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D:\Rommel Daniel Cuba Calle\Escritorio\FORMULARIO 9\2025\4. Abril 2025\"/>
    </mc:Choice>
  </mc:AlternateContent>
  <xr:revisionPtr revIDLastSave="0" documentId="13_ncr:1_{CDA082B4-0B99-4E16-B812-5CA92CCD72E3}" xr6:coauthVersionLast="47" xr6:coauthVersionMax="47" xr10:uidLastSave="{00000000-0000-0000-0000-000000000000}"/>
  <bookViews>
    <workbookView xWindow="-120" yWindow="-120" windowWidth="29040" windowHeight="15840" tabRatio="693" firstSheet="4" activeTab="4" xr2:uid="{00000000-000D-0000-FFFF-FFFF00000000}"/>
  </bookViews>
  <sheets>
    <sheet name="Contactos" sheetId="34" state="hidden" r:id="rId1"/>
    <sheet name="bd_lista" sheetId="32" state="hidden" r:id="rId2"/>
    <sheet name="CUADRO" sheetId="31" state="hidden" r:id="rId3"/>
    <sheet name="Hoja de Trabajo para listado" sheetId="30" state="hidden" r:id="rId4"/>
    <sheet name="R1.02 (ex FORM. 9)" sheetId="3" r:id="rId5"/>
    <sheet name="RESUMEN" sheetId="8" state="hidden" r:id="rId6"/>
    <sheet name="CONCEPTOS" sheetId="24" r:id="rId7"/>
    <sheet name="CUT MN" sheetId="25" r:id="rId8"/>
    <sheet name="CUT ME" sheetId="26" r:id="rId9"/>
    <sheet name="TRL MN" sheetId="29" r:id="rId10"/>
    <sheet name="TRL ME" sheetId="20" r:id="rId11"/>
    <sheet name="CDI" sheetId="21" r:id="rId12"/>
    <sheet name="TCR MN" sheetId="27" r:id="rId13"/>
    <sheet name="TCR ME" sheetId="28" r:id="rId14"/>
    <sheet name="TFD MN" sheetId="35" r:id="rId15"/>
    <sheet name="TFD ME" sheetId="36" r:id="rId16"/>
    <sheet name="CVD_AUTO" sheetId="33" r:id="rId17"/>
  </sheets>
  <externalReferences>
    <externalReference r:id="rId18"/>
    <externalReference r:id="rId19"/>
    <externalReference r:id="rId20"/>
    <externalReference r:id="rId21"/>
    <externalReference r:id="rId22"/>
  </externalReferences>
  <definedNames>
    <definedName name="_xlnm._FilterDatabase" localSheetId="1" hidden="1">bd_lista!$A$2:$E$591</definedName>
    <definedName name="_xlnm._FilterDatabase" localSheetId="11" hidden="1">CDI!$A$7:$H$82</definedName>
    <definedName name="_xlnm._FilterDatabase" localSheetId="0" hidden="1">Contactos!$A$3:$E$536</definedName>
    <definedName name="_xlnm._FilterDatabase" localSheetId="2" hidden="1">CUADRO!$A$5:$AA$1179</definedName>
    <definedName name="_xlnm._FilterDatabase" localSheetId="8" hidden="1">'CUT ME'!$A$7:$T$240</definedName>
    <definedName name="_xlnm._FilterDatabase" localSheetId="7" hidden="1">'CUT MN'!$A$7:$T$2473</definedName>
    <definedName name="_xlnm._FilterDatabase" localSheetId="16" hidden="1">CVD_AUTO!$A$6:$J$103</definedName>
    <definedName name="_xlnm._FilterDatabase" localSheetId="5" hidden="1">RESUMEN!$A$10:$AQ$600</definedName>
    <definedName name="_xlnm._FilterDatabase" localSheetId="13" hidden="1">'TCR ME'!$A$6:$F$6</definedName>
    <definedName name="_xlnm._FilterDatabase" localSheetId="12" hidden="1">'TCR MN'!$A$6:$F$52</definedName>
    <definedName name="_xlnm._FilterDatabase" localSheetId="15" hidden="1">'TFD ME'!$A$6:$F$6</definedName>
    <definedName name="_xlnm._FilterDatabase" localSheetId="14" hidden="1">'TFD MN'!$A$6:$F$11</definedName>
    <definedName name="_xlnm._FilterDatabase" localSheetId="10" hidden="1">'TRL ME'!$A$7:$P$106</definedName>
    <definedName name="_xlnm._FilterDatabase" localSheetId="9" hidden="1">'TRL MN'!$A$7:$P$170</definedName>
    <definedName name="_Key1" localSheetId="1" hidden="1">#REF!</definedName>
    <definedName name="_Key1" localSheetId="11" hidden="1">#REF!</definedName>
    <definedName name="_Key1" localSheetId="8" hidden="1">#REF!</definedName>
    <definedName name="_Key1" localSheetId="5" hidden="1">#REF!</definedName>
    <definedName name="_Key1" localSheetId="13" hidden="1">#REF!</definedName>
    <definedName name="_Key1" localSheetId="12" hidden="1">#REF!</definedName>
    <definedName name="_Key1" localSheetId="15" hidden="1">#REF!</definedName>
    <definedName name="_Key1" localSheetId="14" hidden="1">#REF!</definedName>
    <definedName name="_Key1" localSheetId="9" hidden="1">#REF!</definedName>
    <definedName name="_Key1" hidden="1">#REF!</definedName>
    <definedName name="_Key2" localSheetId="1" hidden="1">#REF!</definedName>
    <definedName name="_Key2" localSheetId="11" hidden="1">#REF!</definedName>
    <definedName name="_Key2" localSheetId="8" hidden="1">#REF!</definedName>
    <definedName name="_Key2" localSheetId="5" hidden="1">#REF!</definedName>
    <definedName name="_Key2" localSheetId="13" hidden="1">#REF!</definedName>
    <definedName name="_Key2" localSheetId="12" hidden="1">#REF!</definedName>
    <definedName name="_Key2" localSheetId="15" hidden="1">#REF!</definedName>
    <definedName name="_Key2" localSheetId="14" hidden="1">#REF!</definedName>
    <definedName name="_Key2" localSheetId="9" hidden="1">#REF!</definedName>
    <definedName name="_Key2" hidden="1">#REF!</definedName>
    <definedName name="_Order1" hidden="1">255</definedName>
    <definedName name="_Order2" hidden="1">255</definedName>
    <definedName name="_Sort" localSheetId="1" hidden="1">#REF!</definedName>
    <definedName name="_Sort" localSheetId="11" hidden="1">#REF!</definedName>
    <definedName name="_Sort" localSheetId="8" hidden="1">#REF!</definedName>
    <definedName name="_Sort" localSheetId="5" hidden="1">#REF!</definedName>
    <definedName name="_Sort" localSheetId="13" hidden="1">#REF!</definedName>
    <definedName name="_Sort" localSheetId="12" hidden="1">#REF!</definedName>
    <definedName name="_Sort" localSheetId="15" hidden="1">#REF!</definedName>
    <definedName name="_Sort" localSheetId="14" hidden="1">#REF!</definedName>
    <definedName name="_Sort" localSheetId="9" hidden="1">#REF!</definedName>
    <definedName name="_Sort" hidden="1">#REF!</definedName>
    <definedName name="_xlnm.Print_Area" localSheetId="11">CDI!$A$1:$H$86</definedName>
    <definedName name="_xlnm.Print_Area" localSheetId="6">CONCEPTOS!$A$1:$C$64</definedName>
    <definedName name="_xlnm.Print_Area" localSheetId="8">'CUT ME'!$A$1:$T$259</definedName>
    <definedName name="_xlnm.Print_Area" localSheetId="7">'CUT MN'!$A$1:$T$2494</definedName>
    <definedName name="_xlnm.Print_Area" localSheetId="16">CVD_AUTO!$A$1:$J$106</definedName>
    <definedName name="_xlnm.Print_Area" localSheetId="4">'R1.02 (ex FORM. 9)'!$A$1:$AF$62</definedName>
    <definedName name="_xlnm.Print_Area" localSheetId="5">RESUMEN!$A$1:$AQ$603</definedName>
    <definedName name="_xlnm.Print_Area" localSheetId="13">'TCR ME'!$A$1:$G$11</definedName>
    <definedName name="_xlnm.Print_Area" localSheetId="12">'TCR MN'!$A$1:$F$54</definedName>
    <definedName name="_xlnm.Print_Area" localSheetId="15">'TFD ME'!$A$1:$G$10</definedName>
    <definedName name="_xlnm.Print_Area" localSheetId="14">'TFD MN'!$A$1:$F$13</definedName>
    <definedName name="_xlnm.Print_Area" localSheetId="10">'TRL ME'!$A$1:$Q$125</definedName>
    <definedName name="_xlnm.Print_Area" localSheetId="9">'TRL MN'!$A$1:$Q$190</definedName>
    <definedName name="cod_ent">[1]RESUMEN!$A$11:$A$616</definedName>
    <definedName name="Cuadro_Ent">[1]RESUMEN!$A$11:$C$616</definedName>
    <definedName name="gy" localSheetId="9" hidden="1">#REF!</definedName>
    <definedName name="gy" hidden="1">#REF!</definedName>
    <definedName name="MARZO" localSheetId="1" hidden="1">#REF!</definedName>
    <definedName name="MARZO" localSheetId="11" hidden="1">#REF!</definedName>
    <definedName name="MARZO" localSheetId="8" hidden="1">#REF!</definedName>
    <definedName name="MARZO" localSheetId="5" hidden="1">#REF!</definedName>
    <definedName name="MARZO" localSheetId="13" hidden="1">#REF!</definedName>
    <definedName name="MARZO" localSheetId="12" hidden="1">#REF!</definedName>
    <definedName name="MARZO" localSheetId="15" hidden="1">#REF!</definedName>
    <definedName name="MARZO" localSheetId="14" hidden="1">#REF!</definedName>
    <definedName name="MARZO" localSheetId="9" hidden="1">#REF!</definedName>
    <definedName name="MARZO" hidden="1">#REF!</definedName>
    <definedName name="TCRME" localSheetId="9" hidden="1">#REF!</definedName>
    <definedName name="TCRME" hidden="1">#REF!</definedName>
    <definedName name="_xlnm.Print_Titles" localSheetId="11">CDI!$1:$7</definedName>
    <definedName name="_xlnm.Print_Titles" localSheetId="8">'CUT ME'!$1:$7</definedName>
    <definedName name="_xlnm.Print_Titles" localSheetId="7">'CUT MN'!$1:$7</definedName>
    <definedName name="_xlnm.Print_Titles" localSheetId="16">CVD_AUTO!$1:$6</definedName>
    <definedName name="_xlnm.Print_Titles" localSheetId="5">RESUMEN!$1:$10</definedName>
    <definedName name="_xlnm.Print_Titles" localSheetId="10">'TRL ME'!$1:$6</definedName>
    <definedName name="_xlnm.Print_Titles" localSheetId="9">'TRL MN'!$1:$7</definedName>
  </definedNames>
  <calcPr calcId="191029"/>
  <pivotCaches>
    <pivotCache cacheId="208" r:id="rId23"/>
    <pivotCache cacheId="209" r:id="rId24"/>
    <pivotCache cacheId="210" r:id="rId25"/>
    <pivotCache cacheId="211" r:id="rId26"/>
    <pivotCache cacheId="212" r:id="rId2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1" i="21" l="1"/>
  <c r="H52" i="21"/>
  <c r="H53" i="21"/>
  <c r="H54" i="21"/>
  <c r="H55" i="21"/>
  <c r="H56" i="21"/>
  <c r="H57" i="21"/>
  <c r="H58" i="21"/>
  <c r="H59" i="21"/>
  <c r="H60" i="21"/>
  <c r="H61" i="21"/>
  <c r="H62" i="21"/>
  <c r="H63" i="21"/>
  <c r="H64" i="21"/>
  <c r="H65" i="21"/>
  <c r="H66" i="21"/>
  <c r="H67" i="21"/>
  <c r="H68" i="21"/>
  <c r="H69" i="21"/>
  <c r="H70" i="21"/>
  <c r="H71" i="21"/>
  <c r="H72" i="21"/>
  <c r="H73" i="21"/>
  <c r="H74" i="21"/>
  <c r="H75" i="21"/>
  <c r="H76" i="21"/>
  <c r="H77" i="21"/>
  <c r="H78" i="21"/>
  <c r="H79" i="21"/>
  <c r="H80" i="21"/>
  <c r="H81" i="21"/>
  <c r="H82" i="21"/>
  <c r="D84" i="21"/>
  <c r="E84" i="21"/>
  <c r="F84" i="21"/>
  <c r="G84" i="21"/>
  <c r="N108" i="20"/>
  <c r="O108" i="20"/>
  <c r="E536" i="34"/>
  <c r="E535" i="34"/>
  <c r="E534" i="34"/>
  <c r="E533" i="34"/>
  <c r="E532" i="34"/>
  <c r="E531" i="34"/>
  <c r="E530" i="34"/>
  <c r="E529" i="34"/>
  <c r="E528" i="34"/>
  <c r="E527" i="34"/>
  <c r="E526" i="34"/>
  <c r="E525" i="34"/>
  <c r="E524" i="34"/>
  <c r="E523" i="34"/>
  <c r="E522" i="34"/>
  <c r="E521" i="34"/>
  <c r="E520" i="34"/>
  <c r="E519" i="34"/>
  <c r="E518" i="34"/>
  <c r="E517" i="34"/>
  <c r="E516" i="34"/>
  <c r="E515" i="34"/>
  <c r="E514" i="34"/>
  <c r="E513" i="34"/>
  <c r="E512" i="34"/>
  <c r="E511" i="34"/>
  <c r="E510" i="34"/>
  <c r="E509" i="34"/>
  <c r="E508" i="34"/>
  <c r="E507" i="34"/>
  <c r="E506" i="34"/>
  <c r="E505" i="34"/>
  <c r="E504" i="34"/>
  <c r="E503" i="34"/>
  <c r="E502" i="34"/>
  <c r="E501" i="34"/>
  <c r="E500" i="34"/>
  <c r="E499" i="34"/>
  <c r="E498" i="34"/>
  <c r="E497" i="34"/>
  <c r="E496" i="34"/>
  <c r="E495" i="34"/>
  <c r="E494" i="34"/>
  <c r="E493" i="34"/>
  <c r="E492" i="34"/>
  <c r="E491" i="34"/>
  <c r="E490" i="34"/>
  <c r="E489" i="34"/>
  <c r="E488" i="34"/>
  <c r="E487" i="34"/>
  <c r="E486" i="34"/>
  <c r="E485" i="34"/>
  <c r="E484" i="34"/>
  <c r="E483" i="34"/>
  <c r="E482" i="34"/>
  <c r="E481" i="34"/>
  <c r="E480" i="34"/>
  <c r="E479" i="34"/>
  <c r="E478" i="34"/>
  <c r="E477" i="34"/>
  <c r="E476" i="34"/>
  <c r="E475" i="34"/>
  <c r="E474" i="34"/>
  <c r="E473" i="34"/>
  <c r="E472" i="34"/>
  <c r="E471" i="34"/>
  <c r="E470" i="34"/>
  <c r="E469" i="34"/>
  <c r="E468" i="34"/>
  <c r="E467" i="34"/>
  <c r="E466" i="34"/>
  <c r="E465" i="34"/>
  <c r="E464" i="34"/>
  <c r="E463" i="34"/>
  <c r="E462" i="34"/>
  <c r="E461" i="34"/>
  <c r="E460" i="34"/>
  <c r="E459" i="34"/>
  <c r="E458" i="34"/>
  <c r="E457" i="34"/>
  <c r="E456" i="34"/>
  <c r="E455" i="34"/>
  <c r="E454" i="34"/>
  <c r="E453" i="34"/>
  <c r="E452" i="34"/>
  <c r="E451" i="34"/>
  <c r="E450" i="34"/>
  <c r="E449" i="34"/>
  <c r="E448" i="34"/>
  <c r="E447" i="34"/>
  <c r="E446" i="34"/>
  <c r="E445" i="34"/>
  <c r="E444" i="34"/>
  <c r="E443" i="34"/>
  <c r="E442" i="34"/>
  <c r="E441" i="34"/>
  <c r="E440" i="34"/>
  <c r="E439" i="34"/>
  <c r="E438" i="34"/>
  <c r="E437" i="34"/>
  <c r="E436" i="34"/>
  <c r="E435" i="34"/>
  <c r="E434" i="34"/>
  <c r="E433" i="34"/>
  <c r="E432" i="34"/>
  <c r="E431" i="34"/>
  <c r="E430" i="34"/>
  <c r="E429" i="34"/>
  <c r="E428" i="34"/>
  <c r="E427" i="34"/>
  <c r="E426" i="34"/>
  <c r="E425" i="34"/>
  <c r="E424" i="34"/>
  <c r="E423" i="34"/>
  <c r="E422" i="34"/>
  <c r="E421" i="34"/>
  <c r="E420" i="34"/>
  <c r="E419" i="34"/>
  <c r="E418" i="34"/>
  <c r="E417" i="34"/>
  <c r="E416" i="34"/>
  <c r="E415" i="34"/>
  <c r="E414" i="34"/>
  <c r="E413" i="34"/>
  <c r="E412" i="34"/>
  <c r="E411" i="34"/>
  <c r="E410" i="34"/>
  <c r="E409" i="34"/>
  <c r="E408" i="34"/>
  <c r="E407" i="34"/>
  <c r="E406" i="34"/>
  <c r="E405" i="34"/>
  <c r="E404" i="34"/>
  <c r="E403" i="34"/>
  <c r="E402" i="34"/>
  <c r="E401" i="34"/>
  <c r="E400" i="34"/>
  <c r="E399" i="34"/>
  <c r="E398" i="34"/>
  <c r="E397" i="34"/>
  <c r="E396" i="34"/>
  <c r="E395" i="34"/>
  <c r="E394" i="34"/>
  <c r="E393" i="34"/>
  <c r="E392" i="34"/>
  <c r="E391" i="34"/>
  <c r="E390" i="34"/>
  <c r="E389" i="34"/>
  <c r="E388" i="34"/>
  <c r="E387" i="34"/>
  <c r="E386" i="34"/>
  <c r="E385" i="34"/>
  <c r="E384" i="34"/>
  <c r="E383" i="34"/>
  <c r="E382" i="34"/>
  <c r="E381" i="34"/>
  <c r="E380" i="34"/>
  <c r="E379" i="34"/>
  <c r="E378" i="34"/>
  <c r="E377" i="34"/>
  <c r="E376" i="34"/>
  <c r="E375" i="34"/>
  <c r="E374" i="34"/>
  <c r="E373" i="34"/>
  <c r="E372" i="34"/>
  <c r="E371" i="34"/>
  <c r="E370" i="34"/>
  <c r="E369" i="34"/>
  <c r="E368" i="34"/>
  <c r="E367" i="34"/>
  <c r="E366" i="34"/>
  <c r="E365" i="34"/>
  <c r="E364" i="34"/>
  <c r="E363" i="34"/>
  <c r="E362" i="34"/>
  <c r="E361" i="34"/>
  <c r="E360" i="34"/>
  <c r="E359" i="34"/>
  <c r="E358" i="34"/>
  <c r="E357" i="34"/>
  <c r="E356" i="34"/>
  <c r="E355" i="34"/>
  <c r="E354" i="34"/>
  <c r="E353" i="34"/>
  <c r="E352" i="34"/>
  <c r="E351" i="34"/>
  <c r="E350" i="34"/>
  <c r="E349" i="34"/>
  <c r="E348" i="34"/>
  <c r="E347" i="34"/>
  <c r="E346" i="34"/>
  <c r="E345" i="34"/>
  <c r="E344" i="34"/>
  <c r="E343" i="34"/>
  <c r="E342" i="34"/>
  <c r="E341" i="34"/>
  <c r="E340" i="34"/>
  <c r="E339" i="34"/>
  <c r="E338" i="34"/>
  <c r="E337" i="34"/>
  <c r="E336" i="34"/>
  <c r="E335" i="34"/>
  <c r="E334" i="34"/>
  <c r="E333" i="34"/>
  <c r="E332" i="34"/>
  <c r="E331" i="34"/>
  <c r="E330" i="34"/>
  <c r="E329" i="34"/>
  <c r="E328" i="34"/>
  <c r="E327" i="34"/>
  <c r="E326" i="34"/>
  <c r="E325" i="34"/>
  <c r="E324" i="34"/>
  <c r="E323" i="34"/>
  <c r="E322" i="34"/>
  <c r="E321" i="34"/>
  <c r="E320" i="34"/>
  <c r="E319" i="34"/>
  <c r="E318" i="34"/>
  <c r="E317" i="34"/>
  <c r="E316" i="34"/>
  <c r="E315" i="34"/>
  <c r="E314" i="34"/>
  <c r="E313" i="34"/>
  <c r="E312" i="34"/>
  <c r="E311" i="34"/>
  <c r="E310" i="34"/>
  <c r="E309" i="34"/>
  <c r="E308" i="34"/>
  <c r="E307" i="34"/>
  <c r="E306" i="34"/>
  <c r="E305" i="34"/>
  <c r="E304" i="34"/>
  <c r="E303" i="34"/>
  <c r="E302" i="34"/>
  <c r="E301" i="34"/>
  <c r="E300" i="34"/>
  <c r="E299" i="34"/>
  <c r="E298" i="34"/>
  <c r="E297" i="34"/>
  <c r="E296" i="34"/>
  <c r="E295" i="34"/>
  <c r="E294" i="34"/>
  <c r="E293" i="34"/>
  <c r="E292" i="34"/>
  <c r="E291" i="34"/>
  <c r="E290" i="34"/>
  <c r="E289" i="34"/>
  <c r="E288" i="34"/>
  <c r="E287" i="34"/>
  <c r="E286" i="34"/>
  <c r="E285" i="34"/>
  <c r="E284" i="34"/>
  <c r="E283" i="34"/>
  <c r="E282" i="34"/>
  <c r="E281" i="34"/>
  <c r="E280" i="34"/>
  <c r="E279" i="34"/>
  <c r="E278" i="34"/>
  <c r="E277" i="34"/>
  <c r="E276" i="34"/>
  <c r="E275" i="34"/>
  <c r="E274" i="34"/>
  <c r="E273" i="34"/>
  <c r="E272" i="34"/>
  <c r="E271" i="34"/>
  <c r="E270" i="34"/>
  <c r="E269" i="34"/>
  <c r="E268" i="34"/>
  <c r="E267" i="34"/>
  <c r="E266" i="34"/>
  <c r="E265" i="34"/>
  <c r="E264" i="34"/>
  <c r="E263" i="34"/>
  <c r="E262" i="34"/>
  <c r="E261" i="34"/>
  <c r="E260" i="34"/>
  <c r="E259" i="34"/>
  <c r="E258" i="34"/>
  <c r="E257" i="34"/>
  <c r="E256" i="34"/>
  <c r="E255" i="34"/>
  <c r="E254" i="34"/>
  <c r="E253" i="34"/>
  <c r="E252" i="34"/>
  <c r="E251" i="34"/>
  <c r="E250" i="34"/>
  <c r="E249" i="34"/>
  <c r="E248" i="34"/>
  <c r="E247" i="34"/>
  <c r="E246" i="34"/>
  <c r="E245" i="34"/>
  <c r="E244" i="34"/>
  <c r="E243" i="34"/>
  <c r="E242" i="34"/>
  <c r="E241" i="34"/>
  <c r="E240" i="34"/>
  <c r="E239" i="34"/>
  <c r="E238" i="34"/>
  <c r="E237" i="34"/>
  <c r="E236" i="34"/>
  <c r="E235" i="34"/>
  <c r="E234" i="34"/>
  <c r="E233" i="34"/>
  <c r="E232" i="34"/>
  <c r="E231" i="34"/>
  <c r="E230" i="34"/>
  <c r="E229" i="34"/>
  <c r="E228" i="34"/>
  <c r="E227" i="34"/>
  <c r="E226" i="34"/>
  <c r="E225" i="34"/>
  <c r="E224" i="34"/>
  <c r="E223" i="34"/>
  <c r="E222" i="34"/>
  <c r="E221" i="34"/>
  <c r="E220" i="34"/>
  <c r="E219" i="34"/>
  <c r="E218" i="34"/>
  <c r="E217" i="34"/>
  <c r="E216" i="34"/>
  <c r="E215" i="34"/>
  <c r="E214" i="34"/>
  <c r="E213" i="34"/>
  <c r="E212" i="34"/>
  <c r="E211" i="34"/>
  <c r="E210" i="34"/>
  <c r="E209" i="34"/>
  <c r="E208" i="34"/>
  <c r="E207" i="34"/>
  <c r="E206" i="34"/>
  <c r="E205" i="34"/>
  <c r="E204" i="34"/>
  <c r="E203" i="34"/>
  <c r="E202" i="34"/>
  <c r="E201" i="34"/>
  <c r="E200" i="34"/>
  <c r="E199" i="34"/>
  <c r="E198" i="34"/>
  <c r="E197" i="34"/>
  <c r="E196" i="34"/>
  <c r="E195" i="34"/>
  <c r="E194" i="34"/>
  <c r="E193" i="34"/>
  <c r="E192" i="34"/>
  <c r="E191" i="34"/>
  <c r="E190" i="34"/>
  <c r="E189" i="34"/>
  <c r="E188" i="34"/>
  <c r="E187" i="34"/>
  <c r="E186" i="34"/>
  <c r="E185" i="34"/>
  <c r="E184" i="34"/>
  <c r="E183" i="34"/>
  <c r="E177" i="34"/>
  <c r="E175" i="34"/>
  <c r="E169" i="34"/>
  <c r="E167" i="34"/>
  <c r="E161" i="34"/>
  <c r="E159" i="34"/>
  <c r="E153" i="34"/>
  <c r="E151" i="34"/>
  <c r="E145" i="34"/>
  <c r="E143" i="34"/>
  <c r="E137" i="34"/>
  <c r="E135" i="34"/>
  <c r="E129" i="34"/>
  <c r="E127" i="34"/>
  <c r="E121" i="34"/>
  <c r="E119" i="34"/>
  <c r="E113" i="34"/>
  <c r="E111" i="34"/>
  <c r="E105" i="34"/>
  <c r="E103" i="34"/>
  <c r="E97" i="34"/>
  <c r="E95" i="34"/>
  <c r="E89" i="34"/>
  <c r="E87" i="34"/>
  <c r="E81" i="34"/>
  <c r="E79" i="34"/>
  <c r="E73" i="34"/>
  <c r="E71" i="34"/>
  <c r="E65" i="34"/>
  <c r="E63" i="34"/>
  <c r="E57" i="34"/>
  <c r="E55" i="34"/>
  <c r="E50" i="34"/>
  <c r="E49" i="34"/>
  <c r="E48" i="34"/>
  <c r="E47" i="34"/>
  <c r="E46" i="34"/>
  <c r="E45" i="34"/>
  <c r="E44" i="34"/>
  <c r="E43" i="34"/>
  <c r="E42" i="34"/>
  <c r="E41" i="34"/>
  <c r="E40" i="34"/>
  <c r="E33" i="34"/>
  <c r="D536" i="34"/>
  <c r="D535" i="34"/>
  <c r="D534" i="34"/>
  <c r="D533" i="34"/>
  <c r="D532" i="34"/>
  <c r="D531" i="34"/>
  <c r="D530" i="34"/>
  <c r="D529" i="34"/>
  <c r="D528" i="34"/>
  <c r="D527" i="34"/>
  <c r="D526" i="34"/>
  <c r="D525" i="34"/>
  <c r="D524" i="34"/>
  <c r="D523" i="34"/>
  <c r="D522" i="34"/>
  <c r="D521" i="34"/>
  <c r="D520" i="34"/>
  <c r="D519" i="34"/>
  <c r="D518" i="34"/>
  <c r="D517" i="34"/>
  <c r="D516" i="34"/>
  <c r="D515" i="34"/>
  <c r="D514" i="34"/>
  <c r="D513" i="34"/>
  <c r="D512" i="34"/>
  <c r="D511" i="34"/>
  <c r="D510" i="34"/>
  <c r="D509" i="34"/>
  <c r="D508" i="34"/>
  <c r="D507" i="34"/>
  <c r="D506" i="34"/>
  <c r="D505" i="34"/>
  <c r="D504" i="34"/>
  <c r="D503" i="34"/>
  <c r="D502" i="34"/>
  <c r="D501" i="34"/>
  <c r="D500" i="34"/>
  <c r="D499" i="34"/>
  <c r="D498" i="34"/>
  <c r="D497" i="34"/>
  <c r="D496" i="34"/>
  <c r="D495" i="34"/>
  <c r="D494" i="34"/>
  <c r="D493" i="34"/>
  <c r="D492" i="34"/>
  <c r="D491" i="34"/>
  <c r="D490" i="34"/>
  <c r="D489" i="34"/>
  <c r="D488" i="34"/>
  <c r="D487" i="34"/>
  <c r="D486" i="34"/>
  <c r="D485" i="34"/>
  <c r="D484" i="34"/>
  <c r="D483" i="34"/>
  <c r="D482" i="34"/>
  <c r="D481" i="34"/>
  <c r="D480" i="34"/>
  <c r="D479" i="34"/>
  <c r="D478" i="34"/>
  <c r="D477" i="34"/>
  <c r="D476" i="34"/>
  <c r="D475" i="34"/>
  <c r="D474" i="34"/>
  <c r="D473" i="34"/>
  <c r="D472" i="34"/>
  <c r="D471" i="34"/>
  <c r="D470" i="34"/>
  <c r="D469" i="34"/>
  <c r="D468" i="34"/>
  <c r="D467" i="34"/>
  <c r="D466" i="34"/>
  <c r="D465" i="34"/>
  <c r="D464" i="34"/>
  <c r="D463" i="34"/>
  <c r="D462" i="34"/>
  <c r="D461" i="34"/>
  <c r="D460" i="34"/>
  <c r="D459" i="34"/>
  <c r="D458" i="34"/>
  <c r="D457" i="34"/>
  <c r="D456" i="34"/>
  <c r="D455" i="34"/>
  <c r="D454" i="34"/>
  <c r="D453" i="34"/>
  <c r="D452" i="34"/>
  <c r="D451" i="34"/>
  <c r="D450" i="34"/>
  <c r="D449" i="34"/>
  <c r="D448" i="34"/>
  <c r="D447" i="34"/>
  <c r="D446" i="34"/>
  <c r="D445" i="34"/>
  <c r="D444" i="34"/>
  <c r="D443" i="34"/>
  <c r="D442" i="34"/>
  <c r="D441" i="34"/>
  <c r="D440" i="34"/>
  <c r="D439" i="34"/>
  <c r="D438" i="34"/>
  <c r="D437" i="34"/>
  <c r="D436" i="34"/>
  <c r="D435" i="34"/>
  <c r="D434" i="34"/>
  <c r="D433" i="34"/>
  <c r="D432" i="34"/>
  <c r="D431" i="34"/>
  <c r="D430" i="34"/>
  <c r="D429" i="34"/>
  <c r="D428" i="34"/>
  <c r="D427" i="34"/>
  <c r="D426" i="34"/>
  <c r="D425" i="34"/>
  <c r="D424" i="34"/>
  <c r="D423" i="34"/>
  <c r="D422" i="34"/>
  <c r="D421" i="34"/>
  <c r="D420" i="34"/>
  <c r="D419" i="34"/>
  <c r="D418" i="34"/>
  <c r="D417" i="34"/>
  <c r="D416" i="34"/>
  <c r="D415" i="34"/>
  <c r="D414" i="34"/>
  <c r="D413" i="34"/>
  <c r="D412" i="34"/>
  <c r="D411" i="34"/>
  <c r="D410" i="34"/>
  <c r="D409" i="34"/>
  <c r="D408" i="34"/>
  <c r="D407" i="34"/>
  <c r="D406" i="34"/>
  <c r="D405" i="34"/>
  <c r="D404" i="34"/>
  <c r="D403" i="34"/>
  <c r="D402" i="34"/>
  <c r="D401" i="34"/>
  <c r="D400" i="34"/>
  <c r="D399" i="34"/>
  <c r="D398" i="34"/>
  <c r="D397" i="34"/>
  <c r="D396" i="34"/>
  <c r="D395" i="34"/>
  <c r="D394" i="34"/>
  <c r="D393" i="34"/>
  <c r="D392" i="34"/>
  <c r="D391" i="34"/>
  <c r="D390" i="34"/>
  <c r="D389" i="34"/>
  <c r="D388" i="34"/>
  <c r="D387" i="34"/>
  <c r="D386" i="34"/>
  <c r="D385" i="34"/>
  <c r="D384" i="34"/>
  <c r="D383" i="34"/>
  <c r="D382" i="34"/>
  <c r="D381" i="34"/>
  <c r="D380" i="34"/>
  <c r="D379" i="34"/>
  <c r="D378" i="34"/>
  <c r="D377" i="34"/>
  <c r="D376" i="34"/>
  <c r="D375" i="34"/>
  <c r="D374" i="34"/>
  <c r="D373" i="34"/>
  <c r="D372" i="34"/>
  <c r="D371" i="34"/>
  <c r="D370" i="34"/>
  <c r="D369" i="34"/>
  <c r="D368" i="34"/>
  <c r="D367" i="34"/>
  <c r="D366" i="34"/>
  <c r="D365" i="34"/>
  <c r="D364" i="34"/>
  <c r="D363" i="34"/>
  <c r="D362" i="34"/>
  <c r="D361" i="34"/>
  <c r="D360" i="34"/>
  <c r="D359" i="34"/>
  <c r="D358" i="34"/>
  <c r="D357" i="34"/>
  <c r="D356" i="34"/>
  <c r="D355" i="34"/>
  <c r="D354" i="34"/>
  <c r="D353" i="34"/>
  <c r="D352" i="34"/>
  <c r="D351" i="34"/>
  <c r="D350" i="34"/>
  <c r="D349" i="34"/>
  <c r="D348" i="34"/>
  <c r="D347" i="34"/>
  <c r="D346" i="34"/>
  <c r="D345" i="34"/>
  <c r="D344" i="34"/>
  <c r="D343" i="34"/>
  <c r="D342" i="34"/>
  <c r="D341" i="34"/>
  <c r="D340" i="34"/>
  <c r="D339" i="34"/>
  <c r="D338" i="34"/>
  <c r="D337" i="34"/>
  <c r="D336" i="34"/>
  <c r="D335" i="34"/>
  <c r="D334" i="34"/>
  <c r="D333" i="34"/>
  <c r="D332" i="34"/>
  <c r="D331" i="34"/>
  <c r="D330" i="34"/>
  <c r="D329" i="34"/>
  <c r="D328" i="34"/>
  <c r="D327" i="34"/>
  <c r="D326" i="34"/>
  <c r="D325" i="34"/>
  <c r="D324" i="34"/>
  <c r="D323" i="34"/>
  <c r="D322" i="34"/>
  <c r="D321" i="34"/>
  <c r="D320" i="34"/>
  <c r="D319" i="34"/>
  <c r="D318" i="34"/>
  <c r="D317" i="34"/>
  <c r="D316" i="34"/>
  <c r="D315" i="34"/>
  <c r="D314" i="34"/>
  <c r="D313" i="34"/>
  <c r="D312" i="34"/>
  <c r="D311" i="34"/>
  <c r="D310" i="34"/>
  <c r="D309" i="34"/>
  <c r="D308" i="34"/>
  <c r="D307" i="34"/>
  <c r="D306" i="34"/>
  <c r="D305" i="34"/>
  <c r="D304" i="34"/>
  <c r="D303" i="34"/>
  <c r="D302" i="34"/>
  <c r="D301" i="34"/>
  <c r="D300" i="34"/>
  <c r="D299" i="34"/>
  <c r="D298" i="34"/>
  <c r="D297" i="34"/>
  <c r="D296" i="34"/>
  <c r="D295" i="34"/>
  <c r="D294" i="34"/>
  <c r="D293" i="34"/>
  <c r="D292" i="34"/>
  <c r="D291" i="34"/>
  <c r="D290" i="34"/>
  <c r="D289" i="34"/>
  <c r="D288" i="34"/>
  <c r="D287" i="34"/>
  <c r="D286" i="34"/>
  <c r="D285" i="34"/>
  <c r="D284" i="34"/>
  <c r="D283" i="34"/>
  <c r="D282" i="34"/>
  <c r="D281" i="34"/>
  <c r="D280" i="34"/>
  <c r="D279" i="34"/>
  <c r="D278" i="34"/>
  <c r="D277" i="34"/>
  <c r="D276" i="34"/>
  <c r="D275" i="34"/>
  <c r="D274" i="34"/>
  <c r="D273" i="34"/>
  <c r="D272" i="34"/>
  <c r="D271" i="34"/>
  <c r="D270" i="34"/>
  <c r="D269" i="34"/>
  <c r="D268" i="34"/>
  <c r="D267" i="34"/>
  <c r="D266" i="34"/>
  <c r="D265" i="34"/>
  <c r="D264" i="34"/>
  <c r="D263" i="34"/>
  <c r="D262" i="34"/>
  <c r="D261" i="34"/>
  <c r="D260" i="34"/>
  <c r="D259" i="34"/>
  <c r="D258" i="34"/>
  <c r="D257" i="34"/>
  <c r="D256" i="34"/>
  <c r="D255" i="34"/>
  <c r="D254" i="34"/>
  <c r="D253" i="34"/>
  <c r="D252" i="34"/>
  <c r="D251" i="34"/>
  <c r="D250" i="34"/>
  <c r="D249" i="34"/>
  <c r="D248" i="34"/>
  <c r="D247" i="34"/>
  <c r="D246" i="34"/>
  <c r="D245" i="34"/>
  <c r="D244" i="34"/>
  <c r="D243" i="34"/>
  <c r="D242" i="34"/>
  <c r="D241" i="34"/>
  <c r="D240" i="34"/>
  <c r="D239" i="34"/>
  <c r="D238" i="34"/>
  <c r="D237" i="34"/>
  <c r="D236" i="34"/>
  <c r="D235" i="34"/>
  <c r="D234" i="34"/>
  <c r="D233" i="34"/>
  <c r="D232" i="34"/>
  <c r="D231" i="34"/>
  <c r="D230" i="34"/>
  <c r="D229" i="34"/>
  <c r="D228" i="34"/>
  <c r="D227" i="34"/>
  <c r="D226" i="34"/>
  <c r="D225" i="34"/>
  <c r="D224" i="34"/>
  <c r="D223" i="34"/>
  <c r="D222" i="34"/>
  <c r="D221" i="34"/>
  <c r="D220" i="34"/>
  <c r="D219" i="34"/>
  <c r="D218" i="34"/>
  <c r="D217" i="34"/>
  <c r="D216" i="34"/>
  <c r="D215" i="34"/>
  <c r="D214" i="34"/>
  <c r="D213" i="34"/>
  <c r="D212" i="34"/>
  <c r="D211" i="34"/>
  <c r="D210" i="34"/>
  <c r="D209" i="34"/>
  <c r="D208" i="34"/>
  <c r="D207" i="34"/>
  <c r="D206" i="34"/>
  <c r="D205" i="34"/>
  <c r="D204" i="34"/>
  <c r="D203" i="34"/>
  <c r="D202" i="34"/>
  <c r="D201" i="34"/>
  <c r="D200" i="34"/>
  <c r="D199" i="34"/>
  <c r="D198" i="34"/>
  <c r="D197" i="34"/>
  <c r="D196" i="34"/>
  <c r="D195" i="34"/>
  <c r="D194" i="34"/>
  <c r="D193" i="34"/>
  <c r="D192" i="34"/>
  <c r="D191" i="34"/>
  <c r="D190" i="34"/>
  <c r="D189" i="34"/>
  <c r="D188" i="34"/>
  <c r="D187" i="34"/>
  <c r="D186" i="34"/>
  <c r="D185" i="34"/>
  <c r="D184" i="34"/>
  <c r="D182" i="34"/>
  <c r="D180" i="34"/>
  <c r="D179" i="34"/>
  <c r="D174" i="34"/>
  <c r="D172" i="34"/>
  <c r="D171" i="34"/>
  <c r="D166" i="34"/>
  <c r="D164" i="34"/>
  <c r="D163" i="34"/>
  <c r="D158" i="34"/>
  <c r="D156" i="34"/>
  <c r="D155" i="34"/>
  <c r="D150" i="34"/>
  <c r="D148" i="34"/>
  <c r="D147" i="34"/>
  <c r="D142" i="34"/>
  <c r="D140" i="34"/>
  <c r="D139" i="34"/>
  <c r="D134" i="34"/>
  <c r="D132" i="34"/>
  <c r="D131" i="34"/>
  <c r="D126" i="34"/>
  <c r="D124" i="34"/>
  <c r="D123" i="34"/>
  <c r="D118" i="34"/>
  <c r="D116" i="34"/>
  <c r="D115" i="34"/>
  <c r="D110" i="34"/>
  <c r="D108" i="34"/>
  <c r="D107" i="34"/>
  <c r="D102" i="34"/>
  <c r="D100" i="34"/>
  <c r="D99" i="34"/>
  <c r="D94" i="34"/>
  <c r="D92" i="34"/>
  <c r="D91" i="34"/>
  <c r="D86" i="34"/>
  <c r="D84" i="34"/>
  <c r="D83" i="34"/>
  <c r="D78" i="34"/>
  <c r="D76" i="34"/>
  <c r="D75" i="34"/>
  <c r="D70" i="34"/>
  <c r="D68" i="34"/>
  <c r="D67" i="34"/>
  <c r="D62" i="34"/>
  <c r="D60" i="34"/>
  <c r="D59" i="34"/>
  <c r="D54" i="34"/>
  <c r="D52" i="34"/>
  <c r="D51" i="34"/>
  <c r="D50" i="34"/>
  <c r="D49" i="34"/>
  <c r="D48" i="34"/>
  <c r="D47" i="34"/>
  <c r="D46" i="34"/>
  <c r="D45" i="34"/>
  <c r="D44" i="34"/>
  <c r="D43" i="34"/>
  <c r="D42" i="34"/>
  <c r="D41" i="34"/>
  <c r="D40" i="34"/>
  <c r="D38" i="34"/>
  <c r="D36" i="34"/>
  <c r="D35" i="34"/>
  <c r="D30" i="34"/>
  <c r="D28" i="34"/>
  <c r="D22" i="34"/>
  <c r="D20" i="34"/>
  <c r="D14" i="34"/>
  <c r="D12" i="34"/>
  <c r="D6" i="34"/>
  <c r="D4" i="34"/>
  <c r="C183" i="34"/>
  <c r="D183" i="34" s="1"/>
  <c r="C182" i="34"/>
  <c r="E182" i="34" s="1"/>
  <c r="C181" i="34"/>
  <c r="D181" i="34" s="1"/>
  <c r="C180" i="34"/>
  <c r="E180" i="34" s="1"/>
  <c r="C179" i="34"/>
  <c r="E179" i="34" s="1"/>
  <c r="C178" i="34"/>
  <c r="E178" i="34" s="1"/>
  <c r="C177" i="34"/>
  <c r="D177" i="34" s="1"/>
  <c r="C176" i="34"/>
  <c r="E176" i="34" s="1"/>
  <c r="C175" i="34"/>
  <c r="D175" i="34" s="1"/>
  <c r="C174" i="34"/>
  <c r="E174" i="34" s="1"/>
  <c r="C173" i="34"/>
  <c r="D173" i="34" s="1"/>
  <c r="C172" i="34"/>
  <c r="E172" i="34" s="1"/>
  <c r="C171" i="34"/>
  <c r="E171" i="34" s="1"/>
  <c r="C170" i="34"/>
  <c r="E170" i="34" s="1"/>
  <c r="C169" i="34"/>
  <c r="D169" i="34" s="1"/>
  <c r="C168" i="34"/>
  <c r="E168" i="34" s="1"/>
  <c r="C167" i="34"/>
  <c r="D167" i="34" s="1"/>
  <c r="C166" i="34"/>
  <c r="E166" i="34" s="1"/>
  <c r="C165" i="34"/>
  <c r="D165" i="34" s="1"/>
  <c r="C164" i="34"/>
  <c r="E164" i="34" s="1"/>
  <c r="C163" i="34"/>
  <c r="E163" i="34" s="1"/>
  <c r="C162" i="34"/>
  <c r="E162" i="34" s="1"/>
  <c r="C161" i="34"/>
  <c r="D161" i="34" s="1"/>
  <c r="C160" i="34"/>
  <c r="E160" i="34" s="1"/>
  <c r="C159" i="34"/>
  <c r="D159" i="34" s="1"/>
  <c r="C158" i="34"/>
  <c r="E158" i="34" s="1"/>
  <c r="C157" i="34"/>
  <c r="D157" i="34" s="1"/>
  <c r="C156" i="34"/>
  <c r="E156" i="34" s="1"/>
  <c r="C155" i="34"/>
  <c r="E155" i="34" s="1"/>
  <c r="C154" i="34"/>
  <c r="E154" i="34" s="1"/>
  <c r="C153" i="34"/>
  <c r="D153" i="34" s="1"/>
  <c r="C152" i="34"/>
  <c r="E152" i="34" s="1"/>
  <c r="C151" i="34"/>
  <c r="D151" i="34" s="1"/>
  <c r="C150" i="34"/>
  <c r="E150" i="34" s="1"/>
  <c r="C149" i="34"/>
  <c r="D149" i="34" s="1"/>
  <c r="C148" i="34"/>
  <c r="E148" i="34" s="1"/>
  <c r="C147" i="34"/>
  <c r="E147" i="34" s="1"/>
  <c r="C146" i="34"/>
  <c r="E146" i="34" s="1"/>
  <c r="C145" i="34"/>
  <c r="D145" i="34" s="1"/>
  <c r="C144" i="34"/>
  <c r="E144" i="34" s="1"/>
  <c r="C143" i="34"/>
  <c r="D143" i="34" s="1"/>
  <c r="C142" i="34"/>
  <c r="E142" i="34" s="1"/>
  <c r="C141" i="34"/>
  <c r="D141" i="34" s="1"/>
  <c r="C140" i="34"/>
  <c r="E140" i="34" s="1"/>
  <c r="C139" i="34"/>
  <c r="E139" i="34" s="1"/>
  <c r="C138" i="34"/>
  <c r="E138" i="34" s="1"/>
  <c r="C137" i="34"/>
  <c r="D137" i="34" s="1"/>
  <c r="C136" i="34"/>
  <c r="E136" i="34" s="1"/>
  <c r="C135" i="34"/>
  <c r="D135" i="34" s="1"/>
  <c r="C134" i="34"/>
  <c r="E134" i="34" s="1"/>
  <c r="C133" i="34"/>
  <c r="D133" i="34" s="1"/>
  <c r="C132" i="34"/>
  <c r="E132" i="34" s="1"/>
  <c r="C131" i="34"/>
  <c r="E131" i="34" s="1"/>
  <c r="C130" i="34"/>
  <c r="E130" i="34" s="1"/>
  <c r="C129" i="34"/>
  <c r="D129" i="34" s="1"/>
  <c r="C128" i="34"/>
  <c r="E128" i="34" s="1"/>
  <c r="C127" i="34"/>
  <c r="D127" i="34" s="1"/>
  <c r="C126" i="34"/>
  <c r="E126" i="34" s="1"/>
  <c r="C125" i="34"/>
  <c r="D125" i="34" s="1"/>
  <c r="C124" i="34"/>
  <c r="E124" i="34" s="1"/>
  <c r="C123" i="34"/>
  <c r="E123" i="34" s="1"/>
  <c r="C122" i="34"/>
  <c r="E122" i="34" s="1"/>
  <c r="C121" i="34"/>
  <c r="D121" i="34" s="1"/>
  <c r="C120" i="34"/>
  <c r="E120" i="34" s="1"/>
  <c r="C119" i="34"/>
  <c r="D119" i="34" s="1"/>
  <c r="C118" i="34"/>
  <c r="E118" i="34" s="1"/>
  <c r="C117" i="34"/>
  <c r="D117" i="34" s="1"/>
  <c r="C116" i="34"/>
  <c r="E116" i="34" s="1"/>
  <c r="C115" i="34"/>
  <c r="E115" i="34" s="1"/>
  <c r="C114" i="34"/>
  <c r="E114" i="34" s="1"/>
  <c r="C113" i="34"/>
  <c r="D113" i="34" s="1"/>
  <c r="C112" i="34"/>
  <c r="E112" i="34" s="1"/>
  <c r="C111" i="34"/>
  <c r="D111" i="34" s="1"/>
  <c r="C110" i="34"/>
  <c r="E110" i="34" s="1"/>
  <c r="C109" i="34"/>
  <c r="D109" i="34" s="1"/>
  <c r="C108" i="34"/>
  <c r="E108" i="34" s="1"/>
  <c r="C107" i="34"/>
  <c r="E107" i="34" s="1"/>
  <c r="C106" i="34"/>
  <c r="E106" i="34" s="1"/>
  <c r="C105" i="34"/>
  <c r="D105" i="34" s="1"/>
  <c r="C104" i="34"/>
  <c r="E104" i="34" s="1"/>
  <c r="C103" i="34"/>
  <c r="D103" i="34" s="1"/>
  <c r="C102" i="34"/>
  <c r="E102" i="34" s="1"/>
  <c r="C101" i="34"/>
  <c r="D101" i="34" s="1"/>
  <c r="C100" i="34"/>
  <c r="E100" i="34" s="1"/>
  <c r="C99" i="34"/>
  <c r="E99" i="34" s="1"/>
  <c r="C98" i="34"/>
  <c r="E98" i="34" s="1"/>
  <c r="C97" i="34"/>
  <c r="D97" i="34" s="1"/>
  <c r="C96" i="34"/>
  <c r="E96" i="34" s="1"/>
  <c r="C95" i="34"/>
  <c r="D95" i="34" s="1"/>
  <c r="C94" i="34"/>
  <c r="E94" i="34" s="1"/>
  <c r="C93" i="34"/>
  <c r="D93" i="34" s="1"/>
  <c r="C92" i="34"/>
  <c r="E92" i="34" s="1"/>
  <c r="C91" i="34"/>
  <c r="E91" i="34" s="1"/>
  <c r="C90" i="34"/>
  <c r="E90" i="34" s="1"/>
  <c r="C89" i="34"/>
  <c r="D89" i="34" s="1"/>
  <c r="C88" i="34"/>
  <c r="E88" i="34" s="1"/>
  <c r="C87" i="34"/>
  <c r="D87" i="34" s="1"/>
  <c r="C86" i="34"/>
  <c r="E86" i="34" s="1"/>
  <c r="C85" i="34"/>
  <c r="D85" i="34" s="1"/>
  <c r="C84" i="34"/>
  <c r="E84" i="34" s="1"/>
  <c r="C83" i="34"/>
  <c r="E83" i="34" s="1"/>
  <c r="C82" i="34"/>
  <c r="E82" i="34" s="1"/>
  <c r="C81" i="34"/>
  <c r="D81" i="34" s="1"/>
  <c r="C80" i="34"/>
  <c r="E80" i="34" s="1"/>
  <c r="C79" i="34"/>
  <c r="D79" i="34" s="1"/>
  <c r="C78" i="34"/>
  <c r="E78" i="34" s="1"/>
  <c r="C77" i="34"/>
  <c r="D77" i="34" s="1"/>
  <c r="C76" i="34"/>
  <c r="E76" i="34" s="1"/>
  <c r="C75" i="34"/>
  <c r="E75" i="34" s="1"/>
  <c r="C74" i="34"/>
  <c r="E74" i="34" s="1"/>
  <c r="C73" i="34"/>
  <c r="D73" i="34" s="1"/>
  <c r="C72" i="34"/>
  <c r="E72" i="34" s="1"/>
  <c r="C71" i="34"/>
  <c r="D71" i="34" s="1"/>
  <c r="C70" i="34"/>
  <c r="E70" i="34" s="1"/>
  <c r="C69" i="34"/>
  <c r="D69" i="34" s="1"/>
  <c r="C68" i="34"/>
  <c r="E68" i="34" s="1"/>
  <c r="C67" i="34"/>
  <c r="E67" i="34" s="1"/>
  <c r="C66" i="34"/>
  <c r="E66" i="34" s="1"/>
  <c r="C65" i="34"/>
  <c r="D65" i="34" s="1"/>
  <c r="C64" i="34"/>
  <c r="E64" i="34" s="1"/>
  <c r="C63" i="34"/>
  <c r="D63" i="34" s="1"/>
  <c r="C62" i="34"/>
  <c r="E62" i="34" s="1"/>
  <c r="C61" i="34"/>
  <c r="D61" i="34" s="1"/>
  <c r="C60" i="34"/>
  <c r="E60" i="34" s="1"/>
  <c r="C59" i="34"/>
  <c r="E59" i="34" s="1"/>
  <c r="C58" i="34"/>
  <c r="E58" i="34" s="1"/>
  <c r="C57" i="34"/>
  <c r="D57" i="34" s="1"/>
  <c r="C56" i="34"/>
  <c r="E56" i="34" s="1"/>
  <c r="C55" i="34"/>
  <c r="D55" i="34" s="1"/>
  <c r="C54" i="34"/>
  <c r="E54" i="34" s="1"/>
  <c r="C53" i="34"/>
  <c r="D53" i="34" s="1"/>
  <c r="C52" i="34"/>
  <c r="E52" i="34" s="1"/>
  <c r="C51" i="34"/>
  <c r="E51" i="34" s="1"/>
  <c r="C39" i="34"/>
  <c r="D39" i="34" s="1"/>
  <c r="C38" i="34"/>
  <c r="E38" i="34" s="1"/>
  <c r="C37" i="34"/>
  <c r="D37" i="34" s="1"/>
  <c r="C36" i="34"/>
  <c r="E36" i="34" s="1"/>
  <c r="C35" i="34"/>
  <c r="E35" i="34" s="1"/>
  <c r="C34" i="34"/>
  <c r="E34" i="34" s="1"/>
  <c r="C33" i="34"/>
  <c r="D33" i="34" s="1"/>
  <c r="C32" i="34"/>
  <c r="E32" i="34" s="1"/>
  <c r="C31" i="34"/>
  <c r="D31" i="34" s="1"/>
  <c r="C30" i="34"/>
  <c r="E30" i="34" s="1"/>
  <c r="C29" i="34"/>
  <c r="D29" i="34" s="1"/>
  <c r="C28" i="34"/>
  <c r="E28" i="34" s="1"/>
  <c r="C27" i="34"/>
  <c r="D27" i="34" s="1"/>
  <c r="C26" i="34"/>
  <c r="E26" i="34" s="1"/>
  <c r="C25" i="34"/>
  <c r="E25" i="34" s="1"/>
  <c r="C24" i="34"/>
  <c r="E24" i="34" s="1"/>
  <c r="C23" i="34"/>
  <c r="D23" i="34" s="1"/>
  <c r="C22" i="34"/>
  <c r="E22" i="34" s="1"/>
  <c r="C21" i="34"/>
  <c r="D21" i="34" s="1"/>
  <c r="C20" i="34"/>
  <c r="E20" i="34" s="1"/>
  <c r="C19" i="34"/>
  <c r="D19" i="34" s="1"/>
  <c r="C18" i="34"/>
  <c r="E18" i="34" s="1"/>
  <c r="C17" i="34"/>
  <c r="E17" i="34" s="1"/>
  <c r="C16" i="34"/>
  <c r="E16" i="34" s="1"/>
  <c r="C15" i="34"/>
  <c r="D15" i="34" s="1"/>
  <c r="C14" i="34"/>
  <c r="E14" i="34" s="1"/>
  <c r="C13" i="34"/>
  <c r="D13" i="34" s="1"/>
  <c r="C12" i="34"/>
  <c r="E12" i="34" s="1"/>
  <c r="C11" i="34"/>
  <c r="D11" i="34" s="1"/>
  <c r="C10" i="34"/>
  <c r="E10" i="34" s="1"/>
  <c r="C9" i="34"/>
  <c r="E9" i="34" s="1"/>
  <c r="C8" i="34"/>
  <c r="E8" i="34" s="1"/>
  <c r="C7" i="34"/>
  <c r="D7" i="34" s="1"/>
  <c r="C6" i="34"/>
  <c r="E6" i="34" s="1"/>
  <c r="C5" i="34"/>
  <c r="D5" i="34" s="1"/>
  <c r="C4" i="34"/>
  <c r="E4" i="34" s="1"/>
  <c r="D8" i="34" l="1"/>
  <c r="D16" i="34"/>
  <c r="D24" i="34"/>
  <c r="D32" i="34"/>
  <c r="D56" i="34"/>
  <c r="D64" i="34"/>
  <c r="D72" i="34"/>
  <c r="D80" i="34"/>
  <c r="D88" i="34"/>
  <c r="D96" i="34"/>
  <c r="D104" i="34"/>
  <c r="D112" i="34"/>
  <c r="D120" i="34"/>
  <c r="D128" i="34"/>
  <c r="D136" i="34"/>
  <c r="D144" i="34"/>
  <c r="D152" i="34"/>
  <c r="D160" i="34"/>
  <c r="D168" i="34"/>
  <c r="D176" i="34"/>
  <c r="E11" i="34"/>
  <c r="E19" i="34"/>
  <c r="E27" i="34"/>
  <c r="D9" i="34"/>
  <c r="D17" i="34"/>
  <c r="D25" i="34"/>
  <c r="D10" i="34"/>
  <c r="D18" i="34"/>
  <c r="D26" i="34"/>
  <c r="D34" i="34"/>
  <c r="D58" i="34"/>
  <c r="D66" i="34"/>
  <c r="D74" i="34"/>
  <c r="D82" i="34"/>
  <c r="D90" i="34"/>
  <c r="D98" i="34"/>
  <c r="D106" i="34"/>
  <c r="D114" i="34"/>
  <c r="D122" i="34"/>
  <c r="D130" i="34"/>
  <c r="D138" i="34"/>
  <c r="D146" i="34"/>
  <c r="D154" i="34"/>
  <c r="D162" i="34"/>
  <c r="D170" i="34"/>
  <c r="D178" i="34"/>
  <c r="E5" i="34"/>
  <c r="E13" i="34"/>
  <c r="E21" i="34"/>
  <c r="E29" i="34"/>
  <c r="E37" i="34"/>
  <c r="E53" i="34"/>
  <c r="E61" i="34"/>
  <c r="E69" i="34"/>
  <c r="E77" i="34"/>
  <c r="E85" i="34"/>
  <c r="E93" i="34"/>
  <c r="E101" i="34"/>
  <c r="E109" i="34"/>
  <c r="E117" i="34"/>
  <c r="E125" i="34"/>
  <c r="E133" i="34"/>
  <c r="E141" i="34"/>
  <c r="E149" i="34"/>
  <c r="E157" i="34"/>
  <c r="E165" i="34"/>
  <c r="E173" i="34"/>
  <c r="E181" i="34"/>
  <c r="E7" i="34"/>
  <c r="E15" i="34"/>
  <c r="E23" i="34"/>
  <c r="E31" i="34"/>
  <c r="E39" i="34"/>
  <c r="C40" i="3" l="1"/>
  <c r="C39" i="3"/>
  <c r="C38" i="3"/>
  <c r="C37" i="3"/>
  <c r="C36" i="3"/>
  <c r="C35" i="3"/>
  <c r="C34" i="3"/>
  <c r="C32" i="3"/>
  <c r="C33" i="3"/>
  <c r="C31" i="3"/>
  <c r="C30" i="3"/>
  <c r="C29" i="3"/>
  <c r="C27" i="3"/>
  <c r="C26" i="3"/>
  <c r="F25" i="3"/>
  <c r="C25" i="3"/>
  <c r="F13" i="35"/>
  <c r="H50" i="21"/>
  <c r="H49" i="21"/>
  <c r="H48" i="21"/>
  <c r="H47" i="21"/>
  <c r="H46" i="21"/>
  <c r="H45" i="21"/>
  <c r="H44" i="21"/>
  <c r="H43" i="21"/>
  <c r="P242" i="26"/>
  <c r="Q242" i="26"/>
  <c r="H9" i="21" l="1"/>
  <c r="H10" i="21"/>
  <c r="H11" i="21"/>
  <c r="H12" i="21"/>
  <c r="H13" i="21"/>
  <c r="H14" i="21"/>
  <c r="H15" i="21"/>
  <c r="H16" i="21"/>
  <c r="H17" i="21"/>
  <c r="H18" i="21"/>
  <c r="H19" i="21"/>
  <c r="H20" i="21"/>
  <c r="H21" i="21"/>
  <c r="H22" i="21"/>
  <c r="H23" i="21"/>
  <c r="H24" i="21"/>
  <c r="H25" i="21"/>
  <c r="H26" i="21"/>
  <c r="H27" i="21"/>
  <c r="H28" i="21"/>
  <c r="H29" i="21"/>
  <c r="H30" i="21"/>
  <c r="H31" i="21"/>
  <c r="H32" i="21"/>
  <c r="H33" i="21"/>
  <c r="H34" i="21"/>
  <c r="H35" i="21"/>
  <c r="H36" i="21"/>
  <c r="H37" i="21"/>
  <c r="H38" i="21"/>
  <c r="H39" i="21"/>
  <c r="H40" i="21"/>
  <c r="H41" i="21"/>
  <c r="H42" i="21"/>
  <c r="Q2475" i="25"/>
  <c r="P2475" i="25"/>
  <c r="P108" i="20" l="1"/>
  <c r="M108" i="20"/>
  <c r="L108" i="20"/>
  <c r="P172" i="29"/>
  <c r="O172" i="29"/>
  <c r="N172" i="29"/>
  <c r="O242" i="26" l="1"/>
  <c r="N242" i="26"/>
  <c r="C536" i="34" l="1"/>
  <c r="C535" i="34"/>
  <c r="C534" i="34"/>
  <c r="C533" i="34"/>
  <c r="C532" i="34"/>
  <c r="C531" i="34"/>
  <c r="C530" i="34"/>
  <c r="C529" i="34"/>
  <c r="C528" i="34"/>
  <c r="C527" i="34"/>
  <c r="C526" i="34"/>
  <c r="C525" i="34"/>
  <c r="C524" i="34"/>
  <c r="C523" i="34"/>
  <c r="C522" i="34"/>
  <c r="C521" i="34"/>
  <c r="C520" i="34"/>
  <c r="C519" i="34"/>
  <c r="C518" i="34"/>
  <c r="C517" i="34"/>
  <c r="C516" i="34"/>
  <c r="C515" i="34"/>
  <c r="C514" i="34"/>
  <c r="C513" i="34"/>
  <c r="C512" i="34"/>
  <c r="C511" i="34"/>
  <c r="C510" i="34"/>
  <c r="C509" i="34"/>
  <c r="C508" i="34"/>
  <c r="C507" i="34"/>
  <c r="C506" i="34"/>
  <c r="C505" i="34"/>
  <c r="C504" i="34"/>
  <c r="C503" i="34"/>
  <c r="C502" i="34"/>
  <c r="C501" i="34"/>
  <c r="C500" i="34"/>
  <c r="C499" i="34"/>
  <c r="C498" i="34"/>
  <c r="C497" i="34"/>
  <c r="C496" i="34"/>
  <c r="C495" i="34"/>
  <c r="C494" i="34"/>
  <c r="C493" i="34"/>
  <c r="C492" i="34"/>
  <c r="C491" i="34"/>
  <c r="C490" i="34"/>
  <c r="C489" i="34"/>
  <c r="C488" i="34"/>
  <c r="C487" i="34"/>
  <c r="C486" i="34"/>
  <c r="C485" i="34"/>
  <c r="C484" i="34"/>
  <c r="C483" i="34"/>
  <c r="C482" i="34"/>
  <c r="C481" i="34"/>
  <c r="C480" i="34"/>
  <c r="C479" i="34"/>
  <c r="C478" i="34"/>
  <c r="C477" i="34"/>
  <c r="C476" i="34"/>
  <c r="C475" i="34"/>
  <c r="C474" i="34"/>
  <c r="C473" i="34"/>
  <c r="C472" i="34"/>
  <c r="C471" i="34"/>
  <c r="C470" i="34"/>
  <c r="C469" i="34"/>
  <c r="C468" i="34"/>
  <c r="C467" i="34"/>
  <c r="C466" i="34"/>
  <c r="C465" i="34"/>
  <c r="C464" i="34"/>
  <c r="C463" i="34"/>
  <c r="C462" i="34"/>
  <c r="C461" i="34"/>
  <c r="C460" i="34"/>
  <c r="C459" i="34"/>
  <c r="C458" i="34"/>
  <c r="C457" i="34"/>
  <c r="C456" i="34"/>
  <c r="C455" i="34"/>
  <c r="C454" i="34"/>
  <c r="C453" i="34"/>
  <c r="C452" i="34"/>
  <c r="C451" i="34"/>
  <c r="C450" i="34"/>
  <c r="C449" i="34"/>
  <c r="C448" i="34"/>
  <c r="C447" i="34"/>
  <c r="C446" i="34"/>
  <c r="C445" i="34"/>
  <c r="C444" i="34"/>
  <c r="C443" i="34"/>
  <c r="C442" i="34"/>
  <c r="C441" i="34"/>
  <c r="C440" i="34"/>
  <c r="C439" i="34"/>
  <c r="C438" i="34"/>
  <c r="C437" i="34"/>
  <c r="C436" i="34"/>
  <c r="C435" i="34"/>
  <c r="C434" i="34"/>
  <c r="C433" i="34"/>
  <c r="C432" i="34"/>
  <c r="C431" i="34"/>
  <c r="C430" i="34"/>
  <c r="C429" i="34"/>
  <c r="C428" i="34"/>
  <c r="C427" i="34"/>
  <c r="C426" i="34"/>
  <c r="C425" i="34"/>
  <c r="C424" i="34"/>
  <c r="C423" i="34"/>
  <c r="C422" i="34"/>
  <c r="C421" i="34"/>
  <c r="C420" i="34"/>
  <c r="C419" i="34"/>
  <c r="C418" i="34"/>
  <c r="C417" i="34"/>
  <c r="C416" i="34"/>
  <c r="C415" i="34"/>
  <c r="C414" i="34"/>
  <c r="C413" i="34"/>
  <c r="C412" i="34"/>
  <c r="C411" i="34"/>
  <c r="C410" i="34"/>
  <c r="C409" i="34"/>
  <c r="C408" i="34"/>
  <c r="C407" i="34"/>
  <c r="C406" i="34"/>
  <c r="C405" i="34"/>
  <c r="C404" i="34"/>
  <c r="C403" i="34"/>
  <c r="C402" i="34"/>
  <c r="C401" i="34"/>
  <c r="C400" i="34"/>
  <c r="C399" i="34"/>
  <c r="C398" i="34"/>
  <c r="C397" i="34"/>
  <c r="C396" i="34"/>
  <c r="C395" i="34"/>
  <c r="C394" i="34"/>
  <c r="C393" i="34"/>
  <c r="C392" i="34"/>
  <c r="C391" i="34"/>
  <c r="C390" i="34"/>
  <c r="C389" i="34"/>
  <c r="C388" i="34"/>
  <c r="C387" i="34"/>
  <c r="C386" i="34"/>
  <c r="C385" i="34"/>
  <c r="C384" i="34"/>
  <c r="C383" i="34"/>
  <c r="C382" i="34"/>
  <c r="C381" i="34"/>
  <c r="C380" i="34"/>
  <c r="C379" i="34"/>
  <c r="C378" i="34"/>
  <c r="C377" i="34"/>
  <c r="C376" i="34"/>
  <c r="C375" i="34"/>
  <c r="C374" i="34"/>
  <c r="C373" i="34"/>
  <c r="C372" i="34"/>
  <c r="C371" i="34"/>
  <c r="C370" i="34"/>
  <c r="C369" i="34"/>
  <c r="C368" i="34"/>
  <c r="C367" i="34"/>
  <c r="C366" i="34"/>
  <c r="C365" i="34"/>
  <c r="C364" i="34"/>
  <c r="C363" i="34"/>
  <c r="C362" i="34"/>
  <c r="C361" i="34"/>
  <c r="C360" i="34"/>
  <c r="C359" i="34"/>
  <c r="C358" i="34"/>
  <c r="C357" i="34"/>
  <c r="C356" i="34"/>
  <c r="C355" i="34"/>
  <c r="C354" i="34"/>
  <c r="C353" i="34"/>
  <c r="C352" i="34"/>
  <c r="C351" i="34"/>
  <c r="C350" i="34"/>
  <c r="C349" i="34"/>
  <c r="C348" i="34"/>
  <c r="C347" i="34"/>
  <c r="C346" i="34"/>
  <c r="C345" i="34"/>
  <c r="C344" i="34"/>
  <c r="C343" i="34"/>
  <c r="C342" i="34"/>
  <c r="C341" i="34"/>
  <c r="C340" i="34"/>
  <c r="C339" i="34"/>
  <c r="C338" i="34"/>
  <c r="C337" i="34"/>
  <c r="C336" i="34"/>
  <c r="C335" i="34"/>
  <c r="C334" i="34"/>
  <c r="C333" i="34"/>
  <c r="C332" i="34"/>
  <c r="C331" i="34"/>
  <c r="C330" i="34"/>
  <c r="C329" i="34"/>
  <c r="C328" i="34"/>
  <c r="C327" i="34"/>
  <c r="C326" i="34"/>
  <c r="C325" i="34"/>
  <c r="C324" i="34"/>
  <c r="C323" i="34"/>
  <c r="C322" i="34"/>
  <c r="C321" i="34"/>
  <c r="C320" i="34"/>
  <c r="C319" i="34"/>
  <c r="C318" i="34"/>
  <c r="C317" i="34"/>
  <c r="C316" i="34"/>
  <c r="C315" i="34"/>
  <c r="C314" i="34"/>
  <c r="C313" i="34"/>
  <c r="C312" i="34"/>
  <c r="C311" i="34"/>
  <c r="C310" i="34"/>
  <c r="C309" i="34"/>
  <c r="C308" i="34"/>
  <c r="C307" i="34"/>
  <c r="C306" i="34"/>
  <c r="C305" i="34"/>
  <c r="C304" i="34"/>
  <c r="C303" i="34"/>
  <c r="C302" i="34"/>
  <c r="C301" i="34"/>
  <c r="C300" i="34"/>
  <c r="C299" i="34"/>
  <c r="C298" i="34"/>
  <c r="C297" i="34"/>
  <c r="C296" i="34"/>
  <c r="C295" i="34"/>
  <c r="C294" i="34"/>
  <c r="C293" i="34"/>
  <c r="C292" i="34"/>
  <c r="C291" i="34"/>
  <c r="C290" i="34"/>
  <c r="C289" i="34"/>
  <c r="C288" i="34"/>
  <c r="C287" i="34"/>
  <c r="C286" i="34"/>
  <c r="C285" i="34"/>
  <c r="C284" i="34"/>
  <c r="C283" i="34"/>
  <c r="C282" i="34"/>
  <c r="C281" i="34"/>
  <c r="C280" i="34"/>
  <c r="C279" i="34"/>
  <c r="C278" i="34"/>
  <c r="C277" i="34"/>
  <c r="C276" i="34"/>
  <c r="C275" i="34"/>
  <c r="C274" i="34"/>
  <c r="C273" i="34"/>
  <c r="C272" i="34"/>
  <c r="C271" i="34"/>
  <c r="C270" i="34"/>
  <c r="C269" i="34"/>
  <c r="C268" i="34"/>
  <c r="C267" i="34"/>
  <c r="C266" i="34"/>
  <c r="C265" i="34"/>
  <c r="C264" i="34"/>
  <c r="C263" i="34"/>
  <c r="C262" i="34"/>
  <c r="C261" i="34"/>
  <c r="C260" i="34"/>
  <c r="C259" i="34"/>
  <c r="C258" i="34"/>
  <c r="C257" i="34"/>
  <c r="C256" i="34"/>
  <c r="C255" i="34"/>
  <c r="C254" i="34"/>
  <c r="C253" i="34"/>
  <c r="C252" i="34"/>
  <c r="C251" i="34"/>
  <c r="C250" i="34"/>
  <c r="C249" i="34"/>
  <c r="C248" i="34"/>
  <c r="C247" i="34"/>
  <c r="C246" i="34"/>
  <c r="C245" i="34"/>
  <c r="C244" i="34"/>
  <c r="C243" i="34"/>
  <c r="C242" i="34"/>
  <c r="C241" i="34"/>
  <c r="C240" i="34"/>
  <c r="C239" i="34"/>
  <c r="C238" i="34"/>
  <c r="C237" i="34"/>
  <c r="C236" i="34"/>
  <c r="C235" i="34"/>
  <c r="C234" i="34"/>
  <c r="C233" i="34"/>
  <c r="C232" i="34"/>
  <c r="C231" i="34"/>
  <c r="C230" i="34"/>
  <c r="C229" i="34"/>
  <c r="C228" i="34"/>
  <c r="C227" i="34"/>
  <c r="C226" i="34"/>
  <c r="C225" i="34"/>
  <c r="C224" i="34"/>
  <c r="C223" i="34"/>
  <c r="C222" i="34"/>
  <c r="C221" i="34"/>
  <c r="C220" i="34"/>
  <c r="C219" i="34"/>
  <c r="C218" i="34"/>
  <c r="C217" i="34"/>
  <c r="C216" i="34"/>
  <c r="C215" i="34"/>
  <c r="C214" i="34"/>
  <c r="C213" i="34"/>
  <c r="C212" i="34"/>
  <c r="C211" i="34"/>
  <c r="C210" i="34"/>
  <c r="C209" i="34"/>
  <c r="C208" i="34"/>
  <c r="C207" i="34"/>
  <c r="C206" i="34"/>
  <c r="C205" i="34"/>
  <c r="C204" i="34"/>
  <c r="C203" i="34"/>
  <c r="C202" i="34"/>
  <c r="C201" i="34"/>
  <c r="C200" i="34"/>
  <c r="C199" i="34"/>
  <c r="C198" i="34"/>
  <c r="C197" i="34"/>
  <c r="C196" i="34"/>
  <c r="C195" i="34"/>
  <c r="C194" i="34"/>
  <c r="C193" i="34"/>
  <c r="C192" i="34"/>
  <c r="C191" i="34"/>
  <c r="C190" i="34"/>
  <c r="C189" i="34"/>
  <c r="C188" i="34"/>
  <c r="C187" i="34"/>
  <c r="C186" i="34"/>
  <c r="C185" i="34"/>
  <c r="C184" i="34"/>
  <c r="G10" i="28" l="1"/>
  <c r="F10" i="28"/>
  <c r="I105" i="33" l="1"/>
  <c r="H105" i="33"/>
  <c r="G618" i="8" s="1"/>
  <c r="F9" i="36"/>
  <c r="G9" i="36"/>
  <c r="C151" i="8" l="1"/>
  <c r="C150" i="8"/>
  <c r="C149" i="8"/>
  <c r="C148" i="8"/>
  <c r="C147" i="8"/>
  <c r="C146" i="8"/>
  <c r="C145" i="8"/>
  <c r="C144" i="8"/>
  <c r="C143" i="8"/>
  <c r="C142" i="8"/>
  <c r="C141" i="8"/>
  <c r="C140" i="8"/>
  <c r="C139" i="8"/>
  <c r="C138" i="8"/>
  <c r="C137" i="8"/>
  <c r="C136" i="8"/>
  <c r="C135" i="8"/>
  <c r="C134" i="8"/>
  <c r="C133" i="8"/>
  <c r="C132" i="8"/>
  <c r="C131" i="8"/>
  <c r="C130" i="8"/>
  <c r="C129" i="8"/>
  <c r="C128" i="8"/>
  <c r="C127" i="8"/>
  <c r="C126" i="8"/>
  <c r="C125" i="8"/>
  <c r="C124" i="8"/>
  <c r="C123" i="8"/>
  <c r="C122" i="8"/>
  <c r="C121" i="8"/>
  <c r="C120" i="8"/>
  <c r="C119" i="8"/>
  <c r="C118" i="8"/>
  <c r="C117" i="8"/>
  <c r="C116" i="8"/>
  <c r="C115" i="8"/>
  <c r="C114" i="8"/>
  <c r="C113" i="8"/>
  <c r="C112" i="8"/>
  <c r="C111" i="8"/>
  <c r="C110" i="8"/>
  <c r="C109" i="8"/>
  <c r="C108" i="8"/>
  <c r="C107" i="8"/>
  <c r="C106" i="8"/>
  <c r="C105" i="8"/>
  <c r="C104" i="8"/>
  <c r="C103" i="8"/>
  <c r="C102" i="8"/>
  <c r="C101" i="8"/>
  <c r="C100" i="8"/>
  <c r="C99" i="8"/>
  <c r="C98" i="8"/>
  <c r="C97" i="8"/>
  <c r="C96" i="8"/>
  <c r="C95" i="8"/>
  <c r="C94" i="8"/>
  <c r="C93" i="8"/>
  <c r="C92" i="8"/>
  <c r="C91" i="8"/>
  <c r="C90" i="8"/>
  <c r="C89" i="8"/>
  <c r="C88" i="8"/>
  <c r="C87" i="8"/>
  <c r="C86" i="8"/>
  <c r="C85" i="8"/>
  <c r="C84" i="8"/>
  <c r="C83" i="8"/>
  <c r="C82" i="8"/>
  <c r="C81" i="8"/>
  <c r="C80" i="8"/>
  <c r="C79" i="8"/>
  <c r="C78" i="8"/>
  <c r="C77" i="8"/>
  <c r="C76" i="8"/>
  <c r="C75" i="8"/>
  <c r="C74" i="8"/>
  <c r="C73" i="8"/>
  <c r="C72" i="8"/>
  <c r="C71" i="8"/>
  <c r="C70" i="8"/>
  <c r="C69" i="8"/>
  <c r="C68" i="8"/>
  <c r="C67" i="8"/>
  <c r="C66" i="8"/>
  <c r="C65" i="8"/>
  <c r="C64" i="8"/>
  <c r="C63" i="8"/>
  <c r="C62" i="8"/>
  <c r="C61" i="8"/>
  <c r="C60" i="8"/>
  <c r="C59" i="8"/>
  <c r="C58" i="8"/>
  <c r="C57" i="8"/>
  <c r="C56" i="8"/>
  <c r="C55" i="8"/>
  <c r="C54" i="8"/>
  <c r="C53" i="8"/>
  <c r="C52" i="8"/>
  <c r="C51" i="8"/>
  <c r="C50" i="8"/>
  <c r="C49" i="8"/>
  <c r="C48" i="8"/>
  <c r="C47" i="8"/>
  <c r="C46" i="8"/>
  <c r="C45" i="8"/>
  <c r="C44" i="8"/>
  <c r="C43" i="8"/>
  <c r="C42" i="8"/>
  <c r="C41" i="8"/>
  <c r="C40" i="8"/>
  <c r="C39" i="8"/>
  <c r="C38" i="8"/>
  <c r="C37" i="8"/>
  <c r="C36" i="8"/>
  <c r="C35" i="8"/>
  <c r="C34" i="8"/>
  <c r="C33" i="8"/>
  <c r="C32" i="8"/>
  <c r="C31" i="8"/>
  <c r="C30" i="8"/>
  <c r="C29" i="8"/>
  <c r="C28" i="8"/>
  <c r="C27" i="8"/>
  <c r="C26" i="8"/>
  <c r="C25" i="8"/>
  <c r="C24" i="8"/>
  <c r="C23" i="8"/>
  <c r="C22" i="8"/>
  <c r="C21" i="8"/>
  <c r="C20" i="8"/>
  <c r="C19" i="8"/>
  <c r="C18" i="8"/>
  <c r="C17" i="8"/>
  <c r="C16" i="8"/>
  <c r="C15" i="8"/>
  <c r="C14" i="8"/>
  <c r="C13" i="8"/>
  <c r="C12" i="8"/>
  <c r="C600" i="8"/>
  <c r="C599" i="8"/>
  <c r="C598" i="8"/>
  <c r="C597" i="8"/>
  <c r="C596" i="8"/>
  <c r="C595" i="8"/>
  <c r="C594" i="8"/>
  <c r="C593" i="8"/>
  <c r="C592" i="8"/>
  <c r="C591" i="8"/>
  <c r="C590" i="8"/>
  <c r="C589" i="8"/>
  <c r="C588" i="8"/>
  <c r="C587" i="8"/>
  <c r="C586" i="8"/>
  <c r="C585" i="8"/>
  <c r="C584" i="8"/>
  <c r="C583" i="8"/>
  <c r="C582" i="8"/>
  <c r="C581" i="8"/>
  <c r="C580" i="8"/>
  <c r="C579" i="8"/>
  <c r="C578" i="8"/>
  <c r="C577" i="8"/>
  <c r="C576" i="8"/>
  <c r="C575" i="8"/>
  <c r="C574" i="8"/>
  <c r="C573" i="8"/>
  <c r="C572" i="8"/>
  <c r="C571" i="8"/>
  <c r="C570" i="8"/>
  <c r="C569" i="8"/>
  <c r="C568" i="8"/>
  <c r="C567" i="8"/>
  <c r="C566" i="8"/>
  <c r="C565" i="8"/>
  <c r="C564" i="8"/>
  <c r="C563" i="8"/>
  <c r="C562" i="8"/>
  <c r="C561" i="8"/>
  <c r="C560" i="8"/>
  <c r="C559" i="8"/>
  <c r="C558" i="8"/>
  <c r="C557" i="8"/>
  <c r="C556" i="8"/>
  <c r="C555" i="8"/>
  <c r="C554" i="8"/>
  <c r="C553" i="8"/>
  <c r="C552" i="8"/>
  <c r="C551" i="8"/>
  <c r="C550" i="8"/>
  <c r="C549" i="8"/>
  <c r="C548" i="8"/>
  <c r="C547" i="8"/>
  <c r="C546" i="8"/>
  <c r="C545" i="8"/>
  <c r="C544" i="8"/>
  <c r="C543" i="8"/>
  <c r="C542" i="8"/>
  <c r="C541" i="8"/>
  <c r="C540" i="8"/>
  <c r="C539" i="8"/>
  <c r="C538" i="8"/>
  <c r="C537" i="8"/>
  <c r="C536" i="8"/>
  <c r="C535" i="8"/>
  <c r="C534" i="8"/>
  <c r="C533" i="8"/>
  <c r="C532" i="8"/>
  <c r="C531" i="8"/>
  <c r="C530" i="8"/>
  <c r="C529" i="8"/>
  <c r="C528" i="8"/>
  <c r="C527" i="8"/>
  <c r="C526" i="8"/>
  <c r="C525" i="8"/>
  <c r="C524" i="8"/>
  <c r="C523" i="8"/>
  <c r="C522" i="8"/>
  <c r="C521" i="8"/>
  <c r="C520" i="8"/>
  <c r="C519" i="8"/>
  <c r="C518" i="8"/>
  <c r="C517" i="8"/>
  <c r="C516" i="8"/>
  <c r="C515" i="8"/>
  <c r="C514" i="8"/>
  <c r="C513" i="8"/>
  <c r="C512" i="8"/>
  <c r="C511" i="8"/>
  <c r="C510" i="8"/>
  <c r="C509" i="8"/>
  <c r="C508" i="8"/>
  <c r="C507" i="8"/>
  <c r="C506" i="8"/>
  <c r="C505" i="8"/>
  <c r="C504" i="8"/>
  <c r="C503" i="8"/>
  <c r="C502" i="8"/>
  <c r="C501" i="8"/>
  <c r="C500" i="8"/>
  <c r="C499" i="8"/>
  <c r="C498" i="8"/>
  <c r="C497" i="8"/>
  <c r="C496" i="8"/>
  <c r="C495" i="8"/>
  <c r="C494" i="8"/>
  <c r="C493" i="8"/>
  <c r="C492" i="8"/>
  <c r="C491" i="8"/>
  <c r="C490" i="8"/>
  <c r="C489" i="8"/>
  <c r="C488" i="8"/>
  <c r="C487" i="8"/>
  <c r="C486" i="8"/>
  <c r="C485" i="8"/>
  <c r="C484" i="8"/>
  <c r="C483" i="8"/>
  <c r="C482" i="8"/>
  <c r="C481" i="8"/>
  <c r="C480" i="8"/>
  <c r="C479" i="8"/>
  <c r="C478" i="8"/>
  <c r="C477" i="8"/>
  <c r="C476" i="8"/>
  <c r="C475" i="8"/>
  <c r="C474" i="8"/>
  <c r="C473" i="8"/>
  <c r="C472" i="8"/>
  <c r="C471" i="8"/>
  <c r="C470" i="8"/>
  <c r="C469" i="8"/>
  <c r="C468" i="8"/>
  <c r="C467" i="8"/>
  <c r="C466" i="8"/>
  <c r="C465" i="8"/>
  <c r="C464" i="8"/>
  <c r="C463" i="8"/>
  <c r="C462" i="8"/>
  <c r="C461" i="8"/>
  <c r="C460" i="8"/>
  <c r="C459" i="8"/>
  <c r="C458" i="8"/>
  <c r="C457" i="8"/>
  <c r="C456" i="8"/>
  <c r="C455" i="8"/>
  <c r="C454" i="8"/>
  <c r="C453" i="8"/>
  <c r="C452" i="8"/>
  <c r="C451" i="8"/>
  <c r="C450" i="8"/>
  <c r="C449" i="8"/>
  <c r="C448" i="8"/>
  <c r="C447" i="8"/>
  <c r="C446" i="8"/>
  <c r="C445" i="8"/>
  <c r="C444" i="8"/>
  <c r="C443" i="8"/>
  <c r="C442" i="8"/>
  <c r="C441" i="8"/>
  <c r="C440" i="8"/>
  <c r="C439" i="8"/>
  <c r="C438" i="8"/>
  <c r="C437" i="8"/>
  <c r="C436" i="8"/>
  <c r="C435" i="8"/>
  <c r="C434" i="8"/>
  <c r="C433" i="8"/>
  <c r="C432" i="8"/>
  <c r="C431" i="8"/>
  <c r="C430" i="8"/>
  <c r="C429" i="8"/>
  <c r="C428" i="8"/>
  <c r="C427" i="8"/>
  <c r="C426" i="8"/>
  <c r="C425" i="8"/>
  <c r="C424" i="8"/>
  <c r="C423" i="8"/>
  <c r="C422" i="8"/>
  <c r="C421" i="8"/>
  <c r="C420" i="8"/>
  <c r="C419" i="8"/>
  <c r="C418" i="8"/>
  <c r="C417" i="8"/>
  <c r="C416" i="8"/>
  <c r="C415" i="8"/>
  <c r="C414" i="8"/>
  <c r="C413" i="8"/>
  <c r="C412" i="8"/>
  <c r="C411" i="8"/>
  <c r="C410" i="8"/>
  <c r="C409" i="8"/>
  <c r="C408" i="8"/>
  <c r="C407" i="8"/>
  <c r="C406" i="8"/>
  <c r="C405" i="8"/>
  <c r="C404" i="8"/>
  <c r="C403" i="8"/>
  <c r="C402" i="8"/>
  <c r="C401" i="8"/>
  <c r="C400" i="8"/>
  <c r="C399" i="8"/>
  <c r="C398" i="8"/>
  <c r="C397" i="8"/>
  <c r="C396" i="8"/>
  <c r="C395" i="8"/>
  <c r="C394" i="8"/>
  <c r="C393" i="8"/>
  <c r="C392" i="8"/>
  <c r="C391" i="8"/>
  <c r="C390" i="8"/>
  <c r="C389" i="8"/>
  <c r="C388" i="8"/>
  <c r="C387" i="8"/>
  <c r="C386" i="8"/>
  <c r="C385" i="8"/>
  <c r="C384" i="8"/>
  <c r="C383" i="8"/>
  <c r="C382" i="8"/>
  <c r="C381" i="8"/>
  <c r="C380" i="8"/>
  <c r="C379" i="8"/>
  <c r="C378" i="8"/>
  <c r="C377" i="8"/>
  <c r="C376" i="8"/>
  <c r="C375" i="8"/>
  <c r="C374" i="8"/>
  <c r="C373" i="8"/>
  <c r="C372" i="8"/>
  <c r="C371" i="8"/>
  <c r="C370" i="8"/>
  <c r="C369" i="8"/>
  <c r="C368" i="8"/>
  <c r="C367" i="8"/>
  <c r="C366" i="8"/>
  <c r="C365" i="8"/>
  <c r="C364" i="8"/>
  <c r="C363" i="8"/>
  <c r="C362" i="8"/>
  <c r="C361" i="8"/>
  <c r="C360" i="8"/>
  <c r="C359" i="8"/>
  <c r="C358" i="8"/>
  <c r="C357" i="8"/>
  <c r="C356" i="8"/>
  <c r="C355" i="8"/>
  <c r="C354" i="8"/>
  <c r="C353" i="8"/>
  <c r="C352" i="8"/>
  <c r="C351" i="8"/>
  <c r="C350" i="8"/>
  <c r="C349" i="8"/>
  <c r="C348" i="8"/>
  <c r="C347" i="8"/>
  <c r="C346" i="8"/>
  <c r="C345" i="8"/>
  <c r="C344" i="8"/>
  <c r="C343" i="8"/>
  <c r="C342" i="8"/>
  <c r="C341" i="8"/>
  <c r="C340" i="8"/>
  <c r="C339" i="8"/>
  <c r="C338" i="8"/>
  <c r="C337" i="8"/>
  <c r="C336" i="8"/>
  <c r="C335" i="8"/>
  <c r="C334" i="8"/>
  <c r="C333" i="8"/>
  <c r="C332" i="8"/>
  <c r="C331" i="8"/>
  <c r="C330" i="8"/>
  <c r="C329" i="8"/>
  <c r="C328" i="8"/>
  <c r="C327" i="8"/>
  <c r="C326" i="8"/>
  <c r="C325" i="8"/>
  <c r="C324" i="8"/>
  <c r="C323" i="8"/>
  <c r="C322" i="8"/>
  <c r="C321" i="8"/>
  <c r="C320" i="8"/>
  <c r="C319" i="8"/>
  <c r="C318" i="8"/>
  <c r="C317" i="8"/>
  <c r="C316" i="8"/>
  <c r="C315" i="8"/>
  <c r="C314" i="8"/>
  <c r="C313" i="8"/>
  <c r="C312" i="8"/>
  <c r="C311" i="8"/>
  <c r="C310" i="8"/>
  <c r="C309" i="8"/>
  <c r="C308" i="8"/>
  <c r="C307" i="8"/>
  <c r="C306" i="8"/>
  <c r="C305" i="8"/>
  <c r="C304" i="8"/>
  <c r="C303" i="8"/>
  <c r="C302" i="8"/>
  <c r="C301" i="8"/>
  <c r="C300" i="8"/>
  <c r="C299" i="8"/>
  <c r="C298" i="8"/>
  <c r="C297" i="8"/>
  <c r="C296" i="8"/>
  <c r="C295" i="8"/>
  <c r="C294" i="8"/>
  <c r="C293" i="8"/>
  <c r="C292" i="8"/>
  <c r="C291" i="8"/>
  <c r="C290" i="8"/>
  <c r="C289" i="8"/>
  <c r="C288" i="8"/>
  <c r="C287" i="8"/>
  <c r="C286" i="8"/>
  <c r="C285" i="8"/>
  <c r="C284" i="8"/>
  <c r="C283" i="8"/>
  <c r="C282" i="8"/>
  <c r="C281" i="8"/>
  <c r="C280" i="8"/>
  <c r="C279" i="8"/>
  <c r="C278" i="8"/>
  <c r="C277" i="8"/>
  <c r="C276" i="8"/>
  <c r="C275" i="8"/>
  <c r="C274" i="8"/>
  <c r="C273" i="8"/>
  <c r="C272" i="8"/>
  <c r="C271" i="8"/>
  <c r="C270" i="8"/>
  <c r="C269" i="8"/>
  <c r="C268" i="8"/>
  <c r="C267" i="8"/>
  <c r="C266" i="8"/>
  <c r="C265" i="8"/>
  <c r="C264" i="8"/>
  <c r="C263" i="8"/>
  <c r="C262" i="8"/>
  <c r="C261" i="8"/>
  <c r="C260" i="8"/>
  <c r="C259" i="8"/>
  <c r="C258" i="8"/>
  <c r="C257" i="8"/>
  <c r="C256" i="8"/>
  <c r="C255" i="8"/>
  <c r="C254" i="8"/>
  <c r="C253" i="8"/>
  <c r="C252" i="8"/>
  <c r="C251" i="8"/>
  <c r="C250" i="8"/>
  <c r="C249" i="8"/>
  <c r="C248" i="8"/>
  <c r="C247" i="8"/>
  <c r="C246" i="8"/>
  <c r="C245" i="8"/>
  <c r="C244" i="8"/>
  <c r="C243" i="8"/>
  <c r="C242" i="8"/>
  <c r="C241" i="8"/>
  <c r="C240" i="8"/>
  <c r="C239" i="8"/>
  <c r="C238" i="8"/>
  <c r="C237" i="8"/>
  <c r="C236" i="8"/>
  <c r="C235" i="8"/>
  <c r="C234" i="8"/>
  <c r="C233" i="8"/>
  <c r="C232" i="8"/>
  <c r="C231" i="8"/>
  <c r="C230" i="8"/>
  <c r="C229" i="8"/>
  <c r="C228" i="8"/>
  <c r="C227" i="8"/>
  <c r="C226" i="8"/>
  <c r="C225" i="8"/>
  <c r="C224" i="8"/>
  <c r="C223" i="8"/>
  <c r="C222" i="8"/>
  <c r="C221" i="8"/>
  <c r="C220" i="8"/>
  <c r="C219" i="8"/>
  <c r="C218" i="8"/>
  <c r="C217" i="8"/>
  <c r="C216" i="8"/>
  <c r="C215" i="8"/>
  <c r="C214" i="8"/>
  <c r="C213" i="8"/>
  <c r="C212" i="8"/>
  <c r="C211" i="8"/>
  <c r="C210" i="8"/>
  <c r="C209" i="8"/>
  <c r="C208" i="8"/>
  <c r="C207" i="8"/>
  <c r="C206" i="8"/>
  <c r="C205" i="8"/>
  <c r="C204" i="8"/>
  <c r="C203" i="8"/>
  <c r="C202" i="8"/>
  <c r="C201" i="8"/>
  <c r="C200" i="8"/>
  <c r="C199" i="8"/>
  <c r="C198" i="8"/>
  <c r="C197" i="8"/>
  <c r="C196" i="8"/>
  <c r="C195" i="8"/>
  <c r="C194" i="8"/>
  <c r="C193" i="8"/>
  <c r="C192" i="8"/>
  <c r="C191" i="8"/>
  <c r="C190" i="8"/>
  <c r="C189" i="8"/>
  <c r="C188" i="8"/>
  <c r="C187" i="8"/>
  <c r="C186" i="8"/>
  <c r="C185" i="8"/>
  <c r="C184" i="8"/>
  <c r="C183" i="8"/>
  <c r="C182" i="8"/>
  <c r="C181" i="8"/>
  <c r="C180" i="8"/>
  <c r="C179" i="8"/>
  <c r="C178" i="8"/>
  <c r="C177" i="8"/>
  <c r="C176" i="8"/>
  <c r="C175" i="8"/>
  <c r="C174" i="8"/>
  <c r="C173" i="8"/>
  <c r="C172" i="8"/>
  <c r="C171" i="8"/>
  <c r="C170" i="8"/>
  <c r="C169" i="8"/>
  <c r="C168" i="8"/>
  <c r="C167" i="8"/>
  <c r="C166" i="8"/>
  <c r="C165" i="8"/>
  <c r="C164" i="8"/>
  <c r="C163" i="8"/>
  <c r="C162" i="8"/>
  <c r="C161" i="8"/>
  <c r="C160" i="8"/>
  <c r="C159" i="8"/>
  <c r="C158" i="8"/>
  <c r="C157" i="8"/>
  <c r="C156" i="8"/>
  <c r="C155" i="8"/>
  <c r="C154" i="8"/>
  <c r="C153" i="8"/>
  <c r="C152" i="8"/>
  <c r="H8" i="21" l="1"/>
  <c r="H84" i="21" l="1"/>
  <c r="B600" i="8"/>
  <c r="B598" i="8"/>
  <c r="B597" i="8"/>
  <c r="B596" i="8"/>
  <c r="B595" i="8"/>
  <c r="B594" i="8"/>
  <c r="B593" i="8"/>
  <c r="B592" i="8"/>
  <c r="B591" i="8"/>
  <c r="B590" i="8"/>
  <c r="B589" i="8"/>
  <c r="B588" i="8"/>
  <c r="B587" i="8"/>
  <c r="B586" i="8"/>
  <c r="B585" i="8"/>
  <c r="B584" i="8"/>
  <c r="B583" i="8"/>
  <c r="B582" i="8"/>
  <c r="B581" i="8"/>
  <c r="B580" i="8"/>
  <c r="B579" i="8"/>
  <c r="B578" i="8"/>
  <c r="B577" i="8"/>
  <c r="B576" i="8"/>
  <c r="B575" i="8"/>
  <c r="B574" i="8"/>
  <c r="B573" i="8"/>
  <c r="B572" i="8"/>
  <c r="B571" i="8"/>
  <c r="B570" i="8"/>
  <c r="B569" i="8"/>
  <c r="B568" i="8"/>
  <c r="B567" i="8"/>
  <c r="B566" i="8"/>
  <c r="B565" i="8"/>
  <c r="B564" i="8"/>
  <c r="B563" i="8"/>
  <c r="B562" i="8"/>
  <c r="B561" i="8"/>
  <c r="B560" i="8"/>
  <c r="B559" i="8"/>
  <c r="B558" i="8"/>
  <c r="B557" i="8"/>
  <c r="B556" i="8"/>
  <c r="B555" i="8"/>
  <c r="B554" i="8"/>
  <c r="B553" i="8"/>
  <c r="B552" i="8"/>
  <c r="B551" i="8"/>
  <c r="B550" i="8"/>
  <c r="B549" i="8"/>
  <c r="B548" i="8"/>
  <c r="B547" i="8"/>
  <c r="B546" i="8"/>
  <c r="B545" i="8"/>
  <c r="B544" i="8"/>
  <c r="B543" i="8"/>
  <c r="B542" i="8"/>
  <c r="B541" i="8"/>
  <c r="B540" i="8"/>
  <c r="B539" i="8"/>
  <c r="B538" i="8"/>
  <c r="B537" i="8"/>
  <c r="B536" i="8"/>
  <c r="B535" i="8"/>
  <c r="B534" i="8"/>
  <c r="B533" i="8"/>
  <c r="B532" i="8"/>
  <c r="B531" i="8"/>
  <c r="B530" i="8"/>
  <c r="B529" i="8"/>
  <c r="B528" i="8"/>
  <c r="B527" i="8"/>
  <c r="B526" i="8"/>
  <c r="B525" i="8"/>
  <c r="B524" i="8"/>
  <c r="B523" i="8"/>
  <c r="B522" i="8"/>
  <c r="B521" i="8"/>
  <c r="B520" i="8"/>
  <c r="B519" i="8"/>
  <c r="B518" i="8"/>
  <c r="B517" i="8"/>
  <c r="B516" i="8"/>
  <c r="B515" i="8"/>
  <c r="B514" i="8"/>
  <c r="B513" i="8"/>
  <c r="B512" i="8"/>
  <c r="B511" i="8"/>
  <c r="B510" i="8"/>
  <c r="B509" i="8"/>
  <c r="B508" i="8"/>
  <c r="B507" i="8"/>
  <c r="B506" i="8"/>
  <c r="B505" i="8"/>
  <c r="B504" i="8"/>
  <c r="B503" i="8"/>
  <c r="B502" i="8"/>
  <c r="B501" i="8"/>
  <c r="B500" i="8"/>
  <c r="B499" i="8"/>
  <c r="B498" i="8"/>
  <c r="B497" i="8"/>
  <c r="B496" i="8"/>
  <c r="B495" i="8"/>
  <c r="B494" i="8"/>
  <c r="B493" i="8"/>
  <c r="B492" i="8"/>
  <c r="B491" i="8"/>
  <c r="B490" i="8"/>
  <c r="B489" i="8"/>
  <c r="B488" i="8"/>
  <c r="B487" i="8"/>
  <c r="B486" i="8"/>
  <c r="B485" i="8"/>
  <c r="B484" i="8"/>
  <c r="B483" i="8"/>
  <c r="B482" i="8"/>
  <c r="B481" i="8"/>
  <c r="B480" i="8"/>
  <c r="B479" i="8"/>
  <c r="B478" i="8"/>
  <c r="B477" i="8"/>
  <c r="B476" i="8"/>
  <c r="B475" i="8"/>
  <c r="B474" i="8"/>
  <c r="B473" i="8"/>
  <c r="B472" i="8"/>
  <c r="B471" i="8"/>
  <c r="B470" i="8"/>
  <c r="B469" i="8"/>
  <c r="B468" i="8"/>
  <c r="B467" i="8"/>
  <c r="B466" i="8"/>
  <c r="B465" i="8"/>
  <c r="B464" i="8"/>
  <c r="B463" i="8"/>
  <c r="B462" i="8"/>
  <c r="B461" i="8"/>
  <c r="B460" i="8"/>
  <c r="B459" i="8"/>
  <c r="B458" i="8"/>
  <c r="B457" i="8"/>
  <c r="B456" i="8"/>
  <c r="B455" i="8"/>
  <c r="B454" i="8"/>
  <c r="B453" i="8"/>
  <c r="B452" i="8"/>
  <c r="B451" i="8"/>
  <c r="B450" i="8"/>
  <c r="B449" i="8"/>
  <c r="B448" i="8"/>
  <c r="B447" i="8"/>
  <c r="B446" i="8"/>
  <c r="B445" i="8"/>
  <c r="B444" i="8"/>
  <c r="B443" i="8"/>
  <c r="B442" i="8"/>
  <c r="B441" i="8"/>
  <c r="B440" i="8"/>
  <c r="B439" i="8"/>
  <c r="B438" i="8"/>
  <c r="B437" i="8"/>
  <c r="B436" i="8"/>
  <c r="B435" i="8"/>
  <c r="B434" i="8"/>
  <c r="B433" i="8"/>
  <c r="B432" i="8"/>
  <c r="B431" i="8"/>
  <c r="B430" i="8"/>
  <c r="B429" i="8"/>
  <c r="B428" i="8"/>
  <c r="B427" i="8"/>
  <c r="B426" i="8"/>
  <c r="B425" i="8"/>
  <c r="B424" i="8"/>
  <c r="B423" i="8"/>
  <c r="B422" i="8"/>
  <c r="B421" i="8"/>
  <c r="B420" i="8"/>
  <c r="B419" i="8"/>
  <c r="B418" i="8"/>
  <c r="B417" i="8"/>
  <c r="B416" i="8"/>
  <c r="B415" i="8"/>
  <c r="B414" i="8"/>
  <c r="B413" i="8"/>
  <c r="B412" i="8"/>
  <c r="B411" i="8"/>
  <c r="B410" i="8"/>
  <c r="B409" i="8"/>
  <c r="B408" i="8"/>
  <c r="B407" i="8"/>
  <c r="B406" i="8"/>
  <c r="B405" i="8"/>
  <c r="B404" i="8"/>
  <c r="B403" i="8"/>
  <c r="B402" i="8"/>
  <c r="B401" i="8"/>
  <c r="B400" i="8"/>
  <c r="B399" i="8"/>
  <c r="B398" i="8"/>
  <c r="B397" i="8"/>
  <c r="B396" i="8"/>
  <c r="B395" i="8"/>
  <c r="B394" i="8"/>
  <c r="B393" i="8"/>
  <c r="B392" i="8"/>
  <c r="B391" i="8"/>
  <c r="B390" i="8"/>
  <c r="B389" i="8"/>
  <c r="B388" i="8"/>
  <c r="B387" i="8"/>
  <c r="B386" i="8"/>
  <c r="B385" i="8"/>
  <c r="B384" i="8"/>
  <c r="B383" i="8"/>
  <c r="B382" i="8"/>
  <c r="B381" i="8"/>
  <c r="B380" i="8"/>
  <c r="B379" i="8"/>
  <c r="B378" i="8"/>
  <c r="B377" i="8"/>
  <c r="B376" i="8"/>
  <c r="B375" i="8"/>
  <c r="B374" i="8"/>
  <c r="B373" i="8"/>
  <c r="B372" i="8"/>
  <c r="B371" i="8"/>
  <c r="B370" i="8"/>
  <c r="B369" i="8"/>
  <c r="B368" i="8"/>
  <c r="B367" i="8"/>
  <c r="B366" i="8"/>
  <c r="B365" i="8"/>
  <c r="B364" i="8"/>
  <c r="B363" i="8"/>
  <c r="B362" i="8"/>
  <c r="B361" i="8"/>
  <c r="B360" i="8"/>
  <c r="B359" i="8"/>
  <c r="B358" i="8"/>
  <c r="B357" i="8"/>
  <c r="B356" i="8"/>
  <c r="B355" i="8"/>
  <c r="B354" i="8"/>
  <c r="B353" i="8"/>
  <c r="B352" i="8"/>
  <c r="B351" i="8"/>
  <c r="B350" i="8"/>
  <c r="B349" i="8"/>
  <c r="B348" i="8"/>
  <c r="B347" i="8"/>
  <c r="B346" i="8"/>
  <c r="B345" i="8"/>
  <c r="B344" i="8"/>
  <c r="B343" i="8"/>
  <c r="B342" i="8"/>
  <c r="B341" i="8"/>
  <c r="B340" i="8"/>
  <c r="B339" i="8"/>
  <c r="B338" i="8"/>
  <c r="B337" i="8"/>
  <c r="B336" i="8"/>
  <c r="B335" i="8"/>
  <c r="B334" i="8"/>
  <c r="B333" i="8"/>
  <c r="B332" i="8"/>
  <c r="B331" i="8"/>
  <c r="B330" i="8"/>
  <c r="B329" i="8"/>
  <c r="B328" i="8"/>
  <c r="B327" i="8"/>
  <c r="B326" i="8"/>
  <c r="B325" i="8"/>
  <c r="B324" i="8"/>
  <c r="B323" i="8"/>
  <c r="B322" i="8"/>
  <c r="B321" i="8"/>
  <c r="B320" i="8"/>
  <c r="B319" i="8"/>
  <c r="B318" i="8"/>
  <c r="B317" i="8"/>
  <c r="B316" i="8"/>
  <c r="B315" i="8"/>
  <c r="B314" i="8"/>
  <c r="B313" i="8"/>
  <c r="B312" i="8"/>
  <c r="B311" i="8"/>
  <c r="B310" i="8"/>
  <c r="B309" i="8"/>
  <c r="B308" i="8"/>
  <c r="B307" i="8"/>
  <c r="B306" i="8"/>
  <c r="B305" i="8"/>
  <c r="B304" i="8"/>
  <c r="B303" i="8"/>
  <c r="B302" i="8"/>
  <c r="B301" i="8"/>
  <c r="B300" i="8"/>
  <c r="B299" i="8"/>
  <c r="B298" i="8"/>
  <c r="B297" i="8"/>
  <c r="B296" i="8"/>
  <c r="B295" i="8"/>
  <c r="B294" i="8"/>
  <c r="B293" i="8"/>
  <c r="B292" i="8"/>
  <c r="B291" i="8"/>
  <c r="B290" i="8"/>
  <c r="B289" i="8"/>
  <c r="B288" i="8"/>
  <c r="B287" i="8"/>
  <c r="B286" i="8"/>
  <c r="B285" i="8"/>
  <c r="B284" i="8"/>
  <c r="B283" i="8"/>
  <c r="B282" i="8"/>
  <c r="B281" i="8"/>
  <c r="B280" i="8"/>
  <c r="B279" i="8"/>
  <c r="B278" i="8"/>
  <c r="B277" i="8"/>
  <c r="B276" i="8"/>
  <c r="B275" i="8"/>
  <c r="B274" i="8"/>
  <c r="B273" i="8"/>
  <c r="B272" i="8"/>
  <c r="B271" i="8"/>
  <c r="B270" i="8"/>
  <c r="B269" i="8"/>
  <c r="B268" i="8"/>
  <c r="B267" i="8"/>
  <c r="B266" i="8"/>
  <c r="B265" i="8"/>
  <c r="B264" i="8"/>
  <c r="B263" i="8"/>
  <c r="B262" i="8"/>
  <c r="B261" i="8"/>
  <c r="B260" i="8"/>
  <c r="B259" i="8"/>
  <c r="B258" i="8"/>
  <c r="B257" i="8"/>
  <c r="B256" i="8"/>
  <c r="B255" i="8"/>
  <c r="B254" i="8"/>
  <c r="B253" i="8"/>
  <c r="B252" i="8"/>
  <c r="B251" i="8"/>
  <c r="B250" i="8"/>
  <c r="B249" i="8"/>
  <c r="B248" i="8"/>
  <c r="B247" i="8"/>
  <c r="B246" i="8"/>
  <c r="B245" i="8"/>
  <c r="B244" i="8"/>
  <c r="B243" i="8"/>
  <c r="B242" i="8"/>
  <c r="B241" i="8"/>
  <c r="B240" i="8"/>
  <c r="B239" i="8"/>
  <c r="B238" i="8"/>
  <c r="B237" i="8"/>
  <c r="B236" i="8"/>
  <c r="B235" i="8"/>
  <c r="B234" i="8"/>
  <c r="B233" i="8"/>
  <c r="B232" i="8"/>
  <c r="B231" i="8"/>
  <c r="B230" i="8"/>
  <c r="B229" i="8"/>
  <c r="B228" i="8"/>
  <c r="B227" i="8"/>
  <c r="B226" i="8"/>
  <c r="B225" i="8"/>
  <c r="B224" i="8"/>
  <c r="B223" i="8"/>
  <c r="B222" i="8"/>
  <c r="B221" i="8"/>
  <c r="B220" i="8"/>
  <c r="B219" i="8"/>
  <c r="B218" i="8"/>
  <c r="B217" i="8"/>
  <c r="B216" i="8"/>
  <c r="B215" i="8"/>
  <c r="B214" i="8"/>
  <c r="B213" i="8"/>
  <c r="B212" i="8"/>
  <c r="B211" i="8"/>
  <c r="B210" i="8"/>
  <c r="B209" i="8"/>
  <c r="B208" i="8"/>
  <c r="B207" i="8"/>
  <c r="B206" i="8"/>
  <c r="B205" i="8"/>
  <c r="B204" i="8"/>
  <c r="B203" i="8"/>
  <c r="B202" i="8"/>
  <c r="B201" i="8"/>
  <c r="B200" i="8"/>
  <c r="B199" i="8"/>
  <c r="B198" i="8"/>
  <c r="B196" i="8"/>
  <c r="B195" i="8"/>
  <c r="B194" i="8"/>
  <c r="B193" i="8"/>
  <c r="B192" i="8"/>
  <c r="B191" i="8"/>
  <c r="B190" i="8"/>
  <c r="B189" i="8"/>
  <c r="B188" i="8"/>
  <c r="B187" i="8"/>
  <c r="B186" i="8"/>
  <c r="B185" i="8"/>
  <c r="B184" i="8"/>
  <c r="B183" i="8"/>
  <c r="B182" i="8"/>
  <c r="B181" i="8"/>
  <c r="B180" i="8"/>
  <c r="B179" i="8"/>
  <c r="B178" i="8"/>
  <c r="B177" i="8"/>
  <c r="B176" i="8"/>
  <c r="B175" i="8"/>
  <c r="B174" i="8"/>
  <c r="B173" i="8"/>
  <c r="B172" i="8"/>
  <c r="B171" i="8"/>
  <c r="B170" i="8"/>
  <c r="B169" i="8"/>
  <c r="B168" i="8"/>
  <c r="B167" i="8"/>
  <c r="B166" i="8"/>
  <c r="B165" i="8"/>
  <c r="B164" i="8"/>
  <c r="B163" i="8"/>
  <c r="B162" i="8"/>
  <c r="B161" i="8"/>
  <c r="B160" i="8"/>
  <c r="B159" i="8"/>
  <c r="B158" i="8"/>
  <c r="B157" i="8"/>
  <c r="B156" i="8"/>
  <c r="B155" i="8"/>
  <c r="B154" i="8"/>
  <c r="B153" i="8"/>
  <c r="B152" i="8"/>
  <c r="B151" i="8"/>
  <c r="B150" i="8"/>
  <c r="B149" i="8"/>
  <c r="B148" i="8"/>
  <c r="B147" i="8"/>
  <c r="B146" i="8"/>
  <c r="B145" i="8"/>
  <c r="B144" i="8"/>
  <c r="B143" i="8"/>
  <c r="B142" i="8"/>
  <c r="B141" i="8"/>
  <c r="B140" i="8"/>
  <c r="B139" i="8"/>
  <c r="B138" i="8"/>
  <c r="B137" i="8"/>
  <c r="B136" i="8"/>
  <c r="B135" i="8"/>
  <c r="B134" i="8"/>
  <c r="B133" i="8"/>
  <c r="B132" i="8"/>
  <c r="B131" i="8"/>
  <c r="B130" i="8"/>
  <c r="B129" i="8"/>
  <c r="B128" i="8"/>
  <c r="B127" i="8"/>
  <c r="B126" i="8"/>
  <c r="B125" i="8"/>
  <c r="B124" i="8"/>
  <c r="B123" i="8"/>
  <c r="B122" i="8"/>
  <c r="B121" i="8"/>
  <c r="B120" i="8"/>
  <c r="B119" i="8"/>
  <c r="B118" i="8"/>
  <c r="B117" i="8"/>
  <c r="B116" i="8"/>
  <c r="B115" i="8"/>
  <c r="B114" i="8"/>
  <c r="B113" i="8"/>
  <c r="B112" i="8"/>
  <c r="B111" i="8"/>
  <c r="B110" i="8"/>
  <c r="B109" i="8"/>
  <c r="B108" i="8"/>
  <c r="B107" i="8"/>
  <c r="B106" i="8"/>
  <c r="B105" i="8"/>
  <c r="B104" i="8"/>
  <c r="B103" i="8"/>
  <c r="B102" i="8"/>
  <c r="B101" i="8"/>
  <c r="B100" i="8"/>
  <c r="B99" i="8"/>
  <c r="B98" i="8"/>
  <c r="B97" i="8"/>
  <c r="B96" i="8"/>
  <c r="B95" i="8"/>
  <c r="B94" i="8"/>
  <c r="B93" i="8"/>
  <c r="B92" i="8"/>
  <c r="B91" i="8"/>
  <c r="B90" i="8"/>
  <c r="B89" i="8"/>
  <c r="B88" i="8"/>
  <c r="B87" i="8"/>
  <c r="B86" i="8"/>
  <c r="B85" i="8"/>
  <c r="B84" i="8"/>
  <c r="B83" i="8"/>
  <c r="B82" i="8"/>
  <c r="B81" i="8"/>
  <c r="B80" i="8"/>
  <c r="B79" i="8"/>
  <c r="B78" i="8"/>
  <c r="B77" i="8"/>
  <c r="B76" i="8"/>
  <c r="B75" i="8"/>
  <c r="B74" i="8"/>
  <c r="B73" i="8"/>
  <c r="B72" i="8"/>
  <c r="B71" i="8"/>
  <c r="B70" i="8"/>
  <c r="B69" i="8"/>
  <c r="B68" i="8"/>
  <c r="B67" i="8"/>
  <c r="B66" i="8"/>
  <c r="B65" i="8"/>
  <c r="B64" i="8"/>
  <c r="B63" i="8"/>
  <c r="B62" i="8"/>
  <c r="B61" i="8"/>
  <c r="B60" i="8"/>
  <c r="B59" i="8"/>
  <c r="B58" i="8"/>
  <c r="B57" i="8"/>
  <c r="B56" i="8"/>
  <c r="B55" i="8"/>
  <c r="B54" i="8"/>
  <c r="B53" i="8"/>
  <c r="B52" i="8"/>
  <c r="B51" i="8"/>
  <c r="B50" i="8"/>
  <c r="B49" i="8"/>
  <c r="B48" i="8"/>
  <c r="B47"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B14" i="8"/>
  <c r="B13" i="8"/>
  <c r="B12" i="8"/>
  <c r="C11" i="8"/>
  <c r="B11" i="8"/>
  <c r="O2475" i="25" l="1"/>
  <c r="N2475" i="25"/>
  <c r="M51" i="3" l="1"/>
  <c r="I51" i="3"/>
  <c r="C51" i="3"/>
  <c r="G622" i="8" l="1"/>
  <c r="CF2" i="30"/>
  <c r="A4" i="36" l="1"/>
  <c r="A3" i="36"/>
  <c r="A4" i="35"/>
  <c r="A3" i="35"/>
  <c r="G624" i="8" l="1"/>
  <c r="G619" i="8"/>
  <c r="DI3" i="30"/>
  <c r="DH3" i="30"/>
  <c r="B320" i="31"/>
  <c r="B318" i="31"/>
  <c r="B362" i="31"/>
  <c r="B330" i="31"/>
  <c r="B358" i="31"/>
  <c r="B234" i="31"/>
  <c r="B286" i="31"/>
  <c r="B198" i="31"/>
  <c r="B104" i="31"/>
  <c r="B118" i="31"/>
  <c r="B242" i="31"/>
  <c r="B70" i="31"/>
  <c r="B388" i="31"/>
  <c r="B22" i="31"/>
  <c r="B26" i="31"/>
  <c r="B46" i="31"/>
  <c r="B24" i="31"/>
  <c r="B12" i="31"/>
  <c r="B42" i="31"/>
  <c r="B10" i="31"/>
  <c r="B40" i="31"/>
  <c r="B14" i="31"/>
  <c r="X275" i="31" l="1"/>
  <c r="Y275" i="31" s="1"/>
  <c r="V287" i="31"/>
  <c r="U287" i="31"/>
  <c r="C287" i="31"/>
  <c r="X274" i="31"/>
  <c r="Y274" i="31" s="1"/>
  <c r="AA274" i="31" s="1"/>
  <c r="V286" i="31"/>
  <c r="W286" i="31" s="1"/>
  <c r="U286" i="31"/>
  <c r="C286" i="31"/>
  <c r="D286" i="31" s="1"/>
  <c r="Z274" i="31" l="1"/>
  <c r="D602" i="8" l="1"/>
  <c r="E602" i="8"/>
  <c r="F602" i="8"/>
  <c r="F622" i="8" s="1"/>
  <c r="G602" i="8"/>
  <c r="H602" i="8"/>
  <c r="I602" i="8"/>
  <c r="J602" i="8"/>
  <c r="K602" i="8"/>
  <c r="L602" i="8"/>
  <c r="M602" i="8"/>
  <c r="N602" i="8"/>
  <c r="O602" i="8"/>
  <c r="P602" i="8"/>
  <c r="Q602" i="8"/>
  <c r="R602" i="8"/>
  <c r="S602" i="8"/>
  <c r="T602" i="8"/>
  <c r="U602" i="8"/>
  <c r="V602" i="8"/>
  <c r="W602" i="8"/>
  <c r="X602" i="8"/>
  <c r="Y602" i="8"/>
  <c r="F623" i="8" s="1"/>
  <c r="Z602" i="8"/>
  <c r="AA602" i="8"/>
  <c r="AB602" i="8"/>
  <c r="AC602" i="8"/>
  <c r="AD602" i="8"/>
  <c r="AE602" i="8"/>
  <c r="AF602" i="8"/>
  <c r="AG602" i="8"/>
  <c r="AH602" i="8"/>
  <c r="AI602" i="8"/>
  <c r="AJ602" i="8"/>
  <c r="AK602" i="8"/>
  <c r="AL602" i="8"/>
  <c r="AM602" i="8"/>
  <c r="AN602" i="8"/>
  <c r="AO602" i="8"/>
  <c r="AP602" i="8"/>
  <c r="F618" i="8" l="1"/>
  <c r="F624" i="8"/>
  <c r="F619" i="8"/>
  <c r="F620" i="8"/>
  <c r="F621" i="8"/>
  <c r="G620" i="8"/>
  <c r="G621" i="8"/>
  <c r="H624" i="8" l="1"/>
  <c r="J624" i="8"/>
  <c r="H620" i="8"/>
  <c r="H621" i="8"/>
  <c r="J620" i="8"/>
  <c r="J621" i="8"/>
  <c r="H618" i="8"/>
  <c r="J618" i="8"/>
  <c r="H619" i="8"/>
  <c r="J619" i="8" l="1"/>
  <c r="B3" i="31"/>
  <c r="F12" i="3" l="1"/>
  <c r="A4" i="33" l="1"/>
  <c r="A3" i="33"/>
  <c r="A4" i="28"/>
  <c r="A3" i="28"/>
  <c r="F54" i="27"/>
  <c r="G623" i="8" s="1"/>
  <c r="H623" i="8" s="1"/>
  <c r="A4" i="27"/>
  <c r="A3" i="27"/>
  <c r="A4" i="21"/>
  <c r="A3" i="21"/>
  <c r="A4" i="20"/>
  <c r="A3" i="20"/>
  <c r="A4" i="29"/>
  <c r="A3" i="29"/>
  <c r="A4" i="26"/>
  <c r="A3" i="26"/>
  <c r="AQ600" i="8"/>
  <c r="AQ599" i="8"/>
  <c r="AQ598" i="8"/>
  <c r="AQ597" i="8"/>
  <c r="AQ596" i="8"/>
  <c r="AQ595" i="8"/>
  <c r="AQ594" i="8"/>
  <c r="AQ593" i="8"/>
  <c r="AQ592" i="8"/>
  <c r="AQ591" i="8"/>
  <c r="AQ590" i="8"/>
  <c r="AQ589" i="8"/>
  <c r="AQ588" i="8"/>
  <c r="AQ587" i="8"/>
  <c r="AQ586" i="8"/>
  <c r="AQ585" i="8"/>
  <c r="AQ584" i="8"/>
  <c r="AQ583" i="8"/>
  <c r="AQ582" i="8"/>
  <c r="AQ581" i="8"/>
  <c r="AQ580" i="8"/>
  <c r="AQ579" i="8"/>
  <c r="AQ578" i="8"/>
  <c r="AQ577" i="8"/>
  <c r="AQ576" i="8"/>
  <c r="AQ575" i="8"/>
  <c r="AQ574" i="8"/>
  <c r="AQ573" i="8"/>
  <c r="AQ572" i="8"/>
  <c r="AQ571" i="8"/>
  <c r="AQ570" i="8"/>
  <c r="AQ569" i="8"/>
  <c r="AQ568" i="8"/>
  <c r="AQ567" i="8"/>
  <c r="AQ566" i="8"/>
  <c r="AQ565" i="8"/>
  <c r="AQ564" i="8"/>
  <c r="AQ563" i="8"/>
  <c r="AQ562" i="8"/>
  <c r="AQ561" i="8"/>
  <c r="AQ560" i="8"/>
  <c r="AQ559" i="8"/>
  <c r="AQ558" i="8"/>
  <c r="AQ557" i="8"/>
  <c r="AQ556" i="8"/>
  <c r="AQ555" i="8"/>
  <c r="AQ554" i="8"/>
  <c r="AQ553" i="8"/>
  <c r="AQ552" i="8"/>
  <c r="AQ551" i="8"/>
  <c r="AQ550" i="8"/>
  <c r="AQ549" i="8"/>
  <c r="AQ548" i="8"/>
  <c r="AQ547" i="8"/>
  <c r="AQ546" i="8"/>
  <c r="AQ545" i="8"/>
  <c r="AQ544" i="8"/>
  <c r="AQ543" i="8"/>
  <c r="AQ542" i="8"/>
  <c r="AQ541" i="8"/>
  <c r="AQ540" i="8"/>
  <c r="AQ539" i="8"/>
  <c r="AQ538" i="8"/>
  <c r="AQ537" i="8"/>
  <c r="AQ536" i="8"/>
  <c r="AQ535" i="8"/>
  <c r="AQ534" i="8"/>
  <c r="AQ533" i="8"/>
  <c r="AQ532" i="8"/>
  <c r="AQ531" i="8"/>
  <c r="AQ530" i="8"/>
  <c r="AQ529" i="8"/>
  <c r="AQ528" i="8"/>
  <c r="AQ527" i="8"/>
  <c r="AQ526" i="8"/>
  <c r="AQ525" i="8"/>
  <c r="AQ524" i="8"/>
  <c r="AQ523" i="8"/>
  <c r="AQ522" i="8"/>
  <c r="AQ521" i="8"/>
  <c r="AQ520" i="8"/>
  <c r="AQ519" i="8"/>
  <c r="AQ518" i="8"/>
  <c r="AQ517" i="8"/>
  <c r="AQ516" i="8"/>
  <c r="AQ515" i="8"/>
  <c r="AQ514" i="8"/>
  <c r="AQ513" i="8"/>
  <c r="AQ512" i="8"/>
  <c r="AQ511" i="8"/>
  <c r="AQ510" i="8"/>
  <c r="AQ509" i="8"/>
  <c r="AQ508" i="8"/>
  <c r="AQ507" i="8"/>
  <c r="AQ506" i="8"/>
  <c r="AQ505" i="8"/>
  <c r="AQ504" i="8"/>
  <c r="AQ503" i="8"/>
  <c r="AQ502" i="8"/>
  <c r="AQ501" i="8"/>
  <c r="AQ500" i="8"/>
  <c r="AQ499" i="8"/>
  <c r="AQ498" i="8"/>
  <c r="AQ497" i="8"/>
  <c r="AQ496" i="8"/>
  <c r="AQ495" i="8"/>
  <c r="AQ494" i="8"/>
  <c r="AQ493" i="8"/>
  <c r="AQ492" i="8"/>
  <c r="AQ491" i="8"/>
  <c r="AQ490" i="8"/>
  <c r="AQ489" i="8"/>
  <c r="AQ488" i="8"/>
  <c r="AQ487" i="8"/>
  <c r="AQ486" i="8"/>
  <c r="AQ485" i="8"/>
  <c r="AQ484" i="8"/>
  <c r="AQ483" i="8"/>
  <c r="AQ482" i="8"/>
  <c r="AQ481" i="8"/>
  <c r="AQ480" i="8"/>
  <c r="AQ479" i="8"/>
  <c r="AQ478" i="8"/>
  <c r="AQ477" i="8"/>
  <c r="AQ476" i="8"/>
  <c r="AQ475" i="8"/>
  <c r="AQ474" i="8"/>
  <c r="AQ473" i="8"/>
  <c r="AQ472" i="8"/>
  <c r="AQ471" i="8"/>
  <c r="AQ470" i="8"/>
  <c r="AQ469" i="8"/>
  <c r="AQ468" i="8"/>
  <c r="AQ467" i="8"/>
  <c r="AQ466" i="8"/>
  <c r="AQ465" i="8"/>
  <c r="AQ464" i="8"/>
  <c r="AQ463" i="8"/>
  <c r="AQ462" i="8"/>
  <c r="AQ461" i="8"/>
  <c r="AQ460" i="8"/>
  <c r="AQ459" i="8"/>
  <c r="AQ458" i="8"/>
  <c r="AQ457" i="8"/>
  <c r="AQ456" i="8"/>
  <c r="AQ455" i="8"/>
  <c r="AQ454" i="8"/>
  <c r="AQ453" i="8"/>
  <c r="AQ452" i="8"/>
  <c r="AQ451" i="8"/>
  <c r="AQ450" i="8"/>
  <c r="AQ449" i="8"/>
  <c r="AQ448" i="8"/>
  <c r="AQ447" i="8"/>
  <c r="AQ446" i="8"/>
  <c r="AQ445" i="8"/>
  <c r="AQ444" i="8"/>
  <c r="AQ443" i="8"/>
  <c r="AQ442" i="8"/>
  <c r="AQ441" i="8"/>
  <c r="AQ440" i="8"/>
  <c r="AQ439" i="8"/>
  <c r="AQ438" i="8"/>
  <c r="AQ437" i="8"/>
  <c r="AQ436" i="8"/>
  <c r="AQ435" i="8"/>
  <c r="AQ434" i="8"/>
  <c r="AQ433" i="8"/>
  <c r="AQ432" i="8"/>
  <c r="AQ431" i="8"/>
  <c r="AQ430" i="8"/>
  <c r="AQ429" i="8"/>
  <c r="AQ428" i="8"/>
  <c r="AQ427" i="8"/>
  <c r="AQ426" i="8"/>
  <c r="AQ425" i="8"/>
  <c r="AQ424" i="8"/>
  <c r="AQ423" i="8"/>
  <c r="AQ422" i="8"/>
  <c r="AQ421" i="8"/>
  <c r="AQ420" i="8"/>
  <c r="AQ419" i="8"/>
  <c r="AQ418" i="8"/>
  <c r="AQ417" i="8"/>
  <c r="AQ416" i="8"/>
  <c r="AQ415" i="8"/>
  <c r="AQ414" i="8"/>
  <c r="AQ413" i="8"/>
  <c r="AQ412" i="8"/>
  <c r="AQ411" i="8"/>
  <c r="AQ410" i="8"/>
  <c r="AQ409" i="8"/>
  <c r="AQ408" i="8"/>
  <c r="AQ407" i="8"/>
  <c r="AQ406" i="8"/>
  <c r="AQ405" i="8"/>
  <c r="AQ404" i="8"/>
  <c r="AQ403" i="8"/>
  <c r="AQ402" i="8"/>
  <c r="AQ401" i="8"/>
  <c r="AQ400" i="8"/>
  <c r="AQ399" i="8"/>
  <c r="AQ398" i="8"/>
  <c r="AQ397" i="8"/>
  <c r="AQ396" i="8"/>
  <c r="AQ395" i="8"/>
  <c r="AQ394" i="8"/>
  <c r="AQ393" i="8"/>
  <c r="AQ392" i="8"/>
  <c r="AQ391" i="8"/>
  <c r="AQ390" i="8"/>
  <c r="AQ389" i="8"/>
  <c r="AQ388" i="8"/>
  <c r="AQ387" i="8"/>
  <c r="AQ386" i="8"/>
  <c r="AQ385" i="8"/>
  <c r="AQ384" i="8"/>
  <c r="AQ383" i="8"/>
  <c r="AQ382" i="8"/>
  <c r="AQ381" i="8"/>
  <c r="AQ380" i="8"/>
  <c r="AQ379" i="8"/>
  <c r="AQ378" i="8"/>
  <c r="AQ377" i="8"/>
  <c r="AQ376" i="8"/>
  <c r="AQ375" i="8"/>
  <c r="AQ374" i="8"/>
  <c r="AQ373" i="8"/>
  <c r="AQ372" i="8"/>
  <c r="AQ371" i="8"/>
  <c r="AQ370" i="8"/>
  <c r="AQ369" i="8"/>
  <c r="AQ368" i="8"/>
  <c r="AQ367" i="8"/>
  <c r="AQ366" i="8"/>
  <c r="AQ365" i="8"/>
  <c r="AQ364" i="8"/>
  <c r="AQ363" i="8"/>
  <c r="AQ362" i="8"/>
  <c r="AQ361" i="8"/>
  <c r="AQ360" i="8"/>
  <c r="AQ359" i="8"/>
  <c r="AQ358" i="8"/>
  <c r="AQ357" i="8"/>
  <c r="AQ356" i="8"/>
  <c r="AQ355" i="8"/>
  <c r="AQ354" i="8"/>
  <c r="AQ353" i="8"/>
  <c r="AQ352" i="8"/>
  <c r="AQ351" i="8"/>
  <c r="AQ350" i="8"/>
  <c r="AQ349" i="8"/>
  <c r="AQ348" i="8"/>
  <c r="AQ347" i="8"/>
  <c r="AQ346" i="8"/>
  <c r="AQ345" i="8"/>
  <c r="AQ344" i="8"/>
  <c r="AQ343" i="8"/>
  <c r="AQ342" i="8"/>
  <c r="AQ341" i="8"/>
  <c r="AQ340" i="8"/>
  <c r="AQ339" i="8"/>
  <c r="AQ338" i="8"/>
  <c r="AQ337" i="8"/>
  <c r="AQ336" i="8"/>
  <c r="AQ335" i="8"/>
  <c r="AQ334" i="8"/>
  <c r="AQ333" i="8"/>
  <c r="AQ332" i="8"/>
  <c r="AQ331" i="8"/>
  <c r="AQ330" i="8"/>
  <c r="AQ329" i="8"/>
  <c r="AQ328" i="8"/>
  <c r="AQ327" i="8"/>
  <c r="AQ326" i="8"/>
  <c r="AQ325" i="8"/>
  <c r="AQ324" i="8"/>
  <c r="AQ323" i="8"/>
  <c r="AQ322" i="8"/>
  <c r="AQ321" i="8"/>
  <c r="AQ320" i="8"/>
  <c r="AQ319" i="8"/>
  <c r="AQ318" i="8"/>
  <c r="AQ317" i="8"/>
  <c r="AQ316" i="8"/>
  <c r="AQ315" i="8"/>
  <c r="AQ314" i="8"/>
  <c r="AQ313" i="8"/>
  <c r="AQ312" i="8"/>
  <c r="AQ311" i="8"/>
  <c r="AQ310" i="8"/>
  <c r="AQ309" i="8"/>
  <c r="AQ308" i="8"/>
  <c r="AQ307" i="8"/>
  <c r="AQ306" i="8"/>
  <c r="AQ305" i="8"/>
  <c r="AQ304" i="8"/>
  <c r="AQ303" i="8"/>
  <c r="AQ302" i="8"/>
  <c r="AQ301" i="8"/>
  <c r="AQ300" i="8"/>
  <c r="AQ299" i="8"/>
  <c r="AQ298" i="8"/>
  <c r="AQ297" i="8"/>
  <c r="AQ296" i="8"/>
  <c r="AQ295" i="8"/>
  <c r="AQ294" i="8"/>
  <c r="AQ293" i="8"/>
  <c r="AQ292" i="8"/>
  <c r="AQ291" i="8"/>
  <c r="AQ290" i="8"/>
  <c r="AQ289" i="8"/>
  <c r="AQ288" i="8"/>
  <c r="AQ287" i="8"/>
  <c r="AQ286" i="8"/>
  <c r="AQ285" i="8"/>
  <c r="AQ284" i="8"/>
  <c r="AQ283" i="8"/>
  <c r="AQ282" i="8"/>
  <c r="AQ281" i="8"/>
  <c r="AQ280" i="8"/>
  <c r="AQ279" i="8"/>
  <c r="AQ278" i="8"/>
  <c r="AQ277" i="8"/>
  <c r="AQ276" i="8"/>
  <c r="AQ275" i="8"/>
  <c r="AQ274" i="8"/>
  <c r="AQ273" i="8"/>
  <c r="AQ272" i="8"/>
  <c r="AQ271" i="8"/>
  <c r="AQ270" i="8"/>
  <c r="AQ269" i="8"/>
  <c r="AQ268" i="8"/>
  <c r="AQ267" i="8"/>
  <c r="AQ266" i="8"/>
  <c r="AQ265" i="8"/>
  <c r="AQ264" i="8"/>
  <c r="AQ263" i="8"/>
  <c r="AQ262" i="8"/>
  <c r="AQ261" i="8"/>
  <c r="AQ260" i="8"/>
  <c r="AQ259" i="8"/>
  <c r="AQ258" i="8"/>
  <c r="AQ257" i="8"/>
  <c r="AQ256" i="8"/>
  <c r="AQ255" i="8"/>
  <c r="AQ254" i="8"/>
  <c r="AQ253" i="8"/>
  <c r="AQ252" i="8"/>
  <c r="AQ251" i="8"/>
  <c r="AQ250" i="8"/>
  <c r="AQ249" i="8"/>
  <c r="AQ248" i="8"/>
  <c r="AQ247" i="8"/>
  <c r="AQ246" i="8"/>
  <c r="AQ245" i="8"/>
  <c r="AQ244" i="8"/>
  <c r="AQ243" i="8"/>
  <c r="AQ242" i="8"/>
  <c r="AQ241" i="8"/>
  <c r="AQ240" i="8"/>
  <c r="AQ239" i="8"/>
  <c r="AQ238" i="8"/>
  <c r="AQ237" i="8"/>
  <c r="AQ236" i="8"/>
  <c r="AQ235" i="8"/>
  <c r="AQ234" i="8"/>
  <c r="AQ233" i="8"/>
  <c r="AQ232" i="8"/>
  <c r="AQ231" i="8"/>
  <c r="AQ230" i="8"/>
  <c r="AQ229" i="8"/>
  <c r="AQ228" i="8"/>
  <c r="AQ227" i="8"/>
  <c r="AQ226" i="8"/>
  <c r="AQ225" i="8"/>
  <c r="AQ224" i="8"/>
  <c r="AQ223" i="8"/>
  <c r="AQ222" i="8"/>
  <c r="AQ221" i="8"/>
  <c r="AQ220" i="8"/>
  <c r="AQ219" i="8"/>
  <c r="AQ218" i="8"/>
  <c r="AQ217" i="8"/>
  <c r="AQ216" i="8"/>
  <c r="AQ215" i="8"/>
  <c r="AQ214" i="8"/>
  <c r="AQ213" i="8"/>
  <c r="AQ212" i="8"/>
  <c r="AQ211" i="8"/>
  <c r="AQ210" i="8"/>
  <c r="AQ209" i="8"/>
  <c r="AQ208" i="8"/>
  <c r="AQ207" i="8"/>
  <c r="AQ206" i="8"/>
  <c r="AQ205" i="8"/>
  <c r="AQ204" i="8"/>
  <c r="AQ203" i="8"/>
  <c r="AQ202" i="8"/>
  <c r="AQ201" i="8"/>
  <c r="AQ200" i="8"/>
  <c r="AQ199" i="8"/>
  <c r="AQ198" i="8"/>
  <c r="AQ197" i="8"/>
  <c r="AQ196" i="8"/>
  <c r="AQ195" i="8"/>
  <c r="AQ194" i="8"/>
  <c r="AQ193" i="8"/>
  <c r="AQ192" i="8"/>
  <c r="AQ191" i="8"/>
  <c r="AQ190" i="8"/>
  <c r="AQ189" i="8"/>
  <c r="AQ188" i="8"/>
  <c r="AQ187" i="8"/>
  <c r="AQ186" i="8"/>
  <c r="AQ185" i="8"/>
  <c r="AQ184" i="8"/>
  <c r="AQ183" i="8"/>
  <c r="AQ182" i="8"/>
  <c r="AQ181" i="8"/>
  <c r="AQ180" i="8"/>
  <c r="AQ179" i="8"/>
  <c r="AQ178" i="8"/>
  <c r="AQ177" i="8"/>
  <c r="AQ176" i="8"/>
  <c r="AQ175" i="8"/>
  <c r="AQ174" i="8"/>
  <c r="AQ173" i="8"/>
  <c r="AQ172" i="8"/>
  <c r="AQ171" i="8"/>
  <c r="AQ170" i="8"/>
  <c r="AQ169" i="8"/>
  <c r="AQ168" i="8"/>
  <c r="AQ167" i="8"/>
  <c r="AQ166" i="8"/>
  <c r="AQ165" i="8"/>
  <c r="AQ164" i="8"/>
  <c r="AQ163" i="8"/>
  <c r="AQ162" i="8"/>
  <c r="AQ161" i="8"/>
  <c r="AQ159" i="8"/>
  <c r="AQ158" i="8"/>
  <c r="AQ157" i="8"/>
  <c r="AQ156" i="8"/>
  <c r="AQ155" i="8"/>
  <c r="AQ154" i="8"/>
  <c r="AQ153" i="8"/>
  <c r="AQ150" i="8"/>
  <c r="AQ149" i="8"/>
  <c r="AQ148" i="8"/>
  <c r="AQ147" i="8"/>
  <c r="AQ146" i="8"/>
  <c r="AQ145" i="8"/>
  <c r="AQ144" i="8"/>
  <c r="AQ143" i="8"/>
  <c r="AQ142" i="8"/>
  <c r="AQ141" i="8"/>
  <c r="AQ140" i="8"/>
  <c r="AQ139" i="8"/>
  <c r="AQ138" i="8"/>
  <c r="AQ137" i="8"/>
  <c r="AQ136" i="8"/>
  <c r="AQ135" i="8"/>
  <c r="AQ134" i="8"/>
  <c r="AQ133" i="8"/>
  <c r="AQ132" i="8"/>
  <c r="AQ131" i="8"/>
  <c r="AQ130" i="8"/>
  <c r="AQ129" i="8"/>
  <c r="AQ128" i="8"/>
  <c r="AQ127" i="8"/>
  <c r="AQ126" i="8"/>
  <c r="AQ125" i="8"/>
  <c r="AQ124" i="8"/>
  <c r="AQ123" i="8"/>
  <c r="AQ122" i="8"/>
  <c r="AQ121" i="8"/>
  <c r="AQ120" i="8"/>
  <c r="AQ119" i="8"/>
  <c r="AQ118" i="8"/>
  <c r="AQ117" i="8"/>
  <c r="AQ116" i="8"/>
  <c r="AQ115" i="8"/>
  <c r="AQ114" i="8"/>
  <c r="AQ113" i="8"/>
  <c r="AQ112" i="8"/>
  <c r="AQ111" i="8"/>
  <c r="AQ110" i="8"/>
  <c r="AQ109" i="8"/>
  <c r="AQ108" i="8"/>
  <c r="AQ107" i="8"/>
  <c r="AQ106" i="8"/>
  <c r="AQ105" i="8"/>
  <c r="AQ104" i="8"/>
  <c r="AQ103" i="8"/>
  <c r="AQ102" i="8"/>
  <c r="AQ101" i="8"/>
  <c r="AQ100" i="8"/>
  <c r="AQ99" i="8"/>
  <c r="AQ98" i="8"/>
  <c r="AQ97" i="8"/>
  <c r="AQ96" i="8"/>
  <c r="AQ95" i="8"/>
  <c r="AQ94" i="8"/>
  <c r="AQ93" i="8"/>
  <c r="AQ92" i="8"/>
  <c r="AQ91" i="8"/>
  <c r="AQ90" i="8"/>
  <c r="AQ89" i="8"/>
  <c r="AQ88" i="8"/>
  <c r="AQ87" i="8"/>
  <c r="AQ86" i="8"/>
  <c r="AQ85" i="8"/>
  <c r="AQ84" i="8"/>
  <c r="AQ83" i="8"/>
  <c r="AQ82" i="8"/>
  <c r="AQ81" i="8"/>
  <c r="AQ80" i="8"/>
  <c r="AQ79" i="8"/>
  <c r="AQ78" i="8"/>
  <c r="AQ77" i="8"/>
  <c r="AQ76" i="8"/>
  <c r="AQ75" i="8"/>
  <c r="AQ74" i="8"/>
  <c r="AQ73" i="8"/>
  <c r="AQ72" i="8"/>
  <c r="AQ71" i="8"/>
  <c r="AQ70" i="8"/>
  <c r="AQ69" i="8"/>
  <c r="AQ68" i="8"/>
  <c r="AQ67" i="8"/>
  <c r="AQ66" i="8"/>
  <c r="AQ65" i="8"/>
  <c r="AQ64" i="8"/>
  <c r="AQ63" i="8"/>
  <c r="AQ62" i="8"/>
  <c r="AQ61" i="8"/>
  <c r="AQ60" i="8"/>
  <c r="AQ59" i="8"/>
  <c r="AQ58" i="8"/>
  <c r="AQ57" i="8"/>
  <c r="AQ56" i="8"/>
  <c r="AQ55" i="8"/>
  <c r="AQ54" i="8"/>
  <c r="AQ53" i="8"/>
  <c r="AQ52" i="8"/>
  <c r="AQ51" i="8"/>
  <c r="AQ50" i="8"/>
  <c r="AQ49" i="8"/>
  <c r="AQ48" i="8"/>
  <c r="AQ47" i="8"/>
  <c r="AQ46" i="8"/>
  <c r="AQ45" i="8"/>
  <c r="AQ44" i="8"/>
  <c r="AQ43" i="8"/>
  <c r="AQ42" i="8"/>
  <c r="AQ41" i="8"/>
  <c r="AQ40" i="8"/>
  <c r="AQ39" i="8"/>
  <c r="AQ38" i="8"/>
  <c r="AQ37" i="8"/>
  <c r="AQ36" i="8"/>
  <c r="AQ35" i="8"/>
  <c r="AQ34" i="8"/>
  <c r="AQ33" i="8"/>
  <c r="AQ32" i="8"/>
  <c r="AQ31" i="8"/>
  <c r="AQ30" i="8"/>
  <c r="AQ29" i="8"/>
  <c r="AQ28" i="8"/>
  <c r="AQ27" i="8"/>
  <c r="AQ26" i="8"/>
  <c r="AQ25" i="8"/>
  <c r="AQ24" i="8"/>
  <c r="AQ23" i="8"/>
  <c r="AQ22" i="8"/>
  <c r="AQ21" i="8"/>
  <c r="AQ20" i="8"/>
  <c r="AQ19" i="8"/>
  <c r="AQ18" i="8"/>
  <c r="AQ17" i="8"/>
  <c r="AQ16" i="8"/>
  <c r="AQ15" i="8"/>
  <c r="AQ14" i="8"/>
  <c r="AQ12" i="8"/>
  <c r="AQ11" i="8"/>
  <c r="A6" i="8"/>
  <c r="A5" i="8"/>
  <c r="F46" i="3"/>
  <c r="C46" i="3"/>
  <c r="C45" i="3"/>
  <c r="F44" i="3"/>
  <c r="C44" i="3"/>
  <c r="C43" i="3"/>
  <c r="F42" i="3"/>
  <c r="F41" i="3"/>
  <c r="F40" i="3"/>
  <c r="F39" i="3"/>
  <c r="F38" i="3"/>
  <c r="F37" i="3"/>
  <c r="F36" i="3"/>
  <c r="F35" i="3"/>
  <c r="F32" i="3"/>
  <c r="F31" i="3"/>
  <c r="F30" i="3"/>
  <c r="F28" i="3"/>
  <c r="F26" i="3"/>
  <c r="DH290" i="30"/>
  <c r="DG290" i="30"/>
  <c r="DF290" i="30"/>
  <c r="DE290" i="30"/>
  <c r="DD290" i="30"/>
  <c r="DC290" i="30"/>
  <c r="DB290" i="30"/>
  <c r="DA290" i="30"/>
  <c r="CZ290" i="30"/>
  <c r="CY290" i="30"/>
  <c r="CX290" i="30"/>
  <c r="CW290" i="30"/>
  <c r="CV290" i="30"/>
  <c r="CU290" i="30"/>
  <c r="CT290" i="30"/>
  <c r="CS290" i="30"/>
  <c r="CR290" i="30"/>
  <c r="CQ290" i="30"/>
  <c r="CP290" i="30"/>
  <c r="CO290" i="30"/>
  <c r="CN290" i="30"/>
  <c r="CM290" i="30"/>
  <c r="CL290" i="30"/>
  <c r="CK290" i="30"/>
  <c r="CJ290" i="30"/>
  <c r="CI290" i="30"/>
  <c r="CH290" i="30"/>
  <c r="CG290" i="30"/>
  <c r="CF290" i="30"/>
  <c r="CE290" i="30"/>
  <c r="CD290" i="30"/>
  <c r="CC290" i="30"/>
  <c r="CB290" i="30"/>
  <c r="CA290" i="30"/>
  <c r="BZ290" i="30"/>
  <c r="BY290" i="30"/>
  <c r="BX290" i="30"/>
  <c r="BW290" i="30"/>
  <c r="BV290" i="30"/>
  <c r="BU290" i="30"/>
  <c r="BT290" i="30"/>
  <c r="BS290" i="30"/>
  <c r="BR290" i="30"/>
  <c r="BQ290" i="30"/>
  <c r="BP290" i="30"/>
  <c r="BO290" i="30"/>
  <c r="BN290" i="30"/>
  <c r="BM290" i="30"/>
  <c r="BL290" i="30"/>
  <c r="BK290" i="30"/>
  <c r="BJ290" i="30"/>
  <c r="BI290" i="30"/>
  <c r="BH290" i="30"/>
  <c r="BG290" i="30"/>
  <c r="BF290" i="30"/>
  <c r="BE290" i="30"/>
  <c r="BD290" i="30"/>
  <c r="BC290" i="30"/>
  <c r="BB290" i="30"/>
  <c r="BA290" i="30"/>
  <c r="AZ290" i="30"/>
  <c r="AY290" i="30"/>
  <c r="AX290" i="30"/>
  <c r="AW290" i="30"/>
  <c r="AV290" i="30"/>
  <c r="AU290" i="30"/>
  <c r="AT290" i="30"/>
  <c r="AS290" i="30"/>
  <c r="AR290" i="30"/>
  <c r="AQ290" i="30"/>
  <c r="AP290" i="30"/>
  <c r="AO290" i="30"/>
  <c r="AN290" i="30"/>
  <c r="AM290" i="30"/>
  <c r="AL290" i="30"/>
  <c r="AK290" i="30"/>
  <c r="AJ290" i="30"/>
  <c r="AI290" i="30"/>
  <c r="AH290" i="30"/>
  <c r="AG290" i="30"/>
  <c r="AF290" i="30"/>
  <c r="AE290" i="30"/>
  <c r="AD290" i="30"/>
  <c r="AC290" i="30"/>
  <c r="AB290" i="30"/>
  <c r="AA290" i="30"/>
  <c r="Z290" i="30"/>
  <c r="Y290" i="30"/>
  <c r="X290" i="30"/>
  <c r="W290" i="30"/>
  <c r="V290" i="30"/>
  <c r="U290" i="30"/>
  <c r="T290" i="30"/>
  <c r="S290" i="30"/>
  <c r="R290" i="30"/>
  <c r="Q290" i="30"/>
  <c r="P290" i="30"/>
  <c r="O290" i="30"/>
  <c r="N290" i="30"/>
  <c r="M290" i="30"/>
  <c r="L290" i="30"/>
  <c r="K290" i="30"/>
  <c r="J290" i="30"/>
  <c r="I290" i="30"/>
  <c r="H290" i="30"/>
  <c r="G290" i="30"/>
  <c r="F290" i="30"/>
  <c r="E290" i="30"/>
  <c r="D290" i="30"/>
  <c r="C290" i="30"/>
  <c r="B290" i="30"/>
  <c r="A290" i="30"/>
  <c r="DH289" i="30"/>
  <c r="DG289" i="30"/>
  <c r="DF289" i="30"/>
  <c r="DE289" i="30"/>
  <c r="DD289" i="30"/>
  <c r="DC289" i="30"/>
  <c r="DB289" i="30"/>
  <c r="DA289" i="30"/>
  <c r="CZ289" i="30"/>
  <c r="CY289" i="30"/>
  <c r="CX289" i="30"/>
  <c r="CW289" i="30"/>
  <c r="CV289" i="30"/>
  <c r="CU289" i="30"/>
  <c r="CT289" i="30"/>
  <c r="CS289" i="30"/>
  <c r="CR289" i="30"/>
  <c r="CQ289" i="30"/>
  <c r="CP289" i="30"/>
  <c r="CO289" i="30"/>
  <c r="CN289" i="30"/>
  <c r="CM289" i="30"/>
  <c r="CL289" i="30"/>
  <c r="CK289" i="30"/>
  <c r="CJ289" i="30"/>
  <c r="CI289" i="30"/>
  <c r="CH289" i="30"/>
  <c r="CG289" i="30"/>
  <c r="CF289" i="30"/>
  <c r="CE289" i="30"/>
  <c r="CD289" i="30"/>
  <c r="CC289" i="30"/>
  <c r="CB289" i="30"/>
  <c r="CA289" i="30"/>
  <c r="BZ289" i="30"/>
  <c r="BY289" i="30"/>
  <c r="BX289" i="30"/>
  <c r="BW289" i="30"/>
  <c r="BV289" i="30"/>
  <c r="BU289" i="30"/>
  <c r="BT289" i="30"/>
  <c r="BS289" i="30"/>
  <c r="BR289" i="30"/>
  <c r="BQ289" i="30"/>
  <c r="BP289" i="30"/>
  <c r="BO289" i="30"/>
  <c r="BN289" i="30"/>
  <c r="BM289" i="30"/>
  <c r="BL289" i="30"/>
  <c r="BK289" i="30"/>
  <c r="BJ289" i="30"/>
  <c r="BI289" i="30"/>
  <c r="BH289" i="30"/>
  <c r="BG289" i="30"/>
  <c r="BF289" i="30"/>
  <c r="BE289" i="30"/>
  <c r="BD289" i="30"/>
  <c r="BC289" i="30"/>
  <c r="BB289" i="30"/>
  <c r="BA289" i="30"/>
  <c r="AZ289" i="30"/>
  <c r="AY289" i="30"/>
  <c r="AX289" i="30"/>
  <c r="AW289" i="30"/>
  <c r="AV289" i="30"/>
  <c r="AU289" i="30"/>
  <c r="AT289" i="30"/>
  <c r="AS289" i="30"/>
  <c r="AR289" i="30"/>
  <c r="AQ289" i="30"/>
  <c r="AP289" i="30"/>
  <c r="AO289" i="30"/>
  <c r="AN289" i="30"/>
  <c r="AM289" i="30"/>
  <c r="AL289" i="30"/>
  <c r="AK289" i="30"/>
  <c r="AJ289" i="30"/>
  <c r="AI289" i="30"/>
  <c r="AH289" i="30"/>
  <c r="AG289" i="30"/>
  <c r="AF289" i="30"/>
  <c r="AE289" i="30"/>
  <c r="AD289" i="30"/>
  <c r="AC289" i="30"/>
  <c r="AB289" i="30"/>
  <c r="AA289" i="30"/>
  <c r="Z289" i="30"/>
  <c r="Y289" i="30"/>
  <c r="X289" i="30"/>
  <c r="W289" i="30"/>
  <c r="V289" i="30"/>
  <c r="U289" i="30"/>
  <c r="T289" i="30"/>
  <c r="S289" i="30"/>
  <c r="R289" i="30"/>
  <c r="Q289" i="30"/>
  <c r="P289" i="30"/>
  <c r="O289" i="30"/>
  <c r="N289" i="30"/>
  <c r="M289" i="30"/>
  <c r="L289" i="30"/>
  <c r="K289" i="30"/>
  <c r="J289" i="30"/>
  <c r="I289" i="30"/>
  <c r="H289" i="30"/>
  <c r="G289" i="30"/>
  <c r="F289" i="30"/>
  <c r="E289" i="30"/>
  <c r="D289" i="30"/>
  <c r="C289" i="30"/>
  <c r="B289" i="30"/>
  <c r="A289" i="30"/>
  <c r="DH288" i="30"/>
  <c r="DG288" i="30"/>
  <c r="DF288" i="30"/>
  <c r="DE288" i="30"/>
  <c r="DD288" i="30"/>
  <c r="DC288" i="30"/>
  <c r="DB288" i="30"/>
  <c r="DA288" i="30"/>
  <c r="CZ288" i="30"/>
  <c r="CY288" i="30"/>
  <c r="CX288" i="30"/>
  <c r="CW288" i="30"/>
  <c r="CV288" i="30"/>
  <c r="CU288" i="30"/>
  <c r="CT288" i="30"/>
  <c r="CS288" i="30"/>
  <c r="CR288" i="30"/>
  <c r="CQ288" i="30"/>
  <c r="CP288" i="30"/>
  <c r="CO288" i="30"/>
  <c r="CN288" i="30"/>
  <c r="CM288" i="30"/>
  <c r="CL288" i="30"/>
  <c r="CK288" i="30"/>
  <c r="CJ288" i="30"/>
  <c r="CI288" i="30"/>
  <c r="CH288" i="30"/>
  <c r="CG288" i="30"/>
  <c r="CF288" i="30"/>
  <c r="CE288" i="30"/>
  <c r="CD288" i="30"/>
  <c r="CC288" i="30"/>
  <c r="CB288" i="30"/>
  <c r="CA288" i="30"/>
  <c r="BZ288" i="30"/>
  <c r="BY288" i="30"/>
  <c r="BX288" i="30"/>
  <c r="BW288" i="30"/>
  <c r="BV288" i="30"/>
  <c r="BU288" i="30"/>
  <c r="BT288" i="30"/>
  <c r="BS288" i="30"/>
  <c r="BR288" i="30"/>
  <c r="BQ288" i="30"/>
  <c r="BP288" i="30"/>
  <c r="BO288" i="30"/>
  <c r="BN288" i="30"/>
  <c r="BM288" i="30"/>
  <c r="BL288" i="30"/>
  <c r="BK288" i="30"/>
  <c r="BJ288" i="30"/>
  <c r="BI288" i="30"/>
  <c r="BH288" i="30"/>
  <c r="BG288" i="30"/>
  <c r="BF288" i="30"/>
  <c r="BE288" i="30"/>
  <c r="BD288" i="30"/>
  <c r="BC288" i="30"/>
  <c r="BB288" i="30"/>
  <c r="BA288" i="30"/>
  <c r="AZ288" i="30"/>
  <c r="AY288" i="30"/>
  <c r="AX288" i="30"/>
  <c r="AW288" i="30"/>
  <c r="AV288" i="30"/>
  <c r="AU288" i="30"/>
  <c r="AT288" i="30"/>
  <c r="AS288" i="30"/>
  <c r="AR288" i="30"/>
  <c r="AQ288" i="30"/>
  <c r="AP288" i="30"/>
  <c r="AO288" i="30"/>
  <c r="AN288" i="30"/>
  <c r="AM288" i="30"/>
  <c r="AL288" i="30"/>
  <c r="AK288" i="30"/>
  <c r="AJ288" i="30"/>
  <c r="AI288" i="30"/>
  <c r="AH288" i="30"/>
  <c r="AG288" i="30"/>
  <c r="AF288" i="30"/>
  <c r="AE288" i="30"/>
  <c r="AD288" i="30"/>
  <c r="AC288" i="30"/>
  <c r="AB288" i="30"/>
  <c r="AA288" i="30"/>
  <c r="Z288" i="30"/>
  <c r="Y288" i="30"/>
  <c r="X288" i="30"/>
  <c r="W288" i="30"/>
  <c r="V288" i="30"/>
  <c r="U288" i="30"/>
  <c r="T288" i="30"/>
  <c r="S288" i="30"/>
  <c r="R288" i="30"/>
  <c r="Q288" i="30"/>
  <c r="P288" i="30"/>
  <c r="O288" i="30"/>
  <c r="N288" i="30"/>
  <c r="M288" i="30"/>
  <c r="L288" i="30"/>
  <c r="K288" i="30"/>
  <c r="J288" i="30"/>
  <c r="I288" i="30"/>
  <c r="H288" i="30"/>
  <c r="G288" i="30"/>
  <c r="F288" i="30"/>
  <c r="E288" i="30"/>
  <c r="D288" i="30"/>
  <c r="C288" i="30"/>
  <c r="B288" i="30"/>
  <c r="A288" i="30"/>
  <c r="DH287" i="30"/>
  <c r="DG287" i="30"/>
  <c r="DF287" i="30"/>
  <c r="DE287" i="30"/>
  <c r="DD287" i="30"/>
  <c r="DC287" i="30"/>
  <c r="DB287" i="30"/>
  <c r="DA287" i="30"/>
  <c r="CZ287" i="30"/>
  <c r="CY287" i="30"/>
  <c r="CX287" i="30"/>
  <c r="CW287" i="30"/>
  <c r="CV287" i="30"/>
  <c r="CU287" i="30"/>
  <c r="CT287" i="30"/>
  <c r="CS287" i="30"/>
  <c r="CR287" i="30"/>
  <c r="CQ287" i="30"/>
  <c r="CP287" i="30"/>
  <c r="CO287" i="30"/>
  <c r="CN287" i="30"/>
  <c r="CM287" i="30"/>
  <c r="CL287" i="30"/>
  <c r="CK287" i="30"/>
  <c r="CJ287" i="30"/>
  <c r="CI287" i="30"/>
  <c r="CH287" i="30"/>
  <c r="CG287" i="30"/>
  <c r="CF287" i="30"/>
  <c r="CE287" i="30"/>
  <c r="CD287" i="30"/>
  <c r="CC287" i="30"/>
  <c r="CB287" i="30"/>
  <c r="CA287" i="30"/>
  <c r="BZ287" i="30"/>
  <c r="BY287" i="30"/>
  <c r="BX287" i="30"/>
  <c r="BW287" i="30"/>
  <c r="BV287" i="30"/>
  <c r="BU287" i="30"/>
  <c r="BT287" i="30"/>
  <c r="BS287" i="30"/>
  <c r="BR287" i="30"/>
  <c r="BQ287" i="30"/>
  <c r="BP287" i="30"/>
  <c r="BO287" i="30"/>
  <c r="BN287" i="30"/>
  <c r="BM287" i="30"/>
  <c r="BL287" i="30"/>
  <c r="BK287" i="30"/>
  <c r="BJ287" i="30"/>
  <c r="BI287" i="30"/>
  <c r="BH287" i="30"/>
  <c r="BG287" i="30"/>
  <c r="BF287" i="30"/>
  <c r="BE287" i="30"/>
  <c r="BD287" i="30"/>
  <c r="BC287" i="30"/>
  <c r="BB287" i="30"/>
  <c r="BA287" i="30"/>
  <c r="AZ287" i="30"/>
  <c r="AY287" i="30"/>
  <c r="AX287" i="30"/>
  <c r="AW287" i="30"/>
  <c r="AV287" i="30"/>
  <c r="AU287" i="30"/>
  <c r="AT287" i="30"/>
  <c r="AS287" i="30"/>
  <c r="AR287" i="30"/>
  <c r="AQ287" i="30"/>
  <c r="AP287" i="30"/>
  <c r="AO287" i="30"/>
  <c r="AN287" i="30"/>
  <c r="AM287" i="30"/>
  <c r="AL287" i="30"/>
  <c r="AK287" i="30"/>
  <c r="AJ287" i="30"/>
  <c r="AI287" i="30"/>
  <c r="AH287" i="30"/>
  <c r="AG287" i="30"/>
  <c r="AF287" i="30"/>
  <c r="AE287" i="30"/>
  <c r="AD287" i="30"/>
  <c r="AC287" i="30"/>
  <c r="AB287" i="30"/>
  <c r="AA287" i="30"/>
  <c r="Z287" i="30"/>
  <c r="Y287" i="30"/>
  <c r="X287" i="30"/>
  <c r="W287" i="30"/>
  <c r="V287" i="30"/>
  <c r="U287" i="30"/>
  <c r="T287" i="30"/>
  <c r="S287" i="30"/>
  <c r="R287" i="30"/>
  <c r="Q287" i="30"/>
  <c r="P287" i="30"/>
  <c r="O287" i="30"/>
  <c r="N287" i="30"/>
  <c r="M287" i="30"/>
  <c r="L287" i="30"/>
  <c r="K287" i="30"/>
  <c r="J287" i="30"/>
  <c r="I287" i="30"/>
  <c r="H287" i="30"/>
  <c r="G287" i="30"/>
  <c r="F287" i="30"/>
  <c r="E287" i="30"/>
  <c r="D287" i="30"/>
  <c r="C287" i="30"/>
  <c r="B287" i="30"/>
  <c r="A287" i="30"/>
  <c r="DH286" i="30"/>
  <c r="DG286" i="30"/>
  <c r="DF286" i="30"/>
  <c r="DE286" i="30"/>
  <c r="DD286" i="30"/>
  <c r="DC286" i="30"/>
  <c r="DB286" i="30"/>
  <c r="DA286" i="30"/>
  <c r="CZ286" i="30"/>
  <c r="CY286" i="30"/>
  <c r="CX286" i="30"/>
  <c r="CW286" i="30"/>
  <c r="CV286" i="30"/>
  <c r="CU286" i="30"/>
  <c r="CT286" i="30"/>
  <c r="CS286" i="30"/>
  <c r="CR286" i="30"/>
  <c r="CQ286" i="30"/>
  <c r="CP286" i="30"/>
  <c r="CO286" i="30"/>
  <c r="CN286" i="30"/>
  <c r="CM286" i="30"/>
  <c r="CL286" i="30"/>
  <c r="CK286" i="30"/>
  <c r="CJ286" i="30"/>
  <c r="CI286" i="30"/>
  <c r="CH286" i="30"/>
  <c r="CG286" i="30"/>
  <c r="CF286" i="30"/>
  <c r="CE286" i="30"/>
  <c r="CD286" i="30"/>
  <c r="CC286" i="30"/>
  <c r="CB286" i="30"/>
  <c r="CA286" i="30"/>
  <c r="BZ286" i="30"/>
  <c r="BY286" i="30"/>
  <c r="BX286" i="30"/>
  <c r="BW286" i="30"/>
  <c r="BV286" i="30"/>
  <c r="BU286" i="30"/>
  <c r="BT286" i="30"/>
  <c r="BS286" i="30"/>
  <c r="BR286" i="30"/>
  <c r="BQ286" i="30"/>
  <c r="BP286" i="30"/>
  <c r="BO286" i="30"/>
  <c r="BN286" i="30"/>
  <c r="BM286" i="30"/>
  <c r="BL286" i="30"/>
  <c r="BK286" i="30"/>
  <c r="BJ286" i="30"/>
  <c r="BI286" i="30"/>
  <c r="BH286" i="30"/>
  <c r="BG286" i="30"/>
  <c r="BF286" i="30"/>
  <c r="BE286" i="30"/>
  <c r="BD286" i="30"/>
  <c r="BC286" i="30"/>
  <c r="BB286" i="30"/>
  <c r="BA286" i="30"/>
  <c r="AZ286" i="30"/>
  <c r="AY286" i="30"/>
  <c r="AX286" i="30"/>
  <c r="AW286" i="30"/>
  <c r="AV286" i="30"/>
  <c r="AU286" i="30"/>
  <c r="AT286" i="30"/>
  <c r="AS286" i="30"/>
  <c r="AR286" i="30"/>
  <c r="AQ286" i="30"/>
  <c r="AP286" i="30"/>
  <c r="AO286" i="30"/>
  <c r="AN286" i="30"/>
  <c r="AM286" i="30"/>
  <c r="AL286" i="30"/>
  <c r="AK286" i="30"/>
  <c r="AJ286" i="30"/>
  <c r="AI286" i="30"/>
  <c r="AH286" i="30"/>
  <c r="AG286" i="30"/>
  <c r="AF286" i="30"/>
  <c r="AE286" i="30"/>
  <c r="AD286" i="30"/>
  <c r="AC286" i="30"/>
  <c r="AB286" i="30"/>
  <c r="AA286" i="30"/>
  <c r="Z286" i="30"/>
  <c r="Y286" i="30"/>
  <c r="X286" i="30"/>
  <c r="W286" i="30"/>
  <c r="V286" i="30"/>
  <c r="U286" i="30"/>
  <c r="T286" i="30"/>
  <c r="S286" i="30"/>
  <c r="R286" i="30"/>
  <c r="Q286" i="30"/>
  <c r="P286" i="30"/>
  <c r="O286" i="30"/>
  <c r="N286" i="30"/>
  <c r="M286" i="30"/>
  <c r="L286" i="30"/>
  <c r="K286" i="30"/>
  <c r="J286" i="30"/>
  <c r="I286" i="30"/>
  <c r="H286" i="30"/>
  <c r="G286" i="30"/>
  <c r="F286" i="30"/>
  <c r="E286" i="30"/>
  <c r="D286" i="30"/>
  <c r="C286" i="30"/>
  <c r="B286" i="30"/>
  <c r="A286" i="30"/>
  <c r="DH285" i="30"/>
  <c r="DG285" i="30"/>
  <c r="DF285" i="30"/>
  <c r="DE285" i="30"/>
  <c r="DD285" i="30"/>
  <c r="DC285" i="30"/>
  <c r="DB285" i="30"/>
  <c r="DA285" i="30"/>
  <c r="CZ285" i="30"/>
  <c r="CY285" i="30"/>
  <c r="CX285" i="30"/>
  <c r="CW285" i="30"/>
  <c r="CV285" i="30"/>
  <c r="CU285" i="30"/>
  <c r="CT285" i="30"/>
  <c r="CS285" i="30"/>
  <c r="CR285" i="30"/>
  <c r="CQ285" i="30"/>
  <c r="CP285" i="30"/>
  <c r="CO285" i="30"/>
  <c r="CN285" i="30"/>
  <c r="CM285" i="30"/>
  <c r="CL285" i="30"/>
  <c r="CK285" i="30"/>
  <c r="CJ285" i="30"/>
  <c r="CI285" i="30"/>
  <c r="CH285" i="30"/>
  <c r="CG285" i="30"/>
  <c r="CF285" i="30"/>
  <c r="CE285" i="30"/>
  <c r="CD285" i="30"/>
  <c r="CC285" i="30"/>
  <c r="CB285" i="30"/>
  <c r="CA285" i="30"/>
  <c r="BZ285" i="30"/>
  <c r="BY285" i="30"/>
  <c r="BX285" i="30"/>
  <c r="BW285" i="30"/>
  <c r="BV285" i="30"/>
  <c r="BU285" i="30"/>
  <c r="BT285" i="30"/>
  <c r="BS285" i="30"/>
  <c r="BR285" i="30"/>
  <c r="BQ285" i="30"/>
  <c r="BP285" i="30"/>
  <c r="BO285" i="30"/>
  <c r="BN285" i="30"/>
  <c r="BM285" i="30"/>
  <c r="BL285" i="30"/>
  <c r="BK285" i="30"/>
  <c r="BJ285" i="30"/>
  <c r="BI285" i="30"/>
  <c r="BH285" i="30"/>
  <c r="BG285" i="30"/>
  <c r="BF285" i="30"/>
  <c r="BE285" i="30"/>
  <c r="BD285" i="30"/>
  <c r="BC285" i="30"/>
  <c r="BB285" i="30"/>
  <c r="BA285" i="30"/>
  <c r="AZ285" i="30"/>
  <c r="AY285" i="30"/>
  <c r="AX285" i="30"/>
  <c r="AW285" i="30"/>
  <c r="AV285" i="30"/>
  <c r="AU285" i="30"/>
  <c r="AT285" i="30"/>
  <c r="AS285" i="30"/>
  <c r="AR285" i="30"/>
  <c r="AQ285" i="30"/>
  <c r="AP285" i="30"/>
  <c r="AO285" i="30"/>
  <c r="AN285" i="30"/>
  <c r="AM285" i="30"/>
  <c r="AL285" i="30"/>
  <c r="AK285" i="30"/>
  <c r="AJ285" i="30"/>
  <c r="AI285" i="30"/>
  <c r="AH285" i="30"/>
  <c r="AG285" i="30"/>
  <c r="AF285" i="30"/>
  <c r="AE285" i="30"/>
  <c r="AD285" i="30"/>
  <c r="AC285" i="30"/>
  <c r="AB285" i="30"/>
  <c r="AA285" i="30"/>
  <c r="Z285" i="30"/>
  <c r="Y285" i="30"/>
  <c r="X285" i="30"/>
  <c r="W285" i="30"/>
  <c r="V285" i="30"/>
  <c r="U285" i="30"/>
  <c r="T285" i="30"/>
  <c r="S285" i="30"/>
  <c r="R285" i="30"/>
  <c r="Q285" i="30"/>
  <c r="P285" i="30"/>
  <c r="O285" i="30"/>
  <c r="N285" i="30"/>
  <c r="M285" i="30"/>
  <c r="L285" i="30"/>
  <c r="K285" i="30"/>
  <c r="J285" i="30"/>
  <c r="I285" i="30"/>
  <c r="H285" i="30"/>
  <c r="G285" i="30"/>
  <c r="F285" i="30"/>
  <c r="E285" i="30"/>
  <c r="D285" i="30"/>
  <c r="C285" i="30"/>
  <c r="B285" i="30"/>
  <c r="A285" i="30"/>
  <c r="DH284" i="30"/>
  <c r="DG284" i="30"/>
  <c r="DF284" i="30"/>
  <c r="DE284" i="30"/>
  <c r="DD284" i="30"/>
  <c r="DC284" i="30"/>
  <c r="DB284" i="30"/>
  <c r="DA284" i="30"/>
  <c r="CZ284" i="30"/>
  <c r="CY284" i="30"/>
  <c r="CX284" i="30"/>
  <c r="CW284" i="30"/>
  <c r="CV284" i="30"/>
  <c r="CU284" i="30"/>
  <c r="CT284" i="30"/>
  <c r="CS284" i="30"/>
  <c r="CR284" i="30"/>
  <c r="CQ284" i="30"/>
  <c r="CP284" i="30"/>
  <c r="CO284" i="30"/>
  <c r="CN284" i="30"/>
  <c r="CM284" i="30"/>
  <c r="CL284" i="30"/>
  <c r="CK284" i="30"/>
  <c r="CJ284" i="30"/>
  <c r="CI284" i="30"/>
  <c r="CH284" i="30"/>
  <c r="CG284" i="30"/>
  <c r="CF284" i="30"/>
  <c r="CE284" i="30"/>
  <c r="CD284" i="30"/>
  <c r="CC284" i="30"/>
  <c r="CB284" i="30"/>
  <c r="CA284" i="30"/>
  <c r="BZ284" i="30"/>
  <c r="BY284" i="30"/>
  <c r="BX284" i="30"/>
  <c r="BW284" i="30"/>
  <c r="BV284" i="30"/>
  <c r="BU284" i="30"/>
  <c r="BT284" i="30"/>
  <c r="BS284" i="30"/>
  <c r="BR284" i="30"/>
  <c r="BQ284" i="30"/>
  <c r="BP284" i="30"/>
  <c r="BO284" i="30"/>
  <c r="BN284" i="30"/>
  <c r="BM284" i="30"/>
  <c r="BL284" i="30"/>
  <c r="BK284" i="30"/>
  <c r="BJ284" i="30"/>
  <c r="BI284" i="30"/>
  <c r="BH284" i="30"/>
  <c r="BG284" i="30"/>
  <c r="BF284" i="30"/>
  <c r="BE284" i="30"/>
  <c r="BD284" i="30"/>
  <c r="BC284" i="30"/>
  <c r="BB284" i="30"/>
  <c r="BA284" i="30"/>
  <c r="AZ284" i="30"/>
  <c r="AY284" i="30"/>
  <c r="AX284" i="30"/>
  <c r="AW284" i="30"/>
  <c r="AV284" i="30"/>
  <c r="AU284" i="30"/>
  <c r="AT284" i="30"/>
  <c r="AS284" i="30"/>
  <c r="AR284" i="30"/>
  <c r="AQ284" i="30"/>
  <c r="AP284" i="30"/>
  <c r="AO284" i="30"/>
  <c r="AN284" i="30"/>
  <c r="AM284" i="30"/>
  <c r="AL284" i="30"/>
  <c r="AK284" i="30"/>
  <c r="AJ284" i="30"/>
  <c r="AI284" i="30"/>
  <c r="AH284" i="30"/>
  <c r="AG284" i="30"/>
  <c r="AF284" i="30"/>
  <c r="AE284" i="30"/>
  <c r="AD284" i="30"/>
  <c r="AC284" i="30"/>
  <c r="AB284" i="30"/>
  <c r="AA284" i="30"/>
  <c r="Z284" i="30"/>
  <c r="Y284" i="30"/>
  <c r="X284" i="30"/>
  <c r="W284" i="30"/>
  <c r="V284" i="30"/>
  <c r="U284" i="30"/>
  <c r="T284" i="30"/>
  <c r="S284" i="30"/>
  <c r="R284" i="30"/>
  <c r="Q284" i="30"/>
  <c r="P284" i="30"/>
  <c r="O284" i="30"/>
  <c r="N284" i="30"/>
  <c r="M284" i="30"/>
  <c r="L284" i="30"/>
  <c r="K284" i="30"/>
  <c r="J284" i="30"/>
  <c r="I284" i="30"/>
  <c r="H284" i="30"/>
  <c r="G284" i="30"/>
  <c r="F284" i="30"/>
  <c r="E284" i="30"/>
  <c r="D284" i="30"/>
  <c r="C284" i="30"/>
  <c r="B284" i="30"/>
  <c r="A284" i="30"/>
  <c r="DH283" i="30"/>
  <c r="DG283" i="30"/>
  <c r="DF283" i="30"/>
  <c r="DE283" i="30"/>
  <c r="DD283" i="30"/>
  <c r="DC283" i="30"/>
  <c r="DB283" i="30"/>
  <c r="DA283" i="30"/>
  <c r="CZ283" i="30"/>
  <c r="CY283" i="30"/>
  <c r="CX283" i="30"/>
  <c r="CW283" i="30"/>
  <c r="CV283" i="30"/>
  <c r="CU283" i="30"/>
  <c r="CT283" i="30"/>
  <c r="CS283" i="30"/>
  <c r="CR283" i="30"/>
  <c r="CQ283" i="30"/>
  <c r="CP283" i="30"/>
  <c r="CO283" i="30"/>
  <c r="CN283" i="30"/>
  <c r="CM283" i="30"/>
  <c r="CL283" i="30"/>
  <c r="CK283" i="30"/>
  <c r="CJ283" i="30"/>
  <c r="CI283" i="30"/>
  <c r="CH283" i="30"/>
  <c r="CG283" i="30"/>
  <c r="CF283" i="30"/>
  <c r="CE283" i="30"/>
  <c r="CD283" i="30"/>
  <c r="CC283" i="30"/>
  <c r="CB283" i="30"/>
  <c r="CA283" i="30"/>
  <c r="BZ283" i="30"/>
  <c r="BY283" i="30"/>
  <c r="BX283" i="30"/>
  <c r="BW283" i="30"/>
  <c r="BV283" i="30"/>
  <c r="BU283" i="30"/>
  <c r="BT283" i="30"/>
  <c r="BS283" i="30"/>
  <c r="BR283" i="30"/>
  <c r="BQ283" i="30"/>
  <c r="BP283" i="30"/>
  <c r="BO283" i="30"/>
  <c r="BN283" i="30"/>
  <c r="BM283" i="30"/>
  <c r="BL283" i="30"/>
  <c r="BK283" i="30"/>
  <c r="BJ283" i="30"/>
  <c r="BI283" i="30"/>
  <c r="BH283" i="30"/>
  <c r="BG283" i="30"/>
  <c r="BF283" i="30"/>
  <c r="BE283" i="30"/>
  <c r="BD283" i="30"/>
  <c r="BC283" i="30"/>
  <c r="BB283" i="30"/>
  <c r="BA283" i="30"/>
  <c r="AZ283" i="30"/>
  <c r="AY283" i="30"/>
  <c r="AX283" i="30"/>
  <c r="AW283" i="30"/>
  <c r="AV283" i="30"/>
  <c r="AU283" i="30"/>
  <c r="AT283" i="30"/>
  <c r="AS283" i="30"/>
  <c r="AR283" i="30"/>
  <c r="AQ283" i="30"/>
  <c r="AP283" i="30"/>
  <c r="AO283" i="30"/>
  <c r="AN283" i="30"/>
  <c r="AM283" i="30"/>
  <c r="AL283" i="30"/>
  <c r="AK283" i="30"/>
  <c r="AJ283" i="30"/>
  <c r="AI283" i="30"/>
  <c r="AH283" i="30"/>
  <c r="AG283" i="30"/>
  <c r="AF283" i="30"/>
  <c r="AE283" i="30"/>
  <c r="AD283" i="30"/>
  <c r="AC283" i="30"/>
  <c r="AB283" i="30"/>
  <c r="AA283" i="30"/>
  <c r="Z283" i="30"/>
  <c r="Y283" i="30"/>
  <c r="X283" i="30"/>
  <c r="W283" i="30"/>
  <c r="V283" i="30"/>
  <c r="U283" i="30"/>
  <c r="T283" i="30"/>
  <c r="S283" i="30"/>
  <c r="R283" i="30"/>
  <c r="Q283" i="30"/>
  <c r="P283" i="30"/>
  <c r="O283" i="30"/>
  <c r="N283" i="30"/>
  <c r="M283" i="30"/>
  <c r="L283" i="30"/>
  <c r="K283" i="30"/>
  <c r="J283" i="30"/>
  <c r="I283" i="30"/>
  <c r="H283" i="30"/>
  <c r="G283" i="30"/>
  <c r="F283" i="30"/>
  <c r="E283" i="30"/>
  <c r="D283" i="30"/>
  <c r="C283" i="30"/>
  <c r="B283" i="30"/>
  <c r="A283" i="30"/>
  <c r="DH282" i="30"/>
  <c r="DG282" i="30"/>
  <c r="DF282" i="30"/>
  <c r="DE282" i="30"/>
  <c r="DD282" i="30"/>
  <c r="DC282" i="30"/>
  <c r="DB282" i="30"/>
  <c r="DA282" i="30"/>
  <c r="CZ282" i="30"/>
  <c r="CY282" i="30"/>
  <c r="CX282" i="30"/>
  <c r="CW282" i="30"/>
  <c r="CV282" i="30"/>
  <c r="CU282" i="30"/>
  <c r="CT282" i="30"/>
  <c r="CS282" i="30"/>
  <c r="CR282" i="30"/>
  <c r="CQ282" i="30"/>
  <c r="CP282" i="30"/>
  <c r="CO282" i="30"/>
  <c r="CN282" i="30"/>
  <c r="CM282" i="30"/>
  <c r="CL282" i="30"/>
  <c r="CK282" i="30"/>
  <c r="CJ282" i="30"/>
  <c r="CI282" i="30"/>
  <c r="CH282" i="30"/>
  <c r="CG282" i="30"/>
  <c r="CF282" i="30"/>
  <c r="CE282" i="30"/>
  <c r="CD282" i="30"/>
  <c r="CC282" i="30"/>
  <c r="CB282" i="30"/>
  <c r="CA282" i="30"/>
  <c r="BZ282" i="30"/>
  <c r="BY282" i="30"/>
  <c r="BX282" i="30"/>
  <c r="BW282" i="30"/>
  <c r="BV282" i="30"/>
  <c r="BU282" i="30"/>
  <c r="BT282" i="30"/>
  <c r="BS282" i="30"/>
  <c r="BR282" i="30"/>
  <c r="BQ282" i="30"/>
  <c r="BP282" i="30"/>
  <c r="BO282" i="30"/>
  <c r="BN282" i="30"/>
  <c r="BM282" i="30"/>
  <c r="BL282" i="30"/>
  <c r="BK282" i="30"/>
  <c r="BJ282" i="30"/>
  <c r="BI282" i="30"/>
  <c r="BH282" i="30"/>
  <c r="BG282" i="30"/>
  <c r="BF282" i="30"/>
  <c r="BE282" i="30"/>
  <c r="BD282" i="30"/>
  <c r="BC282" i="30"/>
  <c r="BB282" i="30"/>
  <c r="BA282" i="30"/>
  <c r="AZ282" i="30"/>
  <c r="AY282" i="30"/>
  <c r="AX282" i="30"/>
  <c r="AW282" i="30"/>
  <c r="AV282" i="30"/>
  <c r="AU282" i="30"/>
  <c r="AT282" i="30"/>
  <c r="AS282" i="30"/>
  <c r="AR282" i="30"/>
  <c r="AQ282" i="30"/>
  <c r="AP282" i="30"/>
  <c r="AO282" i="30"/>
  <c r="AN282" i="30"/>
  <c r="AM282" i="30"/>
  <c r="AL282" i="30"/>
  <c r="AK282" i="30"/>
  <c r="AJ282" i="30"/>
  <c r="AI282" i="30"/>
  <c r="AH282" i="30"/>
  <c r="AG282" i="30"/>
  <c r="AF282" i="30"/>
  <c r="AE282" i="30"/>
  <c r="AD282" i="30"/>
  <c r="AC282" i="30"/>
  <c r="AB282" i="30"/>
  <c r="AA282" i="30"/>
  <c r="Z282" i="30"/>
  <c r="Y282" i="30"/>
  <c r="X282" i="30"/>
  <c r="W282" i="30"/>
  <c r="V282" i="30"/>
  <c r="U282" i="30"/>
  <c r="T282" i="30"/>
  <c r="S282" i="30"/>
  <c r="R282" i="30"/>
  <c r="Q282" i="30"/>
  <c r="P282" i="30"/>
  <c r="O282" i="30"/>
  <c r="N282" i="30"/>
  <c r="M282" i="30"/>
  <c r="L282" i="30"/>
  <c r="K282" i="30"/>
  <c r="J282" i="30"/>
  <c r="I282" i="30"/>
  <c r="H282" i="30"/>
  <c r="G282" i="30"/>
  <c r="F282" i="30"/>
  <c r="E282" i="30"/>
  <c r="D282" i="30"/>
  <c r="C282" i="30"/>
  <c r="B282" i="30"/>
  <c r="A282" i="30"/>
  <c r="DH281" i="30"/>
  <c r="DG281" i="30"/>
  <c r="DF281" i="30"/>
  <c r="DE281" i="30"/>
  <c r="DD281" i="30"/>
  <c r="DC281" i="30"/>
  <c r="DB281" i="30"/>
  <c r="DA281" i="30"/>
  <c r="CZ281" i="30"/>
  <c r="CY281" i="30"/>
  <c r="CX281" i="30"/>
  <c r="CW281" i="30"/>
  <c r="CV281" i="30"/>
  <c r="CU281" i="30"/>
  <c r="CT281" i="30"/>
  <c r="CS281" i="30"/>
  <c r="CR281" i="30"/>
  <c r="CQ281" i="30"/>
  <c r="CP281" i="30"/>
  <c r="CO281" i="30"/>
  <c r="CN281" i="30"/>
  <c r="CM281" i="30"/>
  <c r="CL281" i="30"/>
  <c r="CK281" i="30"/>
  <c r="CJ281" i="30"/>
  <c r="CI281" i="30"/>
  <c r="CH281" i="30"/>
  <c r="CG281" i="30"/>
  <c r="CF281" i="30"/>
  <c r="CE281" i="30"/>
  <c r="CD281" i="30"/>
  <c r="CC281" i="30"/>
  <c r="CB281" i="30"/>
  <c r="CA281" i="30"/>
  <c r="BZ281" i="30"/>
  <c r="BY281" i="30"/>
  <c r="BX281" i="30"/>
  <c r="BW281" i="30"/>
  <c r="BV281" i="30"/>
  <c r="BU281" i="30"/>
  <c r="BT281" i="30"/>
  <c r="BS281" i="30"/>
  <c r="BR281" i="30"/>
  <c r="BQ281" i="30"/>
  <c r="BP281" i="30"/>
  <c r="BO281" i="30"/>
  <c r="BN281" i="30"/>
  <c r="BM281" i="30"/>
  <c r="BL281" i="30"/>
  <c r="BK281" i="30"/>
  <c r="BJ281" i="30"/>
  <c r="BI281" i="30"/>
  <c r="BH281" i="30"/>
  <c r="BG281" i="30"/>
  <c r="BF281" i="30"/>
  <c r="BE281" i="30"/>
  <c r="BD281" i="30"/>
  <c r="BC281" i="30"/>
  <c r="BB281" i="30"/>
  <c r="BA281" i="30"/>
  <c r="AZ281" i="30"/>
  <c r="AY281" i="30"/>
  <c r="AX281" i="30"/>
  <c r="AW281" i="30"/>
  <c r="AV281" i="30"/>
  <c r="AU281" i="30"/>
  <c r="AT281" i="30"/>
  <c r="AS281" i="30"/>
  <c r="AR281" i="30"/>
  <c r="AQ281" i="30"/>
  <c r="AP281" i="30"/>
  <c r="AO281" i="30"/>
  <c r="AN281" i="30"/>
  <c r="AM281" i="30"/>
  <c r="AL281" i="30"/>
  <c r="AK281" i="30"/>
  <c r="AJ281" i="30"/>
  <c r="AI281" i="30"/>
  <c r="AH281" i="30"/>
  <c r="AG281" i="30"/>
  <c r="AF281" i="30"/>
  <c r="AE281" i="30"/>
  <c r="AD281" i="30"/>
  <c r="AC281" i="30"/>
  <c r="AB281" i="30"/>
  <c r="AA281" i="30"/>
  <c r="Z281" i="30"/>
  <c r="Y281" i="30"/>
  <c r="X281" i="30"/>
  <c r="W281" i="30"/>
  <c r="V281" i="30"/>
  <c r="U281" i="30"/>
  <c r="T281" i="30"/>
  <c r="S281" i="30"/>
  <c r="R281" i="30"/>
  <c r="Q281" i="30"/>
  <c r="P281" i="30"/>
  <c r="O281" i="30"/>
  <c r="N281" i="30"/>
  <c r="M281" i="30"/>
  <c r="L281" i="30"/>
  <c r="K281" i="30"/>
  <c r="J281" i="30"/>
  <c r="I281" i="30"/>
  <c r="H281" i="30"/>
  <c r="G281" i="30"/>
  <c r="F281" i="30"/>
  <c r="E281" i="30"/>
  <c r="D281" i="30"/>
  <c r="C281" i="30"/>
  <c r="B281" i="30"/>
  <c r="A281" i="30"/>
  <c r="DH280" i="30"/>
  <c r="DG280" i="30"/>
  <c r="DF280" i="30"/>
  <c r="DE280" i="30"/>
  <c r="DD280" i="30"/>
  <c r="DC280" i="30"/>
  <c r="DB280" i="30"/>
  <c r="DA280" i="30"/>
  <c r="CZ280" i="30"/>
  <c r="CY280" i="30"/>
  <c r="CX280" i="30"/>
  <c r="CW280" i="30"/>
  <c r="CV280" i="30"/>
  <c r="CU280" i="30"/>
  <c r="CT280" i="30"/>
  <c r="CS280" i="30"/>
  <c r="CR280" i="30"/>
  <c r="CQ280" i="30"/>
  <c r="CP280" i="30"/>
  <c r="CO280" i="30"/>
  <c r="CN280" i="30"/>
  <c r="CM280" i="30"/>
  <c r="CL280" i="30"/>
  <c r="CK280" i="30"/>
  <c r="CJ280" i="30"/>
  <c r="CI280" i="30"/>
  <c r="CH280" i="30"/>
  <c r="CG280" i="30"/>
  <c r="CF280" i="30"/>
  <c r="CE280" i="30"/>
  <c r="CD280" i="30"/>
  <c r="CC280" i="30"/>
  <c r="CB280" i="30"/>
  <c r="CA280" i="30"/>
  <c r="BZ280" i="30"/>
  <c r="BY280" i="30"/>
  <c r="BX280" i="30"/>
  <c r="BW280" i="30"/>
  <c r="BV280" i="30"/>
  <c r="BU280" i="30"/>
  <c r="BT280" i="30"/>
  <c r="BS280" i="30"/>
  <c r="BR280" i="30"/>
  <c r="BQ280" i="30"/>
  <c r="BP280" i="30"/>
  <c r="BO280" i="30"/>
  <c r="BN280" i="30"/>
  <c r="BM280" i="30"/>
  <c r="BL280" i="30"/>
  <c r="BK280" i="30"/>
  <c r="BJ280" i="30"/>
  <c r="BI280" i="30"/>
  <c r="BH280" i="30"/>
  <c r="BG280" i="30"/>
  <c r="BF280" i="30"/>
  <c r="BE280" i="30"/>
  <c r="BD280" i="30"/>
  <c r="BC280" i="30"/>
  <c r="BB280" i="30"/>
  <c r="BA280" i="30"/>
  <c r="AZ280" i="30"/>
  <c r="AY280" i="30"/>
  <c r="AX280" i="30"/>
  <c r="AW280" i="30"/>
  <c r="AV280" i="30"/>
  <c r="AU280" i="30"/>
  <c r="AT280" i="30"/>
  <c r="AS280" i="30"/>
  <c r="AR280" i="30"/>
  <c r="AQ280" i="30"/>
  <c r="AP280" i="30"/>
  <c r="AO280" i="30"/>
  <c r="AN280" i="30"/>
  <c r="AM280" i="30"/>
  <c r="AL280" i="30"/>
  <c r="AK280" i="30"/>
  <c r="AJ280" i="30"/>
  <c r="AI280" i="30"/>
  <c r="AH280" i="30"/>
  <c r="AG280" i="30"/>
  <c r="AF280" i="30"/>
  <c r="AE280" i="30"/>
  <c r="AD280" i="30"/>
  <c r="AC280" i="30"/>
  <c r="AB280" i="30"/>
  <c r="AA280" i="30"/>
  <c r="Z280" i="30"/>
  <c r="Y280" i="30"/>
  <c r="X280" i="30"/>
  <c r="W280" i="30"/>
  <c r="V280" i="30"/>
  <c r="U280" i="30"/>
  <c r="T280" i="30"/>
  <c r="S280" i="30"/>
  <c r="R280" i="30"/>
  <c r="Q280" i="30"/>
  <c r="P280" i="30"/>
  <c r="O280" i="30"/>
  <c r="N280" i="30"/>
  <c r="M280" i="30"/>
  <c r="L280" i="30"/>
  <c r="K280" i="30"/>
  <c r="J280" i="30"/>
  <c r="I280" i="30"/>
  <c r="H280" i="30"/>
  <c r="G280" i="30"/>
  <c r="F280" i="30"/>
  <c r="E280" i="30"/>
  <c r="D280" i="30"/>
  <c r="C280" i="30"/>
  <c r="B280" i="30"/>
  <c r="A280" i="30"/>
  <c r="DH279" i="30"/>
  <c r="DG279" i="30"/>
  <c r="DF279" i="30"/>
  <c r="DE279" i="30"/>
  <c r="DD279" i="30"/>
  <c r="DC279" i="30"/>
  <c r="DB279" i="30"/>
  <c r="DA279" i="30"/>
  <c r="CZ279" i="30"/>
  <c r="CY279" i="30"/>
  <c r="CX279" i="30"/>
  <c r="CW279" i="30"/>
  <c r="CV279" i="30"/>
  <c r="CU279" i="30"/>
  <c r="CT279" i="30"/>
  <c r="CS279" i="30"/>
  <c r="CR279" i="30"/>
  <c r="CQ279" i="30"/>
  <c r="CP279" i="30"/>
  <c r="CO279" i="30"/>
  <c r="CN279" i="30"/>
  <c r="CM279" i="30"/>
  <c r="CL279" i="30"/>
  <c r="CK279" i="30"/>
  <c r="CJ279" i="30"/>
  <c r="CI279" i="30"/>
  <c r="CH279" i="30"/>
  <c r="CG279" i="30"/>
  <c r="CF279" i="30"/>
  <c r="CE279" i="30"/>
  <c r="CD279" i="30"/>
  <c r="CC279" i="30"/>
  <c r="CB279" i="30"/>
  <c r="CA279" i="30"/>
  <c r="BZ279" i="30"/>
  <c r="BY279" i="30"/>
  <c r="BX279" i="30"/>
  <c r="BW279" i="30"/>
  <c r="BV279" i="30"/>
  <c r="BU279" i="30"/>
  <c r="BT279" i="30"/>
  <c r="BS279" i="30"/>
  <c r="BR279" i="30"/>
  <c r="BQ279" i="30"/>
  <c r="BP279" i="30"/>
  <c r="BO279" i="30"/>
  <c r="BN279" i="30"/>
  <c r="BM279" i="30"/>
  <c r="BL279" i="30"/>
  <c r="BK279" i="30"/>
  <c r="BJ279" i="30"/>
  <c r="BI279" i="30"/>
  <c r="BH279" i="30"/>
  <c r="BG279" i="30"/>
  <c r="BF279" i="30"/>
  <c r="BE279" i="30"/>
  <c r="BD279" i="30"/>
  <c r="BC279" i="30"/>
  <c r="BB279" i="30"/>
  <c r="BA279" i="30"/>
  <c r="AZ279" i="30"/>
  <c r="AY279" i="30"/>
  <c r="AX279" i="30"/>
  <c r="AW279" i="30"/>
  <c r="AV279" i="30"/>
  <c r="AU279" i="30"/>
  <c r="AT279" i="30"/>
  <c r="AS279" i="30"/>
  <c r="AR279" i="30"/>
  <c r="AQ279" i="30"/>
  <c r="AP279" i="30"/>
  <c r="AO279" i="30"/>
  <c r="AN279" i="30"/>
  <c r="AM279" i="30"/>
  <c r="AL279" i="30"/>
  <c r="AK279" i="30"/>
  <c r="AJ279" i="30"/>
  <c r="AI279" i="30"/>
  <c r="AH279" i="30"/>
  <c r="AG279" i="30"/>
  <c r="AF279" i="30"/>
  <c r="AE279" i="30"/>
  <c r="AD279" i="30"/>
  <c r="AC279" i="30"/>
  <c r="AB279" i="30"/>
  <c r="AA279" i="30"/>
  <c r="Z279" i="30"/>
  <c r="Y279" i="30"/>
  <c r="X279" i="30"/>
  <c r="W279" i="30"/>
  <c r="V279" i="30"/>
  <c r="U279" i="30"/>
  <c r="T279" i="30"/>
  <c r="S279" i="30"/>
  <c r="R279" i="30"/>
  <c r="Q279" i="30"/>
  <c r="P279" i="30"/>
  <c r="O279" i="30"/>
  <c r="N279" i="30"/>
  <c r="M279" i="30"/>
  <c r="L279" i="30"/>
  <c r="K279" i="30"/>
  <c r="J279" i="30"/>
  <c r="I279" i="30"/>
  <c r="H279" i="30"/>
  <c r="G279" i="30"/>
  <c r="F279" i="30"/>
  <c r="E279" i="30"/>
  <c r="D279" i="30"/>
  <c r="C279" i="30"/>
  <c r="B279" i="30"/>
  <c r="A279" i="30"/>
  <c r="DH278" i="30"/>
  <c r="DG278" i="30"/>
  <c r="DF278" i="30"/>
  <c r="DE278" i="30"/>
  <c r="DD278" i="30"/>
  <c r="DC278" i="30"/>
  <c r="DB278" i="30"/>
  <c r="DA278" i="30"/>
  <c r="CZ278" i="30"/>
  <c r="CY278" i="30"/>
  <c r="CX278" i="30"/>
  <c r="CW278" i="30"/>
  <c r="CV278" i="30"/>
  <c r="CU278" i="30"/>
  <c r="CT278" i="30"/>
  <c r="CS278" i="30"/>
  <c r="CR278" i="30"/>
  <c r="CQ278" i="30"/>
  <c r="CP278" i="30"/>
  <c r="CO278" i="30"/>
  <c r="CN278" i="30"/>
  <c r="CM278" i="30"/>
  <c r="CL278" i="30"/>
  <c r="CK278" i="30"/>
  <c r="CJ278" i="30"/>
  <c r="CI278" i="30"/>
  <c r="CH278" i="30"/>
  <c r="CG278" i="30"/>
  <c r="CF278" i="30"/>
  <c r="CE278" i="30"/>
  <c r="CD278" i="30"/>
  <c r="CC278" i="30"/>
  <c r="CB278" i="30"/>
  <c r="CA278" i="30"/>
  <c r="BZ278" i="30"/>
  <c r="BY278" i="30"/>
  <c r="BX278" i="30"/>
  <c r="BW278" i="30"/>
  <c r="BV278" i="30"/>
  <c r="BU278" i="30"/>
  <c r="BT278" i="30"/>
  <c r="BS278" i="30"/>
  <c r="BR278" i="30"/>
  <c r="BQ278" i="30"/>
  <c r="BP278" i="30"/>
  <c r="BO278" i="30"/>
  <c r="BN278" i="30"/>
  <c r="BM278" i="30"/>
  <c r="BL278" i="30"/>
  <c r="BK278" i="30"/>
  <c r="BJ278" i="30"/>
  <c r="BI278" i="30"/>
  <c r="BH278" i="30"/>
  <c r="BG278" i="30"/>
  <c r="BF278" i="30"/>
  <c r="BE278" i="30"/>
  <c r="BD278" i="30"/>
  <c r="BC278" i="30"/>
  <c r="BB278" i="30"/>
  <c r="BA278" i="30"/>
  <c r="AZ278" i="30"/>
  <c r="AY278" i="30"/>
  <c r="AX278" i="30"/>
  <c r="AW278" i="30"/>
  <c r="AV278" i="30"/>
  <c r="AU278" i="30"/>
  <c r="AT278" i="30"/>
  <c r="AS278" i="30"/>
  <c r="AR278" i="30"/>
  <c r="AQ278" i="30"/>
  <c r="AP278" i="30"/>
  <c r="AO278" i="30"/>
  <c r="AN278" i="30"/>
  <c r="AM278" i="30"/>
  <c r="AL278" i="30"/>
  <c r="AK278" i="30"/>
  <c r="AJ278" i="30"/>
  <c r="AI278" i="30"/>
  <c r="AH278" i="30"/>
  <c r="AG278" i="30"/>
  <c r="AF278" i="30"/>
  <c r="AE278" i="30"/>
  <c r="AD278" i="30"/>
  <c r="AC278" i="30"/>
  <c r="AB278" i="30"/>
  <c r="AA278" i="30"/>
  <c r="Z278" i="30"/>
  <c r="Y278" i="30"/>
  <c r="X278" i="30"/>
  <c r="W278" i="30"/>
  <c r="V278" i="30"/>
  <c r="U278" i="30"/>
  <c r="T278" i="30"/>
  <c r="S278" i="30"/>
  <c r="R278" i="30"/>
  <c r="Q278" i="30"/>
  <c r="P278" i="30"/>
  <c r="O278" i="30"/>
  <c r="N278" i="30"/>
  <c r="M278" i="30"/>
  <c r="L278" i="30"/>
  <c r="K278" i="30"/>
  <c r="J278" i="30"/>
  <c r="I278" i="30"/>
  <c r="H278" i="30"/>
  <c r="G278" i="30"/>
  <c r="F278" i="30"/>
  <c r="E278" i="30"/>
  <c r="D278" i="30"/>
  <c r="C278" i="30"/>
  <c r="B278" i="30"/>
  <c r="A278" i="30"/>
  <c r="DH277" i="30"/>
  <c r="DG277" i="30"/>
  <c r="DF277" i="30"/>
  <c r="DE277" i="30"/>
  <c r="DD277" i="30"/>
  <c r="DC277" i="30"/>
  <c r="DB277" i="30"/>
  <c r="DA277" i="30"/>
  <c r="CZ277" i="30"/>
  <c r="CY277" i="30"/>
  <c r="CX277" i="30"/>
  <c r="CW277" i="30"/>
  <c r="CV277" i="30"/>
  <c r="CU277" i="30"/>
  <c r="CT277" i="30"/>
  <c r="CS277" i="30"/>
  <c r="CR277" i="30"/>
  <c r="CQ277" i="30"/>
  <c r="CP277" i="30"/>
  <c r="CO277" i="30"/>
  <c r="CN277" i="30"/>
  <c r="CM277" i="30"/>
  <c r="CL277" i="30"/>
  <c r="CK277" i="30"/>
  <c r="CJ277" i="30"/>
  <c r="CI277" i="30"/>
  <c r="CH277" i="30"/>
  <c r="CG277" i="30"/>
  <c r="CF277" i="30"/>
  <c r="CE277" i="30"/>
  <c r="CD277" i="30"/>
  <c r="CC277" i="30"/>
  <c r="CB277" i="30"/>
  <c r="CA277" i="30"/>
  <c r="BZ277" i="30"/>
  <c r="BY277" i="30"/>
  <c r="BX277" i="30"/>
  <c r="BW277" i="30"/>
  <c r="BV277" i="30"/>
  <c r="BU277" i="30"/>
  <c r="BT277" i="30"/>
  <c r="BS277" i="30"/>
  <c r="BR277" i="30"/>
  <c r="BQ277" i="30"/>
  <c r="BP277" i="30"/>
  <c r="BO277" i="30"/>
  <c r="BN277" i="30"/>
  <c r="BM277" i="30"/>
  <c r="BL277" i="30"/>
  <c r="BK277" i="30"/>
  <c r="BJ277" i="30"/>
  <c r="BI277" i="30"/>
  <c r="BH277" i="30"/>
  <c r="BG277" i="30"/>
  <c r="BF277" i="30"/>
  <c r="BE277" i="30"/>
  <c r="BD277" i="30"/>
  <c r="BC277" i="30"/>
  <c r="BB277" i="30"/>
  <c r="BA277" i="30"/>
  <c r="AZ277" i="30"/>
  <c r="AY277" i="30"/>
  <c r="AX277" i="30"/>
  <c r="AW277" i="30"/>
  <c r="AV277" i="30"/>
  <c r="AU277" i="30"/>
  <c r="AT277" i="30"/>
  <c r="AS277" i="30"/>
  <c r="AR277" i="30"/>
  <c r="AQ277" i="30"/>
  <c r="AP277" i="30"/>
  <c r="AO277" i="30"/>
  <c r="AN277" i="30"/>
  <c r="AM277" i="30"/>
  <c r="AL277" i="30"/>
  <c r="AK277" i="30"/>
  <c r="AJ277" i="30"/>
  <c r="AI277" i="30"/>
  <c r="AH277" i="30"/>
  <c r="AG277" i="30"/>
  <c r="AF277" i="30"/>
  <c r="AE277" i="30"/>
  <c r="AD277" i="30"/>
  <c r="AC277" i="30"/>
  <c r="AB277" i="30"/>
  <c r="AA277" i="30"/>
  <c r="Z277" i="30"/>
  <c r="Y277" i="30"/>
  <c r="X277" i="30"/>
  <c r="W277" i="30"/>
  <c r="V277" i="30"/>
  <c r="U277" i="30"/>
  <c r="T277" i="30"/>
  <c r="S277" i="30"/>
  <c r="R277" i="30"/>
  <c r="Q277" i="30"/>
  <c r="P277" i="30"/>
  <c r="O277" i="30"/>
  <c r="N277" i="30"/>
  <c r="M277" i="30"/>
  <c r="L277" i="30"/>
  <c r="K277" i="30"/>
  <c r="J277" i="30"/>
  <c r="I277" i="30"/>
  <c r="H277" i="30"/>
  <c r="G277" i="30"/>
  <c r="F277" i="30"/>
  <c r="E277" i="30"/>
  <c r="D277" i="30"/>
  <c r="C277" i="30"/>
  <c r="B277" i="30"/>
  <c r="A277" i="30"/>
  <c r="DH276" i="30"/>
  <c r="DG276" i="30"/>
  <c r="DF276" i="30"/>
  <c r="DE276" i="30"/>
  <c r="DD276" i="30"/>
  <c r="DC276" i="30"/>
  <c r="DB276" i="30"/>
  <c r="DA276" i="30"/>
  <c r="CZ276" i="30"/>
  <c r="CY276" i="30"/>
  <c r="CX276" i="30"/>
  <c r="CW276" i="30"/>
  <c r="CV276" i="30"/>
  <c r="CU276" i="30"/>
  <c r="CT276" i="30"/>
  <c r="CS276" i="30"/>
  <c r="CR276" i="30"/>
  <c r="CQ276" i="30"/>
  <c r="CP276" i="30"/>
  <c r="CO276" i="30"/>
  <c r="CN276" i="30"/>
  <c r="CM276" i="30"/>
  <c r="CL276" i="30"/>
  <c r="CK276" i="30"/>
  <c r="CJ276" i="30"/>
  <c r="CI276" i="30"/>
  <c r="CH276" i="30"/>
  <c r="CG276" i="30"/>
  <c r="CF276" i="30"/>
  <c r="CE276" i="30"/>
  <c r="CD276" i="30"/>
  <c r="CC276" i="30"/>
  <c r="CB276" i="30"/>
  <c r="CA276" i="30"/>
  <c r="BZ276" i="30"/>
  <c r="BY276" i="30"/>
  <c r="BX276" i="30"/>
  <c r="BW276" i="30"/>
  <c r="BV276" i="30"/>
  <c r="BU276" i="30"/>
  <c r="BT276" i="30"/>
  <c r="BS276" i="30"/>
  <c r="BR276" i="30"/>
  <c r="BQ276" i="30"/>
  <c r="BP276" i="30"/>
  <c r="BO276" i="30"/>
  <c r="BN276" i="30"/>
  <c r="BM276" i="30"/>
  <c r="BL276" i="30"/>
  <c r="BK276" i="30"/>
  <c r="BJ276" i="30"/>
  <c r="BI276" i="30"/>
  <c r="BH276" i="30"/>
  <c r="BG276" i="30"/>
  <c r="BF276" i="30"/>
  <c r="BE276" i="30"/>
  <c r="BD276" i="30"/>
  <c r="BC276" i="30"/>
  <c r="BB276" i="30"/>
  <c r="BA276" i="30"/>
  <c r="AZ276" i="30"/>
  <c r="AY276" i="30"/>
  <c r="AX276" i="30"/>
  <c r="AW276" i="30"/>
  <c r="AV276" i="30"/>
  <c r="AU276" i="30"/>
  <c r="AT276" i="30"/>
  <c r="AS276" i="30"/>
  <c r="AR276" i="30"/>
  <c r="AQ276" i="30"/>
  <c r="AP276" i="30"/>
  <c r="AO276" i="30"/>
  <c r="AN276" i="30"/>
  <c r="AM276" i="30"/>
  <c r="AL276" i="30"/>
  <c r="AK276" i="30"/>
  <c r="AJ276" i="30"/>
  <c r="AI276" i="30"/>
  <c r="AH276" i="30"/>
  <c r="AG276" i="30"/>
  <c r="AF276" i="30"/>
  <c r="AE276" i="30"/>
  <c r="AD276" i="30"/>
  <c r="AC276" i="30"/>
  <c r="AB276" i="30"/>
  <c r="AA276" i="30"/>
  <c r="Z276" i="30"/>
  <c r="Y276" i="30"/>
  <c r="X276" i="30"/>
  <c r="W276" i="30"/>
  <c r="V276" i="30"/>
  <c r="U276" i="30"/>
  <c r="T276" i="30"/>
  <c r="S276" i="30"/>
  <c r="R276" i="30"/>
  <c r="Q276" i="30"/>
  <c r="P276" i="30"/>
  <c r="O276" i="30"/>
  <c r="N276" i="30"/>
  <c r="M276" i="30"/>
  <c r="L276" i="30"/>
  <c r="K276" i="30"/>
  <c r="J276" i="30"/>
  <c r="I276" i="30"/>
  <c r="H276" i="30"/>
  <c r="G276" i="30"/>
  <c r="F276" i="30"/>
  <c r="E276" i="30"/>
  <c r="D276" i="30"/>
  <c r="C276" i="30"/>
  <c r="B276" i="30"/>
  <c r="A276" i="30"/>
  <c r="DH275" i="30"/>
  <c r="DG275" i="30"/>
  <c r="DF275" i="30"/>
  <c r="DE275" i="30"/>
  <c r="DD275" i="30"/>
  <c r="DC275" i="30"/>
  <c r="DB275" i="30"/>
  <c r="DA275" i="30"/>
  <c r="CZ275" i="30"/>
  <c r="CY275" i="30"/>
  <c r="CX275" i="30"/>
  <c r="CW275" i="30"/>
  <c r="CV275" i="30"/>
  <c r="CU275" i="30"/>
  <c r="CT275" i="30"/>
  <c r="CS275" i="30"/>
  <c r="CR275" i="30"/>
  <c r="CQ275" i="30"/>
  <c r="CP275" i="30"/>
  <c r="CO275" i="30"/>
  <c r="CN275" i="30"/>
  <c r="CM275" i="30"/>
  <c r="CL275" i="30"/>
  <c r="CK275" i="30"/>
  <c r="CJ275" i="30"/>
  <c r="CI275" i="30"/>
  <c r="CH275" i="30"/>
  <c r="CG275" i="30"/>
  <c r="CF275" i="30"/>
  <c r="CE275" i="30"/>
  <c r="CD275" i="30"/>
  <c r="CC275" i="30"/>
  <c r="CB275" i="30"/>
  <c r="CA275" i="30"/>
  <c r="BZ275" i="30"/>
  <c r="BY275" i="30"/>
  <c r="BX275" i="30"/>
  <c r="BW275" i="30"/>
  <c r="BV275" i="30"/>
  <c r="BU275" i="30"/>
  <c r="BT275" i="30"/>
  <c r="BS275" i="30"/>
  <c r="BR275" i="30"/>
  <c r="BQ275" i="30"/>
  <c r="BP275" i="30"/>
  <c r="BO275" i="30"/>
  <c r="BN275" i="30"/>
  <c r="BM275" i="30"/>
  <c r="BL275" i="30"/>
  <c r="BK275" i="30"/>
  <c r="BJ275" i="30"/>
  <c r="BI275" i="30"/>
  <c r="BH275" i="30"/>
  <c r="BG275" i="30"/>
  <c r="BF275" i="30"/>
  <c r="BE275" i="30"/>
  <c r="BD275" i="30"/>
  <c r="BC275" i="30"/>
  <c r="BB275" i="30"/>
  <c r="BA275" i="30"/>
  <c r="AZ275" i="30"/>
  <c r="AY275" i="30"/>
  <c r="AX275" i="30"/>
  <c r="AW275" i="30"/>
  <c r="AV275" i="30"/>
  <c r="AU275" i="30"/>
  <c r="AT275" i="30"/>
  <c r="AS275" i="30"/>
  <c r="AR275" i="30"/>
  <c r="AQ275" i="30"/>
  <c r="AP275" i="30"/>
  <c r="AO275" i="30"/>
  <c r="AN275" i="30"/>
  <c r="AM275" i="30"/>
  <c r="AL275" i="30"/>
  <c r="AK275" i="30"/>
  <c r="AJ275" i="30"/>
  <c r="AI275" i="30"/>
  <c r="AH275" i="30"/>
  <c r="AG275" i="30"/>
  <c r="AF275" i="30"/>
  <c r="AE275" i="30"/>
  <c r="AD275" i="30"/>
  <c r="AC275" i="30"/>
  <c r="AB275" i="30"/>
  <c r="AA275" i="30"/>
  <c r="Z275" i="30"/>
  <c r="Y275" i="30"/>
  <c r="X275" i="30"/>
  <c r="W275" i="30"/>
  <c r="V275" i="30"/>
  <c r="U275" i="30"/>
  <c r="T275" i="30"/>
  <c r="S275" i="30"/>
  <c r="R275" i="30"/>
  <c r="Q275" i="30"/>
  <c r="P275" i="30"/>
  <c r="O275" i="30"/>
  <c r="N275" i="30"/>
  <c r="M275" i="30"/>
  <c r="L275" i="30"/>
  <c r="K275" i="30"/>
  <c r="J275" i="30"/>
  <c r="I275" i="30"/>
  <c r="H275" i="30"/>
  <c r="G275" i="30"/>
  <c r="F275" i="30"/>
  <c r="E275" i="30"/>
  <c r="D275" i="30"/>
  <c r="C275" i="30"/>
  <c r="B275" i="30"/>
  <c r="A275" i="30"/>
  <c r="DH274" i="30"/>
  <c r="DG274" i="30"/>
  <c r="DF274" i="30"/>
  <c r="DE274" i="30"/>
  <c r="DD274" i="30"/>
  <c r="DC274" i="30"/>
  <c r="DB274" i="30"/>
  <c r="DA274" i="30"/>
  <c r="CZ274" i="30"/>
  <c r="CY274" i="30"/>
  <c r="CX274" i="30"/>
  <c r="CW274" i="30"/>
  <c r="CV274" i="30"/>
  <c r="CU274" i="30"/>
  <c r="CT274" i="30"/>
  <c r="CS274" i="30"/>
  <c r="CR274" i="30"/>
  <c r="CQ274" i="30"/>
  <c r="CP274" i="30"/>
  <c r="CO274" i="30"/>
  <c r="CN274" i="30"/>
  <c r="CM274" i="30"/>
  <c r="CL274" i="30"/>
  <c r="CK274" i="30"/>
  <c r="CJ274" i="30"/>
  <c r="CI274" i="30"/>
  <c r="CH274" i="30"/>
  <c r="CG274" i="30"/>
  <c r="CF274" i="30"/>
  <c r="CE274" i="30"/>
  <c r="CD274" i="30"/>
  <c r="CC274" i="30"/>
  <c r="CB274" i="30"/>
  <c r="CA274" i="30"/>
  <c r="BZ274" i="30"/>
  <c r="BY274" i="30"/>
  <c r="BX274" i="30"/>
  <c r="BW274" i="30"/>
  <c r="BV274" i="30"/>
  <c r="BU274" i="30"/>
  <c r="BT274" i="30"/>
  <c r="BS274" i="30"/>
  <c r="BR274" i="30"/>
  <c r="BQ274" i="30"/>
  <c r="BP274" i="30"/>
  <c r="BO274" i="30"/>
  <c r="BN274" i="30"/>
  <c r="BM274" i="30"/>
  <c r="BL274" i="30"/>
  <c r="BK274" i="30"/>
  <c r="BJ274" i="30"/>
  <c r="BI274" i="30"/>
  <c r="BH274" i="30"/>
  <c r="BG274" i="30"/>
  <c r="BF274" i="30"/>
  <c r="BE274" i="30"/>
  <c r="BD274" i="30"/>
  <c r="BC274" i="30"/>
  <c r="BB274" i="30"/>
  <c r="BA274" i="30"/>
  <c r="AZ274" i="30"/>
  <c r="AY274" i="30"/>
  <c r="AX274" i="30"/>
  <c r="AW274" i="30"/>
  <c r="AV274" i="30"/>
  <c r="AU274" i="30"/>
  <c r="AT274" i="30"/>
  <c r="AS274" i="30"/>
  <c r="AR274" i="30"/>
  <c r="AQ274" i="30"/>
  <c r="AP274" i="30"/>
  <c r="AO274" i="30"/>
  <c r="AN274" i="30"/>
  <c r="AM274" i="30"/>
  <c r="AL274" i="30"/>
  <c r="AK274" i="30"/>
  <c r="AJ274" i="30"/>
  <c r="AI274" i="30"/>
  <c r="AH274" i="30"/>
  <c r="AG274" i="30"/>
  <c r="AF274" i="30"/>
  <c r="AE274" i="30"/>
  <c r="AD274" i="30"/>
  <c r="AC274" i="30"/>
  <c r="AB274" i="30"/>
  <c r="AA274" i="30"/>
  <c r="Z274" i="30"/>
  <c r="Y274" i="30"/>
  <c r="X274" i="30"/>
  <c r="W274" i="30"/>
  <c r="V274" i="30"/>
  <c r="U274" i="30"/>
  <c r="T274" i="30"/>
  <c r="S274" i="30"/>
  <c r="R274" i="30"/>
  <c r="Q274" i="30"/>
  <c r="P274" i="30"/>
  <c r="O274" i="30"/>
  <c r="N274" i="30"/>
  <c r="M274" i="30"/>
  <c r="L274" i="30"/>
  <c r="K274" i="30"/>
  <c r="J274" i="30"/>
  <c r="I274" i="30"/>
  <c r="H274" i="30"/>
  <c r="G274" i="30"/>
  <c r="F274" i="30"/>
  <c r="E274" i="30"/>
  <c r="D274" i="30"/>
  <c r="C274" i="30"/>
  <c r="B274" i="30"/>
  <c r="A274" i="30"/>
  <c r="DH273" i="30"/>
  <c r="DG273" i="30"/>
  <c r="DF273" i="30"/>
  <c r="DE273" i="30"/>
  <c r="DD273" i="30"/>
  <c r="DC273" i="30"/>
  <c r="DB273" i="30"/>
  <c r="DA273" i="30"/>
  <c r="CZ273" i="30"/>
  <c r="CY273" i="30"/>
  <c r="CX273" i="30"/>
  <c r="CW273" i="30"/>
  <c r="CV273" i="30"/>
  <c r="CU273" i="30"/>
  <c r="CT273" i="30"/>
  <c r="CS273" i="30"/>
  <c r="CR273" i="30"/>
  <c r="CQ273" i="30"/>
  <c r="CP273" i="30"/>
  <c r="CO273" i="30"/>
  <c r="CN273" i="30"/>
  <c r="CM273" i="30"/>
  <c r="CL273" i="30"/>
  <c r="CK273" i="30"/>
  <c r="CJ273" i="30"/>
  <c r="CI273" i="30"/>
  <c r="CH273" i="30"/>
  <c r="CG273" i="30"/>
  <c r="CF273" i="30"/>
  <c r="CE273" i="30"/>
  <c r="CD273" i="30"/>
  <c r="CC273" i="30"/>
  <c r="CB273" i="30"/>
  <c r="CA273" i="30"/>
  <c r="BZ273" i="30"/>
  <c r="BY273" i="30"/>
  <c r="BX273" i="30"/>
  <c r="BW273" i="30"/>
  <c r="BV273" i="30"/>
  <c r="BU273" i="30"/>
  <c r="BT273" i="30"/>
  <c r="BS273" i="30"/>
  <c r="BR273" i="30"/>
  <c r="BQ273" i="30"/>
  <c r="BP273" i="30"/>
  <c r="BO273" i="30"/>
  <c r="BN273" i="30"/>
  <c r="BM273" i="30"/>
  <c r="BL273" i="30"/>
  <c r="BK273" i="30"/>
  <c r="BJ273" i="30"/>
  <c r="BI273" i="30"/>
  <c r="BH273" i="30"/>
  <c r="BG273" i="30"/>
  <c r="BF273" i="30"/>
  <c r="BE273" i="30"/>
  <c r="BD273" i="30"/>
  <c r="BC273" i="30"/>
  <c r="BB273" i="30"/>
  <c r="BA273" i="30"/>
  <c r="AZ273" i="30"/>
  <c r="AY273" i="30"/>
  <c r="AX273" i="30"/>
  <c r="AW273" i="30"/>
  <c r="AV273" i="30"/>
  <c r="AU273" i="30"/>
  <c r="AT273" i="30"/>
  <c r="AS273" i="30"/>
  <c r="AR273" i="30"/>
  <c r="AQ273" i="30"/>
  <c r="AP273" i="30"/>
  <c r="AO273" i="30"/>
  <c r="AN273" i="30"/>
  <c r="AM273" i="30"/>
  <c r="AL273" i="30"/>
  <c r="AK273" i="30"/>
  <c r="AJ273" i="30"/>
  <c r="AI273" i="30"/>
  <c r="AH273" i="30"/>
  <c r="AG273" i="30"/>
  <c r="AF273" i="30"/>
  <c r="AE273" i="30"/>
  <c r="AD273" i="30"/>
  <c r="AC273" i="30"/>
  <c r="AB273" i="30"/>
  <c r="AA273" i="30"/>
  <c r="Z273" i="30"/>
  <c r="Y273" i="30"/>
  <c r="X273" i="30"/>
  <c r="W273" i="30"/>
  <c r="V273" i="30"/>
  <c r="U273" i="30"/>
  <c r="T273" i="30"/>
  <c r="S273" i="30"/>
  <c r="R273" i="30"/>
  <c r="Q273" i="30"/>
  <c r="P273" i="30"/>
  <c r="O273" i="30"/>
  <c r="N273" i="30"/>
  <c r="M273" i="30"/>
  <c r="L273" i="30"/>
  <c r="K273" i="30"/>
  <c r="J273" i="30"/>
  <c r="I273" i="30"/>
  <c r="H273" i="30"/>
  <c r="G273" i="30"/>
  <c r="F273" i="30"/>
  <c r="E273" i="30"/>
  <c r="D273" i="30"/>
  <c r="C273" i="30"/>
  <c r="B273" i="30"/>
  <c r="A273" i="30"/>
  <c r="DH272" i="30"/>
  <c r="DG272" i="30"/>
  <c r="DF272" i="30"/>
  <c r="DE272" i="30"/>
  <c r="DD272" i="30"/>
  <c r="DC272" i="30"/>
  <c r="DB272" i="30"/>
  <c r="DA272" i="30"/>
  <c r="CZ272" i="30"/>
  <c r="CY272" i="30"/>
  <c r="CX272" i="30"/>
  <c r="CW272" i="30"/>
  <c r="CV272" i="30"/>
  <c r="CU272" i="30"/>
  <c r="CT272" i="30"/>
  <c r="CS272" i="30"/>
  <c r="CR272" i="30"/>
  <c r="CQ272" i="30"/>
  <c r="CP272" i="30"/>
  <c r="CO272" i="30"/>
  <c r="CN272" i="30"/>
  <c r="CM272" i="30"/>
  <c r="CL272" i="30"/>
  <c r="CK272" i="30"/>
  <c r="CJ272" i="30"/>
  <c r="CI272" i="30"/>
  <c r="CH272" i="30"/>
  <c r="CG272" i="30"/>
  <c r="CF272" i="30"/>
  <c r="CE272" i="30"/>
  <c r="CD272" i="30"/>
  <c r="CC272" i="30"/>
  <c r="CB272" i="30"/>
  <c r="CA272" i="30"/>
  <c r="BZ272" i="30"/>
  <c r="BY272" i="30"/>
  <c r="BX272" i="30"/>
  <c r="BW272" i="30"/>
  <c r="BV272" i="30"/>
  <c r="BU272" i="30"/>
  <c r="BT272" i="30"/>
  <c r="BS272" i="30"/>
  <c r="BR272" i="30"/>
  <c r="BQ272" i="30"/>
  <c r="BP272" i="30"/>
  <c r="BO272" i="30"/>
  <c r="BN272" i="30"/>
  <c r="BM272" i="30"/>
  <c r="BL272" i="30"/>
  <c r="BK272" i="30"/>
  <c r="BJ272" i="30"/>
  <c r="BI272" i="30"/>
  <c r="BH272" i="30"/>
  <c r="BG272" i="30"/>
  <c r="BF272" i="30"/>
  <c r="BE272" i="30"/>
  <c r="BD272" i="30"/>
  <c r="BC272" i="30"/>
  <c r="BB272" i="30"/>
  <c r="BA272" i="30"/>
  <c r="AZ272" i="30"/>
  <c r="AY272" i="30"/>
  <c r="AX272" i="30"/>
  <c r="AW272" i="30"/>
  <c r="AV272" i="30"/>
  <c r="AU272" i="30"/>
  <c r="AT272" i="30"/>
  <c r="AS272" i="30"/>
  <c r="AR272" i="30"/>
  <c r="AQ272" i="30"/>
  <c r="AP272" i="30"/>
  <c r="AO272" i="30"/>
  <c r="AN272" i="30"/>
  <c r="AM272" i="30"/>
  <c r="AL272" i="30"/>
  <c r="AK272" i="30"/>
  <c r="AJ272" i="30"/>
  <c r="AI272" i="30"/>
  <c r="AH272" i="30"/>
  <c r="AG272" i="30"/>
  <c r="AF272" i="30"/>
  <c r="AE272" i="30"/>
  <c r="AD272" i="30"/>
  <c r="AC272" i="30"/>
  <c r="AB272" i="30"/>
  <c r="AA272" i="30"/>
  <c r="Z272" i="30"/>
  <c r="Y272" i="30"/>
  <c r="X272" i="30"/>
  <c r="W272" i="30"/>
  <c r="V272" i="30"/>
  <c r="U272" i="30"/>
  <c r="T272" i="30"/>
  <c r="S272" i="30"/>
  <c r="R272" i="30"/>
  <c r="Q272" i="30"/>
  <c r="P272" i="30"/>
  <c r="O272" i="30"/>
  <c r="N272" i="30"/>
  <c r="M272" i="30"/>
  <c r="L272" i="30"/>
  <c r="K272" i="30"/>
  <c r="J272" i="30"/>
  <c r="I272" i="30"/>
  <c r="H272" i="30"/>
  <c r="G272" i="30"/>
  <c r="F272" i="30"/>
  <c r="E272" i="30"/>
  <c r="D272" i="30"/>
  <c r="C272" i="30"/>
  <c r="B272" i="30"/>
  <c r="A272" i="30"/>
  <c r="DH271" i="30"/>
  <c r="DG271" i="30"/>
  <c r="DF271" i="30"/>
  <c r="DE271" i="30"/>
  <c r="DD271" i="30"/>
  <c r="DC271" i="30"/>
  <c r="DB271" i="30"/>
  <c r="DA271" i="30"/>
  <c r="CZ271" i="30"/>
  <c r="CY271" i="30"/>
  <c r="CX271" i="30"/>
  <c r="CW271" i="30"/>
  <c r="CV271" i="30"/>
  <c r="CU271" i="30"/>
  <c r="CT271" i="30"/>
  <c r="CS271" i="30"/>
  <c r="CR271" i="30"/>
  <c r="CQ271" i="30"/>
  <c r="CP271" i="30"/>
  <c r="CO271" i="30"/>
  <c r="CN271" i="30"/>
  <c r="CM271" i="30"/>
  <c r="CL271" i="30"/>
  <c r="CK271" i="30"/>
  <c r="CJ271" i="30"/>
  <c r="CI271" i="30"/>
  <c r="CH271" i="30"/>
  <c r="CG271" i="30"/>
  <c r="CF271" i="30"/>
  <c r="CE271" i="30"/>
  <c r="CD271" i="30"/>
  <c r="CC271" i="30"/>
  <c r="CB271" i="30"/>
  <c r="CA271" i="30"/>
  <c r="BZ271" i="30"/>
  <c r="BY271" i="30"/>
  <c r="BX271" i="30"/>
  <c r="BW271" i="30"/>
  <c r="BV271" i="30"/>
  <c r="BU271" i="30"/>
  <c r="BT271" i="30"/>
  <c r="BS271" i="30"/>
  <c r="BR271" i="30"/>
  <c r="BQ271" i="30"/>
  <c r="BP271" i="30"/>
  <c r="BO271" i="30"/>
  <c r="BN271" i="30"/>
  <c r="BM271" i="30"/>
  <c r="BL271" i="30"/>
  <c r="BK271" i="30"/>
  <c r="BJ271" i="30"/>
  <c r="BI271" i="30"/>
  <c r="BH271" i="30"/>
  <c r="BG271" i="30"/>
  <c r="BF271" i="30"/>
  <c r="BE271" i="30"/>
  <c r="BD271" i="30"/>
  <c r="BC271" i="30"/>
  <c r="BB271" i="30"/>
  <c r="BA271" i="30"/>
  <c r="AZ271" i="30"/>
  <c r="AY271" i="30"/>
  <c r="AX271" i="30"/>
  <c r="AW271" i="30"/>
  <c r="AV271" i="30"/>
  <c r="AU271" i="30"/>
  <c r="AT271" i="30"/>
  <c r="AS271" i="30"/>
  <c r="AR271" i="30"/>
  <c r="AQ271" i="30"/>
  <c r="AP271" i="30"/>
  <c r="AO271" i="30"/>
  <c r="AN271" i="30"/>
  <c r="AM271" i="30"/>
  <c r="AL271" i="30"/>
  <c r="AK271" i="30"/>
  <c r="AJ271" i="30"/>
  <c r="AI271" i="30"/>
  <c r="AH271" i="30"/>
  <c r="AG271" i="30"/>
  <c r="AF271" i="30"/>
  <c r="AE271" i="30"/>
  <c r="AD271" i="30"/>
  <c r="AC271" i="30"/>
  <c r="AB271" i="30"/>
  <c r="AA271" i="30"/>
  <c r="Z271" i="30"/>
  <c r="Y271" i="30"/>
  <c r="X271" i="30"/>
  <c r="W271" i="30"/>
  <c r="V271" i="30"/>
  <c r="U271" i="30"/>
  <c r="T271" i="30"/>
  <c r="S271" i="30"/>
  <c r="R271" i="30"/>
  <c r="Q271" i="30"/>
  <c r="P271" i="30"/>
  <c r="O271" i="30"/>
  <c r="N271" i="30"/>
  <c r="M271" i="30"/>
  <c r="L271" i="30"/>
  <c r="K271" i="30"/>
  <c r="J271" i="30"/>
  <c r="I271" i="30"/>
  <c r="H271" i="30"/>
  <c r="G271" i="30"/>
  <c r="F271" i="30"/>
  <c r="E271" i="30"/>
  <c r="D271" i="30"/>
  <c r="C271" i="30"/>
  <c r="B271" i="30"/>
  <c r="A271" i="30"/>
  <c r="DH270" i="30"/>
  <c r="DG270" i="30"/>
  <c r="DF270" i="30"/>
  <c r="DE270" i="30"/>
  <c r="DD270" i="30"/>
  <c r="DC270" i="30"/>
  <c r="DB270" i="30"/>
  <c r="DA270" i="30"/>
  <c r="CZ270" i="30"/>
  <c r="CY270" i="30"/>
  <c r="CX270" i="30"/>
  <c r="CW270" i="30"/>
  <c r="CV270" i="30"/>
  <c r="CU270" i="30"/>
  <c r="CT270" i="30"/>
  <c r="CS270" i="30"/>
  <c r="CR270" i="30"/>
  <c r="CQ270" i="30"/>
  <c r="CP270" i="30"/>
  <c r="CO270" i="30"/>
  <c r="CN270" i="30"/>
  <c r="CM270" i="30"/>
  <c r="CL270" i="30"/>
  <c r="CK270" i="30"/>
  <c r="CJ270" i="30"/>
  <c r="CI270" i="30"/>
  <c r="CH270" i="30"/>
  <c r="CG270" i="30"/>
  <c r="CF270" i="30"/>
  <c r="CE270" i="30"/>
  <c r="CD270" i="30"/>
  <c r="CC270" i="30"/>
  <c r="CB270" i="30"/>
  <c r="CA270" i="30"/>
  <c r="BZ270" i="30"/>
  <c r="BY270" i="30"/>
  <c r="BX270" i="30"/>
  <c r="BW270" i="30"/>
  <c r="BV270" i="30"/>
  <c r="BU270" i="30"/>
  <c r="BT270" i="30"/>
  <c r="BS270" i="30"/>
  <c r="BR270" i="30"/>
  <c r="BQ270" i="30"/>
  <c r="BP270" i="30"/>
  <c r="BO270" i="30"/>
  <c r="BN270" i="30"/>
  <c r="BM270" i="30"/>
  <c r="BL270" i="30"/>
  <c r="BK270" i="30"/>
  <c r="BJ270" i="30"/>
  <c r="BI270" i="30"/>
  <c r="BH270" i="30"/>
  <c r="BG270" i="30"/>
  <c r="BF270" i="30"/>
  <c r="BE270" i="30"/>
  <c r="BD270" i="30"/>
  <c r="BC270" i="30"/>
  <c r="BB270" i="30"/>
  <c r="BA270" i="30"/>
  <c r="AZ270" i="30"/>
  <c r="AY270" i="30"/>
  <c r="AX270" i="30"/>
  <c r="AW270" i="30"/>
  <c r="AV270" i="30"/>
  <c r="AU270" i="30"/>
  <c r="AT270" i="30"/>
  <c r="AS270" i="30"/>
  <c r="AR270" i="30"/>
  <c r="AQ270" i="30"/>
  <c r="AP270" i="30"/>
  <c r="AO270" i="30"/>
  <c r="AN270" i="30"/>
  <c r="AM270" i="30"/>
  <c r="AL270" i="30"/>
  <c r="AK270" i="30"/>
  <c r="AJ270" i="30"/>
  <c r="AI270" i="30"/>
  <c r="AH270" i="30"/>
  <c r="AG270" i="30"/>
  <c r="AF270" i="30"/>
  <c r="AE270" i="30"/>
  <c r="AD270" i="30"/>
  <c r="AC270" i="30"/>
  <c r="AB270" i="30"/>
  <c r="AA270" i="30"/>
  <c r="Z270" i="30"/>
  <c r="Y270" i="30"/>
  <c r="X270" i="30"/>
  <c r="W270" i="30"/>
  <c r="V270" i="30"/>
  <c r="U270" i="30"/>
  <c r="T270" i="30"/>
  <c r="S270" i="30"/>
  <c r="R270" i="30"/>
  <c r="Q270" i="30"/>
  <c r="P270" i="30"/>
  <c r="O270" i="30"/>
  <c r="N270" i="30"/>
  <c r="M270" i="30"/>
  <c r="L270" i="30"/>
  <c r="K270" i="30"/>
  <c r="J270" i="30"/>
  <c r="I270" i="30"/>
  <c r="H270" i="30"/>
  <c r="G270" i="30"/>
  <c r="F270" i="30"/>
  <c r="E270" i="30"/>
  <c r="D270" i="30"/>
  <c r="C270" i="30"/>
  <c r="B270" i="30"/>
  <c r="A270" i="30"/>
  <c r="DH269" i="30"/>
  <c r="DG269" i="30"/>
  <c r="DF269" i="30"/>
  <c r="DE269" i="30"/>
  <c r="DD269" i="30"/>
  <c r="DC269" i="30"/>
  <c r="DB269" i="30"/>
  <c r="DA269" i="30"/>
  <c r="CZ269" i="30"/>
  <c r="CY269" i="30"/>
  <c r="CX269" i="30"/>
  <c r="CW269" i="30"/>
  <c r="CV269" i="30"/>
  <c r="CU269" i="30"/>
  <c r="CT269" i="30"/>
  <c r="CS269" i="30"/>
  <c r="CR269" i="30"/>
  <c r="CQ269" i="30"/>
  <c r="CP269" i="30"/>
  <c r="CO269" i="30"/>
  <c r="CN269" i="30"/>
  <c r="CM269" i="30"/>
  <c r="CL269" i="30"/>
  <c r="CK269" i="30"/>
  <c r="CJ269" i="30"/>
  <c r="CI269" i="30"/>
  <c r="CH269" i="30"/>
  <c r="CG269" i="30"/>
  <c r="CF269" i="30"/>
  <c r="CE269" i="30"/>
  <c r="CD269" i="30"/>
  <c r="CC269" i="30"/>
  <c r="CB269" i="30"/>
  <c r="CA269" i="30"/>
  <c r="BZ269" i="30"/>
  <c r="BY269" i="30"/>
  <c r="BX269" i="30"/>
  <c r="BW269" i="30"/>
  <c r="BV269" i="30"/>
  <c r="BU269" i="30"/>
  <c r="BT269" i="30"/>
  <c r="BS269" i="30"/>
  <c r="BR269" i="30"/>
  <c r="BQ269" i="30"/>
  <c r="BP269" i="30"/>
  <c r="BO269" i="30"/>
  <c r="BN269" i="30"/>
  <c r="BM269" i="30"/>
  <c r="BL269" i="30"/>
  <c r="BK269" i="30"/>
  <c r="BJ269" i="30"/>
  <c r="BI269" i="30"/>
  <c r="BH269" i="30"/>
  <c r="BG269" i="30"/>
  <c r="BF269" i="30"/>
  <c r="BE269" i="30"/>
  <c r="BD269" i="30"/>
  <c r="BC269" i="30"/>
  <c r="BB269" i="30"/>
  <c r="BA269" i="30"/>
  <c r="AZ269" i="30"/>
  <c r="AY269" i="30"/>
  <c r="AX269" i="30"/>
  <c r="AW269" i="30"/>
  <c r="AV269" i="30"/>
  <c r="AU269" i="30"/>
  <c r="AT269" i="30"/>
  <c r="AS269" i="30"/>
  <c r="AR269" i="30"/>
  <c r="AQ269" i="30"/>
  <c r="AP269" i="30"/>
  <c r="AO269" i="30"/>
  <c r="AN269" i="30"/>
  <c r="AM269" i="30"/>
  <c r="AL269" i="30"/>
  <c r="AK269" i="30"/>
  <c r="AJ269" i="30"/>
  <c r="AI269" i="30"/>
  <c r="AH269" i="30"/>
  <c r="AG269" i="30"/>
  <c r="AF269" i="30"/>
  <c r="AE269" i="30"/>
  <c r="AD269" i="30"/>
  <c r="AC269" i="30"/>
  <c r="AB269" i="30"/>
  <c r="AA269" i="30"/>
  <c r="Z269" i="30"/>
  <c r="Y269" i="30"/>
  <c r="X269" i="30"/>
  <c r="W269" i="30"/>
  <c r="V269" i="30"/>
  <c r="U269" i="30"/>
  <c r="T269" i="30"/>
  <c r="S269" i="30"/>
  <c r="R269" i="30"/>
  <c r="Q269" i="30"/>
  <c r="P269" i="30"/>
  <c r="O269" i="30"/>
  <c r="N269" i="30"/>
  <c r="M269" i="30"/>
  <c r="L269" i="30"/>
  <c r="K269" i="30"/>
  <c r="J269" i="30"/>
  <c r="I269" i="30"/>
  <c r="H269" i="30"/>
  <c r="G269" i="30"/>
  <c r="F269" i="30"/>
  <c r="E269" i="30"/>
  <c r="D269" i="30"/>
  <c r="C269" i="30"/>
  <c r="B269" i="30"/>
  <c r="A269" i="30"/>
  <c r="DH268" i="30"/>
  <c r="DG268" i="30"/>
  <c r="DF268" i="30"/>
  <c r="DE268" i="30"/>
  <c r="DD268" i="30"/>
  <c r="DC268" i="30"/>
  <c r="DB268" i="30"/>
  <c r="DA268" i="30"/>
  <c r="CZ268" i="30"/>
  <c r="CY268" i="30"/>
  <c r="CX268" i="30"/>
  <c r="CW268" i="30"/>
  <c r="CV268" i="30"/>
  <c r="CU268" i="30"/>
  <c r="CT268" i="30"/>
  <c r="CS268" i="30"/>
  <c r="CR268" i="30"/>
  <c r="CQ268" i="30"/>
  <c r="CP268" i="30"/>
  <c r="CO268" i="30"/>
  <c r="CN268" i="30"/>
  <c r="CM268" i="30"/>
  <c r="CL268" i="30"/>
  <c r="CK268" i="30"/>
  <c r="CJ268" i="30"/>
  <c r="CI268" i="30"/>
  <c r="CH268" i="30"/>
  <c r="CG268" i="30"/>
  <c r="CF268" i="30"/>
  <c r="CE268" i="30"/>
  <c r="CD268" i="30"/>
  <c r="CC268" i="30"/>
  <c r="CB268" i="30"/>
  <c r="CA268" i="30"/>
  <c r="BZ268" i="30"/>
  <c r="BY268" i="30"/>
  <c r="BX268" i="30"/>
  <c r="BW268" i="30"/>
  <c r="BV268" i="30"/>
  <c r="BU268" i="30"/>
  <c r="BT268" i="30"/>
  <c r="BS268" i="30"/>
  <c r="BR268" i="30"/>
  <c r="BQ268" i="30"/>
  <c r="BP268" i="30"/>
  <c r="BO268" i="30"/>
  <c r="BN268" i="30"/>
  <c r="BM268" i="30"/>
  <c r="BL268" i="30"/>
  <c r="BK268" i="30"/>
  <c r="BJ268" i="30"/>
  <c r="BI268" i="30"/>
  <c r="BH268" i="30"/>
  <c r="BG268" i="30"/>
  <c r="BF268" i="30"/>
  <c r="BE268" i="30"/>
  <c r="BD268" i="30"/>
  <c r="BC268" i="30"/>
  <c r="BB268" i="30"/>
  <c r="BA268" i="30"/>
  <c r="AZ268" i="30"/>
  <c r="AY268" i="30"/>
  <c r="AX268" i="30"/>
  <c r="AW268" i="30"/>
  <c r="AV268" i="30"/>
  <c r="AU268" i="30"/>
  <c r="AT268" i="30"/>
  <c r="AS268" i="30"/>
  <c r="AR268" i="30"/>
  <c r="AQ268" i="30"/>
  <c r="AP268" i="30"/>
  <c r="AO268" i="30"/>
  <c r="AN268" i="30"/>
  <c r="AM268" i="30"/>
  <c r="AL268" i="30"/>
  <c r="AK268" i="30"/>
  <c r="AJ268" i="30"/>
  <c r="AI268" i="30"/>
  <c r="AH268" i="30"/>
  <c r="AG268" i="30"/>
  <c r="AF268" i="30"/>
  <c r="AE268" i="30"/>
  <c r="AD268" i="30"/>
  <c r="AC268" i="30"/>
  <c r="AB268" i="30"/>
  <c r="AA268" i="30"/>
  <c r="Z268" i="30"/>
  <c r="Y268" i="30"/>
  <c r="X268" i="30"/>
  <c r="W268" i="30"/>
  <c r="V268" i="30"/>
  <c r="U268" i="30"/>
  <c r="T268" i="30"/>
  <c r="S268" i="30"/>
  <c r="R268" i="30"/>
  <c r="Q268" i="30"/>
  <c r="P268" i="30"/>
  <c r="O268" i="30"/>
  <c r="N268" i="30"/>
  <c r="M268" i="30"/>
  <c r="L268" i="30"/>
  <c r="K268" i="30"/>
  <c r="J268" i="30"/>
  <c r="I268" i="30"/>
  <c r="H268" i="30"/>
  <c r="G268" i="30"/>
  <c r="F268" i="30"/>
  <c r="E268" i="30"/>
  <c r="D268" i="30"/>
  <c r="C268" i="30"/>
  <c r="B268" i="30"/>
  <c r="A268" i="30"/>
  <c r="DH267" i="30"/>
  <c r="DG267" i="30"/>
  <c r="DF267" i="30"/>
  <c r="DE267" i="30"/>
  <c r="DD267" i="30"/>
  <c r="DC267" i="30"/>
  <c r="DB267" i="30"/>
  <c r="DA267" i="30"/>
  <c r="CZ267" i="30"/>
  <c r="CY267" i="30"/>
  <c r="CX267" i="30"/>
  <c r="CW267" i="30"/>
  <c r="CV267" i="30"/>
  <c r="CU267" i="30"/>
  <c r="CT267" i="30"/>
  <c r="CS267" i="30"/>
  <c r="CR267" i="30"/>
  <c r="CQ267" i="30"/>
  <c r="CP267" i="30"/>
  <c r="CO267" i="30"/>
  <c r="CN267" i="30"/>
  <c r="CM267" i="30"/>
  <c r="CL267" i="30"/>
  <c r="CK267" i="30"/>
  <c r="CJ267" i="30"/>
  <c r="CI267" i="30"/>
  <c r="CH267" i="30"/>
  <c r="CG267" i="30"/>
  <c r="CF267" i="30"/>
  <c r="CE267" i="30"/>
  <c r="CD267" i="30"/>
  <c r="CC267" i="30"/>
  <c r="CB267" i="30"/>
  <c r="CA267" i="30"/>
  <c r="BZ267" i="30"/>
  <c r="BY267" i="30"/>
  <c r="BX267" i="30"/>
  <c r="BW267" i="30"/>
  <c r="BV267" i="30"/>
  <c r="BU267" i="30"/>
  <c r="BT267" i="30"/>
  <c r="BS267" i="30"/>
  <c r="BR267" i="30"/>
  <c r="BQ267" i="30"/>
  <c r="BP267" i="30"/>
  <c r="BO267" i="30"/>
  <c r="BN267" i="30"/>
  <c r="BM267" i="30"/>
  <c r="BL267" i="30"/>
  <c r="BK267" i="30"/>
  <c r="BJ267" i="30"/>
  <c r="BI267" i="30"/>
  <c r="BH267" i="30"/>
  <c r="BG267" i="30"/>
  <c r="BF267" i="30"/>
  <c r="BE267" i="30"/>
  <c r="BD267" i="30"/>
  <c r="BC267" i="30"/>
  <c r="BB267" i="30"/>
  <c r="BA267" i="30"/>
  <c r="AZ267" i="30"/>
  <c r="AY267" i="30"/>
  <c r="AX267" i="30"/>
  <c r="AW267" i="30"/>
  <c r="AV267" i="30"/>
  <c r="AU267" i="30"/>
  <c r="AT267" i="30"/>
  <c r="AS267" i="30"/>
  <c r="AR267" i="30"/>
  <c r="AQ267" i="30"/>
  <c r="AP267" i="30"/>
  <c r="AO267" i="30"/>
  <c r="AN267" i="30"/>
  <c r="AM267" i="30"/>
  <c r="AL267" i="30"/>
  <c r="AK267" i="30"/>
  <c r="AJ267" i="30"/>
  <c r="AI267" i="30"/>
  <c r="AH267" i="30"/>
  <c r="AG267" i="30"/>
  <c r="AF267" i="30"/>
  <c r="AE267" i="30"/>
  <c r="AD267" i="30"/>
  <c r="AC267" i="30"/>
  <c r="AB267" i="30"/>
  <c r="AA267" i="30"/>
  <c r="Z267" i="30"/>
  <c r="Y267" i="30"/>
  <c r="X267" i="30"/>
  <c r="W267" i="30"/>
  <c r="V267" i="30"/>
  <c r="U267" i="30"/>
  <c r="T267" i="30"/>
  <c r="S267" i="30"/>
  <c r="R267" i="30"/>
  <c r="Q267" i="30"/>
  <c r="P267" i="30"/>
  <c r="O267" i="30"/>
  <c r="N267" i="30"/>
  <c r="M267" i="30"/>
  <c r="L267" i="30"/>
  <c r="K267" i="30"/>
  <c r="J267" i="30"/>
  <c r="I267" i="30"/>
  <c r="H267" i="30"/>
  <c r="G267" i="30"/>
  <c r="F267" i="30"/>
  <c r="E267" i="30"/>
  <c r="D267" i="30"/>
  <c r="C267" i="30"/>
  <c r="B267" i="30"/>
  <c r="A267" i="30"/>
  <c r="DH266" i="30"/>
  <c r="DG266" i="30"/>
  <c r="DF266" i="30"/>
  <c r="DE266" i="30"/>
  <c r="DD266" i="30"/>
  <c r="DC266" i="30"/>
  <c r="DB266" i="30"/>
  <c r="DA266" i="30"/>
  <c r="CZ266" i="30"/>
  <c r="CY266" i="30"/>
  <c r="CX266" i="30"/>
  <c r="CW266" i="30"/>
  <c r="CV266" i="30"/>
  <c r="CU266" i="30"/>
  <c r="CT266" i="30"/>
  <c r="CS266" i="30"/>
  <c r="CR266" i="30"/>
  <c r="CQ266" i="30"/>
  <c r="CP266" i="30"/>
  <c r="CO266" i="30"/>
  <c r="CN266" i="30"/>
  <c r="CM266" i="30"/>
  <c r="CL266" i="30"/>
  <c r="CK266" i="30"/>
  <c r="CJ266" i="30"/>
  <c r="CI266" i="30"/>
  <c r="CH266" i="30"/>
  <c r="CG266" i="30"/>
  <c r="CF266" i="30"/>
  <c r="CE266" i="30"/>
  <c r="CD266" i="30"/>
  <c r="CC266" i="30"/>
  <c r="CB266" i="30"/>
  <c r="CA266" i="30"/>
  <c r="BZ266" i="30"/>
  <c r="BY266" i="30"/>
  <c r="BX266" i="30"/>
  <c r="BW266" i="30"/>
  <c r="BV266" i="30"/>
  <c r="BU266" i="30"/>
  <c r="BT266" i="30"/>
  <c r="BS266" i="30"/>
  <c r="BR266" i="30"/>
  <c r="BQ266" i="30"/>
  <c r="BP266" i="30"/>
  <c r="BO266" i="30"/>
  <c r="BN266" i="30"/>
  <c r="BM266" i="30"/>
  <c r="BL266" i="30"/>
  <c r="BK266" i="30"/>
  <c r="BJ266" i="30"/>
  <c r="BI266" i="30"/>
  <c r="BH266" i="30"/>
  <c r="BG266" i="30"/>
  <c r="BF266" i="30"/>
  <c r="BE266" i="30"/>
  <c r="BD266" i="30"/>
  <c r="BC266" i="30"/>
  <c r="BB266" i="30"/>
  <c r="BA266" i="30"/>
  <c r="AZ266" i="30"/>
  <c r="AY266" i="30"/>
  <c r="AX266" i="30"/>
  <c r="AW266" i="30"/>
  <c r="AV266" i="30"/>
  <c r="AU266" i="30"/>
  <c r="AT266" i="30"/>
  <c r="AS266" i="30"/>
  <c r="AR266" i="30"/>
  <c r="AQ266" i="30"/>
  <c r="AP266" i="30"/>
  <c r="AO266" i="30"/>
  <c r="AN266" i="30"/>
  <c r="AM266" i="30"/>
  <c r="AL266" i="30"/>
  <c r="AK266" i="30"/>
  <c r="AJ266" i="30"/>
  <c r="AI266" i="30"/>
  <c r="AH266" i="30"/>
  <c r="AG266" i="30"/>
  <c r="AF266" i="30"/>
  <c r="AE266" i="30"/>
  <c r="AD266" i="30"/>
  <c r="AC266" i="30"/>
  <c r="AB266" i="30"/>
  <c r="AA266" i="30"/>
  <c r="Z266" i="30"/>
  <c r="Y266" i="30"/>
  <c r="X266" i="30"/>
  <c r="W266" i="30"/>
  <c r="V266" i="30"/>
  <c r="U266" i="30"/>
  <c r="T266" i="30"/>
  <c r="S266" i="30"/>
  <c r="R266" i="30"/>
  <c r="Q266" i="30"/>
  <c r="P266" i="30"/>
  <c r="O266" i="30"/>
  <c r="N266" i="30"/>
  <c r="M266" i="30"/>
  <c r="L266" i="30"/>
  <c r="K266" i="30"/>
  <c r="J266" i="30"/>
  <c r="I266" i="30"/>
  <c r="H266" i="30"/>
  <c r="G266" i="30"/>
  <c r="F266" i="30"/>
  <c r="E266" i="30"/>
  <c r="D266" i="30"/>
  <c r="C266" i="30"/>
  <c r="B266" i="30"/>
  <c r="A266" i="30"/>
  <c r="DH265" i="30"/>
  <c r="DG265" i="30"/>
  <c r="DF265" i="30"/>
  <c r="DE265" i="30"/>
  <c r="DD265" i="30"/>
  <c r="DC265" i="30"/>
  <c r="DB265" i="30"/>
  <c r="DA265" i="30"/>
  <c r="CZ265" i="30"/>
  <c r="CY265" i="30"/>
  <c r="CX265" i="30"/>
  <c r="CW265" i="30"/>
  <c r="CV265" i="30"/>
  <c r="CU265" i="30"/>
  <c r="CT265" i="30"/>
  <c r="CS265" i="30"/>
  <c r="CR265" i="30"/>
  <c r="CQ265" i="30"/>
  <c r="CP265" i="30"/>
  <c r="CO265" i="30"/>
  <c r="CN265" i="30"/>
  <c r="CM265" i="30"/>
  <c r="CL265" i="30"/>
  <c r="CK265" i="30"/>
  <c r="CJ265" i="30"/>
  <c r="CI265" i="30"/>
  <c r="CH265" i="30"/>
  <c r="CG265" i="30"/>
  <c r="CF265" i="30"/>
  <c r="CE265" i="30"/>
  <c r="CD265" i="30"/>
  <c r="CC265" i="30"/>
  <c r="CB265" i="30"/>
  <c r="CA265" i="30"/>
  <c r="BZ265" i="30"/>
  <c r="BY265" i="30"/>
  <c r="BX265" i="30"/>
  <c r="BW265" i="30"/>
  <c r="BV265" i="30"/>
  <c r="BU265" i="30"/>
  <c r="BT265" i="30"/>
  <c r="BS265" i="30"/>
  <c r="BR265" i="30"/>
  <c r="BQ265" i="30"/>
  <c r="BP265" i="30"/>
  <c r="BO265" i="30"/>
  <c r="BN265" i="30"/>
  <c r="BM265" i="30"/>
  <c r="BL265" i="30"/>
  <c r="BK265" i="30"/>
  <c r="BJ265" i="30"/>
  <c r="BI265" i="30"/>
  <c r="BH265" i="30"/>
  <c r="BG265" i="30"/>
  <c r="BF265" i="30"/>
  <c r="BE265" i="30"/>
  <c r="BD265" i="30"/>
  <c r="BC265" i="30"/>
  <c r="BB265" i="30"/>
  <c r="BA265" i="30"/>
  <c r="AZ265" i="30"/>
  <c r="AY265" i="30"/>
  <c r="AX265" i="30"/>
  <c r="AW265" i="30"/>
  <c r="AV265" i="30"/>
  <c r="AU265" i="30"/>
  <c r="AT265" i="30"/>
  <c r="AS265" i="30"/>
  <c r="AR265" i="30"/>
  <c r="AQ265" i="30"/>
  <c r="AP265" i="30"/>
  <c r="AO265" i="30"/>
  <c r="AN265" i="30"/>
  <c r="AM265" i="30"/>
  <c r="AL265" i="30"/>
  <c r="AK265" i="30"/>
  <c r="AJ265" i="30"/>
  <c r="AI265" i="30"/>
  <c r="AH265" i="30"/>
  <c r="AG265" i="30"/>
  <c r="AF265" i="30"/>
  <c r="AE265" i="30"/>
  <c r="AD265" i="30"/>
  <c r="AC265" i="30"/>
  <c r="AB265" i="30"/>
  <c r="AA265" i="30"/>
  <c r="Z265" i="30"/>
  <c r="Y265" i="30"/>
  <c r="X265" i="30"/>
  <c r="W265" i="30"/>
  <c r="V265" i="30"/>
  <c r="U265" i="30"/>
  <c r="T265" i="30"/>
  <c r="S265" i="30"/>
  <c r="R265" i="30"/>
  <c r="Q265" i="30"/>
  <c r="P265" i="30"/>
  <c r="O265" i="30"/>
  <c r="N265" i="30"/>
  <c r="M265" i="30"/>
  <c r="L265" i="30"/>
  <c r="K265" i="30"/>
  <c r="J265" i="30"/>
  <c r="I265" i="30"/>
  <c r="H265" i="30"/>
  <c r="G265" i="30"/>
  <c r="F265" i="30"/>
  <c r="E265" i="30"/>
  <c r="D265" i="30"/>
  <c r="C265" i="30"/>
  <c r="B265" i="30"/>
  <c r="A265" i="30"/>
  <c r="DH264" i="30"/>
  <c r="DG264" i="30"/>
  <c r="DF264" i="30"/>
  <c r="DE264" i="30"/>
  <c r="DD264" i="30"/>
  <c r="DC264" i="30"/>
  <c r="DB264" i="30"/>
  <c r="DA264" i="30"/>
  <c r="CZ264" i="30"/>
  <c r="CY264" i="30"/>
  <c r="CX264" i="30"/>
  <c r="CW264" i="30"/>
  <c r="CV264" i="30"/>
  <c r="CU264" i="30"/>
  <c r="CT264" i="30"/>
  <c r="CS264" i="30"/>
  <c r="CR264" i="30"/>
  <c r="CQ264" i="30"/>
  <c r="CP264" i="30"/>
  <c r="CO264" i="30"/>
  <c r="CN264" i="30"/>
  <c r="CM264" i="30"/>
  <c r="CL264" i="30"/>
  <c r="CK264" i="30"/>
  <c r="CJ264" i="30"/>
  <c r="CI264" i="30"/>
  <c r="CH264" i="30"/>
  <c r="CG264" i="30"/>
  <c r="CF264" i="30"/>
  <c r="CE264" i="30"/>
  <c r="CD264" i="30"/>
  <c r="CC264" i="30"/>
  <c r="CB264" i="30"/>
  <c r="CA264" i="30"/>
  <c r="BZ264" i="30"/>
  <c r="BY264" i="30"/>
  <c r="BX264" i="30"/>
  <c r="BW264" i="30"/>
  <c r="BV264" i="30"/>
  <c r="BU264" i="30"/>
  <c r="BT264" i="30"/>
  <c r="BS264" i="30"/>
  <c r="BR264" i="30"/>
  <c r="BQ264" i="30"/>
  <c r="BP264" i="30"/>
  <c r="BO264" i="30"/>
  <c r="BN264" i="30"/>
  <c r="BM264" i="30"/>
  <c r="BL264" i="30"/>
  <c r="BK264" i="30"/>
  <c r="BJ264" i="30"/>
  <c r="BI264" i="30"/>
  <c r="BH264" i="30"/>
  <c r="BG264" i="30"/>
  <c r="BF264" i="30"/>
  <c r="BE264" i="30"/>
  <c r="BD264" i="30"/>
  <c r="BC264" i="30"/>
  <c r="BB264" i="30"/>
  <c r="BA264" i="30"/>
  <c r="AZ264" i="30"/>
  <c r="AY264" i="30"/>
  <c r="AX264" i="30"/>
  <c r="AW264" i="30"/>
  <c r="AV264" i="30"/>
  <c r="AU264" i="30"/>
  <c r="AT264" i="30"/>
  <c r="AS264" i="30"/>
  <c r="AR264" i="30"/>
  <c r="AQ264" i="30"/>
  <c r="AP264" i="30"/>
  <c r="AO264" i="30"/>
  <c r="AN264" i="30"/>
  <c r="AM264" i="30"/>
  <c r="AL264" i="30"/>
  <c r="AK264" i="30"/>
  <c r="AJ264" i="30"/>
  <c r="AI264" i="30"/>
  <c r="AH264" i="30"/>
  <c r="AG264" i="30"/>
  <c r="AF264" i="30"/>
  <c r="AE264" i="30"/>
  <c r="AD264" i="30"/>
  <c r="AC264" i="30"/>
  <c r="AB264" i="30"/>
  <c r="AA264" i="30"/>
  <c r="Z264" i="30"/>
  <c r="Y264" i="30"/>
  <c r="X264" i="30"/>
  <c r="W264" i="30"/>
  <c r="V264" i="30"/>
  <c r="U264" i="30"/>
  <c r="T264" i="30"/>
  <c r="S264" i="30"/>
  <c r="R264" i="30"/>
  <c r="Q264" i="30"/>
  <c r="P264" i="30"/>
  <c r="O264" i="30"/>
  <c r="N264" i="30"/>
  <c r="M264" i="30"/>
  <c r="L264" i="30"/>
  <c r="K264" i="30"/>
  <c r="J264" i="30"/>
  <c r="I264" i="30"/>
  <c r="H264" i="30"/>
  <c r="G264" i="30"/>
  <c r="F264" i="30"/>
  <c r="E264" i="30"/>
  <c r="D264" i="30"/>
  <c r="C264" i="30"/>
  <c r="B264" i="30"/>
  <c r="A264" i="30"/>
  <c r="DH263" i="30"/>
  <c r="DG263" i="30"/>
  <c r="DF263" i="30"/>
  <c r="DE263" i="30"/>
  <c r="DD263" i="30"/>
  <c r="DC263" i="30"/>
  <c r="DB263" i="30"/>
  <c r="DA263" i="30"/>
  <c r="CZ263" i="30"/>
  <c r="CY263" i="30"/>
  <c r="CX263" i="30"/>
  <c r="CW263" i="30"/>
  <c r="CV263" i="30"/>
  <c r="CU263" i="30"/>
  <c r="CT263" i="30"/>
  <c r="CS263" i="30"/>
  <c r="CR263" i="30"/>
  <c r="CQ263" i="30"/>
  <c r="CP263" i="30"/>
  <c r="CO263" i="30"/>
  <c r="CN263" i="30"/>
  <c r="CM263" i="30"/>
  <c r="CL263" i="30"/>
  <c r="CK263" i="30"/>
  <c r="CJ263" i="30"/>
  <c r="CI263" i="30"/>
  <c r="CH263" i="30"/>
  <c r="CG263" i="30"/>
  <c r="CF263" i="30"/>
  <c r="CE263" i="30"/>
  <c r="CD263" i="30"/>
  <c r="CC263" i="30"/>
  <c r="CB263" i="30"/>
  <c r="CA263" i="30"/>
  <c r="BZ263" i="30"/>
  <c r="BY263" i="30"/>
  <c r="BX263" i="30"/>
  <c r="BW263" i="30"/>
  <c r="BV263" i="30"/>
  <c r="BU263" i="30"/>
  <c r="BT263" i="30"/>
  <c r="BS263" i="30"/>
  <c r="BR263" i="30"/>
  <c r="BQ263" i="30"/>
  <c r="BP263" i="30"/>
  <c r="BO263" i="30"/>
  <c r="BN263" i="30"/>
  <c r="BM263" i="30"/>
  <c r="BL263" i="30"/>
  <c r="BK263" i="30"/>
  <c r="BJ263" i="30"/>
  <c r="BI263" i="30"/>
  <c r="BH263" i="30"/>
  <c r="BG263" i="30"/>
  <c r="BF263" i="30"/>
  <c r="BE263" i="30"/>
  <c r="BD263" i="30"/>
  <c r="BC263" i="30"/>
  <c r="BB263" i="30"/>
  <c r="BA263" i="30"/>
  <c r="AZ263" i="30"/>
  <c r="AY263" i="30"/>
  <c r="AX263" i="30"/>
  <c r="AW263" i="30"/>
  <c r="AV263" i="30"/>
  <c r="AU263" i="30"/>
  <c r="AT263" i="30"/>
  <c r="AS263" i="30"/>
  <c r="AR263" i="30"/>
  <c r="AQ263" i="30"/>
  <c r="AP263" i="30"/>
  <c r="AO263" i="30"/>
  <c r="AN263" i="30"/>
  <c r="AM263" i="30"/>
  <c r="AL263" i="30"/>
  <c r="AK263" i="30"/>
  <c r="AJ263" i="30"/>
  <c r="AI263" i="30"/>
  <c r="AH263" i="30"/>
  <c r="AG263" i="30"/>
  <c r="AF263" i="30"/>
  <c r="AE263" i="30"/>
  <c r="AD263" i="30"/>
  <c r="AC263" i="30"/>
  <c r="AB263" i="30"/>
  <c r="AA263" i="30"/>
  <c r="Z263" i="30"/>
  <c r="Y263" i="30"/>
  <c r="X263" i="30"/>
  <c r="W263" i="30"/>
  <c r="V263" i="30"/>
  <c r="U263" i="30"/>
  <c r="T263" i="30"/>
  <c r="S263" i="30"/>
  <c r="R263" i="30"/>
  <c r="Q263" i="30"/>
  <c r="P263" i="30"/>
  <c r="O263" i="30"/>
  <c r="N263" i="30"/>
  <c r="M263" i="30"/>
  <c r="L263" i="30"/>
  <c r="K263" i="30"/>
  <c r="J263" i="30"/>
  <c r="I263" i="30"/>
  <c r="H263" i="30"/>
  <c r="G263" i="30"/>
  <c r="F263" i="30"/>
  <c r="E263" i="30"/>
  <c r="D263" i="30"/>
  <c r="C263" i="30"/>
  <c r="B263" i="30"/>
  <c r="A263" i="30"/>
  <c r="DH262" i="30"/>
  <c r="DG262" i="30"/>
  <c r="DF262" i="30"/>
  <c r="DE262" i="30"/>
  <c r="DD262" i="30"/>
  <c r="DC262" i="30"/>
  <c r="DB262" i="30"/>
  <c r="DA262" i="30"/>
  <c r="CZ262" i="30"/>
  <c r="CY262" i="30"/>
  <c r="CX262" i="30"/>
  <c r="CW262" i="30"/>
  <c r="CV262" i="30"/>
  <c r="CU262" i="30"/>
  <c r="CT262" i="30"/>
  <c r="CS262" i="30"/>
  <c r="CR262" i="30"/>
  <c r="CQ262" i="30"/>
  <c r="CP262" i="30"/>
  <c r="CO262" i="30"/>
  <c r="CN262" i="30"/>
  <c r="CM262" i="30"/>
  <c r="CL262" i="30"/>
  <c r="CK262" i="30"/>
  <c r="CJ262" i="30"/>
  <c r="CI262" i="30"/>
  <c r="CH262" i="30"/>
  <c r="CG262" i="30"/>
  <c r="CF262" i="30"/>
  <c r="CE262" i="30"/>
  <c r="CD262" i="30"/>
  <c r="CC262" i="30"/>
  <c r="CB262" i="30"/>
  <c r="CA262" i="30"/>
  <c r="BZ262" i="30"/>
  <c r="BY262" i="30"/>
  <c r="BX262" i="30"/>
  <c r="BW262" i="30"/>
  <c r="BV262" i="30"/>
  <c r="BU262" i="30"/>
  <c r="BT262" i="30"/>
  <c r="BS262" i="30"/>
  <c r="BR262" i="30"/>
  <c r="BQ262" i="30"/>
  <c r="BP262" i="30"/>
  <c r="BO262" i="30"/>
  <c r="BN262" i="30"/>
  <c r="BM262" i="30"/>
  <c r="BL262" i="30"/>
  <c r="BK262" i="30"/>
  <c r="BJ262" i="30"/>
  <c r="BI262" i="30"/>
  <c r="BH262" i="30"/>
  <c r="BG262" i="30"/>
  <c r="BF262" i="30"/>
  <c r="BE262" i="30"/>
  <c r="BD262" i="30"/>
  <c r="BC262" i="30"/>
  <c r="BB262" i="30"/>
  <c r="BA262" i="30"/>
  <c r="AZ262" i="30"/>
  <c r="AY262" i="30"/>
  <c r="AX262" i="30"/>
  <c r="AW262" i="30"/>
  <c r="AV262" i="30"/>
  <c r="AU262" i="30"/>
  <c r="AT262" i="30"/>
  <c r="AS262" i="30"/>
  <c r="AR262" i="30"/>
  <c r="AQ262" i="30"/>
  <c r="AP262" i="30"/>
  <c r="AO262" i="30"/>
  <c r="AN262" i="30"/>
  <c r="AM262" i="30"/>
  <c r="AL262" i="30"/>
  <c r="AK262" i="30"/>
  <c r="AJ262" i="30"/>
  <c r="AI262" i="30"/>
  <c r="AH262" i="30"/>
  <c r="AG262" i="30"/>
  <c r="AF262" i="30"/>
  <c r="AE262" i="30"/>
  <c r="AD262" i="30"/>
  <c r="AC262" i="30"/>
  <c r="AB262" i="30"/>
  <c r="AA262" i="30"/>
  <c r="Z262" i="30"/>
  <c r="Y262" i="30"/>
  <c r="X262" i="30"/>
  <c r="W262" i="30"/>
  <c r="V262" i="30"/>
  <c r="U262" i="30"/>
  <c r="T262" i="30"/>
  <c r="S262" i="30"/>
  <c r="R262" i="30"/>
  <c r="Q262" i="30"/>
  <c r="P262" i="30"/>
  <c r="O262" i="30"/>
  <c r="N262" i="30"/>
  <c r="M262" i="30"/>
  <c r="L262" i="30"/>
  <c r="K262" i="30"/>
  <c r="J262" i="30"/>
  <c r="I262" i="30"/>
  <c r="H262" i="30"/>
  <c r="G262" i="30"/>
  <c r="F262" i="30"/>
  <c r="E262" i="30"/>
  <c r="D262" i="30"/>
  <c r="C262" i="30"/>
  <c r="B262" i="30"/>
  <c r="A262" i="30"/>
  <c r="DH261" i="30"/>
  <c r="DG261" i="30"/>
  <c r="DF261" i="30"/>
  <c r="DE261" i="30"/>
  <c r="DD261" i="30"/>
  <c r="DC261" i="30"/>
  <c r="DB261" i="30"/>
  <c r="DA261" i="30"/>
  <c r="CZ261" i="30"/>
  <c r="CY261" i="30"/>
  <c r="CX261" i="30"/>
  <c r="CW261" i="30"/>
  <c r="CV261" i="30"/>
  <c r="CU261" i="30"/>
  <c r="CT261" i="30"/>
  <c r="CS261" i="30"/>
  <c r="CR261" i="30"/>
  <c r="CQ261" i="30"/>
  <c r="CP261" i="30"/>
  <c r="CO261" i="30"/>
  <c r="CN261" i="30"/>
  <c r="CM261" i="30"/>
  <c r="CL261" i="30"/>
  <c r="CK261" i="30"/>
  <c r="CJ261" i="30"/>
  <c r="CI261" i="30"/>
  <c r="CH261" i="30"/>
  <c r="CG261" i="30"/>
  <c r="CF261" i="30"/>
  <c r="CE261" i="30"/>
  <c r="CD261" i="30"/>
  <c r="CC261" i="30"/>
  <c r="CB261" i="30"/>
  <c r="CA261" i="30"/>
  <c r="BZ261" i="30"/>
  <c r="BY261" i="30"/>
  <c r="BX261" i="30"/>
  <c r="BW261" i="30"/>
  <c r="BV261" i="30"/>
  <c r="BU261" i="30"/>
  <c r="BT261" i="30"/>
  <c r="BS261" i="30"/>
  <c r="BR261" i="30"/>
  <c r="BQ261" i="30"/>
  <c r="BP261" i="30"/>
  <c r="BO261" i="30"/>
  <c r="BN261" i="30"/>
  <c r="BM261" i="30"/>
  <c r="BL261" i="30"/>
  <c r="BK261" i="30"/>
  <c r="BJ261" i="30"/>
  <c r="BI261" i="30"/>
  <c r="BH261" i="30"/>
  <c r="BG261" i="30"/>
  <c r="BF261" i="30"/>
  <c r="BE261" i="30"/>
  <c r="BD261" i="30"/>
  <c r="BC261" i="30"/>
  <c r="BB261" i="30"/>
  <c r="BA261" i="30"/>
  <c r="AZ261" i="30"/>
  <c r="AY261" i="30"/>
  <c r="AX261" i="30"/>
  <c r="AW261" i="30"/>
  <c r="AV261" i="30"/>
  <c r="AU261" i="30"/>
  <c r="AT261" i="30"/>
  <c r="AS261" i="30"/>
  <c r="AR261" i="30"/>
  <c r="AQ261" i="30"/>
  <c r="AP261" i="30"/>
  <c r="AO261" i="30"/>
  <c r="AN261" i="30"/>
  <c r="AM261" i="30"/>
  <c r="AL261" i="30"/>
  <c r="AK261" i="30"/>
  <c r="AJ261" i="30"/>
  <c r="AI261" i="30"/>
  <c r="AH261" i="30"/>
  <c r="AG261" i="30"/>
  <c r="AF261" i="30"/>
  <c r="AE261" i="30"/>
  <c r="AD261" i="30"/>
  <c r="AC261" i="30"/>
  <c r="AB261" i="30"/>
  <c r="AA261" i="30"/>
  <c r="Z261" i="30"/>
  <c r="Y261" i="30"/>
  <c r="X261" i="30"/>
  <c r="W261" i="30"/>
  <c r="V261" i="30"/>
  <c r="U261" i="30"/>
  <c r="T261" i="30"/>
  <c r="S261" i="30"/>
  <c r="R261" i="30"/>
  <c r="Q261" i="30"/>
  <c r="P261" i="30"/>
  <c r="O261" i="30"/>
  <c r="N261" i="30"/>
  <c r="M261" i="30"/>
  <c r="L261" i="30"/>
  <c r="K261" i="30"/>
  <c r="J261" i="30"/>
  <c r="I261" i="30"/>
  <c r="H261" i="30"/>
  <c r="G261" i="30"/>
  <c r="F261" i="30"/>
  <c r="E261" i="30"/>
  <c r="D261" i="30"/>
  <c r="C261" i="30"/>
  <c r="B261" i="30"/>
  <c r="A261" i="30"/>
  <c r="DH260" i="30"/>
  <c r="DG260" i="30"/>
  <c r="DF260" i="30"/>
  <c r="DE260" i="30"/>
  <c r="DD260" i="30"/>
  <c r="DC260" i="30"/>
  <c r="DB260" i="30"/>
  <c r="DA260" i="30"/>
  <c r="CZ260" i="30"/>
  <c r="CY260" i="30"/>
  <c r="CX260" i="30"/>
  <c r="CW260" i="30"/>
  <c r="CV260" i="30"/>
  <c r="CU260" i="30"/>
  <c r="CT260" i="30"/>
  <c r="CS260" i="30"/>
  <c r="CR260" i="30"/>
  <c r="CQ260" i="30"/>
  <c r="CP260" i="30"/>
  <c r="CO260" i="30"/>
  <c r="CN260" i="30"/>
  <c r="CM260" i="30"/>
  <c r="CL260" i="30"/>
  <c r="CK260" i="30"/>
  <c r="CJ260" i="30"/>
  <c r="CI260" i="30"/>
  <c r="CH260" i="30"/>
  <c r="CG260" i="30"/>
  <c r="CF260" i="30"/>
  <c r="CE260" i="30"/>
  <c r="CD260" i="30"/>
  <c r="CC260" i="30"/>
  <c r="CB260" i="30"/>
  <c r="CA260" i="30"/>
  <c r="BZ260" i="30"/>
  <c r="BY260" i="30"/>
  <c r="BX260" i="30"/>
  <c r="BW260" i="30"/>
  <c r="BV260" i="30"/>
  <c r="BU260" i="30"/>
  <c r="BT260" i="30"/>
  <c r="BS260" i="30"/>
  <c r="BR260" i="30"/>
  <c r="BQ260" i="30"/>
  <c r="BP260" i="30"/>
  <c r="BO260" i="30"/>
  <c r="BN260" i="30"/>
  <c r="BM260" i="30"/>
  <c r="BL260" i="30"/>
  <c r="BK260" i="30"/>
  <c r="BJ260" i="30"/>
  <c r="BI260" i="30"/>
  <c r="BH260" i="30"/>
  <c r="BG260" i="30"/>
  <c r="BF260" i="30"/>
  <c r="BE260" i="30"/>
  <c r="BD260" i="30"/>
  <c r="BC260" i="30"/>
  <c r="BB260" i="30"/>
  <c r="BA260" i="30"/>
  <c r="AZ260" i="30"/>
  <c r="AY260" i="30"/>
  <c r="AX260" i="30"/>
  <c r="AW260" i="30"/>
  <c r="AV260" i="30"/>
  <c r="AU260" i="30"/>
  <c r="AT260" i="30"/>
  <c r="AS260" i="30"/>
  <c r="AR260" i="30"/>
  <c r="AQ260" i="30"/>
  <c r="AP260" i="30"/>
  <c r="AO260" i="30"/>
  <c r="AN260" i="30"/>
  <c r="AM260" i="30"/>
  <c r="AL260" i="30"/>
  <c r="AK260" i="30"/>
  <c r="AJ260" i="30"/>
  <c r="AI260" i="30"/>
  <c r="AH260" i="30"/>
  <c r="AG260" i="30"/>
  <c r="AF260" i="30"/>
  <c r="AE260" i="30"/>
  <c r="AD260" i="30"/>
  <c r="AC260" i="30"/>
  <c r="AB260" i="30"/>
  <c r="AA260" i="30"/>
  <c r="Z260" i="30"/>
  <c r="Y260" i="30"/>
  <c r="X260" i="30"/>
  <c r="W260" i="30"/>
  <c r="V260" i="30"/>
  <c r="U260" i="30"/>
  <c r="T260" i="30"/>
  <c r="S260" i="30"/>
  <c r="R260" i="30"/>
  <c r="Q260" i="30"/>
  <c r="P260" i="30"/>
  <c r="O260" i="30"/>
  <c r="N260" i="30"/>
  <c r="M260" i="30"/>
  <c r="L260" i="30"/>
  <c r="K260" i="30"/>
  <c r="J260" i="30"/>
  <c r="I260" i="30"/>
  <c r="H260" i="30"/>
  <c r="G260" i="30"/>
  <c r="F260" i="30"/>
  <c r="E260" i="30"/>
  <c r="D260" i="30"/>
  <c r="C260" i="30"/>
  <c r="B260" i="30"/>
  <c r="A260" i="30"/>
  <c r="DH259" i="30"/>
  <c r="DG259" i="30"/>
  <c r="DF259" i="30"/>
  <c r="DE259" i="30"/>
  <c r="DD259" i="30"/>
  <c r="DC259" i="30"/>
  <c r="DB259" i="30"/>
  <c r="DA259" i="30"/>
  <c r="CZ259" i="30"/>
  <c r="CY259" i="30"/>
  <c r="CX259" i="30"/>
  <c r="CW259" i="30"/>
  <c r="CV259" i="30"/>
  <c r="CU259" i="30"/>
  <c r="CT259" i="30"/>
  <c r="CS259" i="30"/>
  <c r="CR259" i="30"/>
  <c r="CQ259" i="30"/>
  <c r="CP259" i="30"/>
  <c r="CO259" i="30"/>
  <c r="CN259" i="30"/>
  <c r="CM259" i="30"/>
  <c r="CL259" i="30"/>
  <c r="CK259" i="30"/>
  <c r="CJ259" i="30"/>
  <c r="CI259" i="30"/>
  <c r="CH259" i="30"/>
  <c r="CG259" i="30"/>
  <c r="CF259" i="30"/>
  <c r="CE259" i="30"/>
  <c r="CD259" i="30"/>
  <c r="CC259" i="30"/>
  <c r="CB259" i="30"/>
  <c r="CA259" i="30"/>
  <c r="BZ259" i="30"/>
  <c r="BY259" i="30"/>
  <c r="BX259" i="30"/>
  <c r="BW259" i="30"/>
  <c r="BV259" i="30"/>
  <c r="BU259" i="30"/>
  <c r="BT259" i="30"/>
  <c r="BS259" i="30"/>
  <c r="BR259" i="30"/>
  <c r="BQ259" i="30"/>
  <c r="BP259" i="30"/>
  <c r="BO259" i="30"/>
  <c r="BN259" i="30"/>
  <c r="BM259" i="30"/>
  <c r="BL259" i="30"/>
  <c r="BK259" i="30"/>
  <c r="BJ259" i="30"/>
  <c r="BI259" i="30"/>
  <c r="BH259" i="30"/>
  <c r="BG259" i="30"/>
  <c r="BF259" i="30"/>
  <c r="BE259" i="30"/>
  <c r="BD259" i="30"/>
  <c r="BC259" i="30"/>
  <c r="BB259" i="30"/>
  <c r="BA259" i="30"/>
  <c r="AZ259" i="30"/>
  <c r="AY259" i="30"/>
  <c r="AX259" i="30"/>
  <c r="AW259" i="30"/>
  <c r="AV259" i="30"/>
  <c r="AU259" i="30"/>
  <c r="AT259" i="30"/>
  <c r="AS259" i="30"/>
  <c r="AR259" i="30"/>
  <c r="AQ259" i="30"/>
  <c r="AP259" i="30"/>
  <c r="AO259" i="30"/>
  <c r="AN259" i="30"/>
  <c r="AM259" i="30"/>
  <c r="AL259" i="30"/>
  <c r="AK259" i="30"/>
  <c r="AJ259" i="30"/>
  <c r="AI259" i="30"/>
  <c r="AH259" i="30"/>
  <c r="AG259" i="30"/>
  <c r="AF259" i="30"/>
  <c r="AE259" i="30"/>
  <c r="AD259" i="30"/>
  <c r="AC259" i="30"/>
  <c r="AB259" i="30"/>
  <c r="AA259" i="30"/>
  <c r="Z259" i="30"/>
  <c r="Y259" i="30"/>
  <c r="X259" i="30"/>
  <c r="W259" i="30"/>
  <c r="V259" i="30"/>
  <c r="U259" i="30"/>
  <c r="T259" i="30"/>
  <c r="S259" i="30"/>
  <c r="R259" i="30"/>
  <c r="Q259" i="30"/>
  <c r="P259" i="30"/>
  <c r="O259" i="30"/>
  <c r="N259" i="30"/>
  <c r="M259" i="30"/>
  <c r="L259" i="30"/>
  <c r="K259" i="30"/>
  <c r="J259" i="30"/>
  <c r="I259" i="30"/>
  <c r="H259" i="30"/>
  <c r="G259" i="30"/>
  <c r="F259" i="30"/>
  <c r="E259" i="30"/>
  <c r="D259" i="30"/>
  <c r="C259" i="30"/>
  <c r="B259" i="30"/>
  <c r="A259" i="30"/>
  <c r="DH258" i="30"/>
  <c r="DG258" i="30"/>
  <c r="DF258" i="30"/>
  <c r="DE258" i="30"/>
  <c r="DD258" i="30"/>
  <c r="DC258" i="30"/>
  <c r="DB258" i="30"/>
  <c r="DA258" i="30"/>
  <c r="CZ258" i="30"/>
  <c r="CY258" i="30"/>
  <c r="CX258" i="30"/>
  <c r="CW258" i="30"/>
  <c r="CV258" i="30"/>
  <c r="CU258" i="30"/>
  <c r="CT258" i="30"/>
  <c r="CS258" i="30"/>
  <c r="CR258" i="30"/>
  <c r="CQ258" i="30"/>
  <c r="CP258" i="30"/>
  <c r="CO258" i="30"/>
  <c r="CN258" i="30"/>
  <c r="CM258" i="30"/>
  <c r="CL258" i="30"/>
  <c r="CK258" i="30"/>
  <c r="CJ258" i="30"/>
  <c r="CI258" i="30"/>
  <c r="CH258" i="30"/>
  <c r="CG258" i="30"/>
  <c r="CF258" i="30"/>
  <c r="CE258" i="30"/>
  <c r="CD258" i="30"/>
  <c r="CC258" i="30"/>
  <c r="CB258" i="30"/>
  <c r="CA258" i="30"/>
  <c r="BZ258" i="30"/>
  <c r="BY258" i="30"/>
  <c r="BX258" i="30"/>
  <c r="BW258" i="30"/>
  <c r="BV258" i="30"/>
  <c r="BU258" i="30"/>
  <c r="BT258" i="30"/>
  <c r="BS258" i="30"/>
  <c r="BR258" i="30"/>
  <c r="BQ258" i="30"/>
  <c r="BP258" i="30"/>
  <c r="BO258" i="30"/>
  <c r="BN258" i="30"/>
  <c r="BM258" i="30"/>
  <c r="BL258" i="30"/>
  <c r="BK258" i="30"/>
  <c r="BJ258" i="30"/>
  <c r="BI258" i="30"/>
  <c r="BH258" i="30"/>
  <c r="BG258" i="30"/>
  <c r="BF258" i="30"/>
  <c r="BE258" i="30"/>
  <c r="BD258" i="30"/>
  <c r="BC258" i="30"/>
  <c r="BB258" i="30"/>
  <c r="BA258" i="30"/>
  <c r="AZ258" i="30"/>
  <c r="AY258" i="30"/>
  <c r="AX258" i="30"/>
  <c r="AW258" i="30"/>
  <c r="AV258" i="30"/>
  <c r="AU258" i="30"/>
  <c r="AT258" i="30"/>
  <c r="AS258" i="30"/>
  <c r="AR258" i="30"/>
  <c r="AQ258" i="30"/>
  <c r="AP258" i="30"/>
  <c r="AO258" i="30"/>
  <c r="AN258" i="30"/>
  <c r="AM258" i="30"/>
  <c r="AL258" i="30"/>
  <c r="AK258" i="30"/>
  <c r="AJ258" i="30"/>
  <c r="AI258" i="30"/>
  <c r="AH258" i="30"/>
  <c r="AG258" i="30"/>
  <c r="AF258" i="30"/>
  <c r="AE258" i="30"/>
  <c r="AD258" i="30"/>
  <c r="AC258" i="30"/>
  <c r="AB258" i="30"/>
  <c r="AA258" i="30"/>
  <c r="Z258" i="30"/>
  <c r="Y258" i="30"/>
  <c r="X258" i="30"/>
  <c r="W258" i="30"/>
  <c r="V258" i="30"/>
  <c r="U258" i="30"/>
  <c r="T258" i="30"/>
  <c r="S258" i="30"/>
  <c r="R258" i="30"/>
  <c r="Q258" i="30"/>
  <c r="P258" i="30"/>
  <c r="O258" i="30"/>
  <c r="N258" i="30"/>
  <c r="M258" i="30"/>
  <c r="L258" i="30"/>
  <c r="K258" i="30"/>
  <c r="J258" i="30"/>
  <c r="I258" i="30"/>
  <c r="H258" i="30"/>
  <c r="G258" i="30"/>
  <c r="F258" i="30"/>
  <c r="E258" i="30"/>
  <c r="D258" i="30"/>
  <c r="C258" i="30"/>
  <c r="B258" i="30"/>
  <c r="A258" i="30"/>
  <c r="DH257" i="30"/>
  <c r="DG257" i="30"/>
  <c r="DF257" i="30"/>
  <c r="DE257" i="30"/>
  <c r="DD257" i="30"/>
  <c r="DC257" i="30"/>
  <c r="DB257" i="30"/>
  <c r="DA257" i="30"/>
  <c r="CZ257" i="30"/>
  <c r="CY257" i="30"/>
  <c r="CX257" i="30"/>
  <c r="CW257" i="30"/>
  <c r="CV257" i="30"/>
  <c r="CU257" i="30"/>
  <c r="CT257" i="30"/>
  <c r="CS257" i="30"/>
  <c r="CR257" i="30"/>
  <c r="CQ257" i="30"/>
  <c r="CP257" i="30"/>
  <c r="CO257" i="30"/>
  <c r="CN257" i="30"/>
  <c r="CM257" i="30"/>
  <c r="CL257" i="30"/>
  <c r="CK257" i="30"/>
  <c r="CJ257" i="30"/>
  <c r="CI257" i="30"/>
  <c r="CH257" i="30"/>
  <c r="CG257" i="30"/>
  <c r="CF257" i="30"/>
  <c r="CE257" i="30"/>
  <c r="CD257" i="30"/>
  <c r="CC257" i="30"/>
  <c r="CB257" i="30"/>
  <c r="CA257" i="30"/>
  <c r="BZ257" i="30"/>
  <c r="BY257" i="30"/>
  <c r="BX257" i="30"/>
  <c r="BW257" i="30"/>
  <c r="BV257" i="30"/>
  <c r="BU257" i="30"/>
  <c r="BT257" i="30"/>
  <c r="BS257" i="30"/>
  <c r="BR257" i="30"/>
  <c r="BQ257" i="30"/>
  <c r="BP257" i="30"/>
  <c r="BO257" i="30"/>
  <c r="BN257" i="30"/>
  <c r="BM257" i="30"/>
  <c r="BL257" i="30"/>
  <c r="BK257" i="30"/>
  <c r="BJ257" i="30"/>
  <c r="BI257" i="30"/>
  <c r="BH257" i="30"/>
  <c r="BG257" i="30"/>
  <c r="BF257" i="30"/>
  <c r="BE257" i="30"/>
  <c r="BD257" i="30"/>
  <c r="BC257" i="30"/>
  <c r="BB257" i="30"/>
  <c r="BA257" i="30"/>
  <c r="AZ257" i="30"/>
  <c r="AY257" i="30"/>
  <c r="AX257" i="30"/>
  <c r="AW257" i="30"/>
  <c r="AV257" i="30"/>
  <c r="AU257" i="30"/>
  <c r="AT257" i="30"/>
  <c r="AS257" i="30"/>
  <c r="AR257" i="30"/>
  <c r="AQ257" i="30"/>
  <c r="AP257" i="30"/>
  <c r="AO257" i="30"/>
  <c r="AN257" i="30"/>
  <c r="AM257" i="30"/>
  <c r="AL257" i="30"/>
  <c r="AK257" i="30"/>
  <c r="AJ257" i="30"/>
  <c r="AI257" i="30"/>
  <c r="AH257" i="30"/>
  <c r="AG257" i="30"/>
  <c r="AF257" i="30"/>
  <c r="AE257" i="30"/>
  <c r="AD257" i="30"/>
  <c r="AC257" i="30"/>
  <c r="AB257" i="30"/>
  <c r="AA257" i="30"/>
  <c r="Z257" i="30"/>
  <c r="Y257" i="30"/>
  <c r="X257" i="30"/>
  <c r="W257" i="30"/>
  <c r="V257" i="30"/>
  <c r="U257" i="30"/>
  <c r="T257" i="30"/>
  <c r="S257" i="30"/>
  <c r="R257" i="30"/>
  <c r="Q257" i="30"/>
  <c r="P257" i="30"/>
  <c r="O257" i="30"/>
  <c r="N257" i="30"/>
  <c r="M257" i="30"/>
  <c r="L257" i="30"/>
  <c r="K257" i="30"/>
  <c r="J257" i="30"/>
  <c r="I257" i="30"/>
  <c r="H257" i="30"/>
  <c r="G257" i="30"/>
  <c r="F257" i="30"/>
  <c r="E257" i="30"/>
  <c r="D257" i="30"/>
  <c r="C257" i="30"/>
  <c r="B257" i="30"/>
  <c r="A257" i="30"/>
  <c r="DH256" i="30"/>
  <c r="DG256" i="30"/>
  <c r="DF256" i="30"/>
  <c r="DE256" i="30"/>
  <c r="DD256" i="30"/>
  <c r="DC256" i="30"/>
  <c r="DB256" i="30"/>
  <c r="DA256" i="30"/>
  <c r="CZ256" i="30"/>
  <c r="CY256" i="30"/>
  <c r="CX256" i="30"/>
  <c r="CW256" i="30"/>
  <c r="CV256" i="30"/>
  <c r="CU256" i="30"/>
  <c r="CT256" i="30"/>
  <c r="CS256" i="30"/>
  <c r="CR256" i="30"/>
  <c r="CQ256" i="30"/>
  <c r="CP256" i="30"/>
  <c r="CO256" i="30"/>
  <c r="CN256" i="30"/>
  <c r="CM256" i="30"/>
  <c r="CL256" i="30"/>
  <c r="CK256" i="30"/>
  <c r="CJ256" i="30"/>
  <c r="CI256" i="30"/>
  <c r="CH256" i="30"/>
  <c r="CG256" i="30"/>
  <c r="CF256" i="30"/>
  <c r="CE256" i="30"/>
  <c r="CD256" i="30"/>
  <c r="CC256" i="30"/>
  <c r="CB256" i="30"/>
  <c r="CA256" i="30"/>
  <c r="BZ256" i="30"/>
  <c r="BY256" i="30"/>
  <c r="BX256" i="30"/>
  <c r="BW256" i="30"/>
  <c r="BV256" i="30"/>
  <c r="BU256" i="30"/>
  <c r="BT256" i="30"/>
  <c r="BS256" i="30"/>
  <c r="BR256" i="30"/>
  <c r="BQ256" i="30"/>
  <c r="BP256" i="30"/>
  <c r="BO256" i="30"/>
  <c r="BN256" i="30"/>
  <c r="BM256" i="30"/>
  <c r="BL256" i="30"/>
  <c r="BK256" i="30"/>
  <c r="BJ256" i="30"/>
  <c r="BI256" i="30"/>
  <c r="BH256" i="30"/>
  <c r="BG256" i="30"/>
  <c r="BF256" i="30"/>
  <c r="BE256" i="30"/>
  <c r="BD256" i="30"/>
  <c r="BC256" i="30"/>
  <c r="BB256" i="30"/>
  <c r="BA256" i="30"/>
  <c r="AZ256" i="30"/>
  <c r="AY256" i="30"/>
  <c r="AX256" i="30"/>
  <c r="AW256" i="30"/>
  <c r="AV256" i="30"/>
  <c r="AU256" i="30"/>
  <c r="AT256" i="30"/>
  <c r="AS256" i="30"/>
  <c r="AR256" i="30"/>
  <c r="AQ256" i="30"/>
  <c r="AP256" i="30"/>
  <c r="AO256" i="30"/>
  <c r="AN256" i="30"/>
  <c r="AM256" i="30"/>
  <c r="AL256" i="30"/>
  <c r="AK256" i="30"/>
  <c r="AJ256" i="30"/>
  <c r="AI256" i="30"/>
  <c r="AH256" i="30"/>
  <c r="AG256" i="30"/>
  <c r="AF256" i="30"/>
  <c r="AE256" i="30"/>
  <c r="AD256" i="30"/>
  <c r="AC256" i="30"/>
  <c r="AB256" i="30"/>
  <c r="AA256" i="30"/>
  <c r="Z256" i="30"/>
  <c r="Y256" i="30"/>
  <c r="X256" i="30"/>
  <c r="W256" i="30"/>
  <c r="V256" i="30"/>
  <c r="U256" i="30"/>
  <c r="T256" i="30"/>
  <c r="S256" i="30"/>
  <c r="R256" i="30"/>
  <c r="Q256" i="30"/>
  <c r="P256" i="30"/>
  <c r="O256" i="30"/>
  <c r="N256" i="30"/>
  <c r="M256" i="30"/>
  <c r="L256" i="30"/>
  <c r="K256" i="30"/>
  <c r="J256" i="30"/>
  <c r="I256" i="30"/>
  <c r="H256" i="30"/>
  <c r="G256" i="30"/>
  <c r="F256" i="30"/>
  <c r="E256" i="30"/>
  <c r="D256" i="30"/>
  <c r="C256" i="30"/>
  <c r="B256" i="30"/>
  <c r="A256" i="30"/>
  <c r="DH255" i="30"/>
  <c r="DG255" i="30"/>
  <c r="DF255" i="30"/>
  <c r="DE255" i="30"/>
  <c r="DD255" i="30"/>
  <c r="DC255" i="30"/>
  <c r="DB255" i="30"/>
  <c r="DA255" i="30"/>
  <c r="CZ255" i="30"/>
  <c r="CY255" i="30"/>
  <c r="CX255" i="30"/>
  <c r="CW255" i="30"/>
  <c r="CV255" i="30"/>
  <c r="CU255" i="30"/>
  <c r="CT255" i="30"/>
  <c r="CS255" i="30"/>
  <c r="CR255" i="30"/>
  <c r="CQ255" i="30"/>
  <c r="CP255" i="30"/>
  <c r="CO255" i="30"/>
  <c r="CN255" i="30"/>
  <c r="CM255" i="30"/>
  <c r="CL255" i="30"/>
  <c r="CK255" i="30"/>
  <c r="CJ255" i="30"/>
  <c r="CI255" i="30"/>
  <c r="CH255" i="30"/>
  <c r="CG255" i="30"/>
  <c r="CF255" i="30"/>
  <c r="CE255" i="30"/>
  <c r="CD255" i="30"/>
  <c r="CC255" i="30"/>
  <c r="CB255" i="30"/>
  <c r="CA255" i="30"/>
  <c r="BZ255" i="30"/>
  <c r="BY255" i="30"/>
  <c r="BX255" i="30"/>
  <c r="BW255" i="30"/>
  <c r="BV255" i="30"/>
  <c r="BU255" i="30"/>
  <c r="BT255" i="30"/>
  <c r="BS255" i="30"/>
  <c r="BR255" i="30"/>
  <c r="BQ255" i="30"/>
  <c r="BP255" i="30"/>
  <c r="BO255" i="30"/>
  <c r="BN255" i="30"/>
  <c r="BM255" i="30"/>
  <c r="BL255" i="30"/>
  <c r="BK255" i="30"/>
  <c r="BJ255" i="30"/>
  <c r="BI255" i="30"/>
  <c r="BH255" i="30"/>
  <c r="BG255" i="30"/>
  <c r="BF255" i="30"/>
  <c r="BE255" i="30"/>
  <c r="BD255" i="30"/>
  <c r="BC255" i="30"/>
  <c r="BB255" i="30"/>
  <c r="BA255" i="30"/>
  <c r="AZ255" i="30"/>
  <c r="AY255" i="30"/>
  <c r="AX255" i="30"/>
  <c r="AW255" i="30"/>
  <c r="AV255" i="30"/>
  <c r="AU255" i="30"/>
  <c r="AT255" i="30"/>
  <c r="AS255" i="30"/>
  <c r="AR255" i="30"/>
  <c r="AQ255" i="30"/>
  <c r="AP255" i="30"/>
  <c r="AO255" i="30"/>
  <c r="AN255" i="30"/>
  <c r="AM255" i="30"/>
  <c r="AL255" i="30"/>
  <c r="AK255" i="30"/>
  <c r="AJ255" i="30"/>
  <c r="AI255" i="30"/>
  <c r="AH255" i="30"/>
  <c r="AG255" i="30"/>
  <c r="AF255" i="30"/>
  <c r="AE255" i="30"/>
  <c r="AD255" i="30"/>
  <c r="AC255" i="30"/>
  <c r="AB255" i="30"/>
  <c r="AA255" i="30"/>
  <c r="Z255" i="30"/>
  <c r="Y255" i="30"/>
  <c r="X255" i="30"/>
  <c r="W255" i="30"/>
  <c r="V255" i="30"/>
  <c r="U255" i="30"/>
  <c r="T255" i="30"/>
  <c r="S255" i="30"/>
  <c r="R255" i="30"/>
  <c r="Q255" i="30"/>
  <c r="P255" i="30"/>
  <c r="O255" i="30"/>
  <c r="N255" i="30"/>
  <c r="M255" i="30"/>
  <c r="L255" i="30"/>
  <c r="K255" i="30"/>
  <c r="J255" i="30"/>
  <c r="I255" i="30"/>
  <c r="H255" i="30"/>
  <c r="G255" i="30"/>
  <c r="F255" i="30"/>
  <c r="E255" i="30"/>
  <c r="D255" i="30"/>
  <c r="C255" i="30"/>
  <c r="B255" i="30"/>
  <c r="A255" i="30"/>
  <c r="DH254" i="30"/>
  <c r="DG254" i="30"/>
  <c r="DF254" i="30"/>
  <c r="DE254" i="30"/>
  <c r="DD254" i="30"/>
  <c r="DC254" i="30"/>
  <c r="DB254" i="30"/>
  <c r="DA254" i="30"/>
  <c r="CZ254" i="30"/>
  <c r="CY254" i="30"/>
  <c r="CX254" i="30"/>
  <c r="CW254" i="30"/>
  <c r="CV254" i="30"/>
  <c r="CU254" i="30"/>
  <c r="CT254" i="30"/>
  <c r="CS254" i="30"/>
  <c r="CR254" i="30"/>
  <c r="CQ254" i="30"/>
  <c r="CP254" i="30"/>
  <c r="CO254" i="30"/>
  <c r="CN254" i="30"/>
  <c r="CM254" i="30"/>
  <c r="CL254" i="30"/>
  <c r="CK254" i="30"/>
  <c r="CJ254" i="30"/>
  <c r="CI254" i="30"/>
  <c r="CH254" i="30"/>
  <c r="CG254" i="30"/>
  <c r="CF254" i="30"/>
  <c r="CE254" i="30"/>
  <c r="CD254" i="30"/>
  <c r="CC254" i="30"/>
  <c r="CB254" i="30"/>
  <c r="CA254" i="30"/>
  <c r="BZ254" i="30"/>
  <c r="BY254" i="30"/>
  <c r="BX254" i="30"/>
  <c r="BW254" i="30"/>
  <c r="BV254" i="30"/>
  <c r="BU254" i="30"/>
  <c r="BT254" i="30"/>
  <c r="BS254" i="30"/>
  <c r="BR254" i="30"/>
  <c r="BQ254" i="30"/>
  <c r="BP254" i="30"/>
  <c r="BO254" i="30"/>
  <c r="BN254" i="30"/>
  <c r="BM254" i="30"/>
  <c r="BL254" i="30"/>
  <c r="BK254" i="30"/>
  <c r="BJ254" i="30"/>
  <c r="BI254" i="30"/>
  <c r="BH254" i="30"/>
  <c r="BG254" i="30"/>
  <c r="BF254" i="30"/>
  <c r="BE254" i="30"/>
  <c r="BD254" i="30"/>
  <c r="BC254" i="30"/>
  <c r="BB254" i="30"/>
  <c r="BA254" i="30"/>
  <c r="AZ254" i="30"/>
  <c r="AY254" i="30"/>
  <c r="AX254" i="30"/>
  <c r="AW254" i="30"/>
  <c r="AV254" i="30"/>
  <c r="AU254" i="30"/>
  <c r="AT254" i="30"/>
  <c r="AS254" i="30"/>
  <c r="AR254" i="30"/>
  <c r="AQ254" i="30"/>
  <c r="AP254" i="30"/>
  <c r="AO254" i="30"/>
  <c r="AN254" i="30"/>
  <c r="AM254" i="30"/>
  <c r="AL254" i="30"/>
  <c r="AK254" i="30"/>
  <c r="AJ254" i="30"/>
  <c r="AI254" i="30"/>
  <c r="AH254" i="30"/>
  <c r="AG254" i="30"/>
  <c r="AF254" i="30"/>
  <c r="AE254" i="30"/>
  <c r="AD254" i="30"/>
  <c r="AC254" i="30"/>
  <c r="AB254" i="30"/>
  <c r="AA254" i="30"/>
  <c r="Z254" i="30"/>
  <c r="Y254" i="30"/>
  <c r="X254" i="30"/>
  <c r="W254" i="30"/>
  <c r="V254" i="30"/>
  <c r="U254" i="30"/>
  <c r="T254" i="30"/>
  <c r="S254" i="30"/>
  <c r="R254" i="30"/>
  <c r="Q254" i="30"/>
  <c r="P254" i="30"/>
  <c r="O254" i="30"/>
  <c r="N254" i="30"/>
  <c r="M254" i="30"/>
  <c r="L254" i="30"/>
  <c r="K254" i="30"/>
  <c r="J254" i="30"/>
  <c r="I254" i="30"/>
  <c r="H254" i="30"/>
  <c r="G254" i="30"/>
  <c r="F254" i="30"/>
  <c r="E254" i="30"/>
  <c r="D254" i="30"/>
  <c r="C254" i="30"/>
  <c r="B254" i="30"/>
  <c r="A254" i="30"/>
  <c r="DH253" i="30"/>
  <c r="DG253" i="30"/>
  <c r="DF253" i="30"/>
  <c r="DE253" i="30"/>
  <c r="DD253" i="30"/>
  <c r="DC253" i="30"/>
  <c r="DB253" i="30"/>
  <c r="DA253" i="30"/>
  <c r="CZ253" i="30"/>
  <c r="CY253" i="30"/>
  <c r="CX253" i="30"/>
  <c r="CW253" i="30"/>
  <c r="CV253" i="30"/>
  <c r="CU253" i="30"/>
  <c r="CT253" i="30"/>
  <c r="CS253" i="30"/>
  <c r="CR253" i="30"/>
  <c r="CQ253" i="30"/>
  <c r="CP253" i="30"/>
  <c r="CO253" i="30"/>
  <c r="CN253" i="30"/>
  <c r="CM253" i="30"/>
  <c r="CL253" i="30"/>
  <c r="CK253" i="30"/>
  <c r="CJ253" i="30"/>
  <c r="CI253" i="30"/>
  <c r="CH253" i="30"/>
  <c r="CG253" i="30"/>
  <c r="CF253" i="30"/>
  <c r="CE253" i="30"/>
  <c r="CD253" i="30"/>
  <c r="CC253" i="30"/>
  <c r="CB253" i="30"/>
  <c r="CA253" i="30"/>
  <c r="BZ253" i="30"/>
  <c r="BY253" i="30"/>
  <c r="BX253" i="30"/>
  <c r="BW253" i="30"/>
  <c r="BV253" i="30"/>
  <c r="BU253" i="30"/>
  <c r="BT253" i="30"/>
  <c r="BS253" i="30"/>
  <c r="BR253" i="30"/>
  <c r="BQ253" i="30"/>
  <c r="BP253" i="30"/>
  <c r="BO253" i="30"/>
  <c r="BN253" i="30"/>
  <c r="BM253" i="30"/>
  <c r="BL253" i="30"/>
  <c r="BK253" i="30"/>
  <c r="BJ253" i="30"/>
  <c r="BI253" i="30"/>
  <c r="BH253" i="30"/>
  <c r="BG253" i="30"/>
  <c r="BF253" i="30"/>
  <c r="BE253" i="30"/>
  <c r="BD253" i="30"/>
  <c r="BC253" i="30"/>
  <c r="BB253" i="30"/>
  <c r="BA253" i="30"/>
  <c r="AZ253" i="30"/>
  <c r="AY253" i="30"/>
  <c r="AX253" i="30"/>
  <c r="AW253" i="30"/>
  <c r="AV253" i="30"/>
  <c r="AU253" i="30"/>
  <c r="AT253" i="30"/>
  <c r="AS253" i="30"/>
  <c r="AR253" i="30"/>
  <c r="AQ253" i="30"/>
  <c r="AP253" i="30"/>
  <c r="AO253" i="30"/>
  <c r="AN253" i="30"/>
  <c r="AM253" i="30"/>
  <c r="AL253" i="30"/>
  <c r="AK253" i="30"/>
  <c r="AJ253" i="30"/>
  <c r="AI253" i="30"/>
  <c r="AH253" i="30"/>
  <c r="AG253" i="30"/>
  <c r="AF253" i="30"/>
  <c r="AE253" i="30"/>
  <c r="AD253" i="30"/>
  <c r="AC253" i="30"/>
  <c r="AB253" i="30"/>
  <c r="AA253" i="30"/>
  <c r="Z253" i="30"/>
  <c r="Y253" i="30"/>
  <c r="X253" i="30"/>
  <c r="W253" i="30"/>
  <c r="V253" i="30"/>
  <c r="U253" i="30"/>
  <c r="T253" i="30"/>
  <c r="S253" i="30"/>
  <c r="R253" i="30"/>
  <c r="Q253" i="30"/>
  <c r="P253" i="30"/>
  <c r="O253" i="30"/>
  <c r="N253" i="30"/>
  <c r="M253" i="30"/>
  <c r="L253" i="30"/>
  <c r="K253" i="30"/>
  <c r="J253" i="30"/>
  <c r="I253" i="30"/>
  <c r="H253" i="30"/>
  <c r="G253" i="30"/>
  <c r="F253" i="30"/>
  <c r="E253" i="30"/>
  <c r="D253" i="30"/>
  <c r="C253" i="30"/>
  <c r="B253" i="30"/>
  <c r="A253" i="30"/>
  <c r="DH252" i="30"/>
  <c r="DG252" i="30"/>
  <c r="DF252" i="30"/>
  <c r="DE252" i="30"/>
  <c r="DD252" i="30"/>
  <c r="DC252" i="30"/>
  <c r="DB252" i="30"/>
  <c r="DA252" i="30"/>
  <c r="CZ252" i="30"/>
  <c r="CY252" i="30"/>
  <c r="CX252" i="30"/>
  <c r="CW252" i="30"/>
  <c r="CV252" i="30"/>
  <c r="CU252" i="30"/>
  <c r="CT252" i="30"/>
  <c r="CS252" i="30"/>
  <c r="CR252" i="30"/>
  <c r="CQ252" i="30"/>
  <c r="CP252" i="30"/>
  <c r="CO252" i="30"/>
  <c r="CN252" i="30"/>
  <c r="CM252" i="30"/>
  <c r="CL252" i="30"/>
  <c r="CK252" i="30"/>
  <c r="CJ252" i="30"/>
  <c r="CI252" i="30"/>
  <c r="CH252" i="30"/>
  <c r="CG252" i="30"/>
  <c r="CF252" i="30"/>
  <c r="CE252" i="30"/>
  <c r="CD252" i="30"/>
  <c r="CC252" i="30"/>
  <c r="CB252" i="30"/>
  <c r="CA252" i="30"/>
  <c r="BZ252" i="30"/>
  <c r="BY252" i="30"/>
  <c r="BX252" i="30"/>
  <c r="BW252" i="30"/>
  <c r="BV252" i="30"/>
  <c r="BU252" i="30"/>
  <c r="BT252" i="30"/>
  <c r="BS252" i="30"/>
  <c r="BR252" i="30"/>
  <c r="BQ252" i="30"/>
  <c r="BP252" i="30"/>
  <c r="BO252" i="30"/>
  <c r="BN252" i="30"/>
  <c r="BM252" i="30"/>
  <c r="BL252" i="30"/>
  <c r="BK252" i="30"/>
  <c r="BJ252" i="30"/>
  <c r="BI252" i="30"/>
  <c r="BH252" i="30"/>
  <c r="BG252" i="30"/>
  <c r="BF252" i="30"/>
  <c r="BE252" i="30"/>
  <c r="BD252" i="30"/>
  <c r="BC252" i="30"/>
  <c r="BB252" i="30"/>
  <c r="BA252" i="30"/>
  <c r="AZ252" i="30"/>
  <c r="AY252" i="30"/>
  <c r="AX252" i="30"/>
  <c r="AW252" i="30"/>
  <c r="AV252" i="30"/>
  <c r="AU252" i="30"/>
  <c r="AT252" i="30"/>
  <c r="AS252" i="30"/>
  <c r="AR252" i="30"/>
  <c r="AQ252" i="30"/>
  <c r="AP252" i="30"/>
  <c r="AO252" i="30"/>
  <c r="AN252" i="30"/>
  <c r="AM252" i="30"/>
  <c r="AL252" i="30"/>
  <c r="AK252" i="30"/>
  <c r="AJ252" i="30"/>
  <c r="AI252" i="30"/>
  <c r="AH252" i="30"/>
  <c r="AG252" i="30"/>
  <c r="AF252" i="30"/>
  <c r="AE252" i="30"/>
  <c r="AD252" i="30"/>
  <c r="AC252" i="30"/>
  <c r="AB252" i="30"/>
  <c r="AA252" i="30"/>
  <c r="Z252" i="30"/>
  <c r="Y252" i="30"/>
  <c r="X252" i="30"/>
  <c r="W252" i="30"/>
  <c r="V252" i="30"/>
  <c r="U252" i="30"/>
  <c r="T252" i="30"/>
  <c r="S252" i="30"/>
  <c r="R252" i="30"/>
  <c r="Q252" i="30"/>
  <c r="P252" i="30"/>
  <c r="O252" i="30"/>
  <c r="N252" i="30"/>
  <c r="M252" i="30"/>
  <c r="L252" i="30"/>
  <c r="K252" i="30"/>
  <c r="J252" i="30"/>
  <c r="I252" i="30"/>
  <c r="H252" i="30"/>
  <c r="G252" i="30"/>
  <c r="F252" i="30"/>
  <c r="E252" i="30"/>
  <c r="D252" i="30"/>
  <c r="C252" i="30"/>
  <c r="B252" i="30"/>
  <c r="A252" i="30"/>
  <c r="DH251" i="30"/>
  <c r="DG251" i="30"/>
  <c r="DF251" i="30"/>
  <c r="DE251" i="30"/>
  <c r="DD251" i="30"/>
  <c r="DC251" i="30"/>
  <c r="DB251" i="30"/>
  <c r="DA251" i="30"/>
  <c r="CZ251" i="30"/>
  <c r="CY251" i="30"/>
  <c r="CX251" i="30"/>
  <c r="CW251" i="30"/>
  <c r="CV251" i="30"/>
  <c r="CU251" i="30"/>
  <c r="CT251" i="30"/>
  <c r="CS251" i="30"/>
  <c r="CR251" i="30"/>
  <c r="CQ251" i="30"/>
  <c r="CP251" i="30"/>
  <c r="CO251" i="30"/>
  <c r="CN251" i="30"/>
  <c r="CM251" i="30"/>
  <c r="CL251" i="30"/>
  <c r="CK251" i="30"/>
  <c r="CJ251" i="30"/>
  <c r="CI251" i="30"/>
  <c r="CH251" i="30"/>
  <c r="CG251" i="30"/>
  <c r="CF251" i="30"/>
  <c r="CE251" i="30"/>
  <c r="CD251" i="30"/>
  <c r="CC251" i="30"/>
  <c r="CB251" i="30"/>
  <c r="CA251" i="30"/>
  <c r="BZ251" i="30"/>
  <c r="BY251" i="30"/>
  <c r="BX251" i="30"/>
  <c r="BW251" i="30"/>
  <c r="BV251" i="30"/>
  <c r="BU251" i="30"/>
  <c r="BT251" i="30"/>
  <c r="BS251" i="30"/>
  <c r="BR251" i="30"/>
  <c r="BQ251" i="30"/>
  <c r="BP251" i="30"/>
  <c r="BO251" i="30"/>
  <c r="BN251" i="30"/>
  <c r="BM251" i="30"/>
  <c r="BL251" i="30"/>
  <c r="BK251" i="30"/>
  <c r="BJ251" i="30"/>
  <c r="BI251" i="30"/>
  <c r="BH251" i="30"/>
  <c r="BG251" i="30"/>
  <c r="BF251" i="30"/>
  <c r="BE251" i="30"/>
  <c r="BD251" i="30"/>
  <c r="BC251" i="30"/>
  <c r="BB251" i="30"/>
  <c r="BA251" i="30"/>
  <c r="AZ251" i="30"/>
  <c r="AY251" i="30"/>
  <c r="AX251" i="30"/>
  <c r="AW251" i="30"/>
  <c r="AV251" i="30"/>
  <c r="AU251" i="30"/>
  <c r="AT251" i="30"/>
  <c r="AS251" i="30"/>
  <c r="AR251" i="30"/>
  <c r="AQ251" i="30"/>
  <c r="AP251" i="30"/>
  <c r="AO251" i="30"/>
  <c r="AN251" i="30"/>
  <c r="AM251" i="30"/>
  <c r="AL251" i="30"/>
  <c r="AK251" i="30"/>
  <c r="AJ251" i="30"/>
  <c r="AI251" i="30"/>
  <c r="AH251" i="30"/>
  <c r="AG251" i="30"/>
  <c r="AF251" i="30"/>
  <c r="AE251" i="30"/>
  <c r="AD251" i="30"/>
  <c r="AC251" i="30"/>
  <c r="AB251" i="30"/>
  <c r="AA251" i="30"/>
  <c r="Z251" i="30"/>
  <c r="Y251" i="30"/>
  <c r="X251" i="30"/>
  <c r="W251" i="30"/>
  <c r="V251" i="30"/>
  <c r="U251" i="30"/>
  <c r="T251" i="30"/>
  <c r="S251" i="30"/>
  <c r="R251" i="30"/>
  <c r="Q251" i="30"/>
  <c r="P251" i="30"/>
  <c r="O251" i="30"/>
  <c r="N251" i="30"/>
  <c r="M251" i="30"/>
  <c r="L251" i="30"/>
  <c r="K251" i="30"/>
  <c r="J251" i="30"/>
  <c r="I251" i="30"/>
  <c r="H251" i="30"/>
  <c r="G251" i="30"/>
  <c r="F251" i="30"/>
  <c r="E251" i="30"/>
  <c r="D251" i="30"/>
  <c r="C251" i="30"/>
  <c r="B251" i="30"/>
  <c r="A251" i="30"/>
  <c r="DH250" i="30"/>
  <c r="DG250" i="30"/>
  <c r="DF250" i="30"/>
  <c r="DE250" i="30"/>
  <c r="DD250" i="30"/>
  <c r="DC250" i="30"/>
  <c r="DB250" i="30"/>
  <c r="DA250" i="30"/>
  <c r="CZ250" i="30"/>
  <c r="CY250" i="30"/>
  <c r="CX250" i="30"/>
  <c r="CW250" i="30"/>
  <c r="CV250" i="30"/>
  <c r="CU250" i="30"/>
  <c r="CT250" i="30"/>
  <c r="CS250" i="30"/>
  <c r="CR250" i="30"/>
  <c r="CQ250" i="30"/>
  <c r="CP250" i="30"/>
  <c r="CO250" i="30"/>
  <c r="CN250" i="30"/>
  <c r="CM250" i="30"/>
  <c r="CL250" i="30"/>
  <c r="CK250" i="30"/>
  <c r="CJ250" i="30"/>
  <c r="CI250" i="30"/>
  <c r="CH250" i="30"/>
  <c r="CG250" i="30"/>
  <c r="CF250" i="30"/>
  <c r="CE250" i="30"/>
  <c r="CD250" i="30"/>
  <c r="CC250" i="30"/>
  <c r="CB250" i="30"/>
  <c r="CA250" i="30"/>
  <c r="BZ250" i="30"/>
  <c r="BY250" i="30"/>
  <c r="BX250" i="30"/>
  <c r="BW250" i="30"/>
  <c r="BV250" i="30"/>
  <c r="BU250" i="30"/>
  <c r="BT250" i="30"/>
  <c r="BS250" i="30"/>
  <c r="BR250" i="30"/>
  <c r="BQ250" i="30"/>
  <c r="BP250" i="30"/>
  <c r="BO250" i="30"/>
  <c r="BN250" i="30"/>
  <c r="BM250" i="30"/>
  <c r="BL250" i="30"/>
  <c r="BK250" i="30"/>
  <c r="BJ250" i="30"/>
  <c r="BI250" i="30"/>
  <c r="BH250" i="30"/>
  <c r="BG250" i="30"/>
  <c r="BF250" i="30"/>
  <c r="BE250" i="30"/>
  <c r="BD250" i="30"/>
  <c r="BC250" i="30"/>
  <c r="BB250" i="30"/>
  <c r="BA250" i="30"/>
  <c r="AZ250" i="30"/>
  <c r="AY250" i="30"/>
  <c r="AX250" i="30"/>
  <c r="AW250" i="30"/>
  <c r="AV250" i="30"/>
  <c r="AU250" i="30"/>
  <c r="AT250" i="30"/>
  <c r="AS250" i="30"/>
  <c r="AR250" i="30"/>
  <c r="AQ250" i="30"/>
  <c r="AP250" i="30"/>
  <c r="AO250" i="30"/>
  <c r="AN250" i="30"/>
  <c r="AM250" i="30"/>
  <c r="AL250" i="30"/>
  <c r="AK250" i="30"/>
  <c r="AJ250" i="30"/>
  <c r="AI250" i="30"/>
  <c r="AH250" i="30"/>
  <c r="AG250" i="30"/>
  <c r="AF250" i="30"/>
  <c r="AE250" i="30"/>
  <c r="AD250" i="30"/>
  <c r="AC250" i="30"/>
  <c r="AB250" i="30"/>
  <c r="AA250" i="30"/>
  <c r="Z250" i="30"/>
  <c r="Y250" i="30"/>
  <c r="X250" i="30"/>
  <c r="W250" i="30"/>
  <c r="V250" i="30"/>
  <c r="U250" i="30"/>
  <c r="T250" i="30"/>
  <c r="S250" i="30"/>
  <c r="R250" i="30"/>
  <c r="Q250" i="30"/>
  <c r="P250" i="30"/>
  <c r="O250" i="30"/>
  <c r="N250" i="30"/>
  <c r="M250" i="30"/>
  <c r="L250" i="30"/>
  <c r="K250" i="30"/>
  <c r="J250" i="30"/>
  <c r="I250" i="30"/>
  <c r="H250" i="30"/>
  <c r="G250" i="30"/>
  <c r="F250" i="30"/>
  <c r="E250" i="30"/>
  <c r="D250" i="30"/>
  <c r="C250" i="30"/>
  <c r="B250" i="30"/>
  <c r="A250" i="30"/>
  <c r="DH249" i="30"/>
  <c r="DG249" i="30"/>
  <c r="DF249" i="30"/>
  <c r="DE249" i="30"/>
  <c r="DD249" i="30"/>
  <c r="DC249" i="30"/>
  <c r="DB249" i="30"/>
  <c r="DA249" i="30"/>
  <c r="CZ249" i="30"/>
  <c r="CY249" i="30"/>
  <c r="CX249" i="30"/>
  <c r="CW249" i="30"/>
  <c r="CV249" i="30"/>
  <c r="CU249" i="30"/>
  <c r="CT249" i="30"/>
  <c r="CS249" i="30"/>
  <c r="CR249" i="30"/>
  <c r="CQ249" i="30"/>
  <c r="CP249" i="30"/>
  <c r="CO249" i="30"/>
  <c r="CN249" i="30"/>
  <c r="CM249" i="30"/>
  <c r="CL249" i="30"/>
  <c r="CK249" i="30"/>
  <c r="CJ249" i="30"/>
  <c r="CI249" i="30"/>
  <c r="CH249" i="30"/>
  <c r="CG249" i="30"/>
  <c r="CF249" i="30"/>
  <c r="CE249" i="30"/>
  <c r="CD249" i="30"/>
  <c r="CC249" i="30"/>
  <c r="CB249" i="30"/>
  <c r="CA249" i="30"/>
  <c r="BZ249" i="30"/>
  <c r="BY249" i="30"/>
  <c r="BX249" i="30"/>
  <c r="BW249" i="30"/>
  <c r="BV249" i="30"/>
  <c r="BU249" i="30"/>
  <c r="BT249" i="30"/>
  <c r="BS249" i="30"/>
  <c r="BR249" i="30"/>
  <c r="BQ249" i="30"/>
  <c r="BP249" i="30"/>
  <c r="BO249" i="30"/>
  <c r="BN249" i="30"/>
  <c r="BM249" i="30"/>
  <c r="BL249" i="30"/>
  <c r="BK249" i="30"/>
  <c r="BJ249" i="30"/>
  <c r="BI249" i="30"/>
  <c r="BH249" i="30"/>
  <c r="BG249" i="30"/>
  <c r="BF249" i="30"/>
  <c r="BE249" i="30"/>
  <c r="BD249" i="30"/>
  <c r="BC249" i="30"/>
  <c r="BB249" i="30"/>
  <c r="BA249" i="30"/>
  <c r="AZ249" i="30"/>
  <c r="AY249" i="30"/>
  <c r="AX249" i="30"/>
  <c r="AW249" i="30"/>
  <c r="AV249" i="30"/>
  <c r="AU249" i="30"/>
  <c r="AT249" i="30"/>
  <c r="AS249" i="30"/>
  <c r="AR249" i="30"/>
  <c r="AQ249" i="30"/>
  <c r="AP249" i="30"/>
  <c r="AO249" i="30"/>
  <c r="AN249" i="30"/>
  <c r="AM249" i="30"/>
  <c r="AL249" i="30"/>
  <c r="AK249" i="30"/>
  <c r="AJ249" i="30"/>
  <c r="AI249" i="30"/>
  <c r="AH249" i="30"/>
  <c r="AG249" i="30"/>
  <c r="AF249" i="30"/>
  <c r="AE249" i="30"/>
  <c r="AD249" i="30"/>
  <c r="AC249" i="30"/>
  <c r="AB249" i="30"/>
  <c r="AA249" i="30"/>
  <c r="Z249" i="30"/>
  <c r="Y249" i="30"/>
  <c r="X249" i="30"/>
  <c r="W249" i="30"/>
  <c r="V249" i="30"/>
  <c r="U249" i="30"/>
  <c r="T249" i="30"/>
  <c r="S249" i="30"/>
  <c r="R249" i="30"/>
  <c r="Q249" i="30"/>
  <c r="P249" i="30"/>
  <c r="O249" i="30"/>
  <c r="N249" i="30"/>
  <c r="M249" i="30"/>
  <c r="L249" i="30"/>
  <c r="K249" i="30"/>
  <c r="J249" i="30"/>
  <c r="I249" i="30"/>
  <c r="H249" i="30"/>
  <c r="G249" i="30"/>
  <c r="F249" i="30"/>
  <c r="E249" i="30"/>
  <c r="D249" i="30"/>
  <c r="C249" i="30"/>
  <c r="B249" i="30"/>
  <c r="A249" i="30"/>
  <c r="DH248" i="30"/>
  <c r="DG248" i="30"/>
  <c r="DF248" i="30"/>
  <c r="DE248" i="30"/>
  <c r="DD248" i="30"/>
  <c r="DC248" i="30"/>
  <c r="DB248" i="30"/>
  <c r="DA248" i="30"/>
  <c r="CZ248" i="30"/>
  <c r="CY248" i="30"/>
  <c r="CX248" i="30"/>
  <c r="CW248" i="30"/>
  <c r="CV248" i="30"/>
  <c r="CU248" i="30"/>
  <c r="CT248" i="30"/>
  <c r="CS248" i="30"/>
  <c r="CR248" i="30"/>
  <c r="CQ248" i="30"/>
  <c r="CP248" i="30"/>
  <c r="CO248" i="30"/>
  <c r="CN248" i="30"/>
  <c r="CM248" i="30"/>
  <c r="CL248" i="30"/>
  <c r="CK248" i="30"/>
  <c r="CJ248" i="30"/>
  <c r="CI248" i="30"/>
  <c r="CH248" i="30"/>
  <c r="CG248" i="30"/>
  <c r="CF248" i="30"/>
  <c r="CE248" i="30"/>
  <c r="CD248" i="30"/>
  <c r="CC248" i="30"/>
  <c r="CB248" i="30"/>
  <c r="CA248" i="30"/>
  <c r="BZ248" i="30"/>
  <c r="BY248" i="30"/>
  <c r="BX248" i="30"/>
  <c r="BW248" i="30"/>
  <c r="BV248" i="30"/>
  <c r="BU248" i="30"/>
  <c r="BT248" i="30"/>
  <c r="BS248" i="30"/>
  <c r="BR248" i="30"/>
  <c r="BQ248" i="30"/>
  <c r="BP248" i="30"/>
  <c r="BO248" i="30"/>
  <c r="BN248" i="30"/>
  <c r="BM248" i="30"/>
  <c r="BL248" i="30"/>
  <c r="BK248" i="30"/>
  <c r="BJ248" i="30"/>
  <c r="BI248" i="30"/>
  <c r="BH248" i="30"/>
  <c r="BG248" i="30"/>
  <c r="BF248" i="30"/>
  <c r="BE248" i="30"/>
  <c r="BD248" i="30"/>
  <c r="BC248" i="30"/>
  <c r="BB248" i="30"/>
  <c r="BA248" i="30"/>
  <c r="AZ248" i="30"/>
  <c r="AY248" i="30"/>
  <c r="AX248" i="30"/>
  <c r="AW248" i="30"/>
  <c r="AV248" i="30"/>
  <c r="AU248" i="30"/>
  <c r="AT248" i="30"/>
  <c r="AS248" i="30"/>
  <c r="AR248" i="30"/>
  <c r="AQ248" i="30"/>
  <c r="AP248" i="30"/>
  <c r="AO248" i="30"/>
  <c r="AN248" i="30"/>
  <c r="AM248" i="30"/>
  <c r="AL248" i="30"/>
  <c r="AK248" i="30"/>
  <c r="AJ248" i="30"/>
  <c r="AI248" i="30"/>
  <c r="AH248" i="30"/>
  <c r="AG248" i="30"/>
  <c r="AF248" i="30"/>
  <c r="AE248" i="30"/>
  <c r="AD248" i="30"/>
  <c r="AC248" i="30"/>
  <c r="AB248" i="30"/>
  <c r="AA248" i="30"/>
  <c r="Z248" i="30"/>
  <c r="Y248" i="30"/>
  <c r="X248" i="30"/>
  <c r="W248" i="30"/>
  <c r="V248" i="30"/>
  <c r="U248" i="30"/>
  <c r="T248" i="30"/>
  <c r="S248" i="30"/>
  <c r="R248" i="30"/>
  <c r="Q248" i="30"/>
  <c r="P248" i="30"/>
  <c r="O248" i="30"/>
  <c r="N248" i="30"/>
  <c r="M248" i="30"/>
  <c r="L248" i="30"/>
  <c r="K248" i="30"/>
  <c r="J248" i="30"/>
  <c r="I248" i="30"/>
  <c r="H248" i="30"/>
  <c r="G248" i="30"/>
  <c r="F248" i="30"/>
  <c r="E248" i="30"/>
  <c r="D248" i="30"/>
  <c r="C248" i="30"/>
  <c r="B248" i="30"/>
  <c r="A248" i="30"/>
  <c r="DH247" i="30"/>
  <c r="DG247" i="30"/>
  <c r="DF247" i="30"/>
  <c r="DE247" i="30"/>
  <c r="DD247" i="30"/>
  <c r="DC247" i="30"/>
  <c r="DB247" i="30"/>
  <c r="DA247" i="30"/>
  <c r="CZ247" i="30"/>
  <c r="CY247" i="30"/>
  <c r="CX247" i="30"/>
  <c r="CW247" i="30"/>
  <c r="CV247" i="30"/>
  <c r="CU247" i="30"/>
  <c r="CT247" i="30"/>
  <c r="CS247" i="30"/>
  <c r="CR247" i="30"/>
  <c r="CQ247" i="30"/>
  <c r="CP247" i="30"/>
  <c r="CO247" i="30"/>
  <c r="CN247" i="30"/>
  <c r="CM247" i="30"/>
  <c r="CL247" i="30"/>
  <c r="CK247" i="30"/>
  <c r="CJ247" i="30"/>
  <c r="CI247" i="30"/>
  <c r="CH247" i="30"/>
  <c r="CG247" i="30"/>
  <c r="CF247" i="30"/>
  <c r="CE247" i="30"/>
  <c r="CD247" i="30"/>
  <c r="CC247" i="30"/>
  <c r="CB247" i="30"/>
  <c r="CA247" i="30"/>
  <c r="BZ247" i="30"/>
  <c r="BY247" i="30"/>
  <c r="BX247" i="30"/>
  <c r="BW247" i="30"/>
  <c r="BV247" i="30"/>
  <c r="BU247" i="30"/>
  <c r="BT247" i="30"/>
  <c r="BS247" i="30"/>
  <c r="BR247" i="30"/>
  <c r="BQ247" i="30"/>
  <c r="BP247" i="30"/>
  <c r="BO247" i="30"/>
  <c r="BN247" i="30"/>
  <c r="BM247" i="30"/>
  <c r="BL247" i="30"/>
  <c r="BK247" i="30"/>
  <c r="BJ247" i="30"/>
  <c r="BI247" i="30"/>
  <c r="BH247" i="30"/>
  <c r="BG247" i="30"/>
  <c r="BF247" i="30"/>
  <c r="BE247" i="30"/>
  <c r="BD247" i="30"/>
  <c r="BC247" i="30"/>
  <c r="BB247" i="30"/>
  <c r="BA247" i="30"/>
  <c r="AZ247" i="30"/>
  <c r="AY247" i="30"/>
  <c r="AX247" i="30"/>
  <c r="AW247" i="30"/>
  <c r="AV247" i="30"/>
  <c r="AU247" i="30"/>
  <c r="AT247" i="30"/>
  <c r="AS247" i="30"/>
  <c r="AR247" i="30"/>
  <c r="AQ247" i="30"/>
  <c r="AP247" i="30"/>
  <c r="AO247" i="30"/>
  <c r="AN247" i="30"/>
  <c r="AM247" i="30"/>
  <c r="AL247" i="30"/>
  <c r="AK247" i="30"/>
  <c r="AJ247" i="30"/>
  <c r="AI247" i="30"/>
  <c r="AH247" i="30"/>
  <c r="AG247" i="30"/>
  <c r="AF247" i="30"/>
  <c r="AE247" i="30"/>
  <c r="AD247" i="30"/>
  <c r="AC247" i="30"/>
  <c r="AB247" i="30"/>
  <c r="AA247" i="30"/>
  <c r="Z247" i="30"/>
  <c r="Y247" i="30"/>
  <c r="X247" i="30"/>
  <c r="W247" i="30"/>
  <c r="V247" i="30"/>
  <c r="U247" i="30"/>
  <c r="T247" i="30"/>
  <c r="S247" i="30"/>
  <c r="R247" i="30"/>
  <c r="Q247" i="30"/>
  <c r="P247" i="30"/>
  <c r="O247" i="30"/>
  <c r="N247" i="30"/>
  <c r="M247" i="30"/>
  <c r="L247" i="30"/>
  <c r="K247" i="30"/>
  <c r="J247" i="30"/>
  <c r="I247" i="30"/>
  <c r="H247" i="30"/>
  <c r="G247" i="30"/>
  <c r="F247" i="30"/>
  <c r="E247" i="30"/>
  <c r="D247" i="30"/>
  <c r="C247" i="30"/>
  <c r="B247" i="30"/>
  <c r="A247" i="30"/>
  <c r="DH246" i="30"/>
  <c r="DG246" i="30"/>
  <c r="DF246" i="30"/>
  <c r="DE246" i="30"/>
  <c r="DD246" i="30"/>
  <c r="DC246" i="30"/>
  <c r="DB246" i="30"/>
  <c r="DA246" i="30"/>
  <c r="CZ246" i="30"/>
  <c r="CY246" i="30"/>
  <c r="CX246" i="30"/>
  <c r="CW246" i="30"/>
  <c r="CV246" i="30"/>
  <c r="CU246" i="30"/>
  <c r="CT246" i="30"/>
  <c r="CS246" i="30"/>
  <c r="CR246" i="30"/>
  <c r="CQ246" i="30"/>
  <c r="CP246" i="30"/>
  <c r="CO246" i="30"/>
  <c r="CN246" i="30"/>
  <c r="CM246" i="30"/>
  <c r="CL246" i="30"/>
  <c r="CK246" i="30"/>
  <c r="CJ246" i="30"/>
  <c r="CI246" i="30"/>
  <c r="CH246" i="30"/>
  <c r="CG246" i="30"/>
  <c r="CF246" i="30"/>
  <c r="CE246" i="30"/>
  <c r="CD246" i="30"/>
  <c r="CC246" i="30"/>
  <c r="CB246" i="30"/>
  <c r="CA246" i="30"/>
  <c r="BZ246" i="30"/>
  <c r="BY246" i="30"/>
  <c r="BX246" i="30"/>
  <c r="BW246" i="30"/>
  <c r="BV246" i="30"/>
  <c r="BU246" i="30"/>
  <c r="BT246" i="30"/>
  <c r="BS246" i="30"/>
  <c r="BR246" i="30"/>
  <c r="BQ246" i="30"/>
  <c r="BP246" i="30"/>
  <c r="BO246" i="30"/>
  <c r="BN246" i="30"/>
  <c r="BM246" i="30"/>
  <c r="BL246" i="30"/>
  <c r="BK246" i="30"/>
  <c r="BJ246" i="30"/>
  <c r="BI246" i="30"/>
  <c r="BH246" i="30"/>
  <c r="BG246" i="30"/>
  <c r="BF246" i="30"/>
  <c r="BE246" i="30"/>
  <c r="BD246" i="30"/>
  <c r="BC246" i="30"/>
  <c r="BB246" i="30"/>
  <c r="BA246" i="30"/>
  <c r="AZ246" i="30"/>
  <c r="AY246" i="30"/>
  <c r="AX246" i="30"/>
  <c r="AW246" i="30"/>
  <c r="AV246" i="30"/>
  <c r="AU246" i="30"/>
  <c r="AT246" i="30"/>
  <c r="AS246" i="30"/>
  <c r="AR246" i="30"/>
  <c r="AQ246" i="30"/>
  <c r="AP246" i="30"/>
  <c r="AO246" i="30"/>
  <c r="AN246" i="30"/>
  <c r="AM246" i="30"/>
  <c r="AL246" i="30"/>
  <c r="AK246" i="30"/>
  <c r="AJ246" i="30"/>
  <c r="AI246" i="30"/>
  <c r="AH246" i="30"/>
  <c r="AG246" i="30"/>
  <c r="AF246" i="30"/>
  <c r="AE246" i="30"/>
  <c r="AD246" i="30"/>
  <c r="AC246" i="30"/>
  <c r="AB246" i="30"/>
  <c r="AA246" i="30"/>
  <c r="Z246" i="30"/>
  <c r="Y246" i="30"/>
  <c r="X246" i="30"/>
  <c r="W246" i="30"/>
  <c r="V246" i="30"/>
  <c r="U246" i="30"/>
  <c r="T246" i="30"/>
  <c r="S246" i="30"/>
  <c r="R246" i="30"/>
  <c r="Q246" i="30"/>
  <c r="P246" i="30"/>
  <c r="O246" i="30"/>
  <c r="N246" i="30"/>
  <c r="M246" i="30"/>
  <c r="L246" i="30"/>
  <c r="K246" i="30"/>
  <c r="J246" i="30"/>
  <c r="I246" i="30"/>
  <c r="H246" i="30"/>
  <c r="G246" i="30"/>
  <c r="F246" i="30"/>
  <c r="E246" i="30"/>
  <c r="D246" i="30"/>
  <c r="C246" i="30"/>
  <c r="B246" i="30"/>
  <c r="A246" i="30"/>
  <c r="DH245" i="30"/>
  <c r="DG245" i="30"/>
  <c r="DF245" i="30"/>
  <c r="DE245" i="30"/>
  <c r="DD245" i="30"/>
  <c r="DC245" i="30"/>
  <c r="DB245" i="30"/>
  <c r="DA245" i="30"/>
  <c r="CZ245" i="30"/>
  <c r="CY245" i="30"/>
  <c r="CX245" i="30"/>
  <c r="CW245" i="30"/>
  <c r="CV245" i="30"/>
  <c r="CU245" i="30"/>
  <c r="CT245" i="30"/>
  <c r="CS245" i="30"/>
  <c r="CR245" i="30"/>
  <c r="CQ245" i="30"/>
  <c r="CP245" i="30"/>
  <c r="CO245" i="30"/>
  <c r="CN245" i="30"/>
  <c r="CM245" i="30"/>
  <c r="CL245" i="30"/>
  <c r="CK245" i="30"/>
  <c r="CJ245" i="30"/>
  <c r="CI245" i="30"/>
  <c r="CH245" i="30"/>
  <c r="CG245" i="30"/>
  <c r="CF245" i="30"/>
  <c r="CE245" i="30"/>
  <c r="CD245" i="30"/>
  <c r="CC245" i="30"/>
  <c r="CB245" i="30"/>
  <c r="CA245" i="30"/>
  <c r="BZ245" i="30"/>
  <c r="BY245" i="30"/>
  <c r="BX245" i="30"/>
  <c r="BW245" i="30"/>
  <c r="BV245" i="30"/>
  <c r="BU245" i="30"/>
  <c r="BT245" i="30"/>
  <c r="BS245" i="30"/>
  <c r="BR245" i="30"/>
  <c r="BQ245" i="30"/>
  <c r="BP245" i="30"/>
  <c r="BO245" i="30"/>
  <c r="BN245" i="30"/>
  <c r="BM245" i="30"/>
  <c r="BL245" i="30"/>
  <c r="BK245" i="30"/>
  <c r="BJ245" i="30"/>
  <c r="BI245" i="30"/>
  <c r="BH245" i="30"/>
  <c r="BG245" i="30"/>
  <c r="BF245" i="30"/>
  <c r="BE245" i="30"/>
  <c r="BD245" i="30"/>
  <c r="BC245" i="30"/>
  <c r="BB245" i="30"/>
  <c r="BA245" i="30"/>
  <c r="AZ245" i="30"/>
  <c r="AY245" i="30"/>
  <c r="AX245" i="30"/>
  <c r="AW245" i="30"/>
  <c r="AV245" i="30"/>
  <c r="AU245" i="30"/>
  <c r="AT245" i="30"/>
  <c r="AS245" i="30"/>
  <c r="AR245" i="30"/>
  <c r="AQ245" i="30"/>
  <c r="AP245" i="30"/>
  <c r="AO245" i="30"/>
  <c r="AN245" i="30"/>
  <c r="AM245" i="30"/>
  <c r="AL245" i="30"/>
  <c r="AK245" i="30"/>
  <c r="AJ245" i="30"/>
  <c r="AI245" i="30"/>
  <c r="AH245" i="30"/>
  <c r="AG245" i="30"/>
  <c r="AF245" i="30"/>
  <c r="AE245" i="30"/>
  <c r="AD245" i="30"/>
  <c r="AC245" i="30"/>
  <c r="AB245" i="30"/>
  <c r="AA245" i="30"/>
  <c r="Z245" i="30"/>
  <c r="Y245" i="30"/>
  <c r="X245" i="30"/>
  <c r="W245" i="30"/>
  <c r="V245" i="30"/>
  <c r="U245" i="30"/>
  <c r="T245" i="30"/>
  <c r="S245" i="30"/>
  <c r="R245" i="30"/>
  <c r="Q245" i="30"/>
  <c r="P245" i="30"/>
  <c r="O245" i="30"/>
  <c r="N245" i="30"/>
  <c r="M245" i="30"/>
  <c r="L245" i="30"/>
  <c r="K245" i="30"/>
  <c r="J245" i="30"/>
  <c r="I245" i="30"/>
  <c r="H245" i="30"/>
  <c r="G245" i="30"/>
  <c r="F245" i="30"/>
  <c r="E245" i="30"/>
  <c r="D245" i="30"/>
  <c r="C245" i="30"/>
  <c r="B245" i="30"/>
  <c r="A245" i="30"/>
  <c r="DH244" i="30"/>
  <c r="DG244" i="30"/>
  <c r="DF244" i="30"/>
  <c r="DE244" i="30"/>
  <c r="DD244" i="30"/>
  <c r="DC244" i="30"/>
  <c r="DB244" i="30"/>
  <c r="DA244" i="30"/>
  <c r="CZ244" i="30"/>
  <c r="CY244" i="30"/>
  <c r="CX244" i="30"/>
  <c r="CW244" i="30"/>
  <c r="CV244" i="30"/>
  <c r="CU244" i="30"/>
  <c r="CT244" i="30"/>
  <c r="CS244" i="30"/>
  <c r="CR244" i="30"/>
  <c r="CQ244" i="30"/>
  <c r="CP244" i="30"/>
  <c r="CO244" i="30"/>
  <c r="CN244" i="30"/>
  <c r="CM244" i="30"/>
  <c r="CL244" i="30"/>
  <c r="CK244" i="30"/>
  <c r="CJ244" i="30"/>
  <c r="CI244" i="30"/>
  <c r="CH244" i="30"/>
  <c r="CG244" i="30"/>
  <c r="CF244" i="30"/>
  <c r="CE244" i="30"/>
  <c r="CD244" i="30"/>
  <c r="CC244" i="30"/>
  <c r="CB244" i="30"/>
  <c r="CA244" i="30"/>
  <c r="BZ244" i="30"/>
  <c r="BY244" i="30"/>
  <c r="BX244" i="30"/>
  <c r="BW244" i="30"/>
  <c r="BV244" i="30"/>
  <c r="BU244" i="30"/>
  <c r="BT244" i="30"/>
  <c r="BS244" i="30"/>
  <c r="BR244" i="30"/>
  <c r="BQ244" i="30"/>
  <c r="BP244" i="30"/>
  <c r="BO244" i="30"/>
  <c r="BN244" i="30"/>
  <c r="BM244" i="30"/>
  <c r="BL244" i="30"/>
  <c r="BK244" i="30"/>
  <c r="BJ244" i="30"/>
  <c r="BI244" i="30"/>
  <c r="BH244" i="30"/>
  <c r="BG244" i="30"/>
  <c r="BF244" i="30"/>
  <c r="BE244" i="30"/>
  <c r="BD244" i="30"/>
  <c r="BC244" i="30"/>
  <c r="BB244" i="30"/>
  <c r="BA244" i="30"/>
  <c r="AZ244" i="30"/>
  <c r="AY244" i="30"/>
  <c r="AX244" i="30"/>
  <c r="AW244" i="30"/>
  <c r="AV244" i="30"/>
  <c r="AU244" i="30"/>
  <c r="AT244" i="30"/>
  <c r="AS244" i="30"/>
  <c r="AR244" i="30"/>
  <c r="AQ244" i="30"/>
  <c r="AP244" i="30"/>
  <c r="AO244" i="30"/>
  <c r="AN244" i="30"/>
  <c r="AM244" i="30"/>
  <c r="AL244" i="30"/>
  <c r="AK244" i="30"/>
  <c r="AJ244" i="30"/>
  <c r="AI244" i="30"/>
  <c r="AH244" i="30"/>
  <c r="AG244" i="30"/>
  <c r="AF244" i="30"/>
  <c r="AE244" i="30"/>
  <c r="AD244" i="30"/>
  <c r="AC244" i="30"/>
  <c r="AB244" i="30"/>
  <c r="AA244" i="30"/>
  <c r="Z244" i="30"/>
  <c r="Y244" i="30"/>
  <c r="X244" i="30"/>
  <c r="W244" i="30"/>
  <c r="V244" i="30"/>
  <c r="U244" i="30"/>
  <c r="T244" i="30"/>
  <c r="S244" i="30"/>
  <c r="R244" i="30"/>
  <c r="Q244" i="30"/>
  <c r="P244" i="30"/>
  <c r="O244" i="30"/>
  <c r="N244" i="30"/>
  <c r="M244" i="30"/>
  <c r="L244" i="30"/>
  <c r="K244" i="30"/>
  <c r="J244" i="30"/>
  <c r="I244" i="30"/>
  <c r="H244" i="30"/>
  <c r="G244" i="30"/>
  <c r="F244" i="30"/>
  <c r="E244" i="30"/>
  <c r="D244" i="30"/>
  <c r="C244" i="30"/>
  <c r="B244" i="30"/>
  <c r="A244" i="30"/>
  <c r="DH243" i="30"/>
  <c r="DG243" i="30"/>
  <c r="DF243" i="30"/>
  <c r="DE243" i="30"/>
  <c r="DD243" i="30"/>
  <c r="DC243" i="30"/>
  <c r="DB243" i="30"/>
  <c r="DA243" i="30"/>
  <c r="CZ243" i="30"/>
  <c r="CY243" i="30"/>
  <c r="CX243" i="30"/>
  <c r="CW243" i="30"/>
  <c r="CV243" i="30"/>
  <c r="CU243" i="30"/>
  <c r="CT243" i="30"/>
  <c r="CS243" i="30"/>
  <c r="CR243" i="30"/>
  <c r="CQ243" i="30"/>
  <c r="CP243" i="30"/>
  <c r="CO243" i="30"/>
  <c r="CN243" i="30"/>
  <c r="CM243" i="30"/>
  <c r="CL243" i="30"/>
  <c r="CK243" i="30"/>
  <c r="CJ243" i="30"/>
  <c r="CI243" i="30"/>
  <c r="CH243" i="30"/>
  <c r="CG243" i="30"/>
  <c r="CF243" i="30"/>
  <c r="CE243" i="30"/>
  <c r="CD243" i="30"/>
  <c r="CC243" i="30"/>
  <c r="CB243" i="30"/>
  <c r="CA243" i="30"/>
  <c r="BZ243" i="30"/>
  <c r="BY243" i="30"/>
  <c r="BX243" i="30"/>
  <c r="BW243" i="30"/>
  <c r="BV243" i="30"/>
  <c r="BU243" i="30"/>
  <c r="BT243" i="30"/>
  <c r="BS243" i="30"/>
  <c r="BR243" i="30"/>
  <c r="BQ243" i="30"/>
  <c r="BP243" i="30"/>
  <c r="BO243" i="30"/>
  <c r="BN243" i="30"/>
  <c r="BM243" i="30"/>
  <c r="BL243" i="30"/>
  <c r="BK243" i="30"/>
  <c r="BJ243" i="30"/>
  <c r="BI243" i="30"/>
  <c r="BH243" i="30"/>
  <c r="BG243" i="30"/>
  <c r="BF243" i="30"/>
  <c r="BE243" i="30"/>
  <c r="BD243" i="30"/>
  <c r="BC243" i="30"/>
  <c r="BB243" i="30"/>
  <c r="BA243" i="30"/>
  <c r="AZ243" i="30"/>
  <c r="AY243" i="30"/>
  <c r="AX243" i="30"/>
  <c r="AW243" i="30"/>
  <c r="AV243" i="30"/>
  <c r="AU243" i="30"/>
  <c r="AT243" i="30"/>
  <c r="AS243" i="30"/>
  <c r="AR243" i="30"/>
  <c r="AQ243" i="30"/>
  <c r="AP243" i="30"/>
  <c r="AO243" i="30"/>
  <c r="AN243" i="30"/>
  <c r="AM243" i="30"/>
  <c r="AL243" i="30"/>
  <c r="AK243" i="30"/>
  <c r="AJ243" i="30"/>
  <c r="AI243" i="30"/>
  <c r="AH243" i="30"/>
  <c r="AG243" i="30"/>
  <c r="AF243" i="30"/>
  <c r="AE243" i="30"/>
  <c r="AD243" i="30"/>
  <c r="AC243" i="30"/>
  <c r="AB243" i="30"/>
  <c r="AA243" i="30"/>
  <c r="Z243" i="30"/>
  <c r="Y243" i="30"/>
  <c r="X243" i="30"/>
  <c r="W243" i="30"/>
  <c r="V243" i="30"/>
  <c r="U243" i="30"/>
  <c r="T243" i="30"/>
  <c r="S243" i="30"/>
  <c r="R243" i="30"/>
  <c r="Q243" i="30"/>
  <c r="P243" i="30"/>
  <c r="O243" i="30"/>
  <c r="N243" i="30"/>
  <c r="M243" i="30"/>
  <c r="L243" i="30"/>
  <c r="K243" i="30"/>
  <c r="J243" i="30"/>
  <c r="I243" i="30"/>
  <c r="H243" i="30"/>
  <c r="G243" i="30"/>
  <c r="F243" i="30"/>
  <c r="E243" i="30"/>
  <c r="D243" i="30"/>
  <c r="C243" i="30"/>
  <c r="B243" i="30"/>
  <c r="A243" i="30"/>
  <c r="DH242" i="30"/>
  <c r="DG242" i="30"/>
  <c r="DF242" i="30"/>
  <c r="DE242" i="30"/>
  <c r="DD242" i="30"/>
  <c r="DC242" i="30"/>
  <c r="DB242" i="30"/>
  <c r="DA242" i="30"/>
  <c r="CZ242" i="30"/>
  <c r="CY242" i="30"/>
  <c r="CX242" i="30"/>
  <c r="CW242" i="30"/>
  <c r="CV242" i="30"/>
  <c r="CU242" i="30"/>
  <c r="CT242" i="30"/>
  <c r="CS242" i="30"/>
  <c r="CR242" i="30"/>
  <c r="CQ242" i="30"/>
  <c r="CP242" i="30"/>
  <c r="CO242" i="30"/>
  <c r="CN242" i="30"/>
  <c r="CM242" i="30"/>
  <c r="CL242" i="30"/>
  <c r="CK242" i="30"/>
  <c r="CJ242" i="30"/>
  <c r="CI242" i="30"/>
  <c r="CH242" i="30"/>
  <c r="CG242" i="30"/>
  <c r="CF242" i="30"/>
  <c r="CE242" i="30"/>
  <c r="CD242" i="30"/>
  <c r="CC242" i="30"/>
  <c r="CB242" i="30"/>
  <c r="CA242" i="30"/>
  <c r="BZ242" i="30"/>
  <c r="BY242" i="30"/>
  <c r="BX242" i="30"/>
  <c r="BW242" i="30"/>
  <c r="BV242" i="30"/>
  <c r="BU242" i="30"/>
  <c r="BT242" i="30"/>
  <c r="BS242" i="30"/>
  <c r="BR242" i="30"/>
  <c r="BQ242" i="30"/>
  <c r="BP242" i="30"/>
  <c r="BO242" i="30"/>
  <c r="BN242" i="30"/>
  <c r="BM242" i="30"/>
  <c r="BL242" i="30"/>
  <c r="BK242" i="30"/>
  <c r="BJ242" i="30"/>
  <c r="BI242" i="30"/>
  <c r="BH242" i="30"/>
  <c r="BG242" i="30"/>
  <c r="BF242" i="30"/>
  <c r="BE242" i="30"/>
  <c r="BD242" i="30"/>
  <c r="BC242" i="30"/>
  <c r="BB242" i="30"/>
  <c r="BA242" i="30"/>
  <c r="AZ242" i="30"/>
  <c r="AY242" i="30"/>
  <c r="AX242" i="30"/>
  <c r="AW242" i="30"/>
  <c r="AV242" i="30"/>
  <c r="AU242" i="30"/>
  <c r="AT242" i="30"/>
  <c r="AS242" i="30"/>
  <c r="AR242" i="30"/>
  <c r="AQ242" i="30"/>
  <c r="AP242" i="30"/>
  <c r="AO242" i="30"/>
  <c r="AN242" i="30"/>
  <c r="AM242" i="30"/>
  <c r="AL242" i="30"/>
  <c r="AK242" i="30"/>
  <c r="AJ242" i="30"/>
  <c r="AI242" i="30"/>
  <c r="AH242" i="30"/>
  <c r="AG242" i="30"/>
  <c r="AF242" i="30"/>
  <c r="AE242" i="30"/>
  <c r="AD242" i="30"/>
  <c r="AC242" i="30"/>
  <c r="AB242" i="30"/>
  <c r="AA242" i="30"/>
  <c r="Z242" i="30"/>
  <c r="Y242" i="30"/>
  <c r="X242" i="30"/>
  <c r="W242" i="30"/>
  <c r="V242" i="30"/>
  <c r="U242" i="30"/>
  <c r="T242" i="30"/>
  <c r="S242" i="30"/>
  <c r="R242" i="30"/>
  <c r="Q242" i="30"/>
  <c r="P242" i="30"/>
  <c r="O242" i="30"/>
  <c r="N242" i="30"/>
  <c r="M242" i="30"/>
  <c r="L242" i="30"/>
  <c r="K242" i="30"/>
  <c r="J242" i="30"/>
  <c r="I242" i="30"/>
  <c r="H242" i="30"/>
  <c r="G242" i="30"/>
  <c r="F242" i="30"/>
  <c r="E242" i="30"/>
  <c r="D242" i="30"/>
  <c r="C242" i="30"/>
  <c r="B242" i="30"/>
  <c r="A242" i="30"/>
  <c r="DH241" i="30"/>
  <c r="DG241" i="30"/>
  <c r="DF241" i="30"/>
  <c r="DE241" i="30"/>
  <c r="DD241" i="30"/>
  <c r="DC241" i="30"/>
  <c r="DB241" i="30"/>
  <c r="DA241" i="30"/>
  <c r="CZ241" i="30"/>
  <c r="CY241" i="30"/>
  <c r="CX241" i="30"/>
  <c r="CW241" i="30"/>
  <c r="CV241" i="30"/>
  <c r="CU241" i="30"/>
  <c r="CT241" i="30"/>
  <c r="CS241" i="30"/>
  <c r="CR241" i="30"/>
  <c r="CQ241" i="30"/>
  <c r="CP241" i="30"/>
  <c r="CO241" i="30"/>
  <c r="CN241" i="30"/>
  <c r="CM241" i="30"/>
  <c r="CL241" i="30"/>
  <c r="CK241" i="30"/>
  <c r="CJ241" i="30"/>
  <c r="CI241" i="30"/>
  <c r="CH241" i="30"/>
  <c r="CG241" i="30"/>
  <c r="CF241" i="30"/>
  <c r="CE241" i="30"/>
  <c r="CD241" i="30"/>
  <c r="CC241" i="30"/>
  <c r="CB241" i="30"/>
  <c r="CA241" i="30"/>
  <c r="BZ241" i="30"/>
  <c r="BY241" i="30"/>
  <c r="BX241" i="30"/>
  <c r="BW241" i="30"/>
  <c r="BV241" i="30"/>
  <c r="BU241" i="30"/>
  <c r="BT241" i="30"/>
  <c r="BS241" i="30"/>
  <c r="BR241" i="30"/>
  <c r="BQ241" i="30"/>
  <c r="BP241" i="30"/>
  <c r="BO241" i="30"/>
  <c r="BN241" i="30"/>
  <c r="BM241" i="30"/>
  <c r="BL241" i="30"/>
  <c r="BK241" i="30"/>
  <c r="BJ241" i="30"/>
  <c r="BI241" i="30"/>
  <c r="BH241" i="30"/>
  <c r="BG241" i="30"/>
  <c r="BF241" i="30"/>
  <c r="BE241" i="30"/>
  <c r="BD241" i="30"/>
  <c r="BC241" i="30"/>
  <c r="BB241" i="30"/>
  <c r="BA241" i="30"/>
  <c r="AZ241" i="30"/>
  <c r="AY241" i="30"/>
  <c r="AX241" i="30"/>
  <c r="AW241" i="30"/>
  <c r="AV241" i="30"/>
  <c r="AU241" i="30"/>
  <c r="AT241" i="30"/>
  <c r="AS241" i="30"/>
  <c r="AR241" i="30"/>
  <c r="AQ241" i="30"/>
  <c r="AP241" i="30"/>
  <c r="AO241" i="30"/>
  <c r="AN241" i="30"/>
  <c r="AM241" i="30"/>
  <c r="AL241" i="30"/>
  <c r="AK241" i="30"/>
  <c r="AJ241" i="30"/>
  <c r="AI241" i="30"/>
  <c r="AH241" i="30"/>
  <c r="AG241" i="30"/>
  <c r="AF241" i="30"/>
  <c r="AE241" i="30"/>
  <c r="AD241" i="30"/>
  <c r="AC241" i="30"/>
  <c r="AB241" i="30"/>
  <c r="AA241" i="30"/>
  <c r="Z241" i="30"/>
  <c r="Y241" i="30"/>
  <c r="X241" i="30"/>
  <c r="W241" i="30"/>
  <c r="V241" i="30"/>
  <c r="U241" i="30"/>
  <c r="T241" i="30"/>
  <c r="S241" i="30"/>
  <c r="R241" i="30"/>
  <c r="Q241" i="30"/>
  <c r="P241" i="30"/>
  <c r="O241" i="30"/>
  <c r="N241" i="30"/>
  <c r="M241" i="30"/>
  <c r="L241" i="30"/>
  <c r="K241" i="30"/>
  <c r="J241" i="30"/>
  <c r="I241" i="30"/>
  <c r="H241" i="30"/>
  <c r="G241" i="30"/>
  <c r="F241" i="30"/>
  <c r="E241" i="30"/>
  <c r="D241" i="30"/>
  <c r="C241" i="30"/>
  <c r="B241" i="30"/>
  <c r="A241" i="30"/>
  <c r="DH240" i="30"/>
  <c r="DG240" i="30"/>
  <c r="DF240" i="30"/>
  <c r="DE240" i="30"/>
  <c r="DD240" i="30"/>
  <c r="DC240" i="30"/>
  <c r="DB240" i="30"/>
  <c r="DA240" i="30"/>
  <c r="CZ240" i="30"/>
  <c r="CY240" i="30"/>
  <c r="CX240" i="30"/>
  <c r="CW240" i="30"/>
  <c r="CV240" i="30"/>
  <c r="CU240" i="30"/>
  <c r="CT240" i="30"/>
  <c r="CS240" i="30"/>
  <c r="CR240" i="30"/>
  <c r="CQ240" i="30"/>
  <c r="CP240" i="30"/>
  <c r="CO240" i="30"/>
  <c r="CN240" i="30"/>
  <c r="CM240" i="30"/>
  <c r="CL240" i="30"/>
  <c r="CK240" i="30"/>
  <c r="CJ240" i="30"/>
  <c r="CI240" i="30"/>
  <c r="CH240" i="30"/>
  <c r="CG240" i="30"/>
  <c r="CF240" i="30"/>
  <c r="CE240" i="30"/>
  <c r="CD240" i="30"/>
  <c r="CC240" i="30"/>
  <c r="CB240" i="30"/>
  <c r="CA240" i="30"/>
  <c r="BZ240" i="30"/>
  <c r="BY240" i="30"/>
  <c r="BX240" i="30"/>
  <c r="BW240" i="30"/>
  <c r="BV240" i="30"/>
  <c r="BU240" i="30"/>
  <c r="BT240" i="30"/>
  <c r="BS240" i="30"/>
  <c r="BR240" i="30"/>
  <c r="BQ240" i="30"/>
  <c r="BP240" i="30"/>
  <c r="BO240" i="30"/>
  <c r="BN240" i="30"/>
  <c r="BM240" i="30"/>
  <c r="BL240" i="30"/>
  <c r="BK240" i="30"/>
  <c r="BJ240" i="30"/>
  <c r="BI240" i="30"/>
  <c r="BH240" i="30"/>
  <c r="BG240" i="30"/>
  <c r="BF240" i="30"/>
  <c r="BE240" i="30"/>
  <c r="BD240" i="30"/>
  <c r="BC240" i="30"/>
  <c r="BB240" i="30"/>
  <c r="BA240" i="30"/>
  <c r="AZ240" i="30"/>
  <c r="AY240" i="30"/>
  <c r="AX240" i="30"/>
  <c r="AW240" i="30"/>
  <c r="AV240" i="30"/>
  <c r="AU240" i="30"/>
  <c r="AT240" i="30"/>
  <c r="AS240" i="30"/>
  <c r="AR240" i="30"/>
  <c r="AQ240" i="30"/>
  <c r="AP240" i="30"/>
  <c r="AO240" i="30"/>
  <c r="AN240" i="30"/>
  <c r="AM240" i="30"/>
  <c r="AL240" i="30"/>
  <c r="AK240" i="30"/>
  <c r="AJ240" i="30"/>
  <c r="AI240" i="30"/>
  <c r="AH240" i="30"/>
  <c r="AG240" i="30"/>
  <c r="AF240" i="30"/>
  <c r="AE240" i="30"/>
  <c r="AD240" i="30"/>
  <c r="AC240" i="30"/>
  <c r="AB240" i="30"/>
  <c r="AA240" i="30"/>
  <c r="Z240" i="30"/>
  <c r="Y240" i="30"/>
  <c r="X240" i="30"/>
  <c r="W240" i="30"/>
  <c r="V240" i="30"/>
  <c r="U240" i="30"/>
  <c r="T240" i="30"/>
  <c r="S240" i="30"/>
  <c r="R240" i="30"/>
  <c r="Q240" i="30"/>
  <c r="P240" i="30"/>
  <c r="O240" i="30"/>
  <c r="N240" i="30"/>
  <c r="M240" i="30"/>
  <c r="L240" i="30"/>
  <c r="K240" i="30"/>
  <c r="J240" i="30"/>
  <c r="I240" i="30"/>
  <c r="H240" i="30"/>
  <c r="G240" i="30"/>
  <c r="F240" i="30"/>
  <c r="E240" i="30"/>
  <c r="D240" i="30"/>
  <c r="C240" i="30"/>
  <c r="B240" i="30"/>
  <c r="A240" i="30"/>
  <c r="DH239" i="30"/>
  <c r="DG239" i="30"/>
  <c r="DF239" i="30"/>
  <c r="DE239" i="30"/>
  <c r="DD239" i="30"/>
  <c r="DC239" i="30"/>
  <c r="DB239" i="30"/>
  <c r="DA239" i="30"/>
  <c r="CZ239" i="30"/>
  <c r="CY239" i="30"/>
  <c r="CX239" i="30"/>
  <c r="CW239" i="30"/>
  <c r="CV239" i="30"/>
  <c r="CU239" i="30"/>
  <c r="CT239" i="30"/>
  <c r="CS239" i="30"/>
  <c r="CR239" i="30"/>
  <c r="CQ239" i="30"/>
  <c r="CP239" i="30"/>
  <c r="CO239" i="30"/>
  <c r="CN239" i="30"/>
  <c r="CM239" i="30"/>
  <c r="CL239" i="30"/>
  <c r="CK239" i="30"/>
  <c r="CJ239" i="30"/>
  <c r="CI239" i="30"/>
  <c r="CH239" i="30"/>
  <c r="CG239" i="30"/>
  <c r="CF239" i="30"/>
  <c r="CE239" i="30"/>
  <c r="CD239" i="30"/>
  <c r="CC239" i="30"/>
  <c r="CB239" i="30"/>
  <c r="CA239" i="30"/>
  <c r="BZ239" i="30"/>
  <c r="BY239" i="30"/>
  <c r="BX239" i="30"/>
  <c r="BW239" i="30"/>
  <c r="BV239" i="30"/>
  <c r="BU239" i="30"/>
  <c r="BT239" i="30"/>
  <c r="BS239" i="30"/>
  <c r="BR239" i="30"/>
  <c r="BQ239" i="30"/>
  <c r="BP239" i="30"/>
  <c r="BO239" i="30"/>
  <c r="BN239" i="30"/>
  <c r="BM239" i="30"/>
  <c r="BL239" i="30"/>
  <c r="BK239" i="30"/>
  <c r="BJ239" i="30"/>
  <c r="BI239" i="30"/>
  <c r="BH239" i="30"/>
  <c r="BG239" i="30"/>
  <c r="BF239" i="30"/>
  <c r="BE239" i="30"/>
  <c r="BD239" i="30"/>
  <c r="BC239" i="30"/>
  <c r="BB239" i="30"/>
  <c r="BA239" i="30"/>
  <c r="AZ239" i="30"/>
  <c r="AY239" i="30"/>
  <c r="AX239" i="30"/>
  <c r="AW239" i="30"/>
  <c r="AV239" i="30"/>
  <c r="AU239" i="30"/>
  <c r="AT239" i="30"/>
  <c r="AS239" i="30"/>
  <c r="AR239" i="30"/>
  <c r="AQ239" i="30"/>
  <c r="AP239" i="30"/>
  <c r="AO239" i="30"/>
  <c r="AN239" i="30"/>
  <c r="AM239" i="30"/>
  <c r="AL239" i="30"/>
  <c r="AK239" i="30"/>
  <c r="AJ239" i="30"/>
  <c r="AI239" i="30"/>
  <c r="AH239" i="30"/>
  <c r="AG239" i="30"/>
  <c r="AF239" i="30"/>
  <c r="AE239" i="30"/>
  <c r="AD239" i="30"/>
  <c r="AC239" i="30"/>
  <c r="AB239" i="30"/>
  <c r="AA239" i="30"/>
  <c r="Z239" i="30"/>
  <c r="Y239" i="30"/>
  <c r="X239" i="30"/>
  <c r="W239" i="30"/>
  <c r="V239" i="30"/>
  <c r="U239" i="30"/>
  <c r="T239" i="30"/>
  <c r="S239" i="30"/>
  <c r="R239" i="30"/>
  <c r="Q239" i="30"/>
  <c r="P239" i="30"/>
  <c r="O239" i="30"/>
  <c r="N239" i="30"/>
  <c r="M239" i="30"/>
  <c r="L239" i="30"/>
  <c r="K239" i="30"/>
  <c r="J239" i="30"/>
  <c r="I239" i="30"/>
  <c r="H239" i="30"/>
  <c r="G239" i="30"/>
  <c r="F239" i="30"/>
  <c r="E239" i="30"/>
  <c r="D239" i="30"/>
  <c r="C239" i="30"/>
  <c r="B239" i="30"/>
  <c r="A239" i="30"/>
  <c r="DH238" i="30"/>
  <c r="DG238" i="30"/>
  <c r="DF238" i="30"/>
  <c r="DE238" i="30"/>
  <c r="DD238" i="30"/>
  <c r="DC238" i="30"/>
  <c r="DB238" i="30"/>
  <c r="DA238" i="30"/>
  <c r="CZ238" i="30"/>
  <c r="CY238" i="30"/>
  <c r="CX238" i="30"/>
  <c r="CW238" i="30"/>
  <c r="CV238" i="30"/>
  <c r="CU238" i="30"/>
  <c r="CT238" i="30"/>
  <c r="CS238" i="30"/>
  <c r="CR238" i="30"/>
  <c r="CQ238" i="30"/>
  <c r="CP238" i="30"/>
  <c r="CO238" i="30"/>
  <c r="CN238" i="30"/>
  <c r="CM238" i="30"/>
  <c r="CL238" i="30"/>
  <c r="CK238" i="30"/>
  <c r="CJ238" i="30"/>
  <c r="CI238" i="30"/>
  <c r="CH238" i="30"/>
  <c r="CG238" i="30"/>
  <c r="CF238" i="30"/>
  <c r="CE238" i="30"/>
  <c r="CD238" i="30"/>
  <c r="CC238" i="30"/>
  <c r="CB238" i="30"/>
  <c r="CA238" i="30"/>
  <c r="BZ238" i="30"/>
  <c r="BY238" i="30"/>
  <c r="BX238" i="30"/>
  <c r="BW238" i="30"/>
  <c r="BV238" i="30"/>
  <c r="BU238" i="30"/>
  <c r="BT238" i="30"/>
  <c r="BS238" i="30"/>
  <c r="BR238" i="30"/>
  <c r="BQ238" i="30"/>
  <c r="BP238" i="30"/>
  <c r="BO238" i="30"/>
  <c r="BN238" i="30"/>
  <c r="BM238" i="30"/>
  <c r="BL238" i="30"/>
  <c r="BK238" i="30"/>
  <c r="BJ238" i="30"/>
  <c r="BI238" i="30"/>
  <c r="BH238" i="30"/>
  <c r="BG238" i="30"/>
  <c r="BF238" i="30"/>
  <c r="BE238" i="30"/>
  <c r="BD238" i="30"/>
  <c r="BC238" i="30"/>
  <c r="BB238" i="30"/>
  <c r="BA238" i="30"/>
  <c r="AZ238" i="30"/>
  <c r="AY238" i="30"/>
  <c r="AX238" i="30"/>
  <c r="AW238" i="30"/>
  <c r="AV238" i="30"/>
  <c r="AU238" i="30"/>
  <c r="AT238" i="30"/>
  <c r="AS238" i="30"/>
  <c r="AR238" i="30"/>
  <c r="AQ238" i="30"/>
  <c r="AP238" i="30"/>
  <c r="AO238" i="30"/>
  <c r="AN238" i="30"/>
  <c r="AM238" i="30"/>
  <c r="AL238" i="30"/>
  <c r="AK238" i="30"/>
  <c r="AJ238" i="30"/>
  <c r="AI238" i="30"/>
  <c r="AH238" i="30"/>
  <c r="AG238" i="30"/>
  <c r="AF238" i="30"/>
  <c r="AE238" i="30"/>
  <c r="AD238" i="30"/>
  <c r="AC238" i="30"/>
  <c r="AB238" i="30"/>
  <c r="AA238" i="30"/>
  <c r="Z238" i="30"/>
  <c r="Y238" i="30"/>
  <c r="X238" i="30"/>
  <c r="W238" i="30"/>
  <c r="V238" i="30"/>
  <c r="U238" i="30"/>
  <c r="T238" i="30"/>
  <c r="S238" i="30"/>
  <c r="R238" i="30"/>
  <c r="Q238" i="30"/>
  <c r="P238" i="30"/>
  <c r="O238" i="30"/>
  <c r="N238" i="30"/>
  <c r="M238" i="30"/>
  <c r="L238" i="30"/>
  <c r="K238" i="30"/>
  <c r="J238" i="30"/>
  <c r="I238" i="30"/>
  <c r="H238" i="30"/>
  <c r="G238" i="30"/>
  <c r="F238" i="30"/>
  <c r="E238" i="30"/>
  <c r="D238" i="30"/>
  <c r="C238" i="30"/>
  <c r="B238" i="30"/>
  <c r="A238" i="30"/>
  <c r="DH237" i="30"/>
  <c r="DG237" i="30"/>
  <c r="DF237" i="30"/>
  <c r="DE237" i="30"/>
  <c r="DD237" i="30"/>
  <c r="DC237" i="30"/>
  <c r="DB237" i="30"/>
  <c r="DA237" i="30"/>
  <c r="CZ237" i="30"/>
  <c r="CY237" i="30"/>
  <c r="CX237" i="30"/>
  <c r="CW237" i="30"/>
  <c r="CV237" i="30"/>
  <c r="CU237" i="30"/>
  <c r="CT237" i="30"/>
  <c r="CS237" i="30"/>
  <c r="CR237" i="30"/>
  <c r="CQ237" i="30"/>
  <c r="CP237" i="30"/>
  <c r="CO237" i="30"/>
  <c r="CN237" i="30"/>
  <c r="CM237" i="30"/>
  <c r="CL237" i="30"/>
  <c r="CK237" i="30"/>
  <c r="CJ237" i="30"/>
  <c r="CI237" i="30"/>
  <c r="CH237" i="30"/>
  <c r="CG237" i="30"/>
  <c r="CF237" i="30"/>
  <c r="CE237" i="30"/>
  <c r="CD237" i="30"/>
  <c r="CC237" i="30"/>
  <c r="CB237" i="30"/>
  <c r="CA237" i="30"/>
  <c r="BZ237" i="30"/>
  <c r="BY237" i="30"/>
  <c r="BX237" i="30"/>
  <c r="BW237" i="30"/>
  <c r="BV237" i="30"/>
  <c r="BU237" i="30"/>
  <c r="BT237" i="30"/>
  <c r="BS237" i="30"/>
  <c r="BR237" i="30"/>
  <c r="BQ237" i="30"/>
  <c r="BP237" i="30"/>
  <c r="BO237" i="30"/>
  <c r="BN237" i="30"/>
  <c r="BM237" i="30"/>
  <c r="BL237" i="30"/>
  <c r="BK237" i="30"/>
  <c r="BJ237" i="30"/>
  <c r="BI237" i="30"/>
  <c r="BH237" i="30"/>
  <c r="BG237" i="30"/>
  <c r="BF237" i="30"/>
  <c r="BE237" i="30"/>
  <c r="BD237" i="30"/>
  <c r="BC237" i="30"/>
  <c r="BB237" i="30"/>
  <c r="BA237" i="30"/>
  <c r="AZ237" i="30"/>
  <c r="AY237" i="30"/>
  <c r="AX237" i="30"/>
  <c r="AW237" i="30"/>
  <c r="AV237" i="30"/>
  <c r="AU237" i="30"/>
  <c r="AT237" i="30"/>
  <c r="AS237" i="30"/>
  <c r="AR237" i="30"/>
  <c r="AQ237" i="30"/>
  <c r="AP237" i="30"/>
  <c r="AO237" i="30"/>
  <c r="AN237" i="30"/>
  <c r="AM237" i="30"/>
  <c r="AL237" i="30"/>
  <c r="AK237" i="30"/>
  <c r="AJ237" i="30"/>
  <c r="AI237" i="30"/>
  <c r="AH237" i="30"/>
  <c r="AG237" i="30"/>
  <c r="AF237" i="30"/>
  <c r="AE237" i="30"/>
  <c r="AD237" i="30"/>
  <c r="AC237" i="30"/>
  <c r="AB237" i="30"/>
  <c r="AA237" i="30"/>
  <c r="Z237" i="30"/>
  <c r="Y237" i="30"/>
  <c r="X237" i="30"/>
  <c r="W237" i="30"/>
  <c r="V237" i="30"/>
  <c r="U237" i="30"/>
  <c r="T237" i="30"/>
  <c r="S237" i="30"/>
  <c r="R237" i="30"/>
  <c r="Q237" i="30"/>
  <c r="P237" i="30"/>
  <c r="O237" i="30"/>
  <c r="N237" i="30"/>
  <c r="M237" i="30"/>
  <c r="L237" i="30"/>
  <c r="K237" i="30"/>
  <c r="J237" i="30"/>
  <c r="I237" i="30"/>
  <c r="H237" i="30"/>
  <c r="G237" i="30"/>
  <c r="F237" i="30"/>
  <c r="E237" i="30"/>
  <c r="D237" i="30"/>
  <c r="C237" i="30"/>
  <c r="B237" i="30"/>
  <c r="A237" i="30"/>
  <c r="DH236" i="30"/>
  <c r="DG236" i="30"/>
  <c r="DF236" i="30"/>
  <c r="DE236" i="30"/>
  <c r="DD236" i="30"/>
  <c r="DC236" i="30"/>
  <c r="DB236" i="30"/>
  <c r="DA236" i="30"/>
  <c r="CZ236" i="30"/>
  <c r="CY236" i="30"/>
  <c r="CX236" i="30"/>
  <c r="CW236" i="30"/>
  <c r="CV236" i="30"/>
  <c r="CU236" i="30"/>
  <c r="CT236" i="30"/>
  <c r="CS236" i="30"/>
  <c r="CR236" i="30"/>
  <c r="CQ236" i="30"/>
  <c r="CP236" i="30"/>
  <c r="CO236" i="30"/>
  <c r="CN236" i="30"/>
  <c r="CM236" i="30"/>
  <c r="CL236" i="30"/>
  <c r="CK236" i="30"/>
  <c r="CJ236" i="30"/>
  <c r="CI236" i="30"/>
  <c r="CH236" i="30"/>
  <c r="CG236" i="30"/>
  <c r="CF236" i="30"/>
  <c r="CE236" i="30"/>
  <c r="CD236" i="30"/>
  <c r="CC236" i="30"/>
  <c r="CB236" i="30"/>
  <c r="CA236" i="30"/>
  <c r="BZ236" i="30"/>
  <c r="BY236" i="30"/>
  <c r="BX236" i="30"/>
  <c r="BW236" i="30"/>
  <c r="BV236" i="30"/>
  <c r="BU236" i="30"/>
  <c r="BT236" i="30"/>
  <c r="BS236" i="30"/>
  <c r="BR236" i="30"/>
  <c r="BQ236" i="30"/>
  <c r="BP236" i="30"/>
  <c r="BO236" i="30"/>
  <c r="BN236" i="30"/>
  <c r="BM236" i="30"/>
  <c r="BL236" i="30"/>
  <c r="BK236" i="30"/>
  <c r="BJ236" i="30"/>
  <c r="BI236" i="30"/>
  <c r="BH236" i="30"/>
  <c r="BG236" i="30"/>
  <c r="BF236" i="30"/>
  <c r="BE236" i="30"/>
  <c r="BD236" i="30"/>
  <c r="BC236" i="30"/>
  <c r="BB236" i="30"/>
  <c r="BA236" i="30"/>
  <c r="AZ236" i="30"/>
  <c r="AY236" i="30"/>
  <c r="AX236" i="30"/>
  <c r="AW236" i="30"/>
  <c r="AV236" i="30"/>
  <c r="AU236" i="30"/>
  <c r="AT236" i="30"/>
  <c r="AS236" i="30"/>
  <c r="AR236" i="30"/>
  <c r="AQ236" i="30"/>
  <c r="AP236" i="30"/>
  <c r="AO236" i="30"/>
  <c r="AN236" i="30"/>
  <c r="AM236" i="30"/>
  <c r="AL236" i="30"/>
  <c r="AK236" i="30"/>
  <c r="AJ236" i="30"/>
  <c r="AI236" i="30"/>
  <c r="AH236" i="30"/>
  <c r="AG236" i="30"/>
  <c r="AF236" i="30"/>
  <c r="AE236" i="30"/>
  <c r="AD236" i="30"/>
  <c r="AC236" i="30"/>
  <c r="AB236" i="30"/>
  <c r="AA236" i="30"/>
  <c r="Z236" i="30"/>
  <c r="Y236" i="30"/>
  <c r="X236" i="30"/>
  <c r="W236" i="30"/>
  <c r="V236" i="30"/>
  <c r="U236" i="30"/>
  <c r="T236" i="30"/>
  <c r="S236" i="30"/>
  <c r="R236" i="30"/>
  <c r="Q236" i="30"/>
  <c r="P236" i="30"/>
  <c r="O236" i="30"/>
  <c r="N236" i="30"/>
  <c r="M236" i="30"/>
  <c r="L236" i="30"/>
  <c r="K236" i="30"/>
  <c r="J236" i="30"/>
  <c r="I236" i="30"/>
  <c r="H236" i="30"/>
  <c r="G236" i="30"/>
  <c r="F236" i="30"/>
  <c r="E236" i="30"/>
  <c r="D236" i="30"/>
  <c r="C236" i="30"/>
  <c r="B236" i="30"/>
  <c r="A236" i="30"/>
  <c r="DH235" i="30"/>
  <c r="DG235" i="30"/>
  <c r="DF235" i="30"/>
  <c r="DE235" i="30"/>
  <c r="DD235" i="30"/>
  <c r="DC235" i="30"/>
  <c r="DB235" i="30"/>
  <c r="DA235" i="30"/>
  <c r="CZ235" i="30"/>
  <c r="CY235" i="30"/>
  <c r="CX235" i="30"/>
  <c r="CW235" i="30"/>
  <c r="CV235" i="30"/>
  <c r="CU235" i="30"/>
  <c r="CT235" i="30"/>
  <c r="CS235" i="30"/>
  <c r="CR235" i="30"/>
  <c r="CQ235" i="30"/>
  <c r="CP235" i="30"/>
  <c r="CO235" i="30"/>
  <c r="CN235" i="30"/>
  <c r="CM235" i="30"/>
  <c r="CL235" i="30"/>
  <c r="CK235" i="30"/>
  <c r="CJ235" i="30"/>
  <c r="CI235" i="30"/>
  <c r="CH235" i="30"/>
  <c r="CG235" i="30"/>
  <c r="CF235" i="30"/>
  <c r="CE235" i="30"/>
  <c r="CD235" i="30"/>
  <c r="CC235" i="30"/>
  <c r="CB235" i="30"/>
  <c r="CA235" i="30"/>
  <c r="BZ235" i="30"/>
  <c r="BY235" i="30"/>
  <c r="BX235" i="30"/>
  <c r="BW235" i="30"/>
  <c r="BV235" i="30"/>
  <c r="BU235" i="30"/>
  <c r="BT235" i="30"/>
  <c r="BS235" i="30"/>
  <c r="BR235" i="30"/>
  <c r="BQ235" i="30"/>
  <c r="BP235" i="30"/>
  <c r="BO235" i="30"/>
  <c r="BN235" i="30"/>
  <c r="BM235" i="30"/>
  <c r="BL235" i="30"/>
  <c r="BK235" i="30"/>
  <c r="BJ235" i="30"/>
  <c r="BI235" i="30"/>
  <c r="BH235" i="30"/>
  <c r="BG235" i="30"/>
  <c r="BF235" i="30"/>
  <c r="BE235" i="30"/>
  <c r="BD235" i="30"/>
  <c r="BC235" i="30"/>
  <c r="BB235" i="30"/>
  <c r="BA235" i="30"/>
  <c r="AZ235" i="30"/>
  <c r="AY235" i="30"/>
  <c r="AX235" i="30"/>
  <c r="AW235" i="30"/>
  <c r="AV235" i="30"/>
  <c r="AU235" i="30"/>
  <c r="AT235" i="30"/>
  <c r="AS235" i="30"/>
  <c r="AR235" i="30"/>
  <c r="AQ235" i="30"/>
  <c r="AP235" i="30"/>
  <c r="AO235" i="30"/>
  <c r="AN235" i="30"/>
  <c r="AM235" i="30"/>
  <c r="AL235" i="30"/>
  <c r="AK235" i="30"/>
  <c r="AJ235" i="30"/>
  <c r="AI235" i="30"/>
  <c r="AH235" i="30"/>
  <c r="AG235" i="30"/>
  <c r="AF235" i="30"/>
  <c r="AE235" i="30"/>
  <c r="AD235" i="30"/>
  <c r="AC235" i="30"/>
  <c r="AB235" i="30"/>
  <c r="AA235" i="30"/>
  <c r="Z235" i="30"/>
  <c r="Y235" i="30"/>
  <c r="X235" i="30"/>
  <c r="W235" i="30"/>
  <c r="V235" i="30"/>
  <c r="U235" i="30"/>
  <c r="T235" i="30"/>
  <c r="S235" i="30"/>
  <c r="R235" i="30"/>
  <c r="Q235" i="30"/>
  <c r="P235" i="30"/>
  <c r="O235" i="30"/>
  <c r="N235" i="30"/>
  <c r="M235" i="30"/>
  <c r="L235" i="30"/>
  <c r="K235" i="30"/>
  <c r="J235" i="30"/>
  <c r="I235" i="30"/>
  <c r="H235" i="30"/>
  <c r="G235" i="30"/>
  <c r="F235" i="30"/>
  <c r="E235" i="30"/>
  <c r="D235" i="30"/>
  <c r="C235" i="30"/>
  <c r="B235" i="30"/>
  <c r="A235" i="30"/>
  <c r="DH234" i="30"/>
  <c r="DG234" i="30"/>
  <c r="DF234" i="30"/>
  <c r="DE234" i="30"/>
  <c r="DD234" i="30"/>
  <c r="DC234" i="30"/>
  <c r="DB234" i="30"/>
  <c r="DA234" i="30"/>
  <c r="CZ234" i="30"/>
  <c r="CY234" i="30"/>
  <c r="CX234" i="30"/>
  <c r="CW234" i="30"/>
  <c r="CV234" i="30"/>
  <c r="CU234" i="30"/>
  <c r="CT234" i="30"/>
  <c r="CS234" i="30"/>
  <c r="CR234" i="30"/>
  <c r="CQ234" i="30"/>
  <c r="CP234" i="30"/>
  <c r="CO234" i="30"/>
  <c r="CN234" i="30"/>
  <c r="CM234" i="30"/>
  <c r="CL234" i="30"/>
  <c r="CK234" i="30"/>
  <c r="CJ234" i="30"/>
  <c r="CI234" i="30"/>
  <c r="CH234" i="30"/>
  <c r="CG234" i="30"/>
  <c r="CF234" i="30"/>
  <c r="CE234" i="30"/>
  <c r="CD234" i="30"/>
  <c r="CC234" i="30"/>
  <c r="CB234" i="30"/>
  <c r="CA234" i="30"/>
  <c r="BZ234" i="30"/>
  <c r="BY234" i="30"/>
  <c r="BX234" i="30"/>
  <c r="BW234" i="30"/>
  <c r="BV234" i="30"/>
  <c r="BU234" i="30"/>
  <c r="BT234" i="30"/>
  <c r="BS234" i="30"/>
  <c r="BR234" i="30"/>
  <c r="BQ234" i="30"/>
  <c r="BP234" i="30"/>
  <c r="BO234" i="30"/>
  <c r="BN234" i="30"/>
  <c r="BM234" i="30"/>
  <c r="BL234" i="30"/>
  <c r="BK234" i="30"/>
  <c r="BJ234" i="30"/>
  <c r="BI234" i="30"/>
  <c r="BH234" i="30"/>
  <c r="BG234" i="30"/>
  <c r="BF234" i="30"/>
  <c r="BE234" i="30"/>
  <c r="BD234" i="30"/>
  <c r="BC234" i="30"/>
  <c r="BB234" i="30"/>
  <c r="BA234" i="30"/>
  <c r="AZ234" i="30"/>
  <c r="AY234" i="30"/>
  <c r="AX234" i="30"/>
  <c r="AW234" i="30"/>
  <c r="AV234" i="30"/>
  <c r="AU234" i="30"/>
  <c r="AT234" i="30"/>
  <c r="AS234" i="30"/>
  <c r="AR234" i="30"/>
  <c r="AQ234" i="30"/>
  <c r="AP234" i="30"/>
  <c r="AO234" i="30"/>
  <c r="AN234" i="30"/>
  <c r="AM234" i="30"/>
  <c r="AL234" i="30"/>
  <c r="AK234" i="30"/>
  <c r="AJ234" i="30"/>
  <c r="AI234" i="30"/>
  <c r="AH234" i="30"/>
  <c r="AG234" i="30"/>
  <c r="AF234" i="30"/>
  <c r="AE234" i="30"/>
  <c r="AD234" i="30"/>
  <c r="AC234" i="30"/>
  <c r="AB234" i="30"/>
  <c r="AA234" i="30"/>
  <c r="Z234" i="30"/>
  <c r="Y234" i="30"/>
  <c r="X234" i="30"/>
  <c r="W234" i="30"/>
  <c r="V234" i="30"/>
  <c r="U234" i="30"/>
  <c r="T234" i="30"/>
  <c r="S234" i="30"/>
  <c r="R234" i="30"/>
  <c r="Q234" i="30"/>
  <c r="P234" i="30"/>
  <c r="O234" i="30"/>
  <c r="N234" i="30"/>
  <c r="M234" i="30"/>
  <c r="L234" i="30"/>
  <c r="K234" i="30"/>
  <c r="J234" i="30"/>
  <c r="I234" i="30"/>
  <c r="H234" i="30"/>
  <c r="G234" i="30"/>
  <c r="F234" i="30"/>
  <c r="E234" i="30"/>
  <c r="D234" i="30"/>
  <c r="C234" i="30"/>
  <c r="B234" i="30"/>
  <c r="A234" i="30"/>
  <c r="DH233" i="30"/>
  <c r="DG233" i="30"/>
  <c r="DF233" i="30"/>
  <c r="DE233" i="30"/>
  <c r="DD233" i="30"/>
  <c r="DC233" i="30"/>
  <c r="DB233" i="30"/>
  <c r="DA233" i="30"/>
  <c r="CZ233" i="30"/>
  <c r="CY233" i="30"/>
  <c r="CX233" i="30"/>
  <c r="CW233" i="30"/>
  <c r="CV233" i="30"/>
  <c r="CU233" i="30"/>
  <c r="CT233" i="30"/>
  <c r="CS233" i="30"/>
  <c r="CR233" i="30"/>
  <c r="CQ233" i="30"/>
  <c r="CP233" i="30"/>
  <c r="CO233" i="30"/>
  <c r="CN233" i="30"/>
  <c r="CM233" i="30"/>
  <c r="CL233" i="30"/>
  <c r="CK233" i="30"/>
  <c r="CJ233" i="30"/>
  <c r="CI233" i="30"/>
  <c r="CH233" i="30"/>
  <c r="CG233" i="30"/>
  <c r="CF233" i="30"/>
  <c r="CE233" i="30"/>
  <c r="CD233" i="30"/>
  <c r="CC233" i="30"/>
  <c r="CB233" i="30"/>
  <c r="CA233" i="30"/>
  <c r="BZ233" i="30"/>
  <c r="BY233" i="30"/>
  <c r="BX233" i="30"/>
  <c r="BW233" i="30"/>
  <c r="BV233" i="30"/>
  <c r="BU233" i="30"/>
  <c r="BT233" i="30"/>
  <c r="BS233" i="30"/>
  <c r="BR233" i="30"/>
  <c r="BQ233" i="30"/>
  <c r="BP233" i="30"/>
  <c r="BO233" i="30"/>
  <c r="BN233" i="30"/>
  <c r="BM233" i="30"/>
  <c r="BL233" i="30"/>
  <c r="BK233" i="30"/>
  <c r="BJ233" i="30"/>
  <c r="BI233" i="30"/>
  <c r="BH233" i="30"/>
  <c r="BG233" i="30"/>
  <c r="BF233" i="30"/>
  <c r="BE233" i="30"/>
  <c r="BD233" i="30"/>
  <c r="BC233" i="30"/>
  <c r="BB233" i="30"/>
  <c r="BA233" i="30"/>
  <c r="AZ233" i="30"/>
  <c r="AY233" i="30"/>
  <c r="AX233" i="30"/>
  <c r="AW233" i="30"/>
  <c r="AV233" i="30"/>
  <c r="AU233" i="30"/>
  <c r="AT233" i="30"/>
  <c r="AS233" i="30"/>
  <c r="AR233" i="30"/>
  <c r="AQ233" i="30"/>
  <c r="AP233" i="30"/>
  <c r="AO233" i="30"/>
  <c r="AN233" i="30"/>
  <c r="AM233" i="30"/>
  <c r="AL233" i="30"/>
  <c r="AK233" i="30"/>
  <c r="AJ233" i="30"/>
  <c r="AI233" i="30"/>
  <c r="AH233" i="30"/>
  <c r="AG233" i="30"/>
  <c r="AF233" i="30"/>
  <c r="AE233" i="30"/>
  <c r="AD233" i="30"/>
  <c r="AC233" i="30"/>
  <c r="AB233" i="30"/>
  <c r="AA233" i="30"/>
  <c r="Z233" i="30"/>
  <c r="Y233" i="30"/>
  <c r="X233" i="30"/>
  <c r="W233" i="30"/>
  <c r="V233" i="30"/>
  <c r="U233" i="30"/>
  <c r="T233" i="30"/>
  <c r="S233" i="30"/>
  <c r="R233" i="30"/>
  <c r="Q233" i="30"/>
  <c r="P233" i="30"/>
  <c r="O233" i="30"/>
  <c r="N233" i="30"/>
  <c r="M233" i="30"/>
  <c r="L233" i="30"/>
  <c r="K233" i="30"/>
  <c r="J233" i="30"/>
  <c r="I233" i="30"/>
  <c r="H233" i="30"/>
  <c r="G233" i="30"/>
  <c r="F233" i="30"/>
  <c r="E233" i="30"/>
  <c r="D233" i="30"/>
  <c r="C233" i="30"/>
  <c r="B233" i="30"/>
  <c r="A233" i="30"/>
  <c r="DH232" i="30"/>
  <c r="DG232" i="30"/>
  <c r="DF232" i="30"/>
  <c r="DE232" i="30"/>
  <c r="DD232" i="30"/>
  <c r="DC232" i="30"/>
  <c r="DB232" i="30"/>
  <c r="DA232" i="30"/>
  <c r="CZ232" i="30"/>
  <c r="CY232" i="30"/>
  <c r="CX232" i="30"/>
  <c r="CW232" i="30"/>
  <c r="CV232" i="30"/>
  <c r="CU232" i="30"/>
  <c r="CT232" i="30"/>
  <c r="CS232" i="30"/>
  <c r="CR232" i="30"/>
  <c r="CQ232" i="30"/>
  <c r="CP232" i="30"/>
  <c r="CO232" i="30"/>
  <c r="CN232" i="30"/>
  <c r="CM232" i="30"/>
  <c r="CL232" i="30"/>
  <c r="CK232" i="30"/>
  <c r="CJ232" i="30"/>
  <c r="CI232" i="30"/>
  <c r="CH232" i="30"/>
  <c r="CG232" i="30"/>
  <c r="CF232" i="30"/>
  <c r="CE232" i="30"/>
  <c r="CD232" i="30"/>
  <c r="CC232" i="30"/>
  <c r="CB232" i="30"/>
  <c r="CA232" i="30"/>
  <c r="BZ232" i="30"/>
  <c r="BY232" i="30"/>
  <c r="BX232" i="30"/>
  <c r="BW232" i="30"/>
  <c r="BV232" i="30"/>
  <c r="BU232" i="30"/>
  <c r="BT232" i="30"/>
  <c r="BS232" i="30"/>
  <c r="BR232" i="30"/>
  <c r="BQ232" i="30"/>
  <c r="BP232" i="30"/>
  <c r="BO232" i="30"/>
  <c r="BN232" i="30"/>
  <c r="BM232" i="30"/>
  <c r="BL232" i="30"/>
  <c r="BK232" i="30"/>
  <c r="BJ232" i="30"/>
  <c r="BI232" i="30"/>
  <c r="BH232" i="30"/>
  <c r="BG232" i="30"/>
  <c r="BF232" i="30"/>
  <c r="BE232" i="30"/>
  <c r="BD232" i="30"/>
  <c r="BC232" i="30"/>
  <c r="BB232" i="30"/>
  <c r="BA232" i="30"/>
  <c r="AZ232" i="30"/>
  <c r="AY232" i="30"/>
  <c r="AX232" i="30"/>
  <c r="AW232" i="30"/>
  <c r="AV232" i="30"/>
  <c r="AU232" i="30"/>
  <c r="AT232" i="30"/>
  <c r="AS232" i="30"/>
  <c r="AR232" i="30"/>
  <c r="AQ232" i="30"/>
  <c r="AP232" i="30"/>
  <c r="AO232" i="30"/>
  <c r="AN232" i="30"/>
  <c r="AM232" i="30"/>
  <c r="AL232" i="30"/>
  <c r="AK232" i="30"/>
  <c r="AJ232" i="30"/>
  <c r="AI232" i="30"/>
  <c r="AH232" i="30"/>
  <c r="AG232" i="30"/>
  <c r="AF232" i="30"/>
  <c r="AE232" i="30"/>
  <c r="AD232" i="30"/>
  <c r="AC232" i="30"/>
  <c r="AB232" i="30"/>
  <c r="AA232" i="30"/>
  <c r="Z232" i="30"/>
  <c r="Y232" i="30"/>
  <c r="X232" i="30"/>
  <c r="W232" i="30"/>
  <c r="V232" i="30"/>
  <c r="U232" i="30"/>
  <c r="T232" i="30"/>
  <c r="S232" i="30"/>
  <c r="R232" i="30"/>
  <c r="Q232" i="30"/>
  <c r="P232" i="30"/>
  <c r="O232" i="30"/>
  <c r="N232" i="30"/>
  <c r="M232" i="30"/>
  <c r="L232" i="30"/>
  <c r="K232" i="30"/>
  <c r="J232" i="30"/>
  <c r="I232" i="30"/>
  <c r="H232" i="30"/>
  <c r="G232" i="30"/>
  <c r="F232" i="30"/>
  <c r="E232" i="30"/>
  <c r="D232" i="30"/>
  <c r="C232" i="30"/>
  <c r="B232" i="30"/>
  <c r="A232" i="30"/>
  <c r="DH231" i="30"/>
  <c r="DG231" i="30"/>
  <c r="DF231" i="30"/>
  <c r="DE231" i="30"/>
  <c r="DD231" i="30"/>
  <c r="DC231" i="30"/>
  <c r="DB231" i="30"/>
  <c r="DA231" i="30"/>
  <c r="CZ231" i="30"/>
  <c r="CY231" i="30"/>
  <c r="CX231" i="30"/>
  <c r="CW231" i="30"/>
  <c r="CV231" i="30"/>
  <c r="CU231" i="30"/>
  <c r="CT231" i="30"/>
  <c r="CS231" i="30"/>
  <c r="CR231" i="30"/>
  <c r="CQ231" i="30"/>
  <c r="CP231" i="30"/>
  <c r="CO231" i="30"/>
  <c r="CN231" i="30"/>
  <c r="CM231" i="30"/>
  <c r="CL231" i="30"/>
  <c r="CK231" i="30"/>
  <c r="CJ231" i="30"/>
  <c r="CI231" i="30"/>
  <c r="CH231" i="30"/>
  <c r="CG231" i="30"/>
  <c r="CF231" i="30"/>
  <c r="CE231" i="30"/>
  <c r="CD231" i="30"/>
  <c r="CC231" i="30"/>
  <c r="CB231" i="30"/>
  <c r="CA231" i="30"/>
  <c r="BZ231" i="30"/>
  <c r="BY231" i="30"/>
  <c r="BX231" i="30"/>
  <c r="BW231" i="30"/>
  <c r="BV231" i="30"/>
  <c r="BU231" i="30"/>
  <c r="BT231" i="30"/>
  <c r="BS231" i="30"/>
  <c r="BR231" i="30"/>
  <c r="BQ231" i="30"/>
  <c r="BP231" i="30"/>
  <c r="BO231" i="30"/>
  <c r="BN231" i="30"/>
  <c r="BM231" i="30"/>
  <c r="BL231" i="30"/>
  <c r="BK231" i="30"/>
  <c r="BJ231" i="30"/>
  <c r="BI231" i="30"/>
  <c r="BH231" i="30"/>
  <c r="BG231" i="30"/>
  <c r="BF231" i="30"/>
  <c r="BE231" i="30"/>
  <c r="BD231" i="30"/>
  <c r="BC231" i="30"/>
  <c r="BB231" i="30"/>
  <c r="BA231" i="30"/>
  <c r="AZ231" i="30"/>
  <c r="AY231" i="30"/>
  <c r="AX231" i="30"/>
  <c r="AW231" i="30"/>
  <c r="AV231" i="30"/>
  <c r="AU231" i="30"/>
  <c r="AT231" i="30"/>
  <c r="AS231" i="30"/>
  <c r="AR231" i="30"/>
  <c r="AQ231" i="30"/>
  <c r="AP231" i="30"/>
  <c r="AO231" i="30"/>
  <c r="AN231" i="30"/>
  <c r="AM231" i="30"/>
  <c r="AL231" i="30"/>
  <c r="AK231" i="30"/>
  <c r="AJ231" i="30"/>
  <c r="AI231" i="30"/>
  <c r="AH231" i="30"/>
  <c r="AG231" i="30"/>
  <c r="AF231" i="30"/>
  <c r="AE231" i="30"/>
  <c r="AD231" i="30"/>
  <c r="AC231" i="30"/>
  <c r="AB231" i="30"/>
  <c r="AA231" i="30"/>
  <c r="Z231" i="30"/>
  <c r="Y231" i="30"/>
  <c r="X231" i="30"/>
  <c r="W231" i="30"/>
  <c r="V231" i="30"/>
  <c r="U231" i="30"/>
  <c r="T231" i="30"/>
  <c r="S231" i="30"/>
  <c r="R231" i="30"/>
  <c r="Q231" i="30"/>
  <c r="P231" i="30"/>
  <c r="O231" i="30"/>
  <c r="N231" i="30"/>
  <c r="M231" i="30"/>
  <c r="L231" i="30"/>
  <c r="K231" i="30"/>
  <c r="J231" i="30"/>
  <c r="I231" i="30"/>
  <c r="H231" i="30"/>
  <c r="G231" i="30"/>
  <c r="F231" i="30"/>
  <c r="E231" i="30"/>
  <c r="D231" i="30"/>
  <c r="C231" i="30"/>
  <c r="B231" i="30"/>
  <c r="A231" i="30"/>
  <c r="DH230" i="30"/>
  <c r="DG230" i="30"/>
  <c r="DF230" i="30"/>
  <c r="DE230" i="30"/>
  <c r="DD230" i="30"/>
  <c r="DC230" i="30"/>
  <c r="DB230" i="30"/>
  <c r="DA230" i="30"/>
  <c r="CZ230" i="30"/>
  <c r="CY230" i="30"/>
  <c r="CX230" i="30"/>
  <c r="CW230" i="30"/>
  <c r="CV230" i="30"/>
  <c r="CU230" i="30"/>
  <c r="CT230" i="30"/>
  <c r="CS230" i="30"/>
  <c r="CR230" i="30"/>
  <c r="CQ230" i="30"/>
  <c r="CP230" i="30"/>
  <c r="CO230" i="30"/>
  <c r="CN230" i="30"/>
  <c r="CM230" i="30"/>
  <c r="CL230" i="30"/>
  <c r="CK230" i="30"/>
  <c r="CJ230" i="30"/>
  <c r="CI230" i="30"/>
  <c r="CH230" i="30"/>
  <c r="CG230" i="30"/>
  <c r="CF230" i="30"/>
  <c r="CE230" i="30"/>
  <c r="CD230" i="30"/>
  <c r="CC230" i="30"/>
  <c r="CB230" i="30"/>
  <c r="CA230" i="30"/>
  <c r="BZ230" i="30"/>
  <c r="BY230" i="30"/>
  <c r="BX230" i="30"/>
  <c r="BW230" i="30"/>
  <c r="BV230" i="30"/>
  <c r="BU230" i="30"/>
  <c r="BT230" i="30"/>
  <c r="BS230" i="30"/>
  <c r="BR230" i="30"/>
  <c r="BQ230" i="30"/>
  <c r="BP230" i="30"/>
  <c r="BO230" i="30"/>
  <c r="BN230" i="30"/>
  <c r="BM230" i="30"/>
  <c r="BL230" i="30"/>
  <c r="BK230" i="30"/>
  <c r="BJ230" i="30"/>
  <c r="BI230" i="30"/>
  <c r="BH230" i="30"/>
  <c r="BG230" i="30"/>
  <c r="BF230" i="30"/>
  <c r="BE230" i="30"/>
  <c r="BD230" i="30"/>
  <c r="BC230" i="30"/>
  <c r="BB230" i="30"/>
  <c r="BA230" i="30"/>
  <c r="AZ230" i="30"/>
  <c r="AY230" i="30"/>
  <c r="AX230" i="30"/>
  <c r="AW230" i="30"/>
  <c r="AV230" i="30"/>
  <c r="AU230" i="30"/>
  <c r="AT230" i="30"/>
  <c r="AS230" i="30"/>
  <c r="AR230" i="30"/>
  <c r="AQ230" i="30"/>
  <c r="AP230" i="30"/>
  <c r="AO230" i="30"/>
  <c r="AN230" i="30"/>
  <c r="AM230" i="30"/>
  <c r="AL230" i="30"/>
  <c r="AK230" i="30"/>
  <c r="AJ230" i="30"/>
  <c r="AI230" i="30"/>
  <c r="AH230" i="30"/>
  <c r="AG230" i="30"/>
  <c r="AF230" i="30"/>
  <c r="AE230" i="30"/>
  <c r="AD230" i="30"/>
  <c r="AC230" i="30"/>
  <c r="AB230" i="30"/>
  <c r="AA230" i="30"/>
  <c r="Z230" i="30"/>
  <c r="Y230" i="30"/>
  <c r="X230" i="30"/>
  <c r="W230" i="30"/>
  <c r="V230" i="30"/>
  <c r="U230" i="30"/>
  <c r="T230" i="30"/>
  <c r="S230" i="30"/>
  <c r="R230" i="30"/>
  <c r="Q230" i="30"/>
  <c r="P230" i="30"/>
  <c r="O230" i="30"/>
  <c r="N230" i="30"/>
  <c r="M230" i="30"/>
  <c r="L230" i="30"/>
  <c r="K230" i="30"/>
  <c r="J230" i="30"/>
  <c r="I230" i="30"/>
  <c r="H230" i="30"/>
  <c r="G230" i="30"/>
  <c r="F230" i="30"/>
  <c r="E230" i="30"/>
  <c r="D230" i="30"/>
  <c r="C230" i="30"/>
  <c r="B230" i="30"/>
  <c r="A230" i="30"/>
  <c r="DH229" i="30"/>
  <c r="DG229" i="30"/>
  <c r="DF229" i="30"/>
  <c r="DE229" i="30"/>
  <c r="DD229" i="30"/>
  <c r="DC229" i="30"/>
  <c r="DB229" i="30"/>
  <c r="DA229" i="30"/>
  <c r="CZ229" i="30"/>
  <c r="CY229" i="30"/>
  <c r="CX229" i="30"/>
  <c r="CW229" i="30"/>
  <c r="CV229" i="30"/>
  <c r="CU229" i="30"/>
  <c r="CT229" i="30"/>
  <c r="CS229" i="30"/>
  <c r="CR229" i="30"/>
  <c r="CQ229" i="30"/>
  <c r="CP229" i="30"/>
  <c r="CO229" i="30"/>
  <c r="CN229" i="30"/>
  <c r="CM229" i="30"/>
  <c r="CL229" i="30"/>
  <c r="CK229" i="30"/>
  <c r="CJ229" i="30"/>
  <c r="CI229" i="30"/>
  <c r="CH229" i="30"/>
  <c r="CG229" i="30"/>
  <c r="CF229" i="30"/>
  <c r="CE229" i="30"/>
  <c r="CD229" i="30"/>
  <c r="CC229" i="30"/>
  <c r="CB229" i="30"/>
  <c r="CA229" i="30"/>
  <c r="BZ229" i="30"/>
  <c r="BY229" i="30"/>
  <c r="BX229" i="30"/>
  <c r="BW229" i="30"/>
  <c r="BV229" i="30"/>
  <c r="BU229" i="30"/>
  <c r="BT229" i="30"/>
  <c r="BS229" i="30"/>
  <c r="BR229" i="30"/>
  <c r="BQ229" i="30"/>
  <c r="BP229" i="30"/>
  <c r="BO229" i="30"/>
  <c r="BN229" i="30"/>
  <c r="BM229" i="30"/>
  <c r="BL229" i="30"/>
  <c r="BK229" i="30"/>
  <c r="BJ229" i="30"/>
  <c r="BI229" i="30"/>
  <c r="BH229" i="30"/>
  <c r="BG229" i="30"/>
  <c r="BF229" i="30"/>
  <c r="BE229" i="30"/>
  <c r="BD229" i="30"/>
  <c r="BC229" i="30"/>
  <c r="BB229" i="30"/>
  <c r="BA229" i="30"/>
  <c r="AZ229" i="30"/>
  <c r="AY229" i="30"/>
  <c r="AX229" i="30"/>
  <c r="AW229" i="30"/>
  <c r="AV229" i="30"/>
  <c r="AU229" i="30"/>
  <c r="AT229" i="30"/>
  <c r="AS229" i="30"/>
  <c r="AR229" i="30"/>
  <c r="AQ229" i="30"/>
  <c r="AP229" i="30"/>
  <c r="AO229" i="30"/>
  <c r="AN229" i="30"/>
  <c r="AM229" i="30"/>
  <c r="AL229" i="30"/>
  <c r="AK229" i="30"/>
  <c r="AJ229" i="30"/>
  <c r="AI229" i="30"/>
  <c r="AH229" i="30"/>
  <c r="AG229" i="30"/>
  <c r="AF229" i="30"/>
  <c r="AE229" i="30"/>
  <c r="AD229" i="30"/>
  <c r="AC229" i="30"/>
  <c r="AB229" i="30"/>
  <c r="AA229" i="30"/>
  <c r="Z229" i="30"/>
  <c r="Y229" i="30"/>
  <c r="X229" i="30"/>
  <c r="W229" i="30"/>
  <c r="V229" i="30"/>
  <c r="U229" i="30"/>
  <c r="T229" i="30"/>
  <c r="S229" i="30"/>
  <c r="R229" i="30"/>
  <c r="Q229" i="30"/>
  <c r="P229" i="30"/>
  <c r="O229" i="30"/>
  <c r="N229" i="30"/>
  <c r="M229" i="30"/>
  <c r="L229" i="30"/>
  <c r="K229" i="30"/>
  <c r="J229" i="30"/>
  <c r="I229" i="30"/>
  <c r="H229" i="30"/>
  <c r="G229" i="30"/>
  <c r="F229" i="30"/>
  <c r="E229" i="30"/>
  <c r="D229" i="30"/>
  <c r="C229" i="30"/>
  <c r="B229" i="30"/>
  <c r="A229" i="30"/>
  <c r="DH228" i="30"/>
  <c r="DG228" i="30"/>
  <c r="DF228" i="30"/>
  <c r="DE228" i="30"/>
  <c r="DD228" i="30"/>
  <c r="DC228" i="30"/>
  <c r="DB228" i="30"/>
  <c r="DA228" i="30"/>
  <c r="CZ228" i="30"/>
  <c r="CY228" i="30"/>
  <c r="CX228" i="30"/>
  <c r="CW228" i="30"/>
  <c r="CV228" i="30"/>
  <c r="CU228" i="30"/>
  <c r="CT228" i="30"/>
  <c r="CS228" i="30"/>
  <c r="CR228" i="30"/>
  <c r="CQ228" i="30"/>
  <c r="CP228" i="30"/>
  <c r="CO228" i="30"/>
  <c r="CN228" i="30"/>
  <c r="CM228" i="30"/>
  <c r="CL228" i="30"/>
  <c r="CK228" i="30"/>
  <c r="CJ228" i="30"/>
  <c r="CI228" i="30"/>
  <c r="CH228" i="30"/>
  <c r="CG228" i="30"/>
  <c r="CF228" i="30"/>
  <c r="CE228" i="30"/>
  <c r="CD228" i="30"/>
  <c r="CC228" i="30"/>
  <c r="CB228" i="30"/>
  <c r="CA228" i="30"/>
  <c r="BZ228" i="30"/>
  <c r="BY228" i="30"/>
  <c r="BX228" i="30"/>
  <c r="BW228" i="30"/>
  <c r="BV228" i="30"/>
  <c r="BU228" i="30"/>
  <c r="BT228" i="30"/>
  <c r="BS228" i="30"/>
  <c r="BR228" i="30"/>
  <c r="BQ228" i="30"/>
  <c r="BP228" i="30"/>
  <c r="BO228" i="30"/>
  <c r="BN228" i="30"/>
  <c r="BM228" i="30"/>
  <c r="BL228" i="30"/>
  <c r="BK228" i="30"/>
  <c r="BJ228" i="30"/>
  <c r="BI228" i="30"/>
  <c r="BH228" i="30"/>
  <c r="BG228" i="30"/>
  <c r="BF228" i="30"/>
  <c r="BE228" i="30"/>
  <c r="BD228" i="30"/>
  <c r="BC228" i="30"/>
  <c r="BB228" i="30"/>
  <c r="BA228" i="30"/>
  <c r="AZ228" i="30"/>
  <c r="AY228" i="30"/>
  <c r="AX228" i="30"/>
  <c r="AW228" i="30"/>
  <c r="AV228" i="30"/>
  <c r="AU228" i="30"/>
  <c r="AT228" i="30"/>
  <c r="AS228" i="30"/>
  <c r="AR228" i="30"/>
  <c r="AQ228" i="30"/>
  <c r="AP228" i="30"/>
  <c r="AO228" i="30"/>
  <c r="AN228" i="30"/>
  <c r="AM228" i="30"/>
  <c r="AL228" i="30"/>
  <c r="AK228" i="30"/>
  <c r="AJ228" i="30"/>
  <c r="AI228" i="30"/>
  <c r="AH228" i="30"/>
  <c r="AG228" i="30"/>
  <c r="AF228" i="30"/>
  <c r="AE228" i="30"/>
  <c r="AD228" i="30"/>
  <c r="AC228" i="30"/>
  <c r="AB228" i="30"/>
  <c r="AA228" i="30"/>
  <c r="Z228" i="30"/>
  <c r="Y228" i="30"/>
  <c r="X228" i="30"/>
  <c r="W228" i="30"/>
  <c r="V228" i="30"/>
  <c r="U228" i="30"/>
  <c r="T228" i="30"/>
  <c r="S228" i="30"/>
  <c r="R228" i="30"/>
  <c r="Q228" i="30"/>
  <c r="P228" i="30"/>
  <c r="O228" i="30"/>
  <c r="N228" i="30"/>
  <c r="M228" i="30"/>
  <c r="L228" i="30"/>
  <c r="K228" i="30"/>
  <c r="J228" i="30"/>
  <c r="I228" i="30"/>
  <c r="H228" i="30"/>
  <c r="G228" i="30"/>
  <c r="F228" i="30"/>
  <c r="E228" i="30"/>
  <c r="D228" i="30"/>
  <c r="C228" i="30"/>
  <c r="B228" i="30"/>
  <c r="A228" i="30"/>
  <c r="DH227" i="30"/>
  <c r="DG227" i="30"/>
  <c r="DF227" i="30"/>
  <c r="DE227" i="30"/>
  <c r="DD227" i="30"/>
  <c r="DC227" i="30"/>
  <c r="DB227" i="30"/>
  <c r="DA227" i="30"/>
  <c r="CZ227" i="30"/>
  <c r="CY227" i="30"/>
  <c r="CX227" i="30"/>
  <c r="CW227" i="30"/>
  <c r="CV227" i="30"/>
  <c r="CU227" i="30"/>
  <c r="CT227" i="30"/>
  <c r="CS227" i="30"/>
  <c r="CR227" i="30"/>
  <c r="CQ227" i="30"/>
  <c r="CP227" i="30"/>
  <c r="CO227" i="30"/>
  <c r="CN227" i="30"/>
  <c r="CM227" i="30"/>
  <c r="CL227" i="30"/>
  <c r="CK227" i="30"/>
  <c r="CJ227" i="30"/>
  <c r="CI227" i="30"/>
  <c r="CH227" i="30"/>
  <c r="CG227" i="30"/>
  <c r="CF227" i="30"/>
  <c r="CE227" i="30"/>
  <c r="CD227" i="30"/>
  <c r="CC227" i="30"/>
  <c r="CB227" i="30"/>
  <c r="CA227" i="30"/>
  <c r="BZ227" i="30"/>
  <c r="BY227" i="30"/>
  <c r="BX227" i="30"/>
  <c r="BW227" i="30"/>
  <c r="BV227" i="30"/>
  <c r="BU227" i="30"/>
  <c r="BT227" i="30"/>
  <c r="BS227" i="30"/>
  <c r="BR227" i="30"/>
  <c r="BQ227" i="30"/>
  <c r="BP227" i="30"/>
  <c r="BO227" i="30"/>
  <c r="BN227" i="30"/>
  <c r="BM227" i="30"/>
  <c r="BL227" i="30"/>
  <c r="BK227" i="30"/>
  <c r="BJ227" i="30"/>
  <c r="BI227" i="30"/>
  <c r="BH227" i="30"/>
  <c r="BG227" i="30"/>
  <c r="BF227" i="30"/>
  <c r="BE227" i="30"/>
  <c r="BD227" i="30"/>
  <c r="BC227" i="30"/>
  <c r="BB227" i="30"/>
  <c r="BA227" i="30"/>
  <c r="AZ227" i="30"/>
  <c r="AY227" i="30"/>
  <c r="AX227" i="30"/>
  <c r="AW227" i="30"/>
  <c r="AV227" i="30"/>
  <c r="AU227" i="30"/>
  <c r="AT227" i="30"/>
  <c r="AS227" i="30"/>
  <c r="AR227" i="30"/>
  <c r="AQ227" i="30"/>
  <c r="AP227" i="30"/>
  <c r="AO227" i="30"/>
  <c r="AN227" i="30"/>
  <c r="AM227" i="30"/>
  <c r="AL227" i="30"/>
  <c r="AK227" i="30"/>
  <c r="AJ227" i="30"/>
  <c r="AI227" i="30"/>
  <c r="AH227" i="30"/>
  <c r="AG227" i="30"/>
  <c r="AF227" i="30"/>
  <c r="AE227" i="30"/>
  <c r="AD227" i="30"/>
  <c r="AC227" i="30"/>
  <c r="AB227" i="30"/>
  <c r="AA227" i="30"/>
  <c r="Z227" i="30"/>
  <c r="Y227" i="30"/>
  <c r="X227" i="30"/>
  <c r="W227" i="30"/>
  <c r="V227" i="30"/>
  <c r="U227" i="30"/>
  <c r="T227" i="30"/>
  <c r="S227" i="30"/>
  <c r="R227" i="30"/>
  <c r="Q227" i="30"/>
  <c r="P227" i="30"/>
  <c r="O227" i="30"/>
  <c r="N227" i="30"/>
  <c r="M227" i="30"/>
  <c r="L227" i="30"/>
  <c r="K227" i="30"/>
  <c r="J227" i="30"/>
  <c r="I227" i="30"/>
  <c r="H227" i="30"/>
  <c r="G227" i="30"/>
  <c r="F227" i="30"/>
  <c r="E227" i="30"/>
  <c r="D227" i="30"/>
  <c r="C227" i="30"/>
  <c r="B227" i="30"/>
  <c r="A227" i="30"/>
  <c r="DH226" i="30"/>
  <c r="DG226" i="30"/>
  <c r="DF226" i="30"/>
  <c r="DE226" i="30"/>
  <c r="DD226" i="30"/>
  <c r="DC226" i="30"/>
  <c r="DB226" i="30"/>
  <c r="DA226" i="30"/>
  <c r="CZ226" i="30"/>
  <c r="CY226" i="30"/>
  <c r="CX226" i="30"/>
  <c r="CW226" i="30"/>
  <c r="CV226" i="30"/>
  <c r="CU226" i="30"/>
  <c r="CT226" i="30"/>
  <c r="CS226" i="30"/>
  <c r="CR226" i="30"/>
  <c r="CQ226" i="30"/>
  <c r="CP226" i="30"/>
  <c r="CO226" i="30"/>
  <c r="CN226" i="30"/>
  <c r="CM226" i="30"/>
  <c r="CL226" i="30"/>
  <c r="CK226" i="30"/>
  <c r="CJ226" i="30"/>
  <c r="CI226" i="30"/>
  <c r="CH226" i="30"/>
  <c r="CG226" i="30"/>
  <c r="CF226" i="30"/>
  <c r="CE226" i="30"/>
  <c r="CD226" i="30"/>
  <c r="CC226" i="30"/>
  <c r="CB226" i="30"/>
  <c r="CA226" i="30"/>
  <c r="BZ226" i="30"/>
  <c r="BY226" i="30"/>
  <c r="BX226" i="30"/>
  <c r="BW226" i="30"/>
  <c r="BV226" i="30"/>
  <c r="BU226" i="30"/>
  <c r="BT226" i="30"/>
  <c r="BS226" i="30"/>
  <c r="BR226" i="30"/>
  <c r="BQ226" i="30"/>
  <c r="BP226" i="30"/>
  <c r="BO226" i="30"/>
  <c r="BN226" i="30"/>
  <c r="BM226" i="30"/>
  <c r="BL226" i="30"/>
  <c r="BK226" i="30"/>
  <c r="BJ226" i="30"/>
  <c r="BI226" i="30"/>
  <c r="BH226" i="30"/>
  <c r="BG226" i="30"/>
  <c r="BF226" i="30"/>
  <c r="BE226" i="30"/>
  <c r="BD226" i="30"/>
  <c r="BC226" i="30"/>
  <c r="BB226" i="30"/>
  <c r="BA226" i="30"/>
  <c r="AZ226" i="30"/>
  <c r="AY226" i="30"/>
  <c r="AX226" i="30"/>
  <c r="AW226" i="30"/>
  <c r="AV226" i="30"/>
  <c r="AU226" i="30"/>
  <c r="AT226" i="30"/>
  <c r="AS226" i="30"/>
  <c r="AR226" i="30"/>
  <c r="AQ226" i="30"/>
  <c r="AP226" i="30"/>
  <c r="AO226" i="30"/>
  <c r="AN226" i="30"/>
  <c r="AM226" i="30"/>
  <c r="AL226" i="30"/>
  <c r="AK226" i="30"/>
  <c r="AJ226" i="30"/>
  <c r="AI226" i="30"/>
  <c r="AH226" i="30"/>
  <c r="AG226" i="30"/>
  <c r="AF226" i="30"/>
  <c r="AE226" i="30"/>
  <c r="AD226" i="30"/>
  <c r="AC226" i="30"/>
  <c r="AB226" i="30"/>
  <c r="AA226" i="30"/>
  <c r="Z226" i="30"/>
  <c r="Y226" i="30"/>
  <c r="X226" i="30"/>
  <c r="W226" i="30"/>
  <c r="V226" i="30"/>
  <c r="U226" i="30"/>
  <c r="T226" i="30"/>
  <c r="S226" i="30"/>
  <c r="R226" i="30"/>
  <c r="Q226" i="30"/>
  <c r="P226" i="30"/>
  <c r="O226" i="30"/>
  <c r="N226" i="30"/>
  <c r="M226" i="30"/>
  <c r="L226" i="30"/>
  <c r="K226" i="30"/>
  <c r="J226" i="30"/>
  <c r="I226" i="30"/>
  <c r="H226" i="30"/>
  <c r="G226" i="30"/>
  <c r="F226" i="30"/>
  <c r="E226" i="30"/>
  <c r="D226" i="30"/>
  <c r="C226" i="30"/>
  <c r="B226" i="30"/>
  <c r="A226" i="30"/>
  <c r="DH225" i="30"/>
  <c r="DG225" i="30"/>
  <c r="DF225" i="30"/>
  <c r="DE225" i="30"/>
  <c r="DD225" i="30"/>
  <c r="DC225" i="30"/>
  <c r="DB225" i="30"/>
  <c r="DA225" i="30"/>
  <c r="CZ225" i="30"/>
  <c r="CY225" i="30"/>
  <c r="CX225" i="30"/>
  <c r="CW225" i="30"/>
  <c r="CV225" i="30"/>
  <c r="CU225" i="30"/>
  <c r="CT225" i="30"/>
  <c r="CS225" i="30"/>
  <c r="CR225" i="30"/>
  <c r="CQ225" i="30"/>
  <c r="CP225" i="30"/>
  <c r="CO225" i="30"/>
  <c r="CN225" i="30"/>
  <c r="CM225" i="30"/>
  <c r="CL225" i="30"/>
  <c r="CK225" i="30"/>
  <c r="CJ225" i="30"/>
  <c r="CI225" i="30"/>
  <c r="CH225" i="30"/>
  <c r="CG225" i="30"/>
  <c r="CF225" i="30"/>
  <c r="CE225" i="30"/>
  <c r="CD225" i="30"/>
  <c r="CC225" i="30"/>
  <c r="CB225" i="30"/>
  <c r="CA225" i="30"/>
  <c r="BZ225" i="30"/>
  <c r="BY225" i="30"/>
  <c r="BX225" i="30"/>
  <c r="BW225" i="30"/>
  <c r="BV225" i="30"/>
  <c r="BU225" i="30"/>
  <c r="BT225" i="30"/>
  <c r="BS225" i="30"/>
  <c r="BR225" i="30"/>
  <c r="BQ225" i="30"/>
  <c r="BP225" i="30"/>
  <c r="BO225" i="30"/>
  <c r="BN225" i="30"/>
  <c r="BM225" i="30"/>
  <c r="BL225" i="30"/>
  <c r="BK225" i="30"/>
  <c r="BJ225" i="30"/>
  <c r="BI225" i="30"/>
  <c r="BH225" i="30"/>
  <c r="BG225" i="30"/>
  <c r="BF225" i="30"/>
  <c r="BE225" i="30"/>
  <c r="BD225" i="30"/>
  <c r="BC225" i="30"/>
  <c r="BB225" i="30"/>
  <c r="BA225" i="30"/>
  <c r="AZ225" i="30"/>
  <c r="AY225" i="30"/>
  <c r="AX225" i="30"/>
  <c r="AW225" i="30"/>
  <c r="AV225" i="30"/>
  <c r="AU225" i="30"/>
  <c r="AT225" i="30"/>
  <c r="AS225" i="30"/>
  <c r="AR225" i="30"/>
  <c r="AQ225" i="30"/>
  <c r="AP225" i="30"/>
  <c r="AO225" i="30"/>
  <c r="AN225" i="30"/>
  <c r="AM225" i="30"/>
  <c r="AL225" i="30"/>
  <c r="AK225" i="30"/>
  <c r="AJ225" i="30"/>
  <c r="AI225" i="30"/>
  <c r="AH225" i="30"/>
  <c r="AG225" i="30"/>
  <c r="AF225" i="30"/>
  <c r="AE225" i="30"/>
  <c r="AD225" i="30"/>
  <c r="AC225" i="30"/>
  <c r="AB225" i="30"/>
  <c r="AA225" i="30"/>
  <c r="Z225" i="30"/>
  <c r="Y225" i="30"/>
  <c r="X225" i="30"/>
  <c r="W225" i="30"/>
  <c r="V225" i="30"/>
  <c r="U225" i="30"/>
  <c r="T225" i="30"/>
  <c r="S225" i="30"/>
  <c r="R225" i="30"/>
  <c r="Q225" i="30"/>
  <c r="P225" i="30"/>
  <c r="O225" i="30"/>
  <c r="N225" i="30"/>
  <c r="M225" i="30"/>
  <c r="L225" i="30"/>
  <c r="K225" i="30"/>
  <c r="J225" i="30"/>
  <c r="I225" i="30"/>
  <c r="H225" i="30"/>
  <c r="G225" i="30"/>
  <c r="F225" i="30"/>
  <c r="E225" i="30"/>
  <c r="D225" i="30"/>
  <c r="C225" i="30"/>
  <c r="B225" i="30"/>
  <c r="A225" i="30"/>
  <c r="DH224" i="30"/>
  <c r="DG224" i="30"/>
  <c r="DF224" i="30"/>
  <c r="DE224" i="30"/>
  <c r="DD224" i="30"/>
  <c r="DC224" i="30"/>
  <c r="DB224" i="30"/>
  <c r="DA224" i="30"/>
  <c r="CZ224" i="30"/>
  <c r="CY224" i="30"/>
  <c r="CX224" i="30"/>
  <c r="CW224" i="30"/>
  <c r="CV224" i="30"/>
  <c r="CU224" i="30"/>
  <c r="CT224" i="30"/>
  <c r="CS224" i="30"/>
  <c r="CR224" i="30"/>
  <c r="CQ224" i="30"/>
  <c r="CP224" i="30"/>
  <c r="CO224" i="30"/>
  <c r="CN224" i="30"/>
  <c r="CM224" i="30"/>
  <c r="CL224" i="30"/>
  <c r="CK224" i="30"/>
  <c r="CJ224" i="30"/>
  <c r="CI224" i="30"/>
  <c r="CH224" i="30"/>
  <c r="CG224" i="30"/>
  <c r="CF224" i="30"/>
  <c r="CE224" i="30"/>
  <c r="CD224" i="30"/>
  <c r="CC224" i="30"/>
  <c r="CB224" i="30"/>
  <c r="CA224" i="30"/>
  <c r="BZ224" i="30"/>
  <c r="BY224" i="30"/>
  <c r="BX224" i="30"/>
  <c r="BW224" i="30"/>
  <c r="BV224" i="30"/>
  <c r="BU224" i="30"/>
  <c r="BT224" i="30"/>
  <c r="BS224" i="30"/>
  <c r="BR224" i="30"/>
  <c r="BQ224" i="30"/>
  <c r="BP224" i="30"/>
  <c r="BO224" i="30"/>
  <c r="BN224" i="30"/>
  <c r="BM224" i="30"/>
  <c r="BL224" i="30"/>
  <c r="BK224" i="30"/>
  <c r="BJ224" i="30"/>
  <c r="BI224" i="30"/>
  <c r="BH224" i="30"/>
  <c r="BG224" i="30"/>
  <c r="BF224" i="30"/>
  <c r="BE224" i="30"/>
  <c r="BD224" i="30"/>
  <c r="BC224" i="30"/>
  <c r="BB224" i="30"/>
  <c r="BA224" i="30"/>
  <c r="AZ224" i="30"/>
  <c r="AY224" i="30"/>
  <c r="AX224" i="30"/>
  <c r="AW224" i="30"/>
  <c r="AV224" i="30"/>
  <c r="AU224" i="30"/>
  <c r="AT224" i="30"/>
  <c r="AS224" i="30"/>
  <c r="AR224" i="30"/>
  <c r="AQ224" i="30"/>
  <c r="AP224" i="30"/>
  <c r="AO224" i="30"/>
  <c r="AN224" i="30"/>
  <c r="AM224" i="30"/>
  <c r="AL224" i="30"/>
  <c r="AK224" i="30"/>
  <c r="AJ224" i="30"/>
  <c r="AI224" i="30"/>
  <c r="AH224" i="30"/>
  <c r="AG224" i="30"/>
  <c r="AF224" i="30"/>
  <c r="AE224" i="30"/>
  <c r="AD224" i="30"/>
  <c r="AC224" i="30"/>
  <c r="AB224" i="30"/>
  <c r="AA224" i="30"/>
  <c r="Z224" i="30"/>
  <c r="Y224" i="30"/>
  <c r="X224" i="30"/>
  <c r="W224" i="30"/>
  <c r="V224" i="30"/>
  <c r="U224" i="30"/>
  <c r="T224" i="30"/>
  <c r="S224" i="30"/>
  <c r="R224" i="30"/>
  <c r="Q224" i="30"/>
  <c r="P224" i="30"/>
  <c r="O224" i="30"/>
  <c r="N224" i="30"/>
  <c r="M224" i="30"/>
  <c r="L224" i="30"/>
  <c r="K224" i="30"/>
  <c r="J224" i="30"/>
  <c r="I224" i="30"/>
  <c r="H224" i="30"/>
  <c r="G224" i="30"/>
  <c r="F224" i="30"/>
  <c r="E224" i="30"/>
  <c r="D224" i="30"/>
  <c r="C224" i="30"/>
  <c r="B224" i="30"/>
  <c r="A224" i="30"/>
  <c r="DH223" i="30"/>
  <c r="DG223" i="30"/>
  <c r="DF223" i="30"/>
  <c r="DE223" i="30"/>
  <c r="DD223" i="30"/>
  <c r="DC223" i="30"/>
  <c r="DB223" i="30"/>
  <c r="DA223" i="30"/>
  <c r="CZ223" i="30"/>
  <c r="CY223" i="30"/>
  <c r="CX223" i="30"/>
  <c r="CW223" i="30"/>
  <c r="CV223" i="30"/>
  <c r="CU223" i="30"/>
  <c r="CT223" i="30"/>
  <c r="CS223" i="30"/>
  <c r="CR223" i="30"/>
  <c r="CQ223" i="30"/>
  <c r="CP223" i="30"/>
  <c r="CO223" i="30"/>
  <c r="CN223" i="30"/>
  <c r="CM223" i="30"/>
  <c r="CL223" i="30"/>
  <c r="CK223" i="30"/>
  <c r="CJ223" i="30"/>
  <c r="CI223" i="30"/>
  <c r="CH223" i="30"/>
  <c r="CG223" i="30"/>
  <c r="CF223" i="30"/>
  <c r="CE223" i="30"/>
  <c r="CD223" i="30"/>
  <c r="CC223" i="30"/>
  <c r="CB223" i="30"/>
  <c r="CA223" i="30"/>
  <c r="BZ223" i="30"/>
  <c r="BY223" i="30"/>
  <c r="BX223" i="30"/>
  <c r="BW223" i="30"/>
  <c r="BV223" i="30"/>
  <c r="BU223" i="30"/>
  <c r="BT223" i="30"/>
  <c r="BS223" i="30"/>
  <c r="BR223" i="30"/>
  <c r="BQ223" i="30"/>
  <c r="BP223" i="30"/>
  <c r="BO223" i="30"/>
  <c r="BN223" i="30"/>
  <c r="BM223" i="30"/>
  <c r="BL223" i="30"/>
  <c r="BK223" i="30"/>
  <c r="BJ223" i="30"/>
  <c r="BI223" i="30"/>
  <c r="BH223" i="30"/>
  <c r="BG223" i="30"/>
  <c r="BF223" i="30"/>
  <c r="BE223" i="30"/>
  <c r="BD223" i="30"/>
  <c r="BC223" i="30"/>
  <c r="BB223" i="30"/>
  <c r="BA223" i="30"/>
  <c r="AZ223" i="30"/>
  <c r="AY223" i="30"/>
  <c r="AX223" i="30"/>
  <c r="AW223" i="30"/>
  <c r="AV223" i="30"/>
  <c r="AU223" i="30"/>
  <c r="AT223" i="30"/>
  <c r="AS223" i="30"/>
  <c r="AR223" i="30"/>
  <c r="AQ223" i="30"/>
  <c r="AP223" i="30"/>
  <c r="AO223" i="30"/>
  <c r="AN223" i="30"/>
  <c r="AM223" i="30"/>
  <c r="AL223" i="30"/>
  <c r="AK223" i="30"/>
  <c r="AJ223" i="30"/>
  <c r="AI223" i="30"/>
  <c r="AH223" i="30"/>
  <c r="AG223" i="30"/>
  <c r="AF223" i="30"/>
  <c r="AE223" i="30"/>
  <c r="AD223" i="30"/>
  <c r="AC223" i="30"/>
  <c r="AB223" i="30"/>
  <c r="AA223" i="30"/>
  <c r="Z223" i="30"/>
  <c r="Y223" i="30"/>
  <c r="X223" i="30"/>
  <c r="W223" i="30"/>
  <c r="V223" i="30"/>
  <c r="U223" i="30"/>
  <c r="T223" i="30"/>
  <c r="S223" i="30"/>
  <c r="R223" i="30"/>
  <c r="Q223" i="30"/>
  <c r="P223" i="30"/>
  <c r="O223" i="30"/>
  <c r="N223" i="30"/>
  <c r="M223" i="30"/>
  <c r="L223" i="30"/>
  <c r="K223" i="30"/>
  <c r="J223" i="30"/>
  <c r="I223" i="30"/>
  <c r="H223" i="30"/>
  <c r="G223" i="30"/>
  <c r="F223" i="30"/>
  <c r="E223" i="30"/>
  <c r="D223" i="30"/>
  <c r="C223" i="30"/>
  <c r="B223" i="30"/>
  <c r="A223" i="30"/>
  <c r="DH222" i="30"/>
  <c r="DG222" i="30"/>
  <c r="DF222" i="30"/>
  <c r="DE222" i="30"/>
  <c r="DD222" i="30"/>
  <c r="DC222" i="30"/>
  <c r="DB222" i="30"/>
  <c r="DA222" i="30"/>
  <c r="CZ222" i="30"/>
  <c r="CY222" i="30"/>
  <c r="CX222" i="30"/>
  <c r="CW222" i="30"/>
  <c r="CV222" i="30"/>
  <c r="CU222" i="30"/>
  <c r="CT222" i="30"/>
  <c r="CS222" i="30"/>
  <c r="CR222" i="30"/>
  <c r="CQ222" i="30"/>
  <c r="CP222" i="30"/>
  <c r="CO222" i="30"/>
  <c r="CN222" i="30"/>
  <c r="CM222" i="30"/>
  <c r="CL222" i="30"/>
  <c r="CK222" i="30"/>
  <c r="CJ222" i="30"/>
  <c r="CI222" i="30"/>
  <c r="CH222" i="30"/>
  <c r="CG222" i="30"/>
  <c r="CF222" i="30"/>
  <c r="CE222" i="30"/>
  <c r="CD222" i="30"/>
  <c r="CC222" i="30"/>
  <c r="CB222" i="30"/>
  <c r="CA222" i="30"/>
  <c r="BZ222" i="30"/>
  <c r="BY222" i="30"/>
  <c r="BX222" i="30"/>
  <c r="BW222" i="30"/>
  <c r="BV222" i="30"/>
  <c r="BU222" i="30"/>
  <c r="BT222" i="30"/>
  <c r="BS222" i="30"/>
  <c r="BR222" i="30"/>
  <c r="BQ222" i="30"/>
  <c r="BP222" i="30"/>
  <c r="BO222" i="30"/>
  <c r="BN222" i="30"/>
  <c r="BM222" i="30"/>
  <c r="BL222" i="30"/>
  <c r="BK222" i="30"/>
  <c r="BJ222" i="30"/>
  <c r="BI222" i="30"/>
  <c r="BH222" i="30"/>
  <c r="BG222" i="30"/>
  <c r="BF222" i="30"/>
  <c r="BE222" i="30"/>
  <c r="BD222" i="30"/>
  <c r="BC222" i="30"/>
  <c r="BB222" i="30"/>
  <c r="BA222" i="30"/>
  <c r="AZ222" i="30"/>
  <c r="AY222" i="30"/>
  <c r="AX222" i="30"/>
  <c r="AW222" i="30"/>
  <c r="AV222" i="30"/>
  <c r="AU222" i="30"/>
  <c r="AT222" i="30"/>
  <c r="AS222" i="30"/>
  <c r="AR222" i="30"/>
  <c r="AQ222" i="30"/>
  <c r="AP222" i="30"/>
  <c r="AO222" i="30"/>
  <c r="AN222" i="30"/>
  <c r="AM222" i="30"/>
  <c r="AL222" i="30"/>
  <c r="AK222" i="30"/>
  <c r="AJ222" i="30"/>
  <c r="AI222" i="30"/>
  <c r="AH222" i="30"/>
  <c r="AG222" i="30"/>
  <c r="AF222" i="30"/>
  <c r="AE222" i="30"/>
  <c r="AD222" i="30"/>
  <c r="AC222" i="30"/>
  <c r="AB222" i="30"/>
  <c r="AA222" i="30"/>
  <c r="Z222" i="30"/>
  <c r="Y222" i="30"/>
  <c r="X222" i="30"/>
  <c r="W222" i="30"/>
  <c r="V222" i="30"/>
  <c r="U222" i="30"/>
  <c r="T222" i="30"/>
  <c r="S222" i="30"/>
  <c r="R222" i="30"/>
  <c r="Q222" i="30"/>
  <c r="P222" i="30"/>
  <c r="O222" i="30"/>
  <c r="N222" i="30"/>
  <c r="M222" i="30"/>
  <c r="L222" i="30"/>
  <c r="K222" i="30"/>
  <c r="J222" i="30"/>
  <c r="I222" i="30"/>
  <c r="H222" i="30"/>
  <c r="G222" i="30"/>
  <c r="F222" i="30"/>
  <c r="E222" i="30"/>
  <c r="D222" i="30"/>
  <c r="C222" i="30"/>
  <c r="B222" i="30"/>
  <c r="A222" i="30"/>
  <c r="DH221" i="30"/>
  <c r="DG221" i="30"/>
  <c r="DF221" i="30"/>
  <c r="DE221" i="30"/>
  <c r="DD221" i="30"/>
  <c r="DC221" i="30"/>
  <c r="DB221" i="30"/>
  <c r="DA221" i="30"/>
  <c r="CZ221" i="30"/>
  <c r="CY221" i="30"/>
  <c r="CX221" i="30"/>
  <c r="CW221" i="30"/>
  <c r="CV221" i="30"/>
  <c r="CU221" i="30"/>
  <c r="CT221" i="30"/>
  <c r="CS221" i="30"/>
  <c r="CR221" i="30"/>
  <c r="CQ221" i="30"/>
  <c r="CP221" i="30"/>
  <c r="CO221" i="30"/>
  <c r="CN221" i="30"/>
  <c r="CM221" i="30"/>
  <c r="CL221" i="30"/>
  <c r="CK221" i="30"/>
  <c r="CJ221" i="30"/>
  <c r="CI221" i="30"/>
  <c r="CH221" i="30"/>
  <c r="CG221" i="30"/>
  <c r="CF221" i="30"/>
  <c r="CE221" i="30"/>
  <c r="CD221" i="30"/>
  <c r="CC221" i="30"/>
  <c r="CB221" i="30"/>
  <c r="CA221" i="30"/>
  <c r="BZ221" i="30"/>
  <c r="BY221" i="30"/>
  <c r="BX221" i="30"/>
  <c r="BW221" i="30"/>
  <c r="BV221" i="30"/>
  <c r="BU221" i="30"/>
  <c r="BT221" i="30"/>
  <c r="BS221" i="30"/>
  <c r="BR221" i="30"/>
  <c r="BQ221" i="30"/>
  <c r="BP221" i="30"/>
  <c r="BO221" i="30"/>
  <c r="BN221" i="30"/>
  <c r="BM221" i="30"/>
  <c r="BL221" i="30"/>
  <c r="BK221" i="30"/>
  <c r="BJ221" i="30"/>
  <c r="BI221" i="30"/>
  <c r="BH221" i="30"/>
  <c r="BG221" i="30"/>
  <c r="BF221" i="30"/>
  <c r="BE221" i="30"/>
  <c r="BD221" i="30"/>
  <c r="BC221" i="30"/>
  <c r="BB221" i="30"/>
  <c r="BA221" i="30"/>
  <c r="AZ221" i="30"/>
  <c r="AY221" i="30"/>
  <c r="AX221" i="30"/>
  <c r="AW221" i="30"/>
  <c r="AV221" i="30"/>
  <c r="AU221" i="30"/>
  <c r="AT221" i="30"/>
  <c r="AS221" i="30"/>
  <c r="AR221" i="30"/>
  <c r="AQ221" i="30"/>
  <c r="AP221" i="30"/>
  <c r="AO221" i="30"/>
  <c r="AN221" i="30"/>
  <c r="AM221" i="30"/>
  <c r="AL221" i="30"/>
  <c r="AK221" i="30"/>
  <c r="AJ221" i="30"/>
  <c r="AI221" i="30"/>
  <c r="AH221" i="30"/>
  <c r="AG221" i="30"/>
  <c r="AF221" i="30"/>
  <c r="AE221" i="30"/>
  <c r="AD221" i="30"/>
  <c r="AC221" i="30"/>
  <c r="AB221" i="30"/>
  <c r="AA221" i="30"/>
  <c r="Z221" i="30"/>
  <c r="Y221" i="30"/>
  <c r="X221" i="30"/>
  <c r="W221" i="30"/>
  <c r="V221" i="30"/>
  <c r="U221" i="30"/>
  <c r="T221" i="30"/>
  <c r="S221" i="30"/>
  <c r="R221" i="30"/>
  <c r="Q221" i="30"/>
  <c r="P221" i="30"/>
  <c r="O221" i="30"/>
  <c r="N221" i="30"/>
  <c r="M221" i="30"/>
  <c r="L221" i="30"/>
  <c r="K221" i="30"/>
  <c r="J221" i="30"/>
  <c r="I221" i="30"/>
  <c r="H221" i="30"/>
  <c r="G221" i="30"/>
  <c r="F221" i="30"/>
  <c r="E221" i="30"/>
  <c r="D221" i="30"/>
  <c r="C221" i="30"/>
  <c r="B221" i="30"/>
  <c r="A221" i="30"/>
  <c r="DH220" i="30"/>
  <c r="DG220" i="30"/>
  <c r="DF220" i="30"/>
  <c r="DE220" i="30"/>
  <c r="DD220" i="30"/>
  <c r="DC220" i="30"/>
  <c r="DB220" i="30"/>
  <c r="DA220" i="30"/>
  <c r="CZ220" i="30"/>
  <c r="CY220" i="30"/>
  <c r="CX220" i="30"/>
  <c r="CW220" i="30"/>
  <c r="CV220" i="30"/>
  <c r="CU220" i="30"/>
  <c r="CT220" i="30"/>
  <c r="CS220" i="30"/>
  <c r="CR220" i="30"/>
  <c r="CQ220" i="30"/>
  <c r="CP220" i="30"/>
  <c r="CO220" i="30"/>
  <c r="CN220" i="30"/>
  <c r="CM220" i="30"/>
  <c r="CL220" i="30"/>
  <c r="CK220" i="30"/>
  <c r="CJ220" i="30"/>
  <c r="CI220" i="30"/>
  <c r="CH220" i="30"/>
  <c r="CG220" i="30"/>
  <c r="CF220" i="30"/>
  <c r="CE220" i="30"/>
  <c r="CD220" i="30"/>
  <c r="CC220" i="30"/>
  <c r="CB220" i="30"/>
  <c r="CA220" i="30"/>
  <c r="BZ220" i="30"/>
  <c r="BY220" i="30"/>
  <c r="BX220" i="30"/>
  <c r="BW220" i="30"/>
  <c r="BV220" i="30"/>
  <c r="BU220" i="30"/>
  <c r="BT220" i="30"/>
  <c r="BS220" i="30"/>
  <c r="BR220" i="30"/>
  <c r="BQ220" i="30"/>
  <c r="BP220" i="30"/>
  <c r="BO220" i="30"/>
  <c r="BN220" i="30"/>
  <c r="BM220" i="30"/>
  <c r="BL220" i="30"/>
  <c r="BK220" i="30"/>
  <c r="BJ220" i="30"/>
  <c r="BI220" i="30"/>
  <c r="BH220" i="30"/>
  <c r="BG220" i="30"/>
  <c r="BF220" i="30"/>
  <c r="BE220" i="30"/>
  <c r="BD220" i="30"/>
  <c r="BC220" i="30"/>
  <c r="BB220" i="30"/>
  <c r="BA220" i="30"/>
  <c r="AZ220" i="30"/>
  <c r="AY220" i="30"/>
  <c r="AX220" i="30"/>
  <c r="AW220" i="30"/>
  <c r="AV220" i="30"/>
  <c r="AU220" i="30"/>
  <c r="AT220" i="30"/>
  <c r="AS220" i="30"/>
  <c r="AR220" i="30"/>
  <c r="AQ220" i="30"/>
  <c r="AP220" i="30"/>
  <c r="AO220" i="30"/>
  <c r="AN220" i="30"/>
  <c r="AM220" i="30"/>
  <c r="AL220" i="30"/>
  <c r="AK220" i="30"/>
  <c r="AJ220" i="30"/>
  <c r="AI220" i="30"/>
  <c r="AH220" i="30"/>
  <c r="AG220" i="30"/>
  <c r="AF220" i="30"/>
  <c r="AE220" i="30"/>
  <c r="AD220" i="30"/>
  <c r="AC220" i="30"/>
  <c r="AB220" i="30"/>
  <c r="AA220" i="30"/>
  <c r="Z220" i="30"/>
  <c r="Y220" i="30"/>
  <c r="X220" i="30"/>
  <c r="W220" i="30"/>
  <c r="V220" i="30"/>
  <c r="U220" i="30"/>
  <c r="T220" i="30"/>
  <c r="S220" i="30"/>
  <c r="R220" i="30"/>
  <c r="Q220" i="30"/>
  <c r="P220" i="30"/>
  <c r="O220" i="30"/>
  <c r="N220" i="30"/>
  <c r="M220" i="30"/>
  <c r="L220" i="30"/>
  <c r="K220" i="30"/>
  <c r="J220" i="30"/>
  <c r="I220" i="30"/>
  <c r="H220" i="30"/>
  <c r="G220" i="30"/>
  <c r="F220" i="30"/>
  <c r="E220" i="30"/>
  <c r="D220" i="30"/>
  <c r="C220" i="30"/>
  <c r="B220" i="30"/>
  <c r="A220" i="30"/>
  <c r="DH219" i="30"/>
  <c r="DG219" i="30"/>
  <c r="DF219" i="30"/>
  <c r="DE219" i="30"/>
  <c r="DD219" i="30"/>
  <c r="DC219" i="30"/>
  <c r="DB219" i="30"/>
  <c r="DA219" i="30"/>
  <c r="CZ219" i="30"/>
  <c r="CY219" i="30"/>
  <c r="CX219" i="30"/>
  <c r="CW219" i="30"/>
  <c r="CV219" i="30"/>
  <c r="CU219" i="30"/>
  <c r="CT219" i="30"/>
  <c r="CS219" i="30"/>
  <c r="CR219" i="30"/>
  <c r="CQ219" i="30"/>
  <c r="CP219" i="30"/>
  <c r="CO219" i="30"/>
  <c r="CN219" i="30"/>
  <c r="CM219" i="30"/>
  <c r="CL219" i="30"/>
  <c r="CK219" i="30"/>
  <c r="CJ219" i="30"/>
  <c r="CI219" i="30"/>
  <c r="CH219" i="30"/>
  <c r="CG219" i="30"/>
  <c r="CF219" i="30"/>
  <c r="CE219" i="30"/>
  <c r="CD219" i="30"/>
  <c r="CC219" i="30"/>
  <c r="CB219" i="30"/>
  <c r="CA219" i="30"/>
  <c r="BZ219" i="30"/>
  <c r="BY219" i="30"/>
  <c r="BX219" i="30"/>
  <c r="BW219" i="30"/>
  <c r="BV219" i="30"/>
  <c r="BU219" i="30"/>
  <c r="BT219" i="30"/>
  <c r="BS219" i="30"/>
  <c r="BR219" i="30"/>
  <c r="BQ219" i="30"/>
  <c r="BP219" i="30"/>
  <c r="BO219" i="30"/>
  <c r="BN219" i="30"/>
  <c r="BM219" i="30"/>
  <c r="BL219" i="30"/>
  <c r="BK219" i="30"/>
  <c r="BJ219" i="30"/>
  <c r="BI219" i="30"/>
  <c r="BH219" i="30"/>
  <c r="BG219" i="30"/>
  <c r="BF219" i="30"/>
  <c r="BE219" i="30"/>
  <c r="BD219" i="30"/>
  <c r="BC219" i="30"/>
  <c r="BB219" i="30"/>
  <c r="BA219" i="30"/>
  <c r="AZ219" i="30"/>
  <c r="AY219" i="30"/>
  <c r="AX219" i="30"/>
  <c r="AW219" i="30"/>
  <c r="AV219" i="30"/>
  <c r="AU219" i="30"/>
  <c r="AT219" i="30"/>
  <c r="AS219" i="30"/>
  <c r="AR219" i="30"/>
  <c r="AQ219" i="30"/>
  <c r="AP219" i="30"/>
  <c r="AO219" i="30"/>
  <c r="AN219" i="30"/>
  <c r="AM219" i="30"/>
  <c r="AL219" i="30"/>
  <c r="AK219" i="30"/>
  <c r="AJ219" i="30"/>
  <c r="AI219" i="30"/>
  <c r="AH219" i="30"/>
  <c r="AG219" i="30"/>
  <c r="AF219" i="30"/>
  <c r="AE219" i="30"/>
  <c r="AD219" i="30"/>
  <c r="AC219" i="30"/>
  <c r="AB219" i="30"/>
  <c r="AA219" i="30"/>
  <c r="Z219" i="30"/>
  <c r="Y219" i="30"/>
  <c r="X219" i="30"/>
  <c r="W219" i="30"/>
  <c r="V219" i="30"/>
  <c r="U219" i="30"/>
  <c r="T219" i="30"/>
  <c r="S219" i="30"/>
  <c r="R219" i="30"/>
  <c r="Q219" i="30"/>
  <c r="P219" i="30"/>
  <c r="O219" i="30"/>
  <c r="N219" i="30"/>
  <c r="M219" i="30"/>
  <c r="L219" i="30"/>
  <c r="K219" i="30"/>
  <c r="J219" i="30"/>
  <c r="I219" i="30"/>
  <c r="H219" i="30"/>
  <c r="G219" i="30"/>
  <c r="F219" i="30"/>
  <c r="E219" i="30"/>
  <c r="D219" i="30"/>
  <c r="C219" i="30"/>
  <c r="B219" i="30"/>
  <c r="A219" i="30"/>
  <c r="DH218" i="30"/>
  <c r="DG218" i="30"/>
  <c r="DF218" i="30"/>
  <c r="DE218" i="30"/>
  <c r="DD218" i="30"/>
  <c r="DC218" i="30"/>
  <c r="DB218" i="30"/>
  <c r="DA218" i="30"/>
  <c r="CZ218" i="30"/>
  <c r="CY218" i="30"/>
  <c r="CX218" i="30"/>
  <c r="CW218" i="30"/>
  <c r="CV218" i="30"/>
  <c r="CU218" i="30"/>
  <c r="CT218" i="30"/>
  <c r="CS218" i="30"/>
  <c r="CR218" i="30"/>
  <c r="CQ218" i="30"/>
  <c r="CP218" i="30"/>
  <c r="CO218" i="30"/>
  <c r="CN218" i="30"/>
  <c r="CM218" i="30"/>
  <c r="CL218" i="30"/>
  <c r="CK218" i="30"/>
  <c r="CJ218" i="30"/>
  <c r="CI218" i="30"/>
  <c r="CH218" i="30"/>
  <c r="CG218" i="30"/>
  <c r="CF218" i="30"/>
  <c r="CE218" i="30"/>
  <c r="CD218" i="30"/>
  <c r="CC218" i="30"/>
  <c r="CB218" i="30"/>
  <c r="CA218" i="30"/>
  <c r="BZ218" i="30"/>
  <c r="BY218" i="30"/>
  <c r="BX218" i="30"/>
  <c r="BW218" i="30"/>
  <c r="BV218" i="30"/>
  <c r="BU218" i="30"/>
  <c r="BT218" i="30"/>
  <c r="BS218" i="30"/>
  <c r="BR218" i="30"/>
  <c r="BQ218" i="30"/>
  <c r="BP218" i="30"/>
  <c r="BO218" i="30"/>
  <c r="BN218" i="30"/>
  <c r="BM218" i="30"/>
  <c r="BL218" i="30"/>
  <c r="BK218" i="30"/>
  <c r="BJ218" i="30"/>
  <c r="BI218" i="30"/>
  <c r="BH218" i="30"/>
  <c r="BG218" i="30"/>
  <c r="BF218" i="30"/>
  <c r="BE218" i="30"/>
  <c r="BD218" i="30"/>
  <c r="BC218" i="30"/>
  <c r="BB218" i="30"/>
  <c r="BA218" i="30"/>
  <c r="AZ218" i="30"/>
  <c r="AY218" i="30"/>
  <c r="AX218" i="30"/>
  <c r="AW218" i="30"/>
  <c r="AV218" i="30"/>
  <c r="AU218" i="30"/>
  <c r="AT218" i="30"/>
  <c r="AS218" i="30"/>
  <c r="AR218" i="30"/>
  <c r="AQ218" i="30"/>
  <c r="AP218" i="30"/>
  <c r="AO218" i="30"/>
  <c r="AN218" i="30"/>
  <c r="AM218" i="30"/>
  <c r="AL218" i="30"/>
  <c r="AK218" i="30"/>
  <c r="AJ218" i="30"/>
  <c r="AI218" i="30"/>
  <c r="AH218" i="30"/>
  <c r="AG218" i="30"/>
  <c r="AF218" i="30"/>
  <c r="AE218" i="30"/>
  <c r="AD218" i="30"/>
  <c r="AC218" i="30"/>
  <c r="AB218" i="30"/>
  <c r="AA218" i="30"/>
  <c r="Z218" i="30"/>
  <c r="Y218" i="30"/>
  <c r="X218" i="30"/>
  <c r="W218" i="30"/>
  <c r="V218" i="30"/>
  <c r="U218" i="30"/>
  <c r="T218" i="30"/>
  <c r="S218" i="30"/>
  <c r="R218" i="30"/>
  <c r="Q218" i="30"/>
  <c r="P218" i="30"/>
  <c r="O218" i="30"/>
  <c r="N218" i="30"/>
  <c r="M218" i="30"/>
  <c r="L218" i="30"/>
  <c r="K218" i="30"/>
  <c r="J218" i="30"/>
  <c r="I218" i="30"/>
  <c r="H218" i="30"/>
  <c r="G218" i="30"/>
  <c r="F218" i="30"/>
  <c r="E218" i="30"/>
  <c r="D218" i="30"/>
  <c r="C218" i="30"/>
  <c r="B218" i="30"/>
  <c r="A218" i="30"/>
  <c r="DH217" i="30"/>
  <c r="DG217" i="30"/>
  <c r="DF217" i="30"/>
  <c r="DE217" i="30"/>
  <c r="DD217" i="30"/>
  <c r="DC217" i="30"/>
  <c r="DB217" i="30"/>
  <c r="DA217" i="30"/>
  <c r="CZ217" i="30"/>
  <c r="CY217" i="30"/>
  <c r="CX217" i="30"/>
  <c r="CW217" i="30"/>
  <c r="CV217" i="30"/>
  <c r="CU217" i="30"/>
  <c r="CT217" i="30"/>
  <c r="CS217" i="30"/>
  <c r="CR217" i="30"/>
  <c r="CQ217" i="30"/>
  <c r="CP217" i="30"/>
  <c r="CO217" i="30"/>
  <c r="CN217" i="30"/>
  <c r="CM217" i="30"/>
  <c r="CL217" i="30"/>
  <c r="CK217" i="30"/>
  <c r="CJ217" i="30"/>
  <c r="CI217" i="30"/>
  <c r="CH217" i="30"/>
  <c r="CG217" i="30"/>
  <c r="CF217" i="30"/>
  <c r="CE217" i="30"/>
  <c r="CD217" i="30"/>
  <c r="CC217" i="30"/>
  <c r="CB217" i="30"/>
  <c r="CA217" i="30"/>
  <c r="BZ217" i="30"/>
  <c r="BY217" i="30"/>
  <c r="BX217" i="30"/>
  <c r="BW217" i="30"/>
  <c r="BV217" i="30"/>
  <c r="BU217" i="30"/>
  <c r="BT217" i="30"/>
  <c r="BS217" i="30"/>
  <c r="BR217" i="30"/>
  <c r="BQ217" i="30"/>
  <c r="BP217" i="30"/>
  <c r="BO217" i="30"/>
  <c r="BN217" i="30"/>
  <c r="BM217" i="30"/>
  <c r="BL217" i="30"/>
  <c r="BK217" i="30"/>
  <c r="BJ217" i="30"/>
  <c r="BI217" i="30"/>
  <c r="BH217" i="30"/>
  <c r="BG217" i="30"/>
  <c r="BF217" i="30"/>
  <c r="BE217" i="30"/>
  <c r="BD217" i="30"/>
  <c r="BC217" i="30"/>
  <c r="BB217" i="30"/>
  <c r="BA217" i="30"/>
  <c r="AZ217" i="30"/>
  <c r="AY217" i="30"/>
  <c r="AX217" i="30"/>
  <c r="AW217" i="30"/>
  <c r="AV217" i="30"/>
  <c r="AU217" i="30"/>
  <c r="AT217" i="30"/>
  <c r="AS217" i="30"/>
  <c r="AR217" i="30"/>
  <c r="AQ217" i="30"/>
  <c r="AP217" i="30"/>
  <c r="AO217" i="30"/>
  <c r="AN217" i="30"/>
  <c r="AM217" i="30"/>
  <c r="AL217" i="30"/>
  <c r="AK217" i="30"/>
  <c r="AJ217" i="30"/>
  <c r="AI217" i="30"/>
  <c r="AH217" i="30"/>
  <c r="AG217" i="30"/>
  <c r="AF217" i="30"/>
  <c r="AE217" i="30"/>
  <c r="AD217" i="30"/>
  <c r="AC217" i="30"/>
  <c r="AB217" i="30"/>
  <c r="AA217" i="30"/>
  <c r="Z217" i="30"/>
  <c r="Y217" i="30"/>
  <c r="X217" i="30"/>
  <c r="W217" i="30"/>
  <c r="V217" i="30"/>
  <c r="U217" i="30"/>
  <c r="T217" i="30"/>
  <c r="S217" i="30"/>
  <c r="R217" i="30"/>
  <c r="Q217" i="30"/>
  <c r="P217" i="30"/>
  <c r="O217" i="30"/>
  <c r="N217" i="30"/>
  <c r="M217" i="30"/>
  <c r="L217" i="30"/>
  <c r="K217" i="30"/>
  <c r="J217" i="30"/>
  <c r="I217" i="30"/>
  <c r="H217" i="30"/>
  <c r="G217" i="30"/>
  <c r="F217" i="30"/>
  <c r="E217" i="30"/>
  <c r="D217" i="30"/>
  <c r="C217" i="30"/>
  <c r="B217" i="30"/>
  <c r="A217" i="30"/>
  <c r="DH216" i="30"/>
  <c r="DG216" i="30"/>
  <c r="DF216" i="30"/>
  <c r="DE216" i="30"/>
  <c r="DD216" i="30"/>
  <c r="DC216" i="30"/>
  <c r="DB216" i="30"/>
  <c r="DA216" i="30"/>
  <c r="CZ216" i="30"/>
  <c r="CY216" i="30"/>
  <c r="CX216" i="30"/>
  <c r="CW216" i="30"/>
  <c r="CV216" i="30"/>
  <c r="CU216" i="30"/>
  <c r="CT216" i="30"/>
  <c r="CS216" i="30"/>
  <c r="CR216" i="30"/>
  <c r="CQ216" i="30"/>
  <c r="CP216" i="30"/>
  <c r="CO216" i="30"/>
  <c r="CN216" i="30"/>
  <c r="CM216" i="30"/>
  <c r="CL216" i="30"/>
  <c r="CK216" i="30"/>
  <c r="CJ216" i="30"/>
  <c r="CI216" i="30"/>
  <c r="CH216" i="30"/>
  <c r="CG216" i="30"/>
  <c r="CF216" i="30"/>
  <c r="CE216" i="30"/>
  <c r="CD216" i="30"/>
  <c r="CC216" i="30"/>
  <c r="CB216" i="30"/>
  <c r="CA216" i="30"/>
  <c r="BZ216" i="30"/>
  <c r="BY216" i="30"/>
  <c r="BX216" i="30"/>
  <c r="BW216" i="30"/>
  <c r="BV216" i="30"/>
  <c r="BU216" i="30"/>
  <c r="BT216" i="30"/>
  <c r="BS216" i="30"/>
  <c r="BR216" i="30"/>
  <c r="BQ216" i="30"/>
  <c r="BP216" i="30"/>
  <c r="BO216" i="30"/>
  <c r="BN216" i="30"/>
  <c r="BM216" i="30"/>
  <c r="BL216" i="30"/>
  <c r="BK216" i="30"/>
  <c r="BJ216" i="30"/>
  <c r="BI216" i="30"/>
  <c r="BH216" i="30"/>
  <c r="BG216" i="30"/>
  <c r="BF216" i="30"/>
  <c r="BE216" i="30"/>
  <c r="BD216" i="30"/>
  <c r="BC216" i="30"/>
  <c r="BB216" i="30"/>
  <c r="BA216" i="30"/>
  <c r="AZ216" i="30"/>
  <c r="AY216" i="30"/>
  <c r="AX216" i="30"/>
  <c r="AW216" i="30"/>
  <c r="AV216" i="30"/>
  <c r="AU216" i="30"/>
  <c r="AT216" i="30"/>
  <c r="AS216" i="30"/>
  <c r="AR216" i="30"/>
  <c r="AQ216" i="30"/>
  <c r="AP216" i="30"/>
  <c r="AO216" i="30"/>
  <c r="AN216" i="30"/>
  <c r="AM216" i="30"/>
  <c r="AL216" i="30"/>
  <c r="AK216" i="30"/>
  <c r="AJ216" i="30"/>
  <c r="AI216" i="30"/>
  <c r="AH216" i="30"/>
  <c r="AG216" i="30"/>
  <c r="AF216" i="30"/>
  <c r="AE216" i="30"/>
  <c r="AD216" i="30"/>
  <c r="AC216" i="30"/>
  <c r="AB216" i="30"/>
  <c r="AA216" i="30"/>
  <c r="Z216" i="30"/>
  <c r="Y216" i="30"/>
  <c r="X216" i="30"/>
  <c r="W216" i="30"/>
  <c r="V216" i="30"/>
  <c r="U216" i="30"/>
  <c r="T216" i="30"/>
  <c r="S216" i="30"/>
  <c r="R216" i="30"/>
  <c r="Q216" i="30"/>
  <c r="P216" i="30"/>
  <c r="O216" i="30"/>
  <c r="N216" i="30"/>
  <c r="M216" i="30"/>
  <c r="L216" i="30"/>
  <c r="K216" i="30"/>
  <c r="J216" i="30"/>
  <c r="I216" i="30"/>
  <c r="H216" i="30"/>
  <c r="G216" i="30"/>
  <c r="F216" i="30"/>
  <c r="E216" i="30"/>
  <c r="D216" i="30"/>
  <c r="C216" i="30"/>
  <c r="B216" i="30"/>
  <c r="A216" i="30"/>
  <c r="DH215" i="30"/>
  <c r="DG215" i="30"/>
  <c r="DF215" i="30"/>
  <c r="DE215" i="30"/>
  <c r="DD215" i="30"/>
  <c r="DC215" i="30"/>
  <c r="DB215" i="30"/>
  <c r="DA215" i="30"/>
  <c r="CZ215" i="30"/>
  <c r="CY215" i="30"/>
  <c r="CX215" i="30"/>
  <c r="CW215" i="30"/>
  <c r="CV215" i="30"/>
  <c r="CU215" i="30"/>
  <c r="CT215" i="30"/>
  <c r="CS215" i="30"/>
  <c r="CR215" i="30"/>
  <c r="CQ215" i="30"/>
  <c r="CP215" i="30"/>
  <c r="CO215" i="30"/>
  <c r="CN215" i="30"/>
  <c r="CM215" i="30"/>
  <c r="CL215" i="30"/>
  <c r="CK215" i="30"/>
  <c r="CJ215" i="30"/>
  <c r="CI215" i="30"/>
  <c r="CH215" i="30"/>
  <c r="CG215" i="30"/>
  <c r="CF215" i="30"/>
  <c r="CE215" i="30"/>
  <c r="CD215" i="30"/>
  <c r="CC215" i="30"/>
  <c r="CB215" i="30"/>
  <c r="CA215" i="30"/>
  <c r="BZ215" i="30"/>
  <c r="BY215" i="30"/>
  <c r="BX215" i="30"/>
  <c r="BW215" i="30"/>
  <c r="BV215" i="30"/>
  <c r="BU215" i="30"/>
  <c r="BT215" i="30"/>
  <c r="BS215" i="30"/>
  <c r="BR215" i="30"/>
  <c r="BQ215" i="30"/>
  <c r="BP215" i="30"/>
  <c r="BO215" i="30"/>
  <c r="BN215" i="30"/>
  <c r="BM215" i="30"/>
  <c r="BL215" i="30"/>
  <c r="BK215" i="30"/>
  <c r="BJ215" i="30"/>
  <c r="BI215" i="30"/>
  <c r="BH215" i="30"/>
  <c r="BG215" i="30"/>
  <c r="BF215" i="30"/>
  <c r="BE215" i="30"/>
  <c r="BD215" i="30"/>
  <c r="BC215" i="30"/>
  <c r="BB215" i="30"/>
  <c r="BA215" i="30"/>
  <c r="AZ215" i="30"/>
  <c r="AY215" i="30"/>
  <c r="AX215" i="30"/>
  <c r="AW215" i="30"/>
  <c r="AV215" i="30"/>
  <c r="AU215" i="30"/>
  <c r="AT215" i="30"/>
  <c r="AS215" i="30"/>
  <c r="AR215" i="30"/>
  <c r="AQ215" i="30"/>
  <c r="AP215" i="30"/>
  <c r="AO215" i="30"/>
  <c r="AN215" i="30"/>
  <c r="AM215" i="30"/>
  <c r="AL215" i="30"/>
  <c r="AK215" i="30"/>
  <c r="AJ215" i="30"/>
  <c r="AI215" i="30"/>
  <c r="AH215" i="30"/>
  <c r="AG215" i="30"/>
  <c r="AF215" i="30"/>
  <c r="AE215" i="30"/>
  <c r="AD215" i="30"/>
  <c r="AC215" i="30"/>
  <c r="AB215" i="30"/>
  <c r="AA215" i="30"/>
  <c r="Z215" i="30"/>
  <c r="Y215" i="30"/>
  <c r="X215" i="30"/>
  <c r="W215" i="30"/>
  <c r="V215" i="30"/>
  <c r="U215" i="30"/>
  <c r="T215" i="30"/>
  <c r="S215" i="30"/>
  <c r="R215" i="30"/>
  <c r="Q215" i="30"/>
  <c r="P215" i="30"/>
  <c r="O215" i="30"/>
  <c r="N215" i="30"/>
  <c r="M215" i="30"/>
  <c r="L215" i="30"/>
  <c r="K215" i="30"/>
  <c r="J215" i="30"/>
  <c r="I215" i="30"/>
  <c r="H215" i="30"/>
  <c r="G215" i="30"/>
  <c r="F215" i="30"/>
  <c r="E215" i="30"/>
  <c r="D215" i="30"/>
  <c r="C215" i="30"/>
  <c r="B215" i="30"/>
  <c r="A215" i="30"/>
  <c r="DH214" i="30"/>
  <c r="DG214" i="30"/>
  <c r="DF214" i="30"/>
  <c r="DE214" i="30"/>
  <c r="DD214" i="30"/>
  <c r="DC214" i="30"/>
  <c r="DB214" i="30"/>
  <c r="DA214" i="30"/>
  <c r="CZ214" i="30"/>
  <c r="CY214" i="30"/>
  <c r="CX214" i="30"/>
  <c r="CW214" i="30"/>
  <c r="CV214" i="30"/>
  <c r="CU214" i="30"/>
  <c r="CT214" i="30"/>
  <c r="CS214" i="30"/>
  <c r="CR214" i="30"/>
  <c r="CQ214" i="30"/>
  <c r="CP214" i="30"/>
  <c r="CO214" i="30"/>
  <c r="CN214" i="30"/>
  <c r="CM214" i="30"/>
  <c r="CL214" i="30"/>
  <c r="CK214" i="30"/>
  <c r="CJ214" i="30"/>
  <c r="CI214" i="30"/>
  <c r="CH214" i="30"/>
  <c r="CG214" i="30"/>
  <c r="CF214" i="30"/>
  <c r="CE214" i="30"/>
  <c r="CD214" i="30"/>
  <c r="CC214" i="30"/>
  <c r="CB214" i="30"/>
  <c r="CA214" i="30"/>
  <c r="BZ214" i="30"/>
  <c r="BY214" i="30"/>
  <c r="BX214" i="30"/>
  <c r="BW214" i="30"/>
  <c r="BV214" i="30"/>
  <c r="BU214" i="30"/>
  <c r="BT214" i="30"/>
  <c r="BS214" i="30"/>
  <c r="BR214" i="30"/>
  <c r="BQ214" i="30"/>
  <c r="BP214" i="30"/>
  <c r="BO214" i="30"/>
  <c r="BN214" i="30"/>
  <c r="BM214" i="30"/>
  <c r="BL214" i="30"/>
  <c r="BK214" i="30"/>
  <c r="BJ214" i="30"/>
  <c r="BI214" i="30"/>
  <c r="BH214" i="30"/>
  <c r="BG214" i="30"/>
  <c r="BF214" i="30"/>
  <c r="BE214" i="30"/>
  <c r="BD214" i="30"/>
  <c r="BC214" i="30"/>
  <c r="BB214" i="30"/>
  <c r="BA214" i="30"/>
  <c r="AZ214" i="30"/>
  <c r="AY214" i="30"/>
  <c r="AX214" i="30"/>
  <c r="AW214" i="30"/>
  <c r="AV214" i="30"/>
  <c r="AU214" i="30"/>
  <c r="AT214" i="30"/>
  <c r="AS214" i="30"/>
  <c r="AR214" i="30"/>
  <c r="AQ214" i="30"/>
  <c r="AP214" i="30"/>
  <c r="AO214" i="30"/>
  <c r="AN214" i="30"/>
  <c r="AM214" i="30"/>
  <c r="AL214" i="30"/>
  <c r="AK214" i="30"/>
  <c r="AJ214" i="30"/>
  <c r="AI214" i="30"/>
  <c r="AH214" i="30"/>
  <c r="AG214" i="30"/>
  <c r="AF214" i="30"/>
  <c r="AE214" i="30"/>
  <c r="AD214" i="30"/>
  <c r="AC214" i="30"/>
  <c r="AB214" i="30"/>
  <c r="AA214" i="30"/>
  <c r="Z214" i="30"/>
  <c r="Y214" i="30"/>
  <c r="X214" i="30"/>
  <c r="W214" i="30"/>
  <c r="V214" i="30"/>
  <c r="U214" i="30"/>
  <c r="T214" i="30"/>
  <c r="S214" i="30"/>
  <c r="R214" i="30"/>
  <c r="Q214" i="30"/>
  <c r="P214" i="30"/>
  <c r="O214" i="30"/>
  <c r="N214" i="30"/>
  <c r="M214" i="30"/>
  <c r="L214" i="30"/>
  <c r="K214" i="30"/>
  <c r="J214" i="30"/>
  <c r="I214" i="30"/>
  <c r="H214" i="30"/>
  <c r="G214" i="30"/>
  <c r="F214" i="30"/>
  <c r="E214" i="30"/>
  <c r="D214" i="30"/>
  <c r="C214" i="30"/>
  <c r="B214" i="30"/>
  <c r="A214" i="30"/>
  <c r="DH213" i="30"/>
  <c r="DG213" i="30"/>
  <c r="DF213" i="30"/>
  <c r="DE213" i="30"/>
  <c r="DD213" i="30"/>
  <c r="DC213" i="30"/>
  <c r="DB213" i="30"/>
  <c r="DA213" i="30"/>
  <c r="CZ213" i="30"/>
  <c r="CY213" i="30"/>
  <c r="CX213" i="30"/>
  <c r="CW213" i="30"/>
  <c r="CV213" i="30"/>
  <c r="CU213" i="30"/>
  <c r="CT213" i="30"/>
  <c r="CS213" i="30"/>
  <c r="CR213" i="30"/>
  <c r="CQ213" i="30"/>
  <c r="CP213" i="30"/>
  <c r="CO213" i="30"/>
  <c r="CN213" i="30"/>
  <c r="CM213" i="30"/>
  <c r="CL213" i="30"/>
  <c r="CK213" i="30"/>
  <c r="CJ213" i="30"/>
  <c r="CI213" i="30"/>
  <c r="CH213" i="30"/>
  <c r="CG213" i="30"/>
  <c r="CF213" i="30"/>
  <c r="CE213" i="30"/>
  <c r="CD213" i="30"/>
  <c r="CC213" i="30"/>
  <c r="CB213" i="30"/>
  <c r="CA213" i="30"/>
  <c r="BZ213" i="30"/>
  <c r="BY213" i="30"/>
  <c r="BX213" i="30"/>
  <c r="BW213" i="30"/>
  <c r="BV213" i="30"/>
  <c r="BU213" i="30"/>
  <c r="BT213" i="30"/>
  <c r="BS213" i="30"/>
  <c r="BR213" i="30"/>
  <c r="BQ213" i="30"/>
  <c r="BP213" i="30"/>
  <c r="BO213" i="30"/>
  <c r="BN213" i="30"/>
  <c r="BM213" i="30"/>
  <c r="BL213" i="30"/>
  <c r="BK213" i="30"/>
  <c r="BJ213" i="30"/>
  <c r="BI213" i="30"/>
  <c r="BH213" i="30"/>
  <c r="BG213" i="30"/>
  <c r="BF213" i="30"/>
  <c r="BE213" i="30"/>
  <c r="BD213" i="30"/>
  <c r="BC213" i="30"/>
  <c r="BB213" i="30"/>
  <c r="BA213" i="30"/>
  <c r="AZ213" i="30"/>
  <c r="AY213" i="30"/>
  <c r="AX213" i="30"/>
  <c r="AW213" i="30"/>
  <c r="AV213" i="30"/>
  <c r="AU213" i="30"/>
  <c r="AT213" i="30"/>
  <c r="AS213" i="30"/>
  <c r="AR213" i="30"/>
  <c r="AQ213" i="30"/>
  <c r="AP213" i="30"/>
  <c r="AO213" i="30"/>
  <c r="AN213" i="30"/>
  <c r="AM213" i="30"/>
  <c r="AL213" i="30"/>
  <c r="AK213" i="30"/>
  <c r="AJ213" i="30"/>
  <c r="AI213" i="30"/>
  <c r="AH213" i="30"/>
  <c r="AG213" i="30"/>
  <c r="AF213" i="30"/>
  <c r="AE213" i="30"/>
  <c r="AD213" i="30"/>
  <c r="AC213" i="30"/>
  <c r="AB213" i="30"/>
  <c r="AA213" i="30"/>
  <c r="Z213" i="30"/>
  <c r="Y213" i="30"/>
  <c r="X213" i="30"/>
  <c r="W213" i="30"/>
  <c r="V213" i="30"/>
  <c r="U213" i="30"/>
  <c r="T213" i="30"/>
  <c r="S213" i="30"/>
  <c r="R213" i="30"/>
  <c r="Q213" i="30"/>
  <c r="P213" i="30"/>
  <c r="O213" i="30"/>
  <c r="N213" i="30"/>
  <c r="M213" i="30"/>
  <c r="L213" i="30"/>
  <c r="K213" i="30"/>
  <c r="J213" i="30"/>
  <c r="I213" i="30"/>
  <c r="H213" i="30"/>
  <c r="G213" i="30"/>
  <c r="F213" i="30"/>
  <c r="E213" i="30"/>
  <c r="D213" i="30"/>
  <c r="C213" i="30"/>
  <c r="B213" i="30"/>
  <c r="A213" i="30"/>
  <c r="DH212" i="30"/>
  <c r="DG212" i="30"/>
  <c r="DF212" i="30"/>
  <c r="DE212" i="30"/>
  <c r="DD212" i="30"/>
  <c r="DC212" i="30"/>
  <c r="DB212" i="30"/>
  <c r="DA212" i="30"/>
  <c r="CZ212" i="30"/>
  <c r="CY212" i="30"/>
  <c r="CX212" i="30"/>
  <c r="CW212" i="30"/>
  <c r="CV212" i="30"/>
  <c r="CU212" i="30"/>
  <c r="CT212" i="30"/>
  <c r="CS212" i="30"/>
  <c r="CR212" i="30"/>
  <c r="CQ212" i="30"/>
  <c r="CP212" i="30"/>
  <c r="CO212" i="30"/>
  <c r="CN212" i="30"/>
  <c r="CM212" i="30"/>
  <c r="CL212" i="30"/>
  <c r="CK212" i="30"/>
  <c r="CJ212" i="30"/>
  <c r="CI212" i="30"/>
  <c r="CH212" i="30"/>
  <c r="CG212" i="30"/>
  <c r="CF212" i="30"/>
  <c r="CE212" i="30"/>
  <c r="CD212" i="30"/>
  <c r="CC212" i="30"/>
  <c r="CB212" i="30"/>
  <c r="CA212" i="30"/>
  <c r="BZ212" i="30"/>
  <c r="BY212" i="30"/>
  <c r="BX212" i="30"/>
  <c r="BW212" i="30"/>
  <c r="BV212" i="30"/>
  <c r="BU212" i="30"/>
  <c r="BT212" i="30"/>
  <c r="BS212" i="30"/>
  <c r="BR212" i="30"/>
  <c r="BQ212" i="30"/>
  <c r="BP212" i="30"/>
  <c r="BO212" i="30"/>
  <c r="BN212" i="30"/>
  <c r="BM212" i="30"/>
  <c r="BL212" i="30"/>
  <c r="BK212" i="30"/>
  <c r="BJ212" i="30"/>
  <c r="BI212" i="30"/>
  <c r="BH212" i="30"/>
  <c r="BG212" i="30"/>
  <c r="BF212" i="30"/>
  <c r="BE212" i="30"/>
  <c r="BD212" i="30"/>
  <c r="BC212" i="30"/>
  <c r="BB212" i="30"/>
  <c r="BA212" i="30"/>
  <c r="AZ212" i="30"/>
  <c r="AY212" i="30"/>
  <c r="AX212" i="30"/>
  <c r="AW212" i="30"/>
  <c r="AV212" i="30"/>
  <c r="AU212" i="30"/>
  <c r="AT212" i="30"/>
  <c r="AS212" i="30"/>
  <c r="AR212" i="30"/>
  <c r="AQ212" i="30"/>
  <c r="AP212" i="30"/>
  <c r="AO212" i="30"/>
  <c r="AN212" i="30"/>
  <c r="AM212" i="30"/>
  <c r="AL212" i="30"/>
  <c r="AK212" i="30"/>
  <c r="AJ212" i="30"/>
  <c r="AI212" i="30"/>
  <c r="AH212" i="30"/>
  <c r="AG212" i="30"/>
  <c r="AF212" i="30"/>
  <c r="AE212" i="30"/>
  <c r="AD212" i="30"/>
  <c r="AC212" i="30"/>
  <c r="AB212" i="30"/>
  <c r="AA212" i="30"/>
  <c r="Z212" i="30"/>
  <c r="Y212" i="30"/>
  <c r="X212" i="30"/>
  <c r="W212" i="30"/>
  <c r="V212" i="30"/>
  <c r="U212" i="30"/>
  <c r="T212" i="30"/>
  <c r="S212" i="30"/>
  <c r="R212" i="30"/>
  <c r="Q212" i="30"/>
  <c r="P212" i="30"/>
  <c r="O212" i="30"/>
  <c r="N212" i="30"/>
  <c r="M212" i="30"/>
  <c r="L212" i="30"/>
  <c r="K212" i="30"/>
  <c r="J212" i="30"/>
  <c r="I212" i="30"/>
  <c r="H212" i="30"/>
  <c r="G212" i="30"/>
  <c r="F212" i="30"/>
  <c r="E212" i="30"/>
  <c r="D212" i="30"/>
  <c r="C212" i="30"/>
  <c r="B212" i="30"/>
  <c r="A212" i="30"/>
  <c r="DH211" i="30"/>
  <c r="DG211" i="30"/>
  <c r="DF211" i="30"/>
  <c r="DE211" i="30"/>
  <c r="DD211" i="30"/>
  <c r="DC211" i="30"/>
  <c r="DB211" i="30"/>
  <c r="DA211" i="30"/>
  <c r="CZ211" i="30"/>
  <c r="CY211" i="30"/>
  <c r="CX211" i="30"/>
  <c r="CW211" i="30"/>
  <c r="CV211" i="30"/>
  <c r="CU211" i="30"/>
  <c r="CT211" i="30"/>
  <c r="CS211" i="30"/>
  <c r="CR211" i="30"/>
  <c r="CQ211" i="30"/>
  <c r="CP211" i="30"/>
  <c r="CO211" i="30"/>
  <c r="CN211" i="30"/>
  <c r="CM211" i="30"/>
  <c r="CL211" i="30"/>
  <c r="CK211" i="30"/>
  <c r="CJ211" i="30"/>
  <c r="CI211" i="30"/>
  <c r="CH211" i="30"/>
  <c r="CG211" i="30"/>
  <c r="CF211" i="30"/>
  <c r="CE211" i="30"/>
  <c r="CD211" i="30"/>
  <c r="CC211" i="30"/>
  <c r="CB211" i="30"/>
  <c r="CA211" i="30"/>
  <c r="BZ211" i="30"/>
  <c r="BY211" i="30"/>
  <c r="BX211" i="30"/>
  <c r="BW211" i="30"/>
  <c r="BV211" i="30"/>
  <c r="BU211" i="30"/>
  <c r="BT211" i="30"/>
  <c r="BS211" i="30"/>
  <c r="BR211" i="30"/>
  <c r="BQ211" i="30"/>
  <c r="BP211" i="30"/>
  <c r="BO211" i="30"/>
  <c r="BN211" i="30"/>
  <c r="BM211" i="30"/>
  <c r="BL211" i="30"/>
  <c r="BK211" i="30"/>
  <c r="BJ211" i="30"/>
  <c r="BI211" i="30"/>
  <c r="BH211" i="30"/>
  <c r="BG211" i="30"/>
  <c r="BF211" i="30"/>
  <c r="BE211" i="30"/>
  <c r="BD211" i="30"/>
  <c r="BC211" i="30"/>
  <c r="BB211" i="30"/>
  <c r="BA211" i="30"/>
  <c r="AZ211" i="30"/>
  <c r="AY211" i="30"/>
  <c r="AX211" i="30"/>
  <c r="AW211" i="30"/>
  <c r="AV211" i="30"/>
  <c r="AU211" i="30"/>
  <c r="AT211" i="30"/>
  <c r="AS211" i="30"/>
  <c r="AR211" i="30"/>
  <c r="AQ211" i="30"/>
  <c r="AP211" i="30"/>
  <c r="AO211" i="30"/>
  <c r="AN211" i="30"/>
  <c r="AM211" i="30"/>
  <c r="AL211" i="30"/>
  <c r="AK211" i="30"/>
  <c r="AJ211" i="30"/>
  <c r="AI211" i="30"/>
  <c r="AH211" i="30"/>
  <c r="AG211" i="30"/>
  <c r="AF211" i="30"/>
  <c r="AE211" i="30"/>
  <c r="AD211" i="30"/>
  <c r="AC211" i="30"/>
  <c r="AB211" i="30"/>
  <c r="AA211" i="30"/>
  <c r="Z211" i="30"/>
  <c r="Y211" i="30"/>
  <c r="X211" i="30"/>
  <c r="W211" i="30"/>
  <c r="V211" i="30"/>
  <c r="U211" i="30"/>
  <c r="T211" i="30"/>
  <c r="S211" i="30"/>
  <c r="R211" i="30"/>
  <c r="Q211" i="30"/>
  <c r="P211" i="30"/>
  <c r="O211" i="30"/>
  <c r="N211" i="30"/>
  <c r="M211" i="30"/>
  <c r="L211" i="30"/>
  <c r="K211" i="30"/>
  <c r="J211" i="30"/>
  <c r="I211" i="30"/>
  <c r="H211" i="30"/>
  <c r="G211" i="30"/>
  <c r="F211" i="30"/>
  <c r="E211" i="30"/>
  <c r="D211" i="30"/>
  <c r="C211" i="30"/>
  <c r="B211" i="30"/>
  <c r="A211" i="30"/>
  <c r="DH210" i="30"/>
  <c r="DG210" i="30"/>
  <c r="DF210" i="30"/>
  <c r="DE210" i="30"/>
  <c r="DD210" i="30"/>
  <c r="DC210" i="30"/>
  <c r="DB210" i="30"/>
  <c r="DA210" i="30"/>
  <c r="CZ210" i="30"/>
  <c r="CY210" i="30"/>
  <c r="CX210" i="30"/>
  <c r="CW210" i="30"/>
  <c r="CV210" i="30"/>
  <c r="CU210" i="30"/>
  <c r="CT210" i="30"/>
  <c r="CS210" i="30"/>
  <c r="CR210" i="30"/>
  <c r="CQ210" i="30"/>
  <c r="CP210" i="30"/>
  <c r="CO210" i="30"/>
  <c r="CN210" i="30"/>
  <c r="CM210" i="30"/>
  <c r="CL210" i="30"/>
  <c r="CK210" i="30"/>
  <c r="CJ210" i="30"/>
  <c r="CI210" i="30"/>
  <c r="CH210" i="30"/>
  <c r="CG210" i="30"/>
  <c r="CF210" i="30"/>
  <c r="CE210" i="30"/>
  <c r="CD210" i="30"/>
  <c r="CC210" i="30"/>
  <c r="CB210" i="30"/>
  <c r="CA210" i="30"/>
  <c r="BZ210" i="30"/>
  <c r="BY210" i="30"/>
  <c r="BX210" i="30"/>
  <c r="BW210" i="30"/>
  <c r="BV210" i="30"/>
  <c r="BU210" i="30"/>
  <c r="BT210" i="30"/>
  <c r="BS210" i="30"/>
  <c r="BR210" i="30"/>
  <c r="BQ210" i="30"/>
  <c r="BP210" i="30"/>
  <c r="BO210" i="30"/>
  <c r="BN210" i="30"/>
  <c r="BM210" i="30"/>
  <c r="BL210" i="30"/>
  <c r="BK210" i="30"/>
  <c r="BJ210" i="30"/>
  <c r="BI210" i="30"/>
  <c r="BH210" i="30"/>
  <c r="BG210" i="30"/>
  <c r="BF210" i="30"/>
  <c r="BE210" i="30"/>
  <c r="BD210" i="30"/>
  <c r="BC210" i="30"/>
  <c r="BB210" i="30"/>
  <c r="BA210" i="30"/>
  <c r="AZ210" i="30"/>
  <c r="AY210" i="30"/>
  <c r="AX210" i="30"/>
  <c r="AW210" i="30"/>
  <c r="AV210" i="30"/>
  <c r="AU210" i="30"/>
  <c r="AT210" i="30"/>
  <c r="AS210" i="30"/>
  <c r="AR210" i="30"/>
  <c r="AQ210" i="30"/>
  <c r="AP210" i="30"/>
  <c r="AO210" i="30"/>
  <c r="AN210" i="30"/>
  <c r="AM210" i="30"/>
  <c r="AL210" i="30"/>
  <c r="AK210" i="30"/>
  <c r="AJ210" i="30"/>
  <c r="AI210" i="30"/>
  <c r="AH210" i="30"/>
  <c r="AG210" i="30"/>
  <c r="AF210" i="30"/>
  <c r="AE210" i="30"/>
  <c r="AD210" i="30"/>
  <c r="AC210" i="30"/>
  <c r="AB210" i="30"/>
  <c r="AA210" i="30"/>
  <c r="Z210" i="30"/>
  <c r="Y210" i="30"/>
  <c r="X210" i="30"/>
  <c r="W210" i="30"/>
  <c r="V210" i="30"/>
  <c r="U210" i="30"/>
  <c r="T210" i="30"/>
  <c r="S210" i="30"/>
  <c r="R210" i="30"/>
  <c r="Q210" i="30"/>
  <c r="P210" i="30"/>
  <c r="O210" i="30"/>
  <c r="N210" i="30"/>
  <c r="M210" i="30"/>
  <c r="L210" i="30"/>
  <c r="K210" i="30"/>
  <c r="J210" i="30"/>
  <c r="I210" i="30"/>
  <c r="H210" i="30"/>
  <c r="G210" i="30"/>
  <c r="F210" i="30"/>
  <c r="E210" i="30"/>
  <c r="D210" i="30"/>
  <c r="C210" i="30"/>
  <c r="B210" i="30"/>
  <c r="A210" i="30"/>
  <c r="DH209" i="30"/>
  <c r="DG209" i="30"/>
  <c r="DF209" i="30"/>
  <c r="DE209" i="30"/>
  <c r="DD209" i="30"/>
  <c r="DC209" i="30"/>
  <c r="DB209" i="30"/>
  <c r="DA209" i="30"/>
  <c r="CZ209" i="30"/>
  <c r="CY209" i="30"/>
  <c r="CX209" i="30"/>
  <c r="CW209" i="30"/>
  <c r="CV209" i="30"/>
  <c r="CU209" i="30"/>
  <c r="CT209" i="30"/>
  <c r="CS209" i="30"/>
  <c r="CR209" i="30"/>
  <c r="CQ209" i="30"/>
  <c r="CP209" i="30"/>
  <c r="CO209" i="30"/>
  <c r="CN209" i="30"/>
  <c r="CM209" i="30"/>
  <c r="CL209" i="30"/>
  <c r="CK209" i="30"/>
  <c r="CJ209" i="30"/>
  <c r="CI209" i="30"/>
  <c r="CH209" i="30"/>
  <c r="CG209" i="30"/>
  <c r="CF209" i="30"/>
  <c r="CE209" i="30"/>
  <c r="CD209" i="30"/>
  <c r="CC209" i="30"/>
  <c r="CB209" i="30"/>
  <c r="CA209" i="30"/>
  <c r="BZ209" i="30"/>
  <c r="BY209" i="30"/>
  <c r="BX209" i="30"/>
  <c r="BW209" i="30"/>
  <c r="BV209" i="30"/>
  <c r="BU209" i="30"/>
  <c r="BT209" i="30"/>
  <c r="BS209" i="30"/>
  <c r="BR209" i="30"/>
  <c r="BQ209" i="30"/>
  <c r="BP209" i="30"/>
  <c r="BO209" i="30"/>
  <c r="BN209" i="30"/>
  <c r="BM209" i="30"/>
  <c r="BL209" i="30"/>
  <c r="BK209" i="30"/>
  <c r="BJ209" i="30"/>
  <c r="BI209" i="30"/>
  <c r="BH209" i="30"/>
  <c r="BG209" i="30"/>
  <c r="BF209" i="30"/>
  <c r="BE209" i="30"/>
  <c r="BD209" i="30"/>
  <c r="BC209" i="30"/>
  <c r="BB209" i="30"/>
  <c r="BA209" i="30"/>
  <c r="AZ209" i="30"/>
  <c r="AY209" i="30"/>
  <c r="AX209" i="30"/>
  <c r="AW209" i="30"/>
  <c r="AV209" i="30"/>
  <c r="AU209" i="30"/>
  <c r="AT209" i="30"/>
  <c r="AS209" i="30"/>
  <c r="AR209" i="30"/>
  <c r="AQ209" i="30"/>
  <c r="AP209" i="30"/>
  <c r="AO209" i="30"/>
  <c r="AN209" i="30"/>
  <c r="AM209" i="30"/>
  <c r="AL209" i="30"/>
  <c r="AK209" i="30"/>
  <c r="AJ209" i="30"/>
  <c r="AI209" i="30"/>
  <c r="AH209" i="30"/>
  <c r="AG209" i="30"/>
  <c r="AF209" i="30"/>
  <c r="AE209" i="30"/>
  <c r="AD209" i="30"/>
  <c r="AC209" i="30"/>
  <c r="AB209" i="30"/>
  <c r="AA209" i="30"/>
  <c r="Z209" i="30"/>
  <c r="Y209" i="30"/>
  <c r="X209" i="30"/>
  <c r="W209" i="30"/>
  <c r="V209" i="30"/>
  <c r="U209" i="30"/>
  <c r="T209" i="30"/>
  <c r="S209" i="30"/>
  <c r="R209" i="30"/>
  <c r="Q209" i="30"/>
  <c r="P209" i="30"/>
  <c r="O209" i="30"/>
  <c r="N209" i="30"/>
  <c r="M209" i="30"/>
  <c r="L209" i="30"/>
  <c r="K209" i="30"/>
  <c r="J209" i="30"/>
  <c r="I209" i="30"/>
  <c r="H209" i="30"/>
  <c r="G209" i="30"/>
  <c r="F209" i="30"/>
  <c r="E209" i="30"/>
  <c r="D209" i="30"/>
  <c r="C209" i="30"/>
  <c r="B209" i="30"/>
  <c r="A209" i="30"/>
  <c r="DH208" i="30"/>
  <c r="DG208" i="30"/>
  <c r="DF208" i="30"/>
  <c r="DE208" i="30"/>
  <c r="DD208" i="30"/>
  <c r="DC208" i="30"/>
  <c r="DB208" i="30"/>
  <c r="DA208" i="30"/>
  <c r="CZ208" i="30"/>
  <c r="CY208" i="30"/>
  <c r="CX208" i="30"/>
  <c r="CW208" i="30"/>
  <c r="CV208" i="30"/>
  <c r="CU208" i="30"/>
  <c r="CT208" i="30"/>
  <c r="CS208" i="30"/>
  <c r="CR208" i="30"/>
  <c r="CQ208" i="30"/>
  <c r="CP208" i="30"/>
  <c r="CO208" i="30"/>
  <c r="CN208" i="30"/>
  <c r="CM208" i="30"/>
  <c r="CL208" i="30"/>
  <c r="CK208" i="30"/>
  <c r="CJ208" i="30"/>
  <c r="CI208" i="30"/>
  <c r="CH208" i="30"/>
  <c r="CG208" i="30"/>
  <c r="CF208" i="30"/>
  <c r="CE208" i="30"/>
  <c r="CD208" i="30"/>
  <c r="CC208" i="30"/>
  <c r="CB208" i="30"/>
  <c r="CA208" i="30"/>
  <c r="BZ208" i="30"/>
  <c r="BY208" i="30"/>
  <c r="BX208" i="30"/>
  <c r="BW208" i="30"/>
  <c r="BV208" i="30"/>
  <c r="BU208" i="30"/>
  <c r="BT208" i="30"/>
  <c r="BS208" i="30"/>
  <c r="BR208" i="30"/>
  <c r="BQ208" i="30"/>
  <c r="BP208" i="30"/>
  <c r="BO208" i="30"/>
  <c r="BN208" i="30"/>
  <c r="BM208" i="30"/>
  <c r="BL208" i="30"/>
  <c r="BK208" i="30"/>
  <c r="BJ208" i="30"/>
  <c r="BI208" i="30"/>
  <c r="BH208" i="30"/>
  <c r="BG208" i="30"/>
  <c r="BF208" i="30"/>
  <c r="BE208" i="30"/>
  <c r="BD208" i="30"/>
  <c r="BC208" i="30"/>
  <c r="BB208" i="30"/>
  <c r="BA208" i="30"/>
  <c r="AZ208" i="30"/>
  <c r="AY208" i="30"/>
  <c r="AX208" i="30"/>
  <c r="AW208" i="30"/>
  <c r="AV208" i="30"/>
  <c r="AU208" i="30"/>
  <c r="AT208" i="30"/>
  <c r="AS208" i="30"/>
  <c r="AR208" i="30"/>
  <c r="AQ208" i="30"/>
  <c r="AP208" i="30"/>
  <c r="AO208" i="30"/>
  <c r="AN208" i="30"/>
  <c r="AM208" i="30"/>
  <c r="AL208" i="30"/>
  <c r="AK208" i="30"/>
  <c r="AJ208" i="30"/>
  <c r="AI208" i="30"/>
  <c r="AH208" i="30"/>
  <c r="AG208" i="30"/>
  <c r="AF208" i="30"/>
  <c r="AE208" i="30"/>
  <c r="AD208" i="30"/>
  <c r="AC208" i="30"/>
  <c r="AB208" i="30"/>
  <c r="AA208" i="30"/>
  <c r="Z208" i="30"/>
  <c r="Y208" i="30"/>
  <c r="X208" i="30"/>
  <c r="W208" i="30"/>
  <c r="V208" i="30"/>
  <c r="U208" i="30"/>
  <c r="T208" i="30"/>
  <c r="S208" i="30"/>
  <c r="R208" i="30"/>
  <c r="Q208" i="30"/>
  <c r="P208" i="30"/>
  <c r="O208" i="30"/>
  <c r="N208" i="30"/>
  <c r="M208" i="30"/>
  <c r="L208" i="30"/>
  <c r="K208" i="30"/>
  <c r="J208" i="30"/>
  <c r="I208" i="30"/>
  <c r="H208" i="30"/>
  <c r="G208" i="30"/>
  <c r="F208" i="30"/>
  <c r="E208" i="30"/>
  <c r="D208" i="30"/>
  <c r="C208" i="30"/>
  <c r="B208" i="30"/>
  <c r="A208" i="30"/>
  <c r="DH207" i="30"/>
  <c r="DG207" i="30"/>
  <c r="DF207" i="30"/>
  <c r="DE207" i="30"/>
  <c r="DD207" i="30"/>
  <c r="DC207" i="30"/>
  <c r="DB207" i="30"/>
  <c r="DA207" i="30"/>
  <c r="CZ207" i="30"/>
  <c r="CY207" i="30"/>
  <c r="CX207" i="30"/>
  <c r="CW207" i="30"/>
  <c r="CV207" i="30"/>
  <c r="CU207" i="30"/>
  <c r="CT207" i="30"/>
  <c r="CS207" i="30"/>
  <c r="CR207" i="30"/>
  <c r="CQ207" i="30"/>
  <c r="CP207" i="30"/>
  <c r="CO207" i="30"/>
  <c r="CN207" i="30"/>
  <c r="CM207" i="30"/>
  <c r="CL207" i="30"/>
  <c r="CK207" i="30"/>
  <c r="CJ207" i="30"/>
  <c r="CI207" i="30"/>
  <c r="CH207" i="30"/>
  <c r="CG207" i="30"/>
  <c r="CF207" i="30"/>
  <c r="CE207" i="30"/>
  <c r="CD207" i="30"/>
  <c r="CC207" i="30"/>
  <c r="CB207" i="30"/>
  <c r="CA207" i="30"/>
  <c r="BZ207" i="30"/>
  <c r="BY207" i="30"/>
  <c r="BX207" i="30"/>
  <c r="BW207" i="30"/>
  <c r="BV207" i="30"/>
  <c r="BU207" i="30"/>
  <c r="BT207" i="30"/>
  <c r="BS207" i="30"/>
  <c r="BR207" i="30"/>
  <c r="BQ207" i="30"/>
  <c r="BP207" i="30"/>
  <c r="BO207" i="30"/>
  <c r="BN207" i="30"/>
  <c r="BM207" i="30"/>
  <c r="BL207" i="30"/>
  <c r="BK207" i="30"/>
  <c r="BJ207" i="30"/>
  <c r="BI207" i="30"/>
  <c r="BH207" i="30"/>
  <c r="BG207" i="30"/>
  <c r="BF207" i="30"/>
  <c r="BE207" i="30"/>
  <c r="BD207" i="30"/>
  <c r="BC207" i="30"/>
  <c r="BB207" i="30"/>
  <c r="BA207" i="30"/>
  <c r="AZ207" i="30"/>
  <c r="AY207" i="30"/>
  <c r="AX207" i="30"/>
  <c r="AW207" i="30"/>
  <c r="AV207" i="30"/>
  <c r="AU207" i="30"/>
  <c r="AT207" i="30"/>
  <c r="AS207" i="30"/>
  <c r="AR207" i="30"/>
  <c r="AQ207" i="30"/>
  <c r="AP207" i="30"/>
  <c r="AO207" i="30"/>
  <c r="AN207" i="30"/>
  <c r="AM207" i="30"/>
  <c r="AL207" i="30"/>
  <c r="AK207" i="30"/>
  <c r="AJ207" i="30"/>
  <c r="AI207" i="30"/>
  <c r="AH207" i="30"/>
  <c r="AG207" i="30"/>
  <c r="AF207" i="30"/>
  <c r="AE207" i="30"/>
  <c r="AD207" i="30"/>
  <c r="AC207" i="30"/>
  <c r="AB207" i="30"/>
  <c r="AA207" i="30"/>
  <c r="Z207" i="30"/>
  <c r="Y207" i="30"/>
  <c r="X207" i="30"/>
  <c r="W207" i="30"/>
  <c r="V207" i="30"/>
  <c r="U207" i="30"/>
  <c r="T207" i="30"/>
  <c r="S207" i="30"/>
  <c r="R207" i="30"/>
  <c r="Q207" i="30"/>
  <c r="P207" i="30"/>
  <c r="O207" i="30"/>
  <c r="N207" i="30"/>
  <c r="M207" i="30"/>
  <c r="L207" i="30"/>
  <c r="K207" i="30"/>
  <c r="J207" i="30"/>
  <c r="I207" i="30"/>
  <c r="H207" i="30"/>
  <c r="G207" i="30"/>
  <c r="F207" i="30"/>
  <c r="E207" i="30"/>
  <c r="D207" i="30"/>
  <c r="C207" i="30"/>
  <c r="B207" i="30"/>
  <c r="A207" i="30"/>
  <c r="DH206" i="30"/>
  <c r="DG206" i="30"/>
  <c r="DF206" i="30"/>
  <c r="DE206" i="30"/>
  <c r="DD206" i="30"/>
  <c r="DC206" i="30"/>
  <c r="DB206" i="30"/>
  <c r="DA206" i="30"/>
  <c r="CZ206" i="30"/>
  <c r="CY206" i="30"/>
  <c r="CX206" i="30"/>
  <c r="CW206" i="30"/>
  <c r="CV206" i="30"/>
  <c r="CU206" i="30"/>
  <c r="CT206" i="30"/>
  <c r="CS206" i="30"/>
  <c r="CR206" i="30"/>
  <c r="CQ206" i="30"/>
  <c r="CP206" i="30"/>
  <c r="CO206" i="30"/>
  <c r="CN206" i="30"/>
  <c r="CM206" i="30"/>
  <c r="CL206" i="30"/>
  <c r="CK206" i="30"/>
  <c r="CJ206" i="30"/>
  <c r="CI206" i="30"/>
  <c r="CH206" i="30"/>
  <c r="CG206" i="30"/>
  <c r="CF206" i="30"/>
  <c r="CE206" i="30"/>
  <c r="CD206" i="30"/>
  <c r="CC206" i="30"/>
  <c r="CB206" i="30"/>
  <c r="CA206" i="30"/>
  <c r="BZ206" i="30"/>
  <c r="BY206" i="30"/>
  <c r="BX206" i="30"/>
  <c r="BW206" i="30"/>
  <c r="BV206" i="30"/>
  <c r="BU206" i="30"/>
  <c r="BT206" i="30"/>
  <c r="BS206" i="30"/>
  <c r="BR206" i="30"/>
  <c r="BQ206" i="30"/>
  <c r="BP206" i="30"/>
  <c r="BO206" i="30"/>
  <c r="BN206" i="30"/>
  <c r="BM206" i="30"/>
  <c r="BL206" i="30"/>
  <c r="BK206" i="30"/>
  <c r="BJ206" i="30"/>
  <c r="BI206" i="30"/>
  <c r="BH206" i="30"/>
  <c r="BG206" i="30"/>
  <c r="BF206" i="30"/>
  <c r="BE206" i="30"/>
  <c r="BD206" i="30"/>
  <c r="BC206" i="30"/>
  <c r="BB206" i="30"/>
  <c r="BA206" i="30"/>
  <c r="AZ206" i="30"/>
  <c r="AY206" i="30"/>
  <c r="AX206" i="30"/>
  <c r="AW206" i="30"/>
  <c r="AV206" i="30"/>
  <c r="AU206" i="30"/>
  <c r="AT206" i="30"/>
  <c r="AS206" i="30"/>
  <c r="AR206" i="30"/>
  <c r="AQ206" i="30"/>
  <c r="AP206" i="30"/>
  <c r="AO206" i="30"/>
  <c r="AN206" i="30"/>
  <c r="AM206" i="30"/>
  <c r="AL206" i="30"/>
  <c r="AK206" i="30"/>
  <c r="AJ206" i="30"/>
  <c r="AI206" i="30"/>
  <c r="AH206" i="30"/>
  <c r="AG206" i="30"/>
  <c r="AF206" i="30"/>
  <c r="AE206" i="30"/>
  <c r="AD206" i="30"/>
  <c r="AC206" i="30"/>
  <c r="AB206" i="30"/>
  <c r="AA206" i="30"/>
  <c r="Z206" i="30"/>
  <c r="Y206" i="30"/>
  <c r="X206" i="30"/>
  <c r="W206" i="30"/>
  <c r="V206" i="30"/>
  <c r="U206" i="30"/>
  <c r="T206" i="30"/>
  <c r="S206" i="30"/>
  <c r="R206" i="30"/>
  <c r="Q206" i="30"/>
  <c r="P206" i="30"/>
  <c r="O206" i="30"/>
  <c r="N206" i="30"/>
  <c r="M206" i="30"/>
  <c r="L206" i="30"/>
  <c r="K206" i="30"/>
  <c r="J206" i="30"/>
  <c r="I206" i="30"/>
  <c r="H206" i="30"/>
  <c r="G206" i="30"/>
  <c r="F206" i="30"/>
  <c r="E206" i="30"/>
  <c r="D206" i="30"/>
  <c r="C206" i="30"/>
  <c r="B206" i="30"/>
  <c r="A206" i="30"/>
  <c r="DH205" i="30"/>
  <c r="DG205" i="30"/>
  <c r="DF205" i="30"/>
  <c r="DE205" i="30"/>
  <c r="DD205" i="30"/>
  <c r="DC205" i="30"/>
  <c r="DB205" i="30"/>
  <c r="DA205" i="30"/>
  <c r="CZ205" i="30"/>
  <c r="CY205" i="30"/>
  <c r="CX205" i="30"/>
  <c r="CW205" i="30"/>
  <c r="CV205" i="30"/>
  <c r="CU205" i="30"/>
  <c r="CT205" i="30"/>
  <c r="CS205" i="30"/>
  <c r="CR205" i="30"/>
  <c r="CQ205" i="30"/>
  <c r="CP205" i="30"/>
  <c r="CO205" i="30"/>
  <c r="CN205" i="30"/>
  <c r="CM205" i="30"/>
  <c r="CL205" i="30"/>
  <c r="CK205" i="30"/>
  <c r="CJ205" i="30"/>
  <c r="CI205" i="30"/>
  <c r="CH205" i="30"/>
  <c r="CG205" i="30"/>
  <c r="CF205" i="30"/>
  <c r="CE205" i="30"/>
  <c r="CD205" i="30"/>
  <c r="CC205" i="30"/>
  <c r="CB205" i="30"/>
  <c r="CA205" i="30"/>
  <c r="BZ205" i="30"/>
  <c r="BY205" i="30"/>
  <c r="BX205" i="30"/>
  <c r="BW205" i="30"/>
  <c r="BV205" i="30"/>
  <c r="BU205" i="30"/>
  <c r="BT205" i="30"/>
  <c r="BS205" i="30"/>
  <c r="BR205" i="30"/>
  <c r="BQ205" i="30"/>
  <c r="BP205" i="30"/>
  <c r="BO205" i="30"/>
  <c r="BN205" i="30"/>
  <c r="BM205" i="30"/>
  <c r="BL205" i="30"/>
  <c r="BK205" i="30"/>
  <c r="BJ205" i="30"/>
  <c r="BI205" i="30"/>
  <c r="BH205" i="30"/>
  <c r="BG205" i="30"/>
  <c r="BF205" i="30"/>
  <c r="BE205" i="30"/>
  <c r="BD205" i="30"/>
  <c r="BC205" i="30"/>
  <c r="BB205" i="30"/>
  <c r="BA205" i="30"/>
  <c r="AZ205" i="30"/>
  <c r="AY205" i="30"/>
  <c r="AX205" i="30"/>
  <c r="AW205" i="30"/>
  <c r="AV205" i="30"/>
  <c r="AU205" i="30"/>
  <c r="AT205" i="30"/>
  <c r="AS205" i="30"/>
  <c r="AR205" i="30"/>
  <c r="AQ205" i="30"/>
  <c r="AP205" i="30"/>
  <c r="AO205" i="30"/>
  <c r="AN205" i="30"/>
  <c r="AM205" i="30"/>
  <c r="AL205" i="30"/>
  <c r="AK205" i="30"/>
  <c r="AJ205" i="30"/>
  <c r="AI205" i="30"/>
  <c r="AH205" i="30"/>
  <c r="AG205" i="30"/>
  <c r="AF205" i="30"/>
  <c r="AE205" i="30"/>
  <c r="AD205" i="30"/>
  <c r="AC205" i="30"/>
  <c r="AB205" i="30"/>
  <c r="AA205" i="30"/>
  <c r="Z205" i="30"/>
  <c r="Y205" i="30"/>
  <c r="X205" i="30"/>
  <c r="W205" i="30"/>
  <c r="V205" i="30"/>
  <c r="U205" i="30"/>
  <c r="T205" i="30"/>
  <c r="S205" i="30"/>
  <c r="R205" i="30"/>
  <c r="Q205" i="30"/>
  <c r="P205" i="30"/>
  <c r="O205" i="30"/>
  <c r="N205" i="30"/>
  <c r="M205" i="30"/>
  <c r="L205" i="30"/>
  <c r="K205" i="30"/>
  <c r="J205" i="30"/>
  <c r="I205" i="30"/>
  <c r="H205" i="30"/>
  <c r="G205" i="30"/>
  <c r="F205" i="30"/>
  <c r="E205" i="30"/>
  <c r="D205" i="30"/>
  <c r="C205" i="30"/>
  <c r="B205" i="30"/>
  <c r="A205" i="30"/>
  <c r="DH204" i="30"/>
  <c r="DG204" i="30"/>
  <c r="DF204" i="30"/>
  <c r="DE204" i="30"/>
  <c r="DD204" i="30"/>
  <c r="DC204" i="30"/>
  <c r="DB204" i="30"/>
  <c r="DA204" i="30"/>
  <c r="CZ204" i="30"/>
  <c r="CY204" i="30"/>
  <c r="CX204" i="30"/>
  <c r="CW204" i="30"/>
  <c r="CV204" i="30"/>
  <c r="CU204" i="30"/>
  <c r="CT204" i="30"/>
  <c r="CS204" i="30"/>
  <c r="CR204" i="30"/>
  <c r="CQ204" i="30"/>
  <c r="CP204" i="30"/>
  <c r="CO204" i="30"/>
  <c r="CN204" i="30"/>
  <c r="CM204" i="30"/>
  <c r="CL204" i="30"/>
  <c r="CK204" i="30"/>
  <c r="CJ204" i="30"/>
  <c r="CI204" i="30"/>
  <c r="CH204" i="30"/>
  <c r="CG204" i="30"/>
  <c r="CF204" i="30"/>
  <c r="CE204" i="30"/>
  <c r="CD204" i="30"/>
  <c r="CC204" i="30"/>
  <c r="CB204" i="30"/>
  <c r="CA204" i="30"/>
  <c r="BZ204" i="30"/>
  <c r="BY204" i="30"/>
  <c r="BX204" i="30"/>
  <c r="BW204" i="30"/>
  <c r="BV204" i="30"/>
  <c r="BU204" i="30"/>
  <c r="BT204" i="30"/>
  <c r="BS204" i="30"/>
  <c r="BR204" i="30"/>
  <c r="BQ204" i="30"/>
  <c r="BP204" i="30"/>
  <c r="BO204" i="30"/>
  <c r="BN204" i="30"/>
  <c r="BM204" i="30"/>
  <c r="BL204" i="30"/>
  <c r="BK204" i="30"/>
  <c r="BJ204" i="30"/>
  <c r="BI204" i="30"/>
  <c r="BH204" i="30"/>
  <c r="BG204" i="30"/>
  <c r="BF204" i="30"/>
  <c r="BE204" i="30"/>
  <c r="BD204" i="30"/>
  <c r="BC204" i="30"/>
  <c r="BB204" i="30"/>
  <c r="BA204" i="30"/>
  <c r="AZ204" i="30"/>
  <c r="AY204" i="30"/>
  <c r="AX204" i="30"/>
  <c r="AW204" i="30"/>
  <c r="AV204" i="30"/>
  <c r="AU204" i="30"/>
  <c r="AT204" i="30"/>
  <c r="AS204" i="30"/>
  <c r="AR204" i="30"/>
  <c r="AQ204" i="30"/>
  <c r="AP204" i="30"/>
  <c r="AO204" i="30"/>
  <c r="AN204" i="30"/>
  <c r="AM204" i="30"/>
  <c r="AL204" i="30"/>
  <c r="AK204" i="30"/>
  <c r="AJ204" i="30"/>
  <c r="AI204" i="30"/>
  <c r="AH204" i="30"/>
  <c r="AG204" i="30"/>
  <c r="AF204" i="30"/>
  <c r="AE204" i="30"/>
  <c r="AD204" i="30"/>
  <c r="AC204" i="30"/>
  <c r="AB204" i="30"/>
  <c r="AA204" i="30"/>
  <c r="Z204" i="30"/>
  <c r="Y204" i="30"/>
  <c r="X204" i="30"/>
  <c r="W204" i="30"/>
  <c r="V204" i="30"/>
  <c r="U204" i="30"/>
  <c r="T204" i="30"/>
  <c r="S204" i="30"/>
  <c r="R204" i="30"/>
  <c r="Q204" i="30"/>
  <c r="P204" i="30"/>
  <c r="O204" i="30"/>
  <c r="N204" i="30"/>
  <c r="M204" i="30"/>
  <c r="L204" i="30"/>
  <c r="K204" i="30"/>
  <c r="J204" i="30"/>
  <c r="I204" i="30"/>
  <c r="H204" i="30"/>
  <c r="G204" i="30"/>
  <c r="F204" i="30"/>
  <c r="E204" i="30"/>
  <c r="D204" i="30"/>
  <c r="C204" i="30"/>
  <c r="B204" i="30"/>
  <c r="A204" i="30"/>
  <c r="DH203" i="30"/>
  <c r="DG203" i="30"/>
  <c r="DF203" i="30"/>
  <c r="DE203" i="30"/>
  <c r="DD203" i="30"/>
  <c r="DC203" i="30"/>
  <c r="DB203" i="30"/>
  <c r="DA203" i="30"/>
  <c r="CZ203" i="30"/>
  <c r="CY203" i="30"/>
  <c r="CX203" i="30"/>
  <c r="CW203" i="30"/>
  <c r="CV203" i="30"/>
  <c r="CU203" i="30"/>
  <c r="CT203" i="30"/>
  <c r="CS203" i="30"/>
  <c r="CR203" i="30"/>
  <c r="CQ203" i="30"/>
  <c r="CP203" i="30"/>
  <c r="CO203" i="30"/>
  <c r="CN203" i="30"/>
  <c r="CM203" i="30"/>
  <c r="CL203" i="30"/>
  <c r="CK203" i="30"/>
  <c r="CJ203" i="30"/>
  <c r="CI203" i="30"/>
  <c r="CH203" i="30"/>
  <c r="CG203" i="30"/>
  <c r="CF203" i="30"/>
  <c r="CE203" i="30"/>
  <c r="CD203" i="30"/>
  <c r="CC203" i="30"/>
  <c r="CB203" i="30"/>
  <c r="CA203" i="30"/>
  <c r="BZ203" i="30"/>
  <c r="BY203" i="30"/>
  <c r="BX203" i="30"/>
  <c r="BW203" i="30"/>
  <c r="BV203" i="30"/>
  <c r="BU203" i="30"/>
  <c r="BT203" i="30"/>
  <c r="BS203" i="30"/>
  <c r="BR203" i="30"/>
  <c r="BQ203" i="30"/>
  <c r="BP203" i="30"/>
  <c r="BO203" i="30"/>
  <c r="BN203" i="30"/>
  <c r="BM203" i="30"/>
  <c r="BL203" i="30"/>
  <c r="BK203" i="30"/>
  <c r="BJ203" i="30"/>
  <c r="BI203" i="30"/>
  <c r="BH203" i="30"/>
  <c r="BG203" i="30"/>
  <c r="BF203" i="30"/>
  <c r="BE203" i="30"/>
  <c r="BD203" i="30"/>
  <c r="BC203" i="30"/>
  <c r="BB203" i="30"/>
  <c r="BA203" i="30"/>
  <c r="AZ203" i="30"/>
  <c r="AY203" i="30"/>
  <c r="AX203" i="30"/>
  <c r="AW203" i="30"/>
  <c r="AV203" i="30"/>
  <c r="AU203" i="30"/>
  <c r="AT203" i="30"/>
  <c r="AS203" i="30"/>
  <c r="AR203" i="30"/>
  <c r="AQ203" i="30"/>
  <c r="AP203" i="30"/>
  <c r="AO203" i="30"/>
  <c r="AN203" i="30"/>
  <c r="AM203" i="30"/>
  <c r="AL203" i="30"/>
  <c r="AK203" i="30"/>
  <c r="AJ203" i="30"/>
  <c r="AI203" i="30"/>
  <c r="AH203" i="30"/>
  <c r="AG203" i="30"/>
  <c r="AF203" i="30"/>
  <c r="AE203" i="30"/>
  <c r="AD203" i="30"/>
  <c r="AC203" i="30"/>
  <c r="AB203" i="30"/>
  <c r="AA203" i="30"/>
  <c r="Z203" i="30"/>
  <c r="Y203" i="30"/>
  <c r="X203" i="30"/>
  <c r="W203" i="30"/>
  <c r="V203" i="30"/>
  <c r="U203" i="30"/>
  <c r="T203" i="30"/>
  <c r="S203" i="30"/>
  <c r="R203" i="30"/>
  <c r="Q203" i="30"/>
  <c r="P203" i="30"/>
  <c r="O203" i="30"/>
  <c r="N203" i="30"/>
  <c r="M203" i="30"/>
  <c r="L203" i="30"/>
  <c r="K203" i="30"/>
  <c r="J203" i="30"/>
  <c r="I203" i="30"/>
  <c r="H203" i="30"/>
  <c r="G203" i="30"/>
  <c r="F203" i="30"/>
  <c r="E203" i="30"/>
  <c r="D203" i="30"/>
  <c r="C203" i="30"/>
  <c r="B203" i="30"/>
  <c r="A203" i="30"/>
  <c r="DH202" i="30"/>
  <c r="DG202" i="30"/>
  <c r="DF202" i="30"/>
  <c r="DE202" i="30"/>
  <c r="DD202" i="30"/>
  <c r="DC202" i="30"/>
  <c r="DB202" i="30"/>
  <c r="DA202" i="30"/>
  <c r="CZ202" i="30"/>
  <c r="CY202" i="30"/>
  <c r="CX202" i="30"/>
  <c r="CW202" i="30"/>
  <c r="CV202" i="30"/>
  <c r="CU202" i="30"/>
  <c r="CT202" i="30"/>
  <c r="CS202" i="30"/>
  <c r="CR202" i="30"/>
  <c r="CQ202" i="30"/>
  <c r="CP202" i="30"/>
  <c r="CO202" i="30"/>
  <c r="CN202" i="30"/>
  <c r="CM202" i="30"/>
  <c r="CL202" i="30"/>
  <c r="CK202" i="30"/>
  <c r="CJ202" i="30"/>
  <c r="CI202" i="30"/>
  <c r="CH202" i="30"/>
  <c r="CG202" i="30"/>
  <c r="CF202" i="30"/>
  <c r="CE202" i="30"/>
  <c r="CD202" i="30"/>
  <c r="CC202" i="30"/>
  <c r="CB202" i="30"/>
  <c r="CA202" i="30"/>
  <c r="BZ202" i="30"/>
  <c r="BY202" i="30"/>
  <c r="BX202" i="30"/>
  <c r="BW202" i="30"/>
  <c r="BV202" i="30"/>
  <c r="BU202" i="30"/>
  <c r="BT202" i="30"/>
  <c r="BS202" i="30"/>
  <c r="BR202" i="30"/>
  <c r="BQ202" i="30"/>
  <c r="BP202" i="30"/>
  <c r="BO202" i="30"/>
  <c r="BN202" i="30"/>
  <c r="BM202" i="30"/>
  <c r="BL202" i="30"/>
  <c r="BK202" i="30"/>
  <c r="BJ202" i="30"/>
  <c r="BI202" i="30"/>
  <c r="BH202" i="30"/>
  <c r="BG202" i="30"/>
  <c r="BF202" i="30"/>
  <c r="BE202" i="30"/>
  <c r="BD202" i="30"/>
  <c r="BC202" i="30"/>
  <c r="BB202" i="30"/>
  <c r="BA202" i="30"/>
  <c r="AZ202" i="30"/>
  <c r="AY202" i="30"/>
  <c r="AX202" i="30"/>
  <c r="AW202" i="30"/>
  <c r="AV202" i="30"/>
  <c r="AU202" i="30"/>
  <c r="AT202" i="30"/>
  <c r="AS202" i="30"/>
  <c r="AR202" i="30"/>
  <c r="AQ202" i="30"/>
  <c r="AP202" i="30"/>
  <c r="AO202" i="30"/>
  <c r="AN202" i="30"/>
  <c r="AM202" i="30"/>
  <c r="AL202" i="30"/>
  <c r="AK202" i="30"/>
  <c r="AJ202" i="30"/>
  <c r="AI202" i="30"/>
  <c r="AH202" i="30"/>
  <c r="AG202" i="30"/>
  <c r="AF202" i="30"/>
  <c r="AE202" i="30"/>
  <c r="AD202" i="30"/>
  <c r="AC202" i="30"/>
  <c r="AB202" i="30"/>
  <c r="AA202" i="30"/>
  <c r="Z202" i="30"/>
  <c r="Y202" i="30"/>
  <c r="X202" i="30"/>
  <c r="W202" i="30"/>
  <c r="V202" i="30"/>
  <c r="U202" i="30"/>
  <c r="T202" i="30"/>
  <c r="S202" i="30"/>
  <c r="R202" i="30"/>
  <c r="Q202" i="30"/>
  <c r="P202" i="30"/>
  <c r="O202" i="30"/>
  <c r="N202" i="30"/>
  <c r="M202" i="30"/>
  <c r="L202" i="30"/>
  <c r="K202" i="30"/>
  <c r="J202" i="30"/>
  <c r="I202" i="30"/>
  <c r="H202" i="30"/>
  <c r="G202" i="30"/>
  <c r="F202" i="30"/>
  <c r="E202" i="30"/>
  <c r="D202" i="30"/>
  <c r="C202" i="30"/>
  <c r="B202" i="30"/>
  <c r="A202" i="30"/>
  <c r="DH201" i="30"/>
  <c r="DG201" i="30"/>
  <c r="DF201" i="30"/>
  <c r="DE201" i="30"/>
  <c r="DD201" i="30"/>
  <c r="DC201" i="30"/>
  <c r="DB201" i="30"/>
  <c r="DA201" i="30"/>
  <c r="CZ201" i="30"/>
  <c r="CY201" i="30"/>
  <c r="CX201" i="30"/>
  <c r="CW201" i="30"/>
  <c r="CV201" i="30"/>
  <c r="CU201" i="30"/>
  <c r="CT201" i="30"/>
  <c r="CS201" i="30"/>
  <c r="CR201" i="30"/>
  <c r="CQ201" i="30"/>
  <c r="CP201" i="30"/>
  <c r="CO201" i="30"/>
  <c r="CN201" i="30"/>
  <c r="CM201" i="30"/>
  <c r="CL201" i="30"/>
  <c r="CK201" i="30"/>
  <c r="CJ201" i="30"/>
  <c r="CI201" i="30"/>
  <c r="CH201" i="30"/>
  <c r="CG201" i="30"/>
  <c r="CF201" i="30"/>
  <c r="CE201" i="30"/>
  <c r="CD201" i="30"/>
  <c r="CC201" i="30"/>
  <c r="CB201" i="30"/>
  <c r="CA201" i="30"/>
  <c r="BZ201" i="30"/>
  <c r="BY201" i="30"/>
  <c r="BX201" i="30"/>
  <c r="BW201" i="30"/>
  <c r="BV201" i="30"/>
  <c r="BU201" i="30"/>
  <c r="BT201" i="30"/>
  <c r="BS201" i="30"/>
  <c r="BR201" i="30"/>
  <c r="BQ201" i="30"/>
  <c r="BP201" i="30"/>
  <c r="BO201" i="30"/>
  <c r="BN201" i="30"/>
  <c r="BM201" i="30"/>
  <c r="BL201" i="30"/>
  <c r="BK201" i="30"/>
  <c r="BJ201" i="30"/>
  <c r="BI201" i="30"/>
  <c r="BH201" i="30"/>
  <c r="BG201" i="30"/>
  <c r="BF201" i="30"/>
  <c r="BE201" i="30"/>
  <c r="BD201" i="30"/>
  <c r="BC201" i="30"/>
  <c r="BB201" i="30"/>
  <c r="BA201" i="30"/>
  <c r="AZ201" i="30"/>
  <c r="AY201" i="30"/>
  <c r="AX201" i="30"/>
  <c r="AW201" i="30"/>
  <c r="AV201" i="30"/>
  <c r="AU201" i="30"/>
  <c r="AT201" i="30"/>
  <c r="AS201" i="30"/>
  <c r="AR201" i="30"/>
  <c r="AQ201" i="30"/>
  <c r="AP201" i="30"/>
  <c r="AO201" i="30"/>
  <c r="AN201" i="30"/>
  <c r="AM201" i="30"/>
  <c r="AL201" i="30"/>
  <c r="AK201" i="30"/>
  <c r="AJ201" i="30"/>
  <c r="AI201" i="30"/>
  <c r="AH201" i="30"/>
  <c r="AG201" i="30"/>
  <c r="AF201" i="30"/>
  <c r="AE201" i="30"/>
  <c r="AD201" i="30"/>
  <c r="AC201" i="30"/>
  <c r="AB201" i="30"/>
  <c r="AA201" i="30"/>
  <c r="Z201" i="30"/>
  <c r="Y201" i="30"/>
  <c r="X201" i="30"/>
  <c r="W201" i="30"/>
  <c r="V201" i="30"/>
  <c r="U201" i="30"/>
  <c r="T201" i="30"/>
  <c r="S201" i="30"/>
  <c r="R201" i="30"/>
  <c r="Q201" i="30"/>
  <c r="P201" i="30"/>
  <c r="O201" i="30"/>
  <c r="N201" i="30"/>
  <c r="M201" i="30"/>
  <c r="L201" i="30"/>
  <c r="K201" i="30"/>
  <c r="J201" i="30"/>
  <c r="I201" i="30"/>
  <c r="H201" i="30"/>
  <c r="G201" i="30"/>
  <c r="F201" i="30"/>
  <c r="E201" i="30"/>
  <c r="D201" i="30"/>
  <c r="C201" i="30"/>
  <c r="B201" i="30"/>
  <c r="A201" i="30"/>
  <c r="DH200" i="30"/>
  <c r="DG200" i="30"/>
  <c r="DF200" i="30"/>
  <c r="DE200" i="30"/>
  <c r="DD200" i="30"/>
  <c r="DC200" i="30"/>
  <c r="DB200" i="30"/>
  <c r="DA200" i="30"/>
  <c r="CZ200" i="30"/>
  <c r="CY200" i="30"/>
  <c r="CX200" i="30"/>
  <c r="CW200" i="30"/>
  <c r="CV200" i="30"/>
  <c r="CU200" i="30"/>
  <c r="CT200" i="30"/>
  <c r="CS200" i="30"/>
  <c r="CR200" i="30"/>
  <c r="CQ200" i="30"/>
  <c r="CP200" i="30"/>
  <c r="CO200" i="30"/>
  <c r="CN200" i="30"/>
  <c r="CM200" i="30"/>
  <c r="CL200" i="30"/>
  <c r="CK200" i="30"/>
  <c r="CJ200" i="30"/>
  <c r="CI200" i="30"/>
  <c r="CH200" i="30"/>
  <c r="CG200" i="30"/>
  <c r="CF200" i="30"/>
  <c r="CE200" i="30"/>
  <c r="CD200" i="30"/>
  <c r="CC200" i="30"/>
  <c r="CB200" i="30"/>
  <c r="CA200" i="30"/>
  <c r="BZ200" i="30"/>
  <c r="BY200" i="30"/>
  <c r="BX200" i="30"/>
  <c r="BW200" i="30"/>
  <c r="BV200" i="30"/>
  <c r="BU200" i="30"/>
  <c r="BT200" i="30"/>
  <c r="BS200" i="30"/>
  <c r="BR200" i="30"/>
  <c r="BQ200" i="30"/>
  <c r="BP200" i="30"/>
  <c r="BO200" i="30"/>
  <c r="BN200" i="30"/>
  <c r="BM200" i="30"/>
  <c r="BL200" i="30"/>
  <c r="BK200" i="30"/>
  <c r="BJ200" i="30"/>
  <c r="BI200" i="30"/>
  <c r="BH200" i="30"/>
  <c r="BG200" i="30"/>
  <c r="BF200" i="30"/>
  <c r="BE200" i="30"/>
  <c r="BD200" i="30"/>
  <c r="BC200" i="30"/>
  <c r="BB200" i="30"/>
  <c r="BA200" i="30"/>
  <c r="AZ200" i="30"/>
  <c r="AY200" i="30"/>
  <c r="AX200" i="30"/>
  <c r="AW200" i="30"/>
  <c r="AV200" i="30"/>
  <c r="AU200" i="30"/>
  <c r="AT200" i="30"/>
  <c r="AS200" i="30"/>
  <c r="AR200" i="30"/>
  <c r="AQ200" i="30"/>
  <c r="AP200" i="30"/>
  <c r="AO200" i="30"/>
  <c r="AN200" i="30"/>
  <c r="AM200" i="30"/>
  <c r="AL200" i="30"/>
  <c r="AK200" i="30"/>
  <c r="AJ200" i="30"/>
  <c r="AI200" i="30"/>
  <c r="AH200" i="30"/>
  <c r="AG200" i="30"/>
  <c r="AF200" i="30"/>
  <c r="AE200" i="30"/>
  <c r="AD200" i="30"/>
  <c r="AC200" i="30"/>
  <c r="AB200" i="30"/>
  <c r="AA200" i="30"/>
  <c r="Z200" i="30"/>
  <c r="Y200" i="30"/>
  <c r="X200" i="30"/>
  <c r="W200" i="30"/>
  <c r="V200" i="30"/>
  <c r="U200" i="30"/>
  <c r="T200" i="30"/>
  <c r="S200" i="30"/>
  <c r="R200" i="30"/>
  <c r="Q200" i="30"/>
  <c r="P200" i="30"/>
  <c r="O200" i="30"/>
  <c r="N200" i="30"/>
  <c r="M200" i="30"/>
  <c r="L200" i="30"/>
  <c r="K200" i="30"/>
  <c r="J200" i="30"/>
  <c r="I200" i="30"/>
  <c r="H200" i="30"/>
  <c r="G200" i="30"/>
  <c r="F200" i="30"/>
  <c r="E200" i="30"/>
  <c r="D200" i="30"/>
  <c r="C200" i="30"/>
  <c r="B200" i="30"/>
  <c r="A200" i="30"/>
  <c r="DH199" i="30"/>
  <c r="DG199" i="30"/>
  <c r="DF199" i="30"/>
  <c r="DE199" i="30"/>
  <c r="DD199" i="30"/>
  <c r="DC199" i="30"/>
  <c r="DB199" i="30"/>
  <c r="DA199" i="30"/>
  <c r="CZ199" i="30"/>
  <c r="CY199" i="30"/>
  <c r="CX199" i="30"/>
  <c r="CW199" i="30"/>
  <c r="CV199" i="30"/>
  <c r="CU199" i="30"/>
  <c r="CT199" i="30"/>
  <c r="CS199" i="30"/>
  <c r="CR199" i="30"/>
  <c r="CQ199" i="30"/>
  <c r="CP199" i="30"/>
  <c r="CO199" i="30"/>
  <c r="CN199" i="30"/>
  <c r="CM199" i="30"/>
  <c r="CL199" i="30"/>
  <c r="CK199" i="30"/>
  <c r="CJ199" i="30"/>
  <c r="CI199" i="30"/>
  <c r="CH199" i="30"/>
  <c r="CG199" i="30"/>
  <c r="CF199" i="30"/>
  <c r="CE199" i="30"/>
  <c r="CD199" i="30"/>
  <c r="CC199" i="30"/>
  <c r="CB199" i="30"/>
  <c r="CA199" i="30"/>
  <c r="BZ199" i="30"/>
  <c r="BY199" i="30"/>
  <c r="BX199" i="30"/>
  <c r="BW199" i="30"/>
  <c r="BV199" i="30"/>
  <c r="BU199" i="30"/>
  <c r="BT199" i="30"/>
  <c r="BS199" i="30"/>
  <c r="BR199" i="30"/>
  <c r="BQ199" i="30"/>
  <c r="BP199" i="30"/>
  <c r="BO199" i="30"/>
  <c r="BN199" i="30"/>
  <c r="BM199" i="30"/>
  <c r="BL199" i="30"/>
  <c r="BK199" i="30"/>
  <c r="BJ199" i="30"/>
  <c r="BI199" i="30"/>
  <c r="BH199" i="30"/>
  <c r="BG199" i="30"/>
  <c r="BF199" i="30"/>
  <c r="BE199" i="30"/>
  <c r="BD199" i="30"/>
  <c r="BC199" i="30"/>
  <c r="BB199" i="30"/>
  <c r="BA199" i="30"/>
  <c r="AZ199" i="30"/>
  <c r="AY199" i="30"/>
  <c r="AX199" i="30"/>
  <c r="AW199" i="30"/>
  <c r="AV199" i="30"/>
  <c r="AU199" i="30"/>
  <c r="AT199" i="30"/>
  <c r="AS199" i="30"/>
  <c r="AR199" i="30"/>
  <c r="AQ199" i="30"/>
  <c r="AP199" i="30"/>
  <c r="AO199" i="30"/>
  <c r="AN199" i="30"/>
  <c r="AM199" i="30"/>
  <c r="AL199" i="30"/>
  <c r="AK199" i="30"/>
  <c r="AJ199" i="30"/>
  <c r="AI199" i="30"/>
  <c r="AH199" i="30"/>
  <c r="AG199" i="30"/>
  <c r="AF199" i="30"/>
  <c r="AE199" i="30"/>
  <c r="AD199" i="30"/>
  <c r="AC199" i="30"/>
  <c r="AB199" i="30"/>
  <c r="AA199" i="30"/>
  <c r="Z199" i="30"/>
  <c r="Y199" i="30"/>
  <c r="X199" i="30"/>
  <c r="W199" i="30"/>
  <c r="V199" i="30"/>
  <c r="U199" i="30"/>
  <c r="T199" i="30"/>
  <c r="S199" i="30"/>
  <c r="R199" i="30"/>
  <c r="Q199" i="30"/>
  <c r="P199" i="30"/>
  <c r="O199" i="30"/>
  <c r="N199" i="30"/>
  <c r="M199" i="30"/>
  <c r="L199" i="30"/>
  <c r="K199" i="30"/>
  <c r="J199" i="30"/>
  <c r="I199" i="30"/>
  <c r="H199" i="30"/>
  <c r="G199" i="30"/>
  <c r="F199" i="30"/>
  <c r="E199" i="30"/>
  <c r="D199" i="30"/>
  <c r="C199" i="30"/>
  <c r="B199" i="30"/>
  <c r="A199" i="30"/>
  <c r="DH198" i="30"/>
  <c r="DG198" i="30"/>
  <c r="DF198" i="30"/>
  <c r="DE198" i="30"/>
  <c r="DD198" i="30"/>
  <c r="DC198" i="30"/>
  <c r="DB198" i="30"/>
  <c r="DA198" i="30"/>
  <c r="CZ198" i="30"/>
  <c r="CY198" i="30"/>
  <c r="CX198" i="30"/>
  <c r="CW198" i="30"/>
  <c r="CV198" i="30"/>
  <c r="CU198" i="30"/>
  <c r="CT198" i="30"/>
  <c r="CS198" i="30"/>
  <c r="CR198" i="30"/>
  <c r="CQ198" i="30"/>
  <c r="CP198" i="30"/>
  <c r="CO198" i="30"/>
  <c r="CN198" i="30"/>
  <c r="CM198" i="30"/>
  <c r="CL198" i="30"/>
  <c r="CK198" i="30"/>
  <c r="CJ198" i="30"/>
  <c r="CI198" i="30"/>
  <c r="CH198" i="30"/>
  <c r="CG198" i="30"/>
  <c r="CF198" i="30"/>
  <c r="CE198" i="30"/>
  <c r="CD198" i="30"/>
  <c r="CC198" i="30"/>
  <c r="CB198" i="30"/>
  <c r="CA198" i="30"/>
  <c r="BZ198" i="30"/>
  <c r="BY198" i="30"/>
  <c r="BX198" i="30"/>
  <c r="BW198" i="30"/>
  <c r="BV198" i="30"/>
  <c r="BU198" i="30"/>
  <c r="BT198" i="30"/>
  <c r="BS198" i="30"/>
  <c r="BR198" i="30"/>
  <c r="BQ198" i="30"/>
  <c r="BP198" i="30"/>
  <c r="BO198" i="30"/>
  <c r="BN198" i="30"/>
  <c r="BM198" i="30"/>
  <c r="BL198" i="30"/>
  <c r="BK198" i="30"/>
  <c r="BJ198" i="30"/>
  <c r="BI198" i="30"/>
  <c r="BH198" i="30"/>
  <c r="BG198" i="30"/>
  <c r="BF198" i="30"/>
  <c r="BE198" i="30"/>
  <c r="BD198" i="30"/>
  <c r="BC198" i="30"/>
  <c r="BB198" i="30"/>
  <c r="BA198" i="30"/>
  <c r="AZ198" i="30"/>
  <c r="AY198" i="30"/>
  <c r="AX198" i="30"/>
  <c r="AW198" i="30"/>
  <c r="AV198" i="30"/>
  <c r="AU198" i="30"/>
  <c r="AT198" i="30"/>
  <c r="AS198" i="30"/>
  <c r="AR198" i="30"/>
  <c r="AQ198" i="30"/>
  <c r="AP198" i="30"/>
  <c r="AO198" i="30"/>
  <c r="AN198" i="30"/>
  <c r="AM198" i="30"/>
  <c r="AL198" i="30"/>
  <c r="AK198" i="30"/>
  <c r="AJ198" i="30"/>
  <c r="AI198" i="30"/>
  <c r="AH198" i="30"/>
  <c r="AG198" i="30"/>
  <c r="AF198" i="30"/>
  <c r="AE198" i="30"/>
  <c r="AD198" i="30"/>
  <c r="AC198" i="30"/>
  <c r="AB198" i="30"/>
  <c r="AA198" i="30"/>
  <c r="Z198" i="30"/>
  <c r="Y198" i="30"/>
  <c r="X198" i="30"/>
  <c r="W198" i="30"/>
  <c r="V198" i="30"/>
  <c r="U198" i="30"/>
  <c r="T198" i="30"/>
  <c r="S198" i="30"/>
  <c r="R198" i="30"/>
  <c r="Q198" i="30"/>
  <c r="P198" i="30"/>
  <c r="O198" i="30"/>
  <c r="N198" i="30"/>
  <c r="M198" i="30"/>
  <c r="L198" i="30"/>
  <c r="K198" i="30"/>
  <c r="J198" i="30"/>
  <c r="I198" i="30"/>
  <c r="H198" i="30"/>
  <c r="G198" i="30"/>
  <c r="F198" i="30"/>
  <c r="E198" i="30"/>
  <c r="D198" i="30"/>
  <c r="C198" i="30"/>
  <c r="B198" i="30"/>
  <c r="A198" i="30"/>
  <c r="DH197" i="30"/>
  <c r="DG197" i="30"/>
  <c r="DF197" i="30"/>
  <c r="DE197" i="30"/>
  <c r="DD197" i="30"/>
  <c r="DC197" i="30"/>
  <c r="DB197" i="30"/>
  <c r="DA197" i="30"/>
  <c r="CZ197" i="30"/>
  <c r="CY197" i="30"/>
  <c r="CX197" i="30"/>
  <c r="CW197" i="30"/>
  <c r="CV197" i="30"/>
  <c r="CU197" i="30"/>
  <c r="CT197" i="30"/>
  <c r="CS197" i="30"/>
  <c r="CR197" i="30"/>
  <c r="CQ197" i="30"/>
  <c r="CP197" i="30"/>
  <c r="CO197" i="30"/>
  <c r="CN197" i="30"/>
  <c r="CM197" i="30"/>
  <c r="CL197" i="30"/>
  <c r="CK197" i="30"/>
  <c r="CJ197" i="30"/>
  <c r="CI197" i="30"/>
  <c r="CH197" i="30"/>
  <c r="CG197" i="30"/>
  <c r="CF197" i="30"/>
  <c r="CE197" i="30"/>
  <c r="CD197" i="30"/>
  <c r="CC197" i="30"/>
  <c r="CB197" i="30"/>
  <c r="CA197" i="30"/>
  <c r="BZ197" i="30"/>
  <c r="BY197" i="30"/>
  <c r="BX197" i="30"/>
  <c r="BW197" i="30"/>
  <c r="BV197" i="30"/>
  <c r="BU197" i="30"/>
  <c r="BT197" i="30"/>
  <c r="BS197" i="30"/>
  <c r="BR197" i="30"/>
  <c r="BQ197" i="30"/>
  <c r="BP197" i="30"/>
  <c r="BO197" i="30"/>
  <c r="BN197" i="30"/>
  <c r="BM197" i="30"/>
  <c r="BL197" i="30"/>
  <c r="BK197" i="30"/>
  <c r="BJ197" i="30"/>
  <c r="BI197" i="30"/>
  <c r="BH197" i="30"/>
  <c r="BG197" i="30"/>
  <c r="BF197" i="30"/>
  <c r="BE197" i="30"/>
  <c r="BD197" i="30"/>
  <c r="BC197" i="30"/>
  <c r="BB197" i="30"/>
  <c r="BA197" i="30"/>
  <c r="AZ197" i="30"/>
  <c r="AY197" i="30"/>
  <c r="AX197" i="30"/>
  <c r="AW197" i="30"/>
  <c r="AV197" i="30"/>
  <c r="AU197" i="30"/>
  <c r="AT197" i="30"/>
  <c r="AS197" i="30"/>
  <c r="AR197" i="30"/>
  <c r="AQ197" i="30"/>
  <c r="AP197" i="30"/>
  <c r="AO197" i="30"/>
  <c r="AN197" i="30"/>
  <c r="AM197" i="30"/>
  <c r="AL197" i="30"/>
  <c r="AK197" i="30"/>
  <c r="AJ197" i="30"/>
  <c r="AI197" i="30"/>
  <c r="AH197" i="30"/>
  <c r="AG197" i="30"/>
  <c r="AF197" i="30"/>
  <c r="AE197" i="30"/>
  <c r="AD197" i="30"/>
  <c r="AC197" i="30"/>
  <c r="AB197" i="30"/>
  <c r="AA197" i="30"/>
  <c r="Z197" i="30"/>
  <c r="Y197" i="30"/>
  <c r="X197" i="30"/>
  <c r="W197" i="30"/>
  <c r="V197" i="30"/>
  <c r="U197" i="30"/>
  <c r="T197" i="30"/>
  <c r="S197" i="30"/>
  <c r="R197" i="30"/>
  <c r="Q197" i="30"/>
  <c r="P197" i="30"/>
  <c r="O197" i="30"/>
  <c r="N197" i="30"/>
  <c r="M197" i="30"/>
  <c r="L197" i="30"/>
  <c r="K197" i="30"/>
  <c r="J197" i="30"/>
  <c r="I197" i="30"/>
  <c r="H197" i="30"/>
  <c r="G197" i="30"/>
  <c r="F197" i="30"/>
  <c r="E197" i="30"/>
  <c r="D197" i="30"/>
  <c r="C197" i="30"/>
  <c r="B197" i="30"/>
  <c r="A197" i="30"/>
  <c r="DH196" i="30"/>
  <c r="DG196" i="30"/>
  <c r="DF196" i="30"/>
  <c r="DE196" i="30"/>
  <c r="DD196" i="30"/>
  <c r="DC196" i="30"/>
  <c r="DB196" i="30"/>
  <c r="DA196" i="30"/>
  <c r="CZ196" i="30"/>
  <c r="CY196" i="30"/>
  <c r="CX196" i="30"/>
  <c r="CW196" i="30"/>
  <c r="CV196" i="30"/>
  <c r="CU196" i="30"/>
  <c r="CT196" i="30"/>
  <c r="CS196" i="30"/>
  <c r="CR196" i="30"/>
  <c r="CQ196" i="30"/>
  <c r="CP196" i="30"/>
  <c r="CO196" i="30"/>
  <c r="CN196" i="30"/>
  <c r="CM196" i="30"/>
  <c r="CL196" i="30"/>
  <c r="CK196" i="30"/>
  <c r="CJ196" i="30"/>
  <c r="CI196" i="30"/>
  <c r="CH196" i="30"/>
  <c r="CG196" i="30"/>
  <c r="CF196" i="30"/>
  <c r="CE196" i="30"/>
  <c r="CD196" i="30"/>
  <c r="CC196" i="30"/>
  <c r="CB196" i="30"/>
  <c r="CA196" i="30"/>
  <c r="BZ196" i="30"/>
  <c r="BY196" i="30"/>
  <c r="BX196" i="30"/>
  <c r="BW196" i="30"/>
  <c r="BV196" i="30"/>
  <c r="BU196" i="30"/>
  <c r="BT196" i="30"/>
  <c r="BS196" i="30"/>
  <c r="BR196" i="30"/>
  <c r="BQ196" i="30"/>
  <c r="BP196" i="30"/>
  <c r="BO196" i="30"/>
  <c r="BN196" i="30"/>
  <c r="BM196" i="30"/>
  <c r="BL196" i="30"/>
  <c r="BK196" i="30"/>
  <c r="BJ196" i="30"/>
  <c r="BI196" i="30"/>
  <c r="BH196" i="30"/>
  <c r="BG196" i="30"/>
  <c r="BF196" i="30"/>
  <c r="BE196" i="30"/>
  <c r="BD196" i="30"/>
  <c r="BC196" i="30"/>
  <c r="BB196" i="30"/>
  <c r="BA196" i="30"/>
  <c r="AZ196" i="30"/>
  <c r="AY196" i="30"/>
  <c r="AX196" i="30"/>
  <c r="AW196" i="30"/>
  <c r="AV196" i="30"/>
  <c r="AU196" i="30"/>
  <c r="AT196" i="30"/>
  <c r="AS196" i="30"/>
  <c r="AR196" i="30"/>
  <c r="AQ196" i="30"/>
  <c r="AP196" i="30"/>
  <c r="AO196" i="30"/>
  <c r="AN196" i="30"/>
  <c r="AM196" i="30"/>
  <c r="AL196" i="30"/>
  <c r="AK196" i="30"/>
  <c r="AJ196" i="30"/>
  <c r="AI196" i="30"/>
  <c r="AH196" i="30"/>
  <c r="AG196" i="30"/>
  <c r="AF196" i="30"/>
  <c r="AE196" i="30"/>
  <c r="AD196" i="30"/>
  <c r="AC196" i="30"/>
  <c r="AB196" i="30"/>
  <c r="AA196" i="30"/>
  <c r="Z196" i="30"/>
  <c r="Y196" i="30"/>
  <c r="X196" i="30"/>
  <c r="W196" i="30"/>
  <c r="V196" i="30"/>
  <c r="U196" i="30"/>
  <c r="T196" i="30"/>
  <c r="S196" i="30"/>
  <c r="R196" i="30"/>
  <c r="Q196" i="30"/>
  <c r="P196" i="30"/>
  <c r="O196" i="30"/>
  <c r="N196" i="30"/>
  <c r="M196" i="30"/>
  <c r="L196" i="30"/>
  <c r="K196" i="30"/>
  <c r="J196" i="30"/>
  <c r="I196" i="30"/>
  <c r="H196" i="30"/>
  <c r="G196" i="30"/>
  <c r="F196" i="30"/>
  <c r="E196" i="30"/>
  <c r="D196" i="30"/>
  <c r="C196" i="30"/>
  <c r="B196" i="30"/>
  <c r="A196" i="30"/>
  <c r="DH195" i="30"/>
  <c r="DG195" i="30"/>
  <c r="DF195" i="30"/>
  <c r="DE195" i="30"/>
  <c r="DD195" i="30"/>
  <c r="DC195" i="30"/>
  <c r="DB195" i="30"/>
  <c r="DA195" i="30"/>
  <c r="CZ195" i="30"/>
  <c r="CY195" i="30"/>
  <c r="CX195" i="30"/>
  <c r="CW195" i="30"/>
  <c r="CV195" i="30"/>
  <c r="CU195" i="30"/>
  <c r="CT195" i="30"/>
  <c r="CS195" i="30"/>
  <c r="CR195" i="30"/>
  <c r="CQ195" i="30"/>
  <c r="CP195" i="30"/>
  <c r="CO195" i="30"/>
  <c r="CN195" i="30"/>
  <c r="CM195" i="30"/>
  <c r="CL195" i="30"/>
  <c r="CK195" i="30"/>
  <c r="CJ195" i="30"/>
  <c r="CI195" i="30"/>
  <c r="CH195" i="30"/>
  <c r="CG195" i="30"/>
  <c r="CF195" i="30"/>
  <c r="CE195" i="30"/>
  <c r="CD195" i="30"/>
  <c r="CC195" i="30"/>
  <c r="CB195" i="30"/>
  <c r="CA195" i="30"/>
  <c r="BZ195" i="30"/>
  <c r="BY195" i="30"/>
  <c r="BX195" i="30"/>
  <c r="BW195" i="30"/>
  <c r="BV195" i="30"/>
  <c r="BU195" i="30"/>
  <c r="BT195" i="30"/>
  <c r="BS195" i="30"/>
  <c r="BR195" i="30"/>
  <c r="BQ195" i="30"/>
  <c r="BP195" i="30"/>
  <c r="BO195" i="30"/>
  <c r="BN195" i="30"/>
  <c r="BM195" i="30"/>
  <c r="BL195" i="30"/>
  <c r="BK195" i="30"/>
  <c r="BJ195" i="30"/>
  <c r="BI195" i="30"/>
  <c r="BH195" i="30"/>
  <c r="BG195" i="30"/>
  <c r="BF195" i="30"/>
  <c r="BE195" i="30"/>
  <c r="BD195" i="30"/>
  <c r="BC195" i="30"/>
  <c r="BB195" i="30"/>
  <c r="BA195" i="30"/>
  <c r="AZ195" i="30"/>
  <c r="AY195" i="30"/>
  <c r="AX195" i="30"/>
  <c r="AW195" i="30"/>
  <c r="AV195" i="30"/>
  <c r="AU195" i="30"/>
  <c r="AT195" i="30"/>
  <c r="AS195" i="30"/>
  <c r="AR195" i="30"/>
  <c r="AQ195" i="30"/>
  <c r="AP195" i="30"/>
  <c r="AO195" i="30"/>
  <c r="AN195" i="30"/>
  <c r="AM195" i="30"/>
  <c r="AL195" i="30"/>
  <c r="AK195" i="30"/>
  <c r="AJ195" i="30"/>
  <c r="AI195" i="30"/>
  <c r="AH195" i="30"/>
  <c r="AG195" i="30"/>
  <c r="AF195" i="30"/>
  <c r="AE195" i="30"/>
  <c r="AD195" i="30"/>
  <c r="AC195" i="30"/>
  <c r="AB195" i="30"/>
  <c r="AA195" i="30"/>
  <c r="Z195" i="30"/>
  <c r="Y195" i="30"/>
  <c r="X195" i="30"/>
  <c r="W195" i="30"/>
  <c r="V195" i="30"/>
  <c r="U195" i="30"/>
  <c r="T195" i="30"/>
  <c r="S195" i="30"/>
  <c r="R195" i="30"/>
  <c r="Q195" i="30"/>
  <c r="P195" i="30"/>
  <c r="O195" i="30"/>
  <c r="N195" i="30"/>
  <c r="M195" i="30"/>
  <c r="L195" i="30"/>
  <c r="K195" i="30"/>
  <c r="J195" i="30"/>
  <c r="I195" i="30"/>
  <c r="H195" i="30"/>
  <c r="G195" i="30"/>
  <c r="F195" i="30"/>
  <c r="E195" i="30"/>
  <c r="D195" i="30"/>
  <c r="C195" i="30"/>
  <c r="B195" i="30"/>
  <c r="A195" i="30"/>
  <c r="DH194" i="30"/>
  <c r="DG194" i="30"/>
  <c r="DF194" i="30"/>
  <c r="DE194" i="30"/>
  <c r="DD194" i="30"/>
  <c r="DC194" i="30"/>
  <c r="DB194" i="30"/>
  <c r="DA194" i="30"/>
  <c r="CZ194" i="30"/>
  <c r="CY194" i="30"/>
  <c r="CX194" i="30"/>
  <c r="CW194" i="30"/>
  <c r="CV194" i="30"/>
  <c r="CU194" i="30"/>
  <c r="CT194" i="30"/>
  <c r="CS194" i="30"/>
  <c r="CR194" i="30"/>
  <c r="CQ194" i="30"/>
  <c r="CP194" i="30"/>
  <c r="CO194" i="30"/>
  <c r="CN194" i="30"/>
  <c r="CM194" i="30"/>
  <c r="CL194" i="30"/>
  <c r="CK194" i="30"/>
  <c r="CJ194" i="30"/>
  <c r="CI194" i="30"/>
  <c r="CH194" i="30"/>
  <c r="CG194" i="30"/>
  <c r="CF194" i="30"/>
  <c r="CE194" i="30"/>
  <c r="CD194" i="30"/>
  <c r="CC194" i="30"/>
  <c r="CB194" i="30"/>
  <c r="CA194" i="30"/>
  <c r="BZ194" i="30"/>
  <c r="BY194" i="30"/>
  <c r="BX194" i="30"/>
  <c r="BW194" i="30"/>
  <c r="BV194" i="30"/>
  <c r="BU194" i="30"/>
  <c r="BT194" i="30"/>
  <c r="BS194" i="30"/>
  <c r="BR194" i="30"/>
  <c r="BQ194" i="30"/>
  <c r="BP194" i="30"/>
  <c r="BO194" i="30"/>
  <c r="BN194" i="30"/>
  <c r="BM194" i="30"/>
  <c r="BL194" i="30"/>
  <c r="BK194" i="30"/>
  <c r="BJ194" i="30"/>
  <c r="BI194" i="30"/>
  <c r="BH194" i="30"/>
  <c r="BG194" i="30"/>
  <c r="BF194" i="30"/>
  <c r="BE194" i="30"/>
  <c r="BD194" i="30"/>
  <c r="BC194" i="30"/>
  <c r="BB194" i="30"/>
  <c r="BA194" i="30"/>
  <c r="AZ194" i="30"/>
  <c r="AY194" i="30"/>
  <c r="AX194" i="30"/>
  <c r="AW194" i="30"/>
  <c r="AV194" i="30"/>
  <c r="AU194" i="30"/>
  <c r="AT194" i="30"/>
  <c r="AS194" i="30"/>
  <c r="AR194" i="30"/>
  <c r="AQ194" i="30"/>
  <c r="AP194" i="30"/>
  <c r="AO194" i="30"/>
  <c r="AN194" i="30"/>
  <c r="AM194" i="30"/>
  <c r="AL194" i="30"/>
  <c r="AK194" i="30"/>
  <c r="AJ194" i="30"/>
  <c r="AI194" i="30"/>
  <c r="AH194" i="30"/>
  <c r="AG194" i="30"/>
  <c r="AF194" i="30"/>
  <c r="AE194" i="30"/>
  <c r="AD194" i="30"/>
  <c r="AC194" i="30"/>
  <c r="AB194" i="30"/>
  <c r="AA194" i="30"/>
  <c r="Z194" i="30"/>
  <c r="Y194" i="30"/>
  <c r="X194" i="30"/>
  <c r="W194" i="30"/>
  <c r="V194" i="30"/>
  <c r="U194" i="30"/>
  <c r="T194" i="30"/>
  <c r="S194" i="30"/>
  <c r="R194" i="30"/>
  <c r="Q194" i="30"/>
  <c r="P194" i="30"/>
  <c r="O194" i="30"/>
  <c r="N194" i="30"/>
  <c r="M194" i="30"/>
  <c r="L194" i="30"/>
  <c r="K194" i="30"/>
  <c r="J194" i="30"/>
  <c r="I194" i="30"/>
  <c r="H194" i="30"/>
  <c r="G194" i="30"/>
  <c r="F194" i="30"/>
  <c r="E194" i="30"/>
  <c r="D194" i="30"/>
  <c r="C194" i="30"/>
  <c r="B194" i="30"/>
  <c r="A194" i="30"/>
  <c r="DH193" i="30"/>
  <c r="DG193" i="30"/>
  <c r="DF193" i="30"/>
  <c r="DE193" i="30"/>
  <c r="DD193" i="30"/>
  <c r="DC193" i="30"/>
  <c r="DB193" i="30"/>
  <c r="DA193" i="30"/>
  <c r="CZ193" i="30"/>
  <c r="CY193" i="30"/>
  <c r="CX193" i="30"/>
  <c r="CW193" i="30"/>
  <c r="CV193" i="30"/>
  <c r="CU193" i="30"/>
  <c r="CT193" i="30"/>
  <c r="CS193" i="30"/>
  <c r="CR193" i="30"/>
  <c r="CQ193" i="30"/>
  <c r="CP193" i="30"/>
  <c r="CO193" i="30"/>
  <c r="CN193" i="30"/>
  <c r="CM193" i="30"/>
  <c r="CL193" i="30"/>
  <c r="CK193" i="30"/>
  <c r="CJ193" i="30"/>
  <c r="CI193" i="30"/>
  <c r="CH193" i="30"/>
  <c r="CG193" i="30"/>
  <c r="CF193" i="30"/>
  <c r="CE193" i="30"/>
  <c r="CD193" i="30"/>
  <c r="CC193" i="30"/>
  <c r="CB193" i="30"/>
  <c r="CA193" i="30"/>
  <c r="BZ193" i="30"/>
  <c r="BY193" i="30"/>
  <c r="BX193" i="30"/>
  <c r="BW193" i="30"/>
  <c r="BV193" i="30"/>
  <c r="BU193" i="30"/>
  <c r="BT193" i="30"/>
  <c r="BS193" i="30"/>
  <c r="BR193" i="30"/>
  <c r="BQ193" i="30"/>
  <c r="BP193" i="30"/>
  <c r="BO193" i="30"/>
  <c r="BN193" i="30"/>
  <c r="BM193" i="30"/>
  <c r="BL193" i="30"/>
  <c r="BK193" i="30"/>
  <c r="BJ193" i="30"/>
  <c r="BI193" i="30"/>
  <c r="BH193" i="30"/>
  <c r="BG193" i="30"/>
  <c r="BF193" i="30"/>
  <c r="BE193" i="30"/>
  <c r="BD193" i="30"/>
  <c r="BC193" i="30"/>
  <c r="BB193" i="30"/>
  <c r="BA193" i="30"/>
  <c r="AZ193" i="30"/>
  <c r="AY193" i="30"/>
  <c r="AX193" i="30"/>
  <c r="AW193" i="30"/>
  <c r="AV193" i="30"/>
  <c r="AU193" i="30"/>
  <c r="AT193" i="30"/>
  <c r="AS193" i="30"/>
  <c r="AR193" i="30"/>
  <c r="AQ193" i="30"/>
  <c r="AP193" i="30"/>
  <c r="AO193" i="30"/>
  <c r="AN193" i="30"/>
  <c r="AM193" i="30"/>
  <c r="AL193" i="30"/>
  <c r="AK193" i="30"/>
  <c r="AJ193" i="30"/>
  <c r="AI193" i="30"/>
  <c r="AH193" i="30"/>
  <c r="AG193" i="30"/>
  <c r="AF193" i="30"/>
  <c r="AE193" i="30"/>
  <c r="AD193" i="30"/>
  <c r="AC193" i="30"/>
  <c r="AB193" i="30"/>
  <c r="AA193" i="30"/>
  <c r="Z193" i="30"/>
  <c r="Y193" i="30"/>
  <c r="X193" i="30"/>
  <c r="W193" i="30"/>
  <c r="V193" i="30"/>
  <c r="U193" i="30"/>
  <c r="T193" i="30"/>
  <c r="S193" i="30"/>
  <c r="R193" i="30"/>
  <c r="Q193" i="30"/>
  <c r="P193" i="30"/>
  <c r="O193" i="30"/>
  <c r="N193" i="30"/>
  <c r="M193" i="30"/>
  <c r="L193" i="30"/>
  <c r="K193" i="30"/>
  <c r="J193" i="30"/>
  <c r="I193" i="30"/>
  <c r="H193" i="30"/>
  <c r="G193" i="30"/>
  <c r="F193" i="30"/>
  <c r="E193" i="30"/>
  <c r="D193" i="30"/>
  <c r="C193" i="30"/>
  <c r="B193" i="30"/>
  <c r="A193" i="30"/>
  <c r="DH192" i="30"/>
  <c r="DG192" i="30"/>
  <c r="DF192" i="30"/>
  <c r="DE192" i="30"/>
  <c r="DD192" i="30"/>
  <c r="DC192" i="30"/>
  <c r="DB192" i="30"/>
  <c r="DA192" i="30"/>
  <c r="CZ192" i="30"/>
  <c r="CY192" i="30"/>
  <c r="CX192" i="30"/>
  <c r="CW192" i="30"/>
  <c r="CV192" i="30"/>
  <c r="CU192" i="30"/>
  <c r="CT192" i="30"/>
  <c r="CS192" i="30"/>
  <c r="CR192" i="30"/>
  <c r="CQ192" i="30"/>
  <c r="CP192" i="30"/>
  <c r="CO192" i="30"/>
  <c r="CN192" i="30"/>
  <c r="CM192" i="30"/>
  <c r="CL192" i="30"/>
  <c r="CK192" i="30"/>
  <c r="CJ192" i="30"/>
  <c r="CI192" i="30"/>
  <c r="CH192" i="30"/>
  <c r="CG192" i="30"/>
  <c r="CF192" i="30"/>
  <c r="CE192" i="30"/>
  <c r="CD192" i="30"/>
  <c r="CC192" i="30"/>
  <c r="CB192" i="30"/>
  <c r="CA192" i="30"/>
  <c r="BZ192" i="30"/>
  <c r="BY192" i="30"/>
  <c r="BX192" i="30"/>
  <c r="BW192" i="30"/>
  <c r="BV192" i="30"/>
  <c r="BU192" i="30"/>
  <c r="BT192" i="30"/>
  <c r="BS192" i="30"/>
  <c r="BR192" i="30"/>
  <c r="BQ192" i="30"/>
  <c r="BP192" i="30"/>
  <c r="BO192" i="30"/>
  <c r="BN192" i="30"/>
  <c r="BM192" i="30"/>
  <c r="BL192" i="30"/>
  <c r="BK192" i="30"/>
  <c r="BJ192" i="30"/>
  <c r="BI192" i="30"/>
  <c r="BH192" i="30"/>
  <c r="BG192" i="30"/>
  <c r="BF192" i="30"/>
  <c r="BE192" i="30"/>
  <c r="BD192" i="30"/>
  <c r="BC192" i="30"/>
  <c r="BB192" i="30"/>
  <c r="BA192" i="30"/>
  <c r="AZ192" i="30"/>
  <c r="AY192" i="30"/>
  <c r="AX192" i="30"/>
  <c r="AW192" i="30"/>
  <c r="AV192" i="30"/>
  <c r="AU192" i="30"/>
  <c r="AT192" i="30"/>
  <c r="AS192" i="30"/>
  <c r="AR192" i="30"/>
  <c r="AQ192" i="30"/>
  <c r="AP192" i="30"/>
  <c r="AO192" i="30"/>
  <c r="AN192" i="30"/>
  <c r="AM192" i="30"/>
  <c r="AL192" i="30"/>
  <c r="AK192" i="30"/>
  <c r="AJ192" i="30"/>
  <c r="AI192" i="30"/>
  <c r="AH192" i="30"/>
  <c r="AG192" i="30"/>
  <c r="AF192" i="30"/>
  <c r="AE192" i="30"/>
  <c r="AD192" i="30"/>
  <c r="AC192" i="30"/>
  <c r="AB192" i="30"/>
  <c r="AA192" i="30"/>
  <c r="Z192" i="30"/>
  <c r="Y192" i="30"/>
  <c r="X192" i="30"/>
  <c r="W192" i="30"/>
  <c r="V192" i="30"/>
  <c r="U192" i="30"/>
  <c r="T192" i="30"/>
  <c r="S192" i="30"/>
  <c r="R192" i="30"/>
  <c r="Q192" i="30"/>
  <c r="P192" i="30"/>
  <c r="O192" i="30"/>
  <c r="N192" i="30"/>
  <c r="M192" i="30"/>
  <c r="L192" i="30"/>
  <c r="K192" i="30"/>
  <c r="J192" i="30"/>
  <c r="I192" i="30"/>
  <c r="H192" i="30"/>
  <c r="G192" i="30"/>
  <c r="F192" i="30"/>
  <c r="E192" i="30"/>
  <c r="D192" i="30"/>
  <c r="C192" i="30"/>
  <c r="B192" i="30"/>
  <c r="A192" i="30"/>
  <c r="DH191" i="30"/>
  <c r="DG191" i="30"/>
  <c r="DF191" i="30"/>
  <c r="DE191" i="30"/>
  <c r="DD191" i="30"/>
  <c r="DC191" i="30"/>
  <c r="DB191" i="30"/>
  <c r="DA191" i="30"/>
  <c r="CZ191" i="30"/>
  <c r="CY191" i="30"/>
  <c r="CX191" i="30"/>
  <c r="CW191" i="30"/>
  <c r="CV191" i="30"/>
  <c r="CU191" i="30"/>
  <c r="CT191" i="30"/>
  <c r="CS191" i="30"/>
  <c r="CR191" i="30"/>
  <c r="CQ191" i="30"/>
  <c r="CP191" i="30"/>
  <c r="CO191" i="30"/>
  <c r="CN191" i="30"/>
  <c r="CM191" i="30"/>
  <c r="CL191" i="30"/>
  <c r="CK191" i="30"/>
  <c r="CJ191" i="30"/>
  <c r="CI191" i="30"/>
  <c r="CH191" i="30"/>
  <c r="CG191" i="30"/>
  <c r="CF191" i="30"/>
  <c r="CE191" i="30"/>
  <c r="CD191" i="30"/>
  <c r="CC191" i="30"/>
  <c r="CB191" i="30"/>
  <c r="CA191" i="30"/>
  <c r="BZ191" i="30"/>
  <c r="BY191" i="30"/>
  <c r="BX191" i="30"/>
  <c r="BW191" i="30"/>
  <c r="BV191" i="30"/>
  <c r="BU191" i="30"/>
  <c r="BT191" i="30"/>
  <c r="BS191" i="30"/>
  <c r="BR191" i="30"/>
  <c r="BQ191" i="30"/>
  <c r="BP191" i="30"/>
  <c r="BO191" i="30"/>
  <c r="BN191" i="30"/>
  <c r="BM191" i="30"/>
  <c r="BL191" i="30"/>
  <c r="BK191" i="30"/>
  <c r="BJ191" i="30"/>
  <c r="BI191" i="30"/>
  <c r="BH191" i="30"/>
  <c r="BG191" i="30"/>
  <c r="BF191" i="30"/>
  <c r="BE191" i="30"/>
  <c r="BD191" i="30"/>
  <c r="BC191" i="30"/>
  <c r="BB191" i="30"/>
  <c r="BA191" i="30"/>
  <c r="AZ191" i="30"/>
  <c r="AY191" i="30"/>
  <c r="AX191" i="30"/>
  <c r="AW191" i="30"/>
  <c r="AV191" i="30"/>
  <c r="AU191" i="30"/>
  <c r="AT191" i="30"/>
  <c r="AS191" i="30"/>
  <c r="AR191" i="30"/>
  <c r="AQ191" i="30"/>
  <c r="AP191" i="30"/>
  <c r="AO191" i="30"/>
  <c r="AN191" i="30"/>
  <c r="AM191" i="30"/>
  <c r="AL191" i="30"/>
  <c r="AK191" i="30"/>
  <c r="AJ191" i="30"/>
  <c r="AI191" i="30"/>
  <c r="AH191" i="30"/>
  <c r="AG191" i="30"/>
  <c r="AF191" i="30"/>
  <c r="AE191" i="30"/>
  <c r="AD191" i="30"/>
  <c r="AC191" i="30"/>
  <c r="AB191" i="30"/>
  <c r="AA191" i="30"/>
  <c r="Z191" i="30"/>
  <c r="Y191" i="30"/>
  <c r="X191" i="30"/>
  <c r="W191" i="30"/>
  <c r="V191" i="30"/>
  <c r="U191" i="30"/>
  <c r="T191" i="30"/>
  <c r="S191" i="30"/>
  <c r="R191" i="30"/>
  <c r="Q191" i="30"/>
  <c r="P191" i="30"/>
  <c r="O191" i="30"/>
  <c r="N191" i="30"/>
  <c r="M191" i="30"/>
  <c r="L191" i="30"/>
  <c r="K191" i="30"/>
  <c r="J191" i="30"/>
  <c r="I191" i="30"/>
  <c r="H191" i="30"/>
  <c r="G191" i="30"/>
  <c r="F191" i="30"/>
  <c r="E191" i="30"/>
  <c r="D191" i="30"/>
  <c r="C191" i="30"/>
  <c r="B191" i="30"/>
  <c r="A191" i="30"/>
  <c r="DH190" i="30"/>
  <c r="DG190" i="30"/>
  <c r="DF190" i="30"/>
  <c r="DE190" i="30"/>
  <c r="DD190" i="30"/>
  <c r="DC190" i="30"/>
  <c r="DB190" i="30"/>
  <c r="DA190" i="30"/>
  <c r="CZ190" i="30"/>
  <c r="CY190" i="30"/>
  <c r="CX190" i="30"/>
  <c r="CW190" i="30"/>
  <c r="CV190" i="30"/>
  <c r="CU190" i="30"/>
  <c r="CT190" i="30"/>
  <c r="CS190" i="30"/>
  <c r="CR190" i="30"/>
  <c r="CQ190" i="30"/>
  <c r="CP190" i="30"/>
  <c r="CO190" i="30"/>
  <c r="CN190" i="30"/>
  <c r="CM190" i="30"/>
  <c r="CL190" i="30"/>
  <c r="CK190" i="30"/>
  <c r="CJ190" i="30"/>
  <c r="CI190" i="30"/>
  <c r="CH190" i="30"/>
  <c r="CG190" i="30"/>
  <c r="CF190" i="30"/>
  <c r="CE190" i="30"/>
  <c r="CD190" i="30"/>
  <c r="CC190" i="30"/>
  <c r="CB190" i="30"/>
  <c r="CA190" i="30"/>
  <c r="BZ190" i="30"/>
  <c r="BY190" i="30"/>
  <c r="BX190" i="30"/>
  <c r="BW190" i="30"/>
  <c r="BV190" i="30"/>
  <c r="BU190" i="30"/>
  <c r="BT190" i="30"/>
  <c r="BS190" i="30"/>
  <c r="BR190" i="30"/>
  <c r="BQ190" i="30"/>
  <c r="BP190" i="30"/>
  <c r="BO190" i="30"/>
  <c r="BN190" i="30"/>
  <c r="BM190" i="30"/>
  <c r="BL190" i="30"/>
  <c r="BK190" i="30"/>
  <c r="BJ190" i="30"/>
  <c r="BI190" i="30"/>
  <c r="BH190" i="30"/>
  <c r="BG190" i="30"/>
  <c r="BF190" i="30"/>
  <c r="BE190" i="30"/>
  <c r="BD190" i="30"/>
  <c r="BC190" i="30"/>
  <c r="BB190" i="30"/>
  <c r="BA190" i="30"/>
  <c r="AZ190" i="30"/>
  <c r="AY190" i="30"/>
  <c r="AX190" i="30"/>
  <c r="AW190" i="30"/>
  <c r="AV190" i="30"/>
  <c r="AU190" i="30"/>
  <c r="AT190" i="30"/>
  <c r="AS190" i="30"/>
  <c r="AR190" i="30"/>
  <c r="AQ190" i="30"/>
  <c r="AP190" i="30"/>
  <c r="AO190" i="30"/>
  <c r="AN190" i="30"/>
  <c r="AM190" i="30"/>
  <c r="AL190" i="30"/>
  <c r="AK190" i="30"/>
  <c r="AJ190" i="30"/>
  <c r="AI190" i="30"/>
  <c r="AH190" i="30"/>
  <c r="AG190" i="30"/>
  <c r="AF190" i="30"/>
  <c r="AE190" i="30"/>
  <c r="AD190" i="30"/>
  <c r="AC190" i="30"/>
  <c r="AB190" i="30"/>
  <c r="AA190" i="30"/>
  <c r="Z190" i="30"/>
  <c r="Y190" i="30"/>
  <c r="X190" i="30"/>
  <c r="W190" i="30"/>
  <c r="V190" i="30"/>
  <c r="U190" i="30"/>
  <c r="T190" i="30"/>
  <c r="S190" i="30"/>
  <c r="R190" i="30"/>
  <c r="Q190" i="30"/>
  <c r="P190" i="30"/>
  <c r="O190" i="30"/>
  <c r="N190" i="30"/>
  <c r="M190" i="30"/>
  <c r="L190" i="30"/>
  <c r="K190" i="30"/>
  <c r="J190" i="30"/>
  <c r="I190" i="30"/>
  <c r="H190" i="30"/>
  <c r="G190" i="30"/>
  <c r="F190" i="30"/>
  <c r="E190" i="30"/>
  <c r="D190" i="30"/>
  <c r="C190" i="30"/>
  <c r="B190" i="30"/>
  <c r="A190" i="30"/>
  <c r="DH189" i="30"/>
  <c r="DG189" i="30"/>
  <c r="DF189" i="30"/>
  <c r="DE189" i="30"/>
  <c r="DD189" i="30"/>
  <c r="DC189" i="30"/>
  <c r="DB189" i="30"/>
  <c r="DA189" i="30"/>
  <c r="CZ189" i="30"/>
  <c r="CY189" i="30"/>
  <c r="CX189" i="30"/>
  <c r="CW189" i="30"/>
  <c r="CV189" i="30"/>
  <c r="CU189" i="30"/>
  <c r="CT189" i="30"/>
  <c r="CS189" i="30"/>
  <c r="CR189" i="30"/>
  <c r="CQ189" i="30"/>
  <c r="CP189" i="30"/>
  <c r="CO189" i="30"/>
  <c r="CN189" i="30"/>
  <c r="CM189" i="30"/>
  <c r="CL189" i="30"/>
  <c r="CK189" i="30"/>
  <c r="CJ189" i="30"/>
  <c r="CI189" i="30"/>
  <c r="CH189" i="30"/>
  <c r="CG189" i="30"/>
  <c r="CF189" i="30"/>
  <c r="CE189" i="30"/>
  <c r="CD189" i="30"/>
  <c r="CC189" i="30"/>
  <c r="CB189" i="30"/>
  <c r="CA189" i="30"/>
  <c r="BZ189" i="30"/>
  <c r="BY189" i="30"/>
  <c r="BX189" i="30"/>
  <c r="BW189" i="30"/>
  <c r="BV189" i="30"/>
  <c r="BU189" i="30"/>
  <c r="BT189" i="30"/>
  <c r="BS189" i="30"/>
  <c r="BR189" i="30"/>
  <c r="BQ189" i="30"/>
  <c r="BP189" i="30"/>
  <c r="BO189" i="30"/>
  <c r="BN189" i="30"/>
  <c r="BM189" i="30"/>
  <c r="BL189" i="30"/>
  <c r="BK189" i="30"/>
  <c r="BJ189" i="30"/>
  <c r="BI189" i="30"/>
  <c r="BH189" i="30"/>
  <c r="BG189" i="30"/>
  <c r="BF189" i="30"/>
  <c r="BE189" i="30"/>
  <c r="BD189" i="30"/>
  <c r="BC189" i="30"/>
  <c r="BB189" i="30"/>
  <c r="BA189" i="30"/>
  <c r="AZ189" i="30"/>
  <c r="AY189" i="30"/>
  <c r="AX189" i="30"/>
  <c r="AW189" i="30"/>
  <c r="AV189" i="30"/>
  <c r="AU189" i="30"/>
  <c r="AT189" i="30"/>
  <c r="AS189" i="30"/>
  <c r="AR189" i="30"/>
  <c r="AQ189" i="30"/>
  <c r="AP189" i="30"/>
  <c r="AO189" i="30"/>
  <c r="AN189" i="30"/>
  <c r="AM189" i="30"/>
  <c r="AL189" i="30"/>
  <c r="AK189" i="30"/>
  <c r="AJ189" i="30"/>
  <c r="AI189" i="30"/>
  <c r="AH189" i="30"/>
  <c r="AG189" i="30"/>
  <c r="AF189" i="30"/>
  <c r="AE189" i="30"/>
  <c r="AD189" i="30"/>
  <c r="AC189" i="30"/>
  <c r="AB189" i="30"/>
  <c r="AA189" i="30"/>
  <c r="Z189" i="30"/>
  <c r="Y189" i="30"/>
  <c r="X189" i="30"/>
  <c r="W189" i="30"/>
  <c r="V189" i="30"/>
  <c r="U189" i="30"/>
  <c r="T189" i="30"/>
  <c r="S189" i="30"/>
  <c r="R189" i="30"/>
  <c r="Q189" i="30"/>
  <c r="P189" i="30"/>
  <c r="O189" i="30"/>
  <c r="N189" i="30"/>
  <c r="M189" i="30"/>
  <c r="L189" i="30"/>
  <c r="K189" i="30"/>
  <c r="J189" i="30"/>
  <c r="I189" i="30"/>
  <c r="H189" i="30"/>
  <c r="G189" i="30"/>
  <c r="F189" i="30"/>
  <c r="E189" i="30"/>
  <c r="D189" i="30"/>
  <c r="C189" i="30"/>
  <c r="B189" i="30"/>
  <c r="A189" i="30"/>
  <c r="DH188" i="30"/>
  <c r="DG188" i="30"/>
  <c r="DF188" i="30"/>
  <c r="DE188" i="30"/>
  <c r="DD188" i="30"/>
  <c r="DC188" i="30"/>
  <c r="DB188" i="30"/>
  <c r="DA188" i="30"/>
  <c r="CZ188" i="30"/>
  <c r="CY188" i="30"/>
  <c r="CX188" i="30"/>
  <c r="CW188" i="30"/>
  <c r="CV188" i="30"/>
  <c r="CU188" i="30"/>
  <c r="CT188" i="30"/>
  <c r="CS188" i="30"/>
  <c r="CR188" i="30"/>
  <c r="CQ188" i="30"/>
  <c r="CP188" i="30"/>
  <c r="CO188" i="30"/>
  <c r="CN188" i="30"/>
  <c r="CM188" i="30"/>
  <c r="CL188" i="30"/>
  <c r="CK188" i="30"/>
  <c r="CJ188" i="30"/>
  <c r="CI188" i="30"/>
  <c r="CH188" i="30"/>
  <c r="CG188" i="30"/>
  <c r="CF188" i="30"/>
  <c r="CE188" i="30"/>
  <c r="CD188" i="30"/>
  <c r="CC188" i="30"/>
  <c r="CB188" i="30"/>
  <c r="CA188" i="30"/>
  <c r="BZ188" i="30"/>
  <c r="BY188" i="30"/>
  <c r="BX188" i="30"/>
  <c r="BW188" i="30"/>
  <c r="BV188" i="30"/>
  <c r="BU188" i="30"/>
  <c r="BT188" i="30"/>
  <c r="BS188" i="30"/>
  <c r="BR188" i="30"/>
  <c r="BQ188" i="30"/>
  <c r="BP188" i="30"/>
  <c r="BO188" i="30"/>
  <c r="BN188" i="30"/>
  <c r="BM188" i="30"/>
  <c r="BL188" i="30"/>
  <c r="BK188" i="30"/>
  <c r="BJ188" i="30"/>
  <c r="BI188" i="30"/>
  <c r="BH188" i="30"/>
  <c r="BG188" i="30"/>
  <c r="BF188" i="30"/>
  <c r="BE188" i="30"/>
  <c r="BD188" i="30"/>
  <c r="BC188" i="30"/>
  <c r="BB188" i="30"/>
  <c r="BA188" i="30"/>
  <c r="AZ188" i="30"/>
  <c r="AY188" i="30"/>
  <c r="AX188" i="30"/>
  <c r="AW188" i="30"/>
  <c r="AV188" i="30"/>
  <c r="AU188" i="30"/>
  <c r="AT188" i="30"/>
  <c r="AS188" i="30"/>
  <c r="AR188" i="30"/>
  <c r="AQ188" i="30"/>
  <c r="AP188" i="30"/>
  <c r="AO188" i="30"/>
  <c r="AN188" i="30"/>
  <c r="AM188" i="30"/>
  <c r="AL188" i="30"/>
  <c r="AK188" i="30"/>
  <c r="AJ188" i="30"/>
  <c r="AI188" i="30"/>
  <c r="AH188" i="30"/>
  <c r="AG188" i="30"/>
  <c r="AF188" i="30"/>
  <c r="AE188" i="30"/>
  <c r="AD188" i="30"/>
  <c r="AC188" i="30"/>
  <c r="AB188" i="30"/>
  <c r="AA188" i="30"/>
  <c r="Z188" i="30"/>
  <c r="Y188" i="30"/>
  <c r="X188" i="30"/>
  <c r="W188" i="30"/>
  <c r="V188" i="30"/>
  <c r="U188" i="30"/>
  <c r="T188" i="30"/>
  <c r="S188" i="30"/>
  <c r="R188" i="30"/>
  <c r="Q188" i="30"/>
  <c r="P188" i="30"/>
  <c r="O188" i="30"/>
  <c r="N188" i="30"/>
  <c r="M188" i="30"/>
  <c r="L188" i="30"/>
  <c r="K188" i="30"/>
  <c r="J188" i="30"/>
  <c r="I188" i="30"/>
  <c r="H188" i="30"/>
  <c r="G188" i="30"/>
  <c r="F188" i="30"/>
  <c r="E188" i="30"/>
  <c r="D188" i="30"/>
  <c r="C188" i="30"/>
  <c r="B188" i="30"/>
  <c r="A188" i="30"/>
  <c r="DH187" i="30"/>
  <c r="DG187" i="30"/>
  <c r="DF187" i="30"/>
  <c r="DE187" i="30"/>
  <c r="DD187" i="30"/>
  <c r="DC187" i="30"/>
  <c r="DB187" i="30"/>
  <c r="DA187" i="30"/>
  <c r="CZ187" i="30"/>
  <c r="CY187" i="30"/>
  <c r="CX187" i="30"/>
  <c r="CW187" i="30"/>
  <c r="CV187" i="30"/>
  <c r="CU187" i="30"/>
  <c r="CT187" i="30"/>
  <c r="CS187" i="30"/>
  <c r="CR187" i="30"/>
  <c r="CQ187" i="30"/>
  <c r="CP187" i="30"/>
  <c r="CO187" i="30"/>
  <c r="CN187" i="30"/>
  <c r="CM187" i="30"/>
  <c r="CL187" i="30"/>
  <c r="CK187" i="30"/>
  <c r="CJ187" i="30"/>
  <c r="CI187" i="30"/>
  <c r="CH187" i="30"/>
  <c r="CG187" i="30"/>
  <c r="CF187" i="30"/>
  <c r="CE187" i="30"/>
  <c r="CD187" i="30"/>
  <c r="CC187" i="30"/>
  <c r="CB187" i="30"/>
  <c r="CA187" i="30"/>
  <c r="BZ187" i="30"/>
  <c r="BY187" i="30"/>
  <c r="BX187" i="30"/>
  <c r="BW187" i="30"/>
  <c r="BV187" i="30"/>
  <c r="BU187" i="30"/>
  <c r="BT187" i="30"/>
  <c r="BS187" i="30"/>
  <c r="BR187" i="30"/>
  <c r="BQ187" i="30"/>
  <c r="BP187" i="30"/>
  <c r="BO187" i="30"/>
  <c r="BN187" i="30"/>
  <c r="BM187" i="30"/>
  <c r="BL187" i="30"/>
  <c r="BK187" i="30"/>
  <c r="BJ187" i="30"/>
  <c r="BI187" i="30"/>
  <c r="BH187" i="30"/>
  <c r="BG187" i="30"/>
  <c r="BF187" i="30"/>
  <c r="BE187" i="30"/>
  <c r="BD187" i="30"/>
  <c r="BC187" i="30"/>
  <c r="BB187" i="30"/>
  <c r="BA187" i="30"/>
  <c r="AZ187" i="30"/>
  <c r="AY187" i="30"/>
  <c r="AX187" i="30"/>
  <c r="AW187" i="30"/>
  <c r="AV187" i="30"/>
  <c r="AU187" i="30"/>
  <c r="AT187" i="30"/>
  <c r="AS187" i="30"/>
  <c r="AR187" i="30"/>
  <c r="AQ187" i="30"/>
  <c r="AP187" i="30"/>
  <c r="AO187" i="30"/>
  <c r="AN187" i="30"/>
  <c r="AM187" i="30"/>
  <c r="AL187" i="30"/>
  <c r="AK187" i="30"/>
  <c r="AJ187" i="30"/>
  <c r="AI187" i="30"/>
  <c r="AH187" i="30"/>
  <c r="AG187" i="30"/>
  <c r="AF187" i="30"/>
  <c r="AE187" i="30"/>
  <c r="AD187" i="30"/>
  <c r="AC187" i="30"/>
  <c r="AB187" i="30"/>
  <c r="AA187" i="30"/>
  <c r="Z187" i="30"/>
  <c r="Y187" i="30"/>
  <c r="X187" i="30"/>
  <c r="W187" i="30"/>
  <c r="V187" i="30"/>
  <c r="U187" i="30"/>
  <c r="T187" i="30"/>
  <c r="S187" i="30"/>
  <c r="R187" i="30"/>
  <c r="Q187" i="30"/>
  <c r="P187" i="30"/>
  <c r="O187" i="30"/>
  <c r="N187" i="30"/>
  <c r="M187" i="30"/>
  <c r="L187" i="30"/>
  <c r="K187" i="30"/>
  <c r="J187" i="30"/>
  <c r="I187" i="30"/>
  <c r="H187" i="30"/>
  <c r="G187" i="30"/>
  <c r="F187" i="30"/>
  <c r="E187" i="30"/>
  <c r="D187" i="30"/>
  <c r="C187" i="30"/>
  <c r="B187" i="30"/>
  <c r="A187" i="30"/>
  <c r="DH186" i="30"/>
  <c r="DG186" i="30"/>
  <c r="DF186" i="30"/>
  <c r="DE186" i="30"/>
  <c r="DD186" i="30"/>
  <c r="DC186" i="30"/>
  <c r="DB186" i="30"/>
  <c r="DA186" i="30"/>
  <c r="CZ186" i="30"/>
  <c r="CY186" i="30"/>
  <c r="CX186" i="30"/>
  <c r="CW186" i="30"/>
  <c r="CV186" i="30"/>
  <c r="CU186" i="30"/>
  <c r="CT186" i="30"/>
  <c r="CS186" i="30"/>
  <c r="CR186" i="30"/>
  <c r="CQ186" i="30"/>
  <c r="CP186" i="30"/>
  <c r="CO186" i="30"/>
  <c r="CN186" i="30"/>
  <c r="CM186" i="30"/>
  <c r="CL186" i="30"/>
  <c r="CK186" i="30"/>
  <c r="CJ186" i="30"/>
  <c r="CI186" i="30"/>
  <c r="CH186" i="30"/>
  <c r="CG186" i="30"/>
  <c r="CF186" i="30"/>
  <c r="CE186" i="30"/>
  <c r="CD186" i="30"/>
  <c r="CC186" i="30"/>
  <c r="CB186" i="30"/>
  <c r="CA186" i="30"/>
  <c r="BZ186" i="30"/>
  <c r="BY186" i="30"/>
  <c r="BX186" i="30"/>
  <c r="BW186" i="30"/>
  <c r="BV186" i="30"/>
  <c r="BU186" i="30"/>
  <c r="BT186" i="30"/>
  <c r="BS186" i="30"/>
  <c r="BR186" i="30"/>
  <c r="BQ186" i="30"/>
  <c r="BP186" i="30"/>
  <c r="BO186" i="30"/>
  <c r="BN186" i="30"/>
  <c r="BM186" i="30"/>
  <c r="BL186" i="30"/>
  <c r="BK186" i="30"/>
  <c r="BJ186" i="30"/>
  <c r="BI186" i="30"/>
  <c r="BH186" i="30"/>
  <c r="BG186" i="30"/>
  <c r="BF186" i="30"/>
  <c r="BE186" i="30"/>
  <c r="BD186" i="30"/>
  <c r="BC186" i="30"/>
  <c r="BB186" i="30"/>
  <c r="BA186" i="30"/>
  <c r="AZ186" i="30"/>
  <c r="AY186" i="30"/>
  <c r="AX186" i="30"/>
  <c r="AW186" i="30"/>
  <c r="AV186" i="30"/>
  <c r="AU186" i="30"/>
  <c r="AT186" i="30"/>
  <c r="AS186" i="30"/>
  <c r="AR186" i="30"/>
  <c r="AQ186" i="30"/>
  <c r="AP186" i="30"/>
  <c r="AO186" i="30"/>
  <c r="AN186" i="30"/>
  <c r="AM186" i="30"/>
  <c r="AL186" i="30"/>
  <c r="AK186" i="30"/>
  <c r="AJ186" i="30"/>
  <c r="AI186" i="30"/>
  <c r="AH186" i="30"/>
  <c r="AG186" i="30"/>
  <c r="AF186" i="30"/>
  <c r="AE186" i="30"/>
  <c r="AD186" i="30"/>
  <c r="AC186" i="30"/>
  <c r="AB186" i="30"/>
  <c r="AA186" i="30"/>
  <c r="Z186" i="30"/>
  <c r="Y186" i="30"/>
  <c r="X186" i="30"/>
  <c r="W186" i="30"/>
  <c r="V186" i="30"/>
  <c r="U186" i="30"/>
  <c r="T186" i="30"/>
  <c r="S186" i="30"/>
  <c r="R186" i="30"/>
  <c r="Q186" i="30"/>
  <c r="P186" i="30"/>
  <c r="O186" i="30"/>
  <c r="N186" i="30"/>
  <c r="M186" i="30"/>
  <c r="L186" i="30"/>
  <c r="K186" i="30"/>
  <c r="J186" i="30"/>
  <c r="I186" i="30"/>
  <c r="H186" i="30"/>
  <c r="G186" i="30"/>
  <c r="F186" i="30"/>
  <c r="E186" i="30"/>
  <c r="D186" i="30"/>
  <c r="C186" i="30"/>
  <c r="B186" i="30"/>
  <c r="A186" i="30"/>
  <c r="DH185" i="30"/>
  <c r="DG185" i="30"/>
  <c r="DF185" i="30"/>
  <c r="DE185" i="30"/>
  <c r="DD185" i="30"/>
  <c r="DC185" i="30"/>
  <c r="DB185" i="30"/>
  <c r="DA185" i="30"/>
  <c r="CZ185" i="30"/>
  <c r="CY185" i="30"/>
  <c r="CX185" i="30"/>
  <c r="CW185" i="30"/>
  <c r="CV185" i="30"/>
  <c r="CU185" i="30"/>
  <c r="CT185" i="30"/>
  <c r="CS185" i="30"/>
  <c r="CR185" i="30"/>
  <c r="CQ185" i="30"/>
  <c r="CP185" i="30"/>
  <c r="CO185" i="30"/>
  <c r="CN185" i="30"/>
  <c r="CM185" i="30"/>
  <c r="CL185" i="30"/>
  <c r="CK185" i="30"/>
  <c r="CJ185" i="30"/>
  <c r="CI185" i="30"/>
  <c r="CH185" i="30"/>
  <c r="CG185" i="30"/>
  <c r="CF185" i="30"/>
  <c r="CE185" i="30"/>
  <c r="CD185" i="30"/>
  <c r="CC185" i="30"/>
  <c r="CB185" i="30"/>
  <c r="CA185" i="30"/>
  <c r="BZ185" i="30"/>
  <c r="BY185" i="30"/>
  <c r="BX185" i="30"/>
  <c r="BW185" i="30"/>
  <c r="BV185" i="30"/>
  <c r="BU185" i="30"/>
  <c r="BT185" i="30"/>
  <c r="BS185" i="30"/>
  <c r="BR185" i="30"/>
  <c r="BQ185" i="30"/>
  <c r="BP185" i="30"/>
  <c r="BO185" i="30"/>
  <c r="BN185" i="30"/>
  <c r="BM185" i="30"/>
  <c r="BL185" i="30"/>
  <c r="BK185" i="30"/>
  <c r="BJ185" i="30"/>
  <c r="BI185" i="30"/>
  <c r="BH185" i="30"/>
  <c r="BG185" i="30"/>
  <c r="BF185" i="30"/>
  <c r="BE185" i="30"/>
  <c r="BD185" i="30"/>
  <c r="BC185" i="30"/>
  <c r="BB185" i="30"/>
  <c r="BA185" i="30"/>
  <c r="AZ185" i="30"/>
  <c r="AY185" i="30"/>
  <c r="AX185" i="30"/>
  <c r="AW185" i="30"/>
  <c r="AV185" i="30"/>
  <c r="AU185" i="30"/>
  <c r="AT185" i="30"/>
  <c r="AS185" i="30"/>
  <c r="AR185" i="30"/>
  <c r="AQ185" i="30"/>
  <c r="AP185" i="30"/>
  <c r="AO185" i="30"/>
  <c r="AN185" i="30"/>
  <c r="AM185" i="30"/>
  <c r="AL185" i="30"/>
  <c r="AK185" i="30"/>
  <c r="AJ185" i="30"/>
  <c r="AI185" i="30"/>
  <c r="AH185" i="30"/>
  <c r="AG185" i="30"/>
  <c r="AF185" i="30"/>
  <c r="AE185" i="30"/>
  <c r="AD185" i="30"/>
  <c r="AC185" i="30"/>
  <c r="AB185" i="30"/>
  <c r="AA185" i="30"/>
  <c r="Z185" i="30"/>
  <c r="Y185" i="30"/>
  <c r="X185" i="30"/>
  <c r="W185" i="30"/>
  <c r="V185" i="30"/>
  <c r="U185" i="30"/>
  <c r="T185" i="30"/>
  <c r="S185" i="30"/>
  <c r="R185" i="30"/>
  <c r="Q185" i="30"/>
  <c r="P185" i="30"/>
  <c r="O185" i="30"/>
  <c r="N185" i="30"/>
  <c r="M185" i="30"/>
  <c r="L185" i="30"/>
  <c r="K185" i="30"/>
  <c r="J185" i="30"/>
  <c r="I185" i="30"/>
  <c r="H185" i="30"/>
  <c r="G185" i="30"/>
  <c r="F185" i="30"/>
  <c r="E185" i="30"/>
  <c r="D185" i="30"/>
  <c r="C185" i="30"/>
  <c r="B185" i="30"/>
  <c r="A185" i="30"/>
  <c r="DH184" i="30"/>
  <c r="DG184" i="30"/>
  <c r="DF184" i="30"/>
  <c r="DE184" i="30"/>
  <c r="DD184" i="30"/>
  <c r="DC184" i="30"/>
  <c r="DB184" i="30"/>
  <c r="DA184" i="30"/>
  <c r="CZ184" i="30"/>
  <c r="CY184" i="30"/>
  <c r="CX184" i="30"/>
  <c r="CW184" i="30"/>
  <c r="CV184" i="30"/>
  <c r="CU184" i="30"/>
  <c r="CT184" i="30"/>
  <c r="CS184" i="30"/>
  <c r="CR184" i="30"/>
  <c r="CQ184" i="30"/>
  <c r="CP184" i="30"/>
  <c r="CO184" i="30"/>
  <c r="CN184" i="30"/>
  <c r="CM184" i="30"/>
  <c r="CL184" i="30"/>
  <c r="CK184" i="30"/>
  <c r="CJ184" i="30"/>
  <c r="CI184" i="30"/>
  <c r="CH184" i="30"/>
  <c r="CG184" i="30"/>
  <c r="CF184" i="30"/>
  <c r="CE184" i="30"/>
  <c r="CD184" i="30"/>
  <c r="CC184" i="30"/>
  <c r="CB184" i="30"/>
  <c r="CA184" i="30"/>
  <c r="BZ184" i="30"/>
  <c r="BY184" i="30"/>
  <c r="BX184" i="30"/>
  <c r="BW184" i="30"/>
  <c r="BV184" i="30"/>
  <c r="BU184" i="30"/>
  <c r="BT184" i="30"/>
  <c r="BS184" i="30"/>
  <c r="BR184" i="30"/>
  <c r="BQ184" i="30"/>
  <c r="BP184" i="30"/>
  <c r="BO184" i="30"/>
  <c r="BN184" i="30"/>
  <c r="BM184" i="30"/>
  <c r="BL184" i="30"/>
  <c r="BK184" i="30"/>
  <c r="BJ184" i="30"/>
  <c r="BI184" i="30"/>
  <c r="BH184" i="30"/>
  <c r="BG184" i="30"/>
  <c r="BF184" i="30"/>
  <c r="BE184" i="30"/>
  <c r="BD184" i="30"/>
  <c r="BC184" i="30"/>
  <c r="BB184" i="30"/>
  <c r="BA184" i="30"/>
  <c r="AZ184" i="30"/>
  <c r="AY184" i="30"/>
  <c r="AX184" i="30"/>
  <c r="AW184" i="30"/>
  <c r="AV184" i="30"/>
  <c r="AU184" i="30"/>
  <c r="AT184" i="30"/>
  <c r="AS184" i="30"/>
  <c r="AR184" i="30"/>
  <c r="AQ184" i="30"/>
  <c r="AP184" i="30"/>
  <c r="AO184" i="30"/>
  <c r="AN184" i="30"/>
  <c r="AM184" i="30"/>
  <c r="AL184" i="30"/>
  <c r="AK184" i="30"/>
  <c r="AJ184" i="30"/>
  <c r="AI184" i="30"/>
  <c r="AH184" i="30"/>
  <c r="AG184" i="30"/>
  <c r="AF184" i="30"/>
  <c r="AE184" i="30"/>
  <c r="AD184" i="30"/>
  <c r="AC184" i="30"/>
  <c r="AB184" i="30"/>
  <c r="AA184" i="30"/>
  <c r="Z184" i="30"/>
  <c r="Y184" i="30"/>
  <c r="X184" i="30"/>
  <c r="W184" i="30"/>
  <c r="V184" i="30"/>
  <c r="U184" i="30"/>
  <c r="T184" i="30"/>
  <c r="S184" i="30"/>
  <c r="R184" i="30"/>
  <c r="Q184" i="30"/>
  <c r="P184" i="30"/>
  <c r="O184" i="30"/>
  <c r="N184" i="30"/>
  <c r="M184" i="30"/>
  <c r="L184" i="30"/>
  <c r="K184" i="30"/>
  <c r="J184" i="30"/>
  <c r="I184" i="30"/>
  <c r="H184" i="30"/>
  <c r="G184" i="30"/>
  <c r="F184" i="30"/>
  <c r="E184" i="30"/>
  <c r="D184" i="30"/>
  <c r="C184" i="30"/>
  <c r="B184" i="30"/>
  <c r="A184" i="30"/>
  <c r="DH183" i="30"/>
  <c r="DG183" i="30"/>
  <c r="DF183" i="30"/>
  <c r="DE183" i="30"/>
  <c r="DD183" i="30"/>
  <c r="DC183" i="30"/>
  <c r="DB183" i="30"/>
  <c r="DA183" i="30"/>
  <c r="CZ183" i="30"/>
  <c r="CY183" i="30"/>
  <c r="CX183" i="30"/>
  <c r="CW183" i="30"/>
  <c r="CV183" i="30"/>
  <c r="CU183" i="30"/>
  <c r="CT183" i="30"/>
  <c r="CS183" i="30"/>
  <c r="CR183" i="30"/>
  <c r="CQ183" i="30"/>
  <c r="CP183" i="30"/>
  <c r="CO183" i="30"/>
  <c r="CN183" i="30"/>
  <c r="CM183" i="30"/>
  <c r="CL183" i="30"/>
  <c r="CK183" i="30"/>
  <c r="CJ183" i="30"/>
  <c r="CI183" i="30"/>
  <c r="CH183" i="30"/>
  <c r="CG183" i="30"/>
  <c r="CF183" i="30"/>
  <c r="CE183" i="30"/>
  <c r="CD183" i="30"/>
  <c r="CC183" i="30"/>
  <c r="CB183" i="30"/>
  <c r="CA183" i="30"/>
  <c r="BZ183" i="30"/>
  <c r="BY183" i="30"/>
  <c r="BX183" i="30"/>
  <c r="BW183" i="30"/>
  <c r="BV183" i="30"/>
  <c r="BU183" i="30"/>
  <c r="BT183" i="30"/>
  <c r="BS183" i="30"/>
  <c r="BR183" i="30"/>
  <c r="BQ183" i="30"/>
  <c r="BP183" i="30"/>
  <c r="BO183" i="30"/>
  <c r="BN183" i="30"/>
  <c r="BM183" i="30"/>
  <c r="BL183" i="30"/>
  <c r="BK183" i="30"/>
  <c r="BJ183" i="30"/>
  <c r="BI183" i="30"/>
  <c r="BH183" i="30"/>
  <c r="BG183" i="30"/>
  <c r="BF183" i="30"/>
  <c r="BE183" i="30"/>
  <c r="BD183" i="30"/>
  <c r="BC183" i="30"/>
  <c r="BB183" i="30"/>
  <c r="BA183" i="30"/>
  <c r="AZ183" i="30"/>
  <c r="AY183" i="30"/>
  <c r="AX183" i="30"/>
  <c r="AW183" i="30"/>
  <c r="AV183" i="30"/>
  <c r="AU183" i="30"/>
  <c r="AT183" i="30"/>
  <c r="AS183" i="30"/>
  <c r="AR183" i="30"/>
  <c r="AQ183" i="30"/>
  <c r="AP183" i="30"/>
  <c r="AO183" i="30"/>
  <c r="AN183" i="30"/>
  <c r="AM183" i="30"/>
  <c r="AL183" i="30"/>
  <c r="AK183" i="30"/>
  <c r="AJ183" i="30"/>
  <c r="AI183" i="30"/>
  <c r="AH183" i="30"/>
  <c r="AG183" i="30"/>
  <c r="AF183" i="30"/>
  <c r="AE183" i="30"/>
  <c r="AD183" i="30"/>
  <c r="AC183" i="30"/>
  <c r="AB183" i="30"/>
  <c r="AA183" i="30"/>
  <c r="Z183" i="30"/>
  <c r="Y183" i="30"/>
  <c r="X183" i="30"/>
  <c r="W183" i="30"/>
  <c r="V183" i="30"/>
  <c r="U183" i="30"/>
  <c r="T183" i="30"/>
  <c r="S183" i="30"/>
  <c r="R183" i="30"/>
  <c r="Q183" i="30"/>
  <c r="P183" i="30"/>
  <c r="O183" i="30"/>
  <c r="N183" i="30"/>
  <c r="M183" i="30"/>
  <c r="L183" i="30"/>
  <c r="K183" i="30"/>
  <c r="J183" i="30"/>
  <c r="I183" i="30"/>
  <c r="H183" i="30"/>
  <c r="G183" i="30"/>
  <c r="F183" i="30"/>
  <c r="E183" i="30"/>
  <c r="D183" i="30"/>
  <c r="C183" i="30"/>
  <c r="B183" i="30"/>
  <c r="A183" i="30"/>
  <c r="DH182" i="30"/>
  <c r="DG182" i="30"/>
  <c r="DF182" i="30"/>
  <c r="DE182" i="30"/>
  <c r="DD182" i="30"/>
  <c r="DC182" i="30"/>
  <c r="DB182" i="30"/>
  <c r="DA182" i="30"/>
  <c r="CZ182" i="30"/>
  <c r="CY182" i="30"/>
  <c r="CX182" i="30"/>
  <c r="CW182" i="30"/>
  <c r="CV182" i="30"/>
  <c r="CU182" i="30"/>
  <c r="CT182" i="30"/>
  <c r="CS182" i="30"/>
  <c r="CR182" i="30"/>
  <c r="CQ182" i="30"/>
  <c r="CP182" i="30"/>
  <c r="CO182" i="30"/>
  <c r="CN182" i="30"/>
  <c r="CM182" i="30"/>
  <c r="CL182" i="30"/>
  <c r="CK182" i="30"/>
  <c r="CJ182" i="30"/>
  <c r="CI182" i="30"/>
  <c r="CH182" i="30"/>
  <c r="CG182" i="30"/>
  <c r="CF182" i="30"/>
  <c r="CE182" i="30"/>
  <c r="CD182" i="30"/>
  <c r="CC182" i="30"/>
  <c r="CB182" i="30"/>
  <c r="CA182" i="30"/>
  <c r="BZ182" i="30"/>
  <c r="BY182" i="30"/>
  <c r="BX182" i="30"/>
  <c r="BW182" i="30"/>
  <c r="BV182" i="30"/>
  <c r="BU182" i="30"/>
  <c r="BT182" i="30"/>
  <c r="BS182" i="30"/>
  <c r="BR182" i="30"/>
  <c r="BQ182" i="30"/>
  <c r="BP182" i="30"/>
  <c r="BO182" i="30"/>
  <c r="BN182" i="30"/>
  <c r="BM182" i="30"/>
  <c r="BL182" i="30"/>
  <c r="BK182" i="30"/>
  <c r="BJ182" i="30"/>
  <c r="BI182" i="30"/>
  <c r="BH182" i="30"/>
  <c r="BG182" i="30"/>
  <c r="BF182" i="30"/>
  <c r="BE182" i="30"/>
  <c r="BD182" i="30"/>
  <c r="BC182" i="30"/>
  <c r="BB182" i="30"/>
  <c r="BA182" i="30"/>
  <c r="AZ182" i="30"/>
  <c r="AY182" i="30"/>
  <c r="AX182" i="30"/>
  <c r="AW182" i="30"/>
  <c r="AV182" i="30"/>
  <c r="AU182" i="30"/>
  <c r="AT182" i="30"/>
  <c r="AS182" i="30"/>
  <c r="AR182" i="30"/>
  <c r="AQ182" i="30"/>
  <c r="AP182" i="30"/>
  <c r="AO182" i="30"/>
  <c r="AN182" i="30"/>
  <c r="AM182" i="30"/>
  <c r="AL182" i="30"/>
  <c r="AK182" i="30"/>
  <c r="AJ182" i="30"/>
  <c r="AI182" i="30"/>
  <c r="AH182" i="30"/>
  <c r="AG182" i="30"/>
  <c r="AF182" i="30"/>
  <c r="AE182" i="30"/>
  <c r="AD182" i="30"/>
  <c r="AC182" i="30"/>
  <c r="AB182" i="30"/>
  <c r="AA182" i="30"/>
  <c r="Z182" i="30"/>
  <c r="Y182" i="30"/>
  <c r="X182" i="30"/>
  <c r="W182" i="30"/>
  <c r="V182" i="30"/>
  <c r="U182" i="30"/>
  <c r="T182" i="30"/>
  <c r="S182" i="30"/>
  <c r="R182" i="30"/>
  <c r="Q182" i="30"/>
  <c r="P182" i="30"/>
  <c r="O182" i="30"/>
  <c r="N182" i="30"/>
  <c r="M182" i="30"/>
  <c r="L182" i="30"/>
  <c r="K182" i="30"/>
  <c r="J182" i="30"/>
  <c r="I182" i="30"/>
  <c r="H182" i="30"/>
  <c r="G182" i="30"/>
  <c r="F182" i="30"/>
  <c r="E182" i="30"/>
  <c r="D182" i="30"/>
  <c r="C182" i="30"/>
  <c r="B182" i="30"/>
  <c r="A182" i="30"/>
  <c r="DH181" i="30"/>
  <c r="DG181" i="30"/>
  <c r="DF181" i="30"/>
  <c r="DE181" i="30"/>
  <c r="DD181" i="30"/>
  <c r="DC181" i="30"/>
  <c r="DB181" i="30"/>
  <c r="DA181" i="30"/>
  <c r="CZ181" i="30"/>
  <c r="CY181" i="30"/>
  <c r="CX181" i="30"/>
  <c r="CW181" i="30"/>
  <c r="CV181" i="30"/>
  <c r="CU181" i="30"/>
  <c r="CT181" i="30"/>
  <c r="CS181" i="30"/>
  <c r="CR181" i="30"/>
  <c r="CQ181" i="30"/>
  <c r="CP181" i="30"/>
  <c r="CO181" i="30"/>
  <c r="CN181" i="30"/>
  <c r="CM181" i="30"/>
  <c r="CL181" i="30"/>
  <c r="CK181" i="30"/>
  <c r="CJ181" i="30"/>
  <c r="CI181" i="30"/>
  <c r="CH181" i="30"/>
  <c r="CG181" i="30"/>
  <c r="CF181" i="30"/>
  <c r="CE181" i="30"/>
  <c r="CD181" i="30"/>
  <c r="CC181" i="30"/>
  <c r="CB181" i="30"/>
  <c r="CA181" i="30"/>
  <c r="BZ181" i="30"/>
  <c r="BY181" i="30"/>
  <c r="BX181" i="30"/>
  <c r="BW181" i="30"/>
  <c r="BV181" i="30"/>
  <c r="BU181" i="30"/>
  <c r="BT181" i="30"/>
  <c r="BS181" i="30"/>
  <c r="BR181" i="30"/>
  <c r="BQ181" i="30"/>
  <c r="BP181" i="30"/>
  <c r="BO181" i="30"/>
  <c r="BN181" i="30"/>
  <c r="BM181" i="30"/>
  <c r="BL181" i="30"/>
  <c r="BK181" i="30"/>
  <c r="BJ181" i="30"/>
  <c r="BI181" i="30"/>
  <c r="BH181" i="30"/>
  <c r="BG181" i="30"/>
  <c r="BF181" i="30"/>
  <c r="BE181" i="30"/>
  <c r="BD181" i="30"/>
  <c r="BC181" i="30"/>
  <c r="BB181" i="30"/>
  <c r="BA181" i="30"/>
  <c r="AZ181" i="30"/>
  <c r="AY181" i="30"/>
  <c r="AX181" i="30"/>
  <c r="AW181" i="30"/>
  <c r="AV181" i="30"/>
  <c r="AU181" i="30"/>
  <c r="AT181" i="30"/>
  <c r="AS181" i="30"/>
  <c r="AR181" i="30"/>
  <c r="AQ181" i="30"/>
  <c r="AP181" i="30"/>
  <c r="AO181" i="30"/>
  <c r="AN181" i="30"/>
  <c r="AM181" i="30"/>
  <c r="AL181" i="30"/>
  <c r="AK181" i="30"/>
  <c r="AJ181" i="30"/>
  <c r="AI181" i="30"/>
  <c r="AH181" i="30"/>
  <c r="AG181" i="30"/>
  <c r="AF181" i="30"/>
  <c r="AE181" i="30"/>
  <c r="AD181" i="30"/>
  <c r="AC181" i="30"/>
  <c r="AB181" i="30"/>
  <c r="AA181" i="30"/>
  <c r="Z181" i="30"/>
  <c r="Y181" i="30"/>
  <c r="X181" i="30"/>
  <c r="W181" i="30"/>
  <c r="V181" i="30"/>
  <c r="U181" i="30"/>
  <c r="T181" i="30"/>
  <c r="S181" i="30"/>
  <c r="R181" i="30"/>
  <c r="Q181" i="30"/>
  <c r="P181" i="30"/>
  <c r="O181" i="30"/>
  <c r="N181" i="30"/>
  <c r="M181" i="30"/>
  <c r="L181" i="30"/>
  <c r="K181" i="30"/>
  <c r="J181" i="30"/>
  <c r="I181" i="30"/>
  <c r="H181" i="30"/>
  <c r="G181" i="30"/>
  <c r="F181" i="30"/>
  <c r="E181" i="30"/>
  <c r="D181" i="30"/>
  <c r="C181" i="30"/>
  <c r="B181" i="30"/>
  <c r="A181" i="30"/>
  <c r="DH180" i="30"/>
  <c r="DG180" i="30"/>
  <c r="DF180" i="30"/>
  <c r="DE180" i="30"/>
  <c r="DD180" i="30"/>
  <c r="DC180" i="30"/>
  <c r="DB180" i="30"/>
  <c r="DA180" i="30"/>
  <c r="CZ180" i="30"/>
  <c r="CY180" i="30"/>
  <c r="CX180" i="30"/>
  <c r="CW180" i="30"/>
  <c r="CV180" i="30"/>
  <c r="CU180" i="30"/>
  <c r="CT180" i="30"/>
  <c r="CS180" i="30"/>
  <c r="CR180" i="30"/>
  <c r="CQ180" i="30"/>
  <c r="CP180" i="30"/>
  <c r="CO180" i="30"/>
  <c r="CN180" i="30"/>
  <c r="CM180" i="30"/>
  <c r="CL180" i="30"/>
  <c r="CK180" i="30"/>
  <c r="CJ180" i="30"/>
  <c r="CI180" i="30"/>
  <c r="CH180" i="30"/>
  <c r="CG180" i="30"/>
  <c r="CF180" i="30"/>
  <c r="CE180" i="30"/>
  <c r="CD180" i="30"/>
  <c r="CC180" i="30"/>
  <c r="CB180" i="30"/>
  <c r="CA180" i="30"/>
  <c r="BZ180" i="30"/>
  <c r="BY180" i="30"/>
  <c r="BX180" i="30"/>
  <c r="BW180" i="30"/>
  <c r="BV180" i="30"/>
  <c r="BU180" i="30"/>
  <c r="BT180" i="30"/>
  <c r="BS180" i="30"/>
  <c r="BR180" i="30"/>
  <c r="BQ180" i="30"/>
  <c r="BP180" i="30"/>
  <c r="BO180" i="30"/>
  <c r="BN180" i="30"/>
  <c r="BM180" i="30"/>
  <c r="BL180" i="30"/>
  <c r="BK180" i="30"/>
  <c r="BJ180" i="30"/>
  <c r="BI180" i="30"/>
  <c r="BH180" i="30"/>
  <c r="BG180" i="30"/>
  <c r="BF180" i="30"/>
  <c r="BE180" i="30"/>
  <c r="BD180" i="30"/>
  <c r="BC180" i="30"/>
  <c r="BB180" i="30"/>
  <c r="BA180" i="30"/>
  <c r="AZ180" i="30"/>
  <c r="AY180" i="30"/>
  <c r="AX180" i="30"/>
  <c r="AW180" i="30"/>
  <c r="AV180" i="30"/>
  <c r="AU180" i="30"/>
  <c r="AT180" i="30"/>
  <c r="AS180" i="30"/>
  <c r="AR180" i="30"/>
  <c r="AQ180" i="30"/>
  <c r="AP180" i="30"/>
  <c r="AO180" i="30"/>
  <c r="AN180" i="30"/>
  <c r="AM180" i="30"/>
  <c r="AL180" i="30"/>
  <c r="AK180" i="30"/>
  <c r="AJ180" i="30"/>
  <c r="AI180" i="30"/>
  <c r="AH180" i="30"/>
  <c r="AG180" i="30"/>
  <c r="AF180" i="30"/>
  <c r="AE180" i="30"/>
  <c r="AD180" i="30"/>
  <c r="AC180" i="30"/>
  <c r="AB180" i="30"/>
  <c r="AA180" i="30"/>
  <c r="Z180" i="30"/>
  <c r="Y180" i="30"/>
  <c r="X180" i="30"/>
  <c r="W180" i="30"/>
  <c r="V180" i="30"/>
  <c r="U180" i="30"/>
  <c r="T180" i="30"/>
  <c r="S180" i="30"/>
  <c r="R180" i="30"/>
  <c r="Q180" i="30"/>
  <c r="P180" i="30"/>
  <c r="O180" i="30"/>
  <c r="N180" i="30"/>
  <c r="M180" i="30"/>
  <c r="L180" i="30"/>
  <c r="K180" i="30"/>
  <c r="J180" i="30"/>
  <c r="I180" i="30"/>
  <c r="H180" i="30"/>
  <c r="G180" i="30"/>
  <c r="F180" i="30"/>
  <c r="E180" i="30"/>
  <c r="D180" i="30"/>
  <c r="C180" i="30"/>
  <c r="B180" i="30"/>
  <c r="A180" i="30"/>
  <c r="DH179" i="30"/>
  <c r="DG179" i="30"/>
  <c r="DF179" i="30"/>
  <c r="DE179" i="30"/>
  <c r="DD179" i="30"/>
  <c r="DC179" i="30"/>
  <c r="DB179" i="30"/>
  <c r="DA179" i="30"/>
  <c r="CZ179" i="30"/>
  <c r="CY179" i="30"/>
  <c r="CX179" i="30"/>
  <c r="CW179" i="30"/>
  <c r="CV179" i="30"/>
  <c r="CU179" i="30"/>
  <c r="CT179" i="30"/>
  <c r="CS179" i="30"/>
  <c r="CR179" i="30"/>
  <c r="CQ179" i="30"/>
  <c r="CP179" i="30"/>
  <c r="CO179" i="30"/>
  <c r="CN179" i="30"/>
  <c r="CM179" i="30"/>
  <c r="CL179" i="30"/>
  <c r="CK179" i="30"/>
  <c r="CJ179" i="30"/>
  <c r="CI179" i="30"/>
  <c r="CH179" i="30"/>
  <c r="CG179" i="30"/>
  <c r="CF179" i="30"/>
  <c r="CE179" i="30"/>
  <c r="CD179" i="30"/>
  <c r="CC179" i="30"/>
  <c r="CB179" i="30"/>
  <c r="CA179" i="30"/>
  <c r="BZ179" i="30"/>
  <c r="BY179" i="30"/>
  <c r="BX179" i="30"/>
  <c r="BW179" i="30"/>
  <c r="BV179" i="30"/>
  <c r="BU179" i="30"/>
  <c r="BT179" i="30"/>
  <c r="BS179" i="30"/>
  <c r="BR179" i="30"/>
  <c r="BQ179" i="30"/>
  <c r="BP179" i="30"/>
  <c r="BO179" i="30"/>
  <c r="BN179" i="30"/>
  <c r="BM179" i="30"/>
  <c r="BL179" i="30"/>
  <c r="BK179" i="30"/>
  <c r="BJ179" i="30"/>
  <c r="BI179" i="30"/>
  <c r="BH179" i="30"/>
  <c r="BG179" i="30"/>
  <c r="BF179" i="30"/>
  <c r="BE179" i="30"/>
  <c r="BD179" i="30"/>
  <c r="BC179" i="30"/>
  <c r="BB179" i="30"/>
  <c r="BA179" i="30"/>
  <c r="AZ179" i="30"/>
  <c r="AY179" i="30"/>
  <c r="AX179" i="30"/>
  <c r="AW179" i="30"/>
  <c r="AV179" i="30"/>
  <c r="AU179" i="30"/>
  <c r="AT179" i="30"/>
  <c r="AS179" i="30"/>
  <c r="AR179" i="30"/>
  <c r="AQ179" i="30"/>
  <c r="AP179" i="30"/>
  <c r="AO179" i="30"/>
  <c r="AN179" i="30"/>
  <c r="AM179" i="30"/>
  <c r="AL179" i="30"/>
  <c r="AK179" i="30"/>
  <c r="AJ179" i="30"/>
  <c r="AI179" i="30"/>
  <c r="AH179" i="30"/>
  <c r="AG179" i="30"/>
  <c r="AF179" i="30"/>
  <c r="AE179" i="30"/>
  <c r="AD179" i="30"/>
  <c r="AC179" i="30"/>
  <c r="AB179" i="30"/>
  <c r="AA179" i="30"/>
  <c r="Z179" i="30"/>
  <c r="Y179" i="30"/>
  <c r="X179" i="30"/>
  <c r="W179" i="30"/>
  <c r="V179" i="30"/>
  <c r="U179" i="30"/>
  <c r="T179" i="30"/>
  <c r="S179" i="30"/>
  <c r="R179" i="30"/>
  <c r="Q179" i="30"/>
  <c r="P179" i="30"/>
  <c r="O179" i="30"/>
  <c r="N179" i="30"/>
  <c r="M179" i="30"/>
  <c r="L179" i="30"/>
  <c r="K179" i="30"/>
  <c r="J179" i="30"/>
  <c r="I179" i="30"/>
  <c r="H179" i="30"/>
  <c r="G179" i="30"/>
  <c r="F179" i="30"/>
  <c r="E179" i="30"/>
  <c r="D179" i="30"/>
  <c r="C179" i="30"/>
  <c r="B179" i="30"/>
  <c r="A179" i="30"/>
  <c r="DH178" i="30"/>
  <c r="DG178" i="30"/>
  <c r="DF178" i="30"/>
  <c r="DE178" i="30"/>
  <c r="DD178" i="30"/>
  <c r="DC178" i="30"/>
  <c r="DB178" i="30"/>
  <c r="DA178" i="30"/>
  <c r="CZ178" i="30"/>
  <c r="CY178" i="30"/>
  <c r="CX178" i="30"/>
  <c r="CW178" i="30"/>
  <c r="CV178" i="30"/>
  <c r="CU178" i="30"/>
  <c r="CT178" i="30"/>
  <c r="CS178" i="30"/>
  <c r="CR178" i="30"/>
  <c r="CQ178" i="30"/>
  <c r="CP178" i="30"/>
  <c r="CO178" i="30"/>
  <c r="CN178" i="30"/>
  <c r="CM178" i="30"/>
  <c r="CL178" i="30"/>
  <c r="CK178" i="30"/>
  <c r="CJ178" i="30"/>
  <c r="CI178" i="30"/>
  <c r="CH178" i="30"/>
  <c r="CG178" i="30"/>
  <c r="CF178" i="30"/>
  <c r="CE178" i="30"/>
  <c r="CD178" i="30"/>
  <c r="CC178" i="30"/>
  <c r="CB178" i="30"/>
  <c r="CA178" i="30"/>
  <c r="BZ178" i="30"/>
  <c r="BY178" i="30"/>
  <c r="BX178" i="30"/>
  <c r="BW178" i="30"/>
  <c r="BV178" i="30"/>
  <c r="BU178" i="30"/>
  <c r="BT178" i="30"/>
  <c r="BS178" i="30"/>
  <c r="BR178" i="30"/>
  <c r="BQ178" i="30"/>
  <c r="BP178" i="30"/>
  <c r="BO178" i="30"/>
  <c r="BN178" i="30"/>
  <c r="BM178" i="30"/>
  <c r="BL178" i="30"/>
  <c r="BK178" i="30"/>
  <c r="BJ178" i="30"/>
  <c r="BI178" i="30"/>
  <c r="BH178" i="30"/>
  <c r="BG178" i="30"/>
  <c r="BF178" i="30"/>
  <c r="BE178" i="30"/>
  <c r="BD178" i="30"/>
  <c r="BC178" i="30"/>
  <c r="BB178" i="30"/>
  <c r="BA178" i="30"/>
  <c r="AZ178" i="30"/>
  <c r="AY178" i="30"/>
  <c r="AX178" i="30"/>
  <c r="AW178" i="30"/>
  <c r="AV178" i="30"/>
  <c r="AU178" i="30"/>
  <c r="AT178" i="30"/>
  <c r="AS178" i="30"/>
  <c r="AR178" i="30"/>
  <c r="AQ178" i="30"/>
  <c r="AP178" i="30"/>
  <c r="AO178" i="30"/>
  <c r="AN178" i="30"/>
  <c r="AM178" i="30"/>
  <c r="AL178" i="30"/>
  <c r="AK178" i="30"/>
  <c r="AJ178" i="30"/>
  <c r="AI178" i="30"/>
  <c r="AH178" i="30"/>
  <c r="AG178" i="30"/>
  <c r="AF178" i="30"/>
  <c r="AE178" i="30"/>
  <c r="AD178" i="30"/>
  <c r="AC178" i="30"/>
  <c r="AB178" i="30"/>
  <c r="AA178" i="30"/>
  <c r="Z178" i="30"/>
  <c r="Y178" i="30"/>
  <c r="X178" i="30"/>
  <c r="W178" i="30"/>
  <c r="V178" i="30"/>
  <c r="U178" i="30"/>
  <c r="T178" i="30"/>
  <c r="S178" i="30"/>
  <c r="R178" i="30"/>
  <c r="Q178" i="30"/>
  <c r="P178" i="30"/>
  <c r="O178" i="30"/>
  <c r="N178" i="30"/>
  <c r="M178" i="30"/>
  <c r="L178" i="30"/>
  <c r="K178" i="30"/>
  <c r="J178" i="30"/>
  <c r="I178" i="30"/>
  <c r="H178" i="30"/>
  <c r="G178" i="30"/>
  <c r="F178" i="30"/>
  <c r="E178" i="30"/>
  <c r="D178" i="30"/>
  <c r="C178" i="30"/>
  <c r="B178" i="30"/>
  <c r="A178" i="30"/>
  <c r="DH177" i="30"/>
  <c r="DG177" i="30"/>
  <c r="DF177" i="30"/>
  <c r="DE177" i="30"/>
  <c r="DD177" i="30"/>
  <c r="DC177" i="30"/>
  <c r="DB177" i="30"/>
  <c r="DA177" i="30"/>
  <c r="CZ177" i="30"/>
  <c r="CY177" i="30"/>
  <c r="CX177" i="30"/>
  <c r="CW177" i="30"/>
  <c r="CV177" i="30"/>
  <c r="CU177" i="30"/>
  <c r="CT177" i="30"/>
  <c r="CS177" i="30"/>
  <c r="CR177" i="30"/>
  <c r="CQ177" i="30"/>
  <c r="CP177" i="30"/>
  <c r="CO177" i="30"/>
  <c r="CN177" i="30"/>
  <c r="CM177" i="30"/>
  <c r="CL177" i="30"/>
  <c r="CK177" i="30"/>
  <c r="CJ177" i="30"/>
  <c r="CI177" i="30"/>
  <c r="CH177" i="30"/>
  <c r="CG177" i="30"/>
  <c r="CF177" i="30"/>
  <c r="CE177" i="30"/>
  <c r="CD177" i="30"/>
  <c r="CC177" i="30"/>
  <c r="CB177" i="30"/>
  <c r="CA177" i="30"/>
  <c r="BZ177" i="30"/>
  <c r="BY177" i="30"/>
  <c r="BX177" i="30"/>
  <c r="BW177" i="30"/>
  <c r="BV177" i="30"/>
  <c r="BU177" i="30"/>
  <c r="BT177" i="30"/>
  <c r="BS177" i="30"/>
  <c r="BR177" i="30"/>
  <c r="BQ177" i="30"/>
  <c r="BP177" i="30"/>
  <c r="BO177" i="30"/>
  <c r="BN177" i="30"/>
  <c r="BM177" i="30"/>
  <c r="BL177" i="30"/>
  <c r="BK177" i="30"/>
  <c r="BJ177" i="30"/>
  <c r="BI177" i="30"/>
  <c r="BH177" i="30"/>
  <c r="BG177" i="30"/>
  <c r="BF177" i="30"/>
  <c r="BE177" i="30"/>
  <c r="BD177" i="30"/>
  <c r="BC177" i="30"/>
  <c r="BB177" i="30"/>
  <c r="BA177" i="30"/>
  <c r="AZ177" i="30"/>
  <c r="AY177" i="30"/>
  <c r="AX177" i="30"/>
  <c r="AW177" i="30"/>
  <c r="AV177" i="30"/>
  <c r="AU177" i="30"/>
  <c r="AT177" i="30"/>
  <c r="AS177" i="30"/>
  <c r="AR177" i="30"/>
  <c r="AQ177" i="30"/>
  <c r="AP177" i="30"/>
  <c r="AO177" i="30"/>
  <c r="AN177" i="30"/>
  <c r="AM177" i="30"/>
  <c r="AL177" i="30"/>
  <c r="AK177" i="30"/>
  <c r="AJ177" i="30"/>
  <c r="AI177" i="30"/>
  <c r="AH177" i="30"/>
  <c r="AG177" i="30"/>
  <c r="AF177" i="30"/>
  <c r="AE177" i="30"/>
  <c r="AD177" i="30"/>
  <c r="AC177" i="30"/>
  <c r="AB177" i="30"/>
  <c r="AA177" i="30"/>
  <c r="Z177" i="30"/>
  <c r="Y177" i="30"/>
  <c r="X177" i="30"/>
  <c r="W177" i="30"/>
  <c r="V177" i="30"/>
  <c r="U177" i="30"/>
  <c r="T177" i="30"/>
  <c r="S177" i="30"/>
  <c r="R177" i="30"/>
  <c r="Q177" i="30"/>
  <c r="P177" i="30"/>
  <c r="O177" i="30"/>
  <c r="N177" i="30"/>
  <c r="M177" i="30"/>
  <c r="L177" i="30"/>
  <c r="K177" i="30"/>
  <c r="J177" i="30"/>
  <c r="I177" i="30"/>
  <c r="H177" i="30"/>
  <c r="G177" i="30"/>
  <c r="F177" i="30"/>
  <c r="E177" i="30"/>
  <c r="D177" i="30"/>
  <c r="C177" i="30"/>
  <c r="B177" i="30"/>
  <c r="A177" i="30"/>
  <c r="DH176" i="30"/>
  <c r="DG176" i="30"/>
  <c r="DF176" i="30"/>
  <c r="DE176" i="30"/>
  <c r="DD176" i="30"/>
  <c r="DC176" i="30"/>
  <c r="DB176" i="30"/>
  <c r="DA176" i="30"/>
  <c r="CZ176" i="30"/>
  <c r="CY176" i="30"/>
  <c r="CX176" i="30"/>
  <c r="CW176" i="30"/>
  <c r="CV176" i="30"/>
  <c r="CU176" i="30"/>
  <c r="CT176" i="30"/>
  <c r="CS176" i="30"/>
  <c r="CR176" i="30"/>
  <c r="CQ176" i="30"/>
  <c r="CP176" i="30"/>
  <c r="CO176" i="30"/>
  <c r="CN176" i="30"/>
  <c r="CM176" i="30"/>
  <c r="CL176" i="30"/>
  <c r="CK176" i="30"/>
  <c r="CJ176" i="30"/>
  <c r="CI176" i="30"/>
  <c r="CH176" i="30"/>
  <c r="CG176" i="30"/>
  <c r="CF176" i="30"/>
  <c r="CE176" i="30"/>
  <c r="CD176" i="30"/>
  <c r="CC176" i="30"/>
  <c r="CB176" i="30"/>
  <c r="CA176" i="30"/>
  <c r="BZ176" i="30"/>
  <c r="BY176" i="30"/>
  <c r="BX176" i="30"/>
  <c r="BW176" i="30"/>
  <c r="BV176" i="30"/>
  <c r="BU176" i="30"/>
  <c r="BT176" i="30"/>
  <c r="BS176" i="30"/>
  <c r="BR176" i="30"/>
  <c r="BQ176" i="30"/>
  <c r="BP176" i="30"/>
  <c r="BO176" i="30"/>
  <c r="BN176" i="30"/>
  <c r="BM176" i="30"/>
  <c r="BL176" i="30"/>
  <c r="BK176" i="30"/>
  <c r="BJ176" i="30"/>
  <c r="BI176" i="30"/>
  <c r="BH176" i="30"/>
  <c r="BG176" i="30"/>
  <c r="BF176" i="30"/>
  <c r="BE176" i="30"/>
  <c r="BD176" i="30"/>
  <c r="BC176" i="30"/>
  <c r="BB176" i="30"/>
  <c r="BA176" i="30"/>
  <c r="AZ176" i="30"/>
  <c r="AY176" i="30"/>
  <c r="AX176" i="30"/>
  <c r="AW176" i="30"/>
  <c r="AV176" i="30"/>
  <c r="AU176" i="30"/>
  <c r="AT176" i="30"/>
  <c r="AS176" i="30"/>
  <c r="AR176" i="30"/>
  <c r="AQ176" i="30"/>
  <c r="AP176" i="30"/>
  <c r="AO176" i="30"/>
  <c r="AN176" i="30"/>
  <c r="AM176" i="30"/>
  <c r="AL176" i="30"/>
  <c r="AK176" i="30"/>
  <c r="AJ176" i="30"/>
  <c r="AI176" i="30"/>
  <c r="AH176" i="30"/>
  <c r="AG176" i="30"/>
  <c r="AF176" i="30"/>
  <c r="AE176" i="30"/>
  <c r="AD176" i="30"/>
  <c r="AC176" i="30"/>
  <c r="AB176" i="30"/>
  <c r="AA176" i="30"/>
  <c r="Z176" i="30"/>
  <c r="Y176" i="30"/>
  <c r="X176" i="30"/>
  <c r="W176" i="30"/>
  <c r="V176" i="30"/>
  <c r="U176" i="30"/>
  <c r="T176" i="30"/>
  <c r="S176" i="30"/>
  <c r="R176" i="30"/>
  <c r="Q176" i="30"/>
  <c r="P176" i="30"/>
  <c r="O176" i="30"/>
  <c r="N176" i="30"/>
  <c r="M176" i="30"/>
  <c r="L176" i="30"/>
  <c r="K176" i="30"/>
  <c r="J176" i="30"/>
  <c r="I176" i="30"/>
  <c r="H176" i="30"/>
  <c r="G176" i="30"/>
  <c r="F176" i="30"/>
  <c r="E176" i="30"/>
  <c r="D176" i="30"/>
  <c r="C176" i="30"/>
  <c r="B176" i="30"/>
  <c r="A176" i="30"/>
  <c r="DH175" i="30"/>
  <c r="DG175" i="30"/>
  <c r="DF175" i="30"/>
  <c r="DE175" i="30"/>
  <c r="DD175" i="30"/>
  <c r="DC175" i="30"/>
  <c r="DB175" i="30"/>
  <c r="DA175" i="30"/>
  <c r="CZ175" i="30"/>
  <c r="CY175" i="30"/>
  <c r="CX175" i="30"/>
  <c r="CW175" i="30"/>
  <c r="CV175" i="30"/>
  <c r="CU175" i="30"/>
  <c r="CT175" i="30"/>
  <c r="CS175" i="30"/>
  <c r="CR175" i="30"/>
  <c r="CQ175" i="30"/>
  <c r="CP175" i="30"/>
  <c r="CO175" i="30"/>
  <c r="CN175" i="30"/>
  <c r="CM175" i="30"/>
  <c r="CL175" i="30"/>
  <c r="CK175" i="30"/>
  <c r="CJ175" i="30"/>
  <c r="CI175" i="30"/>
  <c r="CH175" i="30"/>
  <c r="CG175" i="30"/>
  <c r="CF175" i="30"/>
  <c r="CE175" i="30"/>
  <c r="CD175" i="30"/>
  <c r="CC175" i="30"/>
  <c r="CB175" i="30"/>
  <c r="CA175" i="30"/>
  <c r="BZ175" i="30"/>
  <c r="BY175" i="30"/>
  <c r="BX175" i="30"/>
  <c r="BW175" i="30"/>
  <c r="BV175" i="30"/>
  <c r="BU175" i="30"/>
  <c r="BT175" i="30"/>
  <c r="BS175" i="30"/>
  <c r="BR175" i="30"/>
  <c r="BQ175" i="30"/>
  <c r="BP175" i="30"/>
  <c r="BO175" i="30"/>
  <c r="BN175" i="30"/>
  <c r="BM175" i="30"/>
  <c r="BL175" i="30"/>
  <c r="BK175" i="30"/>
  <c r="BJ175" i="30"/>
  <c r="BI175" i="30"/>
  <c r="BH175" i="30"/>
  <c r="BG175" i="30"/>
  <c r="BF175" i="30"/>
  <c r="BE175" i="30"/>
  <c r="BD175" i="30"/>
  <c r="BC175" i="30"/>
  <c r="BB175" i="30"/>
  <c r="BA175" i="30"/>
  <c r="AZ175" i="30"/>
  <c r="AY175" i="30"/>
  <c r="AX175" i="30"/>
  <c r="AW175" i="30"/>
  <c r="AV175" i="30"/>
  <c r="AU175" i="30"/>
  <c r="AT175" i="30"/>
  <c r="AS175" i="30"/>
  <c r="AR175" i="30"/>
  <c r="AQ175" i="30"/>
  <c r="AP175" i="30"/>
  <c r="AO175" i="30"/>
  <c r="AN175" i="30"/>
  <c r="AM175" i="30"/>
  <c r="AL175" i="30"/>
  <c r="AK175" i="30"/>
  <c r="AJ175" i="30"/>
  <c r="AI175" i="30"/>
  <c r="AH175" i="30"/>
  <c r="AG175" i="30"/>
  <c r="AF175" i="30"/>
  <c r="AE175" i="30"/>
  <c r="AD175" i="30"/>
  <c r="AC175" i="30"/>
  <c r="AB175" i="30"/>
  <c r="AA175" i="30"/>
  <c r="Z175" i="30"/>
  <c r="Y175" i="30"/>
  <c r="X175" i="30"/>
  <c r="W175" i="30"/>
  <c r="V175" i="30"/>
  <c r="U175" i="30"/>
  <c r="T175" i="30"/>
  <c r="S175" i="30"/>
  <c r="R175" i="30"/>
  <c r="Q175" i="30"/>
  <c r="P175" i="30"/>
  <c r="O175" i="30"/>
  <c r="N175" i="30"/>
  <c r="M175" i="30"/>
  <c r="L175" i="30"/>
  <c r="K175" i="30"/>
  <c r="J175" i="30"/>
  <c r="I175" i="30"/>
  <c r="H175" i="30"/>
  <c r="G175" i="30"/>
  <c r="F175" i="30"/>
  <c r="E175" i="30"/>
  <c r="D175" i="30"/>
  <c r="C175" i="30"/>
  <c r="B175" i="30"/>
  <c r="A175" i="30"/>
  <c r="DH174" i="30"/>
  <c r="DG174" i="30"/>
  <c r="DF174" i="30"/>
  <c r="DE174" i="30"/>
  <c r="DD174" i="30"/>
  <c r="DC174" i="30"/>
  <c r="DB174" i="30"/>
  <c r="DA174" i="30"/>
  <c r="CZ174" i="30"/>
  <c r="CY174" i="30"/>
  <c r="CX174" i="30"/>
  <c r="CW174" i="30"/>
  <c r="CV174" i="30"/>
  <c r="CU174" i="30"/>
  <c r="CT174" i="30"/>
  <c r="CS174" i="30"/>
  <c r="CR174" i="30"/>
  <c r="CQ174" i="30"/>
  <c r="CP174" i="30"/>
  <c r="CO174" i="30"/>
  <c r="CN174" i="30"/>
  <c r="CM174" i="30"/>
  <c r="CL174" i="30"/>
  <c r="CK174" i="30"/>
  <c r="CJ174" i="30"/>
  <c r="CI174" i="30"/>
  <c r="CH174" i="30"/>
  <c r="CG174" i="30"/>
  <c r="CF174" i="30"/>
  <c r="CE174" i="30"/>
  <c r="CD174" i="30"/>
  <c r="CC174" i="30"/>
  <c r="CB174" i="30"/>
  <c r="CA174" i="30"/>
  <c r="BZ174" i="30"/>
  <c r="BY174" i="30"/>
  <c r="BX174" i="30"/>
  <c r="BW174" i="30"/>
  <c r="BV174" i="30"/>
  <c r="BU174" i="30"/>
  <c r="BT174" i="30"/>
  <c r="BS174" i="30"/>
  <c r="BR174" i="30"/>
  <c r="BQ174" i="30"/>
  <c r="BP174" i="30"/>
  <c r="BO174" i="30"/>
  <c r="BN174" i="30"/>
  <c r="BM174" i="30"/>
  <c r="BL174" i="30"/>
  <c r="BK174" i="30"/>
  <c r="BJ174" i="30"/>
  <c r="BI174" i="30"/>
  <c r="BH174" i="30"/>
  <c r="BG174" i="30"/>
  <c r="BF174" i="30"/>
  <c r="BE174" i="30"/>
  <c r="BD174" i="30"/>
  <c r="BC174" i="30"/>
  <c r="BB174" i="30"/>
  <c r="BA174" i="30"/>
  <c r="AZ174" i="30"/>
  <c r="AY174" i="30"/>
  <c r="AX174" i="30"/>
  <c r="AW174" i="30"/>
  <c r="AV174" i="30"/>
  <c r="AU174" i="30"/>
  <c r="AT174" i="30"/>
  <c r="AS174" i="30"/>
  <c r="AR174" i="30"/>
  <c r="AQ174" i="30"/>
  <c r="AP174" i="30"/>
  <c r="AO174" i="30"/>
  <c r="AN174" i="30"/>
  <c r="AM174" i="30"/>
  <c r="AL174" i="30"/>
  <c r="AK174" i="30"/>
  <c r="AJ174" i="30"/>
  <c r="AI174" i="30"/>
  <c r="AH174" i="30"/>
  <c r="AG174" i="30"/>
  <c r="AF174" i="30"/>
  <c r="AE174" i="30"/>
  <c r="AD174" i="30"/>
  <c r="AC174" i="30"/>
  <c r="AB174" i="30"/>
  <c r="AA174" i="30"/>
  <c r="Z174" i="30"/>
  <c r="Y174" i="30"/>
  <c r="X174" i="30"/>
  <c r="W174" i="30"/>
  <c r="V174" i="30"/>
  <c r="U174" i="30"/>
  <c r="T174" i="30"/>
  <c r="S174" i="30"/>
  <c r="R174" i="30"/>
  <c r="Q174" i="30"/>
  <c r="P174" i="30"/>
  <c r="O174" i="30"/>
  <c r="N174" i="30"/>
  <c r="M174" i="30"/>
  <c r="L174" i="30"/>
  <c r="K174" i="30"/>
  <c r="J174" i="30"/>
  <c r="I174" i="30"/>
  <c r="H174" i="30"/>
  <c r="G174" i="30"/>
  <c r="F174" i="30"/>
  <c r="E174" i="30"/>
  <c r="D174" i="30"/>
  <c r="C174" i="30"/>
  <c r="B174" i="30"/>
  <c r="A174" i="30"/>
  <c r="DH173" i="30"/>
  <c r="DG173" i="30"/>
  <c r="DF173" i="30"/>
  <c r="DE173" i="30"/>
  <c r="DD173" i="30"/>
  <c r="DC173" i="30"/>
  <c r="DB173" i="30"/>
  <c r="DA173" i="30"/>
  <c r="CZ173" i="30"/>
  <c r="CY173" i="30"/>
  <c r="CX173" i="30"/>
  <c r="CW173" i="30"/>
  <c r="CV173" i="30"/>
  <c r="CU173" i="30"/>
  <c r="CT173" i="30"/>
  <c r="CS173" i="30"/>
  <c r="CR173" i="30"/>
  <c r="CQ173" i="30"/>
  <c r="CP173" i="30"/>
  <c r="CO173" i="30"/>
  <c r="CN173" i="30"/>
  <c r="CM173" i="30"/>
  <c r="CL173" i="30"/>
  <c r="CK173" i="30"/>
  <c r="CJ173" i="30"/>
  <c r="CI173" i="30"/>
  <c r="CH173" i="30"/>
  <c r="CG173" i="30"/>
  <c r="CF173" i="30"/>
  <c r="CE173" i="30"/>
  <c r="CD173" i="30"/>
  <c r="CC173" i="30"/>
  <c r="CB173" i="30"/>
  <c r="CA173" i="30"/>
  <c r="BZ173" i="30"/>
  <c r="BY173" i="30"/>
  <c r="BX173" i="30"/>
  <c r="BW173" i="30"/>
  <c r="BV173" i="30"/>
  <c r="BU173" i="30"/>
  <c r="BT173" i="30"/>
  <c r="BS173" i="30"/>
  <c r="BR173" i="30"/>
  <c r="BQ173" i="30"/>
  <c r="BP173" i="30"/>
  <c r="BO173" i="30"/>
  <c r="BN173" i="30"/>
  <c r="BM173" i="30"/>
  <c r="BL173" i="30"/>
  <c r="BK173" i="30"/>
  <c r="BJ173" i="30"/>
  <c r="BI173" i="30"/>
  <c r="BH173" i="30"/>
  <c r="BG173" i="30"/>
  <c r="BF173" i="30"/>
  <c r="BE173" i="30"/>
  <c r="BD173" i="30"/>
  <c r="BC173" i="30"/>
  <c r="BB173" i="30"/>
  <c r="BA173" i="30"/>
  <c r="AZ173" i="30"/>
  <c r="AY173" i="30"/>
  <c r="AX173" i="30"/>
  <c r="AW173" i="30"/>
  <c r="AV173" i="30"/>
  <c r="AU173" i="30"/>
  <c r="AT173" i="30"/>
  <c r="AS173" i="30"/>
  <c r="AR173" i="30"/>
  <c r="AQ173" i="30"/>
  <c r="AP173" i="30"/>
  <c r="AO173" i="30"/>
  <c r="AN173" i="30"/>
  <c r="AM173" i="30"/>
  <c r="AL173" i="30"/>
  <c r="AK173" i="30"/>
  <c r="AJ173" i="30"/>
  <c r="AI173" i="30"/>
  <c r="AH173" i="30"/>
  <c r="AG173" i="30"/>
  <c r="AF173" i="30"/>
  <c r="AE173" i="30"/>
  <c r="AD173" i="30"/>
  <c r="AC173" i="30"/>
  <c r="AB173" i="30"/>
  <c r="AA173" i="30"/>
  <c r="Z173" i="30"/>
  <c r="Y173" i="30"/>
  <c r="X173" i="30"/>
  <c r="W173" i="30"/>
  <c r="V173" i="30"/>
  <c r="U173" i="30"/>
  <c r="T173" i="30"/>
  <c r="S173" i="30"/>
  <c r="R173" i="30"/>
  <c r="Q173" i="30"/>
  <c r="P173" i="30"/>
  <c r="O173" i="30"/>
  <c r="N173" i="30"/>
  <c r="M173" i="30"/>
  <c r="L173" i="30"/>
  <c r="K173" i="30"/>
  <c r="J173" i="30"/>
  <c r="I173" i="30"/>
  <c r="H173" i="30"/>
  <c r="G173" i="30"/>
  <c r="F173" i="30"/>
  <c r="E173" i="30"/>
  <c r="D173" i="30"/>
  <c r="C173" i="30"/>
  <c r="B173" i="30"/>
  <c r="A173" i="30"/>
  <c r="DH172" i="30"/>
  <c r="DG172" i="30"/>
  <c r="DF172" i="30"/>
  <c r="DE172" i="30"/>
  <c r="DD172" i="30"/>
  <c r="DC172" i="30"/>
  <c r="DB172" i="30"/>
  <c r="DA172" i="30"/>
  <c r="CZ172" i="30"/>
  <c r="CY172" i="30"/>
  <c r="CX172" i="30"/>
  <c r="CW172" i="30"/>
  <c r="CV172" i="30"/>
  <c r="CU172" i="30"/>
  <c r="CT172" i="30"/>
  <c r="CS172" i="30"/>
  <c r="CR172" i="30"/>
  <c r="CQ172" i="30"/>
  <c r="CP172" i="30"/>
  <c r="CO172" i="30"/>
  <c r="CN172" i="30"/>
  <c r="CM172" i="30"/>
  <c r="CL172" i="30"/>
  <c r="CK172" i="30"/>
  <c r="CJ172" i="30"/>
  <c r="CI172" i="30"/>
  <c r="CH172" i="30"/>
  <c r="CG172" i="30"/>
  <c r="CF172" i="30"/>
  <c r="CE172" i="30"/>
  <c r="CD172" i="30"/>
  <c r="CC172" i="30"/>
  <c r="CB172" i="30"/>
  <c r="CA172" i="30"/>
  <c r="BZ172" i="30"/>
  <c r="BY172" i="30"/>
  <c r="BX172" i="30"/>
  <c r="BW172" i="30"/>
  <c r="BV172" i="30"/>
  <c r="BU172" i="30"/>
  <c r="BT172" i="30"/>
  <c r="BS172" i="30"/>
  <c r="BR172" i="30"/>
  <c r="BQ172" i="30"/>
  <c r="BP172" i="30"/>
  <c r="BO172" i="30"/>
  <c r="BN172" i="30"/>
  <c r="BM172" i="30"/>
  <c r="BL172" i="30"/>
  <c r="BK172" i="30"/>
  <c r="BJ172" i="30"/>
  <c r="BI172" i="30"/>
  <c r="BH172" i="30"/>
  <c r="BG172" i="30"/>
  <c r="BF172" i="30"/>
  <c r="BE172" i="30"/>
  <c r="BD172" i="30"/>
  <c r="BC172" i="30"/>
  <c r="BB172" i="30"/>
  <c r="BA172" i="30"/>
  <c r="AZ172" i="30"/>
  <c r="AY172" i="30"/>
  <c r="AX172" i="30"/>
  <c r="AW172" i="30"/>
  <c r="AV172" i="30"/>
  <c r="AU172" i="30"/>
  <c r="AT172" i="30"/>
  <c r="AS172" i="30"/>
  <c r="AR172" i="30"/>
  <c r="AQ172" i="30"/>
  <c r="AP172" i="30"/>
  <c r="AO172" i="30"/>
  <c r="AN172" i="30"/>
  <c r="AM172" i="30"/>
  <c r="AL172" i="30"/>
  <c r="AK172" i="30"/>
  <c r="AJ172" i="30"/>
  <c r="AI172" i="30"/>
  <c r="AH172" i="30"/>
  <c r="AG172" i="30"/>
  <c r="AF172" i="30"/>
  <c r="AE172" i="30"/>
  <c r="AD172" i="30"/>
  <c r="AC172" i="30"/>
  <c r="AB172" i="30"/>
  <c r="AA172" i="30"/>
  <c r="Z172" i="30"/>
  <c r="Y172" i="30"/>
  <c r="X172" i="30"/>
  <c r="W172" i="30"/>
  <c r="V172" i="30"/>
  <c r="U172" i="30"/>
  <c r="T172" i="30"/>
  <c r="S172" i="30"/>
  <c r="R172" i="30"/>
  <c r="Q172" i="30"/>
  <c r="P172" i="30"/>
  <c r="O172" i="30"/>
  <c r="N172" i="30"/>
  <c r="M172" i="30"/>
  <c r="L172" i="30"/>
  <c r="K172" i="30"/>
  <c r="J172" i="30"/>
  <c r="I172" i="30"/>
  <c r="H172" i="30"/>
  <c r="G172" i="30"/>
  <c r="F172" i="30"/>
  <c r="E172" i="30"/>
  <c r="D172" i="30"/>
  <c r="C172" i="30"/>
  <c r="B172" i="30"/>
  <c r="A172" i="30"/>
  <c r="DH171" i="30"/>
  <c r="DG171" i="30"/>
  <c r="DF171" i="30"/>
  <c r="DE171" i="30"/>
  <c r="DD171" i="30"/>
  <c r="DC171" i="30"/>
  <c r="DB171" i="30"/>
  <c r="DA171" i="30"/>
  <c r="CZ171" i="30"/>
  <c r="CY171" i="30"/>
  <c r="CX171" i="30"/>
  <c r="CW171" i="30"/>
  <c r="CV171" i="30"/>
  <c r="CU171" i="30"/>
  <c r="CT171" i="30"/>
  <c r="CS171" i="30"/>
  <c r="CR171" i="30"/>
  <c r="CQ171" i="30"/>
  <c r="CP171" i="30"/>
  <c r="CO171" i="30"/>
  <c r="CN171" i="30"/>
  <c r="CM171" i="30"/>
  <c r="CL171" i="30"/>
  <c r="CK171" i="30"/>
  <c r="CJ171" i="30"/>
  <c r="CI171" i="30"/>
  <c r="CH171" i="30"/>
  <c r="CG171" i="30"/>
  <c r="CF171" i="30"/>
  <c r="CE171" i="30"/>
  <c r="CD171" i="30"/>
  <c r="CC171" i="30"/>
  <c r="CB171" i="30"/>
  <c r="CA171" i="30"/>
  <c r="BZ171" i="30"/>
  <c r="BY171" i="30"/>
  <c r="BX171" i="30"/>
  <c r="BW171" i="30"/>
  <c r="BV171" i="30"/>
  <c r="BU171" i="30"/>
  <c r="BT171" i="30"/>
  <c r="BS171" i="30"/>
  <c r="BR171" i="30"/>
  <c r="BQ171" i="30"/>
  <c r="BP171" i="30"/>
  <c r="BO171" i="30"/>
  <c r="BN171" i="30"/>
  <c r="BM171" i="30"/>
  <c r="BL171" i="30"/>
  <c r="BK171" i="30"/>
  <c r="BJ171" i="30"/>
  <c r="BI171" i="30"/>
  <c r="BH171" i="30"/>
  <c r="BG171" i="30"/>
  <c r="BF171" i="30"/>
  <c r="BE171" i="30"/>
  <c r="BD171" i="30"/>
  <c r="BC171" i="30"/>
  <c r="BB171" i="30"/>
  <c r="BA171" i="30"/>
  <c r="AZ171" i="30"/>
  <c r="AY171" i="30"/>
  <c r="AX171" i="30"/>
  <c r="AW171" i="30"/>
  <c r="AV171" i="30"/>
  <c r="AU171" i="30"/>
  <c r="AT171" i="30"/>
  <c r="AS171" i="30"/>
  <c r="AR171" i="30"/>
  <c r="AQ171" i="30"/>
  <c r="AP171" i="30"/>
  <c r="AO171" i="30"/>
  <c r="AN171" i="30"/>
  <c r="AM171" i="30"/>
  <c r="AL171" i="30"/>
  <c r="AK171" i="30"/>
  <c r="AJ171" i="30"/>
  <c r="AI171" i="30"/>
  <c r="AH171" i="30"/>
  <c r="AG171" i="30"/>
  <c r="AF171" i="30"/>
  <c r="AE171" i="30"/>
  <c r="AD171" i="30"/>
  <c r="AC171" i="30"/>
  <c r="AB171" i="30"/>
  <c r="AA171" i="30"/>
  <c r="Z171" i="30"/>
  <c r="Y171" i="30"/>
  <c r="X171" i="30"/>
  <c r="W171" i="30"/>
  <c r="V171" i="30"/>
  <c r="U171" i="30"/>
  <c r="T171" i="30"/>
  <c r="S171" i="30"/>
  <c r="R171" i="30"/>
  <c r="Q171" i="30"/>
  <c r="P171" i="30"/>
  <c r="O171" i="30"/>
  <c r="N171" i="30"/>
  <c r="M171" i="30"/>
  <c r="L171" i="30"/>
  <c r="K171" i="30"/>
  <c r="J171" i="30"/>
  <c r="I171" i="30"/>
  <c r="H171" i="30"/>
  <c r="G171" i="30"/>
  <c r="F171" i="30"/>
  <c r="E171" i="30"/>
  <c r="D171" i="30"/>
  <c r="C171" i="30"/>
  <c r="B171" i="30"/>
  <c r="A171" i="30"/>
  <c r="DH170" i="30"/>
  <c r="DG170" i="30"/>
  <c r="DF170" i="30"/>
  <c r="DE170" i="30"/>
  <c r="DD170" i="30"/>
  <c r="DC170" i="30"/>
  <c r="DB170" i="30"/>
  <c r="DA170" i="30"/>
  <c r="CZ170" i="30"/>
  <c r="CY170" i="30"/>
  <c r="CX170" i="30"/>
  <c r="CW170" i="30"/>
  <c r="CV170" i="30"/>
  <c r="CU170" i="30"/>
  <c r="CT170" i="30"/>
  <c r="CS170" i="30"/>
  <c r="CR170" i="30"/>
  <c r="CQ170" i="30"/>
  <c r="CP170" i="30"/>
  <c r="CO170" i="30"/>
  <c r="CN170" i="30"/>
  <c r="CM170" i="30"/>
  <c r="CL170" i="30"/>
  <c r="CK170" i="30"/>
  <c r="CJ170" i="30"/>
  <c r="CI170" i="30"/>
  <c r="CH170" i="30"/>
  <c r="CG170" i="30"/>
  <c r="CF170" i="30"/>
  <c r="CE170" i="30"/>
  <c r="CD170" i="30"/>
  <c r="CC170" i="30"/>
  <c r="CB170" i="30"/>
  <c r="CA170" i="30"/>
  <c r="BZ170" i="30"/>
  <c r="BY170" i="30"/>
  <c r="BX170" i="30"/>
  <c r="BW170" i="30"/>
  <c r="BV170" i="30"/>
  <c r="BU170" i="30"/>
  <c r="BT170" i="30"/>
  <c r="BS170" i="30"/>
  <c r="BR170" i="30"/>
  <c r="BQ170" i="30"/>
  <c r="BP170" i="30"/>
  <c r="BO170" i="30"/>
  <c r="BN170" i="30"/>
  <c r="BM170" i="30"/>
  <c r="BL170" i="30"/>
  <c r="BK170" i="30"/>
  <c r="BJ170" i="30"/>
  <c r="BI170" i="30"/>
  <c r="BH170" i="30"/>
  <c r="BG170" i="30"/>
  <c r="BF170" i="30"/>
  <c r="BE170" i="30"/>
  <c r="BD170" i="30"/>
  <c r="BC170" i="30"/>
  <c r="BB170" i="30"/>
  <c r="BA170" i="30"/>
  <c r="AZ170" i="30"/>
  <c r="AY170" i="30"/>
  <c r="AX170" i="30"/>
  <c r="AW170" i="30"/>
  <c r="AV170" i="30"/>
  <c r="AU170" i="30"/>
  <c r="AT170" i="30"/>
  <c r="AS170" i="30"/>
  <c r="AR170" i="30"/>
  <c r="AQ170" i="30"/>
  <c r="AP170" i="30"/>
  <c r="AO170" i="30"/>
  <c r="AN170" i="30"/>
  <c r="AM170" i="30"/>
  <c r="AL170" i="30"/>
  <c r="AK170" i="30"/>
  <c r="AJ170" i="30"/>
  <c r="AI170" i="30"/>
  <c r="AH170" i="30"/>
  <c r="AG170" i="30"/>
  <c r="AF170" i="30"/>
  <c r="AE170" i="30"/>
  <c r="AD170" i="30"/>
  <c r="AC170" i="30"/>
  <c r="AB170" i="30"/>
  <c r="AA170" i="30"/>
  <c r="Z170" i="30"/>
  <c r="Y170" i="30"/>
  <c r="X170" i="30"/>
  <c r="W170" i="30"/>
  <c r="V170" i="30"/>
  <c r="U170" i="30"/>
  <c r="T170" i="30"/>
  <c r="S170" i="30"/>
  <c r="R170" i="30"/>
  <c r="Q170" i="30"/>
  <c r="P170" i="30"/>
  <c r="O170" i="30"/>
  <c r="N170" i="30"/>
  <c r="M170" i="30"/>
  <c r="L170" i="30"/>
  <c r="K170" i="30"/>
  <c r="J170" i="30"/>
  <c r="I170" i="30"/>
  <c r="H170" i="30"/>
  <c r="G170" i="30"/>
  <c r="F170" i="30"/>
  <c r="E170" i="30"/>
  <c r="D170" i="30"/>
  <c r="C170" i="30"/>
  <c r="B170" i="30"/>
  <c r="A170" i="30"/>
  <c r="DH169" i="30"/>
  <c r="DG169" i="30"/>
  <c r="DF169" i="30"/>
  <c r="DE169" i="30"/>
  <c r="DD169" i="30"/>
  <c r="DC169" i="30"/>
  <c r="DB169" i="30"/>
  <c r="DA169" i="30"/>
  <c r="CZ169" i="30"/>
  <c r="CY169" i="30"/>
  <c r="CX169" i="30"/>
  <c r="CW169" i="30"/>
  <c r="CV169" i="30"/>
  <c r="CU169" i="30"/>
  <c r="CT169" i="30"/>
  <c r="CS169" i="30"/>
  <c r="CR169" i="30"/>
  <c r="CQ169" i="30"/>
  <c r="CP169" i="30"/>
  <c r="CO169" i="30"/>
  <c r="CN169" i="30"/>
  <c r="CM169" i="30"/>
  <c r="CL169" i="30"/>
  <c r="CK169" i="30"/>
  <c r="CJ169" i="30"/>
  <c r="CI169" i="30"/>
  <c r="CH169" i="30"/>
  <c r="CG169" i="30"/>
  <c r="CF169" i="30"/>
  <c r="CE169" i="30"/>
  <c r="CD169" i="30"/>
  <c r="CC169" i="30"/>
  <c r="CB169" i="30"/>
  <c r="CA169" i="30"/>
  <c r="BZ169" i="30"/>
  <c r="BY169" i="30"/>
  <c r="BX169" i="30"/>
  <c r="BW169" i="30"/>
  <c r="BV169" i="30"/>
  <c r="BU169" i="30"/>
  <c r="BT169" i="30"/>
  <c r="BS169" i="30"/>
  <c r="BR169" i="30"/>
  <c r="BQ169" i="30"/>
  <c r="BP169" i="30"/>
  <c r="BO169" i="30"/>
  <c r="BN169" i="30"/>
  <c r="BM169" i="30"/>
  <c r="BL169" i="30"/>
  <c r="BK169" i="30"/>
  <c r="BJ169" i="30"/>
  <c r="BI169" i="30"/>
  <c r="BH169" i="30"/>
  <c r="BG169" i="30"/>
  <c r="BF169" i="30"/>
  <c r="BE169" i="30"/>
  <c r="BD169" i="30"/>
  <c r="BC169" i="30"/>
  <c r="BB169" i="30"/>
  <c r="BA169" i="30"/>
  <c r="AZ169" i="30"/>
  <c r="AY169" i="30"/>
  <c r="AX169" i="30"/>
  <c r="AW169" i="30"/>
  <c r="AV169" i="30"/>
  <c r="AU169" i="30"/>
  <c r="AT169" i="30"/>
  <c r="AS169" i="30"/>
  <c r="AR169" i="30"/>
  <c r="AQ169" i="30"/>
  <c r="AP169" i="30"/>
  <c r="AO169" i="30"/>
  <c r="AN169" i="30"/>
  <c r="AM169" i="30"/>
  <c r="AL169" i="30"/>
  <c r="AK169" i="30"/>
  <c r="AJ169" i="30"/>
  <c r="AI169" i="30"/>
  <c r="AH169" i="30"/>
  <c r="AG169" i="30"/>
  <c r="AF169" i="30"/>
  <c r="AE169" i="30"/>
  <c r="AD169" i="30"/>
  <c r="AC169" i="30"/>
  <c r="AB169" i="30"/>
  <c r="AA169" i="30"/>
  <c r="Z169" i="30"/>
  <c r="Y169" i="30"/>
  <c r="X169" i="30"/>
  <c r="W169" i="30"/>
  <c r="V169" i="30"/>
  <c r="U169" i="30"/>
  <c r="T169" i="30"/>
  <c r="S169" i="30"/>
  <c r="R169" i="30"/>
  <c r="Q169" i="30"/>
  <c r="P169" i="30"/>
  <c r="O169" i="30"/>
  <c r="N169" i="30"/>
  <c r="M169" i="30"/>
  <c r="L169" i="30"/>
  <c r="K169" i="30"/>
  <c r="J169" i="30"/>
  <c r="I169" i="30"/>
  <c r="H169" i="30"/>
  <c r="G169" i="30"/>
  <c r="F169" i="30"/>
  <c r="E169" i="30"/>
  <c r="D169" i="30"/>
  <c r="C169" i="30"/>
  <c r="B169" i="30"/>
  <c r="A169" i="30"/>
  <c r="DH168" i="30"/>
  <c r="DG168" i="30"/>
  <c r="DF168" i="30"/>
  <c r="DE168" i="30"/>
  <c r="DD168" i="30"/>
  <c r="DC168" i="30"/>
  <c r="DB168" i="30"/>
  <c r="DA168" i="30"/>
  <c r="CZ168" i="30"/>
  <c r="CY168" i="30"/>
  <c r="CX168" i="30"/>
  <c r="CW168" i="30"/>
  <c r="CV168" i="30"/>
  <c r="CU168" i="30"/>
  <c r="CT168" i="30"/>
  <c r="CS168" i="30"/>
  <c r="CR168" i="30"/>
  <c r="CQ168" i="30"/>
  <c r="CP168" i="30"/>
  <c r="CO168" i="30"/>
  <c r="CN168" i="30"/>
  <c r="CM168" i="30"/>
  <c r="CL168" i="30"/>
  <c r="CK168" i="30"/>
  <c r="CJ168" i="30"/>
  <c r="CI168" i="30"/>
  <c r="CH168" i="30"/>
  <c r="CG168" i="30"/>
  <c r="CF168" i="30"/>
  <c r="CE168" i="30"/>
  <c r="CD168" i="30"/>
  <c r="CC168" i="30"/>
  <c r="CB168" i="30"/>
  <c r="CA168" i="30"/>
  <c r="BZ168" i="30"/>
  <c r="BY168" i="30"/>
  <c r="BX168" i="30"/>
  <c r="BW168" i="30"/>
  <c r="BV168" i="30"/>
  <c r="BU168" i="30"/>
  <c r="BT168" i="30"/>
  <c r="BS168" i="30"/>
  <c r="BR168" i="30"/>
  <c r="BQ168" i="30"/>
  <c r="BP168" i="30"/>
  <c r="BO168" i="30"/>
  <c r="BN168" i="30"/>
  <c r="BM168" i="30"/>
  <c r="BL168" i="30"/>
  <c r="BK168" i="30"/>
  <c r="BJ168" i="30"/>
  <c r="BI168" i="30"/>
  <c r="BH168" i="30"/>
  <c r="BG168" i="30"/>
  <c r="BF168" i="30"/>
  <c r="BE168" i="30"/>
  <c r="BD168" i="30"/>
  <c r="BC168" i="30"/>
  <c r="BB168" i="30"/>
  <c r="BA168" i="30"/>
  <c r="AZ168" i="30"/>
  <c r="AY168" i="30"/>
  <c r="AX168" i="30"/>
  <c r="AW168" i="30"/>
  <c r="AV168" i="30"/>
  <c r="AU168" i="30"/>
  <c r="AT168" i="30"/>
  <c r="AS168" i="30"/>
  <c r="AR168" i="30"/>
  <c r="AQ168" i="30"/>
  <c r="AP168" i="30"/>
  <c r="AO168" i="30"/>
  <c r="AN168" i="30"/>
  <c r="AM168" i="30"/>
  <c r="AL168" i="30"/>
  <c r="AK168" i="30"/>
  <c r="AJ168" i="30"/>
  <c r="AI168" i="30"/>
  <c r="AH168" i="30"/>
  <c r="AG168" i="30"/>
  <c r="AF168" i="30"/>
  <c r="AE168" i="30"/>
  <c r="AD168" i="30"/>
  <c r="AC168" i="30"/>
  <c r="AB168" i="30"/>
  <c r="AA168" i="30"/>
  <c r="Z168" i="30"/>
  <c r="Y168" i="30"/>
  <c r="X168" i="30"/>
  <c r="W168" i="30"/>
  <c r="V168" i="30"/>
  <c r="U168" i="30"/>
  <c r="T168" i="30"/>
  <c r="S168" i="30"/>
  <c r="R168" i="30"/>
  <c r="Q168" i="30"/>
  <c r="P168" i="30"/>
  <c r="O168" i="30"/>
  <c r="N168" i="30"/>
  <c r="M168" i="30"/>
  <c r="L168" i="30"/>
  <c r="K168" i="30"/>
  <c r="J168" i="30"/>
  <c r="I168" i="30"/>
  <c r="H168" i="30"/>
  <c r="G168" i="30"/>
  <c r="F168" i="30"/>
  <c r="E168" i="30"/>
  <c r="D168" i="30"/>
  <c r="C168" i="30"/>
  <c r="B168" i="30"/>
  <c r="A168" i="30"/>
  <c r="DH167" i="30"/>
  <c r="DG167" i="30"/>
  <c r="DF167" i="30"/>
  <c r="DE167" i="30"/>
  <c r="DD167" i="30"/>
  <c r="DC167" i="30"/>
  <c r="DB167" i="30"/>
  <c r="DA167" i="30"/>
  <c r="CZ167" i="30"/>
  <c r="CY167" i="30"/>
  <c r="CX167" i="30"/>
  <c r="CW167" i="30"/>
  <c r="CV167" i="30"/>
  <c r="CU167" i="30"/>
  <c r="CT167" i="30"/>
  <c r="CS167" i="30"/>
  <c r="CR167" i="30"/>
  <c r="CQ167" i="30"/>
  <c r="CP167" i="30"/>
  <c r="CO167" i="30"/>
  <c r="CN167" i="30"/>
  <c r="CM167" i="30"/>
  <c r="CL167" i="30"/>
  <c r="CK167" i="30"/>
  <c r="CJ167" i="30"/>
  <c r="CI167" i="30"/>
  <c r="CH167" i="30"/>
  <c r="CG167" i="30"/>
  <c r="CF167" i="30"/>
  <c r="CE167" i="30"/>
  <c r="CD167" i="30"/>
  <c r="CC167" i="30"/>
  <c r="CB167" i="30"/>
  <c r="CA167" i="30"/>
  <c r="BZ167" i="30"/>
  <c r="BY167" i="30"/>
  <c r="BX167" i="30"/>
  <c r="BW167" i="30"/>
  <c r="BV167" i="30"/>
  <c r="BU167" i="30"/>
  <c r="BT167" i="30"/>
  <c r="BS167" i="30"/>
  <c r="BR167" i="30"/>
  <c r="BQ167" i="30"/>
  <c r="BP167" i="30"/>
  <c r="BO167" i="30"/>
  <c r="BN167" i="30"/>
  <c r="BM167" i="30"/>
  <c r="BL167" i="30"/>
  <c r="BK167" i="30"/>
  <c r="BJ167" i="30"/>
  <c r="BI167" i="30"/>
  <c r="BH167" i="30"/>
  <c r="BG167" i="30"/>
  <c r="BF167" i="30"/>
  <c r="BE167" i="30"/>
  <c r="BD167" i="30"/>
  <c r="BC167" i="30"/>
  <c r="BB167" i="30"/>
  <c r="BA167" i="30"/>
  <c r="AZ167" i="30"/>
  <c r="AY167" i="30"/>
  <c r="AX167" i="30"/>
  <c r="AW167" i="30"/>
  <c r="AV167" i="30"/>
  <c r="AU167" i="30"/>
  <c r="AT167" i="30"/>
  <c r="AS167" i="30"/>
  <c r="AR167" i="30"/>
  <c r="AQ167" i="30"/>
  <c r="AP167" i="30"/>
  <c r="AO167" i="30"/>
  <c r="AN167" i="30"/>
  <c r="AM167" i="30"/>
  <c r="AL167" i="30"/>
  <c r="AK167" i="30"/>
  <c r="AJ167" i="30"/>
  <c r="AI167" i="30"/>
  <c r="AH167" i="30"/>
  <c r="AG167" i="30"/>
  <c r="AF167" i="30"/>
  <c r="AE167" i="30"/>
  <c r="AD167" i="30"/>
  <c r="AC167" i="30"/>
  <c r="AB167" i="30"/>
  <c r="AA167" i="30"/>
  <c r="Z167" i="30"/>
  <c r="Y167" i="30"/>
  <c r="X167" i="30"/>
  <c r="W167" i="30"/>
  <c r="V167" i="30"/>
  <c r="U167" i="30"/>
  <c r="T167" i="30"/>
  <c r="S167" i="30"/>
  <c r="R167" i="30"/>
  <c r="Q167" i="30"/>
  <c r="P167" i="30"/>
  <c r="O167" i="30"/>
  <c r="N167" i="30"/>
  <c r="M167" i="30"/>
  <c r="L167" i="30"/>
  <c r="K167" i="30"/>
  <c r="J167" i="30"/>
  <c r="I167" i="30"/>
  <c r="H167" i="30"/>
  <c r="G167" i="30"/>
  <c r="F167" i="30"/>
  <c r="E167" i="30"/>
  <c r="D167" i="30"/>
  <c r="C167" i="30"/>
  <c r="B167" i="30"/>
  <c r="A167" i="30"/>
  <c r="DH166" i="30"/>
  <c r="DG166" i="30"/>
  <c r="DF166" i="30"/>
  <c r="DE166" i="30"/>
  <c r="DD166" i="30"/>
  <c r="DC166" i="30"/>
  <c r="DB166" i="30"/>
  <c r="DA166" i="30"/>
  <c r="CZ166" i="30"/>
  <c r="CY166" i="30"/>
  <c r="CX166" i="30"/>
  <c r="CW166" i="30"/>
  <c r="CV166" i="30"/>
  <c r="CU166" i="30"/>
  <c r="CT166" i="30"/>
  <c r="CS166" i="30"/>
  <c r="CR166" i="30"/>
  <c r="CQ166" i="30"/>
  <c r="CP166" i="30"/>
  <c r="CO166" i="30"/>
  <c r="CN166" i="30"/>
  <c r="CM166" i="30"/>
  <c r="CL166" i="30"/>
  <c r="CK166" i="30"/>
  <c r="CJ166" i="30"/>
  <c r="CI166" i="30"/>
  <c r="CH166" i="30"/>
  <c r="CG166" i="30"/>
  <c r="CF166" i="30"/>
  <c r="CE166" i="30"/>
  <c r="CD166" i="30"/>
  <c r="CC166" i="30"/>
  <c r="CB166" i="30"/>
  <c r="CA166" i="30"/>
  <c r="BZ166" i="30"/>
  <c r="BY166" i="30"/>
  <c r="BX166" i="30"/>
  <c r="BW166" i="30"/>
  <c r="BV166" i="30"/>
  <c r="BU166" i="30"/>
  <c r="BT166" i="30"/>
  <c r="BS166" i="30"/>
  <c r="BR166" i="30"/>
  <c r="BQ166" i="30"/>
  <c r="BP166" i="30"/>
  <c r="BO166" i="30"/>
  <c r="BN166" i="30"/>
  <c r="BM166" i="30"/>
  <c r="BL166" i="30"/>
  <c r="BK166" i="30"/>
  <c r="BJ166" i="30"/>
  <c r="BI166" i="30"/>
  <c r="BH166" i="30"/>
  <c r="BG166" i="30"/>
  <c r="BF166" i="30"/>
  <c r="BE166" i="30"/>
  <c r="BD166" i="30"/>
  <c r="BC166" i="30"/>
  <c r="BB166" i="30"/>
  <c r="BA166" i="30"/>
  <c r="AZ166" i="30"/>
  <c r="AY166" i="30"/>
  <c r="AX166" i="30"/>
  <c r="AW166" i="30"/>
  <c r="AV166" i="30"/>
  <c r="AU166" i="30"/>
  <c r="AT166" i="30"/>
  <c r="AS166" i="30"/>
  <c r="AR166" i="30"/>
  <c r="AQ166" i="30"/>
  <c r="AP166" i="30"/>
  <c r="AO166" i="30"/>
  <c r="AN166" i="30"/>
  <c r="AM166" i="30"/>
  <c r="AL166" i="30"/>
  <c r="AK166" i="30"/>
  <c r="AJ166" i="30"/>
  <c r="AI166" i="30"/>
  <c r="AH166" i="30"/>
  <c r="AG166" i="30"/>
  <c r="AF166" i="30"/>
  <c r="AE166" i="30"/>
  <c r="AD166" i="30"/>
  <c r="AC166" i="30"/>
  <c r="AB166" i="30"/>
  <c r="AA166" i="30"/>
  <c r="Z166" i="30"/>
  <c r="Y166" i="30"/>
  <c r="X166" i="30"/>
  <c r="W166" i="30"/>
  <c r="V166" i="30"/>
  <c r="U166" i="30"/>
  <c r="T166" i="30"/>
  <c r="S166" i="30"/>
  <c r="R166" i="30"/>
  <c r="Q166" i="30"/>
  <c r="P166" i="30"/>
  <c r="O166" i="30"/>
  <c r="N166" i="30"/>
  <c r="M166" i="30"/>
  <c r="L166" i="30"/>
  <c r="K166" i="30"/>
  <c r="J166" i="30"/>
  <c r="I166" i="30"/>
  <c r="H166" i="30"/>
  <c r="G166" i="30"/>
  <c r="F166" i="30"/>
  <c r="E166" i="30"/>
  <c r="D166" i="30"/>
  <c r="C166" i="30"/>
  <c r="B166" i="30"/>
  <c r="A166" i="30"/>
  <c r="DH165" i="30"/>
  <c r="DG165" i="30"/>
  <c r="DF165" i="30"/>
  <c r="DE165" i="30"/>
  <c r="DD165" i="30"/>
  <c r="DC165" i="30"/>
  <c r="DB165" i="30"/>
  <c r="DA165" i="30"/>
  <c r="CZ165" i="30"/>
  <c r="CY165" i="30"/>
  <c r="CX165" i="30"/>
  <c r="CW165" i="30"/>
  <c r="CV165" i="30"/>
  <c r="CU165" i="30"/>
  <c r="CT165" i="30"/>
  <c r="CS165" i="30"/>
  <c r="CR165" i="30"/>
  <c r="CQ165" i="30"/>
  <c r="CP165" i="30"/>
  <c r="CO165" i="30"/>
  <c r="CN165" i="30"/>
  <c r="CM165" i="30"/>
  <c r="CL165" i="30"/>
  <c r="CK165" i="30"/>
  <c r="CJ165" i="30"/>
  <c r="CI165" i="30"/>
  <c r="CH165" i="30"/>
  <c r="CG165" i="30"/>
  <c r="CF165" i="30"/>
  <c r="CE165" i="30"/>
  <c r="CD165" i="30"/>
  <c r="CC165" i="30"/>
  <c r="CB165" i="30"/>
  <c r="CA165" i="30"/>
  <c r="BZ165" i="30"/>
  <c r="BY165" i="30"/>
  <c r="BX165" i="30"/>
  <c r="BW165" i="30"/>
  <c r="BV165" i="30"/>
  <c r="BU165" i="30"/>
  <c r="BT165" i="30"/>
  <c r="BS165" i="30"/>
  <c r="BR165" i="30"/>
  <c r="BQ165" i="30"/>
  <c r="BP165" i="30"/>
  <c r="BO165" i="30"/>
  <c r="BN165" i="30"/>
  <c r="BM165" i="30"/>
  <c r="BL165" i="30"/>
  <c r="BK165" i="30"/>
  <c r="BJ165" i="30"/>
  <c r="BI165" i="30"/>
  <c r="BH165" i="30"/>
  <c r="BG165" i="30"/>
  <c r="BF165" i="30"/>
  <c r="BE165" i="30"/>
  <c r="BD165" i="30"/>
  <c r="BC165" i="30"/>
  <c r="BB165" i="30"/>
  <c r="BA165" i="30"/>
  <c r="AZ165" i="30"/>
  <c r="AY165" i="30"/>
  <c r="AX165" i="30"/>
  <c r="AW165" i="30"/>
  <c r="AV165" i="30"/>
  <c r="AU165" i="30"/>
  <c r="AT165" i="30"/>
  <c r="AS165" i="30"/>
  <c r="AR165" i="30"/>
  <c r="AQ165" i="30"/>
  <c r="AP165" i="30"/>
  <c r="AO165" i="30"/>
  <c r="AN165" i="30"/>
  <c r="AM165" i="30"/>
  <c r="AL165" i="30"/>
  <c r="AK165" i="30"/>
  <c r="AJ165" i="30"/>
  <c r="AI165" i="30"/>
  <c r="AH165" i="30"/>
  <c r="AG165" i="30"/>
  <c r="AF165" i="30"/>
  <c r="AE165" i="30"/>
  <c r="AD165" i="30"/>
  <c r="AC165" i="30"/>
  <c r="AB165" i="30"/>
  <c r="AA165" i="30"/>
  <c r="Z165" i="30"/>
  <c r="Y165" i="30"/>
  <c r="X165" i="30"/>
  <c r="W165" i="30"/>
  <c r="V165" i="30"/>
  <c r="U165" i="30"/>
  <c r="T165" i="30"/>
  <c r="S165" i="30"/>
  <c r="R165" i="30"/>
  <c r="Q165" i="30"/>
  <c r="P165" i="30"/>
  <c r="O165" i="30"/>
  <c r="N165" i="30"/>
  <c r="M165" i="30"/>
  <c r="L165" i="30"/>
  <c r="K165" i="30"/>
  <c r="J165" i="30"/>
  <c r="I165" i="30"/>
  <c r="H165" i="30"/>
  <c r="G165" i="30"/>
  <c r="F165" i="30"/>
  <c r="E165" i="30"/>
  <c r="D165" i="30"/>
  <c r="C165" i="30"/>
  <c r="B165" i="30"/>
  <c r="A165" i="30"/>
  <c r="DH164" i="30"/>
  <c r="DG164" i="30"/>
  <c r="DF164" i="30"/>
  <c r="DE164" i="30"/>
  <c r="DD164" i="30"/>
  <c r="DC164" i="30"/>
  <c r="DB164" i="30"/>
  <c r="DA164" i="30"/>
  <c r="CZ164" i="30"/>
  <c r="CY164" i="30"/>
  <c r="CX164" i="30"/>
  <c r="CW164" i="30"/>
  <c r="CV164" i="30"/>
  <c r="CU164" i="30"/>
  <c r="CT164" i="30"/>
  <c r="CS164" i="30"/>
  <c r="CR164" i="30"/>
  <c r="CQ164" i="30"/>
  <c r="CP164" i="30"/>
  <c r="CO164" i="30"/>
  <c r="CN164" i="30"/>
  <c r="CM164" i="30"/>
  <c r="CL164" i="30"/>
  <c r="CK164" i="30"/>
  <c r="CJ164" i="30"/>
  <c r="CI164" i="30"/>
  <c r="CH164" i="30"/>
  <c r="CG164" i="30"/>
  <c r="CF164" i="30"/>
  <c r="CE164" i="30"/>
  <c r="CD164" i="30"/>
  <c r="CC164" i="30"/>
  <c r="CB164" i="30"/>
  <c r="CA164" i="30"/>
  <c r="BZ164" i="30"/>
  <c r="BY164" i="30"/>
  <c r="BX164" i="30"/>
  <c r="BW164" i="30"/>
  <c r="BV164" i="30"/>
  <c r="BU164" i="30"/>
  <c r="BT164" i="30"/>
  <c r="BS164" i="30"/>
  <c r="BR164" i="30"/>
  <c r="BQ164" i="30"/>
  <c r="BP164" i="30"/>
  <c r="BO164" i="30"/>
  <c r="BN164" i="30"/>
  <c r="BM164" i="30"/>
  <c r="BL164" i="30"/>
  <c r="BK164" i="30"/>
  <c r="BJ164" i="30"/>
  <c r="BI164" i="30"/>
  <c r="BH164" i="30"/>
  <c r="BG164" i="30"/>
  <c r="BF164" i="30"/>
  <c r="BE164" i="30"/>
  <c r="BD164" i="30"/>
  <c r="BC164" i="30"/>
  <c r="BB164" i="30"/>
  <c r="BA164" i="30"/>
  <c r="AZ164" i="30"/>
  <c r="AY164" i="30"/>
  <c r="AX164" i="30"/>
  <c r="AW164" i="30"/>
  <c r="AV164" i="30"/>
  <c r="AU164" i="30"/>
  <c r="AT164" i="30"/>
  <c r="AS164" i="30"/>
  <c r="AR164" i="30"/>
  <c r="AQ164" i="30"/>
  <c r="AP164" i="30"/>
  <c r="AO164" i="30"/>
  <c r="AN164" i="30"/>
  <c r="AM164" i="30"/>
  <c r="AL164" i="30"/>
  <c r="AK164" i="30"/>
  <c r="AJ164" i="30"/>
  <c r="AI164" i="30"/>
  <c r="AH164" i="30"/>
  <c r="AG164" i="30"/>
  <c r="AF164" i="30"/>
  <c r="AE164" i="30"/>
  <c r="AD164" i="30"/>
  <c r="AC164" i="30"/>
  <c r="AB164" i="30"/>
  <c r="AA164" i="30"/>
  <c r="Z164" i="30"/>
  <c r="Y164" i="30"/>
  <c r="X164" i="30"/>
  <c r="W164" i="30"/>
  <c r="V164" i="30"/>
  <c r="U164" i="30"/>
  <c r="T164" i="30"/>
  <c r="S164" i="30"/>
  <c r="R164" i="30"/>
  <c r="Q164" i="30"/>
  <c r="P164" i="30"/>
  <c r="O164" i="30"/>
  <c r="N164" i="30"/>
  <c r="M164" i="30"/>
  <c r="L164" i="30"/>
  <c r="K164" i="30"/>
  <c r="J164" i="30"/>
  <c r="I164" i="30"/>
  <c r="H164" i="30"/>
  <c r="G164" i="30"/>
  <c r="F164" i="30"/>
  <c r="E164" i="30"/>
  <c r="D164" i="30"/>
  <c r="C164" i="30"/>
  <c r="B164" i="30"/>
  <c r="A164" i="30"/>
  <c r="DH163" i="30"/>
  <c r="DG163" i="30"/>
  <c r="DF163" i="30"/>
  <c r="DE163" i="30"/>
  <c r="DD163" i="30"/>
  <c r="DC163" i="30"/>
  <c r="DB163" i="30"/>
  <c r="DA163" i="30"/>
  <c r="CZ163" i="30"/>
  <c r="CY163" i="30"/>
  <c r="CX163" i="30"/>
  <c r="CW163" i="30"/>
  <c r="CV163" i="30"/>
  <c r="CU163" i="30"/>
  <c r="CT163" i="30"/>
  <c r="CS163" i="30"/>
  <c r="CR163" i="30"/>
  <c r="CQ163" i="30"/>
  <c r="CP163" i="30"/>
  <c r="CO163" i="30"/>
  <c r="CN163" i="30"/>
  <c r="CM163" i="30"/>
  <c r="CL163" i="30"/>
  <c r="CK163" i="30"/>
  <c r="CJ163" i="30"/>
  <c r="CI163" i="30"/>
  <c r="CH163" i="30"/>
  <c r="CG163" i="30"/>
  <c r="CF163" i="30"/>
  <c r="CE163" i="30"/>
  <c r="CD163" i="30"/>
  <c r="CC163" i="30"/>
  <c r="CB163" i="30"/>
  <c r="CA163" i="30"/>
  <c r="BZ163" i="30"/>
  <c r="BY163" i="30"/>
  <c r="BX163" i="30"/>
  <c r="BW163" i="30"/>
  <c r="BV163" i="30"/>
  <c r="BU163" i="30"/>
  <c r="BT163" i="30"/>
  <c r="BS163" i="30"/>
  <c r="BR163" i="30"/>
  <c r="BQ163" i="30"/>
  <c r="BP163" i="30"/>
  <c r="BO163" i="30"/>
  <c r="BN163" i="30"/>
  <c r="BM163" i="30"/>
  <c r="BL163" i="30"/>
  <c r="BK163" i="30"/>
  <c r="BJ163" i="30"/>
  <c r="BI163" i="30"/>
  <c r="BH163" i="30"/>
  <c r="BG163" i="30"/>
  <c r="BF163" i="30"/>
  <c r="BE163" i="30"/>
  <c r="BD163" i="30"/>
  <c r="BC163" i="30"/>
  <c r="BB163" i="30"/>
  <c r="BA163" i="30"/>
  <c r="AZ163" i="30"/>
  <c r="AY163" i="30"/>
  <c r="AX163" i="30"/>
  <c r="AW163" i="30"/>
  <c r="AV163" i="30"/>
  <c r="AU163" i="30"/>
  <c r="AT163" i="30"/>
  <c r="AS163" i="30"/>
  <c r="AR163" i="30"/>
  <c r="AQ163" i="30"/>
  <c r="AP163" i="30"/>
  <c r="AO163" i="30"/>
  <c r="AN163" i="30"/>
  <c r="AM163" i="30"/>
  <c r="AL163" i="30"/>
  <c r="AK163" i="30"/>
  <c r="AJ163" i="30"/>
  <c r="AI163" i="30"/>
  <c r="AH163" i="30"/>
  <c r="AG163" i="30"/>
  <c r="AF163" i="30"/>
  <c r="AE163" i="30"/>
  <c r="AD163" i="30"/>
  <c r="AC163" i="30"/>
  <c r="AB163" i="30"/>
  <c r="AA163" i="30"/>
  <c r="Z163" i="30"/>
  <c r="Y163" i="30"/>
  <c r="X163" i="30"/>
  <c r="W163" i="30"/>
  <c r="V163" i="30"/>
  <c r="U163" i="30"/>
  <c r="T163" i="30"/>
  <c r="S163" i="30"/>
  <c r="R163" i="30"/>
  <c r="Q163" i="30"/>
  <c r="P163" i="30"/>
  <c r="O163" i="30"/>
  <c r="N163" i="30"/>
  <c r="M163" i="30"/>
  <c r="L163" i="30"/>
  <c r="K163" i="30"/>
  <c r="J163" i="30"/>
  <c r="I163" i="30"/>
  <c r="H163" i="30"/>
  <c r="G163" i="30"/>
  <c r="F163" i="30"/>
  <c r="E163" i="30"/>
  <c r="D163" i="30"/>
  <c r="C163" i="30"/>
  <c r="B163" i="30"/>
  <c r="A163" i="30"/>
  <c r="DH162" i="30"/>
  <c r="DG162" i="30"/>
  <c r="DF162" i="30"/>
  <c r="DE162" i="30"/>
  <c r="DD162" i="30"/>
  <c r="DC162" i="30"/>
  <c r="DB162" i="30"/>
  <c r="DA162" i="30"/>
  <c r="CZ162" i="30"/>
  <c r="CY162" i="30"/>
  <c r="CX162" i="30"/>
  <c r="CW162" i="30"/>
  <c r="CV162" i="30"/>
  <c r="CU162" i="30"/>
  <c r="CT162" i="30"/>
  <c r="CS162" i="30"/>
  <c r="CR162" i="30"/>
  <c r="CQ162" i="30"/>
  <c r="CP162" i="30"/>
  <c r="CO162" i="30"/>
  <c r="CN162" i="30"/>
  <c r="CM162" i="30"/>
  <c r="CL162" i="30"/>
  <c r="CK162" i="30"/>
  <c r="CJ162" i="30"/>
  <c r="CI162" i="30"/>
  <c r="CH162" i="30"/>
  <c r="CG162" i="30"/>
  <c r="CF162" i="30"/>
  <c r="CE162" i="30"/>
  <c r="CD162" i="30"/>
  <c r="CC162" i="30"/>
  <c r="CB162" i="30"/>
  <c r="CA162" i="30"/>
  <c r="BZ162" i="30"/>
  <c r="BY162" i="30"/>
  <c r="BX162" i="30"/>
  <c r="BW162" i="30"/>
  <c r="BV162" i="30"/>
  <c r="BU162" i="30"/>
  <c r="BT162" i="30"/>
  <c r="BS162" i="30"/>
  <c r="BR162" i="30"/>
  <c r="BQ162" i="30"/>
  <c r="BP162" i="30"/>
  <c r="BO162" i="30"/>
  <c r="BN162" i="30"/>
  <c r="BM162" i="30"/>
  <c r="BL162" i="30"/>
  <c r="BK162" i="30"/>
  <c r="BJ162" i="30"/>
  <c r="BI162" i="30"/>
  <c r="BH162" i="30"/>
  <c r="BG162" i="30"/>
  <c r="BF162" i="30"/>
  <c r="BE162" i="30"/>
  <c r="BD162" i="30"/>
  <c r="BC162" i="30"/>
  <c r="BB162" i="30"/>
  <c r="BA162" i="30"/>
  <c r="AZ162" i="30"/>
  <c r="AY162" i="30"/>
  <c r="AX162" i="30"/>
  <c r="AW162" i="30"/>
  <c r="AV162" i="30"/>
  <c r="AU162" i="30"/>
  <c r="AT162" i="30"/>
  <c r="AS162" i="30"/>
  <c r="AR162" i="30"/>
  <c r="AQ162" i="30"/>
  <c r="AP162" i="30"/>
  <c r="AO162" i="30"/>
  <c r="AN162" i="30"/>
  <c r="AM162" i="30"/>
  <c r="AL162" i="30"/>
  <c r="AK162" i="30"/>
  <c r="AJ162" i="30"/>
  <c r="AI162" i="30"/>
  <c r="AH162" i="30"/>
  <c r="AG162" i="30"/>
  <c r="AF162" i="30"/>
  <c r="AE162" i="30"/>
  <c r="AD162" i="30"/>
  <c r="AC162" i="30"/>
  <c r="AB162" i="30"/>
  <c r="AA162" i="30"/>
  <c r="Z162" i="30"/>
  <c r="Y162" i="30"/>
  <c r="X162" i="30"/>
  <c r="W162" i="30"/>
  <c r="V162" i="30"/>
  <c r="U162" i="30"/>
  <c r="T162" i="30"/>
  <c r="S162" i="30"/>
  <c r="R162" i="30"/>
  <c r="Q162" i="30"/>
  <c r="P162" i="30"/>
  <c r="O162" i="30"/>
  <c r="N162" i="30"/>
  <c r="M162" i="30"/>
  <c r="L162" i="30"/>
  <c r="K162" i="30"/>
  <c r="J162" i="30"/>
  <c r="I162" i="30"/>
  <c r="H162" i="30"/>
  <c r="G162" i="30"/>
  <c r="F162" i="30"/>
  <c r="E162" i="30"/>
  <c r="D162" i="30"/>
  <c r="C162" i="30"/>
  <c r="B162" i="30"/>
  <c r="A162" i="30"/>
  <c r="DH161" i="30"/>
  <c r="DG161" i="30"/>
  <c r="DF161" i="30"/>
  <c r="DE161" i="30"/>
  <c r="DD161" i="30"/>
  <c r="DC161" i="30"/>
  <c r="DB161" i="30"/>
  <c r="DA161" i="30"/>
  <c r="CZ161" i="30"/>
  <c r="CY161" i="30"/>
  <c r="CX161" i="30"/>
  <c r="CW161" i="30"/>
  <c r="CV161" i="30"/>
  <c r="CU161" i="30"/>
  <c r="CT161" i="30"/>
  <c r="CS161" i="30"/>
  <c r="CR161" i="30"/>
  <c r="CQ161" i="30"/>
  <c r="CP161" i="30"/>
  <c r="CO161" i="30"/>
  <c r="CN161" i="30"/>
  <c r="CM161" i="30"/>
  <c r="CL161" i="30"/>
  <c r="CK161" i="30"/>
  <c r="CJ161" i="30"/>
  <c r="CI161" i="30"/>
  <c r="CH161" i="30"/>
  <c r="CG161" i="30"/>
  <c r="CF161" i="30"/>
  <c r="CE161" i="30"/>
  <c r="CD161" i="30"/>
  <c r="CC161" i="30"/>
  <c r="CB161" i="30"/>
  <c r="CA161" i="30"/>
  <c r="BZ161" i="30"/>
  <c r="BY161" i="30"/>
  <c r="BX161" i="30"/>
  <c r="BW161" i="30"/>
  <c r="BV161" i="30"/>
  <c r="BU161" i="30"/>
  <c r="BT161" i="30"/>
  <c r="BS161" i="30"/>
  <c r="BR161" i="30"/>
  <c r="BQ161" i="30"/>
  <c r="BP161" i="30"/>
  <c r="BO161" i="30"/>
  <c r="BN161" i="30"/>
  <c r="BM161" i="30"/>
  <c r="BL161" i="30"/>
  <c r="BK161" i="30"/>
  <c r="BJ161" i="30"/>
  <c r="BI161" i="30"/>
  <c r="BH161" i="30"/>
  <c r="BG161" i="30"/>
  <c r="BF161" i="30"/>
  <c r="BE161" i="30"/>
  <c r="BD161" i="30"/>
  <c r="BC161" i="30"/>
  <c r="BB161" i="30"/>
  <c r="BA161" i="30"/>
  <c r="AZ161" i="30"/>
  <c r="AY161" i="30"/>
  <c r="AX161" i="30"/>
  <c r="AW161" i="30"/>
  <c r="AV161" i="30"/>
  <c r="AU161" i="30"/>
  <c r="AT161" i="30"/>
  <c r="AS161" i="30"/>
  <c r="AR161" i="30"/>
  <c r="AQ161" i="30"/>
  <c r="AP161" i="30"/>
  <c r="AO161" i="30"/>
  <c r="AN161" i="30"/>
  <c r="AM161" i="30"/>
  <c r="AL161" i="30"/>
  <c r="AK161" i="30"/>
  <c r="AJ161" i="30"/>
  <c r="AI161" i="30"/>
  <c r="AH161" i="30"/>
  <c r="AG161" i="30"/>
  <c r="AF161" i="30"/>
  <c r="AE161" i="30"/>
  <c r="AD161" i="30"/>
  <c r="AC161" i="30"/>
  <c r="AB161" i="30"/>
  <c r="AA161" i="30"/>
  <c r="Z161" i="30"/>
  <c r="Y161" i="30"/>
  <c r="X161" i="30"/>
  <c r="W161" i="30"/>
  <c r="V161" i="30"/>
  <c r="U161" i="30"/>
  <c r="T161" i="30"/>
  <c r="S161" i="30"/>
  <c r="R161" i="30"/>
  <c r="Q161" i="30"/>
  <c r="P161" i="30"/>
  <c r="O161" i="30"/>
  <c r="N161" i="30"/>
  <c r="M161" i="30"/>
  <c r="L161" i="30"/>
  <c r="K161" i="30"/>
  <c r="J161" i="30"/>
  <c r="I161" i="30"/>
  <c r="H161" i="30"/>
  <c r="G161" i="30"/>
  <c r="F161" i="30"/>
  <c r="E161" i="30"/>
  <c r="D161" i="30"/>
  <c r="C161" i="30"/>
  <c r="B161" i="30"/>
  <c r="A161" i="30"/>
  <c r="DH160" i="30"/>
  <c r="DG160" i="30"/>
  <c r="DF160" i="30"/>
  <c r="DE160" i="30"/>
  <c r="DD160" i="30"/>
  <c r="DC160" i="30"/>
  <c r="DB160" i="30"/>
  <c r="DA160" i="30"/>
  <c r="CZ160" i="30"/>
  <c r="CY160" i="30"/>
  <c r="CX160" i="30"/>
  <c r="CW160" i="30"/>
  <c r="CV160" i="30"/>
  <c r="CU160" i="30"/>
  <c r="CT160" i="30"/>
  <c r="CS160" i="30"/>
  <c r="CR160" i="30"/>
  <c r="CQ160" i="30"/>
  <c r="CP160" i="30"/>
  <c r="CO160" i="30"/>
  <c r="CN160" i="30"/>
  <c r="CM160" i="30"/>
  <c r="CL160" i="30"/>
  <c r="CK160" i="30"/>
  <c r="CJ160" i="30"/>
  <c r="CI160" i="30"/>
  <c r="CH160" i="30"/>
  <c r="CG160" i="30"/>
  <c r="CF160" i="30"/>
  <c r="CE160" i="30"/>
  <c r="CD160" i="30"/>
  <c r="CC160" i="30"/>
  <c r="CB160" i="30"/>
  <c r="CA160" i="30"/>
  <c r="BZ160" i="30"/>
  <c r="BY160" i="30"/>
  <c r="BX160" i="30"/>
  <c r="BW160" i="30"/>
  <c r="BV160" i="30"/>
  <c r="BU160" i="30"/>
  <c r="BT160" i="30"/>
  <c r="BS160" i="30"/>
  <c r="BR160" i="30"/>
  <c r="BQ160" i="30"/>
  <c r="BP160" i="30"/>
  <c r="BO160" i="30"/>
  <c r="BN160" i="30"/>
  <c r="BM160" i="30"/>
  <c r="BL160" i="30"/>
  <c r="BK160" i="30"/>
  <c r="BJ160" i="30"/>
  <c r="BI160" i="30"/>
  <c r="BH160" i="30"/>
  <c r="BG160" i="30"/>
  <c r="BF160" i="30"/>
  <c r="BE160" i="30"/>
  <c r="BD160" i="30"/>
  <c r="BC160" i="30"/>
  <c r="BB160" i="30"/>
  <c r="BA160" i="30"/>
  <c r="AZ160" i="30"/>
  <c r="AY160" i="30"/>
  <c r="AX160" i="30"/>
  <c r="AW160" i="30"/>
  <c r="AV160" i="30"/>
  <c r="AU160" i="30"/>
  <c r="AT160" i="30"/>
  <c r="AS160" i="30"/>
  <c r="AR160" i="30"/>
  <c r="AQ160" i="30"/>
  <c r="AP160" i="30"/>
  <c r="AO160" i="30"/>
  <c r="AN160" i="30"/>
  <c r="AM160" i="30"/>
  <c r="AL160" i="30"/>
  <c r="AK160" i="30"/>
  <c r="AJ160" i="30"/>
  <c r="AI160" i="30"/>
  <c r="AH160" i="30"/>
  <c r="AG160" i="30"/>
  <c r="AF160" i="30"/>
  <c r="AE160" i="30"/>
  <c r="AD160" i="30"/>
  <c r="AC160" i="30"/>
  <c r="AB160" i="30"/>
  <c r="AA160" i="30"/>
  <c r="Z160" i="30"/>
  <c r="Y160" i="30"/>
  <c r="X160" i="30"/>
  <c r="W160" i="30"/>
  <c r="V160" i="30"/>
  <c r="U160" i="30"/>
  <c r="T160" i="30"/>
  <c r="S160" i="30"/>
  <c r="R160" i="30"/>
  <c r="Q160" i="30"/>
  <c r="P160" i="30"/>
  <c r="O160" i="30"/>
  <c r="N160" i="30"/>
  <c r="M160" i="30"/>
  <c r="L160" i="30"/>
  <c r="K160" i="30"/>
  <c r="J160" i="30"/>
  <c r="I160" i="30"/>
  <c r="H160" i="30"/>
  <c r="G160" i="30"/>
  <c r="F160" i="30"/>
  <c r="E160" i="30"/>
  <c r="D160" i="30"/>
  <c r="C160" i="30"/>
  <c r="B160" i="30"/>
  <c r="A160" i="30"/>
  <c r="DH159" i="30"/>
  <c r="DG159" i="30"/>
  <c r="DF159" i="30"/>
  <c r="DE159" i="30"/>
  <c r="DD159" i="30"/>
  <c r="DC159" i="30"/>
  <c r="DB159" i="30"/>
  <c r="DA159" i="30"/>
  <c r="CZ159" i="30"/>
  <c r="CY159" i="30"/>
  <c r="CX159" i="30"/>
  <c r="CW159" i="30"/>
  <c r="CV159" i="30"/>
  <c r="CU159" i="30"/>
  <c r="CT159" i="30"/>
  <c r="CS159" i="30"/>
  <c r="CR159" i="30"/>
  <c r="CQ159" i="30"/>
  <c r="CP159" i="30"/>
  <c r="CO159" i="30"/>
  <c r="CN159" i="30"/>
  <c r="CM159" i="30"/>
  <c r="CL159" i="30"/>
  <c r="CK159" i="30"/>
  <c r="CJ159" i="30"/>
  <c r="CI159" i="30"/>
  <c r="CH159" i="30"/>
  <c r="CG159" i="30"/>
  <c r="CF159" i="30"/>
  <c r="CE159" i="30"/>
  <c r="CD159" i="30"/>
  <c r="CC159" i="30"/>
  <c r="CB159" i="30"/>
  <c r="CA159" i="30"/>
  <c r="BZ159" i="30"/>
  <c r="BY159" i="30"/>
  <c r="BX159" i="30"/>
  <c r="BW159" i="30"/>
  <c r="BV159" i="30"/>
  <c r="BU159" i="30"/>
  <c r="BT159" i="30"/>
  <c r="BS159" i="30"/>
  <c r="BR159" i="30"/>
  <c r="BQ159" i="30"/>
  <c r="BP159" i="30"/>
  <c r="BO159" i="30"/>
  <c r="BN159" i="30"/>
  <c r="BM159" i="30"/>
  <c r="BL159" i="30"/>
  <c r="BK159" i="30"/>
  <c r="BJ159" i="30"/>
  <c r="BI159" i="30"/>
  <c r="BH159" i="30"/>
  <c r="BG159" i="30"/>
  <c r="BF159" i="30"/>
  <c r="BE159" i="30"/>
  <c r="BD159" i="30"/>
  <c r="BC159" i="30"/>
  <c r="BB159" i="30"/>
  <c r="BA159" i="30"/>
  <c r="AZ159" i="30"/>
  <c r="AY159" i="30"/>
  <c r="AX159" i="30"/>
  <c r="AW159" i="30"/>
  <c r="AV159" i="30"/>
  <c r="AU159" i="30"/>
  <c r="AT159" i="30"/>
  <c r="AS159" i="30"/>
  <c r="AR159" i="30"/>
  <c r="AQ159" i="30"/>
  <c r="AP159" i="30"/>
  <c r="AO159" i="30"/>
  <c r="AN159" i="30"/>
  <c r="AM159" i="30"/>
  <c r="AL159" i="30"/>
  <c r="AK159" i="30"/>
  <c r="AJ159" i="30"/>
  <c r="AI159" i="30"/>
  <c r="AH159" i="30"/>
  <c r="AG159" i="30"/>
  <c r="AF159" i="30"/>
  <c r="AE159" i="30"/>
  <c r="AD159" i="30"/>
  <c r="AC159" i="30"/>
  <c r="AB159" i="30"/>
  <c r="AA159" i="30"/>
  <c r="Z159" i="30"/>
  <c r="Y159" i="30"/>
  <c r="X159" i="30"/>
  <c r="W159" i="30"/>
  <c r="V159" i="30"/>
  <c r="U159" i="30"/>
  <c r="T159" i="30"/>
  <c r="S159" i="30"/>
  <c r="R159" i="30"/>
  <c r="Q159" i="30"/>
  <c r="P159" i="30"/>
  <c r="O159" i="30"/>
  <c r="N159" i="30"/>
  <c r="M159" i="30"/>
  <c r="L159" i="30"/>
  <c r="K159" i="30"/>
  <c r="J159" i="30"/>
  <c r="I159" i="30"/>
  <c r="H159" i="30"/>
  <c r="G159" i="30"/>
  <c r="F159" i="30"/>
  <c r="E159" i="30"/>
  <c r="D159" i="30"/>
  <c r="C159" i="30"/>
  <c r="B159" i="30"/>
  <c r="A159" i="30"/>
  <c r="DH158" i="30"/>
  <c r="DG158" i="30"/>
  <c r="DF158" i="30"/>
  <c r="DE158" i="30"/>
  <c r="DD158" i="30"/>
  <c r="DC158" i="30"/>
  <c r="DB158" i="30"/>
  <c r="DA158" i="30"/>
  <c r="CZ158" i="30"/>
  <c r="CY158" i="30"/>
  <c r="CX158" i="30"/>
  <c r="CW158" i="30"/>
  <c r="CV158" i="30"/>
  <c r="CU158" i="30"/>
  <c r="CT158" i="30"/>
  <c r="CS158" i="30"/>
  <c r="CR158" i="30"/>
  <c r="CQ158" i="30"/>
  <c r="CP158" i="30"/>
  <c r="CO158" i="30"/>
  <c r="CN158" i="30"/>
  <c r="CM158" i="30"/>
  <c r="CL158" i="30"/>
  <c r="CK158" i="30"/>
  <c r="CJ158" i="30"/>
  <c r="CI158" i="30"/>
  <c r="CH158" i="30"/>
  <c r="CG158" i="30"/>
  <c r="CF158" i="30"/>
  <c r="CE158" i="30"/>
  <c r="CD158" i="30"/>
  <c r="CC158" i="30"/>
  <c r="CB158" i="30"/>
  <c r="CA158" i="30"/>
  <c r="BZ158" i="30"/>
  <c r="BY158" i="30"/>
  <c r="BX158" i="30"/>
  <c r="BW158" i="30"/>
  <c r="BV158" i="30"/>
  <c r="BU158" i="30"/>
  <c r="BT158" i="30"/>
  <c r="BS158" i="30"/>
  <c r="BR158" i="30"/>
  <c r="BQ158" i="30"/>
  <c r="BP158" i="30"/>
  <c r="BO158" i="30"/>
  <c r="BN158" i="30"/>
  <c r="BM158" i="30"/>
  <c r="BL158" i="30"/>
  <c r="BK158" i="30"/>
  <c r="BJ158" i="30"/>
  <c r="BI158" i="30"/>
  <c r="BH158" i="30"/>
  <c r="BG158" i="30"/>
  <c r="BF158" i="30"/>
  <c r="BE158" i="30"/>
  <c r="BD158" i="30"/>
  <c r="BC158" i="30"/>
  <c r="BB158" i="30"/>
  <c r="BA158" i="30"/>
  <c r="AZ158" i="30"/>
  <c r="AY158" i="30"/>
  <c r="AX158" i="30"/>
  <c r="AW158" i="30"/>
  <c r="AV158" i="30"/>
  <c r="AU158" i="30"/>
  <c r="AT158" i="30"/>
  <c r="AS158" i="30"/>
  <c r="AR158" i="30"/>
  <c r="AQ158" i="30"/>
  <c r="AP158" i="30"/>
  <c r="AO158" i="30"/>
  <c r="AN158" i="30"/>
  <c r="AM158" i="30"/>
  <c r="AL158" i="30"/>
  <c r="AK158" i="30"/>
  <c r="AJ158" i="30"/>
  <c r="AI158" i="30"/>
  <c r="AH158" i="30"/>
  <c r="AG158" i="30"/>
  <c r="AF158" i="30"/>
  <c r="AE158" i="30"/>
  <c r="AD158" i="30"/>
  <c r="AC158" i="30"/>
  <c r="AB158" i="30"/>
  <c r="AA158" i="30"/>
  <c r="Z158" i="30"/>
  <c r="Y158" i="30"/>
  <c r="X158" i="30"/>
  <c r="W158" i="30"/>
  <c r="V158" i="30"/>
  <c r="U158" i="30"/>
  <c r="T158" i="30"/>
  <c r="S158" i="30"/>
  <c r="R158" i="30"/>
  <c r="Q158" i="30"/>
  <c r="P158" i="30"/>
  <c r="O158" i="30"/>
  <c r="N158" i="30"/>
  <c r="M158" i="30"/>
  <c r="L158" i="30"/>
  <c r="K158" i="30"/>
  <c r="J158" i="30"/>
  <c r="I158" i="30"/>
  <c r="H158" i="30"/>
  <c r="G158" i="30"/>
  <c r="F158" i="30"/>
  <c r="E158" i="30"/>
  <c r="D158" i="30"/>
  <c r="C158" i="30"/>
  <c r="B158" i="30"/>
  <c r="A158" i="30"/>
  <c r="DH157" i="30"/>
  <c r="DG157" i="30"/>
  <c r="DF157" i="30"/>
  <c r="DE157" i="30"/>
  <c r="DD157" i="30"/>
  <c r="DC157" i="30"/>
  <c r="DB157" i="30"/>
  <c r="DA157" i="30"/>
  <c r="CZ157" i="30"/>
  <c r="CY157" i="30"/>
  <c r="CX157" i="30"/>
  <c r="CW157" i="30"/>
  <c r="CV157" i="30"/>
  <c r="CU157" i="30"/>
  <c r="CT157" i="30"/>
  <c r="CS157" i="30"/>
  <c r="CR157" i="30"/>
  <c r="CQ157" i="30"/>
  <c r="CP157" i="30"/>
  <c r="CO157" i="30"/>
  <c r="CN157" i="30"/>
  <c r="CM157" i="30"/>
  <c r="CL157" i="30"/>
  <c r="CK157" i="30"/>
  <c r="CJ157" i="30"/>
  <c r="CI157" i="30"/>
  <c r="CH157" i="30"/>
  <c r="CG157" i="30"/>
  <c r="CF157" i="30"/>
  <c r="CE157" i="30"/>
  <c r="CD157" i="30"/>
  <c r="CC157" i="30"/>
  <c r="CB157" i="30"/>
  <c r="CA157" i="30"/>
  <c r="BZ157" i="30"/>
  <c r="BY157" i="30"/>
  <c r="BX157" i="30"/>
  <c r="BW157" i="30"/>
  <c r="BV157" i="30"/>
  <c r="BU157" i="30"/>
  <c r="BT157" i="30"/>
  <c r="BS157" i="30"/>
  <c r="BR157" i="30"/>
  <c r="BQ157" i="30"/>
  <c r="BP157" i="30"/>
  <c r="BO157" i="30"/>
  <c r="BN157" i="30"/>
  <c r="BM157" i="30"/>
  <c r="BL157" i="30"/>
  <c r="BK157" i="30"/>
  <c r="BJ157" i="30"/>
  <c r="BI157" i="30"/>
  <c r="BH157" i="30"/>
  <c r="BG157" i="30"/>
  <c r="BF157" i="30"/>
  <c r="BE157" i="30"/>
  <c r="BD157" i="30"/>
  <c r="BC157" i="30"/>
  <c r="BB157" i="30"/>
  <c r="BA157" i="30"/>
  <c r="AZ157" i="30"/>
  <c r="AY157" i="30"/>
  <c r="AX157" i="30"/>
  <c r="AW157" i="30"/>
  <c r="AV157" i="30"/>
  <c r="AU157" i="30"/>
  <c r="AT157" i="30"/>
  <c r="AS157" i="30"/>
  <c r="AR157" i="30"/>
  <c r="AQ157" i="30"/>
  <c r="AP157" i="30"/>
  <c r="AO157" i="30"/>
  <c r="AN157" i="30"/>
  <c r="AM157" i="30"/>
  <c r="AL157" i="30"/>
  <c r="AK157" i="30"/>
  <c r="AJ157" i="30"/>
  <c r="AI157" i="30"/>
  <c r="AH157" i="30"/>
  <c r="AG157" i="30"/>
  <c r="AF157" i="30"/>
  <c r="AE157" i="30"/>
  <c r="AD157" i="30"/>
  <c r="AC157" i="30"/>
  <c r="AB157" i="30"/>
  <c r="AA157" i="30"/>
  <c r="Z157" i="30"/>
  <c r="Y157" i="30"/>
  <c r="X157" i="30"/>
  <c r="W157" i="30"/>
  <c r="V157" i="30"/>
  <c r="U157" i="30"/>
  <c r="T157" i="30"/>
  <c r="S157" i="30"/>
  <c r="R157" i="30"/>
  <c r="Q157" i="30"/>
  <c r="P157" i="30"/>
  <c r="O157" i="30"/>
  <c r="N157" i="30"/>
  <c r="M157" i="30"/>
  <c r="L157" i="30"/>
  <c r="K157" i="30"/>
  <c r="J157" i="30"/>
  <c r="I157" i="30"/>
  <c r="H157" i="30"/>
  <c r="G157" i="30"/>
  <c r="F157" i="30"/>
  <c r="E157" i="30"/>
  <c r="D157" i="30"/>
  <c r="C157" i="30"/>
  <c r="B157" i="30"/>
  <c r="A157" i="30"/>
  <c r="DH156" i="30"/>
  <c r="DG156" i="30"/>
  <c r="DF156" i="30"/>
  <c r="DE156" i="30"/>
  <c r="DD156" i="30"/>
  <c r="DC156" i="30"/>
  <c r="DB156" i="30"/>
  <c r="DA156" i="30"/>
  <c r="CZ156" i="30"/>
  <c r="CY156" i="30"/>
  <c r="CX156" i="30"/>
  <c r="CW156" i="30"/>
  <c r="CV156" i="30"/>
  <c r="CU156" i="30"/>
  <c r="CT156" i="30"/>
  <c r="CS156" i="30"/>
  <c r="CR156" i="30"/>
  <c r="CQ156" i="30"/>
  <c r="CP156" i="30"/>
  <c r="CO156" i="30"/>
  <c r="CN156" i="30"/>
  <c r="CM156" i="30"/>
  <c r="CL156" i="30"/>
  <c r="CK156" i="30"/>
  <c r="CJ156" i="30"/>
  <c r="CI156" i="30"/>
  <c r="CH156" i="30"/>
  <c r="CG156" i="30"/>
  <c r="CF156" i="30"/>
  <c r="CE156" i="30"/>
  <c r="CD156" i="30"/>
  <c r="CC156" i="30"/>
  <c r="CB156" i="30"/>
  <c r="CA156" i="30"/>
  <c r="BZ156" i="30"/>
  <c r="BY156" i="30"/>
  <c r="BX156" i="30"/>
  <c r="BW156" i="30"/>
  <c r="BV156" i="30"/>
  <c r="BU156" i="30"/>
  <c r="BT156" i="30"/>
  <c r="BS156" i="30"/>
  <c r="BR156" i="30"/>
  <c r="BQ156" i="30"/>
  <c r="BP156" i="30"/>
  <c r="BO156" i="30"/>
  <c r="BN156" i="30"/>
  <c r="BM156" i="30"/>
  <c r="BL156" i="30"/>
  <c r="BK156" i="30"/>
  <c r="BJ156" i="30"/>
  <c r="BI156" i="30"/>
  <c r="BH156" i="30"/>
  <c r="BG156" i="30"/>
  <c r="BF156" i="30"/>
  <c r="BE156" i="30"/>
  <c r="BD156" i="30"/>
  <c r="BC156" i="30"/>
  <c r="BB156" i="30"/>
  <c r="BA156" i="30"/>
  <c r="AZ156" i="30"/>
  <c r="AY156" i="30"/>
  <c r="AX156" i="30"/>
  <c r="AW156" i="30"/>
  <c r="AV156" i="30"/>
  <c r="AU156" i="30"/>
  <c r="AT156" i="30"/>
  <c r="AS156" i="30"/>
  <c r="AR156" i="30"/>
  <c r="AQ156" i="30"/>
  <c r="AP156" i="30"/>
  <c r="AO156" i="30"/>
  <c r="AN156" i="30"/>
  <c r="AM156" i="30"/>
  <c r="AL156" i="30"/>
  <c r="AK156" i="30"/>
  <c r="AJ156" i="30"/>
  <c r="AI156" i="30"/>
  <c r="AH156" i="30"/>
  <c r="AG156" i="30"/>
  <c r="AF156" i="30"/>
  <c r="AE156" i="30"/>
  <c r="AD156" i="30"/>
  <c r="AC156" i="30"/>
  <c r="AB156" i="30"/>
  <c r="AA156" i="30"/>
  <c r="Z156" i="30"/>
  <c r="Y156" i="30"/>
  <c r="X156" i="30"/>
  <c r="W156" i="30"/>
  <c r="V156" i="30"/>
  <c r="U156" i="30"/>
  <c r="T156" i="30"/>
  <c r="S156" i="30"/>
  <c r="R156" i="30"/>
  <c r="Q156" i="30"/>
  <c r="P156" i="30"/>
  <c r="O156" i="30"/>
  <c r="N156" i="30"/>
  <c r="M156" i="30"/>
  <c r="L156" i="30"/>
  <c r="K156" i="30"/>
  <c r="J156" i="30"/>
  <c r="I156" i="30"/>
  <c r="H156" i="30"/>
  <c r="G156" i="30"/>
  <c r="F156" i="30"/>
  <c r="E156" i="30"/>
  <c r="D156" i="30"/>
  <c r="C156" i="30"/>
  <c r="B156" i="30"/>
  <c r="A156" i="30"/>
  <c r="DH155" i="30"/>
  <c r="DG155" i="30"/>
  <c r="DF155" i="30"/>
  <c r="DE155" i="30"/>
  <c r="DD155" i="30"/>
  <c r="DC155" i="30"/>
  <c r="DB155" i="30"/>
  <c r="DA155" i="30"/>
  <c r="CZ155" i="30"/>
  <c r="CY155" i="30"/>
  <c r="CX155" i="30"/>
  <c r="CW155" i="30"/>
  <c r="CV155" i="30"/>
  <c r="CU155" i="30"/>
  <c r="CT155" i="30"/>
  <c r="CS155" i="30"/>
  <c r="CR155" i="30"/>
  <c r="CQ155" i="30"/>
  <c r="CP155" i="30"/>
  <c r="CO155" i="30"/>
  <c r="CN155" i="30"/>
  <c r="CM155" i="30"/>
  <c r="CL155" i="30"/>
  <c r="CK155" i="30"/>
  <c r="CJ155" i="30"/>
  <c r="CI155" i="30"/>
  <c r="CH155" i="30"/>
  <c r="CG155" i="30"/>
  <c r="CF155" i="30"/>
  <c r="CE155" i="30"/>
  <c r="CD155" i="30"/>
  <c r="CC155" i="30"/>
  <c r="CB155" i="30"/>
  <c r="CA155" i="30"/>
  <c r="BZ155" i="30"/>
  <c r="BY155" i="30"/>
  <c r="BX155" i="30"/>
  <c r="BW155" i="30"/>
  <c r="BV155" i="30"/>
  <c r="BU155" i="30"/>
  <c r="BT155" i="30"/>
  <c r="BS155" i="30"/>
  <c r="BR155" i="30"/>
  <c r="BQ155" i="30"/>
  <c r="BP155" i="30"/>
  <c r="BO155" i="30"/>
  <c r="BN155" i="30"/>
  <c r="BM155" i="30"/>
  <c r="BL155" i="30"/>
  <c r="BK155" i="30"/>
  <c r="BJ155" i="30"/>
  <c r="BI155" i="30"/>
  <c r="BH155" i="30"/>
  <c r="BG155" i="30"/>
  <c r="BF155" i="30"/>
  <c r="BE155" i="30"/>
  <c r="BD155" i="30"/>
  <c r="BC155" i="30"/>
  <c r="BB155" i="30"/>
  <c r="BA155" i="30"/>
  <c r="AZ155" i="30"/>
  <c r="AY155" i="30"/>
  <c r="AX155" i="30"/>
  <c r="AW155" i="30"/>
  <c r="AV155" i="30"/>
  <c r="AU155" i="30"/>
  <c r="AT155" i="30"/>
  <c r="AS155" i="30"/>
  <c r="AR155" i="30"/>
  <c r="AQ155" i="30"/>
  <c r="AP155" i="30"/>
  <c r="AO155" i="30"/>
  <c r="AN155" i="30"/>
  <c r="AM155" i="30"/>
  <c r="AL155" i="30"/>
  <c r="AK155" i="30"/>
  <c r="AJ155" i="30"/>
  <c r="AI155" i="30"/>
  <c r="AH155" i="30"/>
  <c r="AG155" i="30"/>
  <c r="AF155" i="30"/>
  <c r="AE155" i="30"/>
  <c r="AD155" i="30"/>
  <c r="AC155" i="30"/>
  <c r="AB155" i="30"/>
  <c r="AA155" i="30"/>
  <c r="Z155" i="30"/>
  <c r="Y155" i="30"/>
  <c r="X155" i="30"/>
  <c r="W155" i="30"/>
  <c r="V155" i="30"/>
  <c r="U155" i="30"/>
  <c r="T155" i="30"/>
  <c r="S155" i="30"/>
  <c r="R155" i="30"/>
  <c r="Q155" i="30"/>
  <c r="P155" i="30"/>
  <c r="O155" i="30"/>
  <c r="N155" i="30"/>
  <c r="M155" i="30"/>
  <c r="L155" i="30"/>
  <c r="K155" i="30"/>
  <c r="J155" i="30"/>
  <c r="I155" i="30"/>
  <c r="H155" i="30"/>
  <c r="G155" i="30"/>
  <c r="F155" i="30"/>
  <c r="E155" i="30"/>
  <c r="D155" i="30"/>
  <c r="C155" i="30"/>
  <c r="B155" i="30"/>
  <c r="A155" i="30"/>
  <c r="DH154" i="30"/>
  <c r="DG154" i="30"/>
  <c r="DF154" i="30"/>
  <c r="DE154" i="30"/>
  <c r="DD154" i="30"/>
  <c r="B154" i="30"/>
  <c r="A154" i="30"/>
  <c r="DH153" i="30"/>
  <c r="DG153" i="30"/>
  <c r="DF153" i="30"/>
  <c r="DE153" i="30"/>
  <c r="DD153" i="30"/>
  <c r="DC153" i="30"/>
  <c r="DB153" i="30"/>
  <c r="DA153" i="30"/>
  <c r="CZ153" i="30"/>
  <c r="CY153" i="30"/>
  <c r="CX153" i="30"/>
  <c r="CW153" i="30"/>
  <c r="CV153" i="30"/>
  <c r="CU153" i="30"/>
  <c r="CT153" i="30"/>
  <c r="CS153" i="30"/>
  <c r="CR153" i="30"/>
  <c r="CQ153" i="30"/>
  <c r="CP153" i="30"/>
  <c r="CO153" i="30"/>
  <c r="CN153" i="30"/>
  <c r="CM153" i="30"/>
  <c r="CL153" i="30"/>
  <c r="CK153" i="30"/>
  <c r="CJ153" i="30"/>
  <c r="CI153" i="30"/>
  <c r="CH153" i="30"/>
  <c r="CG153" i="30"/>
  <c r="CF153" i="30"/>
  <c r="CE153" i="30"/>
  <c r="CD153" i="30"/>
  <c r="CC153" i="30"/>
  <c r="CB153" i="30"/>
  <c r="CA153" i="30"/>
  <c r="BZ153" i="30"/>
  <c r="BY153" i="30"/>
  <c r="BX153" i="30"/>
  <c r="BW153" i="30"/>
  <c r="BV153" i="30"/>
  <c r="BU153" i="30"/>
  <c r="BT153" i="30"/>
  <c r="BS153" i="30"/>
  <c r="BR153" i="30"/>
  <c r="BQ153" i="30"/>
  <c r="BP153" i="30"/>
  <c r="BO153" i="30"/>
  <c r="BN153" i="30"/>
  <c r="BM153" i="30"/>
  <c r="BL153" i="30"/>
  <c r="BK153" i="30"/>
  <c r="BJ153" i="30"/>
  <c r="BI153" i="30"/>
  <c r="BH153" i="30"/>
  <c r="BG153" i="30"/>
  <c r="BF153" i="30"/>
  <c r="BE153" i="30"/>
  <c r="BD153" i="30"/>
  <c r="BC153" i="30"/>
  <c r="BB153" i="30"/>
  <c r="BA153" i="30"/>
  <c r="AZ153" i="30"/>
  <c r="AY153" i="30"/>
  <c r="AX153" i="30"/>
  <c r="AW153" i="30"/>
  <c r="AV153" i="30"/>
  <c r="AU153" i="30"/>
  <c r="AT153" i="30"/>
  <c r="AS153" i="30"/>
  <c r="AR153" i="30"/>
  <c r="AQ153" i="30"/>
  <c r="AP153" i="30"/>
  <c r="AO153" i="30"/>
  <c r="AN153" i="30"/>
  <c r="AM153" i="30"/>
  <c r="AL153" i="30"/>
  <c r="AK153" i="30"/>
  <c r="AJ153" i="30"/>
  <c r="AI153" i="30"/>
  <c r="AH153" i="30"/>
  <c r="AG153" i="30"/>
  <c r="AF153" i="30"/>
  <c r="AE153" i="30"/>
  <c r="AD153" i="30"/>
  <c r="AC153" i="30"/>
  <c r="AB153" i="30"/>
  <c r="AA153" i="30"/>
  <c r="Z153" i="30"/>
  <c r="Y153" i="30"/>
  <c r="X153" i="30"/>
  <c r="W153" i="30"/>
  <c r="V153" i="30"/>
  <c r="U153" i="30"/>
  <c r="T153" i="30"/>
  <c r="S153" i="30"/>
  <c r="R153" i="30"/>
  <c r="Q153" i="30"/>
  <c r="P153" i="30"/>
  <c r="O153" i="30"/>
  <c r="N153" i="30"/>
  <c r="M153" i="30"/>
  <c r="L153" i="30"/>
  <c r="K153" i="30"/>
  <c r="J153" i="30"/>
  <c r="I153" i="30"/>
  <c r="H153" i="30"/>
  <c r="G153" i="30"/>
  <c r="F153" i="30"/>
  <c r="E153" i="30"/>
  <c r="D153" i="30"/>
  <c r="C153" i="30"/>
  <c r="B153" i="30"/>
  <c r="A153" i="30"/>
  <c r="DG152" i="30"/>
  <c r="DF152" i="30"/>
  <c r="DE152" i="30"/>
  <c r="DD152" i="30"/>
  <c r="DC152" i="30"/>
  <c r="DB152" i="30"/>
  <c r="DA152" i="30"/>
  <c r="CZ152" i="30"/>
  <c r="CY152" i="30"/>
  <c r="CX152" i="30"/>
  <c r="CW152" i="30"/>
  <c r="CV152" i="30"/>
  <c r="CU152" i="30"/>
  <c r="CT152" i="30"/>
  <c r="CS152" i="30"/>
  <c r="CR152" i="30"/>
  <c r="CQ152" i="30"/>
  <c r="CP152" i="30"/>
  <c r="CO152" i="30"/>
  <c r="CN152" i="30"/>
  <c r="CM152" i="30"/>
  <c r="CL152" i="30"/>
  <c r="CK152" i="30"/>
  <c r="CJ152" i="30"/>
  <c r="CI152" i="30"/>
  <c r="CH152" i="30"/>
  <c r="CG152" i="30"/>
  <c r="CF152" i="30"/>
  <c r="CE152" i="30"/>
  <c r="CD152" i="30"/>
  <c r="CC152" i="30"/>
  <c r="CB152" i="30"/>
  <c r="CA152" i="30"/>
  <c r="BZ152" i="30"/>
  <c r="BY152" i="30"/>
  <c r="BX152" i="30"/>
  <c r="BW152" i="30"/>
  <c r="BV152" i="30"/>
  <c r="BU152" i="30"/>
  <c r="BT152" i="30"/>
  <c r="BS152" i="30"/>
  <c r="BR152" i="30"/>
  <c r="BQ152" i="30"/>
  <c r="BP152" i="30"/>
  <c r="BO152" i="30"/>
  <c r="BN152" i="30"/>
  <c r="BM152" i="30"/>
  <c r="BL152" i="30"/>
  <c r="BK152" i="30"/>
  <c r="BJ152" i="30"/>
  <c r="BI152" i="30"/>
  <c r="BH152" i="30"/>
  <c r="BG152" i="30"/>
  <c r="BF152" i="30"/>
  <c r="BE152" i="30"/>
  <c r="BD152" i="30"/>
  <c r="BC152" i="30"/>
  <c r="BB152" i="30"/>
  <c r="BA152" i="30"/>
  <c r="AZ152" i="30"/>
  <c r="AY152" i="30"/>
  <c r="AX152" i="30"/>
  <c r="AW152" i="30"/>
  <c r="AV152" i="30"/>
  <c r="AU152" i="30"/>
  <c r="AT152" i="30"/>
  <c r="AS152" i="30"/>
  <c r="AR152" i="30"/>
  <c r="AQ152" i="30"/>
  <c r="AP152" i="30"/>
  <c r="AO152" i="30"/>
  <c r="AN152" i="30"/>
  <c r="AM152" i="30"/>
  <c r="AL152" i="30"/>
  <c r="AK152" i="30"/>
  <c r="AJ152" i="30"/>
  <c r="AI152" i="30"/>
  <c r="AH152" i="30"/>
  <c r="AG152" i="30"/>
  <c r="AF152" i="30"/>
  <c r="AE152" i="30"/>
  <c r="AD152" i="30"/>
  <c r="AC152" i="30"/>
  <c r="AB152" i="30"/>
  <c r="AA152" i="30"/>
  <c r="Z152" i="30"/>
  <c r="Y152" i="30"/>
  <c r="X152" i="30"/>
  <c r="W152" i="30"/>
  <c r="V152" i="30"/>
  <c r="U152" i="30"/>
  <c r="T152" i="30"/>
  <c r="S152" i="30"/>
  <c r="R152" i="30"/>
  <c r="Q152" i="30"/>
  <c r="P152" i="30"/>
  <c r="O152" i="30"/>
  <c r="N152" i="30"/>
  <c r="M152" i="30"/>
  <c r="L152" i="30"/>
  <c r="K152" i="30"/>
  <c r="J152" i="30"/>
  <c r="I152" i="30"/>
  <c r="H152" i="30"/>
  <c r="G152" i="30"/>
  <c r="F152" i="30"/>
  <c r="E152" i="30"/>
  <c r="D152" i="30"/>
  <c r="C152" i="30"/>
  <c r="B152" i="30"/>
  <c r="A152" i="30"/>
  <c r="DF151" i="30"/>
  <c r="DE151" i="30"/>
  <c r="DD151" i="30"/>
  <c r="CE151" i="30"/>
  <c r="CE154" i="30" s="1"/>
  <c r="CD151" i="30"/>
  <c r="CD154" i="30" s="1"/>
  <c r="CC151" i="30"/>
  <c r="CC154" i="30" s="1"/>
  <c r="BD151" i="30"/>
  <c r="BD154" i="30" s="1"/>
  <c r="BC151" i="30"/>
  <c r="BC154" i="30" s="1"/>
  <c r="BB151" i="30"/>
  <c r="BB154" i="30" s="1"/>
  <c r="AC151" i="30"/>
  <c r="AC154" i="30" s="1"/>
  <c r="AB151" i="30"/>
  <c r="AB154" i="30" s="1"/>
  <c r="AA151" i="30"/>
  <c r="AA154" i="30" s="1"/>
  <c r="D151" i="30"/>
  <c r="D154" i="30" s="1"/>
  <c r="B151" i="30"/>
  <c r="A151" i="30"/>
  <c r="DH152" i="30"/>
  <c r="DB2" i="30"/>
  <c r="DB151" i="30" s="1"/>
  <c r="DB154" i="30" s="1"/>
  <c r="CZ2" i="30"/>
  <c r="CZ151" i="30" s="1"/>
  <c r="CZ154" i="30" s="1"/>
  <c r="CX2" i="30"/>
  <c r="CX151" i="30" s="1"/>
  <c r="CX154" i="30" s="1"/>
  <c r="CV2" i="30"/>
  <c r="CW2" i="30" s="1"/>
  <c r="CW151" i="30" s="1"/>
  <c r="CW154" i="30" s="1"/>
  <c r="CT2" i="30"/>
  <c r="CT151" i="30" s="1"/>
  <c r="CT154" i="30" s="1"/>
  <c r="CR2" i="30"/>
  <c r="CR151" i="30" s="1"/>
  <c r="CR154" i="30" s="1"/>
  <c r="CP2" i="30"/>
  <c r="CQ2" i="30" s="1"/>
  <c r="CQ151" i="30" s="1"/>
  <c r="CQ154" i="30" s="1"/>
  <c r="CN2" i="30"/>
  <c r="CN151" i="30" s="1"/>
  <c r="CN154" i="30" s="1"/>
  <c r="CL2" i="30"/>
  <c r="CL151" i="30" s="1"/>
  <c r="CL154" i="30" s="1"/>
  <c r="CJ2" i="30"/>
  <c r="CJ151" i="30" s="1"/>
  <c r="CJ154" i="30" s="1"/>
  <c r="CH2" i="30"/>
  <c r="CH151" i="30" s="1"/>
  <c r="CH154" i="30" s="1"/>
  <c r="CG2" i="30"/>
  <c r="CG151" i="30" s="1"/>
  <c r="CG154" i="30" s="1"/>
  <c r="CA2" i="30"/>
  <c r="CA151" i="30" s="1"/>
  <c r="CA154" i="30" s="1"/>
  <c r="BY2" i="30"/>
  <c r="BY151" i="30" s="1"/>
  <c r="BY154" i="30" s="1"/>
  <c r="BW2" i="30"/>
  <c r="BX2" i="30" s="1"/>
  <c r="BX151" i="30" s="1"/>
  <c r="BX154" i="30" s="1"/>
  <c r="BU2" i="30"/>
  <c r="BU151" i="30" s="1"/>
  <c r="BU154" i="30" s="1"/>
  <c r="BS2" i="30"/>
  <c r="BT2" i="30" s="1"/>
  <c r="BT151" i="30" s="1"/>
  <c r="BT154" i="30" s="1"/>
  <c r="BQ2" i="30"/>
  <c r="BR2" i="30" s="1"/>
  <c r="BR151" i="30" s="1"/>
  <c r="BR154" i="30" s="1"/>
  <c r="BO2" i="30"/>
  <c r="BP2" i="30" s="1"/>
  <c r="BP151" i="30" s="1"/>
  <c r="BP154" i="30" s="1"/>
  <c r="BM2" i="30"/>
  <c r="BM151" i="30" s="1"/>
  <c r="BM154" i="30" s="1"/>
  <c r="BK2" i="30"/>
  <c r="BL2" i="30" s="1"/>
  <c r="BL151" i="30" s="1"/>
  <c r="BL154" i="30" s="1"/>
  <c r="BI2" i="30"/>
  <c r="BI151" i="30" s="1"/>
  <c r="BI154" i="30" s="1"/>
  <c r="BG2" i="30"/>
  <c r="BH2" i="30" s="1"/>
  <c r="BH151" i="30" s="1"/>
  <c r="BH154" i="30" s="1"/>
  <c r="BE2" i="30"/>
  <c r="BE151" i="30" s="1"/>
  <c r="BE154" i="30" s="1"/>
  <c r="AZ2" i="30"/>
  <c r="BA2" i="30" s="1"/>
  <c r="BA151" i="30" s="1"/>
  <c r="BA154" i="30" s="1"/>
  <c r="AX2" i="30"/>
  <c r="AY2" i="30" s="1"/>
  <c r="AY151" i="30" s="1"/>
  <c r="AY154" i="30" s="1"/>
  <c r="AV2" i="30"/>
  <c r="AW2" i="30" s="1"/>
  <c r="AW151" i="30" s="1"/>
  <c r="AW154" i="30" s="1"/>
  <c r="AT2" i="30"/>
  <c r="AU2" i="30" s="1"/>
  <c r="AU151" i="30" s="1"/>
  <c r="AU154" i="30" s="1"/>
  <c r="AR2" i="30"/>
  <c r="AS2" i="30" s="1"/>
  <c r="AS151" i="30" s="1"/>
  <c r="AS154" i="30" s="1"/>
  <c r="AP2" i="30"/>
  <c r="AQ2" i="30" s="1"/>
  <c r="AQ151" i="30" s="1"/>
  <c r="AQ154" i="30" s="1"/>
  <c r="AN2" i="30"/>
  <c r="AN151" i="30" s="1"/>
  <c r="AN154" i="30" s="1"/>
  <c r="AL2" i="30"/>
  <c r="AM2" i="30" s="1"/>
  <c r="AM151" i="30" s="1"/>
  <c r="AM154" i="30" s="1"/>
  <c r="AJ2" i="30"/>
  <c r="AK2" i="30" s="1"/>
  <c r="AK151" i="30" s="1"/>
  <c r="AK154" i="30" s="1"/>
  <c r="AH2" i="30"/>
  <c r="AI2" i="30" s="1"/>
  <c r="AI151" i="30" s="1"/>
  <c r="AI154" i="30" s="1"/>
  <c r="AF2" i="30"/>
  <c r="AG2" i="30" s="1"/>
  <c r="AG151" i="30" s="1"/>
  <c r="AG154" i="30" s="1"/>
  <c r="AD2" i="30"/>
  <c r="AE2" i="30" s="1"/>
  <c r="AE151" i="30" s="1"/>
  <c r="AE154" i="30" s="1"/>
  <c r="Y2" i="30"/>
  <c r="Y151" i="30" s="1"/>
  <c r="Y154" i="30" s="1"/>
  <c r="W2" i="30"/>
  <c r="W151" i="30" s="1"/>
  <c r="W154" i="30" s="1"/>
  <c r="U2" i="30"/>
  <c r="V2" i="30" s="1"/>
  <c r="V151" i="30" s="1"/>
  <c r="V154" i="30" s="1"/>
  <c r="S2" i="30"/>
  <c r="T2" i="30" s="1"/>
  <c r="T151" i="30" s="1"/>
  <c r="T154" i="30" s="1"/>
  <c r="Q2" i="30"/>
  <c r="Q151" i="30" s="1"/>
  <c r="Q154" i="30" s="1"/>
  <c r="O2" i="30"/>
  <c r="O151" i="30" s="1"/>
  <c r="O154" i="30" s="1"/>
  <c r="M2" i="30"/>
  <c r="N2" i="30" s="1"/>
  <c r="N151" i="30" s="1"/>
  <c r="N154" i="30" s="1"/>
  <c r="K2" i="30"/>
  <c r="L2" i="30" s="1"/>
  <c r="L151" i="30" s="1"/>
  <c r="L154" i="30" s="1"/>
  <c r="I2" i="30"/>
  <c r="I151" i="30" s="1"/>
  <c r="I154" i="30" s="1"/>
  <c r="G2" i="30"/>
  <c r="G151" i="30" s="1"/>
  <c r="G154" i="30" s="1"/>
  <c r="E2" i="30"/>
  <c r="F2" i="30" s="1"/>
  <c r="F151" i="30" s="1"/>
  <c r="F154" i="30" s="1"/>
  <c r="C2" i="30"/>
  <c r="C151" i="30" s="1"/>
  <c r="C154" i="30" s="1"/>
  <c r="X215" i="31"/>
  <c r="Y215" i="31" s="1"/>
  <c r="V215" i="31"/>
  <c r="U215" i="31"/>
  <c r="C215" i="31"/>
  <c r="X214" i="31"/>
  <c r="Z214" i="31" s="1"/>
  <c r="V214" i="31"/>
  <c r="W214" i="31" s="1"/>
  <c r="U214" i="31"/>
  <c r="C214" i="31"/>
  <c r="D214" i="31" s="1"/>
  <c r="B214" i="31"/>
  <c r="X203" i="31"/>
  <c r="Y203" i="31" s="1"/>
  <c r="V213" i="31"/>
  <c r="U213" i="31"/>
  <c r="C213" i="31"/>
  <c r="X202" i="31"/>
  <c r="Z202" i="31" s="1"/>
  <c r="V212" i="31"/>
  <c r="W212" i="31" s="1"/>
  <c r="U212" i="31"/>
  <c r="C212" i="31"/>
  <c r="D212" i="31" s="1"/>
  <c r="B212" i="31"/>
  <c r="X199" i="31"/>
  <c r="Y199" i="31" s="1"/>
  <c r="V211" i="31"/>
  <c r="U211" i="31"/>
  <c r="C211" i="31"/>
  <c r="X198" i="31"/>
  <c r="Z198" i="31" s="1"/>
  <c r="V210" i="31"/>
  <c r="W210" i="31" s="1"/>
  <c r="U210" i="31"/>
  <c r="C210" i="31"/>
  <c r="D210" i="31" s="1"/>
  <c r="B210" i="31"/>
  <c r="X99" i="31"/>
  <c r="Y99" i="31" s="1"/>
  <c r="V99" i="31"/>
  <c r="U99" i="31"/>
  <c r="C99" i="31"/>
  <c r="X98" i="31"/>
  <c r="Z98" i="31" s="1"/>
  <c r="V98" i="31"/>
  <c r="W98" i="31" s="1"/>
  <c r="U98" i="31"/>
  <c r="C98" i="31"/>
  <c r="D98" i="31" s="1"/>
  <c r="B98" i="31"/>
  <c r="X97" i="31"/>
  <c r="Y97" i="31" s="1"/>
  <c r="V97" i="31"/>
  <c r="U97" i="31"/>
  <c r="C97" i="31"/>
  <c r="X96" i="31"/>
  <c r="Z96" i="31" s="1"/>
  <c r="V96" i="31"/>
  <c r="W96" i="31" s="1"/>
  <c r="U96" i="31"/>
  <c r="C96" i="31"/>
  <c r="D96" i="31" s="1"/>
  <c r="B96" i="31"/>
  <c r="X95" i="31"/>
  <c r="Y95" i="31" s="1"/>
  <c r="V95" i="31"/>
  <c r="U95" i="31"/>
  <c r="C95" i="31"/>
  <c r="X94" i="31"/>
  <c r="Y94" i="31" s="1"/>
  <c r="AA94" i="31" s="1"/>
  <c r="V94" i="31"/>
  <c r="W94" i="31" s="1"/>
  <c r="U94" i="31"/>
  <c r="C94" i="31"/>
  <c r="D94" i="31" s="1"/>
  <c r="B94" i="31"/>
  <c r="X93" i="31"/>
  <c r="Y93" i="31" s="1"/>
  <c r="V93" i="31"/>
  <c r="U93" i="31"/>
  <c r="C93" i="31"/>
  <c r="X92" i="31"/>
  <c r="Y92" i="31" s="1"/>
  <c r="AA92" i="31" s="1"/>
  <c r="V92" i="31"/>
  <c r="W92" i="31" s="1"/>
  <c r="U92" i="31"/>
  <c r="C92" i="31"/>
  <c r="D92" i="31" s="1"/>
  <c r="B92" i="31"/>
  <c r="X91" i="31"/>
  <c r="Y91" i="31" s="1"/>
  <c r="V91" i="31"/>
  <c r="U91" i="31"/>
  <c r="C91" i="31"/>
  <c r="X90" i="31"/>
  <c r="Z90" i="31" s="1"/>
  <c r="V90" i="31"/>
  <c r="W90" i="31" s="1"/>
  <c r="U90" i="31"/>
  <c r="C90" i="31"/>
  <c r="D90" i="31" s="1"/>
  <c r="B90" i="31"/>
  <c r="X89" i="31"/>
  <c r="Y89" i="31" s="1"/>
  <c r="V89" i="31"/>
  <c r="U89" i="31"/>
  <c r="C89" i="31"/>
  <c r="X88" i="31"/>
  <c r="Z88" i="31" s="1"/>
  <c r="V88" i="31"/>
  <c r="W88" i="31" s="1"/>
  <c r="U88" i="31"/>
  <c r="C88" i="31"/>
  <c r="D88" i="31" s="1"/>
  <c r="B88" i="31"/>
  <c r="X87" i="31"/>
  <c r="Y87" i="31" s="1"/>
  <c r="V87" i="31"/>
  <c r="U87" i="31"/>
  <c r="C87" i="31"/>
  <c r="X86" i="31"/>
  <c r="Z86" i="31" s="1"/>
  <c r="V86" i="31"/>
  <c r="W86" i="31" s="1"/>
  <c r="U86" i="31"/>
  <c r="C86" i="31"/>
  <c r="D86" i="31" s="1"/>
  <c r="B86" i="31"/>
  <c r="X83" i="31"/>
  <c r="Y83" i="31" s="1"/>
  <c r="V83" i="31"/>
  <c r="U83" i="31"/>
  <c r="C83" i="31"/>
  <c r="X82" i="31"/>
  <c r="Z82" i="31" s="1"/>
  <c r="V82" i="31"/>
  <c r="W82" i="31" s="1"/>
  <c r="U82" i="31"/>
  <c r="C82" i="31"/>
  <c r="D82" i="31" s="1"/>
  <c r="B82" i="31"/>
  <c r="X81" i="31"/>
  <c r="Y81" i="31" s="1"/>
  <c r="V81" i="31"/>
  <c r="U81" i="31"/>
  <c r="C81" i="31"/>
  <c r="X80" i="31"/>
  <c r="Y80" i="31" s="1"/>
  <c r="AA80" i="31" s="1"/>
  <c r="V80" i="31"/>
  <c r="W80" i="31" s="1"/>
  <c r="U80" i="31"/>
  <c r="C80" i="31"/>
  <c r="D80" i="31" s="1"/>
  <c r="B80" i="31"/>
  <c r="X79" i="31"/>
  <c r="Y79" i="31" s="1"/>
  <c r="V79" i="31"/>
  <c r="U79" i="31"/>
  <c r="C79" i="31"/>
  <c r="X78" i="31"/>
  <c r="Z78" i="31" s="1"/>
  <c r="V78" i="31"/>
  <c r="W78" i="31" s="1"/>
  <c r="U78" i="31"/>
  <c r="C78" i="31"/>
  <c r="D78" i="31" s="1"/>
  <c r="B78" i="31"/>
  <c r="X85" i="31"/>
  <c r="Y85" i="31" s="1"/>
  <c r="V85" i="31"/>
  <c r="U85" i="31"/>
  <c r="C85" i="31"/>
  <c r="X84" i="31"/>
  <c r="Y84" i="31" s="1"/>
  <c r="AA84" i="31" s="1"/>
  <c r="V84" i="31"/>
  <c r="W84" i="31" s="1"/>
  <c r="U84" i="31"/>
  <c r="C84" i="31"/>
  <c r="D84" i="31" s="1"/>
  <c r="B84" i="31"/>
  <c r="X1171" i="31"/>
  <c r="Y1171" i="31" s="1"/>
  <c r="V1171" i="31"/>
  <c r="U1171" i="31"/>
  <c r="C1171" i="31"/>
  <c r="X1170" i="31"/>
  <c r="Y1170" i="31" s="1"/>
  <c r="AA1170" i="31" s="1"/>
  <c r="V1170" i="31"/>
  <c r="W1170" i="31" s="1"/>
  <c r="U1170" i="31"/>
  <c r="C1170" i="31"/>
  <c r="D1170" i="31" s="1"/>
  <c r="B1170" i="31"/>
  <c r="X437" i="31"/>
  <c r="Y437" i="31" s="1"/>
  <c r="V437" i="31"/>
  <c r="U437" i="31"/>
  <c r="C437" i="31"/>
  <c r="X436" i="31"/>
  <c r="Y436" i="31" s="1"/>
  <c r="AA436" i="31" s="1"/>
  <c r="V436" i="31"/>
  <c r="W436" i="31" s="1"/>
  <c r="U436" i="31"/>
  <c r="C436" i="31"/>
  <c r="D436" i="31" s="1"/>
  <c r="B436" i="31"/>
  <c r="X7" i="31"/>
  <c r="Y7" i="31" s="1"/>
  <c r="V7" i="31"/>
  <c r="U7" i="31"/>
  <c r="C7" i="31"/>
  <c r="X6" i="31"/>
  <c r="Z6" i="31" s="1"/>
  <c r="V6" i="31"/>
  <c r="W6" i="31" s="1"/>
  <c r="U6" i="31"/>
  <c r="C6" i="31"/>
  <c r="D6" i="31" s="1"/>
  <c r="B6" i="31"/>
  <c r="X197" i="31"/>
  <c r="Y197" i="31" s="1"/>
  <c r="V209" i="31"/>
  <c r="U209" i="31"/>
  <c r="C209" i="31"/>
  <c r="X196" i="31"/>
  <c r="Z196" i="31" s="1"/>
  <c r="V208" i="31"/>
  <c r="W208" i="31" s="1"/>
  <c r="U208" i="31"/>
  <c r="C208" i="31"/>
  <c r="D208" i="31" s="1"/>
  <c r="B208" i="31"/>
  <c r="X389" i="31"/>
  <c r="Y389" i="31" s="1"/>
  <c r="V9" i="31"/>
  <c r="U9" i="31"/>
  <c r="C9" i="31"/>
  <c r="X388" i="31"/>
  <c r="Z388" i="31" s="1"/>
  <c r="V8" i="31"/>
  <c r="W8" i="31" s="1"/>
  <c r="U8" i="31"/>
  <c r="C8" i="31"/>
  <c r="D8" i="31" s="1"/>
  <c r="B8" i="31"/>
  <c r="V1173" i="31"/>
  <c r="U1173" i="31"/>
  <c r="C1173" i="31"/>
  <c r="AA396" i="31"/>
  <c r="Z396" i="31"/>
  <c r="V1172" i="31"/>
  <c r="W1172" i="31" s="1"/>
  <c r="U1172" i="31"/>
  <c r="C1172" i="31"/>
  <c r="D1172" i="31" s="1"/>
  <c r="V1179" i="31"/>
  <c r="U1179" i="31"/>
  <c r="C1179" i="31"/>
  <c r="AA1176" i="31"/>
  <c r="Z1176" i="31"/>
  <c r="V1178" i="31"/>
  <c r="W1178" i="31" s="1"/>
  <c r="U1178" i="31"/>
  <c r="C1178" i="31"/>
  <c r="D1178" i="31" s="1"/>
  <c r="X31" i="31"/>
  <c r="Y31" i="31" s="1"/>
  <c r="V31" i="31"/>
  <c r="U31" i="31"/>
  <c r="C31" i="31"/>
  <c r="X30" i="31"/>
  <c r="Z30" i="31" s="1"/>
  <c r="V30" i="31"/>
  <c r="W30" i="31" s="1"/>
  <c r="U30" i="31"/>
  <c r="C30" i="31"/>
  <c r="D30" i="31" s="1"/>
  <c r="B30" i="31"/>
  <c r="V1175" i="31"/>
  <c r="U1175" i="31"/>
  <c r="C1175" i="31"/>
  <c r="AA410" i="31"/>
  <c r="Z410" i="31"/>
  <c r="V1174" i="31"/>
  <c r="W1174" i="31" s="1"/>
  <c r="U1174" i="31"/>
  <c r="C1174" i="31"/>
  <c r="D1174" i="31" s="1"/>
  <c r="V1177" i="31"/>
  <c r="U1177" i="31"/>
  <c r="C1177" i="31"/>
  <c r="AA1174" i="31"/>
  <c r="Z1174" i="31"/>
  <c r="V1176" i="31"/>
  <c r="W1176" i="31" s="1"/>
  <c r="U1176" i="31"/>
  <c r="C1176" i="31"/>
  <c r="D1176" i="31" s="1"/>
  <c r="X243" i="31"/>
  <c r="Y243" i="31" s="1"/>
  <c r="V223" i="31"/>
  <c r="U223" i="31"/>
  <c r="C223" i="31"/>
  <c r="X242" i="31"/>
  <c r="Z242" i="31" s="1"/>
  <c r="V222" i="31"/>
  <c r="W222" i="31" s="1"/>
  <c r="U222" i="31"/>
  <c r="C222" i="31"/>
  <c r="D222" i="31" s="1"/>
  <c r="B222" i="31"/>
  <c r="Y371" i="31"/>
  <c r="V373" i="31"/>
  <c r="U373" i="31"/>
  <c r="C373" i="31"/>
  <c r="Y370" i="31"/>
  <c r="AA370" i="31" s="1"/>
  <c r="V372" i="31"/>
  <c r="W372" i="31" s="1"/>
  <c r="U372" i="31"/>
  <c r="C372" i="31"/>
  <c r="D372" i="31" s="1"/>
  <c r="B372" i="31"/>
  <c r="X331" i="31"/>
  <c r="Y331" i="31" s="1"/>
  <c r="V233" i="31"/>
  <c r="U233" i="31"/>
  <c r="C233" i="31"/>
  <c r="X330" i="31"/>
  <c r="Y330" i="31" s="1"/>
  <c r="AA330" i="31" s="1"/>
  <c r="V232" i="31"/>
  <c r="W232" i="31" s="1"/>
  <c r="U232" i="31"/>
  <c r="C232" i="31"/>
  <c r="D232" i="31" s="1"/>
  <c r="B232" i="31"/>
  <c r="X205" i="31"/>
  <c r="Y205" i="31" s="1"/>
  <c r="V219" i="31"/>
  <c r="U219" i="31"/>
  <c r="C219" i="31"/>
  <c r="X204" i="31"/>
  <c r="Z204" i="31" s="1"/>
  <c r="V218" i="31"/>
  <c r="W218" i="31" s="1"/>
  <c r="U218" i="31"/>
  <c r="C218" i="31"/>
  <c r="D218" i="31" s="1"/>
  <c r="B218" i="31"/>
  <c r="X235" i="31"/>
  <c r="Y235" i="31" s="1"/>
  <c r="V173" i="31"/>
  <c r="U173" i="31"/>
  <c r="C173" i="31"/>
  <c r="X234" i="31"/>
  <c r="Z234" i="31" s="1"/>
  <c r="V172" i="31"/>
  <c r="W172" i="31" s="1"/>
  <c r="U172" i="31"/>
  <c r="C172" i="31"/>
  <c r="D172" i="31" s="1"/>
  <c r="B172" i="31"/>
  <c r="X135" i="31"/>
  <c r="Y135" i="31" s="1"/>
  <c r="V235" i="31"/>
  <c r="U235" i="31"/>
  <c r="C235" i="31"/>
  <c r="X134" i="31"/>
  <c r="Z134" i="31" s="1"/>
  <c r="V234" i="31"/>
  <c r="W234" i="31" s="1"/>
  <c r="U234" i="31"/>
  <c r="C234" i="31"/>
  <c r="D234" i="31" s="1"/>
  <c r="X47" i="31"/>
  <c r="Y47" i="31" s="1"/>
  <c r="V47" i="31"/>
  <c r="U47" i="31"/>
  <c r="C47" i="31"/>
  <c r="X46" i="31"/>
  <c r="Z46" i="31" s="1"/>
  <c r="V46" i="31"/>
  <c r="W46" i="31" s="1"/>
  <c r="U46" i="31"/>
  <c r="C46" i="31"/>
  <c r="D46" i="31" s="1"/>
  <c r="X347" i="31"/>
  <c r="Y347" i="31" s="1"/>
  <c r="V345" i="31"/>
  <c r="U345" i="31"/>
  <c r="C345" i="31"/>
  <c r="X346" i="31"/>
  <c r="Z346" i="31" s="1"/>
  <c r="V344" i="31"/>
  <c r="W344" i="31" s="1"/>
  <c r="U344" i="31"/>
  <c r="C344" i="31"/>
  <c r="D344" i="31" s="1"/>
  <c r="B344" i="31"/>
  <c r="X357" i="31"/>
  <c r="Y357" i="31" s="1"/>
  <c r="V359" i="31"/>
  <c r="U359" i="31"/>
  <c r="C359" i="31"/>
  <c r="X356" i="31"/>
  <c r="Z356" i="31" s="1"/>
  <c r="V358" i="31"/>
  <c r="W358" i="31" s="1"/>
  <c r="U358" i="31"/>
  <c r="C358" i="31"/>
  <c r="D358" i="31" s="1"/>
  <c r="X353" i="31"/>
  <c r="Y353" i="31" s="1"/>
  <c r="V355" i="31"/>
  <c r="U355" i="31"/>
  <c r="C355" i="31"/>
  <c r="X352" i="31"/>
  <c r="Y352" i="31" s="1"/>
  <c r="AA352" i="31" s="1"/>
  <c r="V354" i="31"/>
  <c r="W354" i="31" s="1"/>
  <c r="U354" i="31"/>
  <c r="C354" i="31"/>
  <c r="D354" i="31" s="1"/>
  <c r="B354" i="31"/>
  <c r="X113" i="31"/>
  <c r="Y113" i="31" s="1"/>
  <c r="V129" i="31"/>
  <c r="U129" i="31"/>
  <c r="C129" i="31"/>
  <c r="X112" i="31"/>
  <c r="Y112" i="31" s="1"/>
  <c r="AA112" i="31" s="1"/>
  <c r="V128" i="31"/>
  <c r="W128" i="31" s="1"/>
  <c r="U128" i="31"/>
  <c r="C128" i="31"/>
  <c r="D128" i="31" s="1"/>
  <c r="B128" i="31"/>
  <c r="X227" i="31"/>
  <c r="Y227" i="31" s="1"/>
  <c r="V247" i="31"/>
  <c r="U247" i="31"/>
  <c r="C247" i="31"/>
  <c r="X226" i="31"/>
  <c r="Z226" i="31" s="1"/>
  <c r="V246" i="31"/>
  <c r="W246" i="31" s="1"/>
  <c r="U246" i="31"/>
  <c r="C246" i="31"/>
  <c r="D246" i="31" s="1"/>
  <c r="B246" i="31"/>
  <c r="X265" i="31"/>
  <c r="Y265" i="31" s="1"/>
  <c r="V277" i="31"/>
  <c r="U277" i="31"/>
  <c r="C277" i="31"/>
  <c r="X264" i="31"/>
  <c r="Z264" i="31" s="1"/>
  <c r="V276" i="31"/>
  <c r="W276" i="31" s="1"/>
  <c r="U276" i="31"/>
  <c r="C276" i="31"/>
  <c r="D276" i="31" s="1"/>
  <c r="B276" i="31"/>
  <c r="X201" i="31"/>
  <c r="Y201" i="31" s="1"/>
  <c r="V231" i="31"/>
  <c r="U231" i="31"/>
  <c r="C231" i="31"/>
  <c r="X200" i="31"/>
  <c r="Z200" i="31" s="1"/>
  <c r="V230" i="31"/>
  <c r="W230" i="31" s="1"/>
  <c r="U230" i="31"/>
  <c r="C230" i="31"/>
  <c r="D230" i="31" s="1"/>
  <c r="B230" i="31"/>
  <c r="X53" i="31"/>
  <c r="Y53" i="31" s="1"/>
  <c r="V59" i="31"/>
  <c r="U59" i="31"/>
  <c r="C59" i="31"/>
  <c r="X52" i="31"/>
  <c r="Z52" i="31" s="1"/>
  <c r="V58" i="31"/>
  <c r="W58" i="31" s="1"/>
  <c r="U58" i="31"/>
  <c r="C58" i="31"/>
  <c r="D58" i="31" s="1"/>
  <c r="B58" i="31"/>
  <c r="X319" i="31"/>
  <c r="Y319" i="31" s="1"/>
  <c r="U319" i="31"/>
  <c r="C319" i="31"/>
  <c r="X318" i="31"/>
  <c r="Z318" i="31" s="1"/>
  <c r="W318" i="31"/>
  <c r="U318" i="31"/>
  <c r="C318" i="31"/>
  <c r="D318" i="31" s="1"/>
  <c r="Y43" i="31"/>
  <c r="V351" i="31"/>
  <c r="U351" i="31"/>
  <c r="C351" i="31"/>
  <c r="Z42" i="31"/>
  <c r="V350" i="31"/>
  <c r="W350" i="31" s="1"/>
  <c r="U350" i="31"/>
  <c r="C350" i="31"/>
  <c r="D350" i="31" s="1"/>
  <c r="B350" i="31"/>
  <c r="X179" i="31"/>
  <c r="Y179" i="31" s="1"/>
  <c r="V205" i="31"/>
  <c r="U205" i="31"/>
  <c r="C205" i="31"/>
  <c r="X178" i="31"/>
  <c r="Y178" i="31" s="1"/>
  <c r="AA178" i="31" s="1"/>
  <c r="V204" i="31"/>
  <c r="W204" i="31" s="1"/>
  <c r="U204" i="31"/>
  <c r="C204" i="31"/>
  <c r="D204" i="31" s="1"/>
  <c r="B204" i="31"/>
  <c r="X41" i="31"/>
  <c r="Y41" i="31" s="1"/>
  <c r="V43" i="31"/>
  <c r="U43" i="31"/>
  <c r="C43" i="31"/>
  <c r="X40" i="31"/>
  <c r="Y40" i="31" s="1"/>
  <c r="AA40" i="31" s="1"/>
  <c r="V42" i="31"/>
  <c r="W42" i="31" s="1"/>
  <c r="U42" i="31"/>
  <c r="C42" i="31"/>
  <c r="D42" i="31" s="1"/>
  <c r="Y413" i="31"/>
  <c r="V413" i="31"/>
  <c r="U413" i="31"/>
  <c r="C413" i="31"/>
  <c r="Z412" i="31"/>
  <c r="Y412" i="31"/>
  <c r="AA412" i="31" s="1"/>
  <c r="V412" i="31"/>
  <c r="W412" i="31" s="1"/>
  <c r="U412" i="31"/>
  <c r="C412" i="31"/>
  <c r="D412" i="31" s="1"/>
  <c r="B412" i="31"/>
  <c r="X67" i="31"/>
  <c r="Y67" i="31" s="1"/>
  <c r="V69" i="31"/>
  <c r="U69" i="31"/>
  <c r="C69" i="31"/>
  <c r="X66" i="31"/>
  <c r="Z66" i="31" s="1"/>
  <c r="V68" i="31"/>
  <c r="W68" i="31" s="1"/>
  <c r="U68" i="31"/>
  <c r="C68" i="31"/>
  <c r="D68" i="31" s="1"/>
  <c r="B68" i="31"/>
  <c r="Y349" i="31"/>
  <c r="V349" i="31"/>
  <c r="U349" i="31"/>
  <c r="C349" i="31"/>
  <c r="Z348" i="31"/>
  <c r="Y348" i="31"/>
  <c r="AA348" i="31" s="1"/>
  <c r="V348" i="31"/>
  <c r="W348" i="31" s="1"/>
  <c r="U348" i="31"/>
  <c r="C348" i="31"/>
  <c r="D348" i="31" s="1"/>
  <c r="B348" i="31"/>
  <c r="X435" i="31"/>
  <c r="Y435" i="31" s="1"/>
  <c r="V435" i="31"/>
  <c r="U435" i="31"/>
  <c r="C435" i="31"/>
  <c r="X434" i="31"/>
  <c r="Y434" i="31" s="1"/>
  <c r="AA434" i="31" s="1"/>
  <c r="V434" i="31"/>
  <c r="W434" i="31" s="1"/>
  <c r="U434" i="31"/>
  <c r="C434" i="31"/>
  <c r="D434" i="31" s="1"/>
  <c r="B434" i="31"/>
  <c r="X1159" i="31"/>
  <c r="Y1159" i="31" s="1"/>
  <c r="V1159" i="31"/>
  <c r="U1159" i="31"/>
  <c r="C1159" i="31"/>
  <c r="X1158" i="31"/>
  <c r="Z1158" i="31" s="1"/>
  <c r="V1158" i="31"/>
  <c r="W1158" i="31" s="1"/>
  <c r="U1158" i="31"/>
  <c r="C1158" i="31"/>
  <c r="D1158" i="31" s="1"/>
  <c r="B1158" i="31"/>
  <c r="X1157" i="31"/>
  <c r="Y1157" i="31" s="1"/>
  <c r="V1157" i="31"/>
  <c r="U1157" i="31"/>
  <c r="C1157" i="31"/>
  <c r="X1156" i="31"/>
  <c r="Z1156" i="31" s="1"/>
  <c r="V1156" i="31"/>
  <c r="W1156" i="31" s="1"/>
  <c r="U1156" i="31"/>
  <c r="C1156" i="31"/>
  <c r="D1156" i="31" s="1"/>
  <c r="B1156" i="31"/>
  <c r="X1155" i="31"/>
  <c r="Y1155" i="31" s="1"/>
  <c r="V1155" i="31"/>
  <c r="U1155" i="31"/>
  <c r="C1155" i="31"/>
  <c r="X1154" i="31"/>
  <c r="Z1154" i="31" s="1"/>
  <c r="V1154" i="31"/>
  <c r="W1154" i="31" s="1"/>
  <c r="U1154" i="31"/>
  <c r="C1154" i="31"/>
  <c r="D1154" i="31" s="1"/>
  <c r="B1154" i="31"/>
  <c r="X1147" i="31"/>
  <c r="Y1147" i="31" s="1"/>
  <c r="V1147" i="31"/>
  <c r="U1147" i="31"/>
  <c r="C1147" i="31"/>
  <c r="X1146" i="31"/>
  <c r="Z1146" i="31" s="1"/>
  <c r="V1146" i="31"/>
  <c r="W1146" i="31" s="1"/>
  <c r="U1146" i="31"/>
  <c r="C1146" i="31"/>
  <c r="D1146" i="31" s="1"/>
  <c r="B1146" i="31"/>
  <c r="X1145" i="31"/>
  <c r="Y1145" i="31" s="1"/>
  <c r="V1145" i="31"/>
  <c r="U1145" i="31"/>
  <c r="C1145" i="31"/>
  <c r="X1144" i="31"/>
  <c r="Z1144" i="31" s="1"/>
  <c r="V1144" i="31"/>
  <c r="W1144" i="31" s="1"/>
  <c r="U1144" i="31"/>
  <c r="C1144" i="31"/>
  <c r="D1144" i="31" s="1"/>
  <c r="B1144" i="31"/>
  <c r="X1143" i="31"/>
  <c r="Y1143" i="31" s="1"/>
  <c r="V1143" i="31"/>
  <c r="U1143" i="31"/>
  <c r="C1143" i="31"/>
  <c r="X1142" i="31"/>
  <c r="Y1142" i="31" s="1"/>
  <c r="AA1142" i="31" s="1"/>
  <c r="V1142" i="31"/>
  <c r="W1142" i="31" s="1"/>
  <c r="U1142" i="31"/>
  <c r="C1142" i="31"/>
  <c r="D1142" i="31" s="1"/>
  <c r="B1142" i="31"/>
  <c r="X1141" i="31"/>
  <c r="Y1141" i="31" s="1"/>
  <c r="V1141" i="31"/>
  <c r="U1141" i="31"/>
  <c r="C1141" i="31"/>
  <c r="X1140" i="31"/>
  <c r="Y1140" i="31" s="1"/>
  <c r="AA1140" i="31" s="1"/>
  <c r="V1140" i="31"/>
  <c r="W1140" i="31" s="1"/>
  <c r="U1140" i="31"/>
  <c r="C1140" i="31"/>
  <c r="D1140" i="31" s="1"/>
  <c r="B1140" i="31"/>
  <c r="X1139" i="31"/>
  <c r="Y1139" i="31" s="1"/>
  <c r="V1139" i="31"/>
  <c r="U1139" i="31"/>
  <c r="C1139" i="31"/>
  <c r="X1138" i="31"/>
  <c r="Y1138" i="31" s="1"/>
  <c r="AA1138" i="31" s="1"/>
  <c r="V1138" i="31"/>
  <c r="W1138" i="31" s="1"/>
  <c r="U1138" i="31"/>
  <c r="C1138" i="31"/>
  <c r="D1138" i="31" s="1"/>
  <c r="B1138" i="31"/>
  <c r="X1133" i="31"/>
  <c r="Y1133" i="31" s="1"/>
  <c r="V1133" i="31"/>
  <c r="U1133" i="31"/>
  <c r="C1133" i="31"/>
  <c r="X1132" i="31"/>
  <c r="Z1132" i="31" s="1"/>
  <c r="V1132" i="31"/>
  <c r="W1132" i="31" s="1"/>
  <c r="U1132" i="31"/>
  <c r="C1132" i="31"/>
  <c r="D1132" i="31" s="1"/>
  <c r="B1132" i="31"/>
  <c r="X1123" i="31"/>
  <c r="Y1123" i="31" s="1"/>
  <c r="V1123" i="31"/>
  <c r="U1123" i="31"/>
  <c r="C1123" i="31"/>
  <c r="X1122" i="31"/>
  <c r="Z1122" i="31" s="1"/>
  <c r="V1122" i="31"/>
  <c r="W1122" i="31" s="1"/>
  <c r="U1122" i="31"/>
  <c r="C1122" i="31"/>
  <c r="D1122" i="31" s="1"/>
  <c r="B1122" i="31"/>
  <c r="X1119" i="31"/>
  <c r="Y1119" i="31" s="1"/>
  <c r="V1119" i="31"/>
  <c r="U1119" i="31"/>
  <c r="C1119" i="31"/>
  <c r="X1118" i="31"/>
  <c r="Z1118" i="31" s="1"/>
  <c r="V1118" i="31"/>
  <c r="W1118" i="31" s="1"/>
  <c r="U1118" i="31"/>
  <c r="C1118" i="31"/>
  <c r="D1118" i="31" s="1"/>
  <c r="B1118" i="31"/>
  <c r="X125" i="31"/>
  <c r="Y125" i="31" s="1"/>
  <c r="V125" i="31"/>
  <c r="U125" i="31"/>
  <c r="C125" i="31"/>
  <c r="X124" i="31"/>
  <c r="Z124" i="31" s="1"/>
  <c r="V124" i="31"/>
  <c r="W124" i="31" s="1"/>
  <c r="U124" i="31"/>
  <c r="C124" i="31"/>
  <c r="D124" i="31" s="1"/>
  <c r="B124" i="31"/>
  <c r="X335" i="31"/>
  <c r="Y335" i="31" s="1"/>
  <c r="V207" i="31"/>
  <c r="U207" i="31"/>
  <c r="C207" i="31"/>
  <c r="X334" i="31"/>
  <c r="Z334" i="31" s="1"/>
  <c r="V206" i="31"/>
  <c r="W206" i="31" s="1"/>
  <c r="U206" i="31"/>
  <c r="C206" i="31"/>
  <c r="D206" i="31" s="1"/>
  <c r="B206" i="31"/>
  <c r="X279" i="31"/>
  <c r="Y279" i="31" s="1"/>
  <c r="V279" i="31"/>
  <c r="U279" i="31"/>
  <c r="C279" i="31"/>
  <c r="X278" i="31"/>
  <c r="Z278" i="31" s="1"/>
  <c r="V278" i="31"/>
  <c r="W278" i="31" s="1"/>
  <c r="U278" i="31"/>
  <c r="C278" i="31"/>
  <c r="D278" i="31" s="1"/>
  <c r="B278" i="31"/>
  <c r="X261" i="31"/>
  <c r="Y261" i="31" s="1"/>
  <c r="V261" i="31"/>
  <c r="U261" i="31"/>
  <c r="C261" i="31"/>
  <c r="X260" i="31"/>
  <c r="Y260" i="31" s="1"/>
  <c r="AA260" i="31" s="1"/>
  <c r="V260" i="31"/>
  <c r="W260" i="31" s="1"/>
  <c r="U260" i="31"/>
  <c r="C260" i="31"/>
  <c r="D260" i="31" s="1"/>
  <c r="B260" i="31"/>
  <c r="X221" i="31"/>
  <c r="Y221" i="31" s="1"/>
  <c r="V221" i="31"/>
  <c r="U221" i="31"/>
  <c r="C221" i="31"/>
  <c r="X220" i="31"/>
  <c r="Y220" i="31" s="1"/>
  <c r="AA220" i="31" s="1"/>
  <c r="V220" i="31"/>
  <c r="W220" i="31" s="1"/>
  <c r="U220" i="31"/>
  <c r="C220" i="31"/>
  <c r="D220" i="31" s="1"/>
  <c r="B220" i="31"/>
  <c r="X217" i="31"/>
  <c r="Y217" i="31" s="1"/>
  <c r="V217" i="31"/>
  <c r="U217" i="31"/>
  <c r="C217" i="31"/>
  <c r="X216" i="31"/>
  <c r="Y216" i="31" s="1"/>
  <c r="AA216" i="31" s="1"/>
  <c r="V216" i="31"/>
  <c r="W216" i="31" s="1"/>
  <c r="U216" i="31"/>
  <c r="C216" i="31"/>
  <c r="D216" i="31" s="1"/>
  <c r="B216" i="31"/>
  <c r="X195" i="31"/>
  <c r="Y195" i="31" s="1"/>
  <c r="V195" i="31"/>
  <c r="U195" i="31"/>
  <c r="C195" i="31"/>
  <c r="X194" i="31"/>
  <c r="Z194" i="31" s="1"/>
  <c r="V194" i="31"/>
  <c r="W194" i="31" s="1"/>
  <c r="U194" i="31"/>
  <c r="C194" i="31"/>
  <c r="D194" i="31" s="1"/>
  <c r="B194" i="31"/>
  <c r="X163" i="31"/>
  <c r="Y163" i="31" s="1"/>
  <c r="V163" i="31"/>
  <c r="U163" i="31"/>
  <c r="C163" i="31"/>
  <c r="X162" i="31"/>
  <c r="Z162" i="31" s="1"/>
  <c r="V162" i="31"/>
  <c r="W162" i="31" s="1"/>
  <c r="U162" i="31"/>
  <c r="C162" i="31"/>
  <c r="D162" i="31" s="1"/>
  <c r="B162" i="31"/>
  <c r="X131" i="31"/>
  <c r="Y131" i="31" s="1"/>
  <c r="V145" i="31"/>
  <c r="U145" i="31"/>
  <c r="C145" i="31"/>
  <c r="X130" i="31"/>
  <c r="Z130" i="31" s="1"/>
  <c r="V144" i="31"/>
  <c r="W144" i="31" s="1"/>
  <c r="U144" i="31"/>
  <c r="C144" i="31"/>
  <c r="D144" i="31" s="1"/>
  <c r="B144" i="31"/>
  <c r="X133" i="31"/>
  <c r="Y133" i="31" s="1"/>
  <c r="V133" i="31"/>
  <c r="U133" i="31"/>
  <c r="C133" i="31"/>
  <c r="X132" i="31"/>
  <c r="Z132" i="31" s="1"/>
  <c r="V132" i="31"/>
  <c r="W132" i="31" s="1"/>
  <c r="U132" i="31"/>
  <c r="C132" i="31"/>
  <c r="D132" i="31" s="1"/>
  <c r="B132" i="31"/>
  <c r="X123" i="31"/>
  <c r="Y123" i="31" s="1"/>
  <c r="V123" i="31"/>
  <c r="U123" i="31"/>
  <c r="C123" i="31"/>
  <c r="X122" i="31"/>
  <c r="Z122" i="31" s="1"/>
  <c r="V122" i="31"/>
  <c r="W122" i="31" s="1"/>
  <c r="U122" i="31"/>
  <c r="C122" i="31"/>
  <c r="D122" i="31" s="1"/>
  <c r="B122" i="31"/>
  <c r="X109" i="31"/>
  <c r="Y109" i="31" s="1"/>
  <c r="V109" i="31"/>
  <c r="U109" i="31"/>
  <c r="C109" i="31"/>
  <c r="X108" i="31"/>
  <c r="Y108" i="31" s="1"/>
  <c r="AA108" i="31" s="1"/>
  <c r="V108" i="31"/>
  <c r="W108" i="31" s="1"/>
  <c r="U108" i="31"/>
  <c r="C108" i="31"/>
  <c r="D108" i="31" s="1"/>
  <c r="B108" i="31"/>
  <c r="X77" i="31"/>
  <c r="Y77" i="31" s="1"/>
  <c r="V77" i="31"/>
  <c r="U77" i="31"/>
  <c r="C77" i="31"/>
  <c r="X76" i="31"/>
  <c r="Y76" i="31" s="1"/>
  <c r="AA76" i="31" s="1"/>
  <c r="V76" i="31"/>
  <c r="W76" i="31" s="1"/>
  <c r="U76" i="31"/>
  <c r="C76" i="31"/>
  <c r="D76" i="31" s="1"/>
  <c r="B76" i="31"/>
  <c r="X65" i="31"/>
  <c r="Y65" i="31" s="1"/>
  <c r="V65" i="31"/>
  <c r="U65" i="31"/>
  <c r="C65" i="31"/>
  <c r="X64" i="31"/>
  <c r="Z64" i="31" s="1"/>
  <c r="V64" i="31"/>
  <c r="W64" i="31" s="1"/>
  <c r="U64" i="31"/>
  <c r="C64" i="31"/>
  <c r="D64" i="31" s="1"/>
  <c r="B64" i="31"/>
  <c r="X55" i="31"/>
  <c r="Y55" i="31" s="1"/>
  <c r="V55" i="31"/>
  <c r="U55" i="31"/>
  <c r="C55" i="31"/>
  <c r="X54" i="31"/>
  <c r="Z54" i="31" s="1"/>
  <c r="V54" i="31"/>
  <c r="W54" i="31" s="1"/>
  <c r="U54" i="31"/>
  <c r="C54" i="31"/>
  <c r="D54" i="31" s="1"/>
  <c r="B54" i="31"/>
  <c r="X351" i="31"/>
  <c r="Y351" i="31" s="1"/>
  <c r="V113" i="31"/>
  <c r="U113" i="31"/>
  <c r="C113" i="31"/>
  <c r="X350" i="31"/>
  <c r="Z350" i="31" s="1"/>
  <c r="V112" i="31"/>
  <c r="W112" i="31" s="1"/>
  <c r="U112" i="31"/>
  <c r="C112" i="31"/>
  <c r="D112" i="31" s="1"/>
  <c r="B112" i="31"/>
  <c r="X263" i="31"/>
  <c r="Y263" i="31" s="1"/>
  <c r="V263" i="31"/>
  <c r="U263" i="31"/>
  <c r="C263" i="31"/>
  <c r="X262" i="31"/>
  <c r="Z262" i="31" s="1"/>
  <c r="V262" i="31"/>
  <c r="W262" i="31" s="1"/>
  <c r="U262" i="31"/>
  <c r="C262" i="31"/>
  <c r="D262" i="31" s="1"/>
  <c r="B262" i="31"/>
  <c r="X291" i="31"/>
  <c r="Y291" i="31" s="1"/>
  <c r="V171" i="31"/>
  <c r="U171" i="31"/>
  <c r="C171" i="31"/>
  <c r="X290" i="31"/>
  <c r="Z290" i="31" s="1"/>
  <c r="V170" i="31"/>
  <c r="W170" i="31" s="1"/>
  <c r="U170" i="31"/>
  <c r="C170" i="31"/>
  <c r="D170" i="31" s="1"/>
  <c r="B170" i="31"/>
  <c r="Y367" i="31"/>
  <c r="V371" i="31"/>
  <c r="U371" i="31"/>
  <c r="C371" i="31"/>
  <c r="Z366" i="31"/>
  <c r="Y366" i="31"/>
  <c r="AA366" i="31" s="1"/>
  <c r="V370" i="31"/>
  <c r="W370" i="31" s="1"/>
  <c r="U370" i="31"/>
  <c r="C370" i="31"/>
  <c r="D370" i="31" s="1"/>
  <c r="B370" i="31"/>
  <c r="X101" i="31"/>
  <c r="Y101" i="31" s="1"/>
  <c r="V101" i="31"/>
  <c r="U101" i="31"/>
  <c r="C101" i="31"/>
  <c r="X100" i="31"/>
  <c r="Z100" i="31" s="1"/>
  <c r="V100" i="31"/>
  <c r="W100" i="31" s="1"/>
  <c r="U100" i="31"/>
  <c r="C100" i="31"/>
  <c r="D100" i="31" s="1"/>
  <c r="B100" i="31"/>
  <c r="X141" i="31"/>
  <c r="Y141" i="31" s="1"/>
  <c r="V141" i="31"/>
  <c r="U141" i="31"/>
  <c r="C141" i="31"/>
  <c r="X140" i="31"/>
  <c r="Z140" i="31" s="1"/>
  <c r="V140" i="31"/>
  <c r="W140" i="31" s="1"/>
  <c r="U140" i="31"/>
  <c r="C140" i="31"/>
  <c r="D140" i="31" s="1"/>
  <c r="B140" i="31"/>
  <c r="Y321" i="31"/>
  <c r="V323" i="31"/>
  <c r="U323" i="31"/>
  <c r="C323" i="31"/>
  <c r="Z320" i="31"/>
  <c r="Y320" i="31"/>
  <c r="AA320" i="31" s="1"/>
  <c r="V322" i="31"/>
  <c r="W322" i="31" s="1"/>
  <c r="U322" i="31"/>
  <c r="C322" i="31"/>
  <c r="D322" i="31" s="1"/>
  <c r="B322" i="31"/>
  <c r="Y295" i="31"/>
  <c r="V321" i="31"/>
  <c r="U321" i="31"/>
  <c r="C321" i="31"/>
  <c r="Z294" i="31"/>
  <c r="Y294" i="31"/>
  <c r="AA294" i="31" s="1"/>
  <c r="V320" i="31"/>
  <c r="W320" i="31" s="1"/>
  <c r="U320" i="31"/>
  <c r="C320" i="31"/>
  <c r="D320" i="31" s="1"/>
  <c r="X103" i="31"/>
  <c r="Y103" i="31" s="1"/>
  <c r="V103" i="31"/>
  <c r="U103" i="31"/>
  <c r="C103" i="31"/>
  <c r="X102" i="31"/>
  <c r="Z102" i="31" s="1"/>
  <c r="V102" i="31"/>
  <c r="W102" i="31" s="1"/>
  <c r="U102" i="31"/>
  <c r="C102" i="31"/>
  <c r="D102" i="31" s="1"/>
  <c r="B102" i="31"/>
  <c r="X63" i="31"/>
  <c r="Y63" i="31" s="1"/>
  <c r="V63" i="31"/>
  <c r="U63" i="31"/>
  <c r="C63" i="31"/>
  <c r="X62" i="31"/>
  <c r="Z62" i="31" s="1"/>
  <c r="V62" i="31"/>
  <c r="W62" i="31" s="1"/>
  <c r="U62" i="31"/>
  <c r="C62" i="31"/>
  <c r="D62" i="31" s="1"/>
  <c r="B62" i="31"/>
  <c r="X115" i="31"/>
  <c r="Y115" i="31" s="1"/>
  <c r="V115" i="31"/>
  <c r="U115" i="31"/>
  <c r="C115" i="31"/>
  <c r="X114" i="31"/>
  <c r="Z114" i="31" s="1"/>
  <c r="V114" i="31"/>
  <c r="W114" i="31" s="1"/>
  <c r="U114" i="31"/>
  <c r="C114" i="31"/>
  <c r="D114" i="31" s="1"/>
  <c r="B114" i="31"/>
  <c r="X157" i="31"/>
  <c r="Y157" i="31" s="1"/>
  <c r="V157" i="31"/>
  <c r="U157" i="31"/>
  <c r="C157" i="31"/>
  <c r="X156" i="31"/>
  <c r="Z156" i="31" s="1"/>
  <c r="V156" i="31"/>
  <c r="W156" i="31" s="1"/>
  <c r="U156" i="31"/>
  <c r="C156" i="31"/>
  <c r="D156" i="31" s="1"/>
  <c r="B156" i="31"/>
  <c r="Y239" i="31"/>
  <c r="V239" i="31"/>
  <c r="U239" i="31"/>
  <c r="C239" i="31"/>
  <c r="Z238" i="31"/>
  <c r="Y238" i="31"/>
  <c r="AA238" i="31" s="1"/>
  <c r="V238" i="31"/>
  <c r="W238" i="31" s="1"/>
  <c r="U238" i="31"/>
  <c r="C238" i="31"/>
  <c r="D238" i="31" s="1"/>
  <c r="B238" i="31"/>
  <c r="X233" i="31"/>
  <c r="Y233" i="31" s="1"/>
  <c r="V135" i="31"/>
  <c r="U135" i="31"/>
  <c r="C135" i="31"/>
  <c r="X232" i="31"/>
  <c r="Y232" i="31" s="1"/>
  <c r="AA232" i="31" s="1"/>
  <c r="V134" i="31"/>
  <c r="W134" i="31" s="1"/>
  <c r="U134" i="31"/>
  <c r="C134" i="31"/>
  <c r="D134" i="31" s="1"/>
  <c r="B134" i="31"/>
  <c r="Y251" i="31"/>
  <c r="V269" i="31"/>
  <c r="U269" i="31"/>
  <c r="C269" i="31"/>
  <c r="Z250" i="31"/>
  <c r="Y250" i="31"/>
  <c r="AA250" i="31" s="1"/>
  <c r="V268" i="31"/>
  <c r="W268" i="31" s="1"/>
  <c r="U268" i="31"/>
  <c r="C268" i="31"/>
  <c r="D268" i="31" s="1"/>
  <c r="B268" i="31"/>
  <c r="X231" i="31"/>
  <c r="Y231" i="31" s="1"/>
  <c r="V237" i="31"/>
  <c r="U237" i="31"/>
  <c r="C237" i="31"/>
  <c r="X230" i="31"/>
  <c r="Z230" i="31" s="1"/>
  <c r="V236" i="31"/>
  <c r="W236" i="31" s="1"/>
  <c r="U236" i="31"/>
  <c r="C236" i="31"/>
  <c r="D236" i="31" s="1"/>
  <c r="B236" i="31"/>
  <c r="X151" i="31"/>
  <c r="Y151" i="31" s="1"/>
  <c r="V165" i="31"/>
  <c r="U165" i="31"/>
  <c r="C165" i="31"/>
  <c r="X150" i="31"/>
  <c r="Z150" i="31" s="1"/>
  <c r="V164" i="31"/>
  <c r="W164" i="31" s="1"/>
  <c r="U164" i="31"/>
  <c r="C164" i="31"/>
  <c r="D164" i="31" s="1"/>
  <c r="B164" i="31"/>
  <c r="X111" i="31"/>
  <c r="Y111" i="31" s="1"/>
  <c r="V119" i="31"/>
  <c r="U119" i="31"/>
  <c r="C119" i="31"/>
  <c r="X110" i="31"/>
  <c r="Y110" i="31" s="1"/>
  <c r="AA110" i="31" s="1"/>
  <c r="V118" i="31"/>
  <c r="W118" i="31" s="1"/>
  <c r="U118" i="31"/>
  <c r="C118" i="31"/>
  <c r="D118" i="31" s="1"/>
  <c r="X75" i="31"/>
  <c r="Y75" i="31" s="1"/>
  <c r="V75" i="31"/>
  <c r="U75" i="31"/>
  <c r="C75" i="31"/>
  <c r="X74" i="31"/>
  <c r="Z74" i="31" s="1"/>
  <c r="V74" i="31"/>
  <c r="W74" i="31" s="1"/>
  <c r="U74" i="31"/>
  <c r="C74" i="31"/>
  <c r="D74" i="31" s="1"/>
  <c r="B74" i="31"/>
  <c r="X259" i="31"/>
  <c r="Y259" i="31" s="1"/>
  <c r="V259" i="31"/>
  <c r="U259" i="31"/>
  <c r="C259" i="31"/>
  <c r="X258" i="31"/>
  <c r="Y258" i="31" s="1"/>
  <c r="AA258" i="31" s="1"/>
  <c r="V258" i="31"/>
  <c r="W258" i="31" s="1"/>
  <c r="U258" i="31"/>
  <c r="C258" i="31"/>
  <c r="D258" i="31" s="1"/>
  <c r="B258" i="31"/>
  <c r="X57" i="31"/>
  <c r="Y57" i="31" s="1"/>
  <c r="V57" i="31"/>
  <c r="U57" i="31"/>
  <c r="C57" i="31"/>
  <c r="X56" i="31"/>
  <c r="Z56" i="31" s="1"/>
  <c r="V56" i="31"/>
  <c r="W56" i="31" s="1"/>
  <c r="U56" i="31"/>
  <c r="C56" i="31"/>
  <c r="D56" i="31" s="1"/>
  <c r="B56" i="31"/>
  <c r="X173" i="31"/>
  <c r="Y173" i="31" s="1"/>
  <c r="V201" i="31"/>
  <c r="U201" i="31"/>
  <c r="C201" i="31"/>
  <c r="X172" i="31"/>
  <c r="Z172" i="31" s="1"/>
  <c r="V200" i="31"/>
  <c r="W200" i="31" s="1"/>
  <c r="U200" i="31"/>
  <c r="C200" i="31"/>
  <c r="D200" i="31" s="1"/>
  <c r="B200" i="31"/>
  <c r="X241" i="31"/>
  <c r="Y241" i="31" s="1"/>
  <c r="V251" i="31"/>
  <c r="U251" i="31"/>
  <c r="C251" i="31"/>
  <c r="X240" i="31"/>
  <c r="Z240" i="31" s="1"/>
  <c r="V250" i="31"/>
  <c r="W250" i="31" s="1"/>
  <c r="U250" i="31"/>
  <c r="C250" i="31"/>
  <c r="D250" i="31" s="1"/>
  <c r="B250" i="31"/>
  <c r="X237" i="31"/>
  <c r="Y237" i="31" s="1"/>
  <c r="V249" i="31"/>
  <c r="U249" i="31"/>
  <c r="C249" i="31"/>
  <c r="X236" i="31"/>
  <c r="Z236" i="31" s="1"/>
  <c r="V248" i="31"/>
  <c r="W248" i="31" s="1"/>
  <c r="U248" i="31"/>
  <c r="C248" i="31"/>
  <c r="D248" i="31" s="1"/>
  <c r="B248" i="31"/>
  <c r="X107" i="31"/>
  <c r="Y107" i="31" s="1"/>
  <c r="V107" i="31"/>
  <c r="U107" i="31"/>
  <c r="C107" i="31"/>
  <c r="X106" i="31"/>
  <c r="Z106" i="31" s="1"/>
  <c r="V106" i="31"/>
  <c r="W106" i="31" s="1"/>
  <c r="U106" i="31"/>
  <c r="C106" i="31"/>
  <c r="D106" i="31" s="1"/>
  <c r="B106" i="31"/>
  <c r="Y45" i="31"/>
  <c r="V45" i="31"/>
  <c r="U45" i="31"/>
  <c r="C45" i="31"/>
  <c r="Z44" i="31"/>
  <c r="Y44" i="31"/>
  <c r="AA44" i="31" s="1"/>
  <c r="V44" i="31"/>
  <c r="W44" i="31" s="1"/>
  <c r="U44" i="31"/>
  <c r="C44" i="31"/>
  <c r="D44" i="31" s="1"/>
  <c r="B44" i="31"/>
  <c r="X225" i="31"/>
  <c r="Y225" i="31" s="1"/>
  <c r="V225" i="31"/>
  <c r="U225" i="31"/>
  <c r="C225" i="31"/>
  <c r="X224" i="31"/>
  <c r="Z224" i="31" s="1"/>
  <c r="V224" i="31"/>
  <c r="W224" i="31" s="1"/>
  <c r="U224" i="31"/>
  <c r="C224" i="31"/>
  <c r="D224" i="31" s="1"/>
  <c r="B224" i="31"/>
  <c r="X39" i="31"/>
  <c r="Y39" i="31" s="1"/>
  <c r="V41" i="31"/>
  <c r="U41" i="31"/>
  <c r="C41" i="31"/>
  <c r="X38" i="31"/>
  <c r="Z38" i="31" s="1"/>
  <c r="V40" i="31"/>
  <c r="W40" i="31" s="1"/>
  <c r="U40" i="31"/>
  <c r="C40" i="31"/>
  <c r="D40" i="31" s="1"/>
  <c r="X341" i="31"/>
  <c r="Y341" i="31" s="1"/>
  <c r="V341" i="31"/>
  <c r="U341" i="31"/>
  <c r="C341" i="31"/>
  <c r="X340" i="31"/>
  <c r="Z340" i="31" s="1"/>
  <c r="V340" i="31"/>
  <c r="W340" i="31" s="1"/>
  <c r="U340" i="31"/>
  <c r="C340" i="31"/>
  <c r="D340" i="31" s="1"/>
  <c r="B340" i="31"/>
  <c r="X323" i="31"/>
  <c r="Y323" i="31" s="1"/>
  <c r="V327" i="31"/>
  <c r="U327" i="31"/>
  <c r="C327" i="31"/>
  <c r="X322" i="31"/>
  <c r="Z322" i="31" s="1"/>
  <c r="V326" i="31"/>
  <c r="W326" i="31" s="1"/>
  <c r="U326" i="31"/>
  <c r="C326" i="31"/>
  <c r="D326" i="31" s="1"/>
  <c r="B326" i="31"/>
  <c r="X147" i="31"/>
  <c r="Y147" i="31" s="1"/>
  <c r="V147" i="31"/>
  <c r="U147" i="31"/>
  <c r="C147" i="31"/>
  <c r="X146" i="31"/>
  <c r="Z146" i="31" s="1"/>
  <c r="V146" i="31"/>
  <c r="W146" i="31" s="1"/>
  <c r="U146" i="31"/>
  <c r="C146" i="31"/>
  <c r="D146" i="31" s="1"/>
  <c r="B146" i="31"/>
  <c r="X145" i="31"/>
  <c r="Y145" i="31" s="1"/>
  <c r="V161" i="31"/>
  <c r="U161" i="31"/>
  <c r="C161" i="31"/>
  <c r="X144" i="31"/>
  <c r="Y144" i="31" s="1"/>
  <c r="AA144" i="31" s="1"/>
  <c r="V160" i="31"/>
  <c r="W160" i="31" s="1"/>
  <c r="U160" i="31"/>
  <c r="C160" i="31"/>
  <c r="D160" i="31" s="1"/>
  <c r="B160" i="31"/>
  <c r="X1179" i="31"/>
  <c r="Y1179" i="31" s="1"/>
  <c r="V39" i="31"/>
  <c r="U39" i="31"/>
  <c r="C39" i="31"/>
  <c r="X1178" i="31"/>
  <c r="Z1178" i="31" s="1"/>
  <c r="V38" i="31"/>
  <c r="W38" i="31" s="1"/>
  <c r="U38" i="31"/>
  <c r="C38" i="31"/>
  <c r="D38" i="31" s="1"/>
  <c r="B38" i="31"/>
  <c r="X185" i="31"/>
  <c r="Y185" i="31" s="1"/>
  <c r="V257" i="31"/>
  <c r="U257" i="31"/>
  <c r="C257" i="31"/>
  <c r="X184" i="31"/>
  <c r="Y184" i="31" s="1"/>
  <c r="AA184" i="31" s="1"/>
  <c r="V256" i="31"/>
  <c r="W256" i="31" s="1"/>
  <c r="U256" i="31"/>
  <c r="C256" i="31"/>
  <c r="D256" i="31" s="1"/>
  <c r="B256" i="31"/>
  <c r="X143" i="31"/>
  <c r="Y143" i="31" s="1"/>
  <c r="V155" i="31"/>
  <c r="U155" i="31"/>
  <c r="C155" i="31"/>
  <c r="X142" i="31"/>
  <c r="Z142" i="31" s="1"/>
  <c r="V154" i="31"/>
  <c r="W154" i="31" s="1"/>
  <c r="U154" i="31"/>
  <c r="C154" i="31"/>
  <c r="D154" i="31" s="1"/>
  <c r="B154" i="31"/>
  <c r="X207" i="31"/>
  <c r="Y207" i="31" s="1"/>
  <c r="V227" i="31"/>
  <c r="U227" i="31"/>
  <c r="C227" i="31"/>
  <c r="X206" i="31"/>
  <c r="Z206" i="31" s="1"/>
  <c r="V226" i="31"/>
  <c r="W226" i="31" s="1"/>
  <c r="U226" i="31"/>
  <c r="C226" i="31"/>
  <c r="D226" i="31" s="1"/>
  <c r="B226" i="31"/>
  <c r="X37" i="31"/>
  <c r="Y37" i="31" s="1"/>
  <c r="V37" i="31"/>
  <c r="U37" i="31"/>
  <c r="C37" i="31"/>
  <c r="X36" i="31"/>
  <c r="Y36" i="31" s="1"/>
  <c r="AA36" i="31" s="1"/>
  <c r="V36" i="31"/>
  <c r="W36" i="31" s="1"/>
  <c r="U36" i="31"/>
  <c r="C36" i="31"/>
  <c r="D36" i="31" s="1"/>
  <c r="B36" i="31"/>
  <c r="X171" i="31"/>
  <c r="Y171" i="31" s="1"/>
  <c r="V199" i="31"/>
  <c r="U199" i="31"/>
  <c r="C199" i="31"/>
  <c r="X170" i="31"/>
  <c r="Z170" i="31" s="1"/>
  <c r="V198" i="31"/>
  <c r="W198" i="31" s="1"/>
  <c r="U198" i="31"/>
  <c r="C198" i="31"/>
  <c r="D198" i="31" s="1"/>
  <c r="Y395" i="31"/>
  <c r="V411" i="31"/>
  <c r="U411" i="31"/>
  <c r="C411" i="31"/>
  <c r="Z394" i="31"/>
  <c r="Y394" i="31"/>
  <c r="AA394" i="31" s="1"/>
  <c r="V410" i="31"/>
  <c r="W410" i="31" s="1"/>
  <c r="U410" i="31"/>
  <c r="C410" i="31"/>
  <c r="D410" i="31" s="1"/>
  <c r="B410" i="31"/>
  <c r="X121" i="31"/>
  <c r="Y121" i="31" s="1"/>
  <c r="V139" i="31"/>
  <c r="U139" i="31"/>
  <c r="C139" i="31"/>
  <c r="X120" i="31"/>
  <c r="Y120" i="31" s="1"/>
  <c r="AA120" i="31" s="1"/>
  <c r="V138" i="31"/>
  <c r="W138" i="31" s="1"/>
  <c r="U138" i="31"/>
  <c r="C138" i="31"/>
  <c r="D138" i="31" s="1"/>
  <c r="B138" i="31"/>
  <c r="X139" i="31"/>
  <c r="Y139" i="31" s="1"/>
  <c r="V151" i="31"/>
  <c r="U151" i="31"/>
  <c r="C151" i="31"/>
  <c r="X138" i="31"/>
  <c r="Z138" i="31" s="1"/>
  <c r="V150" i="31"/>
  <c r="W150" i="31" s="1"/>
  <c r="U150" i="31"/>
  <c r="C150" i="31"/>
  <c r="D150" i="31" s="1"/>
  <c r="B150" i="31"/>
  <c r="X35" i="31"/>
  <c r="Y35" i="31" s="1"/>
  <c r="V35" i="31"/>
  <c r="U35" i="31"/>
  <c r="C35" i="31"/>
  <c r="X34" i="31"/>
  <c r="Z34" i="31" s="1"/>
  <c r="V34" i="31"/>
  <c r="W34" i="31" s="1"/>
  <c r="U34" i="31"/>
  <c r="C34" i="31"/>
  <c r="D34" i="31" s="1"/>
  <c r="B34" i="31"/>
  <c r="Y361" i="31"/>
  <c r="V361" i="31"/>
  <c r="U361" i="31"/>
  <c r="C361" i="31"/>
  <c r="Z360" i="31"/>
  <c r="Y360" i="31"/>
  <c r="AA360" i="31" s="1"/>
  <c r="V360" i="31"/>
  <c r="W360" i="31" s="1"/>
  <c r="U360" i="31"/>
  <c r="C360" i="31"/>
  <c r="D360" i="31" s="1"/>
  <c r="B360" i="31"/>
  <c r="Y271" i="31"/>
  <c r="V285" i="31"/>
  <c r="U285" i="31"/>
  <c r="C285" i="31"/>
  <c r="Z270" i="31"/>
  <c r="Y270" i="31"/>
  <c r="AA270" i="31" s="1"/>
  <c r="V284" i="31"/>
  <c r="W284" i="31" s="1"/>
  <c r="U284" i="31"/>
  <c r="C284" i="31"/>
  <c r="D284" i="31" s="1"/>
  <c r="B284" i="31"/>
  <c r="Y1173" i="31"/>
  <c r="V33" i="31"/>
  <c r="U33" i="31"/>
  <c r="C33" i="31"/>
  <c r="Z1172" i="31"/>
  <c r="Y1172" i="31"/>
  <c r="AA1172" i="31" s="1"/>
  <c r="V32" i="31"/>
  <c r="W32" i="31" s="1"/>
  <c r="U32" i="31"/>
  <c r="C32" i="31"/>
  <c r="D32" i="31" s="1"/>
  <c r="B32" i="31"/>
  <c r="X137" i="31"/>
  <c r="Y137" i="31" s="1"/>
  <c r="V149" i="31"/>
  <c r="U149" i="31"/>
  <c r="C149" i="31"/>
  <c r="X136" i="31"/>
  <c r="Z136" i="31" s="1"/>
  <c r="V148" i="31"/>
  <c r="W148" i="31" s="1"/>
  <c r="U148" i="31"/>
  <c r="C148" i="31"/>
  <c r="D148" i="31" s="1"/>
  <c r="B148" i="31"/>
  <c r="X175" i="31"/>
  <c r="Y175" i="31" s="1"/>
  <c r="V175" i="31"/>
  <c r="U175" i="31"/>
  <c r="C175" i="31"/>
  <c r="X174" i="31"/>
  <c r="Z174" i="31" s="1"/>
  <c r="V174" i="31"/>
  <c r="W174" i="31" s="1"/>
  <c r="U174" i="31"/>
  <c r="C174" i="31"/>
  <c r="D174" i="31" s="1"/>
  <c r="B174" i="31"/>
  <c r="X129" i="31"/>
  <c r="Y129" i="31" s="1"/>
  <c r="V143" i="31"/>
  <c r="U143" i="31"/>
  <c r="C143" i="31"/>
  <c r="X128" i="31"/>
  <c r="Z128" i="31" s="1"/>
  <c r="V142" i="31"/>
  <c r="W142" i="31" s="1"/>
  <c r="U142" i="31"/>
  <c r="C142" i="31"/>
  <c r="D142" i="31" s="1"/>
  <c r="B142" i="31"/>
  <c r="X127" i="31"/>
  <c r="Y127" i="31" s="1"/>
  <c r="V265" i="31"/>
  <c r="U265" i="31"/>
  <c r="C265" i="31"/>
  <c r="X126" i="31"/>
  <c r="Y126" i="31" s="1"/>
  <c r="AA126" i="31" s="1"/>
  <c r="V264" i="31"/>
  <c r="W264" i="31" s="1"/>
  <c r="U264" i="31"/>
  <c r="C264" i="31"/>
  <c r="D264" i="31" s="1"/>
  <c r="B264" i="31"/>
  <c r="X29" i="31"/>
  <c r="Y29" i="31" s="1"/>
  <c r="V29" i="31"/>
  <c r="U29" i="31"/>
  <c r="C29" i="31"/>
  <c r="X28" i="31"/>
  <c r="Y28" i="31" s="1"/>
  <c r="AA28" i="31" s="1"/>
  <c r="V28" i="31"/>
  <c r="W28" i="31" s="1"/>
  <c r="U28" i="31"/>
  <c r="C28" i="31"/>
  <c r="D28" i="31" s="1"/>
  <c r="B28" i="31"/>
  <c r="X153" i="31"/>
  <c r="Y153" i="31" s="1"/>
  <c r="V169" i="31"/>
  <c r="U169" i="31"/>
  <c r="C169" i="31"/>
  <c r="X152" i="31"/>
  <c r="Z152" i="31" s="1"/>
  <c r="V168" i="31"/>
  <c r="W168" i="31" s="1"/>
  <c r="U168" i="31"/>
  <c r="C168" i="31"/>
  <c r="D168" i="31" s="1"/>
  <c r="B168" i="31"/>
  <c r="X293" i="31"/>
  <c r="Y293" i="31" s="1"/>
  <c r="V127" i="31"/>
  <c r="U127" i="31"/>
  <c r="C127" i="31"/>
  <c r="X292" i="31"/>
  <c r="Z292" i="31" s="1"/>
  <c r="V126" i="31"/>
  <c r="W126" i="31" s="1"/>
  <c r="U126" i="31"/>
  <c r="C126" i="31"/>
  <c r="D126" i="31" s="1"/>
  <c r="B126" i="31"/>
  <c r="X257" i="31"/>
  <c r="Y257" i="31" s="1"/>
  <c r="V275" i="31"/>
  <c r="U275" i="31"/>
  <c r="C275" i="31"/>
  <c r="X256" i="31"/>
  <c r="Z256" i="31" s="1"/>
  <c r="V274" i="31"/>
  <c r="W274" i="31" s="1"/>
  <c r="U274" i="31"/>
  <c r="C274" i="31"/>
  <c r="D274" i="31" s="1"/>
  <c r="B274" i="31"/>
  <c r="X247" i="31"/>
  <c r="Y247" i="31" s="1"/>
  <c r="V281" i="31"/>
  <c r="U281" i="31"/>
  <c r="C281" i="31"/>
  <c r="X246" i="31"/>
  <c r="Z246" i="31" s="1"/>
  <c r="V280" i="31"/>
  <c r="W280" i="31" s="1"/>
  <c r="U280" i="31"/>
  <c r="C280" i="31"/>
  <c r="D280" i="31" s="1"/>
  <c r="B280" i="31"/>
  <c r="X27" i="31"/>
  <c r="Y27" i="31" s="1"/>
  <c r="V27" i="31"/>
  <c r="U27" i="31"/>
  <c r="C27" i="31"/>
  <c r="X26" i="31"/>
  <c r="Y26" i="31" s="1"/>
  <c r="AA26" i="31" s="1"/>
  <c r="V26" i="31"/>
  <c r="W26" i="31" s="1"/>
  <c r="U26" i="31"/>
  <c r="C26" i="31"/>
  <c r="D26" i="31" s="1"/>
  <c r="X73" i="31"/>
  <c r="Y73" i="31" s="1"/>
  <c r="V73" i="31"/>
  <c r="U73" i="31"/>
  <c r="C73" i="31"/>
  <c r="X72" i="31"/>
  <c r="Z72" i="31" s="1"/>
  <c r="V72" i="31"/>
  <c r="W72" i="31" s="1"/>
  <c r="U72" i="31"/>
  <c r="C72" i="31"/>
  <c r="D72" i="31" s="1"/>
  <c r="B72" i="31"/>
  <c r="X343" i="31"/>
  <c r="Y343" i="31" s="1"/>
  <c r="V343" i="31"/>
  <c r="U343" i="31"/>
  <c r="C343" i="31"/>
  <c r="X342" i="31"/>
  <c r="Y342" i="31" s="1"/>
  <c r="AA342" i="31" s="1"/>
  <c r="V342" i="31"/>
  <c r="W342" i="31" s="1"/>
  <c r="U342" i="31"/>
  <c r="C342" i="31"/>
  <c r="D342" i="31" s="1"/>
  <c r="B342" i="31"/>
  <c r="X373" i="31"/>
  <c r="Y373" i="31" s="1"/>
  <c r="V375" i="31"/>
  <c r="U375" i="31"/>
  <c r="C375" i="31"/>
  <c r="X372" i="31"/>
  <c r="Y372" i="31" s="1"/>
  <c r="AA372" i="31" s="1"/>
  <c r="V374" i="31"/>
  <c r="W374" i="31" s="1"/>
  <c r="U374" i="31"/>
  <c r="C374" i="31"/>
  <c r="D374" i="31" s="1"/>
  <c r="B374" i="31"/>
  <c r="Y51" i="31"/>
  <c r="V51" i="31"/>
  <c r="U51" i="31"/>
  <c r="C51" i="31"/>
  <c r="Z50" i="31"/>
  <c r="V50" i="31"/>
  <c r="W50" i="31" s="1"/>
  <c r="U50" i="31"/>
  <c r="C50" i="31"/>
  <c r="D50" i="31" s="1"/>
  <c r="B50" i="31"/>
  <c r="Y21" i="31"/>
  <c r="V353" i="31"/>
  <c r="U353" i="31"/>
  <c r="C353" i="31"/>
  <c r="Z20" i="31"/>
  <c r="V352" i="31"/>
  <c r="W352" i="31" s="1"/>
  <c r="U352" i="31"/>
  <c r="C352" i="31"/>
  <c r="D352" i="31" s="1"/>
  <c r="B352" i="31"/>
  <c r="X355" i="31"/>
  <c r="Y355" i="31" s="1"/>
  <c r="V357" i="31"/>
  <c r="U357" i="31"/>
  <c r="C357" i="31"/>
  <c r="X354" i="31"/>
  <c r="Z354" i="31" s="1"/>
  <c r="V356" i="31"/>
  <c r="W356" i="31" s="1"/>
  <c r="U356" i="31"/>
  <c r="C356" i="31"/>
  <c r="D356" i="31" s="1"/>
  <c r="B356" i="31"/>
  <c r="X359" i="31"/>
  <c r="Y359" i="31" s="1"/>
  <c r="V363" i="31"/>
  <c r="U363" i="31"/>
  <c r="C363" i="31"/>
  <c r="X358" i="31"/>
  <c r="Z358" i="31" s="1"/>
  <c r="V362" i="31"/>
  <c r="W362" i="31" s="1"/>
  <c r="U362" i="31"/>
  <c r="C362" i="31"/>
  <c r="D362" i="31" s="1"/>
  <c r="Y33" i="31"/>
  <c r="V339" i="31"/>
  <c r="U339" i="31"/>
  <c r="C339" i="31"/>
  <c r="Z32" i="31"/>
  <c r="V338" i="31"/>
  <c r="W338" i="31" s="1"/>
  <c r="U338" i="31"/>
  <c r="C338" i="31"/>
  <c r="D338" i="31" s="1"/>
  <c r="B338" i="31"/>
  <c r="X211" i="31"/>
  <c r="Y211" i="31" s="1"/>
  <c r="V153" i="31"/>
  <c r="U153" i="31"/>
  <c r="C153" i="31"/>
  <c r="X210" i="31"/>
  <c r="Z210" i="31" s="1"/>
  <c r="V152" i="31"/>
  <c r="W152" i="31" s="1"/>
  <c r="U152" i="31"/>
  <c r="C152" i="31"/>
  <c r="D152" i="31" s="1"/>
  <c r="B152" i="31"/>
  <c r="X267" i="31"/>
  <c r="Y267" i="31" s="1"/>
  <c r="V159" i="31"/>
  <c r="U159" i="31"/>
  <c r="C159" i="31"/>
  <c r="X266" i="31"/>
  <c r="Y266" i="31" s="1"/>
  <c r="AA266" i="31" s="1"/>
  <c r="V158" i="31"/>
  <c r="W158" i="31" s="1"/>
  <c r="U158" i="31"/>
  <c r="C158" i="31"/>
  <c r="D158" i="31" s="1"/>
  <c r="B158" i="31"/>
  <c r="X213" i="31"/>
  <c r="Y213" i="31" s="1"/>
  <c r="V241" i="31"/>
  <c r="U241" i="31"/>
  <c r="C241" i="31"/>
  <c r="X212" i="31"/>
  <c r="Y212" i="31" s="1"/>
  <c r="AA212" i="31" s="1"/>
  <c r="V240" i="31"/>
  <c r="W240" i="31" s="1"/>
  <c r="U240" i="31"/>
  <c r="C240" i="31"/>
  <c r="D240" i="31" s="1"/>
  <c r="B240" i="31"/>
  <c r="X269" i="31"/>
  <c r="Y269" i="31" s="1"/>
  <c r="V271" i="31"/>
  <c r="U271" i="31"/>
  <c r="C271" i="31"/>
  <c r="X268" i="31"/>
  <c r="Z268" i="31" s="1"/>
  <c r="V270" i="31"/>
  <c r="W270" i="31" s="1"/>
  <c r="U270" i="31"/>
  <c r="C270" i="31"/>
  <c r="D270" i="31" s="1"/>
  <c r="B270" i="31"/>
  <c r="X255" i="31"/>
  <c r="Y255" i="31" s="1"/>
  <c r="V255" i="31"/>
  <c r="U255" i="31"/>
  <c r="C255" i="31"/>
  <c r="X254" i="31"/>
  <c r="Z254" i="31" s="1"/>
  <c r="V254" i="31"/>
  <c r="W254" i="31" s="1"/>
  <c r="U254" i="31"/>
  <c r="C254" i="31"/>
  <c r="D254" i="31" s="1"/>
  <c r="B254" i="31"/>
  <c r="X69" i="31"/>
  <c r="Y69" i="31" s="1"/>
  <c r="V71" i="31"/>
  <c r="U71" i="31"/>
  <c r="C71" i="31"/>
  <c r="X68" i="31"/>
  <c r="Z68" i="31" s="1"/>
  <c r="V70" i="31"/>
  <c r="W70" i="31" s="1"/>
  <c r="U70" i="31"/>
  <c r="C70" i="31"/>
  <c r="D70" i="31" s="1"/>
  <c r="X25" i="31"/>
  <c r="Y25" i="31" s="1"/>
  <c r="V25" i="31"/>
  <c r="U25" i="31"/>
  <c r="C25" i="31"/>
  <c r="X24" i="31"/>
  <c r="Y24" i="31" s="1"/>
  <c r="AA24" i="31" s="1"/>
  <c r="V24" i="31"/>
  <c r="W24" i="31" s="1"/>
  <c r="U24" i="31"/>
  <c r="C24" i="31"/>
  <c r="D24" i="31" s="1"/>
  <c r="X59" i="31"/>
  <c r="Y59" i="31" s="1"/>
  <c r="V347" i="31"/>
  <c r="U347" i="31"/>
  <c r="C347" i="31"/>
  <c r="X58" i="31"/>
  <c r="Z58" i="31" s="1"/>
  <c r="V346" i="31"/>
  <c r="W346" i="31" s="1"/>
  <c r="U346" i="31"/>
  <c r="C346" i="31"/>
  <c r="D346" i="31" s="1"/>
  <c r="B346" i="31"/>
  <c r="X363" i="31"/>
  <c r="Y363" i="31" s="1"/>
  <c r="V365" i="31"/>
  <c r="U365" i="31"/>
  <c r="C365" i="31"/>
  <c r="X362" i="31"/>
  <c r="Z362" i="31" s="1"/>
  <c r="V364" i="31"/>
  <c r="W364" i="31" s="1"/>
  <c r="U364" i="31"/>
  <c r="C364" i="31"/>
  <c r="D364" i="31" s="1"/>
  <c r="B364" i="31"/>
  <c r="X365" i="31"/>
  <c r="Y365" i="31" s="1"/>
  <c r="V367" i="31"/>
  <c r="U367" i="31"/>
  <c r="C367" i="31"/>
  <c r="X364" i="31"/>
  <c r="Y364" i="31" s="1"/>
  <c r="AA364" i="31" s="1"/>
  <c r="V366" i="31"/>
  <c r="W366" i="31" s="1"/>
  <c r="U366" i="31"/>
  <c r="C366" i="31"/>
  <c r="D366" i="31" s="1"/>
  <c r="B366" i="31"/>
  <c r="X119" i="31"/>
  <c r="Y119" i="31" s="1"/>
  <c r="V137" i="31"/>
  <c r="U137" i="31"/>
  <c r="C137" i="31"/>
  <c r="X118" i="31"/>
  <c r="Y118" i="31" s="1"/>
  <c r="AA118" i="31" s="1"/>
  <c r="V136" i="31"/>
  <c r="W136" i="31" s="1"/>
  <c r="U136" i="31"/>
  <c r="C136" i="31"/>
  <c r="D136" i="31" s="1"/>
  <c r="B136" i="31"/>
  <c r="X177" i="31"/>
  <c r="Y177" i="31" s="1"/>
  <c r="V203" i="31"/>
  <c r="U203" i="31"/>
  <c r="C203" i="31"/>
  <c r="X176" i="31"/>
  <c r="Z176" i="31" s="1"/>
  <c r="V202" i="31"/>
  <c r="W202" i="31" s="1"/>
  <c r="U202" i="31"/>
  <c r="C202" i="31"/>
  <c r="D202" i="31" s="1"/>
  <c r="B202" i="31"/>
  <c r="X165" i="31"/>
  <c r="Y165" i="31" s="1"/>
  <c r="V197" i="31"/>
  <c r="U197" i="31"/>
  <c r="C197" i="31"/>
  <c r="X164" i="31"/>
  <c r="Z164" i="31" s="1"/>
  <c r="V196" i="31"/>
  <c r="W196" i="31" s="1"/>
  <c r="U196" i="31"/>
  <c r="C196" i="31"/>
  <c r="D196" i="31" s="1"/>
  <c r="B196" i="31"/>
  <c r="X169" i="31"/>
  <c r="Y169" i="31" s="1"/>
  <c r="V121" i="31"/>
  <c r="U121" i="31"/>
  <c r="C121" i="31"/>
  <c r="X168" i="31"/>
  <c r="Z168" i="31" s="1"/>
  <c r="V120" i="31"/>
  <c r="W120" i="31" s="1"/>
  <c r="U120" i="31"/>
  <c r="C120" i="31"/>
  <c r="D120" i="31" s="1"/>
  <c r="B120" i="31"/>
  <c r="X229" i="31"/>
  <c r="Y229" i="31" s="1"/>
  <c r="V229" i="31"/>
  <c r="U229" i="31"/>
  <c r="C229" i="31"/>
  <c r="X228" i="31"/>
  <c r="Z228" i="31" s="1"/>
  <c r="V228" i="31"/>
  <c r="W228" i="31" s="1"/>
  <c r="U228" i="31"/>
  <c r="C228" i="31"/>
  <c r="D228" i="31" s="1"/>
  <c r="B228" i="31"/>
  <c r="X23" i="31"/>
  <c r="Y23" i="31" s="1"/>
  <c r="V23" i="31"/>
  <c r="U23" i="31"/>
  <c r="C23" i="31"/>
  <c r="X22" i="31"/>
  <c r="Y22" i="31" s="1"/>
  <c r="AA22" i="31" s="1"/>
  <c r="V22" i="31"/>
  <c r="W22" i="31" s="1"/>
  <c r="U22" i="31"/>
  <c r="C22" i="31"/>
  <c r="D22" i="31" s="1"/>
  <c r="X105" i="31"/>
  <c r="Y105" i="31" s="1"/>
  <c r="V105" i="31"/>
  <c r="U105" i="31"/>
  <c r="C105" i="31"/>
  <c r="X104" i="31"/>
  <c r="Z104" i="31" s="1"/>
  <c r="V104" i="31"/>
  <c r="W104" i="31" s="1"/>
  <c r="U104" i="31"/>
  <c r="C104" i="31"/>
  <c r="D104" i="31" s="1"/>
  <c r="X19" i="31"/>
  <c r="Y19" i="31" s="1"/>
  <c r="V21" i="31"/>
  <c r="U21" i="31"/>
  <c r="C21" i="31"/>
  <c r="X18" i="31"/>
  <c r="Z18" i="31" s="1"/>
  <c r="V20" i="31"/>
  <c r="W20" i="31" s="1"/>
  <c r="U20" i="31"/>
  <c r="C20" i="31"/>
  <c r="D20" i="31" s="1"/>
  <c r="B20" i="31"/>
  <c r="X283" i="31"/>
  <c r="Y283" i="31" s="1"/>
  <c r="V283" i="31"/>
  <c r="U283" i="31"/>
  <c r="C283" i="31"/>
  <c r="X282" i="31"/>
  <c r="Y282" i="31" s="1"/>
  <c r="AA282" i="31" s="1"/>
  <c r="V282" i="31"/>
  <c r="W282" i="31" s="1"/>
  <c r="U282" i="31"/>
  <c r="C282" i="31"/>
  <c r="D282" i="31" s="1"/>
  <c r="B282" i="31"/>
  <c r="Y333" i="31"/>
  <c r="V333" i="31"/>
  <c r="U333" i="31"/>
  <c r="C333" i="31"/>
  <c r="Z332" i="31"/>
  <c r="Y332" i="31"/>
  <c r="AA332" i="31" s="1"/>
  <c r="V332" i="31"/>
  <c r="W332" i="31" s="1"/>
  <c r="U332" i="31"/>
  <c r="C332" i="31"/>
  <c r="D332" i="31" s="1"/>
  <c r="B332" i="31"/>
  <c r="X297" i="31"/>
  <c r="Y297" i="31" s="1"/>
  <c r="V111" i="31"/>
  <c r="U111" i="31"/>
  <c r="C111" i="31"/>
  <c r="X296" i="31"/>
  <c r="Z296" i="31" s="1"/>
  <c r="V110" i="31"/>
  <c r="W110" i="31" s="1"/>
  <c r="U110" i="31"/>
  <c r="C110" i="31"/>
  <c r="D110" i="31" s="1"/>
  <c r="B110" i="31"/>
  <c r="X249" i="31"/>
  <c r="Y249" i="31" s="1"/>
  <c r="V267" i="31"/>
  <c r="U267" i="31"/>
  <c r="C267" i="31"/>
  <c r="X248" i="31"/>
  <c r="Z248" i="31" s="1"/>
  <c r="V266" i="31"/>
  <c r="W266" i="31" s="1"/>
  <c r="U266" i="31"/>
  <c r="C266" i="31"/>
  <c r="D266" i="31" s="1"/>
  <c r="B266" i="31"/>
  <c r="X117" i="31"/>
  <c r="Y117" i="31" s="1"/>
  <c r="V117" i="31"/>
  <c r="U117" i="31"/>
  <c r="C117" i="31"/>
  <c r="X116" i="31"/>
  <c r="Z116" i="31" s="1"/>
  <c r="V116" i="31"/>
  <c r="W116" i="31" s="1"/>
  <c r="U116" i="31"/>
  <c r="C116" i="31"/>
  <c r="D116" i="31" s="1"/>
  <c r="B116" i="31"/>
  <c r="Y49" i="31"/>
  <c r="V49" i="31"/>
  <c r="U49" i="31"/>
  <c r="C49" i="31"/>
  <c r="Z48" i="31"/>
  <c r="Y48" i="31"/>
  <c r="AA48" i="31" s="1"/>
  <c r="V48" i="31"/>
  <c r="W48" i="31" s="1"/>
  <c r="U48" i="31"/>
  <c r="C48" i="31"/>
  <c r="D48" i="31" s="1"/>
  <c r="B48" i="31"/>
  <c r="X17" i="31"/>
  <c r="Y17" i="31" s="1"/>
  <c r="V19" i="31"/>
  <c r="U19" i="31"/>
  <c r="C19" i="31"/>
  <c r="X16" i="31"/>
  <c r="Y16" i="31" s="1"/>
  <c r="AA16" i="31" s="1"/>
  <c r="V18" i="31"/>
  <c r="W18" i="31" s="1"/>
  <c r="U18" i="31"/>
  <c r="C18" i="31"/>
  <c r="D18" i="31" s="1"/>
  <c r="B18" i="31"/>
  <c r="X327" i="31"/>
  <c r="Y327" i="31" s="1"/>
  <c r="V331" i="31"/>
  <c r="U331" i="31"/>
  <c r="C331" i="31"/>
  <c r="X326" i="31"/>
  <c r="Z326" i="31" s="1"/>
  <c r="V330" i="31"/>
  <c r="W330" i="31" s="1"/>
  <c r="U330" i="31"/>
  <c r="C330" i="31"/>
  <c r="D330" i="31" s="1"/>
  <c r="X167" i="31"/>
  <c r="Y167" i="31" s="1"/>
  <c r="V167" i="31"/>
  <c r="U167" i="31"/>
  <c r="C167" i="31"/>
  <c r="X166" i="31"/>
  <c r="Z166" i="31" s="1"/>
  <c r="V166" i="31"/>
  <c r="W166" i="31" s="1"/>
  <c r="U166" i="31"/>
  <c r="C166" i="31"/>
  <c r="D166" i="31" s="1"/>
  <c r="B166" i="31"/>
  <c r="X15" i="31"/>
  <c r="Y15" i="31" s="1"/>
  <c r="V17" i="31"/>
  <c r="U17" i="31"/>
  <c r="C17" i="31"/>
  <c r="X14" i="31"/>
  <c r="Y14" i="31" s="1"/>
  <c r="AA14" i="31" s="1"/>
  <c r="V16" i="31"/>
  <c r="W16" i="31" s="1"/>
  <c r="U16" i="31"/>
  <c r="C16" i="31"/>
  <c r="D16" i="31" s="1"/>
  <c r="B16" i="31"/>
  <c r="X219" i="31"/>
  <c r="Y219" i="31" s="1"/>
  <c r="V243" i="31"/>
  <c r="U243" i="31"/>
  <c r="C243" i="31"/>
  <c r="X218" i="31"/>
  <c r="Z218" i="31" s="1"/>
  <c r="V242" i="31"/>
  <c r="W242" i="31" s="1"/>
  <c r="U242" i="31"/>
  <c r="C242" i="31"/>
  <c r="D242" i="31" s="1"/>
  <c r="X273" i="31"/>
  <c r="Y273" i="31" s="1"/>
  <c r="V273" i="31"/>
  <c r="U273" i="31"/>
  <c r="C273" i="31"/>
  <c r="X272" i="31"/>
  <c r="Y272" i="31" s="1"/>
  <c r="AA272" i="31" s="1"/>
  <c r="V272" i="31"/>
  <c r="W272" i="31" s="1"/>
  <c r="U272" i="31"/>
  <c r="C272" i="31"/>
  <c r="D272" i="31" s="1"/>
  <c r="B272" i="31"/>
  <c r="X183" i="31"/>
  <c r="Y183" i="31" s="1"/>
  <c r="V183" i="31"/>
  <c r="U183" i="31"/>
  <c r="C183" i="31"/>
  <c r="X182" i="31"/>
  <c r="Y182" i="31" s="1"/>
  <c r="AA182" i="31" s="1"/>
  <c r="V182" i="31"/>
  <c r="W182" i="31" s="1"/>
  <c r="U182" i="31"/>
  <c r="C182" i="31"/>
  <c r="D182" i="31" s="1"/>
  <c r="B182" i="31"/>
  <c r="X181" i="31"/>
  <c r="Y181" i="31" s="1"/>
  <c r="V181" i="31"/>
  <c r="U181" i="31"/>
  <c r="C181" i="31"/>
  <c r="X180" i="31"/>
  <c r="Z180" i="31" s="1"/>
  <c r="V180" i="31"/>
  <c r="W180" i="31" s="1"/>
  <c r="U180" i="31"/>
  <c r="C180" i="31"/>
  <c r="D180" i="31" s="1"/>
  <c r="B180" i="31"/>
  <c r="X193" i="31"/>
  <c r="Y193" i="31" s="1"/>
  <c r="V193" i="31"/>
  <c r="U193" i="31"/>
  <c r="C193" i="31"/>
  <c r="X192" i="31"/>
  <c r="V192" i="31"/>
  <c r="W192" i="31" s="1"/>
  <c r="U192" i="31"/>
  <c r="C192" i="31"/>
  <c r="D192" i="31" s="1"/>
  <c r="B192" i="31"/>
  <c r="X187" i="31"/>
  <c r="Y187" i="31" s="1"/>
  <c r="V187" i="31"/>
  <c r="U187" i="31"/>
  <c r="C187" i="31"/>
  <c r="X186" i="31"/>
  <c r="Z186" i="31" s="1"/>
  <c r="V186" i="31"/>
  <c r="W186" i="31" s="1"/>
  <c r="U186" i="31"/>
  <c r="C186" i="31"/>
  <c r="D186" i="31" s="1"/>
  <c r="B186" i="31"/>
  <c r="X317" i="31"/>
  <c r="Y317" i="31" s="1"/>
  <c r="V317" i="31"/>
  <c r="U317" i="31"/>
  <c r="C317" i="31"/>
  <c r="X316" i="31"/>
  <c r="Z316" i="31" s="1"/>
  <c r="V316" i="31"/>
  <c r="W316" i="31" s="1"/>
  <c r="U316" i="31"/>
  <c r="C316" i="31"/>
  <c r="D316" i="31" s="1"/>
  <c r="B316" i="31"/>
  <c r="X315" i="31"/>
  <c r="Y315" i="31" s="1"/>
  <c r="V315" i="31"/>
  <c r="U315" i="31"/>
  <c r="C315" i="31"/>
  <c r="X314" i="31"/>
  <c r="Z314" i="31" s="1"/>
  <c r="V314" i="31"/>
  <c r="W314" i="31" s="1"/>
  <c r="U314" i="31"/>
  <c r="C314" i="31"/>
  <c r="D314" i="31" s="1"/>
  <c r="B314" i="31"/>
  <c r="X313" i="31"/>
  <c r="Y313" i="31" s="1"/>
  <c r="V313" i="31"/>
  <c r="U313" i="31"/>
  <c r="C313" i="31"/>
  <c r="X312" i="31"/>
  <c r="Z312" i="31" s="1"/>
  <c r="V312" i="31"/>
  <c r="W312" i="31" s="1"/>
  <c r="U312" i="31"/>
  <c r="C312" i="31"/>
  <c r="D312" i="31" s="1"/>
  <c r="B312" i="31"/>
  <c r="X311" i="31"/>
  <c r="Y311" i="31" s="1"/>
  <c r="V311" i="31"/>
  <c r="U311" i="31"/>
  <c r="C311" i="31"/>
  <c r="X310" i="31"/>
  <c r="Y310" i="31" s="1"/>
  <c r="AA310" i="31" s="1"/>
  <c r="V310" i="31"/>
  <c r="W310" i="31" s="1"/>
  <c r="U310" i="31"/>
  <c r="C310" i="31"/>
  <c r="D310" i="31" s="1"/>
  <c r="B310" i="31"/>
  <c r="X309" i="31"/>
  <c r="Y309" i="31" s="1"/>
  <c r="V309" i="31"/>
  <c r="U309" i="31"/>
  <c r="C309" i="31"/>
  <c r="X308" i="31"/>
  <c r="Y308" i="31" s="1"/>
  <c r="AA308" i="31" s="1"/>
  <c r="V308" i="31"/>
  <c r="W308" i="31" s="1"/>
  <c r="U308" i="31"/>
  <c r="C308" i="31"/>
  <c r="D308" i="31" s="1"/>
  <c r="B308" i="31"/>
  <c r="X307" i="31"/>
  <c r="Y307" i="31" s="1"/>
  <c r="V307" i="31"/>
  <c r="U307" i="31"/>
  <c r="C307" i="31"/>
  <c r="X306" i="31"/>
  <c r="Z306" i="31" s="1"/>
  <c r="V306" i="31"/>
  <c r="W306" i="31" s="1"/>
  <c r="U306" i="31"/>
  <c r="C306" i="31"/>
  <c r="D306" i="31" s="1"/>
  <c r="B306" i="31"/>
  <c r="X305" i="31"/>
  <c r="Y305" i="31" s="1"/>
  <c r="V305" i="31"/>
  <c r="U305" i="31"/>
  <c r="C305" i="31"/>
  <c r="X304" i="31"/>
  <c r="V304" i="31"/>
  <c r="W304" i="31" s="1"/>
  <c r="U304" i="31"/>
  <c r="C304" i="31"/>
  <c r="D304" i="31" s="1"/>
  <c r="B304" i="31"/>
  <c r="X303" i="31"/>
  <c r="Y303" i="31" s="1"/>
  <c r="V303" i="31"/>
  <c r="U303" i="31"/>
  <c r="C303" i="31"/>
  <c r="X302" i="31"/>
  <c r="Z302" i="31" s="1"/>
  <c r="V302" i="31"/>
  <c r="W302" i="31" s="1"/>
  <c r="U302" i="31"/>
  <c r="C302" i="31"/>
  <c r="D302" i="31" s="1"/>
  <c r="B302" i="31"/>
  <c r="X301" i="31"/>
  <c r="Y301" i="31" s="1"/>
  <c r="V301" i="31"/>
  <c r="U301" i="31"/>
  <c r="C301" i="31"/>
  <c r="X300" i="31"/>
  <c r="Z300" i="31" s="1"/>
  <c r="V300" i="31"/>
  <c r="W300" i="31" s="1"/>
  <c r="U300" i="31"/>
  <c r="C300" i="31"/>
  <c r="D300" i="31" s="1"/>
  <c r="B300" i="31"/>
  <c r="X299" i="31"/>
  <c r="Y299" i="31" s="1"/>
  <c r="V299" i="31"/>
  <c r="U299" i="31"/>
  <c r="C299" i="31"/>
  <c r="X298" i="31"/>
  <c r="Z298" i="31" s="1"/>
  <c r="V298" i="31"/>
  <c r="W298" i="31" s="1"/>
  <c r="U298" i="31"/>
  <c r="C298" i="31"/>
  <c r="D298" i="31" s="1"/>
  <c r="B298" i="31"/>
  <c r="X287" i="31"/>
  <c r="Y287" i="31" s="1"/>
  <c r="V297" i="31"/>
  <c r="U297" i="31"/>
  <c r="C297" i="31"/>
  <c r="X286" i="31"/>
  <c r="Z286" i="31" s="1"/>
  <c r="V296" i="31"/>
  <c r="W296" i="31" s="1"/>
  <c r="U296" i="31"/>
  <c r="C296" i="31"/>
  <c r="D296" i="31" s="1"/>
  <c r="B296" i="31"/>
  <c r="X285" i="31"/>
  <c r="Y285" i="31" s="1"/>
  <c r="V295" i="31"/>
  <c r="U295" i="31"/>
  <c r="C295" i="31"/>
  <c r="X284" i="31"/>
  <c r="Y284" i="31" s="1"/>
  <c r="AA284" i="31" s="1"/>
  <c r="V294" i="31"/>
  <c r="W294" i="31" s="1"/>
  <c r="U294" i="31"/>
  <c r="C294" i="31"/>
  <c r="D294" i="31" s="1"/>
  <c r="B294" i="31"/>
  <c r="X281" i="31"/>
  <c r="Y281" i="31" s="1"/>
  <c r="V293" i="31"/>
  <c r="U293" i="31"/>
  <c r="C293" i="31"/>
  <c r="X280" i="31"/>
  <c r="Y280" i="31" s="1"/>
  <c r="AA280" i="31" s="1"/>
  <c r="V292" i="31"/>
  <c r="W292" i="31" s="1"/>
  <c r="U292" i="31"/>
  <c r="C292" i="31"/>
  <c r="D292" i="31" s="1"/>
  <c r="B292" i="31"/>
  <c r="X289" i="31"/>
  <c r="Y289" i="31" s="1"/>
  <c r="V289" i="31"/>
  <c r="U289" i="31"/>
  <c r="C289" i="31"/>
  <c r="X288" i="31"/>
  <c r="Z288" i="31" s="1"/>
  <c r="V288" i="31"/>
  <c r="W288" i="31" s="1"/>
  <c r="U288" i="31"/>
  <c r="C288" i="31"/>
  <c r="D288" i="31" s="1"/>
  <c r="B288" i="31"/>
  <c r="X277" i="31"/>
  <c r="Y277" i="31" s="1"/>
  <c r="V291" i="31"/>
  <c r="U291" i="31"/>
  <c r="C291" i="31"/>
  <c r="X276" i="31"/>
  <c r="V290" i="31"/>
  <c r="W290" i="31" s="1"/>
  <c r="U290" i="31"/>
  <c r="C290" i="31"/>
  <c r="D290" i="31" s="1"/>
  <c r="B290" i="31"/>
  <c r="X1169" i="31"/>
  <c r="Y1169" i="31" s="1"/>
  <c r="V1169" i="31"/>
  <c r="U1169" i="31"/>
  <c r="C1169" i="31"/>
  <c r="X1168" i="31"/>
  <c r="Z1168" i="31" s="1"/>
  <c r="V1168" i="31"/>
  <c r="W1168" i="31" s="1"/>
  <c r="U1168" i="31"/>
  <c r="C1168" i="31"/>
  <c r="D1168" i="31" s="1"/>
  <c r="B1168" i="31"/>
  <c r="X1111" i="31"/>
  <c r="Y1111" i="31" s="1"/>
  <c r="V1111" i="31"/>
  <c r="U1111" i="31"/>
  <c r="C1111" i="31"/>
  <c r="X1110" i="31"/>
  <c r="Z1110" i="31" s="1"/>
  <c r="V1110" i="31"/>
  <c r="W1110" i="31" s="1"/>
  <c r="U1110" i="31"/>
  <c r="C1110" i="31"/>
  <c r="D1110" i="31" s="1"/>
  <c r="B1110" i="31"/>
  <c r="X1109" i="31"/>
  <c r="Y1109" i="31" s="1"/>
  <c r="V1109" i="31"/>
  <c r="U1109" i="31"/>
  <c r="C1109" i="31"/>
  <c r="X1108" i="31"/>
  <c r="Z1108" i="31" s="1"/>
  <c r="V1108" i="31"/>
  <c r="W1108" i="31" s="1"/>
  <c r="U1108" i="31"/>
  <c r="C1108" i="31"/>
  <c r="D1108" i="31" s="1"/>
  <c r="B1108" i="31"/>
  <c r="X1107" i="31"/>
  <c r="Y1107" i="31" s="1"/>
  <c r="V1107" i="31"/>
  <c r="U1107" i="31"/>
  <c r="C1107" i="31"/>
  <c r="X1106" i="31"/>
  <c r="Z1106" i="31" s="1"/>
  <c r="V1106" i="31"/>
  <c r="W1106" i="31" s="1"/>
  <c r="U1106" i="31"/>
  <c r="C1106" i="31"/>
  <c r="D1106" i="31" s="1"/>
  <c r="B1106" i="31"/>
  <c r="X1105" i="31"/>
  <c r="Y1105" i="31" s="1"/>
  <c r="V1105" i="31"/>
  <c r="U1105" i="31"/>
  <c r="C1105" i="31"/>
  <c r="X1104" i="31"/>
  <c r="Y1104" i="31" s="1"/>
  <c r="AA1104" i="31" s="1"/>
  <c r="V1104" i="31"/>
  <c r="W1104" i="31" s="1"/>
  <c r="U1104" i="31"/>
  <c r="C1104" i="31"/>
  <c r="D1104" i="31" s="1"/>
  <c r="B1104" i="31"/>
  <c r="X1103" i="31"/>
  <c r="Y1103" i="31" s="1"/>
  <c r="V1103" i="31"/>
  <c r="U1103" i="31"/>
  <c r="C1103" i="31"/>
  <c r="X1102" i="31"/>
  <c r="Y1102" i="31" s="1"/>
  <c r="AA1102" i="31" s="1"/>
  <c r="V1102" i="31"/>
  <c r="W1102" i="31" s="1"/>
  <c r="U1102" i="31"/>
  <c r="C1102" i="31"/>
  <c r="D1102" i="31" s="1"/>
  <c r="B1102" i="31"/>
  <c r="X1101" i="31"/>
  <c r="Y1101" i="31" s="1"/>
  <c r="V1101" i="31"/>
  <c r="U1101" i="31"/>
  <c r="C1101" i="31"/>
  <c r="X1100" i="31"/>
  <c r="Z1100" i="31" s="1"/>
  <c r="V1100" i="31"/>
  <c r="W1100" i="31" s="1"/>
  <c r="U1100" i="31"/>
  <c r="C1100" i="31"/>
  <c r="D1100" i="31" s="1"/>
  <c r="B1100" i="31"/>
  <c r="X1099" i="31"/>
  <c r="Y1099" i="31" s="1"/>
  <c r="V1099" i="31"/>
  <c r="U1099" i="31"/>
  <c r="C1099" i="31"/>
  <c r="X1098" i="31"/>
  <c r="V1098" i="31"/>
  <c r="W1098" i="31" s="1"/>
  <c r="U1098" i="31"/>
  <c r="C1098" i="31"/>
  <c r="D1098" i="31" s="1"/>
  <c r="B1098" i="31"/>
  <c r="X1097" i="31"/>
  <c r="Y1097" i="31" s="1"/>
  <c r="V1097" i="31"/>
  <c r="U1097" i="31"/>
  <c r="C1097" i="31"/>
  <c r="X1096" i="31"/>
  <c r="Z1096" i="31" s="1"/>
  <c r="V1096" i="31"/>
  <c r="W1096" i="31" s="1"/>
  <c r="U1096" i="31"/>
  <c r="C1096" i="31"/>
  <c r="D1096" i="31" s="1"/>
  <c r="B1096" i="31"/>
  <c r="X1095" i="31"/>
  <c r="Y1095" i="31" s="1"/>
  <c r="V1095" i="31"/>
  <c r="U1095" i="31"/>
  <c r="C1095" i="31"/>
  <c r="X1094" i="31"/>
  <c r="Y1094" i="31" s="1"/>
  <c r="AA1094" i="31" s="1"/>
  <c r="V1094" i="31"/>
  <c r="W1094" i="31" s="1"/>
  <c r="U1094" i="31"/>
  <c r="C1094" i="31"/>
  <c r="D1094" i="31" s="1"/>
  <c r="B1094" i="31"/>
  <c r="X1093" i="31"/>
  <c r="Y1093" i="31" s="1"/>
  <c r="V1093" i="31"/>
  <c r="U1093" i="31"/>
  <c r="C1093" i="31"/>
  <c r="X1092" i="31"/>
  <c r="Z1092" i="31" s="1"/>
  <c r="V1092" i="31"/>
  <c r="W1092" i="31" s="1"/>
  <c r="U1092" i="31"/>
  <c r="C1092" i="31"/>
  <c r="D1092" i="31" s="1"/>
  <c r="B1092" i="31"/>
  <c r="X1091" i="31"/>
  <c r="Y1091" i="31" s="1"/>
  <c r="V1091" i="31"/>
  <c r="U1091" i="31"/>
  <c r="C1091" i="31"/>
  <c r="X1090" i="31"/>
  <c r="Z1090" i="31" s="1"/>
  <c r="V1090" i="31"/>
  <c r="W1090" i="31" s="1"/>
  <c r="U1090" i="31"/>
  <c r="C1090" i="31"/>
  <c r="D1090" i="31" s="1"/>
  <c r="B1090" i="31"/>
  <c r="X1089" i="31"/>
  <c r="Y1089" i="31" s="1"/>
  <c r="V1089" i="31"/>
  <c r="U1089" i="31"/>
  <c r="C1089" i="31"/>
  <c r="X1088" i="31"/>
  <c r="Z1088" i="31" s="1"/>
  <c r="V1088" i="31"/>
  <c r="W1088" i="31" s="1"/>
  <c r="U1088" i="31"/>
  <c r="C1088" i="31"/>
  <c r="D1088" i="31" s="1"/>
  <c r="B1088" i="31"/>
  <c r="X1087" i="31"/>
  <c r="Y1087" i="31" s="1"/>
  <c r="V1087" i="31"/>
  <c r="U1087" i="31"/>
  <c r="C1087" i="31"/>
  <c r="X1086" i="31"/>
  <c r="Y1086" i="31" s="1"/>
  <c r="AA1086" i="31" s="1"/>
  <c r="V1086" i="31"/>
  <c r="W1086" i="31" s="1"/>
  <c r="U1086" i="31"/>
  <c r="C1086" i="31"/>
  <c r="D1086" i="31" s="1"/>
  <c r="B1086" i="31"/>
  <c r="X1085" i="31"/>
  <c r="Y1085" i="31" s="1"/>
  <c r="V1085" i="31"/>
  <c r="U1085" i="31"/>
  <c r="C1085" i="31"/>
  <c r="X1084" i="31"/>
  <c r="Z1084" i="31" s="1"/>
  <c r="V1084" i="31"/>
  <c r="W1084" i="31" s="1"/>
  <c r="U1084" i="31"/>
  <c r="C1084" i="31"/>
  <c r="D1084" i="31" s="1"/>
  <c r="B1084" i="31"/>
  <c r="X1083" i="31"/>
  <c r="Y1083" i="31" s="1"/>
  <c r="V1083" i="31"/>
  <c r="U1083" i="31"/>
  <c r="C1083" i="31"/>
  <c r="X1082" i="31"/>
  <c r="Z1082" i="31" s="1"/>
  <c r="V1082" i="31"/>
  <c r="W1082" i="31" s="1"/>
  <c r="U1082" i="31"/>
  <c r="C1082" i="31"/>
  <c r="D1082" i="31" s="1"/>
  <c r="B1082" i="31"/>
  <c r="X1081" i="31"/>
  <c r="Y1081" i="31" s="1"/>
  <c r="V1081" i="31"/>
  <c r="U1081" i="31"/>
  <c r="C1081" i="31"/>
  <c r="X1080" i="31"/>
  <c r="Z1080" i="31" s="1"/>
  <c r="V1080" i="31"/>
  <c r="W1080" i="31" s="1"/>
  <c r="U1080" i="31"/>
  <c r="C1080" i="31"/>
  <c r="D1080" i="31" s="1"/>
  <c r="B1080" i="31"/>
  <c r="X1079" i="31"/>
  <c r="Y1079" i="31" s="1"/>
  <c r="V1079" i="31"/>
  <c r="U1079" i="31"/>
  <c r="C1079" i="31"/>
  <c r="X1078" i="31"/>
  <c r="Y1078" i="31" s="1"/>
  <c r="AA1078" i="31" s="1"/>
  <c r="V1078" i="31"/>
  <c r="W1078" i="31" s="1"/>
  <c r="U1078" i="31"/>
  <c r="C1078" i="31"/>
  <c r="D1078" i="31" s="1"/>
  <c r="B1078" i="31"/>
  <c r="X1077" i="31"/>
  <c r="Y1077" i="31" s="1"/>
  <c r="V1077" i="31"/>
  <c r="U1077" i="31"/>
  <c r="C1077" i="31"/>
  <c r="X1076" i="31"/>
  <c r="Z1076" i="31" s="1"/>
  <c r="V1076" i="31"/>
  <c r="W1076" i="31" s="1"/>
  <c r="U1076" i="31"/>
  <c r="C1076" i="31"/>
  <c r="D1076" i="31" s="1"/>
  <c r="B1076" i="31"/>
  <c r="X1075" i="31"/>
  <c r="Y1075" i="31" s="1"/>
  <c r="V1075" i="31"/>
  <c r="U1075" i="31"/>
  <c r="C1075" i="31"/>
  <c r="X1074" i="31"/>
  <c r="Z1074" i="31" s="1"/>
  <c r="V1074" i="31"/>
  <c r="W1074" i="31" s="1"/>
  <c r="U1074" i="31"/>
  <c r="C1074" i="31"/>
  <c r="D1074" i="31" s="1"/>
  <c r="B1074" i="31"/>
  <c r="X1073" i="31"/>
  <c r="Y1073" i="31" s="1"/>
  <c r="V1073" i="31"/>
  <c r="U1073" i="31"/>
  <c r="C1073" i="31"/>
  <c r="X1072" i="31"/>
  <c r="Z1072" i="31" s="1"/>
  <c r="V1072" i="31"/>
  <c r="W1072" i="31" s="1"/>
  <c r="U1072" i="31"/>
  <c r="C1072" i="31"/>
  <c r="D1072" i="31" s="1"/>
  <c r="B1072" i="31"/>
  <c r="X1071" i="31"/>
  <c r="Y1071" i="31" s="1"/>
  <c r="V1071" i="31"/>
  <c r="U1071" i="31"/>
  <c r="C1071" i="31"/>
  <c r="X1070" i="31"/>
  <c r="Z1070" i="31" s="1"/>
  <c r="V1070" i="31"/>
  <c r="W1070" i="31" s="1"/>
  <c r="U1070" i="31"/>
  <c r="C1070" i="31"/>
  <c r="D1070" i="31" s="1"/>
  <c r="B1070" i="31"/>
  <c r="X1069" i="31"/>
  <c r="Y1069" i="31" s="1"/>
  <c r="V1069" i="31"/>
  <c r="U1069" i="31"/>
  <c r="C1069" i="31"/>
  <c r="X1068" i="31"/>
  <c r="Y1068" i="31" s="1"/>
  <c r="AA1068" i="31" s="1"/>
  <c r="V1068" i="31"/>
  <c r="W1068" i="31" s="1"/>
  <c r="U1068" i="31"/>
  <c r="C1068" i="31"/>
  <c r="D1068" i="31" s="1"/>
  <c r="B1068" i="31"/>
  <c r="X1067" i="31"/>
  <c r="Y1067" i="31" s="1"/>
  <c r="V1067" i="31"/>
  <c r="U1067" i="31"/>
  <c r="C1067" i="31"/>
  <c r="X1066" i="31"/>
  <c r="Z1066" i="31" s="1"/>
  <c r="V1066" i="31"/>
  <c r="W1066" i="31" s="1"/>
  <c r="U1066" i="31"/>
  <c r="C1066" i="31"/>
  <c r="D1066" i="31" s="1"/>
  <c r="B1066" i="31"/>
  <c r="X1065" i="31"/>
  <c r="Y1065" i="31" s="1"/>
  <c r="V1065" i="31"/>
  <c r="U1065" i="31"/>
  <c r="C1065" i="31"/>
  <c r="X1064" i="31"/>
  <c r="Z1064" i="31" s="1"/>
  <c r="V1064" i="31"/>
  <c r="W1064" i="31" s="1"/>
  <c r="U1064" i="31"/>
  <c r="C1064" i="31"/>
  <c r="D1064" i="31" s="1"/>
  <c r="B1064" i="31"/>
  <c r="X1063" i="31"/>
  <c r="Y1063" i="31" s="1"/>
  <c r="V1063" i="31"/>
  <c r="U1063" i="31"/>
  <c r="C1063" i="31"/>
  <c r="X1062" i="31"/>
  <c r="Y1062" i="31" s="1"/>
  <c r="AA1062" i="31" s="1"/>
  <c r="V1062" i="31"/>
  <c r="W1062" i="31" s="1"/>
  <c r="U1062" i="31"/>
  <c r="C1062" i="31"/>
  <c r="D1062" i="31" s="1"/>
  <c r="B1062" i="31"/>
  <c r="X1061" i="31"/>
  <c r="Y1061" i="31" s="1"/>
  <c r="V1061" i="31"/>
  <c r="U1061" i="31"/>
  <c r="C1061" i="31"/>
  <c r="X1060" i="31"/>
  <c r="Z1060" i="31" s="1"/>
  <c r="V1060" i="31"/>
  <c r="W1060" i="31" s="1"/>
  <c r="U1060" i="31"/>
  <c r="C1060" i="31"/>
  <c r="D1060" i="31" s="1"/>
  <c r="B1060" i="31"/>
  <c r="X1059" i="31"/>
  <c r="Y1059" i="31" s="1"/>
  <c r="V1059" i="31"/>
  <c r="U1059" i="31"/>
  <c r="C1059" i="31"/>
  <c r="X1058" i="31"/>
  <c r="Z1058" i="31" s="1"/>
  <c r="V1058" i="31"/>
  <c r="W1058" i="31" s="1"/>
  <c r="U1058" i="31"/>
  <c r="C1058" i="31"/>
  <c r="D1058" i="31" s="1"/>
  <c r="B1058" i="31"/>
  <c r="X1057" i="31"/>
  <c r="Y1057" i="31" s="1"/>
  <c r="V1057" i="31"/>
  <c r="U1057" i="31"/>
  <c r="C1057" i="31"/>
  <c r="X1056" i="31"/>
  <c r="Z1056" i="31" s="1"/>
  <c r="V1056" i="31"/>
  <c r="W1056" i="31" s="1"/>
  <c r="U1056" i="31"/>
  <c r="C1056" i="31"/>
  <c r="D1056" i="31" s="1"/>
  <c r="B1056" i="31"/>
  <c r="X1055" i="31"/>
  <c r="Y1055" i="31" s="1"/>
  <c r="V1055" i="31"/>
  <c r="U1055" i="31"/>
  <c r="C1055" i="31"/>
  <c r="X1054" i="31"/>
  <c r="Z1054" i="31" s="1"/>
  <c r="V1054" i="31"/>
  <c r="W1054" i="31" s="1"/>
  <c r="U1054" i="31"/>
  <c r="C1054" i="31"/>
  <c r="D1054" i="31" s="1"/>
  <c r="B1054" i="31"/>
  <c r="X1053" i="31"/>
  <c r="Y1053" i="31" s="1"/>
  <c r="V1053" i="31"/>
  <c r="U1053" i="31"/>
  <c r="C1053" i="31"/>
  <c r="X1052" i="31"/>
  <c r="Z1052" i="31" s="1"/>
  <c r="V1052" i="31"/>
  <c r="W1052" i="31" s="1"/>
  <c r="U1052" i="31"/>
  <c r="C1052" i="31"/>
  <c r="D1052" i="31" s="1"/>
  <c r="B1052" i="31"/>
  <c r="X1051" i="31"/>
  <c r="Y1051" i="31" s="1"/>
  <c r="V1051" i="31"/>
  <c r="U1051" i="31"/>
  <c r="C1051" i="31"/>
  <c r="X1050" i="31"/>
  <c r="Z1050" i="31" s="1"/>
  <c r="V1050" i="31"/>
  <c r="W1050" i="31" s="1"/>
  <c r="U1050" i="31"/>
  <c r="C1050" i="31"/>
  <c r="D1050" i="31" s="1"/>
  <c r="B1050" i="31"/>
  <c r="X1049" i="31"/>
  <c r="Y1049" i="31" s="1"/>
  <c r="V1049" i="31"/>
  <c r="U1049" i="31"/>
  <c r="C1049" i="31"/>
  <c r="X1048" i="31"/>
  <c r="Z1048" i="31" s="1"/>
  <c r="V1048" i="31"/>
  <c r="W1048" i="31" s="1"/>
  <c r="U1048" i="31"/>
  <c r="C1048" i="31"/>
  <c r="D1048" i="31" s="1"/>
  <c r="B1048" i="31"/>
  <c r="X1047" i="31"/>
  <c r="Y1047" i="31" s="1"/>
  <c r="V1047" i="31"/>
  <c r="U1047" i="31"/>
  <c r="C1047" i="31"/>
  <c r="X1046" i="31"/>
  <c r="Y1046" i="31" s="1"/>
  <c r="AA1046" i="31" s="1"/>
  <c r="V1046" i="31"/>
  <c r="W1046" i="31" s="1"/>
  <c r="U1046" i="31"/>
  <c r="C1046" i="31"/>
  <c r="D1046" i="31" s="1"/>
  <c r="B1046" i="31"/>
  <c r="X1045" i="31"/>
  <c r="Y1045" i="31" s="1"/>
  <c r="V1045" i="31"/>
  <c r="U1045" i="31"/>
  <c r="C1045" i="31"/>
  <c r="X1044" i="31"/>
  <c r="Z1044" i="31" s="1"/>
  <c r="V1044" i="31"/>
  <c r="W1044" i="31" s="1"/>
  <c r="U1044" i="31"/>
  <c r="C1044" i="31"/>
  <c r="D1044" i="31" s="1"/>
  <c r="B1044" i="31"/>
  <c r="X1043" i="31"/>
  <c r="Y1043" i="31" s="1"/>
  <c r="V1043" i="31"/>
  <c r="U1043" i="31"/>
  <c r="C1043" i="31"/>
  <c r="X1042" i="31"/>
  <c r="Z1042" i="31" s="1"/>
  <c r="V1042" i="31"/>
  <c r="W1042" i="31" s="1"/>
  <c r="U1042" i="31"/>
  <c r="C1042" i="31"/>
  <c r="D1042" i="31" s="1"/>
  <c r="B1042" i="31"/>
  <c r="X1041" i="31"/>
  <c r="Y1041" i="31" s="1"/>
  <c r="V1041" i="31"/>
  <c r="U1041" i="31"/>
  <c r="C1041" i="31"/>
  <c r="X1040" i="31"/>
  <c r="Z1040" i="31" s="1"/>
  <c r="V1040" i="31"/>
  <c r="W1040" i="31" s="1"/>
  <c r="U1040" i="31"/>
  <c r="C1040" i="31"/>
  <c r="D1040" i="31" s="1"/>
  <c r="B1040" i="31"/>
  <c r="X1039" i="31"/>
  <c r="Y1039" i="31" s="1"/>
  <c r="V1039" i="31"/>
  <c r="U1039" i="31"/>
  <c r="C1039" i="31"/>
  <c r="X1038" i="31"/>
  <c r="Y1038" i="31" s="1"/>
  <c r="AA1038" i="31" s="1"/>
  <c r="V1038" i="31"/>
  <c r="W1038" i="31" s="1"/>
  <c r="U1038" i="31"/>
  <c r="C1038" i="31"/>
  <c r="D1038" i="31" s="1"/>
  <c r="B1038" i="31"/>
  <c r="X1037" i="31"/>
  <c r="Y1037" i="31" s="1"/>
  <c r="V1037" i="31"/>
  <c r="U1037" i="31"/>
  <c r="C1037" i="31"/>
  <c r="X1036" i="31"/>
  <c r="Z1036" i="31" s="1"/>
  <c r="V1036" i="31"/>
  <c r="W1036" i="31" s="1"/>
  <c r="U1036" i="31"/>
  <c r="C1036" i="31"/>
  <c r="D1036" i="31" s="1"/>
  <c r="B1036" i="31"/>
  <c r="X1035" i="31"/>
  <c r="Y1035" i="31" s="1"/>
  <c r="V1035" i="31"/>
  <c r="U1035" i="31"/>
  <c r="C1035" i="31"/>
  <c r="X1034" i="31"/>
  <c r="Z1034" i="31" s="1"/>
  <c r="V1034" i="31"/>
  <c r="W1034" i="31" s="1"/>
  <c r="U1034" i="31"/>
  <c r="C1034" i="31"/>
  <c r="D1034" i="31" s="1"/>
  <c r="B1034" i="31"/>
  <c r="X1033" i="31"/>
  <c r="Y1033" i="31" s="1"/>
  <c r="V1033" i="31"/>
  <c r="U1033" i="31"/>
  <c r="C1033" i="31"/>
  <c r="X1032" i="31"/>
  <c r="Z1032" i="31" s="1"/>
  <c r="V1032" i="31"/>
  <c r="W1032" i="31" s="1"/>
  <c r="U1032" i="31"/>
  <c r="C1032" i="31"/>
  <c r="D1032" i="31" s="1"/>
  <c r="B1032" i="31"/>
  <c r="X1031" i="31"/>
  <c r="Y1031" i="31" s="1"/>
  <c r="V1031" i="31"/>
  <c r="U1031" i="31"/>
  <c r="C1031" i="31"/>
  <c r="X1030" i="31"/>
  <c r="Y1030" i="31" s="1"/>
  <c r="AA1030" i="31" s="1"/>
  <c r="V1030" i="31"/>
  <c r="W1030" i="31" s="1"/>
  <c r="U1030" i="31"/>
  <c r="C1030" i="31"/>
  <c r="D1030" i="31" s="1"/>
  <c r="B1030" i="31"/>
  <c r="X1029" i="31"/>
  <c r="Y1029" i="31" s="1"/>
  <c r="V1029" i="31"/>
  <c r="U1029" i="31"/>
  <c r="C1029" i="31"/>
  <c r="X1028" i="31"/>
  <c r="Y1028" i="31" s="1"/>
  <c r="AA1028" i="31" s="1"/>
  <c r="V1028" i="31"/>
  <c r="W1028" i="31" s="1"/>
  <c r="U1028" i="31"/>
  <c r="C1028" i="31"/>
  <c r="D1028" i="31" s="1"/>
  <c r="B1028" i="31"/>
  <c r="X1027" i="31"/>
  <c r="Y1027" i="31" s="1"/>
  <c r="V1027" i="31"/>
  <c r="U1027" i="31"/>
  <c r="C1027" i="31"/>
  <c r="X1026" i="31"/>
  <c r="Z1026" i="31" s="1"/>
  <c r="V1026" i="31"/>
  <c r="W1026" i="31" s="1"/>
  <c r="U1026" i="31"/>
  <c r="C1026" i="31"/>
  <c r="D1026" i="31" s="1"/>
  <c r="B1026" i="31"/>
  <c r="X1025" i="31"/>
  <c r="Y1025" i="31" s="1"/>
  <c r="V1025" i="31"/>
  <c r="U1025" i="31"/>
  <c r="C1025" i="31"/>
  <c r="X1024" i="31"/>
  <c r="Z1024" i="31" s="1"/>
  <c r="V1024" i="31"/>
  <c r="W1024" i="31" s="1"/>
  <c r="U1024" i="31"/>
  <c r="C1024" i="31"/>
  <c r="D1024" i="31" s="1"/>
  <c r="B1024" i="31"/>
  <c r="X1023" i="31"/>
  <c r="Y1023" i="31" s="1"/>
  <c r="V1023" i="31"/>
  <c r="U1023" i="31"/>
  <c r="C1023" i="31"/>
  <c r="X1022" i="31"/>
  <c r="Z1022" i="31" s="1"/>
  <c r="V1022" i="31"/>
  <c r="W1022" i="31" s="1"/>
  <c r="U1022" i="31"/>
  <c r="C1022" i="31"/>
  <c r="D1022" i="31" s="1"/>
  <c r="B1022" i="31"/>
  <c r="X1021" i="31"/>
  <c r="Y1021" i="31" s="1"/>
  <c r="V1021" i="31"/>
  <c r="U1021" i="31"/>
  <c r="C1021" i="31"/>
  <c r="X1020" i="31"/>
  <c r="Z1020" i="31" s="1"/>
  <c r="V1020" i="31"/>
  <c r="W1020" i="31" s="1"/>
  <c r="U1020" i="31"/>
  <c r="C1020" i="31"/>
  <c r="D1020" i="31" s="1"/>
  <c r="B1020" i="31"/>
  <c r="X1019" i="31"/>
  <c r="Y1019" i="31" s="1"/>
  <c r="V1019" i="31"/>
  <c r="U1019" i="31"/>
  <c r="C1019" i="31"/>
  <c r="X1018" i="31"/>
  <c r="Z1018" i="31" s="1"/>
  <c r="V1018" i="31"/>
  <c r="W1018" i="31" s="1"/>
  <c r="U1018" i="31"/>
  <c r="C1018" i="31"/>
  <c r="D1018" i="31" s="1"/>
  <c r="B1018" i="31"/>
  <c r="X1017" i="31"/>
  <c r="Y1017" i="31" s="1"/>
  <c r="V1017" i="31"/>
  <c r="U1017" i="31"/>
  <c r="C1017" i="31"/>
  <c r="X1016" i="31"/>
  <c r="Z1016" i="31" s="1"/>
  <c r="V1016" i="31"/>
  <c r="W1016" i="31" s="1"/>
  <c r="U1016" i="31"/>
  <c r="C1016" i="31"/>
  <c r="D1016" i="31" s="1"/>
  <c r="B1016" i="31"/>
  <c r="X1015" i="31"/>
  <c r="Y1015" i="31" s="1"/>
  <c r="V1015" i="31"/>
  <c r="U1015" i="31"/>
  <c r="C1015" i="31"/>
  <c r="X1014" i="31"/>
  <c r="Y1014" i="31" s="1"/>
  <c r="AA1014" i="31" s="1"/>
  <c r="V1014" i="31"/>
  <c r="W1014" i="31" s="1"/>
  <c r="U1014" i="31"/>
  <c r="C1014" i="31"/>
  <c r="D1014" i="31" s="1"/>
  <c r="B1014" i="31"/>
  <c r="X1013" i="31"/>
  <c r="Y1013" i="31" s="1"/>
  <c r="V1013" i="31"/>
  <c r="U1013" i="31"/>
  <c r="C1013" i="31"/>
  <c r="X1012" i="31"/>
  <c r="Z1012" i="31" s="1"/>
  <c r="V1012" i="31"/>
  <c r="W1012" i="31" s="1"/>
  <c r="U1012" i="31"/>
  <c r="C1012" i="31"/>
  <c r="D1012" i="31" s="1"/>
  <c r="B1012" i="31"/>
  <c r="X1011" i="31"/>
  <c r="Y1011" i="31" s="1"/>
  <c r="V1011" i="31"/>
  <c r="U1011" i="31"/>
  <c r="C1011" i="31"/>
  <c r="X1010" i="31"/>
  <c r="Z1010" i="31" s="1"/>
  <c r="V1010" i="31"/>
  <c r="W1010" i="31" s="1"/>
  <c r="U1010" i="31"/>
  <c r="C1010" i="31"/>
  <c r="D1010" i="31" s="1"/>
  <c r="B1010" i="31"/>
  <c r="X1009" i="31"/>
  <c r="Y1009" i="31" s="1"/>
  <c r="V1009" i="31"/>
  <c r="U1009" i="31"/>
  <c r="C1009" i="31"/>
  <c r="X1008" i="31"/>
  <c r="Z1008" i="31" s="1"/>
  <c r="V1008" i="31"/>
  <c r="W1008" i="31" s="1"/>
  <c r="U1008" i="31"/>
  <c r="C1008" i="31"/>
  <c r="D1008" i="31" s="1"/>
  <c r="B1008" i="31"/>
  <c r="X1007" i="31"/>
  <c r="Y1007" i="31" s="1"/>
  <c r="V1007" i="31"/>
  <c r="U1007" i="31"/>
  <c r="C1007" i="31"/>
  <c r="X1006" i="31"/>
  <c r="Y1006" i="31" s="1"/>
  <c r="AA1006" i="31" s="1"/>
  <c r="V1006" i="31"/>
  <c r="W1006" i="31" s="1"/>
  <c r="U1006" i="31"/>
  <c r="C1006" i="31"/>
  <c r="D1006" i="31" s="1"/>
  <c r="B1006" i="31"/>
  <c r="X1005" i="31"/>
  <c r="Y1005" i="31" s="1"/>
  <c r="V1005" i="31"/>
  <c r="U1005" i="31"/>
  <c r="C1005" i="31"/>
  <c r="X1004" i="31"/>
  <c r="Y1004" i="31" s="1"/>
  <c r="AA1004" i="31" s="1"/>
  <c r="V1004" i="31"/>
  <c r="W1004" i="31" s="1"/>
  <c r="U1004" i="31"/>
  <c r="C1004" i="31"/>
  <c r="D1004" i="31" s="1"/>
  <c r="B1004" i="31"/>
  <c r="X1003" i="31"/>
  <c r="Y1003" i="31" s="1"/>
  <c r="V1003" i="31"/>
  <c r="U1003" i="31"/>
  <c r="C1003" i="31"/>
  <c r="X1002" i="31"/>
  <c r="Z1002" i="31" s="1"/>
  <c r="V1002" i="31"/>
  <c r="W1002" i="31" s="1"/>
  <c r="U1002" i="31"/>
  <c r="C1002" i="31"/>
  <c r="D1002" i="31" s="1"/>
  <c r="B1002" i="31"/>
  <c r="X1001" i="31"/>
  <c r="Y1001" i="31" s="1"/>
  <c r="V1001" i="31"/>
  <c r="U1001" i="31"/>
  <c r="C1001" i="31"/>
  <c r="X1000" i="31"/>
  <c r="Z1000" i="31" s="1"/>
  <c r="V1000" i="31"/>
  <c r="W1000" i="31" s="1"/>
  <c r="U1000" i="31"/>
  <c r="C1000" i="31"/>
  <c r="D1000" i="31" s="1"/>
  <c r="B1000" i="31"/>
  <c r="X999" i="31"/>
  <c r="Y999" i="31" s="1"/>
  <c r="V999" i="31"/>
  <c r="U999" i="31"/>
  <c r="C999" i="31"/>
  <c r="X998" i="31"/>
  <c r="Y998" i="31" s="1"/>
  <c r="AA998" i="31" s="1"/>
  <c r="V998" i="31"/>
  <c r="W998" i="31" s="1"/>
  <c r="U998" i="31"/>
  <c r="C998" i="31"/>
  <c r="D998" i="31" s="1"/>
  <c r="B998" i="31"/>
  <c r="X997" i="31"/>
  <c r="Y997" i="31" s="1"/>
  <c r="V997" i="31"/>
  <c r="U997" i="31"/>
  <c r="C997" i="31"/>
  <c r="X996" i="31"/>
  <c r="Z996" i="31" s="1"/>
  <c r="V996" i="31"/>
  <c r="W996" i="31" s="1"/>
  <c r="U996" i="31"/>
  <c r="C996" i="31"/>
  <c r="D996" i="31" s="1"/>
  <c r="B996" i="31"/>
  <c r="X995" i="31"/>
  <c r="Y995" i="31" s="1"/>
  <c r="V995" i="31"/>
  <c r="U995" i="31"/>
  <c r="C995" i="31"/>
  <c r="X994" i="31"/>
  <c r="Z994" i="31" s="1"/>
  <c r="V994" i="31"/>
  <c r="W994" i="31" s="1"/>
  <c r="U994" i="31"/>
  <c r="C994" i="31"/>
  <c r="D994" i="31" s="1"/>
  <c r="B994" i="31"/>
  <c r="X993" i="31"/>
  <c r="Y993" i="31" s="1"/>
  <c r="V993" i="31"/>
  <c r="U993" i="31"/>
  <c r="C993" i="31"/>
  <c r="X992" i="31"/>
  <c r="Z992" i="31" s="1"/>
  <c r="V992" i="31"/>
  <c r="W992" i="31" s="1"/>
  <c r="U992" i="31"/>
  <c r="C992" i="31"/>
  <c r="D992" i="31" s="1"/>
  <c r="B992" i="31"/>
  <c r="X991" i="31"/>
  <c r="Y991" i="31" s="1"/>
  <c r="V991" i="31"/>
  <c r="U991" i="31"/>
  <c r="C991" i="31"/>
  <c r="X990" i="31"/>
  <c r="Z990" i="31" s="1"/>
  <c r="V990" i="31"/>
  <c r="W990" i="31" s="1"/>
  <c r="U990" i="31"/>
  <c r="C990" i="31"/>
  <c r="D990" i="31" s="1"/>
  <c r="B990" i="31"/>
  <c r="X989" i="31"/>
  <c r="Y989" i="31" s="1"/>
  <c r="V989" i="31"/>
  <c r="U989" i="31"/>
  <c r="C989" i="31"/>
  <c r="X988" i="31"/>
  <c r="Y988" i="31" s="1"/>
  <c r="AA988" i="31" s="1"/>
  <c r="V988" i="31"/>
  <c r="W988" i="31" s="1"/>
  <c r="U988" i="31"/>
  <c r="C988" i="31"/>
  <c r="D988" i="31" s="1"/>
  <c r="B988" i="31"/>
  <c r="X987" i="31"/>
  <c r="Y987" i="31" s="1"/>
  <c r="V987" i="31"/>
  <c r="U987" i="31"/>
  <c r="C987" i="31"/>
  <c r="X986" i="31"/>
  <c r="Z986" i="31" s="1"/>
  <c r="V986" i="31"/>
  <c r="W986" i="31" s="1"/>
  <c r="U986" i="31"/>
  <c r="C986" i="31"/>
  <c r="D986" i="31" s="1"/>
  <c r="B986" i="31"/>
  <c r="X985" i="31"/>
  <c r="Y985" i="31" s="1"/>
  <c r="V985" i="31"/>
  <c r="U985" i="31"/>
  <c r="C985" i="31"/>
  <c r="X984" i="31"/>
  <c r="Z984" i="31" s="1"/>
  <c r="V984" i="31"/>
  <c r="W984" i="31" s="1"/>
  <c r="U984" i="31"/>
  <c r="C984" i="31"/>
  <c r="D984" i="31" s="1"/>
  <c r="B984" i="31"/>
  <c r="X983" i="31"/>
  <c r="Y983" i="31" s="1"/>
  <c r="V983" i="31"/>
  <c r="U983" i="31"/>
  <c r="C983" i="31"/>
  <c r="X982" i="31"/>
  <c r="Y982" i="31" s="1"/>
  <c r="AA982" i="31" s="1"/>
  <c r="V982" i="31"/>
  <c r="W982" i="31" s="1"/>
  <c r="U982" i="31"/>
  <c r="C982" i="31"/>
  <c r="D982" i="31" s="1"/>
  <c r="B982" i="31"/>
  <c r="X981" i="31"/>
  <c r="Y981" i="31" s="1"/>
  <c r="V981" i="31"/>
  <c r="U981" i="31"/>
  <c r="C981" i="31"/>
  <c r="X980" i="31"/>
  <c r="Z980" i="31" s="1"/>
  <c r="V980" i="31"/>
  <c r="W980" i="31" s="1"/>
  <c r="U980" i="31"/>
  <c r="C980" i="31"/>
  <c r="D980" i="31" s="1"/>
  <c r="B980" i="31"/>
  <c r="X979" i="31"/>
  <c r="Y979" i="31" s="1"/>
  <c r="V979" i="31"/>
  <c r="U979" i="31"/>
  <c r="C979" i="31"/>
  <c r="X978" i="31"/>
  <c r="Z978" i="31" s="1"/>
  <c r="V978" i="31"/>
  <c r="W978" i="31" s="1"/>
  <c r="U978" i="31"/>
  <c r="C978" i="31"/>
  <c r="D978" i="31" s="1"/>
  <c r="B978" i="31"/>
  <c r="X977" i="31"/>
  <c r="Y977" i="31" s="1"/>
  <c r="V977" i="31"/>
  <c r="U977" i="31"/>
  <c r="C977" i="31"/>
  <c r="X976" i="31"/>
  <c r="Z976" i="31" s="1"/>
  <c r="V976" i="31"/>
  <c r="W976" i="31" s="1"/>
  <c r="U976" i="31"/>
  <c r="C976" i="31"/>
  <c r="D976" i="31" s="1"/>
  <c r="B976" i="31"/>
  <c r="X975" i="31"/>
  <c r="Y975" i="31" s="1"/>
  <c r="V975" i="31"/>
  <c r="U975" i="31"/>
  <c r="C975" i="31"/>
  <c r="X974" i="31"/>
  <c r="Z974" i="31" s="1"/>
  <c r="V974" i="31"/>
  <c r="W974" i="31" s="1"/>
  <c r="U974" i="31"/>
  <c r="C974" i="31"/>
  <c r="D974" i="31" s="1"/>
  <c r="B974" i="31"/>
  <c r="X973" i="31"/>
  <c r="Y973" i="31" s="1"/>
  <c r="V973" i="31"/>
  <c r="U973" i="31"/>
  <c r="C973" i="31"/>
  <c r="X972" i="31"/>
  <c r="Y972" i="31" s="1"/>
  <c r="AA972" i="31" s="1"/>
  <c r="V972" i="31"/>
  <c r="W972" i="31" s="1"/>
  <c r="U972" i="31"/>
  <c r="C972" i="31"/>
  <c r="D972" i="31" s="1"/>
  <c r="B972" i="31"/>
  <c r="X971" i="31"/>
  <c r="Y971" i="31" s="1"/>
  <c r="V971" i="31"/>
  <c r="U971" i="31"/>
  <c r="C971" i="31"/>
  <c r="X970" i="31"/>
  <c r="Z970" i="31" s="1"/>
  <c r="V970" i="31"/>
  <c r="W970" i="31" s="1"/>
  <c r="U970" i="31"/>
  <c r="C970" i="31"/>
  <c r="D970" i="31" s="1"/>
  <c r="B970" i="31"/>
  <c r="X969" i="31"/>
  <c r="Y969" i="31" s="1"/>
  <c r="V969" i="31"/>
  <c r="U969" i="31"/>
  <c r="C969" i="31"/>
  <c r="X968" i="31"/>
  <c r="Z968" i="31" s="1"/>
  <c r="V968" i="31"/>
  <c r="W968" i="31" s="1"/>
  <c r="U968" i="31"/>
  <c r="C968" i="31"/>
  <c r="D968" i="31" s="1"/>
  <c r="B968" i="31"/>
  <c r="X967" i="31"/>
  <c r="Y967" i="31" s="1"/>
  <c r="V967" i="31"/>
  <c r="U967" i="31"/>
  <c r="C967" i="31"/>
  <c r="X966" i="31"/>
  <c r="Y966" i="31" s="1"/>
  <c r="AA966" i="31" s="1"/>
  <c r="V966" i="31"/>
  <c r="W966" i="31" s="1"/>
  <c r="U966" i="31"/>
  <c r="C966" i="31"/>
  <c r="D966" i="31" s="1"/>
  <c r="B966" i="31"/>
  <c r="X965" i="31"/>
  <c r="Y965" i="31" s="1"/>
  <c r="V965" i="31"/>
  <c r="U965" i="31"/>
  <c r="C965" i="31"/>
  <c r="X964" i="31"/>
  <c r="Z964" i="31" s="1"/>
  <c r="V964" i="31"/>
  <c r="W964" i="31" s="1"/>
  <c r="U964" i="31"/>
  <c r="C964" i="31"/>
  <c r="D964" i="31" s="1"/>
  <c r="B964" i="31"/>
  <c r="X963" i="31"/>
  <c r="Y963" i="31" s="1"/>
  <c r="V963" i="31"/>
  <c r="U963" i="31"/>
  <c r="C963" i="31"/>
  <c r="X962" i="31"/>
  <c r="Z962" i="31" s="1"/>
  <c r="V962" i="31"/>
  <c r="W962" i="31" s="1"/>
  <c r="U962" i="31"/>
  <c r="C962" i="31"/>
  <c r="D962" i="31" s="1"/>
  <c r="B962" i="31"/>
  <c r="X961" i="31"/>
  <c r="Y961" i="31" s="1"/>
  <c r="V961" i="31"/>
  <c r="U961" i="31"/>
  <c r="C961" i="31"/>
  <c r="X960" i="31"/>
  <c r="Z960" i="31" s="1"/>
  <c r="V960" i="31"/>
  <c r="W960" i="31" s="1"/>
  <c r="U960" i="31"/>
  <c r="C960" i="31"/>
  <c r="D960" i="31" s="1"/>
  <c r="B960" i="31"/>
  <c r="X959" i="31"/>
  <c r="Y959" i="31" s="1"/>
  <c r="V959" i="31"/>
  <c r="U959" i="31"/>
  <c r="C959" i="31"/>
  <c r="X958" i="31"/>
  <c r="Y958" i="31" s="1"/>
  <c r="AA958" i="31" s="1"/>
  <c r="V958" i="31"/>
  <c r="W958" i="31" s="1"/>
  <c r="U958" i="31"/>
  <c r="C958" i="31"/>
  <c r="D958" i="31" s="1"/>
  <c r="B958" i="31"/>
  <c r="X957" i="31"/>
  <c r="Y957" i="31" s="1"/>
  <c r="V957" i="31"/>
  <c r="U957" i="31"/>
  <c r="C957" i="31"/>
  <c r="X956" i="31"/>
  <c r="Y956" i="31" s="1"/>
  <c r="AA956" i="31" s="1"/>
  <c r="V956" i="31"/>
  <c r="W956" i="31" s="1"/>
  <c r="U956" i="31"/>
  <c r="C956" i="31"/>
  <c r="D956" i="31" s="1"/>
  <c r="B956" i="31"/>
  <c r="X955" i="31"/>
  <c r="Y955" i="31" s="1"/>
  <c r="V955" i="31"/>
  <c r="U955" i="31"/>
  <c r="C955" i="31"/>
  <c r="X954" i="31"/>
  <c r="Z954" i="31" s="1"/>
  <c r="V954" i="31"/>
  <c r="W954" i="31" s="1"/>
  <c r="U954" i="31"/>
  <c r="C954" i="31"/>
  <c r="D954" i="31" s="1"/>
  <c r="B954" i="31"/>
  <c r="X953" i="31"/>
  <c r="Y953" i="31" s="1"/>
  <c r="V953" i="31"/>
  <c r="U953" i="31"/>
  <c r="C953" i="31"/>
  <c r="X952" i="31"/>
  <c r="Z952" i="31" s="1"/>
  <c r="V952" i="31"/>
  <c r="W952" i="31" s="1"/>
  <c r="U952" i="31"/>
  <c r="C952" i="31"/>
  <c r="D952" i="31" s="1"/>
  <c r="B952" i="31"/>
  <c r="X951" i="31"/>
  <c r="Y951" i="31" s="1"/>
  <c r="V951" i="31"/>
  <c r="U951" i="31"/>
  <c r="C951" i="31"/>
  <c r="X950" i="31"/>
  <c r="Y950" i="31" s="1"/>
  <c r="AA950" i="31" s="1"/>
  <c r="V950" i="31"/>
  <c r="W950" i="31" s="1"/>
  <c r="U950" i="31"/>
  <c r="C950" i="31"/>
  <c r="D950" i="31" s="1"/>
  <c r="B950" i="31"/>
  <c r="X949" i="31"/>
  <c r="Y949" i="31" s="1"/>
  <c r="V949" i="31"/>
  <c r="U949" i="31"/>
  <c r="C949" i="31"/>
  <c r="X948" i="31"/>
  <c r="Z948" i="31" s="1"/>
  <c r="V948" i="31"/>
  <c r="W948" i="31" s="1"/>
  <c r="U948" i="31"/>
  <c r="C948" i="31"/>
  <c r="D948" i="31" s="1"/>
  <c r="B948" i="31"/>
  <c r="X947" i="31"/>
  <c r="Y947" i="31" s="1"/>
  <c r="V947" i="31"/>
  <c r="U947" i="31"/>
  <c r="C947" i="31"/>
  <c r="X946" i="31"/>
  <c r="Z946" i="31" s="1"/>
  <c r="V946" i="31"/>
  <c r="W946" i="31" s="1"/>
  <c r="U946" i="31"/>
  <c r="C946" i="31"/>
  <c r="D946" i="31" s="1"/>
  <c r="B946" i="31"/>
  <c r="X945" i="31"/>
  <c r="Y945" i="31" s="1"/>
  <c r="V945" i="31"/>
  <c r="U945" i="31"/>
  <c r="C945" i="31"/>
  <c r="X944" i="31"/>
  <c r="Z944" i="31" s="1"/>
  <c r="V944" i="31"/>
  <c r="W944" i="31" s="1"/>
  <c r="U944" i="31"/>
  <c r="C944" i="31"/>
  <c r="D944" i="31" s="1"/>
  <c r="B944" i="31"/>
  <c r="X943" i="31"/>
  <c r="Y943" i="31" s="1"/>
  <c r="V943" i="31"/>
  <c r="U943" i="31"/>
  <c r="C943" i="31"/>
  <c r="X942" i="31"/>
  <c r="Z942" i="31" s="1"/>
  <c r="V942" i="31"/>
  <c r="W942" i="31" s="1"/>
  <c r="U942" i="31"/>
  <c r="C942" i="31"/>
  <c r="D942" i="31" s="1"/>
  <c r="B942" i="31"/>
  <c r="X941" i="31"/>
  <c r="Y941" i="31" s="1"/>
  <c r="V941" i="31"/>
  <c r="U941" i="31"/>
  <c r="C941" i="31"/>
  <c r="X940" i="31"/>
  <c r="Y940" i="31" s="1"/>
  <c r="AA940" i="31" s="1"/>
  <c r="V940" i="31"/>
  <c r="W940" i="31" s="1"/>
  <c r="U940" i="31"/>
  <c r="C940" i="31"/>
  <c r="D940" i="31" s="1"/>
  <c r="B940" i="31"/>
  <c r="X939" i="31"/>
  <c r="Y939" i="31" s="1"/>
  <c r="V939" i="31"/>
  <c r="U939" i="31"/>
  <c r="C939" i="31"/>
  <c r="X938" i="31"/>
  <c r="Z938" i="31" s="1"/>
  <c r="V938" i="31"/>
  <c r="W938" i="31" s="1"/>
  <c r="U938" i="31"/>
  <c r="C938" i="31"/>
  <c r="D938" i="31" s="1"/>
  <c r="B938" i="31"/>
  <c r="X937" i="31"/>
  <c r="Y937" i="31" s="1"/>
  <c r="V937" i="31"/>
  <c r="U937" i="31"/>
  <c r="C937" i="31"/>
  <c r="X936" i="31"/>
  <c r="Z936" i="31" s="1"/>
  <c r="V936" i="31"/>
  <c r="W936" i="31" s="1"/>
  <c r="U936" i="31"/>
  <c r="C936" i="31"/>
  <c r="D936" i="31" s="1"/>
  <c r="B936" i="31"/>
  <c r="X935" i="31"/>
  <c r="Y935" i="31" s="1"/>
  <c r="V935" i="31"/>
  <c r="U935" i="31"/>
  <c r="C935" i="31"/>
  <c r="X934" i="31"/>
  <c r="Y934" i="31" s="1"/>
  <c r="AA934" i="31" s="1"/>
  <c r="V934" i="31"/>
  <c r="W934" i="31" s="1"/>
  <c r="U934" i="31"/>
  <c r="C934" i="31"/>
  <c r="D934" i="31" s="1"/>
  <c r="B934" i="31"/>
  <c r="X933" i="31"/>
  <c r="Y933" i="31" s="1"/>
  <c r="V933" i="31"/>
  <c r="U933" i="31"/>
  <c r="C933" i="31"/>
  <c r="X932" i="31"/>
  <c r="Z932" i="31" s="1"/>
  <c r="V932" i="31"/>
  <c r="W932" i="31" s="1"/>
  <c r="U932" i="31"/>
  <c r="C932" i="31"/>
  <c r="D932" i="31" s="1"/>
  <c r="B932" i="31"/>
  <c r="X931" i="31"/>
  <c r="Y931" i="31" s="1"/>
  <c r="V931" i="31"/>
  <c r="U931" i="31"/>
  <c r="C931" i="31"/>
  <c r="X930" i="31"/>
  <c r="Z930" i="31" s="1"/>
  <c r="V930" i="31"/>
  <c r="W930" i="31" s="1"/>
  <c r="U930" i="31"/>
  <c r="C930" i="31"/>
  <c r="D930" i="31" s="1"/>
  <c r="B930" i="31"/>
  <c r="X929" i="31"/>
  <c r="Y929" i="31" s="1"/>
  <c r="V929" i="31"/>
  <c r="U929" i="31"/>
  <c r="C929" i="31"/>
  <c r="X928" i="31"/>
  <c r="Z928" i="31" s="1"/>
  <c r="V928" i="31"/>
  <c r="W928" i="31" s="1"/>
  <c r="U928" i="31"/>
  <c r="C928" i="31"/>
  <c r="D928" i="31" s="1"/>
  <c r="B928" i="31"/>
  <c r="X927" i="31"/>
  <c r="Y927" i="31" s="1"/>
  <c r="V927" i="31"/>
  <c r="U927" i="31"/>
  <c r="C927" i="31"/>
  <c r="X926" i="31"/>
  <c r="Z926" i="31" s="1"/>
  <c r="V926" i="31"/>
  <c r="W926" i="31" s="1"/>
  <c r="U926" i="31"/>
  <c r="C926" i="31"/>
  <c r="D926" i="31" s="1"/>
  <c r="B926" i="31"/>
  <c r="X925" i="31"/>
  <c r="Y925" i="31" s="1"/>
  <c r="V925" i="31"/>
  <c r="U925" i="31"/>
  <c r="C925" i="31"/>
  <c r="X924" i="31"/>
  <c r="Y924" i="31" s="1"/>
  <c r="AA924" i="31" s="1"/>
  <c r="V924" i="31"/>
  <c r="W924" i="31" s="1"/>
  <c r="U924" i="31"/>
  <c r="C924" i="31"/>
  <c r="D924" i="31" s="1"/>
  <c r="B924" i="31"/>
  <c r="X923" i="31"/>
  <c r="Y923" i="31" s="1"/>
  <c r="V923" i="31"/>
  <c r="U923" i="31"/>
  <c r="C923" i="31"/>
  <c r="X922" i="31"/>
  <c r="Z922" i="31" s="1"/>
  <c r="V922" i="31"/>
  <c r="W922" i="31" s="1"/>
  <c r="U922" i="31"/>
  <c r="C922" i="31"/>
  <c r="D922" i="31" s="1"/>
  <c r="B922" i="31"/>
  <c r="X921" i="31"/>
  <c r="Y921" i="31" s="1"/>
  <c r="V921" i="31"/>
  <c r="U921" i="31"/>
  <c r="C921" i="31"/>
  <c r="X920" i="31"/>
  <c r="Z920" i="31" s="1"/>
  <c r="V920" i="31"/>
  <c r="W920" i="31" s="1"/>
  <c r="U920" i="31"/>
  <c r="C920" i="31"/>
  <c r="D920" i="31" s="1"/>
  <c r="B920" i="31"/>
  <c r="X919" i="31"/>
  <c r="Y919" i="31" s="1"/>
  <c r="V919" i="31"/>
  <c r="U919" i="31"/>
  <c r="C919" i="31"/>
  <c r="X918" i="31"/>
  <c r="Y918" i="31" s="1"/>
  <c r="AA918" i="31" s="1"/>
  <c r="V918" i="31"/>
  <c r="W918" i="31" s="1"/>
  <c r="U918" i="31"/>
  <c r="C918" i="31"/>
  <c r="D918" i="31" s="1"/>
  <c r="B918" i="31"/>
  <c r="X917" i="31"/>
  <c r="Y917" i="31" s="1"/>
  <c r="V917" i="31"/>
  <c r="U917" i="31"/>
  <c r="C917" i="31"/>
  <c r="X916" i="31"/>
  <c r="Y916" i="31" s="1"/>
  <c r="AA916" i="31" s="1"/>
  <c r="V916" i="31"/>
  <c r="W916" i="31" s="1"/>
  <c r="U916" i="31"/>
  <c r="C916" i="31"/>
  <c r="D916" i="31" s="1"/>
  <c r="B916" i="31"/>
  <c r="X915" i="31"/>
  <c r="Y915" i="31" s="1"/>
  <c r="V915" i="31"/>
  <c r="U915" i="31"/>
  <c r="C915" i="31"/>
  <c r="X914" i="31"/>
  <c r="Z914" i="31" s="1"/>
  <c r="V914" i="31"/>
  <c r="W914" i="31" s="1"/>
  <c r="U914" i="31"/>
  <c r="C914" i="31"/>
  <c r="D914" i="31" s="1"/>
  <c r="B914" i="31"/>
  <c r="X913" i="31"/>
  <c r="Y913" i="31" s="1"/>
  <c r="V913" i="31"/>
  <c r="U913" i="31"/>
  <c r="C913" i="31"/>
  <c r="X912" i="31"/>
  <c r="Z912" i="31" s="1"/>
  <c r="V912" i="31"/>
  <c r="W912" i="31" s="1"/>
  <c r="U912" i="31"/>
  <c r="C912" i="31"/>
  <c r="D912" i="31" s="1"/>
  <c r="B912" i="31"/>
  <c r="X911" i="31"/>
  <c r="Y911" i="31" s="1"/>
  <c r="V911" i="31"/>
  <c r="U911" i="31"/>
  <c r="C911" i="31"/>
  <c r="X910" i="31"/>
  <c r="Z910" i="31" s="1"/>
  <c r="V910" i="31"/>
  <c r="W910" i="31" s="1"/>
  <c r="U910" i="31"/>
  <c r="C910" i="31"/>
  <c r="D910" i="31" s="1"/>
  <c r="B910" i="31"/>
  <c r="X909" i="31"/>
  <c r="Y909" i="31" s="1"/>
  <c r="V909" i="31"/>
  <c r="U909" i="31"/>
  <c r="C909" i="31"/>
  <c r="X908" i="31"/>
  <c r="Y908" i="31" s="1"/>
  <c r="AA908" i="31" s="1"/>
  <c r="V908" i="31"/>
  <c r="W908" i="31" s="1"/>
  <c r="U908" i="31"/>
  <c r="C908" i="31"/>
  <c r="D908" i="31" s="1"/>
  <c r="B908" i="31"/>
  <c r="X907" i="31"/>
  <c r="Y907" i="31" s="1"/>
  <c r="V907" i="31"/>
  <c r="U907" i="31"/>
  <c r="C907" i="31"/>
  <c r="X906" i="31"/>
  <c r="Z906" i="31" s="1"/>
  <c r="V906" i="31"/>
  <c r="W906" i="31" s="1"/>
  <c r="U906" i="31"/>
  <c r="C906" i="31"/>
  <c r="D906" i="31" s="1"/>
  <c r="B906" i="31"/>
  <c r="X905" i="31"/>
  <c r="Y905" i="31" s="1"/>
  <c r="V905" i="31"/>
  <c r="U905" i="31"/>
  <c r="C905" i="31"/>
  <c r="X904" i="31"/>
  <c r="Z904" i="31" s="1"/>
  <c r="V904" i="31"/>
  <c r="W904" i="31" s="1"/>
  <c r="U904" i="31"/>
  <c r="C904" i="31"/>
  <c r="D904" i="31" s="1"/>
  <c r="B904" i="31"/>
  <c r="X903" i="31"/>
  <c r="Y903" i="31" s="1"/>
  <c r="V903" i="31"/>
  <c r="U903" i="31"/>
  <c r="C903" i="31"/>
  <c r="X902" i="31"/>
  <c r="Y902" i="31" s="1"/>
  <c r="AA902" i="31" s="1"/>
  <c r="V902" i="31"/>
  <c r="W902" i="31" s="1"/>
  <c r="U902" i="31"/>
  <c r="C902" i="31"/>
  <c r="D902" i="31" s="1"/>
  <c r="B902" i="31"/>
  <c r="X901" i="31"/>
  <c r="Y901" i="31" s="1"/>
  <c r="V901" i="31"/>
  <c r="U901" i="31"/>
  <c r="C901" i="31"/>
  <c r="X900" i="31"/>
  <c r="Z900" i="31" s="1"/>
  <c r="V900" i="31"/>
  <c r="W900" i="31" s="1"/>
  <c r="U900" i="31"/>
  <c r="C900" i="31"/>
  <c r="D900" i="31" s="1"/>
  <c r="B900" i="31"/>
  <c r="X899" i="31"/>
  <c r="Y899" i="31" s="1"/>
  <c r="V899" i="31"/>
  <c r="U899" i="31"/>
  <c r="C899" i="31"/>
  <c r="X898" i="31"/>
  <c r="Z898" i="31" s="1"/>
  <c r="V898" i="31"/>
  <c r="W898" i="31" s="1"/>
  <c r="U898" i="31"/>
  <c r="C898" i="31"/>
  <c r="D898" i="31" s="1"/>
  <c r="B898" i="31"/>
  <c r="X897" i="31"/>
  <c r="Y897" i="31" s="1"/>
  <c r="V897" i="31"/>
  <c r="U897" i="31"/>
  <c r="C897" i="31"/>
  <c r="X896" i="31"/>
  <c r="Z896" i="31" s="1"/>
  <c r="V896" i="31"/>
  <c r="W896" i="31" s="1"/>
  <c r="U896" i="31"/>
  <c r="C896" i="31"/>
  <c r="D896" i="31" s="1"/>
  <c r="B896" i="31"/>
  <c r="X895" i="31"/>
  <c r="Y895" i="31" s="1"/>
  <c r="V895" i="31"/>
  <c r="U895" i="31"/>
  <c r="C895" i="31"/>
  <c r="X894" i="31"/>
  <c r="Z894" i="31" s="1"/>
  <c r="V894" i="31"/>
  <c r="W894" i="31" s="1"/>
  <c r="U894" i="31"/>
  <c r="C894" i="31"/>
  <c r="D894" i="31" s="1"/>
  <c r="B894" i="31"/>
  <c r="X893" i="31"/>
  <c r="Y893" i="31" s="1"/>
  <c r="V893" i="31"/>
  <c r="U893" i="31"/>
  <c r="C893" i="31"/>
  <c r="X892" i="31"/>
  <c r="Y892" i="31" s="1"/>
  <c r="AA892" i="31" s="1"/>
  <c r="V892" i="31"/>
  <c r="W892" i="31" s="1"/>
  <c r="U892" i="31"/>
  <c r="C892" i="31"/>
  <c r="D892" i="31" s="1"/>
  <c r="B892" i="31"/>
  <c r="X891" i="31"/>
  <c r="Y891" i="31" s="1"/>
  <c r="V891" i="31"/>
  <c r="U891" i="31"/>
  <c r="C891" i="31"/>
  <c r="X890" i="31"/>
  <c r="Z890" i="31" s="1"/>
  <c r="V890" i="31"/>
  <c r="W890" i="31" s="1"/>
  <c r="U890" i="31"/>
  <c r="C890" i="31"/>
  <c r="D890" i="31" s="1"/>
  <c r="B890" i="31"/>
  <c r="X889" i="31"/>
  <c r="Y889" i="31" s="1"/>
  <c r="V889" i="31"/>
  <c r="U889" i="31"/>
  <c r="C889" i="31"/>
  <c r="X888" i="31"/>
  <c r="Z888" i="31" s="1"/>
  <c r="V888" i="31"/>
  <c r="W888" i="31" s="1"/>
  <c r="U888" i="31"/>
  <c r="C888" i="31"/>
  <c r="D888" i="31" s="1"/>
  <c r="B888" i="31"/>
  <c r="X887" i="31"/>
  <c r="Y887" i="31" s="1"/>
  <c r="V887" i="31"/>
  <c r="U887" i="31"/>
  <c r="C887" i="31"/>
  <c r="X886" i="31"/>
  <c r="Y886" i="31" s="1"/>
  <c r="AA886" i="31" s="1"/>
  <c r="V886" i="31"/>
  <c r="W886" i="31" s="1"/>
  <c r="U886" i="31"/>
  <c r="C886" i="31"/>
  <c r="D886" i="31" s="1"/>
  <c r="B886" i="31"/>
  <c r="X885" i="31"/>
  <c r="Y885" i="31" s="1"/>
  <c r="V885" i="31"/>
  <c r="U885" i="31"/>
  <c r="C885" i="31"/>
  <c r="X884" i="31"/>
  <c r="Y884" i="31" s="1"/>
  <c r="AA884" i="31" s="1"/>
  <c r="V884" i="31"/>
  <c r="W884" i="31" s="1"/>
  <c r="U884" i="31"/>
  <c r="C884" i="31"/>
  <c r="D884" i="31" s="1"/>
  <c r="B884" i="31"/>
  <c r="X883" i="31"/>
  <c r="Y883" i="31" s="1"/>
  <c r="V883" i="31"/>
  <c r="U883" i="31"/>
  <c r="C883" i="31"/>
  <c r="X882" i="31"/>
  <c r="Z882" i="31" s="1"/>
  <c r="V882" i="31"/>
  <c r="W882" i="31" s="1"/>
  <c r="U882" i="31"/>
  <c r="C882" i="31"/>
  <c r="D882" i="31" s="1"/>
  <c r="B882" i="31"/>
  <c r="X881" i="31"/>
  <c r="Y881" i="31" s="1"/>
  <c r="V881" i="31"/>
  <c r="U881" i="31"/>
  <c r="C881" i="31"/>
  <c r="X880" i="31"/>
  <c r="Z880" i="31" s="1"/>
  <c r="V880" i="31"/>
  <c r="W880" i="31" s="1"/>
  <c r="U880" i="31"/>
  <c r="C880" i="31"/>
  <c r="D880" i="31" s="1"/>
  <c r="B880" i="31"/>
  <c r="X879" i="31"/>
  <c r="Y879" i="31" s="1"/>
  <c r="V879" i="31"/>
  <c r="U879" i="31"/>
  <c r="C879" i="31"/>
  <c r="X878" i="31"/>
  <c r="Z878" i="31" s="1"/>
  <c r="V878" i="31"/>
  <c r="W878" i="31" s="1"/>
  <c r="U878" i="31"/>
  <c r="C878" i="31"/>
  <c r="D878" i="31" s="1"/>
  <c r="B878" i="31"/>
  <c r="X877" i="31"/>
  <c r="Y877" i="31" s="1"/>
  <c r="V877" i="31"/>
  <c r="U877" i="31"/>
  <c r="C877" i="31"/>
  <c r="X876" i="31"/>
  <c r="Y876" i="31" s="1"/>
  <c r="AA876" i="31" s="1"/>
  <c r="V876" i="31"/>
  <c r="W876" i="31" s="1"/>
  <c r="U876" i="31"/>
  <c r="C876" i="31"/>
  <c r="D876" i="31" s="1"/>
  <c r="B876" i="31"/>
  <c r="X875" i="31"/>
  <c r="Y875" i="31" s="1"/>
  <c r="V875" i="31"/>
  <c r="U875" i="31"/>
  <c r="C875" i="31"/>
  <c r="X874" i="31"/>
  <c r="Z874" i="31" s="1"/>
  <c r="V874" i="31"/>
  <c r="W874" i="31" s="1"/>
  <c r="U874" i="31"/>
  <c r="C874" i="31"/>
  <c r="D874" i="31" s="1"/>
  <c r="B874" i="31"/>
  <c r="X873" i="31"/>
  <c r="Y873" i="31" s="1"/>
  <c r="V873" i="31"/>
  <c r="U873" i="31"/>
  <c r="C873" i="31"/>
  <c r="X872" i="31"/>
  <c r="Z872" i="31" s="1"/>
  <c r="V872" i="31"/>
  <c r="W872" i="31" s="1"/>
  <c r="U872" i="31"/>
  <c r="C872" i="31"/>
  <c r="D872" i="31" s="1"/>
  <c r="B872" i="31"/>
  <c r="X871" i="31"/>
  <c r="Y871" i="31" s="1"/>
  <c r="V871" i="31"/>
  <c r="U871" i="31"/>
  <c r="C871" i="31"/>
  <c r="X870" i="31"/>
  <c r="Y870" i="31" s="1"/>
  <c r="AA870" i="31" s="1"/>
  <c r="V870" i="31"/>
  <c r="W870" i="31" s="1"/>
  <c r="U870" i="31"/>
  <c r="C870" i="31"/>
  <c r="D870" i="31" s="1"/>
  <c r="B870" i="31"/>
  <c r="X869" i="31"/>
  <c r="Y869" i="31" s="1"/>
  <c r="V869" i="31"/>
  <c r="U869" i="31"/>
  <c r="C869" i="31"/>
  <c r="X868" i="31"/>
  <c r="Z868" i="31" s="1"/>
  <c r="V868" i="31"/>
  <c r="W868" i="31" s="1"/>
  <c r="U868" i="31"/>
  <c r="C868" i="31"/>
  <c r="D868" i="31" s="1"/>
  <c r="B868" i="31"/>
  <c r="X867" i="31"/>
  <c r="Y867" i="31" s="1"/>
  <c r="V867" i="31"/>
  <c r="U867" i="31"/>
  <c r="C867" i="31"/>
  <c r="X866" i="31"/>
  <c r="Z866" i="31" s="1"/>
  <c r="V866" i="31"/>
  <c r="W866" i="31" s="1"/>
  <c r="U866" i="31"/>
  <c r="C866" i="31"/>
  <c r="D866" i="31" s="1"/>
  <c r="B866" i="31"/>
  <c r="X865" i="31"/>
  <c r="Y865" i="31" s="1"/>
  <c r="V865" i="31"/>
  <c r="U865" i="31"/>
  <c r="C865" i="31"/>
  <c r="X864" i="31"/>
  <c r="Z864" i="31" s="1"/>
  <c r="V864" i="31"/>
  <c r="W864" i="31" s="1"/>
  <c r="U864" i="31"/>
  <c r="C864" i="31"/>
  <c r="D864" i="31" s="1"/>
  <c r="B864" i="31"/>
  <c r="X863" i="31"/>
  <c r="Y863" i="31" s="1"/>
  <c r="V863" i="31"/>
  <c r="U863" i="31"/>
  <c r="C863" i="31"/>
  <c r="X862" i="31"/>
  <c r="Z862" i="31" s="1"/>
  <c r="V862" i="31"/>
  <c r="W862" i="31" s="1"/>
  <c r="U862" i="31"/>
  <c r="C862" i="31"/>
  <c r="D862" i="31" s="1"/>
  <c r="B862" i="31"/>
  <c r="X861" i="31"/>
  <c r="Y861" i="31" s="1"/>
  <c r="V861" i="31"/>
  <c r="U861" i="31"/>
  <c r="C861" i="31"/>
  <c r="X860" i="31"/>
  <c r="Y860" i="31" s="1"/>
  <c r="AA860" i="31" s="1"/>
  <c r="V860" i="31"/>
  <c r="W860" i="31" s="1"/>
  <c r="U860" i="31"/>
  <c r="C860" i="31"/>
  <c r="D860" i="31" s="1"/>
  <c r="B860" i="31"/>
  <c r="X859" i="31"/>
  <c r="Y859" i="31" s="1"/>
  <c r="V859" i="31"/>
  <c r="U859" i="31"/>
  <c r="C859" i="31"/>
  <c r="X858" i="31"/>
  <c r="Z858" i="31" s="1"/>
  <c r="V858" i="31"/>
  <c r="W858" i="31" s="1"/>
  <c r="U858" i="31"/>
  <c r="C858" i="31"/>
  <c r="D858" i="31" s="1"/>
  <c r="B858" i="31"/>
  <c r="X857" i="31"/>
  <c r="Y857" i="31" s="1"/>
  <c r="V857" i="31"/>
  <c r="U857" i="31"/>
  <c r="C857" i="31"/>
  <c r="X856" i="31"/>
  <c r="Z856" i="31" s="1"/>
  <c r="V856" i="31"/>
  <c r="W856" i="31" s="1"/>
  <c r="U856" i="31"/>
  <c r="C856" i="31"/>
  <c r="D856" i="31" s="1"/>
  <c r="B856" i="31"/>
  <c r="X855" i="31"/>
  <c r="Y855" i="31" s="1"/>
  <c r="V855" i="31"/>
  <c r="U855" i="31"/>
  <c r="C855" i="31"/>
  <c r="X854" i="31"/>
  <c r="Y854" i="31" s="1"/>
  <c r="AA854" i="31" s="1"/>
  <c r="V854" i="31"/>
  <c r="W854" i="31" s="1"/>
  <c r="U854" i="31"/>
  <c r="C854" i="31"/>
  <c r="D854" i="31" s="1"/>
  <c r="B854" i="31"/>
  <c r="X853" i="31"/>
  <c r="Y853" i="31" s="1"/>
  <c r="V853" i="31"/>
  <c r="U853" i="31"/>
  <c r="C853" i="31"/>
  <c r="X852" i="31"/>
  <c r="Y852" i="31" s="1"/>
  <c r="AA852" i="31" s="1"/>
  <c r="V852" i="31"/>
  <c r="W852" i="31" s="1"/>
  <c r="U852" i="31"/>
  <c r="C852" i="31"/>
  <c r="D852" i="31" s="1"/>
  <c r="B852" i="31"/>
  <c r="X851" i="31"/>
  <c r="Y851" i="31" s="1"/>
  <c r="V851" i="31"/>
  <c r="U851" i="31"/>
  <c r="C851" i="31"/>
  <c r="X850" i="31"/>
  <c r="Z850" i="31" s="1"/>
  <c r="V850" i="31"/>
  <c r="W850" i="31" s="1"/>
  <c r="U850" i="31"/>
  <c r="C850" i="31"/>
  <c r="D850" i="31" s="1"/>
  <c r="B850" i="31"/>
  <c r="X849" i="31"/>
  <c r="Y849" i="31" s="1"/>
  <c r="V849" i="31"/>
  <c r="U849" i="31"/>
  <c r="C849" i="31"/>
  <c r="X848" i="31"/>
  <c r="Z848" i="31" s="1"/>
  <c r="V848" i="31"/>
  <c r="W848" i="31" s="1"/>
  <c r="U848" i="31"/>
  <c r="C848" i="31"/>
  <c r="D848" i="31" s="1"/>
  <c r="B848" i="31"/>
  <c r="X847" i="31"/>
  <c r="Y847" i="31" s="1"/>
  <c r="V847" i="31"/>
  <c r="U847" i="31"/>
  <c r="C847" i="31"/>
  <c r="X846" i="31"/>
  <c r="Z846" i="31" s="1"/>
  <c r="V846" i="31"/>
  <c r="W846" i="31" s="1"/>
  <c r="U846" i="31"/>
  <c r="C846" i="31"/>
  <c r="D846" i="31" s="1"/>
  <c r="B846" i="31"/>
  <c r="X845" i="31"/>
  <c r="Y845" i="31" s="1"/>
  <c r="V845" i="31"/>
  <c r="U845" i="31"/>
  <c r="C845" i="31"/>
  <c r="X844" i="31"/>
  <c r="Y844" i="31" s="1"/>
  <c r="AA844" i="31" s="1"/>
  <c r="V844" i="31"/>
  <c r="W844" i="31" s="1"/>
  <c r="U844" i="31"/>
  <c r="C844" i="31"/>
  <c r="D844" i="31" s="1"/>
  <c r="B844" i="31"/>
  <c r="X843" i="31"/>
  <c r="Y843" i="31" s="1"/>
  <c r="V843" i="31"/>
  <c r="U843" i="31"/>
  <c r="C843" i="31"/>
  <c r="X842" i="31"/>
  <c r="Z842" i="31" s="1"/>
  <c r="V842" i="31"/>
  <c r="W842" i="31" s="1"/>
  <c r="U842" i="31"/>
  <c r="C842" i="31"/>
  <c r="D842" i="31" s="1"/>
  <c r="B842" i="31"/>
  <c r="X841" i="31"/>
  <c r="Y841" i="31" s="1"/>
  <c r="V841" i="31"/>
  <c r="U841" i="31"/>
  <c r="C841" i="31"/>
  <c r="X840" i="31"/>
  <c r="Z840" i="31" s="1"/>
  <c r="V840" i="31"/>
  <c r="W840" i="31" s="1"/>
  <c r="U840" i="31"/>
  <c r="C840" i="31"/>
  <c r="D840" i="31" s="1"/>
  <c r="B840" i="31"/>
  <c r="X839" i="31"/>
  <c r="Y839" i="31" s="1"/>
  <c r="V839" i="31"/>
  <c r="U839" i="31"/>
  <c r="C839" i="31"/>
  <c r="X838" i="31"/>
  <c r="Y838" i="31" s="1"/>
  <c r="AA838" i="31" s="1"/>
  <c r="V838" i="31"/>
  <c r="W838" i="31" s="1"/>
  <c r="U838" i="31"/>
  <c r="C838" i="31"/>
  <c r="D838" i="31" s="1"/>
  <c r="B838" i="31"/>
  <c r="X837" i="31"/>
  <c r="Y837" i="31" s="1"/>
  <c r="V837" i="31"/>
  <c r="U837" i="31"/>
  <c r="C837" i="31"/>
  <c r="X836" i="31"/>
  <c r="Z836" i="31" s="1"/>
  <c r="V836" i="31"/>
  <c r="W836" i="31" s="1"/>
  <c r="U836" i="31"/>
  <c r="C836" i="31"/>
  <c r="D836" i="31" s="1"/>
  <c r="B836" i="31"/>
  <c r="X835" i="31"/>
  <c r="Y835" i="31" s="1"/>
  <c r="V835" i="31"/>
  <c r="U835" i="31"/>
  <c r="C835" i="31"/>
  <c r="X834" i="31"/>
  <c r="Z834" i="31" s="1"/>
  <c r="V834" i="31"/>
  <c r="W834" i="31" s="1"/>
  <c r="U834" i="31"/>
  <c r="C834" i="31"/>
  <c r="D834" i="31" s="1"/>
  <c r="B834" i="31"/>
  <c r="X833" i="31"/>
  <c r="Y833" i="31" s="1"/>
  <c r="V833" i="31"/>
  <c r="U833" i="31"/>
  <c r="C833" i="31"/>
  <c r="X832" i="31"/>
  <c r="V832" i="31"/>
  <c r="W832" i="31" s="1"/>
  <c r="U832" i="31"/>
  <c r="C832" i="31"/>
  <c r="D832" i="31" s="1"/>
  <c r="B832" i="31"/>
  <c r="X831" i="31"/>
  <c r="Y831" i="31" s="1"/>
  <c r="V831" i="31"/>
  <c r="U831" i="31"/>
  <c r="C831" i="31"/>
  <c r="X830" i="31"/>
  <c r="Z830" i="31" s="1"/>
  <c r="V830" i="31"/>
  <c r="W830" i="31" s="1"/>
  <c r="U830" i="31"/>
  <c r="C830" i="31"/>
  <c r="D830" i="31" s="1"/>
  <c r="B830" i="31"/>
  <c r="X829" i="31"/>
  <c r="Y829" i="31" s="1"/>
  <c r="V829" i="31"/>
  <c r="U829" i="31"/>
  <c r="C829" i="31"/>
  <c r="X828" i="31"/>
  <c r="Y828" i="31" s="1"/>
  <c r="AA828" i="31" s="1"/>
  <c r="V828" i="31"/>
  <c r="W828" i="31" s="1"/>
  <c r="U828" i="31"/>
  <c r="C828" i="31"/>
  <c r="D828" i="31" s="1"/>
  <c r="B828" i="31"/>
  <c r="X827" i="31"/>
  <c r="Y827" i="31" s="1"/>
  <c r="V827" i="31"/>
  <c r="U827" i="31"/>
  <c r="C827" i="31"/>
  <c r="X826" i="31"/>
  <c r="Z826" i="31" s="1"/>
  <c r="V826" i="31"/>
  <c r="W826" i="31" s="1"/>
  <c r="U826" i="31"/>
  <c r="C826" i="31"/>
  <c r="D826" i="31" s="1"/>
  <c r="B826" i="31"/>
  <c r="X825" i="31"/>
  <c r="Y825" i="31" s="1"/>
  <c r="V825" i="31"/>
  <c r="U825" i="31"/>
  <c r="C825" i="31"/>
  <c r="X824" i="31"/>
  <c r="V824" i="31"/>
  <c r="W824" i="31" s="1"/>
  <c r="U824" i="31"/>
  <c r="C824" i="31"/>
  <c r="D824" i="31" s="1"/>
  <c r="B824" i="31"/>
  <c r="X823" i="31"/>
  <c r="Y823" i="31" s="1"/>
  <c r="V823" i="31"/>
  <c r="U823" i="31"/>
  <c r="C823" i="31"/>
  <c r="X822" i="31"/>
  <c r="Y822" i="31" s="1"/>
  <c r="AA822" i="31" s="1"/>
  <c r="V822" i="31"/>
  <c r="W822" i="31" s="1"/>
  <c r="U822" i="31"/>
  <c r="C822" i="31"/>
  <c r="D822" i="31" s="1"/>
  <c r="B822" i="31"/>
  <c r="X821" i="31"/>
  <c r="Y821" i="31" s="1"/>
  <c r="V821" i="31"/>
  <c r="U821" i="31"/>
  <c r="C821" i="31"/>
  <c r="X820" i="31"/>
  <c r="Y820" i="31" s="1"/>
  <c r="AA820" i="31" s="1"/>
  <c r="V820" i="31"/>
  <c r="W820" i="31" s="1"/>
  <c r="U820" i="31"/>
  <c r="C820" i="31"/>
  <c r="D820" i="31" s="1"/>
  <c r="B820" i="31"/>
  <c r="X819" i="31"/>
  <c r="Y819" i="31" s="1"/>
  <c r="V819" i="31"/>
  <c r="U819" i="31"/>
  <c r="C819" i="31"/>
  <c r="X818" i="31"/>
  <c r="Z818" i="31" s="1"/>
  <c r="V818" i="31"/>
  <c r="W818" i="31" s="1"/>
  <c r="U818" i="31"/>
  <c r="C818" i="31"/>
  <c r="D818" i="31" s="1"/>
  <c r="B818" i="31"/>
  <c r="X817" i="31"/>
  <c r="Y817" i="31" s="1"/>
  <c r="V817" i="31"/>
  <c r="U817" i="31"/>
  <c r="C817" i="31"/>
  <c r="X816" i="31"/>
  <c r="V816" i="31"/>
  <c r="W816" i="31" s="1"/>
  <c r="U816" i="31"/>
  <c r="C816" i="31"/>
  <c r="D816" i="31" s="1"/>
  <c r="B816" i="31"/>
  <c r="X815" i="31"/>
  <c r="Y815" i="31" s="1"/>
  <c r="V815" i="31"/>
  <c r="U815" i="31"/>
  <c r="C815" i="31"/>
  <c r="X814" i="31"/>
  <c r="Z814" i="31" s="1"/>
  <c r="V814" i="31"/>
  <c r="W814" i="31" s="1"/>
  <c r="U814" i="31"/>
  <c r="C814" i="31"/>
  <c r="D814" i="31" s="1"/>
  <c r="B814" i="31"/>
  <c r="X813" i="31"/>
  <c r="Y813" i="31" s="1"/>
  <c r="V813" i="31"/>
  <c r="U813" i="31"/>
  <c r="C813" i="31"/>
  <c r="X812" i="31"/>
  <c r="Y812" i="31" s="1"/>
  <c r="AA812" i="31" s="1"/>
  <c r="V812" i="31"/>
  <c r="W812" i="31" s="1"/>
  <c r="U812" i="31"/>
  <c r="C812" i="31"/>
  <c r="D812" i="31" s="1"/>
  <c r="B812" i="31"/>
  <c r="X811" i="31"/>
  <c r="Y811" i="31" s="1"/>
  <c r="V811" i="31"/>
  <c r="U811" i="31"/>
  <c r="C811" i="31"/>
  <c r="X810" i="31"/>
  <c r="Z810" i="31" s="1"/>
  <c r="V810" i="31"/>
  <c r="W810" i="31" s="1"/>
  <c r="U810" i="31"/>
  <c r="C810" i="31"/>
  <c r="D810" i="31" s="1"/>
  <c r="B810" i="31"/>
  <c r="X809" i="31"/>
  <c r="Y809" i="31" s="1"/>
  <c r="V809" i="31"/>
  <c r="U809" i="31"/>
  <c r="C809" i="31"/>
  <c r="X808" i="31"/>
  <c r="V808" i="31"/>
  <c r="W808" i="31" s="1"/>
  <c r="U808" i="31"/>
  <c r="C808" i="31"/>
  <c r="D808" i="31" s="1"/>
  <c r="B808" i="31"/>
  <c r="X807" i="31"/>
  <c r="Y807" i="31" s="1"/>
  <c r="V807" i="31"/>
  <c r="U807" i="31"/>
  <c r="C807" i="31"/>
  <c r="X806" i="31"/>
  <c r="Y806" i="31" s="1"/>
  <c r="AA806" i="31" s="1"/>
  <c r="V806" i="31"/>
  <c r="W806" i="31" s="1"/>
  <c r="U806" i="31"/>
  <c r="C806" i="31"/>
  <c r="D806" i="31" s="1"/>
  <c r="B806" i="31"/>
  <c r="X805" i="31"/>
  <c r="Y805" i="31" s="1"/>
  <c r="V805" i="31"/>
  <c r="U805" i="31"/>
  <c r="C805" i="31"/>
  <c r="X804" i="31"/>
  <c r="Z804" i="31" s="1"/>
  <c r="V804" i="31"/>
  <c r="W804" i="31" s="1"/>
  <c r="U804" i="31"/>
  <c r="C804" i="31"/>
  <c r="D804" i="31" s="1"/>
  <c r="B804" i="31"/>
  <c r="X803" i="31"/>
  <c r="Y803" i="31" s="1"/>
  <c r="V803" i="31"/>
  <c r="U803" i="31"/>
  <c r="C803" i="31"/>
  <c r="X802" i="31"/>
  <c r="Z802" i="31" s="1"/>
  <c r="V802" i="31"/>
  <c r="W802" i="31" s="1"/>
  <c r="U802" i="31"/>
  <c r="C802" i="31"/>
  <c r="D802" i="31" s="1"/>
  <c r="B802" i="31"/>
  <c r="X801" i="31"/>
  <c r="Y801" i="31" s="1"/>
  <c r="V801" i="31"/>
  <c r="U801" i="31"/>
  <c r="C801" i="31"/>
  <c r="X800" i="31"/>
  <c r="V800" i="31"/>
  <c r="W800" i="31" s="1"/>
  <c r="U800" i="31"/>
  <c r="C800" i="31"/>
  <c r="D800" i="31" s="1"/>
  <c r="B800" i="31"/>
  <c r="X799" i="31"/>
  <c r="Y799" i="31" s="1"/>
  <c r="V799" i="31"/>
  <c r="U799" i="31"/>
  <c r="C799" i="31"/>
  <c r="X798" i="31"/>
  <c r="Z798" i="31" s="1"/>
  <c r="V798" i="31"/>
  <c r="W798" i="31" s="1"/>
  <c r="U798" i="31"/>
  <c r="C798" i="31"/>
  <c r="D798" i="31" s="1"/>
  <c r="B798" i="31"/>
  <c r="X797" i="31"/>
  <c r="Y797" i="31" s="1"/>
  <c r="V797" i="31"/>
  <c r="U797" i="31"/>
  <c r="C797" i="31"/>
  <c r="X796" i="31"/>
  <c r="Y796" i="31" s="1"/>
  <c r="AA796" i="31" s="1"/>
  <c r="V796" i="31"/>
  <c r="W796" i="31" s="1"/>
  <c r="U796" i="31"/>
  <c r="C796" i="31"/>
  <c r="D796" i="31" s="1"/>
  <c r="B796" i="31"/>
  <c r="X795" i="31"/>
  <c r="Y795" i="31" s="1"/>
  <c r="V795" i="31"/>
  <c r="U795" i="31"/>
  <c r="C795" i="31"/>
  <c r="X794" i="31"/>
  <c r="Z794" i="31" s="1"/>
  <c r="V794" i="31"/>
  <c r="W794" i="31" s="1"/>
  <c r="U794" i="31"/>
  <c r="C794" i="31"/>
  <c r="D794" i="31" s="1"/>
  <c r="B794" i="31"/>
  <c r="X793" i="31"/>
  <c r="Y793" i="31" s="1"/>
  <c r="V793" i="31"/>
  <c r="U793" i="31"/>
  <c r="C793" i="31"/>
  <c r="X792" i="31"/>
  <c r="V792" i="31"/>
  <c r="W792" i="31" s="1"/>
  <c r="U792" i="31"/>
  <c r="C792" i="31"/>
  <c r="D792" i="31" s="1"/>
  <c r="B792" i="31"/>
  <c r="X791" i="31"/>
  <c r="Y791" i="31" s="1"/>
  <c r="V791" i="31"/>
  <c r="U791" i="31"/>
  <c r="C791" i="31"/>
  <c r="X790" i="31"/>
  <c r="Y790" i="31" s="1"/>
  <c r="AA790" i="31" s="1"/>
  <c r="V790" i="31"/>
  <c r="W790" i="31" s="1"/>
  <c r="U790" i="31"/>
  <c r="C790" i="31"/>
  <c r="D790" i="31" s="1"/>
  <c r="B790" i="31"/>
  <c r="X789" i="31"/>
  <c r="Y789" i="31" s="1"/>
  <c r="V789" i="31"/>
  <c r="U789" i="31"/>
  <c r="C789" i="31"/>
  <c r="X788" i="31"/>
  <c r="Y788" i="31" s="1"/>
  <c r="AA788" i="31" s="1"/>
  <c r="V788" i="31"/>
  <c r="W788" i="31" s="1"/>
  <c r="U788" i="31"/>
  <c r="C788" i="31"/>
  <c r="D788" i="31" s="1"/>
  <c r="B788" i="31"/>
  <c r="X787" i="31"/>
  <c r="Y787" i="31" s="1"/>
  <c r="V787" i="31"/>
  <c r="U787" i="31"/>
  <c r="C787" i="31"/>
  <c r="X786" i="31"/>
  <c r="Z786" i="31" s="1"/>
  <c r="V786" i="31"/>
  <c r="W786" i="31" s="1"/>
  <c r="U786" i="31"/>
  <c r="C786" i="31"/>
  <c r="D786" i="31" s="1"/>
  <c r="B786" i="31"/>
  <c r="X785" i="31"/>
  <c r="Y785" i="31" s="1"/>
  <c r="V785" i="31"/>
  <c r="U785" i="31"/>
  <c r="C785" i="31"/>
  <c r="X784" i="31"/>
  <c r="V784" i="31"/>
  <c r="W784" i="31" s="1"/>
  <c r="U784" i="31"/>
  <c r="C784" i="31"/>
  <c r="D784" i="31" s="1"/>
  <c r="B784" i="31"/>
  <c r="X783" i="31"/>
  <c r="Y783" i="31" s="1"/>
  <c r="V783" i="31"/>
  <c r="U783" i="31"/>
  <c r="C783" i="31"/>
  <c r="X782" i="31"/>
  <c r="Z782" i="31" s="1"/>
  <c r="V782" i="31"/>
  <c r="W782" i="31" s="1"/>
  <c r="U782" i="31"/>
  <c r="C782" i="31"/>
  <c r="D782" i="31" s="1"/>
  <c r="B782" i="31"/>
  <c r="X781" i="31"/>
  <c r="Y781" i="31" s="1"/>
  <c r="V781" i="31"/>
  <c r="U781" i="31"/>
  <c r="C781" i="31"/>
  <c r="X780" i="31"/>
  <c r="Y780" i="31" s="1"/>
  <c r="AA780" i="31" s="1"/>
  <c r="V780" i="31"/>
  <c r="W780" i="31" s="1"/>
  <c r="U780" i="31"/>
  <c r="C780" i="31"/>
  <c r="D780" i="31" s="1"/>
  <c r="B780" i="31"/>
  <c r="X779" i="31"/>
  <c r="Y779" i="31" s="1"/>
  <c r="V779" i="31"/>
  <c r="U779" i="31"/>
  <c r="C779" i="31"/>
  <c r="X778" i="31"/>
  <c r="Z778" i="31" s="1"/>
  <c r="V778" i="31"/>
  <c r="W778" i="31" s="1"/>
  <c r="U778" i="31"/>
  <c r="C778" i="31"/>
  <c r="D778" i="31" s="1"/>
  <c r="B778" i="31"/>
  <c r="X777" i="31"/>
  <c r="Y777" i="31" s="1"/>
  <c r="V777" i="31"/>
  <c r="U777" i="31"/>
  <c r="C777" i="31"/>
  <c r="X776" i="31"/>
  <c r="V776" i="31"/>
  <c r="W776" i="31" s="1"/>
  <c r="U776" i="31"/>
  <c r="C776" i="31"/>
  <c r="D776" i="31" s="1"/>
  <c r="B776" i="31"/>
  <c r="X775" i="31"/>
  <c r="Y775" i="31" s="1"/>
  <c r="V775" i="31"/>
  <c r="U775" i="31"/>
  <c r="C775" i="31"/>
  <c r="X774" i="31"/>
  <c r="Y774" i="31" s="1"/>
  <c r="AA774" i="31" s="1"/>
  <c r="V774" i="31"/>
  <c r="W774" i="31" s="1"/>
  <c r="U774" i="31"/>
  <c r="C774" i="31"/>
  <c r="D774" i="31" s="1"/>
  <c r="B774" i="31"/>
  <c r="X773" i="31"/>
  <c r="Y773" i="31" s="1"/>
  <c r="V773" i="31"/>
  <c r="U773" i="31"/>
  <c r="C773" i="31"/>
  <c r="X772" i="31"/>
  <c r="Z772" i="31" s="1"/>
  <c r="V772" i="31"/>
  <c r="W772" i="31" s="1"/>
  <c r="U772" i="31"/>
  <c r="C772" i="31"/>
  <c r="D772" i="31" s="1"/>
  <c r="B772" i="31"/>
  <c r="X771" i="31"/>
  <c r="Y771" i="31" s="1"/>
  <c r="V771" i="31"/>
  <c r="U771" i="31"/>
  <c r="C771" i="31"/>
  <c r="X770" i="31"/>
  <c r="Z770" i="31" s="1"/>
  <c r="V770" i="31"/>
  <c r="W770" i="31" s="1"/>
  <c r="U770" i="31"/>
  <c r="C770" i="31"/>
  <c r="D770" i="31" s="1"/>
  <c r="B770" i="31"/>
  <c r="X769" i="31"/>
  <c r="Y769" i="31" s="1"/>
  <c r="V769" i="31"/>
  <c r="U769" i="31"/>
  <c r="C769" i="31"/>
  <c r="X768" i="31"/>
  <c r="Y768" i="31" s="1"/>
  <c r="AA768" i="31" s="1"/>
  <c r="V768" i="31"/>
  <c r="W768" i="31" s="1"/>
  <c r="U768" i="31"/>
  <c r="C768" i="31"/>
  <c r="D768" i="31" s="1"/>
  <c r="B768" i="31"/>
  <c r="X767" i="31"/>
  <c r="Y767" i="31" s="1"/>
  <c r="V767" i="31"/>
  <c r="U767" i="31"/>
  <c r="C767" i="31"/>
  <c r="X766" i="31"/>
  <c r="Z766" i="31" s="1"/>
  <c r="V766" i="31"/>
  <c r="W766" i="31" s="1"/>
  <c r="U766" i="31"/>
  <c r="C766" i="31"/>
  <c r="D766" i="31" s="1"/>
  <c r="B766" i="31"/>
  <c r="X765" i="31"/>
  <c r="Y765" i="31" s="1"/>
  <c r="V765" i="31"/>
  <c r="U765" i="31"/>
  <c r="C765" i="31"/>
  <c r="X764" i="31"/>
  <c r="Y764" i="31" s="1"/>
  <c r="AA764" i="31" s="1"/>
  <c r="V764" i="31"/>
  <c r="W764" i="31" s="1"/>
  <c r="U764" i="31"/>
  <c r="C764" i="31"/>
  <c r="D764" i="31" s="1"/>
  <c r="B764" i="31"/>
  <c r="X763" i="31"/>
  <c r="Y763" i="31" s="1"/>
  <c r="V763" i="31"/>
  <c r="U763" i="31"/>
  <c r="C763" i="31"/>
  <c r="X762" i="31"/>
  <c r="Z762" i="31" s="1"/>
  <c r="V762" i="31"/>
  <c r="W762" i="31" s="1"/>
  <c r="U762" i="31"/>
  <c r="C762" i="31"/>
  <c r="D762" i="31" s="1"/>
  <c r="B762" i="31"/>
  <c r="X761" i="31"/>
  <c r="Y761" i="31" s="1"/>
  <c r="V761" i="31"/>
  <c r="U761" i="31"/>
  <c r="C761" i="31"/>
  <c r="X760" i="31"/>
  <c r="V760" i="31"/>
  <c r="W760" i="31" s="1"/>
  <c r="U760" i="31"/>
  <c r="C760" i="31"/>
  <c r="D760" i="31" s="1"/>
  <c r="B760" i="31"/>
  <c r="X759" i="31"/>
  <c r="Y759" i="31" s="1"/>
  <c r="V759" i="31"/>
  <c r="U759" i="31"/>
  <c r="C759" i="31"/>
  <c r="X758" i="31"/>
  <c r="Z758" i="31" s="1"/>
  <c r="V758" i="31"/>
  <c r="W758" i="31" s="1"/>
  <c r="U758" i="31"/>
  <c r="C758" i="31"/>
  <c r="D758" i="31" s="1"/>
  <c r="B758" i="31"/>
  <c r="X757" i="31"/>
  <c r="Y757" i="31" s="1"/>
  <c r="V757" i="31"/>
  <c r="U757" i="31"/>
  <c r="C757" i="31"/>
  <c r="X756" i="31"/>
  <c r="Z756" i="31" s="1"/>
  <c r="V756" i="31"/>
  <c r="W756" i="31" s="1"/>
  <c r="U756" i="31"/>
  <c r="C756" i="31"/>
  <c r="D756" i="31" s="1"/>
  <c r="B756" i="31"/>
  <c r="X755" i="31"/>
  <c r="Y755" i="31" s="1"/>
  <c r="V755" i="31"/>
  <c r="U755" i="31"/>
  <c r="C755" i="31"/>
  <c r="X754" i="31"/>
  <c r="Z754" i="31" s="1"/>
  <c r="V754" i="31"/>
  <c r="W754" i="31" s="1"/>
  <c r="U754" i="31"/>
  <c r="C754" i="31"/>
  <c r="D754" i="31" s="1"/>
  <c r="B754" i="31"/>
  <c r="X753" i="31"/>
  <c r="Y753" i="31" s="1"/>
  <c r="V753" i="31"/>
  <c r="U753" i="31"/>
  <c r="C753" i="31"/>
  <c r="X752" i="31"/>
  <c r="Z752" i="31" s="1"/>
  <c r="V752" i="31"/>
  <c r="W752" i="31" s="1"/>
  <c r="U752" i="31"/>
  <c r="C752" i="31"/>
  <c r="D752" i="31" s="1"/>
  <c r="B752" i="31"/>
  <c r="X751" i="31"/>
  <c r="Y751" i="31" s="1"/>
  <c r="V751" i="31"/>
  <c r="U751" i="31"/>
  <c r="C751" i="31"/>
  <c r="X750" i="31"/>
  <c r="Z750" i="31" s="1"/>
  <c r="V750" i="31"/>
  <c r="W750" i="31" s="1"/>
  <c r="U750" i="31"/>
  <c r="C750" i="31"/>
  <c r="D750" i="31" s="1"/>
  <c r="B750" i="31"/>
  <c r="X749" i="31"/>
  <c r="Y749" i="31" s="1"/>
  <c r="V749" i="31"/>
  <c r="U749" i="31"/>
  <c r="C749" i="31"/>
  <c r="X748" i="31"/>
  <c r="Z748" i="31" s="1"/>
  <c r="V748" i="31"/>
  <c r="W748" i="31" s="1"/>
  <c r="U748" i="31"/>
  <c r="C748" i="31"/>
  <c r="D748" i="31" s="1"/>
  <c r="B748" i="31"/>
  <c r="X747" i="31"/>
  <c r="Y747" i="31" s="1"/>
  <c r="V747" i="31"/>
  <c r="U747" i="31"/>
  <c r="C747" i="31"/>
  <c r="X746" i="31"/>
  <c r="Z746" i="31" s="1"/>
  <c r="V746" i="31"/>
  <c r="W746" i="31" s="1"/>
  <c r="U746" i="31"/>
  <c r="C746" i="31"/>
  <c r="D746" i="31" s="1"/>
  <c r="B746" i="31"/>
  <c r="X745" i="31"/>
  <c r="Y745" i="31" s="1"/>
  <c r="V745" i="31"/>
  <c r="U745" i="31"/>
  <c r="C745" i="31"/>
  <c r="X744" i="31"/>
  <c r="Y744" i="31" s="1"/>
  <c r="AA744" i="31" s="1"/>
  <c r="V744" i="31"/>
  <c r="W744" i="31" s="1"/>
  <c r="U744" i="31"/>
  <c r="C744" i="31"/>
  <c r="D744" i="31" s="1"/>
  <c r="B744" i="31"/>
  <c r="X743" i="31"/>
  <c r="Y743" i="31" s="1"/>
  <c r="V743" i="31"/>
  <c r="U743" i="31"/>
  <c r="C743" i="31"/>
  <c r="X742" i="31"/>
  <c r="Z742" i="31" s="1"/>
  <c r="V742" i="31"/>
  <c r="W742" i="31" s="1"/>
  <c r="U742" i="31"/>
  <c r="C742" i="31"/>
  <c r="D742" i="31" s="1"/>
  <c r="B742" i="31"/>
  <c r="X741" i="31"/>
  <c r="Y741" i="31" s="1"/>
  <c r="V741" i="31"/>
  <c r="U741" i="31"/>
  <c r="C741" i="31"/>
  <c r="X740" i="31"/>
  <c r="Z740" i="31" s="1"/>
  <c r="V740" i="31"/>
  <c r="W740" i="31" s="1"/>
  <c r="U740" i="31"/>
  <c r="C740" i="31"/>
  <c r="D740" i="31" s="1"/>
  <c r="B740" i="31"/>
  <c r="X739" i="31"/>
  <c r="Y739" i="31" s="1"/>
  <c r="V739" i="31"/>
  <c r="U739" i="31"/>
  <c r="C739" i="31"/>
  <c r="X738" i="31"/>
  <c r="Z738" i="31" s="1"/>
  <c r="V738" i="31"/>
  <c r="W738" i="31" s="1"/>
  <c r="U738" i="31"/>
  <c r="C738" i="31"/>
  <c r="D738" i="31" s="1"/>
  <c r="B738" i="31"/>
  <c r="X737" i="31"/>
  <c r="Y737" i="31" s="1"/>
  <c r="V737" i="31"/>
  <c r="U737" i="31"/>
  <c r="C737" i="31"/>
  <c r="X736" i="31"/>
  <c r="Y736" i="31" s="1"/>
  <c r="AA736" i="31" s="1"/>
  <c r="V736" i="31"/>
  <c r="W736" i="31" s="1"/>
  <c r="U736" i="31"/>
  <c r="C736" i="31"/>
  <c r="D736" i="31" s="1"/>
  <c r="B736" i="31"/>
  <c r="X735" i="31"/>
  <c r="Y735" i="31" s="1"/>
  <c r="V735" i="31"/>
  <c r="U735" i="31"/>
  <c r="C735" i="31"/>
  <c r="X734" i="31"/>
  <c r="Z734" i="31" s="1"/>
  <c r="V734" i="31"/>
  <c r="W734" i="31" s="1"/>
  <c r="U734" i="31"/>
  <c r="C734" i="31"/>
  <c r="D734" i="31" s="1"/>
  <c r="B734" i="31"/>
  <c r="X733" i="31"/>
  <c r="Y733" i="31" s="1"/>
  <c r="V733" i="31"/>
  <c r="U733" i="31"/>
  <c r="C733" i="31"/>
  <c r="X732" i="31"/>
  <c r="Z732" i="31" s="1"/>
  <c r="V732" i="31"/>
  <c r="W732" i="31" s="1"/>
  <c r="U732" i="31"/>
  <c r="C732" i="31"/>
  <c r="D732" i="31" s="1"/>
  <c r="B732" i="31"/>
  <c r="X731" i="31"/>
  <c r="Y731" i="31" s="1"/>
  <c r="V731" i="31"/>
  <c r="U731" i="31"/>
  <c r="C731" i="31"/>
  <c r="X730" i="31"/>
  <c r="Z730" i="31" s="1"/>
  <c r="V730" i="31"/>
  <c r="W730" i="31" s="1"/>
  <c r="U730" i="31"/>
  <c r="C730" i="31"/>
  <c r="D730" i="31" s="1"/>
  <c r="B730" i="31"/>
  <c r="X729" i="31"/>
  <c r="Y729" i="31" s="1"/>
  <c r="V729" i="31"/>
  <c r="U729" i="31"/>
  <c r="C729" i="31"/>
  <c r="X728" i="31"/>
  <c r="Y728" i="31" s="1"/>
  <c r="AA728" i="31" s="1"/>
  <c r="V728" i="31"/>
  <c r="W728" i="31" s="1"/>
  <c r="U728" i="31"/>
  <c r="C728" i="31"/>
  <c r="D728" i="31" s="1"/>
  <c r="B728" i="31"/>
  <c r="X727" i="31"/>
  <c r="Y727" i="31" s="1"/>
  <c r="V727" i="31"/>
  <c r="U727" i="31"/>
  <c r="C727" i="31"/>
  <c r="X726" i="31"/>
  <c r="Z726" i="31" s="1"/>
  <c r="V726" i="31"/>
  <c r="W726" i="31" s="1"/>
  <c r="U726" i="31"/>
  <c r="C726" i="31"/>
  <c r="D726" i="31" s="1"/>
  <c r="B726" i="31"/>
  <c r="X725" i="31"/>
  <c r="Y725" i="31" s="1"/>
  <c r="V725" i="31"/>
  <c r="U725" i="31"/>
  <c r="C725" i="31"/>
  <c r="X724" i="31"/>
  <c r="Z724" i="31" s="1"/>
  <c r="V724" i="31"/>
  <c r="W724" i="31" s="1"/>
  <c r="U724" i="31"/>
  <c r="C724" i="31"/>
  <c r="D724" i="31" s="1"/>
  <c r="B724" i="31"/>
  <c r="X723" i="31"/>
  <c r="Y723" i="31" s="1"/>
  <c r="V723" i="31"/>
  <c r="U723" i="31"/>
  <c r="C723" i="31"/>
  <c r="X722" i="31"/>
  <c r="Z722" i="31" s="1"/>
  <c r="V722" i="31"/>
  <c r="W722" i="31" s="1"/>
  <c r="U722" i="31"/>
  <c r="C722" i="31"/>
  <c r="D722" i="31" s="1"/>
  <c r="B722" i="31"/>
  <c r="X721" i="31"/>
  <c r="Y721" i="31" s="1"/>
  <c r="V721" i="31"/>
  <c r="U721" i="31"/>
  <c r="C721" i="31"/>
  <c r="X720" i="31"/>
  <c r="Y720" i="31" s="1"/>
  <c r="AA720" i="31" s="1"/>
  <c r="V720" i="31"/>
  <c r="W720" i="31" s="1"/>
  <c r="U720" i="31"/>
  <c r="C720" i="31"/>
  <c r="D720" i="31" s="1"/>
  <c r="B720" i="31"/>
  <c r="X719" i="31"/>
  <c r="Y719" i="31" s="1"/>
  <c r="V719" i="31"/>
  <c r="U719" i="31"/>
  <c r="C719" i="31"/>
  <c r="X718" i="31"/>
  <c r="Z718" i="31" s="1"/>
  <c r="V718" i="31"/>
  <c r="W718" i="31" s="1"/>
  <c r="U718" i="31"/>
  <c r="C718" i="31"/>
  <c r="D718" i="31" s="1"/>
  <c r="B718" i="31"/>
  <c r="X717" i="31"/>
  <c r="Y717" i="31" s="1"/>
  <c r="V717" i="31"/>
  <c r="U717" i="31"/>
  <c r="C717" i="31"/>
  <c r="X716" i="31"/>
  <c r="Z716" i="31" s="1"/>
  <c r="V716" i="31"/>
  <c r="W716" i="31" s="1"/>
  <c r="U716" i="31"/>
  <c r="C716" i="31"/>
  <c r="D716" i="31" s="1"/>
  <c r="B716" i="31"/>
  <c r="X715" i="31"/>
  <c r="Y715" i="31" s="1"/>
  <c r="V715" i="31"/>
  <c r="U715" i="31"/>
  <c r="C715" i="31"/>
  <c r="X714" i="31"/>
  <c r="Z714" i="31" s="1"/>
  <c r="V714" i="31"/>
  <c r="W714" i="31" s="1"/>
  <c r="U714" i="31"/>
  <c r="C714" i="31"/>
  <c r="D714" i="31" s="1"/>
  <c r="B714" i="31"/>
  <c r="X713" i="31"/>
  <c r="Y713" i="31" s="1"/>
  <c r="V713" i="31"/>
  <c r="U713" i="31"/>
  <c r="C713" i="31"/>
  <c r="X712" i="31"/>
  <c r="Y712" i="31" s="1"/>
  <c r="AA712" i="31" s="1"/>
  <c r="V712" i="31"/>
  <c r="W712" i="31" s="1"/>
  <c r="U712" i="31"/>
  <c r="C712" i="31"/>
  <c r="D712" i="31" s="1"/>
  <c r="B712" i="31"/>
  <c r="X711" i="31"/>
  <c r="Y711" i="31" s="1"/>
  <c r="V711" i="31"/>
  <c r="U711" i="31"/>
  <c r="C711" i="31"/>
  <c r="X710" i="31"/>
  <c r="Y710" i="31" s="1"/>
  <c r="AA710" i="31" s="1"/>
  <c r="V710" i="31"/>
  <c r="W710" i="31" s="1"/>
  <c r="U710" i="31"/>
  <c r="C710" i="31"/>
  <c r="D710" i="31" s="1"/>
  <c r="B710" i="31"/>
  <c r="X709" i="31"/>
  <c r="Y709" i="31" s="1"/>
  <c r="V709" i="31"/>
  <c r="U709" i="31"/>
  <c r="C709" i="31"/>
  <c r="X708" i="31"/>
  <c r="Z708" i="31" s="1"/>
  <c r="V708" i="31"/>
  <c r="W708" i="31" s="1"/>
  <c r="U708" i="31"/>
  <c r="C708" i="31"/>
  <c r="D708" i="31" s="1"/>
  <c r="B708" i="31"/>
  <c r="X707" i="31"/>
  <c r="Y707" i="31" s="1"/>
  <c r="V707" i="31"/>
  <c r="U707" i="31"/>
  <c r="C707" i="31"/>
  <c r="X706" i="31"/>
  <c r="Z706" i="31" s="1"/>
  <c r="V706" i="31"/>
  <c r="W706" i="31" s="1"/>
  <c r="U706" i="31"/>
  <c r="C706" i="31"/>
  <c r="D706" i="31" s="1"/>
  <c r="B706" i="31"/>
  <c r="X705" i="31"/>
  <c r="Y705" i="31" s="1"/>
  <c r="V705" i="31"/>
  <c r="U705" i="31"/>
  <c r="C705" i="31"/>
  <c r="X704" i="31"/>
  <c r="Y704" i="31" s="1"/>
  <c r="AA704" i="31" s="1"/>
  <c r="V704" i="31"/>
  <c r="W704" i="31" s="1"/>
  <c r="U704" i="31"/>
  <c r="C704" i="31"/>
  <c r="D704" i="31" s="1"/>
  <c r="B704" i="31"/>
  <c r="X703" i="31"/>
  <c r="Y703" i="31" s="1"/>
  <c r="V703" i="31"/>
  <c r="U703" i="31"/>
  <c r="C703" i="31"/>
  <c r="X702" i="31"/>
  <c r="Y702" i="31" s="1"/>
  <c r="AA702" i="31" s="1"/>
  <c r="V702" i="31"/>
  <c r="W702" i="31" s="1"/>
  <c r="U702" i="31"/>
  <c r="C702" i="31"/>
  <c r="D702" i="31" s="1"/>
  <c r="B702" i="31"/>
  <c r="X701" i="31"/>
  <c r="Y701" i="31" s="1"/>
  <c r="V701" i="31"/>
  <c r="U701" i="31"/>
  <c r="C701" i="31"/>
  <c r="X700" i="31"/>
  <c r="Z700" i="31" s="1"/>
  <c r="V700" i="31"/>
  <c r="W700" i="31" s="1"/>
  <c r="U700" i="31"/>
  <c r="C700" i="31"/>
  <c r="D700" i="31" s="1"/>
  <c r="B700" i="31"/>
  <c r="X699" i="31"/>
  <c r="Y699" i="31" s="1"/>
  <c r="V699" i="31"/>
  <c r="U699" i="31"/>
  <c r="C699" i="31"/>
  <c r="X698" i="31"/>
  <c r="Z698" i="31" s="1"/>
  <c r="V698" i="31"/>
  <c r="W698" i="31" s="1"/>
  <c r="U698" i="31"/>
  <c r="C698" i="31"/>
  <c r="D698" i="31" s="1"/>
  <c r="B698" i="31"/>
  <c r="X697" i="31"/>
  <c r="Y697" i="31" s="1"/>
  <c r="V697" i="31"/>
  <c r="U697" i="31"/>
  <c r="C697" i="31"/>
  <c r="X696" i="31"/>
  <c r="Y696" i="31" s="1"/>
  <c r="AA696" i="31" s="1"/>
  <c r="V696" i="31"/>
  <c r="W696" i="31" s="1"/>
  <c r="U696" i="31"/>
  <c r="C696" i="31"/>
  <c r="D696" i="31" s="1"/>
  <c r="B696" i="31"/>
  <c r="X695" i="31"/>
  <c r="Y695" i="31" s="1"/>
  <c r="V695" i="31"/>
  <c r="U695" i="31"/>
  <c r="C695" i="31"/>
  <c r="X694" i="31"/>
  <c r="Z694" i="31" s="1"/>
  <c r="V694" i="31"/>
  <c r="W694" i="31" s="1"/>
  <c r="U694" i="31"/>
  <c r="C694" i="31"/>
  <c r="D694" i="31" s="1"/>
  <c r="B694" i="31"/>
  <c r="X693" i="31"/>
  <c r="Y693" i="31" s="1"/>
  <c r="V693" i="31"/>
  <c r="U693" i="31"/>
  <c r="C693" i="31"/>
  <c r="X692" i="31"/>
  <c r="Z692" i="31" s="1"/>
  <c r="V692" i="31"/>
  <c r="W692" i="31" s="1"/>
  <c r="U692" i="31"/>
  <c r="C692" i="31"/>
  <c r="D692" i="31" s="1"/>
  <c r="B692" i="31"/>
  <c r="X691" i="31"/>
  <c r="Y691" i="31" s="1"/>
  <c r="V691" i="31"/>
  <c r="U691" i="31"/>
  <c r="C691" i="31"/>
  <c r="X690" i="31"/>
  <c r="Z690" i="31" s="1"/>
  <c r="V690" i="31"/>
  <c r="W690" i="31" s="1"/>
  <c r="U690" i="31"/>
  <c r="C690" i="31"/>
  <c r="D690" i="31" s="1"/>
  <c r="B690" i="31"/>
  <c r="X689" i="31"/>
  <c r="Y689" i="31" s="1"/>
  <c r="V689" i="31"/>
  <c r="U689" i="31"/>
  <c r="C689" i="31"/>
  <c r="X688" i="31"/>
  <c r="Y688" i="31" s="1"/>
  <c r="AA688" i="31" s="1"/>
  <c r="V688" i="31"/>
  <c r="W688" i="31" s="1"/>
  <c r="U688" i="31"/>
  <c r="C688" i="31"/>
  <c r="D688" i="31" s="1"/>
  <c r="B688" i="31"/>
  <c r="X687" i="31"/>
  <c r="Y687" i="31" s="1"/>
  <c r="V687" i="31"/>
  <c r="U687" i="31"/>
  <c r="C687" i="31"/>
  <c r="X686" i="31"/>
  <c r="Z686" i="31" s="1"/>
  <c r="V686" i="31"/>
  <c r="W686" i="31" s="1"/>
  <c r="U686" i="31"/>
  <c r="C686" i="31"/>
  <c r="D686" i="31" s="1"/>
  <c r="B686" i="31"/>
  <c r="X685" i="31"/>
  <c r="Y685" i="31" s="1"/>
  <c r="V685" i="31"/>
  <c r="U685" i="31"/>
  <c r="C685" i="31"/>
  <c r="X684" i="31"/>
  <c r="Z684" i="31" s="1"/>
  <c r="V684" i="31"/>
  <c r="W684" i="31" s="1"/>
  <c r="U684" i="31"/>
  <c r="C684" i="31"/>
  <c r="D684" i="31" s="1"/>
  <c r="B684" i="31"/>
  <c r="X683" i="31"/>
  <c r="Y683" i="31" s="1"/>
  <c r="V683" i="31"/>
  <c r="U683" i="31"/>
  <c r="C683" i="31"/>
  <c r="X682" i="31"/>
  <c r="Z682" i="31" s="1"/>
  <c r="V682" i="31"/>
  <c r="W682" i="31" s="1"/>
  <c r="U682" i="31"/>
  <c r="C682" i="31"/>
  <c r="D682" i="31" s="1"/>
  <c r="B682" i="31"/>
  <c r="X681" i="31"/>
  <c r="Y681" i="31" s="1"/>
  <c r="V681" i="31"/>
  <c r="U681" i="31"/>
  <c r="C681" i="31"/>
  <c r="X680" i="31"/>
  <c r="Y680" i="31" s="1"/>
  <c r="AA680" i="31" s="1"/>
  <c r="V680" i="31"/>
  <c r="W680" i="31" s="1"/>
  <c r="U680" i="31"/>
  <c r="C680" i="31"/>
  <c r="D680" i="31" s="1"/>
  <c r="B680" i="31"/>
  <c r="X679" i="31"/>
  <c r="Y679" i="31" s="1"/>
  <c r="V679" i="31"/>
  <c r="U679" i="31"/>
  <c r="C679" i="31"/>
  <c r="X678" i="31"/>
  <c r="Z678" i="31" s="1"/>
  <c r="V678" i="31"/>
  <c r="W678" i="31" s="1"/>
  <c r="U678" i="31"/>
  <c r="C678" i="31"/>
  <c r="D678" i="31" s="1"/>
  <c r="B678" i="31"/>
  <c r="X677" i="31"/>
  <c r="Y677" i="31" s="1"/>
  <c r="V677" i="31"/>
  <c r="U677" i="31"/>
  <c r="C677" i="31"/>
  <c r="X676" i="31"/>
  <c r="Z676" i="31" s="1"/>
  <c r="V676" i="31"/>
  <c r="W676" i="31" s="1"/>
  <c r="U676" i="31"/>
  <c r="C676" i="31"/>
  <c r="D676" i="31" s="1"/>
  <c r="B676" i="31"/>
  <c r="X675" i="31"/>
  <c r="Y675" i="31" s="1"/>
  <c r="V675" i="31"/>
  <c r="U675" i="31"/>
  <c r="C675" i="31"/>
  <c r="X674" i="31"/>
  <c r="Z674" i="31" s="1"/>
  <c r="V674" i="31"/>
  <c r="W674" i="31" s="1"/>
  <c r="U674" i="31"/>
  <c r="C674" i="31"/>
  <c r="D674" i="31" s="1"/>
  <c r="B674" i="31"/>
  <c r="X673" i="31"/>
  <c r="Y673" i="31" s="1"/>
  <c r="V673" i="31"/>
  <c r="U673" i="31"/>
  <c r="C673" i="31"/>
  <c r="X672" i="31"/>
  <c r="Y672" i="31" s="1"/>
  <c r="AA672" i="31" s="1"/>
  <c r="V672" i="31"/>
  <c r="W672" i="31" s="1"/>
  <c r="U672" i="31"/>
  <c r="C672" i="31"/>
  <c r="D672" i="31" s="1"/>
  <c r="B672" i="31"/>
  <c r="X671" i="31"/>
  <c r="Y671" i="31" s="1"/>
  <c r="V671" i="31"/>
  <c r="U671" i="31"/>
  <c r="C671" i="31"/>
  <c r="X670" i="31"/>
  <c r="Z670" i="31" s="1"/>
  <c r="V670" i="31"/>
  <c r="W670" i="31" s="1"/>
  <c r="U670" i="31"/>
  <c r="C670" i="31"/>
  <c r="D670" i="31" s="1"/>
  <c r="B670" i="31"/>
  <c r="X669" i="31"/>
  <c r="Y669" i="31" s="1"/>
  <c r="V669" i="31"/>
  <c r="U669" i="31"/>
  <c r="C669" i="31"/>
  <c r="X668" i="31"/>
  <c r="Z668" i="31" s="1"/>
  <c r="V668" i="31"/>
  <c r="W668" i="31" s="1"/>
  <c r="U668" i="31"/>
  <c r="C668" i="31"/>
  <c r="D668" i="31" s="1"/>
  <c r="B668" i="31"/>
  <c r="X667" i="31"/>
  <c r="Y667" i="31" s="1"/>
  <c r="V667" i="31"/>
  <c r="U667" i="31"/>
  <c r="C667" i="31"/>
  <c r="X666" i="31"/>
  <c r="Z666" i="31" s="1"/>
  <c r="V666" i="31"/>
  <c r="W666" i="31" s="1"/>
  <c r="U666" i="31"/>
  <c r="C666" i="31"/>
  <c r="D666" i="31" s="1"/>
  <c r="B666" i="31"/>
  <c r="X665" i="31"/>
  <c r="Y665" i="31" s="1"/>
  <c r="V665" i="31"/>
  <c r="U665" i="31"/>
  <c r="C665" i="31"/>
  <c r="X664" i="31"/>
  <c r="Y664" i="31" s="1"/>
  <c r="AA664" i="31" s="1"/>
  <c r="V664" i="31"/>
  <c r="W664" i="31" s="1"/>
  <c r="U664" i="31"/>
  <c r="C664" i="31"/>
  <c r="D664" i="31" s="1"/>
  <c r="B664" i="31"/>
  <c r="X663" i="31"/>
  <c r="Y663" i="31" s="1"/>
  <c r="V663" i="31"/>
  <c r="U663" i="31"/>
  <c r="C663" i="31"/>
  <c r="X662" i="31"/>
  <c r="Z662" i="31" s="1"/>
  <c r="V662" i="31"/>
  <c r="W662" i="31" s="1"/>
  <c r="U662" i="31"/>
  <c r="C662" i="31"/>
  <c r="D662" i="31" s="1"/>
  <c r="B662" i="31"/>
  <c r="X661" i="31"/>
  <c r="Y661" i="31" s="1"/>
  <c r="V661" i="31"/>
  <c r="U661" i="31"/>
  <c r="C661" i="31"/>
  <c r="X660" i="31"/>
  <c r="Z660" i="31" s="1"/>
  <c r="V660" i="31"/>
  <c r="W660" i="31" s="1"/>
  <c r="U660" i="31"/>
  <c r="C660" i="31"/>
  <c r="D660" i="31" s="1"/>
  <c r="B660" i="31"/>
  <c r="X659" i="31"/>
  <c r="Y659" i="31" s="1"/>
  <c r="V659" i="31"/>
  <c r="U659" i="31"/>
  <c r="C659" i="31"/>
  <c r="X658" i="31"/>
  <c r="Z658" i="31" s="1"/>
  <c r="V658" i="31"/>
  <c r="W658" i="31" s="1"/>
  <c r="U658" i="31"/>
  <c r="C658" i="31"/>
  <c r="D658" i="31" s="1"/>
  <c r="B658" i="31"/>
  <c r="X657" i="31"/>
  <c r="Y657" i="31" s="1"/>
  <c r="V657" i="31"/>
  <c r="U657" i="31"/>
  <c r="C657" i="31"/>
  <c r="X656" i="31"/>
  <c r="Y656" i="31" s="1"/>
  <c r="AA656" i="31" s="1"/>
  <c r="V656" i="31"/>
  <c r="W656" i="31" s="1"/>
  <c r="U656" i="31"/>
  <c r="C656" i="31"/>
  <c r="D656" i="31" s="1"/>
  <c r="B656" i="31"/>
  <c r="X655" i="31"/>
  <c r="Y655" i="31" s="1"/>
  <c r="V655" i="31"/>
  <c r="U655" i="31"/>
  <c r="C655" i="31"/>
  <c r="X654" i="31"/>
  <c r="Z654" i="31" s="1"/>
  <c r="V654" i="31"/>
  <c r="W654" i="31" s="1"/>
  <c r="U654" i="31"/>
  <c r="C654" i="31"/>
  <c r="D654" i="31" s="1"/>
  <c r="B654" i="31"/>
  <c r="X653" i="31"/>
  <c r="Y653" i="31" s="1"/>
  <c r="V653" i="31"/>
  <c r="U653" i="31"/>
  <c r="C653" i="31"/>
  <c r="X652" i="31"/>
  <c r="Z652" i="31" s="1"/>
  <c r="V652" i="31"/>
  <c r="W652" i="31" s="1"/>
  <c r="U652" i="31"/>
  <c r="C652" i="31"/>
  <c r="D652" i="31" s="1"/>
  <c r="B652" i="31"/>
  <c r="X651" i="31"/>
  <c r="Y651" i="31" s="1"/>
  <c r="V651" i="31"/>
  <c r="U651" i="31"/>
  <c r="C651" i="31"/>
  <c r="X650" i="31"/>
  <c r="Z650" i="31" s="1"/>
  <c r="V650" i="31"/>
  <c r="W650" i="31" s="1"/>
  <c r="U650" i="31"/>
  <c r="C650" i="31"/>
  <c r="D650" i="31" s="1"/>
  <c r="B650" i="31"/>
  <c r="X649" i="31"/>
  <c r="Y649" i="31" s="1"/>
  <c r="V649" i="31"/>
  <c r="U649" i="31"/>
  <c r="C649" i="31"/>
  <c r="X648" i="31"/>
  <c r="Y648" i="31" s="1"/>
  <c r="AA648" i="31" s="1"/>
  <c r="V648" i="31"/>
  <c r="W648" i="31" s="1"/>
  <c r="U648" i="31"/>
  <c r="C648" i="31"/>
  <c r="D648" i="31" s="1"/>
  <c r="B648" i="31"/>
  <c r="X647" i="31"/>
  <c r="Y647" i="31" s="1"/>
  <c r="V647" i="31"/>
  <c r="U647" i="31"/>
  <c r="C647" i="31"/>
  <c r="X646" i="31"/>
  <c r="Z646" i="31" s="1"/>
  <c r="V646" i="31"/>
  <c r="W646" i="31" s="1"/>
  <c r="U646" i="31"/>
  <c r="C646" i="31"/>
  <c r="D646" i="31" s="1"/>
  <c r="B646" i="31"/>
  <c r="X645" i="31"/>
  <c r="Y645" i="31" s="1"/>
  <c r="V645" i="31"/>
  <c r="U645" i="31"/>
  <c r="C645" i="31"/>
  <c r="X644" i="31"/>
  <c r="Z644" i="31" s="1"/>
  <c r="V644" i="31"/>
  <c r="W644" i="31" s="1"/>
  <c r="U644" i="31"/>
  <c r="C644" i="31"/>
  <c r="D644" i="31" s="1"/>
  <c r="B644" i="31"/>
  <c r="X643" i="31"/>
  <c r="Y643" i="31" s="1"/>
  <c r="V643" i="31"/>
  <c r="U643" i="31"/>
  <c r="C643" i="31"/>
  <c r="X642" i="31"/>
  <c r="Z642" i="31" s="1"/>
  <c r="V642" i="31"/>
  <c r="W642" i="31" s="1"/>
  <c r="U642" i="31"/>
  <c r="C642" i="31"/>
  <c r="D642" i="31" s="1"/>
  <c r="B642" i="31"/>
  <c r="X641" i="31"/>
  <c r="Y641" i="31" s="1"/>
  <c r="V641" i="31"/>
  <c r="U641" i="31"/>
  <c r="C641" i="31"/>
  <c r="X640" i="31"/>
  <c r="Y640" i="31" s="1"/>
  <c r="AA640" i="31" s="1"/>
  <c r="V640" i="31"/>
  <c r="W640" i="31" s="1"/>
  <c r="U640" i="31"/>
  <c r="C640" i="31"/>
  <c r="D640" i="31" s="1"/>
  <c r="B640" i="31"/>
  <c r="X639" i="31"/>
  <c r="Y639" i="31" s="1"/>
  <c r="V639" i="31"/>
  <c r="U639" i="31"/>
  <c r="C639" i="31"/>
  <c r="X638" i="31"/>
  <c r="Z638" i="31" s="1"/>
  <c r="V638" i="31"/>
  <c r="W638" i="31" s="1"/>
  <c r="U638" i="31"/>
  <c r="C638" i="31"/>
  <c r="D638" i="31" s="1"/>
  <c r="B638" i="31"/>
  <c r="X637" i="31"/>
  <c r="Y637" i="31" s="1"/>
  <c r="V637" i="31"/>
  <c r="U637" i="31"/>
  <c r="C637" i="31"/>
  <c r="X636" i="31"/>
  <c r="Z636" i="31" s="1"/>
  <c r="V636" i="31"/>
  <c r="W636" i="31" s="1"/>
  <c r="U636" i="31"/>
  <c r="C636" i="31"/>
  <c r="D636" i="31" s="1"/>
  <c r="B636" i="31"/>
  <c r="X635" i="31"/>
  <c r="Y635" i="31" s="1"/>
  <c r="V635" i="31"/>
  <c r="U635" i="31"/>
  <c r="C635" i="31"/>
  <c r="X634" i="31"/>
  <c r="Z634" i="31" s="1"/>
  <c r="V634" i="31"/>
  <c r="W634" i="31" s="1"/>
  <c r="U634" i="31"/>
  <c r="C634" i="31"/>
  <c r="D634" i="31" s="1"/>
  <c r="B634" i="31"/>
  <c r="X633" i="31"/>
  <c r="Y633" i="31" s="1"/>
  <c r="V633" i="31"/>
  <c r="U633" i="31"/>
  <c r="C633" i="31"/>
  <c r="X632" i="31"/>
  <c r="Y632" i="31" s="1"/>
  <c r="AA632" i="31" s="1"/>
  <c r="V632" i="31"/>
  <c r="W632" i="31" s="1"/>
  <c r="U632" i="31"/>
  <c r="C632" i="31"/>
  <c r="D632" i="31" s="1"/>
  <c r="B632" i="31"/>
  <c r="X631" i="31"/>
  <c r="Y631" i="31" s="1"/>
  <c r="V631" i="31"/>
  <c r="U631" i="31"/>
  <c r="C631" i="31"/>
  <c r="X630" i="31"/>
  <c r="Z630" i="31" s="1"/>
  <c r="V630" i="31"/>
  <c r="W630" i="31" s="1"/>
  <c r="U630" i="31"/>
  <c r="C630" i="31"/>
  <c r="D630" i="31" s="1"/>
  <c r="B630" i="31"/>
  <c r="X629" i="31"/>
  <c r="Y629" i="31" s="1"/>
  <c r="V629" i="31"/>
  <c r="U629" i="31"/>
  <c r="C629" i="31"/>
  <c r="X628" i="31"/>
  <c r="Z628" i="31" s="1"/>
  <c r="V628" i="31"/>
  <c r="W628" i="31" s="1"/>
  <c r="U628" i="31"/>
  <c r="C628" i="31"/>
  <c r="D628" i="31" s="1"/>
  <c r="B628" i="31"/>
  <c r="X627" i="31"/>
  <c r="Y627" i="31" s="1"/>
  <c r="V627" i="31"/>
  <c r="U627" i="31"/>
  <c r="C627" i="31"/>
  <c r="X626" i="31"/>
  <c r="Z626" i="31" s="1"/>
  <c r="V626" i="31"/>
  <c r="W626" i="31" s="1"/>
  <c r="U626" i="31"/>
  <c r="C626" i="31"/>
  <c r="D626" i="31" s="1"/>
  <c r="B626" i="31"/>
  <c r="X625" i="31"/>
  <c r="Y625" i="31" s="1"/>
  <c r="V625" i="31"/>
  <c r="U625" i="31"/>
  <c r="C625" i="31"/>
  <c r="X624" i="31"/>
  <c r="Y624" i="31" s="1"/>
  <c r="AA624" i="31" s="1"/>
  <c r="V624" i="31"/>
  <c r="W624" i="31" s="1"/>
  <c r="U624" i="31"/>
  <c r="C624" i="31"/>
  <c r="D624" i="31" s="1"/>
  <c r="B624" i="31"/>
  <c r="X623" i="31"/>
  <c r="Y623" i="31" s="1"/>
  <c r="V623" i="31"/>
  <c r="U623" i="31"/>
  <c r="C623" i="31"/>
  <c r="X622" i="31"/>
  <c r="Z622" i="31" s="1"/>
  <c r="V622" i="31"/>
  <c r="W622" i="31" s="1"/>
  <c r="U622" i="31"/>
  <c r="C622" i="31"/>
  <c r="D622" i="31" s="1"/>
  <c r="B622" i="31"/>
  <c r="X621" i="31"/>
  <c r="Y621" i="31" s="1"/>
  <c r="V621" i="31"/>
  <c r="U621" i="31"/>
  <c r="C621" i="31"/>
  <c r="X620" i="31"/>
  <c r="Z620" i="31" s="1"/>
  <c r="V620" i="31"/>
  <c r="W620" i="31" s="1"/>
  <c r="U620" i="31"/>
  <c r="C620" i="31"/>
  <c r="D620" i="31" s="1"/>
  <c r="B620" i="31"/>
  <c r="X619" i="31"/>
  <c r="Y619" i="31" s="1"/>
  <c r="V619" i="31"/>
  <c r="U619" i="31"/>
  <c r="C619" i="31"/>
  <c r="X618" i="31"/>
  <c r="Z618" i="31" s="1"/>
  <c r="V618" i="31"/>
  <c r="W618" i="31" s="1"/>
  <c r="U618" i="31"/>
  <c r="C618" i="31"/>
  <c r="D618" i="31" s="1"/>
  <c r="B618" i="31"/>
  <c r="X617" i="31"/>
  <c r="Y617" i="31" s="1"/>
  <c r="V617" i="31"/>
  <c r="U617" i="31"/>
  <c r="C617" i="31"/>
  <c r="X616" i="31"/>
  <c r="Y616" i="31" s="1"/>
  <c r="AA616" i="31" s="1"/>
  <c r="V616" i="31"/>
  <c r="W616" i="31" s="1"/>
  <c r="U616" i="31"/>
  <c r="C616" i="31"/>
  <c r="D616" i="31" s="1"/>
  <c r="B616" i="31"/>
  <c r="X615" i="31"/>
  <c r="Y615" i="31" s="1"/>
  <c r="V615" i="31"/>
  <c r="U615" i="31"/>
  <c r="C615" i="31"/>
  <c r="X614" i="31"/>
  <c r="Z614" i="31" s="1"/>
  <c r="V614" i="31"/>
  <c r="W614" i="31" s="1"/>
  <c r="U614" i="31"/>
  <c r="C614" i="31"/>
  <c r="D614" i="31" s="1"/>
  <c r="B614" i="31"/>
  <c r="X613" i="31"/>
  <c r="Y613" i="31" s="1"/>
  <c r="V613" i="31"/>
  <c r="U613" i="31"/>
  <c r="C613" i="31"/>
  <c r="X612" i="31"/>
  <c r="Z612" i="31" s="1"/>
  <c r="V612" i="31"/>
  <c r="W612" i="31" s="1"/>
  <c r="U612" i="31"/>
  <c r="C612" i="31"/>
  <c r="D612" i="31" s="1"/>
  <c r="B612" i="31"/>
  <c r="X611" i="31"/>
  <c r="Y611" i="31" s="1"/>
  <c r="V611" i="31"/>
  <c r="U611" i="31"/>
  <c r="C611" i="31"/>
  <c r="X610" i="31"/>
  <c r="Z610" i="31" s="1"/>
  <c r="V610" i="31"/>
  <c r="W610" i="31" s="1"/>
  <c r="U610" i="31"/>
  <c r="C610" i="31"/>
  <c r="D610" i="31" s="1"/>
  <c r="B610" i="31"/>
  <c r="X609" i="31"/>
  <c r="Y609" i="31" s="1"/>
  <c r="V609" i="31"/>
  <c r="U609" i="31"/>
  <c r="C609" i="31"/>
  <c r="X608" i="31"/>
  <c r="Y608" i="31" s="1"/>
  <c r="AA608" i="31" s="1"/>
  <c r="V608" i="31"/>
  <c r="W608" i="31" s="1"/>
  <c r="U608" i="31"/>
  <c r="C608" i="31"/>
  <c r="D608" i="31" s="1"/>
  <c r="B608" i="31"/>
  <c r="X607" i="31"/>
  <c r="Y607" i="31" s="1"/>
  <c r="V607" i="31"/>
  <c r="U607" i="31"/>
  <c r="C607" i="31"/>
  <c r="X606" i="31"/>
  <c r="Z606" i="31" s="1"/>
  <c r="V606" i="31"/>
  <c r="W606" i="31" s="1"/>
  <c r="U606" i="31"/>
  <c r="C606" i="31"/>
  <c r="D606" i="31" s="1"/>
  <c r="B606" i="31"/>
  <c r="X605" i="31"/>
  <c r="Y605" i="31" s="1"/>
  <c r="V605" i="31"/>
  <c r="U605" i="31"/>
  <c r="C605" i="31"/>
  <c r="X604" i="31"/>
  <c r="Z604" i="31" s="1"/>
  <c r="V604" i="31"/>
  <c r="W604" i="31" s="1"/>
  <c r="U604" i="31"/>
  <c r="C604" i="31"/>
  <c r="D604" i="31" s="1"/>
  <c r="B604" i="31"/>
  <c r="X603" i="31"/>
  <c r="Y603" i="31" s="1"/>
  <c r="V603" i="31"/>
  <c r="U603" i="31"/>
  <c r="C603" i="31"/>
  <c r="X602" i="31"/>
  <c r="Z602" i="31" s="1"/>
  <c r="V602" i="31"/>
  <c r="W602" i="31" s="1"/>
  <c r="U602" i="31"/>
  <c r="C602" i="31"/>
  <c r="D602" i="31" s="1"/>
  <c r="B602" i="31"/>
  <c r="X601" i="31"/>
  <c r="Y601" i="31" s="1"/>
  <c r="V601" i="31"/>
  <c r="U601" i="31"/>
  <c r="C601" i="31"/>
  <c r="X600" i="31"/>
  <c r="Y600" i="31" s="1"/>
  <c r="AA600" i="31" s="1"/>
  <c r="V600" i="31"/>
  <c r="W600" i="31" s="1"/>
  <c r="U600" i="31"/>
  <c r="C600" i="31"/>
  <c r="D600" i="31" s="1"/>
  <c r="B600" i="31"/>
  <c r="X599" i="31"/>
  <c r="Y599" i="31" s="1"/>
  <c r="V599" i="31"/>
  <c r="U599" i="31"/>
  <c r="C599" i="31"/>
  <c r="X598" i="31"/>
  <c r="Z598" i="31" s="1"/>
  <c r="V598" i="31"/>
  <c r="W598" i="31" s="1"/>
  <c r="U598" i="31"/>
  <c r="C598" i="31"/>
  <c r="D598" i="31" s="1"/>
  <c r="B598" i="31"/>
  <c r="X597" i="31"/>
  <c r="Y597" i="31" s="1"/>
  <c r="V597" i="31"/>
  <c r="U597" i="31"/>
  <c r="C597" i="31"/>
  <c r="X596" i="31"/>
  <c r="Z596" i="31" s="1"/>
  <c r="V596" i="31"/>
  <c r="W596" i="31" s="1"/>
  <c r="U596" i="31"/>
  <c r="C596" i="31"/>
  <c r="D596" i="31" s="1"/>
  <c r="B596" i="31"/>
  <c r="X595" i="31"/>
  <c r="Y595" i="31" s="1"/>
  <c r="V595" i="31"/>
  <c r="U595" i="31"/>
  <c r="C595" i="31"/>
  <c r="X594" i="31"/>
  <c r="Z594" i="31" s="1"/>
  <c r="V594" i="31"/>
  <c r="W594" i="31" s="1"/>
  <c r="U594" i="31"/>
  <c r="C594" i="31"/>
  <c r="D594" i="31" s="1"/>
  <c r="B594" i="31"/>
  <c r="X593" i="31"/>
  <c r="Y593" i="31" s="1"/>
  <c r="V593" i="31"/>
  <c r="U593" i="31"/>
  <c r="C593" i="31"/>
  <c r="X592" i="31"/>
  <c r="Y592" i="31" s="1"/>
  <c r="AA592" i="31" s="1"/>
  <c r="V592" i="31"/>
  <c r="W592" i="31" s="1"/>
  <c r="U592" i="31"/>
  <c r="C592" i="31"/>
  <c r="D592" i="31" s="1"/>
  <c r="B592" i="31"/>
  <c r="X591" i="31"/>
  <c r="Y591" i="31" s="1"/>
  <c r="V591" i="31"/>
  <c r="U591" i="31"/>
  <c r="C591" i="31"/>
  <c r="X590" i="31"/>
  <c r="Z590" i="31" s="1"/>
  <c r="V590" i="31"/>
  <c r="W590" i="31" s="1"/>
  <c r="U590" i="31"/>
  <c r="C590" i="31"/>
  <c r="D590" i="31" s="1"/>
  <c r="B590" i="31"/>
  <c r="X589" i="31"/>
  <c r="Y589" i="31" s="1"/>
  <c r="V589" i="31"/>
  <c r="U589" i="31"/>
  <c r="C589" i="31"/>
  <c r="X588" i="31"/>
  <c r="Z588" i="31" s="1"/>
  <c r="V588" i="31"/>
  <c r="W588" i="31" s="1"/>
  <c r="U588" i="31"/>
  <c r="C588" i="31"/>
  <c r="D588" i="31" s="1"/>
  <c r="B588" i="31"/>
  <c r="X587" i="31"/>
  <c r="Y587" i="31" s="1"/>
  <c r="V587" i="31"/>
  <c r="U587" i="31"/>
  <c r="C587" i="31"/>
  <c r="X586" i="31"/>
  <c r="Z586" i="31" s="1"/>
  <c r="V586" i="31"/>
  <c r="W586" i="31" s="1"/>
  <c r="U586" i="31"/>
  <c r="C586" i="31"/>
  <c r="D586" i="31" s="1"/>
  <c r="B586" i="31"/>
  <c r="X585" i="31"/>
  <c r="Y585" i="31" s="1"/>
  <c r="V585" i="31"/>
  <c r="U585" i="31"/>
  <c r="C585" i="31"/>
  <c r="X584" i="31"/>
  <c r="Y584" i="31" s="1"/>
  <c r="AA584" i="31" s="1"/>
  <c r="V584" i="31"/>
  <c r="W584" i="31" s="1"/>
  <c r="U584" i="31"/>
  <c r="C584" i="31"/>
  <c r="D584" i="31" s="1"/>
  <c r="B584" i="31"/>
  <c r="X583" i="31"/>
  <c r="Y583" i="31" s="1"/>
  <c r="V583" i="31"/>
  <c r="U583" i="31"/>
  <c r="C583" i="31"/>
  <c r="X582" i="31"/>
  <c r="Z582" i="31" s="1"/>
  <c r="V582" i="31"/>
  <c r="W582" i="31" s="1"/>
  <c r="U582" i="31"/>
  <c r="C582" i="31"/>
  <c r="D582" i="31" s="1"/>
  <c r="B582" i="31"/>
  <c r="X581" i="31"/>
  <c r="Y581" i="31" s="1"/>
  <c r="V581" i="31"/>
  <c r="U581" i="31"/>
  <c r="C581" i="31"/>
  <c r="X580" i="31"/>
  <c r="Z580" i="31" s="1"/>
  <c r="V580" i="31"/>
  <c r="W580" i="31" s="1"/>
  <c r="U580" i="31"/>
  <c r="C580" i="31"/>
  <c r="D580" i="31" s="1"/>
  <c r="B580" i="31"/>
  <c r="X579" i="31"/>
  <c r="Y579" i="31" s="1"/>
  <c r="V579" i="31"/>
  <c r="U579" i="31"/>
  <c r="C579" i="31"/>
  <c r="X578" i="31"/>
  <c r="Z578" i="31" s="1"/>
  <c r="V578" i="31"/>
  <c r="W578" i="31" s="1"/>
  <c r="U578" i="31"/>
  <c r="C578" i="31"/>
  <c r="D578" i="31" s="1"/>
  <c r="B578" i="31"/>
  <c r="X577" i="31"/>
  <c r="Y577" i="31" s="1"/>
  <c r="V577" i="31"/>
  <c r="U577" i="31"/>
  <c r="C577" i="31"/>
  <c r="X576" i="31"/>
  <c r="Y576" i="31" s="1"/>
  <c r="AA576" i="31" s="1"/>
  <c r="V576" i="31"/>
  <c r="W576" i="31" s="1"/>
  <c r="U576" i="31"/>
  <c r="C576" i="31"/>
  <c r="D576" i="31" s="1"/>
  <c r="B576" i="31"/>
  <c r="X575" i="31"/>
  <c r="Y575" i="31" s="1"/>
  <c r="V575" i="31"/>
  <c r="U575" i="31"/>
  <c r="C575" i="31"/>
  <c r="X574" i="31"/>
  <c r="Z574" i="31" s="1"/>
  <c r="V574" i="31"/>
  <c r="W574" i="31" s="1"/>
  <c r="U574" i="31"/>
  <c r="C574" i="31"/>
  <c r="D574" i="31" s="1"/>
  <c r="B574" i="31"/>
  <c r="X573" i="31"/>
  <c r="Y573" i="31" s="1"/>
  <c r="V573" i="31"/>
  <c r="U573" i="31"/>
  <c r="C573" i="31"/>
  <c r="X572" i="31"/>
  <c r="Z572" i="31" s="1"/>
  <c r="V572" i="31"/>
  <c r="W572" i="31" s="1"/>
  <c r="U572" i="31"/>
  <c r="C572" i="31"/>
  <c r="D572" i="31" s="1"/>
  <c r="B572" i="31"/>
  <c r="X571" i="31"/>
  <c r="Y571" i="31" s="1"/>
  <c r="V571" i="31"/>
  <c r="U571" i="31"/>
  <c r="C571" i="31"/>
  <c r="X570" i="31"/>
  <c r="Z570" i="31" s="1"/>
  <c r="V570" i="31"/>
  <c r="W570" i="31" s="1"/>
  <c r="U570" i="31"/>
  <c r="C570" i="31"/>
  <c r="D570" i="31" s="1"/>
  <c r="B570" i="31"/>
  <c r="X569" i="31"/>
  <c r="Y569" i="31" s="1"/>
  <c r="V569" i="31"/>
  <c r="U569" i="31"/>
  <c r="C569" i="31"/>
  <c r="X568" i="31"/>
  <c r="Y568" i="31" s="1"/>
  <c r="AA568" i="31" s="1"/>
  <c r="V568" i="31"/>
  <c r="W568" i="31" s="1"/>
  <c r="U568" i="31"/>
  <c r="C568" i="31"/>
  <c r="D568" i="31" s="1"/>
  <c r="B568" i="31"/>
  <c r="X567" i="31"/>
  <c r="Y567" i="31" s="1"/>
  <c r="V567" i="31"/>
  <c r="U567" i="31"/>
  <c r="C567" i="31"/>
  <c r="X566" i="31"/>
  <c r="Z566" i="31" s="1"/>
  <c r="V566" i="31"/>
  <c r="W566" i="31" s="1"/>
  <c r="U566" i="31"/>
  <c r="C566" i="31"/>
  <c r="D566" i="31" s="1"/>
  <c r="B566" i="31"/>
  <c r="X565" i="31"/>
  <c r="Y565" i="31" s="1"/>
  <c r="V565" i="31"/>
  <c r="U565" i="31"/>
  <c r="C565" i="31"/>
  <c r="X564" i="31"/>
  <c r="Z564" i="31" s="1"/>
  <c r="V564" i="31"/>
  <c r="W564" i="31" s="1"/>
  <c r="U564" i="31"/>
  <c r="C564" i="31"/>
  <c r="D564" i="31" s="1"/>
  <c r="B564" i="31"/>
  <c r="X563" i="31"/>
  <c r="Y563" i="31" s="1"/>
  <c r="V563" i="31"/>
  <c r="U563" i="31"/>
  <c r="C563" i="31"/>
  <c r="X562" i="31"/>
  <c r="Z562" i="31" s="1"/>
  <c r="V562" i="31"/>
  <c r="W562" i="31" s="1"/>
  <c r="U562" i="31"/>
  <c r="C562" i="31"/>
  <c r="D562" i="31" s="1"/>
  <c r="B562" i="31"/>
  <c r="X561" i="31"/>
  <c r="Y561" i="31" s="1"/>
  <c r="V561" i="31"/>
  <c r="U561" i="31"/>
  <c r="C561" i="31"/>
  <c r="X560" i="31"/>
  <c r="Y560" i="31" s="1"/>
  <c r="AA560" i="31" s="1"/>
  <c r="V560" i="31"/>
  <c r="W560" i="31" s="1"/>
  <c r="U560" i="31"/>
  <c r="C560" i="31"/>
  <c r="D560" i="31" s="1"/>
  <c r="B560" i="31"/>
  <c r="X559" i="31"/>
  <c r="Y559" i="31" s="1"/>
  <c r="V559" i="31"/>
  <c r="U559" i="31"/>
  <c r="C559" i="31"/>
  <c r="X558" i="31"/>
  <c r="Z558" i="31" s="1"/>
  <c r="V558" i="31"/>
  <c r="W558" i="31" s="1"/>
  <c r="U558" i="31"/>
  <c r="C558" i="31"/>
  <c r="D558" i="31" s="1"/>
  <c r="B558" i="31"/>
  <c r="X557" i="31"/>
  <c r="Y557" i="31" s="1"/>
  <c r="V557" i="31"/>
  <c r="U557" i="31"/>
  <c r="C557" i="31"/>
  <c r="X556" i="31"/>
  <c r="Z556" i="31" s="1"/>
  <c r="V556" i="31"/>
  <c r="W556" i="31" s="1"/>
  <c r="U556" i="31"/>
  <c r="C556" i="31"/>
  <c r="D556" i="31" s="1"/>
  <c r="B556" i="31"/>
  <c r="X555" i="31"/>
  <c r="Y555" i="31" s="1"/>
  <c r="V555" i="31"/>
  <c r="U555" i="31"/>
  <c r="C555" i="31"/>
  <c r="X554" i="31"/>
  <c r="Z554" i="31" s="1"/>
  <c r="V554" i="31"/>
  <c r="W554" i="31" s="1"/>
  <c r="U554" i="31"/>
  <c r="C554" i="31"/>
  <c r="D554" i="31" s="1"/>
  <c r="B554" i="31"/>
  <c r="X553" i="31"/>
  <c r="Y553" i="31" s="1"/>
  <c r="V553" i="31"/>
  <c r="U553" i="31"/>
  <c r="C553" i="31"/>
  <c r="X552" i="31"/>
  <c r="Y552" i="31" s="1"/>
  <c r="AA552" i="31" s="1"/>
  <c r="V552" i="31"/>
  <c r="W552" i="31" s="1"/>
  <c r="U552" i="31"/>
  <c r="C552" i="31"/>
  <c r="D552" i="31" s="1"/>
  <c r="B552" i="31"/>
  <c r="X551" i="31"/>
  <c r="Y551" i="31" s="1"/>
  <c r="V551" i="31"/>
  <c r="U551" i="31"/>
  <c r="C551" i="31"/>
  <c r="X550" i="31"/>
  <c r="Z550" i="31" s="1"/>
  <c r="V550" i="31"/>
  <c r="W550" i="31" s="1"/>
  <c r="U550" i="31"/>
  <c r="C550" i="31"/>
  <c r="D550" i="31" s="1"/>
  <c r="B550" i="31"/>
  <c r="X549" i="31"/>
  <c r="Y549" i="31" s="1"/>
  <c r="V549" i="31"/>
  <c r="U549" i="31"/>
  <c r="C549" i="31"/>
  <c r="X548" i="31"/>
  <c r="Z548" i="31" s="1"/>
  <c r="V548" i="31"/>
  <c r="W548" i="31" s="1"/>
  <c r="U548" i="31"/>
  <c r="C548" i="31"/>
  <c r="D548" i="31" s="1"/>
  <c r="B548" i="31"/>
  <c r="X547" i="31"/>
  <c r="Y547" i="31" s="1"/>
  <c r="V547" i="31"/>
  <c r="U547" i="31"/>
  <c r="C547" i="31"/>
  <c r="X546" i="31"/>
  <c r="Z546" i="31" s="1"/>
  <c r="V546" i="31"/>
  <c r="W546" i="31" s="1"/>
  <c r="U546" i="31"/>
  <c r="C546" i="31"/>
  <c r="D546" i="31" s="1"/>
  <c r="B546" i="31"/>
  <c r="X545" i="31"/>
  <c r="Y545" i="31" s="1"/>
  <c r="V545" i="31"/>
  <c r="U545" i="31"/>
  <c r="C545" i="31"/>
  <c r="X544" i="31"/>
  <c r="Y544" i="31" s="1"/>
  <c r="AA544" i="31" s="1"/>
  <c r="V544" i="31"/>
  <c r="W544" i="31" s="1"/>
  <c r="U544" i="31"/>
  <c r="C544" i="31"/>
  <c r="D544" i="31" s="1"/>
  <c r="B544" i="31"/>
  <c r="X543" i="31"/>
  <c r="Y543" i="31" s="1"/>
  <c r="V543" i="31"/>
  <c r="U543" i="31"/>
  <c r="C543" i="31"/>
  <c r="X542" i="31"/>
  <c r="Z542" i="31" s="1"/>
  <c r="V542" i="31"/>
  <c r="W542" i="31" s="1"/>
  <c r="U542" i="31"/>
  <c r="C542" i="31"/>
  <c r="D542" i="31" s="1"/>
  <c r="B542" i="31"/>
  <c r="X541" i="31"/>
  <c r="Y541" i="31" s="1"/>
  <c r="V541" i="31"/>
  <c r="U541" i="31"/>
  <c r="C541" i="31"/>
  <c r="X540" i="31"/>
  <c r="Z540" i="31" s="1"/>
  <c r="V540" i="31"/>
  <c r="W540" i="31" s="1"/>
  <c r="U540" i="31"/>
  <c r="C540" i="31"/>
  <c r="D540" i="31" s="1"/>
  <c r="B540" i="31"/>
  <c r="X539" i="31"/>
  <c r="Y539" i="31" s="1"/>
  <c r="V539" i="31"/>
  <c r="U539" i="31"/>
  <c r="C539" i="31"/>
  <c r="X538" i="31"/>
  <c r="Z538" i="31" s="1"/>
  <c r="V538" i="31"/>
  <c r="W538" i="31" s="1"/>
  <c r="U538" i="31"/>
  <c r="C538" i="31"/>
  <c r="D538" i="31" s="1"/>
  <c r="B538" i="31"/>
  <c r="X537" i="31"/>
  <c r="Y537" i="31" s="1"/>
  <c r="V537" i="31"/>
  <c r="U537" i="31"/>
  <c r="C537" i="31"/>
  <c r="X536" i="31"/>
  <c r="Y536" i="31" s="1"/>
  <c r="AA536" i="31" s="1"/>
  <c r="V536" i="31"/>
  <c r="W536" i="31" s="1"/>
  <c r="U536" i="31"/>
  <c r="C536" i="31"/>
  <c r="D536" i="31" s="1"/>
  <c r="B536" i="31"/>
  <c r="X535" i="31"/>
  <c r="Y535" i="31" s="1"/>
  <c r="V535" i="31"/>
  <c r="U535" i="31"/>
  <c r="C535" i="31"/>
  <c r="X534" i="31"/>
  <c r="Z534" i="31" s="1"/>
  <c r="V534" i="31"/>
  <c r="W534" i="31" s="1"/>
  <c r="U534" i="31"/>
  <c r="C534" i="31"/>
  <c r="D534" i="31" s="1"/>
  <c r="B534" i="31"/>
  <c r="X533" i="31"/>
  <c r="Y533" i="31" s="1"/>
  <c r="V533" i="31"/>
  <c r="U533" i="31"/>
  <c r="C533" i="31"/>
  <c r="X532" i="31"/>
  <c r="Z532" i="31" s="1"/>
  <c r="V532" i="31"/>
  <c r="W532" i="31" s="1"/>
  <c r="U532" i="31"/>
  <c r="C532" i="31"/>
  <c r="D532" i="31" s="1"/>
  <c r="B532" i="31"/>
  <c r="X531" i="31"/>
  <c r="Y531" i="31" s="1"/>
  <c r="V531" i="31"/>
  <c r="U531" i="31"/>
  <c r="C531" i="31"/>
  <c r="X530" i="31"/>
  <c r="Z530" i="31" s="1"/>
  <c r="V530" i="31"/>
  <c r="W530" i="31" s="1"/>
  <c r="U530" i="31"/>
  <c r="C530" i="31"/>
  <c r="D530" i="31" s="1"/>
  <c r="B530" i="31"/>
  <c r="X529" i="31"/>
  <c r="Y529" i="31" s="1"/>
  <c r="V529" i="31"/>
  <c r="U529" i="31"/>
  <c r="C529" i="31"/>
  <c r="X528" i="31"/>
  <c r="Y528" i="31" s="1"/>
  <c r="AA528" i="31" s="1"/>
  <c r="V528" i="31"/>
  <c r="W528" i="31" s="1"/>
  <c r="U528" i="31"/>
  <c r="C528" i="31"/>
  <c r="D528" i="31" s="1"/>
  <c r="B528" i="31"/>
  <c r="X527" i="31"/>
  <c r="Y527" i="31" s="1"/>
  <c r="V527" i="31"/>
  <c r="U527" i="31"/>
  <c r="C527" i="31"/>
  <c r="X526" i="31"/>
  <c r="Y526" i="31" s="1"/>
  <c r="AA526" i="31" s="1"/>
  <c r="V526" i="31"/>
  <c r="W526" i="31" s="1"/>
  <c r="U526" i="31"/>
  <c r="C526" i="31"/>
  <c r="D526" i="31" s="1"/>
  <c r="B526" i="31"/>
  <c r="X525" i="31"/>
  <c r="Y525" i="31" s="1"/>
  <c r="V525" i="31"/>
  <c r="U525" i="31"/>
  <c r="C525" i="31"/>
  <c r="X524" i="31"/>
  <c r="Z524" i="31" s="1"/>
  <c r="V524" i="31"/>
  <c r="W524" i="31" s="1"/>
  <c r="U524" i="31"/>
  <c r="C524" i="31"/>
  <c r="D524" i="31" s="1"/>
  <c r="B524" i="31"/>
  <c r="X523" i="31"/>
  <c r="Y523" i="31" s="1"/>
  <c r="V523" i="31"/>
  <c r="U523" i="31"/>
  <c r="C523" i="31"/>
  <c r="X522" i="31"/>
  <c r="Z522" i="31" s="1"/>
  <c r="V522" i="31"/>
  <c r="W522" i="31" s="1"/>
  <c r="U522" i="31"/>
  <c r="C522" i="31"/>
  <c r="D522" i="31" s="1"/>
  <c r="B522" i="31"/>
  <c r="X521" i="31"/>
  <c r="Y521" i="31" s="1"/>
  <c r="V521" i="31"/>
  <c r="U521" i="31"/>
  <c r="C521" i="31"/>
  <c r="X520" i="31"/>
  <c r="Y520" i="31" s="1"/>
  <c r="AA520" i="31" s="1"/>
  <c r="V520" i="31"/>
  <c r="W520" i="31" s="1"/>
  <c r="U520" i="31"/>
  <c r="C520" i="31"/>
  <c r="D520" i="31" s="1"/>
  <c r="B520" i="31"/>
  <c r="X519" i="31"/>
  <c r="Y519" i="31" s="1"/>
  <c r="V519" i="31"/>
  <c r="U519" i="31"/>
  <c r="C519" i="31"/>
  <c r="X518" i="31"/>
  <c r="Z518" i="31" s="1"/>
  <c r="V518" i="31"/>
  <c r="W518" i="31" s="1"/>
  <c r="U518" i="31"/>
  <c r="C518" i="31"/>
  <c r="D518" i="31" s="1"/>
  <c r="B518" i="31"/>
  <c r="X517" i="31"/>
  <c r="Y517" i="31" s="1"/>
  <c r="V517" i="31"/>
  <c r="U517" i="31"/>
  <c r="C517" i="31"/>
  <c r="X516" i="31"/>
  <c r="Z516" i="31" s="1"/>
  <c r="V516" i="31"/>
  <c r="W516" i="31" s="1"/>
  <c r="U516" i="31"/>
  <c r="C516" i="31"/>
  <c r="D516" i="31" s="1"/>
  <c r="B516" i="31"/>
  <c r="X515" i="31"/>
  <c r="Y515" i="31" s="1"/>
  <c r="V515" i="31"/>
  <c r="U515" i="31"/>
  <c r="C515" i="31"/>
  <c r="X514" i="31"/>
  <c r="Z514" i="31" s="1"/>
  <c r="V514" i="31"/>
  <c r="W514" i="31" s="1"/>
  <c r="U514" i="31"/>
  <c r="C514" i="31"/>
  <c r="D514" i="31" s="1"/>
  <c r="B514" i="31"/>
  <c r="X513" i="31"/>
  <c r="Y513" i="31" s="1"/>
  <c r="V513" i="31"/>
  <c r="U513" i="31"/>
  <c r="C513" i="31"/>
  <c r="X512" i="31"/>
  <c r="Y512" i="31" s="1"/>
  <c r="AA512" i="31" s="1"/>
  <c r="V512" i="31"/>
  <c r="W512" i="31" s="1"/>
  <c r="U512" i="31"/>
  <c r="C512" i="31"/>
  <c r="D512" i="31" s="1"/>
  <c r="B512" i="31"/>
  <c r="X511" i="31"/>
  <c r="Y511" i="31" s="1"/>
  <c r="V511" i="31"/>
  <c r="U511" i="31"/>
  <c r="C511" i="31"/>
  <c r="X510" i="31"/>
  <c r="Z510" i="31" s="1"/>
  <c r="V510" i="31"/>
  <c r="W510" i="31" s="1"/>
  <c r="U510" i="31"/>
  <c r="C510" i="31"/>
  <c r="D510" i="31" s="1"/>
  <c r="B510" i="31"/>
  <c r="X509" i="31"/>
  <c r="Y509" i="31" s="1"/>
  <c r="V509" i="31"/>
  <c r="U509" i="31"/>
  <c r="C509" i="31"/>
  <c r="X508" i="31"/>
  <c r="Z508" i="31" s="1"/>
  <c r="V508" i="31"/>
  <c r="W508" i="31" s="1"/>
  <c r="U508" i="31"/>
  <c r="C508" i="31"/>
  <c r="D508" i="31" s="1"/>
  <c r="B508" i="31"/>
  <c r="X507" i="31"/>
  <c r="Y507" i="31" s="1"/>
  <c r="V507" i="31"/>
  <c r="U507" i="31"/>
  <c r="C507" i="31"/>
  <c r="X506" i="31"/>
  <c r="Z506" i="31" s="1"/>
  <c r="V506" i="31"/>
  <c r="W506" i="31" s="1"/>
  <c r="U506" i="31"/>
  <c r="C506" i="31"/>
  <c r="D506" i="31" s="1"/>
  <c r="B506" i="31"/>
  <c r="X505" i="31"/>
  <c r="Y505" i="31" s="1"/>
  <c r="V505" i="31"/>
  <c r="U505" i="31"/>
  <c r="C505" i="31"/>
  <c r="X504" i="31"/>
  <c r="Y504" i="31" s="1"/>
  <c r="AA504" i="31" s="1"/>
  <c r="V504" i="31"/>
  <c r="W504" i="31" s="1"/>
  <c r="U504" i="31"/>
  <c r="C504" i="31"/>
  <c r="D504" i="31" s="1"/>
  <c r="B504" i="31"/>
  <c r="X503" i="31"/>
  <c r="Y503" i="31" s="1"/>
  <c r="V503" i="31"/>
  <c r="U503" i="31"/>
  <c r="C503" i="31"/>
  <c r="X502" i="31"/>
  <c r="Z502" i="31" s="1"/>
  <c r="V502" i="31"/>
  <c r="W502" i="31" s="1"/>
  <c r="U502" i="31"/>
  <c r="C502" i="31"/>
  <c r="D502" i="31" s="1"/>
  <c r="B502" i="31"/>
  <c r="X501" i="31"/>
  <c r="Y501" i="31" s="1"/>
  <c r="V501" i="31"/>
  <c r="U501" i="31"/>
  <c r="C501" i="31"/>
  <c r="X500" i="31"/>
  <c r="Z500" i="31" s="1"/>
  <c r="V500" i="31"/>
  <c r="W500" i="31" s="1"/>
  <c r="U500" i="31"/>
  <c r="C500" i="31"/>
  <c r="D500" i="31" s="1"/>
  <c r="B500" i="31"/>
  <c r="X499" i="31"/>
  <c r="Y499" i="31" s="1"/>
  <c r="V499" i="31"/>
  <c r="U499" i="31"/>
  <c r="C499" i="31"/>
  <c r="X498" i="31"/>
  <c r="Z498" i="31" s="1"/>
  <c r="V498" i="31"/>
  <c r="W498" i="31" s="1"/>
  <c r="U498" i="31"/>
  <c r="C498" i="31"/>
  <c r="D498" i="31" s="1"/>
  <c r="B498" i="31"/>
  <c r="X495" i="31"/>
  <c r="Y495" i="31" s="1"/>
  <c r="V495" i="31"/>
  <c r="U495" i="31"/>
  <c r="C495" i="31"/>
  <c r="X494" i="31"/>
  <c r="Y494" i="31" s="1"/>
  <c r="AA494" i="31" s="1"/>
  <c r="V494" i="31"/>
  <c r="W494" i="31" s="1"/>
  <c r="U494" i="31"/>
  <c r="C494" i="31"/>
  <c r="D494" i="31" s="1"/>
  <c r="B494" i="31"/>
  <c r="X493" i="31"/>
  <c r="Y493" i="31" s="1"/>
  <c r="V493" i="31"/>
  <c r="U493" i="31"/>
  <c r="C493" i="31"/>
  <c r="X492" i="31"/>
  <c r="Z492" i="31" s="1"/>
  <c r="V492" i="31"/>
  <c r="W492" i="31" s="1"/>
  <c r="U492" i="31"/>
  <c r="C492" i="31"/>
  <c r="D492" i="31" s="1"/>
  <c r="B492" i="31"/>
  <c r="X491" i="31"/>
  <c r="Y491" i="31" s="1"/>
  <c r="V491" i="31"/>
  <c r="U491" i="31"/>
  <c r="C491" i="31"/>
  <c r="X490" i="31"/>
  <c r="Z490" i="31" s="1"/>
  <c r="V490" i="31"/>
  <c r="W490" i="31" s="1"/>
  <c r="U490" i="31"/>
  <c r="C490" i="31"/>
  <c r="D490" i="31" s="1"/>
  <c r="B490" i="31"/>
  <c r="X489" i="31"/>
  <c r="Y489" i="31" s="1"/>
  <c r="V489" i="31"/>
  <c r="U489" i="31"/>
  <c r="C489" i="31"/>
  <c r="X488" i="31"/>
  <c r="V488" i="31"/>
  <c r="W488" i="31" s="1"/>
  <c r="U488" i="31"/>
  <c r="C488" i="31"/>
  <c r="D488" i="31" s="1"/>
  <c r="B488" i="31"/>
  <c r="X487" i="31"/>
  <c r="Y487" i="31" s="1"/>
  <c r="V487" i="31"/>
  <c r="U487" i="31"/>
  <c r="C487" i="31"/>
  <c r="X486" i="31"/>
  <c r="Y486" i="31" s="1"/>
  <c r="AA486" i="31" s="1"/>
  <c r="V486" i="31"/>
  <c r="W486" i="31" s="1"/>
  <c r="U486" i="31"/>
  <c r="C486" i="31"/>
  <c r="D486" i="31" s="1"/>
  <c r="B486" i="31"/>
  <c r="X485" i="31"/>
  <c r="Y485" i="31" s="1"/>
  <c r="V485" i="31"/>
  <c r="U485" i="31"/>
  <c r="C485" i="31"/>
  <c r="X484" i="31"/>
  <c r="Z484" i="31" s="1"/>
  <c r="V484" i="31"/>
  <c r="W484" i="31" s="1"/>
  <c r="U484" i="31"/>
  <c r="C484" i="31"/>
  <c r="D484" i="31" s="1"/>
  <c r="B484" i="31"/>
  <c r="X483" i="31"/>
  <c r="Y483" i="31" s="1"/>
  <c r="V483" i="31"/>
  <c r="U483" i="31"/>
  <c r="C483" i="31"/>
  <c r="X482" i="31"/>
  <c r="Z482" i="31" s="1"/>
  <c r="V482" i="31"/>
  <c r="W482" i="31" s="1"/>
  <c r="U482" i="31"/>
  <c r="C482" i="31"/>
  <c r="D482" i="31" s="1"/>
  <c r="B482" i="31"/>
  <c r="X481" i="31"/>
  <c r="Y481" i="31" s="1"/>
  <c r="V481" i="31"/>
  <c r="U481" i="31"/>
  <c r="C481" i="31"/>
  <c r="X480" i="31"/>
  <c r="Z480" i="31" s="1"/>
  <c r="V480" i="31"/>
  <c r="W480" i="31" s="1"/>
  <c r="U480" i="31"/>
  <c r="C480" i="31"/>
  <c r="D480" i="31" s="1"/>
  <c r="B480" i="31"/>
  <c r="X479" i="31"/>
  <c r="Y479" i="31" s="1"/>
  <c r="V479" i="31"/>
  <c r="U479" i="31"/>
  <c r="C479" i="31"/>
  <c r="X478" i="31"/>
  <c r="Y478" i="31" s="1"/>
  <c r="AA478" i="31" s="1"/>
  <c r="V478" i="31"/>
  <c r="W478" i="31" s="1"/>
  <c r="U478" i="31"/>
  <c r="C478" i="31"/>
  <c r="D478" i="31" s="1"/>
  <c r="B478" i="31"/>
  <c r="X477" i="31"/>
  <c r="Y477" i="31" s="1"/>
  <c r="V477" i="31"/>
  <c r="U477" i="31"/>
  <c r="C477" i="31"/>
  <c r="X476" i="31"/>
  <c r="Y476" i="31" s="1"/>
  <c r="AA476" i="31" s="1"/>
  <c r="V476" i="31"/>
  <c r="W476" i="31" s="1"/>
  <c r="U476" i="31"/>
  <c r="C476" i="31"/>
  <c r="D476" i="31" s="1"/>
  <c r="B476" i="31"/>
  <c r="X475" i="31"/>
  <c r="Y475" i="31" s="1"/>
  <c r="V475" i="31"/>
  <c r="U475" i="31"/>
  <c r="C475" i="31"/>
  <c r="X474" i="31"/>
  <c r="Z474" i="31" s="1"/>
  <c r="V474" i="31"/>
  <c r="W474" i="31" s="1"/>
  <c r="U474" i="31"/>
  <c r="C474" i="31"/>
  <c r="D474" i="31" s="1"/>
  <c r="B474" i="31"/>
  <c r="X473" i="31"/>
  <c r="Y473" i="31" s="1"/>
  <c r="V473" i="31"/>
  <c r="U473" i="31"/>
  <c r="C473" i="31"/>
  <c r="X472" i="31"/>
  <c r="V472" i="31"/>
  <c r="W472" i="31" s="1"/>
  <c r="U472" i="31"/>
  <c r="C472" i="31"/>
  <c r="D472" i="31" s="1"/>
  <c r="B472" i="31"/>
  <c r="X471" i="31"/>
  <c r="Y471" i="31" s="1"/>
  <c r="V471" i="31"/>
  <c r="U471" i="31"/>
  <c r="C471" i="31"/>
  <c r="X470" i="31"/>
  <c r="Y470" i="31" s="1"/>
  <c r="AA470" i="31" s="1"/>
  <c r="V470" i="31"/>
  <c r="W470" i="31" s="1"/>
  <c r="U470" i="31"/>
  <c r="C470" i="31"/>
  <c r="D470" i="31" s="1"/>
  <c r="B470" i="31"/>
  <c r="X469" i="31"/>
  <c r="Y469" i="31" s="1"/>
  <c r="V469" i="31"/>
  <c r="U469" i="31"/>
  <c r="C469" i="31"/>
  <c r="X468" i="31"/>
  <c r="Z468" i="31" s="1"/>
  <c r="V468" i="31"/>
  <c r="W468" i="31" s="1"/>
  <c r="U468" i="31"/>
  <c r="C468" i="31"/>
  <c r="D468" i="31" s="1"/>
  <c r="B468" i="31"/>
  <c r="X467" i="31"/>
  <c r="Y467" i="31" s="1"/>
  <c r="V467" i="31"/>
  <c r="U467" i="31"/>
  <c r="C467" i="31"/>
  <c r="X466" i="31"/>
  <c r="V466" i="31"/>
  <c r="W466" i="31" s="1"/>
  <c r="U466" i="31"/>
  <c r="C466" i="31"/>
  <c r="D466" i="31" s="1"/>
  <c r="B466" i="31"/>
  <c r="X465" i="31"/>
  <c r="Y465" i="31" s="1"/>
  <c r="V465" i="31"/>
  <c r="U465" i="31"/>
  <c r="C465" i="31"/>
  <c r="X464" i="31"/>
  <c r="Z464" i="31" s="1"/>
  <c r="V464" i="31"/>
  <c r="W464" i="31" s="1"/>
  <c r="U464" i="31"/>
  <c r="C464" i="31"/>
  <c r="D464" i="31" s="1"/>
  <c r="B464" i="31"/>
  <c r="X463" i="31"/>
  <c r="Y463" i="31" s="1"/>
  <c r="V463" i="31"/>
  <c r="U463" i="31"/>
  <c r="C463" i="31"/>
  <c r="X462" i="31"/>
  <c r="Y462" i="31" s="1"/>
  <c r="AA462" i="31" s="1"/>
  <c r="V462" i="31"/>
  <c r="W462" i="31" s="1"/>
  <c r="U462" i="31"/>
  <c r="C462" i="31"/>
  <c r="D462" i="31" s="1"/>
  <c r="B462" i="31"/>
  <c r="X461" i="31"/>
  <c r="Y461" i="31" s="1"/>
  <c r="V461" i="31"/>
  <c r="U461" i="31"/>
  <c r="C461" i="31"/>
  <c r="X460" i="31"/>
  <c r="Y460" i="31" s="1"/>
  <c r="AA460" i="31" s="1"/>
  <c r="V460" i="31"/>
  <c r="W460" i="31" s="1"/>
  <c r="U460" i="31"/>
  <c r="C460" i="31"/>
  <c r="D460" i="31" s="1"/>
  <c r="B460" i="31"/>
  <c r="X459" i="31"/>
  <c r="Y459" i="31" s="1"/>
  <c r="V459" i="31"/>
  <c r="U459" i="31"/>
  <c r="C459" i="31"/>
  <c r="X458" i="31"/>
  <c r="Z458" i="31" s="1"/>
  <c r="V458" i="31"/>
  <c r="W458" i="31" s="1"/>
  <c r="U458" i="31"/>
  <c r="C458" i="31"/>
  <c r="D458" i="31" s="1"/>
  <c r="B458" i="31"/>
  <c r="X457" i="31"/>
  <c r="Y457" i="31" s="1"/>
  <c r="V457" i="31"/>
  <c r="U457" i="31"/>
  <c r="C457" i="31"/>
  <c r="X456" i="31"/>
  <c r="V456" i="31"/>
  <c r="W456" i="31" s="1"/>
  <c r="U456" i="31"/>
  <c r="C456" i="31"/>
  <c r="D456" i="31" s="1"/>
  <c r="B456" i="31"/>
  <c r="X455" i="31"/>
  <c r="Y455" i="31" s="1"/>
  <c r="V455" i="31"/>
  <c r="U455" i="31"/>
  <c r="C455" i="31"/>
  <c r="X454" i="31"/>
  <c r="Y454" i="31" s="1"/>
  <c r="AA454" i="31" s="1"/>
  <c r="V454" i="31"/>
  <c r="W454" i="31" s="1"/>
  <c r="U454" i="31"/>
  <c r="C454" i="31"/>
  <c r="D454" i="31" s="1"/>
  <c r="B454" i="31"/>
  <c r="X453" i="31"/>
  <c r="Y453" i="31" s="1"/>
  <c r="V453" i="31"/>
  <c r="U453" i="31"/>
  <c r="C453" i="31"/>
  <c r="X452" i="31"/>
  <c r="Z452" i="31" s="1"/>
  <c r="V452" i="31"/>
  <c r="W452" i="31" s="1"/>
  <c r="U452" i="31"/>
  <c r="C452" i="31"/>
  <c r="D452" i="31" s="1"/>
  <c r="B452" i="31"/>
  <c r="X451" i="31"/>
  <c r="Y451" i="31" s="1"/>
  <c r="V451" i="31"/>
  <c r="U451" i="31"/>
  <c r="C451" i="31"/>
  <c r="X450" i="31"/>
  <c r="V450" i="31"/>
  <c r="W450" i="31" s="1"/>
  <c r="U450" i="31"/>
  <c r="C450" i="31"/>
  <c r="D450" i="31" s="1"/>
  <c r="B450" i="31"/>
  <c r="X449" i="31"/>
  <c r="Y449" i="31" s="1"/>
  <c r="V449" i="31"/>
  <c r="U449" i="31"/>
  <c r="C449" i="31"/>
  <c r="X448" i="31"/>
  <c r="Z448" i="31" s="1"/>
  <c r="V448" i="31"/>
  <c r="W448" i="31" s="1"/>
  <c r="U448" i="31"/>
  <c r="C448" i="31"/>
  <c r="D448" i="31" s="1"/>
  <c r="B448" i="31"/>
  <c r="X447" i="31"/>
  <c r="Y447" i="31" s="1"/>
  <c r="V447" i="31"/>
  <c r="U447" i="31"/>
  <c r="C447" i="31"/>
  <c r="X446" i="31"/>
  <c r="Y446" i="31" s="1"/>
  <c r="AA446" i="31" s="1"/>
  <c r="V446" i="31"/>
  <c r="W446" i="31" s="1"/>
  <c r="U446" i="31"/>
  <c r="C446" i="31"/>
  <c r="D446" i="31" s="1"/>
  <c r="B446" i="31"/>
  <c r="X445" i="31"/>
  <c r="Y445" i="31" s="1"/>
  <c r="V445" i="31"/>
  <c r="U445" i="31"/>
  <c r="C445" i="31"/>
  <c r="X444" i="31"/>
  <c r="Z444" i="31" s="1"/>
  <c r="V444" i="31"/>
  <c r="W444" i="31" s="1"/>
  <c r="U444" i="31"/>
  <c r="C444" i="31"/>
  <c r="D444" i="31" s="1"/>
  <c r="B444" i="31"/>
  <c r="X443" i="31"/>
  <c r="Y443" i="31" s="1"/>
  <c r="V443" i="31"/>
  <c r="U443" i="31"/>
  <c r="C443" i="31"/>
  <c r="X442" i="31"/>
  <c r="Z442" i="31" s="1"/>
  <c r="V442" i="31"/>
  <c r="W442" i="31" s="1"/>
  <c r="U442" i="31"/>
  <c r="C442" i="31"/>
  <c r="D442" i="31" s="1"/>
  <c r="B442" i="31"/>
  <c r="X441" i="31"/>
  <c r="Y441" i="31" s="1"/>
  <c r="V441" i="31"/>
  <c r="U441" i="31"/>
  <c r="C441" i="31"/>
  <c r="X440" i="31"/>
  <c r="V440" i="31"/>
  <c r="W440" i="31" s="1"/>
  <c r="U440" i="31"/>
  <c r="C440" i="31"/>
  <c r="D440" i="31" s="1"/>
  <c r="B440" i="31"/>
  <c r="X439" i="31"/>
  <c r="Y439" i="31" s="1"/>
  <c r="V439" i="31"/>
  <c r="U439" i="31"/>
  <c r="C439" i="31"/>
  <c r="X438" i="31"/>
  <c r="Y438" i="31" s="1"/>
  <c r="AA438" i="31" s="1"/>
  <c r="V438" i="31"/>
  <c r="W438" i="31" s="1"/>
  <c r="U438" i="31"/>
  <c r="C438" i="31"/>
  <c r="D438" i="31" s="1"/>
  <c r="B438" i="31"/>
  <c r="X497" i="31"/>
  <c r="Y497" i="31" s="1"/>
  <c r="V497" i="31"/>
  <c r="U497" i="31"/>
  <c r="C497" i="31"/>
  <c r="X496" i="31"/>
  <c r="Y496" i="31" s="1"/>
  <c r="AA496" i="31" s="1"/>
  <c r="V496" i="31"/>
  <c r="W496" i="31" s="1"/>
  <c r="U496" i="31"/>
  <c r="C496" i="31"/>
  <c r="D496" i="31" s="1"/>
  <c r="B496" i="31"/>
  <c r="X1167" i="31"/>
  <c r="Y1167" i="31" s="1"/>
  <c r="V1167" i="31"/>
  <c r="U1167" i="31"/>
  <c r="C1167" i="31"/>
  <c r="X1166" i="31"/>
  <c r="Z1166" i="31" s="1"/>
  <c r="V1166" i="31"/>
  <c r="W1166" i="31" s="1"/>
  <c r="U1166" i="31"/>
  <c r="C1166" i="31"/>
  <c r="D1166" i="31" s="1"/>
  <c r="B1166" i="31"/>
  <c r="X1165" i="31"/>
  <c r="Y1165" i="31" s="1"/>
  <c r="V1165" i="31"/>
  <c r="U1165" i="31"/>
  <c r="C1165" i="31"/>
  <c r="X1164" i="31"/>
  <c r="Z1164" i="31" s="1"/>
  <c r="V1164" i="31"/>
  <c r="W1164" i="31" s="1"/>
  <c r="U1164" i="31"/>
  <c r="C1164" i="31"/>
  <c r="D1164" i="31" s="1"/>
  <c r="B1164" i="31"/>
  <c r="X1163" i="31"/>
  <c r="Y1163" i="31" s="1"/>
  <c r="V1163" i="31"/>
  <c r="U1163" i="31"/>
  <c r="C1163" i="31"/>
  <c r="X1162" i="31"/>
  <c r="Z1162" i="31" s="1"/>
  <c r="V1162" i="31"/>
  <c r="W1162" i="31" s="1"/>
  <c r="U1162" i="31"/>
  <c r="C1162" i="31"/>
  <c r="D1162" i="31" s="1"/>
  <c r="B1162" i="31"/>
  <c r="X433" i="31"/>
  <c r="Y433" i="31" s="1"/>
  <c r="V433" i="31"/>
  <c r="U433" i="31"/>
  <c r="C433" i="31"/>
  <c r="X432" i="31"/>
  <c r="Z432" i="31" s="1"/>
  <c r="V432" i="31"/>
  <c r="W432" i="31" s="1"/>
  <c r="U432" i="31"/>
  <c r="C432" i="31"/>
  <c r="D432" i="31" s="1"/>
  <c r="B432" i="31"/>
  <c r="X431" i="31"/>
  <c r="Y431" i="31" s="1"/>
  <c r="V431" i="31"/>
  <c r="U431" i="31"/>
  <c r="C431" i="31"/>
  <c r="X430" i="31"/>
  <c r="Z430" i="31" s="1"/>
  <c r="V430" i="31"/>
  <c r="W430" i="31" s="1"/>
  <c r="U430" i="31"/>
  <c r="C430" i="31"/>
  <c r="D430" i="31" s="1"/>
  <c r="B430" i="31"/>
  <c r="X427" i="31"/>
  <c r="Y427" i="31" s="1"/>
  <c r="V427" i="31"/>
  <c r="U427" i="31"/>
  <c r="C427" i="31"/>
  <c r="X426" i="31"/>
  <c r="Y426" i="31" s="1"/>
  <c r="AA426" i="31" s="1"/>
  <c r="V426" i="31"/>
  <c r="W426" i="31" s="1"/>
  <c r="U426" i="31"/>
  <c r="C426" i="31"/>
  <c r="D426" i="31" s="1"/>
  <c r="B426" i="31"/>
  <c r="X429" i="31"/>
  <c r="Y429" i="31" s="1"/>
  <c r="V429" i="31"/>
  <c r="U429" i="31"/>
  <c r="C429" i="31"/>
  <c r="X428" i="31"/>
  <c r="Z428" i="31" s="1"/>
  <c r="V428" i="31"/>
  <c r="W428" i="31" s="1"/>
  <c r="U428" i="31"/>
  <c r="C428" i="31"/>
  <c r="D428" i="31" s="1"/>
  <c r="B428" i="31"/>
  <c r="X423" i="31"/>
  <c r="Y423" i="31" s="1"/>
  <c r="V423" i="31"/>
  <c r="U423" i="31"/>
  <c r="C423" i="31"/>
  <c r="X422" i="31"/>
  <c r="Y422" i="31" s="1"/>
  <c r="AA422" i="31" s="1"/>
  <c r="V422" i="31"/>
  <c r="W422" i="31" s="1"/>
  <c r="U422" i="31"/>
  <c r="C422" i="31"/>
  <c r="D422" i="31" s="1"/>
  <c r="B422" i="31"/>
  <c r="X421" i="31"/>
  <c r="Y421" i="31" s="1"/>
  <c r="V421" i="31"/>
  <c r="U421" i="31"/>
  <c r="C421" i="31"/>
  <c r="X420" i="31"/>
  <c r="Z420" i="31" s="1"/>
  <c r="V420" i="31"/>
  <c r="W420" i="31" s="1"/>
  <c r="U420" i="31"/>
  <c r="C420" i="31"/>
  <c r="D420" i="31" s="1"/>
  <c r="B420" i="31"/>
  <c r="X419" i="31"/>
  <c r="Y419" i="31" s="1"/>
  <c r="V419" i="31"/>
  <c r="U419" i="31"/>
  <c r="C419" i="31"/>
  <c r="X418" i="31"/>
  <c r="Z418" i="31" s="1"/>
  <c r="V418" i="31"/>
  <c r="W418" i="31" s="1"/>
  <c r="U418" i="31"/>
  <c r="C418" i="31"/>
  <c r="D418" i="31" s="1"/>
  <c r="B418" i="31"/>
  <c r="X417" i="31"/>
  <c r="Y417" i="31" s="1"/>
  <c r="V417" i="31"/>
  <c r="U417" i="31"/>
  <c r="C417" i="31"/>
  <c r="X416" i="31"/>
  <c r="Z416" i="31" s="1"/>
  <c r="V416" i="31"/>
  <c r="W416" i="31" s="1"/>
  <c r="U416" i="31"/>
  <c r="C416" i="31"/>
  <c r="D416" i="31" s="1"/>
  <c r="B416" i="31"/>
  <c r="X425" i="31"/>
  <c r="Y425" i="31" s="1"/>
  <c r="V425" i="31"/>
  <c r="U425" i="31"/>
  <c r="C425" i="31"/>
  <c r="X424" i="31"/>
  <c r="Z424" i="31" s="1"/>
  <c r="V424" i="31"/>
  <c r="W424" i="31" s="1"/>
  <c r="U424" i="31"/>
  <c r="C424" i="31"/>
  <c r="D424" i="31" s="1"/>
  <c r="B424" i="31"/>
  <c r="X399" i="31"/>
  <c r="Y399" i="31" s="1"/>
  <c r="V399" i="31"/>
  <c r="U399" i="31"/>
  <c r="C399" i="31"/>
  <c r="X398" i="31"/>
  <c r="Z398" i="31" s="1"/>
  <c r="V398" i="31"/>
  <c r="W398" i="31" s="1"/>
  <c r="U398" i="31"/>
  <c r="C398" i="31"/>
  <c r="D398" i="31" s="1"/>
  <c r="B398" i="31"/>
  <c r="X379" i="31"/>
  <c r="Y379" i="31" s="1"/>
  <c r="V379" i="31"/>
  <c r="U379" i="31"/>
  <c r="C379" i="31"/>
  <c r="X378" i="31"/>
  <c r="Y378" i="31" s="1"/>
  <c r="AA378" i="31" s="1"/>
  <c r="V378" i="31"/>
  <c r="W378" i="31" s="1"/>
  <c r="U378" i="31"/>
  <c r="C378" i="31"/>
  <c r="D378" i="31" s="1"/>
  <c r="B378" i="31"/>
  <c r="X377" i="31"/>
  <c r="Y377" i="31" s="1"/>
  <c r="V377" i="31"/>
  <c r="U377" i="31"/>
  <c r="C377" i="31"/>
  <c r="X376" i="31"/>
  <c r="Z376" i="31" s="1"/>
  <c r="V376" i="31"/>
  <c r="W376" i="31" s="1"/>
  <c r="U376" i="31"/>
  <c r="C376" i="31"/>
  <c r="D376" i="31" s="1"/>
  <c r="B376" i="31"/>
  <c r="X339" i="31"/>
  <c r="Y339" i="31" s="1"/>
  <c r="V335" i="31"/>
  <c r="U335" i="31"/>
  <c r="C335" i="31"/>
  <c r="X338" i="31"/>
  <c r="Y338" i="31" s="1"/>
  <c r="AA338" i="31" s="1"/>
  <c r="V334" i="31"/>
  <c r="W334" i="31" s="1"/>
  <c r="U334" i="31"/>
  <c r="C334" i="31"/>
  <c r="D334" i="31" s="1"/>
  <c r="B334" i="31"/>
  <c r="X345" i="31"/>
  <c r="Y345" i="31" s="1"/>
  <c r="V67" i="31"/>
  <c r="U67" i="31"/>
  <c r="C67" i="31"/>
  <c r="X344" i="31"/>
  <c r="Z344" i="31" s="1"/>
  <c r="V66" i="31"/>
  <c r="W66" i="31" s="1"/>
  <c r="U66" i="31"/>
  <c r="C66" i="31"/>
  <c r="D66" i="31" s="1"/>
  <c r="B66" i="31"/>
  <c r="X71" i="31"/>
  <c r="Y71" i="31" s="1"/>
  <c r="V325" i="31"/>
  <c r="U325" i="31"/>
  <c r="C325" i="31"/>
  <c r="X70" i="31"/>
  <c r="Z70" i="31" s="1"/>
  <c r="V324" i="31"/>
  <c r="W324" i="31" s="1"/>
  <c r="U324" i="31"/>
  <c r="C324" i="31"/>
  <c r="D324" i="31" s="1"/>
  <c r="B324" i="31"/>
  <c r="X209" i="31"/>
  <c r="Y209" i="31" s="1"/>
  <c r="V177" i="31"/>
  <c r="U177" i="31"/>
  <c r="C177" i="31"/>
  <c r="X208" i="31"/>
  <c r="Z208" i="31" s="1"/>
  <c r="V176" i="31"/>
  <c r="W176" i="31" s="1"/>
  <c r="U176" i="31"/>
  <c r="C176" i="31"/>
  <c r="D176" i="31" s="1"/>
  <c r="B176" i="31"/>
  <c r="X369" i="31"/>
  <c r="Y369" i="31" s="1"/>
  <c r="V369" i="31"/>
  <c r="U369" i="31"/>
  <c r="C369" i="31"/>
  <c r="X368" i="31"/>
  <c r="Z368" i="31" s="1"/>
  <c r="V368" i="31"/>
  <c r="W368" i="31" s="1"/>
  <c r="U368" i="31"/>
  <c r="C368" i="31"/>
  <c r="D368" i="31" s="1"/>
  <c r="B368" i="31"/>
  <c r="X329" i="31"/>
  <c r="Y329" i="31" s="1"/>
  <c r="V329" i="31"/>
  <c r="U329" i="31"/>
  <c r="C329" i="31"/>
  <c r="X328" i="31"/>
  <c r="Y328" i="31" s="1"/>
  <c r="AA328" i="31" s="1"/>
  <c r="V328" i="31"/>
  <c r="W328" i="31" s="1"/>
  <c r="U328" i="31"/>
  <c r="C328" i="31"/>
  <c r="D328" i="31" s="1"/>
  <c r="B328" i="31"/>
  <c r="X189" i="31"/>
  <c r="Y189" i="31" s="1"/>
  <c r="V189" i="31"/>
  <c r="U189" i="31"/>
  <c r="C189" i="31"/>
  <c r="X188" i="31"/>
  <c r="Z188" i="31" s="1"/>
  <c r="V188" i="31"/>
  <c r="W188" i="31" s="1"/>
  <c r="U188" i="31"/>
  <c r="C188" i="31"/>
  <c r="D188" i="31" s="1"/>
  <c r="B188" i="31"/>
  <c r="X245" i="31"/>
  <c r="Y245" i="31" s="1"/>
  <c r="V53" i="31"/>
  <c r="U53" i="31"/>
  <c r="C53" i="31"/>
  <c r="X244" i="31"/>
  <c r="Z244" i="31" s="1"/>
  <c r="V52" i="31"/>
  <c r="W52" i="31" s="1"/>
  <c r="U52" i="31"/>
  <c r="C52" i="31"/>
  <c r="D52" i="31" s="1"/>
  <c r="B52" i="31"/>
  <c r="X161" i="31"/>
  <c r="Y161" i="31" s="1"/>
  <c r="V185" i="31"/>
  <c r="U185" i="31"/>
  <c r="C185" i="31"/>
  <c r="X160" i="31"/>
  <c r="Y160" i="31" s="1"/>
  <c r="AA160" i="31" s="1"/>
  <c r="V184" i="31"/>
  <c r="W184" i="31" s="1"/>
  <c r="U184" i="31"/>
  <c r="C184" i="31"/>
  <c r="D184" i="31" s="1"/>
  <c r="B184" i="31"/>
  <c r="X337" i="31"/>
  <c r="Y337" i="31" s="1"/>
  <c r="V337" i="31"/>
  <c r="U337" i="31"/>
  <c r="C337" i="31"/>
  <c r="X336" i="31"/>
  <c r="Z336" i="31" s="1"/>
  <c r="V336" i="31"/>
  <c r="W336" i="31" s="1"/>
  <c r="U336" i="31"/>
  <c r="C336" i="31"/>
  <c r="D336" i="31" s="1"/>
  <c r="B336" i="31"/>
  <c r="X155" i="31"/>
  <c r="Y155" i="31" s="1"/>
  <c r="V179" i="31"/>
  <c r="U179" i="31"/>
  <c r="C179" i="31"/>
  <c r="X154" i="31"/>
  <c r="Z154" i="31" s="1"/>
  <c r="V178" i="31"/>
  <c r="W178" i="31" s="1"/>
  <c r="U178" i="31"/>
  <c r="C178" i="31"/>
  <c r="D178" i="31" s="1"/>
  <c r="B178" i="31"/>
  <c r="X191" i="31"/>
  <c r="Y191" i="31" s="1"/>
  <c r="V191" i="31"/>
  <c r="U191" i="31"/>
  <c r="C191" i="31"/>
  <c r="X190" i="31"/>
  <c r="Z190" i="31" s="1"/>
  <c r="V190" i="31"/>
  <c r="W190" i="31" s="1"/>
  <c r="U190" i="31"/>
  <c r="C190" i="31"/>
  <c r="D190" i="31" s="1"/>
  <c r="B190" i="31"/>
  <c r="X13" i="31"/>
  <c r="Y13" i="31" s="1"/>
  <c r="V15" i="31"/>
  <c r="U15" i="31"/>
  <c r="C15" i="31"/>
  <c r="X12" i="31"/>
  <c r="Z12" i="31" s="1"/>
  <c r="V14" i="31"/>
  <c r="W14" i="31" s="1"/>
  <c r="U14" i="31"/>
  <c r="C14" i="31"/>
  <c r="D14" i="31" s="1"/>
  <c r="X223" i="31"/>
  <c r="Y223" i="31" s="1"/>
  <c r="V245" i="31"/>
  <c r="U245" i="31"/>
  <c r="C245" i="31"/>
  <c r="X222" i="31"/>
  <c r="Z222" i="31" s="1"/>
  <c r="V244" i="31"/>
  <c r="W244" i="31" s="1"/>
  <c r="U244" i="31"/>
  <c r="C244" i="31"/>
  <c r="D244" i="31" s="1"/>
  <c r="B244" i="31"/>
  <c r="X253" i="31"/>
  <c r="Y253" i="31" s="1"/>
  <c r="V253" i="31"/>
  <c r="U253" i="31"/>
  <c r="C253" i="31"/>
  <c r="X252" i="31"/>
  <c r="Z252" i="31" s="1"/>
  <c r="V252" i="31"/>
  <c r="W252" i="31" s="1"/>
  <c r="U252" i="31"/>
  <c r="C252" i="31"/>
  <c r="D252" i="31" s="1"/>
  <c r="B252" i="31"/>
  <c r="X11" i="31"/>
  <c r="Y11" i="31" s="1"/>
  <c r="V13" i="31"/>
  <c r="U13" i="31"/>
  <c r="C13" i="31"/>
  <c r="X10" i="31"/>
  <c r="Y10" i="31" s="1"/>
  <c r="AA10" i="31" s="1"/>
  <c r="V12" i="31"/>
  <c r="W12" i="31" s="1"/>
  <c r="U12" i="31"/>
  <c r="C12" i="31"/>
  <c r="D12" i="31" s="1"/>
  <c r="X325" i="31"/>
  <c r="Y325" i="31" s="1"/>
  <c r="V131" i="31"/>
  <c r="U131" i="31"/>
  <c r="C131" i="31"/>
  <c r="X324" i="31"/>
  <c r="Y324" i="31" s="1"/>
  <c r="AA324" i="31" s="1"/>
  <c r="V130" i="31"/>
  <c r="W130" i="31" s="1"/>
  <c r="U130" i="31"/>
  <c r="C130" i="31"/>
  <c r="D130" i="31" s="1"/>
  <c r="B130" i="31"/>
  <c r="X9" i="31"/>
  <c r="Y9" i="31" s="1"/>
  <c r="V11" i="31"/>
  <c r="U11" i="31"/>
  <c r="C11" i="31"/>
  <c r="X8" i="31"/>
  <c r="Y8" i="31" s="1"/>
  <c r="AA8" i="31" s="1"/>
  <c r="V10" i="31"/>
  <c r="W10" i="31" s="1"/>
  <c r="U10" i="31"/>
  <c r="C10" i="31"/>
  <c r="D10" i="31" s="1"/>
  <c r="X61" i="31"/>
  <c r="Y61" i="31" s="1"/>
  <c r="V61" i="31"/>
  <c r="U61" i="31"/>
  <c r="C61" i="31"/>
  <c r="X60" i="31"/>
  <c r="Z60" i="31" s="1"/>
  <c r="V60" i="31"/>
  <c r="W60" i="31" s="1"/>
  <c r="U60" i="31"/>
  <c r="C60" i="31"/>
  <c r="D60" i="31" s="1"/>
  <c r="B60" i="31"/>
  <c r="Y383" i="31"/>
  <c r="V393" i="31"/>
  <c r="U393" i="31"/>
  <c r="C393" i="31"/>
  <c r="Z382" i="31"/>
  <c r="Y382" i="31"/>
  <c r="AA382" i="31" s="1"/>
  <c r="V392" i="31"/>
  <c r="W392" i="31" s="1"/>
  <c r="U392" i="31"/>
  <c r="C392" i="31"/>
  <c r="D392" i="31" s="1"/>
  <c r="B392" i="31"/>
  <c r="X393" i="31"/>
  <c r="Y393" i="31" s="1"/>
  <c r="V397" i="31"/>
  <c r="U397" i="31"/>
  <c r="C397" i="31"/>
  <c r="X392" i="31"/>
  <c r="Z392" i="31" s="1"/>
  <c r="V396" i="31"/>
  <c r="W396" i="31" s="1"/>
  <c r="U396" i="31"/>
  <c r="C396" i="31"/>
  <c r="D396" i="31" s="1"/>
  <c r="B396" i="31"/>
  <c r="X391" i="31"/>
  <c r="Y391" i="31" s="1"/>
  <c r="V391" i="31"/>
  <c r="U391" i="31"/>
  <c r="C391" i="31"/>
  <c r="X390" i="31"/>
  <c r="Z390" i="31" s="1"/>
  <c r="V390" i="31"/>
  <c r="W390" i="31" s="1"/>
  <c r="U390" i="31"/>
  <c r="C390" i="31"/>
  <c r="D390" i="31" s="1"/>
  <c r="B390" i="31"/>
  <c r="Y385" i="31"/>
  <c r="V395" i="31"/>
  <c r="U395" i="31"/>
  <c r="C395" i="31"/>
  <c r="Z384" i="31"/>
  <c r="Y384" i="31"/>
  <c r="AA384" i="31" s="1"/>
  <c r="V394" i="31"/>
  <c r="W394" i="31" s="1"/>
  <c r="U394" i="31"/>
  <c r="C394" i="31"/>
  <c r="D394" i="31" s="1"/>
  <c r="B394" i="31"/>
  <c r="X387" i="31"/>
  <c r="Y387" i="31" s="1"/>
  <c r="V387" i="31"/>
  <c r="U387" i="31"/>
  <c r="C387" i="31"/>
  <c r="X386" i="31"/>
  <c r="Z386" i="31" s="1"/>
  <c r="V386" i="31"/>
  <c r="W386" i="31" s="1"/>
  <c r="U386" i="31"/>
  <c r="C386" i="31"/>
  <c r="D386" i="31" s="1"/>
  <c r="B386" i="31"/>
  <c r="Y375" i="31"/>
  <c r="V383" i="31"/>
  <c r="U383" i="31"/>
  <c r="C383" i="31"/>
  <c r="Z374" i="31"/>
  <c r="Y374" i="31"/>
  <c r="AA374" i="31" s="1"/>
  <c r="V382" i="31"/>
  <c r="W382" i="31" s="1"/>
  <c r="U382" i="31"/>
  <c r="C382" i="31"/>
  <c r="D382" i="31" s="1"/>
  <c r="B382" i="31"/>
  <c r="X149" i="31"/>
  <c r="Y149" i="31" s="1"/>
  <c r="V385" i="31"/>
  <c r="U385" i="31"/>
  <c r="C385" i="31"/>
  <c r="X148" i="31"/>
  <c r="Z148" i="31" s="1"/>
  <c r="V384" i="31"/>
  <c r="W384" i="31" s="1"/>
  <c r="U384" i="31"/>
  <c r="C384" i="31"/>
  <c r="D384" i="31" s="1"/>
  <c r="B384" i="31"/>
  <c r="X159" i="31"/>
  <c r="Y159" i="31" s="1"/>
  <c r="V389" i="31"/>
  <c r="U389" i="31"/>
  <c r="C389" i="31"/>
  <c r="X158" i="31"/>
  <c r="Y158" i="31" s="1"/>
  <c r="AA158" i="31" s="1"/>
  <c r="V388" i="31"/>
  <c r="W388" i="31" s="1"/>
  <c r="U388" i="31"/>
  <c r="C388" i="31"/>
  <c r="D388" i="31" s="1"/>
  <c r="Y415" i="31"/>
  <c r="V415" i="31"/>
  <c r="U415" i="31"/>
  <c r="C415" i="31"/>
  <c r="Z414" i="31"/>
  <c r="Y414" i="31"/>
  <c r="AA414" i="31" s="1"/>
  <c r="V414" i="31"/>
  <c r="W414" i="31" s="1"/>
  <c r="U414" i="31"/>
  <c r="C414" i="31"/>
  <c r="D414" i="31" s="1"/>
  <c r="B414" i="31"/>
  <c r="X1151" i="31"/>
  <c r="Y1151" i="31" s="1"/>
  <c r="V1151" i="31"/>
  <c r="U1151" i="31"/>
  <c r="C1151" i="31"/>
  <c r="X1150" i="31"/>
  <c r="Z1150" i="31" s="1"/>
  <c r="V1150" i="31"/>
  <c r="W1150" i="31" s="1"/>
  <c r="U1150" i="31"/>
  <c r="C1150" i="31"/>
  <c r="D1150" i="31" s="1"/>
  <c r="B1150" i="31"/>
  <c r="X1149" i="31"/>
  <c r="Y1149" i="31" s="1"/>
  <c r="V1149" i="31"/>
  <c r="U1149" i="31"/>
  <c r="C1149" i="31"/>
  <c r="X1148" i="31"/>
  <c r="Z1148" i="31" s="1"/>
  <c r="V1148" i="31"/>
  <c r="W1148" i="31" s="1"/>
  <c r="U1148" i="31"/>
  <c r="C1148" i="31"/>
  <c r="D1148" i="31" s="1"/>
  <c r="B1148" i="31"/>
  <c r="X1137" i="31"/>
  <c r="Y1137" i="31" s="1"/>
  <c r="V1137" i="31"/>
  <c r="U1137" i="31"/>
  <c r="C1137" i="31"/>
  <c r="X1136" i="31"/>
  <c r="Z1136" i="31" s="1"/>
  <c r="V1136" i="31"/>
  <c r="W1136" i="31" s="1"/>
  <c r="U1136" i="31"/>
  <c r="C1136" i="31"/>
  <c r="D1136" i="31" s="1"/>
  <c r="B1136" i="31"/>
  <c r="X1131" i="31"/>
  <c r="Y1131" i="31" s="1"/>
  <c r="V1131" i="31"/>
  <c r="U1131" i="31"/>
  <c r="C1131" i="31"/>
  <c r="X1130" i="31"/>
  <c r="Z1130" i="31" s="1"/>
  <c r="V1130" i="31"/>
  <c r="W1130" i="31" s="1"/>
  <c r="U1130" i="31"/>
  <c r="C1130" i="31"/>
  <c r="D1130" i="31" s="1"/>
  <c r="B1130" i="31"/>
  <c r="X1129" i="31"/>
  <c r="Y1129" i="31" s="1"/>
  <c r="V1129" i="31"/>
  <c r="U1129" i="31"/>
  <c r="C1129" i="31"/>
  <c r="X1128" i="31"/>
  <c r="Y1128" i="31" s="1"/>
  <c r="AA1128" i="31" s="1"/>
  <c r="V1128" i="31"/>
  <c r="W1128" i="31" s="1"/>
  <c r="U1128" i="31"/>
  <c r="C1128" i="31"/>
  <c r="D1128" i="31" s="1"/>
  <c r="B1128" i="31"/>
  <c r="X1127" i="31"/>
  <c r="Y1127" i="31" s="1"/>
  <c r="V1127" i="31"/>
  <c r="U1127" i="31"/>
  <c r="C1127" i="31"/>
  <c r="X1126" i="31"/>
  <c r="Z1126" i="31" s="1"/>
  <c r="V1126" i="31"/>
  <c r="W1126" i="31" s="1"/>
  <c r="U1126" i="31"/>
  <c r="C1126" i="31"/>
  <c r="D1126" i="31" s="1"/>
  <c r="B1126" i="31"/>
  <c r="X1125" i="31"/>
  <c r="Y1125" i="31" s="1"/>
  <c r="V1125" i="31"/>
  <c r="U1125" i="31"/>
  <c r="C1125" i="31"/>
  <c r="X1124" i="31"/>
  <c r="Z1124" i="31" s="1"/>
  <c r="V1124" i="31"/>
  <c r="W1124" i="31" s="1"/>
  <c r="U1124" i="31"/>
  <c r="C1124" i="31"/>
  <c r="D1124" i="31" s="1"/>
  <c r="B1124" i="31"/>
  <c r="X1121" i="31"/>
  <c r="Y1121" i="31" s="1"/>
  <c r="V1121" i="31"/>
  <c r="U1121" i="31"/>
  <c r="C1121" i="31"/>
  <c r="X1120" i="31"/>
  <c r="Z1120" i="31" s="1"/>
  <c r="V1120" i="31"/>
  <c r="W1120" i="31" s="1"/>
  <c r="U1120" i="31"/>
  <c r="C1120" i="31"/>
  <c r="D1120" i="31" s="1"/>
  <c r="B1120" i="31"/>
  <c r="X1117" i="31"/>
  <c r="Y1117" i="31" s="1"/>
  <c r="V1117" i="31"/>
  <c r="U1117" i="31"/>
  <c r="C1117" i="31"/>
  <c r="X1116" i="31"/>
  <c r="Z1116" i="31" s="1"/>
  <c r="V1116" i="31"/>
  <c r="W1116" i="31" s="1"/>
  <c r="U1116" i="31"/>
  <c r="C1116" i="31"/>
  <c r="D1116" i="31" s="1"/>
  <c r="B1116" i="31"/>
  <c r="X1115" i="31"/>
  <c r="Y1115" i="31" s="1"/>
  <c r="V1115" i="31"/>
  <c r="U1115" i="31"/>
  <c r="C1115" i="31"/>
  <c r="X1114" i="31"/>
  <c r="Z1114" i="31" s="1"/>
  <c r="V1114" i="31"/>
  <c r="W1114" i="31" s="1"/>
  <c r="U1114" i="31"/>
  <c r="C1114" i="31"/>
  <c r="D1114" i="31" s="1"/>
  <c r="B1114" i="31"/>
  <c r="X1113" i="31"/>
  <c r="Y1113" i="31" s="1"/>
  <c r="V1113" i="31"/>
  <c r="U1113" i="31"/>
  <c r="C1113" i="31"/>
  <c r="X1112" i="31"/>
  <c r="Z1112" i="31" s="1"/>
  <c r="V1112" i="31"/>
  <c r="W1112" i="31" s="1"/>
  <c r="U1112" i="31"/>
  <c r="C1112" i="31"/>
  <c r="D1112" i="31" s="1"/>
  <c r="B1112" i="31"/>
  <c r="X409" i="31"/>
  <c r="Y409" i="31" s="1"/>
  <c r="V409" i="31"/>
  <c r="U409" i="31"/>
  <c r="C409" i="31"/>
  <c r="X408" i="31"/>
  <c r="Z408" i="31" s="1"/>
  <c r="V408" i="31"/>
  <c r="W408" i="31" s="1"/>
  <c r="U408" i="31"/>
  <c r="C408" i="31"/>
  <c r="D408" i="31" s="1"/>
  <c r="B408" i="31"/>
  <c r="X407" i="31"/>
  <c r="Y407" i="31" s="1"/>
  <c r="V407" i="31"/>
  <c r="U407" i="31"/>
  <c r="C407" i="31"/>
  <c r="X406" i="31"/>
  <c r="Y406" i="31" s="1"/>
  <c r="AA406" i="31" s="1"/>
  <c r="V406" i="31"/>
  <c r="W406" i="31" s="1"/>
  <c r="U406" i="31"/>
  <c r="C406" i="31"/>
  <c r="D406" i="31" s="1"/>
  <c r="B406" i="31"/>
  <c r="X405" i="31"/>
  <c r="Y405" i="31" s="1"/>
  <c r="V405" i="31"/>
  <c r="U405" i="31"/>
  <c r="C405" i="31"/>
  <c r="X404" i="31"/>
  <c r="Z404" i="31" s="1"/>
  <c r="V404" i="31"/>
  <c r="W404" i="31" s="1"/>
  <c r="U404" i="31"/>
  <c r="C404" i="31"/>
  <c r="D404" i="31" s="1"/>
  <c r="B404" i="31"/>
  <c r="X403" i="31"/>
  <c r="Y403" i="31" s="1"/>
  <c r="V403" i="31"/>
  <c r="U403" i="31"/>
  <c r="C403" i="31"/>
  <c r="X402" i="31"/>
  <c r="Z402" i="31" s="1"/>
  <c r="V402" i="31"/>
  <c r="W402" i="31" s="1"/>
  <c r="U402" i="31"/>
  <c r="C402" i="31"/>
  <c r="D402" i="31" s="1"/>
  <c r="B402" i="31"/>
  <c r="X401" i="31"/>
  <c r="Y401" i="31" s="1"/>
  <c r="V401" i="31"/>
  <c r="U401" i="31"/>
  <c r="C401" i="31"/>
  <c r="X400" i="31"/>
  <c r="Z400" i="31" s="1"/>
  <c r="V400" i="31"/>
  <c r="W400" i="31" s="1"/>
  <c r="U400" i="31"/>
  <c r="C400" i="31"/>
  <c r="D400" i="31" s="1"/>
  <c r="B400" i="31"/>
  <c r="X1161" i="31"/>
  <c r="Y1161" i="31" s="1"/>
  <c r="V1161" i="31"/>
  <c r="U1161" i="31"/>
  <c r="C1161" i="31"/>
  <c r="X1160" i="31"/>
  <c r="Z1160" i="31" s="1"/>
  <c r="V1160" i="31"/>
  <c r="W1160" i="31" s="1"/>
  <c r="U1160" i="31"/>
  <c r="C1160" i="31"/>
  <c r="D1160" i="31" s="1"/>
  <c r="B1160" i="31"/>
  <c r="X1153" i="31"/>
  <c r="Y1153" i="31" s="1"/>
  <c r="V1153" i="31"/>
  <c r="U1153" i="31"/>
  <c r="C1153" i="31"/>
  <c r="X1152" i="31"/>
  <c r="Z1152" i="31" s="1"/>
  <c r="V1152" i="31"/>
  <c r="W1152" i="31" s="1"/>
  <c r="U1152" i="31"/>
  <c r="C1152" i="31"/>
  <c r="D1152" i="31" s="1"/>
  <c r="B1152" i="31"/>
  <c r="X1135" i="31"/>
  <c r="Y1135" i="31" s="1"/>
  <c r="V1135" i="31"/>
  <c r="U1135" i="31"/>
  <c r="C1135" i="31"/>
  <c r="X1134" i="31"/>
  <c r="Z1134" i="31" s="1"/>
  <c r="V1134" i="31"/>
  <c r="W1134" i="31" s="1"/>
  <c r="U1134" i="31"/>
  <c r="C1134" i="31"/>
  <c r="D1134" i="31" s="1"/>
  <c r="B1134" i="31"/>
  <c r="X381" i="31"/>
  <c r="Y381" i="31" s="1"/>
  <c r="V381" i="31"/>
  <c r="U381" i="31"/>
  <c r="C381" i="31"/>
  <c r="X380" i="31"/>
  <c r="Z380" i="31" s="1"/>
  <c r="V380" i="31"/>
  <c r="W380" i="31" s="1"/>
  <c r="U380" i="31"/>
  <c r="C380" i="31"/>
  <c r="D380" i="31" s="1"/>
  <c r="B380" i="31"/>
  <c r="C591" i="32"/>
  <c r="B2" i="32"/>
  <c r="CY2" i="30" l="1"/>
  <c r="CY151" i="30" s="1"/>
  <c r="CY154" i="30" s="1"/>
  <c r="CP151" i="30"/>
  <c r="CP154" i="30" s="1"/>
  <c r="CO2" i="30"/>
  <c r="CO151" i="30" s="1"/>
  <c r="CO154" i="30" s="1"/>
  <c r="CV151" i="30"/>
  <c r="CV154" i="30" s="1"/>
  <c r="CB2" i="30"/>
  <c r="CB151" i="30" s="1"/>
  <c r="CB154" i="30" s="1"/>
  <c r="J623" i="8"/>
  <c r="CK2" i="30"/>
  <c r="CK151" i="30" s="1"/>
  <c r="CK154" i="30" s="1"/>
  <c r="CS2" i="30"/>
  <c r="CS151" i="30" s="1"/>
  <c r="CS154" i="30" s="1"/>
  <c r="DA2" i="30"/>
  <c r="DA151" i="30" s="1"/>
  <c r="DA154" i="30" s="1"/>
  <c r="CM2" i="30"/>
  <c r="CM151" i="30" s="1"/>
  <c r="CM154" i="30" s="1"/>
  <c r="CU2" i="30"/>
  <c r="CU151" i="30" s="1"/>
  <c r="CU154" i="30" s="1"/>
  <c r="DC2" i="30"/>
  <c r="DC151" i="30" s="1"/>
  <c r="DC154" i="30" s="1"/>
  <c r="BW151" i="30"/>
  <c r="BW154" i="30" s="1"/>
  <c r="BZ2" i="30"/>
  <c r="BZ151" i="30" s="1"/>
  <c r="BZ154" i="30" s="1"/>
  <c r="BO151" i="30"/>
  <c r="BO154" i="30" s="1"/>
  <c r="BQ151" i="30"/>
  <c r="BQ154" i="30" s="1"/>
  <c r="Z16" i="31"/>
  <c r="Z22" i="31"/>
  <c r="Z40" i="31"/>
  <c r="Y12" i="31"/>
  <c r="AA12" i="31" s="1"/>
  <c r="Z10" i="31"/>
  <c r="CI2" i="30"/>
  <c r="CI151" i="30" s="1"/>
  <c r="CI154" i="30" s="1"/>
  <c r="CF151" i="30"/>
  <c r="CF154" i="30" s="1"/>
  <c r="BJ2" i="30"/>
  <c r="BJ151" i="30" s="1"/>
  <c r="BJ154" i="30" s="1"/>
  <c r="BG151" i="30"/>
  <c r="BG154" i="30" s="1"/>
  <c r="BF2" i="30"/>
  <c r="BF151" i="30" s="1"/>
  <c r="BF154" i="30" s="1"/>
  <c r="BN2" i="30"/>
  <c r="BN151" i="30" s="1"/>
  <c r="BN154" i="30" s="1"/>
  <c r="BV2" i="30"/>
  <c r="BV151" i="30" s="1"/>
  <c r="BV154" i="30" s="1"/>
  <c r="BK151" i="30"/>
  <c r="BK154" i="30" s="1"/>
  <c r="BS151" i="30"/>
  <c r="BS154" i="30" s="1"/>
  <c r="AJ151" i="30"/>
  <c r="AJ154" i="30" s="1"/>
  <c r="AR151" i="30"/>
  <c r="AR154" i="30" s="1"/>
  <c r="AZ151" i="30"/>
  <c r="AZ154" i="30" s="1"/>
  <c r="AD151" i="30"/>
  <c r="AD154" i="30" s="1"/>
  <c r="AL151" i="30"/>
  <c r="AL154" i="30" s="1"/>
  <c r="AT151" i="30"/>
  <c r="AT154" i="30" s="1"/>
  <c r="AF151" i="30"/>
  <c r="AF154" i="30" s="1"/>
  <c r="AV151" i="30"/>
  <c r="AV154" i="30" s="1"/>
  <c r="AO2" i="30"/>
  <c r="AO151" i="30" s="1"/>
  <c r="AO154" i="30" s="1"/>
  <c r="AH151" i="30"/>
  <c r="AH154" i="30" s="1"/>
  <c r="AP151" i="30"/>
  <c r="AP154" i="30" s="1"/>
  <c r="AX151" i="30"/>
  <c r="AX154" i="30" s="1"/>
  <c r="K151" i="30"/>
  <c r="K154" i="30" s="1"/>
  <c r="S151" i="30"/>
  <c r="S154" i="30" s="1"/>
  <c r="H2" i="30"/>
  <c r="H151" i="30" s="1"/>
  <c r="H154" i="30" s="1"/>
  <c r="P2" i="30"/>
  <c r="P151" i="30" s="1"/>
  <c r="P154" i="30" s="1"/>
  <c r="X2" i="30"/>
  <c r="X151" i="30" s="1"/>
  <c r="X154" i="30" s="1"/>
  <c r="E151" i="30"/>
  <c r="E154" i="30" s="1"/>
  <c r="M151" i="30"/>
  <c r="M154" i="30" s="1"/>
  <c r="U151" i="30"/>
  <c r="U154" i="30" s="1"/>
  <c r="J2" i="30"/>
  <c r="J151" i="30" s="1"/>
  <c r="J154" i="30" s="1"/>
  <c r="R2" i="30"/>
  <c r="R151" i="30" s="1"/>
  <c r="R154" i="30" s="1"/>
  <c r="Z2" i="30"/>
  <c r="Z151" i="30" s="1"/>
  <c r="Z154" i="30" s="1"/>
  <c r="Z584" i="31"/>
  <c r="Z14" i="31"/>
  <c r="Y34" i="31"/>
  <c r="AA34" i="31" s="1"/>
  <c r="Z36" i="31"/>
  <c r="Y74" i="31"/>
  <c r="AA74" i="31" s="1"/>
  <c r="Z26" i="31"/>
  <c r="Y1178" i="31"/>
  <c r="AA1178" i="31" s="1"/>
  <c r="Y388" i="31"/>
  <c r="AA388" i="31" s="1"/>
  <c r="Z28" i="31"/>
  <c r="Y46" i="31"/>
  <c r="AA46" i="31" s="1"/>
  <c r="Y964" i="31"/>
  <c r="AA964" i="31" s="1"/>
  <c r="Z8" i="31"/>
  <c r="Z24" i="31"/>
  <c r="Y142" i="31"/>
  <c r="AA142" i="31" s="1"/>
  <c r="Y588" i="31"/>
  <c r="AA588" i="31" s="1"/>
  <c r="Z852" i="31"/>
  <c r="Y700" i="31"/>
  <c r="AA700" i="31" s="1"/>
  <c r="Y758" i="31"/>
  <c r="AA758" i="31" s="1"/>
  <c r="Y590" i="31"/>
  <c r="AA590" i="31" s="1"/>
  <c r="Y646" i="31"/>
  <c r="AA646" i="31" s="1"/>
  <c r="Y518" i="31"/>
  <c r="AA518" i="31" s="1"/>
  <c r="Y18" i="31"/>
  <c r="AA18" i="31" s="1"/>
  <c r="Z120" i="31"/>
  <c r="Y38" i="31"/>
  <c r="AA38" i="31" s="1"/>
  <c r="Y30" i="31"/>
  <c r="AA30" i="31" s="1"/>
  <c r="Z512" i="31"/>
  <c r="Z526" i="31"/>
  <c r="Z854" i="31"/>
  <c r="Y858" i="31"/>
  <c r="AA858" i="31" s="1"/>
  <c r="Z884" i="31"/>
  <c r="Y204" i="31"/>
  <c r="AA204" i="31" s="1"/>
  <c r="Y492" i="31"/>
  <c r="AA492" i="31" s="1"/>
  <c r="Y826" i="31"/>
  <c r="AA826" i="31" s="1"/>
  <c r="Y288" i="31"/>
  <c r="AA288" i="31" s="1"/>
  <c r="Z616" i="31"/>
  <c r="Y620" i="31"/>
  <c r="AA620" i="31" s="1"/>
  <c r="Z702" i="31"/>
  <c r="Z728" i="31"/>
  <c r="Y732" i="31"/>
  <c r="AA732" i="31" s="1"/>
  <c r="Z966" i="31"/>
  <c r="Y970" i="31"/>
  <c r="AA970" i="31" s="1"/>
  <c r="Z1004" i="31"/>
  <c r="Z1030" i="31"/>
  <c r="Y1034" i="31"/>
  <c r="AA1034" i="31" s="1"/>
  <c r="Y1070" i="31"/>
  <c r="AA1070" i="31" s="1"/>
  <c r="Y224" i="31"/>
  <c r="AA224" i="31" s="1"/>
  <c r="Y102" i="31"/>
  <c r="AA102" i="31" s="1"/>
  <c r="Y638" i="31"/>
  <c r="AA638" i="31" s="1"/>
  <c r="Y662" i="31"/>
  <c r="AA662" i="31" s="1"/>
  <c r="Z916" i="31"/>
  <c r="Y510" i="31"/>
  <c r="AA510" i="31" s="1"/>
  <c r="Y574" i="31"/>
  <c r="AA574" i="31" s="1"/>
  <c r="Y980" i="31"/>
  <c r="AA980" i="31" s="1"/>
  <c r="Y1126" i="31"/>
  <c r="AA1126" i="31" s="1"/>
  <c r="Z158" i="31"/>
  <c r="Z378" i="31"/>
  <c r="Y444" i="31"/>
  <c r="AA444" i="31" s="1"/>
  <c r="Z592" i="31"/>
  <c r="Y630" i="31"/>
  <c r="AA630" i="31" s="1"/>
  <c r="Y804" i="31"/>
  <c r="AA804" i="31" s="1"/>
  <c r="Z844" i="31"/>
  <c r="Z460" i="31"/>
  <c r="Z972" i="31"/>
  <c r="Z328" i="31"/>
  <c r="Z476" i="31"/>
  <c r="Y572" i="31"/>
  <c r="AA572" i="31" s="1"/>
  <c r="Y622" i="31"/>
  <c r="AA622" i="31" s="1"/>
  <c r="Z796" i="31"/>
  <c r="Y914" i="31"/>
  <c r="AA914" i="31" s="1"/>
  <c r="Z1128" i="31"/>
  <c r="Z426" i="31"/>
  <c r="Z446" i="31"/>
  <c r="Y468" i="31"/>
  <c r="AA468" i="31" s="1"/>
  <c r="Z486" i="31"/>
  <c r="Y490" i="31"/>
  <c r="AA490" i="31" s="1"/>
  <c r="Y582" i="31"/>
  <c r="AA582" i="31" s="1"/>
  <c r="Y598" i="31"/>
  <c r="AA598" i="31" s="1"/>
  <c r="Y654" i="31"/>
  <c r="AA654" i="31" s="1"/>
  <c r="Y670" i="31"/>
  <c r="AA670" i="31" s="1"/>
  <c r="Y850" i="31"/>
  <c r="AA850" i="31" s="1"/>
  <c r="Y946" i="31"/>
  <c r="AA946" i="31" s="1"/>
  <c r="Y974" i="31"/>
  <c r="AA974" i="31" s="1"/>
  <c r="Z982" i="31"/>
  <c r="Y986" i="31"/>
  <c r="AA986" i="31" s="1"/>
  <c r="Y1022" i="31"/>
  <c r="AA1022" i="31" s="1"/>
  <c r="Y1058" i="31"/>
  <c r="AA1058" i="31" s="1"/>
  <c r="Z1102" i="31"/>
  <c r="Y50" i="31"/>
  <c r="AA50" i="31" s="1"/>
  <c r="Z184" i="31"/>
  <c r="Z330" i="31"/>
  <c r="Y1166" i="31"/>
  <c r="AA1166" i="31" s="1"/>
  <c r="Z438" i="31"/>
  <c r="Y550" i="31"/>
  <c r="AA550" i="31" s="1"/>
  <c r="Y882" i="31"/>
  <c r="AA882" i="31" s="1"/>
  <c r="Y990" i="31"/>
  <c r="AA990" i="31" s="1"/>
  <c r="Y1132" i="31"/>
  <c r="AA1132" i="31" s="1"/>
  <c r="Z112" i="31"/>
  <c r="Y534" i="31"/>
  <c r="AA534" i="31" s="1"/>
  <c r="Y604" i="31"/>
  <c r="AA604" i="31" s="1"/>
  <c r="Z710" i="31"/>
  <c r="Y750" i="31"/>
  <c r="AA750" i="31" s="1"/>
  <c r="Y762" i="31"/>
  <c r="AA762" i="31" s="1"/>
  <c r="Y922" i="31"/>
  <c r="AA922" i="31" s="1"/>
  <c r="Z1068" i="31"/>
  <c r="Y1076" i="31"/>
  <c r="AA1076" i="31" s="1"/>
  <c r="Z1094" i="31"/>
  <c r="Z220" i="31"/>
  <c r="Z434" i="31"/>
  <c r="Y452" i="31"/>
  <c r="AA452" i="31" s="1"/>
  <c r="Z478" i="31"/>
  <c r="Y542" i="31"/>
  <c r="AA542" i="31" s="1"/>
  <c r="Z648" i="31"/>
  <c r="Y652" i="31"/>
  <c r="AA652" i="31" s="1"/>
  <c r="Z664" i="31"/>
  <c r="Y668" i="31"/>
  <c r="AA668" i="31" s="1"/>
  <c r="Z886" i="31"/>
  <c r="Y890" i="31"/>
  <c r="AA890" i="31" s="1"/>
  <c r="Z1028" i="31"/>
  <c r="Y502" i="31"/>
  <c r="AA502" i="31" s="1"/>
  <c r="Z640" i="31"/>
  <c r="Y742" i="31"/>
  <c r="AA742" i="31" s="1"/>
  <c r="Z988" i="31"/>
  <c r="Y996" i="31"/>
  <c r="AA996" i="31" s="1"/>
  <c r="Y948" i="31"/>
  <c r="AA948" i="31" s="1"/>
  <c r="Y962" i="31"/>
  <c r="AA962" i="31" s="1"/>
  <c r="Y1052" i="31"/>
  <c r="AA1052" i="31" s="1"/>
  <c r="Y1060" i="31"/>
  <c r="AA1060" i="31" s="1"/>
  <c r="Y1092" i="31"/>
  <c r="AA1092" i="31" s="1"/>
  <c r="Y64" i="31"/>
  <c r="AA64" i="31" s="1"/>
  <c r="Y1158" i="31"/>
  <c r="AA1158" i="31" s="1"/>
  <c r="Y226" i="31"/>
  <c r="AA226" i="31" s="1"/>
  <c r="Z406" i="31"/>
  <c r="Y420" i="31"/>
  <c r="AA420" i="31" s="1"/>
  <c r="Z520" i="31"/>
  <c r="Y524" i="31"/>
  <c r="AA524" i="31" s="1"/>
  <c r="Z536" i="31"/>
  <c r="Y540" i="31"/>
  <c r="AA540" i="31" s="1"/>
  <c r="Y678" i="31"/>
  <c r="AA678" i="31" s="1"/>
  <c r="Z712" i="31"/>
  <c r="Y716" i="31"/>
  <c r="AA716" i="31" s="1"/>
  <c r="Y734" i="31"/>
  <c r="AA734" i="31" s="1"/>
  <c r="Z780" i="31"/>
  <c r="Z790" i="31"/>
  <c r="Y798" i="31"/>
  <c r="AA798" i="31" s="1"/>
  <c r="Z806" i="31"/>
  <c r="Y810" i="31"/>
  <c r="AA810" i="31" s="1"/>
  <c r="Z820" i="31"/>
  <c r="Z876" i="31"/>
  <c r="Z1006" i="31"/>
  <c r="Z1038" i="31"/>
  <c r="Y268" i="31"/>
  <c r="AA268" i="31" s="1"/>
  <c r="Z216" i="31"/>
  <c r="Z1138" i="31"/>
  <c r="Z436" i="31"/>
  <c r="AQ602" i="8"/>
  <c r="Y404" i="31"/>
  <c r="AA404" i="31" s="1"/>
  <c r="Z454" i="31"/>
  <c r="Z462" i="31"/>
  <c r="Z576" i="31"/>
  <c r="Z600" i="31"/>
  <c r="Z704" i="31"/>
  <c r="Z788" i="31"/>
  <c r="Y834" i="31"/>
  <c r="AA834" i="31" s="1"/>
  <c r="Y866" i="31"/>
  <c r="AA866" i="31" s="1"/>
  <c r="Y898" i="31"/>
  <c r="AA898" i="31" s="1"/>
  <c r="Y930" i="31"/>
  <c r="AA930" i="31" s="1"/>
  <c r="Z958" i="31"/>
  <c r="Y1010" i="31"/>
  <c r="AA1010" i="31" s="1"/>
  <c r="Z212" i="31"/>
  <c r="Z144" i="31"/>
  <c r="Z258" i="31"/>
  <c r="Z80" i="31"/>
  <c r="Z308" i="31"/>
  <c r="Y180" i="31"/>
  <c r="AA180" i="31" s="1"/>
  <c r="Z118" i="31"/>
  <c r="Y100" i="31"/>
  <c r="AA100" i="31" s="1"/>
  <c r="Z160" i="31"/>
  <c r="Y344" i="31"/>
  <c r="AA344" i="31" s="1"/>
  <c r="Z504" i="31"/>
  <c r="Y508" i="31"/>
  <c r="AA508" i="31" s="1"/>
  <c r="Y558" i="31"/>
  <c r="AA558" i="31" s="1"/>
  <c r="Y566" i="31"/>
  <c r="AA566" i="31" s="1"/>
  <c r="Z608" i="31"/>
  <c r="Z632" i="31"/>
  <c r="Y636" i="31"/>
  <c r="AA636" i="31" s="1"/>
  <c r="Y686" i="31"/>
  <c r="AA686" i="31" s="1"/>
  <c r="Y694" i="31"/>
  <c r="AA694" i="31" s="1"/>
  <c r="Z720" i="31"/>
  <c r="Y766" i="31"/>
  <c r="AA766" i="31" s="1"/>
  <c r="Z774" i="31"/>
  <c r="Y778" i="31"/>
  <c r="AA778" i="31" s="1"/>
  <c r="Y814" i="31"/>
  <c r="AA814" i="31" s="1"/>
  <c r="Z828" i="31"/>
  <c r="Z838" i="31"/>
  <c r="Y842" i="31"/>
  <c r="AA842" i="31" s="1"/>
  <c r="Z860" i="31"/>
  <c r="Z870" i="31"/>
  <c r="Y874" i="31"/>
  <c r="AA874" i="31" s="1"/>
  <c r="Z892" i="31"/>
  <c r="Z902" i="31"/>
  <c r="Y906" i="31"/>
  <c r="AA906" i="31" s="1"/>
  <c r="Z924" i="31"/>
  <c r="Z934" i="31"/>
  <c r="Y938" i="31"/>
  <c r="AA938" i="31" s="1"/>
  <c r="Z956" i="31"/>
  <c r="Z1014" i="31"/>
  <c r="Y1018" i="31"/>
  <c r="AA1018" i="31" s="1"/>
  <c r="Y1044" i="31"/>
  <c r="AA1044" i="31" s="1"/>
  <c r="Y1054" i="31"/>
  <c r="AA1054" i="31" s="1"/>
  <c r="Y1084" i="31"/>
  <c r="AA1084" i="31" s="1"/>
  <c r="Z232" i="31"/>
  <c r="Z494" i="31"/>
  <c r="Z624" i="31"/>
  <c r="Z736" i="31"/>
  <c r="Z744" i="31"/>
  <c r="Y748" i="31"/>
  <c r="AA748" i="31" s="1"/>
  <c r="Y782" i="31"/>
  <c r="AA782" i="31" s="1"/>
  <c r="Y818" i="31"/>
  <c r="AA818" i="31" s="1"/>
  <c r="Y846" i="31"/>
  <c r="AA846" i="31" s="1"/>
  <c r="Y878" i="31"/>
  <c r="AA878" i="31" s="1"/>
  <c r="Y910" i="31"/>
  <c r="AA910" i="31" s="1"/>
  <c r="Y942" i="31"/>
  <c r="AA942" i="31" s="1"/>
  <c r="Y994" i="31"/>
  <c r="AA994" i="31" s="1"/>
  <c r="Y1074" i="31"/>
  <c r="AA1074" i="31" s="1"/>
  <c r="Z372" i="31"/>
  <c r="Y138" i="31"/>
  <c r="AA138" i="31" s="1"/>
  <c r="Y56" i="31"/>
  <c r="AA56" i="31" s="1"/>
  <c r="Z110" i="31"/>
  <c r="Z92" i="31"/>
  <c r="Z1142" i="31"/>
  <c r="Y336" i="31"/>
  <c r="AA336" i="31" s="1"/>
  <c r="Z496" i="31"/>
  <c r="Y484" i="31"/>
  <c r="AA484" i="31" s="1"/>
  <c r="Z528" i="31"/>
  <c r="Z552" i="31"/>
  <c r="Y556" i="31"/>
  <c r="AA556" i="31" s="1"/>
  <c r="Y606" i="31"/>
  <c r="AA606" i="31" s="1"/>
  <c r="Y614" i="31"/>
  <c r="AA614" i="31" s="1"/>
  <c r="Z656" i="31"/>
  <c r="Z680" i="31"/>
  <c r="Y684" i="31"/>
  <c r="AA684" i="31" s="1"/>
  <c r="Y718" i="31"/>
  <c r="AA718" i="31" s="1"/>
  <c r="Y726" i="31"/>
  <c r="AA726" i="31" s="1"/>
  <c r="Z764" i="31"/>
  <c r="Y772" i="31"/>
  <c r="AA772" i="31" s="1"/>
  <c r="Y794" i="31"/>
  <c r="AA794" i="31" s="1"/>
  <c r="Z812" i="31"/>
  <c r="Z822" i="31"/>
  <c r="Y836" i="31"/>
  <c r="AA836" i="31" s="1"/>
  <c r="Y868" i="31"/>
  <c r="AA868" i="31" s="1"/>
  <c r="Y900" i="31"/>
  <c r="AA900" i="31" s="1"/>
  <c r="Y932" i="31"/>
  <c r="AA932" i="31" s="1"/>
  <c r="Z998" i="31"/>
  <c r="Y1002" i="31"/>
  <c r="AA1002" i="31" s="1"/>
  <c r="Y1012" i="31"/>
  <c r="AA1012" i="31" s="1"/>
  <c r="Y1036" i="31"/>
  <c r="AA1036" i="31" s="1"/>
  <c r="Y1042" i="31"/>
  <c r="AA1042" i="31" s="1"/>
  <c r="Z1078" i="31"/>
  <c r="Y1082" i="31"/>
  <c r="AA1082" i="31" s="1"/>
  <c r="Y1100" i="31"/>
  <c r="AA1100" i="31" s="1"/>
  <c r="Z280" i="31"/>
  <c r="Y306" i="31"/>
  <c r="AA306" i="31" s="1"/>
  <c r="Z182" i="31"/>
  <c r="Y176" i="31"/>
  <c r="AA176" i="31" s="1"/>
  <c r="Z76" i="31"/>
  <c r="Z324" i="31"/>
  <c r="Z422" i="31"/>
  <c r="Z544" i="31"/>
  <c r="Z568" i="31"/>
  <c r="Z672" i="31"/>
  <c r="Z696" i="31"/>
  <c r="Z908" i="31"/>
  <c r="Z918" i="31"/>
  <c r="Z940" i="31"/>
  <c r="Z950" i="31"/>
  <c r="Y954" i="31"/>
  <c r="AA954" i="31" s="1"/>
  <c r="Y978" i="31"/>
  <c r="AA978" i="31" s="1"/>
  <c r="Y1020" i="31"/>
  <c r="AA1020" i="31" s="1"/>
  <c r="Y1026" i="31"/>
  <c r="AA1026" i="31" s="1"/>
  <c r="Z1062" i="31"/>
  <c r="Y1066" i="31"/>
  <c r="AA1066" i="31" s="1"/>
  <c r="Z282" i="31"/>
  <c r="Y152" i="31"/>
  <c r="AA152" i="31" s="1"/>
  <c r="Z1170" i="31"/>
  <c r="Y90" i="31"/>
  <c r="AA90" i="31" s="1"/>
  <c r="Z338" i="31"/>
  <c r="Z470" i="31"/>
  <c r="Y474" i="31"/>
  <c r="AA474" i="31" s="1"/>
  <c r="Z560" i="31"/>
  <c r="Z688" i="31"/>
  <c r="Y802" i="31"/>
  <c r="AA802" i="31" s="1"/>
  <c r="Y830" i="31"/>
  <c r="AA830" i="31" s="1"/>
  <c r="Y862" i="31"/>
  <c r="AA862" i="31" s="1"/>
  <c r="Y894" i="31"/>
  <c r="AA894" i="31" s="1"/>
  <c r="Y926" i="31"/>
  <c r="AA926" i="31" s="1"/>
  <c r="Z1046" i="31"/>
  <c r="Y1050" i="31"/>
  <c r="AA1050" i="31" s="1"/>
  <c r="Z1086" i="31"/>
  <c r="Y1090" i="31"/>
  <c r="AA1090" i="31" s="1"/>
  <c r="Y402" i="31"/>
  <c r="AA402" i="31" s="1"/>
  <c r="Y1124" i="31"/>
  <c r="AA1124" i="31" s="1"/>
  <c r="Y60" i="31"/>
  <c r="AA60" i="31" s="1"/>
  <c r="Y154" i="31"/>
  <c r="AA154" i="31" s="1"/>
  <c r="Y70" i="31"/>
  <c r="AA70" i="31" s="1"/>
  <c r="Y418" i="31"/>
  <c r="AA418" i="31" s="1"/>
  <c r="Y1164" i="31"/>
  <c r="AA1164" i="31" s="1"/>
  <c r="Z440" i="31"/>
  <c r="Y440" i="31"/>
  <c r="AA440" i="31" s="1"/>
  <c r="Z450" i="31"/>
  <c r="Y450" i="31"/>
  <c r="AA450" i="31" s="1"/>
  <c r="Z472" i="31"/>
  <c r="Y472" i="31"/>
  <c r="AA472" i="31" s="1"/>
  <c r="Y400" i="31"/>
  <c r="AA400" i="31" s="1"/>
  <c r="Y1120" i="31"/>
  <c r="AA1120" i="31" s="1"/>
  <c r="Y386" i="31"/>
  <c r="AA386" i="31" s="1"/>
  <c r="Y190" i="31"/>
  <c r="AA190" i="31" s="1"/>
  <c r="Y208" i="31"/>
  <c r="AA208" i="31" s="1"/>
  <c r="Y416" i="31"/>
  <c r="AA416" i="31" s="1"/>
  <c r="Y1162" i="31"/>
  <c r="AA1162" i="31" s="1"/>
  <c r="Y1160" i="31"/>
  <c r="AA1160" i="31" s="1"/>
  <c r="Y1116" i="31"/>
  <c r="AA1116" i="31" s="1"/>
  <c r="Y1150" i="31"/>
  <c r="AA1150" i="31" s="1"/>
  <c r="Y368" i="31"/>
  <c r="AA368" i="31" s="1"/>
  <c r="Y424" i="31"/>
  <c r="AA424" i="31" s="1"/>
  <c r="Y432" i="31"/>
  <c r="AA432" i="31" s="1"/>
  <c r="Y458" i="31"/>
  <c r="AA458" i="31" s="1"/>
  <c r="Z488" i="31"/>
  <c r="Y488" i="31"/>
  <c r="AA488" i="31" s="1"/>
  <c r="Y1152" i="31"/>
  <c r="AA1152" i="31" s="1"/>
  <c r="Y1114" i="31"/>
  <c r="AA1114" i="31" s="1"/>
  <c r="Y1148" i="31"/>
  <c r="AA1148" i="31" s="1"/>
  <c r="Y222" i="31"/>
  <c r="AA222" i="31" s="1"/>
  <c r="Y398" i="31"/>
  <c r="AA398" i="31" s="1"/>
  <c r="Y430" i="31"/>
  <c r="AA430" i="31" s="1"/>
  <c r="Y1134" i="31"/>
  <c r="AA1134" i="31" s="1"/>
  <c r="Y1112" i="31"/>
  <c r="AA1112" i="31" s="1"/>
  <c r="Y1136" i="31"/>
  <c r="AA1136" i="31" s="1"/>
  <c r="Y392" i="31"/>
  <c r="AA392" i="31" s="1"/>
  <c r="Y252" i="31"/>
  <c r="AA252" i="31" s="1"/>
  <c r="Y188" i="31"/>
  <c r="AA188" i="31" s="1"/>
  <c r="Z456" i="31"/>
  <c r="Y456" i="31"/>
  <c r="AA456" i="31" s="1"/>
  <c r="Z466" i="31"/>
  <c r="Y466" i="31"/>
  <c r="AA466" i="31" s="1"/>
  <c r="Y380" i="31"/>
  <c r="AA380" i="31" s="1"/>
  <c r="Y408" i="31"/>
  <c r="AA408" i="31" s="1"/>
  <c r="Y1130" i="31"/>
  <c r="AA1130" i="31" s="1"/>
  <c r="Y148" i="31"/>
  <c r="AA148" i="31" s="1"/>
  <c r="Y390" i="31"/>
  <c r="AA390" i="31" s="1"/>
  <c r="Y244" i="31"/>
  <c r="AA244" i="31" s="1"/>
  <c r="Y376" i="31"/>
  <c r="AA376" i="31" s="1"/>
  <c r="Y428" i="31"/>
  <c r="AA428" i="31" s="1"/>
  <c r="Y442" i="31"/>
  <c r="AA442" i="31" s="1"/>
  <c r="Y482" i="31"/>
  <c r="AA482" i="31" s="1"/>
  <c r="Y500" i="31"/>
  <c r="AA500" i="31" s="1"/>
  <c r="Y516" i="31"/>
  <c r="AA516" i="31" s="1"/>
  <c r="Y532" i="31"/>
  <c r="AA532" i="31" s="1"/>
  <c r="Y548" i="31"/>
  <c r="AA548" i="31" s="1"/>
  <c r="Y564" i="31"/>
  <c r="AA564" i="31" s="1"/>
  <c r="Y580" i="31"/>
  <c r="AA580" i="31" s="1"/>
  <c r="Y596" i="31"/>
  <c r="AA596" i="31" s="1"/>
  <c r="Y612" i="31"/>
  <c r="AA612" i="31" s="1"/>
  <c r="Y628" i="31"/>
  <c r="AA628" i="31" s="1"/>
  <c r="Y644" i="31"/>
  <c r="AA644" i="31" s="1"/>
  <c r="Y660" i="31"/>
  <c r="AA660" i="31" s="1"/>
  <c r="Y676" i="31"/>
  <c r="AA676" i="31" s="1"/>
  <c r="Y692" i="31"/>
  <c r="AA692" i="31" s="1"/>
  <c r="Y708" i="31"/>
  <c r="AA708" i="31" s="1"/>
  <c r="Y724" i="31"/>
  <c r="AA724" i="31" s="1"/>
  <c r="Y740" i="31"/>
  <c r="AA740" i="31" s="1"/>
  <c r="Y756" i="31"/>
  <c r="AA756" i="31" s="1"/>
  <c r="Z784" i="31"/>
  <c r="Y784" i="31"/>
  <c r="AA784" i="31" s="1"/>
  <c r="Y448" i="31"/>
  <c r="AA448" i="31" s="1"/>
  <c r="Y464" i="31"/>
  <c r="AA464" i="31" s="1"/>
  <c r="Y480" i="31"/>
  <c r="AA480" i="31" s="1"/>
  <c r="Y498" i="31"/>
  <c r="AA498" i="31" s="1"/>
  <c r="Y514" i="31"/>
  <c r="AA514" i="31" s="1"/>
  <c r="Y530" i="31"/>
  <c r="AA530" i="31" s="1"/>
  <c r="Y546" i="31"/>
  <c r="AA546" i="31" s="1"/>
  <c r="Y562" i="31"/>
  <c r="AA562" i="31" s="1"/>
  <c r="Y578" i="31"/>
  <c r="AA578" i="31" s="1"/>
  <c r="Y594" i="31"/>
  <c r="AA594" i="31" s="1"/>
  <c r="Y610" i="31"/>
  <c r="AA610" i="31" s="1"/>
  <c r="Y626" i="31"/>
  <c r="AA626" i="31" s="1"/>
  <c r="Y642" i="31"/>
  <c r="AA642" i="31" s="1"/>
  <c r="Y658" i="31"/>
  <c r="AA658" i="31" s="1"/>
  <c r="Y674" i="31"/>
  <c r="AA674" i="31" s="1"/>
  <c r="Y690" i="31"/>
  <c r="AA690" i="31" s="1"/>
  <c r="Y706" i="31"/>
  <c r="AA706" i="31" s="1"/>
  <c r="Y722" i="31"/>
  <c r="AA722" i="31" s="1"/>
  <c r="Y738" i="31"/>
  <c r="AA738" i="31" s="1"/>
  <c r="Y754" i="31"/>
  <c r="AA754" i="31" s="1"/>
  <c r="Z768" i="31"/>
  <c r="Z808" i="31"/>
  <c r="Y808" i="31"/>
  <c r="AA808" i="31" s="1"/>
  <c r="Z832" i="31"/>
  <c r="Y832" i="31"/>
  <c r="AA832" i="31" s="1"/>
  <c r="Y752" i="31"/>
  <c r="AA752" i="31" s="1"/>
  <c r="Z792" i="31"/>
  <c r="Y792" i="31"/>
  <c r="AA792" i="31" s="1"/>
  <c r="Z816" i="31"/>
  <c r="Y816" i="31"/>
  <c r="AA816" i="31" s="1"/>
  <c r="Y506" i="31"/>
  <c r="AA506" i="31" s="1"/>
  <c r="Y522" i="31"/>
  <c r="AA522" i="31" s="1"/>
  <c r="Y538" i="31"/>
  <c r="AA538" i="31" s="1"/>
  <c r="Y554" i="31"/>
  <c r="AA554" i="31" s="1"/>
  <c r="Y570" i="31"/>
  <c r="AA570" i="31" s="1"/>
  <c r="Y586" i="31"/>
  <c r="AA586" i="31" s="1"/>
  <c r="Y602" i="31"/>
  <c r="AA602" i="31" s="1"/>
  <c r="Y618" i="31"/>
  <c r="AA618" i="31" s="1"/>
  <c r="Y634" i="31"/>
  <c r="AA634" i="31" s="1"/>
  <c r="Y650" i="31"/>
  <c r="AA650" i="31" s="1"/>
  <c r="Y666" i="31"/>
  <c r="AA666" i="31" s="1"/>
  <c r="Y682" i="31"/>
  <c r="AA682" i="31" s="1"/>
  <c r="Y698" i="31"/>
  <c r="AA698" i="31" s="1"/>
  <c r="Y714" i="31"/>
  <c r="AA714" i="31" s="1"/>
  <c r="Y730" i="31"/>
  <c r="AA730" i="31" s="1"/>
  <c r="Y746" i="31"/>
  <c r="AA746" i="31" s="1"/>
  <c r="Z760" i="31"/>
  <c r="Y760" i="31"/>
  <c r="AA760" i="31" s="1"/>
  <c r="Z776" i="31"/>
  <c r="Y776" i="31"/>
  <c r="AA776" i="31" s="1"/>
  <c r="Y786" i="31"/>
  <c r="AA786" i="31" s="1"/>
  <c r="Y770" i="31"/>
  <c r="AA770" i="31" s="1"/>
  <c r="Z800" i="31"/>
  <c r="Y800" i="31"/>
  <c r="AA800" i="31" s="1"/>
  <c r="Z824" i="31"/>
  <c r="Y824" i="31"/>
  <c r="AA824" i="31" s="1"/>
  <c r="Y840" i="31"/>
  <c r="AA840" i="31" s="1"/>
  <c r="Y856" i="31"/>
  <c r="AA856" i="31" s="1"/>
  <c r="Y872" i="31"/>
  <c r="AA872" i="31" s="1"/>
  <c r="Y888" i="31"/>
  <c r="AA888" i="31" s="1"/>
  <c r="Y904" i="31"/>
  <c r="AA904" i="31" s="1"/>
  <c r="Y920" i="31"/>
  <c r="AA920" i="31" s="1"/>
  <c r="Y936" i="31"/>
  <c r="AA936" i="31" s="1"/>
  <c r="Y952" i="31"/>
  <c r="AA952" i="31" s="1"/>
  <c r="Y968" i="31"/>
  <c r="AA968" i="31" s="1"/>
  <c r="Y984" i="31"/>
  <c r="AA984" i="31" s="1"/>
  <c r="Y1000" i="31"/>
  <c r="AA1000" i="31" s="1"/>
  <c r="Y1016" i="31"/>
  <c r="AA1016" i="31" s="1"/>
  <c r="Y1032" i="31"/>
  <c r="AA1032" i="31" s="1"/>
  <c r="Y1048" i="31"/>
  <c r="AA1048" i="31" s="1"/>
  <c r="Y1064" i="31"/>
  <c r="AA1064" i="31" s="1"/>
  <c r="Y1080" i="31"/>
  <c r="AA1080" i="31" s="1"/>
  <c r="Y1096" i="31"/>
  <c r="AA1096" i="31" s="1"/>
  <c r="Z276" i="31"/>
  <c r="Y276" i="31"/>
  <c r="AA276" i="31" s="1"/>
  <c r="Z192" i="31"/>
  <c r="Y192" i="31"/>
  <c r="AA192" i="31" s="1"/>
  <c r="Y848" i="31"/>
  <c r="AA848" i="31" s="1"/>
  <c r="Y864" i="31"/>
  <c r="AA864" i="31" s="1"/>
  <c r="Y880" i="31"/>
  <c r="AA880" i="31" s="1"/>
  <c r="Y896" i="31"/>
  <c r="AA896" i="31" s="1"/>
  <c r="Y912" i="31"/>
  <c r="AA912" i="31" s="1"/>
  <c r="Y928" i="31"/>
  <c r="AA928" i="31" s="1"/>
  <c r="Y944" i="31"/>
  <c r="AA944" i="31" s="1"/>
  <c r="Y960" i="31"/>
  <c r="AA960" i="31" s="1"/>
  <c r="Y976" i="31"/>
  <c r="AA976" i="31" s="1"/>
  <c r="Y992" i="31"/>
  <c r="AA992" i="31" s="1"/>
  <c r="Y1008" i="31"/>
  <c r="AA1008" i="31" s="1"/>
  <c r="Y1024" i="31"/>
  <c r="AA1024" i="31" s="1"/>
  <c r="Y1040" i="31"/>
  <c r="AA1040" i="31" s="1"/>
  <c r="Y1056" i="31"/>
  <c r="AA1056" i="31" s="1"/>
  <c r="Y1072" i="31"/>
  <c r="AA1072" i="31" s="1"/>
  <c r="Y1088" i="31"/>
  <c r="AA1088" i="31" s="1"/>
  <c r="Z1098" i="31"/>
  <c r="Y1098" i="31"/>
  <c r="AA1098" i="31" s="1"/>
  <c r="Z304" i="31"/>
  <c r="Y304" i="31"/>
  <c r="AA304" i="31" s="1"/>
  <c r="Z1104" i="31"/>
  <c r="Z284" i="31"/>
  <c r="Z310" i="31"/>
  <c r="Z272" i="31"/>
  <c r="Z364" i="31"/>
  <c r="Z266" i="31"/>
  <c r="Z342" i="31"/>
  <c r="Z126" i="31"/>
  <c r="Z108" i="31"/>
  <c r="Z260" i="31"/>
  <c r="Z1140" i="31"/>
  <c r="Z178" i="31"/>
  <c r="Z352" i="31"/>
  <c r="Z370" i="31"/>
  <c r="Z84" i="31"/>
  <c r="Z94" i="31"/>
  <c r="Y164" i="31"/>
  <c r="AA164" i="31" s="1"/>
  <c r="Y254" i="31"/>
  <c r="AA254" i="31" s="1"/>
  <c r="Y20" i="31"/>
  <c r="AA20" i="31" s="1"/>
  <c r="Y292" i="31"/>
  <c r="AA292" i="31" s="1"/>
  <c r="Y206" i="31"/>
  <c r="AA206" i="31" s="1"/>
  <c r="Y172" i="31"/>
  <c r="AA172" i="31" s="1"/>
  <c r="Y62" i="31"/>
  <c r="AA62" i="31" s="1"/>
  <c r="Y140" i="31"/>
  <c r="AA140" i="31" s="1"/>
  <c r="Y54" i="31"/>
  <c r="AA54" i="31" s="1"/>
  <c r="Y194" i="31"/>
  <c r="AA194" i="31" s="1"/>
  <c r="Y1122" i="31"/>
  <c r="AA1122" i="31" s="1"/>
  <c r="Y1156" i="31"/>
  <c r="AA1156" i="31" s="1"/>
  <c r="Y264" i="31"/>
  <c r="AA264" i="31" s="1"/>
  <c r="Y234" i="31"/>
  <c r="AA234" i="31" s="1"/>
  <c r="Y6" i="31"/>
  <c r="AA6" i="31" s="1"/>
  <c r="Y88" i="31"/>
  <c r="AA88" i="31" s="1"/>
  <c r="Y214" i="31"/>
  <c r="AA214" i="31" s="1"/>
  <c r="Y1168" i="31"/>
  <c r="AA1168" i="31" s="1"/>
  <c r="Y302" i="31"/>
  <c r="AA302" i="31" s="1"/>
  <c r="Y186" i="31"/>
  <c r="AA186" i="31" s="1"/>
  <c r="Y326" i="31"/>
  <c r="AA326" i="31" s="1"/>
  <c r="Y168" i="31"/>
  <c r="AA168" i="31" s="1"/>
  <c r="Y68" i="31"/>
  <c r="AA68" i="31" s="1"/>
  <c r="Y354" i="31"/>
  <c r="AA354" i="31" s="1"/>
  <c r="Y256" i="31"/>
  <c r="AA256" i="31" s="1"/>
  <c r="Y340" i="31"/>
  <c r="AA340" i="31" s="1"/>
  <c r="Y240" i="31"/>
  <c r="AA240" i="31" s="1"/>
  <c r="Y114" i="31"/>
  <c r="AA114" i="31" s="1"/>
  <c r="Y350" i="31"/>
  <c r="AA350" i="31" s="1"/>
  <c r="Y162" i="31"/>
  <c r="AA162" i="31" s="1"/>
  <c r="Y1118" i="31"/>
  <c r="AA1118" i="31" s="1"/>
  <c r="Y1154" i="31"/>
  <c r="AA1154" i="31" s="1"/>
  <c r="Y200" i="31"/>
  <c r="AA200" i="31" s="1"/>
  <c r="Y134" i="31"/>
  <c r="AA134" i="31" s="1"/>
  <c r="Y196" i="31"/>
  <c r="AA196" i="31" s="1"/>
  <c r="Y86" i="31"/>
  <c r="AA86" i="31" s="1"/>
  <c r="Y202" i="31"/>
  <c r="AA202" i="31" s="1"/>
  <c r="Y1110" i="31"/>
  <c r="AA1110" i="31" s="1"/>
  <c r="Y300" i="31"/>
  <c r="AA300" i="31" s="1"/>
  <c r="Y316" i="31"/>
  <c r="AA316" i="31" s="1"/>
  <c r="Y166" i="31"/>
  <c r="AA166" i="31" s="1"/>
  <c r="Y296" i="31"/>
  <c r="AA296" i="31" s="1"/>
  <c r="Y228" i="31"/>
  <c r="AA228" i="31" s="1"/>
  <c r="Y358" i="31"/>
  <c r="AA358" i="31" s="1"/>
  <c r="Y246" i="31"/>
  <c r="AA246" i="31" s="1"/>
  <c r="Y136" i="31"/>
  <c r="AA136" i="31" s="1"/>
  <c r="Y170" i="31"/>
  <c r="AA170" i="31" s="1"/>
  <c r="Y322" i="31"/>
  <c r="AA322" i="31" s="1"/>
  <c r="Y236" i="31"/>
  <c r="AA236" i="31" s="1"/>
  <c r="Y230" i="31"/>
  <c r="AA230" i="31" s="1"/>
  <c r="Y156" i="31"/>
  <c r="AA156" i="31" s="1"/>
  <c r="Y262" i="31"/>
  <c r="AA262" i="31" s="1"/>
  <c r="Y130" i="31"/>
  <c r="AA130" i="31" s="1"/>
  <c r="Y124" i="31"/>
  <c r="AA124" i="31" s="1"/>
  <c r="Y1146" i="31"/>
  <c r="AA1146" i="31" s="1"/>
  <c r="Y66" i="31"/>
  <c r="AA66" i="31" s="1"/>
  <c r="Y52" i="31"/>
  <c r="AA52" i="31" s="1"/>
  <c r="Y82" i="31"/>
  <c r="AA82" i="31" s="1"/>
  <c r="Y198" i="31"/>
  <c r="AA198" i="31" s="1"/>
  <c r="Y1108" i="31"/>
  <c r="AA1108" i="31" s="1"/>
  <c r="Y298" i="31"/>
  <c r="AA298" i="31" s="1"/>
  <c r="Y314" i="31"/>
  <c r="AA314" i="31" s="1"/>
  <c r="Y248" i="31"/>
  <c r="AA248" i="31" s="1"/>
  <c r="Y58" i="31"/>
  <c r="AA58" i="31" s="1"/>
  <c r="Y32" i="31"/>
  <c r="AA32" i="31" s="1"/>
  <c r="Y174" i="31"/>
  <c r="AA174" i="31" s="1"/>
  <c r="Y146" i="31"/>
  <c r="AA146" i="31" s="1"/>
  <c r="Y106" i="31"/>
  <c r="AA106" i="31" s="1"/>
  <c r="Y150" i="31"/>
  <c r="AA150" i="31" s="1"/>
  <c r="Y290" i="31"/>
  <c r="AA290" i="31" s="1"/>
  <c r="Y132" i="31"/>
  <c r="AA132" i="31" s="1"/>
  <c r="Y334" i="31"/>
  <c r="AA334" i="31" s="1"/>
  <c r="Y1144" i="31"/>
  <c r="AA1144" i="31" s="1"/>
  <c r="Y318" i="31"/>
  <c r="AA318" i="31" s="1"/>
  <c r="Y346" i="31"/>
  <c r="AA346" i="31" s="1"/>
  <c r="Y98" i="31"/>
  <c r="AA98" i="31" s="1"/>
  <c r="Y1106" i="31"/>
  <c r="AA1106" i="31" s="1"/>
  <c r="Y286" i="31"/>
  <c r="AA286" i="31" s="1"/>
  <c r="Y312" i="31"/>
  <c r="AA312" i="31" s="1"/>
  <c r="Y218" i="31"/>
  <c r="AA218" i="31" s="1"/>
  <c r="Y116" i="31"/>
  <c r="AA116" i="31" s="1"/>
  <c r="Y104" i="31"/>
  <c r="AA104" i="31" s="1"/>
  <c r="Y362" i="31"/>
  <c r="AA362" i="31" s="1"/>
  <c r="Y210" i="31"/>
  <c r="AA210" i="31" s="1"/>
  <c r="Y72" i="31"/>
  <c r="AA72" i="31" s="1"/>
  <c r="Y128" i="31"/>
  <c r="AA128" i="31" s="1"/>
  <c r="Y122" i="31"/>
  <c r="AA122" i="31" s="1"/>
  <c r="Y278" i="31"/>
  <c r="AA278" i="31" s="1"/>
  <c r="Y42" i="31"/>
  <c r="AA42" i="31" s="1"/>
  <c r="Y356" i="31"/>
  <c r="AA356" i="31" s="1"/>
  <c r="Y242" i="31"/>
  <c r="AA242" i="31" s="1"/>
  <c r="Y78" i="31"/>
  <c r="AA78" i="31" s="1"/>
  <c r="Y96" i="31"/>
  <c r="AA96" i="31" s="1"/>
  <c r="DG2" i="30"/>
  <c r="DH151" i="30" s="1"/>
  <c r="H622" i="8" l="1"/>
  <c r="J622" i="8"/>
  <c r="DK155" i="30"/>
  <c r="DG151" i="30"/>
  <c r="L320" i="31" l="1"/>
  <c r="G321" i="31"/>
  <c r="O321" i="31"/>
  <c r="F318" i="31"/>
  <c r="N318" i="31"/>
  <c r="I319" i="31"/>
  <c r="Q319" i="31"/>
  <c r="G362" i="31"/>
  <c r="O362" i="31"/>
  <c r="J363" i="31"/>
  <c r="K330" i="31"/>
  <c r="F331" i="31"/>
  <c r="N331" i="31"/>
  <c r="L358" i="31"/>
  <c r="G359" i="31"/>
  <c r="O359" i="31"/>
  <c r="F234" i="31"/>
  <c r="N234" i="31"/>
  <c r="I235" i="31"/>
  <c r="Q235" i="31"/>
  <c r="H286" i="31"/>
  <c r="P286" i="31"/>
  <c r="K287" i="31"/>
  <c r="J198" i="31"/>
  <c r="M199" i="31"/>
  <c r="L104" i="31"/>
  <c r="G105" i="31"/>
  <c r="O105" i="31"/>
  <c r="F118" i="31"/>
  <c r="N118" i="31"/>
  <c r="I119" i="31"/>
  <c r="Q119" i="31"/>
  <c r="H242" i="31"/>
  <c r="P242" i="31"/>
  <c r="K243" i="31"/>
  <c r="J70" i="31"/>
  <c r="M71" i="31"/>
  <c r="L388" i="31"/>
  <c r="G389" i="31"/>
  <c r="O389" i="31"/>
  <c r="L1174" i="31"/>
  <c r="G1175" i="31"/>
  <c r="O1175" i="31"/>
  <c r="H22" i="31"/>
  <c r="P22" i="31"/>
  <c r="K23" i="31"/>
  <c r="L1172" i="31"/>
  <c r="G1173" i="31"/>
  <c r="O1173" i="31"/>
  <c r="H26" i="31"/>
  <c r="P26" i="31"/>
  <c r="K27" i="31"/>
  <c r="L1178" i="31"/>
  <c r="G1179" i="31"/>
  <c r="O1179" i="31"/>
  <c r="H46" i="31"/>
  <c r="P46" i="31"/>
  <c r="K47" i="31"/>
  <c r="J24" i="31"/>
  <c r="M25" i="31"/>
  <c r="F12" i="31"/>
  <c r="N12" i="31"/>
  <c r="I13" i="31"/>
  <c r="Q13" i="31"/>
  <c r="J42" i="31"/>
  <c r="M43" i="31"/>
  <c r="F10" i="31"/>
  <c r="N10" i="31"/>
  <c r="I11" i="31"/>
  <c r="Q11" i="31"/>
  <c r="M40" i="31"/>
  <c r="H41" i="31"/>
  <c r="P41" i="31"/>
  <c r="G14" i="31"/>
  <c r="O14" i="31"/>
  <c r="M320" i="31"/>
  <c r="H321" i="31"/>
  <c r="P321" i="31"/>
  <c r="G318" i="31"/>
  <c r="O318" i="31"/>
  <c r="J319" i="31"/>
  <c r="H362" i="31"/>
  <c r="P362" i="31"/>
  <c r="K363" i="31"/>
  <c r="L330" i="31"/>
  <c r="G331" i="31"/>
  <c r="O331" i="31"/>
  <c r="M358" i="31"/>
  <c r="H359" i="31"/>
  <c r="P359" i="31"/>
  <c r="G234" i="31"/>
  <c r="F320" i="31"/>
  <c r="N320" i="31"/>
  <c r="I321" i="31"/>
  <c r="Q321" i="31"/>
  <c r="H318" i="31"/>
  <c r="P318" i="31"/>
  <c r="K319" i="31"/>
  <c r="I362" i="31"/>
  <c r="Q362" i="31"/>
  <c r="L363" i="31"/>
  <c r="M330" i="31"/>
  <c r="H331" i="31"/>
  <c r="P331" i="31"/>
  <c r="F358" i="31"/>
  <c r="N358" i="31"/>
  <c r="I359" i="31"/>
  <c r="Q359" i="31"/>
  <c r="H234" i="31"/>
  <c r="P234" i="31"/>
  <c r="K235" i="31"/>
  <c r="J286" i="31"/>
  <c r="M287" i="31"/>
  <c r="L198" i="31"/>
  <c r="G199" i="31"/>
  <c r="O199" i="31"/>
  <c r="F104" i="31"/>
  <c r="N104" i="31"/>
  <c r="I105" i="31"/>
  <c r="Q105" i="31"/>
  <c r="H118" i="31"/>
  <c r="P118" i="31"/>
  <c r="K119" i="31"/>
  <c r="J242" i="31"/>
  <c r="M243" i="31"/>
  <c r="L70" i="31"/>
  <c r="G71" i="31"/>
  <c r="O71" i="31"/>
  <c r="F388" i="31"/>
  <c r="N388" i="31"/>
  <c r="I389" i="31"/>
  <c r="Q389" i="31"/>
  <c r="F1174" i="31"/>
  <c r="N1174" i="31"/>
  <c r="I1175" i="31"/>
  <c r="Q1175" i="31"/>
  <c r="J22" i="31"/>
  <c r="G320" i="31"/>
  <c r="O320" i="31"/>
  <c r="J321" i="31"/>
  <c r="I318" i="31"/>
  <c r="Q318" i="31"/>
  <c r="L319" i="31"/>
  <c r="J362" i="31"/>
  <c r="M363" i="31"/>
  <c r="F330" i="31"/>
  <c r="N330" i="31"/>
  <c r="I331" i="31"/>
  <c r="Q331" i="31"/>
  <c r="G358" i="31"/>
  <c r="O358" i="31"/>
  <c r="J359" i="31"/>
  <c r="I234" i="31"/>
  <c r="H320" i="31"/>
  <c r="P320" i="31"/>
  <c r="K321" i="31"/>
  <c r="J318" i="31"/>
  <c r="M319" i="31"/>
  <c r="K362" i="31"/>
  <c r="F363" i="31"/>
  <c r="N363" i="31"/>
  <c r="G330" i="31"/>
  <c r="O330" i="31"/>
  <c r="J331" i="31"/>
  <c r="H358" i="31"/>
  <c r="P358" i="31"/>
  <c r="K359" i="31"/>
  <c r="J234" i="31"/>
  <c r="M235" i="31"/>
  <c r="I320" i="31"/>
  <c r="Q320" i="31"/>
  <c r="L321" i="31"/>
  <c r="K318" i="31"/>
  <c r="F319" i="31"/>
  <c r="N319" i="31"/>
  <c r="L362" i="31"/>
  <c r="G363" i="31"/>
  <c r="O363" i="31"/>
  <c r="H330" i="31"/>
  <c r="P330" i="31"/>
  <c r="K331" i="31"/>
  <c r="I358" i="31"/>
  <c r="Q358" i="31"/>
  <c r="L359" i="31"/>
  <c r="K234" i="31"/>
  <c r="J320" i="31"/>
  <c r="M321" i="31"/>
  <c r="L318" i="31"/>
  <c r="G319" i="31"/>
  <c r="O319" i="31"/>
  <c r="M362" i="31"/>
  <c r="H363" i="31"/>
  <c r="P363" i="31"/>
  <c r="I330" i="31"/>
  <c r="Q330" i="31"/>
  <c r="L331" i="31"/>
  <c r="J358" i="31"/>
  <c r="M359" i="31"/>
  <c r="L234" i="31"/>
  <c r="G235" i="31"/>
  <c r="O235" i="31"/>
  <c r="K320" i="31"/>
  <c r="F321" i="31"/>
  <c r="N321" i="31"/>
  <c r="M318" i="31"/>
  <c r="H319" i="31"/>
  <c r="P319" i="31"/>
  <c r="F362" i="31"/>
  <c r="N362" i="31"/>
  <c r="I363" i="31"/>
  <c r="Q363" i="31"/>
  <c r="J330" i="31"/>
  <c r="M331" i="31"/>
  <c r="K358" i="31"/>
  <c r="F359" i="31"/>
  <c r="N359" i="31"/>
  <c r="M234" i="31"/>
  <c r="P235" i="31"/>
  <c r="K286" i="31"/>
  <c r="H287" i="31"/>
  <c r="K198" i="31"/>
  <c r="I199" i="31"/>
  <c r="K104" i="31"/>
  <c r="J105" i="31"/>
  <c r="M118" i="31"/>
  <c r="L119" i="31"/>
  <c r="O242" i="31"/>
  <c r="N243" i="31"/>
  <c r="F70" i="31"/>
  <c r="P70" i="31"/>
  <c r="N71" i="31"/>
  <c r="G388" i="31"/>
  <c r="Q388" i="31"/>
  <c r="N389" i="31"/>
  <c r="P1174" i="31"/>
  <c r="M1175" i="31"/>
  <c r="I22" i="31"/>
  <c r="F23" i="31"/>
  <c r="O23" i="31"/>
  <c r="I1172" i="31"/>
  <c r="N1173" i="31"/>
  <c r="I26" i="31"/>
  <c r="N27" i="31"/>
  <c r="H1178" i="31"/>
  <c r="Q1178" i="31"/>
  <c r="M1179" i="31"/>
  <c r="G46" i="31"/>
  <c r="Q46" i="31"/>
  <c r="M47" i="31"/>
  <c r="N24" i="31"/>
  <c r="J25" i="31"/>
  <c r="M12" i="31"/>
  <c r="J13" i="31"/>
  <c r="M42" i="31"/>
  <c r="I43" i="31"/>
  <c r="L10" i="31"/>
  <c r="H11" i="31"/>
  <c r="F40" i="31"/>
  <c r="O40" i="31"/>
  <c r="K41" i="31"/>
  <c r="L14" i="31"/>
  <c r="H15" i="31"/>
  <c r="P15" i="31"/>
  <c r="M1173" i="31"/>
  <c r="L47" i="31"/>
  <c r="G11" i="31"/>
  <c r="O15" i="31"/>
  <c r="O234" i="31"/>
  <c r="L286" i="31"/>
  <c r="I287" i="31"/>
  <c r="M198" i="31"/>
  <c r="J199" i="31"/>
  <c r="M104" i="31"/>
  <c r="K105" i="31"/>
  <c r="O118" i="31"/>
  <c r="M119" i="31"/>
  <c r="F242" i="31"/>
  <c r="Q242" i="31"/>
  <c r="O243" i="31"/>
  <c r="G70" i="31"/>
  <c r="Q70" i="31"/>
  <c r="P71" i="31"/>
  <c r="H388" i="31"/>
  <c r="P389" i="31"/>
  <c r="G1174" i="31"/>
  <c r="Q1174" i="31"/>
  <c r="N1175" i="31"/>
  <c r="K22" i="31"/>
  <c r="G23" i="31"/>
  <c r="P23" i="31"/>
  <c r="J1172" i="31"/>
  <c r="F1173" i="31"/>
  <c r="P1173" i="31"/>
  <c r="J26" i="31"/>
  <c r="F27" i="31"/>
  <c r="O27" i="31"/>
  <c r="I1178" i="31"/>
  <c r="N1179" i="31"/>
  <c r="I46" i="31"/>
  <c r="N47" i="31"/>
  <c r="F24" i="31"/>
  <c r="O24" i="31"/>
  <c r="K25" i="31"/>
  <c r="O12" i="31"/>
  <c r="K13" i="31"/>
  <c r="N42" i="31"/>
  <c r="J43" i="31"/>
  <c r="M10" i="31"/>
  <c r="J11" i="31"/>
  <c r="G40" i="31"/>
  <c r="P40" i="31"/>
  <c r="L41" i="31"/>
  <c r="M14" i="31"/>
  <c r="I15" i="31"/>
  <c r="Q15" i="31"/>
  <c r="N15" i="31"/>
  <c r="G1178" i="31"/>
  <c r="L12" i="31"/>
  <c r="K14" i="31"/>
  <c r="Q234" i="31"/>
  <c r="M286" i="31"/>
  <c r="J287" i="31"/>
  <c r="N198" i="31"/>
  <c r="K199" i="31"/>
  <c r="O104" i="31"/>
  <c r="L105" i="31"/>
  <c r="Q118" i="31"/>
  <c r="N119" i="31"/>
  <c r="G242" i="31"/>
  <c r="F243" i="31"/>
  <c r="P243" i="31"/>
  <c r="H70" i="31"/>
  <c r="F71" i="31"/>
  <c r="Q71" i="31"/>
  <c r="I388" i="31"/>
  <c r="F389" i="31"/>
  <c r="H1174" i="31"/>
  <c r="P1175" i="31"/>
  <c r="L22" i="31"/>
  <c r="H23" i="31"/>
  <c r="Q23" i="31"/>
  <c r="K1172" i="31"/>
  <c r="H1173" i="31"/>
  <c r="Q1173" i="31"/>
  <c r="K26" i="31"/>
  <c r="G27" i="31"/>
  <c r="P27" i="31"/>
  <c r="J1178" i="31"/>
  <c r="F1179" i="31"/>
  <c r="P1179" i="31"/>
  <c r="J46" i="31"/>
  <c r="F47" i="31"/>
  <c r="O47" i="31"/>
  <c r="G24" i="31"/>
  <c r="P24" i="31"/>
  <c r="L25" i="31"/>
  <c r="G12" i="31"/>
  <c r="P12" i="31"/>
  <c r="L13" i="31"/>
  <c r="F42" i="31"/>
  <c r="O42" i="31"/>
  <c r="K43" i="31"/>
  <c r="O10" i="31"/>
  <c r="K11" i="31"/>
  <c r="H40" i="31"/>
  <c r="Q40" i="31"/>
  <c r="M41" i="31"/>
  <c r="N14" i="31"/>
  <c r="J15" i="31"/>
  <c r="F15" i="31"/>
  <c r="M27" i="31"/>
  <c r="H13" i="31"/>
  <c r="P11" i="31"/>
  <c r="F235" i="31"/>
  <c r="N286" i="31"/>
  <c r="L287" i="31"/>
  <c r="O198" i="31"/>
  <c r="L199" i="31"/>
  <c r="P104" i="31"/>
  <c r="M105" i="31"/>
  <c r="G118" i="31"/>
  <c r="O119" i="31"/>
  <c r="I242" i="31"/>
  <c r="G243" i="31"/>
  <c r="Q243" i="31"/>
  <c r="I70" i="31"/>
  <c r="H71" i="31"/>
  <c r="J388" i="31"/>
  <c r="H389" i="31"/>
  <c r="I1174" i="31"/>
  <c r="F1175" i="31"/>
  <c r="M22" i="31"/>
  <c r="I23" i="31"/>
  <c r="M1172" i="31"/>
  <c r="I1173" i="31"/>
  <c r="L26" i="31"/>
  <c r="H27" i="31"/>
  <c r="Q27" i="31"/>
  <c r="K1178" i="31"/>
  <c r="H1179" i="31"/>
  <c r="Q1179" i="31"/>
  <c r="K46" i="31"/>
  <c r="G47" i="31"/>
  <c r="P47" i="31"/>
  <c r="H24" i="31"/>
  <c r="Q24" i="31"/>
  <c r="N25" i="31"/>
  <c r="H12" i="31"/>
  <c r="Q12" i="31"/>
  <c r="M13" i="31"/>
  <c r="G42" i="31"/>
  <c r="P42" i="31"/>
  <c r="L43" i="31"/>
  <c r="G10" i="31"/>
  <c r="P10" i="31"/>
  <c r="L11" i="31"/>
  <c r="I40" i="31"/>
  <c r="N41" i="31"/>
  <c r="F14" i="31"/>
  <c r="P14" i="31"/>
  <c r="K15" i="31"/>
  <c r="J14" i="31"/>
  <c r="O46" i="31"/>
  <c r="H43" i="31"/>
  <c r="J41" i="31"/>
  <c r="H235" i="31"/>
  <c r="O286" i="31"/>
  <c r="N287" i="31"/>
  <c r="F198" i="31"/>
  <c r="P198" i="31"/>
  <c r="N199" i="31"/>
  <c r="G104" i="31"/>
  <c r="Q104" i="31"/>
  <c r="N105" i="31"/>
  <c r="I118" i="31"/>
  <c r="F119" i="31"/>
  <c r="P119" i="31"/>
  <c r="K242" i="31"/>
  <c r="H243" i="31"/>
  <c r="K70" i="31"/>
  <c r="I71" i="31"/>
  <c r="K388" i="31"/>
  <c r="J389" i="31"/>
  <c r="J1174" i="31"/>
  <c r="H1175" i="31"/>
  <c r="N22" i="31"/>
  <c r="J23" i="31"/>
  <c r="N1172" i="31"/>
  <c r="J1173" i="31"/>
  <c r="M26" i="31"/>
  <c r="I27" i="31"/>
  <c r="M1178" i="31"/>
  <c r="I1179" i="31"/>
  <c r="L46" i="31"/>
  <c r="H47" i="31"/>
  <c r="Q47" i="31"/>
  <c r="I24" i="31"/>
  <c r="F25" i="31"/>
  <c r="O25" i="31"/>
  <c r="I12" i="31"/>
  <c r="N13" i="31"/>
  <c r="H42" i="31"/>
  <c r="Q42" i="31"/>
  <c r="N43" i="31"/>
  <c r="H10" i="31"/>
  <c r="Q10" i="31"/>
  <c r="M11" i="31"/>
  <c r="J40" i="31"/>
  <c r="F41" i="31"/>
  <c r="O41" i="31"/>
  <c r="H14" i="31"/>
  <c r="Q14" i="31"/>
  <c r="L15" i="31"/>
  <c r="G26" i="31"/>
  <c r="F46" i="31"/>
  <c r="M24" i="31"/>
  <c r="N40" i="31"/>
  <c r="J235" i="31"/>
  <c r="F286" i="31"/>
  <c r="Q286" i="31"/>
  <c r="O287" i="31"/>
  <c r="G198" i="31"/>
  <c r="Q198" i="31"/>
  <c r="P199" i="31"/>
  <c r="H104" i="31"/>
  <c r="P105" i="31"/>
  <c r="J118" i="31"/>
  <c r="G119" i="31"/>
  <c r="L242" i="31"/>
  <c r="I243" i="31"/>
  <c r="M70" i="31"/>
  <c r="J71" i="31"/>
  <c r="M388" i="31"/>
  <c r="K389" i="31"/>
  <c r="K1174" i="31"/>
  <c r="J1175" i="31"/>
  <c r="O22" i="31"/>
  <c r="L23" i="31"/>
  <c r="F1172" i="31"/>
  <c r="O1172" i="31"/>
  <c r="K1173" i="31"/>
  <c r="N26" i="31"/>
  <c r="J27" i="31"/>
  <c r="N1178" i="31"/>
  <c r="J1179" i="31"/>
  <c r="M46" i="31"/>
  <c r="I47" i="31"/>
  <c r="K24" i="31"/>
  <c r="G25" i="31"/>
  <c r="P25" i="31"/>
  <c r="J12" i="31"/>
  <c r="F13" i="31"/>
  <c r="O13" i="31"/>
  <c r="I42" i="31"/>
  <c r="F43" i="31"/>
  <c r="O43" i="31"/>
  <c r="I10" i="31"/>
  <c r="N11" i="31"/>
  <c r="K40" i="31"/>
  <c r="G41" i="31"/>
  <c r="Q41" i="31"/>
  <c r="I14" i="31"/>
  <c r="M15" i="31"/>
  <c r="I41" i="31"/>
  <c r="Q26" i="31"/>
  <c r="I25" i="31"/>
  <c r="K10" i="31"/>
  <c r="L235" i="31"/>
  <c r="G286" i="31"/>
  <c r="F287" i="31"/>
  <c r="P287" i="31"/>
  <c r="H198" i="31"/>
  <c r="F199" i="31"/>
  <c r="Q199" i="31"/>
  <c r="I104" i="31"/>
  <c r="F105" i="31"/>
  <c r="K118" i="31"/>
  <c r="H119" i="31"/>
  <c r="M242" i="31"/>
  <c r="J243" i="31"/>
  <c r="N70" i="31"/>
  <c r="K71" i="31"/>
  <c r="O388" i="31"/>
  <c r="L389" i="31"/>
  <c r="M1174" i="31"/>
  <c r="K1175" i="31"/>
  <c r="F22" i="31"/>
  <c r="Q22" i="31"/>
  <c r="M23" i="31"/>
  <c r="G1172" i="31"/>
  <c r="P1172" i="31"/>
  <c r="L1173" i="31"/>
  <c r="F26" i="31"/>
  <c r="O26" i="31"/>
  <c r="L27" i="31"/>
  <c r="F1178" i="31"/>
  <c r="O1178" i="31"/>
  <c r="K1179" i="31"/>
  <c r="N46" i="31"/>
  <c r="J47" i="31"/>
  <c r="L24" i="31"/>
  <c r="H25" i="31"/>
  <c r="Q25" i="31"/>
  <c r="K12" i="31"/>
  <c r="G13" i="31"/>
  <c r="P13" i="31"/>
  <c r="K42" i="31"/>
  <c r="G43" i="31"/>
  <c r="P43" i="31"/>
  <c r="J10" i="31"/>
  <c r="F11" i="31"/>
  <c r="O11" i="31"/>
  <c r="L40" i="31"/>
  <c r="L1179" i="31"/>
  <c r="Q43" i="31"/>
  <c r="G15" i="31"/>
  <c r="N235" i="31"/>
  <c r="I286" i="31"/>
  <c r="G287" i="31"/>
  <c r="Q287" i="31"/>
  <c r="I198" i="31"/>
  <c r="H199" i="31"/>
  <c r="J104" i="31"/>
  <c r="H105" i="31"/>
  <c r="L118" i="31"/>
  <c r="J119" i="31"/>
  <c r="N242" i="31"/>
  <c r="L243" i="31"/>
  <c r="O70" i="31"/>
  <c r="L71" i="31"/>
  <c r="P388" i="31"/>
  <c r="M389" i="31"/>
  <c r="O1174" i="31"/>
  <c r="L1175" i="31"/>
  <c r="G22" i="31"/>
  <c r="N23" i="31"/>
  <c r="H1172" i="31"/>
  <c r="Q1172" i="31"/>
  <c r="P1178" i="31"/>
  <c r="L42" i="31"/>
  <c r="O215" i="31"/>
  <c r="G215" i="31"/>
  <c r="M214" i="31"/>
  <c r="K213" i="31"/>
  <c r="Q212" i="31"/>
  <c r="I212" i="31"/>
  <c r="O211" i="31"/>
  <c r="G211" i="31"/>
  <c r="M210" i="31"/>
  <c r="K99" i="31"/>
  <c r="Q98" i="31"/>
  <c r="I98" i="31"/>
  <c r="O97" i="31"/>
  <c r="G97" i="31"/>
  <c r="M96" i="31"/>
  <c r="K95" i="31"/>
  <c r="N215" i="31"/>
  <c r="F215" i="31"/>
  <c r="L214" i="31"/>
  <c r="J213" i="31"/>
  <c r="P212" i="31"/>
  <c r="H212" i="31"/>
  <c r="N211" i="31"/>
  <c r="F211" i="31"/>
  <c r="L210" i="31"/>
  <c r="J99" i="31"/>
  <c r="P98" i="31"/>
  <c r="H98" i="31"/>
  <c r="N97" i="31"/>
  <c r="F97" i="31"/>
  <c r="L96" i="31"/>
  <c r="J95" i="31"/>
  <c r="P94" i="31"/>
  <c r="H94" i="31"/>
  <c r="N93" i="31"/>
  <c r="F93" i="31"/>
  <c r="L92" i="31"/>
  <c r="J91" i="31"/>
  <c r="P90" i="31"/>
  <c r="H90" i="31"/>
  <c r="N89" i="31"/>
  <c r="F89" i="31"/>
  <c r="L88" i="31"/>
  <c r="J87" i="31"/>
  <c r="P86" i="31"/>
  <c r="H86" i="31"/>
  <c r="N83" i="31"/>
  <c r="F83" i="31"/>
  <c r="L82" i="31"/>
  <c r="J81" i="31"/>
  <c r="P80" i="31"/>
  <c r="H80" i="31"/>
  <c r="N79" i="31"/>
  <c r="F79" i="31"/>
  <c r="L78" i="31"/>
  <c r="J85" i="31"/>
  <c r="P84" i="31"/>
  <c r="H84" i="31"/>
  <c r="N1171" i="31"/>
  <c r="F1171" i="31"/>
  <c r="L1170" i="31"/>
  <c r="J437" i="31"/>
  <c r="P436" i="31"/>
  <c r="H436" i="31"/>
  <c r="N7" i="31"/>
  <c r="F7" i="31"/>
  <c r="L6" i="31"/>
  <c r="J209" i="31"/>
  <c r="P208" i="31"/>
  <c r="H208" i="31"/>
  <c r="N9" i="31"/>
  <c r="F9" i="31"/>
  <c r="L8" i="31"/>
  <c r="P31" i="31"/>
  <c r="H31" i="31"/>
  <c r="N30" i="31"/>
  <c r="F30" i="31"/>
  <c r="Q1177" i="31"/>
  <c r="I1177" i="31"/>
  <c r="M1176" i="31"/>
  <c r="M215" i="31"/>
  <c r="K214" i="31"/>
  <c r="Q213" i="31"/>
  <c r="I213" i="31"/>
  <c r="O212" i="31"/>
  <c r="G212" i="31"/>
  <c r="M211" i="31"/>
  <c r="K210" i="31"/>
  <c r="Q99" i="31"/>
  <c r="I99" i="31"/>
  <c r="O98" i="31"/>
  <c r="G98" i="31"/>
  <c r="M97" i="31"/>
  <c r="K96" i="31"/>
  <c r="Q95" i="31"/>
  <c r="I95" i="31"/>
  <c r="L215" i="31"/>
  <c r="J214" i="31"/>
  <c r="P213" i="31"/>
  <c r="H213" i="31"/>
  <c r="N212" i="31"/>
  <c r="F212" i="31"/>
  <c r="L211" i="31"/>
  <c r="J210" i="31"/>
  <c r="P99" i="31"/>
  <c r="H99" i="31"/>
  <c r="N98" i="31"/>
  <c r="F98" i="31"/>
  <c r="L97" i="31"/>
  <c r="J96" i="31"/>
  <c r="P95" i="31"/>
  <c r="H95" i="31"/>
  <c r="K215" i="31"/>
  <c r="Q214" i="31"/>
  <c r="I214" i="31"/>
  <c r="O213" i="31"/>
  <c r="G213" i="31"/>
  <c r="M212" i="31"/>
  <c r="K211" i="31"/>
  <c r="Q210" i="31"/>
  <c r="I210" i="31"/>
  <c r="O99" i="31"/>
  <c r="G99" i="31"/>
  <c r="M98" i="31"/>
  <c r="K97" i="31"/>
  <c r="Q96" i="31"/>
  <c r="I96" i="31"/>
  <c r="O95" i="31"/>
  <c r="J215" i="31"/>
  <c r="Q215" i="31"/>
  <c r="I215" i="31"/>
  <c r="O214" i="31"/>
  <c r="G214" i="31"/>
  <c r="M213" i="31"/>
  <c r="K212" i="31"/>
  <c r="Q211" i="31"/>
  <c r="I211" i="31"/>
  <c r="O210" i="31"/>
  <c r="G210" i="31"/>
  <c r="M99" i="31"/>
  <c r="K98" i="31"/>
  <c r="Q97" i="31"/>
  <c r="I97" i="31"/>
  <c r="O96" i="31"/>
  <c r="G96" i="31"/>
  <c r="P215" i="31"/>
  <c r="H215" i="31"/>
  <c r="N214" i="31"/>
  <c r="F214" i="31"/>
  <c r="L213" i="31"/>
  <c r="J212" i="31"/>
  <c r="P211" i="31"/>
  <c r="H211" i="31"/>
  <c r="N210" i="31"/>
  <c r="F210" i="31"/>
  <c r="L99" i="31"/>
  <c r="J98" i="31"/>
  <c r="P97" i="31"/>
  <c r="H97" i="31"/>
  <c r="N96" i="31"/>
  <c r="F96" i="31"/>
  <c r="L95" i="31"/>
  <c r="J94" i="31"/>
  <c r="P93" i="31"/>
  <c r="H93" i="31"/>
  <c r="N92" i="31"/>
  <c r="F92" i="31"/>
  <c r="L91" i="31"/>
  <c r="J90" i="31"/>
  <c r="P89" i="31"/>
  <c r="H89" i="31"/>
  <c r="N88" i="31"/>
  <c r="F88" i="31"/>
  <c r="L87" i="31"/>
  <c r="J86" i="31"/>
  <c r="P83" i="31"/>
  <c r="H83" i="31"/>
  <c r="N82" i="31"/>
  <c r="F82" i="31"/>
  <c r="L81" i="31"/>
  <c r="J80" i="31"/>
  <c r="F213" i="31"/>
  <c r="P96" i="31"/>
  <c r="N94" i="31"/>
  <c r="G93" i="31"/>
  <c r="J92" i="31"/>
  <c r="M91" i="31"/>
  <c r="O90" i="31"/>
  <c r="I89" i="31"/>
  <c r="K88" i="31"/>
  <c r="N87" i="31"/>
  <c r="Q86" i="31"/>
  <c r="F86" i="31"/>
  <c r="J83" i="31"/>
  <c r="M82" i="31"/>
  <c r="O81" i="31"/>
  <c r="G80" i="31"/>
  <c r="L79" i="31"/>
  <c r="Q78" i="31"/>
  <c r="H78" i="31"/>
  <c r="M85" i="31"/>
  <c r="I84" i="31"/>
  <c r="M1171" i="31"/>
  <c r="I1170" i="31"/>
  <c r="N437" i="31"/>
  <c r="J436" i="31"/>
  <c r="O7" i="31"/>
  <c r="J6" i="31"/>
  <c r="O209" i="31"/>
  <c r="F209" i="31"/>
  <c r="K208" i="31"/>
  <c r="P9" i="31"/>
  <c r="G9" i="31"/>
  <c r="K8" i="31"/>
  <c r="O31" i="31"/>
  <c r="F31" i="31"/>
  <c r="K30" i="31"/>
  <c r="P1177" i="31"/>
  <c r="G1177" i="31"/>
  <c r="J1176" i="31"/>
  <c r="N223" i="31"/>
  <c r="F223" i="31"/>
  <c r="L222" i="31"/>
  <c r="J373" i="31"/>
  <c r="P372" i="31"/>
  <c r="H372" i="31"/>
  <c r="N233" i="31"/>
  <c r="F233" i="31"/>
  <c r="L232" i="31"/>
  <c r="J219" i="31"/>
  <c r="P218" i="31"/>
  <c r="H218" i="31"/>
  <c r="N173" i="31"/>
  <c r="F173" i="31"/>
  <c r="L172" i="31"/>
  <c r="J345" i="31"/>
  <c r="L212" i="31"/>
  <c r="H96" i="31"/>
  <c r="N95" i="31"/>
  <c r="M94" i="31"/>
  <c r="Q93" i="31"/>
  <c r="I92" i="31"/>
  <c r="K91" i="31"/>
  <c r="N90" i="31"/>
  <c r="G89" i="31"/>
  <c r="J88" i="31"/>
  <c r="M87" i="31"/>
  <c r="O86" i="31"/>
  <c r="I83" i="31"/>
  <c r="K82" i="31"/>
  <c r="N81" i="31"/>
  <c r="Q80" i="31"/>
  <c r="F80" i="31"/>
  <c r="K79" i="31"/>
  <c r="P78" i="31"/>
  <c r="G78" i="31"/>
  <c r="L85" i="31"/>
  <c r="Q84" i="31"/>
  <c r="G84" i="31"/>
  <c r="L1171" i="31"/>
  <c r="Q1170" i="31"/>
  <c r="H1170" i="31"/>
  <c r="M437" i="31"/>
  <c r="I436" i="31"/>
  <c r="M7" i="31"/>
  <c r="I6" i="31"/>
  <c r="N209" i="31"/>
  <c r="J208" i="31"/>
  <c r="O9" i="31"/>
  <c r="J8" i="31"/>
  <c r="N31" i="31"/>
  <c r="J30" i="31"/>
  <c r="O1177" i="31"/>
  <c r="F1177" i="31"/>
  <c r="I1176" i="31"/>
  <c r="M223" i="31"/>
  <c r="K222" i="31"/>
  <c r="Q373" i="31"/>
  <c r="I373" i="31"/>
  <c r="O372" i="31"/>
  <c r="G372" i="31"/>
  <c r="M233" i="31"/>
  <c r="K232" i="31"/>
  <c r="Q219" i="31"/>
  <c r="I219" i="31"/>
  <c r="O218" i="31"/>
  <c r="G218" i="31"/>
  <c r="M173" i="31"/>
  <c r="K172" i="31"/>
  <c r="Q345" i="31"/>
  <c r="I345" i="31"/>
  <c r="J211" i="31"/>
  <c r="M95" i="31"/>
  <c r="L94" i="31"/>
  <c r="O93" i="31"/>
  <c r="H92" i="31"/>
  <c r="I91" i="31"/>
  <c r="M90" i="31"/>
  <c r="Q89" i="31"/>
  <c r="I88" i="31"/>
  <c r="K87" i="31"/>
  <c r="N86" i="31"/>
  <c r="G83" i="31"/>
  <c r="J82" i="31"/>
  <c r="M81" i="31"/>
  <c r="O80" i="31"/>
  <c r="J79" i="31"/>
  <c r="O78" i="31"/>
  <c r="F78" i="31"/>
  <c r="K85" i="31"/>
  <c r="O84" i="31"/>
  <c r="F84" i="31"/>
  <c r="K1171" i="31"/>
  <c r="P1170" i="31"/>
  <c r="G1170" i="31"/>
  <c r="L437" i="31"/>
  <c r="Q436" i="31"/>
  <c r="G436" i="31"/>
  <c r="L7" i="31"/>
  <c r="Q6" i="31"/>
  <c r="H6" i="31"/>
  <c r="M209" i="31"/>
  <c r="I208" i="31"/>
  <c r="M9" i="31"/>
  <c r="I8" i="31"/>
  <c r="M31" i="31"/>
  <c r="I30" i="31"/>
  <c r="N1177" i="31"/>
  <c r="Q1176" i="31"/>
  <c r="H1176" i="31"/>
  <c r="L223" i="31"/>
  <c r="J222" i="31"/>
  <c r="P373" i="31"/>
  <c r="H373" i="31"/>
  <c r="N372" i="31"/>
  <c r="F372" i="31"/>
  <c r="L233" i="31"/>
  <c r="J232" i="31"/>
  <c r="P219" i="31"/>
  <c r="H219" i="31"/>
  <c r="N218" i="31"/>
  <c r="F218" i="31"/>
  <c r="L173" i="31"/>
  <c r="J172" i="31"/>
  <c r="P210" i="31"/>
  <c r="G95" i="31"/>
  <c r="K94" i="31"/>
  <c r="M93" i="31"/>
  <c r="Q92" i="31"/>
  <c r="G92" i="31"/>
  <c r="H91" i="31"/>
  <c r="L90" i="31"/>
  <c r="O89" i="31"/>
  <c r="H88" i="31"/>
  <c r="I87" i="31"/>
  <c r="M86" i="31"/>
  <c r="Q83" i="31"/>
  <c r="I82" i="31"/>
  <c r="K81" i="31"/>
  <c r="N80" i="31"/>
  <c r="I79" i="31"/>
  <c r="N78" i="31"/>
  <c r="I85" i="31"/>
  <c r="N84" i="31"/>
  <c r="J1171" i="31"/>
  <c r="O1170" i="31"/>
  <c r="F1170" i="31"/>
  <c r="K437" i="31"/>
  <c r="O436" i="31"/>
  <c r="F436" i="31"/>
  <c r="K7" i="31"/>
  <c r="P6" i="31"/>
  <c r="G6" i="31"/>
  <c r="L209" i="31"/>
  <c r="Q208" i="31"/>
  <c r="G208" i="31"/>
  <c r="L9" i="31"/>
  <c r="Q8" i="31"/>
  <c r="H8" i="31"/>
  <c r="L31" i="31"/>
  <c r="Q30" i="31"/>
  <c r="H30" i="31"/>
  <c r="M1177" i="31"/>
  <c r="P1176" i="31"/>
  <c r="G1176" i="31"/>
  <c r="K223" i="31"/>
  <c r="Q222" i="31"/>
  <c r="I222" i="31"/>
  <c r="O373" i="31"/>
  <c r="G373" i="31"/>
  <c r="M372" i="31"/>
  <c r="K233" i="31"/>
  <c r="Q232" i="31"/>
  <c r="I232" i="31"/>
  <c r="O219" i="31"/>
  <c r="G219" i="31"/>
  <c r="M218" i="31"/>
  <c r="K173" i="31"/>
  <c r="Q172" i="31"/>
  <c r="I172" i="31"/>
  <c r="H210" i="31"/>
  <c r="N99" i="31"/>
  <c r="F95" i="31"/>
  <c r="I94" i="31"/>
  <c r="L93" i="31"/>
  <c r="P92" i="31"/>
  <c r="Q91" i="31"/>
  <c r="G91" i="31"/>
  <c r="K90" i="31"/>
  <c r="M89" i="31"/>
  <c r="Q88" i="31"/>
  <c r="G88" i="31"/>
  <c r="H87" i="31"/>
  <c r="L86" i="31"/>
  <c r="O83" i="31"/>
  <c r="H82" i="31"/>
  <c r="I81" i="31"/>
  <c r="M80" i="31"/>
  <c r="Q79" i="31"/>
  <c r="H79" i="31"/>
  <c r="M78" i="31"/>
  <c r="Q85" i="31"/>
  <c r="H85" i="31"/>
  <c r="M84" i="31"/>
  <c r="I1171" i="31"/>
  <c r="N1170" i="31"/>
  <c r="I437" i="31"/>
  <c r="N436" i="31"/>
  <c r="J7" i="31"/>
  <c r="O6" i="31"/>
  <c r="F6" i="31"/>
  <c r="K209" i="31"/>
  <c r="O208" i="31"/>
  <c r="F208" i="31"/>
  <c r="K9" i="31"/>
  <c r="P8" i="31"/>
  <c r="G8" i="31"/>
  <c r="K31" i="31"/>
  <c r="P30" i="31"/>
  <c r="G30" i="31"/>
  <c r="L1177" i="31"/>
  <c r="O1176" i="31"/>
  <c r="F1176" i="31"/>
  <c r="J223" i="31"/>
  <c r="P222" i="31"/>
  <c r="H222" i="31"/>
  <c r="N373" i="31"/>
  <c r="F373" i="31"/>
  <c r="L372" i="31"/>
  <c r="J233" i="31"/>
  <c r="P232" i="31"/>
  <c r="H232" i="31"/>
  <c r="N219" i="31"/>
  <c r="F219" i="31"/>
  <c r="L218" i="31"/>
  <c r="J173" i="31"/>
  <c r="P172" i="31"/>
  <c r="H172" i="31"/>
  <c r="F99" i="31"/>
  <c r="G94" i="31"/>
  <c r="K93" i="31"/>
  <c r="O92" i="31"/>
  <c r="P91" i="31"/>
  <c r="F91" i="31"/>
  <c r="I90" i="31"/>
  <c r="L89" i="31"/>
  <c r="P88" i="31"/>
  <c r="Q87" i="31"/>
  <c r="G87" i="31"/>
  <c r="K86" i="31"/>
  <c r="M83" i="31"/>
  <c r="Q82" i="31"/>
  <c r="G82" i="31"/>
  <c r="P214" i="31"/>
  <c r="L98" i="31"/>
  <c r="Q94" i="31"/>
  <c r="F94" i="31"/>
  <c r="J93" i="31"/>
  <c r="M92" i="31"/>
  <c r="O91" i="31"/>
  <c r="G90" i="31"/>
  <c r="K89" i="31"/>
  <c r="O88" i="31"/>
  <c r="P87" i="31"/>
  <c r="F87" i="31"/>
  <c r="I86" i="31"/>
  <c r="L83" i="31"/>
  <c r="P82" i="31"/>
  <c r="Q81" i="31"/>
  <c r="G81" i="31"/>
  <c r="K80" i="31"/>
  <c r="O79" i="31"/>
  <c r="J78" i="31"/>
  <c r="O85" i="31"/>
  <c r="F85" i="31"/>
  <c r="K84" i="31"/>
  <c r="P1171" i="31"/>
  <c r="G1171" i="31"/>
  <c r="K1170" i="31"/>
  <c r="P437" i="31"/>
  <c r="G437" i="31"/>
  <c r="L436" i="31"/>
  <c r="Q7" i="31"/>
  <c r="H7" i="31"/>
  <c r="M6" i="31"/>
  <c r="Q209" i="31"/>
  <c r="H209" i="31"/>
  <c r="M208" i="31"/>
  <c r="I9" i="31"/>
  <c r="N8" i="31"/>
  <c r="I31" i="31"/>
  <c r="M30" i="31"/>
  <c r="J1177" i="31"/>
  <c r="L1176" i="31"/>
  <c r="P223" i="31"/>
  <c r="H223" i="31"/>
  <c r="N222" i="31"/>
  <c r="F222" i="31"/>
  <c r="L373" i="31"/>
  <c r="J372" i="31"/>
  <c r="P233" i="31"/>
  <c r="H233" i="31"/>
  <c r="N232" i="31"/>
  <c r="F232" i="31"/>
  <c r="L219" i="31"/>
  <c r="J218" i="31"/>
  <c r="P173" i="31"/>
  <c r="H173" i="31"/>
  <c r="N172" i="31"/>
  <c r="F172" i="31"/>
  <c r="F90" i="31"/>
  <c r="F81" i="31"/>
  <c r="N85" i="31"/>
  <c r="M1170" i="31"/>
  <c r="I7" i="31"/>
  <c r="L208" i="31"/>
  <c r="Q31" i="31"/>
  <c r="G223" i="31"/>
  <c r="K372" i="31"/>
  <c r="M219" i="31"/>
  <c r="G173" i="31"/>
  <c r="O345" i="31"/>
  <c r="K344" i="31"/>
  <c r="M355" i="31"/>
  <c r="K354" i="31"/>
  <c r="Q129" i="31"/>
  <c r="I129" i="31"/>
  <c r="O128" i="31"/>
  <c r="G128" i="31"/>
  <c r="M247" i="31"/>
  <c r="K246" i="31"/>
  <c r="Q277" i="31"/>
  <c r="I277" i="31"/>
  <c r="O276" i="31"/>
  <c r="G276" i="31"/>
  <c r="M231" i="31"/>
  <c r="K230" i="31"/>
  <c r="Q59" i="31"/>
  <c r="I59" i="31"/>
  <c r="O58" i="31"/>
  <c r="G58" i="31"/>
  <c r="Q351" i="31"/>
  <c r="I351" i="31"/>
  <c r="O350" i="31"/>
  <c r="G350" i="31"/>
  <c r="M205" i="31"/>
  <c r="K204" i="31"/>
  <c r="L413" i="31"/>
  <c r="Q412" i="31"/>
  <c r="I412" i="31"/>
  <c r="O69" i="31"/>
  <c r="G69" i="31"/>
  <c r="M68" i="31"/>
  <c r="J349" i="31"/>
  <c r="O348" i="31"/>
  <c r="G348" i="31"/>
  <c r="M435" i="31"/>
  <c r="K434" i="31"/>
  <c r="Q1159" i="31"/>
  <c r="I1159" i="31"/>
  <c r="O1158" i="31"/>
  <c r="G1158" i="31"/>
  <c r="J89" i="31"/>
  <c r="L80" i="31"/>
  <c r="G85" i="31"/>
  <c r="J1170" i="31"/>
  <c r="Q437" i="31"/>
  <c r="G7" i="31"/>
  <c r="Q9" i="31"/>
  <c r="J31" i="31"/>
  <c r="O222" i="31"/>
  <c r="I372" i="31"/>
  <c r="Q233" i="31"/>
  <c r="K219" i="31"/>
  <c r="O172" i="31"/>
  <c r="N345" i="31"/>
  <c r="J344" i="31"/>
  <c r="L355" i="31"/>
  <c r="J354" i="31"/>
  <c r="P129" i="31"/>
  <c r="H129" i="31"/>
  <c r="N128" i="31"/>
  <c r="F128" i="31"/>
  <c r="L247" i="31"/>
  <c r="J246" i="31"/>
  <c r="P277" i="31"/>
  <c r="H277" i="31"/>
  <c r="N276" i="31"/>
  <c r="F276" i="31"/>
  <c r="L231" i="31"/>
  <c r="J230" i="31"/>
  <c r="P59" i="31"/>
  <c r="H59" i="31"/>
  <c r="N58" i="31"/>
  <c r="F58" i="31"/>
  <c r="P351" i="31"/>
  <c r="H351" i="31"/>
  <c r="N350" i="31"/>
  <c r="F350" i="31"/>
  <c r="L205" i="31"/>
  <c r="J204" i="31"/>
  <c r="K413" i="31"/>
  <c r="P412" i="31"/>
  <c r="H412" i="31"/>
  <c r="N69" i="31"/>
  <c r="F69" i="31"/>
  <c r="L68" i="31"/>
  <c r="Q349" i="31"/>
  <c r="I349" i="31"/>
  <c r="N348" i="31"/>
  <c r="F348" i="31"/>
  <c r="L435" i="31"/>
  <c r="M88" i="31"/>
  <c r="O87" i="31"/>
  <c r="I80" i="31"/>
  <c r="P79" i="31"/>
  <c r="O437" i="31"/>
  <c r="N6" i="31"/>
  <c r="J9" i="31"/>
  <c r="G31" i="31"/>
  <c r="M222" i="31"/>
  <c r="O233" i="31"/>
  <c r="M172" i="31"/>
  <c r="M345" i="31"/>
  <c r="Q344" i="31"/>
  <c r="I344" i="31"/>
  <c r="K355" i="31"/>
  <c r="Q354" i="31"/>
  <c r="I354" i="31"/>
  <c r="O129" i="31"/>
  <c r="G129" i="31"/>
  <c r="M128" i="31"/>
  <c r="K247" i="31"/>
  <c r="Q246" i="31"/>
  <c r="I246" i="31"/>
  <c r="O277" i="31"/>
  <c r="G277" i="31"/>
  <c r="M276" i="31"/>
  <c r="K231" i="31"/>
  <c r="Q230" i="31"/>
  <c r="I230" i="31"/>
  <c r="O59" i="31"/>
  <c r="G59" i="31"/>
  <c r="M58" i="31"/>
  <c r="O351" i="31"/>
  <c r="G351" i="31"/>
  <c r="M350" i="31"/>
  <c r="K205" i="31"/>
  <c r="Q204" i="31"/>
  <c r="I204" i="31"/>
  <c r="J413" i="31"/>
  <c r="O412" i="31"/>
  <c r="G412" i="31"/>
  <c r="M69" i="31"/>
  <c r="K68" i="31"/>
  <c r="P349" i="31"/>
  <c r="H349" i="31"/>
  <c r="M348" i="31"/>
  <c r="K435" i="31"/>
  <c r="Q434" i="31"/>
  <c r="I434" i="31"/>
  <c r="O1159" i="31"/>
  <c r="G1159" i="31"/>
  <c r="M79" i="31"/>
  <c r="L84" i="31"/>
  <c r="H437" i="31"/>
  <c r="K6" i="31"/>
  <c r="H9" i="31"/>
  <c r="O30" i="31"/>
  <c r="G222" i="31"/>
  <c r="I233" i="31"/>
  <c r="Q218" i="31"/>
  <c r="G172" i="31"/>
  <c r="L345" i="31"/>
  <c r="P344" i="31"/>
  <c r="H344" i="31"/>
  <c r="J355" i="31"/>
  <c r="P354" i="31"/>
  <c r="H354" i="31"/>
  <c r="N129" i="31"/>
  <c r="F129" i="31"/>
  <c r="L128" i="31"/>
  <c r="J247" i="31"/>
  <c r="P246" i="31"/>
  <c r="H246" i="31"/>
  <c r="N277" i="31"/>
  <c r="F277" i="31"/>
  <c r="L276" i="31"/>
  <c r="J231" i="31"/>
  <c r="P230" i="31"/>
  <c r="H230" i="31"/>
  <c r="N59" i="31"/>
  <c r="F59" i="31"/>
  <c r="L58" i="31"/>
  <c r="N351" i="31"/>
  <c r="F351" i="31"/>
  <c r="L350" i="31"/>
  <c r="J205" i="31"/>
  <c r="P204" i="31"/>
  <c r="H204" i="31"/>
  <c r="Q413" i="31"/>
  <c r="I413" i="31"/>
  <c r="N412" i="31"/>
  <c r="F412" i="31"/>
  <c r="L69" i="31"/>
  <c r="J68" i="31"/>
  <c r="O349" i="31"/>
  <c r="G349" i="31"/>
  <c r="L348" i="31"/>
  <c r="J435" i="31"/>
  <c r="P434" i="31"/>
  <c r="H434" i="31"/>
  <c r="N1159" i="31"/>
  <c r="F1159" i="31"/>
  <c r="J97" i="31"/>
  <c r="O94" i="31"/>
  <c r="G86" i="31"/>
  <c r="K83" i="31"/>
  <c r="G79" i="31"/>
  <c r="J84" i="31"/>
  <c r="Q1171" i="31"/>
  <c r="F437" i="31"/>
  <c r="P209" i="31"/>
  <c r="O8" i="31"/>
  <c r="L30" i="31"/>
  <c r="M373" i="31"/>
  <c r="G233" i="31"/>
  <c r="K218" i="31"/>
  <c r="K345" i="31"/>
  <c r="O344" i="31"/>
  <c r="G344" i="31"/>
  <c r="Q355" i="31"/>
  <c r="I355" i="31"/>
  <c r="O354" i="31"/>
  <c r="G354" i="31"/>
  <c r="M129" i="31"/>
  <c r="K128" i="31"/>
  <c r="Q247" i="31"/>
  <c r="I247" i="31"/>
  <c r="O246" i="31"/>
  <c r="G246" i="31"/>
  <c r="M277" i="31"/>
  <c r="K276" i="31"/>
  <c r="Q231" i="31"/>
  <c r="I231" i="31"/>
  <c r="O230" i="31"/>
  <c r="G230" i="31"/>
  <c r="M59" i="31"/>
  <c r="K58" i="31"/>
  <c r="M351" i="31"/>
  <c r="K350" i="31"/>
  <c r="Q205" i="31"/>
  <c r="I205" i="31"/>
  <c r="O204" i="31"/>
  <c r="G204" i="31"/>
  <c r="P413" i="31"/>
  <c r="H413" i="31"/>
  <c r="M412" i="31"/>
  <c r="K69" i="31"/>
  <c r="Q68" i="31"/>
  <c r="I68" i="31"/>
  <c r="N349" i="31"/>
  <c r="F349" i="31"/>
  <c r="K348" i="31"/>
  <c r="Q435" i="31"/>
  <c r="I435" i="31"/>
  <c r="O434" i="31"/>
  <c r="G434" i="31"/>
  <c r="M1159" i="31"/>
  <c r="I93" i="31"/>
  <c r="O82" i="31"/>
  <c r="O1171" i="31"/>
  <c r="M436" i="31"/>
  <c r="I209" i="31"/>
  <c r="M8" i="31"/>
  <c r="K1177" i="31"/>
  <c r="N1176" i="31"/>
  <c r="Q223" i="31"/>
  <c r="K373" i="31"/>
  <c r="O232" i="31"/>
  <c r="I218" i="31"/>
  <c r="Q173" i="31"/>
  <c r="H345" i="31"/>
  <c r="N344" i="31"/>
  <c r="F344" i="31"/>
  <c r="P355" i="31"/>
  <c r="H355" i="31"/>
  <c r="N354" i="31"/>
  <c r="F354" i="31"/>
  <c r="L129" i="31"/>
  <c r="J128" i="31"/>
  <c r="P247" i="31"/>
  <c r="H247" i="31"/>
  <c r="N246" i="31"/>
  <c r="F246" i="31"/>
  <c r="L277" i="31"/>
  <c r="J276" i="31"/>
  <c r="P231" i="31"/>
  <c r="H231" i="31"/>
  <c r="N230" i="31"/>
  <c r="F230" i="31"/>
  <c r="L59" i="31"/>
  <c r="J58" i="31"/>
  <c r="L351" i="31"/>
  <c r="J350" i="31"/>
  <c r="P205" i="31"/>
  <c r="H205" i="31"/>
  <c r="N204" i="31"/>
  <c r="F204" i="31"/>
  <c r="O413" i="31"/>
  <c r="G413" i="31"/>
  <c r="L412" i="31"/>
  <c r="J69" i="31"/>
  <c r="P68" i="31"/>
  <c r="H68" i="31"/>
  <c r="M349" i="31"/>
  <c r="J348" i="31"/>
  <c r="P435" i="31"/>
  <c r="H435" i="31"/>
  <c r="N434" i="31"/>
  <c r="F434" i="31"/>
  <c r="L1159" i="31"/>
  <c r="H214" i="31"/>
  <c r="N213" i="31"/>
  <c r="K92" i="31"/>
  <c r="N91" i="31"/>
  <c r="P81" i="31"/>
  <c r="K78" i="31"/>
  <c r="H1171" i="31"/>
  <c r="K436" i="31"/>
  <c r="G209" i="31"/>
  <c r="F8" i="31"/>
  <c r="H1177" i="31"/>
  <c r="K1176" i="31"/>
  <c r="O223" i="31"/>
  <c r="M232" i="31"/>
  <c r="O173" i="31"/>
  <c r="G345" i="31"/>
  <c r="M344" i="31"/>
  <c r="O355" i="31"/>
  <c r="G355" i="31"/>
  <c r="M354" i="31"/>
  <c r="K129" i="31"/>
  <c r="Q128" i="31"/>
  <c r="I128" i="31"/>
  <c r="O247" i="31"/>
  <c r="G247" i="31"/>
  <c r="M246" i="31"/>
  <c r="K277" i="31"/>
  <c r="Q276" i="31"/>
  <c r="I276" i="31"/>
  <c r="O231" i="31"/>
  <c r="G231" i="31"/>
  <c r="M230" i="31"/>
  <c r="K59" i="31"/>
  <c r="Q58" i="31"/>
  <c r="I58" i="31"/>
  <c r="K351" i="31"/>
  <c r="Q350" i="31"/>
  <c r="I350" i="31"/>
  <c r="O205" i="31"/>
  <c r="G205" i="31"/>
  <c r="M204" i="31"/>
  <c r="N413" i="31"/>
  <c r="F413" i="31"/>
  <c r="K412" i="31"/>
  <c r="Q69" i="31"/>
  <c r="I69" i="31"/>
  <c r="O68" i="31"/>
  <c r="G68" i="31"/>
  <c r="L349" i="31"/>
  <c r="Q348" i="31"/>
  <c r="I348" i="31"/>
  <c r="O435" i="31"/>
  <c r="G435" i="31"/>
  <c r="Q90" i="31"/>
  <c r="H81" i="31"/>
  <c r="I78" i="31"/>
  <c r="P85" i="31"/>
  <c r="P7" i="31"/>
  <c r="N208" i="31"/>
  <c r="I223" i="31"/>
  <c r="Q372" i="31"/>
  <c r="G232" i="31"/>
  <c r="I173" i="31"/>
  <c r="P345" i="31"/>
  <c r="F345" i="31"/>
  <c r="L344" i="31"/>
  <c r="N355" i="31"/>
  <c r="F355" i="31"/>
  <c r="L354" i="31"/>
  <c r="J129" i="31"/>
  <c r="P128" i="31"/>
  <c r="H128" i="31"/>
  <c r="N247" i="31"/>
  <c r="F247" i="31"/>
  <c r="L246" i="31"/>
  <c r="J277" i="31"/>
  <c r="P276" i="31"/>
  <c r="H276" i="31"/>
  <c r="N231" i="31"/>
  <c r="F231" i="31"/>
  <c r="L230" i="31"/>
  <c r="J59" i="31"/>
  <c r="P58" i="31"/>
  <c r="H58" i="31"/>
  <c r="J351" i="31"/>
  <c r="P350" i="31"/>
  <c r="H350" i="31"/>
  <c r="N205" i="31"/>
  <c r="F205" i="31"/>
  <c r="L204" i="31"/>
  <c r="M413" i="31"/>
  <c r="J412" i="31"/>
  <c r="P69" i="31"/>
  <c r="H69" i="31"/>
  <c r="N68" i="31"/>
  <c r="F68" i="31"/>
  <c r="K349" i="31"/>
  <c r="P348" i="31"/>
  <c r="H348" i="31"/>
  <c r="N435" i="31"/>
  <c r="F435" i="31"/>
  <c r="L434" i="31"/>
  <c r="J1159" i="31"/>
  <c r="P1158" i="31"/>
  <c r="Q1158" i="31"/>
  <c r="F1158" i="31"/>
  <c r="L1157" i="31"/>
  <c r="J1156" i="31"/>
  <c r="P1155" i="31"/>
  <c r="H1155" i="31"/>
  <c r="N1154" i="31"/>
  <c r="F1154" i="31"/>
  <c r="L1147" i="31"/>
  <c r="J1146" i="31"/>
  <c r="P1145" i="31"/>
  <c r="H1145" i="31"/>
  <c r="N1144" i="31"/>
  <c r="F1144" i="31"/>
  <c r="L1143" i="31"/>
  <c r="J1142" i="31"/>
  <c r="P1141" i="31"/>
  <c r="H1141" i="31"/>
  <c r="N1140" i="31"/>
  <c r="F1140" i="31"/>
  <c r="L1139" i="31"/>
  <c r="J1138" i="31"/>
  <c r="P1133" i="31"/>
  <c r="H1133" i="31"/>
  <c r="N1132" i="31"/>
  <c r="F1132" i="31"/>
  <c r="L1123" i="31"/>
  <c r="J1122" i="31"/>
  <c r="P1119" i="31"/>
  <c r="H1119" i="31"/>
  <c r="N1118" i="31"/>
  <c r="F1118" i="31"/>
  <c r="L125" i="31"/>
  <c r="J124" i="31"/>
  <c r="P207" i="31"/>
  <c r="H207" i="31"/>
  <c r="N206" i="31"/>
  <c r="F206" i="31"/>
  <c r="L279" i="31"/>
  <c r="J278" i="31"/>
  <c r="P261" i="31"/>
  <c r="H261" i="31"/>
  <c r="N260" i="31"/>
  <c r="F260" i="31"/>
  <c r="L221" i="31"/>
  <c r="J220" i="31"/>
  <c r="P217" i="31"/>
  <c r="H217" i="31"/>
  <c r="N216" i="31"/>
  <c r="F216" i="31"/>
  <c r="L195" i="31"/>
  <c r="J194" i="31"/>
  <c r="P163" i="31"/>
  <c r="H163" i="31"/>
  <c r="N162" i="31"/>
  <c r="F162" i="31"/>
  <c r="L145" i="31"/>
  <c r="J144" i="31"/>
  <c r="P133" i="31"/>
  <c r="H133" i="31"/>
  <c r="N132" i="31"/>
  <c r="F132" i="31"/>
  <c r="L123" i="31"/>
  <c r="M434" i="31"/>
  <c r="N1158" i="31"/>
  <c r="K1157" i="31"/>
  <c r="Q1156" i="31"/>
  <c r="I1156" i="31"/>
  <c r="O1155" i="31"/>
  <c r="G1155" i="31"/>
  <c r="M1154" i="31"/>
  <c r="K1147" i="31"/>
  <c r="Q1146" i="31"/>
  <c r="I1146" i="31"/>
  <c r="O1145" i="31"/>
  <c r="G1145" i="31"/>
  <c r="M1144" i="31"/>
  <c r="K1143" i="31"/>
  <c r="Q1142" i="31"/>
  <c r="I1142" i="31"/>
  <c r="O1141" i="31"/>
  <c r="G1141" i="31"/>
  <c r="M1140" i="31"/>
  <c r="K1139" i="31"/>
  <c r="Q1138" i="31"/>
  <c r="I1138" i="31"/>
  <c r="O1133" i="31"/>
  <c r="G1133" i="31"/>
  <c r="M1132" i="31"/>
  <c r="K1123" i="31"/>
  <c r="Q1122" i="31"/>
  <c r="I1122" i="31"/>
  <c r="O1119" i="31"/>
  <c r="G1119" i="31"/>
  <c r="M1118" i="31"/>
  <c r="K125" i="31"/>
  <c r="Q124" i="31"/>
  <c r="I124" i="31"/>
  <c r="O207" i="31"/>
  <c r="G207" i="31"/>
  <c r="M206" i="31"/>
  <c r="K279" i="31"/>
  <c r="Q278" i="31"/>
  <c r="I278" i="31"/>
  <c r="O261" i="31"/>
  <c r="G261" i="31"/>
  <c r="M260" i="31"/>
  <c r="K221" i="31"/>
  <c r="Q220" i="31"/>
  <c r="I220" i="31"/>
  <c r="O217" i="31"/>
  <c r="G217" i="31"/>
  <c r="M216" i="31"/>
  <c r="K195" i="31"/>
  <c r="Q194" i="31"/>
  <c r="I194" i="31"/>
  <c r="O163" i="31"/>
  <c r="G163" i="31"/>
  <c r="M162" i="31"/>
  <c r="K145" i="31"/>
  <c r="Q144" i="31"/>
  <c r="I144" i="31"/>
  <c r="O133" i="31"/>
  <c r="G133" i="31"/>
  <c r="M132" i="31"/>
  <c r="K123" i="31"/>
  <c r="Q122" i="31"/>
  <c r="I122" i="31"/>
  <c r="J434" i="31"/>
  <c r="M1158" i="31"/>
  <c r="J1157" i="31"/>
  <c r="P1156" i="31"/>
  <c r="H1156" i="31"/>
  <c r="N1155" i="31"/>
  <c r="F1155" i="31"/>
  <c r="L1154" i="31"/>
  <c r="J1147" i="31"/>
  <c r="P1146" i="31"/>
  <c r="H1146" i="31"/>
  <c r="N1145" i="31"/>
  <c r="F1145" i="31"/>
  <c r="L1144" i="31"/>
  <c r="J1143" i="31"/>
  <c r="P1142" i="31"/>
  <c r="H1142" i="31"/>
  <c r="N1141" i="31"/>
  <c r="F1141" i="31"/>
  <c r="L1140" i="31"/>
  <c r="J1139" i="31"/>
  <c r="P1138" i="31"/>
  <c r="H1138" i="31"/>
  <c r="N1133" i="31"/>
  <c r="F1133" i="31"/>
  <c r="L1132" i="31"/>
  <c r="J1123" i="31"/>
  <c r="P1122" i="31"/>
  <c r="H1122" i="31"/>
  <c r="N1119" i="31"/>
  <c r="F1119" i="31"/>
  <c r="L1118" i="31"/>
  <c r="J125" i="31"/>
  <c r="P124" i="31"/>
  <c r="H124" i="31"/>
  <c r="N207" i="31"/>
  <c r="F207" i="31"/>
  <c r="L206" i="31"/>
  <c r="J279" i="31"/>
  <c r="P278" i="31"/>
  <c r="H278" i="31"/>
  <c r="N261" i="31"/>
  <c r="F261" i="31"/>
  <c r="L260" i="31"/>
  <c r="J221" i="31"/>
  <c r="P220" i="31"/>
  <c r="H220" i="31"/>
  <c r="N217" i="31"/>
  <c r="F217" i="31"/>
  <c r="L216" i="31"/>
  <c r="J195" i="31"/>
  <c r="P194" i="31"/>
  <c r="H194" i="31"/>
  <c r="N163" i="31"/>
  <c r="F163" i="31"/>
  <c r="L162" i="31"/>
  <c r="J145" i="31"/>
  <c r="P144" i="31"/>
  <c r="H144" i="31"/>
  <c r="P1159" i="31"/>
  <c r="L1158" i="31"/>
  <c r="Q1157" i="31"/>
  <c r="I1157" i="31"/>
  <c r="O1156" i="31"/>
  <c r="G1156" i="31"/>
  <c r="M1155" i="31"/>
  <c r="K1154" i="31"/>
  <c r="Q1147" i="31"/>
  <c r="I1147" i="31"/>
  <c r="O1146" i="31"/>
  <c r="G1146" i="31"/>
  <c r="M1145" i="31"/>
  <c r="K1144" i="31"/>
  <c r="Q1143" i="31"/>
  <c r="I1143" i="31"/>
  <c r="O1142" i="31"/>
  <c r="G1142" i="31"/>
  <c r="M1141" i="31"/>
  <c r="K1140" i="31"/>
  <c r="Q1139" i="31"/>
  <c r="I1139" i="31"/>
  <c r="O1138" i="31"/>
  <c r="G1138" i="31"/>
  <c r="M1133" i="31"/>
  <c r="K1132" i="31"/>
  <c r="Q1123" i="31"/>
  <c r="I1123" i="31"/>
  <c r="O1122" i="31"/>
  <c r="G1122" i="31"/>
  <c r="M1119" i="31"/>
  <c r="K1118" i="31"/>
  <c r="Q125" i="31"/>
  <c r="I125" i="31"/>
  <c r="O124" i="31"/>
  <c r="G124" i="31"/>
  <c r="M207" i="31"/>
  <c r="K206" i="31"/>
  <c r="Q279" i="31"/>
  <c r="I279" i="31"/>
  <c r="O278" i="31"/>
  <c r="G278" i="31"/>
  <c r="M261" i="31"/>
  <c r="K260" i="31"/>
  <c r="Q221" i="31"/>
  <c r="I221" i="31"/>
  <c r="O220" i="31"/>
  <c r="G220" i="31"/>
  <c r="M217" i="31"/>
  <c r="K216" i="31"/>
  <c r="Q195" i="31"/>
  <c r="I195" i="31"/>
  <c r="O194" i="31"/>
  <c r="G194" i="31"/>
  <c r="M163" i="31"/>
  <c r="K162" i="31"/>
  <c r="Q145" i="31"/>
  <c r="I145" i="31"/>
  <c r="O144" i="31"/>
  <c r="G144" i="31"/>
  <c r="M133" i="31"/>
  <c r="K1159" i="31"/>
  <c r="K1158" i="31"/>
  <c r="P1157" i="31"/>
  <c r="H1157" i="31"/>
  <c r="N1156" i="31"/>
  <c r="F1156" i="31"/>
  <c r="L1155" i="31"/>
  <c r="J1154" i="31"/>
  <c r="P1147" i="31"/>
  <c r="H1147" i="31"/>
  <c r="N1146" i="31"/>
  <c r="F1146" i="31"/>
  <c r="L1145" i="31"/>
  <c r="J1144" i="31"/>
  <c r="P1143" i="31"/>
  <c r="H1143" i="31"/>
  <c r="N1142" i="31"/>
  <c r="F1142" i="31"/>
  <c r="L1141" i="31"/>
  <c r="J1140" i="31"/>
  <c r="P1139" i="31"/>
  <c r="H1139" i="31"/>
  <c r="N1138" i="31"/>
  <c r="F1138" i="31"/>
  <c r="L1133" i="31"/>
  <c r="J1132" i="31"/>
  <c r="P1123" i="31"/>
  <c r="H1123" i="31"/>
  <c r="N1122" i="31"/>
  <c r="F1122" i="31"/>
  <c r="L1119" i="31"/>
  <c r="J1118" i="31"/>
  <c r="P125" i="31"/>
  <c r="H125" i="31"/>
  <c r="N124" i="31"/>
  <c r="F124" i="31"/>
  <c r="L207" i="31"/>
  <c r="J206" i="31"/>
  <c r="P279" i="31"/>
  <c r="H279" i="31"/>
  <c r="N278" i="31"/>
  <c r="F278" i="31"/>
  <c r="L261" i="31"/>
  <c r="J260" i="31"/>
  <c r="P221" i="31"/>
  <c r="H221" i="31"/>
  <c r="N220" i="31"/>
  <c r="F220" i="31"/>
  <c r="L217" i="31"/>
  <c r="J216" i="31"/>
  <c r="P195" i="31"/>
  <c r="H195" i="31"/>
  <c r="N194" i="31"/>
  <c r="F194" i="31"/>
  <c r="L163" i="31"/>
  <c r="J162" i="31"/>
  <c r="P145" i="31"/>
  <c r="H145" i="31"/>
  <c r="N144" i="31"/>
  <c r="F144" i="31"/>
  <c r="L133" i="31"/>
  <c r="J132" i="31"/>
  <c r="P123" i="31"/>
  <c r="H123" i="31"/>
  <c r="N122" i="31"/>
  <c r="H1159" i="31"/>
  <c r="J1158" i="31"/>
  <c r="O1157" i="31"/>
  <c r="G1157" i="31"/>
  <c r="M1156" i="31"/>
  <c r="K1155" i="31"/>
  <c r="Q1154" i="31"/>
  <c r="I1154" i="31"/>
  <c r="O1147" i="31"/>
  <c r="G1147" i="31"/>
  <c r="M1146" i="31"/>
  <c r="K1145" i="31"/>
  <c r="Q1144" i="31"/>
  <c r="I1144" i="31"/>
  <c r="O1143" i="31"/>
  <c r="G1143" i="31"/>
  <c r="M1142" i="31"/>
  <c r="K1141" i="31"/>
  <c r="Q1140" i="31"/>
  <c r="I1140" i="31"/>
  <c r="O1139" i="31"/>
  <c r="G1139" i="31"/>
  <c r="M1138" i="31"/>
  <c r="K1133" i="31"/>
  <c r="Q1132" i="31"/>
  <c r="I1132" i="31"/>
  <c r="O1123" i="31"/>
  <c r="G1123" i="31"/>
  <c r="M1122" i="31"/>
  <c r="K1119" i="31"/>
  <c r="Q1118" i="31"/>
  <c r="I1118" i="31"/>
  <c r="O125" i="31"/>
  <c r="G125" i="31"/>
  <c r="M124" i="31"/>
  <c r="K207" i="31"/>
  <c r="Q206" i="31"/>
  <c r="I206" i="31"/>
  <c r="O279" i="31"/>
  <c r="G279" i="31"/>
  <c r="M278" i="31"/>
  <c r="K261" i="31"/>
  <c r="Q260" i="31"/>
  <c r="I260" i="31"/>
  <c r="O221" i="31"/>
  <c r="G221" i="31"/>
  <c r="M220" i="31"/>
  <c r="K217" i="31"/>
  <c r="Q216" i="31"/>
  <c r="I216" i="31"/>
  <c r="O195" i="31"/>
  <c r="G195" i="31"/>
  <c r="M194" i="31"/>
  <c r="K163" i="31"/>
  <c r="Q162" i="31"/>
  <c r="I162" i="31"/>
  <c r="O145" i="31"/>
  <c r="G145" i="31"/>
  <c r="M144" i="31"/>
  <c r="K133" i="31"/>
  <c r="Q132" i="31"/>
  <c r="I132" i="31"/>
  <c r="I1158" i="31"/>
  <c r="N1157" i="31"/>
  <c r="F1157" i="31"/>
  <c r="L1156" i="31"/>
  <c r="J1155" i="31"/>
  <c r="P1154" i="31"/>
  <c r="H1154" i="31"/>
  <c r="N1147" i="31"/>
  <c r="F1147" i="31"/>
  <c r="L1146" i="31"/>
  <c r="J1145" i="31"/>
  <c r="P1144" i="31"/>
  <c r="H1144" i="31"/>
  <c r="N1143" i="31"/>
  <c r="F1143" i="31"/>
  <c r="L1142" i="31"/>
  <c r="J1141" i="31"/>
  <c r="P1140" i="31"/>
  <c r="H1140" i="31"/>
  <c r="N1139" i="31"/>
  <c r="F1139" i="31"/>
  <c r="L1138" i="31"/>
  <c r="J1133" i="31"/>
  <c r="P1132" i="31"/>
  <c r="H1132" i="31"/>
  <c r="N1123" i="31"/>
  <c r="F1123" i="31"/>
  <c r="L1122" i="31"/>
  <c r="J1119" i="31"/>
  <c r="P1118" i="31"/>
  <c r="H1118" i="31"/>
  <c r="N125" i="31"/>
  <c r="F125" i="31"/>
  <c r="L124" i="31"/>
  <c r="J207" i="31"/>
  <c r="P206" i="31"/>
  <c r="H206" i="31"/>
  <c r="N279" i="31"/>
  <c r="F279" i="31"/>
  <c r="L278" i="31"/>
  <c r="J261" i="31"/>
  <c r="P260" i="31"/>
  <c r="H260" i="31"/>
  <c r="N221" i="31"/>
  <c r="F221" i="31"/>
  <c r="L220" i="31"/>
  <c r="J217" i="31"/>
  <c r="P216" i="31"/>
  <c r="H216" i="31"/>
  <c r="N195" i="31"/>
  <c r="F195" i="31"/>
  <c r="L194" i="31"/>
  <c r="J163" i="31"/>
  <c r="P162" i="31"/>
  <c r="H162" i="31"/>
  <c r="N145" i="31"/>
  <c r="F145" i="31"/>
  <c r="L144" i="31"/>
  <c r="J133" i="31"/>
  <c r="P132" i="31"/>
  <c r="H132" i="31"/>
  <c r="N123" i="31"/>
  <c r="H1158" i="31"/>
  <c r="M1157" i="31"/>
  <c r="K1156" i="31"/>
  <c r="Q1155" i="31"/>
  <c r="I1155" i="31"/>
  <c r="O1154" i="31"/>
  <c r="G1154" i="31"/>
  <c r="M1147" i="31"/>
  <c r="K1146" i="31"/>
  <c r="Q1145" i="31"/>
  <c r="I1145" i="31"/>
  <c r="O1144" i="31"/>
  <c r="G1144" i="31"/>
  <c r="M1143" i="31"/>
  <c r="K1142" i="31"/>
  <c r="Q1141" i="31"/>
  <c r="I1141" i="31"/>
  <c r="O1140" i="31"/>
  <c r="G1140" i="31"/>
  <c r="M1139" i="31"/>
  <c r="K1138" i="31"/>
  <c r="Q1133" i="31"/>
  <c r="I1133" i="31"/>
  <c r="O1132" i="31"/>
  <c r="G1132" i="31"/>
  <c r="M1123" i="31"/>
  <c r="K1122" i="31"/>
  <c r="Q1119" i="31"/>
  <c r="I1119" i="31"/>
  <c r="O1118" i="31"/>
  <c r="G1118" i="31"/>
  <c r="M125" i="31"/>
  <c r="K124" i="31"/>
  <c r="Q207" i="31"/>
  <c r="I207" i="31"/>
  <c r="O206" i="31"/>
  <c r="G206" i="31"/>
  <c r="M279" i="31"/>
  <c r="K278" i="31"/>
  <c r="Q261" i="31"/>
  <c r="I261" i="31"/>
  <c r="O260" i="31"/>
  <c r="G260" i="31"/>
  <c r="M221" i="31"/>
  <c r="K220" i="31"/>
  <c r="Q217" i="31"/>
  <c r="I217" i="31"/>
  <c r="O216" i="31"/>
  <c r="G216" i="31"/>
  <c r="M195" i="31"/>
  <c r="K194" i="31"/>
  <c r="Q163" i="31"/>
  <c r="I163" i="31"/>
  <c r="O162" i="31"/>
  <c r="G162" i="31"/>
  <c r="M145" i="31"/>
  <c r="K144" i="31"/>
  <c r="Q133" i="31"/>
  <c r="I133" i="31"/>
  <c r="O132" i="31"/>
  <c r="G132" i="31"/>
  <c r="M123" i="31"/>
  <c r="K122" i="31"/>
  <c r="Q109" i="31"/>
  <c r="I109" i="31"/>
  <c r="O108" i="31"/>
  <c r="G108" i="31"/>
  <c r="M77" i="31"/>
  <c r="Q123" i="31"/>
  <c r="O122" i="31"/>
  <c r="H109" i="31"/>
  <c r="M108" i="31"/>
  <c r="I77" i="31"/>
  <c r="O76" i="31"/>
  <c r="G76" i="31"/>
  <c r="M65" i="31"/>
  <c r="K64" i="31"/>
  <c r="Q55" i="31"/>
  <c r="I55" i="31"/>
  <c r="O54" i="31"/>
  <c r="G54" i="31"/>
  <c r="M113" i="31"/>
  <c r="K112" i="31"/>
  <c r="Q263" i="31"/>
  <c r="I263" i="31"/>
  <c r="O262" i="31"/>
  <c r="G262" i="31"/>
  <c r="M171" i="31"/>
  <c r="K170" i="31"/>
  <c r="P371" i="31"/>
  <c r="H371" i="31"/>
  <c r="M370" i="31"/>
  <c r="K101" i="31"/>
  <c r="Q100" i="31"/>
  <c r="I100" i="31"/>
  <c r="O141" i="31"/>
  <c r="G141" i="31"/>
  <c r="M140" i="31"/>
  <c r="J323" i="31"/>
  <c r="O322" i="31"/>
  <c r="G322" i="31"/>
  <c r="O103" i="31"/>
  <c r="G103" i="31"/>
  <c r="M102" i="31"/>
  <c r="K63" i="31"/>
  <c r="Q62" i="31"/>
  <c r="I62" i="31"/>
  <c r="O115" i="31"/>
  <c r="G115" i="31"/>
  <c r="M114" i="31"/>
  <c r="K157" i="31"/>
  <c r="Q156" i="31"/>
  <c r="I156" i="31"/>
  <c r="N239" i="31"/>
  <c r="F239" i="31"/>
  <c r="K238" i="31"/>
  <c r="Q135" i="31"/>
  <c r="I135" i="31"/>
  <c r="O134" i="31"/>
  <c r="G134" i="31"/>
  <c r="L269" i="31"/>
  <c r="Q268" i="31"/>
  <c r="I268" i="31"/>
  <c r="O237" i="31"/>
  <c r="G237" i="31"/>
  <c r="M236" i="31"/>
  <c r="K165" i="31"/>
  <c r="Q164" i="31"/>
  <c r="I164" i="31"/>
  <c r="K75" i="31"/>
  <c r="Q74" i="31"/>
  <c r="I74" i="31"/>
  <c r="O259" i="31"/>
  <c r="G259" i="31"/>
  <c r="M258" i="31"/>
  <c r="O123" i="31"/>
  <c r="M122" i="31"/>
  <c r="P109" i="31"/>
  <c r="G109" i="31"/>
  <c r="L108" i="31"/>
  <c r="Q77" i="31"/>
  <c r="H77" i="31"/>
  <c r="N76" i="31"/>
  <c r="F76" i="31"/>
  <c r="L65" i="31"/>
  <c r="J64" i="31"/>
  <c r="P55" i="31"/>
  <c r="H55" i="31"/>
  <c r="N54" i="31"/>
  <c r="F54" i="31"/>
  <c r="L113" i="31"/>
  <c r="J112" i="31"/>
  <c r="P263" i="31"/>
  <c r="H263" i="31"/>
  <c r="N262" i="31"/>
  <c r="F262" i="31"/>
  <c r="L171" i="31"/>
  <c r="J170" i="31"/>
  <c r="O371" i="31"/>
  <c r="G371" i="31"/>
  <c r="L370" i="31"/>
  <c r="J101" i="31"/>
  <c r="P100" i="31"/>
  <c r="H100" i="31"/>
  <c r="N141" i="31"/>
  <c r="F141" i="31"/>
  <c r="L140" i="31"/>
  <c r="Q323" i="31"/>
  <c r="I323" i="31"/>
  <c r="N322" i="31"/>
  <c r="F322" i="31"/>
  <c r="N103" i="31"/>
  <c r="F103" i="31"/>
  <c r="L102" i="31"/>
  <c r="J63" i="31"/>
  <c r="P62" i="31"/>
  <c r="H62" i="31"/>
  <c r="N115" i="31"/>
  <c r="F115" i="31"/>
  <c r="L114" i="31"/>
  <c r="J157" i="31"/>
  <c r="P156" i="31"/>
  <c r="H156" i="31"/>
  <c r="M239" i="31"/>
  <c r="J238" i="31"/>
  <c r="P135" i="31"/>
  <c r="H135" i="31"/>
  <c r="N134" i="31"/>
  <c r="F134" i="31"/>
  <c r="K269" i="31"/>
  <c r="P268" i="31"/>
  <c r="H268" i="31"/>
  <c r="N237" i="31"/>
  <c r="F237" i="31"/>
  <c r="L236" i="31"/>
  <c r="J165" i="31"/>
  <c r="P164" i="31"/>
  <c r="H164" i="31"/>
  <c r="J75" i="31"/>
  <c r="P74" i="31"/>
  <c r="H74" i="31"/>
  <c r="N259" i="31"/>
  <c r="F259" i="31"/>
  <c r="L258" i="31"/>
  <c r="J57" i="31"/>
  <c r="J123" i="31"/>
  <c r="L122" i="31"/>
  <c r="O109" i="31"/>
  <c r="F109" i="31"/>
  <c r="K108" i="31"/>
  <c r="P77" i="31"/>
  <c r="G77" i="31"/>
  <c r="M76" i="31"/>
  <c r="K65" i="31"/>
  <c r="Q64" i="31"/>
  <c r="I64" i="31"/>
  <c r="O55" i="31"/>
  <c r="G55" i="31"/>
  <c r="M54" i="31"/>
  <c r="K113" i="31"/>
  <c r="Q112" i="31"/>
  <c r="I112" i="31"/>
  <c r="O263" i="31"/>
  <c r="G263" i="31"/>
  <c r="M262" i="31"/>
  <c r="K171" i="31"/>
  <c r="Q170" i="31"/>
  <c r="I170" i="31"/>
  <c r="N371" i="31"/>
  <c r="F371" i="31"/>
  <c r="K370" i="31"/>
  <c r="Q101" i="31"/>
  <c r="I101" i="31"/>
  <c r="O100" i="31"/>
  <c r="G100" i="31"/>
  <c r="M141" i="31"/>
  <c r="K140" i="31"/>
  <c r="P323" i="31"/>
  <c r="H323" i="31"/>
  <c r="M322" i="31"/>
  <c r="M103" i="31"/>
  <c r="K102" i="31"/>
  <c r="Q63" i="31"/>
  <c r="I63" i="31"/>
  <c r="O62" i="31"/>
  <c r="G62" i="31"/>
  <c r="M115" i="31"/>
  <c r="K114" i="31"/>
  <c r="Q157" i="31"/>
  <c r="I157" i="31"/>
  <c r="O156" i="31"/>
  <c r="G156" i="31"/>
  <c r="L239" i="31"/>
  <c r="Q238" i="31"/>
  <c r="I238" i="31"/>
  <c r="O135" i="31"/>
  <c r="G135" i="31"/>
  <c r="M134" i="31"/>
  <c r="J269" i="31"/>
  <c r="O268" i="31"/>
  <c r="G268" i="31"/>
  <c r="M237" i="31"/>
  <c r="K236" i="31"/>
  <c r="Q165" i="31"/>
  <c r="I165" i="31"/>
  <c r="O164" i="31"/>
  <c r="G164" i="31"/>
  <c r="N133" i="31"/>
  <c r="I123" i="31"/>
  <c r="J122" i="31"/>
  <c r="N109" i="31"/>
  <c r="J108" i="31"/>
  <c r="O77" i="31"/>
  <c r="F77" i="31"/>
  <c r="L76" i="31"/>
  <c r="J65" i="31"/>
  <c r="P64" i="31"/>
  <c r="H64" i="31"/>
  <c r="N55" i="31"/>
  <c r="F55" i="31"/>
  <c r="L54" i="31"/>
  <c r="J113" i="31"/>
  <c r="P112" i="31"/>
  <c r="H112" i="31"/>
  <c r="N263" i="31"/>
  <c r="F263" i="31"/>
  <c r="L262" i="31"/>
  <c r="J171" i="31"/>
  <c r="P170" i="31"/>
  <c r="H170" i="31"/>
  <c r="M371" i="31"/>
  <c r="J370" i="31"/>
  <c r="P101" i="31"/>
  <c r="H101" i="31"/>
  <c r="N100" i="31"/>
  <c r="F100" i="31"/>
  <c r="L141" i="31"/>
  <c r="J140" i="31"/>
  <c r="O323" i="31"/>
  <c r="G323" i="31"/>
  <c r="L322" i="31"/>
  <c r="L103" i="31"/>
  <c r="J102" i="31"/>
  <c r="P63" i="31"/>
  <c r="H63" i="31"/>
  <c r="N62" i="31"/>
  <c r="F62" i="31"/>
  <c r="L115" i="31"/>
  <c r="J114" i="31"/>
  <c r="P157" i="31"/>
  <c r="H157" i="31"/>
  <c r="N156" i="31"/>
  <c r="F156" i="31"/>
  <c r="K239" i="31"/>
  <c r="P238" i="31"/>
  <c r="H238" i="31"/>
  <c r="N135" i="31"/>
  <c r="F135" i="31"/>
  <c r="L134" i="31"/>
  <c r="Q269" i="31"/>
  <c r="I269" i="31"/>
  <c r="N268" i="31"/>
  <c r="F268" i="31"/>
  <c r="L237" i="31"/>
  <c r="J236" i="31"/>
  <c r="P165" i="31"/>
  <c r="H165" i="31"/>
  <c r="N164" i="31"/>
  <c r="F164" i="31"/>
  <c r="F133" i="31"/>
  <c r="G123" i="31"/>
  <c r="H122" i="31"/>
  <c r="M109" i="31"/>
  <c r="I108" i="31"/>
  <c r="N77" i="31"/>
  <c r="K76" i="31"/>
  <c r="Q65" i="31"/>
  <c r="I65" i="31"/>
  <c r="O64" i="31"/>
  <c r="G64" i="31"/>
  <c r="M55" i="31"/>
  <c r="K54" i="31"/>
  <c r="Q113" i="31"/>
  <c r="I113" i="31"/>
  <c r="O112" i="31"/>
  <c r="G112" i="31"/>
  <c r="M263" i="31"/>
  <c r="K262" i="31"/>
  <c r="Q171" i="31"/>
  <c r="I171" i="31"/>
  <c r="O170" i="31"/>
  <c r="G170" i="31"/>
  <c r="L371" i="31"/>
  <c r="Q370" i="31"/>
  <c r="I370" i="31"/>
  <c r="O101" i="31"/>
  <c r="G101" i="31"/>
  <c r="M100" i="31"/>
  <c r="K141" i="31"/>
  <c r="Q140" i="31"/>
  <c r="I140" i="31"/>
  <c r="N323" i="31"/>
  <c r="F323" i="31"/>
  <c r="K322" i="31"/>
  <c r="K103" i="31"/>
  <c r="Q102" i="31"/>
  <c r="I102" i="31"/>
  <c r="O63" i="31"/>
  <c r="G63" i="31"/>
  <c r="M62" i="31"/>
  <c r="K115" i="31"/>
  <c r="Q114" i="31"/>
  <c r="I114" i="31"/>
  <c r="O157" i="31"/>
  <c r="G157" i="31"/>
  <c r="M156" i="31"/>
  <c r="J239" i="31"/>
  <c r="O238" i="31"/>
  <c r="G238" i="31"/>
  <c r="M135" i="31"/>
  <c r="K134" i="31"/>
  <c r="P269" i="31"/>
  <c r="H269" i="31"/>
  <c r="M268" i="31"/>
  <c r="K237" i="31"/>
  <c r="Q236" i="31"/>
  <c r="I236" i="31"/>
  <c r="O165" i="31"/>
  <c r="G165" i="31"/>
  <c r="M164" i="31"/>
  <c r="O75" i="31"/>
  <c r="G75" i="31"/>
  <c r="M74" i="31"/>
  <c r="K259" i="31"/>
  <c r="F123" i="31"/>
  <c r="G122" i="31"/>
  <c r="L109" i="31"/>
  <c r="Q108" i="31"/>
  <c r="H108" i="31"/>
  <c r="L77" i="31"/>
  <c r="J76" i="31"/>
  <c r="P65" i="31"/>
  <c r="H65" i="31"/>
  <c r="N64" i="31"/>
  <c r="F64" i="31"/>
  <c r="L55" i="31"/>
  <c r="J54" i="31"/>
  <c r="P113" i="31"/>
  <c r="H113" i="31"/>
  <c r="N112" i="31"/>
  <c r="F112" i="31"/>
  <c r="L263" i="31"/>
  <c r="J262" i="31"/>
  <c r="P171" i="31"/>
  <c r="H171" i="31"/>
  <c r="N170" i="31"/>
  <c r="F170" i="31"/>
  <c r="K371" i="31"/>
  <c r="P370" i="31"/>
  <c r="H370" i="31"/>
  <c r="N101" i="31"/>
  <c r="F101" i="31"/>
  <c r="L100" i="31"/>
  <c r="J141" i="31"/>
  <c r="P140" i="31"/>
  <c r="H140" i="31"/>
  <c r="M323" i="31"/>
  <c r="J322" i="31"/>
  <c r="J103" i="31"/>
  <c r="P102" i="31"/>
  <c r="H102" i="31"/>
  <c r="N63" i="31"/>
  <c r="F63" i="31"/>
  <c r="L62" i="31"/>
  <c r="J115" i="31"/>
  <c r="P114" i="31"/>
  <c r="H114" i="31"/>
  <c r="N157" i="31"/>
  <c r="F157" i="31"/>
  <c r="L156" i="31"/>
  <c r="Q239" i="31"/>
  <c r="I239" i="31"/>
  <c r="N238" i="31"/>
  <c r="F238" i="31"/>
  <c r="L135" i="31"/>
  <c r="J134" i="31"/>
  <c r="O269" i="31"/>
  <c r="G269" i="31"/>
  <c r="L268" i="31"/>
  <c r="J237" i="31"/>
  <c r="P236" i="31"/>
  <c r="H236" i="31"/>
  <c r="N165" i="31"/>
  <c r="F165" i="31"/>
  <c r="L164" i="31"/>
  <c r="N75" i="31"/>
  <c r="F75" i="31"/>
  <c r="L74" i="31"/>
  <c r="J259" i="31"/>
  <c r="L132" i="31"/>
  <c r="F122" i="31"/>
  <c r="K109" i="31"/>
  <c r="P108" i="31"/>
  <c r="F108" i="31"/>
  <c r="K77" i="31"/>
  <c r="Q76" i="31"/>
  <c r="I76" i="31"/>
  <c r="O65" i="31"/>
  <c r="G65" i="31"/>
  <c r="M64" i="31"/>
  <c r="K55" i="31"/>
  <c r="Q54" i="31"/>
  <c r="I54" i="31"/>
  <c r="O113" i="31"/>
  <c r="G113" i="31"/>
  <c r="M112" i="31"/>
  <c r="K263" i="31"/>
  <c r="Q262" i="31"/>
  <c r="I262" i="31"/>
  <c r="O171" i="31"/>
  <c r="G171" i="31"/>
  <c r="M170" i="31"/>
  <c r="J371" i="31"/>
  <c r="O370" i="31"/>
  <c r="G370" i="31"/>
  <c r="M101" i="31"/>
  <c r="K100" i="31"/>
  <c r="Q141" i="31"/>
  <c r="I141" i="31"/>
  <c r="O140" i="31"/>
  <c r="G140" i="31"/>
  <c r="L323" i="31"/>
  <c r="Q322" i="31"/>
  <c r="I322" i="31"/>
  <c r="Q103" i="31"/>
  <c r="I103" i="31"/>
  <c r="O102" i="31"/>
  <c r="G102" i="31"/>
  <c r="M63" i="31"/>
  <c r="K62" i="31"/>
  <c r="Q115" i="31"/>
  <c r="I115" i="31"/>
  <c r="O114" i="31"/>
  <c r="G114" i="31"/>
  <c r="M157" i="31"/>
  <c r="K156" i="31"/>
  <c r="P239" i="31"/>
  <c r="H239" i="31"/>
  <c r="M238" i="31"/>
  <c r="K135" i="31"/>
  <c r="Q134" i="31"/>
  <c r="I134" i="31"/>
  <c r="N269" i="31"/>
  <c r="F269" i="31"/>
  <c r="K268" i="31"/>
  <c r="Q237" i="31"/>
  <c r="I237" i="31"/>
  <c r="O236" i="31"/>
  <c r="G236" i="31"/>
  <c r="M165" i="31"/>
  <c r="K164" i="31"/>
  <c r="M75" i="31"/>
  <c r="K74" i="31"/>
  <c r="Q259" i="31"/>
  <c r="K132" i="31"/>
  <c r="P122" i="31"/>
  <c r="J109" i="31"/>
  <c r="N108" i="31"/>
  <c r="J77" i="31"/>
  <c r="P76" i="31"/>
  <c r="H76" i="31"/>
  <c r="N65" i="31"/>
  <c r="F65" i="31"/>
  <c r="L64" i="31"/>
  <c r="J55" i="31"/>
  <c r="P54" i="31"/>
  <c r="H54" i="31"/>
  <c r="N113" i="31"/>
  <c r="F113" i="31"/>
  <c r="L112" i="31"/>
  <c r="J263" i="31"/>
  <c r="P262" i="31"/>
  <c r="H262" i="31"/>
  <c r="N171" i="31"/>
  <c r="F171" i="31"/>
  <c r="L170" i="31"/>
  <c r="Q371" i="31"/>
  <c r="I371" i="31"/>
  <c r="N370" i="31"/>
  <c r="F370" i="31"/>
  <c r="L101" i="31"/>
  <c r="J100" i="31"/>
  <c r="P141" i="31"/>
  <c r="H141" i="31"/>
  <c r="N140" i="31"/>
  <c r="F140" i="31"/>
  <c r="K323" i="31"/>
  <c r="P322" i="31"/>
  <c r="H322" i="31"/>
  <c r="P103" i="31"/>
  <c r="H103" i="31"/>
  <c r="N102" i="31"/>
  <c r="F102" i="31"/>
  <c r="L63" i="31"/>
  <c r="J62" i="31"/>
  <c r="P115" i="31"/>
  <c r="H115" i="31"/>
  <c r="N114" i="31"/>
  <c r="F114" i="31"/>
  <c r="L157" i="31"/>
  <c r="J156" i="31"/>
  <c r="O239" i="31"/>
  <c r="G239" i="31"/>
  <c r="L238" i="31"/>
  <c r="J135" i="31"/>
  <c r="P134" i="31"/>
  <c r="M269" i="31"/>
  <c r="L259" i="31"/>
  <c r="N258" i="31"/>
  <c r="Q57" i="31"/>
  <c r="H57" i="31"/>
  <c r="N56" i="31"/>
  <c r="F56" i="31"/>
  <c r="L201" i="31"/>
  <c r="J200" i="31"/>
  <c r="P251" i="31"/>
  <c r="H251" i="31"/>
  <c r="N250" i="31"/>
  <c r="F250" i="31"/>
  <c r="L249" i="31"/>
  <c r="J248" i="31"/>
  <c r="P107" i="31"/>
  <c r="H107" i="31"/>
  <c r="N106" i="31"/>
  <c r="F106" i="31"/>
  <c r="K45" i="31"/>
  <c r="P44" i="31"/>
  <c r="H44" i="31"/>
  <c r="N225" i="31"/>
  <c r="F225" i="31"/>
  <c r="L224" i="31"/>
  <c r="N341" i="31"/>
  <c r="F341" i="31"/>
  <c r="L340" i="31"/>
  <c r="J327" i="31"/>
  <c r="P326" i="31"/>
  <c r="H326" i="31"/>
  <c r="N147" i="31"/>
  <c r="F147" i="31"/>
  <c r="L146" i="31"/>
  <c r="J161" i="31"/>
  <c r="P160" i="31"/>
  <c r="H160" i="31"/>
  <c r="N39" i="31"/>
  <c r="F39" i="31"/>
  <c r="L38" i="31"/>
  <c r="J257" i="31"/>
  <c r="P256" i="31"/>
  <c r="H256" i="31"/>
  <c r="N155" i="31"/>
  <c r="F155" i="31"/>
  <c r="L154" i="31"/>
  <c r="J227" i="31"/>
  <c r="P226" i="31"/>
  <c r="H226" i="31"/>
  <c r="N37" i="31"/>
  <c r="F37" i="31"/>
  <c r="L36" i="31"/>
  <c r="M411" i="31"/>
  <c r="J410" i="31"/>
  <c r="P139" i="31"/>
  <c r="H139" i="31"/>
  <c r="N138" i="31"/>
  <c r="F138" i="31"/>
  <c r="L151" i="31"/>
  <c r="J150" i="31"/>
  <c r="P35" i="31"/>
  <c r="H35" i="31"/>
  <c r="N34" i="31"/>
  <c r="F34" i="31"/>
  <c r="K361" i="31"/>
  <c r="P360" i="31"/>
  <c r="H134" i="31"/>
  <c r="J268" i="31"/>
  <c r="P237" i="31"/>
  <c r="O74" i="31"/>
  <c r="I259" i="31"/>
  <c r="K258" i="31"/>
  <c r="P57" i="31"/>
  <c r="G57" i="31"/>
  <c r="M56" i="31"/>
  <c r="K201" i="31"/>
  <c r="Q200" i="31"/>
  <c r="I200" i="31"/>
  <c r="O251" i="31"/>
  <c r="G251" i="31"/>
  <c r="M250" i="31"/>
  <c r="K249" i="31"/>
  <c r="Q248" i="31"/>
  <c r="I248" i="31"/>
  <c r="O107" i="31"/>
  <c r="G107" i="31"/>
  <c r="M106" i="31"/>
  <c r="J45" i="31"/>
  <c r="O44" i="31"/>
  <c r="G44" i="31"/>
  <c r="M225" i="31"/>
  <c r="K224" i="31"/>
  <c r="M341" i="31"/>
  <c r="K340" i="31"/>
  <c r="Q327" i="31"/>
  <c r="I327" i="31"/>
  <c r="O326" i="31"/>
  <c r="G326" i="31"/>
  <c r="M147" i="31"/>
  <c r="K146" i="31"/>
  <c r="Q161" i="31"/>
  <c r="I161" i="31"/>
  <c r="O160" i="31"/>
  <c r="G160" i="31"/>
  <c r="M39" i="31"/>
  <c r="K38" i="31"/>
  <c r="Q257" i="31"/>
  <c r="I257" i="31"/>
  <c r="O256" i="31"/>
  <c r="G256" i="31"/>
  <c r="M155" i="31"/>
  <c r="K154" i="31"/>
  <c r="Q227" i="31"/>
  <c r="I227" i="31"/>
  <c r="O226" i="31"/>
  <c r="G226" i="31"/>
  <c r="M37" i="31"/>
  <c r="K36" i="31"/>
  <c r="L411" i="31"/>
  <c r="Q410" i="31"/>
  <c r="I410" i="31"/>
  <c r="O139" i="31"/>
  <c r="G139" i="31"/>
  <c r="M138" i="31"/>
  <c r="K151" i="31"/>
  <c r="Q150" i="31"/>
  <c r="I150" i="31"/>
  <c r="O35" i="31"/>
  <c r="H237" i="31"/>
  <c r="N74" i="31"/>
  <c r="H259" i="31"/>
  <c r="J258" i="31"/>
  <c r="O57" i="31"/>
  <c r="F57" i="31"/>
  <c r="L56" i="31"/>
  <c r="J201" i="31"/>
  <c r="P200" i="31"/>
  <c r="H200" i="31"/>
  <c r="N251" i="31"/>
  <c r="F251" i="31"/>
  <c r="L250" i="31"/>
  <c r="J249" i="31"/>
  <c r="P248" i="31"/>
  <c r="H248" i="31"/>
  <c r="N107" i="31"/>
  <c r="F107" i="31"/>
  <c r="L106" i="31"/>
  <c r="Q45" i="31"/>
  <c r="I45" i="31"/>
  <c r="N44" i="31"/>
  <c r="F44" i="31"/>
  <c r="L225" i="31"/>
  <c r="J224" i="31"/>
  <c r="L341" i="31"/>
  <c r="J340" i="31"/>
  <c r="P327" i="31"/>
  <c r="H327" i="31"/>
  <c r="N326" i="31"/>
  <c r="F326" i="31"/>
  <c r="L147" i="31"/>
  <c r="J146" i="31"/>
  <c r="P161" i="31"/>
  <c r="H161" i="31"/>
  <c r="N160" i="31"/>
  <c r="F160" i="31"/>
  <c r="L39" i="31"/>
  <c r="J38" i="31"/>
  <c r="P257" i="31"/>
  <c r="H257" i="31"/>
  <c r="N256" i="31"/>
  <c r="F256" i="31"/>
  <c r="L155" i="31"/>
  <c r="J154" i="31"/>
  <c r="P227" i="31"/>
  <c r="H227" i="31"/>
  <c r="N226" i="31"/>
  <c r="F226" i="31"/>
  <c r="L37" i="31"/>
  <c r="J36" i="31"/>
  <c r="K411" i="31"/>
  <c r="P410" i="31"/>
  <c r="H410" i="31"/>
  <c r="N139" i="31"/>
  <c r="F139" i="31"/>
  <c r="L138" i="31"/>
  <c r="J151" i="31"/>
  <c r="P150" i="31"/>
  <c r="N236" i="31"/>
  <c r="Q75" i="31"/>
  <c r="J74" i="31"/>
  <c r="I258" i="31"/>
  <c r="N57" i="31"/>
  <c r="K56" i="31"/>
  <c r="Q201" i="31"/>
  <c r="I201" i="31"/>
  <c r="O200" i="31"/>
  <c r="G200" i="31"/>
  <c r="M251" i="31"/>
  <c r="K250" i="31"/>
  <c r="Q249" i="31"/>
  <c r="I249" i="31"/>
  <c r="O248" i="31"/>
  <c r="G248" i="31"/>
  <c r="M107" i="31"/>
  <c r="K106" i="31"/>
  <c r="P45" i="31"/>
  <c r="H45" i="31"/>
  <c r="M44" i="31"/>
  <c r="K225" i="31"/>
  <c r="Q224" i="31"/>
  <c r="I224" i="31"/>
  <c r="K341" i="31"/>
  <c r="Q340" i="31"/>
  <c r="I340" i="31"/>
  <c r="O327" i="31"/>
  <c r="G327" i="31"/>
  <c r="M326" i="31"/>
  <c r="K147" i="31"/>
  <c r="Q146" i="31"/>
  <c r="I146" i="31"/>
  <c r="O161" i="31"/>
  <c r="G161" i="31"/>
  <c r="M160" i="31"/>
  <c r="K39" i="31"/>
  <c r="Q38" i="31"/>
  <c r="I38" i="31"/>
  <c r="O257" i="31"/>
  <c r="G257" i="31"/>
  <c r="M256" i="31"/>
  <c r="K155" i="31"/>
  <c r="Q154" i="31"/>
  <c r="I154" i="31"/>
  <c r="O227" i="31"/>
  <c r="G227" i="31"/>
  <c r="M226" i="31"/>
  <c r="K37" i="31"/>
  <c r="Q36" i="31"/>
  <c r="I36" i="31"/>
  <c r="J411" i="31"/>
  <c r="O410" i="31"/>
  <c r="G410" i="31"/>
  <c r="M139" i="31"/>
  <c r="K138" i="31"/>
  <c r="Q151" i="31"/>
  <c r="I151" i="31"/>
  <c r="O150" i="31"/>
  <c r="G150" i="31"/>
  <c r="M35" i="31"/>
  <c r="K34" i="31"/>
  <c r="F236" i="31"/>
  <c r="P75" i="31"/>
  <c r="G74" i="31"/>
  <c r="H258" i="31"/>
  <c r="M57" i="31"/>
  <c r="J56" i="31"/>
  <c r="P201" i="31"/>
  <c r="H201" i="31"/>
  <c r="N200" i="31"/>
  <c r="F200" i="31"/>
  <c r="L251" i="31"/>
  <c r="J250" i="31"/>
  <c r="P249" i="31"/>
  <c r="H249" i="31"/>
  <c r="N248" i="31"/>
  <c r="F248" i="31"/>
  <c r="L107" i="31"/>
  <c r="J106" i="31"/>
  <c r="O45" i="31"/>
  <c r="G45" i="31"/>
  <c r="L44" i="31"/>
  <c r="J225" i="31"/>
  <c r="P224" i="31"/>
  <c r="H224" i="31"/>
  <c r="J341" i="31"/>
  <c r="P340" i="31"/>
  <c r="H340" i="31"/>
  <c r="N327" i="31"/>
  <c r="F327" i="31"/>
  <c r="L326" i="31"/>
  <c r="J147" i="31"/>
  <c r="P146" i="31"/>
  <c r="H146" i="31"/>
  <c r="N161" i="31"/>
  <c r="F161" i="31"/>
  <c r="L160" i="31"/>
  <c r="J39" i="31"/>
  <c r="P38" i="31"/>
  <c r="H38" i="31"/>
  <c r="N257" i="31"/>
  <c r="F257" i="31"/>
  <c r="L256" i="31"/>
  <c r="J155" i="31"/>
  <c r="P154" i="31"/>
  <c r="H154" i="31"/>
  <c r="N227" i="31"/>
  <c r="F227" i="31"/>
  <c r="L226" i="31"/>
  <c r="J37" i="31"/>
  <c r="P36" i="31"/>
  <c r="H36" i="31"/>
  <c r="Q411" i="31"/>
  <c r="I411" i="31"/>
  <c r="N410" i="31"/>
  <c r="F410" i="31"/>
  <c r="L139" i="31"/>
  <c r="J138" i="31"/>
  <c r="P151" i="31"/>
  <c r="H151" i="31"/>
  <c r="N150" i="31"/>
  <c r="F150" i="31"/>
  <c r="L35" i="31"/>
  <c r="J34" i="31"/>
  <c r="O361" i="31"/>
  <c r="G361" i="31"/>
  <c r="L165" i="31"/>
  <c r="L75" i="31"/>
  <c r="F74" i="31"/>
  <c r="Q258" i="31"/>
  <c r="G258" i="31"/>
  <c r="L57" i="31"/>
  <c r="Q56" i="31"/>
  <c r="I56" i="31"/>
  <c r="O201" i="31"/>
  <c r="G201" i="31"/>
  <c r="M200" i="31"/>
  <c r="K251" i="31"/>
  <c r="Q250" i="31"/>
  <c r="I250" i="31"/>
  <c r="O249" i="31"/>
  <c r="G249" i="31"/>
  <c r="M248" i="31"/>
  <c r="K107" i="31"/>
  <c r="Q106" i="31"/>
  <c r="I106" i="31"/>
  <c r="N45" i="31"/>
  <c r="F45" i="31"/>
  <c r="K44" i="31"/>
  <c r="Q225" i="31"/>
  <c r="I225" i="31"/>
  <c r="O224" i="31"/>
  <c r="G224" i="31"/>
  <c r="Q341" i="31"/>
  <c r="I341" i="31"/>
  <c r="O340" i="31"/>
  <c r="G340" i="31"/>
  <c r="M327" i="31"/>
  <c r="K326" i="31"/>
  <c r="Q147" i="31"/>
  <c r="I147" i="31"/>
  <c r="O146" i="31"/>
  <c r="G146" i="31"/>
  <c r="M161" i="31"/>
  <c r="K160" i="31"/>
  <c r="Q39" i="31"/>
  <c r="I39" i="31"/>
  <c r="O38" i="31"/>
  <c r="G38" i="31"/>
  <c r="M257" i="31"/>
  <c r="K256" i="31"/>
  <c r="Q155" i="31"/>
  <c r="I155" i="31"/>
  <c r="O154" i="31"/>
  <c r="G154" i="31"/>
  <c r="M227" i="31"/>
  <c r="K226" i="31"/>
  <c r="Q37" i="31"/>
  <c r="I37" i="31"/>
  <c r="O36" i="31"/>
  <c r="G36" i="31"/>
  <c r="P411" i="31"/>
  <c r="H411" i="31"/>
  <c r="M410" i="31"/>
  <c r="K139" i="31"/>
  <c r="Q138" i="31"/>
  <c r="I138" i="31"/>
  <c r="O151" i="31"/>
  <c r="G151" i="31"/>
  <c r="M150" i="31"/>
  <c r="K35" i="31"/>
  <c r="Q34" i="31"/>
  <c r="I34" i="31"/>
  <c r="N361" i="31"/>
  <c r="F361" i="31"/>
  <c r="I75" i="31"/>
  <c r="P259" i="31"/>
  <c r="P258" i="31"/>
  <c r="F258" i="31"/>
  <c r="K57" i="31"/>
  <c r="P56" i="31"/>
  <c r="H56" i="31"/>
  <c r="N201" i="31"/>
  <c r="F201" i="31"/>
  <c r="L200" i="31"/>
  <c r="J251" i="31"/>
  <c r="P250" i="31"/>
  <c r="H250" i="31"/>
  <c r="N249" i="31"/>
  <c r="F249" i="31"/>
  <c r="L248" i="31"/>
  <c r="J107" i="31"/>
  <c r="P106" i="31"/>
  <c r="H106" i="31"/>
  <c r="M45" i="31"/>
  <c r="J44" i="31"/>
  <c r="P225" i="31"/>
  <c r="H225" i="31"/>
  <c r="N224" i="31"/>
  <c r="F224" i="31"/>
  <c r="P341" i="31"/>
  <c r="H341" i="31"/>
  <c r="N340" i="31"/>
  <c r="F340" i="31"/>
  <c r="L327" i="31"/>
  <c r="J326" i="31"/>
  <c r="P147" i="31"/>
  <c r="H147" i="31"/>
  <c r="N146" i="31"/>
  <c r="F146" i="31"/>
  <c r="L161" i="31"/>
  <c r="J160" i="31"/>
  <c r="P39" i="31"/>
  <c r="H39" i="31"/>
  <c r="N38" i="31"/>
  <c r="F38" i="31"/>
  <c r="L257" i="31"/>
  <c r="J256" i="31"/>
  <c r="P155" i="31"/>
  <c r="H155" i="31"/>
  <c r="N154" i="31"/>
  <c r="F154" i="31"/>
  <c r="L227" i="31"/>
  <c r="J226" i="31"/>
  <c r="P37" i="31"/>
  <c r="H37" i="31"/>
  <c r="N36" i="31"/>
  <c r="F36" i="31"/>
  <c r="O411" i="31"/>
  <c r="G411" i="31"/>
  <c r="L410" i="31"/>
  <c r="J139" i="31"/>
  <c r="P138" i="31"/>
  <c r="H138" i="31"/>
  <c r="N151" i="31"/>
  <c r="F151" i="31"/>
  <c r="L150" i="31"/>
  <c r="J35" i="31"/>
  <c r="P34" i="31"/>
  <c r="H34" i="31"/>
  <c r="M361" i="31"/>
  <c r="J360" i="31"/>
  <c r="O285" i="31"/>
  <c r="G285" i="31"/>
  <c r="L284" i="31"/>
  <c r="Q33" i="31"/>
  <c r="J164" i="31"/>
  <c r="H75" i="31"/>
  <c r="M259" i="31"/>
  <c r="O258" i="31"/>
  <c r="I57" i="31"/>
  <c r="O56" i="31"/>
  <c r="G56" i="31"/>
  <c r="M201" i="31"/>
  <c r="K200" i="31"/>
  <c r="Q251" i="31"/>
  <c r="I251" i="31"/>
  <c r="O250" i="31"/>
  <c r="G250" i="31"/>
  <c r="M249" i="31"/>
  <c r="K248" i="31"/>
  <c r="Q107" i="31"/>
  <c r="I107" i="31"/>
  <c r="O106" i="31"/>
  <c r="G106" i="31"/>
  <c r="L45" i="31"/>
  <c r="Q44" i="31"/>
  <c r="I44" i="31"/>
  <c r="O225" i="31"/>
  <c r="G225" i="31"/>
  <c r="M224" i="31"/>
  <c r="O341" i="31"/>
  <c r="G341" i="31"/>
  <c r="M340" i="31"/>
  <c r="K327" i="31"/>
  <c r="Q326" i="31"/>
  <c r="I326" i="31"/>
  <c r="O147" i="31"/>
  <c r="G147" i="31"/>
  <c r="M146" i="31"/>
  <c r="K161" i="31"/>
  <c r="Q160" i="31"/>
  <c r="I160" i="31"/>
  <c r="O39" i="31"/>
  <c r="G39" i="31"/>
  <c r="M38" i="31"/>
  <c r="K257" i="31"/>
  <c r="Q256" i="31"/>
  <c r="I256" i="31"/>
  <c r="O155" i="31"/>
  <c r="G155" i="31"/>
  <c r="M154" i="31"/>
  <c r="K227" i="31"/>
  <c r="Q226" i="31"/>
  <c r="I226" i="31"/>
  <c r="O37" i="31"/>
  <c r="G37" i="31"/>
  <c r="M36" i="31"/>
  <c r="N411" i="31"/>
  <c r="F411" i="31"/>
  <c r="K410" i="31"/>
  <c r="Q139" i="31"/>
  <c r="I139" i="31"/>
  <c r="O138" i="31"/>
  <c r="G138" i="31"/>
  <c r="M151" i="31"/>
  <c r="K150" i="31"/>
  <c r="Q35" i="31"/>
  <c r="I35" i="31"/>
  <c r="P361" i="31"/>
  <c r="M360" i="31"/>
  <c r="Q285" i="31"/>
  <c r="H285" i="31"/>
  <c r="K284" i="31"/>
  <c r="O33" i="31"/>
  <c r="G33" i="31"/>
  <c r="L32" i="31"/>
  <c r="J149" i="31"/>
  <c r="P148" i="31"/>
  <c r="H148" i="31"/>
  <c r="N175" i="31"/>
  <c r="F175" i="31"/>
  <c r="L174" i="31"/>
  <c r="J143" i="31"/>
  <c r="P142" i="31"/>
  <c r="H142" i="31"/>
  <c r="N265" i="31"/>
  <c r="F265" i="31"/>
  <c r="L264" i="31"/>
  <c r="J29" i="31"/>
  <c r="P28" i="31"/>
  <c r="H28" i="31"/>
  <c r="N169" i="31"/>
  <c r="F169" i="31"/>
  <c r="L168" i="31"/>
  <c r="J127" i="31"/>
  <c r="P126" i="31"/>
  <c r="H126" i="31"/>
  <c r="N275" i="31"/>
  <c r="F275" i="31"/>
  <c r="L274" i="31"/>
  <c r="J281" i="31"/>
  <c r="P280" i="31"/>
  <c r="H280" i="31"/>
  <c r="J73" i="31"/>
  <c r="P72" i="31"/>
  <c r="H72" i="31"/>
  <c r="N343" i="31"/>
  <c r="F343" i="31"/>
  <c r="L342" i="31"/>
  <c r="J375" i="31"/>
  <c r="P374" i="31"/>
  <c r="H374" i="31"/>
  <c r="N51" i="31"/>
  <c r="F51" i="31"/>
  <c r="L50" i="31"/>
  <c r="J353" i="31"/>
  <c r="P352" i="31"/>
  <c r="H352" i="31"/>
  <c r="N357" i="31"/>
  <c r="F357" i="31"/>
  <c r="L356" i="31"/>
  <c r="N339" i="31"/>
  <c r="F339" i="31"/>
  <c r="L338" i="31"/>
  <c r="J153" i="31"/>
  <c r="P152" i="31"/>
  <c r="H152" i="31"/>
  <c r="N159" i="31"/>
  <c r="G35" i="31"/>
  <c r="L361" i="31"/>
  <c r="L360" i="31"/>
  <c r="P285" i="31"/>
  <c r="F285" i="31"/>
  <c r="J284" i="31"/>
  <c r="N33" i="31"/>
  <c r="F33" i="31"/>
  <c r="K32" i="31"/>
  <c r="Q149" i="31"/>
  <c r="I149" i="31"/>
  <c r="O148" i="31"/>
  <c r="G148" i="31"/>
  <c r="M175" i="31"/>
  <c r="K174" i="31"/>
  <c r="Q143" i="31"/>
  <c r="I143" i="31"/>
  <c r="O142" i="31"/>
  <c r="G142" i="31"/>
  <c r="M265" i="31"/>
  <c r="K264" i="31"/>
  <c r="Q29" i="31"/>
  <c r="I29" i="31"/>
  <c r="O28" i="31"/>
  <c r="G28" i="31"/>
  <c r="M169" i="31"/>
  <c r="K168" i="31"/>
  <c r="Q127" i="31"/>
  <c r="I127" i="31"/>
  <c r="O126" i="31"/>
  <c r="G126" i="31"/>
  <c r="M275" i="31"/>
  <c r="K274" i="31"/>
  <c r="Q281" i="31"/>
  <c r="I281" i="31"/>
  <c r="O280" i="31"/>
  <c r="G280" i="31"/>
  <c r="Q73" i="31"/>
  <c r="I73" i="31"/>
  <c r="O72" i="31"/>
  <c r="G72" i="31"/>
  <c r="M343" i="31"/>
  <c r="K342" i="31"/>
  <c r="Q375" i="31"/>
  <c r="I375" i="31"/>
  <c r="O374" i="31"/>
  <c r="G374" i="31"/>
  <c r="M51" i="31"/>
  <c r="K50" i="31"/>
  <c r="Q353" i="31"/>
  <c r="I353" i="31"/>
  <c r="O352" i="31"/>
  <c r="G352" i="31"/>
  <c r="M357" i="31"/>
  <c r="K356" i="31"/>
  <c r="M339" i="31"/>
  <c r="K338" i="31"/>
  <c r="Q153" i="31"/>
  <c r="I153" i="31"/>
  <c r="O152" i="31"/>
  <c r="G152" i="31"/>
  <c r="F35" i="31"/>
  <c r="J361" i="31"/>
  <c r="K360" i="31"/>
  <c r="N285" i="31"/>
  <c r="I284" i="31"/>
  <c r="M33" i="31"/>
  <c r="J32" i="31"/>
  <c r="P149" i="31"/>
  <c r="H149" i="31"/>
  <c r="N148" i="31"/>
  <c r="F148" i="31"/>
  <c r="L175" i="31"/>
  <c r="J174" i="31"/>
  <c r="P143" i="31"/>
  <c r="H143" i="31"/>
  <c r="N142" i="31"/>
  <c r="F142" i="31"/>
  <c r="L265" i="31"/>
  <c r="J264" i="31"/>
  <c r="P29" i="31"/>
  <c r="H29" i="31"/>
  <c r="N28" i="31"/>
  <c r="F28" i="31"/>
  <c r="L169" i="31"/>
  <c r="J168" i="31"/>
  <c r="P127" i="31"/>
  <c r="H127" i="31"/>
  <c r="N126" i="31"/>
  <c r="F126" i="31"/>
  <c r="L275" i="31"/>
  <c r="J274" i="31"/>
  <c r="P281" i="31"/>
  <c r="H281" i="31"/>
  <c r="N280" i="31"/>
  <c r="F280" i="31"/>
  <c r="P73" i="31"/>
  <c r="H73" i="31"/>
  <c r="N72" i="31"/>
  <c r="F72" i="31"/>
  <c r="L343" i="31"/>
  <c r="J342" i="31"/>
  <c r="P375" i="31"/>
  <c r="H375" i="31"/>
  <c r="N374" i="31"/>
  <c r="F374" i="31"/>
  <c r="L51" i="31"/>
  <c r="J50" i="31"/>
  <c r="P353" i="31"/>
  <c r="H353" i="31"/>
  <c r="N352" i="31"/>
  <c r="F352" i="31"/>
  <c r="L357" i="31"/>
  <c r="J356" i="31"/>
  <c r="L339" i="31"/>
  <c r="J338" i="31"/>
  <c r="P153" i="31"/>
  <c r="H153" i="31"/>
  <c r="O34" i="31"/>
  <c r="I361" i="31"/>
  <c r="I360" i="31"/>
  <c r="M285" i="31"/>
  <c r="Q284" i="31"/>
  <c r="H284" i="31"/>
  <c r="L33" i="31"/>
  <c r="Q32" i="31"/>
  <c r="I32" i="31"/>
  <c r="O149" i="31"/>
  <c r="G149" i="31"/>
  <c r="M148" i="31"/>
  <c r="K175" i="31"/>
  <c r="Q174" i="31"/>
  <c r="I174" i="31"/>
  <c r="O143" i="31"/>
  <c r="G143" i="31"/>
  <c r="M142" i="31"/>
  <c r="K265" i="31"/>
  <c r="Q264" i="31"/>
  <c r="I264" i="31"/>
  <c r="O29" i="31"/>
  <c r="G29" i="31"/>
  <c r="M28" i="31"/>
  <c r="K169" i="31"/>
  <c r="Q168" i="31"/>
  <c r="I168" i="31"/>
  <c r="O127" i="31"/>
  <c r="G127" i="31"/>
  <c r="M126" i="31"/>
  <c r="K275" i="31"/>
  <c r="Q274" i="31"/>
  <c r="I274" i="31"/>
  <c r="O281" i="31"/>
  <c r="G281" i="31"/>
  <c r="M280" i="31"/>
  <c r="O73" i="31"/>
  <c r="G73" i="31"/>
  <c r="M72" i="31"/>
  <c r="K343" i="31"/>
  <c r="Q342" i="31"/>
  <c r="I342" i="31"/>
  <c r="O375" i="31"/>
  <c r="G375" i="31"/>
  <c r="M374" i="31"/>
  <c r="K51" i="31"/>
  <c r="Q50" i="31"/>
  <c r="I50" i="31"/>
  <c r="O353" i="31"/>
  <c r="G353" i="31"/>
  <c r="M352" i="31"/>
  <c r="K357" i="31"/>
  <c r="Q356" i="31"/>
  <c r="I356" i="31"/>
  <c r="K339" i="31"/>
  <c r="Q338" i="31"/>
  <c r="I338" i="31"/>
  <c r="O153" i="31"/>
  <c r="M34" i="31"/>
  <c r="H361" i="31"/>
  <c r="H360" i="31"/>
  <c r="L285" i="31"/>
  <c r="P284" i="31"/>
  <c r="G284" i="31"/>
  <c r="K33" i="31"/>
  <c r="P32" i="31"/>
  <c r="H32" i="31"/>
  <c r="N149" i="31"/>
  <c r="F149" i="31"/>
  <c r="L148" i="31"/>
  <c r="J175" i="31"/>
  <c r="P174" i="31"/>
  <c r="H174" i="31"/>
  <c r="N143" i="31"/>
  <c r="F143" i="31"/>
  <c r="L142" i="31"/>
  <c r="J265" i="31"/>
  <c r="P264" i="31"/>
  <c r="H264" i="31"/>
  <c r="N29" i="31"/>
  <c r="F29" i="31"/>
  <c r="L28" i="31"/>
  <c r="J169" i="31"/>
  <c r="P168" i="31"/>
  <c r="H168" i="31"/>
  <c r="N127" i="31"/>
  <c r="F127" i="31"/>
  <c r="L126" i="31"/>
  <c r="J275" i="31"/>
  <c r="P274" i="31"/>
  <c r="H274" i="31"/>
  <c r="N281" i="31"/>
  <c r="F281" i="31"/>
  <c r="L280" i="31"/>
  <c r="N73" i="31"/>
  <c r="F73" i="31"/>
  <c r="L72" i="31"/>
  <c r="J343" i="31"/>
  <c r="P342" i="31"/>
  <c r="H342" i="31"/>
  <c r="N375" i="31"/>
  <c r="F375" i="31"/>
  <c r="L374" i="31"/>
  <c r="J51" i="31"/>
  <c r="P50" i="31"/>
  <c r="H50" i="31"/>
  <c r="N353" i="31"/>
  <c r="F353" i="31"/>
  <c r="L352" i="31"/>
  <c r="J357" i="31"/>
  <c r="P356" i="31"/>
  <c r="H356" i="31"/>
  <c r="J339" i="31"/>
  <c r="P338" i="31"/>
  <c r="H338" i="31"/>
  <c r="N153" i="31"/>
  <c r="F153" i="31"/>
  <c r="L152" i="31"/>
  <c r="J159" i="31"/>
  <c r="L34" i="31"/>
  <c r="Q360" i="31"/>
  <c r="G360" i="31"/>
  <c r="K285" i="31"/>
  <c r="O284" i="31"/>
  <c r="F284" i="31"/>
  <c r="J33" i="31"/>
  <c r="O32" i="31"/>
  <c r="G32" i="31"/>
  <c r="M149" i="31"/>
  <c r="K148" i="31"/>
  <c r="Q175" i="31"/>
  <c r="I175" i="31"/>
  <c r="O174" i="31"/>
  <c r="G174" i="31"/>
  <c r="M143" i="31"/>
  <c r="K142" i="31"/>
  <c r="Q265" i="31"/>
  <c r="I265" i="31"/>
  <c r="O264" i="31"/>
  <c r="G264" i="31"/>
  <c r="M29" i="31"/>
  <c r="K28" i="31"/>
  <c r="Q169" i="31"/>
  <c r="I169" i="31"/>
  <c r="O168" i="31"/>
  <c r="G168" i="31"/>
  <c r="M127" i="31"/>
  <c r="K126" i="31"/>
  <c r="Q275" i="31"/>
  <c r="I275" i="31"/>
  <c r="O274" i="31"/>
  <c r="G274" i="31"/>
  <c r="M281" i="31"/>
  <c r="K280" i="31"/>
  <c r="M73" i="31"/>
  <c r="K72" i="31"/>
  <c r="Q343" i="31"/>
  <c r="I343" i="31"/>
  <c r="O342" i="31"/>
  <c r="G342" i="31"/>
  <c r="M375" i="31"/>
  <c r="K374" i="31"/>
  <c r="Q51" i="31"/>
  <c r="I51" i="31"/>
  <c r="O50" i="31"/>
  <c r="G50" i="31"/>
  <c r="M353" i="31"/>
  <c r="K352" i="31"/>
  <c r="Q357" i="31"/>
  <c r="I357" i="31"/>
  <c r="O356" i="31"/>
  <c r="G356" i="31"/>
  <c r="Q339" i="31"/>
  <c r="I339" i="31"/>
  <c r="O338" i="31"/>
  <c r="G338" i="31"/>
  <c r="M153" i="31"/>
  <c r="K152" i="31"/>
  <c r="Q159" i="31"/>
  <c r="I159" i="31"/>
  <c r="O158" i="31"/>
  <c r="G158" i="31"/>
  <c r="M241" i="31"/>
  <c r="G34" i="31"/>
  <c r="O360" i="31"/>
  <c r="F360" i="31"/>
  <c r="J285" i="31"/>
  <c r="N284" i="31"/>
  <c r="I33" i="31"/>
  <c r="N32" i="31"/>
  <c r="F32" i="31"/>
  <c r="L149" i="31"/>
  <c r="J148" i="31"/>
  <c r="P175" i="31"/>
  <c r="H175" i="31"/>
  <c r="N174" i="31"/>
  <c r="F174" i="31"/>
  <c r="L143" i="31"/>
  <c r="J142" i="31"/>
  <c r="P265" i="31"/>
  <c r="H265" i="31"/>
  <c r="N264" i="31"/>
  <c r="F264" i="31"/>
  <c r="L29" i="31"/>
  <c r="J28" i="31"/>
  <c r="P169" i="31"/>
  <c r="H169" i="31"/>
  <c r="N168" i="31"/>
  <c r="F168" i="31"/>
  <c r="L127" i="31"/>
  <c r="J126" i="31"/>
  <c r="P275" i="31"/>
  <c r="H275" i="31"/>
  <c r="N274" i="31"/>
  <c r="F274" i="31"/>
  <c r="L281" i="31"/>
  <c r="J280" i="31"/>
  <c r="L73" i="31"/>
  <c r="J72" i="31"/>
  <c r="P343" i="31"/>
  <c r="H343" i="31"/>
  <c r="N342" i="31"/>
  <c r="F342" i="31"/>
  <c r="L375" i="31"/>
  <c r="J374" i="31"/>
  <c r="P51" i="31"/>
  <c r="H51" i="31"/>
  <c r="N50" i="31"/>
  <c r="F50" i="31"/>
  <c r="L353" i="31"/>
  <c r="J352" i="31"/>
  <c r="P357" i="31"/>
  <c r="H357" i="31"/>
  <c r="N356" i="31"/>
  <c r="F356" i="31"/>
  <c r="P339" i="31"/>
  <c r="H339" i="31"/>
  <c r="N338" i="31"/>
  <c r="F338" i="31"/>
  <c r="L153" i="31"/>
  <c r="J152" i="31"/>
  <c r="P159" i="31"/>
  <c r="H159" i="31"/>
  <c r="N158" i="31"/>
  <c r="F158" i="31"/>
  <c r="H150" i="31"/>
  <c r="N35" i="31"/>
  <c r="Q361" i="31"/>
  <c r="N360" i="31"/>
  <c r="I285" i="31"/>
  <c r="M284" i="31"/>
  <c r="P33" i="31"/>
  <c r="H33" i="31"/>
  <c r="M32" i="31"/>
  <c r="K149" i="31"/>
  <c r="Q148" i="31"/>
  <c r="I148" i="31"/>
  <c r="O175" i="31"/>
  <c r="G175" i="31"/>
  <c r="M174" i="31"/>
  <c r="K143" i="31"/>
  <c r="Q142" i="31"/>
  <c r="I142" i="31"/>
  <c r="O265" i="31"/>
  <c r="G265" i="31"/>
  <c r="M264" i="31"/>
  <c r="K29" i="31"/>
  <c r="Q28" i="31"/>
  <c r="I28" i="31"/>
  <c r="O169" i="31"/>
  <c r="G169" i="31"/>
  <c r="M168" i="31"/>
  <c r="K127" i="31"/>
  <c r="Q126" i="31"/>
  <c r="I126" i="31"/>
  <c r="O275" i="31"/>
  <c r="G275" i="31"/>
  <c r="M274" i="31"/>
  <c r="K281" i="31"/>
  <c r="Q280" i="31"/>
  <c r="I280" i="31"/>
  <c r="K73" i="31"/>
  <c r="Q72" i="31"/>
  <c r="I72" i="31"/>
  <c r="O343" i="31"/>
  <c r="G343" i="31"/>
  <c r="M342" i="31"/>
  <c r="K375" i="31"/>
  <c r="Q374" i="31"/>
  <c r="I374" i="31"/>
  <c r="O51" i="31"/>
  <c r="G51" i="31"/>
  <c r="M50" i="31"/>
  <c r="K353" i="31"/>
  <c r="Q352" i="31"/>
  <c r="I352" i="31"/>
  <c r="O357" i="31"/>
  <c r="G357" i="31"/>
  <c r="M356" i="31"/>
  <c r="O339" i="31"/>
  <c r="G339" i="31"/>
  <c r="M338" i="31"/>
  <c r="K153" i="31"/>
  <c r="Q152" i="31"/>
  <c r="I152" i="31"/>
  <c r="O159" i="31"/>
  <c r="G159" i="31"/>
  <c r="M158" i="31"/>
  <c r="K241" i="31"/>
  <c r="Q240" i="31"/>
  <c r="I240" i="31"/>
  <c r="O271" i="31"/>
  <c r="L159" i="31"/>
  <c r="K158" i="31"/>
  <c r="N241" i="31"/>
  <c r="H240" i="31"/>
  <c r="M271" i="31"/>
  <c r="K270" i="31"/>
  <c r="Q255" i="31"/>
  <c r="I255" i="31"/>
  <c r="O254" i="31"/>
  <c r="G254" i="31"/>
  <c r="M347" i="31"/>
  <c r="K346" i="31"/>
  <c r="Q365" i="31"/>
  <c r="I365" i="31"/>
  <c r="O364" i="31"/>
  <c r="G364" i="31"/>
  <c r="M367" i="31"/>
  <c r="K366" i="31"/>
  <c r="Q137" i="31"/>
  <c r="I137" i="31"/>
  <c r="O136" i="31"/>
  <c r="G136" i="31"/>
  <c r="M203" i="31"/>
  <c r="K202" i="31"/>
  <c r="Q197" i="31"/>
  <c r="I197" i="31"/>
  <c r="O196" i="31"/>
  <c r="G196" i="31"/>
  <c r="M121" i="31"/>
  <c r="K120" i="31"/>
  <c r="Q229" i="31"/>
  <c r="I229" i="31"/>
  <c r="O228" i="31"/>
  <c r="G228" i="31"/>
  <c r="M21" i="31"/>
  <c r="K20" i="31"/>
  <c r="Q283" i="31"/>
  <c r="I283" i="31"/>
  <c r="O282" i="31"/>
  <c r="G282" i="31"/>
  <c r="L333" i="31"/>
  <c r="Q332" i="31"/>
  <c r="I332" i="31"/>
  <c r="O111" i="31"/>
  <c r="G111" i="31"/>
  <c r="M110" i="31"/>
  <c r="K267" i="31"/>
  <c r="Q266" i="31"/>
  <c r="I266" i="31"/>
  <c r="O117" i="31"/>
  <c r="G117" i="31"/>
  <c r="M116" i="31"/>
  <c r="J49" i="31"/>
  <c r="O48" i="31"/>
  <c r="G48" i="31"/>
  <c r="M19" i="31"/>
  <c r="K18" i="31"/>
  <c r="M167" i="31"/>
  <c r="K166" i="31"/>
  <c r="Q17" i="31"/>
  <c r="I17" i="31"/>
  <c r="K159" i="31"/>
  <c r="J158" i="31"/>
  <c r="L241" i="31"/>
  <c r="P240" i="31"/>
  <c r="G240" i="31"/>
  <c r="L271" i="31"/>
  <c r="J270" i="31"/>
  <c r="P255" i="31"/>
  <c r="H255" i="31"/>
  <c r="N254" i="31"/>
  <c r="F254" i="31"/>
  <c r="L347" i="31"/>
  <c r="J346" i="31"/>
  <c r="P365" i="31"/>
  <c r="H365" i="31"/>
  <c r="N364" i="31"/>
  <c r="F364" i="31"/>
  <c r="L367" i="31"/>
  <c r="J366" i="31"/>
  <c r="P137" i="31"/>
  <c r="H137" i="31"/>
  <c r="N136" i="31"/>
  <c r="F136" i="31"/>
  <c r="L203" i="31"/>
  <c r="J202" i="31"/>
  <c r="P197" i="31"/>
  <c r="H197" i="31"/>
  <c r="N196" i="31"/>
  <c r="F196" i="31"/>
  <c r="L121" i="31"/>
  <c r="J120" i="31"/>
  <c r="P229" i="31"/>
  <c r="H229" i="31"/>
  <c r="N228" i="31"/>
  <c r="F228" i="31"/>
  <c r="L21" i="31"/>
  <c r="J20" i="31"/>
  <c r="P283" i="31"/>
  <c r="H283" i="31"/>
  <c r="N282" i="31"/>
  <c r="F282" i="31"/>
  <c r="K333" i="31"/>
  <c r="P332" i="31"/>
  <c r="H332" i="31"/>
  <c r="N111" i="31"/>
  <c r="F111" i="31"/>
  <c r="L110" i="31"/>
  <c r="J267" i="31"/>
  <c r="P266" i="31"/>
  <c r="H266" i="31"/>
  <c r="N117" i="31"/>
  <c r="F117" i="31"/>
  <c r="L116" i="31"/>
  <c r="Q49" i="31"/>
  <c r="I49" i="31"/>
  <c r="N48" i="31"/>
  <c r="F48" i="31"/>
  <c r="L19" i="31"/>
  <c r="J18" i="31"/>
  <c r="G153" i="31"/>
  <c r="F159" i="31"/>
  <c r="I158" i="31"/>
  <c r="J241" i="31"/>
  <c r="O240" i="31"/>
  <c r="F240" i="31"/>
  <c r="K271" i="31"/>
  <c r="Q270" i="31"/>
  <c r="I270" i="31"/>
  <c r="O255" i="31"/>
  <c r="G255" i="31"/>
  <c r="M254" i="31"/>
  <c r="K347" i="31"/>
  <c r="Q346" i="31"/>
  <c r="I346" i="31"/>
  <c r="O365" i="31"/>
  <c r="G365" i="31"/>
  <c r="M364" i="31"/>
  <c r="K367" i="31"/>
  <c r="Q366" i="31"/>
  <c r="I366" i="31"/>
  <c r="O137" i="31"/>
  <c r="G137" i="31"/>
  <c r="M136" i="31"/>
  <c r="K203" i="31"/>
  <c r="Q202" i="31"/>
  <c r="I202" i="31"/>
  <c r="O197" i="31"/>
  <c r="G197" i="31"/>
  <c r="M196" i="31"/>
  <c r="K121" i="31"/>
  <c r="Q120" i="31"/>
  <c r="I120" i="31"/>
  <c r="O229" i="31"/>
  <c r="G229" i="31"/>
  <c r="M228" i="31"/>
  <c r="K21" i="31"/>
  <c r="Q20" i="31"/>
  <c r="I20" i="31"/>
  <c r="O283" i="31"/>
  <c r="G283" i="31"/>
  <c r="M282" i="31"/>
  <c r="J333" i="31"/>
  <c r="O332" i="31"/>
  <c r="G332" i="31"/>
  <c r="M111" i="31"/>
  <c r="K110" i="31"/>
  <c r="Q267" i="31"/>
  <c r="I267" i="31"/>
  <c r="O266" i="31"/>
  <c r="G266" i="31"/>
  <c r="M117" i="31"/>
  <c r="K116" i="31"/>
  <c r="P49" i="31"/>
  <c r="H49" i="31"/>
  <c r="M48" i="31"/>
  <c r="K19" i="31"/>
  <c r="Q18" i="31"/>
  <c r="I18" i="31"/>
  <c r="N152" i="31"/>
  <c r="H158" i="31"/>
  <c r="I241" i="31"/>
  <c r="N240" i="31"/>
  <c r="J271" i="31"/>
  <c r="P270" i="31"/>
  <c r="H270" i="31"/>
  <c r="N255" i="31"/>
  <c r="F255" i="31"/>
  <c r="L254" i="31"/>
  <c r="J347" i="31"/>
  <c r="P346" i="31"/>
  <c r="H346" i="31"/>
  <c r="N365" i="31"/>
  <c r="F365" i="31"/>
  <c r="L364" i="31"/>
  <c r="J367" i="31"/>
  <c r="P366" i="31"/>
  <c r="H366" i="31"/>
  <c r="N137" i="31"/>
  <c r="F137" i="31"/>
  <c r="L136" i="31"/>
  <c r="J203" i="31"/>
  <c r="P202" i="31"/>
  <c r="H202" i="31"/>
  <c r="N197" i="31"/>
  <c r="F197" i="31"/>
  <c r="L196" i="31"/>
  <c r="J121" i="31"/>
  <c r="P120" i="31"/>
  <c r="H120" i="31"/>
  <c r="N229" i="31"/>
  <c r="F229" i="31"/>
  <c r="L228" i="31"/>
  <c r="J21" i="31"/>
  <c r="P20" i="31"/>
  <c r="H20" i="31"/>
  <c r="N283" i="31"/>
  <c r="F283" i="31"/>
  <c r="L282" i="31"/>
  <c r="Q333" i="31"/>
  <c r="I333" i="31"/>
  <c r="N332" i="31"/>
  <c r="F332" i="31"/>
  <c r="L111" i="31"/>
  <c r="J110" i="31"/>
  <c r="P267" i="31"/>
  <c r="H267" i="31"/>
  <c r="N266" i="31"/>
  <c r="F266" i="31"/>
  <c r="L117" i="31"/>
  <c r="J116" i="31"/>
  <c r="O49" i="31"/>
  <c r="G49" i="31"/>
  <c r="L48" i="31"/>
  <c r="J19" i="31"/>
  <c r="P18" i="31"/>
  <c r="H18" i="31"/>
  <c r="M152" i="31"/>
  <c r="H241" i="31"/>
  <c r="M240" i="31"/>
  <c r="I271" i="31"/>
  <c r="O270" i="31"/>
  <c r="G270" i="31"/>
  <c r="M255" i="31"/>
  <c r="K254" i="31"/>
  <c r="Q347" i="31"/>
  <c r="I347" i="31"/>
  <c r="O346" i="31"/>
  <c r="G346" i="31"/>
  <c r="M365" i="31"/>
  <c r="K364" i="31"/>
  <c r="Q367" i="31"/>
  <c r="I367" i="31"/>
  <c r="O366" i="31"/>
  <c r="G366" i="31"/>
  <c r="M137" i="31"/>
  <c r="K136" i="31"/>
  <c r="Q203" i="31"/>
  <c r="I203" i="31"/>
  <c r="O202" i="31"/>
  <c r="G202" i="31"/>
  <c r="M197" i="31"/>
  <c r="K196" i="31"/>
  <c r="Q121" i="31"/>
  <c r="I121" i="31"/>
  <c r="O120" i="31"/>
  <c r="G120" i="31"/>
  <c r="M229" i="31"/>
  <c r="K228" i="31"/>
  <c r="Q21" i="31"/>
  <c r="I21" i="31"/>
  <c r="O20" i="31"/>
  <c r="G20" i="31"/>
  <c r="M283" i="31"/>
  <c r="K282" i="31"/>
  <c r="P333" i="31"/>
  <c r="H333" i="31"/>
  <c r="M332" i="31"/>
  <c r="K111" i="31"/>
  <c r="Q110" i="31"/>
  <c r="I110" i="31"/>
  <c r="O267" i="31"/>
  <c r="G267" i="31"/>
  <c r="M266" i="31"/>
  <c r="K117" i="31"/>
  <c r="Q116" i="31"/>
  <c r="I116" i="31"/>
  <c r="N49" i="31"/>
  <c r="F49" i="31"/>
  <c r="K48" i="31"/>
  <c r="Q19" i="31"/>
  <c r="I19" i="31"/>
  <c r="O18" i="31"/>
  <c r="G18" i="31"/>
  <c r="Q167" i="31"/>
  <c r="I167" i="31"/>
  <c r="O166" i="31"/>
  <c r="G166" i="31"/>
  <c r="M17" i="31"/>
  <c r="F152" i="31"/>
  <c r="Q158" i="31"/>
  <c r="Q241" i="31"/>
  <c r="G241" i="31"/>
  <c r="L240" i="31"/>
  <c r="Q271" i="31"/>
  <c r="H271" i="31"/>
  <c r="N270" i="31"/>
  <c r="F270" i="31"/>
  <c r="L255" i="31"/>
  <c r="J254" i="31"/>
  <c r="P347" i="31"/>
  <c r="H347" i="31"/>
  <c r="N346" i="31"/>
  <c r="F346" i="31"/>
  <c r="L365" i="31"/>
  <c r="J364" i="31"/>
  <c r="P367" i="31"/>
  <c r="H367" i="31"/>
  <c r="N366" i="31"/>
  <c r="F366" i="31"/>
  <c r="L137" i="31"/>
  <c r="J136" i="31"/>
  <c r="P203" i="31"/>
  <c r="H203" i="31"/>
  <c r="N202" i="31"/>
  <c r="F202" i="31"/>
  <c r="L197" i="31"/>
  <c r="J196" i="31"/>
  <c r="P121" i="31"/>
  <c r="H121" i="31"/>
  <c r="N120" i="31"/>
  <c r="F120" i="31"/>
  <c r="L229" i="31"/>
  <c r="J228" i="31"/>
  <c r="P21" i="31"/>
  <c r="H21" i="31"/>
  <c r="N20" i="31"/>
  <c r="F20" i="31"/>
  <c r="L283" i="31"/>
  <c r="J282" i="31"/>
  <c r="O333" i="31"/>
  <c r="G333" i="31"/>
  <c r="L332" i="31"/>
  <c r="J111" i="31"/>
  <c r="P110" i="31"/>
  <c r="H110" i="31"/>
  <c r="N267" i="31"/>
  <c r="F267" i="31"/>
  <c r="L266" i="31"/>
  <c r="J117" i="31"/>
  <c r="P116" i="31"/>
  <c r="H116" i="31"/>
  <c r="M49" i="31"/>
  <c r="J48" i="31"/>
  <c r="P19" i="31"/>
  <c r="H19" i="31"/>
  <c r="N18" i="31"/>
  <c r="F18" i="31"/>
  <c r="P167" i="31"/>
  <c r="H167" i="31"/>
  <c r="N166" i="31"/>
  <c r="P158" i="31"/>
  <c r="P241" i="31"/>
  <c r="F241" i="31"/>
  <c r="K240" i="31"/>
  <c r="P271" i="31"/>
  <c r="G271" i="31"/>
  <c r="M270" i="31"/>
  <c r="K255" i="31"/>
  <c r="Q254" i="31"/>
  <c r="I254" i="31"/>
  <c r="O347" i="31"/>
  <c r="G347" i="31"/>
  <c r="M346" i="31"/>
  <c r="K365" i="31"/>
  <c r="Q364" i="31"/>
  <c r="I364" i="31"/>
  <c r="O367" i="31"/>
  <c r="G367" i="31"/>
  <c r="M366" i="31"/>
  <c r="K137" i="31"/>
  <c r="Q136" i="31"/>
  <c r="I136" i="31"/>
  <c r="O203" i="31"/>
  <c r="G203" i="31"/>
  <c r="M202" i="31"/>
  <c r="K197" i="31"/>
  <c r="Q196" i="31"/>
  <c r="I196" i="31"/>
  <c r="O121" i="31"/>
  <c r="G121" i="31"/>
  <c r="M120" i="31"/>
  <c r="K229" i="31"/>
  <c r="Q228" i="31"/>
  <c r="I228" i="31"/>
  <c r="O21" i="31"/>
  <c r="G21" i="31"/>
  <c r="M20" i="31"/>
  <c r="K283" i="31"/>
  <c r="Q282" i="31"/>
  <c r="I282" i="31"/>
  <c r="N333" i="31"/>
  <c r="F333" i="31"/>
  <c r="K332" i="31"/>
  <c r="Q111" i="31"/>
  <c r="I111" i="31"/>
  <c r="O110" i="31"/>
  <c r="G110" i="31"/>
  <c r="M267" i="31"/>
  <c r="K266" i="31"/>
  <c r="Q117" i="31"/>
  <c r="I117" i="31"/>
  <c r="O116" i="31"/>
  <c r="G116" i="31"/>
  <c r="L49" i="31"/>
  <c r="Q48" i="31"/>
  <c r="I48" i="31"/>
  <c r="O19" i="31"/>
  <c r="G19" i="31"/>
  <c r="M18" i="31"/>
  <c r="O167" i="31"/>
  <c r="G167" i="31"/>
  <c r="M159" i="31"/>
  <c r="L158" i="31"/>
  <c r="O241" i="31"/>
  <c r="J240" i="31"/>
  <c r="N271" i="31"/>
  <c r="F271" i="31"/>
  <c r="L270" i="31"/>
  <c r="J255" i="31"/>
  <c r="P254" i="31"/>
  <c r="H254" i="31"/>
  <c r="N347" i="31"/>
  <c r="F347" i="31"/>
  <c r="L346" i="31"/>
  <c r="J365" i="31"/>
  <c r="P364" i="31"/>
  <c r="H364" i="31"/>
  <c r="N367" i="31"/>
  <c r="F367" i="31"/>
  <c r="L366" i="31"/>
  <c r="J137" i="31"/>
  <c r="P136" i="31"/>
  <c r="H136" i="31"/>
  <c r="N203" i="31"/>
  <c r="F203" i="31"/>
  <c r="L202" i="31"/>
  <c r="J197" i="31"/>
  <c r="P196" i="31"/>
  <c r="H196" i="31"/>
  <c r="N121" i="31"/>
  <c r="F121" i="31"/>
  <c r="L120" i="31"/>
  <c r="J229" i="31"/>
  <c r="P228" i="31"/>
  <c r="H228" i="31"/>
  <c r="N21" i="31"/>
  <c r="F21" i="31"/>
  <c r="L20" i="31"/>
  <c r="J283" i="31"/>
  <c r="P282" i="31"/>
  <c r="H282" i="31"/>
  <c r="M333" i="31"/>
  <c r="J332" i="31"/>
  <c r="P111" i="31"/>
  <c r="H111" i="31"/>
  <c r="N110" i="31"/>
  <c r="F110" i="31"/>
  <c r="L267" i="31"/>
  <c r="J266" i="31"/>
  <c r="P117" i="31"/>
  <c r="H117" i="31"/>
  <c r="N116" i="31"/>
  <c r="F116" i="31"/>
  <c r="K49" i="31"/>
  <c r="P48" i="31"/>
  <c r="H48" i="31"/>
  <c r="N19" i="31"/>
  <c r="F19" i="31"/>
  <c r="L18" i="31"/>
  <c r="N167" i="31"/>
  <c r="F167" i="31"/>
  <c r="L166" i="31"/>
  <c r="J17" i="31"/>
  <c r="P16" i="31"/>
  <c r="H16" i="31"/>
  <c r="Q166" i="31"/>
  <c r="P17" i="31"/>
  <c r="J16" i="31"/>
  <c r="J273" i="31"/>
  <c r="P272" i="31"/>
  <c r="H272" i="31"/>
  <c r="N183" i="31"/>
  <c r="F183" i="31"/>
  <c r="L182" i="31"/>
  <c r="J181" i="31"/>
  <c r="P180" i="31"/>
  <c r="H180" i="31"/>
  <c r="N193" i="31"/>
  <c r="F193" i="31"/>
  <c r="L192" i="31"/>
  <c r="J187" i="31"/>
  <c r="P186" i="31"/>
  <c r="H186" i="31"/>
  <c r="N317" i="31"/>
  <c r="F317" i="31"/>
  <c r="L316" i="31"/>
  <c r="J315" i="31"/>
  <c r="P314" i="31"/>
  <c r="H314" i="31"/>
  <c r="N313" i="31"/>
  <c r="F313" i="31"/>
  <c r="L312" i="31"/>
  <c r="J311" i="31"/>
  <c r="P310" i="31"/>
  <c r="H310" i="31"/>
  <c r="N309" i="31"/>
  <c r="F309" i="31"/>
  <c r="L308" i="31"/>
  <c r="J307" i="31"/>
  <c r="P306" i="31"/>
  <c r="H306" i="31"/>
  <c r="N305" i="31"/>
  <c r="F305" i="31"/>
  <c r="L304" i="31"/>
  <c r="J303" i="31"/>
  <c r="P302" i="31"/>
  <c r="H302" i="31"/>
  <c r="N301" i="31"/>
  <c r="F301" i="31"/>
  <c r="L300" i="31"/>
  <c r="J299" i="31"/>
  <c r="P298" i="31"/>
  <c r="H298" i="31"/>
  <c r="N297" i="31"/>
  <c r="F297" i="31"/>
  <c r="L296" i="31"/>
  <c r="J295" i="31"/>
  <c r="P294" i="31"/>
  <c r="H294" i="31"/>
  <c r="N293" i="31"/>
  <c r="F293" i="31"/>
  <c r="L292" i="31"/>
  <c r="J289" i="31"/>
  <c r="P288" i="31"/>
  <c r="H288" i="31"/>
  <c r="N291" i="31"/>
  <c r="F291" i="31"/>
  <c r="L290" i="31"/>
  <c r="J1169" i="31"/>
  <c r="P1168" i="31"/>
  <c r="H1168" i="31"/>
  <c r="N1111" i="31"/>
  <c r="F1111" i="31"/>
  <c r="L1110" i="31"/>
  <c r="J1109" i="31"/>
  <c r="P1108" i="31"/>
  <c r="H1108" i="31"/>
  <c r="N1107" i="31"/>
  <c r="F1107" i="31"/>
  <c r="L1106" i="31"/>
  <c r="J1105" i="31"/>
  <c r="P1104" i="31"/>
  <c r="H1104" i="31"/>
  <c r="N1103" i="31"/>
  <c r="F1103" i="31"/>
  <c r="L1102" i="31"/>
  <c r="J1101" i="31"/>
  <c r="P1100" i="31"/>
  <c r="H1100" i="31"/>
  <c r="N1099" i="31"/>
  <c r="F1099" i="31"/>
  <c r="L1098" i="31"/>
  <c r="J1097" i="31"/>
  <c r="P1096" i="31"/>
  <c r="H1096" i="31"/>
  <c r="N1095" i="31"/>
  <c r="F1095" i="31"/>
  <c r="L1094" i="31"/>
  <c r="J1093" i="31"/>
  <c r="P1092" i="31"/>
  <c r="H1092" i="31"/>
  <c r="N1091" i="31"/>
  <c r="F1091" i="31"/>
  <c r="L1090" i="31"/>
  <c r="J1089" i="31"/>
  <c r="P1088" i="31"/>
  <c r="H1088" i="31"/>
  <c r="N1087" i="31"/>
  <c r="F1087" i="31"/>
  <c r="L1086" i="31"/>
  <c r="J1085" i="31"/>
  <c r="P1084" i="31"/>
  <c r="H1084" i="31"/>
  <c r="N1083" i="31"/>
  <c r="F1083" i="31"/>
  <c r="L1082" i="31"/>
  <c r="J1081" i="31"/>
  <c r="P1080" i="31"/>
  <c r="H1080" i="31"/>
  <c r="N1079" i="31"/>
  <c r="P166" i="31"/>
  <c r="O17" i="31"/>
  <c r="I16" i="31"/>
  <c r="Q273" i="31"/>
  <c r="I273" i="31"/>
  <c r="O272" i="31"/>
  <c r="G272" i="31"/>
  <c r="M183" i="31"/>
  <c r="K182" i="31"/>
  <c r="Q181" i="31"/>
  <c r="I181" i="31"/>
  <c r="O180" i="31"/>
  <c r="G180" i="31"/>
  <c r="M193" i="31"/>
  <c r="K192" i="31"/>
  <c r="Q187" i="31"/>
  <c r="I187" i="31"/>
  <c r="O186" i="31"/>
  <c r="G186" i="31"/>
  <c r="M317" i="31"/>
  <c r="K316" i="31"/>
  <c r="Q315" i="31"/>
  <c r="I315" i="31"/>
  <c r="O314" i="31"/>
  <c r="G314" i="31"/>
  <c r="M313" i="31"/>
  <c r="K312" i="31"/>
  <c r="Q311" i="31"/>
  <c r="I311" i="31"/>
  <c r="O310" i="31"/>
  <c r="G310" i="31"/>
  <c r="M309" i="31"/>
  <c r="K308" i="31"/>
  <c r="Q307" i="31"/>
  <c r="I307" i="31"/>
  <c r="O306" i="31"/>
  <c r="G306" i="31"/>
  <c r="M305" i="31"/>
  <c r="K304" i="31"/>
  <c r="Q303" i="31"/>
  <c r="I303" i="31"/>
  <c r="O302" i="31"/>
  <c r="G302" i="31"/>
  <c r="M301" i="31"/>
  <c r="K300" i="31"/>
  <c r="Q299" i="31"/>
  <c r="I299" i="31"/>
  <c r="O298" i="31"/>
  <c r="G298" i="31"/>
  <c r="M297" i="31"/>
  <c r="K296" i="31"/>
  <c r="Q295" i="31"/>
  <c r="I295" i="31"/>
  <c r="O294" i="31"/>
  <c r="G294" i="31"/>
  <c r="M293" i="31"/>
  <c r="K292" i="31"/>
  <c r="Q289" i="31"/>
  <c r="I289" i="31"/>
  <c r="O288" i="31"/>
  <c r="G288" i="31"/>
  <c r="M291" i="31"/>
  <c r="K290" i="31"/>
  <c r="Q1169" i="31"/>
  <c r="I1169" i="31"/>
  <c r="O1168" i="31"/>
  <c r="G1168" i="31"/>
  <c r="M1111" i="31"/>
  <c r="K1110" i="31"/>
  <c r="Q1109" i="31"/>
  <c r="I1109" i="31"/>
  <c r="O1108" i="31"/>
  <c r="G1108" i="31"/>
  <c r="M1107" i="31"/>
  <c r="K1106" i="31"/>
  <c r="Q1105" i="31"/>
  <c r="I1105" i="31"/>
  <c r="O1104" i="31"/>
  <c r="G1104" i="31"/>
  <c r="M1103" i="31"/>
  <c r="K1102" i="31"/>
  <c r="Q1101" i="31"/>
  <c r="I1101" i="31"/>
  <c r="O1100" i="31"/>
  <c r="G1100" i="31"/>
  <c r="M1099" i="31"/>
  <c r="K1098" i="31"/>
  <c r="Q1097" i="31"/>
  <c r="I1097" i="31"/>
  <c r="O1096" i="31"/>
  <c r="G1096" i="31"/>
  <c r="M1095" i="31"/>
  <c r="K1094" i="31"/>
  <c r="Q1093" i="31"/>
  <c r="I1093" i="31"/>
  <c r="O1092" i="31"/>
  <c r="G1092" i="31"/>
  <c r="M1091" i="31"/>
  <c r="K1090" i="31"/>
  <c r="Q1089" i="31"/>
  <c r="I1089" i="31"/>
  <c r="O1088" i="31"/>
  <c r="G1088" i="31"/>
  <c r="M1087" i="31"/>
  <c r="K1086" i="31"/>
  <c r="Q1085" i="31"/>
  <c r="I1085" i="31"/>
  <c r="O1084" i="31"/>
  <c r="G1084" i="31"/>
  <c r="M1083" i="31"/>
  <c r="K1082" i="31"/>
  <c r="Q1081" i="31"/>
  <c r="I1081" i="31"/>
  <c r="O1080" i="31"/>
  <c r="G1080" i="31"/>
  <c r="M1079" i="31"/>
  <c r="K1078" i="31"/>
  <c r="Q1077" i="31"/>
  <c r="I1077" i="31"/>
  <c r="O1076" i="31"/>
  <c r="G1076" i="31"/>
  <c r="M1075" i="31"/>
  <c r="M166" i="31"/>
  <c r="N17" i="31"/>
  <c r="Q16" i="31"/>
  <c r="G16" i="31"/>
  <c r="P273" i="31"/>
  <c r="H273" i="31"/>
  <c r="N272" i="31"/>
  <c r="F272" i="31"/>
  <c r="L183" i="31"/>
  <c r="J182" i="31"/>
  <c r="P181" i="31"/>
  <c r="H181" i="31"/>
  <c r="N180" i="31"/>
  <c r="F180" i="31"/>
  <c r="L193" i="31"/>
  <c r="J192" i="31"/>
  <c r="P187" i="31"/>
  <c r="H187" i="31"/>
  <c r="N186" i="31"/>
  <c r="F186" i="31"/>
  <c r="L317" i="31"/>
  <c r="J316" i="31"/>
  <c r="P315" i="31"/>
  <c r="H315" i="31"/>
  <c r="N314" i="31"/>
  <c r="F314" i="31"/>
  <c r="L313" i="31"/>
  <c r="J312" i="31"/>
  <c r="P311" i="31"/>
  <c r="H311" i="31"/>
  <c r="N310" i="31"/>
  <c r="F310" i="31"/>
  <c r="L309" i="31"/>
  <c r="J308" i="31"/>
  <c r="P307" i="31"/>
  <c r="H307" i="31"/>
  <c r="N306" i="31"/>
  <c r="F306" i="31"/>
  <c r="L305" i="31"/>
  <c r="J304" i="31"/>
  <c r="P303" i="31"/>
  <c r="H303" i="31"/>
  <c r="N302" i="31"/>
  <c r="F302" i="31"/>
  <c r="L301" i="31"/>
  <c r="J300" i="31"/>
  <c r="P299" i="31"/>
  <c r="H299" i="31"/>
  <c r="N298" i="31"/>
  <c r="F298" i="31"/>
  <c r="L297" i="31"/>
  <c r="J296" i="31"/>
  <c r="P295" i="31"/>
  <c r="H295" i="31"/>
  <c r="N294" i="31"/>
  <c r="F294" i="31"/>
  <c r="L293" i="31"/>
  <c r="J292" i="31"/>
  <c r="P289" i="31"/>
  <c r="H289" i="31"/>
  <c r="N288" i="31"/>
  <c r="F288" i="31"/>
  <c r="L291" i="31"/>
  <c r="J290" i="31"/>
  <c r="P1169" i="31"/>
  <c r="H1169" i="31"/>
  <c r="N1168" i="31"/>
  <c r="F1168" i="31"/>
  <c r="L1111" i="31"/>
  <c r="J1110" i="31"/>
  <c r="P1109" i="31"/>
  <c r="H1109" i="31"/>
  <c r="N1108" i="31"/>
  <c r="F1108" i="31"/>
  <c r="L1107" i="31"/>
  <c r="J1106" i="31"/>
  <c r="P1105" i="31"/>
  <c r="H1105" i="31"/>
  <c r="N1104" i="31"/>
  <c r="F1104" i="31"/>
  <c r="L1103" i="31"/>
  <c r="J1102" i="31"/>
  <c r="P1101" i="31"/>
  <c r="H1101" i="31"/>
  <c r="N1100" i="31"/>
  <c r="F1100" i="31"/>
  <c r="L1099" i="31"/>
  <c r="J1098" i="31"/>
  <c r="P1097" i="31"/>
  <c r="H1097" i="31"/>
  <c r="N1096" i="31"/>
  <c r="F1096" i="31"/>
  <c r="L1095" i="31"/>
  <c r="J1094" i="31"/>
  <c r="P1093" i="31"/>
  <c r="H1093" i="31"/>
  <c r="N1092" i="31"/>
  <c r="F1092" i="31"/>
  <c r="L1091" i="31"/>
  <c r="J1090" i="31"/>
  <c r="P1089" i="31"/>
  <c r="H1089" i="31"/>
  <c r="N1088" i="31"/>
  <c r="F1088" i="31"/>
  <c r="L1087" i="31"/>
  <c r="J1086" i="31"/>
  <c r="P1085" i="31"/>
  <c r="H1085" i="31"/>
  <c r="N1084" i="31"/>
  <c r="F1084" i="31"/>
  <c r="L1083" i="31"/>
  <c r="J1082" i="31"/>
  <c r="P1081" i="31"/>
  <c r="H1081" i="31"/>
  <c r="N1080" i="31"/>
  <c r="F1080" i="31"/>
  <c r="L1079" i="31"/>
  <c r="J1078" i="31"/>
  <c r="P1077" i="31"/>
  <c r="H1077" i="31"/>
  <c r="J166" i="31"/>
  <c r="L17" i="31"/>
  <c r="O16" i="31"/>
  <c r="F16" i="31"/>
  <c r="O273" i="31"/>
  <c r="G273" i="31"/>
  <c r="M272" i="31"/>
  <c r="K183" i="31"/>
  <c r="Q182" i="31"/>
  <c r="I182" i="31"/>
  <c r="O181" i="31"/>
  <c r="G181" i="31"/>
  <c r="M180" i="31"/>
  <c r="K193" i="31"/>
  <c r="Q192" i="31"/>
  <c r="I192" i="31"/>
  <c r="O187" i="31"/>
  <c r="G187" i="31"/>
  <c r="M186" i="31"/>
  <c r="K317" i="31"/>
  <c r="Q316" i="31"/>
  <c r="I316" i="31"/>
  <c r="O315" i="31"/>
  <c r="G315" i="31"/>
  <c r="M314" i="31"/>
  <c r="K313" i="31"/>
  <c r="Q312" i="31"/>
  <c r="I312" i="31"/>
  <c r="O311" i="31"/>
  <c r="G311" i="31"/>
  <c r="M310" i="31"/>
  <c r="K309" i="31"/>
  <c r="Q308" i="31"/>
  <c r="I308" i="31"/>
  <c r="O307" i="31"/>
  <c r="G307" i="31"/>
  <c r="M306" i="31"/>
  <c r="K305" i="31"/>
  <c r="Q304" i="31"/>
  <c r="I304" i="31"/>
  <c r="O303" i="31"/>
  <c r="G303" i="31"/>
  <c r="M302" i="31"/>
  <c r="K301" i="31"/>
  <c r="Q300" i="31"/>
  <c r="I300" i="31"/>
  <c r="O299" i="31"/>
  <c r="G299" i="31"/>
  <c r="M298" i="31"/>
  <c r="K297" i="31"/>
  <c r="Q296" i="31"/>
  <c r="I296" i="31"/>
  <c r="O295" i="31"/>
  <c r="G295" i="31"/>
  <c r="M294" i="31"/>
  <c r="K293" i="31"/>
  <c r="Q292" i="31"/>
  <c r="I292" i="31"/>
  <c r="O289" i="31"/>
  <c r="G289" i="31"/>
  <c r="M288" i="31"/>
  <c r="K291" i="31"/>
  <c r="Q290" i="31"/>
  <c r="I290" i="31"/>
  <c r="O1169" i="31"/>
  <c r="G1169" i="31"/>
  <c r="M1168" i="31"/>
  <c r="K1111" i="31"/>
  <c r="Q1110" i="31"/>
  <c r="I1110" i="31"/>
  <c r="O1109" i="31"/>
  <c r="G1109" i="31"/>
  <c r="M1108" i="31"/>
  <c r="K1107" i="31"/>
  <c r="Q1106" i="31"/>
  <c r="I1106" i="31"/>
  <c r="O1105" i="31"/>
  <c r="G1105" i="31"/>
  <c r="M1104" i="31"/>
  <c r="K1103" i="31"/>
  <c r="Q1102" i="31"/>
  <c r="I1102" i="31"/>
  <c r="O1101" i="31"/>
  <c r="G1101" i="31"/>
  <c r="M1100" i="31"/>
  <c r="K1099" i="31"/>
  <c r="Q1098" i="31"/>
  <c r="I1098" i="31"/>
  <c r="O1097" i="31"/>
  <c r="G1097" i="31"/>
  <c r="M1096" i="31"/>
  <c r="K1095" i="31"/>
  <c r="Q1094" i="31"/>
  <c r="I1094" i="31"/>
  <c r="O1093" i="31"/>
  <c r="G1093" i="31"/>
  <c r="M1092" i="31"/>
  <c r="K1091" i="31"/>
  <c r="Q1090" i="31"/>
  <c r="I1090" i="31"/>
  <c r="O1089" i="31"/>
  <c r="G1089" i="31"/>
  <c r="M1088" i="31"/>
  <c r="K1087" i="31"/>
  <c r="Q1086" i="31"/>
  <c r="I1086" i="31"/>
  <c r="O1085" i="31"/>
  <c r="G1085" i="31"/>
  <c r="M1084" i="31"/>
  <c r="K1083" i="31"/>
  <c r="Q1082" i="31"/>
  <c r="I1082" i="31"/>
  <c r="O1081" i="31"/>
  <c r="G1081" i="31"/>
  <c r="M1080" i="31"/>
  <c r="K1079" i="31"/>
  <c r="Q1078" i="31"/>
  <c r="I1078" i="31"/>
  <c r="O1077" i="31"/>
  <c r="L167" i="31"/>
  <c r="I166" i="31"/>
  <c r="K17" i="31"/>
  <c r="N16" i="31"/>
  <c r="N273" i="31"/>
  <c r="F273" i="31"/>
  <c r="L272" i="31"/>
  <c r="J183" i="31"/>
  <c r="P182" i="31"/>
  <c r="H182" i="31"/>
  <c r="N181" i="31"/>
  <c r="F181" i="31"/>
  <c r="L180" i="31"/>
  <c r="J193" i="31"/>
  <c r="P192" i="31"/>
  <c r="H192" i="31"/>
  <c r="N187" i="31"/>
  <c r="F187" i="31"/>
  <c r="L186" i="31"/>
  <c r="J317" i="31"/>
  <c r="P316" i="31"/>
  <c r="H316" i="31"/>
  <c r="N315" i="31"/>
  <c r="F315" i="31"/>
  <c r="L314" i="31"/>
  <c r="J313" i="31"/>
  <c r="P312" i="31"/>
  <c r="H312" i="31"/>
  <c r="N311" i="31"/>
  <c r="F311" i="31"/>
  <c r="L310" i="31"/>
  <c r="J309" i="31"/>
  <c r="P308" i="31"/>
  <c r="H308" i="31"/>
  <c r="N307" i="31"/>
  <c r="F307" i="31"/>
  <c r="L306" i="31"/>
  <c r="J305" i="31"/>
  <c r="P304" i="31"/>
  <c r="H304" i="31"/>
  <c r="N303" i="31"/>
  <c r="F303" i="31"/>
  <c r="L302" i="31"/>
  <c r="J301" i="31"/>
  <c r="P300" i="31"/>
  <c r="H300" i="31"/>
  <c r="N299" i="31"/>
  <c r="F299" i="31"/>
  <c r="L298" i="31"/>
  <c r="J297" i="31"/>
  <c r="P296" i="31"/>
  <c r="H296" i="31"/>
  <c r="N295" i="31"/>
  <c r="F295" i="31"/>
  <c r="L294" i="31"/>
  <c r="J293" i="31"/>
  <c r="P292" i="31"/>
  <c r="H292" i="31"/>
  <c r="N289" i="31"/>
  <c r="F289" i="31"/>
  <c r="L288" i="31"/>
  <c r="J291" i="31"/>
  <c r="P290" i="31"/>
  <c r="H290" i="31"/>
  <c r="N1169" i="31"/>
  <c r="F1169" i="31"/>
  <c r="L1168" i="31"/>
  <c r="J1111" i="31"/>
  <c r="P1110" i="31"/>
  <c r="H1110" i="31"/>
  <c r="N1109" i="31"/>
  <c r="F1109" i="31"/>
  <c r="L1108" i="31"/>
  <c r="J1107" i="31"/>
  <c r="P1106" i="31"/>
  <c r="H1106" i="31"/>
  <c r="N1105" i="31"/>
  <c r="F1105" i="31"/>
  <c r="L1104" i="31"/>
  <c r="J1103" i="31"/>
  <c r="P1102" i="31"/>
  <c r="H1102" i="31"/>
  <c r="N1101" i="31"/>
  <c r="F1101" i="31"/>
  <c r="L1100" i="31"/>
  <c r="J1099" i="31"/>
  <c r="P1098" i="31"/>
  <c r="H1098" i="31"/>
  <c r="N1097" i="31"/>
  <c r="F1097" i="31"/>
  <c r="L1096" i="31"/>
  <c r="J1095" i="31"/>
  <c r="P1094" i="31"/>
  <c r="H1094" i="31"/>
  <c r="N1093" i="31"/>
  <c r="F1093" i="31"/>
  <c r="L1092" i="31"/>
  <c r="J1091" i="31"/>
  <c r="P1090" i="31"/>
  <c r="H1090" i="31"/>
  <c r="N1089" i="31"/>
  <c r="F1089" i="31"/>
  <c r="L1088" i="31"/>
  <c r="J1087" i="31"/>
  <c r="P1086" i="31"/>
  <c r="H1086" i="31"/>
  <c r="N1085" i="31"/>
  <c r="F1085" i="31"/>
  <c r="L1084" i="31"/>
  <c r="J1083" i="31"/>
  <c r="P1082" i="31"/>
  <c r="H1082" i="31"/>
  <c r="N1081" i="31"/>
  <c r="F1081" i="31"/>
  <c r="L1080" i="31"/>
  <c r="J1079" i="31"/>
  <c r="P1078" i="31"/>
  <c r="H1078" i="31"/>
  <c r="N1077" i="31"/>
  <c r="F1077" i="31"/>
  <c r="L1076" i="31"/>
  <c r="J1075" i="31"/>
  <c r="K167" i="31"/>
  <c r="H166" i="31"/>
  <c r="H17" i="31"/>
  <c r="M16" i="31"/>
  <c r="M273" i="31"/>
  <c r="K272" i="31"/>
  <c r="Q183" i="31"/>
  <c r="I183" i="31"/>
  <c r="O182" i="31"/>
  <c r="G182" i="31"/>
  <c r="M181" i="31"/>
  <c r="K180" i="31"/>
  <c r="Q193" i="31"/>
  <c r="I193" i="31"/>
  <c r="O192" i="31"/>
  <c r="G192" i="31"/>
  <c r="M187" i="31"/>
  <c r="K186" i="31"/>
  <c r="Q317" i="31"/>
  <c r="I317" i="31"/>
  <c r="O316" i="31"/>
  <c r="G316" i="31"/>
  <c r="M315" i="31"/>
  <c r="K314" i="31"/>
  <c r="Q313" i="31"/>
  <c r="I313" i="31"/>
  <c r="O312" i="31"/>
  <c r="G312" i="31"/>
  <c r="M311" i="31"/>
  <c r="K310" i="31"/>
  <c r="Q309" i="31"/>
  <c r="I309" i="31"/>
  <c r="O308" i="31"/>
  <c r="G308" i="31"/>
  <c r="M307" i="31"/>
  <c r="K306" i="31"/>
  <c r="Q305" i="31"/>
  <c r="I305" i="31"/>
  <c r="O304" i="31"/>
  <c r="G304" i="31"/>
  <c r="M303" i="31"/>
  <c r="K302" i="31"/>
  <c r="Q301" i="31"/>
  <c r="I301" i="31"/>
  <c r="O300" i="31"/>
  <c r="G300" i="31"/>
  <c r="M299" i="31"/>
  <c r="K298" i="31"/>
  <c r="Q297" i="31"/>
  <c r="I297" i="31"/>
  <c r="O296" i="31"/>
  <c r="G296" i="31"/>
  <c r="M295" i="31"/>
  <c r="K294" i="31"/>
  <c r="Q293" i="31"/>
  <c r="I293" i="31"/>
  <c r="O292" i="31"/>
  <c r="G292" i="31"/>
  <c r="M289" i="31"/>
  <c r="K288" i="31"/>
  <c r="Q291" i="31"/>
  <c r="I291" i="31"/>
  <c r="O290" i="31"/>
  <c r="G290" i="31"/>
  <c r="M1169" i="31"/>
  <c r="K1168" i="31"/>
  <c r="Q1111" i="31"/>
  <c r="I1111" i="31"/>
  <c r="O1110" i="31"/>
  <c r="G1110" i="31"/>
  <c r="M1109" i="31"/>
  <c r="K1108" i="31"/>
  <c r="Q1107" i="31"/>
  <c r="I1107" i="31"/>
  <c r="O1106" i="31"/>
  <c r="G1106" i="31"/>
  <c r="M1105" i="31"/>
  <c r="K1104" i="31"/>
  <c r="Q1103" i="31"/>
  <c r="I1103" i="31"/>
  <c r="O1102" i="31"/>
  <c r="G1102" i="31"/>
  <c r="M1101" i="31"/>
  <c r="K1100" i="31"/>
  <c r="Q1099" i="31"/>
  <c r="I1099" i="31"/>
  <c r="O1098" i="31"/>
  <c r="G1098" i="31"/>
  <c r="M1097" i="31"/>
  <c r="K1096" i="31"/>
  <c r="Q1095" i="31"/>
  <c r="I1095" i="31"/>
  <c r="O1094" i="31"/>
  <c r="G1094" i="31"/>
  <c r="M1093" i="31"/>
  <c r="K1092" i="31"/>
  <c r="Q1091" i="31"/>
  <c r="I1091" i="31"/>
  <c r="O1090" i="31"/>
  <c r="G1090" i="31"/>
  <c r="M1089" i="31"/>
  <c r="K1088" i="31"/>
  <c r="Q1087" i="31"/>
  <c r="I1087" i="31"/>
  <c r="O1086" i="31"/>
  <c r="G1086" i="31"/>
  <c r="M1085" i="31"/>
  <c r="K1084" i="31"/>
  <c r="Q1083" i="31"/>
  <c r="I1083" i="31"/>
  <c r="O1082" i="31"/>
  <c r="G1082" i="31"/>
  <c r="M1081" i="31"/>
  <c r="K1080" i="31"/>
  <c r="Q1079" i="31"/>
  <c r="I1079" i="31"/>
  <c r="O1078" i="31"/>
  <c r="G1078" i="31"/>
  <c r="M1077" i="31"/>
  <c r="K1076" i="31"/>
  <c r="Q1075" i="31"/>
  <c r="I1075" i="31"/>
  <c r="O1074" i="31"/>
  <c r="G1074" i="31"/>
  <c r="M1073" i="31"/>
  <c r="K1072" i="31"/>
  <c r="Q1071" i="31"/>
  <c r="I1071" i="31"/>
  <c r="J167" i="31"/>
  <c r="F166" i="31"/>
  <c r="G17" i="31"/>
  <c r="L16" i="31"/>
  <c r="L273" i="31"/>
  <c r="J272" i="31"/>
  <c r="P183" i="31"/>
  <c r="H183" i="31"/>
  <c r="N182" i="31"/>
  <c r="F182" i="31"/>
  <c r="L181" i="31"/>
  <c r="J180" i="31"/>
  <c r="P193" i="31"/>
  <c r="H193" i="31"/>
  <c r="N192" i="31"/>
  <c r="F192" i="31"/>
  <c r="L187" i="31"/>
  <c r="J186" i="31"/>
  <c r="P317" i="31"/>
  <c r="H317" i="31"/>
  <c r="N316" i="31"/>
  <c r="F316" i="31"/>
  <c r="L315" i="31"/>
  <c r="J314" i="31"/>
  <c r="P313" i="31"/>
  <c r="H313" i="31"/>
  <c r="N312" i="31"/>
  <c r="F312" i="31"/>
  <c r="L311" i="31"/>
  <c r="J310" i="31"/>
  <c r="P309" i="31"/>
  <c r="H309" i="31"/>
  <c r="N308" i="31"/>
  <c r="F308" i="31"/>
  <c r="L307" i="31"/>
  <c r="J306" i="31"/>
  <c r="P305" i="31"/>
  <c r="H305" i="31"/>
  <c r="N304" i="31"/>
  <c r="F304" i="31"/>
  <c r="L303" i="31"/>
  <c r="J302" i="31"/>
  <c r="P301" i="31"/>
  <c r="H301" i="31"/>
  <c r="N300" i="31"/>
  <c r="F300" i="31"/>
  <c r="L299" i="31"/>
  <c r="J298" i="31"/>
  <c r="P297" i="31"/>
  <c r="H297" i="31"/>
  <c r="N296" i="31"/>
  <c r="F296" i="31"/>
  <c r="L295" i="31"/>
  <c r="J294" i="31"/>
  <c r="P293" i="31"/>
  <c r="H293" i="31"/>
  <c r="N292" i="31"/>
  <c r="F292" i="31"/>
  <c r="L289" i="31"/>
  <c r="J288" i="31"/>
  <c r="P291" i="31"/>
  <c r="H291" i="31"/>
  <c r="N290" i="31"/>
  <c r="F290" i="31"/>
  <c r="L1169" i="31"/>
  <c r="J1168" i="31"/>
  <c r="P1111" i="31"/>
  <c r="H1111" i="31"/>
  <c r="N1110" i="31"/>
  <c r="F1110" i="31"/>
  <c r="L1109" i="31"/>
  <c r="J1108" i="31"/>
  <c r="P1107" i="31"/>
  <c r="H1107" i="31"/>
  <c r="N1106" i="31"/>
  <c r="F1106" i="31"/>
  <c r="L1105" i="31"/>
  <c r="J1104" i="31"/>
  <c r="P1103" i="31"/>
  <c r="H1103" i="31"/>
  <c r="N1102" i="31"/>
  <c r="F1102" i="31"/>
  <c r="L1101" i="31"/>
  <c r="J1100" i="31"/>
  <c r="P1099" i="31"/>
  <c r="H1099" i="31"/>
  <c r="N1098" i="31"/>
  <c r="F1098" i="31"/>
  <c r="L1097" i="31"/>
  <c r="J1096" i="31"/>
  <c r="P1095" i="31"/>
  <c r="H1095" i="31"/>
  <c r="N1094" i="31"/>
  <c r="F1094" i="31"/>
  <c r="L1093" i="31"/>
  <c r="J1092" i="31"/>
  <c r="P1091" i="31"/>
  <c r="H1091" i="31"/>
  <c r="N1090" i="31"/>
  <c r="F1090" i="31"/>
  <c r="L1089" i="31"/>
  <c r="J1088" i="31"/>
  <c r="P1087" i="31"/>
  <c r="H1087" i="31"/>
  <c r="N1086" i="31"/>
  <c r="F1086" i="31"/>
  <c r="L1085" i="31"/>
  <c r="J1084" i="31"/>
  <c r="P1083" i="31"/>
  <c r="H1083" i="31"/>
  <c r="N1082" i="31"/>
  <c r="F1082" i="31"/>
  <c r="L1081" i="31"/>
  <c r="J1080" i="31"/>
  <c r="P1079" i="31"/>
  <c r="H1079" i="31"/>
  <c r="N1078" i="31"/>
  <c r="F1078" i="31"/>
  <c r="L1077" i="31"/>
  <c r="J1076" i="31"/>
  <c r="P1075" i="31"/>
  <c r="H1075" i="31"/>
  <c r="N1074" i="31"/>
  <c r="F1074" i="31"/>
  <c r="F17" i="31"/>
  <c r="K16" i="31"/>
  <c r="K273" i="31"/>
  <c r="Q272" i="31"/>
  <c r="I272" i="31"/>
  <c r="O183" i="31"/>
  <c r="G183" i="31"/>
  <c r="M182" i="31"/>
  <c r="K181" i="31"/>
  <c r="Q180" i="31"/>
  <c r="I180" i="31"/>
  <c r="O193" i="31"/>
  <c r="G193" i="31"/>
  <c r="M192" i="31"/>
  <c r="K187" i="31"/>
  <c r="Q186" i="31"/>
  <c r="I186" i="31"/>
  <c r="O317" i="31"/>
  <c r="G317" i="31"/>
  <c r="M316" i="31"/>
  <c r="K315" i="31"/>
  <c r="Q314" i="31"/>
  <c r="I314" i="31"/>
  <c r="O313" i="31"/>
  <c r="G313" i="31"/>
  <c r="M312" i="31"/>
  <c r="K311" i="31"/>
  <c r="Q310" i="31"/>
  <c r="I310" i="31"/>
  <c r="O309" i="31"/>
  <c r="G309" i="31"/>
  <c r="M308" i="31"/>
  <c r="K307" i="31"/>
  <c r="Q306" i="31"/>
  <c r="I306" i="31"/>
  <c r="O305" i="31"/>
  <c r="G305" i="31"/>
  <c r="M304" i="31"/>
  <c r="K303" i="31"/>
  <c r="Q302" i="31"/>
  <c r="I302" i="31"/>
  <c r="O301" i="31"/>
  <c r="G301" i="31"/>
  <c r="M300" i="31"/>
  <c r="K299" i="31"/>
  <c r="Q298" i="31"/>
  <c r="I298" i="31"/>
  <c r="O297" i="31"/>
  <c r="G297" i="31"/>
  <c r="M296" i="31"/>
  <c r="K295" i="31"/>
  <c r="Q294" i="31"/>
  <c r="I294" i="31"/>
  <c r="O293" i="31"/>
  <c r="G293" i="31"/>
  <c r="M292" i="31"/>
  <c r="K289" i="31"/>
  <c r="Q288" i="31"/>
  <c r="I288" i="31"/>
  <c r="O291" i="31"/>
  <c r="G291" i="31"/>
  <c r="M290" i="31"/>
  <c r="K1169" i="31"/>
  <c r="Q1168" i="31"/>
  <c r="I1168" i="31"/>
  <c r="O1111" i="31"/>
  <c r="G1111" i="31"/>
  <c r="M1110" i="31"/>
  <c r="K1109" i="31"/>
  <c r="Q1108" i="31"/>
  <c r="I1108" i="31"/>
  <c r="O1107" i="31"/>
  <c r="G1107" i="31"/>
  <c r="M1106" i="31"/>
  <c r="K1105" i="31"/>
  <c r="Q1104" i="31"/>
  <c r="I1104" i="31"/>
  <c r="O1103" i="31"/>
  <c r="G1103" i="31"/>
  <c r="M1102" i="31"/>
  <c r="K1101" i="31"/>
  <c r="Q1100" i="31"/>
  <c r="I1100" i="31"/>
  <c r="O1099" i="31"/>
  <c r="G1099" i="31"/>
  <c r="M1098" i="31"/>
  <c r="K1097" i="31"/>
  <c r="Q1096" i="31"/>
  <c r="I1096" i="31"/>
  <c r="O1095" i="31"/>
  <c r="G1095" i="31"/>
  <c r="M1094" i="31"/>
  <c r="K1093" i="31"/>
  <c r="Q1092" i="31"/>
  <c r="I1092" i="31"/>
  <c r="O1091" i="31"/>
  <c r="G1091" i="31"/>
  <c r="M1090" i="31"/>
  <c r="K1089" i="31"/>
  <c r="Q1088" i="31"/>
  <c r="I1088" i="31"/>
  <c r="O1087" i="31"/>
  <c r="G1087" i="31"/>
  <c r="M1086" i="31"/>
  <c r="K1085" i="31"/>
  <c r="Q1084" i="31"/>
  <c r="I1084" i="31"/>
  <c r="O1083" i="31"/>
  <c r="G1083" i="31"/>
  <c r="M1082" i="31"/>
  <c r="K1081" i="31"/>
  <c r="Q1080" i="31"/>
  <c r="I1080" i="31"/>
  <c r="O1079" i="31"/>
  <c r="G1079" i="31"/>
  <c r="M1078" i="31"/>
  <c r="K1077" i="31"/>
  <c r="Q1076" i="31"/>
  <c r="I1076" i="31"/>
  <c r="O1075" i="31"/>
  <c r="G1075" i="31"/>
  <c r="M1074" i="31"/>
  <c r="K1073" i="31"/>
  <c r="Q1072" i="31"/>
  <c r="I1072" i="31"/>
  <c r="O1071" i="31"/>
  <c r="G1071" i="31"/>
  <c r="M1070" i="31"/>
  <c r="K1069" i="31"/>
  <c r="Q1068" i="31"/>
  <c r="I1068" i="31"/>
  <c r="O1067" i="31"/>
  <c r="G1067" i="31"/>
  <c r="P1076" i="31"/>
  <c r="K1075" i="31"/>
  <c r="J1074" i="31"/>
  <c r="L1073" i="31"/>
  <c r="O1072" i="31"/>
  <c r="H1071" i="31"/>
  <c r="L1070" i="31"/>
  <c r="Q1069" i="31"/>
  <c r="H1069" i="31"/>
  <c r="M1068" i="31"/>
  <c r="I1067" i="31"/>
  <c r="N1066" i="31"/>
  <c r="F1066" i="31"/>
  <c r="L1065" i="31"/>
  <c r="J1064" i="31"/>
  <c r="P1063" i="31"/>
  <c r="H1063" i="31"/>
  <c r="N1062" i="31"/>
  <c r="F1062" i="31"/>
  <c r="L1061" i="31"/>
  <c r="J1060" i="31"/>
  <c r="P1059" i="31"/>
  <c r="H1059" i="31"/>
  <c r="N1058" i="31"/>
  <c r="F1058" i="31"/>
  <c r="L1057" i="31"/>
  <c r="J1056" i="31"/>
  <c r="P1055" i="31"/>
  <c r="H1055" i="31"/>
  <c r="N1054" i="31"/>
  <c r="F1054" i="31"/>
  <c r="L1053" i="31"/>
  <c r="J1052" i="31"/>
  <c r="P1051" i="31"/>
  <c r="H1051" i="31"/>
  <c r="N1050" i="31"/>
  <c r="F1050" i="31"/>
  <c r="L1049" i="31"/>
  <c r="J1048" i="31"/>
  <c r="P1047" i="31"/>
  <c r="H1047" i="31"/>
  <c r="N1046" i="31"/>
  <c r="F1046" i="31"/>
  <c r="L1045" i="31"/>
  <c r="J1044" i="31"/>
  <c r="P1043" i="31"/>
  <c r="H1043" i="31"/>
  <c r="N1042" i="31"/>
  <c r="F1042" i="31"/>
  <c r="L1041" i="31"/>
  <c r="J1040" i="31"/>
  <c r="P1039" i="31"/>
  <c r="H1039" i="31"/>
  <c r="N1038" i="31"/>
  <c r="F1038" i="31"/>
  <c r="L1037" i="31"/>
  <c r="J1036" i="31"/>
  <c r="P1035" i="31"/>
  <c r="H1035" i="31"/>
  <c r="N1034" i="31"/>
  <c r="F1034" i="31"/>
  <c r="L1033" i="31"/>
  <c r="J1032" i="31"/>
  <c r="P1031" i="31"/>
  <c r="H1031" i="31"/>
  <c r="N1030" i="31"/>
  <c r="F1030" i="31"/>
  <c r="L1029" i="31"/>
  <c r="J1028" i="31"/>
  <c r="P1027" i="31"/>
  <c r="H1027" i="31"/>
  <c r="N1026" i="31"/>
  <c r="F1026" i="31"/>
  <c r="L1025" i="31"/>
  <c r="J1024" i="31"/>
  <c r="P1023" i="31"/>
  <c r="H1023" i="31"/>
  <c r="N1022" i="31"/>
  <c r="F1022" i="31"/>
  <c r="L1021" i="31"/>
  <c r="J1020" i="31"/>
  <c r="P1019" i="31"/>
  <c r="H1019" i="31"/>
  <c r="N1018" i="31"/>
  <c r="F1018" i="31"/>
  <c r="L1017" i="31"/>
  <c r="J1016" i="31"/>
  <c r="P1015" i="31"/>
  <c r="H1015" i="31"/>
  <c r="N1014" i="31"/>
  <c r="F1014" i="31"/>
  <c r="L1013" i="31"/>
  <c r="J1012" i="31"/>
  <c r="P1011" i="31"/>
  <c r="H1011" i="31"/>
  <c r="N1010" i="31"/>
  <c r="F1010" i="31"/>
  <c r="L1009" i="31"/>
  <c r="J1008" i="31"/>
  <c r="P1007" i="31"/>
  <c r="H1007" i="31"/>
  <c r="N1006" i="31"/>
  <c r="F1006" i="31"/>
  <c r="L1005" i="31"/>
  <c r="J1004" i="31"/>
  <c r="P1003" i="31"/>
  <c r="H1003" i="31"/>
  <c r="N1002" i="31"/>
  <c r="F1002" i="31"/>
  <c r="L1001" i="31"/>
  <c r="J1000" i="31"/>
  <c r="P999" i="31"/>
  <c r="H999" i="31"/>
  <c r="N998" i="31"/>
  <c r="F998" i="31"/>
  <c r="L997" i="31"/>
  <c r="J996" i="31"/>
  <c r="P995" i="31"/>
  <c r="H995" i="31"/>
  <c r="N994" i="31"/>
  <c r="F994" i="31"/>
  <c r="L993" i="31"/>
  <c r="J992" i="31"/>
  <c r="P991" i="31"/>
  <c r="H991" i="31"/>
  <c r="N990" i="31"/>
  <c r="F990" i="31"/>
  <c r="L989" i="31"/>
  <c r="N1076" i="31"/>
  <c r="F1075" i="31"/>
  <c r="I1074" i="31"/>
  <c r="J1073" i="31"/>
  <c r="N1072" i="31"/>
  <c r="F1071" i="31"/>
  <c r="K1070" i="31"/>
  <c r="P1069" i="31"/>
  <c r="G1069" i="31"/>
  <c r="L1068" i="31"/>
  <c r="Q1067" i="31"/>
  <c r="H1067" i="31"/>
  <c r="M1066" i="31"/>
  <c r="K1065" i="31"/>
  <c r="Q1064" i="31"/>
  <c r="I1064" i="31"/>
  <c r="O1063" i="31"/>
  <c r="G1063" i="31"/>
  <c r="M1062" i="31"/>
  <c r="K1061" i="31"/>
  <c r="Q1060" i="31"/>
  <c r="I1060" i="31"/>
  <c r="O1059" i="31"/>
  <c r="G1059" i="31"/>
  <c r="M1058" i="31"/>
  <c r="K1057" i="31"/>
  <c r="Q1056" i="31"/>
  <c r="I1056" i="31"/>
  <c r="O1055" i="31"/>
  <c r="G1055" i="31"/>
  <c r="M1054" i="31"/>
  <c r="K1053" i="31"/>
  <c r="Q1052" i="31"/>
  <c r="I1052" i="31"/>
  <c r="O1051" i="31"/>
  <c r="G1051" i="31"/>
  <c r="M1050" i="31"/>
  <c r="K1049" i="31"/>
  <c r="Q1048" i="31"/>
  <c r="I1048" i="31"/>
  <c r="O1047" i="31"/>
  <c r="G1047" i="31"/>
  <c r="M1046" i="31"/>
  <c r="K1045" i="31"/>
  <c r="Q1044" i="31"/>
  <c r="I1044" i="31"/>
  <c r="O1043" i="31"/>
  <c r="G1043" i="31"/>
  <c r="M1042" i="31"/>
  <c r="K1041" i="31"/>
  <c r="Q1040" i="31"/>
  <c r="I1040" i="31"/>
  <c r="O1039" i="31"/>
  <c r="G1039" i="31"/>
  <c r="M1038" i="31"/>
  <c r="K1037" i="31"/>
  <c r="Q1036" i="31"/>
  <c r="I1036" i="31"/>
  <c r="O1035" i="31"/>
  <c r="G1035" i="31"/>
  <c r="M1034" i="31"/>
  <c r="K1033" i="31"/>
  <c r="Q1032" i="31"/>
  <c r="I1032" i="31"/>
  <c r="O1031" i="31"/>
  <c r="G1031" i="31"/>
  <c r="M1030" i="31"/>
  <c r="K1029" i="31"/>
  <c r="Q1028" i="31"/>
  <c r="I1028" i="31"/>
  <c r="O1027" i="31"/>
  <c r="G1027" i="31"/>
  <c r="M1026" i="31"/>
  <c r="K1025" i="31"/>
  <c r="Q1024" i="31"/>
  <c r="I1024" i="31"/>
  <c r="O1023" i="31"/>
  <c r="G1023" i="31"/>
  <c r="M1022" i="31"/>
  <c r="K1021" i="31"/>
  <c r="Q1020" i="31"/>
  <c r="I1020" i="31"/>
  <c r="O1019" i="31"/>
  <c r="G1019" i="31"/>
  <c r="M1018" i="31"/>
  <c r="K1017" i="31"/>
  <c r="Q1016" i="31"/>
  <c r="I1016" i="31"/>
  <c r="O1015" i="31"/>
  <c r="G1015" i="31"/>
  <c r="M1014" i="31"/>
  <c r="K1013" i="31"/>
  <c r="Q1012" i="31"/>
  <c r="I1012" i="31"/>
  <c r="O1011" i="31"/>
  <c r="G1011" i="31"/>
  <c r="M1010" i="31"/>
  <c r="K1009" i="31"/>
  <c r="Q1008" i="31"/>
  <c r="I1008" i="31"/>
  <c r="O1007" i="31"/>
  <c r="G1007" i="31"/>
  <c r="M1006" i="31"/>
  <c r="K1005" i="31"/>
  <c r="Q1004" i="31"/>
  <c r="I1004" i="31"/>
  <c r="O1003" i="31"/>
  <c r="G1003" i="31"/>
  <c r="M1002" i="31"/>
  <c r="K1001" i="31"/>
  <c r="Q1000" i="31"/>
  <c r="I1000" i="31"/>
  <c r="O999" i="31"/>
  <c r="G999" i="31"/>
  <c r="M998" i="31"/>
  <c r="K997" i="31"/>
  <c r="Q996" i="31"/>
  <c r="I996" i="31"/>
  <c r="O995" i="31"/>
  <c r="G995" i="31"/>
  <c r="M994" i="31"/>
  <c r="K993" i="31"/>
  <c r="Q992" i="31"/>
  <c r="I992" i="31"/>
  <c r="O991" i="31"/>
  <c r="G991" i="31"/>
  <c r="M990" i="31"/>
  <c r="M1076" i="31"/>
  <c r="H1074" i="31"/>
  <c r="I1073" i="31"/>
  <c r="M1072" i="31"/>
  <c r="P1071" i="31"/>
  <c r="J1070" i="31"/>
  <c r="O1069" i="31"/>
  <c r="F1069" i="31"/>
  <c r="K1068" i="31"/>
  <c r="P1067" i="31"/>
  <c r="F1067" i="31"/>
  <c r="L1066" i="31"/>
  <c r="J1065" i="31"/>
  <c r="P1064" i="31"/>
  <c r="H1064" i="31"/>
  <c r="N1063" i="31"/>
  <c r="F1063" i="31"/>
  <c r="L1062" i="31"/>
  <c r="J1061" i="31"/>
  <c r="P1060" i="31"/>
  <c r="H1060" i="31"/>
  <c r="N1059" i="31"/>
  <c r="F1059" i="31"/>
  <c r="L1058" i="31"/>
  <c r="J1057" i="31"/>
  <c r="P1056" i="31"/>
  <c r="H1056" i="31"/>
  <c r="N1055" i="31"/>
  <c r="F1055" i="31"/>
  <c r="L1054" i="31"/>
  <c r="J1053" i="31"/>
  <c r="P1052" i="31"/>
  <c r="H1052" i="31"/>
  <c r="N1051" i="31"/>
  <c r="F1051" i="31"/>
  <c r="L1050" i="31"/>
  <c r="J1049" i="31"/>
  <c r="P1048" i="31"/>
  <c r="H1048" i="31"/>
  <c r="N1047" i="31"/>
  <c r="F1047" i="31"/>
  <c r="L1046" i="31"/>
  <c r="J1045" i="31"/>
  <c r="P1044" i="31"/>
  <c r="H1044" i="31"/>
  <c r="N1043" i="31"/>
  <c r="F1043" i="31"/>
  <c r="L1042" i="31"/>
  <c r="J1041" i="31"/>
  <c r="P1040" i="31"/>
  <c r="H1040" i="31"/>
  <c r="N1039" i="31"/>
  <c r="F1039" i="31"/>
  <c r="L1038" i="31"/>
  <c r="J1037" i="31"/>
  <c r="P1036" i="31"/>
  <c r="H1036" i="31"/>
  <c r="N1035" i="31"/>
  <c r="F1035" i="31"/>
  <c r="L1034" i="31"/>
  <c r="J1033" i="31"/>
  <c r="P1032" i="31"/>
  <c r="H1032" i="31"/>
  <c r="N1031" i="31"/>
  <c r="F1031" i="31"/>
  <c r="L1030" i="31"/>
  <c r="J1029" i="31"/>
  <c r="P1028" i="31"/>
  <c r="H1028" i="31"/>
  <c r="N1027" i="31"/>
  <c r="F1027" i="31"/>
  <c r="L1026" i="31"/>
  <c r="J1025" i="31"/>
  <c r="P1024" i="31"/>
  <c r="H1024" i="31"/>
  <c r="N1023" i="31"/>
  <c r="F1023" i="31"/>
  <c r="L1022" i="31"/>
  <c r="J1021" i="31"/>
  <c r="P1020" i="31"/>
  <c r="H1020" i="31"/>
  <c r="N1019" i="31"/>
  <c r="F1019" i="31"/>
  <c r="L1018" i="31"/>
  <c r="J1017" i="31"/>
  <c r="P1016" i="31"/>
  <c r="H1016" i="31"/>
  <c r="N1015" i="31"/>
  <c r="F1015" i="31"/>
  <c r="L1014" i="31"/>
  <c r="J1013" i="31"/>
  <c r="P1012" i="31"/>
  <c r="H1012" i="31"/>
  <c r="N1011" i="31"/>
  <c r="F1011" i="31"/>
  <c r="L1010" i="31"/>
  <c r="J1009" i="31"/>
  <c r="P1008" i="31"/>
  <c r="H1008" i="31"/>
  <c r="N1007" i="31"/>
  <c r="F1007" i="31"/>
  <c r="L1006" i="31"/>
  <c r="J1005" i="31"/>
  <c r="P1004" i="31"/>
  <c r="H1004" i="31"/>
  <c r="N1003" i="31"/>
  <c r="F1003" i="31"/>
  <c r="L1002" i="31"/>
  <c r="J1001" i="31"/>
  <c r="P1000" i="31"/>
  <c r="H1000" i="31"/>
  <c r="N999" i="31"/>
  <c r="F999" i="31"/>
  <c r="L998" i="31"/>
  <c r="J997" i="31"/>
  <c r="P996" i="31"/>
  <c r="H996" i="31"/>
  <c r="N995" i="31"/>
  <c r="F995" i="31"/>
  <c r="L994" i="31"/>
  <c r="J993" i="31"/>
  <c r="P992" i="31"/>
  <c r="H992" i="31"/>
  <c r="N991" i="31"/>
  <c r="F991" i="31"/>
  <c r="F1079" i="31"/>
  <c r="F1076" i="31"/>
  <c r="Q1074" i="31"/>
  <c r="Q1073" i="31"/>
  <c r="G1073" i="31"/>
  <c r="J1072" i="31"/>
  <c r="M1071" i="31"/>
  <c r="Q1070" i="31"/>
  <c r="H1070" i="31"/>
  <c r="M1069" i="31"/>
  <c r="H1068" i="31"/>
  <c r="M1067" i="31"/>
  <c r="J1066" i="31"/>
  <c r="P1065" i="31"/>
  <c r="H1065" i="31"/>
  <c r="N1064" i="31"/>
  <c r="F1064" i="31"/>
  <c r="L1063" i="31"/>
  <c r="J1062" i="31"/>
  <c r="P1061" i="31"/>
  <c r="H1061" i="31"/>
  <c r="N1060" i="31"/>
  <c r="F1060" i="31"/>
  <c r="L1059" i="31"/>
  <c r="J1058" i="31"/>
  <c r="P1057" i="31"/>
  <c r="H1057" i="31"/>
  <c r="N1056" i="31"/>
  <c r="F1056" i="31"/>
  <c r="L1055" i="31"/>
  <c r="J1054" i="31"/>
  <c r="P1053" i="31"/>
  <c r="H1053" i="31"/>
  <c r="N1052" i="31"/>
  <c r="F1052" i="31"/>
  <c r="L1051" i="31"/>
  <c r="J1050" i="31"/>
  <c r="P1049" i="31"/>
  <c r="H1049" i="31"/>
  <c r="N1048" i="31"/>
  <c r="F1048" i="31"/>
  <c r="L1047" i="31"/>
  <c r="J1046" i="31"/>
  <c r="P1045" i="31"/>
  <c r="H1045" i="31"/>
  <c r="N1044" i="31"/>
  <c r="F1044" i="31"/>
  <c r="L1043" i="31"/>
  <c r="J1042" i="31"/>
  <c r="P1041" i="31"/>
  <c r="H1041" i="31"/>
  <c r="N1040" i="31"/>
  <c r="F1040" i="31"/>
  <c r="L1039" i="31"/>
  <c r="J1038" i="31"/>
  <c r="P1037" i="31"/>
  <c r="H1037" i="31"/>
  <c r="N1036" i="31"/>
  <c r="F1036" i="31"/>
  <c r="L1035" i="31"/>
  <c r="J1034" i="31"/>
  <c r="P1033" i="31"/>
  <c r="H1033" i="31"/>
  <c r="N1032" i="31"/>
  <c r="F1032" i="31"/>
  <c r="L1031" i="31"/>
  <c r="J1030" i="31"/>
  <c r="P1029" i="31"/>
  <c r="H1029" i="31"/>
  <c r="N1028" i="31"/>
  <c r="F1028" i="31"/>
  <c r="L1027" i="31"/>
  <c r="J1026" i="31"/>
  <c r="P1025" i="31"/>
  <c r="H1025" i="31"/>
  <c r="N1024" i="31"/>
  <c r="F1024" i="31"/>
  <c r="L1023" i="31"/>
  <c r="J1022" i="31"/>
  <c r="P1021" i="31"/>
  <c r="H1021" i="31"/>
  <c r="N1020" i="31"/>
  <c r="F1020" i="31"/>
  <c r="L1019" i="31"/>
  <c r="J1018" i="31"/>
  <c r="P1017" i="31"/>
  <c r="H1017" i="31"/>
  <c r="N1016" i="31"/>
  <c r="F1016" i="31"/>
  <c r="L1015" i="31"/>
  <c r="J1014" i="31"/>
  <c r="P1013" i="31"/>
  <c r="H1013" i="31"/>
  <c r="N1012" i="31"/>
  <c r="F1012" i="31"/>
  <c r="L1011" i="31"/>
  <c r="J1010" i="31"/>
  <c r="P1009" i="31"/>
  <c r="H1009" i="31"/>
  <c r="N1008" i="31"/>
  <c r="F1008" i="31"/>
  <c r="L1007" i="31"/>
  <c r="J1006" i="31"/>
  <c r="P1005" i="31"/>
  <c r="H1005" i="31"/>
  <c r="N1004" i="31"/>
  <c r="F1004" i="31"/>
  <c r="L1003" i="31"/>
  <c r="J1002" i="31"/>
  <c r="P1001" i="31"/>
  <c r="H1001" i="31"/>
  <c r="N1000" i="31"/>
  <c r="F1000" i="31"/>
  <c r="L999" i="31"/>
  <c r="J998" i="31"/>
  <c r="P997" i="31"/>
  <c r="H997" i="31"/>
  <c r="N996" i="31"/>
  <c r="F996" i="31"/>
  <c r="L995" i="31"/>
  <c r="J994" i="31"/>
  <c r="P993" i="31"/>
  <c r="H993" i="31"/>
  <c r="N992" i="31"/>
  <c r="F992" i="31"/>
  <c r="L991" i="31"/>
  <c r="J990" i="31"/>
  <c r="P989" i="31"/>
  <c r="H989" i="31"/>
  <c r="L1078" i="31"/>
  <c r="P1074" i="31"/>
  <c r="P1073" i="31"/>
  <c r="F1073" i="31"/>
  <c r="H1072" i="31"/>
  <c r="L1071" i="31"/>
  <c r="P1070" i="31"/>
  <c r="G1070" i="31"/>
  <c r="L1069" i="31"/>
  <c r="P1068" i="31"/>
  <c r="G1068" i="31"/>
  <c r="L1067" i="31"/>
  <c r="Q1066" i="31"/>
  <c r="I1066" i="31"/>
  <c r="O1065" i="31"/>
  <c r="G1065" i="31"/>
  <c r="M1064" i="31"/>
  <c r="K1063" i="31"/>
  <c r="Q1062" i="31"/>
  <c r="I1062" i="31"/>
  <c r="O1061" i="31"/>
  <c r="G1061" i="31"/>
  <c r="M1060" i="31"/>
  <c r="K1059" i="31"/>
  <c r="Q1058" i="31"/>
  <c r="I1058" i="31"/>
  <c r="O1057" i="31"/>
  <c r="G1057" i="31"/>
  <c r="M1056" i="31"/>
  <c r="K1055" i="31"/>
  <c r="Q1054" i="31"/>
  <c r="I1054" i="31"/>
  <c r="O1053" i="31"/>
  <c r="G1053" i="31"/>
  <c r="M1052" i="31"/>
  <c r="K1051" i="31"/>
  <c r="Q1050" i="31"/>
  <c r="I1050" i="31"/>
  <c r="O1049" i="31"/>
  <c r="G1049" i="31"/>
  <c r="M1048" i="31"/>
  <c r="K1047" i="31"/>
  <c r="Q1046" i="31"/>
  <c r="I1046" i="31"/>
  <c r="O1045" i="31"/>
  <c r="G1045" i="31"/>
  <c r="M1044" i="31"/>
  <c r="K1043" i="31"/>
  <c r="Q1042" i="31"/>
  <c r="I1042" i="31"/>
  <c r="O1041" i="31"/>
  <c r="G1041" i="31"/>
  <c r="M1040" i="31"/>
  <c r="K1039" i="31"/>
  <c r="Q1038" i="31"/>
  <c r="I1038" i="31"/>
  <c r="O1037" i="31"/>
  <c r="G1037" i="31"/>
  <c r="M1036" i="31"/>
  <c r="K1035" i="31"/>
  <c r="Q1034" i="31"/>
  <c r="I1034" i="31"/>
  <c r="O1033" i="31"/>
  <c r="G1033" i="31"/>
  <c r="M1032" i="31"/>
  <c r="K1031" i="31"/>
  <c r="Q1030" i="31"/>
  <c r="I1030" i="31"/>
  <c r="O1029" i="31"/>
  <c r="G1029" i="31"/>
  <c r="M1028" i="31"/>
  <c r="K1027" i="31"/>
  <c r="Q1026" i="31"/>
  <c r="I1026" i="31"/>
  <c r="O1025" i="31"/>
  <c r="G1025" i="31"/>
  <c r="M1024" i="31"/>
  <c r="K1023" i="31"/>
  <c r="Q1022" i="31"/>
  <c r="I1022" i="31"/>
  <c r="O1021" i="31"/>
  <c r="G1021" i="31"/>
  <c r="M1020" i="31"/>
  <c r="K1019" i="31"/>
  <c r="Q1018" i="31"/>
  <c r="I1018" i="31"/>
  <c r="O1017" i="31"/>
  <c r="G1017" i="31"/>
  <c r="M1016" i="31"/>
  <c r="K1015" i="31"/>
  <c r="Q1014" i="31"/>
  <c r="I1014" i="31"/>
  <c r="O1013" i="31"/>
  <c r="G1013" i="31"/>
  <c r="M1012" i="31"/>
  <c r="K1011" i="31"/>
  <c r="Q1010" i="31"/>
  <c r="I1010" i="31"/>
  <c r="O1009" i="31"/>
  <c r="G1009" i="31"/>
  <c r="M1008" i="31"/>
  <c r="K1007" i="31"/>
  <c r="Q1006" i="31"/>
  <c r="I1006" i="31"/>
  <c r="O1005" i="31"/>
  <c r="G1005" i="31"/>
  <c r="M1004" i="31"/>
  <c r="K1003" i="31"/>
  <c r="Q1002" i="31"/>
  <c r="I1002" i="31"/>
  <c r="O1001" i="31"/>
  <c r="G1001" i="31"/>
  <c r="M1000" i="31"/>
  <c r="K999" i="31"/>
  <c r="Q998" i="31"/>
  <c r="I998" i="31"/>
  <c r="O997" i="31"/>
  <c r="G997" i="31"/>
  <c r="M996" i="31"/>
  <c r="K995" i="31"/>
  <c r="Q994" i="31"/>
  <c r="I994" i="31"/>
  <c r="O993" i="31"/>
  <c r="G993" i="31"/>
  <c r="M992" i="31"/>
  <c r="K991" i="31"/>
  <c r="Q990" i="31"/>
  <c r="I990" i="31"/>
  <c r="O989" i="31"/>
  <c r="G989" i="31"/>
  <c r="J1077" i="31"/>
  <c r="N1075" i="31"/>
  <c r="L1074" i="31"/>
  <c r="O1073" i="31"/>
  <c r="G1072" i="31"/>
  <c r="K1071" i="31"/>
  <c r="O1070" i="31"/>
  <c r="F1070" i="31"/>
  <c r="J1069" i="31"/>
  <c r="O1068" i="31"/>
  <c r="F1068" i="31"/>
  <c r="K1067" i="31"/>
  <c r="P1066" i="31"/>
  <c r="H1066" i="31"/>
  <c r="N1065" i="31"/>
  <c r="F1065" i="31"/>
  <c r="L1064" i="31"/>
  <c r="J1063" i="31"/>
  <c r="P1062" i="31"/>
  <c r="H1062" i="31"/>
  <c r="N1061" i="31"/>
  <c r="F1061" i="31"/>
  <c r="L1060" i="31"/>
  <c r="J1059" i="31"/>
  <c r="P1058" i="31"/>
  <c r="H1058" i="31"/>
  <c r="N1057" i="31"/>
  <c r="F1057" i="31"/>
  <c r="L1056" i="31"/>
  <c r="J1055" i="31"/>
  <c r="P1054" i="31"/>
  <c r="H1054" i="31"/>
  <c r="N1053" i="31"/>
  <c r="F1053" i="31"/>
  <c r="L1052" i="31"/>
  <c r="J1051" i="31"/>
  <c r="P1050" i="31"/>
  <c r="H1050" i="31"/>
  <c r="N1049" i="31"/>
  <c r="F1049" i="31"/>
  <c r="L1048" i="31"/>
  <c r="J1047" i="31"/>
  <c r="P1046" i="31"/>
  <c r="H1046" i="31"/>
  <c r="N1045" i="31"/>
  <c r="F1045" i="31"/>
  <c r="L1044" i="31"/>
  <c r="J1043" i="31"/>
  <c r="P1042" i="31"/>
  <c r="H1042" i="31"/>
  <c r="G1077" i="31"/>
  <c r="L1075" i="31"/>
  <c r="K1074" i="31"/>
  <c r="N1073" i="31"/>
  <c r="P1072" i="31"/>
  <c r="F1072" i="31"/>
  <c r="J1071" i="31"/>
  <c r="N1070" i="31"/>
  <c r="I1069" i="31"/>
  <c r="N1068" i="31"/>
  <c r="J1067" i="31"/>
  <c r="O1066" i="31"/>
  <c r="G1066" i="31"/>
  <c r="M1065" i="31"/>
  <c r="K1064" i="31"/>
  <c r="Q1063" i="31"/>
  <c r="I1063" i="31"/>
  <c r="O1062" i="31"/>
  <c r="G1062" i="31"/>
  <c r="M1061" i="31"/>
  <c r="K1060" i="31"/>
  <c r="Q1059" i="31"/>
  <c r="I1059" i="31"/>
  <c r="O1058" i="31"/>
  <c r="G1058" i="31"/>
  <c r="M1057" i="31"/>
  <c r="K1056" i="31"/>
  <c r="Q1055" i="31"/>
  <c r="I1055" i="31"/>
  <c r="O1054" i="31"/>
  <c r="G1054" i="31"/>
  <c r="M1053" i="31"/>
  <c r="K1052" i="31"/>
  <c r="Q1051" i="31"/>
  <c r="I1051" i="31"/>
  <c r="O1050" i="31"/>
  <c r="G1050" i="31"/>
  <c r="M1049" i="31"/>
  <c r="K1048" i="31"/>
  <c r="Q1047" i="31"/>
  <c r="I1047" i="31"/>
  <c r="O1046" i="31"/>
  <c r="G1046" i="31"/>
  <c r="M1045" i="31"/>
  <c r="K1044" i="31"/>
  <c r="Q1043" i="31"/>
  <c r="I1043" i="31"/>
  <c r="O1042" i="31"/>
  <c r="G1042" i="31"/>
  <c r="M1041" i="31"/>
  <c r="K1040" i="31"/>
  <c r="Q1039" i="31"/>
  <c r="I1039" i="31"/>
  <c r="O1038" i="31"/>
  <c r="G1038" i="31"/>
  <c r="M1037" i="31"/>
  <c r="K1036" i="31"/>
  <c r="Q1035" i="31"/>
  <c r="I1035" i="31"/>
  <c r="O1034" i="31"/>
  <c r="G1034" i="31"/>
  <c r="M1033" i="31"/>
  <c r="K1032" i="31"/>
  <c r="Q1031" i="31"/>
  <c r="I1031" i="31"/>
  <c r="O1030" i="31"/>
  <c r="G1030" i="31"/>
  <c r="M1029" i="31"/>
  <c r="K1028" i="31"/>
  <c r="Q1027" i="31"/>
  <c r="I1027" i="31"/>
  <c r="O1026" i="31"/>
  <c r="G1026" i="31"/>
  <c r="M1025" i="31"/>
  <c r="K1024" i="31"/>
  <c r="Q1023" i="31"/>
  <c r="I1023" i="31"/>
  <c r="O1022" i="31"/>
  <c r="G1022" i="31"/>
  <c r="M1021" i="31"/>
  <c r="K1020" i="31"/>
  <c r="Q1019" i="31"/>
  <c r="I1019" i="31"/>
  <c r="O1018" i="31"/>
  <c r="G1018" i="31"/>
  <c r="M1017" i="31"/>
  <c r="K1016" i="31"/>
  <c r="Q1015" i="31"/>
  <c r="I1015" i="31"/>
  <c r="O1014" i="31"/>
  <c r="G1014" i="31"/>
  <c r="M1013" i="31"/>
  <c r="K1012" i="31"/>
  <c r="Q1011" i="31"/>
  <c r="I1011" i="31"/>
  <c r="O1010" i="31"/>
  <c r="G1010" i="31"/>
  <c r="M1009" i="31"/>
  <c r="K1008" i="31"/>
  <c r="Q1007" i="31"/>
  <c r="I1007" i="31"/>
  <c r="O1006" i="31"/>
  <c r="G1006" i="31"/>
  <c r="M1005" i="31"/>
  <c r="K1004" i="31"/>
  <c r="Q1003" i="31"/>
  <c r="I1003" i="31"/>
  <c r="O1002" i="31"/>
  <c r="G1002" i="31"/>
  <c r="M1001" i="31"/>
  <c r="K1000" i="31"/>
  <c r="Q999" i="31"/>
  <c r="I999" i="31"/>
  <c r="O998" i="31"/>
  <c r="G998" i="31"/>
  <c r="M997" i="31"/>
  <c r="K996" i="31"/>
  <c r="Q995" i="31"/>
  <c r="I995" i="31"/>
  <c r="O994" i="31"/>
  <c r="G994" i="31"/>
  <c r="M993" i="31"/>
  <c r="K992" i="31"/>
  <c r="Q991" i="31"/>
  <c r="I991" i="31"/>
  <c r="O990" i="31"/>
  <c r="G990" i="31"/>
  <c r="M989" i="31"/>
  <c r="K1062" i="31"/>
  <c r="Q1061" i="31"/>
  <c r="G1056" i="31"/>
  <c r="M1055" i="31"/>
  <c r="I1049" i="31"/>
  <c r="M1039" i="31"/>
  <c r="F1037" i="31"/>
  <c r="K1034" i="31"/>
  <c r="M1031" i="31"/>
  <c r="F1029" i="31"/>
  <c r="K1026" i="31"/>
  <c r="M1023" i="31"/>
  <c r="F1021" i="31"/>
  <c r="K1018" i="31"/>
  <c r="M1015" i="31"/>
  <c r="F1013" i="31"/>
  <c r="K1010" i="31"/>
  <c r="M1007" i="31"/>
  <c r="F1005" i="31"/>
  <c r="K1002" i="31"/>
  <c r="M999" i="31"/>
  <c r="F997" i="31"/>
  <c r="K994" i="31"/>
  <c r="M991" i="31"/>
  <c r="Q989" i="31"/>
  <c r="P988" i="31"/>
  <c r="H988" i="31"/>
  <c r="N987" i="31"/>
  <c r="F987" i="31"/>
  <c r="L986" i="31"/>
  <c r="J985" i="31"/>
  <c r="P984" i="31"/>
  <c r="H984" i="31"/>
  <c r="N983" i="31"/>
  <c r="F983" i="31"/>
  <c r="L982" i="31"/>
  <c r="J981" i="31"/>
  <c r="P980" i="31"/>
  <c r="H980" i="31"/>
  <c r="N979" i="31"/>
  <c r="F979" i="31"/>
  <c r="L978" i="31"/>
  <c r="J977" i="31"/>
  <c r="P976" i="31"/>
  <c r="H976" i="31"/>
  <c r="N975" i="31"/>
  <c r="F975" i="31"/>
  <c r="L974" i="31"/>
  <c r="J973" i="31"/>
  <c r="P972" i="31"/>
  <c r="H972" i="31"/>
  <c r="N971" i="31"/>
  <c r="F971" i="31"/>
  <c r="L970" i="31"/>
  <c r="J969" i="31"/>
  <c r="P968" i="31"/>
  <c r="H968" i="31"/>
  <c r="N967" i="31"/>
  <c r="F967" i="31"/>
  <c r="L966" i="31"/>
  <c r="J965" i="31"/>
  <c r="P964" i="31"/>
  <c r="H964" i="31"/>
  <c r="N963" i="31"/>
  <c r="F963" i="31"/>
  <c r="L962" i="31"/>
  <c r="J961" i="31"/>
  <c r="P960" i="31"/>
  <c r="H960" i="31"/>
  <c r="N959" i="31"/>
  <c r="F959" i="31"/>
  <c r="L958" i="31"/>
  <c r="J957" i="31"/>
  <c r="P956" i="31"/>
  <c r="H956" i="31"/>
  <c r="N955" i="31"/>
  <c r="F955" i="31"/>
  <c r="L954" i="31"/>
  <c r="J953" i="31"/>
  <c r="P952" i="31"/>
  <c r="H952" i="31"/>
  <c r="N951" i="31"/>
  <c r="F951" i="31"/>
  <c r="L950" i="31"/>
  <c r="J949" i="31"/>
  <c r="P948" i="31"/>
  <c r="H948" i="31"/>
  <c r="N947" i="31"/>
  <c r="F947" i="31"/>
  <c r="L946" i="31"/>
  <c r="J945" i="31"/>
  <c r="P944" i="31"/>
  <c r="H944" i="31"/>
  <c r="N943" i="31"/>
  <c r="F943" i="31"/>
  <c r="L942" i="31"/>
  <c r="J941" i="31"/>
  <c r="P940" i="31"/>
  <c r="H940" i="31"/>
  <c r="N939" i="31"/>
  <c r="F939" i="31"/>
  <c r="L938" i="31"/>
  <c r="J937" i="31"/>
  <c r="P936" i="31"/>
  <c r="H936" i="31"/>
  <c r="N935" i="31"/>
  <c r="F935" i="31"/>
  <c r="L934" i="31"/>
  <c r="J933" i="31"/>
  <c r="P932" i="31"/>
  <c r="H932" i="31"/>
  <c r="N931" i="31"/>
  <c r="F931" i="31"/>
  <c r="L930" i="31"/>
  <c r="J929" i="31"/>
  <c r="P928" i="31"/>
  <c r="H928" i="31"/>
  <c r="N927" i="31"/>
  <c r="F927" i="31"/>
  <c r="L926" i="31"/>
  <c r="J925" i="31"/>
  <c r="P924" i="31"/>
  <c r="H924" i="31"/>
  <c r="N923" i="31"/>
  <c r="F923" i="31"/>
  <c r="L922" i="31"/>
  <c r="J921" i="31"/>
  <c r="P920" i="31"/>
  <c r="H920" i="31"/>
  <c r="N919" i="31"/>
  <c r="F919" i="31"/>
  <c r="L918" i="31"/>
  <c r="J917" i="31"/>
  <c r="P916" i="31"/>
  <c r="H916" i="31"/>
  <c r="N915" i="31"/>
  <c r="F915" i="31"/>
  <c r="L914" i="31"/>
  <c r="J913" i="31"/>
  <c r="J1068" i="31"/>
  <c r="N1067" i="31"/>
  <c r="I1061" i="31"/>
  <c r="O1048" i="31"/>
  <c r="K1042" i="31"/>
  <c r="Q1041" i="31"/>
  <c r="J1039" i="31"/>
  <c r="O1036" i="31"/>
  <c r="H1034" i="31"/>
  <c r="Q1033" i="31"/>
  <c r="J1031" i="31"/>
  <c r="O1028" i="31"/>
  <c r="H1026" i="31"/>
  <c r="Q1025" i="31"/>
  <c r="J1023" i="31"/>
  <c r="O1020" i="31"/>
  <c r="H1018" i="31"/>
  <c r="Q1017" i="31"/>
  <c r="J1015" i="31"/>
  <c r="O1012" i="31"/>
  <c r="H1010" i="31"/>
  <c r="Q1009" i="31"/>
  <c r="J1007" i="31"/>
  <c r="O1004" i="31"/>
  <c r="H1002" i="31"/>
  <c r="Q1001" i="31"/>
  <c r="J999" i="31"/>
  <c r="O996" i="31"/>
  <c r="H994" i="31"/>
  <c r="Q993" i="31"/>
  <c r="J991" i="31"/>
  <c r="N989" i="31"/>
  <c r="O988" i="31"/>
  <c r="G988" i="31"/>
  <c r="M987" i="31"/>
  <c r="K986" i="31"/>
  <c r="Q985" i="31"/>
  <c r="I985" i="31"/>
  <c r="O984" i="31"/>
  <c r="G984" i="31"/>
  <c r="M983" i="31"/>
  <c r="K982" i="31"/>
  <c r="Q981" i="31"/>
  <c r="I981" i="31"/>
  <c r="O980" i="31"/>
  <c r="G980" i="31"/>
  <c r="M979" i="31"/>
  <c r="K978" i="31"/>
  <c r="Q977" i="31"/>
  <c r="I977" i="31"/>
  <c r="O976" i="31"/>
  <c r="G976" i="31"/>
  <c r="M975" i="31"/>
  <c r="K974" i="31"/>
  <c r="Q973" i="31"/>
  <c r="I973" i="31"/>
  <c r="O972" i="31"/>
  <c r="G972" i="31"/>
  <c r="M971" i="31"/>
  <c r="K970" i="31"/>
  <c r="Q969" i="31"/>
  <c r="I969" i="31"/>
  <c r="O968" i="31"/>
  <c r="G968" i="31"/>
  <c r="M967" i="31"/>
  <c r="K966" i="31"/>
  <c r="Q965" i="31"/>
  <c r="I965" i="31"/>
  <c r="O964" i="31"/>
  <c r="G964" i="31"/>
  <c r="M963" i="31"/>
  <c r="K962" i="31"/>
  <c r="Q961" i="31"/>
  <c r="I961" i="31"/>
  <c r="O960" i="31"/>
  <c r="G960" i="31"/>
  <c r="M959" i="31"/>
  <c r="K958" i="31"/>
  <c r="Q957" i="31"/>
  <c r="I957" i="31"/>
  <c r="O956" i="31"/>
  <c r="G956" i="31"/>
  <c r="M955" i="31"/>
  <c r="K954" i="31"/>
  <c r="Q953" i="31"/>
  <c r="I953" i="31"/>
  <c r="O952" i="31"/>
  <c r="G952" i="31"/>
  <c r="M951" i="31"/>
  <c r="K950" i="31"/>
  <c r="Q949" i="31"/>
  <c r="I949" i="31"/>
  <c r="O948" i="31"/>
  <c r="G948" i="31"/>
  <c r="M947" i="31"/>
  <c r="K946" i="31"/>
  <c r="Q945" i="31"/>
  <c r="I945" i="31"/>
  <c r="O944" i="31"/>
  <c r="G944" i="31"/>
  <c r="M943" i="31"/>
  <c r="K942" i="31"/>
  <c r="Q941" i="31"/>
  <c r="I941" i="31"/>
  <c r="O940" i="31"/>
  <c r="G940" i="31"/>
  <c r="M939" i="31"/>
  <c r="K938" i="31"/>
  <c r="Q937" i="31"/>
  <c r="I937" i="31"/>
  <c r="O936" i="31"/>
  <c r="G936" i="31"/>
  <c r="M935" i="31"/>
  <c r="K934" i="31"/>
  <c r="Q933" i="31"/>
  <c r="I933" i="31"/>
  <c r="O932" i="31"/>
  <c r="G932" i="31"/>
  <c r="M931" i="31"/>
  <c r="K930" i="31"/>
  <c r="Q929" i="31"/>
  <c r="I929" i="31"/>
  <c r="O928" i="31"/>
  <c r="G928" i="31"/>
  <c r="M927" i="31"/>
  <c r="K926" i="31"/>
  <c r="Q925" i="31"/>
  <c r="I925" i="31"/>
  <c r="O924" i="31"/>
  <c r="G924" i="31"/>
  <c r="M923" i="31"/>
  <c r="K922" i="31"/>
  <c r="O1060" i="31"/>
  <c r="K1054" i="31"/>
  <c r="Q1053" i="31"/>
  <c r="G1048" i="31"/>
  <c r="M1047" i="31"/>
  <c r="N1041" i="31"/>
  <c r="L1036" i="31"/>
  <c r="N1033" i="31"/>
  <c r="L1028" i="31"/>
  <c r="N1025" i="31"/>
  <c r="L1020" i="31"/>
  <c r="N1017" i="31"/>
  <c r="L1012" i="31"/>
  <c r="N1009" i="31"/>
  <c r="L1004" i="31"/>
  <c r="N1001" i="31"/>
  <c r="L996" i="31"/>
  <c r="N993" i="31"/>
  <c r="K989" i="31"/>
  <c r="N988" i="31"/>
  <c r="F988" i="31"/>
  <c r="L987" i="31"/>
  <c r="J986" i="31"/>
  <c r="P985" i="31"/>
  <c r="H985" i="31"/>
  <c r="N984" i="31"/>
  <c r="F984" i="31"/>
  <c r="L983" i="31"/>
  <c r="J982" i="31"/>
  <c r="P981" i="31"/>
  <c r="H981" i="31"/>
  <c r="N980" i="31"/>
  <c r="F980" i="31"/>
  <c r="L979" i="31"/>
  <c r="J978" i="31"/>
  <c r="P977" i="31"/>
  <c r="H977" i="31"/>
  <c r="N976" i="31"/>
  <c r="F976" i="31"/>
  <c r="L975" i="31"/>
  <c r="J974" i="31"/>
  <c r="P973" i="31"/>
  <c r="H973" i="31"/>
  <c r="N972" i="31"/>
  <c r="F972" i="31"/>
  <c r="L971" i="31"/>
  <c r="J970" i="31"/>
  <c r="P969" i="31"/>
  <c r="H969" i="31"/>
  <c r="N968" i="31"/>
  <c r="F968" i="31"/>
  <c r="L967" i="31"/>
  <c r="J966" i="31"/>
  <c r="P965" i="31"/>
  <c r="H965" i="31"/>
  <c r="N964" i="31"/>
  <c r="F964" i="31"/>
  <c r="L963" i="31"/>
  <c r="J962" i="31"/>
  <c r="P961" i="31"/>
  <c r="H961" i="31"/>
  <c r="N960" i="31"/>
  <c r="F960" i="31"/>
  <c r="L959" i="31"/>
  <c r="J958" i="31"/>
  <c r="P957" i="31"/>
  <c r="H957" i="31"/>
  <c r="N956" i="31"/>
  <c r="F956" i="31"/>
  <c r="L955" i="31"/>
  <c r="J954" i="31"/>
  <c r="P953" i="31"/>
  <c r="H953" i="31"/>
  <c r="N952" i="31"/>
  <c r="F952" i="31"/>
  <c r="L951" i="31"/>
  <c r="J950" i="31"/>
  <c r="P949" i="31"/>
  <c r="H949" i="31"/>
  <c r="N948" i="31"/>
  <c r="F948" i="31"/>
  <c r="L947" i="31"/>
  <c r="J946" i="31"/>
  <c r="P945" i="31"/>
  <c r="H945" i="31"/>
  <c r="N944" i="31"/>
  <c r="F944" i="31"/>
  <c r="L943" i="31"/>
  <c r="J942" i="31"/>
  <c r="P941" i="31"/>
  <c r="H941" i="31"/>
  <c r="N940" i="31"/>
  <c r="F940" i="31"/>
  <c r="L939" i="31"/>
  <c r="J938" i="31"/>
  <c r="P937" i="31"/>
  <c r="H937" i="31"/>
  <c r="N936" i="31"/>
  <c r="F936" i="31"/>
  <c r="L935" i="31"/>
  <c r="J934" i="31"/>
  <c r="P933" i="31"/>
  <c r="H933" i="31"/>
  <c r="N932" i="31"/>
  <c r="F932" i="31"/>
  <c r="L931" i="31"/>
  <c r="J930" i="31"/>
  <c r="P929" i="31"/>
  <c r="H929" i="31"/>
  <c r="N928" i="31"/>
  <c r="F928" i="31"/>
  <c r="L927" i="31"/>
  <c r="J926" i="31"/>
  <c r="P925" i="31"/>
  <c r="H925" i="31"/>
  <c r="N924" i="31"/>
  <c r="F924" i="31"/>
  <c r="L923" i="31"/>
  <c r="J922" i="31"/>
  <c r="P921" i="31"/>
  <c r="H921" i="31"/>
  <c r="N920" i="31"/>
  <c r="F920" i="31"/>
  <c r="L919" i="31"/>
  <c r="J918" i="31"/>
  <c r="P917" i="31"/>
  <c r="H1076" i="31"/>
  <c r="K1066" i="31"/>
  <c r="Q1065" i="31"/>
  <c r="G1060" i="31"/>
  <c r="M1059" i="31"/>
  <c r="I1053" i="31"/>
  <c r="I1041" i="31"/>
  <c r="P1038" i="31"/>
  <c r="G1036" i="31"/>
  <c r="I1033" i="31"/>
  <c r="P1030" i="31"/>
  <c r="G1028" i="31"/>
  <c r="I1025" i="31"/>
  <c r="P1022" i="31"/>
  <c r="G1020" i="31"/>
  <c r="I1017" i="31"/>
  <c r="P1014" i="31"/>
  <c r="G1012" i="31"/>
  <c r="I1009" i="31"/>
  <c r="P1006" i="31"/>
  <c r="G1004" i="31"/>
  <c r="I1001" i="31"/>
  <c r="P998" i="31"/>
  <c r="G996" i="31"/>
  <c r="I993" i="31"/>
  <c r="P990" i="31"/>
  <c r="J989" i="31"/>
  <c r="M988" i="31"/>
  <c r="K987" i="31"/>
  <c r="Q986" i="31"/>
  <c r="I986" i="31"/>
  <c r="O985" i="31"/>
  <c r="G985" i="31"/>
  <c r="M984" i="31"/>
  <c r="K983" i="31"/>
  <c r="Q982" i="31"/>
  <c r="I982" i="31"/>
  <c r="O981" i="31"/>
  <c r="G981" i="31"/>
  <c r="M980" i="31"/>
  <c r="K979" i="31"/>
  <c r="Q978" i="31"/>
  <c r="I978" i="31"/>
  <c r="O977" i="31"/>
  <c r="G977" i="31"/>
  <c r="M976" i="31"/>
  <c r="K975" i="31"/>
  <c r="Q974" i="31"/>
  <c r="I974" i="31"/>
  <c r="O973" i="31"/>
  <c r="G973" i="31"/>
  <c r="M972" i="31"/>
  <c r="K971" i="31"/>
  <c r="Q970" i="31"/>
  <c r="I970" i="31"/>
  <c r="O969" i="31"/>
  <c r="G969" i="31"/>
  <c r="M968" i="31"/>
  <c r="K967" i="31"/>
  <c r="Q966" i="31"/>
  <c r="I966" i="31"/>
  <c r="O965" i="31"/>
  <c r="G965" i="31"/>
  <c r="M964" i="31"/>
  <c r="K963" i="31"/>
  <c r="Q962" i="31"/>
  <c r="I962" i="31"/>
  <c r="O961" i="31"/>
  <c r="G961" i="31"/>
  <c r="M960" i="31"/>
  <c r="K959" i="31"/>
  <c r="Q958" i="31"/>
  <c r="I958" i="31"/>
  <c r="O957" i="31"/>
  <c r="G957" i="31"/>
  <c r="M956" i="31"/>
  <c r="K955" i="31"/>
  <c r="Q954" i="31"/>
  <c r="I954" i="31"/>
  <c r="O953" i="31"/>
  <c r="G953" i="31"/>
  <c r="M952" i="31"/>
  <c r="K951" i="31"/>
  <c r="Q950" i="31"/>
  <c r="I950" i="31"/>
  <c r="O949" i="31"/>
  <c r="G949" i="31"/>
  <c r="M948" i="31"/>
  <c r="K947" i="31"/>
  <c r="Q946" i="31"/>
  <c r="I946" i="31"/>
  <c r="O945" i="31"/>
  <c r="G945" i="31"/>
  <c r="M944" i="31"/>
  <c r="K943" i="31"/>
  <c r="Q942" i="31"/>
  <c r="I942" i="31"/>
  <c r="O941" i="31"/>
  <c r="G941" i="31"/>
  <c r="M940" i="31"/>
  <c r="K939" i="31"/>
  <c r="Q938" i="31"/>
  <c r="I938" i="31"/>
  <c r="O937" i="31"/>
  <c r="G937" i="31"/>
  <c r="M936" i="31"/>
  <c r="K935" i="31"/>
  <c r="Q934" i="31"/>
  <c r="I934" i="31"/>
  <c r="O933" i="31"/>
  <c r="G933" i="31"/>
  <c r="M932" i="31"/>
  <c r="K931" i="31"/>
  <c r="Q930" i="31"/>
  <c r="I930" i="31"/>
  <c r="O929" i="31"/>
  <c r="G929" i="31"/>
  <c r="M928" i="31"/>
  <c r="K927" i="31"/>
  <c r="Q926" i="31"/>
  <c r="I926" i="31"/>
  <c r="O925" i="31"/>
  <c r="G925" i="31"/>
  <c r="H1073" i="31"/>
  <c r="I1065" i="31"/>
  <c r="O1052" i="31"/>
  <c r="K1046" i="31"/>
  <c r="Q1045" i="31"/>
  <c r="F1041" i="31"/>
  <c r="K1038" i="31"/>
  <c r="M1035" i="31"/>
  <c r="F1033" i="31"/>
  <c r="K1030" i="31"/>
  <c r="M1027" i="31"/>
  <c r="F1025" i="31"/>
  <c r="K1022" i="31"/>
  <c r="M1019" i="31"/>
  <c r="F1017" i="31"/>
  <c r="K1014" i="31"/>
  <c r="M1011" i="31"/>
  <c r="F1009" i="31"/>
  <c r="K1006" i="31"/>
  <c r="M1003" i="31"/>
  <c r="F1001" i="31"/>
  <c r="K998" i="31"/>
  <c r="M995" i="31"/>
  <c r="F993" i="31"/>
  <c r="L990" i="31"/>
  <c r="I989" i="31"/>
  <c r="L988" i="31"/>
  <c r="J987" i="31"/>
  <c r="P986" i="31"/>
  <c r="H986" i="31"/>
  <c r="N985" i="31"/>
  <c r="F985" i="31"/>
  <c r="L984" i="31"/>
  <c r="J983" i="31"/>
  <c r="P982" i="31"/>
  <c r="H982" i="31"/>
  <c r="N981" i="31"/>
  <c r="F981" i="31"/>
  <c r="L980" i="31"/>
  <c r="J979" i="31"/>
  <c r="P978" i="31"/>
  <c r="H978" i="31"/>
  <c r="N977" i="31"/>
  <c r="F977" i="31"/>
  <c r="L976" i="31"/>
  <c r="J975" i="31"/>
  <c r="P974" i="31"/>
  <c r="H974" i="31"/>
  <c r="N973" i="31"/>
  <c r="F973" i="31"/>
  <c r="L972" i="31"/>
  <c r="J971" i="31"/>
  <c r="P970" i="31"/>
  <c r="H970" i="31"/>
  <c r="N969" i="31"/>
  <c r="F969" i="31"/>
  <c r="L968" i="31"/>
  <c r="J967" i="31"/>
  <c r="P966" i="31"/>
  <c r="H966" i="31"/>
  <c r="N965" i="31"/>
  <c r="F965" i="31"/>
  <c r="L964" i="31"/>
  <c r="J963" i="31"/>
  <c r="P962" i="31"/>
  <c r="H962" i="31"/>
  <c r="N961" i="31"/>
  <c r="F961" i="31"/>
  <c r="L960" i="31"/>
  <c r="J959" i="31"/>
  <c r="P958" i="31"/>
  <c r="H958" i="31"/>
  <c r="N957" i="31"/>
  <c r="F957" i="31"/>
  <c r="L956" i="31"/>
  <c r="J955" i="31"/>
  <c r="P954" i="31"/>
  <c r="H954" i="31"/>
  <c r="N953" i="31"/>
  <c r="F953" i="31"/>
  <c r="L952" i="31"/>
  <c r="J951" i="31"/>
  <c r="P950" i="31"/>
  <c r="H950" i="31"/>
  <c r="N949" i="31"/>
  <c r="F949" i="31"/>
  <c r="L948" i="31"/>
  <c r="J947" i="31"/>
  <c r="P946" i="31"/>
  <c r="H946" i="31"/>
  <c r="N945" i="31"/>
  <c r="F945" i="31"/>
  <c r="L944" i="31"/>
  <c r="J943" i="31"/>
  <c r="P942" i="31"/>
  <c r="H942" i="31"/>
  <c r="N941" i="31"/>
  <c r="F941" i="31"/>
  <c r="L940" i="31"/>
  <c r="J939" i="31"/>
  <c r="P938" i="31"/>
  <c r="H938" i="31"/>
  <c r="N937" i="31"/>
  <c r="F937" i="31"/>
  <c r="L936" i="31"/>
  <c r="J935" i="31"/>
  <c r="P934" i="31"/>
  <c r="H934" i="31"/>
  <c r="N933" i="31"/>
  <c r="F933" i="31"/>
  <c r="L932" i="31"/>
  <c r="J931" i="31"/>
  <c r="P930" i="31"/>
  <c r="H930" i="31"/>
  <c r="N929" i="31"/>
  <c r="F929" i="31"/>
  <c r="L928" i="31"/>
  <c r="J927" i="31"/>
  <c r="P926" i="31"/>
  <c r="H926" i="31"/>
  <c r="N925" i="31"/>
  <c r="F925" i="31"/>
  <c r="L924" i="31"/>
  <c r="J923" i="31"/>
  <c r="P922" i="31"/>
  <c r="H922" i="31"/>
  <c r="N921" i="31"/>
  <c r="F921" i="31"/>
  <c r="L920" i="31"/>
  <c r="J919" i="31"/>
  <c r="P918" i="31"/>
  <c r="H918" i="31"/>
  <c r="N917" i="31"/>
  <c r="F917" i="31"/>
  <c r="L1072" i="31"/>
  <c r="N1071" i="31"/>
  <c r="O1064" i="31"/>
  <c r="K1058" i="31"/>
  <c r="Q1057" i="31"/>
  <c r="G1052" i="31"/>
  <c r="M1051" i="31"/>
  <c r="I1045" i="31"/>
  <c r="O1040" i="31"/>
  <c r="H1038" i="31"/>
  <c r="Q1037" i="31"/>
  <c r="J1035" i="31"/>
  <c r="O1032" i="31"/>
  <c r="H1030" i="31"/>
  <c r="Q1029" i="31"/>
  <c r="J1027" i="31"/>
  <c r="O1024" i="31"/>
  <c r="H1022" i="31"/>
  <c r="Q1021" i="31"/>
  <c r="J1019" i="31"/>
  <c r="O1016" i="31"/>
  <c r="H1014" i="31"/>
  <c r="Q1013" i="31"/>
  <c r="J1011" i="31"/>
  <c r="O1008" i="31"/>
  <c r="H1006" i="31"/>
  <c r="Q1005" i="31"/>
  <c r="J1003" i="31"/>
  <c r="O1000" i="31"/>
  <c r="H998" i="31"/>
  <c r="Q997" i="31"/>
  <c r="J995" i="31"/>
  <c r="O992" i="31"/>
  <c r="K990" i="31"/>
  <c r="F989" i="31"/>
  <c r="K988" i="31"/>
  <c r="Q987" i="31"/>
  <c r="I987" i="31"/>
  <c r="O986" i="31"/>
  <c r="G986" i="31"/>
  <c r="M985" i="31"/>
  <c r="K984" i="31"/>
  <c r="Q983" i="31"/>
  <c r="I983" i="31"/>
  <c r="O982" i="31"/>
  <c r="G982" i="31"/>
  <c r="M981" i="31"/>
  <c r="K980" i="31"/>
  <c r="Q979" i="31"/>
  <c r="I979" i="31"/>
  <c r="O978" i="31"/>
  <c r="G978" i="31"/>
  <c r="M977" i="31"/>
  <c r="K976" i="31"/>
  <c r="Q975" i="31"/>
  <c r="I975" i="31"/>
  <c r="O974" i="31"/>
  <c r="G974" i="31"/>
  <c r="M973" i="31"/>
  <c r="K972" i="31"/>
  <c r="Q971" i="31"/>
  <c r="I971" i="31"/>
  <c r="O970" i="31"/>
  <c r="G970" i="31"/>
  <c r="M969" i="31"/>
  <c r="K968" i="31"/>
  <c r="Q967" i="31"/>
  <c r="I967" i="31"/>
  <c r="O966" i="31"/>
  <c r="G966" i="31"/>
  <c r="M965" i="31"/>
  <c r="K964" i="31"/>
  <c r="Q963" i="31"/>
  <c r="I963" i="31"/>
  <c r="O962" i="31"/>
  <c r="G962" i="31"/>
  <c r="M961" i="31"/>
  <c r="K960" i="31"/>
  <c r="Q959" i="31"/>
  <c r="I959" i="31"/>
  <c r="O958" i="31"/>
  <c r="G958" i="31"/>
  <c r="M957" i="31"/>
  <c r="K956" i="31"/>
  <c r="Q955" i="31"/>
  <c r="I955" i="31"/>
  <c r="O954" i="31"/>
  <c r="G954" i="31"/>
  <c r="M953" i="31"/>
  <c r="K952" i="31"/>
  <c r="Q951" i="31"/>
  <c r="I951" i="31"/>
  <c r="O950" i="31"/>
  <c r="G950" i="31"/>
  <c r="M949" i="31"/>
  <c r="K948" i="31"/>
  <c r="Q947" i="31"/>
  <c r="I947" i="31"/>
  <c r="O946" i="31"/>
  <c r="G946" i="31"/>
  <c r="M945" i="31"/>
  <c r="K944" i="31"/>
  <c r="Q943" i="31"/>
  <c r="I943" i="31"/>
  <c r="O942" i="31"/>
  <c r="G942" i="31"/>
  <c r="M941" i="31"/>
  <c r="K940" i="31"/>
  <c r="Q939" i="31"/>
  <c r="I939" i="31"/>
  <c r="O938" i="31"/>
  <c r="G938" i="31"/>
  <c r="M937" i="31"/>
  <c r="K936" i="31"/>
  <c r="Q935" i="31"/>
  <c r="I935" i="31"/>
  <c r="O934" i="31"/>
  <c r="G934" i="31"/>
  <c r="M933" i="31"/>
  <c r="K932" i="31"/>
  <c r="Q931" i="31"/>
  <c r="I931" i="31"/>
  <c r="O930" i="31"/>
  <c r="G930" i="31"/>
  <c r="M929" i="31"/>
  <c r="K928" i="31"/>
  <c r="Q927" i="31"/>
  <c r="I927" i="31"/>
  <c r="O926" i="31"/>
  <c r="G926" i="31"/>
  <c r="M925" i="31"/>
  <c r="K924" i="31"/>
  <c r="Q923" i="31"/>
  <c r="I923" i="31"/>
  <c r="G1064" i="31"/>
  <c r="M1063" i="31"/>
  <c r="I1057" i="31"/>
  <c r="O1044" i="31"/>
  <c r="L1040" i="31"/>
  <c r="N1037" i="31"/>
  <c r="L1032" i="31"/>
  <c r="N1029" i="31"/>
  <c r="L1024" i="31"/>
  <c r="N1021" i="31"/>
  <c r="L1016" i="31"/>
  <c r="N1013" i="31"/>
  <c r="L1008" i="31"/>
  <c r="N1005" i="31"/>
  <c r="L1000" i="31"/>
  <c r="N997" i="31"/>
  <c r="L992" i="31"/>
  <c r="H990" i="31"/>
  <c r="J988" i="31"/>
  <c r="P987" i="31"/>
  <c r="H987" i="31"/>
  <c r="N986" i="31"/>
  <c r="F986" i="31"/>
  <c r="L985" i="31"/>
  <c r="J984" i="31"/>
  <c r="P983" i="31"/>
  <c r="H983" i="31"/>
  <c r="N982" i="31"/>
  <c r="F982" i="31"/>
  <c r="L981" i="31"/>
  <c r="J980" i="31"/>
  <c r="P979" i="31"/>
  <c r="H979" i="31"/>
  <c r="N978" i="31"/>
  <c r="F978" i="31"/>
  <c r="L977" i="31"/>
  <c r="J976" i="31"/>
  <c r="P975" i="31"/>
  <c r="H975" i="31"/>
  <c r="N974" i="31"/>
  <c r="F974" i="31"/>
  <c r="L973" i="31"/>
  <c r="J972" i="31"/>
  <c r="P971" i="31"/>
  <c r="H971" i="31"/>
  <c r="N970" i="31"/>
  <c r="F970" i="31"/>
  <c r="L969" i="31"/>
  <c r="J968" i="31"/>
  <c r="P967" i="31"/>
  <c r="H967" i="31"/>
  <c r="N966" i="31"/>
  <c r="F966" i="31"/>
  <c r="L965" i="31"/>
  <c r="J964" i="31"/>
  <c r="P963" i="31"/>
  <c r="H963" i="31"/>
  <c r="N962" i="31"/>
  <c r="F962" i="31"/>
  <c r="L961" i="31"/>
  <c r="J960" i="31"/>
  <c r="P959" i="31"/>
  <c r="H959" i="31"/>
  <c r="N958" i="31"/>
  <c r="F958" i="31"/>
  <c r="L957" i="31"/>
  <c r="J956" i="31"/>
  <c r="P955" i="31"/>
  <c r="H955" i="31"/>
  <c r="N954" i="31"/>
  <c r="F954" i="31"/>
  <c r="L953" i="31"/>
  <c r="J952" i="31"/>
  <c r="P951" i="31"/>
  <c r="H951" i="31"/>
  <c r="N950" i="31"/>
  <c r="F950" i="31"/>
  <c r="L949" i="31"/>
  <c r="J948" i="31"/>
  <c r="P947" i="31"/>
  <c r="H947" i="31"/>
  <c r="N946" i="31"/>
  <c r="F946" i="31"/>
  <c r="L945" i="31"/>
  <c r="J944" i="31"/>
  <c r="P943" i="31"/>
  <c r="H943" i="31"/>
  <c r="N942" i="31"/>
  <c r="F942" i="31"/>
  <c r="L941" i="31"/>
  <c r="J940" i="31"/>
  <c r="P939" i="31"/>
  <c r="H939" i="31"/>
  <c r="N938" i="31"/>
  <c r="F938" i="31"/>
  <c r="L937" i="31"/>
  <c r="J936" i="31"/>
  <c r="P935" i="31"/>
  <c r="H935" i="31"/>
  <c r="N934" i="31"/>
  <c r="F934" i="31"/>
  <c r="L933" i="31"/>
  <c r="J932" i="31"/>
  <c r="P931" i="31"/>
  <c r="H931" i="31"/>
  <c r="N930" i="31"/>
  <c r="F930" i="31"/>
  <c r="L929" i="31"/>
  <c r="J928" i="31"/>
  <c r="P927" i="31"/>
  <c r="H927" i="31"/>
  <c r="N926" i="31"/>
  <c r="F926" i="31"/>
  <c r="L925" i="31"/>
  <c r="J924" i="31"/>
  <c r="P923" i="31"/>
  <c r="H923" i="31"/>
  <c r="N922" i="31"/>
  <c r="F922" i="31"/>
  <c r="L921" i="31"/>
  <c r="J920" i="31"/>
  <c r="P919" i="31"/>
  <c r="H919" i="31"/>
  <c r="N918" i="31"/>
  <c r="F918" i="31"/>
  <c r="L917" i="31"/>
  <c r="J916" i="31"/>
  <c r="P915" i="31"/>
  <c r="H915" i="31"/>
  <c r="N914" i="31"/>
  <c r="F914" i="31"/>
  <c r="L913" i="31"/>
  <c r="J912" i="31"/>
  <c r="P911" i="31"/>
  <c r="H911" i="31"/>
  <c r="I1070" i="31"/>
  <c r="N1069" i="31"/>
  <c r="I984" i="31"/>
  <c r="O983" i="31"/>
  <c r="K977" i="31"/>
  <c r="G971" i="31"/>
  <c r="Q964" i="31"/>
  <c r="M958" i="31"/>
  <c r="I952" i="31"/>
  <c r="O951" i="31"/>
  <c r="K945" i="31"/>
  <c r="G939" i="31"/>
  <c r="Q932" i="31"/>
  <c r="M926" i="31"/>
  <c r="Q922" i="31"/>
  <c r="K921" i="31"/>
  <c r="I920" i="31"/>
  <c r="O917" i="31"/>
  <c r="O916" i="31"/>
  <c r="I915" i="31"/>
  <c r="K914" i="31"/>
  <c r="N913" i="31"/>
  <c r="Q912" i="31"/>
  <c r="H912" i="31"/>
  <c r="M911" i="31"/>
  <c r="J910" i="31"/>
  <c r="P909" i="31"/>
  <c r="H909" i="31"/>
  <c r="N908" i="31"/>
  <c r="F908" i="31"/>
  <c r="L907" i="31"/>
  <c r="J906" i="31"/>
  <c r="P905" i="31"/>
  <c r="H905" i="31"/>
  <c r="N904" i="31"/>
  <c r="F904" i="31"/>
  <c r="L903" i="31"/>
  <c r="J902" i="31"/>
  <c r="P901" i="31"/>
  <c r="H901" i="31"/>
  <c r="N900" i="31"/>
  <c r="F900" i="31"/>
  <c r="L899" i="31"/>
  <c r="J898" i="31"/>
  <c r="P897" i="31"/>
  <c r="H897" i="31"/>
  <c r="N896" i="31"/>
  <c r="F896" i="31"/>
  <c r="L895" i="31"/>
  <c r="J894" i="31"/>
  <c r="P893" i="31"/>
  <c r="H893" i="31"/>
  <c r="N892" i="31"/>
  <c r="F892" i="31"/>
  <c r="L891" i="31"/>
  <c r="J890" i="31"/>
  <c r="P889" i="31"/>
  <c r="H889" i="31"/>
  <c r="N888" i="31"/>
  <c r="F888" i="31"/>
  <c r="L887" i="31"/>
  <c r="J886" i="31"/>
  <c r="P885" i="31"/>
  <c r="H885" i="31"/>
  <c r="N884" i="31"/>
  <c r="F884" i="31"/>
  <c r="L883" i="31"/>
  <c r="J882" i="31"/>
  <c r="P881" i="31"/>
  <c r="H881" i="31"/>
  <c r="N880" i="31"/>
  <c r="F880" i="31"/>
  <c r="L879" i="31"/>
  <c r="J878" i="31"/>
  <c r="P877" i="31"/>
  <c r="H877" i="31"/>
  <c r="N876" i="31"/>
  <c r="F876" i="31"/>
  <c r="L875" i="31"/>
  <c r="J874" i="31"/>
  <c r="P873" i="31"/>
  <c r="H873" i="31"/>
  <c r="N872" i="31"/>
  <c r="F872" i="31"/>
  <c r="L871" i="31"/>
  <c r="J870" i="31"/>
  <c r="P869" i="31"/>
  <c r="H869" i="31"/>
  <c r="N868" i="31"/>
  <c r="F868" i="31"/>
  <c r="L867" i="31"/>
  <c r="J866" i="31"/>
  <c r="P865" i="31"/>
  <c r="H865" i="31"/>
  <c r="N864" i="31"/>
  <c r="F864" i="31"/>
  <c r="L863" i="31"/>
  <c r="J862" i="31"/>
  <c r="P861" i="31"/>
  <c r="H861" i="31"/>
  <c r="N860" i="31"/>
  <c r="F860" i="31"/>
  <c r="L859" i="31"/>
  <c r="J858" i="31"/>
  <c r="P857" i="31"/>
  <c r="H857" i="31"/>
  <c r="N856" i="31"/>
  <c r="F856" i="31"/>
  <c r="L855" i="31"/>
  <c r="J854" i="31"/>
  <c r="P853" i="31"/>
  <c r="H853" i="31"/>
  <c r="N852" i="31"/>
  <c r="F852" i="31"/>
  <c r="L851" i="31"/>
  <c r="J850" i="31"/>
  <c r="P849" i="31"/>
  <c r="H849" i="31"/>
  <c r="N848" i="31"/>
  <c r="F848" i="31"/>
  <c r="L847" i="31"/>
  <c r="J846" i="31"/>
  <c r="P845" i="31"/>
  <c r="H845" i="31"/>
  <c r="N844" i="31"/>
  <c r="F844" i="31"/>
  <c r="L843" i="31"/>
  <c r="J842" i="31"/>
  <c r="P841" i="31"/>
  <c r="H841" i="31"/>
  <c r="N840" i="31"/>
  <c r="G1044" i="31"/>
  <c r="M1043" i="31"/>
  <c r="G1040" i="31"/>
  <c r="I1037" i="31"/>
  <c r="P1034" i="31"/>
  <c r="G1032" i="31"/>
  <c r="I1029" i="31"/>
  <c r="P1026" i="31"/>
  <c r="G1024" i="31"/>
  <c r="I1021" i="31"/>
  <c r="P1018" i="31"/>
  <c r="G1016" i="31"/>
  <c r="I1013" i="31"/>
  <c r="P1010" i="31"/>
  <c r="G1008" i="31"/>
  <c r="I1005" i="31"/>
  <c r="P1002" i="31"/>
  <c r="G1000" i="31"/>
  <c r="I997" i="31"/>
  <c r="P994" i="31"/>
  <c r="G992" i="31"/>
  <c r="G983" i="31"/>
  <c r="Q976" i="31"/>
  <c r="M970" i="31"/>
  <c r="I964" i="31"/>
  <c r="O963" i="31"/>
  <c r="K957" i="31"/>
  <c r="G951" i="31"/>
  <c r="Q944" i="31"/>
  <c r="M938" i="31"/>
  <c r="I932" i="31"/>
  <c r="O931" i="31"/>
  <c r="K925" i="31"/>
  <c r="O922" i="31"/>
  <c r="I921" i="31"/>
  <c r="G920" i="31"/>
  <c r="Q918" i="31"/>
  <c r="M917" i="31"/>
  <c r="N916" i="31"/>
  <c r="G915" i="31"/>
  <c r="J914" i="31"/>
  <c r="M913" i="31"/>
  <c r="P912" i="31"/>
  <c r="G912" i="31"/>
  <c r="L911" i="31"/>
  <c r="Q910" i="31"/>
  <c r="I910" i="31"/>
  <c r="O909" i="31"/>
  <c r="G909" i="31"/>
  <c r="M908" i="31"/>
  <c r="K907" i="31"/>
  <c r="Q906" i="31"/>
  <c r="I906" i="31"/>
  <c r="O905" i="31"/>
  <c r="G905" i="31"/>
  <c r="M904" i="31"/>
  <c r="K903" i="31"/>
  <c r="Q902" i="31"/>
  <c r="I902" i="31"/>
  <c r="O901" i="31"/>
  <c r="G901" i="31"/>
  <c r="M900" i="31"/>
  <c r="K899" i="31"/>
  <c r="Q898" i="31"/>
  <c r="I898" i="31"/>
  <c r="O897" i="31"/>
  <c r="G897" i="31"/>
  <c r="M896" i="31"/>
  <c r="K895" i="31"/>
  <c r="Q894" i="31"/>
  <c r="I894" i="31"/>
  <c r="O893" i="31"/>
  <c r="G893" i="31"/>
  <c r="M892" i="31"/>
  <c r="K891" i="31"/>
  <c r="Q890" i="31"/>
  <c r="I890" i="31"/>
  <c r="O889" i="31"/>
  <c r="G889" i="31"/>
  <c r="M888" i="31"/>
  <c r="K887" i="31"/>
  <c r="Q886" i="31"/>
  <c r="I886" i="31"/>
  <c r="O885" i="31"/>
  <c r="G885" i="31"/>
  <c r="M884" i="31"/>
  <c r="K883" i="31"/>
  <c r="Q882" i="31"/>
  <c r="I882" i="31"/>
  <c r="O881" i="31"/>
  <c r="G881" i="31"/>
  <c r="M880" i="31"/>
  <c r="K879" i="31"/>
  <c r="Q878" i="31"/>
  <c r="I878" i="31"/>
  <c r="O877" i="31"/>
  <c r="G877" i="31"/>
  <c r="M876" i="31"/>
  <c r="K875" i="31"/>
  <c r="Q874" i="31"/>
  <c r="I874" i="31"/>
  <c r="O873" i="31"/>
  <c r="G873" i="31"/>
  <c r="M872" i="31"/>
  <c r="K871" i="31"/>
  <c r="Q870" i="31"/>
  <c r="I870" i="31"/>
  <c r="O869" i="31"/>
  <c r="G869" i="31"/>
  <c r="M868" i="31"/>
  <c r="K867" i="31"/>
  <c r="Q866" i="31"/>
  <c r="I866" i="31"/>
  <c r="O865" i="31"/>
  <c r="G865" i="31"/>
  <c r="M864" i="31"/>
  <c r="K863" i="31"/>
  <c r="Q862" i="31"/>
  <c r="I862" i="31"/>
  <c r="O861" i="31"/>
  <c r="G861" i="31"/>
  <c r="M860" i="31"/>
  <c r="K859" i="31"/>
  <c r="Q858" i="31"/>
  <c r="I858" i="31"/>
  <c r="O857" i="31"/>
  <c r="G857" i="31"/>
  <c r="M856" i="31"/>
  <c r="K855" i="31"/>
  <c r="Q854" i="31"/>
  <c r="I854" i="31"/>
  <c r="O853" i="31"/>
  <c r="G853" i="31"/>
  <c r="M852" i="31"/>
  <c r="K851" i="31"/>
  <c r="Q850" i="31"/>
  <c r="I850" i="31"/>
  <c r="O849" i="31"/>
  <c r="G849" i="31"/>
  <c r="M848" i="31"/>
  <c r="K847" i="31"/>
  <c r="K1050" i="31"/>
  <c r="Q1049" i="31"/>
  <c r="Q988" i="31"/>
  <c r="M982" i="31"/>
  <c r="I976" i="31"/>
  <c r="O975" i="31"/>
  <c r="K969" i="31"/>
  <c r="G963" i="31"/>
  <c r="Q956" i="31"/>
  <c r="M950" i="31"/>
  <c r="I944" i="31"/>
  <c r="O943" i="31"/>
  <c r="K937" i="31"/>
  <c r="G931" i="31"/>
  <c r="Q924" i="31"/>
  <c r="M922" i="31"/>
  <c r="G921" i="31"/>
  <c r="Q919" i="31"/>
  <c r="O918" i="31"/>
  <c r="K917" i="31"/>
  <c r="M916" i="31"/>
  <c r="Q915" i="31"/>
  <c r="I914" i="31"/>
  <c r="K913" i="31"/>
  <c r="O912" i="31"/>
  <c r="F912" i="31"/>
  <c r="K911" i="31"/>
  <c r="P910" i="31"/>
  <c r="H910" i="31"/>
  <c r="N909" i="31"/>
  <c r="F909" i="31"/>
  <c r="L908" i="31"/>
  <c r="J907" i="31"/>
  <c r="P906" i="31"/>
  <c r="H906" i="31"/>
  <c r="N905" i="31"/>
  <c r="F905" i="31"/>
  <c r="L904" i="31"/>
  <c r="J903" i="31"/>
  <c r="P902" i="31"/>
  <c r="H902" i="31"/>
  <c r="N901" i="31"/>
  <c r="F901" i="31"/>
  <c r="L900" i="31"/>
  <c r="J899" i="31"/>
  <c r="P898" i="31"/>
  <c r="H898" i="31"/>
  <c r="N897" i="31"/>
  <c r="F897" i="31"/>
  <c r="L896" i="31"/>
  <c r="J895" i="31"/>
  <c r="P894" i="31"/>
  <c r="H894" i="31"/>
  <c r="N893" i="31"/>
  <c r="F893" i="31"/>
  <c r="L892" i="31"/>
  <c r="J891" i="31"/>
  <c r="P890" i="31"/>
  <c r="H890" i="31"/>
  <c r="N889" i="31"/>
  <c r="F889" i="31"/>
  <c r="L888" i="31"/>
  <c r="J887" i="31"/>
  <c r="P886" i="31"/>
  <c r="H886" i="31"/>
  <c r="N885" i="31"/>
  <c r="F885" i="31"/>
  <c r="L884" i="31"/>
  <c r="J883" i="31"/>
  <c r="P882" i="31"/>
  <c r="H882" i="31"/>
  <c r="N881" i="31"/>
  <c r="F881" i="31"/>
  <c r="L880" i="31"/>
  <c r="J879" i="31"/>
  <c r="P878" i="31"/>
  <c r="H878" i="31"/>
  <c r="N877" i="31"/>
  <c r="F877" i="31"/>
  <c r="L876" i="31"/>
  <c r="J875" i="31"/>
  <c r="P874" i="31"/>
  <c r="H874" i="31"/>
  <c r="N873" i="31"/>
  <c r="F873" i="31"/>
  <c r="L872" i="31"/>
  <c r="J871" i="31"/>
  <c r="P870" i="31"/>
  <c r="H870" i="31"/>
  <c r="N869" i="31"/>
  <c r="F869" i="31"/>
  <c r="L868" i="31"/>
  <c r="J867" i="31"/>
  <c r="P866" i="31"/>
  <c r="H866" i="31"/>
  <c r="N865" i="31"/>
  <c r="F865" i="31"/>
  <c r="L864" i="31"/>
  <c r="J863" i="31"/>
  <c r="P862" i="31"/>
  <c r="H862" i="31"/>
  <c r="N861" i="31"/>
  <c r="F861" i="31"/>
  <c r="L860" i="31"/>
  <c r="J859" i="31"/>
  <c r="P858" i="31"/>
  <c r="H858" i="31"/>
  <c r="N857" i="31"/>
  <c r="F857" i="31"/>
  <c r="L856" i="31"/>
  <c r="J855" i="31"/>
  <c r="P854" i="31"/>
  <c r="H854" i="31"/>
  <c r="N853" i="31"/>
  <c r="F853" i="31"/>
  <c r="L852" i="31"/>
  <c r="J851" i="31"/>
  <c r="P850" i="31"/>
  <c r="H850" i="31"/>
  <c r="N849" i="31"/>
  <c r="F849" i="31"/>
  <c r="L848" i="31"/>
  <c r="J847" i="31"/>
  <c r="P846" i="31"/>
  <c r="H846" i="31"/>
  <c r="N845" i="31"/>
  <c r="F845" i="31"/>
  <c r="L844" i="31"/>
  <c r="J843" i="31"/>
  <c r="I988" i="31"/>
  <c r="O987" i="31"/>
  <c r="K981" i="31"/>
  <c r="G975" i="31"/>
  <c r="Q968" i="31"/>
  <c r="M962" i="31"/>
  <c r="I956" i="31"/>
  <c r="O955" i="31"/>
  <c r="K949" i="31"/>
  <c r="G943" i="31"/>
  <c r="Q936" i="31"/>
  <c r="M930" i="31"/>
  <c r="M924" i="31"/>
  <c r="I922" i="31"/>
  <c r="O919" i="31"/>
  <c r="M918" i="31"/>
  <c r="I917" i="31"/>
  <c r="L916" i="31"/>
  <c r="O915" i="31"/>
  <c r="H914" i="31"/>
  <c r="I913" i="31"/>
  <c r="N912" i="31"/>
  <c r="J911" i="31"/>
  <c r="O910" i="31"/>
  <c r="G910" i="31"/>
  <c r="M909" i="31"/>
  <c r="K908" i="31"/>
  <c r="Q907" i="31"/>
  <c r="I907" i="31"/>
  <c r="O906" i="31"/>
  <c r="G906" i="31"/>
  <c r="M905" i="31"/>
  <c r="K904" i="31"/>
  <c r="Q903" i="31"/>
  <c r="I903" i="31"/>
  <c r="O902" i="31"/>
  <c r="G902" i="31"/>
  <c r="M901" i="31"/>
  <c r="K900" i="31"/>
  <c r="Q899" i="31"/>
  <c r="I899" i="31"/>
  <c r="O898" i="31"/>
  <c r="G898" i="31"/>
  <c r="M897" i="31"/>
  <c r="K896" i="31"/>
  <c r="Q895" i="31"/>
  <c r="I895" i="31"/>
  <c r="O894" i="31"/>
  <c r="G894" i="31"/>
  <c r="M893" i="31"/>
  <c r="K892" i="31"/>
  <c r="Q891" i="31"/>
  <c r="I891" i="31"/>
  <c r="O890" i="31"/>
  <c r="G890" i="31"/>
  <c r="M889" i="31"/>
  <c r="K888" i="31"/>
  <c r="Q887" i="31"/>
  <c r="I887" i="31"/>
  <c r="O886" i="31"/>
  <c r="G886" i="31"/>
  <c r="M885" i="31"/>
  <c r="K884" i="31"/>
  <c r="Q883" i="31"/>
  <c r="I883" i="31"/>
  <c r="O882" i="31"/>
  <c r="G882" i="31"/>
  <c r="M881" i="31"/>
  <c r="K880" i="31"/>
  <c r="Q879" i="31"/>
  <c r="I879" i="31"/>
  <c r="O878" i="31"/>
  <c r="G878" i="31"/>
  <c r="M877" i="31"/>
  <c r="K876" i="31"/>
  <c r="Q875" i="31"/>
  <c r="I875" i="31"/>
  <c r="O874" i="31"/>
  <c r="G874" i="31"/>
  <c r="M873" i="31"/>
  <c r="K872" i="31"/>
  <c r="Q871" i="31"/>
  <c r="I871" i="31"/>
  <c r="O870" i="31"/>
  <c r="G870" i="31"/>
  <c r="M869" i="31"/>
  <c r="K868" i="31"/>
  <c r="Q867" i="31"/>
  <c r="I867" i="31"/>
  <c r="O866" i="31"/>
  <c r="G866" i="31"/>
  <c r="M865" i="31"/>
  <c r="K864" i="31"/>
  <c r="Q863" i="31"/>
  <c r="I863" i="31"/>
  <c r="O862" i="31"/>
  <c r="G862" i="31"/>
  <c r="M861" i="31"/>
  <c r="K860" i="31"/>
  <c r="Q859" i="31"/>
  <c r="I859" i="31"/>
  <c r="O858" i="31"/>
  <c r="G858" i="31"/>
  <c r="M857" i="31"/>
  <c r="K856" i="31"/>
  <c r="Q855" i="31"/>
  <c r="I855" i="31"/>
  <c r="O854" i="31"/>
  <c r="G854" i="31"/>
  <c r="M853" i="31"/>
  <c r="K852" i="31"/>
  <c r="Q851" i="31"/>
  <c r="I851" i="31"/>
  <c r="O850" i="31"/>
  <c r="G850" i="31"/>
  <c r="M849" i="31"/>
  <c r="K848" i="31"/>
  <c r="Q847" i="31"/>
  <c r="I847" i="31"/>
  <c r="O846" i="31"/>
  <c r="G846" i="31"/>
  <c r="M845" i="31"/>
  <c r="K844" i="31"/>
  <c r="Q843" i="31"/>
  <c r="I843" i="31"/>
  <c r="O842" i="31"/>
  <c r="G842" i="31"/>
  <c r="M841" i="31"/>
  <c r="K840" i="31"/>
  <c r="O1056" i="31"/>
  <c r="G987" i="31"/>
  <c r="Q980" i="31"/>
  <c r="M974" i="31"/>
  <c r="I968" i="31"/>
  <c r="O967" i="31"/>
  <c r="K961" i="31"/>
  <c r="G955" i="31"/>
  <c r="Q948" i="31"/>
  <c r="M942" i="31"/>
  <c r="I936" i="31"/>
  <c r="O935" i="31"/>
  <c r="K929" i="31"/>
  <c r="I924" i="31"/>
  <c r="G922" i="31"/>
  <c r="Q920" i="31"/>
  <c r="M919" i="31"/>
  <c r="K918" i="31"/>
  <c r="H917" i="31"/>
  <c r="K916" i="31"/>
  <c r="M915" i="31"/>
  <c r="Q914" i="31"/>
  <c r="G914" i="31"/>
  <c r="H913" i="31"/>
  <c r="M912" i="31"/>
  <c r="I911" i="31"/>
  <c r="N910" i="31"/>
  <c r="F910" i="31"/>
  <c r="L909" i="31"/>
  <c r="J908" i="31"/>
  <c r="P907" i="31"/>
  <c r="H907" i="31"/>
  <c r="N906" i="31"/>
  <c r="F906" i="31"/>
  <c r="L905" i="31"/>
  <c r="J904" i="31"/>
  <c r="P903" i="31"/>
  <c r="H903" i="31"/>
  <c r="N902" i="31"/>
  <c r="F902" i="31"/>
  <c r="L901" i="31"/>
  <c r="J900" i="31"/>
  <c r="P899" i="31"/>
  <c r="H899" i="31"/>
  <c r="N898" i="31"/>
  <c r="F898" i="31"/>
  <c r="L897" i="31"/>
  <c r="J896" i="31"/>
  <c r="P895" i="31"/>
  <c r="H895" i="31"/>
  <c r="N894" i="31"/>
  <c r="F894" i="31"/>
  <c r="L893" i="31"/>
  <c r="J892" i="31"/>
  <c r="P891" i="31"/>
  <c r="H891" i="31"/>
  <c r="N890" i="31"/>
  <c r="F890" i="31"/>
  <c r="L889" i="31"/>
  <c r="J888" i="31"/>
  <c r="P887" i="31"/>
  <c r="H887" i="31"/>
  <c r="N886" i="31"/>
  <c r="F886" i="31"/>
  <c r="L885" i="31"/>
  <c r="J884" i="31"/>
  <c r="P883" i="31"/>
  <c r="H883" i="31"/>
  <c r="N882" i="31"/>
  <c r="F882" i="31"/>
  <c r="L881" i="31"/>
  <c r="J880" i="31"/>
  <c r="P879" i="31"/>
  <c r="H879" i="31"/>
  <c r="N878" i="31"/>
  <c r="F878" i="31"/>
  <c r="L877" i="31"/>
  <c r="J876" i="31"/>
  <c r="P875" i="31"/>
  <c r="H875" i="31"/>
  <c r="N874" i="31"/>
  <c r="F874" i="31"/>
  <c r="L873" i="31"/>
  <c r="J872" i="31"/>
  <c r="P871" i="31"/>
  <c r="H871" i="31"/>
  <c r="N870" i="31"/>
  <c r="F870" i="31"/>
  <c r="L869" i="31"/>
  <c r="J868" i="31"/>
  <c r="P867" i="31"/>
  <c r="H867" i="31"/>
  <c r="N866" i="31"/>
  <c r="F866" i="31"/>
  <c r="L865" i="31"/>
  <c r="J864" i="31"/>
  <c r="P863" i="31"/>
  <c r="H863" i="31"/>
  <c r="M986" i="31"/>
  <c r="I980" i="31"/>
  <c r="O979" i="31"/>
  <c r="K973" i="31"/>
  <c r="G967" i="31"/>
  <c r="Q960" i="31"/>
  <c r="M954" i="31"/>
  <c r="I948" i="31"/>
  <c r="O947" i="31"/>
  <c r="K941" i="31"/>
  <c r="G935" i="31"/>
  <c r="Q928" i="31"/>
  <c r="O923" i="31"/>
  <c r="Q921" i="31"/>
  <c r="O920" i="31"/>
  <c r="K919" i="31"/>
  <c r="I918" i="31"/>
  <c r="G917" i="31"/>
  <c r="I916" i="31"/>
  <c r="L915" i="31"/>
  <c r="P914" i="31"/>
  <c r="Q913" i="31"/>
  <c r="G913" i="31"/>
  <c r="L912" i="31"/>
  <c r="Q911" i="31"/>
  <c r="G911" i="31"/>
  <c r="M910" i="31"/>
  <c r="K909" i="31"/>
  <c r="Q908" i="31"/>
  <c r="I908" i="31"/>
  <c r="O907" i="31"/>
  <c r="G907" i="31"/>
  <c r="M906" i="31"/>
  <c r="K905" i="31"/>
  <c r="Q904" i="31"/>
  <c r="I904" i="31"/>
  <c r="O903" i="31"/>
  <c r="G903" i="31"/>
  <c r="M902" i="31"/>
  <c r="K901" i="31"/>
  <c r="Q900" i="31"/>
  <c r="I900" i="31"/>
  <c r="O899" i="31"/>
  <c r="G899" i="31"/>
  <c r="M898" i="31"/>
  <c r="K897" i="31"/>
  <c r="Q896" i="31"/>
  <c r="I896" i="31"/>
  <c r="O895" i="31"/>
  <c r="G895" i="31"/>
  <c r="M894" i="31"/>
  <c r="K893" i="31"/>
  <c r="Q892" i="31"/>
  <c r="I892" i="31"/>
  <c r="O891" i="31"/>
  <c r="G891" i="31"/>
  <c r="M890" i="31"/>
  <c r="K889" i="31"/>
  <c r="Q888" i="31"/>
  <c r="I888" i="31"/>
  <c r="O887" i="31"/>
  <c r="G887" i="31"/>
  <c r="M886" i="31"/>
  <c r="K885" i="31"/>
  <c r="Q884" i="31"/>
  <c r="I884" i="31"/>
  <c r="O883" i="31"/>
  <c r="G883" i="31"/>
  <c r="M882" i="31"/>
  <c r="K881" i="31"/>
  <c r="Q880" i="31"/>
  <c r="I880" i="31"/>
  <c r="O879" i="31"/>
  <c r="G879" i="31"/>
  <c r="M878" i="31"/>
  <c r="K877" i="31"/>
  <c r="Q876" i="31"/>
  <c r="I876" i="31"/>
  <c r="O875" i="31"/>
  <c r="G875" i="31"/>
  <c r="M874" i="31"/>
  <c r="K873" i="31"/>
  <c r="Q872" i="31"/>
  <c r="I872" i="31"/>
  <c r="O871" i="31"/>
  <c r="G871" i="31"/>
  <c r="M870" i="31"/>
  <c r="K869" i="31"/>
  <c r="Q868" i="31"/>
  <c r="I868" i="31"/>
  <c r="O867" i="31"/>
  <c r="G867" i="31"/>
  <c r="M866" i="31"/>
  <c r="K865" i="31"/>
  <c r="Q864" i="31"/>
  <c r="I864" i="31"/>
  <c r="O863" i="31"/>
  <c r="G863" i="31"/>
  <c r="M862" i="31"/>
  <c r="K861" i="31"/>
  <c r="Q860" i="31"/>
  <c r="I860" i="31"/>
  <c r="O859" i="31"/>
  <c r="G859" i="31"/>
  <c r="M858" i="31"/>
  <c r="K857" i="31"/>
  <c r="Q856" i="31"/>
  <c r="I856" i="31"/>
  <c r="O855" i="31"/>
  <c r="G855" i="31"/>
  <c r="M854" i="31"/>
  <c r="K853" i="31"/>
  <c r="Q852" i="31"/>
  <c r="I852" i="31"/>
  <c r="O851" i="31"/>
  <c r="G851" i="31"/>
  <c r="M850" i="31"/>
  <c r="K849" i="31"/>
  <c r="Q848" i="31"/>
  <c r="I848" i="31"/>
  <c r="O847" i="31"/>
  <c r="G847" i="31"/>
  <c r="M846" i="31"/>
  <c r="K845" i="31"/>
  <c r="Q844" i="31"/>
  <c r="I844" i="31"/>
  <c r="O843" i="31"/>
  <c r="G843" i="31"/>
  <c r="M842" i="31"/>
  <c r="K841" i="31"/>
  <c r="Q840" i="31"/>
  <c r="I840" i="31"/>
  <c r="K985" i="31"/>
  <c r="G979" i="31"/>
  <c r="Q972" i="31"/>
  <c r="M966" i="31"/>
  <c r="I960" i="31"/>
  <c r="O959" i="31"/>
  <c r="K953" i="31"/>
  <c r="G947" i="31"/>
  <c r="Q940" i="31"/>
  <c r="M934" i="31"/>
  <c r="I928" i="31"/>
  <c r="O927" i="31"/>
  <c r="K923" i="31"/>
  <c r="O921" i="31"/>
  <c r="M920" i="31"/>
  <c r="I919" i="31"/>
  <c r="G918" i="31"/>
  <c r="G916" i="31"/>
  <c r="K915" i="31"/>
  <c r="O914" i="31"/>
  <c r="P913" i="31"/>
  <c r="F913" i="31"/>
  <c r="K912" i="31"/>
  <c r="O911" i="31"/>
  <c r="F911" i="31"/>
  <c r="L910" i="31"/>
  <c r="J909" i="31"/>
  <c r="P908" i="31"/>
  <c r="H908" i="31"/>
  <c r="N907" i="31"/>
  <c r="F907" i="31"/>
  <c r="L906" i="31"/>
  <c r="J905" i="31"/>
  <c r="P904" i="31"/>
  <c r="H904" i="31"/>
  <c r="N903" i="31"/>
  <c r="F903" i="31"/>
  <c r="L902" i="31"/>
  <c r="J901" i="31"/>
  <c r="P900" i="31"/>
  <c r="H900" i="31"/>
  <c r="N899" i="31"/>
  <c r="F899" i="31"/>
  <c r="L898" i="31"/>
  <c r="J897" i="31"/>
  <c r="P896" i="31"/>
  <c r="H896" i="31"/>
  <c r="N895" i="31"/>
  <c r="F895" i="31"/>
  <c r="L894" i="31"/>
  <c r="J893" i="31"/>
  <c r="P892" i="31"/>
  <c r="H892" i="31"/>
  <c r="N891" i="31"/>
  <c r="F891" i="31"/>
  <c r="L890" i="31"/>
  <c r="J889" i="31"/>
  <c r="P888" i="31"/>
  <c r="H888" i="31"/>
  <c r="N887" i="31"/>
  <c r="F887" i="31"/>
  <c r="L886" i="31"/>
  <c r="J885" i="31"/>
  <c r="P884" i="31"/>
  <c r="H884" i="31"/>
  <c r="N883" i="31"/>
  <c r="F883" i="31"/>
  <c r="L882" i="31"/>
  <c r="J881" i="31"/>
  <c r="P880" i="31"/>
  <c r="H880" i="31"/>
  <c r="N879" i="31"/>
  <c r="F879" i="31"/>
  <c r="L878" i="31"/>
  <c r="J877" i="31"/>
  <c r="P876" i="31"/>
  <c r="H876" i="31"/>
  <c r="N875" i="31"/>
  <c r="F875" i="31"/>
  <c r="L874" i="31"/>
  <c r="J873" i="31"/>
  <c r="P872" i="31"/>
  <c r="H872" i="31"/>
  <c r="N871" i="31"/>
  <c r="F871" i="31"/>
  <c r="L870" i="31"/>
  <c r="J869" i="31"/>
  <c r="P868" i="31"/>
  <c r="H868" i="31"/>
  <c r="N867" i="31"/>
  <c r="F867" i="31"/>
  <c r="L866" i="31"/>
  <c r="J865" i="31"/>
  <c r="P864" i="31"/>
  <c r="H864" i="31"/>
  <c r="N863" i="31"/>
  <c r="F863" i="31"/>
  <c r="L862" i="31"/>
  <c r="J861" i="31"/>
  <c r="P860" i="31"/>
  <c r="H860" i="31"/>
  <c r="N859" i="31"/>
  <c r="F859" i="31"/>
  <c r="L858" i="31"/>
  <c r="J857" i="31"/>
  <c r="P856" i="31"/>
  <c r="H856" i="31"/>
  <c r="N855" i="31"/>
  <c r="F855" i="31"/>
  <c r="L854" i="31"/>
  <c r="J853" i="31"/>
  <c r="P852" i="31"/>
  <c r="H852" i="31"/>
  <c r="N851" i="31"/>
  <c r="F851" i="31"/>
  <c r="L850" i="31"/>
  <c r="J849" i="31"/>
  <c r="P848" i="31"/>
  <c r="H848" i="31"/>
  <c r="N847" i="31"/>
  <c r="F847" i="31"/>
  <c r="L846" i="31"/>
  <c r="J845" i="31"/>
  <c r="P844" i="31"/>
  <c r="H844" i="31"/>
  <c r="N843" i="31"/>
  <c r="F843" i="31"/>
  <c r="L842" i="31"/>
  <c r="J841" i="31"/>
  <c r="K965" i="31"/>
  <c r="J915" i="31"/>
  <c r="G908" i="31"/>
  <c r="M907" i="31"/>
  <c r="I901" i="31"/>
  <c r="O888" i="31"/>
  <c r="K882" i="31"/>
  <c r="Q881" i="31"/>
  <c r="G876" i="31"/>
  <c r="M875" i="31"/>
  <c r="I869" i="31"/>
  <c r="O860" i="31"/>
  <c r="F858" i="31"/>
  <c r="M855" i="31"/>
  <c r="I853" i="31"/>
  <c r="N850" i="31"/>
  <c r="J848" i="31"/>
  <c r="I846" i="31"/>
  <c r="O844" i="31"/>
  <c r="Q841" i="31"/>
  <c r="P840" i="31"/>
  <c r="K839" i="31"/>
  <c r="Q838" i="31"/>
  <c r="I838" i="31"/>
  <c r="O837" i="31"/>
  <c r="G837" i="31"/>
  <c r="M836" i="31"/>
  <c r="K835" i="31"/>
  <c r="Q834" i="31"/>
  <c r="I834" i="31"/>
  <c r="O833" i="31"/>
  <c r="G833" i="31"/>
  <c r="M832" i="31"/>
  <c r="K831" i="31"/>
  <c r="Q830" i="31"/>
  <c r="I830" i="31"/>
  <c r="O829" i="31"/>
  <c r="G829" i="31"/>
  <c r="M828" i="31"/>
  <c r="K827" i="31"/>
  <c r="Q826" i="31"/>
  <c r="I826" i="31"/>
  <c r="O825" i="31"/>
  <c r="G825" i="31"/>
  <c r="M824" i="31"/>
  <c r="K823" i="31"/>
  <c r="Q822" i="31"/>
  <c r="I822" i="31"/>
  <c r="O821" i="31"/>
  <c r="G821" i="31"/>
  <c r="M820" i="31"/>
  <c r="K819" i="31"/>
  <c r="Q818" i="31"/>
  <c r="I818" i="31"/>
  <c r="O817" i="31"/>
  <c r="G817" i="31"/>
  <c r="M816" i="31"/>
  <c r="K815" i="31"/>
  <c r="Q814" i="31"/>
  <c r="I814" i="31"/>
  <c r="O813" i="31"/>
  <c r="G813" i="31"/>
  <c r="M812" i="31"/>
  <c r="K811" i="31"/>
  <c r="Q810" i="31"/>
  <c r="I810" i="31"/>
  <c r="O809" i="31"/>
  <c r="G809" i="31"/>
  <c r="M808" i="31"/>
  <c r="K807" i="31"/>
  <c r="Q806" i="31"/>
  <c r="I806" i="31"/>
  <c r="O805" i="31"/>
  <c r="G805" i="31"/>
  <c r="M804" i="31"/>
  <c r="K803" i="31"/>
  <c r="Q802" i="31"/>
  <c r="I802" i="31"/>
  <c r="O801" i="31"/>
  <c r="G801" i="31"/>
  <c r="M800" i="31"/>
  <c r="K799" i="31"/>
  <c r="Q798" i="31"/>
  <c r="I798" i="31"/>
  <c r="O797" i="31"/>
  <c r="G797" i="31"/>
  <c r="M796" i="31"/>
  <c r="K795" i="31"/>
  <c r="Q794" i="31"/>
  <c r="I794" i="31"/>
  <c r="O793" i="31"/>
  <c r="G793" i="31"/>
  <c r="M792" i="31"/>
  <c r="K791" i="31"/>
  <c r="Q790" i="31"/>
  <c r="I790" i="31"/>
  <c r="O789" i="31"/>
  <c r="G789" i="31"/>
  <c r="M788" i="31"/>
  <c r="K787" i="31"/>
  <c r="Q786" i="31"/>
  <c r="I786" i="31"/>
  <c r="O785" i="31"/>
  <c r="G785" i="31"/>
  <c r="M784" i="31"/>
  <c r="K783" i="31"/>
  <c r="Q782" i="31"/>
  <c r="I782" i="31"/>
  <c r="O781" i="31"/>
  <c r="G781" i="31"/>
  <c r="M780" i="31"/>
  <c r="K779" i="31"/>
  <c r="Q778" i="31"/>
  <c r="I778" i="31"/>
  <c r="O777" i="31"/>
  <c r="G777" i="31"/>
  <c r="M776" i="31"/>
  <c r="K775" i="31"/>
  <c r="Q774" i="31"/>
  <c r="I774" i="31"/>
  <c r="O773" i="31"/>
  <c r="G773" i="31"/>
  <c r="M772" i="31"/>
  <c r="K771" i="31"/>
  <c r="Q770" i="31"/>
  <c r="I770" i="31"/>
  <c r="O769" i="31"/>
  <c r="I940" i="31"/>
  <c r="O939" i="31"/>
  <c r="M914" i="31"/>
  <c r="O913" i="31"/>
  <c r="O900" i="31"/>
  <c r="K894" i="31"/>
  <c r="Q893" i="31"/>
  <c r="G888" i="31"/>
  <c r="M887" i="31"/>
  <c r="I881" i="31"/>
  <c r="O868" i="31"/>
  <c r="N862" i="31"/>
  <c r="J860" i="31"/>
  <c r="Q857" i="31"/>
  <c r="H855" i="31"/>
  <c r="K850" i="31"/>
  <c r="G848" i="31"/>
  <c r="P847" i="31"/>
  <c r="F846" i="31"/>
  <c r="M844" i="31"/>
  <c r="Q842" i="31"/>
  <c r="O841" i="31"/>
  <c r="O840" i="31"/>
  <c r="J839" i="31"/>
  <c r="P838" i="31"/>
  <c r="H838" i="31"/>
  <c r="N837" i="31"/>
  <c r="F837" i="31"/>
  <c r="L836" i="31"/>
  <c r="J835" i="31"/>
  <c r="P834" i="31"/>
  <c r="H834" i="31"/>
  <c r="N833" i="31"/>
  <c r="F833" i="31"/>
  <c r="L832" i="31"/>
  <c r="J831" i="31"/>
  <c r="P830" i="31"/>
  <c r="H830" i="31"/>
  <c r="N829" i="31"/>
  <c r="F829" i="31"/>
  <c r="L828" i="31"/>
  <c r="J827" i="31"/>
  <c r="P826" i="31"/>
  <c r="H826" i="31"/>
  <c r="N825" i="31"/>
  <c r="F825" i="31"/>
  <c r="L824" i="31"/>
  <c r="J823" i="31"/>
  <c r="P822" i="31"/>
  <c r="H822" i="31"/>
  <c r="N821" i="31"/>
  <c r="F821" i="31"/>
  <c r="L820" i="31"/>
  <c r="J819" i="31"/>
  <c r="P818" i="31"/>
  <c r="H818" i="31"/>
  <c r="N817" i="31"/>
  <c r="F817" i="31"/>
  <c r="L816" i="31"/>
  <c r="J815" i="31"/>
  <c r="P814" i="31"/>
  <c r="H814" i="31"/>
  <c r="N813" i="31"/>
  <c r="F813" i="31"/>
  <c r="L812" i="31"/>
  <c r="J811" i="31"/>
  <c r="P810" i="31"/>
  <c r="H810" i="31"/>
  <c r="N809" i="31"/>
  <c r="F809" i="31"/>
  <c r="L808" i="31"/>
  <c r="J807" i="31"/>
  <c r="P806" i="31"/>
  <c r="H806" i="31"/>
  <c r="N805" i="31"/>
  <c r="F805" i="31"/>
  <c r="L804" i="31"/>
  <c r="J803" i="31"/>
  <c r="P802" i="31"/>
  <c r="H802" i="31"/>
  <c r="N801" i="31"/>
  <c r="F801" i="31"/>
  <c r="L800" i="31"/>
  <c r="J799" i="31"/>
  <c r="P798" i="31"/>
  <c r="H798" i="31"/>
  <c r="N797" i="31"/>
  <c r="F797" i="31"/>
  <c r="L796" i="31"/>
  <c r="J795" i="31"/>
  <c r="P794" i="31"/>
  <c r="H794" i="31"/>
  <c r="N793" i="31"/>
  <c r="F793" i="31"/>
  <c r="L792" i="31"/>
  <c r="J791" i="31"/>
  <c r="P790" i="31"/>
  <c r="H790" i="31"/>
  <c r="N789" i="31"/>
  <c r="F789" i="31"/>
  <c r="L788" i="31"/>
  <c r="J787" i="31"/>
  <c r="P786" i="31"/>
  <c r="H786" i="31"/>
  <c r="N785" i="31"/>
  <c r="F785" i="31"/>
  <c r="I972" i="31"/>
  <c r="O971" i="31"/>
  <c r="M946" i="31"/>
  <c r="K906" i="31"/>
  <c r="Q905" i="31"/>
  <c r="G900" i="31"/>
  <c r="M899" i="31"/>
  <c r="I893" i="31"/>
  <c r="O880" i="31"/>
  <c r="K874" i="31"/>
  <c r="Q873" i="31"/>
  <c r="G868" i="31"/>
  <c r="M867" i="31"/>
  <c r="K862" i="31"/>
  <c r="G860" i="31"/>
  <c r="P859" i="31"/>
  <c r="L857" i="31"/>
  <c r="O852" i="31"/>
  <c r="F850" i="31"/>
  <c r="M847" i="31"/>
  <c r="Q845" i="31"/>
  <c r="J844" i="31"/>
  <c r="P842" i="31"/>
  <c r="N841" i="31"/>
  <c r="M840" i="31"/>
  <c r="Q839" i="31"/>
  <c r="I839" i="31"/>
  <c r="O838" i="31"/>
  <c r="G838" i="31"/>
  <c r="M837" i="31"/>
  <c r="K836" i="31"/>
  <c r="Q835" i="31"/>
  <c r="I835" i="31"/>
  <c r="O834" i="31"/>
  <c r="G834" i="31"/>
  <c r="M833" i="31"/>
  <c r="K832" i="31"/>
  <c r="Q831" i="31"/>
  <c r="I831" i="31"/>
  <c r="O830" i="31"/>
  <c r="G830" i="31"/>
  <c r="M829" i="31"/>
  <c r="K828" i="31"/>
  <c r="Q827" i="31"/>
  <c r="I827" i="31"/>
  <c r="O826" i="31"/>
  <c r="G826" i="31"/>
  <c r="M825" i="31"/>
  <c r="K824" i="31"/>
  <c r="Q823" i="31"/>
  <c r="I823" i="31"/>
  <c r="O822" i="31"/>
  <c r="G822" i="31"/>
  <c r="M821" i="31"/>
  <c r="K820" i="31"/>
  <c r="Q819" i="31"/>
  <c r="I819" i="31"/>
  <c r="O818" i="31"/>
  <c r="G818" i="31"/>
  <c r="M817" i="31"/>
  <c r="K816" i="31"/>
  <c r="Q815" i="31"/>
  <c r="I815" i="31"/>
  <c r="O814" i="31"/>
  <c r="G814" i="31"/>
  <c r="M813" i="31"/>
  <c r="K812" i="31"/>
  <c r="Q811" i="31"/>
  <c r="I811" i="31"/>
  <c r="O810" i="31"/>
  <c r="G810" i="31"/>
  <c r="M809" i="31"/>
  <c r="K808" i="31"/>
  <c r="Q807" i="31"/>
  <c r="I807" i="31"/>
  <c r="O806" i="31"/>
  <c r="G806" i="31"/>
  <c r="M805" i="31"/>
  <c r="K804" i="31"/>
  <c r="Q803" i="31"/>
  <c r="I803" i="31"/>
  <c r="O802" i="31"/>
  <c r="G802" i="31"/>
  <c r="M801" i="31"/>
  <c r="K800" i="31"/>
  <c r="Q799" i="31"/>
  <c r="I799" i="31"/>
  <c r="O798" i="31"/>
  <c r="G798" i="31"/>
  <c r="M797" i="31"/>
  <c r="K796" i="31"/>
  <c r="Q795" i="31"/>
  <c r="I795" i="31"/>
  <c r="O794" i="31"/>
  <c r="G794" i="31"/>
  <c r="M793" i="31"/>
  <c r="K792" i="31"/>
  <c r="Q791" i="31"/>
  <c r="I791" i="31"/>
  <c r="O790" i="31"/>
  <c r="G790" i="31"/>
  <c r="M789" i="31"/>
  <c r="K788" i="31"/>
  <c r="Q787" i="31"/>
  <c r="I787" i="31"/>
  <c r="O786" i="31"/>
  <c r="G786" i="31"/>
  <c r="M785" i="31"/>
  <c r="K784" i="31"/>
  <c r="Q783" i="31"/>
  <c r="I783" i="31"/>
  <c r="O782" i="31"/>
  <c r="G782" i="31"/>
  <c r="M781" i="31"/>
  <c r="K780" i="31"/>
  <c r="Q779" i="31"/>
  <c r="I779" i="31"/>
  <c r="O778" i="31"/>
  <c r="G778" i="31"/>
  <c r="M777" i="31"/>
  <c r="K776" i="31"/>
  <c r="Q775" i="31"/>
  <c r="I775" i="31"/>
  <c r="O774" i="31"/>
  <c r="G774" i="31"/>
  <c r="M978" i="31"/>
  <c r="I912" i="31"/>
  <c r="N911" i="31"/>
  <c r="I905" i="31"/>
  <c r="O892" i="31"/>
  <c r="K886" i="31"/>
  <c r="Q885" i="31"/>
  <c r="G880" i="31"/>
  <c r="M879" i="31"/>
  <c r="I873" i="31"/>
  <c r="F862" i="31"/>
  <c r="M859" i="31"/>
  <c r="I857" i="31"/>
  <c r="N854" i="31"/>
  <c r="J852" i="31"/>
  <c r="Q849" i="31"/>
  <c r="H847" i="31"/>
  <c r="O845" i="31"/>
  <c r="G844" i="31"/>
  <c r="N842" i="31"/>
  <c r="L841" i="31"/>
  <c r="L840" i="31"/>
  <c r="P839" i="31"/>
  <c r="H839" i="31"/>
  <c r="N838" i="31"/>
  <c r="F838" i="31"/>
  <c r="L837" i="31"/>
  <c r="J836" i="31"/>
  <c r="P835" i="31"/>
  <c r="H835" i="31"/>
  <c r="N834" i="31"/>
  <c r="F834" i="31"/>
  <c r="L833" i="31"/>
  <c r="J832" i="31"/>
  <c r="P831" i="31"/>
  <c r="H831" i="31"/>
  <c r="N830" i="31"/>
  <c r="F830" i="31"/>
  <c r="L829" i="31"/>
  <c r="J828" i="31"/>
  <c r="P827" i="31"/>
  <c r="H827" i="31"/>
  <c r="N826" i="31"/>
  <c r="F826" i="31"/>
  <c r="L825" i="31"/>
  <c r="J824" i="31"/>
  <c r="P823" i="31"/>
  <c r="H823" i="31"/>
  <c r="N822" i="31"/>
  <c r="F822" i="31"/>
  <c r="L821" i="31"/>
  <c r="J820" i="31"/>
  <c r="P819" i="31"/>
  <c r="H819" i="31"/>
  <c r="N818" i="31"/>
  <c r="F818" i="31"/>
  <c r="L817" i="31"/>
  <c r="J816" i="31"/>
  <c r="P815" i="31"/>
  <c r="H815" i="31"/>
  <c r="N814" i="31"/>
  <c r="F814" i="31"/>
  <c r="L813" i="31"/>
  <c r="J812" i="31"/>
  <c r="P811" i="31"/>
  <c r="H811" i="31"/>
  <c r="N810" i="31"/>
  <c r="F810" i="31"/>
  <c r="L809" i="31"/>
  <c r="J808" i="31"/>
  <c r="P807" i="31"/>
  <c r="H807" i="31"/>
  <c r="N806" i="31"/>
  <c r="F806" i="31"/>
  <c r="L805" i="31"/>
  <c r="J804" i="31"/>
  <c r="P803" i="31"/>
  <c r="H803" i="31"/>
  <c r="N802" i="31"/>
  <c r="F802" i="31"/>
  <c r="L801" i="31"/>
  <c r="J800" i="31"/>
  <c r="P799" i="31"/>
  <c r="H799" i="31"/>
  <c r="N798" i="31"/>
  <c r="F798" i="31"/>
  <c r="L797" i="31"/>
  <c r="J796" i="31"/>
  <c r="P795" i="31"/>
  <c r="H795" i="31"/>
  <c r="N794" i="31"/>
  <c r="F794" i="31"/>
  <c r="L793" i="31"/>
  <c r="J792" i="31"/>
  <c r="P791" i="31"/>
  <c r="H791" i="31"/>
  <c r="N790" i="31"/>
  <c r="F790" i="31"/>
  <c r="L789" i="31"/>
  <c r="J788" i="31"/>
  <c r="P787" i="31"/>
  <c r="H787" i="31"/>
  <c r="N786" i="31"/>
  <c r="F786" i="31"/>
  <c r="L785" i="31"/>
  <c r="J784" i="31"/>
  <c r="P783" i="31"/>
  <c r="H783" i="31"/>
  <c r="N782" i="31"/>
  <c r="F782" i="31"/>
  <c r="L781" i="31"/>
  <c r="J780" i="31"/>
  <c r="P779" i="31"/>
  <c r="Q952" i="31"/>
  <c r="G923" i="31"/>
  <c r="M921" i="31"/>
  <c r="O904" i="31"/>
  <c r="K898" i="31"/>
  <c r="Q897" i="31"/>
  <c r="G892" i="31"/>
  <c r="M891" i="31"/>
  <c r="I885" i="31"/>
  <c r="O872" i="31"/>
  <c r="K866" i="31"/>
  <c r="Q865" i="31"/>
  <c r="Q861" i="31"/>
  <c r="H859" i="31"/>
  <c r="K854" i="31"/>
  <c r="G852" i="31"/>
  <c r="P851" i="31"/>
  <c r="L849" i="31"/>
  <c r="L845" i="31"/>
  <c r="P843" i="31"/>
  <c r="K842" i="31"/>
  <c r="I841" i="31"/>
  <c r="J840" i="31"/>
  <c r="O839" i="31"/>
  <c r="G839" i="31"/>
  <c r="M838" i="31"/>
  <c r="K837" i="31"/>
  <c r="Q836" i="31"/>
  <c r="I836" i="31"/>
  <c r="O835" i="31"/>
  <c r="G835" i="31"/>
  <c r="M834" i="31"/>
  <c r="K833" i="31"/>
  <c r="Q832" i="31"/>
  <c r="I832" i="31"/>
  <c r="O831" i="31"/>
  <c r="G831" i="31"/>
  <c r="M830" i="31"/>
  <c r="K829" i="31"/>
  <c r="Q828" i="31"/>
  <c r="I828" i="31"/>
  <c r="O827" i="31"/>
  <c r="G827" i="31"/>
  <c r="M826" i="31"/>
  <c r="K825" i="31"/>
  <c r="Q824" i="31"/>
  <c r="I824" i="31"/>
  <c r="O823" i="31"/>
  <c r="G823" i="31"/>
  <c r="M822" i="31"/>
  <c r="K821" i="31"/>
  <c r="Q820" i="31"/>
  <c r="I820" i="31"/>
  <c r="O819" i="31"/>
  <c r="G819" i="31"/>
  <c r="M818" i="31"/>
  <c r="K817" i="31"/>
  <c r="Q816" i="31"/>
  <c r="I816" i="31"/>
  <c r="O815" i="31"/>
  <c r="G815" i="31"/>
  <c r="M814" i="31"/>
  <c r="K813" i="31"/>
  <c r="Q812" i="31"/>
  <c r="I812" i="31"/>
  <c r="O811" i="31"/>
  <c r="G811" i="31"/>
  <c r="M810" i="31"/>
  <c r="K809" i="31"/>
  <c r="Q808" i="31"/>
  <c r="I808" i="31"/>
  <c r="O807" i="31"/>
  <c r="G807" i="31"/>
  <c r="M806" i="31"/>
  <c r="K805" i="31"/>
  <c r="Q804" i="31"/>
  <c r="I804" i="31"/>
  <c r="O803" i="31"/>
  <c r="G803" i="31"/>
  <c r="M802" i="31"/>
  <c r="K801" i="31"/>
  <c r="Q800" i="31"/>
  <c r="I800" i="31"/>
  <c r="O799" i="31"/>
  <c r="G799" i="31"/>
  <c r="M798" i="31"/>
  <c r="K797" i="31"/>
  <c r="Q796" i="31"/>
  <c r="I796" i="31"/>
  <c r="O795" i="31"/>
  <c r="G795" i="31"/>
  <c r="M794" i="31"/>
  <c r="K793" i="31"/>
  <c r="Q792" i="31"/>
  <c r="I792" i="31"/>
  <c r="O791" i="31"/>
  <c r="G791" i="31"/>
  <c r="M790" i="31"/>
  <c r="K789" i="31"/>
  <c r="Q788" i="31"/>
  <c r="I788" i="31"/>
  <c r="O787" i="31"/>
  <c r="G787" i="31"/>
  <c r="M786" i="31"/>
  <c r="K785" i="31"/>
  <c r="Q784" i="31"/>
  <c r="I784" i="31"/>
  <c r="O783" i="31"/>
  <c r="G783" i="31"/>
  <c r="M782" i="31"/>
  <c r="K781" i="31"/>
  <c r="Q780" i="31"/>
  <c r="I780" i="31"/>
  <c r="O779" i="31"/>
  <c r="G779" i="31"/>
  <c r="M778" i="31"/>
  <c r="K777" i="31"/>
  <c r="Q776" i="31"/>
  <c r="I776" i="31"/>
  <c r="O775" i="31"/>
  <c r="G775" i="31"/>
  <c r="M774" i="31"/>
  <c r="K773" i="31"/>
  <c r="Q772" i="31"/>
  <c r="I772" i="31"/>
  <c r="O771" i="31"/>
  <c r="G771" i="31"/>
  <c r="M770" i="31"/>
  <c r="K769" i="31"/>
  <c r="Q768" i="31"/>
  <c r="Q984" i="31"/>
  <c r="G927" i="31"/>
  <c r="K920" i="31"/>
  <c r="G919" i="31"/>
  <c r="Q917" i="31"/>
  <c r="K910" i="31"/>
  <c r="Q909" i="31"/>
  <c r="G904" i="31"/>
  <c r="M903" i="31"/>
  <c r="I897" i="31"/>
  <c r="O884" i="31"/>
  <c r="K878" i="31"/>
  <c r="Q877" i="31"/>
  <c r="G872" i="31"/>
  <c r="M871" i="31"/>
  <c r="I865" i="31"/>
  <c r="L861" i="31"/>
  <c r="O856" i="31"/>
  <c r="F854" i="31"/>
  <c r="M851" i="31"/>
  <c r="I849" i="31"/>
  <c r="Q846" i="31"/>
  <c r="I845" i="31"/>
  <c r="M843" i="31"/>
  <c r="I842" i="31"/>
  <c r="G841" i="31"/>
  <c r="H840" i="31"/>
  <c r="N839" i="31"/>
  <c r="F839" i="31"/>
  <c r="L838" i="31"/>
  <c r="J837" i="31"/>
  <c r="P836" i="31"/>
  <c r="H836" i="31"/>
  <c r="N835" i="31"/>
  <c r="F835" i="31"/>
  <c r="L834" i="31"/>
  <c r="J833" i="31"/>
  <c r="P832" i="31"/>
  <c r="H832" i="31"/>
  <c r="N831" i="31"/>
  <c r="F831" i="31"/>
  <c r="L830" i="31"/>
  <c r="J829" i="31"/>
  <c r="P828" i="31"/>
  <c r="H828" i="31"/>
  <c r="N827" i="31"/>
  <c r="F827" i="31"/>
  <c r="L826" i="31"/>
  <c r="J825" i="31"/>
  <c r="P824" i="31"/>
  <c r="H824" i="31"/>
  <c r="N823" i="31"/>
  <c r="F823" i="31"/>
  <c r="L822" i="31"/>
  <c r="J821" i="31"/>
  <c r="P820" i="31"/>
  <c r="H820" i="31"/>
  <c r="N819" i="31"/>
  <c r="F819" i="31"/>
  <c r="L818" i="31"/>
  <c r="J817" i="31"/>
  <c r="P816" i="31"/>
  <c r="H816" i="31"/>
  <c r="N815" i="31"/>
  <c r="F815" i="31"/>
  <c r="L814" i="31"/>
  <c r="J813" i="31"/>
  <c r="P812" i="31"/>
  <c r="H812" i="31"/>
  <c r="N811" i="31"/>
  <c r="F811" i="31"/>
  <c r="L810" i="31"/>
  <c r="J809" i="31"/>
  <c r="P808" i="31"/>
  <c r="H808" i="31"/>
  <c r="N807" i="31"/>
  <c r="F807" i="31"/>
  <c r="L806" i="31"/>
  <c r="J805" i="31"/>
  <c r="P804" i="31"/>
  <c r="H804" i="31"/>
  <c r="N803" i="31"/>
  <c r="F803" i="31"/>
  <c r="L802" i="31"/>
  <c r="J801" i="31"/>
  <c r="P800" i="31"/>
  <c r="H800" i="31"/>
  <c r="N799" i="31"/>
  <c r="F799" i="31"/>
  <c r="L798" i="31"/>
  <c r="J797" i="31"/>
  <c r="P796" i="31"/>
  <c r="H796" i="31"/>
  <c r="N795" i="31"/>
  <c r="F795" i="31"/>
  <c r="L794" i="31"/>
  <c r="J793" i="31"/>
  <c r="P792" i="31"/>
  <c r="H792" i="31"/>
  <c r="N791" i="31"/>
  <c r="F791" i="31"/>
  <c r="L790" i="31"/>
  <c r="J789" i="31"/>
  <c r="P788" i="31"/>
  <c r="H788" i="31"/>
  <c r="N787" i="31"/>
  <c r="F787" i="31"/>
  <c r="L786" i="31"/>
  <c r="J785" i="31"/>
  <c r="P784" i="31"/>
  <c r="H784" i="31"/>
  <c r="N783" i="31"/>
  <c r="F783" i="31"/>
  <c r="L782" i="31"/>
  <c r="J781" i="31"/>
  <c r="P780" i="31"/>
  <c r="H780" i="31"/>
  <c r="N779" i="31"/>
  <c r="F779" i="31"/>
  <c r="L778" i="31"/>
  <c r="J777" i="31"/>
  <c r="P776" i="31"/>
  <c r="H776" i="31"/>
  <c r="N775" i="31"/>
  <c r="F775" i="31"/>
  <c r="L774" i="31"/>
  <c r="J773" i="31"/>
  <c r="P772" i="31"/>
  <c r="H772" i="31"/>
  <c r="N771" i="31"/>
  <c r="F771" i="31"/>
  <c r="G959" i="31"/>
  <c r="Q916" i="31"/>
  <c r="I909" i="31"/>
  <c r="O896" i="31"/>
  <c r="K890" i="31"/>
  <c r="Q889" i="31"/>
  <c r="G884" i="31"/>
  <c r="M883" i="31"/>
  <c r="I877" i="31"/>
  <c r="O864" i="31"/>
  <c r="I861" i="31"/>
  <c r="N858" i="31"/>
  <c r="J856" i="31"/>
  <c r="Q853" i="31"/>
  <c r="H851" i="31"/>
  <c r="N846" i="31"/>
  <c r="G845" i="31"/>
  <c r="K843" i="31"/>
  <c r="H842" i="31"/>
  <c r="F841" i="31"/>
  <c r="G840" i="31"/>
  <c r="M839" i="31"/>
  <c r="K838" i="31"/>
  <c r="Q837" i="31"/>
  <c r="I837" i="31"/>
  <c r="O836" i="31"/>
  <c r="G836" i="31"/>
  <c r="M835" i="31"/>
  <c r="K834" i="31"/>
  <c r="Q833" i="31"/>
  <c r="I833" i="31"/>
  <c r="O832" i="31"/>
  <c r="G832" i="31"/>
  <c r="M831" i="31"/>
  <c r="K830" i="31"/>
  <c r="Q829" i="31"/>
  <c r="I829" i="31"/>
  <c r="O828" i="31"/>
  <c r="G828" i="31"/>
  <c r="M827" i="31"/>
  <c r="K826" i="31"/>
  <c r="Q825" i="31"/>
  <c r="I825" i="31"/>
  <c r="O824" i="31"/>
  <c r="G824" i="31"/>
  <c r="M823" i="31"/>
  <c r="K822" i="31"/>
  <c r="Q821" i="31"/>
  <c r="I821" i="31"/>
  <c r="O820" i="31"/>
  <c r="G820" i="31"/>
  <c r="M819" i="31"/>
  <c r="K818" i="31"/>
  <c r="Q817" i="31"/>
  <c r="I817" i="31"/>
  <c r="O816" i="31"/>
  <c r="G816" i="31"/>
  <c r="M815" i="31"/>
  <c r="K814" i="31"/>
  <c r="Q813" i="31"/>
  <c r="I813" i="31"/>
  <c r="O812" i="31"/>
  <c r="G812" i="31"/>
  <c r="M811" i="31"/>
  <c r="K810" i="31"/>
  <c r="Q809" i="31"/>
  <c r="I809" i="31"/>
  <c r="O808" i="31"/>
  <c r="G808" i="31"/>
  <c r="M807" i="31"/>
  <c r="K806" i="31"/>
  <c r="Q805" i="31"/>
  <c r="I805" i="31"/>
  <c r="O804" i="31"/>
  <c r="G804" i="31"/>
  <c r="M803" i="31"/>
  <c r="K802" i="31"/>
  <c r="Q801" i="31"/>
  <c r="I801" i="31"/>
  <c r="O800" i="31"/>
  <c r="G800" i="31"/>
  <c r="M799" i="31"/>
  <c r="K798" i="31"/>
  <c r="Q797" i="31"/>
  <c r="I797" i="31"/>
  <c r="O796" i="31"/>
  <c r="G796" i="31"/>
  <c r="M795" i="31"/>
  <c r="K794" i="31"/>
  <c r="Q793" i="31"/>
  <c r="I793" i="31"/>
  <c r="O792" i="31"/>
  <c r="G792" i="31"/>
  <c r="M791" i="31"/>
  <c r="K790" i="31"/>
  <c r="Q789" i="31"/>
  <c r="I789" i="31"/>
  <c r="O788" i="31"/>
  <c r="G788" i="31"/>
  <c r="M787" i="31"/>
  <c r="K786" i="31"/>
  <c r="Q785" i="31"/>
  <c r="I785" i="31"/>
  <c r="O784" i="31"/>
  <c r="G784" i="31"/>
  <c r="M783" i="31"/>
  <c r="K782" i="31"/>
  <c r="Q781" i="31"/>
  <c r="I781" i="31"/>
  <c r="O780" i="31"/>
  <c r="G780" i="31"/>
  <c r="M779" i="31"/>
  <c r="K778" i="31"/>
  <c r="Q777" i="31"/>
  <c r="I777" i="31"/>
  <c r="O776" i="31"/>
  <c r="G776" i="31"/>
  <c r="M775" i="31"/>
  <c r="K774" i="31"/>
  <c r="Q773" i="31"/>
  <c r="I773" i="31"/>
  <c r="O772" i="31"/>
  <c r="G772" i="31"/>
  <c r="M771" i="31"/>
  <c r="K770" i="31"/>
  <c r="Q769" i="31"/>
  <c r="I769" i="31"/>
  <c r="O768" i="31"/>
  <c r="K933" i="31"/>
  <c r="F916" i="31"/>
  <c r="O908" i="31"/>
  <c r="K902" i="31"/>
  <c r="Q901" i="31"/>
  <c r="G896" i="31"/>
  <c r="M895" i="31"/>
  <c r="I889" i="31"/>
  <c r="O876" i="31"/>
  <c r="K870" i="31"/>
  <c r="Q869" i="31"/>
  <c r="G864" i="31"/>
  <c r="M863" i="31"/>
  <c r="K858" i="31"/>
  <c r="G856" i="31"/>
  <c r="P855" i="31"/>
  <c r="L853" i="31"/>
  <c r="O848" i="31"/>
  <c r="K846" i="31"/>
  <c r="H843" i="31"/>
  <c r="F842" i="31"/>
  <c r="F840" i="31"/>
  <c r="L839" i="31"/>
  <c r="J838" i="31"/>
  <c r="P837" i="31"/>
  <c r="H837" i="31"/>
  <c r="N836" i="31"/>
  <c r="F836" i="31"/>
  <c r="L835" i="31"/>
  <c r="J834" i="31"/>
  <c r="P833" i="31"/>
  <c r="H833" i="31"/>
  <c r="N832" i="31"/>
  <c r="F832" i="31"/>
  <c r="L831" i="31"/>
  <c r="J830" i="31"/>
  <c r="P829" i="31"/>
  <c r="H829" i="31"/>
  <c r="N828" i="31"/>
  <c r="F828" i="31"/>
  <c r="L827" i="31"/>
  <c r="J826" i="31"/>
  <c r="P825" i="31"/>
  <c r="H825" i="31"/>
  <c r="N824" i="31"/>
  <c r="F824" i="31"/>
  <c r="L823" i="31"/>
  <c r="J822" i="31"/>
  <c r="P821" i="31"/>
  <c r="H821" i="31"/>
  <c r="N820" i="31"/>
  <c r="F820" i="31"/>
  <c r="L819" i="31"/>
  <c r="J818" i="31"/>
  <c r="P817" i="31"/>
  <c r="H817" i="31"/>
  <c r="N816" i="31"/>
  <c r="F816" i="31"/>
  <c r="L815" i="31"/>
  <c r="J814" i="31"/>
  <c r="P813" i="31"/>
  <c r="H813" i="31"/>
  <c r="N812" i="31"/>
  <c r="F812" i="31"/>
  <c r="L811" i="31"/>
  <c r="J810" i="31"/>
  <c r="P809" i="31"/>
  <c r="H809" i="31"/>
  <c r="N808" i="31"/>
  <c r="F808" i="31"/>
  <c r="L807" i="31"/>
  <c r="J806" i="31"/>
  <c r="P805" i="31"/>
  <c r="H805" i="31"/>
  <c r="N804" i="31"/>
  <c r="F804" i="31"/>
  <c r="L803" i="31"/>
  <c r="J802" i="31"/>
  <c r="P801" i="31"/>
  <c r="H801" i="31"/>
  <c r="N800" i="31"/>
  <c r="F800" i="31"/>
  <c r="L799" i="31"/>
  <c r="J798" i="31"/>
  <c r="P797" i="31"/>
  <c r="H797" i="31"/>
  <c r="N796" i="31"/>
  <c r="F796" i="31"/>
  <c r="L795" i="31"/>
  <c r="J794" i="31"/>
  <c r="P793" i="31"/>
  <c r="H793" i="31"/>
  <c r="N792" i="31"/>
  <c r="F792" i="31"/>
  <c r="L791" i="31"/>
  <c r="J790" i="31"/>
  <c r="P789" i="31"/>
  <c r="H789" i="31"/>
  <c r="N788" i="31"/>
  <c r="F788" i="31"/>
  <c r="L787" i="31"/>
  <c r="J786" i="31"/>
  <c r="P785" i="31"/>
  <c r="H785" i="31"/>
  <c r="N784" i="31"/>
  <c r="F784" i="31"/>
  <c r="L783" i="31"/>
  <c r="J782" i="31"/>
  <c r="P781" i="31"/>
  <c r="H781" i="31"/>
  <c r="N780" i="31"/>
  <c r="F780" i="31"/>
  <c r="L779" i="31"/>
  <c r="J778" i="31"/>
  <c r="P777" i="31"/>
  <c r="H777" i="31"/>
  <c r="N776" i="31"/>
  <c r="F776" i="31"/>
  <c r="L775" i="31"/>
  <c r="J774" i="31"/>
  <c r="P773" i="31"/>
  <c r="H773" i="31"/>
  <c r="N772" i="31"/>
  <c r="F772" i="31"/>
  <c r="L771" i="31"/>
  <c r="J770" i="31"/>
  <c r="P769" i="31"/>
  <c r="H779" i="31"/>
  <c r="H774" i="31"/>
  <c r="L772" i="31"/>
  <c r="P770" i="31"/>
  <c r="N769" i="31"/>
  <c r="H768" i="31"/>
  <c r="N767" i="31"/>
  <c r="F767" i="31"/>
  <c r="L766" i="31"/>
  <c r="J765" i="31"/>
  <c r="P764" i="31"/>
  <c r="H764" i="31"/>
  <c r="N763" i="31"/>
  <c r="F763" i="31"/>
  <c r="L762" i="31"/>
  <c r="J761" i="31"/>
  <c r="P760" i="31"/>
  <c r="H760" i="31"/>
  <c r="N759" i="31"/>
  <c r="F759" i="31"/>
  <c r="L758" i="31"/>
  <c r="J757" i="31"/>
  <c r="P756" i="31"/>
  <c r="H756" i="31"/>
  <c r="N755" i="31"/>
  <c r="F755" i="31"/>
  <c r="L754" i="31"/>
  <c r="J753" i="31"/>
  <c r="P752" i="31"/>
  <c r="H752" i="31"/>
  <c r="N751" i="31"/>
  <c r="F751" i="31"/>
  <c r="L750" i="31"/>
  <c r="J749" i="31"/>
  <c r="P748" i="31"/>
  <c r="H748" i="31"/>
  <c r="N747" i="31"/>
  <c r="F747" i="31"/>
  <c r="L746" i="31"/>
  <c r="J745" i="31"/>
  <c r="P744" i="31"/>
  <c r="H744" i="31"/>
  <c r="N743" i="31"/>
  <c r="F743" i="31"/>
  <c r="L742" i="31"/>
  <c r="J741" i="31"/>
  <c r="P740" i="31"/>
  <c r="H740" i="31"/>
  <c r="N739" i="31"/>
  <c r="F739" i="31"/>
  <c r="L738" i="31"/>
  <c r="J737" i="31"/>
  <c r="P736" i="31"/>
  <c r="H736" i="31"/>
  <c r="N735" i="31"/>
  <c r="F735" i="31"/>
  <c r="L734" i="31"/>
  <c r="J733" i="31"/>
  <c r="P732" i="31"/>
  <c r="H732" i="31"/>
  <c r="N731" i="31"/>
  <c r="F731" i="31"/>
  <c r="L730" i="31"/>
  <c r="J729" i="31"/>
  <c r="P728" i="31"/>
  <c r="H728" i="31"/>
  <c r="N727" i="31"/>
  <c r="F727" i="31"/>
  <c r="L726" i="31"/>
  <c r="J725" i="31"/>
  <c r="P724" i="31"/>
  <c r="H724" i="31"/>
  <c r="N723" i="31"/>
  <c r="F723" i="31"/>
  <c r="L722" i="31"/>
  <c r="J721" i="31"/>
  <c r="P720" i="31"/>
  <c r="H720" i="31"/>
  <c r="N719" i="31"/>
  <c r="F719" i="31"/>
  <c r="L718" i="31"/>
  <c r="J717" i="31"/>
  <c r="P716" i="31"/>
  <c r="H716" i="31"/>
  <c r="N715" i="31"/>
  <c r="F715" i="31"/>
  <c r="L714" i="31"/>
  <c r="J713" i="31"/>
  <c r="P712" i="31"/>
  <c r="H712" i="31"/>
  <c r="N711" i="31"/>
  <c r="F711" i="31"/>
  <c r="L710" i="31"/>
  <c r="J709" i="31"/>
  <c r="P708" i="31"/>
  <c r="H708" i="31"/>
  <c r="N707" i="31"/>
  <c r="F707" i="31"/>
  <c r="L706" i="31"/>
  <c r="J705" i="31"/>
  <c r="P704" i="31"/>
  <c r="H704" i="31"/>
  <c r="N703" i="31"/>
  <c r="F703" i="31"/>
  <c r="L702" i="31"/>
  <c r="J701" i="31"/>
  <c r="P700" i="31"/>
  <c r="H700" i="31"/>
  <c r="N699" i="31"/>
  <c r="F699" i="31"/>
  <c r="L698" i="31"/>
  <c r="J697" i="31"/>
  <c r="P696" i="31"/>
  <c r="H696" i="31"/>
  <c r="N695" i="31"/>
  <c r="F695" i="31"/>
  <c r="L694" i="31"/>
  <c r="J693" i="31"/>
  <c r="P692" i="31"/>
  <c r="H692" i="31"/>
  <c r="N691" i="31"/>
  <c r="F691" i="31"/>
  <c r="L690" i="31"/>
  <c r="J689" i="31"/>
  <c r="P688" i="31"/>
  <c r="H688" i="31"/>
  <c r="N687" i="31"/>
  <c r="F687" i="31"/>
  <c r="L686" i="31"/>
  <c r="J685" i="31"/>
  <c r="P684" i="31"/>
  <c r="H684" i="31"/>
  <c r="N683" i="31"/>
  <c r="F683" i="31"/>
  <c r="L682" i="31"/>
  <c r="J681" i="31"/>
  <c r="P680" i="31"/>
  <c r="H680" i="31"/>
  <c r="L784" i="31"/>
  <c r="P778" i="31"/>
  <c r="L776" i="31"/>
  <c r="F774" i="31"/>
  <c r="K772" i="31"/>
  <c r="O770" i="31"/>
  <c r="M769" i="31"/>
  <c r="P768" i="31"/>
  <c r="G768" i="31"/>
  <c r="M767" i="31"/>
  <c r="K766" i="31"/>
  <c r="Q765" i="31"/>
  <c r="I765" i="31"/>
  <c r="O764" i="31"/>
  <c r="G764" i="31"/>
  <c r="M763" i="31"/>
  <c r="K762" i="31"/>
  <c r="Q761" i="31"/>
  <c r="I761" i="31"/>
  <c r="O760" i="31"/>
  <c r="G760" i="31"/>
  <c r="M759" i="31"/>
  <c r="K758" i="31"/>
  <c r="Q757" i="31"/>
  <c r="I757" i="31"/>
  <c r="O756" i="31"/>
  <c r="G756" i="31"/>
  <c r="M755" i="31"/>
  <c r="K754" i="31"/>
  <c r="Q753" i="31"/>
  <c r="I753" i="31"/>
  <c r="O752" i="31"/>
  <c r="G752" i="31"/>
  <c r="M751" i="31"/>
  <c r="K750" i="31"/>
  <c r="Q749" i="31"/>
  <c r="I749" i="31"/>
  <c r="O748" i="31"/>
  <c r="G748" i="31"/>
  <c r="M747" i="31"/>
  <c r="K746" i="31"/>
  <c r="Q745" i="31"/>
  <c r="I745" i="31"/>
  <c r="O744" i="31"/>
  <c r="G744" i="31"/>
  <c r="M743" i="31"/>
  <c r="K742" i="31"/>
  <c r="Q741" i="31"/>
  <c r="I741" i="31"/>
  <c r="O740" i="31"/>
  <c r="G740" i="31"/>
  <c r="M739" i="31"/>
  <c r="K738" i="31"/>
  <c r="Q737" i="31"/>
  <c r="I737" i="31"/>
  <c r="O736" i="31"/>
  <c r="G736" i="31"/>
  <c r="M735" i="31"/>
  <c r="K734" i="31"/>
  <c r="Q733" i="31"/>
  <c r="I733" i="31"/>
  <c r="O732" i="31"/>
  <c r="G732" i="31"/>
  <c r="M731" i="31"/>
  <c r="K730" i="31"/>
  <c r="Q729" i="31"/>
  <c r="I729" i="31"/>
  <c r="O728" i="31"/>
  <c r="G728" i="31"/>
  <c r="M727" i="31"/>
  <c r="K726" i="31"/>
  <c r="Q725" i="31"/>
  <c r="I725" i="31"/>
  <c r="O724" i="31"/>
  <c r="G724" i="31"/>
  <c r="M723" i="31"/>
  <c r="K722" i="31"/>
  <c r="Q721" i="31"/>
  <c r="I721" i="31"/>
  <c r="O720" i="31"/>
  <c r="G720" i="31"/>
  <c r="M719" i="31"/>
  <c r="K718" i="31"/>
  <c r="Q717" i="31"/>
  <c r="I717" i="31"/>
  <c r="O716" i="31"/>
  <c r="G716" i="31"/>
  <c r="M715" i="31"/>
  <c r="K714" i="31"/>
  <c r="Q713" i="31"/>
  <c r="I713" i="31"/>
  <c r="O712" i="31"/>
  <c r="G712" i="31"/>
  <c r="M711" i="31"/>
  <c r="K710" i="31"/>
  <c r="Q709" i="31"/>
  <c r="I709" i="31"/>
  <c r="O708" i="31"/>
  <c r="G708" i="31"/>
  <c r="M707" i="31"/>
  <c r="K706" i="31"/>
  <c r="Q705" i="31"/>
  <c r="I705" i="31"/>
  <c r="O704" i="31"/>
  <c r="G704" i="31"/>
  <c r="M703" i="31"/>
  <c r="K702" i="31"/>
  <c r="Q701" i="31"/>
  <c r="I701" i="31"/>
  <c r="O700" i="31"/>
  <c r="G700" i="31"/>
  <c r="M699" i="31"/>
  <c r="K698" i="31"/>
  <c r="Q697" i="31"/>
  <c r="I697" i="31"/>
  <c r="O696" i="31"/>
  <c r="G696" i="31"/>
  <c r="M695" i="31"/>
  <c r="K694" i="31"/>
  <c r="Q693" i="31"/>
  <c r="I693" i="31"/>
  <c r="O692" i="31"/>
  <c r="G692" i="31"/>
  <c r="M691" i="31"/>
  <c r="K690" i="31"/>
  <c r="Q689" i="31"/>
  <c r="I689" i="31"/>
  <c r="O688" i="31"/>
  <c r="G688" i="31"/>
  <c r="M687" i="31"/>
  <c r="K686" i="31"/>
  <c r="Q685" i="31"/>
  <c r="I685" i="31"/>
  <c r="O684" i="31"/>
  <c r="G684" i="31"/>
  <c r="M683" i="31"/>
  <c r="K682" i="31"/>
  <c r="Q681" i="31"/>
  <c r="I681" i="31"/>
  <c r="O680" i="31"/>
  <c r="G680" i="31"/>
  <c r="M679" i="31"/>
  <c r="K678" i="31"/>
  <c r="Q677" i="31"/>
  <c r="I677" i="31"/>
  <c r="J783" i="31"/>
  <c r="N778" i="31"/>
  <c r="J776" i="31"/>
  <c r="N773" i="31"/>
  <c r="J772" i="31"/>
  <c r="N770" i="31"/>
  <c r="L769" i="31"/>
  <c r="N768" i="31"/>
  <c r="F768" i="31"/>
  <c r="L767" i="31"/>
  <c r="J766" i="31"/>
  <c r="P765" i="31"/>
  <c r="H765" i="31"/>
  <c r="N764" i="31"/>
  <c r="F764" i="31"/>
  <c r="L763" i="31"/>
  <c r="J762" i="31"/>
  <c r="P761" i="31"/>
  <c r="H761" i="31"/>
  <c r="N760" i="31"/>
  <c r="F760" i="31"/>
  <c r="L759" i="31"/>
  <c r="J758" i="31"/>
  <c r="P757" i="31"/>
  <c r="H757" i="31"/>
  <c r="N756" i="31"/>
  <c r="F756" i="31"/>
  <c r="L755" i="31"/>
  <c r="J754" i="31"/>
  <c r="P753" i="31"/>
  <c r="H753" i="31"/>
  <c r="N752" i="31"/>
  <c r="F752" i="31"/>
  <c r="L751" i="31"/>
  <c r="J750" i="31"/>
  <c r="P749" i="31"/>
  <c r="H749" i="31"/>
  <c r="N748" i="31"/>
  <c r="F748" i="31"/>
  <c r="L747" i="31"/>
  <c r="J746" i="31"/>
  <c r="P745" i="31"/>
  <c r="H745" i="31"/>
  <c r="N744" i="31"/>
  <c r="F744" i="31"/>
  <c r="L743" i="31"/>
  <c r="J742" i="31"/>
  <c r="P741" i="31"/>
  <c r="H741" i="31"/>
  <c r="N740" i="31"/>
  <c r="F740" i="31"/>
  <c r="L739" i="31"/>
  <c r="J738" i="31"/>
  <c r="P737" i="31"/>
  <c r="H737" i="31"/>
  <c r="N736" i="31"/>
  <c r="F736" i="31"/>
  <c r="L735" i="31"/>
  <c r="J734" i="31"/>
  <c r="P733" i="31"/>
  <c r="H733" i="31"/>
  <c r="N732" i="31"/>
  <c r="F732" i="31"/>
  <c r="L731" i="31"/>
  <c r="J730" i="31"/>
  <c r="P729" i="31"/>
  <c r="H729" i="31"/>
  <c r="N728" i="31"/>
  <c r="F728" i="31"/>
  <c r="L727" i="31"/>
  <c r="J726" i="31"/>
  <c r="P725" i="31"/>
  <c r="H725" i="31"/>
  <c r="N724" i="31"/>
  <c r="F724" i="31"/>
  <c r="L723" i="31"/>
  <c r="J722" i="31"/>
  <c r="P721" i="31"/>
  <c r="H721" i="31"/>
  <c r="N720" i="31"/>
  <c r="F720" i="31"/>
  <c r="L719" i="31"/>
  <c r="J718" i="31"/>
  <c r="P717" i="31"/>
  <c r="H717" i="31"/>
  <c r="N716" i="31"/>
  <c r="F716" i="31"/>
  <c r="L715" i="31"/>
  <c r="J714" i="31"/>
  <c r="P713" i="31"/>
  <c r="H713" i="31"/>
  <c r="N712" i="31"/>
  <c r="F712" i="31"/>
  <c r="L711" i="31"/>
  <c r="J710" i="31"/>
  <c r="P709" i="31"/>
  <c r="H709" i="31"/>
  <c r="N708" i="31"/>
  <c r="F708" i="31"/>
  <c r="L707" i="31"/>
  <c r="J706" i="31"/>
  <c r="P705" i="31"/>
  <c r="H705" i="31"/>
  <c r="N704" i="31"/>
  <c r="F704" i="31"/>
  <c r="L703" i="31"/>
  <c r="J702" i="31"/>
  <c r="P701" i="31"/>
  <c r="H701" i="31"/>
  <c r="N700" i="31"/>
  <c r="F700" i="31"/>
  <c r="L699" i="31"/>
  <c r="J698" i="31"/>
  <c r="P697" i="31"/>
  <c r="H697" i="31"/>
  <c r="N696" i="31"/>
  <c r="F696" i="31"/>
  <c r="L695" i="31"/>
  <c r="J694" i="31"/>
  <c r="P693" i="31"/>
  <c r="H693" i="31"/>
  <c r="N692" i="31"/>
  <c r="P782" i="31"/>
  <c r="H778" i="31"/>
  <c r="P775" i="31"/>
  <c r="M773" i="31"/>
  <c r="Q771" i="31"/>
  <c r="L770" i="31"/>
  <c r="J769" i="31"/>
  <c r="M768" i="31"/>
  <c r="K767" i="31"/>
  <c r="Q766" i="31"/>
  <c r="I766" i="31"/>
  <c r="O765" i="31"/>
  <c r="G765" i="31"/>
  <c r="M764" i="31"/>
  <c r="K763" i="31"/>
  <c r="Q762" i="31"/>
  <c r="I762" i="31"/>
  <c r="O761" i="31"/>
  <c r="G761" i="31"/>
  <c r="M760" i="31"/>
  <c r="K759" i="31"/>
  <c r="Q758" i="31"/>
  <c r="I758" i="31"/>
  <c r="O757" i="31"/>
  <c r="G757" i="31"/>
  <c r="M756" i="31"/>
  <c r="K755" i="31"/>
  <c r="Q754" i="31"/>
  <c r="I754" i="31"/>
  <c r="O753" i="31"/>
  <c r="G753" i="31"/>
  <c r="M752" i="31"/>
  <c r="K751" i="31"/>
  <c r="Q750" i="31"/>
  <c r="I750" i="31"/>
  <c r="O749" i="31"/>
  <c r="G749" i="31"/>
  <c r="M748" i="31"/>
  <c r="K747" i="31"/>
  <c r="Q746" i="31"/>
  <c r="I746" i="31"/>
  <c r="O745" i="31"/>
  <c r="G745" i="31"/>
  <c r="M744" i="31"/>
  <c r="K743" i="31"/>
  <c r="Q742" i="31"/>
  <c r="I742" i="31"/>
  <c r="O741" i="31"/>
  <c r="G741" i="31"/>
  <c r="M740" i="31"/>
  <c r="K739" i="31"/>
  <c r="Q738" i="31"/>
  <c r="I738" i="31"/>
  <c r="O737" i="31"/>
  <c r="G737" i="31"/>
  <c r="M736" i="31"/>
  <c r="K735" i="31"/>
  <c r="Q734" i="31"/>
  <c r="I734" i="31"/>
  <c r="O733" i="31"/>
  <c r="G733" i="31"/>
  <c r="M732" i="31"/>
  <c r="K731" i="31"/>
  <c r="Q730" i="31"/>
  <c r="I730" i="31"/>
  <c r="O729" i="31"/>
  <c r="G729" i="31"/>
  <c r="M728" i="31"/>
  <c r="K727" i="31"/>
  <c r="Q726" i="31"/>
  <c r="I726" i="31"/>
  <c r="O725" i="31"/>
  <c r="G725" i="31"/>
  <c r="M724" i="31"/>
  <c r="K723" i="31"/>
  <c r="Q722" i="31"/>
  <c r="I722" i="31"/>
  <c r="O721" i="31"/>
  <c r="G721" i="31"/>
  <c r="M720" i="31"/>
  <c r="K719" i="31"/>
  <c r="Q718" i="31"/>
  <c r="I718" i="31"/>
  <c r="O717" i="31"/>
  <c r="G717" i="31"/>
  <c r="M716" i="31"/>
  <c r="K715" i="31"/>
  <c r="Q714" i="31"/>
  <c r="I714" i="31"/>
  <c r="O713" i="31"/>
  <c r="G713" i="31"/>
  <c r="M712" i="31"/>
  <c r="K711" i="31"/>
  <c r="Q710" i="31"/>
  <c r="I710" i="31"/>
  <c r="O709" i="31"/>
  <c r="G709" i="31"/>
  <c r="M708" i="31"/>
  <c r="K707" i="31"/>
  <c r="Q706" i="31"/>
  <c r="I706" i="31"/>
  <c r="O705" i="31"/>
  <c r="G705" i="31"/>
  <c r="M704" i="31"/>
  <c r="K703" i="31"/>
  <c r="Q702" i="31"/>
  <c r="I702" i="31"/>
  <c r="O701" i="31"/>
  <c r="G701" i="31"/>
  <c r="M700" i="31"/>
  <c r="K699" i="31"/>
  <c r="Q698" i="31"/>
  <c r="I698" i="31"/>
  <c r="O697" i="31"/>
  <c r="G697" i="31"/>
  <c r="M696" i="31"/>
  <c r="K695" i="31"/>
  <c r="Q694" i="31"/>
  <c r="I694" i="31"/>
  <c r="O693" i="31"/>
  <c r="G693" i="31"/>
  <c r="M692" i="31"/>
  <c r="K691" i="31"/>
  <c r="Q690" i="31"/>
  <c r="I690" i="31"/>
  <c r="O689" i="31"/>
  <c r="G689" i="31"/>
  <c r="M688" i="31"/>
  <c r="K687" i="31"/>
  <c r="Q686" i="31"/>
  <c r="I686" i="31"/>
  <c r="O685" i="31"/>
  <c r="G685" i="31"/>
  <c r="M684" i="31"/>
  <c r="K683" i="31"/>
  <c r="Q682" i="31"/>
  <c r="I682" i="31"/>
  <c r="O681" i="31"/>
  <c r="G681" i="31"/>
  <c r="M680" i="31"/>
  <c r="K679" i="31"/>
  <c r="H782" i="31"/>
  <c r="N781" i="31"/>
  <c r="F778" i="31"/>
  <c r="J775" i="31"/>
  <c r="L773" i="31"/>
  <c r="P771" i="31"/>
  <c r="H770" i="31"/>
  <c r="H769" i="31"/>
  <c r="L768" i="31"/>
  <c r="J767" i="31"/>
  <c r="P766" i="31"/>
  <c r="H766" i="31"/>
  <c r="N765" i="31"/>
  <c r="F765" i="31"/>
  <c r="L764" i="31"/>
  <c r="J763" i="31"/>
  <c r="P762" i="31"/>
  <c r="H762" i="31"/>
  <c r="N761" i="31"/>
  <c r="F761" i="31"/>
  <c r="L760" i="31"/>
  <c r="J759" i="31"/>
  <c r="P758" i="31"/>
  <c r="H758" i="31"/>
  <c r="N757" i="31"/>
  <c r="F757" i="31"/>
  <c r="L756" i="31"/>
  <c r="J755" i="31"/>
  <c r="P754" i="31"/>
  <c r="H754" i="31"/>
  <c r="N753" i="31"/>
  <c r="F753" i="31"/>
  <c r="L752" i="31"/>
  <c r="J751" i="31"/>
  <c r="P750" i="31"/>
  <c r="H750" i="31"/>
  <c r="N749" i="31"/>
  <c r="F749" i="31"/>
  <c r="L748" i="31"/>
  <c r="J747" i="31"/>
  <c r="P746" i="31"/>
  <c r="H746" i="31"/>
  <c r="N745" i="31"/>
  <c r="F745" i="31"/>
  <c r="L744" i="31"/>
  <c r="J743" i="31"/>
  <c r="P742" i="31"/>
  <c r="H742" i="31"/>
  <c r="N741" i="31"/>
  <c r="F741" i="31"/>
  <c r="L740" i="31"/>
  <c r="J739" i="31"/>
  <c r="P738" i="31"/>
  <c r="H738" i="31"/>
  <c r="N737" i="31"/>
  <c r="F737" i="31"/>
  <c r="L736" i="31"/>
  <c r="J735" i="31"/>
  <c r="P734" i="31"/>
  <c r="H734" i="31"/>
  <c r="N733" i="31"/>
  <c r="F733" i="31"/>
  <c r="L732" i="31"/>
  <c r="J731" i="31"/>
  <c r="P730" i="31"/>
  <c r="H730" i="31"/>
  <c r="N729" i="31"/>
  <c r="F729" i="31"/>
  <c r="L728" i="31"/>
  <c r="J727" i="31"/>
  <c r="P726" i="31"/>
  <c r="H726" i="31"/>
  <c r="N725" i="31"/>
  <c r="F725" i="31"/>
  <c r="L724" i="31"/>
  <c r="J723" i="31"/>
  <c r="P722" i="31"/>
  <c r="H722" i="31"/>
  <c r="N721" i="31"/>
  <c r="F721" i="31"/>
  <c r="L720" i="31"/>
  <c r="J719" i="31"/>
  <c r="P718" i="31"/>
  <c r="H718" i="31"/>
  <c r="N717" i="31"/>
  <c r="F717" i="31"/>
  <c r="L716" i="31"/>
  <c r="J715" i="31"/>
  <c r="P714" i="31"/>
  <c r="H714" i="31"/>
  <c r="N713" i="31"/>
  <c r="F713" i="31"/>
  <c r="L712" i="31"/>
  <c r="J711" i="31"/>
  <c r="P710" i="31"/>
  <c r="H710" i="31"/>
  <c r="N709" i="31"/>
  <c r="F709" i="31"/>
  <c r="L708" i="31"/>
  <c r="J707" i="31"/>
  <c r="P706" i="31"/>
  <c r="H706" i="31"/>
  <c r="N705" i="31"/>
  <c r="F705" i="31"/>
  <c r="L704" i="31"/>
  <c r="J703" i="31"/>
  <c r="P702" i="31"/>
  <c r="H702" i="31"/>
  <c r="N701" i="31"/>
  <c r="F701" i="31"/>
  <c r="L700" i="31"/>
  <c r="J699" i="31"/>
  <c r="P698" i="31"/>
  <c r="H698" i="31"/>
  <c r="N697" i="31"/>
  <c r="F697" i="31"/>
  <c r="L696" i="31"/>
  <c r="J695" i="31"/>
  <c r="P694" i="31"/>
  <c r="H694" i="31"/>
  <c r="N693" i="31"/>
  <c r="F693" i="31"/>
  <c r="L692" i="31"/>
  <c r="J691" i="31"/>
  <c r="P690" i="31"/>
  <c r="H690" i="31"/>
  <c r="N689" i="31"/>
  <c r="F689" i="31"/>
  <c r="L688" i="31"/>
  <c r="J687" i="31"/>
  <c r="P686" i="31"/>
  <c r="H686" i="31"/>
  <c r="N685" i="31"/>
  <c r="F685" i="31"/>
  <c r="L684" i="31"/>
  <c r="J683" i="31"/>
  <c r="P682" i="31"/>
  <c r="H682" i="31"/>
  <c r="N681" i="31"/>
  <c r="F781" i="31"/>
  <c r="N777" i="31"/>
  <c r="H775" i="31"/>
  <c r="F773" i="31"/>
  <c r="J771" i="31"/>
  <c r="G770" i="31"/>
  <c r="G769" i="31"/>
  <c r="K768" i="31"/>
  <c r="Q767" i="31"/>
  <c r="I767" i="31"/>
  <c r="O766" i="31"/>
  <c r="G766" i="31"/>
  <c r="M765" i="31"/>
  <c r="K764" i="31"/>
  <c r="Q763" i="31"/>
  <c r="I763" i="31"/>
  <c r="O762" i="31"/>
  <c r="G762" i="31"/>
  <c r="M761" i="31"/>
  <c r="K760" i="31"/>
  <c r="Q759" i="31"/>
  <c r="I759" i="31"/>
  <c r="O758" i="31"/>
  <c r="G758" i="31"/>
  <c r="M757" i="31"/>
  <c r="K756" i="31"/>
  <c r="Q755" i="31"/>
  <c r="I755" i="31"/>
  <c r="O754" i="31"/>
  <c r="G754" i="31"/>
  <c r="M753" i="31"/>
  <c r="K752" i="31"/>
  <c r="Q751" i="31"/>
  <c r="I751" i="31"/>
  <c r="O750" i="31"/>
  <c r="G750" i="31"/>
  <c r="M749" i="31"/>
  <c r="K748" i="31"/>
  <c r="Q747" i="31"/>
  <c r="I747" i="31"/>
  <c r="O746" i="31"/>
  <c r="G746" i="31"/>
  <c r="M745" i="31"/>
  <c r="K744" i="31"/>
  <c r="Q743" i="31"/>
  <c r="I743" i="31"/>
  <c r="O742" i="31"/>
  <c r="G742" i="31"/>
  <c r="M741" i="31"/>
  <c r="K740" i="31"/>
  <c r="Q739" i="31"/>
  <c r="I739" i="31"/>
  <c r="O738" i="31"/>
  <c r="G738" i="31"/>
  <c r="M737" i="31"/>
  <c r="K736" i="31"/>
  <c r="Q735" i="31"/>
  <c r="I735" i="31"/>
  <c r="O734" i="31"/>
  <c r="G734" i="31"/>
  <c r="M733" i="31"/>
  <c r="K732" i="31"/>
  <c r="Q731" i="31"/>
  <c r="I731" i="31"/>
  <c r="O730" i="31"/>
  <c r="G730" i="31"/>
  <c r="M729" i="31"/>
  <c r="K728" i="31"/>
  <c r="Q727" i="31"/>
  <c r="I727" i="31"/>
  <c r="O726" i="31"/>
  <c r="G726" i="31"/>
  <c r="M725" i="31"/>
  <c r="K724" i="31"/>
  <c r="Q723" i="31"/>
  <c r="I723" i="31"/>
  <c r="O722" i="31"/>
  <c r="G722" i="31"/>
  <c r="M721" i="31"/>
  <c r="K720" i="31"/>
  <c r="Q719" i="31"/>
  <c r="I719" i="31"/>
  <c r="O718" i="31"/>
  <c r="G718" i="31"/>
  <c r="M717" i="31"/>
  <c r="K716" i="31"/>
  <c r="Q715" i="31"/>
  <c r="I715" i="31"/>
  <c r="O714" i="31"/>
  <c r="G714" i="31"/>
  <c r="M713" i="31"/>
  <c r="K712" i="31"/>
  <c r="Q711" i="31"/>
  <c r="I711" i="31"/>
  <c r="O710" i="31"/>
  <c r="G710" i="31"/>
  <c r="M709" i="31"/>
  <c r="K708" i="31"/>
  <c r="Q707" i="31"/>
  <c r="I707" i="31"/>
  <c r="O706" i="31"/>
  <c r="G706" i="31"/>
  <c r="M705" i="31"/>
  <c r="K704" i="31"/>
  <c r="Q703" i="31"/>
  <c r="I703" i="31"/>
  <c r="O702" i="31"/>
  <c r="G702" i="31"/>
  <c r="M701" i="31"/>
  <c r="K700" i="31"/>
  <c r="Q699" i="31"/>
  <c r="I699" i="31"/>
  <c r="O698" i="31"/>
  <c r="G698" i="31"/>
  <c r="M697" i="31"/>
  <c r="K696" i="31"/>
  <c r="Q695" i="31"/>
  <c r="I695" i="31"/>
  <c r="O694" i="31"/>
  <c r="G694" i="31"/>
  <c r="M693" i="31"/>
  <c r="K692" i="31"/>
  <c r="Q691" i="31"/>
  <c r="I691" i="31"/>
  <c r="O690" i="31"/>
  <c r="G690" i="31"/>
  <c r="M689" i="31"/>
  <c r="K688" i="31"/>
  <c r="Q687" i="31"/>
  <c r="I687" i="31"/>
  <c r="O686" i="31"/>
  <c r="G686" i="31"/>
  <c r="M685" i="31"/>
  <c r="K684" i="31"/>
  <c r="Q683" i="31"/>
  <c r="I683" i="31"/>
  <c r="O682" i="31"/>
  <c r="G682" i="31"/>
  <c r="M681" i="31"/>
  <c r="K680" i="31"/>
  <c r="Q679" i="31"/>
  <c r="I679" i="31"/>
  <c r="O678" i="31"/>
  <c r="L780" i="31"/>
  <c r="L777" i="31"/>
  <c r="P774" i="31"/>
  <c r="I771" i="31"/>
  <c r="F770" i="31"/>
  <c r="F769" i="31"/>
  <c r="J768" i="31"/>
  <c r="P767" i="31"/>
  <c r="H767" i="31"/>
  <c r="N766" i="31"/>
  <c r="F766" i="31"/>
  <c r="L765" i="31"/>
  <c r="J764" i="31"/>
  <c r="P763" i="31"/>
  <c r="H763" i="31"/>
  <c r="N762" i="31"/>
  <c r="F762" i="31"/>
  <c r="L761" i="31"/>
  <c r="J760" i="31"/>
  <c r="P759" i="31"/>
  <c r="H759" i="31"/>
  <c r="N758" i="31"/>
  <c r="F758" i="31"/>
  <c r="L757" i="31"/>
  <c r="J756" i="31"/>
  <c r="P755" i="31"/>
  <c r="H755" i="31"/>
  <c r="N754" i="31"/>
  <c r="F754" i="31"/>
  <c r="L753" i="31"/>
  <c r="J752" i="31"/>
  <c r="P751" i="31"/>
  <c r="H751" i="31"/>
  <c r="N750" i="31"/>
  <c r="F750" i="31"/>
  <c r="L749" i="31"/>
  <c r="J748" i="31"/>
  <c r="P747" i="31"/>
  <c r="H747" i="31"/>
  <c r="N746" i="31"/>
  <c r="F746" i="31"/>
  <c r="L745" i="31"/>
  <c r="J744" i="31"/>
  <c r="P743" i="31"/>
  <c r="H743" i="31"/>
  <c r="N742" i="31"/>
  <c r="F742" i="31"/>
  <c r="L741" i="31"/>
  <c r="J740" i="31"/>
  <c r="P739" i="31"/>
  <c r="H739" i="31"/>
  <c r="N738" i="31"/>
  <c r="F738" i="31"/>
  <c r="L737" i="31"/>
  <c r="J736" i="31"/>
  <c r="P735" i="31"/>
  <c r="H735" i="31"/>
  <c r="N734" i="31"/>
  <c r="F734" i="31"/>
  <c r="L733" i="31"/>
  <c r="J732" i="31"/>
  <c r="P731" i="31"/>
  <c r="H731" i="31"/>
  <c r="N730" i="31"/>
  <c r="F730" i="31"/>
  <c r="L729" i="31"/>
  <c r="J728" i="31"/>
  <c r="P727" i="31"/>
  <c r="H727" i="31"/>
  <c r="N726" i="31"/>
  <c r="F726" i="31"/>
  <c r="L725" i="31"/>
  <c r="J724" i="31"/>
  <c r="P723" i="31"/>
  <c r="H723" i="31"/>
  <c r="N722" i="31"/>
  <c r="F722" i="31"/>
  <c r="L721" i="31"/>
  <c r="J720" i="31"/>
  <c r="P719" i="31"/>
  <c r="H719" i="31"/>
  <c r="N718" i="31"/>
  <c r="F718" i="31"/>
  <c r="L717" i="31"/>
  <c r="J716" i="31"/>
  <c r="P715" i="31"/>
  <c r="H715" i="31"/>
  <c r="N714" i="31"/>
  <c r="F714" i="31"/>
  <c r="L713" i="31"/>
  <c r="J712" i="31"/>
  <c r="P711" i="31"/>
  <c r="H711" i="31"/>
  <c r="N710" i="31"/>
  <c r="F710" i="31"/>
  <c r="L709" i="31"/>
  <c r="J708" i="31"/>
  <c r="P707" i="31"/>
  <c r="H707" i="31"/>
  <c r="N706" i="31"/>
  <c r="F706" i="31"/>
  <c r="L705" i="31"/>
  <c r="J704" i="31"/>
  <c r="P703" i="31"/>
  <c r="H703" i="31"/>
  <c r="N702" i="31"/>
  <c r="F702" i="31"/>
  <c r="L701" i="31"/>
  <c r="J700" i="31"/>
  <c r="P699" i="31"/>
  <c r="H699" i="31"/>
  <c r="N698" i="31"/>
  <c r="F698" i="31"/>
  <c r="L697" i="31"/>
  <c r="J696" i="31"/>
  <c r="P695" i="31"/>
  <c r="H695" i="31"/>
  <c r="N694" i="31"/>
  <c r="F694" i="31"/>
  <c r="L693" i="31"/>
  <c r="J692" i="31"/>
  <c r="P691" i="31"/>
  <c r="H691" i="31"/>
  <c r="N690" i="31"/>
  <c r="F690" i="31"/>
  <c r="L689" i="31"/>
  <c r="J688" i="31"/>
  <c r="P687" i="31"/>
  <c r="H687" i="31"/>
  <c r="N686" i="31"/>
  <c r="F686" i="31"/>
  <c r="L685" i="31"/>
  <c r="J684" i="31"/>
  <c r="P683" i="31"/>
  <c r="H683" i="31"/>
  <c r="N682" i="31"/>
  <c r="F682" i="31"/>
  <c r="L681" i="31"/>
  <c r="J680" i="31"/>
  <c r="J779" i="31"/>
  <c r="F777" i="31"/>
  <c r="N774" i="31"/>
  <c r="H771" i="31"/>
  <c r="I768" i="31"/>
  <c r="O767" i="31"/>
  <c r="G767" i="31"/>
  <c r="M766" i="31"/>
  <c r="K765" i="31"/>
  <c r="Q764" i="31"/>
  <c r="I764" i="31"/>
  <c r="O763" i="31"/>
  <c r="G763" i="31"/>
  <c r="M762" i="31"/>
  <c r="K761" i="31"/>
  <c r="Q760" i="31"/>
  <c r="I760" i="31"/>
  <c r="O759" i="31"/>
  <c r="G759" i="31"/>
  <c r="M758" i="31"/>
  <c r="K757" i="31"/>
  <c r="Q756" i="31"/>
  <c r="I756" i="31"/>
  <c r="O755" i="31"/>
  <c r="G755" i="31"/>
  <c r="M754" i="31"/>
  <c r="K753" i="31"/>
  <c r="Q752" i="31"/>
  <c r="I752" i="31"/>
  <c r="O751" i="31"/>
  <c r="G751" i="31"/>
  <c r="M750" i="31"/>
  <c r="K749" i="31"/>
  <c r="Q748" i="31"/>
  <c r="I748" i="31"/>
  <c r="O747" i="31"/>
  <c r="G747" i="31"/>
  <c r="M746" i="31"/>
  <c r="K745" i="31"/>
  <c r="Q744" i="31"/>
  <c r="I744" i="31"/>
  <c r="O743" i="31"/>
  <c r="G743" i="31"/>
  <c r="M742" i="31"/>
  <c r="K741" i="31"/>
  <c r="Q740" i="31"/>
  <c r="I740" i="31"/>
  <c r="O739" i="31"/>
  <c r="G739" i="31"/>
  <c r="M738" i="31"/>
  <c r="K737" i="31"/>
  <c r="Q736" i="31"/>
  <c r="I736" i="31"/>
  <c r="O735" i="31"/>
  <c r="G735" i="31"/>
  <c r="M734" i="31"/>
  <c r="K733" i="31"/>
  <c r="Q732" i="31"/>
  <c r="I732" i="31"/>
  <c r="O731" i="31"/>
  <c r="G731" i="31"/>
  <c r="M730" i="31"/>
  <c r="K729" i="31"/>
  <c r="Q728" i="31"/>
  <c r="I728" i="31"/>
  <c r="O727" i="31"/>
  <c r="G727" i="31"/>
  <c r="M726" i="31"/>
  <c r="K725" i="31"/>
  <c r="Q724" i="31"/>
  <c r="I724" i="31"/>
  <c r="O723" i="31"/>
  <c r="G723" i="31"/>
  <c r="M722" i="31"/>
  <c r="K721" i="31"/>
  <c r="Q720" i="31"/>
  <c r="I720" i="31"/>
  <c r="O719" i="31"/>
  <c r="G719" i="31"/>
  <c r="M718" i="31"/>
  <c r="K717" i="31"/>
  <c r="Q716" i="31"/>
  <c r="I716" i="31"/>
  <c r="O715" i="31"/>
  <c r="G715" i="31"/>
  <c r="M714" i="31"/>
  <c r="K713" i="31"/>
  <c r="Q712" i="31"/>
  <c r="I712" i="31"/>
  <c r="O711" i="31"/>
  <c r="G711" i="31"/>
  <c r="M710" i="31"/>
  <c r="K709" i="31"/>
  <c r="Q708" i="31"/>
  <c r="I708" i="31"/>
  <c r="O707" i="31"/>
  <c r="G707" i="31"/>
  <c r="M706" i="31"/>
  <c r="K705" i="31"/>
  <c r="Q704" i="31"/>
  <c r="I704" i="31"/>
  <c r="O703" i="31"/>
  <c r="G703" i="31"/>
  <c r="M702" i="31"/>
  <c r="K701" i="31"/>
  <c r="Q700" i="31"/>
  <c r="I700" i="31"/>
  <c r="O699" i="31"/>
  <c r="G699" i="31"/>
  <c r="M698" i="31"/>
  <c r="K697" i="31"/>
  <c r="Q696" i="31"/>
  <c r="I696" i="31"/>
  <c r="O695" i="31"/>
  <c r="G695" i="31"/>
  <c r="M694" i="31"/>
  <c r="K693" i="31"/>
  <c r="Q692" i="31"/>
  <c r="I692" i="31"/>
  <c r="O691" i="31"/>
  <c r="G691" i="31"/>
  <c r="M690" i="31"/>
  <c r="K689" i="31"/>
  <c r="Q688" i="31"/>
  <c r="I688" i="31"/>
  <c r="O687" i="31"/>
  <c r="G687" i="31"/>
  <c r="M686" i="31"/>
  <c r="K685" i="31"/>
  <c r="Q684" i="31"/>
  <c r="I684" i="31"/>
  <c r="O683" i="31"/>
  <c r="G683" i="31"/>
  <c r="M682" i="31"/>
  <c r="K681" i="31"/>
  <c r="Q680" i="31"/>
  <c r="I680" i="31"/>
  <c r="O679" i="31"/>
  <c r="G679" i="31"/>
  <c r="M678" i="31"/>
  <c r="K677" i="31"/>
  <c r="Q676" i="31"/>
  <c r="I676" i="31"/>
  <c r="O675" i="31"/>
  <c r="G675" i="31"/>
  <c r="M674" i="31"/>
  <c r="N688" i="31"/>
  <c r="L683" i="31"/>
  <c r="Q678" i="31"/>
  <c r="F678" i="31"/>
  <c r="H677" i="31"/>
  <c r="M676" i="31"/>
  <c r="I675" i="31"/>
  <c r="N674" i="31"/>
  <c r="K673" i="31"/>
  <c r="Q672" i="31"/>
  <c r="I672" i="31"/>
  <c r="O671" i="31"/>
  <c r="G671" i="31"/>
  <c r="M670" i="31"/>
  <c r="K669" i="31"/>
  <c r="Q668" i="31"/>
  <c r="I668" i="31"/>
  <c r="O667" i="31"/>
  <c r="G667" i="31"/>
  <c r="M666" i="31"/>
  <c r="K665" i="31"/>
  <c r="Q664" i="31"/>
  <c r="I664" i="31"/>
  <c r="O663" i="31"/>
  <c r="G663" i="31"/>
  <c r="M662" i="31"/>
  <c r="K661" i="31"/>
  <c r="Q660" i="31"/>
  <c r="I660" i="31"/>
  <c r="O659" i="31"/>
  <c r="G659" i="31"/>
  <c r="M658" i="31"/>
  <c r="K657" i="31"/>
  <c r="Q656" i="31"/>
  <c r="I656" i="31"/>
  <c r="O655" i="31"/>
  <c r="G655" i="31"/>
  <c r="M654" i="31"/>
  <c r="K653" i="31"/>
  <c r="Q652" i="31"/>
  <c r="I652" i="31"/>
  <c r="O651" i="31"/>
  <c r="G651" i="31"/>
  <c r="M650" i="31"/>
  <c r="K649" i="31"/>
  <c r="Q648" i="31"/>
  <c r="I648" i="31"/>
  <c r="O647" i="31"/>
  <c r="G647" i="31"/>
  <c r="M646" i="31"/>
  <c r="K645" i="31"/>
  <c r="Q644" i="31"/>
  <c r="I644" i="31"/>
  <c r="O643" i="31"/>
  <c r="G643" i="31"/>
  <c r="M642" i="31"/>
  <c r="K641" i="31"/>
  <c r="Q640" i="31"/>
  <c r="I640" i="31"/>
  <c r="O639" i="31"/>
  <c r="G639" i="31"/>
  <c r="M638" i="31"/>
  <c r="K637" i="31"/>
  <c r="Q636" i="31"/>
  <c r="I636" i="31"/>
  <c r="O635" i="31"/>
  <c r="G635" i="31"/>
  <c r="M634" i="31"/>
  <c r="K633" i="31"/>
  <c r="Q632" i="31"/>
  <c r="I632" i="31"/>
  <c r="O631" i="31"/>
  <c r="G631" i="31"/>
  <c r="M630" i="31"/>
  <c r="K629" i="31"/>
  <c r="Q628" i="31"/>
  <c r="I628" i="31"/>
  <c r="O627" i="31"/>
  <c r="G627" i="31"/>
  <c r="M626" i="31"/>
  <c r="K625" i="31"/>
  <c r="Q624" i="31"/>
  <c r="I624" i="31"/>
  <c r="O623" i="31"/>
  <c r="G623" i="31"/>
  <c r="M622" i="31"/>
  <c r="K621" i="31"/>
  <c r="Q620" i="31"/>
  <c r="I620" i="31"/>
  <c r="O619" i="31"/>
  <c r="G619" i="31"/>
  <c r="M618" i="31"/>
  <c r="K617" i="31"/>
  <c r="Q616" i="31"/>
  <c r="I616" i="31"/>
  <c r="O615" i="31"/>
  <c r="G615" i="31"/>
  <c r="M614" i="31"/>
  <c r="K613" i="31"/>
  <c r="Q612" i="31"/>
  <c r="I612" i="31"/>
  <c r="O611" i="31"/>
  <c r="G611" i="31"/>
  <c r="M610" i="31"/>
  <c r="K609" i="31"/>
  <c r="Q608" i="31"/>
  <c r="I608" i="31"/>
  <c r="O607" i="31"/>
  <c r="G607" i="31"/>
  <c r="M606" i="31"/>
  <c r="K605" i="31"/>
  <c r="Q604" i="31"/>
  <c r="I604" i="31"/>
  <c r="O603" i="31"/>
  <c r="G603" i="31"/>
  <c r="M602" i="31"/>
  <c r="K601" i="31"/>
  <c r="Q600" i="31"/>
  <c r="I600" i="31"/>
  <c r="O599" i="31"/>
  <c r="G599" i="31"/>
  <c r="M598" i="31"/>
  <c r="K597" i="31"/>
  <c r="Q596" i="31"/>
  <c r="I596" i="31"/>
  <c r="O595" i="31"/>
  <c r="G595" i="31"/>
  <c r="M594" i="31"/>
  <c r="K593" i="31"/>
  <c r="Q592" i="31"/>
  <c r="I592" i="31"/>
  <c r="O591" i="31"/>
  <c r="G591" i="31"/>
  <c r="M590" i="31"/>
  <c r="K589" i="31"/>
  <c r="F688" i="31"/>
  <c r="P679" i="31"/>
  <c r="P678" i="31"/>
  <c r="G677" i="31"/>
  <c r="L676" i="31"/>
  <c r="Q675" i="31"/>
  <c r="H675" i="31"/>
  <c r="L674" i="31"/>
  <c r="J673" i="31"/>
  <c r="P672" i="31"/>
  <c r="H672" i="31"/>
  <c r="N671" i="31"/>
  <c r="F671" i="31"/>
  <c r="L670" i="31"/>
  <c r="J669" i="31"/>
  <c r="P668" i="31"/>
  <c r="H668" i="31"/>
  <c r="N667" i="31"/>
  <c r="F667" i="31"/>
  <c r="L666" i="31"/>
  <c r="J665" i="31"/>
  <c r="P664" i="31"/>
  <c r="H664" i="31"/>
  <c r="N663" i="31"/>
  <c r="F663" i="31"/>
  <c r="L662" i="31"/>
  <c r="J661" i="31"/>
  <c r="P660" i="31"/>
  <c r="H660" i="31"/>
  <c r="N659" i="31"/>
  <c r="F659" i="31"/>
  <c r="L658" i="31"/>
  <c r="J657" i="31"/>
  <c r="P656" i="31"/>
  <c r="H656" i="31"/>
  <c r="N655" i="31"/>
  <c r="F655" i="31"/>
  <c r="L654" i="31"/>
  <c r="J653" i="31"/>
  <c r="P652" i="31"/>
  <c r="H652" i="31"/>
  <c r="N651" i="31"/>
  <c r="F651" i="31"/>
  <c r="L650" i="31"/>
  <c r="J649" i="31"/>
  <c r="P648" i="31"/>
  <c r="H648" i="31"/>
  <c r="N647" i="31"/>
  <c r="F647" i="31"/>
  <c r="L646" i="31"/>
  <c r="J645" i="31"/>
  <c r="P644" i="31"/>
  <c r="H644" i="31"/>
  <c r="N643" i="31"/>
  <c r="F643" i="31"/>
  <c r="L642" i="31"/>
  <c r="J641" i="31"/>
  <c r="P640" i="31"/>
  <c r="H640" i="31"/>
  <c r="N639" i="31"/>
  <c r="F639" i="31"/>
  <c r="L638" i="31"/>
  <c r="J637" i="31"/>
  <c r="P636" i="31"/>
  <c r="H636" i="31"/>
  <c r="N635" i="31"/>
  <c r="F635" i="31"/>
  <c r="L634" i="31"/>
  <c r="J633" i="31"/>
  <c r="P632" i="31"/>
  <c r="H632" i="31"/>
  <c r="N631" i="31"/>
  <c r="F631" i="31"/>
  <c r="L630" i="31"/>
  <c r="J629" i="31"/>
  <c r="P628" i="31"/>
  <c r="H628" i="31"/>
  <c r="N627" i="31"/>
  <c r="F627" i="31"/>
  <c r="L626" i="31"/>
  <c r="J625" i="31"/>
  <c r="P624" i="31"/>
  <c r="H624" i="31"/>
  <c r="N623" i="31"/>
  <c r="F623" i="31"/>
  <c r="L622" i="31"/>
  <c r="J621" i="31"/>
  <c r="P620" i="31"/>
  <c r="H620" i="31"/>
  <c r="N619" i="31"/>
  <c r="F619" i="31"/>
  <c r="L618" i="31"/>
  <c r="J617" i="31"/>
  <c r="P616" i="31"/>
  <c r="H616" i="31"/>
  <c r="N615" i="31"/>
  <c r="F615" i="31"/>
  <c r="L614" i="31"/>
  <c r="J613" i="31"/>
  <c r="P612" i="31"/>
  <c r="H612" i="31"/>
  <c r="N611" i="31"/>
  <c r="F611" i="31"/>
  <c r="L610" i="31"/>
  <c r="J609" i="31"/>
  <c r="P608" i="31"/>
  <c r="H608" i="31"/>
  <c r="N607" i="31"/>
  <c r="F607" i="31"/>
  <c r="L606" i="31"/>
  <c r="J605" i="31"/>
  <c r="P604" i="31"/>
  <c r="H604" i="31"/>
  <c r="N603" i="31"/>
  <c r="F603" i="31"/>
  <c r="L602" i="31"/>
  <c r="J601" i="31"/>
  <c r="P600" i="31"/>
  <c r="H600" i="31"/>
  <c r="N599" i="31"/>
  <c r="F599" i="31"/>
  <c r="L598" i="31"/>
  <c r="J597" i="31"/>
  <c r="P596" i="31"/>
  <c r="H596" i="31"/>
  <c r="N595" i="31"/>
  <c r="F595" i="31"/>
  <c r="L594" i="31"/>
  <c r="J593" i="31"/>
  <c r="P592" i="31"/>
  <c r="H592" i="31"/>
  <c r="N591" i="31"/>
  <c r="F591" i="31"/>
  <c r="L687" i="31"/>
  <c r="J682" i="31"/>
  <c r="P681" i="31"/>
  <c r="N679" i="31"/>
  <c r="N678" i="31"/>
  <c r="P677" i="31"/>
  <c r="F677" i="31"/>
  <c r="K676" i="31"/>
  <c r="P675" i="31"/>
  <c r="F675" i="31"/>
  <c r="K674" i="31"/>
  <c r="Q673" i="31"/>
  <c r="I673" i="31"/>
  <c r="O672" i="31"/>
  <c r="G672" i="31"/>
  <c r="M671" i="31"/>
  <c r="K670" i="31"/>
  <c r="Q669" i="31"/>
  <c r="I669" i="31"/>
  <c r="O668" i="31"/>
  <c r="G668" i="31"/>
  <c r="M667" i="31"/>
  <c r="K666" i="31"/>
  <c r="Q665" i="31"/>
  <c r="I665" i="31"/>
  <c r="O664" i="31"/>
  <c r="G664" i="31"/>
  <c r="M663" i="31"/>
  <c r="K662" i="31"/>
  <c r="Q661" i="31"/>
  <c r="I661" i="31"/>
  <c r="O660" i="31"/>
  <c r="G660" i="31"/>
  <c r="M659" i="31"/>
  <c r="K658" i="31"/>
  <c r="Q657" i="31"/>
  <c r="I657" i="31"/>
  <c r="O656" i="31"/>
  <c r="G656" i="31"/>
  <c r="M655" i="31"/>
  <c r="K654" i="31"/>
  <c r="Q653" i="31"/>
  <c r="I653" i="31"/>
  <c r="O652" i="31"/>
  <c r="G652" i="31"/>
  <c r="M651" i="31"/>
  <c r="K650" i="31"/>
  <c r="Q649" i="31"/>
  <c r="I649" i="31"/>
  <c r="O648" i="31"/>
  <c r="G648" i="31"/>
  <c r="M647" i="31"/>
  <c r="K646" i="31"/>
  <c r="Q645" i="31"/>
  <c r="I645" i="31"/>
  <c r="O644" i="31"/>
  <c r="G644" i="31"/>
  <c r="M643" i="31"/>
  <c r="K642" i="31"/>
  <c r="Q641" i="31"/>
  <c r="I641" i="31"/>
  <c r="O640" i="31"/>
  <c r="G640" i="31"/>
  <c r="M639" i="31"/>
  <c r="K638" i="31"/>
  <c r="Q637" i="31"/>
  <c r="I637" i="31"/>
  <c r="O636" i="31"/>
  <c r="G636" i="31"/>
  <c r="M635" i="31"/>
  <c r="K634" i="31"/>
  <c r="Q633" i="31"/>
  <c r="I633" i="31"/>
  <c r="O632" i="31"/>
  <c r="G632" i="31"/>
  <c r="M631" i="31"/>
  <c r="K630" i="31"/>
  <c r="Q629" i="31"/>
  <c r="I629" i="31"/>
  <c r="O628" i="31"/>
  <c r="G628" i="31"/>
  <c r="M627" i="31"/>
  <c r="K626" i="31"/>
  <c r="Q625" i="31"/>
  <c r="I625" i="31"/>
  <c r="O624" i="31"/>
  <c r="G624" i="31"/>
  <c r="M623" i="31"/>
  <c r="K622" i="31"/>
  <c r="Q621" i="31"/>
  <c r="I621" i="31"/>
  <c r="O620" i="31"/>
  <c r="G620" i="31"/>
  <c r="M619" i="31"/>
  <c r="K618" i="31"/>
  <c r="Q617" i="31"/>
  <c r="I617" i="31"/>
  <c r="O616" i="31"/>
  <c r="G616" i="31"/>
  <c r="M615" i="31"/>
  <c r="K614" i="31"/>
  <c r="Q613" i="31"/>
  <c r="I613" i="31"/>
  <c r="O612" i="31"/>
  <c r="G612" i="31"/>
  <c r="M611" i="31"/>
  <c r="K610" i="31"/>
  <c r="Q609" i="31"/>
  <c r="I609" i="31"/>
  <c r="O608" i="31"/>
  <c r="G608" i="31"/>
  <c r="M607" i="31"/>
  <c r="K606" i="31"/>
  <c r="Q605" i="31"/>
  <c r="I605" i="31"/>
  <c r="O604" i="31"/>
  <c r="G604" i="31"/>
  <c r="M603" i="31"/>
  <c r="K602" i="31"/>
  <c r="Q601" i="31"/>
  <c r="I601" i="31"/>
  <c r="O600" i="31"/>
  <c r="G600" i="31"/>
  <c r="M599" i="31"/>
  <c r="K598" i="31"/>
  <c r="Q597" i="31"/>
  <c r="I597" i="31"/>
  <c r="O596" i="31"/>
  <c r="G596" i="31"/>
  <c r="M595" i="31"/>
  <c r="K594" i="31"/>
  <c r="Q593" i="31"/>
  <c r="I593" i="31"/>
  <c r="O592" i="31"/>
  <c r="G592" i="31"/>
  <c r="M591" i="31"/>
  <c r="K590" i="31"/>
  <c r="F692" i="31"/>
  <c r="H681" i="31"/>
  <c r="L679" i="31"/>
  <c r="L678" i="31"/>
  <c r="O677" i="31"/>
  <c r="J676" i="31"/>
  <c r="N675" i="31"/>
  <c r="J674" i="31"/>
  <c r="P673" i="31"/>
  <c r="H673" i="31"/>
  <c r="N672" i="31"/>
  <c r="F672" i="31"/>
  <c r="L671" i="31"/>
  <c r="J670" i="31"/>
  <c r="P669" i="31"/>
  <c r="H669" i="31"/>
  <c r="N668" i="31"/>
  <c r="F668" i="31"/>
  <c r="L667" i="31"/>
  <c r="J666" i="31"/>
  <c r="P665" i="31"/>
  <c r="H665" i="31"/>
  <c r="N664" i="31"/>
  <c r="F664" i="31"/>
  <c r="L663" i="31"/>
  <c r="J662" i="31"/>
  <c r="P661" i="31"/>
  <c r="H661" i="31"/>
  <c r="N660" i="31"/>
  <c r="F660" i="31"/>
  <c r="L659" i="31"/>
  <c r="J658" i="31"/>
  <c r="P657" i="31"/>
  <c r="H657" i="31"/>
  <c r="N656" i="31"/>
  <c r="F656" i="31"/>
  <c r="L655" i="31"/>
  <c r="J654" i="31"/>
  <c r="P653" i="31"/>
  <c r="H653" i="31"/>
  <c r="N652" i="31"/>
  <c r="F652" i="31"/>
  <c r="L651" i="31"/>
  <c r="J650" i="31"/>
  <c r="P649" i="31"/>
  <c r="H649" i="31"/>
  <c r="N648" i="31"/>
  <c r="F648" i="31"/>
  <c r="L647" i="31"/>
  <c r="J646" i="31"/>
  <c r="P645" i="31"/>
  <c r="H645" i="31"/>
  <c r="N644" i="31"/>
  <c r="F644" i="31"/>
  <c r="L643" i="31"/>
  <c r="J642" i="31"/>
  <c r="P641" i="31"/>
  <c r="H641" i="31"/>
  <c r="N640" i="31"/>
  <c r="F640" i="31"/>
  <c r="L639" i="31"/>
  <c r="J638" i="31"/>
  <c r="P637" i="31"/>
  <c r="H637" i="31"/>
  <c r="N636" i="31"/>
  <c r="F636" i="31"/>
  <c r="L635" i="31"/>
  <c r="J634" i="31"/>
  <c r="P633" i="31"/>
  <c r="H633" i="31"/>
  <c r="N632" i="31"/>
  <c r="F632" i="31"/>
  <c r="L631" i="31"/>
  <c r="J630" i="31"/>
  <c r="P629" i="31"/>
  <c r="H629" i="31"/>
  <c r="N628" i="31"/>
  <c r="F628" i="31"/>
  <c r="L627" i="31"/>
  <c r="J626" i="31"/>
  <c r="P625" i="31"/>
  <c r="H625" i="31"/>
  <c r="N624" i="31"/>
  <c r="F624" i="31"/>
  <c r="L623" i="31"/>
  <c r="J622" i="31"/>
  <c r="P621" i="31"/>
  <c r="H621" i="31"/>
  <c r="N620" i="31"/>
  <c r="F620" i="31"/>
  <c r="L619" i="31"/>
  <c r="J618" i="31"/>
  <c r="P617" i="31"/>
  <c r="H617" i="31"/>
  <c r="N616" i="31"/>
  <c r="F616" i="31"/>
  <c r="L615" i="31"/>
  <c r="J614" i="31"/>
  <c r="P613" i="31"/>
  <c r="H613" i="31"/>
  <c r="N612" i="31"/>
  <c r="F612" i="31"/>
  <c r="L611" i="31"/>
  <c r="J610" i="31"/>
  <c r="P609" i="31"/>
  <c r="H609" i="31"/>
  <c r="N608" i="31"/>
  <c r="F608" i="31"/>
  <c r="L607" i="31"/>
  <c r="J606" i="31"/>
  <c r="P605" i="31"/>
  <c r="H605" i="31"/>
  <c r="N604" i="31"/>
  <c r="F604" i="31"/>
  <c r="L603" i="31"/>
  <c r="J602" i="31"/>
  <c r="P601" i="31"/>
  <c r="H601" i="31"/>
  <c r="N600" i="31"/>
  <c r="F600" i="31"/>
  <c r="L599" i="31"/>
  <c r="J598" i="31"/>
  <c r="P597" i="31"/>
  <c r="H597" i="31"/>
  <c r="N596" i="31"/>
  <c r="F596" i="31"/>
  <c r="L595" i="31"/>
  <c r="L691" i="31"/>
  <c r="J686" i="31"/>
  <c r="P685" i="31"/>
  <c r="F681" i="31"/>
  <c r="J679" i="31"/>
  <c r="J678" i="31"/>
  <c r="N677" i="31"/>
  <c r="H676" i="31"/>
  <c r="M675" i="31"/>
  <c r="I674" i="31"/>
  <c r="O673" i="31"/>
  <c r="G673" i="31"/>
  <c r="M672" i="31"/>
  <c r="K671" i="31"/>
  <c r="Q670" i="31"/>
  <c r="I670" i="31"/>
  <c r="O669" i="31"/>
  <c r="G669" i="31"/>
  <c r="M668" i="31"/>
  <c r="K667" i="31"/>
  <c r="Q666" i="31"/>
  <c r="I666" i="31"/>
  <c r="O665" i="31"/>
  <c r="G665" i="31"/>
  <c r="M664" i="31"/>
  <c r="K663" i="31"/>
  <c r="Q662" i="31"/>
  <c r="I662" i="31"/>
  <c r="O661" i="31"/>
  <c r="G661" i="31"/>
  <c r="M660" i="31"/>
  <c r="K659" i="31"/>
  <c r="Q658" i="31"/>
  <c r="I658" i="31"/>
  <c r="O657" i="31"/>
  <c r="G657" i="31"/>
  <c r="M656" i="31"/>
  <c r="K655" i="31"/>
  <c r="Q654" i="31"/>
  <c r="I654" i="31"/>
  <c r="O653" i="31"/>
  <c r="G653" i="31"/>
  <c r="M652" i="31"/>
  <c r="K651" i="31"/>
  <c r="Q650" i="31"/>
  <c r="I650" i="31"/>
  <c r="O649" i="31"/>
  <c r="G649" i="31"/>
  <c r="M648" i="31"/>
  <c r="K647" i="31"/>
  <c r="Q646" i="31"/>
  <c r="I646" i="31"/>
  <c r="O645" i="31"/>
  <c r="G645" i="31"/>
  <c r="M644" i="31"/>
  <c r="K643" i="31"/>
  <c r="Q642" i="31"/>
  <c r="I642" i="31"/>
  <c r="O641" i="31"/>
  <c r="G641" i="31"/>
  <c r="M640" i="31"/>
  <c r="K639" i="31"/>
  <c r="Q638" i="31"/>
  <c r="I638" i="31"/>
  <c r="O637" i="31"/>
  <c r="G637" i="31"/>
  <c r="M636" i="31"/>
  <c r="K635" i="31"/>
  <c r="Q634" i="31"/>
  <c r="I634" i="31"/>
  <c r="O633" i="31"/>
  <c r="G633" i="31"/>
  <c r="M632" i="31"/>
  <c r="K631" i="31"/>
  <c r="Q630" i="31"/>
  <c r="I630" i="31"/>
  <c r="O629" i="31"/>
  <c r="G629" i="31"/>
  <c r="M628" i="31"/>
  <c r="K627" i="31"/>
  <c r="Q626" i="31"/>
  <c r="I626" i="31"/>
  <c r="O625" i="31"/>
  <c r="G625" i="31"/>
  <c r="M624" i="31"/>
  <c r="K623" i="31"/>
  <c r="Q622" i="31"/>
  <c r="I622" i="31"/>
  <c r="O621" i="31"/>
  <c r="G621" i="31"/>
  <c r="M620" i="31"/>
  <c r="K619" i="31"/>
  <c r="Q618" i="31"/>
  <c r="I618" i="31"/>
  <c r="O617" i="31"/>
  <c r="G617" i="31"/>
  <c r="M616" i="31"/>
  <c r="K615" i="31"/>
  <c r="Q614" i="31"/>
  <c r="I614" i="31"/>
  <c r="O613" i="31"/>
  <c r="G613" i="31"/>
  <c r="M612" i="31"/>
  <c r="K611" i="31"/>
  <c r="Q610" i="31"/>
  <c r="I610" i="31"/>
  <c r="O609" i="31"/>
  <c r="G609" i="31"/>
  <c r="M608" i="31"/>
  <c r="K607" i="31"/>
  <c r="Q606" i="31"/>
  <c r="I606" i="31"/>
  <c r="O605" i="31"/>
  <c r="G605" i="31"/>
  <c r="M604" i="31"/>
  <c r="K603" i="31"/>
  <c r="Q602" i="31"/>
  <c r="I602" i="31"/>
  <c r="O601" i="31"/>
  <c r="G601" i="31"/>
  <c r="M600" i="31"/>
  <c r="K599" i="31"/>
  <c r="Q598" i="31"/>
  <c r="I598" i="31"/>
  <c r="O597" i="31"/>
  <c r="G597" i="31"/>
  <c r="M596" i="31"/>
  <c r="K595" i="31"/>
  <c r="Q594" i="31"/>
  <c r="I594" i="31"/>
  <c r="O593" i="31"/>
  <c r="G593" i="31"/>
  <c r="M592" i="31"/>
  <c r="K591" i="31"/>
  <c r="Q590" i="31"/>
  <c r="I590" i="31"/>
  <c r="O589" i="31"/>
  <c r="H685" i="31"/>
  <c r="N680" i="31"/>
  <c r="H679" i="31"/>
  <c r="I678" i="31"/>
  <c r="M677" i="31"/>
  <c r="P676" i="31"/>
  <c r="G676" i="31"/>
  <c r="L675" i="31"/>
  <c r="Q674" i="31"/>
  <c r="H674" i="31"/>
  <c r="N673" i="31"/>
  <c r="F673" i="31"/>
  <c r="L672" i="31"/>
  <c r="J671" i="31"/>
  <c r="P670" i="31"/>
  <c r="H670" i="31"/>
  <c r="N669" i="31"/>
  <c r="F669" i="31"/>
  <c r="L668" i="31"/>
  <c r="J667" i="31"/>
  <c r="P666" i="31"/>
  <c r="H666" i="31"/>
  <c r="N665" i="31"/>
  <c r="F665" i="31"/>
  <c r="L664" i="31"/>
  <c r="J663" i="31"/>
  <c r="P662" i="31"/>
  <c r="H662" i="31"/>
  <c r="N661" i="31"/>
  <c r="F661" i="31"/>
  <c r="L660" i="31"/>
  <c r="J659" i="31"/>
  <c r="P658" i="31"/>
  <c r="H658" i="31"/>
  <c r="N657" i="31"/>
  <c r="F657" i="31"/>
  <c r="L656" i="31"/>
  <c r="J655" i="31"/>
  <c r="P654" i="31"/>
  <c r="H654" i="31"/>
  <c r="N653" i="31"/>
  <c r="F653" i="31"/>
  <c r="L652" i="31"/>
  <c r="J651" i="31"/>
  <c r="P650" i="31"/>
  <c r="H650" i="31"/>
  <c r="N649" i="31"/>
  <c r="F649" i="31"/>
  <c r="L648" i="31"/>
  <c r="J647" i="31"/>
  <c r="P646" i="31"/>
  <c r="H646" i="31"/>
  <c r="N645" i="31"/>
  <c r="F645" i="31"/>
  <c r="L644" i="31"/>
  <c r="J643" i="31"/>
  <c r="P642" i="31"/>
  <c r="H642" i="31"/>
  <c r="N641" i="31"/>
  <c r="F641" i="31"/>
  <c r="L640" i="31"/>
  <c r="J639" i="31"/>
  <c r="P638" i="31"/>
  <c r="H638" i="31"/>
  <c r="N637" i="31"/>
  <c r="F637" i="31"/>
  <c r="L636" i="31"/>
  <c r="J635" i="31"/>
  <c r="P634" i="31"/>
  <c r="H634" i="31"/>
  <c r="N633" i="31"/>
  <c r="F633" i="31"/>
  <c r="L632" i="31"/>
  <c r="J631" i="31"/>
  <c r="P630" i="31"/>
  <c r="H630" i="31"/>
  <c r="N629" i="31"/>
  <c r="F629" i="31"/>
  <c r="L628" i="31"/>
  <c r="J627" i="31"/>
  <c r="P626" i="31"/>
  <c r="H626" i="31"/>
  <c r="N625" i="31"/>
  <c r="F625" i="31"/>
  <c r="L624" i="31"/>
  <c r="J623" i="31"/>
  <c r="P622" i="31"/>
  <c r="H622" i="31"/>
  <c r="N621" i="31"/>
  <c r="F621" i="31"/>
  <c r="L620" i="31"/>
  <c r="J619" i="31"/>
  <c r="P618" i="31"/>
  <c r="H618" i="31"/>
  <c r="N617" i="31"/>
  <c r="F617" i="31"/>
  <c r="L616" i="31"/>
  <c r="J615" i="31"/>
  <c r="P614" i="31"/>
  <c r="H614" i="31"/>
  <c r="N613" i="31"/>
  <c r="F613" i="31"/>
  <c r="L612" i="31"/>
  <c r="J611" i="31"/>
  <c r="P610" i="31"/>
  <c r="H610" i="31"/>
  <c r="N609" i="31"/>
  <c r="F609" i="31"/>
  <c r="L608" i="31"/>
  <c r="J607" i="31"/>
  <c r="P606" i="31"/>
  <c r="H606" i="31"/>
  <c r="N605" i="31"/>
  <c r="F605" i="31"/>
  <c r="L604" i="31"/>
  <c r="J603" i="31"/>
  <c r="P602" i="31"/>
  <c r="H602" i="31"/>
  <c r="N601" i="31"/>
  <c r="F601" i="31"/>
  <c r="L600" i="31"/>
  <c r="J599" i="31"/>
  <c r="P598" i="31"/>
  <c r="H598" i="31"/>
  <c r="N597" i="31"/>
  <c r="F597" i="31"/>
  <c r="L596" i="31"/>
  <c r="J595" i="31"/>
  <c r="P594" i="31"/>
  <c r="H594" i="31"/>
  <c r="N593" i="31"/>
  <c r="F593" i="31"/>
  <c r="L592" i="31"/>
  <c r="J591" i="31"/>
  <c r="P590" i="31"/>
  <c r="H590" i="31"/>
  <c r="N589" i="31"/>
  <c r="J690" i="31"/>
  <c r="P689" i="31"/>
  <c r="N684" i="31"/>
  <c r="L680" i="31"/>
  <c r="F679" i="31"/>
  <c r="H678" i="31"/>
  <c r="L677" i="31"/>
  <c r="O676" i="31"/>
  <c r="F676" i="31"/>
  <c r="K675" i="31"/>
  <c r="P674" i="31"/>
  <c r="G674" i="31"/>
  <c r="M673" i="31"/>
  <c r="K672" i="31"/>
  <c r="Q671" i="31"/>
  <c r="I671" i="31"/>
  <c r="O670" i="31"/>
  <c r="G670" i="31"/>
  <c r="M669" i="31"/>
  <c r="K668" i="31"/>
  <c r="Q667" i="31"/>
  <c r="I667" i="31"/>
  <c r="O666" i="31"/>
  <c r="G666" i="31"/>
  <c r="M665" i="31"/>
  <c r="K664" i="31"/>
  <c r="Q663" i="31"/>
  <c r="I663" i="31"/>
  <c r="O662" i="31"/>
  <c r="G662" i="31"/>
  <c r="M661" i="31"/>
  <c r="K660" i="31"/>
  <c r="Q659" i="31"/>
  <c r="I659" i="31"/>
  <c r="O658" i="31"/>
  <c r="G658" i="31"/>
  <c r="M657" i="31"/>
  <c r="K656" i="31"/>
  <c r="Q655" i="31"/>
  <c r="I655" i="31"/>
  <c r="O654" i="31"/>
  <c r="G654" i="31"/>
  <c r="M653" i="31"/>
  <c r="K652" i="31"/>
  <c r="Q651" i="31"/>
  <c r="I651" i="31"/>
  <c r="O650" i="31"/>
  <c r="G650" i="31"/>
  <c r="M649" i="31"/>
  <c r="K648" i="31"/>
  <c r="Q647" i="31"/>
  <c r="I647" i="31"/>
  <c r="O646" i="31"/>
  <c r="G646" i="31"/>
  <c r="M645" i="31"/>
  <c r="K644" i="31"/>
  <c r="Q643" i="31"/>
  <c r="I643" i="31"/>
  <c r="O642" i="31"/>
  <c r="G642" i="31"/>
  <c r="M641" i="31"/>
  <c r="K640" i="31"/>
  <c r="Q639" i="31"/>
  <c r="I639" i="31"/>
  <c r="O638" i="31"/>
  <c r="G638" i="31"/>
  <c r="M637" i="31"/>
  <c r="K636" i="31"/>
  <c r="Q635" i="31"/>
  <c r="I635" i="31"/>
  <c r="O634" i="31"/>
  <c r="G634" i="31"/>
  <c r="M633" i="31"/>
  <c r="K632" i="31"/>
  <c r="Q631" i="31"/>
  <c r="I631" i="31"/>
  <c r="O630" i="31"/>
  <c r="G630" i="31"/>
  <c r="M629" i="31"/>
  <c r="K628" i="31"/>
  <c r="Q627" i="31"/>
  <c r="I627" i="31"/>
  <c r="O626" i="31"/>
  <c r="G626" i="31"/>
  <c r="M625" i="31"/>
  <c r="K624" i="31"/>
  <c r="Q623" i="31"/>
  <c r="I623" i="31"/>
  <c r="O622" i="31"/>
  <c r="G622" i="31"/>
  <c r="M621" i="31"/>
  <c r="K620" i="31"/>
  <c r="Q619" i="31"/>
  <c r="I619" i="31"/>
  <c r="O618" i="31"/>
  <c r="G618" i="31"/>
  <c r="M617" i="31"/>
  <c r="K616" i="31"/>
  <c r="Q615" i="31"/>
  <c r="I615" i="31"/>
  <c r="O614" i="31"/>
  <c r="G614" i="31"/>
  <c r="M613" i="31"/>
  <c r="K612" i="31"/>
  <c r="Q611" i="31"/>
  <c r="I611" i="31"/>
  <c r="O610" i="31"/>
  <c r="G610" i="31"/>
  <c r="M609" i="31"/>
  <c r="K608" i="31"/>
  <c r="Q607" i="31"/>
  <c r="I607" i="31"/>
  <c r="O606" i="31"/>
  <c r="G606" i="31"/>
  <c r="M605" i="31"/>
  <c r="K604" i="31"/>
  <c r="Q603" i="31"/>
  <c r="I603" i="31"/>
  <c r="O602" i="31"/>
  <c r="G602" i="31"/>
  <c r="M601" i="31"/>
  <c r="K600" i="31"/>
  <c r="Q599" i="31"/>
  <c r="I599" i="31"/>
  <c r="O598" i="31"/>
  <c r="G598" i="31"/>
  <c r="M597" i="31"/>
  <c r="K596" i="31"/>
  <c r="Q595" i="31"/>
  <c r="I595" i="31"/>
  <c r="O594" i="31"/>
  <c r="G594" i="31"/>
  <c r="M593" i="31"/>
  <c r="K592" i="31"/>
  <c r="Q591" i="31"/>
  <c r="I591" i="31"/>
  <c r="O590" i="31"/>
  <c r="G590" i="31"/>
  <c r="M589" i="31"/>
  <c r="H689" i="31"/>
  <c r="F684" i="31"/>
  <c r="F680" i="31"/>
  <c r="G678" i="31"/>
  <c r="J677" i="31"/>
  <c r="N676" i="31"/>
  <c r="J675" i="31"/>
  <c r="O674" i="31"/>
  <c r="F674" i="31"/>
  <c r="L673" i="31"/>
  <c r="J672" i="31"/>
  <c r="P671" i="31"/>
  <c r="H671" i="31"/>
  <c r="N670" i="31"/>
  <c r="F670" i="31"/>
  <c r="L669" i="31"/>
  <c r="J668" i="31"/>
  <c r="P667" i="31"/>
  <c r="H667" i="31"/>
  <c r="N666" i="31"/>
  <c r="F666" i="31"/>
  <c r="L665" i="31"/>
  <c r="J664" i="31"/>
  <c r="P663" i="31"/>
  <c r="H663" i="31"/>
  <c r="N662" i="31"/>
  <c r="F662" i="31"/>
  <c r="L661" i="31"/>
  <c r="J660" i="31"/>
  <c r="P659" i="31"/>
  <c r="H659" i="31"/>
  <c r="N658" i="31"/>
  <c r="F658" i="31"/>
  <c r="L657" i="31"/>
  <c r="J656" i="31"/>
  <c r="P655" i="31"/>
  <c r="H655" i="31"/>
  <c r="N654" i="31"/>
  <c r="F654" i="31"/>
  <c r="L653" i="31"/>
  <c r="J652" i="31"/>
  <c r="P651" i="31"/>
  <c r="H651" i="31"/>
  <c r="N650" i="31"/>
  <c r="F650" i="31"/>
  <c r="L649" i="31"/>
  <c r="J648" i="31"/>
  <c r="P647" i="31"/>
  <c r="H647" i="31"/>
  <c r="N646" i="31"/>
  <c r="F646" i="31"/>
  <c r="L645" i="31"/>
  <c r="J644" i="31"/>
  <c r="P643" i="31"/>
  <c r="H643" i="31"/>
  <c r="N642" i="31"/>
  <c r="F642" i="31"/>
  <c r="L641" i="31"/>
  <c r="J640" i="31"/>
  <c r="P639" i="31"/>
  <c r="H639" i="31"/>
  <c r="N638" i="31"/>
  <c r="F638" i="31"/>
  <c r="L637" i="31"/>
  <c r="J636" i="31"/>
  <c r="P635" i="31"/>
  <c r="H635" i="31"/>
  <c r="N634" i="31"/>
  <c r="F634" i="31"/>
  <c r="L633" i="31"/>
  <c r="J632" i="31"/>
  <c r="P631" i="31"/>
  <c r="H631" i="31"/>
  <c r="N630" i="31"/>
  <c r="F630" i="31"/>
  <c r="L629" i="31"/>
  <c r="J628" i="31"/>
  <c r="P627" i="31"/>
  <c r="H627" i="31"/>
  <c r="N626" i="31"/>
  <c r="F626" i="31"/>
  <c r="L625" i="31"/>
  <c r="J624" i="31"/>
  <c r="P623" i="31"/>
  <c r="H623" i="31"/>
  <c r="N622" i="31"/>
  <c r="F622" i="31"/>
  <c r="L621" i="31"/>
  <c r="J620" i="31"/>
  <c r="P619" i="31"/>
  <c r="H619" i="31"/>
  <c r="N618" i="31"/>
  <c r="F618" i="31"/>
  <c r="L617" i="31"/>
  <c r="J616" i="31"/>
  <c r="P615" i="31"/>
  <c r="H615" i="31"/>
  <c r="N614" i="31"/>
  <c r="F614" i="31"/>
  <c r="L613" i="31"/>
  <c r="J612" i="31"/>
  <c r="P611" i="31"/>
  <c r="H611" i="31"/>
  <c r="N610" i="31"/>
  <c r="F610" i="31"/>
  <c r="L609" i="31"/>
  <c r="J608" i="31"/>
  <c r="P607" i="31"/>
  <c r="H607" i="31"/>
  <c r="N606" i="31"/>
  <c r="F606" i="31"/>
  <c r="L605" i="31"/>
  <c r="J604" i="31"/>
  <c r="P603" i="31"/>
  <c r="H603" i="31"/>
  <c r="N602" i="31"/>
  <c r="F602" i="31"/>
  <c r="L601" i="31"/>
  <c r="J600" i="31"/>
  <c r="P599" i="31"/>
  <c r="H599" i="31"/>
  <c r="N598" i="31"/>
  <c r="F598" i="31"/>
  <c r="L597" i="31"/>
  <c r="J596" i="31"/>
  <c r="P595" i="31"/>
  <c r="H595" i="31"/>
  <c r="N594" i="31"/>
  <c r="F594" i="31"/>
  <c r="L593" i="31"/>
  <c r="J592" i="31"/>
  <c r="P591" i="31"/>
  <c r="H591" i="31"/>
  <c r="N590" i="31"/>
  <c r="F590" i="31"/>
  <c r="L589" i="31"/>
  <c r="G589" i="31"/>
  <c r="M588" i="31"/>
  <c r="K587" i="31"/>
  <c r="Q586" i="31"/>
  <c r="I586" i="31"/>
  <c r="O585" i="31"/>
  <c r="G585" i="31"/>
  <c r="M584" i="31"/>
  <c r="K583" i="31"/>
  <c r="Q582" i="31"/>
  <c r="I582" i="31"/>
  <c r="O581" i="31"/>
  <c r="G581" i="31"/>
  <c r="M580" i="31"/>
  <c r="K579" i="31"/>
  <c r="Q578" i="31"/>
  <c r="I578" i="31"/>
  <c r="O577" i="31"/>
  <c r="G577" i="31"/>
  <c r="M576" i="31"/>
  <c r="K575" i="31"/>
  <c r="Q574" i="31"/>
  <c r="I574" i="31"/>
  <c r="O573" i="31"/>
  <c r="G573" i="31"/>
  <c r="M572" i="31"/>
  <c r="K571" i="31"/>
  <c r="Q570" i="31"/>
  <c r="I570" i="31"/>
  <c r="O569" i="31"/>
  <c r="G569" i="31"/>
  <c r="M568" i="31"/>
  <c r="K567" i="31"/>
  <c r="Q566" i="31"/>
  <c r="I566" i="31"/>
  <c r="O565" i="31"/>
  <c r="G565" i="31"/>
  <c r="M564" i="31"/>
  <c r="K563" i="31"/>
  <c r="Q562" i="31"/>
  <c r="I562" i="31"/>
  <c r="O561" i="31"/>
  <c r="G561" i="31"/>
  <c r="M560" i="31"/>
  <c r="K559" i="31"/>
  <c r="Q558" i="31"/>
  <c r="I558" i="31"/>
  <c r="O557" i="31"/>
  <c r="G557" i="31"/>
  <c r="M556" i="31"/>
  <c r="K555" i="31"/>
  <c r="Q554" i="31"/>
  <c r="I554" i="31"/>
  <c r="O553" i="31"/>
  <c r="G553" i="31"/>
  <c r="M552" i="31"/>
  <c r="K551" i="31"/>
  <c r="Q550" i="31"/>
  <c r="I550" i="31"/>
  <c r="O549" i="31"/>
  <c r="G549" i="31"/>
  <c r="M548" i="31"/>
  <c r="K547" i="31"/>
  <c r="Q546" i="31"/>
  <c r="I546" i="31"/>
  <c r="O545" i="31"/>
  <c r="G545" i="31"/>
  <c r="M544" i="31"/>
  <c r="K543" i="31"/>
  <c r="Q542" i="31"/>
  <c r="I542" i="31"/>
  <c r="O541" i="31"/>
  <c r="G541" i="31"/>
  <c r="M540" i="31"/>
  <c r="K539" i="31"/>
  <c r="Q538" i="31"/>
  <c r="I538" i="31"/>
  <c r="O537" i="31"/>
  <c r="G537" i="31"/>
  <c r="M536" i="31"/>
  <c r="K535" i="31"/>
  <c r="Q534" i="31"/>
  <c r="I534" i="31"/>
  <c r="O533" i="31"/>
  <c r="G533" i="31"/>
  <c r="M532" i="31"/>
  <c r="K531" i="31"/>
  <c r="Q530" i="31"/>
  <c r="I530" i="31"/>
  <c r="O529" i="31"/>
  <c r="G529" i="31"/>
  <c r="M528" i="31"/>
  <c r="K527" i="31"/>
  <c r="Q526" i="31"/>
  <c r="I526" i="31"/>
  <c r="O525" i="31"/>
  <c r="G525" i="31"/>
  <c r="M524" i="31"/>
  <c r="K523" i="31"/>
  <c r="Q522" i="31"/>
  <c r="I522" i="31"/>
  <c r="O521" i="31"/>
  <c r="G521" i="31"/>
  <c r="M520" i="31"/>
  <c r="K519" i="31"/>
  <c r="Q518" i="31"/>
  <c r="I518" i="31"/>
  <c r="O517" i="31"/>
  <c r="G517" i="31"/>
  <c r="M516" i="31"/>
  <c r="K515" i="31"/>
  <c r="Q514" i="31"/>
  <c r="I514" i="31"/>
  <c r="O513" i="31"/>
  <c r="G513" i="31"/>
  <c r="M512" i="31"/>
  <c r="K511" i="31"/>
  <c r="Q510" i="31"/>
  <c r="I510" i="31"/>
  <c r="O509" i="31"/>
  <c r="G509" i="31"/>
  <c r="M508" i="31"/>
  <c r="K507" i="31"/>
  <c r="Q506" i="31"/>
  <c r="I506" i="31"/>
  <c r="O505" i="31"/>
  <c r="G505" i="31"/>
  <c r="M504" i="31"/>
  <c r="K503" i="31"/>
  <c r="Q502" i="31"/>
  <c r="I502" i="31"/>
  <c r="O501" i="31"/>
  <c r="G501" i="31"/>
  <c r="M500" i="31"/>
  <c r="K499" i="31"/>
  <c r="Q498" i="31"/>
  <c r="I498" i="31"/>
  <c r="O495" i="31"/>
  <c r="G495" i="31"/>
  <c r="M494" i="31"/>
  <c r="K493" i="31"/>
  <c r="Q492" i="31"/>
  <c r="I492" i="31"/>
  <c r="O491" i="31"/>
  <c r="G491" i="31"/>
  <c r="M490" i="31"/>
  <c r="L590" i="31"/>
  <c r="F589" i="31"/>
  <c r="L588" i="31"/>
  <c r="J587" i="31"/>
  <c r="P586" i="31"/>
  <c r="H586" i="31"/>
  <c r="N585" i="31"/>
  <c r="F585" i="31"/>
  <c r="L584" i="31"/>
  <c r="J583" i="31"/>
  <c r="P582" i="31"/>
  <c r="H582" i="31"/>
  <c r="N581" i="31"/>
  <c r="F581" i="31"/>
  <c r="L580" i="31"/>
  <c r="J579" i="31"/>
  <c r="P578" i="31"/>
  <c r="H578" i="31"/>
  <c r="N577" i="31"/>
  <c r="F577" i="31"/>
  <c r="L576" i="31"/>
  <c r="J575" i="31"/>
  <c r="P574" i="31"/>
  <c r="H574" i="31"/>
  <c r="N573" i="31"/>
  <c r="F573" i="31"/>
  <c r="L572" i="31"/>
  <c r="J571" i="31"/>
  <c r="P570" i="31"/>
  <c r="H570" i="31"/>
  <c r="N569" i="31"/>
  <c r="F569" i="31"/>
  <c r="L568" i="31"/>
  <c r="J567" i="31"/>
  <c r="P566" i="31"/>
  <c r="H566" i="31"/>
  <c r="N565" i="31"/>
  <c r="F565" i="31"/>
  <c r="L564" i="31"/>
  <c r="J563" i="31"/>
  <c r="P562" i="31"/>
  <c r="H562" i="31"/>
  <c r="N561" i="31"/>
  <c r="F561" i="31"/>
  <c r="L560" i="31"/>
  <c r="J559" i="31"/>
  <c r="P558" i="31"/>
  <c r="H558" i="31"/>
  <c r="N557" i="31"/>
  <c r="F557" i="31"/>
  <c r="L556" i="31"/>
  <c r="J555" i="31"/>
  <c r="P554" i="31"/>
  <c r="H554" i="31"/>
  <c r="N553" i="31"/>
  <c r="F553" i="31"/>
  <c r="L552" i="31"/>
  <c r="J551" i="31"/>
  <c r="P550" i="31"/>
  <c r="H550" i="31"/>
  <c r="N549" i="31"/>
  <c r="F549" i="31"/>
  <c r="L548" i="31"/>
  <c r="J547" i="31"/>
  <c r="P546" i="31"/>
  <c r="H546" i="31"/>
  <c r="N545" i="31"/>
  <c r="F545" i="31"/>
  <c r="L544" i="31"/>
  <c r="J543" i="31"/>
  <c r="P542" i="31"/>
  <c r="H542" i="31"/>
  <c r="N541" i="31"/>
  <c r="F541" i="31"/>
  <c r="L540" i="31"/>
  <c r="J539" i="31"/>
  <c r="P538" i="31"/>
  <c r="H538" i="31"/>
  <c r="N537" i="31"/>
  <c r="F537" i="31"/>
  <c r="L536" i="31"/>
  <c r="J535" i="31"/>
  <c r="P534" i="31"/>
  <c r="H534" i="31"/>
  <c r="N533" i="31"/>
  <c r="F533" i="31"/>
  <c r="L532" i="31"/>
  <c r="J531" i="31"/>
  <c r="P530" i="31"/>
  <c r="H530" i="31"/>
  <c r="N529" i="31"/>
  <c r="F529" i="31"/>
  <c r="L528" i="31"/>
  <c r="J527" i="31"/>
  <c r="P526" i="31"/>
  <c r="H526" i="31"/>
  <c r="N525" i="31"/>
  <c r="F525" i="31"/>
  <c r="L524" i="31"/>
  <c r="J523" i="31"/>
  <c r="P522" i="31"/>
  <c r="H522" i="31"/>
  <c r="N521" i="31"/>
  <c r="F521" i="31"/>
  <c r="L520" i="31"/>
  <c r="J519" i="31"/>
  <c r="P518" i="31"/>
  <c r="H518" i="31"/>
  <c r="N517" i="31"/>
  <c r="F517" i="31"/>
  <c r="L516" i="31"/>
  <c r="J515" i="31"/>
  <c r="P514" i="31"/>
  <c r="H514" i="31"/>
  <c r="N513" i="31"/>
  <c r="F513" i="31"/>
  <c r="L512" i="31"/>
  <c r="J511" i="31"/>
  <c r="P510" i="31"/>
  <c r="H510" i="31"/>
  <c r="N509" i="31"/>
  <c r="F509" i="31"/>
  <c r="L508" i="31"/>
  <c r="J507" i="31"/>
  <c r="P506" i="31"/>
  <c r="H506" i="31"/>
  <c r="N505" i="31"/>
  <c r="F505" i="31"/>
  <c r="L504" i="31"/>
  <c r="J503" i="31"/>
  <c r="P502" i="31"/>
  <c r="H502" i="31"/>
  <c r="N501" i="31"/>
  <c r="F501" i="31"/>
  <c r="L500" i="31"/>
  <c r="J499" i="31"/>
  <c r="P498" i="31"/>
  <c r="H498" i="31"/>
  <c r="N495" i="31"/>
  <c r="F495" i="31"/>
  <c r="L494" i="31"/>
  <c r="J590" i="31"/>
  <c r="K588" i="31"/>
  <c r="Q587" i="31"/>
  <c r="I587" i="31"/>
  <c r="O586" i="31"/>
  <c r="G586" i="31"/>
  <c r="M585" i="31"/>
  <c r="K584" i="31"/>
  <c r="Q583" i="31"/>
  <c r="I583" i="31"/>
  <c r="O582" i="31"/>
  <c r="G582" i="31"/>
  <c r="M581" i="31"/>
  <c r="K580" i="31"/>
  <c r="Q579" i="31"/>
  <c r="I579" i="31"/>
  <c r="O578" i="31"/>
  <c r="G578" i="31"/>
  <c r="M577" i="31"/>
  <c r="K576" i="31"/>
  <c r="Q575" i="31"/>
  <c r="I575" i="31"/>
  <c r="O574" i="31"/>
  <c r="G574" i="31"/>
  <c r="M573" i="31"/>
  <c r="K572" i="31"/>
  <c r="Q571" i="31"/>
  <c r="I571" i="31"/>
  <c r="O570" i="31"/>
  <c r="G570" i="31"/>
  <c r="M569" i="31"/>
  <c r="K568" i="31"/>
  <c r="Q567" i="31"/>
  <c r="I567" i="31"/>
  <c r="O566" i="31"/>
  <c r="G566" i="31"/>
  <c r="M565" i="31"/>
  <c r="K564" i="31"/>
  <c r="Q563" i="31"/>
  <c r="I563" i="31"/>
  <c r="O562" i="31"/>
  <c r="G562" i="31"/>
  <c r="M561" i="31"/>
  <c r="K560" i="31"/>
  <c r="Q559" i="31"/>
  <c r="I559" i="31"/>
  <c r="O558" i="31"/>
  <c r="G558" i="31"/>
  <c r="M557" i="31"/>
  <c r="K556" i="31"/>
  <c r="Q555" i="31"/>
  <c r="I555" i="31"/>
  <c r="O554" i="31"/>
  <c r="G554" i="31"/>
  <c r="M553" i="31"/>
  <c r="K552" i="31"/>
  <c r="Q551" i="31"/>
  <c r="I551" i="31"/>
  <c r="O550" i="31"/>
  <c r="G550" i="31"/>
  <c r="M549" i="31"/>
  <c r="K548" i="31"/>
  <c r="Q547" i="31"/>
  <c r="I547" i="31"/>
  <c r="O546" i="31"/>
  <c r="G546" i="31"/>
  <c r="M545" i="31"/>
  <c r="K544" i="31"/>
  <c r="Q543" i="31"/>
  <c r="I543" i="31"/>
  <c r="O542" i="31"/>
  <c r="G542" i="31"/>
  <c r="M541" i="31"/>
  <c r="K540" i="31"/>
  <c r="Q539" i="31"/>
  <c r="I539" i="31"/>
  <c r="O538" i="31"/>
  <c r="G538" i="31"/>
  <c r="M537" i="31"/>
  <c r="K536" i="31"/>
  <c r="Q535" i="31"/>
  <c r="I535" i="31"/>
  <c r="O534" i="31"/>
  <c r="G534" i="31"/>
  <c r="M533" i="31"/>
  <c r="K532" i="31"/>
  <c r="Q531" i="31"/>
  <c r="I531" i="31"/>
  <c r="O530" i="31"/>
  <c r="G530" i="31"/>
  <c r="M529" i="31"/>
  <c r="K528" i="31"/>
  <c r="Q527" i="31"/>
  <c r="I527" i="31"/>
  <c r="O526" i="31"/>
  <c r="G526" i="31"/>
  <c r="M525" i="31"/>
  <c r="K524" i="31"/>
  <c r="Q523" i="31"/>
  <c r="I523" i="31"/>
  <c r="O522" i="31"/>
  <c r="G522" i="31"/>
  <c r="M521" i="31"/>
  <c r="K520" i="31"/>
  <c r="Q519" i="31"/>
  <c r="I519" i="31"/>
  <c r="O518" i="31"/>
  <c r="G518" i="31"/>
  <c r="M517" i="31"/>
  <c r="K516" i="31"/>
  <c r="Q515" i="31"/>
  <c r="I515" i="31"/>
  <c r="O514" i="31"/>
  <c r="G514" i="31"/>
  <c r="M513" i="31"/>
  <c r="K512" i="31"/>
  <c r="Q511" i="31"/>
  <c r="I511" i="31"/>
  <c r="O510" i="31"/>
  <c r="G510" i="31"/>
  <c r="M509" i="31"/>
  <c r="K508" i="31"/>
  <c r="Q507" i="31"/>
  <c r="I507" i="31"/>
  <c r="O506" i="31"/>
  <c r="G506" i="31"/>
  <c r="M505" i="31"/>
  <c r="K504" i="31"/>
  <c r="Q503" i="31"/>
  <c r="I503" i="31"/>
  <c r="O502" i="31"/>
  <c r="G502" i="31"/>
  <c r="M501" i="31"/>
  <c r="K500" i="31"/>
  <c r="Q499" i="31"/>
  <c r="I499" i="31"/>
  <c r="O498" i="31"/>
  <c r="G498" i="31"/>
  <c r="M495" i="31"/>
  <c r="K494" i="31"/>
  <c r="J594" i="31"/>
  <c r="P593" i="31"/>
  <c r="Q589" i="31"/>
  <c r="J588" i="31"/>
  <c r="P587" i="31"/>
  <c r="H587" i="31"/>
  <c r="N586" i="31"/>
  <c r="F586" i="31"/>
  <c r="L585" i="31"/>
  <c r="J584" i="31"/>
  <c r="P583" i="31"/>
  <c r="H583" i="31"/>
  <c r="N582" i="31"/>
  <c r="F582" i="31"/>
  <c r="L581" i="31"/>
  <c r="J580" i="31"/>
  <c r="P579" i="31"/>
  <c r="H579" i="31"/>
  <c r="N578" i="31"/>
  <c r="F578" i="31"/>
  <c r="L577" i="31"/>
  <c r="J576" i="31"/>
  <c r="P575" i="31"/>
  <c r="H575" i="31"/>
  <c r="N574" i="31"/>
  <c r="F574" i="31"/>
  <c r="L573" i="31"/>
  <c r="J572" i="31"/>
  <c r="P571" i="31"/>
  <c r="H571" i="31"/>
  <c r="N570" i="31"/>
  <c r="F570" i="31"/>
  <c r="L569" i="31"/>
  <c r="J568" i="31"/>
  <c r="P567" i="31"/>
  <c r="H567" i="31"/>
  <c r="N566" i="31"/>
  <c r="F566" i="31"/>
  <c r="L565" i="31"/>
  <c r="J564" i="31"/>
  <c r="P563" i="31"/>
  <c r="H563" i="31"/>
  <c r="N562" i="31"/>
  <c r="F562" i="31"/>
  <c r="L561" i="31"/>
  <c r="J560" i="31"/>
  <c r="P559" i="31"/>
  <c r="H559" i="31"/>
  <c r="N558" i="31"/>
  <c r="F558" i="31"/>
  <c r="L557" i="31"/>
  <c r="J556" i="31"/>
  <c r="P555" i="31"/>
  <c r="H555" i="31"/>
  <c r="N554" i="31"/>
  <c r="F554" i="31"/>
  <c r="L553" i="31"/>
  <c r="J552" i="31"/>
  <c r="P551" i="31"/>
  <c r="H551" i="31"/>
  <c r="N550" i="31"/>
  <c r="F550" i="31"/>
  <c r="L549" i="31"/>
  <c r="J548" i="31"/>
  <c r="P547" i="31"/>
  <c r="H547" i="31"/>
  <c r="N546" i="31"/>
  <c r="F546" i="31"/>
  <c r="L545" i="31"/>
  <c r="J544" i="31"/>
  <c r="P543" i="31"/>
  <c r="H543" i="31"/>
  <c r="N542" i="31"/>
  <c r="F542" i="31"/>
  <c r="L541" i="31"/>
  <c r="J540" i="31"/>
  <c r="P539" i="31"/>
  <c r="H539" i="31"/>
  <c r="N538" i="31"/>
  <c r="F538" i="31"/>
  <c r="L537" i="31"/>
  <c r="J536" i="31"/>
  <c r="P535" i="31"/>
  <c r="H535" i="31"/>
  <c r="N534" i="31"/>
  <c r="F534" i="31"/>
  <c r="L533" i="31"/>
  <c r="J532" i="31"/>
  <c r="P531" i="31"/>
  <c r="H531" i="31"/>
  <c r="N530" i="31"/>
  <c r="F530" i="31"/>
  <c r="L529" i="31"/>
  <c r="J528" i="31"/>
  <c r="P527" i="31"/>
  <c r="H527" i="31"/>
  <c r="N526" i="31"/>
  <c r="F526" i="31"/>
  <c r="L525" i="31"/>
  <c r="J524" i="31"/>
  <c r="P523" i="31"/>
  <c r="H523" i="31"/>
  <c r="N522" i="31"/>
  <c r="F522" i="31"/>
  <c r="L521" i="31"/>
  <c r="J520" i="31"/>
  <c r="P519" i="31"/>
  <c r="H519" i="31"/>
  <c r="N518" i="31"/>
  <c r="F518" i="31"/>
  <c r="L517" i="31"/>
  <c r="J516" i="31"/>
  <c r="P515" i="31"/>
  <c r="H515" i="31"/>
  <c r="N514" i="31"/>
  <c r="F514" i="31"/>
  <c r="L513" i="31"/>
  <c r="J512" i="31"/>
  <c r="P511" i="31"/>
  <c r="H511" i="31"/>
  <c r="N510" i="31"/>
  <c r="F510" i="31"/>
  <c r="L509" i="31"/>
  <c r="J508" i="31"/>
  <c r="P507" i="31"/>
  <c r="H507" i="31"/>
  <c r="N506" i="31"/>
  <c r="F506" i="31"/>
  <c r="L505" i="31"/>
  <c r="J504" i="31"/>
  <c r="P503" i="31"/>
  <c r="H503" i="31"/>
  <c r="N502" i="31"/>
  <c r="F502" i="31"/>
  <c r="L501" i="31"/>
  <c r="J500" i="31"/>
  <c r="P499" i="31"/>
  <c r="H499" i="31"/>
  <c r="N498" i="31"/>
  <c r="F498" i="31"/>
  <c r="L495" i="31"/>
  <c r="J494" i="31"/>
  <c r="H593" i="31"/>
  <c r="P589" i="31"/>
  <c r="Q588" i="31"/>
  <c r="I588" i="31"/>
  <c r="O587" i="31"/>
  <c r="G587" i="31"/>
  <c r="M586" i="31"/>
  <c r="K585" i="31"/>
  <c r="Q584" i="31"/>
  <c r="I584" i="31"/>
  <c r="O583" i="31"/>
  <c r="G583" i="31"/>
  <c r="M582" i="31"/>
  <c r="K581" i="31"/>
  <c r="Q580" i="31"/>
  <c r="I580" i="31"/>
  <c r="O579" i="31"/>
  <c r="G579" i="31"/>
  <c r="M578" i="31"/>
  <c r="K577" i="31"/>
  <c r="Q576" i="31"/>
  <c r="I576" i="31"/>
  <c r="O575" i="31"/>
  <c r="G575" i="31"/>
  <c r="M574" i="31"/>
  <c r="K573" i="31"/>
  <c r="Q572" i="31"/>
  <c r="I572" i="31"/>
  <c r="O571" i="31"/>
  <c r="G571" i="31"/>
  <c r="M570" i="31"/>
  <c r="K569" i="31"/>
  <c r="Q568" i="31"/>
  <c r="I568" i="31"/>
  <c r="O567" i="31"/>
  <c r="G567" i="31"/>
  <c r="M566" i="31"/>
  <c r="K565" i="31"/>
  <c r="Q564" i="31"/>
  <c r="I564" i="31"/>
  <c r="O563" i="31"/>
  <c r="G563" i="31"/>
  <c r="M562" i="31"/>
  <c r="K561" i="31"/>
  <c r="Q560" i="31"/>
  <c r="I560" i="31"/>
  <c r="O559" i="31"/>
  <c r="G559" i="31"/>
  <c r="M558" i="31"/>
  <c r="K557" i="31"/>
  <c r="Q556" i="31"/>
  <c r="I556" i="31"/>
  <c r="O555" i="31"/>
  <c r="G555" i="31"/>
  <c r="M554" i="31"/>
  <c r="K553" i="31"/>
  <c r="Q552" i="31"/>
  <c r="I552" i="31"/>
  <c r="O551" i="31"/>
  <c r="G551" i="31"/>
  <c r="M550" i="31"/>
  <c r="K549" i="31"/>
  <c r="Q548" i="31"/>
  <c r="I548" i="31"/>
  <c r="O547" i="31"/>
  <c r="G547" i="31"/>
  <c r="M546" i="31"/>
  <c r="K545" i="31"/>
  <c r="Q544" i="31"/>
  <c r="I544" i="31"/>
  <c r="O543" i="31"/>
  <c r="G543" i="31"/>
  <c r="M542" i="31"/>
  <c r="K541" i="31"/>
  <c r="Q540" i="31"/>
  <c r="I540" i="31"/>
  <c r="O539" i="31"/>
  <c r="G539" i="31"/>
  <c r="M538" i="31"/>
  <c r="K537" i="31"/>
  <c r="Q536" i="31"/>
  <c r="I536" i="31"/>
  <c r="O535" i="31"/>
  <c r="G535" i="31"/>
  <c r="M534" i="31"/>
  <c r="K533" i="31"/>
  <c r="Q532" i="31"/>
  <c r="I532" i="31"/>
  <c r="O531" i="31"/>
  <c r="G531" i="31"/>
  <c r="M530" i="31"/>
  <c r="K529" i="31"/>
  <c r="Q528" i="31"/>
  <c r="I528" i="31"/>
  <c r="O527" i="31"/>
  <c r="G527" i="31"/>
  <c r="M526" i="31"/>
  <c r="K525" i="31"/>
  <c r="Q524" i="31"/>
  <c r="I524" i="31"/>
  <c r="O523" i="31"/>
  <c r="G523" i="31"/>
  <c r="M522" i="31"/>
  <c r="K521" i="31"/>
  <c r="Q520" i="31"/>
  <c r="I520" i="31"/>
  <c r="O519" i="31"/>
  <c r="G519" i="31"/>
  <c r="M518" i="31"/>
  <c r="K517" i="31"/>
  <c r="Q516" i="31"/>
  <c r="I516" i="31"/>
  <c r="O515" i="31"/>
  <c r="G515" i="31"/>
  <c r="M514" i="31"/>
  <c r="K513" i="31"/>
  <c r="Q512" i="31"/>
  <c r="I512" i="31"/>
  <c r="O511" i="31"/>
  <c r="G511" i="31"/>
  <c r="M510" i="31"/>
  <c r="K509" i="31"/>
  <c r="Q508" i="31"/>
  <c r="I508" i="31"/>
  <c r="O507" i="31"/>
  <c r="G507" i="31"/>
  <c r="M506" i="31"/>
  <c r="K505" i="31"/>
  <c r="Q504" i="31"/>
  <c r="I504" i="31"/>
  <c r="O503" i="31"/>
  <c r="G503" i="31"/>
  <c r="M502" i="31"/>
  <c r="K501" i="31"/>
  <c r="Q500" i="31"/>
  <c r="I500" i="31"/>
  <c r="O499" i="31"/>
  <c r="G499" i="31"/>
  <c r="M498" i="31"/>
  <c r="K495" i="31"/>
  <c r="Q494" i="31"/>
  <c r="I494" i="31"/>
  <c r="O493" i="31"/>
  <c r="G493" i="31"/>
  <c r="M492" i="31"/>
  <c r="K491" i="31"/>
  <c r="Q490" i="31"/>
  <c r="I490" i="31"/>
  <c r="N592" i="31"/>
  <c r="J589" i="31"/>
  <c r="P588" i="31"/>
  <c r="H588" i="31"/>
  <c r="N587" i="31"/>
  <c r="F587" i="31"/>
  <c r="L586" i="31"/>
  <c r="J585" i="31"/>
  <c r="P584" i="31"/>
  <c r="H584" i="31"/>
  <c r="N583" i="31"/>
  <c r="F583" i="31"/>
  <c r="L582" i="31"/>
  <c r="J581" i="31"/>
  <c r="P580" i="31"/>
  <c r="H580" i="31"/>
  <c r="N579" i="31"/>
  <c r="F579" i="31"/>
  <c r="L578" i="31"/>
  <c r="J577" i="31"/>
  <c r="P576" i="31"/>
  <c r="H576" i="31"/>
  <c r="N575" i="31"/>
  <c r="F575" i="31"/>
  <c r="L574" i="31"/>
  <c r="J573" i="31"/>
  <c r="P572" i="31"/>
  <c r="H572" i="31"/>
  <c r="N571" i="31"/>
  <c r="F571" i="31"/>
  <c r="L570" i="31"/>
  <c r="J569" i="31"/>
  <c r="P568" i="31"/>
  <c r="H568" i="31"/>
  <c r="N567" i="31"/>
  <c r="F567" i="31"/>
  <c r="L566" i="31"/>
  <c r="J565" i="31"/>
  <c r="P564" i="31"/>
  <c r="H564" i="31"/>
  <c r="N563" i="31"/>
  <c r="F563" i="31"/>
  <c r="L562" i="31"/>
  <c r="J561" i="31"/>
  <c r="P560" i="31"/>
  <c r="H560" i="31"/>
  <c r="N559" i="31"/>
  <c r="F559" i="31"/>
  <c r="L558" i="31"/>
  <c r="J557" i="31"/>
  <c r="P556" i="31"/>
  <c r="H556" i="31"/>
  <c r="N555" i="31"/>
  <c r="F555" i="31"/>
  <c r="L554" i="31"/>
  <c r="J553" i="31"/>
  <c r="P552" i="31"/>
  <c r="H552" i="31"/>
  <c r="N551" i="31"/>
  <c r="F551" i="31"/>
  <c r="L550" i="31"/>
  <c r="J549" i="31"/>
  <c r="P548" i="31"/>
  <c r="H548" i="31"/>
  <c r="N547" i="31"/>
  <c r="F547" i="31"/>
  <c r="L546" i="31"/>
  <c r="J545" i="31"/>
  <c r="P544" i="31"/>
  <c r="H544" i="31"/>
  <c r="N543" i="31"/>
  <c r="F543" i="31"/>
  <c r="L542" i="31"/>
  <c r="J541" i="31"/>
  <c r="P540" i="31"/>
  <c r="H540" i="31"/>
  <c r="N539" i="31"/>
  <c r="F539" i="31"/>
  <c r="L538" i="31"/>
  <c r="J537" i="31"/>
  <c r="P536" i="31"/>
  <c r="H536" i="31"/>
  <c r="N535" i="31"/>
  <c r="F535" i="31"/>
  <c r="L534" i="31"/>
  <c r="J533" i="31"/>
  <c r="P532" i="31"/>
  <c r="H532" i="31"/>
  <c r="N531" i="31"/>
  <c r="F531" i="31"/>
  <c r="L530" i="31"/>
  <c r="J529" i="31"/>
  <c r="P528" i="31"/>
  <c r="H528" i="31"/>
  <c r="N527" i="31"/>
  <c r="F527" i="31"/>
  <c r="L526" i="31"/>
  <c r="J525" i="31"/>
  <c r="P524" i="31"/>
  <c r="H524" i="31"/>
  <c r="N523" i="31"/>
  <c r="F523" i="31"/>
  <c r="L522" i="31"/>
  <c r="J521" i="31"/>
  <c r="P520" i="31"/>
  <c r="H520" i="31"/>
  <c r="N519" i="31"/>
  <c r="F519" i="31"/>
  <c r="L518" i="31"/>
  <c r="J517" i="31"/>
  <c r="P516" i="31"/>
  <c r="H516" i="31"/>
  <c r="N515" i="31"/>
  <c r="F515" i="31"/>
  <c r="L514" i="31"/>
  <c r="J513" i="31"/>
  <c r="P512" i="31"/>
  <c r="H512" i="31"/>
  <c r="N511" i="31"/>
  <c r="F511" i="31"/>
  <c r="L510" i="31"/>
  <c r="J509" i="31"/>
  <c r="P508" i="31"/>
  <c r="H508" i="31"/>
  <c r="N507" i="31"/>
  <c r="F507" i="31"/>
  <c r="L506" i="31"/>
  <c r="J505" i="31"/>
  <c r="P504" i="31"/>
  <c r="H504" i="31"/>
  <c r="N503" i="31"/>
  <c r="F503" i="31"/>
  <c r="L502" i="31"/>
  <c r="J501" i="31"/>
  <c r="P500" i="31"/>
  <c r="H500" i="31"/>
  <c r="N499" i="31"/>
  <c r="F499" i="31"/>
  <c r="L498" i="31"/>
  <c r="J495" i="31"/>
  <c r="P494" i="31"/>
  <c r="H494" i="31"/>
  <c r="N493" i="31"/>
  <c r="F493" i="31"/>
  <c r="L492" i="31"/>
  <c r="J491" i="31"/>
  <c r="F592" i="31"/>
  <c r="I589" i="31"/>
  <c r="O588" i="31"/>
  <c r="G588" i="31"/>
  <c r="M587" i="31"/>
  <c r="K586" i="31"/>
  <c r="Q585" i="31"/>
  <c r="I585" i="31"/>
  <c r="O584" i="31"/>
  <c r="G584" i="31"/>
  <c r="M583" i="31"/>
  <c r="K582" i="31"/>
  <c r="Q581" i="31"/>
  <c r="I581" i="31"/>
  <c r="O580" i="31"/>
  <c r="G580" i="31"/>
  <c r="M579" i="31"/>
  <c r="K578" i="31"/>
  <c r="Q577" i="31"/>
  <c r="I577" i="31"/>
  <c r="O576" i="31"/>
  <c r="G576" i="31"/>
  <c r="M575" i="31"/>
  <c r="K574" i="31"/>
  <c r="Q573" i="31"/>
  <c r="I573" i="31"/>
  <c r="O572" i="31"/>
  <c r="G572" i="31"/>
  <c r="M571" i="31"/>
  <c r="K570" i="31"/>
  <c r="Q569" i="31"/>
  <c r="I569" i="31"/>
  <c r="O568" i="31"/>
  <c r="G568" i="31"/>
  <c r="M567" i="31"/>
  <c r="K566" i="31"/>
  <c r="Q565" i="31"/>
  <c r="I565" i="31"/>
  <c r="O564" i="31"/>
  <c r="G564" i="31"/>
  <c r="M563" i="31"/>
  <c r="K562" i="31"/>
  <c r="Q561" i="31"/>
  <c r="I561" i="31"/>
  <c r="O560" i="31"/>
  <c r="G560" i="31"/>
  <c r="M559" i="31"/>
  <c r="K558" i="31"/>
  <c r="Q557" i="31"/>
  <c r="I557" i="31"/>
  <c r="O556" i="31"/>
  <c r="G556" i="31"/>
  <c r="M555" i="31"/>
  <c r="K554" i="31"/>
  <c r="Q553" i="31"/>
  <c r="I553" i="31"/>
  <c r="O552" i="31"/>
  <c r="G552" i="31"/>
  <c r="M551" i="31"/>
  <c r="K550" i="31"/>
  <c r="Q549" i="31"/>
  <c r="I549" i="31"/>
  <c r="O548" i="31"/>
  <c r="G548" i="31"/>
  <c r="M547" i="31"/>
  <c r="K546" i="31"/>
  <c r="Q545" i="31"/>
  <c r="I545" i="31"/>
  <c r="O544" i="31"/>
  <c r="G544" i="31"/>
  <c r="M543" i="31"/>
  <c r="K542" i="31"/>
  <c r="Q541" i="31"/>
  <c r="I541" i="31"/>
  <c r="O540" i="31"/>
  <c r="G540" i="31"/>
  <c r="M539" i="31"/>
  <c r="K538" i="31"/>
  <c r="Q537" i="31"/>
  <c r="I537" i="31"/>
  <c r="O536" i="31"/>
  <c r="G536" i="31"/>
  <c r="M535" i="31"/>
  <c r="K534" i="31"/>
  <c r="Q533" i="31"/>
  <c r="I533" i="31"/>
  <c r="O532" i="31"/>
  <c r="G532" i="31"/>
  <c r="M531" i="31"/>
  <c r="K530" i="31"/>
  <c r="Q529" i="31"/>
  <c r="I529" i="31"/>
  <c r="O528" i="31"/>
  <c r="G528" i="31"/>
  <c r="M527" i="31"/>
  <c r="K526" i="31"/>
  <c r="Q525" i="31"/>
  <c r="I525" i="31"/>
  <c r="O524" i="31"/>
  <c r="G524" i="31"/>
  <c r="M523" i="31"/>
  <c r="K522" i="31"/>
  <c r="Q521" i="31"/>
  <c r="I521" i="31"/>
  <c r="O520" i="31"/>
  <c r="G520" i="31"/>
  <c r="M519" i="31"/>
  <c r="K518" i="31"/>
  <c r="Q517" i="31"/>
  <c r="I517" i="31"/>
  <c r="O516" i="31"/>
  <c r="G516" i="31"/>
  <c r="M515" i="31"/>
  <c r="K514" i="31"/>
  <c r="Q513" i="31"/>
  <c r="I513" i="31"/>
  <c r="O512" i="31"/>
  <c r="G512" i="31"/>
  <c r="M511" i="31"/>
  <c r="K510" i="31"/>
  <c r="Q509" i="31"/>
  <c r="I509" i="31"/>
  <c r="O508" i="31"/>
  <c r="G508" i="31"/>
  <c r="M507" i="31"/>
  <c r="K506" i="31"/>
  <c r="Q505" i="31"/>
  <c r="I505" i="31"/>
  <c r="O504" i="31"/>
  <c r="G504" i="31"/>
  <c r="M503" i="31"/>
  <c r="K502" i="31"/>
  <c r="Q501" i="31"/>
  <c r="I501" i="31"/>
  <c r="O500" i="31"/>
  <c r="G500" i="31"/>
  <c r="M499" i="31"/>
  <c r="K498" i="31"/>
  <c r="Q495" i="31"/>
  <c r="I495" i="31"/>
  <c r="O494" i="31"/>
  <c r="G494" i="31"/>
  <c r="M493" i="31"/>
  <c r="K492" i="31"/>
  <c r="Q491" i="31"/>
  <c r="I491" i="31"/>
  <c r="O490" i="31"/>
  <c r="G490" i="31"/>
  <c r="M489" i="31"/>
  <c r="K488" i="31"/>
  <c r="L591" i="31"/>
  <c r="H589" i="31"/>
  <c r="N588" i="31"/>
  <c r="F588" i="31"/>
  <c r="L587" i="31"/>
  <c r="J586" i="31"/>
  <c r="P585" i="31"/>
  <c r="H585" i="31"/>
  <c r="N584" i="31"/>
  <c r="F584" i="31"/>
  <c r="L583" i="31"/>
  <c r="J582" i="31"/>
  <c r="P581" i="31"/>
  <c r="H581" i="31"/>
  <c r="N580" i="31"/>
  <c r="F580" i="31"/>
  <c r="L579" i="31"/>
  <c r="J578" i="31"/>
  <c r="P577" i="31"/>
  <c r="H577" i="31"/>
  <c r="N576" i="31"/>
  <c r="F576" i="31"/>
  <c r="L575" i="31"/>
  <c r="J574" i="31"/>
  <c r="P573" i="31"/>
  <c r="H573" i="31"/>
  <c r="N572" i="31"/>
  <c r="F572" i="31"/>
  <c r="L571" i="31"/>
  <c r="J570" i="31"/>
  <c r="P569" i="31"/>
  <c r="H569" i="31"/>
  <c r="N568" i="31"/>
  <c r="F568" i="31"/>
  <c r="L567" i="31"/>
  <c r="J566" i="31"/>
  <c r="P565" i="31"/>
  <c r="H565" i="31"/>
  <c r="N564" i="31"/>
  <c r="F564" i="31"/>
  <c r="L563" i="31"/>
  <c r="J562" i="31"/>
  <c r="P561" i="31"/>
  <c r="H561" i="31"/>
  <c r="N560" i="31"/>
  <c r="F560" i="31"/>
  <c r="L559" i="31"/>
  <c r="J558" i="31"/>
  <c r="P557" i="31"/>
  <c r="H557" i="31"/>
  <c r="N556" i="31"/>
  <c r="F556" i="31"/>
  <c r="L555" i="31"/>
  <c r="J554" i="31"/>
  <c r="P553" i="31"/>
  <c r="H553" i="31"/>
  <c r="N552" i="31"/>
  <c r="F552" i="31"/>
  <c r="L551" i="31"/>
  <c r="J550" i="31"/>
  <c r="P549" i="31"/>
  <c r="H549" i="31"/>
  <c r="N548" i="31"/>
  <c r="F548" i="31"/>
  <c r="L547" i="31"/>
  <c r="J546" i="31"/>
  <c r="P545" i="31"/>
  <c r="H545" i="31"/>
  <c r="N544" i="31"/>
  <c r="F544" i="31"/>
  <c r="L543" i="31"/>
  <c r="J542" i="31"/>
  <c r="P541" i="31"/>
  <c r="H541" i="31"/>
  <c r="N540" i="31"/>
  <c r="F540" i="31"/>
  <c r="L539" i="31"/>
  <c r="J538" i="31"/>
  <c r="P537" i="31"/>
  <c r="H537" i="31"/>
  <c r="N536" i="31"/>
  <c r="F536" i="31"/>
  <c r="L535" i="31"/>
  <c r="J534" i="31"/>
  <c r="P533" i="31"/>
  <c r="H533" i="31"/>
  <c r="N532" i="31"/>
  <c r="F532" i="31"/>
  <c r="L531" i="31"/>
  <c r="J530" i="31"/>
  <c r="P529" i="31"/>
  <c r="H529" i="31"/>
  <c r="N528" i="31"/>
  <c r="F528" i="31"/>
  <c r="L527" i="31"/>
  <c r="J526" i="31"/>
  <c r="P525" i="31"/>
  <c r="H525" i="31"/>
  <c r="N524" i="31"/>
  <c r="F524" i="31"/>
  <c r="L523" i="31"/>
  <c r="J522" i="31"/>
  <c r="P521" i="31"/>
  <c r="H521" i="31"/>
  <c r="N520" i="31"/>
  <c r="F520" i="31"/>
  <c r="L519" i="31"/>
  <c r="F516" i="31"/>
  <c r="H505" i="31"/>
  <c r="F500" i="31"/>
  <c r="Q493" i="31"/>
  <c r="O492" i="31"/>
  <c r="M491" i="31"/>
  <c r="L490" i="31"/>
  <c r="P489" i="31"/>
  <c r="G489" i="31"/>
  <c r="L488" i="31"/>
  <c r="Q487" i="31"/>
  <c r="I487" i="31"/>
  <c r="O486" i="31"/>
  <c r="G486" i="31"/>
  <c r="M485" i="31"/>
  <c r="K484" i="31"/>
  <c r="Q483" i="31"/>
  <c r="I483" i="31"/>
  <c r="O482" i="31"/>
  <c r="G482" i="31"/>
  <c r="M481" i="31"/>
  <c r="K480" i="31"/>
  <c r="Q479" i="31"/>
  <c r="I479" i="31"/>
  <c r="O478" i="31"/>
  <c r="G478" i="31"/>
  <c r="M477" i="31"/>
  <c r="K476" i="31"/>
  <c r="Q475" i="31"/>
  <c r="I475" i="31"/>
  <c r="O474" i="31"/>
  <c r="G474" i="31"/>
  <c r="M473" i="31"/>
  <c r="K472" i="31"/>
  <c r="Q471" i="31"/>
  <c r="I471" i="31"/>
  <c r="O470" i="31"/>
  <c r="G470" i="31"/>
  <c r="M469" i="31"/>
  <c r="K468" i="31"/>
  <c r="Q467" i="31"/>
  <c r="I467" i="31"/>
  <c r="O466" i="31"/>
  <c r="G466" i="31"/>
  <c r="M465" i="31"/>
  <c r="K464" i="31"/>
  <c r="Q463" i="31"/>
  <c r="I463" i="31"/>
  <c r="O462" i="31"/>
  <c r="G462" i="31"/>
  <c r="M461" i="31"/>
  <c r="K460" i="31"/>
  <c r="Q459" i="31"/>
  <c r="I459" i="31"/>
  <c r="O458" i="31"/>
  <c r="G458" i="31"/>
  <c r="M457" i="31"/>
  <c r="K456" i="31"/>
  <c r="Q455" i="31"/>
  <c r="I455" i="31"/>
  <c r="O454" i="31"/>
  <c r="G454" i="31"/>
  <c r="M453" i="31"/>
  <c r="K452" i="31"/>
  <c r="Q451" i="31"/>
  <c r="I451" i="31"/>
  <c r="O450" i="31"/>
  <c r="G450" i="31"/>
  <c r="M449" i="31"/>
  <c r="K448" i="31"/>
  <c r="Q447" i="31"/>
  <c r="I447" i="31"/>
  <c r="O446" i="31"/>
  <c r="G446" i="31"/>
  <c r="M445" i="31"/>
  <c r="K444" i="31"/>
  <c r="Q443" i="31"/>
  <c r="I443" i="31"/>
  <c r="O442" i="31"/>
  <c r="G442" i="31"/>
  <c r="M441" i="31"/>
  <c r="K440" i="31"/>
  <c r="Q439" i="31"/>
  <c r="I439" i="31"/>
  <c r="O438" i="31"/>
  <c r="G438" i="31"/>
  <c r="M497" i="31"/>
  <c r="K496" i="31"/>
  <c r="Q1167" i="31"/>
  <c r="I1167" i="31"/>
  <c r="O1166" i="31"/>
  <c r="G1166" i="31"/>
  <c r="M1165" i="31"/>
  <c r="K1164" i="31"/>
  <c r="Q1163" i="31"/>
  <c r="I1163" i="31"/>
  <c r="O1162" i="31"/>
  <c r="G1162" i="31"/>
  <c r="M433" i="31"/>
  <c r="K432" i="31"/>
  <c r="Q431" i="31"/>
  <c r="I431" i="31"/>
  <c r="O430" i="31"/>
  <c r="G430" i="31"/>
  <c r="M427" i="31"/>
  <c r="K426" i="31"/>
  <c r="Q429" i="31"/>
  <c r="I429" i="31"/>
  <c r="O428" i="31"/>
  <c r="G428" i="31"/>
  <c r="M423" i="31"/>
  <c r="K422" i="31"/>
  <c r="Q421" i="31"/>
  <c r="I421" i="31"/>
  <c r="O420" i="31"/>
  <c r="G420" i="31"/>
  <c r="M419" i="31"/>
  <c r="K418" i="31"/>
  <c r="Q417" i="31"/>
  <c r="I417" i="31"/>
  <c r="O416" i="31"/>
  <c r="G416" i="31"/>
  <c r="M425" i="31"/>
  <c r="K424" i="31"/>
  <c r="Q399" i="31"/>
  <c r="I399" i="31"/>
  <c r="O398" i="31"/>
  <c r="G398" i="31"/>
  <c r="M379" i="31"/>
  <c r="K378" i="31"/>
  <c r="Q377" i="31"/>
  <c r="I377" i="31"/>
  <c r="O376" i="31"/>
  <c r="G376" i="31"/>
  <c r="M335" i="31"/>
  <c r="K334" i="31"/>
  <c r="Q67" i="31"/>
  <c r="I67" i="31"/>
  <c r="O66" i="31"/>
  <c r="G66" i="31"/>
  <c r="M325" i="31"/>
  <c r="K324" i="31"/>
  <c r="Q177" i="31"/>
  <c r="I177" i="31"/>
  <c r="O176" i="31"/>
  <c r="G176" i="31"/>
  <c r="M369" i="31"/>
  <c r="K368" i="31"/>
  <c r="Q329" i="31"/>
  <c r="I329" i="31"/>
  <c r="O328" i="31"/>
  <c r="G328" i="31"/>
  <c r="M189" i="31"/>
  <c r="K188" i="31"/>
  <c r="Q53" i="31"/>
  <c r="I53" i="31"/>
  <c r="O52" i="31"/>
  <c r="G52" i="31"/>
  <c r="M185" i="31"/>
  <c r="K184" i="31"/>
  <c r="Q337" i="31"/>
  <c r="I337" i="31"/>
  <c r="O336" i="31"/>
  <c r="G336" i="31"/>
  <c r="M179" i="31"/>
  <c r="K178" i="31"/>
  <c r="Q191" i="31"/>
  <c r="I191" i="31"/>
  <c r="O190" i="31"/>
  <c r="G190" i="31"/>
  <c r="Q245" i="31"/>
  <c r="I245" i="31"/>
  <c r="O244" i="31"/>
  <c r="G244" i="31"/>
  <c r="M253" i="31"/>
  <c r="K252" i="31"/>
  <c r="M131" i="31"/>
  <c r="K130" i="31"/>
  <c r="M61" i="31"/>
  <c r="K60" i="31"/>
  <c r="P393" i="31"/>
  <c r="H393" i="31"/>
  <c r="M392" i="31"/>
  <c r="K397" i="31"/>
  <c r="Q396" i="31"/>
  <c r="I396" i="31"/>
  <c r="O391" i="31"/>
  <c r="G391" i="31"/>
  <c r="M390" i="31"/>
  <c r="J395" i="31"/>
  <c r="O394" i="31"/>
  <c r="G394" i="31"/>
  <c r="M387" i="31"/>
  <c r="K386" i="31"/>
  <c r="P383" i="31"/>
  <c r="H383" i="31"/>
  <c r="M382" i="31"/>
  <c r="K385" i="31"/>
  <c r="Q384" i="31"/>
  <c r="I384" i="31"/>
  <c r="J415" i="31"/>
  <c r="O414" i="31"/>
  <c r="G414" i="31"/>
  <c r="M1151" i="31"/>
  <c r="K1150" i="31"/>
  <c r="Q1149" i="31"/>
  <c r="I1149" i="31"/>
  <c r="O1148" i="31"/>
  <c r="G1148" i="31"/>
  <c r="M1137" i="31"/>
  <c r="K1136" i="31"/>
  <c r="Q1131" i="31"/>
  <c r="I1131" i="31"/>
  <c r="O1130" i="31"/>
  <c r="G1130" i="31"/>
  <c r="M1129" i="31"/>
  <c r="K1128" i="31"/>
  <c r="Q1127" i="31"/>
  <c r="I1127" i="31"/>
  <c r="O1126" i="31"/>
  <c r="G1126" i="31"/>
  <c r="M1125" i="31"/>
  <c r="K1124" i="31"/>
  <c r="Q1121" i="31"/>
  <c r="I1121" i="31"/>
  <c r="O1120" i="31"/>
  <c r="G1120" i="31"/>
  <c r="M1117" i="31"/>
  <c r="K1116" i="31"/>
  <c r="Q1115" i="31"/>
  <c r="I1115" i="31"/>
  <c r="O1114" i="31"/>
  <c r="G1114" i="31"/>
  <c r="M1113" i="31"/>
  <c r="K1112" i="31"/>
  <c r="Q409" i="31"/>
  <c r="I409" i="31"/>
  <c r="O408" i="31"/>
  <c r="G408" i="31"/>
  <c r="M407" i="31"/>
  <c r="K406" i="31"/>
  <c r="Q405" i="31"/>
  <c r="I405" i="31"/>
  <c r="O404" i="31"/>
  <c r="G404" i="31"/>
  <c r="M403" i="31"/>
  <c r="K402" i="31"/>
  <c r="Q401" i="31"/>
  <c r="I401" i="31"/>
  <c r="L515" i="31"/>
  <c r="J510" i="31"/>
  <c r="P509" i="31"/>
  <c r="N504" i="31"/>
  <c r="L499" i="31"/>
  <c r="P493" i="31"/>
  <c r="N492" i="31"/>
  <c r="L491" i="31"/>
  <c r="K490" i="31"/>
  <c r="O489" i="31"/>
  <c r="F489" i="31"/>
  <c r="J488" i="31"/>
  <c r="P487" i="31"/>
  <c r="H487" i="31"/>
  <c r="N486" i="31"/>
  <c r="F486" i="31"/>
  <c r="L485" i="31"/>
  <c r="J484" i="31"/>
  <c r="P483" i="31"/>
  <c r="H483" i="31"/>
  <c r="N482" i="31"/>
  <c r="F482" i="31"/>
  <c r="L481" i="31"/>
  <c r="J480" i="31"/>
  <c r="P479" i="31"/>
  <c r="H479" i="31"/>
  <c r="N478" i="31"/>
  <c r="F478" i="31"/>
  <c r="L477" i="31"/>
  <c r="J476" i="31"/>
  <c r="P475" i="31"/>
  <c r="H475" i="31"/>
  <c r="N474" i="31"/>
  <c r="F474" i="31"/>
  <c r="L473" i="31"/>
  <c r="J472" i="31"/>
  <c r="P471" i="31"/>
  <c r="H471" i="31"/>
  <c r="N470" i="31"/>
  <c r="F470" i="31"/>
  <c r="L469" i="31"/>
  <c r="J468" i="31"/>
  <c r="P467" i="31"/>
  <c r="H467" i="31"/>
  <c r="N466" i="31"/>
  <c r="F466" i="31"/>
  <c r="L465" i="31"/>
  <c r="J464" i="31"/>
  <c r="P463" i="31"/>
  <c r="H463" i="31"/>
  <c r="N462" i="31"/>
  <c r="F462" i="31"/>
  <c r="L461" i="31"/>
  <c r="J460" i="31"/>
  <c r="P459" i="31"/>
  <c r="H459" i="31"/>
  <c r="N458" i="31"/>
  <c r="F458" i="31"/>
  <c r="L457" i="31"/>
  <c r="J456" i="31"/>
  <c r="P455" i="31"/>
  <c r="H455" i="31"/>
  <c r="N454" i="31"/>
  <c r="F454" i="31"/>
  <c r="L453" i="31"/>
  <c r="J452" i="31"/>
  <c r="P451" i="31"/>
  <c r="H451" i="31"/>
  <c r="N450" i="31"/>
  <c r="F450" i="31"/>
  <c r="L449" i="31"/>
  <c r="J448" i="31"/>
  <c r="P447" i="31"/>
  <c r="H447" i="31"/>
  <c r="N446" i="31"/>
  <c r="F446" i="31"/>
  <c r="L445" i="31"/>
  <c r="J444" i="31"/>
  <c r="P443" i="31"/>
  <c r="H443" i="31"/>
  <c r="N442" i="31"/>
  <c r="F442" i="31"/>
  <c r="L441" i="31"/>
  <c r="J440" i="31"/>
  <c r="P439" i="31"/>
  <c r="H439" i="31"/>
  <c r="N438" i="31"/>
  <c r="F438" i="31"/>
  <c r="L497" i="31"/>
  <c r="J496" i="31"/>
  <c r="P1167" i="31"/>
  <c r="H1167" i="31"/>
  <c r="N1166" i="31"/>
  <c r="F1166" i="31"/>
  <c r="L1165" i="31"/>
  <c r="J1164" i="31"/>
  <c r="P1163" i="31"/>
  <c r="H1163" i="31"/>
  <c r="N1162" i="31"/>
  <c r="F1162" i="31"/>
  <c r="L433" i="31"/>
  <c r="J432" i="31"/>
  <c r="P431" i="31"/>
  <c r="H431" i="31"/>
  <c r="N430" i="31"/>
  <c r="F430" i="31"/>
  <c r="L427" i="31"/>
  <c r="J426" i="31"/>
  <c r="P429" i="31"/>
  <c r="H429" i="31"/>
  <c r="N428" i="31"/>
  <c r="F428" i="31"/>
  <c r="L423" i="31"/>
  <c r="J422" i="31"/>
  <c r="P421" i="31"/>
  <c r="H421" i="31"/>
  <c r="N420" i="31"/>
  <c r="F420" i="31"/>
  <c r="L419" i="31"/>
  <c r="J418" i="31"/>
  <c r="P417" i="31"/>
  <c r="H417" i="31"/>
  <c r="N416" i="31"/>
  <c r="F416" i="31"/>
  <c r="L425" i="31"/>
  <c r="J424" i="31"/>
  <c r="P399" i="31"/>
  <c r="H399" i="31"/>
  <c r="N398" i="31"/>
  <c r="F398" i="31"/>
  <c r="L379" i="31"/>
  <c r="J378" i="31"/>
  <c r="P377" i="31"/>
  <c r="H377" i="31"/>
  <c r="N376" i="31"/>
  <c r="F376" i="31"/>
  <c r="L335" i="31"/>
  <c r="J334" i="31"/>
  <c r="P67" i="31"/>
  <c r="H67" i="31"/>
  <c r="N66" i="31"/>
  <c r="F66" i="31"/>
  <c r="L325" i="31"/>
  <c r="J324" i="31"/>
  <c r="P177" i="31"/>
  <c r="H177" i="31"/>
  <c r="N176" i="31"/>
  <c r="F176" i="31"/>
  <c r="L369" i="31"/>
  <c r="J368" i="31"/>
  <c r="P329" i="31"/>
  <c r="H329" i="31"/>
  <c r="N328" i="31"/>
  <c r="F328" i="31"/>
  <c r="L189" i="31"/>
  <c r="J188" i="31"/>
  <c r="P53" i="31"/>
  <c r="H53" i="31"/>
  <c r="N52" i="31"/>
  <c r="F52" i="31"/>
  <c r="L185" i="31"/>
  <c r="J184" i="31"/>
  <c r="P337" i="31"/>
  <c r="H337" i="31"/>
  <c r="N336" i="31"/>
  <c r="F336" i="31"/>
  <c r="L179" i="31"/>
  <c r="J178" i="31"/>
  <c r="P191" i="31"/>
  <c r="H191" i="31"/>
  <c r="N190" i="31"/>
  <c r="F190" i="31"/>
  <c r="P245" i="31"/>
  <c r="H245" i="31"/>
  <c r="N244" i="31"/>
  <c r="F244" i="31"/>
  <c r="L253" i="31"/>
  <c r="J252" i="31"/>
  <c r="L131" i="31"/>
  <c r="J130" i="31"/>
  <c r="L61" i="31"/>
  <c r="J60" i="31"/>
  <c r="O393" i="31"/>
  <c r="G393" i="31"/>
  <c r="L392" i="31"/>
  <c r="J397" i="31"/>
  <c r="P396" i="31"/>
  <c r="H396" i="31"/>
  <c r="N391" i="31"/>
  <c r="F391" i="31"/>
  <c r="L390" i="31"/>
  <c r="Q395" i="31"/>
  <c r="I395" i="31"/>
  <c r="N394" i="31"/>
  <c r="F394" i="31"/>
  <c r="L387" i="31"/>
  <c r="J386" i="31"/>
  <c r="O383" i="31"/>
  <c r="G383" i="31"/>
  <c r="L382" i="31"/>
  <c r="J385" i="31"/>
  <c r="P384" i="31"/>
  <c r="H384" i="31"/>
  <c r="Q415" i="31"/>
  <c r="I415" i="31"/>
  <c r="N414" i="31"/>
  <c r="F414" i="31"/>
  <c r="L1151" i="31"/>
  <c r="J1150" i="31"/>
  <c r="P1149" i="31"/>
  <c r="H1149" i="31"/>
  <c r="N1148" i="31"/>
  <c r="F1148" i="31"/>
  <c r="L1137" i="31"/>
  <c r="J1136" i="31"/>
  <c r="P1131" i="31"/>
  <c r="H1131" i="31"/>
  <c r="N1130" i="31"/>
  <c r="F1130" i="31"/>
  <c r="L1129" i="31"/>
  <c r="J1128" i="31"/>
  <c r="P1127" i="31"/>
  <c r="H1127" i="31"/>
  <c r="N1126" i="31"/>
  <c r="F1126" i="31"/>
  <c r="L1125" i="31"/>
  <c r="J1124" i="31"/>
  <c r="P1121" i="31"/>
  <c r="H1121" i="31"/>
  <c r="N1120" i="31"/>
  <c r="F1120" i="31"/>
  <c r="L1117" i="31"/>
  <c r="J1116" i="31"/>
  <c r="P1115" i="31"/>
  <c r="H1115" i="31"/>
  <c r="N1114" i="31"/>
  <c r="F1114" i="31"/>
  <c r="L1113" i="31"/>
  <c r="J1112" i="31"/>
  <c r="P409" i="31"/>
  <c r="H409" i="31"/>
  <c r="N408" i="31"/>
  <c r="F408" i="31"/>
  <c r="H509" i="31"/>
  <c r="F504" i="31"/>
  <c r="L493" i="31"/>
  <c r="J492" i="31"/>
  <c r="H491" i="31"/>
  <c r="J490" i="31"/>
  <c r="N489" i="31"/>
  <c r="I488" i="31"/>
  <c r="O487" i="31"/>
  <c r="G487" i="31"/>
  <c r="M486" i="31"/>
  <c r="K485" i="31"/>
  <c r="Q484" i="31"/>
  <c r="I484" i="31"/>
  <c r="O483" i="31"/>
  <c r="G483" i="31"/>
  <c r="M482" i="31"/>
  <c r="K481" i="31"/>
  <c r="Q480" i="31"/>
  <c r="I480" i="31"/>
  <c r="O479" i="31"/>
  <c r="G479" i="31"/>
  <c r="M478" i="31"/>
  <c r="K477" i="31"/>
  <c r="Q476" i="31"/>
  <c r="I476" i="31"/>
  <c r="O475" i="31"/>
  <c r="G475" i="31"/>
  <c r="M474" i="31"/>
  <c r="K473" i="31"/>
  <c r="Q472" i="31"/>
  <c r="I472" i="31"/>
  <c r="O471" i="31"/>
  <c r="G471" i="31"/>
  <c r="M470" i="31"/>
  <c r="K469" i="31"/>
  <c r="Q468" i="31"/>
  <c r="I468" i="31"/>
  <c r="O467" i="31"/>
  <c r="G467" i="31"/>
  <c r="M466" i="31"/>
  <c r="K465" i="31"/>
  <c r="Q464" i="31"/>
  <c r="I464" i="31"/>
  <c r="O463" i="31"/>
  <c r="G463" i="31"/>
  <c r="M462" i="31"/>
  <c r="K461" i="31"/>
  <c r="Q460" i="31"/>
  <c r="I460" i="31"/>
  <c r="O459" i="31"/>
  <c r="G459" i="31"/>
  <c r="M458" i="31"/>
  <c r="K457" i="31"/>
  <c r="Q456" i="31"/>
  <c r="I456" i="31"/>
  <c r="O455" i="31"/>
  <c r="G455" i="31"/>
  <c r="M454" i="31"/>
  <c r="K453" i="31"/>
  <c r="Q452" i="31"/>
  <c r="I452" i="31"/>
  <c r="O451" i="31"/>
  <c r="G451" i="31"/>
  <c r="M450" i="31"/>
  <c r="K449" i="31"/>
  <c r="Q448" i="31"/>
  <c r="I448" i="31"/>
  <c r="O447" i="31"/>
  <c r="G447" i="31"/>
  <c r="M446" i="31"/>
  <c r="K445" i="31"/>
  <c r="Q444" i="31"/>
  <c r="I444" i="31"/>
  <c r="O443" i="31"/>
  <c r="G443" i="31"/>
  <c r="M442" i="31"/>
  <c r="K441" i="31"/>
  <c r="Q440" i="31"/>
  <c r="I440" i="31"/>
  <c r="O439" i="31"/>
  <c r="G439" i="31"/>
  <c r="M438" i="31"/>
  <c r="K497" i="31"/>
  <c r="Q496" i="31"/>
  <c r="I496" i="31"/>
  <c r="O1167" i="31"/>
  <c r="G1167" i="31"/>
  <c r="M1166" i="31"/>
  <c r="K1165" i="31"/>
  <c r="Q1164" i="31"/>
  <c r="I1164" i="31"/>
  <c r="O1163" i="31"/>
  <c r="G1163" i="31"/>
  <c r="M1162" i="31"/>
  <c r="K433" i="31"/>
  <c r="Q432" i="31"/>
  <c r="I432" i="31"/>
  <c r="O431" i="31"/>
  <c r="G431" i="31"/>
  <c r="M430" i="31"/>
  <c r="K427" i="31"/>
  <c r="Q426" i="31"/>
  <c r="I426" i="31"/>
  <c r="O429" i="31"/>
  <c r="G429" i="31"/>
  <c r="M428" i="31"/>
  <c r="K423" i="31"/>
  <c r="Q422" i="31"/>
  <c r="I422" i="31"/>
  <c r="O421" i="31"/>
  <c r="G421" i="31"/>
  <c r="M420" i="31"/>
  <c r="K419" i="31"/>
  <c r="Q418" i="31"/>
  <c r="I418" i="31"/>
  <c r="O417" i="31"/>
  <c r="G417" i="31"/>
  <c r="M416" i="31"/>
  <c r="K425" i="31"/>
  <c r="Q424" i="31"/>
  <c r="I424" i="31"/>
  <c r="O399" i="31"/>
  <c r="G399" i="31"/>
  <c r="M398" i="31"/>
  <c r="K379" i="31"/>
  <c r="Q378" i="31"/>
  <c r="I378" i="31"/>
  <c r="O377" i="31"/>
  <c r="G377" i="31"/>
  <c r="M376" i="31"/>
  <c r="K335" i="31"/>
  <c r="Q334" i="31"/>
  <c r="I334" i="31"/>
  <c r="O67" i="31"/>
  <c r="G67" i="31"/>
  <c r="M66" i="31"/>
  <c r="K325" i="31"/>
  <c r="Q324" i="31"/>
  <c r="I324" i="31"/>
  <c r="O177" i="31"/>
  <c r="G177" i="31"/>
  <c r="M176" i="31"/>
  <c r="K369" i="31"/>
  <c r="Q368" i="31"/>
  <c r="I368" i="31"/>
  <c r="O329" i="31"/>
  <c r="G329" i="31"/>
  <c r="M328" i="31"/>
  <c r="K189" i="31"/>
  <c r="Q188" i="31"/>
  <c r="I188" i="31"/>
  <c r="O53" i="31"/>
  <c r="G53" i="31"/>
  <c r="M52" i="31"/>
  <c r="K185" i="31"/>
  <c r="Q184" i="31"/>
  <c r="I184" i="31"/>
  <c r="O337" i="31"/>
  <c r="G337" i="31"/>
  <c r="M336" i="31"/>
  <c r="K179" i="31"/>
  <c r="Q178" i="31"/>
  <c r="I178" i="31"/>
  <c r="O191" i="31"/>
  <c r="G191" i="31"/>
  <c r="M190" i="31"/>
  <c r="O245" i="31"/>
  <c r="G245" i="31"/>
  <c r="M244" i="31"/>
  <c r="K253" i="31"/>
  <c r="Q252" i="31"/>
  <c r="I252" i="31"/>
  <c r="K131" i="31"/>
  <c r="Q130" i="31"/>
  <c r="I130" i="31"/>
  <c r="K61" i="31"/>
  <c r="Q60" i="31"/>
  <c r="I60" i="31"/>
  <c r="N393" i="31"/>
  <c r="F393" i="31"/>
  <c r="K392" i="31"/>
  <c r="Q397" i="31"/>
  <c r="I397" i="31"/>
  <c r="O396" i="31"/>
  <c r="G396" i="31"/>
  <c r="M391" i="31"/>
  <c r="K390" i="31"/>
  <c r="P395" i="31"/>
  <c r="H395" i="31"/>
  <c r="M394" i="31"/>
  <c r="K387" i="31"/>
  <c r="Q386" i="31"/>
  <c r="I386" i="31"/>
  <c r="N383" i="31"/>
  <c r="F383" i="31"/>
  <c r="K382" i="31"/>
  <c r="Q385" i="31"/>
  <c r="I385" i="31"/>
  <c r="O384" i="31"/>
  <c r="G384" i="31"/>
  <c r="P415" i="31"/>
  <c r="H415" i="31"/>
  <c r="M414" i="31"/>
  <c r="K1151" i="31"/>
  <c r="Q1150" i="31"/>
  <c r="I1150" i="31"/>
  <c r="O1149" i="31"/>
  <c r="G1149" i="31"/>
  <c r="M1148" i="31"/>
  <c r="K1137" i="31"/>
  <c r="Q1136" i="31"/>
  <c r="I1136" i="31"/>
  <c r="O1131" i="31"/>
  <c r="G1131" i="31"/>
  <c r="M1130" i="31"/>
  <c r="K1129" i="31"/>
  <c r="Q1128" i="31"/>
  <c r="I1128" i="31"/>
  <c r="O1127" i="31"/>
  <c r="G1127" i="31"/>
  <c r="M1126" i="31"/>
  <c r="K1125" i="31"/>
  <c r="Q1124" i="31"/>
  <c r="I1124" i="31"/>
  <c r="O1121" i="31"/>
  <c r="G1121" i="31"/>
  <c r="M1120" i="31"/>
  <c r="K1117" i="31"/>
  <c r="Q1116" i="31"/>
  <c r="I1116" i="31"/>
  <c r="J514" i="31"/>
  <c r="P513" i="31"/>
  <c r="N508" i="31"/>
  <c r="L503" i="31"/>
  <c r="J498" i="31"/>
  <c r="P495" i="31"/>
  <c r="J493" i="31"/>
  <c r="H492" i="31"/>
  <c r="F491" i="31"/>
  <c r="H490" i="31"/>
  <c r="L489" i="31"/>
  <c r="Q488" i="31"/>
  <c r="H488" i="31"/>
  <c r="N487" i="31"/>
  <c r="F487" i="31"/>
  <c r="L486" i="31"/>
  <c r="J485" i="31"/>
  <c r="P484" i="31"/>
  <c r="H484" i="31"/>
  <c r="N483" i="31"/>
  <c r="F483" i="31"/>
  <c r="L482" i="31"/>
  <c r="J481" i="31"/>
  <c r="P480" i="31"/>
  <c r="H480" i="31"/>
  <c r="N479" i="31"/>
  <c r="F479" i="31"/>
  <c r="L478" i="31"/>
  <c r="J477" i="31"/>
  <c r="P476" i="31"/>
  <c r="H476" i="31"/>
  <c r="N475" i="31"/>
  <c r="F475" i="31"/>
  <c r="L474" i="31"/>
  <c r="J473" i="31"/>
  <c r="P472" i="31"/>
  <c r="H472" i="31"/>
  <c r="N471" i="31"/>
  <c r="F471" i="31"/>
  <c r="L470" i="31"/>
  <c r="J469" i="31"/>
  <c r="P468" i="31"/>
  <c r="H468" i="31"/>
  <c r="N467" i="31"/>
  <c r="F467" i="31"/>
  <c r="L466" i="31"/>
  <c r="J465" i="31"/>
  <c r="P464" i="31"/>
  <c r="H464" i="31"/>
  <c r="N463" i="31"/>
  <c r="F463" i="31"/>
  <c r="L462" i="31"/>
  <c r="J461" i="31"/>
  <c r="P460" i="31"/>
  <c r="H460" i="31"/>
  <c r="N459" i="31"/>
  <c r="F459" i="31"/>
  <c r="L458" i="31"/>
  <c r="J457" i="31"/>
  <c r="P456" i="31"/>
  <c r="H456" i="31"/>
  <c r="N455" i="31"/>
  <c r="F455" i="31"/>
  <c r="L454" i="31"/>
  <c r="J453" i="31"/>
  <c r="P452" i="31"/>
  <c r="H452" i="31"/>
  <c r="N451" i="31"/>
  <c r="F451" i="31"/>
  <c r="L450" i="31"/>
  <c r="J449" i="31"/>
  <c r="P448" i="31"/>
  <c r="H448" i="31"/>
  <c r="N447" i="31"/>
  <c r="F447" i="31"/>
  <c r="L446" i="31"/>
  <c r="J445" i="31"/>
  <c r="P444" i="31"/>
  <c r="H444" i="31"/>
  <c r="N443" i="31"/>
  <c r="F443" i="31"/>
  <c r="L442" i="31"/>
  <c r="J441" i="31"/>
  <c r="P440" i="31"/>
  <c r="H440" i="31"/>
  <c r="N439" i="31"/>
  <c r="F439" i="31"/>
  <c r="L438" i="31"/>
  <c r="J497" i="31"/>
  <c r="P496" i="31"/>
  <c r="H496" i="31"/>
  <c r="N1167" i="31"/>
  <c r="F1167" i="31"/>
  <c r="L1166" i="31"/>
  <c r="J1165" i="31"/>
  <c r="P1164" i="31"/>
  <c r="H1164" i="31"/>
  <c r="N1163" i="31"/>
  <c r="F1163" i="31"/>
  <c r="L1162" i="31"/>
  <c r="J433" i="31"/>
  <c r="P432" i="31"/>
  <c r="H432" i="31"/>
  <c r="N431" i="31"/>
  <c r="F431" i="31"/>
  <c r="L430" i="31"/>
  <c r="J427" i="31"/>
  <c r="P426" i="31"/>
  <c r="H426" i="31"/>
  <c r="N429" i="31"/>
  <c r="F429" i="31"/>
  <c r="L428" i="31"/>
  <c r="J423" i="31"/>
  <c r="P422" i="31"/>
  <c r="H422" i="31"/>
  <c r="N421" i="31"/>
  <c r="F421" i="31"/>
  <c r="L420" i="31"/>
  <c r="J419" i="31"/>
  <c r="P418" i="31"/>
  <c r="H418" i="31"/>
  <c r="N417" i="31"/>
  <c r="F417" i="31"/>
  <c r="L416" i="31"/>
  <c r="J425" i="31"/>
  <c r="P424" i="31"/>
  <c r="H424" i="31"/>
  <c r="N399" i="31"/>
  <c r="F399" i="31"/>
  <c r="L398" i="31"/>
  <c r="J379" i="31"/>
  <c r="P378" i="31"/>
  <c r="H378" i="31"/>
  <c r="N377" i="31"/>
  <c r="F377" i="31"/>
  <c r="L376" i="31"/>
  <c r="J335" i="31"/>
  <c r="P334" i="31"/>
  <c r="H334" i="31"/>
  <c r="N67" i="31"/>
  <c r="F67" i="31"/>
  <c r="L66" i="31"/>
  <c r="J325" i="31"/>
  <c r="P324" i="31"/>
  <c r="H324" i="31"/>
  <c r="N177" i="31"/>
  <c r="F177" i="31"/>
  <c r="L176" i="31"/>
  <c r="J369" i="31"/>
  <c r="P368" i="31"/>
  <c r="H368" i="31"/>
  <c r="N329" i="31"/>
  <c r="F329" i="31"/>
  <c r="L328" i="31"/>
  <c r="J189" i="31"/>
  <c r="P188" i="31"/>
  <c r="H188" i="31"/>
  <c r="N53" i="31"/>
  <c r="F53" i="31"/>
  <c r="L52" i="31"/>
  <c r="J185" i="31"/>
  <c r="P184" i="31"/>
  <c r="H184" i="31"/>
  <c r="N337" i="31"/>
  <c r="F337" i="31"/>
  <c r="L336" i="31"/>
  <c r="J179" i="31"/>
  <c r="P178" i="31"/>
  <c r="H178" i="31"/>
  <c r="N191" i="31"/>
  <c r="F191" i="31"/>
  <c r="L190" i="31"/>
  <c r="N245" i="31"/>
  <c r="F245" i="31"/>
  <c r="L244" i="31"/>
  <c r="J253" i="31"/>
  <c r="P252" i="31"/>
  <c r="H252" i="31"/>
  <c r="J131" i="31"/>
  <c r="P130" i="31"/>
  <c r="H130" i="31"/>
  <c r="J61" i="31"/>
  <c r="P60" i="31"/>
  <c r="H60" i="31"/>
  <c r="M393" i="31"/>
  <c r="J392" i="31"/>
  <c r="P397" i="31"/>
  <c r="H397" i="31"/>
  <c r="N396" i="31"/>
  <c r="F396" i="31"/>
  <c r="L391" i="31"/>
  <c r="J390" i="31"/>
  <c r="O395" i="31"/>
  <c r="G395" i="31"/>
  <c r="L394" i="31"/>
  <c r="J387" i="31"/>
  <c r="P386" i="31"/>
  <c r="H386" i="31"/>
  <c r="M383" i="31"/>
  <c r="J382" i="31"/>
  <c r="P385" i="31"/>
  <c r="H385" i="31"/>
  <c r="N384" i="31"/>
  <c r="F384" i="31"/>
  <c r="O415" i="31"/>
  <c r="G415" i="31"/>
  <c r="L414" i="31"/>
  <c r="J1151" i="31"/>
  <c r="P1150" i="31"/>
  <c r="H1150" i="31"/>
  <c r="N1149" i="31"/>
  <c r="F1149" i="31"/>
  <c r="L1148" i="31"/>
  <c r="J1137" i="31"/>
  <c r="P1136" i="31"/>
  <c r="H1136" i="31"/>
  <c r="N1131" i="31"/>
  <c r="F1131" i="31"/>
  <c r="L1130" i="31"/>
  <c r="J1129" i="31"/>
  <c r="P1128" i="31"/>
  <c r="H1128" i="31"/>
  <c r="N1127" i="31"/>
  <c r="F1127" i="31"/>
  <c r="L1126" i="31"/>
  <c r="J1125" i="31"/>
  <c r="P1124" i="31"/>
  <c r="H1124" i="31"/>
  <c r="N1121" i="31"/>
  <c r="F1121" i="31"/>
  <c r="L1120" i="31"/>
  <c r="J1117" i="31"/>
  <c r="P1116" i="31"/>
  <c r="H513" i="31"/>
  <c r="F508" i="31"/>
  <c r="H495" i="31"/>
  <c r="I493" i="31"/>
  <c r="G492" i="31"/>
  <c r="F490" i="31"/>
  <c r="K489" i="31"/>
  <c r="P488" i="31"/>
  <c r="G488" i="31"/>
  <c r="M487" i="31"/>
  <c r="K486" i="31"/>
  <c r="Q485" i="31"/>
  <c r="I485" i="31"/>
  <c r="O484" i="31"/>
  <c r="G484" i="31"/>
  <c r="M483" i="31"/>
  <c r="K482" i="31"/>
  <c r="Q481" i="31"/>
  <c r="I481" i="31"/>
  <c r="O480" i="31"/>
  <c r="G480" i="31"/>
  <c r="M479" i="31"/>
  <c r="K478" i="31"/>
  <c r="Q477" i="31"/>
  <c r="I477" i="31"/>
  <c r="O476" i="31"/>
  <c r="G476" i="31"/>
  <c r="M475" i="31"/>
  <c r="K474" i="31"/>
  <c r="Q473" i="31"/>
  <c r="I473" i="31"/>
  <c r="O472" i="31"/>
  <c r="G472" i="31"/>
  <c r="M471" i="31"/>
  <c r="K470" i="31"/>
  <c r="Q469" i="31"/>
  <c r="I469" i="31"/>
  <c r="O468" i="31"/>
  <c r="G468" i="31"/>
  <c r="M467" i="31"/>
  <c r="K466" i="31"/>
  <c r="Q465" i="31"/>
  <c r="I465" i="31"/>
  <c r="O464" i="31"/>
  <c r="G464" i="31"/>
  <c r="M463" i="31"/>
  <c r="K462" i="31"/>
  <c r="Q461" i="31"/>
  <c r="I461" i="31"/>
  <c r="O460" i="31"/>
  <c r="G460" i="31"/>
  <c r="M459" i="31"/>
  <c r="K458" i="31"/>
  <c r="Q457" i="31"/>
  <c r="I457" i="31"/>
  <c r="O456" i="31"/>
  <c r="G456" i="31"/>
  <c r="M455" i="31"/>
  <c r="K454" i="31"/>
  <c r="Q453" i="31"/>
  <c r="I453" i="31"/>
  <c r="O452" i="31"/>
  <c r="G452" i="31"/>
  <c r="M451" i="31"/>
  <c r="K450" i="31"/>
  <c r="Q449" i="31"/>
  <c r="I449" i="31"/>
  <c r="O448" i="31"/>
  <c r="G448" i="31"/>
  <c r="M447" i="31"/>
  <c r="K446" i="31"/>
  <c r="Q445" i="31"/>
  <c r="I445" i="31"/>
  <c r="O444" i="31"/>
  <c r="G444" i="31"/>
  <c r="M443" i="31"/>
  <c r="K442" i="31"/>
  <c r="Q441" i="31"/>
  <c r="I441" i="31"/>
  <c r="O440" i="31"/>
  <c r="G440" i="31"/>
  <c r="M439" i="31"/>
  <c r="K438" i="31"/>
  <c r="Q497" i="31"/>
  <c r="I497" i="31"/>
  <c r="O496" i="31"/>
  <c r="G496" i="31"/>
  <c r="M1167" i="31"/>
  <c r="K1166" i="31"/>
  <c r="Q1165" i="31"/>
  <c r="I1165" i="31"/>
  <c r="O1164" i="31"/>
  <c r="G1164" i="31"/>
  <c r="M1163" i="31"/>
  <c r="K1162" i="31"/>
  <c r="Q433" i="31"/>
  <c r="I433" i="31"/>
  <c r="O432" i="31"/>
  <c r="G432" i="31"/>
  <c r="M431" i="31"/>
  <c r="K430" i="31"/>
  <c r="Q427" i="31"/>
  <c r="I427" i="31"/>
  <c r="O426" i="31"/>
  <c r="G426" i="31"/>
  <c r="M429" i="31"/>
  <c r="K428" i="31"/>
  <c r="Q423" i="31"/>
  <c r="I423" i="31"/>
  <c r="O422" i="31"/>
  <c r="G422" i="31"/>
  <c r="M421" i="31"/>
  <c r="K420" i="31"/>
  <c r="Q419" i="31"/>
  <c r="I419" i="31"/>
  <c r="O418" i="31"/>
  <c r="G418" i="31"/>
  <c r="M417" i="31"/>
  <c r="K416" i="31"/>
  <c r="Q425" i="31"/>
  <c r="I425" i="31"/>
  <c r="O424" i="31"/>
  <c r="G424" i="31"/>
  <c r="M399" i="31"/>
  <c r="K398" i="31"/>
  <c r="Q379" i="31"/>
  <c r="I379" i="31"/>
  <c r="O378" i="31"/>
  <c r="G378" i="31"/>
  <c r="M377" i="31"/>
  <c r="K376" i="31"/>
  <c r="Q335" i="31"/>
  <c r="I335" i="31"/>
  <c r="O334" i="31"/>
  <c r="G334" i="31"/>
  <c r="M67" i="31"/>
  <c r="K66" i="31"/>
  <c r="Q325" i="31"/>
  <c r="I325" i="31"/>
  <c r="O324" i="31"/>
  <c r="G324" i="31"/>
  <c r="M177" i="31"/>
  <c r="K176" i="31"/>
  <c r="Q369" i="31"/>
  <c r="I369" i="31"/>
  <c r="O368" i="31"/>
  <c r="G368" i="31"/>
  <c r="M329" i="31"/>
  <c r="K328" i="31"/>
  <c r="Q189" i="31"/>
  <c r="I189" i="31"/>
  <c r="O188" i="31"/>
  <c r="G188" i="31"/>
  <c r="M53" i="31"/>
  <c r="K52" i="31"/>
  <c r="Q185" i="31"/>
  <c r="I185" i="31"/>
  <c r="O184" i="31"/>
  <c r="G184" i="31"/>
  <c r="M337" i="31"/>
  <c r="K336" i="31"/>
  <c r="Q179" i="31"/>
  <c r="I179" i="31"/>
  <c r="O178" i="31"/>
  <c r="G178" i="31"/>
  <c r="M191" i="31"/>
  <c r="K190" i="31"/>
  <c r="M245" i="31"/>
  <c r="K244" i="31"/>
  <c r="Q253" i="31"/>
  <c r="I253" i="31"/>
  <c r="O252" i="31"/>
  <c r="G252" i="31"/>
  <c r="Q131" i="31"/>
  <c r="I131" i="31"/>
  <c r="O130" i="31"/>
  <c r="G130" i="31"/>
  <c r="Q61" i="31"/>
  <c r="I61" i="31"/>
  <c r="O60" i="31"/>
  <c r="G60" i="31"/>
  <c r="L393" i="31"/>
  <c r="Q392" i="31"/>
  <c r="I392" i="31"/>
  <c r="O397" i="31"/>
  <c r="G397" i="31"/>
  <c r="M396" i="31"/>
  <c r="K391" i="31"/>
  <c r="Q390" i="31"/>
  <c r="I390" i="31"/>
  <c r="N395" i="31"/>
  <c r="F395" i="31"/>
  <c r="K394" i="31"/>
  <c r="Q387" i="31"/>
  <c r="I387" i="31"/>
  <c r="O386" i="31"/>
  <c r="G386" i="31"/>
  <c r="L383" i="31"/>
  <c r="Q382" i="31"/>
  <c r="I382" i="31"/>
  <c r="O385" i="31"/>
  <c r="G385" i="31"/>
  <c r="M384" i="31"/>
  <c r="N415" i="31"/>
  <c r="F415" i="31"/>
  <c r="K414" i="31"/>
  <c r="Q1151" i="31"/>
  <c r="I1151" i="31"/>
  <c r="O1150" i="31"/>
  <c r="G1150" i="31"/>
  <c r="M1149" i="31"/>
  <c r="K1148" i="31"/>
  <c r="Q1137" i="31"/>
  <c r="I1137" i="31"/>
  <c r="O1136" i="31"/>
  <c r="G1136" i="31"/>
  <c r="M1131" i="31"/>
  <c r="K1130" i="31"/>
  <c r="Q1129" i="31"/>
  <c r="I1129" i="31"/>
  <c r="O1128" i="31"/>
  <c r="G1128" i="31"/>
  <c r="M1127" i="31"/>
  <c r="K1126" i="31"/>
  <c r="Q1125" i="31"/>
  <c r="I1125" i="31"/>
  <c r="O1124" i="31"/>
  <c r="G1124" i="31"/>
  <c r="M1121" i="31"/>
  <c r="K1120" i="31"/>
  <c r="Q1117" i="31"/>
  <c r="I1117" i="31"/>
  <c r="O1116" i="31"/>
  <c r="G1116" i="31"/>
  <c r="M1115" i="31"/>
  <c r="K1114" i="31"/>
  <c r="Q1113" i="31"/>
  <c r="I1113" i="31"/>
  <c r="O1112" i="31"/>
  <c r="G1112" i="31"/>
  <c r="M409" i="31"/>
  <c r="K408" i="31"/>
  <c r="Q407" i="31"/>
  <c r="I407" i="31"/>
  <c r="O406" i="31"/>
  <c r="G406" i="31"/>
  <c r="M405" i="31"/>
  <c r="K404" i="31"/>
  <c r="Q403" i="31"/>
  <c r="I403" i="31"/>
  <c r="O402" i="31"/>
  <c r="J518" i="31"/>
  <c r="P517" i="31"/>
  <c r="N512" i="31"/>
  <c r="L507" i="31"/>
  <c r="J502" i="31"/>
  <c r="P501" i="31"/>
  <c r="N494" i="31"/>
  <c r="H493" i="31"/>
  <c r="F492" i="31"/>
  <c r="J489" i="31"/>
  <c r="O488" i="31"/>
  <c r="F488" i="31"/>
  <c r="L487" i="31"/>
  <c r="J486" i="31"/>
  <c r="P485" i="31"/>
  <c r="H485" i="31"/>
  <c r="N484" i="31"/>
  <c r="F484" i="31"/>
  <c r="L483" i="31"/>
  <c r="J482" i="31"/>
  <c r="P481" i="31"/>
  <c r="H481" i="31"/>
  <c r="N480" i="31"/>
  <c r="F480" i="31"/>
  <c r="L479" i="31"/>
  <c r="J478" i="31"/>
  <c r="P477" i="31"/>
  <c r="H477" i="31"/>
  <c r="N476" i="31"/>
  <c r="F476" i="31"/>
  <c r="L475" i="31"/>
  <c r="J474" i="31"/>
  <c r="P473" i="31"/>
  <c r="H473" i="31"/>
  <c r="N472" i="31"/>
  <c r="F472" i="31"/>
  <c r="L471" i="31"/>
  <c r="J470" i="31"/>
  <c r="P469" i="31"/>
  <c r="H469" i="31"/>
  <c r="N468" i="31"/>
  <c r="F468" i="31"/>
  <c r="L467" i="31"/>
  <c r="J466" i="31"/>
  <c r="P465" i="31"/>
  <c r="H465" i="31"/>
  <c r="N464" i="31"/>
  <c r="F464" i="31"/>
  <c r="L463" i="31"/>
  <c r="J462" i="31"/>
  <c r="P461" i="31"/>
  <c r="H461" i="31"/>
  <c r="N460" i="31"/>
  <c r="F460" i="31"/>
  <c r="L459" i="31"/>
  <c r="J458" i="31"/>
  <c r="P457" i="31"/>
  <c r="H457" i="31"/>
  <c r="N456" i="31"/>
  <c r="F456" i="31"/>
  <c r="L455" i="31"/>
  <c r="J454" i="31"/>
  <c r="P453" i="31"/>
  <c r="H453" i="31"/>
  <c r="N452" i="31"/>
  <c r="F452" i="31"/>
  <c r="L451" i="31"/>
  <c r="J450" i="31"/>
  <c r="P449" i="31"/>
  <c r="H449" i="31"/>
  <c r="N448" i="31"/>
  <c r="F448" i="31"/>
  <c r="L447" i="31"/>
  <c r="J446" i="31"/>
  <c r="P445" i="31"/>
  <c r="H445" i="31"/>
  <c r="N444" i="31"/>
  <c r="F444" i="31"/>
  <c r="L443" i="31"/>
  <c r="J442" i="31"/>
  <c r="P441" i="31"/>
  <c r="H441" i="31"/>
  <c r="N440" i="31"/>
  <c r="F440" i="31"/>
  <c r="L439" i="31"/>
  <c r="J438" i="31"/>
  <c r="P497" i="31"/>
  <c r="H497" i="31"/>
  <c r="N496" i="31"/>
  <c r="F496" i="31"/>
  <c r="L1167" i="31"/>
  <c r="J1166" i="31"/>
  <c r="P1165" i="31"/>
  <c r="H1165" i="31"/>
  <c r="N1164" i="31"/>
  <c r="F1164" i="31"/>
  <c r="L1163" i="31"/>
  <c r="J1162" i="31"/>
  <c r="P433" i="31"/>
  <c r="H433" i="31"/>
  <c r="N432" i="31"/>
  <c r="F432" i="31"/>
  <c r="L431" i="31"/>
  <c r="J430" i="31"/>
  <c r="P427" i="31"/>
  <c r="H427" i="31"/>
  <c r="N426" i="31"/>
  <c r="F426" i="31"/>
  <c r="L429" i="31"/>
  <c r="J428" i="31"/>
  <c r="P423" i="31"/>
  <c r="H423" i="31"/>
  <c r="N422" i="31"/>
  <c r="F422" i="31"/>
  <c r="L421" i="31"/>
  <c r="J420" i="31"/>
  <c r="P419" i="31"/>
  <c r="H419" i="31"/>
  <c r="N418" i="31"/>
  <c r="F418" i="31"/>
  <c r="L417" i="31"/>
  <c r="J416" i="31"/>
  <c r="P425" i="31"/>
  <c r="H425" i="31"/>
  <c r="N424" i="31"/>
  <c r="F424" i="31"/>
  <c r="L399" i="31"/>
  <c r="J398" i="31"/>
  <c r="P379" i="31"/>
  <c r="H379" i="31"/>
  <c r="N378" i="31"/>
  <c r="F378" i="31"/>
  <c r="L377" i="31"/>
  <c r="J376" i="31"/>
  <c r="P335" i="31"/>
  <c r="H335" i="31"/>
  <c r="N334" i="31"/>
  <c r="F334" i="31"/>
  <c r="L67" i="31"/>
  <c r="J66" i="31"/>
  <c r="P325" i="31"/>
  <c r="H325" i="31"/>
  <c r="N324" i="31"/>
  <c r="F324" i="31"/>
  <c r="L177" i="31"/>
  <c r="J176" i="31"/>
  <c r="P369" i="31"/>
  <c r="H369" i="31"/>
  <c r="N368" i="31"/>
  <c r="F368" i="31"/>
  <c r="L329" i="31"/>
  <c r="J328" i="31"/>
  <c r="P189" i="31"/>
  <c r="H189" i="31"/>
  <c r="N188" i="31"/>
  <c r="F188" i="31"/>
  <c r="L53" i="31"/>
  <c r="J52" i="31"/>
  <c r="P185" i="31"/>
  <c r="H185" i="31"/>
  <c r="N184" i="31"/>
  <c r="F184" i="31"/>
  <c r="L337" i="31"/>
  <c r="J336" i="31"/>
  <c r="P179" i="31"/>
  <c r="H179" i="31"/>
  <c r="N178" i="31"/>
  <c r="F178" i="31"/>
  <c r="L191" i="31"/>
  <c r="J190" i="31"/>
  <c r="L245" i="31"/>
  <c r="J244" i="31"/>
  <c r="P253" i="31"/>
  <c r="H253" i="31"/>
  <c r="N252" i="31"/>
  <c r="F252" i="31"/>
  <c r="P131" i="31"/>
  <c r="H131" i="31"/>
  <c r="N130" i="31"/>
  <c r="F130" i="31"/>
  <c r="P61" i="31"/>
  <c r="H61" i="31"/>
  <c r="N60" i="31"/>
  <c r="F60" i="31"/>
  <c r="K393" i="31"/>
  <c r="P392" i="31"/>
  <c r="H392" i="31"/>
  <c r="N397" i="31"/>
  <c r="F397" i="31"/>
  <c r="L396" i="31"/>
  <c r="J391" i="31"/>
  <c r="P390" i="31"/>
  <c r="H390" i="31"/>
  <c r="M395" i="31"/>
  <c r="J394" i="31"/>
  <c r="P387" i="31"/>
  <c r="H387" i="31"/>
  <c r="N386" i="31"/>
  <c r="F386" i="31"/>
  <c r="K383" i="31"/>
  <c r="P382" i="31"/>
  <c r="H382" i="31"/>
  <c r="N385" i="31"/>
  <c r="F385" i="31"/>
  <c r="L384" i="31"/>
  <c r="M415" i="31"/>
  <c r="J414" i="31"/>
  <c r="P1151" i="31"/>
  <c r="H1151" i="31"/>
  <c r="N1150" i="31"/>
  <c r="F1150" i="31"/>
  <c r="L1149" i="31"/>
  <c r="J1148" i="31"/>
  <c r="P1137" i="31"/>
  <c r="H1137" i="31"/>
  <c r="N1136" i="31"/>
  <c r="F1136" i="31"/>
  <c r="L1131" i="31"/>
  <c r="J1130" i="31"/>
  <c r="P1129" i="31"/>
  <c r="H1129" i="31"/>
  <c r="N1128" i="31"/>
  <c r="F1128" i="31"/>
  <c r="L1127" i="31"/>
  <c r="J1126" i="31"/>
  <c r="P1125" i="31"/>
  <c r="H1125" i="31"/>
  <c r="N1124" i="31"/>
  <c r="F1124" i="31"/>
  <c r="L1121" i="31"/>
  <c r="J1120" i="31"/>
  <c r="P1117" i="31"/>
  <c r="H1117" i="31"/>
  <c r="N1116" i="31"/>
  <c r="F1116" i="31"/>
  <c r="L1115" i="31"/>
  <c r="J1114" i="31"/>
  <c r="P1113" i="31"/>
  <c r="H1113" i="31"/>
  <c r="N1112" i="31"/>
  <c r="F1112" i="31"/>
  <c r="L409" i="31"/>
  <c r="J408" i="31"/>
  <c r="P407" i="31"/>
  <c r="H407" i="31"/>
  <c r="N406" i="31"/>
  <c r="F406" i="31"/>
  <c r="L405" i="31"/>
  <c r="H517" i="31"/>
  <c r="F512" i="31"/>
  <c r="H501" i="31"/>
  <c r="F494" i="31"/>
  <c r="P491" i="31"/>
  <c r="P490" i="31"/>
  <c r="I489" i="31"/>
  <c r="N488" i="31"/>
  <c r="K487" i="31"/>
  <c r="Q486" i="31"/>
  <c r="I486" i="31"/>
  <c r="O485" i="31"/>
  <c r="G485" i="31"/>
  <c r="M484" i="31"/>
  <c r="K483" i="31"/>
  <c r="Q482" i="31"/>
  <c r="I482" i="31"/>
  <c r="O481" i="31"/>
  <c r="G481" i="31"/>
  <c r="M480" i="31"/>
  <c r="K479" i="31"/>
  <c r="Q478" i="31"/>
  <c r="I478" i="31"/>
  <c r="O477" i="31"/>
  <c r="G477" i="31"/>
  <c r="M476" i="31"/>
  <c r="K475" i="31"/>
  <c r="Q474" i="31"/>
  <c r="I474" i="31"/>
  <c r="O473" i="31"/>
  <c r="G473" i="31"/>
  <c r="M472" i="31"/>
  <c r="K471" i="31"/>
  <c r="Q470" i="31"/>
  <c r="I470" i="31"/>
  <c r="O469" i="31"/>
  <c r="G469" i="31"/>
  <c r="M468" i="31"/>
  <c r="K467" i="31"/>
  <c r="Q466" i="31"/>
  <c r="I466" i="31"/>
  <c r="O465" i="31"/>
  <c r="G465" i="31"/>
  <c r="M464" i="31"/>
  <c r="K463" i="31"/>
  <c r="Q462" i="31"/>
  <c r="I462" i="31"/>
  <c r="O461" i="31"/>
  <c r="G461" i="31"/>
  <c r="M460" i="31"/>
  <c r="K459" i="31"/>
  <c r="Q458" i="31"/>
  <c r="I458" i="31"/>
  <c r="O457" i="31"/>
  <c r="G457" i="31"/>
  <c r="M456" i="31"/>
  <c r="K455" i="31"/>
  <c r="Q454" i="31"/>
  <c r="I454" i="31"/>
  <c r="O453" i="31"/>
  <c r="G453" i="31"/>
  <c r="M452" i="31"/>
  <c r="K451" i="31"/>
  <c r="Q450" i="31"/>
  <c r="I450" i="31"/>
  <c r="O449" i="31"/>
  <c r="G449" i="31"/>
  <c r="M448" i="31"/>
  <c r="K447" i="31"/>
  <c r="Q446" i="31"/>
  <c r="I446" i="31"/>
  <c r="O445" i="31"/>
  <c r="G445" i="31"/>
  <c r="M444" i="31"/>
  <c r="K443" i="31"/>
  <c r="Q442" i="31"/>
  <c r="I442" i="31"/>
  <c r="O441" i="31"/>
  <c r="G441" i="31"/>
  <c r="M440" i="31"/>
  <c r="K439" i="31"/>
  <c r="Q438" i="31"/>
  <c r="I438" i="31"/>
  <c r="O497" i="31"/>
  <c r="G497" i="31"/>
  <c r="M496" i="31"/>
  <c r="K1167" i="31"/>
  <c r="Q1166" i="31"/>
  <c r="I1166" i="31"/>
  <c r="O1165" i="31"/>
  <c r="G1165" i="31"/>
  <c r="M1164" i="31"/>
  <c r="K1163" i="31"/>
  <c r="Q1162" i="31"/>
  <c r="I1162" i="31"/>
  <c r="O433" i="31"/>
  <c r="G433" i="31"/>
  <c r="M432" i="31"/>
  <c r="K431" i="31"/>
  <c r="Q430" i="31"/>
  <c r="I430" i="31"/>
  <c r="O427" i="31"/>
  <c r="G427" i="31"/>
  <c r="M426" i="31"/>
  <c r="K429" i="31"/>
  <c r="Q428" i="31"/>
  <c r="I428" i="31"/>
  <c r="O423" i="31"/>
  <c r="G423" i="31"/>
  <c r="M422" i="31"/>
  <c r="K421" i="31"/>
  <c r="Q420" i="31"/>
  <c r="I420" i="31"/>
  <c r="O419" i="31"/>
  <c r="G419" i="31"/>
  <c r="M418" i="31"/>
  <c r="K417" i="31"/>
  <c r="Q416" i="31"/>
  <c r="I416" i="31"/>
  <c r="O425" i="31"/>
  <c r="G425" i="31"/>
  <c r="M424" i="31"/>
  <c r="K399" i="31"/>
  <c r="Q398" i="31"/>
  <c r="I398" i="31"/>
  <c r="O379" i="31"/>
  <c r="G379" i="31"/>
  <c r="M378" i="31"/>
  <c r="K377" i="31"/>
  <c r="Q376" i="31"/>
  <c r="I376" i="31"/>
  <c r="O335" i="31"/>
  <c r="G335" i="31"/>
  <c r="M334" i="31"/>
  <c r="K67" i="31"/>
  <c r="Q66" i="31"/>
  <c r="I66" i="31"/>
  <c r="O325" i="31"/>
  <c r="G325" i="31"/>
  <c r="M324" i="31"/>
  <c r="K177" i="31"/>
  <c r="Q176" i="31"/>
  <c r="I176" i="31"/>
  <c r="O369" i="31"/>
  <c r="G369" i="31"/>
  <c r="M368" i="31"/>
  <c r="K329" i="31"/>
  <c r="Q328" i="31"/>
  <c r="I328" i="31"/>
  <c r="O189" i="31"/>
  <c r="G189" i="31"/>
  <c r="M188" i="31"/>
  <c r="K53" i="31"/>
  <c r="Q52" i="31"/>
  <c r="I52" i="31"/>
  <c r="O185" i="31"/>
  <c r="G185" i="31"/>
  <c r="M184" i="31"/>
  <c r="K337" i="31"/>
  <c r="Q336" i="31"/>
  <c r="I336" i="31"/>
  <c r="O179" i="31"/>
  <c r="G179" i="31"/>
  <c r="M178" i="31"/>
  <c r="K191" i="31"/>
  <c r="Q190" i="31"/>
  <c r="I190" i="31"/>
  <c r="K245" i="31"/>
  <c r="Q244" i="31"/>
  <c r="I244" i="31"/>
  <c r="O253" i="31"/>
  <c r="G253" i="31"/>
  <c r="M252" i="31"/>
  <c r="O131" i="31"/>
  <c r="G131" i="31"/>
  <c r="M130" i="31"/>
  <c r="O61" i="31"/>
  <c r="G61" i="31"/>
  <c r="M60" i="31"/>
  <c r="J393" i="31"/>
  <c r="O392" i="31"/>
  <c r="G392" i="31"/>
  <c r="M397" i="31"/>
  <c r="K396" i="31"/>
  <c r="Q391" i="31"/>
  <c r="I391" i="31"/>
  <c r="O390" i="31"/>
  <c r="G390" i="31"/>
  <c r="L395" i="31"/>
  <c r="Q394" i="31"/>
  <c r="I394" i="31"/>
  <c r="O387" i="31"/>
  <c r="G387" i="31"/>
  <c r="M386" i="31"/>
  <c r="J383" i="31"/>
  <c r="O382" i="31"/>
  <c r="G382" i="31"/>
  <c r="M385" i="31"/>
  <c r="K384" i="31"/>
  <c r="L415" i="31"/>
  <c r="Q414" i="31"/>
  <c r="I414" i="31"/>
  <c r="O1151" i="31"/>
  <c r="G1151" i="31"/>
  <c r="M1150" i="31"/>
  <c r="K1149" i="31"/>
  <c r="Q1148" i="31"/>
  <c r="I1148" i="31"/>
  <c r="O1137" i="31"/>
  <c r="G1137" i="31"/>
  <c r="M1136" i="31"/>
  <c r="K1131" i="31"/>
  <c r="Q1130" i="31"/>
  <c r="I1130" i="31"/>
  <c r="O1129" i="31"/>
  <c r="G1129" i="31"/>
  <c r="M1128" i="31"/>
  <c r="K1127" i="31"/>
  <c r="Q1126" i="31"/>
  <c r="I1126" i="31"/>
  <c r="O1125" i="31"/>
  <c r="G1125" i="31"/>
  <c r="M1124" i="31"/>
  <c r="K1121" i="31"/>
  <c r="Q1120" i="31"/>
  <c r="I1120" i="31"/>
  <c r="O1117" i="31"/>
  <c r="G1117" i="31"/>
  <c r="M1116" i="31"/>
  <c r="K1115" i="31"/>
  <c r="Q1114" i="31"/>
  <c r="I1114" i="31"/>
  <c r="O1113" i="31"/>
  <c r="G1113" i="31"/>
  <c r="M1112" i="31"/>
  <c r="K409" i="31"/>
  <c r="Q408" i="31"/>
  <c r="I408" i="31"/>
  <c r="O407" i="31"/>
  <c r="G407" i="31"/>
  <c r="M406" i="31"/>
  <c r="K405" i="31"/>
  <c r="Q404" i="31"/>
  <c r="I404" i="31"/>
  <c r="O403" i="31"/>
  <c r="G403" i="31"/>
  <c r="M402" i="31"/>
  <c r="N516" i="31"/>
  <c r="L511" i="31"/>
  <c r="J506" i="31"/>
  <c r="P505" i="31"/>
  <c r="N500" i="31"/>
  <c r="P492" i="31"/>
  <c r="N491" i="31"/>
  <c r="N490" i="31"/>
  <c r="Q489" i="31"/>
  <c r="H489" i="31"/>
  <c r="M488" i="31"/>
  <c r="J487" i="31"/>
  <c r="P486" i="31"/>
  <c r="H486" i="31"/>
  <c r="N485" i="31"/>
  <c r="F485" i="31"/>
  <c r="L484" i="31"/>
  <c r="J483" i="31"/>
  <c r="P482" i="31"/>
  <c r="H482" i="31"/>
  <c r="N481" i="31"/>
  <c r="F481" i="31"/>
  <c r="L480" i="31"/>
  <c r="J479" i="31"/>
  <c r="P478" i="31"/>
  <c r="H478" i="31"/>
  <c r="N477" i="31"/>
  <c r="F477" i="31"/>
  <c r="L476" i="31"/>
  <c r="J475" i="31"/>
  <c r="P474" i="31"/>
  <c r="H474" i="31"/>
  <c r="N473" i="31"/>
  <c r="F473" i="31"/>
  <c r="L472" i="31"/>
  <c r="J471" i="31"/>
  <c r="P470" i="31"/>
  <c r="H470" i="31"/>
  <c r="N469" i="31"/>
  <c r="F469" i="31"/>
  <c r="L468" i="31"/>
  <c r="J467" i="31"/>
  <c r="P466" i="31"/>
  <c r="H466" i="31"/>
  <c r="N465" i="31"/>
  <c r="F465" i="31"/>
  <c r="L464" i="31"/>
  <c r="J463" i="31"/>
  <c r="P462" i="31"/>
  <c r="H462" i="31"/>
  <c r="N461" i="31"/>
  <c r="F461" i="31"/>
  <c r="L460" i="31"/>
  <c r="J459" i="31"/>
  <c r="P458" i="31"/>
  <c r="H458" i="31"/>
  <c r="N457" i="31"/>
  <c r="F457" i="31"/>
  <c r="L456" i="31"/>
  <c r="J455" i="31"/>
  <c r="P454" i="31"/>
  <c r="H454" i="31"/>
  <c r="N453" i="31"/>
  <c r="F453" i="31"/>
  <c r="L452" i="31"/>
  <c r="J451" i="31"/>
  <c r="P450" i="31"/>
  <c r="H450" i="31"/>
  <c r="N449" i="31"/>
  <c r="F449" i="31"/>
  <c r="L448" i="31"/>
  <c r="J447" i="31"/>
  <c r="P446" i="31"/>
  <c r="H446" i="31"/>
  <c r="N445" i="31"/>
  <c r="F445" i="31"/>
  <c r="L444" i="31"/>
  <c r="J443" i="31"/>
  <c r="P442" i="31"/>
  <c r="H442" i="31"/>
  <c r="N441" i="31"/>
  <c r="F441" i="31"/>
  <c r="L440" i="31"/>
  <c r="J439" i="31"/>
  <c r="P438" i="31"/>
  <c r="H438" i="31"/>
  <c r="N497" i="31"/>
  <c r="F497" i="31"/>
  <c r="L496" i="31"/>
  <c r="J1167" i="31"/>
  <c r="P1166" i="31"/>
  <c r="H1166" i="31"/>
  <c r="N1165" i="31"/>
  <c r="F1165" i="31"/>
  <c r="L1164" i="31"/>
  <c r="J1163" i="31"/>
  <c r="P1162" i="31"/>
  <c r="H1162" i="31"/>
  <c r="N433" i="31"/>
  <c r="F433" i="31"/>
  <c r="L432" i="31"/>
  <c r="J431" i="31"/>
  <c r="P430" i="31"/>
  <c r="H430" i="31"/>
  <c r="N427" i="31"/>
  <c r="F427" i="31"/>
  <c r="L426" i="31"/>
  <c r="J429" i="31"/>
  <c r="P428" i="31"/>
  <c r="H428" i="31"/>
  <c r="N423" i="31"/>
  <c r="F423" i="31"/>
  <c r="L422" i="31"/>
  <c r="J421" i="31"/>
  <c r="P420" i="31"/>
  <c r="H420" i="31"/>
  <c r="N419" i="31"/>
  <c r="F419" i="31"/>
  <c r="L418" i="31"/>
  <c r="J417" i="31"/>
  <c r="P416" i="31"/>
  <c r="H416" i="31"/>
  <c r="N425" i="31"/>
  <c r="F425" i="31"/>
  <c r="L424" i="31"/>
  <c r="J399" i="31"/>
  <c r="P398" i="31"/>
  <c r="H398" i="31"/>
  <c r="N379" i="31"/>
  <c r="F379" i="31"/>
  <c r="L378" i="31"/>
  <c r="J377" i="31"/>
  <c r="P376" i="31"/>
  <c r="H376" i="31"/>
  <c r="N335" i="31"/>
  <c r="F335" i="31"/>
  <c r="L334" i="31"/>
  <c r="J67" i="31"/>
  <c r="P66" i="31"/>
  <c r="H66" i="31"/>
  <c r="N325" i="31"/>
  <c r="F325" i="31"/>
  <c r="L324" i="31"/>
  <c r="J177" i="31"/>
  <c r="P176" i="31"/>
  <c r="H176" i="31"/>
  <c r="N369" i="31"/>
  <c r="F369" i="31"/>
  <c r="L368" i="31"/>
  <c r="J329" i="31"/>
  <c r="P328" i="31"/>
  <c r="H328" i="31"/>
  <c r="N189" i="31"/>
  <c r="F189" i="31"/>
  <c r="L188" i="31"/>
  <c r="J53" i="31"/>
  <c r="P52" i="31"/>
  <c r="H52" i="31"/>
  <c r="N185" i="31"/>
  <c r="F185" i="31"/>
  <c r="L184" i="31"/>
  <c r="J337" i="31"/>
  <c r="P336" i="31"/>
  <c r="H336" i="31"/>
  <c r="N179" i="31"/>
  <c r="F179" i="31"/>
  <c r="L178" i="31"/>
  <c r="J191" i="31"/>
  <c r="P190" i="31"/>
  <c r="H190" i="31"/>
  <c r="J245" i="31"/>
  <c r="P244" i="31"/>
  <c r="H244" i="31"/>
  <c r="N253" i="31"/>
  <c r="F253" i="31"/>
  <c r="L252" i="31"/>
  <c r="N131" i="31"/>
  <c r="F131" i="31"/>
  <c r="L130" i="31"/>
  <c r="N61" i="31"/>
  <c r="F61" i="31"/>
  <c r="L60" i="31"/>
  <c r="Q393" i="31"/>
  <c r="I393" i="31"/>
  <c r="N392" i="31"/>
  <c r="F392" i="31"/>
  <c r="L397" i="31"/>
  <c r="J396" i="31"/>
  <c r="P391" i="31"/>
  <c r="H391" i="31"/>
  <c r="N390" i="31"/>
  <c r="F390" i="31"/>
  <c r="K395" i="31"/>
  <c r="P394" i="31"/>
  <c r="H394" i="31"/>
  <c r="N387" i="31"/>
  <c r="F387" i="31"/>
  <c r="L386" i="31"/>
  <c r="Q383" i="31"/>
  <c r="I383" i="31"/>
  <c r="N382" i="31"/>
  <c r="F382" i="31"/>
  <c r="L385" i="31"/>
  <c r="J384" i="31"/>
  <c r="K415" i="31"/>
  <c r="P414" i="31"/>
  <c r="H414" i="31"/>
  <c r="N1151" i="31"/>
  <c r="F1151" i="31"/>
  <c r="L1150" i="31"/>
  <c r="J1149" i="31"/>
  <c r="P1148" i="31"/>
  <c r="H1148" i="31"/>
  <c r="N1137" i="31"/>
  <c r="F1137" i="31"/>
  <c r="L1136" i="31"/>
  <c r="J1131" i="31"/>
  <c r="P1130" i="31"/>
  <c r="H1130" i="31"/>
  <c r="N1129" i="31"/>
  <c r="F1129" i="31"/>
  <c r="L1128" i="31"/>
  <c r="J1127" i="31"/>
  <c r="P1126" i="31"/>
  <c r="H1126" i="31"/>
  <c r="N1125" i="31"/>
  <c r="F1125" i="31"/>
  <c r="L1124" i="31"/>
  <c r="J1121" i="31"/>
  <c r="P1120" i="31"/>
  <c r="H1120" i="31"/>
  <c r="N1117" i="31"/>
  <c r="F1117" i="31"/>
  <c r="L1116" i="31"/>
  <c r="M1114" i="31"/>
  <c r="Q1112" i="31"/>
  <c r="G409" i="31"/>
  <c r="N407" i="31"/>
  <c r="L406" i="31"/>
  <c r="H405" i="31"/>
  <c r="J404" i="31"/>
  <c r="K403" i="31"/>
  <c r="L402" i="31"/>
  <c r="P401" i="31"/>
  <c r="G401" i="31"/>
  <c r="M400" i="31"/>
  <c r="K1161" i="31"/>
  <c r="Q1160" i="31"/>
  <c r="I1160" i="31"/>
  <c r="O1153" i="31"/>
  <c r="M1152" i="31"/>
  <c r="Q1134" i="31"/>
  <c r="O381" i="31"/>
  <c r="M380" i="31"/>
  <c r="O1134" i="31"/>
  <c r="H1116" i="31"/>
  <c r="L1114" i="31"/>
  <c r="P1112" i="31"/>
  <c r="F409" i="31"/>
  <c r="L407" i="31"/>
  <c r="J406" i="31"/>
  <c r="G405" i="31"/>
  <c r="H404" i="31"/>
  <c r="J403" i="31"/>
  <c r="J402" i="31"/>
  <c r="O401" i="31"/>
  <c r="F401" i="31"/>
  <c r="L400" i="31"/>
  <c r="J1161" i="31"/>
  <c r="P1160" i="31"/>
  <c r="H1160" i="31"/>
  <c r="N1153" i="31"/>
  <c r="F1153" i="31"/>
  <c r="L1152" i="31"/>
  <c r="J1135" i="31"/>
  <c r="P1134" i="31"/>
  <c r="H1134" i="31"/>
  <c r="N381" i="31"/>
  <c r="F381" i="31"/>
  <c r="L380" i="31"/>
  <c r="K1152" i="31"/>
  <c r="G1134" i="31"/>
  <c r="L381" i="31"/>
  <c r="O1115" i="31"/>
  <c r="H1114" i="31"/>
  <c r="L1112" i="31"/>
  <c r="P408" i="31"/>
  <c r="K407" i="31"/>
  <c r="I406" i="31"/>
  <c r="F405" i="31"/>
  <c r="F404" i="31"/>
  <c r="H403" i="31"/>
  <c r="I402" i="31"/>
  <c r="N401" i="31"/>
  <c r="K400" i="31"/>
  <c r="Q1161" i="31"/>
  <c r="I1161" i="31"/>
  <c r="O1160" i="31"/>
  <c r="G1160" i="31"/>
  <c r="M1153" i="31"/>
  <c r="I1135" i="31"/>
  <c r="K380" i="31"/>
  <c r="N1115" i="31"/>
  <c r="I1112" i="31"/>
  <c r="M408" i="31"/>
  <c r="J407" i="31"/>
  <c r="H406" i="31"/>
  <c r="F403" i="31"/>
  <c r="H402" i="31"/>
  <c r="M401" i="31"/>
  <c r="J400" i="31"/>
  <c r="P1161" i="31"/>
  <c r="H1161" i="31"/>
  <c r="N1160" i="31"/>
  <c r="F1160" i="31"/>
  <c r="L1153" i="31"/>
  <c r="J1152" i="31"/>
  <c r="P1135" i="31"/>
  <c r="H1135" i="31"/>
  <c r="N1134" i="31"/>
  <c r="F1134" i="31"/>
  <c r="J1115" i="31"/>
  <c r="N1113" i="31"/>
  <c r="H1112" i="31"/>
  <c r="L408" i="31"/>
  <c r="F407" i="31"/>
  <c r="P405" i="31"/>
  <c r="P404" i="31"/>
  <c r="G402" i="31"/>
  <c r="L401" i="31"/>
  <c r="Q400" i="31"/>
  <c r="I400" i="31"/>
  <c r="O1161" i="31"/>
  <c r="G1161" i="31"/>
  <c r="M1160" i="31"/>
  <c r="K1153" i="31"/>
  <c r="Q1152" i="31"/>
  <c r="I1152" i="31"/>
  <c r="O1135" i="31"/>
  <c r="G1135" i="31"/>
  <c r="M1134" i="31"/>
  <c r="K381" i="31"/>
  <c r="Q380" i="31"/>
  <c r="I380" i="31"/>
  <c r="P1152" i="31"/>
  <c r="N1135" i="31"/>
  <c r="L1134" i="31"/>
  <c r="P380" i="31"/>
  <c r="Q381" i="31"/>
  <c r="G380" i="31"/>
  <c r="G1115" i="31"/>
  <c r="K1113" i="31"/>
  <c r="O409" i="31"/>
  <c r="H408" i="31"/>
  <c r="O405" i="31"/>
  <c r="N404" i="31"/>
  <c r="P403" i="31"/>
  <c r="Q402" i="31"/>
  <c r="F402" i="31"/>
  <c r="K401" i="31"/>
  <c r="P400" i="31"/>
  <c r="H400" i="31"/>
  <c r="N1161" i="31"/>
  <c r="F1161" i="31"/>
  <c r="L1160" i="31"/>
  <c r="J1153" i="31"/>
  <c r="H1152" i="31"/>
  <c r="F1135" i="31"/>
  <c r="J381" i="31"/>
  <c r="H380" i="31"/>
  <c r="O380" i="31"/>
  <c r="F1115" i="31"/>
  <c r="J1113" i="31"/>
  <c r="N409" i="31"/>
  <c r="Q406" i="31"/>
  <c r="N405" i="31"/>
  <c r="M404" i="31"/>
  <c r="N403" i="31"/>
  <c r="P402" i="31"/>
  <c r="J401" i="31"/>
  <c r="O400" i="31"/>
  <c r="G400" i="31"/>
  <c r="M1161" i="31"/>
  <c r="K1160" i="31"/>
  <c r="Q1153" i="31"/>
  <c r="I1153" i="31"/>
  <c r="O1152" i="31"/>
  <c r="G1152" i="31"/>
  <c r="M1135" i="31"/>
  <c r="K1134" i="31"/>
  <c r="I381" i="31"/>
  <c r="P1114" i="31"/>
  <c r="F1113" i="31"/>
  <c r="J409" i="31"/>
  <c r="P406" i="31"/>
  <c r="J405" i="31"/>
  <c r="L404" i="31"/>
  <c r="L403" i="31"/>
  <c r="N402" i="31"/>
  <c r="H401" i="31"/>
  <c r="N400" i="31"/>
  <c r="F400" i="31"/>
  <c r="L1161" i="31"/>
  <c r="J1160" i="31"/>
  <c r="P1153" i="31"/>
  <c r="H1153" i="31"/>
  <c r="N1152" i="31"/>
  <c r="F1152" i="31"/>
  <c r="L1135" i="31"/>
  <c r="J1134" i="31"/>
  <c r="P381" i="31"/>
  <c r="H381" i="31"/>
  <c r="N380" i="31"/>
  <c r="F380" i="31"/>
  <c r="G1153" i="31"/>
  <c r="K1135" i="31"/>
  <c r="I1134" i="31"/>
  <c r="G381" i="31"/>
  <c r="Q1135" i="31"/>
  <c r="M381" i="31"/>
  <c r="J380" i="31"/>
  <c r="R23" i="31" l="1"/>
  <c r="R1178" i="31"/>
  <c r="R1173" i="31"/>
  <c r="R105" i="31"/>
  <c r="R13" i="31"/>
  <c r="R42" i="31"/>
  <c r="R47" i="31"/>
  <c r="R389" i="31"/>
  <c r="R362" i="31"/>
  <c r="R363" i="31"/>
  <c r="R286" i="31"/>
  <c r="R1175" i="31"/>
  <c r="R27" i="31"/>
  <c r="R359" i="31"/>
  <c r="R235" i="31"/>
  <c r="R319" i="31"/>
  <c r="R199" i="31"/>
  <c r="R41" i="31"/>
  <c r="R198" i="31"/>
  <c r="R1179" i="31"/>
  <c r="R71" i="31"/>
  <c r="R24" i="31"/>
  <c r="R242" i="31"/>
  <c r="R70" i="31"/>
  <c r="R1174" i="31"/>
  <c r="R104" i="31"/>
  <c r="R12" i="31"/>
  <c r="R118" i="31"/>
  <c r="R119" i="31"/>
  <c r="R320" i="31"/>
  <c r="R331" i="31"/>
  <c r="R318" i="31"/>
  <c r="R11" i="31"/>
  <c r="R22" i="31"/>
  <c r="R43" i="31"/>
  <c r="R1172" i="31"/>
  <c r="R46" i="31"/>
  <c r="R14" i="31"/>
  <c r="R321" i="31"/>
  <c r="R10" i="31"/>
  <c r="R287" i="31"/>
  <c r="R25" i="31"/>
  <c r="R15" i="31"/>
  <c r="R243" i="31"/>
  <c r="R40" i="31"/>
  <c r="R330" i="31"/>
  <c r="R26" i="31"/>
  <c r="R388" i="31"/>
  <c r="R358" i="31"/>
  <c r="R234" i="31"/>
  <c r="R989" i="31"/>
  <c r="R19" i="31"/>
  <c r="R74" i="31"/>
  <c r="R140" i="31"/>
  <c r="R392" i="31"/>
  <c r="R494" i="31"/>
  <c r="R400" i="31"/>
  <c r="R405" i="31"/>
  <c r="R368" i="31"/>
  <c r="R424" i="31"/>
  <c r="R432" i="31"/>
  <c r="R444" i="31"/>
  <c r="R460" i="31"/>
  <c r="R476" i="31"/>
  <c r="R504" i="31"/>
  <c r="R592" i="31"/>
  <c r="R593" i="31"/>
  <c r="R609" i="31"/>
  <c r="R625" i="31"/>
  <c r="R641" i="31"/>
  <c r="R657" i="31"/>
  <c r="R673" i="31"/>
  <c r="R769" i="31"/>
  <c r="R793" i="31"/>
  <c r="R809" i="31"/>
  <c r="R825" i="31"/>
  <c r="R913" i="31"/>
  <c r="R910" i="31"/>
  <c r="R860" i="31"/>
  <c r="R918" i="31"/>
  <c r="R934" i="31"/>
  <c r="R950" i="31"/>
  <c r="R966" i="31"/>
  <c r="R982" i="31"/>
  <c r="R1033" i="31"/>
  <c r="R1068" i="31"/>
  <c r="R1003" i="31"/>
  <c r="R1035" i="31"/>
  <c r="R1067" i="31"/>
  <c r="R1075" i="31"/>
  <c r="R267" i="31"/>
  <c r="R346" i="31"/>
  <c r="R229" i="31"/>
  <c r="R342" i="31"/>
  <c r="R264" i="31"/>
  <c r="R353" i="31"/>
  <c r="R127" i="31"/>
  <c r="R51" i="31"/>
  <c r="R169" i="31"/>
  <c r="R160" i="31"/>
  <c r="R170" i="31"/>
  <c r="R164" i="31"/>
  <c r="R156" i="31"/>
  <c r="R239" i="31"/>
  <c r="R59" i="31"/>
  <c r="R276" i="31"/>
  <c r="R99" i="31"/>
  <c r="R1113" i="31"/>
  <c r="R1117" i="31"/>
  <c r="R1151" i="31"/>
  <c r="R387" i="31"/>
  <c r="R512" i="31"/>
  <c r="R777" i="31"/>
  <c r="R770" i="31"/>
  <c r="R508" i="31"/>
  <c r="R1137" i="31"/>
  <c r="R433" i="31"/>
  <c r="R445" i="31"/>
  <c r="R461" i="31"/>
  <c r="R477" i="31"/>
  <c r="R692" i="31"/>
  <c r="R840" i="31"/>
  <c r="R799" i="31"/>
  <c r="R815" i="31"/>
  <c r="R831" i="31"/>
  <c r="R110" i="31"/>
  <c r="R35" i="31"/>
  <c r="R345" i="31"/>
  <c r="R781" i="31"/>
  <c r="R862" i="31"/>
  <c r="R356" i="31"/>
  <c r="R274" i="31"/>
  <c r="R32" i="31"/>
  <c r="R95" i="31"/>
  <c r="R1152" i="31"/>
  <c r="R381" i="31"/>
  <c r="R407" i="31"/>
  <c r="R1129" i="31"/>
  <c r="R253" i="31"/>
  <c r="R189" i="31"/>
  <c r="R379" i="31"/>
  <c r="R427" i="31"/>
  <c r="R441" i="31"/>
  <c r="R457" i="31"/>
  <c r="R473" i="31"/>
  <c r="R492" i="31"/>
  <c r="R1127" i="31"/>
  <c r="R191" i="31"/>
  <c r="R177" i="31"/>
  <c r="R417" i="31"/>
  <c r="R1163" i="31"/>
  <c r="R447" i="31"/>
  <c r="R463" i="31"/>
  <c r="R479" i="31"/>
  <c r="R383" i="31"/>
  <c r="R394" i="31"/>
  <c r="R500" i="31"/>
  <c r="R528" i="31"/>
  <c r="R544" i="31"/>
  <c r="R560" i="31"/>
  <c r="R576" i="31"/>
  <c r="R507" i="31"/>
  <c r="R523" i="31"/>
  <c r="R539" i="31"/>
  <c r="R555" i="31"/>
  <c r="R571" i="31"/>
  <c r="R587" i="31"/>
  <c r="R506" i="31"/>
  <c r="R522" i="31"/>
  <c r="R538" i="31"/>
  <c r="R554" i="31"/>
  <c r="R570" i="31"/>
  <c r="R586" i="31"/>
  <c r="R598" i="31"/>
  <c r="R614" i="31"/>
  <c r="R630" i="31"/>
  <c r="R646" i="31"/>
  <c r="R662" i="31"/>
  <c r="R680" i="31"/>
  <c r="R591" i="31"/>
  <c r="R607" i="31"/>
  <c r="R623" i="31"/>
  <c r="R639" i="31"/>
  <c r="R655" i="31"/>
  <c r="R671" i="31"/>
  <c r="R678" i="31"/>
  <c r="R682" i="31"/>
  <c r="R698" i="31"/>
  <c r="R714" i="31"/>
  <c r="R730" i="31"/>
  <c r="R746" i="31"/>
  <c r="R762" i="31"/>
  <c r="R778" i="31"/>
  <c r="R772" i="31"/>
  <c r="R788" i="31"/>
  <c r="R804" i="31"/>
  <c r="R820" i="31"/>
  <c r="R836" i="31"/>
  <c r="R841" i="31"/>
  <c r="R779" i="31"/>
  <c r="R795" i="31"/>
  <c r="R811" i="31"/>
  <c r="R827" i="31"/>
  <c r="R790" i="31"/>
  <c r="R806" i="31"/>
  <c r="R822" i="31"/>
  <c r="R838" i="31"/>
  <c r="R847" i="31"/>
  <c r="R863" i="31"/>
  <c r="R879" i="31"/>
  <c r="R895" i="31"/>
  <c r="R911" i="31"/>
  <c r="R849" i="31"/>
  <c r="R865" i="31"/>
  <c r="R881" i="31"/>
  <c r="R897" i="31"/>
  <c r="R929" i="31"/>
  <c r="R945" i="31"/>
  <c r="R961" i="31"/>
  <c r="R977" i="31"/>
  <c r="R1025" i="31"/>
  <c r="R924" i="31"/>
  <c r="R940" i="31"/>
  <c r="R956" i="31"/>
  <c r="R972" i="31"/>
  <c r="R988" i="31"/>
  <c r="R1045" i="31"/>
  <c r="R1061" i="31"/>
  <c r="R1000" i="31"/>
  <c r="R1016" i="31"/>
  <c r="R1032" i="31"/>
  <c r="R1048" i="31"/>
  <c r="R1064" i="31"/>
  <c r="R1079" i="31"/>
  <c r="R1002" i="31"/>
  <c r="R1018" i="31"/>
  <c r="R1034" i="31"/>
  <c r="R1050" i="31"/>
  <c r="R1066" i="31"/>
  <c r="R1086" i="31"/>
  <c r="R1102" i="31"/>
  <c r="R292" i="31"/>
  <c r="R308" i="31"/>
  <c r="R182" i="31"/>
  <c r="R1092" i="31"/>
  <c r="R1108" i="31"/>
  <c r="R298" i="31"/>
  <c r="R314" i="31"/>
  <c r="R1095" i="31"/>
  <c r="R1111" i="31"/>
  <c r="R301" i="31"/>
  <c r="R317" i="31"/>
  <c r="R116" i="31"/>
  <c r="R21" i="31"/>
  <c r="R367" i="31"/>
  <c r="R48" i="31"/>
  <c r="R282" i="31"/>
  <c r="R136" i="31"/>
  <c r="R374" i="31"/>
  <c r="R28" i="31"/>
  <c r="R146" i="31"/>
  <c r="R45" i="31"/>
  <c r="R410" i="31"/>
  <c r="R251" i="31"/>
  <c r="R147" i="31"/>
  <c r="R63" i="31"/>
  <c r="R133" i="31"/>
  <c r="R100" i="31"/>
  <c r="R55" i="31"/>
  <c r="R322" i="31"/>
  <c r="R279" i="31"/>
  <c r="R1143" i="31"/>
  <c r="R194" i="31"/>
  <c r="R1122" i="31"/>
  <c r="R1156" i="31"/>
  <c r="R132" i="31"/>
  <c r="R206" i="31"/>
  <c r="R1144" i="31"/>
  <c r="R205" i="31"/>
  <c r="R355" i="31"/>
  <c r="R344" i="31"/>
  <c r="R437" i="31"/>
  <c r="R1159" i="31"/>
  <c r="R222" i="31"/>
  <c r="R208" i="31"/>
  <c r="R1170" i="31"/>
  <c r="R1177" i="31"/>
  <c r="R92" i="31"/>
  <c r="R9" i="31"/>
  <c r="R83" i="31"/>
  <c r="R211" i="31"/>
  <c r="R1115" i="31"/>
  <c r="R1161" i="31"/>
  <c r="R403" i="31"/>
  <c r="R390" i="31"/>
  <c r="R1124" i="31"/>
  <c r="R60" i="31"/>
  <c r="R178" i="31"/>
  <c r="R324" i="31"/>
  <c r="R418" i="31"/>
  <c r="R1164" i="31"/>
  <c r="R448" i="31"/>
  <c r="R464" i="31"/>
  <c r="R480" i="31"/>
  <c r="R490" i="31"/>
  <c r="R1120" i="31"/>
  <c r="R414" i="31"/>
  <c r="R190" i="31"/>
  <c r="R176" i="31"/>
  <c r="R416" i="31"/>
  <c r="R1162" i="31"/>
  <c r="R446" i="31"/>
  <c r="R462" i="31"/>
  <c r="R478" i="31"/>
  <c r="R505" i="31"/>
  <c r="R521" i="31"/>
  <c r="R537" i="31"/>
  <c r="R553" i="31"/>
  <c r="R569" i="31"/>
  <c r="R585" i="31"/>
  <c r="R684" i="31"/>
  <c r="R679" i="31"/>
  <c r="R597" i="31"/>
  <c r="R613" i="31"/>
  <c r="R629" i="31"/>
  <c r="R645" i="31"/>
  <c r="R661" i="31"/>
  <c r="R596" i="31"/>
  <c r="R612" i="31"/>
  <c r="R628" i="31"/>
  <c r="R644" i="31"/>
  <c r="R660" i="31"/>
  <c r="R677" i="31"/>
  <c r="R693" i="31"/>
  <c r="R709" i="31"/>
  <c r="R725" i="31"/>
  <c r="R741" i="31"/>
  <c r="R757" i="31"/>
  <c r="R704" i="31"/>
  <c r="R720" i="31"/>
  <c r="R736" i="31"/>
  <c r="R752" i="31"/>
  <c r="R768" i="31"/>
  <c r="R695" i="31"/>
  <c r="R711" i="31"/>
  <c r="R727" i="31"/>
  <c r="R743" i="31"/>
  <c r="R759" i="31"/>
  <c r="R797" i="31"/>
  <c r="R813" i="31"/>
  <c r="R829" i="31"/>
  <c r="R866" i="31"/>
  <c r="R882" i="31"/>
  <c r="R898" i="31"/>
  <c r="R848" i="31"/>
  <c r="R864" i="31"/>
  <c r="R880" i="31"/>
  <c r="R896" i="31"/>
  <c r="R922" i="31"/>
  <c r="R938" i="31"/>
  <c r="R954" i="31"/>
  <c r="R970" i="31"/>
  <c r="R986" i="31"/>
  <c r="R919" i="31"/>
  <c r="R935" i="31"/>
  <c r="R951" i="31"/>
  <c r="R967" i="31"/>
  <c r="R983" i="31"/>
  <c r="R1005" i="31"/>
  <c r="R991" i="31"/>
  <c r="R1007" i="31"/>
  <c r="R1023" i="31"/>
  <c r="R1039" i="31"/>
  <c r="R1055" i="31"/>
  <c r="R1085" i="31"/>
  <c r="R1101" i="31"/>
  <c r="R289" i="31"/>
  <c r="R307" i="31"/>
  <c r="R181" i="31"/>
  <c r="R241" i="31"/>
  <c r="R18" i="31"/>
  <c r="R120" i="31"/>
  <c r="R197" i="31"/>
  <c r="R255" i="31"/>
  <c r="R159" i="31"/>
  <c r="R338" i="31"/>
  <c r="R174" i="31"/>
  <c r="R375" i="31"/>
  <c r="R29" i="31"/>
  <c r="R343" i="31"/>
  <c r="R265" i="31"/>
  <c r="R258" i="31"/>
  <c r="R257" i="31"/>
  <c r="R326" i="31"/>
  <c r="R106" i="31"/>
  <c r="R370" i="31"/>
  <c r="R269" i="31"/>
  <c r="R122" i="31"/>
  <c r="R112" i="31"/>
  <c r="R123" i="31"/>
  <c r="R268" i="31"/>
  <c r="R62" i="31"/>
  <c r="R207" i="31"/>
  <c r="R1145" i="31"/>
  <c r="R435" i="31"/>
  <c r="R8" i="31"/>
  <c r="R277" i="31"/>
  <c r="R128" i="31"/>
  <c r="R87" i="31"/>
  <c r="R94" i="31"/>
  <c r="R223" i="31"/>
  <c r="R213" i="31"/>
  <c r="R212" i="31"/>
  <c r="R1160" i="31"/>
  <c r="R404" i="31"/>
  <c r="R401" i="31"/>
  <c r="R409" i="31"/>
  <c r="R1125" i="31"/>
  <c r="R131" i="31"/>
  <c r="R185" i="31"/>
  <c r="R335" i="31"/>
  <c r="R423" i="31"/>
  <c r="R497" i="31"/>
  <c r="R453" i="31"/>
  <c r="R469" i="31"/>
  <c r="R485" i="31"/>
  <c r="R386" i="31"/>
  <c r="R1121" i="31"/>
  <c r="R245" i="31"/>
  <c r="R329" i="31"/>
  <c r="R399" i="31"/>
  <c r="R431" i="31"/>
  <c r="R443" i="31"/>
  <c r="R459" i="31"/>
  <c r="R475" i="31"/>
  <c r="R491" i="31"/>
  <c r="R489" i="31"/>
  <c r="R516" i="31"/>
  <c r="R524" i="31"/>
  <c r="R540" i="31"/>
  <c r="R556" i="31"/>
  <c r="R572" i="31"/>
  <c r="R588" i="31"/>
  <c r="R503" i="31"/>
  <c r="R519" i="31"/>
  <c r="R535" i="31"/>
  <c r="R551" i="31"/>
  <c r="R567" i="31"/>
  <c r="R583" i="31"/>
  <c r="R502" i="31"/>
  <c r="R518" i="31"/>
  <c r="R534" i="31"/>
  <c r="R550" i="31"/>
  <c r="R566" i="31"/>
  <c r="R582" i="31"/>
  <c r="R594" i="31"/>
  <c r="R610" i="31"/>
  <c r="R626" i="31"/>
  <c r="R642" i="31"/>
  <c r="R658" i="31"/>
  <c r="R674" i="31"/>
  <c r="R603" i="31"/>
  <c r="R619" i="31"/>
  <c r="R635" i="31"/>
  <c r="R651" i="31"/>
  <c r="R667" i="31"/>
  <c r="R694" i="31"/>
  <c r="R710" i="31"/>
  <c r="R726" i="31"/>
  <c r="R742" i="31"/>
  <c r="R758" i="31"/>
  <c r="R784" i="31"/>
  <c r="R800" i="31"/>
  <c r="R816" i="31"/>
  <c r="R832" i="31"/>
  <c r="R916" i="31"/>
  <c r="R775" i="31"/>
  <c r="R791" i="31"/>
  <c r="R807" i="31"/>
  <c r="R823" i="31"/>
  <c r="R839" i="31"/>
  <c r="R786" i="31"/>
  <c r="R802" i="31"/>
  <c r="R818" i="31"/>
  <c r="R834" i="31"/>
  <c r="R843" i="31"/>
  <c r="R859" i="31"/>
  <c r="R875" i="31"/>
  <c r="R891" i="31"/>
  <c r="R907" i="31"/>
  <c r="R845" i="31"/>
  <c r="R861" i="31"/>
  <c r="R877" i="31"/>
  <c r="R893" i="31"/>
  <c r="R909" i="31"/>
  <c r="R925" i="31"/>
  <c r="R941" i="31"/>
  <c r="R957" i="31"/>
  <c r="R973" i="31"/>
  <c r="R1009" i="31"/>
  <c r="R920" i="31"/>
  <c r="R936" i="31"/>
  <c r="R952" i="31"/>
  <c r="R968" i="31"/>
  <c r="R984" i="31"/>
  <c r="R1029" i="31"/>
  <c r="R1057" i="31"/>
  <c r="R996" i="31"/>
  <c r="R1012" i="31"/>
  <c r="R1028" i="31"/>
  <c r="R1044" i="31"/>
  <c r="R1060" i="31"/>
  <c r="R998" i="31"/>
  <c r="R1014" i="31"/>
  <c r="R1030" i="31"/>
  <c r="R1046" i="31"/>
  <c r="R1062" i="31"/>
  <c r="R1082" i="31"/>
  <c r="R1098" i="31"/>
  <c r="R290" i="31"/>
  <c r="R304" i="31"/>
  <c r="R192" i="31"/>
  <c r="R1088" i="31"/>
  <c r="R1104" i="31"/>
  <c r="R294" i="31"/>
  <c r="R310" i="31"/>
  <c r="R272" i="31"/>
  <c r="R1091" i="31"/>
  <c r="R1107" i="31"/>
  <c r="R297" i="31"/>
  <c r="R313" i="31"/>
  <c r="R203" i="31"/>
  <c r="R271" i="31"/>
  <c r="R332" i="31"/>
  <c r="R196" i="31"/>
  <c r="R254" i="31"/>
  <c r="R352" i="31"/>
  <c r="R126" i="31"/>
  <c r="R33" i="31"/>
  <c r="R38" i="31"/>
  <c r="R150" i="31"/>
  <c r="R107" i="31"/>
  <c r="R39" i="31"/>
  <c r="R102" i="31"/>
  <c r="R65" i="31"/>
  <c r="R157" i="31"/>
  <c r="R263" i="31"/>
  <c r="R259" i="31"/>
  <c r="R221" i="31"/>
  <c r="R1139" i="31"/>
  <c r="R144" i="31"/>
  <c r="R124" i="31"/>
  <c r="R1146" i="31"/>
  <c r="R260" i="31"/>
  <c r="R1140" i="31"/>
  <c r="R247" i="31"/>
  <c r="R413" i="31"/>
  <c r="R204" i="31"/>
  <c r="R354" i="31"/>
  <c r="R349" i="31"/>
  <c r="R412" i="31"/>
  <c r="R232" i="31"/>
  <c r="R373" i="31"/>
  <c r="R31" i="31"/>
  <c r="R88" i="31"/>
  <c r="R214" i="31"/>
  <c r="R79" i="31"/>
  <c r="R97" i="31"/>
  <c r="R1150" i="31"/>
  <c r="R1114" i="31"/>
  <c r="R1148" i="31"/>
  <c r="R244" i="31"/>
  <c r="R328" i="31"/>
  <c r="R398" i="31"/>
  <c r="R430" i="31"/>
  <c r="R442" i="31"/>
  <c r="R458" i="31"/>
  <c r="R474" i="31"/>
  <c r="R501" i="31"/>
  <c r="R517" i="31"/>
  <c r="R533" i="31"/>
  <c r="R549" i="31"/>
  <c r="R565" i="31"/>
  <c r="R581" i="31"/>
  <c r="R608" i="31"/>
  <c r="R624" i="31"/>
  <c r="R640" i="31"/>
  <c r="R656" i="31"/>
  <c r="R672" i="31"/>
  <c r="R689" i="31"/>
  <c r="R705" i="31"/>
  <c r="R721" i="31"/>
  <c r="R737" i="31"/>
  <c r="R753" i="31"/>
  <c r="R700" i="31"/>
  <c r="R716" i="31"/>
  <c r="R732" i="31"/>
  <c r="R748" i="31"/>
  <c r="R764" i="31"/>
  <c r="R691" i="31"/>
  <c r="R707" i="31"/>
  <c r="R723" i="31"/>
  <c r="R739" i="31"/>
  <c r="R755" i="31"/>
  <c r="R858" i="31"/>
  <c r="R878" i="31"/>
  <c r="R894" i="31"/>
  <c r="R844" i="31"/>
  <c r="R876" i="31"/>
  <c r="R892" i="31"/>
  <c r="R908" i="31"/>
  <c r="R915" i="31"/>
  <c r="R931" i="31"/>
  <c r="R947" i="31"/>
  <c r="R963" i="31"/>
  <c r="R979" i="31"/>
  <c r="R1019" i="31"/>
  <c r="R1051" i="31"/>
  <c r="R1081" i="31"/>
  <c r="R1097" i="31"/>
  <c r="R1169" i="31"/>
  <c r="R303" i="31"/>
  <c r="R187" i="31"/>
  <c r="R111" i="31"/>
  <c r="R158" i="31"/>
  <c r="R227" i="31"/>
  <c r="R200" i="31"/>
  <c r="R165" i="31"/>
  <c r="R134" i="31"/>
  <c r="R103" i="31"/>
  <c r="R76" i="31"/>
  <c r="R261" i="31"/>
  <c r="R1141" i="31"/>
  <c r="R6" i="31"/>
  <c r="R233" i="31"/>
  <c r="R98" i="31"/>
  <c r="R1116" i="31"/>
  <c r="R61" i="31"/>
  <c r="R179" i="31"/>
  <c r="R325" i="31"/>
  <c r="R419" i="31"/>
  <c r="R1165" i="31"/>
  <c r="R449" i="31"/>
  <c r="R465" i="31"/>
  <c r="R481" i="31"/>
  <c r="R397" i="31"/>
  <c r="R1149" i="31"/>
  <c r="R396" i="31"/>
  <c r="R53" i="31"/>
  <c r="R377" i="31"/>
  <c r="R429" i="31"/>
  <c r="R439" i="31"/>
  <c r="R455" i="31"/>
  <c r="R471" i="31"/>
  <c r="R487" i="31"/>
  <c r="R520" i="31"/>
  <c r="R536" i="31"/>
  <c r="R552" i="31"/>
  <c r="R568" i="31"/>
  <c r="R584" i="31"/>
  <c r="R499" i="31"/>
  <c r="R515" i="31"/>
  <c r="R531" i="31"/>
  <c r="R547" i="31"/>
  <c r="R563" i="31"/>
  <c r="R579" i="31"/>
  <c r="R498" i="31"/>
  <c r="R514" i="31"/>
  <c r="R530" i="31"/>
  <c r="R546" i="31"/>
  <c r="R562" i="31"/>
  <c r="R578" i="31"/>
  <c r="R590" i="31"/>
  <c r="R606" i="31"/>
  <c r="R622" i="31"/>
  <c r="R638" i="31"/>
  <c r="R654" i="31"/>
  <c r="R670" i="31"/>
  <c r="R681" i="31"/>
  <c r="R599" i="31"/>
  <c r="R615" i="31"/>
  <c r="R631" i="31"/>
  <c r="R647" i="31"/>
  <c r="R663" i="31"/>
  <c r="R688" i="31"/>
  <c r="R690" i="31"/>
  <c r="R706" i="31"/>
  <c r="R722" i="31"/>
  <c r="R738" i="31"/>
  <c r="R754" i="31"/>
  <c r="R773" i="31"/>
  <c r="R780" i="31"/>
  <c r="R796" i="31"/>
  <c r="R812" i="31"/>
  <c r="R828" i="31"/>
  <c r="R771" i="31"/>
  <c r="R787" i="31"/>
  <c r="R803" i="31"/>
  <c r="R819" i="31"/>
  <c r="R835" i="31"/>
  <c r="R854" i="31"/>
  <c r="R782" i="31"/>
  <c r="R798" i="31"/>
  <c r="R814" i="31"/>
  <c r="R830" i="31"/>
  <c r="R850" i="31"/>
  <c r="R855" i="31"/>
  <c r="R871" i="31"/>
  <c r="R887" i="31"/>
  <c r="R903" i="31"/>
  <c r="R857" i="31"/>
  <c r="R873" i="31"/>
  <c r="R889" i="31"/>
  <c r="R905" i="31"/>
  <c r="R921" i="31"/>
  <c r="R937" i="31"/>
  <c r="R953" i="31"/>
  <c r="R969" i="31"/>
  <c r="R985" i="31"/>
  <c r="R993" i="31"/>
  <c r="R932" i="31"/>
  <c r="R948" i="31"/>
  <c r="R964" i="31"/>
  <c r="R980" i="31"/>
  <c r="R1013" i="31"/>
  <c r="R1053" i="31"/>
  <c r="R1073" i="31"/>
  <c r="R992" i="31"/>
  <c r="R1008" i="31"/>
  <c r="R1024" i="31"/>
  <c r="R1040" i="31"/>
  <c r="R1056" i="31"/>
  <c r="R994" i="31"/>
  <c r="R1010" i="31"/>
  <c r="R1026" i="31"/>
  <c r="R1042" i="31"/>
  <c r="R1058" i="31"/>
  <c r="R17" i="31"/>
  <c r="R1078" i="31"/>
  <c r="R1094" i="31"/>
  <c r="R1110" i="31"/>
  <c r="R300" i="31"/>
  <c r="R316" i="31"/>
  <c r="R166" i="31"/>
  <c r="R1084" i="31"/>
  <c r="R1100" i="31"/>
  <c r="R288" i="31"/>
  <c r="R306" i="31"/>
  <c r="R180" i="31"/>
  <c r="R1087" i="31"/>
  <c r="R1103" i="31"/>
  <c r="R293" i="31"/>
  <c r="R309" i="31"/>
  <c r="R183" i="31"/>
  <c r="R121" i="31"/>
  <c r="R49" i="31"/>
  <c r="R266" i="31"/>
  <c r="R228" i="31"/>
  <c r="R360" i="31"/>
  <c r="R280" i="31"/>
  <c r="R148" i="31"/>
  <c r="R151" i="31"/>
  <c r="R154" i="31"/>
  <c r="R224" i="31"/>
  <c r="R201" i="31"/>
  <c r="R236" i="31"/>
  <c r="R139" i="31"/>
  <c r="R138" i="31"/>
  <c r="R155" i="31"/>
  <c r="R225" i="31"/>
  <c r="R114" i="31"/>
  <c r="R113" i="31"/>
  <c r="R109" i="31"/>
  <c r="R195" i="31"/>
  <c r="R1123" i="31"/>
  <c r="R1157" i="31"/>
  <c r="R278" i="31"/>
  <c r="R1142" i="31"/>
  <c r="R216" i="31"/>
  <c r="R1132" i="31"/>
  <c r="R1158" i="31"/>
  <c r="R231" i="31"/>
  <c r="R434" i="31"/>
  <c r="R246" i="31"/>
  <c r="R69" i="31"/>
  <c r="R172" i="31"/>
  <c r="R219" i="31"/>
  <c r="R372" i="31"/>
  <c r="R84" i="31"/>
  <c r="R80" i="31"/>
  <c r="R82" i="31"/>
  <c r="R210" i="31"/>
  <c r="R1171" i="31"/>
  <c r="R93" i="31"/>
  <c r="R1134" i="31"/>
  <c r="R1153" i="31"/>
  <c r="R1135" i="31"/>
  <c r="R1112" i="31"/>
  <c r="R1136" i="31"/>
  <c r="R385" i="31"/>
  <c r="R252" i="31"/>
  <c r="R188" i="31"/>
  <c r="R378" i="31"/>
  <c r="R426" i="31"/>
  <c r="R440" i="31"/>
  <c r="R456" i="31"/>
  <c r="R472" i="31"/>
  <c r="R488" i="31"/>
  <c r="R408" i="31"/>
  <c r="R1130" i="31"/>
  <c r="R391" i="31"/>
  <c r="R52" i="31"/>
  <c r="R376" i="31"/>
  <c r="R428" i="31"/>
  <c r="R438" i="31"/>
  <c r="R454" i="31"/>
  <c r="R470" i="31"/>
  <c r="R486" i="31"/>
  <c r="R495" i="31"/>
  <c r="R513" i="31"/>
  <c r="R529" i="31"/>
  <c r="R545" i="31"/>
  <c r="R561" i="31"/>
  <c r="R577" i="31"/>
  <c r="R676" i="31"/>
  <c r="R605" i="31"/>
  <c r="R621" i="31"/>
  <c r="R637" i="31"/>
  <c r="R653" i="31"/>
  <c r="R669" i="31"/>
  <c r="R604" i="31"/>
  <c r="R620" i="31"/>
  <c r="R636" i="31"/>
  <c r="R652" i="31"/>
  <c r="R668" i="31"/>
  <c r="R685" i="31"/>
  <c r="R701" i="31"/>
  <c r="R717" i="31"/>
  <c r="R733" i="31"/>
  <c r="R749" i="31"/>
  <c r="R765" i="31"/>
  <c r="R696" i="31"/>
  <c r="R712" i="31"/>
  <c r="R728" i="31"/>
  <c r="R744" i="31"/>
  <c r="R760" i="31"/>
  <c r="R687" i="31"/>
  <c r="R703" i="31"/>
  <c r="R719" i="31"/>
  <c r="R735" i="31"/>
  <c r="R751" i="31"/>
  <c r="R767" i="31"/>
  <c r="R789" i="31"/>
  <c r="R805" i="31"/>
  <c r="R821" i="31"/>
  <c r="R837" i="31"/>
  <c r="R874" i="31"/>
  <c r="R890" i="31"/>
  <c r="R906" i="31"/>
  <c r="R856" i="31"/>
  <c r="R872" i="31"/>
  <c r="R888" i="31"/>
  <c r="R904" i="31"/>
  <c r="R914" i="31"/>
  <c r="R930" i="31"/>
  <c r="R946" i="31"/>
  <c r="R962" i="31"/>
  <c r="R978" i="31"/>
  <c r="R1017" i="31"/>
  <c r="R927" i="31"/>
  <c r="R943" i="31"/>
  <c r="R959" i="31"/>
  <c r="R975" i="31"/>
  <c r="R1037" i="31"/>
  <c r="R999" i="31"/>
  <c r="R1015" i="31"/>
  <c r="R1031" i="31"/>
  <c r="R1047" i="31"/>
  <c r="R1063" i="31"/>
  <c r="R1077" i="31"/>
  <c r="R1093" i="31"/>
  <c r="R1109" i="31"/>
  <c r="R299" i="31"/>
  <c r="R315" i="31"/>
  <c r="R167" i="31"/>
  <c r="R20" i="31"/>
  <c r="R366" i="31"/>
  <c r="R365" i="31"/>
  <c r="R240" i="31"/>
  <c r="R117" i="31"/>
  <c r="R50" i="31"/>
  <c r="R168" i="31"/>
  <c r="R281" i="31"/>
  <c r="R149" i="31"/>
  <c r="R285" i="31"/>
  <c r="R357" i="31"/>
  <c r="R275" i="31"/>
  <c r="R411" i="31"/>
  <c r="R361" i="31"/>
  <c r="R327" i="31"/>
  <c r="R248" i="31"/>
  <c r="R256" i="31"/>
  <c r="R44" i="31"/>
  <c r="R56" i="31"/>
  <c r="R75" i="31"/>
  <c r="R238" i="31"/>
  <c r="R115" i="31"/>
  <c r="R141" i="31"/>
  <c r="R54" i="31"/>
  <c r="R217" i="31"/>
  <c r="R1133" i="31"/>
  <c r="R351" i="31"/>
  <c r="R58" i="31"/>
  <c r="R81" i="31"/>
  <c r="R436" i="31"/>
  <c r="R173" i="31"/>
  <c r="R209" i="31"/>
  <c r="R30" i="31"/>
  <c r="R402" i="31"/>
  <c r="R369" i="31"/>
  <c r="R425" i="31"/>
  <c r="R1131" i="31"/>
  <c r="R384" i="31"/>
  <c r="R337" i="31"/>
  <c r="R67" i="31"/>
  <c r="R421" i="31"/>
  <c r="R1167" i="31"/>
  <c r="R451" i="31"/>
  <c r="R467" i="31"/>
  <c r="R483" i="31"/>
  <c r="R532" i="31"/>
  <c r="R548" i="31"/>
  <c r="R564" i="31"/>
  <c r="R580" i="31"/>
  <c r="R493" i="31"/>
  <c r="R511" i="31"/>
  <c r="R527" i="31"/>
  <c r="R543" i="31"/>
  <c r="R559" i="31"/>
  <c r="R575" i="31"/>
  <c r="R510" i="31"/>
  <c r="R526" i="31"/>
  <c r="R542" i="31"/>
  <c r="R558" i="31"/>
  <c r="R574" i="31"/>
  <c r="R602" i="31"/>
  <c r="R618" i="31"/>
  <c r="R634" i="31"/>
  <c r="R650" i="31"/>
  <c r="R666" i="31"/>
  <c r="R675" i="31"/>
  <c r="R595" i="31"/>
  <c r="R611" i="31"/>
  <c r="R627" i="31"/>
  <c r="R643" i="31"/>
  <c r="R659" i="31"/>
  <c r="R686" i="31"/>
  <c r="R702" i="31"/>
  <c r="R718" i="31"/>
  <c r="R734" i="31"/>
  <c r="R750" i="31"/>
  <c r="R766" i="31"/>
  <c r="R776" i="31"/>
  <c r="R792" i="31"/>
  <c r="R808" i="31"/>
  <c r="R824" i="31"/>
  <c r="R783" i="31"/>
  <c r="R794" i="31"/>
  <c r="R810" i="31"/>
  <c r="R826" i="31"/>
  <c r="R846" i="31"/>
  <c r="R851" i="31"/>
  <c r="R867" i="31"/>
  <c r="R883" i="31"/>
  <c r="R899" i="31"/>
  <c r="R853" i="31"/>
  <c r="R869" i="31"/>
  <c r="R885" i="31"/>
  <c r="R901" i="31"/>
  <c r="R917" i="31"/>
  <c r="R933" i="31"/>
  <c r="R949" i="31"/>
  <c r="R965" i="31"/>
  <c r="R981" i="31"/>
  <c r="R1041" i="31"/>
  <c r="R928" i="31"/>
  <c r="R944" i="31"/>
  <c r="R960" i="31"/>
  <c r="R976" i="31"/>
  <c r="R997" i="31"/>
  <c r="R1072" i="31"/>
  <c r="R1049" i="31"/>
  <c r="R1065" i="31"/>
  <c r="R1070" i="31"/>
  <c r="R1004" i="31"/>
  <c r="R1020" i="31"/>
  <c r="R1036" i="31"/>
  <c r="R1052" i="31"/>
  <c r="R1069" i="31"/>
  <c r="R990" i="31"/>
  <c r="R1006" i="31"/>
  <c r="R1022" i="31"/>
  <c r="R1038" i="31"/>
  <c r="R1054" i="31"/>
  <c r="R1074" i="31"/>
  <c r="R1090" i="31"/>
  <c r="R1106" i="31"/>
  <c r="R296" i="31"/>
  <c r="R312" i="31"/>
  <c r="R16" i="31"/>
  <c r="R1080" i="31"/>
  <c r="R1096" i="31"/>
  <c r="R1168" i="31"/>
  <c r="R302" i="31"/>
  <c r="R186" i="31"/>
  <c r="R1083" i="31"/>
  <c r="R1099" i="31"/>
  <c r="R291" i="31"/>
  <c r="R305" i="31"/>
  <c r="R193" i="31"/>
  <c r="R347" i="31"/>
  <c r="R333" i="31"/>
  <c r="R364" i="31"/>
  <c r="R72" i="31"/>
  <c r="R142" i="31"/>
  <c r="R36" i="31"/>
  <c r="R340" i="31"/>
  <c r="R249" i="31"/>
  <c r="R57" i="31"/>
  <c r="R34" i="31"/>
  <c r="R37" i="31"/>
  <c r="R341" i="31"/>
  <c r="R171" i="31"/>
  <c r="R108" i="31"/>
  <c r="R101" i="31"/>
  <c r="R135" i="31"/>
  <c r="R77" i="31"/>
  <c r="R237" i="31"/>
  <c r="R145" i="31"/>
  <c r="R125" i="31"/>
  <c r="R1147" i="31"/>
  <c r="R220" i="31"/>
  <c r="R1138" i="31"/>
  <c r="R162" i="31"/>
  <c r="R1118" i="31"/>
  <c r="R1154" i="31"/>
  <c r="R68" i="31"/>
  <c r="R230" i="31"/>
  <c r="R90" i="31"/>
  <c r="R91" i="31"/>
  <c r="R218" i="31"/>
  <c r="R86" i="31"/>
  <c r="R96" i="31"/>
  <c r="R7" i="31"/>
  <c r="R89" i="31"/>
  <c r="R215" i="31"/>
  <c r="R380" i="31"/>
  <c r="R382" i="31"/>
  <c r="R406" i="31"/>
  <c r="R1128" i="31"/>
  <c r="R130" i="31"/>
  <c r="R184" i="31"/>
  <c r="R334" i="31"/>
  <c r="R422" i="31"/>
  <c r="R496" i="31"/>
  <c r="R452" i="31"/>
  <c r="R468" i="31"/>
  <c r="R484" i="31"/>
  <c r="R415" i="31"/>
  <c r="R395" i="31"/>
  <c r="R393" i="31"/>
  <c r="R1126" i="31"/>
  <c r="R336" i="31"/>
  <c r="R66" i="31"/>
  <c r="R420" i="31"/>
  <c r="R1166" i="31"/>
  <c r="R450" i="31"/>
  <c r="R466" i="31"/>
  <c r="R482" i="31"/>
  <c r="R509" i="31"/>
  <c r="R525" i="31"/>
  <c r="R541" i="31"/>
  <c r="R557" i="31"/>
  <c r="R573" i="31"/>
  <c r="R589" i="31"/>
  <c r="R601" i="31"/>
  <c r="R617" i="31"/>
  <c r="R633" i="31"/>
  <c r="R649" i="31"/>
  <c r="R665" i="31"/>
  <c r="R600" i="31"/>
  <c r="R616" i="31"/>
  <c r="R632" i="31"/>
  <c r="R648" i="31"/>
  <c r="R664" i="31"/>
  <c r="R697" i="31"/>
  <c r="R713" i="31"/>
  <c r="R729" i="31"/>
  <c r="R745" i="31"/>
  <c r="R761" i="31"/>
  <c r="R708" i="31"/>
  <c r="R724" i="31"/>
  <c r="R740" i="31"/>
  <c r="R756" i="31"/>
  <c r="R774" i="31"/>
  <c r="R683" i="31"/>
  <c r="R699" i="31"/>
  <c r="R715" i="31"/>
  <c r="R731" i="31"/>
  <c r="R747" i="31"/>
  <c r="R763" i="31"/>
  <c r="R842" i="31"/>
  <c r="R785" i="31"/>
  <c r="R801" i="31"/>
  <c r="R817" i="31"/>
  <c r="R833" i="31"/>
  <c r="R870" i="31"/>
  <c r="R886" i="31"/>
  <c r="R902" i="31"/>
  <c r="R912" i="31"/>
  <c r="R852" i="31"/>
  <c r="R868" i="31"/>
  <c r="R884" i="31"/>
  <c r="R900" i="31"/>
  <c r="R926" i="31"/>
  <c r="R942" i="31"/>
  <c r="R958" i="31"/>
  <c r="R974" i="31"/>
  <c r="R1001" i="31"/>
  <c r="R923" i="31"/>
  <c r="R939" i="31"/>
  <c r="R955" i="31"/>
  <c r="R971" i="31"/>
  <c r="R987" i="31"/>
  <c r="R1021" i="31"/>
  <c r="R1076" i="31"/>
  <c r="R995" i="31"/>
  <c r="R1011" i="31"/>
  <c r="R1027" i="31"/>
  <c r="R1043" i="31"/>
  <c r="R1059" i="31"/>
  <c r="R1071" i="31"/>
  <c r="R1089" i="31"/>
  <c r="R1105" i="31"/>
  <c r="R295" i="31"/>
  <c r="R311" i="31"/>
  <c r="R273" i="31"/>
  <c r="R202" i="31"/>
  <c r="R270" i="31"/>
  <c r="R152" i="31"/>
  <c r="R283" i="31"/>
  <c r="R137" i="31"/>
  <c r="R284" i="31"/>
  <c r="R153" i="31"/>
  <c r="R73" i="31"/>
  <c r="R143" i="31"/>
  <c r="R339" i="31"/>
  <c r="R175" i="31"/>
  <c r="R161" i="31"/>
  <c r="R226" i="31"/>
  <c r="R250" i="31"/>
  <c r="R64" i="31"/>
  <c r="R323" i="31"/>
  <c r="R371" i="31"/>
  <c r="R262" i="31"/>
  <c r="R163" i="31"/>
  <c r="R1119" i="31"/>
  <c r="R1155" i="31"/>
  <c r="R129" i="31"/>
  <c r="R348" i="31"/>
  <c r="R350" i="31"/>
  <c r="R85" i="31"/>
  <c r="R1176" i="31"/>
  <c r="R78" i="31"/>
  <c r="S131" i="31" l="1"/>
  <c r="T131" i="31" s="1"/>
  <c r="T130" i="31" s="1"/>
  <c r="S41" i="31"/>
  <c r="T41" i="31" s="1"/>
  <c r="T40" i="31" s="1"/>
  <c r="S1179" i="31"/>
  <c r="T1179" i="31" s="1"/>
  <c r="T1178" i="31" s="1"/>
  <c r="S335" i="31"/>
  <c r="T335" i="31" s="1"/>
  <c r="T334" i="31" s="1"/>
  <c r="S11" i="31"/>
  <c r="T11" i="31" s="1"/>
  <c r="T10" i="31" s="1"/>
  <c r="S71" i="31"/>
  <c r="T71" i="31" s="1"/>
  <c r="T70" i="31" s="1"/>
  <c r="S1173" i="31"/>
  <c r="T1173" i="31" s="1"/>
  <c r="T1172" i="31" s="1"/>
  <c r="S199" i="31"/>
  <c r="T199" i="31" s="1"/>
  <c r="T198" i="31" s="1"/>
  <c r="S287" i="31"/>
  <c r="T287" i="31" s="1"/>
  <c r="T286" i="31" s="1"/>
  <c r="S23" i="31"/>
  <c r="T23" i="31" s="1"/>
  <c r="T22" i="31" s="1"/>
  <c r="S27" i="31"/>
  <c r="T27" i="31" s="1"/>
  <c r="T26" i="31" s="1"/>
  <c r="S389" i="31"/>
  <c r="T389" i="31" s="1"/>
  <c r="T388" i="31" s="1"/>
  <c r="S319" i="31"/>
  <c r="T319" i="31" s="1"/>
  <c r="T318" i="31" s="1"/>
  <c r="S331" i="31"/>
  <c r="T331" i="31" s="1"/>
  <c r="T330" i="31" s="1"/>
  <c r="S47" i="31"/>
  <c r="T47" i="31" s="1"/>
  <c r="T46" i="31" s="1"/>
  <c r="S387" i="31"/>
  <c r="T387" i="31" s="1"/>
  <c r="T386" i="31" s="1"/>
  <c r="S13" i="31"/>
  <c r="T13" i="31" s="1"/>
  <c r="T12" i="31" s="1"/>
  <c r="S383" i="31"/>
  <c r="T383" i="31" s="1"/>
  <c r="T382" i="31" s="1"/>
  <c r="S235" i="31"/>
  <c r="T235" i="31" s="1"/>
  <c r="T234" i="31" s="1"/>
  <c r="S363" i="31"/>
  <c r="T363" i="31" s="1"/>
  <c r="T362" i="31" s="1"/>
  <c r="S359" i="31"/>
  <c r="T359" i="31" s="1"/>
  <c r="T358" i="31" s="1"/>
  <c r="S105" i="31"/>
  <c r="T105" i="31" s="1"/>
  <c r="T104" i="31" s="1"/>
  <c r="S1175" i="31"/>
  <c r="T1175" i="31" s="1"/>
  <c r="T1174" i="31" s="1"/>
  <c r="S15" i="31"/>
  <c r="T15" i="31" s="1"/>
  <c r="T14" i="31" s="1"/>
  <c r="S321" i="31"/>
  <c r="T321" i="31" s="1"/>
  <c r="T320" i="31" s="1"/>
  <c r="S243" i="31"/>
  <c r="T243" i="31" s="1"/>
  <c r="T242" i="31" s="1"/>
  <c r="S25" i="31"/>
  <c r="T25" i="31" s="1"/>
  <c r="T24" i="31" s="1"/>
  <c r="S43" i="31"/>
  <c r="T43" i="31" s="1"/>
  <c r="T42" i="31" s="1"/>
  <c r="S119" i="31"/>
  <c r="T119" i="31" s="1"/>
  <c r="T118" i="31" s="1"/>
  <c r="S353" i="31"/>
  <c r="T353" i="31" s="1"/>
  <c r="T352" i="31" s="1"/>
  <c r="S277" i="31"/>
  <c r="T277" i="31" s="1"/>
  <c r="T276" i="31" s="1"/>
  <c r="S471" i="31"/>
  <c r="T471" i="31" s="1"/>
  <c r="T470" i="31" s="1"/>
  <c r="S127" i="31"/>
  <c r="T127" i="31" s="1"/>
  <c r="T126" i="31" s="1"/>
  <c r="S1139" i="31"/>
  <c r="T1139" i="31" s="1"/>
  <c r="T1138" i="31" s="1"/>
  <c r="S509" i="31"/>
  <c r="T509" i="31" s="1"/>
  <c r="T508" i="31" s="1"/>
  <c r="S711" i="31"/>
  <c r="T711" i="31" s="1"/>
  <c r="T710" i="31" s="1"/>
  <c r="S453" i="31"/>
  <c r="T453" i="31" s="1"/>
  <c r="T452" i="31" s="1"/>
  <c r="S377" i="31"/>
  <c r="T377" i="31" s="1"/>
  <c r="T376" i="31" s="1"/>
  <c r="S497" i="31"/>
  <c r="T497" i="31" s="1"/>
  <c r="T496" i="31" s="1"/>
  <c r="S487" i="31"/>
  <c r="T487" i="31" s="1"/>
  <c r="T486" i="31" s="1"/>
  <c r="S759" i="31"/>
  <c r="T759" i="31" s="1"/>
  <c r="T758" i="31" s="1"/>
  <c r="S727" i="31"/>
  <c r="T727" i="31" s="1"/>
  <c r="T726" i="31" s="1"/>
  <c r="S401" i="31"/>
  <c r="T401" i="31" s="1"/>
  <c r="T400" i="31" s="1"/>
  <c r="S63" i="31"/>
  <c r="T63" i="31" s="1"/>
  <c r="T62" i="31" s="1"/>
  <c r="S429" i="31"/>
  <c r="T429" i="31" s="1"/>
  <c r="T428" i="31" s="1"/>
  <c r="S393" i="31"/>
  <c r="T393" i="31" s="1"/>
  <c r="T392" i="31" s="1"/>
  <c r="S641" i="31"/>
  <c r="T641" i="31" s="1"/>
  <c r="T640" i="31" s="1"/>
  <c r="S695" i="31"/>
  <c r="T695" i="31" s="1"/>
  <c r="T694" i="31" s="1"/>
  <c r="S793" i="31"/>
  <c r="T793" i="31" s="1"/>
  <c r="T792" i="31" s="1"/>
  <c r="S33" i="31"/>
  <c r="T33" i="31" s="1"/>
  <c r="T32" i="31" s="1"/>
  <c r="S65" i="31"/>
  <c r="T65" i="31" s="1"/>
  <c r="T64" i="31" s="1"/>
  <c r="S97" i="31"/>
  <c r="T97" i="31" s="1"/>
  <c r="T96" i="31" s="1"/>
  <c r="S157" i="31"/>
  <c r="T157" i="31" s="1"/>
  <c r="T156" i="31" s="1"/>
  <c r="S297" i="31"/>
  <c r="T297" i="31" s="1"/>
  <c r="T296" i="31" s="1"/>
  <c r="S667" i="31"/>
  <c r="T667" i="31" s="1"/>
  <c r="T666" i="31" s="1"/>
  <c r="S1075" i="31"/>
  <c r="T1075" i="31" s="1"/>
  <c r="T1074" i="31" s="1"/>
  <c r="S219" i="31"/>
  <c r="T219" i="31" s="1"/>
  <c r="T218" i="31" s="1"/>
  <c r="S1095" i="31"/>
  <c r="T1095" i="31" s="1"/>
  <c r="T1094" i="31" s="1"/>
  <c r="S879" i="31"/>
  <c r="T879" i="31" s="1"/>
  <c r="T878" i="31" s="1"/>
  <c r="S355" i="31"/>
  <c r="T355" i="31" s="1"/>
  <c r="T354" i="31" s="1"/>
  <c r="S863" i="31"/>
  <c r="T863" i="31" s="1"/>
  <c r="T862" i="31" s="1"/>
  <c r="S267" i="31"/>
  <c r="T267" i="31" s="1"/>
  <c r="T266" i="31" s="1"/>
  <c r="S111" i="31"/>
  <c r="T111" i="31" s="1"/>
  <c r="T110" i="31" s="1"/>
  <c r="S95" i="31"/>
  <c r="T95" i="31" s="1"/>
  <c r="T94" i="31" s="1"/>
  <c r="S967" i="31"/>
  <c r="T967" i="31" s="1"/>
  <c r="T966" i="31" s="1"/>
  <c r="S1057" i="31"/>
  <c r="T1057" i="31" s="1"/>
  <c r="T1056" i="31" s="1"/>
  <c r="S585" i="31"/>
  <c r="T585" i="31" s="1"/>
  <c r="T584" i="31" s="1"/>
  <c r="S313" i="31"/>
  <c r="T313" i="31" s="1"/>
  <c r="T312" i="31" s="1"/>
  <c r="S55" i="31"/>
  <c r="T55" i="31" s="1"/>
  <c r="T54" i="31" s="1"/>
  <c r="S369" i="31"/>
  <c r="T369" i="31" s="1"/>
  <c r="T368" i="31" s="1"/>
  <c r="S239" i="31"/>
  <c r="T239" i="31" s="1"/>
  <c r="T238" i="31" s="1"/>
  <c r="S809" i="31"/>
  <c r="T809" i="31" s="1"/>
  <c r="T808" i="31" s="1"/>
  <c r="S725" i="31"/>
  <c r="T725" i="31" s="1"/>
  <c r="T724" i="31" s="1"/>
  <c r="S427" i="31"/>
  <c r="T427" i="31" s="1"/>
  <c r="T426" i="31" s="1"/>
  <c r="S1159" i="31"/>
  <c r="T1159" i="31" s="1"/>
  <c r="T1158" i="31" s="1"/>
  <c r="S1077" i="31"/>
  <c r="T1077" i="31" s="1"/>
  <c r="T1076" i="31" s="1"/>
  <c r="S887" i="31"/>
  <c r="T887" i="31" s="1"/>
  <c r="T886" i="31" s="1"/>
  <c r="S45" i="31"/>
  <c r="T45" i="31" s="1"/>
  <c r="T44" i="31" s="1"/>
  <c r="S35" i="31"/>
  <c r="T35" i="31" s="1"/>
  <c r="T34" i="31" s="1"/>
  <c r="S227" i="31"/>
  <c r="T227" i="31" s="1"/>
  <c r="T226" i="31" s="1"/>
  <c r="S639" i="31"/>
  <c r="T639" i="31" s="1"/>
  <c r="T638" i="31" s="1"/>
  <c r="S425" i="31"/>
  <c r="T425" i="31" s="1"/>
  <c r="T424" i="31" s="1"/>
  <c r="S21" i="31"/>
  <c r="T21" i="31" s="1"/>
  <c r="T20" i="31" s="1"/>
  <c r="S741" i="31"/>
  <c r="T741" i="31" s="1"/>
  <c r="T740" i="31" s="1"/>
  <c r="S825" i="31"/>
  <c r="T825" i="31" s="1"/>
  <c r="T824" i="31" s="1"/>
  <c r="S75" i="31"/>
  <c r="T75" i="31" s="1"/>
  <c r="T74" i="31" s="1"/>
  <c r="S51" i="31"/>
  <c r="T51" i="31" s="1"/>
  <c r="T50" i="31" s="1"/>
  <c r="S513" i="31"/>
  <c r="T513" i="31" s="1"/>
  <c r="T512" i="31" s="1"/>
  <c r="S893" i="31"/>
  <c r="T893" i="31" s="1"/>
  <c r="T892" i="31" s="1"/>
  <c r="S407" i="31"/>
  <c r="T407" i="31" s="1"/>
  <c r="T406" i="31" s="1"/>
  <c r="S1007" i="31"/>
  <c r="T1007" i="31" s="1"/>
  <c r="T1006" i="31" s="1"/>
  <c r="S161" i="31"/>
  <c r="T161" i="31" s="1"/>
  <c r="T160" i="31" s="1"/>
  <c r="S473" i="31"/>
  <c r="T473" i="31" s="1"/>
  <c r="T472" i="31" s="1"/>
  <c r="S357" i="31"/>
  <c r="T357" i="31" s="1"/>
  <c r="T356" i="31" s="1"/>
  <c r="S657" i="31"/>
  <c r="T657" i="31" s="1"/>
  <c r="T656" i="31" s="1"/>
  <c r="S909" i="31"/>
  <c r="T909" i="31" s="1"/>
  <c r="T908" i="31" s="1"/>
  <c r="S861" i="31"/>
  <c r="T861" i="31" s="1"/>
  <c r="T860" i="31" s="1"/>
  <c r="S241" i="31"/>
  <c r="T241" i="31" s="1"/>
  <c r="T240" i="31" s="1"/>
  <c r="S799" i="31"/>
  <c r="T799" i="31" s="1"/>
  <c r="T798" i="31" s="1"/>
  <c r="S1129" i="31"/>
  <c r="T1129" i="31" s="1"/>
  <c r="T1128" i="31" s="1"/>
  <c r="S1023" i="31"/>
  <c r="T1023" i="31" s="1"/>
  <c r="T1022" i="31" s="1"/>
  <c r="S811" i="31"/>
  <c r="T811" i="31" s="1"/>
  <c r="T810" i="31" s="1"/>
  <c r="S1143" i="31"/>
  <c r="T1143" i="31" s="1"/>
  <c r="T1142" i="31" s="1"/>
  <c r="S853" i="31"/>
  <c r="T853" i="31" s="1"/>
  <c r="T852" i="31" s="1"/>
  <c r="S303" i="31"/>
  <c r="T303" i="31" s="1"/>
  <c r="T302" i="31" s="1"/>
  <c r="S1137" i="31"/>
  <c r="T1137" i="31" s="1"/>
  <c r="T1136" i="31" s="1"/>
  <c r="S943" i="31"/>
  <c r="T943" i="31" s="1"/>
  <c r="T942" i="31" s="1"/>
  <c r="S1127" i="31"/>
  <c r="T1127" i="31" s="1"/>
  <c r="T1126" i="31" s="1"/>
  <c r="S1091" i="31"/>
  <c r="T1091" i="31" s="1"/>
  <c r="T1090" i="31" s="1"/>
  <c r="S961" i="31"/>
  <c r="T961" i="31" s="1"/>
  <c r="T960" i="31" s="1"/>
  <c r="S171" i="31"/>
  <c r="T171" i="31" s="1"/>
  <c r="T170" i="31" s="1"/>
  <c r="S827" i="31"/>
  <c r="T827" i="31" s="1"/>
  <c r="T826" i="31" s="1"/>
  <c r="S655" i="31"/>
  <c r="T655" i="31" s="1"/>
  <c r="T654" i="31" s="1"/>
  <c r="S913" i="31"/>
  <c r="T913" i="31" s="1"/>
  <c r="T912" i="31" s="1"/>
  <c r="S775" i="31"/>
  <c r="T775" i="31" s="1"/>
  <c r="T774" i="31" s="1"/>
  <c r="S991" i="31"/>
  <c r="T991" i="31" s="1"/>
  <c r="T990" i="31" s="1"/>
  <c r="S141" i="31"/>
  <c r="T141" i="31" s="1"/>
  <c r="T140" i="31" s="1"/>
  <c r="S367" i="31"/>
  <c r="T367" i="31" s="1"/>
  <c r="T366" i="31" s="1"/>
  <c r="S489" i="31"/>
  <c r="T489" i="31" s="1"/>
  <c r="T488" i="31" s="1"/>
  <c r="S211" i="31"/>
  <c r="T211" i="31" s="1"/>
  <c r="T210" i="31" s="1"/>
  <c r="S307" i="31"/>
  <c r="T307" i="31" s="1"/>
  <c r="T306" i="31" s="1"/>
  <c r="S757" i="31"/>
  <c r="T757" i="31" s="1"/>
  <c r="T756" i="31" s="1"/>
  <c r="S381" i="31"/>
  <c r="T381" i="31" s="1"/>
  <c r="T380" i="31" s="1"/>
  <c r="S347" i="31"/>
  <c r="T347" i="31" s="1"/>
  <c r="T346" i="31" s="1"/>
  <c r="S625" i="31"/>
  <c r="T625" i="31" s="1"/>
  <c r="T624" i="31" s="1"/>
  <c r="S1081" i="31"/>
  <c r="T1081" i="31" s="1"/>
  <c r="T1080" i="31" s="1"/>
  <c r="S31" i="31"/>
  <c r="T31" i="31" s="1"/>
  <c r="T30" i="31" s="1"/>
  <c r="S159" i="31"/>
  <c r="T159" i="31" s="1"/>
  <c r="T158" i="31" s="1"/>
  <c r="S983" i="31"/>
  <c r="T983" i="31" s="1"/>
  <c r="T982" i="31" s="1"/>
  <c r="S343" i="31"/>
  <c r="T343" i="31" s="1"/>
  <c r="T342" i="31" s="1"/>
  <c r="S919" i="31"/>
  <c r="T919" i="31" s="1"/>
  <c r="T918" i="31" s="1"/>
  <c r="S673" i="31"/>
  <c r="T673" i="31" s="1"/>
  <c r="T672" i="31" s="1"/>
  <c r="S635" i="31"/>
  <c r="T635" i="31" s="1"/>
  <c r="T634" i="31" s="1"/>
  <c r="S403" i="31"/>
  <c r="T403" i="31" s="1"/>
  <c r="T402" i="31" s="1"/>
  <c r="S17" i="31"/>
  <c r="T17" i="31" s="1"/>
  <c r="T16" i="31" s="1"/>
  <c r="S875" i="31"/>
  <c r="T875" i="31" s="1"/>
  <c r="T874" i="31" s="1"/>
  <c r="S677" i="31"/>
  <c r="T677" i="31" s="1"/>
  <c r="T676" i="31" s="1"/>
  <c r="S253" i="31"/>
  <c r="T253" i="31" s="1"/>
  <c r="T252" i="31" s="1"/>
  <c r="S1111" i="31"/>
  <c r="T1111" i="31" s="1"/>
  <c r="T1110" i="31" s="1"/>
  <c r="S9" i="31"/>
  <c r="T9" i="31" s="1"/>
  <c r="T8" i="31" s="1"/>
  <c r="S975" i="31"/>
  <c r="T975" i="31" s="1"/>
  <c r="T974" i="31" s="1"/>
  <c r="S959" i="31"/>
  <c r="T959" i="31" s="1"/>
  <c r="T958" i="31" s="1"/>
  <c r="S903" i="31"/>
  <c r="T903" i="31" s="1"/>
  <c r="T902" i="31" s="1"/>
  <c r="S889" i="31"/>
  <c r="T889" i="31" s="1"/>
  <c r="T888" i="31" s="1"/>
  <c r="S83" i="31"/>
  <c r="T83" i="31" s="1"/>
  <c r="T82" i="31" s="1"/>
  <c r="S289" i="31"/>
  <c r="T289" i="31" s="1"/>
  <c r="T288" i="31" s="1"/>
  <c r="S1079" i="31"/>
  <c r="T1079" i="31" s="1"/>
  <c r="T1078" i="31" s="1"/>
  <c r="S623" i="31"/>
  <c r="T623" i="31" s="1"/>
  <c r="T622" i="31" s="1"/>
  <c r="S99" i="31"/>
  <c r="T99" i="31" s="1"/>
  <c r="T98" i="31" s="1"/>
  <c r="S231" i="31"/>
  <c r="T231" i="31" s="1"/>
  <c r="T230" i="31" s="1"/>
  <c r="S581" i="31"/>
  <c r="T581" i="31" s="1"/>
  <c r="T580" i="31" s="1"/>
  <c r="S435" i="31"/>
  <c r="T435" i="31" s="1"/>
  <c r="T434" i="31" s="1"/>
  <c r="S1101" i="31"/>
  <c r="T1101" i="31" s="1"/>
  <c r="T1100" i="31" s="1"/>
  <c r="S963" i="31"/>
  <c r="T963" i="31" s="1"/>
  <c r="T962" i="31" s="1"/>
  <c r="S197" i="31"/>
  <c r="T197" i="31" s="1"/>
  <c r="T196" i="31" s="1"/>
  <c r="S19" i="31"/>
  <c r="T19" i="31" s="1"/>
  <c r="T18" i="31" s="1"/>
  <c r="S373" i="31"/>
  <c r="T373" i="31" s="1"/>
  <c r="T372" i="31" s="1"/>
  <c r="S865" i="31"/>
  <c r="T865" i="31" s="1"/>
  <c r="T864" i="31" s="1"/>
  <c r="S979" i="31"/>
  <c r="T979" i="31" s="1"/>
  <c r="T978" i="31" s="1"/>
  <c r="S441" i="31"/>
  <c r="T441" i="31" s="1"/>
  <c r="T440" i="31" s="1"/>
  <c r="S67" i="31"/>
  <c r="T67" i="31" s="1"/>
  <c r="T66" i="31" s="1"/>
  <c r="S269" i="31"/>
  <c r="T269" i="31" s="1"/>
  <c r="T268" i="31" s="1"/>
  <c r="S1161" i="31"/>
  <c r="T1161" i="31" s="1"/>
  <c r="T1160" i="31" s="1"/>
  <c r="S139" i="31"/>
  <c r="T139" i="31" s="1"/>
  <c r="T138" i="31" s="1"/>
  <c r="S475" i="31"/>
  <c r="T475" i="31" s="1"/>
  <c r="T474" i="31" s="1"/>
  <c r="S845" i="31"/>
  <c r="T845" i="31" s="1"/>
  <c r="T844" i="31" s="1"/>
  <c r="S263" i="31"/>
  <c r="T263" i="31" s="1"/>
  <c r="T262" i="31" s="1"/>
  <c r="S1039" i="31"/>
  <c r="T1039" i="31" s="1"/>
  <c r="T1038" i="31" s="1"/>
  <c r="S1005" i="31"/>
  <c r="T1005" i="31" s="1"/>
  <c r="T1004" i="31" s="1"/>
  <c r="S945" i="31"/>
  <c r="T945" i="31" s="1"/>
  <c r="T944" i="31" s="1"/>
  <c r="S847" i="31"/>
  <c r="T847" i="31" s="1"/>
  <c r="T846" i="31" s="1"/>
  <c r="S777" i="31"/>
  <c r="T777" i="31" s="1"/>
  <c r="T776" i="31" s="1"/>
  <c r="S619" i="31"/>
  <c r="T619" i="31" s="1"/>
  <c r="T618" i="31" s="1"/>
  <c r="S907" i="31"/>
  <c r="T907" i="31" s="1"/>
  <c r="T906" i="31" s="1"/>
  <c r="S495" i="31"/>
  <c r="T495" i="31" s="1"/>
  <c r="T494" i="31" s="1"/>
  <c r="S815" i="31"/>
  <c r="T815" i="31" s="1"/>
  <c r="T814" i="31" s="1"/>
  <c r="S771" i="31"/>
  <c r="T771" i="31" s="1"/>
  <c r="T770" i="31" s="1"/>
  <c r="S723" i="31"/>
  <c r="T723" i="31" s="1"/>
  <c r="T722" i="31" s="1"/>
  <c r="S521" i="31"/>
  <c r="T521" i="31" s="1"/>
  <c r="T520" i="31" s="1"/>
  <c r="S895" i="31"/>
  <c r="T895" i="31" s="1"/>
  <c r="T894" i="31" s="1"/>
  <c r="S255" i="31"/>
  <c r="T255" i="31" s="1"/>
  <c r="T254" i="31" s="1"/>
  <c r="S951" i="31"/>
  <c r="T951" i="31" s="1"/>
  <c r="T950" i="31" s="1"/>
  <c r="S897" i="31"/>
  <c r="T897" i="31" s="1"/>
  <c r="T896" i="31" s="1"/>
  <c r="S693" i="31"/>
  <c r="T693" i="31" s="1"/>
  <c r="T692" i="31" s="1"/>
  <c r="S345" i="31"/>
  <c r="T345" i="31" s="1"/>
  <c r="T344" i="31" s="1"/>
  <c r="S703" i="31"/>
  <c r="T703" i="31" s="1"/>
  <c r="T702" i="31" s="1"/>
  <c r="S467" i="31"/>
  <c r="T467" i="31" s="1"/>
  <c r="T466" i="31" s="1"/>
  <c r="S203" i="31"/>
  <c r="T203" i="31" s="1"/>
  <c r="T202" i="31" s="1"/>
  <c r="S185" i="31"/>
  <c r="T185" i="31" s="1"/>
  <c r="T184" i="31" s="1"/>
  <c r="S59" i="31"/>
  <c r="T59" i="31" s="1"/>
  <c r="T58" i="31" s="1"/>
  <c r="S169" i="31"/>
  <c r="T169" i="31" s="1"/>
  <c r="T168" i="31" s="1"/>
  <c r="S457" i="31"/>
  <c r="T457" i="31" s="1"/>
  <c r="T456" i="31" s="1"/>
  <c r="S1113" i="31"/>
  <c r="T1113" i="31" s="1"/>
  <c r="T1112" i="31" s="1"/>
  <c r="S609" i="31"/>
  <c r="T609" i="31" s="1"/>
  <c r="T608" i="31" s="1"/>
  <c r="S1151" i="31"/>
  <c r="T1151" i="31" s="1"/>
  <c r="T1150" i="31" s="1"/>
  <c r="S989" i="31"/>
  <c r="T989" i="31" s="1"/>
  <c r="T988" i="31" s="1"/>
  <c r="S459" i="31"/>
  <c r="T459" i="31" s="1"/>
  <c r="T458" i="31" s="1"/>
  <c r="S417" i="31"/>
  <c r="T417" i="31" s="1"/>
  <c r="T416" i="31" s="1"/>
  <c r="S571" i="31"/>
  <c r="T571" i="31" s="1"/>
  <c r="T570" i="31" s="1"/>
  <c r="S881" i="31"/>
  <c r="T881" i="31" s="1"/>
  <c r="T880" i="31" s="1"/>
  <c r="S1163" i="31"/>
  <c r="T1163" i="31" s="1"/>
  <c r="T1162" i="31" s="1"/>
  <c r="S103" i="31"/>
  <c r="T103" i="31" s="1"/>
  <c r="T102" i="31" s="1"/>
  <c r="S753" i="31"/>
  <c r="T753" i="31" s="1"/>
  <c r="T752" i="31" s="1"/>
  <c r="S505" i="31"/>
  <c r="T505" i="31" s="1"/>
  <c r="T504" i="31" s="1"/>
  <c r="S125" i="31"/>
  <c r="T125" i="31" s="1"/>
  <c r="T124" i="31" s="1"/>
  <c r="S999" i="31"/>
  <c r="T999" i="31" s="1"/>
  <c r="T998" i="31" s="1"/>
  <c r="S801" i="31"/>
  <c r="T801" i="31" s="1"/>
  <c r="T800" i="31" s="1"/>
  <c r="S611" i="31"/>
  <c r="T611" i="31" s="1"/>
  <c r="T610" i="31" s="1"/>
  <c r="S557" i="31"/>
  <c r="T557" i="31" s="1"/>
  <c r="T556" i="31" s="1"/>
  <c r="S791" i="31"/>
  <c r="T791" i="31" s="1"/>
  <c r="T790" i="31" s="1"/>
  <c r="S275" i="31"/>
  <c r="T275" i="31" s="1"/>
  <c r="T274" i="31" s="1"/>
  <c r="S265" i="31"/>
  <c r="T265" i="31" s="1"/>
  <c r="T264" i="31" s="1"/>
  <c r="S337" i="31"/>
  <c r="T337" i="31" s="1"/>
  <c r="T336" i="31" s="1"/>
  <c r="S931" i="31"/>
  <c r="T931" i="31" s="1"/>
  <c r="T930" i="31" s="1"/>
  <c r="S1029" i="31"/>
  <c r="T1029" i="31" s="1"/>
  <c r="T1028" i="31" s="1"/>
  <c r="S247" i="31"/>
  <c r="T247" i="31" s="1"/>
  <c r="T246" i="31" s="1"/>
  <c r="S1033" i="31"/>
  <c r="T1033" i="31" s="1"/>
  <c r="T1032" i="31" s="1"/>
  <c r="S451" i="31"/>
  <c r="T451" i="31" s="1"/>
  <c r="T450" i="31" s="1"/>
  <c r="S687" i="31"/>
  <c r="T687" i="31" s="1"/>
  <c r="T686" i="31" s="1"/>
  <c r="S69" i="31"/>
  <c r="T69" i="31" s="1"/>
  <c r="T68" i="31" s="1"/>
  <c r="S593" i="31"/>
  <c r="T593" i="31" s="1"/>
  <c r="T592" i="31" s="1"/>
  <c r="S797" i="31"/>
  <c r="T797" i="31" s="1"/>
  <c r="T796" i="31" s="1"/>
  <c r="S531" i="31"/>
  <c r="T531" i="31" s="1"/>
  <c r="T530" i="31" s="1"/>
  <c r="S1045" i="31"/>
  <c r="T1045" i="31" s="1"/>
  <c r="T1044" i="31" s="1"/>
  <c r="S461" i="31"/>
  <c r="T461" i="31" s="1"/>
  <c r="T460" i="31" s="1"/>
  <c r="S1073" i="31"/>
  <c r="T1073" i="31" s="1"/>
  <c r="T1072" i="31" s="1"/>
  <c r="S515" i="31"/>
  <c r="T515" i="31" s="1"/>
  <c r="T514" i="31" s="1"/>
  <c r="S705" i="31"/>
  <c r="T705" i="31" s="1"/>
  <c r="T704" i="31" s="1"/>
  <c r="S325" i="31"/>
  <c r="T325" i="31" s="1"/>
  <c r="T324" i="31" s="1"/>
  <c r="S49" i="31"/>
  <c r="T49" i="31" s="1"/>
  <c r="T48" i="31" s="1"/>
  <c r="S973" i="31"/>
  <c r="T973" i="31" s="1"/>
  <c r="T972" i="31" s="1"/>
  <c r="S779" i="31"/>
  <c r="T779" i="31" s="1"/>
  <c r="T778" i="31" s="1"/>
  <c r="S523" i="31"/>
  <c r="T523" i="31" s="1"/>
  <c r="T522" i="31" s="1"/>
  <c r="S841" i="31"/>
  <c r="T841" i="31" s="1"/>
  <c r="T840" i="31" s="1"/>
  <c r="S911" i="31"/>
  <c r="T911" i="31" s="1"/>
  <c r="T910" i="31" s="1"/>
  <c r="S445" i="31"/>
  <c r="T445" i="31" s="1"/>
  <c r="T444" i="31" s="1"/>
  <c r="S985" i="31"/>
  <c r="T985" i="31" s="1"/>
  <c r="T984" i="31" s="1"/>
  <c r="S1053" i="31"/>
  <c r="T1053" i="31" s="1"/>
  <c r="T1052" i="31" s="1"/>
  <c r="S527" i="31"/>
  <c r="T527" i="31" s="1"/>
  <c r="T526" i="31" s="1"/>
  <c r="S281" i="31"/>
  <c r="T281" i="31" s="1"/>
  <c r="T280" i="31" s="1"/>
  <c r="S1041" i="31"/>
  <c r="T1041" i="31" s="1"/>
  <c r="T1040" i="31" s="1"/>
  <c r="S1149" i="31"/>
  <c r="T1149" i="31" s="1"/>
  <c r="T1148" i="31" s="1"/>
  <c r="S629" i="31"/>
  <c r="T629" i="31" s="1"/>
  <c r="T628" i="31" s="1"/>
  <c r="S565" i="31"/>
  <c r="T565" i="31" s="1"/>
  <c r="T564" i="31" s="1"/>
  <c r="S285" i="31"/>
  <c r="T285" i="31" s="1"/>
  <c r="T284" i="31" s="1"/>
  <c r="S617" i="31"/>
  <c r="T617" i="31" s="1"/>
  <c r="T616" i="31" s="1"/>
  <c r="S73" i="31"/>
  <c r="T73" i="31" s="1"/>
  <c r="T72" i="31" s="1"/>
  <c r="S1055" i="31"/>
  <c r="T1055" i="31" s="1"/>
  <c r="T1054" i="31" s="1"/>
  <c r="S1021" i="31"/>
  <c r="T1021" i="31" s="1"/>
  <c r="T1020" i="31" s="1"/>
  <c r="S857" i="31"/>
  <c r="T857" i="31" s="1"/>
  <c r="T856" i="31" s="1"/>
  <c r="S537" i="31"/>
  <c r="T537" i="31" s="1"/>
  <c r="T536" i="31" s="1"/>
  <c r="S365" i="31"/>
  <c r="T365" i="31" s="1"/>
  <c r="T364" i="31" s="1"/>
  <c r="S167" i="31"/>
  <c r="T167" i="31" s="1"/>
  <c r="T166" i="31" s="1"/>
  <c r="S579" i="31"/>
  <c r="T579" i="31" s="1"/>
  <c r="T578" i="31" s="1"/>
  <c r="S1035" i="31"/>
  <c r="T1035" i="31" s="1"/>
  <c r="T1034" i="31" s="1"/>
  <c r="S645" i="31"/>
  <c r="T645" i="31" s="1"/>
  <c r="T644" i="31" s="1"/>
  <c r="S993" i="31"/>
  <c r="T993" i="31" s="1"/>
  <c r="T992" i="31" s="1"/>
  <c r="S1177" i="31"/>
  <c r="T1177" i="31" s="1"/>
  <c r="T1176" i="31" s="1"/>
  <c r="S843" i="31"/>
  <c r="T843" i="31" s="1"/>
  <c r="T842" i="31" s="1"/>
  <c r="S187" i="31"/>
  <c r="T187" i="31" s="1"/>
  <c r="T186" i="31" s="1"/>
  <c r="S795" i="31"/>
  <c r="T795" i="31" s="1"/>
  <c r="T794" i="31" s="1"/>
  <c r="S751" i="31"/>
  <c r="T751" i="31" s="1"/>
  <c r="T750" i="31" s="1"/>
  <c r="S603" i="31"/>
  <c r="T603" i="31" s="1"/>
  <c r="T602" i="31" s="1"/>
  <c r="S697" i="31"/>
  <c r="T697" i="31" s="1"/>
  <c r="T696" i="31" s="1"/>
  <c r="S653" i="31"/>
  <c r="T653" i="31" s="1"/>
  <c r="T652" i="31" s="1"/>
  <c r="S1135" i="31"/>
  <c r="T1135" i="31" s="1"/>
  <c r="T1134" i="31" s="1"/>
  <c r="S225" i="31"/>
  <c r="T225" i="31" s="1"/>
  <c r="T224" i="31" s="1"/>
  <c r="S229" i="31"/>
  <c r="T229" i="31" s="1"/>
  <c r="T228" i="31" s="1"/>
  <c r="S39" i="31"/>
  <c r="T39" i="31" s="1"/>
  <c r="T38" i="31" s="1"/>
  <c r="S1063" i="31"/>
  <c r="T1063" i="31" s="1"/>
  <c r="T1062" i="31" s="1"/>
  <c r="S1013" i="31"/>
  <c r="T1013" i="31" s="1"/>
  <c r="T1012" i="31" s="1"/>
  <c r="S675" i="31"/>
  <c r="T675" i="31" s="1"/>
  <c r="T674" i="31" s="1"/>
  <c r="S551" i="31"/>
  <c r="T551" i="31" s="1"/>
  <c r="T550" i="31" s="1"/>
  <c r="S213" i="31"/>
  <c r="T213" i="31" s="1"/>
  <c r="T212" i="31" s="1"/>
  <c r="S479" i="31"/>
  <c r="T479" i="31" s="1"/>
  <c r="T478" i="31" s="1"/>
  <c r="S957" i="31"/>
  <c r="T957" i="31" s="1"/>
  <c r="T956" i="31" s="1"/>
  <c r="S507" i="31"/>
  <c r="T507" i="31" s="1"/>
  <c r="T506" i="31" s="1"/>
  <c r="S433" i="31"/>
  <c r="T433" i="31" s="1"/>
  <c r="T432" i="31" s="1"/>
  <c r="S251" i="31"/>
  <c r="T251" i="31" s="1"/>
  <c r="T250" i="31" s="1"/>
  <c r="S423" i="31"/>
  <c r="T423" i="31" s="1"/>
  <c r="T422" i="31" s="1"/>
  <c r="S221" i="31"/>
  <c r="T221" i="31" s="1"/>
  <c r="T220" i="31" s="1"/>
  <c r="S1069" i="31"/>
  <c r="T1069" i="31" s="1"/>
  <c r="T1068" i="31" s="1"/>
  <c r="S257" i="31"/>
  <c r="T257" i="31" s="1"/>
  <c r="T256" i="31" s="1"/>
  <c r="S637" i="31"/>
  <c r="T637" i="31" s="1"/>
  <c r="T636" i="31" s="1"/>
  <c r="S1131" i="31"/>
  <c r="T1131" i="31" s="1"/>
  <c r="T1130" i="31" s="1"/>
  <c r="S189" i="31"/>
  <c r="T189" i="31" s="1"/>
  <c r="T188" i="31" s="1"/>
  <c r="S301" i="31"/>
  <c r="T301" i="31" s="1"/>
  <c r="T300" i="31" s="1"/>
  <c r="S813" i="31"/>
  <c r="T813" i="31" s="1"/>
  <c r="T812" i="31" s="1"/>
  <c r="S535" i="31"/>
  <c r="T535" i="31" s="1"/>
  <c r="T534" i="31" s="1"/>
  <c r="S613" i="31"/>
  <c r="T613" i="31" s="1"/>
  <c r="T612" i="31" s="1"/>
  <c r="S1067" i="31"/>
  <c r="T1067" i="31" s="1"/>
  <c r="T1066" i="31" s="1"/>
  <c r="S761" i="31"/>
  <c r="T761" i="31" s="1"/>
  <c r="T760" i="31" s="1"/>
  <c r="S271" i="31"/>
  <c r="T271" i="31" s="1"/>
  <c r="T270" i="31" s="1"/>
  <c r="S649" i="31"/>
  <c r="T649" i="31" s="1"/>
  <c r="T648" i="31" s="1"/>
  <c r="S559" i="31"/>
  <c r="T559" i="31" s="1"/>
  <c r="T558" i="31" s="1"/>
  <c r="S621" i="31"/>
  <c r="T621" i="31" s="1"/>
  <c r="T620" i="31" s="1"/>
  <c r="S409" i="31"/>
  <c r="T409" i="31" s="1"/>
  <c r="T408" i="31" s="1"/>
  <c r="S689" i="31"/>
  <c r="T689" i="31" s="1"/>
  <c r="T688" i="31" s="1"/>
  <c r="S977" i="31"/>
  <c r="T977" i="31" s="1"/>
  <c r="T976" i="31" s="1"/>
  <c r="S279" i="31"/>
  <c r="T279" i="31" s="1"/>
  <c r="T278" i="31" s="1"/>
  <c r="S149" i="31"/>
  <c r="T149" i="31" s="1"/>
  <c r="T148" i="31" s="1"/>
  <c r="S981" i="31"/>
  <c r="T981" i="31" s="1"/>
  <c r="T980" i="31" s="1"/>
  <c r="S781" i="31"/>
  <c r="T781" i="31" s="1"/>
  <c r="T780" i="31" s="1"/>
  <c r="S1117" i="31"/>
  <c r="T1117" i="31" s="1"/>
  <c r="T1116" i="31" s="1"/>
  <c r="S135" i="31"/>
  <c r="T135" i="31" s="1"/>
  <c r="T134" i="31" s="1"/>
  <c r="S371" i="31"/>
  <c r="T371" i="31" s="1"/>
  <c r="T370" i="31" s="1"/>
  <c r="S923" i="31"/>
  <c r="T923" i="31" s="1"/>
  <c r="T922" i="31" s="1"/>
  <c r="S769" i="31"/>
  <c r="T769" i="31" s="1"/>
  <c r="T768" i="31" s="1"/>
  <c r="S465" i="31"/>
  <c r="T465" i="31" s="1"/>
  <c r="T464" i="31" s="1"/>
  <c r="S391" i="31"/>
  <c r="T391" i="31" s="1"/>
  <c r="T390" i="31" s="1"/>
  <c r="S93" i="31"/>
  <c r="T93" i="31" s="1"/>
  <c r="T92" i="31" s="1"/>
  <c r="S1157" i="31"/>
  <c r="T1157" i="31" s="1"/>
  <c r="T1156" i="31" s="1"/>
  <c r="S101" i="31"/>
  <c r="T101" i="31" s="1"/>
  <c r="T100" i="31" s="1"/>
  <c r="S1093" i="31"/>
  <c r="T1093" i="31" s="1"/>
  <c r="T1092" i="31" s="1"/>
  <c r="S807" i="31"/>
  <c r="T807" i="31" s="1"/>
  <c r="T806" i="31" s="1"/>
  <c r="S821" i="31"/>
  <c r="T821" i="31" s="1"/>
  <c r="T820" i="31" s="1"/>
  <c r="S715" i="31"/>
  <c r="T715" i="31" s="1"/>
  <c r="T714" i="31" s="1"/>
  <c r="S587" i="31"/>
  <c r="T587" i="31" s="1"/>
  <c r="T586" i="31" s="1"/>
  <c r="S501" i="31"/>
  <c r="T501" i="31" s="1"/>
  <c r="T500" i="31" s="1"/>
  <c r="S351" i="31"/>
  <c r="T351" i="31" s="1"/>
  <c r="T350" i="31" s="1"/>
  <c r="S869" i="31"/>
  <c r="T869" i="31" s="1"/>
  <c r="T868" i="31" s="1"/>
  <c r="S87" i="31"/>
  <c r="T87" i="31" s="1"/>
  <c r="T86" i="31" s="1"/>
  <c r="S1155" i="31"/>
  <c r="T1155" i="31" s="1"/>
  <c r="T1154" i="31" s="1"/>
  <c r="S511" i="31"/>
  <c r="T511" i="31" s="1"/>
  <c r="T510" i="31" s="1"/>
  <c r="S745" i="31"/>
  <c r="T745" i="31" s="1"/>
  <c r="T744" i="31" s="1"/>
  <c r="S949" i="31"/>
  <c r="T949" i="31" s="1"/>
  <c r="T948" i="31" s="1"/>
  <c r="S553" i="31"/>
  <c r="T553" i="31" s="1"/>
  <c r="T552" i="31" s="1"/>
  <c r="S165" i="31"/>
  <c r="T165" i="31" s="1"/>
  <c r="T164" i="31" s="1"/>
  <c r="S859" i="31"/>
  <c r="T859" i="31" s="1"/>
  <c r="T858" i="31" s="1"/>
  <c r="S733" i="31"/>
  <c r="T733" i="31" s="1"/>
  <c r="T732" i="31" s="1"/>
  <c r="S329" i="31"/>
  <c r="T329" i="31" s="1"/>
  <c r="T328" i="31" s="1"/>
  <c r="S1061" i="31"/>
  <c r="T1061" i="31" s="1"/>
  <c r="T1060" i="31" s="1"/>
  <c r="S969" i="31"/>
  <c r="T969" i="31" s="1"/>
  <c r="T968" i="31" s="1"/>
  <c r="S935" i="31"/>
  <c r="T935" i="31" s="1"/>
  <c r="T934" i="31" s="1"/>
  <c r="S1003" i="31"/>
  <c r="T1003" i="31" s="1"/>
  <c r="T1002" i="31" s="1"/>
  <c r="S477" i="31"/>
  <c r="T477" i="31" s="1"/>
  <c r="T476" i="31" s="1"/>
  <c r="S349" i="31"/>
  <c r="T349" i="31" s="1"/>
  <c r="T348" i="31" s="1"/>
  <c r="S469" i="31"/>
  <c r="T469" i="31" s="1"/>
  <c r="T468" i="31" s="1"/>
  <c r="S1071" i="31"/>
  <c r="T1071" i="31" s="1"/>
  <c r="T1070" i="31" s="1"/>
  <c r="S929" i="31"/>
  <c r="T929" i="31" s="1"/>
  <c r="T928" i="31" s="1"/>
  <c r="S549" i="31"/>
  <c r="T549" i="31" s="1"/>
  <c r="T548" i="31" s="1"/>
  <c r="S831" i="31"/>
  <c r="T831" i="31" s="1"/>
  <c r="T830" i="31" s="1"/>
  <c r="S739" i="31"/>
  <c r="T739" i="31" s="1"/>
  <c r="T738" i="31" s="1"/>
  <c r="S591" i="31"/>
  <c r="T591" i="31" s="1"/>
  <c r="T590" i="31" s="1"/>
  <c r="S205" i="31"/>
  <c r="T205" i="31" s="1"/>
  <c r="T204" i="31" s="1"/>
  <c r="S953" i="31"/>
  <c r="T953" i="31" s="1"/>
  <c r="T952" i="31" s="1"/>
  <c r="S405" i="31"/>
  <c r="T405" i="31" s="1"/>
  <c r="T404" i="31" s="1"/>
  <c r="S305" i="31"/>
  <c r="T305" i="31" s="1"/>
  <c r="T304" i="31" s="1"/>
  <c r="S651" i="31"/>
  <c r="T651" i="31" s="1"/>
  <c r="T650" i="31" s="1"/>
  <c r="S873" i="31"/>
  <c r="T873" i="31" s="1"/>
  <c r="T872" i="31" s="1"/>
  <c r="S965" i="31"/>
  <c r="T965" i="31" s="1"/>
  <c r="T964" i="31" s="1"/>
  <c r="S717" i="31"/>
  <c r="T717" i="31" s="1"/>
  <c r="T716" i="31" s="1"/>
  <c r="S245" i="31"/>
  <c r="T245" i="31" s="1"/>
  <c r="T244" i="31" s="1"/>
  <c r="S145" i="31"/>
  <c r="T145" i="31" s="1"/>
  <c r="T144" i="31" s="1"/>
  <c r="S291" i="31"/>
  <c r="T291" i="31" s="1"/>
  <c r="T290" i="31" s="1"/>
  <c r="S785" i="31"/>
  <c r="T785" i="31" s="1"/>
  <c r="T784" i="31" s="1"/>
  <c r="S595" i="31"/>
  <c r="T595" i="31" s="1"/>
  <c r="T594" i="31" s="1"/>
  <c r="S541" i="31"/>
  <c r="T541" i="31" s="1"/>
  <c r="T540" i="31" s="1"/>
  <c r="S107" i="31"/>
  <c r="T107" i="31" s="1"/>
  <c r="T106" i="31" s="1"/>
  <c r="S121" i="31"/>
  <c r="T121" i="31" s="1"/>
  <c r="T120" i="31" s="1"/>
  <c r="S449" i="31"/>
  <c r="T449" i="31" s="1"/>
  <c r="T448" i="31" s="1"/>
  <c r="S1123" i="31"/>
  <c r="T1123" i="31" s="1"/>
  <c r="T1122" i="31" s="1"/>
  <c r="S375" i="31"/>
  <c r="T375" i="31" s="1"/>
  <c r="T374" i="31" s="1"/>
  <c r="S183" i="31"/>
  <c r="T183" i="31" s="1"/>
  <c r="T182" i="31" s="1"/>
  <c r="S1019" i="31"/>
  <c r="T1019" i="31" s="1"/>
  <c r="T1018" i="31" s="1"/>
  <c r="S805" i="31"/>
  <c r="T805" i="31" s="1"/>
  <c r="T804" i="31" s="1"/>
  <c r="S699" i="31"/>
  <c r="T699" i="31" s="1"/>
  <c r="T698" i="31" s="1"/>
  <c r="S395" i="31"/>
  <c r="T395" i="31" s="1"/>
  <c r="T394" i="31" s="1"/>
  <c r="S729" i="31"/>
  <c r="T729" i="31" s="1"/>
  <c r="T728" i="31" s="1"/>
  <c r="S53" i="31"/>
  <c r="T53" i="31" s="1"/>
  <c r="T52" i="31" s="1"/>
  <c r="S81" i="31"/>
  <c r="T81" i="31" s="1"/>
  <c r="T80" i="31" s="1"/>
  <c r="S1025" i="31"/>
  <c r="T1025" i="31" s="1"/>
  <c r="T1024" i="31" s="1"/>
  <c r="S851" i="31"/>
  <c r="T851" i="31" s="1"/>
  <c r="T850" i="31" s="1"/>
  <c r="S499" i="31"/>
  <c r="T499" i="31" s="1"/>
  <c r="T498" i="31" s="1"/>
  <c r="S569" i="31"/>
  <c r="T569" i="31" s="1"/>
  <c r="T568" i="31" s="1"/>
  <c r="S77" i="31"/>
  <c r="T77" i="31" s="1"/>
  <c r="T76" i="31" s="1"/>
  <c r="S877" i="31"/>
  <c r="T877" i="31" s="1"/>
  <c r="T876" i="31" s="1"/>
  <c r="S701" i="31"/>
  <c r="T701" i="31" s="1"/>
  <c r="T700" i="31" s="1"/>
  <c r="S215" i="31"/>
  <c r="T215" i="31" s="1"/>
  <c r="T214" i="31" s="1"/>
  <c r="S333" i="31"/>
  <c r="T333" i="31" s="1"/>
  <c r="T332" i="31" s="1"/>
  <c r="S273" i="31"/>
  <c r="T273" i="31" s="1"/>
  <c r="T272" i="31" s="1"/>
  <c r="S1099" i="31"/>
  <c r="T1099" i="31" s="1"/>
  <c r="T1098" i="31" s="1"/>
  <c r="S583" i="31"/>
  <c r="T583" i="31" s="1"/>
  <c r="T582" i="31" s="1"/>
  <c r="S525" i="31"/>
  <c r="T525" i="31" s="1"/>
  <c r="T524" i="31" s="1"/>
  <c r="S129" i="31"/>
  <c r="T129" i="31" s="1"/>
  <c r="T128" i="31" s="1"/>
  <c r="S327" i="31"/>
  <c r="T327" i="31" s="1"/>
  <c r="T326" i="31" s="1"/>
  <c r="S175" i="31"/>
  <c r="T175" i="31" s="1"/>
  <c r="T174" i="31" s="1"/>
  <c r="S737" i="31"/>
  <c r="T737" i="31" s="1"/>
  <c r="T736" i="31" s="1"/>
  <c r="S177" i="31"/>
  <c r="T177" i="31" s="1"/>
  <c r="T176" i="31" s="1"/>
  <c r="S1165" i="31"/>
  <c r="T1165" i="31" s="1"/>
  <c r="T1164" i="31" s="1"/>
  <c r="S195" i="31"/>
  <c r="T195" i="31" s="1"/>
  <c r="T194" i="31" s="1"/>
  <c r="S137" i="31"/>
  <c r="T137" i="31" s="1"/>
  <c r="T136" i="31" s="1"/>
  <c r="S309" i="31"/>
  <c r="T309" i="31" s="1"/>
  <c r="T308" i="31" s="1"/>
  <c r="S789" i="31"/>
  <c r="T789" i="31" s="1"/>
  <c r="T788" i="31" s="1"/>
  <c r="S683" i="31"/>
  <c r="T683" i="31" s="1"/>
  <c r="T682" i="31" s="1"/>
  <c r="S681" i="31"/>
  <c r="T681" i="31" s="1"/>
  <c r="T680" i="31" s="1"/>
  <c r="S555" i="31"/>
  <c r="T555" i="31" s="1"/>
  <c r="T554" i="31" s="1"/>
  <c r="S79" i="31"/>
  <c r="T79" i="31" s="1"/>
  <c r="T78" i="31" s="1"/>
  <c r="S1119" i="31"/>
  <c r="T1119" i="31" s="1"/>
  <c r="T1118" i="31" s="1"/>
  <c r="S153" i="31"/>
  <c r="T153" i="31" s="1"/>
  <c r="T152" i="31" s="1"/>
  <c r="S665" i="31"/>
  <c r="T665" i="31" s="1"/>
  <c r="T664" i="31" s="1"/>
  <c r="S483" i="31"/>
  <c r="T483" i="31" s="1"/>
  <c r="T482" i="31" s="1"/>
  <c r="S163" i="31"/>
  <c r="T163" i="31" s="1"/>
  <c r="T162" i="31" s="1"/>
  <c r="S767" i="31"/>
  <c r="T767" i="31" s="1"/>
  <c r="T766" i="31" s="1"/>
  <c r="S533" i="31"/>
  <c r="T533" i="31" s="1"/>
  <c r="T532" i="31" s="1"/>
  <c r="S57" i="31"/>
  <c r="T57" i="31" s="1"/>
  <c r="T56" i="31" s="1"/>
  <c r="S713" i="31"/>
  <c r="T713" i="31" s="1"/>
  <c r="T712" i="31" s="1"/>
  <c r="S669" i="31"/>
  <c r="T669" i="31" s="1"/>
  <c r="T668" i="31" s="1"/>
  <c r="S85" i="31"/>
  <c r="T85" i="31" s="1"/>
  <c r="T84" i="31" s="1"/>
  <c r="S237" i="31"/>
  <c r="T237" i="31" s="1"/>
  <c r="T236" i="31" s="1"/>
  <c r="S361" i="31"/>
  <c r="T361" i="31" s="1"/>
  <c r="T360" i="31" s="1"/>
  <c r="S1085" i="31"/>
  <c r="T1085" i="31" s="1"/>
  <c r="T1084" i="31" s="1"/>
  <c r="S1059" i="31"/>
  <c r="T1059" i="31" s="1"/>
  <c r="T1058" i="31" s="1"/>
  <c r="S1009" i="31"/>
  <c r="T1009" i="31" s="1"/>
  <c r="T1008" i="31" s="1"/>
  <c r="S933" i="31"/>
  <c r="T933" i="31" s="1"/>
  <c r="T932" i="31" s="1"/>
  <c r="S755" i="31"/>
  <c r="T755" i="31" s="1"/>
  <c r="T754" i="31" s="1"/>
  <c r="S607" i="31"/>
  <c r="T607" i="31" s="1"/>
  <c r="T606" i="31" s="1"/>
  <c r="S1115" i="31"/>
  <c r="T1115" i="31" s="1"/>
  <c r="T1114" i="31" s="1"/>
  <c r="S89" i="31"/>
  <c r="T89" i="31" s="1"/>
  <c r="T88" i="31" s="1"/>
  <c r="S151" i="31"/>
  <c r="T151" i="31" s="1"/>
  <c r="T150" i="31" s="1"/>
  <c r="S311" i="31"/>
  <c r="T311" i="31" s="1"/>
  <c r="T310" i="31" s="1"/>
  <c r="S1083" i="31"/>
  <c r="T1083" i="31" s="1"/>
  <c r="T1082" i="31" s="1"/>
  <c r="S937" i="31"/>
  <c r="T937" i="31" s="1"/>
  <c r="T936" i="31" s="1"/>
  <c r="S743" i="31"/>
  <c r="T743" i="31" s="1"/>
  <c r="T742" i="31" s="1"/>
  <c r="S567" i="31"/>
  <c r="T567" i="31" s="1"/>
  <c r="T566" i="31" s="1"/>
  <c r="S517" i="31"/>
  <c r="T517" i="31" s="1"/>
  <c r="T516" i="31" s="1"/>
  <c r="S721" i="31"/>
  <c r="T721" i="31" s="1"/>
  <c r="T720" i="31" s="1"/>
  <c r="S661" i="31"/>
  <c r="T661" i="31" s="1"/>
  <c r="T660" i="31" s="1"/>
  <c r="S191" i="31"/>
  <c r="T191" i="31" s="1"/>
  <c r="T190" i="31" s="1"/>
  <c r="S419" i="31"/>
  <c r="T419" i="31" s="1"/>
  <c r="T418" i="31" s="1"/>
  <c r="S1171" i="31"/>
  <c r="T1171" i="31" s="1"/>
  <c r="T1170" i="31" s="1"/>
  <c r="S283" i="31"/>
  <c r="T283" i="31" s="1"/>
  <c r="T282" i="31" s="1"/>
  <c r="S293" i="31"/>
  <c r="T293" i="31" s="1"/>
  <c r="T292" i="31" s="1"/>
  <c r="S773" i="31"/>
  <c r="T773" i="31" s="1"/>
  <c r="T772" i="31" s="1"/>
  <c r="S679" i="31"/>
  <c r="T679" i="31" s="1"/>
  <c r="T678" i="31" s="1"/>
  <c r="S663" i="31"/>
  <c r="T663" i="31" s="1"/>
  <c r="T662" i="31" s="1"/>
  <c r="S539" i="31"/>
  <c r="T539" i="31" s="1"/>
  <c r="T538" i="31" s="1"/>
  <c r="S493" i="31"/>
  <c r="T493" i="31" s="1"/>
  <c r="T492" i="31" s="1"/>
  <c r="S1001" i="31"/>
  <c r="T1001" i="31" s="1"/>
  <c r="T1000" i="31" s="1"/>
  <c r="S927" i="31"/>
  <c r="T927" i="31" s="1"/>
  <c r="T926" i="31" s="1"/>
  <c r="S947" i="31"/>
  <c r="T947" i="31" s="1"/>
  <c r="T946" i="31" s="1"/>
  <c r="S1043" i="31"/>
  <c r="T1043" i="31" s="1"/>
  <c r="T1042" i="31" s="1"/>
  <c r="S201" i="31"/>
  <c r="T201" i="31" s="1"/>
  <c r="T200" i="31" s="1"/>
  <c r="S295" i="31"/>
  <c r="T295" i="31" s="1"/>
  <c r="T294" i="31" s="1"/>
  <c r="S921" i="31"/>
  <c r="T921" i="31" s="1"/>
  <c r="T920" i="31" s="1"/>
  <c r="S835" i="31"/>
  <c r="T835" i="31" s="1"/>
  <c r="T834" i="31" s="1"/>
  <c r="S339" i="31"/>
  <c r="T339" i="31" s="1"/>
  <c r="T338" i="31" s="1"/>
  <c r="S987" i="31"/>
  <c r="T987" i="31" s="1"/>
  <c r="T986" i="31" s="1"/>
  <c r="S849" i="31"/>
  <c r="T849" i="31" s="1"/>
  <c r="T848" i="31" s="1"/>
  <c r="S415" i="31"/>
  <c r="T415" i="31" s="1"/>
  <c r="T414" i="31" s="1"/>
  <c r="S1103" i="31"/>
  <c r="T1103" i="31" s="1"/>
  <c r="T1102" i="31" s="1"/>
  <c r="S1065" i="31"/>
  <c r="T1065" i="31" s="1"/>
  <c r="T1064" i="31" s="1"/>
  <c r="S647" i="31"/>
  <c r="T647" i="31" s="1"/>
  <c r="T646" i="31" s="1"/>
  <c r="S577" i="31"/>
  <c r="T577" i="31" s="1"/>
  <c r="T576" i="31" s="1"/>
  <c r="S633" i="31"/>
  <c r="T633" i="31" s="1"/>
  <c r="T632" i="31" s="1"/>
  <c r="S341" i="31"/>
  <c r="T341" i="31" s="1"/>
  <c r="T340" i="31" s="1"/>
  <c r="S379" i="31"/>
  <c r="T379" i="31" s="1"/>
  <c r="T378" i="31" s="1"/>
  <c r="S1133" i="31"/>
  <c r="T1133" i="31" s="1"/>
  <c r="T1132" i="31" s="1"/>
  <c r="S317" i="31"/>
  <c r="T317" i="31" s="1"/>
  <c r="T316" i="31" s="1"/>
  <c r="S1027" i="31"/>
  <c r="T1027" i="31" s="1"/>
  <c r="T1026" i="31" s="1"/>
  <c r="S829" i="31"/>
  <c r="T829" i="31" s="1"/>
  <c r="T828" i="31" s="1"/>
  <c r="S7" i="31"/>
  <c r="T7" i="31" s="1"/>
  <c r="T6" i="31" s="1"/>
  <c r="S443" i="31"/>
  <c r="T443" i="31" s="1"/>
  <c r="T442" i="31" s="1"/>
  <c r="S1141" i="31"/>
  <c r="T1141" i="31" s="1"/>
  <c r="T1140" i="31" s="1"/>
  <c r="S1105" i="31"/>
  <c r="T1105" i="31" s="1"/>
  <c r="T1104" i="31" s="1"/>
  <c r="S1047" i="31"/>
  <c r="T1047" i="31" s="1"/>
  <c r="T1046" i="31" s="1"/>
  <c r="S997" i="31"/>
  <c r="T997" i="31" s="1"/>
  <c r="T996" i="31" s="1"/>
  <c r="S819" i="31"/>
  <c r="T819" i="31" s="1"/>
  <c r="T818" i="31" s="1"/>
  <c r="S917" i="31"/>
  <c r="T917" i="31" s="1"/>
  <c r="T916" i="31" s="1"/>
  <c r="S659" i="31"/>
  <c r="T659" i="31" s="1"/>
  <c r="T658" i="31" s="1"/>
  <c r="S113" i="31"/>
  <c r="T113" i="31" s="1"/>
  <c r="T112" i="31" s="1"/>
  <c r="S259" i="31"/>
  <c r="T259" i="31" s="1"/>
  <c r="T258" i="31" s="1"/>
  <c r="S971" i="31"/>
  <c r="T971" i="31" s="1"/>
  <c r="T970" i="31" s="1"/>
  <c r="S899" i="31"/>
  <c r="T899" i="31" s="1"/>
  <c r="T898" i="31" s="1"/>
  <c r="S1121" i="31"/>
  <c r="T1121" i="31" s="1"/>
  <c r="T1120" i="31" s="1"/>
  <c r="S179" i="31"/>
  <c r="T179" i="31" s="1"/>
  <c r="T178" i="31" s="1"/>
  <c r="S209" i="31"/>
  <c r="T209" i="31" s="1"/>
  <c r="T208" i="31" s="1"/>
  <c r="S1145" i="31"/>
  <c r="T1145" i="31" s="1"/>
  <c r="T1144" i="31" s="1"/>
  <c r="S323" i="31"/>
  <c r="T323" i="31" s="1"/>
  <c r="T322" i="31" s="1"/>
  <c r="S411" i="31"/>
  <c r="T411" i="31" s="1"/>
  <c r="T410" i="31" s="1"/>
  <c r="S315" i="31"/>
  <c r="T315" i="31" s="1"/>
  <c r="T314" i="31" s="1"/>
  <c r="S1087" i="31"/>
  <c r="T1087" i="31" s="1"/>
  <c r="T1086" i="31" s="1"/>
  <c r="S1049" i="31"/>
  <c r="T1049" i="31" s="1"/>
  <c r="T1048" i="31" s="1"/>
  <c r="S763" i="31"/>
  <c r="T763" i="31" s="1"/>
  <c r="T762" i="31" s="1"/>
  <c r="S631" i="31"/>
  <c r="T631" i="31" s="1"/>
  <c r="T630" i="31" s="1"/>
  <c r="S561" i="31"/>
  <c r="T561" i="31" s="1"/>
  <c r="T560" i="31" s="1"/>
  <c r="S91" i="31"/>
  <c r="T91" i="31" s="1"/>
  <c r="T90" i="31" s="1"/>
  <c r="S109" i="31"/>
  <c r="T109" i="31" s="1"/>
  <c r="T108" i="31" s="1"/>
  <c r="S1107" i="31"/>
  <c r="T1107" i="31" s="1"/>
  <c r="T1106" i="31" s="1"/>
  <c r="S735" i="31"/>
  <c r="T735" i="31" s="1"/>
  <c r="T734" i="31" s="1"/>
  <c r="S385" i="31"/>
  <c r="T385" i="31" s="1"/>
  <c r="T384" i="31" s="1"/>
  <c r="S1167" i="31"/>
  <c r="T1167" i="31" s="1"/>
  <c r="T1166" i="31" s="1"/>
  <c r="S37" i="31"/>
  <c r="T37" i="31" s="1"/>
  <c r="T36" i="31" s="1"/>
  <c r="S1169" i="31"/>
  <c r="T1169" i="31" s="1"/>
  <c r="T1168" i="31" s="1"/>
  <c r="S719" i="31"/>
  <c r="T719" i="31" s="1"/>
  <c r="T718" i="31" s="1"/>
  <c r="S249" i="31"/>
  <c r="T249" i="31" s="1"/>
  <c r="T248" i="31" s="1"/>
  <c r="S915" i="31"/>
  <c r="T915" i="31" s="1"/>
  <c r="T914" i="31" s="1"/>
  <c r="S455" i="31"/>
  <c r="T455" i="31" s="1"/>
  <c r="T454" i="31" s="1"/>
  <c r="S217" i="31"/>
  <c r="T217" i="31" s="1"/>
  <c r="T216" i="31" s="1"/>
  <c r="S115" i="31"/>
  <c r="T115" i="31" s="1"/>
  <c r="T114" i="31" s="1"/>
  <c r="S155" i="31"/>
  <c r="T155" i="31" s="1"/>
  <c r="T154" i="31" s="1"/>
  <c r="S1011" i="31"/>
  <c r="T1011" i="31" s="1"/>
  <c r="T1010" i="31" s="1"/>
  <c r="S783" i="31"/>
  <c r="T783" i="31" s="1"/>
  <c r="T782" i="31" s="1"/>
  <c r="S707" i="31"/>
  <c r="T707" i="31" s="1"/>
  <c r="T706" i="31" s="1"/>
  <c r="S563" i="31"/>
  <c r="T563" i="31" s="1"/>
  <c r="T562" i="31" s="1"/>
  <c r="S397" i="31"/>
  <c r="T397" i="31" s="1"/>
  <c r="T396" i="31" s="1"/>
  <c r="S765" i="31"/>
  <c r="T765" i="31" s="1"/>
  <c r="T764" i="31" s="1"/>
  <c r="S431" i="31"/>
  <c r="T431" i="31" s="1"/>
  <c r="T430" i="31" s="1"/>
  <c r="S233" i="31"/>
  <c r="T233" i="31" s="1"/>
  <c r="T232" i="31" s="1"/>
  <c r="S261" i="31"/>
  <c r="T261" i="31" s="1"/>
  <c r="T260" i="31" s="1"/>
  <c r="S1089" i="31"/>
  <c r="T1089" i="31" s="1"/>
  <c r="T1088" i="31" s="1"/>
  <c r="S1031" i="31"/>
  <c r="T1031" i="31" s="1"/>
  <c r="T1030" i="31" s="1"/>
  <c r="S803" i="31"/>
  <c r="T803" i="31" s="1"/>
  <c r="T802" i="31" s="1"/>
  <c r="S833" i="31"/>
  <c r="T833" i="31" s="1"/>
  <c r="T832" i="31" s="1"/>
  <c r="S643" i="31"/>
  <c r="T643" i="31" s="1"/>
  <c r="T642" i="31" s="1"/>
  <c r="S519" i="31"/>
  <c r="T519" i="31" s="1"/>
  <c r="T518" i="31" s="1"/>
  <c r="S589" i="31"/>
  <c r="T589" i="31" s="1"/>
  <c r="T588" i="31" s="1"/>
  <c r="S123" i="31"/>
  <c r="T123" i="31" s="1"/>
  <c r="T122" i="31" s="1"/>
  <c r="S955" i="31"/>
  <c r="T955" i="31" s="1"/>
  <c r="T954" i="31" s="1"/>
  <c r="S883" i="31"/>
  <c r="T883" i="31" s="1"/>
  <c r="T882" i="31" s="1"/>
  <c r="S685" i="31"/>
  <c r="T685" i="31" s="1"/>
  <c r="T684" i="31" s="1"/>
  <c r="S463" i="31"/>
  <c r="T463" i="31" s="1"/>
  <c r="T462" i="31" s="1"/>
  <c r="S491" i="31"/>
  <c r="T491" i="31" s="1"/>
  <c r="T490" i="31" s="1"/>
  <c r="S61" i="31"/>
  <c r="T61" i="31" s="1"/>
  <c r="T60" i="31" s="1"/>
  <c r="S223" i="31"/>
  <c r="T223" i="31" s="1"/>
  <c r="T222" i="31" s="1"/>
  <c r="S207" i="31"/>
  <c r="T207" i="31" s="1"/>
  <c r="T206" i="31" s="1"/>
  <c r="S299" i="31"/>
  <c r="T299" i="31" s="1"/>
  <c r="T298" i="31" s="1"/>
  <c r="S941" i="31"/>
  <c r="T941" i="31" s="1"/>
  <c r="T940" i="31" s="1"/>
  <c r="S839" i="31"/>
  <c r="T839" i="31" s="1"/>
  <c r="T838" i="31" s="1"/>
  <c r="S747" i="31"/>
  <c r="T747" i="31" s="1"/>
  <c r="T746" i="31" s="1"/>
  <c r="S615" i="31"/>
  <c r="T615" i="31" s="1"/>
  <c r="T614" i="31" s="1"/>
  <c r="S545" i="31"/>
  <c r="T545" i="31" s="1"/>
  <c r="T544" i="31" s="1"/>
  <c r="S1153" i="31"/>
  <c r="T1153" i="31" s="1"/>
  <c r="T1152" i="31" s="1"/>
  <c r="S29" i="31"/>
  <c r="T29" i="31" s="1"/>
  <c r="T28" i="31" s="1"/>
  <c r="S871" i="31"/>
  <c r="T871" i="31" s="1"/>
  <c r="T870" i="31" s="1"/>
  <c r="S891" i="31"/>
  <c r="T891" i="31" s="1"/>
  <c r="T890" i="31" s="1"/>
  <c r="S901" i="31"/>
  <c r="T901" i="31" s="1"/>
  <c r="T900" i="31" s="1"/>
  <c r="S709" i="31"/>
  <c r="T709" i="31" s="1"/>
  <c r="T708" i="31" s="1"/>
  <c r="S575" i="31"/>
  <c r="T575" i="31" s="1"/>
  <c r="T574" i="31" s="1"/>
  <c r="S885" i="31"/>
  <c r="T885" i="31" s="1"/>
  <c r="T884" i="31" s="1"/>
  <c r="S601" i="31"/>
  <c r="T601" i="31" s="1"/>
  <c r="T600" i="31" s="1"/>
  <c r="S421" i="31"/>
  <c r="T421" i="31" s="1"/>
  <c r="T420" i="31" s="1"/>
  <c r="S485" i="31"/>
  <c r="T485" i="31" s="1"/>
  <c r="T484" i="31" s="1"/>
  <c r="S143" i="31"/>
  <c r="T143" i="31" s="1"/>
  <c r="T142" i="31" s="1"/>
  <c r="S1097" i="31"/>
  <c r="T1097" i="31" s="1"/>
  <c r="T1096" i="31" s="1"/>
  <c r="S1037" i="31"/>
  <c r="T1037" i="31" s="1"/>
  <c r="T1036" i="31" s="1"/>
  <c r="S543" i="31"/>
  <c r="T543" i="31" s="1"/>
  <c r="T542" i="31" s="1"/>
  <c r="S437" i="31"/>
  <c r="T437" i="31" s="1"/>
  <c r="T436" i="31" s="1"/>
  <c r="S905" i="31"/>
  <c r="T905" i="31" s="1"/>
  <c r="T904" i="31" s="1"/>
  <c r="S605" i="31"/>
  <c r="T605" i="31" s="1"/>
  <c r="T604" i="31" s="1"/>
  <c r="S439" i="31"/>
  <c r="T439" i="31" s="1"/>
  <c r="T438" i="31" s="1"/>
  <c r="S173" i="31"/>
  <c r="T173" i="31" s="1"/>
  <c r="T172" i="31" s="1"/>
  <c r="S181" i="31"/>
  <c r="T181" i="31" s="1"/>
  <c r="T180" i="31" s="1"/>
  <c r="S995" i="31"/>
  <c r="T995" i="31" s="1"/>
  <c r="T994" i="31" s="1"/>
  <c r="S855" i="31"/>
  <c r="T855" i="31" s="1"/>
  <c r="T854" i="31" s="1"/>
  <c r="S691" i="31"/>
  <c r="T691" i="31" s="1"/>
  <c r="T690" i="31" s="1"/>
  <c r="S671" i="31"/>
  <c r="T671" i="31" s="1"/>
  <c r="T670" i="31" s="1"/>
  <c r="S547" i="31"/>
  <c r="T547" i="31" s="1"/>
  <c r="T546" i="31" s="1"/>
  <c r="S749" i="31"/>
  <c r="T749" i="31" s="1"/>
  <c r="T748" i="31" s="1"/>
  <c r="S399" i="31"/>
  <c r="T399" i="31" s="1"/>
  <c r="T398" i="31" s="1"/>
  <c r="S412" i="31"/>
  <c r="T413" i="31" s="1"/>
  <c r="T412" i="31" s="1"/>
  <c r="S1147" i="31"/>
  <c r="T1147" i="31" s="1"/>
  <c r="T1146" i="31" s="1"/>
  <c r="S193" i="31"/>
  <c r="T193" i="31" s="1"/>
  <c r="T192" i="31" s="1"/>
  <c r="S1015" i="31"/>
  <c r="T1015" i="31" s="1"/>
  <c r="T1014" i="31" s="1"/>
  <c r="S787" i="31"/>
  <c r="T787" i="31" s="1"/>
  <c r="T786" i="31" s="1"/>
  <c r="S817" i="31"/>
  <c r="T817" i="31" s="1"/>
  <c r="T816" i="31" s="1"/>
  <c r="S627" i="31"/>
  <c r="T627" i="31" s="1"/>
  <c r="T626" i="31" s="1"/>
  <c r="S503" i="31"/>
  <c r="T503" i="31" s="1"/>
  <c r="T502" i="31" s="1"/>
  <c r="S573" i="31"/>
  <c r="T573" i="31" s="1"/>
  <c r="T572" i="31" s="1"/>
  <c r="S939" i="31"/>
  <c r="T939" i="31" s="1"/>
  <c r="T938" i="31" s="1"/>
  <c r="S867" i="31"/>
  <c r="T867" i="31" s="1"/>
  <c r="T866" i="31" s="1"/>
  <c r="S597" i="31"/>
  <c r="T597" i="31" s="1"/>
  <c r="T596" i="31" s="1"/>
  <c r="S447" i="31"/>
  <c r="T447" i="31" s="1"/>
  <c r="T446" i="31" s="1"/>
  <c r="S481" i="31"/>
  <c r="T481" i="31" s="1"/>
  <c r="T480" i="31" s="1"/>
  <c r="S1125" i="31"/>
  <c r="T1125" i="31" s="1"/>
  <c r="T1124" i="31" s="1"/>
  <c r="S133" i="31"/>
  <c r="T133" i="31" s="1"/>
  <c r="T132" i="31" s="1"/>
  <c r="S147" i="31"/>
  <c r="T147" i="31" s="1"/>
  <c r="T146" i="31" s="1"/>
  <c r="S117" i="31"/>
  <c r="T117" i="31" s="1"/>
  <c r="T116" i="31" s="1"/>
  <c r="S1109" i="31"/>
  <c r="T1109" i="31" s="1"/>
  <c r="T1108" i="31" s="1"/>
  <c r="S1051" i="31"/>
  <c r="T1051" i="31" s="1"/>
  <c r="T1050" i="31" s="1"/>
  <c r="S1017" i="31"/>
  <c r="T1017" i="31" s="1"/>
  <c r="T1016" i="31" s="1"/>
  <c r="S925" i="31"/>
  <c r="T925" i="31" s="1"/>
  <c r="T924" i="31" s="1"/>
  <c r="S823" i="31"/>
  <c r="T823" i="31" s="1"/>
  <c r="T822" i="31" s="1"/>
  <c r="S837" i="31"/>
  <c r="T837" i="31" s="1"/>
  <c r="T836" i="31" s="1"/>
  <c r="S731" i="31"/>
  <c r="T731" i="31" s="1"/>
  <c r="T730" i="31" s="1"/>
  <c r="S599" i="31"/>
  <c r="T599" i="31" s="1"/>
  <c r="T598" i="31" s="1"/>
  <c r="S529" i="31"/>
  <c r="T529" i="31" s="1"/>
  <c r="T528" i="3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H14" authorId="0" shapeId="0" xr:uid="{00000000-0006-0000-0000-000001000000}">
      <text>
        <r>
          <rPr>
            <b/>
            <i/>
            <sz val="9"/>
            <color indexed="10"/>
            <rFont val="Tahoma"/>
            <family val="2"/>
          </rPr>
          <t>INGRESE EL CÓDIGO INSTITUCIONAL DE SU ENTIDAD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A10" authorId="0" shapeId="0" xr:uid="{00000000-0006-0000-0200-000001000000}">
      <text>
        <r>
          <rPr>
            <b/>
            <sz val="16"/>
            <color indexed="81"/>
            <rFont val="Tahoma"/>
            <family val="2"/>
          </rPr>
          <t>Filtrar por su Codigo Institucional</t>
        </r>
        <r>
          <rPr>
            <sz val="16"/>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Rommel D. Cuba Calle</author>
  </authors>
  <commentList>
    <comment ref="B32" authorId="0" shapeId="0" xr:uid="{18D188B9-43CB-419A-8D55-18B8C731DF5B}">
      <text>
        <r>
          <rPr>
            <sz val="9"/>
            <color indexed="81"/>
            <rFont val="Tahoma"/>
            <family val="2"/>
          </rPr>
          <t xml:space="preserve">Comunicado MEFP/VPCF/DGSGIF N° 031/2019, coordinar con la DGSGIF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Rommel D. Cuba Calle</author>
  </authors>
  <commentList>
    <comment ref="L7" authorId="0" shapeId="0" xr:uid="{0BE02E93-99B2-4558-B8AA-AB35CDE3F92A}">
      <text>
        <r>
          <rPr>
            <sz val="9"/>
            <color indexed="81"/>
            <rFont val="Tahoma"/>
            <family val="2"/>
          </rPr>
          <t>En caso de que la BOD o CRV se utilice para reversión de C-31 se deberá consignar en esta columna el Nro. de Preventivo objeto de reversión</t>
        </r>
      </text>
    </comment>
    <comment ref="T7" authorId="0" shapeId="0" xr:uid="{1B8BEE1B-725C-4F85-A6D0-809BE99A62E7}">
      <text>
        <r>
          <rPr>
            <b/>
            <sz val="9"/>
            <color indexed="81"/>
            <rFont val="Tahoma"/>
            <family val="2"/>
          </rPr>
          <t xml:space="preserve">Observación/Aclaración:
</t>
        </r>
        <r>
          <rPr>
            <sz val="9"/>
            <color indexed="81"/>
            <rFont val="Tahoma"/>
            <family val="2"/>
          </rPr>
          <t xml:space="preserve">Observación.- En el caso de corresponder que el recurso sea registrado en favor del Tesoro General de la Nación, deberá consignarse el CITE de la nota remitida a la Dirección General de Programación y Operaciones del Tesoro y la fecha de remisión.
Aclaración.- En caso que la operación no corresponda a al Entidad, deberá señalar la Entidad que deberá asumir esta operación. (Según información disponible)
</t>
        </r>
      </text>
    </comment>
    <comment ref="F226" authorId="0" shapeId="0" xr:uid="{A4F19032-B985-4722-B131-6F4A96C9CD62}">
      <text>
        <r>
          <rPr>
            <sz val="9"/>
            <color indexed="81"/>
            <rFont val="Tahoma"/>
            <family val="2"/>
          </rPr>
          <t xml:space="preserve">Las operaciones corresponden a Operaciones Relacionadas a Cuentas Recaudadoras (TCR) de la misma entidad.
</t>
        </r>
      </text>
    </comment>
    <comment ref="F227" authorId="0" shapeId="0" xr:uid="{4BC36E1B-A61B-4F24-8376-81278AF3973E}">
      <text>
        <r>
          <rPr>
            <sz val="9"/>
            <color indexed="81"/>
            <rFont val="Tahoma"/>
            <family val="2"/>
          </rPr>
          <t xml:space="preserve">Las operaciones corresponden a Operaciones Relacionadas a Cuentas Recaudadoras (TCR) de la misma entidad.
</t>
        </r>
      </text>
    </comment>
    <comment ref="F228" authorId="0" shapeId="0" xr:uid="{F6D4A840-4387-4C73-AB15-D690E0D9F74D}">
      <text>
        <r>
          <rPr>
            <sz val="9"/>
            <color indexed="81"/>
            <rFont val="Tahoma"/>
            <family val="2"/>
          </rPr>
          <t xml:space="preserve">Las operaciones corresponden a Operaciones Relacionadas a Cuentas Recaudadoras (TCR) de la misma entidad.
</t>
        </r>
      </text>
    </comment>
    <comment ref="F229" authorId="0" shapeId="0" xr:uid="{3080B2BF-208B-4E69-9E1A-572D5C48371A}">
      <text>
        <r>
          <rPr>
            <sz val="9"/>
            <color indexed="81"/>
            <rFont val="Tahoma"/>
            <family val="2"/>
          </rPr>
          <t xml:space="preserve">Las operaciones corresponden a Operaciones Relacionadas a Cuentas Recaudadoras (TCR) de la misma entidad.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Rommel D. Cuba Calle</author>
  </authors>
  <commentList>
    <comment ref="A7" authorId="0" shapeId="0" xr:uid="{00000000-0006-0000-0500-00000100000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 ref="T7" authorId="1" shapeId="0" xr:uid="{FC156BC5-E68C-4570-8C21-FB3A9E252DE2}">
      <text>
        <r>
          <rPr>
            <b/>
            <sz val="9"/>
            <color indexed="81"/>
            <rFont val="Tahoma"/>
            <family val="2"/>
          </rPr>
          <t xml:space="preserve">Observación/Aclaración:
</t>
        </r>
        <r>
          <rPr>
            <sz val="9"/>
            <color indexed="81"/>
            <rFont val="Tahoma"/>
            <family val="2"/>
          </rPr>
          <t xml:space="preserve">Observación.- En el caso de corresponder que el recurso sea registrado en favor del Tesoro General de la Nación, deberá consignarse el CITE de la nota remitida a la Dirección General de Programación y Operaciones del Tesoro y la fecha de remisión.
Aclaración.- En caso que la operación no corresponda a al Entidad, deberá señalar la Entidad que deberá asumir esta operación. (Según información disponible)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7" authorId="0" shapeId="0" xr:uid="{00000000-0006-0000-0600-000001000000}">
      <text>
        <r>
          <rPr>
            <b/>
            <sz val="11"/>
            <color indexed="10"/>
            <rFont val="Calibri"/>
            <family val="2"/>
          </rPr>
          <t>SEGUIR LOS PASOS EN ORDEN:</t>
        </r>
        <r>
          <rPr>
            <b/>
            <sz val="9"/>
            <color indexed="81"/>
            <rFont val="Tahoma"/>
            <family val="2"/>
          </rPr>
          <t xml:space="preserve">
</t>
        </r>
        <r>
          <rPr>
            <sz val="9"/>
            <color indexed="81"/>
            <rFont val="Tahoma"/>
            <family val="2"/>
          </rPr>
          <t>1° Filtrar por su Codigo Institucional
2° Registrar el comprobante C-21, C-31 o ajuste manual (si corresponde).
3° Comunicar a la DGCF para  descargo respectivo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7" authorId="0" shapeId="0" xr:uid="{00000000-0006-0000-0700-000001000000}">
      <text>
        <r>
          <rPr>
            <b/>
            <sz val="9"/>
            <color indexed="10"/>
            <rFont val="Tahoma"/>
            <family val="2"/>
          </rPr>
          <t>SEGUIR LOS PASOS EN ORDEN:</t>
        </r>
        <r>
          <rPr>
            <sz val="9"/>
            <color indexed="81"/>
            <rFont val="Tahoma"/>
            <family val="2"/>
          </rPr>
          <t xml:space="preserve">
1° Filtrar por su Codigo Institucional
2° Registrar el comprobante C-21, C-31 o ajuste manual (si corresponde).
3° Comunicar a la DGCF para  descargo respectivo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A7" authorId="0" shapeId="0" xr:uid="{00000000-0006-0000-0800-000001000000}">
      <text>
        <r>
          <rPr>
            <b/>
            <sz val="8"/>
            <color indexed="10"/>
            <rFont val="Tahoma"/>
            <family val="2"/>
          </rPr>
          <t>SEGUIR LOS PASOS EN ORDEN</t>
        </r>
        <r>
          <rPr>
            <b/>
            <sz val="8"/>
            <color indexed="81"/>
            <rFont val="Tahoma"/>
            <family val="2"/>
          </rPr>
          <t xml:space="preserve">
</t>
        </r>
        <r>
          <rPr>
            <sz val="8"/>
            <color indexed="81"/>
            <rFont val="Tahoma"/>
            <family val="2"/>
          </rPr>
          <t>1° Buscar su codigo institucional o seleccionar mediante el filtro
2° Para obtener el detalle, ingresar al sistema SIGEP e ingresar a la sgte ruta:
     - Perfil 248 - CONSULTAS GENERALES
           * Consultas SIGEP
           * Recursos
           * Reporte de Recursos
           * Reporte de Recursos Sin Imputación
           ** Insertar rango de fecha desde / hasta
            **Buscar Cuenta Contable (s/g columna descrita)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6" authorId="0" shapeId="0" xr:uid="{5A8F3143-1405-4F9A-853C-4951B0313484}">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sharedStrings.xml><?xml version="1.0" encoding="utf-8"?>
<sst xmlns="http://schemas.openxmlformats.org/spreadsheetml/2006/main" count="21002" uniqueCount="7139">
  <si>
    <t xml:space="preserve">AL </t>
  </si>
  <si>
    <t>A:</t>
  </si>
  <si>
    <t>DESCRIPCIÓN</t>
  </si>
  <si>
    <t>BOD</t>
  </si>
  <si>
    <t>Boletas de Depósito</t>
  </si>
  <si>
    <t>C-21 o C-32</t>
  </si>
  <si>
    <t>CRV</t>
  </si>
  <si>
    <t>Créditos Varios</t>
  </si>
  <si>
    <t>SWF</t>
  </si>
  <si>
    <t>C-21</t>
  </si>
  <si>
    <t>COB</t>
  </si>
  <si>
    <t>C-31</t>
  </si>
  <si>
    <t>DEV</t>
  </si>
  <si>
    <t>Débitos Varios</t>
  </si>
  <si>
    <t>CVD</t>
  </si>
  <si>
    <t>Comisiones por Compra Venta de Divisas</t>
  </si>
  <si>
    <t>DDC</t>
  </si>
  <si>
    <t>Diferencial Cambiario</t>
  </si>
  <si>
    <t>C-21 o C-31</t>
  </si>
  <si>
    <t>NTI</t>
  </si>
  <si>
    <t>PTV</t>
  </si>
  <si>
    <t>Pago de Títulos - Valores</t>
  </si>
  <si>
    <t>RVL</t>
  </si>
  <si>
    <t>Revalorización en Moneda Nacional</t>
  </si>
  <si>
    <t>PERÍODO EVALUADO DEL:</t>
  </si>
  <si>
    <t>CDI</t>
  </si>
  <si>
    <t>TRL</t>
  </si>
  <si>
    <t>Cambios de Imputación</t>
  </si>
  <si>
    <t>Transferencias entre Libretas</t>
  </si>
  <si>
    <r>
      <rPr>
        <b/>
        <sz val="7"/>
        <rFont val="Arial"/>
        <family val="2"/>
      </rPr>
      <t>Bolivianos</t>
    </r>
    <r>
      <rPr>
        <b/>
        <sz val="8"/>
        <rFont val="Arial"/>
        <family val="2"/>
      </rPr>
      <t xml:space="preserve">
(Bs)</t>
    </r>
  </si>
  <si>
    <t>FORMULARIO DE COMUNICACIÓN DE OPERACIONES PENDIENTES (SIN REGULARIZACIÓN)</t>
  </si>
  <si>
    <t>DETALLE DE OPERACIONES SIN REGULARIZACIÓN</t>
  </si>
  <si>
    <t>QUE AFECTAN A LA CUENTA ÚNICA DEL TESORO EN BOLIVIANOS (CUT) No. 3987069001</t>
  </si>
  <si>
    <t>ÁREA DE CONCILIACIÓN Y RECOLECCIÓN DE DATOS</t>
  </si>
  <si>
    <t>COD.
ENT.</t>
  </si>
  <si>
    <t>ENTIDAD</t>
  </si>
  <si>
    <t>GLOSA</t>
  </si>
  <si>
    <t>Vicepresidencia del Estado Plurinacional</t>
  </si>
  <si>
    <t>Ministerio de Relaciones Exteriores</t>
  </si>
  <si>
    <t>Ministerio de Gobierno</t>
  </si>
  <si>
    <t>Ministerio de Educación</t>
  </si>
  <si>
    <t>Ministerio de Defensa</t>
  </si>
  <si>
    <t>Ministerio de la Presidencia</t>
  </si>
  <si>
    <t>Ministerio de Economía y Finanzas Públicas</t>
  </si>
  <si>
    <t>Ministerio de Desarrollo Productivo y Economía Plural</t>
  </si>
  <si>
    <t>Ministerio de Desarrollo Rural y Tierras</t>
  </si>
  <si>
    <t>Ministerio de Planificación del Desarrollo</t>
  </si>
  <si>
    <t>Ministerio de Trabajo, Empleo y Previsión Social</t>
  </si>
  <si>
    <t>Ministerio de Minería y Metalurgia</t>
  </si>
  <si>
    <t>Ministerio de Obras Públicas, Servicios y Vivienda</t>
  </si>
  <si>
    <t>Ministerio de Medio Ambiente y Agua</t>
  </si>
  <si>
    <t>Orquesta Sinfónica Nacional</t>
  </si>
  <si>
    <t>Instituto Boliviano de la Ceguera</t>
  </si>
  <si>
    <t>Comité Nacional de la Persona con Discapacidad</t>
  </si>
  <si>
    <t>Dirección General de Aeronáutica Civil</t>
  </si>
  <si>
    <t>Agencia para el Des. de la Soc. de la Información en Bolivia</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</si>
  <si>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</si>
  <si>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</si>
  <si>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</si>
  <si>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</si>
  <si>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</si>
  <si>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</si>
  <si>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</si>
  <si>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</si>
  <si>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</si>
  <si>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Mayor de San Simón</t>
  </si>
  <si>
    <t>Universidad Técnica de Oruro</t>
  </si>
  <si>
    <t>Universidad Autónoma Tomás Frías</t>
  </si>
  <si>
    <t>Universidad Autónoma Juan Misael Saracho</t>
  </si>
  <si>
    <t>Universidad Autónoma Gabriel René Moreno</t>
  </si>
  <si>
    <t>Universidad Amazónica de Pando</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</si>
  <si>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</si>
  <si>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</si>
  <si>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</si>
  <si>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</si>
  <si>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</si>
  <si>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</si>
  <si>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</si>
  <si>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</si>
  <si>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</si>
  <si>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</si>
  <si>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</si>
  <si>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</si>
  <si>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</si>
  <si>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</si>
  <si>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</si>
  <si>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</si>
  <si>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</si>
  <si>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</si>
  <si>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</si>
  <si>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</si>
  <si>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</si>
  <si>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</si>
  <si>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</si>
  <si>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</si>
  <si>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</si>
  <si>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</si>
  <si>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</si>
  <si>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</si>
  <si>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</si>
  <si>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</si>
  <si>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</si>
  <si>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</si>
  <si>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</si>
  <si>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</si>
  <si>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</si>
  <si>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</si>
  <si>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</si>
  <si>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</si>
  <si>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</si>
  <si>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</si>
  <si>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</si>
  <si>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</si>
  <si>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</si>
  <si>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</si>
  <si>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</si>
  <si>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</si>
  <si>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</si>
  <si>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</si>
  <si>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</si>
  <si>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</si>
  <si>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</si>
  <si>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</si>
  <si>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</si>
  <si>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</si>
  <si>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</si>
  <si>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</si>
  <si>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</si>
  <si>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</si>
  <si>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</si>
  <si>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</si>
  <si>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</si>
  <si>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</si>
  <si>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</si>
  <si>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</si>
  <si>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</si>
  <si>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</si>
  <si>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</si>
  <si>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</si>
  <si>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</si>
  <si>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</si>
  <si>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</si>
  <si>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</si>
  <si>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</si>
  <si>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</si>
  <si>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</si>
  <si>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</si>
  <si>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</si>
  <si>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</si>
  <si>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</si>
  <si>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</si>
  <si>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</si>
  <si>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</si>
  <si>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</si>
  <si>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</si>
  <si>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</si>
  <si>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</si>
  <si>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</si>
  <si>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</si>
  <si>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</si>
  <si>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Yacimientos Petrolíferos Fiscales Bolivianos</t>
  </si>
  <si>
    <t>Empresa Nacional de Electricidad</t>
  </si>
  <si>
    <t>Corporación Minera de Bolivia</t>
  </si>
  <si>
    <t>Empresa Nacional de Ferrocarriles - Residual</t>
  </si>
  <si>
    <t>Transportes Aéreos Bolivianos</t>
  </si>
  <si>
    <t>Empresa Naviera Boliviana</t>
  </si>
  <si>
    <t>Empresa de Apoyo a la Producción de Alimentos</t>
  </si>
  <si>
    <t>Empresa Siderúrgica del Mutún</t>
  </si>
  <si>
    <t>Boliviana de Aviación</t>
  </si>
  <si>
    <t>Depósitos Aduaneros Bolivianos</t>
  </si>
  <si>
    <t>Empresa Boliviana de Industrializacion de Hidrocarburos</t>
  </si>
  <si>
    <t>Agencia Boliviana Espacial</t>
  </si>
  <si>
    <t>Empresa Azucarera San Buenaventura</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</si>
  <si>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</si>
  <si>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</si>
  <si>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</si>
  <si>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</si>
  <si>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</si>
  <si>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</si>
  <si>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</si>
  <si>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</si>
  <si>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</si>
  <si>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</si>
  <si>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</si>
  <si>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</si>
  <si>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</si>
  <si>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</si>
  <si>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</si>
  <si>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</si>
  <si>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</si>
  <si>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</si>
  <si>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</si>
  <si>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</si>
  <si>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</si>
  <si>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</si>
  <si>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</si>
  <si>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</si>
  <si>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</si>
  <si>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</si>
  <si>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</si>
  <si>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</si>
  <si>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</si>
  <si>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</si>
  <si>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</si>
  <si>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</si>
  <si>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</si>
  <si>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</si>
  <si>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</si>
  <si>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</si>
  <si>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</si>
  <si>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</si>
  <si>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</si>
  <si>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</si>
  <si>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</si>
  <si>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</si>
  <si>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</si>
  <si>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</si>
  <si>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</si>
  <si>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</si>
  <si>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</si>
  <si>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</si>
  <si>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</si>
  <si>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</si>
  <si>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</si>
  <si>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</si>
  <si>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</si>
  <si>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</si>
  <si>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</si>
  <si>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</si>
  <si>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</si>
  <si>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</si>
  <si>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</si>
  <si>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</si>
  <si>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</si>
  <si>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</si>
  <si>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</si>
  <si>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</si>
  <si>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</si>
  <si>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</si>
  <si>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</si>
  <si>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</si>
  <si>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</si>
  <si>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</si>
  <si>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</si>
  <si>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</si>
  <si>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</si>
  <si>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</si>
  <si>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</si>
  <si>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</si>
  <si>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</si>
  <si>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</si>
  <si>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</si>
  <si>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</si>
  <si>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</si>
  <si>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</si>
  <si>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</si>
  <si>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</si>
  <si>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</si>
  <si>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</si>
  <si>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</si>
  <si>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</si>
  <si>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</si>
  <si>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</si>
  <si>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</si>
  <si>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</si>
  <si>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</si>
  <si>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</si>
  <si>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</si>
  <si>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</si>
  <si>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</si>
  <si>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</si>
  <si>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</si>
  <si>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</si>
  <si>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</si>
  <si>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</si>
  <si>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</si>
  <si>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</si>
  <si>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</si>
  <si>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</si>
  <si>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</si>
  <si>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</si>
  <si>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</si>
  <si>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</si>
  <si>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</si>
  <si>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</si>
  <si>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</si>
  <si>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</si>
  <si>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</si>
  <si>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</si>
  <si>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</si>
  <si>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</si>
  <si>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</si>
  <si>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</si>
  <si>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</si>
  <si>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</si>
  <si>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</si>
  <si>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</si>
  <si>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</si>
  <si>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</si>
  <si>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</si>
  <si>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</si>
  <si>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</si>
  <si>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</si>
  <si>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</si>
  <si>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</si>
  <si>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</si>
  <si>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</si>
  <si>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</si>
  <si>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</si>
  <si>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</si>
  <si>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</si>
  <si>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</si>
  <si>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</si>
  <si>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</si>
  <si>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</si>
  <si>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</si>
  <si>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</si>
  <si>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</si>
  <si>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</si>
  <si>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</si>
  <si>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</si>
  <si>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</si>
  <si>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</si>
  <si>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</si>
  <si>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</si>
  <si>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</si>
  <si>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</si>
  <si>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</si>
  <si>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</si>
  <si>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</si>
  <si>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</si>
  <si>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</si>
  <si>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</si>
  <si>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</si>
  <si>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</si>
  <si>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</si>
  <si>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</si>
  <si>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</si>
  <si>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</si>
  <si>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</si>
  <si>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</si>
  <si>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</si>
  <si>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</si>
  <si>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</si>
  <si>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</si>
  <si>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</si>
  <si>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</si>
  <si>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</si>
  <si>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</si>
  <si>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</si>
  <si>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</si>
  <si>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</si>
  <si>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</si>
  <si>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</si>
  <si>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</si>
  <si>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</si>
  <si>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</si>
  <si>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</si>
  <si>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</si>
  <si>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</si>
  <si>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</si>
  <si>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</si>
  <si>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</si>
  <si>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</si>
  <si>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</si>
  <si>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</si>
  <si>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</si>
  <si>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</si>
  <si>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</si>
  <si>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</si>
  <si>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</si>
  <si>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</si>
  <si>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</si>
  <si>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</si>
  <si>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</si>
  <si>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</si>
  <si>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</si>
  <si>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</si>
  <si>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</si>
  <si>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</si>
  <si>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</si>
  <si>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</si>
  <si>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</si>
  <si>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</si>
  <si>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</si>
  <si>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</si>
  <si>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</si>
  <si>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Todos Santos</t>
  </si>
  <si>
    <t>Gobierno Autónomo Municipal de Carangas</t>
  </si>
  <si>
    <t>Gobierno Autónomo Municipal de Sabaya</t>
  </si>
  <si>
    <t>Gobierno Autónomo Municipal de Coipasa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</si>
  <si>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</si>
  <si>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</si>
  <si>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</si>
  <si>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</si>
  <si>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</si>
  <si>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</si>
  <si>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</si>
  <si>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</si>
  <si>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</si>
  <si>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</si>
  <si>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</si>
  <si>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</si>
  <si>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</si>
  <si>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</si>
  <si>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</si>
  <si>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</si>
  <si>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</si>
  <si>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</si>
  <si>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</si>
  <si>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</si>
  <si>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</si>
  <si>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</si>
  <si>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</si>
  <si>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</si>
  <si>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</si>
  <si>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</si>
  <si>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</si>
  <si>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</si>
  <si>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</si>
  <si>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</si>
  <si>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</si>
  <si>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</si>
  <si>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</si>
  <si>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</si>
  <si>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</si>
  <si>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</si>
  <si>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</si>
  <si>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</si>
  <si>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</si>
  <si>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</si>
  <si>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</si>
  <si>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</si>
  <si>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</si>
  <si>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</si>
  <si>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</si>
  <si>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</si>
  <si>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</si>
  <si>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</si>
  <si>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</si>
  <si>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</si>
  <si>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Entre Ríos</t>
  </si>
  <si>
    <t>Gobierno Autónomo Municipal de Cotoca</t>
  </si>
  <si>
    <t>Gobierno Autónomo Municipal de Porongo (Ayacucho)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</si>
  <si>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</si>
  <si>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</si>
  <si>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</si>
  <si>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</si>
  <si>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</si>
  <si>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</si>
  <si>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</si>
  <si>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</si>
  <si>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</si>
  <si>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</si>
  <si>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</si>
  <si>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</si>
  <si>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</si>
  <si>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</si>
  <si>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</si>
  <si>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</si>
  <si>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</si>
  <si>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</si>
  <si>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</si>
  <si>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</si>
  <si>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</si>
  <si>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</si>
  <si>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</si>
  <si>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</si>
  <si>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</si>
  <si>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</si>
  <si>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</si>
  <si>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</si>
  <si>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</si>
  <si>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</si>
  <si>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</si>
  <si>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</si>
  <si>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</si>
  <si>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</si>
  <si>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</si>
  <si>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</si>
  <si>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</si>
  <si>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</si>
  <si>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</si>
  <si>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</si>
  <si>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</si>
  <si>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</si>
  <si>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</si>
  <si>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</si>
  <si>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</si>
  <si>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</si>
  <si>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</si>
  <si>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</si>
  <si>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</si>
  <si>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</si>
  <si>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</si>
  <si>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</si>
  <si>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</si>
  <si>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</si>
  <si>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</si>
  <si>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</si>
  <si>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</si>
  <si>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</si>
  <si>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</si>
  <si>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</si>
  <si>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</si>
  <si>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</si>
  <si>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</si>
  <si>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</si>
  <si>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</si>
  <si>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</si>
  <si>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</si>
  <si>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</si>
  <si>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</si>
  <si>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</si>
  <si>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</si>
  <si>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</si>
  <si>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</si>
  <si>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</si>
  <si>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</si>
  <si>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</si>
  <si>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</si>
  <si>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</si>
  <si>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</si>
  <si>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</si>
  <si>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</si>
  <si>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</si>
  <si>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</si>
  <si>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</si>
  <si>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</si>
  <si>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</si>
  <si>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</si>
  <si>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EMPRESA PÚBLICA DEPARTAMENTAL ESTRATÉGICA DE AGUAS - LA PAZ</t>
  </si>
  <si>
    <t>EMPRESA PUBLICA MUNICIPAL DE SERVICIOS DE AGUA Y ALCANTARRILLADO SANITARIO DE COBIJA</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</si>
  <si>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</si>
  <si>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</si>
  <si>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</si>
  <si>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</si>
  <si>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</si>
  <si>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</si>
  <si>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99 - 01</t>
  </si>
  <si>
    <t>DIRECCIÓN GENERAL DE PROGRAMACIÓN Y OPERACIONES DEL TESORO</t>
  </si>
  <si>
    <t>99 - 02</t>
  </si>
  <si>
    <t>99 - 03</t>
  </si>
  <si>
    <t>DIRECCIÓN GENERAL DE CRÉDITO PÚBLICO</t>
  </si>
  <si>
    <t>99 - 04</t>
  </si>
  <si>
    <t>DIRECCIÓN GENERAL DE ADMINISTRACIÓN Y FINANZAS TERRITORIALES</t>
  </si>
  <si>
    <t>99 - 07</t>
  </si>
  <si>
    <t>DIRECCIÓN GENERAL DE PENSIONES Y JUBILACIONES</t>
  </si>
  <si>
    <t>AFP</t>
  </si>
  <si>
    <t>CONTA</t>
  </si>
  <si>
    <t>N/I</t>
  </si>
  <si>
    <t>CDT</t>
  </si>
  <si>
    <t>Nro. 
TRL</t>
  </si>
  <si>
    <t>TOTAL</t>
  </si>
  <si>
    <t>TOTALES</t>
  </si>
  <si>
    <t>DETALLE DE OPERACIONES SIN REGULARIZACIÓN POR ENTIDADES</t>
  </si>
  <si>
    <t>(EXPRESADO EN BOLIVIANOS)</t>
  </si>
  <si>
    <t>CUT Bs</t>
  </si>
  <si>
    <t>CUT $US</t>
  </si>
  <si>
    <t>COD.</t>
  </si>
  <si>
    <t>RESP.</t>
  </si>
  <si>
    <t>TOTAL PENDIENTES</t>
  </si>
  <si>
    <t>CONSIDERACIONES GENERALES DEL FORMULARIO</t>
  </si>
  <si>
    <t>BOD Boletas de Depósito</t>
  </si>
  <si>
    <t>• Corresponden a depósitos realizados a la Cuenta Única del Tesoro (CUT) que indican en la glosa la entidad beneficiaria o el número de Libreta específica.</t>
  </si>
  <si>
    <t>CRV Créditos Varios</t>
  </si>
  <si>
    <t xml:space="preserve">•  Son operaciones de créditos o abonos en la CUT, correspondientes a Notas de Crédito, Transferencias y Traspasos a la CUT. </t>
  </si>
  <si>
    <t>• En base a los antecedentes que originaron la operación la entidad deberá realizar los registros de C-21's presupuestarios, según el presupuesto de recursos asignado en la gestión vigente. Para el registro de Donaciones deberá describir en la glosa los documentos que originaron la operación: el número de convenio o contrato, nombre del programa o proyecto a ejecutar y otros que permita identificarla correctamente. Para Créditos Externos, deberán elaborar el comprobante manual C-21 CIP (s/g formato Excel) el mismo debe ser remitido a la DGCF con las firmas respectivas para su CONCILIACIÓN, con los documentos de respaldos necesarios.</t>
  </si>
  <si>
    <t>SWF Créditos por SWIFT</t>
  </si>
  <si>
    <t xml:space="preserve">• Son créditos originados por desembolsos del exterior (transferencias internacionales) provenientes de préstamos, donaciones, etc. </t>
  </si>
  <si>
    <t>• La entidad deberá realizar la regularización estas operaciones en el SIGMA en base a las mismas consideraciones de los Créditos Varios (CRV).</t>
  </si>
  <si>
    <t>COB  Comisiones Bancarias Administrativas</t>
  </si>
  <si>
    <t>• Regularizar las comisiones bancarias mediante C-31 de "Regularización" afectando el presupuesto del gasto (Fuentes: 11, 20, 80 y 70) según corresponda.</t>
  </si>
  <si>
    <t>DEV  Débitos Varios</t>
  </si>
  <si>
    <t>• En base a los antecedentes la entidad deberá realizar el registro C-31 de "Regularización" según el presupuesto de gasto. Para las transferencias de recursos al TGN deberá describir en la glosa el origen de los recursos: notas, normativa aplicada, periodo recaudado, etc.</t>
  </si>
  <si>
    <t>• Corresponde a débitos por comisiones que cobra el BCB a las operaciones que requieren compra - venta de divisas.</t>
  </si>
  <si>
    <t>• La entidad realizará la regularización de estas operaciones en base a las mismas consideraciones de las Comisiones Bancarias Administrativas (COB).</t>
  </si>
  <si>
    <t>DDC  Diferencial Cambiario</t>
  </si>
  <si>
    <t>• Débitos o créditos que realiza el BCB por las diferencias cambiarias positivas o negativas provenientes de operaciones en moneda extranjera.</t>
  </si>
  <si>
    <t>• Según el saldo (de débito o crédito) la entidad realizará los registros de C-21, C-31 o C-32 presupuestarios de "Regularización" en el SIGMA.</t>
  </si>
  <si>
    <t xml:space="preserve">NTI  Nota Impresa de Pago Deuda Pública </t>
  </si>
  <si>
    <t>• Débitos generados por el pago del servicio de la deuda pública.</t>
  </si>
  <si>
    <t>• Estas operaciones se regularizan mediante comprobante C-31 de "Regularización" afectando el presupuesto asignando en la gestión vigente.</t>
  </si>
  <si>
    <t>• Son débitos provenientes de pagos o cancelación de títulos valores que realiza el BCB a través de operaciones de débito a cuentas del TGN.</t>
  </si>
  <si>
    <t>• Según el saldo (ganancia o pérdida) se realizan los registros C-21 o C-31 presupuestarios previendo la debida asignación presupuestaria de las pérdidas; por lo que se recomienda realizar seguimiento continuo para tomar acciones oportunas.</t>
  </si>
  <si>
    <t>CDI  Cambios de Imputación</t>
  </si>
  <si>
    <t>• Corresponde a ingresos automáticos (C-21 SIP – Aux. Grupos 59100 al 59900) generados por Recaudaciones (depósitos) diarios en Cuenta(s) recaudadora(s).</t>
  </si>
  <si>
    <r>
      <t xml:space="preserve">Nota importante: </t>
    </r>
    <r>
      <rPr>
        <sz val="8"/>
        <color theme="1"/>
        <rFont val="Calibri"/>
        <family val="2"/>
      </rPr>
      <t>Los casos especiales no descritos anteriormente que puedan implicar otra forma de regularización deben ser coordinados con la Dirección General de Contabilidad Fiscal.</t>
    </r>
  </si>
  <si>
    <t>Acreedores</t>
  </si>
  <si>
    <t>No Identificado</t>
  </si>
  <si>
    <t>Dirección General de Programación y Operaciones del Tesoro</t>
  </si>
  <si>
    <t xml:space="preserve">CÓDIGO ENTIDAD      </t>
  </si>
  <si>
    <t>QUE AFECTAN A LAS CUENTAS ÚNICAS DEL TESORO EN BOLIVIANOS Y DÓLARES
(EXPRESADO EN BOLIVIANOS)</t>
  </si>
  <si>
    <t xml:space="preserve">CUT </t>
  </si>
  <si>
    <t>TFD</t>
  </si>
  <si>
    <t>TRL USD
Débito</t>
  </si>
  <si>
    <t>TRL USD
Crédito</t>
  </si>
  <si>
    <t>CDC</t>
  </si>
  <si>
    <t>DAU</t>
  </si>
  <si>
    <t>DVD</t>
  </si>
  <si>
    <t>Diferencial Cambiario en Compra Venta de Divisas</t>
  </si>
  <si>
    <t>Comisiones Bancarias</t>
  </si>
  <si>
    <t>Nota Impresa de Pago de Deuda Pública</t>
  </si>
  <si>
    <t>Cierre Definitivo de Cuentas</t>
  </si>
  <si>
    <t>Debito Automático Instruido por el VTCP</t>
  </si>
  <si>
    <t>Fondo de Desarrollo Indigena</t>
  </si>
  <si>
    <t>Agencia de Gobierno Electrónico y Tecnologías de Información y Comunicación</t>
  </si>
  <si>
    <t>Agencia Boliviana de Energía Nuclear</t>
  </si>
  <si>
    <t>Servicio Nacional Textil</t>
  </si>
  <si>
    <t>Gestora Pública de la Seguridad Social de Largo Plazo</t>
  </si>
  <si>
    <t>EMPRESA MUNICIPAL DE AGUA POTABLE Y ALCANTARILLADO SANITARIO DE URIONDO</t>
  </si>
  <si>
    <t>Conservatorio Plurinacional de Musica</t>
  </si>
  <si>
    <t xml:space="preserve">Servicio Geológico Minero </t>
  </si>
  <si>
    <t>Empresa Estatal "Boliviana de Turismo"</t>
  </si>
  <si>
    <t>Cuenta Contable</t>
  </si>
  <si>
    <t>Las operaciones en las CUT’s en moneda Bolivianos y Dólares, ambas deben ser registradas en moneda Nacional “Bolivianos”, para el caso de operaciones originadas en moneda extranjera “Dólares” se debe incorporar la Fecha de extracto, Tipo de Cambio "Compra".</t>
  </si>
  <si>
    <r>
      <rPr>
        <b/>
        <sz val="8"/>
        <color theme="1"/>
        <rFont val="Calibri"/>
        <family val="2"/>
      </rPr>
      <t xml:space="preserve">DAU Debito Automatico Instruido por el VTCP 
• </t>
    </r>
    <r>
      <rPr>
        <sz val="8"/>
        <color theme="1"/>
        <rFont val="Calibri"/>
        <family val="2"/>
      </rPr>
      <t>Operación de deducción de recursos realizada a cuentas corrientes fiscales por incumplimiento de convenio, contratos o cualquier obligación a una entidad con o sin intervención del titular.
• En base a los antecedentes del caso la entidad debera regularizar mediante C-31 CIP de Regularización  afectando a la estructura presupuestaria respectiva, de la misma forma en el caso que corresponda a un credito la entidad debera realizar la regularización mediante un C-21 CIP o C32 segun corresponda.</t>
    </r>
  </si>
  <si>
    <t>• Son débitos que realiza el BCB por el cobro de comisiones bancarias por las operaciones que se realizan en la CUT.</t>
  </si>
  <si>
    <t>• Operaciones solicitadas por la entidad, generados por transferencias o cargos bancarios que realiza el BCB.</t>
  </si>
  <si>
    <t xml:space="preserve">PTV  Pago de Títulos - Valores </t>
  </si>
  <si>
    <t>• Débitos o créditos que aplica el BCB por la revalorización de la moneda nacional por efectos de la variación del valor en moneda origen (moneda extranjera).</t>
  </si>
  <si>
    <r>
      <t>-</t>
    </r>
    <r>
      <rPr>
        <sz val="8"/>
        <color theme="1"/>
        <rFont val="Times New Roman"/>
        <family val="1"/>
      </rPr>
      <t xml:space="preserve">           </t>
    </r>
    <r>
      <rPr>
        <sz val="8"/>
        <color theme="1"/>
        <rFont val="Calibri"/>
        <family val="2"/>
      </rPr>
      <t>Con Presupuesto, ingreso o gasto cuando corresponda, elaborar el registro C21 o C31.</t>
    </r>
  </si>
  <si>
    <r>
      <t>-</t>
    </r>
    <r>
      <rPr>
        <sz val="8"/>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</si>
  <si>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t>REGISTRO EN EL SIGEP</t>
  </si>
  <si>
    <t>-</t>
  </si>
  <si>
    <t>Crédito por Dividendo de Títulos Valores</t>
  </si>
  <si>
    <r>
      <t xml:space="preserve">A continuación se describe los </t>
    </r>
    <r>
      <rPr>
        <b/>
        <sz val="8"/>
        <color theme="1"/>
        <rFont val="Calibri"/>
        <family val="2"/>
      </rPr>
      <t xml:space="preserve">códigos de operación más recurrentes </t>
    </r>
    <r>
      <rPr>
        <sz val="8"/>
        <color theme="1"/>
        <rFont val="Calibri"/>
        <family val="2"/>
      </rPr>
      <t>que afectan a la Cuenta Única del Tesoro:</t>
    </r>
  </si>
  <si>
    <r>
      <t xml:space="preserve">TRC TRANSFERENCIA ENTRE CUENTAS
• </t>
    </r>
    <r>
      <rPr>
        <sz val="8"/>
        <color theme="1"/>
        <rFont val="Calibri"/>
        <family val="2"/>
      </rPr>
      <t>Operaciones solicitadas por cada entidad, generados por transferencias y/o gastos operativos que realiza el VTCP.
• En base a los antecedentes cada entidad deberá realizar el registro C-31 o C-21 de "Regularización" según corresponda o solicitar el traspaso (TBP) a la DGCF.</t>
    </r>
  </si>
  <si>
    <t>RVL  Revalorización de Moneda Nacional</t>
  </si>
  <si>
    <t>• A estas operaciones se las debe asignar el Rubro correspondiente según el Presupuesto de Recursos, siempre y cuando no corresponda a un depósito erróneo o disminución de algún exigible.</t>
  </si>
  <si>
    <r>
      <t xml:space="preserve">CDT CREDITO PARA DIVIDENDO DE TITULOS VALOR
• </t>
    </r>
    <r>
      <rPr>
        <sz val="8"/>
        <rFont val="Calibri"/>
        <family val="2"/>
      </rPr>
      <t>Acreditación efectuada por el BCB a cuenta del TGN por el cobro de dividendos de  titulos valores.
• Operaciones que deben ser regularizadas a través de C-21 afectando al rubro respectivo.</t>
    </r>
  </si>
  <si>
    <t>5.9.3</t>
  </si>
  <si>
    <t>5.9.4</t>
  </si>
  <si>
    <t>5.9.7</t>
  </si>
  <si>
    <t>5.9.8</t>
  </si>
  <si>
    <t>NTE</t>
  </si>
  <si>
    <t>CTV</t>
  </si>
  <si>
    <t>Nota de Transferencia Electrónica</t>
  </si>
  <si>
    <t>Ministerio de Justicia y Transparencia Institucional</t>
  </si>
  <si>
    <r>
      <t xml:space="preserve">El formulario de Operaciones Pendientes en la CUT tiene por objetivo, comunicar que en el período evaluado su Entidad no ha regularizado operaciones mediante el registro de   C-21's, C-31's o C-32’s en el SIGEP, por lo que se solicita revisar los anexos adjuntos y evaluar las operaciones a ser regularizadas por la entidad. Concluido el registro debe comunicar a la Dirección General de Contabilidad Fiscal – DGCF para su respectiva conciliación concluyendo el ciclo integrado en el SIGEP. Cabe aclarar que el FORMULARIO </t>
    </r>
    <r>
      <rPr>
        <b/>
        <sz val="8"/>
        <color theme="1"/>
        <rFont val="Calibri"/>
        <family val="2"/>
      </rPr>
      <t>es un medio de comunicación y alerta</t>
    </r>
    <r>
      <rPr>
        <sz val="8"/>
        <color theme="1"/>
        <rFont val="Calibri"/>
        <family val="2"/>
      </rPr>
      <t>,</t>
    </r>
    <r>
      <rPr>
        <b/>
        <sz val="8"/>
        <color theme="1"/>
        <rFont val="Calibri"/>
        <family val="2"/>
      </rPr>
      <t xml:space="preserve"> mas no se constituye en un documento de respaldo</t>
    </r>
    <r>
      <rPr>
        <sz val="8"/>
        <color theme="1"/>
        <rFont val="Calibri"/>
        <family val="2"/>
      </rPr>
      <t xml:space="preserve">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el mismo a la Dirección General de Contabilidad Fiscal (Disposición Final Tercera  de la Ley Nº856).</t>
    </r>
  </si>
  <si>
    <t>YAP</t>
  </si>
  <si>
    <t>PLS</t>
  </si>
  <si>
    <t>WAM</t>
  </si>
  <si>
    <t>JAD</t>
  </si>
  <si>
    <t>MVP</t>
  </si>
  <si>
    <t>JMT</t>
  </si>
  <si>
    <t>SGP</t>
  </si>
  <si>
    <t>ETC</t>
  </si>
  <si>
    <t>Nro. Comp. BCB</t>
  </si>
  <si>
    <t>Tipo de Operación</t>
  </si>
  <si>
    <t>Fecha Extracto</t>
  </si>
  <si>
    <t>Nro. Doc. Extracto</t>
  </si>
  <si>
    <t>Glosa</t>
  </si>
  <si>
    <t>Entidad</t>
  </si>
  <si>
    <t>D.A.</t>
  </si>
  <si>
    <t>C-21 CIP</t>
  </si>
  <si>
    <t>C-31 CIP</t>
  </si>
  <si>
    <t>C-31 SIP</t>
  </si>
  <si>
    <t>C-21 SIP</t>
  </si>
  <si>
    <t>Importe</t>
  </si>
  <si>
    <t>Descripción</t>
  </si>
  <si>
    <t>Total</t>
  </si>
  <si>
    <t>Estado Actual</t>
  </si>
  <si>
    <t>IDH</t>
  </si>
  <si>
    <t>QUE AFECTAN A LA CUENTA ÚNICA DEL TESORO EN DÓLARES (CUT) No. 5970034001</t>
  </si>
  <si>
    <t>DETALLE DE OPERACIONES SIN REGULARIZACIÓN POR TRANSFERENCIAS ENTRE LIBRETAS (TRL)</t>
  </si>
  <si>
    <t>RCC</t>
  </si>
  <si>
    <t>MZC</t>
  </si>
  <si>
    <t>Empresa Pública "Editorial del Estado Plurinacional de Bolivia"</t>
  </si>
  <si>
    <t>Empresa Estratégica Boliviana de Construcción y Conservación de Infraestructura Civil</t>
  </si>
  <si>
    <t>Empresa Estatal de Transporte por Cable "Mi teleférico"</t>
  </si>
  <si>
    <r>
      <t xml:space="preserve">QUE AFECTAN A LA CUENTA ÚNICA DEL TESORO EN BOLIVIANOS (CUT) No. </t>
    </r>
    <r>
      <rPr>
        <b/>
        <sz val="12"/>
        <rFont val="Calibri"/>
        <family val="2"/>
        <scheme val="minor"/>
      </rPr>
      <t>3987069001</t>
    </r>
  </si>
  <si>
    <r>
      <t xml:space="preserve">QUE AFECTAN A LA CUENTA ÚNICA DEL TESORO EN DÓLARES (CUT) No. </t>
    </r>
    <r>
      <rPr>
        <b/>
        <sz val="12"/>
        <rFont val="Calibri"/>
        <family val="2"/>
        <scheme val="minor"/>
      </rPr>
      <t>5970034001</t>
    </r>
  </si>
  <si>
    <t>Empresa Pública Nacional Estratégica de Yacimientos de Litio Bolivianos</t>
  </si>
  <si>
    <t>TCR</t>
  </si>
  <si>
    <t>Transferencia de Cuentas Recaudadoras de la EBP</t>
  </si>
  <si>
    <t xml:space="preserve">• Se debe coordinar con la Dirección General de Contabilidad Fiscal, el relacionamiento matricial, con base a los conceptos detallados en el Instructivo de la Cuenta Bancaria y el presupuesto de recursos de la gestión vigente. </t>
  </si>
  <si>
    <t xml:space="preserve">TCR Transferencia de Cuentas Recaudadoras de la EBP
</t>
  </si>
  <si>
    <t>• Corresponden a Tranferencias de recursos de Cuentas Fiscales de Tipo Recaudadora de la Entidad Bancaria Pública, pendientes de reguliarizacion  en las Cuentas Únicas del Tesoro.</t>
  </si>
  <si>
    <t>Dirección General de Administración y Finanzas Territoriales</t>
  </si>
  <si>
    <t>DETALLE DE OPERACIONES TCR SIN REGULARIZACIÓN</t>
  </si>
  <si>
    <t>CUENTA BANCARIA</t>
  </si>
  <si>
    <t>DENOMINACIÓN</t>
  </si>
  <si>
    <t>CÓD. ENT.</t>
  </si>
  <si>
    <t>DA</t>
  </si>
  <si>
    <t>IMPORTE (Bs)</t>
  </si>
  <si>
    <t>Coordinar Automatización C-21's</t>
  </si>
  <si>
    <t>Dirección General de Crédito Público</t>
  </si>
  <si>
    <t>Autoridad de Supervisión de la Seguridad Social de Corto Plazo</t>
  </si>
  <si>
    <t>Adm.de Aeropuertos y Servicios Auxiliares a la Naveg. Aérea</t>
  </si>
  <si>
    <t>VICEPRESIDENCIA DEL ESTADO PLURINACIONAL</t>
  </si>
  <si>
    <t>MINISTERIO DE RELACIONES EXTERIORES</t>
  </si>
  <si>
    <t>MINISTERIO DE GOBIERNO</t>
  </si>
  <si>
    <t>MINISTERIO DE DEFENSA</t>
  </si>
  <si>
    <t>MINISTERIO DE LA PRESIDENCIA</t>
  </si>
  <si>
    <t>MINISTERIO DE JUSTICIA Y TRANSPARENCIA INSTITUCIONAL</t>
  </si>
  <si>
    <t>MINISTERIO DE ECONOMÍA Y FINANZAS PÚBLICAS</t>
  </si>
  <si>
    <t>MINISTERIO DE DESARROLLO PRODUCTIVO Y ECONOMÍA PLURAL</t>
  </si>
  <si>
    <t>MINISTERIO DE DESARROLLO RURAL Y TIERRAS</t>
  </si>
  <si>
    <t>MINISTERIO DE PLANIFICACIÓN DEL DESARROLLO</t>
  </si>
  <si>
    <t>MINISTERIO DE TRABAJO, EMPLEO Y PREVISIÓN SOCIAL</t>
  </si>
  <si>
    <t>MINISTERIO DE MINERÍA Y METALURGIA</t>
  </si>
  <si>
    <t>MINISTERIO DE OBRAS PÚBLICAS, SERVICIOS Y VIVIENDA</t>
  </si>
  <si>
    <t>MINISTERIO DE MEDIO AMBIENTE Y AGUA</t>
  </si>
  <si>
    <t>ORQUESTA SINFÓNICA NACIONAL</t>
  </si>
  <si>
    <t>CONSERVATORIO PLURINACIONAL DE MUSICA</t>
  </si>
  <si>
    <t>INSTITUTO BOLIVIANO DE LA CEGUERA</t>
  </si>
  <si>
    <t>COMITÉ NACIONAL DE LA PERSONA CON DISCAPACIDAD</t>
  </si>
  <si>
    <t>DIRECCIÓN GENERAL DE AERONÁUTICA CIVIL</t>
  </si>
  <si>
    <t>AGENCIA PARA EL DES. DE LA SOC. DE LA INFORMACIÓN EN BOLIVIA</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</si>
  <si>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</si>
  <si>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</si>
  <si>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</si>
  <si>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</si>
  <si>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</si>
  <si>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</si>
  <si>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</si>
  <si>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</si>
  <si>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</si>
  <si>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</si>
  <si>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</si>
  <si>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</si>
  <si>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AUTÓNOMA TOMÁS FRÍAS</t>
  </si>
  <si>
    <t>UNIVERSIDAD NACIONAL SIGLO XX</t>
  </si>
  <si>
    <t>UNIVERSIDAD AUTÓNOMA JUAN MISAEL SARACHO</t>
  </si>
  <si>
    <t>UNIVERSIDAD AUTÓNOMA GABRIEL RENÉ MORENO</t>
  </si>
  <si>
    <t>UNIVERSIDAD AUTÓNOMA DEL BENI JOSÉ BALLIVIÁN</t>
  </si>
  <si>
    <t>UNIVERSIDAD AMAZÓNICA DE PANDO</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</si>
  <si>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</si>
  <si>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</si>
  <si>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</si>
  <si>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</si>
  <si>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</si>
  <si>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</si>
  <si>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</si>
  <si>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</si>
  <si>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</si>
  <si>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</si>
  <si>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</si>
  <si>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</si>
  <si>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</si>
  <si>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</si>
  <si>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DIRECCIÓN ESTRATÉGICA DE REIVINDICACION MARÍTIMA, SILALA Y RECURSOS HÍDRICOS INTERNACIONALES</t>
  </si>
  <si>
    <t>REGISTRO ÚNICO PARA LA ADMINISTRACIÓN TRIBUTARIA MUNICIPAL</t>
  </si>
  <si>
    <t>AGENCIA PARA EL DES. DE LAS MACROREG. Y ZONAS FRONTERIZAS</t>
  </si>
  <si>
    <t>AUTORIDAD DE SUPERVISIÓN DEL SISTEMA FINANCIERO</t>
  </si>
  <si>
    <t>INSTITUTO NACIONAL DE ESTADÍSTICA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</si>
  <si>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</si>
  <si>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</si>
  <si>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</si>
  <si>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</si>
  <si>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</si>
  <si>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</si>
  <si>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</si>
  <si>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</si>
  <si>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</si>
  <si>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</si>
  <si>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 xml:space="preserve">SERVICIO GEOLÓGICO MINERO </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</si>
  <si>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</si>
  <si>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</si>
  <si>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</si>
  <si>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</si>
  <si>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</si>
  <si>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</si>
  <si>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</si>
  <si>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</si>
  <si>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</si>
  <si>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</si>
  <si>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</si>
  <si>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</si>
  <si>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</si>
  <si>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</si>
  <si>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</si>
  <si>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</si>
  <si>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</si>
  <si>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</si>
  <si>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</si>
  <si>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</si>
  <si>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</si>
  <si>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</si>
  <si>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</si>
  <si>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</si>
  <si>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</si>
  <si>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</si>
  <si>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</si>
  <si>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</si>
  <si>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</si>
  <si>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</si>
  <si>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</si>
  <si>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</si>
  <si>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</si>
  <si>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FISCALIZACIÓN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</si>
  <si>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</si>
  <si>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</si>
  <si>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</si>
  <si>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</si>
  <si>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DE EMPRESAS</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</si>
  <si>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</si>
  <si>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</si>
  <si>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</si>
  <si>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</si>
  <si>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</si>
  <si>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</si>
  <si>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</si>
  <si>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</si>
  <si>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</si>
  <si>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</si>
  <si>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</si>
  <si>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FONDO DE DESARROLLO INDIGENA</t>
  </si>
  <si>
    <t>AGENCIA DE GOBIERNO ELECTRÓNICO Y TECNOLOGÍAS DE INFORMACIÓN Y COMUNICACIÓN</t>
  </si>
  <si>
    <t>AGENCIA BOLIVIANA DE ENERGÍA NUCLEAR</t>
  </si>
  <si>
    <t>SERVICIO NACIONAL TEXTIL</t>
  </si>
  <si>
    <t xml:space="preserve">ESCUELA BOLIVIANA INTERCULTURAL DE DANZA </t>
  </si>
  <si>
    <t>AGENCIA DE INFRAESTRUCTURA EN SALUD Y EQUIPAMIENTO MÉDICO</t>
  </si>
  <si>
    <t>AGENCIA BOLIVIANA DE CORREOS "CORREOS DE BOLIVIA"</t>
  </si>
  <si>
    <t>AUTORIDAD DE SUPERVISIÓN DE LA SEGURIDAD SOCIAL DE CORTO PLAZO</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</si>
  <si>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</si>
  <si>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</si>
  <si>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</si>
  <si>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</si>
  <si>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</si>
  <si>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</si>
  <si>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</si>
  <si>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</si>
  <si>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</si>
  <si>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</si>
  <si>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</si>
  <si>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</si>
  <si>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</si>
  <si>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</si>
  <si>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</si>
  <si>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ADM.DE AEROPUERTOS Y SERVICIOS AUXILIARES A LA NAVEG. AÉREA</t>
  </si>
  <si>
    <t>YACIMIENTOS PETROLÍFEROS FISCALES BOLIVIANOS</t>
  </si>
  <si>
    <t>EMPRESA NACIONAL DE ELECTRICIDAD</t>
  </si>
  <si>
    <t>CORPORACIÓN MINERA DE BOLIVIA</t>
  </si>
  <si>
    <t>EMPRESA METALÚRGICA VINTO - NACIONALIZADA</t>
  </si>
  <si>
    <t>EMPRESA NACIONAL DE FERROCARRILES - RESIDUAL</t>
  </si>
  <si>
    <t>TRANSPORTES AÉREOS BOLIVIANOS</t>
  </si>
  <si>
    <t>BOLIVIA TV</t>
  </si>
  <si>
    <t>CORPORACIÓN DE LAS FUERZAS ARMADAS P/ EL DES. NACIONAL</t>
  </si>
  <si>
    <t>EMPRESA NAVIERA BOLIVIANA</t>
  </si>
  <si>
    <t>EMPRESA DE APOYO A LA PRODUCCIÓN DE ALIMENTOS</t>
  </si>
  <si>
    <t>EMPRESA SIDERÚRGICA DEL MUTÚN</t>
  </si>
  <si>
    <t>EMPRESA PÚBLICA NACIONAL ESTRATÉGICA CARTONES DE BOLIVIA</t>
  </si>
  <si>
    <t>BOLIVIANA DE AVIACIÓN</t>
  </si>
  <si>
    <t>DEPÓSITOS ADUANEROS BOLIVIANOS</t>
  </si>
  <si>
    <t>EMPRESA BOLIVIANA DE INDUSTRIALIZACION DE HIDROCARBUROS</t>
  </si>
  <si>
    <t>AGENCIA BOLIVIANA ESPACIAL</t>
  </si>
  <si>
    <t>EMPRESA AZUCARERA SAN BUENAVENTURA</t>
  </si>
  <si>
    <t>EMPRESA ESTRATÉGICA BOLIVIANA DE CONSTRUCCIÓN Y CONSERVACIÓN DE INFRAESTRUCTURA CIVIL</t>
  </si>
  <si>
    <t>EMPRESA PÚBLICA "QUIPUS"</t>
  </si>
  <si>
    <t>EMPRESA ESTATAL DE TRANSPORTE POR CABLE "MI TELEFÉRICO"</t>
  </si>
  <si>
    <t>EMPRESA ESTATAL "BOLIVIANA DE TURISMO"</t>
  </si>
  <si>
    <t>EMPRESA PÚBLICA YACANA</t>
  </si>
  <si>
    <t>ADMINISTRACIÓN DE SERVICIOS PORTUARIOS - BOLIVIA</t>
  </si>
  <si>
    <t>GESTORA PÚBLICA DE LA SEGURIDAD SOCIAL DE LARGO PLAZO</t>
  </si>
  <si>
    <t xml:space="preserve">EMPRESA PÚBLICA TRANSPORTE AÉREO MILITAR </t>
  </si>
  <si>
    <t>EMPRESA PÚBLICA NACIONAL ESTRATÉGICA DE YACIMIENTOS DE LITIO BOLIVIANOS</t>
  </si>
  <si>
    <t>EMPRESA PÚBLICA "EDITORIAL DEL ESTADO PLURINACIONAL DE BOLIVIA"</t>
  </si>
  <si>
    <t>EMPRESA BOLIVIANA DE ALIMENTOS Y DERIVADOS</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</si>
  <si>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</si>
  <si>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</si>
  <si>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</si>
  <si>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</si>
  <si>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</si>
  <si>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</si>
  <si>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</si>
  <si>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</si>
  <si>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DEFENSORIA DEL PUEBLO</t>
  </si>
  <si>
    <t>PROCURADURIA GENERAL DEL ESTADO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</si>
  <si>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</si>
  <si>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</si>
  <si>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</si>
  <si>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</si>
  <si>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</si>
  <si>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</si>
  <si>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</si>
  <si>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</si>
  <si>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</si>
  <si>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</si>
  <si>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</si>
  <si>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</si>
  <si>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</si>
  <si>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</si>
  <si>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</si>
  <si>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</si>
  <si>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</si>
  <si>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</si>
  <si>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</si>
  <si>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</si>
  <si>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</si>
  <si>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</si>
  <si>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</si>
  <si>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</si>
  <si>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</si>
  <si>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</si>
  <si>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</si>
  <si>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</si>
  <si>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</si>
  <si>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</si>
  <si>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</si>
  <si>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</si>
  <si>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</si>
  <si>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</si>
  <si>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</si>
  <si>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</si>
  <si>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</si>
  <si>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</si>
  <si>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</si>
  <si>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</si>
  <si>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</si>
  <si>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</si>
  <si>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</si>
  <si>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</si>
  <si>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</si>
  <si>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</si>
  <si>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</si>
  <si>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</si>
  <si>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</si>
  <si>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</si>
  <si>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</si>
  <si>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</si>
  <si>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</si>
  <si>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</si>
  <si>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</si>
  <si>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</si>
  <si>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</si>
  <si>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</si>
  <si>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</si>
  <si>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</si>
  <si>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</si>
  <si>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</si>
  <si>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</si>
  <si>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</si>
  <si>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</si>
  <si>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</si>
  <si>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</si>
  <si>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</si>
  <si>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</si>
  <si>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</si>
  <si>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</si>
  <si>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</si>
  <si>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</si>
  <si>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</si>
  <si>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</si>
  <si>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</si>
  <si>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</si>
  <si>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</si>
  <si>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</si>
  <si>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</si>
  <si>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</si>
  <si>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</si>
  <si>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</si>
  <si>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</si>
  <si>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</si>
  <si>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</si>
  <si>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</si>
  <si>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</si>
  <si>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</si>
  <si>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</si>
  <si>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</si>
  <si>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</si>
  <si>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</si>
  <si>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</si>
  <si>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</si>
  <si>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</si>
  <si>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</si>
  <si>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</si>
  <si>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</si>
  <si>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</si>
  <si>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</si>
  <si>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</si>
  <si>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</si>
  <si>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</si>
  <si>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</si>
  <si>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</si>
  <si>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</si>
  <si>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</si>
  <si>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</si>
  <si>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</si>
  <si>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</si>
  <si>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</si>
  <si>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</si>
  <si>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</si>
  <si>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</si>
  <si>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</si>
  <si>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</si>
  <si>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</si>
  <si>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</si>
  <si>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</si>
  <si>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</si>
  <si>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</si>
  <si>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</si>
  <si>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</si>
  <si>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</si>
  <si>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</si>
  <si>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</si>
  <si>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</si>
  <si>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</si>
  <si>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</si>
  <si>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</si>
  <si>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</si>
  <si>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</si>
  <si>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</si>
  <si>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</si>
  <si>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</si>
  <si>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</si>
  <si>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</si>
  <si>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</si>
  <si>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</si>
  <si>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</si>
  <si>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</si>
  <si>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</si>
  <si>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</si>
  <si>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</si>
  <si>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</si>
  <si>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</si>
  <si>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</si>
  <si>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</si>
  <si>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</si>
  <si>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</si>
  <si>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</si>
  <si>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</si>
  <si>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</si>
  <si>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</si>
  <si>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</si>
  <si>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</si>
  <si>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</si>
  <si>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</si>
  <si>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</si>
  <si>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</si>
  <si>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</si>
  <si>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</si>
  <si>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</si>
  <si>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</si>
  <si>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</si>
  <si>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</si>
  <si>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</si>
  <si>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</si>
  <si>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</si>
  <si>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</si>
  <si>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</si>
  <si>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</si>
  <si>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</si>
  <si>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</si>
  <si>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</si>
  <si>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</si>
  <si>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</si>
  <si>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</si>
  <si>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</si>
  <si>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</si>
  <si>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</si>
  <si>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</si>
  <si>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</si>
  <si>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</si>
  <si>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</si>
  <si>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</si>
  <si>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</si>
  <si>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</si>
  <si>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</si>
  <si>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</si>
  <si>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</si>
  <si>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</si>
  <si>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</si>
  <si>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</si>
  <si>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</si>
  <si>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</si>
  <si>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</si>
  <si>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</si>
  <si>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</si>
  <si>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</si>
  <si>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</si>
  <si>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</si>
  <si>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</si>
  <si>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</si>
  <si>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</si>
  <si>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</si>
  <si>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</si>
  <si>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</si>
  <si>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</si>
  <si>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</si>
  <si>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</si>
  <si>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</si>
  <si>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</si>
  <si>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</si>
  <si>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</si>
  <si>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</si>
  <si>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</si>
  <si>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</si>
  <si>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</si>
  <si>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</si>
  <si>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</si>
  <si>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</si>
  <si>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</si>
  <si>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</si>
  <si>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</si>
  <si>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</si>
  <si>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</si>
  <si>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</si>
  <si>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</si>
  <si>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</si>
  <si>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</si>
  <si>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</si>
  <si>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</si>
  <si>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</si>
  <si>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</si>
  <si>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</si>
  <si>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</si>
  <si>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</si>
  <si>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</si>
  <si>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</si>
  <si>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</si>
  <si>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</si>
  <si>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</si>
  <si>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</si>
  <si>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</si>
  <si>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</si>
  <si>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</si>
  <si>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</si>
  <si>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</si>
  <si>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</si>
  <si>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</si>
  <si>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</si>
  <si>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</si>
  <si>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CHUQUIHUTA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</si>
  <si>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</si>
  <si>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</si>
  <si>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</si>
  <si>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</si>
  <si>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</si>
  <si>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</si>
  <si>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</si>
  <si>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</si>
  <si>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</si>
  <si>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</si>
  <si>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</si>
  <si>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</si>
  <si>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</si>
  <si>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</si>
  <si>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</si>
  <si>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</si>
  <si>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</si>
  <si>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</si>
  <si>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</si>
  <si>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</si>
  <si>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</si>
  <si>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</si>
  <si>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</si>
  <si>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</si>
  <si>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</si>
  <si>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</si>
  <si>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</si>
  <si>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</si>
  <si>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</si>
  <si>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</si>
  <si>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</si>
  <si>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</si>
  <si>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</si>
  <si>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</si>
  <si>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</si>
  <si>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</si>
  <si>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</si>
  <si>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</si>
  <si>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</si>
  <si>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</si>
  <si>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</si>
  <si>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</si>
  <si>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</si>
  <si>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</si>
  <si>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</si>
  <si>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</si>
  <si>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</si>
  <si>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</si>
  <si>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</si>
  <si>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</si>
  <si>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</si>
  <si>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</si>
  <si>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</si>
  <si>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</si>
  <si>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</si>
  <si>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</si>
  <si>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</si>
  <si>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</si>
  <si>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</si>
  <si>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</si>
  <si>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</si>
  <si>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</si>
  <si>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</si>
  <si>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</si>
  <si>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</si>
  <si>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</si>
  <si>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</si>
  <si>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</si>
  <si>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</si>
  <si>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</si>
  <si>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</si>
  <si>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</si>
  <si>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</si>
  <si>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</si>
  <si>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</si>
  <si>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</si>
  <si>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</si>
  <si>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</si>
  <si>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</si>
  <si>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</si>
  <si>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</si>
  <si>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</si>
  <si>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</si>
  <si>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</si>
  <si>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</si>
  <si>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</si>
  <si>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</si>
  <si>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</si>
  <si>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</si>
  <si>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</si>
  <si>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</si>
  <si>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</si>
  <si>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</si>
  <si>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</si>
  <si>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</si>
  <si>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</si>
  <si>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</si>
  <si>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</si>
  <si>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ENCAUZAMIENTO DE RIOS (SEARPI)</t>
  </si>
  <si>
    <t xml:space="preserve">EMPRESA MUNICIPAL DE SERVICIO DE ASEO </t>
  </si>
  <si>
    <t>EMPRESA MUNICIPAL DE ÁREAS VERDES, PARQUES Y FORESTACIÓN</t>
  </si>
  <si>
    <t>EMPRESA MUNICIPAL DE ASFALTOS Y VÍAS</t>
  </si>
  <si>
    <t>ENTIDAD DESCENTRALIZADA UMMIPRE PROMAN</t>
  </si>
  <si>
    <t>EMPRESA PÚBLICA DEPARTAMENTAL DE SERVICIOS ELECTRICOS TARIJA - SETAR</t>
  </si>
  <si>
    <t>ENTIDAD DESCENTRALIZADA MUNICIPAL TERMINAL DE BUSES LA PAZ</t>
  </si>
  <si>
    <t>ENTIDAD DIRECCIÓN DE LA TERMINAL DE BUSES DE TARIJA</t>
  </si>
  <si>
    <t>ENTIDAD DESCENTRALIZADA MUNICIPAL DE MAQUINARIA Y EQUIPO</t>
  </si>
  <si>
    <t>EMPRESA PÚBLICA DEPARTAMENTAL FÁBRICA DE CALAMINAS Y CLAVOS POTOSI</t>
  </si>
  <si>
    <t>GOBIERNO AUTÓNOMO INDÍGENA ORIGINARIO CAMPESINO DEL TERRITORIO DE RAQAYPAMPA</t>
  </si>
  <si>
    <t>GAIOC DE LA NACIÓN ORIGINARIA URU CHIPAYA</t>
  </si>
  <si>
    <t>GOBIERNO AUTÓNOMO REGIONAL DEL GRAN CHACO</t>
  </si>
  <si>
    <t>Dirección General de Pensiones y Jubilaciones</t>
  </si>
  <si>
    <t>Universidad Autónoma del Beni José Ballivián</t>
  </si>
  <si>
    <t>Autoridad de Fiscalización del Juego</t>
  </si>
  <si>
    <t>Autoridad de Fiscalización de Empresas</t>
  </si>
  <si>
    <t xml:space="preserve">Escuela Boliviana Intercultural de Danza </t>
  </si>
  <si>
    <t>Agencia de Infraestructura en Salud y Equipamiento Médico</t>
  </si>
  <si>
    <t>Agencia Boliviana de Correos "Correos de Bolivia"</t>
  </si>
  <si>
    <t>Empresa Pública Nacional Estratégica Cartones de Bolivia</t>
  </si>
  <si>
    <t xml:space="preserve">Empresa Pública Transporte Aéreo Militar </t>
  </si>
  <si>
    <t>Empresa Boliviana de Alimentos y Derivados</t>
  </si>
  <si>
    <t>Defensoria del Pueblo</t>
  </si>
  <si>
    <t>Procuraduria General del Estado</t>
  </si>
  <si>
    <t>Gobierno Autónomo Municipal de Chuquihuta Ayllu Jucumani</t>
  </si>
  <si>
    <t>Gobierno Autónomo Indígena Originario Campesino del Territorio de Raqaypampa</t>
  </si>
  <si>
    <t>Gobierno Autónomo Regional del Gran Chaco</t>
  </si>
  <si>
    <t>Área de Contabilidad</t>
  </si>
  <si>
    <t>Impuesto Directo A Los Hidrocarburos</t>
  </si>
  <si>
    <r>
      <t xml:space="preserve">Asimismo se aclara que los anexos de operaciones pendientes han sido identificados según la información descrita en las glosas de extractos bancarios de la CUT en el SIGEP,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 los códigos de formulario incluyendo los </t>
    </r>
    <r>
      <rPr>
        <u/>
        <sz val="8"/>
        <color rgb="FFFF0000"/>
        <rFont val="Calibri"/>
        <family val="2"/>
      </rPr>
      <t>no identificados (N/I)</t>
    </r>
    <r>
      <rPr>
        <sz val="8"/>
        <color theme="1"/>
        <rFont val="Calibri"/>
        <family val="2"/>
      </rPr>
      <t xml:space="preserve"> se comunicarán periódicamente en el </t>
    </r>
    <r>
      <rPr>
        <b/>
        <u/>
        <sz val="8"/>
        <color theme="1"/>
        <rFont val="Calibri"/>
        <family val="2"/>
      </rPr>
      <t>PORTAL</t>
    </r>
    <r>
      <rPr>
        <sz val="8"/>
        <color theme="1"/>
        <rFont val="Calibri"/>
        <family val="2"/>
      </rPr>
      <t xml:space="preserve"> de comunicados del </t>
    </r>
    <r>
      <rPr>
        <b/>
        <u/>
        <sz val="8"/>
        <color theme="1"/>
        <rFont val="Calibri"/>
        <family val="2"/>
      </rPr>
      <t>SIGEP</t>
    </r>
    <r>
      <rPr>
        <sz val="8"/>
        <color theme="1"/>
        <rFont val="Calibri"/>
        <family val="2"/>
      </rPr>
      <t>.</t>
    </r>
  </si>
  <si>
    <t>DIRECCIÓN ADMINISTRATIVA FINANCIERA</t>
  </si>
  <si>
    <r>
      <rPr>
        <b/>
        <u/>
        <sz val="10"/>
        <rFont val="Arial"/>
        <family val="2"/>
      </rPr>
      <t>NOTA IMPORTANTE</t>
    </r>
    <r>
      <rPr>
        <sz val="10"/>
        <rFont val="Arial"/>
        <family val="2"/>
      </rPr>
      <t xml:space="preserve">: El formulario es un medio de COMUNICACIÓN y ALERTA, mas no se constituye en un documento de respaldo para el registro de ingresos y/o gastos, siendo responsabilidad de la entidad el análisis, evaluación y regularización oportuna en funcion a los antecedentes de cada una de las operaciones. </t>
    </r>
  </si>
  <si>
    <t>TOTAL TCR ME</t>
  </si>
  <si>
    <t>TOTAL TCR MN</t>
  </si>
  <si>
    <t>Elaboración:</t>
  </si>
  <si>
    <t>DIRECCIÓN GENERAL DE CONTABILIDAD FISCAL</t>
  </si>
  <si>
    <t>Área de Conciliación y Recolección de Datos</t>
  </si>
  <si>
    <t>La siguiente informacion se encuentra desagregada por códigos de operación que afectan a las Cuentas Únicas del Tesoro (CUT) sin regularización por parte de la entidad durante el período evaluado.</t>
  </si>
  <si>
    <t>Bolivia TV</t>
  </si>
  <si>
    <t>Agencia del Desarrollo del Cine y Audiovisual Bolivianos</t>
  </si>
  <si>
    <t>Direc. Dptal. de Educación La Paz</t>
  </si>
  <si>
    <t>Validaciones</t>
  </si>
  <si>
    <t>CUT M/N</t>
  </si>
  <si>
    <t>Resumen</t>
  </si>
  <si>
    <t>Detalle</t>
  </si>
  <si>
    <t>Diferencias</t>
  </si>
  <si>
    <t>CUT M/E</t>
  </si>
  <si>
    <t>TRL M/N</t>
  </si>
  <si>
    <t>TRL M/E</t>
  </si>
  <si>
    <t>Universidad Pública de El Alto</t>
  </si>
  <si>
    <t>Universidad Nacional Siglo XX</t>
  </si>
  <si>
    <t>OficinaTécnica para el Fortalecimiento de la Empresa Pública</t>
  </si>
  <si>
    <t>Servicio Plurinacional de la Mujer y de la Despatriarcalización Ana María Romero</t>
  </si>
  <si>
    <t>Caja de Salud CORDES</t>
  </si>
  <si>
    <t>Empresa Metalúrgica VINTO - Nacionalizada</t>
  </si>
  <si>
    <t>Corporación de las Fuerzas Armadas p/ el Des. Nacional</t>
  </si>
  <si>
    <t>Empresa Pública "QUIPUS"</t>
  </si>
  <si>
    <t>Empresa Pública YACANA</t>
  </si>
  <si>
    <t>Empresa Servicios Aéreos Bolivianos</t>
  </si>
  <si>
    <t>CET</t>
  </si>
  <si>
    <t>Cobro por Emisiones de Títulos</t>
  </si>
  <si>
    <t>ene</t>
  </si>
  <si>
    <t>Valores</t>
  </si>
  <si>
    <t>Débitos
(Bs)</t>
  </si>
  <si>
    <t>Créditos
(Bs)</t>
  </si>
  <si>
    <t>Enero</t>
  </si>
  <si>
    <t>Febrero</t>
  </si>
  <si>
    <t>Marzo</t>
  </si>
  <si>
    <t>Abril</t>
  </si>
  <si>
    <t>Mayo</t>
  </si>
  <si>
    <t>Junio</t>
  </si>
  <si>
    <t>Julio</t>
  </si>
  <si>
    <t>Agosto</t>
  </si>
  <si>
    <t>Septiembre</t>
  </si>
  <si>
    <t>Octubre</t>
  </si>
  <si>
    <t>Suma de Débitos</t>
  </si>
  <si>
    <t>Suma de Créditos</t>
  </si>
  <si>
    <t>Débitos
(USD)</t>
  </si>
  <si>
    <t>Créditos
(USD)</t>
  </si>
  <si>
    <t>Suma de Total</t>
  </si>
  <si>
    <t>Débitos</t>
  </si>
  <si>
    <t>Créditos</t>
  </si>
  <si>
    <t>RESUMEN OPERACIONES PENDIENTES DE REGULARIZACIÓN EN LAS CUT'S POR ENTIDAD</t>
  </si>
  <si>
    <t>Mov.</t>
  </si>
  <si>
    <t>Total Mov.</t>
  </si>
  <si>
    <t>Total Pendientes</t>
  </si>
  <si>
    <t>Sec.</t>
  </si>
  <si>
    <t>Nivel Institucional</t>
  </si>
  <si>
    <t>Noviembre</t>
  </si>
  <si>
    <t>Diciembre</t>
  </si>
  <si>
    <t>Suma de Débitos
(Bs)</t>
  </si>
  <si>
    <t>Suma de Créditos
(Bs)</t>
  </si>
  <si>
    <t>Responsable</t>
  </si>
  <si>
    <t>SERVICIO PLURINACIONAL DE LA MUJER Y DE LA DESPATRIARCALIZACIÓN ANA MARÍA ROMERO</t>
  </si>
  <si>
    <t>AGENCIA DEL DESARROLLO DEL CINE Y AUDIOVISUAL BOLIVIANOS</t>
  </si>
  <si>
    <t>EMPRESA SERVICIOS AÉREOS BOLIVIANOS</t>
  </si>
  <si>
    <t>IMPUESTO DIRECTO A LOS HIDROCARBUROS</t>
  </si>
  <si>
    <t>Sin Nivel</t>
  </si>
  <si>
    <t>Instituciones Descentralizadas</t>
  </si>
  <si>
    <t>Instituciones Financieras no Bancarias</t>
  </si>
  <si>
    <t>Universidades Públicas</t>
  </si>
  <si>
    <t>Instituciones Descentralizadas Departamentales</t>
  </si>
  <si>
    <t>Instituciones de Seguridad Social</t>
  </si>
  <si>
    <t>Empresas Nacionales</t>
  </si>
  <si>
    <t>Empresas Departamentales</t>
  </si>
  <si>
    <t>Empresas Municipales</t>
  </si>
  <si>
    <t>Instituciones Financieras no Bancarias Regionales</t>
  </si>
  <si>
    <t>Gobiernos Autónomos Departamentales</t>
  </si>
  <si>
    <t>INSTITUCIONES FINANCIERAS BANCARIAS</t>
  </si>
  <si>
    <t>Gobiernos Autonomos Municipales</t>
  </si>
  <si>
    <t>Instituciones Descentralizadas Municipales</t>
  </si>
  <si>
    <t>Gobiernos Autónomos Indígenas Originarias Campesinas</t>
  </si>
  <si>
    <t>Gobiernos Autónomos Regionales</t>
  </si>
  <si>
    <t>Nivel Institucional2</t>
  </si>
  <si>
    <t>Total Pendientes2</t>
  </si>
  <si>
    <t>Entidad2</t>
  </si>
  <si>
    <t>Órgano Ejecutivo</t>
  </si>
  <si>
    <t>CUT MN</t>
  </si>
  <si>
    <t>CUT ME</t>
  </si>
  <si>
    <t>TRLMN</t>
  </si>
  <si>
    <t>TRL ME</t>
  </si>
  <si>
    <t>IMPORTE ($us)</t>
  </si>
  <si>
    <t>CVD_AUTO</t>
  </si>
  <si>
    <t>Coordinar con la DGSGIF</t>
  </si>
  <si>
    <t>TRL  Traspaso o Transferencia entre Libretas</t>
  </si>
  <si>
    <r>
      <t xml:space="preserve">• </t>
    </r>
    <r>
      <rPr>
        <b/>
        <sz val="8"/>
        <color theme="1"/>
        <rFont val="Calibri"/>
        <family val="2"/>
      </rPr>
      <t xml:space="preserve">Traspaso. </t>
    </r>
    <r>
      <rPr>
        <sz val="8"/>
        <color theme="1"/>
        <rFont val="Calibri"/>
        <family val="2"/>
      </rPr>
      <t>Refiere al movimiento de recursos entre componentes del mismo Ente Contable pero con Código de Entidad distinto, su descargo debe realizarse previo análisis de los antecedentes que originan el traspaso este recurso y realización del registro C-21 o C-31 correspondiente o en su defecto se debe justificar que la operación no amerita algún registro.</t>
    </r>
  </si>
  <si>
    <r>
      <t xml:space="preserve">• </t>
    </r>
    <r>
      <rPr>
        <b/>
        <sz val="8"/>
        <color theme="1"/>
        <rFont val="Calibri"/>
        <family val="2"/>
      </rPr>
      <t xml:space="preserve">Transferencia. </t>
    </r>
    <r>
      <rPr>
        <sz val="8"/>
        <color theme="1"/>
        <rFont val="Calibri"/>
        <family val="2"/>
      </rPr>
      <t>Refiere al movimiento de recursos entre Entes Contables diferentes. Estas operaciones se descargan de dos formas:</t>
    </r>
  </si>
  <si>
    <r>
      <rPr>
        <b/>
        <sz val="8"/>
        <color theme="1"/>
        <rFont val="Calibri"/>
        <family val="2"/>
      </rPr>
      <t xml:space="preserve">Nota. </t>
    </r>
    <r>
      <rPr>
        <i/>
        <sz val="8"/>
        <color theme="1"/>
        <rFont val="Calibri"/>
        <family val="2"/>
      </rPr>
      <t>Las operaciones TRL se regularizan mediante su "Descargo", debido a que estos movimientos mantienen el estado "No Conciliado" en el reporte que muestra los movimientos de la Libreta.</t>
    </r>
  </si>
  <si>
    <t>CVD  Comisiones por Compra Venta de Divisas</t>
  </si>
  <si>
    <t>Observación/ Aclaración</t>
  </si>
  <si>
    <t>• Corresponde a débitos por comisiones que cobra el BCB a las operaciones que requieren compra - venta de divisas, cuyo proceso debe obedecer al comunicado: "MEFP/VPCF/DGSGIF N° 031/2019: CONCILIACIÓN AUTOMÁTICA DE COMISIONES POR TRANSFERENCIA DE DIVISAS AL EXTERIOR (CVD) PARA EL NIVEL CENTRAL SISTEMA DE GESTIÓN PÚBLICA (SIGEP) de fecha 01-07-2019", por lo que en caso de presentarse este tipo de operaciones debe coordinar con la Dirección General de Sistemas y Gestión de la Información Fiscal (DGSGIF).</t>
  </si>
  <si>
    <t>• Corresponde a ingresos generados (C-21 SIP – Aux. 59300) por pagos PEC de cualquier otra entidad del sector públicom con orgien en la CUT's.</t>
  </si>
  <si>
    <r>
      <t xml:space="preserve">Nota. </t>
    </r>
    <r>
      <rPr>
        <i/>
        <sz val="8"/>
        <color theme="1"/>
        <rFont val="Calibri"/>
        <family val="2"/>
      </rPr>
      <t>Debido a que estas operaciones contemplan la asignación a rubros en correspondencia a los ingresos percibidos, no amerita la remisión de información alguna unicamente la comunicación del proceso concluido, ya que este es evidenciado mediante los reportes de C-21 Sin Imputación Presupuestarios que afectan a cuentas contables con la denominación "Por clasificar".</t>
    </r>
  </si>
  <si>
    <r>
      <t xml:space="preserve">• Corresponde a créditos y/o débitos generados a requerimiento de la entidad, previa evaluación de la DGPOT, que por su naturaleza corresponderan conceptos de </t>
    </r>
    <r>
      <rPr>
        <b/>
        <sz val="8"/>
        <color theme="1"/>
        <rFont val="Calibri"/>
        <family val="2"/>
      </rPr>
      <t>Traspaso o Transferenci</t>
    </r>
    <r>
      <rPr>
        <sz val="8"/>
        <color theme="1"/>
        <rFont val="Calibri"/>
        <family val="2"/>
      </rPr>
      <t>a.</t>
    </r>
  </si>
  <si>
    <t>CUADRO DITRIBUCIÓN DE ENTIDADES - ACRD</t>
  </si>
  <si>
    <t>Correo</t>
  </si>
  <si>
    <t>Correo Institucional</t>
  </si>
  <si>
    <r>
      <t xml:space="preserve">Estas operaciones deben ser registradas en el SIGEP en los plazos establecidos en normativa vigente (Art. 11 de la Ley 2042 </t>
    </r>
    <r>
      <rPr>
        <b/>
        <sz val="10"/>
        <rFont val="Arial"/>
        <family val="2"/>
      </rPr>
      <t>"al 10 del mes siguiente al de Ejecución"</t>
    </r>
    <r>
      <rPr>
        <sz val="10"/>
        <rFont val="Arial"/>
        <family val="2"/>
      </rPr>
      <t>); por lo que debe considerar este documento con carácter de alerta y se deberá oficializar con nota de respuesta a la Dirección General de Contabilidad Fiscal, en oficinas del piso 8vo del Edificio del Ministerio de Economía y Finanzas Públicas ubicado en la Av. Mariscal Santa Cruz, Esq. Loayza.</t>
    </r>
  </si>
  <si>
    <t>ACRD</t>
  </si>
  <si>
    <t>Tuición</t>
  </si>
  <si>
    <t>Descripción Tuición</t>
  </si>
  <si>
    <t>Tuición1</t>
  </si>
  <si>
    <t>Descripción Tuición 1</t>
  </si>
  <si>
    <t>Ministerio de Salud y Deportes</t>
  </si>
  <si>
    <t>Ministerio de Hidrocarburos y Energías</t>
  </si>
  <si>
    <t>MINISTERIO DE SALUD Y DEPORTES</t>
  </si>
  <si>
    <t>MINISTERIO DE HIDROCARBUROS Y ENERGÍAS</t>
  </si>
  <si>
    <t>Tesoro General de la Nación</t>
  </si>
  <si>
    <t>Ministerio de Culturas, Descolonización y Despatriarcalización</t>
  </si>
  <si>
    <t>Autoridad de Fiscalización de Electricidad y Tecnología Nuclear</t>
  </si>
  <si>
    <t>Gobierno Autónomo Municipal de El Villar</t>
  </si>
  <si>
    <t>Gobierno Autónomo Municipal de El Choro</t>
  </si>
  <si>
    <t>Gobierno Autónomo Municipal de La Rivera</t>
  </si>
  <si>
    <t>Gobierno Autónomo Municipal de El Puente</t>
  </si>
  <si>
    <t>Gobierno Autónomo Municipal de Santa Cruz de La Sierra</t>
  </si>
  <si>
    <t>Gobierno Autónomo Municipal de La Guardia</t>
  </si>
  <si>
    <t>Gobierno Autónomo Municipal de El Torno</t>
  </si>
  <si>
    <t>Empresa Municipal de Areas Verdes y Recreación alternativa</t>
  </si>
  <si>
    <t>Entidad Descentralizada UMMIPRE PROMAN</t>
  </si>
  <si>
    <t>ENTIDAD MUNICIPAL DE ASEO POTOSI</t>
  </si>
  <si>
    <t>ENTIDAD DESCENTRALIZADA MUNICIPAL DE CEMENTERIOS DE LA PAZ</t>
  </si>
  <si>
    <t xml:space="preserve">EMPRESA PRESTADORA DE SERVICIO DE AGUA POTABLE Y ALCANTARILLADO </t>
  </si>
  <si>
    <t>EMPRESA MUNICIPAL FABRICA DE JOYAS</t>
  </si>
  <si>
    <t>EMPRESA MUNICIPAL DE DISTRIBUCION DE ENERGIA ELECTRICA LLALLAGUA</t>
  </si>
  <si>
    <t>GAIOC de la Nación Originaria Uru Chipaya</t>
  </si>
  <si>
    <t>Nombre</t>
  </si>
  <si>
    <t>Telefono - Interno</t>
  </si>
  <si>
    <t>MINISTERIO DE EDUCACIÓN</t>
  </si>
  <si>
    <t>MINISTERIO DE CULTURAS, DESCOLONIZACIÓN Y DESPATRIARCALIZACIÓN</t>
  </si>
  <si>
    <t>AUTORIDAD DE FISCALIZACIÓN DE ELECTRICIDAD Y TECNOLOGÍA NUCLEAR</t>
  </si>
  <si>
    <t>ACREEDORES</t>
  </si>
  <si>
    <t>ÁREA DE CONTABILIDAD</t>
  </si>
  <si>
    <t>NO IDENTIFICADO</t>
  </si>
  <si>
    <r>
      <t xml:space="preserve">QUE AFECTAN A LA CUENTA ÚNICA DEL TESORO EN BOLIVIANOS (CUT) No. </t>
    </r>
    <r>
      <rPr>
        <b/>
        <sz val="12"/>
        <rFont val="Calibri"/>
        <family val="2"/>
        <scheme val="minor"/>
      </rPr>
      <t>3987069001</t>
    </r>
    <r>
      <rPr>
        <b/>
        <sz val="10"/>
        <rFont val="Calibri"/>
        <family val="2"/>
        <scheme val="minor"/>
      </rPr>
      <t xml:space="preserve"> - COMISIÓN BANCARIA (PROCESO AUTOMÁTICO)</t>
    </r>
  </si>
  <si>
    <t>Comisiones Bancarías y por Compra Venta de Divisas sujetas a proceso automático</t>
  </si>
  <si>
    <t>• Las Boletas de Depósito se regularizan en el SIGEP mediante comprobantes presupuestarios C-21's por el reconocimiento del ingreso y cuando la Boleta de Depósito sea utilizada para la reversión de comprobantes de pago C-31's.</t>
  </si>
  <si>
    <t>COB_AUTO &amp; CVD_AUTO  Comisiones Bancarias proceso automático</t>
  </si>
  <si>
    <t>Navegación Aérea y Aeropuertos Bolivianos</t>
  </si>
  <si>
    <t>GCM</t>
  </si>
  <si>
    <t>NAVEGACIÓN AÉREA Y AEROPUERTOS BOLIVIANOS</t>
  </si>
  <si>
    <t>(*) Los importes correspondientes a operaciones CUT Dolares, se expresan en Moneda Nacional.</t>
  </si>
  <si>
    <t>TIPO</t>
  </si>
  <si>
    <t>Dólares
($us) (*)</t>
  </si>
  <si>
    <t>DGCF – R1.02</t>
  </si>
  <si>
    <t>Transferencia al final del día</t>
  </si>
  <si>
    <t>CVD AUTO</t>
  </si>
  <si>
    <t>Servicio Plurinacional de Registro de Comercio</t>
  </si>
  <si>
    <t>Ministerio de Justicia</t>
  </si>
  <si>
    <t>Consejo Supremo de Defensa Plurinacional</t>
  </si>
  <si>
    <t>Conservatorio Nacional de Música</t>
  </si>
  <si>
    <t>Agencia para el Des. de la Soc. de la Información Boliviana</t>
  </si>
  <si>
    <t>Servicio Nacional de Defensa Pública</t>
  </si>
  <si>
    <t>Observatorio Nacional de la Calidad  Educativa</t>
  </si>
  <si>
    <t>Oficina Técnica para el Fortalecimiento de la Empresa Pública</t>
  </si>
  <si>
    <t>Autoridad General Jurisdiccional Administrativa Minera</t>
  </si>
  <si>
    <t>Servicio al Mejoramiento de Navegación Amazónica</t>
  </si>
  <si>
    <t>Dirección Estratégica de Reivindicación Marítima</t>
  </si>
  <si>
    <t>SENARECOM</t>
  </si>
  <si>
    <t>Serv. Nal. para la Sostenibilidad del Saneamiento Básico</t>
  </si>
  <si>
    <t>Servicio Geológico Minero</t>
  </si>
  <si>
    <t>Centro de Abastecimiento y Suministros de Salud</t>
  </si>
  <si>
    <t>Oficina Técnica de los Ríos Pilcomayo y Bermejo</t>
  </si>
  <si>
    <t>Fondo Nacional de Producción e Inversión Social</t>
  </si>
  <si>
    <t>Fundación Cultural BCB</t>
  </si>
  <si>
    <t xml:space="preserve">Univ. Indígena Bol. Comunitaria Intercultural Produc. Tupak Katari </t>
  </si>
  <si>
    <t>Universidad Casimiro Huanca</t>
  </si>
  <si>
    <t>Universidad Indígena Boliviana Comunitaria Intercultural Productiva Apiaguaiki Tupa</t>
  </si>
  <si>
    <t>Autoridad de Fiscalización y Control Social del Juego</t>
  </si>
  <si>
    <t>Autoridad de Fisc y Ctrol Soc de Telecomunicaciones y Transp</t>
  </si>
  <si>
    <t>Autoridad de Fiscalización y Control Soc de Bosques y Tierras</t>
  </si>
  <si>
    <t>Autoridad de Fiscalización y Control Social de Pensiones</t>
  </si>
  <si>
    <t>Autoridad de Fiscalización y Control Social de Electricidad</t>
  </si>
  <si>
    <t>Autoridad de Fiscalización y Control Social de Empresas</t>
  </si>
  <si>
    <t>Instituto Plurinacional del Estudio de Lenguas y Culturas</t>
  </si>
  <si>
    <t>Centro de Investig.  Arqueológicas, Antropológicas y Adm. Tiwanaku</t>
  </si>
  <si>
    <t>Fondo de Desarrollo Indígena</t>
  </si>
  <si>
    <t>Servicio Plurinacional de la Mujer y de la Despatria.</t>
  </si>
  <si>
    <t>NAABOL</t>
  </si>
  <si>
    <t>Caja de Salud del Servicio Nacional de Caminos y Ramas Anexas</t>
  </si>
  <si>
    <t>Transportes Aéreo Boliviano</t>
  </si>
  <si>
    <t xml:space="preserve"> Bolivia TV</t>
  </si>
  <si>
    <t>Corporación de las Fuerzas Armadas para el Desarrollo Nacional</t>
  </si>
  <si>
    <t>Empresa siderúrgica del Mutún</t>
  </si>
  <si>
    <t>Cartones de Bolivia</t>
  </si>
  <si>
    <t>Empresa boliviana de Industrialización de Hidrocarburos</t>
  </si>
  <si>
    <t>Agencia Bolivia Espacial</t>
  </si>
  <si>
    <t>Empresa Estratégica Boliviana de Construcción y Conservación I.C.</t>
  </si>
  <si>
    <t>Empresa Estatal de Transporte por Cable "Mi Teleférico"</t>
  </si>
  <si>
    <t>Empresa Pública Transporte Aéreo Militar</t>
  </si>
  <si>
    <t>Empresa Boliviana de Producción Agropecuaria</t>
  </si>
  <si>
    <t xml:space="preserve">Órgano Judicial </t>
  </si>
  <si>
    <t>Contraloría General del Estado</t>
  </si>
  <si>
    <t>MINISTERIO PUBLICO</t>
  </si>
  <si>
    <t>Defensoría del Pueblo</t>
  </si>
  <si>
    <t>Procuraduría General del Estado</t>
  </si>
  <si>
    <t>Fondo Desarrollo del Sistema Financiero y Apoyo al Sector Productivo</t>
  </si>
  <si>
    <t>Dirección General de Administración de Finanzas Territoriales</t>
  </si>
  <si>
    <t>Dirección General de Pensiones</t>
  </si>
  <si>
    <t>Fecha de operación
(DD/MM/AA)</t>
  </si>
  <si>
    <t>Código</t>
  </si>
  <si>
    <t>N° Libreta 
(CUT)</t>
  </si>
  <si>
    <t>N° Comprobante Recurso</t>
  </si>
  <si>
    <t>N° Comprobante Gasto</t>
  </si>
  <si>
    <t>Importe - MO (1)</t>
  </si>
  <si>
    <t>Importe - MN</t>
  </si>
  <si>
    <t>N° Asiento manual (2)</t>
  </si>
  <si>
    <t>Ref.:</t>
  </si>
  <si>
    <t>MN: Moneda Nacional</t>
  </si>
  <si>
    <t>MO: Moneda Origen</t>
  </si>
  <si>
    <t>(1) Incluir cuando se traten de operaciones en la CUT N°5970034001 ME.</t>
  </si>
  <si>
    <t>(2) Incluir cuando se realicen asientos manuales para el registro de transferencias entre libreta - TRL de la CUT MN y/o ME.</t>
  </si>
  <si>
    <t>TEC</t>
  </si>
  <si>
    <t>Transferencia Entre Cuentas BCB</t>
  </si>
  <si>
    <t>CONTACTO UCI:</t>
  </si>
  <si>
    <t>UNIDAD DE CONTABILIDAD INTEGRADA</t>
  </si>
  <si>
    <t>NO_CONCILIADO</t>
  </si>
  <si>
    <t>00099021001</t>
  </si>
  <si>
    <t>10000018815833</t>
  </si>
  <si>
    <t>MINISTERIO DE EDUCACION - UNIVERSIDAD PEDAGOGICA</t>
  </si>
  <si>
    <t>10000024347614</t>
  </si>
  <si>
    <t>10000028754013</t>
  </si>
  <si>
    <t>MIN. EDU. - UNIDAD ESPECIALIZADA DE FORMACIÓN CONTINUA - RECAUDADORA</t>
  </si>
  <si>
    <t>10000052150295</t>
  </si>
  <si>
    <t>10000041244041</t>
  </si>
  <si>
    <t>MIN. SALUD Y DEPORTES – PROG NAL PREVENCIONES DE ENFERMEDADES INGRESOS A NIVEL NAL</t>
  </si>
  <si>
    <t>10000023569524</t>
  </si>
  <si>
    <t>10000041173216</t>
  </si>
  <si>
    <t>TGN - REC. POR GARANTÍAS SUBASTA ELECTRÓNICA Y MERCADO VIRTUAL</t>
  </si>
  <si>
    <t>10000005579591</t>
  </si>
  <si>
    <t>CEUB - RECAUDADORA</t>
  </si>
  <si>
    <t>10000018347224</t>
  </si>
  <si>
    <t>10000021636698</t>
  </si>
  <si>
    <t>10000003905748</t>
  </si>
  <si>
    <t>10000005546409</t>
  </si>
  <si>
    <t>10000021512426</t>
  </si>
  <si>
    <t>10000028355910</t>
  </si>
  <si>
    <t>0736069001</t>
  </si>
  <si>
    <t xml:space="preserve">TGN - RECUPERACION DE CREDITO DS 2979 - MONEDA NACIONAL </t>
  </si>
  <si>
    <t xml:space="preserve">DIRECCION DEL NOTARIADO PLURINACIONAL - CUENTA RECAUDADORA </t>
  </si>
  <si>
    <t xml:space="preserve">DIRNOPLU-CUENTA RECAUDADORA VIA VOLUNTARIA </t>
  </si>
  <si>
    <t xml:space="preserve">EMAPA - CAPTACION DE RECURSOS POR CARTERA </t>
  </si>
  <si>
    <t xml:space="preserve">EMAPA- SUPERMERCADOS </t>
  </si>
  <si>
    <t>EEPB - RECURSOS ESPECÍFICOS POR VENTA DE SERVICIOS</t>
  </si>
  <si>
    <t xml:space="preserve">TGN. MIN.FIN.RECAUDACION IMPUESTOS FORM.811 </t>
  </si>
  <si>
    <t>00086011109</t>
  </si>
  <si>
    <t>10000052392350</t>
  </si>
  <si>
    <t>MINISTERIO DE EDUCACIÓN - ESFM -PUERTO RICO</t>
  </si>
  <si>
    <t>GAIOC del Territorio de Raqaypampa</t>
  </si>
  <si>
    <t>GAIOC de Salinas</t>
  </si>
  <si>
    <t>GAIOC de la Autonomía Originaria del Jatún Ayllu Yura</t>
  </si>
  <si>
    <t>GAIOC de Charagua Iyambae</t>
  </si>
  <si>
    <t>Gobierno Guaraní Kereimba Iyaambae</t>
  </si>
  <si>
    <t>Gobierno del Territorio Indígena Multiétnico</t>
  </si>
  <si>
    <t>NTE  Nota de Transferencia Electrónica</t>
  </si>
  <si>
    <t>10000011553042</t>
  </si>
  <si>
    <t>EMAPA - VENTAS DIRECTAS</t>
  </si>
  <si>
    <t>• Transferencias electrónicas efectuadas por el Viceministerio de Tesoro y Crédito Público de acuerdo a la normativa vigente o a requerimiento entidades del sector público.</t>
  </si>
  <si>
    <t xml:space="preserve">MINISTERIO DE EDUCACIÓN - UNIVERSIDAD PEDAGOGICA </t>
  </si>
  <si>
    <t>MIN EDUCACIÓN - ESFM VILLA AROMA - LAHUACHACA</t>
  </si>
  <si>
    <t>10000026017645</t>
  </si>
  <si>
    <t>SERVICIO DE DESARROLLO DE LAS EMPRESAS PÚB.</t>
  </si>
  <si>
    <t>EMAPA - VENTA PRODUCTOS AGRICOLAS</t>
  </si>
  <si>
    <t>10000051964415</t>
  </si>
  <si>
    <t>MIN. EDUCACIÓN - ESFM - CARACOLLO</t>
  </si>
  <si>
    <t>10000041244140</t>
  </si>
  <si>
    <t>MIN. SALUD Y DEPORTES - VENTA DE VALORES FISC. A NIVEL NACIONAL</t>
  </si>
  <si>
    <t>00081011101 DEPOSITO DE EFECTIVO, DEPOSITANTE: ISMAEL QUINO CONDORI, CONCEPTO: REPOSICION DE CREDENCIAL, CUENTA DE DEPOSITO: CUENTA UNICA DEL TESORO</t>
  </si>
  <si>
    <t>00099021001 DEPOSITO DE EFECTIVO, DEPOSITANTE: JORGE NINA BERNAL, CONCEPTO: DEVOLUCION, CUENTA DE DEPOSITO: CUENTA UNICA DEL TESORO</t>
  </si>
  <si>
    <t>00099021001 DEPOSITO DE EFECTIVO, DEPOSITANTE: RUBEN LUCIO PEREZ ANTEZANA, CONCEPTO: DEVOLUCION, CUENTA DE DEPOSITO: CUENTA UNICA DEL TESORO</t>
  </si>
  <si>
    <t>00099021001 DEPOSITO DE EFECTIVO, DEPOSITANTE: ANA MARIA BEATRIZ VALDIVIESO FERREIRA, CONCEPTO: DEVOLUCION, CUENTA DE DEPOSITO: CUENTA UNICA DEL TESORO</t>
  </si>
  <si>
    <t>00099021001 DEPOSITO DE EFECTIVO, DEPOSITANTE: GABRIELA MASSI CANAZA, CONCEPTO: DEVOLUCION, CUENTA DE DEPOSITO: CUENTA UNICA DEL TESORO</t>
  </si>
  <si>
    <t>00099021001 DEPOSITO DE EFECTIVO, DEPOSITANTE: ELSA JUANA LOPEZ GUTIERREZ, CONCEPTO: DEVOLUCION DE LA RENTA, CUENTA DE DEPOSITO: CUENTA UNICA DEL TESORO</t>
  </si>
  <si>
    <t>Judith Machicado</t>
  </si>
  <si>
    <t>O22475160002</t>
  </si>
  <si>
    <t>B22474050002</t>
  </si>
  <si>
    <t>O22475260002</t>
  </si>
  <si>
    <t>S11156140003</t>
  </si>
  <si>
    <t>B22477590002</t>
  </si>
  <si>
    <t>B22477610002</t>
  </si>
  <si>
    <t>S11156580003</t>
  </si>
  <si>
    <t>S11156660003</t>
  </si>
  <si>
    <t>S11156550002</t>
  </si>
  <si>
    <t>S11156510002</t>
  </si>
  <si>
    <t>G29802250004</t>
  </si>
  <si>
    <t>G29802290004</t>
  </si>
  <si>
    <t>G29802260004</t>
  </si>
  <si>
    <t>G29802270004</t>
  </si>
  <si>
    <t>G29802280004</t>
  </si>
  <si>
    <t>G29802300004</t>
  </si>
  <si>
    <t>G29802310004</t>
  </si>
  <si>
    <t>G29802320004</t>
  </si>
  <si>
    <t>S11156540004</t>
  </si>
  <si>
    <t>S11156480004</t>
  </si>
  <si>
    <t>S11157020003</t>
  </si>
  <si>
    <t>O22480450002</t>
  </si>
  <si>
    <t>O22481690002</t>
  </si>
  <si>
    <t>B22481220002</t>
  </si>
  <si>
    <t>B22480750002</t>
  </si>
  <si>
    <t>B22481260002</t>
  </si>
  <si>
    <t>G29811360003</t>
  </si>
  <si>
    <t>G29817330001</t>
  </si>
  <si>
    <t>G29817330003</t>
  </si>
  <si>
    <t>G29819170004</t>
  </si>
  <si>
    <t>G29819160004</t>
  </si>
  <si>
    <t>G29819150004</t>
  </si>
  <si>
    <t>G29819140004</t>
  </si>
  <si>
    <t>G29819130004</t>
  </si>
  <si>
    <t>G29819120004</t>
  </si>
  <si>
    <t>G29819110004</t>
  </si>
  <si>
    <t>G29819100004</t>
  </si>
  <si>
    <t>G29819090004</t>
  </si>
  <si>
    <t>G29819080004</t>
  </si>
  <si>
    <t>G29819200004</t>
  </si>
  <si>
    <t>G29819210004</t>
  </si>
  <si>
    <t>G29819220004</t>
  </si>
  <si>
    <t>G29819230004</t>
  </si>
  <si>
    <t>G29819240004</t>
  </si>
  <si>
    <t>G29819250004</t>
  </si>
  <si>
    <t>G29819260004</t>
  </si>
  <si>
    <t>S11157410003</t>
  </si>
  <si>
    <t>S11157460003</t>
  </si>
  <si>
    <t>O22485090002</t>
  </si>
  <si>
    <t>B22484210002</t>
  </si>
  <si>
    <t>B22484220002</t>
  </si>
  <si>
    <t>G29825390005</t>
  </si>
  <si>
    <t>G29825390004</t>
  </si>
  <si>
    <t>G29828020003</t>
  </si>
  <si>
    <t>G29828050004</t>
  </si>
  <si>
    <t>G29828060004</t>
  </si>
  <si>
    <t>G29828080004</t>
  </si>
  <si>
    <t>G29828090004</t>
  </si>
  <si>
    <t>G29828110004</t>
  </si>
  <si>
    <t>G29828120004</t>
  </si>
  <si>
    <t>G29828130004</t>
  </si>
  <si>
    <t>S11158270003</t>
  </si>
  <si>
    <t>B22487910002</t>
  </si>
  <si>
    <t>B22487920002</t>
  </si>
  <si>
    <t>O22489150002</t>
  </si>
  <si>
    <t>O22489170002</t>
  </si>
  <si>
    <t>O22489180002</t>
  </si>
  <si>
    <t>O22489190002</t>
  </si>
  <si>
    <t>O22489200002</t>
  </si>
  <si>
    <t>S11159240003</t>
  </si>
  <si>
    <t>S11159620003</t>
  </si>
  <si>
    <t>O22491160002</t>
  </si>
  <si>
    <t>O22491410002</t>
  </si>
  <si>
    <t>O22491420002</t>
  </si>
  <si>
    <t>O22492180002</t>
  </si>
  <si>
    <t>O22492550002</t>
  </si>
  <si>
    <t>Q21510480002</t>
  </si>
  <si>
    <t>S11160390001</t>
  </si>
  <si>
    <t>S11160390004</t>
  </si>
  <si>
    <t>S11160780003</t>
  </si>
  <si>
    <t>O22495190002</t>
  </si>
  <si>
    <t>O22495920002</t>
  </si>
  <si>
    <t>O22496250002</t>
  </si>
  <si>
    <t>O22496700002</t>
  </si>
  <si>
    <t>O22496730002</t>
  </si>
  <si>
    <t>O22496760002</t>
  </si>
  <si>
    <t>O22496790002</t>
  </si>
  <si>
    <t>O22496800002</t>
  </si>
  <si>
    <t>O22497670002</t>
  </si>
  <si>
    <t>O22498180002</t>
  </si>
  <si>
    <t>B22496170002</t>
  </si>
  <si>
    <t>B22496260002</t>
  </si>
  <si>
    <t>G29884250004</t>
  </si>
  <si>
    <t>G29885750004</t>
  </si>
  <si>
    <t>O22500290002</t>
  </si>
  <si>
    <t>O22500820002</t>
  </si>
  <si>
    <t>O22501320002</t>
  </si>
  <si>
    <t>B22500710002</t>
  </si>
  <si>
    <t>S11165510003</t>
  </si>
  <si>
    <t>O22503200002</t>
  </si>
  <si>
    <t>O22503420002</t>
  </si>
  <si>
    <t>O22503630002</t>
  </si>
  <si>
    <t>O22503680002</t>
  </si>
  <si>
    <t>O22503910002</t>
  </si>
  <si>
    <t>O22504510002</t>
  </si>
  <si>
    <t>O22505230002</t>
  </si>
  <si>
    <t>O22505260002</t>
  </si>
  <si>
    <t>O22505430002</t>
  </si>
  <si>
    <t>B22503620002</t>
  </si>
  <si>
    <t>S11166560002</t>
  </si>
  <si>
    <t>Q21531100002</t>
  </si>
  <si>
    <t>S11167810003</t>
  </si>
  <si>
    <t>O22507420002</t>
  </si>
  <si>
    <t>O22508430002</t>
  </si>
  <si>
    <t>O22508900002</t>
  </si>
  <si>
    <t>O22508970002</t>
  </si>
  <si>
    <t>O22508980002</t>
  </si>
  <si>
    <t>O22508940002</t>
  </si>
  <si>
    <t>O22509380002</t>
  </si>
  <si>
    <t>G29932360003</t>
  </si>
  <si>
    <t>G29932410003</t>
  </si>
  <si>
    <t>G29932400003</t>
  </si>
  <si>
    <t>G29932420003</t>
  </si>
  <si>
    <t>G29932450003</t>
  </si>
  <si>
    <t>G29932490003</t>
  </si>
  <si>
    <t>G29932510003</t>
  </si>
  <si>
    <t>Q21542140002</t>
  </si>
  <si>
    <t>G29938390001</t>
  </si>
  <si>
    <t>G29938380001</t>
  </si>
  <si>
    <t>G29938380004</t>
  </si>
  <si>
    <t>G29938390004</t>
  </si>
  <si>
    <t>G29938400001</t>
  </si>
  <si>
    <t>G29938400004</t>
  </si>
  <si>
    <t>G29938410004</t>
  </si>
  <si>
    <t>G29938410001</t>
  </si>
  <si>
    <t>S11169130003</t>
  </si>
  <si>
    <t>S11169490001</t>
  </si>
  <si>
    <t>S11169510001</t>
  </si>
  <si>
    <t>S11169510003</t>
  </si>
  <si>
    <t>O22512060002</t>
  </si>
  <si>
    <t>O22512100002</t>
  </si>
  <si>
    <t>O22513070002</t>
  </si>
  <si>
    <t>O22513060002</t>
  </si>
  <si>
    <t>O22514070002</t>
  </si>
  <si>
    <t>O22514210002</t>
  </si>
  <si>
    <t>B22512030002</t>
  </si>
  <si>
    <t>B22512660002</t>
  </si>
  <si>
    <t>B22512680002</t>
  </si>
  <si>
    <t>B22512690002</t>
  </si>
  <si>
    <t>B22512760002</t>
  </si>
  <si>
    <t>B22512790002</t>
  </si>
  <si>
    <t>B22512860002</t>
  </si>
  <si>
    <t>J06259200002</t>
  </si>
  <si>
    <t>S11170430003</t>
  </si>
  <si>
    <t>S11170650003</t>
  </si>
  <si>
    <t>S11170800003</t>
  </si>
  <si>
    <t>S11170830003</t>
  </si>
  <si>
    <t>O22516090002</t>
  </si>
  <si>
    <t>O22516540002</t>
  </si>
  <si>
    <t>O22516710002</t>
  </si>
  <si>
    <t>O22516760002</t>
  </si>
  <si>
    <t>O22517030002</t>
  </si>
  <si>
    <t>O22517350002</t>
  </si>
  <si>
    <t>O22517360002</t>
  </si>
  <si>
    <t>S11171340001</t>
  </si>
  <si>
    <t>G29970860003</t>
  </si>
  <si>
    <t>S11171960003</t>
  </si>
  <si>
    <t>S11171940003</t>
  </si>
  <si>
    <t>S11171860003</t>
  </si>
  <si>
    <t>O22520830002</t>
  </si>
  <si>
    <t>O22521430002</t>
  </si>
  <si>
    <t>O22521510002</t>
  </si>
  <si>
    <t>B22521030002</t>
  </si>
  <si>
    <t>B22521060002</t>
  </si>
  <si>
    <t>B22521090002</t>
  </si>
  <si>
    <t>B22521100002</t>
  </si>
  <si>
    <t>Q21564690002</t>
  </si>
  <si>
    <t>Q21564700002</t>
  </si>
  <si>
    <t>Q21564740002</t>
  </si>
  <si>
    <t>S11172430003</t>
  </si>
  <si>
    <t>S11173050003</t>
  </si>
  <si>
    <t>O22525570002</t>
  </si>
  <si>
    <t>O22525670002</t>
  </si>
  <si>
    <t>O22526520002</t>
  </si>
  <si>
    <t>B22524560002</t>
  </si>
  <si>
    <t>B22525260002</t>
  </si>
  <si>
    <t>G30000200004</t>
  </si>
  <si>
    <t>G30000230004</t>
  </si>
  <si>
    <t>G30000240004</t>
  </si>
  <si>
    <t>G30000250004</t>
  </si>
  <si>
    <t>G30000260004</t>
  </si>
  <si>
    <t>G30002030003</t>
  </si>
  <si>
    <t>G30002150003</t>
  </si>
  <si>
    <t>S11173870003</t>
  </si>
  <si>
    <t>Q21573040002</t>
  </si>
  <si>
    <t>Q21573190002</t>
  </si>
  <si>
    <t>Q21573200002</t>
  </si>
  <si>
    <t>Q21573210002</t>
  </si>
  <si>
    <t>Q21573230002</t>
  </si>
  <si>
    <t>Q21573240002</t>
  </si>
  <si>
    <t>Q21573380002</t>
  </si>
  <si>
    <t>S11174020003</t>
  </si>
  <si>
    <t>S11174040003</t>
  </si>
  <si>
    <t>O22529070002</t>
  </si>
  <si>
    <t>O22529660002</t>
  </si>
  <si>
    <t>O22530030002</t>
  </si>
  <si>
    <t>O22530460002</t>
  </si>
  <si>
    <t xml:space="preserve">B22528660002 </t>
  </si>
  <si>
    <t>B22529000002</t>
  </si>
  <si>
    <t>G30017640003</t>
  </si>
  <si>
    <t>J06262510002</t>
  </si>
  <si>
    <t>Q21579740002</t>
  </si>
  <si>
    <t>S11174780003</t>
  </si>
  <si>
    <t>S11174670003</t>
  </si>
  <si>
    <t>S11175110003</t>
  </si>
  <si>
    <t>S11174950003</t>
  </si>
  <si>
    <t>S11174930003</t>
  </si>
  <si>
    <t>S11174760003</t>
  </si>
  <si>
    <t>O22532590002</t>
  </si>
  <si>
    <t>G30033780004</t>
  </si>
  <si>
    <t>G30033790004</t>
  </si>
  <si>
    <t>G30033800004</t>
  </si>
  <si>
    <t>G30033810004</t>
  </si>
  <si>
    <t>G30033820004</t>
  </si>
  <si>
    <t>G30033830004</t>
  </si>
  <si>
    <t>G30033840004</t>
  </si>
  <si>
    <t>G30035420004</t>
  </si>
  <si>
    <t>G30035430004</t>
  </si>
  <si>
    <t>G30035520004</t>
  </si>
  <si>
    <t>G30035530004</t>
  </si>
  <si>
    <t>Q21588260002</t>
  </si>
  <si>
    <t>Q21588270002</t>
  </si>
  <si>
    <t>S11175600001</t>
  </si>
  <si>
    <t>S11176020003</t>
  </si>
  <si>
    <t>S11175790003</t>
  </si>
  <si>
    <t>O22538320002</t>
  </si>
  <si>
    <t>O22538340002</t>
  </si>
  <si>
    <t>O22538410002</t>
  </si>
  <si>
    <t>B22537480002</t>
  </si>
  <si>
    <t>O22538870002</t>
  </si>
  <si>
    <t>G30061080004</t>
  </si>
  <si>
    <t>G30061070004</t>
  </si>
  <si>
    <t>J06266310002</t>
  </si>
  <si>
    <t>J06266320002</t>
  </si>
  <si>
    <t>J06266330002</t>
  </si>
  <si>
    <t>S11176750004</t>
  </si>
  <si>
    <t>S11176940003</t>
  </si>
  <si>
    <t>S11177100003</t>
  </si>
  <si>
    <t>S11176850003</t>
  </si>
  <si>
    <t>O22541230002</t>
  </si>
  <si>
    <t>O22541370002</t>
  </si>
  <si>
    <t>O22541690002</t>
  </si>
  <si>
    <t>O22542250002</t>
  </si>
  <si>
    <t xml:space="preserve">B22540580002 </t>
  </si>
  <si>
    <t>B22541470002</t>
  </si>
  <si>
    <t>G30073850003</t>
  </si>
  <si>
    <t>G30075790003</t>
  </si>
  <si>
    <t>S11178250003</t>
  </si>
  <si>
    <t>S11178400003</t>
  </si>
  <si>
    <t>ARC</t>
  </si>
  <si>
    <t>S11178060002</t>
  </si>
  <si>
    <t>S11178080002</t>
  </si>
  <si>
    <t>S11178100002</t>
  </si>
  <si>
    <t>S11178120002</t>
  </si>
  <si>
    <t>O22545740002</t>
  </si>
  <si>
    <t>O22545930002</t>
  </si>
  <si>
    <t>O22546150002</t>
  </si>
  <si>
    <t>B22545000002</t>
  </si>
  <si>
    <t>B22545090002</t>
  </si>
  <si>
    <t>B22545110002</t>
  </si>
  <si>
    <t>B22545720002</t>
  </si>
  <si>
    <t>Q21612170002</t>
  </si>
  <si>
    <t>Q21612190002</t>
  </si>
  <si>
    <t>S11179400003</t>
  </si>
  <si>
    <t>S11179600001</t>
  </si>
  <si>
    <t>S11179660003</t>
  </si>
  <si>
    <t>S11180110003</t>
  </si>
  <si>
    <t>S11180120003</t>
  </si>
  <si>
    <t>S11180280003</t>
  </si>
  <si>
    <t>S11180310003</t>
  </si>
  <si>
    <t>S11179570004</t>
  </si>
  <si>
    <t>O22549320002</t>
  </si>
  <si>
    <t>O22550190002</t>
  </si>
  <si>
    <t>B22548560002</t>
  </si>
  <si>
    <t>B22548580002</t>
  </si>
  <si>
    <t>B22549030002</t>
  </si>
  <si>
    <t>G30111790003</t>
  </si>
  <si>
    <t>S11181500003</t>
  </si>
  <si>
    <t>O22552630002</t>
  </si>
  <si>
    <t>O22552820002</t>
  </si>
  <si>
    <t>O22553990002</t>
  </si>
  <si>
    <t>O22554970002</t>
  </si>
  <si>
    <t>J06267330002</t>
  </si>
  <si>
    <t>S11183080003</t>
  </si>
  <si>
    <t>S11183410003</t>
  </si>
  <si>
    <t>S11183430003</t>
  </si>
  <si>
    <t>00081011101 DEPOSITO DE EFECTIVO, DEPOSITANTE: LIZETH MORAIMA MONJE HIROSE, CONCEPTO: POR EXTRAVIO DE CREDENCIAL, CUENTA DE DEPOSITO: CUENTA UNICA DEL TESORO</t>
  </si>
  <si>
    <t>00099021001 DEP.DE CHEQ.AJENOS,RET.DE CAM.,CONCEPTO: SALDOS,DEP.: GAMT , PROCEDENCIA: BANCO UNION S.A., CHEQUE: 6480, FECHA DE EMISION:31/12/2024</t>
  </si>
  <si>
    <t>00099021001 DEPOSITO DE EFECTIVO, DEPOSITANTE: DANIEL QUISPE COLQUE, CONCEPTO: DEPÓSITO, CUENTA DE DEPOSITO: CUENTA UNICA DEL TESORO/DJBR</t>
  </si>
  <si>
    <t>||TRANSFERENCIA DE FONDOS S/G MENSAJES SWIFT NROS. 46 Y 17 DE LA FECHA Y NOTA CITE DGAC/10571/2024 DE F.14.03.2024 (HRE-TGL-4549) DE LA DIRECCION GENERAL DE AERONAUTICA CIVIL (SECTOR PÚBLICO). DEBITO DE LA LIBRETA 00117012001 DGAC, REPOSICIÓN DE ÚTILES DE ESCRITORIO.</t>
  </si>
  <si>
    <t>00099021001 DEP.DE CHEQ.AJENOS,RET.DE CAM.,CONCEPTO: DEPÓSITO,DEP.: MARIA TERESA QUINTEROS IRIARTE , PROCEDENCIA: BANCO UNION S.A., CHEQUE: 211553, FECHA DE EMISION:03/01/2025</t>
  </si>
  <si>
    <t>00291012008 DEP.DE CHEQ.AJENOS,RET.DE CAM.,CONCEPTO: DEPÓSITO,DEP.: VIVIANA AGUERO JUSTINIANO , PROCEDENCIA: BANCO UNION S.A., CHEQUE: 211554, FECHA DE EMISION:03/01/2025</t>
  </si>
  <si>
    <t>||TRANSFERENCIA DE FONDOS SEGÚN MENSAJE SWIFT N°104, CORREO ELECTRÓNICO DE LA FECHA Y NOTA CITE: DGAC/10571/2024 (HRE-TGL-4549) DE FECHA 14/03/2024 DE LA DIRECCIÓN GENERAL DE AERONÁUTICA CIVIL. (SECTOR PÚBLICO). DÉBITO DE LA LIBRETA 00117012001 DGAC, REPOSICIÓN DE ÚTILES DE ESCRITORIO.</t>
  </si>
  <si>
    <t>||TRANSFERENCIA DE FONDOS S/G MENSAJES SWIFTS NROS. 91-123 EN ATENCIÓN A NOTA: DGAC/10571/2024 DE F.14/3/2024 (HRE-TGL-4549) ENVIADO POR LA DIRECCIÓN GENERAL DE AERONÁUTICA CIVIL (SECTOR PÚBLICO). DEBITO DE LA LIBRETA 00117012001 DGAC, REPOSICIÓN ÚTILES DE ESCRITORIO.</t>
  </si>
  <si>
    <t>||DIFERENCIAL CAMBIARIO SOL.053409-22318 TRANSFERENCIA DE FONDOS AL EXTERIOR PAGO A FAVOR DE GALILEO TRADING DMCC EUR 6.814.481,61 EQUIV. A USD 6.989.641,60 EN COMPLEMENTO A COMPROBANTE S-1115654 DE LA FECHA LIB.00513012004 LBP-YPFB-UNICOMERCIAL (4030005415/1-2188907) DEVOLUCION DIF T/C</t>
  </si>
  <si>
    <t>||DIFERENCIAL CAMBIARIO SOL.053410-22317 TRANSFERENCIA DE FONDOS AL EXTERIOR PAGO A FAVOR DE GALILEO TRADING DMCC EUR 4.867.486,87 EQUIV. A USD 4.992.601,15 EN COMPLEMENTO A COMPROBANTE S-1115648 DE LA FECHA LIB.00099021001 TGN-RECURSOS ORDINARIOS (DEVOLUCION DIF T/C)</t>
  </si>
  <si>
    <t>VENTA DE DIVISAS CON TRANSFERENCIA DE FONDOS A SOLICITUD DE YACIMIENTOS PETROLIFEROS FISCALES BOLIVIANOS SEGUN SOLICITUD 22337 REF: VITOL ENERGIA AMERICAS SA 32DO POST PAGO SUM HIDR LIQ SUR ORIENTE 2023 OP UPCA 1180 HR GPDI 9819 2024 PROC 731 LIB. 00513012004 LBP-YPFB-UNICOMERCIAL (4030005415/1-2188907)</t>
  </si>
  <si>
    <t>VENTA DE DIVISAS CON TRANSFERENCIA DE FONDOS A SOLICITUD DE YACIMIENTOS PETROLIFEROS FISCALES BOLIVIANOS SEGUN SOLICITUD 22341 REF: REPRESENTACION DE YPFB EN ARGENTINA PARA CUBRIR GASTOS OPERATIVOS MES OCTUBRE 2024 PROC 664 LIB. 00513012003 LBP-YPFB (2011349681373)</t>
  </si>
  <si>
    <t>VENTA DE DIVISAS CON TRANSFERENCIA DE FONDOS A SOLICITUD DE YACIMIENTOS PETROLIFEROS FISCALES BOLIVIANOS SEGUN SOLICITUD 22335 REF: BOTRADING SA 1ER POST PAGO SUM PETROLEO CRUDO Y CONDENSADO MI 2024 OP UPCA 2684 HR DCIM 26943 2024 PROC 727 LIB. 00513012004 LBP-YPFB-UNICOMERCIAL (4030005415/1-2188907)</t>
  </si>
  <si>
    <t>VENTA DE DIVISAS CON TRANSFERENCIA DE FONDOS A SOLICITUD DE YACIMIENTOS PETROLIFEROS FISCALES BOLIVIANOS SEGUN SOLICITUD 22344 REF: REPRESENTACION DE YPFB EN ARGENTINA PARA CUBRIR GASTOS OPERATIVOS MES JULIO 2024 PROC 538 LIB. 00513012003 LBP-YPFB (2011349681373)</t>
  </si>
  <si>
    <t>VENTA DE DIVISAS CON TRANSFERENCIA DE FONDOS A SOLICITUD DE YACIMIENTOS PETROLIFEROS FISCALES BOLIVIANOS SEGUN SOLICITUD 22343 REF: REPRESENTACION DE YPFB EN ARGENTINA PARA CUBRIR GASTOS OPERATIVOS MES SEPTIEMBRE 2024 PROC 586 LIB. 00513012003 LBP-YPFB (2011349681373)</t>
  </si>
  <si>
    <t>VENTA DE DIVISAS CON TRANSFERENCIA DE FONDOS A SOLICITUD DE YACIMIENTOS PETROLIFEROS FISCALES BOLIVIANOS SEGUN SOLICITUD 22339 REF: REPRESENTACION DE YPFB EN ARGENTINA PARA CUBRIR GASTOS OPERATIVOS MES OCTUBRE 2024 PROC 694 LIB. 00513012003 LBP-YPFB (2011349681373)</t>
  </si>
  <si>
    <t>VENTA DE DIVISAS CON TRANSFERENCIA DE FONDOS A SOLICITUD DE YACIMIENTOS PETROLIFEROS FISCALES BOLIVIANOS SEGUN SOLICITUD 22340 REF: REPRESENTACION DE YPFB EN ARGENTINA PARA CUBRIR GASTOS OPERATIVOS MES JULIO 2024 PROC 537 LIB. 00513012003 LBP-YPFB (2011349681373)</t>
  </si>
  <si>
    <t>VENTA DE DIVISAS CON TRANSFERENCIA DE FONDOS A SOLICITUD DE YACIMIENTOS PETROLIFEROS FISCALES BOLIVIANOS SEGUN SOLICITUD 22342 REF: REPRESENTACION DE YPFB EN ARGENTINA PARA CUBRIR GASTOS OPERATIVOS MES AGOSTO 2024 PROC 569 LIB. 00513012003 LBP-YPFB (2011349681373)</t>
  </si>
  <si>
    <t>||TRANSF. DE FONDOS AL EXTERIOR.SEGUN SOL.053409-22318 YPFB DE 27/12/2024 REF.: PAGO A FAVOR DE GALILEO TRADING DMCC POR CONCEPTO DE 3ER POST PAGO SUM HIDR LIQ OCCIDENTE 2024 OP UPCA 2703 HR GPDI 33973 2024 PROC 711, POR EUR 6.814.481,61 EQUIV. A USD 6.989.641,60 LIB.00513012004 LBP-YPFB-UNICOMERCIAL (4030005415/1-2188907) COMIS.TRNSF. 95.897,86SWIFT BS300 UT.60</t>
  </si>
  <si>
    <t>||TRANSF. DE FONDOS AL EXTERIOR.SEGUN SOL.053410-22317 YPFB DE 27/12/2024 REF.: PAGO A FAVOR DE GALILEO TRADING DMCC POR CONCEPTO DE 3ER POST PAGO SUM HIDR LIQ OCCIDENTE 2024 OP UPCA 2703 HR GPDI 33973 2024 PROC 710, POR EUR 4.867.486,87 EQUIV. A USD 4.992.601,15 LIB.00513012004 LBP-YPFB-UNICOMERCIAL(4030005415/1-2188907) COBRO COMIS.68.498,47SWIFTBS300.-UT.E60</t>
  </si>
  <si>
    <t>||REGULARIZACIÓN DE NUESTRA OPERACIÓN N°1115689 DE LA FECHA EN ATENCIÓN A NOTA DGAC/10571/2024 (HRE-TSO-4549), CORREOS ELECTRÓNICOS ENVIADOS POR LA DGAC Y NAABOL (ORIGINAL CURSA EN COMP. N°11115701) (SECTOR PÚBLICO). DEBITO DE LA LIBRETA 00117012001 DGAC, REPOSICIÓN DE ÚTILES DE ESCRITORIO.</t>
  </si>
  <si>
    <t>00099021001 DEPOSITO DE EFECTIVO, DEPOSITANTE: HECTOR FAJARDO FERNANDEZ, CONCEPTO: DEVOLUCION, CUENTA DE DEPOSITO: CUENTA UNICA DEL TESORO</t>
  </si>
  <si>
    <t>00099021001 DEPOSITO DE EFECTIVO, DEPOSITANTE: ESPERANZA AGUILAR ZEBALLOS, CONCEPTO: DEVOLUCION HABERES POR SOBREPASAR LETRA A POLICIA BOLIVIANA, CUENTA DE DEPOSITO: CUENTA UNICA DEL TESORO/DJBR</t>
  </si>
  <si>
    <t>00099021001 DEP.DE CHEQ.AJENOS,RET.DE CAM.,CONCEPTO: DEVOLUCION DE CC SEPTIEMBRE 2024,DEP.: LA VITALICIA SEGUROS Y REASEGUROS DE VIDA S.A. , PROCEDENCIA: BANCO BISA S.A., CHEQUE: 80818, FECHA DE EMISION:06/01/2025</t>
  </si>
  <si>
    <t>00291012008 DEP.DE CHEQ.AJENOS,RET.DE CAM.,CONCEPTO: DEPÓSITO,DEP.: VIVIANA AGUERO JUSTINIANO , PROCEDENCIA: BANCO UNION S.A., CHEQUE: 211555, FECHA DE EMISION:06/01/2025</t>
  </si>
  <si>
    <t>00099021001 DEP.DE CHEQ.AJENOS,RET.DE CAM.,CONCEPTO: DEVOLUCION DE CC SEPTIEMBRE 2024,DEP.: LA VITALICIA SEGUROS Y REASEGUROS DE VIDA S.A. , PROCEDENCIA: BANCO BISA S.A., CHEQUE: 1869265, FECHA DE EMISION:06/01/2025</t>
  </si>
  <si>
    <t>PAGO A BID PRÉSTAMO 3487/BL-BO VCTO. 06-01-2025 POR CUENTA DE TGN , NTI. 019592 VALOR 06-01-2025 CAPITAL USD 2.327.020,41 INTERESES USD 1.832.360,56 CTA. 3987 CUENTA UNICA DEL TESORO LIB. 00099021001 REF.: COMISIONES BANCARIAS</t>
  </si>
  <si>
    <t>PAGO PRÉSTAMO VAR.ACRE.BILAT. VARIOS CLUB DE PARIS VCTO. 04-01-2025 POR CUENTA DE TGN, SEGÚN NOTA MEFP/VTCP/DGCP/UODP/No 001/2025 DE 03-01-2025, VALOR 06-01-2025 CAPITAL UFV 13.312.330,76 INTERESES UFV 1.147.717,22 CTA. 3987 CUENTA UNICA DEL TESORO LIB. 00099021001</t>
  </si>
  <si>
    <t>PAGO PRÉSTAMO VAR.ACRE.BILAT. VARIOS CLUB DE PARIS VCTO. 04-01-2025 POR CUENTA DE TGN, SEGÚN NOTA MEFP/VTCP/DGCP/UODP/No 001/2025 DE 03-01-2025, VALOR 06-01-2025 CAPITAL UFV 13.312.330,76 INTERESES UFV 1.147.717,22 CTA. 3987 CUENTA UNICA DEL TESORO LIB. 00099021001 REF.: COMISIONES BANCARIAS</t>
  </si>
  <si>
    <t>VENTA DE DIVISAS CON TRANSFERENCIA DE FONDOS A SOLICITUD DE YACIMIENTOS PETROLIFEROS FISCALES BOLIVIANOS SEGUN SOLICITUD 22367 REF: REPRESENTACION DE YPFB EN ARGENTINA PARA CUBRIR GASTOS OPERATIVOS MES AGOSTO 2024 PROC 570 LIB. 00513012003 LBP-YPFB (2011349681373)</t>
  </si>
  <si>
    <t>VENTA DE DIVISAS CON TRANSFERENCIA DE FONDOS A SOLICITUD DE YACIMIENTOS PETROLIFEROS FISCALES BOLIVIANOS SEGUN SOLICITUD 22366 REF: BOTRADING SA 1ER POST PAGO SUM PETROLEO CRUDO Y CONDENSADO MI 2024 OP UPCA 2684 HR DCIM 26943 2024 PROC 725 LIB. 00513012004 LBP-YPFB-UNICOMERCIAL (4030005415/1-2188907)</t>
  </si>
  <si>
    <t>VENTA DE DIVISAS CON TRANSFERENCIA DE FONDOS A SOLICITUD DE YACIMIENTOS PETROLIFEROS FISCALES BOLIVIANOS SEGUN SOLICITUD 22365 REF: BOTRADING SA 1ER POST PAGO SUM PETROLEO CRUDO Y CONDENSADO MI 2024 OP UPCA 2684 HR DCIM 26943 2024 PROC 724 LIB. 00513012004 LBP-YPFB-UNICOMERCIAL (4030005415/1-2188907)</t>
  </si>
  <si>
    <t>VENTA DE DIVISAS CON TRANSFERENCIA DE FONDOS A SOLICITUD DE YACIMIENTOS PETROLIFEROS FISCALES BOLIVIANOS SEGUN SOLICITUD 22364 REF: VITOL ENERGIA AMERICAS SA 32DO POST PAGO SUM HIDR LIQ SUR ORIENTE 2023 OP UPCA 1180 HR GPDI 9819 2024 PROC 723 LIB. 00513012004 LBP-YPFB-UNICOMERCIAL (4030005415/1-2188907)</t>
  </si>
  <si>
    <t>VENTA DE DIVISAS CON TRANSFERENCIA DE FONDOS A SOLICITUD DE YACIMIENTOS PETROLIFEROS FISCALES BOLIVIANOS SEGUN SOLICITUD 22363 REF: VITOL ENERGIA AMERICAS SA 32DO POST PAGO SUM HIDR LIQ SUR ORIENTE 2023 OP UPCA 1180 HR GPDI 9819 2024 PROC 722 LIB. 00513012004 LBP-YPFB-UNICOMERCIAL (4030005415/1-2188907)</t>
  </si>
  <si>
    <t>VENTA DE DIVISAS CON TRANSFERENCIA DE FONDOS A SOLICITUD DE YACIMIENTOS PETROLIFEROS FISCALES BOLIVIANOS SEGUN SOLICITUD 22362 REF: VITOL ENERGIA AMERICAS SA 32DO POST PAGO SUM HIDR LIQ SUR ORIENTE 2023 OP UPCA 1180 HR GPDI 9819 2024 PROC 721 LIB. 00513012004 LBP-YPFB-UNICOMERCIAL (4030005415/1-2188907)</t>
  </si>
  <si>
    <t>VENTA DE DIVISAS CON TRANSFERENCIA DE FONDOS A SOLICITUD DE YACIMIENTOS PETROLIFEROS FISCALES BOLIVIANOS SEGUN SOLICITUD 22358 REF: TRAFIGURA PTE LTD 1ER POST PAGO SUM HIDR LIQ OCCIDENTE 2024 OP UPCA 1560 HR DCIM 13272 2024 PROC 712 LIB. 00513012004 LBP-YPFB-UNICOMERCIAL (4030005415/1-2188907)</t>
  </si>
  <si>
    <t>VENTA DE DIVISAS CON TRANSFERENCIA DE FONDOS A SOLICITUD DE YACIMIENTOS PETROLIFEROS FISCALES BOLIVIANOS SEGUN SOLICITUD 22359 REF: TRAFIGURA PTE LTD 1ER POST PAGO SUM HIDR LIQ OCCIDENTE 2024 OP UPCA 1560 HR DCIM 13272 2024 PROC 714 LIB. 00513012004 LBP-YPFB-UNICOMERCIAL (4030005415/1-2188907)</t>
  </si>
  <si>
    <t>VENTA DE DIVISAS CON TRANSFERENCIA DE FONDOS A SOLICITUD DE YACIMIENTOS PETROLIFEROS FISCALES BOLIVIANOS SEGUN SOLICITUD 22360 REF: TRAFIGURA PTE LTD 1ER POST PAGO SUM HIDR LIQ OCCIDENTE 2024 OP UPCA 1560 HR DCIM 13272 2024 PROC 715 LIB. 00513012004 LBP-YPFB-UNICOMERCIAL (4030005415/1-2188907)</t>
  </si>
  <si>
    <t>VENTA DE DIVISAS CON TRANSFERENCIA DE FONDOS A SOLICITUD DE YACIMIENTOS PETROLIFEROS FISCALES BOLIVIANOS SEGUN SOLICITUD 22361 REF: VITOL ENERGIA AMERICAS SA 32DO POST PAGO SUM HIDR LIQ SUR ORIENTE 2023 OP UPCA 1180 HR GPDI 9819 2024 PROC 720 LIB. 00513012004 LBP-YPFB-UNICOMERCIAL (4030005415/1-2188907)</t>
  </si>
  <si>
    <t>VENTA DE DIVISAS CON TRANSFERENCIA DE FONDOS A SOLICITUD DE YACIMIENTOS PETROLIFEROS FISCALES BOLIVIANOS SEGUN SOLICITUD 22370 REF: CAMIN CARGO CONTROL CHILE LTDA SERV DE INSP PLANTAS DE ALMACENAJE CHILE OP UPCA 2753 HR VPNO 41367 2024 PROC 696 LIB. 00513012004 LBP-YPFB-UNICOMERCIAL (4030005415/1-2188907)</t>
  </si>
  <si>
    <t>VENTA DE DIVISAS CON TRANSFERENCIA DE FONDOS A SOLICITUD DE YACIMIENTOS PETROLIFEROS FISCALES BOLIVIANOS SEGUN SOLICITUD 22371 REF: INTERTEK TESTING SERVICES PERU SA INSP PLANTA ALMACENAJE PERU OP UPCA 2685 HR VPNO 41260 2024 PROC 697 LIB. 00513012004 LBP-YPFB-UNICOMERCIAL (4030005415/1-2188907)</t>
  </si>
  <si>
    <t>VENTA DE DIVISAS CON TRANSFERENCIA DE FONDOS A SOLICITUD DE YACIMIENTOS PETROLIFEROS FISCALES BOLIVIANOS SEGUN SOLICITUD 22372 REF: INTERTEK TESTING SERVICES PERU SA INSP PLANTA ALMACENAJE PERU OP UPCA 2687 HR VPNO 41261 2024 PROC 699 LIB. 00513012004 LBP-YPFB-UNICOMERCIAL (4030005415/1-2188907)</t>
  </si>
  <si>
    <t>VENTA DE DIVISAS CON TRANSFERENCIA DE FONDOS A SOLICITUD DE YACIMIENTOS PETROLIFEROS FISCALES BOLIVIANOS SEGUN SOLICITUD 22373 REF: INTERTEK TESTING SERVICES PERU SA INSP PLANTA ALMACENAJE PERU OP UPCA 2688 HR VPNO 41262 2024 PROC 700 LIB. 00513012004 LBP-YPFB-UNICOMERCIAL (4030005415/1-2188907)</t>
  </si>
  <si>
    <t>VENTA DE DIVISAS CON TRANSFERENCIA DE FONDOS A SOLICITUD DE YACIMIENTOS PETROLIFEROS FISCALES BOLIVIANOS SEGUN SOLICITUD 22374 REF: INTERTEK TESTING SERVICES PERU SA INSP PLANTA ALMACENAJE PERU OP UPCA 2686 HR VPNO 41259 2024 PROC 698 LIB. 00513012004 LBP-YPFB-UNICOMERCIAL (4030005415/1-2188907)</t>
  </si>
  <si>
    <t>VENTA DE DIVISAS CON TRANSFERENCIA DE FONDOS A SOLICITUD DE YACIMIENTOS PETROLIFEROS FISCALES BOLIVIANOS SEGUN SOLICITUD 22375 REF: TRAFIGURA PTE LTD 1ER POST PAGO SUM HIDR LIQ OCCIDENTE 2024 OP UPCA 1560 HR DCIM 13272 2024 PROC 713 LIB. 00513012004 LBP-YPFB-UNICOMERCIAL (4030005415/1-2188907)</t>
  </si>
  <si>
    <t>VENTA DE DIVISAS CON TRANSFERENCIA DE FONDOS A SOLICITUD DE YACIMIENTOS PETROLIFEROS FISCALES BOLIVIANOS SEGUN SOLICITUD 22376 REF: REPRESENTACION DE YPFB EN BRASIL PARA CUBRIR GASTOS OPERATIVOS 4TO TRIMESTRE 2024 OP DUER 512 2024 PROC 648 LIB. 00513012003 LBP-YPFB (2011349681373)</t>
  </si>
  <si>
    <t>||REGULARIZACIÓN DE NUESTRA OPERACIÓN NRO.1115720 DE LA FECHA SEGÚN DOCUMENTACIÓN ADJUNTA Y NOTA DGAC/10571/2024 (HRE-TSO-4549), ENVIADA POR LA DIRECCIÓN GENERAL DE AERONÁUTICA CIVIL DEBITO DE LA LIBRETA 00117012001 DGAC, REPOSICIÓN DE ÚTILES DE ESCRITORIO.</t>
  </si>
  <si>
    <t>||REGULARIZACIÓN DE NUESTRA OPERACIÓN N° 1115722 DE LA FECHA SEGÚN CORREO ELECTRONICO DE LA FECHA Y NOTA CITE CITE DGAC/10571/2024 DE F.14.03.2024 (HRE-TGL-4549) ENVIADA POR LA DIRECCION GENERAL DE AERONAUTICA CIVIL. DEBITO DE LA LIBRETA 00117012001 DGAC, REPOSICIÓN DE ÚTILES DE ESCRITORIO.</t>
  </si>
  <si>
    <t>00099021001 DEPOSITO DE EFECTIVO, DEPOSITANTE: ADMINISTRADORA BOLIVIANA DE CARRETERAS-ABC, CONCEPTO: INCAPACIDAD TEMPORAL (JULIO CESAR BARRIONUEVO), CUENTA DE DEPOSITO: CUENTA UNICA DEL TESORO</t>
  </si>
  <si>
    <t>00099021001 DEP.DE CHEQ.AJENOS,RET.DE CAM.,CONCEPTO: POR FALTAS DEL PERSONAL MES 11/2024 PLANILLA N°63,DEP.: ANH , PROCEDENCIA: BANCO UNION S.A., CHEQUE: 7825, FECHA DE EMISION:03/01/2025</t>
  </si>
  <si>
    <t>00099021001 DEP.DE CHEQ.AJENOS,RET.DE CAM.,CONCEPTO: POR FALTAS DE CONSULTORES DE LINEA MES 08/2024 PLANILLA N°60,DEP.: ANH , PROCEDENCIA: BANCO UNION S.A., CHEQUE: 7824, FECHA DE EMISION:03/01/2025</t>
  </si>
  <si>
    <t>VENTA DE DIVISAS CON TRANSFERENCIA DE FONDOS A SOLICITUD DE MINISTERIO DE MEDIO AMBIENTE Y AGUA SEGUN SOLICITUD 22384 REF: PAGO AL EXTERIOR POR DEVOLUCION DE RECURSOS DEL PROGRAMA RIO ROCHA PROSARC AL FINANCIADOR AGENCIA FRANCESA DE DESARROLLO AFD DE ACUERDO A SOLICITUD ADJUNTA EQUIVALENTES 2.068.7 LIB. 00086057010 MMAyA-BS. APOYO PPTO.POLIT.PUB.GOBERNANZA SEC.DE AGUA-AFD</t>
  </si>
  <si>
    <t>VENTA DE DIVISAS CON TRANSFERENCIA DE FONDOS A SOLICITUD DE MINISTERIO DE MEDIO AMBIENTE Y AGUA SEGUN SOLICITUD 22384 REF: PAGO AL EXTERIOR POR DEVOLUCION DE RECURSOS DEL PROGRAMA RIO ROCHA PROSARC AL FINANCIADOR AGENCIA FRANCESA DE DESARROLLO AFD DE ACUERDO A SOLICITUD ADJUNTA EQUIVALENTES 2.068.7 LIB. 00086057010 MMAyA-BS. APOYO PPTO.POLIT.PUB.GOBERNANZA SEC.DE AGUA-AFD POR DIFERENCIAL CAMBIARIO</t>
  </si>
  <si>
    <t>PAGO A CAF PRÉSTAMO CFA012050 VCTO. 07-01-2025 POR CUENTA DE TGN , NTI. 019562 VALOR 07-01-2025 INTERESES USD 472.288,45 COMISIONES USD 56.037,45 CTA. 3987 CUENTA UNICA DEL TESORO LIB. 00099021001 REF.: COMISIONES BANCARIAS</t>
  </si>
  <si>
    <t>VENTA DE DIVISAS CON TRANSFERENCIA DE FONDOS A SOLICITUD DE YACIMIENTOS PETROLIFEROS FISCALES BOLIVIANOS SEGUN SOLICITUD 22378 REF: REPRESENTACION DE YPFB EN ARGENTINA PARA CUBRIR GASTOS OPERATIVOS MES NOVIEMBRE 2024 PROC 706 LIB. 00513012003 LBP-YPFB (2011349681373)</t>
  </si>
  <si>
    <t>VENTA DE DIVISAS CON TRANSFERENCIA DE FONDOS A SOLICITUD DE YACIMIENTOS PETROLIFEROS FISCALES BOLIVIANOS SEGUN SOLICITUD 22377 REF: REPRESENTACION DE YPFB EN ARGENTINA PARA CUBRIR GASTOS OPERATIVOS MES DICIEMBRE 2024 PROC 708 LIB. 00513012003 LBP-YPFB (2011349681373)</t>
  </si>
  <si>
    <t>VENTA DE DIVISAS CON TRANSFERENCIA DE FONDOS A SOLICITUD DE YACIMIENTOS PETROLIFEROS FISCALES BOLIVIANOS SEGUN SOLICITUD 22383 REF: CAMIN CARGO CONTROL ARGENTINA SA SERV DE INSP PLANTAS DE ALMAC ARGENTINA PARAGUAY OP UPCA 1983 HR VPNO 29183 2024 PROC 561 LIB. 00513012004 LBP-YPFB-UNICOMERCIAL (4030005415/1-2188907)</t>
  </si>
  <si>
    <t>VENTA DE DIVISAS CON TRANSFERENCIA DE FONDOS A SOLICITUD DE YACIMIENTOS PETROLIFEROS FISCALES BOLIVIANOS SEGUN SOLICITUD 22382 REF: CAMIN CARGO CONTROL ARGENTINA SA SERV DE INSP PLANTAS DE ALM ARGENTINA PARAGUAY OP UPCA 2283 HR VPNO 33556 2024 PROC 631 LIB. 00513012004 LBP-YPFB-UNICOMERCIAL (4030005415/1-2188907)</t>
  </si>
  <si>
    <t>VENTA DE DIVISAS CON TRANSFERENCIA DE FONDOS A SOLICITUD DE YACIMIENTOS PETROLIFEROS FISCALES BOLIVIANOS SEGUN SOLICITUD 22381 REF: CAMIN CARGO CONTROL CHILE LTDA SERV DE INSP PLANTAS DE ALMACENAJE CHILE OP UPCA 2282 HR VPNO 33558 2024 PROC 592 LIB. 00513012003 LBP-YPFB (2011349681373)</t>
  </si>
  <si>
    <t>VENTA DE DIVISAS CON TRANSFERENCIA DE FONDOS A SOLICITUD DE YACIMIENTOS PETROLIFEROS FISCALES BOLIVIANOS SEGUN SOLICITUD 22380 REF: CAMIN CARGO CONTROL ARGENTINA SA SERV DE INSP PLANTAS DE ALM ARGENTINA PARAGUAY OP UPCA 2482 HR VPNO 37689 2024 PROC 682 LIB. 00513012004 LBP-YPFB-UNICOMERCIAL (4030005415/1-2188907)</t>
  </si>
  <si>
    <t>VENTA DE DIVISAS CON TRANSFERENCIA DE FONDOS A SOLICITUD DE YACIMIENTOS PETROLIFEROS FISCALES BOLIVIANOS SEGUN SOLICITUD 22379 REF: CAMIN CARGO CONTROL CHILE LTDA SERV DE INSP PLANTAS DE ALMACENAJE CHILE OP UPCA 2450 HR VPNO 37358 2024 PROC 671 LIB. 00513012004 LBP-YPFB-UNICOMERCIAL (4030005415/1-2188907)</t>
  </si>
  <si>
    <t>||TRANSFERENCIA DE FONDOS S/G MENSAJES SWIFT NROS. 281 Y 249 DE LA FECHA Y NOTA CITE DGAC/10571/2024 DE F.14.03.2024 (HRE-TGL-4549) DE LA DIRECCION GENERAL DE AERONAUTICA CIVIL (SECTOR PÚBLICO). DEBITO DE LA LIBRETA 00117012001 DGAC, REPOSICIÓN DE ÚTILES DE ESCRITORIO.</t>
  </si>
  <si>
    <t>00291012008 DEP.DE CHEQ.AJENOS,RET.DE CAM.,CONCEPTO: DEPÓSITO,DEP.: CARMEN CRESPO HERRERA , PROCEDENCIA: BANCO UNION S.A., CHEQUE: 211556, FECHA DE EMISION:08/01/2025</t>
  </si>
  <si>
    <t>00099021001 DEP.DE CHEQ.AJENOS,RET.DE CAM.,CONCEPTO: DEVOLUCION,DEP.: HEINAR GUDY SALAZAR OJEDA , PROCEDENCIA: BANCO UNION S.A., CHEQUE: 211557, FECHA DE EMISION:08/01/2025</t>
  </si>
  <si>
    <t>00099021001 DEPOSITO DE EFECTIVO, DEPOSITANTE: ANDREE SOLIZ REYNALDO MOISES, CONCEPTO: DEVOLUCION DE PAGO ABRIL 2024, CUENTA DE DEPOSITO: CUENTA UNICA DEL TESORO/DJBR</t>
  </si>
  <si>
    <t>00099021001 DEPOSITO DE EFECTIVO, DEPOSITANTE: ANDREE SOLIZ REYNALDO MOISES, CONCEPTO: DEVOLUCION DE PAGO RETROACTIVO 2024, CUENTA DE DEPOSITO: CUENTA UNICA DEL TESORO/DJBR</t>
  </si>
  <si>
    <t>00099021001 DEPOSITO DE EFECTIVO, DEPOSITANTE: ANDREE SOLIZ REYNALDO MOISES, CONCEPTO: DEVOLUCION DE PAGO MAYO 2024, CUENTA DE DEPOSITO: CUENTA UNICA DEL TESORO/DJBR</t>
  </si>
  <si>
    <t>00099021001 DEPOSITO DE EFECTIVO, DEPOSITANTE: ANDREE SOLIZ REYNALDO MOISES, CONCEPTO: DEVOLUCION DE PAGO JUNIO 2024, CUENTA DE DEPOSITO: CUENTA UNICA DEL TESORO/DJBR</t>
  </si>
  <si>
    <t>00099021001 DEPOSITO DE EFECTIVO, DEPOSITANTE: ANDREE SOLIZ REYNALDO MOISES, CONCEPTO: DEVOLUCION DE PAGO JULIO 2024, CUENTA DE DEPOSITO: CUENTA UNICA DEL TESORO/DJBR</t>
  </si>
  <si>
    <t>||TRANSFERENCIA DE FONDOS S/G MENSAJES SWIFTS NROS. 374-380 EN ATENCIÓN A NOTA: DGAC/10571/2024 DE F.14/3/2024 (HRE-TGL-4549) ENVIADO POR LA DIRECCIÓN GENERAL DE AERONÁUTICA CIVIL (SECTOR PÚBLICO). DEBITO DE LA LIBRETA 00117012001 DGAC, REPOSICIÓN ÚTILES DE ESCRITORIO.</t>
  </si>
  <si>
    <t>||REGULARIZACIÓN DE NUESTRA OPERACIÓN N°1115907 DE LA FECHA SEGÚN CORREO ELECTRONICO DE LA FECHA ENVIADO POR LA DIRECCION GENERAL DE AERONAUTICA CIVIL (SECTOR PÚBLICO). DEBITO DE LA LIBRETA 00117012001 DGAC, REPOSICIÓN DE ÚTILES DE ESCRITORIO.</t>
  </si>
  <si>
    <t>00099021001 DEPOSITO DE EFECTIVO, DEPOSITANTE: LUIS ALBERTO SILES SEVERICH, CONCEPTO: REVERSION, CUENTA DE DEPOSITO: CUENTA UNICA DEL TESORO</t>
  </si>
  <si>
    <t>00099021001 DEPOSITO DE EFECTIVO, DEPOSITANTE: JIMMY VASQUEZ RODRIGUEZ-FAB, CONCEPTO: REVERSION COMBUSTIBLE PREV 4 PAGO 7 PART 34110 DGAJ/2024, CUENTA DE DEPOSITO: CUENTA UNICA DEL TESORO</t>
  </si>
  <si>
    <t>00099021001 DEPOSITO DE EFECTIVO, DEPOSITANTE: HERNAN ADHEMAR ALVAREZ ZELAYA-FAB, CONCEPTO: REVERSION COMBUSTIBLE PREV 4 PAGO 7 PART 34110 SECC TT.TT. MOTOR POOL/2024, CUENTA DE DEPOSITO: CUENTA UNICA DEL TESORO</t>
  </si>
  <si>
    <t>00099021001 DEPOSITO DE EFECTIVO, DEPOSITANTE: PLACIDO CORDERO TURPO, CONCEPTO: DEVOLUCION DE SALARIOS 3 MESES (ABRIL, MAYO Y JUNIO 2024) PLACIDO CORDERO TURPO - CI. 3463623, CUENTA DE DEPOSITO: CUENTA UNICA DEL TESORO</t>
  </si>
  <si>
    <t>00099021001 DEPOSITO DE EFECTIVO, DEPOSITANTE: MIGUEL LAURA TORREZ, CONCEPTO: DEVOLUCION PASAJE TERRESTRE, CUENTA DE DEPOSITO: CUENTA UNICA DEL TESORO</t>
  </si>
  <si>
    <t>NUMERO DE LIBRETA CUT: 00590012001 OPERACIÓN E18 TRANSFERENCIA DEL SISTEMA FINANCIERO POR CUENTA DE TERCEROS A LA CUT DEVOLUCION DE GARANTIAS EN EFECTIVO POLIZA UAR-LP0201-8261-0 BENEFICIARIO EMPRESA PUBLICA QUIPUS</t>
  </si>
  <si>
    <t>||COMISIONES QUE COBRA EL MUFG BANK LTD. POR PAGO FINAL JPY1.339.000 CORRESPONDIENTE A LA DONACIÓN JAPONESA N° 1660870 REF. 28-VJ-128B S/G MENSAJE SWIFT N° 396 DE 09-01-2025 Y NOTA ABC/GNA/SAF/ATE/2024-0508 DE FECHA 04-03-2024. CTA. 3987069001 - LIBRETA N° 00291012002 ABC-RECURSOS PROPIOS</t>
  </si>
  <si>
    <t>||COMISIONES QUE COBRA EL MUFG BANK LTD. POR PAGO FINAL JPY1.339.000 CORRESPONDIENTE A LA DONACIÓN JAPONESA N° 1660870 REF. 28-VJ-128B S/G MENSAJE SWIFT N° 396 DE 09-01-2025 Y NOTA ABC/GNA/SAF/ATE/2024-0508 DE FECHA 04-03-2024. CTA. 3987069001 - LIBRETA N° 00291012002 ABC-RECURSOS PROPIOS REF.: ÚTILES DE ESCRITORIO</t>
  </si>
  <si>
    <t>||TRANSFERENCIA DE FONDOS S/G MENSAJE SWIFT NRO. 428 EN ATENCIÓN A CORREO ELECTRÓNICO Y NOTA: DGAC/10571/2024 DE F.14/3/2024 (HRE-TGL-4549) ENVIADO POR LA DIRECCIÓN GENERAL DE AERONÁUTICA CIVIL (SECTOR PÚBLICO). DEBITO DE LA LIBRETA 00117012001 DGAC, REPOSICIÓN ÚTILES DE ESCRITORIO.</t>
  </si>
  <si>
    <t>00099021001 DEPOSITO DE EFECTIVO, DEPOSITANTE: HERLAN AMERICO DIAZ APAZA, CONCEPTO: SALDO NO EJECUTADO, CUENTA DE DEPOSITO: CUENTA UNICA DEL TESORO</t>
  </si>
  <si>
    <t>00099021001 DEPOSITO DE EFECTIVO, DEPOSITANTE: ANDREE SOLIZ REYNALDO MOISES, CONCEPTO: DEVOLUCION DE PAGO AGOSTO 2024, CUENTA DE DEPOSITO: CUENTA UNICA DEL TESORO/DJBR</t>
  </si>
  <si>
    <t>00526012001 DEPOSITO DE EFECTIVO, DEPOSITANTE: BOLIVA TV - SOFIA HEREDIA CHUCATANY, CONCEPTO: DEV. FONDOS NO UTILIZADOS HR 10452, CUENTA DE DEPOSITO: CUENTA UNICA DEL TESORO</t>
  </si>
  <si>
    <t>00015011108 DEPOSITO DE EFECTIVO, DEPOSITANTE: ESPINOZA MEDRANO FERNANDO, CONCEPTO: DEVOLUCION DE PASAJE AEREO, CUENTA DE DEPOSITO: CUENTA UNICA DEL TESORO</t>
  </si>
  <si>
    <t>00015011108 DEPOSITO DE EFECTIVO, DEPOSITANTE: CLAUDIA DANITZA BELLO RIVERO, CONCEPTO: DEVOLUCION DE PASAJE AEREO, CUENTA DE DEPOSITO: CUENTA UNICA DEL TESORO</t>
  </si>
  <si>
    <t>00291012008 DEPOSITO DE EFECTIVO, DEPOSITANTE: VLADIMIR CHRISTIAN QUISPE PAYLLO, CONCEPTO: TRABAJO DE LABORATORIO, CUENTA DE DEPOSITO: CUENTA UNICA DEL TESORO</t>
  </si>
  <si>
    <t>00383012001 DEPOSITO DE EFECTIVO, DEPOSITANTE: AGENCIA BOLIVIANA DE CORREOS, CONCEPTO: SAFI UNION S.A., CUENTA DE DEPOSITO: CUENTA UNICA DEL TESORO</t>
  </si>
  <si>
    <t>00099021001 DEPOSITO DE EFECTIVO, DEPOSITANTE: SIMON VENTURA CONDORI, CONCEPTO: DEVOLUCION DE SALARIOS, CUENTA DE DEPOSITO: CUENTA UNICA DEL TESORO/DJBR</t>
  </si>
  <si>
    <t>00099021001 DEP.DE CHEQ.AJENOS,RET.DE CAM.,CONCEPTO: DEPÓSITO,DEP.: EDWIN GONZALO PORCEL ARANCIBIA , PROCEDENCIA: BANCO UNION S.A., CHEQUE: 211560, FECHA DE EMISION:10/01/2025</t>
  </si>
  <si>
    <t>00291012006 DEP.DE CHEQ.AJENOS,RET.DE CAM.,CONCEPTO: PAGO DE USO DE VIA,DEP.: GOBIERNO AUTONOMO DEPARTAMENTAL DE ORURO , PROCEDENCIA: BANCO UNION S.A., CHEQUE: 86070, FECHA DE EMISION:23/12/2024</t>
  </si>
  <si>
    <t>VENTA DE DIVISAS CON TRANSFERENCIA DE FONDOS A SOLICITUD DE YACIMIENTOS PETROLIFEROS FISCALES BOLIVIANOS SEGUN SOLICITUD 22385 REF: BOTRADING SA 1ER POST PAGO SUM PETROLEO CRUDO Y CONDENSADO MI 2024 OP UPCA 2684 HR DCIM 26943 2024 PROC 726 LIB. 00513012004 LBP-YPFB-UNICOMERCIAL (4030005415/1-2188907)</t>
  </si>
  <si>
    <t>VENTA DE DIVISAS CON TRANSFERENCIA DE FONDOS A SOLICITUD DE YACIMIENTOS PETROLIFEROS FISCALES BOLIVIANOS SEGUN SOLICITUD 22386 REF: BOTRADING SA 1ER POST PAGO SUM PETROLEO CRUDO Y CONDENSADO MI 2024 OP UPCA 2684 HR DCIM 26943 2024 PROC 729 LIB. 00513012004 LBP-YPFB-UNICOMERCIAL (4030005415/1-2188907)</t>
  </si>
  <si>
    <t>00099021001 DEPOSITO DE EFECTIVO, DEPOSITANTE: LARISSA PEREZ, CONCEPTO: DEVOLUCION, CUENTA DE DEPOSITO: CUENTA UNICA DEL TESORO</t>
  </si>
  <si>
    <t>00015011114 DEPOSITO DE EFECTIVO, DEPOSITANTE: MONICA QUISPE MAMANI, CONCEPTO: DEVOLUCION POR PAGO DE DEMASIA DEL AGUA POTABLE (COSAALT) TARIJA, CUENTA DE DEPOSITO: CUENTA UNICA DEL TESORO</t>
  </si>
  <si>
    <t>00117012001 DEPOSITO DE EFECTIVO, DEPOSITANTE: PAULA MAMANI VASQUEZ CI 5960404, CONCEPTO: DEVOLUCION PAGO DEL AGUINALDO DE NAVIDAD 2024, CUENTA DE DEPOSITO: CUENTA UNICA DEL TESORO</t>
  </si>
  <si>
    <t>00099021001 DEP.DE CHEQ.AJENOS,RET.DE CAM.,CONCEPTO: DEPÓSITO,DEP.: JORGE CARLOS ALIZARES ARIAS , PROCEDENCIA: BANCO UNION S.A., CHEQUE: 211561, FECHA DE EMISION:13/01/2025</t>
  </si>
  <si>
    <t>||TRANSFERENCIA DE FONDOS S/G MENSAJES SWIFT NROS. 546 Y 544 DE LA FECHA Y NOTA CITE DGAC/10571/2024 DE F.14.03.2024 (HRE-TGL-4549) DE LA DIRECCION GENERAL DE AERONAUTICA CIVIL (SECTOR PÚBLICO). DEBITO DE LA LIBRETA 00117012001 DGAC, REPOSICIÓN DE ÚTILES DE ESCRITORIO.</t>
  </si>
  <si>
    <t>00254014101 DEPOSITO DE EFECTIVO, DEPOSITANTE: INSTITUTO DEL SEGURO AGRARIO, CONCEPTO: DEVOLUCION DE VIATICOS C-31 1040/24 LUTHER QUISPE, CUENTA DE DEPOSITO: CUENTA UNICA DEL TESORO</t>
  </si>
  <si>
    <t>00099021001 DEPOSITO DE EFECTIVO, DEPOSITANTE: FREDDY ASCENCIO RODRIGUEZ, CONCEPTO: REVERSION, CUENTA DE DEPOSITO: CUENTA UNICA DEL TESORO</t>
  </si>
  <si>
    <t>00081071102 DEPOSITO DE EFECTIVO, DEPOSITANTE: ALFREDO FLORIBE MELGAR, CONCEPTO: DEP. POR OMISION EN EL MARCADO DE FECHA 26/12/2024, CUENTA DE DEPOSITO: CUENTA UNICA DEL TESORO</t>
  </si>
  <si>
    <t>00099021001 DEPOSITO DE EFECTIVO, DEPOSITANTE: CHOQUE CONDORI JHONNY, CONCEPTO: DEVOLUCION, CUENTA DE DEPOSITO: CUENTA UNICA DEL TESORO</t>
  </si>
  <si>
    <t>00015011108 DEPOSITO DE EFECTIVO, DEPOSITANTE: ROLANDO FABIO ULAQUE ZEBALLOS, CONCEPTO: REMANENTE DEL SERVICIO DE ENERGIA ELECTRICA DE LA DISTRITAL DE MIGRACION PANDO DICIEMBRE/2024, CUENTA DE DEPOSITO: CUENTA UNICA DEL TESORO</t>
  </si>
  <si>
    <t>00099021001 DEPOSITO DE EFECTIVO, DEPOSITANTE: INSTITUTO DEL SEGURO AGRARIO, CONCEPTO: DEVOLUCION DE PASAJES C-31 962 GUIDO W. MAMANI, CUENTA DE DEPOSITO: CUENTA UNICA DEL TESORO</t>
  </si>
  <si>
    <t>00081071102 DEPOSITO DE EFECTIVO, DEPOSITANTE: GELY ZERDA ROCHA, CONCEPTO: C-31 N°572 REVERSION PAGO BONO DE TÉ, DICIEMBRE 2024 - CONSULTOR INDIVIDUAL EN LINEA, CUENTA DE DEPOSITO: CUENTA UNICA DEL TESORO</t>
  </si>
  <si>
    <t>00099021001 DEPOSITO DE EFECTIVO, DEPOSITANTE: GELY ZERDA ROCHA, CONCEPTO: C-31 N°573 REVERSION PAGO BONO DE TÉ, DICIEMBRE 2024 PERSONAL EVENTUAL, CUENTA DE DEPOSITO: CUENTA UNICA DEL TESORO/DJBR</t>
  </si>
  <si>
    <t>00015011107 DEPOSITO DE EFECTIVO, DEPOSITANTE: PROMID, CONCEPTO: PAGO SERVICIO AGUA ENERO 2025, CUENTA DE DEPOSITO: CUENTA UNICA DEL TESORO</t>
  </si>
  <si>
    <t>00099021001 DEP.DE CHEQ.AJENOS,RET.DE CAM.,CONCEPTO: DEVOLUCION,DEP.: JUAN MARQUEZ , PROCEDENCIA: BANCO UNION S.A., CHEQUE: 213434, FECHA DE EMISION:14/01/2025</t>
  </si>
  <si>
    <t>||TRANSFERENCIA DE FONDOS DEL EXTERIOR P/DEVOLUCION COMISIONES BANCARIAS COMMERZBANK AG, FRANKFURT-ALEMANIA, CORRESP.A LA CARTA DE CREDITO REF.:I-2022-32 P/C YPFB A/F CUÑADO S.A.U.,S/G SWIFT 583,14/01/2025 Y DOCS.ADJ. LIB.00513072001 YPFB-OPERACIONES GNRGD RF:DEVOL.COMIS.COMMERZBANK LC I-2022-32 PC YPFB AF CUÑADO SAU</t>
  </si>
  <si>
    <t>NUMERO DE LIBRETA CUT: 00099021001 OPERACIÓN E18 TRANSFERENCIA DEL SISTEMA FINANCIERO POR CUENTA DE TERCEROS A LA CUT TRANSFERENCIA POR DEVOLUCION DE HABERES AL TESORO GENERAL DE LA NACION SOLICITUD VEGA TORREZ MARIA NELA</t>
  </si>
  <si>
    <t>||TRANSFERENCIA DE FONDOS S/G MENSAJE SWIFT NRO. 591 EN ATENCIÓN A NOTA: DGAC/10571/2024 DE F.14/3/2024 (HRE-TGL-4549) ENVIADO POR LA DIRECCIÓN GENERAL DE AERONÁUTICA CIVIL (SECTOR PÚBLICO). DEBITO DE LA LIBRETA 00117012001 DGAC, REPOSICIÓN ÚTILES DE ESCRITORIO.</t>
  </si>
  <si>
    <t>00099021001 DEPOSITO DE EFECTIVO, DEPOSITANTE: MONICA ADA PANOZO DE ZEBALLOS, CONCEPTO: DEVOLUCION DE ABONO EFECTUADO POSTERIOR A LA FECHA DE FALLECIMIENTO, CUENTA DE DEPOSITO: CUENTA UNICA DEL TESORO</t>
  </si>
  <si>
    <t>00099021001 DEPOSITO DE EFECTIVO, DEPOSITANTE: ELSA QUISPE LIMACHI, CONCEPTO: DEV. GASOLINA PREV. 613, CUENTA DE DEPOSITO: CUENTA UNICA DEL TESORO</t>
  </si>
  <si>
    <t>00086011109 DEPOSITO DE EFECTIVO, DEPOSITANTE: MMAYA, CONCEPTO: DEV. PPCR CONTRATO DE PRESTAMO 3534 GESTION 2023, CUENTA DE DEPOSITO: CUENTA UNICA DEL TESORO</t>
  </si>
  <si>
    <t>00086011109 DEPOSITO DE EFECTIVO, DEPOSITANTE: MMAYA, CONCEPTO: DEV. PPCR CONTRATO DE PRESTAMO 3534 GESTION 2024, CUENTA DE DEPOSITO: CUENTA UNICA DEL TESORO</t>
  </si>
  <si>
    <t>00086014102 DEPOSITO DE EFECTIVO, DEPOSITANTE: MMAYA, CONCEPTO: DEV. PPCR CONTRATO DE PRESTAMO 3534, CUENTA DE DEPOSITO: CUENTA UNICA DEL TESORO</t>
  </si>
  <si>
    <t>00099024113 DEPOSITO DE EFECTIVO, DEPOSITANTE: ROBERTO OSMAR MACUCHAPI TICONA, CONCEPTO: DEVOLUCION DE DINERO A LA UPRE, CUENTA DE DEPOSITO: CUENTA UNICA DEL TESORO</t>
  </si>
  <si>
    <t>PAGO A BID PRÉSTAMO 5376/OC-BO VCTO. 15-01-2025 POR CUENTA DE TGN , NTI. 019641 VALOR 15-01-2025 INTERESES USD 7.132.957,11 COMISIONES USD 598.956,98 CTA. 3987 CUENTA UNICA DEL TESORO LIB. 00099021001 REF.: COMISIONES BANCARIAS</t>
  </si>
  <si>
    <t>PAGO A BID PRÉSTAMO 3797/BL-BO VCTO. 15-01-2025 POR CUENTA DE TGN , NTI. 019596 VALOR 15-01-2025 CAPITAL USD 115.139,92 INTERESES USD 150.266,15 CTA. 3987 CUENTA UNICA DEL TESORO LIB. 00099021001 REF.: COMISIONES BANCARIAS</t>
  </si>
  <si>
    <t>PAGO A BID PRÉSTAMO 3797/BL-BO VCTO. 15-01-2025 POR CUENTA DE TGN , NTI. 019597 VALOR 15-01-2025 INTERESES USD 1.219,59 CTA. 3987 CUENTA UNICA DEL TESORO LIB. 00099021001 REF.: COMISIONES BANCARIAS</t>
  </si>
  <si>
    <t>PAGO A BID PRÉSTAMO 3536/BL-BO VCTO. 15-01-2025 POR CUENTA DE TGN , NTI. 019591 VALOR 15-01-2025 CAPITAL USD 1.009.271,45 INTERESES USD 750.847,21 CTA. 3987 CUENTA UNICA DEL TESORO LIB. 00099021001 REF.: COMISIONES BANCARIAS</t>
  </si>
  <si>
    <t>PAGO A BID PRÉSTAMO 4710/BL-BO VCTO. 15-01-2025 POR CUENTA DE TGN , NTI. 019545 VALOR 15-01-2025 INTERESES USD 64.202,94 COMISIONES USD 163.522,43 CTA. 3987 CUENTA UNICA DEL TESORO LIB. 00099021001 REF.: COMISIONES BANCARIAS</t>
  </si>
  <si>
    <t>PAGO A IDA PRÉSTAMO 5745-BO VCTO. 15-01-2025 POR CUENTA DE TGN , NTI. 019538 VALOR 15-01-2025 CAPITAL USD 189.489,71 INTERESES USD 19.688,94 CTA. 3987 CUENTA UNICA DEL TESORO LIB. 00099021001 REF.: COMISIONES BANCARIAS</t>
  </si>
  <si>
    <t>PAGO A IDA PRÉSTAMO 5592-BO VCTO. 15-01-2025 POR CUENTA DE TGN, SEGUN NOTA MEFP/VTCP/DGCP/UODP/No 042/2025 DEL 14-01-2025, NTI. 019534 VALOR 15-01-2025 CAPITAL USD 1.406.435,73 CTA. 3987 CUENTA UNICA DEL TESORO LIB. 00099021001 REF.: COMISIONES BANCARIAS</t>
  </si>
  <si>
    <t>NUMERO DE LIBRETA CUT: 00099021001 OPERACIÓN E75 TRANSFERENCIA DE LA CUENTA FISCAL BUN A LA CUT EN MN TRANSF.FDOS.AL.BCB GOB. AUTONOMO MCPAL. DE MOROCHATA CITE: GAMM OF/C 008/2025 CUENTA CUT 3987 LIBRETA NÂ° 00099021001</t>
  </si>
  <si>
    <t>PAGO A IDA PRÉSTAMO 5712-BO VCTO. 15-01-2025 POR CUENTA DE TGN, SEGUN NOTA MEFP/VTCP/DGCP/UODP/No 042/2025 DEL 14-01-2025, NTI. 019659 VALOR 15-01-2025 CAPITAL USD 858.626,75 INTERESES USD 747.861,54 CTA. 3987 CUENTA UNICA DEL TESORO LIB. 00099021001</t>
  </si>
  <si>
    <t>PAGO A IDA PRÉSTAMO 5744-BO VCTO. 15-01-2025 POR CUENTA DE TGN, SEGUN NOTA MEFP/VTCP/DGCP/UODP/No 042/2025 DEL 14-01-2025, NTI. 019660 VALOR 15-01-2025 CAPITAL USD 874.136,62 INTERESES USD 694.818,75 CTA. 3987 CUENTA UNICA DEL TESORO LIB. 00099021001</t>
  </si>
  <si>
    <t>PAGO A IDA PRÉSTAMO 5744-BO VCTO. 15-01-2025 POR CUENTA DE TGN, SEGUN NOTA MEFP/VTCP/DGCP/UODP/No 042/2025 DEL 14-01-2025, NTI. 019660 VALOR 15-01-2025 CAPITAL USD 874.136,62 INTERESES USD 694.818,75 CTA. 3987 CUENTA UNICA DEL TESORO LIB. 00099021001 REF.: COMISIONES BANCARIAS</t>
  </si>
  <si>
    <t>PAGO A IDA PRÉSTAMO 5712-BO VCTO. 15-01-2025 POR CUENTA DE TGN, SEGUN NOTA MEFP/VTCP/DGCP/UODP/No 042/2025 DEL 14-01-2025, NTI. 019659 VALOR 15-01-2025 CAPITAL USD 858.626,75 INTERESES USD 747.861,54 CTA. 3987 CUENTA UNICA DEL TESORO LIB. 00099021001 REF.: COMISIONES BANCARIAS</t>
  </si>
  <si>
    <t>PAGO A BIRF PRÉSTAMO 8552-BO VCTO. 15-01-2025 POR CUENTA DE TGN, SEGUN NOTA MEFP/VTCP/DGCP/UODP/No 042/2025 DEL 14-01-2025, NTI. 019661 VALOR 15-01-2025 INTERESES USD 5.925.672,42 COMISIONES USD 1.621,61 CTA. 3987 CUENTA UNICA DEL TESORO LIB. 00099021001</t>
  </si>
  <si>
    <t>PAGO A BIRF PRÉSTAMO 8552-BO VCTO. 15-01-2025 POR CUENTA DE TGN, SEGUN NOTA MEFP/VTCP/DGCP/UODP/No 042/2025 DEL 14-01-2025, NTI. 019661 VALOR 15-01-2025 INTERESES USD 5.925.672,42 COMISIONES USD 1.621,61 CTA. 3987 CUENTA UNICA DEL TESORO LIB. 00099021001 REF.: COMISIONES BANCARIAS</t>
  </si>
  <si>
    <t>PAGO A BIRF PRÉSTAMO BIRF 8469 VCTO. 15-01-2025 POR CUENTA DE TGN, SEGUN NOTA MEFP/VTCP/DGCP/UODP/No 042/2025 DEL 14-01-2025, NTI. 019662 VALOR 15-01-2025 INTERESES USD 3.496.795,55 CTA. 3987 CUENTA UNICA DEL TESORO LIB. 00099021001 REF.: COMISIONES BANCARIAS</t>
  </si>
  <si>
    <t>PAGO A BIRF PRÉSTAMO BIRF 8469 VCTO. 15-01-2025 POR CUENTA DE TGN, SEGUN NOTA MEFP/VTCP/DGCP/UODP/No 042/2025 DEL 14-01-2025, NTI. 019662 VALOR 15-01-2025 INTERESES USD 3.496.795,55 CTA. 3987 CUENTA UNICA DEL TESORO LIB. 00099021001</t>
  </si>
  <si>
    <t>||TRANSFERENCIA DE FONDOS SEGÚN MENSAJES SWIFT N°656 Y 657 DE LA FECHA Y NOTA CITE: DGAC/10571/2024 (HRE-TGL-4549) DE FECHA 14/03/2024 DE LA DIRECCIÓN GENERAL DE AERONÁUTICA CIVIL. (SECTOR PÚBLICO). DÉBITO DE LA LIBRETA 00117012001 DGAC, REPOSICIÓN DE ÚTILES DE ESCRITORIO.</t>
  </si>
  <si>
    <t>||REGISTRO COBRO COMISION AVISO CARTA DE CREDITO STANDBY BS300.-Y EMISION COMP.CONTABLE BS60.-REF.:S213612360044 (BCB:SB-R-2023-05) A/F ENVIBOL,S/G NOTA SEDEM/GG/EV N°0021/2025,10/01/2025. LIB.00132072003 SEDEM-AMPL.PLANTA ENVASES DE VIDRIO EN ZUDAÑEZ-CH RF:COMIS.AVISO SBLC S213612360044</t>
  </si>
  <si>
    <t>||COMPLEMENTO AL PAGO A IDA PRÉSTAMO 5592-BO VCTO. 15-01-2025 POR CUENTA DE TGN, SEGÚN NOTA DEL MINISTERIO DE ECONOMIA Y FINANZAS PUBLICAS MEFP/VTCP/DGCP/UODP/NRO.042/2025 DEL 14/01/2025 VALOR 15/01/2025 CAPITAL USD22.983,71 INTERESES USD1.221.436,10 LIBRETA NRO.00099021001 TGN-RECURSOS ORDINARIOS (3987)</t>
  </si>
  <si>
    <t>||COMPLEMENTO AL PAGO A IDA PRÉSTAMO 5592-BO VCTO. 15-01-2025 POR CUENTA DE TGN, SEGÚN NOTA DEL MINISTERIO DE ECONOMIA Y FINANZAS PUBLICAS MEFP/VTCP/DGCP/UODP/NRO.042/2025 DEL 14/01/2025 VALOR 15/01/2025 CAPITAL USD22.983,71 INTERESES USD1.221.436,10 LIBRETA NRO.00099021001 TGN-RECURSOS ORDINARIOS (3987) REF.: COMISIONES BANCARIAS</t>
  </si>
  <si>
    <t>00099021001 DEPOSITO DE EFECTIVO, DEPOSITANTE: VALERIA VILLCA FLORES, CONCEPTO: DEVOLUCION, CUENTA DE DEPOSITO: CUENTA UNICA DEL TESORO</t>
  </si>
  <si>
    <t>00081011101 DEPOSITO DE EFECTIVO, DEPOSITANTE: ALEXANDRO DAVID BECERRA VARGAS, CONCEPTO: REPOSICION CREDENCIAL, CUENTA DE DEPOSITO: CUENTA UNICA DEL TESORO</t>
  </si>
  <si>
    <t>00099021001 DEPOSITO DE EFECTIVO, DEPOSITANTE: LISBET TICONA GUTIERREZ, CONCEPTO: REV. DIFINITIVA ABRIL-2024 DEPARTAMENTO DE LA PAZ, CUENTA DE DEPOSITO: CUENTA UNICA DEL TESORO</t>
  </si>
  <si>
    <t>00099021001 DEPOSITO DE EFECTIVO, DEPOSITANTE: HILDA BEATRIZ TUNQUI VALENCIA, CONCEPTO: PERCEPCION INDEBIDA, CUENTA DE DEPOSITO: CUENTA UNICA DEL TESORO</t>
  </si>
  <si>
    <t>00086011109 DEPOSITO DE EFECTIVO, DEPOSITANTE: MADELEY MERCED ALVAREZ APAZA, CONCEPTO: REPOSICION CREDENCIAL, CUENTA DE DEPOSITO: CUENTA UNICA DEL TESORO</t>
  </si>
  <si>
    <t>00099021001 DEP.DE CHEQ.AJENOS,RET.DE CAM.,CONCEPTO: DEPÓSITO,DEP.: CAJA DE SALUD CORDES , PROCEDENCIA: BANCO UNION S.A., CHEQUE: 43954, FECHA DE EMISION:26/12/2024</t>
  </si>
  <si>
    <t>00099021001 DEP.DE CHEQ.AJENOS,RET.DE CAM.,CONCEPTO: DEVOLUCION,DEP.: ALIAZAS RURALES PAR III , PROCEDENCIA: BANCO UNION S.A., CHEQUE: 360, FECHA DE EMISION:13/01/2025</t>
  </si>
  <si>
    <t>00099021001 DEP.DE CHEQ.AJENOS,RET.DE CAM.,CONCEPTO: DEVOLUCION,DEP.: ALIAZAS RURALES PAR III , PROCEDENCIA: BANCO UNION S.A., CHEQUE: 359, FECHA DE EMISION:13/01/2025</t>
  </si>
  <si>
    <t>00099021001 DEP.DE CHEQ.AJENOS,RET.DE CAM.,CONCEPTO: DEVOLUCION,DEP.: ALIAZAS RURALES PAR III , PROCEDENCIA: BANCO UNION S.A., CHEQUE: 358, FECHA DE EMISION:13/01/2025</t>
  </si>
  <si>
    <t>00099021001 DEP.DE CHEQ.AJENOS,RET.DE CAM.,CONCEPTO: DOBLE PERCEPCION,DEP.: GOBIERNO AUTONOMO MUNICIPAL DE LA PAZ , PROCEDENCIA: BANCO UNION S.A., CHEQUE: 70326, FECHA DE EMISION:15/01/2025</t>
  </si>
  <si>
    <t>00099021001 DEP.DE CHEQ.AJENOS,RET.DE CAM.,CONCEPTO: DOBLE PERCEPCION,DEP.: GOBIERNO AUTONOMO MUNICIPAL DE LA PAZ , PROCEDENCIA: BANCO UNION S.A., CHEQUE: 70327, FECHA DE EMISION:15/01/2025</t>
  </si>
  <si>
    <t>00099021001 DEP.DE CHEQ.AJENOS,RET.DE CAM.,CONCEPTO: REEMBOLSO POR INCAPACIDAD TEMPORAL CAJA CORDES -CBBA 09/2024 DENIS VELASCO,DEP.: UNIDAD TECNICA DE FERROCARRILES , PROCEDENCIA: BANCO UNION S.A., CHEQUE: 44051, FECHA DE EMISION:26/12/2024</t>
  </si>
  <si>
    <t>A:00099021001 Pago de capital e interés corriente a favor del TGN del vcto. 16-01-2025, adeudados por el GAD La Paz, correspondiente al Crédito CAF 2760, según nota USCFT N°60/2025.</t>
  </si>
  <si>
    <t>||TRANSFERENCIA DE FONDOS SEGÚN MENSAJES SWIFT N°719 Y 722 DE LA FECHA Y NOTA CITE: DGAC/10571/2024 (HRE-TGL-4549) DE FECHA 14/03/2024 DE LA DIRECCIÓN GENERAL DE AERONÁUTICA CIVIL. (SECTOR PÚBLICO). DÉBITO DE LA LIBRETA 00117012001 DGAC, REPOSICIÓN DE ÚTILES DE ESCRITORIO.</t>
  </si>
  <si>
    <t>||TRANSFERENCIA DE FONDOS S/G MENSAJES SWIFTS NROS. 681-682 EN ATENCIÓN A CORREO ELECTRÓNICO Y NOTA: DGAC/10571/2024 DE F.14/3/2024 (HRE-TGL-4549) ENVIADO POR LA DIRECCIÓN GENERAL DE AERONÁUTICA CIVIL (SECTOR PÚBLICO). DEBITO DE LA LIBRETA 00117012001 DGAC, REPOSICIÓN ÚTILES DE ESCRITORIO.</t>
  </si>
  <si>
    <t>||REGULARIZACIÓN DE NUESTRA OPERACIÓN N°1117066 DE LA FECHA EN ATENCIÓN A NOTA DGAC/10571/2024 (HRE-TSO-4549), CORREOS ELECTRÓNICOS ENVIADOS POR LA DGAC Y NAABOL (SECTOR PÚBLICO). DEBITO DE LA LIBRETA 00117012001 DGAC, REPOSICIÓN DE ÚTILES DE ESCRITORIO.</t>
  </si>
  <si>
    <t>||REGULARIZACIÓN DE NUESTRA OPERACIÓN N°1117059 DE FECHA 16/01/2025 SEGÚN NOTA CITE DGAC/10571/2024 DE F.14.03.2024 (HRE-TGL-4549) Y CORREO ELECTRONICO DE LA FECHA ENVIADO POR LA NAABOL Y LA DGAC (SECTOR PÚBLICO). DEBITO DE LA LIBRETA 00117012001 DGAC, REPOSICIÓN DE ÚTILES DE ESCRITORIO.</t>
  </si>
  <si>
    <t>00015011108 DEPOSITO DE EFECTIVO, DEPOSITANTE: MINISTERIO DE GOBIERNO, CONCEPTO: DEVOLUCION A LA CUT, CUENTA DE DEPOSITO: CUENTA UNICA DEL TESORO</t>
  </si>
  <si>
    <t>00015011108 DEPOSITO DE EFECTIVO, DEPOSITANTE: HUASCAR IVAN MAGNE RAMOS, CONCEPTO: DEVOLUCION DE GASTOS ADMINISTRATIVOS POR PAGO DE SERVICIO DE ENERGIA ELECTRICA OFICINA SUCRE DIC/24, CUENTA DE DEPOSITO: CUENTA UNICA DEL TESORO</t>
  </si>
  <si>
    <t>00099021001 DEPOSITO DE EFECTIVO, DEPOSITANTE: ALEJANDRO CASTRO COARITE C.I. 2449786, CONCEPTO: DEVOLUCION DE SUELDO MES AGOSTO/2020, CUENTA DE DEPOSITO: CUENTA UNICA DEL TESORO</t>
  </si>
  <si>
    <t>00099021001 DEPOSITO DE EFECTIVO, DEPOSITANTE: ALEJANDRO CASTRO COARITE C.I. 2449786, CONCEPTO: DEVOLUCION AGUINALDO GESTION 2020 ( DUODECIMA) MESES AGOSTO Y SEPTIEMBRE, CUENTA DE DEPOSITO: CUENTA UNICA DEL TESORO</t>
  </si>
  <si>
    <t>00015011114 DEPOSITO DE EFECTIVO, DEPOSITANTE: MONICA QUISPE MAMANI, CONCEPTO: DEVOLUCION POR PAGO DE DEMASIA DE ENERGIA ELECTRICA (CESSA) SUCRE, CUENTA DE DEPOSITO: CUENTA UNICA DEL TESORO</t>
  </si>
  <si>
    <t>00015011114 DEPOSITO DE EFECTIVO, DEPOSITANTE: MONICA QUISPE MAMANI, CONCEPTO: DEVOLUCION POR PAGO DE DEMASIA DE ENERGIA ELECTRICA (SEPSA) POTOSI, CUENTA DE DEPOSITO: CUENTA UNICA DEL TESORO</t>
  </si>
  <si>
    <t>||COMISION TRANSFERENCIA FDOS.AL EXTERIOR 0,20% S/USD2.334.651,67,REEMB.GSTS.COMUNICACION BS300.-Y EMISION COMP.CONTABLE BS60.-REF.:PAGO 1 LC I-2022-32 P/C YPFB A/F CUÑADO S.A.U.,EN COMPL.A COMP.1117133,17/01/2025. LIB.00513072001 YPFB - OPERACIONES G N R G D RF:COMISIONES PAGO 1 LC I-2022-32 PC YPFB AF CUÑADO SAU</t>
  </si>
  <si>
    <t>TRANSFERENCIA RECIBIDA DEL EXTERIOR SEGÚN MENSAJES SWIFT Nos. 804-803 (REM.EXT.) DE FECHA 17-01-2025 POR DESEMBOLSO DE FONPLATA PRÉSTAMO BOL 36/2023 ROC/5568425017FS//URI/DESEMB. NRO. 2 LIBRETA N° 00291012002 ABC-RECURSOS PROPIOS REF.: UTILES DE ESCRITORIO</t>
  </si>
  <si>
    <t>||TRANSFERENCIA DE FONDOS SEGÚN MENSAJE SWIFT N°778 DE LA FECHA Y NOTA CITE: DGAC/10571/2024 (HRE-TGL-4549) DE FECHA 14/03/2024 DE LA DIRECCIÓN GENERAL DE AERONÁUTICA CIVIL. (SECTOR PÚBLICO). DÉBITO DE LA LIBRETA 00117012001 DGAC, REPOSICIÓN DE ÚTILES DE ESCRITORIO.</t>
  </si>
  <si>
    <t>||TRANSFERENCIA DE FONDOS S/G MENSAJE SWIFT NRO. 797, CORREO ELECTRONICO DE LA FECHA Y NOTA CITE DGAC/10571/2024 DE F.14.03.2024 (HRE-TGL-4549) DE LA DIRECCION GENERAL DE AERONAUTICA CIVIL (SECTOR PÚBLICO). DEBITO DE LA LIBRETA 00117012001 DGAC, REPOSICIÓN DE ÚTILES DE ESCRITORIO.</t>
  </si>
  <si>
    <t>||TRANSFERENCIA DE FONDOS S/G MENSAJES SWIFT NRO. 742, CORREO ELECTRONICO DE LA FECHA Y NOTA CITE DGAC/10571/2024 DE F.14.03.2024 (HRE-TGL-4549) DE LA DIRECCION GENERAL DE AERONAUTICA CIVIL (SECTOR PÚBLICO). DEBITO DE LA LIBRETA 00117012001 DGAC, REPOSICIÓN DE ÚTILES DE ESCRITORIO</t>
  </si>
  <si>
    <t>00099021001 DEPOSITO DE EFECTIVO, DEPOSITANTE: LOURDES ALIAGA ZAPATA, CONCEPTO: DOBLE PERCEPCION MES ENERO/2025, CUENTA DE DEPOSITO: CUENTA UNICA DEL TESORO</t>
  </si>
  <si>
    <t>00291012002 DEPOSITO DE EFECTIVO, DEPOSITANTE: PAUL LENZ MENDOZA CONCHA, CONCEPTO: REPOSICION CREDENCIAL, CUENTA DE DEPOSITO: CUENTA UNICA DEL TESORO</t>
  </si>
  <si>
    <t>00117012001 DEP.DE CHEQ.AJENOS,RET.DE CAM.,CONCEPTO: DEVOLUCION DEL LIQUIDO PAGABLE SUELDO MES DE DIC 2024,DEP.: DAVID PABLO SALAS MONTALVAN , PROCEDENCIA: BANCO UNION S.A., CHEQUE: 213449, FECHA DE EMISION:20/01/2025</t>
  </si>
  <si>
    <t>00099021001 DEP.DE CHEQ.AJENOS,RET.DE CAM.,CONCEPTO: DEV. PLANILLAS DE INCAPACIDADES CAJA CORDES,DEP.: SEDES CBBA , PROCEDENCIA: BANCO UNION S.A., CHEQUE: 43966, FECHA DE EMISION:26/12/2024</t>
  </si>
  <si>
    <t>00099021001 DEP.DE CHEQ.AJENOS,RET.DE CAM.,CONCEPTO: PERCEPCION INDEBIDA DE HABERES OCT-NOV-DIC 2021 ENE 2022,DEP.: DANIELA CACERES VARGAS , PROCEDENCIA: BANCO UNION S.A., CHEQUE: 213450, FECHA DE EMISION:20/01/2025</t>
  </si>
  <si>
    <t>00099021001 DEP.DE CHEQ.AJENOS,RET.DE CAM.,CONCEPTO: DEV. PLANILLAS INCAPACIDADES SEGURO SOCIAL UNIVERSITARIO,DEP.: SEDES CBBA , PROCEDENCIA: BANCO UNION S.A., CHEQUE: 26282, FECHA DE EMISION:09/01/2025</t>
  </si>
  <si>
    <t>NUMERO DE LIBRETA CUT: 00099021001 OPERACIÓN E75 TRANSFERENCIA DE LA CUENTA FISCAL BUN A LA CUT EN MN TRANSF.FDOS.AL.BCB GAIOC CHARAGUA IYAMBAE SEGÃN CARTA CITE/GAIOC/ZECH NÂ° 003/2025 A LA CUENTA ÃNICA DEL TESORO 3987 LIBRETA NÂ° 00099021001</t>
  </si>
  <si>
    <t>NUMERO DE LIBRETA CUT: 00099021001 OPERACIÓN E75 TRANSFERENCIA DE LA CUENTA FISCAL BUN A LA CUT EN MN TRANSF.FDOS.AL.BCB UNIVERSIDAD TECNICA DE ORURO CITE: DAF. UTO. NÂ°041/2025 CUENTA CUT 3987 LIBRETA NÂ° 00099021001</t>
  </si>
  <si>
    <t>NUMERO DE LIBRETA CUT: 00099021001 OPERACIÓN E75 TRANSFERENCIA DE LA CUENTA FISCAL BUN A LA CUT EN MN TRANSF.FDOS.AL.BCB UNIVERSIDAD SAN FRANCISCO XAVIER DE CHUQUISACA CITE: ADM.FCA.OF. NÂ° 010 CUENTA CUT 3987 LIBRETA NÂ° 00099021001</t>
  </si>
  <si>
    <t>||TRANSFERENCIA DE FONDOS S/G MENSAJE SWIFT NRO. 810 EN ATENCIÓN A NOTA: DGAC/10571/2024 DE F.14/3/2024 (HRE-TGL-4549) ENVIADO POR LA DIRECCIÓN GENERAL DE AERONÁUTICA CIVIL (SECTOR PÚBLICO). DEBITO DE LA LIBRETA 00117012001 DGAC, REPOSICIÓN ÚTILES DE ESCRITORIO</t>
  </si>
  <si>
    <t>||REGULARIZACIÓN DE NUESTRA OPERACIÓN N°1117200 DE F.17/1/2025 EN ATENCIÓN A NOTA DGAC/10571/2024 (HRE-TSO-4549), CORREOS ELECTRÓNICOS ENVIADOS POR LA DGAC Y NAABOL (ORIGINAL CURSA EN COMP. N°1117303) (SECTOR PÚBLICO). DEBITO DE LA LIBRETA 00117012001 DGAC, REPOSICIÓN DE ÚTILES DE ESCRITORIO.</t>
  </si>
  <si>
    <t>00291012002 DEPOSITO DE EFECTIVO, DEPOSITANTE: ALVARO TARQUI DELGADO, CONCEPTO: REPOSICON CREDENCIAL, CUENTA DE DEPOSITO: CUENTA UNICA DEL TESORO</t>
  </si>
  <si>
    <t>00099021001 DEPOSITO DE EFECTIVO, DEPOSITANTE: SIMON VENTURA CONDORI, CONCEPTO: DEVOLUCION DE SALARIO, CUENTA DE DEPOSITO: CUENTA UNICA DEL TESORO/DJBR</t>
  </si>
  <si>
    <t>00015011114 DEPOSITO DE EFECTIVO, DEPOSITANTE: MONICA QUISPE MAMANI, CONCEPTO: PAGO POR DEMASIA DE ENERGIA ELECTRICA (SETAR) TARIJA, CUENTA DE DEPOSITO: CUENTA UNICA DEL TESORO</t>
  </si>
  <si>
    <t>00099021001 DEP.DE CHEQ.AJENOS,RET.DE CAM.,CONCEPTO: DEV SALDO PROY MANEJO INTEGRAL DE MICROCUENCA DE UMAJALSU MUNICIPIO DE SAN PEDRO DE TIQUINA,DEP.: GOB AUTONOMO MCPAL SAN PEDRO DE TIQUINA</t>
  </si>
  <si>
    <t>00099021001 DEP.DE CHEQ.AJENOS,RET.DE CAM.,CONCEPTO: DEV DE HABERES,DEP.: CARLA YUPANQUI SOLIZ , PROCEDENCIA: BANCO UNION S.A., CHEQUE: 213452, FECHA DE EMISION:21/01/2025</t>
  </si>
  <si>
    <t>VENTA DE DIVISAS CON TRANSFERENCIA DE FONDOS A SOLICITUD DE YACIMIENTOS PETROLIFEROS FISCALES BOLIVIANOS SEGUN SOLICITUD 22451 REF: TRAFIGURA CHILE LIMITADA 6TO POST PAGO SUM HIDR LIQ OCCIDENTE CHILE 2024 OP UPCA 2213 HR GPDI 26756 2024 PROC 646 LIB. 00513012004 LBP-YPFB-UNICOMERCIAL (4030005415/1-2188907)</t>
  </si>
  <si>
    <t>VENTA DE DIVISAS CON TRANSFERENCIA DE FONDOS A SOLICITUD DE YACIMIENTOS PETROLIFEROS FISCALES BOLIVIANOS SEGUN SOLICITUD 22461 REF: TRAFIGURA CHILE LIMITADA 6TO POST PAGO SUM HIDR LIQ OCCIDENTE CHILE 2024 OP UPCA 2213 HR GPDI 26756 2024 PROC 730 LIB. 00513012004 LBP-YPFB-UNICOMERCIAL (4030005415/1-2188907)</t>
  </si>
  <si>
    <t>VENTA DE DIVISAS CON TRANSFERENCIA DE FONDOS A SOLICITUD DE YACIMIENTOS PETROLIFEROS FISCALES BOLIVIANOS SEGUN SOLICITUD 22460 REF: TRAFIGURA CHILE LIMITADA 6TO POST PAGO SUM HIDR LIQ OCCIDENTE CHILE 2024 OP UPCA 2213 HR GPDI 26756 2024 PROC 718 LIB. 00513012004 LBP-YPFB-UNICOMERCIAL (4030005415/1-2188907)</t>
  </si>
  <si>
    <t>VENTA DE DIVISAS CON TRANSFERENCIA DE FONDOS A SOLICITUD DE YACIMIENTOS PETROLIFEROS FISCALES BOLIVIANOS SEGUN SOLICITUD 22458 REF: TRAFIGURA CHILE LIMITADA 6TO POST PAGO SUM HIDR LIQ OCCIDENTE CHILE 2024 OP UPCA 2213 HR GPDI 26756 2024 PROC 717 LIB. 00513012004 LBP-YPFB-UNICOMERCIAL (4030005415/1-2188907)</t>
  </si>
  <si>
    <t>VENTA DE DIVISAS CON TRANSFERENCIA DE FONDOS A SOLICITUD DE YACIMIENTOS PETROLIFEROS FISCALES BOLIVIANOS SEGUN SOLICITUD 22459 REF: TRAFIGURA CHILE LIMITADA 5TO POST PAGO SUM HIDR LIQ OCCIDENTE CHILE 2024 OP UPCA 1941 HR DCIM 19993 2024 PROC 716 LIB. 00513012004 LBP-YPFB-UNICOMERCIAL (4030005415/1-2188907)</t>
  </si>
  <si>
    <t>PAGO A BID PRÉSTAMO 2460/BL-BO VCTO. 19-01-2025 POR CUENTA DE TGN , NTI. 019601 VALOR 21-01-2025 CAPITAL USD 69.439,65 INTERESES USD 45.028,17 CTA. 3987 CUENTA UNICA DEL TESORO LIB. 00099021001 REF.: COMISIONES BANCARIAS</t>
  </si>
  <si>
    <t>PAGO A EXIMBANK CHINA POPUL PRÉSTAMO PBC 2017 (31) 457 VCTO. 21-01-2025 POR CUENTA DE ES-MUTUN, S/NOTAMEFP/VTCP/DGCP/UODP/No 053/2025 DEL 20-01-2025, VALOR 21-01-2025 CAPITAL USD 19.806.700,00 INTERESES USD 4.642.555,34 COMISIONES USD 137.624,07 CTA. 3987 CUENTA UNICA DEL TESORO LIB. 00099021001 REF.: COMISIONES BANCARIAS</t>
  </si>
  <si>
    <t>||TRANSFERENCIA DE FONDOS SEGÚN MENSAJE SWIFT N°929 DE LA FECHA Y NOTA CITE: DGAC/10571/2024 (HRE-TGL-4549) DE FECHA 14/03/2024 DE LA DIRECCIÓN GENERAL DE AERONÁUTICA CIVIL. (SECTOR PÚBLICO). DÉBITO DE LA LIBRETA 00117012001 DGAC, REPOSICIÓN DE ÚTILES DE ESCRITORIO.</t>
  </si>
  <si>
    <t>NUMERO DE LIBRETA CUT: 00099021001 OPERACIÓN E75 TRANSFERENCIA DE LA CUENTA FISCAL BUN A LA CUT EN MN TRANSF.FDOS.AL.BCB GOBIERNO AUTONOMO MUNICIPAL DE BELLA FLOR CITE: GAMBF 27/2025 CUENTA CUT 3987 LIBRETA NÂ° 00099021001</t>
  </si>
  <si>
    <t>NUMERO DE LIBRETA CUT: 00099021001 OPERACIÓN E75 TRANSFERENCIA DE LA CUENTA FISCAL BUN A LA CUT EN MN TRANSF.FDOS.AL.BCB GOBIERNO AUTONOMO DEPARTAMENTAL DE ORURO, CITE: GAD-ORU/SDAFP/UF/ATCP/CE-0005/2025 CUENTA CUT 3987 LIBRETA NÂ° 00099021001</t>
  </si>
  <si>
    <t>NUMERO DE LIBRETA CUT: 00099021001 OPERACIÓN E75 TRANSFERENCIA DE LA CUENTA FISCAL BUN A LA CUT EN MN TRANSF.FDOS.AL.BCB GOBIERNO AUTONOMO DEPARTAMENTAL DE ORURO, CITE: GAD-ORU/SDAFP/UF/ATCP/CE-0006/2025 CUENTA CUT 3987 LIBRETA NÂ° 00099021001</t>
  </si>
  <si>
    <t>NUMERO DE LIBRETA CUT: 00099021001 OPERACIÓN E75 TRANSFERENCIA DE LA CUENTA FISCAL BUN A LA CUT EN MN TRANSF.FDOS.AL.BCB GOBIERNO AUTONOMO DEPARTAMENTAL DE ORURO, CITE: GAD-ORU/SDAFP/UF/ATCP/CE-0007/2025 CUENTA CUT 3987 LIBRETA NÂ° 00099021001</t>
  </si>
  <si>
    <t>NUMERO DE LIBRETA CUT: 00099021001 OPERACIÓN E75 TRANSFERENCIA DE LA CUENTA FISCAL BUN A LA CUT EN MN TRANSF.FDOS.AL.BCB GOBIERNO AUTONOMO DEPARTAMENTAL DE ORURO, CITE: GAD-ORU/SDAFP/UF/ATCP/CE-0008/2025 CUENTA CUT 3987 LIBRETA NÂ° 00099021001</t>
  </si>
  <si>
    <t>NUMERO DE LIBRETA CUT: 00099021001 OPERACIÓN E75 TRANSFERENCIA DE LA CUENTA FISCAL BUN A LA CUT EN MN TRANSF.FDOS.AL.BCB GOBIERNO AUTONOMO MUNICIPAL DE NUEVA ESPERANZA CITE: GAMNE.STRIA.DESP. NÂ° 02/2025 CUENTA CUT 3987 LIBRETA NÂ° 00099021001</t>
  </si>
  <si>
    <t>NUMERO DE LIBRETA CUT: 00099021001 OPERACIÓN E75 TRANSFERENCIA DE LA CUENTA FISCAL BUN A LA CUT EN MN TRANSF.FDOS.AL.BCB GOBIERNO AUTONOMO DEPARTAMENTAL DE ORURO, CITE: GAD-ORU/SDAFP/UF/ATCP/CE-0004/2025 CUENTA CUT 3987 LIBRETA NÂ° 00099021001</t>
  </si>
  <si>
    <t>||TRANSFERENCIA DE FONDOS SEGÚN MENSAJE SWIFT N°984, CORREO ELECTRÓNICO DE LA FECHA Y NOTA CITE: DGAC/10571/2024 (HRE-TGL-4549) DE FECHA 14/03/2024 DE LA DIRECCIÓN GENERAL DE AERONÁUTICA CIVIL. (SECTOR PÚBLICO). DÉBITO DE LA LIBRETA 00117012001 DGAC, REPOSICIÓN DE ÚTILES DE ESCRITORIO.</t>
  </si>
  <si>
    <t>||TRANSFERENCIA DE FONDOS S/G MENSAJES SWIFT NROS. 983 CORREO ELECTRONICO DE LA FECHA Y NOTA CITE DGAC/10571/2024 DE F.14.03.2024 (HRE-TGL-4549) DE LA DIRECCION GENERAL DE AERONAUTICA CIVIL (SECTOR PÚBLICO). DEBITO DE LA LIBRETA 00117012001 DGAC, REPOSICIÓN DE ÚTILES DE ESCRITORIO.</t>
  </si>
  <si>
    <t>00099021001 DEPOSITO DE EFECTIVO, DEPOSITANTE: RODRIGO JUAN ALIAGA ALVAREZ, CONCEPTO: DEVOLUCION, CUENTA DE DEPOSITO: CUENTA UNICA DEL TESORO</t>
  </si>
  <si>
    <t>00015011108 DEPOSITO DE EFECTIVO, DEPOSITANTE: JUBILADOS BANCA PRIVADA, CONCEPTO: PAGO FACTURA AGUA POTABLE FACTURA ENERO 2025, CUENTA DE DEPOSITO: CUENTA UNICA DEL TESORO</t>
  </si>
  <si>
    <t>00086011109 DEPOSITO DE EFECTIVO, DEPOSITANTE: DAYANA IVANOVA CALASICH MENDOZA, CONCEPTO: REPOSICION DE CREDENCIAL, CUENTA DE DEPOSITO: CUENTA UNICA DEL TESORO</t>
  </si>
  <si>
    <t>00099021001 DEP.DE CHEQ.AJENOS,RET.DE CAM.,CONCEPTO: INCAPACIDADES,DEP.: CAJA NACIONAL DE SALUD, PROCEDENCIA: BANCO UNION S.A., CHEQUE: 38020, FECHA DE EMISION:20/01/2025
DT - 044 - P - 0078</t>
  </si>
  <si>
    <t>00099021001 DEP.DE CHEQ.AJENOS,RET.DE CAM.,CONCEPTO: INCAPACIDADES,DEP.: CAJA NACIONAL DE SALUD, PROCEDENCIA: BANCO UNION S.A., CHEQUE: 38100, FECHA DE EMISION:20/01/2025
DT - 044 - P - 0081</t>
  </si>
  <si>
    <t>PAGO A BID PRÉSTAMO 3181/BL-BO VCTO. 23-01-2025 POR CUENTA DE TGN , NTI. 019594 VALOR 23-01-2025 CAPITAL USD 1.766.666,67 INTERESES USD 1.382.518,96 CTA. 3987 CUENTA UNICA DEL TESORO LIB. 00099021001 REF.: COMISIONES BANCARIAS</t>
  </si>
  <si>
    <t>A:00862012001 GAD BENI, TRANSFERENCIA DE RECUPERACIONES SEGÚN NOTA GEF-LCR-JSZ-1705-NOT/24 POR CONCEPTO DE REMUNERACION POR ADMINISTRACION DE FIDEICOMISO QUE CORRESPONDE AL FNDR DE ACUERDO A CONTRATO DE FIDEICOMISO “FINANCIAMIENTO DE APOYO A LA REACTIVACION DE INVERCION PUBLICA” VTO OCTUBRE/2024.</t>
  </si>
  <si>
    <t>NUMERO DE LIBRETA CUT: 00086011102 OPERACIÓN E18 TRANSFERENCIA DEL SISTEMA FINANCIERO POR CUENTA DE TERCEROS A LA CUT SOL. ESC. DE REPSOL E&amp;P BOLIVIA S.A.</t>
  </si>
  <si>
    <t>||TRANSFERENCIA DE FONDOS S/G MENSAJE SWIFT NRO. 1061 EN ATENCIÓN A NOTA: DGAC/10571/2024 DE F.14/3/2024 (HRE-TGL-4549) ENVIADO POR LA DIRECCIÓN GENERAL DE AERONÁUTICA CIVIL (SECTOR PÚBLICO). DEBITO DE LA LIBRETA 00117012001 DGAC, REPOSICIÓN ÚTILES DE ESCRITORIO.</t>
  </si>
  <si>
    <t>||TRANSFERENCIA DE FONDOS SEGÚN MENSAJES SWIFT N°999 Y 1062 DE LA FECHA Y NOTA CITE: DGAC/10571/2024 (HRE-TGL-4549) DE FECHA 14/03/2024 DE LA DIRECCIÓN GENERAL DE AERONÁUTICA CIVIL. (SECTOR PÚBLICO). DÉBITO DE LA LIBRETA 00117012001 DGAC, REPOSICIÓN DE ÚTILES DE ESCRITORIO.</t>
  </si>
  <si>
    <t>||TRANSFERENCIA DE FONDOS S/G MENSAJE SWIFT NRO. 1106 EN ATENCIÓN A CORREO ELECTRÓNICO Y NOTA: DGAC/10571/2024 DE F.14/3/2024 (HRE-TGL-4549) ENVIADO POR LA DIRECCIÓN GENERAL DE AERONÁUTICA CIVIL (SECTOR PÚBLICO). DEBITO DE LA LIBRETA 00117012001 DGAC, REPOSICIÓN ÚTILES DE ESCRITORIO.</t>
  </si>
  <si>
    <t>||TRANSFERENCIA DE FONDOS SEGÚN MENSAJE SWIFT N° 1059 DE LA FECHA Y NOTA CITE: DGAC/10571/2024 (HRE-TGL-4549) DE FECHA 14/03/2024 DE LA DIRECCIÓN GENERAL DE AERONÁUTICA CIVIL. (SECTOR PÚBLICO). DÉBITO DE LA LIBRETA 00117012001 DGAC, REPOSICIÓN DE ÚTILES DE ESCRITORIO.</t>
  </si>
  <si>
    <t>||TRANSFERENCIA DE FONDOS S/G MENSAJES SWIFTS NROS. 1047 Y 995 EN ATENCIÓN A NOTA: DGAC/10571/2024 DE F.14/3/2024 (HRE-TGL-4549) ENVIADO POR LA DIRECCIÓN GENERAL DE AERONÁUTICA CIVIL (SECTOR PÚBLICO). DEBITO DE LA LIBRETA 00117012001 DGAC, REPOSICIÓN ÚTILES DE ESCRITORIO.</t>
  </si>
  <si>
    <t>||TRANSFERENCIA DE FONDOS S/G MENSAJES SWIFTS NROS. 997-1049 EN ATENCIÓN A NOTA: DGAC/10571/2024 DE F.14/3/2024 (HRE-TGL-4549) ENVIADO POR LA DIRECCIÓN GENERAL DE AERONÁUTICA CIVIL (SECTOR PÚBLICO). DEBITO DE LA LIBRETA 00117012001 DGAC, REPOSICIÓN ÚTILES DE ESCRITORIO.</t>
  </si>
  <si>
    <t>00099021001 DEPOSITO DE EFECTIVO, DEPOSITANTE: CINTIA SUSANA CONTRERAS CALLE, CONCEPTO: MULTA POR ENTREGA FUERA DE PLAZO, CUENTA DE DEPOSITO: CUENTA UNICA DEL TESORO</t>
  </si>
  <si>
    <t>VENTA DE DIVISAS CON TRANSFERENCIA DE FONDOS A SOLICITUD DE GESTORA PUB.DE LA SEG.SOCIAL DE LARGO PLAZO SEGUN SOLICITUD 22490 REF: CENTESIMO OCTAVO PAGO A HEINSOHN BUSINESS TECHNOLOGY SA POR LA ADQUISICION DEL SOFTWARE PARA LA GESTORA PUBLICA FACTURA FE 39658 5TO PAGO APOTEOSIS ACTA DE RECEPCION Y C LIB. 00595012003 GPSSLP-COMISION POR ADMINISTRACION DEL SIP</t>
  </si>
  <si>
    <t>VENTA DE DIVISAS CON TRANSFERENCIA DE FONDOS A SOLICITUD DE GESTORA PUB.DE LA SEG.SOCIAL DE LARGO PLAZO SEGUN SOLICITUD 22491 REF: CENTESIMO SEPTIMO PAGO A HEINSOHN BUSINESS TECHNOLOGY SA POR LA ADQUISICION DEL SOFTWARE PARA LA GESTORA PUBLICA FACTURA FE 55592 SERVICIO AL CLIENTE ITEM 3 ACTA DE RECE LIB. 00595012003 GPSSLP-COMISION POR ADMINISTRACION DEL SIP</t>
  </si>
  <si>
    <t>VENTA DE DIVISAS CON TRANSFERENCIA DE FONDOS A SOLICITUD DE GESTORA PUB.DE LA SEG.SOCIAL DE LARGO PLAZO SEGUN SOLICITUD 22494 REF: CENTESIMO TERCER PAGO A HEINSOHN BUSINESS TECHNOLOGY SA POR LA ADQUISICION DEL SOFTWARE PARA LA GESTORA PUBLICA FACTURA FE 52081 COBRANZA JUDICIAL ITEM 6 ACTA DE RECEPCI LIB. 00595012003 GPSSLP-COMISION POR ADMINISTRACION DEL SIP</t>
  </si>
  <si>
    <t>VENTA DE DIVISAS CON TRANSFERENCIA DE FONDOS A SOLICITUD DE GESTORA PUB.DE LA SEG.SOCIAL DE LARGO PLAZO SEGUN SOLICITUD 22495 REF: CENTESIMO SEGUNDO PAGO A HEINSOHN BUSINESS TECHNOLOGY SA POR LA ADQUISICION DEL SOFTWARE PARA LA GESTORA PUBLICA FACTURA FE 53876 CC285734 COBRANZA JUDICIAL ACTA DE RECE LIB. 00595012003 GPSSLP-COMISION POR ADMINISTRACION DEL SIP</t>
  </si>
  <si>
    <t>VENTA DE DIVISAS CON TRANSFERENCIA DE FONDOS A SOLICITUD DE GESTORA PUB.DE LA SEG.SOCIAL DE LARGO PLAZO SEGUN SOLICITUD 22496 REF: CENTESIMO PAGO A HEINSOHN BUSINESS TECHNOLOGY SA POR LA ADQUISICION DEL SOFTWARE PARA LA GESTORA PUBLICA FACTURA FE 54668 54669 55591 DETALLE 283336 284351 CC86489 ACTA LIB. 00595012003 GPSSLP-COMISION POR ADMINISTRACION DEL SIP</t>
  </si>
  <si>
    <t>VENTA DE DIVISAS CON TRANSFERENCIA DE FONDOS A SOLICITUD DE GESTORA PUB.DE LA SEG.SOCIAL DE LARGO PLAZO SEGUN SOLICITUD 22497 REF: NONAGESIMO NOVENO PAGO A HEINSOHN BUSINESS TECHNOLOGY SA POR LA ADQUISICION DEL SOFTWARE PARA LA GESTORA PUBLICA FACTURA FE 53008 SERVICIO AL CLIENTE ITEM 4 Y 8 ACTA DE LIB. 00595012003 GPSSLP-COMISION POR ADMINISTRACION DEL SIP</t>
  </si>
  <si>
    <t>VENTA DE DIVISAS CON TRANSFERENCIA DE FONDOS A SOLICITUD DE GESTORA PUB.DE LA SEG.SOCIAL DE LARGO PLAZO SEGUN SOLICITUD 22498 REF: NONAGESIMO OCTAVO PAGO A HEINSOHN BUSINESS TECHNOLOGY SA POR LA ADQUISICION DEL SOFTWARE PARA LA GESTORA PUBLICA FACTURA FE 54619 287295 CAMBIAR LA FORMULA PARA SACAR EL LIB. 00595012003 GPSSLP-COMISION POR ADMINISTRACION DEL SIP</t>
  </si>
  <si>
    <t>VENTA DE DIVISAS CON TRANSFERENCIA DE FONDOS A SOLICITUD DE GESTORA PUB.DE LA SEG.SOCIAL DE LARGO PLAZO SEGUN SOLICITUD 22499 REF: NONAGESIMO SEPTIMO PAGO A HEINSOHN BUSINESS TECHNOLOGY SA POR LA ADQUISICION DEL SOFTWARE PARA LA GESTORA PUBLICA FACTURA FE 55587 55588 CC288374 RECONSTRUCCION DE DATOS LIB. 00595012003 GPSSLP-COMISION POR ADMINISTRACION DEL SIP</t>
  </si>
  <si>
    <t>VENTA DE DIVISAS CON TRANSFERENCIA DE FONDOS A SOLICITUD DE GESTORA PUB.DE LA SEG.SOCIAL DE LARGO PLAZO SEGUN SOLICITUD 22500 REF: NONAGESIMO SEXTO PAGO A HEINSOHN BUSINESS TECHNOLOGY SA POR LA ADQUISICION DEL SOFTWARE PARA LA GESTORA PUBLICA FACTURA FE 55593 ITEM 6 REPORTES SERVICIO AL CLIENTE ACTA LIB. 00595012003 GPSSLP-COMISION POR ADMINISTRACION DEL SIP</t>
  </si>
  <si>
    <t>VENTA DE DIVISAS CON TRANSFERENCIA DE FONDOS A SOLICITUD DE GESTORA PUB.DE LA SEG.SOCIAL DE LARGO PLAZO SEGUN SOLICITUD 22492 REF: CENTESIMO SEXTO PAGO A HEINSOHN BUSINESS TECHNOLOGY SA POR LA ADQUISICION DEL SOFTWARE PARA LA GESTORA PUBLICA FACTURA FE 55601 GESTION DE CUENTAS ITEM 8 ACTA DE RECEPCI LIB. 00595012003 GPSSLP-COMISION POR ADMINISTRACION DEL SIP</t>
  </si>
  <si>
    <t>VENTA DE DIVISAS CON TRANSFERENCIA DE FONDOS A SOLICITUD DE GESTORA PUB.DE LA SEG.SOCIAL DE LARGO PLAZO SEGUN SOLICITUD 22493 REF: CENTESIMO CUARTO PAGO A HEINSOHN BUSINESS TECHNOLOGY SA POR LA ADQUISICION DEL SOFTWARE PARA LA GESTORA PUBLICA FACTURA FE 55601 GESTION DE CUENTAS ITEM 8 ACTA DE RECEPC LIB. 00595012003 GPSSLP-COMISION POR ADMINISTRACION DEL SIP</t>
  </si>
  <si>
    <t>NUMERO DE LIBRETA CUT: 00099021001 OPERACIÓN E75 TRANSFERENCIA DE LA CUENTA FISCAL BUN A LA CUT EN MN TRANSF.FDOS.AL.BCB UNIVERSIDAD MAYOR DE SAN SIMON CITE:TYCP-T 1/25 CUENTA CUT 3987069001 LIBRETA NÂ° 00099021001</t>
  </si>
  <si>
    <t>NUMERO DE LIBRETA CUT: 00099021001 OPERACIÓN E75 TRANSFERENCIA DE LA CUENTA FISCAL BUN A LA CUT EN MN TRANSF.FDOS.AL.BCB GOB. AUTONOMO MCPAL. DE TOTORA CITE:GAMT-CE-DAF-009/2025 CUENTA CUT 3987069001 LIBRETA NÂ° 00099021001</t>
  </si>
  <si>
    <t>||COMISION TRANSFERENCIA FDOS.AL EXTERIOR 0,20% S/USD217.241,81 (EQUIV.A EUR208.525,97),REEMB.GSTS.COMUNICACION BS300.-Y EMISION COMP.CONTABLE BS60.-REF.:PAGO 3 LC I-2023-28 P/C ENVIBOL A/F BDF INDUSTRIES S.P.A.,EN COMPL.A COMP.1117559,24/01/2025. LIB.00132072001 SEDEM-ADMINISTRACION RECAUDACION ENVIBOL EN BOLIVIANOS RF.:COMIS.PAGO 3 LC I-2023-28</t>
  </si>
  <si>
    <t>||TRANSFERENCIA DE FONDOS S/G MENSAJE SWIFTS NROS. 1176 Y 1175 EN ATENCIÓN A CORREO ELECTRONICO Y NOTA: DGAC/10571/2024 DE F.14/3/2024 (HRE-TGL-4549) ENVIADO POR LA DIRECCIÓN GENERAL DE AERONÁUTICA CIVIL (SECTOR PÚBLICO). DEBITO DE LA LIBRETA 00117012001 DGAC, REPOSICIÓN ÚTILES DE ESCRITORIO.</t>
  </si>
  <si>
    <t>||TRANSFERENCIA DE FONDOS S/G MENSAJE SWIFT NRO. 1117, CORREO ELECTRONICO DE LA FECHA Y NOTA CITE DGAC/10571/2024 DE F.14.03.2024 (HRE-TGL-4549) DE LA DIRECCION GENERAL DE AERONAUTICA CIVIL (SECTOR PÚBLICO). DEBITO DE LA LIBRETA 00117012001 DGAC, REPOSICIÓN DE ÚTILES DE ESCRITORIO</t>
  </si>
  <si>
    <t>00099021001 DEPOSITO DE EFECTIVO, DEPOSITANTE: CARLOS IVAN COSSIO SALVATIERRA, CONCEPTO: DEVOLUCION DE SEPTIEMBRE 2023, CUENTA DE DEPOSITO: CUENTA UNICA DEL TESORO/DJBR</t>
  </si>
  <si>
    <t>00099021001 DEPOSITO DE EFECTIVO, DEPOSITANTE: CARLOS IVAN COSSIO SALVATIERRA, CONCEPTO: DEVOLUCION DUODECIMA DE AGUINALDO 2023, CUENTA DE DEPOSITO: CUENTA UNICA DEL TESORO/DJBR</t>
  </si>
  <si>
    <t>00081011101 DEPOSITO DE EFECTIVO, DEPOSITANTE: SASHA EVELIN PIZO PEREZ, CONCEPTO: REPOSICION DE CREDENCIAL, CUENTA DE DEPOSITO: CUENTA UNICA DEL TESORO</t>
  </si>
  <si>
    <t>00099021001 DEP.DE CHEQ.AJENOS,RET.DE CAM.,CONCEPTO: DEVOLUCION DE SUELDOS Y SALARIOS,DEP.: ALEJANDRA FERNANDEZ NINA , PROCEDENCIA: BANCO UNION S.A., CHEQUE: 213455, FECHA DE EMISION:27/01/2025/DJBR</t>
  </si>
  <si>
    <t>00099021001 DEPOSITO DE EFECTIVO, DEPOSITANTE: MARIA RISELA CASTELLON VELA, CONCEPTO: DEPÓSITO REVERSION TOTAL DE SUELDOS, CUENTA DE DEPOSITO: CUENTA UNICA DEL TESORO/DJBR</t>
  </si>
  <si>
    <t>A:00099021001 Transferencia de recursos a solicitud de la Unidad de Administración e Información Salarial mediante nota CITE: MEFP/VTCP/DGPOT/UAIS/N°011/2025, informe MEFP/VTCP/DGPOT/UAIS/No.006/2025 para la reversión definitiva de las Boletas de Pago solicitadas por varias entidades consignadas en el comprobante de pago N° 19111 H.R. 2024-53015-R</t>
  </si>
  <si>
    <t>||TRANSF.DE FONDOS AL EXTERIOR SEGUN SOL. 053654 - 22467 YPFB DE 21/01/2025 REF:PAGO A FAVOR DE GALILEO TRADING DMCC POR CONCEPTO 4TO POST PAGO SUM HIDR LIQ OCCIDENTE 2024 OP UPCA 3 HR GPDI 33972 2024 PROC 60, POR EUR 9.761.146,43 EQUIV.USD 10.246.315,25 LIB.00513012004 LBP-YPFB-UNICOMERCAIL(4030005415/1-2188907)COM. BS140.579,44 SWIFT BS300.-UT.BS60.-</t>
  </si>
  <si>
    <t>||TRANSFERENCIA DE FONDOS S/G MENSAJE SWIFT NRO. 1337, CORREO ELECTRONICO DE LA FECHA Y NOTA CITE DGAC/10571/2024 DE F.14.03.2024 (HRE-TGL-4549) DE LA DIRECCION GENERAL DE AERONAUTICA CIVIL (SECTOR PÚBLICO). DEBITO DE LA LIBRETA 00117012001 DGAC, REPOSICIÓN DE ÚTILES DE ESCRITORIO</t>
  </si>
  <si>
    <t>||TRANSFERENCIA DE FONDOS SEGÚN MENSAJE SWIFT N°1178, CORREO ELECTRÓNICO DE LA FECHA Y NOTA CITE: DGAC/10571/2024 (HRE-TGL-4549) DE FECHA 14/03/2024 DE LA DIRECCIÓN GENERAL DE AERONÁUTICA CIVIL. (SECTOR PÚBLICO). DÉBITO DE LA LIBRETA 00117012001 DGAC, REPOSICIÓN DE ÚTILES DE ESCRITORIO.</t>
  </si>
  <si>
    <t>||TRANSFERENCIA DE FONDOS S/G MENSAJE SWIFTS NROS. 1391 Y 1400 EN ATENCIÓN A NOTA: DGAC/10571/2024 DE F.14/3/2024 (HRE-TGL-4549) ENVIADO POR LA DIRECCIÓN GENERAL DE AERONÁUTICA CIVIL (SECTOR PÚBLICO). DEBITO DE LA LIBRETA 00117012001 DGAC, REPOSICIÓN ÚTILES DE ESCRITORIO.</t>
  </si>
  <si>
    <t>00099021001 DEPOSITO DE EFECTIVO, DEPOSITANTE: RICHARD VALENTIN QUISBERT LAURA CI 3383211, CONCEPTO: DEPÓSITO MONTO EXCEDENTARIO A LA REMUNERACION MAXIMA - ENERO 2025, CUENTA DE DEPOSITO: CUENTA UNICA DEL TESORO</t>
  </si>
  <si>
    <t>00099021001 DEPOSITO DE EFECTIVO, DEPOSITANTE: SILVANA OJEDA PANOZO CI: 4631448 CH, CONCEPTO: PAGO POR EXCESO DE REFRIGERIO DE 12 DE DICIEMBRE 2023, CUENTA DE DEPOSITO: CUENTA UNICA DEL TESORO</t>
  </si>
  <si>
    <t>00099021001 DEPOSITO DE EFECTIVO, DEPOSITANTE: ARIEL ISIDRO TORREZ GUERRA, CONCEPTO: DEVOLUCION HABER DEL MES DE OCTUBRE 2023, CUENTA DE DEPOSITO: CUENTA UNICA DEL TESORO/DJBR</t>
  </si>
  <si>
    <t>00291012002 DEPOSITO DE EFECTIVO, DEPOSITANTE: SANDRA VERONICA ACEBEY QUIROGA, CONCEPTO: DEVOLUCION DE VIATICO, CUENTA DE DEPOSITO: CUENTA UNICA DEL TESORO</t>
  </si>
  <si>
    <t>00099021001 DEP.DE CHEQ.AJENOS,RET.DE CAM.,CONCEPTO: INCAPACIDADES,DEP.: CAJA NACIONAL DE SALUD, PROCEDENCIA: BANCO UNION S.A., CHEQUE: 38132, FECHA DE EMISION:27/01/2025
DT - 065 - P - 0146</t>
  </si>
  <si>
    <t>00099021001 DEP.DE CHEQ.AJENOS,RET.DE CAM.,CONCEPTO: DEPÓSITO,DEP.: CRISTIAN VILACAHUA PIMENTEL , PROCEDENCIA: BANCO UNION S.A., CHEQUE: 213456, FECHA DE EMISION:28/01/2025</t>
  </si>
  <si>
    <t>PAGO A BID PRÉSTAMO 3060/BL-BO VCTO. 28-01-2025 POR CUENTA DE TGN , NTI. 019598 VALOR 28-01-2025 CAPITAL USD 883.236,01 INTERESES USD 560.586,91 CTA. 3987 CUENTA UNICA DEL TESORO LIB. 00099021001 REF.: COMISIONES BANCARIAS</t>
  </si>
  <si>
    <t>PAGO A BID PRÉSTAMO 2450/BL-BO VCTO. 28-01-2025 POR CUENTA DE TGN , NTI. 019542 VALOR 28-01-2025 CAPITAL USD 279.430,17 INTERESES USD 171.592,81 CTA. 3987 CUENTA UNICA DEL TESORO LIB. 00099021001 REF.: COMISIONES BANCARIAS</t>
  </si>
  <si>
    <t>||TRANSFERENCIA DE FONDOS S/G MENSAJES SWIFT NROS. 1462 Y 1472 DE LA FECHA Y NOTA CITE DGAC/10571/2024 DE F.14.03.2024 (HRE-TGL-4549) DE LA DIRECCION GENERAL DE AERONAUTICA CIVIL (SECTOR PÚBLICO). DEBITO DE LA LIBRETA 00117012001 DGAC, REPOSICIÓN DE ÚTILES DE ESCRITORIO</t>
  </si>
  <si>
    <t>||TRANSFERENCIA DE FONDOS SEGÚN MENSAJE SWIFT N°1439, CORREO ELECTRÓNICO DE LA FECHA Y NOTA CITE: DGAC/10571/2024 (HRE-TGL-4549) DE FECHA 14/03/2024 DE LA DIRECCIÓN GENERAL DE AERONÁUTICA CIVIL. (SECTOR PÚBLICO). DÉBITO DE LA LIBRETA 00117012001 DGAC, REPOSICIÓN DE ÚTILES DE ESCRITORIO.</t>
  </si>
  <si>
    <t>TRANSFERENCIA DE FONDOS DE DPTOS.DE ENCAJE LEGAL DEL SISTEMA FINANCIERO A DPTOS.CTES.DEL SECTOR PUBLICO S/G CITE' ACTA DE REUNIÓN M||EFP-BUSA-BCB DE FECHA 28/01/2025, TRANS. EN APLICACIÓN PROCESOS ANEXO 3X DE FECHA:24/01/2025 LOTE NRO:121981. TRANSFERENCIA A FONDOS A LA CUT CTA.:10000021636698</t>
  </si>
  <si>
    <t>TRANSFERENCIA DE FONDOS DE DPTOS.DE ENCAJE LEGAL DEL SISTEMA FINANCIERO A DPTOS.CTES.DEL SECTOR PUBLICO S/G CITE' ACTA DE REUNIÓN M||EFP-BUSA-BCB DE FECHA 28/01/2025, TRANS. EN APLICACIÓN PROCESOS ANEXO 3X DE FECHA:24/01/2025 LOTE NRO:121981. TRANSFERENCIA A FONDOS A LA CUT CTA.:10000026017645</t>
  </si>
  <si>
    <t>TRANSFERENCIA DE FONDOS DE DPTOS.DE ENCAJE LEGAL DEL SISTEMA FINANCIERO A DPTOS.CTES.DEL SECTOR PUBLICO S/G CITE' ACTA DE REUNIÓN M||EFP-BUSA-BCB DE FECHA 28/01/2025, TRANS. EN APLICACIÓN PROCESOS ANEXO 3X DE FECHA:24/01/2025 LOTE NRO:121981. TRANSFERENCIA A FONDOS A LA CUT CTA.:10000028754013</t>
  </si>
  <si>
    <t>TRANSFERENCIA DE FONDOS DE DPTOS.DE ENCAJE LEGAL DEL SISTEMA FINANCIERO A DPTOS.CTES.DEL SECTOR PUBLICO S/G CITE' ACTA DE REUNIÓN M||EFP-BUSA-BCB DE FECHA 28/01/2025, TRANS. EN APLICACIÓN PROCESOS ANEXO 3X DE FECHA:24/01/2025 LOTE NRO:121981. TRANSFERENCIA A FONDOS A LA CUT CTA.:10000041244041</t>
  </si>
  <si>
    <t>00513132001 DEPOSITO DE EFECTIVO, DEPOSITANTE: LUIS FERNANDO VERAZAIN PATIÑO, CONCEPTO: DEVOLUCION POR PAGO EN DEMASIA SERVICIO CONSULTORIA DE LINEA CORRESPONDIENTE A NOVIEMBRE 2024, CUENTA DE DEPOSITO: CUENTA UNICA DEL TESORO</t>
  </si>
  <si>
    <t>00099021001 DEPOSITO DE EFECTIVO, DEPOSITANTE: WENDY SHIRLEY GUISBERT SANCHEZ CI 2684990, CONCEPTO: DEPÓSITO POR EXCEDENTE POR TOPE SALARIAL, CUENTA DE DEPOSITO: CUENTA UNICA DEL TESORO</t>
  </si>
  <si>
    <t>00099021001 DEPOSITO DE EFECTIVO, DEPOSITANTE: CIRO RAUL QUIAPE CALLOCOSI - UPEA, CONCEPTO: DEV. RECURSO CONVENIO INTERINSTITUCIONAL FINANCIAMIENTO N °21 PROY CUENCA PARANI, CUENTA DE DEPOSITO: CUENTA UNICA DEL TESORO</t>
  </si>
  <si>
    <t>00099021001 DEP.DE CHEQ.AJENOS,RET.DE CAM.,CONCEPTO: REEMBOLSO MINISTERIO DE MEDIO AMBIENTE Y AGUA,DEP.: CAJA DE SALUD CORDES , PROCEDENCIA: BANCO UNION S.A., CHEQUE: 45243, FECHA DE EMISION:31/12/2024</t>
  </si>
  <si>
    <t>00423012001 DEP.DE CHEQ.AJENOS,RET.DE CAM.,CONCEPTO: CONVENIO INTERINSTITUCIONAL,DEP.: UNIVALLE SA , PROCEDENCIA: BANCO NACIONAL DE BOLIVIA S.A., CHEQUE: 7738, FECHA DE EMISION:24/01/2025</t>
  </si>
  <si>
    <t>00423012001 DEP.DE CHEQ.AJENOS,RET.DE CAM.,CONCEPTO: CONVENIO INTERINSTITUCIONAL,DEP.: UNIVALLE SA , PROCEDENCIA: BANCO NACIONAL DE BOLIVIA S.A., CHEQUE: 7737, FECHA DE EMISION:24/01/2025</t>
  </si>
  <si>
    <t>00291012008 DEP.DE CHEQ.AJENOS,RET.DE CAM.,CONCEPTO: GIRO DEL INTERIOR,DEP.: GUIDO CAMPOS VILLANUEVA , PROCEDENCIA: BANCO UNION S.A., CHEQUE: 213461, FECHA DE EMISION:29/01/2025</t>
  </si>
  <si>
    <t>NUMERO DE LIBRETA CUT: 00099021001 OPERACIÓN E75 TRANSFERENCIA DE LA CUENTA FISCAL BUN A LA CUT EN MN TRANSF.FDOS.AL.BCB UNIVERSIDAD AUTONOMA JUAN MISAEL SARACHO, CITE: UNIV.SGAF.FIN.OF.04/2025 CUENTA CUT 3987 LIBRETA NÂ° 00099021001</t>
  </si>
  <si>
    <t>NUMERO DE LIBRETA CUT: 00099021001 OPERACIÓN E75 TRANSFERENCIA DE LA CUENTA FISCAL BUN A LA CUT EN MN TRANSF.FDOS.AL.BCB UNIVERSIDAD AUTONOMA JUAN MISAEL SARACHO, CITE: UNIV.SGAF.FIN.OF.05/2025 CUENTA CUT 3987 LIBRETA NÂ° 00099021001</t>
  </si>
  <si>
    <t>||TRANSFERENCIA DE FONDOS S/G MENSAJES SWIFT NROS. 1533 Y 1538 DE LA FECHA Y NOTA CITE DGAC/10571/2024 DE F.14.03.2024 (HRE-TGL-4549) DE LA DIRECCION GENERAL DE AERONAUTICA CIVIL (SECTOR PÚBLICO). DEBITO DE LA LIBRETA 00117012001 DGAC, REPOSICIÓN DE ÚTILES DE ESCRITORIO.</t>
  </si>
  <si>
    <t>||COMISION TRANSFERENCIA FONDOS AL EXTERIOR 0,20% S/USD 6.055,07 REEM. GASTOS COMUNICACION BS300.- Y EMISION COMPROBANTE CONTABLE BS60.- REF: PAGO 2 LC I-2023-33 FABRICA BOLIVIANA DE MUNICION A/F LINEA INDUSTRIA METALURGICA LTDA. EN COMPL. A COMPROBANTE CONTABLE S-1117955 DE LA FECHA. LIB:00548022001 COFADENA-FABRICA BOLIVIANA DE MUNICION REF: COMISION PAGO 2 LC I-2023-33.</t>
  </si>
  <si>
    <t>||TRANSFERENCIA DE FONDOS S/G MENSAJE SWIFT NRO. 1509 EN ATENCIÓN A NOTA: DGAC/10571/2024 DE F.14/3/2024 (HRE-TGL-4549) ENVIADO POR LA DIRECCIÓN GENERAL DE AERONÁUTICA CIVIL (SECTOR PÚBLICO). DEBITO DE LA LIBRETA 00117012001 DGAC, REPOSICIÓN ÚTILES DE ESCRITORIO.</t>
  </si>
  <si>
    <t>||TRANSFERENCIA DE FONDOS SEGÚN MENSAJE SWIFT N°1520, CORREO ELECTRÓNICO DE LA FECHA Y NOTA CITE: DGAC/10571/2024 (HRE-TGL-4549) DE FECHA 14/03/2024 DE LA DIRECCIÓN GENERAL DE AERONÁUTICA CIVIL. (SECTOR PÚBLICO). DÉBITO DE LA LIBRETA 00117012001 DGAC, REPOSICIÓN DE ÚTILES DE ESCRITORIO.</t>
  </si>
  <si>
    <t>||TRANSFERENCIA DE FONDOS S/G MENSAJES SWIFT NROS. 1545, CORREO ELECTRONICO DE LA FECHA Y NOTA CITE DGAC/10571/2024 DE F.14.03.2024 (HRE-TGL-4549) DE LA DIRECCION GENERAL DE AERONAUTICA CIVIL (SECTOR PÚBLICO). DEBITO DE LA LIBRETA 00117012001 DGAC, REPOSICIÓN DE ÚTILES DE ESCRITORIO.</t>
  </si>
  <si>
    <t>||TRANSFERENCIA DE FONDOS S/G MENSAJE SWIFT NRO. 1554 DE LA FECHA Y NOTA CITE DGAC/10571/2024 DE F.14.03.2024 (HRE-TGL-4549) DE LA DIRECCION GENERAL DE AERONAUTICA CIVIL (SECTOR PÚBLICO). DEBITO DE LA LIBRETA 00117012001 DGAC, REPOSICIÓN DE ÚTILES DE ESCRITORIO.</t>
  </si>
  <si>
    <t>||TRANSFERENCIA DE FONDOS S/G MENSAJE SWIFT NRO. 1555, DE LA FECHA Y NOTA CITE DGAC/10571/2024 DE F.14.03.2024 (HRE-TGL-4549) DE LA DIRECCION GENERAL DE AERONAUTICA CIVIL (SECTOR PÚBLICO). DEBITO DE LA LIBRETA 00117012001 DGAC, REPOSICIÓN DE ÚTILES DE ESCRITORIO</t>
  </si>
  <si>
    <t>||TRANSF.DE FONDOS AL EXTERIOR SEGUN SOL. 053728 - 22521 YPFB DE 27/01/2025 REF:PAGO A FAVOR DE GALILEO TRADING DMCC POR CONCEPTO 3ER POST PAGO SUM HIDR LIQ OCCIDENTE 2024 OP UPCA 2703 HR GPDI 33973 2024 PROC 63, POR EUR 1.946.812,30 EQUIV.USD 2.029.557,50 LIB.00513012004 LBP-YPFB-UNICOMERCAIL(4030005415/1-2188907)COM. BS27.845,56 SWIFT BS300.-UT.BS60.-</t>
  </si>
  <si>
    <t>00099021001 DEPOSITO DE EFECTIVO, DEPOSITANTE: MARINEZ CASTILLO LLUITO, CONCEPTO: DEVOLUCION, CUENTA DE DEPOSITO: CUENTA UNICA DEL TESORO</t>
  </si>
  <si>
    <t>00099021001 DEPOSITO DE EFECTIVO, DEPOSITANTE: PAULINO LLANOS CRUZ, CONCEPTO: COMPRA DE GRANOS DE TRIGO, CUENTA DE DEPOSITO: CUENTA UNICA DEL TESORO</t>
  </si>
  <si>
    <t>00099021001 DEP.DE CHEQ.AJENOS,RET.DE CAM.,CONCEPTO: DEV. PASAJES AEREOS,DEP.: BOA , PROCEDENCIA: BANCO UNION S.A., CHEQUE: 19300, FECHA DE EMISION:24/01/2025</t>
  </si>
  <si>
    <t>00526012001 DEP.DE CHEQ.AJENOS,RET.DE CAM.,CONCEPTO: CAMPAÑA BONO NAVIDEÑO 2024,DEP.: BOLIVIA TV , PROCEDENCIA: BANCO UNION S.A., CHEQUE: 16988, FECHA DE EMISION:29/01/2025</t>
  </si>
  <si>
    <t>00163012001 DEP.DE CHEQ.AJENOS,RET.DE CAM.,CONCEPTO: POR TELEFONIA EN EXCESO GESTION 2024,DEP.: AGENCIA NACIONAL DE HIDROCARBUROS , PROCEDENCIA: BANCO UNION S.A., CHEQUE: 7826, FECHA DE EMISION:23/01/2025</t>
  </si>
  <si>
    <t>TRANSFERENCIA RECIBIDA DEL EXTERIOR SEGÚN MENSAJES SWIFT Nos. 1598-1600 (REM.EXT.) DE FECHA 30-01-2025 POR DESEMBOLSO DE BIRF PRÉSTAMO 8552-BO 47 LIBRETA N° 00291012002 ABC-RECURSOS PROPIOS REF.: UTILES DE ESCRITORIO</t>
  </si>
  <si>
    <t>||TRANSFERENCIA DE FONDOS S/G MENSAJES SWIFT NROS. 1610 CORREO ELECTRONICO DE LA FECHA Y NOTA CITE DGAC/DAF/FIN/NE-0008/25 DE F.29.01.2025 (HRE-TGL-1866) DE LA DIRECCION GENERAL DE AERONAUTICA CIVIL (SECTOR PÚBLICO). DEBITO DE LA LIBRETA 00117012001 DGAC, REPOSICIÓN DE ÚTILES DE ESCRITORIO.</t>
  </si>
  <si>
    <t>00099021001 DEPOSITO DE EFECTIVO, DEPOSITANTE: ANDREA DE LOS ANGELES OLIVERA RODRIGUEZ, CONCEPTO: DEVOLUCION DE AGUINALDO, CUENTA DE DEPOSITO: CUENTA UNICA DEL TESORO/DJBR</t>
  </si>
  <si>
    <t>00015011108 DEPOSITO DE EFECTIVO, DEPOSITANTE: ROLANDO FABIO ULAQUE ZEBALLOS, CONCEPTO: REMANENTE DEL SERVICIO DE AGUA POTABLE DE LA DISTRITAL DE MIGRACION PANDO- DICIEMBRE /2024, CUENTA DE DEPOSITO: CUENTA UNICA DEL TESORO</t>
  </si>
  <si>
    <t>00099021001 DEPOSITO DE EFECTIVO, DEPOSITANTE: KEVIN BRANDON QUISBERT YAPU, CONCEPTO: PAGO POR EXCESO DE REFRIGERIO DE 19,22 DE ABRIL DE 2024, CUENTA DE DEPOSITO: CUENTA UNICA DEL TESORO/DJBR</t>
  </si>
  <si>
    <t>00526012001 DEPOSITO DE EFECTIVO, DEPOSITANTE: BOLIVIA TV, CONCEPTO: DEVOLUCION DE FONDOS NO UTILIZADOS DE HR. 10453, CUENTA DE DEPOSITO: CUENTA UNICA DEL TESORO</t>
  </si>
  <si>
    <t>A:00099021001 DEVOLUCIÓN DEUDA AL TGN POR PARTE DEL SR. GUILLERMO ARAMAYO HERRERA CORRESPONDIENTE AL MES DE DICIEMBRE/2024. S/G. INF. SENASIR/UAF/INF N° 152/2025, DE FECHA 28/01/2025.</t>
  </si>
  <si>
    <t>||TRANSFERENCIA DE FONDOS S/G MENSAJES SWIFTS NROS. 1646-1653 EN ATENCIÓN A NOTA: DGAC/DAF/FIN/NE-0008/25 DE F.29/1/2025 (HRE-TGL-1866) ENVIADO POR LA DIRECCIÓN GENERAL DE AERONÁUTICA CIVIL (SECTOR PÚBLICO). DEBITO DE LA LIBRETA 00117012001 DGAC, REPOSICIÓN ÚTILES DE ESCRITORIO.</t>
  </si>
  <si>
    <t>||TRANSFERENCIA DE FONDOS S/G MENSAJES SWIFTS NROS. 1618-1619 EN ATENCIÓN A NOTA: DGAC/DAF/FIN/NE-0008/25 (HRE-TGL-2025-1866) ENVIADO POR LA DIRECCIÓN GENERAL DE AERONÁUTICA CIVIL (SECTOR PÚBLICO). DEBITO DE LA LIBRETA 00117012001 DGAC, REPOSICIÓN ÚTILES DE ESCRITORIO.</t>
  </si>
  <si>
    <t>||TRANSFERENCIA DE FONDOS S/G MENSAJES SWIFT NROS. 1644 Y 1651 DE LA FECHA Y NOTA CITE DGAC/DAF/FIN/NE-00008/25 DE F.29.01.2025 (HRE-TGL-1866) DE LA DIRECCION GENERAL DE AERONAUTICA CIVIL (SECTOR PÚBLICO). DEBITO DE LA LIBRETA 00117012001 DGAC, REPOSICIÓN DE ÚTILES DE ESCRITORIO.</t>
  </si>
  <si>
    <t>PAGO A BID PRÉSTAMO 3487/BL-BO VCTO. 06-01-2025 POR CUENTA DE TGN , NTI. 019592 VALOR 06-01-2025 CAPITAL USD 2.327.020,41 INTERESES USD 1.832.360,56 CTA. 5970 CUENTA UNICA DEL TESORO DOLARES AMERICANOS LIB. 00099021001</t>
  </si>
  <si>
    <t>AJUSTE COMPLEMENTARIO POR REVALORIZACION SALDOS DE ACTIVOS DE RESERVA Y OBLIGACIONES MONEDA EXTRANJERA (DOLARES) Saldo MO = -28668868.78 ;Bs/Mo: 6.86000000000 ;Saldo Bs: -196668439.84</t>
  </si>
  <si>
    <t>PAGO A CAF PRÉSTAMO CFA012050 VCTO. 07-01-2025 POR CUENTA DE TGN , NTI. 019562 VALOR 07-01-2025 INTERESES USD 472.288,45 COMISIONES USD 56.037,45 CTA. 5970 CUENTA UNICA DEL TESORO DOLARES AMERICANOS LIB. 00099021001</t>
  </si>
  <si>
    <t>AJUSTE COMPLEMENTARIO POR REVALORIZACION SALDOS DE ACTIVOS DE RESERVA Y OBLIGACIONES MONEDA EXTRANJERA (DOLARES) Saldo MO = -16020341.82 ;Bs/Mo: 6.86000000000 ;Saldo Bs: -109899544.90</t>
  </si>
  <si>
    <t>REGULARIZACION DE TRANSFERENCIA DEL EXTERIOR SEGUN SWIFT NO.298 DE FECHA 08/01/2025 ORDENANTE: YPF EXPLORACIÓN + PRODUCCIÓN DE FERMIN PERALTA TORRES REF.: ATS OF 25/01/07 FECHA VALOR 7/01/2025 LIB. 00513012005 YPFB-OPERACIONES EXTRAORDINARIAS USD</t>
  </si>
  <si>
    <t>AJUSTE COMPLEMENTARIO POR REVALORIZACION SALDOS DE ACTIVOS DE RESERVA Y OBLIGACIONES MONEDA EXTRANJERA (DOLARES) Saldo MO = -16151048.64 ;Bs/Mo: 6.86000000000 ;Saldo Bs: -110796193.68</t>
  </si>
  <si>
    <t>AJUSTE COMPLEMENTARIO POR REVALORIZACION SALDOS DE ACTIVOS DE RESERVA Y OBLIGACIONES MONEDA EXTRANJERA (DOLARES) Saldo MO = -16210890.33 ;Bs/Mo: 6.86000000000 ;Saldo Bs: -111206707.67</t>
  </si>
  <si>
    <t>AJUSTE COMPLEMENTARIO POR REVALORIZACION SALDOS DE ACTIVOS DE RESERVA Y OBLIGACIONES MONEDA EXTRANJERA (DOLARES) Saldo MO = -16220873.89 ;Bs/Mo: 6.86000000000 ;Saldo Bs: -111275194.88</t>
  </si>
  <si>
    <t>TRANSFERENCIA DEL EXTERIOR SEGUN SWIFT NO.537 DE FECHA 13/01/2025 ORDENANTE: BOTRADING SA (ASUNCIÓN PARAGUAY) REF.: YPFB OP FIN EXT GARANTIA SERIEDAD PROPUESTA PAC4783 SUMINISTRO HIDROCARBUROS LIQ 2025, FECHA VALOR 13/01/2025 LIB. 00513012005 YPFB-OPERACIONES EXTRAORDINARIAS USD</t>
  </si>
  <si>
    <t>AJUSTE COMPLEMENTARIO POR REVALORIZACION SALDOS DE ACTIVOS DE RESERVA Y OBLIGACIONES MONEDA EXTRANJERA (DOLARES) Saldo MO = -16810913.73 ;Bs/Mo: 6.86000000000 ;Saldo Bs: -115322868.20</t>
  </si>
  <si>
    <t>DEVOLUCIÓN DE FONDOS SOLICITUD 053560-22403 DE MINISTERIO DE PLANIFICACION DEL DESARROLLO REF.: TRANSF AL EXT CONSULTORA ALG GLOBAL INFRASTRUCTURE ADVISORS PRODUCTOS 3, 4, 4.1 CONTRATO 36/2019 ASESORIA TECNICA, SEGÚN R.D. NO.025/2023 LIB. 00066017001 MPD-$US PROYECTOS PARA PROMOCION DE INVERSIONES</t>
  </si>
  <si>
    <t>AJUSTE COMPLEMENTARIO POR REVALORIZACION SALDOS DE ACTIVOS DE RESERVA Y OBLIGACIONES MONEDA EXTRANJERA (DOLARES) Saldo MO = -17028204.04 ;Bs/Mo: 6.86000000000 ;Saldo Bs: -116813479.73</t>
  </si>
  <si>
    <t>PAGO A BID PRÉSTAMO 4710/BL-BO VCTO. 15-01-2025 POR CUENTA DE TGN , NTI. 019545 VALOR 15-01-2025 INTERESES USD 64.202,94 COMISIONES USD 163.522,43 CTA. 5970 CUENTA UNICA DEL TESORO DOLARES AMERICANOS LIB. 00099021001</t>
  </si>
  <si>
    <t>PAGO A IDA PRÉSTAMO 5745-BO VCTO. 15-01-2025 POR CUENTA DE TGN , NTI. 019538 VALOR 15-01-2025 CAPITAL USD 189.489,71 INTERESES USD 19.688,94 CTA. 5970 CUENTA UNICA DEL TESORO DOLARES AMERICANOS LIB. 00099021001</t>
  </si>
  <si>
    <t>PAGO A BID PRÉSTAMO 3536/BL-BO VCTO. 15-01-2025 POR CUENTA DE TGN , NTI. 019591 VALOR 15-01-2025 CAPITAL USD 1.009.271,45 INTERESES USD 750.847,21 CTA. 5970 CUENTA UNICA DEL TESORO DOLARES AMERICANOS LIB. 00099021001</t>
  </si>
  <si>
    <t>PAGO A BID PRÉSTAMO 3797/BL-BO VCTO. 15-01-2025 POR CUENTA DE TGN , NTI. 019596 VALOR 15-01-2025 CAPITAL USD 115.139,92 INTERESES USD 150.266,15 CTA. 5970 CUENTA UNICA DEL TESORO DOLARES AMERICANOS LIB. 00099021001</t>
  </si>
  <si>
    <t>PAGO A IDA PRÉSTAMO 5592-BO VCTO. 15-01-2025 POR CUENTA DE TGN, SEGUN NOTA MEFP/VTCP/DGCP/UODP/No 042/2025 DEL 14-01-2025, NTI. 019534 VALOR 15-01-2025 CAPITAL USD 1.406.435,73 CTA. 5970 CUENTA UNICA DEL TESORO DOLARES AMERICANOS LIB. 00099021001</t>
  </si>
  <si>
    <t>PAGO A BID PRÉSTAMO 5376/OC-BO VCTO. 15-01-2025 POR CUENTA DE TGN , NTI. 019641 VALOR 15-01-2025 INTERESES USD 7.132.957,11 COMISIONES USD 598.956,98 CTA. 5970 CUENTA UNICA DEL TESORO DOLARES AMERICANOS LIB. 00099021001</t>
  </si>
  <si>
    <t>PAGO A BID PRÉSTAMO 3797/BL-BO VCTO. 15-01-2025 POR CUENTA DE TGN , NTI. 019597 VALOR 15-01-2025 INTERESES USD 1.219,59 CTA. 5970 CUENTA UNICA DEL TESORO DOLARES AMERICANOS LIB. 00099021001</t>
  </si>
  <si>
    <t>AJUSTE COMPLEMENTARIO POR REVALORIZACION SALDOS DE ACTIVOS DE RESERVA Y OBLIGACIONES MONEDA EXTRANJERA (DOLARES) Saldo MO = -64378.40 ;Bs/Mo: 6.86000000000 ;Saldo Bs: -441635.80</t>
  </si>
  <si>
    <t>REGULARIZACION DE TRANSFERENCIA DEL EXTERIOR SEGUN SWIFT NO.337 DE FECHA 17/01/2025 ORDENANTE: YPFB ENERGIA DO BRASIL LTDA (BR/RIO DE JANEIRO) REF.: YPFB GARANTIA POR SUMINISTRO DE GAS NATURAL FECHA VALOR 7/01/2025 LIB. 00513012005 YPFB-OPERACIONES EXTRAORDINARIAS USD</t>
  </si>
  <si>
    <t>TRANSFERENCIA RECIBIDA DEL EXTERIOR SEGÚN MENSAJES SWIFT Nos. 804-803 (REM.EXT.) DE FECHA 17-01-2025 POR DESEMBOLSO DE FONPLATA PRÉSTAMO BOL 36/2023 ROC/5568425017FS//URI/DESEMB. NRO. 2 LIBRETA N° 00291034305 ABC-USD-MEJ. Y AMP. A 8 CARRILES CARRET.LP-OR.TR.SENKATA-APA</t>
  </si>
  <si>
    <t>AJUSTE COMPLEMENTARIO POR REVALORIZACION SALDOS DE ACTIVOS DE RESERVA Y OBLIGACIONES MONEDA EXTRANJERA (DOLARES) Saldo MO = -209361563.63 ;Bs/Mo: 6.86000000000 ;Saldo Bs: -1436220326.51</t>
  </si>
  <si>
    <t>AJUSTE COMPLEMENTARIO POR REVALORIZACION SALDOS DE ACTIVOS DE RESERVA Y OBLIGACIONES MONEDA EXTRANJERA (DOLARES) Saldo MO = -209031535.85 ;Bs/Mo: 6.86000000000 ;Saldo Bs: -1433956335.94</t>
  </si>
  <si>
    <t>PAGO A BID PRÉSTAMO 2460/BL-BO VCTO. 19-01-2025 POR CUENTA DE TGN , NTI. 019601 VALOR 21-01-2025 CAPITAL USD 69.439,65 INTERESES USD 45.028,17 CTA. 5970 CUENTA UNICA DEL TESORO DOLARES AMERICANOS LIB. 00099021001</t>
  </si>
  <si>
    <t>PAGO A EXIMBANK CHINA POPUL PRÉSTAMO PBC 2016 (22) 410 VCTO. 21-01-2025 POR CUENTA DE TGN , NTI. 019581 VALOR 21-01-2025 CAPITAL USD 10.752.500,00 INTERESES USD 2.636.621,62 CTA. 5970 CUENTA UNICA DEL TESORO DOLARES AMERICANOS LIB. 00099021001 REF. COMISION DEL BANQUERO</t>
  </si>
  <si>
    <t>PAGO A EXIMBANK CHINA POPUL PRÉSTAMO PBC 2017 (31) 457 VCTO. 21-01-2025 POR CUENTA DE ES-MUTUN, S/NOTAMEFP/VTCP/DGCP/UODP/No 053/2025 DEL 20-01-2025, VALOR 21-01-2025 CAPITAL USD 19.806.700,00 INTERESES USD 4.642.555,34 COMISIONES USD 137.624,07 CTA. 5970 CUENTA UNICA DEL TESORO DOLARES AMERICANOS LIB. 00099021001</t>
  </si>
  <si>
    <t>PAGO A EXIMBANK CHINA POPUL PRÉSTAMO PBC 2017 (31) 457 VCTO. 21-01-2025 POR CUENTA DE ES-MUTUN, S/NOTAMEFP/VTCP/DGCP/UODP/No 053/2025 DEL 20-01-2025, VALOR 21-01-2025 CAPITAL USD 19.806.700,00 INTERESES USD 4.642.555,34 COMISIONES USD 137.624,07 CTA. 5970 CUENTA UNICA DEL TESORO DOLARES AMERICANOS LIB. 00099021001 REF. COMISION DEL BANQUERO</t>
  </si>
  <si>
    <t>PAGO A EXIMBANK CHINA POPUL PRÉSTAMO PBC 2015 (08) 350 VCTO. 21-01-2025 POR CUENTA DE TGN , NTI. 019608 VALOR 21-01-2025 CAPITAL USD 27.355.555,56 INTERESES USD 4.284.346,57 COMISIONES USD 62.557,38 CTA. 5970 CUENTA UNICA DEL TESORO DOLARES AMERICANOS LIB. 00099021001 REF. COMISION DEL BANQUERO</t>
  </si>
  <si>
    <t>PAGO A EXIMBANK CHINA POPUL PRÉSTAMO PBC 2016 (38) 426 VCTO. 21-01-2025 POR CUENTA DE TGN , NTI. 019580 VALOR 21-01-2025 CAPITAL USD 20.122.742,04 INTERESES USD 4.619.559,18 CTA. 5970 CUENTA UNICA DEL TESORO DOLARES AMERICANOS LIB. 00099021001 REF. COMISION DEL BANQUERO</t>
  </si>
  <si>
    <t>AJUSTE COMPLEMENTARIO POR REVALORIZACION SALDOS DE ACTIVOS DE RESERVA Y OBLIGACIONES MONEDA EXTRANJERA (DOLARES) Saldo MO = -115302530.18 ;Bs/Mo: 6.86000000000 ;Saldo Bs: -790975357.01</t>
  </si>
  <si>
    <t>PAGO A BID PRÉSTAMO 3181/BL-BO VCTO. 23-01-2025 POR CUENTA DE TGN , NTI. 019594 VALOR 23-01-2025 CAPITAL USD 1.766.666,67 INTERESES USD 1.382.518,96 CTA. 5970 CUENTA UNICA DEL TESORO DOLARES AMERICANOS LIB. 00099021001</t>
  </si>
  <si>
    <t>TRANSFERENCIA DEL EXTERIOR SEGUN SWIFT NO.993 DE FECHA 23/01/2025 ORDENANTE: BOTRADING SA (ASUNCIÓN PARAGUAY) REF.: GARANTÍA DE SERIEDAD DE OFERTA PAC4782 SUMINISTRO DE CRUDO Y CONDENSADO AL MERCADO INTERNO 2025 SEGUNDA SELECC. FECHA VALOR 21/01/2025 LIB. 00513012005 YPFB-OPERACIONES EXTRAORDINARIAS USD</t>
  </si>
  <si>
    <t>AJUSTE COMPLEMENTARIO POR REVALORIZACION SALDOS DE ACTIVOS DE RESERVA Y OBLIGACIONES MONEDA EXTRANJERA (DOLARES) Saldo MO = -110401010.44 ;Bs/Mo: 6.86000000000 ;Saldo Bs: -757350931.61</t>
  </si>
  <si>
    <t>AJUSTE COMPLEMENTARIO POR REVALORIZACION SALDOS DE ACTIVOS DE RESERVA Y OBLIGACIONES MONEDA EXTRANJERA (DOLARES) Saldo MO = -110418973.47 ;Bs/Mo: 6.86000000000 ;Saldo Bs: -757474158.01</t>
  </si>
  <si>
    <t>AJUSTE COMPLEMENTARIO POR REVALORIZACION SALDOS DE ACTIVOS DE RESERVA Y OBLIGACIONES MONEDA EXTRANJERA (DOLARES) Saldo MO = -146452243.23 ;Bs/Mo: 6.86000000000 ;Saldo Bs: -1004662388.55</t>
  </si>
  <si>
    <t>PAGO A BID PRÉSTAMO 3060/BL-BO VCTO. 28-01-2025 POR CUENTA DE TGN , NTI. 019598 VALOR 28-01-2025 CAPITAL USD 883.236,01 INTERESES USD 560.586,91 CTA. 5970 CUENTA UNICA DEL TESORO DOLARES AMERICANOS LIB. 00099021001</t>
  </si>
  <si>
    <t>PAGO A BID PRÉSTAMO 2450/BL-BO VCTO. 28-01-2025 POR CUENTA DE TGN , NTI. 019542 VALOR 28-01-2025 CAPITAL USD 279.430,17 INTERESES USD 171.592,81 CTA. 5970 CUENTA UNICA DEL TESORO DOLARES AMERICANOS LIB. 00099021001</t>
  </si>
  <si>
    <t>AJUSTE COMPLEMENTARIO POR REVALORIZACION SALDOS DE ACTIVOS DE RESERVA Y OBLIGACIONES MONEDA EXTRANJERA (DOLARES) Saldo MO = -102712063.56 ;Bs/Mo: 6.86000000000 ;Saldo Bs: -704604756.03</t>
  </si>
  <si>
    <t>AJUSTE COMPLEMENTARIO POR REVALORIZACION SALDOS DE ACTIVOS DE RESERVA Y OBLIGACIONES MONEDA EXTRANJERA (DOLARES) Saldo MO = -102861386.25 ;Bs/Mo: 6.86000000000 ;Saldo Bs: -705629109.67</t>
  </si>
  <si>
    <t>TRANSFERENCIA RECIBIDA DEL EXTERIOR SEGÚN MENSAJES SWIFT Nos. 1598-1600 (REM.EXT.) DE FECHA 30-01-2025 POR DESEMBOLSO DE BIRF PRÉSTAMO 8552-BO 47 LIBRETA N° 00291014371 ABC-USD-8552-BO.PROY. DESARROLLO DE CAPACIDADES EN EL SECTOR VIAL</t>
  </si>
  <si>
    <t>AJUSTE COMPLEMENTARIO POR REVALORIZACION SALDOS DE ACTIVOS DE RESERVA Y OBLIGACIONES MONEDA EXTRANJERA (DOLARES) Saldo MO = -104469276.56 ;Bs/Mo: 6.86000000000 ;Saldo Bs: -716659237.21</t>
  </si>
  <si>
    <t>De: 00099021001 A:00086107011 Transferencia de Recursos a solicitud de la Unidad de Coordinación de Programa Piloto de Resiliencia Climática dependiente del Ministerio de Medio Ambiente y Agua mediante nota CITE: UCP-PPRC-UADM-0001-CAR/25 (</t>
  </si>
  <si>
    <t>De: 00086011109 A:00066011102 Débito Automático (DA) según CITE: MPD/VIPFE/DGPP/UP-NE 2385/2024, Inf. Legal MPD/VIPFE/DGPP/UP-INF 0885/2024 e Inf. Técnico MPD/VIPFE/DGPP/UP-INF 0865/2024 y la nota de la DGAJ del MEFP que recomienda la viabi</t>
  </si>
  <si>
    <t>De: 00287102007 A:00099021001 Transferencia de recursos a favor del Tesoro General de la Nación a solicitud del Fondo Nacional de Inversión Productiva y Social mediante nota CITE: FPS/GFA/UFI/TES/TRL/0013/2025 por concepto de multas, corre</t>
  </si>
  <si>
    <t>De: 00099021001 A:00291034302 Transferencia de recursos a solicitud de la Administradora Boliviana de Carreteras mediante nota CITE: ABC/GNA/SAF/ATE/2025-0066 (operación bimonetaria), para el pago a beneficiarios (TC 6,86) H.R 2025-02056-R.</t>
  </si>
  <si>
    <t>00291034302</t>
  </si>
  <si>
    <t>De: 00099021001 A:00291034305 Transferencia de recursos a solicitud de la Administradora Boliviana de Carreteras mediante nota CITE: ABC/GNA/SAF/ATE/2025-0066 (operación bimonetaria), para el pago a beneficiarios (TC 6,86) H.R 2025-02056-R.</t>
  </si>
  <si>
    <t>00291034305</t>
  </si>
  <si>
    <t>De: 00099021001 A:00291034303 Transferencia de recursos a solicitud de la Administradora Boliviana de Carreteras mediante nota CITE: ABC/GNA/SAF/ATE/2025-0066 (operación bimonetaria), para el pago a beneficiarios (TC 6,86) H.R 2025-02056-R.</t>
  </si>
  <si>
    <t>00291034303</t>
  </si>
  <si>
    <t>De: 00389012001 A:00099021001 Transferencia de recursos a solicitud de la Dirección General de Administración y Finanzas Territoriales mediante nota interna CITE: MEFP/VTCP/DGAFT/USCFT/N°9/2025, por concepto de recuperaciones de la deuda em</t>
  </si>
  <si>
    <t>De: 00046024103 A:00099021001 Transferencia de recursos a solicitud del Ministerio de Salud y Deportes (MSyD) mediante nota CITE: MSyD/DGAA/UF/TES/CE/22/2025 Informes Técnicos MSyD/DGAA/UF/TES/IT/6/2025, MSyD/VGSNS/PTLS/IT/20/2025 del MSyD</t>
  </si>
  <si>
    <t>De: 00046024403 A:00099021001 Transferencia de recursos a solicitud del Ministerio de Salud y Deportes (MSyD) mediante nota CITE: MSyD/DGAA/UF/TES/CE/22/2025 Informes Técnicos MSyD/DGAA/UF/TES/IT/6/2025, MSyD/VGSNS/PTLS/IT/20/2025 del MSyD</t>
  </si>
  <si>
    <t>00086014407</t>
  </si>
  <si>
    <t>De: 00086014407 A:00099021001 Transferencia de Recursos a solicitud del Ministerio de Medio Ambiente y Agua mediante nota CITE: MMAYA/DGAA N°025/2025, por concepto de deposito erróneo, correspondiente a saldos no ejecutados del Proyecto Ma</t>
  </si>
  <si>
    <t>De: 00099021001 A:00066047003 Transferencia de recursos a solicitud del Ministerio de Planificación del Desarrollo mediante nota CITE: MPD/VIPFE/DGPP/UP-NE 0140/2025 (operación bimonetaria) destinados al financiamiento de Estudios de Diseño</t>
  </si>
  <si>
    <t>De: 00099021001 A:00348018003 Transferencia de recursos a solicitud de la Autoridad Plurinacional de la Madre Tierra dependiente del Ministerio de Medio Ambiente y Agua mediante nota CITE: APMT/DAF/CAR/0034/25 (operación bimonetaria), para</t>
  </si>
  <si>
    <t>De: 00389012001 A:00099021001 Transferencia de recursos a solicitud de la Dirección General de Administración y Finanzas Territoriales mediante nota interna CITE: MEFP/VTCP/DGAFT/USCFT/N°28/2025, por concepto de actualización del cronograma</t>
  </si>
  <si>
    <t>De: 00086107002 A:00099021001 Transferencia de Recursos a solicitud de la Unidad de Coordinación de Programa Piloto de Resiliencia Climática dependiente del Ministerio de Medio Ambiente y Agua mediante nota CITE: UCP-PPRC-UADM-0001-CAR/25 (</t>
  </si>
  <si>
    <t>00291034301</t>
  </si>
  <si>
    <t>De: 00291034301 A:00099021001 Transferencia de recursos a solicitud de la Administradora Boliviana de Carreteras mediante nota CITE: ABC/GNA/SAF/ATE/2025-0066 (operación bimonetaria), para el pago a beneficiarios (TC 6,86) H.R 2025-02056-R.</t>
  </si>
  <si>
    <t>00291034304</t>
  </si>
  <si>
    <t>De: 00291034304 A:00099021001 Transferencia de recursos a solicitud de la Administradora Boliviana de Carreteras mediante nota CITE: ABC/GNA/SAF/ATE/2025-0066 (operación bimonetaria), para el pago a beneficiarios (TC 6,86) H.R 2025-02056-R.</t>
  </si>
  <si>
    <t>De: 00291034302 A:00099021001 Transferencia de recursos a solicitud de la Administradora Boliviana de Carreteras mediante nota CITE: ABC/GNA/SAF/ATE/2025-0066 (operación bimonetaria), para el pago a beneficiarios (TC 6,86) H.R 2025-02056-R.</t>
  </si>
  <si>
    <t>De: 00348018001 A:00099021001 Transferencia de recursos a solicitud de la Autoridad Plurinacional de la Madre Tierra dependiente del Ministerio de Medio Ambiente y Agua mediante nota CITE: APMT/DAF/CAR/0034/25 (operación bimonetaria), para</t>
  </si>
  <si>
    <t>De: 00066047001 A:00099021001 Transferencia de recursos a solicitud del Ministerio de Planificación del Desarrollo mediante nota CITE: MPD/VIPFE/DGPP/UP-NE 0140/2025 (operación bimonetaria) destinados al financiamiento de Estudios de Diseño</t>
  </si>
  <si>
    <t>10000009603619</t>
  </si>
  <si>
    <t xml:space="preserve">MIN. EDUCACION - ESFM SIMON BOLIVAR </t>
  </si>
  <si>
    <t>10000004669377</t>
  </si>
  <si>
    <t>MIN.EDUCACION - ENSAF</t>
  </si>
  <si>
    <t>10000029113482</t>
  </si>
  <si>
    <t>MIN. EDU. - ESFM ENRIQUE FINOT - RECAUDADORA</t>
  </si>
  <si>
    <t>10000029699276</t>
  </si>
  <si>
    <t>MINISTERIO DE EDUCACIÓN - ESFM CLARA PARADA DE PINTO</t>
  </si>
  <si>
    <t>10000052462939</t>
  </si>
  <si>
    <t>MIN. EDUCACION - ESFM RIBERALTA</t>
  </si>
  <si>
    <t>10000052457873</t>
  </si>
  <si>
    <t>MINISTERIO DE EDUCACIÓN - MIN.EDUCACION -ESFM MULTIETNICA INDIGENA DE CONCEPCION</t>
  </si>
  <si>
    <t>10000052456172</t>
  </si>
  <si>
    <t>MINISTERIO DE EDUCACIÓN - ESFM "RAFAEL CHAVEZ ORTIZ" - PORTACHUELO</t>
  </si>
  <si>
    <t>10000051920342</t>
  </si>
  <si>
    <t>MIN. EDUCACIÓN - ESFM PLURIÉTNICA DEL ORIENTE Y CHACO - RECAUDADORA</t>
  </si>
  <si>
    <t>10000003575830</t>
  </si>
  <si>
    <t>MSD - BONO MADRE NIÑO-NIÑA JUANA AZURDUY</t>
  </si>
  <si>
    <t>10000004737067</t>
  </si>
  <si>
    <t>MTEPS - DIRECCION GENERAL DE SERVICIO CIVIL</t>
  </si>
  <si>
    <t>10000030955576</t>
  </si>
  <si>
    <t>SEDEM-ECEBOL-RECAUDADORA GESTIÓN OPERATIVA</t>
  </si>
  <si>
    <t>10000028449820</t>
  </si>
  <si>
    <t>ASUSS - CUENTA CORRIENTE FISCAL - RECAUDADORA</t>
  </si>
  <si>
    <t>10000046351502</t>
  </si>
  <si>
    <t>EMAPA - VENTA DE PRODUCTOS</t>
  </si>
  <si>
    <t>4456069001</t>
  </si>
  <si>
    <t xml:space="preserve">TRANSFERENCIAS -SIN </t>
  </si>
  <si>
    <t>5123069001</t>
  </si>
  <si>
    <t xml:space="preserve">TGN-RECAUDACION AUTORIDAD DE IMPUGNACION TRIBUTARIA </t>
  </si>
  <si>
    <t>TRL 
Débito</t>
  </si>
  <si>
    <t>TRL
Crédito</t>
  </si>
  <si>
    <t>NTE - DEBITO</t>
  </si>
  <si>
    <t>NTE - CREDITO</t>
  </si>
  <si>
    <t>TRC</t>
  </si>
  <si>
    <t>Archivo de Ordenes de Transferencias Bancarias mediante SPT</t>
  </si>
  <si>
    <t>ARC Archivo de Ordenes de Transferencias Bancarias mediante SPT</t>
  </si>
  <si>
    <t>• Corresponden a transferencias realizadas a través del Sistema de Pagos del Tesoro (SPT) por entidades de niveles subnacionales.</t>
  </si>
  <si>
    <t>• Se regularizan en el SIGEP mediante comprobantes presupuestarios C-21's por el reconocimiento del ingreso o para la reversión de comprobantes de pago C-31's.</t>
  </si>
  <si>
    <t>O22558960002</t>
  </si>
  <si>
    <t>O22558970002</t>
  </si>
  <si>
    <t>O22559140002</t>
  </si>
  <si>
    <t>B22557480002</t>
  </si>
  <si>
    <t>B22557490002</t>
  </si>
  <si>
    <t>B22558250002</t>
  </si>
  <si>
    <t>B22558350002</t>
  </si>
  <si>
    <t>B22558320002</t>
  </si>
  <si>
    <t>B22558330002</t>
  </si>
  <si>
    <t>B22558340002</t>
  </si>
  <si>
    <t>B22558360002</t>
  </si>
  <si>
    <t>O22563190002</t>
  </si>
  <si>
    <t>O22563410002</t>
  </si>
  <si>
    <t>O22564270002</t>
  </si>
  <si>
    <t>O22564280002</t>
  </si>
  <si>
    <t>B22563450002</t>
  </si>
  <si>
    <t>B22563470002</t>
  </si>
  <si>
    <t>Q21648850002</t>
  </si>
  <si>
    <t>S11186420003</t>
  </si>
  <si>
    <t>O22566550002</t>
  </si>
  <si>
    <t>O22566750002</t>
  </si>
  <si>
    <t>O22566760002</t>
  </si>
  <si>
    <t>O22566770002</t>
  </si>
  <si>
    <t>O22566800002</t>
  </si>
  <si>
    <t>O22566990002</t>
  </si>
  <si>
    <t>O22567050002</t>
  </si>
  <si>
    <t>O22567140002</t>
  </si>
  <si>
    <t>O22567440002</t>
  </si>
  <si>
    <t>B22566730002</t>
  </si>
  <si>
    <t>S11187370003</t>
  </si>
  <si>
    <t>S11186990003</t>
  </si>
  <si>
    <t>G30211420003</t>
  </si>
  <si>
    <t>Q21666790002</t>
  </si>
  <si>
    <t>Q21666780002</t>
  </si>
  <si>
    <t>Q21666820002</t>
  </si>
  <si>
    <t>S11188410003</t>
  </si>
  <si>
    <t>O22573980002</t>
  </si>
  <si>
    <t>O22574280002</t>
  </si>
  <si>
    <t>B22574020002</t>
  </si>
  <si>
    <t>B22574650002</t>
  </si>
  <si>
    <t>Q21671510002</t>
  </si>
  <si>
    <t>J06276670002</t>
  </si>
  <si>
    <t>O22578500002</t>
  </si>
  <si>
    <t>O22579160002</t>
  </si>
  <si>
    <t>O22579190002</t>
  </si>
  <si>
    <t>O22579470002</t>
  </si>
  <si>
    <t>B22578640002</t>
  </si>
  <si>
    <t>B22578650002</t>
  </si>
  <si>
    <t>B22578660002</t>
  </si>
  <si>
    <t>B22578670002</t>
  </si>
  <si>
    <t>B22578690002</t>
  </si>
  <si>
    <t>B22578710002</t>
  </si>
  <si>
    <t>Q21680500002</t>
  </si>
  <si>
    <t>Q21680530002</t>
  </si>
  <si>
    <t>O22582010002</t>
  </si>
  <si>
    <t>B22582620002</t>
  </si>
  <si>
    <t>B22582630002</t>
  </si>
  <si>
    <t>B22582650002</t>
  </si>
  <si>
    <t>S11190610003</t>
  </si>
  <si>
    <t>O22585640002</t>
  </si>
  <si>
    <t>O22585810002</t>
  </si>
  <si>
    <t>O22586070002</t>
  </si>
  <si>
    <t>B22586010002</t>
  </si>
  <si>
    <t>B22586240002</t>
  </si>
  <si>
    <t>S11191880003</t>
  </si>
  <si>
    <t>S11192240003</t>
  </si>
  <si>
    <t>O22589900002</t>
  </si>
  <si>
    <t>O22590000002</t>
  </si>
  <si>
    <t>O22590580002</t>
  </si>
  <si>
    <t>O22590670002</t>
  </si>
  <si>
    <t>O22590680002</t>
  </si>
  <si>
    <t>O22591900002</t>
  </si>
  <si>
    <t>Q21703970002</t>
  </si>
  <si>
    <t>S11193370003</t>
  </si>
  <si>
    <t>S11193380003</t>
  </si>
  <si>
    <t>S11193420003</t>
  </si>
  <si>
    <t>S11193440003</t>
  </si>
  <si>
    <t>S11193670003</t>
  </si>
  <si>
    <t>O22594560002</t>
  </si>
  <si>
    <t>O22594850002</t>
  </si>
  <si>
    <t>O22595650002</t>
  </si>
  <si>
    <t>O22596040002</t>
  </si>
  <si>
    <t>B22594000002</t>
  </si>
  <si>
    <t>B22594020002</t>
  </si>
  <si>
    <t>B22594910002</t>
  </si>
  <si>
    <t>B22594930002</t>
  </si>
  <si>
    <t>Q21710220002</t>
  </si>
  <si>
    <t>Q21710240002</t>
  </si>
  <si>
    <t>Q21710250002</t>
  </si>
  <si>
    <t>S11194500003</t>
  </si>
  <si>
    <t>O22598450002</t>
  </si>
  <si>
    <t>O22599880002</t>
  </si>
  <si>
    <t>O22599890002</t>
  </si>
  <si>
    <t>O22600110002</t>
  </si>
  <si>
    <t>O22600160002</t>
  </si>
  <si>
    <t>B22598310002</t>
  </si>
  <si>
    <t>B22598330002</t>
  </si>
  <si>
    <t>B22598650002</t>
  </si>
  <si>
    <t>Q21719280002</t>
  </si>
  <si>
    <t>G30337430002</t>
  </si>
  <si>
    <t>G30337440002</t>
  </si>
  <si>
    <t>G30337450002</t>
  </si>
  <si>
    <t>O22602380002</t>
  </si>
  <si>
    <t>O22603250002</t>
  </si>
  <si>
    <t>B22602140002</t>
  </si>
  <si>
    <t>B22602620002</t>
  </si>
  <si>
    <t>B22602650002</t>
  </si>
  <si>
    <t>B22602780002</t>
  </si>
  <si>
    <t>B22602820002</t>
  </si>
  <si>
    <t>B22602830002</t>
  </si>
  <si>
    <t>J06284890002</t>
  </si>
  <si>
    <t>Q21726690002</t>
  </si>
  <si>
    <t>Q21726700002</t>
  </si>
  <si>
    <t>Q21726710002</t>
  </si>
  <si>
    <t>Q21726720002</t>
  </si>
  <si>
    <t>Q21726740002</t>
  </si>
  <si>
    <t>Q21726750002</t>
  </si>
  <si>
    <t>Q21726770002</t>
  </si>
  <si>
    <t>Q21726780002</t>
  </si>
  <si>
    <t>S11196410002</t>
  </si>
  <si>
    <t>S11196420001</t>
  </si>
  <si>
    <t>G30357460003</t>
  </si>
  <si>
    <t>G30359290002</t>
  </si>
  <si>
    <t>S11196280003</t>
  </si>
  <si>
    <t>O22606180002</t>
  </si>
  <si>
    <t>G30364150003</t>
  </si>
  <si>
    <t>G30364160003</t>
  </si>
  <si>
    <t>Q21730240002</t>
  </si>
  <si>
    <t>Q21735040002</t>
  </si>
  <si>
    <t>G30377600004</t>
  </si>
  <si>
    <t>S11197840003</t>
  </si>
  <si>
    <t>O22610130002</t>
  </si>
  <si>
    <t>O22611340002</t>
  </si>
  <si>
    <t>O22611360002</t>
  </si>
  <si>
    <t>O22612190002</t>
  </si>
  <si>
    <t>O22612340002</t>
  </si>
  <si>
    <t>B22610720002</t>
  </si>
  <si>
    <t>B22610870002</t>
  </si>
  <si>
    <t>B22610900002</t>
  </si>
  <si>
    <t>B22611160002</t>
  </si>
  <si>
    <t>B22611180002</t>
  </si>
  <si>
    <t>Q21745270002</t>
  </si>
  <si>
    <t>S11198300001</t>
  </si>
  <si>
    <t>S11198290004</t>
  </si>
  <si>
    <t>S11198780003</t>
  </si>
  <si>
    <t>S11198840003</t>
  </si>
  <si>
    <t>O22615060002</t>
  </si>
  <si>
    <t>O22615900002</t>
  </si>
  <si>
    <t>O22616240002</t>
  </si>
  <si>
    <t>B22614820002</t>
  </si>
  <si>
    <t>G30400240003</t>
  </si>
  <si>
    <t>G30401900004</t>
  </si>
  <si>
    <t>S11199660003</t>
  </si>
  <si>
    <t>S11199390001</t>
  </si>
  <si>
    <t>S11199390003</t>
  </si>
  <si>
    <t>S11199740003</t>
  </si>
  <si>
    <t>O22620140002</t>
  </si>
  <si>
    <t>O22621090002</t>
  </si>
  <si>
    <t>O22621100002</t>
  </si>
  <si>
    <t>B22619880002</t>
  </si>
  <si>
    <t>B22619830002</t>
  </si>
  <si>
    <t>B22619850002</t>
  </si>
  <si>
    <t>B22619870002</t>
  </si>
  <si>
    <t>B22619910002</t>
  </si>
  <si>
    <t>Q21758430002</t>
  </si>
  <si>
    <t>S11200750003</t>
  </si>
  <si>
    <t>S11201010003</t>
  </si>
  <si>
    <t>S11200850003</t>
  </si>
  <si>
    <t>G30423650003</t>
  </si>
  <si>
    <t>S11203630001</t>
  </si>
  <si>
    <t>S11203630003</t>
  </si>
  <si>
    <t>S11204130003</t>
  </si>
  <si>
    <t>S11204320003</t>
  </si>
  <si>
    <t>O22624320002</t>
  </si>
  <si>
    <t>O22624380002</t>
  </si>
  <si>
    <t>O22624420002</t>
  </si>
  <si>
    <t>J06287630002</t>
  </si>
  <si>
    <t>J06287610002</t>
  </si>
  <si>
    <t>J06287620002</t>
  </si>
  <si>
    <t>J06287640002</t>
  </si>
  <si>
    <t>J06287650002</t>
  </si>
  <si>
    <t>J06287660002</t>
  </si>
  <si>
    <t>J06287670002</t>
  </si>
  <si>
    <t>J06287680002</t>
  </si>
  <si>
    <t>J06287690002</t>
  </si>
  <si>
    <t>J06287700002</t>
  </si>
  <si>
    <t>J06287710002</t>
  </si>
  <si>
    <t>J06287720002</t>
  </si>
  <si>
    <t>J06287730002</t>
  </si>
  <si>
    <t>J06287740002</t>
  </si>
  <si>
    <t>J06287780002</t>
  </si>
  <si>
    <t>J06287750002</t>
  </si>
  <si>
    <t>J06287760002</t>
  </si>
  <si>
    <t>J06287770002</t>
  </si>
  <si>
    <t>J06287790002</t>
  </si>
  <si>
    <t>J06287800002</t>
  </si>
  <si>
    <t>J06287810002</t>
  </si>
  <si>
    <t>J06287820002</t>
  </si>
  <si>
    <t>J06287830002</t>
  </si>
  <si>
    <t>G30441610003</t>
  </si>
  <si>
    <t>S11206080001</t>
  </si>
  <si>
    <t>S11206080003</t>
  </si>
  <si>
    <t>S11206170001</t>
  </si>
  <si>
    <t>S11206230001</t>
  </si>
  <si>
    <t>S11206280003</t>
  </si>
  <si>
    <t>S11206310003</t>
  </si>
  <si>
    <t>S11206330003</t>
  </si>
  <si>
    <t>S11206290003</t>
  </si>
  <si>
    <t>O22629440002</t>
  </si>
  <si>
    <t>O22630320002</t>
  </si>
  <si>
    <t>O22630450002</t>
  </si>
  <si>
    <t>B22627530002</t>
  </si>
  <si>
    <t>B22628550002</t>
  </si>
  <si>
    <t>B22628560002</t>
  </si>
  <si>
    <t>B22628580002</t>
  </si>
  <si>
    <t>G30450220004</t>
  </si>
  <si>
    <t>G30450220001</t>
  </si>
  <si>
    <t>S11207220003</t>
  </si>
  <si>
    <t>Q21776880002</t>
  </si>
  <si>
    <t>S11207580003</t>
  </si>
  <si>
    <t>S11207610003</t>
  </si>
  <si>
    <t>S11207620003</t>
  </si>
  <si>
    <t>O22633280002</t>
  </si>
  <si>
    <t>O22633780002</t>
  </si>
  <si>
    <t>O22633800002</t>
  </si>
  <si>
    <t>O22634210002</t>
  </si>
  <si>
    <t>O22634370002</t>
  </si>
  <si>
    <t>B22633720002</t>
  </si>
  <si>
    <t>J06288880002</t>
  </si>
  <si>
    <t>J06288890002</t>
  </si>
  <si>
    <t>J06288920002</t>
  </si>
  <si>
    <t>J06288930002</t>
  </si>
  <si>
    <t>J06288950002</t>
  </si>
  <si>
    <t>J06288960002</t>
  </si>
  <si>
    <t>J06288990002</t>
  </si>
  <si>
    <t>J06289000002</t>
  </si>
  <si>
    <t>Q21783500002</t>
  </si>
  <si>
    <t>Q21783530002</t>
  </si>
  <si>
    <t>G30477300003</t>
  </si>
  <si>
    <t>G30477320003</t>
  </si>
  <si>
    <t>G30477310003</t>
  </si>
  <si>
    <t>S11209830003</t>
  </si>
  <si>
    <t>J06289660002</t>
  </si>
  <si>
    <t>J06289680002</t>
  </si>
  <si>
    <t>J06289690002</t>
  </si>
  <si>
    <t>J06289750002</t>
  </si>
  <si>
    <t>J06289770002</t>
  </si>
  <si>
    <t>J06289830002</t>
  </si>
  <si>
    <t>J06289810002</t>
  </si>
  <si>
    <t>J06289820002</t>
  </si>
  <si>
    <t>J06289840002</t>
  </si>
  <si>
    <t>J06289860002</t>
  </si>
  <si>
    <t>J06289890002</t>
  </si>
  <si>
    <t>J06289900002</t>
  </si>
  <si>
    <t>J06289930002</t>
  </si>
  <si>
    <t>J06289950002</t>
  </si>
  <si>
    <t>J06289980002</t>
  </si>
  <si>
    <t>J06289990002</t>
  </si>
  <si>
    <t>S11209840003</t>
  </si>
  <si>
    <t>S11209990003</t>
  </si>
  <si>
    <t>O22638450002</t>
  </si>
  <si>
    <t>O22638820002</t>
  </si>
  <si>
    <t>O22638830002</t>
  </si>
  <si>
    <t>O22639360002</t>
  </si>
  <si>
    <t>B22638730002</t>
  </si>
  <si>
    <t>B22639050002</t>
  </si>
  <si>
    <t>B22639090002</t>
  </si>
  <si>
    <t>B22639110002</t>
  </si>
  <si>
    <t>G30492250002</t>
  </si>
  <si>
    <t>S11211740003</t>
  </si>
  <si>
    <t>S11211070004</t>
  </si>
  <si>
    <t>S11211300004</t>
  </si>
  <si>
    <t>S11211400004</t>
  </si>
  <si>
    <t>S11211420001</t>
  </si>
  <si>
    <t>S11211470004</t>
  </si>
  <si>
    <t>S11211620001</t>
  </si>
  <si>
    <t>S11211800003</t>
  </si>
  <si>
    <t>00099021001 DEPOSITO DE EFECTIVO, DEPOSITANTE: CAMARA DE SENADORES, CONCEPTO: DEVOLUCION DE PAGO EN EXCESO PREVENTIVO N°2186, CUENTA DE DEPOSITO: CUENTA UNICA DEL TESORO</t>
  </si>
  <si>
    <t>00099021001 DEPOSITO DE EFECTIVO, DEPOSITANTE: CAMARA DE SENADORES, CONCEPTO: DEVOLUCION DE PAGO EN EXCESO PREVENTIVO N°2249, CUENTA DE DEPOSITO: CUENTA UNICA DEL TESORO</t>
  </si>
  <si>
    <t>00526012001 DEPOSITO DE EFECTIVO, DEPOSITANTE: DAVID OSCAR LAURA MAMANI, CONCEPTO: DEVOLUCION FONDOS EN AVANCE BOLIVIA TV, CUENTA DE DEPOSITO: CUENTA UNICA DEL TESORO</t>
  </si>
  <si>
    <t>00015011108 DEP.DE CHEQ.AJENOS,RET.DE CAM.,CONCEPTO: DEP. A LA CUT,DEP.: MINISTERIO DE GOBIERNO , PROCEDENCIA: BANCO UNION S.A., CHEQUE: 52520, FECHA DE EMISION:28/01/2025</t>
  </si>
  <si>
    <t>00015011108 DEP.DE CHEQ.AJENOS,RET.DE CAM.,CONCEPTO: DEP. A LA CUT,DEP.: MINISTERIO DE GOBIERNO , PROCEDENCIA: BANCO UNION S.A., CHEQUE: 52519, FECHA DE EMISION:28/01/2025</t>
  </si>
  <si>
    <t>00099021001 DEP.DE CHEQ.AJENOS,RET.DE CAM.,CONCEPTO: DEVOLUCION SALDOS,DEP.: ALIANZAS RURALES , PROCEDENCIA: BANCO UNION S.A., CHEQUE: 365, FECHA DE EMISION:30/01/2025</t>
  </si>
  <si>
    <t>00099021001 DEP.DE CHEQ.AJENOS,RET.DE CAM.,CONCEPTO: DEVOLUCION SALDOS,DEP.: ALIANZAS RURALES , PROCEDENCIA: BANCO UNION S.A., CHEQUE: 361, FECHA DE EMISION:16/01/2025</t>
  </si>
  <si>
    <t>00099021001 DEP.DE CHEQ.AJENOS,RET.DE CAM.,CONCEPTO: DEVOLUCION SALDOS,DEP.: ALIANZAS RURALES , PROCEDENCIA: BANCO UNION S.A., CHEQUE: 362, FECHA DE EMISION:21/01/2025</t>
  </si>
  <si>
    <t>00291012008 DEP.DE CHEQ.AJENOS,RET.DE CAM.,CONCEPTO: DEPÓSITO,DEP.: JHONNY CARLOS QUINTELA AYALA , PROCEDENCIA: BANCO UNION S.A., CHEQUE: 213468, FECHA DE EMISION:03/02/2025</t>
  </si>
  <si>
    <t>00099021001 DEP.DE CHEQ.AJENOS,RET.DE CAM.,CONCEPTO: DEVOLUCION SALDOS,DEP.: ALIANZAS RURALES , PROCEDENCIA: BANCO UNION S.A., CHEQUE: 363, FECHA DE EMISION:21/01/2025</t>
  </si>
  <si>
    <t>00291012008 DEP.DE CHEQ.AJENOS,RET.DE CAM.,CONCEPTO: DEPÓSITO,DEP.: JHONNY CARLOS QUINTELA AYALA , PROCEDENCIA: BANCO UNION S.A., CHEQUE: 213469, FECHA DE EMISION:03/02/2025</t>
  </si>
  <si>
    <t>00099021001 DEPOSITO DE EFECTIVO, DEPOSITANTE: MARIA ESTELA MACHACA LEANDRO, CONCEPTO: DEVOLUCION DE SUELDO JULIO 2024, CUENTA DE DEPOSITO: CUENTA UNICA DEL TESORO/DJBR</t>
  </si>
  <si>
    <t>00099021001 DEPOSITO DE EFECTIVO, DEPOSITANTE: LUIS FRANCISCO ORELLANA ESPINOZA, CONCEPTO: SALDO CONSTRUCCION, CUENTA DE DEPOSITO: CUENTA UNICA DEL TESORO</t>
  </si>
  <si>
    <t>00099021001 DEPOSITO DE EFECTIVO, DEPOSITANTE: LUIS FRANCISCO ORELLANA ESPINOZA, CONCEPTO: COSTO TERRENO SEGUN CUADRO COMIBOL, CUENTA DE DEPOSITO: CUENTA UNICA DEL TESORO</t>
  </si>
  <si>
    <t>00081011108 DEP.DE CHEQ.AJENOS,RET.DE CAM.,CONCEPTO: RECUPERACION DE ACREENCIAS NUREJ 2019 4904,DEP.: NINNET DIVY ESPEJO ANDRADE , PROCEDENCIA: BANCO UNION S.A., CHEQUE: 24196, FECHA DE EMISION:07/01/2025</t>
  </si>
  <si>
    <t>00081011108 DEP.DE CHEQ.AJENOS,RET.DE CAM.,CONCEPTO: RECUPERACION DE ACREENCIAS NUREJ 2011 25978,DEP.: NINNET DIVY ESPEJO ANDRADE , PROCEDENCIA: BANCO UNION S.A., CHEQUE: 24212, FECHA DE EMISION:10/01/2025</t>
  </si>
  <si>
    <t>NUMERO DE LIBRETA CUT: 00291012002 OPERACIÓN E18 TRANSFERENCIA DEL SISTEMA FINANCIERO POR CUENTA DE TERCEROS A LA CUT TRANSFERENCIA POR RECLAMACION NO. SPP-000096 POLIZA SPP-033474 BENEFICIARIO ADMINISTRADORA BOLIVIANA DE CARRETERAS</t>
  </si>
  <si>
    <t>||TRANSFERENCIA DE FONDOS S/G MENSAJE SWIFT NRO. 1754 EN ATENCIÓN A NOTA: DGAC/DAF/FIN/NE-0008/25 (HRE-TGL-2025-1866) ENVIADO POR LA DIRECCIÓN GENERAL DE AERONÁUTICA CIVIL (SECTOR PÚBLICO). DEBITO DE LA LIBRETA 00117012001 DGAC, REPOSICIÓN ÚTILES DE ESCRITORIO.</t>
  </si>
  <si>
    <t>00133012001 DEPOSITO DE EFECTIVO, DEPOSITANTE: ARON ESPINOZA OLIVER, CONCEPTO: SALDO SEMBRANDO ESPERANZA, CUENTA DE DEPOSITO: CUENTA UNICA DEL TESORO</t>
  </si>
  <si>
    <t>00015011108 DEPOSITO DE EFECTIVO, DEPOSITANTE: MINISTERIO DE GOBIERNO, CONCEPTO: DEV. RECURSOS, CUENTA DE DEPOSITO: CUENTA UNICA DEL TESORO</t>
  </si>
  <si>
    <t>00291012002 DEPOSITO DE EFECTIVO, DEPOSITANTE: DRINA ISABEL CHOQUE DEL CARPIO, CONCEPTO: EXTRAVIO DE CREDENCIAL, CUENTA DE DEPOSITO: CUENTA UNICA DEL TESORO</t>
  </si>
  <si>
    <t>00081011101 DEPOSITO DE EFECTIVO, DEPOSITANTE: WILFREDO EDGAR RAMIREZ CHOQUE, CONCEPTO: DEPÓSITO EXTRAVIO CREDENCIAL, CUENTA DE DEPOSITO: CUENTA UNICA DEL TESORO</t>
  </si>
  <si>
    <t>00099021001 DEPOSITO DE EFECTIVO, DEPOSITANTE: VICENTE JERRY RIVEROS MORN, CONCEPTO: DEVOLUCION, CUENTA DE DEPOSITO: CUENTA UNICA DEL TESORO</t>
  </si>
  <si>
    <t>00099021001 DEPOSITO DE EFECTIVO, DEPOSITANTE: JAIME ROCHA BALDERRAMA, CONCEPTO: PAGO DE TERRENO, CUENTA DE DEPOSITO: CUENTA UNICA DEL TESORO</t>
  </si>
  <si>
    <t>00081011101 DEPOSITO DE EFECTIVO, DEPOSITANTE: PEGGY NERY BARRIENTOS SAN MILLAN, CONCEPTO: DEPÓSITO POR EXTRAVIO DE CREDENCIAL MOPSV, CUENTA DE DEPOSITO: CUENTA UNICA DEL TESORO</t>
  </si>
  <si>
    <t>00015011108 DEP.DE CHEQ.AJENOS,RET.DE CAM.,CONCEPTO: DEP A LA CUT,DEP.: MINISTERIO DE GOBIERNO , PROCEDENCIA: BANCO UNION S.A., CHEQUE: 2364, FECHA DE EMISION:31/01/2025</t>
  </si>
  <si>
    <t>||TRANSFERENCIA DE FONDOS S/G MENSAJE SWIFT NRO. 1851, DE LA FECHA Y NOTA CITE DGAC/DAF/FIN/NE-0008/25 DE F.29.01.2025 (HRE-TGL-1866) DE LA DIRECCION GENERAL DE AERONAUTICA CIVIL (SECTOR PÚBLICO). DEBITO DE LA LIBRETA 00117012001 DGAC, REPOSICIÓN DE ÚTILES DE ESCRITORIO</t>
  </si>
  <si>
    <t>||TRANSFERENCIA DE FONDOS S/G MENSAJES SWIFT NROS. 1795 Y 1794 DE LA FECHA Y NOTA CITE DGAC/DAF/FIN/NE-008/25 DE F.29.01.2025 (HRE-TGL-1866) DE LA DIRECCION GENERAL DE AERONAUTICA CIVIL (SECTOR PÚBLICO). DEBITO DE LA LIBRETA 00117012001 DGAC, REPOSICIÓN DE ÚTILES DE ESCRITORIO.</t>
  </si>
  <si>
    <t>TRANSFERENCIA RECIBIDA DEL EXTERIOR SEGÚN MENSAJES SWIFT Nos. 1881-1885 (REM.EXT.) DE FECHA 06-02-2025 POR DESEMBOLSO DE IDA PRÉSTAMO 5745-BO 23 LIBRETA N° 00291012002 ABC-RECURSOS PROPIOS REF.: UTILES DE ESCRITORIO</t>
  </si>
  <si>
    <t>NUMERO DE LIBRETA CUT: 00099021001 OPERACIÓN E75 TRANSFERENCIA DE LA CUENTA FISCAL BUN A LA CUT EN MN TRANSF.FDOS.AL.BCB GOB. AUTONOMO MCPAL. DE BOLIVAR CITE: GAMB-MAE NO 32/2025 CUENTA CUT 3987 LIBRETA NÂ° 00099021001</t>
  </si>
  <si>
    <t>NUMERO DE LIBRETA CUT: 00099021001 OPERACIÓN E75 TRANSFERENCIA DE LA CUENTA FISCAL BUN A LA CUT EN MN TRANSF.FDOS.AL.BCB GOB. AUTONOMO MCPAL. DE TAPACARI CITE: G.A.M.T. NÂ°029/2025 CUENTA CUT 3987069001 LIBRETA NÂ° 00099021001</t>
  </si>
  <si>
    <t>NUMERO DE LIBRETA CUT: 00099021001 OPERACIÓN E75 TRANSFERENCIA DE LA CUENTA FISCAL BUN A LA CUT EN MN TRANSF.FDOS.AL.BCB GOB. AUTONOMO MCPAL. DE VILLA TUNARI CITE: G.A.M.V.T. NÂ° 101/2025 CUENTA CUT 3987 LIBRETA NÂ° 00099021001</t>
  </si>
  <si>
    <t>||TRANSFERENCIA DE FONDOS SEGÚN MENSAJE SWIFT N°1859, CORREO ELECTRÓNICO DE LA FECHA Y NOTA CITE: DGAC/DAF/FIN/NE-0008/25 (HRE-TGL-1866) DE FECHA 29/01/2025 DE LA DIRECCIÓN GENERAL DE AERONÁUTICA CIVIL. (SECTOR PÚBLICO). DÉBITO DE LA LIBRETA 00117012001 DGAC, REPOSICIÓN DE ÚTILES DE ESCRITORIO.</t>
  </si>
  <si>
    <t>00081011101 DEPOSITO DE EFECTIVO, DEPOSITANTE: DANIELA GONZALES ENCINAS, CONCEPTO: REPOSICION DE CREDENCIAL, CUENTA DE DEPOSITO: CUENTA UNICA DEL TESORO</t>
  </si>
  <si>
    <t>00099021001 DEPOSITO DE EFECTIVO, DEPOSITANTE: LOURDES ALIAGA ZAPATA, CONCEPTO: DOBLE PERCEPCION MES FEBRERO/2025, CUENTA DE DEPOSITO: CUENTA UNICA DEL TESORO</t>
  </si>
  <si>
    <t>00132032001 DEP.DE CHEQ.AJENOS,RET.DE CAM.,CONCEPTO: DEV. POR MULTAS TRANSPORTE CAÑAHUMA,DEP.: SEDEM - ECEBOL , PROCEDENCIA: BANCO UNION S.A., CHEQUE: 883, FECHA DE EMISION:03/02/2025</t>
  </si>
  <si>
    <t>00081011101 DEP.DE CHEQ.AJENOS,RET.DE CAM.,CONCEPTO: REEMBOLSO MIN. DE OBRAS PUBLICAS,DEP.: CAJA DE SALUD CORDES , PROCEDENCIA: BANCO UNION S.A., CHEQUE: 45516, FECHA DE EMISION:30/01/2025</t>
  </si>
  <si>
    <t>NUMERO DE LIBRETA CUT: 00099021001 OPERACIÓN E75 TRANSFERENCIA DE LA CUENTA FISCAL BUN A LA CUT EN MN TRANSF.FDOS.AL.BCB GOBIERNO AUTONOMO MUNICIPAL DE POROMA, CITE: OF.GAMP EXT. NÂ° 24/2025 CUENTA CUT 3987 LIBRETA NÂ° 00099021001</t>
  </si>
  <si>
    <t>A:00099021001 Transferencia de recursos a solicitud del Fondo de Desarrollo del Sistema Financiero y de Apoyo al Sector Público mediante nota CITE: FSF-DAA-NE-396/2025 Informe CITE: FSF-DFGC-INF-143/2025 correspondiente a recuperaciones de cartera recursos de capital gestiones 2021 al 2023 H.R. 2025-05084-R</t>
  </si>
  <si>
    <t>00081011101 DEPOSITO DE EFECTIVO, DEPOSITANTE: JUAN CARLOS ACHA MAMANI, CONCEPTO: PERDIDA DE CREDENCIAL, CUENTA DE DEPOSITO: CUENTA UNICA DEL TESORO</t>
  </si>
  <si>
    <t>00099021001 DEPOSITO DE EFECTIVO, DEPOSITANTE: RENE GONZALO GOSALVEZ SOLOGUREN, CONCEPTO: DEVOLUCION DE PASAJE 10/12/2024 LPZ-SCZ 181-0300307599, CUENTA DE DEPOSITO: CUENTA UNICA DEL TESORO/DJBR</t>
  </si>
  <si>
    <t>00099021001 DEPOSITO DE EFECTIVO, DEPOSITANTE: RENE GONZALO GOSALVEZ SOLOGUREN, CONCEPTO: DEVOLUCION DE PASAJE 10/12/2024 SCZ-LPZ 181-0300307600, CUENTA DE DEPOSITO: CUENTA UNICA DEL TESORO/DJBR</t>
  </si>
  <si>
    <t>00099021001 DEPOSITO DE EFECTIVO, DEPOSITANTE: MANUEL ARANDIA ARDUZ, CONCEPTO: COSTO DE TERRENO, CUENTA DE DEPOSITO: CUENTA UNICA DEL TESORO</t>
  </si>
  <si>
    <t>00099021001 DEP.DE CHEQ.AJENOS,RET.DE CAM.,CONCEPTO: DEVOLUCION,DEP.: ABEL LOPEZ ARRUETA , PROCEDENCIA: BANCO UNION S.A., CHEQUE: 213475, FECHA DE EMISION:10/02/2025</t>
  </si>
  <si>
    <t>00099021001 DEP.DE CHEQ.AJENOS,RET.DE CAM.,CONCEPTO: DEVOLUCION,DEP.: ABEL LOPEZ ARRUETA , PROCEDENCIA: BANCO UNION S.A., CHEQUE: 213476, FECHA DE EMISION:10/02/2025</t>
  </si>
  <si>
    <t>00099021001 DEP.DE CHEQ.AJENOS,RET.DE CAM.,CONCEPTO: DEVOLUCION,DEP.: ABEL LOPEZ ARRUETA , PROCEDENCIA: BANCO UNION S.A., CHEQUE: 213477, FECHA DE EMISION:10/02/2025</t>
  </si>
  <si>
    <t>00099021001 DEP.DE CHEQ.AJENOS,RET.DE CAM.,CONCEPTO: DEVOLUCION,DEP.: ABEL LOPEZ ARRUETA , PROCEDENCIA: BANCO UNION S.A., CHEQUE: 213479, FECHA DE EMISION:10/02/2025</t>
  </si>
  <si>
    <t>00099021001 DEP.DE CHEQ.AJENOS,RET.DE CAM.,CONCEPTO: DEVOLUCION,DEP.: ABEL LOPEZ ARRUETA , PROCEDENCIA: BANCO UNION S.A., CHEQUE: 213480, FECHA DE EMISION:10/02/2025</t>
  </si>
  <si>
    <t>00099021001 DEP.DE CHEQ.AJENOS,RET.DE CAM.,CONCEPTO: DEVOLUCION,DEP.: ABEL LOPEZ ARRUETA , PROCEDENCIA: BANCO UNION S.A., CHEQUE: 213481, FECHA DE EMISION:10/02/2025</t>
  </si>
  <si>
    <t>NUMERO DE LIBRETA CUT: 00099021001 OPERACIÓN E75 TRANSFERENCIA DE LA CUENTA FISCAL BUN A LA CUT EN MN TRANSF.FDOS.AL.BCB GOB. AUTONOMO MCPAL. DE TACOPAYA CITE: G.A.M.T./NÂ° 021/2025 CUENTA CUT 3987069001 LIBRETA NÂ° 00099021001</t>
  </si>
  <si>
    <t>NUMERO DE LIBRETA CUT: 00099021001 OPERACIÓN E75 TRANSFERENCIA DE LA CUENTA FISCAL BUN A LA CUT EN MN TRANSF.FDOS.AL.BCB GOBIERNO AUTONOMO MUNICIPAL DE TARACO CITE: GAMT/MAE/SRM/NÂ° 048/2025 CUENTA CUT 3987 LIBRETA NÂ° 00099021001</t>
  </si>
  <si>
    <t>00099021001 DEPOSITO DE EFECTIVO, DEPOSITANTE: ARIEL ROCABADO URZAGASTE, CONCEPTO: REVERSION, CUENTA DE DEPOSITO: CUENTA UNICA DEL TESORO</t>
  </si>
  <si>
    <t>00099021001 DEP.DE CHEQ.AJENOS,RET.DE CAM.,CONCEPTO: DEVOLUCION POR TOPE SALARIAL ENERO 2025,DEP.: ABEL LOPEZ ARRUETA , PROCEDENCIA: BANCO UNION S.A., CHEQUE: 213490, FECHA DE EMISION:11/02/2025</t>
  </si>
  <si>
    <t>00099021001 DEP.DE CHEQ.AJENOS,RET.DE CAM.,CONCEPTO: DEV DE SUELDO DIC 2024,DEP.: LIZBETH TERCEROS PEREZ , PROCEDENCIA: BANCO UNION S.A., CHEQUE: 213491, FECHA DE EMISION:11/02/2025/DJBR</t>
  </si>
  <si>
    <t>00099021001 DEP.DE CHEQ.AJENOS,RET.DE CAM.,CONCEPTO: DEPÓSITO,DEP.: MARIA TERESA RUIZ NAVAJAS , PROCEDENCIA: BANCO UNION S.A., CHEQUE: 213493, FECHA DE EMISION:11/02/2025</t>
  </si>
  <si>
    <t>||TRANSFERENCIA DE FONDOS S/G MENSAJES SWIFTS NROS. 2003-2004 EN ATENCIÓN A NOTA: DGAC/DAF/FIN/NE-0008/25 DE F.29/1/2025 (HRE-TGL-1866) ENVIADO POR LA DIRECCIÓN GENERAL DE AERONÁUTICA CIVIL (SECTOR PÚBLICO). DEBITO DE LA LIBRETA 00117012001 DGAC, REPOSICIÓN ÚTILES DE ESCRITORIO.</t>
  </si>
  <si>
    <t>00099021001 DEPOSITO DE EFECTIVO, DEPOSITANTE: HUAYNOCA FUENTES PATRICIO, CONCEPTO: PAGO EXCESO BONO REFRIGERIO 13/MAYO/2024, CUENTA DE DEPOSITO: CUENTA UNICA DEL TESORO/DJBR</t>
  </si>
  <si>
    <t>00291012002 DEPOSITO DE EFECTIVO, DEPOSITANTE: MARCELO ALEXANDER BUSTILLOS MENDOZA, CONCEPTO: REPOSICION DE CREDENCIAL, CUENTA DE DEPOSITO: CUENTA UNICA DEL TESORO</t>
  </si>
  <si>
    <t>00020021102 DEPOSITO DE EFECTIVO, DEPOSITANTE: JUAN CARLOS PAZ MENDOZA, CONCEPTO: PAGO DE SERVICIOS ( ENERGIA ELECTRICA), CUENTA DE DEPOSITO: CUENTA UNICA DEL TESORO</t>
  </si>
  <si>
    <t>00099021001 DEP.DE CHEQ.AJENOS,RET.DE CAM.,CONCEPTO: INCAPACIDAD TEMPORAL,DEP.: ADMINISTRADORA BOLIVIANA DE CARRETERAS , PROCEDENCIA: BANCO UNION S.A., CHEQUE: 4327, FECHA DE EMISION:11/02/2025</t>
  </si>
  <si>
    <t>00099021001 DEP.DE CHEQ.AJENOS,RET.DE CAM.,CONCEPTO: REVERSION,DEP.: JOSE GABRIEL URRUTIA ZELADA , PROCEDENCIA: BANCO UNION S.A., CHEQUE: 213495, FECHA DE EMISION:12/02/2025</t>
  </si>
  <si>
    <t>||TRANSFERENCIA DE FONDOS S/G MENSAJE SWIFT NRO. 2071 EN ATENCIÓN A NOTA: DGAC/DAF/FIN/NE-0008/25 DE F.29/1/2025 (HRE-TGL-1866) ENVIADO POR LA DIRECCIÓN GENERAL DE AERONÁUTICA CIVIL (SECTOR PÚBLICO). DEBITO DE LA LIBRETA 00117012001 DGAC, REPOSICIÓN ÚTILES DE ESCRITORIO.</t>
  </si>
  <si>
    <t>||REGULARIZACIÓN DE NUESTRA OPERACIÓN N°1119210 DE LA FECHA SEGÚN CORREO ELECTRONICO DE LA FECHA Y NOTA CITE DGAC/DAF/FIN/NE-0008-25 DE F.29/01/2025 (HRE-TGL-1866) ENVIADO POR LA DGAC (SECTOR PÚBLICO) DEBITO DE LA LIBRETA 00117012001 DGAC, REPOSICIÓN ÚTILES DE ESCRITORIO.</t>
  </si>
  <si>
    <t>00378012002 DEPOSITO DE EFECTIVO, DEPOSITANTE: ADHEMAR EMILIO ATORA QUISPE, CONCEPTO: DEV. SALDO C-31 -148, CUENTA DE DEPOSITO: CUENTA UNICA DEL TESORO</t>
  </si>
  <si>
    <t>00099021001 DEPOSITO DE EFECTIVO, DEPOSITANTE: RONALD MARTIN MAMANI CHOQUE, CONCEPTO: DEVOLUCION ABONO POSTERIOR A LA FECHA DE FALLECIMIENTO, CUENTA DE DEPOSITO: CUENTA UNICA DEL TESORO</t>
  </si>
  <si>
    <t>00099021001 DEPOSITO DE EFECTIVO, DEPOSITANTE: VELMA JUDITH SAHONERO DE PARRADO, CONCEPTO: DEVOLUCION DE RECURSOS, CUENTA DE DEPOSITO: CUENTA UNICA DEL TESORO</t>
  </si>
  <si>
    <t>00099021001 DEPOSITO DE EFECTIVO, DEPOSITANTE: AGRIPINA PAJA TARQUI, CONCEPTO: REVERSION DE BOLETA, CUENTA DE DEPOSITO: CUENTA UNICA DEL TESORO/DJBR</t>
  </si>
  <si>
    <t>00099021001 DEPOSITO DE EFECTIVO, DEPOSITANTE: AGRIPINA PAJA TARQUI, CONCEPTO: REVERSION DE AGUINALDO, CUENTA DE DEPOSITO: CUENTA UNICA DEL TESORO/DJBR</t>
  </si>
  <si>
    <t>00099021001 DEPOSITO DE EFECTIVO, DEPOSITANTE: DAFNE XIMENA OROPEZA QUIROGA DE TORRES, CONCEPTO: PERMISO SIN GOCE DE HABERES, CUENTA DE DEPOSITO: CUENTA UNICA DEL TESORO</t>
  </si>
  <si>
    <t>NUMERO DE LIBRETA CUT: 00099021001 OPERACIÓN E75 TRANSFERENCIA DE LA CUENTA FISCAL BUN A LA CUT EN MN TRANSF.FDOS.AL.BCB GOBIERNO AUTONOMO DEPARTAMENTAL DE PANDO CITE: U.F.SEDEGES NÂ°10/2025 CUENTA CUT 3987 LIBRETA NÂ° 00099021001</t>
  </si>
  <si>
    <t>||TRANSFERENCIA DE FONDOS SEGÚN MENSAJE SWIFT N°2112 DE LA FECHA Y NOTA CITE: DGAC/DAF/FIN/NE-0008/25 (HRE-TGL-1866) DE FECHA 29/01/2025 DE LA DIRECCIÓN GENERAL DE AERONÁUTICA CIVIL. (SECTOR PÚBLICO). DÉBITO DE LA LIBRETA 00117012001 DGAC, REPOSICIÓN DE ÚTILES DE ESCRITORIO.</t>
  </si>
  <si>
    <t>||TRANSFERENCIA DE FONDOS SEGÚN MENSAJE SWIFT N°2163 Y 2164 DE LA FECHA Y NOTA CITE: DGAC/DAF/FIN/NE-0008/25 (HRE-TGL-1866) DE FECHA 29/01/2025 DE LA DIRECCIÓN GENERAL DE AERONÁUTICA CIVIL. (SECTOR PÚBLICO). DÉBITO DE LA LIBRETA 00117012001 DGAC, REPOSICIÓN DE ÚTILES DE ESCRITORIO.</t>
  </si>
  <si>
    <t>||TRANSFERENCIA DE FONDOS S/G MENSAJE SWIFT NRO. 2111 DE LA FECHA Y NOTA CITE DGAC/DAF/FIN/NE-0008/25 DE F.29.01.2025 (HRE-TGL-1866) DE LA DIRECCION GENERAL DE AERONAUTICA CIVIL (SECTOR PÚBLICO). DEBITO DE LA LIBRETA 00117012001 DGAC, REPOSICIÓN DE ÚTILES DE ESCRITORIO.</t>
  </si>
  <si>
    <t>||TRANSFERENCIA DE FONDOS S/G MENSAJES SWIFTS NROS. 2120-2152 EN ATENCIÓN A NOTA: DGAC/DAF/FIN/NE-0008/25 DE F.29/1/2025 (HRE-TGL-1866) ENVIADO POR LA DIRECCIÓN GENERAL DE AERONÁUTICA CIVIL (SECTOR PÚBLICO). DEBITO DE LA LIBRETA 00117012001 DGAC, REPOSICIÓN ÚTILES DE ESCRITORIO.</t>
  </si>
  <si>
    <t>||REGULARIZACIÓN DE NUESTRA OPERACIÓN N° 1118759 DE FECHA 05 /02/2025 SEGÚN NOTAS DGAC/DAF/FIN/NE-0018/25 (HRE-TSO-172) DE F. 12/02/2025 Y CAR/DGE-UNC N°0027/2025 DE F. 13/02/2025 (HRE-TSO-183) DÉBITO DE LA LIBRETA 00117012001 DGAC, REPOSICIÓN DE ÚTILES DE ESCRITORIO.</t>
  </si>
  <si>
    <t>00099021001 DEPOSITO DE EFECTIVO, DEPOSITANTE: MANUEL FERNANDO QUILLE FLORES, CONCEPTO: PAGO ENERGIA ELECTRICA, CUENTA DE DEPOSITO: CUENTA UNICA DEL TESORO</t>
  </si>
  <si>
    <t>00099021001 DEPOSITO DE EFECTIVO, DEPOSITANTE: JHONNY MAMANI VARGAS, CONCEPTO: DEV. REFRIGERIO 12/2024, CUENTA DE DEPOSITO: CUENTA UNICA DEL TESORO</t>
  </si>
  <si>
    <t>00015011107 DEPOSITO DE EFECTIVO, DEPOSITANTE: PROMID, CONCEPTO: PAGO SERVICIO AGUA FEBRERO/25, CUENTA DE DEPOSITO: CUENTA UNICA DEL TESORO</t>
  </si>
  <si>
    <t>00301014201 DEP.DE CHEQ.AJENOS,RET.DE CAM.,CONCEPTO: TRANSFERENCIA S/G CONVENIO GADOR AL SEDERI ORURO GESTION 2025,DEP.: FERNANDO MAMANI HIDALGO , PROCEDENCIA: BANCO UNION S.A., CHEQUE: 427, FECHA DE EMISION:13/02/2025</t>
  </si>
  <si>
    <t>00301014101 DEP.DE CHEQ.AJENOS,RET.DE CAM.,CONCEPTO: TRANSFERENCIA S/G CONVENIO DE GADOR AL SEDERI - ORURO GESTION 2025,DEP.: FERNANDO MAMANI HIDALGO , PROCEDENCIA: BANCO UNION S.A., CHEQUE: 426, FECHA DE EMISION:13/02/2025</t>
  </si>
  <si>
    <t>00099021001 DEP.DE CHEQ.AJENOS,RET.DE CAM.,CONCEPTO: REVERSION,DEP.: JUAN DANIEL DELGADO PACHECO , PROCEDENCIA: BANCO UNION S.A., CHEQUE: 213502, FECHA DE EMISION:14/02/2025</t>
  </si>
  <si>
    <t>00099021001 DEP.DE CHEQ.AJENOS,RET.DE CAM.,CONCEPTO: REVERSION,DEP.: JUAN DANIEL DELGADO PACHECO , PROCEDENCIA: BANCO UNION S.A., CHEQUE: 213503, FECHA DE EMISION:14/02/2025</t>
  </si>
  <si>
    <t>NUMERO DE LIBRETA CUT: 00099021001 OPERACIÓN E75 TRANSFERENCIA DE LA CUENTA FISCAL BUN A LA CUT EN MN TRANSF.FDOS.AL.BCB GOB. AUTONOMO MCPAL. DE ALALAY CITE: G.A.M.A CITE NÂ° 063/2025 CUENTA CUT 3987 LIBRETA NÂ° 00099021001</t>
  </si>
  <si>
    <t>NUMERO DE LIBRETA CUT: 00099021001 OPERACIÓN E75 TRANSFERENCIA DE LA CUENTA FISCAL BUN A LA CUT EN MN TRANSF.FDOS.AL.BCB GOB. AUTONOMO MCPAL. DE TARATA CITE: GAMT NÂ° 072/2025 CUENTA CUT 3987 LIBRETA NÂ° 00099021001</t>
  </si>
  <si>
    <t>NUMERO DE LIBRETA CUT: 00099021001 OPERACIÓN E75 TRANSFERENCIA DE LA CUENTA FISCAL BUN A LA CUT EN MN TRANSF.FDOS.AL.BCB GOBIERNO AUTONOMO MUNICIPAL DE MACHARETI, CITE: GAMM/DAF NÂ° 029/2025 CUENTA CUT 3987 LIBRETA NÂ° 00099021001</t>
  </si>
  <si>
    <t>||TRANSFERENCIA DE FONDOS S/G MENSAJE SWIFT NRO. 2200, CORREO ELECTRONICO DE LA FECHA Y NOTA CITE DGAC/DAF/FIN/NE-0008/25 DE F.29.01.2025 (HRE-TGL-1866) DE LA DIRECCION GENERAL DE AERONAUTICA CIVIL (SECTOR PÚBLICO). DEBITO DE LA LIBRETA 00117012001 DGAC, REPOSICIÓN DE ÚTILES DE ESCRITORIO</t>
  </si>
  <si>
    <t>00099021001 DEPOSITO DE EFECTIVO, DEPOSITANTE: LIZETH MORAIMA MONJE HIROSE, CONCEPTO: DEVOLUCION DE FONDOS, CUENTA DE DEPOSITO: CUENTA UNICA DEL TESORO/DJBR</t>
  </si>
  <si>
    <t>00015011108 DEPOSITO DE EFECTIVO, DEPOSITANTE: MINISTERIO DE GOBIERNO, CONCEPTO: DEPÓSITO COTAP, CUENTA DE DEPOSITO: CUENTA UNICA DEL TESORO</t>
  </si>
  <si>
    <t>00015011108 DEPOSITO DE EFECTIVO, DEPOSITANTE: MINISTERIO DE GOBIERNO, CONCEPTO: DEPÓSITO AGUA POTOSI, CUENTA DE DEPOSITO: CUENTA UNICA DEL TESORO</t>
  </si>
  <si>
    <t>00526012001 DEPOSITO DE EFECTIVO, DEPOSITANTE: MARCO ANTONIO LLANOS CALDERON, CONCEPTO: POR DEV. DE FONDO EN AVANCE NO UTILIZADO, CUENTA DE DEPOSITO: CUENTA UNICA DEL TESORO</t>
  </si>
  <si>
    <t>00099021001 DEPOSITO DE EFECTIVO, DEPOSITANTE: ISIDORO QUISPE HUNCA, CONCEPTO: REPOSICION, CUENTA DE DEPOSITO: CUENTA UNICA DEL TESORO</t>
  </si>
  <si>
    <t>00132039202 DEP.DE CHEQ.AJENOS,RET.DE CAM.,CONCEPTO: DEVOLUCION SALDO REFRIGERIO POTOSI DICIEMBRE 2024,DEP.: SEDEM , PROCEDENCIA: BANCO UNION S.A., CHEQUE: 891, FECHA DE EMISION:05/02/2025</t>
  </si>
  <si>
    <t>00099021001 DEP.DE CHEQ.AJENOS,RET.DE CAM.,CONCEPTO: DEVOLUCION PASAJES BS 1.143,00DEVOLUCION VIATICOS BS 2.077,80,DEP.: ASFI , PROCEDENCIA: BANCO UNION S.A., CHEQUE: 3618, FECHA DE EMISION:12/02/2025</t>
  </si>
  <si>
    <t>00099021001 DEP.DE CHEQ.AJENOS,RET.DE CAM.,CONCEPTO: PAGO POR DESCUENTOS RECURSOS PUBLICOS,DEP.: CAJA NACIONAL DE SALUD , PROCEDENCIA: BANCO UNION S.A., CHEQUE: 82192, FECHA DE EMISION:17/02/2025</t>
  </si>
  <si>
    <t>NUMERO DE LIBRETA CUT: 00099021001 OPERACIÓN E75 TRANSFERENCIA DE LA CUENTA FISCAL BUN A LA CUT EN MN TRANSF.FDOS.AL.BCB GOB. AUTONOMO MCPAL. DE CHIMORE CITE: GAMCH/DAF NÂ° 029-2025 CUENTA CUT 3987069001 LIBRETA NÂ° 00099021001</t>
  </si>
  <si>
    <t>DEVOLUCIÓN DE FONDOS SOLICITUD 053742-22529 DE TESORO GENERAL DE LA NACION REF.: PAGO A LA EMPRESA IN CONTINU ET SERVICE POR LA ENTREGA DE 34.000 PASAPORTES CON CHIP ELECTRONICO SEGUN FACTURA NRO FACV033801, INFORME MEFP/VTCP/DGPOT/UOTGN/NR, SEGÚN R.D. 025/2023. LIB. 00099021001 TGN-RECURSOS ORDINARIOS (3987)</t>
  </si>
  <si>
    <t>DEVOLUCION DE FONDOS DE SOLICITUD 053924-22658 DE YPFB DE 14/02/2025 REF.: ENEX SA 22DO PRE PAGO SUM HIDR LIQ OCCIDENTE CHILE 2022 OP UPCA 2094 HR GPDI 26216 2024 PROC 105, SEGUN R.D. NO.025/2023 LIB. 00513012004 LBP-YPFB-UNICOMERCIAL (4030005415/1-2188907)</t>
  </si>
  <si>
    <t>DEVOLUCION DE FONDOS DE SOLICITUD 053925-22659 DE YPFB DE 14/02/2025 REF.: ENEX SA 3ER POST PAGO SUM HIDR LIQ OCCIDENTE CHILE 2023 OP UPCA 352 HR GPDI 23310 2024 PROC 106, SEGUN R.D. NO.025/2023 LIB. 00513012004 LBP-YPFB-UNICOMERCIAL (4030005415/1-2188907)</t>
  </si>
  <si>
    <t>00099021001 DEPOSITO DE EFECTIVO, DEPOSITANTE: NATALIA CHOQUE ZARATE, CONCEPTO: DEVOLUCION DE SUELDO DOBLE DEPÓSITO POR SUPLENCIA DE MATERNIDAD, CUENTA DE DEPOSITO: CUENTA UNICA DEL TESORO/DJBR</t>
  </si>
  <si>
    <t>00423012001 DEPOSITO DE EFECTIVO, DEPOSITANTE: CRISTHIAN DIEGO CRUZ TAPIA, CONCEPTO: DEVOLUCION BONO REFRIGERIO, CUENTA DE DEPOSITO: CUENTA UNICA DEL TESORO</t>
  </si>
  <si>
    <t>00513212001 DEP.DE CHEQ.AJENOS,RET.DE CAM.,CONCEPTO: REVERSION DE FONDOS,DEP.: MARCO ANTONIO OLMOS FLORES , PROCEDENCIA: BANCO UNION S.A., CHEQUE: 831, FECHA DE EMISION:17/02/2025</t>
  </si>
  <si>
    <t>00099021001 DEP.DE CHEQ.AJENOS,RET.DE CAM.,CONCEPTO: DEVOLUCION INCAPACIDAD SEPTIEMBRE 2024,DEP.: CAJA PETROLERA DE SALUD OFICINA NACIONAL , PROCEDENCIA: BANCO UNION S.A., CHEQUE: 22652, FECHA DE EMISION:18/02/2025</t>
  </si>
  <si>
    <t>00099021001 DEP.DE CHEQ.AJENOS,RET.DE CAM.,CONCEPTO: DEVOLUCION INCAPACIDAD AGOSTO 2024,DEP.: CAJA PETROLERA DE SALUD OFICINA NACIONAL , PROCEDENCIA: BANCO UNION S.A., CHEQUE: 22653, FECHA DE EMISION:18/02/2025</t>
  </si>
  <si>
    <t>00099021001 DEP.DE CHEQ.AJENOS,RET.DE CAM.,CONCEPTO: DEVOLUCION DE HABERES ENERO 2025,DEP.: ESTHER SANCHEZ PEÑA , PROCEDENCIA: BANCO UNION S.A., CHEQUE: 213504, FECHA DE EMISION:18/02/2025</t>
  </si>
  <si>
    <t>00099021001 DEP.DE CHEQ.AJENOS,RET.DE CAM.,CONCEPTO: BOLETA MES DE ENERO 2025,DEP.: YULENKA KATYA VLADISLAVIC MENDOZA , PROCEDENCIA: BANCO UNION S.A., CHEQUE: 213505, FECHA DE EMISION:18/02/2025</t>
  </si>
  <si>
    <t>00291012008 DEP.DE CHEQ.AJENOS,RET.DE CAM.,CONCEPTO: DEPÓSITO,DEP.: KATHERINE ALEJANDRA VILLA TAPIA , PROCEDENCIA: BANCO UNION S.A., CHEQUE: 213506, FECHA DE EMISION:18/02/2025</t>
  </si>
  <si>
    <t>A:00862012001 GAM DE PADCAYA, TRANSFERENCIA DE RECUPERACIONES SEGÚN NOTA INTERNA GEF-LCR-DYF-0123-NOT/25, POR CONCEPTO DE REMUNERACION DE ADMINISTRACION (INTERES PENAL) QUE CORRESPONDE AL FNDR DE ACUERDO A CONTRATO DE FIDEICOMISO “CONTRAPARTES LOCALES” (CL)</t>
  </si>
  <si>
    <t>NUMERO DE LIBRETA CUT: 00099021001 OPERACIÓN E75 TRANSFERENCIA DE LA CUENTA FISCAL BUN A LA CUT EN MN TRANSF.FDOS.AL.BCB GOB. AUTONOMO MCPAL. DE VILLA TUNARI CITE: G.A.M.V.T. NÂ° 135/2025 CUENTA CUT 3987 LIBRETA NÂ° 00099021001</t>
  </si>
  <si>
    <t>NUMERO DE LIBRETA CUT: 00099021001 OPERACIÓN E75 TRANSFERENCIA DE LA CUENTA FISCAL BUN A LA CUT EN MN TRANSF.FDOS.AL.BCB GOB. AUTONOMO MCPAL. DE VILLA TUNARI CITE: G.A.M.V.T. NÂ° 134/2025 CUENTA CUT 3987 LIBRETA NÂ° 00099021001</t>
  </si>
  <si>
    <t>NUMERO DE LIBRETA CUT: 00099021001 OPERACIÓN E75 TRANSFERENCIA DE LA CUENTA FISCAL BUN A LA CUT EN MN TRANSF.FDOS.AL.BCB GOB. AUTONOMO MCPAL. DE VILLA TUNARI CITE: G.A.M.V.T. NÂ° 128/2025 CUENTA CUT 3987 LIBRETA NÂ° 00099021001</t>
  </si>
  <si>
    <t>NUMERO DE LIBRETA CUT: 00099021001 OPERACIÓN E75 TRANSFERENCIA DE LA CUENTA FISCAL BUN A LA CUT EN MN TRANSF.FDOS.AL.BCB DE GOB. AUTONOMO MCPAL. DE VILLA TUNARI CITE: G.A.M.V.T. NÂ° 129/2025 CUENTA CUT 3987 LIBRETA NÂ° 00099021001</t>
  </si>
  <si>
    <t>NUMERO DE LIBRETA CUT: 00099021001 OPERACIÓN E75 TRANSFERENCIA DE LA CUENTA FISCAL BUN A LA CUT EN MN TRANSF.FDOS.AL.BCB GOB. AUTONOMO MCPAL. DE VILLA TUNARI CITE: G.A.M.V.T. NÂ° 130/2025 CUENTA CUT 3987 LIBRETA NÂ° 00099021001</t>
  </si>
  <si>
    <t>NUMERO DE LIBRETA CUT: 00099021001 OPERACIÓN E75 TRANSFERENCIA DE LA CUENTA FISCAL BUN A LA CUT EN MN TRANSF.FDOS.AL.BCB GOB. AUTONOMO MCPAL. DE VILLA TUNARI CITE: G.A.M.V.T. NÂ° 131/2025 CUENTA CUT 3987 LIBRETA NÂ° 00099021001</t>
  </si>
  <si>
    <t>NUMERO DE LIBRETA CUT: 00099021001 OPERACIÓN E75 TRANSFERENCIA DE LA CUENTA FISCAL BUN A LA CUT EN MN TRANSF.FDOS.AL.BCB GOB. AUTONOMO MCPAL. DE VILLA TUNARI CITE: G.A.M.V.T. NÂ° 132/2025 CUENTA CUT 3987 LIBRETA NÂ° 00099021001</t>
  </si>
  <si>
    <t>NUMERO DE LIBRETA CUT: 00099021001 OPERACIÓN E75 TRANSFERENCIA DE LA CUENTA FISCAL BUN A LA CUT EN MN TRANSF.FDOS.AL.BCB GOB. AUTONOMO MCPAL. DE VILLA TUNARI CITE: G.A.M.V.T. NÂ° 133/2025 CUENTA CUT 3987 LIBRETA NÂ° 00099021001</t>
  </si>
  <si>
    <t>||TRANSFERENCIA DE FONDOS POR INSTRUCCIONES DEL IDA POR COMPRA DE BOLIVIANOS Y DESEMBOLSO DEL PRÉSTAMO IDA 5744-BO PROYECTO DE DESARROLLO DE CAPACIDADES DEL SECTOR VIAL (REM.EXT) REF.: 3666560 REEMBOLSO DLI 3.2 Y 3.3 LIBRETA N° 00291014301 ABC-ADMINISTRADORA BOLIVIANA DE CARRETERAS</t>
  </si>
  <si>
    <t>||COBRO DE ÚTILES DE ESCRITORIO POR TRANSFERENCIA DE FONDOS (REM. EXT) Y DESEMBOLSO DEL PRESTAMO IDA 5744-BO PROYECTO DE DESARROLLO DE CAPACIDADES DEL SECTOR VIAL (REM. EXT) REF. AC3666560 REEMBOLSO DLI 3.2 Y 3.3 LIBRETA N° 00291012002 ABC-RECURSOS PROPIOS REF.: ÚTILES DE ESCRITORIO</t>
  </si>
  <si>
    <t>PAGO A BID PRÉSTAMO 4414/KI-BO VCTO. 15-02-2025 POR CUENTA DE TGN , NTI. 019653 VALOR 18-02-2025 INTERESES USD 80.466,05 CTA. 3987 CUENTA UNICA DEL TESORO LIB. 00099021001 REF.: COMISIONES BANCARIAS</t>
  </si>
  <si>
    <t>DEVOLUCION DE FONDOS DE SOLIC. 053762-22585 DE DEFENSORIA DEL PUEBLO DE 30/01/2025 REF.: PAGO A LA ALIANZA GLOBAL DE INSTITUCIONES NACIONALES DE DERECHOS HUMANOS (GANHRI) POR LA MEMBRESIA ANUAL, SEGUN R.D. NO.025/2023. LIB. 00099021001 TGN-RECURSOS ORDINARIOS (3987)</t>
  </si>
  <si>
    <t>||TRANSFERENCIA DE FONDOS SEGÚN MENSAJE SWIFT N°2270 DE LA FECHA Y NOTA CITE: DGAC/DAF/FIN/NE-0008/25 (HRE-TGL-1866) DE FECHA 29/01/2025 DE LA DIRECCIÓN GENERAL DE AERONÁUTICA CIVIL. (SECTOR PÚBLICO). DÉBITO DE LA LIBRETA 00117012001 DGAC, REPOSICIÓN DE ÚTILES DE ESCRITORIO.</t>
  </si>
  <si>
    <t>00099021001 DEPOSITO DE EFECTIVO, DEPOSITANTE: MARICELA CUELLAR ORTIZ, CONCEPTO: PAGO DE ENERGIA ELECTRICA, CUENTA DE DEPOSITO: CUENTA UNICA DEL TESORO</t>
  </si>
  <si>
    <t>NUMERO DE LIBRETA CUT: 00291012006 OPERACIÓN E18 TRANSFERENCIA DEL SISTEMA FINANCIERO POR CUENTA DE TERCEROS A LA CUT TRANSFERENCIA POR DERECHO USO DE VIA A SOLICTUD DE YPFB CHACO S.A.</t>
  </si>
  <si>
    <t>NUMERO DE LIBRETA CUT: 00099021001 OPERACIÓN E75 TRANSFERENCIA DE LA CUENTA FISCAL BUN A LA CUT EN MN TRANSF.FDOS.AL.BCB GOBIERNO AUTONOMO MUNICIPAL DE CHULUMANI CITE: GAMCH/MAE/LP/039/2025 CUENTA CUT 3987 LIBRETA NÂ° 00099021001</t>
  </si>
  <si>
    <t>VENTA DE DIVISAS CON TRANSFERENCIA DE FONDOS A SOLICITUD DE ADMINISTRACION DE SERVICIOS PORTUARIOS BOLIVIA SEGUN SOLICITUD 22616 REF: H.R.111. TISUR/PUERTO MATARANI, CERTIFICACION DE CONFORMIDAD, APLICACION DE TARIFAS Y SOLICITUD DE PAGO A TISUR DE CARGA FRACCIONADA EN HIERRO LIB. 00594012001 ASP-B FONDO DE OPERACIONES POR DIFERENCIAL CAMBIARIO</t>
  </si>
  <si>
    <t>||TRANSFERENCIA DE FONDOS S/G MENSAJE SWIFT NRO. 2343 EN ATENCIÓN A CORREO ELECTRONICO DE LA FECHA Y NOTA: DGAC/DAF/FIN/NE-0008/25 DE F.29/1/2025 (HRE-TGL-1866) ENVIADO POR LA DIRECCIÓN GENERAL DE AERONÁUTICA CIVIL (SECTOR PÚBLICO). DEBITO DE LA LIBRETA 00117012001 DGAC, REPOSICIÓN ÚTILES DE ESCRITORIO.</t>
  </si>
  <si>
    <t>00076014201 DEPOSITO DE EFECTIVO, DEPOSITANTE: COMUNICACIONES EL PAIS S.A., CONCEPTO: PAGO, CUENTA DE DEPOSITO: CUENTA UNICA DEL TESORO</t>
  </si>
  <si>
    <t>00099021001 DEPOSITO DE EFECTIVO, DEPOSITANTE: ANEL LETICIA SOLARES PERALTA, CONCEPTO: DEVOLUCIÓN DE PAGO DE VACACIONES EN DEMASÍA GESTIÓN 2020, CUENTA DE DEPOSITO: CUENTA UNICA DEL TESORO/DJBR</t>
  </si>
  <si>
    <t>00015011108 DEPOSITO DE EFECTIVO, DEPOSITANTE: JUBILADOS BANCA PRIVADA, CONCEPTO: PAGO FACTURA AGUA POTABLE FACTURA FEB 2024, CUENTA DE DEPOSITO: CUENTA UNICA DEL TESORO</t>
  </si>
  <si>
    <t>00099021001 DEPOSITO DE EFECTIVO, DEPOSITANTE: JAIME MITA PARIHUANA, CONCEPTO: DEVOLUCION DE BONOS Y AGUINALDO GESTION 2024, CUENTA DE DEPOSITO: CUENTA UNICA DEL TESORO</t>
  </si>
  <si>
    <t>00133012001 DEPOSITO DE EFECTIVO, DEPOSITANTE: ARON ESPINOZA OLIVER, CONCEPTO: SALDO SORTEO SEMBRANDO ESPERANZA, CUENTA DE DEPOSITO: CUENTA UNICA DEL TESORO</t>
  </si>
  <si>
    <t>00015011108 DEP.DE CHEQ.AJENOS,RET.DE CAM.,CONCEPTO: DEPÓSITO A LA CUT,DEP.: MINISTERIO DE GOBIERNO , PROCEDENCIA: BANCO UNION S.A., CHEQUE: 52523, FECHA DE EMISION:18/02/2025</t>
  </si>
  <si>
    <t>00015011108 DEP.DE CHEQ.AJENOS,RET.DE CAM.,CONCEPTO: DEPÓSITO A LA CUT,DEP.: MINISTERIO DE GOBIERNO , PROCEDENCIA: BANCO UNION S.A., CHEQUE: 52522, FECHA DE EMISION:18/02/2025</t>
  </si>
  <si>
    <t>00423012001 DEP.DE CHEQ.AJENOS,RET.DE CAM.,CONCEPTO: CONVENIO INTERINSTITUCIONAL,DEP.: UNIVALLE S.A. , PROCEDENCIA: BANCO NACIONAL DE BOLIVIA S.A., CHEQUE: 7789, FECHA DE EMISION:14/02/2025</t>
  </si>
  <si>
    <t>00423012001 DEP.DE CHEQ.AJENOS,RET.DE CAM.,CONCEPTO: CONVENIO INTERINSTITUCIONAL,DEP.: UNIVALLE S.A. , PROCEDENCIA: BANCO NACIONAL DE BOLIVIA S.A., CHEQUE: 7790, FECHA DE EMISION:14/02/2025</t>
  </si>
  <si>
    <t>NUMERO DE LIBRETA CUT: 00291012006 OPERACIÓN E18 TRANSFERENCIA DEL SISTEMA FINANCIERO POR CUENTA DE TERCEROS A LA CUT PAGO A PROVEEDORES</t>
  </si>
  <si>
    <t>||COMISION TRANSFERENCIA FDOS.AL EXTERIOR 0,20% S/USD1.173.867,41 (EQUIV.A EUR1.125.468,96),REEMB.GSTS.COMUNICACION BS300.-Y EMISION COMP.CONTABLE BS60.-REF.:PAGO 1 LC I-2023-38 P/C ENVIBOL A/F VETROMECCANICA S.R.L.,EN COMPL.A COMP.1119828,20/02/2025. LIB.00132072003 SEDEM-AMPL.PLANTA ENVASES DE VIDRIO EN ZUDAÑEZ-CH.RF.:COMISIONES PAGO 1 LC I-2023-38</t>
  </si>
  <si>
    <t>||PAGO A EXIMBANK COREA PRESTAMO EDCF NO. BOL-2 VCTO. 20/02/2025 POR CUENTA DEL TGN, SEGUN MENSAJE SWIFT N°2530 DE LA FECHA, AUTORIZACION S/G COD. LIQ. 019654 DE 17/02/2025, VALOR 20/02/2025 CAPITAL KRW713.093.000 INTERESES KRW16.974.650. LIB. 00099021001 TGN-RECURSOS ORDINARIOS (3987) REF.: COMISIONES BANCARIAS</t>
  </si>
  <si>
    <t>||TRANSFERENCIA DE FONDOS S/G MENSAJE SWIFT NRO. 2540, CORREO ELECTRONICO DE LA FECHA Y NOTA CITE DGAC/DAF/FIN/NE-0008/25 DE F.29.01.2025 (HRE-TGL-1866) DE LA DIRECCION GENERAL DE AERONAUTICA CIVIL (SECTOR PÚBLICO). DEBITO DE LA LIBRETA 00117012001 DGAC, REPOSICIÓN DE ÚTILES DE ESCRITORIO</t>
  </si>
  <si>
    <t>||TRANSFERENCIA DE FONDOS S/G MENSAJES SWIFT NRO. 2476, DE LA FECHA Y NOTA CITE DGAC/DAF/FIN/NE-0008/25 DE F.29.01.2025 (HRE-TGL-1866) DE LA DIRECCION GENERAL DE AERONAUTICA CIVIL (SECTOR PÚBLICO). DEBITO DE LA LIBRETA 00117012001 DGAC, REPOSICIÓN DE ÚTILES DE ESCRITORIO</t>
  </si>
  <si>
    <t>00015021104 DEPOSITO DE EFECTIVO, DEPOSITANTE: PAOLA JHOSELIN CALIZAYA CALDERON, CONCEPTO: DEVOLUCION DE PASAJES, CUENTA DE DEPOSITO: CUENTA UNICA DEL TESORO</t>
  </si>
  <si>
    <t>00099021001 DEPOSITO DE EFECTIVO, DEPOSITANTE: ALEJANDRO CASTRO COARITE, CONCEPTO: DEVOLUCION DE SUELDO SEPTIEMBRE 2020, CUENTA DE DEPOSITO: CUENTA UNICA DEL TESORO/DJBR</t>
  </si>
  <si>
    <t>00099021001 DEP.DE CHEQ.AJENOS,RET.DE CAM.,CONCEPTO: INCAPACIDADES,DEP.: CAJA NACIONAL DE SALUD , PROCEDENCIA: BANCO UNION S.A., CHEQUE: 12856, FECHA DE EMISION:18/02/2025</t>
  </si>
  <si>
    <t>PAGO A CAF PRÉSTAMO CFA004991 VCTO. 21-02-2025 POR CUENTA DE TGN, SEGUN NOTA MEFP/VTCP/DGCP/UODP/No 104/2025 DEL 20-02-2025, VALOR 21-02-2025 CAPITAL USD 516.710,97 CTA. 3987 CUENTA UNICA DEL TESORO LIB. 00099021001 REF.: COMISIONES BANCARIAS</t>
  </si>
  <si>
    <t>||TRANSFERENCIA DE FONDOS S/G MENSAJE SWIFT NROS. 2552 EN ATENCIÓN A CORREO ELECTRONICO DE LA FECHA Y NOTA: DGAC/DAF/FIN/NE-0008/25 DE F.29/1/2025 (HRE-TGL-1866) ENVIADO POR LA DIRECCIÓN GENERAL DE AERONÁUTICA CIVIL (SECTOR PÚBLICO). DEBITO DE LA LIBRETA 00117012001 DGAC, REPOSICIÓN ÚTILES DE ESCRITORIO.</t>
  </si>
  <si>
    <t>||PAGO A CAF PRÉSTAMO CFA004991 VCTO. 21-02-2025 POR CUENTA DEL TGN, SEGÚN NOTA MEFP/VTCP/DGCP/UODP/N°104/2025 DE 20-02-2025 CAPITAL USD852.039,03 INTERESES USD186.637,64 CTA. 3987 CUENTA UNICA DEL TESORO LIB. 00099021001</t>
  </si>
  <si>
    <t>||PAGO A CAF PRÉSTAMO CFA004991 VCTO. 21-02-2025 POR CUENTA DEL TGN, SEGÚN NOTA MEFP/VTCP/DGCP/UODP/N°104/2025 DE 20-02-2025 CAPITAL USD852.039,03 INTERESES USD186.637,64 CTA. 3987 CUENTA UNICA DEL TESORO LIB. 00099021001 REF.: COMISIONES BANCARIAS</t>
  </si>
  <si>
    <t>||REGULARIZACIÓN DE NUESTRA OPERACIÓN N°1119968 DE F. 21/02/2025 SEGÚN NOTA CITE DGAC/DAF/FIN/NE-0008/25 DE F. 29/01/2025 (HRE-TSO-1866) Y CORREO ELECTRÓNICO DE LA FECHA ENVIADO POR DGAC Y NAABOL DÉBITO DE LA LIBRETA 00117012001 DGAC, REPOSICIÓN DE ÚTILES DE ESCRITORIO.</t>
  </si>
  <si>
    <t>00291012008 DEPOSITO DE EFECTIVO, DEPOSITANTE: MIGUEL ANGEL AMURUZ REBOSO, CONCEPTO: REMISION ALCANCE DE TRABAJO LBC-071-24 PROPUESTA ABC IRI SC003-1 SOLVOVIAL SRL NIT:405934029, CUENTA DE DEPOSITO: CUENTA UNICA DEL TESORO</t>
  </si>
  <si>
    <t>00099021001 DEPOSITO DE EFECTIVO, DEPOSITANTE: HENRY CASTILLO RAMIREZ, CONCEPTO: DEVOLUCION REFRIGERIO MAYO 24, CUENTA DE DEPOSITO: CUENTA UNICA DEL TESORO</t>
  </si>
  <si>
    <t>00099021001 DEPOSITO DE EFECTIVO, DEPOSITANTE: LOURDES DIAZ ALFARO, CONCEPTO: DEVOLUCION REFRIGERIO ABRIL 2024, CUENTA DE DEPOSITO: CUENTA UNICA DEL TESORO</t>
  </si>
  <si>
    <t>00099021001 DEP.DE CHEQ.AJENOS,RET.DE CAM.,CONCEPTO: INCAPACIDADES,DEP.: CAJA NACIONAL DE SALUD , PROCEDENCIA: BANCO UNION S.A., CHEQUE: 16644, FECHA DE EMISION:06/02/2025</t>
  </si>
  <si>
    <t>00291012006 DEP.DE CHEQ.AJENOS,RET.DE CAM.,CONCEPTO: USO DERECHO DE VIA,DEP.: ENTEL S.A. , PROCEDENCIA: BANCO UNION S.A., CHEQUE: 214530, FECHA DE EMISION:20/02/2025</t>
  </si>
  <si>
    <t>00099021001 DEP.DE CHEQ.AJENOS,RET.DE CAM.,CONCEPTO: INCAPACIDADES,DEP.: CAJA NACIONAL DE SALUD , PROCEDENCIA: BANCO UNION S.A., CHEQUE: 16646, FECHA DE EMISION:06/02/2025</t>
  </si>
  <si>
    <t>00099021001 DEP.DE CHEQ.AJENOS,RET.DE CAM.,CONCEPTO: INCAPACIDADES,DEP.: CAJA NACIONAL DE SALUD , PROCEDENCIA: BANCO UNION S.A., CHEQUE: 16645, FECHA DE EMISION:06/02/2025</t>
  </si>
  <si>
    <t>00099021001 DEP.DE CHEQ.AJENOS,RET.DE CAM.,CONCEPTO: INCAPACIDADES,DEP.: CAJA NACIONAL DE SALUD , PROCEDENCIA: BANCO UNION S.A., CHEQUE: 16643, FECHA DE EMISION:06/02/2025</t>
  </si>
  <si>
    <t>NUMERO DE LIBRETA CUT: 00099021001 OPERACIÓN E75 TRANSFERENCIA DE LA CUENTA FISCAL BUN A LA CUT EN MN TRANSF.FDOS.AL.BCB EMPRESA LOCAL DE AGUA POTABLE Y ALCANTARILLADO SUCRE, CITE:ELAPAS-G.A.F.NÂ°25/2025 CUENTA CUT 3987 LIBRETA NÂ° 00099021001</t>
  </si>
  <si>
    <t>||TRANSFERENCIA DE FONDOS SEGÚN MENSAJE SWIFT N°2674 DE LA FECHA Y NOTA CITE: DGAC/DAF/FIN/NE-0008/25 (HRE-TGL-1866) DE FECHA 29/01/2025 DE LA DIRECCIÓN GENERAL DE AERONÁUTICA CIVIL. (SECTOR PÚBLICO). DÉBITO DE LA LIBRETA 00117012001 DGAC, REPOSICIÓN DE ÚTILES DE ESCRITORIO</t>
  </si>
  <si>
    <t>||TRANSFERENCIA DE FONDOS S/G MENSAJES SWIFT NROS. 2682-2641 EN ATENCIÓN A NOTA: DGAC/DAF/FIN/NE-0008/25 DE F.29/1/2025 (HRE-TGL-1866) ENVIADO POR LA DIRECCIÓN GENERAL DE AERONÁUTICA CIVIL (SECTOR PÚBLICO). DEBITO DE LA LIBRETA 00117012001 DGAC, REPOSICIÓN ÚTILES DE ESCRITORIO.</t>
  </si>
  <si>
    <t>||TRANSFERENCIA DE FONDOS S/G MENSAJES SWIFT NROS. 2632-2633 EN ATENCIÓN A NOTA: DGAC/DAF/FIN/NE-0008/25 DE F.29/1/2025 (HRE-TGL-1866) ENVIADO POR LA DIRECCIÓN GENERAL DE AERONÁUTICA CIVIL (SECTOR PÚBLICO). DEBITO DE LA LIBRETA 00117012001 DGAC, REPOSICIÓN ÚTILES DE ESCRITORIO.</t>
  </si>
  <si>
    <t>PAGO A FONPLATA PRÉSTAMO BOL 22/2014 VCTO. 24-02-2025 POR CUENTA DE TGN , NTI. 019680 VALOR 24-02-2025 CAPITAL USD 242.582,20 INTERESES USD 72.027,34 CTA. 3987 CUENTA UNICA DEL TESORO LIB. 00099021001 REF.: COMISIONES BANCARIAS</t>
  </si>
  <si>
    <t>||PAGO A FONPLATA PRESTAMO BOL 22/2014 VCTO. 24-02-2025 POR CUENTA DE TGN , SEGUN NOTA MEFP/VTCP/DGCP/UODP/N° 105/2025 DE LA FECHA, CAPITAL USD530.650,99 INTERESES USD216.082,05 LIB. 00099021001 TGN-RECURSOS ORDINARIOS (3987)</t>
  </si>
  <si>
    <t>||PAGO A FONPLATA PRESTAMO BOL 22/2014 VCTO. 24-02-2025 POR CUENTA DE TGN , SEGUN NOTA MEFP/VTCP/DGCP/UODP/N° 105/2025 DE LA FECHA, CAPITAL USD530.650,99 INTERESES USD216.082,05 LIB. 00099021001 TGN-RECURSOS ORDINARIOS (3987) REF.: COMISIONES BANCARIAS</t>
  </si>
  <si>
    <t>||TRANSFERENCIA DE FONDOS S/G MENSAJES SWIFT NROS. 2690 Y 2688 EN ATENCIÓN A CORREOS ELECTRÓNICOS DE LA DGAC, NAABOL DE LA FECHA Y NOTA: DGAC/DAF/FIN/NE-0008/25 DE F.29/1/2025 (HRE-TGL-1866) ENVIADO POR LA DIRECCIÓN GENERAL DE AERONÁUTICA CIVIL (SECTOR PÚBLICO). DEBITO DE LA LIBRETA 00117012001 DGAC, REPOSICIÓN ÚTILES DE ESCRITORIO.</t>
  </si>
  <si>
    <t>||REGULARIZACION DE NUESTRA OPERACION NRO.1120408 DE FECHA 24/02/2025 EN ATENCION A CORREOS ELECTRONICOS ENVIADOS POR NAABOL Y DGAC, Y NOTA CITE DGAC/DAF/FIN/NE-0008/25 DE F. 29/01/2025 (HRE-TGL-2025-1866) DE LA FECHA (SECTOR PUBLICO) DÉBITO DE LA LIBRETA 00117012001 DGAC, REPOSICIÓN DE ÚTILES DE ESCRITORIO.</t>
  </si>
  <si>
    <t>00099021001 DEPOSITO DE EFECTIVO, DEPOSITANTE: ANDRES VINCENTTY ARCE, CONCEPTO: DEPÓSITO DE CUOTA, CUENTA DE DEPOSITO: CUENTA UNICA DEL TESORO</t>
  </si>
  <si>
    <t>00099021001 DEPOSITO DE EFECTIVO, DEPOSITANTE: WILMA VILLCA AGUIRRE, CONCEPTO: DEVOLUCION DE PAGO EN EXCESO DE PAGO AGUINALDO DE NAVIDAD GESTION 2024, CUENTA DE DEPOSITO: CUENTA UNICA DEL TESORO</t>
  </si>
  <si>
    <t>00132072001 DEPOSITO DE EFECTIVO, DEPOSITANTE: ELVIS ALVARO COLQUE CANAVIRI, CONCEPTO: FONDOS NO UTILIZADOS DEL PREV. 037, CUENTA DE DEPOSITO: CUENTA UNICA DEL TESORO</t>
  </si>
  <si>
    <t>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t>
  </si>
  <si>
    <t>A:00290012001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t>
  </si>
  <si>
    <t>TRANSFERENCIA RECIBIDA DEL EXTERIOR SEGÚN MENSAJES SWIFT Nos. 2774-2773 (REM.EXT.) DE FECHA 25-02-2025 POR DESEMBOLSO DE IDA PRÉSTAMO 5744-BO 43 LIBRETA N° 00291012002 ABC-RECURSOS PROPIOS REF.: UTILES DE ESCRITORIO</t>
  </si>
  <si>
    <t>||PAGO PRÉSTAMO EXIMBANK CHINA GCL 2004 (04) 114A VCTO 25-02-2025 POR CUENTA DE TGN, NTI019799 VALOR 25-02-2025 CAPITAL RMY1.910.703,24 INTERESES RMY16.665,58 CUENTA 3987 CUENTA ÚNICA DEL TESORO LIB. 00099021001</t>
  </si>
  <si>
    <t>||PAGO PRÉSTAMO EXIMBANK CHINA GCL 2004 (04) 114A VCTO 25-02-2025 POR CUENTA DE TGN, NTI019799 VALOR 25-02-2025 CAPITAL RMY1.910.703,24 INTERESES RMY16.665,58 CUENTA 3987 CUENTA ÚNICA DEL TESORO LIB. 00099021001 REF.COMISIONES BANCARIAS</t>
  </si>
  <si>
    <t>||COMPLEMENTO A NUESTRO CPBTE. S-1120608 DE LA FECHA, POR PAGO AL EXIMBANK CHINA GCL 2004 (04) 114A VCTO 25-05-2025 POR CUENTA DE TGN, COBRO DE COMISIONES DEL BANQUERO USD10,00 CUENTA 3987 CUENTA ÚNICA DEL TESORO LIB. 00099021001 REF.COMISIONES BANQUERO</t>
  </si>
  <si>
    <t>'COBRO DE'||ÚTILES DE ESCRITORIO POR EL COMPROBANTE N°1120622 SEGÚN NOTA CITE: SEDEM/GG/GAF N° 0014/2025 DE FECHA 27/01/2025 (HRE-TGL-1817) DE SERVICIO DE DESARROLLO DE LAS EMPRESAS PÚBLICAS PRODUCTIVAS. (SECTOR PÚBLICO). DÉBITO DE LA LIBRETA 00132072001 SEDEM-ADM. RECAU. ENVIBOL, REPOSICIÓN DE ÚTILES DE ESCRITORIO.</t>
  </si>
  <si>
    <t>||TRANSFERENCIA DE FONDOS SEGÚN MENSAJES SWIFT N°2790, CORREO ELECTRÓNICO DE LA FECHA Y NOTA CITE: DGAC/DAF/FIN/NE-0008/25 (HRE-TGL-1866) DE FECHA 29/01/2025 DE LA DIRECCIÓN GENERAL DE AERONÁUTICA CIVIL. (SECTOR PÚBLICO). DÉBITO DE LA LIBRETA 00117012001 DGAC, REPOSICIÓN DE ÚTILES DE ESCRITORIO.</t>
  </si>
  <si>
    <t>||TRANSFERENCIA DE FONDOS S/G MENSAJE SWIFT NRO. 2787 EN ATENCIÓN A CORREO ELECTRÓNICO DE LA DGAC Y NOTA: DGAC/DAF/FIN/NE-0008/25 DE F.29/1/2025 (HRE-TGL-1866) ENVIADO POR LA DIRECCIÓN GENERAL DE AERONÁUTICA CIVIL (SECTOR PÚBLICO). DEBITO DE LA LIBRETA 00117012001 DGAC, REPOSICIÓN ÚTILES DE ESCRITORIO.</t>
  </si>
  <si>
    <t>||TRANSFERENCIA DE FONDOS SEGÚN MENSAJES SWIFT N°2703 Y 2705 DE LA FECHA Y NOTA CITE: DGAC/DAF/FIN/NE-0008/25 (HRE-TGL-1866) DE FECHA 29/01/2025 DE LA DIRECCIÓN GENERAL DE AERONÁUTICA CIVIL. (SECTOR PÚBLICO). DÉBITO DE LA LIBRETA 00117012001 DGAC, REPOSICIÓN DE ÚTILES DE ESCRITORIO.</t>
  </si>
  <si>
    <t>||TRANSFERENCIA DE FONDOS S/G MENSAJE SWIFT NRO. 2785, CORREO ELECTRONICO DE LA FECHA Y NOTA CITE DGAC/DAF/FIN/NE-0008/25 DE F.29.01.2025 (HRE-TGL-1866) DE LA DIRECCION GENERAL DE AERONAUTICA CIVIL (SECTOR PÚBLICO). DEBITO DE LA LIBRETA 00117012001 DGAC, REPOSICIÓN DE ÚTILES DE ESCRITORIO</t>
  </si>
  <si>
    <t>00015011108 DEPOSITO DE EFECTIVO, DEPOSITANTE: OVIDIO ARMENGOL HUANCA QUISPE, CONCEPTO: PAGO ENERGIA ELECTRICA CBBA DIC/2024, CUENTA DE DEPOSITO: CUENTA UNICA DEL TESORO</t>
  </si>
  <si>
    <t>00099021001 DEPOSITO DE EFECTIVO, DEPOSITANTE: RAMIRO CRUZ CUTILE, CONCEPTO: DEVOLUCION REFRIGERIO MAYO/24, CUENTA DE DEPOSITO: CUENTA UNICA DEL TESORO</t>
  </si>
  <si>
    <t>00099021001 DEPOSITO DE EFECTIVO, DEPOSITANTE: WENDY HUARI GUIBARRA, CONCEPTO: DEVOLUCION DE SUELDO DICIEMBRE 2023, CUENTA DE DEPOSITO: CUENTA UNICA DEL TESORO/DJBR</t>
  </si>
  <si>
    <t>00099021001 DEP.DE CHEQ.AJENOS,RET.DE CAM.,CONCEPTO: INCAPACIDADES,DEP.: CAJA NACIONAL DE SALUD , PROCEDENCIA: BANCO UNION S.A., CHEQUE: 11676, FECHA DE EMISION:20/02/2025</t>
  </si>
  <si>
    <t>00081011108 DEP.DE CHEQ.AJENOS,RET.DE CAM.,CONCEPTO: NUREJ 201060856,DEP.: ORGANO JUDICIAL DAF , PROCEDENCIA: BANCO UNION S.A., CHEQUE: 24341, FECHA DE EMISION:10/02/2025</t>
  </si>
  <si>
    <t>00081011108 DEP.DE CHEQ.AJENOS,RET.DE CAM.,CONCEPTO: NUREJ 201057021,DEP.: ORGANO JUDICIAL DAF , PROCEDENCIA: BANCO UNION S.A., CHEQUE: 24323, FECHA DE EMISION:29/01/2025</t>
  </si>
  <si>
    <t>00081011108 DEP.DE CHEQ.AJENOS,RET.DE CAM.,CONCEPTO: NUREJ 201057021,DEP.: ORGANO JUDICIAL DAF , PROCEDENCIA: BANCO UNION S.A., CHEQUE: 24322, FECHA DE EMISION:29/01/2025</t>
  </si>
  <si>
    <t>PAGO A CAF PRÉSTAMO CFA003747 VCTO. 26-02-2025 POR CUENTA DE TGN , NTI. 019798 VALOR 26-02-2025 CAPITAL USD 91.090,36 INTERESES USD 2.901,96 CTA. 3987 CUENTA UNICA DEL TESORO LIB. 00099021001 REF.: COMISIONES BANCARIAS</t>
  </si>
  <si>
    <t>PAGO A CAF PRÉSTAMO CFA003747 VCTO. 26-02-2025 POR CUENTA DE TGN , NTI. 019798 VALOR 26-02-2025 CAPITAL USD 91.090,36 INTERESES USD 2.901,96 CTA. 3987 CUENTA UNICA DEL TESORO LIB. 00099021001</t>
  </si>
  <si>
    <t>||TRANSFERENCIA DE FONDOS S/G MENSAJES SWIFT NROS. 2833-2832 EN ATENCIÓN A NOTA: DGAC/DAF/FIN/NE-0008/25 DE F.29/1/2025 (HRE-TGL-1866) ENVIADO POR LA DIRECCIÓN GENERAL DE AERONÁUTICA CIVIL (SECTOR PÚBLICO). DEBITO DE LA LIBRETA 00117012001 DGAC, REPOSICIÓN ÚTILES DE ESCRITORIO.</t>
  </si>
  <si>
    <t>NUMERO DE LIBRETA CUT: 00099021001 OPERACIÓN E75 TRANSFERENCIA DE LA CUENTA FISCAL BUN A LA CUT EN MN TRANSF.FDOS.AL.BCB GOBIERNO AUTONOMO MUNICIPAL DE APOLO CITE: GAMA/DESP/NE/NÂ° 0097/2025 CUENTA CUT 3987 LIBRETA NÂ° 00099021001</t>
  </si>
  <si>
    <t>||TRANSFERENCIA DE FONDOS S/G MENSAJE SWIFT NRO. 2854 Y Y CORREO ELECTRONICO DE LA FECHA Y NOTA CITE DGAC/DAF/FIN/NE-0008/25 DE F.29.01.2025 (HRE-TGL-1866) DE LA DIRECCION GENERAL DE AERONAUTICA CIVIL (SECTOR PÚBLICO). DEBITO DE LA LIBRETA 00117012001 DGAC, REPOSICIÓN DE ÚTILES DE ESCRITORIO.</t>
  </si>
  <si>
    <t>||TRANSFERENCIA DE FONDOS S/G MENSAJES SWIFT NROS. 2798 Y 2797, CORREO ELECTRONICO DE LA FECHA Y NOTA CITE DGAC/DAF/FIN/NE-0008/25 DE F.29.01.2025 (HRE-TGL-1866) DE LA DIRECCION GENERAL DE AERONAUTICA CIVIL (SECTOR PÚBLICO). DEBITO DE LA LIBRETA 00117012001 DGAC, REPOSICIÓN DE ÚTILES DE ESCRITORIO.</t>
  </si>
  <si>
    <t>||TRANSFERENCIA DE FONDOS SEGÚN MENSAJE SWIFT N°2805, CORREO ELECTRÓNICO DE LA FECHA Y NOTA CITE: DGAC/DAF/FIN/NE-0008/25 (HRE-TGL-1866) DE FECHA 29/01/2025 DE LA DIRECCIÓN GENERAL DE AERONÁUTICA CIVIL. (SECTOR PÚBLICO). DÉBITO DE LA LIBRETA 00117012001 DGAC, REPOSICIÓN DE ÚTILES DE ESCRITORIO.</t>
  </si>
  <si>
    <t>00099021001 DEPOSITO DE EFECTIVO, DEPOSITANTE: EVA QUISPE TARQUI, CONCEPTO: DEVOLUCION DE DINERO, CUENTA DE DEPOSITO: CUENTA UNICA DEL TESORO</t>
  </si>
  <si>
    <t>00081011101 DEPOSITO DE EFECTIVO, DEPOSITANTE: OSMAR ARIEL ROJAS FLORES, CONCEPTO: CREDENCIAL, CUENTA DE DEPOSITO: CUENTA UNICA DEL TESORO</t>
  </si>
  <si>
    <t>00081011101 DEPOSITO DE EFECTIVO, DEPOSITANTE: FEDRA EUGENIA TORRICO ROSSEL, CONCEPTO: CREDENCIAL, CUENTA DE DEPOSITO: CUENTA UNICA DEL TESORO</t>
  </si>
  <si>
    <t>00015011108 DEPOSITO DE EFECTIVO, DEPOSITANTE: NEPTALI ESTEBAN CRUZ TORRICO, CONCEPTO: DEVOLUCION DE RECURSOS POR PASAJE AEREO, CUENTA DE DEPOSITO: CUENTA UNICA DEL TESORO</t>
  </si>
  <si>
    <t>00099021001 DEPOSITO DE EFECTIVO, DEPOSITANTE: TRIBUNAL CONSTITUCIONAL PLURINACIONAL, CONCEPTO: DEVOLUCION POR USO DE OTRO OPERADOR, CUENTA DE DEPOSITO: CUENTA UNICA DEL TESORO</t>
  </si>
  <si>
    <t>00015011108 DEP.DE CHEQ.AJENOS,RET.DE CAM.,CONCEPTO: DEPÓSITO A LA CUT,DEP.: MINISTERIO DE GOBIERNO , PROCEDENCIA: BANCO UNION S.A., CHEQUE: 52524, FECHA DE EMISION:25/02/2025</t>
  </si>
  <si>
    <t>A:00099021001 GAM DE COCHABAMBA, TRANSFERENCIA DE RECUPERACIONES SEGÚN NOTA INTERNA GEF-LCR-JSZ-0147-NOT/25 POR CONCEPTO DE PAGO DE CAPITAL E INTERESES DE ACUERDO A CONTRATO DE FIDEICOMISO “PROYECTOS DE INVERSION PUBLICA” (PIP) CORRESPONDIENTE AL VCTO FEBRERO/2025</t>
  </si>
  <si>
    <t>A:00099021001 GAM DE SHINAHOTA, TRANSFERENCIA DE RECUPERACIONES SEGÚN NOTA INTERNA GEF-LCR-JSZ-0147-NOT/25 POR CONCEPTO DE PAGO DE CAPITAL E INTERESES DE ACUERDO A CONTRATO DE FIDEICOMISO “PROYECTOS DE INVERSION PUBLICA” (PIP) CORRESPONDIENTE AL VCTO FEBRERO/2025</t>
  </si>
  <si>
    <t>A:00099021001 GAM DE VILLA AZURDUY, TRANSFERENCIA DE RECUPERACIONES SEGÚN NOTA INTERNA GEF-LCR-JSZ-0147-NOT/25 POR CONCEPTO DE PAGO DE CAPITAL E INTERESES DE ACUERDO A CONTRATO DE FIDEICOMISO “PROYECTOS DE INVERSION PUBLICA” (PIP) CORRESPONDIENTE AL VCTO FEBRERO/2025</t>
  </si>
  <si>
    <t>A:00099021001 GAM DE TARVITA, TRANSFERENCIA DE RECUPERACIONES SEGÚN NOTA INTERNA GEF-LCR-JSZ-0147-NOT/25 POR CONCEPTO DE PAGO DE CAPITAL E INTERESES DE ACUERDO A CONTRATO DE FIDEICOMISO “PROYECTOS DE INVERSION PUBLICA” (PIP) CORRESPONDIENTE AL VCTO FEBRERO/2025</t>
  </si>
  <si>
    <t>A:00099021001 GAM DE ORURO, TRANSFERENCIA DE RECUPERACIONES SEGÚN NOTA INTERNA GEF-LCR-JSZ-0147-NOT/25 POR CONCEPTO DE PAGO DE CAPITAL E INTERESES DE ACUERDO A CONTRATO DE FIDEICOMISO “PROYECTOS DE INVERSION PUBLICA” (PIP) CORRESPONDIENTE AL VCTO FEBRERO/2025</t>
  </si>
  <si>
    <t>A:00099021001 GAM DE SANTIAGO DE ANDAMARCA, TRANSFERENCIA DE RECUPERACIONES SEGÚN NOTA INTERNA GEF-LCR-JSZ-0147-NOT/25 POR CONCEPTO DE PAGO DE CAPITAL E INTERESES DE ACUERDO A CONTRATO DE FIDEICOMISO “PROYECTOS DE INVERSION PUBLICA” (PIP) CORRESPONDIENTE AL VCTO FEBRERO/2025</t>
  </si>
  <si>
    <t>A:00099021001 GAM DE DESAGUADERO, TRANSFERENCIA DE RECUPERACIONES SEGÚN NOTA INTERNA GEF-LCR-JSZ-0147-NOT/25 POR CONCEPTO DE PAGO DE INTERESES DE ACUERDO A CONTRATO DE FIDEICOMISO “PROYECTOS DE INVERSION PUBLICA” (PIP) CORRESPONDIENTE AL VCTO FEBRERO/2025</t>
  </si>
  <si>
    <t>A:00099021001 GAM DE ENTRE RIOS (COCHABAMBA), TRANSFERENCIA DE RECUPERACIONES SEGÚN NOTA INTERNA GEF-LCR-JSZ-0147-NOT/25 POR CONCEPTO DE PAGO DE CAPITAL E INTERESES DE ACUERDO A CONTRATO DE FIDEICOMISO “PROYECTOS DE INVERSION PUBLICA” (PIP) CORRESPONDIENTE AL VCTO FEBRERO/2025</t>
  </si>
  <si>
    <t>NUMERO DE LIBRETA CUT: 00099021001 OPERACIÓN E75 TRANSFERENCIA DE LA CUENTA FISCAL BUN A LA CUT EN MN TRANSF.FDOS.AL.BCB GOBIERNO AUTONOMO MUNICIPAL DE VILLA LIBERTAD LICOMA CITE: GAMVLL/MAE/NEX-072/2025 CUENTA CUT 3987 LIBRETA NÂ° 00099021001</t>
  </si>
  <si>
    <t>NUMERO DE LIBRETA CUT: 00099021001 OPERACIÓN E75 TRANSFERENCIA DE LA CUENTA FISCAL BUN A LA CUT EN MN TRANSF.FDOS.AL.BCB GOBIERNO AUTONOMO MUNICIPAL DE GAM VILLA LIBERTAD LICOMA CITE: GAMVLL/MAE/NEX-073/2025 CUENTA CUT 3987 LIBRETA NÂ° 00099021001</t>
  </si>
  <si>
    <t>PAGO A BID PRÉSTAMO 3091/BL-BO VCTO. 27-02-2025 POR CUENTA DE GOB.AUT.DEPT.PANDO , NTI. 019788 VALOR 27-02-2025 CAPITAL USD 171.101,75 INTERESES USD 153.451,07 COMISIONES USD 1.125,30 CTA. 3987 CUENTA UNICA DEL TESORO LIB. 00099021001 REF.: COMISIONES BANCARIAS</t>
  </si>
  <si>
    <t>PAGO A BID PRÉSTAMO 3091/BL-BO VCTO. 27-02-2025 POR CUENTA DE TGN, SEGUN NOTA MEFP/VTCP/DGCP/UODP/No 114/2025 DE 27-02-2025, NTI. 019806 VALOR 27-02-2025 CAPITAL USD 495.594,58 INTERESES USD 374.401,89 COMISIONES USD 1.186,94 CTA. 3987 CUENTA UNICA DEL TESORO LIB. 00099021001 REF.: COMISIONES BANCARIAS</t>
  </si>
  <si>
    <t>PAGO A BID PRÉSTAMO 3091/BL-BO VCTO. 27-02-2025 POR CUENTA DE TGN, SEGUN NOTA MEFP/VTCP/DGCP/UODP/No 114/2025 DE 27-02-2025, NTI. 019807 VALOR 27-02-2025 INTERESES USD 7.399,02 CTA. 3987 CUENTA UNICA DEL TESORO LIB. 00099021001 REF.: COMISIONES BANCARIAS</t>
  </si>
  <si>
    <t>||TRANSFERENCIA DE FONDOS S/G MENSAJES SWIFT NROS. 2881-2882 EN ATENCIÓN A CORREO ELECTRÓNICO DE LA FECHA Y NOTA: DGAC/DAF/FIN/NE-0008/25 DE F.29/1/2025 (HRE-TGL-1866) ENVIADO POR LA DIRECCIÓN GENERAL DE AERONÁUTICA CIVIL (SECTOR PÚBLICO). DEBITO DE LA LIBRETA 00117012001 DGAC, REPOSICIÓN ÚTILES DE ESCRITORIO.</t>
  </si>
  <si>
    <t>A:00099021001 GAM DE EL VILLAR, TRANSFERENCIA DE RECUPERACIONES SEGÚN NOTA GEF-LCR-JSZ-0147-NOT/25 POR CONCEPTO DE PAGO DE CAPITAL E INTERES DE ACUERDO A CONTRATO DE FIDEICOMISO “PROYECTOS DE INVERSION PUBLICA” (PIP).</t>
  </si>
  <si>
    <t>A:00099021001 GAM DE SAN CARLOS, TRANSFERENCIA DE RECUPERACIONES SEGÚN NOTA GEF-LCR-JSZ-0147-NOT/25 POR CONCEPTO DE PAGO DE CAPITAL E INTERES DE ACUERDO A CONTRATO DE FIDEICOMISO “PROYECTOS DE INVERSION PUBLICA” (PIP).</t>
  </si>
  <si>
    <t>A:00099021001 DEVOLUCIÓN DEUDA AL TGN POR PARTE DEL SR. GUILLERMO ARAMAYO HERRERA CORRESPONDIENTE AL MES DE ENERO/2025, S/G. INF. SENASIR/UAF/INF N° 364/2025, DE FECHA 26/02/2025</t>
  </si>
  <si>
    <t>A:00099021001 GAD DE POTOSI, TRANSFERENCIA DE RECUPERACIONES SEGÚN NOTA GEF-LCR-JSZ-0147-NOT/25 POR CONCEPTO DE PAGO DE CAPITAL E INTERES DE ACUERDO A CONTRATO DE FIDEICOMISO “PROYECTOS DE INVERSION PUBLICA” (PIP).</t>
  </si>
  <si>
    <t>A:00099021001 GAM DE HUMANATA, TRANSFERENCIA DE RECUPERACIONES SEGÚN NOTA GEF-LCR-JSZ-0147-NOT/25 POR CONCEPTO DE PAGO DE CAPITAL E INTERES DE ACUERDO A CONTRATO DE FIDEICOMISO “PROYECTOS DE INVERSION PUBLICA” (PIP).</t>
  </si>
  <si>
    <t>A:00099021001 GAM DE PAZNA, TRANSFERENCIA DE RECUPERACIONES SEGÚN NOTA GEF-LCR-JSZ-0147-NOT/25 POR CONCEPTO DE PAGO DE CAPITAL E INTERES DE ACUERDO A CONTRATO DE FIDEICOMISO “PROYECTOS DE INVERSION PUBLICA” (PIP).</t>
  </si>
  <si>
    <t>A:00099021001 GAM DE CULPINA, TRANSFERENCIA DE RECUPERACIONES SEGÚN NOTA GEF-LCR-JSZ-0147-NOT/25 POR CONCEPTO DE PAGO DE CAPITAL E INTERES DE ACUERDO A CONTRATO DE FIDEICOMISO “PROYECTOS DE INVERSION PUBLICA” (PIP).</t>
  </si>
  <si>
    <t>A:00099021001 GAM DE SIPE SIPE, TRANSFERENCIA DE RECUPERACIONES SEGÚN NOTA GEF-LCR-JSZ-0147-NOT/25 POR CONCEPTO DE PAGO DE CAPITAL E INTERES DE ACUERDO A CONTRATO DE FIDEICOMISO “PROYECTOS DE INVERSION PUBLICA” (PIP).</t>
  </si>
  <si>
    <t>A:00099021001 GAM DE FERNANDEZ ALONSO, TRANSFERENCIA DE RECUPERACIONES SEGÚN NOTA GEF-LCR-JSZ-0147-NOT/25 POR CONCEPTO DE PAGO DE CAPITAL E INTERES DE ACUERDO A CONTRATO DE FIDEICOMISO “PROYECTOS DE INVERSION PUBLICA” (PIP).</t>
  </si>
  <si>
    <t>A:00099021001 GAM DE PUERTO CARABUCO, TRANSFERENCIA DE RECUPERACIONES SEGÚN NOTA GEF-LCR-JSZ-0147-NOT/25 POR CONCEPTO DE PAGO DE CAPITAL E INTERES DE ACUERDO A CONTRATO DE FIDEICOMISO “PROYECTOS DE INVERSION PUBLICA” (PIP).</t>
  </si>
  <si>
    <t>A:00099021001 GAIOC DE SALINAS, TRANSFERENCIA DE RECUPERACIONES SEGÚN NOTA GEF-LCR-JSZ-0147-NOT/25 POR CONCEPTO DE PAGO DE CAPITAL E INTERES DE ACUERDO A CONTRATO DE FIDEICOMISO “PROYECTOS DE INVERSION PUBLICA” (PIP).</t>
  </si>
  <si>
    <t>A:00099021001 GAM DE COCAPATA, TRANSFERENCIA DE RECUPERACIONES SEGÚN NOTA INTERNA GEF-LCR-JSZ-0147-NOT/25 POR CONCEPTO DE PAGO DE CAPITAL E INTERESES DE ACUERDO A CONTRATO DE FIDEICOMISO “PROYECTOS DE INVERSION PUBLICA” (PIP) CORRESPONDIENTE AL VCTO FEBRERO/2025</t>
  </si>
  <si>
    <t>A:00099021001 GAM DE YANACACHI, TRANSFERENCIA DE RECUPERACIONES SEGÚN NOTA GEF-LCR-JSZ-0147-NOT/25 POR CONCEPTO DE PAGO DE CAPITAL E INTERES DE ACUERDO A CONTRATO DE FIDEICOMISO “PROYECTOS DE INVERSION PUBLICA” (PIP).</t>
  </si>
  <si>
    <t>A:00099021001 GAM DE COLOMI, TRANSFERENCIA DE RECUPERACIONES SEGÚN NOTA INTERNA GEF-LCR-JSZ-0147-NOT/25 POR CONCEPTO DE PAGO DE CAPITAL E INTERESES DE ACUERDO A CONTRATO DE FIDEICOMISO “PROYECTOS DE INVERSION PUBLICA” (PIP) CORRESPONDIENTE AL VCTO FEBRERO/2025</t>
  </si>
  <si>
    <t>A:00099021001 GAM DE CLIZA, TRANSFERENCIA DE RECUPERACIONES SEGÚN NOTA INTERNA GEF-LCR-JSZ-0147-NOT/25 POR CONCEPTO DE PAGO DE CAPITAL E INTERESES DE ACUERDO A CONTRATO DE FIDEICOMISO “PROYECTOS DE INVERSION PUBLICA” (PIP) CORRESPONDIENTE AL VCTO FEBRERO/2025</t>
  </si>
  <si>
    <t>A:00099021001 GAM DE SAN LORENZO, TRANSFERENCIA DE RECUPERACIONES SEGÚN NOTA INTERNA GEF-LCR-JSZ-0147-NOT/25 POR CONCEPTO DE PAGO DE CAPITAL E INTERESES DE ACUERDO A CONTRATO DE FIDEICOMISO “PROYECTOS DE INVERSION PUBLICA” (PIP) CORRESPONDIENTE AL VCTO FEBRERO/2025</t>
  </si>
  <si>
    <t>||TRANSFERENCIA DE FONDOS S/G MENSAJE SWIFT NRO. 2936, CORREOS ELECTRONICOS ENVIADOS POR DGAC Y NAABOL DE LA FECHA Y NOTA CITE DGAC/DAF/FIN/NE-0008/25 DE F.29.01.2025 (HRE-TGL-1866) DE LA DIRECCION GENERAL DE AERONAUTICA CIVIL (SECTOR PÚBLICO). DEBITO DE LA LIBRETA 00117012001 DGAC, REPOSICIÓN DE ÚTILES DE ESCRITORIO</t>
  </si>
  <si>
    <t>||REGULARIZACIÓN DE NUESTRA OPERACIÓN N°1120969 DE FECHA SEGÚN NOTA CITE: DGAC/DAF/FIN/NE-0008/25 DE F. 29/1/2025 (HRE-TGL-1866) Y CORREO ELECTRÓNICO DE NAABOL Y DGAC DE LA FECHA DÉBITO DE LA LIBRETA 00117012001 DGAC, REPOSICIÓN DE ÚTILES DE ESCRITORIO.</t>
  </si>
  <si>
    <t>00015011108 DEPOSITO DE EFECTIVO, DEPOSITANTE: NATIVIDAD LIZARRAGA MAMANI, CONCEPTO: DEVOLUCION EN DEMASIA DEL SERVICIO DE ALIMENTACION, CUENTA DE DEPOSITO: CUENTA UNICA DEL TESORO</t>
  </si>
  <si>
    <t>00099021001 DEPOSITO DE EFECTIVO, DEPOSITANTE: WENDY SHIRLEY GUISBERT SANCHEZ, CONCEPTO: DEPÓSITO POR EXCEDENTE POR TOPE SALARIAL, CUENTA DE DEPOSITO: CUENTA UNICA DEL TESORO</t>
  </si>
  <si>
    <t>00099021001 DEPOSITO DE EFECTIVO, DEPOSITANTE: RICHARD VALENTIN QUISBERT LAURA CI 3383211, CONCEPTO: DEPÓSITO MONTO EXCEDENTARIO A LA REMUNERACION MAXIMA - FEBRERO 2025, CUENTA DE DEPOSITO: CUENTA UNICA DEL TESORO</t>
  </si>
  <si>
    <t>00190012003 DEPOSITO DE EFECTIVO, DEPOSITANTE: PATRICIA GUADALUPE FLORES MARIN, CONCEPTO: DEVOLUCION DE DEPÓSITO ERRONEO, CUENTA DE DEPOSITO: CUENTA UNICA DEL TESORO</t>
  </si>
  <si>
    <t>00099021001 DEP.DE CHEQ.AJENOS,RET.DE CAM.,CONCEPTO: DEPÓSITO,DEP.: JAVIER ALACHI DORADO , PROCEDENCIA: BANCO UNION S.A., CHEQUE: 213514, FECHA DE EMISION:28/02/2025</t>
  </si>
  <si>
    <t>00099021001 DEP.DE CHEQ.AJENOS,RET.DE CAM.,CONCEPTO: DEVOLUCION DE RECURSOS,DEP.: RAQUEL LOPEZ COAQUIRA , PROCEDENCIA: BANCO UNION S.A., CHEQUE: 380, FECHA DE EMISION:20/02/2025/DJBR</t>
  </si>
  <si>
    <t>00099021001 DEP.DE CHEQ.AJENOS,RET.DE CAM.,CONCEPTO: DEVOLUCION DE RECURSOS,DEP.: RAQUEL LOPEZ COAQUIRA , PROCEDENCIA: BANCO UNION S.A., CHEQUE: 375, FECHA DE EMISION:19/02/2025/DJBR</t>
  </si>
  <si>
    <t>00099021001 DEP.DE CHEQ.AJENOS,RET.DE CAM.,CONCEPTO: DEVOLUCION DE RECURSOS,DEP.: RAQUEL LOPEZ COAQUIRA , PROCEDENCIA: BANCO UNION S.A., CHEQUE: 376, FECHA DE EMISION:19/02/2025/DJBR</t>
  </si>
  <si>
    <t>DEVOLUCIÓN DE FONDOS SOLICITUD 054063-22763 DE TESORO GENERAL DE LA NACION REF.: PAGO A LA EMPRESA IN CONTINU ET SERVICE POR LA ENTREGA DE 47.500 PASAPORTES CON CHIP ELECTRONICO SEGUN FACTURA NRO FACV33845, INFORME MEFP/VTCP/DGPOT/UOTGN/NRO, SEGÚN R.D. 025/2023. LIB. 00099021001 TGN-RECURSOS ORDINARIOS (3987)</t>
  </si>
  <si>
    <t>||TRANSFERENCIA DE FONDOS S/G MENSAJES SWIFT NROS. 3004-3006 EN ATENCIÓN A NOTA: DGAC/DAF/FIN/NE-0008/25 DE F.29/1/2025 (HRE-TGL-1866) ENVIADO POR LA DIRECCIÓN GENERAL DE AERONÁUTICA CIVIL (SECTOR PÚBLICO). DÉBITO DE LA LIBRETA 00117012001 DGAC, REPOSICIÓN ÚTILES DE ESCRITORIO.</t>
  </si>
  <si>
    <t>||TRANSF. DE FONDOS AL EXTERIOR.SEGUN SOL.053848-22606 YPFB DE 6/2/2025 REF.: PAGO A FAVOR DE GALILEO TRADING DMCC POR CONCEPTO DE 2DO POST PAGO SUM HIDR LIQ OCCIDENTE 2024 OP UPCA 2302 HR DCIM 27695 2024 PROC 94, POR EUR 1.580.330,86 EQUIV. A USD 1.645.748,72 LIB.00513012004 LBP-YPFB-UNICOMERCIAL (4030005415/1-2188907)COM.TRNSF. 22.579,69 SWIFT BS300-UT.ES60</t>
  </si>
  <si>
    <t>||TRANSF. DE FONDOS AL EXTERIOR.SEGUN SOL.053846-22608 YPFB DE 6/2/2025 REF.: PAGO A FAVOR DE GALILEO TRADING DMCC POR CONCEPTO DE 4TO POST PAGO SUM HIDR LIQ OCCIDENTE 2024 OP UPCA 3 HR GPDI 33972 2024 PROC 93, POR EUR 1.779.399,16 EQUIV. A USD 1.853,057,47. LIB.00513012004 LBP-YPFB-UNICOMERCIAL (4030005415/1-2188907) COM.TRNSF. 25.423,91SWIFT BS300-UT.ES60</t>
  </si>
  <si>
    <t>||TRANSF. DE FONDOS AL EXTERIOR.SEGUN SOL.053847-22607 YPFB DE 6/2/2025 REF.: PAGO A GALILEO TRADING DMCC POR CONCEPTO DE 3ER POST PAGO SUM HIDR LIQ OCCIDENTE 2024 OP UPCA 2703 HR GPDI 33973 2024 PROC 92, POR EUR 4.439.452,24 EQUIV. A USD 4.623.223,56 LIB.00513012004 LBP-YPFB-UNICOMERCIAL (4030005415/1-2188907) COM. 63.430,65SWIFT BS300-UT.ESCR60</t>
  </si>
  <si>
    <t>||DIFERENCIAL CAMBIARIO SOL.053847-22607 TRANSFERENCIA DE FONDOS AL EXTERIOR PAGO A FAVOR DE GALILEO TRADING DMCC EUR 4.439.452,24 EN COMPLEMENTO A COMPROBANTE S-1121140 DE LA FECHA DEBITO LIB.00513012004 LBP-YPFB-UNICOMERCIAL (4030005415/1-2188907) DIFERENCIAL T/C</t>
  </si>
  <si>
    <t>||TRANSF. DE FONDOS AL EXTERIOR.SEGUN SOL.053851-22609 YPFB DE 6/2/2025 REF.: PAGO A FAVOR DE FUTURA ENERGY DMCC POR CONCEPTO DE 5TO POST PAGO SUM HIDR LIQ OCCIDENTE 2024 OP UPCA 216 HR GPDI 2480 2025 PROC 95, POR EUR 9.748.977,83 EQUIV. A USD 10.152.537,19 LIB.00513012004 LBP-YPFB-UNICOMERCIAL (4030005415/1-2188907) COM.TRNS 139.292,7SWIFT BS300-UT.ESCR60</t>
  </si>
  <si>
    <t>||DIFERENCIAL CAMBIARIO SOL.053851-22609 TRANSFERENCIA DE FONDOS AL EXTERIOR PAGO A FAVOR DE FUTURA ENERGY DMCC EUR 9.748.977,83 EN COMPLEMENTO A COMPROBANTE S-1121147 DE LA FECHA DEBITO LIB.00513012004 LBP-YPFB-UNICOMERCIAL (4030005415/1-2188907) DIFERENCIAL T/C</t>
  </si>
  <si>
    <t>||TRANSFERENCIA DE FONDOS SEGÚN MENSAJES SWIFT N°2957 Y 2960, CORREOS ELECTRÓNICOS DE LA DGAC Y NAABOL DE LA FECHA Y NOTA CITE: DGAC/DAF/FIN/NE-0008/25 (HRE-TGL-1866) DE FECHA 29/01/2025 DE LA DIRECCIÓN GENERAL DE AERONÁUTICA CIVIL. (SECTOR PÚBLICO). DÉBITO DE LA LIBRETA 00117012001 DGAC, REPOSICIÓN DE ÚTILES DE ESCRITORIO.</t>
  </si>
  <si>
    <t>CONCILIADO_PARCIAL</t>
  </si>
  <si>
    <t>TRANSFERENCIA RECIBIDA DEL EXTERIOR SEGÚN MENSAJES SWIFT Nos. 1881-1885 (REM.EXT.) DE FECHA 06-02-2025 POR DESEMBOLSO DE IDA PRÉSTAMO 5745-BO 23 LIBRETA N° 00291014379 ABC-USD-5744-5745-REHAB.CUMPL.ESTAND.(CRECE) CARR.STA.CRUZ.TR</t>
  </si>
  <si>
    <t>AJUSTE COMPLEMENTARIO POR REVALORIZACION SALDOS DE ACTIVOS DE RESERVA Y OBLIGACIONES MONEDA EXTRANJERA (DOLARES) Saldo MO = -73241878.15 ;Bs/Mo: 6.86000000000 ;Saldo Bs: -502439284.09</t>
  </si>
  <si>
    <t>AJUSTE COMPLEMENTARIO POR REVALORIZACION SALDOS DE ACTIVOS DE RESERVA Y OBLIGACIONES MONEDA EXTRANJERA (DOLARES) Saldo MO = -62800815.49 ;Bs/Mo: 6.86000000000 ;Saldo Bs: -430813594.25</t>
  </si>
  <si>
    <t>AJUSTE COMPLEMENTARIO POR REVALORIZACION SALDOS DE ACTIVOS DE RESERVA Y OBLIGACIONES MONEDA EXTRANJERA (DOLARES) Saldo MO = -53713451.67 ;Bs/Mo: 6.86000000000 ;Saldo Bs: -368474278.45</t>
  </si>
  <si>
    <t>TRANSFERENCIA DEL EXTERIOR SEGUN SWIFT NO.2048 DE FECHA 12/02/2025 ORDENANTE: YPF EXPLORACIÓN + PRODUCCIÓN DE FERMIN PERALTA TORRES DELTA REF.: ATS OF 25/02/11 FECHA VALOR 11/02/2025 LIB. 00513012005 YPFB-OPERACIONES EXTRAORDINARIAS USD</t>
  </si>
  <si>
    <t>AJUSTE COMPLEMENTARIO POR REVALORIZACION SALDOS DE ACTIVOS DE RESERVA Y OBLIGACIONES MONEDA EXTRANJERA (DOLARES) Saldo MO = -54037091.57 ;Bs/Mo: 6.86000000000 ;Saldo Bs: -370694448.18</t>
  </si>
  <si>
    <t>AJUSTE COMPLEMENTARIO POR REVALORIZACION SALDOS DE ACTIVOS DE RESERVA Y OBLIGACIONES MONEDA EXTRANJERA (DOLARES) Saldo MO = -54173651.36 ;Bs/Mo: 6.86000000000 ;Saldo Bs: -371631248.34</t>
  </si>
  <si>
    <t>AJUSTE COMPLEMENTARIO POR REVALORIZACION SALDOS DE ACTIVOS DE RESERVA Y OBLIGACIONES MONEDA EXTRANJERA (DOLARES) Saldo MO = -54420885.15 ;Bs/Mo: 6.86000000000 ;Saldo Bs: -373327272.12</t>
  </si>
  <si>
    <t>AJUSTE COMPLEMENTARIO POR REVALORIZACION SALDOS DE ACTIVOS DE RESERVA Y OBLIGACIONES MONEDA EXTRANJERA (DOLARES) Saldo MO = -54435694.47 ;Bs/Mo: 6.86000000000 ;Saldo Bs: -373428864.07</t>
  </si>
  <si>
    <t>TRANSFERENCIA RECIBIDA DEL EXTERIOR SEGÚN MENSAJES SWIFT Nos. 2214-2213 (REM.EXT.) DE FECHA 17-02-2025 POR DESEMBOLSO DE BID PRÉSTAMO 2880/BL-BO REQ 00044 BO 2025009264 LIBRETA N° 00086057002 MMAYA-USD-PROG. GEST. INTEGRAL RESIDUOS SOLIDOS EN BOLIVIA</t>
  </si>
  <si>
    <t>TRANSFERENCIA RECIBIDA DEL EXTERIOR SEGÚN MENSAJES SWIFT Nos. 2214-2213 (REM.EXT.) DE FECHA 17-02-2025 POR DESEMBOLSO DE BID PRÉSTAMO 2880/BL-BO REQ 00044 BO 2025009264 LIBRETA N° 00086057002 MMAYA-USD-PROG. GEST. INTEGRAL RESIDUOS SOLIDOS EN BOLIVIA REF.: UTILES DE ESCRITORIO</t>
  </si>
  <si>
    <t>AJUSTE COMPLEMENTARIO POR REVALORIZACION SALDOS DE ACTIVOS DE RESERVA Y OBLIGACIONES MONEDA EXTRANJERA (DOLARES) Saldo MO = -56590430.05 ;Bs/Mo: 6.86000000000 ;Saldo Bs: -388210350.15</t>
  </si>
  <si>
    <t>PAGO A BID PRÉSTAMO 4414/KI-BO VCTO. 15-02-2025 POR CUENTA DE TGN , NTI. 019653 VALOR 18-02-2025 INTERESES USD 80.466,05 CTA. 5970 CUENTA UNICA DEL TESORO DOLARES AMERICANOS LIB. 00099021001</t>
  </si>
  <si>
    <t>AJUSTE COMPLEMENTARIO POR REVALORIZACION SALDOS DE ACTIVOS DE RESERVA Y OBLIGACIONES MONEDA EXTRANJERA (DOLARES) Saldo MO = -9537486.48 ;Bs/Mo: 6.86000000000 ;Saldo Bs: -65427157.26</t>
  </si>
  <si>
    <t>||PAGO A EXIMBANK COREA PRESTAMO EDCF NO. BOL-2 VCTO. 20/02/2025 POR CUENTA DEL TGN, SEGUN MENSAJE SWIFT N°2530 DE LA FECHA, AUTORIZACION S/G COD. LIQ. 019654 DE 17/02/2025, VALOR 20/02/2025 CAPITAL KRW713.093.000 INTERESES KRW16.974.650. LIB. 00099021001 TGN-RECURSOS ORDINARIOS-DÓLARES AMERICANOS (5970)</t>
  </si>
  <si>
    <t>AJUSTE COMPLEMENTARIO POR REVALORIZACION SALDOS DE ACTIVOS DE RESERVA Y OBLIGACIONES MONEDA EXTRANJERA (DOLARES) Saldo MO = -9087271.09 ;Bs/Mo: 6.86000000000 ;Saldo Bs: -62338679.67</t>
  </si>
  <si>
    <t>PAGO A CAF PRÉSTAMO CFA004991 VCTO. 21-02-2025 POR CUENTA DE TGN, SEGUN NOTA MEFP/VTCP/DGCP/UODP/No 104/2025 DEL 20-02-2025, VALOR 21-02-2025 CAPITAL USD 516.710,97 CTA. 5970 CUENTA UNICA DEL TESORO DOLARES AMERICANOS LIB. 00099021001</t>
  </si>
  <si>
    <t>AJUSTE COMPLEMENTARIO POR REVALORIZACION SALDOS DE ACTIVOS DE RESERVA Y OBLIGACIONES MONEDA EXTRANJERA (DOLARES) Saldo MO = -260824.11 ;Bs/Mo: 6.86000000000 ;Saldo Bs: -1789253.40</t>
  </si>
  <si>
    <t>PAGO A FONPLATA PRÉSTAMO BOL 22/2014 VCTO. 24-02-2025 POR CUENTA DE TGN , NTI. 019680 VALOR 24-02-2025 CAPITAL USD 242.582,20 INTERESES USD 72.027,34 CTA. 5970 CUENTA UNICA DEL TESORO DOLARES AMERICANOS LIB. 00099021001</t>
  </si>
  <si>
    <t>AJUSTE COMPLEMENTARIO POR REVALORIZACION SALDOS DE ACTIVOS DE RESERVA Y OBLIGACIONES MONEDA EXTRANJERA (DOLARES) Saldo MO = -24876.90 ;Bs/Mo: 6.86000000000 ;Saldo Bs: -170655.55</t>
  </si>
  <si>
    <t>TRANSFERENCIA RECIBIDA DEL EXTERIOR SEGÚN MENSAJES SWIFT Nos. 2766-2767 (REM.EXT.) DE FECHA 25-02-2025 POR DESEMBOLSO DE BID PRÉSTAMO 4403/BL-BO REQ 00024 BO 2025007262 LIBRETA N° 00086047007 MMAYA-UCEP MI RIEGO IMPLEMENTACION PROGRAMA BOLIVIA RESILIENTE</t>
  </si>
  <si>
    <t>TRANSFERENCIA RECIBIDA DEL EXTERIOR SEGÚN MENSAJES SWIFT Nos. 2766-2767 (REM.EXT.) DE FECHA 25-02-2025 POR DESEMBOLSO DE BID PRÉSTAMO 4403/BL-BO REQ 00024 BO 2025007262 LIBRETA N° 00086047007 MMAYA-UCEP MI RIEGO IMPLEMENTACION PROGRAMA BOLIVIA RESILIENTE REF.: UTILES DE ESCRITORIO</t>
  </si>
  <si>
    <t>TRANSFERENCIA RECIBIDA DEL EXTERIOR SEGÚN MENSAJES SWIFT Nos. 2774-2773 (REM.EXT.) DE FECHA 25-02-2025 POR DESEMBOLSO DE IDA PRÉSTAMO 5744-BO 43 LIBRETA N° 00291014379 ABC-USD-5744-5745-REHAB.CUMPL.ESTAND.(CRECE) CARR.STA.CRUZ.TR</t>
  </si>
  <si>
    <t>AJUSTE COMPLEMENTARIO POR REVALORIZACION SALDOS DE ACTIVOS DE RESERVA Y OBLIGACIONES MONEDA EXTRANJERA (DOLARES) Saldo MO = -2069343.24 ;Bs/Mo: 6.86000000000 ;Saldo Bs: -14195694.62</t>
  </si>
  <si>
    <t>AJUSTE COMPLEMENTARIO POR REVALORIZACION SALDOS DE ACTIVOS DE RESERVA Y OBLIGACIONES MONEDA EXTRANJERA (DOLARES) Saldo MO = -47736556.33 ;Bs/Mo: 6.86000000000 ;Saldo Bs: -327472776.40</t>
  </si>
  <si>
    <t>PAGO A BID PRÉSTAMO 3091/BL-BO VCTO. 27-02-2025 POR CUENTA DE GOB.AUT.DEPT.PANDO , NTI. 019788 VALOR 27-02-2025 CAPITAL USD 171.101,75 INTERESES USD 153.451,07 COMISIONES USD 1.125,30 CTA. 5970 CUENTA UNICA DEL TESORO DOLARES AMERICANOS LIB. 00099021001</t>
  </si>
  <si>
    <t>PAGO A BID PRÉSTAMO 3091/BL-BO VCTO. 27-02-2025 POR CUENTA DE TGN, SEGUN NOTA MEFP/VTCP/DGCP/UODP/No 114/2025 DE 27-02-2025, NTI. 019807 VALOR 27-02-2025 INTERESES USD 7.399,02 CTA. 5970 CUENTA UNICA DEL TESORO DOLARES AMERICANOS LIB. 00099021001</t>
  </si>
  <si>
    <t>PAGO A BID PRÉSTAMO 3091/BL-BO VCTO. 27-02-2025 POR CUENTA DE TGN, SEGUN NOTA MEFP/VTCP/DGCP/UODP/No 114/2025 DE 27-02-2025, NTI. 019806 VALOR 27-02-2025 CAPITAL USD 495.594,58 INTERESES USD 374.401,89 COMISIONES USD 1.186,94 CTA. 5970 CUENTA UNICA DEL TESORO DOLARES AMERICANOS LIB. 00099021001</t>
  </si>
  <si>
    <t>AJUSTE COMPLEMENTARIO POR REVALORIZACION SALDOS DE ACTIVOS DE RESERVA Y OBLIGACIONES MONEDA EXTRANJERA (DOLARES) Saldo MO = -1101389.34 ;Bs/Mo: 6.86000000000 ;Saldo Bs: -7555530.88</t>
  </si>
  <si>
    <t>De: 00099021001 A:00291014351 Transferencia de recursos a solicitud de la Administradora Boliviana de Carreteras mediante nota CITE: ABC/GNA/SAF/ATE/2025-0226 (operación bimonetaria), para pagos a beneficiarios (TC 6,86) H.R 2025-04962-R.</t>
  </si>
  <si>
    <t>00291014351</t>
  </si>
  <si>
    <t>De: 00099021001 A:00291014381 Transferencia de recursos a solicitud de la Administradora Boliviana de Carreteras mediante nota CITE: ABC/GNA/SAF/ATE/2025-0226 (operación bimonetaria), para pagos a beneficiarios (TC 6,86) H.R 2025-04962-R.</t>
  </si>
  <si>
    <t>00291014381</t>
  </si>
  <si>
    <t>De: 00099021001 A:00291084302 Transferencia de recursos a solicitud de la Administradora Boliviana de Carreteras mediante nota CITE: ABC/GNA/SAF/ATE/2025-0220 (operación bimonetaria), para pagos a beneficiarios (TC 6,86) H.R 2025-04773-R.</t>
  </si>
  <si>
    <t>00291084302</t>
  </si>
  <si>
    <t>De: 00099021001 A:00291014380 Transferencia de recursos a solicitud de la Administradora Boliviana de Carreteras mediante nota CITE: ABC/GNA/SAF/ATE/2025-0220 (operación bimonetaria), para pagos a beneficiarios (TC 6,86) H.R 2025-04773-R.</t>
  </si>
  <si>
    <t>00291014380</t>
  </si>
  <si>
    <t>De: 00099021001 A:00291014369 Transferencia de recursos a solicitud de la Administradora Boliviana de Carreteras mediante nota CITE: ABC/GNA/SAF/ATE/2025-0188 (operación bimonetaria), para pagos a beneficiarios (TC 6,86) H.R 2025-04210-R.</t>
  </si>
  <si>
    <t>00291014369</t>
  </si>
  <si>
    <t>De: 00099021001 A:00291034306 Transferencia de recursos a solicitud de la Administradora Boliviana de Carreteras mediante nota CITE: ABC/GNA/SAF/ATE/2025-0188 (operación bimonetaria), para pagos a beneficiarios (TC 6,86) H.R 2025-04210-R.</t>
  </si>
  <si>
    <t>00291034306</t>
  </si>
  <si>
    <t>De: 00099021001 A:00206044301 Transferencia de recursos a solicitud del Instituto Nacional de Estadística mediante nota CITE: INE-JNAP-CPV Nº 0264/2025 (operación bimonetaria), para actividades previas al Censo Agropecuario Experimental re</t>
  </si>
  <si>
    <t>De: 00099021001 A:00291084302 Transferencia de recursos a solicitud de la Administradora Boliviana de Carreteras mediante nota CITE: ABC/GNA/SAF/ATE/2025-0231 (operación bimonetaria), para pagos a beneficiarios (TC 6,86) H.R 2025-05424-R.</t>
  </si>
  <si>
    <t>De: 00099021001 A:00291014372 Transferencia de recursos a solicitud de la Administradora Boliviana de Carreteras mediante nota CITE: ABC/GNA/SAF/ATE/2025-0231 (operación bimonetaria), para pagos a beneficiarios (TC 6,86) H.R 2025-05424-R.</t>
  </si>
  <si>
    <t>00291014372</t>
  </si>
  <si>
    <t>De: 00099021001 A:00291014380 Transferencia de recursos a solicitud de la Administradora Boliviana de Carreteras mediante nota CITE: ABC/GNA/SAF/ATE/2025-0235 (operación bimonetaria), para pagos a beneficiarios (TC 6,86) H.R 2025-05652-R.</t>
  </si>
  <si>
    <t>00099014102</t>
  </si>
  <si>
    <t>De: 00099014102 A:00190012002 Transferencia de recursos a solicitud de la Unidad de Administración e Información Salarial mediante nota CITE: MEFP/VTCP/DGPOT/UAIS/No. 002/2025 para atender la solicitud de la Autoridad Jurisdiccional Adminis</t>
  </si>
  <si>
    <t>00190012002</t>
  </si>
  <si>
    <t>De: 00099021001 A:00291014369 Transferencia de recursos a solicitud de la Administradora Boliviana de Carreteras mediante nota CITE: ABC/GNA/SAF/ATE/2025-0279 (operación bimonetaria), para pagos a beneficiarios (TC 6,86) H.R 2025-06977-R.</t>
  </si>
  <si>
    <t>00291012009</t>
  </si>
  <si>
    <t>De: 00291012009 A:00099021001 De: 00291012009 A:00099021001 Transferencia a solicitud de la Dirección General de Crédito Público mediante nota CITE: MEFP/VTCP/DGCP/UODP/N°013/2025 en cumplimiento a lo establecido en el parágrafo III de la D</t>
  </si>
  <si>
    <t>De: 00046021109 A:00099021001 De: 00046021109 A:00099021001 Transferencia a solicitud de la Dirección General de Crédito Público mediante nota CITE: MEFP/VTCP/DGCP/UODP/N°013/2025 en cumplimiento a lo establecido en el parágrafo III de la D</t>
  </si>
  <si>
    <t>De: 00099021001 A:00046057009 Transferencia de recursos a solicitud del Ministerio de Salud y Deportes mediante nota CITE: MSyD/DGP/UGESPRO/FRISDP/CE/7/2025 (operación bimonetaria), para la ejecución del Programa Mejora en la Accesibilidad</t>
  </si>
  <si>
    <t>00046057009</t>
  </si>
  <si>
    <t>00081127004</t>
  </si>
  <si>
    <t>De: 00081127004 A:00066047003 Transferencia de recursos a solicitud del Ministerio de Obras Públicas, Servicios y Vivienda mediante nota CITE: CAR/MOPSV/VMT/DGTA/UTA N°0022/2025 cierre Proyecto Mejoramiento y Ampliación del Aeropuerto de Gu</t>
  </si>
  <si>
    <t>De: 00389012001 A:00099021001 Transferencia de recursos a solicitud de la Dirección General de Administración y Finanzas Territoriales mediante nota interna CITE: MEFP/VTCP/DGAFT/USCFT/N°51/2025, por concepto de recuperaciones de la deuda e</t>
  </si>
  <si>
    <t>De: 00099021001 A:00086057002 Transferencia de Recursos a solicitud del Programa de Gestión Integral de los Residuos Sólidos en Bolivia dependiente del Ministerio de Medio Ambiente y Agua mediante nota CITE: UCPPAAP-CAF-0145-CAR/25 (operaci</t>
  </si>
  <si>
    <t>De: 00099021001 A:00206044302 Transferencia de recursos a solicitud del Instituto Nacional de Estadística mediante nota CITE: INE-PFSEEPB-UEP-JNAP Nº 0441/2025 (operación bimonetaria), para el Programa Fortalecimiento del Sistema Estadísti</t>
  </si>
  <si>
    <t>De: 00099021001 A:00086047008 Transferencia de Recursos a solicitud de la Unidad de Coordinación y Ejecución del Programa Más Inversión para Riego UCEP MI RIEGO dependiente del Ministerio de Medio Ambiente y Agua mediante nota CITE: UCEP-M</t>
  </si>
  <si>
    <t>00086047008</t>
  </si>
  <si>
    <t>De: 00099021001 A:00291084302 Transferencia de recursos a solicitud de la Administradora Boliviana de Carreteras mediante nota CITE: ABC/GNA/SAF/ATE/2025-0379 (operación bimonetaria), para pagos a beneficiarios (TC 6,86) H.R 2025-09064-R.</t>
  </si>
  <si>
    <t>De: 00099021001 A:00291014380 Transferencia de recursos a solicitud de la Administradora Boliviana de Carreteras mediante nota CITE: ABC/GNA/SAF/ATE/2025-0379 (operación bimonetaria), para pagos a beneficiarios (TC 6,86) H.R 2025-09064-R.</t>
  </si>
  <si>
    <t>De: 00291012009 A:00099021001 Transferencia de recursos a solicitud de la Dirección General de Crédito Público mediante nota CITE: MEFP/VTCP/DGCP/UODP/N°111/2025 en cumplimiento a lo establecido en el parágrafo III de la Disposición Adicion</t>
  </si>
  <si>
    <t>00086011101</t>
  </si>
  <si>
    <t>De: 00086011101 A:00099021001 Transferencia de recursos a solicitud de la Dirección General de Crédito Público mediante nota CITE: MEFP/VTCP/DGCP/UODP/N°111/2025 en cumplimiento a lo establecido en el parágrafo III de la Disposición Adicion</t>
  </si>
  <si>
    <t>00047081101</t>
  </si>
  <si>
    <t>De: 00047081101 A:00099021001 Transferencia de recursos a solicitud de la Dirección General de Crédito Público mediante nota CITE: MEFP/VTCP/DGCP/UODP/N°111/2025 en cumplimiento a lo establecido en el parágrafo III de la Disposición Adicion</t>
  </si>
  <si>
    <t>00253014115</t>
  </si>
  <si>
    <t>De: 00253014115 A:00099021001 Transferencia de recursos a solicitud de la Dirección General de Crédito Público mediante nota CITE: MEFP/VTCP/DGCP/UODP/N°111/2025 en cumplimiento a lo establecido en el parágrafo III de la Disposición Adicion</t>
  </si>
  <si>
    <t>00291014344</t>
  </si>
  <si>
    <t>De: 00291014344 A:00099021001 Transferencia de recursos a solicitud de la Administradora Boliviana de Carreteras mediante nota CITE: ABC/GNA/SAF/ATE/2025-0226 (operación bimonetaria), para pagos a beneficiarios (TC 6,86) H.R 2025-04962-R.</t>
  </si>
  <si>
    <t>De: 00291014380 A:00099021001 Transferencia de recursos a solicitud de la Administradora Boliviana de Carreteras mediante nota CITE: ABC/GNA/SAF/ATE/2025-0226 (operación bimonetaria), para pagos a beneficiarios (TC 6,86) H.R 2025-04962-R.</t>
  </si>
  <si>
    <t>00291014379</t>
  </si>
  <si>
    <t>De: 00291014379 A:00099021001 Transferencia de recursos a solicitud de la Administradora Boliviana de Carreteras mediante nota CITE: ABC/GNA/SAF/ATE/2025-0220 (operación bimonetaria), para pagos a beneficiarios (TC 6,86) H.R 2025-04773-R.</t>
  </si>
  <si>
    <t>De: 00291084302 A:00099021001 Transferencia de recursos a solicitud de la Administradora Boliviana de Carreteras mediante nota CITE: ABC/GNA/SAF/ATE/2025-0220 (operación bimonetaria), para pagos a beneficiarios (TC 6,86) H.R 2025-04773-R.</t>
  </si>
  <si>
    <t>De: 00291034305 A:00099021001 Transferencia de recursos a solicitud de la Administradora Boliviana de Carreteras mediante nota CITE: ABC/GNA/SAF/ATE/2025-0188 (operación bimonetaria), para pagos a beneficiarios (TC 6,86) H.R 2025-04210-R.</t>
  </si>
  <si>
    <t>00291014362</t>
  </si>
  <si>
    <t>De: 00291014362 A:00099021001 Transferencia de recursos a solicitud de la Administradora Boliviana de Carreteras mediante nota CITE: ABC/GNA/SAF/ATE/2025-0188 (operación bimonetaria), para pagos a beneficiarios (TC 6,86) H.R 2025-04210-R.</t>
  </si>
  <si>
    <t>De: 00206044301 A:00099021001 Transferencia de recursos a solicitud del Instituto Nacional de Estadística mediante nota CITE: INE-JNAP-CPV Nº 0264/2025 (operación bimonetaria), para actividades previas al Censo Agropecuario Experimental re</t>
  </si>
  <si>
    <t>De: 00291084302 A:00099021001 Transferencia de recursos a solicitud de la Administradora Boliviana de Carreteras mediante nota CITE: ABC/GNA/SAF/ATE/2025-0231 (operación bimonetaria), para pagos a beneficiarios (TC 6,86) H.R 2025-05424-R.</t>
  </si>
  <si>
    <t>00291014371</t>
  </si>
  <si>
    <t>De: 00291014371 A:00099021001 Transferencia de recursos a solicitud de la Administradora Boliviana de Carreteras mediante nota CITE: ABC/GNA/SAF/ATE/2025-0231 (operación bimonetaria), para pagos a beneficiarios (TC 6,86) H.R 2025-05424-R.</t>
  </si>
  <si>
    <t>De: 00291014379 A:00099021001 Transferencia de recursos a solicitud de la Administradora Boliviana de Carreteras mediante nota CITE: ABC/GNA/SAF/ATE/2025-0235 (operación bimonetaria), para pagos a beneficiarios (TC 6,86) H.R 2025-05652-R.</t>
  </si>
  <si>
    <t>De: 00291014362 A:00099021001 Transferencia de recursos a solicitud de la Administradora Boliviana de Carreteras mediante nota CITE: ABC/GNA/SAF/ATE/2025-0279 (operación bimonetaria), para pagos a beneficiarios (TC 6,86) H.R 2025-06977-R.</t>
  </si>
  <si>
    <t>De: 00046057009 A:00099021001 Transferencia de recursos a solicitud del Ministerio de Salud y Deportes mediante nota CITE: MSyD/DGP/UGESPRO/FRISDP/CE/7/2025 (operación bimonetaria), para la ejecución del Programa Mejora en la Accesibilidad</t>
  </si>
  <si>
    <t>De: 00086057002 A:00099021001 Transferencia de Recursos a solicitud del Programa de Gestión Integral de los Residuos Sólidos en Bolivia dependiente del Ministerio de Medio Ambiente y Agua mediante nota CITE: UCPPAAP-CAF-0145-CAR/25 (operaci</t>
  </si>
  <si>
    <t>De: 00206044302 A:00099021001 Transferencia de recursos a solicitud del Instituto Nacional de Estadística mediante nota CITE: INE-PFSEEPB-UEP-JNAP Nº 0441/2025 (operación bimonetaria), para el Programa Fortalecimiento del Sistema Estadísti</t>
  </si>
  <si>
    <t>00086047007</t>
  </si>
  <si>
    <t>De: 00086047007 A:00099021001 Transferencia de Recursos a solicitud de la Unidad de Coordinación y Ejecución del Programa Más Inversión para Riego UCEP MI RIEGO dependiente del Ministerio de Medio Ambiente y Agua mediante nota CITE: UCEP-M</t>
  </si>
  <si>
    <t>De: 00291084302 A:00099021001 Transferencia de recursos a solicitud de la Administradora Boliviana de Carreteras mediante nota CITE: ABC/GNA/SAF/ATE/2025-0379 (operación bimonetaria), para pagos a beneficiarios (TC 6,86) H.R 2025-09064-R.</t>
  </si>
  <si>
    <t>De: 00291014379 A:00099021001 Transferencia de recursos a solicitud de la Administradora Boliviana de Carreteras mediante nota CITE: ABC/GNA/SAF/ATE/2025-0379 (operación bimonetaria), para pagos a beneficiarios (TC 6,86) H.R 2025-09064-R.</t>
  </si>
  <si>
    <t>10000043545471</t>
  </si>
  <si>
    <t>SEDEM - PAPELBOL - CUENTA FISCAL RECAUDADORA</t>
  </si>
  <si>
    <t>10000003658280</t>
  </si>
  <si>
    <t>UNIBOL - APIAGUAIKI TUPA - FUNCIONAMIENTO</t>
  </si>
  <si>
    <t>10000047563528</t>
  </si>
  <si>
    <t>SERVICIO DEPARTAMENTAL DE RIEGO - LA PAZ - INGRESOS</t>
  </si>
  <si>
    <t>10000033175676</t>
  </si>
  <si>
    <t>MUSERPOL - PRESTAMOS Y DIVIDENDOS</t>
  </si>
  <si>
    <t>10000004670754</t>
  </si>
  <si>
    <t>FNDR INVERSIONES FIN</t>
  </si>
  <si>
    <t>feb</t>
  </si>
  <si>
    <t>J06296200002</t>
  </si>
  <si>
    <t>J06296210002</t>
  </si>
  <si>
    <t>J06296240002</t>
  </si>
  <si>
    <t>J06296280002</t>
  </si>
  <si>
    <t>J06296290002</t>
  </si>
  <si>
    <t>J06296300002</t>
  </si>
  <si>
    <t>J06296330002</t>
  </si>
  <si>
    <t>J06296340002</t>
  </si>
  <si>
    <t>J06296370002</t>
  </si>
  <si>
    <t>J06296380002</t>
  </si>
  <si>
    <t>J06296420002</t>
  </si>
  <si>
    <t>J06296410002</t>
  </si>
  <si>
    <t>J06296430002</t>
  </si>
  <si>
    <t>J06296440002</t>
  </si>
  <si>
    <t>J06296490002</t>
  </si>
  <si>
    <t>J06296460002</t>
  </si>
  <si>
    <t>J06296500002</t>
  </si>
  <si>
    <t>J06296530002</t>
  </si>
  <si>
    <t>J06296550002</t>
  </si>
  <si>
    <t>J06296590002</t>
  </si>
  <si>
    <t>J06296600002</t>
  </si>
  <si>
    <t>J06296610002</t>
  </si>
  <si>
    <t>J06296650002</t>
  </si>
  <si>
    <t>J06296630002</t>
  </si>
  <si>
    <t>G30512890003</t>
  </si>
  <si>
    <t>G30512910004</t>
  </si>
  <si>
    <t>G30512910001</t>
  </si>
  <si>
    <t>G30512900003</t>
  </si>
  <si>
    <t>G30516260001</t>
  </si>
  <si>
    <t>G30516260004</t>
  </si>
  <si>
    <t>S11213860003</t>
  </si>
  <si>
    <t>G30516270001</t>
  </si>
  <si>
    <t>G30516270004</t>
  </si>
  <si>
    <t>S11213920003</t>
  </si>
  <si>
    <t>S11214480003</t>
  </si>
  <si>
    <t>S11213940003</t>
  </si>
  <si>
    <t>S11214070003</t>
  </si>
  <si>
    <t>S11214100003</t>
  </si>
  <si>
    <t>S11214380003</t>
  </si>
  <si>
    <t>S11214460003</t>
  </si>
  <si>
    <t>S11213870003</t>
  </si>
  <si>
    <t>O22643700002</t>
  </si>
  <si>
    <t>O22645130002</t>
  </si>
  <si>
    <t>O22645150002</t>
  </si>
  <si>
    <t>O22645160002</t>
  </si>
  <si>
    <t>O22645180002</t>
  </si>
  <si>
    <t>O22645590002</t>
  </si>
  <si>
    <t>O22646530002</t>
  </si>
  <si>
    <t>O22646570002</t>
  </si>
  <si>
    <t>O22646630002</t>
  </si>
  <si>
    <t>O22646580002</t>
  </si>
  <si>
    <t>O22646590002</t>
  </si>
  <si>
    <t>O22646610002</t>
  </si>
  <si>
    <t>O22646640002</t>
  </si>
  <si>
    <t>O22646650002</t>
  </si>
  <si>
    <t>O22646660002</t>
  </si>
  <si>
    <t>O22646670002</t>
  </si>
  <si>
    <t>O22646680002</t>
  </si>
  <si>
    <t>O22646690002</t>
  </si>
  <si>
    <t>O22646700002</t>
  </si>
  <si>
    <t>O22646720002</t>
  </si>
  <si>
    <t>G30525960004</t>
  </si>
  <si>
    <t>G30525970004</t>
  </si>
  <si>
    <t>G30526020004</t>
  </si>
  <si>
    <t>G30526030004</t>
  </si>
  <si>
    <t>G30526040004</t>
  </si>
  <si>
    <t>G30526050004</t>
  </si>
  <si>
    <t>S11214740001</t>
  </si>
  <si>
    <t>S11214740003</t>
  </si>
  <si>
    <t>S11215270003</t>
  </si>
  <si>
    <t>O22649550002</t>
  </si>
  <si>
    <t>O22649570002</t>
  </si>
  <si>
    <t>O22650360002</t>
  </si>
  <si>
    <t>O22650660002</t>
  </si>
  <si>
    <t>O22650700002</t>
  </si>
  <si>
    <t>O22650710002</t>
  </si>
  <si>
    <t>O22651350002</t>
  </si>
  <si>
    <t>O22651380002</t>
  </si>
  <si>
    <t>O22651530002</t>
  </si>
  <si>
    <t>B22650130002</t>
  </si>
  <si>
    <t>B22650150002</t>
  </si>
  <si>
    <t>G30546000002</t>
  </si>
  <si>
    <t>O22653970002</t>
  </si>
  <si>
    <t>O22654140002</t>
  </si>
  <si>
    <t>O22656100002</t>
  </si>
  <si>
    <t>O22656110002</t>
  </si>
  <si>
    <t>O22656770002</t>
  </si>
  <si>
    <t>O22656800002</t>
  </si>
  <si>
    <t>O22657010002</t>
  </si>
  <si>
    <t>B22654270002</t>
  </si>
  <si>
    <t>B22654330002</t>
  </si>
  <si>
    <t>B22654740002</t>
  </si>
  <si>
    <t>J06300580002</t>
  </si>
  <si>
    <t>J06300600002</t>
  </si>
  <si>
    <t>J06300620002</t>
  </si>
  <si>
    <t>J06300640002</t>
  </si>
  <si>
    <t>J06300670002</t>
  </si>
  <si>
    <t>J06300680002</t>
  </si>
  <si>
    <t>J06300700002</t>
  </si>
  <si>
    <t>J06300740002</t>
  </si>
  <si>
    <t>J06300730002</t>
  </si>
  <si>
    <t>J06300770002</t>
  </si>
  <si>
    <t>G30564730004</t>
  </si>
  <si>
    <t>G30564730001</t>
  </si>
  <si>
    <t>G30564740001</t>
  </si>
  <si>
    <t>G30564740004</t>
  </si>
  <si>
    <t>S11216770003</t>
  </si>
  <si>
    <t>S11216960003</t>
  </si>
  <si>
    <t>O22659060002</t>
  </si>
  <si>
    <t>O22659580002</t>
  </si>
  <si>
    <t>O22661640002</t>
  </si>
  <si>
    <t>O22661660002</t>
  </si>
  <si>
    <t>O22661670002</t>
  </si>
  <si>
    <t>O22662040002</t>
  </si>
  <si>
    <t>O22662060002</t>
  </si>
  <si>
    <t>B22660070002</t>
  </si>
  <si>
    <t>B22660090002</t>
  </si>
  <si>
    <t>S11217630003</t>
  </si>
  <si>
    <t>S11217740003</t>
  </si>
  <si>
    <t>S11217760002</t>
  </si>
  <si>
    <t>O22664130002</t>
  </si>
  <si>
    <t>B22665190002</t>
  </si>
  <si>
    <t>B22665220002</t>
  </si>
  <si>
    <t>G30593470003</t>
  </si>
  <si>
    <t>Q21845910002</t>
  </si>
  <si>
    <t>Q21845930002</t>
  </si>
  <si>
    <t>S11218440003</t>
  </si>
  <si>
    <t>S11218400003</t>
  </si>
  <si>
    <t>O22668770002</t>
  </si>
  <si>
    <t>O22669450002</t>
  </si>
  <si>
    <t>B22669610002</t>
  </si>
  <si>
    <t>B22669650002</t>
  </si>
  <si>
    <t>J06303650002</t>
  </si>
  <si>
    <t>J06303720002</t>
  </si>
  <si>
    <t>J06303740002</t>
  </si>
  <si>
    <t>J06303760002</t>
  </si>
  <si>
    <t>J06303800002</t>
  </si>
  <si>
    <t>J06303830002</t>
  </si>
  <si>
    <t>Q21854320002</t>
  </si>
  <si>
    <t>G30614990002</t>
  </si>
  <si>
    <t>Q21856980002</t>
  </si>
  <si>
    <t>S11219400003</t>
  </si>
  <si>
    <t>O22673200002</t>
  </si>
  <si>
    <t>O22674250002</t>
  </si>
  <si>
    <t>O22675240002</t>
  </si>
  <si>
    <t>O22675420002</t>
  </si>
  <si>
    <t>O22675530002</t>
  </si>
  <si>
    <t>B22674030002</t>
  </si>
  <si>
    <t>B22674040002</t>
  </si>
  <si>
    <t>B22674080002</t>
  </si>
  <si>
    <t>F0023848</t>
  </si>
  <si>
    <t>G30628000003</t>
  </si>
  <si>
    <t>Q21862190002</t>
  </si>
  <si>
    <t>Q21862200002</t>
  </si>
  <si>
    <t>Q21863110002</t>
  </si>
  <si>
    <t>S11220700003</t>
  </si>
  <si>
    <t>S11220880003</t>
  </si>
  <si>
    <t>S11220890003</t>
  </si>
  <si>
    <t>O22677240002</t>
  </si>
  <si>
    <t>O22678240002</t>
  </si>
  <si>
    <t>O22678310002</t>
  </si>
  <si>
    <t>O22678550002</t>
  </si>
  <si>
    <t>O22678790002</t>
  </si>
  <si>
    <t>O22678810002</t>
  </si>
  <si>
    <t>O22678830002</t>
  </si>
  <si>
    <t>O22678850002</t>
  </si>
  <si>
    <t>O22678860002</t>
  </si>
  <si>
    <t>O22679010002</t>
  </si>
  <si>
    <t>O22679050002</t>
  </si>
  <si>
    <t>O22679060002</t>
  </si>
  <si>
    <t>O22679070002</t>
  </si>
  <si>
    <t>O22679090002</t>
  </si>
  <si>
    <t>O22679100002</t>
  </si>
  <si>
    <t>O22679110002</t>
  </si>
  <si>
    <t>O22679120002</t>
  </si>
  <si>
    <t>O22679130002</t>
  </si>
  <si>
    <t>O22679140002</t>
  </si>
  <si>
    <t>O22679160002</t>
  </si>
  <si>
    <t>O22679180002</t>
  </si>
  <si>
    <t>O22679190002</t>
  </si>
  <si>
    <t>O22679200002</t>
  </si>
  <si>
    <t>O22679590002</t>
  </si>
  <si>
    <t>O22679600002</t>
  </si>
  <si>
    <t>O22679610002</t>
  </si>
  <si>
    <t>O22679620002</t>
  </si>
  <si>
    <t>B22677450002</t>
  </si>
  <si>
    <t>B22678090002</t>
  </si>
  <si>
    <t>G30647200003</t>
  </si>
  <si>
    <t>G30647220003</t>
  </si>
  <si>
    <t>G30647230003</t>
  </si>
  <si>
    <t>G30647240003</t>
  </si>
  <si>
    <t>G30647210003</t>
  </si>
  <si>
    <t>G30648800003</t>
  </si>
  <si>
    <t>G30648810003</t>
  </si>
  <si>
    <t>G30648820003</t>
  </si>
  <si>
    <t>G30648860003</t>
  </si>
  <si>
    <t>G30650180003</t>
  </si>
  <si>
    <t>G30648840003</t>
  </si>
  <si>
    <t>G30648850003</t>
  </si>
  <si>
    <t>G30648870003</t>
  </si>
  <si>
    <t>G30648880003</t>
  </si>
  <si>
    <t>G30648890003</t>
  </si>
  <si>
    <t>G30648900003</t>
  </si>
  <si>
    <t>G30648830003</t>
  </si>
  <si>
    <t>Q21872450002</t>
  </si>
  <si>
    <t>Q21872300002</t>
  </si>
  <si>
    <t>G30651700003</t>
  </si>
  <si>
    <t>G30651710003</t>
  </si>
  <si>
    <t>G30651720003</t>
  </si>
  <si>
    <t>G30651730003</t>
  </si>
  <si>
    <t>S11221860003</t>
  </si>
  <si>
    <t>S11221880003</t>
  </si>
  <si>
    <t>S11221900003</t>
  </si>
  <si>
    <t>G30654970003</t>
  </si>
  <si>
    <t>S11222150003</t>
  </si>
  <si>
    <t>O22682170002</t>
  </si>
  <si>
    <t>O22682360002</t>
  </si>
  <si>
    <t>G30663490003</t>
  </si>
  <si>
    <t>G30663510003</t>
  </si>
  <si>
    <t>G30663520003</t>
  </si>
  <si>
    <t>Q21878270002</t>
  </si>
  <si>
    <t>G30668150003</t>
  </si>
  <si>
    <t>S11222890003</t>
  </si>
  <si>
    <t>S11222940002</t>
  </si>
  <si>
    <t>S11223130002</t>
  </si>
  <si>
    <t>S11223140002</t>
  </si>
  <si>
    <t>S11223090003</t>
  </si>
  <si>
    <t>F0023972</t>
  </si>
  <si>
    <t>S11223230003</t>
  </si>
  <si>
    <t>O22687790002</t>
  </si>
  <si>
    <t>B22686880002</t>
  </si>
  <si>
    <t>B22686890002</t>
  </si>
  <si>
    <t>B22686910002</t>
  </si>
  <si>
    <t>G30677590004</t>
  </si>
  <si>
    <t>G30677590001</t>
  </si>
  <si>
    <t>F0023980</t>
  </si>
  <si>
    <t>S11226820003</t>
  </si>
  <si>
    <t>S11226870003</t>
  </si>
  <si>
    <t>O22690800002</t>
  </si>
  <si>
    <t>O22691150002</t>
  </si>
  <si>
    <t>O22691190002</t>
  </si>
  <si>
    <t>B22691040002</t>
  </si>
  <si>
    <t>B22691740002</t>
  </si>
  <si>
    <t>G30694230003</t>
  </si>
  <si>
    <t>G30694220004</t>
  </si>
  <si>
    <t>G30694220001</t>
  </si>
  <si>
    <t>S11227240004</t>
  </si>
  <si>
    <t>F0024016</t>
  </si>
  <si>
    <t>S11227580003</t>
  </si>
  <si>
    <t>B22695040002</t>
  </si>
  <si>
    <t>B22695360002</t>
  </si>
  <si>
    <t>B22695380002</t>
  </si>
  <si>
    <t>B22695400002</t>
  </si>
  <si>
    <t>G30709310001</t>
  </si>
  <si>
    <t>G30709310004</t>
  </si>
  <si>
    <t>G30709320001</t>
  </si>
  <si>
    <t>G30709320004</t>
  </si>
  <si>
    <t>G30710960001</t>
  </si>
  <si>
    <t>G30710960004</t>
  </si>
  <si>
    <t>G30710990004</t>
  </si>
  <si>
    <t>G30710980001</t>
  </si>
  <si>
    <t>G30710980004</t>
  </si>
  <si>
    <t>G30710990001</t>
  </si>
  <si>
    <t>G30711000001</t>
  </si>
  <si>
    <t>G30711000004</t>
  </si>
  <si>
    <t>G30711010001</t>
  </si>
  <si>
    <t>G30711010004</t>
  </si>
  <si>
    <t>G30711020001</t>
  </si>
  <si>
    <t>G30711020004</t>
  </si>
  <si>
    <t>Q21902630002</t>
  </si>
  <si>
    <t>S11228050003</t>
  </si>
  <si>
    <t>S11228060003</t>
  </si>
  <si>
    <t>S11227970001</t>
  </si>
  <si>
    <t>S11227970003</t>
  </si>
  <si>
    <t>S11227980001</t>
  </si>
  <si>
    <t>S11227980003</t>
  </si>
  <si>
    <t>S11228000001</t>
  </si>
  <si>
    <t>S11228000003</t>
  </si>
  <si>
    <t>S11228020001</t>
  </si>
  <si>
    <t>S11228020003</t>
  </si>
  <si>
    <t>S11228030001</t>
  </si>
  <si>
    <t>S11228030003</t>
  </si>
  <si>
    <t>S11228070001</t>
  </si>
  <si>
    <t>S11228150001</t>
  </si>
  <si>
    <t>S11228100001</t>
  </si>
  <si>
    <t>S11228120001</t>
  </si>
  <si>
    <t>S11228130001</t>
  </si>
  <si>
    <t>G30719150002</t>
  </si>
  <si>
    <t>F0024042</t>
  </si>
  <si>
    <t>O22701170002</t>
  </si>
  <si>
    <t>B22699350002</t>
  </si>
  <si>
    <t>B22699420002</t>
  </si>
  <si>
    <t>B22699450002</t>
  </si>
  <si>
    <t>B22699480002</t>
  </si>
  <si>
    <t>B22699510002</t>
  </si>
  <si>
    <t>B22699540002</t>
  </si>
  <si>
    <t>B22699590002</t>
  </si>
  <si>
    <t>G30731360001</t>
  </si>
  <si>
    <t>G30731360004</t>
  </si>
  <si>
    <t>G30731370001</t>
  </si>
  <si>
    <t>G30731370004</t>
  </si>
  <si>
    <t>G30735760001</t>
  </si>
  <si>
    <t>G30735760004</t>
  </si>
  <si>
    <t>S11228530001</t>
  </si>
  <si>
    <t>S11228760003</t>
  </si>
  <si>
    <t>S11229090001</t>
  </si>
  <si>
    <t>S11229090003</t>
  </si>
  <si>
    <t>O22704750002</t>
  </si>
  <si>
    <t>O22704770002</t>
  </si>
  <si>
    <t>O22704890002</t>
  </si>
  <si>
    <t>O22705420002</t>
  </si>
  <si>
    <t>O22705440002</t>
  </si>
  <si>
    <t>B22703840002</t>
  </si>
  <si>
    <t>B22703850002</t>
  </si>
  <si>
    <t>B22703860002</t>
  </si>
  <si>
    <t>B22703890002</t>
  </si>
  <si>
    <t>B22703930002</t>
  </si>
  <si>
    <t>B22704040002</t>
  </si>
  <si>
    <t>B22704070002</t>
  </si>
  <si>
    <t>B22704380002</t>
  </si>
  <si>
    <t>B22704400002</t>
  </si>
  <si>
    <t>B22704600002</t>
  </si>
  <si>
    <t>B22704630002</t>
  </si>
  <si>
    <t>Q21919780002</t>
  </si>
  <si>
    <t>Q21919790002</t>
  </si>
  <si>
    <t>Q21919850002</t>
  </si>
  <si>
    <t>Q21919870002</t>
  </si>
  <si>
    <t>S11229600003</t>
  </si>
  <si>
    <t>S11229610003</t>
  </si>
  <si>
    <t>S11229750003</t>
  </si>
  <si>
    <t>S11229850003</t>
  </si>
  <si>
    <t>S11229840003</t>
  </si>
  <si>
    <t>O22708340002</t>
  </si>
  <si>
    <t>O22708650002</t>
  </si>
  <si>
    <t>O22709610002</t>
  </si>
  <si>
    <t>O22709630002</t>
  </si>
  <si>
    <t>O22709660002</t>
  </si>
  <si>
    <t>O22709690002</t>
  </si>
  <si>
    <t>O22709710002</t>
  </si>
  <si>
    <t>O22709740002</t>
  </si>
  <si>
    <t>O22709750002</t>
  </si>
  <si>
    <t>O22709770002</t>
  </si>
  <si>
    <t>O22709890002</t>
  </si>
  <si>
    <t>O22710150002</t>
  </si>
  <si>
    <t>O22710200002</t>
  </si>
  <si>
    <t>O22710360002</t>
  </si>
  <si>
    <t>B22708030002</t>
  </si>
  <si>
    <t>B22708080002</t>
  </si>
  <si>
    <t>B22708100002</t>
  </si>
  <si>
    <t>B22708620002</t>
  </si>
  <si>
    <t>B22708640002</t>
  </si>
  <si>
    <t>B22708660002</t>
  </si>
  <si>
    <t>B22708670002</t>
  </si>
  <si>
    <t>B22708680002</t>
  </si>
  <si>
    <t>B22708690002</t>
  </si>
  <si>
    <t>B22708720002</t>
  </si>
  <si>
    <t>B22708740002</t>
  </si>
  <si>
    <t>B22708750002</t>
  </si>
  <si>
    <t>B22708780002</t>
  </si>
  <si>
    <t>B22708800002</t>
  </si>
  <si>
    <t>B22708820002</t>
  </si>
  <si>
    <t>B22708830002</t>
  </si>
  <si>
    <t>B22708840002</t>
  </si>
  <si>
    <t>B22708870002</t>
  </si>
  <si>
    <t>B22708890002</t>
  </si>
  <si>
    <t>B22708910002</t>
  </si>
  <si>
    <t>B22708920002</t>
  </si>
  <si>
    <t>B22708950002</t>
  </si>
  <si>
    <t>B22708960002</t>
  </si>
  <si>
    <t>B22708970002</t>
  </si>
  <si>
    <t>B22709000002</t>
  </si>
  <si>
    <t>B22709030002</t>
  </si>
  <si>
    <t>B22709040002</t>
  </si>
  <si>
    <t>B22709060002</t>
  </si>
  <si>
    <t>B22709090002</t>
  </si>
  <si>
    <t>B22709120002</t>
  </si>
  <si>
    <t>B22709150002</t>
  </si>
  <si>
    <t>B22709160002</t>
  </si>
  <si>
    <t>B22709190002</t>
  </si>
  <si>
    <t>B22709220002</t>
  </si>
  <si>
    <t>B22709240002</t>
  </si>
  <si>
    <t>B22709270002</t>
  </si>
  <si>
    <t>B22709290002</t>
  </si>
  <si>
    <t>B22709330002</t>
  </si>
  <si>
    <t>J06314840002</t>
  </si>
  <si>
    <t>S11230540002</t>
  </si>
  <si>
    <t>S11230350003</t>
  </si>
  <si>
    <t>S11230360003</t>
  </si>
  <si>
    <t>O22713100002</t>
  </si>
  <si>
    <t>O22713340002</t>
  </si>
  <si>
    <t>O22713880002</t>
  </si>
  <si>
    <t>O22713920002</t>
  </si>
  <si>
    <t>O22713940002</t>
  </si>
  <si>
    <t>O22714110002</t>
  </si>
  <si>
    <t>B22712660002</t>
  </si>
  <si>
    <t>B22712700002</t>
  </si>
  <si>
    <t>B22712720002</t>
  </si>
  <si>
    <t>B22712750002</t>
  </si>
  <si>
    <t>B22712800002</t>
  </si>
  <si>
    <t>B22713580002</t>
  </si>
  <si>
    <t>B22713590002</t>
  </si>
  <si>
    <t>S11231370003</t>
  </si>
  <si>
    <t>S11231430003</t>
  </si>
  <si>
    <t>S11231790002</t>
  </si>
  <si>
    <t>O22717660002</t>
  </si>
  <si>
    <t>O22717760002</t>
  </si>
  <si>
    <t>O22717970002</t>
  </si>
  <si>
    <t>O22719230002</t>
  </si>
  <si>
    <t>O22719070002</t>
  </si>
  <si>
    <t>B22717650002</t>
  </si>
  <si>
    <t>B22717680002</t>
  </si>
  <si>
    <t>B22717700002</t>
  </si>
  <si>
    <t>B22717720002</t>
  </si>
  <si>
    <t>B22718120002</t>
  </si>
  <si>
    <t>B22718160002</t>
  </si>
  <si>
    <t>B22718170002</t>
  </si>
  <si>
    <t>B22718190002</t>
  </si>
  <si>
    <t>B22718240002</t>
  </si>
  <si>
    <t>B22718260002</t>
  </si>
  <si>
    <t>G30797390001</t>
  </si>
  <si>
    <t>S11232970003</t>
  </si>
  <si>
    <t>S11232620001</t>
  </si>
  <si>
    <t>S11232990003</t>
  </si>
  <si>
    <t>S11233390002</t>
  </si>
  <si>
    <t>S11233150004</t>
  </si>
  <si>
    <t>O22721980002</t>
  </si>
  <si>
    <t>O22723360002</t>
  </si>
  <si>
    <t>O22723380002</t>
  </si>
  <si>
    <t>O22723890002</t>
  </si>
  <si>
    <t>O22724020002</t>
  </si>
  <si>
    <t>B22721700002</t>
  </si>
  <si>
    <t>B22722560002</t>
  </si>
  <si>
    <t>B22722620002</t>
  </si>
  <si>
    <t>B22722650002</t>
  </si>
  <si>
    <t>B22722670002</t>
  </si>
  <si>
    <t>B22722690002</t>
  </si>
  <si>
    <t>B22722810002</t>
  </si>
  <si>
    <t>B22722820002</t>
  </si>
  <si>
    <t>G30818990003</t>
  </si>
  <si>
    <t>G30820570003</t>
  </si>
  <si>
    <t>G30820580003</t>
  </si>
  <si>
    <t>S11234310003</t>
  </si>
  <si>
    <t>S11234340003</t>
  </si>
  <si>
    <t>F0024217</t>
  </si>
  <si>
    <t>S11234220003</t>
  </si>
  <si>
    <t>S11234140003</t>
  </si>
  <si>
    <t>S11235810002</t>
  </si>
  <si>
    <t>O22727550002</t>
  </si>
  <si>
    <t>O22727700002</t>
  </si>
  <si>
    <t>O22727840002</t>
  </si>
  <si>
    <t>O22728870002</t>
  </si>
  <si>
    <t>O22728880002</t>
  </si>
  <si>
    <t>O22728890002</t>
  </si>
  <si>
    <t>B22727950002</t>
  </si>
  <si>
    <t>B22727970002</t>
  </si>
  <si>
    <t>00099021001 DEP.DE CHEQ.AJENOS,RET.DE CAM.,CONCEPTO: INCAPACIDADES,DEP.: CAJA NACIONAL DE SALUD, PROCEDENCIA: BANCO UNION S.A., CHEQUE: 38233, FECHA DE EMISION:18/02/2025
DT - 0167 - P - 240</t>
  </si>
  <si>
    <t>A:00099021001 GAM DE SANTA CRUZ DE LA SIERRA, TRANSFERENCIA DE RECUPERACIONES SEGÚN NOTA INTERNA GEF-LCR-JSZ-0147-NOT/25 POR CONCEPTO DE PAGO DE CAPITAL E INTERESES DE ACUERDO A CONTRATO DE FIDEICOMISO “PROYECTOS DE INVERSION PUBLICA” (PIP) CORRESPONDIENTE AL VCTO FEBRERO/2025</t>
  </si>
  <si>
    <t>A:00099021001 GAD DE ORURO, TRANSFERENCIA DE RECUPERACIONES SEGÚN NOTA INTERNA GEF-LCR-JSZ-0147-NOT/25 POR CONCEPTO DE PAGO DE CAPITAL E INTERESES DE ACUERDO A CONTRATO DE FIDEICOMISO “PROYECTOS DE INVERSION PUBLICA” (PIP) CORRESPONDIENTE AL VCTO FEBRERO/2025</t>
  </si>
  <si>
    <t>A:00099021001 GAD DE TARIJA, TRANSFERENCIA DE RECUPERACIONES SEGÚN NOTA INTERNA GEF-LCR-JSZ-0147-NOT/25 POR CONCEPTO DE PAGO DE CAPITAL E INTERESES DE ACUERDO A CONTRATO DE FIDEICOMISO “PROYECTOS DE INVERSION PUBLICA” (PIP) CORRESPONDIENTE AL VCTO FEBRERO/2025</t>
  </si>
  <si>
    <t>A:00099021001 GAD DE SANTA CRUZ TRANSFERENCIA DE RECUPERACIONES SEGÚN NOTA INTERNA GEF-LCR-JSZ-0147-NOT/25 POR CONCEPTO DE PAGO DE CAPITAL E INTERESES DE ACUERDO A CONTRATO DE FIDEICOMISO “PROYECTOS DE INVERSION PUBLICA” (PIP) CORRESPONDIENTE AL VCTO FEBRERO/2025</t>
  </si>
  <si>
    <t>A:00099021001 GAM DE ANZALDO, TRANSFERENCIA DE RECUPERACIONES SEGÚN NOTA INTERNA GEF-LCR-JSZ-0147-NOT/25 POR CONCEPTO DE PAGO DE CAPITAL E INTERESES DE ACUERDO A CONTRATO DE FIDEICOMISO “PROYECTOS DE INVERSION PUBLICA” (PIP) CORRESPONDIENTE AL VCTO FEBRERO/2025</t>
  </si>
  <si>
    <t>A:00099021001 GAD DE SANTA CRUZ, TRANSFERENCIA DE RECUPERACIONES SEGÚN NOTA INTERNA GEF-LCR-JSZ-0147-NOT/25 POR CONCEPTO DE PAGO DE CAPITAL E INTERESES DE ACUERDO A CONTRATO DE FIDEICOMISO “PROYECTOS DE INVERSION PUBLICA” (PIP) CORRESPONDIENTE AL VCTO FEBRERO/2025</t>
  </si>
  <si>
    <t>A:00099021001 GAM DE POJO, TRANSFERENCIA DE RECUPERACIONES SEGÚN NOTA INTERNA GEF-LCR-JSZ-0147-NOT/25 POR CONCEPTO DE PAGO DE CAPITAL E INTERESES DE ACUERDO A CONTRATO DE FIDEICOMISO “PROYECTOS DE INVERSION PUBLICA” (PIP) CORRESPONDIENTE AL VCTO FEBRERO/2025</t>
  </si>
  <si>
    <t>A:00099021001 GAM DE SICAYA, TRANSFERENCIA DE RECUPERACIONES SEGÚN NOTA INTERNA GEF-LCR-JSZ-0147-NOT/25 POR CONCEPTO DE PAGO DE CAPITAL E INTERESES DE ACUERDO A CONTRATO DE FIDEICOMISO “PROYECTOS DE INVERSION PUBLICA” (PIP) CORRESPONDIENTE AL VCTO FEBRERO/2025</t>
  </si>
  <si>
    <t>A:00099021001 GAM DE VILLA VACA GUZMAN, TRANSFERENCIA DE RECUPERACIONES SEGÚN NOTA INTERNA GEF-LCR-JSZ-0147-NOT/25 POR CONCEPTO DE PAGO DE CAPITAL E INTERESES DE ACUERDO A CONTRATO DE FIDEICOMISO “PROYECTOS DE INVERSION PUBLICA” (PIP) CORRESPONDIENTE AL VCTO FEBRERO/2025</t>
  </si>
  <si>
    <t>A:00099021001 GAM DE VINTO, TRANSFERENCIA DE RECUPERACIONES SEGÚN NOTA INTERNA GEF-LCR-JSZ-0147-NOT/25 POR CONCEPTO DE PAGO DE CAPITAL E INTERESES DE ACUERDO A CONTRATO DE FIDEICOMISO “PROYECTOS DE INVERSION PUBLICA” (PIP) CORRESPONDIENTE AL VCTO FEBRERO/2025</t>
  </si>
  <si>
    <t>A:00099021001 GAR DE GRAN CHACO, TRANSFERENCIA DE RECUPERACIONES SEGÚN NOTA INTERNA GEF-LCR-JSZ-0182-NOT/25 POR CONCEPTO DE PAGO DE INTERESES DE ACUERDO A CONTRATO DE FIDEICOMISO “PROYECTOS DE INVERSION PUBLICA” (PIP) CORRESPONDIENTE A REPROGRAMACION</t>
  </si>
  <si>
    <t>A:00099021001 GAM DE SUCRE, TRANSFERENCIA DE RECUPERACIONES SEGÚN NOTA INTERNA GEF-LCR-JSZ-0147-NOT/25 POR CONCEPTO DE PAGO DE CAPITAL E INTERESES DE ACUERDO A CONTRATO DE FIDEICOMISO “PROYECTOS DE INVERSION PUBLICA” (PIP) CORRESPONDIENTE AL VCTO FEBRERO/2025</t>
  </si>
  <si>
    <t>A:00099021001 GAM DE TIQUIPAYA, TRANSFERENCIA DE RECUPERACIONES SEGÚN NOTA INTERNA GEF-LCR-JSZ-0147-NOT/25 POR CONCEPTO DE PAGO DE CAPITAL E INTERESES DE ACUERDO A CONTRATO DE FIDEICOMISO “PROYECTOS DE INVERSION PUBLICA” (PIP) CORRESPONDIENTE AL VCTO FEBRERO/2025</t>
  </si>
  <si>
    <t>A:00099021001 GAM DE TARABUCO, TRANSFERENCIA DE RECUPERACIONES SEGÚN NOTA INTERNA GEF-LCR-JSZ-0147-NOT/25 POR CONCEPTO DE PAGO DE CAPITAL E INTERESES DE ACUERDO A CONTRATO DE FIDEICOMISO “PROYECTOS DE INVERSION PUBLICA” (PIP) CORRESPONDIENTE AL VCTO FEBRERO/2025</t>
  </si>
  <si>
    <t>A:00099021001 GAM DE CHUMA, TRANSFERENCIA DE RECUPERACIONES SEGÚN NOTA INTERNA GEF-LCR-JSZ-0147-NOT/25 POR CONCEPTO DE PAGO DE CAPITAL E INTERESES DE ACUERDO A CONTRATO DE FIDEICOMISO “PROYECTOS DE INVERSION PUBLICA” (PIP) CORRESPONDIENTE AL VCTO FEBRERO/2025</t>
  </si>
  <si>
    <t>A:00099021001 GAM DE VILLA TUNARI, TRANSFERENCIA DE RECUPERACIONES SEGÚN NOTA INTERNA GEF-LCR-JSZ-0147-NOT/25 POR CONCEPTO DE PAGO DE CAPITAL E INTERESES DE ACUERDO A CONTRATO DE FIDEICOMISO “PROYECTOS DE INVERSION PUBLICA” (PIP) CORRESPONDIENTE AL VCTO FEBRERO/2025</t>
  </si>
  <si>
    <t>A:00099021001 GAM DE MAPIRI, TRANSFERENCIA DE RECUPERACIONES SEGÚN NOTA INTERNA GEF-LCR-JSZ-0147-NOT/25 POR CONCEPTO DE PAGO DE CAPITAL E INTERESES DE ACUERDO A CONTRATO DE FIDEICOMISO “PROYECTOS DE INVERSION PUBLICA” (PIP) CORRESPONDIENTE AL VCTO FEBRERO/2025</t>
  </si>
  <si>
    <t>A:00099021001 GAM DE TOMINA, TRANSFERENCIA DE RECUPERACIONES SEGÚN NOTA INTERNA GEF-LCR-JSZ-0147-NOT/25 POR CONCEPTO DE PAGO DE CAPITAL E INTERESES DE ACUERDO A CONTRATO DE FIDEICOMISO “PROYECTOS DE INVERSION PUBLICA” (PIP) CORRESPONDIENTE AL VCTO FEBRERO/2025</t>
  </si>
  <si>
    <t>A:00099021001 GAM DE INCAHUASI, TRANSFERENCIA DE RECUPERACIONES SEGÚN NOTA INTERNA GEF-LCR-JSZ-0147-NOT/25 POR CONCEPTO DE PAGO DE CAPITAL E INTERESES DE ACUERDO A CONTRATO DE FIDEICOMISO “PROYECTOS DE INVERSION PUBLICA” (PIP) CORRESPONDIENTE AL VCTO FEBRERO/2025</t>
  </si>
  <si>
    <t>A:00099021001 GAM DE SAN ANDRES DE MACHACA, TRANSFERENCIA DE RECUPERACIONES SEGÚN NOTA INTERNA GEF-LCR-JSZ-0147-NOT/25 POR CONCEPTO DE PAGO DE CAPITAL E INTERESES DE ACUERDO A CONTRATO DE FIDEICOMISO “PROYECTOS DE INVERSION PUBLICA” (PIP) CORRESPONDIENTE AL VCTO FEBRERO/2025</t>
  </si>
  <si>
    <t>PAGO A BID PRÉSTAMO 2252/BL-BO VCTO. 01-03-2025 POR CUENTA DE TGN , NTI. 019721 VALOR 28-02-2025 INTERESES USD 7.323,39 CTA. 3987 CUENTA UNICA DEL TESORO REF.: COMISIONES BANCARIAS</t>
  </si>
  <si>
    <t>PAGO A PRIV PRÉSTAMO US29731QAE70 VCTO. 02-03-2025 POR CUENTA DE TGN , SEGÚN NOTA MEFP/VTCP/DGCP/UODP/NRO.108/2025 DEL 25 FEB 2025 NTI. 019808 VALOR 05-03-2025 INTERESES USD 31.875.000,00 CTA. 3987 CUENTA UNICA DEL TESORO REF.: COMISIONES BANCARIAS</t>
  </si>
  <si>
    <t>PAGO A PRIV PRÉSTAMO US29731QAE70 VCTO. 02-03-2025 POR CUENTA DE TGN , SEGÚN NOTA MEFP/VTCP/DGCP/UODP/NRO.108/2025 DEL 25 FEB 2025 NTI. 019808 VALOR 05-03-2025 INTERESES USD 31.875.000,00 CTA. 3987 CUENTA UNICA DEL TESORO</t>
  </si>
  <si>
    <t>PAGO A BID PRÉSTAMO 2252/BL-BO VCTO. 01-03-2025 POR CUENTA DE TGN , SEGÚN NOTA DEL MEFP/VTCP/DGCP/UODP/N°116/2025 DEL 28 FEB 2025 NTI. 019720 VALOR 05-03-2025 CAPITAL USD 287.688,49 INTERESES USD 181.448,95 CTA. 3987 CUENTA UNICA DEL TESORO REF.: COMISIONES BANCARIAS</t>
  </si>
  <si>
    <t>PAGO A CAF PRÉSTAMO CFA011805 VCTO. 05-03-2025 POR CUENTA DE TGN , SEGÚN NOTA DEL MEFP/VTCP/DGCP/UODP/N°116/2025 DEL 28 FEB 2025 NTI. 019813 VALOR 05-03-2025 INTERESES USD 13.416.340,00 CTA. 3987 CUENTA UNICA DEL TESORO LIBRETA 00099021001 TGN-RECURSOS ORDINARIOS</t>
  </si>
  <si>
    <t>PAGO A CAF PRÉSTAMO CFA011805 VCTO. 05-03-2025 POR CUENTA DE TGN , SEGÚN NOTA DEL MEFP/VTCP/DGCP/UODP/N°116/2025 DEL 28 FEB 2025 NTI. 019813 VALOR 05-03-2025 INTERESES USD 13.416.340,00 CTA. 3987 CUENTA UNICA DEL TESORO LIBRETA 00099021001 TGN-RECURSOS ORDINARIOS REF.: COMISIONES BANCARIAS</t>
  </si>
  <si>
    <t>||PAGO A PROEX BRASIL CONV. 04/03/2009 VCTO. 04-03-2025 POR CUENTA DEL TGN, SEGÚN NOTA MEFP/VTCP/DGCP/UODP/N° 116/2025 DE 28-02-2025 VALOR 05-03-2025 CAPITAL USD 1.099.585,21 CTA. 3987 CUENTA UNICA DEL TESORO LIB. 00099021001 REF.: COMISIONES BANCARIAS</t>
  </si>
  <si>
    <t>PAGO A CAF PRÉSTAMO CFA011807 VCTO. 05-03-2025 POR CUENTA DE TGN , SEGÚN NOTA DEL MEFP/VTCP/DGCP/UODP/N°116/2025 DEL 28 FEB 2025 NTI. 019814 VALOR 05-03-2025 INTERESES USD 760.846,48 COMISIONES USD 53.850,42 CTA. 3987 CUENTA UNICA DEL TESORO LIBRETA 00099021001 TGN-RECURSOS ORDINARIOS</t>
  </si>
  <si>
    <t>PAGO A CAF PRÉSTAMO CFA011807 VCTO. 05-03-2025 POR CUENTA DE TGN , SEGÚN NOTA DEL MEFP/VTCP/DGCP/UODP/N°116/2025 DEL 28 FEB 2025 NTI. 019814 VALOR 05-03-2025 INTERESES USD 760.846,48 COMISIONES USD 53.850,42 CTA. 3987 CUENTA UNICA DEL TESORO IBRETA 00099021001 TGN-RECURSOS ORDINARIOS REF.: COMISIONES BANCARIAS</t>
  </si>
  <si>
    <t>||TRANSFERENCIA DE FONDOS SEGÚN MENSAJES SWIFT N°3043 Y 3073 DE LA FECHA Y NOTA CITE: DGAC/DAF/FIN/NE-0008/25 (HRE-TGL-1866) DE FECHA 29/01/2025 DE LA DIRECCIÓN GENERAL DE AERONÁUTICA CIVIL. (SECTOR PÚBLICO). DÉBITO DE LA LIBRETA 00117012001 DGAC, REPOSICIÓN DE ÚTILES DE ESCRITORIO.</t>
  </si>
  <si>
    <t>||TRANSFERENCIA DE FONDOS S/G MENSAJE SWIFT NRO. 3104, CORREOS ELECTRONICOS ENVIADOS POR NAABOL Y DGAC DE LA FECHA Y NOTA CITE DGAC/DAF/FIN/NE-0008/25 DE F.29.01.2025 (HRE-TGL-1866) DE LA DIRECCION GENERAL DE AERONAUTICA CIVIL (SECTOR PÚBLICO). DEBITO DE LA LIBRETA 00117012001 DGAC, REPOSICIÓN DE ÚTILES DE ESCRITORIO</t>
  </si>
  <si>
    <t>||TRANSFERENCIA DE FONDOS SEGÚN MENSAJE SWIFT N°3099 DE LA FECHA Y NOTA CITE: DGAC/DAF/FIN/NE-0008/25 (HRE-TGL-1866) DE FECHA 29/01/2025 DE LA DIRECCIÓN GENERAL DE AERONÁUTICA CIVIL. (SECTOR PÚBLICO). DÉBITO DE LA LIBRETA 00117012001 DGAC, REPOSICIÓN DE ÚTILES DE ESCRITORIO.</t>
  </si>
  <si>
    <t>||TRANSFERENCIA DE FONDOS S/G MENSAJE SWIFT NRO. 3098, DE LA FECHA Y NOTA CITE DGAC/DAF/FIN/NE-0008/25 DE F.29.01.2025 (HRE-TGL-1866) DE LA DIRECCION GENERAL DE AERONAUTICA CIVIL (SECTOR PÚBLICO). DEBITO DE LA LIBRETA 00117012001 DGAC, REPOSICIÓN DE ÚTILES DE ESCRITORIO</t>
  </si>
  <si>
    <t>||TRANSFERENCIA DE FONDOS S/G MENSAJES SWIFT NRO. 3093 Y 3045 DE LA FECHA Y NOTA CITE DGAC/DAF/FIN/NE-0008/25 DE F.29.01.2025 (HRE-TGL-1866) DE LA DIRECCION GENERAL DE AERONAUTICA CIVIL (SECTOR PÚBLICO). DEBITO DE LA LIBRETA 00117012001 DGAC, REPOSICIÓN DE ÚTILES DE ESCRITORIO</t>
  </si>
  <si>
    <t>||TRANSFERENCIA DE FONDOS S/G MENSAJE SWIFT NRO. 3140 EN ATENCIÓN A CORREOS ELECTRONICOS DGAC, NAABOL Y NOTA: DGAC/DAF/FIN/NE-0008/25 DE F.29/1/2025 (HRE-TGL-1866) ENVIADO POR LA DIRECCIÓN GENERAL DE AERONÁUTICA CIVIL (SECTOR PÚBLICO). DEBITO DE LA LIBRETA 00117012001 DGAC, REPOSICIÓN ÚTILES DE ESCRITORIO.</t>
  </si>
  <si>
    <t>||TRANSFERENCIA DE FONDOS S/G MENSAJE SWIFT NRO. 3080, CORREOS ELECTRONICOS ENVIADOS POR NAABOL Y DGAC DE LA FECHA Y NOTA CITE DGAC/DAF/FIN/NE-0008/25 DE F.29.01.2025 (HRE-TGL-1866) DE LA DIRECCION GENERAL DE AERONAUTICA CIVIL (SECTOR PÚBLICO). DEBITO DE LA LIBRETA 00117012001 DGAC, REPOSICIÓN DE ÚTILES DE ESCRITORIO.</t>
  </si>
  <si>
    <t>||TRANSFERENCIA DE FONDOS SEGÚN MENSAJES SWIFT N°3153 Y 3155 DE LA FECHA Y NOTA CITE: DGAC/DAF/FIN/NE-0008/25 (HRE-TGL-1866) DE FECHA 29/01/2025 DE LA DIRECCIÓN GENERAL DE AERONÁUTICA CIVIL. (SECTOR PÚBLICO). DÉBITO DE LA LIBRETA 00117012001 DGAC, REPOSICIÓN DE ÚTILES DE ESCRITORIO.</t>
  </si>
  <si>
    <t>00086018054 DEPOSITO DE EFECTIVO, DEPOSITANTE: ALVARO ROCHA, CONCEPTO: PAGO PASAJE N°9302409621226, CUENTA DE DEPOSITO: CUENTA UNICA DEL TESORO</t>
  </si>
  <si>
    <t>00099021001 DEPOSITO DE EFECTIVO, DEPOSITANTE: ABDIAS LOPEZ CONDOR BOLIVIA, CONCEPTO: DEVOLUCION DE MAXIMA REMUNERACION ECONOMICA - SEPTIEMBRE 2022, CUENTA DE DEPOSITO: CUENTA UNICA DEL TESORO</t>
  </si>
  <si>
    <t>00099021001 DEPOSITO DE EFECTIVO, DEPOSITANTE: ABDIAS LOPEZ CONDOR BOLIVIA, CONCEPTO: DEVOLUCION DE MAXIMA REMUNERACION ECONOMICA - OCTUBRE 2022, CUENTA DE DEPOSITO: CUENTA UNICA DEL TESORO</t>
  </si>
  <si>
    <t>00099021001 DEPOSITO DE EFECTIVO, DEPOSITANTE: ABDIAS LOPEZ CONDOR BOLIVIA, CONCEPTO: DEVOLUCION DE MAXIMA REMUNERACION ECONOMICA - NOVIEMBRE 2022, CUENTA DE DEPOSITO: CUENTA UNICA DEL TESORO</t>
  </si>
  <si>
    <t>00099021001 DEPOSITO DE EFECTIVO, DEPOSITANTE: ABDIAS LOPEZ CONDOR BOLIVIA, CONCEPTO: DEVOLUCION DE MAXIMA REMUNERACION ECONOMICA - DICIEMBRE 2022, CUENTA DE DEPOSITO: CUENTA UNICA DEL TESORO</t>
  </si>
  <si>
    <t>00081011101 DEPOSITO DE EFECTIVO, DEPOSITANTE: EDUARDO ACHU QUISPE, CONCEPTO: DEPÓSITO POR EXTRAVIO DE CREDENCIAL MOPSV, CUENTA DE DEPOSITO: CUENTA UNICA DEL TESORO</t>
  </si>
  <si>
    <t>00099021001 DEPOSITO DE EFECTIVO, DEPOSITANTE: JANNET TEOFILA FLORES KUNO DE CHOQUE, CONCEPTO: DEVOLUCION REFRIGERIO MAYO 2024, CUENTA DE DEPOSITO: CUENTA UNICA DEL TESORO</t>
  </si>
  <si>
    <t>00099021001 DEPOSITO DE EFECTIVO, DEPOSITANTE: JUAN CARLOS FERNANDEZ COLQUE, CONCEPTO: DEVOLUCION POR TOPE SALARIAL DE ENERO DEL 2024, CUENTA DE DEPOSITO: CUENTA UNICA DEL TESORO</t>
  </si>
  <si>
    <t>00099021001 DEPOSITO DE EFECTIVO, DEPOSITANTE: JUAN CARLOS FERNANDEZ COLQUE, CONCEPTO: DEVOLUCION POR TOPE SALARIAL DE MAYO DEL 2024, CUENTA DE DEPOSITO: CUENTA UNICA DEL TESORO</t>
  </si>
  <si>
    <t>00099021001 DEPOSITO DE EFECTIVO, DEPOSITANTE: JUAN CARLOS FERNANDEZ COLQUE, CONCEPTO: DEVOLUCION POR TOPE SALARIAL DE FEBRERO DEL 2024, CUENTA DE DEPOSITO: CUENTA UNICA DEL TESORO</t>
  </si>
  <si>
    <t>00099021001 DEPOSITO DE EFECTIVO, DEPOSITANTE: JUAN CARLOS FERNANDEZ COLQUE, CONCEPTO: DEVOLUCION POR TOPE SALARIAL DE MARZO DEL 2024, CUENTA DE DEPOSITO: CUENTA UNICA DEL TESORO</t>
  </si>
  <si>
    <t>00099021001 DEPOSITO DE EFECTIVO, DEPOSITANTE: JUAN CARLOS FERNANDEZ COLQUE, CONCEPTO: DEVOLUCION POR TOPE SALARIAL DE ABRIL DEL 2024, CUENTA DE DEPOSITO: CUENTA UNICA DEL TESORO</t>
  </si>
  <si>
    <t>00099021001 DEPOSITO DE EFECTIVO, DEPOSITANTE: JUAN CARLOS FERNANDEZ COLQUE, CONCEPTO: DEVOLUCION POR TOPE SALARIAL DE JUNIO DEL 2024, CUENTA DE DEPOSITO: CUENTA UNICA DEL TESORO</t>
  </si>
  <si>
    <t>00513012003 DEPOSITO DE EFECTIVO, DEPOSITANTE: GARY ROBERT GUNTHER MAIDANA, CONCEPTO: REVERSION DE HABERES DE FEBRERO 2025, CUENTA DE DEPOSITO: CUENTA UNICA DEL TESORO</t>
  </si>
  <si>
    <t>00099021001 DEPOSITO DE EFECTIVO, DEPOSITANTE: JUAN CARLOS FERNANDEZ COLQUE, CONCEPTO: DEVOLUCION POR TOPE SALARIAL DE JULIO DEL 2024, CUENTA DE DEPOSITO: CUENTA UNICA DEL TESORO</t>
  </si>
  <si>
    <t>00099021001 DEPOSITO DE EFECTIVO, DEPOSITANTE: JUAN CARLOS FERNANDEZ COLQUE, CONCEPTO: DEVOLUCION POR TOPE SALARIAL DE AGOSTO DEL 2024, CUENTA DE DEPOSITO: CUENTA UNICA DEL TESORO</t>
  </si>
  <si>
    <t>00099021001 DEPOSITO DE EFECTIVO, DEPOSITANTE: JUAN CARLOS FERNANDEZ COLQUE, CONCEPTO: DEVOLUCION POR TOPE SALARIAL DE SEPTIEMBRE DEL 2024, CUENTA DE DEPOSITO: CUENTA UNICA DEL TESORO</t>
  </si>
  <si>
    <t>00099021001 DEPOSITO DE EFECTIVO, DEPOSITANTE: JUAN CARLOS FERNANDEZ COLQUE, CONCEPTO: DEVOLUCION POR TOPE SALARIAL DE OCTUBRE DEL 2024, CUENTA DE DEPOSITO: CUENTA UNICA DEL TESORO</t>
  </si>
  <si>
    <t>00099021001 DEPOSITO DE EFECTIVO, DEPOSITANTE: JUAN CARLOS FERNANDEZ COLQUE, CONCEPTO: DEVOLUCION POR TOPE SALARIAL DE NOVIEMBRE DEL 2024, CUENTA DE DEPOSITO: CUENTA UNICA DEL TESORO</t>
  </si>
  <si>
    <t>00099021001 DEPOSITO DE EFECTIVO, DEPOSITANTE: JUAN CARLOS FERNANDEZ COLQUE, CONCEPTO: DEVOLUCION POR TOPE SALARIAL DE DICIEMBRE DEL 2024, CUENTA DE DEPOSITO: CUENTA UNICA DEL TESORO</t>
  </si>
  <si>
    <t>||COMPLEMENTO AL PAGO A PROEX BRASIL CONV. 04/03/2009 VCTO. 04-03-2025 POR CUENTA DEL TGN, SEGÚN NOTA MEFP/VTCP/DGCP/UODP/N° 116/2025 DE 28-02-2025, VALOR 05-03-2025 CAPITAL USD 35.233,48 INTERESES USD 102.701,09 CTA. 3987 CUENTA ÚNICA DEL TESORO LIB. 00099021001</t>
  </si>
  <si>
    <t>||COMPLEMENTO AL PAGO A PROEX BRASIL CONV. 04/03/2009 VCTO. 04-03-2025 POR CUENTA DEL TGN, SEGÚN NOTA MEFP/VTCP/DGCP/UODP/N° 116/2025 DE 28-02-2025, VALOR 05-03-2025 CAPITAL USD 35.233,48 INTERESES USD 102.701,09 CTA. 3987 CUENTA UNICA DEL TESORO LIB. 00099021001 REF.: COMISIONES BANCARIAS</t>
  </si>
  <si>
    <t>||TRANSFERENCIA DE FONDOS SEGÚN MENSAJE SWIFT N°3230, CORREOS ELECTRÓNICOS DE NAABOL Y DGAC DE LA FECHA Y NOTA CITE: DGAC/DAF/FIN/NE-0008/25 (HRE-TGL-1866) DE FECHA 29/01/2025 DE LA DIRECCIÓN GENERAL DE AERONÁUTICA CIVIL. (SECTOR PÚBLICO). DÉBITO DE LA LIBRETA 00117012001 DGAC, REPOSICIÓN DE ÚTILES DE ESCRITORIO.</t>
  </si>
  <si>
    <t>00081011101 DEPOSITO DE EFECTIVO, DEPOSITANTE: CARMEN ROSA MONASTERIOS RIVEROS, CONCEPTO: PERDIDA DE CREDENCIAL, CUENTA DE DEPOSITO: CUENTA UNICA DEL TESORO</t>
  </si>
  <si>
    <t>00081011101 DEPOSITO DE EFECTIVO, DEPOSITANTE: ABELARDO RIBERA RIBERA, CONCEPTO: PERDIDA DE CREDENCIAL, CUENTA DE DEPOSITO: CUENTA UNICA DEL TESORO</t>
  </si>
  <si>
    <t>00099021001 DEPOSITO DE EFECTIVO, DEPOSITANTE: JEANNETH MIRIAM ZARATE RADA, CONCEPTO: REEMBOLSO DE BECA OTORGADO POR EL MINISTERIO DE EDUCACION, CUENTA DE DEPOSITO: CUENTA UNICA DEL TESORO</t>
  </si>
  <si>
    <t>00132072001 DEPOSITO DE EFECTIVO, DEPOSITANTE: FRANCISCO QUENTA CARRILLO, CONCEPTO: DEVOLUCION LIC. SIN GOCE DE HABER PREV 148, CUENTA DE DEPOSITO: CUENTA UNICA DEL TESORO</t>
  </si>
  <si>
    <t>00099021001 DEPOSITO DE EFECTIVO, DEPOSITANTE: ELECTRO HOGAR SRL, CONCEPTO: DEVOLUCION, CUENTA DE DEPOSITO: CUENTA UNICA DEL TESORO</t>
  </si>
  <si>
    <t>00099021001 DEPOSITO DE EFECTIVO, DEPOSITANTE: PAOLA VALERO CARBAJAL, CONCEPTO: DEVOLUCION DE SUELDOS Y SALARIOS MES ABRIL 2021, CUENTA DE DEPOSITO: CUENTA UNICA DEL TESORO</t>
  </si>
  <si>
    <t>00099021001 DEPOSITO DE EFECTIVO, DEPOSITANTE: PAOLA VALERO CARBAJAL, CONCEPTO: DEVOLUCION DE SUELDOS Y SALARIOS MES JUNIO 2021, CUENTA DE DEPOSITO: CUENTA UNICA DEL TESORO</t>
  </si>
  <si>
    <t>00099021001 DEPOSITO DE EFECTIVO, DEPOSITANTE: CARDENAS ALVARES PAULINA, CONCEPTO: DEVOLUCION REFRIGERIO MAYO 2024, CUENTA DE DEPOSITO: CUENTA UNICA DEL TESORO</t>
  </si>
  <si>
    <t>00099021001 DEPOSITO DE EFECTIVO, DEPOSITANTE: KANTUTA QUISPE AIDA, CONCEPTO: DEVOLUCION REFRIGERIO MAYO 2024, CUENTA DE DEPOSITO: CUENTA UNICA DEL TESORO</t>
  </si>
  <si>
    <t>00099021001 DEPOSITO DE EFECTIVO, DEPOSITANTE: JOHAN ANGEL GUTIERREZ QUISBERT, CONCEPTO: DEVOLUCION POR EXAMEN PREOCUPACIONAL, CUENTA DE DEPOSITO: CUENTA UNICA DEL TESORO/DJBR</t>
  </si>
  <si>
    <t>00291012006 DEP.DE CHEQ.AJENOS,RET.DE CAM.,CONCEPTO: USU DERECHO DE VIA,DEP.: ENTEL S.A. , PROCEDENCIA: BANCO UNION S.A., CHEQUE: 214535, FECHA DE EMISION:27/02/2025</t>
  </si>
  <si>
    <t>00291012006 DEP.DE CHEQ.AJENOS,RET.DE CAM.,CONCEPTO: USO DERECHO DE VIA,DEP.: ENTEL S.A. , PROCEDENCIA: BANCO UNION S.A., CHEQUE: 214534, FECHA DE EMISION:27/02/2025</t>
  </si>
  <si>
    <t>DEVOLUCIÓN DE FONDOS SOLICITUD 054139-22824 DE YACIMIENTOS PETROLIFEROS FISCALES BOLIVIANOS REF.: REPRESENTACION DE YPFB EN ARGENTINA PARA CUBRIR GASTOS OPERATIVOS MES DICIEMBRE 2024 PROC 709, SEGÚN R.D. 025/2023. LIB. 00513012003 LBP-YPFB (2011349681373)</t>
  </si>
  <si>
    <t>00099021001 DEPOSITO DE EFECTIVO, DEPOSITANTE: LOURDES ALIAGA ZAPATA, CONCEPTO: DOBLE PERCEPCION MES MARZO 2025, CUENTA DE DEPOSITO: CUENTA UNICA DEL TESORO</t>
  </si>
  <si>
    <t>00086011102 DEPOSITO DE EFECTIVO, DEPOSITANTE: APOLINAR TOLA LAZARTE, CONCEPTO: PASAJES PENDIENTES DE USO, CUENTA DE DEPOSITO: CUENTA UNICA DEL TESORO</t>
  </si>
  <si>
    <t>00099021001 DEPOSITO DE EFECTIVO, DEPOSITANTE: SEGUROS PROVIDA S.A., CONCEPTO: DEVOLUCIÓN FONDOS NO COBRADOS SEGÚN CONCILIACIÓN NOVIEMBRE/2024, CUENTA DE DEPOSITO: CUENTA UNICA DEL TESORO</t>
  </si>
  <si>
    <t>00099021001 DEPOSITO DE EFECTIVO, DEPOSITANTE: SEGUROS PROVIDA S.A., CONCEPTO: DEVOLUCIÓN FONDOS DE AGUINALDO SOLICITADOS POR ERROR SEGÚN CONCILIACIÓN NOVIEMBRE/2024, CUENTA DE DEPOSITO: CUENTA UNICA DEL TESORO</t>
  </si>
  <si>
    <t>00081011101 DEPOSITO DE EFECTIVO, DEPOSITANTE: JUAN STEVEN SANJINES ZUBIETA, CONCEPTO: EXTRAVIÓ DE CREDENCIAL, CUENTA DE DEPOSITO: CUENTA UNICA DEL TESORO</t>
  </si>
  <si>
    <t>00081011101 DEPOSITO DE EFECTIVO, DEPOSITANTE: EDDY BAUTISTA MACHACA, CONCEPTO: EXTRAVIÓ DE CREDENCIAL, CUENTA DE DEPOSITO: CUENTA UNICA DEL TESORO</t>
  </si>
  <si>
    <t>00133012001 DEPOSITO DE EFECTIVO, DEPOSITANTE: JOSE IVAN COCA MIER, CONCEPTO: DEVOLUCION DE DEUDA, CUENTA DE DEPOSITO: CUENTA UNICA DEL TESORO</t>
  </si>
  <si>
    <t>00099021001 DEP.DE CHEQ.AJENOS,RET.DE CAM.,CONCEPTO: DEVOLUCION DE CC NOVIEMBRE 2024,DEP.: LA VITALICIA SEGUROS Y REASEGUROS DE VIDA S.A. , PROCEDENCIA: BANCO BISA S.A., CHEQUE: 80853, FECHA DE EMISION:07/03/2025</t>
  </si>
  <si>
    <t>00099021001 DEP.DE CHEQ.AJENOS,RET.DE CAM.,CONCEPTO: DEVOLUCION DE CC NOVIEMBRE 2024,DEP.: LA VITALICIA SEGUROS Y REASEGUROS DE VIDA S.A. , PROCEDENCIA: BANCO BISA S.A., CHEQUE: 1869284, FECHA DE EMISION:07/03/2025</t>
  </si>
  <si>
    <t>00099021001 DEP.DE CHEQ.AJENOS,RET.DE CAM.,CONCEPTO: REVERSION SUELDO FEBRERO 2025,DEP.: RICHARD EDUARDO FERRUFINO CAMACHO , PROCEDENCIA: BANCO UNION S.A., CHEQUE: 213515, FECHA DE EMISION:07/03/2025</t>
  </si>
  <si>
    <t>A:00099021001 GAM DE CORQUE, TRANSFERENCIA DE RECUPERACIONES SEGÚN NOTA INTERNA GEF-LCR-JSZ-0147-NOT/25 POR CONCEPTO DE PAGO DE CAPITAL E INTERESES DE ACUERDO A CONTRATO DE FIDEICOMISO “PROYECTOS DE INVERSION PUBLICA” (PIP) CORRESPONDIENTE AL VCTO FEBRERO/2025</t>
  </si>
  <si>
    <t>A:00099021001 GAM DE BELEN DE ANDAMARCA, TRANSFERENCIA DE RECUPERACIONES SEGÚN NOTA INTERNA GEF-LCR-JSZ-0147-NOT/25 POR CONCEPTO DE PAGO DE CAPITAL E INTERESES DE ACUERDO A CONTRATO DE FIDEICOMISO “PROYECTOS DE INVERSION PUBLICA” (PIP) CORRESPONDIENTE AL VCTO FEBRERO/2025</t>
  </si>
  <si>
    <t>A:00099021001 GAM DE EL ALTO, TRANSFERENCIA DE RECUPERACIONES SEGÚN NOTA INTERNA GEF-LCR-JSZ-0147-NOT/25 POR CONCEPTO DE PAGO DE CAPITAL E INTERESES DE ACUERDO A CONTRATO DE FIDEICOMISO “PROYECTOS DE INVERSION PUBLICA” (PIP) CORRESPONDIENTE AL VCTO FEBRERO/2025</t>
  </si>
  <si>
    <t>A:00099021001 GAM DE COBIJA, TRANSFERENCIA DE RECUPERACIONES SEGÚN NOTA INTERNA GEF-LCR-JSZ-0147-NOT/25 POR CONCEPTO DE PAGO DE CAPITAL E INTERESES DE ACUERDO A CONTRATO DE FIDEICOMISO “PROYECTOS DE INVERSION PUBLICA” (PIP) CORRESPONDIENTE AL VCTO FEBRERO/2025</t>
  </si>
  <si>
    <t>A:00099021001 GAM DE PUCARA, TRANSFERENCIA DE RECUPERACIONES SEGÚN NOTA INTERNA GEF-LCR-JSZ-0147-NOT/25 POR CONCEPTO DE PAGO DE CAPITAL E INTERESES DE ACUERDO A CONTRATO DE FIDEICOMISO “PROYECTOS DE INVERSION PUBLICA” (PIP) CORRESPONDIENTE AL VCTO FEBRERO/2025</t>
  </si>
  <si>
    <t>A:00099021001 GAM DE HUAYLLAMARCA, TRANSFERENCIA DE RECUPERACIONES SEGÚN NOTA INTERNA GEF-LCR-JSZ-0147-NOT/25 POR CONCEPTO DE PAGO DE CAPITAL E INTERESES DE ACUERDO A CONTRATO DE FIDEICOMISO “PROYECTOS DE INVERSION PUBLICA” (PIP) CORRESPONDIENTE AL VCTO FEBRERO/2025</t>
  </si>
  <si>
    <t>A:00099021001 GAM DE ICLA, TRANSFERENCIA DE RECUPERACIONES SEGÚN NOTA INTERNA GEF-LCR-JSZ-0147-NOT/25 POR CONCEPTO DE PAGO DE CAPITAL E INTERESES DE ACUERDO A CONTRATO DE FIDEICOMISO “PROYECTOS DE INVERSION PUBLICA” (PIP) CORRESPONDIENTE AL VCTO FEBRERO/2025</t>
  </si>
  <si>
    <t>A:00099021001 GAM DE VILLA CHARCAS, TRANSFERENCIA DE RECUPERACIONES SEGÚN NOTA INTERNA GEF-LCR-JSZ-0147-NOT/25 POR CONCEPTO DE PAGO DE CAPITAL E INTERESES DE ACUERDO A CONTRATO DE FIDEICOMISO “PROYECTOS DE INVERSION PUBLICA” (PIP) CORRESPONDIENTE AL VCTO FEBRERO/2025</t>
  </si>
  <si>
    <t>A:00099021001 GAM DE ENTRE RIOS (TARIJA), TRANSFERENCIA DE RECUPERACIONES SEGÚN NOTA INTERNA GEF-LCR-JSZ-0147-NOT/25 POR CONCEPTO DE PAGO DE CAPITAL E INTERESES DE ACUERDO A CONTRATO DE FIDEICOMISO “PROYECTOS DE INVERSION PUBLICA” (PIP) CORRESPONDIENTE AL VCTO FEBRERO/2025</t>
  </si>
  <si>
    <t>A:00099021001 GAR DE GRAN CHACO, TRANSFERENCIA DE RECUPERACIONES SEGÚN NOTA INTERNA GEF-LCR-JSZ-0191-NOT/25 POR CONCEPTO DE PAGO DE INTERESES DE ACUERDO A CONTRATO DE FIDEICOMISO “PROYECTOS DE INVERSION PUBLICA” (PIP) CORRESPONDIENTE AL VCTO FEBRERO/2025</t>
  </si>
  <si>
    <t>PAGO A CAF PRÉSTAMO CFA009757 VCTO. 10-03-2025 POR CUENTA DE TGN , SEGUN NOTA MEFP/VTCP/DGCP/UODP/NRO.126/2025 NTI. 019818 VALOR 10-03-2025 CAPITAL USD 3.653.353,61 INTERESES USD 1.868.314,99 COMISIONES USD 1.169,99 CTA. 3987 CUENTA UNICA DEL TESORO LIBRETA NRO.00099021001 TGN-RECURSOS ORDINARIOS REF.: COMISIONES BANCARIAS</t>
  </si>
  <si>
    <t>PAGO A CAF PRÉSTAMO CFA009757 VCTO. 10-03-2025 POR CUENTA DE TGN , SEGUN NOTA MEFP/VTCP/DGCP/UODP/NRO.126/2025 NTI. 019818 VALOR 10-03-2025 CAPITAL USD 3.653.353,61 INTERESES USD 1.868.314,99 COMISIONES USD 1.169,99 CTA. 3987 CUENTA UNICA DEL TESORO LIBRETA NRO.00099021001 TGN-RECURSOS ORDINARIOS</t>
  </si>
  <si>
    <t>PAGO A CAF PRÉSTAMO CFA009759 VCTO. 10-03-2025 POR CUENTA DE TGN , SEGUN NOTA MEFP/VTCP/DGCP/UODP/NRO.126/2025 DEL 10/03/2025 NTI. 019819 VALOR 10-03-2025 CAPITAL USD 2.428.622,44 INTERESES USD 246.004,91 CTA. 3987 CUENTA UNICA DEL TESORO LIBRETA NRO.00099021001 TGN-RECURSOS ORDINARIOS</t>
  </si>
  <si>
    <t>PAGO A CAF PRÉSTAMO CFA009759 VCTO. 10-03-2025 POR CUENTA DE TGN , SEGUN NOTA MEFP/VTCP/DGCP/UODP/NRO.126/2025 DEL 10/03/2025 NTI. 019819 VALOR 10-03-2025 CAPITAL USD 2.428.622,44 INTERESES USD 246.004,91 CTA. 3987 CUENTA UNICA DEL TESORO LIBRETA NRO.00099021001 TGN-RECURSOS ORDINARIOS REF.: COMISIONES BANCARIAS</t>
  </si>
  <si>
    <t>||COMPLEMENTO AL PAGO A CAF PRÉSTAMO CFA009759 VCTO. 10-03-2025 POR CUENTA DEL TGN, SEGÚN NOTA MEFP/VTCP/DGCP/UODP/N°126/2025 DE 10-03-2025, VALOR 10-03-2025 INTERESES USD924.086,29 COMISIONES USD31.636,55 CTA. 3987 CUENTA UNICA DEL TESORO LIB. 00099021001 REF.: COMISIONES BANCARIAS</t>
  </si>
  <si>
    <t>||TRANSFERENCIA DE FONDOS SEGÚN MENSAJES SWIFT N°3326 Y 3328, CORREOS ELECTRÓNICOS DE NAABOL Y DGAC DE LA FECHA Y NOTA CITE: DGAC/DAF/FIN/NE-0008/25 (HRE-TGL-1866) DE FECHA 29/01/2025 DE LA DIRECCIÓN GENERAL DE AERONÁUTICA CIVIL. (SECTOR PÚBLICO). DÉBITO DE LA LIBRETA 00117012001 DGAC, REPOSICIÓN DE ÚTILES DE ESCRITORIO.</t>
  </si>
  <si>
    <t>00099021001 DEPOSITO DE EFECTIVO, DEPOSITANTE: ALVARO MARCO ANTONIO CABA OLIVAREZ, CONCEPTO: CITE:MEFP/VTCP/DGPOT/UAIS-CPI/N°030/2016 REGULARIZACION: SEPTIEMBRE-OCTUBRE 2024, CUENTA DE DEPOSITO: CUENTA UNICA DEL TESORO</t>
  </si>
  <si>
    <t>00099021001 DEPOSITO DE EFECTIVO, DEPOSITANTE: JHONATAN BARROZO DIAZ, CONCEPTO: DEVOLUCION EXAMEN PREOCUPACIONAL GESTION 2023, CUENTA DE DEPOSITO: CUENTA UNICA DEL TESORO</t>
  </si>
  <si>
    <t>00099021001 DEPOSITO DE EFECTIVO, DEPOSITANTE: HOOWARD JAIRO LINNEO CACERES, CONCEPTO: DEVOLUCION EXAMEN PREOCUPACIONAL GESTION 2024, CUENTA DE DEPOSITO: CUENTA UNICA DEL TESORO/DJBR</t>
  </si>
  <si>
    <t>00099021001 DEPOSITO DE EFECTIVO, DEPOSITANTE: EMILSE GLORIA NUÑEZ YUJRA, CONCEPTO: DEVOLUCION EXAMEN PREOCUPACIONAL GESTION 2025, CUENTA DE DEPOSITO: CUENTA UNICA DEL TESORO/DJBR</t>
  </si>
  <si>
    <t>00081011101 DEPOSITO DE EFECTIVO, DEPOSITANTE: FEDRA EUGENIA TORRICO ROSSELL, CONCEPTO: EXTRAVIO DE CREDENCIAL, CUENTA DE DEPOSITO: CUENTA UNICA DEL TESORO</t>
  </si>
  <si>
    <t>00099021001 DEPOSITO DE EFECTIVO, DEPOSITANTE: FEDRA EUGENIA TORRICO ROSSELL, CONCEPTO: DEVOLUCION CAJA CHICA, CUENTA DE DEPOSITO: CUENTA UNICA DEL TESORO/DJBR</t>
  </si>
  <si>
    <t>00099021001 DEP.DE CHEQ.AJENOS,RET.DE CAM.,CONCEPTO: DEPÓSITO,DEP.: LIZETH SALAMANCA CHOQUE , PROCEDENCIA: BANCO UNION S.A., CHEQUE: 213516, FECHA DE EMISION:10/03/2025</t>
  </si>
  <si>
    <t>00099021001 DEP.DE CHEQ.AJENOS,RET.DE CAM.,CONCEPTO: DEPÓSITO,DEP.: JORGE CARLOS ALIZARES ARIAS , PROCEDENCIA: BANCO UNION S.A., CHEQUE: 213517, FECHA DE EMISION:10/03/2025/DJBR</t>
  </si>
  <si>
    <t>||TRANSFERENCIA DE FONDOS SEGÚN MENSAJES SWIFT N°3373 Y 3374 DE LA FECHA Y NOTA CITE: DGAC/DAF/FIN/NE-0008/25 (HRE-TGL-1866) DE FECHA 29/01/2025 DE LA DIRECCIÓN GENERAL DE AERONÁUTICA CIVIL. (SECTOR PÚBLICO). DÉBITO DE LA LIBRETA 00117012001 DGAC, REPOSICIÓN DE ÚTILES DE ESCRITORIO.</t>
  </si>
  <si>
    <t>||TRANSFERENCIA DE FONDOS S/G MENSAJE SWIFT NRO. 3383 EN ATENCIÓN A NOTA: DGAC/DAF/FIN/NE-0008/25 DE F.29/1/2025 (HRE-TGL-1866) ENVIADO POR LA DIRECCIÓN GENERAL DE AERONÁUTICA CIVIL (SECTOR PÚBLICO). DEBITO DE LA LIBRETA 00117012001 DGAC, REPOSICIÓN ÚTILES DE ESCRITORIO.</t>
  </si>
  <si>
    <t>||TRANSFERENCIA DE RECURSOS A LA FUNDACION CULTURAL DEL BCB (1ER DESEMBOLSO) - PRIMER TRIMESTRE-INV.CONST.DEL EDIFICIO DE ARCHIVO Y BIBLIOTECA NACIONAL DE BOLIVIA-ABNB-SUCRE.S/G FC-BCB.PDCIA.N°168/25,INF.BCB-GADM-SCONT-DAF-INF-2025-50.AUTORIZ.DE GADM.BCB-HRE-TGL-2025-3542. TRANFERENCIA A LA LIBRETA 00293054202 FC-BCB-CONST.EDIF.ARCH.BIBL.NAL.DE BOLIVIA-ABNB-SUCRE</t>
  </si>
  <si>
    <t>00526012001 DEPOSITO DE EFECTIVO, DEPOSITANTE: JOSE FERNANDO CORDERO RODRIGUEZ, CONCEPTO: POR DEVOLUCION DE PAGO ERRONEA, CUENTA DE DEPOSITO: CUENTA UNICA DEL TESORO</t>
  </si>
  <si>
    <t>00099021001 DEP.DE CHEQ.AJENOS,RET.DE CAM.,CONCEPTO: DEVOLUCION SUELDO FEB/2025,DEP.: ALCIDES MONTAÑO VELASCO , PROCEDENCIA: BANCO UNION S.A., CHEQUE: 213518, FECHA DE EMISION:11/03/2025</t>
  </si>
  <si>
    <t>00099021001 DEP.DE CHEQ.AJENOS,RET.DE CAM.,CONCEPTO: DEPÓSITO,DEP.: MARIA TERESA RUIZ NAVAJAS , PROCEDENCIA: BANCO UNION S.A., CHEQUE: 213519, FECHA DE EMISION:11/03/2025</t>
  </si>
  <si>
    <t>NUMERO DE LIBRETA CUT: 00099021001 OPERACIÓN E18 TRANSFERENCIA DEL SISTEMA FINANCIERO POR CUENTA DE TERCEROS A LA CUT Devolucion al TGN por concepto de devolucion de compensacion de cotizaciones mensual CCM FC pagos posteriores a la fecha de fallecimiento y pagos mal reportados fuerzas armadas</t>
  </si>
  <si>
    <t>NUMERO DE LIBRETA CUT: 00099021001 OPERACIÓN E18 TRANSFERENCIA DEL SISTEMA FINANCIERO POR CUENTA DE TERCEROS A LA CUT Devolucion al TGN por concepto de devolucion de compensacion de cotizaciones mensual CCM FC pagos posteriores a la fecha de fallecimiento y pagos mal reportados regulares</t>
  </si>
  <si>
    <t>||TRANSFERENCIA DE FONDOS SEGÚN MENSAJE SWIFT N° 3436 DE LA FECHA Y NOTA CITE: DGAC/DAF/FIN/NE-0008/25 (HRE-TGL-1866) DE FECHA 29/01/2025 DE LA DIRECCIÓN GENERAL DE AERONÁUTICA CIVIL. (SECTOR PÚBLICO). DÉBITO DE LA LIBRETA 00117012001 DGAC, REPOSICIÓN DE ÚTILES DE ESCRITORIO.</t>
  </si>
  <si>
    <t>||TRANSFERENCIA DE FONDOS S/G MENSAJE SWIFT NRO. 3392 EN ATENCIÓN A CORREOS ELECTRÓNICOS DE LA DGAC, NAABOL Y NOTA: DGAC/DAF/FIN/NE-0008/25 DE F.29/1/2025 (HRE-TGL-1866) ENVIADO POR LA DIRECCIÓN GENERAL DE AERONÁUTICA CIVIL (SECTOR PÚBLICO). DEBITO DE LA LIBRETA 00117012001 DGAC, REPOSICIÓN ÚTILES DE ESCRITORIO.</t>
  </si>
  <si>
    <t>00099021001 DEPOSITO DE EFECTIVO, DEPOSITANTE: AYMEE SOLEDAD LAURA MENDOZA, CONCEPTO: REVERSION TOTAL DE BOLETA HABER MENSUAL, CUENTA DE DEPOSITO: CUENTA UNICA DEL TESORO</t>
  </si>
  <si>
    <t>00053011103 DEPOSITO DE EFECTIVO, DEPOSITANTE: FERNANDO SIMON GARCIA MARTINEZ, CONCEPTO: PAGO POR RENOVACIÓN DE CREDENCIAL, CUENTA DE DEPOSITO: CUENTA UNICA DEL TESORO</t>
  </si>
  <si>
    <t>00513012008 DEP.DE CHEQ.AJENOS,RET.DE CAM.,CONCEPTO: PAGO DE EXCEDENTES,DEP.: COBOCE , PROCEDENCIA: BANCO BISA S.A., CHEQUE: 16082, FECHA DE EMISION:13/02/2025</t>
  </si>
  <si>
    <t>00099021001 DEP.DE CHEQ.AJENOS,RET.DE CAM.,CONCEPTO: DEVOLUCION DE SALARIOS DE ACUERDO AL INFORME DGAJ/UGJ,DEP.: JUAN MAMANI CONDORI , PROCEDENCIA: BANCO UNION S.A., CHEQUE: 213521, FECHA DE EMISION:12/03/2025</t>
  </si>
  <si>
    <t>A:00099021001 GAM DE PADCAYA, TRANSFERENCIA DE RECUPERACIONES SEGÚN NOTA GEF-LCR-JSZ-0204-NOT/25 POR CONCEPTO DE PAGO DE CAPITAL E INTERES DE ACUERDO A CONTRATO DE FIDEICOMISO “PROYECTOS DE INVERSION PUBLICA” (PIP) PAGOS.</t>
  </si>
  <si>
    <t>A:00099021001 GAM DE LURIBAY, TRANSFERENCIA DE RECUPERACIONES SEGÚN NOTA GEF-LCR-JSZ-0204-NOT/25 POR CONCEPTO DE PAGO DE CAPITAL E INTERES DE ACUERDO A CONTRATO DE FIDEICOMISO “PROYECTOS DE INVERSION PUBLICA” (PIP) PAGOS.</t>
  </si>
  <si>
    <t>A:00099021001 GAM DE IRUPANA (VILLA DE LANZA), TRANSFERENCIA DE RECUPERACIONES SEGÚN NOTA GEF-LCR-JSZ-0204-NOT/25 POR CONCEPTO DE PAGO DE CAPITAL E INTERES DE ACUERDO A CONTRATO DE FIDEICOMISO “PROYECTOS DE INVERSION PUBLICA” (PIP) PAGOS.</t>
  </si>
  <si>
    <t>A:00099021001 GAM DE SAN MATIAS, TRANSFERENCIA DE RECUPERACIONES SEGÚN NOTA GEF-LCR-JSZ-0204-NOT/25 POR CONCEPTO DE PAGO DE CAPITAL E INTERES DE ACUERDO A CONTRATO DE FIDEICOMISO “PROYECTOS DE INVERSION PUBLICA” (PIP) PAGOS.</t>
  </si>
  <si>
    <t>A:00099021001 GAM DE BELLA FLOR, TRANSFERENCIA DE RECUPERACIONES SEGÚN NOTA GEF-LCR-JSZ-0204-NOT/25 POR CONCEPTO DE PAGO DE CAPITAL E INTERES DE ACUERDO A CONTRATO DE FIDEICOMISO “PROYECTOS DE INVERSION PUBLICA” (PIP) PAGOS.</t>
  </si>
  <si>
    <t>A:00099021001 GAD DE BENI, TRANSFERENCIA DE RECUPERACIONES SEGÚN NOTA GEF-LCR-JSZ-0196-NOT/25 POR CONCEPTO DE PAGO DE CAPITAL E INTERES DE ACUERDO A CONTRATO DE FIDEICOMISO “PROGRAMA APOYO A LA EJECUCION DE LA INVERSION PUBLICA” (AEIP) FIRMADO ENTRE MINISTERIO DE PLANIFICACION Y EL FNDR.</t>
  </si>
  <si>
    <t>NUMERO DE LIBRETA CUT: 00099021001 OPERACIÓN E75 TRANSFERENCIA DE LA CUENTA FISCAL BUN A LA CUT EN MN TRANSF.FDOS.AL.BCB EMPRESA LOCAL DE AGUA POTABLE Y ALCANTARILLADO SUCRE, CITE:ELAPAS-G.A.F.NÂ°92/2024 CUENTA CUT 3987 LIBRETA NÂ° 00099021001</t>
  </si>
  <si>
    <t>DEVOLUCION DE FONDOS DE SOLIC. 054225-22884 DE YPFB DE 13/03/2025 REF.: VITOL ENERGIA AMERICAS SA 28VO POST PAGO SUM HIDR LIQ SUR ORIENTE 2024 OP UPCA 423 HR DCIM 34439 2024 PROC 143, SEGUN DISPOSICION ADICIONAL TERCERA DE LA R.D. NO.025/2023. LIB. 00513012004 LBP-YPFB-UNICOMERCIAL (4030005415/1-2188907)</t>
  </si>
  <si>
    <t>NUMERO DE LIBRETA CUT: 00099021001 OPERACIÓN E18 TRANSFERENCIA DEL SISTEMA FINANCIERO POR CUENTA DE TERCEROS A LA CUT DEVOLUCION AL TGN POR CONCEPTO DE DEVOLUCION DE COMPENSACION DE COTIZACIONES MENSUAL CCM FC PAGOS POSTERIORES A LA FECHA DE FALLECIMIENTO Y PAGOS MAL REPORTADOS REGULARES</t>
  </si>
  <si>
    <t>||TRANSFERENCIA DE FONDOS S/G MENSAJES SWIFT NROS. 3451 Y 3450, DE LA FECHA Y NOTA CITE DGAC/DAF/FIN/NE-0008/25 DE F.29.01.2025 (HRE-TGL-1866) DE LA DIRECCION GENERAL DE AERONAUTICA CIVIL (SECTOR PÚBLICO). DEBITO DE LA LIBRETA 00117012001 DGAC, REPOSICIÓN DE ÚTILES DE ESCRITORIO</t>
  </si>
  <si>
    <t>00598012001 DEPOSITO DE EFECTIVO, DEPOSITANTE: CARLA ROSARIO CANEDO GORENA, CONCEPTO: SEGUN INF. EDITORIAL GE-UAI-INF 0015/24, CUENTA DE DEPOSITO: CUENTA UNICA DEL TESORO</t>
  </si>
  <si>
    <t>00099021001 DEPOSITO DE EFECTIVO, DEPOSITANTE: PATRICIA ADELA CONDE ESCOBAR, CONCEPTO: DEVOLUCION FACTURA NAABOL N°307750, CUENTA DE DEPOSITO: CUENTA UNICA DEL TESORO/DJBR</t>
  </si>
  <si>
    <t>00099021001 DEPOSITO DE EFECTIVO, DEPOSITANTE: JHANETH CHOQUE LOPEZ, CONCEPTO: DEVOLUCION BONO DE FRONTERA, CUENTA DE DEPOSITO: CUENTA UNICA DEL TESORO</t>
  </si>
  <si>
    <t>00099021001 DEPOSITO DE EFECTIVO, DEPOSITANTE: MARIBEL BARRANCOS ROJAS, CONCEPTO: REVERSION DE COMISIONES BANCARIAS, CUENTA DE DEPOSITO: CUENTA UNICA DEL TESORO</t>
  </si>
  <si>
    <t>00099021001 DEPOSITO DE EFECTIVO, DEPOSITANTE: JHONNY LAIME RAMIREZ, CONCEPTO: DEVOLUCION BONO FRONTERA, CUENTA DE DEPOSITO: CUENTA UNICA DEL TESORO</t>
  </si>
  <si>
    <t>00099021001 DEP.DE CHEQ.AJENOS,RET.DE CAM.,CONCEPTO: DEVOLUCION DE SUELDOS,DEP.: JUAN VICTOR SEBORGA MARTINEZ , PROCEDENCIA: BANCO UNION S.A., CHEQUE: 213522, FECHA DE EMISION:13/03/2025</t>
  </si>
  <si>
    <t>00099021001 DEP.DE CHEQ.AJENOS,RET.DE CAM.,CONCEPTO: REVERSION JUNIO,DEP.: TATIANA ISABEL RUBIN DE CELIS SOLIZ , PROCEDENCIA: BANCO UNION S.A., CHEQUE: 213523, FECHA DE EMISION:13/03/2025</t>
  </si>
  <si>
    <t>00099021001 DEP.DE CHEQ.AJENOS,RET.DE CAM.,CONCEPTO: REVERSION JULIO,DEP.: TATIANA ISABEL RUBIN DE CELIS SOLIZ , PROCEDENCIA: BANCO UNION S.A., CHEQUE: 213524, FECHA DE EMISION:13/03/2025</t>
  </si>
  <si>
    <t>De: 00513012004 Transferencia de recursos a solicitud de Yacimientos Petrolíferos Fiscales Bolivianos mediante nota CITE: YPFB/GAFC-467-DFC/URTR-116/2025 en aplicación al Decreto Supremo N° 5348 de 10 de marzo de 2025 y la Resolución Ministerial N° 26 de 27 de enero de 2025 que aprueba el Reglamento Operativo para el pago de obligaciones en el extranjero H.R. 2025-11310-R</t>
  </si>
  <si>
    <t>PAGO A CAF PRÉSTAMO CFA009545 VCTO. 14-03-2025 POR CUENTA DE TGN , NTI. 019801 VALOR 14-03-2025 CAPITAL USD 71.954,55 INTERESES USD 35.055,84 COMISIONES USD 150.389,58 CTA. 3987 CUENTA UNICA DEL TESORO LIB. 00099021001 REF.: COMISIONES BANCARIAS</t>
  </si>
  <si>
    <t>NUMERO DE LIBRETA CUT: 00099021001 OPERACIÓN E75 TRANSFERENCIA DE LA CUENTA FISCAL BUN A LA CUT EN MN TRANSF.FDOS.AL.BCB GOBIERNO AUTONOMO MUNICIPAL DE PALOS BLANCOS CITE: GAMPB/SMAF/EOC/NT/NÂ°011/2025 CUENTA CUT 3987 LIBRETA NÂ° 00099021001</t>
  </si>
  <si>
    <t>NUMERO DE LIBRETA CUT: 00099021001 OPERACIÓN E75 TRANSFERENCIA DE LA CUENTA FISCAL BUN A LA CUT EN MN TRANSF.FDOS.AL.BCB GOBIERNO AUTONOMO MUNICIPAL DE PALOS BLANCOS CITE: GAMPB/SMAF/EOC/NT/NÂ°012/2025 CUENTA CUT 3987 LIBRETA NÂ° 00099021001</t>
  </si>
  <si>
    <t>NUMERO DE LIBRETA CUT: 00099021001 OPERACIÓN E75 TRANSFERENCIA DE LA CUENTA FISCAL BUN A LA CUT EN MN TRANSF.FDOS.AL.BCB GOBIERNO AUTONOMO MUNICIPAL DE PALOS BLANCOS CITE: GAMPB/SMAF/EOC/NT/NÂ°013/2025 CUENTA CUT 3987 LIBRETA NÂ° 00099021001</t>
  </si>
  <si>
    <t>||TRANSFERENCIA DE FONDOS SEGÚN MENSAJE SWIFT N°3515 DE LA FECHA Y NOTA CITE: DGAC/DAF/FIN/NE-0008/25 (HRE-TGL-1866) DE FECHA 29/01/2025 DE LA DIRECCIÓN GENERAL DE AERONÁUTICA CIVIL. (SECTOR PÚBLICO). DÉBITO DE LA LIBRETA 00117012001 DGAC, REPOSICIÓN DE ÚTILES DE ESCRITORIO.</t>
  </si>
  <si>
    <t>||TRANSFERENCIA DE FONDOS SEGÚN MENSAJES SWIFT N°3526 Y 3528 DE LA FECHA Y NOTA CITE: DGAC/DAF/FIN/NE-0008/25 (HRE-TGL-1866) DE FECHA 29/01/2025 DE LA DIRECCIÓN GENERAL DE AERONÁUTICA CIVIL. (SECTOR PÚBLICO). DÉBITO DE LA LIBRETA 00117012001 DGAC, REPOSICIÓN DE ÚTILES DE ESCRITORIO.</t>
  </si>
  <si>
    <t>||TRANSFERENCIA DE FONDOS S/G MENSAJES SWIFT NROS. 3511 Y 3513 EN ATENCIÓN A CORREOS ELECTRÓNICOS DE LA DGAC, NAABOL Y NOTA: DGAC/DAF/FIN/NE-0008/25 DE F.29/1/2025 (HRE-TGL-1866) ENVIADO POR LA DIRECCIÓN GENERAL DE AERONÁUTICA CIVIL (SECTOR PÚBLICO). DEBITO DE LA LIBRETA 00117012001 DGAC, REPOSICIÓN ÚTILES DE ESCRITORIO.</t>
  </si>
  <si>
    <t>00099021001 DEPOSITO DE EFECTIVO, DEPOSITANTE: MARIA DE FATIMA URQUIDI MOGRO, CONCEPTO: PAGO DE SERVICIOS BASICOS DICIEMBRE 2024, CUENTA DE DEPOSITO: CUENTA UNICA DEL TESORO/DJBR</t>
  </si>
  <si>
    <t>00099021001 DEPOSITO DE EFECTIVO, DEPOSITANTE: WALTER REINALDO VALENCIA NAVI, CONCEPTO: DEVOLUCION DE FONDOS - SALARIOS, CUENTA DE DEPOSITO: CUENTA UNICA DEL TESORO/DJBR</t>
  </si>
  <si>
    <t>00526012001 DEPOSITO DE EFECTIVO, DEPOSITANTE: BOLIVIA TV - SOFIA HEREDIA CHUCATINY, CONCEPTO: SALDO DE FONDO EN AVANCE DE HR. 228, CUENTA DE DEPOSITO: CUENTA UNICA DEL TESORO</t>
  </si>
  <si>
    <t>00099021001 DEPOSITO DE EFECTIVO, DEPOSITANTE: ORIENTE MARVI SRL, CONCEPTO: DEVOLUCION POR MULTAS NO REGISTRADOS, CUENTA DE DEPOSITO: CUENTA UNICA DEL TESORO</t>
  </si>
  <si>
    <t>00099021001 DEPOSITO DE EFECTIVO, DEPOSITANTE: TRIBUNAL CONSTITUCIONAL PLURINACIONAL, CONCEPTO: DEVOLUCION POR USO DE OTRO PERSONAL, CUENTA DE DEPOSITO: CUENTA UNICA DEL TESORO</t>
  </si>
  <si>
    <t>00099021001 DEPOSITO DE EFECTIVO, DEPOSITANTE: TRIBUNAL CONSTITUCIONAL PLURINACIONAL, CONCEPTO: DEVOLUCION POR CONSUMO EN USO PARTICULAR, CUENTA DE DEPOSITO: CUENTA UNICA DEL TESORO</t>
  </si>
  <si>
    <t>00099021001 DEPOSITO DE EFECTIVO, DEPOSITANTE: ARMANDO SARDINAS CRUZ, CONCEPTO: DEVOLUCION DEL SALARIO EXCEDENTE AL PRESIDENTE MES ENERO 2024, CUENTA DE DEPOSITO: CUENTA UNICA DEL TESORO</t>
  </si>
  <si>
    <t>00099021001 DEPOSITO DE EFECTIVO, DEPOSITANTE: ARMANDO SARDINAS CRUZ, CONCEPTO: DEVOLUCION DEL SALARIO EXCEDENTE AL PRESIDENTE MES FEBRERO 2024, CUENTA DE DEPOSITO: CUENTA UNICA DEL TESORO</t>
  </si>
  <si>
    <t>00099021001 DEPOSITO DE EFECTIVO, DEPOSITANTE: ARMANDO SARDINAS CRUZ, CONCEPTO: DEVOLUCION DEL SALARIO EXCEDENTE AL PRESIDENTE MES MARZO 2024, CUENTA DE DEPOSITO: CUENTA UNICA DEL TESORO</t>
  </si>
  <si>
    <t>00099021001 DEPOSITO DE EFECTIVO, DEPOSITANTE: ARMANDO SARDINAS CRUZ, CONCEPTO: DEVOLUCION DEL SALARIO EXCEDENTE AL PRESIDENTE MES ABRIL 2024, CUENTA DE DEPOSITO: CUENTA UNICA DEL TESORO</t>
  </si>
  <si>
    <t>00099021001 DEPOSITO DE EFECTIVO, DEPOSITANTE: ARMANDO SARDINAS CRUZ, CONCEPTO: DEVOLUCION DEL SALARIO EXCEDENTE AL PRESIDENTE MES MAYO 2024, CUENTA DE DEPOSITO: CUENTA UNICA DEL TESORO</t>
  </si>
  <si>
    <t>00099021001 DEPOSITO DE EFECTIVO, DEPOSITANTE: ARMANDO SARDINAS CRUZ, CONCEPTO: DEVOLUCION DEL SALARIO EXCEDENTE AL PRESIDENTE MES JUNIO 2024, CUENTA DE DEPOSITO: CUENTA UNICA DEL TESORO</t>
  </si>
  <si>
    <t>00099021001 DEPOSITO DE EFECTIVO, DEPOSITANTE: FREDDY ASCENCIO RODRIGUEZ, CONCEPTO: PERCEPCION INDEBIDA DEVOLUCION, CUENTA DE DEPOSITO: CUENTA UNICA DEL TESORO</t>
  </si>
  <si>
    <t>00099021001 DEPOSITO DE EFECTIVO, DEPOSITANTE: ARMANDO SARDINAS CRUZ, CONCEPTO: DEVOLUCION DEL SALARIO EXCEDENTE AL PRESIDENTE MES JULIO 2024, CUENTA DE DEPOSITO: CUENTA UNICA DEL TESORO</t>
  </si>
  <si>
    <t>00099021001 DEPOSITO DE EFECTIVO, DEPOSITANTE: ARMANDO SARDINAS CRUZ, CONCEPTO: DEVOLUCION DEL SALARIO EXCEDENTE AL PRESIDENTE MES AGOSTO 2024, CUENTA DE DEPOSITO: CUENTA UNICA DEL TESORO</t>
  </si>
  <si>
    <t>00099021001 DEPOSITO DE EFECTIVO, DEPOSITANTE: ARMANDO SARDINAS CRUZ, CONCEPTO: DEVOLUCION DEL SALARIO EXCEDENTE AL PRESIDENTE MES SEPTIEMBRE 2024, CUENTA DE DEPOSITO: CUENTA UNICA DEL TESORO</t>
  </si>
  <si>
    <t>00099021001 DEPOSITO DE EFECTIVO, DEPOSITANTE: ARMANDO SARDINAS CRUZ, CONCEPTO: DEVOLUCION DEL SALARIO EXCEDENTE AL PRESIDENTE MES OCTUBRE 2024, CUENTA DE DEPOSITO: CUENTA UNICA DEL TESORO</t>
  </si>
  <si>
    <t>00099021001 DEPOSITO DE EFECTIVO, DEPOSITANTE: ARMANDO SARDINAS CRUZ, CONCEPTO: DEVOLUCION DEL SALARIO EXCEDENTE AL PRESIDENTE MES NOVIEMBRE 2024, CUENTA DE DEPOSITO: CUENTA UNICA DEL TESORO</t>
  </si>
  <si>
    <t>00099021001 DEPOSITO DE EFECTIVO, DEPOSITANTE: ARMANDO SARDINAS CRUZ, CONCEPTO: DEVOLUCION DEL SALARIO EXCEDENTE AL PRESIDENTE MES DICIEMBRE 2024, CUENTA DE DEPOSITO: CUENTA UNICA DEL TESORO</t>
  </si>
  <si>
    <t>00099021001 DEPOSITO DE EFECTIVO, DEPOSITANTE: LEONARDO ANIBAL COLQUE CANAZA, CONCEPTO: ENERGIA ELECTRICA, CUENTA DE DEPOSITO: CUENTA UNICA DEL TESORO</t>
  </si>
  <si>
    <t>00099021001 DEPOSITO DE EFECTIVO, DEPOSITANTE: LEONARDO ANIBAL COLQUE CANAZA, CONCEPTO: AGUA, CUENTA DE DEPOSITO: CUENTA UNICA DEL TESORO</t>
  </si>
  <si>
    <t>00099021001 DEPOSITO DE EFECTIVO, DEPOSITANTE: CELIA SALAZAR QUISPE, CONCEPTO: DEVOLUCION DE PASAJE AEREO, CUENTA DE DEPOSITO: CUENTA UNICA DEL TESORO/DJBR</t>
  </si>
  <si>
    <t>00099021001 DEPOSITO DE EFECTIVO, DEPOSITANTE: LEONARDO ANIBAL COLQUE CANAZA, CONCEPTO: GAS, CUENTA DE DEPOSITO: CUENTA UNICA DEL TESORO</t>
  </si>
  <si>
    <t>00015011108 DEP.DE CHEQ.AJENOS,RET.DE CAM.,CONCEPTO: DEPÓSITO A LA CUT,DEP.: MINISTERIO DE GOBIERNO , PROCEDENCIA: BANCO UNION S.A., CHEQUE: 52525, FECHA DE EMISION:12/03/2025</t>
  </si>
  <si>
    <t>00099021001 DEP.DE CHEQ.AJENOS,RET.DE CAM.,CONCEPTO: REVERSION,DEP.: JAIME REYNOLDS BALDIVIEZO , PROCEDENCIA: BANCO UNION S.A., CHEQUE: 213531, FECHA DE EMISION:14/03/2025</t>
  </si>
  <si>
    <t>PAGO A CAF PRÉSTAMO CFA011691 VCTO. 17-03-2025 POR CUENTA DE TGN , NTI. 019878 VALOR 17-03-2025 INTERESES USD 1.059.984,46 COMISIONES USD 591,04 CTA. 3987 CUENTA UNICA DEL TESORO REF.: COMISIONES BANCARIAS</t>
  </si>
  <si>
    <t>PAGO A CAF PRÉSTAMO CFA011694 VCTO. 17-03-2025 POR CUENTA DE TGN , NTI. 019879 VALOR 17-03-2025 INTERESES USD 248.427,86 COMISIONES USD 64.226,21 CTA. 3987 CUENTA UNICA DEL TESORO REF.: COMISIONES BANCARIAS</t>
  </si>
  <si>
    <t>PAGO A CAF PRÉSTAMO CFA009787 VCTO. 17-03-2025 POR CUENTA DE TGN , NTI. 019877 VALOR 17-03-2025 CAPITAL USD 1.370.082,40 INTERESES USD 695.991,36 CTA. 3987 CUENTA UNICA DEL TESORO REF.: COMISIONES BANCARIAS</t>
  </si>
  <si>
    <t>PAGO A BID PRÉSTAMO 1031-SF-BO VCTO. 17-03-2025 POR CUENTA DE TGN , NTI. 019880 VALOR 17-03-2025 CAPITAL USD 274.875,16 INTERESES USD 78.932,11 CTA. 3987 CUENTA UNICA DEL TESORO REF.: COMISIONES BANCARIAS</t>
  </si>
  <si>
    <t>PAGO A CAF PRÉSTAMO CFA009784 VCTO. 17-03-2025 POR CUENTA DE TGN , NTI. 019875 VALOR 17-03-2025 CAPITAL USD 2.692.307,69 INTERESES USD 1.388.537,05 CTA. 3987 CUENTA UNICA DEL TESORO REF.: COMISIONES BANCARIAS</t>
  </si>
  <si>
    <t>PAGO A BID PRÉSTAMO 4292/BL-BO VCTO. 15-03-2025 POR CUENTA DE TGN , NTI. 019887 VALOR 17-03-2025 INTERESES USD 22.278,69 CTA. 3987 CUENTA UNICA DEL TESORO LIB. 00099021001 REF.: COMISIONES BANCARIAS</t>
  </si>
  <si>
    <t>PAGO A BID PRÉSTAMO 4292/BL-BO VCTO. 15-03-2025 POR CUENTA DE TGN , NTI. 019886 VALOR 17-03-2025 CAPITAL USD 10.000.080,00 INTERESES USD 2.199.675,32 CTA. 3987 CUENTA UNICA DEL TESORO LIB. 00099021001 REF.: COMISIONES BANCARIAS</t>
  </si>
  <si>
    <t>PAGO A BID PRÉSTAMO 1075-SF-BO-7 VCTO. 17-03-2025 POR CUENTA DE TGN , NTI. 019885 VALOR 17-03-2025 CAPITAL USD 158.333,33 INTERESES USD 45.466,40 CTA. 3987 CUENTA UNICA DEL TESORO LIB. 00099021001 REF.: COMISIONES BANCARIAS</t>
  </si>
  <si>
    <t>PAGO A BID PRÉSTAMO 3540/BL-BO VCTO. 15-03-2025 POR CUENTA DE TGN , NTI. 019888 VALOR 17-03-2025 CAPITAL USD 2.346.137,89 INTERESES USD 1.853.909,83 COMISIONES USD 89.547,71 CTA. 3987 CUENTA UNICA DEL TESORO LIB. 00099021001 REF.: COMISIONES BANCARIAS</t>
  </si>
  <si>
    <t>TRANSFERENCIA RECIBIDA DEL EXTERIOR SEGÚN MENSAJES SWIFT Nos. 3578-3577 (REM.EXT.) DE FECHA 17-03-2025 POR DESEMBOLSO DE CAF PRÉSTAMO CFA011694 PROYECTO CONSTRUCCIÓN CARRETERA UNDUAVI-CHULUMANI TRAMO 2 LIBRETA N° 00291012002 ABC-RECURSOS PROPIOS REF.: UTILES DE ESCRITORIO</t>
  </si>
  <si>
    <t>PAGO A BID PRÉSTAMO 3699/BL-BO VCTO. 15-03-2025 POR CUENTA DE TGN , NTI. 019884 VALOR 17-03-2025 INTERESES USD 29.472,06 CTA. 3987 CUENTA UNICA DEL TESORO LIB. 00099021001 REF.: COMISIONES BANCARIAS2370412CTA. 3987 CUENTA UNICA DEL TESORO LIB. 00099021001 REF.: COMISIONES BANCARIAS</t>
  </si>
  <si>
    <t>PAGO A BID PRÉSTAMO 3540/BL-BO VCTO. 15-03-2025 POR CUENTA DE TGN , NTI. 019890 VALOR 17-03-2025 INTERESES USD 33.009,94 CTA. 3987 CUENTA UNICA DEL TESORO LIB. 00099021001 REF.: COMISIONES BANCARIAS</t>
  </si>
  <si>
    <t>PAGO A BID PRÉSTAMO 3822/BL-BO VCTO. 15-03-2025 POR CUENTA DE TGN , NTI. 019891 VALOR 17-03-2025 CAPITAL USD 584.586,03 INTERESES USD 509.943,08 CTA. 3987 CUENTA UNICA DEL TESORO LIB. 00099021001 REF.: COMISIONES BANCARIAS</t>
  </si>
  <si>
    <t>PAGO A BID PRÉSTAMO 3822/BL-BO VCTO. 15-03-2025 POR CUENTA DE TGN , NTI. 019892 VALOR 17-03-2025 INTERESES USD 6.122,80 CTA. 3987 CUENTA UNICA DEL TESORO LIB. 00099021001 REF.: COMISIONES BANCARIAS</t>
  </si>
  <si>
    <t>PAGO A BID PRÉSTAMO 2365/BL-BO VCTO. 17-03-2025 POR CUENTA DE TGN , NTI. 019883 VALOR 17-03-2025 CAPITAL USD 292.112,69 INTERESES USD 185.261,37 CTA. 3987 CUENTA UNICA DEL TESORO LIB. 00099021001 REF.: COMISIONES BANCARIAS</t>
  </si>
  <si>
    <t>PAGO A BID PRÉSTAMO 2365/BL-BO VCTO. 17-03-2025 POR CUENTA DE TGN , NTI. 019889 VALOR 17-03-2025 INTERESES USD 7.426,45 CTA. 3987 CUENTA UNICA DEL TESORO LIB. 00099021001 REF.: COMISIONES BANCARIAS</t>
  </si>
  <si>
    <t>PAGO A BID PRÉSTAMO 3699/BL-BO VCTO. 15-03-2025 POR CUENTA DE TGN , NTI. 019882 VALOR 17-03-2025 CAPITAL USD 2.835.945,77 INTERESES USD 2.577.309,28 CTA. 3987 CUENTA UNICA DEL TESORO LIB. 00099021001 REF.: COMISIONES BANCARIAS</t>
  </si>
  <si>
    <t>NUMERO DE LIBRETA CUT: 00086014407 OPERACIÓN E75 TRANSFERENCIA DE LA CUENTA FISCAL BUN A LA CUT EN MN TRANSF.FDOS.AL.BCB GOBIERNO AUTONOMO MUNICIPAL DE BOLPEBRA CITE: GAMB/MAE/MMR/NÂ°016 CUENTA CUT 3987069001 LIBRETA NÂ° 00086014407</t>
  </si>
  <si>
    <t>NUMERO DE LIBRETA CUT: 00099021001 OPERACIÓN E75 TRANSFERENCIA DE LA CUENTA FISCAL BUN A LA CUT EN MN TRANSF.FDOS.AL.BCB GOBIERNO AUTONOMO MUNICIPAL DE URMIRI CITE- MAE-GAMU-79-2025, CUENTA CUT 3987 LIBRETA NÂ° 00099021001</t>
  </si>
  <si>
    <t>PAGO A OPEP PRÉSTAMO 1287-P VCTO. 15-03-2025 POR CUENTA DE TGN , NTI. 019895 VALOR 17-03-2025 CAPITAL USD 498.180,00 INTERESES USD 89.674,17 CTA. 3987 CUENTA UNICA DEL TESORO LIB. 00099021001 REF.: COMISIONES BANCARIAS</t>
  </si>
  <si>
    <t>PAGO A OPEP PRÉSTAMO 1527-P VCTO. 15-03-2025 POR CUENTA DE TGN , NTI. 019896 VALOR 17-03-2025 CAPITAL USD 636.570,00 INTERESES USD 175.911,19 CTA. 3987 CUENTA UNICA DEL TESORO LIB. 00099021001 REF.: COMISIONES BANCARIAS</t>
  </si>
  <si>
    <t>PAGO A BIRF PRÉSTAMO IBRD 9437-BO VCTO. 15-03-2025 POR CUENTA DE TGN , NTI. 019893 VALOR 17-03-2025 INTERESES USD 2.464.349,51 COMISIONES USD 269.972,57 CTA. 3987 CUENTA UNICA DEL TESORO LIB. 00099021001 REF.: COMISIONES BANCARIAS</t>
  </si>
  <si>
    <t>PAGO A IDA PRÉSTAMO 5454-BO VCTO. 15-03-2025 POR CUENTA DE TGN , NTI. 019894 VALOR 17-03-2025 CAPITAL USD 33.603,36 INTERESES USD 28.241,89 CTA. 3987 CUENTA UNICA DEL TESORO LIB. 00099021001 REF.: COMISIONES BANCARIAS</t>
  </si>
  <si>
    <t>||TRANSFERENCIA DE FONDOS SEGÚN MENSAJE SWIFT N°3531, CORREOS ELECTRÓNICOS DE NAABOL Y DGAC DE LA FECHA Y NOTA CITE: DGAC/DAF/FIN/NE-0008/25 (HRE-TGL-1866) DE FECHA 29/01/2025 DE LA DIRECCIÓN GENERAL DE AERONÁUTICA CIVIL. (SECTOR PÚBLICO). DÉBITO DE LA LIBRETA 00117012001 DGAC, REPOSICIÓN DE ÚTILES DE ESCRITORIO.</t>
  </si>
  <si>
    <t>||TRANSFERENCIA DE FONDOS S/G MENSAJE SWIFT NRO. 3583, DE LA FECHA Y NOTA CITE DGAC/DAF/FIN/NE-0008/25 DE F.29.01.2025 (HRE-TGL-1866) DE LA DIRECCION GENERAL DE AERONAUTICA CIVIL (SECTOR PÚBLICO). DEBITO DE LA LIBRETA 00117012001 DGAC, REPOSICIÓN DE ÚTILES DE ESCRITORIO</t>
  </si>
  <si>
    <t>||TRANSFERENCIA DE FONDOS S/G MENSAJES SWIFTS NROS. 3557-3569 EN ATENCIÓN A NOTA: DGAC/DAF/FIN/NE-0008/25 DE F.29/1/2025 (HRE-TGL-1866) ENVIADO POR LA DIRECCIÓN GENERAL DE AERONÁUTICA CIVIL (SECTOR PÚBLICO). DEBITO DE LA LIBRETA 00117012001 DGAC, REPOSICIÓN ÚTILES DE ESCRITORIO.</t>
  </si>
  <si>
    <t>PAGO A FONPLATA PRÉSTAMO BOL 36/2023 VCTO. 15-03-2025 POR CUENTA DE TGN , NTI. 019774 VALOR 17-03-2025 INTERESES USD 378.466,06 COMISIONES USD 122.615,15 CTA. 3987 CUENTA UNICA DEL TESORO LIB. 00099021001 REF.: COMISIONES BANCARIAS</t>
  </si>
  <si>
    <t>||REGULARIZACIÓN DE NUESTRA OPERACIÓN N°1122199 DE LA FECHA EN ATENCIÓN A NOTA DGAC/DAF/FIN/NE-0008/25 (HRE-TGL-1866) Y CORREOS ELECTRÓNICOS ENVIADOS POR LA DGAC Y NAABOL (SECTOR PÚBLICO). DEBITO DE LA LIBRETA 00117012001 DGAC, REPOSICIÓN DE ÚTILES DE ESCRITORIO.</t>
  </si>
  <si>
    <t>00513012003 DEPOSITO DE EFECTIVO, DEPOSITANTE: GUNTHER MAIDANA GARY ROBERT, CONCEPTO: REVERSION C.O.B., CUENTA DE DEPOSITO: CUENTA UNICA DEL TESORO</t>
  </si>
  <si>
    <t>00388012001 DEPOSITO DE EFECTIVO, DEPOSITANTE: PAMELA MARIA TERESA GISBERT CESPEDES, CONCEPTO: DEVOLUCION DE RECURSOS SEGUN INFORME DE AUDITORIA, CUENTA DE DEPOSITO: CUENTA UNICA DEL TESORO</t>
  </si>
  <si>
    <t>TRANSFERENCIA RECIBIDA DEL EXTERIOR SEGÚN MENSAJES SWIFT Nos. 3658-3657 (REM.EXT.) DE FECHA 18-03-2025 POR DESEMBOLSO DE CAF PRÉSTAMO CFA011997 CONSTRUCCIÓN Y ASFALTADO DE LA JOYA RVF 031 LIBRETA N° 00291012002 ABC-RECURSOS PROPIOS REF.: UTILES DE ESCRITORIO</t>
  </si>
  <si>
    <t>PAGO A BID PRÉSTAMO 1075-SF-BO VCTO. 18-03-2025 POR CUENTA DE TGN , NTI. 019757 VALOR 18-03-2025 CAPITAL USD 43.499,22 INTERESES USD 14.214,20 CTA. 3987 CUENTA UNICA DEL TESORO LIB. 00099021001 REF.: COMISIONES BANCARIAS</t>
  </si>
  <si>
    <t>PAGO A CAF PRÉSTAMO CFA010917 VCTO. 18-03-2025 POR CUENTA DE TGN , NTI. 019738 VALOR 18-03-2025 CAPITAL USD 5.000.000,00 INTERESES USD 3.323.260,55 CTA. 3987 CUENTA UNICA DEL TESORO LIB. 00099021001 REF.: COMISIONES BANCARIAS</t>
  </si>
  <si>
    <t>NUMERO DE LIBRETA CUT: 00099021001 OPERACIÓN E75 TRANSFERENCIA DE LA CUENTA FISCAL BUN A LA CUT EN MN TRANSF.FDOS.AL.BCB GOBIERNO AUTONOMO MUNICIPAL DE PALOS BLANCOS CITE: GAMPB/SMAF/EOC/NT/NÂ°017/2025 CUENTA CUT 3987 LIBRETA NÂ° 00099021001</t>
  </si>
  <si>
    <t>TRANSFERENCIA RECIBIDA DEL EXTERIOR SEGÚN MENSAJES SWIFT Nos. 3668-3669 (REM.EXT.) DE FECHA 18-03-2025 POR DESEMBOLSO DE BID PRÉSTAMO 4376/BL-BO REQ 00035 BO 2025016795 LIBRETA N° 00291012002 ABC-RECURSOS PROPIOS REF.: UTILES DE ESCRITORIO</t>
  </si>
  <si>
    <t>||TRANSFERENCIA DE FONDOS SEGÚN MENSAJES SWIFT N°3591 Y 3592 DE LA FECHA Y NOTA CITE: DGAC/DAF/FIN/NE-0008/25 (HRE-TGL-1866) DE FECHA 29/01/2025 DE LA DIRECCIÓN GENERAL DE AERONÁUTICA CIVIL. (SECTOR PÚBLICO). DÉBITO DE LA LIBRETA 00117012001 DGAC, REPOSICIÓN DE ÚTILES DE ESCRITORIO.</t>
  </si>
  <si>
    <t>||TRANSFERENCIA DE FONDOS S/G MENSAJES SWIFT NROS.3651 Y 3623 DE LA FECHA Y NOTA CITE ABE/DGE 77/2025 DE F.04.02.2024 (HRE-TGL-2320) DE LA AGENCIA BOLIVIANA ESPACIAL (SECTOR PÚBLICO). A LA LIBRETA 585012002 ; P/CTA DE SES S.A.</t>
  </si>
  <si>
    <t>||TRANSFERENCIA DE FONDOS SEGÚN MENSAJES SWIFT N°3625 Y 3654, CORREO ELECTRÓNICO DE ABE DE LA FECHA Y NOTA CITE: ABE-DGE 77/2025 DE LA AGENCIA BOLIVIANA ESPACIAL DE FECHA 04/02/2025 (HRE-TGL-2320). (SECTOR PÚBLICO). A LA CUT EN M/N, LIBRETA N°585012002 ABE - VTA. DE SERV. COMUNICACIÓN P/CTA. DE IKO MEDIA GROUP AG</t>
  </si>
  <si>
    <t>||TRANSFERENCIA DE FONDOS S/G. MENSAJE SWIFT NRO. 3638, EN ATENCIÓN A CORREO CON INFORMACION ADICIONAL DE LA GOI, CORREO DE ABE Y NOTA CITE: ABE-DGE 77/2025 DE FECHA 4/2/2025 (HRE-TGL-2320) ENVIADO POR LA AGENCIA BOLIVIANA ESPACIAL (SECTOR PÚBLICO). A LA LIBRETA 585012002 ABE - VENTA DE SERVICIOS COMUNICACIÓN; P.CTA. DE STREAM UNO COMMU</t>
  </si>
  <si>
    <t>||TRANSFERENCIA DE FONDOS S/G MENSAJES SWIFT NRO. 3633 Y 3660 DE LA FECHA Y NOTA CITE DGAC/DAF/FIN/NE-0008/25 DE F.29.01.2025 (HRE-TGL-1866) DE LA DIRECCION GENERAL DE AERONAUTICA CIVIL (SECTOR PÚBLICO). DEBITO DE LA LIBRETA 00117012001 DGAC, REPOSICIÓN DE ÚTILES DE ESCRITORIO.</t>
  </si>
  <si>
    <t>De: 00513012004 Transferencia de recursos a solicitud de Yacimientos Petrolíferos Fiscales Bolivianos mediante nota CITE: YPFB/GAFC-483-DFC/URTR-125/2025 en aplicación al Decreto Supremo N° 5348 de 10 de marzo de 2025 y la Resolución Ministerial N° 26 de 27 de enero de 2025 que aprueba el Reglamento Operativo para el pago de obligaciones en el extranjero H.R. 2025-12096-R</t>
  </si>
  <si>
    <t>||PAGO A FONPLATA PRESTAMO BOL 32/2018 VCTO. 15-03-2025 POR CUENTA DEL TGN SEGUN NOTA MEFP/VTCP/DGCP/UODP/N°132/2025 DE FECHA 14-03-2025, VALOR 18-03-2025 CAPITAL USD3.095.238,10 INTERES USD2.203.812,41 LIBRETA NRO. 00099021001 "TGN-RECURSOS ORDINARIOS (3987) REF.: UTILES DE ESCRITORIO</t>
  </si>
  <si>
    <t>00099021001 DEPOSITO DE EFECTIVO, DEPOSITANTE: REMEDIOS BLANCA ARUQUIPA QUISPE, CONCEPTO: DEVOLUCION POR TOPE SALARIAL MES DE FEBRERO, MARZO, ABRIL, MAYO, JUNIO Y JULIO 2024, CUENTA DE DEPOSITO: CUENTA UNICA DEL TESORO</t>
  </si>
  <si>
    <t>00099021001 DEP.DE CHEQ.AJENOS,RET.DE CAM.,CONCEPTO: INCAPACIDADES,DEP.: CAJA NACIONAL DE SALUD , PROCEDENCIA: BANCO UNION S.A., CHEQUE: 59748, FECHA DE EMISION:27/02/2025</t>
  </si>
  <si>
    <t>00099021001 DEP.DE CHEQ.AJENOS,RET.DE CAM.,CONCEPTO: INCAPACIDADES,DEP.: CAJA NACIONAL DE SALUD , PROCEDENCIA: BANCO UNION S.A., CHEQUE: 59745, FECHA DE EMISION:27/02/2025</t>
  </si>
  <si>
    <t>00099021001 DEP.DE CHEQ.AJENOS,RET.DE CAM.,CONCEPTO: INCAPACIDADES,DEP.: CAJA NACIONAL DE SALUD , PROCEDENCIA: BANCO UNION S.A., CHEQUE: 59746, FECHA DE EMISION:27/02/2025</t>
  </si>
  <si>
    <t>PAGO A PRIV PRÉSTAMO US29731QAC15 VCTO. 20-03-2025 POR CUENTA DE TGN , NTI. 019903 VALOR 19-03-2025 INTERESES USD 22.500.000,00 CTA. 3987 CUENTA UNICA DEL TESORO LIB. 00099021001 REF.: COMISIONES BANCARIAS</t>
  </si>
  <si>
    <t>PAGO A PRIV PRÉSTAMO US29731QAC15 VCTO. 20-03-2025 POR CUENTA DE TGN , NTI. 019903 VALOR 19-03-2025 INTERESES USD 22.500.000,00 CTA. 3987 CUENTA UNICA DEL TESORO LIB. 00099021001</t>
  </si>
  <si>
    <t>De: 00513012004 Transferencia de recursos a solicitud de Yacimientos Petrolíferos Fiscales Bolivianos mediante nota CITE: YPFB/GAFC-488-DFC/URTR-126/2025 en aplicación al Decreto Supremo N° 5348 de 10 de marzo de 2025 y la Resolución Ministerial N° 26 de 27 de enero de 2025 que aprueba el Reglamento Operativo para el pago de obligaciones en el extranjero H.R. 2025-12221-R</t>
  </si>
  <si>
    <t>||TRANSFERENCIA DE FONDOS S/G MENSAJE SWIFT NRO. 3699, CORREO ELECTRONICO ENVIADOS POR NAABOL Y DGAC DE LA FECHA Y NOTA CITE DGAC/DAF/FIN/NE-0008/25 DE F.29.01.2025 (HRE-TGL-1866) DE LA DIRECCION GENERAL DE AERONAUTICA CIVIL (SECTOR PÚBLICO). DEBITO DE LA LIBRETA 00117012001 DGAC, REPOSICIÓN DE ÚTILES DE ESCRITORIO</t>
  </si>
  <si>
    <t>||TRANSFERENCIA DE FONDOS SEGÚN MENSAJES SWIFT N°3724 Y 3725 DE LA FECHA Y NOTA CITE: DGAC/DAF/FIN/NE-0008/25 (HRE-TGL-1866) DE FECHA 29/01/2025 DE LA DIRECCIÓN GENERAL DE AERONÁUTICA CIVIL. (SECTOR PÚBLICO). DÉBITO DE LA LIBRETA 00117012001 DGAC, REPOSICIÓN DE ÚTILES DE ESCRITORIO.</t>
  </si>
  <si>
    <t>00046021109 DEPOSITO DE EFECTIVO, DEPOSITANTE: EMPRESA UNIPERSONAL DARIO ZENON MAMANI MENDO, CONCEPTO: PAGO DE SERVICIOS BASICOS, CUENTA DE DEPOSITO: CUENTA UNICA DEL TESORO</t>
  </si>
  <si>
    <t>00249012001 DEPOSITO DE EFECTIVO, DEPOSITANTE: JOSE ROBERTO BALLESTEROS COCA, CONCEPTO: DEVOLUCION, CUENTA DE DEPOSITO: CUENTA UNICA DEL TESORO</t>
  </si>
  <si>
    <t>00249012001 DEPOSITO DE EFECTIVO, DEPOSITANTE: YERSIN OBLITAS SANCHEZ, CONCEPTO: DEVOLUCION, CUENTA DE DEPOSITO: CUENTA UNICA DEL TESORO</t>
  </si>
  <si>
    <t>00015011108 DEP.DE CHEQ.AJENOS,RET.DE CAM.,CONCEPTO: DEPÓSITO A LA CUT,DEP.: MINISTERIO DE GOBIERNO , PROCEDENCIA: BANCO UNION S.A., CHEQUE: 52526, FECHA DE EMISION:14/03/2025</t>
  </si>
  <si>
    <t>00099021001 DEP.DE CHEQ.AJENOS,RET.DE CAM.,CONCEPTO: DEPÓSITO,DEP.: JHONNY RICHARD JIMENEZ ZAMBRANA , PROCEDENCIA: BANCO UNION S.A., CHEQUE: 213533, FECHA DE EMISION:19/03/2025</t>
  </si>
  <si>
    <t>PAGO A BID PRÉSTAMO 2771/BL-BO VCTO. 20-03-2025 POR CUENTA DE TGN , NTI. 019726 VALOR 20-03-2025 INTERESES USD 19.309,66 CTA. 3987 CUENTA UNICA DEL TESORO LIB. 00099021001 REF.: COMISIONES BANCARIAS</t>
  </si>
  <si>
    <t>PAGO A BID PRÉSTAMO 2771/BL-BO VCTO. 20-03-2025 POR CUENTA DE TGN , NTI. 019914 VALOR 20-03-2025 CAPITAL USD 1.300.000,00 INTERESES USD 899.984,46 CTA. 3987 CUENTA UNICA DEL TESORO LIB. 00099021001 REF.: COMISIONES BANCARIAS</t>
  </si>
  <si>
    <t>PAGO A BID PRÉSTAMO 2771/BL-BO VCTO. 20-03-2025 POR CUENTA DE TGN , NTI. 019914 VALOR 20-03-2025 CAPITAL USD 1.300.000,00 INTERESES USD 899.984,46 CTA. 3987 CUENTA UNICA DEL TESORO LIB. 00099021001</t>
  </si>
  <si>
    <t>||PAGO A EXIMBANK COREA PRESTAMO EDCF NO. BOL-1 VCTO. 20/03/2025 POR CUENTA DEL TGN, SEGUN MENSAJE SWIFT N°3762 DE LA FECHA, AUTORIZACION S/G NOTA MEFP/VTCP/DGCP/UODP/N° 139/2025 DE 19/03/2025, VALOR 20/03/2025 CAPITAL KRW593.825.000 INTERESES KRW95.703.440. LIB. 00099021001 TGN-RECURSOS ORDINARIOS (3987) REF.: COMISIONES BANCARIAS</t>
  </si>
  <si>
    <t>De: 00513012004 Transferencia de recursos a solicitud de Yacimientos Petrolíferos Fiscales Bolivianos mediante nota CITE: YPFB/GAFC-502-DFC/URTR-134/2025 en aplicación al Decreto Supremo N° 5348 de 10 de marzo de 2025 y la Resolución Ministerial N° 26 de 27 de enero de 2025 que aprueba el Reglamento Operativo para el pago de obligaciones en el extranjero H.R. 2025-12500-R</t>
  </si>
  <si>
    <t>||TRANSFERENCIA DE FONDOS S/G MENSAJE SWIFT NRO. 3772 EN ATENCIÓN A CORREOS ELECTRÓNICOS DE LA DGAC, NAABOL Y NOTA: DGAC/DAF/FIN/NE-0008/25 DE F.29/1/2025 (HRE-TGL-1866) ENVIADO POR LA DIRECCIÓN GENERAL DE AERONÁUTICA CIVIL (SECTOR PÚBLICO). DEBITO DE LA LIBRETA 00117012001 DGAC, REPOSICIÓN ÚTILES DE ESCRITORIO.</t>
  </si>
  <si>
    <t>00099021001 DEP.DE CHEQ.AJENOS,RET.DE CAM.,CONCEPTO: DEVOLUCION DE PLANILLAS DE INCAPACIDADES SEGURO SOCIAL UNIVERSITARIO,DEP.: SEGURO SOCIAL UNIVERSITARIO COCHABAMBA , PROCEDENCIA: BANCO UNION S.A., CHEQUE: 26446, FECHA DE EMISION:19/03/2025</t>
  </si>
  <si>
    <t>00099021001 DEP.DE CHEQ.AJENOS,RET.DE CAM.,CONCEPTO: DEPÓSITO,DEP.: CORINA ALEJANDRA TORRICO SENCEVE , PROCEDENCIA: BANCO UNION S.A., CHEQUE: 213539, FECHA DE EMISION:19/03/2025</t>
  </si>
  <si>
    <t>00099021001 DEP.DE CHEQ.AJENOS,RET.DE CAM.,CONCEPTO: DEPÓSITO,DEP.: EDWIN FLORES BAPTISTA , PROCEDENCIA: BANCO UNION S.A., CHEQUE: 213541, FECHA DE EMISION:19/03/2025</t>
  </si>
  <si>
    <t>00099021001 DEP.DE CHEQ.AJENOS,RET.DE CAM.,CONCEPTO: DEVOLUCION,DEP.: DONATO GUAYGUA ALCON , PROCEDENCIA: BANCO UNION S.A., CHEQUE: 213542, FECHA DE EMISION:19/03/2025</t>
  </si>
  <si>
    <t>PAGO A CAF PRÉSTAMO CFA008340 VCTO. 21-03-2025 POR CUENTA DE TGN , NTI. 019928 VALOR 21-03-2025 CAPITAL USD 3.816.646,88 INTERESES USD 1.126.745,66 CTA. 3987 CUENTA UNICA DEL TESORO LIB. 00099021001</t>
  </si>
  <si>
    <t>PAGO A CAF PRÉSTAMO CFA008340 VCTO. 21-03-2025 POR CUENTA DE TGN , NTI. 019928 VALOR 21-03-2025 CAPITAL USD 3.816.646,88 INTERESES USD 1.126.745,66 CTA. 3987 CUENTA UNICA DEL TESORO LIB. 00099021001 REF.: COMISIONES BANCARIAS</t>
  </si>
  <si>
    <t>PAGO A CAF PRÉSTAMO CFA004274 VCTO. 21-03-2025 POR CUENTA DE TGN , NTI. 019926 VALOR 21-03-2025 CAPITAL USD 750.000,00 INTERESES USD 43.793,10 CTA. 3987 CUENTA UNICA DEL TESORO LIB. 00099021001</t>
  </si>
  <si>
    <t>PAGO A CAF PRÉSTAMO CFA004274 VCTO. 21-03-2025 POR CUENTA DE TGN , NTI. 019926 VALOR 21-03-2025 CAPITAL USD 750.000,00 INTERESES USD 43.793,10 CTA. 3987 CUENTA UNICA DEL TESORO LIB. 00099021001 REF.: COMISIONES BANCARIAS</t>
  </si>
  <si>
    <t>PAGO A CAF PRÉSTAMO CFA004295 VCTO. 21-03-2025 POR CUENTA DE TGN , NTI. 019925 VALOR 21-03-2025 CAPITAL USD 2.532.249,49 INTERESES USD 147.860,06 CTA. 3987 CUENTA UNICA DEL TESORO LIB. 00099021001</t>
  </si>
  <si>
    <t>PAGO A CAF PRÉSTAMO CFA004295 VCTO. 21-03-2025 POR CUENTA DE TGN , NTI. 019925 VALOR 21-03-2025 CAPITAL USD 2.532.249,49 INTERESES USD 147.860,06 CTA. 3987 CUENTA UNICA DEL TESORO LIB. 00099021001 REF.: COMISIONES BANCARIAS</t>
  </si>
  <si>
    <t>PAGO A BID PRÉSTAMO 2719/BL-BO VCTO. 21-03-2025 POR CUENTA DE TGN , NTI. 019929 VALOR 21-03-2025 INTERESES USD 4.729,44 CTA. 3987 CUENTA UNICA DEL TESORO LIB. 00099021001 REF.: COMISIONES BANCARIAS</t>
  </si>
  <si>
    <t>PAGO A BID PRÉSTAMO 2614/BL-BO VCTO. 21-03-2025 POR CUENTA DE TGN , NTI. 019930 VALOR 21-03-2025 CAPITAL USD 559.900,71 INTERESES USD 330.201,55 CTA. 3987 CUENTA UNICA DEL TESORO LIB. 00099021001</t>
  </si>
  <si>
    <t>PAGO A BID PRÉSTAMO 2614/BL-BO VCTO. 21-03-2025 POR CUENTA DE TGN , NTI. 019930 VALOR 21-03-2025 CAPITAL USD 559.900,71 INTERESES USD 330.201,55 CTA. 3987 CUENTA UNICA DEL TESORO LIB. 00099021001 REF.: COMISIONES BANCARIAS</t>
  </si>
  <si>
    <t>PAGO A BID PRÉSTAMO 2719/BL-BO VCTO. 21-03-2025 POR CUENTA DE TGN , NTI. 019929 VALOR 21-03-2025 INTERESES USD 4.729,44 CTA. 3987 CUENTA UNICA DEL TESORO LIB. 00099021001</t>
  </si>
  <si>
    <t>PAGO A BID PRÉSTAMO 2719/BL-BO VCTO. 21-03-2025 POR CUENTA DE TGN , NTI. 019927 VALOR 21-03-2025 CAPITAL USD 318.226,29 INTERESES USD 189.660,73 CTA. 3987 CUENTA UNICA DEL TESORO LIB. 00099021001</t>
  </si>
  <si>
    <t>PAGO A BID PRÉSTAMO 2719/BL-BO VCTO. 21-03-2025 POR CUENTA DE TGN , NTI. 019927 VALOR 21-03-2025 CAPITAL USD 318.226,29 INTERESES USD 189.660,73 CTA. 3987 CUENTA UNICA DEL TESORO LIB. 00099021001 REF.: COMISIONES BANCARIAS</t>
  </si>
  <si>
    <t>PAGO A BID PRÉSTAMO 2614/BL-BO VCTO. 21-03-2025 POR CUENTA DE TGN , NTI. 019931 VALOR 21-03-2025 INTERESES USD 10.830,90 CTA. 3987 CUENTA UNICA DEL TESORO LIB. 00099021001</t>
  </si>
  <si>
    <t>PAGO A BID PRÉSTAMO 2614/BL-BO VCTO. 21-03-2025 POR CUENTA DE TGN , NTI. 019931 VALOR 21-03-2025 INTERESES USD 10.830,90 CTA. 3987 CUENTA UNICA DEL TESORO LIB. 00099021001 REF.: COMISIONES BANCARIAS</t>
  </si>
  <si>
    <t>PAGO A EXIMBANK CHINA POPUL PRÉSTAMO GCL 2004 (08) 118 VCTO. 21-03-2025 POR CUENTA DE YPFB , NTI. 019747 VALOR 21-03-2025 CAPITAL RMY 6.620.579,87 INTERESES RMY 133.147,22 CTA. 00513012002 LBP-YPFB-VENTA GAS NAT.UNRC LP CP (2011349951300)</t>
  </si>
  <si>
    <t>PAGO A EXIMBANK CHINA POPUL PRÉSTAMO GCL 2004 (08) 118 VCTO. 21-03-2025 POR CUENTA DE YPFB , NTI. 019747 VALOR 21-03-2025 CAPITAL RMY 6.620.579,87 INTERESES RMY 133.147,22 CTA. 00513012002 LBP-YPFB-VENTA GAS NAT.UNRC LP CP (2011349951300) REF.: COMISIONES BANCARIAS</t>
  </si>
  <si>
    <t>NUMERO DE LIBRETA CUT: 00099021001 OPERACIÓN E75 TRANSFERENCIA DE LA CUENTA FISCAL BUN A LA CUT EN MN TRANSF.FDOS.AL.BCB GOBIERNO AUTONOMO MUNICIPAL DE VILLA CHARCAS, CITE: OF-GAMVCH/DESPACHO NÂ° 086/2025 CUENTA CUT 3987 LIBRETA NÂ° 00099021001</t>
  </si>
  <si>
    <t>||TRANSFERENCIA DE FONDOS S/G MENSAJE SWIFT NRO. 3838, DE LA FECHA Y NOTA CITE DGAC/DAF/FIN/NE-0008/25 DE F.29.01.2025 (HRE-TGL-1866) DE LA DIRECCION GENERAL DE AERONAUTICA CIVIL (SECTOR PÚBLICO). DEBITO DE LA LIBRETA 00117012001 DGAC, REPOSICIÓN DE ÚTILES DE ESCRITORIO</t>
  </si>
  <si>
    <t>||TRANSFERENCIA DE FONDOS S/G MENSAJE SWIFT NRO. 3785, CORREOS ELECTRONICOS DE NAABOL, DGAC DE LA FECHA Y NOTA CITE DGAC/DAF/FIN/NE-0008/25 DE F.29.01.2025 (HRE-TGL-1866) DE LA DIRECCION GENERAL DE AERONAUTICA CIVIL (SECTOR PÚBLICO). DEBITO DE LA LIBRETA 00117012001 DGAC, REPOSICIÓN DE ÚTILES DE ESCRITORIO.</t>
  </si>
  <si>
    <t>||PAGO PRÉSTAMO EXIMBANK CHINA GCL 2007 (13) 184 VCTO 21-03-2025 POR CUENTA DE TGN, S/G NOTA MEFP/VTCP/DGCP/UODP/N° 139/2025 DE FECHA 19-03-2025, CAPITAL RMY 12.168.507,60 INTERESES RMY 856.527,73 CTA. 3987 CUENTA UNICA DEL TESORO LIB. 00099021001</t>
  </si>
  <si>
    <t>||PAGO PRÉSTAMO EXIMBANK CHINA GCL 2007 (13) 184 VCTO 21-03-2025 POR CUENTA DE TGN, S/G NOTA MEFP/VTCP/DGCP/UODP/N° 139/2025 DE FECHA 19-03-2025, CAPITAL RMY 12.168.507,60 INTERESES RMY 856.527,73 CTA. 3987 CUENTA UNICA DEL TESORO LIB. 00099021001 REF. COMISIONES BANCARIAS</t>
  </si>
  <si>
    <t>||PAGO PRÉSTAMO EXIMBANK CHINA GCL 2011 (41) 391 VCTO 21-03-2025 POR CUENTA DE TGN, S/G NOTA MEFP/VTCP/DGCP/UODP/N° 139/2025 DE FECHA 19-03-2025, CAPITAL RMY 23.110.550,10 INTERESES RMY 3.718.230,73 CTA. 3987 CUENTA UNICA DEL TESORO LIB. 00099021001</t>
  </si>
  <si>
    <t>||PAGO PRÉSTAMO EXIMBANK CHINA GCL 2011 (41) 391 VCTO 21-03-2025 POR CUENTA DE TGN, S/G NOTA MEFP/VTCP/DGCP/UODP/N° 139/2025 DE FECHA 19-03-2025, CAPITAL RMY 23.110.550,10 INTERESES RMY 3.718.230,73 CTA. 3987 CUENTA UNICA DEL TESORO LIB. 00099021001 REF. COMISIONES BANCARIAS</t>
  </si>
  <si>
    <t>||PAGO PRÉSTAMO EXIMBANK CHINA GCL 2016 (29) 599 VCTO 21-03-2025 POR CUENTA DE TGN, S/G NOTA MEFP/VTCP/DGCP/UODP/N° 139/2025 DE FECHA 19-03-2025, CAPITAL RMY 17.500.000,00 INTERESES RMY 2.639.583,33 CTA. 3987 CUENTA UNICA DEL TESORO LIB. 00099021001</t>
  </si>
  <si>
    <t>||PAGO PRÉSTAMO EXIMBANK CHINA GCL 2016 (29) 599 VCTO 21-03-2025 POR CUENTA DE TGN, S/G NOTA MEFP/VTCP/DGCP/UODP/N° 139/2025 DE FECHA 19-03-2025, CAPITAL RMY 17.500.000,00 INTERESES RMY 2.639.583,33 CTA. 3987 CUENTA UNICA DEL TESORO LIB. 00099021001 REF. COMISIONES BANCARIAS</t>
  </si>
  <si>
    <t>||PAGO PRÉSTAMO EXIMBANK CHINA GCL 2017 (02) 607 VCTO 21-03-2025 POR CUENTA DE TGN, S/G NOTA MEFP/VTCP/DGCP/UODP/N° 139/2025 DE FECHA 19-03-2025, CAPITAL RMY 17.500.000,00 INTERESES RMY 3.167.500,00 CTA. 3987 CUENTA UNICA DEL TESORO LIB. 00099021001</t>
  </si>
  <si>
    <t>||PAGO PRÉSTAMO EXIMBANK CHINA GCL 2017 (02) 607 VCTO 21-03-2025 POR CUENTA DE TGN, S/G NOTA MEFP/VTCP/DGCP/UODP/N° 139/2025 DE FECHA 19-03-2025, CAPITAL RMY 17.500.000,00 INTERESES RMY 3.167.500,00 CTA. 3987 CUENTA UNICA DEL TESORO LIB. 00099021001 REF. COMISIONES BANCARIAS</t>
  </si>
  <si>
    <t>||PAGO PRÉSTAMO EXIMBANK CHINA GCL 2009 (43) 294 VCTO 21-03-2025 POR CUENTA DE TGN, S/G NOTA MEFP/VTCP/DGCP/UODP/N° 139/2025 DE FECHA 19-03-2025, CAPITAL RMY 9.043.802,00 INTERESES RMY 1.182.226,10 CTA. 3987 CUENTA UNICA DEL TESORO LIB. 00099021001</t>
  </si>
  <si>
    <t>||PAGO PRÉSTAMO EXIMBANK CHINA GCL 2009 (43) 294 VCTO 21-03-2025 POR CUENTA DE TGN, S/G NOTA MEFP/VTCP/DGCP/UODP/N° 139/2025 DE FECHA 19-03-2025, CAPITAL RMY 9.043.802,00 INTERESES RMY 1.182.226,10 CTA. 3987 CUENTA UNICA DEL TESORO LIB. 00099021001 REF. COMISIONES BANCARIAS</t>
  </si>
  <si>
    <t>||COMPLEMENTO A NUESTRO CPBTE. S-1122797 DE LA FECHA, POR PAGO AL EXIMBANK CHINA GCL 2007 (13) 184 VCTO 21-03-2025 POR CUENTA DE TGN, S/G NOTA MEFP/VTCP/DGCP/UODP/N° 139/2025 DE FECHA 19-03-2025, COBRO DE COMISIONES DEL BANQUERO USD10,00 CTA. 3987 CUENTA UNICA DEL TESORO LIB. 00099021001 REF. COMISIONES BANQUERO</t>
  </si>
  <si>
    <t>||COMPLEMENTO A NUESTRO CPBTE. S-1122803 DE LA FECHA, POR PAGO AL EXIMBANK CHINA GCL 2009 (43) 294 VCTO 21-03-2025 POR CUENTA DE TGN, S/G NOTA MEFP/VTCP/DGCP/UODP/N° 139/2025 DE FECHA 19-03-2025, COBRO DE COMISIONES DEL BANQUERO USD10,00 CTA. 3987 CUENTA UNICA DEL TESORO LIB. 00099021001 REF. COMISIONES BANQUERO</t>
  </si>
  <si>
    <t>||COMPLEMENTO A NUESTRO CPBTE. S-1122798 DE LA FECHA, POR PAGO AL EXIMBANK CHINA GCL 2011 (41) 391 VCTO 21-03-2025 POR CUENTA DE TGN, S/G NOTA MEFP/VTCP/DGCP/UODP/N° 139/2025 DE FECHA 19-03-2025, COBRO DE COMISIONES DEL BANQUERO USD10,00 CTA. 3987 CUENTA UNICA DEL TESORO LIB. 00099021001 REF. COMISIONES BANQUERO</t>
  </si>
  <si>
    <t>||COMPLEMENTO A NUESTRO CPBTE. S-1122800 DE LA FECHA, POR PAGO AL EXIMBANK CHINA GCL 2016 (29) 599 VCTO 21-03-2025 POR CUENTA DE TGN, S/G NOTA MEFP/VTCP/DGCP/UODP/N° 139/2025 DE FECHA 19-03-2025, COBRO DE COMISIONES DEL BANQUERO USD10,00 CTA. 3987 CUENTA UNICA DEL TESORO LIB. 00099021001 REF. COMISIONES BANQUERO</t>
  </si>
  <si>
    <t>||COMPLEMENTO A NUESTRO CPBTE. S-1122802 DE LA FECHA, POR PAGO AL EXIMBANK CHINA GCL 2017 (02) 607 VCTO 21-03-2025 POR CUENTA DE TGN, S/G NOTA MEFP/VTCP/DGCP/UODP/N° 139/2025 DE FECHA 19-03-2025, COBRO DE COMISIONES DEL BANQUERO USD10,00 CTA. 3987 CUENTA UNICA DEL TESORO LIB. 00099021001 REF. COMISIONES BANQUERO</t>
  </si>
  <si>
    <t>DEVOLUCION DE FONDOS DE SOLIC.054285-22919 DE YPFB DE 21/03/2025 REF.: VITOL ENERGIA AMERICAS SA 29NO POST PAGO SUM HIDR LIQ SUR ORIENTE 2024 OP UPCA 445 HR DCIM 581 2025 PROC 156, SEGUN DISPOSICION ADICIONAL TERCERA DE LA R.D. NO.025/2023. LIB. 00513012004 LBP-YPFB-UNICOMERCIAL (4030005415/1-2188907)</t>
  </si>
  <si>
    <t>De: 00513012004 Transferencia de recursos a solicitud de Yacimientos Petrolíferos Fiscales Bolivianos mediante nota CITE: YPFB/GAFC-511-DFC/URTR-137/2025 en aplicación al Decreto Supremo N° 5348 de 10 de marzo de 2025 y la Resolución Ministerial N° 26 de 27 de enero de 2025 que aprueba el Reglamento Operativo para el pago de obligaciones en el extranjero H.R. 2025-R</t>
  </si>
  <si>
    <t>00099021001 DEPOSITO DE EFECTIVO, DEPOSITANTE: ANTONIO CANDIA VASQUEZ, CONCEPTO: DEVOLUCION DE RECURSOS, CUENTA DE DEPOSITO: CUENTA UNICA DEL TESORO</t>
  </si>
  <si>
    <t>00099021001 DEP.DE CHEQ.AJENOS,RET.DE CAM.,CONCEPTO: PAGO POR DESCUENTO RECURSOS PUBLICOS,DEP.: CAJA NACIONAL DE SALUD , PROCEDENCIA: BANCO UNION S.A., CHEQUE: 82692, FECHA DE EMISION:20/03/2025</t>
  </si>
  <si>
    <t>00099021001 DEP.DE CHEQ.AJENOS,RET.DE CAM.,CONCEPTO: DEVOLUCION INCAPACIDAD AGOSTO 2024,DEP.: CAJA PETROLERA DE SALUD , PROCEDENCIA: BANCO UNION S.A., CHEQUE: 22744, FECHA DE EMISION:21/03/2025</t>
  </si>
  <si>
    <t>00099021001 DEP.DE CHEQ.AJENOS,RET.DE CAM.,CONCEPTO: DEVOLUCION INCAPACIDAD AGOSTO 2024,DEP.: CAJA PETROLERA DE SALUD , PROCEDENCIA: BANCO UNION S.A., CHEQUE: 22745, FECHA DE EMISION:21/03/2025</t>
  </si>
  <si>
    <t>00099021001 DEP.DE CHEQ.AJENOS,RET.DE CAM.,CONCEPTO: DEVOLUCION INCAPACIDAD AGOSTO 2024,DEP.: CAJA PETROLERA DE SALUD , PROCEDENCIA: BANCO UNION S.A., CHEQUE: 22772, FECHA DE EMISION:21/03/2025</t>
  </si>
  <si>
    <t>00862012001 DEP.DE CHEQ.AJENOS,RET.DE CAM.,CONCEPTO: DEVOLUCION INCAPACIDAD AGOSTO 2024,DEP.: CAJA PETROLERA DE SALUD , PROCEDENCIA: BANCO UNION S.A., CHEQUE: 22773, FECHA DE EMISION:21/03/2025</t>
  </si>
  <si>
    <t>00597019202 DEP.DE CHEQ.AJENOS,RET.DE CAM.,CONCEPTO: DEVOLUCION INCAPACIDAD AGOSTO 2024,DEP.: CAJA PETROLERA DE SALUD , PROCEDENCIA: BANCO UNION S.A., CHEQUE: 22775, FECHA DE EMISION:21/03/2025</t>
  </si>
  <si>
    <t>00099021001 DEP.DE CHEQ.AJENOS,RET.DE CAM.,CONCEPTO: DEVOLUCION INCAPACIDAD AGOSTO 2024,DEP.: CAJA PETROLERA DE SALUD , PROCEDENCIA: BANCO UNION S.A., CHEQUE: 22777, FECHA DE EMISION:21/03/2025</t>
  </si>
  <si>
    <t>PAGO A CAF PRÉSTAMO CFA007725 VCTO. 24-03-2025 POR CUENTA DE TGN , NTI. 019933 VALOR 24-03-2025 CAPITAL USD 1.150.162,59 INTERESES USD 215.775,20 CTA. 3987 CUENTA UNICA DEL TESORO LIB. 00099021001</t>
  </si>
  <si>
    <t>PAGO A CAF PRÉSTAMO CFA007725 VCTO. 24-03-2025 POR CUENTA DE TGN , NTI. 019933 VALOR 24-03-2025 CAPITAL USD 1.150.162,59 INTERESES USD 215.775,20 CTA. 3987 CUENTA UNICA DEL TESORO LIB. 00099021001 REF.: COMISIONES BANCARIAS</t>
  </si>
  <si>
    <t>PAGO A CAF PRÉSTAMO CFA012373 VCTO. 24-03-2025 POR CUENTA DE TGN , NTI. 019934 VALOR 24-03-2025 INTERESES USD 407.367,32 COMISIONES USD 239.684,81 CTA. 3987 CUENTA UNICA DEL TESORO LIB. 00099021001</t>
  </si>
  <si>
    <t>PAGO A CAF PRÉSTAMO CFA012373 VCTO. 24-03-2025 POR CUENTA DE TGN , NTI. 019934 VALOR 24-03-2025 INTERESES USD 407.367,32 COMISIONES USD 239.684,81 CTA. 3987 CUENTA UNICA DEL TESORO LIB. 00099021001 REF.: COMISIONES BANCARIAS</t>
  </si>
  <si>
    <t>PAGO A BID PRÉSTAMO 2786/BL-BO VCTO. 22-03-2025 POR CUENTA DE TGN , NTI. 019932 VALOR 24-03-2025 CAPITAL USD 2.047.300,61 INTERESES USD 1.275.001,08 CTA. 3987 CUENTA UNICA DEL TESORO LIB. 00099021001</t>
  </si>
  <si>
    <t>PAGO A BID PRÉSTAMO 2786/BL-BO VCTO. 22-03-2025 POR CUENTA DE TGN , NTI. 019932 VALOR 24-03-2025 CAPITAL USD 2.047.300,61 INTERESES USD 1.275.001,08 CTA. 3987 CUENTA UNICA DEL TESORO LIB. 00099021001 REF.: COMISIONES BANCARIAS</t>
  </si>
  <si>
    <t>||AMPLIACION DE VALIDEZ 0,15% S/USD 118.224.- POR 158 DIAS, COMISION ENMIENDA LC BS300.- REEB. GASTOS DE COMUNICACION BS300.- Y EMISION DE COMPROBANTE CONTABLE BS60.- S/G NOTA SEDEM/GG/EV N° 0105/2024 REC. EN F. 20/3/25. LIB:00132072003 SEDEM-AMPL.PLANTA ENVASES DE VIDIRIO EN ZUDAÑEZ-CH REF:COMISION ENMIENDA 3 I-2023-50</t>
  </si>
  <si>
    <t>||TRANSFERENCIA DE FONDOS SEGÚN MENSAJE SWIFT N°3848, CORREOS ELECTRÓNICOS ENVIADOS POR DGAC Y NAABOL DE LA FECHA Y NOTA CITE: DGAC/DAF/FIN/NE-0008/25 (HRE-TGL-1866) DE FECHA 29/01/2025 DE LA DIRECCIÓN GENERAL DE AERONÁUTICA CIVIL. (SECTOR PÚBLICO). DÉBITO DE LA LIBRETA 00117012001 DGAC, REPOSICIÓN DE ÚTILES DE ESCRITORIO.</t>
  </si>
  <si>
    <t>||PAGO FONPLATA BOL 35/2022 VCTO 15-03-2025 POR CUENTA DE TGN, S/G NOTA MEFP/VTCP/DGCP/UODP/N° 132/2025, INTERESES USD1.385.495,41 CTA. 3987 CUENTA UNICA DEL TESORO LIB. 00099021001</t>
  </si>
  <si>
    <t>||PAGO FONPLATA BOL 35/2022 VCTO 15-03-2025 POR CUENTA DE TGN, S/G NOTA MEFP/VTCP/DGCP/UODP/N° 132/2025, INTERESES USD1.385.495,41 CTA. 3987 CUENTA UNICA DEL TESORO LIB. 00099021001 REF. COMISIONES BANCARIAS</t>
  </si>
  <si>
    <t>00099021001 DEPOSITO DE EFECTIVO, DEPOSITANTE: SUSANA AYDEE CAZURIAGA GARCIA, CONCEPTO: REVERSION DE HABERES JUNIO 1991- MAGISTERIO, CUENTA DE DEPOSITO: CUENTA UNICA DEL TESORO</t>
  </si>
  <si>
    <t>00099021001 DEPOSITO DE EFECTIVO, DEPOSITANTE: SUSANA AYDEE CAZURIAGA GARCIA, CONCEPTO: REVERSION DE HABERES JULIO 1991-MAGISTERIO, CUENTA DE DEPOSITO: CUENTA UNICA DEL TESORO</t>
  </si>
  <si>
    <t>00099021001 DEPOSITO DE EFECTIVO, DEPOSITANTE: GAM. POCOATA, CONCEPTO: RECURSOS NO EJECUTADOS, CUENTA DE DEPOSITO: CUENTA UNICA DEL TESORO</t>
  </si>
  <si>
    <t>00133012001 DEPOSITO DE EFECTIVO, DEPOSITANTE: ARON ESPINOZA OLIVER, CONCEPTO: SALDO SORTEO NAVIDAD, CUENTA DE DEPOSITO: CUENTA UNICA DEL TESORO</t>
  </si>
  <si>
    <t>00133012001 DEPOSITO DE EFECTIVO, DEPOSITANTE: ARON ESPINOZA OLIVER, CONCEPTO: DEVOLUCION SALDO DE LA LLAMADA DE LA SUERTE, CUENTA DE DEPOSITO: CUENTA UNICA DEL TESORO</t>
  </si>
  <si>
    <t>00099021001 DEP.DE CHEQ.AJENOS,RET.DE CAM.,CONCEPTO: INCAPACIDADES,DEP.: CAJA NACIONAL DE SALUD , PROCEDENCIA: BANCO UNION S.A., CHEQUE: 102774, FECHA DE EMISION:11/03/2025</t>
  </si>
  <si>
    <t>00099021001 DEP.DE CHEQ.AJENOS,RET.DE CAM.,CONCEPTO: INCAPACIDADES,DEP.: CAJA NACIONAL DE SALUD , PROCEDENCIA: BANCO UNION S.A., CHEQUE: 102771, FECHA DE EMISION:11/03/2025</t>
  </si>
  <si>
    <t>00099021001 DEP.DE CHEQ.AJENOS,RET.DE CAM.,CONCEPTO: INCAPACIDADES,DEP.: CAJA NACIONAL DE SALUD , PROCEDENCIA: BANCO UNION S.A., CHEQUE: 102773, FECHA DE EMISION:11/03/2025</t>
  </si>
  <si>
    <t>00099021001 DEP.DE CHEQ.AJENOS,RET.DE CAM.,CONCEPTO: INCAPACIDADES,DEP.: CAJA NACIONAL DE SALUD , PROCEDENCIA: BANCO UNION S.A., CHEQUE: 102772, FECHA DE EMISION:11/03/2025</t>
  </si>
  <si>
    <t>00081011105 DEP.DE CHEQ.AJENOS,RET.DE CAM.,CONCEPTO: REEMBOLSO MINISTERIO DE OBRAS PUBLICAS SERVICIOS Y VIVIENDA,DEP.: CAJA DE SALUD CORDES - REG. SANTA CRUZ , PROCEDENCIA: BANCO UNION S.A., CHEQUE: 9445, FECHA DE EMISION:18/03/2025</t>
  </si>
  <si>
    <t>00099021001 DEP.DE CHEQ.AJENOS,RET.DE CAM.,CONCEPTO: REEMBOLSO DE SUBSIDIO POR SECTOR PUBLICO,DEP.: CAJA NACIONAL DE SALUD , PROCEDENCIA: BANCO UNION S.A., CHEQUE: 82769, FECHA DE EMISION:24/03/2025</t>
  </si>
  <si>
    <t>00099021001 DEP.DE CHEQ.AJENOS,RET.DE CAM.,CONCEPTO: REEMBOLSO DE SUBSIDIO POR INCAPACIDAD SECTOR PUBLICO,DEP.: CAJA NACIONAL DE SALUD , PROCEDENCIA: BANCO UNION S.A., CHEQUE: 82770, FECHA DE EMISION:24/03/2025</t>
  </si>
  <si>
    <t>00423012001 DEP.DE CHEQ.AJENOS,RET.DE CAM.,CONCEPTO: CONVENIO INTERINSTITUCIONAL,DEP.: UNIVALLE S.A. , PROCEDENCIA: BANCO NACIONAL DE BOLIVIA S.A., CHEQUE: 7829, FECHA DE EMISION:11/03/2025</t>
  </si>
  <si>
    <t>00423012001 DEP.DE CHEQ.AJENOS,RET.DE CAM.,CONCEPTO: CONVENIO INTERINSTITUCIONAL,DEP.: UNIVALLE S.A. , PROCEDENCIA: BANCO NACIONAL DE BOLIVIA S.A., CHEQUE: 7828, FECHA DE EMISION:11/03/2025</t>
  </si>
  <si>
    <t>00099021001 DEP.DE CHEQ.AJENOS,RET.DE CAM.,CONCEPTO: DEPÓSITO,DEP.: ROSA MONICA MAMANI CALLATA , PROCEDENCIA: BANCO UNION S.A., CHEQUE: 213545, FECHA DE EMISION:24/03/2025/DJBR</t>
  </si>
  <si>
    <t>00099021001 DEP.DE CHEQ.AJENOS,RET.DE CAM.,CONCEPTO: DEPÓSITO,DEP.: LIDIA ESPINOZA GARCIA , PROCEDENCIA: BANCO UNION S.A., CHEQUE: 213544, FECHA DE EMISION:24/03/2025/DJBR</t>
  </si>
  <si>
    <t>NUMERO DE LIBRETA CUT: 00099021001 OPERACIÓN E75 TRANSFERENCIA DE LA CUENTA FISCAL BUN A LA CUT EN MN TRANSF.FDOS.AL.BCB GOB. AUTONOMO MCPAL. BAURES - CUENTA UNICA MUNICIPAL - CUM, CITE/SMAF.MAE/GAM.BAU/003-2025, CUENTA CUT 3987 LIBRETA NÂ°00099021001</t>
  </si>
  <si>
    <t>NUMERO DE LIBRETA CUT: 00099021001 OPERACIÓN E75 TRANSFERENCIA DE LA CUENTA FISCAL BUN A LA CUT EN MN TRANSF.FDOS.AL.BCB GOBIERNO AUTONOMO MUNICIPAL DE CAMARGO, CITE: GAMC/DESP NÂ°239/2025 CUENTA CUT 3987 LIBRETA NÂ° 00099021001</t>
  </si>
  <si>
    <t>NUMERO DE LIBRETA CUT: 00099021001 OPERACIÓN E75 TRANSFERENCIA DE LA CUENTA FISCAL BUN A LA CUT EN MN TRANSF.FDOS.AL.BCB GOBIERNO AUTONOMO MUNICIPAL DE VITICHI CITE:GAMV/SMAF-2025/030, CUENTA CUT 3987 LIBRETA NÂ°00099021001 TGN - RECURSOS ORDINARIOS.</t>
  </si>
  <si>
    <t>NUMERO DE LIBRETA CUT: 00099021001 OPERACIÓN E75 TRANSFERENCIA DE LA CUENTA FISCAL BUN A LA CUT EN MN TRANSF.FDOS.AL.BCB GOBIERNO AUTONOMO MUNICIPAL DE GUANAY CITE: GAMG/MAE/VTY/NÂ° 098/2025 CUENTA CUT 3987 LIBRETA NÂ° 00099021001</t>
  </si>
  <si>
    <t>||TRANSFERENCIA DE FONDOS S/G MENSAJES SWIFT NROS. 3945 Y 3923, DE LA FECHA Y NOTA CITE DGAC/DAF/FIN/NE-0008/25 DE F.29.01.2025 (HRE-TGL-1866) DE LA DIRECCION GENERAL DE AERONAUTICA CIVIL (SECTOR PÚBLICO). DEBITO DE LA LIBRETA 00117012001 DGAC, REPOSICIÓN DE ÚTILES DE ESCRITORIO.</t>
  </si>
  <si>
    <t>||TRANSFERENCIA DE FONDOS S/G MENSAJES SWIFT NRO. 3915 Y 3917 DE LA FECHA Y NOTA CITE DGAC/DAF/FIN/NE-0008/25 DE F.29.01.2025 (HRE-TGL-1866) DE LA DIRECCION GENERAL DE AERONAUTICA CIVIL (SECTOR PÚBLICO). DEBITO DE LA LIBRETA 00117012001 DGAC, REPOSICIÓN DE ÚTILES DE ESCRITORIO.</t>
  </si>
  <si>
    <t>||TRANSFERENCIA DE FONDOS S/G MENSAJE SWIFT NRO. 3960, CORREOS ELECTRONICOS DE LA DGAC, NAABOL DE LA FECHA Y NOTA CITE DGAC/DAF/FIN/NE-0008/25 DE F.29.01.2025 (HRE-TGL-1866) DE LA DIRECCION GENERAL DE AERONAUTICA CIVIL (SECTOR PÚBLICO). DEBITO DE LA LIBRETA 00117012001 DGAC, REPOSICIÓN DE ÚTILES DE ESCRITORIO.</t>
  </si>
  <si>
    <t>||TRANSFERENCIA DE FONDOS S/G MENSAJE SWIFT NRO. 3961, CORREOS ELECTRONICOS ENVIADOS POR NAABOL, DGAC DE LA FECHA Y NOTA CITE DGAC/DAF/FIN/NE-0008/25 DE F.29.01.2025 (HRE-TGL-1866) DE LA DIRECCION GENERAL DE AERONAUTICA CIVIL (SECTOR PÚBLICO). DEBITO DE LA LIBRETA 00117012001 DGAC, REPOSICIÓN DE ÚTILES DE ESCRITORIO</t>
  </si>
  <si>
    <t>||TRANSFERENCIA DE FONDOS S/G MENSAJE SWIFT NRO. 3957 EN ATENCIÓN A CORREOS ELECTRÓNICOS DE LA DGAC, NAABOL Y NOTA: DGAC/DAF/FIN/NE-0008/25 DE F.29/01/2025 (HRE-TGL-1866) ENVIADO POR LA DIRECCIÓN GENERAL DE AERONÁUTICA CIVIL (SECTOR PÚBLICO). DEBITO DE LA LIBRETA 00117012001 DGAC, REPOSICIÓN ÚTILES DE ESCRITORIO.</t>
  </si>
  <si>
    <t>00099021001 DEPOSITO DE EFECTIVO, DEPOSITANTE: JUAN CARLOS ACHA MAMANI, CONCEPTO: PAGO DE PASAJE AÉREO, CUENTA DE DEPOSITO: CUENTA UNICA DEL TESORO</t>
  </si>
  <si>
    <t>00099021001 DEPOSITO DE EFECTIVO, DEPOSITANTE: IVER MORALES MENACHO, CONCEPTO: DEPÓSITO POR DEVOLUCION DE PAGO DE REFRIGERIO EN DEMASIA CORRESPONDIENTE A LA GESTION 2023, CUENTA DE DEPOSITO: CUENTA UNICA DEL TESORO</t>
  </si>
  <si>
    <t>00099021001 DEPOSITO DE EFECTIVO, DEPOSITANTE: VICTOR HUGO PARADA SERRANO, CONCEPTO: DEPÓSITO POR DEVOLUCION DE PAGO DE REFRIGERIO EN DEMASIA CORRESPONDIENTE A LA GESTION 2023, CUENTA DE DEPOSITO: CUENTA UNICA DEL TESORO</t>
  </si>
  <si>
    <t>00099021001 DEPOSITO DE EFECTIVO, DEPOSITANTE: FERNANDO HERRERA APAZA, CONCEPTO: DEPÓSITO POR DEVOLUCION DE PAGO DE REFRIGERIO EN DEMASIA CORRESPONDIENTE A LA GESTION 2023, CUENTA DE DEPOSITO: CUENTA UNICA DEL TESORO</t>
  </si>
  <si>
    <t>00099021001 DEPOSITO DE EFECTIVO, DEPOSITANTE: MAGDA YANISE HUMAZA ROSSELL, CONCEPTO: DEPÓSITO POR DEVOLUCION DE PAGO DE REFRIGERIO EN DEMASIA CORRESPONDIENTE A LA GESTION 2023, CUENTA DE DEPOSITO: CUENTA UNICA DEL TESORO</t>
  </si>
  <si>
    <t>00099021001 DEPOSITO DE EFECTIVO, DEPOSITANTE: MARCELO ANDRES MALDONADO FUENTES, CONCEPTO: DEPÓSITO POR DEVOLUCION DE PAGO DE REFRIGERIO EN DEMASIA CORRESPONDIENTE A LA GESTION 2023, CUENTA DE DEPOSITO: CUENTA UNICA DEL TESORO</t>
  </si>
  <si>
    <t>00099021001 DEPOSITO DE EFECTIVO, DEPOSITANTE: RENE BLAS QUISPE POCOTA, CONCEPTO: DEPÓSITO POR DEVOLUCION DE PAGO DE REFRIGERIO EN DEMASIA CORRESPONDIENTE A LA GESTION 2023, CUENTA DE DEPOSITO: CUENTA UNICA DEL TESORO</t>
  </si>
  <si>
    <t>00099021001 DEPOSITO DE EFECTIVO, DEPOSITANTE: FELIX LUIS AVALOS GUTIERREZ, CONCEPTO: DEPÓSITO POR DEVOLUCION DE PAGO DE REFRIGERIO EN DEMASIA CORRESPONDIENTE A LA GESTION 2023, CUENTA DE DEPOSITO: CUENTA UNICA DEL TESORO</t>
  </si>
  <si>
    <t>00099021001 DEPOSITO DE EFECTIVO, DEPOSITANTE: KATHERINE GONZALES CORTEZ, CONCEPTO: DEPÓSITO POR DEVOLUCION DE PAGO DE REFRIGERIO EN DEMASIA CORRESPONDIENTE A LA GESTION 2023, CUENTA DE DEPOSITO: CUENTA UNICA DEL TESORO</t>
  </si>
  <si>
    <t>00099021001 DEPOSITO DE EFECTIVO, DEPOSITANTE: LIDIA LOURDES SANDI DE CASTELLON, CONCEPTO: REVERSION DE HABER DE FEBRERO 2025, CUENTA DE DEPOSITO: CUENTA UNICA DEL TESORO</t>
  </si>
  <si>
    <t>00099021001 DEPOSITO DE EFECTIVO, DEPOSITANTE: ALEJANDRO CASTRO COARITE CI 2449786, CONCEPTO: DEVOLUCION DE SUELDO COMPLEMENTARIO DEL MES DE SEPTIEMBRE DE 2020, CUENTA DE DEPOSITO: CUENTA UNICA DEL TESORO/DJBR</t>
  </si>
  <si>
    <t>00099021001 DEPOSITO DE EFECTIVO, DEPOSITANTE: PAMELA DANIELA JEMIO ZURITA, CONCEPTO: DEVOLUCION SALDO PASAJE DE IDA, CUENTA DE DEPOSITO: CUENTA UNICA DEL TESORO</t>
  </si>
  <si>
    <t>00099021001 DEP.DE CHEQ.AJENOS,RET.DE CAM.,CONCEPTO: DESCUENTOS DE MONTOS EXCEDENTARIOS POR DOBLE PERCEPCION DE RECURSOS PUBLICOS,DEP.: CAJA NACIONAL DE SALUD , PROCEDENCIA: BANCO UNION S.A., CHEQUE: 82794, FECHA DE EMISION:25/03/2025</t>
  </si>
  <si>
    <t>00099021001 DEP.DE CHEQ.AJENOS,RET.DE CAM.,CONCEPTO: REEMBOLSO POR SUBSIDIO INCAPACIDAD SECTOR PUBLICO,DEP.: CAJA NACIONAL DE SALUD , PROCEDENCIA: BANCO UNION S.A., CHEQUE: 82772, FECHA DE EMISION:25/03/2025</t>
  </si>
  <si>
    <t>00099021001 DEP.DE CHEQ.AJENOS,RET.DE CAM.,CONCEPTO: REEBOLSO POR SUBSIDIO INCPACIDAD SECTOR PUBLICO,DEP.: CAJA NACIONAL DE SALUD , PROCEDENCIA: BANCO UNION S.A., CHEQUE: 82771, FECHA DE EMISION:25/03/2025</t>
  </si>
  <si>
    <t>00099021001 DEP.DE CHEQ.AJENOS,RET.DE CAM.,CONCEPTO: INCAPACIDADES,DEP.: CAJA NACIONAL DE SALUD , PROCEDENCIA: BANCO UNION S.A., CHEQUE: 46109, FECHA DE EMISION:07/03/2025</t>
  </si>
  <si>
    <t>00099021001 DEP.DE CHEQ.AJENOS,RET.DE CAM.,CONCEPTO: INCAPACIDADES,DEP.: CAJA NACIONAL DE SALUD , PROCEDENCIA: BANCO UNION S.A., CHEQUE: 46110, FECHA DE EMISION:07/03/2025</t>
  </si>
  <si>
    <t>00099021001 DEP.DE CHEQ.AJENOS,RET.DE CAM.,CONCEPTO: INCAPACIDADES,DEP.: CAJA NACIONAL DE SALUD , PROCEDENCIA: BANCO UNION S.A., CHEQUE: 46111, FECHA DE EMISION:07/03/2025</t>
  </si>
  <si>
    <t>00099021001 DEP.DE CHEQ.AJENOS,RET.DE CAM.,CONCEPTO: INCAPACIDADES,DEP.: CAJA NACIONAL DE SALUD , PROCEDENCIA: BANCO UNION S.A., CHEQUE: 46112, FECHA DE EMISION:07/03/2025</t>
  </si>
  <si>
    <t>00099021001 DEP.DE CHEQ.AJENOS,RET.DE CAM.,CONCEPTO: INCAPACIDADES,DEP.: CAJA NACIONAL DE SALUD , PROCEDENCIA: BANCO UNION S.A., CHEQUE: 46113, FECHA DE EMISION:07/03/2025</t>
  </si>
  <si>
    <t>00099021001 DEP.DE CHEQ.AJENOS,RET.DE CAM.,CONCEPTO: INCAPACIDADES,DEP.: CAJA NACIONAL DE SALUD , PROCEDENCIA: BANCO UNION S.A., CHEQUE: 46114, FECHA DE EMISION:07/03/2025</t>
  </si>
  <si>
    <t>00099021001 DEP.DE CHEQ.AJENOS,RET.DE CAM.,CONCEPTO: INCAPACIDADES,DEP.: CAJA NACIONAL DE SALUD , PROCEDENCIA: BANCO UNION S.A., CHEQUE: 46115, FECHA DE EMISION:07/03/2025</t>
  </si>
  <si>
    <t>00099021001 DEP.DE CHEQ.AJENOS,RET.DE CAM.,CONCEPTO: INCAPACIDADES,DEP.: CAJA NACIONAL DE SALUD , PROCEDENCIA: BANCO UNION S.A., CHEQUE: 46116, FECHA DE EMISION:07/03/2025</t>
  </si>
  <si>
    <t>00099021001 DEP.DE CHEQ.AJENOS,RET.DE CAM.,CONCEPTO: INCAPACIDADES,DEP.: CAJA NACIONAL DE SALUD , PROCEDENCIA: BANCO UNION S.A., CHEQUE: 46117, FECHA DE EMISION:07/03/2025</t>
  </si>
  <si>
    <t>00099021001 DEP.DE CHEQ.AJENOS,RET.DE CAM.,CONCEPTO: INCAPACIDADES,DEP.: CAJA NACIONAL DE SALUD , PROCEDENCIA: BANCO UNION S.A., CHEQUE: 46118, FECHA DE EMISION:07/03/2025</t>
  </si>
  <si>
    <t>00099021001 DEP.DE CHEQ.AJENOS,RET.DE CAM.,CONCEPTO: INCAPACIDADES,DEP.: CAJA NACIONAL DE SALUD , PROCEDENCIA: BANCO UNION S.A., CHEQUE: 46119, FECHA DE EMISION:07/03/2025</t>
  </si>
  <si>
    <t>00099021001 DEP.DE CHEQ.AJENOS,RET.DE CAM.,CONCEPTO: DEVOLUCION DE PAGO DEL ESCALAFON,DEP.: BORIS ORTUÑO FERRUFINO , PROCEDENCIA: BANCO UNION S.A., CHEQUE: 213546, FECHA DE EMISION:25/03/2025</t>
  </si>
  <si>
    <t>00099021001 DEP.DE CHEQ.AJENOS,RET.DE CAM.,CONCEPTO: INCAPACIDADES,DEP.: CAJA NACIONAL DE SALUD , PROCEDENCIA: BANCO UNION S.A., CHEQUE: 46120, FECHA DE EMISION:07/03/2025</t>
  </si>
  <si>
    <t>00099021001 DEP.DE CHEQ.AJENOS,RET.DE CAM.,CONCEPTO: INCAPACIDADES,DEP.: CAJA NACIONAL DE SALUD , PROCEDENCIA: BANCO UNION S.A., CHEQUE: 46140, FECHA DE EMISION:10/03/2025</t>
  </si>
  <si>
    <t>00099021001 DEP.DE CHEQ.AJENOS,RET.DE CAM.,CONCEPTO: INCAPACIDADES,DEP.: CAJA NACIONAL DE SALUD , PROCEDENCIA: BANCO UNION S.A., CHEQUE: 46141, FECHA DE EMISION:10/03/2025</t>
  </si>
  <si>
    <t>00099021001 DEP.DE CHEQ.AJENOS,RET.DE CAM.,CONCEPTO: INCAPACIDADES,DEP.: CAJA NACIONAL DE SALUD , PROCEDENCIA: BANCO UNION S.A., CHEQUE: 46142, FECHA DE EMISION:10/03/2025</t>
  </si>
  <si>
    <t>00099021001 DEP.DE CHEQ.AJENOS,RET.DE CAM.,CONCEPTO: INCAPACIDADES,DEP.: CAJA NACIONAL DE SALUD , PROCEDENCIA: BANCO UNION S.A., CHEQUE: 46143, FECHA DE EMISION:10/03/2025</t>
  </si>
  <si>
    <t>00099021001 DEP.DE CHEQ.AJENOS,RET.DE CAM.,CONCEPTO: INCAPACIDADES,DEP.: CAJA NACIONAL DE SALUD , PROCEDENCIA: BANCO UNION S.A., CHEQUE: 46144, FECHA DE EMISION:10/03/2025</t>
  </si>
  <si>
    <t>00099021001 DEP.DE CHEQ.AJENOS,RET.DE CAM.,CONCEPTO: INCAPACIDADES,DEP.: CAJA NACIONAL DE SALUD , PROCEDENCIA: BANCO UNION S.A., CHEQUE: 46145, FECHA DE EMISION:10/03/2025</t>
  </si>
  <si>
    <t>00099021001 DEP.DE CHEQ.AJENOS,RET.DE CAM.,CONCEPTO: INCAPACIDADES,DEP.: CAJA NACIONAL DE SALUD , PROCEDENCIA: BANCO UNION S.A., CHEQUE: 46146, FECHA DE EMISION:10/03/2025</t>
  </si>
  <si>
    <t>00099021001 DEP.DE CHEQ.AJENOS,RET.DE CAM.,CONCEPTO: INCAPACIDADES,DEP.: CAJA NACIONAL DE SALUD , PROCEDENCIA: BANCO UNION S.A., CHEQUE: 46147, FECHA DE EMISION:10/03/2025</t>
  </si>
  <si>
    <t>00099021001 DEP.DE CHEQ.AJENOS,RET.DE CAM.,CONCEPTO: INCAPACIDADES,DEP.: CAJA NACIONAL DE SALUD , PROCEDENCIA: BANCO UNION S.A., CHEQUE: 46148, FECHA DE EMISION:10/03/2025</t>
  </si>
  <si>
    <t>00099021001 DEP.DE CHEQ.AJENOS,RET.DE CAM.,CONCEPTO: INCAPACIDADES,DEP.: CAJA NACIONAL DE SALUD , PROCEDENCIA: BANCO UNION S.A., CHEQUE: 46180, FECHA DE EMISION:12/03/2025</t>
  </si>
  <si>
    <t>00099021001 DEP.DE CHEQ.AJENOS,RET.DE CAM.,CONCEPTO: INCAPACIDADES,DEP.: CAJA NACIONAL DE SALUD , PROCEDENCIA: BANCO UNION S.A., CHEQUE: 46181, FECHA DE EMISION:12/03/2025</t>
  </si>
  <si>
    <t>00099021001 DEP.DE CHEQ.AJENOS,RET.DE CAM.,CONCEPTO: INCAPACIDADES,DEP.: CAJA NACIONAL DE SALUD , PROCEDENCIA: BANCO UNION S.A., CHEQUE: 46182, FECHA DE EMISION:12/03/2025</t>
  </si>
  <si>
    <t>00099021001 DEP.DE CHEQ.AJENOS,RET.DE CAM.,CONCEPTO: INCAPACIDADES,DEP.: CAJA NACIONAL DE SALUD , PROCEDENCIA: BANCO UNION S.A., CHEQUE: 46183, FECHA DE EMISION:12/03/2025</t>
  </si>
  <si>
    <t>00099021001 DEP.DE CHEQ.AJENOS,RET.DE CAM.,CONCEPTO: INCAPACIDADES,DEP.: CAJA NACIONAL DE SALUD , PROCEDENCIA: BANCO UNION S.A., CHEQUE: 46184, FECHA DE EMISION:12/03/2025</t>
  </si>
  <si>
    <t>00099021001 DEP.DE CHEQ.AJENOS,RET.DE CAM.,CONCEPTO: INCAPACIDADES,DEP.: CAJA NACIONAL DE SALUD , PROCEDENCIA: BANCO UNION S.A., CHEQUE: 46185, FECHA DE EMISION:12/03/2025</t>
  </si>
  <si>
    <t>00099021001 DEP.DE CHEQ.AJENOS,RET.DE CAM.,CONCEPTO: INCAPACIDADES,DEP.: CAJA NACIONAL DE SALUD , PROCEDENCIA: BANCO UNION S.A., CHEQUE: 46186, FECHA DE EMISION:12/03/2025</t>
  </si>
  <si>
    <t>00099021001 DEP.DE CHEQ.AJENOS,RET.DE CAM.,CONCEPTO: INCAPACIDADES,DEP.: CAJA NACIONAL DE SALUD , PROCEDENCIA: BANCO UNION S.A., CHEQUE: 46187, FECHA DE EMISION:12/03/2025</t>
  </si>
  <si>
    <t>00099021001 DEP.DE CHEQ.AJENOS,RET.DE CAM.,CONCEPTO: INCAPACIDADES,DEP.: CAJA NACIONAL DE SALUD , PROCEDENCIA: BANCO UNION S.A., CHEQUE: 46231, FECHA DE EMISION:14/03/2025</t>
  </si>
  <si>
    <t>00099021001 DEP.DE CHEQ.AJENOS,RET.DE CAM.,CONCEPTO: INCAPACIDADES,DEP.: CAJA NACIONAL DE SALUD , PROCEDENCIA: BANCO UNION S.A., CHEQUE: 46210, FECHA DE EMISION:12/03/2025</t>
  </si>
  <si>
    <t>00099021001 DEP.DE CHEQ.AJENOS,RET.DE CAM.,CONCEPTO: INCAPACIDADES,DEP.: CAJA NACIONAL DE SALUD , PROCEDENCIA: BANCO UNION S.A., CHEQUE: 46211, FECHA DE EMISION:12/03/2025</t>
  </si>
  <si>
    <t>00099021001 DEP.DE CHEQ.AJENOS,RET.DE CAM.,CONCEPTO: INCAPACIDADES,DEP.: CAJA NACIONAL DE SALUD , PROCEDENCIA: BANCO UNION S.A., CHEQUE: 46212, FECHA DE EMISION:12/03/2025</t>
  </si>
  <si>
    <t>00099021001 DEP.DE CHEQ.AJENOS,RET.DE CAM.,CONCEPTO: INCAPACIDADES,DEP.: CAJA NACIONAL DE SALUD , PROCEDENCIA: BANCO UNION S.A., CHEQUE: 46213, FECHA DE EMISION:12/03/2025</t>
  </si>
  <si>
    <t>A:00099021001 DEVOLUCIÓN DEUDA AL TGN POR PARTE DEL SR. GUILLERMO ARAMAYO HERRERA CORRESPONDIENTE AL MES DE FEBRERO/2025, S/G. INF. SENASIR/UAF/INF N° 548/2025, DE FECHA 24/03/2025</t>
  </si>
  <si>
    <t>||TRANSFERENCIA DE FONDOS S/G MENSAJES SWIFT NROS. 4002 Y 3978, CORREO ELECTRONICO DE LA FECHA ENVIADO POR EL SERVICIO NACIONAL DE METEOROLOGIA E HIDROLOGIA DE BOLIVIA (SENAMHI) A LA LIBRETA 00213018001 SENAMHI IMPLEMENTACIONENANDES+; P/CTA DE OMM ORGANISATION</t>
  </si>
  <si>
    <t>||TRANSFERENCIA DE FONDOS S/G MENSAJES SWIFT NRO. 4004 Y 4005 DE LA FECHA Y NOTA CITE DGAC/DAF/FIN/NE-0008/25 DE F.29.01.2025 (HRE-TGL-1866) DE LA DIRECCION GENERAL DE AERONAUTICA CIVIL (SECTOR PÚBLICO). DEBITO DE LA LIBRETA 00117012001 DGAC, REPOSICIÓN DE ÚTILES DE ESCRITORIO</t>
  </si>
  <si>
    <t>||TRANSFERENCIA DE FONDOS SEGÚN MENSAJE SWIFT N°4015 DE LA FECHA Y NOTA CITE: DGAC/DAF/FIN/NE-0008/25 (HRE-TGL-1866) DE FECHA 29/01/2025 DE LA DIRECCIÓN GENERAL DE AERONÁUTICA CIVIL. (SECTOR PÚBLICO). DÉBITO DE LA LIBRETA 00117012001 DGAC, REPOSICIÓN DE ÚTILES DE ESCRITORIO.</t>
  </si>
  <si>
    <t>00099021001 DEPOSITO DE EFECTIVO, DEPOSITANTE: ESPERANZA AGUILAR ZEBALLOS, CONCEPTO: DEVOLUCION HABERES POR SOBREPASAR LA LETRA "A" DE LA POLICIA BOLIVIANA, CUENTA DE DEPOSITO: CUENTA UNICA DEL TESORO/DJBR</t>
  </si>
  <si>
    <t>00081011101 DEPOSITO DE EFECTIVO, DEPOSITANTE: RUDY MAMANI MOLLO, CONCEPTO: DEPÓSITO POR EXTRAVIO DE CREDENCIAL, CUENTA DE DEPOSITO: CUENTA UNICA DEL TESORO</t>
  </si>
  <si>
    <t>00099021001 DEPOSITO DE EFECTIVO, DEPOSITANTE: ANDRES VINCENTTY ARCE, CONCEPTO: PAGO DE CUOTA ANDRES VINCENTTY ARCE-AGUA DE CASTILLA, CUENTA DE DEPOSITO: CUENTA UNICA DEL TESORO</t>
  </si>
  <si>
    <t>00132072001 DEPOSITO DE EFECTIVO, DEPOSITANTE: HELEN AMPARO RAMIREZ CUELLAR, CONCEPTO: FONDOS NO UTILIZADOS DEL PREV. 140, CUENTA DE DEPOSITO: CUENTA UNICA DEL TESORO</t>
  </si>
  <si>
    <t>00132072001 DEPOSITO DE EFECTIVO, DEPOSITANTE: ISMAEL QUISPE CALLATA, CONCEPTO: FACTURAS NO DECLARADAS DEL PREV 445, CUENTA DE DEPOSITO: CUENTA UNICA DEL TESORO</t>
  </si>
  <si>
    <t>00099021001 DEPOSITO DE EFECTIVO, DEPOSITANTE: RUIZ CACERES RUBY RAFAEL, CONCEPTO: REVERSION, CUENTA DE DEPOSITO: CUENTA UNICA DEL TESORO</t>
  </si>
  <si>
    <t>00383012001 DEPOSITO DE EFECTIVO, DEPOSITANTE: AGENCIA BOLIVIANA DE CORREOS, CONCEPTO: REGIONAL BENI 12-28/02/2025, CUENTA DE DEPOSITO: CUENTA UNICA DEL TESORO</t>
  </si>
  <si>
    <t>00099021001 DEP.DE CHEQ.AJENOS,RET.DE CAM.,CONCEPTO: DEVOLUCION INCAPACIDAD SEPTIEMBRE 2024,DEP.: CAJA PETROLERA DE SALUD , PROCEDENCIA: BANCO UNION S.A., CHEQUE: 22800, FECHA DE EMISION:26/03/2025</t>
  </si>
  <si>
    <t>00099021001 DEP.DE CHEQ.AJENOS,RET.DE CAM.,CONCEPTO: DEVOLUCION INCAPACIDAD SEPTIEMBRE 2024,DEP.: CAJA PETROLERA DE SALUD , PROCEDENCIA: BANCO UNION S.A., CHEQUE: 22790, FECHA DE EMISION:26/03/2025</t>
  </si>
  <si>
    <t>00862012001 DEP.DE CHEQ.AJENOS,RET.DE CAM.,CONCEPTO: DEVOLUCION INCAPACIDAD SEPTIEMBRE 2024,DEP.: CAJA PETROLERA DE SALUD , PROCEDENCIA: BANCO UNION S.A., CHEQUE: 22789, FECHA DE EMISION:26/03/2025</t>
  </si>
  <si>
    <t>00597019202 DEP.DE CHEQ.AJENOS,RET.DE CAM.,CONCEPTO: DEVOLUCION INCAPACIDAD SEPTIEMBRE 2024,DEP.: CAJA PETROLERA DE SALUD , PROCEDENCIA: BANCO UNION S.A., CHEQUE: 22787, FECHA DE EMISION:26/03/2025</t>
  </si>
  <si>
    <t>00099021001 DEP.DE CHEQ.AJENOS,RET.DE CAM.,CONCEPTO: DEVOLUCION INCAPACIDAD SEPTIEMBRE 2024,DEP.: CAJA PETROLERA DE SALUD , PROCEDENCIA: BANCO UNION S.A., CHEQUE: 22792, FECHA DE EMISION:26/03/2025</t>
  </si>
  <si>
    <t>00099021001 DEP.DE CHEQ.AJENOS,RET.DE CAM.,CONCEPTO: DEPÓSITO,DEP.: ERIK SORAIDE TABOADA , PROCEDENCIA: BANCO UNION S.A., CHEQUE: 213549, FECHA DE EMISION:26/03/2025/DJBR</t>
  </si>
  <si>
    <t>00099021001 DEP.DE CHEQ.AJENOS,RET.DE CAM.,CONCEPTO: DEVOLUCION,DEP.: JOSE ANTONIO CLAURE MAYORGA , PROCEDENCIA: BANCO UNION S.A., CHEQUE: 213550, FECHA DE EMISION:26/03/2025</t>
  </si>
  <si>
    <t>||TRANSFERENCIA DE FONDOS S/G MENSAJE SWIFT NRO. 3955, CORREO ELECTRONICO ENVIADO POR DGAC DE LA FECHA Y NOTA CITE DGAC/DAF/FIN/NE-0008/25 DE F.29.01.2025 (HRE-TGL-1866) DE LA DIRECCION GENERAL DE AERONAUTICA CIVIL (SECTOR PÚBLICO). DEBITO DE LA LIBRETA 00117012001 DGAC, REPOSICIÓN DE ÚTILES DE ESCRITORIO.</t>
  </si>
  <si>
    <t>||TRANSFERENCIA DE FONDOS S/G MENSAJES SWIFT NROS. 4053 Y 4055 DE LA FECHA Y NOTA CITE DGAC/DAF/FIN/NE-0008/25 DE F.29.01.2025 (HRE-TGL-1866) DE LA DIRECCION GENERAL DE AERONAUTICA CIVIL (SECTOR PÚBLICO). DEBITO DE LA LIBRETA 00117012001 DGAC, REPOSICIÓN DE ÚTILES DE ESCRITORIO.</t>
  </si>
  <si>
    <t>||TRANSFERENCIA DE RECURSOS A LA FUNDACION CULTURAL DEL BCB (2DO DESEMBOLSO)-PRIMER TRIMESTRE-INVERSION CONST.DEL EDIF.DE ARCHIVO Y BIBLIOTECA NACIONAL DE BOLIVIA-ABNB-SUCRE, S/G FC-BCB.PDCIA.N°232/2025, INF.BCB-GADM-SCONT-DAF-INF-2025-61 AUTORIZ.GADM BCB-HRE-TGL-2025-4919 TRANSFERENCIA A LA LIBRETA N° 00293054202 FC-BCB-CONST. EDIF. ARCH BIBL. NAL. DE BOLIVIA - ABNB</t>
  </si>
  <si>
    <t>00099021001 DEPOSITO DE EFECTIVO, DEPOSITANTE: SERGIO DAVID ONOFRE ARISPE, CONCEPTO: RESPOSICION DE TARJETA MAGNETICA, CUENTA DE DEPOSITO: CUENTA UNICA DEL TESORO/DJBR</t>
  </si>
  <si>
    <t>00099021001 DEPOSITO DE EFECTIVO, DEPOSITANTE: MINISTERIO DE DESARROLLO RURAL Y TIERRAS, CONCEPTO: PAGO SERVICIO DE AGUA POTABLE EPSAS UC-CNAPE CORRESPONDIENTE AL MES DE ENERO 2025, CUENTA DE DEPOSITO: CUENTA UNICA DEL TESORO</t>
  </si>
  <si>
    <t>00130012002 DEPOSITO DE EFECTIVO, DEPOSITANTE: MARIA DEL CARMEN ROMERO VALVERDE, CONCEPTO: DEVOLUCION POR PAGO EN DEMASIA AGO/24, CUENTA DE DEPOSITO: CUENTA UNICA DEL TESORO</t>
  </si>
  <si>
    <t>00099021001 DEPOSITO DE EFECTIVO, DEPOSITANTE: MINISTERIO DE DEFENSA, CONCEPTO: DEVOLUCION DE RECURSOS DE ACUERDO A NOTA DGAA.U.RR.HH. SSPH. SSO. N°173/2025 G-2023, CUENTA DE DEPOSITO: CUENTA UNICA DEL TESORO</t>
  </si>
  <si>
    <t>00099021001 DEPOSITO DE EFECTIVO, DEPOSITANTE: GAM DE FILADELFIA, CONCEPTO: DEVOLUCION SALDOS NO EJECUTADOS, CUENTA DE DEPOSITO: CUENTA UNICA DEL TESORO</t>
  </si>
  <si>
    <t>00099021001 DEP.DE CHEQ.AJENOS,RET.DE CAM.,CONCEPTO: REEMBOLSO POR SUBSIDIO INCAPACIDAD SECTOR PUBLICO,DEP.: CAJA NACIONAL DE SALUD , PROCEDENCIA: BANCO UNION S.A., CHEQUE: 82838, FECHA DE EMISION:26/03/2025</t>
  </si>
  <si>
    <t>00099021001 DEP.DE CHEQ.AJENOS,RET.DE CAM.,CONCEPTO: REEMBOLSO POR SUBSIDIO INCAPACIDAD SECTOR PUBLICO,DEP.: CAJA NACIONAL DE SALUD , PROCEDENCIA: BANCO UNION S.A., CHEQUE: 82839, FECHA DE EMISION:26/03/2025</t>
  </si>
  <si>
    <t>00099021001 DEP.DE CHEQ.AJENOS,RET.DE CAM.,CONCEPTO: REEMBOLSO POR SUBSIDIO INCAPACIDAD SECTOR PUBLICO,DEP.: CAJA NACIONAL DE SALUD , PROCEDENCIA: BANCO UNION S.A., CHEQUE: 82840, FECHA DE EMISION:26/03/2025</t>
  </si>
  <si>
    <t>00099021001 DEP.DE CHEQ.AJENOS,RET.DE CAM.,CONCEPTO: REEMBOLSO POR SUBSIDIO INCAPACIDAD SECTOR PUBLICO,DEP.: CAJA NACIONAL DE SALUD , PROCEDENCIA: BANCO UNION S.A., CHEQUE: 82842, FECHA DE EMISION:26/03/2025</t>
  </si>
  <si>
    <t>00254014101 DEP.DE CHEQ.AJENOS,RET.DE CAM.,CONCEPTO: DEVOLUCION PAGO DE REFRIGERIO GESTION 2024,DEP.: INSA , PROCEDENCIA: BANCO UNION S.A., CHEQUE: 1984, FECHA DE EMISION:25/03/2025</t>
  </si>
  <si>
    <t>00254014101 DEP.DE CHEQ.AJENOS,RET.DE CAM.,CONCEPTO: DEVOLUCION PAGO DE REFRIGERIO GESTION 2024,DEP.: INSA , PROCEDENCIA: BANCO UNION S.A., CHEQUE: 1991, FECHA DE EMISION:26/03/2025</t>
  </si>
  <si>
    <t>00254014101 DEP.DE CHEQ.AJENOS,RET.DE CAM.,CONCEPTO: DEVOLUCION PAGO DE REFRIGERIO GESTION 2024,DEP.: INSA , PROCEDENCIA: BANCO UNION S.A., CHEQUE: 1992, FECHA DE EMISION:26/03/2025</t>
  </si>
  <si>
    <t>00291012008 DEP.DE CHEQ.AJENOS,RET.DE CAM.,CONCEPTO: DEPÓSITO,DEP.: LUIS ENRIQUE REVOLLO ARANCIBIA , PROCEDENCIA: BANCO UNION S.A., CHEQUE: 213555, FECHA DE EMISION:27/03/2025</t>
  </si>
  <si>
    <t>00099021001 DEP.DE CHEQ.AJENOS,RET.DE CAM.,CONCEPTO: DEVOLUCION PARCIAL MES DE JUNIO 2024,DEP.: ADRIANA LEMA BURGOS , PROCEDENCIA: BANCO UNION S.A., CHEQUE: 213554, FECHA DE EMISION:27/03/2025/DJBR</t>
  </si>
  <si>
    <t>00099021001 DEP.DE CHEQ.AJENOS,RET.DE CAM.,CONCEPTO: DEVOLUCION BOLETA HABER MENSUAL 11/2024 ITEM 00367,DEP.: OSCAR COPA SALINAS , PROCEDENCIA: BANCO UNION S.A., CHEQUE: 213553, FECHA DE EMISION:27/03/2025</t>
  </si>
  <si>
    <t>COBRO COSTOS DE PAPELERIA POR REGULARIZACION DE TRANSFERENCIA DEL EXTERIOR POR ORDEN DE CHAMBRE DE COMMERCE INTERNATIONALE (PARIS) REF.: CASE 26433 JPA AJP REIMBURSMENT OF ADVANCE ON COSTS AS PER THE COURT S DECISION 23 01 25 Y NOTA ABC/GNA/SAF/ATE/2025-0563 DE 27.03.2025 DE ABC LIB. 00291012002 ABC-RECURSOS PROPIOS</t>
  </si>
  <si>
    <t>||TRANSFERENCIA DE FONDOS SEGÚN MENSAJES SWIFT N°4078 Y 4081, CORREO ELECTRÓNICO DE LA DGAC DE LA FECHA Y NOTA CITE: DGAC/DAF/FIN/NE-0008/25 (HRE-TGL-1866) DE FECHA 29/01/2025 DE LA DIRECCIÓN GENERAL DE AERONÁUTICA CIVIL. (SECTOR PÚBLICO). DÉBITO DE LA LIBRETA 00117012001 DGAC, REPOSICIÓN DE ÚTILES DE ESCRITORIO.</t>
  </si>
  <si>
    <t>||COMISION TRANSFERENCIA FDOS.AL EXTERIOR 0,20% S/USD33.786,40,REEMB.GSTS.COMUNICACION BS300.-Y EMISION COMP.CONTABLE BS60.-REF.:PAGO 1 LC I-2023-60 P/C ENVIBOL A/F ROMI S.A.,EN COMPL.A COMP.1123261,28/03/2025. LIB.00132072003 SEDEM-AMPL. PLANTA ENVASES DE VIDRIO EN ZUDAÑEZ-CH.RF:COMISIONES PAGO 1 LC I-2023-60</t>
  </si>
  <si>
    <t>||TRANSFERENCIA DE FONDOS S/G MENSAJES SWIFT NROS. 4084 Y 4123 DE LA FECHA Y NOTA CITE DGAC/DAF/FIN/NE-0008/25 DE F.29.01.2025 (HRE-TGL-1866) DE LA DIRECCION GENERAL DE AERONAUTICA CIVIL (SECTOR PÚBLICO). DEBITO DE LA LIBRETA 00117012001 DGAC, REPOSICIÓN DE ÚTILES DE ESCRITORIO.</t>
  </si>
  <si>
    <t>||TRANSFERENCIA DE FONDOS S/G MENSAJES SWIFT NROS. 4127 Y 4126 ,CORREO ELECTRONICO DE LA FECHA Y NOTA CITE ABE-DGE 77/2025 DE F.04.02.2025 (HRE-TGL-2320) DE LA AGENCIA BOLIVIANA ESPACIAL (SECTOR PÚBLICO). A LA LIBRETA 585012002; P/CTA DE IKO MEDIA GROUP AG</t>
  </si>
  <si>
    <t>||TRANSF. DE FONDOS AL EXTERIOR.SEGUN SOL.053975-22732 YPFB DE 21/02/2025 REF.: PAGO A FAVOR DE GALILEO TRADING DMCC POR CONCEPTO DE 4TO POST PAGO SUM HIDRO LIQ OCCIDENTE 2024 OP UPCA 3 HR GPDI 33972 PROC 117, POR EUR 220.113,80 EQUIVALENTE A USD 237.634,67 LIB.00513012004 LBP-YPFB-UNICOMERCIAL (4030005415/1-2188907) COM.TRN. 3.260,35 SWIFT BS300-UT.ESCR60</t>
  </si>
  <si>
    <t>00015011108 DEPOSITO DE EFECTIVO, DEPOSITANTE: EMPRESA DE ELECTRICIDAD DELAPAZ, CONCEPTO: DEVOLUCION POR AJUSTE, CUENTA DE DEPOSITO: CUENTA UNICA DEL TESORO</t>
  </si>
  <si>
    <t>00099021001 DEPOSITO DE EFECTIVO, DEPOSITANTE: MILTON MARCOS ROJAS LAIME, CONCEPTO: DEVOLUCION EXAMEN PREOCUPACIONAL GESTION 2024, CUENTA DE DEPOSITO: CUENTA UNICA DEL TESORO/DJBR</t>
  </si>
  <si>
    <t>00099021001 DEPOSITO DE EFECTIVO, DEPOSITANTE: JOSE ANTONIO ZAMORA GUTIERREZ, CONCEPTO: DEVOLUCION DE EXAMEN POST OCUPACIONAL GESTION 2025, CUENTA DE DEPOSITO: CUENTA UNICA DEL TESORO</t>
  </si>
  <si>
    <t>00378012002 DEPOSITO DE EFECTIVO, DEPOSITANTE: ADHEMAR EMILIO ATORA QUISPE, CONCEPTO: DEV. SALDO C31 - 292, CUENTA DE DEPOSITO: CUENTA UNICA DEL TESORO</t>
  </si>
  <si>
    <t>00099021001 DEPOSITO DE EFECTIVO, DEPOSITANTE: LEONCIO FLORES CASTRO, CONCEPTO: PAGO DE COBROS INDEBIDOS, CUENTA DE DEPOSITO: CUENTA UNICA DEL TESORO</t>
  </si>
  <si>
    <t>00099021001 DEP.DE CHEQ.AJENOS,RET.DE CAM.,CONCEPTO: INCAPACIDADES,DEP.: CAJA NACIONAL DE SALUD , PROCEDENCIA: BANCO UNION S.A., CHEQUE: 12930, FECHA DE EMISION:25/03/2025</t>
  </si>
  <si>
    <t>00081011101 DEP.DE CHEQ.AJENOS,RET.DE CAM.,CONCEPTO: REEMBOLSO MINISTERIO DE OBRAS PUBLICAS SERVICIO Y VIVIENDA,DEP.: CAJA DE SALUD CORDES , PROCEDENCIA: BANCO UNION S.A., CHEQUE: 46827, FECHA DE EMISION:14/03/2025</t>
  </si>
  <si>
    <t>00099021001 DEP.DE CHEQ.AJENOS,RET.DE CAM.,CONCEPTO: REEMBOLSO SERVICIO ESTATAL DE AUTONOMIAS,DEP.: CAJA DE SALUD CORDES , PROCEDENCIA: BANCO UNION S.A., CHEQUE: 46824, FECHA DE EMISION:14/03/2025</t>
  </si>
  <si>
    <t>00099021001 DEP.DE CHEQ.AJENOS,RET.DE CAM.,CONCEPTO: REEMBOLSO MINISTERIO DE MEDIO AMBIENTE Y AGUA,DEP.: CAJA DE SALUD CORDES , PROCEDENCIA: BANCO UNION S.A., CHEQUE: 46815, FECHA DE EMISION:14/03/2025</t>
  </si>
  <si>
    <t>00081011105 DEP.DE CHEQ.AJENOS,RET.DE CAM.,CONCEPTO: REEMBOLSO MINISTERIO DE OBRAS PUBLICAS SERVICIO Y VIVIENDA,DEP.: CAJA DE SALUD CORDES , PROCEDENCIA: BANCO UNION S.A., CHEQUE: 46814, FECHA DE EMISION:14/03/2025</t>
  </si>
  <si>
    <t>00081011101 DEP.DE CHEQ.AJENOS,RET.DE CAM.,CONCEPTO: REEMBOLSO MINISTERIO DE OBRAS PUBLICAS SERVICIO Y VIVIENDA,DEP.: CAJA DE SALUD CORDES , PROCEDENCIA: BANCO UNION S.A., CHEQUE: 46817, FECHA DE EMISION:14/03/2025</t>
  </si>
  <si>
    <t>00099021001 DEP.DE CHEQ.AJENOS,RET.DE CAM.,CONCEPTO: DEVOLUCION,DEP.: MARIA ELENA GONZALES CLAURE , PROCEDENCIA: BANCO UNION S.A., CHEQUE: 213558, FECHA DE EMISION:27/03/2025</t>
  </si>
  <si>
    <t>00099021001 DEP.DE CHEQ.AJENOS,RET.DE CAM.,CONCEPTO: DEVOLUCION,DEP.: OLGA LUZ ALDAPIZ FLORES , PROCEDENCIA: BANCO UNION S.A., CHEQUE: 213560, FECHA DE EMISION:28/03/2025/DJBR</t>
  </si>
  <si>
    <t>00383012001 DEPOSITO DE EFECTIVO, DEPOSITANTE: AGENCIA BOLIVIANA DE CORREOS, CONCEPTO: CAJA DE SALUD DE LA BANCA PRIVADA, CUENTA DE DEPOSITO: CUENTA UNICA DEL TESORO</t>
  </si>
  <si>
    <t>00383012001 DEPOSITO DE EFECTIVO, DEPOSITANTE: AGENCIA BOLIVIANA DE CORREOS, CONCEPTO: SERVICIOS BASICOS, CUENTA DE DEPOSITO: CUENTA UNICA DEL TESORO</t>
  </si>
  <si>
    <t>00383012001 DEPOSITO DE EFECTIVO, DEPOSITANTE: AGENCIA BOLIVIANA DE CORREOS, CONCEPTO: VISION MUNDIAL, CUENTA DE DEPOSITO: CUENTA UNICA DEL TESORO</t>
  </si>
  <si>
    <t>PAGO A BANCO EUROPEO DE INV PRÉSTAMO FI No 88662 VCTO. 31-03-2025 POR CUENTA DE TGN , NTI. 019937 VALOR 31-03-2025 INTERESES USD 579.563,19 CTA. 3987 CUENTA UNICA DEL TESORO LIB. 00099021001 REF.: COMISIONES BANCARIAS</t>
  </si>
  <si>
    <t>PAGO A AFD PRÉSTAMO CBO 1014 01 E VCTO. 31-03-2025 POR CUENTA DE TGN , NTI. 019868 VALOR 31-03-2025 CAPITAL EUR 5.092.426,44 INTERESES EUR 726.084,95 CTA. 3987 CUENTA UNICA DEL TESORO LIB. 00099021001 REF.: COMISIONES BANCARIAS</t>
  </si>
  <si>
    <t>PAGO A AFD PRÉSTAMO CBO 1011 02 C VCTO. 31-03-2025 POR CUENTA DE TGN , NTI. 019881 VALOR 31-03-2025 CAPITAL EUR 456.736,01 INTERESES EUR 189.253,77 CTA. 3987 CUENTA UNICA DEL TESORO LIB. 00099021001 REF.: COMISIONES BANCARIAS</t>
  </si>
  <si>
    <t>||TRANSFERENCIA DE FONDOS SEGÚN MENSAJE SWIFT N°4175, CORREO ELECTRÓNICO DE DGAC DE LA FECHA Y NOTA CITE: DGAC/DAF/FIN/NE-0008/25 (HRE-TGL-1866) DE FECHA 29/01/2025 DE LA DIRECCIÓN GENERAL DE AERONÁUTICA CIVIL. (SECTOR PÚBLICO). DÉBITO DE LA LIBRETA 00117012001 DGAC, REPOSICIÓN DE ÚTILES DE ESCRITORIO.</t>
  </si>
  <si>
    <t>||TRANSFERENCIA DE FONDOS S/G MENSAJE SWIFT NRO. 4136 EN ATENCIÓN A CORREO ELECTRÓNICO DE LA DGAC Y NOTA: DGAC/DAF/FIN/NE-0008/25 (HRE-TGL-1866) ENVIADO POR LA DIRECCIÓN GENERAL DE AERONÁUTICA CIVIL (SECTOR PÚBLICO). DEBITO DE LA LIBRETA 00117012001 DGAC, REPOSICIÓN ÚTILES DE ESCRITORIO.</t>
  </si>
  <si>
    <t>De: 00513012004 Transferencia de recursos a solicitud de Yacimientos Petrolíferos Bolivianos mediante nota CITE: YPFB/GAFC/556-DFC/URTR-152/2025 en aplicación al Decreto Supremo N° 5348 de 10 de marzo de 2025 y la Resolución Ministerial N° 26 de 27 de enero de 2025 que aprueba el Reglamento Operativo para el pago de obligaciones en el extranjero.</t>
  </si>
  <si>
    <t>||TRANSF. DE FONDOS A LA AFD POR INDEMNIZACIÓN COMPENSATORIA P/REEMBOLSO ANTICIPADO DE EUR121.176,90 (26/NOV/2024) PRÉST. CBO 1014 01 E, S/G NOTA DE COBRO AFD 2035/2025/BOL DEL 14/MAR/2025 Y NOTA MEFP/VTCP/DGCP/UODP/NRO.146/2025 DEL 26/MAR/2025. LIBRETA 00099021001 TGN-RECURSOS ORDINARIOS (3987) REF.: COMISIONES BANCARIAS</t>
  </si>
  <si>
    <t>||TRANSF. DE FONDOS A LA AFD POR INDEMNIZACIÓN COMPENSATORIA P/REEMBOLSO ANTICIPADO DE EUR1.991.530,37 (7/ENE/2025) PRÉST. CBO 1011 02 C, S/G NOTA DE COBRO AFD 2034/2025/BOL DEL 14/MAR/2025 Y NOTA MEFP/VTCP/DGCP/UODP/NRO.146/2025 DEL 26/MAR/2025. LIBRETA 00099021001 TGN-RECURSOS ORDINARIOS (3987) REF.: COMISIONES BANCARIAS</t>
  </si>
  <si>
    <t>||COMPLEMENTO AL PAGO A NATIXIS FRANCIA PRÉSTAMO 931-OA1 VCTO. 31-03-2025 POR CUENTA DE GAM.SCZ, COD.LIQ. 019776 DEL 28-03-2025, VALOR 31/03/2025 INTERESES EUR627,38 LIB. 00099031002 RECUP. DIFERENCIALES CAPITAL E INTERESES-CRED EXT.</t>
  </si>
  <si>
    <t>00099021001 DEPOSITO DE EFECTIVO, DEPOSITANTE: ANA MARIA VALDIVIESO, CONCEPTO: DEVOLUCION, CUENTA DE DEPOSITO: CUENTA UNICA DEL TESORO</t>
  </si>
  <si>
    <t>00099021001 DEPOSITO DE EFECTIVO, DEPOSITANTE: RICHARD VALENTIN QUISBERT LAURA CI 3383211, CONCEPTO: DEPÓSITO MONTO EXCEDENTARIO A LA REMUNERACION MAXIMA - MARZO 2025, CUENTA DE DEPOSITO: CUENTA UNICA DEL TESORO</t>
  </si>
  <si>
    <t>00099021001 DEPOSITO DE EFECTIVO, DEPOSITANTE: MARITHA YUBANURE MOYE, CONCEPTO: DEVOLUCION DE EXAMEN PREOCUPACIONAL GESTION 2025, CUENTA DE DEPOSITO: CUENTA UNICA DEL TESORO/DJBR</t>
  </si>
  <si>
    <t>00099021001 DEPOSITO DE EFECTIVO, DEPOSITANTE: ALCON ARANDA PAOLA ANDREA, CONCEPTO: PAGO EXCESO BONO REFRIGERIO DE FECHA 24/05/2024, CUENTA DE DEPOSITO: CUENTA UNICA DEL TESORO/DJBR</t>
  </si>
  <si>
    <t>00099021001 DEPOSITO DE EFECTIVO, DEPOSITANTE: ALCON ARANDA PAOLA ANDREA, CONCEPTO: PAGO EXCESO BONO REFRIGERIO DE FECHA 28/06/2024, CUENTA DE DEPOSITO: CUENTA UNICA DEL TESORO/DJBR</t>
  </si>
  <si>
    <t>00099021001 DEPOSITO DE EFECTIVO, DEPOSITANTE: QUINO ROMERO ISRAEL ADRIAN, CONCEPTO: PAGO EXCESO BONO REFRIGERIO DE FECHA 24 Y 27/05/2024, CUENTA DE DEPOSITO: CUENTA UNICA DEL TESORO/DJBR</t>
  </si>
  <si>
    <t>00099021001 DEP.DE CHEQ.AJENOS,RET.DE CAM.,CONCEPTO: INCAPACIDADES,DEP.: CAJA NACIONAL DE SALUD , PROCEDENCIA: BANCO UNION S.A., CHEQUE: 27586, FECHA DE EMISION:27/03/2025</t>
  </si>
  <si>
    <t>00099021001 DEP.DE CHEQ.AJENOS,RET.DE CAM.,CONCEPTO: INCAPACIDADES,DEP.: CAJA NACIONAL DE SALUD , PROCEDENCIA: BANCO UNION S.A., CHEQUE: 27585, FECHA DE EMISION:27/03/2025</t>
  </si>
  <si>
    <t>AJUSTE COMPLEMENTARIO POR REVALORIZACION SALDOS DE ACTIVOS DE RESERVA Y OBLIGACIONES MONEDA EXTRANJERA (DOLARES) Saldo MO = -1170632.04 ;Bs/Mo: 6.86000000000 ;Saldo Bs: -8030535.80</t>
  </si>
  <si>
    <t>PAGO A BID PRÉSTAMO 2252/BL-BO VCTO. 01-03-2025 POR CUENTA DE TGN , NTI. 019721 VALOR 28-02-2025 INTERESES USD 7.323,39 CTA. 5970 CUENTA UNICA DEL TESORO DOLARES AMERICANOS</t>
  </si>
  <si>
    <t>PAGO A BID PRÉSTAMO 2252/BL-BO VCTO. 01-03-2025 POR CUENTA DE TGN , SEGÚN NOTA DEL MEFP/VTCP/DGCP/UODP/N°116/2025 DEL 28 FEB 2025 NTI. 019720 VALOR 05-03-2025 CAPITAL USD 287.688,49 INTERESES USD 181.448,95 CTA. 5970 CUENTA UNICA DEL TESORO DOLARES AMERICANOS</t>
  </si>
  <si>
    <t>'TRANSFERENCIA'||RECIBIDA DEL EXTERIOR SEGÚN MENSAJES SWIFT NOS. 2999-3050 (REM.EXT.) DE FECHA 05-03-2025 POR DESEMBOLSO DE BID PRÉSTAMO 4612/BL-BO REQ 00021 BO 2025009918 LIBRETA N° 00046057009 MS-USD PROG. MEJORA SERV. DE SALUD MATERNA NEONATAL BID4612</t>
  </si>
  <si>
    <t>||PAGO A PROEX BRASIL CONV. 04/03/2009 VCTO. 04-03-2025 POR CUENTA DEL TGN, SEGÚN NOTA MEFP/VTCP/DGCP/UODP/N° 116/2025 DE 28-02-2025 VALOR 05-03-2025 CAPITAL USD 1.099.585,21 CTA. 5970 CUENTA ÚNICA DEL TESORO DÓLARES AMERICANOS LIB. 00099021001</t>
  </si>
  <si>
    <t>'TRANSFERENCIA'||RECIBIDA DEL EXTERIOR SEGÚN MENSAJES SWIFT NOS. 2999-3050 (REM.EXT.) DE FECHA 05-03-2025 POR DESEMBOLSO DE BID PRÉSTAMO 4612/BL-BO REQ 00021 BO 2025009918 LIB.NRO.00046057009 MS-USD PROG.MEJORA SERV.DE SALUD MATERNA NEONATAL BID4612 REF: UT. DE ESCRITORIO</t>
  </si>
  <si>
    <t>AJUSTE COMPLEMENTARIO POR REVALORIZACION SALDOS DE ACTIVOS DE RESERVA Y OBLIGACIONES MONEDA EXTRANJERA (DOLARES) Saldo MO = -912103.01 ;Bs/Mo: 6.86000000000 ;Saldo Bs: -6257026.64</t>
  </si>
  <si>
    <t>AJUSTE COMPLEMENTARIO POR REVALORIZACION SALDOS DE ACTIVOS DE RESERVA Y OBLIGACIONES MONEDA EXTRANJERA (DOLARES) Saldo MO = -1014886.16 ;Bs/Mo: 6.86000000000 ;Saldo Bs: -6962119.07</t>
  </si>
  <si>
    <t>AJUSTE COMPLEMENTARIO POR REVALORIZACION SALDOS DE ACTIVOS DE RESERVA Y OBLIGACIONES MONEDA EXTRANJERA (DOLARES) Saldo MO = -1084726.27 ;Bs/Mo: 6.86000000000 ;Saldo Bs: -7441222.22</t>
  </si>
  <si>
    <t>||COMPLEMENTO AL PAGO A CAF PRÉSTAMO CFA009759 VCTO. 10-03-2025 POR CUENTA DEL TGN, SEGÚN NOTA MEFP/VTCP/DGCP/UODP/N°126/2025 DE 10-03-2025, VALOR 10-03-2025 INTERESES USD924.086,29 COMISIONES USD31.636,55 CTA. 5970 CUENTA ÚNICA DEL TESORO DÓLARES AMERICANOS LIB. 00099021001</t>
  </si>
  <si>
    <t>TRANSFERENCIA DEL EXTERIOR SEGUN SWIFT NO.3338 DE FECHA 11/03/2025 ORDENANTE: YPF EXPLORACIÓN + PRODUCCIÓN DE FERMIN PERALTA TORRES REF.: ATS OF 25/03/10 FECHA VALOR 10/03/2025 LIB. 00513012005 YPFB-OPERACIONES EXTRAORDINARIAS USD</t>
  </si>
  <si>
    <t>AJUSTE COMPLEMENTARIO POR REVALORIZACION SALDOS DE ACTIVOS DE RESERVA Y OBLIGACIONES MONEDA EXTRANJERA (DOLARES) Saldo MO = -371668.70 ;Bs/Mo: 6.86000000000 ;Saldo Bs: -2549647.30</t>
  </si>
  <si>
    <t>AJUSTE COMPLEMENTARIO POR REVALORIZACION SALDOS DE ACTIVOS DE RESERVA Y OBLIGACIONES MONEDA EXTRANJERA (DOLARES) Saldo MO = -521221.33 ;Bs/Mo: 6.86000000000 ;Saldo Bs: -3575578.31</t>
  </si>
  <si>
    <t>PAGO A CAF PRÉSTAMO CFA009545 VCTO. 14-03-2025 POR CUENTA DE TGN , NTI. 019801 VALOR 14-03-2025 CAPITAL USD 71.954,55 INTERESES USD 35.055,84 COMISIONES USD 150.389,58 CTA. 5970 CUENTA UNICA DEL TESORO DOLARES AMERICANOS LIB. 00099021001</t>
  </si>
  <si>
    <t>||DEVOLUCION DE FONDOS, POR USD 8,75, SEGÚN NOTA BCB-GOM-SOSP-DOSP-CI-2025-59 DE 10/3/2025. LIB: 00348018001 APMT - UNOPS - DONACION - USD, REF: DEVOLUCION DE FONDOS.</t>
  </si>
  <si>
    <t>AJUSTE COMPLEMENTARIO POR REVALORIZACION SALDOS DE ACTIVOS DE RESERVA Y OBLIGACIONES MONEDA EXTRANJERA (DOLARES) Saldo MO = -694590.26 ;Bs/Mo: 6.86000000000 ;Saldo Bs: -4764889.20</t>
  </si>
  <si>
    <t>AJUSTE COMPLEMENTARIO POR REVALORIZACION SALDOS DE ACTIVOS DE RESERVA Y OBLIGACIONES MONEDA EXTRANJERA (DOLARES) Saldo MO = -714512.74 ;Bs/Mo: 6.86000000000 ;Saldo Bs: -4901557.39</t>
  </si>
  <si>
    <t>TRANSFERENCIA RECIBIDA DEL EXTERIOR SEGÚN MENSAJES SWIFT Nos. 3570-3571 (REM.EXT.) DE FECHA 17-03-2025 POR DESEMBOLSO DE BID PRÉSTAMO 5376/OC-BO REQ 00008 BO 2025016382 LIBRETA N° 00046027001 MSD-$US. REEMBOLSO - CONTRATO DE PRESTAMO 5376/OC-BO</t>
  </si>
  <si>
    <t>TRANSFERENCIA RECIBIDA DEL EXTERIOR SEGÚN MENSAJES SWIFT Nos. 3570-3571 (REM.EXT.) DE FECHA 17-03-2025 POR DESEMBOLSO DE BID PRÉSTAMO 5376/OC-BO REQ 00008 BO 2025016382 LIBRETA N° 00046027001 MSD-$US. REEMBOLSO - CONTRATO DE PRESTAMO 5376/OC-BO REF.: UTILES DE ESCRITORIO</t>
  </si>
  <si>
    <t>PAGO A CAF PRÉSTAMO CFA011694 VCTO. 17-03-2025 POR CUENTA DE TGN , NTI. 019879 VALOR 17-03-2025 INTERESES USD 248.427,86 COMISIONES USD 64.226,21 CTA. 5970 CUENTA UNICA DEL TESORO DOLARES AMERICANOS</t>
  </si>
  <si>
    <t>PAGO A CAF PRÉSTAMO CFA011691 VCTO. 17-03-2025 POR CUENTA DE TGN , NTI. 019878 VALOR 17-03-2025 INTERESES USD 1.059.984,46 COMISIONES USD 591,04 CTA. 5970 CUENTA UNICA DEL TESORO DOLARES AMERICANOS</t>
  </si>
  <si>
    <t>PAGO A BID PRÉSTAMO 1031-SF-BO VCTO. 17-03-2025 POR CUENTA DE TGN , NTI. 019880 VALOR 17-03-2025 CAPITAL USD 274.875,16 INTERESES USD 78.932,11 CTA. 5970 CUENTA UNICA DEL TESORO DOLARES AMERICANOS</t>
  </si>
  <si>
    <t>PAGO A CAF PRÉSTAMO CFA009787 VCTO. 17-03-2025 POR CUENTA DE TGN , NTI. 019877 VALOR 17-03-2025 CAPITAL USD 1.370.082,40 INTERESES USD 695.991,36 CTA. 5970 CUENTA UNICA DEL TESORO DOLARES AMERICANOS</t>
  </si>
  <si>
    <t>PAGO A CAF PRÉSTAMO CFA009784 VCTO. 17-03-2025 POR CUENTA DE TGN , NTI. 019875 VALOR 17-03-2025 CAPITAL USD 2.692.307,69 INTERESES USD 1.388.537,05 CTA. 5970 CUENTA UNICA DEL TESORO DOLARES AMERICANOS</t>
  </si>
  <si>
    <t>TRANSFERENCIA RECIBIDA DEL EXTERIOR SEGÚN MENSAJES SWIFT Nos. 3578-3577 (REM.EXT.) DE FECHA 17-03-2025 POR DESEMBOLSO DE CAF PRÉSTAMO CFA011694 PROYECTO CONSTRUCCIÓN CARRETERA UNDUAVI-CHULUMANI TRAMO 2 LIBRETA N° 00291034301 ABC-USD-PROY. UNDUAVI-CHULUMANI TRAMO 2 (CAF 11694)</t>
  </si>
  <si>
    <t>PAGO A BID PRÉSTAMO 4292/BL-BO VCTO. 15-03-2025 POR CUENTA DE TGN , NTI. 019886 VALOR 17-03-2025 CAPITAL USD 10.000.080,00 INTERESES USD 2.199.675,32 CTA. 5970 CUENTA UNICA DEL TESORO DOLARES AMERICANOS LIB. 00099021001</t>
  </si>
  <si>
    <t>PAGO A BID PRÉSTAMO 1075-SF-BO-7 VCTO. 17-03-2025 POR CUENTA DE TGN , NTI. 019885 VALOR 17-03-2025 CAPITAL USD 158.333,33 INTERESES USD 45.466,40 CTA. 5970 CUENTA UNICA DEL TESORO DOLARES AMERICANOS LIB. 00099021001</t>
  </si>
  <si>
    <t>PAGO A BID PRÉSTAMO 3699/BL-BO VCTO. 15-03-2025 POR CUENTA DE TGN , NTI. 019882 VALOR 17-03-2025 CAPITAL USD 2.835.945,77 INTERESES USD 2.577.309,28 CTA. 5970 CUENTA UNICA DEL TESORO DOLARES AMERICANOS LIB. 00099021001</t>
  </si>
  <si>
    <t>PAGO A BID PRÉSTAMO 2365/BL-BO VCTO. 17-03-2025 POR CUENTA DE TGN , NTI. 019889 VALOR 17-03-2025 INTERESES USD 7.426,45 CTA. 5970 CUENTA UNICA DEL TESORO DOLARES AMERICANOS LIB. 00099021001</t>
  </si>
  <si>
    <t>PAGO A BID PRÉSTAMO 3540/BL-BO VCTO. 15-03-2025 POR CUENTA DE TGN , NTI. 019890 VALOR 17-03-2025 INTERESES USD 33.009,94 CTA. 5970 CUENTA UNICA DEL TESORO DOLARES AMERICANOS LIB. 00099021001</t>
  </si>
  <si>
    <t>PAGO A BID PRÉSTAMO 3540/BL-BO VCTO. 15-03-2025 POR CUENTA DE TGN , NTI. 019888 VALOR 17-03-2025 CAPITAL USD 2.346.137,89 INTERESES USD 1.853.909,83 COMISIONES USD 89.547,71 CTA. 5970 CUENTA UNICA DEL TESORO DOLARES AMERICANOS LIB. 00099021001</t>
  </si>
  <si>
    <t>PAGO A BID PRÉSTAMO 3822/BL-BO VCTO. 15-03-2025 POR CUENTA DE TGN , NTI. 019891 VALOR 17-03-2025 CAPITAL USD 584.586,03 INTERESES USD 509.943,08 CTA. 5970 CUENTA UNICA DEL TESORO DOLARES AMERICANOS LIB. 00099021001</t>
  </si>
  <si>
    <t>PAGO A BID PRÉSTAMO 3822/BL-BO VCTO. 15-03-2025 POR CUENTA DE TGN , NTI. 019892 VALOR 17-03-2025 INTERESES USD 6.122,80 CTA. 5970 CUENTA UNICA DEL TESORO DOLARES AMERICANOS LIB. 00099021001</t>
  </si>
  <si>
    <t>PAGO A BID PRÉSTAMO 2365/BL-BO VCTO. 17-03-2025 POR CUENTA DE TGN , NTI. 019883 VALOR 17-03-2025 CAPITAL USD 292.112,69 INTERESES USD 185.261,37 CTA. 5970 CUENTA UNICA DEL TESORO DOLARES AMERICANOS LIB. 00099021001</t>
  </si>
  <si>
    <t>PAGO A BID PRÉSTAMO 4292/BL-BO VCTO. 15-03-2025 POR CUENTA DE TGN , NTI. 019887 VALOR 17-03-2025 INTERESES USD 22.278,69 CTA. 5970 CUENTA UNICA DEL TESORO DOLARES AMERICANOS LIB. 00099021001</t>
  </si>
  <si>
    <t>PAGO A BID PRÉSTAMO 3699/BL-BO VCTO. 15-03-2025 POR CUENTA DE TGN , NTI. 019884 VALOR 17-03-2025 INTERESES USD 29.472,06 CTA. 5970 CUENTA UNICA DEL TESORO DOLARES AMERICANOS LIB. 00099021001</t>
  </si>
  <si>
    <t>PAGO A IDA PRÉSTAMO 5454-BO VCTO. 15-03-2025 POR CUENTA DE TGN , NTI. 019894 VALOR 17-03-2025 CAPITAL USD 33.603,36 INTERESES USD 28.241,89 CTA. 5970 CUENTA UNICA DEL TESORO DOLARES AMERICANOS LIB. 00099021001</t>
  </si>
  <si>
    <t>PAGO A OPEP PRÉSTAMO 1287-P VCTO. 15-03-2025 POR CUENTA DE TGN , NTI. 019895 VALOR 17-03-2025 CAPITAL USD 498.180,00 INTERESES USD 89.674,17 CTA. 5970 CUENTA UNICA DEL TESORO DOLARES AMERICANOS LIB. 00099021001</t>
  </si>
  <si>
    <t>PAGO A OPEP PRÉSTAMO 1527-P VCTO. 15-03-2025 POR CUENTA DE TGN , NTI. 019896 VALOR 17-03-2025 CAPITAL USD 636.570,00 INTERESES USD 175.911,19 CTA. 5970 CUENTA UNICA DEL TESORO DOLARES AMERICANOS LIB. 00099021001</t>
  </si>
  <si>
    <t>PAGO A BIRF PRÉSTAMO IBRD 9437-BO VCTO. 15-03-2025 POR CUENTA DE TGN , NTI. 019893 VALOR 17-03-2025 INTERESES USD 2.464.349,51 COMISIONES USD 269.972,57 CTA. 5970 CUENTA UNICA DEL TESORO DOLARES AMERICANOS LIB. 00099021001</t>
  </si>
  <si>
    <t>PAGO A FONPLATA PRÉSTAMO BOL 36/2023 VCTO. 15-03-2025 POR CUENTA DE TGN , NTI. 019774 VALOR 17-03-2025 INTERESES USD 378.466,06 COMISIONES USD 122.615,15 CTA. 5970 CUENTA UNICA DEL TESORO DOLARES AMERICANOS LIB. 00099021001</t>
  </si>
  <si>
    <t>AJUSTE COMPLEMENTARIO POR REVALORIZACION SALDOS DE ACTIVOS DE RESERVA Y OBLIGACIONES MONEDA EXTRANJERA (DOLARES) Saldo MO = -3793577.24 ;Bs/Mo: 6.86000000000 ;Saldo Bs: -26023939.86</t>
  </si>
  <si>
    <t>TRANSFERENCIA RECIBIDA DEL EXTERIOR SEGÚN MENSAJES SWIFT Nos. 3658-3657 (REM.EXT.) DE FECHA 18-03-2025 POR DESEMBOLSO DE CAF PRÉSTAMO CFA011997 CONSTRUCCIÓN Y ASFALTADO DE LA JOYA RVF 031 LIBRETA N° 00291054302 ABC-USD CONST. ASFALTADO LA JOYA-TOTORA (CFA 11997)</t>
  </si>
  <si>
    <t>PAGO A BID PRÉSTAMO 1075-SF-BO VCTO. 18-03-2025 POR CUENTA DE TGN , NTI. 019757 VALOR 18-03-2025 CAPITAL USD 43.499,22 INTERESES USD 14.214,20 CTA. 5970 CUENTA UNICA DEL TESORO DOLARES AMERICANOS LIB. 00099021001</t>
  </si>
  <si>
    <t>PAGO A CAF PRÉSTAMO CFA010917 VCTO. 18-03-2025 POR CUENTA DE TGN , NTI. 019738 VALOR 18-03-2025 CAPITAL USD 5.000.000,00 INTERESES USD 3.323.260,55 CTA. 5970 CUENTA UNICA DEL TESORO DOLARES AMERICANOS LIB. 00099021001</t>
  </si>
  <si>
    <t>TRANSFERENCIA RECIBIDA DEL EXTERIOR SEGÚN MENSAJES SWIFT Nos. 3668-3669 (REM.EXT.) DE FECHA 18-03-2025 POR DESEMBOLSO DE BID PRÉSTAMO 4376/BL-BO REQ 00035 BO 2025016795 LIBRETA N° 00291014370 ABC-USD BID 4376/BL-BO PROYECTOS DE RECONSTRUCCION DE LA RVF</t>
  </si>
  <si>
    <t>||PAGO A FONPLATA PRESTAMO BOL 32/2018 VCTO. 15-03-2025 POR CUENTA DEL TGN SEGUN NOTA MEFP/VTCP/DGCP/UODP/N°132/2025 DE FECHA 14-03-2025, VALOR 18-03-2025 CAPITAL USD3.095.238,10 INTERES USD2.203.812,41 LIBRETA NRO. 00099021001 "TGN-RECURSOS ORDINARIOS-DOLARES AMERICANOS (5970)</t>
  </si>
  <si>
    <t>AJUSTE COMPLEMENTARIO POR REVALORIZACION SALDOS DE ACTIVOS DE RESERVA Y OBLIGACIONES MONEDA EXTRANJERA (DOLARES) Saldo MO = -600092.32 ;Bs/Mo: 6.86000000000 ;Saldo Bs: -4116633.31</t>
  </si>
  <si>
    <t>PAGO A BID PRÉSTAMO 2771/BL-BO VCTO. 20-03-2025 POR CUENTA DE TGN , NTI. 019726 VALOR 20-03-2025 INTERESES USD 19.309,66 CTA. 5970 CUENTA UNICA DEL TESORO DOLARES AMERICANOS LIB. 00099021001</t>
  </si>
  <si>
    <t>||PAGO A EXIMBANK COREA PRESTAMO EDCF NO. BOL-1 VCTO. 20/03/2025 POR CUENTA DEL TGN, SEGUN MENSAJE SWIFT N°3762 DE LA FECHA, AUTORIZACION S/G NOTA MEFP/VTCP/DGCP/UODP/N° 139/2025 DE 19/03/2025, VALOR 20/03/2025 CAPITAL KRW593.825.000 INTERESES KRW95.703.440. LIB. 00099021001 TGN-RECURSOS ORDINARIOS-DÓLARES AMERICANOS (5970)</t>
  </si>
  <si>
    <t>AJUSTE COMPLEMENTARIO POR REVALORIZACION SALDOS DE ACTIVOS DE RESERVA Y OBLIGACIONES MONEDA EXTRANJERA (DOLARES) Saldo MO = -606113.46 ;Bs/Mo: 6.86000000000 ;Saldo Bs: -4157938.33</t>
  </si>
  <si>
    <t>'TRANSFERENCIA'||RECIBIDA DEL EXTERIOR SEGÚN MENSAJES SWIFT N° 3892-3879 DE FECHA 24/03/2025 POR DESEMBOLSO DEL BID ATN SG 21175. LIBRETA N° 00212018001 INRA-USD-AT/AG-21175-BO-FDO.MULTIDONANTE AGROLAC (MAG) REF.: UT. ESCRIT.</t>
  </si>
  <si>
    <t>'TRANSFERENCIA'||RECIBIDA DEL EXTERIOR SEGÚN MENSAJES SWIFT N° 3889-3877 DE FECHA 24/03/2024 POR DESEMBOLSO DEL BID ATN AZ 21176. LIBRETA N° 00212018002 INRA-USD-ATN/AZ-21176-BO-FDO.GEST.BIOECONOMÍA Y BOSQUES AMZ REF.: UT. ESCRIT.</t>
  </si>
  <si>
    <t>DEVOLUCION DE FONDOS DE SOLIC. 054247-22892 DEL TGN DE 18/03/2025 REF.: REF. CONTRIBUTIONS 1/25/1. PAGO A LA ORGANIZ. DE LAS NACIONES UNIDAS (ONU), MEMBRESIA POR USD1.208.754,00, SEGUN NOTA VRE-DGRM-UPIDH-CS-116, SEGUN R.D. NO.025/2023. LIB. 00099021001 TGN-RECURSOS ORDINARIOS-DOLARES AMERICANOS (5970)</t>
  </si>
  <si>
    <t>AJUSTE COMPLEMENTARIO POR REVALORIZACION SALDOS DE ACTIVOS DE RESERVA Y OBLIGACIONES MONEDA EXTRANJERA (DOLARES) Saldo MO = -3202665.67 ;Bs/Mo: 6.86000000000 ;Saldo Bs: -21970286.49</t>
  </si>
  <si>
    <t>AJUSTE COMPLEMENTARIO POR REVALORIZACION SALDOS DE ACTIVOS DE RESERVA Y OBLIGACIONES MONEDA EXTRANJERA (DOLARES) Saldo MO = -61879742.81 ;Bs/Mo: 6.86000000000 ;Saldo Bs: -424495035.69</t>
  </si>
  <si>
    <t>AJUSTE COMPLEMENTARIO POR REVALORIZACION SALDOS DE ACTIVOS DE RESERVA Y OBLIGACIONES MONEDA EXTRANJERA (DOLARES) Saldo MO = -102603689.59 ;Bs/Mo: 6.86000000000 ;Saldo Bs: -703861310.57</t>
  </si>
  <si>
    <t>DEVOLUCIÓN DE FONDOS SOLICITUD 054319-22934 DE NAVEGACION AEREA Y AEROPUERTOS BOLIVIANOS REF.: SEGUNDO PAGO AG MERCANTILES IMPLEM INST PUESTA EN SERVICIO DE EQUIP PARA EL AEROPUERTO VIRU VIRU RADIONAVEGACION ILS SG FAC E001 130, SEGÚN DISPOSICIÓN ADICIONAL TERCERA DE LA R.D. 025/2023. LIB. 00389012001 NAABOL-U$ ADMINISTRACIÓN CENTRAL</t>
  </si>
  <si>
    <t>DEVOLUCIÓN DE FONDOS SOLICITUD 054317-22890 DE NAVEGACION AEREA Y AEROPUERTOS BOLIVIANOS REF.: PAGO AMS AEROSPACE ATM SL IMPLEM INST PUESTA EN SERVICIO DE EQUIP LUCES DE APROX ALS AEROPUERTO ALCANTARI SG FAC 668 485 04, SEGÚN DISPOSICIÓN ADICIONAL TERCERA DE LA R.D. 025/2023. LIB. 00389012001 NAABOL-U$ ADMINISTRACIÓN CENTRAL</t>
  </si>
  <si>
    <t>DEVOLUCIÓN DE FONDOS SOLICITUD 054318-22933 DE NAVEGACION AEREA Y AEROPUERTOS BOLIVIANOS REF.: SEGUNDO PAGO AG MERCANTILES IMPLEM INST PUESTA EN SERVICIO DE EQUIP PARA EL AEROPUERTO ALCANTARI RADIONAVEGACION ILS SG FAC E001 131, SEGÚN DISPOSICIÓN ADICIONAL TERCERA DE LA R.D. 025/2023. LIB. 00389012001 NAABOL-U$ ADMINISTRACIÓN CENTRAL</t>
  </si>
  <si>
    <t>AJUSTE COMPLEMENTARIO POR REVALORIZACION SALDOS DE ACTIVOS DE RESERVA Y OBLIGACIONES MONEDA EXTRANJERA (DOLARES) Saldo MO = -94430681.22 ;Bs/Mo: 6.86000000000 ;Saldo Bs: -647794473.15</t>
  </si>
  <si>
    <t>REGULARIZACION DE TRANSFERENCIA DEL EXTERIOR SEGUN SWIFT NO.3509 DE FECHA 28/03/2025 ORDENANTE: CHAMBRE DE COMMERCE INTERNATIONALE (PARIS) REF.: CASE 26433 JPA AJP REIMBURSMENT OF ADVANCE ON COSTS AS PER THE COURT S DECISION 23 01 25 Y NOTA ABC/GNA/SAF/ATE/2025-0563 DE 27.03.2025 DE ABC LIB. 00291012001 US-ABC-OTROS RECURSOS ESPECIFICOS</t>
  </si>
  <si>
    <t>PAGO A BANCO EUROPEO DE INV PRÉSTAMO FI No 88662 VCTO. 31-03-2025 POR CUENTA DE TGN , NTI. 019937 VALOR 31-03-2025 INTERESES USD 579.563,19 CTA. 5970 CUENTA UNICA DEL TESORO DOLARES AMERICANOS LIB. 00099021001</t>
  </si>
  <si>
    <t>PAGO A AFD PRÉSTAMO CBO 1014 01 E VCTO. 31-03-2025 POR CUENTA DE TGN , NTI. 019868 VALOR 31-03-2025 CAPITAL EUR 5.092.426,44 INTERESES EUR 726.084,95 CTA. 5970 CUENTA UNICA DEL TESORO DOLARES AMERICANOS LIB. 00099021001</t>
  </si>
  <si>
    <t>PAGO A AFD PRÉSTAMO CBO 1011 02 C VCTO. 31-03-2025 POR CUENTA DE TGN , NTI. 019881 VALOR 31-03-2025 CAPITAL EUR 456.736,01 INTERESES EUR 189.253,77 CTA. 5970 CUENTA UNICA DEL TESORO DOLARES AMERICANOS LIB. 00099021001</t>
  </si>
  <si>
    <t>||TRANSF. DE FONDOS A LA AFD POR INDEMNIZACIÓN COMPENSATORIA P/REEMBOLSO ANTICIPADO DE EUR1.991.530,37 (7/ENE/2025) PRÉST. CBO 1011 02 C, S/G NOTA DE COBRO AFD 2034/2025/BOL DEL 14/MAR/2025 Y NOTA MEFP/VTCP/DGCP/UODP/NRO.146/2025 DEL 26/MAR/2025. LIBRETA 00099021001 TGN-RECURSOS ORDINARIOS-DÓLARES AMERICANOS (5970)</t>
  </si>
  <si>
    <t>||TRANSF. DE FONDOS A LA AFD POR INDEMNIZACIÓN COMPENSATORIA P/REEMBOLSO ANTICIPADO DE EUR121.176,90 (26/NOV/2024) PRÉST. CBO 1014 01 E, S/G NOTA DE COBRO AFD 2035/2025/BOL DEL 14/MAR/2025 Y NOTA MEFP/VTCP/DGCP/UODP/NRO.146/2025 DEL 26/MAR/2025. LIBRETA 00099021001 TGN-RECURSOS ORDINARIOS-DÓLARES AMERICANOS (5970)</t>
  </si>
  <si>
    <t>AJUSTE COMPLEMENTARIO POR REVALORIZACION SALDOS DE ACTIVOS DE RESERVA Y OBLIGACIONES MONEDA EXTRANJERA (DOLARES) Saldo MO = -42598547.07 ;Bs/Mo: 6.86000000000 ;Saldo Bs: -292226032.89</t>
  </si>
  <si>
    <t>De: 00099021001 A:00291014369 Transferencia de recursos a solicitud de la Administradora Boliviana de Carreteras mediante nota CITE: ABC/GNA/SAF/ATE/2025-0402 (operación Bimonetaria), para pagos a beneficiarios (TC 6,86) H.R 2025-09809-R.</t>
  </si>
  <si>
    <t>De: 00099021001 A:00291014351 Transferencia de recursos a solicitud de la Administradora Boliviana de Carreteras mediante nota CITE: ABC/GNA/SAF/ATE/2025-0402 (operación bimonetaria), para pagos a beneficiarios (TC 6,86) H.R 2025-09809-R.</t>
  </si>
  <si>
    <t>00283014101</t>
  </si>
  <si>
    <t>De: 00283014101 A:00099021001 De: 00283014101 A: 00099021001 Transferencia de recursos a favor del Tesoro General de la Nación a solicitud de la Aduana Nacional (AN) mediante nota CITE: AN/GNAF/N/DF/164/2025 por concepto de restitución de r</t>
  </si>
  <si>
    <t>De: 00099021001 A:00253014306 Transferencia de recursos a solicitud de la Entidad Ejecutora de Medio Ambiente y Agua dependiente del Ministerio de Medio Ambiente y Agua mediante nota CITE: GM-0209-EMAGUA/2025 (operación bimonetaria), para</t>
  </si>
  <si>
    <t>00253014306</t>
  </si>
  <si>
    <t>De: 00099021001 A:00253014307 Transferencia de recursos a solicitud de la Entidad Ejecutora de Medio Ambiente y Agua dependiente del Ministerio de Medio Ambiente y Agua mediante nota CITE: GM-0209-EMAGUA/2025 (operación bimonetaria), para</t>
  </si>
  <si>
    <t>00253014307</t>
  </si>
  <si>
    <t>De: 00099021001 A:00383012001 Transferencia de recursos a solicitud de la Agencia Boliviana de Correos mediante nota CITE: AGBC-AGBC/DAF/TFC-CPRV-0137-CAR/2025 (operación bimonetaria), para realizar los correspondientes gastos operativos y</t>
  </si>
  <si>
    <t>00383012001</t>
  </si>
  <si>
    <t>De: 00099021001 A:00078027010 Transferencia de recursos a solicitud del Proyecto Mejora del Acceso Sostenible a la Electricidad - Convenio de Prestamo 9611-BO dependiente del Ministerio de Hidrocarburos y Energías mediante nota CITE: MHE-VM</t>
  </si>
  <si>
    <t>De: 00099021001 A:00291014372 Transferencia de recursos a solicitud de la Administradora Boliviana de Carreteras mediante nota CITE: ABC/GNA/SAF/ATE/2025-0454 (operación bimonetaria), para pagos a beneficiarios (TC 6,86) H.R 2025-11037-R.</t>
  </si>
  <si>
    <t>De: 00099021001 A:00291014351 Transferencia de recursos a solicitud de la Administradora Boliviana de Carreteras mediante nota CITE: ABC/GNA/SAF/ATE/2025-0454 (operación bimonetaria), para pagos a beneficiarios (TC 6,86) H.R 2025-11037-R.</t>
  </si>
  <si>
    <t>De: 00099021001 A:00291014348 Transferencia de recursos a solicitud de la Administradora Boliviana de Carreteras mediante nota CITE: ABC/GNA/SAF/ATE/2025-0454 (operación bimonetaria), para pagos a beneficiarios (TC 6,86) H.R 2025-11037-R.</t>
  </si>
  <si>
    <t>00291014348</t>
  </si>
  <si>
    <t>De: 00099021001 A:00291054302 Transferencia de recursos a solicitud de la Administradora Boliviana de Carreteras mediante nota CITE: ABC/GNA/SAF/ATE/2025-0454 (operación bimonetaria), para pagos a beneficiarios (TC 6,86) H.R 2025-11037-R.</t>
  </si>
  <si>
    <t>00291054302</t>
  </si>
  <si>
    <t>De: 00099021001 A:00514014304 Transferencia de recursos a solicitud de la Empresa Nacional de Electricidad dependiente del Ministerio de Hidrocarburos y Energías mediante nota CITE: ENDE-DEEM-3/17-25, para cumplir con los compromisos pendie</t>
  </si>
  <si>
    <t>De: 00099021001 A:00514014305 Transferencia de recursos a solicitud de la Empresa Nacional de Electricidad dependiente del Ministerio de Hidrocarburos y Energías mediante nota CITE: ENDE-DEEM-3/18-25, para cumplir con los compromisos pendi</t>
  </si>
  <si>
    <t>00389012001</t>
  </si>
  <si>
    <t>De: 00389012001 A:00099021001 Transferencia de recursos a solicitud de la Dirección General de Administración y Finanzas Territoriales mediante nota interna CITE: MEFP/VTCP/DGAFT/USCFT/N°77/2025, por concepto de recuperaciones de la deuda e</t>
  </si>
  <si>
    <t>00865012001</t>
  </si>
  <si>
    <t>De: 00865012001 A:00099021001 Transferencia de recursos a solicitud del Fondo de Desarrollo del Sistema Financiero y Apoyo al Sector Productivo (FONDESIF) mediante nota CITE: FSF-DAA-NE-845/2025 Informe FSF-DFGC-DJ-INF-351/2025 por concepto</t>
  </si>
  <si>
    <t>00081011101</t>
  </si>
  <si>
    <t>De: 00081011101 A:00066011102 Transferencia de recursos a solicitud del Ministerio de Obras Públicas, Servicios y Vivienda mediante nota CITE: MOPSV/DGAA/N°184/2025 Informe INF/MOPSV/VMT/DGTA/UTA N° 0085/2025 E/2025-02012 para el pago de co</t>
  </si>
  <si>
    <t>00066011102</t>
  </si>
  <si>
    <t>De: 00099021001 A:00383012001 Transferencia de recursos a solicitud de la Agencia Boliviana de Correos dependiente del Ministerio de Obras Públicas, Servicios y Vivienda mediante nota CITE: AGBC-AGBC/DAF/TFC-CPRV-0164-CAR/2025 H.R. 2025-12</t>
  </si>
  <si>
    <t>De: 00099014102 A:00660012002 Transferencia de recursos a solicitud de la Unidad de Administración e Información Salarial mediante nota CITE: MEFP/VTCP/DGPOT/UAIS/No. 063/2025 Anexo N°1, para atender la solicitud del Órgano Judicial realiza</t>
  </si>
  <si>
    <t>00660012002</t>
  </si>
  <si>
    <t>00006011101</t>
  </si>
  <si>
    <t>De: 00006011101 A:00066014202 Débito Automático (DA) según CITE: MPD/CPIU-NE 0018/2025, Inf. Legal MPD/DGAJ/UAJ-INF-0045/2025 e Inf. Técnico MPD/CPIU-INF 0004/2025 y nota CITE: MEFP/VTCP/DGPOT/UPCFTGN/N°121/2025 y MEFP/DGAJ/UAJ/N°0144/2025</t>
  </si>
  <si>
    <t>00066014202</t>
  </si>
  <si>
    <t>00066134201</t>
  </si>
  <si>
    <t>De: 00066134201 A:00099021001 Transferencia de recursos a solicitud del Ministerio de Planificación del Desarrollo mediante nota CITE: MPD/DGAA/UF/T-NE 027/2025 INFORME MPD/DGAA/UF/T-INF 0026/2025 en el marco de la Disposición Transitoria Ú</t>
  </si>
  <si>
    <t>De: 00066047005 A:00086077012 Transferencia de recursos a solicitud del Ministerio de Planificación del Desarrollo mediante nota CITE: MPD/VIPFE/DGPP/UP-NE 0534/2025, para el financiamiento del Programa Multisectorial de Preinversión II – P</t>
  </si>
  <si>
    <t>00086077012</t>
  </si>
  <si>
    <t>De: 00066047005 A:00053017001 Transferencia de recursos a solicitud del Ministerio de Planificación del Desarrollo mediante nota CITE: MPD/VIPFE/DGPP/UP-NE 0535/2025, para el financiamiento del Programa Multisectorial de Preinversión II – P</t>
  </si>
  <si>
    <t>00053017001</t>
  </si>
  <si>
    <t>De: 00066134201 A:00099021001 Transferencia de recursos a solicitud del Ministerio de Planificación del Desarrollo mediante nota CITE: MPD/DGAA/UF/T-NE 028/2025 INFORME MPD/DGAA/UF/T-INF 0029/2025 en el marco de la Disposición Transitoria Ú</t>
  </si>
  <si>
    <t>De: 00253014306 A:00099021001 Transferencia de recursos a favor del Tesoro General de la Nación a solicitud de la Entidad Ejecutora de Medio Ambiente y Agua dependiente del Ministerio de Medio Ambiente y Agua mediante nota CITE: GM-0250-EM</t>
  </si>
  <si>
    <t>00253018011</t>
  </si>
  <si>
    <t>De: 00253018011 A:00099021001 Transferencia de recursos a favor del Tesoro General de la Nación a solicitud de la Entidad Ejecutora de Medio Ambiente y Agua dependiente del Ministerio de Medio Ambiente y Agua mediante nota CITE: GM-0250-EM</t>
  </si>
  <si>
    <t>00253018012</t>
  </si>
  <si>
    <t>De: 00253018012 A:00099021001 Transferencia de recursos a favor del Tesoro General de la Nación a solicitud de la Entidad Ejecutora de Medio Ambiente y Agua dependiente del Ministerio de Medio Ambiente y Agua mediante nota CITE: GM-0250-EM</t>
  </si>
  <si>
    <t>De: 00253014307 A:00099021001 Transferencia de recursos a favor del Tesoro General de la Nación a solicitud de la Entidad Ejecutora de Medio Ambiente y Agua dependiente del Ministerio de Medio Ambiente y Agua mediante nota CITE: GM-0250-EM</t>
  </si>
  <si>
    <t>De: 00099021001 A:00287104327 Transferencia de recursos a solicitud del Fondo Nacional de Inversión Productiva y Social mediante nota CITE: FPS/GFA/UFI/TES/TRL/0049/2025, (operación bimonetaria), para realizar pagos de comprobantes C-31</t>
  </si>
  <si>
    <t>De: 00099021001 A:00212018003 Transferencia de recursos a solicitud del Instituto Nacional de Reforma Agraria dependiente del Ministerio de Desarrollo Rural y Tierras mediante nota CITE: DGAF-C-EXT N° 154/2025, (operación bimonetaria), pa</t>
  </si>
  <si>
    <t>00212018003</t>
  </si>
  <si>
    <t>De: 00099021001 A:00212018002 Transferencia de recursos a solicitud del Instituto Nacional de Reforma Agraria dependiente del Ministerio de Desarrollo Rural y Tierras mediante nota CITE: DGAF-C-EXT N° 155/2025, (operación bimonetaria), pa</t>
  </si>
  <si>
    <t>00212018002</t>
  </si>
  <si>
    <t>De: 00099021001 A:00020031101 Transferencia de recursos, a solicitud del Comando General del Ejercito mediante nota CITE: DGAFE. UF. SECC. CONTAB. N°24/25, y en virtud a la nota MEFP/VPCF/DGCF/UCI NI N°0058/2025 en la que solicita la devolu</t>
  </si>
  <si>
    <t>00020031101</t>
  </si>
  <si>
    <t>De: 00099021001 A:00287104321 Transferencia de recursos a solicitud del Fondo Nacional de Inversión Productiva y Social mediante nota CITE: FPS/GFA/UFI/TES/TRL/0050/2025, (operación bimonetaria), para realizar pagos de comprobantes C-31</t>
  </si>
  <si>
    <t>De: 00066134201 A:00099021001 Transferencia de recursos a solicitud del Ministerio de Planificación del Desarrollo mediante nota CITE: MPD/DGAA/UF/T-NE 031/2025 INFORME MPD/DGAA/UF/T-INF 0030/2025 en el marco de la Disposición Transitoria Ú</t>
  </si>
  <si>
    <t>De: 00291014362 A:00099021001 De: 00291014362 A: 00099021001 Transferencia de recursos a solicitud de la Administradora Boliviana de Carreteras mediante nota CITE: ABC/GNA/SAF/ATE/2025-0402 (operación bimonetaria), para pagos a beneficiari</t>
  </si>
  <si>
    <t>De: 00291014344 A:00099021001 De: 00291014344 A: 00099021001 Transferencia de recursos a solicitud de la Administradora Boliviana de Carreteras mediante nota CITE: ABC/GNA/SAF/ATE/2025-0402 (operación bimonetaria), para pagos a beneficiari</t>
  </si>
  <si>
    <t>00253014301</t>
  </si>
  <si>
    <t>De: 00253014301 A:00099021001 Transferencia de recursos a solicitud de la Entidad Ejecutora de Medio Ambiente y Agua dependiente del Ministerio de Medio Ambiente y Agua mediante nota CITE: GM-0209-EMAGUA/2025 (operación bimonetaria), para</t>
  </si>
  <si>
    <t>00383012002</t>
  </si>
  <si>
    <t>De: 00383012002 A:00099021001 Transferencia de recursos a solicitud de la Agencia Boliviana de Correos mediante nota CITE: AGBC-AGBC/DAF/TFC-CPRV-0137-CAR/2025 (operación bimonetaria), para realizar los correspondientes gastos operativos y</t>
  </si>
  <si>
    <t>De: 00078027006 A:00099021001 Transferencia de recursos a solicitud del Proyecto Mejora del Acceso Sostenible a la Electricidad - Convenio de Prestamo 9611-BO dependiente del Ministerio de Hidrocarburos y Energías mediante nota CITE: MHE-VM</t>
  </si>
  <si>
    <t>De: 00291014371 A:00099021001 Transferencia de recursos a solicitud de la Administradora Boliviana de Carreteras mediante nota CITE: ABC/GNA/SAF/ATE/2025-0454 (operación bimonetaria), para pagos a beneficiarios (TC 6,86) H.R 2025-11037-R.</t>
  </si>
  <si>
    <t>De: 00291014344 A:00099021001 Transferencia de recursos a solicitud de la Administradora Boliviana de Carreteras mediante nota CITE: ABC/GNA/SAF/ATE/2025-0454 (operación bimonetaria), para pagos a beneficiarios (TC 6,86) H.R 2025-11037-R.</t>
  </si>
  <si>
    <t>00291014341</t>
  </si>
  <si>
    <t>De: 00291014341 A:00099021001 Transferencia de recursos a solicitud de la Administradora Boliviana de Carreteras mediante nota CITE: ABC/GNA/SAF/ATE/2025-0454 (operación bimonetaria), para pagos a beneficiarios (TC 6,86) H.R 2025-11037-R.</t>
  </si>
  <si>
    <t>00291054301</t>
  </si>
  <si>
    <t>De: 00291054301 A:00099021001 Transferencia de recursos a solicitud de la Administradora Boliviana de Carreteras mediante nota CITE: ABC/GNA/SAF/ATE/2025-0454 (operación bimonetaria), para pagos a beneficiarios (TC 6,86) H.R 2025-11037-R.</t>
  </si>
  <si>
    <t>00514014308</t>
  </si>
  <si>
    <t>De: 00514014308 A:00099021001 Transferencia de recursos a solicitud de la Empresa Nacional de Electricidad dependiente del Ministerio de Hidrocarburos y Energías mediante nota CITE: ENDE-DEEM-3/17-25, para cumplir con los compromisos pendie</t>
  </si>
  <si>
    <t>00514014309</t>
  </si>
  <si>
    <t>De: 00514014309 A:00099021001 Transferencia de recursos a solicitud de la Empresa Nacional de Electricidad dependiente del Ministerio de Hidrocarburos y Energías mediante nota CITE: ENDE-DEEM-3/18-25, para cumplir con los compromisos pendi</t>
  </si>
  <si>
    <t>De: 00383012002 A:00099021001 Transferencia de recursos a solicitud de la Agencia Boliviana de Correos dependiente del Ministerio de Obras Públicas, Servicios y Vivienda mediante nota CITE: AGBC-AGBC/DAF/TFC-CPRV-0164-CAR/2025 H.R. 2025-12</t>
  </si>
  <si>
    <t>De: 00099021001 A:00010011102 De: 00099021001 A: 00010011102 Transferencia de recursos a solicitud del Ministerio de Relaciones Exteriores mediante nota CITE: GM-DGAA-UFI-AC-Cs-22/2024 por error involuntario fue depositado a través de BOD N</t>
  </si>
  <si>
    <t>De: 00287104322 A:00099021001 Transferencia de recursos a solicitud del Fondo Nacional de Inversión Productiva y Social mediante nota CITE: FPS/GFA/UFI/TES/TRL/0049/2025, (operación bimonetaria), para realizar pagos de comprobantes C-31</t>
  </si>
  <si>
    <t>De: 00212018002 A:00099021001 Transferencia de recursos a solicitud del Instituto Nacional de Reforma Agraria dependiente del Ministerio de Desarrollo Rural y Tierras mediante nota CITE: DGAF-C-EXT N° 154/2025, (operación bimonetaria), pa</t>
  </si>
  <si>
    <t>00212018001</t>
  </si>
  <si>
    <t>De: 00212018001 A:00099021001 Transferencia de recursos a solicitud del Instituto Nacional de Reforma Agraria dependiente del Ministerio de Desarrollo Rural y Tierras mediante nota CITE: DGAF-C-EXT N° 155/2025, (operación bimonetaria), pa</t>
  </si>
  <si>
    <t>De: 00287104317 A:00099021001 Transferencia de recursos a solicitud del Fondo Nacional de Inversión Productiva y Social mediante nota CITE: FPS/GFA/UFI/TES/TRL/0050/2025, (operación bimonetaria), para realizar pagos de comprobantes C-31</t>
  </si>
  <si>
    <t>10000029132903</t>
  </si>
  <si>
    <t xml:space="preserve">MIN. EDU. - ESFM MCAL ANDRES DE SANTA CRUZ </t>
  </si>
  <si>
    <t>G29811360001</t>
  </si>
  <si>
    <t>D00259200011</t>
  </si>
  <si>
    <t>G29828020001</t>
  </si>
  <si>
    <t>D00259250008</t>
  </si>
  <si>
    <t>G29848590002</t>
  </si>
  <si>
    <t>D00259310010</t>
  </si>
  <si>
    <t>D00259400013</t>
  </si>
  <si>
    <t>D00259510001</t>
  </si>
  <si>
    <t>G29907210002</t>
  </si>
  <si>
    <t>D00259570009</t>
  </si>
  <si>
    <t>G29923450002</t>
  </si>
  <si>
    <t>D00259620012</t>
  </si>
  <si>
    <t>G29932450001</t>
  </si>
  <si>
    <t>G29932490001</t>
  </si>
  <si>
    <t>G29932420001</t>
  </si>
  <si>
    <t>G29932410001</t>
  </si>
  <si>
    <t>G29932510001</t>
  </si>
  <si>
    <t>G29932360001</t>
  </si>
  <si>
    <t>G29932400001</t>
  </si>
  <si>
    <t>D00259670008</t>
  </si>
  <si>
    <t>G29970820002</t>
  </si>
  <si>
    <t>G29970860002</t>
  </si>
  <si>
    <t>D00259770011</t>
  </si>
  <si>
    <t>D00259910012</t>
  </si>
  <si>
    <t>G30002030001</t>
  </si>
  <si>
    <t>G30002140008</t>
  </si>
  <si>
    <t>G30002150001</t>
  </si>
  <si>
    <t>G30002150008</t>
  </si>
  <si>
    <t>G30002110008</t>
  </si>
  <si>
    <t>G30002130008</t>
  </si>
  <si>
    <t>D00259960011</t>
  </si>
  <si>
    <t>G30017640001</t>
  </si>
  <si>
    <t>G30026750002</t>
  </si>
  <si>
    <t>D00260140011</t>
  </si>
  <si>
    <t>D00260230002</t>
  </si>
  <si>
    <t>D00260280008</t>
  </si>
  <si>
    <t>G30073850001</t>
  </si>
  <si>
    <t>G30075790001</t>
  </si>
  <si>
    <t>D00260330008</t>
  </si>
  <si>
    <t>D00260370009</t>
  </si>
  <si>
    <t>G30111790002</t>
  </si>
  <si>
    <t>D00260430008</t>
  </si>
  <si>
    <t>G30211420002</t>
  </si>
  <si>
    <t>D00260790009</t>
  </si>
  <si>
    <t>D00260930009</t>
  </si>
  <si>
    <t>D00260990006</t>
  </si>
  <si>
    <t>G30288040002</t>
  </si>
  <si>
    <t>D00261050006</t>
  </si>
  <si>
    <t>D00261100011</t>
  </si>
  <si>
    <t>D00261150012</t>
  </si>
  <si>
    <t>D00261230002</t>
  </si>
  <si>
    <t>G30339180002</t>
  </si>
  <si>
    <t>G30339180003</t>
  </si>
  <si>
    <t>D00261270011</t>
  </si>
  <si>
    <t>G30357460001</t>
  </si>
  <si>
    <t>D00261370008</t>
  </si>
  <si>
    <t>S11198290002</t>
  </si>
  <si>
    <t>S11198290001</t>
  </si>
  <si>
    <t>D00261410006</t>
  </si>
  <si>
    <t>G30400240001</t>
  </si>
  <si>
    <t>D00261470010</t>
  </si>
  <si>
    <t>G30423650001</t>
  </si>
  <si>
    <t>D00261620010</t>
  </si>
  <si>
    <t>G30438700002</t>
  </si>
  <si>
    <t>G30438700003</t>
  </si>
  <si>
    <t>G30441610002</t>
  </si>
  <si>
    <t>D00261670010</t>
  </si>
  <si>
    <t>D00261710009</t>
  </si>
  <si>
    <t>G30477300001</t>
  </si>
  <si>
    <t>G30477310001</t>
  </si>
  <si>
    <t>G30477320001</t>
  </si>
  <si>
    <t>D00261770008</t>
  </si>
  <si>
    <t>D00261920002</t>
  </si>
  <si>
    <t>G30512890001</t>
  </si>
  <si>
    <t>G30512900001</t>
  </si>
  <si>
    <t>S11213980002</t>
  </si>
  <si>
    <t>S11213860001</t>
  </si>
  <si>
    <t>S11213980003</t>
  </si>
  <si>
    <t>D00262050010</t>
  </si>
  <si>
    <t>D00262100010</t>
  </si>
  <si>
    <t>D00262170012</t>
  </si>
  <si>
    <t>S11216770001</t>
  </si>
  <si>
    <t>G30575890002</t>
  </si>
  <si>
    <t>D00262410005</t>
  </si>
  <si>
    <t>D00262460003</t>
  </si>
  <si>
    <t>G30628000001</t>
  </si>
  <si>
    <t>S11220290002</t>
  </si>
  <si>
    <t>D00262500009</t>
  </si>
  <si>
    <t>D00262600001</t>
  </si>
  <si>
    <t>G30645680002</t>
  </si>
  <si>
    <t>G30645680003</t>
  </si>
  <si>
    <t>G30647220001</t>
  </si>
  <si>
    <t>G30647200001</t>
  </si>
  <si>
    <t>G30647240001</t>
  </si>
  <si>
    <t>G30647230001</t>
  </si>
  <si>
    <t>G30647210001</t>
  </si>
  <si>
    <t>G30650180002</t>
  </si>
  <si>
    <t>G30648810001</t>
  </si>
  <si>
    <t>G30648820001</t>
  </si>
  <si>
    <t>G30648830001</t>
  </si>
  <si>
    <t>G30648900001</t>
  </si>
  <si>
    <t>G30648850001</t>
  </si>
  <si>
    <t>G30648860001</t>
  </si>
  <si>
    <t>G30648870001</t>
  </si>
  <si>
    <t>G30648880001</t>
  </si>
  <si>
    <t>G30648890001</t>
  </si>
  <si>
    <t>G30648800001</t>
  </si>
  <si>
    <t>G30648840001</t>
  </si>
  <si>
    <t>G30651730001</t>
  </si>
  <si>
    <t>G30651700001</t>
  </si>
  <si>
    <t>G30651710001</t>
  </si>
  <si>
    <t>G30651720001</t>
  </si>
  <si>
    <t>G30654970001</t>
  </si>
  <si>
    <t>D00262650007</t>
  </si>
  <si>
    <t>G30663490002</t>
  </si>
  <si>
    <t>G30663510001</t>
  </si>
  <si>
    <t>G30663520001</t>
  </si>
  <si>
    <t>G30668150002</t>
  </si>
  <si>
    <t>S11223230001</t>
  </si>
  <si>
    <t>D00262700008</t>
  </si>
  <si>
    <t>G30694230001</t>
  </si>
  <si>
    <t>S11227240001</t>
  </si>
  <si>
    <t>S11227240002</t>
  </si>
  <si>
    <t>D00262960001</t>
  </si>
  <si>
    <t>S11228990003</t>
  </si>
  <si>
    <t>S11229000003</t>
  </si>
  <si>
    <t>G30738140002</t>
  </si>
  <si>
    <t>D00263010014</t>
  </si>
  <si>
    <t>D00263050013</t>
  </si>
  <si>
    <t>D00263100013</t>
  </si>
  <si>
    <t>G30785850002</t>
  </si>
  <si>
    <t>G30785830002</t>
  </si>
  <si>
    <t>G30785840002</t>
  </si>
  <si>
    <t>mar</t>
  </si>
  <si>
    <t>Periodo 1-Enero-2025 al 31-Marzo-2025</t>
  </si>
  <si>
    <t>CORRESPONDIENTE AL PERIODO DE ENERO A ABRIL DE 2025</t>
  </si>
  <si>
    <t>ACTUALIZADO AL : 7 de mayo de 2025 Hrs. 14:05</t>
  </si>
  <si>
    <t>O22731960002</t>
  </si>
  <si>
    <t>O22732050002</t>
  </si>
  <si>
    <t>O22732070002</t>
  </si>
  <si>
    <t>O22732160002</t>
  </si>
  <si>
    <t>O22732990002</t>
  </si>
  <si>
    <t>O22733010002</t>
  </si>
  <si>
    <t>O22733280002</t>
  </si>
  <si>
    <t>O22733470002</t>
  </si>
  <si>
    <t>O22733480002</t>
  </si>
  <si>
    <t>O22733620002</t>
  </si>
  <si>
    <t>O22733720002</t>
  </si>
  <si>
    <t>B22731170002</t>
  </si>
  <si>
    <t>B22731180002</t>
  </si>
  <si>
    <t>B22731330002</t>
  </si>
  <si>
    <t>B22731830002</t>
  </si>
  <si>
    <t>B22731840002</t>
  </si>
  <si>
    <t>B22731860002</t>
  </si>
  <si>
    <t>B22732370002</t>
  </si>
  <si>
    <t>B22732390002</t>
  </si>
  <si>
    <t>J06317870002</t>
  </si>
  <si>
    <t>S11235890001</t>
  </si>
  <si>
    <t>G30835280004</t>
  </si>
  <si>
    <t>Q21965920002</t>
  </si>
  <si>
    <t>Q21966130002</t>
  </si>
  <si>
    <t>G30835290004</t>
  </si>
  <si>
    <t>G30835300004</t>
  </si>
  <si>
    <t>S11236030003</t>
  </si>
  <si>
    <t>S11236040003</t>
  </si>
  <si>
    <t>S11236080003</t>
  </si>
  <si>
    <t>S11236050003</t>
  </si>
  <si>
    <t>S11236060003</t>
  </si>
  <si>
    <t>S11236070003</t>
  </si>
  <si>
    <t>S11236090003</t>
  </si>
  <si>
    <t>S11236350003</t>
  </si>
  <si>
    <t>S11236460003</t>
  </si>
  <si>
    <t>S11236450003</t>
  </si>
  <si>
    <t>O22735630002</t>
  </si>
  <si>
    <t>O22736090002</t>
  </si>
  <si>
    <t>O22736120002</t>
  </si>
  <si>
    <t>O22736150002</t>
  </si>
  <si>
    <t>O22736560002</t>
  </si>
  <si>
    <t>O22736600002</t>
  </si>
  <si>
    <t>O22737010002</t>
  </si>
  <si>
    <t>O22737570002</t>
  </si>
  <si>
    <t>O22737880002</t>
  </si>
  <si>
    <t>O22737890002</t>
  </si>
  <si>
    <t>O22737900002</t>
  </si>
  <si>
    <t>O22737970002</t>
  </si>
  <si>
    <t>O22737980002</t>
  </si>
  <si>
    <t>O22738130002</t>
  </si>
  <si>
    <t>B22735830002</t>
  </si>
  <si>
    <t>B22736020002</t>
  </si>
  <si>
    <t>B22736170002</t>
  </si>
  <si>
    <t>B22736350002</t>
  </si>
  <si>
    <t>B22736450002</t>
  </si>
  <si>
    <t>B22736610002</t>
  </si>
  <si>
    <t>G30850330001</t>
  </si>
  <si>
    <t>Q21973530002</t>
  </si>
  <si>
    <t>S11236950003</t>
  </si>
  <si>
    <t>S11236960003</t>
  </si>
  <si>
    <t>S11236970003</t>
  </si>
  <si>
    <t>S11237030001</t>
  </si>
  <si>
    <t>S11237100003</t>
  </si>
  <si>
    <t>S11237040003</t>
  </si>
  <si>
    <t>S11237050003</t>
  </si>
  <si>
    <t>S11237080003</t>
  </si>
  <si>
    <t>S11237110003</t>
  </si>
  <si>
    <t>S11237140003</t>
  </si>
  <si>
    <t>S11237130002</t>
  </si>
  <si>
    <t>S11237250001</t>
  </si>
  <si>
    <t>O22740040002</t>
  </si>
  <si>
    <t>O22740500002</t>
  </si>
  <si>
    <t>O22740520002</t>
  </si>
  <si>
    <t>O22740740002</t>
  </si>
  <si>
    <t>O22740830002</t>
  </si>
  <si>
    <t>O22741090002</t>
  </si>
  <si>
    <t>O22741440002</t>
  </si>
  <si>
    <t>O22741480002</t>
  </si>
  <si>
    <t>O22741500002</t>
  </si>
  <si>
    <t>O22741520002</t>
  </si>
  <si>
    <t>O22741530002</t>
  </si>
  <si>
    <t>O22741540002</t>
  </si>
  <si>
    <t>O22741550002</t>
  </si>
  <si>
    <t>O22741560002</t>
  </si>
  <si>
    <t>O22741620002</t>
  </si>
  <si>
    <t>O22741570002</t>
  </si>
  <si>
    <t>O22741600002</t>
  </si>
  <si>
    <t>O22741610002</t>
  </si>
  <si>
    <t>O22741630002</t>
  </si>
  <si>
    <t>O22741640002</t>
  </si>
  <si>
    <t>O22741650002</t>
  </si>
  <si>
    <t>O22741660002</t>
  </si>
  <si>
    <t>O22741670002</t>
  </si>
  <si>
    <t>O22741690002</t>
  </si>
  <si>
    <t>O22741700002</t>
  </si>
  <si>
    <t>O22741710002</t>
  </si>
  <si>
    <t>O22741720002</t>
  </si>
  <si>
    <t>O22741730002</t>
  </si>
  <si>
    <t>O22741740002</t>
  </si>
  <si>
    <t>O22741760002</t>
  </si>
  <si>
    <t>O22742120002</t>
  </si>
  <si>
    <t>O22742510002</t>
  </si>
  <si>
    <t>O22742810002</t>
  </si>
  <si>
    <t>B22739880002</t>
  </si>
  <si>
    <t>B22739900002</t>
  </si>
  <si>
    <t>B22739910002</t>
  </si>
  <si>
    <t>B22739940002</t>
  </si>
  <si>
    <t>B22739980002</t>
  </si>
  <si>
    <t>B22739990002</t>
  </si>
  <si>
    <t>B22740010002</t>
  </si>
  <si>
    <t>B22740020002</t>
  </si>
  <si>
    <t>B22740030002</t>
  </si>
  <si>
    <t>B22740050002</t>
  </si>
  <si>
    <t>B22740060002</t>
  </si>
  <si>
    <t>B22740070002</t>
  </si>
  <si>
    <t>B22740100002</t>
  </si>
  <si>
    <t>B22740110002</t>
  </si>
  <si>
    <t>B22740130002</t>
  </si>
  <si>
    <t>B22740150002</t>
  </si>
  <si>
    <t>B22740160002</t>
  </si>
  <si>
    <t>B22740170002</t>
  </si>
  <si>
    <t>B22740190002</t>
  </si>
  <si>
    <t>B22740200002</t>
  </si>
  <si>
    <t>B22740220002</t>
  </si>
  <si>
    <t>B22740230002</t>
  </si>
  <si>
    <t>B22740240002</t>
  </si>
  <si>
    <t>B22740260002</t>
  </si>
  <si>
    <t>B22740290002</t>
  </si>
  <si>
    <t>B22740310002</t>
  </si>
  <si>
    <t>B22740340002</t>
  </si>
  <si>
    <t>B22740350002</t>
  </si>
  <si>
    <t>B22740370002</t>
  </si>
  <si>
    <t>B22740380002</t>
  </si>
  <si>
    <t>B22740420002</t>
  </si>
  <si>
    <t>B22740430002</t>
  </si>
  <si>
    <t>B22740470002</t>
  </si>
  <si>
    <t>B22740490002</t>
  </si>
  <si>
    <t>B22740930002</t>
  </si>
  <si>
    <t>B22740940002</t>
  </si>
  <si>
    <t>B22741190002</t>
  </si>
  <si>
    <t>B22741210002</t>
  </si>
  <si>
    <t>G30868860001</t>
  </si>
  <si>
    <t>G30868860004</t>
  </si>
  <si>
    <t>Q21986120002</t>
  </si>
  <si>
    <t>S11238020002</t>
  </si>
  <si>
    <t>S11238050003</t>
  </si>
  <si>
    <t>S11238030003</t>
  </si>
  <si>
    <t>O22745040002</t>
  </si>
  <si>
    <t>O22744800002</t>
  </si>
  <si>
    <t>O22745970002</t>
  </si>
  <si>
    <t>O22746290002</t>
  </si>
  <si>
    <t>O22746310002</t>
  </si>
  <si>
    <t>O22746330002</t>
  </si>
  <si>
    <t>O22746360002</t>
  </si>
  <si>
    <t>O22746380002</t>
  </si>
  <si>
    <t>O22746390002</t>
  </si>
  <si>
    <t>O22746400002</t>
  </si>
  <si>
    <t>O22746430002</t>
  </si>
  <si>
    <t>O22746440002</t>
  </si>
  <si>
    <t>O22746450002</t>
  </si>
  <si>
    <t>O22746680002</t>
  </si>
  <si>
    <t>O22746980002</t>
  </si>
  <si>
    <t>O22746990002</t>
  </si>
  <si>
    <t>O22747070002</t>
  </si>
  <si>
    <t>O22747280002</t>
  </si>
  <si>
    <t>B22745010002</t>
  </si>
  <si>
    <t>B22745180002</t>
  </si>
  <si>
    <t>B22745320002</t>
  </si>
  <si>
    <t>B22745420002</t>
  </si>
  <si>
    <t>G30883320003</t>
  </si>
  <si>
    <t>Q21993330002</t>
  </si>
  <si>
    <t>Q21993360002</t>
  </si>
  <si>
    <t>Q21993370002</t>
  </si>
  <si>
    <t>Q21993380002</t>
  </si>
  <si>
    <t>G30887000001</t>
  </si>
  <si>
    <t>G30887020001</t>
  </si>
  <si>
    <t>G30888520001</t>
  </si>
  <si>
    <t>S11238430002</t>
  </si>
  <si>
    <t>S11238380001</t>
  </si>
  <si>
    <t>S11238340001</t>
  </si>
  <si>
    <t>S11238430003</t>
  </si>
  <si>
    <t>S11238490003</t>
  </si>
  <si>
    <t>S11238550003</t>
  </si>
  <si>
    <t>S11238560001</t>
  </si>
  <si>
    <t>S11238680004</t>
  </si>
  <si>
    <t>S11238680001</t>
  </si>
  <si>
    <t>S11238670004</t>
  </si>
  <si>
    <t>S11238670001</t>
  </si>
  <si>
    <t>S11238660004</t>
  </si>
  <si>
    <t>S11238660001</t>
  </si>
  <si>
    <t>O22749380002</t>
  </si>
  <si>
    <t>O22749860002</t>
  </si>
  <si>
    <t>O22750350002</t>
  </si>
  <si>
    <t>O22750690002</t>
  </si>
  <si>
    <t>O22750780002</t>
  </si>
  <si>
    <t>O22750830002</t>
  </si>
  <si>
    <t>O22751570002</t>
  </si>
  <si>
    <t>O22751830002</t>
  </si>
  <si>
    <t>O22751900002</t>
  </si>
  <si>
    <t>O22752000002</t>
  </si>
  <si>
    <t>O22752110002</t>
  </si>
  <si>
    <t>O22752160002</t>
  </si>
  <si>
    <t>O22752190002</t>
  </si>
  <si>
    <t>O22752210002</t>
  </si>
  <si>
    <t>B22749560002</t>
  </si>
  <si>
    <t>B22749580002</t>
  </si>
  <si>
    <t>B22749600002</t>
  </si>
  <si>
    <t>B22749620002</t>
  </si>
  <si>
    <t>B22749630002</t>
  </si>
  <si>
    <t>B22749650002</t>
  </si>
  <si>
    <t>B22749660002</t>
  </si>
  <si>
    <t>B22749670002</t>
  </si>
  <si>
    <t>B22749700002</t>
  </si>
  <si>
    <t>B22749710002</t>
  </si>
  <si>
    <t>B22749730002</t>
  </si>
  <si>
    <t>B22749740002</t>
  </si>
  <si>
    <t>B22749760002</t>
  </si>
  <si>
    <t>B22749780002</t>
  </si>
  <si>
    <t>B22749810002</t>
  </si>
  <si>
    <t>B22749830002</t>
  </si>
  <si>
    <t>B22750310002</t>
  </si>
  <si>
    <t>B22749850002</t>
  </si>
  <si>
    <t>B22750090002</t>
  </si>
  <si>
    <t>B22750100002</t>
  </si>
  <si>
    <t>B22750770002</t>
  </si>
  <si>
    <t>G30901080004</t>
  </si>
  <si>
    <t>G30902670004</t>
  </si>
  <si>
    <t>G30902690004</t>
  </si>
  <si>
    <t>G30902730004</t>
  </si>
  <si>
    <t>G30902720004</t>
  </si>
  <si>
    <t>G30902710004</t>
  </si>
  <si>
    <t>G30902740004</t>
  </si>
  <si>
    <t>G30902750004</t>
  </si>
  <si>
    <t>G30902760004</t>
  </si>
  <si>
    <t>G30902770004</t>
  </si>
  <si>
    <t>G30902780004</t>
  </si>
  <si>
    <t>G30904750002</t>
  </si>
  <si>
    <t>G30904770002</t>
  </si>
  <si>
    <t>Q21999750002</t>
  </si>
  <si>
    <t>Q22000950002</t>
  </si>
  <si>
    <t>G30904410004</t>
  </si>
  <si>
    <t>G30904420004</t>
  </si>
  <si>
    <t>G30904430004</t>
  </si>
  <si>
    <t>G30904440004</t>
  </si>
  <si>
    <t>G30904450004</t>
  </si>
  <si>
    <t>G30904460004</t>
  </si>
  <si>
    <t>G30904470004</t>
  </si>
  <si>
    <t>G30904480004</t>
  </si>
  <si>
    <t>G30904490004</t>
  </si>
  <si>
    <t>G30904530004</t>
  </si>
  <si>
    <t>G30904540004</t>
  </si>
  <si>
    <t>G30904550004</t>
  </si>
  <si>
    <t>G30904560004</t>
  </si>
  <si>
    <t>G30904570004</t>
  </si>
  <si>
    <t>G30904580071</t>
  </si>
  <si>
    <t>G30904590004</t>
  </si>
  <si>
    <t>G30904630006</t>
  </si>
  <si>
    <t>G30904600003</t>
  </si>
  <si>
    <t>G30904610006</t>
  </si>
  <si>
    <t>G30904620008</t>
  </si>
  <si>
    <t>G30904640007</t>
  </si>
  <si>
    <t>G30904650026</t>
  </si>
  <si>
    <t>G30904660072</t>
  </si>
  <si>
    <t>G30904680004</t>
  </si>
  <si>
    <t>G30904700004</t>
  </si>
  <si>
    <t>G30904760001</t>
  </si>
  <si>
    <t>G30904780001</t>
  </si>
  <si>
    <t>Q22001130002</t>
  </si>
  <si>
    <t>G30906120003</t>
  </si>
  <si>
    <t>G30909390002</t>
  </si>
  <si>
    <t>G30909400002</t>
  </si>
  <si>
    <t>G30909410002</t>
  </si>
  <si>
    <t>J06327560002</t>
  </si>
  <si>
    <t>G30907590002</t>
  </si>
  <si>
    <t>G30907600001</t>
  </si>
  <si>
    <t>S11239580003</t>
  </si>
  <si>
    <t>S11239610003</t>
  </si>
  <si>
    <t>S11239570001</t>
  </si>
  <si>
    <t>S11239540001</t>
  </si>
  <si>
    <t>O22754620002</t>
  </si>
  <si>
    <t>O22754630002</t>
  </si>
  <si>
    <t>O22754690002</t>
  </si>
  <si>
    <t>O22754710002</t>
  </si>
  <si>
    <t>O22754960002</t>
  </si>
  <si>
    <t>O22755050002</t>
  </si>
  <si>
    <t>O22755290002</t>
  </si>
  <si>
    <t>O22755300002</t>
  </si>
  <si>
    <t>O22755350002</t>
  </si>
  <si>
    <t>O22755360002</t>
  </si>
  <si>
    <t>O22755390002</t>
  </si>
  <si>
    <t>O22755670002</t>
  </si>
  <si>
    <t>O22755630002</t>
  </si>
  <si>
    <t>O22755720002</t>
  </si>
  <si>
    <t>O22755740002</t>
  </si>
  <si>
    <t>O22755860002</t>
  </si>
  <si>
    <t>O22755920002</t>
  </si>
  <si>
    <t>O22755980002</t>
  </si>
  <si>
    <t>O22756000002</t>
  </si>
  <si>
    <t>O22756010002</t>
  </si>
  <si>
    <t>O22756050002</t>
  </si>
  <si>
    <t>O22756210002</t>
  </si>
  <si>
    <t>O22756250002</t>
  </si>
  <si>
    <t>O22756260002</t>
  </si>
  <si>
    <t>O22756730002</t>
  </si>
  <si>
    <t>O22756390002</t>
  </si>
  <si>
    <t>O22756410002</t>
  </si>
  <si>
    <t>B22753940002</t>
  </si>
  <si>
    <t>B22753970002</t>
  </si>
  <si>
    <t>B22754080002</t>
  </si>
  <si>
    <t>B22754090002</t>
  </si>
  <si>
    <t>B22754100002</t>
  </si>
  <si>
    <t>B22754120002</t>
  </si>
  <si>
    <t>B22754130002</t>
  </si>
  <si>
    <t>B22754150002</t>
  </si>
  <si>
    <t>B22754200002</t>
  </si>
  <si>
    <t>B22754170002</t>
  </si>
  <si>
    <t>B22754180002</t>
  </si>
  <si>
    <t>B22754190002</t>
  </si>
  <si>
    <t>B22754220002</t>
  </si>
  <si>
    <t>B22754230002</t>
  </si>
  <si>
    <t>B22754250002</t>
  </si>
  <si>
    <t>B22754260002</t>
  </si>
  <si>
    <t>B22754270002</t>
  </si>
  <si>
    <t>B22754280002</t>
  </si>
  <si>
    <t>B22754290002</t>
  </si>
  <si>
    <t>B22754300002</t>
  </si>
  <si>
    <t>B22754320002</t>
  </si>
  <si>
    <t>B22754340002</t>
  </si>
  <si>
    <t>B22754360002</t>
  </si>
  <si>
    <t>B22754380002</t>
  </si>
  <si>
    <t>B22754390002</t>
  </si>
  <si>
    <t>B22754470002</t>
  </si>
  <si>
    <t>B22754410002</t>
  </si>
  <si>
    <t>B22754440002</t>
  </si>
  <si>
    <t>B22754450002</t>
  </si>
  <si>
    <t>B22754480002</t>
  </si>
  <si>
    <t>B22754490002</t>
  </si>
  <si>
    <t>B22754510002</t>
  </si>
  <si>
    <t>B22754530002</t>
  </si>
  <si>
    <t>B22754570002</t>
  </si>
  <si>
    <t>B22754590002</t>
  </si>
  <si>
    <t>B22754600002</t>
  </si>
  <si>
    <t>B22754610002</t>
  </si>
  <si>
    <t>B22754640002</t>
  </si>
  <si>
    <t>B22754670002</t>
  </si>
  <si>
    <t>B22754700002</t>
  </si>
  <si>
    <t>B22754720002</t>
  </si>
  <si>
    <t>B22754740002</t>
  </si>
  <si>
    <t>B22754760002</t>
  </si>
  <si>
    <t>B22754800002</t>
  </si>
  <si>
    <t>B22754830002</t>
  </si>
  <si>
    <t>B22754900002</t>
  </si>
  <si>
    <t>B22754840002</t>
  </si>
  <si>
    <t>B22754860002</t>
  </si>
  <si>
    <t>B22754880002</t>
  </si>
  <si>
    <t>B22755040002</t>
  </si>
  <si>
    <t>B22755060002</t>
  </si>
  <si>
    <t>B22755070002</t>
  </si>
  <si>
    <t>Q22004350002</t>
  </si>
  <si>
    <t>Q22004380002</t>
  </si>
  <si>
    <t>G30921210003</t>
  </si>
  <si>
    <t>G30921220003</t>
  </si>
  <si>
    <t>G30921230003</t>
  </si>
  <si>
    <t>G30923120002</t>
  </si>
  <si>
    <t>G30921310004</t>
  </si>
  <si>
    <t>G30921320004</t>
  </si>
  <si>
    <t>G30921330004</t>
  </si>
  <si>
    <t>G30921340004</t>
  </si>
  <si>
    <t>G30921350004</t>
  </si>
  <si>
    <t>G30921360004</t>
  </si>
  <si>
    <t>G30921380004</t>
  </si>
  <si>
    <t>G30921390004</t>
  </si>
  <si>
    <t>G30921410004</t>
  </si>
  <si>
    <t>G30921400004</t>
  </si>
  <si>
    <t>G30921420004</t>
  </si>
  <si>
    <t>G30923140002</t>
  </si>
  <si>
    <t>G30923220002</t>
  </si>
  <si>
    <t>G30923230002</t>
  </si>
  <si>
    <t>G30923240002</t>
  </si>
  <si>
    <t>G30923290002</t>
  </si>
  <si>
    <t>G30926630002</t>
  </si>
  <si>
    <t>G30926650002</t>
  </si>
  <si>
    <t>G30926710002</t>
  </si>
  <si>
    <t>G30926720002</t>
  </si>
  <si>
    <t>G30926760002</t>
  </si>
  <si>
    <t>G30926730002</t>
  </si>
  <si>
    <t>G30926740002</t>
  </si>
  <si>
    <t>G30926750002</t>
  </si>
  <si>
    <t>G30926770002</t>
  </si>
  <si>
    <t>G30926780002</t>
  </si>
  <si>
    <t>G30926790002</t>
  </si>
  <si>
    <t>G30926800002</t>
  </si>
  <si>
    <t>S11240670002</t>
  </si>
  <si>
    <t>S11240650001</t>
  </si>
  <si>
    <t>G30926640001</t>
  </si>
  <si>
    <t>G30926660001</t>
  </si>
  <si>
    <t>O22758910002</t>
  </si>
  <si>
    <t>O22758950002</t>
  </si>
  <si>
    <t>O22759260002</t>
  </si>
  <si>
    <t>O22759320002</t>
  </si>
  <si>
    <t>O22759360002</t>
  </si>
  <si>
    <t>O22759710002</t>
  </si>
  <si>
    <t>O22759790002</t>
  </si>
  <si>
    <t>O22759810002</t>
  </si>
  <si>
    <t>O22759840002</t>
  </si>
  <si>
    <t>O22759850002</t>
  </si>
  <si>
    <t>O22760120002</t>
  </si>
  <si>
    <t>O22760410002</t>
  </si>
  <si>
    <t>O22760430002</t>
  </si>
  <si>
    <t>O22760560002</t>
  </si>
  <si>
    <t>O22760570002</t>
  </si>
  <si>
    <t>O22760760002</t>
  </si>
  <si>
    <t>O22760800002</t>
  </si>
  <si>
    <t>O22760850002</t>
  </si>
  <si>
    <t>O22760860002</t>
  </si>
  <si>
    <t>O22760870002</t>
  </si>
  <si>
    <t>O22760890002</t>
  </si>
  <si>
    <t>O22760900002</t>
  </si>
  <si>
    <t>O22760910002</t>
  </si>
  <si>
    <t>O22760920002</t>
  </si>
  <si>
    <t>O22760970002</t>
  </si>
  <si>
    <t>O22760990002</t>
  </si>
  <si>
    <t>O22761000002</t>
  </si>
  <si>
    <t>B22758660002</t>
  </si>
  <si>
    <t>B22758670002</t>
  </si>
  <si>
    <t>B22758680002</t>
  </si>
  <si>
    <t>B22758690002</t>
  </si>
  <si>
    <t>B22758700002</t>
  </si>
  <si>
    <t>B22758730002</t>
  </si>
  <si>
    <t>B22758900002</t>
  </si>
  <si>
    <t>B22758920002</t>
  </si>
  <si>
    <t>B22759390002</t>
  </si>
  <si>
    <t>B22759250002</t>
  </si>
  <si>
    <t>B22759370002</t>
  </si>
  <si>
    <t>B22759380002</t>
  </si>
  <si>
    <t>B22759400002</t>
  </si>
  <si>
    <t>B22759410002</t>
  </si>
  <si>
    <t>B22759600002</t>
  </si>
  <si>
    <t>B22759630002</t>
  </si>
  <si>
    <t>B22759640002</t>
  </si>
  <si>
    <t>B22759670002</t>
  </si>
  <si>
    <t>B22759690002</t>
  </si>
  <si>
    <t>B22759720002</t>
  </si>
  <si>
    <t>B22759750002</t>
  </si>
  <si>
    <t>B22759870002</t>
  </si>
  <si>
    <t>O22761030002</t>
  </si>
  <si>
    <t>J06329820002</t>
  </si>
  <si>
    <t>J06329830002</t>
  </si>
  <si>
    <t>G30939340001</t>
  </si>
  <si>
    <t>Q22017760002</t>
  </si>
  <si>
    <t>Q22017810002</t>
  </si>
  <si>
    <t>Q22017780002</t>
  </si>
  <si>
    <t>Q22017790002</t>
  </si>
  <si>
    <t>Q22017800002</t>
  </si>
  <si>
    <t>Q22017820002</t>
  </si>
  <si>
    <t>Q22018070002</t>
  </si>
  <si>
    <t>G30942350002</t>
  </si>
  <si>
    <t>G30942360001</t>
  </si>
  <si>
    <t>S11241250003</t>
  </si>
  <si>
    <t>S11241260001</t>
  </si>
  <si>
    <t>G30944160002</t>
  </si>
  <si>
    <t>S11241370003</t>
  </si>
  <si>
    <t>S11241400003</t>
  </si>
  <si>
    <t>G30944170001</t>
  </si>
  <si>
    <t>O22762700002</t>
  </si>
  <si>
    <t>O22762710002</t>
  </si>
  <si>
    <t>O22762730002</t>
  </si>
  <si>
    <t>O22762770002</t>
  </si>
  <si>
    <t>O22763340002</t>
  </si>
  <si>
    <t>O22763480002</t>
  </si>
  <si>
    <t>O22763660002</t>
  </si>
  <si>
    <t>O22763720002</t>
  </si>
  <si>
    <t>O22763960002</t>
  </si>
  <si>
    <t>O22763970002</t>
  </si>
  <si>
    <t>O22764250002</t>
  </si>
  <si>
    <t>O22764300002</t>
  </si>
  <si>
    <t>B22763470002</t>
  </si>
  <si>
    <t>B22763370002</t>
  </si>
  <si>
    <t>B22763400002</t>
  </si>
  <si>
    <t>B22763410002</t>
  </si>
  <si>
    <t>Q22022760002</t>
  </si>
  <si>
    <t>F0024356</t>
  </si>
  <si>
    <t>G30958140001</t>
  </si>
  <si>
    <t>S11241750003</t>
  </si>
  <si>
    <t>S11241810003</t>
  </si>
  <si>
    <t>S11241900001</t>
  </si>
  <si>
    <t>F0024375</t>
  </si>
  <si>
    <t>O22765830002</t>
  </si>
  <si>
    <t>O22766280002</t>
  </si>
  <si>
    <t>O22766310002</t>
  </si>
  <si>
    <t>O22766370002</t>
  </si>
  <si>
    <t>O22767310002</t>
  </si>
  <si>
    <t>O22767550002</t>
  </si>
  <si>
    <t>O22767590002</t>
  </si>
  <si>
    <t>O22767680002</t>
  </si>
  <si>
    <t>O22767840002</t>
  </si>
  <si>
    <t>O22767860002</t>
  </si>
  <si>
    <t>O22767870002</t>
  </si>
  <si>
    <t>O22767910002</t>
  </si>
  <si>
    <t>B22765870002</t>
  </si>
  <si>
    <t>B22766060002</t>
  </si>
  <si>
    <t>B22766440002</t>
  </si>
  <si>
    <t>B22766450002</t>
  </si>
  <si>
    <t>B22766470002</t>
  </si>
  <si>
    <t>B22766730002</t>
  </si>
  <si>
    <t>B22766760002</t>
  </si>
  <si>
    <t>B22766780002</t>
  </si>
  <si>
    <t>B22766800002</t>
  </si>
  <si>
    <t>B22766810002</t>
  </si>
  <si>
    <t>B22766830002</t>
  </si>
  <si>
    <t>B22766860002</t>
  </si>
  <si>
    <t>B22766880002</t>
  </si>
  <si>
    <t>Q22030590002</t>
  </si>
  <si>
    <t>Q22030600002</t>
  </si>
  <si>
    <t>Q22032620002</t>
  </si>
  <si>
    <t>Q22032650002</t>
  </si>
  <si>
    <t>S11242450001</t>
  </si>
  <si>
    <t>F0024420</t>
  </si>
  <si>
    <t>O22769680002</t>
  </si>
  <si>
    <t>O22769950002</t>
  </si>
  <si>
    <t>O22770110002</t>
  </si>
  <si>
    <t>O22770130002</t>
  </si>
  <si>
    <t>O22770560002</t>
  </si>
  <si>
    <t>O22770670002</t>
  </si>
  <si>
    <t>O22770730002</t>
  </si>
  <si>
    <t>O22770790002</t>
  </si>
  <si>
    <t>O22770870002</t>
  </si>
  <si>
    <t>O22771080002</t>
  </si>
  <si>
    <t>O22771090002</t>
  </si>
  <si>
    <t>O22771220002</t>
  </si>
  <si>
    <t>O22771230002</t>
  </si>
  <si>
    <t>O22771270002</t>
  </si>
  <si>
    <t>O22771300002</t>
  </si>
  <si>
    <t>O22771400002</t>
  </si>
  <si>
    <t>O22771520002</t>
  </si>
  <si>
    <t>O22771610002</t>
  </si>
  <si>
    <t>O22771640002</t>
  </si>
  <si>
    <t>O22771700002</t>
  </si>
  <si>
    <t>O22772130002</t>
  </si>
  <si>
    <t>O22772450002</t>
  </si>
  <si>
    <t>O22772160002</t>
  </si>
  <si>
    <t>O22772170002</t>
  </si>
  <si>
    <t>O22772440002</t>
  </si>
  <si>
    <t>O22772470002</t>
  </si>
  <si>
    <t>B22770190002</t>
  </si>
  <si>
    <t>B22770210002</t>
  </si>
  <si>
    <t>B22770610002</t>
  </si>
  <si>
    <t>B22770780002</t>
  </si>
  <si>
    <t>B22770840002</t>
  </si>
  <si>
    <t>B22770850002</t>
  </si>
  <si>
    <t>G30992100002</t>
  </si>
  <si>
    <t>G30992120002</t>
  </si>
  <si>
    <t>G30992110001</t>
  </si>
  <si>
    <t>G30992130001</t>
  </si>
  <si>
    <t>Q22039540002</t>
  </si>
  <si>
    <t>G30995600002</t>
  </si>
  <si>
    <t>G30995500001</t>
  </si>
  <si>
    <t>G30995520001</t>
  </si>
  <si>
    <t>Q22040740002</t>
  </si>
  <si>
    <t>Q22041640002</t>
  </si>
  <si>
    <t>Q22041650002</t>
  </si>
  <si>
    <t>Q22041730002</t>
  </si>
  <si>
    <t>G30998600001</t>
  </si>
  <si>
    <t>F0024443</t>
  </si>
  <si>
    <t>S11243080003</t>
  </si>
  <si>
    <t>S11243180002</t>
  </si>
  <si>
    <t>S11243090003</t>
  </si>
  <si>
    <t>O22774500002</t>
  </si>
  <si>
    <t>O22774670002</t>
  </si>
  <si>
    <t>O22774750002</t>
  </si>
  <si>
    <t>O22774760002</t>
  </si>
  <si>
    <t>O22775130002</t>
  </si>
  <si>
    <t>O22775220002</t>
  </si>
  <si>
    <t>O22775240002</t>
  </si>
  <si>
    <t>O22775510002</t>
  </si>
  <si>
    <t>O22775630002</t>
  </si>
  <si>
    <t>O22776050002</t>
  </si>
  <si>
    <t>O22775680002</t>
  </si>
  <si>
    <t>O22775900002</t>
  </si>
  <si>
    <t>O22775920002</t>
  </si>
  <si>
    <t>O22776120002</t>
  </si>
  <si>
    <t>O22776330002</t>
  </si>
  <si>
    <t>O22776370002</t>
  </si>
  <si>
    <t>O22776380002</t>
  </si>
  <si>
    <t>O22776410002</t>
  </si>
  <si>
    <t>O22776420002</t>
  </si>
  <si>
    <t>O22776440002</t>
  </si>
  <si>
    <t>O22776460002</t>
  </si>
  <si>
    <t>O22776470002</t>
  </si>
  <si>
    <t>O22776500002</t>
  </si>
  <si>
    <t>O22776510002</t>
  </si>
  <si>
    <t>O22776540002</t>
  </si>
  <si>
    <t>O22776560002</t>
  </si>
  <si>
    <t>O22776570002</t>
  </si>
  <si>
    <t>O22776590002</t>
  </si>
  <si>
    <t>O22776600002</t>
  </si>
  <si>
    <t>O22776610002</t>
  </si>
  <si>
    <t>O22776630002</t>
  </si>
  <si>
    <t>O22776790002</t>
  </si>
  <si>
    <t>O22777190002</t>
  </si>
  <si>
    <t>O22776960002</t>
  </si>
  <si>
    <t>O22777090002</t>
  </si>
  <si>
    <t>O22777120002</t>
  </si>
  <si>
    <t>O22777260002</t>
  </si>
  <si>
    <t>O22777280002</t>
  </si>
  <si>
    <t>O22777300002</t>
  </si>
  <si>
    <t>O22777320002</t>
  </si>
  <si>
    <t>O22777330002</t>
  </si>
  <si>
    <t>O22777340002</t>
  </si>
  <si>
    <t>B22774640002</t>
  </si>
  <si>
    <t>B22774870002</t>
  </si>
  <si>
    <t>B22774880002</t>
  </si>
  <si>
    <t>B22774900002</t>
  </si>
  <si>
    <t>B22774910002</t>
  </si>
  <si>
    <t>B22774930002</t>
  </si>
  <si>
    <t>B22774940002</t>
  </si>
  <si>
    <t>B22774950002</t>
  </si>
  <si>
    <t>B22774980002</t>
  </si>
  <si>
    <t>B22774990002</t>
  </si>
  <si>
    <t>B22775000002</t>
  </si>
  <si>
    <t>B22775030002</t>
  </si>
  <si>
    <t>B22775040002</t>
  </si>
  <si>
    <t>B22775140002</t>
  </si>
  <si>
    <t>B22775090002</t>
  </si>
  <si>
    <t>B22775100002</t>
  </si>
  <si>
    <t>B22775110002</t>
  </si>
  <si>
    <t>B22775150002</t>
  </si>
  <si>
    <t>B22775170002</t>
  </si>
  <si>
    <t>B22775190002</t>
  </si>
  <si>
    <t>B22775210002</t>
  </si>
  <si>
    <t>B22775230002</t>
  </si>
  <si>
    <t>B22775250002</t>
  </si>
  <si>
    <t>B22775270002</t>
  </si>
  <si>
    <t>B22775290002</t>
  </si>
  <si>
    <t>B22775300002</t>
  </si>
  <si>
    <t>B22775320002</t>
  </si>
  <si>
    <t>B22775330002</t>
  </si>
  <si>
    <t>B22775340002</t>
  </si>
  <si>
    <t>B22775350002</t>
  </si>
  <si>
    <t>B22775360002</t>
  </si>
  <si>
    <t>B22775480002</t>
  </si>
  <si>
    <t>B22775560002</t>
  </si>
  <si>
    <t>B22775610002</t>
  </si>
  <si>
    <t>B22775570002</t>
  </si>
  <si>
    <t>B22775590002</t>
  </si>
  <si>
    <t>B22775600002</t>
  </si>
  <si>
    <t>B22775620002</t>
  </si>
  <si>
    <t>B22775640002</t>
  </si>
  <si>
    <t>B22775670002</t>
  </si>
  <si>
    <t>B22775700002</t>
  </si>
  <si>
    <t>B22775710002</t>
  </si>
  <si>
    <t>B22775740002</t>
  </si>
  <si>
    <t>B22775790002</t>
  </si>
  <si>
    <t>B22775950002</t>
  </si>
  <si>
    <t>G31010580003</t>
  </si>
  <si>
    <t>G31013790001</t>
  </si>
  <si>
    <t>G31015170003</t>
  </si>
  <si>
    <t>S11244120003</t>
  </si>
  <si>
    <t>S11244670001</t>
  </si>
  <si>
    <t>S11244680001</t>
  </si>
  <si>
    <t>F0024473</t>
  </si>
  <si>
    <t>G31019080003</t>
  </si>
  <si>
    <t>G31019750003</t>
  </si>
  <si>
    <t>G31019570003</t>
  </si>
  <si>
    <t>G31019650003</t>
  </si>
  <si>
    <t>G31019660003</t>
  </si>
  <si>
    <t>G31019670003</t>
  </si>
  <si>
    <t>G31019680003</t>
  </si>
  <si>
    <t>G31019690003</t>
  </si>
  <si>
    <t>G31019700003</t>
  </si>
  <si>
    <t>G31019710003</t>
  </si>
  <si>
    <t>G31019720003</t>
  </si>
  <si>
    <t>G31019730003</t>
  </si>
  <si>
    <t>G31019740003</t>
  </si>
  <si>
    <t>G31019090003</t>
  </si>
  <si>
    <t>G31019770003</t>
  </si>
  <si>
    <t>G31019780003</t>
  </si>
  <si>
    <t>G31019820003</t>
  </si>
  <si>
    <t>G31019790003</t>
  </si>
  <si>
    <t>G31019800003</t>
  </si>
  <si>
    <t>G31019810003</t>
  </si>
  <si>
    <t>G31019830003</t>
  </si>
  <si>
    <t>G31019760003</t>
  </si>
  <si>
    <t>L00053030001</t>
  </si>
  <si>
    <t>O22779380002</t>
  </si>
  <si>
    <t>O22779360002</t>
  </si>
  <si>
    <t>O22779400002</t>
  </si>
  <si>
    <t>O22779430002</t>
  </si>
  <si>
    <t>O22779440002</t>
  </si>
  <si>
    <t>O22779450002</t>
  </si>
  <si>
    <t>O22779460002</t>
  </si>
  <si>
    <t>O22779490002</t>
  </si>
  <si>
    <t>O22779500002</t>
  </si>
  <si>
    <t>O22779520002</t>
  </si>
  <si>
    <t>O22779530002</t>
  </si>
  <si>
    <t>O22779540002</t>
  </si>
  <si>
    <t>O22779550002</t>
  </si>
  <si>
    <t>O22779560002</t>
  </si>
  <si>
    <t>O22779570002</t>
  </si>
  <si>
    <t>O22779580002</t>
  </si>
  <si>
    <t>O22779600002</t>
  </si>
  <si>
    <t>O22779610002</t>
  </si>
  <si>
    <t>O22779620002</t>
  </si>
  <si>
    <t>O22779630002</t>
  </si>
  <si>
    <t>O22779650002</t>
  </si>
  <si>
    <t>O22779660002</t>
  </si>
  <si>
    <t>O22779820002</t>
  </si>
  <si>
    <t>O22779840002</t>
  </si>
  <si>
    <t>O22779850002</t>
  </si>
  <si>
    <t>O22779870002</t>
  </si>
  <si>
    <t>O22780010002</t>
  </si>
  <si>
    <t>O22780020002</t>
  </si>
  <si>
    <t>O22780030002</t>
  </si>
  <si>
    <t>O22780050002</t>
  </si>
  <si>
    <t>O22780060002</t>
  </si>
  <si>
    <t>O22780090002</t>
  </si>
  <si>
    <t>O22780700002</t>
  </si>
  <si>
    <t>O22781180002</t>
  </si>
  <si>
    <t>O22781540002</t>
  </si>
  <si>
    <t>O22782090002</t>
  </si>
  <si>
    <t>O22782600002</t>
  </si>
  <si>
    <t>O22782470002</t>
  </si>
  <si>
    <t>B22779730002</t>
  </si>
  <si>
    <t>B22779770002</t>
  </si>
  <si>
    <t>B22780070002</t>
  </si>
  <si>
    <t>B22780100002</t>
  </si>
  <si>
    <t>B22780110002</t>
  </si>
  <si>
    <t>B22780140002</t>
  </si>
  <si>
    <t>B22780160002</t>
  </si>
  <si>
    <t>B22780260002</t>
  </si>
  <si>
    <t>B22780170002</t>
  </si>
  <si>
    <t>B22780210002</t>
  </si>
  <si>
    <t>B22780230002</t>
  </si>
  <si>
    <t>B22780290002</t>
  </si>
  <si>
    <t>B22780310002</t>
  </si>
  <si>
    <t>B22780320002</t>
  </si>
  <si>
    <t>B22780360002</t>
  </si>
  <si>
    <t>B22780370002</t>
  </si>
  <si>
    <t>B22780380002</t>
  </si>
  <si>
    <t>B22780390002</t>
  </si>
  <si>
    <t>B22780410002</t>
  </si>
  <si>
    <t>B22780440002</t>
  </si>
  <si>
    <t>B22780460002</t>
  </si>
  <si>
    <t>B22780480002</t>
  </si>
  <si>
    <t>B22780490002</t>
  </si>
  <si>
    <t>B22780520002</t>
  </si>
  <si>
    <t>B22780610002</t>
  </si>
  <si>
    <t>B22780530002</t>
  </si>
  <si>
    <t>B22780570002</t>
  </si>
  <si>
    <t>B22780590002</t>
  </si>
  <si>
    <t>B22780630002</t>
  </si>
  <si>
    <t>B22780640002</t>
  </si>
  <si>
    <t>B22780650002</t>
  </si>
  <si>
    <t>B22780680002</t>
  </si>
  <si>
    <t>B22780730002</t>
  </si>
  <si>
    <t>B22780750002</t>
  </si>
  <si>
    <t>B22780940002</t>
  </si>
  <si>
    <t>B22780970002</t>
  </si>
  <si>
    <t>B22781020002</t>
  </si>
  <si>
    <t>J06337320002</t>
  </si>
  <si>
    <t>J06337330002</t>
  </si>
  <si>
    <t>G31023040001</t>
  </si>
  <si>
    <t>G31023060001</t>
  </si>
  <si>
    <t>G31031480001</t>
  </si>
  <si>
    <t>G31033430002</t>
  </si>
  <si>
    <t>S11245210001</t>
  </si>
  <si>
    <t>G31033440001</t>
  </si>
  <si>
    <t>G31035390002</t>
  </si>
  <si>
    <t>S11245490001</t>
  </si>
  <si>
    <t>S11245510001</t>
  </si>
  <si>
    <t>S11245630001</t>
  </si>
  <si>
    <t>F0024497</t>
  </si>
  <si>
    <t>G31037670003</t>
  </si>
  <si>
    <t>G31037660003</t>
  </si>
  <si>
    <t>O22784660002</t>
  </si>
  <si>
    <t>O22784880002</t>
  </si>
  <si>
    <t>O22785000002</t>
  </si>
  <si>
    <t>O22785070002</t>
  </si>
  <si>
    <t>O22785090002</t>
  </si>
  <si>
    <t>O22785130002</t>
  </si>
  <si>
    <t>O22785190002</t>
  </si>
  <si>
    <t>O22785460002</t>
  </si>
  <si>
    <t>O22785480002</t>
  </si>
  <si>
    <t>O22785690002</t>
  </si>
  <si>
    <t>O22785780002</t>
  </si>
  <si>
    <t>O22785720002</t>
  </si>
  <si>
    <t>O22785740002</t>
  </si>
  <si>
    <t>O22785750002</t>
  </si>
  <si>
    <t>O22785860002</t>
  </si>
  <si>
    <t>O22786330002</t>
  </si>
  <si>
    <t>O22786520002</t>
  </si>
  <si>
    <t>O22787000002</t>
  </si>
  <si>
    <t>O22787350002</t>
  </si>
  <si>
    <t>O22787330002</t>
  </si>
  <si>
    <t>O22787340002</t>
  </si>
  <si>
    <t>O22787390002</t>
  </si>
  <si>
    <t>O22787420002</t>
  </si>
  <si>
    <t>O22787430002</t>
  </si>
  <si>
    <t>O22787440002</t>
  </si>
  <si>
    <t>O22787450002</t>
  </si>
  <si>
    <t>B22784690002</t>
  </si>
  <si>
    <t>B22784960002</t>
  </si>
  <si>
    <t>B22784990002</t>
  </si>
  <si>
    <t>B22785030002</t>
  </si>
  <si>
    <t>B22785240002</t>
  </si>
  <si>
    <t>B22785270002</t>
  </si>
  <si>
    <t>B22785300002</t>
  </si>
  <si>
    <t>B22785310002</t>
  </si>
  <si>
    <t>B22785330002</t>
  </si>
  <si>
    <t>B22785360002</t>
  </si>
  <si>
    <t>B22785370002</t>
  </si>
  <si>
    <t>B22785630002</t>
  </si>
  <si>
    <t>G31043850001</t>
  </si>
  <si>
    <t>G31043880001</t>
  </si>
  <si>
    <t>G31043900001</t>
  </si>
  <si>
    <t>Q22064150002</t>
  </si>
  <si>
    <t>Q22064160002</t>
  </si>
  <si>
    <t>Q22064200002</t>
  </si>
  <si>
    <t>S11246220002</t>
  </si>
  <si>
    <t>S11246250001</t>
  </si>
  <si>
    <t>Q22066450002</t>
  </si>
  <si>
    <t>Q22066470002</t>
  </si>
  <si>
    <t>S11246340003</t>
  </si>
  <si>
    <t>S11246350003</t>
  </si>
  <si>
    <t>S11246370003</t>
  </si>
  <si>
    <t>S11246400003</t>
  </si>
  <si>
    <t>G31052590002</t>
  </si>
  <si>
    <t>G31052550001</t>
  </si>
  <si>
    <t>S11246440003</t>
  </si>
  <si>
    <t>S11246230003</t>
  </si>
  <si>
    <t>S11246380003</t>
  </si>
  <si>
    <t>S11246410003</t>
  </si>
  <si>
    <t>O22789650002</t>
  </si>
  <si>
    <t>O22789620002</t>
  </si>
  <si>
    <t>O22789640002</t>
  </si>
  <si>
    <t>O22789680002</t>
  </si>
  <si>
    <t>O22789730002</t>
  </si>
  <si>
    <t>O22789800002</t>
  </si>
  <si>
    <t>O22790010002</t>
  </si>
  <si>
    <t>O22790340002</t>
  </si>
  <si>
    <t>O22790460002</t>
  </si>
  <si>
    <t>O22790650002</t>
  </si>
  <si>
    <t>O22790960002</t>
  </si>
  <si>
    <t>O22791070002</t>
  </si>
  <si>
    <t>O22791210002</t>
  </si>
  <si>
    <t>O22791280002</t>
  </si>
  <si>
    <t>O22791320002</t>
  </si>
  <si>
    <t>O22791620002</t>
  </si>
  <si>
    <t>O22791670002</t>
  </si>
  <si>
    <t>O22792010002</t>
  </si>
  <si>
    <t>B22789700002</t>
  </si>
  <si>
    <t>B22789850002</t>
  </si>
  <si>
    <t>B22789870002</t>
  </si>
  <si>
    <t>B22789880002</t>
  </si>
  <si>
    <t>B22789930002</t>
  </si>
  <si>
    <t>B22789940002</t>
  </si>
  <si>
    <t>B22790270002</t>
  </si>
  <si>
    <t>B22790280002</t>
  </si>
  <si>
    <t>B22790290002</t>
  </si>
  <si>
    <t>B22790310002</t>
  </si>
  <si>
    <t>B22790330002</t>
  </si>
  <si>
    <t>B22790350002</t>
  </si>
  <si>
    <t>B22790370002</t>
  </si>
  <si>
    <t>B22790430002</t>
  </si>
  <si>
    <t>G31062710004</t>
  </si>
  <si>
    <t>G31062700024</t>
  </si>
  <si>
    <t>G31062690072</t>
  </si>
  <si>
    <t>G31062740003</t>
  </si>
  <si>
    <t>G31062720004</t>
  </si>
  <si>
    <t>G31062780008</t>
  </si>
  <si>
    <t>G31062730006</t>
  </si>
  <si>
    <t>G31062750003</t>
  </si>
  <si>
    <t>G31062770073</t>
  </si>
  <si>
    <t>G31062780007</t>
  </si>
  <si>
    <t>G31062720005</t>
  </si>
  <si>
    <t>G31067080003</t>
  </si>
  <si>
    <t>G31067090003</t>
  </si>
  <si>
    <t>G31067110003</t>
  </si>
  <si>
    <t>G31070520001</t>
  </si>
  <si>
    <t>G31070540001</t>
  </si>
  <si>
    <t>G31070580001</t>
  </si>
  <si>
    <t>S11248760003</t>
  </si>
  <si>
    <t>S11249500001</t>
  </si>
  <si>
    <t>S11249870003</t>
  </si>
  <si>
    <t>S11249890003</t>
  </si>
  <si>
    <t>S11249980003</t>
  </si>
  <si>
    <t>S11250000003</t>
  </si>
  <si>
    <t>S11250010003</t>
  </si>
  <si>
    <t>O22794100002</t>
  </si>
  <si>
    <t>O22794110002</t>
  </si>
  <si>
    <t>O22794510002</t>
  </si>
  <si>
    <t>O22794530002</t>
  </si>
  <si>
    <t>O22794540002</t>
  </si>
  <si>
    <t>O22794560002</t>
  </si>
  <si>
    <t>O22794580002</t>
  </si>
  <si>
    <t>O22794590002</t>
  </si>
  <si>
    <t>O22794710002</t>
  </si>
  <si>
    <t>O22794770002</t>
  </si>
  <si>
    <t>O22794800002</t>
  </si>
  <si>
    <t>O22795180002</t>
  </si>
  <si>
    <t>O22795340002</t>
  </si>
  <si>
    <t>O22795490002</t>
  </si>
  <si>
    <t>O22796150002</t>
  </si>
  <si>
    <t>B22794160002</t>
  </si>
  <si>
    <t>B22794170002</t>
  </si>
  <si>
    <t>B22794480002</t>
  </si>
  <si>
    <t>B22794550002</t>
  </si>
  <si>
    <t>B22794740002</t>
  </si>
  <si>
    <t>O22796450002</t>
  </si>
  <si>
    <t>O22796460002</t>
  </si>
  <si>
    <t>O22796470002</t>
  </si>
  <si>
    <t>O22796480002</t>
  </si>
  <si>
    <t>G31081310001</t>
  </si>
  <si>
    <t>G31081330001</t>
  </si>
  <si>
    <t>S11251250003</t>
  </si>
  <si>
    <t>S11251310003</t>
  </si>
  <si>
    <t>S11251320003</t>
  </si>
  <si>
    <t>S11251480003</t>
  </si>
  <si>
    <t>G31085710001</t>
  </si>
  <si>
    <t>S11251500001</t>
  </si>
  <si>
    <t>S11251520003</t>
  </si>
  <si>
    <t>S11251610003</t>
  </si>
  <si>
    <t>S11251970002</t>
  </si>
  <si>
    <t>S11252000002</t>
  </si>
  <si>
    <t>S11252030001</t>
  </si>
  <si>
    <t>S11252070001</t>
  </si>
  <si>
    <t>S11252100001</t>
  </si>
  <si>
    <t>I01297730002</t>
  </si>
  <si>
    <t>O22798300002</t>
  </si>
  <si>
    <t>O22798480002</t>
  </si>
  <si>
    <t>O22798490002</t>
  </si>
  <si>
    <t>O22798600002</t>
  </si>
  <si>
    <t>O22798690002</t>
  </si>
  <si>
    <t>O22798700002</t>
  </si>
  <si>
    <t>O22799170002</t>
  </si>
  <si>
    <t>O22799460002</t>
  </si>
  <si>
    <t>O22799570002</t>
  </si>
  <si>
    <t>B22798400002</t>
  </si>
  <si>
    <t>B22798370002</t>
  </si>
  <si>
    <t>B22798860002</t>
  </si>
  <si>
    <t>B22799150002</t>
  </si>
  <si>
    <t>G31093150004</t>
  </si>
  <si>
    <t>G31094870004</t>
  </si>
  <si>
    <t>G31094870005</t>
  </si>
  <si>
    <t>Q22089780002</t>
  </si>
  <si>
    <t>G31100320002</t>
  </si>
  <si>
    <t>G31100330001</t>
  </si>
  <si>
    <t>S11252650003</t>
  </si>
  <si>
    <t>S11252720003</t>
  </si>
  <si>
    <t>S11252430001</t>
  </si>
  <si>
    <t>S11252440001</t>
  </si>
  <si>
    <t>S11252870001</t>
  </si>
  <si>
    <t>O22802350002</t>
  </si>
  <si>
    <t>O22802470002</t>
  </si>
  <si>
    <t>O22802420002</t>
  </si>
  <si>
    <t>O22802440002</t>
  </si>
  <si>
    <t>O22802460002</t>
  </si>
  <si>
    <t>O22802920002</t>
  </si>
  <si>
    <t>O22802630002</t>
  </si>
  <si>
    <t>O22802680002</t>
  </si>
  <si>
    <t>O22803020002</t>
  </si>
  <si>
    <t>O22803480002</t>
  </si>
  <si>
    <t>O22803750002</t>
  </si>
  <si>
    <t>O22803770002</t>
  </si>
  <si>
    <t>O22803810002</t>
  </si>
  <si>
    <t>B22802040002</t>
  </si>
  <si>
    <t>B22802060002</t>
  </si>
  <si>
    <t>B22802270002</t>
  </si>
  <si>
    <t>B22802410002</t>
  </si>
  <si>
    <t>B22802600002</t>
  </si>
  <si>
    <t>B22802610002</t>
  </si>
  <si>
    <t>B22802740002</t>
  </si>
  <si>
    <t>B22802750002</t>
  </si>
  <si>
    <t>B22802890002</t>
  </si>
  <si>
    <t>G31114530003</t>
  </si>
  <si>
    <t>G31116450002</t>
  </si>
  <si>
    <t>Q22097980002</t>
  </si>
  <si>
    <t>G31116400001</t>
  </si>
  <si>
    <t>G31116420001</t>
  </si>
  <si>
    <t>G31116460001</t>
  </si>
  <si>
    <t>J06342630002</t>
  </si>
  <si>
    <t>J06342640002</t>
  </si>
  <si>
    <t>J06342650002</t>
  </si>
  <si>
    <t>J06342660002</t>
  </si>
  <si>
    <t>J06342670002</t>
  </si>
  <si>
    <t>J06342680002</t>
  </si>
  <si>
    <t>J06342690002</t>
  </si>
  <si>
    <t>J06342700002</t>
  </si>
  <si>
    <t>J06342710002</t>
  </si>
  <si>
    <t>J06342720002</t>
  </si>
  <si>
    <t>J06342760002</t>
  </si>
  <si>
    <t>J06342730002</t>
  </si>
  <si>
    <t>J06342740002</t>
  </si>
  <si>
    <t>J06342750002</t>
  </si>
  <si>
    <t>J06342770002</t>
  </si>
  <si>
    <t>J06342780002</t>
  </si>
  <si>
    <t>J06342500002</t>
  </si>
  <si>
    <t>J06342510002</t>
  </si>
  <si>
    <t>J06342520002</t>
  </si>
  <si>
    <t>J06342530002</t>
  </si>
  <si>
    <t>J06342610002</t>
  </si>
  <si>
    <t>J06342540002</t>
  </si>
  <si>
    <t>J06342550002</t>
  </si>
  <si>
    <t>J06342600002</t>
  </si>
  <si>
    <t>J06342620002</t>
  </si>
  <si>
    <t>S11253380001</t>
  </si>
  <si>
    <t>S11253430003</t>
  </si>
  <si>
    <t>S11253450003</t>
  </si>
  <si>
    <t>S11253460003</t>
  </si>
  <si>
    <t>G31120070001</t>
  </si>
  <si>
    <t>S11253330002</t>
  </si>
  <si>
    <t>S11253350001</t>
  </si>
  <si>
    <t>S11253440001</t>
  </si>
  <si>
    <t>S11253570003</t>
  </si>
  <si>
    <t>S11253580003</t>
  </si>
  <si>
    <t>O22805560002</t>
  </si>
  <si>
    <t>O22805570002</t>
  </si>
  <si>
    <t>O22805670002</t>
  </si>
  <si>
    <t>O22805680002</t>
  </si>
  <si>
    <t>O22805700002</t>
  </si>
  <si>
    <t>O22805720002</t>
  </si>
  <si>
    <t>O22805730002</t>
  </si>
  <si>
    <t>O22805740002</t>
  </si>
  <si>
    <t>O22805760002</t>
  </si>
  <si>
    <t>O22805770002</t>
  </si>
  <si>
    <t>O22805780002</t>
  </si>
  <si>
    <t>O22805790002</t>
  </si>
  <si>
    <t>O22805860002</t>
  </si>
  <si>
    <t>O22805810002</t>
  </si>
  <si>
    <t>O22805830002</t>
  </si>
  <si>
    <t>O22805850002</t>
  </si>
  <si>
    <t>O22805870002</t>
  </si>
  <si>
    <t>O22805880002</t>
  </si>
  <si>
    <t>O22805910002</t>
  </si>
  <si>
    <t>O22806300002</t>
  </si>
  <si>
    <t>O22806420002</t>
  </si>
  <si>
    <t>O22806490002</t>
  </si>
  <si>
    <t>O22806500002</t>
  </si>
  <si>
    <t>O22806520002</t>
  </si>
  <si>
    <t>O22806560002</t>
  </si>
  <si>
    <t>O22806640002</t>
  </si>
  <si>
    <t>O22806820002</t>
  </si>
  <si>
    <t>O22806940002</t>
  </si>
  <si>
    <t>O22806960002</t>
  </si>
  <si>
    <t>O22806970002</t>
  </si>
  <si>
    <t>O22807060002</t>
  </si>
  <si>
    <t>O22806980002</t>
  </si>
  <si>
    <t>O22807020002</t>
  </si>
  <si>
    <t>O22807030002</t>
  </si>
  <si>
    <t>O22807100002</t>
  </si>
  <si>
    <t>O22807920002</t>
  </si>
  <si>
    <t>O22807970002</t>
  </si>
  <si>
    <t>O22807980002</t>
  </si>
  <si>
    <t>B22805360002</t>
  </si>
  <si>
    <t>B22805380002</t>
  </si>
  <si>
    <t>B22805480002</t>
  </si>
  <si>
    <t>B22805750002</t>
  </si>
  <si>
    <t>B22805930002</t>
  </si>
  <si>
    <t>B22806040002</t>
  </si>
  <si>
    <t>B22806050002</t>
  </si>
  <si>
    <t>B22806340002</t>
  </si>
  <si>
    <t>B22806590002</t>
  </si>
  <si>
    <t>B22806360002</t>
  </si>
  <si>
    <t>B22806370002</t>
  </si>
  <si>
    <t>B22806380002</t>
  </si>
  <si>
    <t>B22806610002</t>
  </si>
  <si>
    <t>B22806620002</t>
  </si>
  <si>
    <t>B22806630002</t>
  </si>
  <si>
    <t>J06343450002</t>
  </si>
  <si>
    <t>J06343460002</t>
  </si>
  <si>
    <t>J06343470002</t>
  </si>
  <si>
    <t>J06343480002</t>
  </si>
  <si>
    <t>J06343490002</t>
  </si>
  <si>
    <t>J06343500002</t>
  </si>
  <si>
    <t>J06343510002</t>
  </si>
  <si>
    <t>J06343520002</t>
  </si>
  <si>
    <t>J06343530002</t>
  </si>
  <si>
    <t>J06343540002</t>
  </si>
  <si>
    <t>Q22102670002</t>
  </si>
  <si>
    <t>G31131710004</t>
  </si>
  <si>
    <t>G31131770001</t>
  </si>
  <si>
    <t>G31131790001</t>
  </si>
  <si>
    <t>G31131810003</t>
  </si>
  <si>
    <t>G31131820003</t>
  </si>
  <si>
    <t>G31131860003</t>
  </si>
  <si>
    <t>G31131830003</t>
  </si>
  <si>
    <t>G31131840003</t>
  </si>
  <si>
    <t>G31131850003</t>
  </si>
  <si>
    <t>G31131870003</t>
  </si>
  <si>
    <t>G31131880003</t>
  </si>
  <si>
    <t>Q22106410002</t>
  </si>
  <si>
    <t>G31134880001</t>
  </si>
  <si>
    <t>S11254030003</t>
  </si>
  <si>
    <t>S11254060003</t>
  </si>
  <si>
    <t>S11254070003</t>
  </si>
  <si>
    <t>O22810380002</t>
  </si>
  <si>
    <t>O22811300002</t>
  </si>
  <si>
    <t>O22811420002</t>
  </si>
  <si>
    <t>O22811480002</t>
  </si>
  <si>
    <t>O22811590002</t>
  </si>
  <si>
    <t>O22811610002</t>
  </si>
  <si>
    <t>O22811640002</t>
  </si>
  <si>
    <t>O22811880002</t>
  </si>
  <si>
    <t>O22812130002</t>
  </si>
  <si>
    <t>O22812200002</t>
  </si>
  <si>
    <t>B22809820002</t>
  </si>
  <si>
    <t>B22809840002</t>
  </si>
  <si>
    <t>B22809890002</t>
  </si>
  <si>
    <t>B22809920002</t>
  </si>
  <si>
    <t>B22810090002</t>
  </si>
  <si>
    <t>B22810120002</t>
  </si>
  <si>
    <t>B22810140002</t>
  </si>
  <si>
    <t>B22810170002</t>
  </si>
  <si>
    <t>B22810190002</t>
  </si>
  <si>
    <t>B22810230002</t>
  </si>
  <si>
    <t>B22810410002</t>
  </si>
  <si>
    <t>B22810450002</t>
  </si>
  <si>
    <t>B22810480002</t>
  </si>
  <si>
    <t>B22810530002</t>
  </si>
  <si>
    <t>B22810770002</t>
  </si>
  <si>
    <t>B22810780002</t>
  </si>
  <si>
    <t>B22810800002</t>
  </si>
  <si>
    <t>B22810820002</t>
  </si>
  <si>
    <t>B22810830002</t>
  </si>
  <si>
    <t>B22810870002</t>
  </si>
  <si>
    <t>B22810890002</t>
  </si>
  <si>
    <t>B22811030002</t>
  </si>
  <si>
    <t>B22811160002</t>
  </si>
  <si>
    <t>J06345250002</t>
  </si>
  <si>
    <t>J06345260002</t>
  </si>
  <si>
    <t>J06345270002</t>
  </si>
  <si>
    <t>J06345280002</t>
  </si>
  <si>
    <t>J06345290002</t>
  </si>
  <si>
    <t>J06345300002</t>
  </si>
  <si>
    <t>J06345310002</t>
  </si>
  <si>
    <t>J06345320002</t>
  </si>
  <si>
    <t>J06345330002</t>
  </si>
  <si>
    <t>J06345340002</t>
  </si>
  <si>
    <t>J06345350002</t>
  </si>
  <si>
    <t>J06345360002</t>
  </si>
  <si>
    <t>J06345380002</t>
  </si>
  <si>
    <t>J06345390002</t>
  </si>
  <si>
    <t>J06345400002</t>
  </si>
  <si>
    <t>J06345410002</t>
  </si>
  <si>
    <t>J06345420002</t>
  </si>
  <si>
    <t>J06345430002</t>
  </si>
  <si>
    <t>J06345440002</t>
  </si>
  <si>
    <t>J06345450002</t>
  </si>
  <si>
    <t>J06345460002</t>
  </si>
  <si>
    <t>J06345470002</t>
  </si>
  <si>
    <t>J06345480002</t>
  </si>
  <si>
    <t>J06345830002</t>
  </si>
  <si>
    <t>J06345840002</t>
  </si>
  <si>
    <t>J06345850002</t>
  </si>
  <si>
    <t>J06345860002</t>
  </si>
  <si>
    <t>J06345870002</t>
  </si>
  <si>
    <t>J06345880002</t>
  </si>
  <si>
    <t>J06345890002</t>
  </si>
  <si>
    <t>J06345900002</t>
  </si>
  <si>
    <t>J06345910002</t>
  </si>
  <si>
    <t>J06345920002</t>
  </si>
  <si>
    <t>J06345930002</t>
  </si>
  <si>
    <t>J06345970002</t>
  </si>
  <si>
    <t>J06345940002</t>
  </si>
  <si>
    <t>J06345950002</t>
  </si>
  <si>
    <t>J06345960002</t>
  </si>
  <si>
    <t>J06345980002</t>
  </si>
  <si>
    <t>J06345990002</t>
  </si>
  <si>
    <t>J06346000002</t>
  </si>
  <si>
    <t>J06346010002</t>
  </si>
  <si>
    <t>J06346020002</t>
  </si>
  <si>
    <t>J06346030002</t>
  </si>
  <si>
    <t>J06346040002</t>
  </si>
  <si>
    <t>J06346050002</t>
  </si>
  <si>
    <t>J06346060002</t>
  </si>
  <si>
    <t>J06346070002</t>
  </si>
  <si>
    <t>J06346080002</t>
  </si>
  <si>
    <t>J06346120002</t>
  </si>
  <si>
    <t>J06346090002</t>
  </si>
  <si>
    <t>J06346100002</t>
  </si>
  <si>
    <t>J06346110002</t>
  </si>
  <si>
    <t>J06346130002</t>
  </si>
  <si>
    <t>Q22113140002</t>
  </si>
  <si>
    <t>Q22113150002</t>
  </si>
  <si>
    <t>J06345520002</t>
  </si>
  <si>
    <t>J06345490002</t>
  </si>
  <si>
    <t>J06345500002</t>
  </si>
  <si>
    <t>J06345510002</t>
  </si>
  <si>
    <t>J06345530002</t>
  </si>
  <si>
    <t>J06345540002</t>
  </si>
  <si>
    <t>J06345550002</t>
  </si>
  <si>
    <t>J06345560002</t>
  </si>
  <si>
    <t>J06345570002</t>
  </si>
  <si>
    <t>J06345580002</t>
  </si>
  <si>
    <t>J06345590002</t>
  </si>
  <si>
    <t>J06345600002</t>
  </si>
  <si>
    <t>J06345610002</t>
  </si>
  <si>
    <t>J06345620002</t>
  </si>
  <si>
    <t>J06345630002</t>
  </si>
  <si>
    <t>J06345670002</t>
  </si>
  <si>
    <t>J06345640002</t>
  </si>
  <si>
    <t>J06345650002</t>
  </si>
  <si>
    <t>J06345660002</t>
  </si>
  <si>
    <t>J06345680002</t>
  </si>
  <si>
    <t>J06345690002</t>
  </si>
  <si>
    <t>J06345700002</t>
  </si>
  <si>
    <t>J06345710002</t>
  </si>
  <si>
    <t>J06345720002</t>
  </si>
  <si>
    <t>J06345730002</t>
  </si>
  <si>
    <t>J06345740002</t>
  </si>
  <si>
    <t>J06345750002</t>
  </si>
  <si>
    <t>J06345760002</t>
  </si>
  <si>
    <t>J06345770002</t>
  </si>
  <si>
    <t>J06345780002</t>
  </si>
  <si>
    <t>J06345820002</t>
  </si>
  <si>
    <t>J06345790002</t>
  </si>
  <si>
    <t>J06345800002</t>
  </si>
  <si>
    <t>J06345810002</t>
  </si>
  <si>
    <t>G31153530002</t>
  </si>
  <si>
    <t>G31153540002</t>
  </si>
  <si>
    <t>G31153550002</t>
  </si>
  <si>
    <t>G31153610001</t>
  </si>
  <si>
    <t>Q22115210002</t>
  </si>
  <si>
    <t>Q22115230002</t>
  </si>
  <si>
    <t>S11254800003</t>
  </si>
  <si>
    <t>S11254820003</t>
  </si>
  <si>
    <t>S11254950003</t>
  </si>
  <si>
    <t>G31156610002</t>
  </si>
  <si>
    <t>Q22117080002</t>
  </si>
  <si>
    <t>Q22117600002</t>
  </si>
  <si>
    <t>S11255120003</t>
  </si>
  <si>
    <t>S11255100003</t>
  </si>
  <si>
    <t>S11255060003</t>
  </si>
  <si>
    <t>S11255000003</t>
  </si>
  <si>
    <t>G31158240002</t>
  </si>
  <si>
    <t>F0024759</t>
  </si>
  <si>
    <t>S11255160003</t>
  </si>
  <si>
    <t>S11255170003</t>
  </si>
  <si>
    <t>S11255200003</t>
  </si>
  <si>
    <t>O22814490002</t>
  </si>
  <si>
    <t>O22814590002</t>
  </si>
  <si>
    <t>O22814600002</t>
  </si>
  <si>
    <t>O22814680002</t>
  </si>
  <si>
    <t>O22814710002</t>
  </si>
  <si>
    <t>O22814730002</t>
  </si>
  <si>
    <t>O22814740002</t>
  </si>
  <si>
    <t>O22814750002</t>
  </si>
  <si>
    <t>O22814760002</t>
  </si>
  <si>
    <t>O22814770002</t>
  </si>
  <si>
    <t>O22814790002</t>
  </si>
  <si>
    <t>O22814810002</t>
  </si>
  <si>
    <t>O22814820002</t>
  </si>
  <si>
    <t>O22814840002</t>
  </si>
  <si>
    <t>O22814870002</t>
  </si>
  <si>
    <t>O22814900002</t>
  </si>
  <si>
    <t>O22815020002</t>
  </si>
  <si>
    <t>O22814920002</t>
  </si>
  <si>
    <t>O22814960002</t>
  </si>
  <si>
    <t>O22814990002</t>
  </si>
  <si>
    <t>O22815060002</t>
  </si>
  <si>
    <t>O22815210002</t>
  </si>
  <si>
    <t>O22815240002</t>
  </si>
  <si>
    <t>O22815290002</t>
  </si>
  <si>
    <t>O22815320002</t>
  </si>
  <si>
    <t>O22815700002</t>
  </si>
  <si>
    <t>O22815760002</t>
  </si>
  <si>
    <t>O22815770002</t>
  </si>
  <si>
    <t>O22815890002</t>
  </si>
  <si>
    <t>O22815940002</t>
  </si>
  <si>
    <t>O22816280002</t>
  </si>
  <si>
    <t>O22816520002</t>
  </si>
  <si>
    <t>O22816850002</t>
  </si>
  <si>
    <t>B22814540002</t>
  </si>
  <si>
    <t>B22814860002</t>
  </si>
  <si>
    <t>B22814780002</t>
  </si>
  <si>
    <t>B22814800002</t>
  </si>
  <si>
    <t>B22814850002</t>
  </si>
  <si>
    <t>B22814880002</t>
  </si>
  <si>
    <t>B22814910002</t>
  </si>
  <si>
    <t>B22814940002</t>
  </si>
  <si>
    <t>B22814950002</t>
  </si>
  <si>
    <t>B22814970002</t>
  </si>
  <si>
    <t>B22815030002</t>
  </si>
  <si>
    <t>B22815040002</t>
  </si>
  <si>
    <t>B22815070002</t>
  </si>
  <si>
    <t>B22815100002</t>
  </si>
  <si>
    <t>B22815120002</t>
  </si>
  <si>
    <t>B22815230002</t>
  </si>
  <si>
    <t>B22815350002</t>
  </si>
  <si>
    <t>B22815370002</t>
  </si>
  <si>
    <t>B22815400002</t>
  </si>
  <si>
    <t>B22815410002</t>
  </si>
  <si>
    <t>B22815430002</t>
  </si>
  <si>
    <t>B22815490002</t>
  </si>
  <si>
    <t>B22815440002</t>
  </si>
  <si>
    <t>B22815450002</t>
  </si>
  <si>
    <t>B22815460002</t>
  </si>
  <si>
    <t>B22815500002</t>
  </si>
  <si>
    <t>B22815520002</t>
  </si>
  <si>
    <t>B22815540002</t>
  </si>
  <si>
    <t>B22815820002</t>
  </si>
  <si>
    <t>G31167550003</t>
  </si>
  <si>
    <t>S11255720004</t>
  </si>
  <si>
    <t>G31169450001</t>
  </si>
  <si>
    <t>S11255720001</t>
  </si>
  <si>
    <t>G31169430001</t>
  </si>
  <si>
    <t>S11255730003</t>
  </si>
  <si>
    <t>S11255740003</t>
  </si>
  <si>
    <t>S11255760003</t>
  </si>
  <si>
    <t>S11255770003</t>
  </si>
  <si>
    <t>S11255780003</t>
  </si>
  <si>
    <t>S11255790003</t>
  </si>
  <si>
    <t>S11255850003</t>
  </si>
  <si>
    <t>S11255820003</t>
  </si>
  <si>
    <t>S11255800003</t>
  </si>
  <si>
    <t>J06346820002</t>
  </si>
  <si>
    <t>J06346830002</t>
  </si>
  <si>
    <t>J06346840002</t>
  </si>
  <si>
    <t>J06346850002</t>
  </si>
  <si>
    <t>J06346860002</t>
  </si>
  <si>
    <t>J06346870002</t>
  </si>
  <si>
    <t>J06346880002</t>
  </si>
  <si>
    <t>Q22125350002</t>
  </si>
  <si>
    <t>J06347320002</t>
  </si>
  <si>
    <t>J06347330002</t>
  </si>
  <si>
    <t>S11256030003</t>
  </si>
  <si>
    <t>S11256040002</t>
  </si>
  <si>
    <t>S11255460002</t>
  </si>
  <si>
    <t>S11255480002</t>
  </si>
  <si>
    <t>O22818570002</t>
  </si>
  <si>
    <t>O22818630002</t>
  </si>
  <si>
    <t>O22818680002</t>
  </si>
  <si>
    <t>O22818730002</t>
  </si>
  <si>
    <t>O22818820002</t>
  </si>
  <si>
    <t>O22819000002</t>
  </si>
  <si>
    <t>O22819310002</t>
  </si>
  <si>
    <t>O22819330002</t>
  </si>
  <si>
    <t>O22819350002</t>
  </si>
  <si>
    <t>O22819410002</t>
  </si>
  <si>
    <t>O22819690002</t>
  </si>
  <si>
    <t>O22819900002</t>
  </si>
  <si>
    <t>O22820000002</t>
  </si>
  <si>
    <t>O22820010002</t>
  </si>
  <si>
    <t>O22820030002</t>
  </si>
  <si>
    <t>O22820040002</t>
  </si>
  <si>
    <t>O22820050002</t>
  </si>
  <si>
    <t>O22820110002</t>
  </si>
  <si>
    <t>O22820120002</t>
  </si>
  <si>
    <t>O22820510002</t>
  </si>
  <si>
    <t>O22820540002</t>
  </si>
  <si>
    <t>O22820750002</t>
  </si>
  <si>
    <t>O22820770002</t>
  </si>
  <si>
    <t>O22820860002</t>
  </si>
  <si>
    <t>O22821040002</t>
  </si>
  <si>
    <t>O22821060002</t>
  </si>
  <si>
    <t>O22821130002</t>
  </si>
  <si>
    <t>O22821190002</t>
  </si>
  <si>
    <t>O22821320002</t>
  </si>
  <si>
    <t>O22821360002</t>
  </si>
  <si>
    <t>B22818690002</t>
  </si>
  <si>
    <t>B22818860002</t>
  </si>
  <si>
    <t>B22819110002</t>
  </si>
  <si>
    <t>B22819610002</t>
  </si>
  <si>
    <t>B22819630002</t>
  </si>
  <si>
    <t>B22819640002</t>
  </si>
  <si>
    <t>Q22128030002</t>
  </si>
  <si>
    <t>G31187630001</t>
  </si>
  <si>
    <t>G31187820001</t>
  </si>
  <si>
    <t>J06347440002</t>
  </si>
  <si>
    <t>J06347430002</t>
  </si>
  <si>
    <t>Q22132860002</t>
  </si>
  <si>
    <t>J06347450002</t>
  </si>
  <si>
    <t>J06347460002</t>
  </si>
  <si>
    <t>J06347470002</t>
  </si>
  <si>
    <t>J06347480002</t>
  </si>
  <si>
    <t>J06347490002</t>
  </si>
  <si>
    <t>J06347500002</t>
  </si>
  <si>
    <t>J06347510002</t>
  </si>
  <si>
    <t>J06347590002</t>
  </si>
  <si>
    <t>J06347520002</t>
  </si>
  <si>
    <t>J06347530002</t>
  </si>
  <si>
    <t>J06347580002</t>
  </si>
  <si>
    <t>J06347600002</t>
  </si>
  <si>
    <t>J06347610002</t>
  </si>
  <si>
    <t>J06347620002</t>
  </si>
  <si>
    <t>J06347650002</t>
  </si>
  <si>
    <t>J06347660002</t>
  </si>
  <si>
    <t>J06347670002</t>
  </si>
  <si>
    <t>J06347680002</t>
  </si>
  <si>
    <t>J06347690002</t>
  </si>
  <si>
    <t>J06347700002</t>
  </si>
  <si>
    <t>J06347710002</t>
  </si>
  <si>
    <t>J06347720002</t>
  </si>
  <si>
    <t>J06347730002</t>
  </si>
  <si>
    <t>J06347740002</t>
  </si>
  <si>
    <t>J06347780002</t>
  </si>
  <si>
    <t>J06347750002</t>
  </si>
  <si>
    <t>J06347760002</t>
  </si>
  <si>
    <t>J06347770002</t>
  </si>
  <si>
    <t>J06347790002</t>
  </si>
  <si>
    <t>G31192830001</t>
  </si>
  <si>
    <t>G31194590004</t>
  </si>
  <si>
    <t>S11257420003</t>
  </si>
  <si>
    <t>J06348110002</t>
  </si>
  <si>
    <t>J06348120002</t>
  </si>
  <si>
    <t>J06348130002</t>
  </si>
  <si>
    <t>J06348140002</t>
  </si>
  <si>
    <t>J06348150002</t>
  </si>
  <si>
    <t>J06348160002</t>
  </si>
  <si>
    <t>S11256770003</t>
  </si>
  <si>
    <t>S11256840003</t>
  </si>
  <si>
    <t>S11257180003</t>
  </si>
  <si>
    <t>S11257230003</t>
  </si>
  <si>
    <t>S11257240003</t>
  </si>
  <si>
    <t>S11257250003</t>
  </si>
  <si>
    <t>S11257270003</t>
  </si>
  <si>
    <t>S11257310003</t>
  </si>
  <si>
    <t>S11257450001</t>
  </si>
  <si>
    <t>S11257530003</t>
  </si>
  <si>
    <t>S11257590003</t>
  </si>
  <si>
    <t>S11257750003</t>
  </si>
  <si>
    <t>S11257760003</t>
  </si>
  <si>
    <t>S11257790003</t>
  </si>
  <si>
    <t>J06348170002</t>
  </si>
  <si>
    <t>J06348180002</t>
  </si>
  <si>
    <t>J06348190002</t>
  </si>
  <si>
    <t>J06348200002</t>
  </si>
  <si>
    <t>J06348210002</t>
  </si>
  <si>
    <t>J06348220002</t>
  </si>
  <si>
    <t>J06348230002</t>
  </si>
  <si>
    <t>J06348240002</t>
  </si>
  <si>
    <t>J06348250002</t>
  </si>
  <si>
    <t>J06348260002</t>
  </si>
  <si>
    <t>J06348270002</t>
  </si>
  <si>
    <t>J06348280002</t>
  </si>
  <si>
    <t>J06348290002</t>
  </si>
  <si>
    <t>J06348300002</t>
  </si>
  <si>
    <t>J06348340002</t>
  </si>
  <si>
    <t>J06348310002</t>
  </si>
  <si>
    <t>J06348320002</t>
  </si>
  <si>
    <t>J06348330002</t>
  </si>
  <si>
    <t>J06348350002</t>
  </si>
  <si>
    <t>J06348360002</t>
  </si>
  <si>
    <t>J06348370002</t>
  </si>
  <si>
    <t>J06348380002</t>
  </si>
  <si>
    <t>J06348390002</t>
  </si>
  <si>
    <t>J06348400002</t>
  </si>
  <si>
    <t>J06348410002</t>
  </si>
  <si>
    <t>J06348420002</t>
  </si>
  <si>
    <t>J06348430002</t>
  </si>
  <si>
    <t>J06348440002</t>
  </si>
  <si>
    <t>J06348450002</t>
  </si>
  <si>
    <t>S11257810002</t>
  </si>
  <si>
    <t>S11257870001</t>
  </si>
  <si>
    <t>VENTA DE DIVISAS CON TRANSFERENCIA DE FONDOS A SOLICITUD DE YACIMIENTOS PETROLIFEROS FISCALES BOLIVIANOS SEGUN SOLICITUD 22528 REF: PAGO ARGUS MEDIA INC POR SERV DE INF ESPEC DE PRECIOS PARA PROD DERIVADOS E INDUST COMBUSTIBLE Y FERTILIZANTES FACTURA AMI1045060B LIB. 00513022001 YPFB - "OPERACIONES"</t>
  </si>
  <si>
    <t>VENTA DE DIVISAS CON TRANSFERENCIA DE FONDOS A SOLICITUD DE YACIMIENTOS PETROLIFEROS FISCALES BOLIVIANOS SEGUN SOLICITUD 22527 REF: 1ER PAGO LA TE ANDES SA POR SERV DE LABORATORIO PARA TERMOCRONOLOGIA SEG CONTRATO ULG SCZ 101 2024 Y PODER N 404 2024 LIB. 00513022001 YPFB - "OPERACIONES"</t>
  </si>
  <si>
    <t>TRANSFERENCIA DE FONDOS AL EXTERIOR A SOLICITUD DE PROCURADURIA GENERAL DEL ESTADO SEGUN SOLICITUD 22663 REF: PAGO A GREENBERG TRAURIG PA CASO MURILLO, SEGUN INFORME PGE-UAJ-INF-0257-2024, CONTRATO 48-2021. LIB. 00099021001 TGN-RECURSOS ORDINARIOS (3987)</t>
  </si>
  <si>
    <t>TRANSFERENCIA DE FONDOS AL EXTERIOR A SOLICITUD DE PROCURADURIA GENERAL DEL ESTADO SEGUN SOLICITUD 22664 REF: PAGO A GUGLIELMINO SRL CASO CIADI ARB-AF-18-5 BANCO BILBAO VIZCAYA ARGENTARIA, SEGUN CONTRATO 066-2022, INFORME PGE-DGDA-INF-0086-2024 LIB. 00099021001 TGN-RECURSOS ORDINARIOS (3987)</t>
  </si>
  <si>
    <t>VENTA DE DIVISAS CON TRANSFERENCIA DE FONDOS A SOLICITUD DE BOLIVIANA DE AVIACION SEGUN SOLICITUD 22689 REF: INVOICE CLS 10040320 POR LA COMPRA DE REPUESTOS PARA EQUIPOS DE SOPORTE TIERRA LIB. 00578012002 BOA-BOLIVIANA DE AVIACION-INGRESOS</t>
  </si>
  <si>
    <t>VENTA DE DIVISAS CON TRANSFERENCIA DE FONDOS A SOLICITUD DE YACIMIENTOS PETROLIFEROS FISCALES BOLIVIANOS SEGUN SOLICITUD 22829 REF: PAGO A CARLOS VERDASCO POR DEVOLUCION DE GARANTIA POR CUMP DE CTTO ULG SCZ 202 2023 POR EL SERV DE CONSULTORIA INDIVIDUAL LIB. 00513022001 YPFB - "OPERACIONES"</t>
  </si>
  <si>
    <t>VENTA DE DIVISAS CON TRANSFERENCIA DE FONDOS A SOLICITUD DE YACIMIENTOS PETROLIFEROS FISCALES BOLIVIANOS SEGUN SOLICITUD 22828 REF: PAGO A CARLOS VERDASCO POR 2DA DEVOLUCION DE GARANTIA POR CUMP DE CTTO ULG SCZ 128 2024 POR EL SERV DE CONSULTORIA INDIVIDUAL LIB. 00513022001 YPFB - "OPERACIONES"</t>
  </si>
  <si>
    <t>VENTA DE DIVISAS CON TRANSFERENCIA DE FONDOS A SOLICITUD DE YACIMIENTOS PETROLIFEROS FISCALES BOLIVIANOS SEGUN SOLICITUD 22821 REF: REPRESENTACION DE YPFB EN BRASIL PARA CUBRIR GASTOS OPERATIVOS 4TO TRIMESTRE 2024 OP DUER 512 2024 PROC 649 LIB. 00513012003 LBP-YPFB (2011349681373)</t>
  </si>
  <si>
    <t>VENTA DE DIVISAS CON TRANSFERENCIA DE FONDOS A SOLICITUD DE YACIMIENTOS PETROLIFEROS FISCALES BOLIVIANOS SEGUN SOLICITUD 22820 REF: REPRESENTACION DE YPFB EN ARGENTINA PARA CUBRIR GASTOS OPERATIVOS MES SEPTIEMBRE 2024 PROC 585 LIB. 00513012003 LBP-YPFB (2011349681373)</t>
  </si>
  <si>
    <t>VENTA DE DIVISAS CON TRANSFERENCIA DE FONDOS A SOLICITUD DE YACIMIENTOS PETROLIFEROS FISCALES BOLIVIANOS SEGUN SOLICITUD 22822 REF: REPRESENTACION DE YPFB EN ARGENTINA PARA CUBRIR GASTOS OPERATIVOS MES OCTUBRE 2024 PROC 695 LIB. 00513012003 LBP-YPFB (2011349681373)</t>
  </si>
  <si>
    <t>VENTA DE DIVISAS CON TRANSFERENCIA DE FONDOS A SOLICITUD DE YACIMIENTOS PETROLIFEROS FISCALES BOLIVIANOS SEGUN SOLICITUD 22823 REF: REPRESENTACION DE YPFB EN ARGENTINA PARA CUBRIR GASTOS OPERATIVOS MES NOVIEMBRE 2024 PROC 728 LIB. 00513012003 LBP-YPFB (2011349681373)</t>
  </si>
  <si>
    <t>TRANSFERENCIA DE FONDOS AL EXTERIOR A SOLICITUD DE AUTORIDAD DE FISCALIZACION Y CONTROL DE PENSIONES Y SEGUROS SEGUN SOLICITUD 22862 REF: PAGO DEL ARBITRAJE 28236/PDP/DEMANDADA A LA CAMARA DE COMERCIO INTERNACIONAL SEGUN INF 381 DE LA DIRECCION JURIDICA ADJUNTO LIB. 00099021001 TGN-RECURSOS ORDINARIOS (3987)</t>
  </si>
  <si>
    <t>00086044201 DEPOSITO DE EFECTIVO, DEPOSITANTE: SISTEMA DE RIEGO QUEBRADA CHICA, CONCEPTO: SISIN: 00860000070, CUENTA DE DEPOSITO: CUENTA UNICA DEL TESORO</t>
  </si>
  <si>
    <t>00086044201 DEPOSITO DE EFECTIVO, DEPOSITANTE: SISTEMA DE RIEGO CANDADO GRANDE, CONCEPTO: SISIN: 00860000068, CUENTA DE DEPOSITO: CUENTA UNICA DEL TESORO</t>
  </si>
  <si>
    <t>00595012003 DEPOSITO DE EFECTIVO, DEPOSITANTE: JULIAN TICONA, CONCEPTO: DEV MULTA OMITIDA HBT PAGO 44, CUENTA DE DEPOSITO: CUENTA UNICA DEL TESORO</t>
  </si>
  <si>
    <t>00599012001 DEPOSITO DE EFECTIVO, DEPOSITANTE: CELIA ROQUE LAIME, CONCEPTO: DEPÓSITO POR FACTURA NO DECLARADA FACTURA 4370, CUENTA DE DEPOSITO: CUENTA UNICA DEL TESORO</t>
  </si>
  <si>
    <t>00599012001 DEPOSITO DE EFECTIVO, DEPOSITANTE: CELIA ROQUE LAIME, CONCEPTO: DEPÓSITO POR FACTURA NO DECLARADA N° 4439, CUENTA DE DEPOSITO: CUENTA UNICA DEL TESORO</t>
  </si>
  <si>
    <t>00046171101 DEPOSITO DE EFECTIVO, DEPOSITANTE: MULTIPLY S.R.L., CONCEPTO: SANCION JURIDICA, CUENTA DE DEPOSITO: CUENTA UNICA DEL TESORO</t>
  </si>
  <si>
    <t>00099021001 DEPOSITO DE EFECTIVO, DEPOSITANTE: GONZALES RAMOS BRAULIO, CONCEPTO: PAGO EXCESO BONO REFRIGERIO DEL 9-19/07/2024, CUENTA DE DEPOSITO: CUENTA UNICA DEL TESORO</t>
  </si>
  <si>
    <t>00099021001 DEPOSITO DE EFECTIVO, DEPOSITANTE: GONZALEZ RAMOS BRAULIO, CONCEPTO: PAGO EXCESO BONO REFRIGERIO DEL 19/09/2024, CUENTA DE DEPOSITO: CUENTA UNICA DEL TESORO</t>
  </si>
  <si>
    <t>00099021001 DEPOSITO DE EFECTIVO, DEPOSITANTE: SONIA ELDER VILDOZO VDA. DE TARQUI, CONCEPTO: COBRO INDEBIDO, CUENTA DE DEPOSITO: CUENTA UNICA DEL TESORO/DJBR</t>
  </si>
  <si>
    <t>00212012001 DEPOSITO DE EFECTIVO, DEPOSITANTE: JHONATAN SILVESTRE FLORES, CONCEPTO: DEVOLUCION DE PASAJE AEREO, CUENTA DE DEPOSITO: CUENTA UNICA DEL TESORO</t>
  </si>
  <si>
    <t>00212012001 DEP.DE CHEQ.AJENOS,RET.DE CAM.,CONCEPTO: DEVOLUCION LUIS ARMANDO QUIROGA FERNANDEZ PAGO PARCIAL NOTA CARGO 06/204,DEP.: C. SALCEDO , PROCEDENCIA: BANCO UNION S.A., CHEQUE: 6290, FECHA DE EMISION:26/03/2025</t>
  </si>
  <si>
    <t>00212012001 DEP.DE CHEQ.AJENOS,RET.DE CAM.,CONCEPTO: INDEMNIZACION CPU-DELL A DDLPZ FORTALEZA,DEP.: C. SALCEDO , PROCEDENCIA: BANCO UNION S.A., CHEQUE: 6292, FECHA DE EMISION:26/03/2025</t>
  </si>
  <si>
    <t>00070011102 DEP.DE CHEQ.AJENOS,RET.DE CAM.,CONCEPTO: DEVOLUCION DE RECURSOS,DEP.: MTEPS , PROCEDENCIA: BANCO UNION S.A., CHEQUE: 11550, FECHA DE EMISION:31/03/2025</t>
  </si>
  <si>
    <t>00078031108 DEP.DE CHEQ.AJENOS,RET.DE CAM.,CONCEPTO: POR EJECUCION DE POLIZA DE GARANTIA DE CUMPLIM. DE CONTRATO TALLER GNV - GNC EL GAUCHO,DEP.: EEC GNV , PROCEDENCIA: BANCO UNION S.A., CHEQUE: 387, FECHA DE EMISION:28/03/2025</t>
  </si>
  <si>
    <t>00078034201 DEP.DE CHEQ.AJENOS,RET.DE CAM.,CONCEPTO: PAGO REALIZADO POR PROPIETARIOS DE VEHICULOS,DEP.: EEC GNV , PROCEDENCIA: BANCO UNION S.A., CHEQUE: 385, FECHA DE EMISION:28/03/2025</t>
  </si>
  <si>
    <t>00078031109 DEP.DE CHEQ.AJENOS,RET.DE CAM.,CONCEPTO: PAGO POR CONCILIACION CON TALLERES,DEP.: EEC GNV , PROCEDENCIA: BANCO UNION S.A., CHEQUE: 386, FECHA DE EMISION:28/03/2025</t>
  </si>
  <si>
    <t>00041011103 DEP.DE CHEQ.AJENOS,RET.DE CAM.,CONCEPTO: DEPÓSITOS REALIZADOS PARA LA EMISION DE AUTORIZACIONES PREVIAS DE IMPORTACION ( FEBRERO 2025),DEP.: MDPYEP , PROCEDENCIA: BANCO UNION S.A., CHEQUE: 1367, FECHA DE EMISION:28/03/2025</t>
  </si>
  <si>
    <t>00041011103 DEP.DE CHEQ.AJENOS,RET.DE CAM.,CONCEPTO: DEPÓSITOS NO UTILIZADOS PARA LA EMISION DE AUTORIZACIONES PREVIAS DE IMPORTACION (NOVIEMBRE 2024),DEP.: MDPYEP , PROCEDENCIA: BANCO UNION S.A., CHEQUE: 1368, FECHA DE EMISION:28/03/2025</t>
  </si>
  <si>
    <t>A:00099021001 Transferencia de recursos a solicitud del Fondo de Desarrollo del Sistema Financiero y de Apoyo al Sector Productivo dependiente del Ministerio de Planificación del Desarrollo mediante nota CITE: FSF-DAA-NE-1143/2025 Informe FSF-DSC-INF-299/2025 por concepto de regularización de registro de recuperación de capital de la Cooperativa Paulo VI de la gestión 2020-PRPC. H.R. 2025-13472-R</t>
  </si>
  <si>
    <t>||COMISION TRANSFERENCIA FONDOS AL EXTERIOR 0,20% S/USD 49.285,77 REEM. GASTOS COMUNICACION BS300.- Y EMISION COMPROBANTE CONTABLE BS60.- REF: PAGO N°2 LC I-2023-45 P/C EPP KOKABOL A/F TGM - TECNOMACHINES SRL EN COMPL. A COMPROBANTE CONTABLE S-1123588 DE LA FECHA. LIB:00132102001 KOKABOL-GESTION OPERATIVA REF: COMISION PAGO 2 LC I-2023-45.</t>
  </si>
  <si>
    <t>VENTA DE DIVISAS CON TRANSFERENCIA DE FONDOS A SOLICITUD DE YACIMIENTOS PETROLIFEROS FISCALES BOLIVIANOS SEGUN SOLICITUD 22731 REF: 5TO POST PAGO SUM HIDR LIQ OCCIDENTE 2024 OP UPCA 216 HR GPDI 2480 2025 PROC 116 EQUIVALENTES 3.942.071,38 USD LIB. 00513012004 LBP-YPFB-UNICOMERCIAL (4030005415/1-2188907) POR DIFERENCIAL CAMBIARIO</t>
  </si>
  <si>
    <t>NUMERO DE LIBRETA CUT: 00099021001 OPERACIÓN E75 TRANSFERENCIA DE LA CUENTA FISCAL BUN A LA CUT EN MN TRANSF.FDOS.AL.BCB GOBIERNO AUTONOMO DEPARTAMENTAL DE TARIJA, CITE: GADT/SDEF/EMM/OF.NÂ°196/2025 CUENTA CUT 3987 LIBRETA NÂ° 00099021001</t>
  </si>
  <si>
    <t>NUMERO DE LIBRETA CUT: 00283012001 OPERACIÓN E18 TRANSFERENCIA DEL SISTEMA FINANCIERO POR CUENTA DE TERCEROS A LA CUT SOL. ESC. DE ALMACENERA BOLIVIANA S.A.</t>
  </si>
  <si>
    <t>VENTA DE DIVISAS CON TRANSFERENCIA DE FONDOS A SOLICITUD DE YACIMIENTOS PETROLIFEROS FISCALES BOLIVIANOS SEGUN SOLICITUD 22730 REF: 5TO POST PAGO SUM HIDR LIQ OCCIDENTE 2024 OP UPCA 216 HR GPDI 2480 2025 PROC 115 EQUIVALENTES 10.450.202,83 USD LIB. 00513012004 LBP-YPFB-UNICOMERCIAL (4030005415/1-2188907) POR DIFERENCIAL CAMBIARIO</t>
  </si>
  <si>
    <t>VENTA DE DIVISAS CON TRANSFERENCIA DE FONDOS A SOLICITUD DE YACIMIENTOS PETROLIFEROS FISCALES BOLIVIANOS SEGUN SOLICITUD 22883 REF: 1ER POST PAGO SUM HIDR LIQ OCCIDENTE 2024 OP UPCA 425 HR DCIM 4946 2025 PROC 142 EQUIVALENTES 18.083.475,50 USD LIB. 00513012004 LBP-YPFB-UNICOMERCIAL (4030005415/1-2188907) POR DIFERENCIAL CAMBIARIO</t>
  </si>
  <si>
    <t>||TRANSFERENCIA DE FONDOS SEGÚN MENSAJES SWIFT N°4214 Y 4235 DE LA FECHA Y NOTA CITE: CAR/DGE-DNAF N°0031/2025 DE NAVEGACIÓN AEREA Y AEROPUERTOS BOLIVIANOS DE FECHA 29/01/2025 (HRE-TGL-1912). (SECTOR PÚBLICO). DÉBITO DE LA LIBRETA 00389012001 NAABOL  ADMINISTRACIÓN CENTRAL, REPOSICIÓN DE ÚTILES DE ESCRITORIO</t>
  </si>
  <si>
    <t>||TRANSFERENCIA DE FONDOS SEGÚN MENSAJES SWIFT N°4213 Y 4234 DE LA FECHA Y NOTA CITE: CAR/DGE-DNAF N°0031/2025 DE NAVEGACIÓN AEREA Y AEROPUERTOS BOLIVIANOS DE FECHA 29/01/2025 (HRE-TGL-1912). (SECTOR PÚBLICO). DÉBITO DE LA LIBRETA 00389012001 NAABOL  ADMINISTRACIÓN CENTRAL, REPOSICIÓN DE ÚTILES DE ESCRITORIO</t>
  </si>
  <si>
    <t>||TRANSFERENCIA DE FONDOS S/G MENSAJES SWIFTS NROS. 4233-4212 EN ATENCIÓN A NOTA: DGAC/DAF/FIN/NE-0008/25 DE F.29/1/2025 (HRE-TGL-1866) ENVIADO POR LA DIRECCIÓN GENERAL DE AERONÁUTICA CIVIL (SECTOR PÚBLICO). DEBITO DE LA LIBRETA 00117012001 DGAC, REPOSICIÓN ÚTILES DE ESCRITORIO.</t>
  </si>
  <si>
    <t>||TRANSFERENCIA DE FONDOS S/G MENSAJES SWIFT NROS. 4238-4217 EN ATENCIÓN A NOTA CITE: CAR/DGE-DNAF N°0031/2025 DE FECHA 29/1/2025 (HRE-TGL-1912) ENVIADA POR NAVEGACIÓN AÉREA Y AEROPUERTOS BOLIVIANOS (SECTOR PÚBLICO). DEBITO DE LA LIBRETA 00389012001 NAABOL-ADMINISTRACIÓN CENTRAL, COBRO DE ÚTILES DE ESCRITORIO.</t>
  </si>
  <si>
    <t>||TRANSFERENCIA DE FONDOS S/G MENSAJES SWIFT NROS. 4216 Y 4237 DE LA FECHA Y NOTA CITE DGAC/DAF/FIN/NE-0008/25 DE F.29.01.2025 (HRE-TGL-1866) DE LA DIRECCION GENERAL DE AERONAUTICA CIVIL (SECTOR PÚBLICO). DEBITO DE LA LIBRETA 00117012001 DGAC, REPOSICIÓN DE ÚTILES DE ESCRITORIO.</t>
  </si>
  <si>
    <t>||TRANSFERENCIA DE FONDOS S/G MENSAJE SWIFT NRO. 4208, DE LA FECHA Y NOTA CITE DGAC/DAF/FIN/NE-0008/25 DE F.29.01.2025 (HRE-TGL-1866) DE LA DIRECCION GENERAL DE AERONAUTICA CIVIL (SECTOR PÚBLICO). DEBITO DE LA LIBRETA 00117012001 DGAC, REPOSICIÓN DE ÚTILES DE ESCRITORIO.</t>
  </si>
  <si>
    <t>||TRANSFERENCIA DE FONDOS S/G MENSAJES SWIFT NROS. 4215 Y 4236 DE LA FECHA Y NOTA CITE DGAC/DAF/FIN/NE-0008/25 DE F.29.01.2025 (HRE-TGL-1866) DE LA DIRECCION GENERAL DE AERONAUTICA CIVIL (SECTOR PÚBLICO). DEBITO DE LA LIBRETA 00117012001 DGAC, REPOSICIÓN DE ÚTILES DE ESCRITORIO</t>
  </si>
  <si>
    <t>||TRANSFERENCIA DE FONDOS SEGÚN MENSAJE SWIFT N°4260, CORREO ELECTRÓNICO DE NAABOL DE LA FECHA Y NOTA CITE: CAR/DGE-DNAF N°0031/2025 DE NAVEGACIÓN AEREA Y AEROPUERTOS BOLIVIANOS DE FECHA 29/01/2025 (HRE-TGL-1912). (SECTOR PÚBLICO). DÉBITO DE LA LIBRETA 00389012001 NAABOL  ADMINISTRACIÓN CENTRAL, REPOSICIÓN DE ÚTILES DE ESCRITORIO</t>
  </si>
  <si>
    <t>||REGULARIZACIÓN DE NUESTRA OPERACIÓN N°1123620 DE FECHA 1/04/2025 SEGÚN CORREO ELECTRONICO DE LA FECHA Y NOTA CITE DGAC/DAF/FIN/NE-0008/25 DE F.29.01.2025 (HRE-TGL-1866) DE LA DIRECCION GENERAL DE AERONAUTICA CIVIL (SECTOR PÚBLICO). DEBITO DE LA LIBRETA 00117012001 DGAC, REPOSICIÓN DE ÚTILES DE ESCRITORIO.</t>
  </si>
  <si>
    <t>||REGULARIZACIÓN DE NUESTRA OPERACIÓN N°1123620 DE FECHA 1/04/2025 SEGÚN CORREO ELECTRONICO Y NOTA CITE CAR/DGE-DNAF/N°0031/2025 DE F.29.01.2025. (HRE-TGL-1912) ENVIADA POR LA NAVEGACION AEREA Y AEROPUERTOS BOLIVIANOS (SECTOR PÚBLICO). DEBITO DE LA LIB. 00389012001 NAABOL- ADMINISTRACIÓN , REPOSICIÓN DE ÚTILES DE ESCRITORIO</t>
  </si>
  <si>
    <t>00292012001 DEPOSITO DE EFECTIVO, DEPOSITANTE: IVAN ROJAS MAMANI, CONCEPTO: DEVOLUCION DEMASIA DE AGUINALDO, CUENTA DE DEPOSITO: CUENTA UNICA DEL TESORO</t>
  </si>
  <si>
    <t>00016011101 DEPOSITO DE EFECTIVO, DEPOSITANTE: NICANOR JAUREGUI APAZA, CONCEPTO: ALQUILER DEL SALON ABELINO SIÑANI, CUENTA DE DEPOSITO: CUENTA UNICA DEL TESORO</t>
  </si>
  <si>
    <t>00099021001 DEPOSITO DE EFECTIVO, DEPOSITANTE: ADMINISTRADORA BOLIVIANA DE CARRETERAS, CONCEPTO: REEMBOLSO DEL SUBSIDIO POR INCAPACIDAD TEMPORAL, CUENTA DE DEPOSITO: CUENTA UNICA DEL TESORO</t>
  </si>
  <si>
    <t>00099021001 DEPOSITO DE EFECTIVO, DEPOSITANTE: MINISTERIO DE GOBIERNO DIPRECON, CONCEPTO: DEV DE PAGO DE SERVICIO DE AGUA POTABLE - MONTERO CASTEDO SPITZ KATLYN PREV 405, CUENTA DE DEPOSITO: CUENTA UNICA DEL TESORO</t>
  </si>
  <si>
    <t>00099021001 DEPOSITO DE EFECTIVO, DEPOSITANTE: VERONICA EUGENIA CASTRO GUZMAN, CONCEPTO: RENOVACION LLAVE MAGNETICA, CUENTA DE DEPOSITO: CUENTA UNICA DEL TESORO</t>
  </si>
  <si>
    <t>00099021001 DEPOSITO DE EFECTIVO, DEPOSITANTE: CESPEDES MENA MIGUEL ANGEL, CONCEPTO: PAGO EN EXCESO Y/O DEMASIA BONO DE REFRIGERIO 02/05/2024, CUENTA DE DEPOSITO: CUENTA UNICA DEL TESORO/DJBR</t>
  </si>
  <si>
    <t>00099021001 DEPOSITO DE EFECTIVO, DEPOSITANTE: AMOROSO RUIZ BORIS ARTURO, CONCEPTO: PAGO EXCESO BONO REFRIGERIO DEL 1-4 DE JULIO 2024, CUENTA DE DEPOSITO: CUENTA UNICA DEL TESORO/DJBR</t>
  </si>
  <si>
    <t>00670012002 DEPOSITO DE EFECTIVO, DEPOSITANTE: LIBRA TOURS SRL, CONCEPTO: DEVOLUCION DE PASAJES NO UTILIZADOS PASAJERO AVILA MERCADO GUSTAVO, CUENTA DE DEPOSITO: CUENTA UNICA DEL TESORO</t>
  </si>
  <si>
    <t>00099021001 DEPOSITO DE EFECTIVO, DEPOSITANTE: ALEX MARCELO LLANOS CHAMBI, CONCEPTO: PASAJES, CUENTA DE DEPOSITO: CUENTA UNICA DEL TESORO/DJBR</t>
  </si>
  <si>
    <t>00670012002 DEPOSITO DE EFECTIVO, DEPOSITANTE: LIBRA TOURS SRL, CONCEPTO: DEVOLUCION DE PASAJES NO UTILIZADOS PASAJERO YAJAIRA SAN MARTIN CRESPO, CUENTA DE DEPOSITO: CUENTA UNICA DEL TESORO</t>
  </si>
  <si>
    <t>00378012002 DEPOSITO DE EFECTIVO, DEPOSITANTE: FERRUFINO ROJAS LOBSANG ROGER, CONCEPTO: DEVOLUCION DE REEMBOLSO, CUENTA DE DEPOSITO: CUENTA UNICA DEL TESORO</t>
  </si>
  <si>
    <t>00132042010 DEPOSITO DE EFECTIVO, DEPOSITANTE: DANIEL ALEJANDRO PEREIRA PELAEZ, CONCEPTO: DEVOLUCION DE VIATICOS, CUENTA DE DEPOSITO: CUENTA UNICA DEL TESORO</t>
  </si>
  <si>
    <t>00016071101 DEPOSITO DE EFECTIVO, DEPOSITANTE: IRMA MIRIAM CHUGAR ZUBIETA, CONCEPTO: DEVOLUCION DE PAGO POR SERVICIO DE CONSULTORIA CONTENIDISTA, CUENTA DE DEPOSITO: CUENTA UNICA DEL TESORO</t>
  </si>
  <si>
    <t>00373024105 DEP.DE CHEQ.AJENOS,RET.DE CAM.,CONCEPTO: DEVOLUCION DE RECURSOS NO EJECUTADOS,DEP.: GOB. AUTONOMO MCPAL.LA ASUNTA , PROCEDENCIA: BANCO UNION S.A., CHEQUE: 26540, FECHA DE EMISION:01/04/2025</t>
  </si>
  <si>
    <t>00046171101 DEP.DE CHEQ.AJENOS,RET.DE CAM.,CONCEPTO: POR SANCION,DEP.: LABORATORIOS EUROFARMA BOLIVIA S.A. , PROCEDENCIA: BANCO NACIONAL DE BOLIVIA S.A., CHEQUE: 6739047, FECHA DE EMISION:31/03/2025</t>
  </si>
  <si>
    <t>00099021001 DEP.DE CHEQ.AJENOS,RET.DE CAM.,CONCEPTO: GASTO DE RETORNO DE JORGE JUAN MANRIQUE ARDUZ,DEP.: MINISTERIO DE RELACIONES EXTERIORES , PROCEDENCIA: BANCO UNION S.A., CHEQUE: 393, FECHA DE EMISION:20/03/2025</t>
  </si>
  <si>
    <t>00253014109 DEP.DE CHEQ.AJENOS,RET.DE CAM.,CONCEPTO: FONDO ROTATIVO,DEP.: EMAGUA , PROCEDENCIA: BANCO UNION S.A., CHEQUE: 1864, FECHA DE EMISION:01/04/2025</t>
  </si>
  <si>
    <t>00086018043 DEP.DE CHEQ.AJENOS,RET.DE CAM.,CONCEPTO: DEVOLUCION DE PASAJE - GESTION 2020,DEP.: LISPERGUER HUMBERTO - MMAYA , PROCEDENCIA: BANCO UNION S.A., CHEQUE: 1667, FECHA DE EMISION:01/04/2025</t>
  </si>
  <si>
    <t>00155012001 DEP.DE CHEQ.AJENOS,RET.DE CAM.,CONCEPTO: DESCUENTO POR PERMISOS SIN GOCE DE HABER - DICIEMBRE 2024,DEP.: DIRECCION DEL NOTARIADO PLURINACIONAL , PROCEDENCIA: BANCO UNION S.A., CHEQUE: 1053, FECHA DE EMISION:01/04/2025</t>
  </si>
  <si>
    <t>COBRO COSTOS DE PAPELERIA SEGUN TRANSFERENCIA DEL EXTERIOR POR ORDEN DE MGAS COMERCIALIZADORA GAS NATURAL LTDA (BR/RIO DE JANEIRO) REF.: CRED SWF OF 25/04/01 PPA-MCI-26/25 FECHA VALOR 1/04/2025 LIB. 00513012015 YPFB-HEROES DEL CHACO-BS</t>
  </si>
  <si>
    <t>NUMERO DE LIBRETA CUT: 03420102001 OPERACIÓN E18 TRANSFERENCIA DEL SISTEMA FINANCIERO POR CUENTA DE TERCEROS A LA CUT TRANSFERENCIA DE SALDOS NO UTILIZADOS EN CUMPLIMIENTO AL ARTICULO 7, NUMERAL 7.3.4 DEL REGLAMENTO OPERATIVO DEL FIDEICOMISO AEVIVIENDA MARZO 2025</t>
  </si>
  <si>
    <t>||TRANSFERENCIA DE FONDOS S/G MENSAJES SWIFTS NROS. 4293 EN ATENCIÓN A NOTA: DGAC/DAF/FIN/NE-0008/25 DE F.29/1/2025 (HRE-TGL-1866) ENVIADO POR LA DIRECCIÓN GENERAL DE AERONÁUTICA CIVIL (SECTOR PÚBLICO). DEBITO DE LA LIBRETA 00117012001 DGAC, REPOSICIÓN ÚTILES DE ESCRITORIO.</t>
  </si>
  <si>
    <t>||TRANSFERENCIA DE FONDOS SEGÚN MENSAJE SWIFT N°4316, CORREOS ELECTRÓNICOS Y DE LA FECHA Y NOTA CITE: CAR/DGE-DNAF N°0031/2025 DE NAVEGACIÓN AEREA Y AEROPUERTOS BOLIVIANOS DE FECHA 29/01/2025 (HRE-TGL-1912). (SECTOR PÚBLICO). DÉBITO DE LA LIBRETA 00389012001 NAABOL  ADMINISTRACIÓN CENTRAL, REPOSICIÓN DE ÚTILES DE ESCRITORIO</t>
  </si>
  <si>
    <t>||TRANSFERENCIA DE FONDOS SEGÚN MENSAJES SWIFT N°4322 Y 4324 DE LA FECHA Y NOTA CITE: CAR/DGE-DNAF N°0031/2025 DE NAVEGACIÓN AEREA Y AEROPUERTOS BOLIVIANOS DE FECHA 29/01/2025 (HRE-TGL-1912). (SECTOR PÚBLICO). DÉBITO DE LA LIBRETA 00389012001 NAABOL  ADMINISTRACIÓN CENTRAL, REPOSICIÓN DE ÚTILES DE ESCRITORIO</t>
  </si>
  <si>
    <t>'COBRO DE'||ÚTILES DE ESCRITORIO POR EL COMPROBANTE NRO.1023700 DE LA FECHA S/G. NOTA CITE GAFC-0356/ DFC/URTE-097/2025 DE F.26.02.2025 (HRE-TGL-3945) ENVIADA POR YACIMIENTOS PETROLIFEROS FISCALES BOLIVIANOS DEBITO DE LA LIBRETA 00513022001 YPFB  OPERACIONES</t>
  </si>
  <si>
    <t>||TRANSFERENCIA DE FONDOS S/G MENSAJE SWIFT NRO. 4276, CORREO ELECTRONICO ENVIADO POR DGAC DE LA FECHA Y NOTA CITE DGAC/DAF/FIN/NE-0008/25 DE F.29.01.2025 (HRE-TGL-1866) DE LA DIRECCION GENERAL DE AERONAUTICA CIVIL (SECTOR PÚBLICO). DEBITO DE LA LIBRETA 00117012001 DGAC, REPOSICIÓN DE ÚTILES DE ESCRITORIO.</t>
  </si>
  <si>
    <t>||TRANSFERENCIA DE FONDOS S/G MENSAJES SWIFT NROS. 4323 Y 4321 DE LA FECHA Y NOTA CITE DGAC/DAF/FIN/NE-0008/25 DE F.29.01.2025 (HRE-TGL-1866) DE LA DIRECCION GENERAL DE AERONAUTICA CIVIL (SECTOR PÚBLICO). DEBITO DE LA LIBRETA 00117012001 DGAC, REPOSICIÓN DE ÚTILES DE ESCRITORIO.</t>
  </si>
  <si>
    <t>||TRANSFERENCIA DE FONDOS S/G MENSAJE SWIFT NRO. 4306 EN ATENCIÓN A CORREO ELECTRÓNICO DE LA DGAC Y NOTA: DGAC/DAF/FIN/NE-0008/2025 DE F.29/1/2025 (HRE-TGL-1866) ENVIADO POR LA DIRECCIÓN GENERAL DE AERONÁUTICA CIVIL (SECTOR PÚBLICO). DEBITO DE LA LIBRETA 00117012001 DGAC, REPOSICIÓN ÚTILES DE ESCRITORIO.</t>
  </si>
  <si>
    <t>||PAGO A FONPLATA PRESTAMO BOL 34/2021 VCTO. 15-03-2025 POR CUENTA DE TGN, S/G NOTA MEFP/VTCP/DGCP/UODP/N° 132/2025 DE FECHA 14-03-2025, VALOR 02-04-2025 INTERESES USD 3.459.065,24 Y COMISIONES USD 4.128,09 CTA. 3987 CUENTA UNICA DEL TESORO LIB. 00099021001 REF.: COMISIONES BANCARIAS</t>
  </si>
  <si>
    <t>||TRANSFERENCIA DE FONDOS S/G MENSAJE SWIFT NRO. 4315, DE LA FECHA Y NOTA CITE DGAC/DAF/FIN/NE-0008/25 DE F.29.01.2025 (HRE-TGL-1866) DE LA DIRECCION GENERAL DE AERONAUTICA CIVIL (SECTOR PÚBLICO). DEBITO DE LA LIBRETA 00117012001 DGAC, REPOSICIÓN DE ÚTILES DE ESCRITORIO</t>
  </si>
  <si>
    <t>||TRANSFERENCIA DE FONDOS S/G MENSAJE SWIFT NRO. 4307, CORREO ELECTRONICO DE LA FECHA Y NOTA CITE CAR/DGE-DNAF/N°0031/2025 DE F.29.01.2025. (HRE-TGL-1912) ENVIADA POR LA NAVEGACION AEREA Y AEROPUERTOS BOLIVIANOS (SECTOR PÚBLICO). DEBITO DE LA LIB. 00389012001 NAABOL- ADMINISTRACIÓN , REPOSICIÓN DE ÚTILES DE ESCRITORIO</t>
  </si>
  <si>
    <t>||TRANSFERENCIA DE FONDOS POR DESEMBOLSO DEL PRESTAMO IDA 5744-BO PROYECTO DE DESARROLLO DE LA CAPACIDAD VIAL, SEGÚN MENSAJE SWIFT NO. 4288 DE LA FECHA AC3732183. LIBRETA NO. 00291014301 ABC-ADMINISTRADORA BOLIVIANA DE CARRETERAS</t>
  </si>
  <si>
    <t>||COBRO DE ÚTILES DE ESCRITORIO POR DESEMBOLSO DEL IDA PRÉSTAMO IDA 5744-BO PROYECTO DE DESARROLLO DE LA CAPACIDAD VIAL , SEGÚN SWIFT 4288 DE LA FECHA REF.: AC 3732183 LIBRETA NO. 00291012002 ABC-RECURSOS PROPIOS.REF.: UTILES DE ESCRITORIO</t>
  </si>
  <si>
    <t>00292032001 DEPOSITO DE EFECTIVO, DEPOSITANTE: MIGUEL ANGEL CACERES QUISBERT, CONCEPTO: DEVOLUCION DE FONDO PAGO EN DEMASIA, CUENTA DE DEPOSITO: CUENTA UNICA DEL TESORO</t>
  </si>
  <si>
    <t>00046171101 DEPOSITO DE EFECTIVO, DEPOSITANTE: GISMARDI S.R.L., CONCEPTO: SANCION, CUENTA DE DEPOSITO: CUENTA UNICA DEL TESORO</t>
  </si>
  <si>
    <t>00292032001 DEPOSITO DE EFECTIVO, DEPOSITANTE: ERIKA GIMARA DE LAS HERAS ARCE, CONCEPTO: DEVOLUCION VIATICO, CUENTA DE DEPOSITO: CUENTA UNICA DEL TESORO</t>
  </si>
  <si>
    <t>00016011101 DEPOSITO DE EFECTIVO, DEPOSITANTE: UNIDAD EDUCATIVA SAN LUIS FE Y ALEFRIA, CONCEPTO: ALQUILER DE SALON AUDITORIO "AVELINO SIÑANI" PARA FECHA 04-04-25, CUENTA DE DEPOSITO: CUENTA UNICA DEL TESORO</t>
  </si>
  <si>
    <t>00383012001 DEPOSITO DE EFECTIVO, DEPOSITANTE: AGENCIA BOLIVIANA DE CORREOS, CONCEPTO: REGIONAL LA PAZ 24-31/03/2025, CUENTA DE DEPOSITO: CUENTA UNICA DEL TESORO</t>
  </si>
  <si>
    <t>00283022001 DEPOSITO DE EFECTIVO, DEPOSITANTE: FELIX EDWIN TORREZ FLORES, CONCEPTO: DEVOLUCION DE VIATICOS DE C-31 N°215.1, CUENTA DE DEPOSITO: CUENTA UNICA DEL TESORO</t>
  </si>
  <si>
    <t>00383012001 DEPOSITO DE EFECTIVO, DEPOSITANTE: AGENCIA BOLIVIANA DE CORREOS, CONCEPTO: REGIONAL LA PAZ 21/12/2024, CUENTA DE DEPOSITO: CUENTA UNICA DEL TESORO</t>
  </si>
  <si>
    <t>00383012001 DEPOSITO DE EFECTIVO, DEPOSITANTE: AGENCIA BOLIVIANA DE CORREOS, CONCEPTO: REGIONAL LA PAZ 23/12/2024, CUENTA DE DEPOSITO: CUENTA UNICA DEL TESORO</t>
  </si>
  <si>
    <t>00383012001 DEPOSITO DE EFECTIVO, DEPOSITANTE: AGENCIA BOLIVIANA DE CORREOS, CONCEPTO: REGIONAL LA PAZ 14/12/2024, CUENTA DE DEPOSITO: CUENTA UNICA DEL TESORO</t>
  </si>
  <si>
    <t>00383012001 DEPOSITO DE EFECTIVO, DEPOSITANTE: AGENCIA BOLIVIANA DE CORREOS, CONCEPTO: REGIONAL LA PAZ 24/12/2024, CUENTA DE DEPOSITO: CUENTA UNICA DEL TESORO</t>
  </si>
  <si>
    <t>00383012001 DEPOSITO DE EFECTIVO, DEPOSITANTE: AGENCIA BOLIVIANA DE CORREOS, CONCEPTO: REGIONAL LA PAZ 26/12/2024, CUENTA DE DEPOSITO: CUENTA UNICA DEL TESORO</t>
  </si>
  <si>
    <t>00383012001 DEPOSITO DE EFECTIVO, DEPOSITANTE: AGENCIA BOLIVIANA DE CORREOS, CONCEPTO: REGIONAL LA PAZ 16/12/2024, CUENTA DE DEPOSITO: CUENTA UNICA DEL TESORO</t>
  </si>
  <si>
    <t>00383012001 DEPOSITO DE EFECTIVO, DEPOSITANTE: AGENCIA BOLIVIANA DE CORREOS, CONCEPTO: REGIONAL LA PAZ 27/12/2024, CUENTA DE DEPOSITO: CUENTA UNICA DEL TESORO</t>
  </si>
  <si>
    <t>00383012001 DEPOSITO DE EFECTIVO, DEPOSITANTE: AGENCIA BOLIVIANA DE CORREOS, CONCEPTO: REGIONAL LA PAZ 17/12/2024, CUENTA DE DEPOSITO: CUENTA UNICA DEL TESORO</t>
  </si>
  <si>
    <t>00383012001 DEPOSITO DE EFECTIVO, DEPOSITANTE: AGENCIA BOLIVIANA DE CORREOS, CONCEPTO: REGIONAL LA PAZ 18/12/2024, CUENTA DE DEPOSITO: CUENTA UNICA DEL TESORO</t>
  </si>
  <si>
    <t>00383012001 DEPOSITO DE EFECTIVO, DEPOSITANTE: AGENCIA BOLIVIANA DE CORREOS, CONCEPTO: REGIONAL LA PAZ 28/12/2024, CUENTA DE DEPOSITO: CUENTA UNICA DEL TESORO</t>
  </si>
  <si>
    <t>00383012001 DEPOSITO DE EFECTIVO, DEPOSITANTE: AGENCIA BOLIVIANA DE CORREOS, CONCEPTO: REGIONAL LA PAZ 30/12/2024, CUENTA DE DEPOSITO: CUENTA UNICA DEL TESORO</t>
  </si>
  <si>
    <t>00383012001 DEPOSITO DE EFECTIVO, DEPOSITANTE: AGENCIA BOLIVIANA DE CORREOS, CONCEPTO: REGIONAL LA PAZ 19/12/2024, CUENTA DE DEPOSITO: CUENTA UNICA DEL TESORO</t>
  </si>
  <si>
    <t>00383012001 DEPOSITO DE EFECTIVO, DEPOSITANTE: AGENCIA BOLIVIANA DE CORREOS, CONCEPTO: REGIONAL LA PAZ 31/12/2024, CUENTA DE DEPOSITO: CUENTA UNICA DEL TESORO</t>
  </si>
  <si>
    <t>00383012001 DEPOSITO DE EFECTIVO, DEPOSITANTE: AGENCIA BOLIVIANA DE CORREOS, CONCEPTO: REGIONAL LA PAZ 20/12/2024, CUENTA DE DEPOSITO: CUENTA UNICA DEL TESORO</t>
  </si>
  <si>
    <t>00099021001 DEPOSITO DE EFECTIVO, DEPOSITANTE: MARIA JESUS VASQUEZ, CONCEPTO: DEVOLUCION DE VIATICOS, CUENTA DE DEPOSITO: CUENTA UNICA DEL TESORO</t>
  </si>
  <si>
    <t>00099021001 DEPOSITO DE EFECTIVO, DEPOSITANTE: LUIS ALBERTO CABEZAS LLUSCO, CONCEPTO: PAGO DE ENERGIA ELECTRICA, CUENTA DE DEPOSITO: CUENTA UNICA DEL TESORO</t>
  </si>
  <si>
    <t>00599012001 DEPOSITO DE EFECTIVO, DEPOSITANTE: SUSAN FABIOLA MENDOZA CARVAJAL, CONCEPTO: REPOSICION DE CREDITO FISCAL 13% FACTURA N° 688, CUENTA DE DEPOSITO: CUENTA UNICA DEL TESORO</t>
  </si>
  <si>
    <t>00099021001 DEP.DE CHEQ.AJENOS,RET.DE CAM.,CONCEPTO: INCAPACIDADES,DEP.: CAJA NACIONAL DE SALUD , PROCEDENCIA: BANCO UNION S.A., CHEQUE: 46188, FECHA DE EMISION:12/03/2025</t>
  </si>
  <si>
    <t>00099021001 DEP.DE CHEQ.AJENOS,RET.DE CAM.,CONCEPTO: INCAPACIDADES,DEP.: CAJA NACIONAL DE SALUD , PROCEDENCIA: BANCO UNION S.A., CHEQUE: 46189, FECHA DE EMISION:12/03/2025</t>
  </si>
  <si>
    <t>00099021001 DEP.DE CHEQ.AJENOS,RET.DE CAM.,CONCEPTO: INCAPACIDADES,DEP.: CAJA NACIONAL DE SALUD , PROCEDENCIA: BANCO UNION S.A., CHEQUE: 46190, FECHA DE EMISION:12/03/2025</t>
  </si>
  <si>
    <t>00099021001 DEP.DE CHEQ.AJENOS,RET.DE CAM.,CONCEPTO: INCAPACIDADES,DEP.: CAJA NACIONAL DE SALUD , PROCEDENCIA: BANCO UNION S.A., CHEQUE: 46191, FECHA DE EMISION:12/03/2025</t>
  </si>
  <si>
    <t>00099021001 DEP.DE CHEQ.AJENOS,RET.DE CAM.,CONCEPTO: INCAPACIDADES,DEP.: CAJA NACIONAL DE SALUD , PROCEDENCIA: BANCO UNION S.A., CHEQUE: 46192, FECHA DE EMISION:12/03/2025</t>
  </si>
  <si>
    <t>00099021001 DEP.DE CHEQ.AJENOS,RET.DE CAM.,CONCEPTO: INCAPACIDADES,DEP.: CAJA NACIONAL DE SALUD , PROCEDENCIA: BANCO UNION S.A., CHEQUE: 46193, FECHA DE EMISION:12/03/2025</t>
  </si>
  <si>
    <t>00099021001 DEP.DE CHEQ.AJENOS,RET.DE CAM.,CONCEPTO: INCAPACIDADES,DEP.: CAJA NACIONAL DE SALUD , PROCEDENCIA: BANCO UNION S.A., CHEQUE: 46194, FECHA DE EMISION:12/03/2025</t>
  </si>
  <si>
    <t>00099021001 DEP.DE CHEQ.AJENOS,RET.DE CAM.,CONCEPTO: INCAPACIDADES,DEP.: CAJA NACIONAL DE SALUD , PROCEDENCIA: BANCO UNION S.A., CHEQUE: 46195, FECHA DE EMISION:12/03/2025</t>
  </si>
  <si>
    <t>00099021001 DEP.DE CHEQ.AJENOS,RET.DE CAM.,CONCEPTO: INCAPACIDADES,DEP.: CAJA NACIONAL DE SALUD , PROCEDENCIA: BANCO UNION S.A., CHEQUE: 46196, FECHA DE EMISION:12/03/2025</t>
  </si>
  <si>
    <t>00099021001 DEP.DE CHEQ.AJENOS,RET.DE CAM.,CONCEPTO: INCAPACIDADES,DEP.: CAJA NACIONAL DE SALUD , PROCEDENCIA: BANCO UNION S.A., CHEQUE: 46197, FECHA DE EMISION:12/03/2025</t>
  </si>
  <si>
    <t>00099021001 DEP.DE CHEQ.AJENOS,RET.DE CAM.,CONCEPTO: INCAPACIDADES,DEP.: CAJA NACIONAL DE SALUD , PROCEDENCIA: BANCO UNION S.A., CHEQUE: 46198, FECHA DE EMISION:12/03/2025</t>
  </si>
  <si>
    <t>00099021001 DEP.DE CHEQ.AJENOS,RET.DE CAM.,CONCEPTO: INCAPACIDADES,DEP.: CAJA NACIONAL DE SALUD , PROCEDENCIA: BANCO UNION S.A., CHEQUE: 46199, FECHA DE EMISION:12/03/2025</t>
  </si>
  <si>
    <t>00099021001 DEP.DE CHEQ.AJENOS,RET.DE CAM.,CONCEPTO: INCAPACIDADES,DEP.: CAJA NACIONAL DE SALUD , PROCEDENCIA: BANCO UNION S.A., CHEQUE: 46200, FECHA DE EMISION:12/03/2025</t>
  </si>
  <si>
    <t>00099021001 DEP.DE CHEQ.AJENOS,RET.DE CAM.,CONCEPTO: INCAPACIDADES,DEP.: CAJA NACIONAL DE SALUD , PROCEDENCIA: BANCO UNION S.A., CHEQUE: 46201, FECHA DE EMISION:12/03/2025</t>
  </si>
  <si>
    <t>00099021001 DEP.DE CHEQ.AJENOS,RET.DE CAM.,CONCEPTO: INCAPACIDADES,DEP.: CAJA NACIONAL DE SALUD , PROCEDENCIA: BANCO UNION S.A., CHEQUE: 46202, FECHA DE EMISION:12/03/2025</t>
  </si>
  <si>
    <t>00099021001 DEP.DE CHEQ.AJENOS,RET.DE CAM.,CONCEPTO: INCAPACIDADES,DEP.: CAJA NACIONAL DE SALUD , PROCEDENCIA: BANCO UNION S.A., CHEQUE: 46203, FECHA DE EMISION:12/03/2025</t>
  </si>
  <si>
    <t>00099021001 DEP.DE CHEQ.AJENOS,RET.DE CAM.,CONCEPTO: INCAPACIDADES,DEP.: CAJA NACIONAL DE SALUD , PROCEDENCIA: BANCO UNION S.A., CHEQUE: 46204, FECHA DE EMISION:12/03/2025</t>
  </si>
  <si>
    <t>00099021001 DEP.DE CHEQ.AJENOS,RET.DE CAM.,CONCEPTO: DEVOLUCION DE CC DICIEMBRE 2024,DEP.: LA VITALICIA SEGUROS Y REASEGUROS DE VIDA S.A. , PROCEDENCIA: BANCO BISA S.A., CHEQUE: 80869, FECHA DE EMISION:02/04/2025</t>
  </si>
  <si>
    <t>00099021001 DEP.DE CHEQ.AJENOS,RET.DE CAM.,CONCEPTO: INCAPACIDADES,DEP.: CAJA NACIONAL DE SALUD , PROCEDENCIA: BANCO UNION S.A., CHEQUE: 46205, FECHA DE EMISION:12/03/2025</t>
  </si>
  <si>
    <t>00099021001 DEP.DE CHEQ.AJENOS,RET.DE CAM.,CONCEPTO: INCAPACIDADES,DEP.: CAJA NACIONAL DE SALUD , PROCEDENCIA: BANCO UNION S.A., CHEQUE: 46206, FECHA DE EMISION:12/03/2025</t>
  </si>
  <si>
    <t>00099021001 DEP.DE CHEQ.AJENOS,RET.DE CAM.,CONCEPTO: DEVOLUCION DE CC DICIEMBRE 2024,DEP.: LA VITALICIA SEGUROS Y REASEGUROS DE VIDA S.A. , PROCEDENCIA: BANCO BISA S.A., CHEQUE: 1869290, FECHA DE EMISION:02/04/2025</t>
  </si>
  <si>
    <t>00099021001 DEP.DE CHEQ.AJENOS,RET.DE CAM.,CONCEPTO: INCAPACIDADES,DEP.: CAJA NACIONAL DE SALUD , PROCEDENCIA: BANCO UNION S.A., CHEQUE: 46207, FECHA DE EMISION:12/03/2025</t>
  </si>
  <si>
    <t>00099021001 DEP.DE CHEQ.AJENOS,RET.DE CAM.,CONCEPTO: INCAPACIDADES,DEP.: CAJA NACIONAL DE SALUD , PROCEDENCIA: BANCO UNION S.A., CHEQUE: 46208, FECHA DE EMISION:12/03/2025</t>
  </si>
  <si>
    <t>00099021001 DEP.DE CHEQ.AJENOS,RET.DE CAM.,CONCEPTO: INCAPACIDADES,DEP.: CAJA NACIONAL DE SALUD , PROCEDENCIA: BANCO UNION S.A., CHEQUE: 46209, FECHA DE EMISION:12/03/2025</t>
  </si>
  <si>
    <t>00099021001 DEP.DE CHEQ.AJENOS,RET.DE CAM.,CONCEPTO: INCAPACIDADES,DEP.: CAJA NACIONAL DE SALUD , PROCEDENCIA: BANCO UNION S.A., CHEQUE: 46214, FECHA DE EMISION:12/03/2025</t>
  </si>
  <si>
    <t>00099021001 DEP.DE CHEQ.AJENOS,RET.DE CAM.,CONCEPTO: INCAPACIDADES,DEP.: CAJA NACIONAL DE SALUD , PROCEDENCIA: BANCO UNION S.A., CHEQUE: 46215, FECHA DE EMISION:12/03/2025</t>
  </si>
  <si>
    <t>00099021001 DEP.DE CHEQ.AJENOS,RET.DE CAM.,CONCEPTO: INCAPACIDADES,DEP.: CAJA NACIONAL DE SALUD , PROCEDENCIA: BANCO UNION S.A., CHEQUE: 46216, FECHA DE EMISION:12/03/2025</t>
  </si>
  <si>
    <t>00099021001 DEP.DE CHEQ.AJENOS,RET.DE CAM.,CONCEPTO: INCAPACIDADES,DEP.: CAJA NACIONAL DE SALUD , PROCEDENCIA: BANCO UNION S.A., CHEQUE: 46217, FECHA DE EMISION:12/03/2025</t>
  </si>
  <si>
    <t>00099021001 DEP.DE CHEQ.AJENOS,RET.DE CAM.,CONCEPTO: INCAPACIDADES,DEP.: CAJA NACIONAL DE SALUD , PROCEDENCIA: BANCO UNION S.A., CHEQUE: 46218, FECHA DE EMISION:12/03/2025</t>
  </si>
  <si>
    <t>00099021001 DEP.DE CHEQ.AJENOS,RET.DE CAM.,CONCEPTO: INCAPACIDADES,DEP.: CAJA NACIONAL DE SALUD , PROCEDENCIA: BANCO UNION S.A., CHEQUE: 46219, FECHA DE EMISION:12/03/2025</t>
  </si>
  <si>
    <t>00099021001 DEP.DE CHEQ.AJENOS,RET.DE CAM.,CONCEPTO: INCAPACIDADES,DEP.: CAJA NACIONAL DE SALUD , PROCEDENCIA: BANCO UNION S.A., CHEQUE: 46220, FECHA DE EMISION:12/03/2025</t>
  </si>
  <si>
    <t>00099021001 DEP.DE CHEQ.AJENOS,RET.DE CAM.,CONCEPTO: INCAPACIDADES,DEP.: CAJA NACIONAL DE SALUD , PROCEDENCIA: BANCO UNION S.A., CHEQUE: 46221, FECHA DE EMISION:12/03/2025</t>
  </si>
  <si>
    <t>00099021001 DEP.DE CHEQ.AJENOS,RET.DE CAM.,CONCEPTO: INCAPACIDADES,DEP.: CAJA NACIONAL DE SALUD , PROCEDENCIA: BANCO UNION S.A., CHEQUE: 46223, FECHA DE EMISION:12/03/2025</t>
  </si>
  <si>
    <t>00099021001 DEP.DE CHEQ.AJENOS,RET.DE CAM.,CONCEPTO: INCAPACIDADES,DEP.: CAJA NACIONAL DE SALUD , PROCEDENCIA: BANCO UNION S.A., CHEQUE: 46222, FECHA DE EMISION:12/03/2025</t>
  </si>
  <si>
    <t>00015011108 DEP.DE CHEQ.AJENOS,RET.DE CAM.,CONCEPTO: DEPÓSITO A LA CUT,DEP.: MINISTERIO DE GOBIERNO , PROCEDENCIA: BANCO UNION S.A., CHEQUE: 52527, FECHA DE EMISION:31/03/2025</t>
  </si>
  <si>
    <t>00206012001 DEP.DE CHEQ.AJENOS,RET.DE CAM.,CONCEPTO: DEPÓSITO POR OTROS INGRESOS,DEP.: INSTITUTO NACIONAL DE ESTADISTICA , PROCEDENCIA: BANCO UNION S.A., CHEQUE: 5655, FECHA DE EMISION:01/04/2025</t>
  </si>
  <si>
    <t>00016011101 DEP.DE CHEQ.AJENOS,RET.DE CAM.,CONCEPTO: DEVOLUCION,DEP.: BOA , PROCEDENCIA: BANCO UNION S.A., CHEQUE: 19601, FECHA DE EMISION:13/03/2025</t>
  </si>
  <si>
    <t>00016011101 DEP.DE CHEQ.AJENOS,RET.DE CAM.,CONCEPTO: DEVOLUCION,DEP.: BOA , PROCEDENCIA: BANCO UNION S.A., CHEQUE: 19585, FECHA DE EMISION:13/03/2025</t>
  </si>
  <si>
    <t>PAGO A EXIMBANK CHINA POPUL PRÉSTAMO GCL 2004 (08) 118 VCTO. 05-04-2025 POR CUENTA DE YPFB , NTI. 019938 VALOR 03-04-2025 CAPITAL RMY 6.620.579,94 INTERESES RMY 5.517,15 CTA. 00513012002 LBP-YPFB-VENTA GAS NAT.UNRC LP CP (2011349951300)</t>
  </si>
  <si>
    <t>PAGO A EXIMBANK CHINA POPUL PRÉSTAMO GCL 2004 (08) 118 VCTO. 05-04-2025 POR CUENTA DE YPFB , NTI. 019938 VALOR 03-04-2025 CAPITAL RMY 6.620.579,94 INTERESES RMY 5.517,15 CTA. 00513012002 LBP-YPFB-VENTA GAS NAT.UNRC LP CP (2011349951300) REF.: COMISIONES BANCARIAS</t>
  </si>
  <si>
    <t>NUMERO DE LIBRETA CUT: 01276014104 OPERACIÓN E18 TRANSFERENCIA DEL SISTEMA FINANCIERO POR CUENTA DE TERCEROS A LA CUT PAGO BOLETA DE GARANTIA N.-300470132 SOLICITUD DE EIDAP DE FABIOLA LOPEZ AYALA</t>
  </si>
  <si>
    <t>||TRANSF. DE RECURSOS A LA FUNDACION CULTURAL DEL BCB (3ER DESEMBOLSO) 2DO TRIMESTRE/25- INV. DEL PROYECTO RESTAU.CENTRO CULTURAL MUSEO MARINA NUÑEZ DE PRADO LA PAZ,S/G FC-BCB.PDCIA N°199 Y 229/25,INF.BCB-GADM-SCONT-DAF-INF-2025-64 Y AUTORIZ.DE LA GADM.BCB-HRE-TGL-2025-5172 TRANSFERENCIA A LA LIBRETA N° 00293144202 FC-BCB PROYECTOS RESTAU.CC.MMNP Y AMPL.CC-MMNP-LA PAZ</t>
  </si>
  <si>
    <t>||REGULARIZACIÓN DE NUESTRA OPERACIÓN N°1123795 DE LA FECHA SEGÚN NOTA CITE: CAR/DGE-DNAF N° 0031/2025 DE F. 29/1/2025 (HRE-TGL-1912) Y CORREOS ELECTRÓNICOS DE NAABOL Y DGAC DE LA FECHA . DÉBITO DE LA LIBRETA 00389012001 NAABOL  ADMINISTRACIÓN CENTRAL, REPOSICIÓN DE ÚTILES DE ESCRITORIO</t>
  </si>
  <si>
    <t>||REGULARIZACIÓN DE NUESTRA OPERACIÓN N°1123795 DE FECHA SEGÚN NOTA CITE: DGAC/DAF/FIN/NE-0008/25 DE F.29/1/2025 (HRE-TGL-1866) Y CORREOS ELECTRÓNICOS DE NAABOL Y DGAC DE LA FECHA . DÉBITO DE LA LIBRETA 00117012001 DGAC, REPOSICIÓN DE ÚTILES DE ESCRITORIO.</t>
  </si>
  <si>
    <t>00046057009 DEPOSITO DE EFECTIVO, DEPOSITANTE: IVAN COARES LIMACHI, CONCEPTO: REEMBOLSO AL PROGRAMA 4612/BL-BO, CUENTA DE DEPOSITO: CUENTA UNICA DEL TESORO</t>
  </si>
  <si>
    <t>00046021109 DEPOSITO DE EFECTIVO, DEPOSITANTE: EMPRESA UNIPERSONAL DARIO ZENON MAMANI M., CONCEPTO: PAGO DE SERVICIOS BASICOS, CUENTA DE DEPOSITO: CUENTA UNICA DEL TESORO</t>
  </si>
  <si>
    <t>00041071101 DEPOSITO DE EFECTIVO, DEPOSITANTE: DIETER JORGE ROSEMBLUTH ARGOTE, CONCEPTO: PAGO POR ERROR EN CERTIFICADO DE ORIGEN MEXICO ACE 66, CUENTA DE DEPOSITO: CUENTA UNICA DEL TESORO</t>
  </si>
  <si>
    <t>00099021001 DEPOSITO DE EFECTIVO, DEPOSITANTE: SECUNDINO MAMANI SARZURI - CI 2409655-1G, CONCEPTO: REPOSICION DE HABERES ENERO 2021, CUENTA DE DEPOSITO: CUENTA UNICA DEL TESORO</t>
  </si>
  <si>
    <t>00099021001 DEPOSITO DE EFECTIVO, DEPOSITANTE: SECUNDINO MAMANI SARZURI - CI 2409655-1G, CONCEPTO: REPOSICION DE HABERES FEBRERO 2021, CUENTA DE DEPOSITO: CUENTA UNICA DEL TESORO</t>
  </si>
  <si>
    <t>00099021001 DEPOSITO DE EFECTIVO, DEPOSITANTE: SECUNDINO MAMANI SARZURI - CI 2409655-1G, CONCEPTO: REPOSICION DE HABERES MARZO 2021, CUENTA DE DEPOSITO: CUENTA UNICA DEL TESORO</t>
  </si>
  <si>
    <t>00099021001 DEPOSITO DE EFECTIVO, DEPOSITANTE: SECUNDINO MAMANI SARZURI - CI 2409655-1G, CONCEPTO: REPOSICION DE HABERES ABRIL 2021, CUENTA DE DEPOSITO: CUENTA UNICA DEL TESORO</t>
  </si>
  <si>
    <t>00099021001 DEPOSITO DE EFECTIVO, DEPOSITANTE: SECUNDINO MAMANI SARZURI - CI 2409655-1G, CONCEPTO: REPOSICION DE HABERES MAYO 2021, CUENTA DE DEPOSITO: CUENTA UNICA DEL TESORO</t>
  </si>
  <si>
    <t>00099021001 DEPOSITO DE EFECTIVO, DEPOSITANTE: SECUNDINO MAMANI SARZURI - CI 2409655-1G, CONCEPTO: REPOSICION DE HABERES JUNIO 2021, CUENTA DE DEPOSITO: CUENTA UNICA DEL TESORO</t>
  </si>
  <si>
    <t>00099021001 DEPOSITO DE EFECTIVO, DEPOSITANTE: SECUNDINO MAMANI SARZURI - CI 2409655-1G, CONCEPTO: REPOSICION DE HABERES JULIO 2021, CUENTA DE DEPOSITO: CUENTA UNICA DEL TESORO</t>
  </si>
  <si>
    <t>00099021001 DEPOSITO DE EFECTIVO, DEPOSITANTE: SECUNDINO MAMANI SARZURI - CI 2409655-1G, CONCEPTO: REPOSICION DE HABERES AGOSTO 2021, CUENTA DE DEPOSITO: CUENTA UNICA DEL TESORO</t>
  </si>
  <si>
    <t>00099021001 DEPOSITO DE EFECTIVO, DEPOSITANTE: SECUNDINO MAMANI SARZURI - CI 2409655-1G, CONCEPTO: DUODECIMA DE AGUINALDO (ENERO A AGOSTO 2021), CUENTA DE DEPOSITO: CUENTA UNICA DEL TESORO</t>
  </si>
  <si>
    <t>00599022001 DEPOSITO DE EFECTIVO, DEPOSITANTE: LUIS ANGEL GUTIERREZ IBAÑEZ, CONCEPTO: DEVOLUCION FONDOS EN AVANCE I-2025-07648, CUENTA DE DEPOSITO: CUENTA UNICA DEL TESORO</t>
  </si>
  <si>
    <t>00099021001 DEPOSITO DE EFECTIVO, DEPOSITANTE: ALEJANDRA DENNISE PARI CORDERO, CONCEPTO: DEVOLUCION EXAMEN PREOCUPACIONAL GESTION 2023, CUENTA DE DEPOSITO: CUENTA UNICA DEL TESORO/DJBR</t>
  </si>
  <si>
    <t>00081011101 DEPOSITO DE EFECTIVO, DEPOSITANTE: BETO ORLANDO ARANCIBIA TORREZ, CONCEPTO: POR EXTRAVIO DE CREDENCIAL, CUENTA DE DEPOSITO: CUENTA UNICA DEL TESORO</t>
  </si>
  <si>
    <t>00288012001 DEPOSITO DE EFECTIVO, DEPOSITANTE: SERVICIO NACIONAL DE RIEGO, CONCEPTO: CURSO AREA BAJO OPTIMO VERSION 4.01, CUENTA DE DEPOSITO: CUENTA UNICA DEL TESORO</t>
  </si>
  <si>
    <t>00099021001 DEPOSITO DE EFECTIVO, DEPOSITANTE: RUBEN FRANKLIN MAMANI PACO CI 2603114, CONCEPTO: REVERSION DE BOLETA HABER MENSUAL DEL MES DE MARZO, CUENTA DE DEPOSITO: CUENTA UNICA DEL TESORO</t>
  </si>
  <si>
    <t>00099021001 DEP.DE CHEQ.AJENOS,RET.DE CAM.,CONCEPTO: DEVOLUCION DE PASAJES AEREOS,DEP.: XIMENA MACHACA ALIAGA , PROCEDENCIA: BANCO UNION S.A., CHEQUE: 19615, FECHA DE EMISION:17/03/2025/DJBR</t>
  </si>
  <si>
    <t>00099021001 DEP.DE CHEQ.AJENOS,RET.DE CAM.,CONCEPTO: REEMBOLSO POR SUBSIDIO INCAPACIDAD SECTOR PUBLICO,DEP.: CAJA NACIONAL DE SALUD , PROCEDENCIA: BANCO UNION S.A., CHEQUE: 82949, FECHA DE EMISION:03/04/2025</t>
  </si>
  <si>
    <t>00099021001 DEP.DE CHEQ.AJENOS,RET.DE CAM.,CONCEPTO: DEVOLUCION DE PAGO GESTION 2024 SERVICIOS BASICOS,DEP.: IPDSA-SOBERANIA ALIMENTARIA , PROCEDENCIA: BANCO UNION S.A., CHEQUE: 5124, FECHA DE EMISION:24/03/2025</t>
  </si>
  <si>
    <t>00522012001 DEP.DE CHEQ.AJENOS,RET.DE CAM.,CONCEPTO: ALQUILER MATERIAL TRACTO RODANTE CORRESPONDIENTE A LA GESTION 2024,DEP.: EMPRESA FERROVIARIA ANDINA S.A. , PROCEDENCIA: BANCO DE CREDITO DE BOLIVIA S.A., CHEQUE: 14552, FECHA DE EMISION:27/03/2025</t>
  </si>
  <si>
    <t>PAGO A CAF PRÉSTAMO CFA010253 VCTO. 04-04-2025 POR CUENTA DE TGN , NTI. 019823 VALOR 04-04-2025 CAPITAL USD 199.409,09 INTERESES USD 110.727,57 CTA. 3987 CUENTA UNICA DEL TESORO LIB. 00099021001 REF.: COMISIONES BANCARIAS</t>
  </si>
  <si>
    <t>NUMERO DE LIBRETA CUT: 00099021001 OPERACIÓN E18 TRANSFERENCIA DEL SISTEMA FINANCIERO POR CUENTA DE TERCEROS A LA CUT Devolucion al TGN por concepto de compensacion de cotizaciones mensual CCM FC pagos posteriores a la fecha de fallecimiento y pagos de mal reportados. de la gestora publica de la</t>
  </si>
  <si>
    <t>NUMERO DE LIBRETA CUT: 00099021001 OPERACIÓN E75 TRANSFERENCIA DE LA CUENTA FISCAL BUN A LA CUT EN MN TRANSF.FDOS.AL.BCB GOBIERNO AUTONOMO MUNICIPAL CORQUE, CITE: GAMC/MAE/NRO.157/2025 CUENTA CUT 3987 LIBRETA NÂ° 00099021001</t>
  </si>
  <si>
    <t>NUMERO DE LIBRETA CUT: 00373024105 OPERACIÓN E75 TRANSFERENCIA DE LA CUENTA FISCAL BUN A LA CUT EN MN TRANSF.FDOS.AL.BCB GOBIERNO AUTONOMO MUNICIPAL DE COLQUIRI CITE: DESP/MAE/CITE NÂ°126/2025 CUENTA CUT 3987 LIBRETA NÂ° 00373024105</t>
  </si>
  <si>
    <t>NUMERO DE LIBRETA CUT: 00373024108 OPERACIÓN E75 TRANSFERENCIA DE LA CUENTA FISCAL BUN A LA CUT EN MN TRANSF.FDOS.AL.BCB GOBIERNO AUTONOMO MUNICIPAL DE TACACOMA CITE: GAMT/RCF/NÂ° 43/2025 CUENTA CUT 3987 LIBRETA NÂ° 00373024108</t>
  </si>
  <si>
    <t>COBRO COSTOS DE PAPELERIA SEGUN TRANSFERENCIA DEL EXTERIOR POR ORDEN DE MTX COMERCIALIZADORA DE GAS (BRAZIL SAO PAULO) REF.: CRED PPAMTX25A25 FECHA VALOR 4/04/2025 LIB. 00513012015 YPFB-HEROES DEL CHACO-BS</t>
  </si>
  <si>
    <t>COBRO COSTOS DE PAPELERIA SEGUN TRANSFERENCIA DEL EXTERIOR POR ORDEN DE MTX COMERCIALIZADORA DE GAS (BRAZIL SAO PAULO) REF.: CRED PPAMTX2625 FECHA VALOR 4/04/2025 LIB. 00513012015 YPFB-HEROES DEL CHACO-BS</t>
  </si>
  <si>
    <t>COBRO COSTOS DE PAPELERIA POR REGULARIZACION DE TRANSFERENCIA DEL EXTERIOR POR ORDEN DE CANACOL ENERGY LTD (CALGARY AB) REF.: CRED URI/PROFORMANO 14 BS11.936,40 FECHA VALOR 2/04/2025 LIB. 00513012003 LBP-YPFB (2011349681373)</t>
  </si>
  <si>
    <t>||TRANSFERENCIA DE FONDOS S/G MENSAJES SWIFT NROS. 4386 Y 4385 DE LA FECHA. Y NOTA CITE AGBC-AGBC/DAF/TFC-CPRV-0045-CAR/2025 (HRE-TGL-1747) DE F.27.01.2025 ENVIADO POR LA AGENCIA BOLIVIANA DE CORREOS (SECTOR PÚBLICO) A LA LIBRETA 00383012001 INGRESOS -ABC; P/CTA DE MAILATINAMERICA SA</t>
  </si>
  <si>
    <t>'COBRO DE'||UTILES DE ESCRITORIO POR EL COMPROBANTE NRO. 1123837 DE LA FECHA, S/G.NOTA GAFC-0356/DFC/URTE-097/2025 DE FECHA 26/2/2025 (HRE-TGL-3945) ENVIADO POR YACIMIENTOS PETROLIFEROS FISCALES BOLIVIANOS DÉBITO DE LA LIBRETA 00513022001 YPFB-"OPERACIONES" COBRO DE ÚTILES DE ESCRITORIO.</t>
  </si>
  <si>
    <t>'COBRO DE'||UTILES DE ESCRITORIO POR EL COMPROBANTE NRO. 1123833 DE LA FECHA, S/G.NOTA GAFC-0356/DFC/URTE-097/2025 DE FECHA 26/2/2025 (HRE-TGL-3945) ENVIADO POR YACIMIENTOS PETROLIFEROS FISCALES BOLIVIANOS DÉBITO DE LA LIBRETA 00513022001 YPFB-"OPERACIONES" COBRO DE ÚTILES DE ESCRITORIO.</t>
  </si>
  <si>
    <t>||TRANSFERENCIA DE FONDOS S/G MENSAJES SWIFT NROS. 4386 Y 4385 DE LA FECHA. Y NOTA CITE AGBC-AGBC/DAF/TFC-CPRV-0045-CAR/2025 (HRE-TGL-1747) DE F.27.01.2025 ENVIADO POR LA AGENCIA BOLIVIANA DE CORREOS (SECTOR PÚBLICO) DEBITO DE LA LIBRETA 00383012001 INGRESOS-ABC, REPOSICIÓN DE ÚTILES DE ESCRITORIO</t>
  </si>
  <si>
    <t>||TRANSFERENCIA DE FONDOS SEGÚN MENSAJE SWIFT N°4388, CORREO ELECTRÓNICO DE LA FECHA Y NOTA CITE: DGAC/DAF/FIN/NE-0008/25 (HRE-TGL-1866) DE FECHA 29/01/2025 DE LA DIRECCIÓN GENERAL DE AERONÁUTICA CIVIL. (SECTOR PÚBLICO). DÉBITO DE LA LIBRETA 00117012001 DGAC, REPOSICIÓN DE ÚTILES DE ESCRITORIO.</t>
  </si>
  <si>
    <t>||PAGO A FONPLATA PRESTAMO BOL 26/2015 VCTO.27-03-2025 POR CUENTA DEL TGN S/G COD.LIQ. 019768 DE FECHA 26-03-2025, VALOR 04-04-2025 CAPITAL USD2.042.054,40, INTERES USD1.019.149,94 Y COMISION USD18.409,13 LIBRETA NRO. 00099021001 TGN-RECURSOS ORDINARIOS (3987) REF.: COMISIONES BANCARIAS</t>
  </si>
  <si>
    <t>'COBRO DE'||ÚTILES DE ESCRITORIO POR EL COMPROBANTE NRO.1123854 DE LA FECHA S/G. NOTA CITE GAFC-0356/ DFC/URTE-097/2025 DE F.26.02.2025 (HRE-TGL-3945) ENVIADA POR YACIMIENTOS PETROLIFEROS FISCALES BOLIVIANOS DEBITO DE LA LIBRETA 00513022001 YPFB  OPERACIONES</t>
  </si>
  <si>
    <t>||REGULARIZACION DEL COMP. S-1123501 DEL 31/03/2025 DEL COBRO DE CARGOS DE CANCELACION SEG EXT. DEL BANQUERO DE 31/03/2025. REF.: SOLIC. NO.0054221-22883 DE YPFB POR EUR 16.723.778,66, MT103 REF. 1275/120325/HVR Y MT192 REF. 1473/270325/STA CARGO LIB.00513012004 LBP-YPFB-UNICOMERCIAL(4030005415/1-2188907) UTILES DE ESCRITORIO</t>
  </si>
  <si>
    <t>||REGULARIZACION DEL COMP. S-1123501 DEL 31/03/2025 DEL COBRO DE CARGOS DE CANCELACION SEG EXT. DEL BANQUERO DE 31/03/2025. REF.: SOLIC. NO.0054221-22883 DE YPFB POR EUR 16.723.778,66, MT103 REF. 1275/120325/HVR Y MT192 REF. 1473/270325/STA LIB.00513012004 LBP-YPFB-UNICOMERCIAL (4030005415/1-2188907)</t>
  </si>
  <si>
    <t>||REGULARIZACION DEL COMP. S-1123501 DEL 31/03/2025 DEL COBRO DE CARGOS DE CANCELACION SEG EXT. DEL BANQUERO DE 31/03/2025. REF.: SOLIC. NO.053977-22730 DE YPFB POR EUR 9.664.451,90 MT103 REF. 1046/210225/STA Y MT192 REF. 1471/270325/STA CARGO LIB.00513012004 LBP-YPFB-UNICOMERCIAL(4030005415/1-2188907) UTILES DE ESCRITORIO</t>
  </si>
  <si>
    <t>||REGULARIZACION DEL COMP. S-1123501 DEL 31/03/2025 DEL COBRO DE CARGOS DE CANCELACION SEG EXT. DEL BANQUERO DE 31/03/2025. REF.: SOLIC. NO.053977-22730 DE YPFB POR EUR 9.664.451,90 MT103 REF. 1046/210225/STA Y MT192 REF. 1471/270325/STA LIB.00513012004 LBP-YPFB-UNICOMERCIAL (4030005415/1-2188907)</t>
  </si>
  <si>
    <t>||REGULARIZACION DEL COMP. S-1123501 DEL 31/03/2025 DEL COBRO DE CARGOS DE CANCELACION SEG EXT. DEL BANQUERO DE 31/03/2025. REF.: SOLIC. NO.053976-22731 DE YPFB POR EUR 3.645.666,96, MT103 REF. 1045/210225/STA Y MT192 REF. 1472/270325/STA CARGO LIB.00513012004 LBP-YPFB-UNICOMERCIAL(4030005415/1-2188907) UTILES DE ESCRITORIO</t>
  </si>
  <si>
    <t>||REGULARIZACION DEL COMP. S-1123501 DEL 31/03/2025 DEL COBRO DE CARGOS DE CANCELACION SEG EXT. DEL BANQUERO DE 31/03/2025. REF.: SOLIC. NO.053976-22731 DE YPFB POR EUR 3.645.666,96, MT103 REF. 1045/210225/STA Y MT192 REF. 1472/270325/STA LIB.00513012004 LBP-YPFB-UNICOMERCIAL(4030005415/1-2188907)</t>
  </si>
  <si>
    <t>00099021001 DEPOSITO DE EFECTIVO, DEPOSITANTE: JUAN CARLOS CUENTAS, CONCEPTO: DEVOLUCION DUODECIMAS AGUINALDO 2024, CUENTA DE DEPOSITO: CUENTA UNICA DEL TESORO/DJBR</t>
  </si>
  <si>
    <t>00046171101 DEPOSITO DE EFECTIVO, DEPOSITANTE: TECNOFARMA S.A., CONCEPTO: MULTA, CUENTA DE DEPOSITO: CUENTA UNICA DEL TESORO</t>
  </si>
  <si>
    <t>00099021001 DEPOSITO DE EFECTIVO, DEPOSITANTE: MINISTERIO DE DESARROLLO RURAL Y TIERRAS, CONCEPTO: PAGO SERVICIO DE AGUA POTABLE EPSAS UC-CMAPE CORRESPONDIENTE AL MES DE FEBRERO 2025, CUENTA DE DEPOSITO: CUENTA UNICA DEL TESORO</t>
  </si>
  <si>
    <t>00383012001 DEPOSITO DE EFECTIVO, DEPOSITANTE: LESO ANALITICO, CONCEPTO: PAGO DE CORREOS, CUENTA DE DEPOSITO: CUENTA UNICA DEL TESORO</t>
  </si>
  <si>
    <t>00099021001 DEPOSITO DE EFECTIVO, DEPOSITANTE: APALA BELLO JOSE ANTONIO, CONCEPTO: DEVOLUCION DE HABERES DEL MES DE FEBRERO /2025 POR NO CORRESPONDER EL PAGO DEL MAGISTERIO, CUENTA DE DEPOSITO: CUENTA UNICA DEL TESORO/DJBR</t>
  </si>
  <si>
    <t>00099021001 DEPOSITO DE EFECTIVO, DEPOSITANTE: APALA BELLO JOSE ANTONIO, CONCEPTO: DEVOLUCION DE HABERES DEL MES DE MARZO /2025 POR NO CORRESPONDER EL PAGO DEL MAGISTERIO, CUENTA DE DEPOSITO: CUENTA UNICA DEL TESORO/DJBR</t>
  </si>
  <si>
    <t>00595012002 DEPOSITO DE EFECTIVO, DEPOSITANTE: RITHA MONICA SANDOVAL PEÑA, CONCEPTO: DEVOLUCION POR PAGO ENEXCESO LICENCIA SIN GOCE DE HABERES, CUENTA DE DEPOSITO: CUENTA UNICA DEL TESORO</t>
  </si>
  <si>
    <t>00099021001 DEPOSITO DE EFECTIVO, DEPOSITANTE: RICHARD HUARINA ALANOCA, CONCEPTO: DEVOLUCION DE VIATICOS, CUENTA DE DEPOSITO: CUENTA UNICA DEL TESORO/DJBR</t>
  </si>
  <si>
    <t>00133012001 DEPOSITO DE EFECTIVO, DEPOSITANTE: JOSE IVAN COCA MIER, CONCEPTO: DEVOLUCION DEUDA, CUENTA DE DEPOSITO: CUENTA UNICA DEL TESORO</t>
  </si>
  <si>
    <t>00099021001 DEPOSITO DE EFECTIVO, DEPOSITANTE: HELEN SIRLEY CHAVEZ ESPINOZA, CONCEPTO: PAGO EXCESO BONO REFRIGERIO SEPTIEMBRE 2024, CUENTA DE DEPOSITO: CUENTA UNICA DEL TESORO/DJBR</t>
  </si>
  <si>
    <t>00385014201 DEPOSITO DE EFECTIVO, DEPOSITANTE: EDWIN ADOLFO FALON UYUNI, CONCEPTO: GASTOS DE FUNCIONAMIENTO POR CONCEPTO DE PAGO DE PENALIDAD POR CAMBIO DE PASAJE AEREO, CUENTA DE DEPOSITO: CUENTA UNICA DEL TESORO</t>
  </si>
  <si>
    <t>00099021001 DEPOSITO DE EFECTIVO, DEPOSITANTE: HELMUTH ALBERTO PARDO SALINAS, CONCEPTO: DEVOLUCION DE VIATICOS, CUENTA DE DEPOSITO: CUENTA UNICA DEL TESORO/DJBR</t>
  </si>
  <si>
    <t>00099021001 DEPOSITO DE EFECTIVO, DEPOSITANTE: ABNER MISAEL PACO GARCIA, CONCEPTO: REVERSION DE BOLETA HABER MENSUAL, CUENTA DE DEPOSITO: CUENTA UNICA DEL TESORO</t>
  </si>
  <si>
    <t>00254014101 DEP.DE CHEQ.AJENOS,RET.DE CAM.,CONCEPTO: TRANSFERENCIA DE RECURSOS GAM SAN RAFAEL,DEP.: INSTITUTO DEL SEGURO AGRARIO , PROCEDENCIA: BANCO UNION S.A., CHEQUE: 2535, FECHA DE EMISION:02/04/2025</t>
  </si>
  <si>
    <t>00254014101 DEP.DE CHEQ.AJENOS,RET.DE CAM.,CONCEPTO: TRANSFERENCIA DE RECURSOS GAM YACO,DEP.: INSTITUTO DEL SEGURO AGRARIO , PROCEDENCIA: BANCO UNION S.A., CHEQUE: 2536, FECHA DE EMISION:02/04/2025</t>
  </si>
  <si>
    <t>00254014101 DEP.DE CHEQ.AJENOS,RET.DE CAM.,CONCEPTO: TRANSFERENCIA DE RECURSOS GAM SAN ANTONIO DE ESMORUCO,DEP.: INSTITUTO DEL SEGURO AGRARIO , PROCEDENCIA: BANCO UNION S.A., CHEQUE: 2537, FECHA DE EMISION:02/04/2025</t>
  </si>
  <si>
    <t>00254014101 DEP.DE CHEQ.AJENOS,RET.DE CAM.,CONCEPTO: TRANSFERENCIA DE RECURSOS GAM MOROCHATA,DEP.: INSTITUTO DEL SEGURO AGRARIO , PROCEDENCIA: BANCO UNION S.A., CHEQUE: 2538, FECHA DE EMISION:02/04/2025</t>
  </si>
  <si>
    <t>00254014101 DEP.DE CHEQ.AJENOS,RET.DE CAM.,CONCEPTO: TRANSFERENCIA DE RECURSOS GAM ATOCHA,DEP.: INSTITUTO DEL SEGURO AGRARIO , PROCEDENCIA: BANCO UNION S.A., CHEQUE: 2539, FECHA DE EMISION:02/04/2025</t>
  </si>
  <si>
    <t>00254014101 DEP.DE CHEQ.AJENOS,RET.DE CAM.,CONCEPTO: TRANSFERENCIA DE RECURSOS GAMSANTIAGO DE ANDAMARCA,DEP.: INSTITUTO DEL SEGURO AGRARIO , PROCEDENCIA: BANCO UNION S.A., CHEQUE: 2541, FECHA DE EMISION:02/04/2025</t>
  </si>
  <si>
    <t>00254014101 DEP.DE CHEQ.AJENOS,RET.DE CAM.,CONCEPTO: TRANSFERENCIA DE RECURSOS GAM YUNCHARA,DEP.: INSTITUTO DEL SEGURO AGRARIO , PROCEDENCIA: BANCO UNION S.A., CHEQUE: 2542, FECHA DE EMISION:02/04/2025</t>
  </si>
  <si>
    <t>00254014101 DEP.DE CHEQ.AJENOS,RET.DE CAM.,CONCEPTO: TRANSFERENCIA DE RECURSOS GAM SAN PEDRO DE MACHA,DEP.: INSTITUTO DEL SEGURO AGRARIO , PROCEDENCIA: BANCO UNION S.A., CHEQUE: 2543, FECHA DE EMISION:02/04/2025</t>
  </si>
  <si>
    <t>00254014101 DEP.DE CHEQ.AJENOS,RET.DE CAM.,CONCEPTO: TRANSFERENCIA DE RECURSOS GAM SORATA,DEP.: INSTITUTO DEL SEGURO AGRARIO , PROCEDENCIA: BANCO UNION S.A., CHEQUE: 2544, FECHA DE EMISION:02/04/2025</t>
  </si>
  <si>
    <t>00254014101 DEP.DE CHEQ.AJENOS,RET.DE CAM.,CONCEPTO: TRANSFERENCIA DE RECURSOS GAM AYATA,DEP.: INSTITUTO DEL SEGURO AGRARIO , PROCEDENCIA: BANCO UNION S.A., CHEQUE: 2545, FECHA DE EMISION:02/04/2025</t>
  </si>
  <si>
    <t>00254014101 DEP.DE CHEQ.AJENOS,RET.DE CAM.,CONCEPTO: TRANSFERENCIA DE RECURSOS GAM ACHACACHI,DEP.: INSTITUTO DEL SEGURO AGRARIO , PROCEDENCIA: BANCO UNION S.A., CHEQUE: 2546, FECHA DE EMISION:02/04/2025</t>
  </si>
  <si>
    <t>00254014101 DEP.DE CHEQ.AJENOS,RET.DE CAM.,CONCEPTO: TRANSFERENCIA DE RECURSOS GAM COTAGAITA,DEP.: INSTITUTO DEL SEGURO AGRARIO , PROCEDENCIA: BANCO UNION S.A., CHEQUE: 2547, FECHA DE EMISION:02/04/2025</t>
  </si>
  <si>
    <t>00254014101 DEP.DE CHEQ.AJENOS,RET.DE CAM.,CONCEPTO: TRANSFERENCIA DE RECURSOS GAM TAPACARI,DEP.: INSTITUTO DEL SEGURO AGRARIO , PROCEDENCIA: BANCO UNION S.A., CHEQUE: 2548, FECHA DE EMISION:02/04/2025</t>
  </si>
  <si>
    <t>00254014101 DEP.DE CHEQ.AJENOS,RET.DE CAM.,CONCEPTO: TRANSFERENCIA DE RECURSOS GAM COLOMI,DEP.: INSTITUTO DEL SEGURO AGRARIO , PROCEDENCIA: BANCO UNION S.A., CHEQUE: 2549, FECHA DE EMISION:02/04/2025</t>
  </si>
  <si>
    <t>00254014101 DEP.DE CHEQ.AJENOS,RET.DE CAM.,CONCEPTO: TRANSFERENCIA DE RECURSOS GAM SAPAHAQUI,DEP.: INSTITUTO DEL SEGURO AGRARIO , PROCEDENCIA: BANCO UNION S.A., CHEQUE: 2550, FECHA DE EMISION:02/04/2025</t>
  </si>
  <si>
    <t>00254014101 DEP.DE CHEQ.AJENOS,RET.DE CAM.,CONCEPTO: TRANSFERENCIA DE RECURSOS GAM TOMAVE,DEP.: INSTITUTO DEL SEGURO AGRARIO , PROCEDENCIA: BANCO UNION S.A., CHEQUE: 2551, FECHA DE EMISION:02/04/2025</t>
  </si>
  <si>
    <t>00389042001 DEP.DE CHEQ.AJENOS,RET.DE CAM.,CONCEPTO: REPOSICION DECODIFICADOR COTAS,DEP.: JOAN PAULO CLAVIJO ARISCAIN , PROCEDENCIA: BANCO UNION S.A., CHEQUE: 927, FECHA DE EMISION:04/04/2025</t>
  </si>
  <si>
    <t>00254014101 DEP.DE CHEQ.AJENOS,RET.DE CAM.,CONCEPTO: TRANSFERENCIA DE RECURSOS GAM SAN PEDRO DE BUENA VISTA,DEP.: INSTITUTO DEL SEGURO AGRARIO , PROCEDENCIA: BANCO UNION S.A., CHEQUE: 2552, FECHA DE EMISION:02/04/2025</t>
  </si>
  <si>
    <t>00591012001 DEP.DE CHEQ.AJENOS,RET.DE CAM.,CONCEPTO: SG HR MT/2025-01980,DEP.: E.E.T.C. MI TELEFERICO , PROCEDENCIA: BANCO UNION S.A., CHEQUE: 4164, FECHA DE EMISION:03/04/2025</t>
  </si>
  <si>
    <t>00591012001 DEP.DE CHEQ.AJENOS,RET.DE CAM.,CONCEPTO: SG HR MT/2024-09467,DEP.: E.E.T.C. MI TELEFERICO , PROCEDENCIA: BANCO UNION S.A., CHEQUE: 4165, FECHA DE EMISION:03/04/2025</t>
  </si>
  <si>
    <t>00253014103 DEP.DE CHEQ.AJENOS,RET.DE CAM.,CONCEPTO: FONDO ROTATIVO,DEP.: EMAGUA , PROCEDENCIA: BANCO UNION S.A., CHEQUE: 1865, FECHA DE EMISION:07/04/2025</t>
  </si>
  <si>
    <t>VENTA DE DIVISAS CON TRANSFERENCIA DE FONDOS A SOLICITUD DE MINISTERIO DE PLANIFICACION DEL DESARROLLO SEGUN SOLICITUD 23013 REF: VENTA DIVISAS PARA TRANSFERENCIA AL EXTERIOR, MANUTENCION ABRIL A JUNIO 2025 BECARIO ABIGAIL VACA URQUIZU SEGUN INFORME 187/2025 EQUIVALENTES 7.581,39 USD LIB. 00099021001 TGN-RECURSOS ORDINARIOS (3987) POR DIFERENCIAL CAMBIARIO</t>
  </si>
  <si>
    <t>VENTA DE DIVISAS CON TRANSFERENCIA DE FONDOS A SOLICITUD DE MINISTERIO DE PLANIFICACION DEL DESARROLLO SEGUN SOLICITUD 23009 REF: VENTA DIVISAS PARA TRANSFERENCIA AL EXTERIOR, MANUTENCION ABRIL A JUNIO 2025 BECARIO DANIELA ALANOCA CHOQUE SEGUN INFORME 188/2025 EQUIVALENTES 4.950,65 USD LIB. 00099021001 TGN-RECURSOS ORDINARIOS (3987) POR DIFERENCIAL CAMBIARIO</t>
  </si>
  <si>
    <t>VENTA DE DIVISAS CON TRANSFERENCIA DE FONDOS A SOLICITUD DE MINISTERIO DE PLANIFICACION DEL DESARROLLO SEGUN SOLICITUD 23030 REF: VENTA DIVISAS PARA TRANSFERENCIA AL EXTERIOR, MANUTENCION ABRIL A JUNIO 2025 BECARIO DIEGO SALAZAR VALDEZ SEGUN INFORME 193/2025 EQUIVALENTES 2.441,80 USD LIB. 00099021001 TGN-RECURSOS ORDINARIOS (3987) POR DIFERENCIAL CAMBIARIO</t>
  </si>
  <si>
    <t>VENTA DE DIVISAS CON TRANSFERENCIA DE FONDOS A SOLICITUD DE MINISTERIO DE PLANIFICACION DEL DESARROLLO SEGUN SOLICITUD 23047 REF: VENTA DIVISAS PARA TRANSFERENCIA AL EXTERIOR, MANUTENCION ABRIL A JUNIO 2025 BECARIO MARIANELA MAMANI POMA SEGUN INFORME 226/2025 EQUIVALENTES 2.625,59 USD LIB. 00099021001 TGN-RECURSOS ORDINARIOS (3987) POR DIFERENCIAL CAMBIARIO</t>
  </si>
  <si>
    <t>VENTA DE DIVISAS CON TRANSFERENCIA DE FONDOS A SOLICITUD DE MINISTERIO DE PLANIFICACION DEL DESARROLLO SEGUN SOLICITUD 23036 REF: VENTA DIVISAS PARA TRANSFERENCIA AL EXTERIOR, MANUTENCION MAYO A JUNIO 2025 BECARIO MARIA FERNANDEZ SEGUN INFORME 206/2025 EQUIVALENTES 3.300,43 USD LIB. 00099021001 TGN-RECURSOS ORDINARIOS (3987) POR DIFERENCIAL CAMBIARIO</t>
  </si>
  <si>
    <t>VENTA DE DIVISAS CON TRANSFERENCIA DE FONDOS A SOLICITUD DE MINISTERIO DE PLANIFICACION DEL DESARROLLO SEGUN SOLICITUD 23039 REF: VENTA DIVISAS PARA TRANSFERENCIA AL EXTERIOR, MANUTENCION ABRIL A JUNIO 2025 BECARIO INES BELTRAN SEGUN INFORME 212/2025 EQUIVALENTES 4.950,65 USD LIB. 00099021001 TGN-RECURSOS ORDINARIOS (3987) POR DIFERENCIAL CAMBIARIO</t>
  </si>
  <si>
    <t>VENTA DE DIVISAS CON TRANSFERENCIA DE FONDOS A SOLICITUD DE MINISTERIO DE PLANIFICACION DEL DESARROLLO SEGUN SOLICITUD 23050 REF: VENTA DIVISAS PARA TRANSFERENCIA AL EXTERIOR, MANUTENCION MAYO Y JUNIO 2025 BECARIO OMAR AGUILAR INFORME 209/2025 EQUIVALENTES 3.651,54 USD LIB. 00099021001 TGN-RECURSOS ORDINARIOS (3987) POR DIFERENCIAL CAMBIARIO</t>
  </si>
  <si>
    <t>VENTA DE DIVISAS CON TRANSFERENCIA DE FONDOS A SOLICITUD DE MINISTERIO DE PLANIFICACION DEL DESARROLLO SEGUN SOLICITUD 23016 REF: VENTA DIVISAS PARA TRANSFERENCIA AL EXTERIOR, MANUTENCION MAYO Y JUNIO 2025 ITALO BORIS VELEZ INF 202/2025 EQUIVALENTES 3.300,43 USD LIB. 00099021001 TGN-RECURSOS ORDINARIOS (3987) POR DIFERENCIAL CAMBIARIO</t>
  </si>
  <si>
    <t>VENTA DE DIVISAS CON TRANSFERENCIA DE FONDOS A SOLICITUD DE MINISTERIO DE PLANIFICACION DEL DESARROLLO SEGUN SOLICITUD 23049 REF: VENTA DIVISAS PARA TRANSFERENCIA AL EXTERIOR, MANUTENCION ABRIL A JUNIO 2025 BECARIO MARCELO HERRERA SEGUN INFORME 205/2025 EQUIVALENTES 4.282,99 USD LIB. 00099021001 TGN-RECURSOS ORDINARIOS (3987) POR DIFERENCIAL CAMBIARIO</t>
  </si>
  <si>
    <t>VENTA DE DIVISAS CON TRANSFERENCIA DE FONDOS A SOLICITUD DE MINISTERIO DE PLANIFICACION DEL DESARROLLO SEGUN SOLICITUD 23046 REF: VENTA DIVISAS PARA TRANSFERENCIA AL EXTERIOR, MANUTENCION ABRIL A JUNIO 2025 BECARIO JOSE LUIS MEDINA SEGUN INFORME 137/2025 EQUIVALENTES 4.950,65 USD LIB. 00099021001 TGN-RECURSOS ORDINARIOS (3987) POR DIFERENCIAL CAMBIARIO</t>
  </si>
  <si>
    <t>VENTA DE DIVISAS CON TRANSFERENCIA DE FONDOS A SOLICITUD DE MINISTERIO DE PLANIFICACION DEL DESARROLLO SEGUN SOLICITUD 23027 REF: VENTA DIVISAS PARA TRANSFERENCIA AL EXTERIOR, MANUTENCION ABRIL A JUNIO 2025 BECARIO ABIGAIL OVANDO SEGUN INFORME 196/2025 EQUIVALENTES 2.625,59 USD LIB. 00099021001 TGN-RECURSOS ORDINARIOS (3987) POR DIFERENCIAL CAMBIARIO</t>
  </si>
  <si>
    <t>TRANSFERENCIA DEL EXTERIOR SEGUN SWIFT NO.4460 Y NO.4458 DE FECHA 07/04/2025 ORDENANTE: BIOAGGIL ARGENTINA S.A. REF.: CRED URI/B06-PAGO DIFERIDO IMPO BS FACTURA 12 LIB. 00597012001 RECURSOS PROPIOS VENTAS YLB</t>
  </si>
  <si>
    <t>TRANSFERENCIA DEL EXTERIOR SEGUN SWIFT NO.4462 Y NO.4461 DE FECHA 07/04/2025 ORDENANTE: BIOAGGIL ARGENTINA S.A. REF.: CRED URI/B06-PAGO DIFERIDO IMPO BS PAGO FACTURA 189 LIB. 00597012001 RECURSOS PROPIOS VENTAS YLB</t>
  </si>
  <si>
    <t>NUMERO DE LIBRETA CUT: 00099021001 OPERACIÓN E75 TRANSFERENCIA DE LA CUENTA FISCAL BUN A LA CUT EN MN TRANSF.FDOS.AL.BCB GOBIERNO AUTONOMO MUNICIPAL DE MAIRANA CITE: GAMM DAF NÂ° 0172/2025 CUENTA CUT 3987 LIBRETA NÂ° 00099021001</t>
  </si>
  <si>
    <t>NUMERO DE LIBRETA CUT: 00283012001 OPERACIÓN E18 TRANSFERENCIA DEL SISTEMA FINANCIERO POR CUENTA DE TERCEROS A LA CUT SOL. ESC. ED SOCIEDAD JENNEFER SRL</t>
  </si>
  <si>
    <t>VENTA DE DIVISAS CON TRANSFERENCIA DE FONDOS A SOLICITUD DE MINISTERIO DE PLANIFICACION DEL DESARROLLO SEGUN SOLICITUD 23051 REF: VENTA DIVISAS PARA TRANSFERENCIA AL EXTERIOR, MANUTENCION ABRIL A JUNIO 2025 BECARIO MISCHELLE VILLARROEL INFORME 220/2025 EQUIVALENTES 3.396,86 USD LIB. 00099021001 TGN-RECURSOS ORDINARIOS (3987) POR DIFERENCIAL CAMBIARIO</t>
  </si>
  <si>
    <t>VENTA DE DIVISAS CON TRANSFERENCIA DE FONDOS A SOLICITUD DE MINISTERIO DE PLANIFICACION DEL DESARROLLO SEGUN SOLICITUD 23014 REF: VENTA DIVISAS PARA TRANSF AL EXTERIOR COBERTURA MANUTENCION ABRIL A JUNIO 2025 MARIA ABENDANO JANCO INF 210/2025 EQUIVALENTES 4.950,65 USD LIB. 00099021001 TGN-RECURSOS ORDINARIOS (3987) POR DIFERENCIAL CAMBIARIO</t>
  </si>
  <si>
    <t>VENTA DE DIVISAS CON TRANSFERENCIA DE FONDOS A SOLICITUD DE MINISTERIO DE PLANIFICACION DEL DESARROLLO SEGUN SOLICITUD 23038 REF: VENTA DIVISAS PARA TRANSFERENCIA AL EXTERIOR, MANUTENCION ABRIL A JUNIO 2025 BECARIO MARIANA CALLIZAYA SEGUN INFORME 213/2025 EQUIVALENTES 4.928,56 USD LIB. 00099021001 TGN-RECURSOS ORDINARIOS (3987) POR DIFERENCIAL CAMBIARIO</t>
  </si>
  <si>
    <t>VENTA DE DIVISAS CON TRANSFERENCIA DE FONDOS A SOLICITUD DE MINISTERIO DE PLANIFICACION DEL DESARROLLO SEGUN SOLICITUD 23017 REF: VENTA DIVISAS PARA TRANSFERENCIA AL EXTERIOR, MANUTENCION MAYO Y JUNIO 2025 BECARIO HUGO SOTO SEGUN INFORME 215/2025 EQUIVALENTES 3.300,43 USD LIB. 00099021001 TGN-RECURSOS ORDINARIOS (3987) POR DIFERENCIAL CAMBIARIO</t>
  </si>
  <si>
    <t>VENTA DE DIVISAS CON TRANSFERENCIA DE FONDOS A SOLICITUD DE MINISTERIO DE PLANIFICACION DEL DESARROLLO SEGUN SOLICITUD 23010 REF: VENTA DIVISAS PARA TRANSFERENCIA AL EXTERIOR, MANUTENCION ABRIL A JUNIO 2025 BECARIO ADONAY DELGADILLO DAZA SEGUN INFORME 198/2025 EQUIVALENTES 4.950,65 USD LIB. 00099021001 TGN-RECURSOS ORDINARIOS (3987) POR DIFERENCIAL CAMBIARIO</t>
  </si>
  <si>
    <t>VENTA DE DIVISAS CON TRANSFERENCIA DE FONDOS A SOLICITUD DE MINISTERIO DE PLANIFICACION DEL DESARROLLO SEGUN SOLICITUD 23035 REF: VENTA DIVISAS PARA TRANSFERENCIA AL EXTERIOR, MANUTENCION ABRIL A JUNIO 2025 BECARIO JUAN ALVAREZ SEGUN INFORME 221/2025 EQUIVALENTES 4.281,68 USD LIB. 00099021001 TGN-RECURSOS ORDINARIOS (3987) POR DIFERENCIAL CAMBIARIO</t>
  </si>
  <si>
    <t>VENTA DE DIVISAS CON TRANSFERENCIA DE FONDOS A SOLICITUD DE MINISTERIO DE PLANIFICACION DEL DESARROLLO SEGUN SOLICITUD 23022 REF: VENTA DIVISAS PARA TRANSFERENCIA AL EXTERIOR, MANUTENCION ABRIL A JUNIO 2025 BECARIO JUAN DE DIOS ARANDA SEGUN INFORME 203/2025 EQUIVALENTES 4.281,68 USD LIB. 00099021001 TGN-RECURSOS ORDINARIOS (3987) POR DIFERENCIAL CAMBIARIO</t>
  </si>
  <si>
    <t>VENTA DE DIVISAS CON TRANSFERENCIA DE FONDOS A SOLICITUD DE MINISTERIO DE PLANIFICACION DEL DESARROLLO SEGUN SOLICITUD 23048 REF: VENTA DIVISAS PARA TRANSFERENCIA AL EXTERIOR, MANUTENCION ABRIL A JUNIO 2025 BECARIO OSCAR CABRERA SEGUN INFORME 225/2025 EQUIVALENTES 2.625,59 USD LIB. 00099021001 TGN-RECURSOS ORDINARIOS (3987) POR DIFERENCIAL CAMBIARIO</t>
  </si>
  <si>
    <t>VENTA DE DIVISAS CON TRANSFERENCIA DE FONDOS A SOLICITUD DE MINISTERIO DE PLANIFICACION DEL DESARROLLO SEGUN SOLICITUD 23040 REF: VENTA DIVISAS PARA TRANSFERENCIA AL EXTERIOR, MANUTENCION ABRIL A JUNIO 2025 BECARIO ELIANA LOPEZ SALAS SEGUN INFORME 208/2025 EQUIVALENTES 4.950,65 USD LIB. 00099021001 TGN-RECURSOS ORDINARIOS (3987) POR DIFERENCIAL CAMBIARIO</t>
  </si>
  <si>
    <t>VENTA DE DIVISAS CON TRANSFERENCIA DE FONDOS A SOLICITUD DE MINISTERIO DE PLANIFICACION DEL DESARROLLO SEGUN SOLICITUD 23037 REF: VENTA DIVISAS PARA TRANSFERENCIA AL EXTERIOR, MANUTENCION ABRIL A JUNIO 2025 BECARIO ALVARO ARUQUIPA SEGUN INFORME 189/2025 EQUIVALENTES 4.281,68 USD LIB. 00099021001 TGN-RECURSOS ORDINARIOS (3987) POR DIFERENCIAL CAMBIARIO</t>
  </si>
  <si>
    <t>VENTA DE DIVISAS CON TRANSFERENCIA DE FONDOS A SOLICITUD DE MINISTERIO DE PLANIFICACION DEL DESARROLLO SEGUN SOLICITUD 23031 REF: VENTA DIVISAS PARA TRANSFERENCIA AL EXTERIOR, MANUTENCION ABRIL A JUNIO 2025 BECARIO DAYSI AGUILAR HERRERA SEGUN INFORME 192/2025 EQUIVALENTES 4.282,99 USD LIB. 00099021001 TGN-RECURSOS ORDINARIOS (3987) POR DIFERENCIAL CAMBIARIO</t>
  </si>
  <si>
    <t>VENTA DE DIVISAS CON TRANSFERENCIA DE FONDOS A SOLICITUD DE MINISTERIO DE PLANIFICACION DEL DESARROLLO SEGUN SOLICITUD 23006 REF: VENTA DIVISAS PARA TRANSFERENCIA AL EXTERIOR, MANUTENCION ABRIL A JUNIO 2025 BECARIO SERGIO FERNANDEZ SEGUN INFORME 224/2025 EQUIVALENTES 5.480,92 USD LIB. 00099021001 TGN-RECURSOS ORDINARIOS (3987) POR DIFERENCIAL CAMBIARIO</t>
  </si>
  <si>
    <t>VENTA DE DIVISAS CON TRANSFERENCIA DE FONDOS A SOLICITUD DE MINISTERIO DE PLANIFICACION DEL DESARROLLO SEGUN SOLICITUD 23011 REF: VENTA DIVISAS PARA TRANSFERENCIA AL EXTERIOR, MANUTENCION JUNIO 2025 BECARIO ABRIL TANIA PATI TORREZ SEGUN INFORME 197/2025 EQUIVALENTES 1.425,37 USD LIB. 00099021001 TGN-RECURSOS ORDINARIOS (3987) POR DIFERENCIAL CAMBIARIO</t>
  </si>
  <si>
    <t>VENTA DE DIVISAS CON TRANSFERENCIA DE FONDOS A SOLICITUD DE MINISTERIO DE PLANIFICACION DEL DESARROLLO SEGUN SOLICITUD 23015 REF: VENTA DIVISAS PARA TRANSFERENCIA AL EXTERIOR, MANUTENCION ABRIL A JUNIO 2025 BECARIO BISMAR DURAN VARGAS SEGUN INFORME 195/2025 EQUIVALENTES 4.950,65 USD LIB. 00099021001 TGN-RECURSOS ORDINARIOS (3987) POR DIFERENCIAL CAMBIARIO</t>
  </si>
  <si>
    <t>TRANSFERENCIA DE FONDOS AL EXTERIOR A SOLICITUD DE MINISTERIO DE RELACIONES EXTERIORES SEGUN SOLICITUD 23063 REF: PROCESO 111 PAGO DE COSTO DE VIDA AL PERSONAL DE EMBAJADAS Y CONSULADOS CORRESPONDIENTE A DICIEMBRE LIB. 00099021001 TGN-RECURSOS ORDINARIOS (3987)</t>
  </si>
  <si>
    <t>VENTA DE DIVISAS CON TRANSFERENCIA DE FONDOS A SOLICITUD DE MINISTERIO DE RELACIONES EXTERIORES SEGUN SOLICITUD 23062 REF: PROCESO 115 PAGO DE HABERES AL PERSONAL DE EMBAJADAS Y CONSULADOS CORRESPONDIENTE AL MES DE DICIEMBRE LIB. 00099021001 TGN-RECURSOS ORDINARIOS (3987)</t>
  </si>
  <si>
    <t>TRANSFERENCIA DE FONDOS AL EXTERIOR A SOLICITUD DE MINISTERIO DE RELACIONES EXTERIORES SEGUN SOLICITUD 23058 REF: PROCESO 109 ENVIO DE RECURSOS A MISIONES DEL SERVICIO EXTERIOR DE ACUERDO A INFORME DE CONTABILIDAD 187 LIB. 00099021001 TGN-RECURSOS ORDINARIOS (3987)</t>
  </si>
  <si>
    <t>TRANSFERENCIA DE FONDOS AL EXTERIOR A SOLICITUD DE MINISTERIO DE RELACIONES EXTERIORES SEGUN SOLICITUD 23065 REF: PROCESO 116 PAGO DE COSTO DE VIDA AL PERSONAL DE EMBAJADAS Y CONSULADOS CORRESPONDIENTE A DICIEMBRE LIB. 00099021001 TGN-RECURSOS ORDINARIOS (3987)</t>
  </si>
  <si>
    <t>TRANSFERENCIA DE FONDOS AL EXTERIOR A SOLICITUD DE MINISTERIO DE RELACIONES EXTERIORES SEGUN SOLICITUD 23066 REF: PROCESO 113 PAGO DE COSTO DE VIDA AL PERSONAL DE EMBAJADAS Y CONSULADOS CORRESPONDIENTE AL MES DE DICIEMBRE LIB. 00099021001 TGN-RECURSOS ORDINARIOS (3987)</t>
  </si>
  <si>
    <t>TRANSFERENCIA DE FONDOS AL EXTERIOR A SOLICITUD DE MINISTERIO DE RELACIONES EXTERIORES SEGUN SOLICITUD 23067 REF: ENVIO DE REMESAS PARA PAGO DE SEGURO INTERNACIONAL DE ACUERDO A ANEXO ADJUNTO LIB. 00099021001 TGN-RECURSOS ORDINARIOS (3987)</t>
  </si>
  <si>
    <t>VENTA DE DIVISAS CON TRANSFERENCIA DE FONDOS A SOLICITUD DE MINISTERIO DE RELACIONES EXTERIORES SEGUN SOLICITUD 23061 REF: PROCESO 112 PAGO DE HABERES AL PERSONAL DE EMBAJADAS Y CONSULADOS CORRESPONDIENTE AL MES DE DICIEMBRE LIB. 00099021001 TGN-RECURSOS ORDINARIOS (3987)</t>
  </si>
  <si>
    <t>TRANSFERENCIA DE FONDOS AL EXTERIOR A SOLICITUD DE MINISTERIO DE RELACIONES EXTERIORES SEGUN SOLICITUD 23064 REF: PROCESO 114 PAGO DE COSTO DE VIDA AL PERSONAL DEL SERVICIO EXTERIOR CORRESPONDIENTE A DICIEMBRE LIB. 00099021001 TGN-RECURSOS ORDINARIOS (3987)</t>
  </si>
  <si>
    <t>VENTA DE DIVISAS CON TRANSFERENCIA DE FONDOS A SOLICITUD DE MINISTERIO DE RELACIONES EXTERIORES SEGUN SOLICITUD 23060 REF: PROCESO 110 PAGO DE HABERES AL PERSONAL DE EMBAJADAS Y CONSULADOS CORRESPONDIENTE A DICIEMBRE LIB. 00099021001 TGN-RECURSOS ORDINARIOS (3987)</t>
  </si>
  <si>
    <t>TRANSFERENCIA DE FONDOS AL EXTERIOR A SOLICITUD DE MINISTERIO DE RELACIONES EXTERIORES SEGUN SOLICITUD 23068 REF: PROCESO 71 ENVIO DE RECURSOS PARA REPATRIACIONES DE RESTOS MORTALES DE ACUERDO A DETALLE ADJUNTO LIB. 00010011102 MIN.RELACIONES EXTERIORES - GESTORIA CONSULAR LEY Nº 3108</t>
  </si>
  <si>
    <t>VENTA DE DIVISAS CON TRANSFERENCIA DE FONDOS A SOLICITUD DE ADMINISTRACION DE SERVICIOS PORTUARIOS BOLIVIA SEGUN SOLICITUD 23077 REF: HR 449 PTO ARICA 1ER DESCARGO Y REPOSICION GATE OUT TRANSPORTE Y OTROS SERVICIOS MES ENE 2025 LIB. 00594012001 ASP-B FONDO DE OPERACIONES</t>
  </si>
  <si>
    <t>COBRO COSTOS DE PAPELERIA SEGUN TRANSFERENCIA DEL EXTERIOR POR ORDEN DE BIOAGGIL ARGENTINA S.A. REF.: CRED URI/B06-PAGO DIFERIDO IMPO BS FACTURA 12 LIB. 00597032001 YLB-COMERCIALIZACION DE DIVERSAS SALES</t>
  </si>
  <si>
    <t>COBRO COSTOS DE PAPELERIA SEGUN TRANSFERENCIA DEL EXTERIOR POR ORDEN DE BIOAGGIL ARGENTINA S.A. REF.: CRED URI/B06-PAGO DIFERIDO IMPO BS PAGO FACTURA 189 LIB. 00597032001 YLB-COMERCIALIZACION DE DIVERSAS SALES</t>
  </si>
  <si>
    <t>NUMERO DE LIBRETA CUT: 00373024105 OPERACIÓN E75 TRANSFERENCIA DE LA CUENTA FISCAL BUN A LA CUT EN MN TRANSF.FDOS.AL.BCB GOBIERNO AUTONOMO MUNICIPAL DE SAN PEDRO DE BUENA VISTA CITE: GAM SPBV/MAE/CE NÂ°84/2025, CUENTA CUT 3987 LIBRETA NÂ° 00373024105</t>
  </si>
  <si>
    <t>TRANSFERENCIA DE FONDOS AL EXTERIOR A SOLICITUD DE MINISTERIO DE RELACIONES EXTERIORES SEGUN SOLICITUD 23059 REF: PROCESO 96 ENVIO DE RECURSOS POR REPATRIACIONES DE RESTOS DE ACUERDO A DOCUMENTACION ADJUNTA LIB. 00099021001 TGN-RECURSOS ORDINARIOS (3987)</t>
  </si>
  <si>
    <t>DEVOLUCIÓN DE FONDOS DE SOL. 054493 - 23075 A SOLICITUD DE ADMINISTRACION DE SERVICIOS PORTUARIOS BOLIVIA REF.: H.R.1081. JUAN OPAZO GALLEGOS SPA POR SERVICIOS PORTUARIOS EN PUERTO ANTOFAGASTA FACTURA N° 232., POR CONTENER EN LA GLOSA UN CARACTER NO VALIDO EN EL SISTEMA SWIFT (N°) LIB. 00594012001 ASP-B FONDO DE OPERACIONES</t>
  </si>
  <si>
    <t>DEVOLUCIÓN DE SOLICITUD 054491 - 23071 A SOLICITUD DE ADMINISTRACION DE SERVICIOS PORTUARIOS BOLIVIA REF.: H.R.1082. JUAN OPAZO GALLEGOS SPA POR SERVICIOS PORTUARIOS EN PUERTO ANTOFAGASTA. FACTURA N° 232, POR CONTENER EN LA GLOSA UN CARACTER NO VALIDO EN EL SISTEMA SWIFT (N°) LIB. 00594012001 ASP-B FONDO DE OPERACIONES</t>
  </si>
  <si>
    <t>DEVOLUCION DE SOLICITUD 054490 - 23070 A SOLICITUD DE ADMINISTRACION DE SERVICIOS PORTUARIOS BOLIVIA REF.: H.R.1080.2025 JUAN OPAZO GALLEGOS SPA POR SERVICIOS PORTUARIOS EN PUERTO ANTOFAGASTA, SEGUN FACTURA N° 233/2025, POR CONTENER EN LA GLOSA UN CARACTER NO VALIDO EN EL SISTEMA SWIFT (N°) LIB. 00594012001 ASP-B FONDO DE OPERACIONES</t>
  </si>
  <si>
    <t>A:00099021001 Pago de capital e interés corriente a favor del TGN del vcto. 06-04-2025, adeudado por el GAD La Paz, correspondiente al Convenio de Reprogramación CAF 2324.</t>
  </si>
  <si>
    <t>TRANSFERENCIA DEL EXTERIOR SEGUN SWIFT NO.4535 DE FECHA 07/04/2025 ORDENANTE: CONSULADO GERAL DA BOLIVIA (BR/SAO PAULO) REF.: COMPLEMENT SEGIP RECAUDACION EXTERIOR CEDULA DE IDENTIDAD LIB. 00340012005 SEGIP - RECAUDACION EXTERIOR - CEDULAS DE IDENTIDAD</t>
  </si>
  <si>
    <t>COBRO COSTOS DE PAPELERIA SEGUN TRANSFERENCIA DEL EXTERIOR POR ORDEN DE CONSULADO GERAL DA BOLIVIA (BR/SAO PAULO) REF.: COMPLEMENT SEGIP RECAUDACION EXTERIOR CEDULA DE IDENTIDAD LIB. 00340012003 RECAUDACION EXTRANJERIA - C.I. -L.C.</t>
  </si>
  <si>
    <t>||PAGO A FONPLATA PRESTAMO BOL 32/2018 II VCTO. 15-03-2025 POR CUENTA DEL TGN SEGUN NOTA MEFP/VTCP/DGCP/UODP/N°132/2025 DE FECHA 14-03-2025, VALOR 07-04-2025 CAPITAL USD1.649.523,81, INTERESES USD1.087.092,85 LIBRETA NRO. 00099021001 TGN-RECURSOS ORDINARIOS (3987) REF.: COMISIONES BANCARIAS</t>
  </si>
  <si>
    <t>||PAGO A FONPLATA PRESTAMO BOL 33/2019 VCTO. 15-03-2025 POR CUENTA DEL TGN SEGUN NOTA MEFP/VTCP/DGCP/UODP/N°132/2025 DE FECHA 14-03-2025, VALOR 07-04-2025 CAPITAL USD1.526.671,99, INTERESES USD1.033.467,17 Y COMISIONES USD19.602,84 LIBRETA NRO. 00099021001 TGN-RECURSOS ORDINARIOS (3987) REF.: COMISIONES BANCARIAS</t>
  </si>
  <si>
    <t>'COBRO DE'||ÚTILES DE ESCRITORIO POR EL COMPROBANTE NRO. 1123955 DE LA FECHA S/G. NOTA CITE GAFC-0356/DFC/URTE-097/2025 DE F.26.02.2025 (HRE-TGL-3945) ENVIADA POR YACIMIENTOS PETROLIFEROS FISCALES BOLIVIANOS. DÉBITO DE LA LIBRETA 00513022001 YPFB - OPERACIONES</t>
  </si>
  <si>
    <t>'COBRO DE'||ÚTILES DE ESCRITORIO POR EL COMPROBANTE NRO.1123953 DE LA FECHA S/G. NOTA CITE GAFC-0356/ DFC/URTE-097/2025 DE F.26.02.2025 (HRE-TGL-3945) (SECTOR PÚBLICO) ENVIADA POR YACIMIENTOS PETROLIFEROS FISCALES BOLIVIANOS DÉBITO DE LA LIBRETA 00513022001 YPFB - OPERACIONES, REPOSICIÓN DE ÚTILES DE ESCRITORIO.</t>
  </si>
  <si>
    <t>00099021001 DEPOSITO DE EFECTIVO, DEPOSITANTE: RONALD HERBAS FLORES, CONCEPTO: REVERSION TOTAL, CUENTA DE DEPOSITO: CUENTA UNICA DEL TESORO/DJBR</t>
  </si>
  <si>
    <t>00590012001 DEPOSITO DE EFECTIVO, DEPOSITANTE: CRHISTIAN JOSE POLO APURI, CONCEPTO: DEVOLUCION DE FONDOS, CUENTA DE DEPOSITO: CUENTA UNICA DEL TESORO</t>
  </si>
  <si>
    <t>00099021001 DEPOSITO DE EFECTIVO, DEPOSITANTE: YERKO JAVIER LUJAN MOLINA - FAB, CONCEPTO: REVERSION - COMBUSTIBLE TERRESTRE PRV.4 PAGO 7 PART 34110I BRIG AE/2024, CUENTA DE DEPOSITO: CUENTA UNICA DEL TESORO</t>
  </si>
  <si>
    <t>00099021001 DEPOSITO DE EFECTIVO, DEPOSITANTE: SERGIO FERNANDO LORA ARAOZ - FAB, CONCEPTO: REVERSION - COMBUSTIBLE TERRESTRE PRV.4 PAGO 7 PART 34110 INSP GRAL FAB/2024, CUENTA DE DEPOSITO: CUENTA UNICA DEL TESORO</t>
  </si>
  <si>
    <t>00015011108 DEPOSITO DE EFECTIVO, DEPOSITANTE: GARCIA VARGAS MARIANA, CONCEPTO: DEVOLUCION DE PASAJE AEREO, CUENTA DE DEPOSITO: CUENTA UNICA DEL TESORO</t>
  </si>
  <si>
    <t>00383012001 DEPOSITO DE EFECTIVO, DEPOSITANTE: AGENCIA BOLIVIANA DE CORREOS, CONCEPTO: REGIONAL LA PAZ 1-5/04/2025, CUENTA DE DEPOSITO: CUENTA UNICA DEL TESORO</t>
  </si>
  <si>
    <t>00099021001 DEPOSITO DE EFECTIVO, DEPOSITANTE: JUAN PABLO RIOS ARCIENEGA, CONCEPTO: DEVOLUCION, CUENTA DE DEPOSITO: CUENTA UNICA DEL TESORO/DJBR</t>
  </si>
  <si>
    <t>00130012002 DEPOSITO DE EFECTIVO, DEPOSITANTE: FERNANDO ARIEL HUARANCA AVILA, CONCEPTO: PAGO, CUENTA DE DEPOSITO: CUENTA UNICA DEL TESORO</t>
  </si>
  <si>
    <t>00086011109 DEPOSITO DE EFECTIVO, DEPOSITANTE: YEREMI HERRERA BETANCURT, CONCEPTO: REPOSICION DE CREDENCIAL YEREMI HERRERA BETANCURT, CUENTA DE DEPOSITO: CUENTA UNICA DEL TESORO</t>
  </si>
  <si>
    <t>00099021001 DEPOSITO DE EFECTIVO, DEPOSITANTE: FELIPE CONDORI CONDORI, CONCEPTO: REVERSION DE BOLETA DE HABER MENSUAL, CUENTA DE DEPOSITO: CUENTA UNICA DEL TESORO</t>
  </si>
  <si>
    <t>00099021001 DEPOSITO DE EFECTIVO, DEPOSITANTE: ROBERTO MAMANI ALANOCA, CONCEPTO: REVERSION DE BOLETA HABER MENSUAL, CUENTA DE DEPOSITO: CUENTA UNICA DEL TESORO</t>
  </si>
  <si>
    <t>00099021001 DEPOSITO DE EFECTIVO, DEPOSITANTE: JUAN FEDERICO CORINA APAZA, CONCEPTO: REVERSION DE BOLETA HABER MENSUAL, CUENTA DE DEPOSITO: CUENTA UNICA DEL TESORO</t>
  </si>
  <si>
    <t>00046171101 DEPOSITO DE EFECTIVO, DEPOSITANTE: IMPORTADORA BIOTOOLS S.R.L., CONCEPTO: PAGO DE SANCION, CUENTA DE DEPOSITO: CUENTA UNICA DEL TESORO</t>
  </si>
  <si>
    <t>00385014201 DEPOSITO DE EFECTIVO, DEPOSITANTE: ROCIO REINA GUACHALLA ORTIZ, CONCEPTO: PENALIDAD POR CAMBIO DE PASAJE, CUENTA DE DEPOSITO: CUENTA UNICA DEL TESORO</t>
  </si>
  <si>
    <t>00099021001 DEPOSITO DE EFECTIVO, DEPOSITANTE: RUTH ETELVINA CASTELLON VARGAS, CONCEPTO: REVERSION TOTAL, CUENTA DE DEPOSITO: CUENTA UNICA DEL TESORO</t>
  </si>
  <si>
    <t>00099021001 DEPOSITO DE EFECTIVO, DEPOSITANTE: YANINA ARUQUIPA LAURA, CONCEPTO: PAGO DE HABERES MARZO, CUENTA DE DEPOSITO: CUENTA UNICA DEL TESORO/DJBR</t>
  </si>
  <si>
    <t>00086038008 DEPOSITO DE EFECTIVO, DEPOSITANTE: ELMA CHOQUE FLORES, CONCEPTO: DEPÓSITO POR PAGO EN DEMASIA DE 2024, CUENTA DE DEPOSITO: CUENTA UNICA DEL TESORO</t>
  </si>
  <si>
    <t>00086038008 DEPOSITO DE EFECTIVO, DEPOSITANTE: ELMA CHOQUE FLORES, CONCEPTO: DEPÓSITO POR PAGO DE SUELDO 08/2024, CUENTA DE DEPOSITO: CUENTA UNICA DEL TESORO</t>
  </si>
  <si>
    <t>00086038008 DEPOSITO DE EFECTIVO, DEPOSITANTE: MOISES YONYUN HUR TORREZ, CONCEPTO: DEPÓSITO POR MULTA DE PASAJES AEREOS, CUENTA DE DEPOSITO: CUENTA UNICA DEL TESORO</t>
  </si>
  <si>
    <t>00099021001 DEPOSITO DE EFECTIVO, DEPOSITANTE: OSCAR RAMIRO ZUAZO CHOCALA, CONCEPTO: PAGO DE PENALIDAD POR BOLETO AEREO, CUENTA DE DEPOSITO: CUENTA UNICA DEL TESORO/DJBR</t>
  </si>
  <si>
    <t>00015011108 DEPOSITO DE EFECTIVO, DEPOSITANTE: AMERICO GUTIERREZ QUISPE, CONCEPTO: PAGO FACT, AGUA POTABLE, CUENTA DE DEPOSITO: CUENTA UNICA DEL TESORO</t>
  </si>
  <si>
    <t>00099021001 DEPOSITO DE EFECTIVO, DEPOSITANTE: ANDREA KARINA LUNA MAMANI, CONCEPTO: DEVOLUCION JUNIO, CUENTA DE DEPOSITO: CUENTA UNICA DEL TESORO</t>
  </si>
  <si>
    <t>00046171101 DEPOSITO DE EFECTIVO, DEPOSITANTE: LADMEDIC S.R.L., CONCEPTO: SANCION, CUENTA DE DEPOSITO: CUENTA UNICA DEL TESORO</t>
  </si>
  <si>
    <t>00132072001 DEPOSITO DE EFECTIVO, DEPOSITANTE: CARLA DANIELA HUANCA MAMANI, CONCEPTO: DEPÓSITO POR DEVOLUCION DE PAGOS AEREOS NO UTILIZADOS, CUENTA DE DEPOSITO: CUENTA UNICA DEL TESORO</t>
  </si>
  <si>
    <t>00099021001 DEPOSITO DE EFECTIVO, DEPOSITANTE: JUAN ANGEL CORONEL SARDON CI 6136125 LP, CONCEPTO: DEVOLUCION AL SENASIR COACTIVO SOCIAL, CUENTA DE DEPOSITO: CUENTA UNICA DEL TESORO</t>
  </si>
  <si>
    <t>00253014112 DEP.DE CHEQ.AJENOS,RET.DE CAM.,CONCEPTO: FONDO ROTATIVO,DEP.: EMAGUA , PROCEDENCIA: BANCO UNION S.A., CHEQUE: 1866, FECHA DE EMISION:07/04/2025</t>
  </si>
  <si>
    <t>00253014114 DEP.DE CHEQ.AJENOS,RET.DE CAM.,CONCEPTO: FONDO ROTATIVO,DEP.: EMAGUA , PROCEDENCIA: BANCO UNION S.A., CHEQUE: 1867, FECHA DE EMISION:07/04/2025</t>
  </si>
  <si>
    <t>00254014101 DEP.DE CHEQ.AJENOS,RET.DE CAM.,CONCEPTO: TRANSFERENCIA DE RECURSOS GAM CURAHUARA DE CARANGAS,DEP.: INSTITUTO DEL SEGURO AGRARIO , PROCEDENCIA: BANCO UNION S.A., CHEQUE: 2553, FECHA DE EMISION:02/04/2025</t>
  </si>
  <si>
    <t>00254014101 DEP.DE CHEQ.AJENOS,RET.DE CAM.,CONCEPTO: TRANSFERENCIA DE RECURSOS GAM URMIRI,DEP.: INSTITUTO DEL SEGURO AGRARIO , PROCEDENCIA: BANCO UNION S.A., CHEQUE: 2554, FECHA DE EMISION:02/04/2025</t>
  </si>
  <si>
    <t>00254014101 DEP.DE CHEQ.AJENOS,RET.DE CAM.,CONCEPTO: TRANSFERENCIA DE RECURSOS GAM CLIZA,DEP.: INSTITUTO DEL SEGURO AGRARIO , PROCEDENCIA: BANCO UNION S.A., CHEQUE: 2555, FECHA DE EMISION:02/04/2025</t>
  </si>
  <si>
    <t>00254014101 DEP.DE CHEQ.AJENOS,RET.DE CAM.,CONCEPTO: TRANSFERENCIA DE RECURSOS GAM BATALLAS,DEP.: INSTITUTO DEL SEGURO AGRARIO , PROCEDENCIA: BANCO UNION S.A., CHEQUE: 2556, FECHA DE EMISION:02/04/2025</t>
  </si>
  <si>
    <t>00254014101 DEP.DE CHEQ.AJENOS,RET.DE CAM.,CONCEPTO: TRANSFERENCIA DE RECURSOS GAM SORACACHI,DEP.: INSTITUTO DEL SEGURO AGRARIO , PROCEDENCIA: BANCO UNION S.A., CHEQUE: 2557, FECHA DE EMISION:02/04/2025</t>
  </si>
  <si>
    <t>00254014101 DEP.DE CHEQ.AJENOS,RET.DE CAM.,CONCEPTO: TANSFERENCIA DE RECURSOS GAM ENTRE RIOS,DEP.: INSTITUTO DEL SEGURO AGRARIO , PROCEDENCIA: BANCO UNION S.A., CHEQUE: 2558, FECHA DE EMISION:02/04/2025</t>
  </si>
  <si>
    <t>00254014101 DEP.DE CHEQ.AJENOS,RET.DE CAM.,CONCEPTO: TRANSFERENCIA DE RECURSOS GAM SICAYA,DEP.: INSTITUTO DEL SEGURO AGRARIO , PROCEDENCIA: BANCO UNION S.A., CHEQUE: 2563, FECHA DE EMISION:02/04/2025</t>
  </si>
  <si>
    <t>00254014101 DEP.DE CHEQ.AJENOS,RET.DE CAM.,CONCEPTO: TRANSFERENCIA DE RECURSOS GAM ALALAY,DEP.: INSTITUTO DEL SEGURO AGRARIO , PROCEDENCIA: BANCO UNION S.A., CHEQUE: 2559, FECHA DE EMISION:02/04/2025</t>
  </si>
  <si>
    <t>00254014101 DEP.DE CHEQ.AJENOS,RET.DE CAM.,CONCEPTO: TRANSFERENCIA DE RECURSOS GAM VILLA RIVERO,DEP.: INSTITUTO DEL SEGURO AGRARIO , PROCEDENCIA: BANCO UNION S.A., CHEQUE: 2560, FECHA DE EMISION:02/04/2025</t>
  </si>
  <si>
    <t>00254014202 DEP.DE CHEQ.AJENOS,RET.DE CAM.,CONCEPTO: TRANSFERENCIA DE RECURSOS GAM HUANUNI,DEP.: INSTITUTO DEL SEGURO AGRARIO , PROCEDENCIA: BANCO UNION S.A., CHEQUE: 2562, FECHA DE EMISION:02/04/2025</t>
  </si>
  <si>
    <t>00254014101 DEP.DE CHEQ.AJENOS,RET.DE CAM.,CONCEPTO: TRANFERENCIA DE RECURSOS GAM UNCIA,DEP.: INSTITUTO DEL SEGURO AGRARIO , PROCEDENCIA: BANCO UNION S.A., CHEQUE: 2564, FECHA DE EMISION:02/04/2025</t>
  </si>
  <si>
    <t>00254014101 DEP.DE CHEQ.AJENOS,RET.DE CAM.,CONCEPTO: TRANFERENCIA DE RECURSOS GAM VITICHI,DEP.: INSTITUTO DEL SEGURO AGRARIO , PROCEDENCIA: BANCO UNION S.A., CHEQUE: 2565, FECHA DE EMISION:02/04/2025</t>
  </si>
  <si>
    <t>00254014101 DEP.DE CHEQ.AJENOS,RET.DE CAM.,CONCEPTO: TRANSFERENCIA DE RECURSOS GAM COCAPATA,DEP.: INSTITUTO DEL SEGURO AGRARIO , PROCEDENCIA: BANCO UNION S.A., CHEQUE: 2566, FECHA DE EMISION:02/04/2025</t>
  </si>
  <si>
    <t>00254014101 DEP.DE CHEQ.AJENOS,RET.DE CAM.,CONCEPTO: TRANSFERENCIA DE RECURSOS GAM LAJA,DEP.: INSTITUTO DEL SEGURO AGRARIO , PROCEDENCIA: BANCO UNION S.A., CHEQUE: 2567, FECHA DE EMISION:02/04/2025</t>
  </si>
  <si>
    <t>00290012001 DEP.DE CHEQ.AJENOS,RET.DE CAM.,CONCEPTO: OTROS INGRESOS S/G TRAMITE N° 11155866,DEP.: SERVICIO DE IMPUESTOS NACIONALES , PROCEDENCIA: BANCO UNION S.A., CHEQUE: 8035, FECHA DE EMISION:02/04/2025</t>
  </si>
  <si>
    <t>00254014101 DEP.DE CHEQ.AJENOS,RET.DE CAM.,CONCEPTO: TRANSFERENCIA DE RECURSOS GAM VACAS,DEP.: INSTITUTO DEL SEGURO AGRARIO , PROCEDENCIA: BANCO UNION S.A., CHEQUE: 2568, FECHA DE EMISION:02/04/2025</t>
  </si>
  <si>
    <t>00290012001 DEP.DE CHEQ.AJENOS,RET.DE CAM.,CONCEPTO: MULTA A PROVEEDORES S/G TRAMITE N° 11155866,DEP.: SERVICIO DE IMPUESTOS NACIONALES , PROCEDENCIA: BANCO UNION S.A., CHEQUE: 8034, FECHA DE EMISION:02/04/2025</t>
  </si>
  <si>
    <t>00254014101 DEP.DE CHEQ.AJENOS,RET.DE CAM.,CONCEPTO: TRANSFERENCIA DE RECURSOS GAIOC AUTONOMIA ORIGINARIA DEL JATUN AYLLU YURA,DEP.: INSTITUTO DEL SEGURO AGRARIO , PROCEDENCIA: BANCO UNION S.A., CHEQUE: 2569, FECHA DE EMISION:02/04/2025</t>
  </si>
  <si>
    <t>00254014202 DEP.DE CHEQ.AJENOS,RET.DE CAM.,CONCEPTO: TRANSFERENCIA DE RECURSOS GAM PADILLA,DEP.: INSTITUTO DEL SEGURO AGRARIO , PROCEDENCIA: BANCO UNION S.A., CHEQUE: 2570, FECHA DE EMISION:02/04/2025</t>
  </si>
  <si>
    <t>00254014101 DEP.DE CHEQ.AJENOS,RET.DE CAM.,CONCEPTO: TRANSFERENCIA DE RECURSOS GAM POCOATA,DEP.: INSTITUTO DEL SEGURO AGRARIO , PROCEDENCIA: BANCO UNION S.A., CHEQUE: 2571, FECHA DE EMISION:02/04/2025</t>
  </si>
  <si>
    <t>00254014101 DEP.DE CHEQ.AJENOS,RET.DE CAM.,CONCEPTO: TRANSFERENCIA DE RECURSOS GAM TOCO,DEP.: INSTITUTO DEL SEGURO AGRARIO , PROCEDENCIA: BANCO UNION S.A., CHEQUE: 2572, FECHA DE EMISION:02/04/2025</t>
  </si>
  <si>
    <t>00254014101 DEP.DE CHEQ.AJENOS,RET.DE CAM.,CONCEPTO: TRANSFERENCIA DE RECURSOS GAM CHUMA,DEP.: INSTITUTO DEL SEGURO AGRARIO , PROCEDENCIA: BANCO UNION S.A., CHEQUE: 2573, FECHA DE EMISION:02/04/2025</t>
  </si>
  <si>
    <t>00254014101 DEP.DE CHEQ.AJENOS,RET.DE CAM.,CONCEPTO: TRANSFERENCIA DE RECURSOS GAM AIQUILE,DEP.: INSTITUTO DEL SEGURO AGRARIO , PROCEDENCIA: BANCO UNION S.A., CHEQUE: 2574, FECHA DE EMISION:02/04/2025</t>
  </si>
  <si>
    <t>00254014101 DEP.DE CHEQ.AJENOS,RET.DE CAM.,CONCEPTO: TRANSFERENCIA DE RECURSOS GAM PORCO,DEP.: INSTITUTO DEL SEGURO AGRARIO , PROCEDENCIA: BANCO UNION S.A., CHEQUE: 2578, FECHA DE EMISION:02/04/2025</t>
  </si>
  <si>
    <t>00254014101 DEP.DE CHEQ.AJENOS,RET.DE CAM.,CONCEPTO: TRANSFERENCIA DE RECURSOS GAM CHAQUI,DEP.: INSTITUTO DEL SEGURO AGRARIO , PROCEDENCIA: BANCO UNION S.A., CHEQUE: 2575, FECHA DE EMISION:02/04/2025</t>
  </si>
  <si>
    <t>00254014101 DEP.DE CHEQ.AJENOS,RET.DE CAM.,CONCEPTO: TRANSFERENCIA DE RECURSOS GAM SAN MIGUEL DE VELASCO,DEP.: INSTITUTO DEL SEGURO AGRARIO , PROCEDENCIA: BANCO UNION S.A., CHEQUE: 2576, FECHA DE EMISION:02/04/2025</t>
  </si>
  <si>
    <t>00254014101 DEP.DE CHEQ.AJENOS,RET.DE CAM.,CONCEPTO: TRANSFERENCIA DE RECURSOS GAM ARAMPAYA,DEP.: INSTITUTO DEL SEGURO AGRARIO , PROCEDENCIA: BANCO UNION S.A., CHEQUE: 2577, FECHA DE EMISION:02/04/2025</t>
  </si>
  <si>
    <t>00254014101 DEP.DE CHEQ.AJENOS,RET.DE CAM.,CONCEPTO: TRANSFERENCIA DE RECURSOS GAM ARQUE,DEP.: INSTITUTO DEL SEGURO AGRARIO , PROCEDENCIA: BANCO UNION S.A., CHEQUE: 2579, FECHA DE EMISION:02/04/2025</t>
  </si>
  <si>
    <t>00254014101 DEP.DE CHEQ.AJENOS,RET.DE CAM.,CONCEPTO: TRANSFERENCIA DE RECURSOS GAM CARACOLLO,DEP.: INSTITUTO DEL SEGURO AGRARIO , PROCEDENCIA: BANCO UNION S.A., CHEQUE: 2580, FECHA DE EMISION:02/04/2025</t>
  </si>
  <si>
    <t>00254014101 DEP.DE CHEQ.AJENOS,RET.DE CAM.,CONCEPTO: TRANSFERENCIA DE RECURSOS GAM CAPINOTA,DEP.: INSTITUTO DEL SEGURO AGRARIO , PROCEDENCIA: BANCO UNION S.A., CHEQUE: 2581, FECHA DE EMISION:02/04/2025</t>
  </si>
  <si>
    <t>00254014101 DEP.DE CHEQ.AJENOS,RET.DE CAM.,CONCEPTO: TRANSFERENCIA DE RECURSOS GAM HUARINA,DEP.: INSTITUTO DEL SEGURO AGRARIO , PROCEDENCIA: BANCO UNION S.A., CHEQUE: 2582, FECHA DE EMISION:02/04/2025</t>
  </si>
  <si>
    <t>00254014101 DEP.DE CHEQ.AJENOS,RET.DE CAM.,CONCEPTO: TRANSFERENCIA DE RECURSOS GAM VILA VILA,DEP.: INSTITUTO DEL SEGURO AGRARIO , PROCEDENCIA: BANCO UNION S.A., CHEQUE: 2583, FECHA DE EMISION:02/04/2025</t>
  </si>
  <si>
    <t>00254014101 DEP.DE CHEQ.AJENOS,RET.DE CAM.,CONCEPTO: TRANSFERENCIA DE RECURSOS GAM LLICA,DEP.: INSTITUTO DEL SEGURO AGRARIO , PROCEDENCIA: BANCO UNION S.A., CHEQUE: 2584, FECHA DE EMISION:02/04/2025</t>
  </si>
  <si>
    <t>00254014101 DEP.DE CHEQ.AJENOS,RET.DE CAM.,CONCEPTO: TRANSFERENCIA DE RECURSOS GAM PASORAPA,DEP.: INSTITUTO DEL SEGURO AGRARIO , PROCEDENCIA: BANCO UNION S.A., CHEQUE: 2585, FECHA DE EMISION:02/04/2025</t>
  </si>
  <si>
    <t>00254014101 DEP.DE CHEQ.AJENOS,RET.DE CAM.,CONCEPTO: TRANSFERENCIA DE RECURSOS GAM CORQUE,DEP.: INSTITUTO DEL SEGURO AGRARIO , PROCEDENCIA: BANCO UNION S.A., CHEQUE: 2586, FECHA DE EMISION:02/04/2025</t>
  </si>
  <si>
    <t>00254014101 DEP.DE CHEQ.AJENOS,RET.DE CAM.,CONCEPTO: TRANSFERENCIA DE RECURSOS GAM MACHACAMARCA,DEP.: INSTITUTO DEL SEGURO AGRARIO , PROCEDENCIA: BANCO UNION S.A., CHEQUE: 2587, FECHA DE EMISION:02/04/2025</t>
  </si>
  <si>
    <t>00254014101 DEP.DE CHEQ.AJENOS,RET.DE CAM.,CONCEPTO: TRANSFERENECIA DE RECURSOS GAM VIACHA,DEP.: INSTITUTO DEL SEGURO AGRARIO , PROCEDENCIA: BANCO UNION S.A., CHEQUE: 2588, FECHA DE EMISION:02/04/2025</t>
  </si>
  <si>
    <t>00254014101 DEP.DE CHEQ.AJENOS,RET.DE CAM.,CONCEPTO: TRANSFERENCIA DE RECURSOS GAM TOLEDO,DEP.: INSTITUTO DEL SEGURO AGRARIO , PROCEDENCIA: BANCO UNION S.A., CHEQUE: 2589, FECHA DE EMISION:02/04/2025</t>
  </si>
  <si>
    <t>00254014101 DEP.DE CHEQ.AJENOS,RET.DE CAM.,CONCEPTO: TRANSFERENCIA DE RECURSOS GAM SAN PABLO DE LIPEZ,DEP.: INSTITUTO DEL SEGURO AGRARIO , PROCEDENCIA: BANCO UNION S.A., CHEQUE: 2590, FECHA DE EMISION:02/04/2025</t>
  </si>
  <si>
    <t>00254014101 DEP.DE CHEQ.AJENOS,RET.DE CAM.,CONCEPTO: TRANSFERENCIA DE RECURSOS GAM PAMPA AULLAGAS,DEP.: INSTITUTO DEL SEGURO AGRARIO , PROCEDENCIA: BANCO UNION S.A., CHEQUE: 2591, FECHA DE EMISION:02/04/2025</t>
  </si>
  <si>
    <t>00254014101 DEP.DE CHEQ.AJENOS,RET.DE CAM.,CONCEPTO: TRANSFERENCIA DE RECURSOS GAM SANTIAGO DE HUARI,DEP.: INSTITUTO DEL SEGURO AGRARIO , PROCEDENCIA: BANCO UNION S.A., CHEQUE: 2592, FECHA DE EMISION:02/04/2025</t>
  </si>
  <si>
    <t>00389012001 DEP.DE CHEQ.AJENOS,RET.DE CAM.,CONCEPTO: EJECUCION DE BOLETEA BG-047 045- 0300,DEP.: CENTRAL/NAABOL , PROCEDENCIA: BANCO UNION S.A., CHEQUE: 935, FECHA DE EMISION:08/04/2025</t>
  </si>
  <si>
    <t>00389032001 DEP.DE CHEQ.AJENOS,RET.DE CAM.,CONCEPTO: LICENCIA SIN GOC DE HABER - DICIEMBRE 2024,DEP.: NAABOL/CBBA , PROCEDENCIA: BANCO UNION S.A., CHEQUE: 934, FECHA DE EMISION:08/04/2025</t>
  </si>
  <si>
    <t>00389032001 DEP.DE CHEQ.AJENOS,RET.DE CAM.,CONCEPTO: LICENCIAS SIN GOCE DE HABER - DICIEMBRE 2024,DEP.: NAABOL/CBBA , PROCEDENCIA: BANCO UNION S.A., CHEQUE: 933, FECHA DE EMISION:08/04/2025</t>
  </si>
  <si>
    <t>00389042001 DEP.DE CHEQ.AJENOS,RET.DE CAM.,CONCEPTO: LICENCIA SIN GOCE DE HABER - DICIEMBRE 2024,DEP.: NAABOL/SCZ , PROCEDENCIA: BANCO UNION S.A., CHEQUE: 930, FECHA DE EMISION:08/04/2025</t>
  </si>
  <si>
    <t>00389022001 DEP.DE CHEQ.AJENOS,RET.DE CAM.,CONCEPTO: LICENCIAS SIN GOCE DE HABER - DICIEMBRE 2024,DEP.: NAABOL/LPZ , PROCEDENCIA: BANCO UNION S.A., CHEQUE: 931, FECHA DE EMISION:08/04/2025</t>
  </si>
  <si>
    <t>00389022001 DEP.DE CHEQ.AJENOS,RET.DE CAM.,CONCEPTO: LIC. SIN GOCE DE HABER - DICIEMBRE 2024,DEP.: NAABOL/LPZ , PROCEDENCIA: BANCO UNION S.A., CHEQUE: 932, FECHA DE EMISION:08/04/2025</t>
  </si>
  <si>
    <t>00099021001 DEP.DE CHEQ.AJENOS,RET.DE CAM.,CONCEPTO: REVERSION DE BOLETA HABER MENSUAL,DEP.: HERNALDO CHURA CONDORI , PROCEDENCIA: BANCO UNION S.A., CHEQUE: 213565, FECHA DE EMISION:08/04/2025/DJBR</t>
  </si>
  <si>
    <t>00099021001 DEP.DE CHEQ.AJENOS,RET.DE CAM.,CONCEPTO: DEVOLUCION DUODECIMAS DE AGUINALDO 2020,DEP.: ROLANDO MAMANI VILLANUEVA , PROCEDENCIA: BANCO UNION S.A., CHEQUE: 213567, FECHA DE EMISION:08/04/2025</t>
  </si>
  <si>
    <t>00099021001 DEP.DE CHEQ.AJENOS,RET.DE CAM.,CONCEPTO: DEPÓSITO,DEP.: ALICIA ORIHUELA TAPIA , PROCEDENCIA: BANCO UNION S.A., CHEQUE: 253, FECHA DE EMISION:07/04/2025/DJBR</t>
  </si>
  <si>
    <t>NUMERO DE LIBRETA CUT: 00099021001 OPERACIÓN E18 TRANSFERENCIA DEL SISTEMA FINANCIERO POR CUENTA DE TERCEROS A LA CUT Conciliacion de Compensacion de Fraccion Complementaria Conciliacion Septiembre 2024</t>
  </si>
  <si>
    <t>NUMERO DE LIBRETA CUT: 00099021001 OPERACIÓN E18 TRANSFERENCIA DEL SISTEMA FINANCIERO POR CUENTA DE TERCEROS A LA CUT Conciliacion de Compensacion de Cotizaciones mensual Septiembre 2024</t>
  </si>
  <si>
    <t>TRANSFERENCIA DE FONDOS AL EXTERIOR A SOLICITUD DE MINISTERIO DE LA PRESIDENCIA SEGUN SOLICITUD 23095 REF: PAGO DE DIVISAS A SATCOM DIRECT INC POR CONSUMO DE SERVICIO DE TELEFONIA SATELITAL POR EL MES DE JULIO SEGUN INVOICE 21365780 CERTIFICACION PRESUPUESTARIA 4527 2024 INFORME MPR DGAA UA 1267 IN LIB. 00099021001 TGN-RECURSOS ORDINARIOS (3987)</t>
  </si>
  <si>
    <t>TRANSFERENCIA DE FONDOS AL EXTERIOR A SOLICITUD DE MINISTERIO DE LA PRESIDENCIA SEGUN SOLICITUD 23094 REF: PAGO DE DIVISAS A SATCOM DIRECT INC POR CONSUMO DE SERVICIO DE TELEFONIA SATELITAL POR EL MES DE AGOSTO 2024 SEGUN INVOICE 21373026 CERTIFICACION PRESUPUESTARIA 5270 2024 INFORME MPR DGAA UA 1 LIB. 00099021001 TGN-RECURSOS ORDINARIOS (3987)</t>
  </si>
  <si>
    <t>TRANSFERENCIA DE FONDOS AL EXTERIOR A SOLICITUD DE MINISTERIO DE LA PRESIDENCIA SEGUN SOLICITUD 23096 REF: PAGO DE DIVISAS A SATCOM DIRECT INC POR CONSUMO DE SERVICIO DE TELEFONIA SATELITAL POR EL MES DE SEPTIEMBRE 2024 SEGUN INVOICE 21380364 CERTIFICACION PRESUPUESTARIA 5268 2024 INFORME MPR DGAA LIB. 00099021001 TGN-RECURSOS ORDINARIOS (3987)</t>
  </si>
  <si>
    <t>DEVOLUCIÓN DE FONDOS SOLICITUD 054354-22963 DE EMPRESA PUBLICA DE TRANSPORTE AEREO MILITAR REF.: TRANSFERENCIA A LA EMPRESA ATEC POR ADQUISICION DE MATERIAL FUNGIBLE NECESARIO PARA LA INSTALACION DEL ROTOR ASSEMBLY COMPRESOR PARA ROTOR ASSE, SEGÚN DISPOSICIÓN ADICIONAL DE LA R.D. 025/2023. LIB. 00596012001 EP-TAM GESTION ADMINISTRATIVA</t>
  </si>
  <si>
    <t>VENTA DE DIVISAS CON TRANSFERENCIA DE FONDOS A SOLICITUD DE MINISTERIO DE PLANIFICACION DEL DESARROLLO SEGUN SOLICITUD 23025 REF: SALE OF FOREIGN CURRENCY FOR TRANSFER ABROAD, MAINTENANCE APRIL TO JUNE 2025 JUAN IRIARTE SCHOLAR ACCORDING TO REPORT 216/2025 EQUIVALENTES 5.343,24 USD LIB. 00099021001 TGN-RECURSOS ORDINARIOS (3987) POR DIFERENCIAL CAMBIARIO</t>
  </si>
  <si>
    <t>VENTA DE DIVISAS CON TRANSFERENCIA DE FONDOS A SOLICITUD DE MINISTERIO DE PLANIFICACION DEL DESARROLLO SEGUN SOLICITUD 23012 REF: SALE OF FOREIGN CURRENCY FOR TRANSFER ABROAD, MAINTENANCE APRIL TO JUNE 2025 ANNIE ESPINOZA SCHOLARSHIP ACCORDING TO REPORT 200/2025 EQUIVALENTES 4.648,62 USD LIB. 00099021001 TGN-RECURSOS ORDINARIOS (3987) POR DIFERENCIAL CAMBIARIO</t>
  </si>
  <si>
    <t>VENTA DE DIVISAS CON TRANSFERENCIA DE FONDOS A SOLICITUD DE MINISTERIO DE PLANIFICACION DEL DESARROLLO SEGUN SOLICITUD 23020 REF: SALE OF CURRENCY FOR TRANSFER ABROAD, MAINTENANCE MAY AND JUNE 2025 SCHOLAR LUIS PEDRAZA ACCORDING TO REPORT 204/2025 EQUIVALENTES 3.109,51 USD LIB. 00099021001 TGN-RECURSOS ORDINARIOS (3987) POR DIFERENCIAL CAMBIARIO</t>
  </si>
  <si>
    <t>VENTA DE DIVISAS CON TRANSFERENCIA DE FONDOS A SOLICITUD DE MINISTERIO DE PLANIFICACION DEL DESARROLLO SEGUN SOLICITUD 23023 REF: SALE OF FOREIGN CURRENCY FOR TRANSFER ABROAD, MAINTENANCE APRIL TO JUNE 2025 RODRIGO PACHECO ACCORDING TO REPORT 227/2025 EQUIVALENTES 4.850,90 USD LIB. 00099021001 TGN-RECURSOS ORDINARIOS (3987) POR DIFERENCIAL CAMBIARIO</t>
  </si>
  <si>
    <t>VENTA DE DIVISAS CON TRANSFERENCIA DE FONDOS A SOLICITUD DE MINISTERIO DE PLANIFICACION DEL DESARROLLO SEGUN SOLICITUD 23019 REF: SALE OF CURRENCY FOR TRANSFER ABROAD, MAINTENANCE APRIL TO JUNE 2025 PABLO RIVAS SCHOLAR ACCORDING TO REPORT 214/2025 EQUIVALENTES 5.175,31 USD LIB. 00099021001 TGN-RECURSOS ORDINARIOS (3987) POR DIFERENCIAL CAMBIARIO</t>
  </si>
  <si>
    <t>VENTA DE DIVISAS CON TRANSFERENCIA DE FONDOS A SOLICITUD DE MINISTERIO DE PLANIFICACION DEL DESARROLLO SEGUN SOLICITUD 23026 REF: SALE OF FOREIGN CURRENCY FOR TRANSFER ABROAD, MAINTENANCE APRIL TO JUNE 2025 FAIR SCHOLARSHIP SHOCK ACCORDING TO REPORT 223/2025 EQUIVALENTES 5.610,40 USD LIB. 00099021001 TGN-RECURSOS ORDINARIOS (3987) POR DIFERENCIAL CAMBIARIO</t>
  </si>
  <si>
    <t>VENTA DE DIVISAS CON TRANSFERENCIA DE FONDOS A SOLICITUD DE MINISTERIO DE PLANIFICACION DEL DESARROLLO SEGUN SOLICITUD 23021 REF: SALE OF FOREIGN CURRENCY FOR TRANSFER ABROAD, MAINTENANCE APRIL TO JUNE 2025 RAQUEL AVILES SCHOLAR ACCORDING TO REPORT 271/2025 EQUIVALENTES 3.904,38 USD LIB. 00099021001 TGN-RECURSOS ORDINARIOS (3987) POR DIFERENCIAL CAMBIARIO</t>
  </si>
  <si>
    <t>VENTA DE DIVISAS CON TRANSFERENCIA DE FONDOS A SOLICITUD DE MINISTERIO DE PLANIFICACION DEL DESARROLLO SEGUN SOLICITUD 23024 REF: SALE OF FOREIGN CURRENCY FOR TRANSFER ABROAD, MAINTENANCE APRIL TO JUNE 2025 ANDRES CHIVE SCHOLAR ACCORDING TO REPORT 194/2025 EQUIVALENTES 5.343,24 USD LIB. 00099021001 TGN-RECURSOS ORDINARIOS (3987) POR DIFERENCIAL CAMBIARIO</t>
  </si>
  <si>
    <t>VENTA DE DIVISAS CON TRANSFERENCIA DE FONDOS A SOLICITUD DE MINISTERIO DE PLANIFICACION DEL DESARROLLO SEGUN SOLICITUD 23032 REF: SALE OF FOREIGN CURRENCY FOR TRANSFER ABROAD MAINTENANCE APRIL TO JUNE/2025 SCHOLAR CRISTINA ARANCIBIA ACCORDING TO REPORT 211/2025 EQUIVALENTES 4.515,04 USD LIB. 00099021001 TGN-RECURSOS ORDINARIOS (3987) POR DIFERENCIAL CAMBIARIO</t>
  </si>
  <si>
    <t>VENTA DE DIVISAS CON TRANSFERENCIA DE FONDOS A SOLICITUD DE MINISTERIO DE PLANIFICACION DEL DESARROLLO SEGUN SOLICITUD 23018 REF: SALE OF FOREIGN CURRENCY FOR TRANSFER ABROAD, MAINTENANCE APRIL TO JUNE 2025 SCHOLAR CARLOS FLORES ACCORDING TO REPORT 207/2025 EQUIVALENTES 5.175,31 USD LIB. 00099021001 TGN-RECURSOS ORDINARIOS (3987) POR DIFERENCIAL CAMBIARIO</t>
  </si>
  <si>
    <t>VENTA DE DIVISAS CON TRANSFERENCIA DE FONDOS A SOLICITUD DE MINISTERIO DE PLANIFICACION DEL DESARROLLO SEGUN SOLICITUD 23044 REF: SALE OF FOREIGN CURRENCY FOR TRANSFER ABROAD, MAINTENANCE APRIL TO JUNE 2025 AMY CASTELO SCHOLARSHIP ACCORDING TO REPORT 191/2025 EQUIVALENTES 5.112,33 USD LIB. 00099021001 TGN-RECURSOS ORDINARIOS (3987) POR DIFERENCIAL CAMBIARIO</t>
  </si>
  <si>
    <t>DEVOLUCION DE FONDOS DE SOLIC.054357-22966 DE EP TAM DE 31/03/2025 REF.: PAGO DEL PROCESO DE LA GESTION 2022 REFERENTE AL REQUERIMIENTO DE MATERIAL Y COMPONENTES DE COMPRA AL EXTERIOR, SEGUN OFICIO NRO 193, SEGUN R.D. NO.025/2023. LIB. 00596012001 EP-TAM GESTION ADMINISTRATIVA</t>
  </si>
  <si>
    <t>DEVOLUCION DE FONDOS SOLICITUD 054383-22990 DE EMPRESA PUBLICA QUIPUS REF.: PAGO 9 DEL 60 POR CIENTO DE 93 POR CIENTO LOTE 5 ADQUISICION DE KITS DE PIEZAS Y PARTES SEGUN CTTO 21 2024 INFORME INF GP 032 2024, SEGÚN DISPOSICIÓN ADICIONAL TERCERA DE LA R.D. 025/2023. LIB. 00590012001 EMPRESA PÚBLICA QUIPUS - RECURSOS ESPECÍFICOS</t>
  </si>
  <si>
    <t>DEVOLUCIÓN DE FONDOS SOLICITUD 054385-22988 DE EMPRESA PUBLICA QUIPUS REF.: PAGO 40 POR CIENTO DE 93 POR CIENTO DE LOTE 1 EN ADQ DE LECTOR RFID Y NFC SEGUN CTTO 27 2024 INFORME GP 0092 2025 Y DEMAS DOC, SEGÚN DISPOSICIÓN ADICIONAL TERCERA DE LA R.D. 025/2023. LIB. 00590012001 EMPRESA PÚBLICA QUIPUS - RECURSOS ESPECÍFICOS</t>
  </si>
  <si>
    <t>DEVOLUCIÓN DE FONDOS SOLICITUD 054386-22987 DE EMPRESA PUBLICA QUIPUS REF.: PAGO 60 POR CIENTO DE 93 POR CIENTO DE LOTE 1 EN ADQ DE LECTOR RFID Y NFC SEGUN CTTO 27 2024 INFORME GP 0092 2025 Y DEMAS DOC, SEGÚN DISPOSICIÓN ADICIONAL TERCERA DE LA R.D. 025/2023. LIB. 00590012001 EMPRESA PÚBLICA QUIPUS - RECURSOS ESPECÍFICOS</t>
  </si>
  <si>
    <t>DEVOLUCIÓN DE FONDOS SOLICITUD 054384-22989 DE EMPRESA PUBLICA QUIPUS REF.: DEV DE 7 POR CIENTO CUMPLIMIENTO CTTO 27 2024 A GREAT CHIN LIMITED POR ADQUISICION DE LECTOR RFID Y NFC SEG INF QUIPUS GG GP 093 2025, SEGÚN DISPOSICIÓN ADICIONAL TERCERA DE LA R.D. 025/2023. LIB. 00590012001 EMPRESA PÚBLICA QUIPUS - RECURSOS ESPECÍFICOS</t>
  </si>
  <si>
    <t>TRANSFERENCIA DEL EXTERIOR SEGUN SWIFT NO.4814 DE FECHA 08/04/2025 ORDENANTE: CONSULADO DE BOLIVIA EN MADRID REF.: RECAUDACIÓN EXTERIOR LICENCIAS DE CONDUCIR 51 LICENCIAS MES DE MARZO 3.060 LIB. 00340012004 SEGIP-RECAUDACION EXTERIOR-LICENCIAS DE CONDUCIR</t>
  </si>
  <si>
    <t>TRANSFERENCIA DEL EXTERIOR SEGUN SWIFT NO.4813 DE FECHA 08/04/2025 ORDENANTE: CONSULADO DE BOLIVIA EN MADRID REF.: RECAUDACIÓN EXTERIOR CEDULAS DE IDENTIDAD 487 CEDULAS MES DE MARZO 8766 LIB. 00340012005 SEGIP - RECAUDACION EXTERIOR - CEDULAS DE IDENTIDAD</t>
  </si>
  <si>
    <t>DEVOLUCIÓN DE SOLICITUD 054487 - 23078 A SOLICITUD DE ADMINISTRACION DE SERVICIOS PORTUARIOS BOLIVIA REF.: H.R.424 FAPOSAC PTO MATARANI CARGA METALES DESESTIBA M/N ASTRA PERSEUS FEB 2025 BOLETA DE VENTA ELECTRONICA B001-1038, SEGÚN R.D. NO.025/2023 LIB. 00594012001 ASP-B FONDO DE OPERACIONES</t>
  </si>
  <si>
    <t>DEVOLUCIÓN DE SOLICITUD 054488 - 23069 A SOLICITUD DE ADMINISTRACION DE SERVICIOS PORTUARIOS BOLIVIA REF.: H.R.1139. ESTIBAS DEL PACIFICO PERU/PUERTO MATARANI. CERTIFICACION DE CONFORMIDAD. APLICACION DE TARIFAS, SEGÚN R.D. NO. 025/2023. LIB. 00594012001 ASP-B FONDO DE OPERACIONES</t>
  </si>
  <si>
    <t>DEVOLUCIÓN DE SOLICITUD 054506 - 23088 A SOLICITUD DE ADMINISTRACION DE SERVICIOS PORTUARIOS BOLIVIA REF.: H.R.1144. TISUR/PTO MATARANI. POR CARGA DE TRIGO A GRANEL, M/N JNS LAKE-PTO MATARANI, MES MARZO/2025, FACTURA ELECTRONICA N° F103-00021381, SEGÚN R.D. NO.025/2023 LIB. 00594012001 ASP-B FONDO DE OPERACIONES</t>
  </si>
  <si>
    <t>DEVOLUCIÓN DE SOLICITUD 054494 - 23072 A SOLICITUD DE ADMINISTRACION DE SERVICIOS PORTUARIOS BOLIVIA REF.: HR 424 FAPOSAC PTO MATARANI DESESTIBA MN MAGMA FIDELITY ENERO 2025 BOLETA DE VENTA ELECTRONICA B001-1016, SEGÚN R.D. NO. 025/2023. LIB. 00594012001 ASP-B FONDO DE OPERACIONES</t>
  </si>
  <si>
    <t>DEVOLUCIÓN DE SOLICITUD 054495 - 23074 A SOLICITUD DE ADMINISTRACION DE SERVICIOS PORTUARIOS BOLIVIA REF.: HR 824 TISUR PTO MATARANI CARGA METALES MN ASTRA PERSEUS FEB 2025 FAC DE F103-21239 A LA F103-21330, SEGÚN R.D. NO. 025/2023. LIB. 00594012001 ASP-B FONDO DE OPERACIONES</t>
  </si>
  <si>
    <t>DEVOLUCIÓN DE SOLICITUD 054496 - 23073 A SOLICITUD DE ADMINISTRACION DE SERVICIOS PORTUARIOS BOLIVIA REF.: HR 771 FOPOSAC PTO MATARANI DESESTIBA MN COPIHUE TIGER FEB 2025 FAC B001-1036, SEGÚN R.D. NO. 025/2023. LIB. 00594012001 ASP-B FONDO DE OPERACIONES</t>
  </si>
  <si>
    <t>DEVOLUCIÓN DE SOLICITUD 054498 - 23080 A SOLICITUD DE ADMINISTRACION DE SERVICIOS PORTUARIOS BOLIVIA REF.: HR 808 TISUR PTO MATARANI CARGA HIERRO METAL MN COPIHUE TIGER FEB 2025 FAC DE F103-21222 A F103-21229, SEGÚN R.D. NO. 025/2023. LIB. 00594012001 ASP-B FONDO DE OPERACIONES</t>
  </si>
  <si>
    <t>DEVOLUCIÓN DE SOLICITUD 054500 - 23082 A SOLICITUD DE ADMINISTRACION DE SERVICIOS PORTUARIOS BOLIVIA REF.: HR 1079 TISUR PTO MATARANI CARGA METALES M/N ANATOLI MARZO 2025 47 FACTURA DE F103-45990 A F103-46036, SEGÚN R.D. NO. 025/2023. LIB. 00594012001 ASP-B FONDO DE OPERACIONES</t>
  </si>
  <si>
    <t>DEVOLUCIÓN DE SOLICITUD 054502 - 23084 A SOLICITUD DE ADMINISTRACION DE SERVICIOS PORTUARIOS BOLIVIA REF.: H.R.769/2025 TISUR/PUERTO MATARANI CERTIFICACION DE CONFORMIDAD APLICACION DE TARIFAS Y SOLICITUD DE PAGO CARGA FRACCIONADA METALES, SEGÚN R.D. NO. 025/2023. LIB. 00594012001 ASP-B FONDO DE OPERACIONES</t>
  </si>
  <si>
    <t>DEVOLUCIÓN DE SOLICITUD 054503 - 23085 A SOLICITUD DE ADMINISTRACION DE SERVICIOS PORTUARIOS BOLIVIA REF.: H.R.995. ASP-B/PUERTO ARICA, CERTIFICACION DE CONFORMIDAD APLICACION DE TARIFAS Y SOLICITUD DE PAGO 2DO DESCARGO DE GATE OUT, SEGÚN R.D. NO. 025/2023. LIB. 00594012001 ASP-B FONDO DE OPERACIONES</t>
  </si>
  <si>
    <t>||TRANSFERENCIA DE FONDOS S/G MENSAJES SWIFT NROS.4812 Y 4741 DE LA FECHA. SEGUN NOTA CITE ABE-DGE 77/2025 DE F.04.02.2025 ENVIADA POR LA AGENCIA BOLIVIANA ESPACIAL (SECTOR PÚBLICO). A LA LIBRETA 585012002 - AGENCIA BOLIVIANA ESPACIAL; P/CTA DE SES S.A.</t>
  </si>
  <si>
    <t>'COBRO DE'||ÚTILES DE ESCRITORIO POR EL COMPROBANTE NRO.1124064 DE LA FECHA S/G. NOTA CITE GAFC-0356/DFC/URTE-097/2025 DE F.26.02.2025 (HRE-TGL-3945) (SECTOR PÚBLICO) ENVIADA POR YACIMIENTOS PETROLIFEROS FISCALES BOLIVIANOS DÉBITO DE LA LIBRETA 00513022001 YPFB - OPERACIONES, REPOSICIÓN DE ÚTILES DE ESCRITORIO.</t>
  </si>
  <si>
    <t>COBRO COSTOS DE PAPELERIA SEGUN TRANSFERENCIA DEL EXTERIOR POR ORDEN DE CONSULADO DE BOLIVIA EN MADRID REF.: RECAUDACIÓN EXTERIOR LICENCIAS DE CONDUCIR 51 LICENCIAS MES DE MARZO 3.060 LIB. 00340012003 RECAUDACION EXTRANJERIA - C.I. -L.C.</t>
  </si>
  <si>
    <t>COBRO COSTOS DE PAPELERIA SEGUN TRANSFERENCIA DEL EXTERIOR POR ORDEN DE CONSULADO DE BOLIVIA EN MADRID REF.: RECAUDACIÓN EXTERIOR CEDULAS DE IDENTIDAD 487 CEDULAS MES DE MARZO 8766 LIB. 00340012003 RECAUDACION EXTRANJERIA - C.I. -L.C.</t>
  </si>
  <si>
    <t>00041031107 DEPOSITO DE EFECTIVO, DEPOSITANTE: OMAR GUSTAVO TINTAYA MOLLEHUANCA, CONCEPTO: PERDIDA DE CREDENCIAL, CUENTA DE DEPOSITO: CUENTA UNICA DEL TESORO</t>
  </si>
  <si>
    <t>00234012001 DEPOSITO DE EFECTIVO, DEPOSITANTE: GILBERTO BORJA NAVARRO, CONCEPTO: DEVOLUCION DE VIATICOS C-31 N° 214, CUENTA DE DEPOSITO: CUENTA UNICA DEL TESORO</t>
  </si>
  <si>
    <t>00046171101 DEPOSITO DE EFECTIVO, DEPOSITANTE: ROVIPHARMA, CONCEPTO: SANCION POR RESOLUCION S/23, CUENTA DE DEPOSITO: CUENTA UNICA DEL TESORO</t>
  </si>
  <si>
    <t>00132072001 DEPOSITO DE EFECTIVO, DEPOSITANTE: RONALD FERRUFINO ESPADA, CONCEPTO: DEVOLUCION POR DEPÓSITO EN CUENTA PREVENTIVO 757/2024, CUENTA DE DEPOSITO: CUENTA UNICA DEL TESORO</t>
  </si>
  <si>
    <t>00010011101 DEPOSITO DE EFECTIVO, DEPOSITANTE: RED LOGISTICS COURIER SRL, CONCEPTO: PAGO EN DEMASIA DEL C 31 6 DE 2025, CUENTA DE DEPOSITO: CUENTA UNICA DEL TESORO</t>
  </si>
  <si>
    <t>00249012001 DEPOSITO DE EFECTIVO, DEPOSITANTE: JUAN NACER VILLAGOMEZ LEDEZMA, CONCEPTO: DEVOLUCION DE FONDOS EXCESO DEL LIMITE CORPORATIVO, CUENTA DE DEPOSITO: CUENTA UNICA DEL TESORO</t>
  </si>
  <si>
    <t>00169014101 DEPOSITO DE EFECTIVO, DEPOSITANTE: FLOBAL, CONCEPTO: DEVOLUCION POR RETENCIONES DE GARANTIA, CUENTA DE DEPOSITO: CUENTA UNICA DEL TESORO</t>
  </si>
  <si>
    <t>00169014101 DEPOSITO DE EFECTIVO, DEPOSITANTE: TOTTOS CLIM, CONCEPTO: DEVOLUCION POR RETENCIONES DE GARANTIA, CUENTA DE DEPOSITO: CUENTA UNICA DEL TESORO</t>
  </si>
  <si>
    <t>00169014101 DEPOSITO DE EFECTIVO, DEPOSITANTE: IBEX, CONCEPTO: DEVOLUCION POR RETENCIONES DE GARANTIA, CUENTA DE DEPOSITO: CUENTA UNICA DEL TESORO</t>
  </si>
  <si>
    <t>00169014101 DEPOSITO DE EFECTIVO, DEPOSITANTE: DATALAN, CONCEPTO: DEVOLUCION POR RETENCIONES DE GARANTIA, CUENTA DE DEPOSITO: CUENTA UNICA DEL TESORO</t>
  </si>
  <si>
    <t>00016011101 DEPOSITO DE EFECTIVO, DEPOSITANTE: BERONICA YAPUCHURA CONDORI, CONCEPTO: PAGO DEL AUDITORIO ABELINO SIÑANI - COLEGIO FELIPE SEGUNDO GUZMAN, CUENTA DE DEPOSITO: CUENTA UNICA DEL TESORO</t>
  </si>
  <si>
    <t>00015011108 DEPOSITO DE EFECTIVO, DEPOSITANTE: AMURRIO MOLINA ALDRIN, CONCEPTO: DEVOLUCION PASAJE AEREO, CUENTA DE DEPOSITO: CUENTA UNICA DEL TESORO</t>
  </si>
  <si>
    <t>00015011108 DEPOSITO DE EFECTIVO, DEPOSITANTE: TINTAYA FLORES MARIA GABRIELA, CONCEPTO: DEVOLUCION PASAJE AEREO, CUENTA DE DEPOSITO: CUENTA UNICA DEL TESORO</t>
  </si>
  <si>
    <t>00099021001 DEPOSITO DE EFECTIVO, DEPOSITANTE: FRANZ RUDDY QUISBERT BLANCO, CONCEPTO: DEVOLUCION DE VIATICOS, CUENTA DE DEPOSITO: CUENTA UNICA DEL TESORO/DJBR</t>
  </si>
  <si>
    <t>00099021001 DEPOSITO DE EFECTIVO, DEPOSITANTE: MARCO ANTONIO ZEBALLOS SERNA, CONCEPTO: DEVOLUCION DE VIATICOS, CUENTA DE DEPOSITO: CUENTA UNICA DEL TESORO/DJBR</t>
  </si>
  <si>
    <t>00015011108 DEPOSITO DE EFECTIVO, DEPOSITANTE: JUBILADOS BANCA PRIVADA, CONCEPTO: PAGO DEL MES DE ABRIL CORRESPONDIENTE AL 20%, CUENTA DE DEPOSITO: CUENTA UNICA DEL TESORO</t>
  </si>
  <si>
    <t>00526012001 DEPOSITO DE EFECTIVO, DEPOSITANTE: MARCO LLANOS, CONCEPTO: DEVOLUCION DE FONDOS EN AVANCE, CUENTA DE DEPOSITO: CUENTA UNICA DEL TESORO</t>
  </si>
  <si>
    <t>00016011101 DEPOSITO DE EFECTIVO, DEPOSITANTE: MARIN AVENDAÑO CONTRERAS, CONCEPTO: DEVOLUCION DE PASAJES AEREOS NO UTILIZADOS, CUENTA DE DEPOSITO: CUENTA UNICA DEL TESORO</t>
  </si>
  <si>
    <t>00212012001 DEPOSITO DE EFECTIVO, DEPOSITANTE: ARGANDOÑA ALGODON LOURDES MARCELA, CONCEPTO: DEVOLUCION DE PAGO DE REFRIGERIOS EN DEMASIA, CUENTA DE DEPOSITO: CUENTA UNICA DEL TESORO</t>
  </si>
  <si>
    <t>00212012001 DEPOSITO DE EFECTIVO, DEPOSITANTE: AGUILAR CANAZA RONALD WISTON, CONCEPTO: DEVOLUCION DE PAGO DE REFRIGERIOS EN DEMASIA, CUENTA DE DEPOSITO: CUENTA UNICA DEL TESORO</t>
  </si>
  <si>
    <t>00212012001 DEPOSITO DE EFECTIVO, DEPOSITANTE: AYAVIRI LOPEZ ROSMERY, CONCEPTO: DEVOLUCION DE PAGO DE REFRIGERIOS EN DEMASIA, CUENTA DE DEPOSITO: CUENTA UNICA DEL TESORO</t>
  </si>
  <si>
    <t>00212012001 DEPOSITO DE EFECTIVO, DEPOSITANTE: ALARCON RICO YESICA PAOLA, CONCEPTO: DEVOLUCION DE PAGO DE REFRIGERIOS EN DEMASIA, CUENTA DE DEPOSITO: CUENTA UNICA DEL TESORO</t>
  </si>
  <si>
    <t>00212012001 DEPOSITO DE EFECTIVO, DEPOSITANTE: ARGANDOÑA ROMERO RAUL MARCELO, CONCEPTO: DEVOLUCION DE PAGO DE REFRIGERIOS EN DEMASIA, CUENTA DE DEPOSITO: CUENTA UNICA DEL TESORO</t>
  </si>
  <si>
    <t>00212012001 DEPOSITO DE EFECTIVO, DEPOSITANTE: ALIAGA CHOQUEHUANCA TELMO, CONCEPTO: DEVOLUCION DE PAGO DE REFRIGERIOS EN DEMASIA, CUENTA DE DEPOSITO: CUENTA UNICA DEL TESORO</t>
  </si>
  <si>
    <t>00099021001 DEPOSITO DE EFECTIVO, DEPOSITANTE: OTILIA H. CONDORI CUNO HIJA, CONCEPTO: POR COBRO INDEBIDO (SEGUNDAS NUPCIAS) DE LOLA CELESTINA CUNO CANASA Q.E.P.D., CUENTA DE DEPOSITO: CUENTA UNICA DEL TESORO</t>
  </si>
  <si>
    <t>00046171101 DEPOSITO DE EFECTIVO, DEPOSITANTE: COMERCIALIZADORA IMMUNOTEC BOLIVIA S.A., CONCEPTO: PAGO POR INFRACCION, CUENTA DE DEPOSITO: CUENTA UNICA DEL TESORO</t>
  </si>
  <si>
    <t>00283044101 DEPOSITO DE EFECTIVO, DEPOSITANTE: VLADIMIR MARCELO GONZALES RIVERA, CONCEPTO: DEVOLUCION IMPORTE FONDO ROTATIVO, CUENTA DE DEPOSITO: CUENTA UNICA DEL TESORO</t>
  </si>
  <si>
    <t>00290012001 DEP.DE CHEQ.AJENOS,RET.DE CAM.,CONCEPTO: OTROS INGRESOS S/G TRAMITE N°11132554,DEP.: SERVICIO DE IMPUESTOS NACIONALES , PROCEDENCIA: BANCO UNION S.A., CHEQUE: 8042, FECHA DE EMISION:04/04/2025</t>
  </si>
  <si>
    <t>00290012001 DEP.DE CHEQ.AJENOS,RET.DE CAM.,CONCEPTO: REVERSION S/G TRAMITE N°11132554,DEP.: SERVICIO DE IMPUESTOS NACIONALES , PROCEDENCIA: BANCO UNION S.A., CHEQUE: 8043, FECHA DE EMISION:04/04/2025</t>
  </si>
  <si>
    <t>00099021001 DEP.DE CHEQ.AJENOS,RET.DE CAM.,CONCEPTO: DEVOLUCION INCAPACIDADES DE MARZO ABRIL MAYO 2024,DEP.: TRIBUNAL CONSTITUCIONAL PLURINACIONAL , PROCEDENCIA: BANCO UNION S.A., CHEQUE: 26404, FECHA DE EMISION:31/03/2025</t>
  </si>
  <si>
    <t>00099021001 DEP.DE CHEQ.AJENOS,RET.DE CAM.,CONCEPTO: CONVENIO DOBLE PERCEPCION - SENASIR RONALD ZORRILLA VALDIVIA,DEP.: SERVICIO DE IMPUESTOS NACIONALES , PROCEDENCIA: BANCO UNION S.A., CHEQUE: 8041, FECHA DE EMISION:04/04/2025</t>
  </si>
  <si>
    <t>00099021001 DEP.DE CHEQ.AJENOS,RET.DE CAM.,CONCEPTO: DEVOLUCION INCAPACIDADES JUNIO JULIO 2024,DEP.: TRIBUNAL CONSTITUCIONAL PLURINACIONAL , PROCEDENCIA: BANCO UNION S.A., CHEQUE: 26412, FECHA DE EMISION:31/03/2025</t>
  </si>
  <si>
    <t>00660012006 DEP.DE CHEQ.AJENOS,RET.DE CAM.,CONCEPTO: REGULARIZACION CHEQUES PENDIENTES DE COBRO DEVOLUCION SIPPASE - GAVETA N°3 "OTROS" FONDO ROTATIVO,DEP.: ORGANO JUDICIAL LA PAZ , PROCEDENCIA: BANCO UNION S.A., CHEQUE: 3112, FECHA DE EMISION:31/03/2025</t>
  </si>
  <si>
    <t>00070011102 DEP.DE CHEQ.AJENOS,RET.DE CAM.,CONCEPTO: DEVOLUCION DE PASAJE REV. C31,DEP.: M.T.E.P.S. , PROCEDENCIA: BANCO UNION S.A., CHEQUE: 11554, FECHA DE EMISION:07/04/2025</t>
  </si>
  <si>
    <t>00070011102 DEP.DE CHEQ.AJENOS,RET.DE CAM.,CONCEPTO: DEVOLUCION DE PASAJES,DEP.: M.T.E.P.S. , PROCEDENCIA: BANCO UNION S.A., CHEQUE: 11553, FECHA DE EMISION:07/04/2025</t>
  </si>
  <si>
    <t>00169014101 DEP.DE CHEQ.AJENOS,RET.DE CAM.,CONCEPTO: AUTORIDAD DE IMPUGNACION TRIBUTARIA,DEP.: UNIBIENES S.A. , PROCEDENCIA: BANCO UNION S.A., CHEQUE: 6418, FECHA DE EMISION:08/04/2025</t>
  </si>
  <si>
    <t>00015011108 DEP.DE CHEQ.AJENOS,RET.DE CAM.,CONCEPTO: DEVOLUCION A LA CUT,DEP.: MINISTERIO DE GOBIERNO , PROCEDENCIA: BANCO UNION S.A., CHEQUE: 52528, FECHA DE EMISION:07/04/2025</t>
  </si>
  <si>
    <t>00591012001 DEP.DE CHEQ.AJENOS,RET.DE CAM.,CONCEPTO: SG HR MT/2025-02782,DEP.: E.E.T.C. MI TELEFERICO , PROCEDENCIA: BANCO UNION S.A., CHEQUE: 4170, FECHA DE EMISION:07/04/2025</t>
  </si>
  <si>
    <t>00591012001 DEP.DE CHEQ.AJENOS,RET.DE CAM.,CONCEPTO: SG HR MT/2025-2791,DEP.: E.E.T.C. MI TELEFERICO , PROCEDENCIA: BANCO UNION S.A., CHEQUE: 4171, FECHA DE EMISION:07/04/2025</t>
  </si>
  <si>
    <t>00591012001 DEP.DE CHEQ.AJENOS,RET.DE CAM.,CONCEPTO: SG HR MT/2025-02196,DEP.: E.E.T.C. MI TELEFERICO , PROCEDENCIA: BANCO UNION S.A., CHEQUE: 4172, FECHA DE EMISION:07/04/2025</t>
  </si>
  <si>
    <t>00572012007 DEP.DE CHEQ.AJENOS,RET.DE CAM.,CONCEPTO: RESARCIMIENTO DE SINIESTRO SIMUS00002692 A EMAPA,DEP.: UNIBIENES S.A. , PROCEDENCIA: BANCO UNION S.A., CHEQUE: 6410, FECHA DE EMISION:04/04/2025</t>
  </si>
  <si>
    <t>00099021001 DEP.DE CHEQ.AJENOS,RET.DE CAM.,CONCEPTO: DEPÓSITO,DEP.: ANA MARLENY ORTEGA FARFAN , PROCEDENCIA: BANCO UNION S.A., CHEQUE: 213573, FECHA DE EMISION:09/04/2025</t>
  </si>
  <si>
    <t>00099021001 DEP.DE CHEQ.AJENOS,RET.DE CAM.,CONCEPTO: DEPÓSITO,DEP.: JAVIER LOPEZ VILLA , PROCEDENCIA: BANCO UNION S.A., CHEQUE: 213569, FECHA DE EMISION:09/04/2025/DJBR</t>
  </si>
  <si>
    <t>00099021001 DEP.DE CHEQ.AJENOS,RET.DE CAM.,CONCEPTO: DEPÓSITO,DEP.: DANIEL ROSALES CARBAJAL , PROCEDENCIA: BANCO UNION S.A., CHEQUE: 213570, FECHA DE EMISION:09/04/2025</t>
  </si>
  <si>
    <t>00099021001 DEP.DE CHEQ.AJENOS,RET.DE CAM.,CONCEPTO: REVERSION BOLETA MENS MARZO,DEP.: CAROLA DUBIEZA TORRES MEDRANO , PROCEDENCIA: BANCO UNION S.A., CHEQUE: 213571, FECHA DE EMISION:09/04/2025</t>
  </si>
  <si>
    <t>00099021001 DEP.DE CHEQ.AJENOS,RET.DE CAM.,CONCEPTO: DEV SUELDOS Y SALARIOS,DEP.: JOSE LUIS CARLDERON DAZA , PROCEDENCIA: BANCO UNION S.A., CHEQUE: 213572, FECHA DE EMISION:09/04/2025</t>
  </si>
  <si>
    <t>00099021001 DEP.DE CHEQ.AJENOS,RET.DE CAM.,CONCEPTO: PAGO CONSUMO DE AGUA CORRESPONDIENTE AL MES DE ENERO FELCV EL ALTO PROCURADURIA GENERAL DEL ESTADO,DEP.: POLICIA BOLIVIANA COMANDO GENERAL</t>
  </si>
  <si>
    <t>00578012002 DEP.DE CHEQ.AJENOS,RET.DE CAM.,CONCEPTO: REVERSION,DEP.: BOA , PROCEDENCIA: BANCO UNION S.A., CHEQUE: 19696, FECHA DE EMISION:08/04/2025</t>
  </si>
  <si>
    <t>00389012001 DEP.DE CHEQ.AJENOS,RET.DE CAM.,CONCEPTO: GARANTIAS,DEP.: NAABOL/LPZ , PROCEDENCIA: BANCO UNION S.A., CHEQUE: 936, FECHA DE EMISION:09/04/2025</t>
  </si>
  <si>
    <t>00086057003 DEPOSITO DE EFECTIVO, DEPOSITANTE: COSAPI CAUDAL S.R.L., CONCEPTO: MEJORAMIENTO Y AMPLIACION SISTEMA DE AGUA POTABLE Y ALCANTARILLADO SANITARIO RIBERALTA (BENI), CUENTA DE DEPOSITO: CUENTA UNICA DEL TESORO</t>
  </si>
  <si>
    <t>A:00373024104 A:00373024104 Transferencia de recursos de acuerdo al Informe CITE: MEFP/VTCP/DGPOT/UPCFTGN/INF/ Nº25/2025 para el Desembolso de recursos al Fondo de Desarrollo Indígena a favor de las UNIBOL correspondiente al mes de marzo de 2025, (H.R.2025-00616-D).</t>
  </si>
  <si>
    <t>A:00373024101 A:00373024101 Transferencia de recursos de acuerdo al Informe CITE: MEFP/VTCP/DGPOT/UPCFTGN/INF/ Nº26/2025 para el Desembolso de recursos al Fondo de Desarrollo Indígena para gastos de funcionamiento correspondiente al mes de marzo de 2025, (H.R.2025-00702-D).</t>
  </si>
  <si>
    <t>COBRO COSTOS DE PAPELERIA SEGUN TRANSFERENCIA DEL EXTERIOR POR ORDEN DE MTX COMERCIALIZADORA DE GAS (BRAZIL SAO PAULO) REF.: CRED INV PAPA-MTX-GT 02/25 FECHA VALOR 8/04/2025 LIB. 00513012015 YPFB-HEROES DEL CHACO-BS</t>
  </si>
  <si>
    <t>NUMERO DE LIBRETA CUT: 00099021001 OPERACIÓN E75 TRANSFERENCIA DE LA CUENTA FISCAL BUN A LA CUT EN MN TRANSF.FDOS.AL.BCB GOBIERNO AUTONOMO DEPARTAMENTAL DE ORURO, CITE: GAD-ORU/SDAFP/UF/ATCP/CE-0033/2025 CUENTA CUT 3987 LIBRETA NÂ° 00099021001</t>
  </si>
  <si>
    <t>NUMERO DE LIBRETA CUT: 00099021001 OPERACIÓN E75 TRANSFERENCIA DE LA CUENTA FISCAL BUN A LA CUT EN MN TRANSF.FDOS.AL.BCB GOBIERNO AUTONOMO MUNICIPAL DE PALOS BLANCOS CITE: GAMPB/MAE/BAH/OELP/NÂ°081/2025 CUENTA CUT 3987 LIBRETA NÂ° 00099021001</t>
  </si>
  <si>
    <t>NUMERO DE LIBRETA CUT: 00373024105 OPERACIÓN E75 TRANSFERENCIA DE LA CUENTA FISCAL BUN A LA CUT EN MN TRANSF.FDOS.AL.BCB GOBIERNO AUTONOMO MUNICIPAL DE MOCOMOCO CITE: GAMM/DAF/GVP/EXT/NÂ°0135/2025 CUENTA CUT 3987 LIBRETA NÂ° 00373024105</t>
  </si>
  <si>
    <t>NUMERO DE LIBRETA CUT: 00373024105 OPERACIÓN E75 TRANSFERENCIA DE LA CUENTA FISCAL BUN A LA CUT EN MN TRANSF.FDOS.AL.BCB GOBIERNO AUTONOMO MUNICIPAL DE MOCOMOCO CITE: GAMM/DAF/GVP/EXT/NÂ°0136/2025 CUENTA CUT 3987 LIBRETA NÂ° 00373024105</t>
  </si>
  <si>
    <t>NUMERO DE LIBRETA CUT: 00047364102 OPERACIÓN E75 TRANSFERENCIA DE LA CUENTA FISCAL BUN A LA CUT EN MN TRANSF.FDOS.AL.BCB GOBIERNO AUTONOMO MUNICIPAL DE CAJUATA CITE: GAMC/MAE/JAPC/NÂ°146/2025 CUENTA CUT 3987 LIBRETA NÂ° 00047364102</t>
  </si>
  <si>
    <t>NUMERO DE LIBRETA CUT: 00099021001 OPERACIÓN E75 TRANSFERENCIA DE LA CUENTA FISCAL BUN A LA CUT EN MN TRANSF.FDOS.AL.BCB GOBIERNO AUTONOMO MUNICIPAL DE PALOS BLANCOS CITE: GAMPB/MAE/BAH/OELP/NÂ°082/2025 CUENTA CUT 3987 LIBRETA NÂ° 00099021001</t>
  </si>
  <si>
    <t>NUMERO DE LIBRETA CUT: 00099021001 OPERACIÓN E75 TRANSFERENCIA DE LA CUENTA FISCAL BUN A LA CUT EN MN TRANSF.FDOS.AL.BCB GOBIERNO AUTONOMO MUNICIPAL DE VILLA LIBERTAD LICOMA CITE: GAMVLL/MAE/NEX-0120/2025 CUENTA CUT 3987 LIBRETA NÂ° 00099021001</t>
  </si>
  <si>
    <t>TRANSFERENCIA DEL EXTERIOR SEGUN SWIFT NO.4874 DE FECHA 09/04/2025 ORDENANTE: CONSULADO DE BOLIVIA EN CALAMA REF.: TRANSFERENCIA SEGIP MES MARZO 2025 LIB. 00340012005 SEGIP - RECAUDACION EXTERIOR - CEDULAS DE IDENTIDAD</t>
  </si>
  <si>
    <t>COBRO COSTOS DE PAPELERIA SEGUN TRANSFERENCIA DEL EXTERIOR POR ORDEN DE CONSULADO DE BOLIVIA EN CALAMA REF.: TRANSFERENCIA SEGIP MES MARZO 2025 LIB. 00340012003 RECAUDACION EXTRANJERIA - C.I. -L.C.</t>
  </si>
  <si>
    <t>||TRANSFERENCIA DE FONDOS S/G MENSAJE SWIFT NRO. 4833 EN ATENCIÓN A CORREO ELECTRÓNICO DE LA DGAC Y NOTA: DGAC/DAF/FIN/NE-0008/25 DE F.29/1/2025 (HRE-TGL-1866) ENVIADO POR LA DIRECCIÓN GENERAL DE AERONÁUTICA CIVIL (SECTOR PÚBLICO). DEBITO DE LA LIBRETA 00117012001 DGAC, REPOSICIÓN ÚTILES DE ESCRITORIO.</t>
  </si>
  <si>
    <t>'COBRO DE'||ÚTILES DE ESCRITORIO POR EL COMPROBANTE NRO. 1124124 DE LA FECHA S/G. NOTA CITE GAFC-0356/DFC/URTE-097/2025 DE F.26.02.2025 (HRE-TGL-3945) ENVIADA POR YACIMIENTOS PETROLIFEROS FISCALES BOLIVIANOS. DÉBITO DE LA LIBRETA 00513022001 YPFB - OPERACIONES</t>
  </si>
  <si>
    <t>TRANSFERENCIA DEL EXTERIOR SEGUN SWIFT NO.4835 Y NO.4834 DE FECHA 09/04/2025 ORDENANTE: CAMMESA CIA ADM DEL MERCADO MAYORISTA ELECTRICO S A (CAPITAL FEDERAL ARGENTINA) REF.: CRED URI FACTURA N24 LIB. 00514012005 ENDE-Bs. ING EGR INTERCAMBIO INTERNAL ENERGIA ELECTRICA</t>
  </si>
  <si>
    <t>||TRANSFERENCIA DE FONDOS S/G MENSAJE SWIFT NRO. 4832 , CORREO ELECTRONICO DE LA FECHA Y NOTA CITE CAR/DGE-DNAF/N°0031/2025 DE F.29.01.2025. (HRE-TGL-1912) ENVIADA POR LA NAVEGACION AEREA Y AEROPUERTOS BOLIVIANOS (SECTOR PÚBLICO). DEBITO DE LA LIB. 00389012001 NAABOL- ADMINISTRACIÓN , REPOSICIÓN DE ÚTILES DE ESCRITORIO</t>
  </si>
  <si>
    <t>||TRANSFERENCIA DE FONDOS SEGÚN MENSAJE SWIFT N°4839, CORREO ELECTRÓNICO DE LA FECHA Y NOTA CITE: CAR/DGE-DNAF N°0031/2025 DE NAVEGACIÓN AEREA Y AEROPUERTOS BOLIVIANOS DE FECHA 29/01/2025 (HRE-TGL-1912). (SECTOR PÚBLICO). DÉBITO DE LA LIBRETA 00389012001 NAABOL  ADMINISTRACIÓN CENTRAL, REPOSICIÓN DE ÚTILES DE ESCRITORIO</t>
  </si>
  <si>
    <t>COBRO COSTOS DE PAPELERIA SEGUN TRANSFERENCIA DEL EXTERIOR POR ORDEN DE CAMMESA CIA ADM DEL MERCADO MAYORISTA ELECTRICO S A (CAPITAL FEDERAL ARGENTINA) REF.: CRED URI FACTURA N24 LIB. 00514012005 ENDE-Bs. ING EGR INTERCAMBIO INTERNAL ENERGIA ELECTRICA</t>
  </si>
  <si>
    <t>00099021001 DEPOSITO DE EFECTIVO, DEPOSITANTE: AMERICO JAVIER VACAFLOR SORUCO, CONCEPTO: DEVOLUCION POR DPH POR EL MES DE JULIO DE 1986 ITEM 43 IBTA, CUENTA DE DEPOSITO: CUENTA UNICA DEL TESORO</t>
  </si>
  <si>
    <t>00522012001 DEPOSITO DE EFECTIVO, DEPOSITANTE: VICTORIA PASTORA CHAMBI ALARCON, CONCEPTO: ALQUILER PREDIOS LA PAZ DEL MES DE ABRIL DEL 2025, CUENTA DE DEPOSITO: CUENTA UNICA DEL TESORO</t>
  </si>
  <si>
    <t>00522012001 DEPOSITO DE EFECTIVO, DEPOSITANTE: CONSUELO MARISOL LOPEZ CEREZO, CONCEPTO: ALQUILER PREDIOS SANTA CRUZ DEL MES DE MARZO DEL 2025, CUENTA DE DEPOSITO: CUENTA UNICA DEL TESORO</t>
  </si>
  <si>
    <t>00522012001 DEPOSITO DE EFECTIVO, DEPOSITANTE: BISMARK PINTO RADA, CONCEPTO: DEPÓSITO DE UN DIA DE HABER SIN GOCE DE HABERES DE 31/03/2025, CUENTA DE DEPOSITO: CUENTA UNICA DEL TESORO</t>
  </si>
  <si>
    <t>00046104203 DEPOSITO DE EFECTIVO, DEPOSITANTE: REINA ARCE QUISPE, CONCEPTO: REVERSION, CUENTA DE DEPOSITO: CUENTA UNICA DEL TESORO</t>
  </si>
  <si>
    <t>00099021001 DEPOSITO DE EFECTIVO, DEPOSITANTE: CIRO VALERIO GARCIA BECERRA, CONCEPTO: DESCARGO POR PASAJES Y VIATICOS GESTION 2009, CUENTA DE DEPOSITO: CUENTA UNICA DEL TESORO</t>
  </si>
  <si>
    <t>00099021001 DEPOSITO DE EFECTIVO, DEPOSITANTE: JOSE FREDDY FERNANDEZ RODRIGUEZ, CONCEPTO: DEVOLUCION DE VIATICOS, CUENTA DE DEPOSITO: CUENTA UNICA DEL TESORO/DJBR</t>
  </si>
  <si>
    <t>00016011101 DEPOSITO DE EFECTIVO, DEPOSITANTE: FONDO DE DESARROLLO INDIGENA, CONCEPTO: ALQUILER DEL SALON PAYA PARA LA RENDICION PUBLICA DE CUENTAS INICIAL 2025, CUENTA DE DEPOSITO: CUENTA UNICA DEL TESORO</t>
  </si>
  <si>
    <t>00099021001 DEPOSITO DE EFECTIVO, DEPOSITANTE: DAVID DANIEL AJHUACHO VILLANUEVA, CONCEPTO: REVERSION TOTAL, CUENTA DE DEPOSITO: CUENTA UNICA DEL TESORO/DJBR</t>
  </si>
  <si>
    <t>00099021001 DEPOSITO DE EFECTIVO, DEPOSITANTE: JUAN CARLOS CALI SILVESTRE, CONCEPTO: REVERSION TOTAL, CUENTA DE DEPOSITO: CUENTA UNICA DEL TESORO/DJBR</t>
  </si>
  <si>
    <t>00222012001 DEPOSITO DE EFECTIVO, DEPOSITANTE: JUAN CARLOS CHINCHILLA MUÑOZ, CONCEPTO: DEVOLUCION DE RECURSOS POR FONDOS EN AVANCE, CUENTA DE DEPOSITO: CUENTA UNICA DEL TESORO</t>
  </si>
  <si>
    <t>00046171101 DEPOSITO DE EFECTIVO, DEPOSITANTE: KATTY DIANA PEREZ, CONCEPTO: REPOSICION DE CREDENCIAL, CUENTA DE DEPOSITO: CUENTA UNICA DEL TESORO</t>
  </si>
  <si>
    <t>00099021001 DEP.DE CHEQ.AJENOS,RET.DE CAM.,CONCEPTO: DEVOLUCION A LA AUTORIDAD DE FISCALIZACION Y CONTROL DE PENSIONES Y SEGUROS POR SUBSIDIO,DEP.: CAJA DE SALUD DE LA BANCA PRIVADA , PROCEDENCIA: BANCO NACIONAL DE BOLIVIA S.A., CHEQUE: 3715824, FECHA DE EMISION</t>
  </si>
  <si>
    <t>00081011108 DEP.DE CHEQ.AJENOS,RET.DE CAM.,CONCEPTO: PROCESO COACTIVO FISCAL NUREJ 20105981,DEP.: NINNET DIVY ESPEJO ANDRADE , PROCEDENCIA: BANCO UNION S.A., CHEQUE: 24597, FECHA DE EMISION:11/03/2025</t>
  </si>
  <si>
    <t>00099021001 DEP.DE CHEQ.AJENOS,RET.DE CAM.,CONCEPTO: DEPÓSITO,DEP.: EDWIN ARMANDO TORREJON VENEGAS , PROCEDENCIA: BANCO UNION S.A., CHEQUE: 213576, FECHA DE EMISION:10/04/2025</t>
  </si>
  <si>
    <t>00099021001 DEP.DE CHEQ.AJENOS,RET.DE CAM.,CONCEPTO: DEPÓSITO,DEP.: FABIOLA TORREZ PLATA , PROCEDENCIA: BANCO UNION S.A., CHEQUE: 213574, FECHA DE EMISION:10/04/2025</t>
  </si>
  <si>
    <t>NUMERO DE LIBRETA CUT: 00373024105 OPERACIÓN E75 TRANSFERENCIA DE LA CUENTA FISCAL BUN A LA CUT EN MN TRANSF.FDOS.AL.BCB GOB. AUTONOMO MCPAL. DE POCONA CITE: GAME/MAE/EXT NÂ° 098/2025 CUENTA CUT 3987069001 LIBRETA NÂ° 00373024105</t>
  </si>
  <si>
    <t>De: 00513012004 Transferencia de recursos a solicitud de Yacimientos Petrolíferos Bolivianos mediante nota CITE: YPFB/GAFC/168-DFC/URTE-634/2025 en aplicación al Decreto Supremo N° 5348 de 10 de marzo de 2025 y la Resolución Ministerial N° 26 de 27 de enero de 2025 que aprueba el Reglamento Operativo para el pago de obligaciones en el extranjero H.R. 2025-15494-R</t>
  </si>
  <si>
    <t>COBRO COSTOS DE PAPELERIA SEGUN TRANSFERENCIA DEL EXTERIOR POR ORDEN DE YPF EXPLORACIÓN + PRODUCCIÓN DE FERMIN PERALTA TORRES REF.: ATS OF 25/04/09 FECHA VALOR 10/04/2025 LIB. 00513012007 YPFB - RECURSOS NACIONALIZACIÓN</t>
  </si>
  <si>
    <t>||TRANSFERENCIA DE FONDOS S/G MENSAJES SWIFT NROS. 4891-4896 EN ATENCIÓN A NOTA: DGAC/DAF/FIN/NE-0008/25 (HRE-TGL-2025-1866) ENVIADO POR LA DIRECCIÓN GENERAL DE AERONÁUTICA CIVIL (SECTOR PÚBLICO). DEBITO DE LA LIBRETA 00117012001 DGAC, REPOSICIÓN ÚTILES DE ESCRITORIO.</t>
  </si>
  <si>
    <t>||TRANSFERENCIA DE FONDOS S/G MENSAJES SWIFT NROS. 4895 Y 4890 DE LA FECHA Y NOTA CITE CAR/DGE-DNAF N. 0031/2025 DE F.29.01.2025 (HRE-TGL-1912) DE NAVEGACION AEREA Y AEROPUERTOS BOLIVIANOS (SECTOR PÚBLICO). DEBITO DE LA LIBRETA 00389012001 NAABOL  ADMINISTRACION CENTRAL, REPOSICIÓN DE ÚTILES DE ESCRITORIO</t>
  </si>
  <si>
    <t>||COMISION TRANSFERENCIA FDOS.AL EXTERIOR 0,20% S/USD249.095,10,REEMB.GSTS.COMUNICACION BS300.-Y EMISION COMP.CONTABLE BS60.-REF.:PAGO 1 LC I-2023-37 P/C EPP KOKABOL A/F COMASA EUROPE S.R.L.,EN COMPL.A COMP.1124189,10/04/2025. LIB.00132102001 KOKABOL-GESTIÓN OPERATIVA REF.:COMISIONES PAGO 1 LC I-2023-37</t>
  </si>
  <si>
    <t>De: 00513012004 Transferencia de recursos a solicitud de Yacimientos Petrolíferos Bolivianos mediante nota CITE: YPFB/GAFC/170-DFC/URTE-636/2025 en aplicación al Decreto Supremo N° 5348 de 10 de marzo de 2025 y la Resolución Ministerial N° 26 de 27 de enero de 2025 que aprueba el Reglamento Operativo para el pago de obligaciones en el extranjero H.R. 2025-15554-R</t>
  </si>
  <si>
    <t>00099021001 DEPOSITO DE EFECTIVO, DEPOSITANTE: EDWING ERASMO TORREZ TAPIA, CONCEPTO: REPROGRAMACION DE PASAJE AEREO SCZ-LP, CUENTA DE DEPOSITO: CUENTA UNICA DEL TESORO/DJBR</t>
  </si>
  <si>
    <t>00099021001 DEPOSITO DE EFECTIVO, DEPOSITANTE: GEORGINA MIRANDA CLAROS, CONCEPTO: DEVOLUCION POR DPH POR LOS MESES DE ABRIL DE 1987 AREA DE EDUCACION ITEMS 1336 Y 1504, CUENTA DE DEPOSITO: CUENTA UNICA DEL TESORO</t>
  </si>
  <si>
    <t>00206012001 DEPOSITO DE EFECTIVO, DEPOSITANTE: INSTITUTO NACIONAL DE ESTADISTICA, CONCEPTO: DEPÓSITO POR VENTAS DE LA OFICINA CENTRAL LA PAZ, DE FECHA 10/04/2025, CUENTA DE DEPOSITO: CUENTA UNICA DEL TESORO</t>
  </si>
  <si>
    <t>00099021001 DEPOSITO DE EFECTIVO, DEPOSITANTE: URSINA MANUELO CORNEJO, CONCEPTO: DEVOLUCION, CUENTA DE DEPOSITO: CUENTA UNICA DEL TESORO</t>
  </si>
  <si>
    <t>00099021001 DEPOSITO DE EFECTIVO, DEPOSITANTE: FREDDY ERNESTO SOTO POLO, CONCEPTO: RETENCION DE SERVICIOS, CUENTA DE DEPOSITO: CUENTA UNICA DEL TESORO/DJBR</t>
  </si>
  <si>
    <t>00283042001 DEPOSITO DE EFECTIVO, DEPOSITANTE: MALLEA BURGOA ROLANDO, CONCEPTO: DEVOLUCION DE VIATICOS, CUENTA DE DEPOSITO: CUENTA UNICA DEL TESORO</t>
  </si>
  <si>
    <t>00221012001 DEPOSITO DE EFECTIVO, DEPOSITANTE: FERNANDO MANUEL ARENAS CAMPERO-SENARECOM, CONCEPTO: REVERSION DE PLANILLA, CUENTA DE DEPOSITO: CUENTA UNICA DEL TESORO</t>
  </si>
  <si>
    <t>00099021001 DEPOSITO DE EFECTIVO, DEPOSITANTE: GAM PUERTO MAYOR DE CARABUCO, CONCEPTO: DEV RECURSOS TRANSFERIDOS A TRAVES DEL PROG BOLIVIA CAMBIA-NO EJECUTADOS AL CIERRE DEL EJERCICIO 24, CUENTA DE DEPOSITO: CUENTA UNICA DEL TESORO</t>
  </si>
  <si>
    <t>00099021001 DEPOSITO DE EFECTIVO, DEPOSITANTE: LEONARDO ANIBAL COLQUE CANAZA, CONCEPTO: PAGO DE ENERGIA, CUENTA DE DEPOSITO: CUENTA UNICA DEL TESORO</t>
  </si>
  <si>
    <t>00099021001 DEPOSITO DE EFECTIVO, DEPOSITANTE: LEONARDO ANIBAL COLQUE CANAZA, CONCEPTO: PAGO DE AGUA, CUENTA DE DEPOSITO: CUENTA UNICA DEL TESORO</t>
  </si>
  <si>
    <t>00099021001 DEPOSITO DE EFECTIVO, DEPOSITANTE: LEONARDO ANIBAL COLQUE CANAZA, CONCEPTO: PAGO DEL GAS, CUENTA DE DEPOSITO: CUENTA UNICA DEL TESORO</t>
  </si>
  <si>
    <t>00292032001 DEPOSITO DE EFECTIVO, DEPOSITANTE: GONZALO YUJRA SENTENO, CONCEPTO: DEPÓSITO, CUENTA DE DEPOSITO: CUENTA UNICA DEL TESORO</t>
  </si>
  <si>
    <t>00513212001 DEP.DE CHEQ.AJENOS,RET.DE CAM.,CONCEPTO: REVERSION DE FONDOS,DEP.: Y.P.F.B , PROCEDENCIA: BANCO UNION S.A., CHEQUE: 872, FECHA DE EMISION:10/04/2025</t>
  </si>
  <si>
    <t>00660102001 DEP.DE CHEQ.AJENOS,RET.DE CAM.,CONCEPTO: DEVOLUCION VIATICOS GESTIONES PASADAS,DEP.: ORGANO JUDICIAL - DISTRITO POTOSI , PROCEDENCIA: BANCO UNION S.A., CHEQUE: 652, FECHA DE EMISION:09/04/2025</t>
  </si>
  <si>
    <t>00099021001 DEP.DE CHEQ.AJENOS,RET.DE CAM.,CONCEPTO: DEPÓSITO,DEP.: MARIA TERESA RUIZ NAVAJAS , PROCEDENCIA: BANCO UNION S.A., CHEQUE: 215998, FECHA DE EMISION:11/04/2025</t>
  </si>
  <si>
    <t>00099021001 DEP.DE CHEQ.AJENOS,RET.DE CAM.,CONCEPTO: DEPÓSITO,DEP.: MARTHA EUGENIA NINA ROCABADO , PROCEDENCIA: BANCO UNION S.A., CHEQUE: 213580, FECHA DE EMISION:11/04/2025</t>
  </si>
  <si>
    <t>00099021001 DEP.DE CHEQ.AJENOS,RET.DE CAM.,CONCEPTO: DEPÓSITO,DEP.: ROSA MONICA MAMANI CALLATA , PROCEDENCIA: BANCO UNION S.A., CHEQUE: 213579, FECHA DE EMISION:11/04/2025/DJBR</t>
  </si>
  <si>
    <t>00591012001 DEP.DE CHEQ.AJENOS,RET.DE CAM.,CONCEPTO: SG HR MT/2024-09022,DEP.: E.E.T.C. MI TELEFERICO , PROCEDENCIA: BANCO UNION S.A., CHEQUE: 4173, FECHA DE EMISION:08/04/2025</t>
  </si>
  <si>
    <t>00591012001 DEP.DE CHEQ.AJENOS,RET.DE CAM.,CONCEPTO: SG HR MT/2025-1981,DEP.: E.E.T.C. MI TELEFERICO , PROCEDENCIA: BANCO UNION S.A., CHEQUE: 4176, FECHA DE EMISION:09/04/2025</t>
  </si>
  <si>
    <t>00591012001 DEP.DE CHEQ.AJENOS,RET.DE CAM.,CONCEPTO: SG HR MT/2025-2316,DEP.: E.E.T.C. MI TELEFERICO , PROCEDENCIA: BANCO UNION S.A., CHEQUE: 4177, FECHA DE EMISION:10/04/2025</t>
  </si>
  <si>
    <t>00670012002 DEP.DE CHEQ.AJENOS,RET.DE CAM.,CONCEPTO: DEVOLUCION DE REFRIGERIO SERECI TARIJA,DEP.: MILAN COPA HUANCA , PROCEDENCIA: BANCO UNION S.A., CHEQUE: 2387, FECHA DE EMISION:09/04/2025</t>
  </si>
  <si>
    <t>00389022001 DEP.DE CHEQ.AJENOS,RET.DE CAM.,CONCEPTO: LICENCIA SIN GOCE DE HABER LPZ,DEP.: JOAN PAULO CLAVIJO ARISCAIN , PROCEDENCIA: BANCO UNION S.A., CHEQUE: 938, FECHA DE EMISION:11/04/2025</t>
  </si>
  <si>
    <t>00389032001 DEP.DE CHEQ.AJENOS,RET.DE CAM.,CONCEPTO: LICENCIA SIN GOCE DE HABER CBB,DEP.: JOAN PAULO CLAVIJO ARISCAIN , PROCEDENCIA: BANCO UNION S.A., CHEQUE: 939, FECHA DE EMISION:11/04/2025</t>
  </si>
  <si>
    <t>00389042001 DEP.DE CHEQ.AJENOS,RET.DE CAM.,CONCEPTO: LICENCIA SIN GOCE DE HABER SCZ,DEP.: JOAN PAULO CLAVIJO ARISCAIN , PROCEDENCIA: BANCO UNION S.A., CHEQUE: 940, FECHA DE EMISION:11/04/2025</t>
  </si>
  <si>
    <t>00389012001 DEP.DE CHEQ.AJENOS,RET.DE CAM.,CONCEPTO: LICENCIA SIN GOCE DE HABER CENTRAL,DEP.: JOAN PAULO CLAVIJO ARISCAIN , PROCEDENCIA: BANCO UNION S.A., CHEQUE: 941, FECHA DE EMISION:11/04/2025</t>
  </si>
  <si>
    <t>NUMERO DE LIBRETA CUT: 00373024108 OPERACIÓN E75 TRANSFERENCIA DE LA CUENTA FISCAL BUN A LA CUT EN MN TRANSFERENCIA DE FONDOS A SOLICITUD DE: GOBIERNO AUTONOMO INDIGENA ORIGINARIO CAMPESINO DE SALINAS, CITE: GAIOC-SA/MAE/027/2025 CUENTA CUT 3987 LIBRETA NÂ° 00373024108 FDI-TRANSFERENCIAS DE PROG</t>
  </si>
  <si>
    <t>NUMERO DE LIBRETA CUT: 00099021001 OPERACIÓN E75 TRANSFERENCIA DE LA CUENTA FISCAL BUN A LA CUT EN MN TRANSFERENCIA DE FONDOS A SOLICITUD DE: GOBIERNO AUTONOMO MUNICIPAL DE MAIRANA, CITE: GAMM DAF NÂ° 0175/2025 CUENTA CUT 3987 LIBRETA NÂ° 00099021001 TGN - RECURSOS ORDINARIOS</t>
  </si>
  <si>
    <t>NUMERO DE LIBRETA CUT: 00086051101 OPERACIÓN E18 TRANSFERENCIA DEL SISTEMA FINANCIERO POR CUENTA DE TERCEROS A LA CUT PARA ABONO A CUT 3987069001 CUENTA UNICA DEL TESORO LIBRETA 00086051101 MMAyA - BS A SOLICITUD DE BANCO DE CREDITO DE BOLIVIA SA</t>
  </si>
  <si>
    <t>'COBRO DE'||ÚTILES DE ESCRITORIO POR EL COMPROBANTE NRO.1124244 DE LA FECHA S/G. NOTA CITE GAFC-0356/ DFC/URTE-097/2025 DE F.26.02.2025 (HRE-TGL-3945) ENVIADA POR YACIMIENTOS PETROLIFEROS FISCALES BOLIVIANOS DEBITO DE LA LIBRETA 00513022001 YPFB  OPERACIONES, REPOSICION UTILES DE ESCRITORIO</t>
  </si>
  <si>
    <t>De: 00513012004 Transferencia de recursos a solicitud de Yacimientos Petrolíferos Fiscales Bolivianos mediante nota CITE: YPFB/GAFC/650-DFC/URTE-176/2025 en aplicación al Decreto Supremo N° 5348 de 10 de marzo de 2025 y la Resolución Ministerial N° 26 de 27 de enero de 2025 que aprueba el Reglamento Operativo para el pago de obligaciones en el extranjero H.R. 2025-15846-R</t>
  </si>
  <si>
    <t>00099021001 DEPOSITO DE EFECTIVO, DEPOSITANTE: LOURDES ALIAGA ZAPATA, CONCEPTO: DOBLE PERCEPCION MES ABRIL 2025, CUENTA DE DEPOSITO: CUENTA UNICA DEL TESORO</t>
  </si>
  <si>
    <t>00099021001 DEPOSITO DE EFECTIVO, DEPOSITANTE: JUSTA MENDOZA DE CARVAJAL, CONCEPTO: DEVOLUCION DE RETROACTIVO, CUENTA DE DEPOSITO: CUENTA UNICA DEL TESORO</t>
  </si>
  <si>
    <t>00099021001 DEPOSITO DE EFECTIVO, DEPOSITANTE: KIANI PATRICIA RODAS ALBIS, CONCEPTO: PAGO POR EXCESO DE REFRIGERIO MAYO/2024, CUENTA DE DEPOSITO: CUENTA UNICA DEL TESORO/DJBR</t>
  </si>
  <si>
    <t>00086044201 DEPOSITO DE EFECTIVO, DEPOSITANTE: SISTEMA DE RIEGO PUJRU PUJRU, CONCEPTO: CONTRAPARTE PROGRAMA RUMBO, CUENTA DE DEPOSITO: CUENTA UNICA DEL TESORO</t>
  </si>
  <si>
    <t>00046171101 DEPOSITO DE EFECTIVO, DEPOSITANTE: KRISHPAR CARE BOLIVIA SRL, CONCEPTO: VENTA DE SERVICIOS, CUENTA DE DEPOSITO: CUENTA UNICA DEL TESORO</t>
  </si>
  <si>
    <t>00099021001 DEPOSITO DE EFECTIVO, DEPOSITANTE: RUBY RUIZ CACERES, CONCEPTO: REPOSICION, CUENTA DE DEPOSITO: CUENTA UNICA DEL TESORO</t>
  </si>
  <si>
    <t>00155012001 DEPOSITO DE EFECTIVO, DEPOSITANTE: NORLA APONTE GUARDIA, CONCEPTO: DEVOLUCION DE PASAJES, CUENTA DE DEPOSITO: CUENTA UNICA DEL TESORO</t>
  </si>
  <si>
    <t>00383012001 DEPOSITO DE EFECTIVO, DEPOSITANTE: RIVECO CONSTRUCCIONES S.R.L., CONCEPTO: PAGO SERVICIOS PERIODO FEBRERO GESTION 2025, CUENTA DE DEPOSITO: CUENTA UNICA DEL TESORO</t>
  </si>
  <si>
    <t>00383012001 DEPOSITO DE EFECTIVO, DEPOSITANTE: ARTES ELECTRONICAS, CONCEPTO: PAGO POR EL MES DE FEBRERO 2025, CUENTA DE DEPOSITO: CUENTA UNICA DEL TESORO</t>
  </si>
  <si>
    <t>00383012001 DEPOSITO DE EFECTIVO, DEPOSITANTE: MINISTERIO DE DESARROLLO RURAL Y TIERRAS, CONCEPTO: PAGO FEBRERO 2025, CUENTA DE DEPOSITO: CUENTA UNICA DEL TESORO</t>
  </si>
  <si>
    <t>00292012001 DEPOSITO DE EFECTIVO, DEPOSITANTE: WILSON ADELO ZARATE POCORI, CONCEPTO: ERROR EN FORMULARIO DE INCAPACIDAD, CUENTA DE DEPOSITO: CUENTA UNICA DEL TESORO</t>
  </si>
  <si>
    <t>00046171101 DEPOSITO DE EFECTIVO, DEPOSITANTE: LABORATORIOS MICECTA SRL, CONCEPTO: SANCION PECUNIARIA, CUENTA DE DEPOSITO: CUENTA UNICA DEL TESORO</t>
  </si>
  <si>
    <t>00046171101 DEPOSITO DE EFECTIVO, DEPOSITANTE: MI FHARMA RAM - MIGUEL A. RAMALLO IRUSTA, CONCEPTO: PAGO DE SANCION JURIDICA, CUENTA DE DEPOSITO: CUENTA UNICA DEL TESORO</t>
  </si>
  <si>
    <t>00046171101 DEPOSITO DE EFECTIVO, DEPOSITANTE: LIFEBELLA S.R.L., CONCEPTO: PAGO DE SANCION RESOLUCION ADMINISTRATIVA N°S/204, CUENTA DE DEPOSITO: CUENTA UNICA DEL TESORO</t>
  </si>
  <si>
    <t>00133012001 DEPOSITO DE EFECTIVO, DEPOSITANTE: AMILCAR VALENCIA CABALLERO, CONCEPTO: SALDO SORTEO AÑO DE LA FORTUNA, CUENTA DE DEPOSITO: CUENTA UNICA DEL TESORO</t>
  </si>
  <si>
    <t>00099021001 DEPOSITO DE EFECTIVO, DEPOSITANTE: DANIELA BLANCO LIRA, CONCEPTO: DEVOLUCION DE RECURSO, CUENTA DE DEPOSITO: CUENTA UNICA DEL TESORO/DJBR</t>
  </si>
  <si>
    <t>00099021001 DEPOSITO DE EFECTIVO, DEPOSITANTE: EDDY RENE LENS MEDINA, CONCEPTO: DEVOLUCION EXAMEN PRE OCUPACIONAL GESTION 2024, CUENTA DE DEPOSITO: CUENTA UNICA DEL TESORO/DJBR</t>
  </si>
  <si>
    <t>00383012001 DEPOSITO DE EFECTIVO, DEPOSITANTE: AGENCIA BOLIVIANA DE CORREOS, CONCEPTO: REGIONAL LA PAZ 29/04/2023, CUENTA DE DEPOSITO: CUENTA UNICA DEL TESORO</t>
  </si>
  <si>
    <t>00099021001 DEPOSITO DE EFECTIVO, DEPOSITANTE: GILDA ANGELICA CESPEDES QUEVEDO, CONCEPTO: DEVOLUCION EXAMEN PREO OCUPACIONAL GESTION 2025, CUENTA DE DEPOSITO: CUENTA UNICA DEL TESORO/DJBR</t>
  </si>
  <si>
    <t>00099021001 DEPOSITO DE EFECTIVO, DEPOSITANTE: PAULA ESTRELLA GALVEZ HERRERA, CONCEPTO: REVERSION TOTAL, CUENTA DE DEPOSITO: CUENTA UNICA DEL TESORO/DJBR</t>
  </si>
  <si>
    <t>00383012001 DEPOSITO DE EFECTIVO, DEPOSITANTE: AGENCIA BOLIVIANA DE CORREOS, CONCEPTO: REGIONAL LA PAZ 28/04/2023, CUENTA DE DEPOSITO: CUENTA UNICA DEL TESORO</t>
  </si>
  <si>
    <t>00383012001 DEPOSITO DE EFECTIVO, DEPOSITANTE: AGENCIA BOLIVIANA DE CORREOS, CONCEPTO: REGIONAL LA PAZ 02/05/2023, CUENTA DE DEPOSITO: CUENTA UNICA DEL TESORO</t>
  </si>
  <si>
    <t>00580012001 DEP.DE CHEQ.AJENOS,RET.DE CAM.,CONCEPTO: REPOSICION ENERGIA ELECTRICA SUBARRENDATARIOS,DEP.: DEPOSITOS ADUANEROS BOLIVIANOS , PROCEDENCIA: BANCO UNION S.A., CHEQUE: 1786, FECHA DE EMISION:11/04/2025</t>
  </si>
  <si>
    <t>00580012001 DEP.DE CHEQ.AJENOS,RET.DE CAM.,CONCEPTO: MULTAS SUBARRENDATARIOS,DEP.: DEPOSITOS ADUANEROS BOLIVIANOS , PROCEDENCIA: BANCO UNION S.A., CHEQUE: 1785, FECHA DE EMISION:11/04/2025</t>
  </si>
  <si>
    <t>00010011101 DEP.DE CHEQ.AJENOS,RET.DE CAM.,CONCEPTO: DEVOLUCION EXCLUSION DE "DRONES EN DEPÓSITO" POLIZA MSLP00000606,DEP.: UNIBIENES S.A. , PROCEDENCIA: BANCO UNION S.A., CHEQUE: 6428, FECHA DE EMISION:10/04/2025</t>
  </si>
  <si>
    <t>00086051101 DEP.DE CHEQ.AJENOS,RET.DE CAM.,CONCEPTO: AMPL. MEJORM. PTA. POTABILIZADORA DE AGUA PAMPAHASI TRNST N°25,DEP.: EPSAS S.A. , PROCEDENCIA: BANCO DE CREDITO DE BOLIVIA S.A., CHEQUE: 21858, FECHA DE EMISION:08/04/2025</t>
  </si>
  <si>
    <t>00099021001 DEP.DE CHEQ.AJENOS,RET.DE CAM.,CONCEPTO: DEVOLUCION DE SUELDOS Y SALARIOS FEB, MAY, AGO SEPT 2023,DEP.: ISRAEL BONILLA RODRIGUEZ , PROCEDENCIA: BANCO UNION S.A., CHEQUE: 216000, FECHA DE EMISION:14/04/2025/DJBR</t>
  </si>
  <si>
    <t>00099021001 DEP.DE CHEQ.AJENOS,RET.DE CAM.,CONCEPTO: REVERSION PARCIAL DE HABERES MES 03/2025,DEP.: JAIME REYNOLS BALDIVIEZO , PROCEDENCIA: BANCO UNION S.A., CHEQUE: 215999, FECHA DE EMISION:14/04/2025</t>
  </si>
  <si>
    <t>TRANSFERENCIA DEL EXTERIOR SEGUN SWIFT NO.5004 DE FECHA 14/04/2025 ORDENANTE: CONSULADO GENERAL DE BOLIVIA EN BARCELONA REF.: RECUDACIÓN EXTERIOR LICENCIAS DE CONDUCIR LIB. 00340012004 SEGIP-RECAUDACION EXTERIOR-LICENCIAS DE CONDUCIR</t>
  </si>
  <si>
    <t>TRANSFERENCIA DEL EXTERIOR SEGUN SWIFT NO.5005 DE FECHA 14/04/2025 ORDENANTE: CONSULADO GENERAL DE BOLIVIA EN BARCELONA REF.: RECAUDACIÓN EXTERIOR CEDULAS DE IDENTIDAD LIB. 00340012005 SEGIP - RECAUDACION EXTERIOR - CEDULAS DE IDENTIDAD</t>
  </si>
  <si>
    <t>COBRO COSTOS DE PAPELERIA SEGUN TRANSFERENCIA DEL EXTERIOR POR ORDEN DE CONSULADO GENERAL DE BOLIVIA EN BARCELONA REF.: RECUDACIÓN EXTERIOR LICENCIAS DE CONDUCIR LIB. 00340012003 RECAUDACION EXTRANJERIA - C.I. -L.C.</t>
  </si>
  <si>
    <t>COBRO COSTOS DE PAPELERIA SEGUN TRANSFERENCIA DEL EXTERIOR POR ORDEN DE CONSULADO GENERAL DE BOLIVIA EN BARCELONA REF.: RECAUDACIÓN EXTERIOR CEDULAS DE IDENTIDAD LIB. 00340012003 RECAUDACION EXTRANJERIA - C.I. -L.C.</t>
  </si>
  <si>
    <t>NUMERO DE LIBRETA CUT: LIB. NÂ° 00099021001 OPERACIÓN E75 TRANSFERENCIA DE LA CUENTA FISCAL BUN A LA CUT EN MN TRANSFERENCIA DE FONDOS A SOLICITUD DE GOB. AUTONOMO MCPAL. DE VILA VILA CITE: GAMVV/JSP/NÂ° 101/2025 CUENTA CUT 3987069001 LIBRETA NÂ° 00099021001 RECURSOS DEL TESORO GENERAL DE LA NACI</t>
  </si>
  <si>
    <t>DEVOLUCIÓN DE FONDOS SOLICITUD 054579-23141 DE YACIMIENTOS PETROLIFEROS FISCALES BOLIVIANOS REF.: VITOL ENERGIA AMERICAS SA 29NO POST PAGO SUM HIDR LIQ SUR ORIENTE 2024 OP UPCA 445 HR DCIM 581 2025 PROC 209, SEGÚN DISPOSICIÓN ADICIONAL TERCERA DE LA R.D. 025/2023. LIB. 00513012004 LBP-YPFB-UNICOMERCIAL (4030005415/1-2188907)</t>
  </si>
  <si>
    <t>COBRO COSTOS DE PAPELERIA SEGUN TRANSFERENCIA DEL EXTERIOR POR ORDEN DE TRADENER LIMITADA (BRAZIL CURITIBA) REF.: CRED 5318705.22517 FCHA VALOR 11/04/2025 LIB. 00513012015 YPFB-HEROES DEL CHACO-BS</t>
  </si>
  <si>
    <t>COBRO COSTOS DE PAPELERIA SEGUN TRANSFERENCIA DEL EXTERIOR POR ORDEN DE EDGE COMERCIALIZACAO S.A. (SAO PAULO BRASIL) REF.: CRED INV PPA-ED-GT- 01/25 FECHA VALOR 11/04/2025 LIB. 00513012015 YPFB-HEROES DEL CHACO-BS</t>
  </si>
  <si>
    <t>NUMERO DE LIBRETA CUT: LIB. NÂ° 00047134101 OPERACIÓN E75 TRANSFERENCIA DE LA CUENTA FISCAL BUN A LA CUT EN MN TRANSFERENCIA DE FONDOS A SOLICITUD DE: GOBIERNO AUTONOMO MUNICIPAL DE TOTORA, CITE: GAMT/MAE/NÂ° 123/2025 CUENTA CUT 3987 LIBRETA NÂ° 00047134101 MDRYT - PAR III BS. CONTRAPARTE GAMS F</t>
  </si>
  <si>
    <t>NUMERO DE LIBRETA CUT: 00283012001 OPERACIÓN E18 TRANSFERENCIA DEL SISTEMA FINANCIERO POR CUENTA DE TERCEROS A LA CUT SOL. ESC. ALMACENERA BOLIVIANA S.A.</t>
  </si>
  <si>
    <t>NUMERO DE LIBRETA CUT: 00099021001 OPERACIÓN E18 TRANSFERENCIA DEL SISTEMA FINANCIERO POR CUENTA DE TERCEROS A LA CUT DEVOLUCION DE COMPENSACION DE COTIZACIONES MENSUAL CCM FC PAGOS POSTERIORES A LA FECHA DE FALLECIMIENTO Y PAGOS MAL REPORTADOS DE LA GESTORA PUBLICA DE LA SEGURIDAD SOCIAL</t>
  </si>
  <si>
    <t>COBRO COSTOS DE PAPELERIA SEGUN TRANSFERENCIA DEL EXTERIOR POR ORDEN DE OILY LUBRIFICANTES E QUIMICOS LTDA (BR/CAMPO GRANDE) REF.: CRED INV 036/2025 FECHA VALOR 14/04/2025 LIB. 00513062002 YPFB - EXPORTACIÓN DE GLP Y OTROS-BOLIVIANOS</t>
  </si>
  <si>
    <t>De: 00513012004 Transferencia de recursos a solicitud de Yacimientos Petrolíferos Fiscales Bolivianos mediante nota CITE: YPFB/GAFC/654-DFC/URTE-178/2025 en aplicación al Decreto Supremo N° 5348 de 10 de marzo de 2025 y la Resolución Ministerial N° 26 de 27 de enero de 2025 que aprueba el Reglamento Operativo para el pago de obligaciones en el extranjero H.R. 2025-16070-R</t>
  </si>
  <si>
    <t>||REGULARIZACIÓN DE NUESTRA OPERACIÓN N°1124305 DE F.14/4/2025 EN ATENCIÓN A NOTA DGAC/DAF/FIN/NE-0008/25 (HRE-TGL-2025-1866), CORREOS ELECTRÓNICOS ENVIADOS POR LA DGAC Y NAABOL (SECTOR PÚBLICO). DEBITO DE LA LIBRETA 00117012001 DGAC, REPOSICIÓN DE ÚTILES DE ESCRITORIO.</t>
  </si>
  <si>
    <t>'TRANSFERENCIA DE FONDOS DE DPTOS.DE ENCAJE LEGAL DEL SISTEMA FINANCIERO A DPTOS.CTES.DEL SECTOR PUBLICO S/G CITE'||CONTABILIDAD CT043/25 DE LA FECHA Y NOTA MEFP/VTCP/DGPOT/UPCFTGN/N°167/2025 DE F.07.04.2025 (HRE-TSO-507) ENVIADA POR EL BANCO DE CREDITO ABONO A LA LIBRETA 00099021001 TGN RECURSOS ORDINARIOS SEGUN GLOSA DE REFERENCIA</t>
  </si>
  <si>
    <t>||REGULARIZACIÓN DE NUESTRA OPERACIÓN N° 1124305 DE F.14/4/2025 EN ATENCIÓN A NOTA CAR/DGE-DNAF N°0031/2025 DE FECHA 29/1/2025 (HRE-TGL-2025-1912), CORREOS ELECTRÓNICOS ENVIADOS POR LA NAABOL Y DGAC (ORIGINAL CURSA EN COMP. N°1124308) (SECTOR PÚBLICO). DEBITO DE LA LIBRETA 00389012001 NAABOL-ADMINISTRACION, COBRO DE ÚTILES DE ESCRITORIO.</t>
  </si>
  <si>
    <t>00086011109 DEPOSITO DE EFECTIVO, DEPOSITANTE: JHON HENRY TAPIA ANDRADE, CONCEPTO: REPOSICION DE CREDENCIAL JHON HENRY TAPIA ANDRADE, CUENTA DE DEPOSITO: CUENTA UNICA DEL TESORO</t>
  </si>
  <si>
    <t>00066047005 DEPOSITO DE EFECTIVO, DEPOSITANTE: YERKO CARLOS PALACIOS TELLEZ, CONCEPTO: DEPÓSITO POR ATRASOS, CUENTA DE DEPOSITO: CUENTA UNICA DEL TESORO</t>
  </si>
  <si>
    <t>00522012001 DEPOSITO DE EFECTIVO, DEPOSITANTE: MAURICIO LUJAN CUACASE, CONCEPTO: ALQUILER PREDIOS SANTA CRUZ MES ABRIL 2025, CUENTA DE DEPOSITO: CUENTA UNICA DEL TESORO</t>
  </si>
  <si>
    <t>00522012001 DEPOSITO DE EFECTIVO, DEPOSITANTE: PAUL LEDEZMA ZAMBRANA, CONCEPTO: ALQUILER PREDIOS SANTA CRUZ MES ABRIL 2025, CUENTA DE DEPOSITO: CUENTA UNICA DEL TESORO</t>
  </si>
  <si>
    <t>00046171101 DEPOSITO DE EFECTIVO, DEPOSITANTE: MI FHARMA RAM, CONCEPTO: PAGO SANCION JURIDICA, CUENTA DE DEPOSITO: CUENTA UNICA DEL TESORO</t>
  </si>
  <si>
    <t>00070011102 DEPOSITO DE EFECTIVO, DEPOSITANTE: MARIA RENE MARISCAL MIRANDA, CONCEPTO: DEVOLUCION DE CURSO DE AIMARA, CUENTA DE DEPOSITO: CUENTA UNICA DEL TESORO</t>
  </si>
  <si>
    <t>00099021001 DEPOSITO DE EFECTIVO, DEPOSITANTE: MANUEL ALBERTO ALTAMIRANO, CONCEPTO: PASAJES Y VIATICOS SPV-185-2024, CUENTA DE DEPOSITO: CUENTA UNICA DEL TESORO</t>
  </si>
  <si>
    <t>00206012001 DEPOSITO DE EFECTIVO, DEPOSITANTE: INSTITUTO NACIONAL DE ESTADISTICA, CONCEPTO: DEPÓSITO POR VENTA DE LA OFICINA CENTRAL LA PAZ DE FECHA 14/04/2025, CUENTA DE DEPOSITO: CUENTA UNICA DEL TESORO</t>
  </si>
  <si>
    <t>00099021001 DEPOSITO DE EFECTIVO, DEPOSITANTE: VLADIMIR TERAN GUTIERREZ, CONCEPTO: PASAJES Y VIATICOS, CUENTA DE DEPOSITO: CUENTA UNICA DEL TESORO/DJBR</t>
  </si>
  <si>
    <t>00599072001 DEPOSITO DE EFECTIVO, DEPOSITANTE: SILVIA LLANQUE MAMANI, CONCEPTO: DEVOLUCION DE FONDOS EN AVANCE NUR I/2025-06010, CUENTA DE DEPOSITO: CUENTA UNICA DEL TESORO</t>
  </si>
  <si>
    <t>00599012001 DEPOSITO DE EFECTIVO, DEPOSITANTE: SILVIA LLANQUE MAMANI, CONCEPTO: DEVOLUCION CREDITO FISCAL FACTURA N°8541795 NI NO DECLARADA, CUENTA DE DEPOSITO: CUENTA UNICA DEL TESORO</t>
  </si>
  <si>
    <t>00046104203 DEPOSITO DE EFECTIVO, DEPOSITANTE: ANA MELISSA CALLISAYA CALLE, CONCEPTO: REVERSION, CUENTA DE DEPOSITO: CUENTA UNICA DEL TESORO</t>
  </si>
  <si>
    <t>00155012001 DEPOSITO DE EFECTIVO, DEPOSITANTE: RAMIRO JAIME AVILES NOVILLO, CONCEPTO: PROCESOS DE CONTRATACION Y PAGOS REALIZADOS PARA EL SERVICIO DE ARRENDAMIENTO DE LAS OFICINAS, CUENTA DE DEPOSITO: CUENTA UNICA DEL TESORO</t>
  </si>
  <si>
    <t>00086044201 DEPOSITO DE EFECTIVO, DEPOSITANTE: SIMON CHURATA, CONCEPTO: CONTRAPARTE, CUENTA DE DEPOSITO: CUENTA UNICA DEL TESORO</t>
  </si>
  <si>
    <t>00086044201 DEPOSITO DE EFECTIVO, DEPOSITANTE: AURIA TENORIO CHAMBI, CONCEPTO: CONTRAPARTE, CUENTA DE DEPOSITO: CUENTA UNICA DEL TESORO</t>
  </si>
  <si>
    <t>00086044201 DEPOSITO DE EFECTIVO, DEPOSITANTE: ADALIZIA CACHI LAURA, CONCEPTO: CONTRAPARTE, CUENTA DE DEPOSITO: CUENTA UNICA DEL TESORO</t>
  </si>
  <si>
    <t>00086044201 DEPOSITO DE EFECTIVO, DEPOSITANTE: REYNALDO QUISPE CHOQUE, CONCEPTO: CONTRAPARTE, CUENTA DE DEPOSITO: CUENTA UNICA DEL TESORO</t>
  </si>
  <si>
    <t>00086044201 DEPOSITO DE EFECTIVO, DEPOSITANTE: FELIX SERRANO CUELLAR, CONCEPTO: CONTRAPARTE, CUENTA DE DEPOSITO: CUENTA UNICA DEL TESORO</t>
  </si>
  <si>
    <t>00086044201 DEPOSITO DE EFECTIVO, DEPOSITANTE: MARTERIZA TENORIO FLORES, CONCEPTO: CONTRAPARTE, CUENTA DE DEPOSITO: CUENTA UNICA DEL TESORO</t>
  </si>
  <si>
    <t>00086044201 DEPOSITO DE EFECTIVO, DEPOSITANTE: RAFAELA QUISPE CACHI, CONCEPTO: CONTRAPARTE, CUENTA DE DEPOSITO: CUENTA UNICA DEL TESORO</t>
  </si>
  <si>
    <t>00086044201 DEPOSITO DE EFECTIVO, DEPOSITANTE: EDERSON GUARACHI QUISPE, CONCEPTO: CONTRAPARTE, CUENTA DE DEPOSITO: CUENTA UNICA DEL TESORO</t>
  </si>
  <si>
    <t>00086044201 DEPOSITO DE EFECTIVO, DEPOSITANTE: CRISTHIAN MANUEL GUARACHI MAMANI, CONCEPTO: CONTRAPARTE, CUENTA DE DEPOSITO: CUENTA UNICA DEL TESORO</t>
  </si>
  <si>
    <t>00086044201 DEPOSITO DE EFECTIVO, DEPOSITANTE: EUSEBIA APAZA DE TENORIO, CONCEPTO: CONTRAPARTE, CUENTA DE DEPOSITO: CUENTA UNICA DEL TESORO</t>
  </si>
  <si>
    <t>00086044201 DEPOSITO DE EFECTIVO, DEPOSITANTE: LIZBET MAMANI TENORIO, CONCEPTO: CONTRAPARTE, CUENTA DE DEPOSITO: CUENTA UNICA DEL TESORO</t>
  </si>
  <si>
    <t>00086044201 DEPOSITO DE EFECTIVO, DEPOSITANTE: PASCUAL TENORIO CACHI, CONCEPTO: CONTRAPARTE, CUENTA DE DEPOSITO: CUENTA UNICA DEL TESORO</t>
  </si>
  <si>
    <t>00086044201 DEPOSITO DE EFECTIVO, DEPOSITANTE: SISTEMA DE RIEGO, CONCEPTO: CONTRAPARTE, CUENTA DE DEPOSITO: CUENTA UNICA DEL TESORO</t>
  </si>
  <si>
    <t>00086044201 DEPOSITO DE EFECTIVO, DEPOSITANTE: HELEN APAZA FLORES, CONCEPTO: CONTRAPARTE, CUENTA DE DEPOSITO: CUENTA UNICA DEL TESORO</t>
  </si>
  <si>
    <t>00086044201 DEPOSITO DE EFECTIVO, DEPOSITANTE: EDGAR LAURA CANCHARI, CONCEPTO: CONTRAPARTE, CUENTA DE DEPOSITO: CUENTA UNICA DEL TESORO</t>
  </si>
  <si>
    <t>00086044201 DEPOSITO DE EFECTIVO, DEPOSITANTE: BRUNO FELIX CHURATA, CONCEPTO: CONTRAPARTE, CUENTA DE DEPOSITO: CUENTA UNICA DEL TESORO</t>
  </si>
  <si>
    <t>00070011102 DEPOSITO DE EFECTIVO, DEPOSITANTE: PATRICIA MACEDO MOYA, CONCEPTO: DEVOLUCION NAABOL, CUENTA DE DEPOSITO: CUENTA UNICA DEL TESORO</t>
  </si>
  <si>
    <t>00383012001 DEPOSITO DE EFECTIVO, DEPOSITANTE: AGENCIA BOLIVIANA DE CORREOS, CONCEPTO: REGIONAL LA PAZ 7-12/04/2025, CUENTA DE DEPOSITO: CUENTA UNICA DEL TESORO</t>
  </si>
  <si>
    <t>00526012001 DEPOSITO DE EFECTIVO, DEPOSITANTE: CARLOS EDUARDO VASQUEZ FERNANDEZ, CONCEPTO: DEVOLUCION DE FONDOS EN AVANCE, CUENTA DE DEPOSITO: CUENTA UNICA DEL TESORO</t>
  </si>
  <si>
    <t>00590012001 DEPOSITO DE EFECTIVO, DEPOSITANTE: EMPRESA QUIPUS, CONCEPTO: DEVOLUCION DE FONDOS A RENDIR PAGO TASAS, CUENTA DE DEPOSITO: CUENTA UNICA DEL TESORO</t>
  </si>
  <si>
    <t>00046171101 DEPOSITO DE EFECTIVO, DEPOSITANTE: IMPORTADORA MEDWIMA, CONCEPTO: DEPÓSITO, CUENTA DE DEPOSITO: CUENTA UNICA DEL TESORO</t>
  </si>
  <si>
    <t>00132072001 DEPOSITO DE EFECTIVO, DEPOSITANTE: ANA ANGELA COPACALLE RAMOS, CONCEPTO: DEVOLUCION POR FONDOS NO UTILIZADOS DEL PREVENTIVO 451/2025, CUENTA DE DEPOSITO: CUENTA UNICA DEL TESORO</t>
  </si>
  <si>
    <t>00099021001 DEPOSITO DE EFECTIVO, DEPOSITANTE: COAQUIRA TICONA JUDITH, CONCEPTO: PAGO POR EXCESO DE REFRIGERIO MAYO/2024, CUENTA DE DEPOSITO: CUENTA UNICA DEL TESORO/DJBR</t>
  </si>
  <si>
    <t>00099021001 DEPOSITO DE EFECTIVO, DEPOSITANTE: MARCA ROMERO FREDDY, CONCEPTO: PAGO POR EXCESO DE REFRIGERIO MAYO/2024, CUENTA DE DEPOSITO: CUENTA UNICA DEL TESORO/DJBR</t>
  </si>
  <si>
    <t>00099021001 DEPOSITO DE EFECTIVO, DEPOSITANTE: JULIO VISCARRA MARCO AURELIO, CONCEPTO: PAGO POR EXCESO DE REFRIGERIO ABRIL/2024, CUENTA DE DEPOSITO: CUENTA UNICA DEL TESORO/DJBR</t>
  </si>
  <si>
    <t>00099021001 DEPOSITO DE EFECTIVO, DEPOSITANTE: JULIO VISCARRA MARCO AURELIO, CONCEPTO: PAGO POR EXCESO DE REFRIGERIO MAYO/2024, CUENTA DE DEPOSITO: CUENTA UNICA DEL TESORO/DJBR</t>
  </si>
  <si>
    <t>00099021001 DEPOSITO DE EFECTIVO, DEPOSITANTE: CONDORI PATTY ANTONIO AGUSTIN, CONCEPTO: PAGO POR EXCESO DE REFRIGERIO MAYO/2024, CUENTA DE DEPOSITO: CUENTA UNICA DEL TESORO/DJBR</t>
  </si>
  <si>
    <t>00290012001 DEP.DE CHEQ.AJENOS,RET.DE CAM.,CONCEPTO: OTROS INGRESOS SEGUN TRAMITE N°11134185,DEP.: SERVICIO DE IMPUESTOS NACIONALES , PROCEDENCIA: BANCO UNION S.A., CHEQUE: 8046, FECHA DE EMISION:10/04/2025</t>
  </si>
  <si>
    <t>00254014101 DEP.DE CHEQ.AJENOS,RET.DE CAM.,CONCEPTO: TRANSFERENCIA DE RECURSOS GAM PUNA,DEP.: INSTITUTO DEL SEGURO AGRARIO , PROCEDENCIA: BANCO UNION S.A., CHEQUE: 2593, FECHA DE EMISION:07/04/2025</t>
  </si>
  <si>
    <t>00254014101 DEP.DE CHEQ.AJENOS,RET.DE CAM.,CONCEPTO: TRANSFERENCIA DE RECURSOS GAM SICA SICA,DEP.: INSTITUTO DEL SEGURO AGRARIO , PROCEDENCIA: BANCO UNION S.A., CHEQUE: 2594, FECHA DE EMISION:07/04/2025</t>
  </si>
  <si>
    <t>00254014101 DEP.DE CHEQ.AJENOS,RET.DE CAM.,CONCEPTO: TRANSFERENCIA DE RECURSOS GAM MIZQUE,DEP.: INSTITUTO DEL SEGURO AGRARIO , PROCEDENCIA: BANCO UNION S.A., CHEQUE: 2595, FECHA DE EMISION:07/04/2025</t>
  </si>
  <si>
    <t>00254014101 DEP.DE CHEQ.AJENOS,RET.DE CAM.,CONCEPTO: TRANSFERENCIA DE RECURSOS GAM EL CHORO,DEP.: INSTITUTO DEL SEGURO AGRARIO , PROCEDENCIA: BANCO UNION S.A., CHEQUE: 2596, FECHA DE EMISION:07/04/2025</t>
  </si>
  <si>
    <t>00254014101 DEP.DE CHEQ.AJENOS,RET.DE CAM.,CONCEPTO: TRANSFERENCIA DE RECURSOS GAM ESMERALDA,DEP.: INSTITUTO DEL SEGURO AGRARIO , PROCEDENCIA: BANCO UNION S.A., CHEQUE: 2597, FECHA DE EMISION:07/04/2025</t>
  </si>
  <si>
    <t>00254014101 DEP.DE CHEQ.AJENOS,RET.DE CAM.,CONCEPTO: TRANSFERENCIA DE RECURSOS GAM VILLA ZUDAÑEZ,DEP.: INSTITUTO DEL SEGURO AGRARIO , PROCEDENCIA: BANCO UNION S.A., CHEQUE: 2598, FECHA DE EMISION:07/04/2025</t>
  </si>
  <si>
    <t>00254014101 DEP.DE CHEQ.AJENOS,RET.DE CAM.,CONCEPTO: TRANSFERENCIA DE RECURSOS GAM TRIGAL,DEP.: INSTITUTO DEL SEGURO AGRARIO , PROCEDENCIA: BANCO UNION S.A., CHEQUE: 2599, FECHA DE EMISION:07/04/2025</t>
  </si>
  <si>
    <t>00254014101 DEP.DE CHEQ.AJENOS,RET.DE CAM.,CONCEPTO: TRANSFERENCIA DE RECURSOS GAM CKOCHAS,DEP.: INSTITUTO DEL SEGURO AGRARIO , PROCEDENCIA: BANCO UNION S.A., CHEQUE: 2600, FECHA DE EMISION:07/04/2025</t>
  </si>
  <si>
    <t>00254014101 DEP.DE CHEQ.AJENOS,RET.DE CAM.,CONCEPTO: TRANSFERENCIA DE RECURSOS GAM YOCALLA,DEP.: INSTITUTO DEL SEGURO AGRARIO , PROCEDENCIA: BANCO UNION S.A., CHEQUE: 2601, FECHA DE EMISION:07/04/2025</t>
  </si>
  <si>
    <t>00254014101 DEP.DE CHEQ.AJENOS,RET.DE CAM.,CONCEPTO: TRANSFERENCIA DE RECURSOS GAM ANZALDO,DEP.: INSTITUTO DEL SEGURO AGRARIO , PROCEDENCIA: BANCO UNION S.A., CHEQUE: 2603, FECHA DE EMISION:07/04/2025</t>
  </si>
  <si>
    <t>00254014101 DEP.DE CHEQ.AJENOS,RET.DE CAM.,CONCEPTO: TRANSFERENCIA DE RECURSOS GAM ACHOCALLA,DEP.: INSTITUTO DEL SEGURO AGRARIO , PROCEDENCIA: BANCO UNION S.A., CHEQUE: 2604, FECHA DE EMISION:07/04/2025</t>
  </si>
  <si>
    <t>00254014101 DEP.DE CHEQ.AJENOS,RET.DE CAM.,CONCEPTO: TRANSFERENCIA DE RECURSOS GAM ARBIETO,DEP.: INSTITUTO DEL SEGURO AGRARIO , PROCEDENCIA: BANCO UNION S.A., CHEQUE: 2605, FECHA DE EMISION:07/04/2025</t>
  </si>
  <si>
    <t>00254014101 DEP.DE CHEQ.AJENOS,RET.DE CAM.,CONCEPTO: TRANSFERENCIA DE RECURSOS GAM CAIZA D,DEP.: INSTITUTO DEL SEGURO AGRARIO , PROCEDENCIA: BANCO UNION S.A., CHEQUE: 2609, FECHA DE EMISION:07/04/2025</t>
  </si>
  <si>
    <t>00254014101 DEP.DE CHEQ.AJENOS,RET.DE CAM.,CONCEPTO: TRANSFERENCIA DE RECURSOS GAM OMEREQUE,DEP.: INSTITUTO DEL SEGURO AGRARIO , PROCEDENCIA: BANCO UNION S.A., CHEQUE: 2606, FECHA DE EMISION:07/04/2025</t>
  </si>
  <si>
    <t>00254014101 DEP.DE CHEQ.AJENOS,RET.DE CAM.,CONCEPTO: TRANSFERENCIA DE RECURSOS GAM HUAYLLAMARKA,DEP.: INSTITUTO DEL SEGURO AGRARIO , PROCEDENCIA: BANCO UNION S.A., CHEQUE: 2607, FECHA DE EMISION:07/04/2025</t>
  </si>
  <si>
    <t>00254014101 DEP.DE CHEQ.AJENOS,RET.DE CAM.,CONCEPTO: TRANSFERENCIA DE RECURSOS GAM QUIME,DEP.: INSTITUTO DEL SEGURO AGRARIO , PROCEDENCIA: BANCO UNION S.A., CHEQUE: 2608, FECHA DE EMISION:07/04/2025</t>
  </si>
  <si>
    <t>00254014101 DEP.DE CHEQ.AJENOS,RET.DE CAM.,CONCEPTO: TRANSFERERNCIA DE RECURSOS GAM ANTEQUERA,DEP.: INSTITUTO DEL SEGURO AGRARIO , PROCEDENCIA: BANCO UNION S.A., CHEQUE: 2610, FECHA DE EMISION:07/04/2025</t>
  </si>
  <si>
    <t>00254014101 DEP.DE CHEQ.AJENOS,RET.DE CAM.,CONCEPTO: TRANSFERENCIA DE RECURSOS GAM INDEPENDENCIA,DEP.: INSTITUTO DEL SEGURO AGRARIO , PROCEDENCIA: BANCO UNION S.A., CHEQUE: 2611, FECHA DE EMISION:07/04/2025</t>
  </si>
  <si>
    <t>00254014101 DEP.DE CHEQ.AJENOS,RET.DE CAM.,CONCEPTO: TRANSFERENCIA DE RECURSOS GAM POJO,DEP.: INSTITUTO DEL SEGURO AGRARIO , PROCEDENCIA: BANCO UNION S.A., CHEQUE: 2612, FECHA DE EMISION:07/04/2025</t>
  </si>
  <si>
    <t>00254014101 DEP.DE CHEQ.AJENOS,RET.DE CAM.,CONCEPTO: TRANSFERENCIA DE RECURSOS GAM CARIPUYO,DEP.: INSTITUTO DEL SEGURO AGRARIO , PROCEDENCIA: BANCO UNION S.A., CHEQUE: 2613, FECHA DE EMISION:07/04/2025</t>
  </si>
  <si>
    <t>00254014101 DEP.DE CHEQ.AJENOS,RET.DE CAM.,CONCEPTO: TRANSFERENCIA DE RECURSOS GAM TOMINA,DEP.: INSTITUTO DEL SEGURO AGRARIO , PROCEDENCIA: BANCO UNION S.A., CHEQUE: 2614, FECHA DE EMISION:07/04/2025</t>
  </si>
  <si>
    <t>00254014101 DEP.DE CHEQ.AJENOS,RET.DE CAM.,CONCEPTO: TRANSFERENCIA DE RECURSOS GAM BETANZOS,DEP.: INSTITUTO DEL SEGURO AGRARIO , PROCEDENCIA: BANCO UNION S.A., CHEQUE: 2615, FECHA DE EMISION:07/04/2025</t>
  </si>
  <si>
    <t>00254014101 DEP.DE CHEQ.AJENOS,RET.DE CAM.,CONCEPTO: TRANSFERENCIA DE RECURSOS GAM POROMA,DEP.: INSTITUTO DEL SEGURO AGRARIO , PROCEDENCIA: BANCO UNION S.A., CHEQUE: 2616, FECHA DE EMISION:07/04/2025</t>
  </si>
  <si>
    <t>00254014101 DEP.DE CHEQ.AJENOS,RET.DE CAM.,CONCEPTO: TRANSFERENCIA DE RECURSOS GAM ICLA,DEP.: INSTITUTO DEL SEGURO AGRARIO , PROCEDENCIA: BANCO UNION S.A., CHEQUE: 2617, FECHA DE EMISION:07/04/2025</t>
  </si>
  <si>
    <t>00086031101 DEP.DE CHEQ.AJENOS,RET.DE CAM.,CONCEPTO: SISCO MES DE MARZO 2025,DEP.: PN TUNARI , PROCEDENCIA: BANCO UNION S.A., CHEQUE: 744, FECHA DE EMISION:06/04/2025</t>
  </si>
  <si>
    <t>00254014101 DEP.DE CHEQ.AJENOS,RET.DE CAM.,CONCEPTO: TRANSFERENCIA DE RECURSOS GAM SACACA,DEP.: INSTITUTO DEL SEGURO AGRARIO , PROCEDENCIA: BANCO UNION S.A., CHEQUE: 2618, FECHA DE EMISION:07/04/2025</t>
  </si>
  <si>
    <t>00086031111 DEP.DE CHEQ.AJENOS,RET.DE CAM.,CONCEPTO: SISCO MES MARZO 2025,DEP.: RB TCO PILON LAJAS , PROCEDENCIA: BANCO UNION S.A., CHEQUE: 1538, FECHA DE EMISION:04/04/2025</t>
  </si>
  <si>
    <t>00254014101 DEP.DE CHEQ.AJENOS,RET.DE CAM.,CONCEPTO: TRANSFERENCIA DE RECURSOS GAM TACOBAMBA,DEP.: INSTITUTO DEL SEGURO AGRARIO , PROCEDENCIA: BANCO UNION S.A., CHEQUE: 2619, FECHA DE EMISION:07/04/2025</t>
  </si>
  <si>
    <t>00254014101 DEP.DE CHEQ.AJENOS,RET.DE CAM.,CONCEPTO: TRANSFERENCIA DE RECURSOS GAM TARATA,DEP.: INSTITUTO DEL SEGURO AGRARIO , PROCEDENCIA: BANCO UNION S.A., CHEQUE: 2620, FECHA DE EMISION:07/04/2025</t>
  </si>
  <si>
    <t>00254014101 DEP.DE CHEQ.AJENOS,RET.DE CAM.,CONCEPTO: TRANSFERENCIA DE RECURSOS GAM MOCOMOCO,DEP.: INSTITUTO DEL SEGURO AGRARIO , PROCEDENCIA: BANCO UNION S.A., CHEQUE: 2621, FECHA DE EMISION:07/04/2025</t>
  </si>
  <si>
    <t>00099021001 DEP.DE CHEQ.AJENOS,RET.DE CAM.,CONCEPTO: INCAPACIDADES,DEP.: CAJA NACIONAL DE SALUD , PROCEDENCIA: BANCO UNION S.A., CHEQUE: 11785, FECHA DE EMISION:08/04/2025</t>
  </si>
  <si>
    <t>00099021001 DEP.DE CHEQ.AJENOS,RET.DE CAM.,CONCEPTO: DEV MES FEB MARZO ABRIL JUNIO JULIO 2023,DEP.: CARMEN TATIANA CABRERA MURILLO , PROCEDENCIA: BANCO UNION S.A., CHEQUE: 216001, FECHA DE EMISION:15/04/2025/DJBR</t>
  </si>
  <si>
    <t>00046171101 DEP.DE CHEQ.AJENOS,RET.DE CAM.,CONCEPTO: DEVOLUCION INCAPACIDAD OCTUBRE 2024,DEP.: AGEMED , PROCEDENCIA: BANCO UNION S.A., CHEQUE: 22887, FECHA DE EMISION:15/04/2025</t>
  </si>
  <si>
    <t>00385014201 DEP.DE CHEQ.AJENOS,RET.DE CAM.,CONCEPTO: DEVOLUCION INCAPACIDAD OCTUBRE 2024,DEP.: ASUSS , PROCEDENCIA: BANCO UNION S.A., CHEQUE: 22889, FECHA DE EMISION:15/04/2025</t>
  </si>
  <si>
    <t>00099021001 DEP.DE CHEQ.AJENOS,RET.DE CAM.,CONCEPTO: DEV SUELDOS,DEP.: MARIA CRISTINA PARAGUAYO CAMPOVERDE , PROCEDENCIA: BANCO UNION S.A., CHEQUE: 216002, FECHA DE EMISION:15/04/2025/DJBR</t>
  </si>
  <si>
    <t>00099021001 DEP.DE CHEQ.AJENOS,RET.DE CAM.,CONCEPTO: DEVOLUCION INCAPACIDAD OCTUBRE 2024,DEP.: HONORABLE CAMARA DE DIPUTADOS , PROCEDENCIA: BANCO UNION S.A., CHEQUE: 22878, FECHA DE EMISION:15/04/2025</t>
  </si>
  <si>
    <t>00099021001 DEP.DE CHEQ.AJENOS,RET.DE CAM.,CONCEPTO: DEVOLUCION DE SALARIOS,DEP.: ZULMA NAVIA FLORES , PROCEDENCIA: BANCO UNION S.A., CHEQUE: 216003, FECHA DE EMISION:15/04/2025</t>
  </si>
  <si>
    <t>00099021001 DEP.DE CHEQ.AJENOS,RET.DE CAM.,CONCEPTO: DEVOLUCION INCAPACIDAD OCTUBRE 2024,DEP.: AUTORIDAD AGUA POTABLE Y SANEAMIENTO BASICO , PROCEDENCIA: BANCO UNION S.A., CHEQUE: 22888, FECHA DE EMISION:15/04/2025</t>
  </si>
  <si>
    <t>00099021001 DEP.DE CHEQ.AJENOS,RET.DE CAM.,CONCEPTO: DEVOLUCION INCAPACIDAD OCTUBRE 2024,DEP.: AUTORIDAD DE IMPUGNACION TRIBUTARIA , PROCEDENCIA: BANCO UNION S.A., CHEQUE: 22886, FECHA DE EMISION:15/04/2025</t>
  </si>
  <si>
    <t>00047081101 DEP.DE CHEQ.AJENOS,RET.DE CAM.,CONCEPTO: DEVOLUCION INCAPACIDAD OCTUBRE 2024,DEP.: SENASAG , PROCEDENCIA: BANCO UNION S.A., CHEQUE: 22884, FECHA DE EMISION:15/04/2025</t>
  </si>
  <si>
    <t>00597019202 DEP.DE CHEQ.AJENOS,RET.DE CAM.,CONCEPTO: DEVOLUCION INCAPACIDAD OCTUBRE 2024,DEP.: YACIMIENTOS DE LITIO BOLIVIANO , PROCEDENCIA: BANCO UNION S.A., CHEQUE: 22881, FECHA DE EMISION:15/04/2025</t>
  </si>
  <si>
    <t>00155012001 DEP.DE CHEQ.AJENOS,RET.DE CAM.,CONCEPTO: DEVOLUCION INCAPACIDAD OCTUBRE 2024,DEP.: DIRNOPLU , PROCEDENCIA: BANCO UNION S.A., CHEQUE: 22892, FECHA DE EMISION:15/04/2025</t>
  </si>
  <si>
    <t>00099021001 DEP.DE CHEQ.AJENOS,RET.DE CAM.,CONCEPTO: DEVOLUCION INCAPACIDAD OCTUBRE 2024,DEP.: OFICINA TECNICA PARA EL FORTALECIMIENTO EMP. PUB. , PROCEDENCIA: BANCO UNION S.A., CHEQUE: 22883, FECHA DE EMISION:15/04/2025</t>
  </si>
  <si>
    <t>00283012002 DEP.DE CHEQ.AJENOS,RET.DE CAM.,CONCEPTO: LICENCIA SIN GOCE DE HABER - CONDORI URQUIOLA THALIA,DEP.: ADUANA NACIONAL , PROCEDENCIA: BANCO UNION S.A., CHEQUE: 5254, FECHA DE EMISION:07/04/2025</t>
  </si>
  <si>
    <t>PAGO PRÉSTAMO IDA 2565-BO VCTO. 15-04-2025 POR CUENTA DE FNDR , NTI. 019910 VALOR 15-04-2025 CAPITAL USD 361.044,31 INTERESES USD 24.370,49 LIB. 00099021001 - RECURSOS ORDINARIOS (3987) - MDRI</t>
  </si>
  <si>
    <t>COBRO COSTOS DE PAPELERIA SEGUN TRANSFERENCIA DEL EXTERIOR POR ORDEN DE FIDEICOMISO HERCO-CKM (LIMA PERÚ) REF.: CRED URI/EMB 10-2025 PCL-CVQ 07 - COST FECHA VALOR 15/04/2025 LIB. 00513062002 YPFB - EXPORTACIÓN DE GLP Y OTROS-BOLIVIANOS</t>
  </si>
  <si>
    <t>TRANSFERENCIA RECIBIDA DEL EXTERIOR SEGÚN MENSAJES SWIFT Nos. 5066-5067 (REM.EXT.) DE FECHA 15-04-2025 POR DESEMBOLSO DE BID PRÉSTAMO 3540/BL-BO REQ 00030 BO 2025015494 LIBRETA N° 00291012002 ABC-RECURSOS PROPIOS REF.: UTILES DE ESCRITORIO</t>
  </si>
  <si>
    <t>||TRANSFERENCIA DE FONDOS S/G MENSAJES SWIFT NROS. 5062 Y 5039, DE LA FECHA Y NOTA CITE AGBC-AGBC/DAF/TFC-CPRV-0045-CAR/2025 DE F.27.01.2025 (HRE-TGL-1747) DE LA AGENCIA BOLIVIANA DE CORREOS (SECTOR PÚBLICO). DEBITO DE LA LIBRETA 00383012001 AGENCIA BOLIVIANA DE CORREOS, REPOSICIÓN DE ÚTILES DE ESCRITORIO</t>
  </si>
  <si>
    <t>'COBRO DE'||UTILES DE ESCRITORIO POR EL COMPROBANTE NRO. 1124466 DE LA FECHA, S/G.NOTA GAFC-0356/DFC/URTE-097/2025 DE FECHA 26/2/2025 (HRE-TGL-3945) ENVIADO POR YACIMIENTOS PETROLIFEROS FISCALES BOLIVIANOS DÉBITO DE LA LIBRETA 00513022001 YPFB-"OPERACIONES" COBRO DE ÚTILES DE ESCRITORIO.</t>
  </si>
  <si>
    <t>'COBRO DE'||ÚTILES DE ESCRITORIO POR EL COMPROBANTE NRO.1124465 DE LA FECHA S/G. NOTA CITE GAFC-0356/DFC/URTE-097/2025 DE F.26.02.2025 (HRE-TGL-3945) (SECTOR PÚBLICO) ENVIADA POR YACIMIENTOS PETROLIFEROS FISCALES BOLIVIANOS DÉBITO DE LA LIBRETA 00513022001 YPFB - OPERACIONES, REPOSICIÓN DE ÚTILES DE ESCRITORIO.</t>
  </si>
  <si>
    <t>De: 00513012004 Transferencia de recursos a solicitud de Yacimientos Petrolíferos Fiscales Bolivianos mediante nota CITE: YPFB/GAFC/660-DFC/URTE-179/2025 en aplicación al Decreto Supremo N° 5348 de 10 de marzo de 2025 y la Resolución Ministerial N° 26 de 27 de enero de 2025 que aprueba el Reglamento Operativo para el pago de obligaciones en el extranjero H.R. 2025-16321-R</t>
  </si>
  <si>
    <t>PAGO A BID PRÉSTAMO 4647/BL-BO VCTO. 15-04-2025 POR CUENTA DE TGN S/G NOTA MEFP/VTCP/DGCP/UODP/N°186/2025 DEL 14/04/2025, NTI. 020020 VALOR 15-04-2025 INTERESES USD 309.616,70 COMISIONES USD 116.580,34 CTA. 3987 CUENTA UNICA DEL TESORO REF.: COMISIONES BANCARIAS</t>
  </si>
  <si>
    <t>PAGO A BID PRÉSTAMO 4606/BL-BO VCTO. 15-04-2025 POR CUENTA DE TGN S/G NOTA MEFP/VTCP/DGCP/UODP/N°186/2025 DEL 14/04/2025, NTI. 020032 VALOR 15-04-2025 INTERESES USD 9.637,20 CTA. 3987 CUENTA UNICA DEL TESORO REF.: COMISIONES BANCARIAS</t>
  </si>
  <si>
    <t>PAGO A IDA PRÉSTAMO 6248-BO VCTO. 15-04-2025 POR CUENTA DE TGN , NTI. 019864 VALOR 15-04-2025 INTERESES USD 83.146,39 CTA. 3987 CUENTA UNICA DEL TESORO LIB. 00099021001 REF.: COMISIONES BANCARIAS</t>
  </si>
  <si>
    <t>PAGO A BID PRÉSTAMO 4643/BL-BO VCTO. 15-04-2025 POR CUENTA DE TGN S/G NOTA MEFP/VTCP/DGCP/UODP/N°186/2025 DEL 14/04/2025 , NTI. 020016 VALOR 15-04-2025 INTERESES USD 2.616,76 CTA. 3987 CUENTA UNICA DEL TESORO REF.: COMISIONES BANCARIAS</t>
  </si>
  <si>
    <t>PAGO A BID PRÉSTAMO 4643/BL-BO VCTO. 15-04-2025 POR CUENTA DE TGN S/G NOTA MEFP/VTCP/DGCP/UODP/N°186/2025 DEL 14/04/2025, NTI. 020017 VALOR 15-04-2025 INTERESES USD 318,84 CTA. 3987 CUENTA UNICA DEL TESORO REF.: COMISIONES BANCARIAS</t>
  </si>
  <si>
    <t>PAGO A BID PRÉSTAMO 4643/BL-BO VCTO. 15-04-2025 POR CUENTA DE TGN S/G NOTA MEFP/VTCP/DGCP/UODP/N°186/2025 DEL 14/04/2025, NTI. 020015 VALOR 15-04-2025 INTERESES USD 330.710,09 COMISIONES USD 44,78 CTA. 3987 CUENTA UNICA DEL TESORO REF.: COMISIONES BANCARIAS</t>
  </si>
  <si>
    <t>PAGO A BID PRÉSTAMO 4643/BL-BO VCTO. 15-04-2025 POR CUENTA DE TGN S/G NOTA MEFP/VTCP/DGCP/UODP/N°186/2025 DEL 14/04/2025, NTI. 020018 VALOR 15-04-2025 INTERESES USD 41.193,78 COMISIONES USD 21.719,15 CTA. 3987 CUENTA UNICA DEL TESORO REF.: COMISIONES BANCARIAS</t>
  </si>
  <si>
    <t>PAGO A BID PRÉSTAMO 4758/OC-BO VCTO. 15-04-2025 POR CUENTA DE TGN S/G NOTA MEFP/VTCP/DGCP/UODP/N°186/2025 DEL 14/04/2025, NTI. 020036 VALOR 15-04-2025 INTERESES USD 2.130.577,57 CTA. 3987 CUENTA UNICA DEL TESORO REF.: COMISIONES BANCARIAS</t>
  </si>
  <si>
    <t>PAGO A BID PRÉSTAMO 3722/BL-BO VCTO. 15-04-2025 POR CUENTA DE TGN S/G NOTA MEFP/VTCP/DGCP/UODP/N°186/2025 DEL 14/04/2025, NTI. 020013 VALOR 15-04-2025 CAPITAL USD 1.077.723,31 INTERESES USD 990.472,28 CTA. 3987 CUENTA UNICA DEL TESORO REF.: COMISIONES BANCARIAS</t>
  </si>
  <si>
    <t>PAGO A BID PRÉSTAMO 3722/BL-BO VCTO. 15-04-2025 POR CUENTA DE TGN S/G NOTA MEFP/VTCP/DGCP/UODP/N°186/2025 DEL 14/04/2025, NTI. 020014 VALOR 15-04-2025 INTERESES USD 11.206,04 CTA. 3987 CUENTA UNICA DEL TESORO REF.: COMISIONES BANCARIAS</t>
  </si>
  <si>
    <t>PAGO A BID PRÉSTAMO 4612/BL-BO VCTO. 15-04-2025 POR CUENTA DE TGN S/G NOTA MEFP/VTCP/DGCP/UODP/N°186/2025 DEL 14/04/2025, NTI. 020035 VALOR 15-04-2025 INTERESES USD 1.466.566,19 COMISIONES USD 435.527,95 CTA. 3987 CUENTA UNICA DEL TESORO REF.: COMISIONES BANCARIAS</t>
  </si>
  <si>
    <t>PAGO A BID PRÉSTAMO 4612/BL-BO VCTO. 15-04-2025 POR CUENTA DE TGN S/G NOTA MEFP/VTCP/DGCP/UODP/N°186/2025 DEL 14/04/2025, NTI. 020034 VALOR 15-04-2025 INTERESES USD 12.932,10 CTA. 3987 CUENTA UNICA DEL TESORO REF.: COMISIONES BANCARIAS</t>
  </si>
  <si>
    <t>PAGO A BID PRÉSTAMO 4606/BL-BO VCTO. 15-04-2025 POR CUENTA DE TGN S/G NOTA MEFP/VTCP/DGCP/UODP/N°186/2025 DEL 14/04/2025 , NTI. 020033 VALOR 15-04-2025 INTERESES USD 933.641,86 CTA. 3987 CUENTA UNICA DEL TESORO REF.: COMISIONES BANCARIAS</t>
  </si>
  <si>
    <t>PAGO A BID PRÉSTAMO 4647/BL-BO VCTO. 15-04-2025 POR CUENTA DE TGN S/G NOTA MEFP/VTCP/DGCP/UODP/N°186/2025 DEL 14/04/2025, NTI. 020019 VALOR 15-04-2025 INTERESES USD 2.382,16 CTA. 3987 CUENTA UNICA DEL TESORO REF.: COMISIONES BANCARIAS</t>
  </si>
  <si>
    <t>PAGO A BID PRÉSTAMO 3921/BL-BO VCTO. 15-04-2025 POR CUENTA DE TGN S/G NOTA MEFP/VTCP/DGCP/UODP/N°186/2025 DEL 14/04/2025, NTI. 020031 VALOR 15-04-2025 INTERESES USD 26.147,43 CTA. 3987 CUENTA UNICA DEL TESORO REF.: COMISIONES BANCARIAS</t>
  </si>
  <si>
    <t>PAGO A BID PRÉSTAMO 5514/OC-BO VCTO. 15-04-2025 POR CUENTA DE TGN S/G NOTA MEFP/VTCP/DGCP/UODP/N°186/2025 DEL 14/04/2025, NTI. 020057 VALOR 15-04-2025 INTERESES USD 701.677,22 COMISIONES USD 174.636,65 CTA. 3987 CUENTA UNICA DEL TESORO REF.: COMISIONES BANCARIAS</t>
  </si>
  <si>
    <t>PAGO A BID PRÉSTAMO 3725/BL-BO VCTO. 15-04-2025 POR CUENTA DE TGN S/G NOTA MEFP/VTCP/DGCP/UODP/N°186/2025 DEL 14/04/2025, NTI. 019969 VALOR 15-04-2025 CAPITAL USD 1.076.545,10 INTERESES USD 880.969,13 CTA. 3987 CUENTA UNICA DEL TESORO REF.: COMISIONES BANCARIAS</t>
  </si>
  <si>
    <t>PAGO A BID PRÉSTAMO 5721/OC-BO VCTO. 15-04-2025 POR CUENTA DE TGN S/G NOTA MEFP/VTCP/DGCP/UODP/N°186/2025 DEL 14/04/2025, NTI. 020029 VALOR 15-04-2025 INTERESES USD 157.871,61 COMISIONES USD 365.181,00 CTA. 3987 CUENTA UNICA DEL TESORO REF.: COMISIONES BANCARIAS</t>
  </si>
  <si>
    <t>PAGO A BID PRÉSTAMO 3725/BL-BO VCTO. 15-04-2025 POR CUENTA DE TGN S/G NOTA MEFP/VTCP/DGCP/UODP/N°186/2025 DEL 14/04/2025, NTI. 019967 VALOR 15-04-2025 CAPITAL USD 109.569,18 INTERESES USD 92.276,43 CTA. 3987 CUENTA UNICA DEL TESORO REF.: COMISIONES BANCARIAS</t>
  </si>
  <si>
    <t>PAGO A BID PRÉSTAMO 3725/BL-BO VCTO. 15-04-2025 POR CUENTA DE TGN S/G NOTA MEFP/VTCP/DGCP/UODP/N°186/2025 DEL 14/04/2025, NTI. 019968 VALOR 15-04-2025 INTERESES USD 1.151,58 CTA. 3987 CUENTA UNICA DEL TESORO REF.: COMISIONES BANCARIAS</t>
  </si>
  <si>
    <t>PAGO A BID PRÉSTAMO 3725/BL-BO VCTO. 15-04-2025 POR CUENTA DE TGN S/G NOTA MEFP/VTCP/DGCP/UODP/N°186/2025 DEL 14/04/2025, NTI. 019971 VALOR 15-04-2025 INTERESES USD 11.308,33 CTA. 3987 CUENTA UNICA DEL TESORO REF.: COMISIONES BANCARIAS</t>
  </si>
  <si>
    <t>PAGO A BID PRÉSTAMO 3921/BL-BO VCTO. 15-04-2025 POR CUENTA DE TGN S/G NOTA MEFP/VTCP/DGCP/UODP/N°186/2025 DEL 14/04/2025, NTI. 020030 VALOR 15-04-2025 INTERESES USD 2.063.656,50 CTA. 3987 CUENTA UNICA DEL TESORO REF.: COMISIONES BANCARIAS</t>
  </si>
  <si>
    <t>RETIRO PARCIAL DEL COMPROBANTE B-2277564 POR RECHAZO MANUAL DEL CHEQUE: 22888, PROCEDENCIA: BANCO UNIÓN S.A., FECHA DE EMISIÓN: 15/04/2025, CONCEPTO: DEVOLUCIÓN INCAPACIDAD OCTUBRE 2024., DEP.:AUTORIDAD AGUA POTABLE Y SANEAMIENTO BÁSICO; CHEQUE RECHAZADO SEGÚN CORREO ELECTRÓNICO DE FECHA 15.04.2025. LIB. 00099021001 RETIRO DE CHEQ. AJENO N°22888</t>
  </si>
  <si>
    <t>00383012001 DEPOSITO DE EFECTIVO, DEPOSITANTE: AGENCIA BOLIVIANA DE CORREOS, CONCEPTO: REGIONAL SANTA CRUZ 1-8/3/2025, CUENTA DE DEPOSITO: CUENTA UNICA DEL TESORO</t>
  </si>
  <si>
    <t>00383012001 DEPOSITO DE EFECTIVO, DEPOSITANTE: AGENCIA BOLIVIANA DE CORREOS, CONCEPTO: REGIONAL TARIJA 5-8/03/2025, CUENTA DE DEPOSITO: CUENTA UNICA DEL TESORO</t>
  </si>
  <si>
    <t>00383012001 DEPOSITO DE EFECTIVO, DEPOSITANTE: AGENCIA BOLIVIANA DE CORREOS, CONCEPTO: REGIONAL SANTA CRUZ 10-15/03/2025, CUENTA DE DEPOSITO: CUENTA UNICA DEL TESORO</t>
  </si>
  <si>
    <t>00383012001 DEPOSITO DE EFECTIVO, DEPOSITANTE: AGENCIA BOLIVIANA DE CORREOS, CONCEPTO: REGIONAL COCHABAMBA 5-8/03/2025, CUENTA DE DEPOSITO: CUENTA UNICA DEL TESORO</t>
  </si>
  <si>
    <t>00383012001 DEPOSITO DE EFECTIVO, DEPOSITANTE: AGENCIA BOLIVIANA DE CORREOS, CONCEPTO: REGIONAL SANTA CRUZ 17-22/03/2025, CUENTA DE DEPOSITO: CUENTA UNICA DEL TESORO</t>
  </si>
  <si>
    <t>00383012001 DEPOSITO DE EFECTIVO, DEPOSITANTE: AGENCIA BOLIVIANA DE CORREOS, CONCEPTO: REGIONAL SUCRE 10-15/03/2025, CUENTA DE DEPOSITO: CUENTA UNICA DEL TESORO</t>
  </si>
  <si>
    <t>00383012001 DEPOSITO DE EFECTIVO, DEPOSITANTE: AGENCIA BOLIVIANA DE CORREOS, CONCEPTO: REGIONAL ORURO 10-15/03/2025, CUENTA DE DEPOSITO: CUENTA UNICA DEL TESORO</t>
  </si>
  <si>
    <t>00383012001 DEPOSITO DE EFECTIVO, DEPOSITANTE: AGENCIA BOLIVIANA DE CORREOS, CONCEPTO: REGIONAL SUCRE 24-29/03/2025, CUENTA DE DEPOSITO: CUENTA UNICA DEL TESORO</t>
  </si>
  <si>
    <t>00383012001 DEPOSITO DE EFECTIVO, DEPOSITANTE: AGENCIA BOLIVIANA DE CORREOS, CONCEPTO: REGIONAL TARIJA 10-15/03/2025, CUENTA DE DEPOSITO: CUENTA UNICA DEL TESORO</t>
  </si>
  <si>
    <t>00383012001 DEPOSITO DE EFECTIVO, DEPOSITANTE: AGENCIA BOLIVIANA DE CORREOS, CONCEPTO: REGIONAL COCHABAMBA 21-31/01/2025, CUENTA DE DEPOSITO: CUENTA UNICA DEL TESORO</t>
  </si>
  <si>
    <t>00383012001 DEPOSITO DE EFECTIVO, DEPOSITANTE: AGENCIA BOLIVIANA DE CORREOS, CONCEPTO: REGIONAL COCHABAMBA 10-15/03/2025, CUENTA DE DEPOSITO: CUENTA UNICA DEL TESORO</t>
  </si>
  <si>
    <t>00383012001 DEPOSITO DE EFECTIVO, DEPOSITANTE: AGENCIA BOLIVIANA DE CORREOS, CONCEPTO: REGIONAL TARIJA 24-31/03/2025, CUENTA DE DEPOSITO: CUENTA UNICA DEL TESORO</t>
  </si>
  <si>
    <t>00383012001 DEPOSITO DE EFECTIVO, DEPOSITANTE: AGENCIA BOLIVIANA DE CORREOS, CONCEPTO: REGIONAL TARIJA 17-22/03/2025, CUENTA DE DEPOSITO: CUENTA UNICA DEL TESORO</t>
  </si>
  <si>
    <t>00383012001 DEPOSITO DE EFECTIVO, DEPOSITANTE: AGENCIA BOLIVIANA DE CORREOS, CONCEPTO: REGIONAL BENI 25-31/03/2025, CUENTA DE DEPOSITO: CUENTA UNICA DEL TESORO</t>
  </si>
  <si>
    <t>00383012001 DEPOSITO DE EFECTIVO, DEPOSITANTE: AGENCIA BOLIVIANA DE CORREOS, CONCEPTO: REGIONAL SUCRE 17-22/03/2025, CUENTA DE DEPOSITO: CUENTA UNICA DEL TESORO</t>
  </si>
  <si>
    <t>00383012001 DEPOSITO DE EFECTIVO, DEPOSITANTE: AGENCIA BOLIVIANA DE CORREOS, CONCEPTO: REGIONAL BENI 1-24/03/2025, CUENTA DE DEPOSITO: CUENTA UNICA DEL TESORO</t>
  </si>
  <si>
    <t>00383012001 DEPOSITO DE EFECTIVO, DEPOSITANTE: AGENCIA BOLIVIANA DE CORREOS, CONCEPTO: REGIONAL COCHABAMBA 17-22/03/2025, CUENTA DE DEPOSITO: CUENTA UNICA DEL TESORO</t>
  </si>
  <si>
    <t>00522012001 DEPOSITO DE EFECTIVO, DEPOSITANTE: DAVID LEDEZMA ZAMBRANA, CONCEPTO: ALQUILER PREDIOS SANTA CRUZ DEL MES DE ABRIL DEL 2025, CUENTA DE DEPOSITO: CUENTA UNICA DEL TESORO</t>
  </si>
  <si>
    <t>00522012001 DEPOSITO DE EFECTIVO, DEPOSITANTE: JOAQUIN SEBALLOS COLORADO, CONCEPTO: ALQJUIER PREDIOS CBBA DEL MES DE MARZO DEL 2025, CUENTA DE DEPOSITO: CUENTA UNICA DEL TESORO</t>
  </si>
  <si>
    <t>00522012001 DEPOSITO DE EFECTIVO, DEPOSITANTE: FELICIANO SALAZAR ORELLANA, CONCEPTO: ALQUILER PREDIOS CBBA DEL MES DE ENERO FEBRERO MARZO ABRIL 2023, CUENTA DE DEPOSITO: CUENTA UNICA DEL TESORO</t>
  </si>
  <si>
    <t>00522012001 DEPOSITO DE EFECTIVO, DEPOSITANTE: FAVIOLA ROCIO QUIROZ VARGAS, CONCEPTO: ALQUIER PREDIOS POTOSI DEL MES DE ABRIL DEL 2025, CUENTA DE DEPOSITO: CUENTA UNICA DEL TESORO</t>
  </si>
  <si>
    <t>00099021001 DEPOSITO DE EFECTIVO, DEPOSITANTE: ANTEZANA MENDOZA JHONNY, CONCEPTO: PAGO POR EXCESO DE REFRIGERIO JULIO/2024, CUENTA DE DEPOSITO: CUENTA UNICA DEL TESORO/DJBR</t>
  </si>
  <si>
    <t>00099021001 DEPOSITO DE EFECTIVO, DEPOSITANTE: VACA NEGRETE MARCELO ALEJANDRO, CONCEPTO: PAGO POR EXCESO DE REFRIGERIO JULIO/2024, CUENTA DE DEPOSITO: CUENTA UNICA DEL TESORO/DJBR</t>
  </si>
  <si>
    <t>00099021001 DEPOSITO DE EFECTIVO, DEPOSITANTE: MAMANI BEDOYA ABRAHAM, CONCEPTO: PAGO POR EXCESO DE REFRIGERIO JULIO/2024, CUENTA DE DEPOSITO: CUENTA UNICA DEL TESORO/DJBR</t>
  </si>
  <si>
    <t>00099021001 DEPOSITO DE EFECTIVO, DEPOSITANTE: FUERTES ORIHUELA RICHARD ELOY, CONCEPTO: PAGO POR EXCESO DE REFRIGERIO ABRIL/2024, CUENTA DE DEPOSITO: CUENTA UNICA DEL TESORO/DJBR</t>
  </si>
  <si>
    <t>00099021001 DEPOSITO DE EFECTIVO, DEPOSITANTE: FUERTES ORIHUELA RICHARD ELOY, CONCEPTO: PAGO POR EXCESO DE REFRIGERIO JULIO/2024, CUENTA DE DEPOSITO: CUENTA UNICA DEL TESORO/DJBR</t>
  </si>
  <si>
    <t>00099021001 DEPOSITO DE EFECTIVO, DEPOSITANTE: GUERRERO ALARCON SEBASTIAN RODRIGO, CONCEPTO: PAGO POR EXCESO DE REFRIGERIO MAYO/2024, CUENTA DE DEPOSITO: CUENTA UNICA DEL TESORO/DJBR</t>
  </si>
  <si>
    <t>00099021001 DEPOSITO DE EFECTIVO, DEPOSITANTE: OCTAVIO MAMANI CALLEJAS, CONCEPTO: DEVOLUCIO DE RECURSOS DE PAGO INDEBIDO DEL MES ENERO/2025 REV C31-237, CUENTA DE DEPOSITO: CUENTA UNICA DEL TESORO/DJBR</t>
  </si>
  <si>
    <t>00046171101 DEPOSITO DE EFECTIVO, DEPOSITANTE: HIPOCRATES PHARMA, CONCEPTO: SANCION JURIDICA, CUENTA DE DEPOSITO: CUENTA UNICA DEL TESORO</t>
  </si>
  <si>
    <t>00046171101 DEPOSITO DE EFECTIVO, DEPOSITANTE: GEPHARMA, CONCEPTO: PAGO DE SANCION RESOLUCION ADMINISTRATIVA N°S/9, CUENTA DE DEPOSITO: CUENTA UNICA DEL TESORO</t>
  </si>
  <si>
    <t>00046171101 DEPOSITO DE EFECTIVO, DEPOSITANTE: HASSGA IMP EXP, CONCEPTO: SANCION POR INCUMPLIMIENTO A LA NORMA ADMINISTRATIVA S/275, CUENTA DE DEPOSITO: CUENTA UNICA DEL TESORO</t>
  </si>
  <si>
    <t>00099021001 DEPOSITO DE EFECTIVO, DEPOSITANTE: JUAN BENITO SACARI BEJARANO, CONCEPTO: REVERSION DE HABER MENSUAL FEBRERO 2025 UNEFCO, CUENTA DE DEPOSITO: CUENTA UNICA DEL TESORO/DJBR</t>
  </si>
  <si>
    <t>00599022001 DEPOSITO DE EFECTIVO, DEPOSITANTE: MARIBEL GUTIERREZ CONDORI, CONCEPTO: DEVOLUCION DE SADO FONDOS EN AVANCE I/2025 - 06588 POLVO DE HORNEAR, CUENTA DE DEPOSITO: CUENTA UNICA DEL TESORO</t>
  </si>
  <si>
    <t>00041011103 DEP.DE CHEQ.AJENOS,RET.DE CAM.,CONCEPTO: DEPÓSITO DE AUTORIZACIONES PREVIAS DE IMPORTACION, NO UTILIZADOS DICIEMBRE 2024,DEP.: MDP Y EP , PROCEDENCIA: BANCO UNION S.A., CHEQUE: 1369, FECHA DE EMISION:09/04/2025</t>
  </si>
  <si>
    <t>00522012001 DEP.DE CHEQ.AJENOS,RET.DE CAM.,CONCEPTO: ALQUILER PREDIOS SANTA CRUZ DEL MES DE ABRIL DEL 2025,DEP.: IMPORTACIONES Y REPRESENTACIONES WEILDLING S.A. , PROCEDENCIA: BANCO UNION S.A., CHEQUE: 1161, FECHA DE EMISION:10/04/2025</t>
  </si>
  <si>
    <t>00254014101 DEP.DE CHEQ.AJENOS,RET.DE CAM.,CONCEPTO: TRANSFERENCIA DE RECURSOS GAM TINGUIPAYA,DEP.: INSTITUTO DEL SEGURO AGRARIO , PROCEDENCIA: BANCO UNION S.A., CHEQUE: 2622, FECHA DE EMISION:07/04/2025</t>
  </si>
  <si>
    <t>00254014101 DEP.DE CHEQ.AJENOS,RET.DE CAM.,CONCEPTO: TRANSFERENCIA DE RECURSOS GAM COLCHA K,DEP.: INSTITUTO DEL SEGURO AGRARIO , PROCEDENCIA: BANCO UNION S.A., CHEQUE: 2623, FECHA DE EMISION:07/04/2025</t>
  </si>
  <si>
    <t>00254014101 DEP.DE CHEQ.AJENOS,RET.DE CAM.,CONCEPTO: TRANSFERENCIA DE RECURSOS GAM BOLIVAR,DEP.: INSTITUTO DEL SEGURO AGRARIO , PROCEDENCIA: BANCO UNION S.A., CHEQUE: 2624, FECHA DE EMISION:07/04/2025</t>
  </si>
  <si>
    <t>00254014101 DEP.DE CHEQ.AJENOS,RET.DE CAM.,CONCEPTO: TRANSFERENCIA DE RECURSOS GAM VILLA AZURDUY,DEP.: INSTITUTO DEL SEGURO AGRARIO , PROCEDENCIA: BANCO UNION S.A., CHEQUE: 2625, FECHA DE EMISION:07/04/2025</t>
  </si>
  <si>
    <t>00254014101 DEP.DE CHEQ.AJENOS,RET.DE CAM.,CONCEPTO: TRANSFERENCIA DE RECURSOS GAM BELEN DE ANDAMARCA,DEP.: INSTITUTO DEL SEGURO AGRARIO , PROCEDENCIA: BANCO UNION S.A., CHEQUE: 2626, FECHA DE EMISION:07/04/2025</t>
  </si>
  <si>
    <t>00254014101 DEP.DE CHEQ.AJENOS,RET.DE CAM.,CONCEPTO: TRANSFERENCIA DE RECURSOS GAM YAMPARAEZ,DEP.: INSTITUTO DEL SEGURO AGRARIO , PROCEDENCIA: BANCO UNION S.A., CHEQUE: 2630, FECHA DE EMISION:07/04/2025</t>
  </si>
  <si>
    <t>00254014101 DEP.DE CHEQ.AJENOS,RET.DE CAM.,CONCEPTO: TRANSFERENCIA DE RECURSOS GAM PUCARANI,DEP.: INSTITUTO DEL SEGURO AGRARIO , PROCEDENCIA: BANCO UNION S.A., CHEQUE: 2627, FECHA DE EMISION:07/04/2025</t>
  </si>
  <si>
    <t>00254014101 DEP.DE CHEQ.AJENOS,RET.DE CAM.,CONCEPTO: TRANSFERENCIA DE RECURSOS GAM YOTALA,DEP.: INSTITUTO DEL SEGURO AGRARIO , PROCEDENCIA: BANCO UNION S.A., CHEQUE: 2628, FECHA DE EMISION:07/04/2025</t>
  </si>
  <si>
    <t>00254014101 DEP.DE CHEQ.AJENOS,RET.DE CAM.,CONCEPTO: TRANSFERENCIA DE RECURSOS GAM RAVELO,DEP.: INSTITUTO DEL SEGURO AGRARIO , PROCEDENCIA: BANCO UNION S.A., CHEQUE: 2629, FECHA DE EMISION:07/04/2025</t>
  </si>
  <si>
    <t>00254014101 DEP.DE CHEQ.AJENOS,RET.DE CAM.,CONCEPTO: TRANSFERENCIA DE RECURSOS GAIOC RAQAYPAMPA,DEP.: INSTITUTO DEL SEGURO AGRARIO , PROCEDENCIA: BANCO UNION S.A., CHEQUE: 2631, FECHA DE EMISION:07/04/2025</t>
  </si>
  <si>
    <t>00254014101 DEP.DE CHEQ.AJENOS,RET.DE CAM.,CONCEPTO: TRANSFERENCIA DE RECURSOS GAM COMARAPA,DEP.: INSTITUTO DEL SEGURO AGRARIO , PROCEDENCIA: BANCO UNION S.A., CHEQUE: 2632, FECHA DE EMISION:07/04/2025</t>
  </si>
  <si>
    <t>00254014101 DEP.DE CHEQ.AJENOS,RET.DE CAM.,CONCEPTO: TRANSFERENCIA DE RECURSOS GAM TACACHI,DEP.: INSTITUTO DEL SEGURO AGRARIO , PROCEDENCIA: BANCO UNION S.A., CHEQUE: 2633, FECHA DE EMISION:07/04/2025</t>
  </si>
  <si>
    <t>00254014101 DEP.DE CHEQ.AJENOS,RET.DE CAM.,CONCEPTO: TRANSFERENCIA DE RECURSOS GAM SUCRE,DEP.: INSTITUTO DEL SEGURO AGRARIO , PROCEDENCIA: BANCO UNION S.A., CHEQUE: 2634, FECHA DE EMISION:07/04/2025</t>
  </si>
  <si>
    <t>00254014101 DEP.DE CHEQ.AJENOS,RET.DE CAM.,CONCEPTO: TRANSFERENCIA DE RECURSOS GAM SAN ANTONIO DE LOMERIO,DEP.: INSTITUTO DEL SEGURO AGRARIO , PROCEDENCIA: BANCO UNION S.A., CHEQUE: 2635, FECHA DE EMISION:07/04/2025</t>
  </si>
  <si>
    <t>00254014101 DEP.DE CHEQ.AJENOS,RET.DE CAM.,CONCEPTO: TRANSFERENCIA DE RECURSOS GAM VILLA VACA GUZMAN,DEP.: INSTITUTO DEL SEGURO AGRARIO , PROCEDENCIA: BANCO UNION S.A., CHEQUE: 2636, FECHA DE EMISION:07/04/2025</t>
  </si>
  <si>
    <t>00254014101 DEP.DE CHEQ.AJENOS,RET.DE CAM.,CONCEPTO: TRANSFERENCIA DE RECURSOS GAM TOTORA,DEP.: INSTITUTO DEL SEGURO AGRARIO , PROCEDENCIA: BANCO UNION S.A., CHEQUE: 2637, FECHA DE EMISION:07/04/2025</t>
  </si>
  <si>
    <t>00254014101 DEP.DE CHEQ.AJENOS,RET.DE CAM.,CONCEPTO: TRANSFERENCIA DE RECURSOS GAM VILLA ALCALA,DEP.: INSTITUTO DEL SEGURO AGRARIO , PROCEDENCIA: BANCO UNION S.A., CHEQUE: 2638, FECHA DE EMISION:07/04/2025</t>
  </si>
  <si>
    <t>00254014101 DEP.DE CHEQ.AJENOS,RET.DE CAM.,CONCEPTO: TRANSFERENCIA DE RECURSOS GAIOC NACION ORIGINARIA URUCHIPAYA,DEP.: INSTITUTO DEL SEGURO AGRARIO , PROCEDENCIA: BANCO UNION S.A., CHEQUE: 2639, FECHA DE EMISION:07/04/2025</t>
  </si>
  <si>
    <t>00254014101 DEP.DE CHEQ.AJENOS,RET.DE CAM.,CONCEPTO: TRANSFERENCIA DE RECURSOS GAM SANTIAGO DE MACHACA,DEP.: INSTITUTO DEL SEGURO AGRARIO , PROCEDENCIA: BANCO UNION S.A., CHEQUE: 2640, FECHA DE EMISION:07/04/2025</t>
  </si>
  <si>
    <t>00254014101 DEP.DE CHEQ.AJENOS,RET.DE CAM.,CONCEPTO: TRANSFERENCIA DE RECURSOS GAM CHAYANTA,DEP.: INSTITUTO DEL SEGURO AGRARIO , PROCEDENCIA: BANCO UNION S.A., CHEQUE: 2641, FECHA DE EMISION:07/04/2025</t>
  </si>
  <si>
    <t>00254014101 DEP.DE CHEQ.AJENOS,RET.DE CAM.,CONCEPTO: TRANSFERENCIA DE RECURSOS GAM SAN PEDRO DE CURAHUARA,DEP.: INSTITUTO DEL SEGURO AGRARIO , PROCEDENCIA: BANCO UNION S.A., CHEQUE: 2642, FECHA DE EMISION:07/04/2025</t>
  </si>
  <si>
    <t>00254014202 DEP.DE CHEQ.AJENOS,RET.DE CAM.,CONCEPTO: TRANSFERENCIA DE RECURSOS GAM LLALLAGUA,DEP.: INSTITUTO DEL SEGURO AGRARIO , PROCEDENCIA: BANCO UNION S.A., CHEQUE: 2643, FECHA DE EMISION:07/04/2025</t>
  </si>
  <si>
    <t>00254014101 DEP.DE CHEQ.AJENOS,RET.DE CAM.,CONCEPTO: TRANSFERENCIA DE RECURSOS GAM CHARAZANI,DEP.: INSTITUTO DEL SEGURO AGRARIO , PROCEDENCIA: BANCO UNION S.A., CHEQUE: 2647, FECHA DE EMISION:07/04/2025</t>
  </si>
  <si>
    <t>00254014101 DEP.DE CHEQ.AJENOS,RET.DE CAM.,CONCEPTO: TRANSFERENCIA DE RECURSOS GAM CHACARILLA,DEP.: INSTITUTO DEL SEGURO AGRARIO , PROCEDENCIA: BANCO UNION S.A., CHEQUE: 2644, FECHA DE EMISION:07/04/2025</t>
  </si>
  <si>
    <t>00254014101 DEP.DE CHEQ.AJENOS,RET.DE CAM.,CONCEPTO: TRANSFERENCIA DE RECURSOS GAM SOPACHUY,DEP.: INSTITUTO DEL SEGURO AGRARIO , PROCEDENCIA: BANCO UNION S.A., CHEQUE: 2645, FECHA DE EMISION:07/04/2025</t>
  </si>
  <si>
    <t>00254014101 DEP.DE CHEQ.AJENOS,RET.DE CAM.,CONCEPTO: TRANSFERENCIA DE RECURSOS GAM EUCALIPTUS,DEP.: INSTITUTO DEL SEGURO AGRARIO , PROCEDENCIA: BANCO UNION S.A., CHEQUE: 2646, FECHA DE EMISION:07/04/2025</t>
  </si>
  <si>
    <t>00254014101 DEP.DE CHEQ.AJENOS,RET.DE CAM.,CONCEPTO: TRANSFERENCIA DE RECURSOS GAM CHOQUECOTA,DEP.: INSTITUTO DEL SEGURO AGRARIO , PROCEDENCIA: BANCO UNION S.A., CHEQUE: 2650, FECHA DE EMISION:07/04/2025</t>
  </si>
  <si>
    <t>00254014101 DEP.DE CHEQ.AJENOS,RET.DE CAM.,CONCEPTO: TRANSFERENCIA DE RECURSOS GAM EL VILLAR,DEP.: INSTITUTO DEL SEGURO AGRARIO , PROCEDENCIA: BANCO UNION S.A., CHEQUE: 2651, FECHA DE EMISION:07/04/2025</t>
  </si>
  <si>
    <t>00373024105 DEP.DE CHEQ.AJENOS,RET.DE CAM.,CONCEPTO: DEVOLUCION DE RECURSOS NO EJECUTADOS,DEP.: GAM COROCORO , PROCEDENCIA: BANCO UNION S.A., CHEQUE: 5717, FECHA DE EMISION:14/04/2025</t>
  </si>
  <si>
    <t>00373024105 DEP.DE CHEQ.AJENOS,RET.DE CAM.,CONCEPTO: DEVOLUCION DE RECURSOS NO EJECUTADOS,DEP.: GAM COROCORO , PROCEDENCIA: BANCO UNION S.A., CHEQUE: 5716, FECHA DE EMISION:14/04/2025</t>
  </si>
  <si>
    <t>00099021001 DEP.DE CHEQ.AJENOS,RET.DE CAM.,CONCEPTO: DEVOLUCION,DEP.: JOSE MARIA GALLARDO APARICIO , PROCEDENCIA: BANCO UNION S.A., CHEQUE: 216004, FECHA DE EMISION:16/04/2025</t>
  </si>
  <si>
    <t>00099021001 DEP.DE CHEQ.AJENOS,RET.DE CAM.,CONCEPTO: DEVOLUCION,DEP.: JUAN ROBERTO MEJIA CASTILLO , PROCEDENCIA: BANCO UNION S.A., CHEQUE: 216005, FECHA DE EMISION:16/04/2025/DJBR</t>
  </si>
  <si>
    <t>00047137004 DEP.DE CHEQ.AJENOS,RET.DE CAM.,CONCEPTO: DEVOLUCION DE RECURSOS,DEP.: ALIANZAS RURALES , PROCEDENCIA: BANCO UNION S.A., CHEQUE: 396, FECHA DE EMISION:14/04/2025</t>
  </si>
  <si>
    <t>00291012006 DEP.DE CHEQ.AJENOS,RET.DE CAM.,CONCEPTO: USO DE CARRETERAS,DEP.: ENTEL S.A. , PROCEDENCIA: BANCO UNION S.A., CHEQUE: 214587, FECHA DE EMISION:08/04/2025</t>
  </si>
  <si>
    <t>00578012002 DEP.DE CHEQ.AJENOS,RET.DE CAM.,CONCEPTO: REVERSION,DEP.: BOLIVIANA DE AVIACION , PROCEDENCIA: BANCO UNION S.A., CHEQUE: 19769, FECHA DE EMISION:16/04/2025</t>
  </si>
  <si>
    <t>A:00099021001 Transferencia que realizamos a solicitud de la Unidad de Administración e Información Salarial mediante nota CITE: MEFP/VTCP/DGPOT/UAIS/N°105/2025, informe MEFP/VTCP/DGPOT/UAIS/No.62/2025 para la reversión definitiva de las Boletas de Pago solicitadas por el SENASIR consignadas en el comprobante de pago N° 72059 H.R. 2025-14817-R</t>
  </si>
  <si>
    <t>A:00099021001 Transferencia que realizamos a solicitud de la Unidad de Administración e Información Salarial mediante nota CITE: MEFP/VTCP/DGPOT/UAIS/N°106/2025, informe MEFP/VTCP/DGPOT/UAIS/No.62/2025 para la reversión definitiva de las Boletas de Pago solicitadas por el SENASIR consignadas en el comprobante de pago N° 72060 H.R. 2025-14817-R</t>
  </si>
  <si>
    <t>COBRO COSTOS DE PAPELERIA POR REGULARIZACION DE TRANSFERENCIA DEL EXTERIOR POR ORDEN DE COMPANHIA MATO-GROSSENSE DE GAS (CUIABA BRASIL) REF.: INVOICE EXB-MTTM-04/25 FECHA VALOR 14/04/2025 LIB. 00513012015 YPFB-HEROES DEL CHACO-BS</t>
  </si>
  <si>
    <t>COBRO COSTOS DE PAPELERIA POR REGULARIZACION DE TRANSFERENCIA DEL EXTERIOR POR ORDEN DE COMPANHIA MATO-GROSSENSE DE GAS (CUIABA BRASIL) REF.: INVOICE EXB-MTTM-38/25 FECHA VALOR 14/04/2025 LIB. 00513012015 YPFB-HEROES DEL CHACO-BS</t>
  </si>
  <si>
    <t>COBRO COSTOS DE PAPELERIA SEGUN TRANSFERENCIA DEL EXTERIOR POR ORDEN DE FIDEICOMISO HERCO-CKM (LIMA PERU) REF.: CRED URI/EMB 10-02 CIST CONTRATO 48 FECHA VALOR 16/04/2025 LIB. 00513062002 YPFB - EXPORTACIÓN DE GLP Y OTROS-BOLIVIANOS</t>
  </si>
  <si>
    <t>REGULARIZACION DE TRANSFERENCIA DEL EXTERIOR SEGUN SWIFT NO.4794 DE FECHA 16/04/2025 ORDENANTE: CONSULADO GERAL DA BOLIVIA (SAO PAULO BRASIL) REF.: 2025040700616540 - S000700 LIB. 00340012005 SEGIP - RECAUDACION EXTERIOR - CEDULAS DE IDENTIDAD</t>
  </si>
  <si>
    <t>||COMISION TRANSFERENCIA FONDOS AL EXTERIOR 0,20% S/USD 14.382,48 REEM. GASTOS COMUNICACION BS300.- Y EMISION COMPROBANTE CONTABLE BS60.- REF:PAGO N°2 LC I-2023-36 P/C EPP KOKABOL A/F PROMÁQUINA INDUSTRIA MECÁNICA LTD. EN COMPL. A COMPROBANTE CONTABLE S-1124515 DE LA FECHA. LIB:00132102001 KOKABOL-GESTION OPERATIVA REF: COMISION PAGO 2 LC I-2023-36.</t>
  </si>
  <si>
    <t>COBRO COSTOS DE PAPELERIA POR REGULARIZACION DE TRANSFERENCIA DEL EXTERIOR POR ORDEN DE CONSULADO GERAL DA BOLIVIA (SAO PAULO BRASIL) REF.: 2025040700616540 - S000700 LIB. 00340012003 RECAUDACION EXTRANJERIA - C.I. -L.C.</t>
  </si>
  <si>
    <t>DEVOLUCIÓN DE FONDOS SOLICITUD 054567-23136 DE ADUANA NACIONAL REF.: PAGO POR CONTRIBUCION A LA OMA ORGANIZACION MUNDIAL DE ADUANAS PERIODO 1 DE JULIO DE 2024 AL 30 DE JUNIO DE 2025 POR 27,136.45 EUROS, SEGÚN DISPOSICIÓN ADICIONAL TERCERA DE LA R.D.025/2023. LIB. 00283012002 ADUANA NAL.-RECURSOS PROPIOS (4169-03D353)</t>
  </si>
  <si>
    <t>'COBRO DE'||UTILES DE ESCRITORIO POR EL COMPROBANTE NRO. 1124547 DE LA FECHA, S/G.NOTA GAFC-0356/DFC/URTE-097/2025 DE FECHA 26/2/2025 (HRE-TGL-3945) ENVIADO POR YACIMIENTOS PETROLIFEROS FISCALES BOLIVIANOS. DÉBITO DE LA LIBRETA 00513022001 YPFB-"OPERACIONES" COBRO DE ÚTILES DE ESCRITORIO.</t>
  </si>
  <si>
    <t>'COBRO DE'||ÚTILES DE ESCRITORIO POR EL COMPROBANTE NRO. 1124550 DE LA FECHA S/G. NOTA CITE GAFC-0356/DFC/URTE-097/2025 DE F.26.02.2025 (HRE-TGL-3945) ENVIADA POR YACIMIENTOS PETROLIFEROS FISCALES BOLIVIANOS. DÉBITO DE LA LIBRETA 00513022001 YPFB - OPERACIONES</t>
  </si>
  <si>
    <t>'COBRO DE'||ÚTILES DE ESCRITORIO POR EL COMPROBANTE NRO. 1124562 DE LA FECHA, S/G. NOTA GAFC-0356/DFC/URTE-97/2025 DE FECHA 26/2/2025 (HRE-TGL-2025-3945) ENVIADO POR YACIMIENTOS PETROLÍFEROS FISCALES BOLIVIANOS. DÉBITO DE LA LIBRETA 00513022001 YPFB-"OPERACIONES" COBRO DE ÚTILES DE ESCRITORIO.</t>
  </si>
  <si>
    <t>De: 00513012004 Transferencia de recursos a solicitud de Yacimientos Petrolíferos Fiscales Bolivianos mediante nota CITE: YPFB/GAFC/675-DFC/URTE-183/2025 en aplicación al Decreto Supremo N° 5348 de 10 de marzo de 2025 y la Resolución Ministerial N° 26 de 27 de enero de 2025 que aprueba el Reglamento Operativo para el pago de obligaciones en el extranjero.</t>
  </si>
  <si>
    <t>PAGO A BID PRÉSTAMO 4612/BL-BO VCTO. 15-04-2025 POR CUENTA DE TGN S/G NOTA MEFP/VTCP/DGCP/UODP/NRO.186/2025 DEL 14/04/2025, NTI. 020043 VALOR 16-04-2025 INTERESES JPY 10.487.326,00 CTA. 3987 CUENTA UNICA DEL TESORO REF.: COMISIONES BANCARIAS</t>
  </si>
  <si>
    <t>PAGO A BID PRÉSTAMO 4606/BL-BO VCTO. 15-04-2025 POR CUENTA DE TGN S/G NOTA MEFP/VTCP/DGCP/UODP/NRO.186/2025 DEL 14/04/2025 , NTI. 020040 VALOR 16-04-2025 INTERESES JPY 14.109.351,00 CTA. 3987 CUENTA UNICA DEL TESORO REF.: COMISIONES BANCARIAS</t>
  </si>
  <si>
    <t>00046171101 DEPOSITO DE EFECTIVO, DEPOSITANTE: JORGE ANDRES FLORES VARELA, CONCEPTO: SANCION JURIDICA, CUENTA DE DEPOSITO: CUENTA UNICA DEL TESORO</t>
  </si>
  <si>
    <t>00015011108 DEPOSITO DE EFECTIVO, DEPOSITANTE: MINISTERIO DE GOBIERNO, CONCEPTO: DEVOLUCION DE EXAMEN PREOCUPACIONAL, CUENTA DE DEPOSITO: CUENTA UNICA DEL TESORO</t>
  </si>
  <si>
    <t>00099021001 DEPOSITO DE EFECTIVO, DEPOSITANTE: GUERRERO ALARCON SEBASTIAN RODRIGO, CONCEPTO: PAGO POR EXCESO DE REFRIGERIO JULIO /2024, CUENTA DE DEPOSITO: CUENTA UNICA DEL TESORO/DJBR</t>
  </si>
  <si>
    <t>00595012003 DEPOSITO DE EFECTIVO, DEPOSITANTE: JESUS ORLANDO GUARDIA VACA, CONCEPTO: DEVOLUCION POR PAGO EN EXCESO, CUENTA DE DEPOSITO: CUENTA UNICA DEL TESORO</t>
  </si>
  <si>
    <t>00595012003 DEPOSITO DE EFECTIVO, DEPOSITANTE: IVAN CESAR NINA ALCON, CONCEPTO: DEVOLUCION POR PAGO EN EXCESO, CUENTA DE DEPOSITO: CUENTA UNICA DEL TESORO</t>
  </si>
  <si>
    <t>00099021001 DEPOSITO DE EFECTIVO, DEPOSITANTE: WENDY MARIN MENDOZA, CONCEPTO: DEVOLUCION, CUENTA DE DEPOSITO: CUENTA UNICA DEL TESORO</t>
  </si>
  <si>
    <t>00081011101 DEPOSITO DE EFECTIVO, DEPOSITANTE: ABELARDO RIBERA RIBERA, CONCEPTO: DEVOLUCION DE FONDOS EN AVANCE PARA SANEAMIENTO DE INMUEBLES MOPSV, CUENTA DE DEPOSITO: CUENTA UNICA DEL TESORO</t>
  </si>
  <si>
    <t>00099021001 DEPOSITO DE EFECTIVO, DEPOSITANTE: MIGUEL MAMANI LAURA, CONCEPTO: DEVOLUCIÓN DE PERCEPCIÓN INDEBIDA DE HABERES ABRIL, MAYO, JUNIO Y JULIO DE LA GESTIÓN 2020, CUENTA DE DEPOSITO: CUENTA UNICA DEL TESORO</t>
  </si>
  <si>
    <t>00099021001 DEPOSITO DE EFECTIVO, DEPOSITANTE: MAGALY LOURDES GOMEZ ARANIBAR, CONCEPTO: DEVOLUCION DE VIATICOS DIPUTADA MAGALY LOURDES GOMEZ ARANIBAR, CUENTA DE DEPOSITO: CUENTA UNICA DEL TESORO/DJBR</t>
  </si>
  <si>
    <t>00099021001 DEPOSITO DE EFECTIVO, DEPOSITANTE: ENZO ADAN CHOQUE COPA, CONCEPTO: REVERSION TOTAL MES DE DICIEMBRE 2024, CUENTA DE DEPOSITO: CUENTA UNICA DEL TESORO</t>
  </si>
  <si>
    <t>00513132001 DEPOSITO DE EFECTIVO, DEPOSITANTE: LUIS ARMANDO VERAZAIN PATIÑO, CONCEPTO: DEVOLUCION POR PAGO EN DEMASIA SERVICIO DE CONSULTORIA DE LINEA CORRESPONDIENTE AL MES MARZO 2025, CUENTA DE DEPOSITO: CUENTA UNICA DEL TESORO</t>
  </si>
  <si>
    <t>00099021001 DEPOSITO DE EFECTIVO, DEPOSITANTE: ENZO ADAN CHOQUE COPA, CONCEPTO: REVERSION TOTAL MES DE ENERO 2025, CUENTA DE DEPOSITO: CUENTA UNICA DEL TESORO</t>
  </si>
  <si>
    <t>00099021001 DEPOSITO DE EFECTIVO, DEPOSITANTE: ENZO ADAN CHOQUE COPA, CONCEPTO: REVERSION TOTAL MES DE FEBRERO 2025, CUENTA DE DEPOSITO: CUENTA UNICA DEL TESORO</t>
  </si>
  <si>
    <t>00099021001 DEPOSITO DE EFECTIVO, DEPOSITANTE: ENZO ADAN CHOQUE COPA, CONCEPTO: REVERSION TOTAL MES DE MARZO 2025, CUENTA DE DEPOSITO: CUENTA UNICA DEL TESORO</t>
  </si>
  <si>
    <t>00099021001 DEPOSITO DE EFECTIVO, DEPOSITANTE: MARCIA CECILIA BALDIVIEZO MARTINEZ, CONCEPTO: DEVOLUCION DE VIATICOS - MARCIA CECILIA BALDIVIEZO MARTINEZ DEVENGADO N°40, CUENTA DE DEPOSITO: CUENTA UNICA DEL TESORO/DJBR</t>
  </si>
  <si>
    <t>00389042001 DEPOSITO DE EFECTIVO, DEPOSITANTE: WALTER AVILA ZEBALLOS, CONCEPTO: DEVOLUCION POR PAGO INCORRECTO EN EL REFRIGERIO DE MARZO 2025, CUENTA DE DEPOSITO: CUENTA UNICA DEL TESORO</t>
  </si>
  <si>
    <t>00086038008 DEPOSITO DE EFECTIVO, DEPOSITANTE: DAVID MAYTO BAYA, CONCEPTO: DEVOLUCION DE VIATICOS, CUENTA DE DEPOSITO: CUENTA UNICA DEL TESORO</t>
  </si>
  <si>
    <t>00099021001 DEPOSITO DE EFECTIVO, DEPOSITANTE: MARIELA CERVANTES RIVERA, CONCEPTO: DEPÓSITO POR REVERSION DE SUELDOS, CUENTA DE DEPOSITO: CUENTA UNICA DEL TESORO/DJBR</t>
  </si>
  <si>
    <t>00099021001 DEPOSITO DE EFECTIVO, DEPOSITANTE: CANEDO ZULMA VICTORIA, CONCEPTO: PAGO POR EXCESO DE REFRIGERIO MAYO 2024, CUENTA DE DEPOSITO: CUENTA UNICA DEL TESORO/DJBR</t>
  </si>
  <si>
    <t>00015011107 DEPOSITO DE EFECTIVO, DEPOSITANTE: PROMID, CONCEPTO: LUZ ABRIL/25, CUENTA DE DEPOSITO: CUENTA UNICA DEL TESORO</t>
  </si>
  <si>
    <t>00099021001 DEPOSITO DE EFECTIVO, DEPOSITANTE: CANEDO ZULMA VICTORIA, CONCEPTO: PAGO POR EXCESO DE REFRIGERIO ABRIL 2024, CUENTA DE DEPOSITO: CUENTA UNICA DEL TESORO/DJBR</t>
  </si>
  <si>
    <t>00099021001 DEPOSITO DE EFECTIVO, DEPOSITANTE: CRIS CAMINA CHAMBI LAYME, CONCEPTO: FTE. ORG. 41-111 (TRANSFERENCIAS TGN), CUENTA DE DEPOSITO: CUENTA UNICA DEL TESORO</t>
  </si>
  <si>
    <t>00522012001 DEPOSITO DE EFECTIVO, DEPOSITANTE: IVONNE GONZALES PEDRAZA, CONCEPTO: PAGO UNICO DE ARRENDAMIENTO ENFE-POTOSI, CUENTA DE DEPOSITO: CUENTA UNICA DEL TESORO</t>
  </si>
  <si>
    <t>00522012001 DEPOSITO DE EFECTIVO, DEPOSITANTE: SILVIA APARICIO CANO, CONCEPTO: GARANTIA DE DOS MESES DE ALQUILER PREDIOS POTOSI, CUENTA DE DEPOSITO: CUENTA UNICA DEL TESORO</t>
  </si>
  <si>
    <t>00522012001 DEPOSITO DE EFECTIVO, DEPOSITANTE: GABRIELA PACHECO MAMANI, CONCEPTO: PERMISO UN DIA SIN GOCE DE HABERES DE FECHA 17/04/2025, CUENTA DE DEPOSITO: CUENTA UNICA DEL TESORO</t>
  </si>
  <si>
    <t>00522012001 DEPOSITO DE EFECTIVO, DEPOSITANTE: ENRIQUE ALFREDO VIDAURRE HUAYLLAS, CONCEPTO: PERMISO UN DIA SIN GOCE DE HABERES DE FECHA 10/04/2025, CUENTA DE DEPOSITO: CUENTA UNICA DEL TESORO</t>
  </si>
  <si>
    <t>00076014201 DEP.DE CHEQ.AJENOS,RET.DE CAM.,CONCEPTO: DEVOLUCION PASAJE AEREO GESTION 2024,DEP.: BOA , PROCEDENCIA: BANCO UNION S.A., CHEQUE: 19721, FECHA DE EMISION:10/04/2025</t>
  </si>
  <si>
    <t>00212022001 DEP.DE CHEQ.AJENOS,RET.DE CAM.,CONCEPTO: DEVOLUCION OBSERVACIONES AUDITORIA INTERNA,DEP.: CLAUDIA XIMENA SALCEDO OVIEDO , PROCEDENCIA: BANCO UNION S.A., CHEQUE: 6313, FECHA DE EMISION:15/04/2025</t>
  </si>
  <si>
    <t>00212012001 DEP.DE CHEQ.AJENOS,RET.DE CAM.,CONCEPTO: DEVOLUCION CREDITO FISCAL NO DECLARADO,DEP.: CLAUDIA XIMENA SALCEDO OVIEDO , PROCEDENCIA: BANCO UNION S.A., CHEQUE: 6312, FECHA DE EMISION:15/04/2025</t>
  </si>
  <si>
    <t>00099021001 DEP.DE CHEQ.AJENOS,RET.DE CAM.,CONCEPTO: DEVOLUCION INCAPACIDAD OCTUBRE 2024,DEP.: CAJA PETROLERA DE SALUD , PROCEDENCIA: BANCO UNION S.A., CHEQUE: 22888, FECHA DE EMISION:15/04/2025</t>
  </si>
  <si>
    <t>00086031101 DEP.DE CHEQ.AJENOS,RET.DE CAM.,CONCEPTO: MULTAS Y TARJETAS P. DE FEBRERO /25,DEP.: SERNAP , PROCEDENCIA: BANCO UNION S.A., CHEQUE: 1290, FECHA DE EMISION:16/04/2025</t>
  </si>
  <si>
    <t>00086031101 DEP.DE CHEQ.AJENOS,RET.DE CAM.,CONCEPTO: SISCO DE ENERO/25 RNFF TARIQUIA,DEP.: SERNAP , PROCEDENCIA: BANCO UNION S.A., CHEQUE: 1291, FECHA DE EMISION:16/04/2025</t>
  </si>
  <si>
    <t>00086031101 DEP.DE CHEQ.AJENOS,RET.DE CAM.,CONCEPTO: TARJETAS MULTAS MES DE ENERO /25 RFNA-EA,DEP.: SERNAP , PROCEDENCIA: BANCO UNION S.A., CHEQUE: 1289, FECHA DE EMISION:16/04/2025</t>
  </si>
  <si>
    <t>00086031101 DEP.DE CHEQ.AJENOS,RET.DE CAM.,CONCEPTO: SISCO MARZO/25 PN CARRASCO,DEP.: SERNAP , PROCEDENCIA: BANCO UNION S.A., CHEQUE: 1596, FECHA DE EMISION:11/04/2025</t>
  </si>
  <si>
    <t>00086031101 DEP.DE CHEQ.AJENOS,RET.DE CAM.,CONCEPTO: SISCO DICIEMBRE /24 RBC SAMA,DEP.: SERNAP , PROCEDENCIA: BANCO UNION S.A., CHEQUE: 1292, FECHA DE EMISION:16/04/2025</t>
  </si>
  <si>
    <t>00086031101 DEP.DE CHEQ.AJENOS,RET.DE CAM.,CONCEPTO: MULTAS TARJETAS DE DICIEMBRE/24 RNFA-EA,DEP.: SERNAP , PROCEDENCIA: BANCO UNION S.A., CHEQUE: 1288, FECHA DE EMISION:16/04/2025</t>
  </si>
  <si>
    <t>00086031101 DEP.DE CHEQ.AJENOS,RET.DE CAM.,CONCEPTO: SISCO MES DE MARZO /25 ANMI EL PALMAR,DEP.: SERNAP , PROCEDENCIA: BANCO UNION S.A., CHEQUE: 1354, FECHA DE EMISION:04/04/2025</t>
  </si>
  <si>
    <t>00513032001 DEP.DE CHEQ.AJENOS,RET.DE CAM.,CONCEPTO: REVERSION DE SALDO,DEP.: YPFB , PROCEDENCIA: BANCO UNION S.A., CHEQUE: 9423, FECHA DE EMISION:14/04/2025</t>
  </si>
  <si>
    <t>COBRO COSTOS DE PAPELERIA SEGUN TRANSFERENCIA DEL EXTERIOR POR ORDEN DE YPFB ENERGIA DO BRASIL LTDA (BR RIO DE JANEIRO) REF.: CRED INV EXB-EDBT-02/25 FECHA VALOR 17/04/2025. LIB. 00513012015 YPFB-HEROES DEL CHACO-BS</t>
  </si>
  <si>
    <t>COBRO COSTOS DE PAPELERIA POR REGULARIZACION DE TRANSFERENCIA DEL EXTERIOR POR ORDEN DE MGAS COMERCIALIZADORA GAS NATURAL LTDA (BR/RIO DE JANEIRO) REF.: CRED PPA-MC-GT 01/25 FECHA VALOR 15/04/2025. LIB. 00513012015 YPFB-HEROES DEL CHACO-BS</t>
  </si>
  <si>
    <t>COBRO COSTOS DE PAPELERIA SEGUN TRANSFERENCIA DEL EXTERIOR POR ORDEN DE OILY LUBRIFICANTES LTDA (BRAZIL CAMPO GRANDE) REF.: CRED INV 037/2025 FECHA VALOR 16/04/2025. LIB. 00513062002 YPFB - EXPORTACIÓN DE GLP Y OTROS-BOLIVIANOS</t>
  </si>
  <si>
    <t>NUMERO DE LIBRETA CUT: LIB NÂ° 00099021001 OPERACIÓN E75 TRANSFERENCIA DE LA CUENTA FISCAL BUN A LA CUT EN MN TRANSFERENCIA DE FONDOS A SOLICITUD DE: GOBIERNO AUTONOMO MUNICIPAL DE YAPACANI CITE: GAMY-RMG-SG CITE NO. 440/2025 CUENTA CUT 3987 LIBRETA NÂ° 00099021001 TGN - RECURSOS ORDINARIOS</t>
  </si>
  <si>
    <t>NUMERO DE LIBRETA CUT: LIB NÂ° 00086054104 OPERACIÓN E75 TRANSFERENCIA DE LA CUENTA FISCAL BUN A LA CUT EN MN TRANSFERENCIA DE FONDOS A SOLICITUD DE: GOBIERNO AUTONOMO MUNICIPAL SUCRE, DIR.FINANCIERA CITE NÂ° 068/2025 CUENTA CUT 3987 LIBRETA NÂ° 00086054104 MMAYA-PROG.AGUA Y ALCANT. PERIURBANO T</t>
  </si>
  <si>
    <t>NUMERO DE LIBRETA CUT: LIB NÂ° 00099021001 OPERACIÓN E75 TRANSFERENCIA DE LA CUENTA FISCAL BUN A LA CUT EN MN TRANSFERENCIA DE FONDOS A SOLICITUD DE: GOB. AUTONOMO MCPAL. RIBERALTA - CUENTA UNICA MUNICIPAL - CUM, CITE: G.A.M.R/EXT/TES/ NÂ°014/2025, CUENTA CUT 3987 LIBRETA NÂ° 00099021001 TGN R</t>
  </si>
  <si>
    <t>||TRANSFERENCIA DE RECURSOS A LA FUNDACIÓN CULTURAL DEL BCB, SEGUNDO TRIMESTRE (2DO DESEMBOLSO)-SOPORTE FINANCIERO-GASTO CORRIENTE 2025-S/G BCB-GADM-SCONT-DAF-INF-2025-74, FC-BCB.SUNF/N°23/2025, AUTORIZ.GADM EN HOJA DE RUTA BCB-HRE-TGL-2025-6199 TRANSFERENCIA A LA LIBRETA N° 00293014201 FUNDACIÓN CULTURAL DEL BANCO CENTRAL DE BOLIVIA</t>
  </si>
  <si>
    <t>||AMPLIACION DE VALIDEZ 0,15% S/USD8.446,60 POR 360 DIAS, REEMB.GSTS.COMUNICACION BS300.-Y EMISION COMP.CONTABLE BS60.-,S/G NOTA SEDEM/GG/EV N° 0122/2025,10/04/2025.REF.:I-2023-60 P/C ENVIBOL A/F ROMI S.A. LIB.00132072003 SEDEM-AMPL. PLANTA ENVASES DE VIDRIO EN ZUDAÑEZ-CH.REF.:COMIS.ENM.1 LC I-2023-60</t>
  </si>
  <si>
    <t>NUMERO DE LIBRETA CUT: 00099021001 OPERACIÓN E18 TRANSFERENCIA DEL SISTEMA FINANCIERO POR CUENTA DE TERCEROS A LA CUT Devolucion al TGN por concepto de conciliacion de compensacion de fraccion complementaria conciliacion octubre 2024</t>
  </si>
  <si>
    <t>NUMERO DE LIBRETA CUT: 00099021001 OPERACIÓN E18 TRANSFERENCIA DEL SISTEMA FINANCIERO POR CUENTA DE TERCEROS A LA CUT Devolucion al TGN por concepto de conciliacion de compensacion de cotizaciones mensual octubre 2024</t>
  </si>
  <si>
    <t>||TRANSFERENCIA DE FONDOS S/G MENSAJES SWIFTS NROS. 5275-5274 EN ATENCIÓN A NOTA CITE: CAR/DGE-DNAF N°0031/2025 DE FECHA 29/1/2025 (HRE-TGL-1912) ENVIADA POR NAVEGACIÓN AÉREA Y AEROPUERTOS BOLIVIANOS (SECTOR PÚBLICO). DEBITO DE LA LIBRETA 00389012001 NAABOL-ADMINISTRACIÓN CENTRAL, COBRO DE ÚTILES DE ESCRITORIO.</t>
  </si>
  <si>
    <t>||TRANSFERENCIA DE FONDOS S/G MENSAJES SWIFT NROS. 5273 Y 5272, DE LA FECHA Y NOTA CITE DGAC/DAF/FIN/NE-0008/25 DE F.29.01.2025 (HRE-TGL-1866) DE LA DIRECCION GENERAL DE AERONAUTICA CIVIL (SECTOR PÚBLICO). DEBITO DE LA LIBRETA 00117012001 DGAC, REPOSICIÓN DE ÚTILES DE ESCRITORIO.</t>
  </si>
  <si>
    <t>||TRANSFERENCIA DE FONDOS S/G. MENSAJES SWIFTS NROS. 5276-5277 DE LA FECHA, EN ATENCIÓN A NOTA CITE:AGBC-AGBC/DAF/TFC-CPRV-0145-CAR/2025 DE FECHA 27/01/2025 (HRE-TGL-2025-1747) ENVIADO POR LA AGENCIA BOLIVIANA DE CORREOS (SECTOR PÚBLICO). DEBITO DE LA LIBRETA 000383012001 INGRESOS AGENCIA BOLIVIANA DE CORREOS, COBRO DE ÚTILES DE ESCRITOR</t>
  </si>
  <si>
    <t>||TRANSFERENCIA DE FONDOS S/G MENSAJE SWIFT NRO. 5233, CORREO ELECTRONICO ENVIADO POR NAABOL DE LA FECHA Y NOTA CITE CAR/DGE-DNAF N. 0031/2025 DE F.29.01.2025 (HRE-TGL-1912) DE NAVEGACION AEREA Y AEROPUERTOS BOLIVIANOS (SECTOR PÚBLICO). DEBITO DE LA LIBRETA 00389012001 NAABOL  ADMINISTRACION CENTRAL, REPOSICIÓN DE ÚTILES DE ESCRITORIO</t>
  </si>
  <si>
    <t>DEVOLUCIÓN DE FONDOS SOLICITUD 054548-23112 DE EMPRESA PUBLICA DE TRANSPORTE AEREO MILITAR REF.: TRANSFER BAE SYSTEM FOR THE SUBSCRIPTION OF ISAPPHIRE MANUALS ACCORDING TO THE ATTACHED DOCUMENTATION FIRST PAYMENT 2025, SEGÚN DISPOSICIÓN ADICIONAL TERCERA DE LA R.D. 025/2023. LIB. 00596012001 EP-TAM GESTION ADMINISTRATIVA</t>
  </si>
  <si>
    <t>COBRO COSTOS DE PAPELERIA SEGUN TRANSFERENCIA DEL EXTERIOR POR ORDEN DE EDGE COMERCIALIZACAO S.A. SAO PAULO - BRASIL FECHA VALOR 17/04/2025 LIB. 00513012015 YPFB-HEROES DEL CHACO-BS</t>
  </si>
  <si>
    <t>||PAGO A BID PRÉSTAMO 3921/BL-BO VCTO. 15-04-2025 POR CUENTA DE TGN, SEGÚN NOTA MEFP/VTCP/DGCP/UODP/N° 186/2025 DE FECHA 14-04-2025, VALOR 17-04-2025, CAPITAL CHF8.126.072,91 INTERESES CHF150.983,26 LIB. 00099021001 TGN-RECURSOS ORDINARIOS (3987) REF.: COMISIONES BANCARIAS</t>
  </si>
  <si>
    <t>||TRANSFERENCIA DE FONDOS S/G MENSAJE SWIFT NRO. 5234, CORREO ELECTRONICO ENVIADO POR DGAC DE LA FECHA Y NOTA CITE DGAC/DAF/FIN/NE-0008/25 DE F.29.01.2025 (HRE-TGL-1866) DE LA DIRECCION GENERAL DE AERONAUTICA CIVIL (SECTOR PÚBLICO). DEBITO DE LA LIBRETA 00117012001 DGAC, REPOSICIÓN DE ÚTILES DE ESCRITORIO</t>
  </si>
  <si>
    <t>||PAGO A BID PRÉSTAMO 4758/OC-BO VCTO. 15-04-2025 POR CUENTA DE TGN, SEGÚN NOTA MEFP/VTCP/DGCP/UODP/N° 186/2025 DE FECHA 14-04-2025, VALOR 17-04-2025, INTERESES CHF147.601,95 LIB. 00099021001 TGN-RECURSOS ORDINARIOS (3987) REF.: COMISIONES BANCARIAS</t>
  </si>
  <si>
    <t>||PAGO A BID PRÉSTAMO 5514/OC-BO VCTO. 15-04-2025 POR CUENTA DE TGN, SEGÚN NOTA MEFP/VTCP/DGCP/UODP/N° 186/2025 DE FECHA 14-04-2025, VALOR 17-04-2025, INTERESES CHF56.938,07 LIB. 00099021001 TGN-RECURSOS ORDINARIOS (3987) REF.: COMISIONES BANCARIAS</t>
  </si>
  <si>
    <t>00099021001 DEPOSITO DE EFECTIVO, DEPOSITANTE: MOLINA ARCE ABEL HERIBERTO, CONCEPTO: PAGO POR EXCESO DE REFRIGERIO JULIO 2024, CUENTA DE DEPOSITO: CUENTA UNICA DEL TESORO/DJBR</t>
  </si>
  <si>
    <t>00099021001 DEPOSITO DE EFECTIVO, DEPOSITANTE: CHOQUETICLLA CONDORI ALAN FELIX, CONCEPTO: PAGO POR EXCESO DE REFRIGERIO JULIO 2024, CUENTA DE DEPOSITO: CUENTA UNICA DEL TESORO/DJBR</t>
  </si>
  <si>
    <t>00099021001 DEPOSITO DE EFECTIVO, DEPOSITANTE: ZARATE PLAZA CARLOS RENATO, CONCEPTO: PAGO POR EXCESO DE REFRIGERIO SEPTIEMBRE 2024, CUENTA DE DEPOSITO: CUENTA UNICA DEL TESORO/DJBR</t>
  </si>
  <si>
    <t>00099021001 DEPOSITO DE EFECTIVO, DEPOSITANTE: PADILLA CARMONA ARMINDA, CONCEPTO: PAGO POR EXCESO DE REFRIGERIO JULIO 2024, CUENTA DE DEPOSITO: CUENTA UNICA DEL TESORO/DJBR</t>
  </si>
  <si>
    <t>00099021001 DEPOSITO DE EFECTIVO, DEPOSITANTE: SUSANA RAMOS MAMANI, CONCEPTO: PASAJE AEREO GESTION 2024, CUENTA DE DEPOSITO: CUENTA UNICA DEL TESORO</t>
  </si>
  <si>
    <t>00099021001 DEPOSITO DE EFECTIVO, DEPOSITANTE: DORIAN ALEXANDER ROMERO ALCOCER, CONCEPTO: DEVOLUCION POR CONCEPTO DE COLEGIATURA, CUENTA DE DEPOSITO: CUENTA UNICA DEL TESORO</t>
  </si>
  <si>
    <t>00016011101 DEPOSITO DE EFECTIVO, DEPOSITANTE: U.E. ELISA DE BALLIVIAN, CONCEPTO: SOLICITUD DE SALON AUDITORIO "AVELINO SIÑANI" PARA LA TOMA DE NOMBRE, CUENTA DE DEPOSITO: CUENTA UNICA DEL TESORO</t>
  </si>
  <si>
    <t>00099021001 DEPOSITO DE EFECTIVO, DEPOSITANTE: CARMEN ELIANA CUEVAS FERRUFINO, CONCEPTO: DEVOLUCION DE VIATICOS, CUENTA DE DEPOSITO: CUENTA UNICA DEL TESORO/DJBR</t>
  </si>
  <si>
    <t>00046171101 DEPOSITO DE EFECTIVO, DEPOSITANTE: IMPORTADORA REMEL MEDICA, CONCEPTO: SANCION JURIDICA, CUENTA DE DEPOSITO: CUENTA UNICA DEL TESORO</t>
  </si>
  <si>
    <t>00373024105 DEPOSITO DE EFECTIVO, DEPOSITANTE: GOBIERNO AUTONOMO MUNICIPAL DE DESAGUADERO, CONCEPTO: DEVOLUCION DE SALDOS NO EJECUTADOS AL FONDO DE DESARROLLO INDIGENA, CUENTA DE DEPOSITO: CUENTA UNICA DEL TESORO</t>
  </si>
  <si>
    <t>00389012001 DEPOSITO DE EFECTIVO, DEPOSITANTE: VIRGINIA ARUQUIPA COLQUE, CONCEPTO: PAGO POR LA COMPRA DE PASAJE NO UTILIZADO - NAABOL/BN, CUENTA DE DEPOSITO: CUENTA UNICA DEL TESORO</t>
  </si>
  <si>
    <t>00099021001 DEPOSITO DE EFECTIVO, DEPOSITANTE: PORFIRIO LIMACHI POMA, CONCEPTO: COBRO INDEBIDO Y DEVOLUCIONES, CUENTA DE DEPOSITO: CUENTA UNICA DEL TESORO</t>
  </si>
  <si>
    <t>00099021001 DEPOSITO DE EFECTIVO, DEPOSITANTE: AGENCIA ESTATAL DE VIVIENDA, CONCEPTO: PAGO SERVICIO AGUA POTABLE (EPSAS) FEBRERO 2025 AGENCIA ESTATAL DE VIVIENDA, CUENTA DE DEPOSITO: CUENTA UNICA DEL TESORO</t>
  </si>
  <si>
    <t>00099021001 DEPOSITO DE EFECTIVO, DEPOSITANTE: ISRRAEL JORGE ALVAREZ RUA, CONCEPTO: DEVOLUCION DE VIATICOS C31 DEV -55, CUENTA DE DEPOSITO: CUENTA UNICA DEL TESORO/DJBR</t>
  </si>
  <si>
    <t>00086011109 DEPOSITO DE EFECTIVO, DEPOSITANTE: JUAN CARLOS GODOY ORELLANA, CONCEPTO: REPOSICION DE CREDENCIAL, CUENTA DE DEPOSITO: CUENTA UNICA DEL TESORO</t>
  </si>
  <si>
    <t>00046171101 DEPOSITO DE EFECTIVO, DEPOSITANTE: GRUPO EMPRESARIAL VALENCIA SRL, CONCEPTO: SANCION JURIDICA, CUENTA DE DEPOSITO: CUENTA UNICA DEL TESORO</t>
  </si>
  <si>
    <t>00086044201 DEPOSITO DE EFECTIVO, DEPOSITANTE: COMUNIDAD ALTO MAIRANA, CONCEPTO: APORTE CONTRAPARTE PY. S.R. TECNIFICADO PARCELARIO MUNICIPIO MAIRANA SANTA CRUZ, CUENTA DE DEPOSITO: CUENTA UNICA DEL TESORO</t>
  </si>
  <si>
    <t>00099021001 DEPOSITO DE EFECTIVO, DEPOSITANTE: VITO OSCAR VARGAS CHAVEZ, CONCEPTO: DEVOLUCION DE VIATICOS, CUENTA DE DEPOSITO: CUENTA UNICA DEL TESORO</t>
  </si>
  <si>
    <t>00047134207 DEP.DE CHEQ.AJENOS,RET.DE CAM.,CONCEPTO: TRANSFERENCIA MDRYT CONST. PUENTE DE ENLACE COM. POMATA T SAN ANTONIO CORQUE,DEP.: GOB. AUTONOMO DEPTAL. ORURO , PROCEDENCIA: BANCO UNION S.A., CHEQUE: 86842, FECHA DE EMISION:16/04/2025</t>
  </si>
  <si>
    <t>00283014101 DEP.DE CHEQ.AJENOS,RET.DE CAM.,CONCEPTO: LICENCIA SIN GOCE DE HABER - CARDENAS, TOLEDO Y VARGAS,DEP.: ADUANA NACIONAL , PROCEDENCIA: BANCO UNION S.A., CHEQUE: 5257, FECHA DE EMISION:08/04/2025</t>
  </si>
  <si>
    <t>00283012002 DEP.DE CHEQ.AJENOS,RET.DE CAM.,CONCEPTO: EXTRAVIO DE CREDENCIAL -LIMA TINCUTA, SOSA ESTRADA Y VASQUEZ CASTILLO,DEP.: ADUANA NACIONAL , PROCEDENCIA: BANCO UNION S.A., CHEQUE: 5259, FECHA DE EMISION:08/04/2025</t>
  </si>
  <si>
    <t>00283012002 DEP.DE CHEQ.AJENOS,RET.DE CAM.,CONCEPTO: DESCUENTO POR REPROBACIONEN CAPACIATCION ARIASCASTRO Y RAMOS MALLEA,DEP.: ADUANA NACIONAL , PROCEDENCIA: BANCO UNION S.A., CHEQUE: 5258, FECHA DE EMISION:08/04/2025</t>
  </si>
  <si>
    <t>00283012002 DEP.DE CHEQ.AJENOS,RET.DE CAM.,CONCEPTO: LICENCIA SIN GOCE DE HABER - CONDORI URQUIOLA THALIA,DEP.: ADUANA NACIONAL , PROCEDENCIA: BANCO UNION S.A., CHEQUE: 5256, FECHA DE EMISION:08/04/2025</t>
  </si>
  <si>
    <t>00283014101 DEP.DE CHEQ.AJENOS,RET.DE CAM.,CONCEPTO: LICENCIA SIN GOCE DE HABER, VARGAS, TOLEDO Y CARDENAS,DEP.: ADUANA NACIONAL , PROCEDENCIA: BANCO UNION S.A., CHEQUE: 5255, FECHA DE EMISION:07/04/2025</t>
  </si>
  <si>
    <t>00099021001 DEP.DE CHEQ.AJENOS,RET.DE CAM.,CONCEPTO: DEV MES DE MARZO 2025,DEP.: SARAI PEÑARRIETA ROMERO , PROCEDENCIA: BANCO UNION S.A., CHEQUE: 216009, FECHA DE EMISION:21/04/2025</t>
  </si>
  <si>
    <t>00015011108 DEP.DE CHEQ.AJENOS,RET.DE CAM.,CONCEPTO: DEPÓSITO A LA CUT,DEP.: MINISTERIO DE GOBIERNO , PROCEDENCIA: BANCO UNION S.A., CHEQUE: 52529, FECHA DE EMISION:16/04/2025</t>
  </si>
  <si>
    <t>00099021001 DEP.DE CHEQ.AJENOS,RET.DE CAM.,CONCEPTO: DEPÓSITO,DEP.: RAMIRO HEREDIA , PROCEDENCIA: BANCO UNION S.A., CHEQUE: 216007, FECHA DE EMISION:21/04/2025</t>
  </si>
  <si>
    <t>00099021001 DEP.DE CHEQ.AJENOS,RET.DE CAM.,CONCEPTO: DEPÓSITO,DEP.: RAMIRO HEREDIA , PROCEDENCIA: BANCO UNION S.A., CHEQUE: 216008, FECHA DE EMISION:21/04/2025</t>
  </si>
  <si>
    <t>00099021001 DEP.DE CHEQ.AJENOS,RET.DE CAM.,CONCEPTO: DEPÓSITO,DEP.: LUIS XANDERS PADILLA CESPEDES , PROCEDENCIA: BANCO UNION S.A., CHEQUE: 216010, FECHA DE EMISION:21/04/2025</t>
  </si>
  <si>
    <t>00099021001 DEP.DE CHEQ.AJENOS,RET.DE CAM.,CONCEPTO: DEPÓSITO,DEP.: JESSICA VANESA CHIRI CHOQUE , PROCEDENCIA: BANCO UNION S.A., CHEQUE: 216006, FECHA DE EMISION:21/04/2025</t>
  </si>
  <si>
    <t>00099021001 DEP.DE CHEQ.AJENOS,RET.DE CAM.,CONCEPTO: DEV POR DPH POR MES MAYO 1982 AREA DE EDU ITEM 150148 Y 3598,DEP.: AUGUSTO RODRIGUEZ SANDOVAL , PROCEDENCIA: BANCO UNION S.A., CHEQUE: 216011, FECHA DE EMISION:21/04/2025</t>
  </si>
  <si>
    <t>00099021001 DEP.DE CHEQ.AJENOS,RET.DE CAM.,CONCEPTO: REVERSION DE HABERES 02/2025,DEP.: SOLEDAD ORDOÑEZ LAURA , PROCEDENCIA: BANCO UNION S.A., CHEQUE: 216012, FECHA DE EMISION:21/04/2025</t>
  </si>
  <si>
    <t>VENTA DE DIVISAS CON TRANSFERENCIA DE FONDOS A SOLICITUD DE MINISTERIO DE RELACIONES EXTERIORES SEGUN SOLICITUD 23176 REF: PROCESO 8 PAGO DE HABERES AL PERSONAL DE EMBAJADAS Y CONSULADOS CORRESPONDIENTE AL MES DE ENERO PLANILLA 012506 LIB. 00099021001 TGN-RECURSOS ORDINARIOS (3987)</t>
  </si>
  <si>
    <t>TRANSFERENCIA DE FONDOS AL EXTERIOR A SOLICITUD DE MINISTERIO DE RELACIONES EXTERIORES SEGUN SOLICITUD 23179 REF: PROCESO 5 PAGO DE COSTO DE VIDA AL PERSONAL DE EMBAJADAS Y CONSULADOS CORRESPONDIENTE AL MES DE ENERO PLANILLA 012504 LIB. 00099021001 TGN-RECURSOS ORDINARIOS (3987)</t>
  </si>
  <si>
    <t>TRANSFERENCIA DE FONDOS AL EXTERIOR A SOLICITUD DE MINISTERIO DE RELACIONES EXTERIORES SEGUN SOLICITUD 23177 REF: PROCESO 2 PAGO DE COSTO DE VIDA A PERSONAL DEL MINISTERIO DE RELACIONES EXTERIORES CORRESPONDIENTE AL MES DE ENERO PLANILLA 012501 LIB. 00099021001 TGN-RECURSOS ORDINARIOS (3987)</t>
  </si>
  <si>
    <t>TRANSFERENCIA DE FONDOS AL EXTERIOR A SOLICITUD DE MINISTERIO DE RELACIONES EXTERIORES SEGUN SOLICITUD 23180 REF: PROCESO 7 PAGO DE COSTO DE VIDA AL PERSONAL DE EMBAJADAS Y CONSULADOS CORRESPONDIENTE AL MES DE ENERO PLANILLA 012505 LIB. 00099021001 TGN-RECURSOS ORDINARIOS (3987)</t>
  </si>
  <si>
    <t>VENTA DE DIVISAS CON TRANSFERENCIA DE FONDOS A SOLICITUD DE MINISTERIO DE RELACIONES EXTERIORES SEGUN SOLICITUD 23175 REF: PROCESO 6 PAGO DE HABERES A PERSONAL DE EMBAJADAS Y CONSULADOS CORRESPONDIENTE A ENERO PLANILLA 012505 LIB. 00099021001 TGN-RECURSOS ORDINARIOS (3987) POR DIFERENCIAL CAMBIARIO</t>
  </si>
  <si>
    <t>VENTA DE DIVISAS CON TRANSFERENCIA DE FONDOS A SOLICITUD DE MINISTERIO DE RELACIONES EXTERIORES SEGUN SOLICITUD 23174 REF: PROCESO 3 PAGO DE HABERES AL PERSONAL DE EMBAJADAS Y CONSULADOS CORRESPONDIENTE AL MES DE ENERO PLANILLA 012502 LIB. 00099021001 TGN-RECURSOS ORDINARIOS (3987)</t>
  </si>
  <si>
    <t>TRANSFERENCIA DE FONDOS AL EXTERIOR A SOLICITUD DE MINISTERIO DE RELACIONES EXTERIORES SEGUN SOLICITUD 23178 REF: PROCESO 4 PAGO DE COSTO DE VIDA A PERSONAL DE EMBAJADAS Y CONSULADOS CORRESPONDIENTE AL MES DE ENERO PLANILLA 012502 LIB. 00099021001 TGN-RECURSOS ORDINARIOS (3987)</t>
  </si>
  <si>
    <t>TRANSFERENCIA DE FONDOS AL EXTERIOR A SOLICITUD DE MINISTERIO DE RELACIONES EXTERIORES SEGUN SOLICITUD 23181 REF: PROCESO 9 PAGO DE COSTO DE VIA A PERSONAL DE EMBAJADAS Y CONSULADOS CORRESPONDIENTE A ENERO PLANILLA 012506 LIB. 00099021001 TGN-RECURSOS ORDINARIOS (3987)</t>
  </si>
  <si>
    <t>VENTA DE DIVISAS CON TRANSFERENCIA DE FONDOS A SOLICITUD DE MINISTERIO DE RELACIONES EXTERIORES SEGUN SOLICITUD 23173 REF: PROCESO 1 PAGO DE HABERES A PERSONAL DEL MINISTERIO DE RELACIONES EXTERIORES CORRESPONDIENTE AL MES DE ENERO PLANILLA 012501 LIB. 00099021001 TGN-RECURSOS ORDINARIOS (3987)</t>
  </si>
  <si>
    <t>VENTA DE DIVISAS CON TRANSFERENCIA DE FONDOS A SOLICITUD DE MINISTERIO DE RELACIONES EXTERIORES SEGUN SOLICITUD 23174 REF: PROCESO 3 PAGO DE HABERES AL PERSONAL DE EMBAJADAS Y CONSULADOS CORRESPONDIENTE AL MES DE ENERO PLANILLA 012502 LIB. 00099021001 TGN-RECURSOS ORDINARIOS (3987) POR DIFERENCIAL CAMBIARIO</t>
  </si>
  <si>
    <t>VENTA DE DIVISAS CON TRANSFERENCIA DE FONDOS A SOLICITUD DE MINISTERIO DE RELACIONES EXTERIORES SEGUN SOLICITUD 23175 REF: PROCESO 6 PAGO DE HABERES A PERSONAL DE EMBAJADAS Y CONSULADOS CORRESPONDIENTE A ENERO PLANILLA 012505 LIB. 00099021001 TGN-RECURSOS ORDINARIOS (3987)</t>
  </si>
  <si>
    <t>PAGO A BID PRÉSTAMO 2908/BL-BO VCTO. 18-04-2025 POR CUENTA DE TGN S/G NOTA MEFP/VTCP/DGCP/UODP/NRO.189/2025 DEL 17/04/2025, NTI. 020074 VALOR 21-04-2025 INTERESES USD 10.788,81 CTA. 3987 CUENTA UNICA DEL TESORO REF.: COMISIONES BANCARIAS</t>
  </si>
  <si>
    <t>PAGO A BID PRÉSTAMO 2908/BL-BO VCTO. 18-04-2025 POR CUENTA DE TGN SEGUN NOTA MEFP/VTCP/DGCP/UODP/NRO.189/2025, NTI. 020076 VALOR 21-04-2025 CAPITAL USD 721.951,51 INTERESES USD 551.786,12 CTA. 3987 CUENTA UNICA DEL TESORO REF.: COMISIONES BANCARIAS</t>
  </si>
  <si>
    <t>PAGO A CAF PRÉSTAMO CFA005702 VCTO. 21-04-2025 POR CUENTA DE TGN , NTI. 020073 VALOR 21-04-2025 CAPITAL USD 9.164.110,97 INTERESES USD 2.013.589,48 CTA. 3987 CUENTA UNICA DEL TESORO LIB. 00099021001 REF.: COMISIONES BANCARIAS</t>
  </si>
  <si>
    <t>COBRO COSTOS DE PAPELERIA SEGUN TRANSFERENCIA DEL EXTERIOR POR ORDEN DE TRADENER LIMITADA (BRAZIL CURITIBA) REF.: CRED UPP250417BT13CPX FECHA VALOR 17/04/2025 LIB. 00513012015 YPFB-HEROES DEL CHACO-BS</t>
  </si>
  <si>
    <t>COBRO COSTOS DE PAPELERIA SEGUN TRANSFERENCIA DEL EXTERIOR POR ORDEN DE MGAS COMERCIALIZADORA GAS NATURAL LTDA (BR/RIO DE JANEIRO) REF.: CRED URI/EXB-MC-02/25, EXB-MCC-02/25 FECHA VALOR 17/04/2025 LIB. 00513012015 YPFB-HEROES DEL CHACO-BS</t>
  </si>
  <si>
    <t>COBRO COSTOS DE PAPELERIA SEGUN TRANSFERENCIA DEL EXTERIOR POR ORDEN DE GAS BRIDGE COMERCIALIZADORA S. (BRAZIL RIO DE JANEIRO) REF.: CRED INV PPA-GB-GT 01/25 FECHA VALOR 17/04/2025 LIB. 00513012015 YPFB-HEROES DEL CHACO-BS</t>
  </si>
  <si>
    <t>||TRANSFERENCIA DE FONDOS S/G MENSAJES SWIFT NRO. 5336-5328 EN ATENCIÓN A NOTA CITE: CAR/DGE-DNAF N°0031/2025 DE FECHA 29/1/2025 (HRE-TGL-1912) ENVIADA POR NAVEGACIÓN AÉREA Y AEROPUERTOS BOLIVIANOS (SECTOR PÚBLICO). DEBITO DE LA LIBRETA 00389012001 NAABOL-ADMINISTRACIÓN CENTRAL, COBRO DE ÚTILES DE ESCRITORIO.</t>
  </si>
  <si>
    <t>'COBRO DE'||ÚTILES DE ESCRITORIO POR EL COMPROBANTE NRO. 1124947 DE LA FECHA S/G. NOTA CITE GAFC-0356/DFC/URTE-097/2025 DE F.26.02.2025 (HRE-TGL-3945) ENVIADA POR YACIMIENTOS PETROLIFEROS FISCALES BOLIVIANOS. DÉBITO DE LA LIBRETA 00513022001 YPFB - OPERACIONES</t>
  </si>
  <si>
    <t>||TRANSFERENCIA DE FONDOS SEGÚN MENSAJE SWIFT N°5356, CORREO ELECTRÓNICO DE DGAC DE LA FECHA Y NOTA CITE: DGAC/DAF/FIN/NE-0008/25 (HRE-TGL-1866) DE FECHA 29/01/2025 DE LA DIRECCIÓN GENERAL DE AERONÁUTICA CIVIL. (SECTOR PÚBLICO). DÉBITO DE LA LIBRETA 00117012001 DGAC, REPOSICIÓN DE ÚTILES DE ESCRITORIO.</t>
  </si>
  <si>
    <t>||TRANSFERENCIA DE FONDOS S/G MENSAJE SWIFT NRO. 5347, CORREO ELECTRONICO DE LA FECHA Y NOTA CITE CAR/DGE-DNAF/N°0031/2025 DE F.29.01.2025. (HRE-TGL-1912) ENVIADA POR LA NAVEGACION AEREA Y AEROPUERTOS BOLIVIANOS (SECTOR PÚBLICO). DEBITO DE LA LIB. 00389012001 NAABOL- ADMINISTRACIÓN , REPOSICIÓN DE ÚTILES DE ESCRITORIO</t>
  </si>
  <si>
    <t>||TRANSFERENCIA DE FONDOS SEGÚN MENSAJE SWIFT N°5346, CORREO ELECTRÓNICO DE DGAC DE LA FECHA Y NOTA CITE: DGAC/DAF/FIN/NE-0008/25 (HRE-TGL-1866) DE FECHA 29/01/2025 DE LA DIRECCIÓN GENERAL DE AERONÁUTICA CIVIL. (SECTOR PÚBLICO). DÉBITO DE LA LIBRETA 00117012001 DGAC, REPOSICIÓN DE ÚTILES DE ESCRITORIO.</t>
  </si>
  <si>
    <t>||TRANSFERENCIA DE FONDOS S/G MENSAJES SWIFT NROS. 5335-5331 EN ATENCIÓN A CORREO ELECTRÓNICO DE LA DGAC Y NOTA: DGAC/DAF/FIN/NE-0008/25 DE F.29/1/2025 (HRE-TGL-1866) ENVIADO POR LA DIRECCIÓN GENERAL DE AERONÁUTICA CIVIL (SECTOR PÚBLICO). DEBITO DE LA LIBRETA 00117012001 DGAC, REPOSICIÓN ÚTILES DE ESCRITORIO.</t>
  </si>
  <si>
    <t>||TRANSFERENCIA DE FONDOS S/G MENSAJE SWIFT NRO. 5355 EN ATENCIÓN A CORREO ELECTRÓNICO Y NOTA CITE: CAR/DGE-DNAF N°0031/2025 DE FECHA 29/1/2025 (HRE-TGL-1912) ENVIADA POR NAVEGACIÓN AÉREA Y AEROPUERTOS BOLIVIANOS (SECTOR PÚBLICO). DEBITO DE LA LIBRETA 00389012001 NAABOL-ADMINISTRACIÓN CENTRAL, COBRO DE ÚTILES DE ESCRITORIO.</t>
  </si>
  <si>
    <t>00099021001 DEPOSITO DE EFECTIVO, DEPOSITANTE: TELLEZ ORAQUENI FIDEL, CONCEPTO: PAGO POR EXCESO DE REFRIGERIO ABRIL 2024, CUENTA DE DEPOSITO: CUENTA UNICA DEL TESORO/DJBR</t>
  </si>
  <si>
    <t>00078014208 DEPOSITO DE EFECTIVO, DEPOSITANTE: LIMBERT DIEGO CHIPANA RAMOS, CONCEPTO: DEVOLUCION POR PAGO DE PENALIDADES Y PASAJES AEREOS, CUENTA DE DEPOSITO: CUENTA UNICA DEL TESORO</t>
  </si>
  <si>
    <t>00099021001 DEPOSITO DE EFECTIVO, DEPOSITANTE: ZAMBRANA GUZMAN ENZO MILANI, CONCEPTO: PAGO POR EXCESO DE REFRIGERIO DE JULIO/2024, CUENTA DE DEPOSITO: CUENTA UNICA DEL TESORO/DJBR</t>
  </si>
  <si>
    <t>00099021001 DEPOSITO DE EFECTIVO, DEPOSITANTE: HERRERA MARCA JOHMAY MIJAEL, CONCEPTO: PAGO POR EXCESO DE REFRIGERIO DE AGOSTO/2024, CUENTA DE DEPOSITO: CUENTA UNICA DEL TESORO/DJBR</t>
  </si>
  <si>
    <t>00099021001 DEPOSITO DE EFECTIVO, DEPOSITANTE: VALDA IBAÑEZ JORGE EDUARDO, CONCEPTO: PAGO POR EXCESO DE REFRIGERIO DE JULIO/2024, CUENTA DE DEPOSITO: CUENTA UNICA DEL TESORO/DJBR</t>
  </si>
  <si>
    <t>00099021001 DEPOSITO DE EFECTIVO, DEPOSITANTE: VALDA IBAÑEZ JORGE EDUARDO, CONCEPTO: PAGO POR EXCESO DE REFRIGERIO DE SEPTIEMBRE/2024, CUENTA DE DEPOSITO: CUENTA UNICA DEL TESORO/DJBR</t>
  </si>
  <si>
    <t>00099021001 DEPOSITO DE EFECTIVO, DEPOSITANTE: PAREDES JARE YUSARA LIBANEZA, CONCEPTO: PAGO POR EXCESO DE REFRIGERIO DE JULIO/2024, CUENTA DE DEPOSITO: CUENTA UNICA DEL TESORO/DJBR</t>
  </si>
  <si>
    <t>00099021001 DEPOSITO DE EFECTIVO, DEPOSITANTE: PORTUGAL BUSTILLOS MARIETTA GISELLE, CONCEPTO: PAGO POR EXCESO DE REFRIGERIO DE JULIO/2024, CUENTA DE DEPOSITO: CUENTA UNICA DEL TESORO/DJBR</t>
  </si>
  <si>
    <t>00099021001 DEPOSITO DE EFECTIVO, DEPOSITANTE: MARIA DE FATIMA URQUIDI MOGRO, CONCEPTO: DEVOLUCION POR LLAMADAS FIJO A CELULAR MOVIL, CUENTA DE DEPOSITO: CUENTA UNICA DEL TESORO/DJBR</t>
  </si>
  <si>
    <t>00046171101 DEPOSITO DE EFECTIVO, DEPOSITANTE: BIOMERLAB SRL, CONCEPTO: POR SANCION, CUENTA DE DEPOSITO: CUENTA UNICA DEL TESORO</t>
  </si>
  <si>
    <t>00046171101 DEPOSITO DE EFECTIVO, DEPOSITANTE: IMPORTADORA DE COSMETICOS BELLINA, CONCEPTO: POR SANCION, CUENTA DE DEPOSITO: CUENTA UNICA DEL TESORO</t>
  </si>
  <si>
    <t>00099021001 DEPOSITO DE EFECTIVO, DEPOSITANTE: MARISELA ARIANA FLORES CALLE, CONCEPTO: DEVOLUCION DE VIATICOS, CUENTA DE DEPOSITO: CUENTA UNICA DEL TESORO/DJBR</t>
  </si>
  <si>
    <t>00099021001 DEPOSITO DE EFECTIVO, DEPOSITANTE: RODRIGO ERNESTO GALLEGOS ZURITA, CONCEPTO: DEVOLUCION DE VIATICOS, CUENTA DE DEPOSITO: CUENTA UNICA DEL TESORO/DJBR</t>
  </si>
  <si>
    <t>00514014302 DEPOSITO DE EFECTIVO, DEPOSITANTE: VICTOR LARREA ROMAN, CONCEPTO: DEVOLUCION, CUENTA DE DEPOSITO: CUENTA UNICA DEL TESORO</t>
  </si>
  <si>
    <t>00016011101 DEPOSITO DE EFECTIVO, DEPOSITANTE: UNIDAD EDUCATIVO BOLIVIA IV, CONCEPTO: SOLICITUD DE SALON AUDITORIO "AVELINO SIÑANI", CUENTA DE DEPOSITO: CUENTA UNICA DEL TESORO</t>
  </si>
  <si>
    <t>00099021001 DEP.DE CHEQ.AJENOS,RET.DE CAM.,CONCEPTO: REEMBOLSO DE SUBSIDIO DE INCAPACIDAD SECTOR PUBLICO PERIODO DICIEMBRE 2024,DEP.: CAJA NACIONAL DE SALUD, PROCEDENCIA: BANCO UNION S.A., CHEQUE: 83316,
FECHA DE EMISION:21/04/2025.
TRLP - 530/2025  P1794</t>
  </si>
  <si>
    <t>00099021001 DEP.DE CHEQ.AJENOS,RET.DE CAM.,CONCEPTO: REEMBOLSO DE SUBSIDIO DE INCAPACIDAD SECTOR PUBLICO PERIODO OCTUBRE 2024,DEP.: CAJA NACIONAL DE SALUD, PROCEDENCIA: BANCO UNION S.A., CHEQUE: 83314,
FECHA DE EMISION:21/04/2025.
TRLP - 530/2025  P1793</t>
  </si>
  <si>
    <t>00099021001 DEP.DE CHEQ.AJENOS,RET.DE CAM.,CONCEPTO: PAGO POR DESCUENTO MONTOS EXCEDENTARIOS POR DOBLE PERCEPCION DE RECURSOS PUBLICOS,DEP.: CAJA NACIONAL DE SALUD , PROCEDENCIA: BANCO UNION S.A., CHEQUE: 83275, FECHA DE EMISION:17/04/2025</t>
  </si>
  <si>
    <t>00660062001 DEP.DE CHEQ.AJENOS,RET.DE CAM.,CONCEPTO: DEVOLUCION DE VIATICOS GESTION 2025,DEP.: ORGANO JUDICIAL - DISTRITO CHUQUISACA , PROCEDENCIA: BANCO UNION S.A., CHEQUE: 408, FECHA DE EMISION:16/04/2025</t>
  </si>
  <si>
    <t>00030041101 DEP.DE CHEQ.AJENOS,RET.DE CAM.,CONCEPTO: DEVOLUCION PASAJE AEREO (TRAMO),DEP.: LUIS ALBERTO ROMERO FLORES , PROCEDENCIA: BANCO UNION S.A., CHEQUE: 50, FECHA DE EMISION:21/04/2025</t>
  </si>
  <si>
    <t>00099021001 DEPOSITO DE EFECTIVO, DEPOSITANTE: VILLACORTA MURILLO RAUL, CONCEPTO: PAGO POR EXCESO DE REFRIGERIO ABRIL/2024, CUENTA DE DEPOSITO: CUENTA UNICA DEL TESORO/DJBR</t>
  </si>
  <si>
    <t>00099021001 DEPOSITO DE EFECTIVO, DEPOSITANTE: VILLACORTA MURILLO RAUL, CONCEPTO: PAGO POR EXCESO DE REFRIGERIO JULIO/2024, CUENTA DE DEPOSITO: CUENTA UNICA DEL TESORO/DJBR</t>
  </si>
  <si>
    <t>00099021001 DEPOSITO DE EFECTIVO, DEPOSITANTE: MAMANI MAMANI ELVIS RUBEN, CONCEPTO: PAGO POR EXCESO DE REFRIGERIO JULIO/2024, CUENTA DE DEPOSITO: CUENTA UNICA DEL TESORO/DJBR</t>
  </si>
  <si>
    <t>00099021001 DEPOSITO DE EFECTIVO, DEPOSITANTE: ZARATE CARDONA ADRIAN ALFREDO, CONCEPTO: PAGO POR EXCESO DE REFRIGERIO JULIO/2024, CUENTA DE DEPOSITO: CUENTA UNICA DEL TESORO/DJBR</t>
  </si>
  <si>
    <t>COBRO COSTOS DE PAPELERIA POR REGULARIZACION DE TRANSFERENCIA DEL EXTERIOR POR ORDEN DE MGAS COMERCIALIZADORA GAS NATURAL LTDA (BR/RIO DE JANEIRO) REF.: CRED /ROC/3795956107FS///URI//FFC/EXB-MC 02/25 EXB-MCC-02/25 TRN/20250417-00318456 FECHA VALOR 17/04/2025 LIB. 00513012015 YPFB-HEROES DEL CHACO-BS</t>
  </si>
  <si>
    <t>COBRO COSTOS DE PAPELERIA POR REGULARIZACION DE TRANSFERENCIA DEL EXTERIOR POR ORDEN DE YPFB ENERGIA DO BRASIL LTDA (BR RIO DE JANEIRO) REF.: CRED /INV/EXB-EDB-02/25/INV/EXB-EDBC-02/25 TRN/20250418-00063490 FECHA VALOR 18/04/2025 LIB. 00513012015 YPFB-HEROES DEL CHACO-BS</t>
  </si>
  <si>
    <t>||TRANSFERENCIA DE FONDOS SEGÚN MENSAJES SWIFT N°5539 Y 5588 DE LA FECHA Y NOTA CITE: DGAC/DAF/FIN/NE-0008/25 (HRE-TGL-1866) DE FECHA 29/01/2025 DE LA DIRECCIÓN GENERAL DE AERONÁUTICA CIVIL. (SECTOR PÚBLICO). DÉBITO DE LA LIBRETA 00117012001 DGAC, REPOSICIÓN DE ÚTILES DE ESCRITORIO.</t>
  </si>
  <si>
    <t>||TRANSFERENCIA DE FONDOS S/G MENSAJES SWIFT NROS. 5589 Y 5540, NOTA CITE CAR/DGE-DNAF/N°0031/2025 DE F.29.01.2025. (HRE-TGL-1912) ENVIADA POR LA NAVEGACION AEREA Y AEROPUERTOS BOLIVIANOS (SECTOR PÚBLICO). DEBITO DE LA LIB. 00389012001 NAABOL- ADMINISTRACIÓN , REPOSICIÓN DE ÚTILES DE ESCRITORIO</t>
  </si>
  <si>
    <t>||TRANSFERENCIA DE FONDOS S/G MENSAJE SWIFT NRO. 5536, CORREO ELECTRONICO DE LA FECHA Y NOTA CITE DGAC/DAF/FIN/NE-0008/25 DE F.29.01.2025 (HRE-TGL-1866) DE LA DIRECCION GENERAL DE AERONAUTICA CIVIL (SECTOR PÚBLICO). DEBITO DE LA LIBRETA 00117012001 DGAC, REPOSICIÓN DE ÚTILES DE ESCRITORIO.</t>
  </si>
  <si>
    <t>||TRANSFERENCIA DE FONDOS S/G MENSAJE SWIFT NRO. 5619 EN ATENCIÓN A NOTA: DGAC/DAF/FIN/NE-0008/25 (HRE-TGL-2025-1866) ENVIADO POR LA DIRECCIÓN GENERAL DE AERONÁUTICA CIVIL (SECTOR PÚBLICO). DEBITO DE LA LIBRETA 00117012001 DGAC, REPOSICIÓN ÚTILES DE ESCRITORIO.</t>
  </si>
  <si>
    <t>COBRO COSTOS DE PAPELERIA SEGUN TRANSFERENCIA DEL EXTERIOR POR ORDEN DE FIDEICOMISO HERCO - CK (LIMA PERÚ) REF.: CRED URI/EMB 10-02 CIST CONTRATO 48 FECHA VALOR 22/04/2025 LIB. 00513062002 YPFB - EXPORTACIÓN DE GLP Y OTROS-BOLIVIANOS</t>
  </si>
  <si>
    <t>'COBRO DE'||ÚTILES DE ESCRITORIO POR EL COMPROBANTE NRO. 1125149 DE LA FECHA, S/G. NOTA GAFC-0356/DFC/URTE-97/2025 DE FECHA 26/2/2025 (HRE-TGL-2025-3945) ENVIADO POR YACIMIENTOS PETROLÍFEROS FISCALES BOLIVIANOS. DÉBITO DE LA LIBRETA 00513022001 YPFB-"OPERACIONES" COBRO DE ÚTILES DE ESCRITORIO.</t>
  </si>
  <si>
    <t>||TRANSFERENCIA DE FONDOS S/G MENSAJE SWIFT NROS. 5620 EN ATENCIÓN A NOTA CITE: CAR/DGE-DNAF N°0031/2025 DE FECHA 29/1/2025 (HRE-TGL-1912) ENVIADA POR NAVEGACIÓN AÉREA Y AEROPUERTOS BOLIVIANOS (SECTOR PÚBLICO). DEBITO DE LA LIBRETA 00389012001 NAABOL-ADMINISTRACIÓN CENTRAL, COBRO DE ÚTILES DE ESCRITORIO.</t>
  </si>
  <si>
    <t>||TRANSFERENCIA DE FONDOS S/G MENSAJE SWIFT NRO. 5538 EN ATENCIÓN A CORREO ELECTRÓNICO DE NAABOL Y NOTA CITE: CAR/DGE-DNAF N°0031/2025 DE FECHA 29/1/2025 (HRE-TGL-1912) ENVIADA POR NAVEGACIÓN AÉREA Y AEROPUERTOS BOLIVIANOS (SECTOR PÚBLICO). DEBITO DE LA LIBRETA 00389012001 NAABOL-ADMINISTRACIÓN CENTRAL, COBRO DE ÚTILES DE ESCRITORIO.</t>
  </si>
  <si>
    <t>||TRANSFERENCIA A LA CUENTA ÚNICA DEL TESORO POR REMUNERACIÓN MÁXIMA DEL SECTOR PÚBLICO DE PINO GUZMAN GUMERCINDO HECTOR, CORRESPONDIENTE AL MES DE MARZO/2025, SEGÚN HOJA DE RUTA INTERNA BCB-DCR-HRI-2025-9463 Y DOCUMENTOS ADJUNTOS. TRANSFERENCIA REM. MÁXIMA DE PINO GUZMAN GUMERCINDO HECTOR MARZO/2025 LIBRETA 00099021001</t>
  </si>
  <si>
    <t>||8VO. DESEMB. DE RECURSOS DEL CRED. EXT. FIREPRO OTORGADO AL TGN REPRESENTADO POR EL MEFP, SG NOTA: MEFP/VTCP/DGCP/UEPS/N°218/2025 (TRAM 7013), EN EL MARCO DE LA RD N°076/2023, CONT.SANO-DLBCI N°11/2023, LEY N°1670, MODIF. Y DOC. ADJ. ABONO EN LA LIB. 00099021001 TGN-RECURSOS ORDINARIOS (3987) SG. GLOSA DE REFERENCIA.</t>
  </si>
  <si>
    <t>COBRO DE||ÚTILES DE ESCRITORIO POR EL REG. DEL COMP. CONTABLE N° 1125200 POR EL 8VO DESEMBOLSO A FAVOR TGN REPRESENTADO POR EL MEFP PARA EL CRED.EXT FIREPRO SG. NOTA: MEFP/VTCP/DGCP/UEPS/N°218/2025. DE LA CTA. N° 3987, LIB 00099021001 TGN-RECURSOS ORDINARIOS</t>
  </si>
  <si>
    <t>||TRANSFERENCIA DE RECURSOS AL FIDEICOMISO PARA PROMOVER LA RECONSTRUCCIÓN ECONÓMICA Y PRODUCTIVA (FIREPRO) CONSTITUIDO EN EL MARCO DEL DS 4862 DEL 18 DE ENERO DE 2023 Y ADM. POR EL BANCO UNIÓN SG. NOTA: MEFP/VTCP/DGCP/UF/N°110/2025 (TRAM-558) DE LA FECHA. DEBITO DE LA LIB N°00099021001 RECURSOS ORDINARIOS</t>
  </si>
  <si>
    <t>COBRO DE||ÚTILES DE ESCRITORIO POR EL REG. DEL COMP. CONTABLE N°1125207 SG. NOTA MEFP SG. NOTA MEFP/VTCP/DGCP/UF/N°110/2025 (TRAM-558). DÉBITO DE LA LIBRETA 00099021001 RECURSOS ORDINARIOS</t>
  </si>
  <si>
    <t>TRANSFERENCIA AUTOMATICA SEGUN INSTRUCCION DEL MINISTERIO DE ECONOMIA Y FINANZAS PUBLICAS LIBRETA 00253014315 EMAGUA - FONDOS DE DISPOSICION KFW PACC II</t>
  </si>
  <si>
    <t>00099021001 DEPOSITO DE EFECTIVO, DEPOSITANTE: LUIS WILDER IBAÑEZ CHOQUE, CONCEPTO: DEVOLUCION DE VIATICOS, CUENTA DE DEPOSITO: CUENTA UNICA DEL TESORO/DJBR</t>
  </si>
  <si>
    <t>00598012001 DEPOSITO DE EFECTIVO, DEPOSITANTE: VERONICA PATRICIA NAVIA TEJADA, CONCEPTO: DEVOLUCION DE VIATICOS, CUENTA DE DEPOSITO: CUENTA UNICA DEL TESORO</t>
  </si>
  <si>
    <t>00099021001 DEPOSITO DE EFECTIVO, DEPOSITANTE: MILKA NINOSKA SIRPA COLQUE, CONCEPTO: DEVOLUCION DE VIATICOS, CUENTA DE DEPOSITO: CUENTA UNICA DEL TESORO/DJBR</t>
  </si>
  <si>
    <t>00046171101 DEPOSITO DE EFECTIVO, DEPOSITANTE: LANAGO, CONCEPTO: PAGO SANCION JURIDICA RESOLUCION ADMINISTRATIVA N°S-187 VENTA POR SERVICIOS 2DA CUOTA, CUENTA DE DEPOSITO: CUENTA UNICA DEL TESORO</t>
  </si>
  <si>
    <t>00598012001 DEPOSITO DE EFECTIVO, DEPOSITANTE: DOMINGA ESTELA MACHICADO MONTAÑO, CONCEPTO: DEVOLUCION DE VIATICO, CUENTA DE DEPOSITO: CUENTA UNICA DEL TESORO</t>
  </si>
  <si>
    <t>00291012002 DEPOSITO DE EFECTIVO, DEPOSITANTE: LUIS ALBERTO TAMASHIRO RODRIGUEZ, CONCEPTO: SERIEDAD DE PROPUESTA DEL PROY. CONSER. TRAMO LP. 02R CR. RURRENABAQUE - TUMUPASA, CUENTA DE DEPOSITO: CUENTA UNICA DEL TESORO</t>
  </si>
  <si>
    <t>00099021001 DEPOSITO DE EFECTIVO, DEPOSITANTE: FRANZ JAIME CHAVEZ SANDY, CONCEPTO: DEV VIATICOS VIAJE BRUSELAS ABRIL 2025, CUENTA DE DEPOSITO: CUENTA UNICA DEL TESORO/DJBR</t>
  </si>
  <si>
    <t>00020061101 DEPOSITO DE EFECTIVO, DEPOSITANTE: MIGUEL ANGEL CASTRO SALAZAR, CONCEPTO: SITUACIONES ADMINISTRATIVAS, CUENTA DE DEPOSITO: CUENTA UNICA DEL TESORO</t>
  </si>
  <si>
    <t>00047137004 DEPOSITO DE EFECTIVO, DEPOSITANTE: MDRYT-EMPODERAR PAR III, CONCEPTO: DEVOLUCION DE RECURSOS DE REFRIGERIO DEL N° DE PREVENTIVO 1049, CUENTA DE DEPOSITO: CUENTA UNICA DEL TESORO</t>
  </si>
  <si>
    <t>00099021001 DEP.DE CHEQ.AJENOS,RET.DE CAM.,CONCEPTO: DEVOLUCION PLANILLA SEGURO SOCIAL UNIVERSITARIO,DEP.: SEDES COCHABAMBA , PROCEDENCIA: BANCO UNION S.A., CHEQUE: 26631, FECHA DE EMISION:27/03/2025</t>
  </si>
  <si>
    <t>00099021001 DEP.DE CHEQ.AJENOS,RET.DE CAM.,CONCEPTO: DEVOLUCION INCAPACIDADES CAJA DE SALUD CORDES,DEP.: CAJA DE SALUD CORDES , PROCEDENCIA: BANCO UNION S.A., CHEQUE: 47122, FECHA DE EMISION:26/03/2025</t>
  </si>
  <si>
    <t>00099021001 DEP.DE CHEQ.AJENOS,RET.DE CAM.,CONCEPTO: DEVOLUCION SUELDO FEB 2025,DEP.: FERNANDO FRIGERIO MAJLUF , PROCEDENCIA: BANCO UNION S.A., CHEQUE: 216013, FECHA DE EMISION:23/04/2025/DJBR</t>
  </si>
  <si>
    <t>00099021001 DEP.DE CHEQ.AJENOS,RET.DE CAM.,CONCEPTO: DEVOLUCION DE RECURSOS PROCESOS COACTIVO FISCAL EDUBIGES CHOQUE ZELAYA,DEP.: CAMARA DE DIPUTADOS , PROCEDENCIA: BANCO UNION S.A., CHEQUE: 3100, FECHA DE EMISION:22/04/2025</t>
  </si>
  <si>
    <t>VENTA DE DIVISAS CON TRANSFERENCIA DE FONDOS A SOLICITUD DE YACIMIENTOS PETROLIFEROS FISCALES BOLIVIANOS SEGUN SOLICITUD 23224 REF: 2DO PAGO LA TE ANDES SA POR SERV DE LABORATORIO PARA TERMOCRONOLOGIA SEG CONTRATO ULG SCZ 101 2024 Y PODER N 404 2024 LIB. 00513022001 YPFB - "OPERACIONES"</t>
  </si>
  <si>
    <t>VENTA DE DIVISAS CON TRANSFERENCIA DE FONDOS A SOLICITUD DE MINISTERIO DE MEDIO AMBIENTE Y AGUA SEGUN SOLICITUD 23195 REF: SEGUNDO PAGO AL EXTERIOR POR DEVOLUCION DE RECURSOS DEL PROGRAMA RIO ROCHA PROSARC AL FINANCIADOR AGENCIA FRANCESA DE DESARROLLO AFD DE ACUERDO A SOLICITUD ADJUNTA EQUIVALENTES LIB. 00086057010 MMAyA-BS. APOYO PPTO.POLIT.PUB.GOBERNANZA SEC.DE AGUA-AFD POR DIFERENCIAL CAMBIARIO</t>
  </si>
  <si>
    <t>VENTA DE DIVISAS CON TRANSFERENCIA DE FONDOS A SOLICITUD DE MINISTERIO DE MEDIO AMBIENTE Y AGUA SEGUN SOLICITUD 23195 REF: SEGUNDO PAGO AL EXTERIOR POR DEVOLUCION DE RECURSOS DEL PROGRAMA RIO ROCHA PROSARC AL FINANCIADOR AGENCIA FRANCESA DE DESARROLLO AFD DE ACUERDO A SOLICITUD ADJUNTA EQUIVALENTES LIB. 00086057010 MMAyA-BS. APOYO PPTO.POLIT.PUB.GOBERNANZA SEC.DE AGUA-AFD</t>
  </si>
  <si>
    <t>NUMERO DE LIBRETA CUT: LIB NÂ° 00099021001 OPERACIÓN E75 TRANSFERENCIA DE LA CUENTA FISCAL BUN A LA CUT EN MN TRANSFERENCIA DE FONDOS A SOLICITUD DE: GOBIERNO AUTONOMO MUNICIPAL CARACOLLO, CITE: G.A.M.C. NÂ° 386/2025 CUENTA CUT 3987 LIBRETA NÂ° 00099021001 TGN RECURSOS ORDINARIOS, MOTIVO: A L</t>
  </si>
  <si>
    <t>REGULARIZACION DE TRANSFERENCIA DEL EXTERIOR SEGUN SWIFT NO.5027 DE FECHA 23/04/2025 ORDENANTE: CONSULADO GENERAL DE BOLIVIA (BUENOS AIRES ARGENTINA) REF.: 7845016104FS S004781 LIB. 00340012005 SEGIP - RECAUDACION EXTERIOR - CEDULAS DE IDENTIDAD</t>
  </si>
  <si>
    <t>COBRO COSTOS DE PAPELERIA POR REGULARIZACION DE TRANSFERENCIA DEL EXTERIOR POR ORDEN DE CONSULADO GENERAL DE BOLIVIA (BUENOS AIRES ARGENTINA) REF.: 7845016104FS S004781 LIB. 00340012003 RECAUDACION EXTRANJERIA - C.I. -L.C.</t>
  </si>
  <si>
    <t>||TRANSFERENCIA DE FONDOS S/G MENSAJE SWIFT NRO. 5659, CORREO ELECTRONICO DE LA FECHA Y NOTA CITE DGAC/DAF/FIN/NE-0008/25 DE F.29.01.2025 (HRE-TGL-1866) DE LA DIRECCION GENERAL DE AERONAUTICA CIVIL (SECTOR PÚBLICO). DEBITO DE LA LIBRETA 00117012001 DGAC, REPOSICIÓN DE ÚTILES DE ESCRITORIO.</t>
  </si>
  <si>
    <t>||TRANSFERENCIA DE FONDOS S/G MENSAJE SWIFT NRO. 5660 EN ATENCIÓN A CORREO ELECTRÓNICO DE NAABOL Y NOTA CITE: CAR/DGE-DNAF N°0031/2025 DE FECHA 29/1/2025 (HRE-TGL-1912) ENVIADA POR NAVEGACIÓN AÉREA Y AEROPUERTOS BOLIVIANOS (SECTOR PÚBLICO). DEBITO DE LA LIBRETA 00389012001 NAABOL-ADMINISTRACIÓN CENTRAL, COBRO DE ÚTILES DE ESCRITORIO.</t>
  </si>
  <si>
    <t>'COBRO DE UTILES DE ESCRITORIO POR´||BS60.- Y REEMB.GSTS.COMUNICACION BS300.- CARTA DE CREDITO STANDBY REF.:1702267653 (BCB:SB-R-2022-08) A/F ECEBOL,S/G NOTA SEDEM/GG/EB N°0375/2025,17/04/2025. LIB.00132032001 ECEBOL - GESTION OPERATIVA REF.:SBLC 1702267653</t>
  </si>
  <si>
    <t>'COBRO DE UTILES DE ESCRITORIO POR´||BS60.- Y REEMB.GSTS.COMUNICACION BS300.- CARTA DE CREDITO STANDBY REF.:1702468771 (BCB:SB-R-2024-04) A/F ECEBOL,S/G NOTA SEDEM/GG/EB N°0375/2025,17/04/2025. LIB.00132032001 ECEBOL - GESTION OPERATIVA REF.:SBLC 1702468771</t>
  </si>
  <si>
    <t>COBRO DE||ÚTILES DE ESCRITORIO POR EL REGISTRO DEL COMP. CONTABLE N°1125286 DE LA FECHA, SG. NOTA MEFP/VTCP/DGCP/UODP/ N° 197/2025 (TRAM-7118) DE FECHA 23/04/2025 ENVIADO POR EL MINISTERIO DE ECONOMÍA Y FINANZAS PÚBLICAS COSTO ÚTILES DE ESCRITORIO DE LA LIB. N°00099021001 "TGN-RECURSOS ORDINARIOS"</t>
  </si>
  <si>
    <t>00046191101 DEPOSITO DE EFECTIVO, DEPOSITANTE: OMAR JORGE COLQUECHUIMA, CONCEPTO: DEVOLUCION DE PASAJES EMITIDOS NO UTILIZADOS, CUENTA DE DEPOSITO: CUENTA UNICA DEL TESORO</t>
  </si>
  <si>
    <t>00099021001 DEPOSITO DE EFECTIVO, DEPOSITANTE: ROJAS LEDEZMA NEYSA, CONCEPTO: PAGO POR EXCESO DE REFRIGERIO JULIO 2024, CUENTA DE DEPOSITO: CUENTA UNICA DEL TESORO/DJBR</t>
  </si>
  <si>
    <t>00099021001 DEPOSITO DE EFECTIVO, DEPOSITANTE: ORTEGA RENDON GUSTAVO DARIO, CONCEPTO: PAGO POR EXCESO DE REFRIGERIO SEPTIEMBRE 2024, CUENTA DE DEPOSITO: CUENTA UNICA DEL TESORO/DJBR</t>
  </si>
  <si>
    <t>00099021001 DEPOSITO DE EFECTIVO, DEPOSITANTE: BARRANCOS CHAMOSO OSCAR IGNACIO, CONCEPTO: PAGO POR EXCESO DE REFRIGERIO ABRIL 2024, CUENTA DE DEPOSITO: CUENTA UNICA DEL TESORO/DJBR</t>
  </si>
  <si>
    <t>00099021001 DEPOSITO DE EFECTIVO, DEPOSITANTE: HUMEREZ MARCA SANTIAGO RAMIRO, CONCEPTO: PAGO POR EXCESO DE REFRIGERIO JUNIO 2024, CUENTA DE DEPOSITO: CUENTA UNICA DEL TESORO/DJBR</t>
  </si>
  <si>
    <t>00383012001 DEPOSITO DE EFECTIVO, DEPOSITANTE: PSICOEDUCATIVA, CONCEPTO: PAGO DE SERVICIOS MARZO 2025, CUENTA DE DEPOSITO: CUENTA UNICA DEL TESORO</t>
  </si>
  <si>
    <t>00099021001 DEPOSITO DE EFECTIVO, DEPOSITANTE: CLAUDIA JANETH LIMACHI NINA, CONCEPTO: DEVOLUCION DE BECA DE ESTUDIO CONTRATO DGESU-009/2017 DE EX BECARIA CLAUDIA JANETH LIMACHI NINA, CUENTA DE DEPOSITO: CUENTA UNICA DEL TESORO</t>
  </si>
  <si>
    <t>00099021001 DEPOSITO DE EFECTIVO, DEPOSITANTE: MAYRA INGRID ZALLES TRIGO, CONCEPTO: DEVOLUCION DE VIATICOS DE LA DIPUTADA MAYRA INGRID ZALLES TRIGO, CUENTA DE DEPOSITO: CUENTA UNICA DEL TESORO/DJBR</t>
  </si>
  <si>
    <t>00099021001 DEPOSITO DE EFECTIVO, DEPOSITANTE: SERVICIO PLURINACIONAL DE DEFENSA PUBLICA, CONCEPTO: REPOSICION DE ACTIVOS FIJOS IDENTIFICADOS COMO FALTANTES DEPARTAMENTAL CBBA, CUENTA DE DEPOSITO: CUENTA UNICA DEL TESORO</t>
  </si>
  <si>
    <t>00099021001 DEPOSITO DE EFECTIVO, DEPOSITANTE: FELIX MAYTA LARICO CI. 4948900 LP, CONCEPTO: DEVOLUCION DE VIATICOS, CUENTA DE DEPOSITO: CUENTA UNICA DEL TESORO/DJBR</t>
  </si>
  <si>
    <t>00053011103 DEPOSITO DE EFECTIVO, DEPOSITANTE: MARIO JAVIER BASPINEIRO VALVERDE, CONCEPTO: REPOSICIÓN DE CREDENCIAL, CUENTA DE DEPOSITO: CUENTA UNICA DEL TESORO</t>
  </si>
  <si>
    <t>00383012001 DEPOSITO DE EFECTIVO, DEPOSITANTE: FAMAC LTDA, CONCEPTO: PERIODO MARZO GESTION 2025, CUENTA DE DEPOSITO: CUENTA UNICA DEL TESORO</t>
  </si>
  <si>
    <t>00099021001 DEPOSITO DE EFECTIVO, DEPOSITANTE: CARLA RENE BALDIVIESO SORUCO, CONCEPTO: DEVOLUCION DE BECA DE ESTUDIO CONTRATO DGESU 018/2018 CARLA RENE BALDIVIESO SORUCO, CUENTA DE DEPOSITO: CUENTA UNICA DEL TESORO</t>
  </si>
  <si>
    <t>00099021001 DEP.DE CHEQ.AJENOS,RET.DE CAM.,CONCEPTO: DEVOLUCIÓN DE INCAPACIDAD TEMPORAL ATT,DEP.: CAJA DE SALUD CORDES , PROCEDENCIA: BANCO UNION S.A., CHEQUE: 47153, FECHA DE EMISION:26/03/2025</t>
  </si>
  <si>
    <t>00099021001 DEP.DE CHEQ.AJENOS,RET.DE CAM.,CONCEPTO: DEVOLUCIÓN BOA PASAJES AÉREOS ATT,DEP.: BOLIVIANA DE AVIACIÓN , PROCEDENCIA: BANCO UNION S.A., CHEQUE: 6461, FECHA DE EMISION:23/04/2025</t>
  </si>
  <si>
    <t>00132092001 DEP.DE CHEQ.AJENOS,RET.DE CAM.,CONCEPTO: DEVOLUCION DE FONDOS POR SALDOS NO UTILIZADOS DEV 3,DEP.: ALCIDES ARIAS LLUSCO , PROCEDENCIA: BANCO UNION S.A., CHEQUE: 4887, FECHA DE EMISION:22/04/2025</t>
  </si>
  <si>
    <t>00047137004 DEP.DE CHEQ.AJENOS,RET.DE CAM.,CONCEPTO: DEVOLUCION DE ALIANZA,DEP.: ALIANZAS RURALES PAR III , PROCEDENCIA: BANCO UNION S.A., CHEQUE: 401, FECHA DE EMISION:21/04/2025</t>
  </si>
  <si>
    <t>00423012001 DEP.DE CHEQ.AJENOS,RET.DE CAM.,CONCEPTO: CONVENIO INTERISTITUCIONAL,DEP.: UNIVALLE S.A. , PROCEDENCIA: BANCO NACIONAL DE BOLIVIA S.A., CHEQUE: 8377, FECHA DE EMISION:14/04/2025</t>
  </si>
  <si>
    <t>00423012001 DEP.DE CHEQ.AJENOS,RET.DE CAM.,CONCEPTO: CONVENIO INTERISTITUCIONAL,DEP.: UNIVALLE S.A. , PROCEDENCIA: BANCO NACIONAL DE BOLIVIA S.A., CHEQUE: 8376, FECHA DE EMISION:14/04/2025</t>
  </si>
  <si>
    <t>00389012001 DEP.DE CHEQ.AJENOS,RET.DE CAM.,CONCEPTO: GARANTIAS,DEP.: NAABOL , PROCEDENCIA: BANCO UNION S.A., CHEQUE: 949, FECHA DE EMISION:24/04/2025</t>
  </si>
  <si>
    <t>00670012002 DEP.DE CHEQ.AJENOS,RET.DE CAM.,CONCEPTO: DEVOLUCION SUBSIDIO FRONTERA MARZO 2025,DEP.: CLEDY CALDERON CRUZ , PROCEDENCIA: BANCO UNION S.A., CHEQUE: 1165, FECHA DE EMISION:21/04/2025</t>
  </si>
  <si>
    <t>00660012006 DEP.DE CHEQ.AJENOS,RET.DE CAM.,CONCEPTO: DEVOLUCION POR CREDENCIAL GESTION 2025,DEP.: ORGANO JUDICIAL-DISTRITO CHUQUISACA , PROCEDENCIA: BANCO UNION S.A., CHEQUE: 409, FECHA DE EMISION:16/04/2025</t>
  </si>
  <si>
    <t>PAGO A FND PRÉSTAMO NDF 367 VCTO. 24-04-2025 POR CUENTA DE TGN , NTI. 019842 VALOR 24-04-2025 CAPITAL EUR 49.226,27 INTERESES EUR 6.460,95 CTA. 3987 CUENTA UNICA DEL TESORO LIB. 00099021001 REF.: COMISIONES BANCARIAS</t>
  </si>
  <si>
    <t>TRANSFERENCIA DEL EXTERIOR SEGUN SWIFT NO.5692 Y NO.5690 DE FECHA 24/04/2025 ORDENANTE: PTC S.A.C. (LIMA PERÚ) REF.: CRED CANCELACIÓN CON ORDEN DE VENTA NIT 338612029 LIB. 00597012001 RECURSOS PROPIOS VENTAS YLB</t>
  </si>
  <si>
    <t>NUMERO DE LIBRETA CUT: LIB NÂ° 00373024105 OPERACIÓN E75 TRANSFERENCIA DE LA CUENTA FISCAL BUN A LA CUT EN MN TRANSFERENCIA DIARIA DE FONDOS ACUMULADOS SEGÃN INSTRUCCIÃN ELECTRÃNICA MEFP-VTCP-DGPOT-UPCFTGN-2421-2015, LOS FONDOS ACUMULADOS EN LA CUENTA DEBERÃN SER TRANSFERIDOS EN FORMA DIARIA</t>
  </si>
  <si>
    <t>COBRO COSTOS DE PAPELERIA SEGUN TRANSFERENCIA DEL EXTERIOR POR ORDEN DE COMPANHIA MATO-GROSSENSE DE GAS - MTGAS REF.: YPFB GAS NATURAL FECHA VALOR 23/04/2025 LIB. 00513012015 YPFB-HEROES DEL CHACO-BS</t>
  </si>
  <si>
    <t>COBRO COSTOS DE PAPELERIA SEGUN TRANSFERENCIA DEL EXTERIOR POR ORDEN DE FIDEICOMISO HERCO - CKM (LIMA PERÚ) REF.: CRED URI/EMB 10-02 CIST CONTRATO 48 FECHA VALOR 24/04/2025 LIB. 00513062002 YPFB - EXPORTACIÓN DE GLP Y OTROS-BOLIVIANOS</t>
  </si>
  <si>
    <t>COBRO COSTOS DE PAPELERIA SEGUN TRANSFERENCIA DEL EXTERIOR POR ORDEN DE PTC S.A.C. (LIMA PERÚ) REF.: CRED CANCELACIÓN CON ORDEN DE VENTA NIT 338612029 LIB. 00597032001 YLB-COMERCIALIZACION DE DIVERSAS SALES</t>
  </si>
  <si>
    <t>A:00862012001 GAM DE CHIMORE TRANSFERENCIA DE RECUPERACIONES SEGÚN NOTA INTERNA GEF-LCR-DYF-0332-NOT/25, POR CONCEPTO DE REMUNERACION DE ADMINISTRACION QUE CORRESPONDE AL FNDR DE ACUERDO A CONTRATO DE FIDEICOMISO “FINANCIAMIENTO DE APOYO A LA REACTIVACION DE LA INVERSION PUBLICA” (FARIP).</t>
  </si>
  <si>
    <t>A:00099021001 GAM DE CHIMORE, TRANSFERENCIA DE RECUPERACIONES SEGÚN NOTA INTERNA GEF-LCR-DYF-0332-NOT/25, POR CONCEPTO DE CAPITAL E INTERESES DE ACUERDO A CONTRATO DE FIDEICOMISO “FINANCIAMIENTO DE APOYO A LA REACTIVACION DE LA INVERSION PUBLICA” (FARIP) FIRMADO ENTRE EL MPD Y EL FNDR.</t>
  </si>
  <si>
    <t>A:00099021001 GAM DE BETANZOS, TRANSFERENCIA DE RECUPERACIONES SEGÚN NOTA INTERNA GEF-LCR-DYF-0332-NOT/25, POR CONCEPTO DE CAPITAL E INTERESES DE ACUERDO A CONTRATO DE FIDEICOMISO “FINANCIAMIENTO DE APOYO A LA REACTIVACION DE LA INVERSION PUBLICA” (FARIP) FIRMADO ENTRE EL MPD Y EL FNDR.</t>
  </si>
  <si>
    <t>A:00099021001 GAM DE SORACACHI, TRANSFERENCIA DE RECUPERACIONES SEGÚN NOTA INTERNA GEF-LCR-DYF-0332-NOT/25, POR CONCEPTO DE CAPITAL E INTERESES DE ACUERDO A CONTRATO DE FIDEICOMISO “FINANCIAMIENTO DE APOYO A LA REACTIVACION DE LA INVERSION PUBLICA” (FARIP) FIRMADO ENTRE EL MPD Y EL FNDR.</t>
  </si>
  <si>
    <t>A:00862012001 GAM DE BETANZOS TRANSFERENCIA DE RECUPERACIONES SEGÚN NOTA INTERNA GEF-LCR-DYF-0332-NOT/25, POR CONCEPTO DE REMUNERACION DE ADMINISTRACION QUE CORRESPONDE AL FNDR DE ACUERDO A CONTRATO DE FIDEICOMISO “FINANCIAMIENTO DE APOYO A LA REACTIVACION DE LA INVERSION PUBLICA” (FARIP).</t>
  </si>
  <si>
    <t>A:00862012001 GAM DE SORACACHI TRANSFERENCIA DE RECUPERACIONES SEGÚN NOTA INTERNA GEF-LCR-DYF-0332-NOT/25, POR CONCEPTO DE REMUNERACION DE ADMINISTRACION QUE CORRESPONDE AL FNDR DE ACUERDO A CONTRATO DE FIDEICOMISO “FINANCIAMIENTO DE APOYO A LA REACTIVACION DE LA INVERSION PUBLICA” (FARIP).</t>
  </si>
  <si>
    <t>A:00099021001 GAM DE SORACACHI, TRANSFERENCIA DE RECUPERACIONES SEGÚN NOTA INTERNA GEF-LCR-DYF-0332-NOT/25, POR CONCEPTO DE CAPITAL E INTERESES DE ACUERDO A CONTRATO DE FIDEICOMISO “FINANCIAMIENTO DE APOYO A LA REACTIVACION DE LA INVERSION PUBLICA” (FARIP) FIRMADO ENTRE EL MPD Y EL FNDR</t>
  </si>
  <si>
    <t>A:00099021001 GAM DE BERMEJO, TRANSFERENCIA DE RECUPERACIONES SEGÚN NOTA GEF-LCR-JSZ-0345-NOT/25 POR CONCEPTO DE PAGO DE CAPITAL E INTERES DE ACUERDO A CONTRATO DE FIDEICOMISO “PROGRAMA APOYO A LA EJECUCION DE LA INVERSION PUBLICA” (AEIP) FIRMADO ENTRE MINISTERIO DE PLANIFICACION Y EL FNDR.</t>
  </si>
  <si>
    <t>A:00862012001 GAM DE BERMEJO, TRANSFERENCIA DE RECUPERACIONES SEGÚN NOTA GEF-LCR-JSZ-0345-NOT/25 POR CONCEPTO DE REMUNERACIÓN POR ADMINISTRACION DE FIDEICOMISO QUE CORRESPONDEN AL FNDR DE ACUERDO A CONTRATO DE FIDEICOMISO “PROGRAMA APOYO A LA EJECUCION DE LA INVERSION PUBLICA” (AEIP).</t>
  </si>
  <si>
    <t>A:00862012001 GAM DE CHIMORE, TRANSFERENCIA DE RECUPERACIONES SEGÚN NOTA GEF-LCR-JSZ-0345-NOT/25 POR CONCEPTO DE REMUNERACIÓN POR ADMINISTRACION DE FIDEICOMISO QUE CORRESPONDEN AL FNDR DE ACUERDO A CONTRATO DE FIDEICOMISO “PROGRAMA APOYO A LA EJECUCION DE LA INVERSION PUBLICA” (AEIP).</t>
  </si>
  <si>
    <t>A:00099021001 GAM DE CHIMORE, TRANSFERENCIA DE RECUPERACIONES SEGÚN NOTA GEF-LCR-JSZ-0345-NOT/25 POR CONCEPTO DE PAGO DE CAPITAL E INTERES DE ACUERDO A CONTRATO DE FIDEICOMISO “PROGRAMA APOYO A LA EJECUCION DE LA INVERSION PUBLICA” (AEIP) FIRMADO ENTRE MINISTERIO DE PLANIFICACION Y EL FNDR.</t>
  </si>
  <si>
    <t>A:00099021001 GAM DE OMEREQUE, TRANSFERENCIA DE RECUPERACIONES SEGÚN NOTA INTERNA GEF-LCR-DYF-0332-NOT/25, POR CONCEPTO DE INTERESES DE ACUERDO A CONTRATO DE FIDEICOMISO “FINANCIAMIENTO DE APOYO A LA REACTIVACION DE LA INVERSION PUBLICA” (FARIP) FIRMADO ENTRE EL MPD Y EL FNDR.</t>
  </si>
  <si>
    <t>A:00862012001 GAM DE OMEREQUE TRANSFERENCIA DE RECUPERACIONES SEGÚN NOTA INTERNA GEF-LCR-DYF-0332-NOT/25, POR CONCEPTO DE REMUNERACION DE ADMINISTRACION QUE CORRESPONDE AL FNDR DE ACUERDO A CONTRATO DE FIDEICOMISO “FINANCIAMIENTO DE APOYO A LA REACTIVACION DE LA INVERSION PUBLICA” (FARIP).</t>
  </si>
  <si>
    <t>'COBRO DE'||UTILES DE ESCRITORIO POR EL COMPROBANTE NRO. 1125337 DE LA FECHA, S/G.NOTA GAFC-0356/DFC/URTE-097/2025 DE FECHA 26/2/2025 (HRE-TGL-3945) ENVIADO POR YACIMIENTOS PETROLIFEROS FISCALES BOLIVIANOS DÉBITO DE LA LIBRETA 00513022001 YPFB-"OPERACIONES" COBRO DE ÚTILES DE ESCRITORIO.</t>
  </si>
  <si>
    <t>||TRANSFERENCIA DE FONDOS S/G MENSAJE SWIFT NRO. 5731 EN ATENCIÓN A CORREO ELECTRÓNICO Y NOTA CITE: CAR/DGE-DNAF N°0031/2025 DE FECHA 29/1/2025 (HRE-TGL-1912) ENVIADA POR NAVEGACIÓN AÉREA Y AEROPUERTOS BOLIVIANOS (SECTOR PÚBLICO). DEBITO DE LA LIBRETA 00389012001 NAABOL-ADMINISTRACIÓN CENTRAL, COBRO DE ÚTILES DE ESCRITORIO.</t>
  </si>
  <si>
    <t>||TRANSFERENCIA DE FONDOS S/G MENSAJES SWIFT NROS. 5747 Y 5748, DE LA FECHA Y NOTA CITE DGAC/DAF/FIN/NE-0008/25 DE F.29.01.2025 (HRE-TGL-1866) DE LA DIRECCION GENERAL DE AERONAUTICA CIVIL (SECTOR PÚBLICO). DEBITO DE LA LIBRETA 00117012001 DGAC, REPOSICIÓN DE ÚTILES DE ESCRITORIO.</t>
  </si>
  <si>
    <t>||TRANSFERENCIA DE FONDOS S/G MENSAJE SWIFT NRO. 5749 - 5750 EN ATENCIÓN A NOTA CITE: CAR/DGE-DNAF N°0031/2025 DE FECHA 29/1/2025 (HRE-TGL-1912) ENVIADA POR NAVEGACIÓN AÉREA Y AEROPUERTOS BOLIVIANOS (SECTOR PÚBLICO). DEBITO DE LA LIBRETA 00389012001 NAABOL-ADMINISTRACIÓN CENTRAL, COBRO DE ÚTILES DE ESCRITORIO.</t>
  </si>
  <si>
    <t>COBRO DE OBLIGACIONES A LA NAVEGACIÓN AÉREA Y AEROPUERTOS BOLIVIANOS - NAABOL, PRÉSTAMO ICO 01020033.0 EQUIP. AEROPUERTO J. WILSTERMAN, VCTO. 24/04/2025, CUT 3987 LIBRETA Nº 00389012001 NAABOL - ADMINISTRACIÓN CENTRAL (CENTRO 96)</t>
  </si>
  <si>
    <t>||REGULARIZACIÓN DE RECURSOS PENDIENTES DE APLICACIÓN DEL COMP. CONTABLE N° 1121435 DE FECHA 05/03/2025, SG. NOTA MMAYA/DGAA N° 121/2025 DE FECHA 23/04/25 (ORIG. CURSA EN EL COMBTE. 1125329) ENVIADO POR EL MINISTERIO DE MEDIO AMBIENTE Y AGUA A LA LIB. 00086018060 MMAYA-BS-PLAN GESTIÓN ELIM.HCFC (HPMPII) EN BOLIVIA POR CTA DE UNITED NATIONS.</t>
  </si>
  <si>
    <t>COBRO DE||ÚTILES DE ESCRITORIO POR EL REGISTRO DEL COMP. CONTABLE N° 1125333 DE LA FECHA , SG. NOTA MMAYA/DGAA N° 121/2025 DE FECHA 23/04/25 (TRAM - 562) ENVIADO POR EL MINISTERIO DE MEDIO AMBIENTE Y AGUA COBRO ÚTILES DE ESCRITORIO DE LA LIB.00086018060 MMAYA-BS-PLAN GESTIÓN ELIM.HCFC (HPMPII) EN BOLIVIA</t>
  </si>
  <si>
    <t>||COBRO DE UTILES DE ESCRITORIO POR COBRO DE OBLIGACIONES A NAABOL, PRESTAMO ICO 01020033.0 EQUIP. AEROPUERTO J. WILSTERMAN, VCTO. 24/04/2025, CUT 3987 LIBRETA NO. 00389012001 NAABOL - ADMINISTRACION CENTRAL (CENTRO 96) SG. NOTA CITE: CAR/DGE-DNAF NO. 0082/2025 DE 8 DE ABRIL DE 2025 LIBRETA NRO.00389012001 NAABOL-ADMINISTRACION CENTRAL</t>
  </si>
  <si>
    <t>||TRANSFERENCIA DE FONDOS S/G MENSAJE SWIFT NRO. 5754, CORREO ELECTRONICO DE LA FECHA Y NOTA CITE DGAC/DAF/FIN/NE-0008/25 DE F.29.01.2025 (HRE-TGL-1866) DE LA DIRECCION GENERAL DE AERONAUTICA CIVIL (SECTOR PÚBLICO). DEBITO DE LA LIBRETA 00117012001 DGAC, REPOSICIÓN DE ÚTILES DE ESCRITORIO.</t>
  </si>
  <si>
    <t>||TRANSFERENCIA DE FONDOS S/G MENSAJE SWIFT NRO. 5755 EN ATENCIÓN A CORREO ELECTRÓNICO Y NOTA CITE: CAR/DGE-DNAF N°0031/2025 DE FECHA 29/1/2025 (HRE-TGL-1912) ENVIADA POR NAVEGACIÓN AÉREA Y AEROPUERTOS BOLIVIANOS (SECTOR PÚBLICO). DEBITO DE LA LIBRETA 00389012001 NAABOL-ADMINISTRACIÓN CENTRAL, COBRO DE ÚTILES DE ESCRITORIO.</t>
  </si>
  <si>
    <t>00070011102 DEPOSITO DE EFECTIVO, DEPOSITANTE: MELANNIE BELEN VELASCO YAÑEZ, CONCEPTO: DEVOLUCION DE VIATICOS, CUENTA DE DEPOSITO: CUENTA UNICA DEL TESORO</t>
  </si>
  <si>
    <t>00046021109 DEPOSITO DE EFECTIVO, DEPOSITANTE: EMPRESA UNIPERSONAL DARIO Z MAMANI, CONCEPTO: PAGO DE SERVICIOS, CUENTA DE DEPOSITO: CUENTA UNICA DEL TESORO</t>
  </si>
  <si>
    <t>00312012001 DEPOSITO DE EFECTIVO, DEPOSITANTE: LAURA CARDENAS CABALLERO, CONCEPTO: DEVOLUCION PREVENTIVO N°244, CUENTA DE DEPOSITO: CUENTA UNICA DEL TESORO</t>
  </si>
  <si>
    <t>00312012001 DEPOSITO DE EFECTIVO, DEPOSITANTE: BEIMAR ROCHA GALEAN, CONCEPTO: DEVOLUCION PREVENTIVO N°246, CUENTA DE DEPOSITO: CUENTA UNICA DEL TESORO</t>
  </si>
  <si>
    <t>00099021001 DEPOSITO DE EFECTIVO, DEPOSITANTE: BEIMAR ROCHA GALEAN, CONCEPTO: DEVOLUCION PREVENTIVO N°245, CUENTA DE DEPOSITO: CUENTA UNICA DEL TESORO/DJBR</t>
  </si>
  <si>
    <t>00099021001 DEPOSITO DE EFECTIVO, DEPOSITANTE: FREDDY FELIPE MAMANI, CONCEPTO: DEVOLUCION PREVENTIVO N°31, CUENTA DE DEPOSITO: CUENTA UNICA DEL TESORO/DJBR</t>
  </si>
  <si>
    <t>00312012001 DEPOSITO DE EFECTIVO, DEPOSITANTE: FREDDY FELIPE MAMANI, CONCEPTO: DEVOLUCION PREVENTIVO N°32, CUENTA DE DEPOSITO: CUENTA UNICA DEL TESORO</t>
  </si>
  <si>
    <t>00099021001 DEPOSITO DE EFECTIVO, DEPOSITANTE: TORRICO OLIVIA PAMELA, CONCEPTO: PAGO POR EXCESO DE REFRIGERIO SEP 2024, CUENTA DE DEPOSITO: CUENTA UNICA DEL TESORO</t>
  </si>
  <si>
    <t>00099021001 DEPOSITO DE EFECTIVO, DEPOSITANTE: CHAMBI QUISPE RAMIL, CONCEPTO: PAGO POR EXCESO DE REFRIGERIO MAYO 2024, CUENTA DE DEPOSITO: CUENTA UNICA DEL TESORO/DJBR</t>
  </si>
  <si>
    <t>00099021001 DEPOSITO DE EFECTIVO, DEPOSITANTE: DURAN DORADO LEILA, CONCEPTO: PAGO POR EXCESO DE REFRIGERIO AGOSTO 2024, CUENTA DE DEPOSITO: CUENTA UNICA DEL TESORO/DJBR</t>
  </si>
  <si>
    <t>00099021001 DEPOSITO DE EFECTIVO, DEPOSITANTE: DURAN DORADO LEILA, CONCEPTO: PAGO POR EXCESO DE REFRIGERIO SEP 2024, CUENTA DE DEPOSITO: CUENTA UNICA DEL TESORO/DJBR</t>
  </si>
  <si>
    <t>00099021001 DEPOSITO DE EFECTIVO, DEPOSITANTE: PEREDO CRESPO SARAHI ABIGAIL, CONCEPTO: PAGO POR EXCESO DE REFRIGERIO MAYO 2024, CUENTA DE DEPOSITO: CUENTA UNICA DEL TESORO/DJBR</t>
  </si>
  <si>
    <t>00099021001 DEPOSITO DE EFECTIVO, DEPOSITANTE: LOZA SOLANO GERMAN, CONCEPTO: PAGO POR EXCESO DE REFRIGERIO JULIO 2024, CUENTA DE DEPOSITO: CUENTA UNICA DEL TESORO/DJBR</t>
  </si>
  <si>
    <t>00099021001 DEPOSITO DE EFECTIVO, DEPOSITANTE: PEREDO CRESPO SARAHI ABIGAIL, CONCEPTO: PAGO POR EXCESO DE REFRIGERIO SEP 2024, CUENTA DE DEPOSITO: CUENTA UNICA DEL TESORO/DJBR</t>
  </si>
  <si>
    <t>00099021001 DEPOSITO DE EFECTIVO, DEPOSITANTE: VACA NUÑEZ NEREIDA, CONCEPTO: PAGO POR EXCESO DE REFRIGERIO SEP 2024, CUENTA DE DEPOSITO: CUENTA UNICA DEL TESORO/DJBR</t>
  </si>
  <si>
    <t>00099021001 DEPOSITO DE EFECTIVO, DEPOSITANTE: MAMANI GOMEZ CARLA PAMELA, CONCEPTO: PAGO POR EXCESO DE REFRIGERIO MAYO 2024, CUENTA DE DEPOSITO: CUENTA UNICA DEL TESORO/DJBR</t>
  </si>
  <si>
    <t>00342012001 DEPOSITO DE EFECTIVO, DEPOSITANTE: LUIS ALBERTO CABEZAS LLUSCO, CONCEPTO: AJUSTE REDONDEO, CUENTA DE DEPOSITO: CUENTA UNICA DEL TESORO</t>
  </si>
  <si>
    <t>00342012001 DEPOSITO DE EFECTIVO, DEPOSITANTE: AURELIO ADEMAR CHAPI CORI, CONCEPTO: AJUSTE REDONDEO, CUENTA DE DEPOSITO: CUENTA UNICA DEL TESORO</t>
  </si>
  <si>
    <t>00342012001 DEPOSITO DE EFECTIVO, DEPOSITANTE: ROLANDO GERONIMO OMAR SOTO, CONCEPTO: AJUSTE REDONDEO, CUENTA DE DEPOSITO: CUENTA UNICA DEL TESORO</t>
  </si>
  <si>
    <t>00053011103 DEPOSITO DE EFECTIVO, DEPOSITANTE: HUGO ROJAS MAMANI, CONCEPTO: REPOSICIÓN DE CREDENCIAL, CUENTA DE DEPOSITO: CUENTA UNICA DEL TESORO</t>
  </si>
  <si>
    <t>00016071101 DEPOSITO DE EFECTIVO, DEPOSITANTE: FREDDY HUANCA MAMANI, CONCEPTO: DEVOLUCION PARCIAL POR SERVICIO DE DOCENCIA GESTION 2024, CUENTA DE DEPOSITO: CUENTA UNICA DEL TESORO</t>
  </si>
  <si>
    <t>00099021001 DEPOSITO DE EFECTIVO, DEPOSITANTE: RUTH LIDIA CONDORI QUISPE, CONCEPTO: DEV. REVERSION PARCIAL PLANILLA N°21 PREV.141, CUENTA DE DEPOSITO: CUENTA UNICA DEL TESORO/DJBR</t>
  </si>
  <si>
    <t>00292032001 DEPOSITO DE EFECTIVO, DEPOSITANTE: OMAR CHRISTIAN MENDOZA MOLLINEDO, CONCEPTO: REPOSICION DE CREDENCIAL INSTITUCIONAL, CUENTA DE DEPOSITO: CUENTA UNICA DEL TESORO</t>
  </si>
  <si>
    <t>00099021001 DEPOSITO DE EFECTIVO, DEPOSITANTE: JANNETH GUTIERREZ MERCADO, CONCEPTO: DEV REVERSION PLANILLA N°9 PREV 83, CUENTA DE DEPOSITO: CUENTA UNICA DEL TESORO/DJBR</t>
  </si>
  <si>
    <t>00046171101 DEPOSITO DE EFECTIVO, DEPOSITANTE: IMPORTADORA COMERCIAL MEDITEC, CONCEPTO: SANCION JURIDICA, CUENTA DE DEPOSITO: CUENTA UNICA DEL TESORO</t>
  </si>
  <si>
    <t>00047081101 DEPOSITO DE EFECTIVO, DEPOSITANTE: LUCAS FLORES SANTOS, CONCEPTO: DEVOLUCION DE FONDOS, CUENTA DE DEPOSITO: CUENTA UNICA DEL TESORO</t>
  </si>
  <si>
    <t>00099021001 DEPOSITO DE EFECTIVO, DEPOSITANTE: PABLO VARGAS RIVERA, CONCEPTO: DEVOLUCION DE PASAJES Y VIATICOS PABLO VARGAS - SPV - 277 GESTION 2024, CUENTA DE DEPOSITO: CUENTA UNICA DEL TESORO</t>
  </si>
  <si>
    <t>00522012001 DEPOSITO DE EFECTIVO, DEPOSITANTE: ALBARO PACHECO SINOVCIC SHOW GAMES, CONCEPTO: ALQUILER PREDIOS SANTA CRUZ DEL MES DE NOVIEMBRE DEL 2024, CUENTA DE DEPOSITO: CUENTA UNICA DEL TESORO</t>
  </si>
  <si>
    <t>00046171101 DEPOSITO DE EFECTIVO, DEPOSITANTE: ROSSERTTI BOLIVIA SRL, CONCEPTO: SANCION JURIDICA, CUENTA DE DEPOSITO: CUENTA UNICA DEL TESORO</t>
  </si>
  <si>
    <t>00522012001 DEPOSITO DE EFECTIVO, DEPOSITANTE: ALBARO PACHECO SINOVCIC SHOW GAMES, CONCEPTO: ALQUILER PREDIOS SANTA CRUZ DE 3 DIAS DE DICIEMBRE 2024, CUENTA DE DEPOSITO: CUENTA UNICA DEL TESORO</t>
  </si>
  <si>
    <t>00522012001 DEPOSITO DE EFECTIVO, DEPOSITANTE: ELVIS CALLE FERNANDEZ, CONCEPTO: ALQUILER PREDIOS SANTA CRUZ DEL MES DE MARZO Y ABRIL DEL 2024, CUENTA DE DEPOSITO: CUENTA UNICA DEL TESORO</t>
  </si>
  <si>
    <t>00522012001 DEPOSITO DE EFECTIVO, DEPOSITANTE: ALBARO PACHECO SINOVCIC SHOW GAMES, CONCEPTO: ALQUILER PREDIOS SANTA CRUZ DE 27 DIAS DE DICIEMBRE 2024., CUENTA DE DEPOSITO: CUENTA UNICA DEL TESORO</t>
  </si>
  <si>
    <t>00522012001 DEPOSITO DE EFECTIVO, DEPOSITANTE: VITALIA ZAMBRANA VARGAS, CONCEPTO: ALQUILER PREDIOS CBBA DEL MES DE SEPTIEMBRE, OCTUBRE, NOVIEMBRE Y DICIEMBRE DEL 2020, CUENTA DE DEPOSITO: CUENTA UNICA DEL TESORO</t>
  </si>
  <si>
    <t>00522012001 DEPOSITO DE EFECTIVO, DEPOSITANTE: LIGIA LISBET ACEVEDO ZAMBRANA, CONCEPTO: ALQUILER PREDIOS CBBA DEL MES DE SEPTIEMBRE, OCTUBRE, NOVIEMBRE Y DICIEMBRE DEL 2020, CUENTA DE DEPOSITO: CUENTA UNICA DEL TESORO</t>
  </si>
  <si>
    <t>00522012001 DEPOSITO DE EFECTIVO, DEPOSITANTE: JUSTINA ZEGARRA DE CRUZ, CONCEPTO: ALQUILER PREDIOS LA PAZ DEL MES DE OCTUBRE A DICIEMRE 2024 Y ENERO A MARZO 2025, CUENTA DE DEPOSITO: CUENTA UNICA DEL TESORO</t>
  </si>
  <si>
    <t>00383012001 DEPOSITO DE EFECTIVO, DEPOSITANTE: AGENCIA BOLIVIANA DE CORREOS, CONCEPTO: REGIONAL LA PAZ 14-17/04/2025, CUENTA DE DEPOSITO: CUENTA UNICA DEL TESORO</t>
  </si>
  <si>
    <t>00099021001 DEPOSITO DE EFECTIVO, DEPOSITANTE: CONSECIONARIA PAULA CHURA, CONCEPTO: SERVICIO DE AGUA POTABLE (MINISTERIO DE PLANIFICACION DEL DESARROLLO), CUENTA DE DEPOSITO: CUENTA UNICA DEL TESORO</t>
  </si>
  <si>
    <t>00099021001 DEPOSITO DE EFECTIVO, DEPOSITANTE: CONSECIONARIA CHURA, CONCEPTO: SERVICIO DE ENERGIA ELECTRICA (MINISTERIO DE PLANIFICACION DEL DESARROLLO), CUENTA DE DEPOSITO: CUENTA UNICA DEL TESORO</t>
  </si>
  <si>
    <t>00212018002 DEP.DE CHEQ.AJENOS,RET.DE CAM.,CONCEPTO: DEVOLUCION DIAS NO PAGADOS CONSULTORES,DEP.: INRA - C. SALCEDO , PROCEDENCIA: BANCO UNION S.A., CHEQUE: 6315, FECHA DE EMISION:22/04/2025</t>
  </si>
  <si>
    <t>00212012001 DEP.DE CHEQ.AJENOS,RET.DE CAM.,CONCEPTO: DEVOLUCION CREDENCIALES,DEP.: INRA - C. SALCEDO , PROCEDENCIA: BANCO UNION S.A., CHEQUE: 6316, FECHA DE EMISION:20/04/2025</t>
  </si>
  <si>
    <t>00290012001 DEP.DE CHEQ.AJENOS,RET.DE CAM.,CONCEPTO: OTROS INGRESOS SEGUN TRAMITE N°11216980,DEP.: SERVICIO DE IMPUESTO NACIONALES , PROCEDENCIA: BANCO UNION S.A., CHEQUE: 8054, FECHA DE EMISION:22/04/2025</t>
  </si>
  <si>
    <t>00078034201 DEP.DE CHEQ.AJENOS,RET.DE CAM.,CONCEPTO: PAGO REALIZADO POR PROPIETARIOS DE VEHICULOS Y CONCILIACION DE TALLERES,DEP.: EEC GNV , PROCEDENCIA: BANCO UNION S.A., CHEQUE: 396, FECHA DE EMISION:23/04/2025</t>
  </si>
  <si>
    <t>00342012001 DEP.DE CHEQ.AJENOS,RET.DE CAM.,CONCEPTO: EJECUCION GARANTIA SANTA CRUZ,DEP.: DALCONPROYECT DISEÑO Y CONSTRUCCION , PROCEDENCIA: BANCO UNION S.A., CHEQUE: 862, FECHA DE EMISION:21/04/2025</t>
  </si>
  <si>
    <t>00015011108 DEP.DE CHEQ.AJENOS,RET.DE CAM.,CONCEPTO: DEPÓSITO A LA CUT,DEP.: MINISTERIO DE GOBIERNO , PROCEDENCIA: BANCO UNION S.A., CHEQUE: 52532, FECHA DE EMISION:21/04/2025</t>
  </si>
  <si>
    <t>00099021001 DEP.DE CHEQ.AJENOS,RET.DE CAM.,CONCEPTO: DEVOLUCION AL TGN POR PAGOS INDEBIDOS BONO FRONTERA GESTION 2020 DEL PERSONAL MILITAR,DEP.: MINISTERIO DE DEFENSA , PROCEDENCIA: BANCO UNION S.A., CHEQUE: 22249, FECHA DE EMISION:25/04/2025</t>
  </si>
  <si>
    <t>00342012001 DEP.DE CHEQ.AJENOS,RET.DE CAM.,CONCEPTO: REEMBOLSO POR INCAPACIDAD TEMPORAL,DEP.: CAJA DE SALUD CORDES , PROCEDENCIA: BANCO UNION S.A., CHEQUE: 47168, FECHA DE EMISION:26/03/2025</t>
  </si>
  <si>
    <t>00099021001 DEP.DE CHEQ.AJENOS,RET.DE CAM.,CONCEPTO: DEVOLUCION SUELDO FEBRERO 2025,DEP.: LUIS ANGEL ORTEGA MEDINA , PROCEDENCIA: BANCO UNION S.A., CHEQUE: 216014, FECHA DE EMISION:25/04/2025</t>
  </si>
  <si>
    <t>00591012001 DEP.DE CHEQ.AJENOS,RET.DE CAM.,CONCEPTO: SG HR MT/2025-03024,DEP.: E.E.T.C. MI TELEFERICO , PROCEDENCIA: BANCO UNION S.A., CHEQUE: 4187, FECHA DE EMISION:16/04/2025</t>
  </si>
  <si>
    <t>00591012001 DEP.DE CHEQ.AJENOS,RET.DE CAM.,CONCEPTO: SG HR MT/2025-02997,DEP.: E.E.T.C. MI TELEFERICO , PROCEDENCIA: BANCO UNION S.A., CHEQUE: 4188, FECHA DE EMISION:22/04/2025</t>
  </si>
  <si>
    <t>00591012001 DEP.DE CHEQ.AJENOS,RET.DE CAM.,CONCEPTO: SG HR MT/2025-2991,DEP.: E.E.T.C. MI TELEFERICO , PROCEDENCIA: BANCO UNION S.A., CHEQUE: 4189, FECHA DE EMISION:24/04/2025</t>
  </si>
  <si>
    <t>00099021001 DEP.DE CHEQ.AJENOS,RET.DE CAM.,CONCEPTO: DEPÓSITO,DEP.: EMMA DAIZI FLORES CARZIL , PROCEDENCIA: BANCO UNION S.A., CHEQUE: 216017, FECHA DE EMISION:25/04/2025</t>
  </si>
  <si>
    <t>00099021001 DEP.DE CHEQ.AJENOS,RET.DE CAM.,CONCEPTO: DEPÓSITO,DEP.: PETER MARUSIC FAREL , PROCEDENCIA: BANCO UNION S.A., CHEQUE: 216016, FECHA DE EMISION:25/04/2025</t>
  </si>
  <si>
    <t>00099021001 DEP.DE CHEQ.AJENOS,RET.DE CAM.,CONCEPTO: DEPÓSITO,DEP.: MARIO MAMIO HUACAMA , PROCEDENCIA: BANCO UNION S.A., CHEQUE: 216015, FECHA DE EMISION:25/04/2025</t>
  </si>
  <si>
    <t>A:00099021001 GAM DE SAPAHAQUI, TRANSFERENCIA DE RECUPERACIONES SEGÚN NOTA INTERNA GEF-LCR-DYF-0332-NOT/25, POR CONCEPTO DE CAPITAL E INTERESES DE ACUERDO A CONTRATO DE FIDEICOMISO “FINANCIAMIENTO DE APOYO A LA REACTIVACION DE LA INVERSION PUBLICA” (FARIP) FIRMADO ENTRE EL MPD Y EL FNDR.</t>
  </si>
  <si>
    <t>A:00099021001 GAM DE YACUIBA, TRANSFERENCIA DE RECUPERACIONES SEGÚN NOTA GEF-LCR-JSZ-0345-NOT/25 POR CONCEPTO DE PAGO DE CAPITAL E INTERES DE ACUERDO A CONTRATO DE FIDEICOMISO “PROGRAMA APOYO A LA EJECUCION DE LA INVERSION PUBLICA” (AEIP) FIRMADO ENTRE MINISTERIO DE PLANIFICACION Y EL FNDR.</t>
  </si>
  <si>
    <t>A:00862012001 GAM DE SAPAHAQUI TRANSFERENCIA DE RECUPERACIONES SEGÚN NOTA INTERNA GEF-LCR-DYF-0332-NOT/25, POR CONCEPTO DE REMUNERACION DE ADMINISTRACION QUE CORRESPONDE AL FNDR DE ACUERDO A CONTRATO DE FIDEICOMISO “FINANCIAMIENTO DE APOYO A LA REACTIVACION DE LA INVERSION PUBLICA” (FARIP).</t>
  </si>
  <si>
    <t>A:00862012001 GAM DE YACUIBA, TRANSFERENCIA DE RECUPERACIONES SEGÚN NOTA GEF-LCR-JSZ-0345-NOT/25 POR CONCEPTO DE REMUNERACIÓN POR ADMINISTRACION DE FIDEICOMISO QUE CORRESPONDEN AL FNDR DE ACUERDO A CONTRATO DE FIDEICOMISO “PROGRAMA APOYO A LA EJECUCION DE LA INVERSION PUBLICA” (AEIP).</t>
  </si>
  <si>
    <t>A:00099021001 PAGO DE LA DECIMA CUOTA (ULTIMA), EN EL MARCO DEL DECRETO SUPREMO NO.3671 Y PRIMERA ADENDA AL CONVENIO DE PAGO DEVOLUCION DE FIDEICOMISO DE LA EMPRESA METALURGICA KARACHIPAMPA</t>
  </si>
  <si>
    <t>NUMERO DE LIBRETA CUT: 00513014201 OPERACIÓN E18 TRANSFERENCIA DEL SISTEMA FINANCIERO POR CUENTA DE TERCEROS A LA CUT TRANSFERENCIA DE 1% DE LA INVERSION DEL PROYECTO INTERVENCION DEL POZO CHU-X2 Y PERFORACION DE LOS POZOS CHU-X3 Y CHU-4</t>
  </si>
  <si>
    <t>VENTA DE DIVISAS CON TRANSFERENCIA DE FONDOS A SOLICITUD DE YACIMIENTOS PETROLIFEROS FISCALES BOLIVIANOS SEGUN SOLICITUD 23155 REF: 1ER POST PAGO SUM HIDR LIQ 2025 OP UPCA 698 HR DCIM 9747 2025 PROC 217 EQUIVALENTES 10.240.144,01 USD LIB. 00513012004 LBP-YPFB-UNICOMERCIAL (4030005415/1-2188907) POR DIFERENCIAL CAMBIARIO</t>
  </si>
  <si>
    <t>COBRO COSTOS DE PAPELERIA SEGUN TRANSFERENCIA DEL EXTERIOR POR ORDEN DE FIDEICOMISO HERCO - CKM (LIMA PERÚ) REF.: CRED URI/EMB 10-01 CIST EMB 11-01 CIST FECHA VALOR 25/04/2025 LIB. 00513062002 YPFB - EXPORTACIÓN DE GLP Y OTROS-BOLIVIANOS</t>
  </si>
  <si>
    <t>COBRO COSTOS DE PAPELERIA SEGUN TRANSFERENCIA DEL EXTERIOR POR ORDEN DE OILY LUBRIFICANTES E QUIMICOS LTDA (BR/CAMPO GRANDE) REF.: CRED INV/038/2025 FECHA VALOR 24/04/2025. LIB. 00513062002 YPFB - EXPORTACIÓN DE GLP Y OTROS-BOLIVIANOS</t>
  </si>
  <si>
    <t>TRANSFERENCIA DE FONDOS AL EXTERIOR A SOLICITUD DE MINISTERIO DE LA PRESIDENCIA SEGUN SOLICITUD 23291 REF: PAGO DE DIVISAS A STANDARDAERO BUSINESS AVIATION POR EL SEGUNDO SERVICIO DE MANTENIMIENTO PROGRESIVO DE LA AERONAVE DEL MINISTERIO DE LA PRESIDENCIA FAB 002, SEGUN INVOICE 377228 003 CERTIF LIB. 00099021001 TGN-RECURSOS ORDINARIOS (3987)</t>
  </si>
  <si>
    <t>TRANSFERENCIA DE FONDOS AL EXTERIOR A SOLICITUD DE MINISTERIO DE LA PRESIDENCIA SEGUN SOLICITUD 23295 REF: PAGO DE DIVISAS A ROYAL FBO SERVICE SA POR LOS SERVICIOS DE REABASTECIMIENTO DE COMBUSTIBLE, CATERING Y SERVICIO DE HANDLING SEGUN INVOICES 0010010012070 Y 0010010012071 INFORME MPR DGAA UA 1 LIB. 00099021001 TGN-RECURSOS ORDINARIOS (3987)</t>
  </si>
  <si>
    <t>TRANSFERENCIA DE FONDOS AL EXTERIOR A SOLICITUD DE MINISTERIO DE LA PRESIDENCIA SEGUN SOLICITUD 23297 REF: PAGO DE DIVISAS A A AND S INTERNATIONAL SUPPLY INC POR ADQUISICION DE REPUESTOS Y OTROS ACCESORIOS PARA LAS AERONAVES DEL MINISTERIO DE LA PRESIDENCIA ROBINSON R-66, INVOICE 4198 24 INFORME M LIB. 00099021001 TGN-RECURSOS ORDINARIOS (3987)</t>
  </si>
  <si>
    <t>TRANSFERENCIA DE FONDOS AL EXTERIOR A SOLICITUD DE MINISTERIO DE LA PRESIDENCIA SEGUN SOLICITUD 23294 REF: PAGO DE DIVISAS A DASSAULT FALCON JET POR ADQUISICION DE LLANTAS PARA LA AERONAVE DEL MINISTERIO DE LA PRESIDENCIA CON MATRICULA FAB 002 SEGUN INVOICE 90421405, INFORME MPR DGAA UA 1716 INF 2 LIB. 00099021001 TGN-RECURSOS ORDINARIOS (3987)</t>
  </si>
  <si>
    <t>TRANSFERENCIA DE FONDOS AL EXTERIOR A SOLICITUD DE MINISTERIO DE LA PRESIDENCIA SEGUN SOLICITUD 23296 REF: PAGO DE DIVISAS A A AND S INTERNATIONAL SUPPLY INC POR ADQUISICION DE REPUESTOS PARA REALIZAR EL MANTENIMIENTO PREVENTIVO E INSPECCIONES PROGRAMADAS PARA LA AERONAVE DEL MINISTERIO DE LA PRES LIB. 00099021001 TGN-RECURSOS ORDINARIOS (3987)</t>
  </si>
  <si>
    <t>TRANSFERENCIA DE FONDOS AL EXTERIOR A SOLICITUD DE MINISTERIO DE LA PRESIDENCIA SEGUN SOLICITUD 23293 REF: PAGO DE DIVISAS A DASSAULT FALCON JET POR ADQUISICION DE DOS BOMBAS HIDRAULICAS Y DOS SELLOS PARA EL MANTENIMIENTO PARA LA AERONAVE DEL MINISTERIO DE LA PRESIDENCIA CON MATRICULA FAB 001 SEGU LIB. 00099021001 TGN-RECURSOS ORDINARIOS (3987)</t>
  </si>
  <si>
    <t>TRANSFERENCIA DE FONDOS AL EXTERIOR A SOLICITUD DE MINISTERIO DE LA PRESIDENCIA SEGUN SOLICITUD 23292 REF: PAGO DE DIVISAS A DASSAULT FALCON JET POR ADQUISICION DE LLANTAS PARA LA AERONAVE DEL MINISTERIO DE LA PRESIDENCIA CON MATRICULA FAB 002 SEGUN INVOICE 90460995, INFORME MPR DGAA UA 1520 INF 2 LIB. 00099021001 TGN-RECURSOS ORDINARIOS (3987)</t>
  </si>
  <si>
    <t>TRANSFERENCIA DE FONDOS AL EXTERIOR A SOLICITUD DE MINISTERIO DE LA PRESIDENCIA SEGUN SOLICITUD 22471 REF: PAGO DE DIVISAS A DASSAULT FALCON JET POR ADQUISICION DE LLANTAS PARA LA AERONAVE DEL MINISTERIO DE LA PRESIDENCIA CON MATRICULA FAB 002 SEGUN INVOICE 90487670, INFORME MPR DGAA UA 1518 INF 2 LIB. 00099021001 TGN-RECURSOS ORDINARIOS (3987)</t>
  </si>
  <si>
    <t>NUMERO DE LIBRETA CUT: LIB NÂ° 00099021001 OPERACIÓN E75 TRANSFERENCIA DE LA CUENTA FISCAL BUN A LA CUT EN MN TRANSFERENCIA DE FONDOS A SOLICITUD DE GOB. AUTONOMO MCPAL. DE PUNATA CITE: G.A.M.P. NÂ° 0503/2025 CUENTA CUT 3987 LIBRETA NÂ° 00099021001 TGN - RECURSOS ORDINARIOS.</t>
  </si>
  <si>
    <t>COBRO COSTOS DE PAPELERIA SEGUN TRANSFERENCIA DEL EXTERIOR POR ORDEN DE EDGE COMERCIALIZACAO S.A. (SAO PAULO BRASIL) REF.: CRED URI/INV/PPA-ED. GT 02/25 FECHA VALOR 24/04/2025 LIB. 00513012015 YPFB-HEROES DEL CHACO-BS</t>
  </si>
  <si>
    <t>||TRANSFERENCIA DE FONDOS S/G MENSAJE SWIFT NRO. 5772 EN ATENCIÓN A CORREO ELECTRÓNICO Y NOTA CITE: CAR/DGE-DNAF N°0031/2025 DE FECHA 29/1/2025 (HRE-TGL-1912) ENVIADA POR NAVEGACIÓN AÉREA Y AEROPUERTOS BOLIVIANOS (SECTOR PÚBLICO). DEBITO DE LA LIBRETA 00389012001 NAABOL-ADMINISTRACIÓN CENTRAL, COBRO DE ÚTILES DE ESCRITORIO.</t>
  </si>
  <si>
    <t>||TRANSFERENCIA DE FONDOS S/G MENSAJES SWIFT NROS.5782 Y 5781 DE LA FECHA Y NOTA CITE DGAC/DAF/FIN/NE-0008/25 DE F.29.01.2025 (HRE-TGL-1866) DE LA DIRECCION GENERAL DE AERONAUTICA CIVIL (SECTOR PÚBLICO). DEBITO DE LA LIBRETA 00117012001 DGAC, REPOSICIÓN DE ÚTILES DE ESCRITORIO.</t>
  </si>
  <si>
    <t>||TRANSFERENCIA DE FONDOS S/G MENSAJES SWIFT NROS. 5784 Y 5783, CORREO ELECTONICO DE LA FECHA Y NOTA CITE CAR/DGE-DNAF/N°0031/2025 DE F.29.01.2025. (HRE-TGL-1912) ENVIADA POR LA NAVEGACION AEREA Y AEROPUERTOS BOLIVIANOS (SECTOR PÚBLICO). DEBITO DE LA LIB. 00389012001 NAABOL- ADMINISTRACIÓN , REPOSICIÓN DE ÚTILES DE ESCRITORIO</t>
  </si>
  <si>
    <t>00548082001 DEPOSITO DE EFECTIVO, DEPOSITANTE: JUAN AUGUSTO CASTRO LOPEZ, CONCEPTO: DEVOLUCIÓN DE VIÁTICOS, CUENTA DE DEPOSITO: CUENTA UNICA DEL TESORO</t>
  </si>
  <si>
    <t>00046171101 DEPOSITO DE EFECTIVO, DEPOSITANTE: IMPORTADORA DUTRIEC BOLIVIA SRL, CONCEPTO: SANCION PECUNIARIA, CUENTA DE DEPOSITO: CUENTA UNICA DEL TESORO</t>
  </si>
  <si>
    <t>00099021001 DEPOSITO DE EFECTIVO, DEPOSITANTE: JONATHAN BOOZ VASQUEZ LOZA, CONCEPTO: PAGO EN DEMASIA POR CONCEPTO DE VIATICO A LA DIRECCION DISTRITAL PANDO, CUENTA DE DEPOSITO: CUENTA UNICA DEL TESORO/DJBR</t>
  </si>
  <si>
    <t>00016071101 DEPOSITO DE EFECTIVO, DEPOSITANTE: WILFREDO GONZALES PACO, CONCEPTO: DEVOLUCION PARCIAL DE PAGO POR SERVICIO DE DOCENCIA A WILFREDO GONZALES PACO 2024, CUENTA DE DEPOSITO: CUENTA UNICA DEL TESORO</t>
  </si>
  <si>
    <t>00373024103 DEPOSITO DE EFECTIVO, DEPOSITANTE: COMUNIDAD LIMOS Y 27 DE MAYO, CONCEPTO: PROYECTO DE DESARROLLO PRODUCTIVO BSAS IMPLEMENTACION DE GRANJAS PORCINAS COMUNITARIAS LOS LIMOS, CUENTA DE DEPOSITO: CUENTA UNICA DEL TESORO</t>
  </si>
  <si>
    <t>00099021001 DEPOSITO DE EFECTIVO, DEPOSITANTE: MARIA SOLEDAD CHINO MAMANI CI 6785524 LP, CONCEPTO: DEVOLUCION CONTRATO DGSU-016/2018 DE LA EX BECARIA MARIA SOLEDAD CHINO MAMANI, CUENTA DE DEPOSITO: CUENTA UNICA DEL TESORO</t>
  </si>
  <si>
    <t>00548132001 DEPOSITO DE EFECTIVO, DEPOSITANTE: OSMANY RAUL MACHICADO NARVAEZ, CONCEPTO: DEVOLUCION DEL 13% VIATICO, CUENTA DE DEPOSITO: CUENTA UNICA DEL TESORO</t>
  </si>
  <si>
    <t>00016011101 DEPOSITO DE EFECTIVO, DEPOSITANTE: LIBRERIA DEL MINISTERIO DE EDUCACION, CONCEPTO: VENTA DE MATERIAL BIBLIOGRAFICO Y/O MULTIMEDIA DE LA LIBRERIA DEL MINISTERIO DE EDUCACION, CUENTA DE DEPOSITO: CUENTA UNICA DEL TESORO</t>
  </si>
  <si>
    <t>00099021001 DEPOSITO DE EFECTIVO, DEPOSITANTE: RUBEN ROBERTO MAQUERA PLATA, CONCEPTO: REVERSION DE BOLETA HABER MENSUAL, CUENTA DE DEPOSITO: CUENTA UNICA DEL TESORO/DJBR</t>
  </si>
  <si>
    <t>00595012005 DEP.DE CHEQ.AJENOS,RET.DE CAM.,CONCEPTO: DEP. INTERESES MARZO/2025. AEVIVIENDA,DEP.: GESTORA PUBLICA DE LA SEGURIDAD SOCIAL , PROCEDENCIA: BANCO UNION S.A., CHEQUE: 2033, FECHA DE EMISION:25/04/2025</t>
  </si>
  <si>
    <t>00595012003 DEP.DE CHEQ.AJENOS,RET.DE CAM.,CONCEPTO: DEP. VIATICOS EN DEMASIA DIEGO ANIBAL BASCOPE TITO,DEP.: GESTORA PUBLICA DE LA SEGURIDAD SOCIAL , PROCEDENCIA: BANCO UNION S.A., CHEQUE: 2035, FECHA DE EMISION:25/04/2025</t>
  </si>
  <si>
    <t>00595012002 DEP.DE CHEQ.AJENOS,RET.DE CAM.,CONCEPTO: CUMPLIMIENTO DE AUDITORIA R.2 JAVIER VILLARROEL,DEP.: GESTORA PUBLICA DE LA SEGURIDAD SOCIAL , PROCEDENCIA: BANCO UNION S.A., CHEQUE: 2037, FECHA DE EMISION:25/04/2025</t>
  </si>
  <si>
    <t>00595012002 DEP.DE CHEQ.AJENOS,RET.DE CAM.,CONCEPTO: CUMPLIMIENTO DE AUDITORIA R.2 JAVIER VILLARROEL,DEP.: GESTORA PUBLICA DE LA SEGURIDAD SOCIAL , PROCEDENCIA: BANCO UNION S.A., CHEQUE: 2038, FECHA DE EMISION:25/04/2025</t>
  </si>
  <si>
    <t>00340012003 DEP.DE CHEQ.AJENOS,RET.DE CAM.,CONCEPTO: BAJA MATERIAL VALORADO ANULADO JUAN ROSAS FUENTE 20-230,DEP.: SEGIP , PROCEDENCIA: BANCO UNION S.A., CHEQUE: 16508, FECHA DE EMISION:16/04/2025</t>
  </si>
  <si>
    <t>00340012003 DEP.DE CHEQ.AJENOS,RET.DE CAM.,CONCEPTO: DEVOLUCION VIATICOS LUIS G. PARADA FUENTE 20-230,DEP.: SEGIP , PROCEDENCIA: BANCO UNION S.A., CHEQUE: 16510, FECHA DE EMISION:16/04/2025</t>
  </si>
  <si>
    <t>00340012003 DEP.DE CHEQ.AJENOS,RET.DE CAM.,CONCEPTO: DEVOLUCION POR OMISION DE MARCADO ABRIL, MAYO Y DIC/2024 FUENTE 20-230,DEP.: SEGIP , PROCEDENCIA: BANCO UNION S.A., CHEQUE: 16511, FECHA DE EMISION:16/04/2025</t>
  </si>
  <si>
    <t>00340012003 DEP.DE CHEQ.AJENOS,RET.DE CAM.,CONCEPTO: DEVOLUCION VIATICOS PRIMITIVO CHAMBI FUENTE 20-230,DEP.: SEGIP , PROCEDENCIA: BANCO UNION S.A., CHEQUE: 16512, FECHA DE EMISION:16/04/2025</t>
  </si>
  <si>
    <t>00340012003 DEP.DE CHEQ.AJENOS,RET.DE CAM.,CONCEPTO: EJECUCION DE GARANTIA CUMPLIMIENTO DE CONTRATO CREDINFORM FUENTE 20-230,DEP.: SEGIP , PROCEDENCIA: BANCO UNION S.A., CHEQUE: 16513, FECHA DE EMISION:16/04/2025</t>
  </si>
  <si>
    <t>00340012003 DEP.DE CHEQ.AJENOS,RET.DE CAM.,CONCEPTO: DEVOLUCION VIATICOS DANIEL ALANIS FUENTE 20-230,DEP.: SEGIP , PROCEDENCIA: BANCO UNION S.A., CHEQUE: 16515, FECHA DE EMISION:16/04/2025</t>
  </si>
  <si>
    <t>00099021001 DEP.DE CHEQ.AJENOS,RET.DE CAM.,CONCEPTO: REEMBOLSO DE SUBSIDIO DE INCAPACIDAD TEMPORAL SECTOR PUBLICO PERIODO NOVIEMBRE 2024,DEP.: CAJA NACIONAL DE SALUD, PROCEDENCIA: BANCO UNION S.A., CHEQUE: 83424, FECHA DE EMISION:28/04/2025
TRLP - 364/2025  P1977</t>
  </si>
  <si>
    <t>00660032001 DEP.DE CHEQ.AJENOS,RET.DE CAM.,CONCEPTO: DEVOLUCION DE VIATICOS GESTION 2025, CARLOS SPENCER ARANCIBIA,DEP.: ORGANO JUDICIAL - CONSEJO DE LA MAGISTRATURA , PROCEDENCIA: BANCO UNION S.A., CHEQUE: 319, FECHA DE EMISION:23/04/2025</t>
  </si>
  <si>
    <t>00514012004 DEP.DE CHEQ.AJENOS,RET.DE CAM.,CONCEPTO: TRANSFE. OBLIGACIONES DE LA EMPRESA,DEP.: ENDE , PROCEDENCIA: BANCO UNION S.A., CHEQUE: 29895, FECHA DE EMISION:25/04/2025</t>
  </si>
  <si>
    <t>00514012004 DEP.DE CHEQ.AJENOS,RET.DE CAM.,CONCEPTO: TRANSFE. OBLIGACIONES DE LA EMPRESA,DEP.: ENDE , PROCEDENCIA: BANCO UNION S.A., CHEQUE: 29896, FECHA DE EMISION:25/04/2025</t>
  </si>
  <si>
    <t>00383012001 DEP.DE CHEQ.AJENOS,RET.DE CAM.,CONCEPTO: REEMBOLSO AGENCIA BOLIVIANA DE CORREOS,DEP.: CAJA DE SALUD CORDES , PROCEDENCIA: BANCO UNION S.A., CHEQUE: 45822, FECHA DE EMISION:25/04/2025</t>
  </si>
  <si>
    <t>00383012001 DEP.DE CHEQ.AJENOS,RET.DE CAM.,CONCEPTO: REEMBOLSO AGENCIA BOLIVIANA DE CORREOS,DEP.: CAJA DE SALUD CORDES , PROCEDENCIA: BANCO UNION S.A., CHEQUE: 47523, FECHA DE EMISION:25/04/2025</t>
  </si>
  <si>
    <t>00342012001 DEP.DE CHEQ.AJENOS,RET.DE CAM.,CONCEPTO: REEMBOLSO AGENCIA ESTATAL DE VIVIENDA,DEP.: CAJA DE SALUD CORDES , PROCEDENCIA: BANCO UNION S.A., CHEQUE: 47522, FECHA DE EMISION:25/04/2025</t>
  </si>
  <si>
    <t>00287102001 DEP.DE CHEQ.AJENOS,RET.DE CAM.,CONCEPTO: REEMBOLSO A FONDO NACIONAL DE INVERSION PRODUCTIVA Y SOCIAL,DEP.: CAJA DE SALUD CORDES , PROCEDENCIA: BANCO UNION S.A., CHEQUE: 47524, FECHA DE EMISION:25/04/2025</t>
  </si>
  <si>
    <t>00099021001 DEP.DE CHEQ.AJENOS,RET.DE CAM.,CONCEPTO: DEPÓSITO,DEP.: MARIA NELA ORELLANA ARAOZ , PROCEDENCIA: BANCO UNION S.A., CHEQUE: 216021, FECHA DE EMISION:28/04/2025</t>
  </si>
  <si>
    <t>00099021001 DEP.DE CHEQ.AJENOS,RET.DE CAM.,CONCEPTO: DEPÓSITO,DEP.: CRISTOBAL PEREZ PAUCARA , PROCEDENCIA: BANCO UNION S.A., CHEQUE: 216018, FECHA DE EMISION:28/04/2025</t>
  </si>
  <si>
    <t>00099021001 DEP.DE CHEQ.AJENOS,RET.DE CAM.,CONCEPTO: DEPÓSITO,DEP.: GONZALO MAMANI VILLCA , PROCEDENCIA: BANCO UNION S.A., CHEQUE: 216020, FECHA DE EMISION:28/04/2025</t>
  </si>
  <si>
    <t>00660012002 DEP.DE CHEQ.AJENOS,RET.DE CAM.,CONCEPTO: RELIQUIDACION POR PAGO EN DEMASIA DIC 2024 DISTRITO SCZ,DEP.: ORGANO JUDICIAL-DAF NACIONAL , PROCEDENCIA: BANCO UNION S.A., CHEQUE: 1373, FECHA DE EMISION:25/04/2025</t>
  </si>
  <si>
    <t>00099021001 DEP.DE CHEQ.AJENOS,RET.DE CAM.,CONCEPTO: INCAPACIDADES,DEP.: CAJA NACIONAL DE SALUD , PROCEDENCIA: BANCO UNION S.A., CHEQUE: 27698, FECHA DE EMISION:22/04/2025</t>
  </si>
  <si>
    <t>A:00099021001 GAM DE VILLA MOJOCOYA, TRANSFERENCIA DE RECUPERACIONES SEGÚN NOTA GEF-LCR-JSZ-0345-NOT/25 POR CONCEPTO DE PAGO DE CAPITAL E INTERES DE ACUERDO A CONTRATO DE FIDEICOMISO “PROGRAMA APOYO A LA EJECUCION DE LA INVERSION PUBLICA” (AEIP) FIRMADO ENTRE MINISTERIO DE PLANIFICACION Y EL FNDR.</t>
  </si>
  <si>
    <t>A:00099021001 GAM DE CULPINA, TRANSFERENCIA DE RECUPERACIONES SEGÚN NOTA GEF-LCR-JSZ-0345-NOT/25 POR CONCEPTO DE PAGO DE CAPITAL E INTERES DE ACUERDO A CONTRATO DE FIDEICOMISO “PROGRAMA APOYO A LA EJECUCION DE LA INVERSION PUBLICA” (AEIP) FIRMADO ENTRE MINISTERIO DE PLANIFICACION Y EL FNDR.</t>
  </si>
  <si>
    <t>A:00862012001 GAM DE CULPINA, TRANSFERENCIA DE RECUPERACIONES SEGÚN NOTA GEF-LCR-JSZ-0345-NOT/25 POR CONCEPTO DE REMUNERACIÓN POR ADMINISTRACION DE FIDEICOMISO QUE CORRESPONDEN AL FNDR DE ACUERDO A CONTRATO DE FIDEICOMISO “PROGRAMA APOYO A LA EJECUCION DE LA INVERSION PUBLICA” (AEIP).</t>
  </si>
  <si>
    <t>A:00862012001 GAM DE COROICO TRANSFERENCIA DE RECUPERACIONES SEGÚN NOTA INTERNA GEF-LCR-DYF-0332-NOT/25, POR CONCEPTO DE REMUNERACION DE ADMINISTRACION QUE CORRESPONDE AL FNDR DE ACUERDO A CONTRATO DE FIDEICOMISO “FINANCIAMIENTO DE APOYO A LA REACTIVACION DE LA INVERSION PUBLICA” (FARIP).</t>
  </si>
  <si>
    <t>A:00862012001 GAM DE COMARAPA TRANSFERENCIA DE RECUPERACIONES SEGÚN NOTA INTERNA GEF-LCR-DYF-0332-NOT/25, POR CONCEPTO DE REMUNERACION DE ADMINISTRACION QUE CORRESPONDE AL FNDR DE ACUERDO A CONTRATO DE FIDEICOMISO “FINANCIAMIENTO DE APOYO A LA REACTIVACION DE LA INVERSION PUBLICA” (FARIP).</t>
  </si>
  <si>
    <t>A:00862012001 GAM DE COMANCHE TRANSFERENCIA DE RECUPERACIONES SEGÚN NOTA INTERNA GEF-LCR-DYF-0332-NOT/25, POR CONCEPTO DE REMUNERACION DE ADMINISTRACION QUE CORRESPONDE AL FNDR DE ACUERDO A CONTRATO DE FIDEICOMISO “FINANCIAMIENTO DE APOYO A LA REACTIVACION DE LA INVERSION PUBLICA” (FARIP).</t>
  </si>
  <si>
    <t>A:00862012001 GAM DE VILLA MOJOCOJA, TRANSFERENCIA DE RECUPERACIONES SEGÚN NOTA GEF-LCR-JSZ-0345-NOT/25 POR CONCEPTO DE REMUNERACIÓN POR ADMINISTRACION DE FIDEICOMISO QUE CORRESPONDEN AL FNDR DE ACUERDO A CONTRATO DE FIDEICOMISO “PROGRAMA APOYO A LA EJECUCION DE LA INVERSION PUBLICA” (AEIP).</t>
  </si>
  <si>
    <t>A:00099021001 GAM DE COMANCHE, TRANSFERENCIA DE RECUPERACIONES SEGÚN NOTA INTERNA GEF-LCR-DYF-0332-NOT/25, POR CONCEPTO DE CAPITAL E INTERESES DE ACUERDO A CONTRATO DE FIDEICOMISO “FINANCIAMIENTO DE APOYO A LA REACTIVACION DE LA INVERSION PUBLICA” (FARIP) FIRMADO ENTRE EL MPD Y EL FNDR.</t>
  </si>
  <si>
    <t>A:00099021001 GAM DE COROICO, TRANSFERENCIA DE RECUPERACIONES SEGÚN NOTA INTERNA GEF-LCR-DYF-0332-NOT/25, POR CONCEPTO DE CAPITAL E INTERESES DE ACUERDO A CONTRATO DE FIDEICOMISO “FINANCIAMIENTO DE APOYO A LA REACTIVACION DE LA INVERSION PUBLICA” (FARIP) FIRMADO ENTRE EL MPD Y EL FNDR.</t>
  </si>
  <si>
    <t>A:00099021001 GAM DE COMARAPA, TRANSFERENCIA DE RECUPERACIONES SEGÚN NOTA INTERNA GEF-LCR-DYF-0332-NOT/25, POR CONCEPTO DE CAPITAL E INTERESES DE ACUERDO A CONTRATO DE FIDEICOMISO “FINANCIAMIENTO DE APOYO A LA REACTIVACION DE LA INVERSION PUBLICA” (FARIP) FIRMADO ENTRE EL MPD Y EL FNDR.</t>
  </si>
  <si>
    <t>A:00099021001 GAM DE CORQUE, TRANSFERENCIA DE RECUPERACIONES SEGÚN NOTA INTERNA GEF-LCR-DYF-0332-NOT/25, POR CONCEPTO DE CAPITAL E INTERESES DE ACUERDO A CONTRATO DE FIDEICOMISO “FINANCIAMIENTO DE APOYO A LA REACTIVACION DE LA INVERSION PUBLICA” (FARIP) FIRMADO ENTRE EL MPD Y EL FNDR.</t>
  </si>
  <si>
    <t>A:00862012001 GAM DE CORQUE TRANSFERENCIA DE RECUPERACIONES SEGÚN NOTA INTERNA GEF-LCR-DYF-0332-NOT/25, POR CONCEPTO DE REMUNERACION DE ADMINISTRACION QUE CORRESPONDE AL FNDR DE ACUERDO A CONTRATO DE FIDEICOMISO “FINANCIAMIENTO DE APOYO A LA REACTIVACION DE LA INVERSION PUBLICA” (FARIP).</t>
  </si>
  <si>
    <t>A:00862012001 GAM DE HUARINA TRANSFERENCIA DE RECUPERACIONES SEGÚN NOTA INTERNA GEF-LCR-DYF-0332-NOT/25, POR CONCEPTO DE REMUNERACION DE ADMINISTRACION QUE CORRESPONDE AL FNDR DE ACUERDO A CONTRATO DE FIDEICOMISO “FINANCIAMIENTO DE APOYO A LA REACTIVACION DE LA INVERSION PUBLICA” (FARIP).</t>
  </si>
  <si>
    <t>A:00099021001 GAM DE LAS CARRERAS, TRANSFERENCIA DE RECUPERACIONES SEGÚN NOTA INTERNA GEF-LCR-DYF-0332-NOT/25, POR CONCEPTO DE CAPITAL E INTERESES DE ACUERDO A CONTRATO DE FIDEICOMISO “FINANCIAMIENTO DE APOYO A LA REACTIVACION DE LA INVERSION PUBLICA” (FARIP) FIRMADO ENTRE EL MPD Y EL FNDR.</t>
  </si>
  <si>
    <t>A:00099021001 GAM DE HUARINA, TRANSFERENCIA DE RECUPERACIONES SEGÚN NOTA INTERNA GEF-LCR-DYF-0332-NOT/25, POR CONCEPTO DE CAPITAL E INTERESES DE ACUERDO A CONTRATO DE FIDEICOMISO “FINANCIAMIENTO DE APOYO A LA REACTIVACION DE LA INVERSION PUBLICA” (FARIP) FIRMADO ENTRE EL MPD Y EL FNDR.</t>
  </si>
  <si>
    <t>A:00862012001 GAM DE LAS CARRERAS TRANSFERENCIA DE RECUPERACIONES SEGÚN NOTA INTERNA GEF-LCR-DYF-0332-NOT/25, POR CONCEPTO DE REMUNERACION DE ADMINISTRACION QUE CORRESPONDE AL FNDR DE ACUERDO A CONTRATO DE FIDEICOMISO “FINANCIAMIENTO DE APOYO A LA REACTIVACION DE LA INVERSION PUBLICA” (FARIP).</t>
  </si>
  <si>
    <t>A:00862012001 GAM DE MONTEAGUDO TRANSFERENCIA DE RECUPERACIONES SEGÚN NOTA INTERNA GEF-LCR-DYF-0332-NOT/25, POR CONCEPTO DE REMUNERACION DE ADMINISTRACION QUE CORRESPONDE AL FNDR DE ACUERDO A CONTRATO DE FIDEICOMISO “FINANCIAMIENTO DE APOYO A LA REACTIVACION DE LA INVERSION PUBLICA” (FARIP).</t>
  </si>
  <si>
    <t>A:00099021001 GAM DE MONTEAGUDO, TRANSFERENCIA DE RECUPERACIONES SEGÚN NOTA INTERNA GEF-LCR-DYF-0332-NOT/25, POR CONCEPTO DE CAPITAL E INTERESES DE ACUERDO A CONTRATO DE FIDEICOMISO “FINANCIAMIENTO DE APOYO A LA REACTIVACION DE LA INVERSION PUBLICA” (FARIP) FIRMADO ENTRE EL MPD Y EL FNDR.</t>
  </si>
  <si>
    <t>A:00099021001 GAM DE PORTACHUELO, TRANSFERENCIA DE RECUPERACIONES SEGÚN NOTA INTERNA GEF-LCR-DYF-0332-NOT/25, POR CONCEPTO DE CAPITAL E INTERESES DE ACUERDO A CONTRATO DE FIDEICOMISO “FINANCIAMIENTO DE APOYO A LA REACTIVACION DE LA INVERSION PUBLICA” (FARIP) FIRMADO ENTRE EL MPD Y EL FNDR.</t>
  </si>
  <si>
    <t>A:00862012001 GAM DE LURIBAY TRANSFERENCIA DE RECUPERACIONES SEGÚN NOTA INTERNA GEF-LCR-DYF-0332-NOT/25, POR CONCEPTO DE REMUNERACION DE ADMINISTRACION QUE CORRESPONDE AL FNDR DE ACUERDO A CONTRATO DE FIDEICOMISO “FINANCIAMIENTO DE APOYO A LA REACTIVACION DE LA INVERSION PUBLICA” (FARIP).</t>
  </si>
  <si>
    <t>A:00099021001 GAM DE LURIBAY, TRANSFERENCIA DE RECUPERACIONES SEGÚN NOTA INTERNA GEF-LCR-DYF-0332-NOT/25, POR CONCEPTO DE CAPITAL E INTERESES DE ACUERDO A CONTRATO DE FIDEICOMISO “FINANCIAMIENTO DE APOYO A LA REACTIVACION DE LA INVERSION PUBLICA” (FARIP) FIRMADO ENTRE EL MPD Y EL FNDR.</t>
  </si>
  <si>
    <t>A:00862012001 GAM DE CHIMORE TRANSFERENCIA DE RECUPERACIONES SEGÚN NOTA INTERNA GEF-LCR-DYF-0398-NOT/25, POR CONCEPTO DE REMUNERACION DE ADMINISTRACION QUE CORRESPONDE AL FNDR DE ACUERDO A CONTRATO DE FIDEICOMISO “FINANCIAMIENTO DE APOYO A LA REACTIVACION DE LA INVERSION PUBLICA” (FARIP). (reliquidación)</t>
  </si>
  <si>
    <t>A:00099021001 GAM DE CHIMORE, TRANSFERENCIA DE RECUPERACIONES SEGÚN NOTA INTERNA GEF-LCR-DYF-0398-NOT/25, POR CONCEPTO DE INTERESES DE ACUERDO A CONTRATO DE FIDEICOMISO “FINANCIAMIENTO DE APOYO A LA REACTIVACION DE LA INVERSION PUBLICA” (FARIP) FIRMADO ENTRE EL MPD Y EL FNDR.(reliquidación)</t>
  </si>
  <si>
    <t>A:00099021001 GAM DE CARANAVI, TRANSFERENCIA DE RECUPERACIONES SEGÚN NOTA INTERNA GEF-LCR-DYF-0398-NOT/25, POR CONCEPTO DE INTERESES DE ACUERDO A CONTRATO DE FIDEICOMISO “FINANCIAMIENTO DE APOYO A LA REACTIVACION DE LA INVERSION PUBLICA” (FARIP) FIRMADO ENTRE EL MPD Y EL FNDR. (normal y reliquidación)</t>
  </si>
  <si>
    <t>A:00862012001 GAM DE CARANAVI TRANSFERENCIA DE RECUPERACIONES SEGÚN NOTA INTERNA GEF-LCR-DYF-0398-NOT/25, POR CONCEPTO DE REMUNERACION DE ADMINISTRACION QUE CORRESPONDE AL FNDR DE ACUERDO A CONTRATO DE FIDEICOMISO “FINANCIAMIENTO DE APOYO A LA REACTIVACION DE LA INVERSION PUBLICA” (FARIP). (normal y reliquidación)</t>
  </si>
  <si>
    <t>A:00862012001 GAM DE INQUISIVI TRANSFERENCIA DE RECUPERACIONES SEGÚN NOTA INTERNA GEF-LCR-DYF-0398-NOT/25, POR CONCEPTO DE REMUNERACION DE ADMINISTRACION QUE CORRESPONDE AL FNDR DE ACUERDO A CONTRATO DE FIDEICOMISO “FINANCIAMIENTO DE APOYO A LA REACTIVACION DE LA INVERSION PUBLICA” (FARIP). (normal y reliquidación)</t>
  </si>
  <si>
    <t>A:00099021001 GAM DE YAMPARAEZ, TRANSFERENCIA DE RECUPERACIONES SEGÚN NOTA INTERNA GEF-LCR-DYF-0332-NOT/25, POR CONCEPTO DE INTERESES DE ACUERDO A CONTRATO DE FIDEICOMISO “FINANCIAMIENTO DE APOYO A LA REACTIVACION DE LA INVERSION PUBLICA” (FARIP) FIRMADO ENTRE EL MPD Y EL FNDR.</t>
  </si>
  <si>
    <t>A:00862012001 GAM DE SOPACHUY TRANSFERENCIA DE RECUPERACIONES SEGÚN NOTA INTERNA GEF-LCR-DYF-0398-NOT/25, POR CONCEPTO DE REMUNERACION DE ADMINISTRACION QUE CORRESPONDE AL FNDR DE ACUERDO A CONTRATO DE FIDEICOMISO “FINANCIAMIENTO DE APOYO A LA REACTIVACION DE LA INVERSION PUBLICA” (FARIP). (normal y reliquidación)</t>
  </si>
  <si>
    <t>A:00099021001 GAM DE SOPACHUY, TRANSFERENCIA DE RECUPERACIONES SEGÚN NOTA INTERNA GEF-LCR-DYF-0398-NOT/25, POR CONCEPTO DE CAPITAL E INTERESES DE ACUERDO A CONTRATO DE FIDEICOMISO “FINANCIAMIENTO DE APOYO A LA REACTIVACION DE LA INVERSION PUBLICA” (FARIP) FIRMADO ENTRE EL MPD Y EL FNDR.( normal y reliquidación)</t>
  </si>
  <si>
    <t>A:00862012001 GAM DE YAMPARAEZ TRANSFERENCIA DE RECUPERACIONES SEGÚN NOTA INTERNA GEF-LCR-DYF-0332-NOT/25, POR CONCEPTO DE REMUNERACION DE ADMINISTRACION QUE CORRESPONDE AL FNDR DE ACUERDO A CONTRATO DE FIDEICOMISO “FINANCIAMIENTO DE APOYO A LA REACTIVACION DE LA INVERSION PUBLICA” (FARIP).</t>
  </si>
  <si>
    <t>A:00862012001 GAD DE COCHABAMBA TRANSFERENCIA DE RECUPERACIONES SEGÚN NOTA INTERNA GEF-LCR-DYF-0332-NOT/25, POR CONCEPTO DE REMUNERACION DE ADMINISTRACION QUE CORRESPONDE AL FNDR DE ACUERDO A CONTRATO DE FIDEICOMISO “FINANCIAMIENTO DE APOYO A LA REACTIVACION DE LA INVERSION PUBLICA” (FARIP).</t>
  </si>
  <si>
    <t>A:00099021001 GAD DE COCHABAMBA, TRANSFERENCIA DE RECUPERACIONES SEGÚN NOTA INTERNA GEF-LCR-DYF-0332-NOT/25, POR CONCEPTO DE CAPITAL E INTERESES DE ACUERDO A CONTRATO DE FIDEICOMISO “FINANCIAMIENTO DE APOYO A LA REACTIVACION DE LA INVERSION PUBLICA” (FARIP) FIRMADO ENTRE EL MPD Y EL FNDR.</t>
  </si>
  <si>
    <t>A:00099021001 GAD DE COCHABAMBA, TRANSFERENCIA DE RECUPERACIONES SEGÚN NOTA INTERNA GEF-LCR-DYF-0332-NOT/25, POR CONCEPTO DE INTERESES DE ACUERDO A CONTRATO DE FIDEICOMISO “FINANCIAMIENTO DE APOYO A LA REACTIVACION DE LA INVERSION PUBLICA” (FARIP) FIRMADO ENTRE EL MPD Y EL FNDR.</t>
  </si>
  <si>
    <t>A:00862012001 GAM DE SAN BENITO, TRANSFERENCIA DE RECUPERACIONES SEGÚN NOTA GEF-LCR-JSZ-0345-NOT/25 POR CONCEPTO DE REMUNERACIÓN POR ADMINISTRACION DE FIDEICOMISO QUE CORRESPONDEN AL FNDR DE ACUERDO A CONTRATO DE FIDEICOMISO “PROGRAMA APOYO A LA EJECUCION DE LA INVERSION PUBLICA” (AEIP).</t>
  </si>
  <si>
    <t>A:00099021001 GAM DE SAN BENITO, TRANSFERENCIA DE RECUPERACIONES SEGÚN NOTA GEF-LCR-JSZ-0345-NOT/25 POR CONCEPTO DE PAGO DE CAPITAL E INTERES DE ACUERDO A CONTRATO DE FIDEICOMISO “PROGRAMA APOYO A LA EJECUCION DE LA INVERSION PUBLICA” (AEIP) FIRMADO ENTRE MINISTERIO DE PLANIFICACION Y EL FNDR.</t>
  </si>
  <si>
    <t>A:00099021001 GAM DE MONTEAGUDO, TRANSFERENCIA DE RECUPERACIONES SEGÚN NOTA GEF-LCR-JSZ-0345-NOT/25 POR CONCEPTO DE PAGO DE CAPITAL E INTERES DE ACUERDO A CONTRATO DE FIDEICOMISO “PROGRAMA APOYO A LA EJECUCION DE LA INVERSION PUBLICA” (AEIP) FIRMADO ENTRE MINISTERIO DE PLANIFICACION Y EL FNDR.</t>
  </si>
  <si>
    <t>A:00862012001 GAM DE SANTA CRUZ DE LA SIERRA, TRANSFERENCIA DE RECUPERACIONES SEGÚN NOTA GEF-LCR-JSZ-0345-NOT/25 POR CONCEPTO DE REMUNERACIÓN POR ADMINISTRACION DE FIDEICOMISO QUE CORRESPONDEN AL FNDR DE ACUERDO A CONTRATO DE FIDEICOMISO “PROGRAMA APOYO A LA EJECUCION DE LA INVERSION PUBLICA” (AEIP).</t>
  </si>
  <si>
    <t>A:00099021001 GAM DE SANTA CRUZ DE LA SIERRA, TRANSFERENCIA DE RECUPERACIONES SEGÚN NOTA GEF-LCR-JSZ-0345-NOT/25 POR CONCEPTO DE PAGO DE CAPITAL E INTERES DE ACUERDO A CONTRATO DE FIDEICOMISO “PROGRAMA APOYO A LA EJECUCION DE LA INVERSION PUBLICA” (AEIP) FIRMADO ENTRE MINISTERIO DE PLANIFICACION Y EL FNDR.</t>
  </si>
  <si>
    <t>A:00862012001 GAM DE MONTEAGUDO, TRANSFERENCIA DE RECUPERACIONES SEGÚN NOTA GEF-LCR-JSZ-0345-NOT/25 POR CONCEPTO DE REMUNERACIÓN POR ADMINISTRACION DE FIDEICOMISO QUE CORRESPONDEN AL FNDR DE ACUERDO A CONTRATO DE FIDEICOMISO “PROGRAMA APOYO A LA EJECUCION DE LA INVERSION PUBLICA” (AEIP).</t>
  </si>
  <si>
    <t>A:00099021001 GAM DE PORTACHUELO, TRANSFERENCIA DE RECUPERACIONES SEGÚN NOTA GEF-LCR-JSZ-0345-NOT/25 POR CONCEPTO DE PAGO DE CAPITAL E INTERES DE ACUERDO A CONTRATO DE FIDEICOMISO “PROGRAMA APOYO A LA EJECUCION DE LA INVERSION PUBLICA” (AEIP) FIRMADO ENTRE MINISTERIO DE PLANIFICACION Y EL FNDR.</t>
  </si>
  <si>
    <t>A:00862012001 GAM DE PUERTACHUELO, TRANSFERENCIA DE RECUPERACIONES SEGÚN NOTA GEF-LCR-JSZ-0345-NOT/25 POR CONCEPTO DE REMUNERACIÓN POR ADMINISTRACION DE FIDEICOMISO QUE CORRESPONDEN AL FNDR DE ACUERDO A CONTRATO DE FIDEICOMISO “PROGRAMA APOYO A LA EJECUCION DE LA INVERSION PUBLICA” (AEIP).</t>
  </si>
  <si>
    <t>A:00099021001 GAM DE ALALAY, TRANSFERENCIA DE RECUPERACIONES SEGÚN NOTA GEF-LCR-JSZ-0345-NOT/25 POR CONCEPTO DE PAGO DE CAPITAL E INTERES DE ACUERDO A CONTRATO DE FIDEICOMISO “PROGRAMA APOYO A LA EJECUCION DE LA INVERSION PUBLICA” (AEIP) FIRMADO ENTRE MINISTERIO DE PLANIFICACION Y EL FNDR.</t>
  </si>
  <si>
    <t>A:00862012001 GAM DE ALALAY, TRANSFERENCIA DE RECUPERACIONES SEGÚN NOTA GEF-LCR-JSZ-0345-NOT/25 POR CONCEPTO DE REMUNERACIÓN POR ADMINISTRACION DE FIDEICOMISO QUE CORRESPONDEN AL FNDR DE ACUERDO A CONTRATO DE FIDEICOMISO “PROGRAMA APOYO A LA EJECUCION DE LA INVERSION PUBLICA” (AEIP).</t>
  </si>
  <si>
    <t>A:00099021001 GAM DE HUARINA, TRANSFERENCIA DE RECUPERACIONES SEGÚN NOTA INTERNA GEF-LCR-DYF-0332-NOT/25, POR CONCEPTO DE INTERESES DE ACUERDO A CONTRATO DE FIDEICOMISO “FINANCIAMIENTO DE APOYO A LA REACTIVACION DE LA INVERSION PUBLICA” (FARIP) FIRMADO ENTRE EL MPD Y EL FNDR.</t>
  </si>
  <si>
    <t>NUMERO DE LIBRETA CUT: LIB NÂ° 00373024105 OPERACIÓN E75 TRANSFERENCIA DE LA CUENTA FISCAL BUN A LA CUT EN MN TRANSFERENCIA DE FONDOS A SOLICITUD DE: GOBIERNO AUTONOMO MUNICIPAL DE CAQUIAVIRI CITE: GAMC/RSF/NÂ°78/2025 CUENTA CUT 3987 LIBRETA NÂ° 00373024105 FDI-TRANSFERENCIAS PROGRAMADAS Y/O PRO</t>
  </si>
  <si>
    <t>NUMERO DE LIBRETA CUT: LIB NÂ° 00099021001 OPERACIÓN E75 TRANSFERENCIA DE LA CUENTA FISCAL BUN A LA CUT EN MN TRANSFERENCIA DE FONDOS A SOLICITUD DE: GOBIERNO AUTONOMO MUNICIPAL SANTIAGO DE ANDAMARCA, CITE: G.A.M.S.A. NÂ° 70/2025 CUENTA CUT 3987 LIBRETA NÂ° 00099021001 TGN RECURSOS ORDINARIOS,</t>
  </si>
  <si>
    <t>A:00862012001 GAM DE PUERTO VILLARROEL TRANSFERENCIA DE RECUPERACIONES SEGÚN NOTA INTERNA GEF-LCR-DYF-0332-NOT/25, POR CONCEPTO DE REMUNERACION DE ADMINISTRACION QUE CORRESPONDE AL FNDR DE ACUERDO A CONTRATO DE FIDEICOMISO “FINANCIAMIENTO DE APOYO A LA REACTIVACION DE LA INVERSION PUBLICA” (FARIP).</t>
  </si>
  <si>
    <t>A:00099021001 GAM DE PUERTO VILLARROEL, TRANSFERENCIA DE RECUPERACIONES SEGÚN NOTA INTERNA GEF-LCR-DYF-0332-NOT/25, POR CONCEPTO DE CAPITAL E INTERESES DE ACUERDO A CONTRATO DE FIDEICOMISO “FINANCIAMIENTO DE APOYO A LA REACTIVACION DE LA INVERSION PUBLICA” (FARIP) FIRMADO ENTRE EL MPD Y EL FNDR.</t>
  </si>
  <si>
    <t>A:00862012001 GAM DE PORTACHUELO TRANSFERENCIA DE RECUPERACIONES SEGÚN NOTA INTERNA GEF-LCR-DYF-0332-NOT/25, POR CONCEPTO DE REMUNERACION DE ADMINISTRACION QUE CORRESPONDE AL FNDR DE ACUERDO A CONTRATO DE FIDEICOMISO “FINANCIAMIENTO DE APOYO A LA REACTIVACION DE LA INVERSION PUBLICA” (FARIP).</t>
  </si>
  <si>
    <t>A:00099021001 GAM DE PUERTO VILLARROEL, TRANSFERENCIA DE RECUPERACIONES SEGÚN NOTA INTERNA GEF-LCR-DYF-0332-NOT/25, POR CONCEPTO DE INTERESES DE ACUERDO A CONTRATO DE FIDEICOMISO “FINANCIAMIENTO DE APOYO A LA REACTIVACION DE LA INVERSION PUBLICA” (FARIP) FIRMADO ENTRE EL MPD Y EL FNDR.</t>
  </si>
  <si>
    <t>A:00862012001 GAM DE SAN BENITO (VILLA JOSE QUINTIN) TRANSFERENCIA DE RECUPERACIONES SEGÚN NOTA INTERNA GEF-LCR-DYF-0332-NOT/25, POR CONCEPTO DE REMUNERACION DE ADMINISTRACION QUE CORRESPONDE AL FNDR DE ACUERDO A CONTRATO DE FIDEICOMISO “FINANCIAMIENTO DE APOYO A LA REACTIVACION DE LA INVERSION PUBLICA” (FARIP).</t>
  </si>
  <si>
    <t>A:00099021001 GAM DE SAN BENITO (VILLA JOSE QUINTIN), TRANSFERENCIA DE RECUPERACIONES SEGÚN NOTA INTERNA GEF-LCR-DYF-0332-NOT/25, POR CONCEPTO DE INTERESES DE ACUERDO A CONTRATO DE FIDEICOMISO “FINANCIAMIENTO DE APOYO A LA REACTIVACION DE LA INVERSION PUBLICA” (FARIP) FIRMADO ENTRE EL MPD Y EL FNDR.</t>
  </si>
  <si>
    <t>A:00099021001 GAM DE SAN BENITO (VILLA JOSE QUINTIN), TRANSFERENCIA DE RECUPERACIONES SEGÚN NOTA INTERNA GEF-LCR-DYF-0332-NOT/25, POR CONCEPTO DE CAPITAL E INTERESES DE ACUERDO A CONTRATO DE FIDEICOMISO “FINANCIAMIENTO DE APOYO A LA REACTIVACION DE LA INVERSION PUBLICA” (FARIP) FIRMADO ENTRE EL MPD Y EL FNDR.</t>
  </si>
  <si>
    <t>A:00862012001 GAM DE SOPACHUY TRANSFERENCIA DE RECUPERACIONES SEGÚN NOTA INTERNA GEF-LCR-DYF-0332-NOT/25, POR CONCEPTO DE REMUNERACION DE ADMINISTRACION QUE CORRESPONDE AL FNDR DE ACUERDO A CONTRATO DE FIDEICOMISO “FINANCIAMIENTO DE APOYO A LA REACTIVACION DE LA INVERSION PUBLICA” (FARIP).</t>
  </si>
  <si>
    <t>A:00862012001 GAM DE SHINAHOTA TRANSFERENCIA DE RECUPERACIONES SEGÚN NOTA INTERNA GEF-LCR-DYF-0332-NOT/25, POR CONCEPTO DE REMUNERACION DE ADMINISTRACION QUE CORRESPONDE AL FNDR DE ACUERDO A CONTRATO DE FIDEICOMISO “FINANCIAMIENTO DE APOYO A LA REACTIVACION DE LA INVERSION PUBLICA” (FARIP).</t>
  </si>
  <si>
    <t>A:00099021001 GAM DE SOPACHUY, TRANSFERENCIA DE RECUPERACIONES SEGÚN NOTA INTERNA GEF-LCR-DYF-0332-NOT/25, POR CONCEPTO DE INTERESES DE ACUERDO A CONTRATO DE FIDEICOMISO “FINANCIAMIENTO DE APOYO A LA REACTIVACION DE LA INVERSION PUBLICA” (FARIP) FIRMADO ENTRE EL MPD Y EL FNDR.</t>
  </si>
  <si>
    <t>A:00099021001 GAM DE TARIJA, TRANSFERENCIA DE RECUPERACIONES SEGÚN NOTA INTERNA GEF-LCR-DYF-0332-NOT/25, POR CONCEPTO DE CAPITAL E INTERESES DE ACUERDO A CONTRATO DE FIDEICOMISO “FINANCIAMIENTO DE APOYO A LA REACTIVACION DE LA INVERSION PUBLICA” (FARIP) FIRMADO ENTRE EL MPD Y EL FNDR.</t>
  </si>
  <si>
    <t>A:00862012001 GAM DE URIONDO (CONCEPCION) TRANSFERENCIA DE RECUPERACIONES SEGÚN NOTA INTERNA GEF-LCR-DYF-0332-NOT/25, POR CONCEPTO DE REMUNERACION DE ADMINISTRACION QUE CORRESPONDE AL FNDR DE ACUERDO A CONTRATO DE FIDEICOMISO “FINANCIAMIENTO DE APOYO A LA REACTIVACION DE LA INVERSION PUBLICA” (FARIP).</t>
  </si>
  <si>
    <t>A:00862012001 GAM DE SIPE SIPE TRANSFERENCIA DE RECUPERACIONES SEGÚN NOTA INTERNA GEF-LCR-DYF-0332-NOT/25, POR CONCEPTO DE REMUNERACION DE ADMINISTRACION QUE CORRESPONDE AL FNDR DE ACUERDO A CONTRATO DE FIDEICOMISO “FINANCIAMIENTO DE APOYO A LA REACTIVACION DE LA INVERSION PUBLICA” (FARIP).</t>
  </si>
  <si>
    <t>A:00099021001 GAM DE SIPE SIPE, TRANSFERENCIA DE RECUPERACIONES SEGÚN NOTA INTERNA GEF-LCR-DYF-0332-NOT/25, POR CONCEPTO DE INTERESES DE ACUERDO A CONTRATO DE FIDEICOMISO “FINANCIAMIENTO DE APOYO A LA REACTIVACION DE LA INVERSION PUBLICA” (FARIP) FIRMADO ENTRE EL MPD Y EL FNDR.</t>
  </si>
  <si>
    <t>A:00099021001 GAM DE SHINAHOTA, TRANSFERENCIA DE RECUPERACIONES SEGÚN NOTA INTERNA GEF-LCR-DYF-0332-NOT/25, POR CONCEPTO DE INTERESES DE ACUERDO A CONTRATO DE FIDEICOMISO “FINANCIAMIENTO DE APOYO A LA REACTIVACION DE LA INVERSION PUBLICA” (FARIP) FIRMADO ENTRE EL MPD Y EL FNDR.</t>
  </si>
  <si>
    <t>A:00862012001 GAM DE TARIJA TRANSFERENCIA DE RECUPERACIONES SEGÚN NOTA INTERNA GEF-LCR-DYF-0332-NOT/25, POR CONCEPTO DE REMUNERACION DE ADMINISTRACION QUE CORRESPONDE AL FNDR DE ACUERDO A CONTRATO DE FIDEICOMISO “FINANCIAMIENTO DE APOYO A LA REACTIVACION DE LA INVERSION PUBLICA” (FARIP).</t>
  </si>
  <si>
    <t>A:00099021001 GAM DE VILLA AZURDUY, TRANSFERENCIA DE RECUPERACIONES SEGÚN NOTA INTERNA GEF-LCR-DYF-0332-NOT/25, POR CONCEPTO DE CAPITAL E INTERESES DE ACUERDO A CONTRATO DE FIDEICOMISO “FINANCIAMIENTO DE APOYO A LA REACTIVACION DE LA INVERSION PUBLICA” (FARIP) FIRMADO ENTRE EL MPD Y EL FNDR.</t>
  </si>
  <si>
    <t>A:00862012001 GAM DE VILLA AZURDUY TRANSFERENCIA DE RECUPERACIONES SEGÚN NOTA INTERNA GEF-LCR-DYF-0332-NOT/25, POR CONCEPTO DE REMUNERACION DE ADMINISTRACION QUE CORRESPONDE AL FNDR DE ACUERDO A CONTRATO DE FIDEICOMISO “FINANCIAMIENTO DE APOYO A LA REACTIVACION DE LA INVERSION PUBLICA” (FARIP).</t>
  </si>
  <si>
    <t>A:00099021001 GAM DE URIONDO (CONCEPCION), TRANSFERENCIA DE RECUPERACIONES SEGÚN NOTA INTERNA GEF-LCR-DYF-0332-NOT/25, POR CONCEPTO DE CAPITAL E INTERESES DE ACUERDO A CONTRATO DE FIDEICOMISO “FINANCIAMIENTO DE APOYO A LA REACTIVACION DE LA INVERSION PUBLICA” (FARIP) FIRMADO ENTRE EL MPD Y EL FNDR.</t>
  </si>
  <si>
    <t>A:00862012001 GAM DE VILLA MOJOCOYA TRANSFERENCIA DE RECUPERACIONES SEGÚN NOTA INTERNA GEF-LCR-DYF-0332-NOT/25, POR CONCEPTO DE REMUNERACION DE ADMINISTRACION QUE CORRESPONDE AL FNDR DE ACUERDO A CONTRATO DE FIDEICOMISO “FINANCIAMIENTO DE APOYO A LA REACTIVACION DE LA INVERSION PUBLICA” (FARIP).</t>
  </si>
  <si>
    <t>A:00099021001 GAM DE VILLA MOJOCOYA, TRANSFERENCIA DE RECUPERACIONES SEGÚN NOTA INTERNA GEF-LCR-DYF-0332-NOT/25, POR CONCEPTO DE CAPITAL E INTERESES DE ACUERDO A CONTRATO DE FIDEICOMISO “FINANCIAMIENTO DE APOYO A LA REACTIVACION DE LA INVERSION PUBLICA” (FARIP) FIRMADO ENTRE EL MPD Y EL FNDR.</t>
  </si>
  <si>
    <t>A:00099021001 GAM DE VILLA MOJOCOYA, TRANSFERENCIA DE RECUPERACIONES SEGÚN NOTA INTERNA GEF-LCR-DYF-0332-NOT/25, POR CONCEPTO DE INTERESES DE ACUERDO A CONTRATO DE FIDEICOMISO “FINANCIAMIENTO DE APOYO A LA REACTIVACION DE LA INVERSION PUBLICA” (FARIP) FIRMADO ENTRE EL MPD Y EL FNDR.</t>
  </si>
  <si>
    <t>A:00862012001 GAM DE VILLA ZUDAÑEZ (TACOPAYA) TRANSFERENCIA DE RECUPERACIONES SEGÚN NOTA INTERNA GEF-LCR-DYF-0332-NOT/25, POR CONCEPTO DE REMUNERACION DE ADMINISTRACION QUE CORRESPONDE AL FNDR DE ACUERDO A CONTRATO DE FIDEICOMISO “FINANCIAMIENTO DE APOYO A LA REACTIVACION DE LA INVERSION PUBLICA” (FARIP).</t>
  </si>
  <si>
    <t>A:00099021001 GAM DE YAMPARAEZ, TRANSFERENCIA DE RECUPERACIONES SEGÚN NOTA INTERNA GEF-LCR-DYF-0332-NOT/25, POR CONCEPTO DE CAPITAL E INTERESES DE ACUERDO A CONTRATO DE FIDEICOMISO “FINANCIAMIENTO DE APOYO A LA REACTIVACION DE LA INVERSION PUBLICA” (FARIP) FIRMADO ENTRE EL MPD Y EL FNDR.</t>
  </si>
  <si>
    <t>A:00099021001 GAM DE INQUISIVI, TRANSFERENCIA DE RECUPERACIONES SEGÚN NOTA INTERNA GEF-LCR-DYF-0398-NOT/25, POR CONCEPTO DE INTERESES DE ACUERDO A CONTRATO DE FIDEICOMISO “FINANCIAMIENTO DE APOYO A LA REACTIVACION DE LA INVERSION PUBLICA” (FARIP) FIRMADO ENTRE EL MPD Y EL FNDR.(normal y reliquidación)</t>
  </si>
  <si>
    <t>A:00099021001 GAM DE VILLA ZUDAÑEZ (TACOPAYA), TRANSFERENCIA DE RECUPERACIONES SEGÚN NOTA INTERNA GEF-LCR-DYF-0332-NOT/25, POR CONCEPTO DE CAPITAL E INTERESES DE ACUERDO A CONTRATO DE FIDEICOMISO “FINANCIAMIENTO DE APOYO A LA REACTIVACION DE LA INVERSION PUBLICA” (FARIP) FIRMADO ENTRE EL MPD Y EL FNDR.</t>
  </si>
  <si>
    <t>DEVOLUCION DE FONDOS DE SOLIC. 054796-23300 DE MIN. DE GOBIERNO DE 28/4/2025 REF.: PAGO AL EXT. ADQUISICIÓN DE ARMAMENTO PARA LAS OP. DE INTERDICCIÓN AL NARCOTRÁFICO DE LA FELCN, SEGUN DOC. ADJUNTA, POR CONTENER CARACTERES NO PERMITIDOS (ADQUISICIÓN, ARMAMENTO, INTERDICCIÓN, NARCOTRÁFICO) EN EL SWIF LIB. 00015091101 MG-DIPREVCON - FORTALECIMIENTO INSTITUCIONAL</t>
  </si>
  <si>
    <t>DEVOLUCIÓN DE FONDOS SOLICITUD 054686-23215 DE EMPRESA PUBLICA QUIPUS REF.: 8 PAGO A GREAT CHIN POR EL 40 POR CIENTO DEL 93 POR CIENTO LOTE 4 POR ADQUISICION DE KITS DE PIEZAS Y PARTES CTTO ADM 21 2024, SEGÚN DISPOSICIÓN ADICIONAL TERCERA DE LA R.D. 025/2023. LIB. 00590012001 EMPRESA PÚBLICA QUIPUS - RECURSOS ESPECÍFICOS</t>
  </si>
  <si>
    <t>DEVOLUCIÓN DE FONDOS SOLICITUD 054687-23214 DE EMPRESA PUBLICA QUIPUS REF.: 2 PAGO A GREAT CHIN POR 60 POR CIENTO DEL 93 POR CIENTO LOTE 2 POR ADQUISICION DE LECTORES RFID Y NFC SEG CTTO ADM 27 2024, SEGÚN DISPOSICIÓN ADICIONAL TERCERA DE LA R.D. 025/2023. LIB. 00590012001 EMPRESA PÚBLICA QUIPUS - RECURSOS ESPECÍFICOS</t>
  </si>
  <si>
    <t>COBRO COSTOS DE PAPELERIA SEGUN TRANSFERENCIA DEL EXTERIOR POR ORDEN DE FIDEICOMISO HERCO - CKM (LIMA PERÚ) REF.: CRED URI/EMB 11-03 CIST CONTRATO 48 FECHA VALOR 28/04/2025. LIB. 00513062002 YPFB - EXPORTACIÓN DE GLP Y OTROS-BOLIVIANOS</t>
  </si>
  <si>
    <t>NUMERO DE LIBRETA CUT: 00081014202 OPERACIÓN E18 TRANSFERENCIA DEL SISTEMA FINANCIERO POR CUENTA DE TERCEROS A LA CUT TRANSFERENCIA ANTICIPO DEVOLUCION DEL PROYECTO IFO-III A SOLICITUD DE ENTEL S.A.</t>
  </si>
  <si>
    <t>||TRANSFERENCIA DE FONDOS SEGÚN MENSAJES SWIFT N°5855 Y 5866 DE LA FECHA Y NOTA CITE: DGAC/DAF/FIN/NE-0008/25 (HRE-TGL-1866) DE FECHA 29/01/2025 DE LA DIRECCIÓN GENERAL DE AERONÁUTICA CIVIL. (SECTOR PÚBLICO). DÉBITO DE LA LIBRETA 00117012001 DGAC, REPOSICIÓN DE ÚTILES DE ESCRITORIO.</t>
  </si>
  <si>
    <t>||TRANSFERENCIA DE FONDOS S/G MENSAJES SWIFT NROS. 5830 Y 5828, DE LA FECHA Y NOTA CITE DGAC/DAF/FIN/NE-0008/25 DE F.29.01.2025 (HRE-TGL-1866) DE LA DIRECCION GENERAL DE AERONAUTICA CIVIL (SECTOR PÚBLICO). DEBITO DE LA LIBRETA 00117012001 DGAC, REPOSICIÓN DE ÚTILES DE ESCRITORIO.</t>
  </si>
  <si>
    <t>||TRANSFERENCIA DE FONDOS S/G MENSAJES SWIFT NROS. 5867-5854 EN ATENCIÓN A NOTA CITE: CAR/DGE-DNAF N°0031/2025 DE FECHA 29/1/2025 (HRE-TGL-1912) ENVIADA POR NAVEGACIÓN AÉREA Y AEROPUERTOS BOLIVIANOS (SECTOR PÚBLICO). DEBITO DE LA LIBRETA 00389012001 NAABOL-ADMINISTRACIÓN CENTRAL, COBRO DE ÚTILES DE ESCRITORIO.</t>
  </si>
  <si>
    <t>DEVOLUCIÓN DE SOLICITUD 054797 - 23301 A SOLICITUD DE EMPRESA NACIONAL DE ELECTRICIDAD REF.: WORLEYPARSONS ENGENHARIA LTDA OS5 10 2018 CTTO 11919 CONSULTOR POR PRODUCTO PAGO PRODUCTO N8 2 INFORME DE ACTIVIDADES REALIZADAS EN EL PCS PRODUCTO 10 2, SEGÚN R.D. NO. 025/2023 LIB. 00514012002 ENDE - BS ADMINISTRACION Y OPERACIONES</t>
  </si>
  <si>
    <t>NUMERO DE LIBRETA CUT: 00099021001 OPERACIÓN E18 TRANSFERENCIA DEL SISTEMA FINANCIERO POR CUENTA DE TERCEROS A LA CUT PAGO TASA DE CONTRAPRESTACION GESTION 2024 DE FERROVIARIA ORIENTAL SA</t>
  </si>
  <si>
    <t>NUMERO DE LIBRETA CUT: 00383012001 OPERACIÓN E18 TRANSFERENCIA DEL SISTEMA FINANCIERO POR CUENTA DE TERCEROS A LA CUT PAGO POR CORRESPONDENCIA ORURO ABRIL 2025 DE CRECER IFD</t>
  </si>
  <si>
    <t>||TRANSFERENCIA DE FONDOS S/G MENSAJES SWIFT NRO. 5872 EN ATENCIÓN A NOTA CITE: CAR/DGE-DNAF N°0031/2025 DE FECHA 29/1/2025 (HRE-TGL-1912) ENVIADA POR NAVEGACIÓN AÉREA Y AEROPUERTOS BOLIVIANOS (SECTOR PÚBLICO). DEBITO DE LA LIBRETA 00389012001 NAABOL-ADMINISTRACIÓN CENTRAL, COBRO DE ÚTILES DE ESCRITORIO.</t>
  </si>
  <si>
    <t>||TRANSFERENCIA DE FONDOS S/G MENSAJE SWIFT NRO. 5873, CORREO ELECTRONICO DE LA FECHA Y NOTA CITE DGAC/DAF/FIN/NE-0008/25 DE F.29.01.2025 (HRE-TGL-1866) DE LA DIRECCION GENERAL DE AERONAUTICA CIVIL (SECTOR PÚBLICO). DEBITO DE LA LIBRETA 00117012001 DGAC, REPOSICIÓN DE ÚTILES DE ESCRITORIO.</t>
  </si>
  <si>
    <t>||TRANSFERENCIA DE FONDOS SEGÚN MENSAJES SWIFT N°5874 Y 5875 DE LA FECHA Y NOTA CITE: CAR/DGE-DNAF N°0031/2025 DE NAVEGACIÓN AEREA Y AEROPUERTOS BOLIVIANOS DE FECHA 29/01/2025 (HRE-TGL-1912). (SECTOR PÚBLICO). DÉBITO DE LA LIBRETA 00389012001 NAABOL  ADMINISTRACIÓN CENTRAL, REPOSICIÓN DE ÚTILES DE ESCRITORIO</t>
  </si>
  <si>
    <t>||TRANSFERENCIA DE FONDOS S/G MENSAJE SWIFT NRO. 5829 EN ATENCIÓN A CORREO ELECTRÓNICO Y NOTA CAR/DGE-DNAF N°0031/2025 DE FECHA 29/1/2025 (HRE-TGL-1912) ENVIADA POR NAVEGACIÓN AÉREA Y AEROPUERTOS BOLIVIANOS (SECTOR PÚBLICO). DEBITO DE LA LIBRETA 00389012001 NAABOL-ADMINISTRACIÓN CENTRAL, COBRO DE ÚTILES DE ESCRITORIO.</t>
  </si>
  <si>
    <t>DEVOLUCION DE FONDOS DE SOLIC.054808-23304 DE YPFB DE 28/4/2025 REF.: VITOL ENERGIA AMERICAS SA 30MO POST PAGO SUM HIDR LIQ SUR ORIENTE 2024 OP UPCA 564 HR DCIM 2317 2025 PROC 234, SEGUN DISPOSICION ADICIONAL TERCERA DE LA R.D. NO.025/2023. LIB. 00513012004 LBP-YPFB-UNICOMERCIAL (4030005415/1-2188907)</t>
  </si>
  <si>
    <t>De: 00513012004 De: 00513012004 Transferencia de recursos a solicitud de Yacimientos Petrolíferos Bolivianos mediante nota CITE: YPFB/GAFC/721-DFC/URTE-195/2025 en aplicación al Decreto Supremo N° 5348 de 10 de marzo de 2025 y la Resolución Ministerial N° 26 de 27 de enero de 2025 que aprueba el Reglamento Operativo para el pago de obligaciones en el extranjero.</t>
  </si>
  <si>
    <t>||TRANSFERENCIA DE FONDOS SEGÚN MENSAJES SWIFT N°5883 Y 5885, CORREO ELECTRÓNICO DE LA FECHA Y NOTA CITE: DGAC/DAF/FIN/NE-0008/25 (HRE-TGL-1866) DE FECHA 29/01/2025 DE LA DIRECCIÓN GENERAL DE AERONÁUTICA CIVIL. (SECTOR PÚBLICO). DÉBITO DE LA LIBRETA 00117012001 DGAC, REPOSICIÓN DE ÚTILES DE ESCRITORIO.</t>
  </si>
  <si>
    <t>||TRANSFERENCIA DE FONDOS S/G MENSAJES SWIFT NROS. 5886 Y 5884, CORREO ELECTRONICO DE LA FECHA Y NOTA CITE CAR/DGE-DNAF/N°0031/2025 DE F.29.01.2025. (HRE-TGL-1912) ENVIADA POR LA NAVEGACION AEREA Y AEROPUERTOS BOLIVIANOS (SECTOR PÚBLICO). DEBITO DE LA LIB. 00389012001 NAABOL- ADMINISTRACIÓN , REPOSICIÓN DE ÚTILES DE ESCRITORIO</t>
  </si>
  <si>
    <t>||TRANSFERENCIA DE FONDOS S/G MENSAJE SWIFT NRO. 5847, INFORMACION DE PAGO ACH, EN ATENCIÓN A CORREO ELECTRÓNICO Y NOTA CITE: CAR/DGE-DNAF N°0031/2025 DE FECHA 29/1/2025 (HRE-TGL-1912) ENVIADA POR NAVEGACIÓN AÉREA Y AEROPUERTOS BOLIVIANOS (SECTOR PÚBLICO). DEBITO DE LA LIBRETA 00389012001 NAABOL-ADMINISTRACIÓN CENTRAL, COBRO DE ÚTILES DE ESCRITORIO.</t>
  </si>
  <si>
    <t>00099021001 DEPOSITO DE EFECTIVO, DEPOSITANTE: DIEGO CESPEDES RAMIREZ, CONCEPTO: DEVOLUCION POR DPH POR EL MES DE NOVIEMBRE DE 2014 EMAVRA, CUENTA DE DEPOSITO: CUENTA UNICA DEL TESORO</t>
  </si>
  <si>
    <t>00081011101 DEPOSITO DE EFECTIVO, DEPOSITANTE: BRAYAN GRAHAM VARGAS, CONCEPTO: EXTRAVIO DE CREDENCIAL, CUENTA DE DEPOSITO: CUENTA UNICA DEL TESORO</t>
  </si>
  <si>
    <t>00526012001 DEPOSITO DE EFECTIVO, DEPOSITANTE: LILIAN RITA CUELLAR QUINTELA, CONCEPTO: DEVOLUCION DE FONDOS EN AVANCE, CUENTA DE DEPOSITO: CUENTA UNICA DEL TESORO</t>
  </si>
  <si>
    <t>00099021001 DEPOSITO DE EFECTIVO, DEPOSITANTE: FAUSTO RAMOS BARRIENTOS, CONCEPTO: PAGO EN DEMASIA POR CONCEPTO DE VIATICOS A LA DIRECCION DISTRITAL PANDO, CUENTA DE DEPOSITO: CUENTA UNICA DEL TESORO/DJBR</t>
  </si>
  <si>
    <t>00383012001 DEPOSITO DE EFECTIVO, DEPOSITANTE: AGENCIA BOLIVIANA DE CORREOS, CONCEPTO: REGIONAL PANDO 11/07/2024, CUENTA DE DEPOSITO: CUENTA UNICA DEL TESORO</t>
  </si>
  <si>
    <t>00383012001 DEPOSITO DE EFECTIVO, DEPOSITANTE: AGENCIA BOLIVIANA DE CORREOS, CONCEPTO: REGIONAL COBIJA 2,3,6,7,8,9 Y 28/01/2025, CUENTA DE DEPOSITO: CUENTA UNICA DEL TESORO</t>
  </si>
  <si>
    <t>00383012001 DEPOSITO DE EFECTIVO, DEPOSITANTE: AGENCIA BOLIVIANA DE CORREOS, CONCEPTO: REGIONAL POTOSI 7,8,23,28,29,30,31/01/2025, CUENTA DE DEPOSITO: CUENTA UNICA DEL TESORO</t>
  </si>
  <si>
    <t>00383012001 DEPOSITO DE EFECTIVO, DEPOSITANTE: AGENCIA BOLIVIANA DE CORREOS, CONCEPTO: REGIONAL PANDO IMPUESTOS, CUENTA DE DEPOSITO: CUENTA UNICA DEL TESORO</t>
  </si>
  <si>
    <t>00383012001 DEPOSITO DE EFECTIVO, DEPOSITANTE: AGENCIA BOLIVIANA DE CORREOS, CONCEPTO: REGIONAL TARIJA 7-12/04/2025, CUENTA DE DEPOSITO: CUENTA UNICA DEL TESORO</t>
  </si>
  <si>
    <t>00383012001 DEPOSITO DE EFECTIVO, DEPOSITANTE: AGENCIA BOLIVIANA DE CORREOS, CONCEPTO: REGIONAL SUCRE 7-12/04/2025, CUENTA DE DEPOSITO: CUENTA UNICA DEL TESORO</t>
  </si>
  <si>
    <t>00383012001 DEPOSITO DE EFECTIVO, DEPOSITANTE: AGENCIA BOLIVIANA DE CORREOS, CONCEPTO: REGIONAL POTOSI 2,6,10,13-21,27/01/2025, CUENTA DE DEPOSITO: CUENTA UNICA DEL TESORO</t>
  </si>
  <si>
    <t>00383012001 DEPOSITO DE EFECTIVO, DEPOSITANTE: AGENCIA BOLIVIANA DE CORREOS, CONCEPTO: REGIONAL POTOSI 17-22/02/2025, CUENTA DE DEPOSITO: CUENTA UNICA DEL TESORO</t>
  </si>
  <si>
    <t>00383012001 DEPOSITO DE EFECTIVO, DEPOSITANTE: AGENCIA BOLIVIANA DE CORREOS, CONCEPTO: REGIONAL SUCRE 31/03 - 05/04/2025, CUENTA DE DEPOSITO: CUENTA UNICA DEL TESORO</t>
  </si>
  <si>
    <t>00383012001 DEPOSITO DE EFECTIVO, DEPOSITANTE: AGENCIA BOLIVIANA DE CORREOS, CONCEPTO: REGIONAL ORURO 17-22/03/2025, CUENTA DE DEPOSITO: CUENTA UNICA DEL TESORO</t>
  </si>
  <si>
    <t>00383012001 DEPOSITO DE EFECTIVO, DEPOSITANTE: AGENCIA BOLIVIANA DE CORREOS, CONCEPTO: REGIONAL ORURO 24-31/03/2025, CUENTA DE DEPOSITO: CUENTA UNICA DEL TESORO</t>
  </si>
  <si>
    <t>00099021001 DEPOSITO DE EFECTIVO, DEPOSITANTE: WENDY SHIRLEY GUISBERT SANCHEZ CI. 2684990, CONCEPTO: DEPÓSITO POR EXCEDENTE, CUENTA DE DEPOSITO: CUENTA UNICA DEL TESORO</t>
  </si>
  <si>
    <t>00383012001 DEPOSITO DE EFECTIVO, DEPOSITANTE: AGENCIA BOLIVIANA DE CORREOS, CONCEPTO: REGIONAL TARIJA 1-5/04/2025, CUENTA DE DEPOSITO: CUENTA UNICA DEL TESORO</t>
  </si>
  <si>
    <t>00383012001 DEPOSITO DE EFECTIVO, DEPOSITANTE: AGENCIA BOLIVIANA DE CORREOS, CONCEPTO: REGIONAL COCHABAMBA 24-31/03/2025, CUENTA DE DEPOSITO: CUENTA UNICA DEL TESORO</t>
  </si>
  <si>
    <t>00383012001 DEPOSITO DE EFECTIVO, DEPOSITANTE: AGENCIA BOLIVIANA DE CORREOS, CONCEPTO: REGIONAL COCHABAMBA 1-5/04/2025, CUENTA DE DEPOSITO: CUENTA UNICA DEL TESORO</t>
  </si>
  <si>
    <t>00099021001 DEPOSITO DE EFECTIVO, DEPOSITANTE: SORIA GONZALES ESTHER, CONCEPTO: DEVOLUCION DEL COSTO DEL PASAJE AEREO N°9302414553037 CBB. VVI_LPB, CUENTA DE DEPOSITO: CUENTA UNICA DEL TESORO/DJBR</t>
  </si>
  <si>
    <t>00599012001 DEPOSITO DE EFECTIVO, DEPOSITANTE: IPD PACU, CONCEPTO: REPOSICION DE CREDITO FISCAL FACT. N°9 EMPRESA IPD PACU, CUENTA DE DEPOSITO: CUENTA UNICA DEL TESORO</t>
  </si>
  <si>
    <t>00599012001 DEPOSITO DE EFECTIVO, DEPOSITANTE: IPD PACU, CONCEPTO: REPOSICION DE CREDITO FISCAL FACT. N°10 EMPRESA IPD PACU, CUENTA DE DEPOSITO: CUENTA UNICA DEL TESORO</t>
  </si>
  <si>
    <t>00099021001 DEPOSITO DE EFECTIVO, DEPOSITANTE: HUGO CHOQUEHUANCA HUAÑAPACO, CONCEPTO: ., CUENTA DE DEPOSITO: CUENTA UNICA DEL TESORO/DJBR</t>
  </si>
  <si>
    <t>00046171101 DEPOSITO DE EFECTIVO, DEPOSITANTE: IMPORTADORA BOLIVIANA DE LA PAZ IMBOLPAZ SRL, CONCEPTO: ORDEN DE PAGO POR MULTAS Y SANCIONES, CUENTA DE DEPOSITO: CUENTA UNICA DEL TESORO</t>
  </si>
  <si>
    <t>00514019202 DEPOSITO DE EFECTIVO, DEPOSITANTE: LILIANA ARACELI RODRIGUEZ ALVAREZ, CONCEPTO: DEVOLUCION, CUENTA DE DEPOSITO: CUENTA UNICA DEL TESORO</t>
  </si>
  <si>
    <t>00514014304 DEPOSITO DE EFECTIVO, DEPOSITANTE: ALFREDO ORTEGA PICON, CONCEPTO: DEVOLUCION, CUENTA DE DEPOSITO: CUENTA UNICA DEL TESORO</t>
  </si>
  <si>
    <t>00086057003 DEPOSITO DE EFECTIVO, DEPOSITANTE: COSAPI CAUDAL S.R.L., CONCEPTO: DEV SALDO DE ANTICIPOS CONTRATO N°125 PROY MEJORAMIENTO Y AMPLIACION SIST DE AGUA Y ALCANT RIBERALTA, CUENTA DE DEPOSITO: CUENTA UNICA DEL TESORO</t>
  </si>
  <si>
    <t>00190012003 DEPOSITO DE EFECTIVO, DEPOSITANTE: MICHEL ALVAREZ JORGE RAMIRO, CONCEPTO: DEVOLUCION POR 18 DIAS PAGADOS, CUENTA DE DEPOSITO: CUENTA UNICA DEL TESORO</t>
  </si>
  <si>
    <t>00046171101 DEPOSITO DE EFECTIVO, DEPOSITANTE: SANT DRUG SRL, CONCEPTO: MULTA, CUENTA DE DEPOSITO: CUENTA UNICA DEL TESORO</t>
  </si>
  <si>
    <t>00099021001 DEPOSITO DE EFECTIVO, DEPOSITANTE: RICHARD VALENTIN QUISBERT LAURA CI 3383211, CONCEPTO: DEPÓSITO MONTO EXCEDENTERIO A LA REMUNERACION MAXIMA - ABRIL 2025, CUENTA DE DEPOSITO: CUENTA UNICA DEL TESORO</t>
  </si>
  <si>
    <t>00016071101 DEPOSITO DE EFECTIVO, DEPOSITANTE: MARIO CONDORI NINA, CONCEPTO: DEVOLUCION PARCIAL POR SERVICIO DE DOCENCIA-GESTION 2024, CUENTA DE DEPOSITO: CUENTA UNICA DEL TESORO</t>
  </si>
  <si>
    <t>00206012001 DEP.DE CHEQ.AJENOS,RET.DE CAM.,CONCEPTO: OTROS INGRESOS POR DEPÓSITOS EN DEMASIA,DEP.: INSTITUTO NACIONAL DE ESTADISTICA , PROCEDENCIA: BANCO UNION S.A., CHEQUE: 5658, FECHA DE EMISION:25/04/2025</t>
  </si>
  <si>
    <t>00099021001 DEP.DE CHEQ.AJENOS,RET.DE CAM.,CONCEPTO: INCAPACIDADES,DEP.: CAJA NACIONAL DE SALUD , PROCEDENCIA: BANCO UNION S.A., CHEQUE: 33213, FECHA DE EMISION:22/04/2025</t>
  </si>
  <si>
    <t>00015011114 DEP.DE CHEQ.AJENOS,RET.DE CAM.,CONCEPTO: DEPÓSITO A LA CUT,DEP.: MINISTERIO DE GOBIERNO , PROCEDENCIA: BANCO UNION S.A., CHEQUE: 2611, FECHA DE EMISION:25/04/2025</t>
  </si>
  <si>
    <t>00015011108 DEP.DE CHEQ.AJENOS,RET.DE CAM.,CONCEPTO: DEPÓSITO A LA CUT,DEP.: MINISTERIO DE GOBIERNO , PROCEDENCIA: BANCO UNION S.A., CHEQUE: 2610, FECHA DE EMISION:25/04/2025</t>
  </si>
  <si>
    <t>00099021001 DEP.DE CHEQ.AJENOS,RET.DE CAM.,CONCEPTO: INCAPACIDADES,DEP.: CAJA NACIONAL DE SALUD , PROCEDENCIA: BANCO UNION S.A., CHEQUE: 33214, FECHA DE EMISION:22/04/2025</t>
  </si>
  <si>
    <t>00099021001 DEP.DE CHEQ.AJENOS,RET.DE CAM.,CONCEPTO: INCAPACIDADES,DEP.: CAJA NACIONAL DE SALUD , PROCEDENCIA: BANCO UNION S.A., CHEQUE: 33212, FECHA DE EMISION:22/04/2025</t>
  </si>
  <si>
    <t>00099021001 DEP.DE CHEQ.AJENOS,RET.DE CAM.,CONCEPTO: INCAPACIDADES,DEP.: CAJA NACIONAL DE SALUD , PROCEDENCIA: BANCO UNION S.A., CHEQUE: 33211, FECHA DE EMISION:22/04/2025</t>
  </si>
  <si>
    <t>00099021001 DEP.DE CHEQ.AJENOS,RET.DE CAM.,CONCEPTO: INCAPACIDADES,DEP.: CAJA NACIONAL DE SALUD , PROCEDENCIA: BANCO UNION S.A., CHEQUE: 33210, FECHA DE EMISION:22/04/2025</t>
  </si>
  <si>
    <t>00099021001 DEP.DE CHEQ.AJENOS,RET.DE CAM.,CONCEPTO: INCAPACIDADES,DEP.: CAJA NACIONAL DE SALUD , PROCEDENCIA: BANCO UNION S.A., CHEQUE: 33209, FECHA DE EMISION:22/04/2025</t>
  </si>
  <si>
    <t>00099021001 DEP.DE CHEQ.AJENOS,RET.DE CAM.,CONCEPTO: INCAPACIDADES,DEP.: CAJA NACIONAL DE SALUD , PROCEDENCIA: BANCO UNION S.A., CHEQUE: 33215, FECHA DE EMISION:22/04/2025</t>
  </si>
  <si>
    <t>00591012001 DEP.DE CHEQ.AJENOS,RET.DE CAM.,CONCEPTO: SG HR MT/2025-02992,DEP.: E.E.T.C. MI TELEFERICO , PROCEDENCIA: BANCO UNION S.A., CHEQUE: 4190, FECHA DE EMISION:25/04/2025</t>
  </si>
  <si>
    <t>00591012001 DEP.DE CHEQ.AJENOS,RET.DE CAM.,CONCEPTO: SG HR MT/2025-02655,DEP.: E.E.T.C. MI TELEFERICO , PROCEDENCIA: BANCO UNION S.A., CHEQUE: 4191, FECHA DE EMISION:28/04/2025</t>
  </si>
  <si>
    <t>00591012001 DEP.DE CHEQ.AJENOS,RET.DE CAM.,CONCEPTO: SG HR MT/2025-2909,DEP.: E.E.T.C. MI TELEFERICO , PROCEDENCIA: BANCO UNION S.A., CHEQUE: 4192, FECHA DE EMISION:28/04/2025</t>
  </si>
  <si>
    <t>00010011101 DEP.DE CHEQ.AJENOS,RET.DE CAM.,CONCEPTO: DEPÓSITO POR DEBITO FISCAL IVA,DEP.: MRE , PROCEDENCIA: BANCO UNION S.A., CHEQUE: 404, FECHA DE EMISION:16/04/2025</t>
  </si>
  <si>
    <t>00010011101 DEP.DE CHEQ.AJENOS,RET.DE CAM.,CONCEPTO: DEPÓSITO POR DEBITO FISCAL IVA,DEP.: MRE , PROCEDENCIA: BANCO UNION S.A., CHEQUE: 403, FECHA DE EMISION:16/04/2025</t>
  </si>
  <si>
    <t>00099021001 DEP.DE CHEQ.AJENOS,RET.DE CAM.,CONCEPTO: REEMBOLSO DE INCAPACIDAD TEMPORAL,DEP.: CONTRALORIA GENERAL DEL ESTADO , PROCEDENCIA: BANCO NACIONAL DE BOLIVIA S.A., CHEQUE: 5086798, FECHA DE EMISION:31/03/2025</t>
  </si>
  <si>
    <t>00041031107 DEP.DE CHEQ.AJENOS,RET.DE CAM.,CONCEPTO: DEVOLCUION DEPÓSITO ERRONEO,DEP.: CAJA PETROLERA DE SALUD OFICINA CENTRAL , PROCEDENCIA: BANCO UNION S.A., CHEQUE: 22911, FECHA DE EMISION:24/04/2025</t>
  </si>
  <si>
    <t>00597019202 DEP.DE CHEQ.AJENOS,RET.DE CAM.,CONCEPTO: DEVOLUCION INCAPACIDAD TEMPORAL NOV/2024,DEP.: CAJA PETROLERA DE SALUD OFICINA CENTRAL , PROCEDENCIA: BANCO UNION S.A., CHEQUE: 22933, FECHA DE EMISION:29/04/2025</t>
  </si>
  <si>
    <t>00294014101 DEP.DE CHEQ.AJENOS,RET.DE CAM.,CONCEPTO: DEVOLUCION INCAPACIDAD TEMPORAL NOV/2024,DEP.: CAJA PETROLERA DE SALUD OFICINA CENTRAL , PROCEDENCIA: BANCO UNION S.A., CHEQUE: 22932, FECHA DE EMISION:29/04/2025</t>
  </si>
  <si>
    <t>00099021001 DEP.DE CHEQ.AJENOS,RET.DE CAM.,CONCEPTO: DEVOLUCION INCAPACIDAD TEMPORAL NOV/2024,DEP.: CAJA PETROLERA DE SALUD OFICINA CENTRAL , PROCEDENCIA: BANCO UNION S.A., CHEQUE: 22931, FECHA DE EMISION:29/04/2025</t>
  </si>
  <si>
    <t>00862012001 DEP.DE CHEQ.AJENOS,RET.DE CAM.,CONCEPTO: DEVOLUCION INCAPACIDAD TEMPORAL NOV/2024,DEP.: CAJA PETROLERA DE SALUD OFICINA CENTRAL , PROCEDENCIA: BANCO UNION S.A., CHEQUE: 22929, FECHA DE EMISION:29/04/2025</t>
  </si>
  <si>
    <t>00099021001 DEP.DE CHEQ.AJENOS,RET.DE CAM.,CONCEPTO: DEVOLUCION INCAPACIDAD TEMPORAL NOV/2024,DEP.: CAJA PETROLERA DE SALUD OFICINA CENTRAL , PROCEDENCIA: BANCO UNION S.A., CHEQUE: 22924, FECHA DE EMISION:29/04/2025</t>
  </si>
  <si>
    <t>00099021001 DEP.DE CHEQ.AJENOS,RET.DE CAM.,CONCEPTO: DEVOLUCION INCAPACIDAD TEMPORAL NOV/2024,DEP.: CAJA PETROLERA DE SALUD OFICINA CENTRAL , PROCEDENCIA: BANCO UNION S.A., CHEQUE: 22930, FECHA DE EMISION:29/04/2025</t>
  </si>
  <si>
    <t>00155012001 DEP.DE CHEQ.AJENOS,RET.DE CAM.,CONCEPTO: DEVOLUCION INCAPACIDAD TEMPORAL NOV/2024,DEP.: CAJA PETROLERA DE SALUD OFICINA CENTRAL , PROCEDENCIA: BANCO UNION S.A., CHEQUE: 22927, FECHA DE EMISION:29/04/2025</t>
  </si>
  <si>
    <t>00373024101 DEP.DE CHEQ.AJENOS,RET.DE CAM.,CONCEPTO: DEVOLUCION INCAPACIDAD TEMPORAL NOV/2024,DEP.: CAJA PETROLERA DE SALUD OFICINA CENTRAL , PROCEDENCIA: BANCO UNION S.A., CHEQUE: 22928, FECHA DE EMISION:29/04/2025</t>
  </si>
  <si>
    <t>00099021001 DEP.DE CHEQ.AJENOS,RET.DE CAM.,CONCEPTO: DEVOLUCION INCAPACIDAD TEMPORAL NOV/2024,DEP.: CAJA PETROLERA DE SALUD OFICINA CENTRAL , PROCEDENCIA: BANCO UNION S.A., CHEQUE: 22925, FECHA DE EMISION:29/04/2025</t>
  </si>
  <si>
    <t>00046171101 DEP.DE CHEQ.AJENOS,RET.DE CAM.,CONCEPTO: DEVOLUCION INCAPACIDAD TEMPORAL NOV/2024,DEP.: CAJA PETROLERA DE SALUD OFICINA CENTRAL , PROCEDENCIA: BANCO UNION S.A., CHEQUE: 22923, FECHA DE EMISION:29/04/2025</t>
  </si>
  <si>
    <t>00385014201 DEP.DE CHEQ.AJENOS,RET.DE CAM.,CONCEPTO: DEVOLUCION INCAPACIDAD TEMPORAL NOV/2024,DEP.: CAJA PETROLERA DE SALUD OFICINA CENTRAL , PROCEDENCIA: BANCO UNION S.A., CHEQUE: 22934, FECHA DE EMISION:29/04/2025</t>
  </si>
  <si>
    <t>00578012002 DEP.DE CHEQ.AJENOS,RET.DE CAM.,CONCEPTO: REVERSION,DEP.: BOA , PROCEDENCIA: BANCO UNION S.A., CHEQUE: 19830, FECHA DE EMISION:29/04/2025</t>
  </si>
  <si>
    <t>TRANSFERENCIA RECIBIDA DEL EXTERIOR SEGÚN MENSAJES SWIFT Nos. 5943-5905 (REM.EXT.) DE FECHA 29-04-2025 POR DESEMBOLSO DE BIRF PRÉSTAMO BIRF 8648-BO 63 LIBRETA N° 00291012002 ABC-RECURSOS PROPIOS REF.: UTILES DE ESCRITORIO</t>
  </si>
  <si>
    <t>||TRANSFERENCIA DE FONDOS S/G.CITE: MEFP/VTCP/DGPOT/UPCFTGN/N°442/2025 DE LA FECHA DEL MIN.DE ECONOMIA Y FINANZAS PUBLICAS. (HRE-TSO-584) REMITIDA POR EL MINISTERIO DE ECONOMIA Y FINANZAS PUBLICAS. DEBITO DE LA LIBRETA N°00513012007 YPFB RECURSOS NACIONALIZACIÓN. REPOSICION UTILES DE ESCRITORIO.</t>
  </si>
  <si>
    <t>COBRO COSTOS DE PAPELERIA SEGUN TRANSFERENCIA DEL EXTERIOR POR ORDEN DE TRADENER LIMITADA (BRAZIL CURITIBA) REF.: CRED GTTD0125 FECHA VALOR 28/04/2025 LIB. 00513012015 YPFB-HEROES DEL CHACO-BS</t>
  </si>
  <si>
    <t>||TRANSFERENCIA DE FONDOS S/G.CITE: MEFP/VTCP/DGPOT/UPCFTGN/N°442/2025 DE LA FECHA DEL MIN.DE ECONOMIA Y FINANZAS PUBLICAS. (HRE-TSO-584) REMITIDA POR EL MINISTERIO DE ECONOMIA Y FINANZAS PUBLICAS. DEBITO DE LA LIBRETA N°00513012015 YPFB - HEROES DEL CHACO - BS. (VENTA DIVISAS)</t>
  </si>
  <si>
    <t>COBRO COSTOS DE PAPELERIA SEGUN TRANSFERENCIA DEL EXTERIOR POR ORDEN DE FIDEICOMISO HERCO - CKM (LIMA PERÚ) REF.: URI/EMB 11-02 CIST CONTRATO 48 FECHA VALOR 29/04/2025 LIB. 00513062002 YPFB - EXPORTACIÓN DE GLP Y OTROS-BOLIVIANOS</t>
  </si>
  <si>
    <t>||TRANSFERENCIA DE FONDOS SEGÚN MENSAJES SWIFT N°5900 Y 5925 DE LA FECHA Y NOTA CITE: DGAC/DAF/FIN/NE-0008/25 (HRE-TGL-1866) DE FECHA 29/01/2025 DE LA DIRECCIÓN GENERAL DE AERONÁUTICA CIVIL. (SECTOR PÚBLICO). DÉBITO DE LA LIBRETA 00117012001 DGAC, REPOSICIÓN DE ÚTILES DE ESCRITORIO.</t>
  </si>
  <si>
    <t>||TRANSFERENCIA DE FONDOS SEGÚN MENSAJES SWIFT N°5901 Y 5927 DE LA FECHA Y NOTA CITE: CAR/DGE-DNAF N°0031/2025 DE NAVEGACIÓN AEREA Y AEROPUERTOS BOLIVIANOS DE FECHA 29/01/2025 (HRE-TGL-1912). (SECTOR PÚBLICO). DÉBITO DE LA LIBRETA 00389012001 NAABOL  ADMINISTRACIÓN CENTRAL, REPOSICIÓN DE ÚTILES DE ESCRITORIO</t>
  </si>
  <si>
    <t>||TRANSFERENCIA DE FONDOS S/G MENSAJES SWIFT NROS. 5922 Y 5898, DE LA FECHA Y NOTA CITE DGAC/DAF/FIN/NE-0008/25 DE F.29.01.2025 (HRE-TGL-1866) DE LA DIRECCION GENERAL DE AERONAUTICA CIVIL (SECTOR PÚBLICO).NAVEGACION AEREA Y AEROPUERTOS BOLIVIANOS (SECTOR PÚBLICO). DEBITO DE LA LIBRETA 00117012001 DGAC, REPOSICIÓN DE ÚTILES DE ESCRITORIO.</t>
  </si>
  <si>
    <t>||TRANSFERENCIA DE FONDOS S/G MENSAJES SWIFT NROS. 5923-5897 EN ATENCIÓN A NOTA: DGAC/DAF/FIN/NE-0008/25 DE F.29/1/2025 (HRE-TGL-1866) ENVIADO POR LA DIRECCIÓN GENERAL DE AERONÁUTICA CIVIL (SECTOR PÚBLICO). DEBITO DE LA LIBRETA 00117012001 DGAC, REPOSICIÓN ÚTILES DE ESCRITORIO.</t>
  </si>
  <si>
    <t>||TRANSFERENCIA DE FONDOS SEGÚN MENSAJE SWIFT N°5889, CORREO ELECTRÓNICO DE LA FECHA Y NOTA CITE: CAR/DGE-DNAF N°0031/2025 DE NAVEGACIÓN AEREA Y AEROPUERTOS BOLIVIANOS DE FECHA 29/01/2025 (HRE-TGL-1912). (SECTOR PÚBLICO). DÉBITO DE LA LIBRETA 00389012001 NAABOL  ADMINISTRACIÓN CENTRAL, REPOSICIÓN DE ÚTILES DE ESCRITORIO</t>
  </si>
  <si>
    <t>||TRANSFERENCIA DE FONDOS S/G MENSAJES SWIFT NROS. 5924 Y 5899 NOTA CITE CAR/DGE-DNAF/N°0031/2025 DE F.29.01.2025. (HRE-TGL-1912) ENVIADA POR LA NAVEGACION AEREA Y AEROPUERTOS BOLIVIANOS (SECTOR PÚBLICO). DEBITO DE LA LIB. 00389012001 NAABOL- ADMINISTRACIÓN , REPOSICIÓN DE ÚTILES DE ESCRITORIO</t>
  </si>
  <si>
    <t>||TRANSFERENCIA DE FONDOS S/G MENSAJES SWIFT NRO. 5902-5926 EN ATENCIÓN A NOTA: DGAC/DAF/FIN/NE-0008/25 (HRE-TGL-2025-1866) ENVIADO POR LA DIRECCIÓN GENERAL DE AERONÁUTICA CIVIL (SECTOR PÚBLICO). DEBITO DE LA LIBRETA 00117012001 DGAC, REPOSICIÓN ÚTILES DE ESCRITORIO.</t>
  </si>
  <si>
    <t>||TRANSFERENCIA DE FONDOS S/G MENSAJES SWIFT NRO. 5903-5939 EN ATENCIÓN A NOTA CITE: CAR/DGE-DNAF N°0031/2025 DE FECHA 29/1/2025 (HRE-TGL-1912) ENVIADA POR NAVEGACIÓN AÉREA Y AEROPUERTOS BOLIVIANOS (SECTOR PÚBLICO). DEBITO DE LA LIBRETA 00389012001 NAABOL-ADMINISTRACIÓN CENTRAL, COBRO DE ÚTILES DE ESCRITORIO.</t>
  </si>
  <si>
    <t>||TRANSFERENCIA DE FONDOS S/G MENSAJES SWIFT NROS. 5921-5896 EN ATENCIÓN A NOTA CITE: CAR/DGE-DNAF N°0031/2025 DE FECHA 29/1/2025 (HRE-TGL-1912) ENVIADA POR NAVEGACIÓN AÉREA Y AEROPUERTOS BOLIVIANOS (SECTOR PÚBLICO). DEBITO DE LA LIBRETA 00389012001 NAABOL-ADMINISTRACIÓN CENTRAL, COBRO DE ÚTILES DE ESCRITORIO.</t>
  </si>
  <si>
    <t>A:00862012001 GAM DE CARAPARI, TRANSFERENCIA DE RECUPERACIONES SEGÚN NOTA GEF-LCR-JSZ-0345-NOT/25 POR CONCEPTO DE REMUNERACIÓN POR ADMINISTRACION DE FIDEICOMISO QUE CORRESPONDEN AL FNDR DE ACUERDO A CONTRATO DE FIDEICOMISO “PROGRAMA APOYO A LA EJECUCION DE LA INVERSION PUBLICA” (AEIP).</t>
  </si>
  <si>
    <t>A:00099021001 GAM DE PUCARANI, TRANSFERENCIA DE RECUPERACIONES SEGÚN NOTA GEF-LCR-JSZ-0345-NOT/25 POR CONCEPTO DE PAGO DE CAPITAL E INTERES DE ACUERDO A CONTRATO DE FIDEICOMISO “PROGRAMA APOYO A LA EJECUCION DE LA INVERSION PUBLICA” (AEIP) FIRMADO ENTRE MINISTERIO DE PLANIFICACION Y EL FNDR.</t>
  </si>
  <si>
    <t>A:00862012001 GAM DE SAN LORENZO, TRANSFERENCIA DE RECUPERACIONES SEGÚN NOTA GEF-LCR-JSZ-0345-NOT/25 POR CONCEPTO DE REMUNERACIÓN POR ADMINISTRACION DE FIDEICOMISO QUE CORRESPONDEN AL FNDR DE ACUERDO A CONTRATO DE FIDEICOMISO “PROGRAMA APOYO A LA EJECUCION DE LA INVERSION PUBLICA” (AEIP).</t>
  </si>
  <si>
    <t>A:00099021001 GAM DE CARAPARI, TRANSFERENCIA DE RECUPERACIONES SEGÚN NOTA GEF-LCR-JSZ-0345-NOT/25 POR CONCEPTO DE PAGO DE CAPITAL E INTERES DE ACUERDO A CONTRATO DE FIDEICOMISO “PROGRAMA APOYO A LA EJECUCION DE LA INVERSION PUBLICA” (AEIP) FIRMADO ENTRE MINISTERIO DE PLANIFICACION Y EL FNDR.</t>
  </si>
  <si>
    <t>A:00862012001 GAM DE PUCARANI, TRANSFERENCIA DE RECUPERACIONES SEGÚN NOTA GEF-LCR-JSZ-0345-NOT/25 POR CONCEPTO DE REMUNERACIÓN POR ADMINISTRACION DE FIDEICOMISO QUE CORRESPONDEN AL FNDR DE ACUERDO A CONTRATO DE FIDEICOMISO “PROGRAMA APOYO A LA EJECUCION DE LA INVERSION PUBLICA” (AEIP).</t>
  </si>
  <si>
    <t>A:00099021001 GAM DE SAN LORENZO, TRANSFERENCIA DE RECUPERACIONES SEGÚN NOTA GEF-LCR-JSZ-0345-NOT/25 POR CONCEPTO DE PAGO DE CAPITAL E INTERES DE ACUERDO A CONTRATO DE FIDEICOMISO “PROGRAMA APOYO A LA EJECUCION DE LA INVERSION PUBLICA” (AEIP) FIRMADO ENTRE MINISTERIO DE PLANIFICACION Y EL FNDR.</t>
  </si>
  <si>
    <t>A:00099021001 DEVOLUCIÓN DEUDA AL TGN POR PARTE DEL SR. GUILLERMO ARAMAYO HERRERA CORRESPONDIENTE AL MES DE MARZO/2025, S/G. INF. SENASIR/UAF/INF N° 771/2025, DE FECHA 28/04/2025</t>
  </si>
  <si>
    <t>NUMERO DE LIBRETA CUT: 00373024108 OPERACIÓN E75 TRANSFERENCIA DE LA CUENTA FISCAL BUN A LA CUT EN MN TRANSF.FDOS.AL.BCB GOBIERNO AUTONOMO MUNICIPAL EL CHORO, CITE: G.A.M.E.CH.- MAE NÂ° 0183/2025 CUENTA CUT 3987 LIBRETA NÂ° 00373024108</t>
  </si>
  <si>
    <t>A:00373024108 A:00373024108 Transferencia de recursos de acuerdo al Informe CITE: MEFP/VTCP/DGPOT/UPCFTGN/INF/ Nº41/2025 para el Desembolso de recursos al Fondo de Desarrollo Indígena a favor de los Programas y/o Proyectos de los Gobiernos Autónomos Municipales correspondiente a a la Cartera III y IV (H.R.2025-16874-R).</t>
  </si>
  <si>
    <t>A:00373024109 A:00373024109 Transferencia de recursos de acuerdo al Informe CITE: MEFP/VTCP/DGPOT/UPCFTGN/INF/ Nº41/2025 para el Desembolso de recursos al Fondo de Desarrollo Indígena a favor de los Programas y/o Proyectos de los Gobiernos Autónomos Municipales correspondiente a a la Cartera III y IV (H.R.2025-16874-R).</t>
  </si>
  <si>
    <t>||TRANSFERENCIA DE FONDOS SEGÚN MENSAJE SWIFT N°5951, CORREO ELECTRÓNICO DE LA FECHA Y NOTA CITE: CAR/DGE-DNAF N°0031/2025 DE NAVEGACIÓN AEREA Y AEROPUERTOS BOLIVIANOS DE FECHA 29/01/2025 (HRE-TGL-1912). (SECTOR PÚBLICO). DÉBITO DE LA LIBRETA 00389012001 NAABOL  ADMINISTRACIÓN CENTRAL, REPOSICIÓN DE ÚTILES DE ESCRITORIO</t>
  </si>
  <si>
    <t>'TRANSFERENCIA DE FONDOS||S/G.NOTA CITE: MEFP/VTCP/DGAFT/UOIET/TES/N°680/2025 DE F.28/3/2025 DEL MEFP (HRE-TSO-346) Y CORREO DEL BUN DE LA FECHA, POR INCUMPL.A OBLIG.DEL GAM-MAR,CORRESP.AL CONV.INTERG.DE FINANC.FDI/CONV/N°08/2019 DEL PROY.EQUIP.DE MAQ.PESADA PARA EL MUNI.DE MACHACAMARCA. ABONO A LA LIB. N°00373024105 FDI-TRANSFERENCIAS PROGRAMAS Y/O PROYECTOS (TGN-IDH)</t>
  </si>
  <si>
    <t>||TRANSF.DE RECURSOS A LA FUNDACION CULTURAL DEL BCB (4TO DESEMBOLSO) SEGUNDO TRIMESTRE/25-INVERSION CONST.DEL EDIF.DE ARCHIVO Y BIBLIOTECA NACIONAL DE BOLIVIA-ABNB-SUCRE.S/G FC-BCB.PDCIA.Nº 410/25,INF.BCB-GADM-SCONT-DAF-INF-2025-76 AUTORIZ.GADM HR. BCB-HRE-TGL-2025-6445 TRANSFERENCIA A LA LIBRETA Nº 00293054202- FC-BCB CONST.EDIF.ARCH BIBL.NAL DE BOLIVIA-ABNB</t>
  </si>
  <si>
    <t>||TRANS.DE RECURSOS A LA FUNDACION CULTURAL DEL BCB (5TO DESEMBOLSO) 2DO TRIMESTRE/25-INV.DEL "PROYECTO RESTAU.CENTRO CULTURAL MUSEO MARINA NUÑEZ DEL PRADO" LA PAZ. S/G FC-BCB.PDCIA.Nº 464/25,INF.BCB-GADM-SCONT-DAF-INF-2025-77 Y AUTORIZ.DE LA GADM.BCB-HRE-TGL-2025-6778. TRANSFERENCIA A LA LIBRETA Nº 00293144202 FC-BCB PROYECTOS RESTAU.CC.MMNP Y AMPL.CC-MMNP-LA PAZ</t>
  </si>
  <si>
    <t>00599042002 DEPOSITO DE EFECTIVO, DEPOSITANTE: RAUL ARCIENAGA, CONCEPTO: DEVOLUCION DE VIATICOS I/2025-06936, CUENTA DE DEPOSITO: CUENTA UNICA DEL TESORO</t>
  </si>
  <si>
    <t>00598012001 DEPOSITO DE EFECTIVO, DEPOSITANTE: CLIFFORD GENARO QUISPE ALARCON, CONCEPTO: DEVOLUCION DE 1 DIA DE HABER DE FECHA 31/03/2025, CUENTA DE DEPOSITO: CUENTA UNICA DEL TESORO</t>
  </si>
  <si>
    <t>00599012001 DEPOSITO DE EFECTIVO, DEPOSITANTE: BRUNO RICHARD MALDONADO TAMAYO, CONCEPTO: AGUA MES MARZO 2025, CUENTA DE DEPOSITO: CUENTA UNICA DEL TESORO</t>
  </si>
  <si>
    <t>00522012001 DEPOSITO DE EFECTIVO, DEPOSITANTE: OSCAR GERMAN BRAÑEZ MALLEA, CONCEPTO: ALQUILER PREDIOS LA PAZ - SEPTIEMBRE Y OCTUBRE 2024, CUENTA DE DEPOSITO: CUENTA UNICA DEL TESORO</t>
  </si>
  <si>
    <t>00099021001 DEPOSITO DE EFECTIVO, DEPOSITANTE: PARADA YAVI LISETH ESTHEFANI, CONCEPTO: PAGO POR EXCESO DE REFRIGERIO SEPTIEMBRE /2024, CUENTA DE DEPOSITO: CUENTA UNICA DEL TESORO/DJBR</t>
  </si>
  <si>
    <t>00522012001 DEPOSITO DE EFECTIVO, DEPOSITANTE: SILVIA APARICIO CANO, CONCEPTO: ALQUILER PREDIOS POTOSI DEL MES DE ABRIL TOTAL DEL 2025, CUENTA DE DEPOSITO: CUENTA UNICA DEL TESORO</t>
  </si>
  <si>
    <t>00670012002 DEPOSITO DE EFECTIVO, DEPOSITANTE: OSCAR ABEL HASSENTEUFEL SALAZAR, CONCEPTO: DEVOLUCION DE VIATICOS, CUENTA DE DEPOSITO: CUENTA UNICA DEL TESORO</t>
  </si>
  <si>
    <t>00670012002 DEPOSITO DE EFECTIVO, DEPOSITANTE: JORGE ARMANDO ORELLANA PARRA, CONCEPTO: DEVOLUCION DE VIATICOS, CUENTA DE DEPOSITO: CUENTA UNICA DEL TESORO</t>
  </si>
  <si>
    <t>00046114201 DEPOSITO DE EFECTIVO, DEPOSITANTE: ATIARE CHIMANACAY FRANCISCO, CONCEPTO: DEVOLUCION DE VIATICOS C-31, DEV 37, CUENTA DE DEPOSITO: CUENTA UNICA DEL TESORO</t>
  </si>
  <si>
    <t>00587012001 DEPOSITO DE EFECTIVO, DEPOSITANTE: RODRIGO ABRAHAM LAURA FLORES, CONCEPTO: DEVOLUCION DE RECURSOS NO EJECUTADOS, CUENTA DE DEPOSITO: CUENTA UNICA DEL TESORO</t>
  </si>
  <si>
    <t>00099021001 DEPOSITO DE EFECTIVO, DEPOSITANTE: LUIS FLORES, CONCEPTO: DEVOLUCION, CUENTA DE DEPOSITO: CUENTA UNICA DEL TESORO</t>
  </si>
  <si>
    <t>00170012001 DEPOSITO DE EFECTIVO, DEPOSITANTE: MARIO RAUL SANDOVAL NAVA, CONCEPTO: DEVOLUCION DE VIATICOS, CUENTA DE DEPOSITO: CUENTA UNICA DEL TESORO</t>
  </si>
  <si>
    <t>00514014304 DEPOSITO DE EFECTIVO, DEPOSITANTE: EDWIN SOLA RAMIREZ, CONCEPTO: DEVOLUCION, CUENTA DE DEPOSITO: CUENTA UNICA DEL TESORO</t>
  </si>
  <si>
    <t>00514014304 DEPOSITO DE EFECTIVO, DEPOSITANTE: EDWN SOLA RAMIREZ, CONCEPTO: DEVOLUCION, CUENTA DE DEPOSITO: CUENTA UNICA DEL TESORO</t>
  </si>
  <si>
    <t>00514014304 DEPOSITO DE EFECTIVO, DEPOSITANTE: RONALD ESPADA QUISPE, CONCEPTO: DEVOLUCION, CUENTA DE DEPOSITO: CUENTA UNICA DEL TESORO</t>
  </si>
  <si>
    <t>00099021001 DEPOSITO DE EFECTIVO, DEPOSITANTE: SANABRIA ORTEGA MAURICIO OSCAR, CONCEPTO: PAGO POR EXCESO DE REFRIGERIO ABRIL /2024, CUENTA DE DEPOSITO: CUENTA UNICA DEL TESORO/DJBR</t>
  </si>
  <si>
    <t>00099021001 DEPOSITO DE EFECTIVO, DEPOSITANTE: SANDOVAL LLANOS RAFAEL, CONCEPTO: PAGO POR EXCESO DE REFRIGERIO ABRIL /2024, CUENTA DE DEPOSITO: CUENTA UNICA DEL TESORO/DJBR</t>
  </si>
  <si>
    <t>00117012001 DEPOSITO DE EFECTIVO, DEPOSITANTE: MARIELA PEREDO ARAGON, CONCEPTO: DEVOLUCION DE VIATICOS, CUENTA DE DEPOSITO: CUENTA UNICA DEL TESORO</t>
  </si>
  <si>
    <t>00599072001 DEPOSITO DE EFECTIVO, DEPOSITANTE: ABRAHAM HERNAN FERNANDEZ DEHEZA, CONCEPTO: DEVOLUCION SALDO NO UTILIZADO DE FONDOS EN AVANCE I/2025-06002, CUENTA DE DEPOSITO: CUENTA UNICA DEL TESORO</t>
  </si>
  <si>
    <t>00099021001 DEPOSITO DE EFECTIVO, DEPOSITANTE: FRANZ RUDDY QUISBERT BLANCO, CONCEPTO: DEVOLUCION ANTICIPO 430, CUENTA DE DEPOSITO: CUENTA UNICA DEL TESORO/DJBR</t>
  </si>
  <si>
    <t>00099021001 DEPOSITO DE EFECTIVO, DEPOSITANTE: FRANZ RUDDY QUISBERT BLANCO, CONCEPTO: DEVOLUCION ANTICIPO 348, CUENTA DE DEPOSITO: CUENTA UNICA DEL TESORO/DJBR</t>
  </si>
  <si>
    <t>00076014201 DEPOSITO DE EFECTIVO, DEPOSITANTE: ANDREA MILDRETH BAPTISTA ESPINOZA, CONCEPTO: DEVOLUCION PASAJE AEREO GESTION 2024, CUENTA DE DEPOSITO: CUENTA UNICA DEL TESORO</t>
  </si>
  <si>
    <t>00595012003 DEPOSITO DE EFECTIVO, DEPOSITANTE: NEYZA XIMENA MOLINA QUIROGA, CONCEPTO: DEVOLUCION DE VIATICOS EN DEMASIA, CUENTA DE DEPOSITO: CUENTA UNICA DEL TESORO</t>
  </si>
  <si>
    <t>00086057003 DEPOSITO DE EFECTIVO, DEPOSITANTE: SORAYA ESCALERA, CONCEPTO: DEVOLUCION DE RECURSOS, CUENTA DE DEPOSITO: CUENTA UNICA DEL TESORO</t>
  </si>
  <si>
    <t>00132142001 DEPOSITO DE EFECTIVO, DEPOSITANTE: MOISES CALLAPA HILARI, CONCEPTO: DEVOLUCION DE SALDO FONDOS EN AVANCE, CUENTA DE DEPOSITO: CUENTA UNICA DEL TESORO</t>
  </si>
  <si>
    <t>00383012001 DEPOSITO DE EFECTIVO, DEPOSITANTE: AGENCIA BOLIVIANA DE CORREOS, CONCEPTO: REGIONAL LA PAZ 21-26/04/2025, CUENTA DE DEPOSITO: CUENTA UNICA DEL TESORO</t>
  </si>
  <si>
    <t>00099021001 DEPOSITO DE EFECTIVO, DEPOSITANTE: ROCIO AGUILAR ALAVE, CONCEPTO: DEVOLUCION EXAMEN PREOCUPACIONAL GESTION 2024, CUENTA DE DEPOSITO: CUENTA UNICA DEL TESORO/DJBR</t>
  </si>
  <si>
    <t>00522012001 DEP.DE CHEQ.AJENOS,RET.DE CAM.,CONCEPTO: ALQUILER PREDIOS POTOSI - ABRIL 2025,DEP.: UNIVERSIDAD PRIVADA SAN FRANCISCO DE ASIS USFA , PROCEDENCIA: BANCO PARA EL FOMENTO A INICIATIVAS ECONOMICAS S.A.- BANCO FIE S.A., CHEQUE: 451, FECH</t>
  </si>
  <si>
    <t>00134012001 DEP.DE CHEQ.AJENOS,RET.DE CAM.,CONCEPTO: DESCUENTO SIN GOCE DE HABER,DEP.: COVIPOL , PROCEDENCIA: BANCO UNION S.A., CHEQUE: 229, FECHA DE EMISION:28/04/2025</t>
  </si>
  <si>
    <t>00015011108 DEP.DE CHEQ.AJENOS,RET.DE CAM.,CONCEPTO: DEPÓSITO A LA CUT,DEP.: MINISTERIO DE GONIERNO , PROCEDENCIA: BANCO UNION S.A., CHEQUE: 2605, FECHA DE EMISION:24/04/2025</t>
  </si>
  <si>
    <t>00041011104 DEP.DE CHEQ.AJENOS,RET.DE CAM.,CONCEPTO: TRANSFERENCIA DE RECURSOS PARA CERTIFICAION SELLO HECHO EN BOLIVIA,DEP.: MDPYEP , PROCEDENCIA: BANCO UNION S.A., CHEQUE: 1372, FECHA DE EMISION:29/04/2025</t>
  </si>
  <si>
    <t>00041011103 DEP.DE CHEQ.AJENOS,RET.DE CAM.,CONCEPTO: POR DEPÓSITOS REALIZADOS PARA LA EMISION DE AUTORIZACIONES PREVIAS DE IMPORTACION,DEP.: MDPYEP , PROCEDENCIA: BANCO UNION S.A., CHEQUE: 1373, FECHA DE EMISION:29/04/2025</t>
  </si>
  <si>
    <t>00680012001 DEP.DE CHEQ.AJENOS,RET.DE CAM.,CONCEPTO: REPOSICION DE CREDENCIAL,DEP.: CONTRALORIA GENERAL DEL ESTADO , PROCEDENCIA: BANCO UNION S.A., CHEQUE: 9419, FECHA DE EMISION:29/04/2025</t>
  </si>
  <si>
    <t>COBRO COSTOS DE PAPELERIA SEGUN TRANSFERENCIA DEL EXTERIOR POR ORDEN DE FIDEICOMISO HERCO - CKM (LIMA PERÚ) REF.: CRED URI/EMB11-01 CIST EMB 12-01 CIST FECHA VALOR 30/04/2025 LIB. 00513062002 YPFB - EXPORTACIÓN DE GLP Y OTROS-BOLIVIANOS</t>
  </si>
  <si>
    <t>COBRO COSTOS DE PAPELERIA SEGUN TRANSFERENCIA DEL EXTERIOR POR ORDEN DE OILY LUBRIFICANTES E QUIMICOS LTDA (BR/RIO GRANDE) REF.: CRED INV/039/2025 FECHA VALOR 29/04/2025 LIB. 00513062002 YPFB - EXPORTACIÓN DE GLP Y OTROS-BOLIVIANOS</t>
  </si>
  <si>
    <t>A:00862012001 GAM DE POTOSI TRANSFERENCIA DE RECUPERACIONES SEGÚN NOTA INTERNA GEF-LCR-DYF-0398-NOT/25, POR CONCEPTO DE REMUNERACION DE ADMINISTRACION QUE CORRESPONDE AL FNDR DE ACUERDO A CONTRATO DE FIDEICOMISO “FINANCIAMIENTO DE APOYO A LA REACTIVACION DE LA INVERSION PUBLICA” (FARIP). (normal y reliquidación)</t>
  </si>
  <si>
    <t>A:00099021001 GAM DE POTOSI, TRANSFERENCIA DE RECUPERACIONES SEGÚN NOTA INTERNA GEF-LCR-DYF-0398-NOT/25, POR CONCEPTO DE INTERESES DE ACUERDO A CONTRATO DE FIDEICOMISO “FINANCIAMIENTO DE APOYO A LA REACTIVACION DE LA INVERSION PUBLICA” (FARIP) FIRMADO ENTRE EL MPD Y EL FNDR. (normal y reliquidación)</t>
  </si>
  <si>
    <t>NUMERO DE LIBRETA CUT: LIB NÂ° 00047134101 OPERACIÓN E75 TRANSFERENCIA DE LA CUENTA FISCAL BUN A LA CUT EN MN TRANSFERENCIA DE FONDOS A SOLICITUD DE GOB. AUTONOMO MCPAL. DE TOLATA CITE- MAE-G.A.M.T NÂº 126/2025 CUENTA CUT 3987069001 LIBRETA NÂ° 00047134101 TGN - RECURSOS ORDINARIOS.</t>
  </si>
  <si>
    <t>A:00099021001 GAM DE BATALLAS, TRANSFERENCIA DE RECUPERACIONES SEGÚN NOTA INTERNA GEF-LCR-DYF-0332-NOT/25, POR CONCEPTO DE INTERESES DE ACUERDO A CONTRATO DE FIDEICOMISO “FINANCIAMIENTO DE APOYO A LA REACTIVACION DE LA INVERSION PUBLICA” (FARIP) FIRMADO ENTRE EL MPD Y EL FNDR.</t>
  </si>
  <si>
    <t>A:00099021001 GAM DE BATALLAS, TRANSFERENCIA DE RECUPERACIONES SEGÚN NOTA INTERNA GEF-LCR-DYF-0332-NOT/25, POR CONCEPTO DE CAPITAL E INTERESES DE ACUERDO A CONTRATO DE FIDEICOMISO “FINANCIAMIENTO DE APOYO A LA REACTIVACION DE LA INVERSION PUBLICA” (FARIP) FIRMADO ENTRE EL MPD Y EL FNDR.</t>
  </si>
  <si>
    <t>A:00862012001 GAM DE BATALLAS TRANSFERENCIA DE RECUPERACIONES SEGÚN NOTA INTERNA GEF-LCR-DYF-0332-NOT/25, POR CONCEPTO DE REMUNERACION DE ADMINISTRACION QUE CORRESPONDE AL FNDR DE ACUERDO A CONTRATO DE FIDEICOMISO “FINANCIAMIENTO DE APOYO A LA REACTIVACION DE LA INVERSION PUBLICA” (FARIP).</t>
  </si>
  <si>
    <t>A:00099021001 GAM DE EL VILLAR, TRANSFERENCIA DE RECUPERACIONES SEGÚN NOTA INTERNA GEF-LCR-DYF-0332-NOT/25, POR CONCEPTO DE INTERESES DE ACUERDO A CONTRATO DE FIDEICOMISO “FINANCIAMIENTO DE APOYO A LA REACTIVACION DE LA INVERSION PUBLICA” (FARIP) FIRMADO ENTRE EL MPD Y EL FNDR.</t>
  </si>
  <si>
    <t>A:00862012001 GAM DE EL VILLAR TRANSFERENCIA DE RECUPERACIONES SEGÚN NOTA INTERNA GEF-LCR-DYF-0332-NOT/25, POR CONCEPTO DE REMUNERACION DE ADMINISTRACION QUE CORRESPONDE AL FNDR DE ACUERDO A CONTRATO DE FIDEICOMISO “FINANCIAMIENTO DE APOYO A LA REACTIVACION DE LA INVERSION PUBLICA” (FARIP).</t>
  </si>
  <si>
    <t>A:00862012001 GAM DE HUANUNI TRANSFERENCIA DE RECUPERACIONES SEGÚN NOTA INTERNA GEF-LCR-DYF-0332-NOT/25, POR CONCEPTO DE REMUNERACION DE ADMINISTRACION QUE CORRESPONDE AL FNDR DE ACUERDO A CONTRATO DE FIDEICOMISO “FINANCIAMIENTO DE APOYO A LA REACTIVACION DE LA INVERSION PUBLICA” (FARIP).</t>
  </si>
  <si>
    <t>A:00099021001 GAM DE HUANUNI, TRANSFERENCIA DE RECUPERACIONES SEGÚN NOTA INTERNA GEF-LCR-DYF-0332-NOT/25, POR CONCEPTO DE CAPITAL E INTERESES DE ACUERDO A CONTRATO DE FIDEICOMISO “FINANCIAMIENTO DE APOYO A LA REACTIVACION DE LA INVERSION PUBLICA” (FARIP) FIRMADO ENTRE EL MPD Y EL FNDR.</t>
  </si>
  <si>
    <t>A:00862012001 GAM DE PRESTO TRANSFERENCIA DE RECUPERACIONES SEGÚN NOTA INTERNA GEF-LCR-DYF-0332-NOT/25, POR CONCEPTO DE REMUNERACION DE ADMINISTRACION QUE CORRESPONDE AL FNDR DE ACUERDO A CONTRATO DE FIDEICOMISO “FINANCIAMIENTO DE APOYO A LA REACTIVACION DE LA INVERSION PUBLICA” (FARIP).</t>
  </si>
  <si>
    <t>A:00099021001 GAM DE PRESTO, TRANSFERENCIA DE RECUPERACIONES SEGÚN NOTA INTERNA GEF-LCR-DYF-0332-NOT/25, POR CONCEPTO DE INTERESES DE ACUERDO A CONTRATO DE FIDEICOMISO “FINANCIAMIENTO DE APOYO A LA REACTIVACION DE LA INVERSION PUBLICA” (FARIP) FIRMADO ENTRE EL MPD Y EL FNDR.</t>
  </si>
  <si>
    <t>A:00099021001 GAM DE MORO MORO, TRANSFERENCIA DE RECUPERACIONES SEGÚN NOTA INTERNA GEF-LCR-DYF-0332-NOT/25, POR CONCEPTO DE CAPITAL E INTERESES DE ACUERDO A CONTRATO DE FIDEICOMISO “FINANCIAMIENTO DE APOYO A LA REACTIVACION DE LA INVERSION PUBLICA” (FARIP) FIRMADO ENTRE EL MPD Y EL FNDR.</t>
  </si>
  <si>
    <t>A:00862012001 GAM DE MORO MORO TRANSFERENCIA DE RECUPERACIONES SEGÚN NOTA INTERNA GEF-LCR-DYF-0332-NOT/25, POR CONCEPTO DE REMUNERACION DE ADMINISTRACION QUE CORRESPONDE AL FNDR DE ACUERDO A CONTRATO DE FIDEICOMISO “FINANCIAMIENTO DE APOYO A LA REACTIVACION DE LA INVERSION PUBLICA” (FARIP).</t>
  </si>
  <si>
    <t>A:00862012001 GAM DE PUCARANI TRANSFERENCIA DE RECUPERACIONES SEGÚN NOTA INTERNA GEF-LCR-DYF-0332-NOT/25, POR CONCEPTO DE REMUNERACION DE ADMINISTRACION QUE CORRESPONDE AL FNDR DE ACUERDO A CONTRATO DE FIDEICOMISO “FINANCIAMIENTO DE APOYO A LA REACTIVACION DE LA INVERSION PUBLICA” (FARIP).</t>
  </si>
  <si>
    <t>A:00099021001 GAM DE PUERTO PEREZ, TRANSFERENCIA DE RECUPERACIONES SEGÚN NOTA INTERNA GEF-LCR-DYF-0332-NOT/25, POR CONCEPTO DE CAPITAL E INTERESES DE ACUERDO A CONTRATO DE FIDEICOMISO “FINANCIAMIENTO DE APOYO A LA REACTIVACION DE LA INVERSION PUBLICA” (FARIP) FIRMADO ENTRE EL MPD Y EL FNDR.</t>
  </si>
  <si>
    <t>A:00099021001 GAM DE PUCARANI, TRANSFERENCIA DE RECUPERACIONES SEGÚN NOTA INTERNA GEF-LCR-DYF-0332-NOT/25, POR CONCEPTO DE CAPITAL E INTERESES DE ACUERDO A CONTRATO DE FIDEICOMISO “FINANCIAMIENTO DE APOYO A LA REACTIVACION DE LA INVERSION PUBLICA” (FARIP) FIRMADO ENTRE EL MPD Y EL FNDR.</t>
  </si>
  <si>
    <t>A:00099021001 GAM DE SICAYA, TRANSFERENCIA DE RECUPERACIONES SEGÚN NOTA INTERNA GEF-LCR-DYF-0332-NOT/25, POR CONCEPTO DE CAPITAL E INTERESES DE ACUERDO A CONTRATO DE FIDEICOMISO “FINANCIAMIENTO DE APOYO A LA REACTIVACION DE LA INVERSION PUBLICA” (FARIP) FIRMADO ENTRE EL MPD Y EL FNDR.</t>
  </si>
  <si>
    <t>A:00862012001 GAM DE PUERTO PEREZ TRANSFERENCIA DE RECUPERACIONES SEGÚN NOTA INTERNA GEF-LCR-DYF-0332-NOT/25, POR CONCEPTO DE REMUNERACION DE ADMINISTRACION QUE CORRESPONDE AL FNDR DE ACUERDO A CONTRATO DE FIDEICOMISO “FINANCIAMIENTO DE APOYO A LA REACTIVACION DE LA INVERSION PUBLICA” (FARIP).</t>
  </si>
  <si>
    <t>A:00862012001 GAM DE SICAYA TRANSFERENCIA DE RECUPERACIONES SEGÚN NOTA INTERNA GEF-LCR-DYF-0332-NOT/25, POR CONCEPTO DE REMUNERACION DE ADMINISTRACION QUE CORRESPONDE AL FNDR DE ACUERDO A CONTRATO DE FIDEICOMISO “FINANCIAMIENTO DE APOYO A LA REACTIVACION DE LA INVERSION PUBLICA” (FARIP).</t>
  </si>
  <si>
    <t>A:00862012001 GAM DE ACHACACHI, TRANSFERENCIA DE RECUPERACIONES SEGÚN NOTA GEF-LCR-JSZ-0345-NOT/25 POR CONCEPTO DE REMUNERACIÓN POR ADMINISTRACION DE FIDEICOMISO QUE CORRESPONDEN AL FNDR DE ACUERDO A CONTRATO DE FIDEICOMISO “PROGRAMA APOYO A LA EJECUCION DE LA INVERSION PUBLICA” (AEIP).</t>
  </si>
  <si>
    <t>A:00099021001 GAM DE ACHACACHI, TRANSFERENCIA DE RECUPERACIONES SEGÚN NOTA GEF-LCR-JSZ-0345-NOT/25 POR CONCEPTO DE PAGO DE CAPITAL E INTERES DE ACUERDO A CONTRATO DE FIDEICOMISO “PROGRAMA APOYO A LA EJECUCION DE LA INVERSION PUBLICA” (AEIP) FIRMADO ENTRE MINISTERIO DE PLANIFICACION Y EL FNDR.</t>
  </si>
  <si>
    <t>A:00862012001 GAD DE CHUQUISACA, TRANSFERENCIA DE RECUPERACIONES SEGÚN NOTA GEF-LCR-JSZ-0345-NOT/25 POR CONCEPTO DE REMUNERACIÓN POR ADMINISTRACION DE FIDEICOMISO QUE CORRESPONDEN AL FNDR DE ACUERDO A CONTRATO DE FIDEICOMISO “PROGRAMA APOYO A LA EJECUCION DE LA INVERSION PUBLICA” (AEIP).</t>
  </si>
  <si>
    <t>A:00099021001 GAD DE CHUQUISACA, TRANSFERENCIA DE RECUPERACIONES SEGÚN NOTA GEF-LCR-JSZ-0345-NOT/25 POR CONCEPTO DE PAGO DE CAPITAL E INTERES DE ACUERDO A CONTRATO DE FIDEICOMISO “PROGRAMA APOYO A LA EJECUCION DE LA INVERSION PUBLICA” (AEIP) FIRMADO ENTRE MINISTERIO DE PLANIFICACION Y EL FNDR.</t>
  </si>
  <si>
    <t>A:00862012001 GAM DE TIRAQUE TRANSFERENCIA DE RECUPERACIONES SEGÚN NOTA INTERNA GEF-LCR-DYF-0332-NOT/25, POR CONCEPTO DE REMUNERACION DE ADMINISTRACION QUE CORRESPONDE AL FNDR DE ACUERDO A CONTRATO DE FIDEICOMISO “FINANCIAMIENTO DE APOYO A LA REACTIVACION DE LA INVERSION PUBLICA” (FARIP).</t>
  </si>
  <si>
    <t>A:00099021001 GAM DE TIRAQUE, TRANSFERENCIA DE RECUPERACIONES SEGÚN NOTA INTERNA GEF-LCR-DYF-0332-NOT/25, POR CONCEPTO DE INTERESES DE ACUERDO A CONTRATO DE FIDEICOMISO “FINANCIAMIENTO DE APOYO A LA REACTIVACION DE LA INVERSION PUBLICA” (FARIP) FIRMADO ENTRE EL MPD Y EL FNDR.</t>
  </si>
  <si>
    <t>A:00862012001 GAM DE SUCRE TRANSFERENCIA DE RECUPERACIONES SEGÚN NOTA INTERNA GEF-LCR-DYF-0332-NOT/25, POR CONCEPTO DE REMUNERACION DE ADMINISTRACION QUE CORRESPONDE AL FNDR DE ACUERDO A CONTRATO DE FIDEICOMISO “FINANCIAMIENTO DE APOYO A LA REACTIVACION DE LA INVERSION PUBLICA” (FARIP).</t>
  </si>
  <si>
    <t>A:00099021001 GAM DE SUCRE, TRANSFERENCIA DE RECUPERACIONES SEGÚN NOTA INTERNA GEF-LCR-DYF-0332-NOT/25, POR CONCEPTO DE CAPITAL E INTERESES DE ACUERDO A CONTRATO DE FIDEICOMISO “FINANCIAMIENTO DE APOYO A LA REACTIVACION DE LA INVERSION PUBLICA” (FARIP) FIRMADO ENTRE EL MPD Y EL FNDR.</t>
  </si>
  <si>
    <t>A:00099021001 GAM DE TIRAQUE, TRANSFERENCIA DE RECUPERACIONES SEGÚN NOTA INTERNA GEF-LCR-DYF-0332-NOT/25, POR CONCEPTO DE CAPITAL E INTERESES DE ACUERDO A CONTRATO DE FIDEICOMISO “FINANCIAMIENTO DE APOYO A LA REACTIVACION DE LA INVERSION PUBLICA” (FARIP) FIRMADO ENTRE EL MPD Y EL FNDR.</t>
  </si>
  <si>
    <t>COBRO COSTOS DE PAPELERIA SEGUN TRANSFERENCIA DEL EXTERIOR POR ORDEN DE PETROLEO BRASILEIRO SA - PETROBRAS, RIO DE JANEIRO BRAZIL 20031-170 BR, FECHA VALOR 30/04/2025 REF.: NO.EXB-GAS-311-25.1/29.4.2025 TRN/20250430-00146803. LIB. 00513012007 YPFB - RECURSOS NACIONALIZACIÓN</t>
  </si>
  <si>
    <t>VENTA DE DIVISAS CON TRANSFERENCIA DE FONDOS A SOLICITUD DE MINISTERIO DE DESARROLLO PRODUCTIVO Y ECONOMIA PLURAL SEGUN SOLICITUD 23212 REF: HR-SNV/2024-0594 PAYMENT OF THE CONSTRIBUTIONS OF THE PLURINATIONAL STATE BOLIVIAN TO THE COFFEE ORGANIZATION-OIC OF 2023-2024. EQUIVALENTES 5.965,77 USD LIB. 00041071101 SERVICIO NACIONAL DE VERIFICACION DE EXPORTACIONES POR DIFERENCIAL CAMBIARIO</t>
  </si>
  <si>
    <t>||TRANSFERENCIA DE FONDOS SG NOTA MEFP/VTCP/DGCP/UODP-905/2019 DE 25/09/2019 MEFP REF:PAGO AL CUSTODIO CORRESPONDIENTE AL CUARTO TRIMESTRE DE 2024 FACTURA NO. 1373388 REF:BENEF.JPMORGAN CHASE BANK - EE.UU. MONTO TOTAL USD 58.03X12.50%=USD 7,25 LIB.00099021001 TGN RECURSOS ORDINARIOS COBRO COMIS.0,20% S/USD 50,78 SWIFT BS300.-UT.BS60.-</t>
  </si>
  <si>
    <t>A:00862012001 GAM DE UYUNI TRANSFERENCIA DE RECUPERACIONES SEGÚN NOTA INTERNA GEF-LCR-DYF-0332-NOT/25, POR CONCEPTO DE REMUNERACION DE ADMINISTRACION QUE CORRESPONDE AL FNDR DE ACUERDO A CONTRATO DE FIDEICOMISO “FINANCIAMIENTO DE APOYO A LA REACTIVACION DE LA INVERSION PUBLICA” (FARIP).</t>
  </si>
  <si>
    <t>A:00862012001 GAM DE VILLA SERRANO TRANSFERENCIA DE RECUPERACIONES SEGÚN NOTA INTERNA GEF-LCR-DYF-0332-NOT/25, POR CONCEPTO DE REMUNERACION DE ADMINISTRACION QUE CORRESPONDE AL FNDR DE ACUERDO A CONTRATO DE FIDEICOMISO “FINANCIAMIENTO DE APOYO A LA REACTIVACION DE LA INVERSION PUBLICA” (FARIP).</t>
  </si>
  <si>
    <t>A:00099021001 GAM DE VILLA SERRANO, TRANSFERENCIA DE RECUPERACIONES SEGÚN NOTA INTERNA GEF-LCR-DYF-0332-NOT/25, POR CONCEPTO DE INTERESES DE ACUERDO A CONTRATO DE FIDEICOMISO “FINANCIAMIENTO DE APOYO A LA REACTIVACION DE LA INVERSION PUBLICA” (FARIP) FIRMADO ENTRE EL MPD Y EL FNDR.</t>
  </si>
  <si>
    <t>A:00099021001 GAM DE UYUNI, TRANSFERENCIA DE RECUPERACIONES SEGÚN NOTA INTERNA GEF-LCR-DYF-0332-NOT/25, POR CONCEPTO DE INTERESES DE ACUERDO A CONTRATO DE FIDEICOMISO “FINANCIAMIENTO DE APOYO A LA REACTIVACION DE LA INVERSION PUBLICA” (FARIP) FIRMADO ENTRE EL MPD Y EL FNDR.</t>
  </si>
  <si>
    <t>A:00099021001 GAM DE ACHACACHI, TRANSFERENCIA DE RECUPERACIONES SEGÚN NOTA INTERNA GEF-LCR-DYF-0332-NOT/25, POR CONCEPTO DE INTERESES DE ACUERDO A CONTRATO DE FIDEICOMISO “FINANCIAMIENTO DE APOYO A LA REACTIVACION DE LA INVERSION PUBLICA” (FARIP) FIRMADO ENTRE EL MPD Y EL FNDR.</t>
  </si>
  <si>
    <t>||TRANSFERENCIA DE FONDOS SEGÚN MENSAJE SWIFT N°5966 DE LA FECHA Y NOTA CITE: CAR/DGE-DNAF N°0031/2025 DE NAVEGACIÓN AEREA Y AEROPUERTOS BOLIVIANOS DE FECHA 29/01/2025 (HRE-TGL-1912). (SECTOR PÚBLICO). DÉBITO DE LA LIBRETA 00389012001 NAABOL  ADMINISTRACIÓN CENTRAL, REPOSICIÓN DE ÚTILES DE ESCRITORIO</t>
  </si>
  <si>
    <t>||TRANSFERENCIA DE FONDOS S/G MENSAJES SWIFT NROS. 6005-6007 EN ATENCIÓN A NOTA CITE: CAR/DGE-DNAF N°0031/2025 DE FECHA 29/1/2025 (HRE-TGL-1912) ENVIADA POR NAVEGACIÓN AÉREA Y AEROPUERTOS BOLIVIANOS (SECTOR PÚBLICO). DEBITO DE LA LIBRETA 00389012001 NAABOL-ADMINISTRACIÓN CENTRAL, COBRO DE ÚTILES DE ESCRITORIO.</t>
  </si>
  <si>
    <t>||TRANSFERENCIA DE FONDOS S/G MENSAJES SWIFT NROS. 6008 Y 6006 DE LA FECHA Y NOTA CITE DGAC/DAF/FIN/NE-0008/25 DE F.29.01.2025 (HRE-TGL-1866) DE LA DIRECCION GENERAL DE AERONAUTICA CIVIL (SECTOR PÚBLICO). DEBITO DE LA LIBRETA 00117012001 DGAC, REPOSICIÓN DE ÚTILES DE ESCRITORIO.</t>
  </si>
  <si>
    <t>||TRANSFERENCIA DE FONDOS SEGÚN MENSAJE SWIFT N°6004, CORREO ELECTRÓNICO DE LA FECHA Y NOTA CITE: CAR/DGE-DNAF N°0031/2025 DE NAVEGACIÓN AEREA Y AEROPUERTOS BOLIVIANOS DE FECHA 29/01/2025 (HRE-TGL-1912). (SECTOR PÚBLICO). DÉBITO DE LA LIBRETA 00389012001 NAABOL  ADMINISTRACIÓN CENTRAL, REPOSICIÓN DE ÚTILES DE ESCRITORIO</t>
  </si>
  <si>
    <t>||TRANSFERENCIA DE FONDOS S/G MENSAJE SWIFT NRO. 5960, CORREO ELECTRONICO DE LA FECHA Y NOTA CITE DGAC/DAF/FIN/NE-0008/25 DE F.29.01.2025 (HRE-TGL-1866) DE LA DIRECCION GENERAL DE AERONAUTICA CIVIL (SECTOR PÚBLICO). DEBITO DE LA LIBRETA 00117012001 DGAC, REPOSICIÓN DE ÚTILES DE ESCRITORIO.</t>
  </si>
  <si>
    <t>||TRANSFERENCIA DE FONDOS SEGÚN MENSAJE SWIFT N°5967, CORREO ELECTRÓNICO DE LA FECHA Y NOTA CITE: DGAC/DAF/FIN/NE-0008/25 (HRE-TGL-1866) DE FECHA 29/01/2025 DE LA DIRECCIÓN GENERAL DE AERONÁUTICA CIVIL. (SECTOR PÚBLICO). DÉBITO DE LA LIBRETA 00117012001 DGAC, REPOSICIÓN DE ÚTILES DE ESCRITORIO.</t>
  </si>
  <si>
    <t>||TRANSFERENCIA DE FONDOS S/G MENSAJE SWIFT NRO. 5984, CORREO ELECTRONICO DE LA FECHA Y NOTA CITE CAR/DGE-DNAF/N°0031/2025 DE F.29.01.2025. (HRE-TGL-1912) ENVIADA POR LA NAVEGACION AEREA Y AEROPUERTOS BOLIVIANOS (SECTOR PÚBLICO). DEBITO DE LA LIB. 00389012001 NAABOL- ADMINISTRACIÓN , REPOSICIÓN DE ÚTILES DE ESCRITORIO</t>
  </si>
  <si>
    <t>||TRANSFERENCIA DE FONDOS S/G MENSAJE SWIFT NRO. 5994 EN ATENCIÓN A CORREO ELECTRÓNICO DE LA DGAC Y NOTA: DGAC/DAF/FIN/NE DE F.29/1/2025 (HRE-TGL-1866) ENVIADO POR LA DIRECCIÓN GENERAL DE AERONÁUTICA CIVIL (SECTOR PÚBLICO). DEBITO DE LA LIBRETA 00117012001 DGAC, REPOSICIÓN ÚTILES DE ESCRITORIO.</t>
  </si>
  <si>
    <t>'COBRO DE'||UTILES DE ESCRITORIO POR EL COMPROBANTE NRO. 1125744 DE LA FECHA, S/G.NOTA GAFC-0356/DFC/URTE-097/2025 DE FECHA 26/2/2025 (HRE-TGL-3945) ENVIADO POR YACIMIENTOS PETROLIFEROS FISCALES BOLIVIANOS DÉBITO DE LA LIBRETA 00513022001 YPFB-"OPERACIONES" COBRO DE ÚTILES DE ESCRITORIO.</t>
  </si>
  <si>
    <t>||REGULARIZACIÓN DE NUESTRA OPERACIÓN N°1125729 DE LA FECHA SEGÚN NOTA CITE: CAR/DGE-DNAF N°0031/2025 DE F. 29/01/2025 (HRE-TGL-1912) Y CORREO ELECTRÓNICO DE LA FECHA DÉBITO DE LA LIBRETA 00389012001 NAABOL  ADMINISTRACIÓN CENTRAL, REPOSICIÓN DE ÚTILES DE ESCRITORIO</t>
  </si>
  <si>
    <t>||REGULARIZACIÓN DE NUESTRA OPERACIÓN N°1125729 DE LA FECHA SEGÚN NOTA CITE: DGAC/DAF/FIN/NE-0008/25 (HRE-TGL-1866) DE FECHA 29/01/2025 Y CORREO ELECTRÓNICO DE LA FECHA. DÉBITO DE LA LIBRETA 00117012001 DGAC, REPOSICIÓN DE ÚTILES DE ESCRITORIO.</t>
  </si>
  <si>
    <t>||TRANSFERENCIA DE FONDOS S/G MENSAJE SWIFT NRO. 6020 EN ATENCIÓN A NOTA: DGAC/DAF/FIN/NE-0008/25 (HRE-TGL-2025-1866) ENVIADO POR LA DIRECCIÓN GENERAL DE AERONÁUTICA CIVIL (SECTOR PÚBLICO). DEBITO DE LA LIBRETA 00117012001 DGAC, REPOSICIÓN ÚTILES DE ESCRITORIO.</t>
  </si>
  <si>
    <t>||TRANSFERENCIA DE FONDOS S/G MENSAJE SWIFT NRO. 6003 EN ATENCIÓN A NOTA: DGAC/DAF/FIN/NE-0008/25 (HRE-TGL-2025-1866) ENVIADO POR LA DIRECCIÓN GENERAL DE AERONÁUTICA CIVIL (SECTOR PÚBLICO). DEBITO DE LA LIBRETA 00117012001 DGAC, REPOSICIÓN ÚTILES DE ESCRITORIO.</t>
  </si>
  <si>
    <t>||TRANSFERENCIA DE FONDOS S/G MENSAJE SWIFT NRO. 6017 EN ATENCIÓN A CORREO ELECTRÓNICO Y NOTA: DGAC/DAF/FIN/NE-0008/25 (HRE-TGL-2025-1866) ENVIADO POR LA DIRECCIÓN GENERAL DE AERONÁUTICA CIVIL (SECTOR PÚBLICO). DEBITO DE LA LIBRETA 00117012001 DGAC, REPOSICIÓN ÚTILES DE ESCRITORIO.</t>
  </si>
  <si>
    <t>A:00099021001 GAM DE CALAMARCA, TRANSFERENCIA DE RECUPERACIONES SEGÚN NOTA INTERNA GEF-LCR-DYF-0332-NOT/25, POR CONCEPTO DE INTERESES DE ACUERDO A CONTRATO DE FIDEICOMISO “FINANCIAMIENTO DE APOYO A LA REACTIVACION DE LA INVERSION PUBLICA” (FARIP) FIRMADO ENTRE EL MPD Y EL FNDR.</t>
  </si>
  <si>
    <t>A:00862012001 GAM DE ACHACACHI TRANSFERENCIA DE RECUPERACIONES SEGÚN NOTA INTERNA GEF-LCR-DYF-0332-NOT/25, POR CONCEPTO DE REMUNERACION DE ADMINISTRACION QUE CORRESPONDE AL FNDR DE ACUERDO A CONTRATO DE FIDEICOMISO “FINANCIAMIENTO DE APOYO A LA REACTIVACION DE LA INVERSION PUBLICA” (FARIP).</t>
  </si>
  <si>
    <t>A:00862012001 GAM DE ACHOCALLA TRANSFERENCIA DE RECUPERACIONES SEGÚN NOTA INTERNA GEF-LCR-DYF-0332-NOT/25, POR CONCEPTO DE REMUNERACION DE ADMINISTRACION QUE CORRESPONDE AL FNDR DE ACUERDO A CONTRATO DE FIDEICOMISO “FINANCIAMIENTO DE APOYO A LA REACTIVACION DE LA INVERSION PUBLICA” (FARIP).</t>
  </si>
  <si>
    <t>A:00099021001 GAM DE ACHOCALLA, TRANSFERENCIA DE RECUPERACIONES SEGÚN NOTA INTERNA GEF-LCR-DYF-0332-NOT/25, POR CONCEPTO DE CAPITAL E INTERESES DE ACUERDO A CONTRATO DE FIDEICOMISO “FINANCIAMIENTO DE APOYO A LA REACTIVACION DE LA INVERSION PUBLICA” (FARIP) FIRMADO ENTRE EL MPD Y EL FNDR.</t>
  </si>
  <si>
    <t>A:00862012001 GAM DE CALAMARCA TRANSFERENCIA DE RECUPERACIONES SEGÚN NOTA INTERNA GEF-LCR-DYF-0332-NOT/25, POR CONCEPTO DE REMUNERACION DE ADMINISTRACION QUE CORRESPONDE AL FNDR DE ACUERDO A CONTRATO DE FIDEICOMISO “FINANCIAMIENTO DE APOYO A LA REACTIVACION DE LA INVERSION PUBLICA” (FARIP).</t>
  </si>
  <si>
    <t>A:00862012001 GAM DE ENTRE RIOS (COCHABAMBA) TRANSFERENCIA DE RECUPERACIONES SEGÚN NOTA INTERNA GEF-LCR-DYF-0332-NOT/25, POR CONCEPTO DE REMUNERACION DE ADMINISTRACION QUE CORRESPONDE AL FNDR DE ACUERDO A CONTRATO DE FIDEICOMISO “FINANCIAMIENTO DE APOYO A LA REACTIVACION DE LA INVERSION PUBLICA” (FARIP).</t>
  </si>
  <si>
    <t>A:00099021001 GAM DE ENTRE RIOS (COCHABAMBA), TRANSFERENCIA DE RECUPERACIONES SEGÚN NOTA INTERNA GEF-LCR-DYF-0332-NOT/25, POR CONCEPTO DE CAPITAL E INTERESES DE ACUERDO A CONTRATO DE FIDEICOMISO “FINANCIAMIENTO DE APOYO A LA REACTIVACION DE LA INVERSION PUBLICA” (FARIP) FIRMADO ENTRE EL MPD Y EL FNDR.</t>
  </si>
  <si>
    <t>A:00099021001 GAM DE LLALLAGUA, TRANSFERENCIA DE RECUPERACIONES SEGÚN NOTA INTERNA GEF-LCR-DYF-0332-NOT/25, POR CONCEPTO DE INTERESES DE ACUERDO A CONTRATO DE FIDEICOMISO “FINANCIAMIENTO DE APOYO A LA REACTIVACION DE LA INVERSION PUBLICA” (FARIP) FIRMADO ENTRE EL MPD Y EL FNDR.</t>
  </si>
  <si>
    <t>A:00862012001 GAM DE LLALLAGUA TRANSFERENCIA DE RECUPERACIONES SEGÚN NOTA INTERNA GEF-LCR-DYF-0332-NOT/25, POR CONCEPTO DE REMUNERACION DE ADMINISTRACION QUE CORRESPONDE AL FNDR DE ACUERDO A CONTRATO DE FIDEICOMISO “FINANCIAMIENTO DE APOYO A LA REACTIVACION DE LA INVERSION PUBLICA” (FARIP).</t>
  </si>
  <si>
    <t>A:00099021001 GAM DE SAN PEDRO DE QUEMES, TRANSFERENCIA DE RECUPERACIONES SEGÚN NOTA INTERNA GEF-LCR-DYF-0332-NOT/25, POR CONCEPTO DE CAPITAL E INTERESES DE ACUERDO A CONTRATO DE FIDEICOMISO “FINANCIAMIENTO DE APOYO A LA REACTIVACION DE LA INVERSION PUBLICA” (FARIP) FIRMADO ENTRE EL MPD Y EL FNDR.</t>
  </si>
  <si>
    <t>A:00099021001 GAM DE TITO YUPANQUI (A PARQUIPUJIO), TRANSFERENCIA DE RECUPERACIONES SEGÚN NOTA INTERNA GEF-LCR-DYF-0332-NOT/25, POR CONCEPTO DE INTERESES DE ACUERDO A CONTRATO DE FIDEICOMISO “FINANCIAMIENTO DE APOYO A LA REACTIVACION DE LA INVERSION PUBLICA” (FARIP) FIRMADO ENTRE EL MPD Y EL FNDR.</t>
  </si>
  <si>
    <t>A:00099021001 GAM DE SENA, TRANSFERENCIA DE RECUPERACIONES SEGÚN NOTA INTERNA GEF-LCR-DYF-0332-NOT/25, POR CONCEPTO DE CAPITAL E INTERESES DE ACUERDO A CONTRATO DE FIDEICOMISO “FINANCIAMIENTO DE APOYO A LA REACTIVACION DE LA INVERSION PUBLICA” (FARIP) FIRMADO ENTRE EL MPD Y EL FNDR.</t>
  </si>
  <si>
    <t>A:00862012001 GAM DE SENA TRANSFERENCIA DE RECUPERACIONES SEGÚN NOTA INTERNA GEF-LCR-DYF-0332-NOT/25, POR CONCEPTO DE REMUNERACION DE ADMINISTRACION QUE CORRESPONDE AL FNDR DE ACUERDO A CONTRATO DE FIDEICOMISO “FINANCIAMIENTO DE APOYO A LA REACTIVACION DE LA INVERSION PUBLICA” (FARIP).</t>
  </si>
  <si>
    <t>A:00862012001 GAM DE SAN PEDRO DE QUEMES TRANSFERENCIA DE RECUPERACIONES SEGÚN NOTA INTERNA GEF-LCR-DYF-0332-NOT/25, POR CONCEPTO DE REMUNERACION DE ADMINISTRACION QUE CORRESPONDE AL FNDR DE ACUERDO A CONTRATO DE FIDEICOMISO “FINANCIAMIENTO DE APOYO A LA REACTIVACION DE LA INVERSION PUBLICA” (FARIP).</t>
  </si>
  <si>
    <t>A:00099021001 GAM DE SAN PEDRO DE QUEMES, TRANSFERENCIA DE RECUPERACIONES SEGÚN NOTA INTERNA GEF-LCR-DYF-0398-NOT/25, POR CONCEPTO DE INTERESES DE ACUERDO A CONTRATO DE FIDEICOMISO “FINANCIAMIENTO DE APOYO A LA REACTIVACION DE LA INVERSION PUBLICA” (FARIP) FIRMADO ENTRE EL MPD Y EL FNDR. (normal y reliquidación)</t>
  </si>
  <si>
    <t>A:00862012001 GAM DE TITO YUPANQUI (A PARQUIPUJIO) TRANSFERENCIA DE RECUPERACIONES SEGÚN NOTA INTERNA GEF-LCR-DYF-0332-NOT/25, POR CONCEPTO DE REMUNERACION DE ADMINISTRACION QUE CORRESPONDE AL FNDR DE ACUERDO A CONTRATO DE FIDEICOMISO “FINANCIAMIENTO DE APOYO A LA REACTIVACION DE LA INVERSION PUBLICA” (FARIP).</t>
  </si>
  <si>
    <t>A:00862012001 GAM DE CORIPATA TRANSFERENCIA DE RECUPERACIONES SEGÚN NOTA INTERNA GEF-LCR-DYF-0398-NOT/25, POR CONCEPTO DE REMUNERACION DE ADMINISTRACION QUE CORRESPONDE AL FNDR DE ACUERDO A CONTRATO DE FIDEICOMISO “FINANCIAMIENTO DE APOYO A LA REACTIVACION DE LA INVERSION PUBLICA” (FARIP). (normal y reliquidación)</t>
  </si>
  <si>
    <t>A:00099021001 GAM DE CORIPATA, TRANSFERENCIA DE RECUPERACIONES SEGÚN NOTA INTERNA GEF-LCR-DYF-0398-NOT/25, POR CONCEPTO DE INTERESES DE ACUERDO A CONTRATO DE FIDEICOMISO “FINANCIAMIENTO DE APOYO A LA REACTIVACION DE LA INVERSION PUBLICA” (FARIP) FIRMADO ENTRE EL MPD Y EL FNDR. (normal y reliquidación)</t>
  </si>
  <si>
    <t>A:00862012001 GAM DE SAN PEDRO DE QUIEMES TRANSFERENCIA DE RECUPERACIONES SEGÚN NOTA INTERNA GEF-LCR-DYF-0398-NOT/25, POR CONCEPTO DE REMUNERACION DE ADMINISTRACION QUE CORRESPONDE AL FNDR DE ACUERDO A CONTRATO DE FIDEICOMISO “FINANCIAMIENTO DE APOYO A LA REACTIVACION DE LA INVERSION PUBLICA” (FARIP). (normal y reliquidación)</t>
  </si>
  <si>
    <t>A:00099021001 GAD DE CHUQUISACA, TRANSFERENCIA DE RECUPERACIONES SEGÚN NOTA INTERNA GEF-LCR-DYF-0332-NOT/25, POR CONCEPTO DE CAPITAL E INTERESES DE ACUERDO A CONTRATO DE FIDEICOMISO “FINANCIAMIENTO DE APOYO A LA REACTIVACION DE LA INVERSION PUBLICA” (FARIP) FIRMADO ENTRE EL MPD Y EL FNDR.</t>
  </si>
  <si>
    <t>A:00862012001 GAD DE CHUQUISACA TRANSFERENCIA DE RECUPERACIONES SEGÚN NOTA INTERNA GEF-LCR-DYF-0332-NOT/25, POR CONCEPTO DE REMUNERACION DE ADMINISTRACION QUE CORRESPONDE AL FNDR DE ACUERDO A CONTRATO DE FIDEICOMISO “FINANCIAMIENTO DE APOYO A LA REACTIVACION DE LA INVERSION PUBLICA” (FARIP).</t>
  </si>
  <si>
    <t>A:00862012001 GAR DE GRAN CHACO TRANSFERENCIA DE RECUPERACIONES SEGÚN NOTA INTERNA GEF-LCR-DYF-0332-NOT/25, POR CONCEPTO DE REMUNERACION DE ADMINISTRACION QUE CORRESPONDE AL FNDR DE ACUERDO A CONTRATO DE FIDEICOMISO “FINANCIAMIENTO DE APOYO A LA REACTIVACION DE LA INVERSION PUBLICA” (FARIP).</t>
  </si>
  <si>
    <t>A:00099021001 GAR GRAN CHACO, TRANSFERENCIA DE RECUPERACIONES SEGÚN NOTA INTERNA GEF-LCR-DYF-0332-NOT/25, POR CONCEPTO DE INTERESES DE ACUERDO A CONTRATO DE FIDEICOMISO “FINANCIAMIENTO DE APOYO A LA REACTIVACION DE LA INVERSION PUBLICA” (FARIP) FIRMADO ENTRE EL MPD Y EL FNDR.</t>
  </si>
  <si>
    <t>A:00099021001 GAD DE CHUQUISACA, TRANSFERENCIA DE RECUPERACIONES SEGÚN NOTA INTERNA GEF-LCR-DYF-0398-NOT/25, POR CONCEPTO DE INTERESES DE ACUERDO A CONTRATO DE FIDEICOMISO “FINANCIAMIENTO DE APOYO A LA REACTIVACION DE LA INVERSION PUBLICA” (FARIP) FIRMADO ENTRE EL MPD Y EL FNDR.(normal y reliquidación)</t>
  </si>
  <si>
    <t>A:00099021001 GAM DE LA GUARDIA, TRANSFERENCIA DE RECUPERACIONES SEGÚN NOTA GEF-LCR-JSZ-0345-NOT/25 POR CONCEPTO DE PAGO DE CAPITAL E INTERES DE ACUERDO A CONTRATO DE FIDEICOMISO “PROGRAMA APOYO A LA EJECUCION DE LA INVERSION PUBLICA” (AEIP) FIRMADO ENTRE MINISTERIO DE PLANIFICACION Y EL FNDR.</t>
  </si>
  <si>
    <t>A:00862012001 GAM DE LA GUARDIA, TRANSFERENCIA DE RECUPERACIONES SEGÚN NOTA GEF-LCR-JSZ-0345-NOT/25 POR CONCEPTO DE REMUNERACIÓN POR ADMINISTRACION DE FIDEICOMISO QUE CORRESPONDEN AL FNDR DE ACUERDO A CONTRATO DE FIDEICOMISO “PROGRAMA APOYO A LA EJECUCION DE LA INVERSION PUBLICA” (AEIP).</t>
  </si>
  <si>
    <t>A:00862012001 GAD DE CHUQUISACA TRANSFERENCIA DE RECUPERACIONES SEGÚN NOTA INTERNA GEF-LCR-DYF-0398-NOT/25, POR CONCEPTO DE REMUNERACION DE ADMINISTRACION QUE CORRESPONDE AL FNDR DE ACUERDO A CONTRATO DE FIDEICOMISO “FINANCIAMIENTO DE APOYO A LA REACTIVACION DE LA INVERSION PUBLICA” (FARIP). (normal y reliquidación)</t>
  </si>
  <si>
    <t>||TRANSFERENCIA DE FONDOS SEGUN MENSAJE SWIFT N°5981 Y 5982, SEGÚN CORREO INSTITUCIONAL DE LA FECHA ENVIADO POR EL INSTITUTO NACIONAL DE INNOVACIÓN AGROPECUARIA Y FORESTAL - INIAF. A LA LIB.222018012 INIAF-KOLFACI TECNOLOGIAS P/MEJORAR PRODUCCIÓN CACAO Y ARROZ.POR CTA.DE RURAL DEV</t>
  </si>
  <si>
    <t>COBRO DE||ÚTILES DE ESCRITORIO POR REGISTRO DEL COMPROBANTE CONTABLE N°1125781 DE LA FECHA SG CORREO INSTITUCIONAL DE FECHA 30/04/2025 ENVIADO POR EL INSTITUTO NACIONAL DE INNOVACIÓN AGROPECUARIA Y FORESTAL  INIAF. DE LA LIBRETA 222018012 INIAF-KOLFACI TECNOLOGIAS P/MEJORAR LA PRODUCCIÒN CACAO Y ARROZ.</t>
  </si>
  <si>
    <t>D00263160008</t>
  </si>
  <si>
    <t>G30797380002</t>
  </si>
  <si>
    <t>G30818990001</t>
  </si>
  <si>
    <t>G30820570001</t>
  </si>
  <si>
    <t>G30820580001</t>
  </si>
  <si>
    <t>S11234140001</t>
  </si>
  <si>
    <t>S11234220001</t>
  </si>
  <si>
    <t>D00263320012</t>
  </si>
  <si>
    <t>G30838870002</t>
  </si>
  <si>
    <t>G30838870003</t>
  </si>
  <si>
    <t>S11236390001</t>
  </si>
  <si>
    <t>D00263390008</t>
  </si>
  <si>
    <t>S11237080001</t>
  </si>
  <si>
    <t>D00263440007</t>
  </si>
  <si>
    <t>O22741110002</t>
  </si>
  <si>
    <t>D00263480006</t>
  </si>
  <si>
    <t>G30881580002</t>
  </si>
  <si>
    <t>G30881580003</t>
  </si>
  <si>
    <t>G30883320001</t>
  </si>
  <si>
    <t>G30888510002</t>
  </si>
  <si>
    <t>S11238550001</t>
  </si>
  <si>
    <t>D00263530008</t>
  </si>
  <si>
    <t>S11239610001</t>
  </si>
  <si>
    <t>S11239580001</t>
  </si>
  <si>
    <t>S11241480001</t>
  </si>
  <si>
    <t>S11241500001</t>
  </si>
  <si>
    <t>D00263740012</t>
  </si>
  <si>
    <t>G30958130002</t>
  </si>
  <si>
    <t>D00263850010</t>
  </si>
  <si>
    <t>D00263900001</t>
  </si>
  <si>
    <t>D00264000010</t>
  </si>
  <si>
    <t>G31012310002</t>
  </si>
  <si>
    <t>G31012320002</t>
  </si>
  <si>
    <t>G31012330002</t>
  </si>
  <si>
    <t>G31012340002</t>
  </si>
  <si>
    <t>G31015170002</t>
  </si>
  <si>
    <t>G31019080001</t>
  </si>
  <si>
    <t>G31019740001</t>
  </si>
  <si>
    <t>G31019090001</t>
  </si>
  <si>
    <t>G31019650001</t>
  </si>
  <si>
    <t>G31019660001</t>
  </si>
  <si>
    <t>G31019670001</t>
  </si>
  <si>
    <t>G31019680001</t>
  </si>
  <si>
    <t>G31019690001</t>
  </si>
  <si>
    <t>G31019700001</t>
  </si>
  <si>
    <t>G31019710001</t>
  </si>
  <si>
    <t>G31019720001</t>
  </si>
  <si>
    <t>G31019750001</t>
  </si>
  <si>
    <t>G31019730001</t>
  </si>
  <si>
    <t>G31019570001</t>
  </si>
  <si>
    <t>G31019760001</t>
  </si>
  <si>
    <t>G31019770001</t>
  </si>
  <si>
    <t>G31019780001</t>
  </si>
  <si>
    <t>G31019790001</t>
  </si>
  <si>
    <t>G31019800001</t>
  </si>
  <si>
    <t>G31019810001</t>
  </si>
  <si>
    <t>G31019830001</t>
  </si>
  <si>
    <t>G31019820001</t>
  </si>
  <si>
    <t>G31035310002</t>
  </si>
  <si>
    <t>G31035300002</t>
  </si>
  <si>
    <t>G31035320002</t>
  </si>
  <si>
    <t>G31035330002</t>
  </si>
  <si>
    <t>G31035380002</t>
  </si>
  <si>
    <t>G31035350002</t>
  </si>
  <si>
    <t>G31035360002</t>
  </si>
  <si>
    <t>G31035370002</t>
  </si>
  <si>
    <t>G31035340002</t>
  </si>
  <si>
    <t>G31037660001</t>
  </si>
  <si>
    <t>G31037670001</t>
  </si>
  <si>
    <t>D00264120010</t>
  </si>
  <si>
    <t>J06338670002</t>
  </si>
  <si>
    <t>G31050920002</t>
  </si>
  <si>
    <t>G31050920003</t>
  </si>
  <si>
    <t>S11246440001</t>
  </si>
  <si>
    <t>S11246410001</t>
  </si>
  <si>
    <t>S11246380001</t>
  </si>
  <si>
    <t>S11246470001</t>
  </si>
  <si>
    <t>D00264160011</t>
  </si>
  <si>
    <t>D00264280002</t>
  </si>
  <si>
    <t>G31067110001</t>
  </si>
  <si>
    <t>G31067090001</t>
  </si>
  <si>
    <t>G31067080001</t>
  </si>
  <si>
    <t>D00264340013</t>
  </si>
  <si>
    <t>S11251530001</t>
  </si>
  <si>
    <t>S11251680002</t>
  </si>
  <si>
    <t>D00264390009</t>
  </si>
  <si>
    <t>G31114530001</t>
  </si>
  <si>
    <t>S11253290002</t>
  </si>
  <si>
    <t>S11253310001</t>
  </si>
  <si>
    <t>D00264490008</t>
  </si>
  <si>
    <t>D00264530011</t>
  </si>
  <si>
    <t>D00264630001</t>
  </si>
  <si>
    <t>G31153560002</t>
  </si>
  <si>
    <t>G31153570002</t>
  </si>
  <si>
    <t>D00264680009</t>
  </si>
  <si>
    <t>G31167550002</t>
  </si>
  <si>
    <t>S11255720002</t>
  </si>
  <si>
    <t>D00264730010</t>
  </si>
  <si>
    <t>S11257420001</t>
  </si>
  <si>
    <t>D00264790012</t>
  </si>
  <si>
    <t>TRANSFERENCIA RECIBIDA DEL EXTERIOR SEGÚN MENSAJES SWIFT Nos. 4267-4266 (REM.EXT.) DE FECHA 01-04-2025 POR DESEMBOLSO DE BID PRÉSTAMO 5601/OC-BO REQ 00007 BO 2024082413 LIBRETA N° 00081127003 MOPSV-USD-PROG.DE INFRAESTRUCTURA AEREA-ETAPA II</t>
  </si>
  <si>
    <t>TRANSFERENCIA RECIBIDA DEL EXTERIOR SEGÚN MENSAJES SWIFT Nos. 4267-4266 (REM.EXT.) DE FECHA 01-04-2025 POR DESEMBOLSO DE BID PRÉSTAMO 5601/OC-BO REQ 00007 BO 2024082413 LIBRETA N° 00081127003 MOPSV-USD-PROG.DE INFRAESTRUCTURA AEREA-ETAPA II REF.: UTILES DE ESCRITORIO</t>
  </si>
  <si>
    <t>'COBRO DE'||ÚTILES DE ESCRITORIO POR EL COMPROBANTE NRO.1123636 DE LA FECHA, S/G. NOTA CITE: RIBB/UAF/SCO N°009/25 DE FECHA 29/1/2025 (HRE-TGL-1880) ENVIADA POR EL REGISTRO INTERNACIONAL BOLIVIANO DE BUQUES. DEBITO DE LA LIBRETA 00020061101 MIN.DEF.-RIBB-INGRESOS VARIOS USD, COBRO DE ÚTILES DE ESCRITORIO.</t>
  </si>
  <si>
    <t>AJUSTE COMPLEMENTARIO POR REVALORIZACION SALDOS DE ACTIVOS DE RESERVA Y OBLIGACIONES MONEDA EXTRANJERA (DOLARES) Saldo MO = -47544866.51 ;Bs/Mo: 6.86000000000 ;Saldo Bs: -326157784.27</t>
  </si>
  <si>
    <t>||PAGO A FONPLATA PRESTAMO BOL 34/2021 VCTO. 15-03-2025 POR CUENTA DE TGN, S/G NOTA MEFP/VTCP/DGCP/UODP/N° 132/2025 DE FECHA 14-03-2025, VALOR 02-04-2025 INTERESES USD 3.459.065,24 Y COMISIONES USD 4.128,09 CTA. 5970 CUENTA UNICA DEL TESORO DOLARES AMERICANOS LIB. 00099021001</t>
  </si>
  <si>
    <t>AJUSTE COMPLEMENTARIO POR REVALORIZACION SALDOS DE ACTIVOS DE RESERVA Y OBLIGACIONES MONEDA EXTRANJERA (DOLARES) Saldo MO = -44770492.74 ;Bs/Mo: 6.86000000000 ;Saldo Bs: -307125580.19</t>
  </si>
  <si>
    <t>00081127003 DEPOSITO DE EFECTIVO, DEPOSITANTE: MINISTERIO DE OBRAS PUBLICAS SERVICIOS Y VIVIENDAS, CONCEPTO: RESTITUCION COMISIONES, CUENTA DE DEPOSITO: CUENTA UNICA DEL TESORO EN DOLARES AMERICANOS</t>
  </si>
  <si>
    <t>AJUSTE COMPLEMENTARIO POR REVALORIZACION SALDOS DE ACTIVOS DE RESERVA Y OBLIGACIONES MONEDA EXTRANJERA (DOLARES) Saldo MO = -44803630.92 ;Bs/Mo: 6.86000000000 ;Saldo Bs: -307352908.13</t>
  </si>
  <si>
    <t>TRANSFERENCIA RECIBIDA DEL EXTERIOR SEGÚN MENSAJES SWIFT Nos. 4423-4392 (REM.EXT.) DE FECHA 04-04-2025 POR DESEMBOLSO DE BIRF PRÉSTAMO IBRD 9437-BO PAR III 09 LIBRETA N° 00047137004 MDRyT-USD PROYECTO SIST. ALIMENTARIOS Y RESILIENTES PAR III</t>
  </si>
  <si>
    <t>TRANSFERENCIA RECIBIDA DEL EXTERIOR SEGÚN MENSAJES SWIFT Nos. 4423-4392 (REM.EXT.) DE FECHA 04-04-2025 POR DESEMBOLSO DE BIRF PRÉSTAMO IBRD 9437-BO PAR III 09 LIBRETA N° 00047137004 MDRyT-USD PROYECTO SIST. ALIMENTARIOS Y RESILIENTES PAR III REF.: UTILES DE ESCRITORIO</t>
  </si>
  <si>
    <t>PAGO A CAF PRÉSTAMO CFA010253 VCTO. 04-04-2025 POR CUENTA DE TGN , NTI. 019823 VALOR 04-04-2025 CAPITAL USD 199.409,09 INTERESES USD 110.727,57 CTA. 5970 CUENTA UNICA DEL TESORO DOLARES AMERICANOS LIB. 00099021001</t>
  </si>
  <si>
    <t>REGULARIZACION DE TRANSFERENCIA DEL EXTERIOR SEGUN SWIFT NO.4343 Y NO.4342 DE FECHA 04/04/2025 ORDENANTE: CANACOL ENERGY LTD (CALGARY AB) REF.: CRED URI/PROFORMANO 14 BS11.936,40 FECHA VALOR 2/04/2025 LIB. 00513012005 YPFB-OPERACIONES EXTRAORDINARIAS USD</t>
  </si>
  <si>
    <t>||PAGO A FONPLATA PRESTAMO BOL 26/2015 VCTO.27-03-2025 POR CUENTA DEL TGN S/G COD.LIQ. 019768 DE FECHA 26-03-2025, VALOR 04-04-2025 CAPITAL USD2.042.054,40, INTERES USD1.019.149,94 Y COMISION USD18.409,13 LIBRETA NRO. 00099021001 TGN-RECURSOS ORDINARIOS-DOLARES AMERICANOS (5970)</t>
  </si>
  <si>
    <t>AJUSTE COMPLEMENTARIO POR REVALORIZACION SALDOS DE ACTIVOS DE RESERVA Y OBLIGACIONES MONEDA EXTRANJERA (DOLARES) Saldo MO = -61537034.48 ;Bs/Mo: 6.86000000000 ;Saldo Bs: -422144056.55</t>
  </si>
  <si>
    <t>||PAGO A FONPLATA PRESTAMO BOL 33/2019 VCTO. 15-03-2025 POR CUENTA DEL TGN SEGUN NOTA MEFP/VTCP/DGCP/UODP/N°132/2025 DE FECHA 14-03-2025, VALOR 07-04-2025 CAPITAL USD1.526.671,99, INTERESES USD1.033.467,17 Y COMISIONES USD19.602,84 LIBRETA NRO. 00099021001 TGN-RECURSOS ORDINARIOS-DOLARES AMERICANOS (5970)</t>
  </si>
  <si>
    <t>||PAGO A FONPLATA PRESTAMO BOL 32/2018 II VCTO. 15-03-2025 POR CUENTA DEL TGN SEGUN NOTA MEFP/VTCP/DGCP/UODP/N°132/2025 DE FECHA 14-03-2025, VALOR 07-04-2025 CAPITAL USD1.649.523,81, INTERESES USD1.087.092,85 LIBRETA NRO. 00099021001 TGN-RECURSOS ORDINARIOS-DOLARES AMERICANOS (5970)</t>
  </si>
  <si>
    <t>'COBRO DE'||ÚTILES DE ESCRITORIO POR EL COMPROBANTE N°1124146 Y NOTA CITE: RIBB/UAF/SCO N°009/25 DEL REGISTRO INTERNACIONAL BOLIVIANO DE BUQUES DE FECHA 29/01/2025 (HRE-TSO-1880). (SECTOR PÚBLICO). DÉBITO DE LA LIBRETA 00020061101 MIN.DEF.-RIBB-ING.VARIOS USD.</t>
  </si>
  <si>
    <t>'COBRO DE'||ÚTILES DE ESCRITORIO POR EL COMPROBANTE NRO.1124149 DE LA FECHA, S/G. NOTA CITE: RIBB-UAF/SCO N°009/25 DE FECHA 29/1/2025 (HRE-TGL-1880) ENVIADA POR EL REGISTRO INTERNACIONAL BOLIVIANO DE BUQUES. DEBITO DE LA LIBRETA 00020061101 MIN.DEF.-RIBB-INGRESOS VARIOS USD, COBRO DE ÚTILES DE ESCRITORIO.</t>
  </si>
  <si>
    <t>AJUSTE COMPLEMENTARIO POR REVALORIZACION SALDOS DE ACTIVOS DE RESERVA Y OBLIGACIONES MONEDA EXTRANJERA (DOLARES) Saldo MO = -56497828.48 ;Bs/Mo: 6.86000000000 ;Saldo Bs: -387575103.34</t>
  </si>
  <si>
    <t>TRANSFERENCIA DEL EXTERIOR SEGUN SWIFT NO.4917 DE FECHA 10/04/2025 ORDENANTE: YPF EXPLORACIÓN + PRODUCCIÓN DE FERMIN PERALTA TORRES REF.: ATS OF 25/04/09 FECHA VALOR 10/04/2025 LIB. 00513012005 YPFB-OPERACIONES EXTRAORDINARIAS USD</t>
  </si>
  <si>
    <t>AJUSTE COMPLEMENTARIO POR REVALORIZACION SALDOS DE ACTIVOS DE RESERVA Y OBLIGACIONES MONEDA EXTRANJERA (DOLARES) Saldo MO = -64499964.90 ;Bs/Mo: 6.86000000000 ;Saldo Bs: -442469759.22</t>
  </si>
  <si>
    <t>AJUSTE COMPLEMENTARIO POR REVALORIZACION SALDOS DE ACTIVOS DE RESERVA Y OBLIGACIONES MONEDA EXTRANJERA (DOLARES) Saldo MO = -64515098.67 ;Bs/Mo: 6.86000000000 ;Saldo Bs: -442573576.87</t>
  </si>
  <si>
    <t>AJUSTE COMPLEMENTARIO POR REVALORIZACION SALDOS DE ACTIVOS DE RESERVA Y OBLIGACIONES MONEDA EXTRANJERA (DOLARES) Saldo MO = -62416009.25 ;Bs/Mo: 6.86000000000 ;Saldo Bs: -428173823.47</t>
  </si>
  <si>
    <t>DEVOLUCIÓN DE SOLICITUD 054537 - 23117 A SOLICITUD DE AGENCIA BOLIVIANA DE ENERGIA REF.: INVAP SE PAGO CA 102 COMP DIR DE PROY ORIGEN EXTRANJERO DE LA RED DE CMNYRS SG NOTA 211 2025 INF 182 2025 FAC 25 2700, SEGÚN R.D. NO. 025/2023 LIB. 00099021001 TGN-RECURSOS ORDINARIOS-DOLARES AMERICANOS (5970)</t>
  </si>
  <si>
    <t>DEVOLUCIÓN DE FONDOS SOLICITUD 054539-23115 DE AGENCIA BOLIVIANA DE ENERGIA REF.: INVAP SE PAGO CA 121 COMP DIR DE PROY ORIGEN EXTRANJERO DE LA RED DE CMNYRS SG NOTA 204 2025 INF 182 2025 FAC 25 2823, SEGÚN R.D. 025/2023. LIB. 00099021001 TGN-RECURSOS ORDINARIOS-DOLARES AMERICANOS (5970)</t>
  </si>
  <si>
    <t>DEVOLUCIÓN DE SOLICITUD 054540 - 23114 A SOLICITUD DE AGENCIA BOLIVIANA DE ENERGIA REF.: NUCADVISOR PAGO FINAL AC 49 CTTO DE ADHESION SERV DE SEG Y MON Y CONTROL DEL CTTO DE CIDTN SG INF 93 25 NOTA 110 25 FAC 2024 463, SEGÚN R.D. NO. 025/2023 LIB. 00099021001 TGN-RECURSOS ORDINARIOS-DOLARES AMERICANOS (5970)</t>
  </si>
  <si>
    <t>DEVOLUCIÓN DE SOLICITUD 054538 - 23116 A SOLICITUD DE AGENCIA BOLIVIANA DE ENERGIA REF.: INVAP SE PAGO CA 116 COMP DIR DE PROY ORIGEN EXTRANJERO DE LA RED DE CMNYRS SG NOTA 205 2025 INF 182 2025 FAC 25 2806, SEGÚN R.D. NO. 025/2023 LIB. 00099021001 TGN-RECURSOS ORDINARIOS-DOLARES AMERICANOS (5970)</t>
  </si>
  <si>
    <t>TRANSFERENCIA RECIBIDA DEL EXTERIOR SEGÚN MENSAJES SWIFT Nos. 5066-5067 (REM.EXT.) DE FECHA 15-04-2025 POR DESEMBOLSO DE BID PRÉSTAMO 3540/BL-BO REQ 00030 BO 2025015494 LIBRETA N° 00291014362 USD-AB-BID 3540/BL-BO PROG.DE INFRAESTRUC.VIAL DE APOYO AL DESARROLLO Y GESTION RVF II</t>
  </si>
  <si>
    <t>PAGO A BID PRÉSTAMO 4647/BL-BO VCTO. 15-04-2025 POR CUENTA DE TGN S/G NOTA MEFP/VTCP/DGCP/UODP/N°186/2025 DEL 14/04/2025, NTI. 020020 VALOR 15-04-2025 INTERESES USD 309.616,70 COMISIONES USD 116.580,34 CTA. 5970 CUENTA UNICA DEL TESORO DOLARES AMERICANOS</t>
  </si>
  <si>
    <t>PAGO A BID PRÉSTAMO 4606/BL-BO VCTO. 15-04-2025 POR CUENTA DE TGN S/G NOTA MEFP/VTCP/DGCP/UODP/N°186/2025 DEL 14/04/2025 , NTI. 020033 VALOR 15-04-2025 INTERESES USD 933.641,86 CTA. 5970 CUENTA UNICA DEL TESORO DOLARES AMERICANOS</t>
  </si>
  <si>
    <t>PAGO A BID PRÉSTAMO 4647/BL-BO VCTO. 15-04-2025 POR CUENTA DE TGN S/G NOTA MEFP/VTCP/DGCP/UODP/N°186/2025 DEL 14/04/2025, NTI. 020019 VALOR 15-04-2025 INTERESES USD 2.382,16 CTA. 5970 CUENTA UNICA DEL TESORO DOLARES AMERICANOS</t>
  </si>
  <si>
    <t>PAGO A BID PRÉSTAMO 4643/BL-BO VCTO. 15-04-2025 POR CUENTA DE TGN S/G NOTA MEFP/VTCP/DGCP/UODP/N°186/2025 DEL 14/04/2025 , NTI. 020016 VALOR 15-04-2025 INTERESES USD 2.616,76 CTA. 5970 CUENTA UNICA DEL TESORO DOLARES AMERICANOS</t>
  </si>
  <si>
    <t>PAGO A BID PRÉSTAMO 4643/BL-BO VCTO. 15-04-2025 POR CUENTA DE TGN S/G NOTA MEFP/VTCP/DGCP/UODP/N°186/2025 DEL 14/04/2025, NTI. 020017 VALOR 15-04-2025 INTERESES USD 318,84 CTA. 5970 CUENTA UNICA DEL TESORO DOLARES AMERICANOS</t>
  </si>
  <si>
    <t>PAGO A BID PRÉSTAMO 4643/BL-BO VCTO. 15-04-2025 POR CUENTA DE TGN S/G NOTA MEFP/VTCP/DGCP/UODP/N°186/2025 DEL 14/04/2025, NTI. 020015 VALOR 15-04-2025 INTERESES USD 330.710,09 COMISIONES USD 44,78 CTA. 5970 CUENTA UNICA DEL TESORO DOLARES AMERICANOS</t>
  </si>
  <si>
    <t>PAGO A BID PRÉSTAMO 4643/BL-BO VCTO. 15-04-2025 POR CUENTA DE TGN S/G NOTA MEFP/VTCP/DGCP/UODP/N°186/2025 DEL 14/04/2025, NTI. 020018 VALOR 15-04-2025 INTERESES USD 41.193,78 COMISIONES USD 21.719,15 CTA. 5970 CUENTA UNICA DEL TESORO DOLARES AMERICANOS</t>
  </si>
  <si>
    <t>PAGO A BID PRÉSTAMO 4758/OC-BO VCTO. 15-04-2025 POR CUENTA DE TGN S/G NOTA MEFP/VTCP/DGCP/UODP/N°186/2025 DEL 14/04/2025, NTI. 020036 VALOR 15-04-2025 INTERESES USD 2.130.577,57 CTA. 5970 CUENTA UNICA DEL TESORO DOLARES AMERICANOS</t>
  </si>
  <si>
    <t>PAGO A BID PRÉSTAMO 3722/BL-BO VCTO. 15-04-2025 POR CUENTA DE TGN S/G NOTA MEFP/VTCP/DGCP/UODP/N°186/2025 DEL 14/04/2025, NTI. 020013 VALOR 15-04-2025 CAPITAL USD 1.077.723,31 INTERESES USD 990.472,28 CTA. 5970 CUENTA UNICA DEL TESORO DOLARES AMERICANOS</t>
  </si>
  <si>
    <t>PAGO A BID PRÉSTAMO 3722/BL-BO VCTO. 15-04-2025 POR CUENTA DE TGN S/G NOTA MEFP/VTCP/DGCP/UODP/N°186/2025 DEL 14/04/2025, NTI. 020014 VALOR 15-04-2025 INTERESES USD 11.206,04 CTA. 5970 CUENTA UNICA DEL TESORO DOLARES AMERICANOS</t>
  </si>
  <si>
    <t>PAGO A BID PRÉSTAMO 4612/BL-BO VCTO. 15-04-2025 POR CUENTA DE TGN S/G NOTA MEFP/VTCP/DGCP/UODP/N°186/2025 DEL 14/04/2025, NTI. 020035 VALOR 15-04-2025 INTERESES USD 1.466.566,19 COMISIONES USD 435.527,95 CTA. 5970 CUENTA UNICA DEL TESORO DOLARES AMERICANOS</t>
  </si>
  <si>
    <t>PAGO A BID PRÉSTAMO 4606/BL-BO VCTO. 15-04-2025 POR CUENTA DE TGN S/G NOTA MEFP/VTCP/DGCP/UODP/N°186/2025 DEL 14/04/2025, NTI. 020032 VALOR 15-04-2025 INTERESES USD 9.637,20 CTA. 5970 CUENTA UNICA DEL TESORO DOLARES AMERICANOS</t>
  </si>
  <si>
    <t>PAGO A BID PRÉSTAMO 4612/BL-BO VCTO. 15-04-2025 POR CUENTA DE TGN S/G NOTA MEFP/VTCP/DGCP/UODP/N°186/2025 DEL 14/04/2025, NTI. 020034 VALOR 15-04-2025 INTERESES USD 12.932,10 CTA. 5970 CUENTA UNICA DEL TESORO DOLARES AMERICANOS</t>
  </si>
  <si>
    <t>PAGO A IDA PRÉSTAMO 6248-BO VCTO. 15-04-2025 POR CUENTA DE TGN , NTI. 019864 VALOR 15-04-2025 INTERESES USD 83.146,39 CTA. 5970 CUENTA UNICA DEL TESORO DOLARES AMERICANOS LIB. 00099021001</t>
  </si>
  <si>
    <t>PAGO A BID PRÉSTAMO 3921/BL-BO VCTO. 15-04-2025 POR CUENTA DE TGN S/G NOTA MEFP/VTCP/DGCP/UODP/N°186/2025 DEL 14/04/2025, NTI. 020030 VALOR 15-04-2025 INTERESES USD 2.063.656,50 CTA. 5970 CUENTA UNICA DEL TESORO DOLARES AMERICANOS</t>
  </si>
  <si>
    <t>PAGO A BID PRÉSTAMO 3921/BL-BO VCTO. 15-04-2025 POR CUENTA DE TGN S/G NOTA MEFP/VTCP/DGCP/UODP/N°186/2025 DEL 14/04/2025, NTI. 020031 VALOR 15-04-2025 INTERESES USD 26.147,43 CTA. 5970 CUENTA UNICA DEL TESORO DOLARES AMERICANOS</t>
  </si>
  <si>
    <t>PAGO A BID PRÉSTAMO 5514/OC-BO VCTO. 15-04-2025 POR CUENTA DE TGN S/G NOTA MEFP/VTCP/DGCP/UODP/N°186/2025 DEL 14/04/2025, NTI. 020057 VALOR 15-04-2025 INTERESES USD 701.677,22 COMISIONES USD 174.636,65 CTA. 5970 CUENTA UNICA DEL TESORO DOLARES AMERICANOS</t>
  </si>
  <si>
    <t>PAGO A BID PRÉSTAMO 5721/OC-BO VCTO. 15-04-2025 POR CUENTA DE TGN S/G NOTA MEFP/VTCP/DGCP/UODP/N°186/2025 DEL 14/04/2025, NTI. 020029 VALOR 15-04-2025 INTERESES USD 157.871,61 COMISIONES USD 365.181,00 CTA. 5970 CUENTA UNICA DEL TESORO DOLARES AMERICANOS</t>
  </si>
  <si>
    <t>PAGO A BID PRÉSTAMO 3725/BL-BO VCTO. 15-04-2025 POR CUENTA DE TGN S/G NOTA MEFP/VTCP/DGCP/UODP/N°186/2025 DEL 14/04/2025, NTI. 019967 VALOR 15-04-2025 CAPITAL USD 109.569,18 INTERESES USD 92.276,43 CTA. 5970 CUENTA UNICA DEL TESORO DOLARES AMERICANOS</t>
  </si>
  <si>
    <t>PAGO A BID PRÉSTAMO 3725/BL-BO VCTO. 15-04-2025 POR CUENTA DE TGN S/G NOTA MEFP/VTCP/DGCP/UODP/N°186/2025 DEL 14/04/2025, NTI. 019968 VALOR 15-04-2025 INTERESES USD 1.151,58 CTA. 5970 CUENTA UNICA DEL TESORO DOLARES AMERICANOS</t>
  </si>
  <si>
    <t>PAGO A BID PRÉSTAMO 3725/BL-BO VCTO. 15-04-2025 POR CUENTA DE TGN S/G NOTA MEFP/VTCP/DGCP/UODP/N°186/2025 DEL 14/04/2025, NTI. 019971 VALOR 15-04-2025 INTERESES USD 11.308,33 CTA. 5970 CUENTA UNICA DEL TESORO DOLARES AMERICANOS</t>
  </si>
  <si>
    <t>PAGO A BID PRÉSTAMO 3725/BL-BO VCTO. 15-04-2025 POR CUENTA DE TGN S/G NOTA MEFP/VTCP/DGCP/UODP/N°186/2025 DEL 14/04/2025, NTI. 019969 VALOR 15-04-2025 CAPITAL USD 1.076.545,10 INTERESES USD 880.969,13 CTA. 5970 CUENTA UNICA DEL TESORO DOLARES AMERICANOS</t>
  </si>
  <si>
    <t>DEVOLUCIÓN DE SOLICITUD 054570 - 23133 A SOLICITUD DE AGENCIA BOLIVIANA DE ENERGIA REF.: INVAP SE PAGO CA 99 COMP DIR DE PROY ORIGEN EXTRANJERO DE LA RED DE CMNYRS SG NOTA 200 2025 INF N 182 2025 FAC 25 2670, SEGÚN R.D. NO.025/2023. LIB. 00099021001 TGN-RECURSOS ORDINARIOS-DOLARES AMERICANOS (5970)</t>
  </si>
  <si>
    <t>DEVOLUCION DE FONDOS DE SOLIC.054575-23128 DE ABEN DE 14/04/2025 REF.: INVAP SE PAGO CA 100 COMP DIR DE PROY ORIGEN EXTRANJERO DE LA RED DE CMNYRS SG NOTA 199 2025 INF 182 2025 FAC 25 2699, SEGUN R.D. NO.025/2023. LIB. 00099021001 TGN-RECURSOS ORDINARIOS-DOLARES AMERICANOS (5970)</t>
  </si>
  <si>
    <t>DEVOLUCIÓN DE SOLICITUD 054571 - 23132 A SOLICITUD DE AGENCIA BOLIVIANA DE ENERGIA REF.: INVAP SE PAGO CA 120 COMP DIR DE PROY ORIGEN EXTRANJERO DE LA RED DE CMNYRS SG NOTA 201 2025 INF N 182 2025 FAC 25 2812, SEGÚN R.D. NO.025/2023. LIB. 00099021001 TGN-RECURSOS ORDINARIOS-DOLARES AMERICANOS (5970)</t>
  </si>
  <si>
    <t>DEVOLUCIÓN DE SOLICITUD 054573 - 23130 A SOLICITUD DE AGENCIA BOLIVIANA DE ENERGIA REF.: INVAP SE PAGO CA 118 COMP DIR DE PROY ORIGEN EXTRANJERO DE LA RED DE CMNYRS SG NOTA 202 2025 INF 182 2025 FAC 25 2807, SEGÚN R.D. NO.025/2023. LIB. 00099021001 TGN-RECURSOS ORDINARIOS-DOLARES AMERICANOS (5970)</t>
  </si>
  <si>
    <t>DEVOLUCIÓN DE FONDOS SOLICITUD 054572-23131 DE AGENCIA BOLIVIANA DE ENERGIA REF.: INVAP SE PAGO CA 114 COMP DIR DE PROY ORIGEN EXTRANJERO DE LA RED DE CMNYRS SG NOTA 208 2025 INF 182 2025 FAC 25 2779, SEGÚN DISPOSICIÓN ADICIONAL TERCERA DE LA R.D.025/2023. LIB. 00099021001 TGN-RECURSOS ORDINARIOS-DOLARES AMERICANOS (5970)</t>
  </si>
  <si>
    <t>DEVOLUCIÓN DE SOLICITUD 054576 - 23127 A SOLICITUD DE AGENCIA BOLIVIANA DE ENERGIA REF.: INVAP SE PAGO CA 123 COMP DIR DE PROY ORIGEN EXTRANJERO DE LA RED DE CMNYRS SG NOTA 206 2025 INF 182 2025 FAC 25 2825, SEGÚN R.D. NO.025/2023. LIB. 00099021001 TGN-RECURSOS ORDINARIOS-DOLARES AMERICANOS (5970)</t>
  </si>
  <si>
    <t>DEVOLUCIÓN DE FONDOS SOLICITUD 054568-23135 DE AGENCIA BOLIVIANA DE ENERGIA REF.: INVAP SE PAGO CA 112 COMP DIR DE PROY ORIGEN EXTRANJERO DE LA RED DE CMNYRS SG NOTA 207 2025 INF 182 2025 FACT 25 2778, SEGÚN DISPOSICIÓN ADICIONAL TERCERA DE LA R.D.025/2023. LIB. 00099021001 TGN-RECURSOS ORDINARIOS-DOLARES AMERICANOS (5970)</t>
  </si>
  <si>
    <t>DEVOLUCIÓN DE FONDOS SOLICITUD 054569-23134 DE AGENCIA BOLIVIANA DE ENERGIA REF.: INVAP SE PAGO CA 108 COMP DIR DE PROY ORIGEN EXTRANJERO DE LA RED DE CMNYRS SG NOTA 194 2025 INF N 182 2025 FAC 25 2744, SEGÚN DISPOSICIÓN ADICIONAL TERCERA DE LA R.D.025/2023. LIB. 00099021001 TGN-RECURSOS ORDINARIOS-DOLARES AMERICANOS (5970)</t>
  </si>
  <si>
    <t>DEVOLUCIÓN DE SOLICITUD 054574 - 23129 A SOLICITUD DE AGENCIA BOLIVIANA DE ENERGIA REF.: INVAP SE PAGO CA 110 COMP DIR DE PROY ORIGEN EXTRANJERO DE LA RED DE CMNYRS SG NOTA 203 2025 INF 182 2025 FAC 25 2777, SEGÚN R.D. NO.025/2023. LIB. 00099021001 TGN-RECURSOS ORDINARIOS-DOLARES AMERICANOS (5970)</t>
  </si>
  <si>
    <t>PAGO A BID PRÉSTAMO 4606/BL-BO VCTO. 15-04-2025 POR CUENTA DE TGN S/G NOTA MEFP/VTCP/DGCP/UODP/NRO.186/2025 DEL 14/04/2025 , NTI. 020040 VALOR 16-04-2025 INTERESES JPY 14.109.351,00 CTA. 5970 CUENTA UNICA DEL TESORO DOLARES AMERICANOS</t>
  </si>
  <si>
    <t>PAGO A BID PRÉSTAMO 4612/BL-BO VCTO. 15-04-2025 POR CUENTA DE TGN S/G NOTA MEFP/VTCP/DGCP/UODP/NRO.186/2025 DEL 14/04/2025, NTI. 020043 VALOR 16-04-2025 INTERESES JPY 10.487.326,00 CTA. 5970 CUENTA UNICA DEL TESORO DOLARES AMERICANOS</t>
  </si>
  <si>
    <t>AJUSTE COMPLEMENTARIO POR REVALORIZACION SALDOS DE ACTIVOS DE RESERVA Y OBLIGACIONES MONEDA EXTRANJERA (DOLARES) Saldo MO = -38656296.61 ;Bs/Mo: 6.86000000000 ;Saldo Bs: -265182194.73</t>
  </si>
  <si>
    <t>A:00099021001 Transferencia de recursos a solicitud del Órgano Judicial mediante nota CITE: UNID./NAL./FINANZAS/DAF/OJ N°332/2025 (operación bimonetaria) a favor del Gobierno Autónomo Municipal de Laja por concepto de Restitución del Certificado de Depósito Judicial N°0135190-86105 Tipo de Cambio (6,86) H.R.2025-15709-R</t>
  </si>
  <si>
    <t>TRANSFERENCIA RECIBIDA DEL EXTERIOR SEGÚN MENSAJES SWIFT Nos. 5266-5267 (REM.EXT.) DE FECHA 17-04-2025 POR DESEMBOLSO DE BID PRÉSTAMO 4633/BL-BO REQ 00014 BO 2025025863 LIBRETA N° 00514014306 ENDE-USD LT SAN IGNACIO DE VELASCO AL SIN-4633/BL-BO</t>
  </si>
  <si>
    <t>TRANSFERENCIA RECIBIDA DEL EXTERIOR SEGÚN MENSAJES SWIFT Nos. 5266-5267 (REM.EXT.) DE FECHA 17-04-2025 POR DESEMBOLSO DE BID PRÉSTAMO 4633/BL-BO REQ 00014 BO 2025025863 LIBRETA N° 00514014306 ENDE-USD LT SAN IGNACIO DE VELASCO AL SIN-4633/BL-BO REF.: UTILES DE ESCRITORIO</t>
  </si>
  <si>
    <t>||PAGO A BID PRÉSTAMO 3921/BL-BO VCTO. 15-04-2025 POR CUENTA DE TGN, SEGÚN NOTA MEFP/VTCP/DGCP/UODP/N° 186/2025 DE FECHA 14-04-2025, VALOR 17-04-2025, CAPITAL CHF8.126.072,91 INTERESES CHF150.983,26 LIB. 00099021001 TGN-RECURSOS ORDINARIOS-DOLARES AMERICANOS (5970)</t>
  </si>
  <si>
    <t>||PAGO A BID PRÉSTAMO 5514/OC-BO VCTO. 15-04-2025 POR CUENTA DE TGN, SEGÚN NOTA MEFP/VTCP/DGCP/UODP/N° 186/2025 DE FECHA 14-04-2025, VALOR 17-04-2025, INTERESES CHF56.938,07 LIB. 00099021001 TGN-RECURSOS ORDINARIOS-DOLARES AMERICANOS (5970)</t>
  </si>
  <si>
    <t>||PAGO A BID PRÉSTAMO 4758/OC-BO VCTO. 15-04-2025 POR CUENTA DE TGN, SEGÚN NOTA MEFP/VTCP/DGCP/UODP/N° 186/2025 DE FECHA 14-04-2025, VALOR 17-04-2025, INTERESES CHF147.601,95 LIB. 00099021001 TGN-RECURSOS ORDINARIOS-DOLARES AMERICANOS (5970)</t>
  </si>
  <si>
    <t>'COBRO DE'||ÚTILES DE ESCRITORIO POR EL COMPROBANTE NRO.1124645 DE LA FECHA, S/G. NOTA CITE: RIBB-UAF/SCO N°009/25 DE FECHA 29/1/2025 (HRE-TGL-1880) ENVIADA POR EL REGISTRO INTERNACIONAL BOLIVIANO DE BUQUES. DEBITO DE LA LIBRETA 00020061101 MIN.DEF.-RIBB-INGRESOS VARIOS USD, COBRO DE ÚTILES DE ESCRITORIO.</t>
  </si>
  <si>
    <t>AJUSTE COMPLEMENTARIO POR REVALORIZACION SALDOS DE ACTIVOS DE RESERVA Y OBLIGACIONES MONEDA EXTRANJERA (DOLARES) Saldo MO = -32589530.33 ;Bs/Mo: 6.86000000000 ;Saldo Bs: -223564178.05</t>
  </si>
  <si>
    <t>AJUSTE COMPLEMENTARIO POR REVALORIZACION SALDOS DE ACTIVOS DE RESERVA Y OBLIGACIONES MONEDA EXTRANJERA (DOLARES) Saldo MO = -32622421.17 ;Bs/Mo: 6.86000000000 ;Saldo Bs: -223789809.22</t>
  </si>
  <si>
    <t>PAGO A CAF PRÉSTAMO CFA005702 VCTO. 21-04-2025 POR CUENTA DE TGN , NTI. 020073 VALOR 21-04-2025 CAPITAL USD 9.164.110,97 INTERESES USD 2.013.589,48 CTA. 5970 CUENTA UNICA DEL TESORO DOLARES AMERICANOS LIB. 00099021001</t>
  </si>
  <si>
    <t>PAGO A BID PRÉSTAMO 2908/BL-BO VCTO. 18-04-2025 POR CUENTA DE TGN SEGUN NOTA MEFP/VTCP/DGCP/UODP/NRO.189/2025, NTI. 020076 VALOR 21-04-2025 CAPITAL USD 721.951,51 INTERESES USD 551.786,12 CTA. 5970 CUENTA UNICA DEL TESORO DOLARES AMERICANOS</t>
  </si>
  <si>
    <t>PAGO A BID PRÉSTAMO 2908/BL-BO VCTO. 18-04-2025 POR CUENTA DE TGN S/G NOTA MEFP/VTCP/DGCP/UODP/NRO.189/2025 DEL 17/04/2025, NTI. 020074 VALOR 21-04-2025 INTERESES USD 10.788,81 CTA. 5970 CUENTA UNICA DEL TESORO DOLARES AMERICANOS</t>
  </si>
  <si>
    <t>AJUSTE COMPLEMENTARIO POR REVALORIZACION SALDOS DE ACTIVOS DE RESERVA Y OBLIGACIONES MONEDA EXTRANJERA (DOLARES) Saldo MO = -13884453.11 ;Bs/Mo: 6.86000000000 ;Saldo Bs: -95247348.35</t>
  </si>
  <si>
    <t>'COBRO DE'||ÚTILES DE ESCRITORIO POR EL COMPROBANTE N°1125151 Y NOTA CITE: RIBB/UAF/SCO N°009/25 DEL REGISTRO INTERNACIONAL BOLIVIANO DE BUQUES DE FECHA 29/01/2025 (HRE-TSO-1880). (SECTOR PÚBLICO). DÉBITO DE LA LIBRETA 00020061101 MIN.DEF.-RIBB-ING.VARIOS USD.</t>
  </si>
  <si>
    <t>'TRANSFERENCIA'||RECIBIDA DEL EXTERIOR SEGUN MENSAJE SWIFT NRO.5623 DE LA FECHA (REM.EXT.) POR DESEMBOLSO DE LA AFD PRESTAMO CBO 1009 01 J REF.: AOPVI25112039864 LIBRETA NRO.00514017008 ENDE-USD.PROY.PARQUE EÓLICO WARNES II-SANTA CRUZ-AFD</t>
  </si>
  <si>
    <t>AJUSTE COMPLEMENTARIO POR REVALORIZACION SALDOS DE ACTIVOS DE RESERVA Y OBLIGACIONES MONEDA EXTRANJERA (DOLARES) Saldo MO = -18574211.81 ;Bs/Mo: 6.86000000000 ;Saldo Bs: -127419093.01</t>
  </si>
  <si>
    <t>PAGO A FND PRÉSTAMO NDF 367 VCTO. 24-04-2025 POR CUENTA DE TGN , NTI. 019842 VALOR 24-04-2025 CAPITAL EUR 49.226,27 INTERESES EUR 6.460,95 CTA. 5970 CUENTA UNICA DEL TESORO DOLARES AMERICANOS LIB. 00099021001</t>
  </si>
  <si>
    <t>||REGULARIZACIÓN DE RECURSOS PENDIENTES DE APLICACIÓN DEL COMP. CONTABLE N° 1119360 DE FECHA 13/02/2025, SG. NOTA MMAYA/DGAA N° 121/2025 DE FECHA 23/04/25 (TRAM 562) ENVIADO POR EL MINISTERIO DE MEDIO AMBIENTE Y AGUA A LA LIB. 00086018029 MMAYA-$US-FORT.CAP.NAL.GEST.SUST.QUIM. Y RESID.POR CTA DE UNITED NATIONS.</t>
  </si>
  <si>
    <t>COBRO DE||ÚTILES DE ESCRITORIO POR EL REGISTRO DEL COMP. CONTABLE N° 1125329 DE LA FECHA , SG. NOTA MMAYA/DGAA N° 121/2025 DE FECHA 23/04/25 (TRAM - 562) ENVIADO POR EL MINISTERIO DE MEDIO AMBIENTE Y AGUA COBRO ÚTILES DE ESCRITORIO DE LA LIB. 00086018029 MMAYA-$US-FORT.CAP.NAL.GEST.SUST.QUIM. Y RESID</t>
  </si>
  <si>
    <t>AJUSTE COMPLEMENTARIO POR REVALORIZACION SALDOS DE ACTIVOS DE RESERVA Y OBLIGACIONES MONEDA EXTRANJERA (DOLARES) Saldo MO = -8496824.89 ;Bs/Mo: 6.86000000000 ;Saldo Bs: -58288218.74</t>
  </si>
  <si>
    <t>AJUSTE COMPLEMENTARIO POR REVALORIZACION SALDOS DE ACTIVOS DE RESERVA Y OBLIGACIONES MONEDA EXTRANJERA (DOLARES) Saldo MO = -7805574.41 ;Bs/Mo: 6.86000000000 ;Saldo Bs: -53546240.44</t>
  </si>
  <si>
    <t>AJUSTE COMPLEMENTARIO POR REVALORIZACION SALDOS DE ACTIVOS DE RESERVA Y OBLIGACIONES MONEDA EXTRANJERA (DOLARES) Saldo MO = -7822637.39 ;Bs/Mo: 6.86000000000 ;Saldo Bs: -53663292.49</t>
  </si>
  <si>
    <t>DEVOLUCIÓN DE SOLICITUD 054688 - 23206 A SOLICITUD DE NAVEGACION AEREA Y AEROPUERTOS BOLIVIANOS REF.: PAGO PARK AIR SYSTEMS LTD ADQUISICION DE EQUIPOS TRANSCEPTORES SEGUN NI DGE UNCNS NRO0086 2025 INF DE CONFORMIDAD FACTURA 37947, SEGÚN R.D. NO. 025/2023. LIB. 00389012001 NAABOL-U$ ADMINISTRACIÓN CENTRAL</t>
  </si>
  <si>
    <t>DEVOLUCIÓN DE SOLICITUD 054690 - 23208 A SOLICITUD DE NAVEGACION AEREA Y AEROPUERTOS BOLIVIANOS REF.: PAGO AGENCIAS MERCANTILES Y CONSULTING PERU 3ER PAGO REPOSICION SISTEMA DE APROX INSTRUMENTAL ILS AEROPUERTO DE EL ALTO FAC E01389, SEGÚN R.D. NO. 025/2023. LIB. 00389012001 NAABOL-U$ ADMINISTRACIÓN CENTRAL</t>
  </si>
  <si>
    <t>AJUSTE COMPLEMENTARIO POR REVALORIZACION SALDOS DE ACTIVOS DE RESERVA Y OBLIGACIONES MONEDA EXTRANJERA (DOLARES) Saldo MO = -8432114.87 ;Bs/Mo: 6.86000000000 ;Saldo Bs: -57844308.00</t>
  </si>
  <si>
    <t>TRANSFERENCIA RECIBIDA DEL EXTERIOR SEGÚN MENSAJES SWIFT Nos. 5943-5905 (REM.EXT.) DE FECHA 29-04-2025 POR DESEMBOLSO DE BIRF PRÉSTAMO BIRF 8648-BO 63 LIBRETA N° 00291084302 ABC-USD-BM PROY CORREDOR DE INTEGRACION CARRETERAS</t>
  </si>
  <si>
    <t>||TRANSFERENCIA DE FONDOS S/G.CITE: MEFP/VTCP/DGPOT/UPCFTGN/N°442/2025 DE LA FECHA DEL MIN.DE ECONOMIA Y FINANZAS PUBLICAS. (HRE-TSO-584) REMITIDA POR EL MINISTERIO DE ECONOMIA Y FINANZAS PUBLICAS. ABONO A LA LIBRETA N°00513012005 YPFB - OPERACIONES EXTRAORDINARIAS USD.</t>
  </si>
  <si>
    <t>AJUSTE COMPLEMENTARIO POR REVALORIZACION SALDOS DE ACTIVOS DE RESERVA Y OBLIGACIONES MONEDA EXTRANJERA (DOLARES) Saldo MO = -5052434.29 ;Bs/Mo: 6.86000000000 ;Saldo Bs: -34659699.22</t>
  </si>
  <si>
    <t>||TRANSFERENCIA DE FONDOS SG NOTA MEFP/VTCP/DGCP/UODP-905/2019 DE 25/09/2019 MEFP REF:PAGO AL CUSTODIO CORRESPONDIENTE AL CUARTO TRIMESTRE DE 2024 FACTURA NO. 1373388 REF:BENEF.JPMORGAN CHASE BANK - EE.UU. MONTO TOTAL USD 58.03X12.50%=USD 7,25 LIB.00099021001 TGN RECURSOS ORDINARIOS DOLARES AMERICANOS</t>
  </si>
  <si>
    <t>AJUSTE COMPLEMENTARIO POR REVALORIZACION SALDOS DE ACTIVOS DE RESERVA Y OBLIGACIONES MONEDA EXTRANJERA (DOLARES) Saldo MO = -4422652.28 ;Bs/Mo: 6.86000000000 ;Saldo Bs: -30339394.62</t>
  </si>
  <si>
    <t>00066047002</t>
  </si>
  <si>
    <t>De: 00066047002 A:00081017009 Transferencia de recursos a solicitud del Ministerio de Planificación del Desarrollo mediante nota CITE: MPD/VIPFE/DGPP/UP-NE 0580/2025, para el financiamiento parcial del Programa Multisectorial de Preinversió</t>
  </si>
  <si>
    <t>00081017009</t>
  </si>
  <si>
    <t>De: 00099021001 A:00514017004 Transferencia de recursos a solicitud de la Empresa Nacional de Electricidad dependiente del Ministerio de Hidrocarburos y Energías mediante nota CITE: ENDE-DEEM-4/3-25, (operación bimonetaria), para cubrir ga</t>
  </si>
  <si>
    <t>00514017004</t>
  </si>
  <si>
    <t>De: 00099021001 A:00291014380 Transferencia de recursos a solicitud de la Administradora Boliviana de Carreteras mediante nota CITE: ABC/GNA/SAF/ATE/2025-0599 (operación bimonetaria), para pagos a beneficiarios (TC 6,86) H.R 2025-14266-R.</t>
  </si>
  <si>
    <t>De: 00099021001 A:00291084302 Transferencia de recursos a solicitud de la Administradora Boliviana de Carreteras mediante nota CITE: ABC/GNA/SAF/ATE/2025-0599 (operación bimonetaria), para pagos a beneficiarios (TC 6,86) H.R 2025-14266-R.</t>
  </si>
  <si>
    <t>De: 00099021001 A:00016011001 Transferencia de recursos a solicitud del Ministerio de Educación mediante notas CITE: NE/DGAA/UF Nos. 106 y 123/2025 Informes HR: I-9236, 12787/2025 CITE: INF/DGAA/URHHDO Nos. 29 y 47 por concepto de deposito</t>
  </si>
  <si>
    <t>00016011001</t>
  </si>
  <si>
    <t>De: 00099021001 A:00081127003 Transferencia de recursos a solicitud del Ministerio de Obras Públicas, Servicios y Vivienda mediante nota CITE: CAR/MOPSV/VMT/DGTA/UTA N° 0052/2025 (operación bimonetaria), para el pago de C-31, en el marco de</t>
  </si>
  <si>
    <t>00081127003</t>
  </si>
  <si>
    <t>De: 00099021001 A:00081011108 Transferencia de recursos a solicitud del Ministerio de Obras Públicas, Servicios y Vivienda mediante nota CITE: MOPSV/DGAA/N°257/2025 (operación bimonetaria) correspondiente a depósitos por concepto de las rec</t>
  </si>
  <si>
    <t>00081011108</t>
  </si>
  <si>
    <t>De: 00099021001 A:00291064302 Transferencia de recursos a solicitud de la Administradora Boliviana de Carreteras mediante nota CITE: ABC/GNA/SAF/ATE/2025-0651 (operación bimonetaria), para pagos a beneficiarios (TC 6,86) H.R 2025-15633-R.</t>
  </si>
  <si>
    <t>00291064302</t>
  </si>
  <si>
    <t>De: 00099021001 A:00291014378 Transferencia de recursos a solicitud de la Administradora Boliviana de Carreteras mediante nota CITE: ABC/GNA/SAF/ATE/2025-0651 (operación bimonetaria), para pagos a beneficiarios (TC 6,86) H.R 2025-15633-R.</t>
  </si>
  <si>
    <t>00291014378</t>
  </si>
  <si>
    <t>De: 00099021001 A:00041097001 Transferencia de recursos a solicitud del Programa de Dinamización Turística del destino Salar de Uyuni y Lagunas de Colores dependiente del Ministerio de Desarrollo Productivo y Economía Plural mediante nota C</t>
  </si>
  <si>
    <t>De: 00099021001 A:00253014306 Transferencia de recursos a solicitud de la Entidad Ejecutora de Medio Ambiente y Agua dependiente del Ministerio de Medio Ambiente y Agua mediante nota CITE: GM-0328-EMAGUA/2025 (operación bimonetaria), para e</t>
  </si>
  <si>
    <t>De: 00389012001 A:00099021001 Transferencia de recursos a solicitud de la Dirección General de Administración y Finanzas Territoriales mediante nota interna CITE: MEFP/VTCP/DGAFT/USCFT/N°114/2025, por concepto de recuperaciones de la deuda</t>
  </si>
  <si>
    <t>De: 00099021001 A:00047377001 Transferencia de recursos a solicitud del Programa Construyendo Resiliencia ante el Cambio Climático en Familias Rurales de Bolivia (Accesos Rural) dependiente del Ministerio de Desarrollo Rural y Tierras media</t>
  </si>
  <si>
    <t>00047377001</t>
  </si>
  <si>
    <t>De: 00066134201 A:00099021001 Transferencia de recursos a solicitud del Ministerio de Planificación del Desarrollo mediante nota CITE: MPD/DGAA/UF/T-NE 037/2025 INFORME MPD/DGAA/UF/T-INF 039/2025 en el marco de la Disposición Transitoria Ún</t>
  </si>
  <si>
    <t>De: 00099021001 A:00514014302 Transferencia de recursos a solicitud de la Empresa Nacional de Electricidad dependiente del Ministerio de Hidrocarburos y Energías mediante nota CITE: ENDE-DEEM-4/69-25, (operación bimonetaria), para cubrir l</t>
  </si>
  <si>
    <t>00514014302</t>
  </si>
  <si>
    <t>00086014102</t>
  </si>
  <si>
    <t>De: 00086014102 A:00066011102 De: 00086014102 A:00066011102 Débito Automático (DA) según CITE: MPD/VIPFE/DGPP/UP-NE 0510/2025, Inf. Legal MPD/VIPFE/DGPP/UP-INF 0179/2025 e Inf. Técnico MPD/VIPFE/DGPP/UP-INF 0165/2025 y la nota de la DGAJ de</t>
  </si>
  <si>
    <t>De: 00099021001 A:00046207001 Transferencia de recursos a solicitud del Ministerio de Salud y Deportes mediante nota CITE: MSyD/DPCH/PGBID5376/CE/470/2025 (operación bimonetaria), para la ejecución del Programa Apoyo a Poblaciones Vulnerabl</t>
  </si>
  <si>
    <t>00046207001</t>
  </si>
  <si>
    <t>De: 00099021001 A:00383012001 Transferencia de recursos a solicitud de la Agencia Boliviana de Correos dependiente del Ministerio de Obras Públicas, Servicios y Vivienda mediante nota CITE: AGBC-AGBC/DAF/TFC-CPRV-0293-CAR/2025 H.R. 2025-17</t>
  </si>
  <si>
    <t>De: 00099021001 A:00046057009 Transferencia de recursos a solicitud del Ministerio de Salud y Deportes mediante nota CITE: MSyD/DGP/UGESPRO/FRISDP/CE/16/2025 (operación bimonetaria), para la ejecución del Programa Mejora en la Accesibilidad</t>
  </si>
  <si>
    <t>00514017008</t>
  </si>
  <si>
    <t>De: 00514017008 A:00099021001 Transferencia de recursos a solicitud de la Empresa Nacional de Electricidad dependiente del Ministerio de Hidrocarburos y Energías mediante nota CITE: ENDE-DEEM-4/3-25, (operación bimonetaria), para cubrir ga</t>
  </si>
  <si>
    <t>De: 00291014379 A:00099021001 Transferencia de recursos a solicitud de la Administradora Boliviana de Carreteras mediante nota CITE: ABC/GNA/SAF/ATE/2025-0599 (operación bimonetaria), para pagos a beneficiarios (TC 6,86) H.R 2025-14266-R.</t>
  </si>
  <si>
    <t>De: 00291084302 A:00099021001 Transferencia de recursos a solicitud de la Administradora Boliviana de Carreteras mediante nota CITE: ABC/GNA/SAF/ATE/2025-0599 (operación bimonetaria), para pagos a beneficiarios (TC 6,86) H.R 2025-14266-R.</t>
  </si>
  <si>
    <t>De: 00081127003 A:00099021001 Transferencia de recursos a solicitud del Ministerio de Obras Públicas, Servicios y Vivienda mediante nota CITE: CAR/MOPSV/VMT/DGTA/UTA N° 0052/2025 (operación bimonetaria), para el pago de C-31, en el marco de</t>
  </si>
  <si>
    <t>00291064301</t>
  </si>
  <si>
    <t>De: 00291064301 A:00099021001 Transferencia de recursos a solicitud de la Administradora Boliviana de Carreteras mediante nota CITE: ABC/GNA/SAF/ATE/2025-0651 (operación bimonetaria), para pagos a beneficiarios (TC 6,86) H.R 2025-15633-R.</t>
  </si>
  <si>
    <t>00291014370</t>
  </si>
  <si>
    <t>De: 00291014370 A:00099021001 Transferencia de recursos a solicitud de la Administradora Boliviana de Carreteras mediante nota CITE: ABC/GNA/SAF/ATE/2025-0651 (operación bimonetaria), para pagos a beneficiarios (TC 6,86) H.R 2025-15633-R.</t>
  </si>
  <si>
    <t>De: 00041097001 A:00099021001 Transferencia de recursos a solicitud del Programa de Dinamización Turística del destino Salar de Uyuni y Lagunas de Colores dependiente del Ministerio de Desarrollo Productivo y Economía Plural mediante nota C</t>
  </si>
  <si>
    <t>De: 00253014301 A:00099021001 Transferencia de recursos a solicitud de la Entidad Ejecutora de Medio Ambiente y Agua dependiente del Ministerio de Medio Ambiente y Agua mediante nota CITE: GM-0328-EMAGUA/2025 (operación bimonetaria), para e</t>
  </si>
  <si>
    <t>De: 00047377001 A:00099021001 Transferencia de recursos a solicitud del Programa Construyendo Resiliencia ante el Cambio Climático en Familias Rurales de Bolivia (Accesos Rural) dependiente del Ministerio de Desarrollo Rural y Tierras media</t>
  </si>
  <si>
    <t>00514014306</t>
  </si>
  <si>
    <t>De: 00514014306 A:00099021001 Transferencia de recursos a solicitud de la Empresa Nacional de Electricidad dependiente del Ministerio de Hidrocarburos y Energías mediante nota CITE: ENDE-DEEM-4/69-25, (operación bimonetaria), para cubrir l</t>
  </si>
  <si>
    <t>De: 00046207001 A:00099021001 Transferencia de recursos a solicitud del Ministerio de Salud y Deportes mediante nota CITE: MSyD/DPCH/PGBID5376/CE/470/2025 (operación bimonetaria), para la ejecución del Programa Apoyo a Poblaciones Vulnerabl</t>
  </si>
  <si>
    <t>De: 00383012002 A:00099021001 Transferencia de recursos a solicitud de la Agencia Boliviana de Correos dependiente del Ministerio de Obras Públicas, Servicios y Vivienda mediante nota CITE: AGBC-AGBC/DAF/TFC-CPRV-0293-CAR/2025 H.R. 2025-17</t>
  </si>
  <si>
    <t>De: 00046057009 A:00099021001 Transferencia de recursos a solicitud del Ministerio de Salud y Deportes mediante nota CITE: MSyD/DGP/UGESPRO/FRISDP/CE/16/2025 (operación bimonetaria), para la ejecución del Programa Mejora en la Accesibilidad</t>
  </si>
  <si>
    <t>10000028824618</t>
  </si>
  <si>
    <t>MIN. EDU. - ESFM EDUARDO AVAROA - CUENTA RECAUDADORA</t>
  </si>
  <si>
    <t>10000051950951</t>
  </si>
  <si>
    <t>MIN. EDUCACIÓN - ESFM WARISATA</t>
  </si>
  <si>
    <t>10000052235310</t>
  </si>
  <si>
    <t>MIN EDUCACIÓN - ESFM MANUEL ASCENCIO VILLARROEL</t>
  </si>
  <si>
    <t>10000006036425</t>
  </si>
  <si>
    <t xml:space="preserve">MTEPS - INGRESOS </t>
  </si>
  <si>
    <t>10000004678328</t>
  </si>
  <si>
    <t>REGISTRO UNICO PARA LA ADMINISTRACION TRIBUTARIA</t>
  </si>
  <si>
    <t>10000006035930</t>
  </si>
  <si>
    <t>FPS.HAM COCHABAMBA</t>
  </si>
  <si>
    <t>10000004713687</t>
  </si>
  <si>
    <t>BOLIVIA TV - RECAUDACIONES</t>
  </si>
  <si>
    <t>10000026505608</t>
  </si>
  <si>
    <t>EMPRESA PUBLICA EDITORIAL DEL ESTADO PLURINACIONAL DE BOLIVIA</t>
  </si>
  <si>
    <t>A.J.A.M.- RECAUDACION DEL 60% DE PATENTES MINERAS</t>
  </si>
  <si>
    <t>6461069001</t>
  </si>
  <si>
    <t xml:space="preserve">SIN-REGALIAS MINERAS INGRESOS PROPIOS </t>
  </si>
  <si>
    <t>Nº Correlativo: 5</t>
  </si>
  <si>
    <t>abr</t>
  </si>
  <si>
    <r>
      <rPr>
        <sz val="12"/>
        <rFont val="Arial"/>
        <family val="2"/>
      </rPr>
      <t>Fecha:</t>
    </r>
    <r>
      <rPr>
        <b/>
        <sz val="12"/>
        <rFont val="Arial"/>
        <family val="2"/>
      </rPr>
      <t xml:space="preserve"> 7 - MAYO - 2025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</si>
</sst>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_-* #,##0.00\ _€_-;\-* #,##0.00\ _€_-;_-* &quot;-&quot;??\ _€_-;_-@_-"/>
    <numFmt numFmtId="166" formatCode="#,##0.00;[Red]\(#,##0.00\);\ \-\ \ \ \ "/>
    <numFmt numFmtId="167" formatCode="#,##0.00;\(#,##0.00\);\ \-\ \ \ \ \ "/>
  </numFmts>
  <fonts count="10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0"/>
      <name val="Arial"/>
      <family val="2"/>
    </font>
    <font>
      <b/>
      <sz val="12"/>
      <name val="Arial"/>
      <family val="2"/>
    </font>
    <font>
      <sz val="12"/>
      <name val="Arial"/>
      <family val="2"/>
    </font>
    <font>
      <b/>
      <sz val="13"/>
      <name val="Arial"/>
      <family val="2"/>
    </font>
    <font>
      <b/>
      <sz val="9"/>
      <name val="Arial"/>
      <family val="2"/>
    </font>
    <font>
      <sz val="7"/>
      <name val="Arial"/>
      <family val="2"/>
    </font>
    <font>
      <sz val="8"/>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theme="1"/>
      <name val="Calibri"/>
      <family val="2"/>
      <charset val="134"/>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b/>
      <sz val="8"/>
      <name val="Arial"/>
      <family val="2"/>
    </font>
    <font>
      <b/>
      <sz val="7"/>
      <name val="Arial"/>
      <family val="2"/>
    </font>
    <font>
      <sz val="11"/>
      <name val="Arial"/>
      <family val="2"/>
    </font>
    <font>
      <b/>
      <sz val="11"/>
      <name val="Arial"/>
      <family val="2"/>
    </font>
    <font>
      <sz val="8"/>
      <name val="Calibri"/>
      <family val="2"/>
      <scheme val="minor"/>
    </font>
    <font>
      <sz val="8"/>
      <name val="Tahoma"/>
      <family val="2"/>
    </font>
    <font>
      <b/>
      <sz val="10"/>
      <color rgb="FFFF0000"/>
      <name val="Calibri"/>
      <family val="2"/>
      <scheme val="minor"/>
    </font>
    <font>
      <b/>
      <sz val="11"/>
      <color theme="1"/>
      <name val="Calibri"/>
      <family val="2"/>
    </font>
    <font>
      <b/>
      <sz val="14"/>
      <color theme="1"/>
      <name val="Calibri"/>
      <family val="2"/>
    </font>
    <font>
      <b/>
      <sz val="13"/>
      <color theme="0"/>
      <name val="Calibri"/>
      <family val="2"/>
    </font>
    <font>
      <sz val="13"/>
      <color theme="1"/>
      <name val="Calibri"/>
      <family val="2"/>
    </font>
    <font>
      <b/>
      <sz val="8"/>
      <color theme="1"/>
      <name val="Tahoma"/>
      <family val="2"/>
    </font>
    <font>
      <u/>
      <sz val="11"/>
      <color theme="10"/>
      <name val="Calibri"/>
      <family val="2"/>
    </font>
    <font>
      <b/>
      <sz val="9"/>
      <color indexed="81"/>
      <name val="Tahoma"/>
      <family val="2"/>
    </font>
    <font>
      <b/>
      <sz val="9"/>
      <color indexed="10"/>
      <name val="Tahoma"/>
      <family val="2"/>
    </font>
    <font>
      <sz val="11"/>
      <name val="Calibri"/>
      <family val="2"/>
    </font>
    <font>
      <u/>
      <sz val="7"/>
      <name val="Calibri"/>
      <family val="2"/>
    </font>
    <font>
      <sz val="10"/>
      <name val="Calibri"/>
      <family val="2"/>
    </font>
    <font>
      <sz val="8"/>
      <color theme="1"/>
      <name val="Calibri"/>
      <family val="2"/>
    </font>
    <font>
      <b/>
      <sz val="8"/>
      <color theme="1"/>
      <name val="Calibri"/>
      <family val="2"/>
    </font>
    <font>
      <b/>
      <sz val="16"/>
      <color indexed="81"/>
      <name val="Tahoma"/>
      <family val="2"/>
    </font>
    <font>
      <sz val="16"/>
      <color indexed="81"/>
      <name val="Tahoma"/>
      <family val="2"/>
    </font>
    <font>
      <b/>
      <sz val="8"/>
      <color theme="1"/>
      <name val="Arial"/>
      <family val="2"/>
    </font>
    <font>
      <b/>
      <u/>
      <sz val="10"/>
      <color rgb="FFFF0000"/>
      <name val="Calibri"/>
      <family val="2"/>
      <scheme val="minor"/>
    </font>
    <font>
      <b/>
      <u/>
      <sz val="8"/>
      <color theme="1"/>
      <name val="Calibri"/>
      <family val="2"/>
    </font>
    <font>
      <sz val="8"/>
      <color theme="1"/>
      <name val="Times New Roman"/>
      <family val="1"/>
    </font>
    <font>
      <b/>
      <sz val="8"/>
      <name val="Calibri"/>
      <family val="2"/>
    </font>
    <font>
      <sz val="8"/>
      <name val="Calibri"/>
      <family val="2"/>
    </font>
    <font>
      <b/>
      <u/>
      <sz val="10"/>
      <name val="Arial"/>
      <family val="2"/>
    </font>
    <font>
      <b/>
      <u/>
      <sz val="8"/>
      <color theme="1"/>
      <name val="Calibri"/>
      <family val="2"/>
      <scheme val="minor"/>
    </font>
    <font>
      <b/>
      <sz val="10"/>
      <name val="Calibri"/>
      <family val="2"/>
      <scheme val="minor"/>
    </font>
    <font>
      <b/>
      <sz val="10"/>
      <color theme="1"/>
      <name val="Calibri"/>
      <family val="2"/>
      <scheme val="minor"/>
    </font>
    <font>
      <sz val="10"/>
      <color theme="1"/>
      <name val="Calibri"/>
      <family val="2"/>
      <scheme val="minor"/>
    </font>
    <font>
      <sz val="9"/>
      <color indexed="81"/>
      <name val="Tahoma"/>
      <family val="2"/>
    </font>
    <font>
      <sz val="10"/>
      <name val="Calibri"/>
      <family val="2"/>
      <scheme val="minor"/>
    </font>
    <font>
      <b/>
      <i/>
      <u/>
      <sz val="10"/>
      <color rgb="FFFF0000"/>
      <name val="Calibri"/>
      <family val="2"/>
      <scheme val="minor"/>
    </font>
    <font>
      <b/>
      <sz val="8"/>
      <color indexed="10"/>
      <name val="Tahoma"/>
      <family val="2"/>
    </font>
    <font>
      <b/>
      <sz val="8"/>
      <color indexed="81"/>
      <name val="Tahoma"/>
      <family val="2"/>
    </font>
    <font>
      <b/>
      <sz val="11"/>
      <color indexed="10"/>
      <name val="Calibri"/>
      <family val="2"/>
    </font>
    <font>
      <sz val="8"/>
      <color indexed="81"/>
      <name val="Tahoma"/>
      <family val="2"/>
    </font>
    <font>
      <sz val="8"/>
      <color theme="1"/>
      <name val="Calibri"/>
      <family val="2"/>
      <scheme val="minor"/>
    </font>
    <font>
      <sz val="11"/>
      <color rgb="FFFF0000"/>
      <name val="Calibri"/>
      <family val="2"/>
    </font>
    <font>
      <b/>
      <i/>
      <sz val="9"/>
      <color indexed="10"/>
      <name val="Tahoma"/>
      <family val="2"/>
    </font>
    <font>
      <b/>
      <sz val="12"/>
      <name val="Calibri"/>
      <family val="2"/>
      <scheme val="minor"/>
    </font>
    <font>
      <b/>
      <sz val="12"/>
      <color rgb="FFFF0000"/>
      <name val="Calibri"/>
      <family val="2"/>
      <scheme val="minor"/>
    </font>
    <font>
      <b/>
      <sz val="14"/>
      <color rgb="FFFF0000"/>
      <name val="Calibri"/>
      <family val="2"/>
      <scheme val="minor"/>
    </font>
    <font>
      <sz val="9"/>
      <name val="Arial"/>
      <family val="2"/>
    </font>
    <font>
      <b/>
      <i/>
      <sz val="10"/>
      <color rgb="FFFF0000"/>
      <name val="Calibri"/>
      <family val="2"/>
      <scheme val="minor"/>
    </font>
    <font>
      <u/>
      <sz val="8"/>
      <color rgb="FFFF0000"/>
      <name val="Calibri"/>
      <family val="2"/>
    </font>
    <font>
      <b/>
      <u/>
      <sz val="12"/>
      <color theme="1"/>
      <name val="Calibri"/>
      <family val="2"/>
      <scheme val="minor"/>
    </font>
    <font>
      <b/>
      <sz val="10"/>
      <name val="Arial"/>
      <family val="2"/>
    </font>
    <font>
      <b/>
      <u/>
      <sz val="14"/>
      <color theme="1"/>
      <name val="Calibri"/>
      <family val="2"/>
    </font>
    <font>
      <b/>
      <sz val="12"/>
      <color theme="1"/>
      <name val="Calibri"/>
      <family val="2"/>
    </font>
    <font>
      <b/>
      <u/>
      <sz val="16"/>
      <color theme="1"/>
      <name val="Calibri"/>
      <family val="2"/>
    </font>
    <font>
      <b/>
      <sz val="10"/>
      <color theme="1"/>
      <name val="Century Gothic"/>
      <family val="2"/>
    </font>
    <font>
      <sz val="10"/>
      <color theme="1"/>
      <name val="Century Gothic"/>
      <family val="2"/>
    </font>
    <font>
      <sz val="9"/>
      <color theme="1"/>
      <name val="Century Gothic"/>
      <family val="2"/>
    </font>
    <font>
      <b/>
      <sz val="11"/>
      <color theme="1"/>
      <name val="Arial Narrow"/>
      <family val="2"/>
    </font>
    <font>
      <i/>
      <sz val="8"/>
      <color theme="1"/>
      <name val="Calibri"/>
      <family val="2"/>
    </font>
    <font>
      <b/>
      <u/>
      <sz val="14"/>
      <color theme="1"/>
      <name val="Century Gothic"/>
      <family val="2"/>
    </font>
    <font>
      <sz val="10"/>
      <name val="Century Gothic"/>
      <family val="2"/>
    </font>
    <font>
      <u/>
      <sz val="11"/>
      <color theme="10"/>
      <name val="Calibri"/>
      <family val="2"/>
      <scheme val="minor"/>
    </font>
    <font>
      <sz val="11"/>
      <name val="Arial Narrow"/>
      <family val="2"/>
    </font>
    <font>
      <sz val="11"/>
      <color theme="1"/>
      <name val="Arial Narrow"/>
      <family val="2"/>
    </font>
    <font>
      <b/>
      <sz val="9"/>
      <color theme="1"/>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
      <patternFill patternType="solid">
        <fgColor theme="4" tint="0.39997558519241921"/>
        <bgColor indexed="64"/>
      </patternFill>
    </fill>
    <fill>
      <patternFill patternType="solid">
        <fgColor theme="6" tint="0.39997558519241921"/>
        <bgColor indexed="64"/>
      </patternFill>
    </fill>
    <fill>
      <patternFill patternType="darkUp"/>
    </fill>
  </fills>
  <borders count="6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bottom style="thin">
        <color indexed="64"/>
      </bottom>
      <diagonal/>
    </border>
    <border>
      <left/>
      <right style="medium">
        <color indexed="64"/>
      </right>
      <top/>
      <bottom style="thin">
        <color auto="1"/>
      </bottom>
      <diagonal/>
    </border>
    <border>
      <left style="thin">
        <color indexed="64"/>
      </left>
      <right/>
      <top style="medium">
        <color indexed="64"/>
      </top>
      <bottom/>
      <diagonal/>
    </border>
    <border>
      <left style="thin">
        <color indexed="64"/>
      </left>
      <right/>
      <top/>
      <bottom/>
      <diagonal/>
    </border>
    <border>
      <left/>
      <right style="medium">
        <color indexed="64"/>
      </right>
      <top style="thin">
        <color auto="1"/>
      </top>
      <bottom/>
      <diagonal/>
    </border>
    <border>
      <left style="thin">
        <color indexed="64"/>
      </left>
      <right style="hair">
        <color indexed="64"/>
      </right>
      <top style="thin">
        <color indexed="64"/>
      </top>
      <bottom style="dotted">
        <color indexed="64"/>
      </bottom>
      <diagonal/>
    </border>
    <border>
      <left style="hair">
        <color indexed="64"/>
      </left>
      <right style="hair">
        <color indexed="64"/>
      </right>
      <top style="thin">
        <color indexed="64"/>
      </top>
      <bottom style="dotted">
        <color indexed="64"/>
      </bottom>
      <diagonal/>
    </border>
    <border>
      <left/>
      <right/>
      <top style="thin">
        <color indexed="64"/>
      </top>
      <bottom style="dotted">
        <color indexed="64"/>
      </bottom>
      <diagonal/>
    </border>
    <border>
      <left style="thin">
        <color indexed="64"/>
      </left>
      <right style="hair">
        <color indexed="64"/>
      </right>
      <top style="dotted">
        <color indexed="64"/>
      </top>
      <bottom style="dotted">
        <color indexed="64"/>
      </bottom>
      <diagonal/>
    </border>
    <border>
      <left style="hair">
        <color indexed="64"/>
      </left>
      <right style="hair">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bottom/>
      <diagonal/>
    </border>
    <border>
      <left style="thin">
        <color indexed="64"/>
      </left>
      <right style="thin">
        <color indexed="64"/>
      </right>
      <top/>
      <bottom/>
      <diagonal/>
    </border>
    <border>
      <left style="thin">
        <color auto="1"/>
      </left>
      <right style="thin">
        <color auto="1"/>
      </right>
      <top style="hair">
        <color auto="1"/>
      </top>
      <bottom style="hair">
        <color auto="1"/>
      </bottom>
      <diagonal/>
    </border>
    <border>
      <left style="thin">
        <color indexed="64"/>
      </left>
      <right style="hair">
        <color indexed="64"/>
      </right>
      <top style="dotted">
        <color indexed="64"/>
      </top>
      <bottom/>
      <diagonal/>
    </border>
    <border>
      <left style="hair">
        <color indexed="64"/>
      </left>
      <right style="hair">
        <color indexed="64"/>
      </right>
      <top style="dotted">
        <color indexed="64"/>
      </top>
      <bottom/>
      <diagonal/>
    </border>
    <border>
      <left/>
      <right style="thin">
        <color indexed="64"/>
      </right>
      <top style="thin">
        <color indexed="64"/>
      </top>
      <bottom style="dotted">
        <color indexed="64"/>
      </bottom>
      <diagonal/>
    </border>
    <border>
      <left style="thin">
        <color indexed="64"/>
      </left>
      <right style="thin">
        <color auto="1"/>
      </right>
      <top style="hair">
        <color auto="1"/>
      </top>
      <bottom style="thin">
        <color indexed="64"/>
      </bottom>
      <diagonal/>
    </border>
  </borders>
  <cellStyleXfs count="447">
    <xf numFmtId="0" fontId="0" fillId="0" borderId="0"/>
    <xf numFmtId="0" fontId="12" fillId="0" borderId="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1" fillId="2" borderId="0" applyNumberFormat="0" applyBorder="0" applyAlignment="0" applyProtection="0"/>
    <xf numFmtId="0" fontId="22" fillId="6" borderId="4" applyNumberFormat="0" applyAlignment="0" applyProtection="0"/>
    <xf numFmtId="0" fontId="23" fillId="7" borderId="7" applyNumberFormat="0" applyAlignment="0" applyProtection="0"/>
    <xf numFmtId="0" fontId="24" fillId="0" borderId="6" applyNumberFormat="0" applyFill="0" applyAlignment="0" applyProtection="0"/>
    <xf numFmtId="0" fontId="25" fillId="0" borderId="0" applyNumberFormat="0" applyFill="0" applyBorder="0" applyAlignment="0" applyProtection="0"/>
    <xf numFmtId="0" fontId="20" fillId="9"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6" fillId="5" borderId="4" applyNumberFormat="0" applyAlignment="0" applyProtection="0"/>
    <xf numFmtId="0" fontId="27" fillId="3" borderId="0" applyNumberFormat="0" applyBorder="0" applyAlignment="0" applyProtection="0"/>
    <xf numFmtId="43" fontId="1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28" fillId="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1" fillId="0" borderId="0"/>
    <xf numFmtId="0" fontId="12" fillId="0" borderId="0"/>
    <xf numFmtId="0" fontId="19" fillId="0" borderId="0"/>
    <xf numFmtId="0" fontId="12" fillId="0" borderId="0"/>
    <xf numFmtId="0" fontId="19" fillId="0" borderId="0"/>
    <xf numFmtId="0" fontId="12" fillId="0" borderId="0"/>
    <xf numFmtId="0" fontId="12" fillId="0" borderId="0"/>
    <xf numFmtId="0" fontId="12" fillId="0" borderId="0"/>
    <xf numFmtId="0" fontId="19" fillId="0" borderId="0"/>
    <xf numFmtId="0" fontId="19" fillId="0" borderId="0"/>
    <xf numFmtId="0" fontId="19" fillId="0" borderId="0"/>
    <xf numFmtId="0" fontId="29" fillId="0" borderId="0">
      <alignment vertical="center"/>
    </xf>
    <xf numFmtId="0" fontId="12" fillId="0" borderId="0"/>
    <xf numFmtId="0" fontId="19" fillId="0" borderId="0"/>
    <xf numFmtId="0" fontId="19" fillId="0" borderId="0"/>
    <xf numFmtId="0" fontId="12"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8" borderId="8" applyNumberFormat="0" applyFont="0" applyAlignment="0" applyProtection="0"/>
    <xf numFmtId="0" fontId="30" fillId="6" borderId="5" applyNumberFormat="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1" applyNumberFormat="0" applyFill="0" applyAlignment="0" applyProtection="0"/>
    <xf numFmtId="0" fontId="34" fillId="0" borderId="2" applyNumberFormat="0" applyFill="0" applyAlignment="0" applyProtection="0"/>
    <xf numFmtId="0" fontId="25" fillId="0" borderId="3" applyNumberFormat="0" applyFill="0" applyAlignment="0" applyProtection="0"/>
    <xf numFmtId="0" fontId="35" fillId="0" borderId="9" applyNumberFormat="0" applyFill="0" applyAlignment="0" applyProtection="0"/>
    <xf numFmtId="0" fontId="10" fillId="0" borderId="0"/>
    <xf numFmtId="165" fontId="10" fillId="0" borderId="0" applyFont="0" applyFill="0" applyBorder="0" applyAlignment="0" applyProtection="0"/>
    <xf numFmtId="0" fontId="10" fillId="0" borderId="0"/>
    <xf numFmtId="0" fontId="48" fillId="0" borderId="0" applyNumberFormat="0" applyFill="0" applyBorder="0" applyAlignment="0" applyProtection="0"/>
    <xf numFmtId="0" fontId="9" fillId="0" borderId="0"/>
    <xf numFmtId="0" fontId="9" fillId="0" borderId="0"/>
    <xf numFmtId="0" fontId="8" fillId="0" borderId="0"/>
    <xf numFmtId="0" fontId="8" fillId="0" borderId="0"/>
    <xf numFmtId="164" fontId="11" fillId="0" borderId="0" applyFont="0" applyFill="0" applyBorder="0" applyAlignment="0" applyProtection="0"/>
    <xf numFmtId="164" fontId="11" fillId="0" borderId="0" applyFont="0" applyFill="0" applyBorder="0" applyAlignment="0" applyProtection="0"/>
    <xf numFmtId="0" fontId="7" fillId="0" borderId="0"/>
    <xf numFmtId="164" fontId="7" fillId="0" borderId="0" applyFont="0" applyFill="0" applyBorder="0" applyAlignment="0" applyProtection="0"/>
    <xf numFmtId="0" fontId="4" fillId="0" borderId="0"/>
    <xf numFmtId="0" fontId="4" fillId="0" borderId="0"/>
    <xf numFmtId="0" fontId="3" fillId="0" borderId="0"/>
    <xf numFmtId="0" fontId="3" fillId="0" borderId="0"/>
    <xf numFmtId="0" fontId="1" fillId="0" borderId="0"/>
    <xf numFmtId="0" fontId="1" fillId="0" borderId="0"/>
    <xf numFmtId="0" fontId="1" fillId="0" borderId="0"/>
    <xf numFmtId="0" fontId="97" fillId="0" borderId="0" applyNumberFormat="0" applyFill="0" applyBorder="0" applyAlignment="0" applyProtection="0"/>
  </cellStyleXfs>
  <cellXfs count="474">
    <xf numFmtId="0" fontId="0" fillId="0" borderId="0" xfId="0"/>
    <xf numFmtId="0" fontId="51" fillId="0" borderId="0" xfId="0" applyFont="1" applyProtection="1">
      <protection locked="0"/>
    </xf>
    <xf numFmtId="0" fontId="53" fillId="0" borderId="0" xfId="0" applyFont="1" applyProtection="1">
      <protection locked="0"/>
    </xf>
    <xf numFmtId="0" fontId="11" fillId="0" borderId="0" xfId="81" applyAlignment="1" applyProtection="1">
      <alignment horizontal="center" vertical="center"/>
      <protection locked="0"/>
    </xf>
    <xf numFmtId="0" fontId="11" fillId="0" borderId="0" xfId="81" applyAlignment="1" applyProtection="1">
      <alignment vertical="center" wrapText="1"/>
      <protection locked="0"/>
    </xf>
    <xf numFmtId="0" fontId="11" fillId="0" borderId="0" xfId="81" applyAlignment="1" applyProtection="1">
      <alignment horizontal="center" vertical="center" wrapText="1"/>
      <protection locked="0"/>
    </xf>
    <xf numFmtId="0" fontId="11" fillId="0" borderId="0" xfId="81" applyProtection="1">
      <protection locked="0"/>
    </xf>
    <xf numFmtId="4" fontId="11" fillId="0" borderId="0" xfId="81" applyNumberFormat="1" applyProtection="1">
      <protection locked="0"/>
    </xf>
    <xf numFmtId="4" fontId="11" fillId="0" borderId="0" xfId="81" applyNumberFormat="1" applyAlignment="1" applyProtection="1">
      <alignment vertical="center"/>
      <protection locked="0"/>
    </xf>
    <xf numFmtId="0" fontId="43" fillId="0" borderId="0" xfId="81" applyFont="1" applyAlignment="1" applyProtection="1">
      <alignment vertical="center"/>
      <protection locked="0"/>
    </xf>
    <xf numFmtId="0" fontId="11" fillId="0" borderId="0" xfId="81" applyAlignment="1">
      <alignment horizontal="center" vertical="center"/>
    </xf>
    <xf numFmtId="0" fontId="11" fillId="0" borderId="0" xfId="81" applyAlignment="1">
      <alignment vertical="center" wrapText="1"/>
    </xf>
    <xf numFmtId="0" fontId="11" fillId="0" borderId="0" xfId="81" applyAlignment="1">
      <alignment horizontal="center" vertical="center" wrapText="1"/>
    </xf>
    <xf numFmtId="0" fontId="11" fillId="0" borderId="0" xfId="81"/>
    <xf numFmtId="0" fontId="44" fillId="0" borderId="0" xfId="81" applyFont="1" applyAlignment="1">
      <alignment vertical="center" wrapText="1"/>
    </xf>
    <xf numFmtId="0" fontId="44" fillId="0" borderId="0" xfId="81" applyFont="1" applyAlignment="1">
      <alignment horizontal="center" vertical="center" wrapText="1"/>
    </xf>
    <xf numFmtId="0" fontId="51" fillId="0" borderId="0" xfId="0" applyFont="1"/>
    <xf numFmtId="0" fontId="12" fillId="0" borderId="0" xfId="1"/>
    <xf numFmtId="0" fontId="12" fillId="0" borderId="0" xfId="1" applyAlignment="1">
      <alignment horizontal="center"/>
    </xf>
    <xf numFmtId="0" fontId="14" fillId="0" borderId="0" xfId="1" applyFont="1"/>
    <xf numFmtId="0" fontId="14" fillId="0" borderId="0" xfId="1" applyFont="1" applyAlignment="1">
      <alignment horizontal="center"/>
    </xf>
    <xf numFmtId="49" fontId="12" fillId="0" borderId="0" xfId="1" applyNumberFormat="1" applyAlignment="1">
      <alignment horizontal="center"/>
    </xf>
    <xf numFmtId="0" fontId="38" fillId="0" borderId="0" xfId="1" applyFont="1" applyAlignment="1">
      <alignment horizontal="center"/>
    </xf>
    <xf numFmtId="0" fontId="38" fillId="0" borderId="0" xfId="1" applyFont="1" applyAlignment="1">
      <alignment horizontal="left"/>
    </xf>
    <xf numFmtId="0" fontId="39" fillId="0" borderId="0" xfId="1" applyFont="1" applyAlignment="1">
      <alignment horizontal="center"/>
    </xf>
    <xf numFmtId="0" fontId="39" fillId="0" borderId="0" xfId="1" applyFont="1" applyAlignment="1">
      <alignment horizontal="left"/>
    </xf>
    <xf numFmtId="0" fontId="14" fillId="0" borderId="0" xfId="1" applyFont="1" applyAlignment="1">
      <alignment horizontal="justify" vertical="top" wrapText="1"/>
    </xf>
    <xf numFmtId="0" fontId="18" fillId="0" borderId="0" xfId="1" applyFont="1" applyAlignment="1">
      <alignment horizontal="left" vertical="top"/>
    </xf>
    <xf numFmtId="0" fontId="16" fillId="0" borderId="0" xfId="1" applyFont="1" applyAlignment="1">
      <alignment horizontal="center" vertical="top" wrapText="1"/>
    </xf>
    <xf numFmtId="0" fontId="44" fillId="0" borderId="0" xfId="81" applyFont="1" applyAlignment="1">
      <alignment horizontal="center" vertical="center"/>
    </xf>
    <xf numFmtId="0" fontId="45" fillId="38" borderId="13" xfId="81" applyFont="1" applyFill="1" applyBorder="1" applyAlignment="1">
      <alignment horizontal="center" vertical="center"/>
    </xf>
    <xf numFmtId="0" fontId="45" fillId="38" borderId="13" xfId="81" applyFont="1" applyFill="1" applyBorder="1" applyAlignment="1">
      <alignment horizontal="center" vertical="center" wrapText="1"/>
    </xf>
    <xf numFmtId="0" fontId="11" fillId="0" borderId="13" xfId="81" applyBorder="1" applyAlignment="1">
      <alignment horizontal="center" vertical="center"/>
    </xf>
    <xf numFmtId="40" fontId="11" fillId="0" borderId="0" xfId="81" applyNumberFormat="1" applyProtection="1">
      <protection locked="0"/>
    </xf>
    <xf numFmtId="0" fontId="14" fillId="0" borderId="0" xfId="1" applyFont="1" applyAlignment="1" applyProtection="1">
      <alignment horizontal="center"/>
      <protection locked="0"/>
    </xf>
    <xf numFmtId="0" fontId="16" fillId="0" borderId="0" xfId="1" applyFont="1" applyAlignment="1" applyProtection="1">
      <alignment horizontal="center" vertical="top" wrapText="1"/>
      <protection locked="0"/>
    </xf>
    <xf numFmtId="0" fontId="18" fillId="0" borderId="0" xfId="1" applyFont="1" applyAlignment="1" applyProtection="1">
      <alignment horizontal="left" vertical="top"/>
      <protection locked="0"/>
    </xf>
    <xf numFmtId="0" fontId="17" fillId="0" borderId="0" xfId="1" applyFont="1" applyAlignment="1" applyProtection="1">
      <alignment horizontal="left"/>
      <protection locked="0"/>
    </xf>
    <xf numFmtId="0" fontId="39" fillId="0" borderId="0" xfId="1" applyFont="1" applyAlignment="1" applyProtection="1">
      <alignment horizontal="left"/>
      <protection locked="0"/>
    </xf>
    <xf numFmtId="0" fontId="13" fillId="0" borderId="0" xfId="1" applyFont="1" applyAlignment="1">
      <alignment horizontal="center"/>
    </xf>
    <xf numFmtId="0" fontId="38" fillId="0" borderId="0" xfId="1" applyFont="1" applyAlignment="1" applyProtection="1">
      <alignment horizontal="center"/>
      <protection locked="0"/>
    </xf>
    <xf numFmtId="0" fontId="38" fillId="0" borderId="0" xfId="1" applyFont="1" applyAlignment="1" applyProtection="1">
      <alignment horizontal="justify" vertical="top" wrapText="1"/>
      <protection locked="0"/>
    </xf>
    <xf numFmtId="164" fontId="11" fillId="0" borderId="0" xfId="435" applyFont="1" applyAlignment="1" applyProtection="1">
      <alignment vertical="center"/>
    </xf>
    <xf numFmtId="164" fontId="11" fillId="0" borderId="0" xfId="435" applyFont="1" applyProtection="1"/>
    <xf numFmtId="164" fontId="45" fillId="38" borderId="13" xfId="435" applyFont="1" applyFill="1" applyBorder="1" applyAlignment="1" applyProtection="1">
      <alignment horizontal="center" vertical="center" wrapText="1"/>
    </xf>
    <xf numFmtId="164" fontId="45" fillId="38" borderId="13" xfId="435" applyFont="1" applyFill="1" applyBorder="1" applyAlignment="1" applyProtection="1">
      <alignment horizontal="center" vertical="center"/>
    </xf>
    <xf numFmtId="164" fontId="11" fillId="0" borderId="0" xfId="435" applyFont="1" applyAlignment="1" applyProtection="1">
      <alignment vertical="center"/>
      <protection locked="0"/>
    </xf>
    <xf numFmtId="164" fontId="11" fillId="0" borderId="0" xfId="435" applyFont="1" applyProtection="1">
      <protection locked="0"/>
    </xf>
    <xf numFmtId="164" fontId="43" fillId="0" borderId="20" xfId="435" applyFont="1" applyBorder="1" applyAlignment="1" applyProtection="1">
      <alignment vertical="center"/>
      <protection locked="0"/>
    </xf>
    <xf numFmtId="0" fontId="54" fillId="41" borderId="0" xfId="0" applyFont="1" applyFill="1"/>
    <xf numFmtId="0" fontId="65" fillId="41" borderId="0" xfId="0" applyFont="1" applyFill="1" applyAlignment="1">
      <alignment horizontal="center" vertical="center"/>
    </xf>
    <xf numFmtId="0" fontId="58" fillId="41" borderId="0" xfId="0" applyFont="1" applyFill="1" applyAlignment="1">
      <alignment horizontal="center" vertical="center"/>
    </xf>
    <xf numFmtId="0" fontId="54" fillId="41" borderId="0" xfId="0" applyFont="1" applyFill="1" applyAlignment="1">
      <alignment horizontal="justify" vertical="center"/>
    </xf>
    <xf numFmtId="0" fontId="55" fillId="41" borderId="27" xfId="0" applyFont="1" applyFill="1" applyBorder="1" applyAlignment="1">
      <alignment horizontal="justify" vertical="center" wrapText="1"/>
    </xf>
    <xf numFmtId="0" fontId="54" fillId="41" borderId="28" xfId="0" applyFont="1" applyFill="1" applyBorder="1" applyAlignment="1">
      <alignment horizontal="justify" vertical="center" wrapText="1"/>
    </xf>
    <xf numFmtId="0" fontId="54" fillId="41" borderId="29" xfId="0" applyFont="1" applyFill="1" applyBorder="1" applyAlignment="1">
      <alignment horizontal="justify" vertical="center" wrapText="1"/>
    </xf>
    <xf numFmtId="0" fontId="55" fillId="41" borderId="28" xfId="0" applyFont="1" applyFill="1" applyBorder="1" applyAlignment="1">
      <alignment horizontal="justify" vertical="center" wrapText="1"/>
    </xf>
    <xf numFmtId="0" fontId="54" fillId="41" borderId="38" xfId="0" applyFont="1" applyFill="1" applyBorder="1" applyAlignment="1">
      <alignment horizontal="justify" vertical="center" wrapText="1"/>
    </xf>
    <xf numFmtId="0" fontId="62" fillId="41" borderId="38" xfId="0" applyFont="1" applyFill="1" applyBorder="1" applyAlignment="1">
      <alignment horizontal="justify" vertical="center" wrapText="1"/>
    </xf>
    <xf numFmtId="0" fontId="55" fillId="41" borderId="38" xfId="0" applyFont="1" applyFill="1" applyBorder="1" applyAlignment="1">
      <alignment horizontal="justify" vertical="center" wrapText="1"/>
    </xf>
    <xf numFmtId="2" fontId="55" fillId="41" borderId="0" xfId="0" applyNumberFormat="1" applyFont="1" applyFill="1" applyAlignment="1">
      <alignment horizontal="justify" vertical="justify" wrapText="1"/>
    </xf>
    <xf numFmtId="166" fontId="11" fillId="0" borderId="13" xfId="81" applyNumberFormat="1" applyBorder="1" applyAlignment="1">
      <alignment vertical="center"/>
    </xf>
    <xf numFmtId="0" fontId="66" fillId="41" borderId="0" xfId="427" applyFont="1" applyFill="1" applyAlignment="1">
      <alignment horizontal="left" vertical="center" wrapText="1"/>
    </xf>
    <xf numFmtId="164" fontId="66" fillId="41" borderId="0" xfId="435" applyFont="1" applyFill="1" applyBorder="1" applyAlignment="1" applyProtection="1">
      <alignment horizontal="left" vertical="center"/>
    </xf>
    <xf numFmtId="0" fontId="68" fillId="0" borderId="0" xfId="0" applyFont="1"/>
    <xf numFmtId="0" fontId="71" fillId="41" borderId="0" xfId="427" applyFont="1" applyFill="1" applyAlignment="1">
      <alignment horizontal="left" vertical="center"/>
    </xf>
    <xf numFmtId="0" fontId="68" fillId="0" borderId="0" xfId="0" applyFont="1" applyAlignment="1">
      <alignment horizontal="center" vertical="center"/>
    </xf>
    <xf numFmtId="0" fontId="68" fillId="41" borderId="0" xfId="0" applyFont="1" applyFill="1" applyAlignment="1">
      <alignment horizontal="center" vertical="center"/>
    </xf>
    <xf numFmtId="0" fontId="68" fillId="0" borderId="13" xfId="0" applyFont="1" applyBorder="1" applyAlignment="1">
      <alignment horizontal="center" vertical="center"/>
    </xf>
    <xf numFmtId="0" fontId="68" fillId="0" borderId="13" xfId="0" applyFont="1" applyBorder="1" applyAlignment="1">
      <alignment horizontal="center" vertical="center" wrapText="1"/>
    </xf>
    <xf numFmtId="164" fontId="66" fillId="41" borderId="0" xfId="435" applyFont="1" applyFill="1" applyBorder="1" applyAlignment="1" applyProtection="1">
      <alignment horizontal="left" vertical="center" wrapText="1"/>
    </xf>
    <xf numFmtId="0" fontId="68" fillId="41" borderId="0" xfId="0" applyFont="1" applyFill="1" applyAlignment="1">
      <alignment horizontal="left" vertical="center" wrapText="1"/>
    </xf>
    <xf numFmtId="0" fontId="68" fillId="0" borderId="0" xfId="0" applyFont="1" applyAlignment="1">
      <alignment horizontal="left" vertical="center" wrapText="1"/>
    </xf>
    <xf numFmtId="0" fontId="68" fillId="41" borderId="0" xfId="0" applyFont="1" applyFill="1" applyAlignment="1">
      <alignment horizontal="left" vertical="center"/>
    </xf>
    <xf numFmtId="0" fontId="68" fillId="0" borderId="0" xfId="0" applyFont="1" applyAlignment="1">
      <alignment horizontal="left"/>
    </xf>
    <xf numFmtId="14" fontId="66" fillId="41" borderId="0" xfId="427" applyNumberFormat="1" applyFont="1" applyFill="1" applyAlignment="1">
      <alignment horizontal="left" vertical="center" wrapText="1"/>
    </xf>
    <xf numFmtId="0" fontId="68" fillId="41" borderId="0" xfId="429" applyFont="1" applyFill="1" applyAlignment="1">
      <alignment vertical="center"/>
    </xf>
    <xf numFmtId="0" fontId="67" fillId="41" borderId="0" xfId="429" applyFont="1" applyFill="1" applyAlignment="1">
      <alignment horizontal="center" vertical="center"/>
    </xf>
    <xf numFmtId="164" fontId="67" fillId="41" borderId="0" xfId="435" applyFont="1" applyFill="1" applyAlignment="1" applyProtection="1">
      <alignment horizontal="center" vertical="center"/>
    </xf>
    <xf numFmtId="164" fontId="67" fillId="41" borderId="0" xfId="435" applyFont="1" applyFill="1" applyAlignment="1" applyProtection="1">
      <alignment horizontal="center" wrapText="1"/>
    </xf>
    <xf numFmtId="0" fontId="68" fillId="41" borderId="0" xfId="429" applyFont="1" applyFill="1" applyAlignment="1">
      <alignment horizontal="center" vertical="center"/>
    </xf>
    <xf numFmtId="14" fontId="68" fillId="41" borderId="0" xfId="429" applyNumberFormat="1" applyFont="1" applyFill="1" applyAlignment="1">
      <alignment horizontal="center" vertical="center"/>
    </xf>
    <xf numFmtId="0" fontId="68" fillId="41" borderId="0" xfId="429" applyFont="1" applyFill="1"/>
    <xf numFmtId="0" fontId="66" fillId="34" borderId="13" xfId="1" applyFont="1" applyFill="1" applyBorder="1" applyAlignment="1">
      <alignment horizontal="center" vertical="center" wrapText="1"/>
    </xf>
    <xf numFmtId="164" fontId="66" fillId="34" borderId="13" xfId="435" applyFont="1" applyFill="1" applyBorder="1" applyAlignment="1" applyProtection="1">
      <alignment horizontal="center" vertical="center" wrapText="1"/>
    </xf>
    <xf numFmtId="1" fontId="70" fillId="0" borderId="13" xfId="435" applyNumberFormat="1" applyFont="1" applyFill="1" applyBorder="1" applyAlignment="1">
      <alignment horizontal="center" vertical="center"/>
    </xf>
    <xf numFmtId="14" fontId="70" fillId="0" borderId="13" xfId="435" applyNumberFormat="1" applyFont="1" applyFill="1" applyBorder="1" applyAlignment="1">
      <alignment horizontal="center" vertical="center"/>
    </xf>
    <xf numFmtId="1" fontId="70" fillId="0" borderId="13" xfId="435" applyNumberFormat="1" applyFont="1" applyFill="1" applyBorder="1" applyAlignment="1">
      <alignment horizontal="left" vertical="center" wrapText="1"/>
    </xf>
    <xf numFmtId="0" fontId="68" fillId="0" borderId="0" xfId="0" applyFont="1" applyAlignment="1">
      <alignment vertical="center"/>
    </xf>
    <xf numFmtId="0" fontId="68" fillId="41" borderId="0" xfId="429" applyFont="1" applyFill="1" applyAlignment="1">
      <alignment horizontal="center"/>
    </xf>
    <xf numFmtId="0" fontId="68" fillId="0" borderId="0" xfId="429" applyFont="1" applyProtection="1">
      <protection locked="0"/>
    </xf>
    <xf numFmtId="0" fontId="67" fillId="0" borderId="0" xfId="429" applyFont="1" applyProtection="1">
      <protection locked="0"/>
    </xf>
    <xf numFmtId="0" fontId="68" fillId="0" borderId="0" xfId="429" applyFont="1" applyAlignment="1" applyProtection="1">
      <alignment horizontal="center"/>
      <protection locked="0"/>
    </xf>
    <xf numFmtId="0" fontId="68" fillId="0" borderId="0" xfId="433" applyFont="1"/>
    <xf numFmtId="0" fontId="42" fillId="0" borderId="0" xfId="433" applyFont="1" applyAlignment="1">
      <alignment horizontal="left"/>
    </xf>
    <xf numFmtId="0" fontId="67" fillId="0" borderId="0" xfId="433" applyFont="1" applyAlignment="1">
      <alignment horizontal="left"/>
    </xf>
    <xf numFmtId="0" fontId="67" fillId="0" borderId="0" xfId="433" applyFont="1" applyAlignment="1">
      <alignment horizontal="center" wrapText="1"/>
    </xf>
    <xf numFmtId="0" fontId="68" fillId="0" borderId="0" xfId="433" applyFont="1" applyAlignment="1">
      <alignment wrapText="1"/>
    </xf>
    <xf numFmtId="0" fontId="68" fillId="0" borderId="0" xfId="433" applyFont="1" applyProtection="1">
      <protection locked="0"/>
    </xf>
    <xf numFmtId="0" fontId="68" fillId="0" borderId="0" xfId="433" applyFont="1" applyAlignment="1" applyProtection="1">
      <alignment wrapText="1"/>
      <protection locked="0"/>
    </xf>
    <xf numFmtId="0" fontId="46" fillId="0" borderId="0" xfId="81" applyFont="1" applyAlignment="1" applyProtection="1">
      <alignment horizontal="center"/>
      <protection locked="0"/>
    </xf>
    <xf numFmtId="164" fontId="43" fillId="39" borderId="22" xfId="435" applyFont="1" applyFill="1" applyBorder="1" applyAlignment="1" applyProtection="1">
      <alignment vertical="center"/>
    </xf>
    <xf numFmtId="0" fontId="43" fillId="39" borderId="13" xfId="81" applyFont="1" applyFill="1" applyBorder="1" applyAlignment="1">
      <alignment horizontal="center" vertical="center" wrapText="1"/>
    </xf>
    <xf numFmtId="0" fontId="68" fillId="41" borderId="0" xfId="0" applyFont="1" applyFill="1" applyAlignment="1">
      <alignment horizontal="center" vertical="center" wrapText="1"/>
    </xf>
    <xf numFmtId="0" fontId="68" fillId="0" borderId="0" xfId="0" applyFont="1" applyAlignment="1">
      <alignment horizontal="center" vertical="center" wrapText="1"/>
    </xf>
    <xf numFmtId="0" fontId="68" fillId="41" borderId="0" xfId="429" applyFont="1" applyFill="1" applyAlignment="1">
      <alignment wrapText="1"/>
    </xf>
    <xf numFmtId="0" fontId="68" fillId="0" borderId="13" xfId="0" applyFont="1" applyBorder="1" applyAlignment="1">
      <alignment wrapText="1"/>
    </xf>
    <xf numFmtId="0" fontId="68" fillId="0" borderId="0" xfId="0" applyFont="1" applyAlignment="1">
      <alignment wrapText="1"/>
    </xf>
    <xf numFmtId="14" fontId="68" fillId="0" borderId="13" xfId="0" applyNumberFormat="1" applyFont="1" applyBorder="1" applyAlignment="1">
      <alignment horizontal="center" vertical="center"/>
    </xf>
    <xf numFmtId="164" fontId="68" fillId="0" borderId="0" xfId="435" applyFont="1" applyAlignment="1">
      <alignment horizontal="center" vertical="center"/>
    </xf>
    <xf numFmtId="164" fontId="67" fillId="41" borderId="0" xfId="435" applyFont="1" applyFill="1" applyAlignment="1" applyProtection="1">
      <alignment horizontal="center" vertical="center" wrapText="1"/>
    </xf>
    <xf numFmtId="164" fontId="68" fillId="41" borderId="0" xfId="435" applyFont="1" applyFill="1" applyAlignment="1" applyProtection="1">
      <alignment horizontal="center" vertical="center" wrapText="1"/>
    </xf>
    <xf numFmtId="164" fontId="68" fillId="41" borderId="0" xfId="435" applyFont="1" applyFill="1" applyAlignment="1">
      <alignment horizontal="center" vertical="center"/>
    </xf>
    <xf numFmtId="164" fontId="67" fillId="39" borderId="11" xfId="435" applyFont="1" applyFill="1" applyBorder="1" applyAlignment="1">
      <alignment horizontal="center" vertical="center"/>
    </xf>
    <xf numFmtId="0" fontId="68" fillId="41" borderId="0" xfId="0" applyFont="1" applyFill="1"/>
    <xf numFmtId="0" fontId="66" fillId="41" borderId="0" xfId="427" applyFont="1" applyFill="1" applyAlignment="1">
      <alignment vertical="center"/>
    </xf>
    <xf numFmtId="0" fontId="67" fillId="35" borderId="13" xfId="0" applyFont="1" applyFill="1" applyBorder="1" applyAlignment="1">
      <alignment horizontal="center" vertical="center" wrapText="1"/>
    </xf>
    <xf numFmtId="0" fontId="67" fillId="0" borderId="0" xfId="0" applyFont="1" applyAlignment="1">
      <alignment vertical="center"/>
    </xf>
    <xf numFmtId="0" fontId="66" fillId="41" borderId="0" xfId="427" applyFont="1" applyFill="1" applyAlignment="1">
      <alignment horizontal="left" vertical="center"/>
    </xf>
    <xf numFmtId="0" fontId="67" fillId="41" borderId="0" xfId="429" applyFont="1" applyFill="1" applyAlignment="1">
      <alignment horizontal="left"/>
    </xf>
    <xf numFmtId="14" fontId="66" fillId="41" borderId="0" xfId="427" applyNumberFormat="1" applyFont="1" applyFill="1" applyAlignment="1">
      <alignment vertical="center"/>
    </xf>
    <xf numFmtId="14" fontId="71" fillId="41" borderId="0" xfId="427" applyNumberFormat="1" applyFont="1" applyFill="1" applyAlignment="1">
      <alignment horizontal="left" vertical="center"/>
    </xf>
    <xf numFmtId="14" fontId="68" fillId="41" borderId="0" xfId="0" applyNumberFormat="1" applyFont="1" applyFill="1" applyAlignment="1">
      <alignment horizontal="center" vertical="center"/>
    </xf>
    <xf numFmtId="14" fontId="68" fillId="0" borderId="0" xfId="0" applyNumberFormat="1" applyFont="1" applyAlignment="1">
      <alignment horizontal="center" vertical="center"/>
    </xf>
    <xf numFmtId="40" fontId="66" fillId="41" borderId="0" xfId="427" applyNumberFormat="1" applyFont="1" applyFill="1" applyAlignment="1">
      <alignment vertical="center"/>
    </xf>
    <xf numFmtId="0" fontId="67" fillId="41" borderId="0" xfId="429" applyFont="1" applyFill="1"/>
    <xf numFmtId="164" fontId="66" fillId="41" borderId="0" xfId="435" applyFont="1" applyFill="1" applyBorder="1" applyAlignment="1" applyProtection="1">
      <alignment vertical="center"/>
    </xf>
    <xf numFmtId="164" fontId="67" fillId="41" borderId="0" xfId="435" applyFont="1" applyFill="1" applyAlignment="1" applyProtection="1"/>
    <xf numFmtId="164" fontId="67" fillId="41" borderId="0" xfId="435" applyFont="1" applyFill="1" applyAlignment="1" applyProtection="1">
      <alignment horizontal="left" vertical="center"/>
    </xf>
    <xf numFmtId="164" fontId="67" fillId="41" borderId="0" xfId="435" applyFont="1" applyFill="1" applyAlignment="1" applyProtection="1">
      <alignment horizontal="center"/>
    </xf>
    <xf numFmtId="164" fontId="42" fillId="0" borderId="0" xfId="435" applyFont="1" applyFill="1" applyAlignment="1" applyProtection="1">
      <alignment horizontal="center" vertical="center"/>
    </xf>
    <xf numFmtId="164" fontId="68" fillId="0" borderId="0" xfId="435" applyFont="1" applyAlignment="1" applyProtection="1">
      <alignment vertical="center"/>
      <protection locked="0"/>
    </xf>
    <xf numFmtId="0" fontId="66" fillId="41" borderId="0" xfId="427" applyFont="1" applyFill="1" applyAlignment="1">
      <alignment horizontal="center" vertical="center"/>
    </xf>
    <xf numFmtId="0" fontId="71" fillId="41" borderId="0" xfId="427" applyFont="1" applyFill="1" applyAlignment="1">
      <alignment horizontal="center" vertical="center"/>
    </xf>
    <xf numFmtId="164" fontId="68" fillId="0" borderId="13" xfId="435" applyFont="1" applyFill="1" applyBorder="1" applyAlignment="1">
      <alignment vertical="center" wrapText="1"/>
    </xf>
    <xf numFmtId="164" fontId="67" fillId="0" borderId="0" xfId="435" applyFont="1" applyFill="1" applyAlignment="1" applyProtection="1">
      <alignment horizontal="center" vertical="center"/>
    </xf>
    <xf numFmtId="164" fontId="68" fillId="0" borderId="0" xfId="435" applyFont="1" applyAlignment="1" applyProtection="1">
      <alignment vertical="center"/>
    </xf>
    <xf numFmtId="164" fontId="71" fillId="41" borderId="0" xfId="435" applyFont="1" applyFill="1" applyBorder="1" applyAlignment="1" applyProtection="1">
      <alignment horizontal="left" vertical="center"/>
    </xf>
    <xf numFmtId="164" fontId="70" fillId="0" borderId="13" xfId="435" applyFont="1" applyFill="1" applyBorder="1" applyAlignment="1" applyProtection="1">
      <alignment horizontal="right" vertical="center"/>
    </xf>
    <xf numFmtId="164" fontId="70" fillId="0" borderId="13" xfId="435" applyFont="1" applyFill="1" applyBorder="1" applyAlignment="1" applyProtection="1">
      <alignment horizontal="center" vertical="center"/>
    </xf>
    <xf numFmtId="164" fontId="70" fillId="0" borderId="13" xfId="435" applyFont="1" applyFill="1" applyBorder="1" applyAlignment="1" applyProtection="1">
      <alignment horizontal="center" vertical="center" wrapText="1"/>
    </xf>
    <xf numFmtId="0" fontId="66" fillId="41" borderId="0" xfId="427" applyFont="1" applyFill="1" applyAlignment="1">
      <alignment vertical="center" wrapText="1"/>
    </xf>
    <xf numFmtId="0" fontId="71" fillId="41" borderId="0" xfId="427" applyFont="1" applyFill="1" applyAlignment="1">
      <alignment horizontal="left" vertical="center" wrapText="1"/>
    </xf>
    <xf numFmtId="0" fontId="68" fillId="0" borderId="0" xfId="429" applyFont="1" applyAlignment="1" applyProtection="1">
      <alignment wrapText="1"/>
      <protection locked="0"/>
    </xf>
    <xf numFmtId="164" fontId="77" fillId="0" borderId="0" xfId="435" applyFont="1" applyBorder="1" applyAlignment="1" applyProtection="1">
      <alignment vertical="center"/>
    </xf>
    <xf numFmtId="164" fontId="77" fillId="0" borderId="0" xfId="435" applyFont="1" applyBorder="1" applyProtection="1">
      <protection locked="0"/>
    </xf>
    <xf numFmtId="164" fontId="46" fillId="0" borderId="0" xfId="435" applyFont="1" applyAlignment="1" applyProtection="1">
      <alignment horizontal="center"/>
      <protection locked="0"/>
    </xf>
    <xf numFmtId="0" fontId="67" fillId="39" borderId="11" xfId="0" applyFont="1" applyFill="1" applyBorder="1" applyAlignment="1">
      <alignment wrapText="1"/>
    </xf>
    <xf numFmtId="0" fontId="11" fillId="41" borderId="13" xfId="81" applyFill="1" applyBorder="1" applyAlignment="1">
      <alignment horizontal="center" vertical="center"/>
    </xf>
    <xf numFmtId="0" fontId="11" fillId="41" borderId="13" xfId="81" applyFill="1" applyBorder="1" applyAlignment="1">
      <alignment vertical="center" wrapText="1"/>
    </xf>
    <xf numFmtId="0" fontId="0" fillId="41" borderId="13" xfId="81" applyFont="1" applyFill="1" applyBorder="1" applyAlignment="1">
      <alignment horizontal="center" vertical="center" wrapText="1"/>
    </xf>
    <xf numFmtId="166" fontId="11" fillId="41" borderId="21" xfId="81" applyNumberFormat="1" applyFill="1" applyBorder="1" applyAlignment="1">
      <alignment vertical="center"/>
    </xf>
    <xf numFmtId="0" fontId="11" fillId="41" borderId="0" xfId="81" applyFill="1" applyProtection="1">
      <protection locked="0"/>
    </xf>
    <xf numFmtId="164" fontId="11" fillId="41" borderId="0" xfId="435" applyFont="1" applyFill="1" applyProtection="1">
      <protection locked="0"/>
    </xf>
    <xf numFmtId="4" fontId="11" fillId="41" borderId="0" xfId="81" applyNumberFormat="1" applyFill="1" applyProtection="1">
      <protection locked="0"/>
    </xf>
    <xf numFmtId="164" fontId="11" fillId="0" borderId="0" xfId="81" applyNumberFormat="1" applyProtection="1">
      <protection locked="0"/>
    </xf>
    <xf numFmtId="0" fontId="80" fillId="0" borderId="0" xfId="433" applyFont="1" applyAlignment="1" applyProtection="1">
      <alignment horizontal="right"/>
      <protection locked="0"/>
    </xf>
    <xf numFmtId="164" fontId="68" fillId="0" borderId="0" xfId="435" applyFont="1" applyBorder="1" applyAlignment="1">
      <alignment horizontal="center" vertical="center"/>
    </xf>
    <xf numFmtId="0" fontId="67" fillId="34" borderId="13" xfId="0" applyFont="1" applyFill="1" applyBorder="1" applyAlignment="1">
      <alignment horizontal="center" vertical="center"/>
    </xf>
    <xf numFmtId="0" fontId="54" fillId="41" borderId="0" xfId="0" applyFont="1" applyFill="1" applyAlignment="1">
      <alignment horizontal="justify" vertical="center" wrapText="1"/>
    </xf>
    <xf numFmtId="0" fontId="54" fillId="41" borderId="34" xfId="0" applyFont="1" applyFill="1" applyBorder="1"/>
    <xf numFmtId="0" fontId="55" fillId="41" borderId="27" xfId="0" applyFont="1" applyFill="1" applyBorder="1" applyAlignment="1">
      <alignment horizontal="justify" vertical="top" wrapText="1"/>
    </xf>
    <xf numFmtId="0" fontId="66" fillId="41" borderId="0" xfId="437" applyFont="1" applyFill="1" applyAlignment="1">
      <alignment vertical="center"/>
    </xf>
    <xf numFmtId="0" fontId="6" fillId="41" borderId="0" xfId="437" applyFont="1" applyFill="1" applyAlignment="1">
      <alignment vertical="center" wrapText="1"/>
    </xf>
    <xf numFmtId="0" fontId="6" fillId="41" borderId="0" xfId="437" applyFont="1" applyFill="1" applyAlignment="1">
      <alignment horizontal="center" vertical="center"/>
    </xf>
    <xf numFmtId="164" fontId="6" fillId="41" borderId="0" xfId="438" applyFont="1" applyFill="1" applyAlignment="1">
      <alignment vertical="center"/>
    </xf>
    <xf numFmtId="0" fontId="6" fillId="41" borderId="0" xfId="437" applyFont="1" applyFill="1" applyAlignment="1">
      <alignment vertical="center"/>
    </xf>
    <xf numFmtId="0" fontId="71" fillId="41" borderId="0" xfId="437" applyFont="1" applyFill="1" applyAlignment="1">
      <alignment horizontal="left" vertical="center"/>
    </xf>
    <xf numFmtId="0" fontId="35" fillId="42" borderId="13" xfId="437" applyFont="1" applyFill="1" applyBorder="1" applyAlignment="1">
      <alignment horizontal="center" vertical="center" wrapText="1"/>
    </xf>
    <xf numFmtId="0" fontId="35" fillId="35" borderId="13" xfId="437" applyFont="1" applyFill="1" applyBorder="1" applyAlignment="1">
      <alignment horizontal="center" vertical="center"/>
    </xf>
    <xf numFmtId="0" fontId="35" fillId="35" borderId="13" xfId="437" applyFont="1" applyFill="1" applyBorder="1" applyAlignment="1">
      <alignment horizontal="center" vertical="center" wrapText="1"/>
    </xf>
    <xf numFmtId="164" fontId="35" fillId="42" borderId="13" xfId="438" applyFont="1" applyFill="1" applyBorder="1" applyAlignment="1">
      <alignment horizontal="center" vertical="center"/>
    </xf>
    <xf numFmtId="0" fontId="35" fillId="41" borderId="0" xfId="437" applyFont="1" applyFill="1" applyAlignment="1">
      <alignment vertical="center"/>
    </xf>
    <xf numFmtId="0" fontId="6" fillId="41" borderId="13" xfId="437" applyFont="1" applyFill="1" applyBorder="1" applyAlignment="1">
      <alignment horizontal="center" vertical="center"/>
    </xf>
    <xf numFmtId="0" fontId="6" fillId="41" borderId="13" xfId="437" applyFont="1" applyFill="1" applyBorder="1" applyAlignment="1">
      <alignment vertical="center" wrapText="1"/>
    </xf>
    <xf numFmtId="164" fontId="35" fillId="41" borderId="39" xfId="438" applyFont="1" applyFill="1" applyBorder="1" applyAlignment="1">
      <alignment vertical="center"/>
    </xf>
    <xf numFmtId="164" fontId="67" fillId="39" borderId="18" xfId="435" applyFont="1" applyFill="1" applyBorder="1" applyAlignment="1">
      <alignment horizontal="center" vertical="center"/>
    </xf>
    <xf numFmtId="0" fontId="67" fillId="0" borderId="0" xfId="0" applyFont="1" applyAlignment="1">
      <alignment horizontal="center" vertical="center"/>
    </xf>
    <xf numFmtId="0" fontId="81" fillId="0" borderId="0" xfId="0" applyFont="1" applyAlignment="1">
      <alignment horizontal="center" vertical="center"/>
    </xf>
    <xf numFmtId="0" fontId="68" fillId="0" borderId="0" xfId="433" applyFont="1" applyAlignment="1" applyProtection="1">
      <alignment vertical="center"/>
      <protection locked="0"/>
    </xf>
    <xf numFmtId="0" fontId="67" fillId="0" borderId="0" xfId="0" applyFont="1" applyAlignment="1">
      <alignment horizontal="center" vertical="center" wrapText="1"/>
    </xf>
    <xf numFmtId="0" fontId="67" fillId="0" borderId="0" xfId="429" applyFont="1" applyAlignment="1" applyProtection="1">
      <alignment horizontal="center" vertical="center"/>
      <protection locked="0"/>
    </xf>
    <xf numFmtId="0" fontId="68" fillId="0" borderId="0" xfId="429" applyFont="1" applyAlignment="1" applyProtection="1">
      <alignment horizontal="center" vertical="center"/>
      <protection locked="0"/>
    </xf>
    <xf numFmtId="0" fontId="17" fillId="0" borderId="0" xfId="1" applyFont="1" applyAlignment="1">
      <alignment horizontal="center"/>
    </xf>
    <xf numFmtId="0" fontId="68" fillId="0" borderId="0" xfId="0" applyFont="1" applyAlignment="1">
      <alignment vertical="center" wrapText="1"/>
    </xf>
    <xf numFmtId="0" fontId="83" fillId="41" borderId="0" xfId="427" applyFont="1" applyFill="1" applyAlignment="1">
      <alignment horizontal="left" vertical="center"/>
    </xf>
    <xf numFmtId="0" fontId="71" fillId="41" borderId="0" xfId="429" applyFont="1" applyFill="1" applyAlignment="1">
      <alignment horizontal="left" vertical="center"/>
    </xf>
    <xf numFmtId="0" fontId="40" fillId="0" borderId="13" xfId="0" applyFont="1" applyBorder="1" applyAlignment="1">
      <alignment horizontal="center" vertical="center" wrapText="1"/>
    </xf>
    <xf numFmtId="0" fontId="40" fillId="0" borderId="13" xfId="0" applyFont="1" applyBorder="1" applyAlignment="1">
      <alignment vertical="center" wrapText="1"/>
    </xf>
    <xf numFmtId="0" fontId="5" fillId="41" borderId="0" xfId="437" applyFont="1" applyFill="1" applyAlignment="1">
      <alignment horizontal="center" vertical="center"/>
    </xf>
    <xf numFmtId="164" fontId="6" fillId="41" borderId="0" xfId="438" applyFont="1" applyFill="1" applyBorder="1" applyAlignment="1">
      <alignment vertical="center"/>
    </xf>
    <xf numFmtId="0" fontId="70" fillId="0" borderId="13" xfId="0" applyFont="1" applyBorder="1" applyAlignment="1">
      <alignment horizontal="center" vertical="center"/>
    </xf>
    <xf numFmtId="0" fontId="37" fillId="0" borderId="0" xfId="1" applyFont="1" applyAlignment="1">
      <alignment horizontal="left"/>
    </xf>
    <xf numFmtId="0" fontId="17" fillId="0" borderId="0" xfId="1" applyFont="1" applyAlignment="1">
      <alignment horizontal="left"/>
    </xf>
    <xf numFmtId="49" fontId="18" fillId="0" borderId="0" xfId="1" applyNumberFormat="1" applyFont="1" applyAlignment="1">
      <alignment horizontal="left"/>
    </xf>
    <xf numFmtId="49" fontId="17" fillId="0" borderId="0" xfId="1" applyNumberFormat="1" applyFont="1" applyAlignment="1">
      <alignment horizontal="left"/>
    </xf>
    <xf numFmtId="0" fontId="39" fillId="0" borderId="0" xfId="1" applyFont="1" applyAlignment="1" applyProtection="1">
      <alignment horizontal="center"/>
      <protection locked="0"/>
    </xf>
    <xf numFmtId="0" fontId="70" fillId="0" borderId="13" xfId="0" applyFont="1" applyBorder="1" applyAlignment="1">
      <alignment horizontal="left" vertical="center" wrapText="1"/>
    </xf>
    <xf numFmtId="1" fontId="70" fillId="0" borderId="0" xfId="435" applyNumberFormat="1" applyFont="1" applyFill="1" applyBorder="1" applyAlignment="1">
      <alignment horizontal="center" vertical="center"/>
    </xf>
    <xf numFmtId="14" fontId="70" fillId="0" borderId="0" xfId="435" applyNumberFormat="1" applyFont="1" applyFill="1" applyBorder="1" applyAlignment="1">
      <alignment horizontal="center" vertical="center"/>
    </xf>
    <xf numFmtId="1" fontId="70" fillId="0" borderId="0" xfId="435" applyNumberFormat="1" applyFont="1" applyFill="1" applyBorder="1" applyAlignment="1">
      <alignment horizontal="left" vertical="center" wrapText="1"/>
    </xf>
    <xf numFmtId="164" fontId="70" fillId="0" borderId="0" xfId="435" applyFont="1" applyFill="1" applyBorder="1" applyAlignment="1" applyProtection="1">
      <alignment horizontal="right" vertical="center"/>
    </xf>
    <xf numFmtId="164" fontId="70" fillId="0" borderId="0" xfId="435" applyFont="1" applyFill="1" applyBorder="1" applyAlignment="1" applyProtection="1">
      <alignment horizontal="center" vertical="center"/>
    </xf>
    <xf numFmtId="0" fontId="87" fillId="0" borderId="0" xfId="81" applyFont="1" applyAlignment="1" applyProtection="1">
      <alignment horizontal="center" vertical="center" wrapText="1"/>
      <protection locked="0"/>
    </xf>
    <xf numFmtId="164" fontId="11" fillId="0" borderId="13" xfId="81" applyNumberFormat="1" applyBorder="1" applyAlignment="1" applyProtection="1">
      <alignment horizontal="center" vertical="center" wrapText="1"/>
      <protection locked="0"/>
    </xf>
    <xf numFmtId="164" fontId="11" fillId="0" borderId="13" xfId="435" applyFont="1" applyBorder="1" applyAlignment="1" applyProtection="1">
      <alignment vertical="center"/>
      <protection locked="0"/>
    </xf>
    <xf numFmtId="164" fontId="43" fillId="0" borderId="0" xfId="435" applyFont="1" applyAlignment="1" applyProtection="1">
      <alignment horizontal="right" vertical="center"/>
      <protection locked="0"/>
    </xf>
    <xf numFmtId="0" fontId="88" fillId="0" borderId="0" xfId="81" applyFont="1" applyAlignment="1" applyProtection="1">
      <alignment horizontal="right" vertical="center" wrapText="1"/>
      <protection locked="0"/>
    </xf>
    <xf numFmtId="164" fontId="88" fillId="0" borderId="0" xfId="435" applyFont="1" applyAlignment="1" applyProtection="1">
      <alignment horizontal="right" vertical="center"/>
      <protection locked="0"/>
    </xf>
    <xf numFmtId="164" fontId="11" fillId="0" borderId="0" xfId="435" applyFont="1" applyAlignment="1" applyProtection="1">
      <alignment horizontal="center" vertical="center"/>
    </xf>
    <xf numFmtId="164" fontId="11" fillId="0" borderId="0" xfId="435" applyFont="1" applyAlignment="1" applyProtection="1">
      <alignment horizontal="center"/>
    </xf>
    <xf numFmtId="0" fontId="11" fillId="0" borderId="0" xfId="81" applyAlignment="1">
      <alignment horizontal="center"/>
    </xf>
    <xf numFmtId="0" fontId="70" fillId="0" borderId="13" xfId="0" applyFont="1" applyBorder="1" applyAlignment="1">
      <alignment horizontal="center" vertical="center" wrapText="1"/>
    </xf>
    <xf numFmtId="14" fontId="70" fillId="0" borderId="13" xfId="0" applyNumberFormat="1" applyFont="1" applyBorder="1" applyAlignment="1">
      <alignment horizontal="center" vertical="center"/>
    </xf>
    <xf numFmtId="164" fontId="70" fillId="0" borderId="13" xfId="435" applyFont="1" applyFill="1" applyBorder="1" applyAlignment="1">
      <alignment horizontal="right" vertical="center"/>
    </xf>
    <xf numFmtId="0" fontId="66" fillId="41" borderId="0" xfId="439" applyFont="1" applyFill="1" applyAlignment="1">
      <alignment vertical="center"/>
    </xf>
    <xf numFmtId="0" fontId="66" fillId="41" borderId="0" xfId="439" applyFont="1" applyFill="1" applyAlignment="1">
      <alignment vertical="center" wrapText="1"/>
    </xf>
    <xf numFmtId="0" fontId="66" fillId="41" borderId="0" xfId="439" applyFont="1" applyFill="1" applyAlignment="1">
      <alignment horizontal="center" vertical="center"/>
    </xf>
    <xf numFmtId="0" fontId="71" fillId="41" borderId="0" xfId="439" applyFont="1" applyFill="1" applyAlignment="1">
      <alignment horizontal="left" vertical="center"/>
    </xf>
    <xf numFmtId="0" fontId="71" fillId="41" borderId="0" xfId="439" applyFont="1" applyFill="1" applyAlignment="1">
      <alignment horizontal="left" vertical="center" wrapText="1"/>
    </xf>
    <xf numFmtId="0" fontId="71" fillId="41" borderId="0" xfId="439" applyFont="1" applyFill="1" applyAlignment="1">
      <alignment horizontal="center" vertical="center"/>
    </xf>
    <xf numFmtId="0" fontId="59" fillId="41" borderId="0" xfId="440" applyFont="1" applyFill="1" applyAlignment="1">
      <alignment horizontal="left" vertical="center"/>
    </xf>
    <xf numFmtId="0" fontId="68" fillId="41" borderId="0" xfId="440" applyFont="1" applyFill="1" applyAlignment="1">
      <alignment vertical="center"/>
    </xf>
    <xf numFmtId="0" fontId="67" fillId="41" borderId="0" xfId="440" applyFont="1" applyFill="1" applyAlignment="1">
      <alignment horizontal="center" vertical="center" wrapText="1"/>
    </xf>
    <xf numFmtId="14" fontId="67" fillId="41" borderId="0" xfId="440" applyNumberFormat="1" applyFont="1" applyFill="1" applyAlignment="1">
      <alignment horizontal="center" vertical="center"/>
    </xf>
    <xf numFmtId="0" fontId="67" fillId="41" borderId="0" xfId="440" applyFont="1" applyFill="1" applyAlignment="1">
      <alignment horizontal="center" vertical="center"/>
    </xf>
    <xf numFmtId="0" fontId="67" fillId="41" borderId="0" xfId="440" applyFont="1" applyFill="1" applyAlignment="1">
      <alignment horizontal="center" wrapText="1"/>
    </xf>
    <xf numFmtId="0" fontId="67" fillId="41" borderId="0" xfId="440" applyFont="1" applyFill="1" applyAlignment="1">
      <alignment horizontal="center"/>
    </xf>
    <xf numFmtId="0" fontId="68" fillId="41" borderId="0" xfId="440" applyFont="1" applyFill="1" applyAlignment="1">
      <alignment horizontal="center" vertical="center"/>
    </xf>
    <xf numFmtId="0" fontId="68" fillId="41" borderId="0" xfId="440" applyFont="1" applyFill="1" applyAlignment="1">
      <alignment horizontal="center" vertical="center" wrapText="1"/>
    </xf>
    <xf numFmtId="14" fontId="68" fillId="41" borderId="0" xfId="440" applyNumberFormat="1" applyFont="1" applyFill="1" applyAlignment="1">
      <alignment horizontal="center" vertical="center"/>
    </xf>
    <xf numFmtId="0" fontId="68" fillId="41" borderId="0" xfId="440" applyFont="1" applyFill="1" applyAlignment="1">
      <alignment wrapText="1"/>
    </xf>
    <xf numFmtId="164" fontId="70" fillId="0" borderId="0" xfId="435" applyFont="1" applyFill="1" applyBorder="1" applyAlignment="1">
      <alignment horizontal="right" vertical="center"/>
    </xf>
    <xf numFmtId="164" fontId="11" fillId="0" borderId="0" xfId="435" applyFont="1" applyBorder="1" applyAlignment="1" applyProtection="1">
      <alignment vertical="center"/>
      <protection locked="0"/>
    </xf>
    <xf numFmtId="0" fontId="0" fillId="0" borderId="0" xfId="0" pivotButton="1"/>
    <xf numFmtId="14" fontId="0" fillId="0" borderId="0" xfId="0" applyNumberFormat="1"/>
    <xf numFmtId="4" fontId="0" fillId="0" borderId="0" xfId="0" applyNumberFormat="1"/>
    <xf numFmtId="0" fontId="89" fillId="0" borderId="0" xfId="0" applyFont="1"/>
    <xf numFmtId="0" fontId="92" fillId="0" borderId="0" xfId="0" applyFont="1"/>
    <xf numFmtId="0" fontId="92" fillId="0" borderId="0" xfId="0" applyFont="1" applyAlignment="1">
      <alignment wrapText="1"/>
    </xf>
    <xf numFmtId="0" fontId="90" fillId="33" borderId="38" xfId="0" applyFont="1" applyFill="1" applyBorder="1" applyAlignment="1">
      <alignment horizontal="center"/>
    </xf>
    <xf numFmtId="0" fontId="90" fillId="33" borderId="38" xfId="0" applyFont="1" applyFill="1" applyBorder="1" applyAlignment="1">
      <alignment horizontal="center" wrapText="1"/>
    </xf>
    <xf numFmtId="0" fontId="91" fillId="0" borderId="0" xfId="0" applyFont="1"/>
    <xf numFmtId="164" fontId="91" fillId="0" borderId="0" xfId="435" applyFont="1" applyBorder="1"/>
    <xf numFmtId="0" fontId="91" fillId="0" borderId="15" xfId="0" applyFont="1" applyBorder="1"/>
    <xf numFmtId="164" fontId="91" fillId="0" borderId="15" xfId="435" applyFont="1" applyBorder="1"/>
    <xf numFmtId="0" fontId="91" fillId="0" borderId="0" xfId="0" applyFont="1" applyAlignment="1">
      <alignment vertical="center"/>
    </xf>
    <xf numFmtId="0" fontId="91" fillId="0" borderId="0" xfId="0" applyFont="1" applyAlignment="1">
      <alignment vertical="center" wrapText="1"/>
    </xf>
    <xf numFmtId="0" fontId="90" fillId="0" borderId="0" xfId="0" applyFont="1" applyAlignment="1">
      <alignment vertical="center"/>
    </xf>
    <xf numFmtId="164" fontId="0" fillId="0" borderId="0" xfId="0" applyNumberFormat="1"/>
    <xf numFmtId="0" fontId="11" fillId="0" borderId="40" xfId="81" applyBorder="1" applyAlignment="1">
      <alignment horizontal="center" vertical="center"/>
    </xf>
    <xf numFmtId="0" fontId="11" fillId="0" borderId="41" xfId="81" applyBorder="1" applyAlignment="1">
      <alignment horizontal="center" vertical="center"/>
    </xf>
    <xf numFmtId="0" fontId="51" fillId="0" borderId="13" xfId="81" applyFont="1" applyBorder="1" applyAlignment="1">
      <alignment horizontal="center" vertical="center"/>
    </xf>
    <xf numFmtId="0" fontId="47" fillId="40" borderId="13" xfId="441" applyFont="1" applyFill="1" applyBorder="1" applyAlignment="1">
      <alignment vertical="center" wrapText="1"/>
    </xf>
    <xf numFmtId="0" fontId="47" fillId="40" borderId="21" xfId="441" applyFont="1" applyFill="1" applyBorder="1" applyAlignment="1">
      <alignment vertical="center" wrapText="1"/>
    </xf>
    <xf numFmtId="0" fontId="41" fillId="0" borderId="24" xfId="442" applyFont="1" applyBorder="1"/>
    <xf numFmtId="0" fontId="41" fillId="0" borderId="25" xfId="442" applyFont="1" applyBorder="1" applyAlignment="1">
      <alignment horizontal="center"/>
    </xf>
    <xf numFmtId="0" fontId="41" fillId="0" borderId="26" xfId="442" applyFont="1" applyBorder="1"/>
    <xf numFmtId="0" fontId="91" fillId="0" borderId="31" xfId="0" applyFont="1" applyBorder="1" applyAlignment="1">
      <alignment vertical="center" wrapText="1"/>
    </xf>
    <xf numFmtId="164" fontId="0" fillId="0" borderId="15" xfId="0" applyNumberFormat="1" applyBorder="1"/>
    <xf numFmtId="0" fontId="90" fillId="0" borderId="0" xfId="0" applyFont="1" applyAlignment="1">
      <alignment horizontal="left" vertical="center" wrapText="1"/>
    </xf>
    <xf numFmtId="0" fontId="90" fillId="33" borderId="38" xfId="0" applyFont="1" applyFill="1" applyBorder="1" applyAlignment="1">
      <alignment horizontal="left" wrapText="1"/>
    </xf>
    <xf numFmtId="164" fontId="91" fillId="0" borderId="15" xfId="0" applyNumberFormat="1" applyFont="1" applyBorder="1"/>
    <xf numFmtId="164" fontId="91" fillId="0" borderId="0" xfId="0" applyNumberFormat="1" applyFont="1"/>
    <xf numFmtId="0" fontId="67" fillId="34" borderId="13" xfId="0" applyFont="1" applyFill="1" applyBorder="1" applyAlignment="1">
      <alignment horizontal="center" vertical="center" wrapText="1"/>
    </xf>
    <xf numFmtId="164" fontId="67" fillId="34" borderId="13" xfId="435" applyFont="1" applyFill="1" applyBorder="1" applyAlignment="1">
      <alignment horizontal="center" vertical="center" wrapText="1"/>
    </xf>
    <xf numFmtId="0" fontId="67" fillId="35" borderId="13" xfId="0" applyFont="1" applyFill="1" applyBorder="1" applyAlignment="1">
      <alignment horizontal="center" vertical="center"/>
    </xf>
    <xf numFmtId="0" fontId="91" fillId="0" borderId="0" xfId="0" applyFont="1" applyAlignment="1">
      <alignment horizontal="left" wrapText="1"/>
    </xf>
    <xf numFmtId="164" fontId="91" fillId="0" borderId="18" xfId="435" applyFont="1" applyBorder="1"/>
    <xf numFmtId="4" fontId="93" fillId="42" borderId="13" xfId="34" applyNumberFormat="1" applyFont="1" applyFill="1" applyBorder="1" applyAlignment="1">
      <alignment horizontal="center" vertical="center"/>
    </xf>
    <xf numFmtId="164" fontId="0" fillId="0" borderId="18" xfId="0" applyNumberFormat="1" applyBorder="1"/>
    <xf numFmtId="0" fontId="55" fillId="41" borderId="29" xfId="0" applyFont="1" applyFill="1" applyBorder="1" applyAlignment="1">
      <alignment horizontal="justify" vertical="center" wrapText="1"/>
    </xf>
    <xf numFmtId="0" fontId="68" fillId="0" borderId="13" xfId="0" applyFont="1" applyBorder="1"/>
    <xf numFmtId="0" fontId="68" fillId="0" borderId="41" xfId="0" applyFont="1" applyBorder="1"/>
    <xf numFmtId="0" fontId="0" fillId="0" borderId="13" xfId="81" applyFont="1" applyBorder="1" applyAlignment="1">
      <alignment horizontal="center" vertical="center"/>
    </xf>
    <xf numFmtId="0" fontId="91" fillId="0" borderId="18" xfId="0" applyFont="1" applyBorder="1"/>
    <xf numFmtId="0" fontId="67" fillId="39" borderId="18" xfId="0" applyFont="1" applyFill="1" applyBorder="1" applyAlignment="1">
      <alignment horizontal="center" wrapText="1"/>
    </xf>
    <xf numFmtId="0" fontId="2" fillId="41" borderId="13" xfId="437" applyFont="1" applyFill="1" applyBorder="1" applyAlignment="1">
      <alignment horizontal="center" vertical="center"/>
    </xf>
    <xf numFmtId="0" fontId="91" fillId="0" borderId="0" xfId="443" applyFont="1"/>
    <xf numFmtId="0" fontId="90" fillId="40" borderId="13" xfId="444" applyFont="1" applyFill="1" applyBorder="1" applyAlignment="1">
      <alignment horizontal="center" vertical="center" wrapText="1"/>
    </xf>
    <xf numFmtId="0" fontId="96" fillId="0" borderId="46" xfId="445" applyFont="1" applyBorder="1" applyAlignment="1">
      <alignment horizontal="center"/>
    </xf>
    <xf numFmtId="0" fontId="96" fillId="0" borderId="47" xfId="445" applyFont="1" applyBorder="1"/>
    <xf numFmtId="0" fontId="96" fillId="0" borderId="49" xfId="445" applyFont="1" applyBorder="1" applyAlignment="1">
      <alignment horizontal="center"/>
    </xf>
    <xf numFmtId="0" fontId="96" fillId="0" borderId="50" xfId="445" applyFont="1" applyBorder="1"/>
    <xf numFmtId="0" fontId="96" fillId="0" borderId="52" xfId="445" applyFont="1" applyBorder="1" applyAlignment="1">
      <alignment horizontal="center"/>
    </xf>
    <xf numFmtId="0" fontId="96" fillId="0" borderId="51" xfId="445" applyFont="1" applyBorder="1"/>
    <xf numFmtId="0" fontId="96" fillId="0" borderId="50" xfId="445" applyFont="1" applyBorder="1" applyAlignment="1">
      <alignment horizontal="left"/>
    </xf>
    <xf numFmtId="0" fontId="96" fillId="0" borderId="50" xfId="445" applyFont="1" applyBorder="1" applyAlignment="1">
      <alignment wrapText="1"/>
    </xf>
    <xf numFmtId="0" fontId="2" fillId="41" borderId="0" xfId="437" applyFont="1" applyFill="1" applyAlignment="1">
      <alignment horizontal="center" vertical="center"/>
    </xf>
    <xf numFmtId="164" fontId="6" fillId="41" borderId="0" xfId="435" applyFont="1" applyFill="1" applyBorder="1" applyAlignment="1">
      <alignment vertical="center"/>
    </xf>
    <xf numFmtId="164" fontId="70" fillId="0" borderId="13" xfId="435" applyFont="1" applyBorder="1" applyAlignment="1">
      <alignment horizontal="right" vertical="center"/>
    </xf>
    <xf numFmtId="0" fontId="70" fillId="0" borderId="13" xfId="0" applyFont="1" applyBorder="1" applyAlignment="1">
      <alignment vertical="center"/>
    </xf>
    <xf numFmtId="0" fontId="91" fillId="0" borderId="15" xfId="0" applyFont="1" applyBorder="1" applyAlignment="1">
      <alignment vertical="center"/>
    </xf>
    <xf numFmtId="0" fontId="91" fillId="0" borderId="14" xfId="0" applyFont="1" applyBorder="1" applyAlignment="1">
      <alignment vertical="center" wrapText="1"/>
    </xf>
    <xf numFmtId="0" fontId="91" fillId="0" borderId="18" xfId="0" applyFont="1" applyBorder="1" applyAlignment="1">
      <alignment vertical="center"/>
    </xf>
    <xf numFmtId="0" fontId="91" fillId="0" borderId="17" xfId="0" applyFont="1" applyBorder="1" applyAlignment="1">
      <alignment vertical="center" wrapText="1"/>
    </xf>
    <xf numFmtId="164" fontId="68" fillId="0" borderId="0" xfId="435" applyFont="1" applyFill="1" applyBorder="1" applyAlignment="1">
      <alignment vertical="center" wrapText="1"/>
    </xf>
    <xf numFmtId="164" fontId="70" fillId="0" borderId="0" xfId="435" applyFont="1" applyFill="1" applyBorder="1" applyAlignment="1" applyProtection="1">
      <alignment horizontal="center" vertical="center" wrapText="1"/>
    </xf>
    <xf numFmtId="0" fontId="0" fillId="0" borderId="0" xfId="81" applyFont="1" applyProtection="1">
      <protection locked="0"/>
    </xf>
    <xf numFmtId="0" fontId="91" fillId="0" borderId="11" xfId="0" applyFont="1" applyBorder="1"/>
    <xf numFmtId="0" fontId="41" fillId="0" borderId="24" xfId="152" applyFont="1" applyBorder="1" applyAlignment="1">
      <alignment horizontal="center"/>
    </xf>
    <xf numFmtId="0" fontId="41" fillId="0" borderId="24" xfId="152" applyFont="1" applyBorder="1"/>
    <xf numFmtId="0" fontId="41" fillId="0" borderId="25" xfId="152" applyFont="1" applyBorder="1" applyAlignment="1">
      <alignment horizontal="center"/>
    </xf>
    <xf numFmtId="0" fontId="41" fillId="0" borderId="26" xfId="152" applyFont="1" applyBorder="1"/>
    <xf numFmtId="0" fontId="41" fillId="0" borderId="23" xfId="152" applyFont="1" applyBorder="1" applyAlignment="1">
      <alignment horizontal="center"/>
    </xf>
    <xf numFmtId="0" fontId="41" fillId="0" borderId="23" xfId="152" applyFont="1" applyBorder="1"/>
    <xf numFmtId="0" fontId="41" fillId="0" borderId="24" xfId="152" applyFont="1" applyBorder="1" applyAlignment="1">
      <alignment horizontal="left"/>
    </xf>
    <xf numFmtId="0" fontId="41" fillId="0" borderId="24" xfId="152" applyFont="1" applyBorder="1" applyAlignment="1">
      <alignment wrapText="1"/>
    </xf>
    <xf numFmtId="0" fontId="91" fillId="0" borderId="0" xfId="0" applyFont="1" applyAlignment="1">
      <alignment horizontal="left" vertical="center" wrapText="1"/>
    </xf>
    <xf numFmtId="49" fontId="98" fillId="0" borderId="13" xfId="0" applyNumberFormat="1" applyFont="1" applyBorder="1" applyAlignment="1">
      <alignment horizontal="center" vertical="center"/>
    </xf>
    <xf numFmtId="0" fontId="99" fillId="0" borderId="13" xfId="0" applyFont="1" applyBorder="1" applyAlignment="1">
      <alignment horizontal="justify" vertical="center" wrapText="1"/>
    </xf>
    <xf numFmtId="0" fontId="99" fillId="0" borderId="13" xfId="0" applyFont="1" applyBorder="1" applyAlignment="1">
      <alignment horizontal="center" vertical="center" wrapText="1"/>
    </xf>
    <xf numFmtId="0" fontId="99" fillId="41" borderId="13" xfId="0" applyFont="1" applyFill="1" applyBorder="1" applyAlignment="1">
      <alignment vertical="center" wrapText="1"/>
    </xf>
    <xf numFmtId="0" fontId="99" fillId="0" borderId="13" xfId="0" applyFont="1" applyBorder="1" applyAlignment="1">
      <alignment horizontal="center" vertical="center"/>
    </xf>
    <xf numFmtId="164" fontId="99" fillId="0" borderId="13" xfId="34" applyFont="1" applyFill="1" applyBorder="1" applyAlignment="1">
      <alignment vertical="center"/>
    </xf>
    <xf numFmtId="0" fontId="11" fillId="0" borderId="13" xfId="81" applyBorder="1" applyAlignment="1">
      <alignment vertical="center" wrapText="1"/>
    </xf>
    <xf numFmtId="0" fontId="11" fillId="0" borderId="13" xfId="81" applyBorder="1" applyAlignment="1">
      <alignment horizontal="center" vertical="center" wrapText="1"/>
    </xf>
    <xf numFmtId="0" fontId="11" fillId="43" borderId="13" xfId="81" applyFill="1" applyBorder="1" applyAlignment="1">
      <alignment horizontal="center" vertical="center"/>
    </xf>
    <xf numFmtId="0" fontId="91" fillId="0" borderId="17" xfId="0" applyFont="1" applyBorder="1"/>
    <xf numFmtId="0" fontId="91" fillId="0" borderId="17" xfId="0" applyFont="1" applyBorder="1" applyAlignment="1">
      <alignment vertical="center"/>
    </xf>
    <xf numFmtId="0" fontId="91" fillId="0" borderId="14" xfId="0" applyFont="1" applyBorder="1"/>
    <xf numFmtId="0" fontId="91" fillId="0" borderId="14" xfId="0" applyFont="1" applyBorder="1" applyAlignment="1">
      <alignment vertical="center"/>
    </xf>
    <xf numFmtId="164" fontId="40" fillId="0" borderId="13" xfId="435" applyFont="1" applyFill="1" applyBorder="1" applyAlignment="1">
      <alignment wrapText="1"/>
    </xf>
    <xf numFmtId="164" fontId="76" fillId="0" borderId="13" xfId="435" applyFont="1" applyBorder="1" applyAlignment="1" applyProtection="1">
      <alignment vertical="center"/>
    </xf>
    <xf numFmtId="164" fontId="40" fillId="0" borderId="0" xfId="435" applyFont="1" applyFill="1" applyBorder="1" applyAlignment="1">
      <alignment wrapText="1"/>
    </xf>
    <xf numFmtId="164" fontId="76" fillId="0" borderId="0" xfId="435" applyFont="1" applyBorder="1" applyAlignment="1" applyProtection="1">
      <alignment vertical="center"/>
    </xf>
    <xf numFmtId="4" fontId="99" fillId="41" borderId="13" xfId="34" applyNumberFormat="1" applyFont="1" applyFill="1" applyBorder="1" applyAlignment="1">
      <alignment vertical="center"/>
    </xf>
    <xf numFmtId="164" fontId="91" fillId="0" borderId="18" xfId="0" applyNumberFormat="1" applyFont="1" applyBorder="1"/>
    <xf numFmtId="0" fontId="68" fillId="0" borderId="13" xfId="0" applyFont="1" applyBorder="1" applyAlignment="1">
      <alignment horizontal="left" vertical="center" wrapText="1"/>
    </xf>
    <xf numFmtId="164" fontId="68" fillId="0" borderId="13" xfId="435" applyFont="1" applyFill="1" applyBorder="1" applyAlignment="1">
      <alignment horizontal="center" vertical="center"/>
    </xf>
    <xf numFmtId="164" fontId="68" fillId="0" borderId="13" xfId="435" applyFont="1" applyFill="1" applyBorder="1" applyAlignment="1">
      <alignment vertical="center"/>
    </xf>
    <xf numFmtId="0" fontId="68" fillId="0" borderId="13" xfId="0" applyFont="1" applyBorder="1" applyAlignment="1">
      <alignment vertical="center"/>
    </xf>
    <xf numFmtId="0" fontId="91" fillId="0" borderId="18" xfId="0" applyFont="1" applyBorder="1" applyAlignment="1">
      <alignment vertical="center" wrapText="1"/>
    </xf>
    <xf numFmtId="0" fontId="91" fillId="0" borderId="15" xfId="0" applyFont="1" applyBorder="1" applyAlignment="1">
      <alignment vertical="center" wrapText="1"/>
    </xf>
    <xf numFmtId="164" fontId="68" fillId="0" borderId="0" xfId="435" applyFont="1" applyFill="1" applyBorder="1" applyAlignment="1">
      <alignment horizontal="center" vertical="center"/>
    </xf>
    <xf numFmtId="164" fontId="68" fillId="0" borderId="0" xfId="435" applyFont="1" applyFill="1" applyBorder="1" applyAlignment="1">
      <alignment vertical="center"/>
    </xf>
    <xf numFmtId="0" fontId="91" fillId="0" borderId="18" xfId="0" applyFont="1" applyBorder="1" applyAlignment="1">
      <alignment horizontal="left" vertical="center" wrapText="1"/>
    </xf>
    <xf numFmtId="0" fontId="67" fillId="35" borderId="21" xfId="0" applyFont="1" applyFill="1" applyBorder="1" applyAlignment="1">
      <alignment horizontal="center" vertical="center"/>
    </xf>
    <xf numFmtId="0" fontId="67" fillId="34" borderId="21" xfId="0" applyFont="1" applyFill="1" applyBorder="1" applyAlignment="1">
      <alignment horizontal="center" vertical="center" wrapText="1"/>
    </xf>
    <xf numFmtId="164" fontId="67" fillId="34" borderId="21" xfId="435" applyFont="1" applyFill="1" applyBorder="1" applyAlignment="1">
      <alignment horizontal="center" vertical="center" wrapText="1"/>
    </xf>
    <xf numFmtId="0" fontId="67" fillId="35" borderId="21" xfId="0" applyFont="1" applyFill="1" applyBorder="1" applyAlignment="1">
      <alignment horizontal="center" vertical="center" wrapText="1"/>
    </xf>
    <xf numFmtId="164" fontId="100" fillId="39" borderId="11" xfId="435" applyFont="1" applyFill="1" applyBorder="1" applyAlignment="1">
      <alignment horizontal="center" vertical="center"/>
    </xf>
    <xf numFmtId="164" fontId="70" fillId="0" borderId="0" xfId="435" applyFont="1" applyBorder="1" applyAlignment="1">
      <alignment horizontal="right" vertical="center"/>
    </xf>
    <xf numFmtId="0" fontId="96" fillId="0" borderId="56" xfId="445" applyFont="1" applyBorder="1" applyAlignment="1">
      <alignment horizontal="center"/>
    </xf>
    <xf numFmtId="0" fontId="96" fillId="0" borderId="57" xfId="445" applyFont="1" applyBorder="1"/>
    <xf numFmtId="0" fontId="96" fillId="0" borderId="55" xfId="445" applyFont="1" applyBorder="1" applyAlignment="1">
      <alignment horizontal="center"/>
    </xf>
    <xf numFmtId="0" fontId="96" fillId="0" borderId="55" xfId="445" applyFont="1" applyBorder="1"/>
    <xf numFmtId="0" fontId="91" fillId="0" borderId="55" xfId="443" applyFont="1" applyBorder="1"/>
    <xf numFmtId="164" fontId="70" fillId="44" borderId="13" xfId="435" applyFont="1" applyFill="1" applyBorder="1" applyAlignment="1">
      <alignment horizontal="right" vertical="center"/>
    </xf>
    <xf numFmtId="0" fontId="68" fillId="44" borderId="13" xfId="0" applyFont="1" applyFill="1" applyBorder="1" applyAlignment="1">
      <alignment horizontal="center" vertical="center"/>
    </xf>
    <xf numFmtId="0" fontId="68" fillId="44" borderId="13" xfId="0" applyFont="1" applyFill="1" applyBorder="1" applyAlignment="1">
      <alignment vertical="center"/>
    </xf>
    <xf numFmtId="0" fontId="68" fillId="0" borderId="0" xfId="0" applyFont="1" applyAlignment="1">
      <alignment horizontal="left" vertical="center"/>
    </xf>
    <xf numFmtId="0" fontId="67" fillId="0" borderId="0" xfId="0" applyFont="1" applyAlignment="1">
      <alignment horizontal="left" vertical="center"/>
    </xf>
    <xf numFmtId="1" fontId="70" fillId="44" borderId="13" xfId="435" applyNumberFormat="1" applyFont="1" applyFill="1" applyBorder="1" applyAlignment="1">
      <alignment horizontal="left" vertical="center" wrapText="1"/>
    </xf>
    <xf numFmtId="0" fontId="67" fillId="39" borderId="12" xfId="0" applyFont="1" applyFill="1" applyBorder="1" applyAlignment="1">
      <alignment wrapText="1"/>
    </xf>
    <xf numFmtId="0" fontId="67" fillId="39" borderId="11" xfId="0" applyFont="1" applyFill="1" applyBorder="1" applyAlignment="1">
      <alignment horizontal="center" wrapText="1"/>
    </xf>
    <xf numFmtId="14" fontId="67" fillId="34" borderId="21" xfId="0" applyNumberFormat="1" applyFont="1" applyFill="1" applyBorder="1" applyAlignment="1">
      <alignment horizontal="center" vertical="center" wrapText="1"/>
    </xf>
    <xf numFmtId="0" fontId="66" fillId="35" borderId="21" xfId="434" applyFont="1" applyFill="1" applyBorder="1" applyAlignment="1" applyProtection="1">
      <alignment horizontal="center" vertical="center" wrapText="1"/>
      <protection locked="0"/>
    </xf>
    <xf numFmtId="0" fontId="66" fillId="35" borderId="21" xfId="433" applyFont="1" applyFill="1" applyBorder="1" applyAlignment="1" applyProtection="1">
      <alignment horizontal="center" vertical="center"/>
      <protection locked="0"/>
    </xf>
    <xf numFmtId="0" fontId="66" fillId="34" borderId="21" xfId="433" applyFont="1" applyFill="1" applyBorder="1" applyAlignment="1" applyProtection="1">
      <alignment horizontal="center" vertical="center" wrapText="1"/>
      <protection locked="0"/>
    </xf>
    <xf numFmtId="164" fontId="66" fillId="35" borderId="21" xfId="435" applyFont="1" applyFill="1" applyBorder="1" applyAlignment="1" applyProtection="1">
      <alignment horizontal="center" vertical="center"/>
      <protection locked="0"/>
    </xf>
    <xf numFmtId="164" fontId="66" fillId="34" borderId="21" xfId="435" applyFont="1" applyFill="1" applyBorder="1" applyAlignment="1" applyProtection="1">
      <alignment horizontal="center" vertical="center"/>
      <protection locked="0"/>
    </xf>
    <xf numFmtId="164" fontId="70" fillId="44" borderId="0" xfId="435" applyFont="1" applyFill="1" applyBorder="1" applyAlignment="1">
      <alignment horizontal="right" vertical="center"/>
    </xf>
    <xf numFmtId="164" fontId="91" fillId="0" borderId="15" xfId="435" applyFont="1" applyBorder="1" applyAlignment="1"/>
    <xf numFmtId="164" fontId="91" fillId="0" borderId="15" xfId="435" applyFont="1" applyFill="1" applyBorder="1"/>
    <xf numFmtId="1" fontId="70" fillId="44" borderId="0" xfId="435" applyNumberFormat="1" applyFont="1" applyFill="1" applyBorder="1" applyAlignment="1">
      <alignment horizontal="left" vertical="center" wrapText="1"/>
    </xf>
    <xf numFmtId="0" fontId="40" fillId="0" borderId="0" xfId="0" applyFont="1" applyAlignment="1">
      <alignment horizontal="center" vertical="center" wrapText="1"/>
    </xf>
    <xf numFmtId="0" fontId="40" fillId="0" borderId="0" xfId="0" applyFont="1" applyAlignment="1">
      <alignment vertical="center" wrapText="1"/>
    </xf>
    <xf numFmtId="164" fontId="67" fillId="39" borderId="11" xfId="435" applyFont="1" applyFill="1" applyBorder="1"/>
    <xf numFmtId="0" fontId="70" fillId="0" borderId="0" xfId="0" applyFont="1" applyAlignment="1">
      <alignment horizontal="center" vertical="center"/>
    </xf>
    <xf numFmtId="0" fontId="70" fillId="0" borderId="0" xfId="0" applyFont="1" applyAlignment="1">
      <alignment horizontal="center" vertical="center" wrapText="1"/>
    </xf>
    <xf numFmtId="14" fontId="70" fillId="0" borderId="0" xfId="0" applyNumberFormat="1" applyFont="1" applyAlignment="1">
      <alignment horizontal="center" vertical="center"/>
    </xf>
    <xf numFmtId="0" fontId="70" fillId="0" borderId="0" xfId="0" applyFont="1" applyAlignment="1">
      <alignment horizontal="left" vertical="center" wrapText="1"/>
    </xf>
    <xf numFmtId="0" fontId="70" fillId="0" borderId="0" xfId="0" applyFont="1" applyAlignment="1">
      <alignment vertical="center"/>
    </xf>
    <xf numFmtId="0" fontId="91" fillId="0" borderId="48" xfId="81" applyFont="1" applyBorder="1"/>
    <xf numFmtId="0" fontId="68" fillId="44" borderId="0" xfId="0" applyFont="1" applyFill="1" applyAlignment="1">
      <alignment vertical="center"/>
    </xf>
    <xf numFmtId="0" fontId="68" fillId="44" borderId="0" xfId="0" applyFont="1" applyFill="1" applyAlignment="1">
      <alignment horizontal="center" vertical="center"/>
    </xf>
    <xf numFmtId="0" fontId="0" fillId="0" borderId="54" xfId="81" applyFont="1" applyBorder="1" applyAlignment="1">
      <alignment horizontal="center" vertical="center"/>
    </xf>
    <xf numFmtId="0" fontId="51" fillId="0" borderId="41" xfId="81" applyFont="1" applyBorder="1" applyAlignment="1">
      <alignment horizontal="center" vertical="center"/>
    </xf>
    <xf numFmtId="164" fontId="91" fillId="0" borderId="18" xfId="435" applyFont="1" applyBorder="1" applyAlignment="1"/>
    <xf numFmtId="0" fontId="91" fillId="0" borderId="53" xfId="0" applyFont="1" applyBorder="1" applyAlignment="1">
      <alignment vertical="center"/>
    </xf>
    <xf numFmtId="0" fontId="70" fillId="0" borderId="13" xfId="0" quotePrefix="1" applyFont="1" applyBorder="1" applyAlignment="1">
      <alignment horizontal="center" vertical="center"/>
    </xf>
    <xf numFmtId="0" fontId="91" fillId="0" borderId="58" xfId="81" applyFont="1" applyBorder="1"/>
    <xf numFmtId="0" fontId="91" fillId="0" borderId="59" xfId="443" applyFont="1" applyBorder="1"/>
    <xf numFmtId="0" fontId="91" fillId="0" borderId="11" xfId="81" applyFont="1" applyBorder="1"/>
    <xf numFmtId="0" fontId="91" fillId="0" borderId="12" xfId="81" applyFont="1" applyBorder="1"/>
    <xf numFmtId="0" fontId="95" fillId="0" borderId="0" xfId="443" applyFont="1" applyAlignment="1">
      <alignment horizontal="center"/>
    </xf>
    <xf numFmtId="0" fontId="91" fillId="0" borderId="44" xfId="81" applyFont="1" applyBorder="1" applyAlignment="1">
      <alignment horizontal="center" vertical="center"/>
    </xf>
    <xf numFmtId="0" fontId="91" fillId="0" borderId="16" xfId="81" applyFont="1" applyBorder="1" applyAlignment="1">
      <alignment horizontal="center" vertical="center"/>
    </xf>
    <xf numFmtId="0" fontId="91" fillId="0" borderId="0" xfId="0" applyFont="1" applyAlignment="1">
      <alignment horizontal="left" vertical="center" wrapText="1"/>
    </xf>
    <xf numFmtId="0" fontId="91" fillId="0" borderId="15" xfId="0" applyFont="1" applyBorder="1" applyAlignment="1">
      <alignment horizontal="left" vertical="center" wrapText="1"/>
    </xf>
    <xf numFmtId="0" fontId="91" fillId="0" borderId="45" xfId="0" applyFont="1" applyBorder="1" applyAlignment="1">
      <alignment horizontal="center" vertical="center" wrapText="1"/>
    </xf>
    <xf numFmtId="0" fontId="91" fillId="0" borderId="42" xfId="0" applyFont="1" applyBorder="1" applyAlignment="1">
      <alignment horizontal="center" vertical="center" wrapText="1"/>
    </xf>
    <xf numFmtId="0" fontId="91" fillId="0" borderId="43" xfId="81" applyFont="1" applyBorder="1" applyAlignment="1">
      <alignment horizontal="center" vertical="center"/>
    </xf>
    <xf numFmtId="0" fontId="91" fillId="0" borderId="31" xfId="0" applyFont="1" applyBorder="1" applyAlignment="1">
      <alignment horizontal="center" vertical="center" wrapText="1"/>
    </xf>
    <xf numFmtId="0" fontId="91" fillId="0" borderId="0" xfId="0" applyFont="1" applyAlignment="1">
      <alignment horizontal="center" vertical="center" wrapText="1"/>
    </xf>
    <xf numFmtId="0" fontId="91" fillId="0" borderId="32" xfId="0" applyFont="1" applyBorder="1" applyAlignment="1">
      <alignment horizontal="center" vertical="center" wrapText="1"/>
    </xf>
    <xf numFmtId="0" fontId="89" fillId="0" borderId="0" xfId="0" applyFont="1" applyAlignment="1">
      <alignment horizontal="center"/>
    </xf>
    <xf numFmtId="0" fontId="0" fillId="0" borderId="0" xfId="0" applyAlignment="1">
      <alignment horizontal="center"/>
    </xf>
    <xf numFmtId="167" fontId="52" fillId="0" borderId="10" xfId="430" applyNumberFormat="1" applyFont="1" applyFill="1" applyBorder="1" applyAlignment="1" applyProtection="1">
      <alignment horizontal="right" vertical="center"/>
    </xf>
    <xf numFmtId="167" fontId="52" fillId="0" borderId="11" xfId="430" applyNumberFormat="1" applyFont="1" applyFill="1" applyBorder="1" applyAlignment="1" applyProtection="1">
      <alignment horizontal="right" vertical="center"/>
    </xf>
    <xf numFmtId="167" fontId="52" fillId="0" borderId="12" xfId="430" applyNumberFormat="1" applyFont="1" applyFill="1" applyBorder="1" applyAlignment="1" applyProtection="1">
      <alignment horizontal="right" vertical="center"/>
    </xf>
    <xf numFmtId="0" fontId="12" fillId="0" borderId="10" xfId="1" applyBorder="1" applyAlignment="1">
      <alignment horizontal="center" vertical="center" wrapText="1"/>
    </xf>
    <xf numFmtId="0" fontId="12" fillId="0" borderId="11" xfId="1" applyBorder="1" applyAlignment="1">
      <alignment horizontal="center" vertical="center" wrapText="1"/>
    </xf>
    <xf numFmtId="0" fontId="12" fillId="0" borderId="12" xfId="1" applyBorder="1" applyAlignment="1">
      <alignment horizontal="center" vertical="center" wrapText="1"/>
    </xf>
    <xf numFmtId="0" fontId="12" fillId="0" borderId="10" xfId="1" applyBorder="1" applyAlignment="1">
      <alignment horizontal="left" vertical="center" wrapText="1"/>
    </xf>
    <xf numFmtId="0" fontId="12" fillId="0" borderId="11" xfId="1" applyBorder="1" applyAlignment="1">
      <alignment horizontal="left" vertical="center" wrapText="1"/>
    </xf>
    <xf numFmtId="0" fontId="12" fillId="0" borderId="12" xfId="1" applyBorder="1" applyAlignment="1">
      <alignment horizontal="left" vertical="center" wrapText="1"/>
    </xf>
    <xf numFmtId="0" fontId="12" fillId="0" borderId="10" xfId="1" applyBorder="1" applyAlignment="1">
      <alignment horizontal="center" vertical="center"/>
    </xf>
    <xf numFmtId="0" fontId="12" fillId="0" borderId="11" xfId="1" applyBorder="1" applyAlignment="1">
      <alignment horizontal="center" vertical="center"/>
    </xf>
    <xf numFmtId="0" fontId="12" fillId="0" borderId="12" xfId="1" applyBorder="1" applyAlignment="1">
      <alignment horizontal="center" vertical="center"/>
    </xf>
    <xf numFmtId="0" fontId="82" fillId="0" borderId="10" xfId="1" applyFont="1" applyBorder="1" applyAlignment="1">
      <alignment horizontal="center" vertical="center" wrapText="1"/>
    </xf>
    <xf numFmtId="0" fontId="82" fillId="0" borderId="11" xfId="1" applyFont="1" applyBorder="1" applyAlignment="1">
      <alignment horizontal="center" vertical="center" wrapText="1"/>
    </xf>
    <xf numFmtId="0" fontId="82" fillId="0" borderId="12" xfId="1" applyFont="1" applyBorder="1" applyAlignment="1">
      <alignment horizontal="center" vertical="center" wrapText="1"/>
    </xf>
    <xf numFmtId="0" fontId="12" fillId="0" borderId="30" xfId="1" applyBorder="1" applyAlignment="1" applyProtection="1">
      <alignment horizontal="justify" vertical="top" wrapText="1"/>
      <protection locked="0"/>
    </xf>
    <xf numFmtId="0" fontId="12" fillId="0" borderId="31" xfId="1" applyBorder="1" applyAlignment="1" applyProtection="1">
      <alignment horizontal="justify" vertical="top" wrapText="1"/>
      <protection locked="0"/>
    </xf>
    <xf numFmtId="0" fontId="12" fillId="0" borderId="32" xfId="1" applyBorder="1" applyAlignment="1" applyProtection="1">
      <alignment horizontal="justify" vertical="top" wrapText="1"/>
      <protection locked="0"/>
    </xf>
    <xf numFmtId="0" fontId="12" fillId="0" borderId="33" xfId="1" applyBorder="1" applyAlignment="1" applyProtection="1">
      <alignment horizontal="justify" vertical="top" wrapText="1"/>
      <protection locked="0"/>
    </xf>
    <xf numFmtId="0" fontId="12" fillId="0" borderId="0" xfId="1" applyAlignment="1" applyProtection="1">
      <alignment horizontal="justify" vertical="top" wrapText="1"/>
      <protection locked="0"/>
    </xf>
    <xf numFmtId="0" fontId="12" fillId="0" borderId="34" xfId="1" applyBorder="1" applyAlignment="1" applyProtection="1">
      <alignment horizontal="justify" vertical="top" wrapText="1"/>
      <protection locked="0"/>
    </xf>
    <xf numFmtId="0" fontId="12" fillId="0" borderId="35" xfId="1" applyBorder="1" applyAlignment="1" applyProtection="1">
      <alignment horizontal="justify" vertical="top" wrapText="1"/>
      <protection locked="0"/>
    </xf>
    <xf numFmtId="0" fontId="12" fillId="0" borderId="36" xfId="1" applyBorder="1" applyAlignment="1" applyProtection="1">
      <alignment horizontal="justify" vertical="top" wrapText="1"/>
      <protection locked="0"/>
    </xf>
    <xf numFmtId="0" fontId="12" fillId="0" borderId="37" xfId="1" applyBorder="1" applyAlignment="1" applyProtection="1">
      <alignment horizontal="justify" vertical="top" wrapText="1"/>
      <protection locked="0"/>
    </xf>
    <xf numFmtId="0" fontId="13" fillId="0" borderId="10" xfId="1" applyFont="1" applyBorder="1" applyAlignment="1" applyProtection="1">
      <alignment horizontal="center"/>
      <protection locked="0"/>
    </xf>
    <xf numFmtId="0" fontId="13" fillId="0" borderId="11" xfId="1" applyFont="1" applyBorder="1" applyAlignment="1" applyProtection="1">
      <alignment horizontal="center"/>
      <protection locked="0"/>
    </xf>
    <xf numFmtId="0" fontId="13" fillId="0" borderId="12" xfId="1" applyFont="1" applyBorder="1" applyAlignment="1" applyProtection="1">
      <alignment horizontal="center"/>
      <protection locked="0"/>
    </xf>
    <xf numFmtId="0" fontId="14" fillId="0" borderId="10" xfId="1" applyFont="1" applyBorder="1" applyAlignment="1" applyProtection="1">
      <alignment horizontal="left"/>
      <protection locked="0"/>
    </xf>
    <xf numFmtId="0" fontId="14" fillId="0" borderId="11" xfId="1" applyFont="1" applyBorder="1" applyAlignment="1" applyProtection="1">
      <alignment horizontal="left"/>
      <protection locked="0"/>
    </xf>
    <xf numFmtId="0" fontId="14" fillId="0" borderId="12" xfId="1" applyFont="1" applyBorder="1" applyAlignment="1" applyProtection="1">
      <alignment horizontal="left"/>
      <protection locked="0"/>
    </xf>
    <xf numFmtId="0" fontId="13" fillId="0" borderId="10" xfId="1" applyFont="1" applyBorder="1" applyAlignment="1" applyProtection="1">
      <alignment horizontal="left"/>
      <protection locked="0"/>
    </xf>
    <xf numFmtId="0" fontId="13" fillId="0" borderId="11" xfId="1" applyFont="1" applyBorder="1" applyAlignment="1" applyProtection="1">
      <alignment horizontal="left"/>
      <protection locked="0"/>
    </xf>
    <xf numFmtId="0" fontId="13" fillId="0" borderId="12" xfId="1" applyFont="1" applyBorder="1" applyAlignment="1" applyProtection="1">
      <alignment horizontal="left"/>
      <protection locked="0"/>
    </xf>
    <xf numFmtId="0" fontId="15" fillId="0" borderId="0" xfId="1" applyFont="1" applyAlignment="1">
      <alignment horizontal="center"/>
    </xf>
    <xf numFmtId="0" fontId="15" fillId="0" borderId="0" xfId="1" applyFont="1" applyAlignment="1">
      <alignment horizontal="center" wrapText="1"/>
    </xf>
    <xf numFmtId="0" fontId="38" fillId="0" borderId="0" xfId="1" applyFont="1" applyAlignment="1">
      <alignment horizontal="justify" vertical="top" wrapText="1"/>
    </xf>
    <xf numFmtId="0" fontId="13" fillId="33" borderId="13" xfId="1" applyFont="1" applyFill="1" applyBorder="1" applyAlignment="1">
      <alignment horizontal="center" vertical="center" wrapText="1"/>
    </xf>
    <xf numFmtId="0" fontId="13" fillId="33" borderId="19" xfId="1" applyFont="1" applyFill="1" applyBorder="1" applyAlignment="1">
      <alignment horizontal="center" vertical="center" wrapText="1"/>
    </xf>
    <xf numFmtId="0" fontId="13" fillId="33" borderId="18" xfId="1" applyFont="1" applyFill="1" applyBorder="1" applyAlignment="1">
      <alignment horizontal="center" vertical="center" wrapText="1"/>
    </xf>
    <xf numFmtId="0" fontId="13" fillId="33" borderId="17" xfId="1" applyFont="1" applyFill="1" applyBorder="1" applyAlignment="1">
      <alignment horizontal="center" vertical="center" wrapText="1"/>
    </xf>
    <xf numFmtId="0" fontId="13" fillId="33" borderId="16" xfId="1" applyFont="1" applyFill="1" applyBorder="1" applyAlignment="1">
      <alignment horizontal="center" vertical="center" wrapText="1"/>
    </xf>
    <xf numFmtId="0" fontId="13" fillId="33" borderId="15" xfId="1" applyFont="1" applyFill="1" applyBorder="1" applyAlignment="1">
      <alignment horizontal="center" vertical="center" wrapText="1"/>
    </xf>
    <xf numFmtId="0" fontId="13" fillId="33" borderId="14" xfId="1" applyFont="1" applyFill="1" applyBorder="1" applyAlignment="1">
      <alignment horizontal="center" vertical="center" wrapText="1"/>
    </xf>
    <xf numFmtId="14" fontId="39" fillId="0" borderId="10" xfId="1" applyNumberFormat="1" applyFont="1" applyBorder="1" applyAlignment="1" applyProtection="1">
      <alignment horizontal="center"/>
      <protection locked="0"/>
    </xf>
    <xf numFmtId="0" fontId="39" fillId="0" borderId="11" xfId="1" applyFont="1" applyBorder="1" applyAlignment="1" applyProtection="1">
      <alignment horizontal="center"/>
      <protection locked="0"/>
    </xf>
    <xf numFmtId="0" fontId="39" fillId="0" borderId="12" xfId="1" applyFont="1" applyBorder="1" applyAlignment="1" applyProtection="1">
      <alignment horizontal="center"/>
      <protection locked="0"/>
    </xf>
    <xf numFmtId="0" fontId="13" fillId="33" borderId="13" xfId="1" applyFont="1" applyFill="1" applyBorder="1" applyAlignment="1">
      <alignment horizontal="center" vertical="top" wrapText="1"/>
    </xf>
    <xf numFmtId="0" fontId="36" fillId="33" borderId="13" xfId="1" applyFont="1" applyFill="1" applyBorder="1" applyAlignment="1">
      <alignment horizontal="center" vertical="top" wrapText="1"/>
    </xf>
    <xf numFmtId="0" fontId="39" fillId="0" borderId="10" xfId="1" applyFont="1" applyBorder="1" applyAlignment="1" applyProtection="1">
      <alignment horizontal="center"/>
      <protection locked="0"/>
    </xf>
    <xf numFmtId="0" fontId="39" fillId="0" borderId="0" xfId="1" applyFont="1" applyAlignment="1" applyProtection="1">
      <alignment horizontal="center"/>
      <protection locked="0"/>
    </xf>
    <xf numFmtId="0" fontId="39" fillId="0" borderId="13" xfId="1" applyFont="1" applyBorder="1" applyAlignment="1">
      <alignment horizontal="center" vertical="center"/>
    </xf>
    <xf numFmtId="0" fontId="39" fillId="0" borderId="13" xfId="1" applyFont="1" applyBorder="1" applyAlignment="1">
      <alignment horizontal="center" vertical="center" wrapText="1"/>
    </xf>
    <xf numFmtId="0" fontId="12" fillId="0" borderId="13" xfId="1" applyBorder="1" applyAlignment="1">
      <alignment horizontal="center"/>
    </xf>
    <xf numFmtId="0" fontId="12" fillId="0" borderId="10" xfId="1" applyBorder="1" applyAlignment="1">
      <alignment horizontal="center"/>
    </xf>
    <xf numFmtId="0" fontId="12" fillId="0" borderId="11" xfId="1" applyBorder="1" applyAlignment="1">
      <alignment horizontal="center"/>
    </xf>
    <xf numFmtId="0" fontId="12" fillId="0" borderId="12" xfId="1" applyBorder="1" applyAlignment="1">
      <alignment horizontal="center"/>
    </xf>
    <xf numFmtId="0" fontId="39" fillId="0" borderId="0" xfId="1" applyFont="1" applyAlignment="1">
      <alignment horizontal="left" vertical="top" wrapText="1"/>
    </xf>
    <xf numFmtId="0" fontId="44" fillId="0" borderId="0" xfId="81" applyFont="1" applyAlignment="1">
      <alignment horizontal="center" vertical="center"/>
    </xf>
    <xf numFmtId="164" fontId="44" fillId="36" borderId="10" xfId="435" applyFont="1" applyFill="1" applyBorder="1" applyAlignment="1" applyProtection="1">
      <alignment horizontal="center" vertical="center"/>
    </xf>
    <xf numFmtId="164" fontId="44" fillId="36" borderId="11" xfId="435" applyFont="1" applyFill="1" applyBorder="1" applyAlignment="1" applyProtection="1">
      <alignment horizontal="center" vertical="center"/>
    </xf>
    <xf numFmtId="164" fontId="44" fillId="36" borderId="12" xfId="435" applyFont="1" applyFill="1" applyBorder="1" applyAlignment="1" applyProtection="1">
      <alignment horizontal="center" vertical="center"/>
    </xf>
    <xf numFmtId="164" fontId="44" fillId="37" borderId="15" xfId="435" applyFont="1" applyFill="1" applyBorder="1" applyAlignment="1" applyProtection="1">
      <alignment horizontal="center" vertical="center"/>
    </xf>
    <xf numFmtId="164" fontId="44" fillId="37" borderId="14" xfId="435" applyFont="1" applyFill="1" applyBorder="1" applyAlignment="1" applyProtection="1">
      <alignment horizontal="center" vertical="center"/>
    </xf>
    <xf numFmtId="0" fontId="67" fillId="39" borderId="18" xfId="0" applyFont="1" applyFill="1" applyBorder="1" applyAlignment="1">
      <alignment horizontal="center" wrapText="1"/>
    </xf>
    <xf numFmtId="164" fontId="67" fillId="34" borderId="10" xfId="435" applyFont="1" applyFill="1" applyBorder="1" applyAlignment="1">
      <alignment horizontal="center" vertical="center"/>
    </xf>
    <xf numFmtId="164" fontId="67" fillId="34" borderId="12" xfId="435" applyFont="1" applyFill="1" applyBorder="1" applyAlignment="1">
      <alignment horizontal="center" vertical="center"/>
    </xf>
    <xf numFmtId="0" fontId="67" fillId="35" borderId="10" xfId="0" applyFont="1" applyFill="1" applyBorder="1" applyAlignment="1">
      <alignment horizontal="center" vertical="center"/>
    </xf>
    <xf numFmtId="0" fontId="67" fillId="35" borderId="12" xfId="0" applyFont="1" applyFill="1" applyBorder="1" applyAlignment="1">
      <alignment horizontal="center" vertical="center"/>
    </xf>
    <xf numFmtId="0" fontId="67" fillId="0" borderId="0" xfId="0" applyFont="1" applyAlignment="1">
      <alignment horizontal="center" vertical="center" wrapText="1"/>
    </xf>
    <xf numFmtId="164" fontId="67" fillId="0" borderId="0" xfId="435" applyFont="1" applyBorder="1" applyAlignment="1">
      <alignment horizontal="center" vertical="center"/>
    </xf>
    <xf numFmtId="0" fontId="67" fillId="39" borderId="10" xfId="0" applyFont="1" applyFill="1" applyBorder="1" applyAlignment="1">
      <alignment horizontal="center" wrapText="1"/>
    </xf>
    <xf numFmtId="0" fontId="67" fillId="39" borderId="11" xfId="0" applyFont="1" applyFill="1" applyBorder="1" applyAlignment="1">
      <alignment horizontal="center" wrapText="1"/>
    </xf>
    <xf numFmtId="0" fontId="67" fillId="39" borderId="12" xfId="0" applyFont="1" applyFill="1" applyBorder="1" applyAlignment="1">
      <alignment horizontal="center" wrapText="1"/>
    </xf>
    <xf numFmtId="164" fontId="66" fillId="35" borderId="13" xfId="435" applyFont="1" applyFill="1" applyBorder="1" applyAlignment="1" applyProtection="1">
      <alignment horizontal="center" vertical="center" wrapText="1"/>
      <protection locked="0"/>
    </xf>
    <xf numFmtId="0" fontId="85" fillId="41" borderId="0" xfId="437" applyFont="1" applyFill="1" applyAlignment="1">
      <alignment horizontal="right" vertical="center" wrapText="1"/>
    </xf>
  </cellXfs>
  <cellStyles count="447">
    <cellStyle name="20% - Énfasis1 2" xfId="2" xr:uid="{00000000-0005-0000-0000-000000000000}"/>
    <cellStyle name="20% - Énfasis2 2" xfId="3" xr:uid="{00000000-0005-0000-0000-000001000000}"/>
    <cellStyle name="20% - Énfasis3 2" xfId="4" xr:uid="{00000000-0005-0000-0000-000002000000}"/>
    <cellStyle name="20% - Énfasis4 2" xfId="5" xr:uid="{00000000-0005-0000-0000-000003000000}"/>
    <cellStyle name="20% - Énfasis5 2" xfId="6" xr:uid="{00000000-0005-0000-0000-000004000000}"/>
    <cellStyle name="20% - Énfasis6 2" xfId="7" xr:uid="{00000000-0005-0000-0000-000005000000}"/>
    <cellStyle name="40% - Énfasis1 2" xfId="8" xr:uid="{00000000-0005-0000-0000-000006000000}"/>
    <cellStyle name="40% - Énfasis2 2" xfId="9" xr:uid="{00000000-0005-0000-0000-000007000000}"/>
    <cellStyle name="40% - Énfasis3 2" xfId="10" xr:uid="{00000000-0005-0000-0000-000008000000}"/>
    <cellStyle name="40% - Énfasis4 2" xfId="11" xr:uid="{00000000-0005-0000-0000-000009000000}"/>
    <cellStyle name="40% - Énfasis5 2" xfId="12" xr:uid="{00000000-0005-0000-0000-00000A000000}"/>
    <cellStyle name="40% - Énfasis6 2" xfId="13" xr:uid="{00000000-0005-0000-0000-00000B000000}"/>
    <cellStyle name="60% - Énfasis1 2" xfId="14" xr:uid="{00000000-0005-0000-0000-00000C000000}"/>
    <cellStyle name="60% - Énfasis2 2" xfId="15" xr:uid="{00000000-0005-0000-0000-00000D000000}"/>
    <cellStyle name="60% - Énfasis3 2" xfId="16" xr:uid="{00000000-0005-0000-0000-00000E000000}"/>
    <cellStyle name="60% - Énfasis4 2" xfId="17" xr:uid="{00000000-0005-0000-0000-00000F000000}"/>
    <cellStyle name="60% - Énfasis5 2" xfId="18" xr:uid="{00000000-0005-0000-0000-000010000000}"/>
    <cellStyle name="60% - Énfasis6 2" xfId="19" xr:uid="{00000000-0005-0000-0000-000011000000}"/>
    <cellStyle name="Buena 2" xfId="20" xr:uid="{00000000-0005-0000-0000-000012000000}"/>
    <cellStyle name="Cálculo 2" xfId="21" xr:uid="{00000000-0005-0000-0000-000013000000}"/>
    <cellStyle name="Celda de comprobación 2" xfId="22" xr:uid="{00000000-0005-0000-0000-000014000000}"/>
    <cellStyle name="Celda vinculada 2" xfId="23" xr:uid="{00000000-0005-0000-0000-000015000000}"/>
    <cellStyle name="Encabezado 4 2" xfId="24" xr:uid="{00000000-0005-0000-0000-000016000000}"/>
    <cellStyle name="Énfasis1 2" xfId="25" xr:uid="{00000000-0005-0000-0000-000017000000}"/>
    <cellStyle name="Énfasis2 2" xfId="26" xr:uid="{00000000-0005-0000-0000-000018000000}"/>
    <cellStyle name="Énfasis3 2" xfId="27" xr:uid="{00000000-0005-0000-0000-000019000000}"/>
    <cellStyle name="Énfasis4 2" xfId="28" xr:uid="{00000000-0005-0000-0000-00001A000000}"/>
    <cellStyle name="Énfasis5 2" xfId="29" xr:uid="{00000000-0005-0000-0000-00001B000000}"/>
    <cellStyle name="Énfasis6 2" xfId="30" xr:uid="{00000000-0005-0000-0000-00001C000000}"/>
    <cellStyle name="Entrada 2" xfId="31" xr:uid="{00000000-0005-0000-0000-00001D000000}"/>
    <cellStyle name="Hipervínculo" xfId="430" builtinId="8"/>
    <cellStyle name="Hipervínculo 2" xfId="446" xr:uid="{F7AC2BA8-CC96-4851-9A9B-C53FA8373C30}"/>
    <cellStyle name="Incorrecto 2" xfId="32" xr:uid="{00000000-0005-0000-0000-00001F000000}"/>
    <cellStyle name="Millares" xfId="435" builtinId="3"/>
    <cellStyle name="Millares 10" xfId="428" xr:uid="{00000000-0005-0000-0000-000021000000}"/>
    <cellStyle name="Millares 11" xfId="436" xr:uid="{00000000-0005-0000-0000-000022000000}"/>
    <cellStyle name="Millares 2" xfId="33" xr:uid="{00000000-0005-0000-0000-000023000000}"/>
    <cellStyle name="Millares 2 2" xfId="34" xr:uid="{00000000-0005-0000-0000-000024000000}"/>
    <cellStyle name="Millares 2 2 2" xfId="438" xr:uid="{00000000-0005-0000-0000-000025000000}"/>
    <cellStyle name="Millares 3" xfId="35" xr:uid="{00000000-0005-0000-0000-000026000000}"/>
    <cellStyle name="Millares 4" xfId="36" xr:uid="{00000000-0005-0000-0000-000027000000}"/>
    <cellStyle name="Millares 5" xfId="37" xr:uid="{00000000-0005-0000-0000-000028000000}"/>
    <cellStyle name="Millares 6" xfId="38" xr:uid="{00000000-0005-0000-0000-000029000000}"/>
    <cellStyle name="Millares 7" xfId="39" xr:uid="{00000000-0005-0000-0000-00002A000000}"/>
    <cellStyle name="Millares 7 2" xfId="40" xr:uid="{00000000-0005-0000-0000-00002B000000}"/>
    <cellStyle name="Millares 7 2 2" xfId="41" xr:uid="{00000000-0005-0000-0000-00002C000000}"/>
    <cellStyle name="Millares 7 2 2 2" xfId="42" xr:uid="{00000000-0005-0000-0000-00002D000000}"/>
    <cellStyle name="Millares 7 2 2 2 2" xfId="43" xr:uid="{00000000-0005-0000-0000-00002E000000}"/>
    <cellStyle name="Millares 7 2 2 3" xfId="44" xr:uid="{00000000-0005-0000-0000-00002F000000}"/>
    <cellStyle name="Millares 7 2 2 4" xfId="45" xr:uid="{00000000-0005-0000-0000-000030000000}"/>
    <cellStyle name="Millares 7 2 2 5" xfId="46" xr:uid="{00000000-0005-0000-0000-000031000000}"/>
    <cellStyle name="Millares 7 2 3" xfId="47" xr:uid="{00000000-0005-0000-0000-000032000000}"/>
    <cellStyle name="Millares 7 2 3 2" xfId="48" xr:uid="{00000000-0005-0000-0000-000033000000}"/>
    <cellStyle name="Millares 7 2 3 2 2" xfId="49" xr:uid="{00000000-0005-0000-0000-000034000000}"/>
    <cellStyle name="Millares 7 2 3 3" xfId="50" xr:uid="{00000000-0005-0000-0000-000035000000}"/>
    <cellStyle name="Millares 7 2 3 4" xfId="51" xr:uid="{00000000-0005-0000-0000-000036000000}"/>
    <cellStyle name="Millares 7 2 3 5" xfId="52" xr:uid="{00000000-0005-0000-0000-000037000000}"/>
    <cellStyle name="Millares 7 2 4" xfId="53" xr:uid="{00000000-0005-0000-0000-000038000000}"/>
    <cellStyle name="Millares 7 2 4 2" xfId="54" xr:uid="{00000000-0005-0000-0000-000039000000}"/>
    <cellStyle name="Millares 7 2 5" xfId="55" xr:uid="{00000000-0005-0000-0000-00003A000000}"/>
    <cellStyle name="Millares 7 2 6" xfId="56" xr:uid="{00000000-0005-0000-0000-00003B000000}"/>
    <cellStyle name="Millares 7 2 7" xfId="57" xr:uid="{00000000-0005-0000-0000-00003C000000}"/>
    <cellStyle name="Millares 7 3" xfId="58" xr:uid="{00000000-0005-0000-0000-00003D000000}"/>
    <cellStyle name="Millares 7 3 2" xfId="59" xr:uid="{00000000-0005-0000-0000-00003E000000}"/>
    <cellStyle name="Millares 7 3 2 2" xfId="60" xr:uid="{00000000-0005-0000-0000-00003F000000}"/>
    <cellStyle name="Millares 7 3 3" xfId="61" xr:uid="{00000000-0005-0000-0000-000040000000}"/>
    <cellStyle name="Millares 7 3 4" xfId="62" xr:uid="{00000000-0005-0000-0000-000041000000}"/>
    <cellStyle name="Millares 7 3 5" xfId="63" xr:uid="{00000000-0005-0000-0000-000042000000}"/>
    <cellStyle name="Millares 7 4" xfId="64" xr:uid="{00000000-0005-0000-0000-000043000000}"/>
    <cellStyle name="Millares 7 4 2" xfId="65" xr:uid="{00000000-0005-0000-0000-000044000000}"/>
    <cellStyle name="Millares 7 4 2 2" xfId="66" xr:uid="{00000000-0005-0000-0000-000045000000}"/>
    <cellStyle name="Millares 7 4 3" xfId="67" xr:uid="{00000000-0005-0000-0000-000046000000}"/>
    <cellStyle name="Millares 7 4 4" xfId="68" xr:uid="{00000000-0005-0000-0000-000047000000}"/>
    <cellStyle name="Millares 7 4 5" xfId="69" xr:uid="{00000000-0005-0000-0000-000048000000}"/>
    <cellStyle name="Millares 7 5" xfId="70" xr:uid="{00000000-0005-0000-0000-000049000000}"/>
    <cellStyle name="Millares 7 5 2" xfId="71" xr:uid="{00000000-0005-0000-0000-00004A000000}"/>
    <cellStyle name="Millares 7 6" xfId="72" xr:uid="{00000000-0005-0000-0000-00004B000000}"/>
    <cellStyle name="Millares 7 7" xfId="73" xr:uid="{00000000-0005-0000-0000-00004C000000}"/>
    <cellStyle name="Millares 7 8" xfId="74" xr:uid="{00000000-0005-0000-0000-00004D000000}"/>
    <cellStyle name="Millares 8" xfId="75" xr:uid="{00000000-0005-0000-0000-00004E000000}"/>
    <cellStyle name="Millares 9" xfId="76" xr:uid="{00000000-0005-0000-0000-00004F000000}"/>
    <cellStyle name="Neutral 2" xfId="77" xr:uid="{00000000-0005-0000-0000-000050000000}"/>
    <cellStyle name="Normal" xfId="0" builtinId="0"/>
    <cellStyle name="Normal 10" xfId="78" xr:uid="{00000000-0005-0000-0000-000052000000}"/>
    <cellStyle name="Normal 10 2" xfId="79" xr:uid="{00000000-0005-0000-0000-000053000000}"/>
    <cellStyle name="Normal 10 2 2" xfId="80" xr:uid="{00000000-0005-0000-0000-000054000000}"/>
    <cellStyle name="Normal 10 2 2 2" xfId="81" xr:uid="{00000000-0005-0000-0000-000055000000}"/>
    <cellStyle name="Normal 10 2 2 2 2" xfId="82" xr:uid="{00000000-0005-0000-0000-000056000000}"/>
    <cellStyle name="Normal 10 2 2 3" xfId="83" xr:uid="{00000000-0005-0000-0000-000057000000}"/>
    <cellStyle name="Normal 10 2 2 4" xfId="84" xr:uid="{00000000-0005-0000-0000-000058000000}"/>
    <cellStyle name="Normal 10 2 2 5" xfId="85" xr:uid="{00000000-0005-0000-0000-000059000000}"/>
    <cellStyle name="Normal 10 2 3" xfId="86" xr:uid="{00000000-0005-0000-0000-00005A000000}"/>
    <cellStyle name="Normal 10 2 3 2" xfId="87" xr:uid="{00000000-0005-0000-0000-00005B000000}"/>
    <cellStyle name="Normal 10 2 3 2 2" xfId="88" xr:uid="{00000000-0005-0000-0000-00005C000000}"/>
    <cellStyle name="Normal 10 2 3 3" xfId="89" xr:uid="{00000000-0005-0000-0000-00005D000000}"/>
    <cellStyle name="Normal 10 2 3 4" xfId="90" xr:uid="{00000000-0005-0000-0000-00005E000000}"/>
    <cellStyle name="Normal 10 2 3 5" xfId="91" xr:uid="{00000000-0005-0000-0000-00005F000000}"/>
    <cellStyle name="Normal 10 2 4" xfId="92" xr:uid="{00000000-0005-0000-0000-000060000000}"/>
    <cellStyle name="Normal 10 2 4 2" xfId="93" xr:uid="{00000000-0005-0000-0000-000061000000}"/>
    <cellStyle name="Normal 10 2 5" xfId="94" xr:uid="{00000000-0005-0000-0000-000062000000}"/>
    <cellStyle name="Normal 10 2 6" xfId="95" xr:uid="{00000000-0005-0000-0000-000063000000}"/>
    <cellStyle name="Normal 10 2 7" xfId="96" xr:uid="{00000000-0005-0000-0000-000064000000}"/>
    <cellStyle name="Normal 10 3" xfId="97" xr:uid="{00000000-0005-0000-0000-000065000000}"/>
    <cellStyle name="Normal 10 3 2" xfId="98" xr:uid="{00000000-0005-0000-0000-000066000000}"/>
    <cellStyle name="Normal 10 3 2 2" xfId="99" xr:uid="{00000000-0005-0000-0000-000067000000}"/>
    <cellStyle name="Normal 10 3 3" xfId="100" xr:uid="{00000000-0005-0000-0000-000068000000}"/>
    <cellStyle name="Normal 10 3 4" xfId="101" xr:uid="{00000000-0005-0000-0000-000069000000}"/>
    <cellStyle name="Normal 10 3 5" xfId="102" xr:uid="{00000000-0005-0000-0000-00006A000000}"/>
    <cellStyle name="Normal 10 4" xfId="103" xr:uid="{00000000-0005-0000-0000-00006B000000}"/>
    <cellStyle name="Normal 10 4 2" xfId="104" xr:uid="{00000000-0005-0000-0000-00006C000000}"/>
    <cellStyle name="Normal 10 4 2 2" xfId="105" xr:uid="{00000000-0005-0000-0000-00006D000000}"/>
    <cellStyle name="Normal 10 4 3" xfId="106" xr:uid="{00000000-0005-0000-0000-00006E000000}"/>
    <cellStyle name="Normal 10 4 4" xfId="107" xr:uid="{00000000-0005-0000-0000-00006F000000}"/>
    <cellStyle name="Normal 10 4 5" xfId="108" xr:uid="{00000000-0005-0000-0000-000070000000}"/>
    <cellStyle name="Normal 10 5" xfId="109" xr:uid="{00000000-0005-0000-0000-000071000000}"/>
    <cellStyle name="Normal 10 5 2" xfId="110" xr:uid="{00000000-0005-0000-0000-000072000000}"/>
    <cellStyle name="Normal 10 6" xfId="111" xr:uid="{00000000-0005-0000-0000-000073000000}"/>
    <cellStyle name="Normal 10 7" xfId="112" xr:uid="{00000000-0005-0000-0000-000074000000}"/>
    <cellStyle name="Normal 10 8" xfId="113" xr:uid="{00000000-0005-0000-0000-000075000000}"/>
    <cellStyle name="Normal 11" xfId="114" xr:uid="{00000000-0005-0000-0000-000076000000}"/>
    <cellStyle name="Normal 12" xfId="115" xr:uid="{00000000-0005-0000-0000-000077000000}"/>
    <cellStyle name="Normal 12 2" xfId="116" xr:uid="{00000000-0005-0000-0000-000078000000}"/>
    <cellStyle name="Normal 12 2 2" xfId="117" xr:uid="{00000000-0005-0000-0000-000079000000}"/>
    <cellStyle name="Normal 12 2 2 2" xfId="118" xr:uid="{00000000-0005-0000-0000-00007A000000}"/>
    <cellStyle name="Normal 12 2 3" xfId="119" xr:uid="{00000000-0005-0000-0000-00007B000000}"/>
    <cellStyle name="Normal 12 2 4" xfId="120" xr:uid="{00000000-0005-0000-0000-00007C000000}"/>
    <cellStyle name="Normal 12 2 5" xfId="121" xr:uid="{00000000-0005-0000-0000-00007D000000}"/>
    <cellStyle name="Normal 12 3" xfId="122" xr:uid="{00000000-0005-0000-0000-00007E000000}"/>
    <cellStyle name="Normal 12 3 2" xfId="123" xr:uid="{00000000-0005-0000-0000-00007F000000}"/>
    <cellStyle name="Normal 12 3 2 2" xfId="124" xr:uid="{00000000-0005-0000-0000-000080000000}"/>
    <cellStyle name="Normal 12 3 3" xfId="125" xr:uid="{00000000-0005-0000-0000-000081000000}"/>
    <cellStyle name="Normal 12 3 4" xfId="126" xr:uid="{00000000-0005-0000-0000-000082000000}"/>
    <cellStyle name="Normal 12 3 5" xfId="127" xr:uid="{00000000-0005-0000-0000-000083000000}"/>
    <cellStyle name="Normal 12 4" xfId="128" xr:uid="{00000000-0005-0000-0000-000084000000}"/>
    <cellStyle name="Normal 12 4 2" xfId="129" xr:uid="{00000000-0005-0000-0000-000085000000}"/>
    <cellStyle name="Normal 12 5" xfId="130" xr:uid="{00000000-0005-0000-0000-000086000000}"/>
    <cellStyle name="Normal 12 6" xfId="131" xr:uid="{00000000-0005-0000-0000-000087000000}"/>
    <cellStyle name="Normal 12 7" xfId="132" xr:uid="{00000000-0005-0000-0000-000088000000}"/>
    <cellStyle name="Normal 13" xfId="133" xr:uid="{00000000-0005-0000-0000-000089000000}"/>
    <cellStyle name="Normal 13 2" xfId="134" xr:uid="{00000000-0005-0000-0000-00008A000000}"/>
    <cellStyle name="Normal 13 2 2" xfId="135" xr:uid="{00000000-0005-0000-0000-00008B000000}"/>
    <cellStyle name="Normal 13 3" xfId="136" xr:uid="{00000000-0005-0000-0000-00008C000000}"/>
    <cellStyle name="Normal 13 4" xfId="137" xr:uid="{00000000-0005-0000-0000-00008D000000}"/>
    <cellStyle name="Normal 13 5" xfId="138" xr:uid="{00000000-0005-0000-0000-00008E000000}"/>
    <cellStyle name="Normal 14" xfId="139" xr:uid="{00000000-0005-0000-0000-00008F000000}"/>
    <cellStyle name="Normal 14 2" xfId="140" xr:uid="{00000000-0005-0000-0000-000090000000}"/>
    <cellStyle name="Normal 15" xfId="141" xr:uid="{00000000-0005-0000-0000-000091000000}"/>
    <cellStyle name="Normal 15 2" xfId="429" xr:uid="{00000000-0005-0000-0000-000092000000}"/>
    <cellStyle name="Normal 15 2 2" xfId="431" xr:uid="{00000000-0005-0000-0000-000093000000}"/>
    <cellStyle name="Normal 15 2 3" xfId="433" xr:uid="{00000000-0005-0000-0000-000094000000}"/>
    <cellStyle name="Normal 15 2 4" xfId="440" xr:uid="{00000000-0005-0000-0000-000095000000}"/>
    <cellStyle name="Normal 16" xfId="142" xr:uid="{00000000-0005-0000-0000-000096000000}"/>
    <cellStyle name="Normal 17" xfId="143" xr:uid="{00000000-0005-0000-0000-000097000000}"/>
    <cellStyle name="Normal 18" xfId="144" xr:uid="{00000000-0005-0000-0000-000098000000}"/>
    <cellStyle name="Normal 19" xfId="427" xr:uid="{00000000-0005-0000-0000-000099000000}"/>
    <cellStyle name="Normal 19 2" xfId="432" xr:uid="{00000000-0005-0000-0000-00009A000000}"/>
    <cellStyle name="Normal 19 3" xfId="434" xr:uid="{00000000-0005-0000-0000-00009B000000}"/>
    <cellStyle name="Normal 19 4" xfId="437" xr:uid="{00000000-0005-0000-0000-00009C000000}"/>
    <cellStyle name="Normal 19 5" xfId="439" xr:uid="{00000000-0005-0000-0000-00009D000000}"/>
    <cellStyle name="Normal 2" xfId="1" xr:uid="{00000000-0005-0000-0000-00009E000000}"/>
    <cellStyle name="Normal 2 2" xfId="145" xr:uid="{00000000-0005-0000-0000-00009F000000}"/>
    <cellStyle name="Normal 2 2 2" xfId="146" xr:uid="{00000000-0005-0000-0000-0000A0000000}"/>
    <cellStyle name="Normal 2 2 2 2" xfId="147" xr:uid="{00000000-0005-0000-0000-0000A1000000}"/>
    <cellStyle name="Normal 2 2 2 2 2" xfId="148" xr:uid="{00000000-0005-0000-0000-0000A2000000}"/>
    <cellStyle name="Normal 2 2 2 2 2 2" xfId="149" xr:uid="{00000000-0005-0000-0000-0000A3000000}"/>
    <cellStyle name="Normal 2 2 2 3" xfId="150" xr:uid="{00000000-0005-0000-0000-0000A4000000}"/>
    <cellStyle name="Normal 2 2 2 4" xfId="151" xr:uid="{00000000-0005-0000-0000-0000A5000000}"/>
    <cellStyle name="Normal 2 2 2 5" xfId="152" xr:uid="{00000000-0005-0000-0000-0000A6000000}"/>
    <cellStyle name="Normal 2 2 2 5 2" xfId="442" xr:uid="{36CA783F-2323-4CB2-8094-CED9AA90B935}"/>
    <cellStyle name="Normal 2 2 2 5 2 2" xfId="445" xr:uid="{FD37AC7C-4AB3-47BD-9AE3-7327D253F329}"/>
    <cellStyle name="Normal 2 2 3" xfId="153" xr:uid="{00000000-0005-0000-0000-0000A7000000}"/>
    <cellStyle name="Normal 2 2 4" xfId="154" xr:uid="{00000000-0005-0000-0000-0000A8000000}"/>
    <cellStyle name="Normal 2 3" xfId="155" xr:uid="{00000000-0005-0000-0000-0000A9000000}"/>
    <cellStyle name="Normal 2 4" xfId="156" xr:uid="{00000000-0005-0000-0000-0000AA000000}"/>
    <cellStyle name="Normal 2 4 2" xfId="157" xr:uid="{00000000-0005-0000-0000-0000AB000000}"/>
    <cellStyle name="Normal 2 4 2 2" xfId="441" xr:uid="{6F50DE68-F137-401F-BB67-DC84A0B5999C}"/>
    <cellStyle name="Normal 2 4 2 2 2" xfId="444" xr:uid="{4115CEC1-9BE0-4420-8395-DD16FBFDDB29}"/>
    <cellStyle name="Normal 2 5" xfId="158" xr:uid="{00000000-0005-0000-0000-0000AC000000}"/>
    <cellStyle name="Normal 20" xfId="443" xr:uid="{3741B6C6-7A0D-4371-9909-CA9664080839}"/>
    <cellStyle name="Normal 3" xfId="159" xr:uid="{00000000-0005-0000-0000-0000AD000000}"/>
    <cellStyle name="Normal 3 2" xfId="160" xr:uid="{00000000-0005-0000-0000-0000AE000000}"/>
    <cellStyle name="Normal 3 3" xfId="161" xr:uid="{00000000-0005-0000-0000-0000AF000000}"/>
    <cellStyle name="Normal 4" xfId="162" xr:uid="{00000000-0005-0000-0000-0000B0000000}"/>
    <cellStyle name="Normal 4 2" xfId="163" xr:uid="{00000000-0005-0000-0000-0000B1000000}"/>
    <cellStyle name="Normal 5" xfId="164" xr:uid="{00000000-0005-0000-0000-0000B2000000}"/>
    <cellStyle name="Normal 5 10" xfId="165" xr:uid="{00000000-0005-0000-0000-0000B3000000}"/>
    <cellStyle name="Normal 5 2" xfId="166" xr:uid="{00000000-0005-0000-0000-0000B4000000}"/>
    <cellStyle name="Normal 5 2 2" xfId="167" xr:uid="{00000000-0005-0000-0000-0000B5000000}"/>
    <cellStyle name="Normal 5 2 2 2" xfId="168" xr:uid="{00000000-0005-0000-0000-0000B6000000}"/>
    <cellStyle name="Normal 5 2 2 2 2" xfId="169" xr:uid="{00000000-0005-0000-0000-0000B7000000}"/>
    <cellStyle name="Normal 5 2 2 2 2 2" xfId="170" xr:uid="{00000000-0005-0000-0000-0000B8000000}"/>
    <cellStyle name="Normal 5 2 2 2 2 2 2" xfId="171" xr:uid="{00000000-0005-0000-0000-0000B9000000}"/>
    <cellStyle name="Normal 5 2 2 2 2 3" xfId="172" xr:uid="{00000000-0005-0000-0000-0000BA000000}"/>
    <cellStyle name="Normal 5 2 2 2 2 4" xfId="173" xr:uid="{00000000-0005-0000-0000-0000BB000000}"/>
    <cellStyle name="Normal 5 2 2 2 2 5" xfId="174" xr:uid="{00000000-0005-0000-0000-0000BC000000}"/>
    <cellStyle name="Normal 5 2 2 2 3" xfId="175" xr:uid="{00000000-0005-0000-0000-0000BD000000}"/>
    <cellStyle name="Normal 5 2 2 2 3 2" xfId="176" xr:uid="{00000000-0005-0000-0000-0000BE000000}"/>
    <cellStyle name="Normal 5 2 2 2 3 2 2" xfId="177" xr:uid="{00000000-0005-0000-0000-0000BF000000}"/>
    <cellStyle name="Normal 5 2 2 2 3 3" xfId="178" xr:uid="{00000000-0005-0000-0000-0000C0000000}"/>
    <cellStyle name="Normal 5 2 2 2 3 4" xfId="179" xr:uid="{00000000-0005-0000-0000-0000C1000000}"/>
    <cellStyle name="Normal 5 2 2 2 3 5" xfId="180" xr:uid="{00000000-0005-0000-0000-0000C2000000}"/>
    <cellStyle name="Normal 5 2 2 2 4" xfId="181" xr:uid="{00000000-0005-0000-0000-0000C3000000}"/>
    <cellStyle name="Normal 5 2 2 2 4 2" xfId="182" xr:uid="{00000000-0005-0000-0000-0000C4000000}"/>
    <cellStyle name="Normal 5 2 2 2 5" xfId="183" xr:uid="{00000000-0005-0000-0000-0000C5000000}"/>
    <cellStyle name="Normal 5 2 2 2 6" xfId="184" xr:uid="{00000000-0005-0000-0000-0000C6000000}"/>
    <cellStyle name="Normal 5 2 2 2 7" xfId="185" xr:uid="{00000000-0005-0000-0000-0000C7000000}"/>
    <cellStyle name="Normal 5 2 2 3" xfId="186" xr:uid="{00000000-0005-0000-0000-0000C8000000}"/>
    <cellStyle name="Normal 5 2 2 3 2" xfId="187" xr:uid="{00000000-0005-0000-0000-0000C9000000}"/>
    <cellStyle name="Normal 5 2 2 3 2 2" xfId="188" xr:uid="{00000000-0005-0000-0000-0000CA000000}"/>
    <cellStyle name="Normal 5 2 2 3 3" xfId="189" xr:uid="{00000000-0005-0000-0000-0000CB000000}"/>
    <cellStyle name="Normal 5 2 2 3 4" xfId="190" xr:uid="{00000000-0005-0000-0000-0000CC000000}"/>
    <cellStyle name="Normal 5 2 2 3 5" xfId="191" xr:uid="{00000000-0005-0000-0000-0000CD000000}"/>
    <cellStyle name="Normal 5 2 2 4" xfId="192" xr:uid="{00000000-0005-0000-0000-0000CE000000}"/>
    <cellStyle name="Normal 5 2 2 4 2" xfId="193" xr:uid="{00000000-0005-0000-0000-0000CF000000}"/>
    <cellStyle name="Normal 5 2 2 4 2 2" xfId="194" xr:uid="{00000000-0005-0000-0000-0000D0000000}"/>
    <cellStyle name="Normal 5 2 2 4 3" xfId="195" xr:uid="{00000000-0005-0000-0000-0000D1000000}"/>
    <cellStyle name="Normal 5 2 2 4 4" xfId="196" xr:uid="{00000000-0005-0000-0000-0000D2000000}"/>
    <cellStyle name="Normal 5 2 2 4 5" xfId="197" xr:uid="{00000000-0005-0000-0000-0000D3000000}"/>
    <cellStyle name="Normal 5 2 2 5" xfId="198" xr:uid="{00000000-0005-0000-0000-0000D4000000}"/>
    <cellStyle name="Normal 5 2 2 5 2" xfId="199" xr:uid="{00000000-0005-0000-0000-0000D5000000}"/>
    <cellStyle name="Normal 5 2 2 6" xfId="200" xr:uid="{00000000-0005-0000-0000-0000D6000000}"/>
    <cellStyle name="Normal 5 2 2 7" xfId="201" xr:uid="{00000000-0005-0000-0000-0000D7000000}"/>
    <cellStyle name="Normal 5 2 2 8" xfId="202" xr:uid="{00000000-0005-0000-0000-0000D8000000}"/>
    <cellStyle name="Normal 5 2 3" xfId="203" xr:uid="{00000000-0005-0000-0000-0000D9000000}"/>
    <cellStyle name="Normal 5 2 3 2" xfId="204" xr:uid="{00000000-0005-0000-0000-0000DA000000}"/>
    <cellStyle name="Normal 5 2 3 2 2" xfId="205" xr:uid="{00000000-0005-0000-0000-0000DB000000}"/>
    <cellStyle name="Normal 5 2 3 2 2 2" xfId="206" xr:uid="{00000000-0005-0000-0000-0000DC000000}"/>
    <cellStyle name="Normal 5 2 3 2 3" xfId="207" xr:uid="{00000000-0005-0000-0000-0000DD000000}"/>
    <cellStyle name="Normal 5 2 3 2 4" xfId="208" xr:uid="{00000000-0005-0000-0000-0000DE000000}"/>
    <cellStyle name="Normal 5 2 3 2 5" xfId="209" xr:uid="{00000000-0005-0000-0000-0000DF000000}"/>
    <cellStyle name="Normal 5 2 3 3" xfId="210" xr:uid="{00000000-0005-0000-0000-0000E0000000}"/>
    <cellStyle name="Normal 5 2 3 3 2" xfId="211" xr:uid="{00000000-0005-0000-0000-0000E1000000}"/>
    <cellStyle name="Normal 5 2 3 3 2 2" xfId="212" xr:uid="{00000000-0005-0000-0000-0000E2000000}"/>
    <cellStyle name="Normal 5 2 3 3 3" xfId="213" xr:uid="{00000000-0005-0000-0000-0000E3000000}"/>
    <cellStyle name="Normal 5 2 3 3 4" xfId="214" xr:uid="{00000000-0005-0000-0000-0000E4000000}"/>
    <cellStyle name="Normal 5 2 3 3 5" xfId="215" xr:uid="{00000000-0005-0000-0000-0000E5000000}"/>
    <cellStyle name="Normal 5 2 3 4" xfId="216" xr:uid="{00000000-0005-0000-0000-0000E6000000}"/>
    <cellStyle name="Normal 5 2 3 4 2" xfId="217" xr:uid="{00000000-0005-0000-0000-0000E7000000}"/>
    <cellStyle name="Normal 5 2 3 5" xfId="218" xr:uid="{00000000-0005-0000-0000-0000E8000000}"/>
    <cellStyle name="Normal 5 2 3 6" xfId="219" xr:uid="{00000000-0005-0000-0000-0000E9000000}"/>
    <cellStyle name="Normal 5 2 3 7" xfId="220" xr:uid="{00000000-0005-0000-0000-0000EA000000}"/>
    <cellStyle name="Normal 5 2 4" xfId="221" xr:uid="{00000000-0005-0000-0000-0000EB000000}"/>
    <cellStyle name="Normal 5 2 4 2" xfId="222" xr:uid="{00000000-0005-0000-0000-0000EC000000}"/>
    <cellStyle name="Normal 5 2 4 2 2" xfId="223" xr:uid="{00000000-0005-0000-0000-0000ED000000}"/>
    <cellStyle name="Normal 5 2 4 3" xfId="224" xr:uid="{00000000-0005-0000-0000-0000EE000000}"/>
    <cellStyle name="Normal 5 2 4 4" xfId="225" xr:uid="{00000000-0005-0000-0000-0000EF000000}"/>
    <cellStyle name="Normal 5 2 4 5" xfId="226" xr:uid="{00000000-0005-0000-0000-0000F0000000}"/>
    <cellStyle name="Normal 5 2 5" xfId="227" xr:uid="{00000000-0005-0000-0000-0000F1000000}"/>
    <cellStyle name="Normal 5 2 5 2" xfId="228" xr:uid="{00000000-0005-0000-0000-0000F2000000}"/>
    <cellStyle name="Normal 5 2 5 2 2" xfId="229" xr:uid="{00000000-0005-0000-0000-0000F3000000}"/>
    <cellStyle name="Normal 5 2 5 3" xfId="230" xr:uid="{00000000-0005-0000-0000-0000F4000000}"/>
    <cellStyle name="Normal 5 2 5 4" xfId="231" xr:uid="{00000000-0005-0000-0000-0000F5000000}"/>
    <cellStyle name="Normal 5 2 5 5" xfId="232" xr:uid="{00000000-0005-0000-0000-0000F6000000}"/>
    <cellStyle name="Normal 5 2 6" xfId="233" xr:uid="{00000000-0005-0000-0000-0000F7000000}"/>
    <cellStyle name="Normal 5 2 6 2" xfId="234" xr:uid="{00000000-0005-0000-0000-0000F8000000}"/>
    <cellStyle name="Normal 5 2 7" xfId="235" xr:uid="{00000000-0005-0000-0000-0000F9000000}"/>
    <cellStyle name="Normal 5 2 8" xfId="236" xr:uid="{00000000-0005-0000-0000-0000FA000000}"/>
    <cellStyle name="Normal 5 2 9" xfId="237" xr:uid="{00000000-0005-0000-0000-0000FB000000}"/>
    <cellStyle name="Normal 5 3" xfId="238" xr:uid="{00000000-0005-0000-0000-0000FC000000}"/>
    <cellStyle name="Normal 5 3 2" xfId="239" xr:uid="{00000000-0005-0000-0000-0000FD000000}"/>
    <cellStyle name="Normal 5 3 2 2" xfId="240" xr:uid="{00000000-0005-0000-0000-0000FE000000}"/>
    <cellStyle name="Normal 5 3 2 2 2" xfId="241" xr:uid="{00000000-0005-0000-0000-0000FF000000}"/>
    <cellStyle name="Normal 5 3 2 2 2 2" xfId="242" xr:uid="{00000000-0005-0000-0000-000000010000}"/>
    <cellStyle name="Normal 5 3 2 2 3" xfId="243" xr:uid="{00000000-0005-0000-0000-000001010000}"/>
    <cellStyle name="Normal 5 3 2 2 4" xfId="244" xr:uid="{00000000-0005-0000-0000-000002010000}"/>
    <cellStyle name="Normal 5 3 2 2 5" xfId="245" xr:uid="{00000000-0005-0000-0000-000003010000}"/>
    <cellStyle name="Normal 5 3 2 3" xfId="246" xr:uid="{00000000-0005-0000-0000-000004010000}"/>
    <cellStyle name="Normal 5 3 2 3 2" xfId="247" xr:uid="{00000000-0005-0000-0000-000005010000}"/>
    <cellStyle name="Normal 5 3 2 3 2 2" xfId="248" xr:uid="{00000000-0005-0000-0000-000006010000}"/>
    <cellStyle name="Normal 5 3 2 3 3" xfId="249" xr:uid="{00000000-0005-0000-0000-000007010000}"/>
    <cellStyle name="Normal 5 3 2 3 4" xfId="250" xr:uid="{00000000-0005-0000-0000-000008010000}"/>
    <cellStyle name="Normal 5 3 2 3 5" xfId="251" xr:uid="{00000000-0005-0000-0000-000009010000}"/>
    <cellStyle name="Normal 5 3 2 4" xfId="252" xr:uid="{00000000-0005-0000-0000-00000A010000}"/>
    <cellStyle name="Normal 5 3 2 4 2" xfId="253" xr:uid="{00000000-0005-0000-0000-00000B010000}"/>
    <cellStyle name="Normal 5 3 2 5" xfId="254" xr:uid="{00000000-0005-0000-0000-00000C010000}"/>
    <cellStyle name="Normal 5 3 2 6" xfId="255" xr:uid="{00000000-0005-0000-0000-00000D010000}"/>
    <cellStyle name="Normal 5 3 2 7" xfId="256" xr:uid="{00000000-0005-0000-0000-00000E010000}"/>
    <cellStyle name="Normal 5 3 3" xfId="257" xr:uid="{00000000-0005-0000-0000-00000F010000}"/>
    <cellStyle name="Normal 5 3 3 2" xfId="258" xr:uid="{00000000-0005-0000-0000-000010010000}"/>
    <cellStyle name="Normal 5 3 3 2 2" xfId="259" xr:uid="{00000000-0005-0000-0000-000011010000}"/>
    <cellStyle name="Normal 5 3 3 3" xfId="260" xr:uid="{00000000-0005-0000-0000-000012010000}"/>
    <cellStyle name="Normal 5 3 3 4" xfId="261" xr:uid="{00000000-0005-0000-0000-000013010000}"/>
    <cellStyle name="Normal 5 3 3 5" xfId="262" xr:uid="{00000000-0005-0000-0000-000014010000}"/>
    <cellStyle name="Normal 5 3 4" xfId="263" xr:uid="{00000000-0005-0000-0000-000015010000}"/>
    <cellStyle name="Normal 5 3 4 2" xfId="264" xr:uid="{00000000-0005-0000-0000-000016010000}"/>
    <cellStyle name="Normal 5 3 4 2 2" xfId="265" xr:uid="{00000000-0005-0000-0000-000017010000}"/>
    <cellStyle name="Normal 5 3 4 3" xfId="266" xr:uid="{00000000-0005-0000-0000-000018010000}"/>
    <cellStyle name="Normal 5 3 4 4" xfId="267" xr:uid="{00000000-0005-0000-0000-000019010000}"/>
    <cellStyle name="Normal 5 3 4 5" xfId="268" xr:uid="{00000000-0005-0000-0000-00001A010000}"/>
    <cellStyle name="Normal 5 3 5" xfId="269" xr:uid="{00000000-0005-0000-0000-00001B010000}"/>
    <cellStyle name="Normal 5 3 5 2" xfId="270" xr:uid="{00000000-0005-0000-0000-00001C010000}"/>
    <cellStyle name="Normal 5 3 6" xfId="271" xr:uid="{00000000-0005-0000-0000-00001D010000}"/>
    <cellStyle name="Normal 5 3 7" xfId="272" xr:uid="{00000000-0005-0000-0000-00001E010000}"/>
    <cellStyle name="Normal 5 3 8" xfId="273" xr:uid="{00000000-0005-0000-0000-00001F010000}"/>
    <cellStyle name="Normal 5 4" xfId="274" xr:uid="{00000000-0005-0000-0000-000020010000}"/>
    <cellStyle name="Normal 5 4 2" xfId="275" xr:uid="{00000000-0005-0000-0000-000021010000}"/>
    <cellStyle name="Normal 5 4 2 2" xfId="276" xr:uid="{00000000-0005-0000-0000-000022010000}"/>
    <cellStyle name="Normal 5 4 2 2 2" xfId="277" xr:uid="{00000000-0005-0000-0000-000023010000}"/>
    <cellStyle name="Normal 5 4 2 3" xfId="278" xr:uid="{00000000-0005-0000-0000-000024010000}"/>
    <cellStyle name="Normal 5 4 2 4" xfId="279" xr:uid="{00000000-0005-0000-0000-000025010000}"/>
    <cellStyle name="Normal 5 4 2 5" xfId="280" xr:uid="{00000000-0005-0000-0000-000026010000}"/>
    <cellStyle name="Normal 5 4 3" xfId="281" xr:uid="{00000000-0005-0000-0000-000027010000}"/>
    <cellStyle name="Normal 5 4 3 2" xfId="282" xr:uid="{00000000-0005-0000-0000-000028010000}"/>
    <cellStyle name="Normal 5 4 3 2 2" xfId="283" xr:uid="{00000000-0005-0000-0000-000029010000}"/>
    <cellStyle name="Normal 5 4 3 3" xfId="284" xr:uid="{00000000-0005-0000-0000-00002A010000}"/>
    <cellStyle name="Normal 5 4 3 4" xfId="285" xr:uid="{00000000-0005-0000-0000-00002B010000}"/>
    <cellStyle name="Normal 5 4 3 5" xfId="286" xr:uid="{00000000-0005-0000-0000-00002C010000}"/>
    <cellStyle name="Normal 5 4 4" xfId="287" xr:uid="{00000000-0005-0000-0000-00002D010000}"/>
    <cellStyle name="Normal 5 4 4 2" xfId="288" xr:uid="{00000000-0005-0000-0000-00002E010000}"/>
    <cellStyle name="Normal 5 4 5" xfId="289" xr:uid="{00000000-0005-0000-0000-00002F010000}"/>
    <cellStyle name="Normal 5 4 6" xfId="290" xr:uid="{00000000-0005-0000-0000-000030010000}"/>
    <cellStyle name="Normal 5 4 7" xfId="291" xr:uid="{00000000-0005-0000-0000-000031010000}"/>
    <cellStyle name="Normal 5 5" xfId="292" xr:uid="{00000000-0005-0000-0000-000032010000}"/>
    <cellStyle name="Normal 5 5 2" xfId="293" xr:uid="{00000000-0005-0000-0000-000033010000}"/>
    <cellStyle name="Normal 5 5 2 2" xfId="294" xr:uid="{00000000-0005-0000-0000-000034010000}"/>
    <cellStyle name="Normal 5 5 3" xfId="295" xr:uid="{00000000-0005-0000-0000-000035010000}"/>
    <cellStyle name="Normal 5 5 4" xfId="296" xr:uid="{00000000-0005-0000-0000-000036010000}"/>
    <cellStyle name="Normal 5 5 5" xfId="297" xr:uid="{00000000-0005-0000-0000-000037010000}"/>
    <cellStyle name="Normal 5 6" xfId="298" xr:uid="{00000000-0005-0000-0000-000038010000}"/>
    <cellStyle name="Normal 5 6 2" xfId="299" xr:uid="{00000000-0005-0000-0000-000039010000}"/>
    <cellStyle name="Normal 5 6 2 2" xfId="300" xr:uid="{00000000-0005-0000-0000-00003A010000}"/>
    <cellStyle name="Normal 5 6 3" xfId="301" xr:uid="{00000000-0005-0000-0000-00003B010000}"/>
    <cellStyle name="Normal 5 6 4" xfId="302" xr:uid="{00000000-0005-0000-0000-00003C010000}"/>
    <cellStyle name="Normal 5 6 5" xfId="303" xr:uid="{00000000-0005-0000-0000-00003D010000}"/>
    <cellStyle name="Normal 5 7" xfId="304" xr:uid="{00000000-0005-0000-0000-00003E010000}"/>
    <cellStyle name="Normal 5 7 2" xfId="305" xr:uid="{00000000-0005-0000-0000-00003F010000}"/>
    <cellStyle name="Normal 5 8" xfId="306" xr:uid="{00000000-0005-0000-0000-000040010000}"/>
    <cellStyle name="Normal 5 9" xfId="307" xr:uid="{00000000-0005-0000-0000-000041010000}"/>
    <cellStyle name="Normal 6" xfId="308" xr:uid="{00000000-0005-0000-0000-000042010000}"/>
    <cellStyle name="Normal 6 2" xfId="309" xr:uid="{00000000-0005-0000-0000-000043010000}"/>
    <cellStyle name="Normal 6 2 2" xfId="310" xr:uid="{00000000-0005-0000-0000-000044010000}"/>
    <cellStyle name="Normal 6 2 2 2" xfId="311" xr:uid="{00000000-0005-0000-0000-000045010000}"/>
    <cellStyle name="Normal 6 2 2 2 2" xfId="312" xr:uid="{00000000-0005-0000-0000-000046010000}"/>
    <cellStyle name="Normal 6 2 2 2 2 2" xfId="313" xr:uid="{00000000-0005-0000-0000-000047010000}"/>
    <cellStyle name="Normal 6 2 2 2 3" xfId="314" xr:uid="{00000000-0005-0000-0000-000048010000}"/>
    <cellStyle name="Normal 6 2 2 2 4" xfId="315" xr:uid="{00000000-0005-0000-0000-000049010000}"/>
    <cellStyle name="Normal 6 2 2 2 5" xfId="316" xr:uid="{00000000-0005-0000-0000-00004A010000}"/>
    <cellStyle name="Normal 6 2 2 3" xfId="317" xr:uid="{00000000-0005-0000-0000-00004B010000}"/>
    <cellStyle name="Normal 6 2 2 3 2" xfId="318" xr:uid="{00000000-0005-0000-0000-00004C010000}"/>
    <cellStyle name="Normal 6 2 2 3 2 2" xfId="319" xr:uid="{00000000-0005-0000-0000-00004D010000}"/>
    <cellStyle name="Normal 6 2 2 3 3" xfId="320" xr:uid="{00000000-0005-0000-0000-00004E010000}"/>
    <cellStyle name="Normal 6 2 2 3 4" xfId="321" xr:uid="{00000000-0005-0000-0000-00004F010000}"/>
    <cellStyle name="Normal 6 2 2 3 5" xfId="322" xr:uid="{00000000-0005-0000-0000-000050010000}"/>
    <cellStyle name="Normal 6 2 2 4" xfId="323" xr:uid="{00000000-0005-0000-0000-000051010000}"/>
    <cellStyle name="Normal 6 2 2 4 2" xfId="324" xr:uid="{00000000-0005-0000-0000-000052010000}"/>
    <cellStyle name="Normal 6 2 2 5" xfId="325" xr:uid="{00000000-0005-0000-0000-000053010000}"/>
    <cellStyle name="Normal 6 2 2 6" xfId="326" xr:uid="{00000000-0005-0000-0000-000054010000}"/>
    <cellStyle name="Normal 6 2 2 7" xfId="327" xr:uid="{00000000-0005-0000-0000-000055010000}"/>
    <cellStyle name="Normal 6 2 3" xfId="328" xr:uid="{00000000-0005-0000-0000-000056010000}"/>
    <cellStyle name="Normal 6 2 3 2" xfId="329" xr:uid="{00000000-0005-0000-0000-000057010000}"/>
    <cellStyle name="Normal 6 2 3 2 2" xfId="330" xr:uid="{00000000-0005-0000-0000-000058010000}"/>
    <cellStyle name="Normal 6 2 3 3" xfId="331" xr:uid="{00000000-0005-0000-0000-000059010000}"/>
    <cellStyle name="Normal 6 2 3 4" xfId="332" xr:uid="{00000000-0005-0000-0000-00005A010000}"/>
    <cellStyle name="Normal 6 2 3 5" xfId="333" xr:uid="{00000000-0005-0000-0000-00005B010000}"/>
    <cellStyle name="Normal 6 2 4" xfId="334" xr:uid="{00000000-0005-0000-0000-00005C010000}"/>
    <cellStyle name="Normal 6 2 4 2" xfId="335" xr:uid="{00000000-0005-0000-0000-00005D010000}"/>
    <cellStyle name="Normal 6 2 4 2 2" xfId="336" xr:uid="{00000000-0005-0000-0000-00005E010000}"/>
    <cellStyle name="Normal 6 2 4 3" xfId="337" xr:uid="{00000000-0005-0000-0000-00005F010000}"/>
    <cellStyle name="Normal 6 2 4 4" xfId="338" xr:uid="{00000000-0005-0000-0000-000060010000}"/>
    <cellStyle name="Normal 6 2 4 5" xfId="339" xr:uid="{00000000-0005-0000-0000-000061010000}"/>
    <cellStyle name="Normal 6 2 5" xfId="340" xr:uid="{00000000-0005-0000-0000-000062010000}"/>
    <cellStyle name="Normal 6 2 5 2" xfId="341" xr:uid="{00000000-0005-0000-0000-000063010000}"/>
    <cellStyle name="Normal 6 2 6" xfId="342" xr:uid="{00000000-0005-0000-0000-000064010000}"/>
    <cellStyle name="Normal 6 2 7" xfId="343" xr:uid="{00000000-0005-0000-0000-000065010000}"/>
    <cellStyle name="Normal 6 2 8" xfId="344" xr:uid="{00000000-0005-0000-0000-000066010000}"/>
    <cellStyle name="Normal 6 3" xfId="345" xr:uid="{00000000-0005-0000-0000-000067010000}"/>
    <cellStyle name="Normal 6 3 2" xfId="346" xr:uid="{00000000-0005-0000-0000-000068010000}"/>
    <cellStyle name="Normal 6 3 2 2" xfId="347" xr:uid="{00000000-0005-0000-0000-000069010000}"/>
    <cellStyle name="Normal 6 3 2 2 2" xfId="348" xr:uid="{00000000-0005-0000-0000-00006A010000}"/>
    <cellStyle name="Normal 6 3 2 3" xfId="349" xr:uid="{00000000-0005-0000-0000-00006B010000}"/>
    <cellStyle name="Normal 6 3 2 4" xfId="350" xr:uid="{00000000-0005-0000-0000-00006C010000}"/>
    <cellStyle name="Normal 6 3 2 5" xfId="351" xr:uid="{00000000-0005-0000-0000-00006D010000}"/>
    <cellStyle name="Normal 6 3 3" xfId="352" xr:uid="{00000000-0005-0000-0000-00006E010000}"/>
    <cellStyle name="Normal 6 3 3 2" xfId="353" xr:uid="{00000000-0005-0000-0000-00006F010000}"/>
    <cellStyle name="Normal 6 3 3 2 2" xfId="354" xr:uid="{00000000-0005-0000-0000-000070010000}"/>
    <cellStyle name="Normal 6 3 3 3" xfId="355" xr:uid="{00000000-0005-0000-0000-000071010000}"/>
    <cellStyle name="Normal 6 3 3 4" xfId="356" xr:uid="{00000000-0005-0000-0000-000072010000}"/>
    <cellStyle name="Normal 6 3 3 5" xfId="357" xr:uid="{00000000-0005-0000-0000-000073010000}"/>
    <cellStyle name="Normal 6 3 4" xfId="358" xr:uid="{00000000-0005-0000-0000-000074010000}"/>
    <cellStyle name="Normal 6 3 4 2" xfId="359" xr:uid="{00000000-0005-0000-0000-000075010000}"/>
    <cellStyle name="Normal 6 3 5" xfId="360" xr:uid="{00000000-0005-0000-0000-000076010000}"/>
    <cellStyle name="Normal 6 3 6" xfId="361" xr:uid="{00000000-0005-0000-0000-000077010000}"/>
    <cellStyle name="Normal 6 3 7" xfId="362" xr:uid="{00000000-0005-0000-0000-000078010000}"/>
    <cellStyle name="Normal 6 4" xfId="363" xr:uid="{00000000-0005-0000-0000-000079010000}"/>
    <cellStyle name="Normal 6 4 2" xfId="364" xr:uid="{00000000-0005-0000-0000-00007A010000}"/>
    <cellStyle name="Normal 6 4 2 2" xfId="365" xr:uid="{00000000-0005-0000-0000-00007B010000}"/>
    <cellStyle name="Normal 6 4 3" xfId="366" xr:uid="{00000000-0005-0000-0000-00007C010000}"/>
    <cellStyle name="Normal 6 4 4" xfId="367" xr:uid="{00000000-0005-0000-0000-00007D010000}"/>
    <cellStyle name="Normal 6 4 5" xfId="368" xr:uid="{00000000-0005-0000-0000-00007E010000}"/>
    <cellStyle name="Normal 6 5" xfId="369" xr:uid="{00000000-0005-0000-0000-00007F010000}"/>
    <cellStyle name="Normal 6 5 2" xfId="370" xr:uid="{00000000-0005-0000-0000-000080010000}"/>
    <cellStyle name="Normal 6 5 2 2" xfId="371" xr:uid="{00000000-0005-0000-0000-000081010000}"/>
    <cellStyle name="Normal 6 5 3" xfId="372" xr:uid="{00000000-0005-0000-0000-000082010000}"/>
    <cellStyle name="Normal 6 5 4" xfId="373" xr:uid="{00000000-0005-0000-0000-000083010000}"/>
    <cellStyle name="Normal 6 5 5" xfId="374" xr:uid="{00000000-0005-0000-0000-000084010000}"/>
    <cellStyle name="Normal 6 6" xfId="375" xr:uid="{00000000-0005-0000-0000-000085010000}"/>
    <cellStyle name="Normal 6 6 2" xfId="376" xr:uid="{00000000-0005-0000-0000-000086010000}"/>
    <cellStyle name="Normal 6 7" xfId="377" xr:uid="{00000000-0005-0000-0000-000087010000}"/>
    <cellStyle name="Normal 6 8" xfId="378" xr:uid="{00000000-0005-0000-0000-000088010000}"/>
    <cellStyle name="Normal 6 9" xfId="379" xr:uid="{00000000-0005-0000-0000-000089010000}"/>
    <cellStyle name="Normal 7" xfId="380" xr:uid="{00000000-0005-0000-0000-00008A010000}"/>
    <cellStyle name="Normal 8" xfId="381" xr:uid="{00000000-0005-0000-0000-00008B010000}"/>
    <cellStyle name="Normal 8 2" xfId="382" xr:uid="{00000000-0005-0000-0000-00008C010000}"/>
    <cellStyle name="Normal 9" xfId="383" xr:uid="{00000000-0005-0000-0000-00008D010000}"/>
    <cellStyle name="Normal 9 2" xfId="384" xr:uid="{00000000-0005-0000-0000-00008E010000}"/>
    <cellStyle name="Normal 9 2 2" xfId="385" xr:uid="{00000000-0005-0000-0000-00008F010000}"/>
    <cellStyle name="Normal 9 2 2 2" xfId="386" xr:uid="{00000000-0005-0000-0000-000090010000}"/>
    <cellStyle name="Normal 9 2 2 2 2" xfId="387" xr:uid="{00000000-0005-0000-0000-000091010000}"/>
    <cellStyle name="Normal 9 2 2 3" xfId="388" xr:uid="{00000000-0005-0000-0000-000092010000}"/>
    <cellStyle name="Normal 9 2 2 4" xfId="389" xr:uid="{00000000-0005-0000-0000-000093010000}"/>
    <cellStyle name="Normal 9 2 2 5" xfId="390" xr:uid="{00000000-0005-0000-0000-000094010000}"/>
    <cellStyle name="Normal 9 2 3" xfId="391" xr:uid="{00000000-0005-0000-0000-000095010000}"/>
    <cellStyle name="Normal 9 2 3 2" xfId="392" xr:uid="{00000000-0005-0000-0000-000096010000}"/>
    <cellStyle name="Normal 9 2 3 2 2" xfId="393" xr:uid="{00000000-0005-0000-0000-000097010000}"/>
    <cellStyle name="Normal 9 2 3 3" xfId="394" xr:uid="{00000000-0005-0000-0000-000098010000}"/>
    <cellStyle name="Normal 9 2 3 4" xfId="395" xr:uid="{00000000-0005-0000-0000-000099010000}"/>
    <cellStyle name="Normal 9 2 3 5" xfId="396" xr:uid="{00000000-0005-0000-0000-00009A010000}"/>
    <cellStyle name="Normal 9 2 4" xfId="397" xr:uid="{00000000-0005-0000-0000-00009B010000}"/>
    <cellStyle name="Normal 9 2 4 2" xfId="398" xr:uid="{00000000-0005-0000-0000-00009C010000}"/>
    <cellStyle name="Normal 9 2 5" xfId="399" xr:uid="{00000000-0005-0000-0000-00009D010000}"/>
    <cellStyle name="Normal 9 2 6" xfId="400" xr:uid="{00000000-0005-0000-0000-00009E010000}"/>
    <cellStyle name="Normal 9 2 7" xfId="401" xr:uid="{00000000-0005-0000-0000-00009F010000}"/>
    <cellStyle name="Normal 9 3" xfId="402" xr:uid="{00000000-0005-0000-0000-0000A0010000}"/>
    <cellStyle name="Normal 9 3 2" xfId="403" xr:uid="{00000000-0005-0000-0000-0000A1010000}"/>
    <cellStyle name="Normal 9 3 2 2" xfId="404" xr:uid="{00000000-0005-0000-0000-0000A2010000}"/>
    <cellStyle name="Normal 9 3 3" xfId="405" xr:uid="{00000000-0005-0000-0000-0000A3010000}"/>
    <cellStyle name="Normal 9 3 4" xfId="406" xr:uid="{00000000-0005-0000-0000-0000A4010000}"/>
    <cellStyle name="Normal 9 3 5" xfId="407" xr:uid="{00000000-0005-0000-0000-0000A5010000}"/>
    <cellStyle name="Normal 9 4" xfId="408" xr:uid="{00000000-0005-0000-0000-0000A6010000}"/>
    <cellStyle name="Normal 9 4 2" xfId="409" xr:uid="{00000000-0005-0000-0000-0000A7010000}"/>
    <cellStyle name="Normal 9 4 2 2" xfId="410" xr:uid="{00000000-0005-0000-0000-0000A8010000}"/>
    <cellStyle name="Normal 9 4 3" xfId="411" xr:uid="{00000000-0005-0000-0000-0000A9010000}"/>
    <cellStyle name="Normal 9 4 4" xfId="412" xr:uid="{00000000-0005-0000-0000-0000AA010000}"/>
    <cellStyle name="Normal 9 4 5" xfId="413" xr:uid="{00000000-0005-0000-0000-0000AB010000}"/>
    <cellStyle name="Normal 9 5" xfId="414" xr:uid="{00000000-0005-0000-0000-0000AC010000}"/>
    <cellStyle name="Normal 9 5 2" xfId="415" xr:uid="{00000000-0005-0000-0000-0000AD010000}"/>
    <cellStyle name="Normal 9 6" xfId="416" xr:uid="{00000000-0005-0000-0000-0000AE010000}"/>
    <cellStyle name="Normal 9 7" xfId="417" xr:uid="{00000000-0005-0000-0000-0000AF010000}"/>
    <cellStyle name="Normal 9 8" xfId="418" xr:uid="{00000000-0005-0000-0000-0000B0010000}"/>
    <cellStyle name="Notas 2" xfId="419" xr:uid="{00000000-0005-0000-0000-0000B1010000}"/>
    <cellStyle name="Salida 2" xfId="420" xr:uid="{00000000-0005-0000-0000-0000B2010000}"/>
    <cellStyle name="Texto de advertencia 2" xfId="421" xr:uid="{00000000-0005-0000-0000-0000B3010000}"/>
    <cellStyle name="Texto explicativo 2" xfId="422" xr:uid="{00000000-0005-0000-0000-0000B4010000}"/>
    <cellStyle name="Título 1 2" xfId="423" xr:uid="{00000000-0005-0000-0000-0000B5010000}"/>
    <cellStyle name="Título 2 2" xfId="424" xr:uid="{00000000-0005-0000-0000-0000B6010000}"/>
    <cellStyle name="Título 3 2" xfId="425" xr:uid="{00000000-0005-0000-0000-0000B7010000}"/>
    <cellStyle name="Total 2" xfId="426" xr:uid="{00000000-0005-0000-0000-0000B8010000}"/>
  </cellStyles>
  <dxfs count="1">
    <dxf>
      <font>
        <color rgb="FF9C0006"/>
      </font>
      <fill>
        <patternFill>
          <bgColor rgb="FFFFC7CE"/>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pivotCacheDefinition" Target="pivotCache/pivotCacheDefinition4.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pivotCacheDefinition" Target="pivotCache/pivotCacheDefinition5.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82826</xdr:colOff>
      <xdr:row>0</xdr:row>
      <xdr:rowOff>41413</xdr:rowOff>
    </xdr:from>
    <xdr:to>
      <xdr:col>19</xdr:col>
      <xdr:colOff>148259</xdr:colOff>
      <xdr:row>5</xdr:row>
      <xdr:rowOff>71148</xdr:rowOff>
    </xdr:to>
    <xdr:grpSp>
      <xdr:nvGrpSpPr>
        <xdr:cNvPr id="14" name="Grupo 13">
          <a:extLst>
            <a:ext uri="{FF2B5EF4-FFF2-40B4-BE49-F238E27FC236}">
              <a16:creationId xmlns:a16="http://schemas.microsoft.com/office/drawing/2014/main" id="{0FB99E0D-AF28-43FA-A238-FCC09216455F}"/>
            </a:ext>
          </a:extLst>
        </xdr:cNvPr>
        <xdr:cNvGrpSpPr/>
      </xdr:nvGrpSpPr>
      <xdr:grpSpPr>
        <a:xfrm>
          <a:off x="82826" y="41413"/>
          <a:ext cx="5199408" cy="1020335"/>
          <a:chOff x="0" y="0"/>
          <a:chExt cx="5200650" cy="1015365"/>
        </a:xfrm>
      </xdr:grpSpPr>
      <xdr:grpSp>
        <xdr:nvGrpSpPr>
          <xdr:cNvPr id="15" name="Grupo 14">
            <a:extLst>
              <a:ext uri="{FF2B5EF4-FFF2-40B4-BE49-F238E27FC236}">
                <a16:creationId xmlns:a16="http://schemas.microsoft.com/office/drawing/2014/main" id="{BCBB9FF4-CD57-4B18-BA27-88C55A66F1E3}"/>
              </a:ext>
            </a:extLst>
          </xdr:cNvPr>
          <xdr:cNvGrpSpPr/>
        </xdr:nvGrpSpPr>
        <xdr:grpSpPr>
          <a:xfrm>
            <a:off x="0" y="0"/>
            <a:ext cx="5200650" cy="1015365"/>
            <a:chOff x="0" y="0"/>
            <a:chExt cx="5200650" cy="1015365"/>
          </a:xfrm>
        </xdr:grpSpPr>
        <xdr:pic>
          <xdr:nvPicPr>
            <xdr:cNvPr id="17" name="Imagen 16">
              <a:extLst>
                <a:ext uri="{FF2B5EF4-FFF2-40B4-BE49-F238E27FC236}">
                  <a16:creationId xmlns:a16="http://schemas.microsoft.com/office/drawing/2014/main" id="{C2074999-D04A-4949-9756-FDB6CF9F38F3}"/>
                </a:ext>
              </a:extLst>
            </xdr:cNvPr>
            <xdr:cNvPicPr>
              <a:picLocks noChangeAspect="1"/>
            </xdr:cNvPicPr>
          </xdr:nvPicPr>
          <xdr:blipFill rotWithShape="1">
            <a:blip xmlns:r="http://schemas.openxmlformats.org/officeDocument/2006/relationships" r:embed="rId1" cstate="print">
              <a:clrChange>
                <a:clrFrom>
                  <a:srgbClr val="FFFEFD"/>
                </a:clrFrom>
                <a:clrTo>
                  <a:srgbClr val="FFFEFD">
                    <a:alpha val="0"/>
                  </a:srgbClr>
                </a:clrTo>
              </a:clrChange>
              <a:extLst>
                <a:ext uri="{28A0092B-C50C-407E-A947-70E740481C1C}">
                  <a14:useLocalDpi xmlns:a14="http://schemas.microsoft.com/office/drawing/2010/main" val="0"/>
                </a:ext>
              </a:extLst>
            </a:blip>
            <a:srcRect l="7602" t="15798" r="25453"/>
            <a:stretch/>
          </xdr:blipFill>
          <xdr:spPr bwMode="auto">
            <a:xfrm>
              <a:off x="0" y="0"/>
              <a:ext cx="5200650" cy="1015365"/>
            </a:xfrm>
            <a:prstGeom prst="rect">
              <a:avLst/>
            </a:prstGeom>
            <a:ln>
              <a:noFill/>
            </a:ln>
            <a:extLst>
              <a:ext uri="{53640926-AAD7-44D8-BBD7-CCE9431645EC}">
                <a14:shadowObscured xmlns:a14="http://schemas.microsoft.com/office/drawing/2010/main"/>
              </a:ext>
            </a:extLst>
          </xdr:spPr>
        </xdr:pic>
        <xdr:sp macro="" textlink="">
          <xdr:nvSpPr>
            <xdr:cNvPr id="18" name="Cuadro de texto 3">
              <a:extLst>
                <a:ext uri="{FF2B5EF4-FFF2-40B4-BE49-F238E27FC236}">
                  <a16:creationId xmlns:a16="http://schemas.microsoft.com/office/drawing/2014/main" id="{B0A2BFB9-92EF-4906-B232-686B2ED9DA11}"/>
                </a:ext>
              </a:extLst>
            </xdr:cNvPr>
            <xdr:cNvSpPr txBox="1"/>
          </xdr:nvSpPr>
          <xdr:spPr>
            <a:xfrm>
              <a:off x="2057400" y="485775"/>
              <a:ext cx="1333500" cy="33210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ts val="800"/>
                </a:lnSpc>
              </a:pPr>
              <a:r>
                <a:rPr lang="es-ES" sz="650">
                  <a:solidFill>
                    <a:srgbClr val="767171"/>
                  </a:solidFill>
                  <a:effectLst/>
                  <a:latin typeface="Roboto"/>
                  <a:ea typeface="Calibri" panose="020F0502020204030204" pitchFamily="34" charset="0"/>
                  <a:cs typeface="Times New Roman" panose="02020603050405020304" pitchFamily="18" charset="0"/>
                </a:rPr>
                <a:t>MINISTERIO DE ECONOMÍA </a:t>
              </a:r>
              <a:endParaRPr lang="es-BO" sz="1200">
                <a:effectLst/>
                <a:latin typeface="Calibri" panose="020F0502020204030204" pitchFamily="34" charset="0"/>
                <a:ea typeface="Calibri" panose="020F0502020204030204" pitchFamily="34" charset="0"/>
                <a:cs typeface="Times New Roman" panose="02020603050405020304" pitchFamily="18" charset="0"/>
              </a:endParaRPr>
            </a:p>
            <a:p>
              <a:pPr>
                <a:lnSpc>
                  <a:spcPts val="800"/>
                </a:lnSpc>
              </a:pPr>
              <a:r>
                <a:rPr lang="es-ES" sz="650">
                  <a:solidFill>
                    <a:srgbClr val="767171"/>
                  </a:solidFill>
                  <a:effectLst/>
                  <a:latin typeface="Roboto"/>
                  <a:ea typeface="Calibri" panose="020F0502020204030204" pitchFamily="34" charset="0"/>
                  <a:cs typeface="Times New Roman" panose="02020603050405020304" pitchFamily="18" charset="0"/>
                </a:rPr>
                <a:t>Y FINANZAS PÚBLICAS</a:t>
              </a:r>
              <a:endParaRPr lang="es-BO" sz="12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19" name="Cuadro de texto 6">
              <a:extLst>
                <a:ext uri="{FF2B5EF4-FFF2-40B4-BE49-F238E27FC236}">
                  <a16:creationId xmlns:a16="http://schemas.microsoft.com/office/drawing/2014/main" id="{A594748A-BDA5-4B93-BD87-5F867E600CFF}"/>
                </a:ext>
              </a:extLst>
            </xdr:cNvPr>
            <xdr:cNvSpPr txBox="1"/>
          </xdr:nvSpPr>
          <xdr:spPr>
            <a:xfrm>
              <a:off x="3314700" y="485775"/>
              <a:ext cx="1790700" cy="33210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ts val="800"/>
                </a:lnSpc>
              </a:pPr>
              <a:r>
                <a:rPr lang="es-ES" sz="650">
                  <a:solidFill>
                    <a:srgbClr val="767171"/>
                  </a:solidFill>
                  <a:effectLst/>
                  <a:latin typeface="Roboto"/>
                  <a:ea typeface="Calibri" panose="020F0502020204030204" pitchFamily="34" charset="0"/>
                  <a:cs typeface="Times New Roman" panose="02020603050405020304" pitchFamily="18" charset="0"/>
                </a:rPr>
                <a:t>VICEMINISTERIO DE PRESUPUESTO Y CONTABILIDAD FISCAL</a:t>
              </a:r>
              <a:endParaRPr lang="es-BO" sz="1200">
                <a:effectLst/>
                <a:latin typeface="Calibri" panose="020F0502020204030204" pitchFamily="34" charset="0"/>
                <a:ea typeface="Calibri" panose="020F0502020204030204" pitchFamily="34" charset="0"/>
                <a:cs typeface="Times New Roman" panose="02020603050405020304" pitchFamily="18" charset="0"/>
              </a:endParaRPr>
            </a:p>
          </xdr:txBody>
        </xdr:sp>
      </xdr:grpSp>
      <xdr:cxnSp macro="">
        <xdr:nvCxnSpPr>
          <xdr:cNvPr id="16" name="Conector recto 15">
            <a:extLst>
              <a:ext uri="{FF2B5EF4-FFF2-40B4-BE49-F238E27FC236}">
                <a16:creationId xmlns:a16="http://schemas.microsoft.com/office/drawing/2014/main" id="{2964D711-74FC-49F9-B44E-FC4C9030AF00}"/>
              </a:ext>
            </a:extLst>
          </xdr:cNvPr>
          <xdr:cNvCxnSpPr/>
        </xdr:nvCxnSpPr>
        <xdr:spPr>
          <a:xfrm>
            <a:off x="3314700" y="533400"/>
            <a:ext cx="0" cy="200025"/>
          </a:xfrm>
          <a:prstGeom prst="line">
            <a:avLst/>
          </a:prstGeom>
          <a:ln w="22225" cmpd="sng">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145679</xdr:colOff>
      <xdr:row>5</xdr:row>
      <xdr:rowOff>11205</xdr:rowOff>
    </xdr:from>
    <xdr:to>
      <xdr:col>1</xdr:col>
      <xdr:colOff>1311088</xdr:colOff>
      <xdr:row>6</xdr:row>
      <xdr:rowOff>201704</xdr:rowOff>
    </xdr:to>
    <xdr:sp macro="" textlink="">
      <xdr:nvSpPr>
        <xdr:cNvPr id="3" name="2 CuadroTexto">
          <a:extLst>
            <a:ext uri="{FF2B5EF4-FFF2-40B4-BE49-F238E27FC236}">
              <a16:creationId xmlns:a16="http://schemas.microsoft.com/office/drawing/2014/main" id="{00000000-0008-0000-0200-000003000000}"/>
            </a:ext>
          </a:extLst>
        </xdr:cNvPr>
        <xdr:cNvSpPr txBox="1"/>
      </xdr:nvSpPr>
      <xdr:spPr>
        <a:xfrm>
          <a:off x="145679" y="1030380"/>
          <a:ext cx="1708334" cy="428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000" b="1">
              <a:solidFill>
                <a:schemeClr val="dk1"/>
              </a:solidFill>
              <a:effectLst/>
              <a:latin typeface="+mn-lt"/>
              <a:ea typeface="+mn-ea"/>
              <a:cs typeface="+mn-cs"/>
            </a:rPr>
            <a:t>DIRECCIÓN</a:t>
          </a:r>
          <a:r>
            <a:rPr lang="es-ES" sz="1000" b="1" baseline="0">
              <a:solidFill>
                <a:schemeClr val="dk1"/>
              </a:solidFill>
              <a:effectLst/>
              <a:latin typeface="+mn-lt"/>
              <a:ea typeface="+mn-ea"/>
              <a:cs typeface="+mn-cs"/>
            </a:rPr>
            <a:t> GENERAL DE CONTABILIDAD FISCAL</a:t>
          </a:r>
          <a:endParaRPr lang="es-ES" sz="1050">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257175</xdr:colOff>
      <xdr:row>2481</xdr:row>
      <xdr:rowOff>152400</xdr:rowOff>
    </xdr:from>
    <xdr:to>
      <xdr:col>17</xdr:col>
      <xdr:colOff>485775</xdr:colOff>
      <xdr:row>2482</xdr:row>
      <xdr:rowOff>152400</xdr:rowOff>
    </xdr:to>
    <xdr:grpSp>
      <xdr:nvGrpSpPr>
        <xdr:cNvPr id="2" name="Grupo 1">
          <a:extLst>
            <a:ext uri="{FF2B5EF4-FFF2-40B4-BE49-F238E27FC236}">
              <a16:creationId xmlns:a16="http://schemas.microsoft.com/office/drawing/2014/main" id="{439AD1B2-0FD4-4590-8338-00F91454E82F}"/>
            </a:ext>
          </a:extLst>
        </xdr:cNvPr>
        <xdr:cNvGrpSpPr/>
      </xdr:nvGrpSpPr>
      <xdr:grpSpPr>
        <a:xfrm>
          <a:off x="1009650" y="1929517350"/>
          <a:ext cx="13706475" cy="161925"/>
          <a:chOff x="1009650" y="4810125"/>
          <a:chExt cx="12830175" cy="161925"/>
        </a:xfrm>
      </xdr:grpSpPr>
      <xdr:cxnSp macro="">
        <xdr:nvCxnSpPr>
          <xdr:cNvPr id="10" name="Conector recto 9">
            <a:extLst>
              <a:ext uri="{FF2B5EF4-FFF2-40B4-BE49-F238E27FC236}">
                <a16:creationId xmlns:a16="http://schemas.microsoft.com/office/drawing/2014/main" id="{41D2A0CA-8734-86F2-3574-21B0A0E6584E}"/>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11" name="Conector recto 10">
            <a:extLst>
              <a:ext uri="{FF2B5EF4-FFF2-40B4-BE49-F238E27FC236}">
                <a16:creationId xmlns:a16="http://schemas.microsoft.com/office/drawing/2014/main" id="{FF15E9AA-043C-ECA9-2C09-7040BD41FE0E}"/>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12" name="Conector recto 11">
            <a:extLst>
              <a:ext uri="{FF2B5EF4-FFF2-40B4-BE49-F238E27FC236}">
                <a16:creationId xmlns:a16="http://schemas.microsoft.com/office/drawing/2014/main" id="{06F1FDC7-CD52-CD88-5590-272E83B87943}"/>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13" name="CuadroTexto 12">
            <a:extLst>
              <a:ext uri="{FF2B5EF4-FFF2-40B4-BE49-F238E27FC236}">
                <a16:creationId xmlns:a16="http://schemas.microsoft.com/office/drawing/2014/main" id="{4C056492-7EBF-DB95-254D-5B505F7AFB67}"/>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14" name="CuadroTexto 13">
            <a:extLst>
              <a:ext uri="{FF2B5EF4-FFF2-40B4-BE49-F238E27FC236}">
                <a16:creationId xmlns:a16="http://schemas.microsoft.com/office/drawing/2014/main" id="{8D866841-3F12-9F11-AB26-E6FDCEB90D4D}"/>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15" name="CuadroTexto 14">
            <a:extLst>
              <a:ext uri="{FF2B5EF4-FFF2-40B4-BE49-F238E27FC236}">
                <a16:creationId xmlns:a16="http://schemas.microsoft.com/office/drawing/2014/main" id="{02C384C0-0C1A-1FFC-A499-ADFD4BBC2107}"/>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17</xdr:col>
      <xdr:colOff>1038225</xdr:colOff>
      <xdr:row>0</xdr:row>
      <xdr:rowOff>19050</xdr:rowOff>
    </xdr:from>
    <xdr:to>
      <xdr:col>20</xdr:col>
      <xdr:colOff>9525</xdr:colOff>
      <xdr:row>3</xdr:row>
      <xdr:rowOff>103310</xdr:rowOff>
    </xdr:to>
    <xdr:sp macro="" textlink="">
      <xdr:nvSpPr>
        <xdr:cNvPr id="16" name="CuadroTexto 15">
          <a:extLst>
            <a:ext uri="{FF2B5EF4-FFF2-40B4-BE49-F238E27FC236}">
              <a16:creationId xmlns:a16="http://schemas.microsoft.com/office/drawing/2014/main" id="{061E2AAA-56D1-4518-BD50-6D1A5C32A7C0}"/>
            </a:ext>
          </a:extLst>
        </xdr:cNvPr>
        <xdr:cNvSpPr txBox="1"/>
      </xdr:nvSpPr>
      <xdr:spPr>
        <a:xfrm>
          <a:off x="14335125"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257175</xdr:colOff>
      <xdr:row>248</xdr:row>
      <xdr:rowOff>0</xdr:rowOff>
    </xdr:from>
    <xdr:to>
      <xdr:col>16</xdr:col>
      <xdr:colOff>752475</xdr:colOff>
      <xdr:row>249</xdr:row>
      <xdr:rowOff>0</xdr:rowOff>
    </xdr:to>
    <xdr:grpSp>
      <xdr:nvGrpSpPr>
        <xdr:cNvPr id="5" name="Grupo 4">
          <a:extLst>
            <a:ext uri="{FF2B5EF4-FFF2-40B4-BE49-F238E27FC236}">
              <a16:creationId xmlns:a16="http://schemas.microsoft.com/office/drawing/2014/main" id="{00000000-0008-0000-0500-000005000000}"/>
            </a:ext>
          </a:extLst>
        </xdr:cNvPr>
        <xdr:cNvGrpSpPr/>
      </xdr:nvGrpSpPr>
      <xdr:grpSpPr>
        <a:xfrm>
          <a:off x="1009650" y="188433075"/>
          <a:ext cx="13820775" cy="161925"/>
          <a:chOff x="1009650" y="4810125"/>
          <a:chExt cx="12830175" cy="161925"/>
        </a:xfrm>
      </xdr:grpSpPr>
      <xdr:cxnSp macro="">
        <xdr:nvCxnSpPr>
          <xdr:cNvPr id="6" name="Conector recto 5">
            <a:extLst>
              <a:ext uri="{FF2B5EF4-FFF2-40B4-BE49-F238E27FC236}">
                <a16:creationId xmlns:a16="http://schemas.microsoft.com/office/drawing/2014/main" id="{00000000-0008-0000-0500-000006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7" name="Conector recto 6">
            <a:extLst>
              <a:ext uri="{FF2B5EF4-FFF2-40B4-BE49-F238E27FC236}">
                <a16:creationId xmlns:a16="http://schemas.microsoft.com/office/drawing/2014/main" id="{00000000-0008-0000-0500-000007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8" name="Conector recto 7">
            <a:extLst>
              <a:ext uri="{FF2B5EF4-FFF2-40B4-BE49-F238E27FC236}">
                <a16:creationId xmlns:a16="http://schemas.microsoft.com/office/drawing/2014/main" id="{00000000-0008-0000-0500-000008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9" name="CuadroTexto 8">
            <a:extLst>
              <a:ext uri="{FF2B5EF4-FFF2-40B4-BE49-F238E27FC236}">
                <a16:creationId xmlns:a16="http://schemas.microsoft.com/office/drawing/2014/main" id="{00000000-0008-0000-0500-000009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10" name="CuadroTexto 9">
            <a:extLst>
              <a:ext uri="{FF2B5EF4-FFF2-40B4-BE49-F238E27FC236}">
                <a16:creationId xmlns:a16="http://schemas.microsoft.com/office/drawing/2014/main" id="{00000000-0008-0000-0500-00000A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11" name="CuadroTexto 10">
            <a:extLst>
              <a:ext uri="{FF2B5EF4-FFF2-40B4-BE49-F238E27FC236}">
                <a16:creationId xmlns:a16="http://schemas.microsoft.com/office/drawing/2014/main" id="{00000000-0008-0000-0500-00000B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17</xdr:col>
      <xdr:colOff>695325</xdr:colOff>
      <xdr:row>0</xdr:row>
      <xdr:rowOff>19050</xdr:rowOff>
    </xdr:from>
    <xdr:to>
      <xdr:col>20</xdr:col>
      <xdr:colOff>9525</xdr:colOff>
      <xdr:row>3</xdr:row>
      <xdr:rowOff>103310</xdr:rowOff>
    </xdr:to>
    <xdr:sp macro="" textlink="">
      <xdr:nvSpPr>
        <xdr:cNvPr id="2" name="CuadroTexto 1">
          <a:extLst>
            <a:ext uri="{FF2B5EF4-FFF2-40B4-BE49-F238E27FC236}">
              <a16:creationId xmlns:a16="http://schemas.microsoft.com/office/drawing/2014/main" id="{77E6DF44-342C-4184-81E5-DF55C0267F8C}"/>
            </a:ext>
          </a:extLst>
        </xdr:cNvPr>
        <xdr:cNvSpPr txBox="1"/>
      </xdr:nvSpPr>
      <xdr:spPr>
        <a:xfrm>
          <a:off x="15830550"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266700</xdr:colOff>
      <xdr:row>180</xdr:row>
      <xdr:rowOff>28575</xdr:rowOff>
    </xdr:from>
    <xdr:to>
      <xdr:col>14</xdr:col>
      <xdr:colOff>1038225</xdr:colOff>
      <xdr:row>181</xdr:row>
      <xdr:rowOff>28575</xdr:rowOff>
    </xdr:to>
    <xdr:grpSp>
      <xdr:nvGrpSpPr>
        <xdr:cNvPr id="2" name="Grupo 1">
          <a:extLst>
            <a:ext uri="{FF2B5EF4-FFF2-40B4-BE49-F238E27FC236}">
              <a16:creationId xmlns:a16="http://schemas.microsoft.com/office/drawing/2014/main" id="{00000000-0008-0000-0600-000002000000}"/>
            </a:ext>
          </a:extLst>
        </xdr:cNvPr>
        <xdr:cNvGrpSpPr/>
      </xdr:nvGrpSpPr>
      <xdr:grpSpPr>
        <a:xfrm>
          <a:off x="266700" y="109004100"/>
          <a:ext cx="13630275" cy="161925"/>
          <a:chOff x="1009650" y="4810125"/>
          <a:chExt cx="12830175" cy="161925"/>
        </a:xfrm>
      </xdr:grpSpPr>
      <xdr:cxnSp macro="">
        <xdr:nvCxnSpPr>
          <xdr:cNvPr id="3" name="Conector recto 2">
            <a:extLst>
              <a:ext uri="{FF2B5EF4-FFF2-40B4-BE49-F238E27FC236}">
                <a16:creationId xmlns:a16="http://schemas.microsoft.com/office/drawing/2014/main" id="{00000000-0008-0000-06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6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6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6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6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6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15</xdr:col>
      <xdr:colOff>1076325</xdr:colOff>
      <xdr:row>0</xdr:row>
      <xdr:rowOff>19050</xdr:rowOff>
    </xdr:from>
    <xdr:to>
      <xdr:col>17</xdr:col>
      <xdr:colOff>0</xdr:colOff>
      <xdr:row>3</xdr:row>
      <xdr:rowOff>141410</xdr:rowOff>
    </xdr:to>
    <xdr:sp macro="" textlink="">
      <xdr:nvSpPr>
        <xdr:cNvPr id="9" name="CuadroTexto 8">
          <a:extLst>
            <a:ext uri="{FF2B5EF4-FFF2-40B4-BE49-F238E27FC236}">
              <a16:creationId xmlns:a16="http://schemas.microsoft.com/office/drawing/2014/main" id="{1CE8D2CD-4C15-4ECD-9D43-8E1E0711B181}"/>
            </a:ext>
          </a:extLst>
        </xdr:cNvPr>
        <xdr:cNvSpPr txBox="1"/>
      </xdr:nvSpPr>
      <xdr:spPr>
        <a:xfrm>
          <a:off x="14963775"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219075</xdr:colOff>
      <xdr:row>116</xdr:row>
      <xdr:rowOff>19050</xdr:rowOff>
    </xdr:from>
    <xdr:to>
      <xdr:col>13</xdr:col>
      <xdr:colOff>800100</xdr:colOff>
      <xdr:row>117</xdr:row>
      <xdr:rowOff>19050</xdr:rowOff>
    </xdr:to>
    <xdr:grpSp>
      <xdr:nvGrpSpPr>
        <xdr:cNvPr id="2" name="Grupo 1">
          <a:extLst>
            <a:ext uri="{FF2B5EF4-FFF2-40B4-BE49-F238E27FC236}">
              <a16:creationId xmlns:a16="http://schemas.microsoft.com/office/drawing/2014/main" id="{00000000-0008-0000-0700-000002000000}"/>
            </a:ext>
          </a:extLst>
        </xdr:cNvPr>
        <xdr:cNvGrpSpPr/>
      </xdr:nvGrpSpPr>
      <xdr:grpSpPr>
        <a:xfrm>
          <a:off x="971550" y="69332475"/>
          <a:ext cx="13239750" cy="161925"/>
          <a:chOff x="1009650" y="4810125"/>
          <a:chExt cx="12830175" cy="161925"/>
        </a:xfrm>
      </xdr:grpSpPr>
      <xdr:cxnSp macro="">
        <xdr:nvCxnSpPr>
          <xdr:cNvPr id="3" name="Conector recto 2">
            <a:extLst>
              <a:ext uri="{FF2B5EF4-FFF2-40B4-BE49-F238E27FC236}">
                <a16:creationId xmlns:a16="http://schemas.microsoft.com/office/drawing/2014/main" id="{00000000-0008-0000-07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7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7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7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7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7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15</xdr:col>
      <xdr:colOff>895350</xdr:colOff>
      <xdr:row>0</xdr:row>
      <xdr:rowOff>0</xdr:rowOff>
    </xdr:from>
    <xdr:to>
      <xdr:col>17</xdr:col>
      <xdr:colOff>9525</xdr:colOff>
      <xdr:row>3</xdr:row>
      <xdr:rowOff>122360</xdr:rowOff>
    </xdr:to>
    <xdr:sp macro="" textlink="">
      <xdr:nvSpPr>
        <xdr:cNvPr id="9" name="CuadroTexto 8">
          <a:extLst>
            <a:ext uri="{FF2B5EF4-FFF2-40B4-BE49-F238E27FC236}">
              <a16:creationId xmlns:a16="http://schemas.microsoft.com/office/drawing/2014/main" id="{D64DAB42-5870-4297-A918-6C657F17BC55}"/>
            </a:ext>
          </a:extLst>
        </xdr:cNvPr>
        <xdr:cNvSpPr txBox="1"/>
      </xdr:nvSpPr>
      <xdr:spPr>
        <a:xfrm>
          <a:off x="16306800" y="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PabloLaura/Desktop/PRLS/OPERACIONES%20PENDIENTES%20EN%20LA%20CUT/2018/ABRIL%202018/CLASIF_ROMMEL%20CUBA_ABRIL%202018.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Rommel%20Daniel%20Cuba%20Calle\Descargas\Distribucio&#769;n%20entidades%20UCI%20Abril%202025.xlsx" TargetMode="External"/><Relationship Id="rId1" Type="http://schemas.openxmlformats.org/officeDocument/2006/relationships/externalLinkPath" Target="/Rommel%20Daniel%20Cuba%20Calle/Descargas/Distribucio&#769;n%20entidades%20UCI%20Abril%202025.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D:\Rommel%20Daniel%20Cuba%20Calle\Descargas\Distribuci&#243;n%20de%20entidades%20UCI%20Mayo%202024.xlsx" TargetMode="External"/><Relationship Id="rId1" Type="http://schemas.openxmlformats.org/officeDocument/2006/relationships/externalLinkPath" Target="/Rommel%20Daniel%20Cuba%20Calle/Descargas/Distribuci&#243;n%20de%20entidades%20UCI%20Mayo%20202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ommel%20Daniel%20Cuba%20Calle/Documentos/Clasificador%20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ommel%20Daniel%20Cuba%20Calle/Escritorio/FORMULARIO%209/2022/10.%20Octubre/WP-DGCF%20R1.02%20-2022%20OCTUB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de Extractos Bancarios"/>
      <sheetName val="Hoja1"/>
      <sheetName val="Hoja2"/>
      <sheetName val="Hoja1 (2)"/>
      <sheetName val="RESUMEN"/>
    </sheetNames>
    <sheetDataSet>
      <sheetData sheetId="0" refreshError="1"/>
      <sheetData sheetId="1" refreshError="1"/>
      <sheetData sheetId="2" refreshError="1"/>
      <sheetData sheetId="3" refreshError="1"/>
      <sheetData sheetId="4">
        <row r="11">
          <cell r="A11">
            <v>6</v>
          </cell>
          <cell r="B11" t="str">
            <v>Vicepresidencia Del Estado Plurinacional</v>
          </cell>
          <cell r="C11" t="str">
            <v>YAP</v>
          </cell>
        </row>
        <row r="12">
          <cell r="A12">
            <v>10</v>
          </cell>
          <cell r="B12" t="str">
            <v>Ministerio De Relaciones Exteriores</v>
          </cell>
          <cell r="C12" t="str">
            <v>PLS</v>
          </cell>
        </row>
        <row r="13">
          <cell r="A13">
            <v>15</v>
          </cell>
          <cell r="B13" t="str">
            <v>Ministerio De Gobierno</v>
          </cell>
          <cell r="C13" t="str">
            <v>WAM</v>
          </cell>
        </row>
        <row r="14">
          <cell r="A14">
            <v>16</v>
          </cell>
          <cell r="B14" t="str">
            <v>Ministerio De Educación</v>
          </cell>
          <cell r="C14" t="str">
            <v>JAD</v>
          </cell>
        </row>
        <row r="15">
          <cell r="A15">
            <v>20</v>
          </cell>
          <cell r="B15" t="str">
            <v>Ministerio De Defensa</v>
          </cell>
          <cell r="C15" t="str">
            <v>PLS</v>
          </cell>
        </row>
        <row r="16">
          <cell r="A16">
            <v>25</v>
          </cell>
          <cell r="B16" t="str">
            <v>Ministerio De La Presidencia</v>
          </cell>
          <cell r="C16" t="str">
            <v>JAD</v>
          </cell>
        </row>
        <row r="17">
          <cell r="A17">
            <v>30</v>
          </cell>
          <cell r="B17" t="str">
            <v>Ministerio De Justicia Y Transparencia Institucional</v>
          </cell>
          <cell r="C17" t="str">
            <v>WAM</v>
          </cell>
        </row>
        <row r="18">
          <cell r="A18">
            <v>35</v>
          </cell>
          <cell r="B18" t="str">
            <v>Ministerio De Economía Y Finanzas Públicas</v>
          </cell>
          <cell r="C18" t="str">
            <v>MVP</v>
          </cell>
        </row>
        <row r="19">
          <cell r="A19">
            <v>41</v>
          </cell>
          <cell r="B19" t="str">
            <v>Ministerio De Desarrollo Productivo Y Economía Plural</v>
          </cell>
          <cell r="C19" t="str">
            <v>BCC</v>
          </cell>
        </row>
        <row r="20">
          <cell r="A20">
            <v>46</v>
          </cell>
          <cell r="B20" t="str">
            <v>Ministerio De Salud</v>
          </cell>
          <cell r="C20" t="str">
            <v>JMT</v>
          </cell>
        </row>
        <row r="21">
          <cell r="A21">
            <v>47</v>
          </cell>
          <cell r="B21" t="str">
            <v>Ministerio De Desarrollo Rural Y Tierras</v>
          </cell>
          <cell r="C21" t="str">
            <v>SGP</v>
          </cell>
        </row>
        <row r="22">
          <cell r="A22">
            <v>48</v>
          </cell>
          <cell r="B22" t="str">
            <v>Ministerio De Deportes</v>
          </cell>
          <cell r="C22" t="str">
            <v>BCC</v>
          </cell>
        </row>
        <row r="23">
          <cell r="A23">
            <v>50</v>
          </cell>
          <cell r="B23" t="str">
            <v>Min De Transparencia Inst. Y Lucha Contra La Corrupción</v>
          </cell>
          <cell r="C23" t="str">
            <v>-</v>
          </cell>
        </row>
        <row r="24">
          <cell r="A24">
            <v>51</v>
          </cell>
          <cell r="B24" t="str">
            <v>Viceministerio De Autonomías</v>
          </cell>
          <cell r="C24" t="str">
            <v>YAP</v>
          </cell>
        </row>
        <row r="25">
          <cell r="A25">
            <v>52</v>
          </cell>
          <cell r="B25" t="str">
            <v>Ministerio De Culturas Y Turismo</v>
          </cell>
          <cell r="C25" t="str">
            <v>DCS</v>
          </cell>
        </row>
        <row r="26">
          <cell r="A26">
            <v>66</v>
          </cell>
          <cell r="B26" t="str">
            <v>Ministerio De Planificación Del Desarrollo</v>
          </cell>
          <cell r="C26" t="str">
            <v>ETC</v>
          </cell>
        </row>
        <row r="27">
          <cell r="A27">
            <v>70</v>
          </cell>
          <cell r="B27" t="str">
            <v>Ministerio De Trabajo, Empleo Y Previsión Social</v>
          </cell>
          <cell r="C27" t="str">
            <v>ETC</v>
          </cell>
        </row>
        <row r="28">
          <cell r="A28">
            <v>76</v>
          </cell>
          <cell r="B28" t="str">
            <v>Ministerio De Minería Y Metalurgia</v>
          </cell>
          <cell r="C28" t="str">
            <v>YAP</v>
          </cell>
        </row>
        <row r="29">
          <cell r="A29">
            <v>78</v>
          </cell>
          <cell r="B29" t="str">
            <v>Ministerio De Hidrocarburos</v>
          </cell>
          <cell r="C29" t="str">
            <v>WAM</v>
          </cell>
        </row>
        <row r="30">
          <cell r="A30">
            <v>80</v>
          </cell>
          <cell r="B30" t="str">
            <v>Ministerio De Defensa Legal Del Estado</v>
          </cell>
          <cell r="C30" t="str">
            <v>-</v>
          </cell>
        </row>
        <row r="31">
          <cell r="A31">
            <v>81</v>
          </cell>
          <cell r="B31" t="str">
            <v>Ministerio De Obras Públicas, Servicios Y Vivienda</v>
          </cell>
          <cell r="C31" t="str">
            <v>YAP</v>
          </cell>
        </row>
        <row r="32">
          <cell r="A32">
            <v>85</v>
          </cell>
          <cell r="B32" t="str">
            <v>Ministerio De Energias</v>
          </cell>
          <cell r="C32" t="str">
            <v>WAM</v>
          </cell>
        </row>
        <row r="33">
          <cell r="A33">
            <v>86</v>
          </cell>
          <cell r="B33" t="str">
            <v>Ministerio De Medio Ambiente Y Agua</v>
          </cell>
          <cell r="C33" t="str">
            <v>JAD</v>
          </cell>
        </row>
        <row r="34">
          <cell r="A34">
            <v>87</v>
          </cell>
          <cell r="B34" t="str">
            <v>Ministerio De Comunicación</v>
          </cell>
          <cell r="C34" t="str">
            <v>ETC</v>
          </cell>
        </row>
        <row r="35">
          <cell r="A35">
            <v>95</v>
          </cell>
          <cell r="B35" t="str">
            <v>Consejo Supremo De Defensa Plurinacional</v>
          </cell>
          <cell r="C35" t="str">
            <v>BCC</v>
          </cell>
        </row>
        <row r="36">
          <cell r="A36" t="str">
            <v>99 - 01</v>
          </cell>
          <cell r="B36" t="str">
            <v>Dirección General De Programación Y Operaciones Del Tesoro</v>
          </cell>
          <cell r="C36" t="str">
            <v>JMT</v>
          </cell>
        </row>
        <row r="37">
          <cell r="A37" t="str">
            <v>99 - 02</v>
          </cell>
          <cell r="B37" t="str">
            <v>Dirección General De Programación Y Operaciones Del Tesoro</v>
          </cell>
          <cell r="C37" t="str">
            <v>JMT</v>
          </cell>
        </row>
        <row r="38">
          <cell r="A38" t="str">
            <v>99 - 03</v>
          </cell>
          <cell r="B38" t="str">
            <v>Dirección General De Crédito Público</v>
          </cell>
          <cell r="C38" t="str">
            <v>SGP</v>
          </cell>
        </row>
        <row r="39">
          <cell r="A39" t="str">
            <v>99 - 04</v>
          </cell>
          <cell r="B39" t="str">
            <v>Dirección General De Administración Y Finanzas Territoriales</v>
          </cell>
          <cell r="C39" t="str">
            <v>LFQ</v>
          </cell>
        </row>
        <row r="40">
          <cell r="A40" t="str">
            <v>99 - 07</v>
          </cell>
          <cell r="B40" t="str">
            <v>Dirección General De Pensiones Y Jubilaciones</v>
          </cell>
          <cell r="C40" t="str">
            <v>LFQ</v>
          </cell>
        </row>
        <row r="41">
          <cell r="A41">
            <v>108</v>
          </cell>
          <cell r="B41" t="str">
            <v>Orquesta Sinfónica Nacional</v>
          </cell>
          <cell r="C41" t="str">
            <v>MVP</v>
          </cell>
        </row>
        <row r="42">
          <cell r="A42">
            <v>109</v>
          </cell>
          <cell r="B42" t="str">
            <v>Conservatorio Plurinacional De Música</v>
          </cell>
          <cell r="C42" t="str">
            <v>MVP</v>
          </cell>
        </row>
        <row r="43">
          <cell r="A43">
            <v>111</v>
          </cell>
          <cell r="B43" t="str">
            <v>Instituto Boliviano De La Ceguera</v>
          </cell>
          <cell r="C43" t="str">
            <v>JMT</v>
          </cell>
        </row>
        <row r="44">
          <cell r="A44">
            <v>112</v>
          </cell>
          <cell r="B44" t="str">
            <v>Comité Nacional De La Persona Con Discapacidad</v>
          </cell>
          <cell r="C44" t="str">
            <v>JMT</v>
          </cell>
        </row>
        <row r="45">
          <cell r="A45">
            <v>113</v>
          </cell>
          <cell r="B45" t="str">
            <v>Fondo De Inversión Para El Deporte</v>
          </cell>
          <cell r="C45" t="str">
            <v>-</v>
          </cell>
        </row>
        <row r="46">
          <cell r="A46">
            <v>115</v>
          </cell>
          <cell r="B46" t="str">
            <v>Inst. Boliviano Del Dep. La Educ. Física Y La Recreación</v>
          </cell>
          <cell r="C46" t="str">
            <v>JMT</v>
          </cell>
        </row>
        <row r="47">
          <cell r="A47">
            <v>117</v>
          </cell>
          <cell r="B47" t="str">
            <v>Dirección General De Aeronáutica Civil</v>
          </cell>
          <cell r="C47" t="str">
            <v>ETC</v>
          </cell>
        </row>
        <row r="48">
          <cell r="A48">
            <v>119</v>
          </cell>
          <cell r="B48" t="str">
            <v>Agencia Para El Des. De La Soc. De La Información En Bolivia</v>
          </cell>
          <cell r="C48" t="str">
            <v>ETC</v>
          </cell>
        </row>
        <row r="49">
          <cell r="A49">
            <v>121</v>
          </cell>
          <cell r="B49" t="str">
            <v>Instituto Boliviano De Ciencia Y Tecnología Nuclear</v>
          </cell>
          <cell r="C49" t="str">
            <v>DCS</v>
          </cell>
        </row>
        <row r="50">
          <cell r="A50">
            <v>124</v>
          </cell>
          <cell r="B50" t="str">
            <v>Academia Nacional De Ciencias</v>
          </cell>
          <cell r="C50" t="str">
            <v>MVP</v>
          </cell>
        </row>
        <row r="51">
          <cell r="A51">
            <v>129</v>
          </cell>
          <cell r="B51" t="str">
            <v>Escuela De Gestión Pública Plurinacional</v>
          </cell>
          <cell r="C51" t="str">
            <v>PLS</v>
          </cell>
        </row>
        <row r="52">
          <cell r="A52">
            <v>130</v>
          </cell>
          <cell r="B52" t="str">
            <v>Fondo De Financiamiento Para La Minería</v>
          </cell>
          <cell r="C52" t="str">
            <v>YAP</v>
          </cell>
        </row>
        <row r="53">
          <cell r="A53">
            <v>132</v>
          </cell>
          <cell r="B53" t="str">
            <v>Servicio De Desarrollo De Las Empresas Púb. Productivas</v>
          </cell>
          <cell r="C53" t="str">
            <v>PLS</v>
          </cell>
        </row>
        <row r="54">
          <cell r="A54">
            <v>133</v>
          </cell>
          <cell r="B54" t="str">
            <v>Lotería Nacional De Beneficencia Y Salubridad</v>
          </cell>
          <cell r="C54" t="str">
            <v>BCC</v>
          </cell>
        </row>
        <row r="55">
          <cell r="A55">
            <v>134</v>
          </cell>
          <cell r="B55" t="str">
            <v>Consejo Nacional De Vivienda Policial</v>
          </cell>
          <cell r="C55" t="str">
            <v>WAM</v>
          </cell>
        </row>
        <row r="56">
          <cell r="A56">
            <v>137</v>
          </cell>
          <cell r="B56" t="str">
            <v>Comité Ejecutivo De La Universidad Boliviana</v>
          </cell>
          <cell r="C56" t="str">
            <v>PLS</v>
          </cell>
        </row>
        <row r="57">
          <cell r="A57">
            <v>138</v>
          </cell>
          <cell r="B57" t="str">
            <v>Universidad Mayor Real Y Pontificia De San Francisco Xavier</v>
          </cell>
          <cell r="C57" t="str">
            <v>-</v>
          </cell>
        </row>
        <row r="58">
          <cell r="A58">
            <v>139</v>
          </cell>
          <cell r="B58" t="str">
            <v>Universidad Mayor De San Andrés</v>
          </cell>
          <cell r="C58" t="str">
            <v>-</v>
          </cell>
        </row>
        <row r="59">
          <cell r="A59">
            <v>140</v>
          </cell>
          <cell r="B59" t="str">
            <v>Universidad Pública De El Alto</v>
          </cell>
          <cell r="C59" t="str">
            <v>-</v>
          </cell>
        </row>
        <row r="60">
          <cell r="A60">
            <v>141</v>
          </cell>
          <cell r="B60" t="str">
            <v>Universidad Mayor De San Simón</v>
          </cell>
          <cell r="C60" t="str">
            <v>-</v>
          </cell>
        </row>
        <row r="61">
          <cell r="A61">
            <v>142</v>
          </cell>
          <cell r="B61" t="str">
            <v>Universidad Técnica De Oruro</v>
          </cell>
          <cell r="C61" t="str">
            <v>-</v>
          </cell>
        </row>
        <row r="62">
          <cell r="A62">
            <v>143</v>
          </cell>
          <cell r="B62" t="str">
            <v>Universidad Autónoma Tomás Frías</v>
          </cell>
          <cell r="C62" t="str">
            <v>-</v>
          </cell>
        </row>
        <row r="63">
          <cell r="A63">
            <v>144</v>
          </cell>
          <cell r="B63" t="str">
            <v>Universidad Nacional Siglo Xx</v>
          </cell>
          <cell r="C63" t="str">
            <v>-</v>
          </cell>
        </row>
        <row r="64">
          <cell r="A64">
            <v>145</v>
          </cell>
          <cell r="B64" t="str">
            <v>Universidad Autónoma Juan Misael Saracho</v>
          </cell>
          <cell r="C64" t="str">
            <v>-</v>
          </cell>
        </row>
        <row r="65">
          <cell r="A65">
            <v>146</v>
          </cell>
          <cell r="B65" t="str">
            <v>Universidad Autónoma Gabriel René Moreno</v>
          </cell>
          <cell r="C65" t="str">
            <v>-</v>
          </cell>
        </row>
        <row r="66">
          <cell r="A66">
            <v>147</v>
          </cell>
          <cell r="B66" t="str">
            <v>Universidad Autónoma Del Beni José  Ballivián</v>
          </cell>
          <cell r="C66" t="str">
            <v>-</v>
          </cell>
        </row>
        <row r="67">
          <cell r="A67">
            <v>148</v>
          </cell>
          <cell r="B67" t="str">
            <v>Universidad Amazónica De Pando</v>
          </cell>
          <cell r="C67" t="str">
            <v>-</v>
          </cell>
        </row>
        <row r="68">
          <cell r="A68">
            <v>149</v>
          </cell>
          <cell r="B68" t="str">
            <v>Consejo Nacional Del Cine</v>
          </cell>
          <cell r="C68" t="str">
            <v>MVP</v>
          </cell>
        </row>
        <row r="69">
          <cell r="A69">
            <v>150</v>
          </cell>
          <cell r="B69" t="str">
            <v>Proyecto Sucre Ciudad Universitaria</v>
          </cell>
          <cell r="C69" t="str">
            <v>MVP</v>
          </cell>
        </row>
        <row r="70">
          <cell r="A70">
            <v>152</v>
          </cell>
          <cell r="B70" t="str">
            <v>Servicio Plurinacional De Defensa Pública</v>
          </cell>
          <cell r="C70" t="str">
            <v>PLS</v>
          </cell>
        </row>
        <row r="71">
          <cell r="A71">
            <v>153</v>
          </cell>
          <cell r="B71" t="str">
            <v>Observatorio Plurinacional De La Calidad  Educativa</v>
          </cell>
          <cell r="C71" t="str">
            <v>PLS</v>
          </cell>
        </row>
        <row r="72">
          <cell r="A72">
            <v>154</v>
          </cell>
          <cell r="B72" t="str">
            <v>Museo Nacional De Historia Natural</v>
          </cell>
          <cell r="C72" t="str">
            <v>PLS</v>
          </cell>
        </row>
        <row r="73">
          <cell r="A73">
            <v>155</v>
          </cell>
          <cell r="B73" t="str">
            <v>Dirección Del Notariado Plurinacional</v>
          </cell>
          <cell r="C73" t="str">
            <v>RCC</v>
          </cell>
        </row>
        <row r="74">
          <cell r="A74">
            <v>156</v>
          </cell>
          <cell r="B74" t="str">
            <v>Servicio Plurinacional De Asistencia A La Víctima</v>
          </cell>
          <cell r="C74" t="str">
            <v>RCC</v>
          </cell>
        </row>
        <row r="75">
          <cell r="A75">
            <v>157</v>
          </cell>
          <cell r="B75" t="str">
            <v>Servicio Para La Prevención De La Tortura</v>
          </cell>
          <cell r="C75" t="str">
            <v>RCC</v>
          </cell>
        </row>
        <row r="76">
          <cell r="A76">
            <v>159</v>
          </cell>
          <cell r="B76" t="str">
            <v>Oficinatécnica Para El Fortalecimiento De La Empresa Pública</v>
          </cell>
          <cell r="C76" t="str">
            <v>RCC</v>
          </cell>
        </row>
        <row r="77">
          <cell r="A77">
            <v>163</v>
          </cell>
          <cell r="B77" t="str">
            <v>Agencia Nacional De Hidrocarburos</v>
          </cell>
          <cell r="C77" t="str">
            <v>WAM</v>
          </cell>
        </row>
        <row r="78">
          <cell r="A78">
            <v>169</v>
          </cell>
          <cell r="B78" t="str">
            <v>Autoridad General De Impugnación Tributaria</v>
          </cell>
          <cell r="C78" t="str">
            <v>DCS</v>
          </cell>
        </row>
        <row r="79">
          <cell r="A79">
            <v>170</v>
          </cell>
          <cell r="B79" t="str">
            <v>Escuela Militar De Ingeniería</v>
          </cell>
          <cell r="C79" t="str">
            <v>BCC</v>
          </cell>
        </row>
        <row r="80">
          <cell r="A80">
            <v>171</v>
          </cell>
          <cell r="B80" t="str">
            <v>Centro De Investigación Agrícola Tropical</v>
          </cell>
          <cell r="C80" t="str">
            <v>-</v>
          </cell>
        </row>
        <row r="81">
          <cell r="A81">
            <v>188</v>
          </cell>
          <cell r="B81" t="str">
            <v>Complejo Indus. De Los Rec.Evaporíticos Del Salar De Uyuni</v>
          </cell>
          <cell r="C81" t="str">
            <v>RCC</v>
          </cell>
        </row>
        <row r="82">
          <cell r="A82">
            <v>190</v>
          </cell>
          <cell r="B82" t="str">
            <v>Autoridad Jurisdiccional Administrativa Minera</v>
          </cell>
          <cell r="C82" t="str">
            <v>YAP</v>
          </cell>
        </row>
        <row r="83">
          <cell r="A83">
            <v>192</v>
          </cell>
          <cell r="B83" t="str">
            <v>Servicio Al Mejoramiento De La Navegación Amazónica</v>
          </cell>
          <cell r="C83" t="str">
            <v>BCC</v>
          </cell>
        </row>
        <row r="84">
          <cell r="A84">
            <v>197</v>
          </cell>
          <cell r="B84" t="str">
            <v>Dirección Estratégica De Reivindicación Marítima, Silala Y Recursos Hídricos Internacionales</v>
          </cell>
          <cell r="C84" t="str">
            <v>BCC</v>
          </cell>
        </row>
        <row r="85">
          <cell r="A85">
            <v>200</v>
          </cell>
          <cell r="B85" t="str">
            <v>Registro Único Para La Administración Tributaria Municipal</v>
          </cell>
          <cell r="C85" t="str">
            <v>ETC</v>
          </cell>
        </row>
        <row r="86">
          <cell r="A86">
            <v>201</v>
          </cell>
          <cell r="B86" t="str">
            <v>Agencia Para El Des. De Las Macroreg. Y Zonas Fronterizas</v>
          </cell>
          <cell r="C86" t="str">
            <v>BCC</v>
          </cell>
        </row>
        <row r="87">
          <cell r="A87">
            <v>203</v>
          </cell>
          <cell r="B87" t="str">
            <v>Autoridad De Supervisión Del Sistema Financiero</v>
          </cell>
          <cell r="C87" t="str">
            <v>DCS</v>
          </cell>
        </row>
        <row r="88">
          <cell r="A88">
            <v>206</v>
          </cell>
          <cell r="B88" t="str">
            <v>Instituto Nacional De Estadística</v>
          </cell>
          <cell r="C88" t="str">
            <v>MVP</v>
          </cell>
        </row>
        <row r="89">
          <cell r="A89">
            <v>209</v>
          </cell>
          <cell r="B89" t="str">
            <v>Administración De Servicios Portuarios - Bolivia</v>
          </cell>
          <cell r="C89" t="str">
            <v>-</v>
          </cell>
        </row>
        <row r="90">
          <cell r="A90">
            <v>210</v>
          </cell>
          <cell r="B90" t="str">
            <v>Unidad De Análisis De Políticas Sociales Y Económicas</v>
          </cell>
          <cell r="C90" t="str">
            <v>DCS</v>
          </cell>
        </row>
        <row r="91">
          <cell r="A91">
            <v>212</v>
          </cell>
          <cell r="B91" t="str">
            <v>Instituto Nacional De Reforma Agraria</v>
          </cell>
          <cell r="C91" t="str">
            <v>SGP</v>
          </cell>
        </row>
        <row r="92">
          <cell r="A92">
            <v>213</v>
          </cell>
          <cell r="B92" t="str">
            <v>Servicio Nacional De Meteorología E Hidrología</v>
          </cell>
          <cell r="C92" t="str">
            <v>BCC</v>
          </cell>
        </row>
        <row r="93">
          <cell r="A93">
            <v>221</v>
          </cell>
          <cell r="B93" t="str">
            <v>Serv. Nal. De Reg. Y Control De La Comer. De Minerales Y Metales</v>
          </cell>
          <cell r="C93" t="str">
            <v>RCC</v>
          </cell>
        </row>
        <row r="94">
          <cell r="A94">
            <v>222</v>
          </cell>
          <cell r="B94" t="str">
            <v>Instituto Nacional De Innovación Agropecuaria Y Forestal</v>
          </cell>
          <cell r="C94" t="str">
            <v>SGP</v>
          </cell>
        </row>
        <row r="95">
          <cell r="A95">
            <v>223</v>
          </cell>
          <cell r="B95" t="str">
            <v>Fondo Nacional De Desarrollo Forestal</v>
          </cell>
          <cell r="C95" t="str">
            <v>SGP</v>
          </cell>
        </row>
        <row r="96">
          <cell r="A96">
            <v>224</v>
          </cell>
          <cell r="B96" t="str">
            <v>Insumos Bolivia</v>
          </cell>
          <cell r="C96" t="str">
            <v>YAP</v>
          </cell>
        </row>
        <row r="97">
          <cell r="A97">
            <v>225</v>
          </cell>
          <cell r="B97" t="str">
            <v>Serv. Nal. Para La Sostenibilidad En Saneamiento Básico</v>
          </cell>
          <cell r="C97" t="str">
            <v>DCS</v>
          </cell>
        </row>
        <row r="98">
          <cell r="A98">
            <v>226</v>
          </cell>
          <cell r="B98" t="str">
            <v>Servicio Estatal De Autonomías</v>
          </cell>
          <cell r="C98" t="str">
            <v>YAP</v>
          </cell>
        </row>
        <row r="99">
          <cell r="A99">
            <v>227</v>
          </cell>
          <cell r="B99" t="str">
            <v>Zona Franca Comercial E Industrial De Cobija</v>
          </cell>
          <cell r="C99" t="str">
            <v>BCC</v>
          </cell>
        </row>
        <row r="100">
          <cell r="A100">
            <v>234</v>
          </cell>
          <cell r="B100" t="str">
            <v>Servicio Geológico Minero</v>
          </cell>
          <cell r="C100" t="str">
            <v>JAD</v>
          </cell>
        </row>
        <row r="101">
          <cell r="A101">
            <v>242</v>
          </cell>
          <cell r="B101" t="str">
            <v>Comando De Ingeniería Del Ejército</v>
          </cell>
          <cell r="C101" t="str">
            <v>RCC</v>
          </cell>
        </row>
        <row r="102">
          <cell r="A102">
            <v>243</v>
          </cell>
          <cell r="B102" t="str">
            <v>Servicio Nacional De Hidrografía Naval</v>
          </cell>
          <cell r="C102" t="str">
            <v>JAD</v>
          </cell>
        </row>
        <row r="103">
          <cell r="A103">
            <v>244</v>
          </cell>
          <cell r="B103" t="str">
            <v>Servicio Nacional De Aerofotogrametría</v>
          </cell>
          <cell r="C103" t="str">
            <v>ETC</v>
          </cell>
        </row>
        <row r="104">
          <cell r="A104">
            <v>245</v>
          </cell>
          <cell r="B104" t="str">
            <v>Servicio Geodésico De Mapas</v>
          </cell>
          <cell r="C104" t="str">
            <v>ETC</v>
          </cell>
        </row>
        <row r="105">
          <cell r="A105">
            <v>247</v>
          </cell>
          <cell r="B105" t="str">
            <v>Corporación Gestora Del Proyecto Abapo - Izozog</v>
          </cell>
          <cell r="C105" t="str">
            <v>JAD</v>
          </cell>
        </row>
        <row r="106">
          <cell r="A106">
            <v>248</v>
          </cell>
          <cell r="B106" t="str">
            <v>Centro De Investigación Y Desarrollo Acuícola Boliviano</v>
          </cell>
          <cell r="C106" t="str">
            <v>-</v>
          </cell>
        </row>
        <row r="107">
          <cell r="A107">
            <v>249</v>
          </cell>
          <cell r="B107" t="str">
            <v>Central De Abastecimiento Y Suministros De Salud</v>
          </cell>
          <cell r="C107" t="str">
            <v>JMT</v>
          </cell>
        </row>
        <row r="108">
          <cell r="A108">
            <v>250</v>
          </cell>
          <cell r="B108" t="str">
            <v>Fondo De Des. Para Los Pueblos Indígenas, Orig. Y Com. Camp.</v>
          </cell>
          <cell r="C108" t="str">
            <v>-</v>
          </cell>
        </row>
        <row r="109">
          <cell r="A109">
            <v>251</v>
          </cell>
          <cell r="B109" t="str">
            <v>Instituto Nacional De Salud Ocupacional</v>
          </cell>
          <cell r="C109" t="str">
            <v>JMT</v>
          </cell>
        </row>
        <row r="110">
          <cell r="A110">
            <v>253</v>
          </cell>
          <cell r="B110" t="str">
            <v>Entidad Ejecutora De Medio Ambiente Y Agua</v>
          </cell>
          <cell r="C110" t="str">
            <v>DCS</v>
          </cell>
        </row>
        <row r="111">
          <cell r="A111">
            <v>254</v>
          </cell>
          <cell r="B111" t="str">
            <v>Instituto Del Seguro Agrario</v>
          </cell>
          <cell r="C111" t="str">
            <v>YAP</v>
          </cell>
        </row>
        <row r="112">
          <cell r="A112">
            <v>265</v>
          </cell>
          <cell r="B112" t="str">
            <v>Direc. Dptal. De Educación  Chuquisaca</v>
          </cell>
          <cell r="C112" t="str">
            <v>BCC</v>
          </cell>
        </row>
        <row r="113">
          <cell r="A113">
            <v>266</v>
          </cell>
          <cell r="B113" t="str">
            <v>Direc. Dptal. De Educación La Paz</v>
          </cell>
          <cell r="C113" t="str">
            <v>BCC</v>
          </cell>
        </row>
        <row r="114">
          <cell r="A114">
            <v>267</v>
          </cell>
          <cell r="B114" t="str">
            <v>Direc. Dptal. De Educación Cochabamba</v>
          </cell>
          <cell r="C114" t="str">
            <v>BCC</v>
          </cell>
        </row>
        <row r="115">
          <cell r="A115">
            <v>268</v>
          </cell>
          <cell r="B115" t="str">
            <v>Direc. Dptal. De Educación Oruro</v>
          </cell>
          <cell r="C115" t="str">
            <v>BCC</v>
          </cell>
        </row>
        <row r="116">
          <cell r="A116">
            <v>269</v>
          </cell>
          <cell r="B116" t="str">
            <v>Direc. Dptal. De Educación Potosí</v>
          </cell>
          <cell r="C116" t="str">
            <v>BCC</v>
          </cell>
        </row>
        <row r="117">
          <cell r="A117">
            <v>270</v>
          </cell>
          <cell r="B117" t="str">
            <v>Direc. Dptal. De Educación Tarija</v>
          </cell>
          <cell r="C117" t="str">
            <v>BCC</v>
          </cell>
        </row>
        <row r="118">
          <cell r="A118">
            <v>271</v>
          </cell>
          <cell r="B118" t="str">
            <v>Direc. Dptal. De Educación Santa Cruz</v>
          </cell>
          <cell r="C118" t="str">
            <v>BCC</v>
          </cell>
        </row>
        <row r="119">
          <cell r="A119">
            <v>272</v>
          </cell>
          <cell r="B119" t="str">
            <v>Direc. Dptal. De Educación Beni</v>
          </cell>
          <cell r="C119" t="str">
            <v>BCC</v>
          </cell>
        </row>
        <row r="120">
          <cell r="A120">
            <v>273</v>
          </cell>
          <cell r="B120" t="str">
            <v>Direc. Dptal. De Educación Pando</v>
          </cell>
          <cell r="C120" t="str">
            <v>BCC</v>
          </cell>
        </row>
        <row r="121">
          <cell r="A121">
            <v>281</v>
          </cell>
          <cell r="B121" t="str">
            <v>Oficina Técnica Nacional De Los Ríos Pilcomayo Y Bermejo</v>
          </cell>
          <cell r="C121" t="str">
            <v>SGP</v>
          </cell>
        </row>
        <row r="122">
          <cell r="A122">
            <v>283</v>
          </cell>
          <cell r="B122" t="str">
            <v>Aduana Nacional</v>
          </cell>
          <cell r="C122" t="str">
            <v>BCC</v>
          </cell>
        </row>
        <row r="123">
          <cell r="A123">
            <v>287</v>
          </cell>
          <cell r="B123" t="str">
            <v>Fondo Nacional De Inversión Productiva Y Social</v>
          </cell>
          <cell r="C123" t="str">
            <v>PLS</v>
          </cell>
        </row>
        <row r="124">
          <cell r="A124">
            <v>288</v>
          </cell>
          <cell r="B124" t="str">
            <v>Servicio Nacional De Riego</v>
          </cell>
          <cell r="C124" t="str">
            <v>RCC</v>
          </cell>
        </row>
        <row r="125">
          <cell r="A125">
            <v>289</v>
          </cell>
          <cell r="B125" t="str">
            <v>Mutual De Seguros Del Policía</v>
          </cell>
          <cell r="C125" t="str">
            <v>WAM</v>
          </cell>
        </row>
        <row r="126">
          <cell r="A126">
            <v>290</v>
          </cell>
          <cell r="B126" t="str">
            <v>Servicio De Impuestos Nacionales</v>
          </cell>
          <cell r="C126" t="str">
            <v>BCC</v>
          </cell>
        </row>
        <row r="127">
          <cell r="A127">
            <v>291</v>
          </cell>
          <cell r="B127" t="str">
            <v>Administradora Boliviana De Carreteras</v>
          </cell>
          <cell r="C127" t="str">
            <v>SGP</v>
          </cell>
        </row>
        <row r="128">
          <cell r="A128">
            <v>292</v>
          </cell>
          <cell r="B128" t="str">
            <v>Vías Bolivia</v>
          </cell>
          <cell r="C128" t="str">
            <v>JMT</v>
          </cell>
        </row>
        <row r="129">
          <cell r="A129">
            <v>293</v>
          </cell>
          <cell r="B129" t="str">
            <v>Fundación Cultural Del Banco Central De Bolivia</v>
          </cell>
          <cell r="C129" t="str">
            <v>JMT</v>
          </cell>
        </row>
        <row r="130">
          <cell r="A130">
            <v>294</v>
          </cell>
          <cell r="B130" t="str">
            <v>Univ. Indígena Bol. Comun. Intercultl Prod. Tupak Katari</v>
          </cell>
          <cell r="C130" t="str">
            <v>-</v>
          </cell>
        </row>
        <row r="131">
          <cell r="A131">
            <v>295</v>
          </cell>
          <cell r="B131" t="str">
            <v>Univ. Indígena Bol. Comun. Intercult Prod. Casimiro Huanca</v>
          </cell>
          <cell r="C131" t="str">
            <v>-</v>
          </cell>
        </row>
        <row r="132">
          <cell r="A132">
            <v>296</v>
          </cell>
          <cell r="B132" t="str">
            <v>Univ. Indígena Bol. Comun. Intercult Prod. Apiaguaiki Tupa</v>
          </cell>
          <cell r="C132" t="str">
            <v>-</v>
          </cell>
        </row>
        <row r="133">
          <cell r="A133">
            <v>297</v>
          </cell>
          <cell r="B133" t="str">
            <v>Servicio Nacional De Caminos Residual</v>
          </cell>
          <cell r="C133" t="str">
            <v>-</v>
          </cell>
        </row>
        <row r="134">
          <cell r="A134">
            <v>298</v>
          </cell>
          <cell r="B134" t="str">
            <v>Servicio Departamental De Riego - Chuquisaca</v>
          </cell>
          <cell r="C134" t="str">
            <v>RCC</v>
          </cell>
        </row>
        <row r="135">
          <cell r="A135">
            <v>299</v>
          </cell>
          <cell r="B135" t="str">
            <v>Servicio Departamental De Riego - La Paz</v>
          </cell>
          <cell r="C135" t="str">
            <v>RCC</v>
          </cell>
        </row>
        <row r="136">
          <cell r="A136">
            <v>300</v>
          </cell>
          <cell r="B136" t="str">
            <v>Servicio Departamental De Riego - Cochabamba</v>
          </cell>
          <cell r="C136" t="str">
            <v>RCC</v>
          </cell>
        </row>
        <row r="137">
          <cell r="A137">
            <v>301</v>
          </cell>
          <cell r="B137" t="str">
            <v>Servicio Departamental De Riego - Oruro</v>
          </cell>
          <cell r="C137" t="str">
            <v>RCC</v>
          </cell>
        </row>
        <row r="138">
          <cell r="A138">
            <v>302</v>
          </cell>
          <cell r="B138" t="str">
            <v>Servicio Departamental De Riego - Potosí</v>
          </cell>
          <cell r="C138" t="str">
            <v>RCC</v>
          </cell>
        </row>
        <row r="139">
          <cell r="A139">
            <v>303</v>
          </cell>
          <cell r="B139" t="str">
            <v>Servicio Departamental De Riego - Tarija</v>
          </cell>
          <cell r="C139" t="str">
            <v>RCC</v>
          </cell>
        </row>
        <row r="140">
          <cell r="A140">
            <v>304</v>
          </cell>
          <cell r="B140" t="str">
            <v>Servicio Departamental De Riego - Santa Cruz</v>
          </cell>
          <cell r="C140" t="str">
            <v>RCC</v>
          </cell>
        </row>
        <row r="141">
          <cell r="A141">
            <v>305</v>
          </cell>
          <cell r="B141" t="str">
            <v>Servicio Departamental De Riego - Beni</v>
          </cell>
          <cell r="C141" t="str">
            <v>RCC</v>
          </cell>
        </row>
        <row r="142">
          <cell r="A142">
            <v>306</v>
          </cell>
          <cell r="B142" t="str">
            <v>Servicio Departamental De Riego - Pando</v>
          </cell>
          <cell r="C142" t="str">
            <v>RCC</v>
          </cell>
        </row>
        <row r="143">
          <cell r="A143">
            <v>309</v>
          </cell>
          <cell r="B143" t="str">
            <v>Autoridad De Fiscalización Y Control Social Del Juego</v>
          </cell>
          <cell r="C143" t="str">
            <v>JAD</v>
          </cell>
        </row>
        <row r="144">
          <cell r="A144">
            <v>310</v>
          </cell>
          <cell r="B144" t="str">
            <v>Autoridad De Regulación Y Fiscalización De Telecomunicaciones Y Transportes</v>
          </cell>
          <cell r="C144" t="str">
            <v>ETC</v>
          </cell>
        </row>
        <row r="145">
          <cell r="A145">
            <v>311</v>
          </cell>
          <cell r="B145" t="str">
            <v>Autoridad De Fisc Y Ctrol Soc De Agua Potable Saneam.Básico</v>
          </cell>
          <cell r="C145" t="str">
            <v>ETC</v>
          </cell>
        </row>
        <row r="146">
          <cell r="A146">
            <v>312</v>
          </cell>
          <cell r="B146" t="str">
            <v>Autoridad De Fiscalizac. Y Control Soc De Bosques Y Tierras</v>
          </cell>
          <cell r="C146" t="str">
            <v>JMT</v>
          </cell>
        </row>
        <row r="147">
          <cell r="A147">
            <v>313</v>
          </cell>
          <cell r="B147" t="str">
            <v>Autoridad De Fiscalización Y Control De Pensiones Y Seguros - Aps</v>
          </cell>
          <cell r="C147" t="str">
            <v>DCS</v>
          </cell>
        </row>
        <row r="148">
          <cell r="A148">
            <v>314</v>
          </cell>
          <cell r="B148" t="str">
            <v>Autoridad De Fiscalización Y Control Social De Electricidad</v>
          </cell>
          <cell r="C148" t="str">
            <v>PLS</v>
          </cell>
        </row>
        <row r="149">
          <cell r="A149">
            <v>315</v>
          </cell>
          <cell r="B149" t="str">
            <v>Autoridad De Fiscalización Y Control Social De Empresas</v>
          </cell>
          <cell r="C149" t="str">
            <v>YAP</v>
          </cell>
        </row>
        <row r="150">
          <cell r="A150">
            <v>324</v>
          </cell>
          <cell r="B150" t="str">
            <v>Escuela Boliviana Intercultural De Música</v>
          </cell>
          <cell r="C150" t="str">
            <v>YAP</v>
          </cell>
        </row>
        <row r="151">
          <cell r="A151">
            <v>340</v>
          </cell>
          <cell r="B151" t="str">
            <v>Servicio General De Identificación Personal</v>
          </cell>
          <cell r="C151" t="str">
            <v>DCS</v>
          </cell>
        </row>
        <row r="152">
          <cell r="A152">
            <v>341</v>
          </cell>
          <cell r="B152" t="str">
            <v>Servicio General De Licencias De Conducir</v>
          </cell>
          <cell r="C152" t="str">
            <v>DCS</v>
          </cell>
        </row>
        <row r="153">
          <cell r="A153">
            <v>342</v>
          </cell>
          <cell r="B153" t="str">
            <v>Agencia Estatal De Vivienda</v>
          </cell>
          <cell r="C153" t="str">
            <v>JAD</v>
          </cell>
        </row>
        <row r="154">
          <cell r="A154">
            <v>343</v>
          </cell>
          <cell r="B154" t="str">
            <v>Escuela De Jueces Del Estado</v>
          </cell>
          <cell r="C154" t="str">
            <v>JAD</v>
          </cell>
        </row>
        <row r="155">
          <cell r="A155">
            <v>344</v>
          </cell>
          <cell r="B155" t="str">
            <v>Instituto Plurinacional De Estudio De Lenguas Y Culturas</v>
          </cell>
          <cell r="C155" t="str">
            <v>PLS</v>
          </cell>
        </row>
        <row r="156">
          <cell r="A156">
            <v>345</v>
          </cell>
          <cell r="B156" t="str">
            <v>Mutual De Servicios Al Policía</v>
          </cell>
          <cell r="C156" t="str">
            <v>WAM</v>
          </cell>
        </row>
        <row r="157">
          <cell r="A157">
            <v>346</v>
          </cell>
          <cell r="B157" t="str">
            <v>Unidad De Investigaciones Financieras</v>
          </cell>
          <cell r="C157" t="str">
            <v>WAM</v>
          </cell>
        </row>
        <row r="158">
          <cell r="A158">
            <v>347</v>
          </cell>
          <cell r="B158" t="str">
            <v>Autoridad De Fiscalización Y Control De Cooperativas</v>
          </cell>
          <cell r="C158" t="str">
            <v>WAM</v>
          </cell>
        </row>
        <row r="159">
          <cell r="A159">
            <v>348</v>
          </cell>
          <cell r="B159" t="str">
            <v>Autoridad Plurinacional De La Madre Tierra</v>
          </cell>
          <cell r="C159" t="str">
            <v>JMT</v>
          </cell>
        </row>
        <row r="160">
          <cell r="A160">
            <v>349</v>
          </cell>
          <cell r="B160" t="str">
            <v>Centro De Inv.Arqueológicas,Antropológicas Y Adm.De Tiwanaku</v>
          </cell>
          <cell r="C160" t="str">
            <v>MVP</v>
          </cell>
        </row>
        <row r="161">
          <cell r="A161">
            <v>371</v>
          </cell>
          <cell r="B161" t="str">
            <v>Centro Internacional De La Quinua</v>
          </cell>
          <cell r="C161" t="str">
            <v>JAD</v>
          </cell>
        </row>
        <row r="162">
          <cell r="A162">
            <v>372</v>
          </cell>
          <cell r="B162" t="str">
            <v>Unidad de Liquidación del Fondo de Desarrollo para los Pueblos Indígenas, Originarios y Comunidades Campesinas</v>
          </cell>
          <cell r="C162" t="str">
            <v>BCC</v>
          </cell>
        </row>
        <row r="163">
          <cell r="A163">
            <v>373</v>
          </cell>
          <cell r="B163" t="str">
            <v>Fondo de Desarrollo Indigena</v>
          </cell>
          <cell r="C163" t="str">
            <v>BCC</v>
          </cell>
        </row>
        <row r="164">
          <cell r="A164">
            <v>374</v>
          </cell>
          <cell r="B164" t="str">
            <v>Agencia de Gobierno Electrónico y Tecnologías de Información y Comunicación</v>
          </cell>
          <cell r="C164" t="str">
            <v>ETC</v>
          </cell>
        </row>
        <row r="165">
          <cell r="A165">
            <v>375</v>
          </cell>
          <cell r="B165" t="str">
            <v>Comité Organizador de los XI Juegos Suramericanos Cochabamba 2018</v>
          </cell>
          <cell r="C165" t="str">
            <v>-</v>
          </cell>
        </row>
        <row r="166">
          <cell r="A166">
            <v>376</v>
          </cell>
          <cell r="B166" t="str">
            <v>Agencia Boliviana de Energía Nuclear</v>
          </cell>
          <cell r="C166" t="str">
            <v>WAM</v>
          </cell>
        </row>
        <row r="167">
          <cell r="A167">
            <v>377</v>
          </cell>
          <cell r="B167" t="str">
            <v>Dir. Estrg. de Defensa de los Manantiales del Silala y todos los Rec. Hídricos en frontera con la Rep.de Chile</v>
          </cell>
          <cell r="C167" t="str">
            <v>-</v>
          </cell>
        </row>
        <row r="168">
          <cell r="A168">
            <v>378</v>
          </cell>
          <cell r="B168" t="str">
            <v>Servicio Nacional Textil</v>
          </cell>
          <cell r="C168" t="str">
            <v>DCS</v>
          </cell>
        </row>
        <row r="169">
          <cell r="A169">
            <v>380</v>
          </cell>
          <cell r="B169" t="str">
            <v>Autoridad De Fiscalización Y Control Del Sistema Nacional De Salud</v>
          </cell>
          <cell r="C169" t="str">
            <v>JMT</v>
          </cell>
        </row>
        <row r="170">
          <cell r="A170">
            <v>411</v>
          </cell>
          <cell r="B170" t="str">
            <v>Corporación Del Seguro Social Militar</v>
          </cell>
          <cell r="C170" t="str">
            <v>-</v>
          </cell>
        </row>
        <row r="171">
          <cell r="A171">
            <v>417</v>
          </cell>
          <cell r="B171" t="str">
            <v>Caja Nacional De Salud</v>
          </cell>
          <cell r="C171" t="str">
            <v>-</v>
          </cell>
        </row>
        <row r="172">
          <cell r="A172">
            <v>418</v>
          </cell>
          <cell r="B172" t="str">
            <v>Caja Petrolera De Salud</v>
          </cell>
          <cell r="C172" t="str">
            <v>-</v>
          </cell>
        </row>
        <row r="173">
          <cell r="A173">
            <v>422</v>
          </cell>
          <cell r="B173" t="str">
            <v>Caja Bancaria Estatal De Salud</v>
          </cell>
          <cell r="C173" t="str">
            <v>-</v>
          </cell>
        </row>
        <row r="174">
          <cell r="A174">
            <v>423</v>
          </cell>
          <cell r="B174" t="str">
            <v>Caja De Salud Del Servicio Nal. De Caminos Y Ramas Anexas</v>
          </cell>
          <cell r="C174" t="str">
            <v>-</v>
          </cell>
        </row>
        <row r="175">
          <cell r="A175">
            <v>424</v>
          </cell>
          <cell r="B175" t="str">
            <v>Caja De Salud Cordes</v>
          </cell>
          <cell r="C175" t="str">
            <v>-</v>
          </cell>
        </row>
        <row r="176">
          <cell r="A176">
            <v>425</v>
          </cell>
          <cell r="B176" t="str">
            <v>Seguro Social Universitario De Cochabamba</v>
          </cell>
          <cell r="C176" t="str">
            <v>-</v>
          </cell>
        </row>
        <row r="177">
          <cell r="A177">
            <v>426</v>
          </cell>
          <cell r="B177" t="str">
            <v>Seguro Social Universitario De Oruro</v>
          </cell>
          <cell r="C177" t="str">
            <v>-</v>
          </cell>
        </row>
        <row r="178">
          <cell r="A178">
            <v>427</v>
          </cell>
          <cell r="B178" t="str">
            <v>Seguro Social Universitario De Santa Cruz</v>
          </cell>
          <cell r="C178" t="str">
            <v>-</v>
          </cell>
        </row>
        <row r="179">
          <cell r="A179">
            <v>428</v>
          </cell>
          <cell r="B179" t="str">
            <v>Seguro Social Universitario De Sucre</v>
          </cell>
          <cell r="C179" t="str">
            <v>-</v>
          </cell>
        </row>
        <row r="180">
          <cell r="A180">
            <v>429</v>
          </cell>
          <cell r="B180" t="str">
            <v>Seguro Social Universitario De La Paz</v>
          </cell>
          <cell r="C180" t="str">
            <v>-</v>
          </cell>
        </row>
        <row r="181">
          <cell r="A181">
            <v>432</v>
          </cell>
          <cell r="B181" t="str">
            <v>Seguro Social Universitario De Tarija</v>
          </cell>
          <cell r="C181" t="str">
            <v>-</v>
          </cell>
        </row>
        <row r="182">
          <cell r="A182">
            <v>433</v>
          </cell>
          <cell r="B182" t="str">
            <v>Seguro Social Universitario De Potosí</v>
          </cell>
          <cell r="C182" t="str">
            <v>-</v>
          </cell>
        </row>
        <row r="183">
          <cell r="A183">
            <v>434</v>
          </cell>
          <cell r="B183" t="str">
            <v>Seguro Social Universitario De Beni</v>
          </cell>
          <cell r="C183" t="str">
            <v>-</v>
          </cell>
        </row>
        <row r="184">
          <cell r="A184">
            <v>435</v>
          </cell>
          <cell r="B184" t="str">
            <v>Seguro Integral De Salud</v>
          </cell>
          <cell r="C184" t="str">
            <v>-</v>
          </cell>
        </row>
        <row r="185">
          <cell r="A185">
            <v>512</v>
          </cell>
          <cell r="B185" t="str">
            <v>Adm.De Aeropuertos Y Servicios Auxiliares A La Naveg. Aérea</v>
          </cell>
          <cell r="C185" t="str">
            <v>MVP</v>
          </cell>
        </row>
        <row r="186">
          <cell r="A186">
            <v>513</v>
          </cell>
          <cell r="B186" t="str">
            <v>Yacimientos Petrolíferos Fiscales Bolivianos</v>
          </cell>
          <cell r="C186" t="str">
            <v>BCC</v>
          </cell>
        </row>
        <row r="187">
          <cell r="A187">
            <v>514</v>
          </cell>
          <cell r="B187" t="str">
            <v>Empresa Nacional De Electricidad</v>
          </cell>
          <cell r="C187" t="str">
            <v>DCS</v>
          </cell>
        </row>
        <row r="188">
          <cell r="A188">
            <v>517</v>
          </cell>
          <cell r="B188" t="str">
            <v>Corporación Minera De Bolivia</v>
          </cell>
          <cell r="C188" t="str">
            <v>DCS</v>
          </cell>
        </row>
        <row r="189">
          <cell r="A189">
            <v>520</v>
          </cell>
          <cell r="B189" t="str">
            <v>Empresa Metalúrgica Vinto - Nacionalizada</v>
          </cell>
          <cell r="C189" t="str">
            <v>YAP</v>
          </cell>
        </row>
        <row r="190">
          <cell r="A190">
            <v>522</v>
          </cell>
          <cell r="B190" t="str">
            <v>Empresa Nacional De Ferrocarriles - Residual</v>
          </cell>
          <cell r="C190" t="str">
            <v>YAP</v>
          </cell>
        </row>
        <row r="191">
          <cell r="A191">
            <v>523</v>
          </cell>
          <cell r="B191" t="str">
            <v>Empresa De Correos De Bolivia</v>
          </cell>
          <cell r="C191" t="str">
            <v>PLS</v>
          </cell>
        </row>
        <row r="192">
          <cell r="A192">
            <v>525</v>
          </cell>
          <cell r="B192" t="str">
            <v>Transportes Aéreos Bolivianos</v>
          </cell>
          <cell r="C192" t="str">
            <v>ETC</v>
          </cell>
        </row>
        <row r="193">
          <cell r="A193">
            <v>526</v>
          </cell>
          <cell r="B193" t="str">
            <v>Bolivia Tv</v>
          </cell>
          <cell r="C193" t="str">
            <v>YAP</v>
          </cell>
        </row>
        <row r="194">
          <cell r="A194">
            <v>548</v>
          </cell>
          <cell r="B194" t="str">
            <v>Corporación De Las Fuerzas Armadas P/ El Des. Nacional</v>
          </cell>
          <cell r="C194" t="str">
            <v>SGP</v>
          </cell>
        </row>
        <row r="195">
          <cell r="A195">
            <v>551</v>
          </cell>
          <cell r="B195" t="str">
            <v>Empresa Naviera Boliviana</v>
          </cell>
          <cell r="C195" t="str">
            <v>ETC</v>
          </cell>
        </row>
        <row r="196">
          <cell r="A196">
            <v>572</v>
          </cell>
          <cell r="B196" t="str">
            <v>Empresa De Apoyo A La Producción De Alimentos</v>
          </cell>
          <cell r="C196" t="str">
            <v>SGP</v>
          </cell>
        </row>
        <row r="197">
          <cell r="A197">
            <v>573</v>
          </cell>
          <cell r="B197" t="str">
            <v>Empresa Siderúrgica Del Mutún</v>
          </cell>
          <cell r="C197" t="str">
            <v>YAP</v>
          </cell>
        </row>
        <row r="198">
          <cell r="A198">
            <v>574</v>
          </cell>
          <cell r="B198" t="str">
            <v>Lácteos De Bolivia</v>
          </cell>
          <cell r="C198" t="str">
            <v>JMT</v>
          </cell>
        </row>
        <row r="199">
          <cell r="A199">
            <v>575</v>
          </cell>
          <cell r="B199" t="str">
            <v>Papeles De Bolivia</v>
          </cell>
          <cell r="C199" t="str">
            <v>PLS</v>
          </cell>
        </row>
        <row r="200">
          <cell r="A200">
            <v>576</v>
          </cell>
          <cell r="B200" t="str">
            <v>Cartones De Bolivia</v>
          </cell>
          <cell r="C200" t="str">
            <v>JMT</v>
          </cell>
        </row>
        <row r="201">
          <cell r="A201">
            <v>578</v>
          </cell>
          <cell r="B201" t="str">
            <v>Boliviana De Aviación</v>
          </cell>
          <cell r="C201" t="str">
            <v>YAP</v>
          </cell>
        </row>
        <row r="202">
          <cell r="A202">
            <v>579</v>
          </cell>
          <cell r="B202" t="str">
            <v>Empresa Púb. Nal. Estratégica Cementos De Bolivia</v>
          </cell>
          <cell r="C202" t="str">
            <v>JMT</v>
          </cell>
        </row>
        <row r="203">
          <cell r="A203">
            <v>580</v>
          </cell>
          <cell r="B203" t="str">
            <v>Depósitos Aduaneros Bolivianos</v>
          </cell>
          <cell r="C203" t="str">
            <v>DCS</v>
          </cell>
        </row>
        <row r="204">
          <cell r="A204">
            <v>581</v>
          </cell>
          <cell r="B204" t="str">
            <v>Empresa Púb. Nal. Estratégica Azúcar De Bolivia - Bermejo</v>
          </cell>
          <cell r="C204" t="str">
            <v>ETC</v>
          </cell>
        </row>
        <row r="205">
          <cell r="A205">
            <v>582</v>
          </cell>
          <cell r="B205" t="str">
            <v>Empresa Boliviana De Almendras Y Derivados</v>
          </cell>
          <cell r="C205" t="str">
            <v>BCC</v>
          </cell>
        </row>
        <row r="206">
          <cell r="A206">
            <v>584</v>
          </cell>
          <cell r="B206" t="str">
            <v>Empresa Boliviana De Industrializacion De Hidrocarburos</v>
          </cell>
          <cell r="C206" t="str">
            <v>MVP</v>
          </cell>
        </row>
        <row r="207">
          <cell r="A207">
            <v>585</v>
          </cell>
          <cell r="B207" t="str">
            <v>Agencia Boliviana Espacial</v>
          </cell>
          <cell r="C207" t="str">
            <v>BCC</v>
          </cell>
        </row>
        <row r="208">
          <cell r="A208">
            <v>586</v>
          </cell>
          <cell r="B208" t="str">
            <v>Empresa Azucarera San Buenaventura</v>
          </cell>
          <cell r="C208" t="str">
            <v>BCC</v>
          </cell>
        </row>
        <row r="209">
          <cell r="A209">
            <v>587</v>
          </cell>
          <cell r="B209" t="str">
            <v>Empresa Estratégica Boliviana De Construcción Y Conservación De Infraestructura Civil</v>
          </cell>
          <cell r="C209" t="str">
            <v>DCS</v>
          </cell>
        </row>
        <row r="210">
          <cell r="A210">
            <v>588</v>
          </cell>
          <cell r="B210" t="str">
            <v>Empresa Pública Nacional Textil</v>
          </cell>
          <cell r="C210" t="str">
            <v>DCS</v>
          </cell>
        </row>
        <row r="211">
          <cell r="A211">
            <v>589</v>
          </cell>
          <cell r="B211" t="str">
            <v>Empresa De Construcciones Del Ejército</v>
          </cell>
          <cell r="C211" t="str">
            <v>JAD</v>
          </cell>
        </row>
        <row r="212">
          <cell r="A212">
            <v>590</v>
          </cell>
          <cell r="B212" t="str">
            <v>Empresa Pública "Quipus"</v>
          </cell>
          <cell r="C212" t="str">
            <v>JAD</v>
          </cell>
        </row>
        <row r="213">
          <cell r="A213">
            <v>591</v>
          </cell>
          <cell r="B213" t="str">
            <v>Empresa Estatal De Transporte Por Cable Mi Teleférico</v>
          </cell>
          <cell r="C213" t="str">
            <v>WAM</v>
          </cell>
        </row>
        <row r="214">
          <cell r="A214">
            <v>592</v>
          </cell>
          <cell r="B214" t="str">
            <v>Empresa Estatal Boliviana De Turismo</v>
          </cell>
          <cell r="C214" t="str">
            <v>JMT</v>
          </cell>
        </row>
        <row r="215">
          <cell r="A215">
            <v>593</v>
          </cell>
          <cell r="B215" t="str">
            <v>Empresa Pública Yacana</v>
          </cell>
          <cell r="C215" t="str">
            <v>JMT</v>
          </cell>
        </row>
        <row r="216">
          <cell r="A216">
            <v>594</v>
          </cell>
          <cell r="B216" t="str">
            <v>Administración de Servicios Portuarios - Bolivia</v>
          </cell>
          <cell r="C216" t="str">
            <v>YAP</v>
          </cell>
        </row>
        <row r="217">
          <cell r="A217">
            <v>595</v>
          </cell>
          <cell r="B217" t="str">
            <v>Gestora Pública de la Seguridad Social de Largo Plazo</v>
          </cell>
          <cell r="C217" t="str">
            <v>YAP</v>
          </cell>
        </row>
        <row r="218">
          <cell r="A218">
            <v>597</v>
          </cell>
          <cell r="B218" t="str">
            <v>Empresa Pública Estratégica de Yacimientos de Lítio Bolivianos</v>
          </cell>
          <cell r="C218" t="str">
            <v>RCC</v>
          </cell>
        </row>
        <row r="219">
          <cell r="A219">
            <v>598</v>
          </cell>
          <cell r="B219" t="str">
            <v>Empresa Pública "Editorial del Estado Plurinacional de Bolivia"</v>
          </cell>
          <cell r="C219" t="str">
            <v>RCC</v>
          </cell>
        </row>
        <row r="220">
          <cell r="A220">
            <v>620</v>
          </cell>
          <cell r="B220" t="str">
            <v>Complejo Agroindustrial De San Buena Aventura</v>
          </cell>
          <cell r="C220" t="str">
            <v>PLS</v>
          </cell>
        </row>
        <row r="221">
          <cell r="A221">
            <v>633</v>
          </cell>
          <cell r="B221" t="str">
            <v>Empresa Misicuni</v>
          </cell>
          <cell r="C221" t="str">
            <v>SGP</v>
          </cell>
        </row>
        <row r="222">
          <cell r="A222">
            <v>634</v>
          </cell>
          <cell r="B222" t="str">
            <v>Empresa Púb. Deptal. Hotel Terminal-Terminal De Buses Oruro</v>
          </cell>
          <cell r="C222" t="str">
            <v>BCC</v>
          </cell>
        </row>
        <row r="223">
          <cell r="A223">
            <v>650</v>
          </cell>
          <cell r="B223" t="str">
            <v>Asamblea Legislativa Plurinacional</v>
          </cell>
          <cell r="C223" t="str">
            <v>DCS</v>
          </cell>
        </row>
        <row r="224">
          <cell r="A224">
            <v>660</v>
          </cell>
          <cell r="B224" t="str">
            <v>Órgano Judicial</v>
          </cell>
          <cell r="C224" t="str">
            <v>SGP</v>
          </cell>
        </row>
        <row r="225">
          <cell r="A225">
            <v>661</v>
          </cell>
          <cell r="B225" t="str">
            <v>Tribunal Constitucional Plurinacional</v>
          </cell>
          <cell r="C225" t="str">
            <v>SGP</v>
          </cell>
        </row>
        <row r="226">
          <cell r="A226">
            <v>670</v>
          </cell>
          <cell r="B226" t="str">
            <v>Órgano Electoral Plurinacional</v>
          </cell>
          <cell r="C226" t="str">
            <v>PLS</v>
          </cell>
        </row>
        <row r="227">
          <cell r="A227">
            <v>680</v>
          </cell>
          <cell r="B227" t="str">
            <v>Contraloria General Del Estado</v>
          </cell>
          <cell r="C227" t="str">
            <v>MVP</v>
          </cell>
        </row>
        <row r="228">
          <cell r="A228">
            <v>681</v>
          </cell>
          <cell r="B228" t="str">
            <v>Ministerio Público</v>
          </cell>
          <cell r="C228" t="str">
            <v>BCC</v>
          </cell>
        </row>
        <row r="229">
          <cell r="A229">
            <v>682</v>
          </cell>
          <cell r="B229" t="str">
            <v>Defensoría Del Pueblo</v>
          </cell>
          <cell r="C229" t="str">
            <v>SGP</v>
          </cell>
        </row>
        <row r="230">
          <cell r="A230">
            <v>683</v>
          </cell>
          <cell r="B230" t="str">
            <v>Procuraduría General Del Estado</v>
          </cell>
          <cell r="C230" t="str">
            <v>MVP</v>
          </cell>
        </row>
        <row r="231">
          <cell r="A231">
            <v>716</v>
          </cell>
          <cell r="B231" t="str">
            <v>Empresa Tarijeña Del Gas</v>
          </cell>
          <cell r="C231" t="str">
            <v>-</v>
          </cell>
        </row>
        <row r="232">
          <cell r="A232">
            <v>718</v>
          </cell>
          <cell r="B232" t="str">
            <v>Complejo Agroindustrial Buena Vista</v>
          </cell>
          <cell r="C232" t="str">
            <v>-</v>
          </cell>
        </row>
        <row r="233">
          <cell r="A233">
            <v>761</v>
          </cell>
          <cell r="B233" t="str">
            <v>Servicio Autónomo Municipal De Agua Potable Y Alcantarillado</v>
          </cell>
          <cell r="C233" t="str">
            <v>-</v>
          </cell>
        </row>
        <row r="234">
          <cell r="A234">
            <v>781</v>
          </cell>
          <cell r="B234" t="str">
            <v>Servicio Municipal De Agua Potable Y Alcantarillado</v>
          </cell>
          <cell r="C234" t="str">
            <v>-</v>
          </cell>
        </row>
        <row r="235">
          <cell r="A235">
            <v>802</v>
          </cell>
          <cell r="B235" t="str">
            <v>Empresa Local De Agua Potable Y Alcantarillado Sucre</v>
          </cell>
          <cell r="C235" t="str">
            <v>-</v>
          </cell>
        </row>
        <row r="236">
          <cell r="A236">
            <v>821</v>
          </cell>
          <cell r="B236" t="str">
            <v>Administración Autónoma Para Obras Sanitarias - Potosí</v>
          </cell>
          <cell r="C236" t="str">
            <v>-</v>
          </cell>
        </row>
        <row r="237">
          <cell r="A237">
            <v>831</v>
          </cell>
          <cell r="B237" t="str">
            <v>Servicio Local De Acueductos Y Alcantarillado - Oruro</v>
          </cell>
          <cell r="C237" t="str">
            <v>-</v>
          </cell>
        </row>
        <row r="238">
          <cell r="A238">
            <v>862</v>
          </cell>
          <cell r="B238" t="str">
            <v>Fondo Nacional De Desarrollo Regional</v>
          </cell>
          <cell r="C238" t="str">
            <v>MVP</v>
          </cell>
        </row>
        <row r="239">
          <cell r="A239">
            <v>865</v>
          </cell>
          <cell r="B239" t="str">
            <v>Fondo De Desarrollo Del Sist.Fin. Y Apoyo Al Sec.Productivo</v>
          </cell>
          <cell r="C239" t="str">
            <v>SGP</v>
          </cell>
        </row>
        <row r="240">
          <cell r="A240">
            <v>866</v>
          </cell>
          <cell r="B240" t="str">
            <v>Directorio Unico De Fondos</v>
          </cell>
          <cell r="C240" t="str">
            <v>-</v>
          </cell>
        </row>
        <row r="241">
          <cell r="A241">
            <v>867</v>
          </cell>
          <cell r="B241" t="str">
            <v>Fondo Rotatorio De Fomento Productivo Regional</v>
          </cell>
          <cell r="C241" t="str">
            <v>SGP</v>
          </cell>
        </row>
        <row r="242">
          <cell r="A242">
            <v>901</v>
          </cell>
          <cell r="B242" t="str">
            <v>Gobierno Autónomo Departamental De Chuquisaca</v>
          </cell>
          <cell r="C242" t="str">
            <v>RCC</v>
          </cell>
        </row>
        <row r="243">
          <cell r="A243">
            <v>902</v>
          </cell>
          <cell r="B243" t="str">
            <v>Gobierno Autónomo Departamental De La Paz</v>
          </cell>
          <cell r="C243" t="str">
            <v>RCC</v>
          </cell>
        </row>
        <row r="244">
          <cell r="A244">
            <v>903</v>
          </cell>
          <cell r="B244" t="str">
            <v>Gobierno Autónomo Departamental De Cochabamba</v>
          </cell>
          <cell r="C244" t="str">
            <v>RCC</v>
          </cell>
        </row>
        <row r="245">
          <cell r="A245">
            <v>904</v>
          </cell>
          <cell r="B245" t="str">
            <v>Gobierno Autónomo Departamental De Oruro</v>
          </cell>
          <cell r="C245" t="str">
            <v>RCC</v>
          </cell>
        </row>
        <row r="246">
          <cell r="A246">
            <v>905</v>
          </cell>
          <cell r="B246" t="str">
            <v>Gobierno Autónomo Departamental De Potosí</v>
          </cell>
          <cell r="C246" t="str">
            <v>RCC</v>
          </cell>
        </row>
        <row r="247">
          <cell r="A247">
            <v>906</v>
          </cell>
          <cell r="B247" t="str">
            <v>Gobierno Autónomo Departamental De Tarija</v>
          </cell>
          <cell r="C247" t="str">
            <v>RCC</v>
          </cell>
        </row>
        <row r="248">
          <cell r="A248">
            <v>907</v>
          </cell>
          <cell r="B248" t="str">
            <v>Gobierno Autónomo Departamental De Santa Cruz</v>
          </cell>
          <cell r="C248" t="str">
            <v>RCC</v>
          </cell>
        </row>
        <row r="249">
          <cell r="A249">
            <v>908</v>
          </cell>
          <cell r="B249" t="str">
            <v>Gobierno Autónomo Departamental Del Beni</v>
          </cell>
          <cell r="C249" t="str">
            <v>RCC</v>
          </cell>
        </row>
        <row r="250">
          <cell r="A250">
            <v>909</v>
          </cell>
          <cell r="B250" t="str">
            <v>Gobierno Autónomo Departamental De Pando</v>
          </cell>
          <cell r="C250" t="str">
            <v>RCC</v>
          </cell>
        </row>
        <row r="251">
          <cell r="A251">
            <v>950</v>
          </cell>
          <cell r="B251" t="str">
            <v>Banco Vivienda</v>
          </cell>
          <cell r="C251" t="str">
            <v>-</v>
          </cell>
        </row>
        <row r="252">
          <cell r="A252">
            <v>951</v>
          </cell>
          <cell r="B252" t="str">
            <v>Banco Central De Bolivia</v>
          </cell>
          <cell r="C252" t="str">
            <v>-</v>
          </cell>
        </row>
        <row r="253">
          <cell r="A253">
            <v>999</v>
          </cell>
          <cell r="B253" t="str">
            <v>Sector Privado</v>
          </cell>
          <cell r="C253" t="str">
            <v>-</v>
          </cell>
        </row>
        <row r="254">
          <cell r="A254">
            <v>1101</v>
          </cell>
          <cell r="B254" t="str">
            <v>Gobierno Autónomo Municipal De Sucre</v>
          </cell>
          <cell r="C254" t="str">
            <v>RCC</v>
          </cell>
        </row>
        <row r="255">
          <cell r="A255">
            <v>1102</v>
          </cell>
          <cell r="B255" t="str">
            <v>Gobierno Autónomo Municipal De Yotala</v>
          </cell>
          <cell r="C255" t="str">
            <v>RCC</v>
          </cell>
        </row>
        <row r="256">
          <cell r="A256">
            <v>1103</v>
          </cell>
          <cell r="B256" t="str">
            <v>Gobierno Autónomo Municipal De Poroma</v>
          </cell>
          <cell r="C256" t="str">
            <v>RCC</v>
          </cell>
        </row>
        <row r="257">
          <cell r="A257">
            <v>1104</v>
          </cell>
          <cell r="B257" t="str">
            <v>Gobierno Autónomo Municipal De Villa Azurduy</v>
          </cell>
          <cell r="C257" t="str">
            <v>RCC</v>
          </cell>
        </row>
        <row r="258">
          <cell r="A258">
            <v>1105</v>
          </cell>
          <cell r="B258" t="str">
            <v>Gobierno Autónomo Municipal De Tarvita (Villa Orías)</v>
          </cell>
          <cell r="C258" t="str">
            <v>RCC</v>
          </cell>
        </row>
        <row r="259">
          <cell r="A259">
            <v>1106</v>
          </cell>
          <cell r="B259" t="str">
            <v>Gobierno Autónomo Municipal De Villa Zudañez (Tacopaya)</v>
          </cell>
          <cell r="C259" t="str">
            <v>RCC</v>
          </cell>
        </row>
        <row r="260">
          <cell r="A260">
            <v>1107</v>
          </cell>
          <cell r="B260" t="str">
            <v>Gobierno Autónomo Municipal De Presto</v>
          </cell>
          <cell r="C260" t="str">
            <v>RCC</v>
          </cell>
        </row>
        <row r="261">
          <cell r="A261">
            <v>1108</v>
          </cell>
          <cell r="B261" t="str">
            <v>Gobierno Autónomo Municipal De Villa Mojocoya</v>
          </cell>
          <cell r="C261" t="str">
            <v>RCC</v>
          </cell>
        </row>
        <row r="262">
          <cell r="A262">
            <v>1109</v>
          </cell>
          <cell r="B262" t="str">
            <v>Gobierno Autónomo Municipal De Icla</v>
          </cell>
          <cell r="C262" t="str">
            <v>RCC</v>
          </cell>
        </row>
        <row r="263">
          <cell r="A263">
            <v>1110</v>
          </cell>
          <cell r="B263" t="str">
            <v>Gobierno Autónomo Municipal De Padilla</v>
          </cell>
          <cell r="C263" t="str">
            <v>RCC</v>
          </cell>
        </row>
        <row r="264">
          <cell r="A264">
            <v>1111</v>
          </cell>
          <cell r="B264" t="str">
            <v>Gobierno Autónomo Municipal De Tomina</v>
          </cell>
          <cell r="C264" t="str">
            <v>RCC</v>
          </cell>
        </row>
        <row r="265">
          <cell r="A265">
            <v>1112</v>
          </cell>
          <cell r="B265" t="str">
            <v>Gobierno Autónomo Municipal De Sopachuy</v>
          </cell>
          <cell r="C265" t="str">
            <v>RCC</v>
          </cell>
        </row>
        <row r="266">
          <cell r="A266">
            <v>1113</v>
          </cell>
          <cell r="B266" t="str">
            <v>Gobierno Autónomo Municipal De Villa Alcalá</v>
          </cell>
          <cell r="C266" t="str">
            <v>RCC</v>
          </cell>
        </row>
        <row r="267">
          <cell r="A267">
            <v>1114</v>
          </cell>
          <cell r="B267" t="str">
            <v>Gobierno Autónomo Municipal De El Villar</v>
          </cell>
          <cell r="C267" t="str">
            <v>RCC</v>
          </cell>
        </row>
        <row r="268">
          <cell r="A268">
            <v>1115</v>
          </cell>
          <cell r="B268" t="str">
            <v>Gobierno Autónomo Municipal De Monteagudo</v>
          </cell>
          <cell r="C268" t="str">
            <v>RCC</v>
          </cell>
        </row>
        <row r="269">
          <cell r="A269">
            <v>1116</v>
          </cell>
          <cell r="B269" t="str">
            <v>Gobierno Autónomo Municipal De San Pablo De Huacareta</v>
          </cell>
          <cell r="C269" t="str">
            <v>RCC</v>
          </cell>
        </row>
        <row r="270">
          <cell r="A270">
            <v>1117</v>
          </cell>
          <cell r="B270" t="str">
            <v>Gobierno Autónomo Municipal De Tarabuco</v>
          </cell>
          <cell r="C270" t="str">
            <v>RCC</v>
          </cell>
        </row>
        <row r="271">
          <cell r="A271">
            <v>1118</v>
          </cell>
          <cell r="B271" t="str">
            <v>Gobierno Autónomo Municipal De Yamparáez</v>
          </cell>
          <cell r="C271" t="str">
            <v>RCC</v>
          </cell>
        </row>
        <row r="272">
          <cell r="A272">
            <v>1119</v>
          </cell>
          <cell r="B272" t="str">
            <v>Gobierno Autónomo Municipal De Camargo</v>
          </cell>
          <cell r="C272" t="str">
            <v>RCC</v>
          </cell>
        </row>
        <row r="273">
          <cell r="A273">
            <v>1120</v>
          </cell>
          <cell r="B273" t="str">
            <v>Gobierno Autónomo Municipal De San Lucas</v>
          </cell>
          <cell r="C273" t="str">
            <v>RCC</v>
          </cell>
        </row>
        <row r="274">
          <cell r="A274">
            <v>1121</v>
          </cell>
          <cell r="B274" t="str">
            <v>Gobierno Autónomo Municipal De Incahuasi</v>
          </cell>
          <cell r="C274" t="str">
            <v>RCC</v>
          </cell>
        </row>
        <row r="275">
          <cell r="A275">
            <v>1122</v>
          </cell>
          <cell r="B275" t="str">
            <v>Gobierno Autónomo Municipal De Villa Serrano</v>
          </cell>
          <cell r="C275" t="str">
            <v>RCC</v>
          </cell>
        </row>
        <row r="276">
          <cell r="A276">
            <v>1123</v>
          </cell>
          <cell r="B276" t="str">
            <v>Gobierno Autónomo Municipal De Camataqui (Villa Abecia)</v>
          </cell>
          <cell r="C276" t="str">
            <v>RCC</v>
          </cell>
        </row>
        <row r="277">
          <cell r="A277">
            <v>1124</v>
          </cell>
          <cell r="B277" t="str">
            <v>Gobierno Autónomo Municipal De Culpina</v>
          </cell>
          <cell r="C277" t="str">
            <v>RCC</v>
          </cell>
        </row>
        <row r="278">
          <cell r="A278">
            <v>1125</v>
          </cell>
          <cell r="B278" t="str">
            <v>Gobierno Autónomo Municipal De Las Carreras</v>
          </cell>
          <cell r="C278" t="str">
            <v>RCC</v>
          </cell>
        </row>
        <row r="279">
          <cell r="A279">
            <v>1126</v>
          </cell>
          <cell r="B279" t="str">
            <v>Gobierno Autónomo Municipal De Villa Vaca Guzmán</v>
          </cell>
          <cell r="C279" t="str">
            <v>RCC</v>
          </cell>
        </row>
        <row r="280">
          <cell r="A280">
            <v>1127</v>
          </cell>
          <cell r="B280" t="str">
            <v>Gobierno Autónomo Municipal De Villa De Huacaya</v>
          </cell>
          <cell r="C280" t="str">
            <v>RCC</v>
          </cell>
        </row>
        <row r="281">
          <cell r="A281">
            <v>1128</v>
          </cell>
          <cell r="B281" t="str">
            <v>Gobierno Autónomo Municipal De Machareti</v>
          </cell>
          <cell r="C281" t="str">
            <v>RCC</v>
          </cell>
        </row>
        <row r="282">
          <cell r="A282">
            <v>1129</v>
          </cell>
          <cell r="B282" t="str">
            <v>Gobierno Autónomo Municipal De Villa Charcas</v>
          </cell>
          <cell r="C282" t="str">
            <v>RCC</v>
          </cell>
        </row>
        <row r="283">
          <cell r="A283">
            <v>1201</v>
          </cell>
          <cell r="B283" t="str">
            <v>Gobierno Autónomo Municipal De La Paz</v>
          </cell>
          <cell r="C283" t="str">
            <v>RCC</v>
          </cell>
        </row>
        <row r="284">
          <cell r="A284">
            <v>1202</v>
          </cell>
          <cell r="B284" t="str">
            <v>Gobierno Autónomo Municipal De Palca</v>
          </cell>
          <cell r="C284" t="str">
            <v>RCC</v>
          </cell>
        </row>
        <row r="285">
          <cell r="A285">
            <v>1203</v>
          </cell>
          <cell r="B285" t="str">
            <v>Gobierno Autónomo Municipal De Mecapaca</v>
          </cell>
          <cell r="C285" t="str">
            <v>RCC</v>
          </cell>
        </row>
        <row r="286">
          <cell r="A286">
            <v>1204</v>
          </cell>
          <cell r="B286" t="str">
            <v>Gobierno Autónomo Municipal De Achocalla</v>
          </cell>
          <cell r="C286" t="str">
            <v>RCC</v>
          </cell>
        </row>
        <row r="287">
          <cell r="A287">
            <v>1205</v>
          </cell>
          <cell r="B287" t="str">
            <v>Gobierno Autónomo Municipal De El Alto De La Paz</v>
          </cell>
          <cell r="C287" t="str">
            <v>RCC</v>
          </cell>
        </row>
        <row r="288">
          <cell r="A288">
            <v>1206</v>
          </cell>
          <cell r="B288" t="str">
            <v>Gobierno Autónomo Municipal De Viacha</v>
          </cell>
          <cell r="C288" t="str">
            <v>RCC</v>
          </cell>
        </row>
        <row r="289">
          <cell r="A289">
            <v>1207</v>
          </cell>
          <cell r="B289" t="str">
            <v>Gobierno Autónomo Municipal De Guaqui</v>
          </cell>
          <cell r="C289" t="str">
            <v>RCC</v>
          </cell>
        </row>
        <row r="290">
          <cell r="A290">
            <v>1208</v>
          </cell>
          <cell r="B290" t="str">
            <v>Gobierno Autónomo Municipal De Tiahuanacu</v>
          </cell>
          <cell r="C290" t="str">
            <v>RCC</v>
          </cell>
        </row>
        <row r="291">
          <cell r="A291">
            <v>1209</v>
          </cell>
          <cell r="B291" t="str">
            <v>Gobierno Autónomo Municipal De Desaguadero</v>
          </cell>
          <cell r="C291" t="str">
            <v>RCC</v>
          </cell>
        </row>
        <row r="292">
          <cell r="A292">
            <v>1210</v>
          </cell>
          <cell r="B292" t="str">
            <v>Gobierno Autónomo Municipal De Caranavi</v>
          </cell>
          <cell r="C292" t="str">
            <v>RCC</v>
          </cell>
        </row>
        <row r="293">
          <cell r="A293">
            <v>1211</v>
          </cell>
          <cell r="B293" t="str">
            <v>Gobierno Autónomo Municipal De Sica Sica (Villa Aroma)</v>
          </cell>
          <cell r="C293" t="str">
            <v>RCC</v>
          </cell>
        </row>
        <row r="294">
          <cell r="A294">
            <v>1212</v>
          </cell>
          <cell r="B294" t="str">
            <v>Gobierno Autónomo Municipal De Umala</v>
          </cell>
          <cell r="C294" t="str">
            <v>RCC</v>
          </cell>
        </row>
        <row r="295">
          <cell r="A295">
            <v>1213</v>
          </cell>
          <cell r="B295" t="str">
            <v>Gobierno Autónomo Municipal De Ayo Ayo</v>
          </cell>
          <cell r="C295" t="str">
            <v>RCC</v>
          </cell>
        </row>
        <row r="296">
          <cell r="A296">
            <v>1214</v>
          </cell>
          <cell r="B296" t="str">
            <v>Gobierno Autónomo Municipal De Calamarca</v>
          </cell>
          <cell r="C296" t="str">
            <v>RCC</v>
          </cell>
        </row>
        <row r="297">
          <cell r="A297">
            <v>1215</v>
          </cell>
          <cell r="B297" t="str">
            <v>Gobierno Autónomo Municipal De Patacamaya</v>
          </cell>
          <cell r="C297" t="str">
            <v>RCC</v>
          </cell>
        </row>
        <row r="298">
          <cell r="A298">
            <v>1216</v>
          </cell>
          <cell r="B298" t="str">
            <v>Gobierno Autónomo Municipal De Colquencha</v>
          </cell>
          <cell r="C298" t="str">
            <v>RCC</v>
          </cell>
        </row>
        <row r="299">
          <cell r="A299">
            <v>1217</v>
          </cell>
          <cell r="B299" t="str">
            <v>Gobierno Autónomo Municipal De Collana</v>
          </cell>
          <cell r="C299" t="str">
            <v>RCC</v>
          </cell>
        </row>
        <row r="300">
          <cell r="A300">
            <v>1218</v>
          </cell>
          <cell r="B300" t="str">
            <v>Gobierno Autónomo Municipal De Inquisivi</v>
          </cell>
          <cell r="C300" t="str">
            <v>RCC</v>
          </cell>
        </row>
        <row r="301">
          <cell r="A301">
            <v>1219</v>
          </cell>
          <cell r="B301" t="str">
            <v>Gobierno Autónomo Municipal De Quime</v>
          </cell>
          <cell r="C301" t="str">
            <v>RCC</v>
          </cell>
        </row>
        <row r="302">
          <cell r="A302">
            <v>1220</v>
          </cell>
          <cell r="B302" t="str">
            <v>Gobierno Autónomo Municipal De Cajuata</v>
          </cell>
          <cell r="C302" t="str">
            <v>RCC</v>
          </cell>
        </row>
        <row r="303">
          <cell r="A303">
            <v>1221</v>
          </cell>
          <cell r="B303" t="str">
            <v>Gobierno Autónomo Municipal De Colquiri</v>
          </cell>
          <cell r="C303" t="str">
            <v>RCC</v>
          </cell>
        </row>
        <row r="304">
          <cell r="A304">
            <v>1222</v>
          </cell>
          <cell r="B304" t="str">
            <v>Gobierno Autónomo Municipal De Ichoca</v>
          </cell>
          <cell r="C304" t="str">
            <v>RCC</v>
          </cell>
        </row>
        <row r="305">
          <cell r="A305">
            <v>1223</v>
          </cell>
          <cell r="B305" t="str">
            <v>Gobierno Autónomo Municipal De Villa Libertad Licoma</v>
          </cell>
          <cell r="C305" t="str">
            <v>RCC</v>
          </cell>
        </row>
        <row r="306">
          <cell r="A306">
            <v>1224</v>
          </cell>
          <cell r="B306" t="str">
            <v>Gobierno Autónomo Municipal De Achacachi</v>
          </cell>
          <cell r="C306" t="str">
            <v>RCC</v>
          </cell>
        </row>
        <row r="307">
          <cell r="A307">
            <v>1225</v>
          </cell>
          <cell r="B307" t="str">
            <v>Gobierno Autónomo Municipal De Ancoraimes</v>
          </cell>
          <cell r="C307" t="str">
            <v>RCC</v>
          </cell>
        </row>
        <row r="308">
          <cell r="A308">
            <v>1226</v>
          </cell>
          <cell r="B308" t="str">
            <v>Gobierno Autónomo Municipal De Sorata</v>
          </cell>
          <cell r="C308" t="str">
            <v>RCC</v>
          </cell>
        </row>
        <row r="309">
          <cell r="A309">
            <v>1227</v>
          </cell>
          <cell r="B309" t="str">
            <v>Gobierno Autónomo Municipal De Guanay</v>
          </cell>
          <cell r="C309" t="str">
            <v>RCC</v>
          </cell>
        </row>
        <row r="310">
          <cell r="A310">
            <v>1228</v>
          </cell>
          <cell r="B310" t="str">
            <v>Gobierno Autónomo Municipal De Tacacoma</v>
          </cell>
          <cell r="C310" t="str">
            <v>RCC</v>
          </cell>
        </row>
        <row r="311">
          <cell r="A311">
            <v>1229</v>
          </cell>
          <cell r="B311" t="str">
            <v>Gobierno Autónomo Municipal De Tipuani</v>
          </cell>
          <cell r="C311" t="str">
            <v>RCC</v>
          </cell>
        </row>
        <row r="312">
          <cell r="A312">
            <v>1230</v>
          </cell>
          <cell r="B312" t="str">
            <v>Gobierno Autónomo Municipal De Quiabaya</v>
          </cell>
          <cell r="C312" t="str">
            <v>RCC</v>
          </cell>
        </row>
        <row r="313">
          <cell r="A313">
            <v>1231</v>
          </cell>
          <cell r="B313" t="str">
            <v>Gobierno Autónomo Municipal De Combaya</v>
          </cell>
          <cell r="C313" t="str">
            <v>RCC</v>
          </cell>
        </row>
        <row r="314">
          <cell r="A314">
            <v>1232</v>
          </cell>
          <cell r="B314" t="str">
            <v>Gobierno Autónomo Municipal De Copacabana</v>
          </cell>
          <cell r="C314" t="str">
            <v>RCC</v>
          </cell>
        </row>
        <row r="315">
          <cell r="A315">
            <v>1233</v>
          </cell>
          <cell r="B315" t="str">
            <v>Gobierno Autónomo Municipal De San Pedro De Tiquina</v>
          </cell>
          <cell r="C315" t="str">
            <v>RCC</v>
          </cell>
        </row>
        <row r="316">
          <cell r="A316">
            <v>1234</v>
          </cell>
          <cell r="B316" t="str">
            <v>Gobierno Autónomo Municipal De Tito Yupanqui</v>
          </cell>
          <cell r="C316" t="str">
            <v>RCC</v>
          </cell>
        </row>
        <row r="317">
          <cell r="A317">
            <v>1235</v>
          </cell>
          <cell r="B317" t="str">
            <v>Gobierno Autónomo Municipal De Chuma</v>
          </cell>
          <cell r="C317" t="str">
            <v>RCC</v>
          </cell>
        </row>
        <row r="318">
          <cell r="A318">
            <v>1236</v>
          </cell>
          <cell r="B318" t="str">
            <v>Gobierno Autónomo Municipal De Ayata</v>
          </cell>
          <cell r="C318" t="str">
            <v>RCC</v>
          </cell>
        </row>
        <row r="319">
          <cell r="A319">
            <v>1237</v>
          </cell>
          <cell r="B319" t="str">
            <v>Gobierno Autónomo Municipal De Aucapata</v>
          </cell>
          <cell r="C319" t="str">
            <v>RCC</v>
          </cell>
        </row>
        <row r="320">
          <cell r="A320">
            <v>1238</v>
          </cell>
          <cell r="B320" t="str">
            <v>Gobierno Autónomo Municipal De Corocoro</v>
          </cell>
          <cell r="C320" t="str">
            <v>RCC</v>
          </cell>
        </row>
        <row r="321">
          <cell r="A321">
            <v>1239</v>
          </cell>
          <cell r="B321" t="str">
            <v>Gobierno Autónomo Municipal De Caquiaviri</v>
          </cell>
          <cell r="C321" t="str">
            <v>RCC</v>
          </cell>
        </row>
        <row r="322">
          <cell r="A322">
            <v>1240</v>
          </cell>
          <cell r="B322" t="str">
            <v>Gobierno Autónomo Municipal De Calacoto</v>
          </cell>
          <cell r="C322" t="str">
            <v>RCC</v>
          </cell>
        </row>
        <row r="323">
          <cell r="A323">
            <v>1241</v>
          </cell>
          <cell r="B323" t="str">
            <v>Gobierno Autónomo Municipal De Comanche</v>
          </cell>
          <cell r="C323" t="str">
            <v>RCC</v>
          </cell>
        </row>
        <row r="324">
          <cell r="A324">
            <v>1242</v>
          </cell>
          <cell r="B324" t="str">
            <v>Gobierno Autónomo Municipal De Charaña</v>
          </cell>
          <cell r="C324" t="str">
            <v>RCC</v>
          </cell>
        </row>
        <row r="325">
          <cell r="A325">
            <v>1243</v>
          </cell>
          <cell r="B325" t="str">
            <v>Gobierno Autónomo Municipal De Waldo Ballivián</v>
          </cell>
          <cell r="C325" t="str">
            <v>RCC</v>
          </cell>
        </row>
        <row r="326">
          <cell r="A326">
            <v>1244</v>
          </cell>
          <cell r="B326" t="str">
            <v>Gobierno Autónomo Municipal De Nazacara De Pacajes</v>
          </cell>
          <cell r="C326" t="str">
            <v>RCC</v>
          </cell>
        </row>
        <row r="327">
          <cell r="A327">
            <v>1245</v>
          </cell>
          <cell r="B327" t="str">
            <v>Gobierno Autónomo Municipal De Santiago De Callapa</v>
          </cell>
          <cell r="C327" t="str">
            <v>RCC</v>
          </cell>
        </row>
        <row r="328">
          <cell r="A328">
            <v>1246</v>
          </cell>
          <cell r="B328" t="str">
            <v>Gobierno Autónomo Municipal De Puerto Acosta</v>
          </cell>
          <cell r="C328" t="str">
            <v>RCC</v>
          </cell>
        </row>
        <row r="329">
          <cell r="A329">
            <v>1247</v>
          </cell>
          <cell r="B329" t="str">
            <v>Gobierno Autónomo Municipal De Mocomoco</v>
          </cell>
          <cell r="C329" t="str">
            <v>RCC</v>
          </cell>
        </row>
        <row r="330">
          <cell r="A330">
            <v>1248</v>
          </cell>
          <cell r="B330" t="str">
            <v>Gobierno Autónomo Municipal De Carabuco</v>
          </cell>
          <cell r="C330" t="str">
            <v>RCC</v>
          </cell>
        </row>
        <row r="331">
          <cell r="A331">
            <v>1249</v>
          </cell>
          <cell r="B331" t="str">
            <v>Gobierno Autónomo Municipal De Apolo</v>
          </cell>
          <cell r="C331" t="str">
            <v>RCC</v>
          </cell>
        </row>
        <row r="332">
          <cell r="A332">
            <v>1250</v>
          </cell>
          <cell r="B332" t="str">
            <v>Gobierno Autónomo Municipal De Pelechuco</v>
          </cell>
          <cell r="C332" t="str">
            <v>RCC</v>
          </cell>
        </row>
        <row r="333">
          <cell r="A333">
            <v>1251</v>
          </cell>
          <cell r="B333" t="str">
            <v>Gobierno Autónomo Municipal De Luribay</v>
          </cell>
          <cell r="C333" t="str">
            <v>RCC</v>
          </cell>
        </row>
        <row r="334">
          <cell r="A334">
            <v>1252</v>
          </cell>
          <cell r="B334" t="str">
            <v>Gobierno Autónomo Municipal De Sapahaqui</v>
          </cell>
          <cell r="C334" t="str">
            <v>RCC</v>
          </cell>
        </row>
        <row r="335">
          <cell r="A335">
            <v>1253</v>
          </cell>
          <cell r="B335" t="str">
            <v>Gobierno Autónomo Municipal De Yaco</v>
          </cell>
          <cell r="C335" t="str">
            <v>RCC</v>
          </cell>
        </row>
        <row r="336">
          <cell r="A336">
            <v>1254</v>
          </cell>
          <cell r="B336" t="str">
            <v>Gobierno Autónomo Municipal De Malla</v>
          </cell>
          <cell r="C336" t="str">
            <v>RCC</v>
          </cell>
        </row>
        <row r="337">
          <cell r="A337">
            <v>1255</v>
          </cell>
          <cell r="B337" t="str">
            <v>Gobierno Autónomo Municipal De Cairoma</v>
          </cell>
          <cell r="C337" t="str">
            <v>RCC</v>
          </cell>
        </row>
        <row r="338">
          <cell r="A338">
            <v>1256</v>
          </cell>
          <cell r="B338" t="str">
            <v>Gobierno Autónomo Municipal De Chulumani (Villa De La Libertad)</v>
          </cell>
          <cell r="C338" t="str">
            <v>RCC</v>
          </cell>
        </row>
        <row r="339">
          <cell r="A339">
            <v>1257</v>
          </cell>
          <cell r="B339" t="str">
            <v>Gobierno Autónomo Municipal De Irupana (Villa De Lanza)</v>
          </cell>
          <cell r="C339" t="str">
            <v>RCC</v>
          </cell>
        </row>
        <row r="340">
          <cell r="A340">
            <v>1258</v>
          </cell>
          <cell r="B340" t="str">
            <v>Gobierno Autónomo Municipal De Yanacachi</v>
          </cell>
          <cell r="C340" t="str">
            <v>RCC</v>
          </cell>
        </row>
        <row r="341">
          <cell r="A341">
            <v>1259</v>
          </cell>
          <cell r="B341" t="str">
            <v>Gobierno Autónomo Municipal De Palos Blancos</v>
          </cell>
          <cell r="C341" t="str">
            <v>RCC</v>
          </cell>
        </row>
        <row r="342">
          <cell r="A342">
            <v>1260</v>
          </cell>
          <cell r="B342" t="str">
            <v>Gobierno Autónomo Municipal De La Asunta</v>
          </cell>
          <cell r="C342" t="str">
            <v>RCC</v>
          </cell>
        </row>
        <row r="343">
          <cell r="A343">
            <v>1261</v>
          </cell>
          <cell r="B343" t="str">
            <v>Gobierno Autónomo Municipal De Pucarani</v>
          </cell>
          <cell r="C343" t="str">
            <v>RCC</v>
          </cell>
        </row>
        <row r="344">
          <cell r="A344">
            <v>1262</v>
          </cell>
          <cell r="B344" t="str">
            <v>Gobierno Autónomo Municipal De Laja</v>
          </cell>
          <cell r="C344" t="str">
            <v>RCC</v>
          </cell>
        </row>
        <row r="345">
          <cell r="A345">
            <v>1263</v>
          </cell>
          <cell r="B345" t="str">
            <v>Gobierno Autónomo Municipal De Batallas</v>
          </cell>
          <cell r="C345" t="str">
            <v>RCC</v>
          </cell>
        </row>
        <row r="346">
          <cell r="A346">
            <v>1264</v>
          </cell>
          <cell r="B346" t="str">
            <v>Gobierno Autónomo Municipal De Puerto Pérez</v>
          </cell>
          <cell r="C346" t="str">
            <v>RCC</v>
          </cell>
        </row>
        <row r="347">
          <cell r="A347">
            <v>1265</v>
          </cell>
          <cell r="B347" t="str">
            <v>Gobierno Autónomo Municipal De Coroico</v>
          </cell>
          <cell r="C347" t="str">
            <v>RCC</v>
          </cell>
        </row>
        <row r="348">
          <cell r="A348">
            <v>1266</v>
          </cell>
          <cell r="B348" t="str">
            <v>Gobierno Autónomo Municipal De Coripata</v>
          </cell>
          <cell r="C348" t="str">
            <v>RCC</v>
          </cell>
        </row>
        <row r="349">
          <cell r="A349">
            <v>1267</v>
          </cell>
          <cell r="B349" t="str">
            <v>Gobierno Autónomo Municipal De Ixiamas</v>
          </cell>
          <cell r="C349" t="str">
            <v>RCC</v>
          </cell>
        </row>
        <row r="350">
          <cell r="A350">
            <v>1268</v>
          </cell>
          <cell r="B350" t="str">
            <v>Gobierno Autónomo Municipal De San Buenaventura</v>
          </cell>
          <cell r="C350" t="str">
            <v>RCC</v>
          </cell>
        </row>
        <row r="351">
          <cell r="A351">
            <v>1269</v>
          </cell>
          <cell r="B351" t="str">
            <v>Gobierno Autónomo Municipal De General Juan José Pérez (Charazani)</v>
          </cell>
          <cell r="C351" t="str">
            <v>RCC</v>
          </cell>
        </row>
        <row r="352">
          <cell r="A352">
            <v>1270</v>
          </cell>
          <cell r="B352" t="str">
            <v>Gobierno Autónomo Municipal De Curva</v>
          </cell>
          <cell r="C352" t="str">
            <v>RCC</v>
          </cell>
        </row>
        <row r="353">
          <cell r="A353">
            <v>1271</v>
          </cell>
          <cell r="B353" t="str">
            <v>Gobierno Autónomo Municipal De San Pedro De Curahuara</v>
          </cell>
          <cell r="C353" t="str">
            <v>RCC</v>
          </cell>
        </row>
        <row r="354">
          <cell r="A354">
            <v>1272</v>
          </cell>
          <cell r="B354" t="str">
            <v>Gobierno Autónomo Municipal De Papel Pampa</v>
          </cell>
          <cell r="C354" t="str">
            <v>RCC</v>
          </cell>
        </row>
        <row r="355">
          <cell r="A355">
            <v>1273</v>
          </cell>
          <cell r="B355" t="str">
            <v>Gobierno Autónomo Municipal De Chacarilla</v>
          </cell>
          <cell r="C355" t="str">
            <v>RCC</v>
          </cell>
        </row>
        <row r="356">
          <cell r="A356">
            <v>1274</v>
          </cell>
          <cell r="B356" t="str">
            <v>Gobierno Autónomo Municipal De Santiago De Machaca</v>
          </cell>
          <cell r="C356" t="str">
            <v>RCC</v>
          </cell>
        </row>
        <row r="357">
          <cell r="A357">
            <v>1275</v>
          </cell>
          <cell r="B357" t="str">
            <v>Gobierno Autónomo Municipal De Catacora</v>
          </cell>
          <cell r="C357" t="str">
            <v>RCC</v>
          </cell>
        </row>
        <row r="358">
          <cell r="A358">
            <v>1276</v>
          </cell>
          <cell r="B358" t="str">
            <v>Gobierno Autónomo Municipal De Mapiri</v>
          </cell>
          <cell r="C358" t="str">
            <v>RCC</v>
          </cell>
        </row>
        <row r="359">
          <cell r="A359">
            <v>1277</v>
          </cell>
          <cell r="B359" t="str">
            <v>Gobierno Autónomo Municipal De Teoponte</v>
          </cell>
          <cell r="C359" t="str">
            <v>RCC</v>
          </cell>
        </row>
        <row r="360">
          <cell r="A360">
            <v>1278</v>
          </cell>
          <cell r="B360" t="str">
            <v>Gobierno Autónomo Municipal De San Andrés De Machaca</v>
          </cell>
          <cell r="C360" t="str">
            <v>RCC</v>
          </cell>
        </row>
        <row r="361">
          <cell r="A361">
            <v>1279</v>
          </cell>
          <cell r="B361" t="str">
            <v>Gobierno Autónomo Municipal De Jesús De Machaca</v>
          </cell>
          <cell r="C361" t="str">
            <v>RCC</v>
          </cell>
        </row>
        <row r="362">
          <cell r="A362">
            <v>1280</v>
          </cell>
          <cell r="B362" t="str">
            <v>Gobierno Autónomo Municipal De Taraco</v>
          </cell>
          <cell r="C362" t="str">
            <v>RCC</v>
          </cell>
        </row>
        <row r="363">
          <cell r="A363">
            <v>1281</v>
          </cell>
          <cell r="B363" t="str">
            <v>Gobierno Autónomo Municipal De Huarina</v>
          </cell>
          <cell r="C363" t="str">
            <v>RCC</v>
          </cell>
        </row>
        <row r="364">
          <cell r="A364">
            <v>1282</v>
          </cell>
          <cell r="B364" t="str">
            <v>Gobierno Autónomo Municipal De Santiago De Huata</v>
          </cell>
          <cell r="C364" t="str">
            <v>RCC</v>
          </cell>
        </row>
        <row r="365">
          <cell r="A365">
            <v>1283</v>
          </cell>
          <cell r="B365" t="str">
            <v>Gobierno Autónomo Municipal De Escoma</v>
          </cell>
          <cell r="C365" t="str">
            <v>RCC</v>
          </cell>
        </row>
        <row r="366">
          <cell r="A366">
            <v>1284</v>
          </cell>
          <cell r="B366" t="str">
            <v>Gobierno Autónomo Municipal De Humanata</v>
          </cell>
          <cell r="C366" t="str">
            <v>RCC</v>
          </cell>
        </row>
        <row r="367">
          <cell r="A367">
            <v>1285</v>
          </cell>
          <cell r="B367" t="str">
            <v>Gobierno Autónomo Municipal De Alto Beni</v>
          </cell>
          <cell r="C367" t="str">
            <v>RCC</v>
          </cell>
        </row>
        <row r="368">
          <cell r="A368">
            <v>1286</v>
          </cell>
          <cell r="B368" t="str">
            <v>Gobierno Autónomo Municipal De Huatajata</v>
          </cell>
          <cell r="C368" t="str">
            <v>RCC</v>
          </cell>
        </row>
        <row r="369">
          <cell r="A369">
            <v>1287</v>
          </cell>
          <cell r="B369" t="str">
            <v>Gobierno Autónomo Municipal De Chua Cocani</v>
          </cell>
          <cell r="C369" t="str">
            <v>RCC</v>
          </cell>
        </row>
        <row r="370">
          <cell r="A370">
            <v>1301</v>
          </cell>
          <cell r="B370" t="str">
            <v>Gobierno Autónomo Municipal De Cochabamba</v>
          </cell>
          <cell r="C370" t="str">
            <v>RCC</v>
          </cell>
        </row>
        <row r="371">
          <cell r="A371">
            <v>1302</v>
          </cell>
          <cell r="B371" t="str">
            <v>Gobierno Autónomo Municipal De Quillacollo</v>
          </cell>
          <cell r="C371" t="str">
            <v>RCC</v>
          </cell>
        </row>
        <row r="372">
          <cell r="A372">
            <v>1303</v>
          </cell>
          <cell r="B372" t="str">
            <v>Gobierno Autónomo Municipal De Sipe Sipe</v>
          </cell>
          <cell r="C372" t="str">
            <v>RCC</v>
          </cell>
        </row>
        <row r="373">
          <cell r="A373">
            <v>1304</v>
          </cell>
          <cell r="B373" t="str">
            <v>Gobierno Autónomo Municipal De Tiquipaya</v>
          </cell>
          <cell r="C373" t="str">
            <v>RCC</v>
          </cell>
        </row>
        <row r="374">
          <cell r="A374">
            <v>1305</v>
          </cell>
          <cell r="B374" t="str">
            <v>Gobierno Autónomo Municipal De Vinto</v>
          </cell>
          <cell r="C374" t="str">
            <v>RCC</v>
          </cell>
        </row>
        <row r="375">
          <cell r="A375">
            <v>1306</v>
          </cell>
          <cell r="B375" t="str">
            <v>Gobierno Autónomo Municipal De Colcapirhua</v>
          </cell>
          <cell r="C375" t="str">
            <v>RCC</v>
          </cell>
        </row>
        <row r="376">
          <cell r="A376">
            <v>1307</v>
          </cell>
          <cell r="B376" t="str">
            <v>Gobierno Autónomo Municipal De Aiquile</v>
          </cell>
          <cell r="C376" t="str">
            <v>RCC</v>
          </cell>
        </row>
        <row r="377">
          <cell r="A377">
            <v>1308</v>
          </cell>
          <cell r="B377" t="str">
            <v>Gobierno Autónomo Municipal De Pasorapa</v>
          </cell>
          <cell r="C377" t="str">
            <v>RCC</v>
          </cell>
        </row>
        <row r="378">
          <cell r="A378">
            <v>1309</v>
          </cell>
          <cell r="B378" t="str">
            <v>Gobierno Autónomo Municipal De Omereque</v>
          </cell>
          <cell r="C378" t="str">
            <v>RCC</v>
          </cell>
        </row>
        <row r="379">
          <cell r="A379">
            <v>1310</v>
          </cell>
          <cell r="B379" t="str">
            <v>Gobierno Autónomo Municipal De Independencia</v>
          </cell>
          <cell r="C379" t="str">
            <v>RCC</v>
          </cell>
        </row>
        <row r="380">
          <cell r="A380">
            <v>1311</v>
          </cell>
          <cell r="B380" t="str">
            <v>Gobierno Autónomo Municipal De Morochata</v>
          </cell>
          <cell r="C380" t="str">
            <v>RCC</v>
          </cell>
        </row>
        <row r="381">
          <cell r="A381">
            <v>1312</v>
          </cell>
          <cell r="B381" t="str">
            <v>Gobierno Autónomo Municipal De Sacaba</v>
          </cell>
          <cell r="C381" t="str">
            <v>RCC</v>
          </cell>
        </row>
        <row r="382">
          <cell r="A382">
            <v>1313</v>
          </cell>
          <cell r="B382" t="str">
            <v>Gobierno Autónomo Municipal De Colomi</v>
          </cell>
          <cell r="C382" t="str">
            <v>RCC</v>
          </cell>
        </row>
        <row r="383">
          <cell r="A383">
            <v>1314</v>
          </cell>
          <cell r="B383" t="str">
            <v>Gobierno Autónomo Municipal De Villa Tunari</v>
          </cell>
          <cell r="C383" t="str">
            <v>RCC</v>
          </cell>
        </row>
        <row r="384">
          <cell r="A384">
            <v>1315</v>
          </cell>
          <cell r="B384" t="str">
            <v>Gobierno Autónomo Municipal De Punata</v>
          </cell>
          <cell r="C384" t="str">
            <v>RCC</v>
          </cell>
        </row>
        <row r="385">
          <cell r="A385">
            <v>1316</v>
          </cell>
          <cell r="B385" t="str">
            <v>Gobierno Autónomo Municipal De Villa Rivero</v>
          </cell>
          <cell r="C385" t="str">
            <v>RCC</v>
          </cell>
        </row>
        <row r="386">
          <cell r="A386">
            <v>1317</v>
          </cell>
          <cell r="B386" t="str">
            <v>Gobierno Autónomo Municipal De San Benito (Villa José Quintín Mendoza)</v>
          </cell>
          <cell r="C386" t="str">
            <v>RCC</v>
          </cell>
        </row>
        <row r="387">
          <cell r="A387">
            <v>1318</v>
          </cell>
          <cell r="B387" t="str">
            <v>Gobierno Autónomo Municipal De Tacachi</v>
          </cell>
          <cell r="C387" t="str">
            <v>RCC</v>
          </cell>
        </row>
        <row r="388">
          <cell r="A388">
            <v>1319</v>
          </cell>
          <cell r="B388" t="str">
            <v>Gobierno Autónomo Municipal Villa Gualberto Villarroel</v>
          </cell>
          <cell r="C388" t="str">
            <v>RCC</v>
          </cell>
        </row>
        <row r="389">
          <cell r="A389">
            <v>1320</v>
          </cell>
          <cell r="B389" t="str">
            <v>Gobierno Autónomo Municipal De Tarata</v>
          </cell>
          <cell r="C389" t="str">
            <v>RCC</v>
          </cell>
        </row>
        <row r="390">
          <cell r="A390">
            <v>1321</v>
          </cell>
          <cell r="B390" t="str">
            <v>Gobierno Autónomo Municipal De Anzaldo</v>
          </cell>
          <cell r="C390" t="str">
            <v>RCC</v>
          </cell>
        </row>
        <row r="391">
          <cell r="A391">
            <v>1322</v>
          </cell>
          <cell r="B391" t="str">
            <v>Gobierno Autónomo Municipal De Arbieto</v>
          </cell>
          <cell r="C391" t="str">
            <v>RCC</v>
          </cell>
        </row>
        <row r="392">
          <cell r="A392">
            <v>1323</v>
          </cell>
          <cell r="B392" t="str">
            <v>Gobierno Autónomo Municipal De Sacabamba</v>
          </cell>
          <cell r="C392" t="str">
            <v>RCC</v>
          </cell>
        </row>
        <row r="393">
          <cell r="A393">
            <v>1324</v>
          </cell>
          <cell r="B393" t="str">
            <v>Gobierno Autónomo Municipal De Cliza</v>
          </cell>
          <cell r="C393" t="str">
            <v>RCC</v>
          </cell>
        </row>
        <row r="394">
          <cell r="A394">
            <v>1325</v>
          </cell>
          <cell r="B394" t="str">
            <v>Gobierno Autónomo Municipal De Toco</v>
          </cell>
          <cell r="C394" t="str">
            <v>RCC</v>
          </cell>
        </row>
        <row r="395">
          <cell r="A395">
            <v>1326</v>
          </cell>
          <cell r="B395" t="str">
            <v>Gobierno Autónomo Municipal De Tolata</v>
          </cell>
          <cell r="C395" t="str">
            <v>RCC</v>
          </cell>
        </row>
        <row r="396">
          <cell r="A396">
            <v>1327</v>
          </cell>
          <cell r="B396" t="str">
            <v>Gobierno Autónomo Municipal De Capinota</v>
          </cell>
          <cell r="C396" t="str">
            <v>RCC</v>
          </cell>
        </row>
        <row r="397">
          <cell r="A397">
            <v>1328</v>
          </cell>
          <cell r="B397" t="str">
            <v>Gobierno Autónomo Municipal De Santivañez</v>
          </cell>
          <cell r="C397" t="str">
            <v>RCC</v>
          </cell>
        </row>
        <row r="398">
          <cell r="A398">
            <v>1329</v>
          </cell>
          <cell r="B398" t="str">
            <v>Gobierno Autónomo Municipal De Sicaya</v>
          </cell>
          <cell r="C398" t="str">
            <v>RCC</v>
          </cell>
        </row>
        <row r="399">
          <cell r="A399">
            <v>1330</v>
          </cell>
          <cell r="B399" t="str">
            <v>Gobierno Autónomo Municipal De Tapacari</v>
          </cell>
          <cell r="C399" t="str">
            <v>RCC</v>
          </cell>
        </row>
        <row r="400">
          <cell r="A400">
            <v>1331</v>
          </cell>
          <cell r="B400" t="str">
            <v>Gobierno Autónomo Municipal De Totora</v>
          </cell>
          <cell r="C400" t="str">
            <v>RCC</v>
          </cell>
        </row>
        <row r="401">
          <cell r="A401">
            <v>1332</v>
          </cell>
          <cell r="B401" t="str">
            <v>Gobierno Autónomo Municipal De Pojo</v>
          </cell>
          <cell r="C401" t="str">
            <v>RCC</v>
          </cell>
        </row>
        <row r="402">
          <cell r="A402">
            <v>1333</v>
          </cell>
          <cell r="B402" t="str">
            <v>Gobierno Autónomo Municipal De Pocona</v>
          </cell>
          <cell r="C402" t="str">
            <v>RCC</v>
          </cell>
        </row>
        <row r="403">
          <cell r="A403">
            <v>1334</v>
          </cell>
          <cell r="B403" t="str">
            <v>Gobierno Autónomo Municipal De Chimoré</v>
          </cell>
          <cell r="C403" t="str">
            <v>RCC</v>
          </cell>
        </row>
        <row r="404">
          <cell r="A404">
            <v>1335</v>
          </cell>
          <cell r="B404" t="str">
            <v>Gobierno Autónomo Municipal De Puerto Villarroel</v>
          </cell>
          <cell r="C404" t="str">
            <v>RCC</v>
          </cell>
        </row>
        <row r="405">
          <cell r="A405">
            <v>1336</v>
          </cell>
          <cell r="B405" t="str">
            <v>Gobierno Autónomo Municipal De Arani</v>
          </cell>
          <cell r="C405" t="str">
            <v>RCC</v>
          </cell>
        </row>
        <row r="406">
          <cell r="A406">
            <v>1337</v>
          </cell>
          <cell r="B406" t="str">
            <v>Gobierno Autónomo Municipal De Vacas</v>
          </cell>
          <cell r="C406" t="str">
            <v>RCC</v>
          </cell>
        </row>
        <row r="407">
          <cell r="A407">
            <v>1338</v>
          </cell>
          <cell r="B407" t="str">
            <v>Gobierno Autónomo Municipal De Arque</v>
          </cell>
          <cell r="C407" t="str">
            <v>RCC</v>
          </cell>
        </row>
        <row r="408">
          <cell r="A408">
            <v>1339</v>
          </cell>
          <cell r="B408" t="str">
            <v>Gobierno Autónomo Municipal De Tacopaya</v>
          </cell>
          <cell r="C408" t="str">
            <v>RCC</v>
          </cell>
        </row>
        <row r="409">
          <cell r="A409">
            <v>1340</v>
          </cell>
          <cell r="B409" t="str">
            <v>Gobierno Autónomo Municipal De Bolivar</v>
          </cell>
          <cell r="C409" t="str">
            <v>RCC</v>
          </cell>
        </row>
        <row r="410">
          <cell r="A410">
            <v>1341</v>
          </cell>
          <cell r="B410" t="str">
            <v>Gobierno Autónomo Municipal De Tiraque</v>
          </cell>
          <cell r="C410" t="str">
            <v>RCC</v>
          </cell>
        </row>
        <row r="411">
          <cell r="A411">
            <v>1342</v>
          </cell>
          <cell r="B411" t="str">
            <v>Gobierno Autónomo Municipal De Mizque</v>
          </cell>
          <cell r="C411" t="str">
            <v>RCC</v>
          </cell>
        </row>
        <row r="412">
          <cell r="A412">
            <v>1343</v>
          </cell>
          <cell r="B412" t="str">
            <v>Gobierno Autónomo Municipal De Vila Vila</v>
          </cell>
          <cell r="C412" t="str">
            <v>RCC</v>
          </cell>
        </row>
        <row r="413">
          <cell r="A413">
            <v>1344</v>
          </cell>
          <cell r="B413" t="str">
            <v>Gobierno Autónomo Municipal De Alalay</v>
          </cell>
          <cell r="C413" t="str">
            <v>RCC</v>
          </cell>
        </row>
        <row r="414">
          <cell r="A414">
            <v>1345</v>
          </cell>
          <cell r="B414" t="str">
            <v>Gobierno Autónomo Municipal De Entre Rios</v>
          </cell>
          <cell r="C414" t="str">
            <v>RCC</v>
          </cell>
        </row>
        <row r="415">
          <cell r="A415">
            <v>1346</v>
          </cell>
          <cell r="B415" t="str">
            <v>Gobierno Autónomo Municipal De Cocapata</v>
          </cell>
          <cell r="C415" t="str">
            <v>RCC</v>
          </cell>
        </row>
        <row r="416">
          <cell r="A416">
            <v>1347</v>
          </cell>
          <cell r="B416" t="str">
            <v>Gobierno Autónomo Municipal De Shinahota</v>
          </cell>
          <cell r="C416" t="str">
            <v>RCC</v>
          </cell>
        </row>
        <row r="417">
          <cell r="A417">
            <v>1401</v>
          </cell>
          <cell r="B417" t="str">
            <v>Gobierno Autónomo Municipal De Oruro</v>
          </cell>
          <cell r="C417" t="str">
            <v>RCC</v>
          </cell>
        </row>
        <row r="418">
          <cell r="A418">
            <v>1402</v>
          </cell>
          <cell r="B418" t="str">
            <v>Gobierno Autónomo Municipal De Caracollo</v>
          </cell>
          <cell r="C418" t="str">
            <v>RCC</v>
          </cell>
        </row>
        <row r="419">
          <cell r="A419">
            <v>1403</v>
          </cell>
          <cell r="B419" t="str">
            <v>Gobierno Autónomo Municipal De El Choro</v>
          </cell>
          <cell r="C419" t="str">
            <v>RCC</v>
          </cell>
        </row>
        <row r="420">
          <cell r="A420">
            <v>1404</v>
          </cell>
          <cell r="B420" t="str">
            <v>Gobierno Autónomo Municipal De Challapata</v>
          </cell>
          <cell r="C420" t="str">
            <v>RCC</v>
          </cell>
        </row>
        <row r="421">
          <cell r="A421">
            <v>1405</v>
          </cell>
          <cell r="B421" t="str">
            <v>Gobierno Autónomo Municipal De Santuario De Quillacas</v>
          </cell>
          <cell r="C421" t="str">
            <v>RCC</v>
          </cell>
        </row>
        <row r="422">
          <cell r="A422">
            <v>1406</v>
          </cell>
          <cell r="B422" t="str">
            <v>Gobierno Autónomo Municipal De Huanuni</v>
          </cell>
          <cell r="C422" t="str">
            <v>RCC</v>
          </cell>
        </row>
        <row r="423">
          <cell r="A423">
            <v>1407</v>
          </cell>
          <cell r="B423" t="str">
            <v>Gobierno Autónomo Municipal De Machacamarca</v>
          </cell>
          <cell r="C423" t="str">
            <v>RCC</v>
          </cell>
        </row>
        <row r="424">
          <cell r="A424">
            <v>1408</v>
          </cell>
          <cell r="B424" t="str">
            <v>Gobierno Autónomo Municipal De Poopó (Villa Poopó)</v>
          </cell>
          <cell r="C424" t="str">
            <v>RCC</v>
          </cell>
        </row>
        <row r="425">
          <cell r="A425">
            <v>1409</v>
          </cell>
          <cell r="B425" t="str">
            <v>Gobierno Autónomo Municipal De Pazña</v>
          </cell>
          <cell r="C425" t="str">
            <v>RCC</v>
          </cell>
        </row>
        <row r="426">
          <cell r="A426">
            <v>1410</v>
          </cell>
          <cell r="B426" t="str">
            <v>Gobierno Autónomo Municipal De Antequera</v>
          </cell>
          <cell r="C426" t="str">
            <v>RCC</v>
          </cell>
        </row>
        <row r="427">
          <cell r="A427">
            <v>1411</v>
          </cell>
          <cell r="B427" t="str">
            <v>Gobierno Autónomo Municipal De Eucaliptus</v>
          </cell>
          <cell r="C427" t="str">
            <v>RCC</v>
          </cell>
        </row>
        <row r="428">
          <cell r="A428">
            <v>1412</v>
          </cell>
          <cell r="B428" t="str">
            <v>Gobierno Autónomo Municipal De Santiago De Huari</v>
          </cell>
          <cell r="C428" t="str">
            <v>RCC</v>
          </cell>
        </row>
        <row r="429">
          <cell r="A429">
            <v>1413</v>
          </cell>
          <cell r="B429" t="str">
            <v>Gobierno Autónomo Municipal De Totora</v>
          </cell>
          <cell r="C429" t="str">
            <v>RCC</v>
          </cell>
        </row>
        <row r="430">
          <cell r="A430">
            <v>1414</v>
          </cell>
          <cell r="B430" t="str">
            <v>Gobierno Autónomo Municipal De Corque</v>
          </cell>
          <cell r="C430" t="str">
            <v>RCC</v>
          </cell>
        </row>
        <row r="431">
          <cell r="A431">
            <v>1415</v>
          </cell>
          <cell r="B431" t="str">
            <v>Gobierno Autónomo Municipal De Choquecota</v>
          </cell>
          <cell r="C431" t="str">
            <v>RCC</v>
          </cell>
        </row>
        <row r="432">
          <cell r="A432">
            <v>1416</v>
          </cell>
          <cell r="B432" t="str">
            <v>Gobierno Autónomo Municipal De Curahuara De Carangas</v>
          </cell>
          <cell r="C432" t="str">
            <v>RCC</v>
          </cell>
        </row>
        <row r="433">
          <cell r="A433">
            <v>1417</v>
          </cell>
          <cell r="B433" t="str">
            <v>Gobierno Autónomo Municipal De Turco</v>
          </cell>
          <cell r="C433" t="str">
            <v>RCC</v>
          </cell>
        </row>
        <row r="434">
          <cell r="A434">
            <v>1418</v>
          </cell>
          <cell r="B434" t="str">
            <v>Gobierno Autónomo Municipal De Huachacalla</v>
          </cell>
          <cell r="C434" t="str">
            <v>RCC</v>
          </cell>
        </row>
        <row r="435">
          <cell r="A435">
            <v>1419</v>
          </cell>
          <cell r="B435" t="str">
            <v>Gobierno Autónomo Municipal De Escara</v>
          </cell>
          <cell r="C435" t="str">
            <v>RCC</v>
          </cell>
        </row>
        <row r="436">
          <cell r="A436">
            <v>1420</v>
          </cell>
          <cell r="B436" t="str">
            <v>Gobierno Autónomo Municipal De Cruz De Machacamarca</v>
          </cell>
          <cell r="C436" t="str">
            <v>RCC</v>
          </cell>
        </row>
        <row r="437">
          <cell r="A437">
            <v>1421</v>
          </cell>
          <cell r="B437" t="str">
            <v>Gobierno Autónomo Municipal De Yunguyo De Litoral</v>
          </cell>
          <cell r="C437" t="str">
            <v>RCC</v>
          </cell>
        </row>
        <row r="438">
          <cell r="A438">
            <v>1422</v>
          </cell>
          <cell r="B438" t="str">
            <v>Gobierno Autónomo Municipal De Esmeralda</v>
          </cell>
          <cell r="C438" t="str">
            <v>RCC</v>
          </cell>
        </row>
        <row r="439">
          <cell r="A439">
            <v>1423</v>
          </cell>
          <cell r="B439" t="str">
            <v>Gobierno Autónomo Municipal De Toledo</v>
          </cell>
          <cell r="C439" t="str">
            <v>RCC</v>
          </cell>
        </row>
        <row r="440">
          <cell r="A440">
            <v>1424</v>
          </cell>
          <cell r="B440" t="str">
            <v>Gobierno Autónomo Municipal De Andamarca (Santiago De Andamarca)</v>
          </cell>
          <cell r="C440" t="str">
            <v>RCC</v>
          </cell>
        </row>
        <row r="441">
          <cell r="A441">
            <v>1425</v>
          </cell>
          <cell r="B441" t="str">
            <v>Gobierno Autónomo Municipal De Belén De Andamarca</v>
          </cell>
          <cell r="C441" t="str">
            <v>RCC</v>
          </cell>
        </row>
        <row r="442">
          <cell r="A442">
            <v>1426</v>
          </cell>
          <cell r="B442" t="str">
            <v>Gobierno Autónomo Municipal De Salinas De G. Mendoza</v>
          </cell>
          <cell r="C442" t="str">
            <v>RCC</v>
          </cell>
        </row>
        <row r="443">
          <cell r="A443">
            <v>1427</v>
          </cell>
          <cell r="B443" t="str">
            <v>Gobierno Autónomo Municipal De Pampa Aullagas</v>
          </cell>
          <cell r="C443" t="str">
            <v>RCC</v>
          </cell>
        </row>
        <row r="444">
          <cell r="A444">
            <v>1428</v>
          </cell>
          <cell r="B444" t="str">
            <v>Gobierno Autónomo Municipal De La Rivera</v>
          </cell>
          <cell r="C444" t="str">
            <v>RCC</v>
          </cell>
        </row>
        <row r="445">
          <cell r="A445">
            <v>1429</v>
          </cell>
          <cell r="B445" t="str">
            <v>Gobierno Autónomo Municipal De Todos Santos</v>
          </cell>
          <cell r="C445" t="str">
            <v>RCC</v>
          </cell>
        </row>
        <row r="446">
          <cell r="A446">
            <v>1430</v>
          </cell>
          <cell r="B446" t="str">
            <v>Gobierno Autónomo Municipal De Carangas</v>
          </cell>
          <cell r="C446" t="str">
            <v>RCC</v>
          </cell>
        </row>
        <row r="447">
          <cell r="A447">
            <v>1431</v>
          </cell>
          <cell r="B447" t="str">
            <v>Gobierno Autónomo Municipal De Sabaya</v>
          </cell>
          <cell r="C447" t="str">
            <v>RCC</v>
          </cell>
        </row>
        <row r="448">
          <cell r="A448">
            <v>1432</v>
          </cell>
          <cell r="B448" t="str">
            <v>Gobierno Autónomo Municipal De Coipasa</v>
          </cell>
          <cell r="C448" t="str">
            <v>RCC</v>
          </cell>
        </row>
        <row r="449">
          <cell r="A449">
            <v>1433</v>
          </cell>
          <cell r="B449" t="str">
            <v>Gobierno Autónomo Municipal De Chipaya</v>
          </cell>
          <cell r="C449" t="str">
            <v>RCC</v>
          </cell>
        </row>
        <row r="450">
          <cell r="A450">
            <v>1434</v>
          </cell>
          <cell r="B450" t="str">
            <v>Gobierno Autónomo Municipal De Huayllamarca (Santiago De Huayllamarca)</v>
          </cell>
          <cell r="C450" t="str">
            <v>RCC</v>
          </cell>
        </row>
        <row r="451">
          <cell r="A451">
            <v>1435</v>
          </cell>
          <cell r="B451" t="str">
            <v>Gobierno Autónomo Municipal De Soracachi</v>
          </cell>
          <cell r="C451" t="str">
            <v>RCC</v>
          </cell>
        </row>
        <row r="452">
          <cell r="A452">
            <v>1501</v>
          </cell>
          <cell r="B452" t="str">
            <v>Gobierno Autónomo Municipal De Potosí</v>
          </cell>
          <cell r="C452" t="str">
            <v>RCC</v>
          </cell>
        </row>
        <row r="453">
          <cell r="A453">
            <v>1502</v>
          </cell>
          <cell r="B453" t="str">
            <v>Gobierno Autónomo Municipal De Tinguipaya</v>
          </cell>
          <cell r="C453" t="str">
            <v>RCC</v>
          </cell>
        </row>
        <row r="454">
          <cell r="A454">
            <v>1503</v>
          </cell>
          <cell r="B454" t="str">
            <v>Gobierno Autónomo Municipal De Yocalla</v>
          </cell>
          <cell r="C454" t="str">
            <v>RCC</v>
          </cell>
        </row>
        <row r="455">
          <cell r="A455">
            <v>1504</v>
          </cell>
          <cell r="B455" t="str">
            <v>Gobierno Autónomo Municipal De Urmiri</v>
          </cell>
          <cell r="C455" t="str">
            <v>RCC</v>
          </cell>
        </row>
        <row r="456">
          <cell r="A456">
            <v>1505</v>
          </cell>
          <cell r="B456" t="str">
            <v>Gobierno Autónomo Municipal De Uncía</v>
          </cell>
          <cell r="C456" t="str">
            <v>RCC</v>
          </cell>
        </row>
        <row r="457">
          <cell r="A457">
            <v>1506</v>
          </cell>
          <cell r="B457" t="str">
            <v>Gobierno Autónomo Municipal De Chayanta</v>
          </cell>
          <cell r="C457" t="str">
            <v>RCC</v>
          </cell>
        </row>
        <row r="458">
          <cell r="A458">
            <v>1507</v>
          </cell>
          <cell r="B458" t="str">
            <v>Gobierno Autónomo Municipal De Llallagua</v>
          </cell>
          <cell r="C458" t="str">
            <v>RCC</v>
          </cell>
        </row>
        <row r="459">
          <cell r="A459">
            <v>1508</v>
          </cell>
          <cell r="B459" t="str">
            <v>Gobierno Autónomo Municipal De Betanzos</v>
          </cell>
          <cell r="C459" t="str">
            <v>RCC</v>
          </cell>
        </row>
        <row r="460">
          <cell r="A460">
            <v>1509</v>
          </cell>
          <cell r="B460" t="str">
            <v>Gobierno Autónomo Municipal De Chaqui</v>
          </cell>
          <cell r="C460" t="str">
            <v>RCC</v>
          </cell>
        </row>
        <row r="461">
          <cell r="A461">
            <v>1510</v>
          </cell>
          <cell r="B461" t="str">
            <v>Gobierno Autónomo Municipal De Tacobamba</v>
          </cell>
          <cell r="C461" t="str">
            <v>RCC</v>
          </cell>
        </row>
        <row r="462">
          <cell r="A462">
            <v>1511</v>
          </cell>
          <cell r="B462" t="str">
            <v>Gobierno Autónomo Municipal De Colquechaca</v>
          </cell>
          <cell r="C462" t="str">
            <v>RCC</v>
          </cell>
        </row>
        <row r="463">
          <cell r="A463">
            <v>1512</v>
          </cell>
          <cell r="B463" t="str">
            <v>Gobierno Autónomo Municipal De Ravelo</v>
          </cell>
          <cell r="C463" t="str">
            <v>RCC</v>
          </cell>
        </row>
        <row r="464">
          <cell r="A464">
            <v>1513</v>
          </cell>
          <cell r="B464" t="str">
            <v>Gobierno Autónomo Municipal De Pocoata</v>
          </cell>
          <cell r="C464" t="str">
            <v>RCC</v>
          </cell>
        </row>
        <row r="465">
          <cell r="A465">
            <v>1514</v>
          </cell>
          <cell r="B465" t="str">
            <v>Gobierno Autónomo Municipal De Ocurí</v>
          </cell>
          <cell r="C465" t="str">
            <v>RCC</v>
          </cell>
        </row>
        <row r="466">
          <cell r="A466">
            <v>1515</v>
          </cell>
          <cell r="B466" t="str">
            <v>Gobierno Autónomo Municipal De San Pedro De Buena Vista</v>
          </cell>
          <cell r="C466" t="str">
            <v>RCC</v>
          </cell>
        </row>
        <row r="467">
          <cell r="A467">
            <v>1516</v>
          </cell>
          <cell r="B467" t="str">
            <v>Gobierno Autónomo Municipal De Toro Toro</v>
          </cell>
          <cell r="C467" t="str">
            <v>RCC</v>
          </cell>
        </row>
        <row r="468">
          <cell r="A468">
            <v>1517</v>
          </cell>
          <cell r="B468" t="str">
            <v>Gobierno Autónomo Municipal De Cotagaita</v>
          </cell>
          <cell r="C468" t="str">
            <v>RCC</v>
          </cell>
        </row>
        <row r="469">
          <cell r="A469">
            <v>1518</v>
          </cell>
          <cell r="B469" t="str">
            <v>Gobierno Autónomo Municipal De Vitichi</v>
          </cell>
          <cell r="C469" t="str">
            <v>RCC</v>
          </cell>
        </row>
        <row r="470">
          <cell r="A470">
            <v>1519</v>
          </cell>
          <cell r="B470" t="str">
            <v>Gobierno Autónomo Municipal De Tupiza</v>
          </cell>
          <cell r="C470" t="str">
            <v>RCC</v>
          </cell>
        </row>
        <row r="471">
          <cell r="A471">
            <v>1520</v>
          </cell>
          <cell r="B471" t="str">
            <v>Gobierno Autónomo Municipal De Atocha</v>
          </cell>
          <cell r="C471" t="str">
            <v>RCC</v>
          </cell>
        </row>
        <row r="472">
          <cell r="A472">
            <v>1521</v>
          </cell>
          <cell r="B472" t="str">
            <v>Gobierno Autónomo Municipal De Colcha"K" (Villa Martín)</v>
          </cell>
          <cell r="C472" t="str">
            <v>RCC</v>
          </cell>
        </row>
        <row r="473">
          <cell r="A473">
            <v>1522</v>
          </cell>
          <cell r="B473" t="str">
            <v>Gobierno Autónomo Municipal De San Pedro De Quemes</v>
          </cell>
          <cell r="C473" t="str">
            <v>RCC</v>
          </cell>
        </row>
        <row r="474">
          <cell r="A474">
            <v>1523</v>
          </cell>
          <cell r="B474" t="str">
            <v>Gobierno Autónomo Municipal De San Pablo De Lípez</v>
          </cell>
          <cell r="C474" t="str">
            <v>RCC</v>
          </cell>
        </row>
        <row r="475">
          <cell r="A475">
            <v>1524</v>
          </cell>
          <cell r="B475" t="str">
            <v>Gobierno Autónomo Municipal De Mojinete</v>
          </cell>
          <cell r="C475" t="str">
            <v>RCC</v>
          </cell>
        </row>
        <row r="476">
          <cell r="A476">
            <v>1525</v>
          </cell>
          <cell r="B476" t="str">
            <v>Gobierno Autónomo Municipal De San Antonio De Esmoruco</v>
          </cell>
          <cell r="C476" t="str">
            <v>RCC</v>
          </cell>
        </row>
        <row r="477">
          <cell r="A477">
            <v>1526</v>
          </cell>
          <cell r="B477" t="str">
            <v>Gobierno Autónomo Municipal De Sacaca (Villa De Sacaca)</v>
          </cell>
          <cell r="C477" t="str">
            <v>RCC</v>
          </cell>
        </row>
        <row r="478">
          <cell r="A478">
            <v>1527</v>
          </cell>
          <cell r="B478" t="str">
            <v>Gobierno Autónomo Municipal De Caripuyo</v>
          </cell>
          <cell r="C478" t="str">
            <v>RCC</v>
          </cell>
        </row>
        <row r="479">
          <cell r="A479">
            <v>1528</v>
          </cell>
          <cell r="B479" t="str">
            <v>Gobierno Autónomo Municipal De Puna (Villa Talavera)</v>
          </cell>
          <cell r="C479" t="str">
            <v>RCC</v>
          </cell>
        </row>
        <row r="480">
          <cell r="A480">
            <v>1529</v>
          </cell>
          <cell r="B480" t="str">
            <v>Gobierno Autónomo Municipal De Caiza "D"</v>
          </cell>
          <cell r="C480" t="str">
            <v>RCC</v>
          </cell>
        </row>
        <row r="481">
          <cell r="A481">
            <v>1530</v>
          </cell>
          <cell r="B481" t="str">
            <v>Gobierno Autónomo Municipal De Uyuni</v>
          </cell>
          <cell r="C481" t="str">
            <v>RCC</v>
          </cell>
        </row>
        <row r="482">
          <cell r="A482">
            <v>1531</v>
          </cell>
          <cell r="B482" t="str">
            <v>Gobierno Autónomo Municipal De Tomave</v>
          </cell>
          <cell r="C482" t="str">
            <v>RCC</v>
          </cell>
        </row>
        <row r="483">
          <cell r="A483">
            <v>1532</v>
          </cell>
          <cell r="B483" t="str">
            <v>Gobierno Autónomo Municipal De Porco</v>
          </cell>
          <cell r="C483" t="str">
            <v>RCC</v>
          </cell>
        </row>
        <row r="484">
          <cell r="A484">
            <v>1533</v>
          </cell>
          <cell r="B484" t="str">
            <v>Gobierno Autónomo Municipal De Arampampa</v>
          </cell>
          <cell r="C484" t="str">
            <v>RCC</v>
          </cell>
        </row>
        <row r="485">
          <cell r="A485">
            <v>1534</v>
          </cell>
          <cell r="B485" t="str">
            <v>Gobierno Autónomo Municipal De Acasio</v>
          </cell>
          <cell r="C485" t="str">
            <v>RCC</v>
          </cell>
        </row>
        <row r="486">
          <cell r="A486">
            <v>1535</v>
          </cell>
          <cell r="B486" t="str">
            <v>Gobierno Autónomo Municipal De Llica</v>
          </cell>
          <cell r="C486" t="str">
            <v>RCC</v>
          </cell>
        </row>
        <row r="487">
          <cell r="A487">
            <v>1536</v>
          </cell>
          <cell r="B487" t="str">
            <v>Gobierno Autónomo Municipal De Tahua</v>
          </cell>
          <cell r="C487" t="str">
            <v>RCC</v>
          </cell>
        </row>
        <row r="488">
          <cell r="A488">
            <v>1537</v>
          </cell>
          <cell r="B488" t="str">
            <v>Gobierno Autónomo Municipal De Villazón</v>
          </cell>
          <cell r="C488" t="str">
            <v>RCC</v>
          </cell>
        </row>
        <row r="489">
          <cell r="A489">
            <v>1538</v>
          </cell>
          <cell r="B489" t="str">
            <v>Gobierno Autónomo Municipal De San Agustín</v>
          </cell>
          <cell r="C489" t="str">
            <v>RCC</v>
          </cell>
        </row>
        <row r="490">
          <cell r="A490">
            <v>1539</v>
          </cell>
          <cell r="B490" t="str">
            <v>Gobierno Autónomo Municipal De Ckochas</v>
          </cell>
          <cell r="C490" t="str">
            <v>RCC</v>
          </cell>
        </row>
        <row r="491">
          <cell r="A491">
            <v>1540</v>
          </cell>
          <cell r="B491" t="str">
            <v>Gobierno Autónomo Municipal De Chuquiuta "Ayllu Jucumani"</v>
          </cell>
          <cell r="C491" t="str">
            <v>RCC</v>
          </cell>
        </row>
        <row r="492">
          <cell r="A492">
            <v>1601</v>
          </cell>
          <cell r="B492" t="str">
            <v>Gobierno Autónomo Municipal De Tarija</v>
          </cell>
          <cell r="C492" t="str">
            <v>RCC</v>
          </cell>
        </row>
        <row r="493">
          <cell r="A493">
            <v>1602</v>
          </cell>
          <cell r="B493" t="str">
            <v>Gobierno Autónomo Municipal De Padcaya</v>
          </cell>
          <cell r="C493" t="str">
            <v>RCC</v>
          </cell>
        </row>
        <row r="494">
          <cell r="A494">
            <v>1603</v>
          </cell>
          <cell r="B494" t="str">
            <v>Gobierno Autónomo Municipal De Bermejo</v>
          </cell>
          <cell r="C494" t="str">
            <v>RCC</v>
          </cell>
        </row>
        <row r="495">
          <cell r="A495">
            <v>1604</v>
          </cell>
          <cell r="B495" t="str">
            <v>Gobierno Autónomo Municipal De Yacuiba</v>
          </cell>
          <cell r="C495" t="str">
            <v>RCC</v>
          </cell>
        </row>
        <row r="496">
          <cell r="A496">
            <v>1605</v>
          </cell>
          <cell r="B496" t="str">
            <v>Gobierno Autónomo Municipal De Caraparí</v>
          </cell>
          <cell r="C496" t="str">
            <v>RCC</v>
          </cell>
        </row>
        <row r="497">
          <cell r="A497">
            <v>1606</v>
          </cell>
          <cell r="B497" t="str">
            <v>Gobierno Autónomo Municipal De Villamontes</v>
          </cell>
          <cell r="C497" t="str">
            <v>RCC</v>
          </cell>
        </row>
        <row r="498">
          <cell r="A498">
            <v>1607</v>
          </cell>
          <cell r="B498" t="str">
            <v>Gobierno Autónomo Municipal De Uriondo (Concepción)</v>
          </cell>
          <cell r="C498" t="str">
            <v>RCC</v>
          </cell>
        </row>
        <row r="499">
          <cell r="A499">
            <v>1608</v>
          </cell>
          <cell r="B499" t="str">
            <v>Gobierno Autónomo Municipal De Yunchara</v>
          </cell>
          <cell r="C499" t="str">
            <v>RCC</v>
          </cell>
        </row>
        <row r="500">
          <cell r="A500">
            <v>1609</v>
          </cell>
          <cell r="B500" t="str">
            <v>Gobierno Autónomo Municipal De San Lorenzo</v>
          </cell>
          <cell r="C500" t="str">
            <v>RCC</v>
          </cell>
        </row>
        <row r="501">
          <cell r="A501">
            <v>1610</v>
          </cell>
          <cell r="B501" t="str">
            <v>Gobierno Autónomo Municipal De El Puente</v>
          </cell>
          <cell r="C501" t="str">
            <v>RCC</v>
          </cell>
        </row>
        <row r="502">
          <cell r="A502">
            <v>1611</v>
          </cell>
          <cell r="B502" t="str">
            <v>Gobierno Autónomo Municipal De Entre Ríos</v>
          </cell>
          <cell r="C502" t="str">
            <v>RCC</v>
          </cell>
        </row>
        <row r="503">
          <cell r="A503">
            <v>1701</v>
          </cell>
          <cell r="B503" t="str">
            <v>Gobierno Autónomo Municipal De Santa Cruz De La Sierra</v>
          </cell>
          <cell r="C503" t="str">
            <v>RCC</v>
          </cell>
        </row>
        <row r="504">
          <cell r="A504">
            <v>1702</v>
          </cell>
          <cell r="B504" t="str">
            <v>Gobierno Autónomo Municipal De Cotoca</v>
          </cell>
          <cell r="C504" t="str">
            <v>RCC</v>
          </cell>
        </row>
        <row r="505">
          <cell r="A505">
            <v>1703</v>
          </cell>
          <cell r="B505" t="str">
            <v>Gobierno Autónomo Municipal De Porongo (Ayacucho)</v>
          </cell>
          <cell r="C505" t="str">
            <v>RCC</v>
          </cell>
        </row>
        <row r="506">
          <cell r="A506">
            <v>1704</v>
          </cell>
          <cell r="B506" t="str">
            <v>Gobierno Autónomo Municipal De La Guardia</v>
          </cell>
          <cell r="C506" t="str">
            <v>RCC</v>
          </cell>
        </row>
        <row r="507">
          <cell r="A507">
            <v>1705</v>
          </cell>
          <cell r="B507" t="str">
            <v>Gobierno Autónomo Municipal De El Torno</v>
          </cell>
          <cell r="C507" t="str">
            <v>RCC</v>
          </cell>
        </row>
        <row r="508">
          <cell r="A508">
            <v>1706</v>
          </cell>
          <cell r="B508" t="str">
            <v>Gobierno Autónomo Municipal De Warnes</v>
          </cell>
          <cell r="C508" t="str">
            <v>RCC</v>
          </cell>
        </row>
        <row r="509">
          <cell r="A509">
            <v>1707</v>
          </cell>
          <cell r="B509" t="str">
            <v>Gobierno Autónomo Municipal De San Ignacio (San Ignacio De Velasco)</v>
          </cell>
          <cell r="C509" t="str">
            <v>RCC</v>
          </cell>
        </row>
        <row r="510">
          <cell r="A510">
            <v>1708</v>
          </cell>
          <cell r="B510" t="str">
            <v>Gobierno Autónomo Municipal De San Miguel (San Miguel De Velasco)</v>
          </cell>
          <cell r="C510" t="str">
            <v>RCC</v>
          </cell>
        </row>
        <row r="511">
          <cell r="A511">
            <v>1709</v>
          </cell>
          <cell r="B511" t="str">
            <v>Gobierno Autónomo Municipal De San Rafael</v>
          </cell>
          <cell r="C511" t="str">
            <v>RCC</v>
          </cell>
        </row>
        <row r="512">
          <cell r="A512">
            <v>1710</v>
          </cell>
          <cell r="B512" t="str">
            <v>Gobierno Autónomo Municipal De Buena Vista</v>
          </cell>
          <cell r="C512" t="str">
            <v>RCC</v>
          </cell>
        </row>
        <row r="513">
          <cell r="A513">
            <v>1711</v>
          </cell>
          <cell r="B513" t="str">
            <v>Gobierno Autónomo Municipal De San Carlos</v>
          </cell>
          <cell r="C513" t="str">
            <v>RCC</v>
          </cell>
        </row>
        <row r="514">
          <cell r="A514">
            <v>1712</v>
          </cell>
          <cell r="B514" t="str">
            <v>Gobierno Autónomo Municipal De Yapacaní</v>
          </cell>
          <cell r="C514" t="str">
            <v>RCC</v>
          </cell>
        </row>
        <row r="515">
          <cell r="A515">
            <v>1713</v>
          </cell>
          <cell r="B515" t="str">
            <v>Gobierno Autónomo Municipal De San José</v>
          </cell>
          <cell r="C515" t="str">
            <v>RCC</v>
          </cell>
        </row>
        <row r="516">
          <cell r="A516">
            <v>1714</v>
          </cell>
          <cell r="B516" t="str">
            <v>Gobierno Autónomo Municipal De Pailón</v>
          </cell>
          <cell r="C516" t="str">
            <v>RCC</v>
          </cell>
        </row>
        <row r="517">
          <cell r="A517">
            <v>1715</v>
          </cell>
          <cell r="B517" t="str">
            <v>Gobierno Autónomo Municipal De Roboré</v>
          </cell>
          <cell r="C517" t="str">
            <v>RCC</v>
          </cell>
        </row>
        <row r="518">
          <cell r="A518">
            <v>1716</v>
          </cell>
          <cell r="B518" t="str">
            <v>Gobierno Autónomo Municipal De Portachuelo</v>
          </cell>
          <cell r="C518" t="str">
            <v>RCC</v>
          </cell>
        </row>
        <row r="519">
          <cell r="A519">
            <v>1717</v>
          </cell>
          <cell r="B519" t="str">
            <v>Gobierno Autónomo Municipal De Santa Rosa Del Sara</v>
          </cell>
          <cell r="C519" t="str">
            <v>RCC</v>
          </cell>
        </row>
        <row r="520">
          <cell r="A520">
            <v>1718</v>
          </cell>
          <cell r="B520" t="str">
            <v>Gobierno Autónomo Municipal De Lagunillas</v>
          </cell>
          <cell r="C520" t="str">
            <v>RCC</v>
          </cell>
        </row>
        <row r="521">
          <cell r="A521">
            <v>1719</v>
          </cell>
          <cell r="B521" t="str">
            <v>Gobierno Autónomo Municipal De Charagua</v>
          </cell>
          <cell r="C521" t="str">
            <v>RCC</v>
          </cell>
        </row>
        <row r="522">
          <cell r="A522">
            <v>1720</v>
          </cell>
          <cell r="B522" t="str">
            <v>Gobierno Autónomo Municipal De Cabezas</v>
          </cell>
          <cell r="C522" t="str">
            <v>RCC</v>
          </cell>
        </row>
        <row r="523">
          <cell r="A523">
            <v>1721</v>
          </cell>
          <cell r="B523" t="str">
            <v>Gobierno Autónomo Municipal De Cuevo</v>
          </cell>
          <cell r="C523" t="str">
            <v>RCC</v>
          </cell>
        </row>
        <row r="524">
          <cell r="A524">
            <v>1722</v>
          </cell>
          <cell r="B524" t="str">
            <v>Gobierno Autónomo Municipal De Gutiérrez</v>
          </cell>
          <cell r="C524" t="str">
            <v>RCC</v>
          </cell>
        </row>
        <row r="525">
          <cell r="A525">
            <v>1723</v>
          </cell>
          <cell r="B525" t="str">
            <v>Gobierno Autónomo Municipal De Camiri</v>
          </cell>
          <cell r="C525" t="str">
            <v>RCC</v>
          </cell>
        </row>
        <row r="526">
          <cell r="A526">
            <v>1724</v>
          </cell>
          <cell r="B526" t="str">
            <v>Gobierno Autónomo Municipal De Boyuibe</v>
          </cell>
          <cell r="C526" t="str">
            <v>RCC</v>
          </cell>
        </row>
        <row r="527">
          <cell r="A527">
            <v>1725</v>
          </cell>
          <cell r="B527" t="str">
            <v>Gobierno Autónomo Municipal De Vallegrande</v>
          </cell>
          <cell r="C527" t="str">
            <v>RCC</v>
          </cell>
        </row>
        <row r="528">
          <cell r="A528">
            <v>1726</v>
          </cell>
          <cell r="B528" t="str">
            <v>Gobierno Autónomo Municipal De Trigal</v>
          </cell>
          <cell r="C528" t="str">
            <v>RCC</v>
          </cell>
        </row>
        <row r="529">
          <cell r="A529">
            <v>1727</v>
          </cell>
          <cell r="B529" t="str">
            <v>Gobierno Autónomo Municipal De Moro Moro</v>
          </cell>
          <cell r="C529" t="str">
            <v>RCC</v>
          </cell>
        </row>
        <row r="530">
          <cell r="A530">
            <v>1728</v>
          </cell>
          <cell r="B530" t="str">
            <v>Gobierno Autónomo Municipal De Postrer Valle</v>
          </cell>
          <cell r="C530" t="str">
            <v>RCC</v>
          </cell>
        </row>
        <row r="531">
          <cell r="A531">
            <v>1729</v>
          </cell>
          <cell r="B531" t="str">
            <v>Gobierno Autónomo Municipal De Pucara</v>
          </cell>
          <cell r="C531" t="str">
            <v>RCC</v>
          </cell>
        </row>
        <row r="532">
          <cell r="A532">
            <v>1730</v>
          </cell>
          <cell r="B532" t="str">
            <v>Gobierno Autónomo Municipal De Samaipata</v>
          </cell>
          <cell r="C532" t="str">
            <v>RCC</v>
          </cell>
        </row>
        <row r="533">
          <cell r="A533">
            <v>1731</v>
          </cell>
          <cell r="B533" t="str">
            <v>Gobierno Autónomo Municipal De Pampa Grande</v>
          </cell>
          <cell r="C533" t="str">
            <v>RCC</v>
          </cell>
        </row>
        <row r="534">
          <cell r="A534">
            <v>1732</v>
          </cell>
          <cell r="B534" t="str">
            <v>Gobierno Autónomo Municipal De Mairana</v>
          </cell>
          <cell r="C534" t="str">
            <v>RCC</v>
          </cell>
        </row>
        <row r="535">
          <cell r="A535">
            <v>1733</v>
          </cell>
          <cell r="B535" t="str">
            <v>Gobierno Autónomo Municipal De Quirusillas</v>
          </cell>
          <cell r="C535" t="str">
            <v>RCC</v>
          </cell>
        </row>
        <row r="536">
          <cell r="A536">
            <v>1734</v>
          </cell>
          <cell r="B536" t="str">
            <v>Gobierno Autónomo Municipal De Montero</v>
          </cell>
          <cell r="C536" t="str">
            <v>RCC</v>
          </cell>
        </row>
        <row r="537">
          <cell r="A537">
            <v>1735</v>
          </cell>
          <cell r="B537" t="str">
            <v>Gobierno Autónomo Municipal De General Agustín Saavedra</v>
          </cell>
          <cell r="C537" t="str">
            <v>RCC</v>
          </cell>
        </row>
        <row r="538">
          <cell r="A538">
            <v>1736</v>
          </cell>
          <cell r="B538" t="str">
            <v>Gobierno Autónomo Municipal De Mineros</v>
          </cell>
          <cell r="C538" t="str">
            <v>RCC</v>
          </cell>
        </row>
        <row r="539">
          <cell r="A539">
            <v>1737</v>
          </cell>
          <cell r="B539" t="str">
            <v>Gobierno Autónomo Municipal De Concepción</v>
          </cell>
          <cell r="C539" t="str">
            <v>RCC</v>
          </cell>
        </row>
        <row r="540">
          <cell r="A540">
            <v>1738</v>
          </cell>
          <cell r="B540" t="str">
            <v>Gobierno Autónomo Municipal De San Javier</v>
          </cell>
          <cell r="C540" t="str">
            <v>RCC</v>
          </cell>
        </row>
        <row r="541">
          <cell r="A541">
            <v>1739</v>
          </cell>
          <cell r="B541" t="str">
            <v>Gobierno Autónomo Municipal De San Julián</v>
          </cell>
          <cell r="C541" t="str">
            <v>RCC</v>
          </cell>
        </row>
        <row r="542">
          <cell r="A542">
            <v>1740</v>
          </cell>
          <cell r="B542" t="str">
            <v>Gobierno Autónomo Municipal De San Matías</v>
          </cell>
          <cell r="C542" t="str">
            <v>RCC</v>
          </cell>
        </row>
        <row r="543">
          <cell r="A543">
            <v>1741</v>
          </cell>
          <cell r="B543" t="str">
            <v>Gobierno Autónomo Municipal De Comarapa</v>
          </cell>
          <cell r="C543" t="str">
            <v>RCC</v>
          </cell>
        </row>
        <row r="544">
          <cell r="A544">
            <v>1742</v>
          </cell>
          <cell r="B544" t="str">
            <v>Gobierno Autónomo Municipal De Saipina</v>
          </cell>
          <cell r="C544" t="str">
            <v>RCC</v>
          </cell>
        </row>
        <row r="545">
          <cell r="A545">
            <v>1743</v>
          </cell>
          <cell r="B545" t="str">
            <v>Gobierno Autónomo Municipal De Puerto Suárez</v>
          </cell>
          <cell r="C545" t="str">
            <v>RCC</v>
          </cell>
        </row>
        <row r="546">
          <cell r="A546">
            <v>1744</v>
          </cell>
          <cell r="B546" t="str">
            <v>Gobierno Autónomo Municipal De Puerto Quijarro</v>
          </cell>
          <cell r="C546" t="str">
            <v>RCC</v>
          </cell>
        </row>
        <row r="547">
          <cell r="A547">
            <v>1745</v>
          </cell>
          <cell r="B547" t="str">
            <v>Gobierno Autónomo Municipal De Ascención De Guarayos</v>
          </cell>
          <cell r="C547" t="str">
            <v>RCC</v>
          </cell>
        </row>
        <row r="548">
          <cell r="A548">
            <v>1746</v>
          </cell>
          <cell r="B548" t="str">
            <v>Gobierno Autónomo Municipal De Urubicha</v>
          </cell>
          <cell r="C548" t="str">
            <v>RCC</v>
          </cell>
        </row>
        <row r="549">
          <cell r="A549">
            <v>1747</v>
          </cell>
          <cell r="B549" t="str">
            <v>Gobierno Autónomo Municipal De El Puente</v>
          </cell>
          <cell r="C549" t="str">
            <v>RCC</v>
          </cell>
        </row>
        <row r="550">
          <cell r="A550">
            <v>1748</v>
          </cell>
          <cell r="B550" t="str">
            <v>Gobierno Autónomo Municipal De Okinawa Uno</v>
          </cell>
          <cell r="C550" t="str">
            <v>RCC</v>
          </cell>
        </row>
        <row r="551">
          <cell r="A551">
            <v>1749</v>
          </cell>
          <cell r="B551" t="str">
            <v>Gobierno Autónomo Municipal De San Antonio De Lomerio</v>
          </cell>
          <cell r="C551" t="str">
            <v>RCC</v>
          </cell>
        </row>
        <row r="552">
          <cell r="A552">
            <v>1750</v>
          </cell>
          <cell r="B552" t="str">
            <v>Gobierno Autónomo Municipal De San Ramón</v>
          </cell>
          <cell r="C552" t="str">
            <v>RCC</v>
          </cell>
        </row>
        <row r="553">
          <cell r="A553">
            <v>1751</v>
          </cell>
          <cell r="B553" t="str">
            <v>Gobierno Autónomo Municipal De El Carmen Rivero Tórrez</v>
          </cell>
          <cell r="C553" t="str">
            <v>RCC</v>
          </cell>
        </row>
        <row r="554">
          <cell r="A554">
            <v>1752</v>
          </cell>
          <cell r="B554" t="str">
            <v>Gobierno Autónomo Municipal De San Juan</v>
          </cell>
          <cell r="C554" t="str">
            <v>RCC</v>
          </cell>
        </row>
        <row r="555">
          <cell r="A555">
            <v>1753</v>
          </cell>
          <cell r="B555" t="str">
            <v>Gobierno Autónomo Municipal De Fernández Alonso</v>
          </cell>
          <cell r="C555" t="str">
            <v>RCC</v>
          </cell>
        </row>
        <row r="556">
          <cell r="A556">
            <v>1754</v>
          </cell>
          <cell r="B556" t="str">
            <v>Gobierno Autónomo Municipal De San Pedro</v>
          </cell>
          <cell r="C556" t="str">
            <v>RCC</v>
          </cell>
        </row>
        <row r="557">
          <cell r="A557">
            <v>1755</v>
          </cell>
          <cell r="B557" t="str">
            <v>Gobierno Autónomo Municipal De Cuatro Cañadas</v>
          </cell>
          <cell r="C557" t="str">
            <v>RCC</v>
          </cell>
        </row>
        <row r="558">
          <cell r="A558">
            <v>1756</v>
          </cell>
          <cell r="B558" t="str">
            <v>Gobierno Autónomo Municipal De Colpa Bélgica</v>
          </cell>
          <cell r="C558" t="str">
            <v>RCC</v>
          </cell>
        </row>
        <row r="559">
          <cell r="A559">
            <v>1801</v>
          </cell>
          <cell r="B559" t="str">
            <v>Gobierno Autónomo Municipal De Trinidad</v>
          </cell>
          <cell r="C559" t="str">
            <v>RCC</v>
          </cell>
        </row>
        <row r="560">
          <cell r="A560">
            <v>1802</v>
          </cell>
          <cell r="B560" t="str">
            <v>Gobierno Autónomo Municipal De San Javier</v>
          </cell>
          <cell r="C560" t="str">
            <v>RCC</v>
          </cell>
        </row>
        <row r="561">
          <cell r="A561">
            <v>1803</v>
          </cell>
          <cell r="B561" t="str">
            <v>Gobierno Autónomo Municipal De Riberalta</v>
          </cell>
          <cell r="C561" t="str">
            <v>RCC</v>
          </cell>
        </row>
        <row r="562">
          <cell r="A562">
            <v>1805</v>
          </cell>
          <cell r="B562" t="str">
            <v>Gobierno Autónomo Municipal De Puerto Guayaramerín</v>
          </cell>
          <cell r="C562" t="str">
            <v>RCC</v>
          </cell>
        </row>
        <row r="563">
          <cell r="A563">
            <v>1806</v>
          </cell>
          <cell r="B563" t="str">
            <v>Gobierno Autónomo Municipal De Reyes</v>
          </cell>
          <cell r="C563" t="str">
            <v>RCC</v>
          </cell>
        </row>
        <row r="564">
          <cell r="A564">
            <v>1807</v>
          </cell>
          <cell r="B564" t="str">
            <v>Gobierno Autónomo Municipal De Puerto Rurrenabaque</v>
          </cell>
          <cell r="C564" t="str">
            <v>RCC</v>
          </cell>
        </row>
        <row r="565">
          <cell r="A565">
            <v>1808</v>
          </cell>
          <cell r="B565" t="str">
            <v>Gobierno Autónomo Municipal De San Borja</v>
          </cell>
          <cell r="C565" t="str">
            <v>RCC</v>
          </cell>
        </row>
        <row r="566">
          <cell r="A566">
            <v>1809</v>
          </cell>
          <cell r="B566" t="str">
            <v>Gobierno Autónomo Municipal De Santa Rosa</v>
          </cell>
          <cell r="C566" t="str">
            <v>RCC</v>
          </cell>
        </row>
        <row r="567">
          <cell r="A567">
            <v>1810</v>
          </cell>
          <cell r="B567" t="str">
            <v>Gobierno Autónomo Municipal De Santa Ana</v>
          </cell>
          <cell r="C567" t="str">
            <v>RCC</v>
          </cell>
        </row>
        <row r="568">
          <cell r="A568">
            <v>1811</v>
          </cell>
          <cell r="B568" t="str">
            <v>Gobierno Autónomo Municipal De San Ignacio</v>
          </cell>
          <cell r="C568" t="str">
            <v>RCC</v>
          </cell>
        </row>
        <row r="569">
          <cell r="A569">
            <v>1812</v>
          </cell>
          <cell r="B569" t="str">
            <v>Gobierno Autónomo Municipal De Loreto</v>
          </cell>
          <cell r="C569" t="str">
            <v>RCC</v>
          </cell>
        </row>
        <row r="570">
          <cell r="A570">
            <v>1813</v>
          </cell>
          <cell r="B570" t="str">
            <v>Gobierno Autónomo Municipal De San Andrés</v>
          </cell>
          <cell r="C570" t="str">
            <v>RCC</v>
          </cell>
        </row>
        <row r="571">
          <cell r="A571">
            <v>1814</v>
          </cell>
          <cell r="B571" t="str">
            <v>Gobierno Autónomo Municipal De San Joaquín</v>
          </cell>
          <cell r="C571" t="str">
            <v>RCC</v>
          </cell>
        </row>
        <row r="572">
          <cell r="A572">
            <v>1815</v>
          </cell>
          <cell r="B572" t="str">
            <v>Gobierno Autónomo Municipal De San Ramón</v>
          </cell>
          <cell r="C572" t="str">
            <v>RCC</v>
          </cell>
        </row>
        <row r="573">
          <cell r="A573">
            <v>1816</v>
          </cell>
          <cell r="B573" t="str">
            <v>Gobierno Autónomo Municipal De Puerto Síles</v>
          </cell>
          <cell r="C573" t="str">
            <v>RCC</v>
          </cell>
        </row>
        <row r="574">
          <cell r="A574">
            <v>1817</v>
          </cell>
          <cell r="B574" t="str">
            <v>Gobierno Autónomo Municipal De Magdalena</v>
          </cell>
          <cell r="C574" t="str">
            <v>RCC</v>
          </cell>
        </row>
        <row r="575">
          <cell r="A575">
            <v>1818</v>
          </cell>
          <cell r="B575" t="str">
            <v>Gobierno Autónomo Municipal De Baures</v>
          </cell>
          <cell r="C575" t="str">
            <v>RCC</v>
          </cell>
        </row>
        <row r="576">
          <cell r="A576">
            <v>1819</v>
          </cell>
          <cell r="B576" t="str">
            <v>Gobierno Autónomo Municipal De Huacaraje</v>
          </cell>
          <cell r="C576" t="str">
            <v>RCC</v>
          </cell>
        </row>
        <row r="577">
          <cell r="A577">
            <v>1820</v>
          </cell>
          <cell r="B577" t="str">
            <v>Gobierno Autónomo Municipal De Exaltación</v>
          </cell>
          <cell r="C577" t="str">
            <v>RCC</v>
          </cell>
        </row>
        <row r="578">
          <cell r="A578">
            <v>1901</v>
          </cell>
          <cell r="B578" t="str">
            <v>Gobierno Autónomo Municipal De Cobija</v>
          </cell>
          <cell r="C578" t="str">
            <v>RCC</v>
          </cell>
        </row>
        <row r="579">
          <cell r="A579">
            <v>1902</v>
          </cell>
          <cell r="B579" t="str">
            <v>Gobierno Autónomo Municipal De Porvenir</v>
          </cell>
          <cell r="C579" t="str">
            <v>RCC</v>
          </cell>
        </row>
        <row r="580">
          <cell r="A580">
            <v>1903</v>
          </cell>
          <cell r="B580" t="str">
            <v>Gobierno Autónomo Municipal De Bolpebra</v>
          </cell>
          <cell r="C580" t="str">
            <v>RCC</v>
          </cell>
        </row>
        <row r="581">
          <cell r="A581">
            <v>1904</v>
          </cell>
          <cell r="B581" t="str">
            <v>Gobierno Autónomo Municipal De Bella Flor</v>
          </cell>
          <cell r="C581" t="str">
            <v>RCC</v>
          </cell>
        </row>
        <row r="582">
          <cell r="A582">
            <v>1905</v>
          </cell>
          <cell r="B582" t="str">
            <v>Gobierno Autónomo Municipal De Puerto Rico</v>
          </cell>
          <cell r="C582" t="str">
            <v>RCC</v>
          </cell>
        </row>
        <row r="583">
          <cell r="A583">
            <v>1906</v>
          </cell>
          <cell r="B583" t="str">
            <v>Gobierno Autónomo Municipal De San Pedro</v>
          </cell>
          <cell r="C583" t="str">
            <v>RCC</v>
          </cell>
        </row>
        <row r="584">
          <cell r="A584">
            <v>1907</v>
          </cell>
          <cell r="B584" t="str">
            <v>Gobierno Autónomo Municipal De Filadelfia</v>
          </cell>
          <cell r="C584" t="str">
            <v>RCC</v>
          </cell>
        </row>
        <row r="585">
          <cell r="A585">
            <v>1908</v>
          </cell>
          <cell r="B585" t="str">
            <v>Gobierno Autónomo Municipal De Puerto Gonzalo Moreno</v>
          </cell>
          <cell r="C585" t="str">
            <v>RCC</v>
          </cell>
        </row>
        <row r="586">
          <cell r="A586">
            <v>1909</v>
          </cell>
          <cell r="B586" t="str">
            <v>Gobierno Autónomo Municipal De San Lorenzo</v>
          </cell>
          <cell r="C586" t="str">
            <v>RCC</v>
          </cell>
        </row>
        <row r="587">
          <cell r="A587">
            <v>1910</v>
          </cell>
          <cell r="B587" t="str">
            <v>Gobierno Autónomo Municipal De Sena</v>
          </cell>
          <cell r="C587" t="str">
            <v>RCC</v>
          </cell>
        </row>
        <row r="588">
          <cell r="A588">
            <v>1911</v>
          </cell>
          <cell r="B588" t="str">
            <v>Gobierno Autónomo Municipal De Santa Rosa Del Abuná</v>
          </cell>
          <cell r="C588" t="str">
            <v>RCC</v>
          </cell>
        </row>
        <row r="589">
          <cell r="A589">
            <v>1912</v>
          </cell>
          <cell r="B589" t="str">
            <v>Gobierno Autónomo Municipal De Ingavi (Humaita)</v>
          </cell>
          <cell r="C589" t="str">
            <v>RCC</v>
          </cell>
        </row>
        <row r="590">
          <cell r="A590">
            <v>1913</v>
          </cell>
          <cell r="B590" t="str">
            <v>Gobierno Autónomo Municipal De Nueva Esperanza</v>
          </cell>
          <cell r="C590" t="str">
            <v>RCC</v>
          </cell>
        </row>
        <row r="591">
          <cell r="A591">
            <v>1914</v>
          </cell>
          <cell r="B591" t="str">
            <v>Gobierno Autónomo Municipal De Villa Nueva (Loma Alta)</v>
          </cell>
          <cell r="C591" t="str">
            <v>RCC</v>
          </cell>
        </row>
        <row r="592">
          <cell r="A592">
            <v>1915</v>
          </cell>
          <cell r="B592" t="str">
            <v>Gobierno Autónomo Municipal De Santos Mercado</v>
          </cell>
          <cell r="C592" t="str">
            <v>RCC</v>
          </cell>
        </row>
        <row r="593">
          <cell r="A593">
            <v>2301</v>
          </cell>
          <cell r="B593" t="str">
            <v>Empresa Municipal De Gestión De Residuos Sólidos</v>
          </cell>
          <cell r="C593" t="str">
            <v>RCC</v>
          </cell>
        </row>
        <row r="594">
          <cell r="A594">
            <v>2302</v>
          </cell>
          <cell r="B594" t="str">
            <v>Empresa Municipal De Agua Potable Y Alcantarillado Sacaba</v>
          </cell>
          <cell r="C594" t="str">
            <v>RCC</v>
          </cell>
        </row>
        <row r="595">
          <cell r="A595">
            <v>2303</v>
          </cell>
          <cell r="B595" t="str">
            <v>Empresa Municipal De Areas Verdes Y Recreación Alternativa</v>
          </cell>
          <cell r="C595" t="str">
            <v>RCC</v>
          </cell>
        </row>
        <row r="596">
          <cell r="A596">
            <v>2311</v>
          </cell>
          <cell r="B596" t="str">
            <v>Servicio De Cuencas (Searpi)</v>
          </cell>
          <cell r="C596" t="str">
            <v>-</v>
          </cell>
        </row>
        <row r="597">
          <cell r="A597">
            <v>2312</v>
          </cell>
          <cell r="B597" t="str">
            <v>Empresa Municipal De Agua Potable Y Alcantarillado Viacha</v>
          </cell>
          <cell r="C597" t="str">
            <v>-</v>
          </cell>
        </row>
        <row r="598">
          <cell r="A598">
            <v>2313</v>
          </cell>
          <cell r="B598" t="str">
            <v>Entidad Municipal De Aseo Urbano Sucre</v>
          </cell>
          <cell r="C598" t="str">
            <v>-</v>
          </cell>
        </row>
        <row r="599">
          <cell r="A599">
            <v>2314</v>
          </cell>
          <cell r="B599" t="str">
            <v>Empresa Municipal De Areas Verdes Sucre</v>
          </cell>
          <cell r="C599" t="str">
            <v>-</v>
          </cell>
        </row>
        <row r="600">
          <cell r="A600">
            <v>2315</v>
          </cell>
          <cell r="B600" t="str">
            <v xml:space="preserve">Empresa Municipal De Servicio De Aseo </v>
          </cell>
          <cell r="C600" t="str">
            <v>-</v>
          </cell>
        </row>
        <row r="601">
          <cell r="A601">
            <v>2316</v>
          </cell>
          <cell r="B601" t="str">
            <v>Empresa Municipal De Áreas Verdes, Parques Y Forestación</v>
          </cell>
          <cell r="C601" t="str">
            <v>-</v>
          </cell>
        </row>
        <row r="602">
          <cell r="A602">
            <v>2317</v>
          </cell>
          <cell r="B602" t="str">
            <v>Empresa Municipal De Asfaltos Y Vías</v>
          </cell>
          <cell r="C602" t="str">
            <v>-</v>
          </cell>
        </row>
        <row r="603">
          <cell r="A603">
            <v>2318</v>
          </cell>
          <cell r="B603" t="str">
            <v>Entidad Descentralizada Ummipre Proman</v>
          </cell>
          <cell r="C603" t="str">
            <v>-</v>
          </cell>
        </row>
        <row r="604">
          <cell r="A604">
            <v>2319</v>
          </cell>
          <cell r="B604" t="str">
            <v>Empresa Pública Departamental Estratégica De Aguas - La Paz</v>
          </cell>
          <cell r="C604" t="str">
            <v>-</v>
          </cell>
        </row>
        <row r="605">
          <cell r="A605">
            <v>2320</v>
          </cell>
          <cell r="B605" t="str">
            <v>Empresa Publica Municipal De Servicios De Agua Y Alcantarrillado Sanitario De Cobija</v>
          </cell>
          <cell r="C605" t="str">
            <v>-</v>
          </cell>
        </row>
        <row r="606">
          <cell r="A606">
            <v>2321</v>
          </cell>
          <cell r="B606" t="str">
            <v>EMPRESA MUNICIPAL DE ASEO DE EL ALTO</v>
          </cell>
          <cell r="C606" t="str">
            <v>-</v>
          </cell>
        </row>
        <row r="607">
          <cell r="A607">
            <v>2322</v>
          </cell>
          <cell r="B607" t="str">
            <v>ENTIDAD MATADERO FRIGORIFICO MUNICIPAL DE TARIJA</v>
          </cell>
          <cell r="C607" t="str">
            <v>-</v>
          </cell>
        </row>
        <row r="608">
          <cell r="A608">
            <v>2323</v>
          </cell>
          <cell r="B608" t="str">
            <v>ENTIDAD ASEO MUNICIPAL DE TARIJA</v>
          </cell>
          <cell r="C608" t="str">
            <v>-</v>
          </cell>
        </row>
        <row r="609">
          <cell r="A609">
            <v>2324</v>
          </cell>
          <cell r="B609" t="str">
            <v>ENTIDAD OBRAS PUBLICAS MUNICIPALES DE TARIJA</v>
          </cell>
          <cell r="C609" t="str">
            <v>-</v>
          </cell>
        </row>
        <row r="610">
          <cell r="A610">
            <v>2325</v>
          </cell>
          <cell r="B610" t="str">
            <v>ENTIDAD ORDENAMIENTO TERRITORIAL DE TARIJA</v>
          </cell>
          <cell r="C610" t="str">
            <v>-</v>
          </cell>
        </row>
        <row r="611">
          <cell r="A611">
            <v>2326</v>
          </cell>
          <cell r="B611" t="str">
            <v>ENTIDAD ORDEN Y SEGURIDAD CIUDADANA MUNICIPAL DE TARIJA</v>
          </cell>
          <cell r="C611" t="str">
            <v>-</v>
          </cell>
        </row>
        <row r="612">
          <cell r="A612">
            <v>2327</v>
          </cell>
          <cell r="B612" t="str">
            <v>EMPRESA MUNICIPAL AUTONOMA DE AGUA POTABLE Y ALCANTARILLADO  DE YACUIBA</v>
          </cell>
          <cell r="C612" t="str">
            <v>-</v>
          </cell>
        </row>
        <row r="613">
          <cell r="A613">
            <v>2328</v>
          </cell>
          <cell r="B613" t="str">
            <v>EMPRESA MUNICIPAL DE AGUA POTABLE Y ALCANTARILLADO SANITARIO DE URIONDO</v>
          </cell>
          <cell r="C613" t="str">
            <v>-</v>
          </cell>
        </row>
        <row r="614">
          <cell r="A614" t="str">
            <v>AFP</v>
          </cell>
          <cell r="B614" t="str">
            <v>Acreedores</v>
          </cell>
          <cell r="C614" t="str">
            <v>MZC</v>
          </cell>
        </row>
        <row r="615">
          <cell r="A615" t="str">
            <v>UCCF</v>
          </cell>
          <cell r="B615" t="str">
            <v>Area de Conciliaciones</v>
          </cell>
          <cell r="C615" t="str">
            <v>-</v>
          </cell>
        </row>
        <row r="616">
          <cell r="A616" t="str">
            <v>N/I</v>
          </cell>
          <cell r="B616" t="str">
            <v>No Identificado</v>
          </cell>
          <cell r="C616" t="str">
            <v>-</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ISTRIBUCIÓN"/>
      <sheetName val="Hoja1"/>
      <sheetName val="RESUMEN"/>
      <sheetName val="DIST. CCF PARA SEG. Y RE"/>
    </sheetNames>
    <sheetDataSet>
      <sheetData sheetId="0">
        <row r="8">
          <cell r="A8">
            <v>6</v>
          </cell>
          <cell r="B8">
            <v>3</v>
          </cell>
          <cell r="C8" t="str">
            <v>Vicepresidencia del Estado Plurinacional</v>
          </cell>
          <cell r="D8" t="str">
            <v>José Rivas</v>
          </cell>
          <cell r="E8" t="str">
            <v>José Rivas</v>
          </cell>
          <cell r="F8" t="str">
            <v>José Rivas</v>
          </cell>
        </row>
        <row r="9">
          <cell r="A9">
            <v>10</v>
          </cell>
          <cell r="B9">
            <v>2</v>
          </cell>
          <cell r="C9" t="str">
            <v>Ministerio de Relaciones Exteriores</v>
          </cell>
          <cell r="D9" t="str">
            <v>Judith Machicado</v>
          </cell>
          <cell r="E9" t="str">
            <v>Judith Machicado</v>
          </cell>
          <cell r="F9" t="str">
            <v>Judith Machicado</v>
          </cell>
        </row>
        <row r="10">
          <cell r="A10">
            <v>15</v>
          </cell>
          <cell r="B10">
            <v>1</v>
          </cell>
          <cell r="C10" t="str">
            <v>Ministerio de Gobierno</v>
          </cell>
          <cell r="D10" t="str">
            <v>Virginia Callisaya</v>
          </cell>
          <cell r="E10" t="str">
            <v>Virginia Callisaya</v>
          </cell>
          <cell r="F10" t="str">
            <v>Virginia Callisaya</v>
          </cell>
        </row>
        <row r="11">
          <cell r="A11">
            <v>16</v>
          </cell>
          <cell r="B11">
            <v>1</v>
          </cell>
          <cell r="C11" t="str">
            <v>Ministerio de Educación</v>
          </cell>
          <cell r="D11" t="str">
            <v>Emma Ticonipa</v>
          </cell>
          <cell r="E11" t="str">
            <v>Emma Ticonipa</v>
          </cell>
          <cell r="F11" t="str">
            <v>Emma Ticonipa</v>
          </cell>
        </row>
        <row r="12">
          <cell r="A12">
            <v>20</v>
          </cell>
          <cell r="B12">
            <v>1</v>
          </cell>
          <cell r="C12" t="str">
            <v>Ministerio de Defensa</v>
          </cell>
          <cell r="D12" t="str">
            <v>Rommel Cuba</v>
          </cell>
          <cell r="E12" t="str">
            <v>Rommel Cuba</v>
          </cell>
          <cell r="F12" t="str">
            <v>Rommel Cuba</v>
          </cell>
        </row>
        <row r="13">
          <cell r="A13">
            <v>25</v>
          </cell>
          <cell r="B13">
            <v>2</v>
          </cell>
          <cell r="C13" t="str">
            <v>Ministerio de la Presidencia</v>
          </cell>
          <cell r="D13" t="str">
            <v>Emma Ticonipa</v>
          </cell>
          <cell r="E13" t="str">
            <v>Emma Ticonipa</v>
          </cell>
          <cell r="F13" t="str">
            <v>Elizabeth Nina</v>
          </cell>
        </row>
        <row r="14">
          <cell r="A14">
            <v>30</v>
          </cell>
          <cell r="B14">
            <v>2</v>
          </cell>
          <cell r="C14" t="str">
            <v>Ministerio de Justicia y Transparencia Institucional</v>
          </cell>
          <cell r="D14" t="str">
            <v>Yesenia Apaza</v>
          </cell>
          <cell r="E14" t="str">
            <v>Jeovana Zabala</v>
          </cell>
          <cell r="F14" t="str">
            <v>Jeovana Zabala</v>
          </cell>
        </row>
        <row r="15">
          <cell r="A15">
            <v>35</v>
          </cell>
          <cell r="B15">
            <v>2</v>
          </cell>
          <cell r="C15" t="str">
            <v>Ministerio de Economía y Finanzas Públicas</v>
          </cell>
          <cell r="D15" t="str">
            <v>Yesenia Apaza</v>
          </cell>
          <cell r="E15" t="str">
            <v>José Rivas</v>
          </cell>
          <cell r="F15" t="str">
            <v>José Rivas</v>
          </cell>
        </row>
        <row r="16">
          <cell r="A16">
            <v>41</v>
          </cell>
          <cell r="B16">
            <v>1</v>
          </cell>
          <cell r="C16" t="str">
            <v>Ministerio de Desarrollo Productivo y Economía Plural</v>
          </cell>
          <cell r="D16" t="str">
            <v>Virginia Huanca</v>
          </cell>
          <cell r="E16" t="str">
            <v>Virginia Huanca</v>
          </cell>
          <cell r="F16" t="str">
            <v>Virginia Huanca</v>
          </cell>
        </row>
        <row r="17">
          <cell r="A17">
            <v>46</v>
          </cell>
          <cell r="B17">
            <v>1</v>
          </cell>
          <cell r="C17" t="str">
            <v>Ministerio de Salud y Deportes</v>
          </cell>
          <cell r="D17" t="str">
            <v>Rommel Cuba</v>
          </cell>
          <cell r="E17" t="str">
            <v>Rommel Cuba</v>
          </cell>
          <cell r="F17" t="str">
            <v>Rommel Cuba</v>
          </cell>
        </row>
        <row r="18">
          <cell r="A18">
            <v>47</v>
          </cell>
          <cell r="B18">
            <v>2</v>
          </cell>
          <cell r="C18" t="str">
            <v>Ministerio de Desarrollo Rural y Tierras</v>
          </cell>
          <cell r="D18" t="str">
            <v>Guadalupe Challco</v>
          </cell>
          <cell r="E18" t="str">
            <v>Guadalupe Challco</v>
          </cell>
          <cell r="F18" t="str">
            <v>Guadalupe Challco</v>
          </cell>
        </row>
        <row r="19">
          <cell r="A19">
            <v>53</v>
          </cell>
          <cell r="B19">
            <v>2</v>
          </cell>
          <cell r="C19" t="str">
            <v>Ministerio de Culturas, Descolonización y Despatriarcalización</v>
          </cell>
          <cell r="D19" t="str">
            <v>Virginia Callisaya</v>
          </cell>
          <cell r="E19" t="str">
            <v>Virginia Callisaya</v>
          </cell>
          <cell r="F19" t="str">
            <v>Virginia Callisaya</v>
          </cell>
        </row>
        <row r="20">
          <cell r="A20">
            <v>66</v>
          </cell>
          <cell r="B20">
            <v>2</v>
          </cell>
          <cell r="C20" t="str">
            <v>Ministerio de Planificación del Desarrollo</v>
          </cell>
          <cell r="D20" t="str">
            <v>Huascar Nova</v>
          </cell>
          <cell r="E20" t="str">
            <v>Huascar Nova</v>
          </cell>
          <cell r="F20" t="str">
            <v>Huascar Nova</v>
          </cell>
        </row>
        <row r="21">
          <cell r="A21">
            <v>70</v>
          </cell>
          <cell r="B21">
            <v>2</v>
          </cell>
          <cell r="C21" t="str">
            <v>Ministerio de Trabajo, Empleo y Previsión Social</v>
          </cell>
          <cell r="D21" t="str">
            <v>Huascar Nova</v>
          </cell>
          <cell r="E21" t="str">
            <v>Huascar Nova</v>
          </cell>
          <cell r="F21" t="str">
            <v>Huascar Nova</v>
          </cell>
        </row>
        <row r="22">
          <cell r="A22">
            <v>76</v>
          </cell>
          <cell r="B22">
            <v>3</v>
          </cell>
          <cell r="C22" t="str">
            <v>Ministerio de Minería y Metalurgia</v>
          </cell>
          <cell r="D22" t="str">
            <v>Jeovana Zabala</v>
          </cell>
          <cell r="E22" t="str">
            <v>Jeovana Zabala</v>
          </cell>
          <cell r="F22" t="str">
            <v>Jeovana Zabala</v>
          </cell>
        </row>
        <row r="23">
          <cell r="A23">
            <v>78</v>
          </cell>
          <cell r="B23">
            <v>3</v>
          </cell>
          <cell r="C23" t="str">
            <v>Ministerio de Hidrocarburos y Energías</v>
          </cell>
          <cell r="D23" t="str">
            <v>Belén Espejo</v>
          </cell>
          <cell r="E23" t="str">
            <v>Belén Espejo</v>
          </cell>
          <cell r="F23" t="str">
            <v>Belén Espejo</v>
          </cell>
        </row>
        <row r="24">
          <cell r="A24">
            <v>81</v>
          </cell>
          <cell r="B24">
            <v>2</v>
          </cell>
          <cell r="C24" t="str">
            <v>Ministerio de Obras Públicas, Servicios y Vivienda</v>
          </cell>
          <cell r="D24" t="str">
            <v>Judith Machicado</v>
          </cell>
          <cell r="E24" t="str">
            <v>Judith Machicado</v>
          </cell>
          <cell r="F24" t="str">
            <v>Judith Machicado</v>
          </cell>
        </row>
        <row r="25">
          <cell r="A25">
            <v>86</v>
          </cell>
          <cell r="B25">
            <v>1</v>
          </cell>
          <cell r="C25" t="str">
            <v>Ministerio de Medio Ambiente y Agua</v>
          </cell>
          <cell r="D25" t="str">
            <v>Jorge Vargas</v>
          </cell>
          <cell r="E25" t="str">
            <v>Jorge Vargas</v>
          </cell>
          <cell r="F25" t="str">
            <v>Jorge Vargas</v>
          </cell>
        </row>
        <row r="26">
          <cell r="A26">
            <v>95</v>
          </cell>
          <cell r="B26">
            <v>3</v>
          </cell>
          <cell r="C26" t="str">
            <v>Consejo Supremo de Defensa Plurinacional</v>
          </cell>
          <cell r="D26" t="str">
            <v>Rommel Cuba</v>
          </cell>
          <cell r="E26" t="str">
            <v>Rommel Cuba</v>
          </cell>
          <cell r="F26" t="str">
            <v>Rommel Cuba</v>
          </cell>
        </row>
        <row r="27">
          <cell r="A27" t="str">
            <v>99 - 01</v>
          </cell>
          <cell r="B27">
            <v>3</v>
          </cell>
          <cell r="C27" t="str">
            <v>Tesoro General de la Nación</v>
          </cell>
          <cell r="D27" t="str">
            <v>Guadalupe Challco</v>
          </cell>
          <cell r="E27" t="str">
            <v>Guadalupe Challco</v>
          </cell>
          <cell r="F27" t="str">
            <v>Guadalupe Challco</v>
          </cell>
        </row>
        <row r="28">
          <cell r="A28" t="str">
            <v>99 - 02</v>
          </cell>
          <cell r="B28">
            <v>2</v>
          </cell>
          <cell r="C28" t="str">
            <v>Tesoro General de la Nación</v>
          </cell>
          <cell r="D28" t="str">
            <v>Virginia Huanca</v>
          </cell>
          <cell r="E28" t="str">
            <v>Virginia Huanca</v>
          </cell>
          <cell r="F28" t="str">
            <v>Virginia Huanca</v>
          </cell>
        </row>
        <row r="29">
          <cell r="A29" t="str">
            <v>99 - 03</v>
          </cell>
          <cell r="B29">
            <v>2</v>
          </cell>
          <cell r="C29" t="str">
            <v>Tesoro General de la Nación</v>
          </cell>
          <cell r="D29" t="str">
            <v>Belén Espejo</v>
          </cell>
          <cell r="E29" t="str">
            <v>Belén Espejo</v>
          </cell>
          <cell r="F29" t="str">
            <v>Belén Espejo</v>
          </cell>
        </row>
        <row r="30">
          <cell r="A30" t="str">
            <v>99 - 04</v>
          </cell>
          <cell r="B30">
            <v>2</v>
          </cell>
          <cell r="C30" t="str">
            <v>Tesoro General de la Nación</v>
          </cell>
          <cell r="D30" t="str">
            <v>Guadalupe Challco</v>
          </cell>
          <cell r="E30" t="str">
            <v>Guadalupe Challco</v>
          </cell>
          <cell r="F30" t="str">
            <v>Guadalupe Challco</v>
          </cell>
        </row>
        <row r="31">
          <cell r="A31" t="str">
            <v>99 - 07</v>
          </cell>
          <cell r="B31">
            <v>3</v>
          </cell>
          <cell r="C31" t="str">
            <v>Tesoro General de la Nación</v>
          </cell>
          <cell r="D31" t="str">
            <v>Guadalupe Challco</v>
          </cell>
          <cell r="E31" t="str">
            <v>Guadalupe Challco</v>
          </cell>
          <cell r="F31" t="str">
            <v>Guadalupe Challco</v>
          </cell>
        </row>
        <row r="32">
          <cell r="A32">
            <v>108</v>
          </cell>
          <cell r="B32">
            <v>3</v>
          </cell>
          <cell r="C32" t="str">
            <v>Orquesta Sinfónica Nacional</v>
          </cell>
          <cell r="D32" t="str">
            <v>Jorge Vargas</v>
          </cell>
          <cell r="E32" t="str">
            <v>Jorge Vargas</v>
          </cell>
          <cell r="F32" t="str">
            <v>Jorge Vargas</v>
          </cell>
        </row>
        <row r="33">
          <cell r="A33">
            <v>109</v>
          </cell>
          <cell r="B33">
            <v>3</v>
          </cell>
          <cell r="C33" t="str">
            <v>Conservatorio Nacional de Música</v>
          </cell>
          <cell r="D33" t="str">
            <v>Jorge Vargas</v>
          </cell>
          <cell r="E33" t="str">
            <v>Jorge Vargas</v>
          </cell>
          <cell r="F33" t="str">
            <v>Jorge Vargas</v>
          </cell>
        </row>
        <row r="34">
          <cell r="A34">
            <v>111</v>
          </cell>
          <cell r="B34">
            <v>3</v>
          </cell>
          <cell r="C34" t="str">
            <v>Instituto Boliviano de la Ceguera</v>
          </cell>
          <cell r="D34" t="str">
            <v>Virginia Callisaya</v>
          </cell>
          <cell r="E34" t="str">
            <v>Virginia Callisaya</v>
          </cell>
          <cell r="F34" t="str">
            <v>Virginia Callisaya</v>
          </cell>
        </row>
        <row r="35">
          <cell r="A35">
            <v>117</v>
          </cell>
          <cell r="B35">
            <v>2</v>
          </cell>
          <cell r="C35" t="str">
            <v>Dirección General de Aeronáutica Civil</v>
          </cell>
          <cell r="D35" t="str">
            <v>Emma Ticonipa</v>
          </cell>
          <cell r="E35" t="str">
            <v>Emma Ticonipa</v>
          </cell>
          <cell r="F35" t="str">
            <v>Emma Ticonipa</v>
          </cell>
        </row>
        <row r="36">
          <cell r="A36">
            <v>119</v>
          </cell>
          <cell r="B36">
            <v>2</v>
          </cell>
          <cell r="C36" t="str">
            <v>Agencia para el Des. de la Soc. de la Información Boliviana</v>
          </cell>
          <cell r="D36" t="str">
            <v>Virginia Callisaya</v>
          </cell>
          <cell r="E36" t="str">
            <v>Virginia Callisaya</v>
          </cell>
          <cell r="F36" t="str">
            <v>Virginia Callisaya</v>
          </cell>
        </row>
        <row r="37">
          <cell r="A37">
            <v>124</v>
          </cell>
          <cell r="B37">
            <v>3</v>
          </cell>
          <cell r="C37" t="str">
            <v>Academia Nacional de Ciencias</v>
          </cell>
          <cell r="D37" t="str">
            <v>Jeovana Zabala</v>
          </cell>
          <cell r="E37" t="str">
            <v>Jeovana Zabala</v>
          </cell>
          <cell r="F37" t="str">
            <v>Jeovana Zabala</v>
          </cell>
        </row>
        <row r="38">
          <cell r="A38">
            <v>129</v>
          </cell>
          <cell r="B38">
            <v>3</v>
          </cell>
          <cell r="C38" t="str">
            <v>Escuela de Gestión Pública Plurinacional</v>
          </cell>
          <cell r="D38" t="str">
            <v>José Rivas</v>
          </cell>
          <cell r="E38" t="str">
            <v>José Rivas</v>
          </cell>
          <cell r="F38" t="str">
            <v>Elizabeth Nina</v>
          </cell>
        </row>
        <row r="39">
          <cell r="A39">
            <v>130</v>
          </cell>
          <cell r="B39">
            <v>3</v>
          </cell>
          <cell r="C39" t="str">
            <v>Fondo de Financiamiento para la Minería</v>
          </cell>
          <cell r="D39" t="str">
            <v>Jorge Vargas</v>
          </cell>
          <cell r="E39" t="str">
            <v>Jorge Vargas</v>
          </cell>
          <cell r="F39" t="str">
            <v>Jorge Vargas</v>
          </cell>
        </row>
        <row r="40">
          <cell r="A40">
            <v>132</v>
          </cell>
          <cell r="B40">
            <v>1</v>
          </cell>
          <cell r="C40" t="str">
            <v>Servicio de Desarrollo de las Empresas Púb. Productivas</v>
          </cell>
          <cell r="D40" t="str">
            <v>Rommel Cuba</v>
          </cell>
          <cell r="E40" t="str">
            <v>Rommel Cuba</v>
          </cell>
          <cell r="F40" t="str">
            <v>Rommel Cuba</v>
          </cell>
        </row>
        <row r="41">
          <cell r="A41">
            <v>133</v>
          </cell>
          <cell r="B41">
            <v>3</v>
          </cell>
          <cell r="C41" t="str">
            <v>Lotería Nacional de Beneficencia y Salubridad</v>
          </cell>
          <cell r="D41" t="str">
            <v>Jorge Vargas</v>
          </cell>
          <cell r="E41" t="str">
            <v>Jorge Vargas</v>
          </cell>
          <cell r="F41" t="str">
            <v>Jorge Vargas</v>
          </cell>
        </row>
        <row r="42">
          <cell r="A42">
            <v>134</v>
          </cell>
          <cell r="B42">
            <v>3</v>
          </cell>
          <cell r="C42" t="str">
            <v>Consejo Nacional de Vivienda Policial</v>
          </cell>
          <cell r="D42" t="str">
            <v>Belén Espejo</v>
          </cell>
          <cell r="E42" t="str">
            <v>Belén Espejo</v>
          </cell>
          <cell r="F42" t="str">
            <v>Belén Espejo</v>
          </cell>
        </row>
        <row r="43">
          <cell r="A43">
            <v>137</v>
          </cell>
          <cell r="B43">
            <v>3</v>
          </cell>
          <cell r="C43" t="str">
            <v>Comité Ejecutivo de la Universidad Boliviana</v>
          </cell>
          <cell r="D43" t="str">
            <v>Huascar Nova</v>
          </cell>
          <cell r="E43" t="str">
            <v>Huascar Nova</v>
          </cell>
          <cell r="F43" t="str">
            <v>Huascar Nova</v>
          </cell>
        </row>
        <row r="44">
          <cell r="A44">
            <v>150</v>
          </cell>
          <cell r="B44">
            <v>3</v>
          </cell>
          <cell r="C44" t="str">
            <v>Proyecto Sucre Ciudad Universitaria</v>
          </cell>
          <cell r="D44" t="str">
            <v>Judith Machicado</v>
          </cell>
          <cell r="E44" t="str">
            <v>Judith Machicado</v>
          </cell>
          <cell r="F44" t="str">
            <v>Judith Machicado</v>
          </cell>
        </row>
        <row r="45">
          <cell r="A45">
            <v>152</v>
          </cell>
          <cell r="B45">
            <v>3</v>
          </cell>
          <cell r="C45" t="str">
            <v>Servicio Plurinacional de Defensa Pública</v>
          </cell>
          <cell r="D45" t="str">
            <v>Virginia Callisaya</v>
          </cell>
          <cell r="E45" t="str">
            <v>Virginia Callisaya</v>
          </cell>
          <cell r="F45" t="str">
            <v>Virginia Callisaya</v>
          </cell>
        </row>
        <row r="46">
          <cell r="A46">
            <v>153</v>
          </cell>
          <cell r="B46">
            <v>3</v>
          </cell>
          <cell r="C46" t="str">
            <v>Observatorio Nacional de la Calidad  Educativa</v>
          </cell>
          <cell r="D46" t="str">
            <v>Virginia Callisaya</v>
          </cell>
          <cell r="E46" t="str">
            <v>Virginia Callisaya</v>
          </cell>
          <cell r="F46" t="str">
            <v>Virginia Callisaya</v>
          </cell>
        </row>
        <row r="47">
          <cell r="A47">
            <v>154</v>
          </cell>
          <cell r="B47">
            <v>3</v>
          </cell>
          <cell r="C47" t="str">
            <v>Museo Nacional de Historia Natural</v>
          </cell>
          <cell r="D47" t="str">
            <v>Huascar Nova</v>
          </cell>
          <cell r="E47" t="str">
            <v>Huascar Nova</v>
          </cell>
          <cell r="F47" t="str">
            <v>Huascar Nova</v>
          </cell>
        </row>
        <row r="48">
          <cell r="A48">
            <v>155</v>
          </cell>
          <cell r="B48">
            <v>3</v>
          </cell>
          <cell r="C48" t="str">
            <v>Dirección del Notariado Plurinacional</v>
          </cell>
          <cell r="D48" t="str">
            <v>Emma Ticonipa</v>
          </cell>
          <cell r="E48" t="str">
            <v>Emma Ticonipa</v>
          </cell>
          <cell r="F48" t="str">
            <v>Elizabeth Nina</v>
          </cell>
        </row>
        <row r="49">
          <cell r="A49">
            <v>156</v>
          </cell>
          <cell r="B49">
            <v>3</v>
          </cell>
          <cell r="C49" t="str">
            <v>Servicio Plurinacional de Asistencia a la Víctima</v>
          </cell>
          <cell r="D49" t="str">
            <v>Jorge Vargas</v>
          </cell>
          <cell r="E49" t="str">
            <v>Jorge Vargas</v>
          </cell>
          <cell r="F49" t="str">
            <v>Jorge Vargas</v>
          </cell>
        </row>
        <row r="50">
          <cell r="A50">
            <v>159</v>
          </cell>
          <cell r="B50">
            <v>3</v>
          </cell>
          <cell r="C50" t="str">
            <v>Oficina Técnica para el Fortalecimiento de la Empresa Pública</v>
          </cell>
          <cell r="D50" t="str">
            <v>Huascar Nova</v>
          </cell>
          <cell r="E50" t="str">
            <v>Huascar Nova</v>
          </cell>
          <cell r="F50" t="str">
            <v>Huascar Nova</v>
          </cell>
        </row>
        <row r="51">
          <cell r="A51">
            <v>163</v>
          </cell>
          <cell r="B51">
            <v>3</v>
          </cell>
          <cell r="C51" t="str">
            <v>Agencia Nacional de Hidrocarburos</v>
          </cell>
          <cell r="D51" t="str">
            <v>Rommel Cuba</v>
          </cell>
          <cell r="E51" t="str">
            <v>Rommel Cuba</v>
          </cell>
          <cell r="F51" t="str">
            <v>Elizabeth Nina</v>
          </cell>
        </row>
        <row r="52">
          <cell r="A52">
            <v>169</v>
          </cell>
          <cell r="B52">
            <v>2</v>
          </cell>
          <cell r="C52" t="str">
            <v>Autoridad General de Impugnación Tributaria</v>
          </cell>
          <cell r="D52" t="str">
            <v>Emma Ticonipa</v>
          </cell>
          <cell r="E52" t="str">
            <v>Emma Ticonipa</v>
          </cell>
          <cell r="F52" t="str">
            <v>Emma Ticonipa</v>
          </cell>
        </row>
        <row r="53">
          <cell r="A53">
            <v>170</v>
          </cell>
          <cell r="B53">
            <v>3</v>
          </cell>
          <cell r="C53" t="str">
            <v>Escuela Militar de Ingeniería</v>
          </cell>
          <cell r="D53" t="str">
            <v>Judith Machicado</v>
          </cell>
          <cell r="E53" t="str">
            <v>Judith Machicado</v>
          </cell>
          <cell r="F53" t="str">
            <v>Judith Machicado</v>
          </cell>
        </row>
        <row r="54">
          <cell r="A54">
            <v>190</v>
          </cell>
          <cell r="B54">
            <v>3</v>
          </cell>
          <cell r="C54" t="str">
            <v>Autoridad General Jurisdiccional Administrativa Minera</v>
          </cell>
          <cell r="D54" t="str">
            <v>Huascar Nova</v>
          </cell>
          <cell r="E54" t="str">
            <v>Huascar Nova</v>
          </cell>
          <cell r="F54" t="str">
            <v>Huascar Nova</v>
          </cell>
        </row>
        <row r="55">
          <cell r="A55">
            <v>192</v>
          </cell>
          <cell r="B55">
            <v>3</v>
          </cell>
          <cell r="C55" t="str">
            <v>Servicio al Mejoramiento de Navegación Amazónica</v>
          </cell>
          <cell r="D55" t="str">
            <v>Virginia Huanca</v>
          </cell>
          <cell r="E55" t="str">
            <v>Virginia Huanca</v>
          </cell>
          <cell r="F55" t="str">
            <v>Virginia Huanca</v>
          </cell>
        </row>
        <row r="56">
          <cell r="A56">
            <v>197</v>
          </cell>
          <cell r="B56">
            <v>2</v>
          </cell>
          <cell r="C56" t="str">
            <v>Dirección Estratégica de Reivindicación Marítima</v>
          </cell>
          <cell r="D56" t="str">
            <v>Virginia Callisaya</v>
          </cell>
          <cell r="E56" t="str">
            <v>Virginia Callisaya</v>
          </cell>
          <cell r="F56" t="str">
            <v>Virginia Callisaya</v>
          </cell>
        </row>
        <row r="57">
          <cell r="A57">
            <v>200</v>
          </cell>
          <cell r="B57">
            <v>3</v>
          </cell>
          <cell r="C57" t="str">
            <v>Registro Único para la Administración Tributaria Municipal</v>
          </cell>
          <cell r="D57" t="str">
            <v>Guadalupe Challco</v>
          </cell>
          <cell r="E57" t="str">
            <v>Guadalupe Challco</v>
          </cell>
          <cell r="F57" t="str">
            <v>Guadalupe Challco</v>
          </cell>
        </row>
        <row r="58">
          <cell r="A58">
            <v>203</v>
          </cell>
          <cell r="B58">
            <v>2</v>
          </cell>
          <cell r="C58" t="str">
            <v>Autoridad de Supervisión del Sistema Financiero</v>
          </cell>
          <cell r="D58" t="str">
            <v>Virginia Callisaya</v>
          </cell>
          <cell r="E58" t="str">
            <v>Virginia Callisaya</v>
          </cell>
          <cell r="F58" t="str">
            <v>Elizabeth Nina</v>
          </cell>
        </row>
        <row r="59">
          <cell r="A59">
            <v>206</v>
          </cell>
          <cell r="B59">
            <v>2</v>
          </cell>
          <cell r="C59" t="str">
            <v>Instituto Nacional de Estadística</v>
          </cell>
          <cell r="D59" t="str">
            <v>Virginia Callisaya</v>
          </cell>
          <cell r="E59" t="str">
            <v>Virginia Callisaya</v>
          </cell>
          <cell r="F59" t="str">
            <v>Virginia Callisaya</v>
          </cell>
        </row>
        <row r="60">
          <cell r="A60">
            <v>210</v>
          </cell>
          <cell r="B60">
            <v>3</v>
          </cell>
          <cell r="C60" t="str">
            <v>Unidad de Análisis de Políticas Sociales y Económicas</v>
          </cell>
          <cell r="D60" t="str">
            <v>Jorge Vargas</v>
          </cell>
          <cell r="E60" t="str">
            <v>Jorge Vargas</v>
          </cell>
          <cell r="F60" t="str">
            <v>Jorge Vargas</v>
          </cell>
        </row>
        <row r="61">
          <cell r="A61">
            <v>212</v>
          </cell>
          <cell r="B61">
            <v>1</v>
          </cell>
          <cell r="C61" t="str">
            <v>Instituto Nacional de Reforma Agraria</v>
          </cell>
          <cell r="D61" t="str">
            <v>Judith Machicado</v>
          </cell>
          <cell r="E61" t="str">
            <v>Judith Machicado</v>
          </cell>
          <cell r="F61" t="str">
            <v>Judith Machicado</v>
          </cell>
        </row>
        <row r="62">
          <cell r="A62">
            <v>213</v>
          </cell>
          <cell r="B62">
            <v>3</v>
          </cell>
          <cell r="C62" t="str">
            <v>Servicio Nacional de Meteorología e Hidrología</v>
          </cell>
          <cell r="D62" t="str">
            <v>Yesenia Apaza</v>
          </cell>
          <cell r="E62" t="str">
            <v>Huascar Nova</v>
          </cell>
          <cell r="F62" t="str">
            <v>Elizabeth Nina</v>
          </cell>
        </row>
        <row r="63">
          <cell r="A63">
            <v>221</v>
          </cell>
          <cell r="B63">
            <v>3</v>
          </cell>
          <cell r="C63" t="str">
            <v>Serv. Nal. de Reg. y Control de la Comer. de Minerales y Metales</v>
          </cell>
          <cell r="D63" t="str">
            <v>Virginia Huanca</v>
          </cell>
          <cell r="E63" t="str">
            <v>Virginia Huanca</v>
          </cell>
          <cell r="F63" t="str">
            <v>Virginia Huanca</v>
          </cell>
        </row>
        <row r="64">
          <cell r="A64">
            <v>222</v>
          </cell>
          <cell r="B64">
            <v>2</v>
          </cell>
          <cell r="C64" t="str">
            <v>Instituto Nacional de Innovación Agropecuaria y Forestal</v>
          </cell>
          <cell r="D64" t="str">
            <v>Yesenia Apaza</v>
          </cell>
          <cell r="E64" t="str">
            <v>Jorge Vargas</v>
          </cell>
          <cell r="F64" t="str">
            <v>Elizabeth Nina</v>
          </cell>
        </row>
        <row r="65">
          <cell r="A65">
            <v>223</v>
          </cell>
          <cell r="B65">
            <v>3</v>
          </cell>
          <cell r="C65" t="str">
            <v>Fondo Nacional de Desarrollo Forestal</v>
          </cell>
          <cell r="D65" t="str">
            <v>Judith Machicado</v>
          </cell>
          <cell r="E65" t="str">
            <v>Judith Machicado</v>
          </cell>
          <cell r="F65" t="str">
            <v>Judith Machicado</v>
          </cell>
        </row>
        <row r="66">
          <cell r="A66">
            <v>224</v>
          </cell>
          <cell r="B66">
            <v>3</v>
          </cell>
          <cell r="C66" t="str">
            <v>Insumos Bolivia</v>
          </cell>
          <cell r="D66" t="str">
            <v>Huascar Nova</v>
          </cell>
          <cell r="E66" t="str">
            <v>Huascar Nova</v>
          </cell>
          <cell r="F66" t="str">
            <v>Huascar Nova</v>
          </cell>
        </row>
        <row r="67">
          <cell r="A67">
            <v>225</v>
          </cell>
          <cell r="B67">
            <v>2</v>
          </cell>
          <cell r="C67" t="str">
            <v>Serv. Nal. para la Sostenibilidad del Saneamiento Básico</v>
          </cell>
          <cell r="D67" t="str">
            <v>Rommel Cuba</v>
          </cell>
          <cell r="E67" t="str">
            <v>Rommel Cuba</v>
          </cell>
          <cell r="F67" t="str">
            <v>Elizabeth Nina</v>
          </cell>
        </row>
        <row r="68">
          <cell r="A68">
            <v>226</v>
          </cell>
          <cell r="B68">
            <v>3</v>
          </cell>
          <cell r="C68" t="str">
            <v>Servicio Estatal de Autonomías</v>
          </cell>
          <cell r="D68" t="str">
            <v>Virginia Huanca</v>
          </cell>
          <cell r="E68" t="str">
            <v>Virginia Huanca</v>
          </cell>
          <cell r="F68" t="str">
            <v>Virginia Huanca</v>
          </cell>
        </row>
        <row r="69">
          <cell r="A69">
            <v>227</v>
          </cell>
          <cell r="B69">
            <v>3</v>
          </cell>
          <cell r="C69" t="str">
            <v>Zona Franca Comercial e Industrial de Cobija</v>
          </cell>
          <cell r="D69" t="str">
            <v>Virginia Huanca</v>
          </cell>
          <cell r="E69" t="str">
            <v>Virginia Huanca</v>
          </cell>
          <cell r="F69" t="str">
            <v>Virginia Huanca</v>
          </cell>
        </row>
        <row r="70">
          <cell r="A70">
            <v>234</v>
          </cell>
          <cell r="B70">
            <v>3</v>
          </cell>
          <cell r="C70" t="str">
            <v>Servicio Geológico Minero</v>
          </cell>
          <cell r="D70" t="str">
            <v>Virginia Callisaya</v>
          </cell>
          <cell r="E70" t="str">
            <v>Virginia Callisaya</v>
          </cell>
          <cell r="F70" t="str">
            <v>Virginia Callisaya</v>
          </cell>
        </row>
        <row r="71">
          <cell r="A71">
            <v>243</v>
          </cell>
          <cell r="B71">
            <v>3</v>
          </cell>
          <cell r="C71" t="str">
            <v>Servicio Nacional de Hidrografía Naval</v>
          </cell>
          <cell r="D71" t="str">
            <v>Yesenia Apaza</v>
          </cell>
          <cell r="E71" t="str">
            <v>Jorge Vargas</v>
          </cell>
          <cell r="F71" t="str">
            <v>Elizabeth Nina</v>
          </cell>
        </row>
        <row r="72">
          <cell r="A72">
            <v>244</v>
          </cell>
          <cell r="B72">
            <v>3</v>
          </cell>
          <cell r="C72" t="str">
            <v>Servicio Nacional de Aerofotogrametría</v>
          </cell>
          <cell r="D72" t="str">
            <v>José Rivas</v>
          </cell>
          <cell r="E72" t="str">
            <v>José Rivas</v>
          </cell>
          <cell r="F72" t="str">
            <v>José Rivas</v>
          </cell>
        </row>
        <row r="73">
          <cell r="A73">
            <v>245</v>
          </cell>
          <cell r="B73">
            <v>3</v>
          </cell>
          <cell r="C73" t="str">
            <v>Servicio Geodésico de Mapas</v>
          </cell>
          <cell r="D73" t="str">
            <v>Huascar Nova</v>
          </cell>
          <cell r="E73" t="str">
            <v>Huascar Nova</v>
          </cell>
          <cell r="F73" t="str">
            <v>Huascar Nova</v>
          </cell>
        </row>
        <row r="74">
          <cell r="A74">
            <v>249</v>
          </cell>
          <cell r="B74">
            <v>2</v>
          </cell>
          <cell r="C74" t="str">
            <v>Centro de Abastecimiento y Suministros de Salud</v>
          </cell>
          <cell r="D74" t="str">
            <v>Yesenia Apaza</v>
          </cell>
          <cell r="E74" t="str">
            <v>Jeovana Zabala</v>
          </cell>
          <cell r="F74" t="str">
            <v>Jeovana Zabala</v>
          </cell>
        </row>
        <row r="75">
          <cell r="A75">
            <v>251</v>
          </cell>
          <cell r="B75">
            <v>3</v>
          </cell>
          <cell r="C75" t="str">
            <v>Instituto Nacional de Salud Ocupacional</v>
          </cell>
          <cell r="D75" t="str">
            <v>Jorge Vargas</v>
          </cell>
          <cell r="E75" t="str">
            <v>Jorge Vargas</v>
          </cell>
          <cell r="F75" t="str">
            <v>Jorge Vargas</v>
          </cell>
        </row>
        <row r="76">
          <cell r="A76">
            <v>253</v>
          </cell>
          <cell r="B76">
            <v>1</v>
          </cell>
          <cell r="C76" t="str">
            <v>Entidad Ejecutora de Medio Ambiente y Agua</v>
          </cell>
          <cell r="D76" t="str">
            <v>Belén Espejo</v>
          </cell>
          <cell r="E76" t="str">
            <v>Belén Espejo</v>
          </cell>
          <cell r="F76" t="str">
            <v>Belén Espejo</v>
          </cell>
        </row>
        <row r="77">
          <cell r="A77">
            <v>254</v>
          </cell>
          <cell r="B77">
            <v>2</v>
          </cell>
          <cell r="C77" t="str">
            <v>Instituto del Seguro Agrario</v>
          </cell>
          <cell r="D77" t="str">
            <v>Belén Espejo</v>
          </cell>
          <cell r="E77" t="str">
            <v>Belén Espejo</v>
          </cell>
          <cell r="F77" t="str">
            <v>Belén Espejo</v>
          </cell>
        </row>
        <row r="78">
          <cell r="A78">
            <v>265</v>
          </cell>
          <cell r="B78">
            <v>3</v>
          </cell>
          <cell r="C78" t="str">
            <v>Direc. Dptal. de Educación  Chuquisaca</v>
          </cell>
          <cell r="D78" t="str">
            <v>Jeovana Zabala</v>
          </cell>
          <cell r="E78" t="str">
            <v>Jeovana Zabala</v>
          </cell>
          <cell r="F78" t="str">
            <v>Jeovana Zabala</v>
          </cell>
        </row>
        <row r="79">
          <cell r="A79">
            <v>266</v>
          </cell>
          <cell r="B79">
            <v>3</v>
          </cell>
          <cell r="C79" t="str">
            <v>Direc. Dptal. de Educación La Paz</v>
          </cell>
          <cell r="D79" t="str">
            <v>Jeovana Zabala</v>
          </cell>
          <cell r="E79" t="str">
            <v>Jeovana Zabala</v>
          </cell>
          <cell r="F79" t="str">
            <v>Jeovana Zabala</v>
          </cell>
        </row>
        <row r="80">
          <cell r="A80">
            <v>267</v>
          </cell>
          <cell r="B80">
            <v>3</v>
          </cell>
          <cell r="C80" t="str">
            <v>Direc. Dptal. de Educación Cochabamba</v>
          </cell>
          <cell r="D80" t="str">
            <v>Jeovana Zabala</v>
          </cell>
          <cell r="E80" t="str">
            <v>Jeovana Zabala</v>
          </cell>
          <cell r="F80" t="str">
            <v>Jeovana Zabala</v>
          </cell>
        </row>
        <row r="81">
          <cell r="A81">
            <v>268</v>
          </cell>
          <cell r="B81">
            <v>3</v>
          </cell>
          <cell r="C81" t="str">
            <v>Direc. Dptal. de Educación Oruro</v>
          </cell>
          <cell r="D81" t="str">
            <v>Jeovana Zabala</v>
          </cell>
          <cell r="E81" t="str">
            <v>Jeovana Zabala</v>
          </cell>
          <cell r="F81" t="str">
            <v>Jeovana Zabala</v>
          </cell>
        </row>
        <row r="82">
          <cell r="A82">
            <v>269</v>
          </cell>
          <cell r="B82">
            <v>3</v>
          </cell>
          <cell r="C82" t="str">
            <v>Direc. Dptal. de Educación Potosí</v>
          </cell>
          <cell r="D82" t="str">
            <v>Jeovana Zabala</v>
          </cell>
          <cell r="E82" t="str">
            <v>Jeovana Zabala</v>
          </cell>
          <cell r="F82" t="str">
            <v>Jeovana Zabala</v>
          </cell>
        </row>
        <row r="83">
          <cell r="A83">
            <v>270</v>
          </cell>
          <cell r="B83">
            <v>3</v>
          </cell>
          <cell r="C83" t="str">
            <v>Direc. Dptal. de Educación Tarija</v>
          </cell>
          <cell r="D83" t="str">
            <v>Jeovana Zabala</v>
          </cell>
          <cell r="E83" t="str">
            <v>Jeovana Zabala</v>
          </cell>
          <cell r="F83" t="str">
            <v>Jeovana Zabala</v>
          </cell>
        </row>
        <row r="84">
          <cell r="A84">
            <v>271</v>
          </cell>
          <cell r="B84">
            <v>3</v>
          </cell>
          <cell r="C84" t="str">
            <v>Direc. Dptal. de Educación Santa Cruz</v>
          </cell>
          <cell r="D84" t="str">
            <v>Jeovana Zabala</v>
          </cell>
          <cell r="E84" t="str">
            <v>Jeovana Zabala</v>
          </cell>
          <cell r="F84" t="str">
            <v>Jeovana Zabala</v>
          </cell>
        </row>
        <row r="85">
          <cell r="A85">
            <v>272</v>
          </cell>
          <cell r="B85">
            <v>3</v>
          </cell>
          <cell r="C85" t="str">
            <v>Direc. Dptal. de Educación Beni</v>
          </cell>
          <cell r="D85" t="str">
            <v>Jeovana Zabala</v>
          </cell>
          <cell r="E85" t="str">
            <v>Jeovana Zabala</v>
          </cell>
          <cell r="F85" t="str">
            <v>Jeovana Zabala</v>
          </cell>
        </row>
        <row r="86">
          <cell r="A86">
            <v>273</v>
          </cell>
          <cell r="B86">
            <v>3</v>
          </cell>
          <cell r="C86" t="str">
            <v>Direc. Dptal. de Educación Pando</v>
          </cell>
          <cell r="D86" t="str">
            <v>Jeovana Zabala</v>
          </cell>
          <cell r="E86" t="str">
            <v>Jeovana Zabala</v>
          </cell>
          <cell r="F86" t="str">
            <v>Jeovana Zabala</v>
          </cell>
        </row>
        <row r="87">
          <cell r="A87">
            <v>281</v>
          </cell>
          <cell r="B87">
            <v>3</v>
          </cell>
          <cell r="C87" t="str">
            <v>Oficina Técnica de los Ríos Pilcomayo y Bermejo</v>
          </cell>
          <cell r="D87" t="str">
            <v>Yesenia Apaza</v>
          </cell>
          <cell r="E87" t="str">
            <v>Jeovana Zabala</v>
          </cell>
          <cell r="F87" t="str">
            <v>Jeovana Zabala</v>
          </cell>
        </row>
        <row r="88">
          <cell r="A88">
            <v>283</v>
          </cell>
          <cell r="B88">
            <v>2</v>
          </cell>
          <cell r="C88" t="str">
            <v>Aduana Nacional</v>
          </cell>
          <cell r="D88" t="str">
            <v>Emma Ticonipa</v>
          </cell>
          <cell r="E88" t="str">
            <v>Emma Ticonipa</v>
          </cell>
          <cell r="F88" t="str">
            <v>Emma Ticonipa</v>
          </cell>
        </row>
        <row r="89">
          <cell r="A89">
            <v>287</v>
          </cell>
          <cell r="B89">
            <v>1</v>
          </cell>
          <cell r="C89" t="str">
            <v>Fondo Nacional de Producción e Inversión Social</v>
          </cell>
          <cell r="D89" t="str">
            <v>José Rivas</v>
          </cell>
          <cell r="E89" t="str">
            <v>José Rivas</v>
          </cell>
          <cell r="F89" t="str">
            <v>José Rivas</v>
          </cell>
        </row>
        <row r="90">
          <cell r="A90">
            <v>288</v>
          </cell>
          <cell r="B90">
            <v>3</v>
          </cell>
          <cell r="C90" t="str">
            <v>Servicio Nacional de Riego</v>
          </cell>
          <cell r="D90" t="str">
            <v>Virginia Callisaya</v>
          </cell>
          <cell r="E90" t="str">
            <v>Virginia Callisaya</v>
          </cell>
          <cell r="F90" t="str">
            <v>Virginia Callisaya</v>
          </cell>
        </row>
        <row r="91">
          <cell r="A91">
            <v>290</v>
          </cell>
          <cell r="B91">
            <v>1</v>
          </cell>
          <cell r="C91" t="str">
            <v>Servicio de Impuestos Nacionales</v>
          </cell>
          <cell r="D91" t="str">
            <v>Emma Ticonipa</v>
          </cell>
          <cell r="E91" t="str">
            <v>Emma Ticonipa</v>
          </cell>
          <cell r="F91" t="str">
            <v>Emma Ticonipa</v>
          </cell>
        </row>
        <row r="92">
          <cell r="A92">
            <v>291</v>
          </cell>
          <cell r="B92">
            <v>2</v>
          </cell>
          <cell r="C92" t="str">
            <v>Administradora Boliviana de Carreteras</v>
          </cell>
          <cell r="D92" t="str">
            <v>Emma Ticonipa</v>
          </cell>
          <cell r="E92" t="str">
            <v>Emma Ticonipa</v>
          </cell>
          <cell r="F92" t="str">
            <v>Emma Ticonipa</v>
          </cell>
        </row>
        <row r="93">
          <cell r="A93">
            <v>292</v>
          </cell>
          <cell r="B93">
            <v>3</v>
          </cell>
          <cell r="C93" t="str">
            <v>Vías Bolivia</v>
          </cell>
          <cell r="D93" t="str">
            <v>Judith Machicado</v>
          </cell>
          <cell r="E93" t="str">
            <v>Judith Machicado</v>
          </cell>
          <cell r="F93" t="str">
            <v>Judith Machicado</v>
          </cell>
        </row>
        <row r="94">
          <cell r="A94">
            <v>293</v>
          </cell>
          <cell r="B94">
            <v>3</v>
          </cell>
          <cell r="C94" t="str">
            <v>Fundación Cultural del Banco Central de Bolivia</v>
          </cell>
          <cell r="D94" t="str">
            <v>Emma Ticonipa</v>
          </cell>
          <cell r="E94" t="str">
            <v>Emma Ticonipa</v>
          </cell>
          <cell r="F94" t="str">
            <v>Emma Ticonipa</v>
          </cell>
        </row>
        <row r="95">
          <cell r="A95">
            <v>294</v>
          </cell>
          <cell r="B95">
            <v>3</v>
          </cell>
          <cell r="C95" t="str">
            <v xml:space="preserve">Univ. Indígena Bol. Comunitaria Intercultural Produc. Tupak Katari </v>
          </cell>
          <cell r="D95" t="str">
            <v>José Rivas</v>
          </cell>
          <cell r="E95" t="str">
            <v>José Rivas</v>
          </cell>
          <cell r="F95" t="str">
            <v>José Rivas</v>
          </cell>
        </row>
        <row r="96">
          <cell r="A96">
            <v>295</v>
          </cell>
          <cell r="B96">
            <v>3</v>
          </cell>
          <cell r="C96" t="str">
            <v>Univ. Indígena Bol. Comun. Intercult Prod. Casimiro Huanca</v>
          </cell>
          <cell r="D96" t="str">
            <v>Rommel Cuba</v>
          </cell>
          <cell r="E96" t="str">
            <v>Rommel Cuba</v>
          </cell>
          <cell r="F96" t="str">
            <v>Rommel Cuba</v>
          </cell>
        </row>
        <row r="97">
          <cell r="A97">
            <v>296</v>
          </cell>
          <cell r="B97">
            <v>3</v>
          </cell>
          <cell r="C97" t="str">
            <v>Universidad Indígena Boliviana Comunitaria Intercultural Productiva Apiaguaiki Tupa</v>
          </cell>
          <cell r="D97" t="str">
            <v>Belén Espejo</v>
          </cell>
          <cell r="E97" t="str">
            <v>Belén Espejo</v>
          </cell>
          <cell r="F97" t="str">
            <v>Belén Espejo</v>
          </cell>
        </row>
        <row r="98">
          <cell r="A98">
            <v>298</v>
          </cell>
          <cell r="B98">
            <v>3</v>
          </cell>
          <cell r="C98" t="str">
            <v>Servicio Departamental de Riego - Chuquisaca</v>
          </cell>
          <cell r="D98" t="str">
            <v>Guadalupe Challco</v>
          </cell>
          <cell r="E98" t="str">
            <v>Guadalupe Challco</v>
          </cell>
          <cell r="F98" t="str">
            <v>Guadalupe Challco</v>
          </cell>
        </row>
        <row r="99">
          <cell r="A99">
            <v>299</v>
          </cell>
          <cell r="B99">
            <v>3</v>
          </cell>
          <cell r="C99" t="str">
            <v>Servicio Departamental de Riego - La Paz</v>
          </cell>
          <cell r="D99" t="str">
            <v>Guadalupe Challco</v>
          </cell>
          <cell r="E99" t="str">
            <v>Guadalupe Challco</v>
          </cell>
          <cell r="F99" t="str">
            <v>Guadalupe Challco</v>
          </cell>
        </row>
        <row r="100">
          <cell r="A100">
            <v>300</v>
          </cell>
          <cell r="B100">
            <v>3</v>
          </cell>
          <cell r="C100" t="str">
            <v>Servicio Departamental de Riego - Cochabamba</v>
          </cell>
          <cell r="D100" t="str">
            <v>Guadalupe Challco</v>
          </cell>
          <cell r="E100" t="str">
            <v>Guadalupe Challco</v>
          </cell>
          <cell r="F100" t="str">
            <v>Guadalupe Challco</v>
          </cell>
        </row>
        <row r="101">
          <cell r="A101">
            <v>301</v>
          </cell>
          <cell r="B101">
            <v>3</v>
          </cell>
          <cell r="C101" t="str">
            <v>Servicio Departamental de Riego - Oruro</v>
          </cell>
          <cell r="D101" t="str">
            <v>Guadalupe Challco</v>
          </cell>
          <cell r="E101" t="str">
            <v>Guadalupe Challco</v>
          </cell>
          <cell r="F101" t="str">
            <v>Guadalupe Challco</v>
          </cell>
        </row>
        <row r="102">
          <cell r="A102">
            <v>302</v>
          </cell>
          <cell r="B102">
            <v>3</v>
          </cell>
          <cell r="C102" t="str">
            <v>Servicio Departamental de Riego - Potosí</v>
          </cell>
          <cell r="D102" t="str">
            <v>Guadalupe Challco</v>
          </cell>
          <cell r="E102" t="str">
            <v>Guadalupe Challco</v>
          </cell>
          <cell r="F102" t="str">
            <v>Guadalupe Challco</v>
          </cell>
        </row>
        <row r="103">
          <cell r="A103">
            <v>303</v>
          </cell>
          <cell r="B103">
            <v>3</v>
          </cell>
          <cell r="C103" t="str">
            <v>Servicio Departamental de Riego - Tarija</v>
          </cell>
          <cell r="D103" t="str">
            <v>Guadalupe Challco</v>
          </cell>
          <cell r="E103" t="str">
            <v>Guadalupe Challco</v>
          </cell>
          <cell r="F103" t="str">
            <v>Guadalupe Challco</v>
          </cell>
        </row>
        <row r="104">
          <cell r="A104">
            <v>309</v>
          </cell>
          <cell r="B104">
            <v>3</v>
          </cell>
          <cell r="C104" t="str">
            <v>Autoridad de Fiscalización y Control Social del Juego</v>
          </cell>
          <cell r="D104" t="str">
            <v>José Rivas</v>
          </cell>
          <cell r="E104" t="str">
            <v>José Rivas</v>
          </cell>
          <cell r="F104" t="str">
            <v>Elizabeth Nina</v>
          </cell>
        </row>
        <row r="105">
          <cell r="A105">
            <v>310</v>
          </cell>
          <cell r="B105">
            <v>2</v>
          </cell>
          <cell r="C105" t="str">
            <v>Autoridad de Fisc y Ctrol Soc de Telecomunicaciones y Transp</v>
          </cell>
          <cell r="D105" t="str">
            <v>Huascar Nova</v>
          </cell>
          <cell r="E105" t="str">
            <v>Huascar Nova</v>
          </cell>
          <cell r="F105" t="str">
            <v>Huascar Nova</v>
          </cell>
        </row>
        <row r="106">
          <cell r="A106">
            <v>311</v>
          </cell>
          <cell r="B106">
            <v>3</v>
          </cell>
          <cell r="C106" t="str">
            <v>Autoridad de Fisc y Ctrol Soc de Agua Potable Saneam.Básico</v>
          </cell>
          <cell r="D106" t="str">
            <v>Guadalupe Challco</v>
          </cell>
          <cell r="E106" t="str">
            <v>Guadalupe Challco</v>
          </cell>
          <cell r="F106" t="str">
            <v>Guadalupe Challco</v>
          </cell>
        </row>
        <row r="107">
          <cell r="A107">
            <v>312</v>
          </cell>
          <cell r="B107">
            <v>3</v>
          </cell>
          <cell r="C107" t="str">
            <v>Autoridad de Fiscalización y Control Soc de Bosques y Tierras</v>
          </cell>
          <cell r="D107" t="str">
            <v>Virginia Huanca</v>
          </cell>
          <cell r="E107" t="str">
            <v>Virginia Huanca</v>
          </cell>
          <cell r="F107" t="str">
            <v>Virginia Huanca</v>
          </cell>
        </row>
        <row r="108">
          <cell r="A108">
            <v>313</v>
          </cell>
          <cell r="B108">
            <v>3</v>
          </cell>
          <cell r="C108" t="str">
            <v>Autoridad de Fiscalización y Control Social de Pensiones</v>
          </cell>
          <cell r="D108" t="str">
            <v>Huascar Nova</v>
          </cell>
          <cell r="E108" t="str">
            <v>Huascar Nova</v>
          </cell>
          <cell r="F108" t="str">
            <v>Huascar Nova</v>
          </cell>
        </row>
        <row r="109">
          <cell r="A109">
            <v>314</v>
          </cell>
          <cell r="B109">
            <v>2</v>
          </cell>
          <cell r="C109" t="str">
            <v>Autoridad de Fiscalización y Control Social de Electricidad</v>
          </cell>
          <cell r="D109" t="str">
            <v>Huascar Nova</v>
          </cell>
          <cell r="E109" t="str">
            <v>Huascar Nova</v>
          </cell>
          <cell r="F109" t="str">
            <v>Huascar Nova</v>
          </cell>
        </row>
        <row r="110">
          <cell r="A110">
            <v>315</v>
          </cell>
          <cell r="B110">
            <v>3</v>
          </cell>
          <cell r="C110" t="str">
            <v>Autoridad de Fiscalización y Control Social de Empresas</v>
          </cell>
          <cell r="D110" t="str">
            <v>Virginia Huanca</v>
          </cell>
          <cell r="E110" t="str">
            <v>Virginia Huanca</v>
          </cell>
          <cell r="F110" t="str">
            <v>Virginia Huanca</v>
          </cell>
        </row>
        <row r="111">
          <cell r="A111">
            <v>324</v>
          </cell>
          <cell r="B111">
            <v>3</v>
          </cell>
          <cell r="C111" t="str">
            <v>Escuela Boliviana Intercultural de Música</v>
          </cell>
          <cell r="D111" t="str">
            <v>Jeovana Zabala</v>
          </cell>
          <cell r="E111" t="str">
            <v>Jeovana Zabala</v>
          </cell>
          <cell r="F111" t="str">
            <v>Jeovana Zabala</v>
          </cell>
        </row>
        <row r="112">
          <cell r="A112">
            <v>340</v>
          </cell>
          <cell r="B112">
            <v>2</v>
          </cell>
          <cell r="C112" t="str">
            <v>Servicio General de Identificación Personal</v>
          </cell>
          <cell r="D112" t="str">
            <v>Judith Machicado</v>
          </cell>
          <cell r="E112" t="str">
            <v>Judith Machicado</v>
          </cell>
          <cell r="F112" t="str">
            <v>Judith Machicado</v>
          </cell>
        </row>
        <row r="113">
          <cell r="A113">
            <v>342</v>
          </cell>
          <cell r="B113">
            <v>3</v>
          </cell>
          <cell r="C113" t="str">
            <v>Agencia Estatal de Vivienda</v>
          </cell>
          <cell r="D113" t="str">
            <v>José Rivas</v>
          </cell>
          <cell r="E113" t="str">
            <v>José Rivas</v>
          </cell>
          <cell r="F113" t="str">
            <v>José Rivas</v>
          </cell>
        </row>
        <row r="114">
          <cell r="A114">
            <v>343</v>
          </cell>
          <cell r="B114">
            <v>3</v>
          </cell>
          <cell r="C114" t="str">
            <v>Escuela de Jueces del Estado</v>
          </cell>
          <cell r="D114" t="str">
            <v>Emma Ticonipa</v>
          </cell>
          <cell r="E114" t="str">
            <v>Emma Ticonipa</v>
          </cell>
          <cell r="F114" t="str">
            <v>Emma Ticonipa</v>
          </cell>
        </row>
        <row r="115">
          <cell r="A115">
            <v>344</v>
          </cell>
          <cell r="B115">
            <v>3</v>
          </cell>
          <cell r="C115" t="str">
            <v>Instituto Plurinacional del Estudio de Lenguas y Culturas</v>
          </cell>
          <cell r="D115" t="str">
            <v>Belén Espejo</v>
          </cell>
          <cell r="E115" t="str">
            <v>Belén Espejo</v>
          </cell>
          <cell r="F115" t="str">
            <v>Belén Espejo</v>
          </cell>
        </row>
        <row r="116">
          <cell r="A116">
            <v>345</v>
          </cell>
          <cell r="B116">
            <v>3</v>
          </cell>
          <cell r="C116" t="str">
            <v>Mutual de Servicios al Policía</v>
          </cell>
          <cell r="D116" t="str">
            <v>Belén Espejo</v>
          </cell>
          <cell r="E116" t="str">
            <v>Belén Espejo</v>
          </cell>
          <cell r="F116" t="str">
            <v>Belén Espejo</v>
          </cell>
        </row>
        <row r="117">
          <cell r="A117">
            <v>346</v>
          </cell>
          <cell r="B117">
            <v>3</v>
          </cell>
          <cell r="C117" t="str">
            <v>Unidad de Investigaciones Financieras</v>
          </cell>
          <cell r="D117" t="str">
            <v>Huascar Nova</v>
          </cell>
          <cell r="E117" t="str">
            <v>Huascar Nova</v>
          </cell>
          <cell r="F117" t="str">
            <v>Huascar Nova</v>
          </cell>
        </row>
        <row r="118">
          <cell r="A118">
            <v>347</v>
          </cell>
          <cell r="B118">
            <v>3</v>
          </cell>
          <cell r="C118" t="str">
            <v>Autoridad de Fiscalización y Control de Cooperativas</v>
          </cell>
          <cell r="D118" t="str">
            <v>Jorge Vargas</v>
          </cell>
          <cell r="E118" t="str">
            <v>Jorge Vargas</v>
          </cell>
          <cell r="F118" t="str">
            <v>Jorge Vargas</v>
          </cell>
        </row>
        <row r="119">
          <cell r="A119">
            <v>348</v>
          </cell>
          <cell r="B119">
            <v>3</v>
          </cell>
          <cell r="C119" t="str">
            <v>Autoridad Plurinacional de la Madre Tierra</v>
          </cell>
          <cell r="D119" t="str">
            <v>Guadalupe Challco</v>
          </cell>
          <cell r="E119" t="str">
            <v>Guadalupe Challco</v>
          </cell>
          <cell r="F119" t="str">
            <v>Elizabeth Nina</v>
          </cell>
        </row>
        <row r="120">
          <cell r="A120">
            <v>349</v>
          </cell>
          <cell r="B120">
            <v>3</v>
          </cell>
          <cell r="C120" t="str">
            <v>Centro de Investig.  Arqueológicas, Antropológicas y Adm. Tiwanaku</v>
          </cell>
          <cell r="D120" t="str">
            <v>José Rivas</v>
          </cell>
          <cell r="E120" t="str">
            <v>José Rivas</v>
          </cell>
          <cell r="F120" t="str">
            <v>José Rivas</v>
          </cell>
        </row>
        <row r="121">
          <cell r="A121">
            <v>371</v>
          </cell>
          <cell r="B121">
            <v>3</v>
          </cell>
          <cell r="C121" t="str">
            <v>Centro Internacional de la Quinua</v>
          </cell>
          <cell r="D121" t="str">
            <v>Rommel Cuba</v>
          </cell>
          <cell r="E121" t="str">
            <v>Rommel Cuba</v>
          </cell>
          <cell r="F121" t="str">
            <v>Rommel Cuba</v>
          </cell>
        </row>
        <row r="122">
          <cell r="A122">
            <v>373</v>
          </cell>
          <cell r="B122">
            <v>3</v>
          </cell>
          <cell r="C122" t="str">
            <v>Fondo de Desarrollo Indígena</v>
          </cell>
          <cell r="D122" t="str">
            <v>Rommel Cuba</v>
          </cell>
          <cell r="E122" t="str">
            <v>Rommel Cuba</v>
          </cell>
          <cell r="F122" t="str">
            <v>Rommel Cuba</v>
          </cell>
        </row>
        <row r="123">
          <cell r="A123">
            <v>374</v>
          </cell>
          <cell r="B123">
            <v>3</v>
          </cell>
          <cell r="C123" t="str">
            <v>Agencia de Gobierno Electrónico y Tecnologías de Información y Comunicación</v>
          </cell>
          <cell r="D123" t="str">
            <v>Virginia Callisaya</v>
          </cell>
          <cell r="E123" t="str">
            <v>Virginia Callisaya</v>
          </cell>
          <cell r="F123" t="str">
            <v>Virginia Callisaya</v>
          </cell>
        </row>
        <row r="124">
          <cell r="A124">
            <v>376</v>
          </cell>
          <cell r="B124">
            <v>3</v>
          </cell>
          <cell r="C124" t="str">
            <v>Agencia Boliviana de Energía Nuclear</v>
          </cell>
          <cell r="D124" t="str">
            <v>Belén Espejo</v>
          </cell>
          <cell r="E124" t="str">
            <v>Belén Espejo</v>
          </cell>
          <cell r="F124" t="str">
            <v>Belén Espejo</v>
          </cell>
        </row>
        <row r="125">
          <cell r="A125">
            <v>378</v>
          </cell>
          <cell r="B125">
            <v>3</v>
          </cell>
          <cell r="C125" t="str">
            <v>Servicio Nacional Textil</v>
          </cell>
          <cell r="D125" t="str">
            <v>Rommel Cuba</v>
          </cell>
          <cell r="E125" t="str">
            <v>Rommel Cuba</v>
          </cell>
          <cell r="F125" t="str">
            <v>Rommel Cuba</v>
          </cell>
        </row>
        <row r="126">
          <cell r="A126">
            <v>379</v>
          </cell>
          <cell r="B126">
            <v>3</v>
          </cell>
          <cell r="C126" t="str">
            <v xml:space="preserve">Escuela Boliviana Intercultural de Danza </v>
          </cell>
          <cell r="D126" t="str">
            <v>Jeovana Zabala</v>
          </cell>
          <cell r="E126" t="str">
            <v>Jeovana Zabala</v>
          </cell>
          <cell r="F126" t="str">
            <v>Jeovana Zabala</v>
          </cell>
        </row>
        <row r="127">
          <cell r="A127">
            <v>382</v>
          </cell>
          <cell r="B127">
            <v>2</v>
          </cell>
          <cell r="C127" t="str">
            <v>Agencia de Infraestructura en Salud y Equipamiento Médico</v>
          </cell>
          <cell r="D127" t="str">
            <v>Rommel Cuba</v>
          </cell>
          <cell r="E127" t="str">
            <v>Rommel Cuba</v>
          </cell>
          <cell r="F127" t="str">
            <v>Rommel Cuba</v>
          </cell>
        </row>
        <row r="128">
          <cell r="A128">
            <v>383</v>
          </cell>
          <cell r="B128">
            <v>3</v>
          </cell>
          <cell r="C128" t="str">
            <v>Agencia Boliviana de Correos "Correos de Bolivia"</v>
          </cell>
          <cell r="D128" t="str">
            <v>Yesenia Apaza</v>
          </cell>
          <cell r="E128" t="str">
            <v>Belén Espejo</v>
          </cell>
          <cell r="F128" t="str">
            <v>Elizabeth Nina</v>
          </cell>
        </row>
        <row r="129">
          <cell r="A129">
            <v>385</v>
          </cell>
          <cell r="B129">
            <v>2</v>
          </cell>
          <cell r="C129" t="str">
            <v>Autoridad de Supervisión de la Seguridad Social de Corto Plazo</v>
          </cell>
          <cell r="D129" t="str">
            <v>Jorge Vargas</v>
          </cell>
          <cell r="E129" t="str">
            <v>Jorge Vargas</v>
          </cell>
          <cell r="F129" t="str">
            <v>Jorge Vargas</v>
          </cell>
        </row>
        <row r="130">
          <cell r="A130">
            <v>386</v>
          </cell>
          <cell r="B130">
            <v>3</v>
          </cell>
          <cell r="C130" t="str">
            <v>Servicio Plurinacional de la Mujer y de la Despatria.</v>
          </cell>
          <cell r="D130" t="str">
            <v>Belén Espejo</v>
          </cell>
          <cell r="E130" t="str">
            <v>Belén Espejo</v>
          </cell>
          <cell r="F130" t="str">
            <v>Belén Espejo</v>
          </cell>
        </row>
        <row r="131">
          <cell r="A131">
            <v>387</v>
          </cell>
          <cell r="B131">
            <v>3</v>
          </cell>
          <cell r="C131" t="str">
            <v>Agencia del Desarrollo del Cine y Audiovisual Bolivianos</v>
          </cell>
          <cell r="D131" t="str">
            <v>Huascar Nova</v>
          </cell>
          <cell r="E131" t="str">
            <v>Huascar Nova</v>
          </cell>
          <cell r="F131" t="str">
            <v>Huascar Nova</v>
          </cell>
        </row>
        <row r="132">
          <cell r="A132">
            <v>388</v>
          </cell>
          <cell r="B132">
            <v>3</v>
          </cell>
          <cell r="C132" t="str">
            <v>Servicio Plurinacional de Registro de Comercio</v>
          </cell>
          <cell r="D132" t="str">
            <v>Jorge Vargas</v>
          </cell>
          <cell r="E132" t="str">
            <v>Jorge Vargas</v>
          </cell>
          <cell r="F132" t="str">
            <v>Jorge Vargas</v>
          </cell>
        </row>
        <row r="133">
          <cell r="A133">
            <v>389</v>
          </cell>
          <cell r="B133">
            <v>2</v>
          </cell>
          <cell r="C133" t="str">
            <v>Navegación Aérea y Aeropuertos Bolivianos</v>
          </cell>
          <cell r="D133" t="str">
            <v>Belén Espejo</v>
          </cell>
          <cell r="E133" t="str">
            <v>Belén Espejo</v>
          </cell>
          <cell r="F133" t="str">
            <v>Belén Espejo</v>
          </cell>
        </row>
        <row r="134">
          <cell r="A134">
            <v>390</v>
          </cell>
          <cell r="B134">
            <v>3</v>
          </cell>
          <cell r="C134" t="str">
            <v>Instituto Gastroenterológico del Bicentenario - Hospital de Cuarto Nivel</v>
          </cell>
          <cell r="D134" t="str">
            <v>-</v>
          </cell>
          <cell r="E134" t="str">
            <v>Judith Machicado</v>
          </cell>
          <cell r="F134" t="str">
            <v>Judith Machicado</v>
          </cell>
        </row>
        <row r="135">
          <cell r="A135">
            <v>422</v>
          </cell>
          <cell r="B135">
            <v>3</v>
          </cell>
          <cell r="C135" t="str">
            <v>Caja Bancaria Estatal de Salud</v>
          </cell>
          <cell r="D135" t="str">
            <v>José Rivas</v>
          </cell>
          <cell r="E135" t="str">
            <v>José Rivas</v>
          </cell>
          <cell r="F135" t="str">
            <v>José Rivas</v>
          </cell>
        </row>
        <row r="136">
          <cell r="A136">
            <v>423</v>
          </cell>
          <cell r="B136">
            <v>3</v>
          </cell>
          <cell r="C136" t="str">
            <v>Caja de Salud del Servicio Nacional de Caminos y Ramas Anexas</v>
          </cell>
          <cell r="D136" t="str">
            <v>José Rivas</v>
          </cell>
          <cell r="E136" t="str">
            <v>José Rivas</v>
          </cell>
          <cell r="F136" t="str">
            <v>José Rivas</v>
          </cell>
        </row>
        <row r="137">
          <cell r="A137">
            <v>428</v>
          </cell>
          <cell r="C137" t="str">
            <v>Seguro Social Universitario de Sucre</v>
          </cell>
          <cell r="D137" t="str">
            <v>-</v>
          </cell>
          <cell r="E137" t="str">
            <v>Judith Machicado</v>
          </cell>
          <cell r="F137" t="str">
            <v>Judith Machicado</v>
          </cell>
        </row>
        <row r="138">
          <cell r="A138">
            <v>513</v>
          </cell>
          <cell r="B138">
            <v>1</v>
          </cell>
          <cell r="C138" t="str">
            <v>Yacimientos Petrolíferos Fiscales Bolivianos</v>
          </cell>
          <cell r="D138" t="str">
            <v>Virginia Huanca</v>
          </cell>
          <cell r="E138" t="str">
            <v>Virginia Huanca</v>
          </cell>
          <cell r="F138" t="str">
            <v>Virginia Huanca</v>
          </cell>
        </row>
        <row r="139">
          <cell r="A139">
            <v>514</v>
          </cell>
          <cell r="B139">
            <v>2</v>
          </cell>
          <cell r="C139" t="str">
            <v>Empresa Nacional de Electricidad</v>
          </cell>
          <cell r="D139" t="str">
            <v>Judith Machicado</v>
          </cell>
          <cell r="E139" t="str">
            <v>Judith Machicado</v>
          </cell>
          <cell r="F139" t="str">
            <v>Elizabeth Nina</v>
          </cell>
        </row>
        <row r="140">
          <cell r="A140">
            <v>520</v>
          </cell>
          <cell r="B140">
            <v>3</v>
          </cell>
          <cell r="C140" t="str">
            <v>Empresa Metalúrgica VINTO - Nacionalizada</v>
          </cell>
          <cell r="D140" t="str">
            <v>Virginia Huanca</v>
          </cell>
          <cell r="E140" t="str">
            <v>Virginia Huanca</v>
          </cell>
          <cell r="F140" t="str">
            <v>Virginia Huanca</v>
          </cell>
        </row>
        <row r="141">
          <cell r="A141">
            <v>522</v>
          </cell>
          <cell r="B141">
            <v>3</v>
          </cell>
          <cell r="C141" t="str">
            <v>Empresa Nacional de Ferrocarriles - Residual</v>
          </cell>
          <cell r="D141" t="str">
            <v>Virginia Huanca</v>
          </cell>
          <cell r="E141" t="str">
            <v>Virginia Huanca</v>
          </cell>
          <cell r="F141" t="str">
            <v>Virginia Huanca</v>
          </cell>
        </row>
        <row r="142">
          <cell r="A142">
            <v>525</v>
          </cell>
          <cell r="B142">
            <v>2</v>
          </cell>
          <cell r="C142" t="str">
            <v>Transportes Aéreo Boliviano</v>
          </cell>
          <cell r="D142" t="str">
            <v>Jorge Vargas</v>
          </cell>
          <cell r="E142" t="str">
            <v>Jorge Vargas</v>
          </cell>
          <cell r="F142" t="str">
            <v>Jorge Vargas</v>
          </cell>
        </row>
        <row r="143">
          <cell r="A143">
            <v>526</v>
          </cell>
          <cell r="B143">
            <v>3</v>
          </cell>
          <cell r="C143" t="str">
            <v>Bolivia TV</v>
          </cell>
          <cell r="D143" t="str">
            <v>Virginia Callisaya</v>
          </cell>
          <cell r="E143" t="str">
            <v>Virginia Callisaya</v>
          </cell>
          <cell r="F143" t="str">
            <v>Virginia Callisaya</v>
          </cell>
        </row>
        <row r="144">
          <cell r="A144">
            <v>548</v>
          </cell>
          <cell r="B144">
            <v>3</v>
          </cell>
          <cell r="C144" t="str">
            <v>Corporación de las Fuerzas Armadas para el Desarrollo Nacional</v>
          </cell>
          <cell r="D144" t="str">
            <v>José Rivas</v>
          </cell>
          <cell r="E144" t="str">
            <v>José Rivas</v>
          </cell>
          <cell r="F144" t="str">
            <v>José Rivas</v>
          </cell>
        </row>
        <row r="145">
          <cell r="A145">
            <v>551</v>
          </cell>
          <cell r="B145">
            <v>3</v>
          </cell>
          <cell r="C145" t="str">
            <v>Empresa Naviera Boliviana</v>
          </cell>
          <cell r="D145" t="str">
            <v>Jorge Vargas</v>
          </cell>
          <cell r="E145" t="str">
            <v>Jorge Vargas</v>
          </cell>
          <cell r="F145" t="str">
            <v>Jorge Vargas</v>
          </cell>
        </row>
        <row r="146">
          <cell r="A146">
            <v>572</v>
          </cell>
          <cell r="B146">
            <v>1</v>
          </cell>
          <cell r="C146" t="str">
            <v>Empresa de Apoyo a la Producción de Alimentos</v>
          </cell>
          <cell r="D146" t="str">
            <v>Virginia Callisaya</v>
          </cell>
          <cell r="E146" t="str">
            <v>Virginia Callisaya</v>
          </cell>
          <cell r="F146" t="str">
            <v>Virginia Callisaya</v>
          </cell>
        </row>
        <row r="147">
          <cell r="A147">
            <v>573</v>
          </cell>
          <cell r="B147">
            <v>3</v>
          </cell>
          <cell r="C147" t="str">
            <v>Empresa Siderúrgica del Mutún</v>
          </cell>
          <cell r="D147" t="str">
            <v>Huascar Nova</v>
          </cell>
          <cell r="E147" t="str">
            <v>Huascar Nova</v>
          </cell>
          <cell r="F147" t="str">
            <v>Huascar Nova</v>
          </cell>
        </row>
        <row r="148">
          <cell r="A148">
            <v>576</v>
          </cell>
          <cell r="B148">
            <v>3</v>
          </cell>
          <cell r="C148" t="str">
            <v>Cartones de Bolivia</v>
          </cell>
          <cell r="D148" t="str">
            <v>Rommel Cuba</v>
          </cell>
          <cell r="E148" t="str">
            <v>Rommel Cuba</v>
          </cell>
          <cell r="F148" t="str">
            <v>Rommel Cuba</v>
          </cell>
        </row>
        <row r="149">
          <cell r="A149">
            <v>578</v>
          </cell>
          <cell r="B149">
            <v>1</v>
          </cell>
          <cell r="C149" t="str">
            <v>Boliviana de Aviación</v>
          </cell>
          <cell r="D149" t="str">
            <v>José Rivas</v>
          </cell>
          <cell r="E149" t="str">
            <v>José Rivas</v>
          </cell>
          <cell r="F149" t="str">
            <v>José Rivas</v>
          </cell>
        </row>
        <row r="150">
          <cell r="A150">
            <v>580</v>
          </cell>
          <cell r="B150">
            <v>3</v>
          </cell>
          <cell r="C150" t="str">
            <v>Depósitos Aduaneros Bolivianos</v>
          </cell>
          <cell r="D150" t="str">
            <v>Huascar Nova</v>
          </cell>
          <cell r="E150" t="str">
            <v>Huascar Nova</v>
          </cell>
          <cell r="F150" t="str">
            <v>Elizabeth Nina</v>
          </cell>
        </row>
        <row r="151">
          <cell r="A151">
            <v>584</v>
          </cell>
          <cell r="B151">
            <v>3</v>
          </cell>
          <cell r="C151" t="str">
            <v>Empresa Boliviana de Industrialización de Hidrocarburos</v>
          </cell>
          <cell r="D151" t="str">
            <v>Yesenia Apaza</v>
          </cell>
          <cell r="E151" t="str">
            <v>Judith Machicado</v>
          </cell>
          <cell r="F151" t="str">
            <v>Judith Machicado</v>
          </cell>
        </row>
        <row r="152">
          <cell r="A152">
            <v>585</v>
          </cell>
          <cell r="B152">
            <v>3</v>
          </cell>
          <cell r="C152" t="str">
            <v>Agencia Bolivia Espacial</v>
          </cell>
          <cell r="D152" t="str">
            <v>Jorge Vargas</v>
          </cell>
          <cell r="E152" t="str">
            <v>Jorge Vargas</v>
          </cell>
          <cell r="F152" t="str">
            <v>Jorge Vargas</v>
          </cell>
        </row>
        <row r="153">
          <cell r="A153">
            <v>586</v>
          </cell>
          <cell r="B153">
            <v>2</v>
          </cell>
          <cell r="C153" t="str">
            <v>Empresa Azucarera San Buenaventura</v>
          </cell>
          <cell r="D153" t="str">
            <v>Huascar Nova</v>
          </cell>
          <cell r="E153" t="str">
            <v>Huascar Nova</v>
          </cell>
          <cell r="F153" t="str">
            <v>Huascar Nova</v>
          </cell>
        </row>
        <row r="154">
          <cell r="A154">
            <v>587</v>
          </cell>
          <cell r="B154">
            <v>3</v>
          </cell>
          <cell r="C154" t="str">
            <v>Empresa Estratégica Boliviana de Construcción y Conservación I.C.</v>
          </cell>
          <cell r="D154" t="str">
            <v>Rommel Cuba</v>
          </cell>
          <cell r="E154" t="str">
            <v>Rommel Cuba</v>
          </cell>
          <cell r="F154" t="str">
            <v>Elizabeth Nina</v>
          </cell>
        </row>
        <row r="155">
          <cell r="A155">
            <v>590</v>
          </cell>
          <cell r="B155">
            <v>3</v>
          </cell>
          <cell r="C155" t="str">
            <v>Empresa Pública "QUIPUS"</v>
          </cell>
          <cell r="D155" t="str">
            <v>Jeovana Zabala</v>
          </cell>
          <cell r="E155" t="str">
            <v>Jeovana Zabala</v>
          </cell>
          <cell r="F155" t="str">
            <v>Jeovana Zabala</v>
          </cell>
        </row>
        <row r="156">
          <cell r="A156">
            <v>591</v>
          </cell>
          <cell r="B156">
            <v>2</v>
          </cell>
          <cell r="C156" t="str">
            <v>Empresa Estatal de Transporte por Cable "Mi Teleférico"</v>
          </cell>
          <cell r="D156" t="str">
            <v>Judith Machicado</v>
          </cell>
          <cell r="E156" t="str">
            <v>Judith Machicado</v>
          </cell>
          <cell r="F156" t="str">
            <v>Judith Machicado</v>
          </cell>
        </row>
        <row r="157">
          <cell r="A157">
            <v>593</v>
          </cell>
          <cell r="B157">
            <v>3</v>
          </cell>
          <cell r="C157" t="str">
            <v>Empresa Pública YACANA</v>
          </cell>
          <cell r="D157" t="str">
            <v>Jorge Vargas</v>
          </cell>
          <cell r="E157" t="str">
            <v>Jorge Vargas</v>
          </cell>
          <cell r="F157" t="str">
            <v>Jorge Vargas</v>
          </cell>
        </row>
        <row r="158">
          <cell r="A158">
            <v>594</v>
          </cell>
          <cell r="B158">
            <v>2</v>
          </cell>
          <cell r="C158" t="str">
            <v>Administración de Servicios Portuarios - Bolivia</v>
          </cell>
          <cell r="D158" t="str">
            <v>Virginia Huanca</v>
          </cell>
          <cell r="E158" t="str">
            <v>Virginia Huanca</v>
          </cell>
          <cell r="F158" t="str">
            <v>Virginia Huanca</v>
          </cell>
        </row>
        <row r="159">
          <cell r="A159">
            <v>595</v>
          </cell>
          <cell r="B159">
            <v>2</v>
          </cell>
          <cell r="C159" t="str">
            <v>Gestora Pública de la Seguridad Social de Largo Plazo</v>
          </cell>
          <cell r="D159" t="str">
            <v>Virginia Huanca</v>
          </cell>
          <cell r="E159" t="str">
            <v>Virginia Huanca</v>
          </cell>
          <cell r="F159" t="str">
            <v>Virginia Huanca</v>
          </cell>
        </row>
        <row r="160">
          <cell r="A160">
            <v>596</v>
          </cell>
          <cell r="B160">
            <v>2</v>
          </cell>
          <cell r="C160" t="str">
            <v>Empresa Pública Transporte Aéreo Militar</v>
          </cell>
          <cell r="D160" t="str">
            <v>Guadalupe Challco</v>
          </cell>
          <cell r="E160" t="str">
            <v>Guadalupe Challco</v>
          </cell>
          <cell r="F160" t="str">
            <v>Guadalupe Challco</v>
          </cell>
        </row>
        <row r="161">
          <cell r="A161">
            <v>597</v>
          </cell>
          <cell r="B161">
            <v>2</v>
          </cell>
          <cell r="C161" t="str">
            <v>Empresa Pública Nacional Estratégica de Yacimientos de Litio Bolivianos</v>
          </cell>
          <cell r="D161" t="str">
            <v>José Rivas</v>
          </cell>
          <cell r="E161" t="str">
            <v>José Rivas</v>
          </cell>
          <cell r="F161" t="str">
            <v>José Rivas</v>
          </cell>
        </row>
        <row r="162">
          <cell r="A162">
            <v>598</v>
          </cell>
          <cell r="B162">
            <v>3</v>
          </cell>
          <cell r="C162" t="str">
            <v>Empresa Pública "Editorial del Estado Plurinacional de Bolivia"</v>
          </cell>
          <cell r="D162" t="str">
            <v>Belén Espejo</v>
          </cell>
          <cell r="E162" t="str">
            <v>Belén Espejo</v>
          </cell>
          <cell r="F162" t="str">
            <v>Belén Espejo</v>
          </cell>
        </row>
        <row r="163">
          <cell r="A163">
            <v>599</v>
          </cell>
          <cell r="B163">
            <v>2</v>
          </cell>
          <cell r="C163" t="str">
            <v>Empresa Boliviana de Alimentos y Derivados</v>
          </cell>
          <cell r="D163" t="str">
            <v>Belén Espejo</v>
          </cell>
          <cell r="E163" t="str">
            <v>Belén Espejo</v>
          </cell>
          <cell r="F163" t="str">
            <v>Belén Espejo</v>
          </cell>
        </row>
        <row r="164">
          <cell r="A164">
            <v>600</v>
          </cell>
          <cell r="B164">
            <v>3</v>
          </cell>
          <cell r="C164" t="str">
            <v>Empresa Servicios Aéreos Bolivianos</v>
          </cell>
          <cell r="D164" t="str">
            <v>Rommel Cuba</v>
          </cell>
          <cell r="E164" t="str">
            <v>Rommel Cuba</v>
          </cell>
          <cell r="F164" t="str">
            <v>Rommel Cuba</v>
          </cell>
        </row>
        <row r="165">
          <cell r="A165">
            <v>601</v>
          </cell>
          <cell r="B165">
            <v>3</v>
          </cell>
          <cell r="C165" t="str">
            <v>Empresa Boliviana de Producción Agropecuaria</v>
          </cell>
          <cell r="D165" t="str">
            <v>Emma Ticonipa</v>
          </cell>
          <cell r="E165" t="str">
            <v>Emma Ticonipa</v>
          </cell>
          <cell r="F165" t="str">
            <v>Elizabeth Nina</v>
          </cell>
        </row>
        <row r="166">
          <cell r="A166">
            <v>633</v>
          </cell>
          <cell r="B166">
            <v>3</v>
          </cell>
          <cell r="C166" t="str">
            <v>Empresa Misicuni</v>
          </cell>
          <cell r="D166" t="str">
            <v>Judith Machicado</v>
          </cell>
          <cell r="E166" t="str">
            <v>Judith Machicado</v>
          </cell>
          <cell r="F166" t="str">
            <v>Judith Machicado</v>
          </cell>
        </row>
        <row r="167">
          <cell r="A167">
            <v>650</v>
          </cell>
          <cell r="B167">
            <v>3</v>
          </cell>
          <cell r="C167" t="str">
            <v>Asamblea Legislativa Plurinacional</v>
          </cell>
          <cell r="D167" t="str">
            <v>Emma Ticonipa</v>
          </cell>
          <cell r="E167" t="str">
            <v>Emma Ticonipa</v>
          </cell>
          <cell r="F167" t="str">
            <v>Emma Ticonipa</v>
          </cell>
        </row>
        <row r="168">
          <cell r="A168">
            <v>660</v>
          </cell>
          <cell r="B168">
            <v>2</v>
          </cell>
          <cell r="C168" t="str">
            <v xml:space="preserve">Órgano Judicial </v>
          </cell>
          <cell r="D168" t="str">
            <v>Virginia Huanca</v>
          </cell>
          <cell r="E168" t="str">
            <v>Virginia Huanca</v>
          </cell>
          <cell r="F168" t="str">
            <v>Virginia Huanca</v>
          </cell>
        </row>
        <row r="169">
          <cell r="A169">
            <v>661</v>
          </cell>
          <cell r="B169">
            <v>3</v>
          </cell>
          <cell r="C169" t="str">
            <v>Tribunal Constitucional Plurinacional</v>
          </cell>
          <cell r="D169" t="str">
            <v>Yesenia Apaza</v>
          </cell>
          <cell r="E169" t="str">
            <v>Jeovana Zabala</v>
          </cell>
          <cell r="F169" t="str">
            <v>Jeovana Zabala</v>
          </cell>
        </row>
        <row r="170">
          <cell r="A170">
            <v>670</v>
          </cell>
          <cell r="B170">
            <v>2</v>
          </cell>
          <cell r="C170" t="str">
            <v>Órgano Electoral Plurinacional</v>
          </cell>
          <cell r="D170" t="str">
            <v>Yesenia Apaza</v>
          </cell>
          <cell r="E170" t="str">
            <v>Guadalupe Challco</v>
          </cell>
          <cell r="F170" t="str">
            <v>Elizabeth Nina</v>
          </cell>
        </row>
        <row r="171">
          <cell r="A171">
            <v>680</v>
          </cell>
          <cell r="B171">
            <v>3</v>
          </cell>
          <cell r="C171" t="str">
            <v>Contraloría General del Estado</v>
          </cell>
          <cell r="D171" t="str">
            <v>Belén Espejo</v>
          </cell>
          <cell r="E171" t="str">
            <v>Belén Espejo</v>
          </cell>
          <cell r="F171" t="str">
            <v>Belén Espejo</v>
          </cell>
        </row>
        <row r="172">
          <cell r="A172">
            <v>681</v>
          </cell>
          <cell r="B172">
            <v>3</v>
          </cell>
          <cell r="C172" t="str">
            <v>Ministerio Público</v>
          </cell>
          <cell r="D172" t="str">
            <v>Yesenia Apaza</v>
          </cell>
          <cell r="E172" t="str">
            <v>Virginia Huanca</v>
          </cell>
          <cell r="F172" t="str">
            <v>Elizabeth Nina</v>
          </cell>
        </row>
        <row r="173">
          <cell r="A173">
            <v>682</v>
          </cell>
          <cell r="B173">
            <v>3</v>
          </cell>
          <cell r="C173" t="str">
            <v>Defensoría del Pueblo</v>
          </cell>
          <cell r="D173" t="str">
            <v>Jeovana Zabala</v>
          </cell>
          <cell r="E173" t="str">
            <v>Jeovana Zabala</v>
          </cell>
          <cell r="F173" t="str">
            <v>Jeovana Zabala</v>
          </cell>
        </row>
        <row r="174">
          <cell r="A174">
            <v>683</v>
          </cell>
          <cell r="B174">
            <v>3</v>
          </cell>
          <cell r="C174" t="str">
            <v>Procuraduría General del Estado</v>
          </cell>
          <cell r="D174" t="str">
            <v>Yesenia Apaza</v>
          </cell>
          <cell r="E174" t="str">
            <v>Belén Espejo</v>
          </cell>
          <cell r="F174" t="str">
            <v>Elizabeth Nina</v>
          </cell>
        </row>
        <row r="175">
          <cell r="A175">
            <v>802</v>
          </cell>
          <cell r="B175">
            <v>3</v>
          </cell>
          <cell r="C175" t="str">
            <v>Empresa Local de Agua Potable y Alcantarillado Sucre</v>
          </cell>
          <cell r="D175" t="str">
            <v>Judith Machicado</v>
          </cell>
          <cell r="E175" t="str">
            <v>Judith Machicado</v>
          </cell>
          <cell r="F175" t="str">
            <v>Judith Machicado</v>
          </cell>
        </row>
        <row r="176">
          <cell r="A176">
            <v>862</v>
          </cell>
          <cell r="B176">
            <v>1</v>
          </cell>
          <cell r="C176" t="str">
            <v>Fondo Nacional de Desarrollo Regional</v>
          </cell>
          <cell r="D176" t="str">
            <v>Yesenia Apaza</v>
          </cell>
          <cell r="E176" t="str">
            <v>Judith Machicado</v>
          </cell>
          <cell r="F176" t="str">
            <v>Elizabeth Nina</v>
          </cell>
        </row>
        <row r="177">
          <cell r="A177">
            <v>865</v>
          </cell>
          <cell r="B177">
            <v>3</v>
          </cell>
          <cell r="C177" t="str">
            <v>Fondo Desarrollo del Sistema Financiero y Apoyo al Sector Productivo</v>
          </cell>
          <cell r="D177" t="str">
            <v>Judith Machicado</v>
          </cell>
          <cell r="E177" t="str">
            <v>Judith Machicado</v>
          </cell>
          <cell r="F177" t="str">
            <v>Judith Machicado</v>
          </cell>
        </row>
        <row r="178">
          <cell r="A178">
            <v>867</v>
          </cell>
          <cell r="B178">
            <v>3</v>
          </cell>
          <cell r="C178" t="str">
            <v>Fondo Rotatorio de Fomento Productivo Regional</v>
          </cell>
          <cell r="D178" t="str">
            <v>Judith Machicado</v>
          </cell>
          <cell r="E178" t="str">
            <v>Judith Machicado</v>
          </cell>
          <cell r="F178" t="str">
            <v>Judith Machicado</v>
          </cell>
        </row>
      </sheetData>
      <sheetData sheetId="1">
        <row r="1">
          <cell r="A1" t="str">
            <v>José Rivas</v>
          </cell>
          <cell r="B1" t="str">
            <v>2183333 - 1632</v>
          </cell>
          <cell r="C1" t="str">
            <v>jose.rivas@economiayfinanzas.gob.bo</v>
          </cell>
        </row>
        <row r="2">
          <cell r="A2" t="str">
            <v>Judith Machicado</v>
          </cell>
          <cell r="B2" t="str">
            <v>2183333 - 1648</v>
          </cell>
          <cell r="C2" t="str">
            <v>judith.machicado@economiayfinanzas.gob.bo</v>
          </cell>
        </row>
        <row r="3">
          <cell r="A3" t="str">
            <v>Virginia Callisaya</v>
          </cell>
          <cell r="B3" t="str">
            <v>2183333 - 1645</v>
          </cell>
          <cell r="C3" t="str">
            <v>virginia.callisaya@economiayfinanzas.gob.bo</v>
          </cell>
        </row>
        <row r="4">
          <cell r="A4" t="str">
            <v>Emma Ticonipa</v>
          </cell>
          <cell r="B4" t="str">
            <v>2183333 - 1635</v>
          </cell>
          <cell r="C4" t="str">
            <v>emma.ticonipa@economiayfinanzas.gob.bo</v>
          </cell>
        </row>
        <row r="5">
          <cell r="A5" t="str">
            <v>Rommel Cuba</v>
          </cell>
          <cell r="B5" t="str">
            <v>2183333 - 1649</v>
          </cell>
          <cell r="C5" t="str">
            <v>rommel.cuba@economiayfinanzas.gob.bo</v>
          </cell>
        </row>
        <row r="6">
          <cell r="A6" t="str">
            <v>Jeovana Zabala</v>
          </cell>
          <cell r="B6" t="str">
            <v>2183333 - 1663</v>
          </cell>
          <cell r="C6" t="str">
            <v>jeovana.zabala@economiayfinanzas.gob.bo</v>
          </cell>
        </row>
        <row r="7">
          <cell r="A7" t="str">
            <v>Virginia Huanca</v>
          </cell>
          <cell r="B7" t="str">
            <v>2183333 - 1636</v>
          </cell>
          <cell r="C7" t="str">
            <v>virginia.huanca@economiayfinanzas.gob.bo</v>
          </cell>
        </row>
        <row r="8">
          <cell r="A8" t="str">
            <v>Guadalupe Challco</v>
          </cell>
          <cell r="B8" t="str">
            <v>2183333 - 1640</v>
          </cell>
          <cell r="C8" t="str">
            <v>guadalupe.challco@economiayfinanzas.gob.bo</v>
          </cell>
        </row>
        <row r="9">
          <cell r="A9" t="str">
            <v>Huascar Nova</v>
          </cell>
          <cell r="B9" t="str">
            <v>2183333 - 1651</v>
          </cell>
          <cell r="C9" t="str">
            <v>huascar.nova@economiayfinanzas.gob.bo</v>
          </cell>
        </row>
        <row r="10">
          <cell r="A10" t="str">
            <v>Belén Espejo</v>
          </cell>
          <cell r="B10" t="str">
            <v>2183333 - 1644</v>
          </cell>
          <cell r="C10" t="str">
            <v>belen.espejo@economiayfinanzas.gob.bo</v>
          </cell>
        </row>
        <row r="11">
          <cell r="A11" t="str">
            <v>Jorge Vargas</v>
          </cell>
          <cell r="B11" t="str">
            <v>2183333 - 1633</v>
          </cell>
          <cell r="C11" t="str">
            <v>jorge.vargas@economiayfinanzas.gob.bo</v>
          </cell>
        </row>
        <row r="12">
          <cell r="A12" t="str">
            <v>Elizabeth Nina</v>
          </cell>
          <cell r="B12" t="str">
            <v>2183333 - 1637</v>
          </cell>
          <cell r="C12" t="str">
            <v>elizabeth.nina@economiayfinanzas.gob.bo</v>
          </cell>
        </row>
      </sheetData>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ISTRIBUCIÓN"/>
      <sheetName val="Hoja1"/>
      <sheetName val="RESUMEN"/>
      <sheetName val="DIST. CCF PARA SEG. Y RE"/>
    </sheetNames>
    <sheetDataSet>
      <sheetData sheetId="0">
        <row r="8">
          <cell r="A8">
            <v>6</v>
          </cell>
          <cell r="B8">
            <v>3</v>
          </cell>
          <cell r="C8" t="str">
            <v>Vicepresidencia del Estado Plurinacional</v>
          </cell>
          <cell r="D8" t="str">
            <v>Virginia Huanca</v>
          </cell>
          <cell r="E8" t="str">
            <v>José Rivas</v>
          </cell>
          <cell r="F8" t="str">
            <v>2183333 - 1632</v>
          </cell>
          <cell r="G8" t="str">
            <v>jose.rivas@economiayfinanzas.gob.bo</v>
          </cell>
        </row>
        <row r="9">
          <cell r="A9">
            <v>10</v>
          </cell>
          <cell r="B9">
            <v>2</v>
          </cell>
          <cell r="C9" t="str">
            <v>Ministerio de Relaciones Exteriores</v>
          </cell>
          <cell r="D9" t="str">
            <v>Emma Ticonipa</v>
          </cell>
          <cell r="E9" t="str">
            <v>Judith Machicado</v>
          </cell>
          <cell r="F9" t="str">
            <v>2183333 - 1648</v>
          </cell>
          <cell r="G9" t="str">
            <v>judith.machicado@economiayfinanzas.gob.bo</v>
          </cell>
        </row>
        <row r="10">
          <cell r="A10">
            <v>15</v>
          </cell>
          <cell r="B10">
            <v>1</v>
          </cell>
          <cell r="C10" t="str">
            <v>Ministerio de Gobierno</v>
          </cell>
          <cell r="D10" t="str">
            <v>Virginia Callisaya</v>
          </cell>
          <cell r="E10" t="str">
            <v>Virginia Callisaya</v>
          </cell>
          <cell r="F10" t="str">
            <v>2183333 - 1645</v>
          </cell>
          <cell r="G10" t="str">
            <v>virginia.callisaya@economiayfinanzas.gob.bo</v>
          </cell>
        </row>
        <row r="11">
          <cell r="A11">
            <v>16</v>
          </cell>
          <cell r="B11">
            <v>1</v>
          </cell>
          <cell r="C11" t="str">
            <v>Ministerio de Educación</v>
          </cell>
          <cell r="D11" t="str">
            <v>Emma Ticonipa</v>
          </cell>
          <cell r="E11" t="str">
            <v>Emma Ticonipa</v>
          </cell>
          <cell r="F11" t="str">
            <v>2183333 - 1635</v>
          </cell>
          <cell r="G11" t="str">
            <v>emma.ticonipa@economiayfinanzas.gob.bo</v>
          </cell>
        </row>
        <row r="12">
          <cell r="A12">
            <v>20</v>
          </cell>
          <cell r="B12">
            <v>1</v>
          </cell>
          <cell r="C12" t="str">
            <v>Ministerio de Defensa</v>
          </cell>
          <cell r="D12" t="str">
            <v>Huascar Nova</v>
          </cell>
          <cell r="E12" t="str">
            <v>Rommel Cuba</v>
          </cell>
          <cell r="F12" t="str">
            <v>2183333 - 1649</v>
          </cell>
          <cell r="G12" t="str">
            <v>rommel.cuba@economiayfinanzas.gob.bo</v>
          </cell>
        </row>
        <row r="13">
          <cell r="A13">
            <v>25</v>
          </cell>
          <cell r="B13">
            <v>2</v>
          </cell>
          <cell r="C13" t="str">
            <v>Ministerio de la Presidencia</v>
          </cell>
          <cell r="D13" t="str">
            <v>Judith Machicado</v>
          </cell>
          <cell r="E13" t="str">
            <v>Emma Ticonipa</v>
          </cell>
          <cell r="F13" t="str">
            <v>2183333 - 1635</v>
          </cell>
          <cell r="G13" t="str">
            <v>emma.ticonipa@economiayfinanzas.gob.bo</v>
          </cell>
        </row>
        <row r="14">
          <cell r="A14">
            <v>30</v>
          </cell>
          <cell r="B14">
            <v>2</v>
          </cell>
          <cell r="C14" t="str">
            <v>Ministerio de Justicia y Transparencia Institucional</v>
          </cell>
          <cell r="D14" t="str">
            <v>Judith Machicado</v>
          </cell>
          <cell r="E14" t="str">
            <v>Yesenia Apaza</v>
          </cell>
          <cell r="F14" t="str">
            <v>2183333 - 1637</v>
          </cell>
          <cell r="G14" t="str">
            <v>yesenia.apaza@economiayfinanzas.gob.bo</v>
          </cell>
        </row>
        <row r="15">
          <cell r="A15">
            <v>35</v>
          </cell>
          <cell r="B15">
            <v>2</v>
          </cell>
          <cell r="C15" t="str">
            <v>Ministerio de Economía y Finanzas Públicas</v>
          </cell>
          <cell r="D15" t="str">
            <v>José Rivas</v>
          </cell>
          <cell r="E15" t="str">
            <v>Yesenia Apaza</v>
          </cell>
          <cell r="F15" t="str">
            <v>2183333 - 1637</v>
          </cell>
          <cell r="G15" t="str">
            <v>yesenia.apaza@economiayfinanzas.gob.bo</v>
          </cell>
        </row>
        <row r="16">
          <cell r="A16">
            <v>41</v>
          </cell>
          <cell r="B16">
            <v>1</v>
          </cell>
          <cell r="C16" t="str">
            <v>Ministerio de Desarrollo Productivo y Economía Plural</v>
          </cell>
          <cell r="D16" t="str">
            <v>Virginia Callisaya</v>
          </cell>
          <cell r="E16" t="str">
            <v>Virginia Huanca</v>
          </cell>
          <cell r="F16" t="str">
            <v>2183333 - 1636</v>
          </cell>
          <cell r="G16" t="str">
            <v>virginia.huanca@economiayfinanzas.gob.bo</v>
          </cell>
        </row>
        <row r="17">
          <cell r="A17">
            <v>46</v>
          </cell>
          <cell r="B17">
            <v>1</v>
          </cell>
          <cell r="C17" t="str">
            <v>Ministerio de Salud y Deportes</v>
          </cell>
          <cell r="D17" t="str">
            <v>Yesenia Apaza</v>
          </cell>
          <cell r="E17" t="str">
            <v>Rommel Cuba</v>
          </cell>
          <cell r="F17" t="str">
            <v>2183333 - 1649</v>
          </cell>
          <cell r="G17" t="str">
            <v>rommel.cuba@economiayfinanzas.gob.bo</v>
          </cell>
        </row>
        <row r="18">
          <cell r="A18">
            <v>47</v>
          </cell>
          <cell r="B18">
            <v>2</v>
          </cell>
          <cell r="C18" t="str">
            <v>Ministerio de Desarrollo Rural y Tierras</v>
          </cell>
          <cell r="D18" t="str">
            <v>Rommel Cuba</v>
          </cell>
          <cell r="E18" t="str">
            <v>Guadalupe Challco</v>
          </cell>
          <cell r="F18" t="str">
            <v>2183333 - 1640</v>
          </cell>
          <cell r="G18" t="str">
            <v>guadalupe.challco@economiayfinanzas.gob.bo</v>
          </cell>
        </row>
        <row r="19">
          <cell r="A19">
            <v>53</v>
          </cell>
          <cell r="B19">
            <v>2</v>
          </cell>
          <cell r="C19" t="str">
            <v>Ministerio de Culturas, Descolonización y Despatriarcalización</v>
          </cell>
          <cell r="D19" t="str">
            <v>Virginia Huanca</v>
          </cell>
          <cell r="E19" t="str">
            <v>Virginia Callisaya</v>
          </cell>
          <cell r="F19" t="str">
            <v>2183333 - 1645</v>
          </cell>
          <cell r="G19" t="str">
            <v>virginia.callisaya@economiayfinanzas.gob.bo</v>
          </cell>
        </row>
        <row r="20">
          <cell r="A20">
            <v>66</v>
          </cell>
          <cell r="B20">
            <v>2</v>
          </cell>
          <cell r="C20" t="str">
            <v>Ministerio de Planificación del Desarrollo</v>
          </cell>
          <cell r="D20" t="str">
            <v>Jorge Vargas</v>
          </cell>
          <cell r="E20" t="str">
            <v>Huascar Nova</v>
          </cell>
          <cell r="F20" t="str">
            <v>2183333 - 1651</v>
          </cell>
          <cell r="G20" t="str">
            <v>huascar.nova@economiayfinanzas.gob.bo</v>
          </cell>
        </row>
        <row r="21">
          <cell r="A21">
            <v>70</v>
          </cell>
          <cell r="B21">
            <v>2</v>
          </cell>
          <cell r="C21" t="str">
            <v>Ministerio de Trabajo, Empleo y Previsión Social</v>
          </cell>
          <cell r="D21" t="str">
            <v>Belén Espejo</v>
          </cell>
          <cell r="E21" t="str">
            <v>Huascar Nova</v>
          </cell>
          <cell r="F21" t="str">
            <v>2183333 - 1651</v>
          </cell>
          <cell r="G21" t="str">
            <v>huascar.nova@economiayfinanzas.gob.bo</v>
          </cell>
        </row>
        <row r="22">
          <cell r="A22">
            <v>76</v>
          </cell>
          <cell r="B22">
            <v>3</v>
          </cell>
          <cell r="C22" t="str">
            <v>Ministerio de Minería y Metalurgia</v>
          </cell>
          <cell r="D22" t="str">
            <v>Belén Espejo</v>
          </cell>
          <cell r="E22" t="str">
            <v>Jeovana Zabala</v>
          </cell>
          <cell r="F22" t="str">
            <v>2183333 - 1663</v>
          </cell>
          <cell r="G22" t="str">
            <v>jeovana.zabala@economiayfinanzas.gob.bo</v>
          </cell>
        </row>
        <row r="23">
          <cell r="A23">
            <v>78</v>
          </cell>
          <cell r="B23">
            <v>3</v>
          </cell>
          <cell r="C23" t="str">
            <v>Ministerio de Hidrocarburos y Energías</v>
          </cell>
          <cell r="D23" t="str">
            <v>Yesenia Apaza</v>
          </cell>
          <cell r="E23" t="str">
            <v>Belén Espejo</v>
          </cell>
          <cell r="F23" t="str">
            <v>2183333 - 1644</v>
          </cell>
          <cell r="G23" t="str">
            <v>belen.espejo@economiayfinanzas.gob.bo</v>
          </cell>
        </row>
        <row r="24">
          <cell r="A24">
            <v>81</v>
          </cell>
          <cell r="B24">
            <v>2</v>
          </cell>
          <cell r="C24" t="str">
            <v>Ministerio de Obras Públicas, Servicios y Vivienda</v>
          </cell>
          <cell r="D24" t="str">
            <v>Rommel Cuba</v>
          </cell>
          <cell r="E24" t="str">
            <v>Judith Machicado</v>
          </cell>
          <cell r="F24" t="str">
            <v>2183333 - 1648</v>
          </cell>
          <cell r="G24" t="str">
            <v>judith.machicado@economiayfinanzas.gob.bo</v>
          </cell>
        </row>
        <row r="25">
          <cell r="A25">
            <v>86</v>
          </cell>
          <cell r="B25">
            <v>1</v>
          </cell>
          <cell r="C25" t="str">
            <v>Ministerio de Medio Ambiente y Agua</v>
          </cell>
          <cell r="D25" t="str">
            <v>Guadalupe Challco</v>
          </cell>
          <cell r="E25" t="str">
            <v>Jorge Vargas</v>
          </cell>
          <cell r="F25" t="str">
            <v>2183333 - 1633</v>
          </cell>
          <cell r="G25" t="str">
            <v>jorge.vargas@economiayfinanzas.gob.bo</v>
          </cell>
        </row>
        <row r="26">
          <cell r="A26">
            <v>95</v>
          </cell>
          <cell r="B26">
            <v>3</v>
          </cell>
          <cell r="C26" t="str">
            <v>Consejo Supremo de Defensa Plurinacional</v>
          </cell>
          <cell r="D26" t="str">
            <v>Huascar Nova</v>
          </cell>
          <cell r="E26" t="str">
            <v>Rommel Cuba</v>
          </cell>
          <cell r="F26" t="str">
            <v>2183333 - 1649</v>
          </cell>
          <cell r="G26" t="str">
            <v>rommel.cuba@economiayfinanzas.gob.bo</v>
          </cell>
        </row>
        <row r="27">
          <cell r="A27" t="str">
            <v>99 - 01</v>
          </cell>
          <cell r="B27">
            <v>3</v>
          </cell>
          <cell r="C27" t="str">
            <v>Tesoro General de la Nación</v>
          </cell>
          <cell r="D27" t="str">
            <v>Guadalupe Challco</v>
          </cell>
          <cell r="E27" t="str">
            <v>Guadalupe Challco</v>
          </cell>
          <cell r="F27" t="str">
            <v>2183333 - 1640</v>
          </cell>
          <cell r="G27" t="str">
            <v>guadalupe.challco@economiayfinanzas.gob.bo</v>
          </cell>
        </row>
        <row r="28">
          <cell r="A28" t="str">
            <v>99 - 02</v>
          </cell>
          <cell r="B28">
            <v>2</v>
          </cell>
          <cell r="C28" t="str">
            <v>Tesoro General de la Nación</v>
          </cell>
          <cell r="D28" t="str">
            <v>Yesenia Apaza</v>
          </cell>
          <cell r="E28" t="str">
            <v>Virginia Huanca</v>
          </cell>
          <cell r="F28" t="str">
            <v>2183333 - 1636</v>
          </cell>
          <cell r="G28" t="str">
            <v>virginia.huanca@economiayfinanzas.gob.bo</v>
          </cell>
        </row>
        <row r="29">
          <cell r="A29" t="str">
            <v>99 - 03</v>
          </cell>
          <cell r="B29">
            <v>2</v>
          </cell>
          <cell r="C29" t="str">
            <v>Tesoro General de la Nación</v>
          </cell>
          <cell r="D29" t="str">
            <v>Judith Machicado</v>
          </cell>
          <cell r="E29" t="str">
            <v>Belén Espejo</v>
          </cell>
          <cell r="F29" t="str">
            <v>2183333 - 1644</v>
          </cell>
          <cell r="G29" t="str">
            <v>belen.espejo@economiayfinanzas.gob.bo</v>
          </cell>
        </row>
        <row r="30">
          <cell r="A30" t="str">
            <v>99 - 04</v>
          </cell>
          <cell r="B30">
            <v>2</v>
          </cell>
          <cell r="C30" t="str">
            <v>Tesoro General de la Nación</v>
          </cell>
          <cell r="D30" t="str">
            <v>Guadalupe Challco</v>
          </cell>
          <cell r="E30" t="str">
            <v>Guadalupe Challco</v>
          </cell>
          <cell r="F30" t="str">
            <v>2183333 - 1640</v>
          </cell>
          <cell r="G30" t="str">
            <v>guadalupe.challco@economiayfinanzas.gob.bo</v>
          </cell>
        </row>
        <row r="31">
          <cell r="A31" t="str">
            <v>99 - 07</v>
          </cell>
          <cell r="B31">
            <v>3</v>
          </cell>
          <cell r="C31" t="str">
            <v>Tesoro General de la Nación</v>
          </cell>
          <cell r="D31" t="str">
            <v>Yesenia Apaza</v>
          </cell>
          <cell r="E31" t="str">
            <v>Guadalupe Challco</v>
          </cell>
          <cell r="F31" t="str">
            <v>2183333 - 1640</v>
          </cell>
          <cell r="G31" t="str">
            <v>guadalupe.challco@economiayfinanzas.gob.bo</v>
          </cell>
        </row>
        <row r="32">
          <cell r="A32">
            <v>108</v>
          </cell>
          <cell r="B32">
            <v>3</v>
          </cell>
          <cell r="C32" t="str">
            <v>Orquesta Sinfónica Nacional</v>
          </cell>
          <cell r="D32" t="str">
            <v>Jorge Vargas</v>
          </cell>
          <cell r="E32" t="str">
            <v>Jorge Vargas</v>
          </cell>
          <cell r="F32" t="str">
            <v>2183333 - 1633</v>
          </cell>
          <cell r="G32" t="str">
            <v>jorge.vargas@economiayfinanzas.gob.bo</v>
          </cell>
        </row>
        <row r="33">
          <cell r="A33">
            <v>109</v>
          </cell>
          <cell r="B33">
            <v>3</v>
          </cell>
          <cell r="C33" t="str">
            <v>Conservatorio Nacional de Música</v>
          </cell>
          <cell r="D33" t="str">
            <v>Jorge Vargas</v>
          </cell>
          <cell r="E33" t="str">
            <v>Jorge Vargas</v>
          </cell>
          <cell r="F33" t="str">
            <v>2183333 - 1633</v>
          </cell>
          <cell r="G33" t="str">
            <v>jorge.vargas@economiayfinanzas.gob.bo</v>
          </cell>
        </row>
        <row r="34">
          <cell r="A34">
            <v>111</v>
          </cell>
          <cell r="B34">
            <v>3</v>
          </cell>
          <cell r="C34" t="str">
            <v>Instituto Boliviano de la Ceguera</v>
          </cell>
          <cell r="D34" t="str">
            <v>Virginia Callisaya</v>
          </cell>
          <cell r="E34" t="str">
            <v>Virginia Callisaya</v>
          </cell>
          <cell r="F34" t="str">
            <v>2183333 - 1645</v>
          </cell>
          <cell r="G34" t="str">
            <v>virginia.callisaya@economiayfinanzas.gob.bo</v>
          </cell>
        </row>
        <row r="35">
          <cell r="A35">
            <v>117</v>
          </cell>
          <cell r="B35">
            <v>2</v>
          </cell>
          <cell r="C35" t="str">
            <v>Dirección General de Aeronáutica Civil</v>
          </cell>
          <cell r="D35" t="str">
            <v>Emma Ticonipa</v>
          </cell>
          <cell r="E35" t="str">
            <v>Emma Ticonipa</v>
          </cell>
          <cell r="F35" t="str">
            <v>2183333 - 1635</v>
          </cell>
          <cell r="G35" t="str">
            <v>emma.ticonipa@economiayfinanzas.gob.bo</v>
          </cell>
        </row>
        <row r="36">
          <cell r="A36">
            <v>119</v>
          </cell>
          <cell r="B36">
            <v>2</v>
          </cell>
          <cell r="C36" t="str">
            <v>Agencia para el Des. de la Soc. de la Información Boliviana</v>
          </cell>
          <cell r="D36" t="str">
            <v>Guadalupe Challco</v>
          </cell>
          <cell r="E36" t="str">
            <v>Virginia Callisaya</v>
          </cell>
          <cell r="F36" t="str">
            <v>2183333 - 1645</v>
          </cell>
          <cell r="G36" t="str">
            <v>virginia.callisaya@economiayfinanzas.gob.bo</v>
          </cell>
        </row>
        <row r="37">
          <cell r="A37">
            <v>124</v>
          </cell>
          <cell r="B37">
            <v>3</v>
          </cell>
          <cell r="C37" t="str">
            <v>Academia Nacional de Ciencias</v>
          </cell>
          <cell r="D37" t="str">
            <v>Judith Machicado</v>
          </cell>
          <cell r="E37" t="str">
            <v>Jeovana Zabala</v>
          </cell>
          <cell r="F37" t="str">
            <v>2183333 - 1663</v>
          </cell>
          <cell r="G37" t="str">
            <v>jeovana.zabala@economiayfinanzas.gob.bo</v>
          </cell>
        </row>
        <row r="38">
          <cell r="A38">
            <v>129</v>
          </cell>
          <cell r="B38">
            <v>3</v>
          </cell>
          <cell r="C38" t="str">
            <v>Escuela de Gestión Pública Plurinacional</v>
          </cell>
          <cell r="D38" t="str">
            <v>Guadalupe Challco</v>
          </cell>
          <cell r="E38" t="str">
            <v>José Rivas</v>
          </cell>
          <cell r="F38" t="str">
            <v>2183333 - 1632</v>
          </cell>
          <cell r="G38" t="str">
            <v>jose.rivas@economiayfinanzas.gob.bo</v>
          </cell>
        </row>
        <row r="39">
          <cell r="A39">
            <v>130</v>
          </cell>
          <cell r="B39">
            <v>3</v>
          </cell>
          <cell r="C39" t="str">
            <v>Fondo de Financiamiento para la Minería</v>
          </cell>
          <cell r="D39" t="str">
            <v>Jorge Vargas</v>
          </cell>
          <cell r="E39" t="str">
            <v>Jorge Vargas</v>
          </cell>
          <cell r="F39" t="str">
            <v>2183333 - 1633</v>
          </cell>
          <cell r="G39" t="str">
            <v>jorge.vargas@economiayfinanzas.gob.bo</v>
          </cell>
        </row>
        <row r="40">
          <cell r="A40">
            <v>132</v>
          </cell>
          <cell r="B40">
            <v>1</v>
          </cell>
          <cell r="C40" t="str">
            <v>Servicio de Desarrollo de las Empresas Púb. Productivas</v>
          </cell>
          <cell r="D40" t="str">
            <v>Rommel Cuba</v>
          </cell>
          <cell r="E40" t="str">
            <v>Rommel Cuba</v>
          </cell>
          <cell r="F40" t="str">
            <v>2183333 - 1649</v>
          </cell>
          <cell r="G40" t="str">
            <v>rommel.cuba@economiayfinanzas.gob.bo</v>
          </cell>
        </row>
        <row r="41">
          <cell r="A41">
            <v>133</v>
          </cell>
          <cell r="B41">
            <v>3</v>
          </cell>
          <cell r="C41" t="str">
            <v>Lotería Nacional de Beneficencia y Salubridad</v>
          </cell>
          <cell r="D41" t="str">
            <v>Guadalupe Challco</v>
          </cell>
          <cell r="E41" t="str">
            <v>Jorge Vargas</v>
          </cell>
          <cell r="F41" t="str">
            <v>2183333 - 1633</v>
          </cell>
          <cell r="G41" t="str">
            <v>jorge.vargas@economiayfinanzas.gob.bo</v>
          </cell>
        </row>
        <row r="42">
          <cell r="A42">
            <v>134</v>
          </cell>
          <cell r="B42">
            <v>3</v>
          </cell>
          <cell r="C42" t="str">
            <v>Consejo Nacional de Vivienda Policial</v>
          </cell>
          <cell r="D42" t="str">
            <v>Belén Espejo</v>
          </cell>
          <cell r="E42" t="str">
            <v>Belén Espejo</v>
          </cell>
          <cell r="F42" t="str">
            <v>2183333 - 1644</v>
          </cell>
          <cell r="G42" t="str">
            <v>belen.espejo@economiayfinanzas.gob.bo</v>
          </cell>
        </row>
        <row r="43">
          <cell r="A43">
            <v>137</v>
          </cell>
          <cell r="B43">
            <v>3</v>
          </cell>
          <cell r="C43" t="str">
            <v>Comité Ejecutivo de la Universidad Boliviana</v>
          </cell>
          <cell r="D43" t="str">
            <v>Emma Ticonipa</v>
          </cell>
          <cell r="E43" t="str">
            <v>Huascar Nova</v>
          </cell>
          <cell r="F43" t="str">
            <v>2183333 - 1651</v>
          </cell>
          <cell r="G43" t="str">
            <v>huascar.nova@economiayfinanzas.gob.bo</v>
          </cell>
        </row>
        <row r="44">
          <cell r="A44">
            <v>138</v>
          </cell>
          <cell r="B44">
            <v>3</v>
          </cell>
          <cell r="C44" t="str">
            <v>Universidad Mayor Real y Pontificia de San Francisco Xavier</v>
          </cell>
          <cell r="D44" t="str">
            <v>Judith Machicado</v>
          </cell>
          <cell r="E44" t="str">
            <v>Judith Machicado</v>
          </cell>
          <cell r="F44" t="str">
            <v>2183333 - 1648</v>
          </cell>
          <cell r="G44" t="str">
            <v>judith.machicado@economiayfinanzas.gob.bo</v>
          </cell>
        </row>
        <row r="45">
          <cell r="A45">
            <v>139</v>
          </cell>
          <cell r="C45" t="str">
            <v>Universidad Mayor de San Andrés</v>
          </cell>
          <cell r="D45" t="str">
            <v>Judith Machicado</v>
          </cell>
          <cell r="E45" t="str">
            <v>Judith Machicado</v>
          </cell>
          <cell r="F45" t="str">
            <v>2183333 - 1648</v>
          </cell>
          <cell r="G45" t="str">
            <v>judith.machicado@economiayfinanzas.gob.bo</v>
          </cell>
        </row>
        <row r="46">
          <cell r="A46">
            <v>140</v>
          </cell>
          <cell r="C46" t="str">
            <v>Universidad Pública de El Alto</v>
          </cell>
          <cell r="D46" t="str">
            <v>Judith Machicado</v>
          </cell>
          <cell r="E46" t="str">
            <v>Judith Machicado</v>
          </cell>
          <cell r="F46" t="str">
            <v>2183333 - 1648</v>
          </cell>
          <cell r="G46" t="str">
            <v>judith.machicado@economiayfinanzas.gob.bo</v>
          </cell>
        </row>
        <row r="47">
          <cell r="A47">
            <v>141</v>
          </cell>
          <cell r="C47" t="str">
            <v>Universidad Mayor de San Simón</v>
          </cell>
          <cell r="D47" t="str">
            <v>Judith Machicado</v>
          </cell>
          <cell r="E47" t="str">
            <v>Judith Machicado</v>
          </cell>
          <cell r="F47" t="str">
            <v>2183333 - 1648</v>
          </cell>
          <cell r="G47" t="str">
            <v>judith.machicado@economiayfinanzas.gob.bo</v>
          </cell>
        </row>
        <row r="48">
          <cell r="A48">
            <v>142</v>
          </cell>
          <cell r="C48" t="str">
            <v>Universidad Técnica de Oruro</v>
          </cell>
          <cell r="D48" t="str">
            <v>Judith Machicado</v>
          </cell>
          <cell r="E48" t="str">
            <v>Judith Machicado</v>
          </cell>
          <cell r="F48" t="str">
            <v>2183333 - 1648</v>
          </cell>
          <cell r="G48" t="str">
            <v>judith.machicado@economiayfinanzas.gob.bo</v>
          </cell>
        </row>
        <row r="49">
          <cell r="A49">
            <v>143</v>
          </cell>
          <cell r="C49" t="str">
            <v>Universidad Autónoma Tomás Frías</v>
          </cell>
          <cell r="D49" t="str">
            <v>Judith Machicado</v>
          </cell>
          <cell r="E49" t="str">
            <v>Judith Machicado</v>
          </cell>
          <cell r="F49" t="str">
            <v>2183333 - 1648</v>
          </cell>
          <cell r="G49" t="str">
            <v>judith.machicado@economiayfinanzas.gob.bo</v>
          </cell>
        </row>
        <row r="50">
          <cell r="A50">
            <v>144</v>
          </cell>
          <cell r="C50" t="str">
            <v>Universidad Nacional Siglo XX</v>
          </cell>
          <cell r="D50" t="str">
            <v>Judith Machicado</v>
          </cell>
          <cell r="E50" t="str">
            <v>Judith Machicado</v>
          </cell>
          <cell r="F50" t="str">
            <v>2183333 - 1648</v>
          </cell>
          <cell r="G50" t="str">
            <v>judith.machicado@economiayfinanzas.gob.bo</v>
          </cell>
        </row>
        <row r="51">
          <cell r="A51">
            <v>145</v>
          </cell>
          <cell r="C51" t="str">
            <v>Universidad Autónoma Juan Misael Saracho</v>
          </cell>
          <cell r="D51" t="str">
            <v>Judith Machicado</v>
          </cell>
          <cell r="E51" t="str">
            <v>Judith Machicado</v>
          </cell>
          <cell r="F51" t="str">
            <v>2183333 - 1648</v>
          </cell>
          <cell r="G51" t="str">
            <v>judith.machicado@economiayfinanzas.gob.bo</v>
          </cell>
        </row>
        <row r="52">
          <cell r="A52">
            <v>146</v>
          </cell>
          <cell r="C52" t="str">
            <v>Universidad Autónoma Gabriel René Moreno</v>
          </cell>
          <cell r="D52" t="str">
            <v>Judith Machicado</v>
          </cell>
          <cell r="E52" t="str">
            <v>Judith Machicado</v>
          </cell>
          <cell r="F52" t="str">
            <v>2183333 - 1648</v>
          </cell>
          <cell r="G52" t="str">
            <v>judith.machicado@economiayfinanzas.gob.bo</v>
          </cell>
        </row>
        <row r="53">
          <cell r="A53">
            <v>147</v>
          </cell>
          <cell r="C53" t="str">
            <v>Universidad Autónoma del Beni José Ballivián</v>
          </cell>
          <cell r="D53" t="str">
            <v>Judith Machicado</v>
          </cell>
          <cell r="E53" t="str">
            <v>Judith Machicado</v>
          </cell>
          <cell r="F53" t="str">
            <v>2183333 - 1648</v>
          </cell>
          <cell r="G53" t="str">
            <v>judith.machicado@economiayfinanzas.gob.bo</v>
          </cell>
        </row>
        <row r="54">
          <cell r="A54">
            <v>148</v>
          </cell>
          <cell r="C54" t="str">
            <v>Universidad Amazónica de Pando</v>
          </cell>
          <cell r="D54" t="str">
            <v>Judith Machicado</v>
          </cell>
          <cell r="E54" t="str">
            <v>Judith Machicado</v>
          </cell>
          <cell r="F54" t="str">
            <v>2183333 - 1648</v>
          </cell>
          <cell r="G54" t="str">
            <v>judith.machicado@economiayfinanzas.gob.bo</v>
          </cell>
        </row>
        <row r="55">
          <cell r="A55">
            <v>150</v>
          </cell>
          <cell r="B55">
            <v>3</v>
          </cell>
          <cell r="C55" t="str">
            <v>Proyecto Sucre Ciudad Universitaria</v>
          </cell>
          <cell r="D55" t="str">
            <v>Judith Machicado</v>
          </cell>
          <cell r="E55" t="str">
            <v>Judith Machicado</v>
          </cell>
          <cell r="F55" t="str">
            <v>2183333 - 1648</v>
          </cell>
          <cell r="G55" t="str">
            <v>judith.machicado@economiayfinanzas.gob.bo</v>
          </cell>
        </row>
        <row r="56">
          <cell r="A56">
            <v>152</v>
          </cell>
          <cell r="B56">
            <v>3</v>
          </cell>
          <cell r="C56" t="str">
            <v>Servicio Nacional de Defensa Pública</v>
          </cell>
          <cell r="D56" t="str">
            <v>Emma Ticonipa</v>
          </cell>
          <cell r="E56" t="str">
            <v>Virginia Callisaya</v>
          </cell>
          <cell r="F56" t="str">
            <v>2183333 - 1645</v>
          </cell>
          <cell r="G56" t="str">
            <v>virginia.callisaya@economiayfinanzas.gob.bo</v>
          </cell>
        </row>
        <row r="57">
          <cell r="A57">
            <v>153</v>
          </cell>
          <cell r="B57">
            <v>3</v>
          </cell>
          <cell r="C57" t="str">
            <v>Observatorio Nacional de la Calidad  Educativa</v>
          </cell>
          <cell r="D57" t="str">
            <v>Emma Ticonipa</v>
          </cell>
          <cell r="E57" t="str">
            <v>Virginia Callisaya</v>
          </cell>
          <cell r="F57" t="str">
            <v>2183333 - 1645</v>
          </cell>
          <cell r="G57" t="str">
            <v>virginia.callisaya@economiayfinanzas.gob.bo</v>
          </cell>
        </row>
        <row r="58">
          <cell r="A58">
            <v>154</v>
          </cell>
          <cell r="B58">
            <v>3</v>
          </cell>
          <cell r="C58" t="str">
            <v>Museo Nacional de Historia Natural</v>
          </cell>
          <cell r="D58" t="str">
            <v>Huascar Nova</v>
          </cell>
          <cell r="E58" t="str">
            <v>Huascar Nova</v>
          </cell>
          <cell r="F58" t="str">
            <v>2183333 - 1651</v>
          </cell>
          <cell r="G58" t="str">
            <v>huascar.nova@economiayfinanzas.gob.bo</v>
          </cell>
        </row>
        <row r="59">
          <cell r="A59">
            <v>155</v>
          </cell>
          <cell r="B59">
            <v>3</v>
          </cell>
          <cell r="C59" t="str">
            <v>Dirección del Notariado Plurinacional</v>
          </cell>
          <cell r="D59" t="str">
            <v>Guadalupe Challco</v>
          </cell>
          <cell r="E59" t="str">
            <v>Emma Ticonipa</v>
          </cell>
          <cell r="F59" t="str">
            <v>2183333 - 1635</v>
          </cell>
          <cell r="G59" t="str">
            <v>emma.ticonipa@economiayfinanzas.gob.bo</v>
          </cell>
        </row>
        <row r="60">
          <cell r="A60">
            <v>156</v>
          </cell>
          <cell r="B60">
            <v>3</v>
          </cell>
          <cell r="C60" t="str">
            <v>Servicio Plurinacional de Asistencia a la Víctima</v>
          </cell>
          <cell r="D60" t="str">
            <v>Huascar Nova</v>
          </cell>
          <cell r="E60" t="str">
            <v>Jorge Vargas</v>
          </cell>
          <cell r="F60" t="str">
            <v>2183333 - 1633</v>
          </cell>
          <cell r="G60" t="str">
            <v>jorge.vargas@economiayfinanzas.gob.bo</v>
          </cell>
        </row>
        <row r="61">
          <cell r="A61">
            <v>159</v>
          </cell>
          <cell r="B61">
            <v>3</v>
          </cell>
          <cell r="C61" t="str">
            <v>Oficina Técnica para el Fortalecimiento de la Empresa Pública</v>
          </cell>
          <cell r="D61" t="str">
            <v>Huascar Nova</v>
          </cell>
          <cell r="E61" t="str">
            <v>Huascar Nova</v>
          </cell>
          <cell r="F61" t="str">
            <v>2183333 - 1651</v>
          </cell>
          <cell r="G61" t="str">
            <v>huascar.nova@economiayfinanzas.gob.bo</v>
          </cell>
        </row>
        <row r="62">
          <cell r="A62">
            <v>163</v>
          </cell>
          <cell r="B62">
            <v>3</v>
          </cell>
          <cell r="C62" t="str">
            <v>Agencia Nacional de Hidrocarburos</v>
          </cell>
          <cell r="D62" t="str">
            <v>Rommel Cuba</v>
          </cell>
          <cell r="E62" t="str">
            <v>Rommel Cuba</v>
          </cell>
          <cell r="F62" t="str">
            <v>2183333 - 1649</v>
          </cell>
          <cell r="G62" t="str">
            <v>rommel.cuba@economiayfinanzas.gob.bo</v>
          </cell>
        </row>
        <row r="63">
          <cell r="A63">
            <v>169</v>
          </cell>
          <cell r="B63">
            <v>2</v>
          </cell>
          <cell r="C63" t="str">
            <v>Autoridad General de Impugnación Tributaria</v>
          </cell>
          <cell r="D63" t="str">
            <v>Emma Ticonipa</v>
          </cell>
          <cell r="E63" t="str">
            <v>Emma Ticonipa</v>
          </cell>
          <cell r="F63" t="str">
            <v>2183333 - 1635</v>
          </cell>
          <cell r="G63" t="str">
            <v>emma.ticonipa@economiayfinanzas.gob.bo</v>
          </cell>
        </row>
        <row r="64">
          <cell r="A64">
            <v>170</v>
          </cell>
          <cell r="B64">
            <v>3</v>
          </cell>
          <cell r="C64" t="str">
            <v>Escuela Militar de Ingeniería</v>
          </cell>
          <cell r="D64" t="str">
            <v>Judith Machicado</v>
          </cell>
          <cell r="E64" t="str">
            <v>Judith Machicado</v>
          </cell>
          <cell r="F64" t="str">
            <v>2183333 - 1648</v>
          </cell>
          <cell r="G64" t="str">
            <v>judith.machicado@economiayfinanzas.gob.bo</v>
          </cell>
        </row>
        <row r="65">
          <cell r="A65">
            <v>190</v>
          </cell>
          <cell r="B65">
            <v>3</v>
          </cell>
          <cell r="C65" t="str">
            <v>Autoridad General Jurisdiccional Administrativa Minera</v>
          </cell>
          <cell r="D65" t="str">
            <v>Huascar Nova</v>
          </cell>
          <cell r="E65" t="str">
            <v>Huascar Nova</v>
          </cell>
          <cell r="F65" t="str">
            <v>2183333 - 1651</v>
          </cell>
          <cell r="G65" t="str">
            <v>huascar.nova@economiayfinanzas.gob.bo</v>
          </cell>
        </row>
        <row r="66">
          <cell r="A66">
            <v>192</v>
          </cell>
          <cell r="B66">
            <v>3</v>
          </cell>
          <cell r="C66" t="str">
            <v>Servicio al Mejoramiento de Navegación Amazónica</v>
          </cell>
          <cell r="D66" t="str">
            <v>Virginia Huanca</v>
          </cell>
          <cell r="E66" t="str">
            <v>Virginia Huanca</v>
          </cell>
          <cell r="F66" t="str">
            <v>2183333 - 1636</v>
          </cell>
          <cell r="G66" t="str">
            <v>virginia.huanca@economiayfinanzas.gob.bo</v>
          </cell>
        </row>
        <row r="67">
          <cell r="A67">
            <v>197</v>
          </cell>
          <cell r="B67">
            <v>2</v>
          </cell>
          <cell r="C67" t="str">
            <v>Dirección Estratégica de Reivindicación Marítima</v>
          </cell>
          <cell r="D67" t="str">
            <v>Yesenia Apaza</v>
          </cell>
          <cell r="E67" t="str">
            <v>Virginia Callisaya</v>
          </cell>
          <cell r="F67" t="str">
            <v>2183333 - 1645</v>
          </cell>
          <cell r="G67" t="str">
            <v>virginia.callisaya@economiayfinanzas.gob.bo</v>
          </cell>
        </row>
        <row r="68">
          <cell r="A68">
            <v>200</v>
          </cell>
          <cell r="B68">
            <v>3</v>
          </cell>
          <cell r="C68" t="str">
            <v>Registro Único para la Administración Tributaria Municipal</v>
          </cell>
          <cell r="D68" t="str">
            <v>José Rivas</v>
          </cell>
          <cell r="E68" t="str">
            <v>Guadalupe Challco</v>
          </cell>
          <cell r="F68" t="str">
            <v>2183333 - 1640</v>
          </cell>
          <cell r="G68" t="str">
            <v>guadalupe.challco@economiayfinanzas.gob.bo</v>
          </cell>
        </row>
        <row r="69">
          <cell r="A69">
            <v>203</v>
          </cell>
          <cell r="B69">
            <v>2</v>
          </cell>
          <cell r="C69" t="str">
            <v>Autoridad de Supervisión del Sistema Financiero</v>
          </cell>
          <cell r="D69" t="str">
            <v>Virginia Callisaya</v>
          </cell>
          <cell r="E69" t="str">
            <v>Virginia Callisaya</v>
          </cell>
          <cell r="F69" t="str">
            <v>2183333 - 1645</v>
          </cell>
          <cell r="G69" t="str">
            <v>virginia.callisaya@economiayfinanzas.gob.bo</v>
          </cell>
        </row>
        <row r="70">
          <cell r="A70">
            <v>206</v>
          </cell>
          <cell r="B70">
            <v>2</v>
          </cell>
          <cell r="C70" t="str">
            <v>Instituto Nacional de Estadística</v>
          </cell>
          <cell r="D70" t="str">
            <v>Virginia Callisaya</v>
          </cell>
          <cell r="E70" t="str">
            <v>Virginia Callisaya</v>
          </cell>
          <cell r="F70" t="str">
            <v>2183333 - 1645</v>
          </cell>
          <cell r="G70" t="str">
            <v>virginia.callisaya@economiayfinanzas.gob.bo</v>
          </cell>
        </row>
        <row r="71">
          <cell r="A71">
            <v>210</v>
          </cell>
          <cell r="B71">
            <v>3</v>
          </cell>
          <cell r="C71" t="str">
            <v>Unidad de Análisis de Políticas Sociales y Económicas</v>
          </cell>
          <cell r="D71" t="str">
            <v>Belén Espejo</v>
          </cell>
          <cell r="E71" t="str">
            <v>Jorge Vargas</v>
          </cell>
          <cell r="F71" t="str">
            <v>2183333 - 1633</v>
          </cell>
          <cell r="G71" t="str">
            <v>jorge.vargas@economiayfinanzas.gob.bo</v>
          </cell>
        </row>
        <row r="72">
          <cell r="A72">
            <v>212</v>
          </cell>
          <cell r="B72">
            <v>1</v>
          </cell>
          <cell r="C72" t="str">
            <v>Instituto Nacional de Reforma Agraria</v>
          </cell>
          <cell r="D72" t="str">
            <v>Judith Machicado</v>
          </cell>
          <cell r="E72" t="str">
            <v>Judith Machicado</v>
          </cell>
          <cell r="F72" t="str">
            <v>2183333 - 1648</v>
          </cell>
          <cell r="G72" t="str">
            <v>judith.machicado@economiayfinanzas.gob.bo</v>
          </cell>
        </row>
        <row r="73">
          <cell r="A73">
            <v>213</v>
          </cell>
          <cell r="B73">
            <v>3</v>
          </cell>
          <cell r="C73" t="str">
            <v>Servicio Nacional de Meteorología e Hidrología</v>
          </cell>
          <cell r="D73" t="str">
            <v>Virginia Huanca</v>
          </cell>
          <cell r="E73" t="str">
            <v>Yesenia Apaza</v>
          </cell>
          <cell r="F73" t="str">
            <v>2183333 - 1637</v>
          </cell>
          <cell r="G73" t="str">
            <v>yesenia.apaza@economiayfinanzas.gob.bo</v>
          </cell>
        </row>
        <row r="74">
          <cell r="A74">
            <v>221</v>
          </cell>
          <cell r="B74">
            <v>3</v>
          </cell>
          <cell r="C74" t="str">
            <v>SENARECOM</v>
          </cell>
          <cell r="D74" t="str">
            <v>Virginia Huanca</v>
          </cell>
          <cell r="E74" t="str">
            <v>Virginia Huanca</v>
          </cell>
          <cell r="F74" t="str">
            <v>2183333 - 1636</v>
          </cell>
          <cell r="G74" t="str">
            <v>virginia.huanca@economiayfinanzas.gob.bo</v>
          </cell>
        </row>
        <row r="75">
          <cell r="A75">
            <v>222</v>
          </cell>
          <cell r="B75">
            <v>2</v>
          </cell>
          <cell r="C75" t="str">
            <v>Instituto Nacional de Innovación Agropecuaria y Forestal</v>
          </cell>
          <cell r="D75" t="str">
            <v>Yesenia Apaza</v>
          </cell>
          <cell r="E75" t="str">
            <v>Yesenia Apaza</v>
          </cell>
          <cell r="F75" t="str">
            <v>2183333 - 1637</v>
          </cell>
          <cell r="G75" t="str">
            <v>yesenia.apaza@economiayfinanzas.gob.bo</v>
          </cell>
        </row>
        <row r="76">
          <cell r="A76">
            <v>223</v>
          </cell>
          <cell r="B76">
            <v>3</v>
          </cell>
          <cell r="C76" t="str">
            <v>Fondo Nacional de Desarrollo Forestal</v>
          </cell>
          <cell r="D76" t="str">
            <v>Judith Machicado</v>
          </cell>
          <cell r="E76" t="str">
            <v>Judith Machicado</v>
          </cell>
          <cell r="F76" t="str">
            <v>2183333 - 1648</v>
          </cell>
          <cell r="G76" t="str">
            <v>judith.machicado@economiayfinanzas.gob.bo</v>
          </cell>
        </row>
        <row r="77">
          <cell r="A77">
            <v>224</v>
          </cell>
          <cell r="B77">
            <v>3</v>
          </cell>
          <cell r="C77" t="str">
            <v>Insumos Bolivia</v>
          </cell>
          <cell r="D77" t="str">
            <v>Jorge Vargas</v>
          </cell>
          <cell r="E77" t="str">
            <v>Huascar Nova</v>
          </cell>
          <cell r="F77" t="str">
            <v>2183333 - 1651</v>
          </cell>
          <cell r="G77" t="str">
            <v>huascar.nova@economiayfinanzas.gob.bo</v>
          </cell>
        </row>
        <row r="78">
          <cell r="A78">
            <v>225</v>
          </cell>
          <cell r="B78">
            <v>2</v>
          </cell>
          <cell r="C78" t="str">
            <v>Serv. Nal. para la Sostenibilidad del Saneamiento Básico</v>
          </cell>
          <cell r="D78" t="str">
            <v>Guadalupe Challco</v>
          </cell>
          <cell r="E78" t="str">
            <v>Rommel Cuba</v>
          </cell>
          <cell r="F78" t="str">
            <v>2183333 - 1649</v>
          </cell>
          <cell r="G78" t="str">
            <v>rommel.cuba@economiayfinanzas.gob.bo</v>
          </cell>
        </row>
        <row r="79">
          <cell r="A79">
            <v>226</v>
          </cell>
          <cell r="B79">
            <v>3</v>
          </cell>
          <cell r="C79" t="str">
            <v>Servicio Estatal de Autonomías</v>
          </cell>
          <cell r="D79" t="str">
            <v>Virginia Huanca</v>
          </cell>
          <cell r="E79" t="str">
            <v>Virginia Huanca</v>
          </cell>
          <cell r="F79" t="str">
            <v>2183333 - 1636</v>
          </cell>
          <cell r="G79" t="str">
            <v>virginia.huanca@economiayfinanzas.gob.bo</v>
          </cell>
        </row>
        <row r="80">
          <cell r="A80">
            <v>227</v>
          </cell>
          <cell r="B80">
            <v>3</v>
          </cell>
          <cell r="C80" t="str">
            <v>Zona Franca Comercial e Industrial de Cobija</v>
          </cell>
          <cell r="D80" t="str">
            <v>Virginia Huanca</v>
          </cell>
          <cell r="E80" t="str">
            <v>Virginia Huanca</v>
          </cell>
          <cell r="F80" t="str">
            <v>2183333 - 1636</v>
          </cell>
          <cell r="G80" t="str">
            <v>virginia.huanca@economiayfinanzas.gob.bo</v>
          </cell>
        </row>
        <row r="81">
          <cell r="A81">
            <v>234</v>
          </cell>
          <cell r="B81">
            <v>3</v>
          </cell>
          <cell r="C81" t="str">
            <v>Servicio Geológico Minero</v>
          </cell>
          <cell r="D81" t="str">
            <v>Virginia Callisaya</v>
          </cell>
          <cell r="E81" t="str">
            <v>Virginia Callisaya</v>
          </cell>
          <cell r="F81" t="str">
            <v>2183333 - 1645</v>
          </cell>
          <cell r="G81" t="str">
            <v>virginia.callisaya@economiayfinanzas.gob.bo</v>
          </cell>
        </row>
        <row r="82">
          <cell r="A82">
            <v>243</v>
          </cell>
          <cell r="B82">
            <v>3</v>
          </cell>
          <cell r="C82" t="str">
            <v>Servicio Nacional de Hidrografía Naval</v>
          </cell>
          <cell r="D82" t="str">
            <v>Virginia Callisaya</v>
          </cell>
          <cell r="E82" t="str">
            <v>Yesenia Apaza</v>
          </cell>
          <cell r="F82" t="str">
            <v>2183333 - 1637</v>
          </cell>
          <cell r="G82" t="str">
            <v>yesenia.apaza@economiayfinanzas.gob.bo</v>
          </cell>
        </row>
        <row r="83">
          <cell r="A83">
            <v>244</v>
          </cell>
          <cell r="B83">
            <v>3</v>
          </cell>
          <cell r="C83" t="str">
            <v>Servicio Nacional de Aerofotogrametría</v>
          </cell>
          <cell r="D83" t="str">
            <v>José Rivas</v>
          </cell>
          <cell r="E83" t="str">
            <v>José Rivas</v>
          </cell>
          <cell r="F83" t="str">
            <v>2183333 - 1632</v>
          </cell>
          <cell r="G83" t="str">
            <v>jose.rivas@economiayfinanzas.gob.bo</v>
          </cell>
        </row>
        <row r="84">
          <cell r="A84">
            <v>245</v>
          </cell>
          <cell r="B84">
            <v>3</v>
          </cell>
          <cell r="C84" t="str">
            <v>Servicio Geodésico de Mapas</v>
          </cell>
          <cell r="D84" t="str">
            <v>Huascar Nova</v>
          </cell>
          <cell r="E84" t="str">
            <v>Huascar Nova</v>
          </cell>
          <cell r="F84" t="str">
            <v>2183333 - 1651</v>
          </cell>
          <cell r="G84" t="str">
            <v>huascar.nova@economiayfinanzas.gob.bo</v>
          </cell>
        </row>
        <row r="85">
          <cell r="A85">
            <v>249</v>
          </cell>
          <cell r="B85">
            <v>2</v>
          </cell>
          <cell r="C85" t="str">
            <v>Centro de Abastecimiento y Suministros de Salud</v>
          </cell>
          <cell r="D85" t="str">
            <v>Yesenia Apaza</v>
          </cell>
          <cell r="E85" t="str">
            <v>Yesenia Apaza</v>
          </cell>
          <cell r="F85" t="str">
            <v>2183333 - 1637</v>
          </cell>
          <cell r="G85" t="str">
            <v>yesenia.apaza@economiayfinanzas.gob.bo</v>
          </cell>
        </row>
        <row r="86">
          <cell r="A86">
            <v>251</v>
          </cell>
          <cell r="B86">
            <v>3</v>
          </cell>
          <cell r="C86" t="str">
            <v>Instituto Nacional de Salud Ocupacional</v>
          </cell>
          <cell r="D86" t="str">
            <v>Huascar Nova</v>
          </cell>
          <cell r="E86" t="str">
            <v>Jorge Vargas</v>
          </cell>
          <cell r="F86" t="str">
            <v>2183333 - 1633</v>
          </cell>
          <cell r="G86" t="str">
            <v>jorge.vargas@economiayfinanzas.gob.bo</v>
          </cell>
        </row>
        <row r="87">
          <cell r="A87">
            <v>253</v>
          </cell>
          <cell r="B87">
            <v>1</v>
          </cell>
          <cell r="C87" t="str">
            <v>Entidad Ejecutora de Medio Ambiente y Agua</v>
          </cell>
          <cell r="D87" t="str">
            <v>Virginia Huanca</v>
          </cell>
          <cell r="E87" t="str">
            <v>Belén Espejo</v>
          </cell>
          <cell r="F87" t="str">
            <v>2183333 - 1644</v>
          </cell>
          <cell r="G87" t="str">
            <v>belen.espejo@economiayfinanzas.gob.bo</v>
          </cell>
        </row>
        <row r="88">
          <cell r="A88">
            <v>254</v>
          </cell>
          <cell r="B88">
            <v>2</v>
          </cell>
          <cell r="C88" t="str">
            <v>Instituto del Seguro Agrario</v>
          </cell>
          <cell r="D88" t="str">
            <v>Belén Espejo</v>
          </cell>
          <cell r="E88" t="str">
            <v>Belén Espejo</v>
          </cell>
          <cell r="F88" t="str">
            <v>2183333 - 1644</v>
          </cell>
          <cell r="G88" t="str">
            <v>belen.espejo@economiayfinanzas.gob.bo</v>
          </cell>
        </row>
        <row r="89">
          <cell r="A89">
            <v>265</v>
          </cell>
          <cell r="B89">
            <v>3</v>
          </cell>
          <cell r="C89" t="str">
            <v>Direc. Dptal. de Educación  Chuquisaca</v>
          </cell>
          <cell r="D89" t="str">
            <v>Belén Espejo</v>
          </cell>
          <cell r="E89" t="str">
            <v>Jeovana Zabala</v>
          </cell>
          <cell r="F89" t="str">
            <v>2183333 - 1663</v>
          </cell>
          <cell r="G89" t="str">
            <v>jeovana.zabala@economiayfinanzas.gob.bo</v>
          </cell>
        </row>
        <row r="90">
          <cell r="A90">
            <v>266</v>
          </cell>
          <cell r="B90">
            <v>3</v>
          </cell>
          <cell r="C90" t="str">
            <v>Direc. Dptal. de Educación La Paz</v>
          </cell>
          <cell r="D90" t="str">
            <v>Belén Espejo</v>
          </cell>
          <cell r="E90" t="str">
            <v>Jeovana Zabala</v>
          </cell>
          <cell r="F90" t="str">
            <v>2183333 - 1663</v>
          </cell>
          <cell r="G90" t="str">
            <v>jeovana.zabala@economiayfinanzas.gob.bo</v>
          </cell>
        </row>
        <row r="91">
          <cell r="A91">
            <v>267</v>
          </cell>
          <cell r="B91">
            <v>3</v>
          </cell>
          <cell r="C91" t="str">
            <v>Direc. Dptal. de Educación Cochabamba</v>
          </cell>
          <cell r="D91" t="str">
            <v>Belén Espejo</v>
          </cell>
          <cell r="E91" t="str">
            <v>Jeovana Zabala</v>
          </cell>
          <cell r="F91" t="str">
            <v>2183333 - 1663</v>
          </cell>
          <cell r="G91" t="str">
            <v>jeovana.zabala@economiayfinanzas.gob.bo</v>
          </cell>
        </row>
        <row r="92">
          <cell r="A92">
            <v>268</v>
          </cell>
          <cell r="B92">
            <v>3</v>
          </cell>
          <cell r="C92" t="str">
            <v>Direc. Dptal. de Educación Oruro</v>
          </cell>
          <cell r="D92" t="str">
            <v>Belén Espejo</v>
          </cell>
          <cell r="E92" t="str">
            <v>Jeovana Zabala</v>
          </cell>
          <cell r="F92" t="str">
            <v>2183333 - 1663</v>
          </cell>
          <cell r="G92" t="str">
            <v>jeovana.zabala@economiayfinanzas.gob.bo</v>
          </cell>
        </row>
        <row r="93">
          <cell r="A93">
            <v>269</v>
          </cell>
          <cell r="B93">
            <v>3</v>
          </cell>
          <cell r="C93" t="str">
            <v>Direc. Dptal. de Educación Potosí</v>
          </cell>
          <cell r="D93" t="str">
            <v>Belén Espejo</v>
          </cell>
          <cell r="E93" t="str">
            <v>Jeovana Zabala</v>
          </cell>
          <cell r="F93" t="str">
            <v>2183333 - 1663</v>
          </cell>
          <cell r="G93" t="str">
            <v>jeovana.zabala@economiayfinanzas.gob.bo</v>
          </cell>
        </row>
        <row r="94">
          <cell r="A94">
            <v>270</v>
          </cell>
          <cell r="B94">
            <v>3</v>
          </cell>
          <cell r="C94" t="str">
            <v>Direc. Dptal. de Educación Tarija</v>
          </cell>
          <cell r="D94" t="str">
            <v>Belén Espejo</v>
          </cell>
          <cell r="E94" t="str">
            <v>Jeovana Zabala</v>
          </cell>
          <cell r="F94" t="str">
            <v>2183333 - 1663</v>
          </cell>
          <cell r="G94" t="str">
            <v>jeovana.zabala@economiayfinanzas.gob.bo</v>
          </cell>
        </row>
        <row r="95">
          <cell r="A95">
            <v>271</v>
          </cell>
          <cell r="B95">
            <v>3</v>
          </cell>
          <cell r="C95" t="str">
            <v>Direc. Dptal. de Educación Santa Cruz</v>
          </cell>
          <cell r="D95" t="str">
            <v>Belén Espejo</v>
          </cell>
          <cell r="E95" t="str">
            <v>Jeovana Zabala</v>
          </cell>
          <cell r="F95" t="str">
            <v>2183333 - 1663</v>
          </cell>
          <cell r="G95" t="str">
            <v>jeovana.zabala@economiayfinanzas.gob.bo</v>
          </cell>
        </row>
        <row r="96">
          <cell r="A96">
            <v>272</v>
          </cell>
          <cell r="B96">
            <v>3</v>
          </cell>
          <cell r="C96" t="str">
            <v>Direc. Dptal. de Educación Beni</v>
          </cell>
          <cell r="D96" t="str">
            <v>Belén Espejo</v>
          </cell>
          <cell r="E96" t="str">
            <v>Jeovana Zabala</v>
          </cell>
          <cell r="F96" t="str">
            <v>2183333 - 1663</v>
          </cell>
          <cell r="G96" t="str">
            <v>jeovana.zabala@economiayfinanzas.gob.bo</v>
          </cell>
        </row>
        <row r="97">
          <cell r="A97">
            <v>273</v>
          </cell>
          <cell r="B97">
            <v>3</v>
          </cell>
          <cell r="C97" t="str">
            <v>Direc. Dptal. de Educación Pando</v>
          </cell>
          <cell r="D97" t="str">
            <v>Belén Espejo</v>
          </cell>
          <cell r="E97" t="str">
            <v>Jeovana Zabala</v>
          </cell>
          <cell r="F97" t="str">
            <v>2183333 - 1663</v>
          </cell>
          <cell r="G97" t="str">
            <v>jeovana.zabala@economiayfinanzas.gob.bo</v>
          </cell>
        </row>
        <row r="98">
          <cell r="A98">
            <v>281</v>
          </cell>
          <cell r="B98">
            <v>3</v>
          </cell>
          <cell r="C98" t="str">
            <v>Oficina Técnica de los Ríos Pilcomayo y Bermejo</v>
          </cell>
          <cell r="D98" t="str">
            <v>Judith Machicado</v>
          </cell>
          <cell r="E98" t="str">
            <v>Yesenia Apaza</v>
          </cell>
          <cell r="F98" t="str">
            <v>2183333 - 1637</v>
          </cell>
          <cell r="G98" t="str">
            <v>yesenia.apaza@economiayfinanzas.gob.bo</v>
          </cell>
        </row>
        <row r="99">
          <cell r="A99">
            <v>283</v>
          </cell>
          <cell r="B99">
            <v>2</v>
          </cell>
          <cell r="C99" t="str">
            <v>Aduana Nacional</v>
          </cell>
          <cell r="D99" t="str">
            <v>Rommel Cuba</v>
          </cell>
          <cell r="E99" t="str">
            <v>Emma Ticonipa</v>
          </cell>
          <cell r="F99" t="str">
            <v>2183333 - 1635</v>
          </cell>
          <cell r="G99" t="str">
            <v>emma.ticonipa@economiayfinanzas.gob.bo</v>
          </cell>
        </row>
        <row r="100">
          <cell r="A100">
            <v>287</v>
          </cell>
          <cell r="B100">
            <v>1</v>
          </cell>
          <cell r="C100" t="str">
            <v>Fondo Nacional de Producción e Inversión Social</v>
          </cell>
          <cell r="D100" t="str">
            <v>José Rivas</v>
          </cell>
          <cell r="E100" t="str">
            <v>José Rivas</v>
          </cell>
          <cell r="F100" t="str">
            <v>2183333 - 1632</v>
          </cell>
          <cell r="G100" t="str">
            <v>jose.rivas@economiayfinanzas.gob.bo</v>
          </cell>
        </row>
        <row r="101">
          <cell r="A101">
            <v>288</v>
          </cell>
          <cell r="B101">
            <v>3</v>
          </cell>
          <cell r="C101" t="str">
            <v>Servicio Nacional de Riego</v>
          </cell>
          <cell r="D101" t="str">
            <v>Virginia Callisaya</v>
          </cell>
          <cell r="E101" t="str">
            <v>Virginia Callisaya</v>
          </cell>
          <cell r="F101" t="str">
            <v>2183333 - 1645</v>
          </cell>
          <cell r="G101" t="str">
            <v>virginia.callisaya@economiayfinanzas.gob.bo</v>
          </cell>
        </row>
        <row r="102">
          <cell r="A102">
            <v>290</v>
          </cell>
          <cell r="B102">
            <v>1</v>
          </cell>
          <cell r="C102" t="str">
            <v>Servicio de Impuestos Nacionales</v>
          </cell>
          <cell r="D102" t="str">
            <v>Rommel Cuba</v>
          </cell>
          <cell r="E102" t="str">
            <v>Emma Ticonipa</v>
          </cell>
          <cell r="F102" t="str">
            <v>2183333 - 1635</v>
          </cell>
          <cell r="G102" t="str">
            <v>emma.ticonipa@economiayfinanzas.gob.bo</v>
          </cell>
        </row>
        <row r="103">
          <cell r="A103">
            <v>291</v>
          </cell>
          <cell r="B103">
            <v>2</v>
          </cell>
          <cell r="C103" t="str">
            <v>Administradora Boliviana de Carreteras</v>
          </cell>
          <cell r="D103" t="str">
            <v>Emma Ticonipa</v>
          </cell>
          <cell r="E103" t="str">
            <v>Emma Ticonipa</v>
          </cell>
          <cell r="F103" t="str">
            <v>2183333 - 1635</v>
          </cell>
          <cell r="G103" t="str">
            <v>emma.ticonipa@economiayfinanzas.gob.bo</v>
          </cell>
        </row>
        <row r="104">
          <cell r="A104">
            <v>292</v>
          </cell>
          <cell r="B104">
            <v>3</v>
          </cell>
          <cell r="C104" t="str">
            <v>Vías Bolivia</v>
          </cell>
          <cell r="D104" t="str">
            <v>Judith Machicado</v>
          </cell>
          <cell r="E104" t="str">
            <v>Judith Machicado</v>
          </cell>
          <cell r="F104" t="str">
            <v>2183333 - 1648</v>
          </cell>
          <cell r="G104" t="str">
            <v>judith.machicado@economiayfinanzas.gob.bo</v>
          </cell>
        </row>
        <row r="105">
          <cell r="A105">
            <v>293</v>
          </cell>
          <cell r="B105">
            <v>3</v>
          </cell>
          <cell r="C105" t="str">
            <v>Fundación Cultural BCB</v>
          </cell>
          <cell r="D105" t="str">
            <v>Judith Machicado</v>
          </cell>
          <cell r="E105" t="str">
            <v>Emma Ticonipa</v>
          </cell>
          <cell r="F105" t="str">
            <v>2183333 - 1635</v>
          </cell>
          <cell r="G105" t="str">
            <v>emma.ticonipa@economiayfinanzas.gob.bo</v>
          </cell>
        </row>
        <row r="106">
          <cell r="A106">
            <v>294</v>
          </cell>
          <cell r="B106">
            <v>3</v>
          </cell>
          <cell r="C106" t="str">
            <v xml:space="preserve">Univ. Indígena Bol. Comunitaria Intercultural Produc. Tupak Katari </v>
          </cell>
          <cell r="D106" t="str">
            <v>José Rivas</v>
          </cell>
          <cell r="E106" t="str">
            <v>José Rivas</v>
          </cell>
          <cell r="F106" t="str">
            <v>2183333 - 1632</v>
          </cell>
          <cell r="G106" t="str">
            <v>jose.rivas@economiayfinanzas.gob.bo</v>
          </cell>
        </row>
        <row r="107">
          <cell r="A107">
            <v>295</v>
          </cell>
          <cell r="B107">
            <v>3</v>
          </cell>
          <cell r="C107" t="str">
            <v>Universidad Casimiro Huanca</v>
          </cell>
          <cell r="D107" t="str">
            <v>Rommel Cuba</v>
          </cell>
          <cell r="E107" t="str">
            <v>Rommel Cuba</v>
          </cell>
          <cell r="F107" t="str">
            <v>2183333 - 1649</v>
          </cell>
          <cell r="G107" t="str">
            <v>rommel.cuba@economiayfinanzas.gob.bo</v>
          </cell>
        </row>
        <row r="108">
          <cell r="A108">
            <v>296</v>
          </cell>
          <cell r="B108">
            <v>3</v>
          </cell>
          <cell r="C108" t="str">
            <v>Universidad Indígena Boliviana Comunitaria Intercultural Productiva Apiaguaiki Tupa</v>
          </cell>
          <cell r="D108" t="str">
            <v>Belén Espejo</v>
          </cell>
          <cell r="E108" t="str">
            <v>Belén Espejo</v>
          </cell>
          <cell r="F108" t="str">
            <v>2183333 - 1644</v>
          </cell>
          <cell r="G108" t="str">
            <v>belen.espejo@economiayfinanzas.gob.bo</v>
          </cell>
        </row>
        <row r="109">
          <cell r="A109">
            <v>298</v>
          </cell>
          <cell r="B109">
            <v>3</v>
          </cell>
          <cell r="C109" t="str">
            <v>Servicio Departamental de Riego - Chuquisaca</v>
          </cell>
          <cell r="D109" t="str">
            <v>Guadalupe Challco</v>
          </cell>
          <cell r="E109" t="str">
            <v>Guadalupe Challco</v>
          </cell>
          <cell r="F109" t="str">
            <v>2183333 - 1640</v>
          </cell>
          <cell r="G109" t="str">
            <v>guadalupe.challco@economiayfinanzas.gob.bo</v>
          </cell>
        </row>
        <row r="110">
          <cell r="A110">
            <v>299</v>
          </cell>
          <cell r="B110">
            <v>3</v>
          </cell>
          <cell r="C110" t="str">
            <v>Servicio Departamental de Riego - La Paz</v>
          </cell>
          <cell r="D110" t="str">
            <v>Guadalupe Challco</v>
          </cell>
          <cell r="E110" t="str">
            <v>Guadalupe Challco</v>
          </cell>
          <cell r="F110" t="str">
            <v>2183333 - 1640</v>
          </cell>
          <cell r="G110" t="str">
            <v>guadalupe.challco@economiayfinanzas.gob.bo</v>
          </cell>
        </row>
        <row r="111">
          <cell r="A111">
            <v>300</v>
          </cell>
          <cell r="B111">
            <v>3</v>
          </cell>
          <cell r="C111" t="str">
            <v>Servicio Departamental de Riego - Cochabamba</v>
          </cell>
          <cell r="D111" t="str">
            <v>Guadalupe Challco</v>
          </cell>
          <cell r="E111" t="str">
            <v>Guadalupe Challco</v>
          </cell>
          <cell r="F111" t="str">
            <v>2183333 - 1640</v>
          </cell>
          <cell r="G111" t="str">
            <v>guadalupe.challco@economiayfinanzas.gob.bo</v>
          </cell>
        </row>
        <row r="112">
          <cell r="A112">
            <v>301</v>
          </cell>
          <cell r="B112">
            <v>3</v>
          </cell>
          <cell r="C112" t="str">
            <v>Servicio Departamental de Riego - Oruro</v>
          </cell>
          <cell r="D112" t="str">
            <v>Guadalupe Challco</v>
          </cell>
          <cell r="E112" t="str">
            <v>Guadalupe Challco</v>
          </cell>
          <cell r="F112" t="str">
            <v>2183333 - 1640</v>
          </cell>
          <cell r="G112" t="str">
            <v>guadalupe.challco@economiayfinanzas.gob.bo</v>
          </cell>
        </row>
        <row r="113">
          <cell r="A113">
            <v>302</v>
          </cell>
          <cell r="B113">
            <v>3</v>
          </cell>
          <cell r="C113" t="str">
            <v>Servicio Departamental de Riego - Potosí</v>
          </cell>
          <cell r="D113" t="str">
            <v>Guadalupe Challco</v>
          </cell>
          <cell r="E113" t="str">
            <v>Guadalupe Challco</v>
          </cell>
          <cell r="F113" t="str">
            <v>2183333 - 1640</v>
          </cell>
          <cell r="G113" t="str">
            <v>guadalupe.challco@economiayfinanzas.gob.bo</v>
          </cell>
        </row>
        <row r="114">
          <cell r="A114">
            <v>303</v>
          </cell>
          <cell r="B114">
            <v>3</v>
          </cell>
          <cell r="C114" t="str">
            <v>Servicio Departamental de Riego - Tarija</v>
          </cell>
          <cell r="D114" t="str">
            <v>Guadalupe Challco</v>
          </cell>
          <cell r="E114" t="str">
            <v>Guadalupe Challco</v>
          </cell>
          <cell r="F114" t="str">
            <v>2183333 - 1640</v>
          </cell>
          <cell r="G114" t="str">
            <v>guadalupe.challco@economiayfinanzas.gob.bo</v>
          </cell>
        </row>
        <row r="115">
          <cell r="A115">
            <v>309</v>
          </cell>
          <cell r="B115">
            <v>3</v>
          </cell>
          <cell r="C115" t="str">
            <v>Autoridad de Fiscalización y Control Social del Juego</v>
          </cell>
          <cell r="D115" t="str">
            <v>Emma Ticonipa</v>
          </cell>
          <cell r="E115" t="str">
            <v>José Rivas</v>
          </cell>
          <cell r="F115" t="str">
            <v>2183333 - 1632</v>
          </cell>
          <cell r="G115" t="str">
            <v>jose.rivas@economiayfinanzas.gob.bo</v>
          </cell>
        </row>
        <row r="116">
          <cell r="A116">
            <v>310</v>
          </cell>
          <cell r="B116">
            <v>2</v>
          </cell>
          <cell r="C116" t="str">
            <v>Autoridad de Fisc y Ctrol Soc de Telecomunicaciones y Transp</v>
          </cell>
          <cell r="D116" t="str">
            <v>Huascar Nova</v>
          </cell>
          <cell r="E116" t="str">
            <v>Huascar Nova</v>
          </cell>
          <cell r="F116" t="str">
            <v>2183333 - 1651</v>
          </cell>
          <cell r="G116" t="str">
            <v>huascar.nova@economiayfinanzas.gob.bo</v>
          </cell>
        </row>
        <row r="117">
          <cell r="A117">
            <v>311</v>
          </cell>
          <cell r="B117">
            <v>3</v>
          </cell>
          <cell r="C117" t="str">
            <v>Autoridad de Fisc y Ctrol Soc de Agua Potable Saneam.Básico</v>
          </cell>
          <cell r="D117" t="str">
            <v>Guadalupe Challco</v>
          </cell>
          <cell r="E117" t="str">
            <v>Guadalupe Challco</v>
          </cell>
          <cell r="F117" t="str">
            <v>2183333 - 1640</v>
          </cell>
          <cell r="G117" t="str">
            <v>guadalupe.challco@economiayfinanzas.gob.bo</v>
          </cell>
        </row>
        <row r="118">
          <cell r="A118">
            <v>312</v>
          </cell>
          <cell r="B118">
            <v>3</v>
          </cell>
          <cell r="C118" t="str">
            <v>Autoridad de Fiscalización y Control Soc de Bosques y Tierras</v>
          </cell>
          <cell r="D118" t="str">
            <v>Virginia Huanca</v>
          </cell>
          <cell r="E118" t="str">
            <v>Virginia Huanca</v>
          </cell>
          <cell r="F118" t="str">
            <v>2183333 - 1636</v>
          </cell>
          <cell r="G118" t="str">
            <v>virginia.huanca@economiayfinanzas.gob.bo</v>
          </cell>
        </row>
        <row r="119">
          <cell r="A119">
            <v>313</v>
          </cell>
          <cell r="B119">
            <v>3</v>
          </cell>
          <cell r="C119" t="str">
            <v>Autoridad de Fiscalización y Control Social de Pensiones</v>
          </cell>
          <cell r="D119" t="str">
            <v>Belén Espejo</v>
          </cell>
          <cell r="E119" t="str">
            <v>Huascar Nova</v>
          </cell>
          <cell r="F119" t="str">
            <v>2183333 - 1651</v>
          </cell>
          <cell r="G119" t="str">
            <v>huascar.nova@economiayfinanzas.gob.bo</v>
          </cell>
        </row>
        <row r="120">
          <cell r="A120">
            <v>314</v>
          </cell>
          <cell r="B120">
            <v>2</v>
          </cell>
          <cell r="C120" t="str">
            <v>Autoridad de Fiscalización y Control Social de Electricidad</v>
          </cell>
          <cell r="D120" t="str">
            <v>Virginia Callisaya</v>
          </cell>
          <cell r="E120" t="str">
            <v>Huascar Nova</v>
          </cell>
          <cell r="F120" t="str">
            <v>2183333 - 1651</v>
          </cell>
          <cell r="G120" t="str">
            <v>huascar.nova@economiayfinanzas.gob.bo</v>
          </cell>
        </row>
        <row r="121">
          <cell r="A121">
            <v>315</v>
          </cell>
          <cell r="B121">
            <v>3</v>
          </cell>
          <cell r="C121" t="str">
            <v>Autoridad de Fiscalización y Control Social de Empresas</v>
          </cell>
          <cell r="D121" t="str">
            <v>Virginia Huanca</v>
          </cell>
          <cell r="E121" t="str">
            <v>Virginia Huanca</v>
          </cell>
          <cell r="F121" t="str">
            <v>2183333 - 1636</v>
          </cell>
          <cell r="G121" t="str">
            <v>virginia.huanca@economiayfinanzas.gob.bo</v>
          </cell>
        </row>
        <row r="122">
          <cell r="A122">
            <v>324</v>
          </cell>
          <cell r="B122">
            <v>3</v>
          </cell>
          <cell r="C122" t="str">
            <v>Escuela Boliviana Intercultural de Música</v>
          </cell>
          <cell r="D122" t="str">
            <v>Virginia Huanca</v>
          </cell>
          <cell r="E122" t="str">
            <v>Jeovana Zabala</v>
          </cell>
          <cell r="F122" t="str">
            <v>2183333 - 1663</v>
          </cell>
          <cell r="G122" t="str">
            <v>jeovana.zabala@economiayfinanzas.gob.bo</v>
          </cell>
        </row>
        <row r="123">
          <cell r="A123">
            <v>340</v>
          </cell>
          <cell r="B123">
            <v>2</v>
          </cell>
          <cell r="C123" t="str">
            <v>Servicio General de Identificación Personal</v>
          </cell>
          <cell r="D123" t="str">
            <v>Emma Ticonipa</v>
          </cell>
          <cell r="E123" t="str">
            <v>Judith Machicado</v>
          </cell>
          <cell r="F123" t="str">
            <v>2183333 - 1648</v>
          </cell>
          <cell r="G123" t="str">
            <v>judith.machicado@economiayfinanzas.gob.bo</v>
          </cell>
        </row>
        <row r="124">
          <cell r="A124">
            <v>342</v>
          </cell>
          <cell r="B124">
            <v>3</v>
          </cell>
          <cell r="C124" t="str">
            <v>Agencia Estatal de Vivienda</v>
          </cell>
          <cell r="D124" t="str">
            <v>Guadalupe Challco</v>
          </cell>
          <cell r="E124" t="str">
            <v>José Rivas</v>
          </cell>
          <cell r="F124" t="str">
            <v>2183333 - 1632</v>
          </cell>
          <cell r="G124" t="str">
            <v>jose.rivas@economiayfinanzas.gob.bo</v>
          </cell>
        </row>
        <row r="125">
          <cell r="A125">
            <v>343</v>
          </cell>
          <cell r="B125">
            <v>3</v>
          </cell>
          <cell r="C125" t="str">
            <v>Escuela de Jueces del Estado</v>
          </cell>
          <cell r="D125" t="str">
            <v>Guadalupe Challco</v>
          </cell>
          <cell r="E125" t="str">
            <v>Emma Ticonipa</v>
          </cell>
          <cell r="F125" t="str">
            <v>2183333 - 1635</v>
          </cell>
          <cell r="G125" t="str">
            <v>emma.ticonipa@economiayfinanzas.gob.bo</v>
          </cell>
        </row>
        <row r="126">
          <cell r="A126">
            <v>344</v>
          </cell>
          <cell r="B126">
            <v>3</v>
          </cell>
          <cell r="C126" t="str">
            <v>Instituto Plurinacional del Estudio de Lenguas y Culturas</v>
          </cell>
          <cell r="D126" t="str">
            <v>Belén Espejo</v>
          </cell>
          <cell r="E126" t="str">
            <v>Belén Espejo</v>
          </cell>
          <cell r="F126" t="str">
            <v>2183333 - 1644</v>
          </cell>
          <cell r="G126" t="str">
            <v>belen.espejo@economiayfinanzas.gob.bo</v>
          </cell>
        </row>
        <row r="127">
          <cell r="A127">
            <v>345</v>
          </cell>
          <cell r="B127">
            <v>3</v>
          </cell>
          <cell r="C127" t="str">
            <v>Mutual de Servicios al Policía</v>
          </cell>
          <cell r="D127" t="str">
            <v>Belén Espejo</v>
          </cell>
          <cell r="E127" t="str">
            <v>Belén Espejo</v>
          </cell>
          <cell r="F127" t="str">
            <v>2183333 - 1644</v>
          </cell>
          <cell r="G127" t="str">
            <v>belen.espejo@economiayfinanzas.gob.bo</v>
          </cell>
        </row>
        <row r="128">
          <cell r="A128">
            <v>346</v>
          </cell>
          <cell r="B128">
            <v>3</v>
          </cell>
          <cell r="C128" t="str">
            <v>Unidad de Investigaciones Financieras</v>
          </cell>
          <cell r="D128" t="str">
            <v>Yesenia Apaza</v>
          </cell>
          <cell r="E128" t="str">
            <v>Huascar Nova</v>
          </cell>
          <cell r="F128" t="str">
            <v>2183333 - 1651</v>
          </cell>
          <cell r="G128" t="str">
            <v>huascar.nova@economiayfinanzas.gob.bo</v>
          </cell>
        </row>
        <row r="129">
          <cell r="A129">
            <v>347</v>
          </cell>
          <cell r="B129">
            <v>3</v>
          </cell>
          <cell r="C129" t="str">
            <v>Autoridad de Fiscalización y Control de Cooperativas</v>
          </cell>
          <cell r="D129" t="str">
            <v>Jorge Vargas</v>
          </cell>
          <cell r="E129" t="str">
            <v>Jorge Vargas</v>
          </cell>
          <cell r="F129" t="str">
            <v>2183333 - 1633</v>
          </cell>
          <cell r="G129" t="str">
            <v>jorge.vargas@economiayfinanzas.gob.bo</v>
          </cell>
        </row>
        <row r="130">
          <cell r="A130">
            <v>348</v>
          </cell>
          <cell r="B130">
            <v>3</v>
          </cell>
          <cell r="C130" t="str">
            <v>Autoridad Plurinacional de la Madre Tierra</v>
          </cell>
          <cell r="D130" t="str">
            <v>Guadalupe Challco</v>
          </cell>
          <cell r="E130" t="str">
            <v>Guadalupe Challco</v>
          </cell>
          <cell r="F130" t="str">
            <v>2183333 - 1640</v>
          </cell>
          <cell r="G130" t="str">
            <v>guadalupe.challco@economiayfinanzas.gob.bo</v>
          </cell>
        </row>
        <row r="131">
          <cell r="A131">
            <v>349</v>
          </cell>
          <cell r="B131">
            <v>3</v>
          </cell>
          <cell r="C131" t="str">
            <v>Centro de Investig.  Arqueológicas, Antropológicas y Adm. Tiwanaku</v>
          </cell>
          <cell r="D131" t="str">
            <v>José Rivas</v>
          </cell>
          <cell r="E131" t="str">
            <v>José Rivas</v>
          </cell>
          <cell r="F131" t="str">
            <v>2183333 - 1632</v>
          </cell>
          <cell r="G131" t="str">
            <v>jose.rivas@economiayfinanzas.gob.bo</v>
          </cell>
        </row>
        <row r="132">
          <cell r="A132">
            <v>371</v>
          </cell>
          <cell r="B132">
            <v>3</v>
          </cell>
          <cell r="C132" t="str">
            <v>Centro Internacional de la Quinua</v>
          </cell>
          <cell r="D132" t="str">
            <v>Rommel Cuba</v>
          </cell>
          <cell r="E132" t="str">
            <v>Rommel Cuba</v>
          </cell>
          <cell r="F132" t="str">
            <v>2183333 - 1649</v>
          </cell>
          <cell r="G132" t="str">
            <v>rommel.cuba@economiayfinanzas.gob.bo</v>
          </cell>
        </row>
        <row r="133">
          <cell r="A133">
            <v>373</v>
          </cell>
          <cell r="B133">
            <v>3</v>
          </cell>
          <cell r="C133" t="str">
            <v>Fondo de Desarrollo Indígena</v>
          </cell>
          <cell r="D133" t="str">
            <v>Rommel Cuba</v>
          </cell>
          <cell r="E133" t="str">
            <v>Rommel Cuba</v>
          </cell>
          <cell r="F133" t="str">
            <v>2183333 - 1649</v>
          </cell>
          <cell r="G133" t="str">
            <v>rommel.cuba@economiayfinanzas.gob.bo</v>
          </cell>
        </row>
        <row r="134">
          <cell r="A134">
            <v>374</v>
          </cell>
          <cell r="B134">
            <v>3</v>
          </cell>
          <cell r="C134" t="str">
            <v>Agencia de Gobierno Electrónico y Tecnologías de Información y Comunicación</v>
          </cell>
          <cell r="D134" t="str">
            <v>Rommel Cuba</v>
          </cell>
          <cell r="E134" t="str">
            <v>Virginia Callisaya</v>
          </cell>
          <cell r="F134" t="str">
            <v>2183333 - 1645</v>
          </cell>
          <cell r="G134" t="str">
            <v>virginia.callisaya@economiayfinanzas.gob.bo</v>
          </cell>
        </row>
        <row r="135">
          <cell r="A135">
            <v>376</v>
          </cell>
          <cell r="B135">
            <v>3</v>
          </cell>
          <cell r="C135" t="str">
            <v>Agencia Boliviana de Energía Nuclear</v>
          </cell>
          <cell r="D135" t="str">
            <v>Jorge Vargas</v>
          </cell>
          <cell r="E135" t="str">
            <v>Belén Espejo</v>
          </cell>
          <cell r="F135" t="str">
            <v>2183333 - 1644</v>
          </cell>
          <cell r="G135" t="str">
            <v>belen.espejo@economiayfinanzas.gob.bo</v>
          </cell>
        </row>
        <row r="136">
          <cell r="A136">
            <v>378</v>
          </cell>
          <cell r="B136">
            <v>3</v>
          </cell>
          <cell r="C136" t="str">
            <v>Servicio Nacional Textil</v>
          </cell>
          <cell r="D136" t="str">
            <v>Jorge Vargas</v>
          </cell>
          <cell r="E136" t="str">
            <v>Rommel Cuba</v>
          </cell>
          <cell r="F136" t="str">
            <v>2183333 - 1649</v>
          </cell>
          <cell r="G136" t="str">
            <v>rommel.cuba@economiayfinanzas.gob.bo</v>
          </cell>
        </row>
        <row r="137">
          <cell r="A137">
            <v>379</v>
          </cell>
          <cell r="B137">
            <v>3</v>
          </cell>
          <cell r="C137" t="str">
            <v xml:space="preserve">Escuela Boliviana Intercultural de Danza </v>
          </cell>
          <cell r="D137" t="str">
            <v>Rommel Cuba</v>
          </cell>
          <cell r="E137" t="str">
            <v>Jeovana Zabala</v>
          </cell>
          <cell r="F137" t="str">
            <v>2183333 - 1663</v>
          </cell>
          <cell r="G137" t="str">
            <v>jeovana.zabala@economiayfinanzas.gob.bo</v>
          </cell>
        </row>
        <row r="138">
          <cell r="A138">
            <v>382</v>
          </cell>
          <cell r="B138">
            <v>2</v>
          </cell>
          <cell r="C138" t="str">
            <v>Agencia de Infraestructura en Salud y Equipamiento Médico</v>
          </cell>
          <cell r="D138" t="str">
            <v>Emma Ticonipa</v>
          </cell>
          <cell r="E138" t="str">
            <v>Rommel Cuba</v>
          </cell>
          <cell r="F138" t="str">
            <v>2183333 - 1649</v>
          </cell>
          <cell r="G138" t="str">
            <v>rommel.cuba@economiayfinanzas.gob.bo</v>
          </cell>
        </row>
        <row r="139">
          <cell r="A139">
            <v>383</v>
          </cell>
          <cell r="B139">
            <v>3</v>
          </cell>
          <cell r="C139" t="str">
            <v>Agencia Boliviana de Correos "Correos de Bolivia"</v>
          </cell>
          <cell r="D139" t="str">
            <v>Yesenia Apaza</v>
          </cell>
          <cell r="E139" t="str">
            <v>Yesenia Apaza</v>
          </cell>
          <cell r="F139" t="str">
            <v>2183333 - 1637</v>
          </cell>
          <cell r="G139" t="str">
            <v>yesenia.apaza@economiayfinanzas.gob.bo</v>
          </cell>
        </row>
        <row r="140">
          <cell r="A140">
            <v>385</v>
          </cell>
          <cell r="B140">
            <v>2</v>
          </cell>
          <cell r="C140" t="str">
            <v>Autoridad de Supervisión de la Seguridad Social de Corto Plazo</v>
          </cell>
          <cell r="D140" t="str">
            <v>Jorge Vargas</v>
          </cell>
          <cell r="E140" t="str">
            <v>Jorge Vargas</v>
          </cell>
          <cell r="F140" t="str">
            <v>2183333 - 1633</v>
          </cell>
          <cell r="G140" t="str">
            <v>jorge.vargas@economiayfinanzas.gob.bo</v>
          </cell>
        </row>
        <row r="141">
          <cell r="A141">
            <v>386</v>
          </cell>
          <cell r="B141">
            <v>3</v>
          </cell>
          <cell r="C141" t="str">
            <v>Servicio Plurinacional de la Mujer y de la Despatria.</v>
          </cell>
          <cell r="D141" t="str">
            <v>Virginia Callisaya</v>
          </cell>
          <cell r="E141" t="str">
            <v>Belén Espejo</v>
          </cell>
          <cell r="F141" t="str">
            <v>2183333 - 1644</v>
          </cell>
          <cell r="G141" t="str">
            <v>belen.espejo@economiayfinanzas.gob.bo</v>
          </cell>
        </row>
        <row r="142">
          <cell r="A142">
            <v>387</v>
          </cell>
          <cell r="B142">
            <v>3</v>
          </cell>
          <cell r="C142" t="str">
            <v>Agencia del Desarrollo del Cine y Audiovisual Bolivianos</v>
          </cell>
          <cell r="D142" t="str">
            <v>Virginia Callisaya</v>
          </cell>
          <cell r="E142" t="str">
            <v>Huascar Nova</v>
          </cell>
          <cell r="F142" t="str">
            <v>2183333 - 1651</v>
          </cell>
          <cell r="G142" t="str">
            <v>huascar.nova@economiayfinanzas.gob.bo</v>
          </cell>
        </row>
        <row r="143">
          <cell r="A143">
            <v>388</v>
          </cell>
          <cell r="B143">
            <v>3</v>
          </cell>
          <cell r="C143" t="str">
            <v>Servicio Plurinacional de Registro de Comercio</v>
          </cell>
          <cell r="D143" t="str">
            <v>Rommel Cuba</v>
          </cell>
          <cell r="E143" t="str">
            <v>Jorge Vargas</v>
          </cell>
          <cell r="F143" t="str">
            <v>2183333 - 1633</v>
          </cell>
          <cell r="G143" t="str">
            <v>jorge.vargas@economiayfinanzas.gob.bo</v>
          </cell>
        </row>
        <row r="144">
          <cell r="A144">
            <v>389</v>
          </cell>
          <cell r="B144">
            <v>2</v>
          </cell>
          <cell r="C144" t="str">
            <v>NAABOL</v>
          </cell>
          <cell r="D144" t="str">
            <v>Belén Espejo</v>
          </cell>
          <cell r="E144" t="str">
            <v>Belén Espejo</v>
          </cell>
          <cell r="F144" t="str">
            <v>2183333 - 1644</v>
          </cell>
          <cell r="G144" t="str">
            <v>belen.espejo@economiayfinanzas.gob.bo</v>
          </cell>
        </row>
        <row r="145">
          <cell r="A145">
            <v>422</v>
          </cell>
          <cell r="B145">
            <v>3</v>
          </cell>
          <cell r="C145" t="str">
            <v>Caja Bancaria Estatal de Salud</v>
          </cell>
          <cell r="D145" t="str">
            <v>Yesenia Apaza</v>
          </cell>
          <cell r="E145" t="str">
            <v>Yesenia Apaza</v>
          </cell>
          <cell r="F145" t="str">
            <v>2183333 - 1637</v>
          </cell>
          <cell r="G145" t="str">
            <v>yesenia.apaza@economiayfinanzas.gob.bo</v>
          </cell>
        </row>
        <row r="146">
          <cell r="A146">
            <v>423</v>
          </cell>
          <cell r="B146">
            <v>3</v>
          </cell>
          <cell r="C146" t="str">
            <v>Caja de Salud del Servicio Nacional de Caminos y Ramas Anexas</v>
          </cell>
          <cell r="D146" t="str">
            <v>José Rivas</v>
          </cell>
          <cell r="E146" t="str">
            <v>José Rivas</v>
          </cell>
          <cell r="F146" t="str">
            <v>2183333 - 1632</v>
          </cell>
          <cell r="G146" t="str">
            <v>jose.rivas@economiayfinanzas.gob.bo</v>
          </cell>
        </row>
        <row r="147">
          <cell r="A147">
            <v>513</v>
          </cell>
          <cell r="B147">
            <v>1</v>
          </cell>
          <cell r="C147" t="str">
            <v>Yacimientos Petrolíferos Fiscales Bolivianos</v>
          </cell>
          <cell r="D147" t="str">
            <v>Jorge Vargas</v>
          </cell>
          <cell r="E147" t="str">
            <v>Virginia Huanca</v>
          </cell>
          <cell r="F147" t="str">
            <v>2183333 - 1636</v>
          </cell>
          <cell r="G147" t="str">
            <v>virginia.huanca@economiayfinanzas.gob.bo</v>
          </cell>
        </row>
        <row r="148">
          <cell r="A148">
            <v>514</v>
          </cell>
          <cell r="B148">
            <v>2</v>
          </cell>
          <cell r="C148" t="str">
            <v>Empresa Nacional de Electricidad</v>
          </cell>
          <cell r="D148" t="str">
            <v>Jorge Vargas</v>
          </cell>
          <cell r="E148" t="str">
            <v>Judith Machicado</v>
          </cell>
          <cell r="F148" t="str">
            <v>2183333 - 1648</v>
          </cell>
          <cell r="G148" t="str">
            <v>judith.machicado@economiayfinanzas.gob.bo</v>
          </cell>
        </row>
        <row r="149">
          <cell r="A149">
            <v>520</v>
          </cell>
          <cell r="B149">
            <v>3</v>
          </cell>
          <cell r="C149" t="str">
            <v>Empresa Metalúrgica VINTO - Nacionalizada</v>
          </cell>
          <cell r="D149" t="str">
            <v>Virginia Huanca</v>
          </cell>
          <cell r="E149" t="str">
            <v>Virginia Huanca</v>
          </cell>
          <cell r="F149" t="str">
            <v>2183333 - 1636</v>
          </cell>
          <cell r="G149" t="str">
            <v>virginia.huanca@economiayfinanzas.gob.bo</v>
          </cell>
        </row>
        <row r="150">
          <cell r="A150">
            <v>522</v>
          </cell>
          <cell r="B150">
            <v>3</v>
          </cell>
          <cell r="C150" t="str">
            <v>Empresa Nacional de Ferrocarriles - Residual</v>
          </cell>
          <cell r="D150" t="str">
            <v>Virginia Huanca</v>
          </cell>
          <cell r="E150" t="str">
            <v>Virginia Huanca</v>
          </cell>
          <cell r="F150" t="str">
            <v>2183333 - 1636</v>
          </cell>
          <cell r="G150" t="str">
            <v>virginia.huanca@economiayfinanzas.gob.bo</v>
          </cell>
        </row>
        <row r="151">
          <cell r="A151">
            <v>525</v>
          </cell>
          <cell r="B151">
            <v>2</v>
          </cell>
          <cell r="C151" t="str">
            <v>Transportes Aéreo Boliviano</v>
          </cell>
          <cell r="D151" t="str">
            <v>Rommel Cuba</v>
          </cell>
          <cell r="E151" t="str">
            <v>Jorge Vargas</v>
          </cell>
          <cell r="F151" t="str">
            <v>2183333 - 1633</v>
          </cell>
          <cell r="G151" t="str">
            <v>jorge.vargas@economiayfinanzas.gob.bo</v>
          </cell>
        </row>
        <row r="152">
          <cell r="A152">
            <v>526</v>
          </cell>
          <cell r="B152">
            <v>3</v>
          </cell>
          <cell r="C152" t="str">
            <v>Bolivia TV</v>
          </cell>
          <cell r="D152" t="str">
            <v>Jorge Vargas</v>
          </cell>
          <cell r="E152" t="str">
            <v>Virginia Callisaya</v>
          </cell>
          <cell r="F152" t="str">
            <v>2183333 - 1645</v>
          </cell>
          <cell r="G152" t="str">
            <v>virginia.callisaya@economiayfinanzas.gob.bo</v>
          </cell>
        </row>
        <row r="153">
          <cell r="A153">
            <v>548</v>
          </cell>
          <cell r="B153">
            <v>3</v>
          </cell>
          <cell r="C153" t="str">
            <v>Corporación de las Fuerzas Armadas para el Desarrollo Nacional</v>
          </cell>
          <cell r="D153" t="str">
            <v>José Rivas</v>
          </cell>
          <cell r="E153" t="str">
            <v>José Rivas</v>
          </cell>
          <cell r="F153" t="str">
            <v>2183333 - 1632</v>
          </cell>
          <cell r="G153" t="str">
            <v>jose.rivas@economiayfinanzas.gob.bo</v>
          </cell>
        </row>
        <row r="154">
          <cell r="A154">
            <v>551</v>
          </cell>
          <cell r="B154">
            <v>3</v>
          </cell>
          <cell r="C154" t="str">
            <v>Empresa Naviera Boliviana</v>
          </cell>
          <cell r="D154" t="str">
            <v>Rommel Cuba</v>
          </cell>
          <cell r="E154" t="str">
            <v>Jorge Vargas</v>
          </cell>
          <cell r="F154" t="str">
            <v>2183333 - 1633</v>
          </cell>
          <cell r="G154" t="str">
            <v>jorge.vargas@economiayfinanzas.gob.bo</v>
          </cell>
        </row>
        <row r="155">
          <cell r="A155">
            <v>572</v>
          </cell>
          <cell r="B155">
            <v>1</v>
          </cell>
          <cell r="C155" t="str">
            <v>Empresa de Apoyo a la Producción de Alimentos</v>
          </cell>
          <cell r="D155" t="str">
            <v>Yesenia Apaza</v>
          </cell>
          <cell r="E155" t="str">
            <v>Virginia Callisaya</v>
          </cell>
          <cell r="F155" t="str">
            <v>2183333 - 1645</v>
          </cell>
          <cell r="G155" t="str">
            <v>virginia.callisaya@economiayfinanzas.gob.bo</v>
          </cell>
        </row>
        <row r="156">
          <cell r="A156">
            <v>573</v>
          </cell>
          <cell r="B156">
            <v>3</v>
          </cell>
          <cell r="C156" t="str">
            <v>Empresa Siderúrgica del Mutún</v>
          </cell>
          <cell r="D156" t="str">
            <v>Jorge Vargas</v>
          </cell>
          <cell r="E156" t="str">
            <v>Huascar Nova</v>
          </cell>
          <cell r="F156" t="str">
            <v>2183333 - 1651</v>
          </cell>
          <cell r="G156" t="str">
            <v>huascar.nova@economiayfinanzas.gob.bo</v>
          </cell>
        </row>
        <row r="157">
          <cell r="A157">
            <v>576</v>
          </cell>
          <cell r="B157">
            <v>3</v>
          </cell>
          <cell r="C157" t="str">
            <v>Cartones de Bolivia</v>
          </cell>
          <cell r="D157" t="str">
            <v>Jorge Vargas</v>
          </cell>
          <cell r="E157" t="str">
            <v>Rommel Cuba</v>
          </cell>
          <cell r="F157" t="str">
            <v>2183333 - 1649</v>
          </cell>
          <cell r="G157" t="str">
            <v>rommel.cuba@economiayfinanzas.gob.bo</v>
          </cell>
        </row>
        <row r="158">
          <cell r="A158">
            <v>578</v>
          </cell>
          <cell r="B158">
            <v>1</v>
          </cell>
          <cell r="C158" t="str">
            <v>Boliviana de Aviación</v>
          </cell>
          <cell r="D158" t="str">
            <v>José Rivas</v>
          </cell>
          <cell r="E158" t="str">
            <v>José Rivas</v>
          </cell>
          <cell r="F158" t="str">
            <v>2183333 - 1632</v>
          </cell>
          <cell r="G158" t="str">
            <v>jose.rivas@economiayfinanzas.gob.bo</v>
          </cell>
        </row>
        <row r="159">
          <cell r="A159">
            <v>580</v>
          </cell>
          <cell r="B159">
            <v>3</v>
          </cell>
          <cell r="C159" t="str">
            <v>Depósitos Aduaneros Bolivianos</v>
          </cell>
          <cell r="D159" t="str">
            <v>Belén Espejo</v>
          </cell>
          <cell r="E159" t="str">
            <v>Huascar Nova</v>
          </cell>
          <cell r="F159" t="str">
            <v>2183333 - 1651</v>
          </cell>
          <cell r="G159" t="str">
            <v>huascar.nova@economiayfinanzas.gob.bo</v>
          </cell>
        </row>
        <row r="160">
          <cell r="A160">
            <v>584</v>
          </cell>
          <cell r="B160">
            <v>3</v>
          </cell>
          <cell r="C160" t="str">
            <v>Empresa Boliviana de Industrialización de Hidrocarburos</v>
          </cell>
          <cell r="D160" t="str">
            <v>Yesenia Apaza</v>
          </cell>
          <cell r="E160" t="str">
            <v>Yesenia Apaza</v>
          </cell>
          <cell r="F160" t="str">
            <v>2183333 - 1637</v>
          </cell>
          <cell r="G160" t="str">
            <v>yesenia.apaza@economiayfinanzas.gob.bo</v>
          </cell>
        </row>
        <row r="161">
          <cell r="A161">
            <v>585</v>
          </cell>
          <cell r="B161">
            <v>3</v>
          </cell>
          <cell r="C161" t="str">
            <v>Agencia Bolivia Espacial</v>
          </cell>
          <cell r="D161" t="str">
            <v>Huascar Nova</v>
          </cell>
          <cell r="E161" t="str">
            <v>Jorge Vargas</v>
          </cell>
          <cell r="F161" t="str">
            <v>2183333 - 1633</v>
          </cell>
          <cell r="G161" t="str">
            <v>jorge.vargas@economiayfinanzas.gob.bo</v>
          </cell>
        </row>
        <row r="162">
          <cell r="A162">
            <v>586</v>
          </cell>
          <cell r="B162">
            <v>2</v>
          </cell>
          <cell r="C162" t="str">
            <v>Empresa Azucarera San Buenaventura</v>
          </cell>
          <cell r="D162" t="str">
            <v>Huascar Nova</v>
          </cell>
          <cell r="E162" t="str">
            <v>Huascar Nova</v>
          </cell>
          <cell r="F162" t="str">
            <v>2183333 - 1651</v>
          </cell>
          <cell r="G162" t="str">
            <v>huascar.nova@economiayfinanzas.gob.bo</v>
          </cell>
        </row>
        <row r="163">
          <cell r="A163">
            <v>587</v>
          </cell>
          <cell r="B163">
            <v>3</v>
          </cell>
          <cell r="C163" t="str">
            <v>Empresa Estratégica Boliviana de Construcción y Conservación I.C.</v>
          </cell>
          <cell r="D163" t="str">
            <v>Judith Machicado</v>
          </cell>
          <cell r="E163" t="str">
            <v>Rommel Cuba</v>
          </cell>
          <cell r="F163" t="str">
            <v>2183333 - 1649</v>
          </cell>
          <cell r="G163" t="str">
            <v>rommel.cuba@economiayfinanzas.gob.bo</v>
          </cell>
        </row>
        <row r="164">
          <cell r="A164">
            <v>590</v>
          </cell>
          <cell r="B164">
            <v>3</v>
          </cell>
          <cell r="C164" t="str">
            <v>Empresa Pública "QUIPUS"</v>
          </cell>
          <cell r="D164" t="str">
            <v>José Rivas</v>
          </cell>
          <cell r="E164" t="str">
            <v>Jeovana Zabala</v>
          </cell>
          <cell r="F164" t="str">
            <v>2183333 - 1663</v>
          </cell>
          <cell r="G164" t="str">
            <v>jeovana.zabala@economiayfinanzas.gob.bo</v>
          </cell>
        </row>
        <row r="165">
          <cell r="A165">
            <v>591</v>
          </cell>
          <cell r="B165">
            <v>2</v>
          </cell>
          <cell r="C165" t="str">
            <v>Empresa Estatal de Transporte por Cable "Mi Teleférico"</v>
          </cell>
          <cell r="D165" t="str">
            <v>Emma Ticonipa</v>
          </cell>
          <cell r="E165" t="str">
            <v>Judith Machicado</v>
          </cell>
          <cell r="F165" t="str">
            <v>2183333 - 1648</v>
          </cell>
          <cell r="G165" t="str">
            <v>judith.machicado@economiayfinanzas.gob.bo</v>
          </cell>
        </row>
        <row r="166">
          <cell r="A166">
            <v>593</v>
          </cell>
          <cell r="B166">
            <v>3</v>
          </cell>
          <cell r="C166" t="str">
            <v>Empresa Pública YACANA</v>
          </cell>
          <cell r="D166" t="str">
            <v>Guadalupe Challco</v>
          </cell>
          <cell r="E166" t="str">
            <v>Jorge Vargas</v>
          </cell>
          <cell r="F166" t="str">
            <v>2183333 - 1633</v>
          </cell>
          <cell r="G166" t="str">
            <v>jorge.vargas@economiayfinanzas.gob.bo</v>
          </cell>
        </row>
        <row r="167">
          <cell r="A167">
            <v>594</v>
          </cell>
          <cell r="B167">
            <v>2</v>
          </cell>
          <cell r="C167" t="str">
            <v>Administración de Servicios Portuarios - Bolivia</v>
          </cell>
          <cell r="D167" t="str">
            <v>Virginia Huanca</v>
          </cell>
          <cell r="E167" t="str">
            <v>Virginia Huanca</v>
          </cell>
          <cell r="F167" t="str">
            <v>2183333 - 1636</v>
          </cell>
          <cell r="G167" t="str">
            <v>virginia.huanca@economiayfinanzas.gob.bo</v>
          </cell>
        </row>
        <row r="168">
          <cell r="A168">
            <v>595</v>
          </cell>
          <cell r="B168">
            <v>2</v>
          </cell>
          <cell r="C168" t="str">
            <v>Gestora Pública de la Seguridad Social de Largo Plazo</v>
          </cell>
          <cell r="D168" t="str">
            <v>Virginia Huanca</v>
          </cell>
          <cell r="E168" t="str">
            <v>Virginia Huanca</v>
          </cell>
          <cell r="F168" t="str">
            <v>2183333 - 1636</v>
          </cell>
          <cell r="G168" t="str">
            <v>virginia.huanca@economiayfinanzas.gob.bo</v>
          </cell>
        </row>
        <row r="169">
          <cell r="A169">
            <v>596</v>
          </cell>
          <cell r="B169">
            <v>2</v>
          </cell>
          <cell r="C169" t="str">
            <v>Empresa Pública Transporte Aéreo Militar</v>
          </cell>
          <cell r="D169" t="str">
            <v>José Rivas</v>
          </cell>
          <cell r="E169" t="str">
            <v>Guadalupe Challco</v>
          </cell>
          <cell r="F169" t="str">
            <v>2183333 - 1640</v>
          </cell>
          <cell r="G169" t="str">
            <v>guadalupe.challco@economiayfinanzas.gob.bo</v>
          </cell>
        </row>
        <row r="170">
          <cell r="A170">
            <v>597</v>
          </cell>
          <cell r="B170">
            <v>2</v>
          </cell>
          <cell r="C170" t="str">
            <v>Empresa Pública Nacional Estratégica de Yacimientos de Litio Bolivianos</v>
          </cell>
          <cell r="D170" t="str">
            <v>Judith Machicado</v>
          </cell>
          <cell r="E170" t="str">
            <v>José Rivas</v>
          </cell>
          <cell r="F170" t="str">
            <v>2183333 - 1632</v>
          </cell>
          <cell r="G170" t="str">
            <v>jose.rivas@economiayfinanzas.gob.bo</v>
          </cell>
        </row>
        <row r="171">
          <cell r="A171">
            <v>598</v>
          </cell>
          <cell r="B171">
            <v>3</v>
          </cell>
          <cell r="C171" t="str">
            <v>Empresa Pública "Editorial del Estado Plurinacional de Bolivia"</v>
          </cell>
          <cell r="D171" t="str">
            <v>Belén Espejo</v>
          </cell>
          <cell r="E171" t="str">
            <v>Belén Espejo</v>
          </cell>
          <cell r="F171" t="str">
            <v>2183333 - 1644</v>
          </cell>
          <cell r="G171" t="str">
            <v>belen.espejo@economiayfinanzas.gob.bo</v>
          </cell>
        </row>
        <row r="172">
          <cell r="A172">
            <v>599</v>
          </cell>
          <cell r="B172">
            <v>2</v>
          </cell>
          <cell r="C172" t="str">
            <v>Empresa Boliviana de Alimentos y Derivados</v>
          </cell>
          <cell r="D172" t="str">
            <v>Belén Espejo</v>
          </cell>
          <cell r="E172" t="str">
            <v>Belén Espejo</v>
          </cell>
          <cell r="F172" t="str">
            <v>2183333 - 1644</v>
          </cell>
          <cell r="G172" t="str">
            <v>belen.espejo@economiayfinanzas.gob.bo</v>
          </cell>
        </row>
        <row r="173">
          <cell r="A173">
            <v>600</v>
          </cell>
          <cell r="B173">
            <v>3</v>
          </cell>
          <cell r="C173" t="str">
            <v>Empresa Servicios Aéreos Bolivianos</v>
          </cell>
          <cell r="D173" t="str">
            <v>Rommel Cuba</v>
          </cell>
          <cell r="E173" t="str">
            <v>Rommel Cuba</v>
          </cell>
          <cell r="F173" t="str">
            <v>2183333 - 1649</v>
          </cell>
          <cell r="G173" t="str">
            <v>rommel.cuba@economiayfinanzas.gob.bo</v>
          </cell>
        </row>
        <row r="174">
          <cell r="A174">
            <v>601</v>
          </cell>
          <cell r="B174">
            <v>3</v>
          </cell>
          <cell r="C174" t="str">
            <v>Empresa Boliviana de Producción Agropecuaria</v>
          </cell>
          <cell r="D174" t="str">
            <v>Emma Ticonipa</v>
          </cell>
          <cell r="E174" t="str">
            <v>Emma Ticonipa</v>
          </cell>
          <cell r="F174" t="str">
            <v>2183333 - 1635</v>
          </cell>
          <cell r="G174" t="str">
            <v>emma.ticonipa@economiayfinanzas.gob.bo</v>
          </cell>
        </row>
        <row r="175">
          <cell r="A175">
            <v>633</v>
          </cell>
          <cell r="B175">
            <v>3</v>
          </cell>
          <cell r="C175" t="str">
            <v>Empresa Misicuni</v>
          </cell>
          <cell r="D175" t="str">
            <v>Judith Machicado</v>
          </cell>
          <cell r="E175" t="str">
            <v>Judith Machicado</v>
          </cell>
          <cell r="F175" t="str">
            <v>2183333 - 1648</v>
          </cell>
          <cell r="G175" t="str">
            <v>judith.machicado@economiayfinanzas.gob.bo</v>
          </cell>
        </row>
        <row r="176">
          <cell r="A176">
            <v>650</v>
          </cell>
          <cell r="B176">
            <v>3</v>
          </cell>
          <cell r="C176" t="str">
            <v>Asamblea Legislativa Plurinacional</v>
          </cell>
          <cell r="D176" t="str">
            <v>Emma Ticonipa</v>
          </cell>
          <cell r="E176" t="str">
            <v>Emma Ticonipa</v>
          </cell>
          <cell r="F176" t="str">
            <v>2183333 - 1635</v>
          </cell>
          <cell r="G176" t="str">
            <v>emma.ticonipa@economiayfinanzas.gob.bo</v>
          </cell>
        </row>
        <row r="177">
          <cell r="A177">
            <v>660</v>
          </cell>
          <cell r="B177">
            <v>2</v>
          </cell>
          <cell r="C177" t="str">
            <v xml:space="preserve">Órgano Judicial </v>
          </cell>
          <cell r="D177" t="str">
            <v>Emma Ticonipa</v>
          </cell>
          <cell r="E177" t="str">
            <v>Virginia Huanca</v>
          </cell>
          <cell r="F177" t="str">
            <v>2183333 - 1636</v>
          </cell>
          <cell r="G177" t="str">
            <v>virginia.huanca@economiayfinanzas.gob.bo</v>
          </cell>
        </row>
        <row r="178">
          <cell r="A178">
            <v>661</v>
          </cell>
          <cell r="B178">
            <v>3</v>
          </cell>
          <cell r="C178" t="str">
            <v>Tribunal Constitucional Plurinacional</v>
          </cell>
          <cell r="D178" t="str">
            <v>Yesenia Apaza</v>
          </cell>
          <cell r="E178" t="str">
            <v>Yesenia Apaza</v>
          </cell>
          <cell r="F178" t="str">
            <v>2183333 - 1637</v>
          </cell>
          <cell r="G178" t="str">
            <v>yesenia.apaza@economiayfinanzas.gob.bo</v>
          </cell>
        </row>
        <row r="179">
          <cell r="A179">
            <v>670</v>
          </cell>
          <cell r="B179">
            <v>2</v>
          </cell>
          <cell r="C179" t="str">
            <v>Órgano Electoral Plurinacional</v>
          </cell>
          <cell r="D179" t="str">
            <v>Virginia Huanca</v>
          </cell>
          <cell r="E179" t="str">
            <v>Yesenia Apaza</v>
          </cell>
          <cell r="F179" t="str">
            <v>2183333 - 1637</v>
          </cell>
          <cell r="G179" t="str">
            <v>yesenia.apaza@economiayfinanzas.gob.bo</v>
          </cell>
        </row>
        <row r="180">
          <cell r="A180">
            <v>680</v>
          </cell>
          <cell r="B180">
            <v>3</v>
          </cell>
          <cell r="C180" t="str">
            <v>Contraloría General del Estado</v>
          </cell>
          <cell r="D180" t="str">
            <v>Yesenia Apaza</v>
          </cell>
          <cell r="E180" t="str">
            <v>Belén Espejo</v>
          </cell>
          <cell r="F180" t="str">
            <v>2183333 - 1644</v>
          </cell>
          <cell r="G180" t="str">
            <v>belen.espejo@economiayfinanzas.gob.bo</v>
          </cell>
        </row>
        <row r="181">
          <cell r="A181">
            <v>681</v>
          </cell>
          <cell r="B181">
            <v>3</v>
          </cell>
          <cell r="C181" t="str">
            <v>MINISTERIO PUBLICO</v>
          </cell>
          <cell r="D181" t="str">
            <v>Virginia Huanca</v>
          </cell>
          <cell r="E181" t="str">
            <v>Yesenia Apaza</v>
          </cell>
          <cell r="F181" t="str">
            <v>2183333 - 1637</v>
          </cell>
          <cell r="G181" t="str">
            <v>yesenia.apaza@economiayfinanzas.gob.bo</v>
          </cell>
        </row>
        <row r="182">
          <cell r="A182">
            <v>682</v>
          </cell>
          <cell r="B182">
            <v>3</v>
          </cell>
          <cell r="C182" t="str">
            <v>Defensoría del Pueblo</v>
          </cell>
          <cell r="D182" t="str">
            <v>Judith Machicado</v>
          </cell>
          <cell r="E182" t="str">
            <v>Jeovana Zabala</v>
          </cell>
          <cell r="F182" t="str">
            <v>2183333 - 1663</v>
          </cell>
          <cell r="G182" t="str">
            <v>jeovana.zabala@economiayfinanzas.gob.bo</v>
          </cell>
        </row>
        <row r="183">
          <cell r="A183">
            <v>683</v>
          </cell>
          <cell r="B183">
            <v>3</v>
          </cell>
          <cell r="C183" t="str">
            <v>Procuraduría General del Estado</v>
          </cell>
          <cell r="D183" t="str">
            <v>Yesenia Apaza</v>
          </cell>
          <cell r="E183" t="str">
            <v>Yesenia Apaza</v>
          </cell>
          <cell r="F183" t="str">
            <v>2183333 - 1637</v>
          </cell>
          <cell r="G183" t="str">
            <v>yesenia.apaza@economiayfinanzas.gob.bo</v>
          </cell>
        </row>
        <row r="184">
          <cell r="A184">
            <v>802</v>
          </cell>
          <cell r="B184">
            <v>3</v>
          </cell>
          <cell r="C184" t="str">
            <v>Empresa Local de Agua Potable y Alcantarillado Sucre</v>
          </cell>
          <cell r="D184" t="str">
            <v>Judith Machicado</v>
          </cell>
          <cell r="E184" t="str">
            <v>Judith Machicado</v>
          </cell>
          <cell r="F184" t="str">
            <v>2183333 - 1648</v>
          </cell>
          <cell r="G184" t="str">
            <v>judith.machicado@economiayfinanzas.gob.bo</v>
          </cell>
        </row>
        <row r="185">
          <cell r="A185">
            <v>862</v>
          </cell>
          <cell r="B185">
            <v>1</v>
          </cell>
          <cell r="C185" t="str">
            <v>Fondo Nacional de Desarrollo Regional</v>
          </cell>
          <cell r="D185" t="str">
            <v>Emma Ticonipa</v>
          </cell>
          <cell r="E185" t="str">
            <v>Yesenia Apaza</v>
          </cell>
          <cell r="F185" t="str">
            <v>2183333 - 1637</v>
          </cell>
          <cell r="G185" t="str">
            <v>yesenia.apaza@economiayfinanzas.gob.bo</v>
          </cell>
        </row>
        <row r="186">
          <cell r="A186">
            <v>865</v>
          </cell>
          <cell r="B186">
            <v>3</v>
          </cell>
          <cell r="C186" t="str">
            <v>Fondo Desarrollo del Sistema Financiero y Apoyo al Sector Productivo</v>
          </cell>
          <cell r="D186" t="str">
            <v>Judith Machicado</v>
          </cell>
          <cell r="E186" t="str">
            <v>Judith Machicado</v>
          </cell>
          <cell r="F186" t="str">
            <v>2183333 - 1648</v>
          </cell>
          <cell r="G186" t="str">
            <v>judith.machicado@economiayfinanzas.gob.bo</v>
          </cell>
        </row>
        <row r="187">
          <cell r="A187">
            <v>867</v>
          </cell>
          <cell r="B187">
            <v>3</v>
          </cell>
          <cell r="C187" t="str">
            <v>Fondo Rotatorio de Fomento Productivo Regional</v>
          </cell>
          <cell r="D187" t="str">
            <v>Judith Machicado</v>
          </cell>
          <cell r="E187" t="str">
            <v>Judith Machicado</v>
          </cell>
          <cell r="F187" t="str">
            <v>2183333 - 1648</v>
          </cell>
          <cell r="G187" t="str">
            <v>judith.machicado@economiayfinanzas.gob.bo</v>
          </cell>
        </row>
        <row r="188">
          <cell r="A188">
            <v>901</v>
          </cell>
          <cell r="C188" t="str">
            <v>Gobierno Autónomo Departamental de Chuquisaca</v>
          </cell>
          <cell r="D188" t="str">
            <v>Virginia Callisaya</v>
          </cell>
          <cell r="E188" t="str">
            <v>Belén Espejo</v>
          </cell>
          <cell r="F188" t="str">
            <v>2183333 - 1644</v>
          </cell>
          <cell r="G188" t="str">
            <v>belen.espejo@economiayfinanzas.gob.bo</v>
          </cell>
        </row>
        <row r="189">
          <cell r="A189">
            <v>902</v>
          </cell>
          <cell r="C189" t="str">
            <v>Gobierno Autónomo Departamental de La Paz</v>
          </cell>
          <cell r="D189" t="str">
            <v>Virginia Callisaya</v>
          </cell>
          <cell r="E189" t="str">
            <v>Belén Espejo</v>
          </cell>
          <cell r="F189" t="str">
            <v>2183333 - 1644</v>
          </cell>
          <cell r="G189" t="str">
            <v>belen.espejo@economiayfinanzas.gob.bo</v>
          </cell>
        </row>
        <row r="190">
          <cell r="A190">
            <v>903</v>
          </cell>
          <cell r="C190" t="str">
            <v>Gobierno Autónomo Departamental de Cochabamba</v>
          </cell>
          <cell r="D190" t="str">
            <v>Virginia Callisaya</v>
          </cell>
          <cell r="E190" t="str">
            <v>Belén Espejo</v>
          </cell>
          <cell r="F190" t="str">
            <v>2183333 - 1644</v>
          </cell>
          <cell r="G190" t="str">
            <v>belen.espejo@economiayfinanzas.gob.bo</v>
          </cell>
        </row>
        <row r="191">
          <cell r="A191">
            <v>904</v>
          </cell>
          <cell r="C191" t="str">
            <v>Gobierno Autónomo Departamental de Oruro</v>
          </cell>
          <cell r="D191" t="str">
            <v>Virginia Callisaya</v>
          </cell>
          <cell r="E191" t="str">
            <v>Belén Espejo</v>
          </cell>
          <cell r="F191" t="str">
            <v>2183333 - 1644</v>
          </cell>
          <cell r="G191" t="str">
            <v>belen.espejo@economiayfinanzas.gob.bo</v>
          </cell>
        </row>
        <row r="192">
          <cell r="A192">
            <v>905</v>
          </cell>
          <cell r="C192" t="str">
            <v>Gobierno Autónomo Departamental de Potosí</v>
          </cell>
          <cell r="D192" t="str">
            <v>Virginia Callisaya</v>
          </cell>
          <cell r="E192" t="str">
            <v>Belén Espejo</v>
          </cell>
          <cell r="F192" t="str">
            <v>2183333 - 1644</v>
          </cell>
          <cell r="G192" t="str">
            <v>belen.espejo@economiayfinanzas.gob.bo</v>
          </cell>
        </row>
        <row r="193">
          <cell r="A193">
            <v>906</v>
          </cell>
          <cell r="C193" t="str">
            <v>Gobierno Autónomo Departamental de Tarija</v>
          </cell>
          <cell r="D193" t="str">
            <v>Virginia Callisaya</v>
          </cell>
          <cell r="E193" t="str">
            <v>Belén Espejo</v>
          </cell>
          <cell r="F193" t="str">
            <v>2183333 - 1644</v>
          </cell>
          <cell r="G193" t="str">
            <v>belen.espejo@economiayfinanzas.gob.bo</v>
          </cell>
        </row>
        <row r="194">
          <cell r="A194">
            <v>907</v>
          </cell>
          <cell r="C194" t="str">
            <v>Gobierno Autónomo Departamental de Santa Cruz</v>
          </cell>
          <cell r="D194" t="str">
            <v>Virginia Callisaya</v>
          </cell>
          <cell r="E194" t="str">
            <v>Belén Espejo</v>
          </cell>
          <cell r="F194" t="str">
            <v>2183333 - 1644</v>
          </cell>
          <cell r="G194" t="str">
            <v>belen.espejo@economiayfinanzas.gob.bo</v>
          </cell>
        </row>
        <row r="195">
          <cell r="A195">
            <v>908</v>
          </cell>
          <cell r="C195" t="str">
            <v>Gobierno Autónomo Departamental del Beni</v>
          </cell>
          <cell r="D195" t="str">
            <v>Virginia Callisaya</v>
          </cell>
          <cell r="E195" t="str">
            <v>Belén Espejo</v>
          </cell>
          <cell r="F195" t="str">
            <v>2183333 - 1644</v>
          </cell>
          <cell r="G195" t="str">
            <v>belen.espejo@economiayfinanzas.gob.bo</v>
          </cell>
        </row>
        <row r="196">
          <cell r="A196">
            <v>909</v>
          </cell>
          <cell r="C196" t="str">
            <v>Gobierno Autónomo Departamental de Pando</v>
          </cell>
          <cell r="D196" t="str">
            <v>Virginia Callisaya</v>
          </cell>
          <cell r="E196" t="str">
            <v>Belén Espejo</v>
          </cell>
          <cell r="F196" t="str">
            <v>2183333 - 1644</v>
          </cell>
          <cell r="G196" t="str">
            <v>belen.espejo@economiayfinanzas.gob.bo</v>
          </cell>
        </row>
        <row r="197">
          <cell r="A197">
            <v>1101</v>
          </cell>
          <cell r="B197">
            <v>3</v>
          </cell>
          <cell r="C197" t="str">
            <v>Gobierno Autónomo Municipal de Sucre</v>
          </cell>
          <cell r="D197" t="str">
            <v>Huascar Nova</v>
          </cell>
          <cell r="E197" t="str">
            <v>Emma Ticonipa</v>
          </cell>
          <cell r="F197" t="str">
            <v>2183333 - 1635</v>
          </cell>
          <cell r="G197" t="str">
            <v>emma.ticonipa@economiayfinanzas.gob.bo</v>
          </cell>
        </row>
        <row r="198">
          <cell r="A198">
            <v>1102</v>
          </cell>
          <cell r="C198" t="str">
            <v>Gobierno Autónomo Municipal de Yotala</v>
          </cell>
          <cell r="D198" t="str">
            <v>Huascar Nova</v>
          </cell>
          <cell r="E198" t="str">
            <v>Emma Ticonipa</v>
          </cell>
          <cell r="F198" t="str">
            <v>2183333 - 1635</v>
          </cell>
          <cell r="G198" t="str">
            <v>emma.ticonipa@economiayfinanzas.gob.bo</v>
          </cell>
        </row>
        <row r="199">
          <cell r="A199">
            <v>1103</v>
          </cell>
          <cell r="C199" t="str">
            <v>Gobierno Autónomo Municipal de Poroma</v>
          </cell>
          <cell r="D199" t="str">
            <v>Huascar Nova</v>
          </cell>
          <cell r="E199" t="str">
            <v>Emma Ticonipa</v>
          </cell>
          <cell r="F199" t="str">
            <v>2183333 - 1635</v>
          </cell>
          <cell r="G199" t="str">
            <v>emma.ticonipa@economiayfinanzas.gob.bo</v>
          </cell>
        </row>
        <row r="200">
          <cell r="A200">
            <v>1104</v>
          </cell>
          <cell r="C200" t="str">
            <v>Gobierno Autónomo Municipal de Villa Azurduy</v>
          </cell>
          <cell r="D200" t="str">
            <v>Huascar Nova</v>
          </cell>
          <cell r="E200" t="str">
            <v>Emma Ticonipa</v>
          </cell>
          <cell r="F200" t="str">
            <v>2183333 - 1635</v>
          </cell>
          <cell r="G200" t="str">
            <v>emma.ticonipa@economiayfinanzas.gob.bo</v>
          </cell>
        </row>
        <row r="201">
          <cell r="A201">
            <v>1105</v>
          </cell>
          <cell r="C201" t="str">
            <v>Gobierno Autónomo Municipal de Tarvita (Villa Orías)</v>
          </cell>
          <cell r="D201" t="str">
            <v>Huascar Nova</v>
          </cell>
          <cell r="E201" t="str">
            <v>Emma Ticonipa</v>
          </cell>
          <cell r="F201" t="str">
            <v>2183333 - 1635</v>
          </cell>
          <cell r="G201" t="str">
            <v>emma.ticonipa@economiayfinanzas.gob.bo</v>
          </cell>
        </row>
        <row r="202">
          <cell r="A202">
            <v>1106</v>
          </cell>
          <cell r="C202" t="str">
            <v>Gobierno Autónomo Municipal de Villa Zudañez (Tacopaya)</v>
          </cell>
          <cell r="D202" t="str">
            <v>Huascar Nova</v>
          </cell>
          <cell r="E202" t="str">
            <v>Emma Ticonipa</v>
          </cell>
          <cell r="F202" t="str">
            <v>2183333 - 1635</v>
          </cell>
          <cell r="G202" t="str">
            <v>emma.ticonipa@economiayfinanzas.gob.bo</v>
          </cell>
        </row>
        <row r="203">
          <cell r="A203">
            <v>1107</v>
          </cell>
          <cell r="C203" t="str">
            <v>Gobierno Autónomo Municipal de Presto</v>
          </cell>
          <cell r="D203" t="str">
            <v>Huascar Nova</v>
          </cell>
          <cell r="E203" t="str">
            <v>Emma Ticonipa</v>
          </cell>
          <cell r="F203" t="str">
            <v>2183333 - 1635</v>
          </cell>
          <cell r="G203" t="str">
            <v>emma.ticonipa@economiayfinanzas.gob.bo</v>
          </cell>
        </row>
        <row r="204">
          <cell r="A204">
            <v>1108</v>
          </cell>
          <cell r="C204" t="str">
            <v>Gobierno Autónomo Municipal de Villa Mojocoya</v>
          </cell>
          <cell r="D204" t="str">
            <v>Huascar Nova</v>
          </cell>
          <cell r="E204" t="str">
            <v>Emma Ticonipa</v>
          </cell>
          <cell r="F204" t="str">
            <v>2183333 - 1635</v>
          </cell>
          <cell r="G204" t="str">
            <v>emma.ticonipa@economiayfinanzas.gob.bo</v>
          </cell>
        </row>
        <row r="205">
          <cell r="A205">
            <v>1109</v>
          </cell>
          <cell r="C205" t="str">
            <v>Gobierno Autónomo Municipal de Icla</v>
          </cell>
          <cell r="D205" t="str">
            <v>Huascar Nova</v>
          </cell>
          <cell r="E205" t="str">
            <v>Emma Ticonipa</v>
          </cell>
          <cell r="F205" t="str">
            <v>2183333 - 1635</v>
          </cell>
          <cell r="G205" t="str">
            <v>emma.ticonipa@economiayfinanzas.gob.bo</v>
          </cell>
        </row>
        <row r="206">
          <cell r="A206">
            <v>1110</v>
          </cell>
          <cell r="C206" t="str">
            <v>Gobierno Autónomo Municipal de Padilla</v>
          </cell>
          <cell r="D206" t="str">
            <v>Huascar Nova</v>
          </cell>
          <cell r="E206" t="str">
            <v>Emma Ticonipa</v>
          </cell>
          <cell r="F206" t="str">
            <v>2183333 - 1635</v>
          </cell>
          <cell r="G206" t="str">
            <v>emma.ticonipa@economiayfinanzas.gob.bo</v>
          </cell>
        </row>
        <row r="207">
          <cell r="A207">
            <v>1111</v>
          </cell>
          <cell r="C207" t="str">
            <v>Gobierno Autónomo Municipal de Tomina</v>
          </cell>
          <cell r="D207" t="str">
            <v>Huascar Nova</v>
          </cell>
          <cell r="E207" t="str">
            <v>Emma Ticonipa</v>
          </cell>
          <cell r="F207" t="str">
            <v>2183333 - 1635</v>
          </cell>
          <cell r="G207" t="str">
            <v>emma.ticonipa@economiayfinanzas.gob.bo</v>
          </cell>
        </row>
        <row r="208">
          <cell r="A208">
            <v>1112</v>
          </cell>
          <cell r="C208" t="str">
            <v>Gobierno Autónomo Municipal de Sopachuy</v>
          </cell>
          <cell r="D208" t="str">
            <v>Huascar Nova</v>
          </cell>
          <cell r="E208" t="str">
            <v>Emma Ticonipa</v>
          </cell>
          <cell r="F208" t="str">
            <v>2183333 - 1635</v>
          </cell>
          <cell r="G208" t="str">
            <v>emma.ticonipa@economiayfinanzas.gob.bo</v>
          </cell>
        </row>
        <row r="209">
          <cell r="A209">
            <v>1113</v>
          </cell>
          <cell r="C209" t="str">
            <v>Gobierno Autónomo Municipal de Villa Alcalá</v>
          </cell>
          <cell r="D209" t="str">
            <v>Huascar Nova</v>
          </cell>
          <cell r="E209" t="str">
            <v>Emma Ticonipa</v>
          </cell>
          <cell r="F209" t="str">
            <v>2183333 - 1635</v>
          </cell>
          <cell r="G209" t="str">
            <v>emma.ticonipa@economiayfinanzas.gob.bo</v>
          </cell>
        </row>
        <row r="210">
          <cell r="A210">
            <v>1114</v>
          </cell>
          <cell r="C210" t="str">
            <v>Gobierno Autónomo Municipal de El Villar</v>
          </cell>
          <cell r="D210" t="str">
            <v>Huascar Nova</v>
          </cell>
          <cell r="E210" t="str">
            <v>Emma Ticonipa</v>
          </cell>
          <cell r="F210" t="str">
            <v>2183333 - 1635</v>
          </cell>
          <cell r="G210" t="str">
            <v>emma.ticonipa@economiayfinanzas.gob.bo</v>
          </cell>
        </row>
        <row r="211">
          <cell r="A211">
            <v>1115</v>
          </cell>
          <cell r="C211" t="str">
            <v>Gobierno Autónomo Municipal de Monteagudo</v>
          </cell>
          <cell r="D211" t="str">
            <v>Huascar Nova</v>
          </cell>
          <cell r="E211" t="str">
            <v>Emma Ticonipa</v>
          </cell>
          <cell r="F211" t="str">
            <v>2183333 - 1635</v>
          </cell>
          <cell r="G211" t="str">
            <v>emma.ticonipa@economiayfinanzas.gob.bo</v>
          </cell>
        </row>
        <row r="212">
          <cell r="A212">
            <v>1116</v>
          </cell>
          <cell r="C212" t="str">
            <v>Gobierno Autónomo Municipal de San Pablo de Huacareta</v>
          </cell>
          <cell r="D212" t="str">
            <v>Huascar Nova</v>
          </cell>
          <cell r="E212" t="str">
            <v>Emma Ticonipa</v>
          </cell>
          <cell r="F212" t="str">
            <v>2183333 - 1635</v>
          </cell>
          <cell r="G212" t="str">
            <v>emma.ticonipa@economiayfinanzas.gob.bo</v>
          </cell>
        </row>
        <row r="213">
          <cell r="A213">
            <v>1117</v>
          </cell>
          <cell r="C213" t="str">
            <v>Gobierno Autónomo Municipal de Tarabuco</v>
          </cell>
          <cell r="D213" t="str">
            <v>Huascar Nova</v>
          </cell>
          <cell r="E213" t="str">
            <v>Emma Ticonipa</v>
          </cell>
          <cell r="F213" t="str">
            <v>2183333 - 1635</v>
          </cell>
          <cell r="G213" t="str">
            <v>emma.ticonipa@economiayfinanzas.gob.bo</v>
          </cell>
        </row>
        <row r="214">
          <cell r="A214">
            <v>1118</v>
          </cell>
          <cell r="C214" t="str">
            <v>Gobierno Autónomo Municipal de Yamparáez</v>
          </cell>
          <cell r="D214" t="str">
            <v>Huascar Nova</v>
          </cell>
          <cell r="E214" t="str">
            <v>Emma Ticonipa</v>
          </cell>
          <cell r="F214" t="str">
            <v>2183333 - 1635</v>
          </cell>
          <cell r="G214" t="str">
            <v>emma.ticonipa@economiayfinanzas.gob.bo</v>
          </cell>
        </row>
        <row r="215">
          <cell r="A215">
            <v>1119</v>
          </cell>
          <cell r="C215" t="str">
            <v>Gobierno Autónomo Municipal de Camargo</v>
          </cell>
          <cell r="D215" t="str">
            <v>Huascar Nova</v>
          </cell>
          <cell r="E215" t="str">
            <v>Emma Ticonipa</v>
          </cell>
          <cell r="F215" t="str">
            <v>2183333 - 1635</v>
          </cell>
          <cell r="G215" t="str">
            <v>emma.ticonipa@economiayfinanzas.gob.bo</v>
          </cell>
        </row>
        <row r="216">
          <cell r="A216">
            <v>1120</v>
          </cell>
          <cell r="C216" t="str">
            <v>Gobierno Autónomo Municipal de San Lucas</v>
          </cell>
          <cell r="D216" t="str">
            <v>Huascar Nova</v>
          </cell>
          <cell r="E216" t="str">
            <v>Emma Ticonipa</v>
          </cell>
          <cell r="F216" t="str">
            <v>2183333 - 1635</v>
          </cell>
          <cell r="G216" t="str">
            <v>emma.ticonipa@economiayfinanzas.gob.bo</v>
          </cell>
        </row>
        <row r="217">
          <cell r="A217">
            <v>1121</v>
          </cell>
          <cell r="C217" t="str">
            <v>Gobierno Autónomo Municipal de Incahuasi</v>
          </cell>
          <cell r="D217" t="str">
            <v>Huascar Nova</v>
          </cell>
          <cell r="E217" t="str">
            <v>Emma Ticonipa</v>
          </cell>
          <cell r="F217" t="str">
            <v>2183333 - 1635</v>
          </cell>
          <cell r="G217" t="str">
            <v>emma.ticonipa@economiayfinanzas.gob.bo</v>
          </cell>
        </row>
        <row r="218">
          <cell r="A218">
            <v>1122</v>
          </cell>
          <cell r="C218" t="str">
            <v>Gobierno Autónomo Municipal de Villa Serrano</v>
          </cell>
          <cell r="D218" t="str">
            <v>Huascar Nova</v>
          </cell>
          <cell r="E218" t="str">
            <v>Emma Ticonipa</v>
          </cell>
          <cell r="F218" t="str">
            <v>2183333 - 1635</v>
          </cell>
          <cell r="G218" t="str">
            <v>emma.ticonipa@economiayfinanzas.gob.bo</v>
          </cell>
        </row>
        <row r="219">
          <cell r="A219">
            <v>1123</v>
          </cell>
          <cell r="C219" t="str">
            <v>Gobierno Autónomo Municipal de Camataqui (Villa Abecia)</v>
          </cell>
          <cell r="D219" t="str">
            <v>Huascar Nova</v>
          </cell>
          <cell r="E219" t="str">
            <v>Emma Ticonipa</v>
          </cell>
          <cell r="F219" t="str">
            <v>2183333 - 1635</v>
          </cell>
          <cell r="G219" t="str">
            <v>emma.ticonipa@economiayfinanzas.gob.bo</v>
          </cell>
        </row>
        <row r="220">
          <cell r="A220">
            <v>1124</v>
          </cell>
          <cell r="C220" t="str">
            <v>Gobierno Autónomo Municipal de Culpina</v>
          </cell>
          <cell r="D220" t="str">
            <v>Huascar Nova</v>
          </cell>
          <cell r="E220" t="str">
            <v>Emma Ticonipa</v>
          </cell>
          <cell r="F220" t="str">
            <v>2183333 - 1635</v>
          </cell>
          <cell r="G220" t="str">
            <v>emma.ticonipa@economiayfinanzas.gob.bo</v>
          </cell>
        </row>
        <row r="221">
          <cell r="A221">
            <v>1125</v>
          </cell>
          <cell r="C221" t="str">
            <v>Gobierno Autónomo Municipal de Las Carreras</v>
          </cell>
          <cell r="D221" t="str">
            <v>Huascar Nova</v>
          </cell>
          <cell r="E221" t="str">
            <v>Emma Ticonipa</v>
          </cell>
          <cell r="F221" t="str">
            <v>2183333 - 1635</v>
          </cell>
          <cell r="G221" t="str">
            <v>emma.ticonipa@economiayfinanzas.gob.bo</v>
          </cell>
        </row>
        <row r="222">
          <cell r="A222">
            <v>1126</v>
          </cell>
          <cell r="C222" t="str">
            <v>Gobierno Autónomo Municipal de Villa Vaca Guzmán</v>
          </cell>
          <cell r="D222" t="str">
            <v>Huascar Nova</v>
          </cell>
          <cell r="E222" t="str">
            <v>Emma Ticonipa</v>
          </cell>
          <cell r="F222" t="str">
            <v>2183333 - 1635</v>
          </cell>
          <cell r="G222" t="str">
            <v>emma.ticonipa@economiayfinanzas.gob.bo</v>
          </cell>
        </row>
        <row r="223">
          <cell r="A223">
            <v>1127</v>
          </cell>
          <cell r="C223" t="str">
            <v>Gobierno Autónomo Municipal de Villa de Huacaya</v>
          </cell>
          <cell r="D223" t="str">
            <v>Huascar Nova</v>
          </cell>
          <cell r="E223" t="str">
            <v>Emma Ticonipa</v>
          </cell>
          <cell r="F223" t="str">
            <v>2183333 - 1635</v>
          </cell>
          <cell r="G223" t="str">
            <v>emma.ticonipa@economiayfinanzas.gob.bo</v>
          </cell>
        </row>
        <row r="224">
          <cell r="A224">
            <v>1128</v>
          </cell>
          <cell r="C224" t="str">
            <v>Gobierno Autónomo Municipal de Machareti</v>
          </cell>
          <cell r="D224" t="str">
            <v>Huascar Nova</v>
          </cell>
          <cell r="E224" t="str">
            <v>Emma Ticonipa</v>
          </cell>
          <cell r="F224" t="str">
            <v>2183333 - 1635</v>
          </cell>
          <cell r="G224" t="str">
            <v>emma.ticonipa@economiayfinanzas.gob.bo</v>
          </cell>
        </row>
        <row r="225">
          <cell r="A225">
            <v>1129</v>
          </cell>
          <cell r="C225" t="str">
            <v>Gobierno Autónomo Municipal de Villa Charcas</v>
          </cell>
          <cell r="D225" t="str">
            <v>Huascar Nova</v>
          </cell>
          <cell r="E225" t="str">
            <v>Emma Ticonipa</v>
          </cell>
          <cell r="F225" t="str">
            <v>2183333 - 1635</v>
          </cell>
          <cell r="G225" t="str">
            <v>emma.ticonipa@economiayfinanzas.gob.bo</v>
          </cell>
        </row>
        <row r="226">
          <cell r="A226">
            <v>1201</v>
          </cell>
          <cell r="C226" t="str">
            <v>Gobierno Autónomo Municipal de La Paz</v>
          </cell>
          <cell r="D226" t="str">
            <v>Huascar Nova</v>
          </cell>
          <cell r="E226" t="str">
            <v>Emma Ticonipa</v>
          </cell>
          <cell r="F226" t="str">
            <v>2183333 - 1635</v>
          </cell>
          <cell r="G226" t="str">
            <v>emma.ticonipa@economiayfinanzas.gob.bo</v>
          </cell>
        </row>
        <row r="227">
          <cell r="A227">
            <v>1202</v>
          </cell>
          <cell r="C227" t="str">
            <v>Gobierno Autónomo Municipal de Palca</v>
          </cell>
          <cell r="D227" t="str">
            <v>Huascar Nova</v>
          </cell>
          <cell r="E227" t="str">
            <v>Emma Ticonipa</v>
          </cell>
          <cell r="F227" t="str">
            <v>2183333 - 1635</v>
          </cell>
          <cell r="G227" t="str">
            <v>emma.ticonipa@economiayfinanzas.gob.bo</v>
          </cell>
        </row>
        <row r="228">
          <cell r="A228">
            <v>1203</v>
          </cell>
          <cell r="C228" t="str">
            <v>Gobierno Autónomo Municipal de Mecapaca</v>
          </cell>
          <cell r="D228" t="str">
            <v>Huascar Nova</v>
          </cell>
          <cell r="E228" t="str">
            <v>Emma Ticonipa</v>
          </cell>
          <cell r="F228" t="str">
            <v>2183333 - 1635</v>
          </cell>
          <cell r="G228" t="str">
            <v>emma.ticonipa@economiayfinanzas.gob.bo</v>
          </cell>
        </row>
        <row r="229">
          <cell r="A229">
            <v>1204</v>
          </cell>
          <cell r="C229" t="str">
            <v>Gobierno Autónomo Municipal de Achocalla</v>
          </cell>
          <cell r="D229" t="str">
            <v>Huascar Nova</v>
          </cell>
          <cell r="E229" t="str">
            <v>Emma Ticonipa</v>
          </cell>
          <cell r="F229" t="str">
            <v>2183333 - 1635</v>
          </cell>
          <cell r="G229" t="str">
            <v>emma.ticonipa@economiayfinanzas.gob.bo</v>
          </cell>
        </row>
        <row r="230">
          <cell r="A230">
            <v>1205</v>
          </cell>
          <cell r="C230" t="str">
            <v>Gobierno Autónomo Municipal de El Alto de La Paz</v>
          </cell>
          <cell r="D230" t="str">
            <v>Huascar Nova</v>
          </cell>
          <cell r="E230" t="str">
            <v>Emma Ticonipa</v>
          </cell>
          <cell r="F230" t="str">
            <v>2183333 - 1635</v>
          </cell>
          <cell r="G230" t="str">
            <v>emma.ticonipa@economiayfinanzas.gob.bo</v>
          </cell>
        </row>
        <row r="231">
          <cell r="A231">
            <v>1206</v>
          </cell>
          <cell r="C231" t="str">
            <v>Gobierno Autónomo Municipal de Viacha</v>
          </cell>
          <cell r="D231" t="str">
            <v>Huascar Nova</v>
          </cell>
          <cell r="E231" t="str">
            <v>Emma Ticonipa</v>
          </cell>
          <cell r="F231" t="str">
            <v>2183333 - 1635</v>
          </cell>
          <cell r="G231" t="str">
            <v>emma.ticonipa@economiayfinanzas.gob.bo</v>
          </cell>
        </row>
        <row r="232">
          <cell r="A232">
            <v>1207</v>
          </cell>
          <cell r="C232" t="str">
            <v>Gobierno Autónomo Municipal de Guaqui</v>
          </cell>
          <cell r="D232" t="str">
            <v>Huascar Nova</v>
          </cell>
          <cell r="E232" t="str">
            <v>Emma Ticonipa</v>
          </cell>
          <cell r="F232" t="str">
            <v>2183333 - 1635</v>
          </cell>
          <cell r="G232" t="str">
            <v>emma.ticonipa@economiayfinanzas.gob.bo</v>
          </cell>
        </row>
        <row r="233">
          <cell r="A233">
            <v>1208</v>
          </cell>
          <cell r="C233" t="str">
            <v>Gobierno Autónomo Municipal de Tiahuanacu</v>
          </cell>
          <cell r="D233" t="str">
            <v>Huascar Nova</v>
          </cell>
          <cell r="E233" t="str">
            <v>Emma Ticonipa</v>
          </cell>
          <cell r="F233" t="str">
            <v>2183333 - 1635</v>
          </cell>
          <cell r="G233" t="str">
            <v>emma.ticonipa@economiayfinanzas.gob.bo</v>
          </cell>
        </row>
        <row r="234">
          <cell r="A234">
            <v>1209</v>
          </cell>
          <cell r="C234" t="str">
            <v>Gobierno Autónomo Municipal de Desaguadero</v>
          </cell>
          <cell r="D234" t="str">
            <v>Huascar Nova</v>
          </cell>
          <cell r="E234" t="str">
            <v>Emma Ticonipa</v>
          </cell>
          <cell r="F234" t="str">
            <v>2183333 - 1635</v>
          </cell>
          <cell r="G234" t="str">
            <v>emma.ticonipa@economiayfinanzas.gob.bo</v>
          </cell>
        </row>
        <row r="235">
          <cell r="A235">
            <v>1210</v>
          </cell>
          <cell r="C235" t="str">
            <v>Gobierno Autónomo Municipal de Caranavi</v>
          </cell>
          <cell r="D235" t="str">
            <v>Huascar Nova</v>
          </cell>
          <cell r="E235" t="str">
            <v>Emma Ticonipa</v>
          </cell>
          <cell r="F235" t="str">
            <v>2183333 - 1635</v>
          </cell>
          <cell r="G235" t="str">
            <v>emma.ticonipa@economiayfinanzas.gob.bo</v>
          </cell>
        </row>
        <row r="236">
          <cell r="A236">
            <v>1211</v>
          </cell>
          <cell r="C236" t="str">
            <v>Gobierno Autónomo Municipal de Sica Sica (Villa Aroma)</v>
          </cell>
          <cell r="D236" t="str">
            <v>Huascar Nova</v>
          </cell>
          <cell r="E236" t="str">
            <v>Emma Ticonipa</v>
          </cell>
          <cell r="F236" t="str">
            <v>2183333 - 1635</v>
          </cell>
          <cell r="G236" t="str">
            <v>emma.ticonipa@economiayfinanzas.gob.bo</v>
          </cell>
        </row>
        <row r="237">
          <cell r="A237">
            <v>1212</v>
          </cell>
          <cell r="C237" t="str">
            <v>Gobierno Autónomo Municipal de Umala</v>
          </cell>
          <cell r="D237" t="str">
            <v>Huascar Nova</v>
          </cell>
          <cell r="E237" t="str">
            <v>Emma Ticonipa</v>
          </cell>
          <cell r="F237" t="str">
            <v>2183333 - 1635</v>
          </cell>
          <cell r="G237" t="str">
            <v>emma.ticonipa@economiayfinanzas.gob.bo</v>
          </cell>
        </row>
        <row r="238">
          <cell r="A238">
            <v>1213</v>
          </cell>
          <cell r="C238" t="str">
            <v>Gobierno Autónomo Municipal de Ayo Ayo</v>
          </cell>
          <cell r="D238" t="str">
            <v>Huascar Nova</v>
          </cell>
          <cell r="E238" t="str">
            <v>Emma Ticonipa</v>
          </cell>
          <cell r="F238" t="str">
            <v>2183333 - 1635</v>
          </cell>
          <cell r="G238" t="str">
            <v>emma.ticonipa@economiayfinanzas.gob.bo</v>
          </cell>
        </row>
        <row r="239">
          <cell r="A239">
            <v>1214</v>
          </cell>
          <cell r="C239" t="str">
            <v>Gobierno Autónomo Municipal de Calamarca</v>
          </cell>
          <cell r="D239" t="str">
            <v>Huascar Nova</v>
          </cell>
          <cell r="E239" t="str">
            <v>Emma Ticonipa</v>
          </cell>
          <cell r="F239" t="str">
            <v>2183333 - 1635</v>
          </cell>
          <cell r="G239" t="str">
            <v>emma.ticonipa@economiayfinanzas.gob.bo</v>
          </cell>
        </row>
        <row r="240">
          <cell r="A240">
            <v>1215</v>
          </cell>
          <cell r="C240" t="str">
            <v>Gobierno Autónomo Municipal de Patacamaya</v>
          </cell>
          <cell r="D240" t="str">
            <v>Huascar Nova</v>
          </cell>
          <cell r="E240" t="str">
            <v>Emma Ticonipa</v>
          </cell>
          <cell r="F240" t="str">
            <v>2183333 - 1635</v>
          </cell>
          <cell r="G240" t="str">
            <v>emma.ticonipa@economiayfinanzas.gob.bo</v>
          </cell>
        </row>
        <row r="241">
          <cell r="A241">
            <v>1216</v>
          </cell>
          <cell r="C241" t="str">
            <v>Gobierno Autónomo Municipal de Colquencha</v>
          </cell>
          <cell r="D241" t="str">
            <v>Huascar Nova</v>
          </cell>
          <cell r="E241" t="str">
            <v>Emma Ticonipa</v>
          </cell>
          <cell r="F241" t="str">
            <v>2183333 - 1635</v>
          </cell>
          <cell r="G241" t="str">
            <v>emma.ticonipa@economiayfinanzas.gob.bo</v>
          </cell>
        </row>
        <row r="242">
          <cell r="A242">
            <v>1217</v>
          </cell>
          <cell r="C242" t="str">
            <v>Gobierno Autónomo Municipal de Collana</v>
          </cell>
          <cell r="D242" t="str">
            <v>Huascar Nova</v>
          </cell>
          <cell r="E242" t="str">
            <v>Emma Ticonipa</v>
          </cell>
          <cell r="F242" t="str">
            <v>2183333 - 1635</v>
          </cell>
          <cell r="G242" t="str">
            <v>emma.ticonipa@economiayfinanzas.gob.bo</v>
          </cell>
        </row>
        <row r="243">
          <cell r="A243">
            <v>1218</v>
          </cell>
          <cell r="C243" t="str">
            <v>Gobierno Autónomo Municipal de Inquisivi</v>
          </cell>
          <cell r="D243" t="str">
            <v>Huascar Nova</v>
          </cell>
          <cell r="E243" t="str">
            <v>Emma Ticonipa</v>
          </cell>
          <cell r="F243" t="str">
            <v>2183333 - 1635</v>
          </cell>
          <cell r="G243" t="str">
            <v>emma.ticonipa@economiayfinanzas.gob.bo</v>
          </cell>
        </row>
        <row r="244">
          <cell r="A244">
            <v>1219</v>
          </cell>
          <cell r="C244" t="str">
            <v>Gobierno Autónomo Municipal de Quime</v>
          </cell>
          <cell r="D244" t="str">
            <v>Huascar Nova</v>
          </cell>
          <cell r="E244" t="str">
            <v>Emma Ticonipa</v>
          </cell>
          <cell r="F244" t="str">
            <v>2183333 - 1635</v>
          </cell>
          <cell r="G244" t="str">
            <v>emma.ticonipa@economiayfinanzas.gob.bo</v>
          </cell>
        </row>
        <row r="245">
          <cell r="A245">
            <v>1220</v>
          </cell>
          <cell r="C245" t="str">
            <v>Gobierno Autónomo Municipal de Cajuata</v>
          </cell>
          <cell r="D245" t="str">
            <v>Huascar Nova</v>
          </cell>
          <cell r="E245" t="str">
            <v>Emma Ticonipa</v>
          </cell>
          <cell r="F245" t="str">
            <v>2183333 - 1635</v>
          </cell>
          <cell r="G245" t="str">
            <v>emma.ticonipa@economiayfinanzas.gob.bo</v>
          </cell>
        </row>
        <row r="246">
          <cell r="A246">
            <v>1221</v>
          </cell>
          <cell r="C246" t="str">
            <v>Gobierno Autónomo Municipal de Colquiri</v>
          </cell>
          <cell r="D246" t="str">
            <v>Huascar Nova</v>
          </cell>
          <cell r="E246" t="str">
            <v>Emma Ticonipa</v>
          </cell>
          <cell r="F246" t="str">
            <v>2183333 - 1635</v>
          </cell>
          <cell r="G246" t="str">
            <v>emma.ticonipa@economiayfinanzas.gob.bo</v>
          </cell>
        </row>
        <row r="247">
          <cell r="A247">
            <v>1222</v>
          </cell>
          <cell r="C247" t="str">
            <v>Gobierno Autónomo Municipal de Ichoca</v>
          </cell>
          <cell r="D247" t="str">
            <v>Huascar Nova</v>
          </cell>
          <cell r="E247" t="str">
            <v>Emma Ticonipa</v>
          </cell>
          <cell r="F247" t="str">
            <v>2183333 - 1635</v>
          </cell>
          <cell r="G247" t="str">
            <v>emma.ticonipa@economiayfinanzas.gob.bo</v>
          </cell>
        </row>
        <row r="248">
          <cell r="A248">
            <v>1223</v>
          </cell>
          <cell r="C248" t="str">
            <v>Gobierno Autónomo Municipal de Villa Libertad Licoma</v>
          </cell>
          <cell r="D248" t="str">
            <v>Huascar Nova</v>
          </cell>
          <cell r="E248" t="str">
            <v>Emma Ticonipa</v>
          </cell>
          <cell r="F248" t="str">
            <v>2183333 - 1635</v>
          </cell>
          <cell r="G248" t="str">
            <v>emma.ticonipa@economiayfinanzas.gob.bo</v>
          </cell>
        </row>
        <row r="249">
          <cell r="A249">
            <v>1224</v>
          </cell>
          <cell r="C249" t="str">
            <v>Gobierno Autónomo Municipal de Achacachi</v>
          </cell>
          <cell r="D249" t="str">
            <v>Huascar Nova</v>
          </cell>
          <cell r="E249" t="str">
            <v>Emma Ticonipa</v>
          </cell>
          <cell r="F249" t="str">
            <v>2183333 - 1635</v>
          </cell>
          <cell r="G249" t="str">
            <v>emma.ticonipa@economiayfinanzas.gob.bo</v>
          </cell>
        </row>
        <row r="250">
          <cell r="A250">
            <v>1225</v>
          </cell>
          <cell r="C250" t="str">
            <v>Gobierno Autónomo Municipal de Ancoraimes</v>
          </cell>
          <cell r="D250" t="str">
            <v>Huascar Nova</v>
          </cell>
          <cell r="E250" t="str">
            <v>Emma Ticonipa</v>
          </cell>
          <cell r="F250" t="str">
            <v>2183333 - 1635</v>
          </cell>
          <cell r="G250" t="str">
            <v>emma.ticonipa@economiayfinanzas.gob.bo</v>
          </cell>
        </row>
        <row r="251">
          <cell r="A251">
            <v>1226</v>
          </cell>
          <cell r="C251" t="str">
            <v>Gobierno Autónomo Municipal de Sorata</v>
          </cell>
          <cell r="D251" t="str">
            <v>Huascar Nova</v>
          </cell>
          <cell r="E251" t="str">
            <v>Emma Ticonipa</v>
          </cell>
          <cell r="F251" t="str">
            <v>2183333 - 1635</v>
          </cell>
          <cell r="G251" t="str">
            <v>emma.ticonipa@economiayfinanzas.gob.bo</v>
          </cell>
        </row>
        <row r="252">
          <cell r="A252">
            <v>1227</v>
          </cell>
          <cell r="C252" t="str">
            <v>Gobierno Autónomo Municipal de Guanay</v>
          </cell>
          <cell r="D252" t="str">
            <v>Huascar Nova</v>
          </cell>
          <cell r="E252" t="str">
            <v>Emma Ticonipa</v>
          </cell>
          <cell r="F252" t="str">
            <v>2183333 - 1635</v>
          </cell>
          <cell r="G252" t="str">
            <v>emma.ticonipa@economiayfinanzas.gob.bo</v>
          </cell>
        </row>
        <row r="253">
          <cell r="A253">
            <v>1228</v>
          </cell>
          <cell r="C253" t="str">
            <v>Gobierno Autónomo Municipal de Tacacoma</v>
          </cell>
          <cell r="D253" t="str">
            <v>Huascar Nova</v>
          </cell>
          <cell r="E253" t="str">
            <v>Emma Ticonipa</v>
          </cell>
          <cell r="F253" t="str">
            <v>2183333 - 1635</v>
          </cell>
          <cell r="G253" t="str">
            <v>emma.ticonipa@economiayfinanzas.gob.bo</v>
          </cell>
        </row>
        <row r="254">
          <cell r="A254">
            <v>1229</v>
          </cell>
          <cell r="C254" t="str">
            <v>Gobierno Autónomo Municipal de Tipuani</v>
          </cell>
          <cell r="D254" t="str">
            <v>Huascar Nova</v>
          </cell>
          <cell r="E254" t="str">
            <v>Emma Ticonipa</v>
          </cell>
          <cell r="F254" t="str">
            <v>2183333 - 1635</v>
          </cell>
          <cell r="G254" t="str">
            <v>emma.ticonipa@economiayfinanzas.gob.bo</v>
          </cell>
        </row>
        <row r="255">
          <cell r="A255">
            <v>1230</v>
          </cell>
          <cell r="C255" t="str">
            <v>Gobierno Autónomo Municipal de Quiabaya</v>
          </cell>
          <cell r="D255" t="str">
            <v>Huascar Nova</v>
          </cell>
          <cell r="E255" t="str">
            <v>Emma Ticonipa</v>
          </cell>
          <cell r="F255" t="str">
            <v>2183333 - 1635</v>
          </cell>
          <cell r="G255" t="str">
            <v>emma.ticonipa@economiayfinanzas.gob.bo</v>
          </cell>
        </row>
        <row r="256">
          <cell r="A256">
            <v>1231</v>
          </cell>
          <cell r="C256" t="str">
            <v>Gobierno Autónomo Municipal de Combaya</v>
          </cell>
          <cell r="D256" t="str">
            <v>Huascar Nova</v>
          </cell>
          <cell r="E256" t="str">
            <v>Emma Ticonipa</v>
          </cell>
          <cell r="F256" t="str">
            <v>2183333 - 1635</v>
          </cell>
          <cell r="G256" t="str">
            <v>emma.ticonipa@economiayfinanzas.gob.bo</v>
          </cell>
        </row>
        <row r="257">
          <cell r="A257">
            <v>1232</v>
          </cell>
          <cell r="C257" t="str">
            <v>Gobierno Autónomo Municipal de Copacabana</v>
          </cell>
          <cell r="D257" t="str">
            <v>Huascar Nova</v>
          </cell>
          <cell r="E257" t="str">
            <v>Emma Ticonipa</v>
          </cell>
          <cell r="F257" t="str">
            <v>2183333 - 1635</v>
          </cell>
          <cell r="G257" t="str">
            <v>emma.ticonipa@economiayfinanzas.gob.bo</v>
          </cell>
        </row>
        <row r="258">
          <cell r="A258">
            <v>1233</v>
          </cell>
          <cell r="C258" t="str">
            <v>Gobierno Autónomo Municipal de San Pedro de Tiquina</v>
          </cell>
          <cell r="D258" t="str">
            <v>Huascar Nova</v>
          </cell>
          <cell r="E258" t="str">
            <v>Emma Ticonipa</v>
          </cell>
          <cell r="F258" t="str">
            <v>2183333 - 1635</v>
          </cell>
          <cell r="G258" t="str">
            <v>emma.ticonipa@economiayfinanzas.gob.bo</v>
          </cell>
        </row>
        <row r="259">
          <cell r="A259">
            <v>1234</v>
          </cell>
          <cell r="C259" t="str">
            <v>Gobierno Autónomo Municipal de Tito Yupanqui</v>
          </cell>
          <cell r="D259" t="str">
            <v>Huascar Nova</v>
          </cell>
          <cell r="E259" t="str">
            <v>Emma Ticonipa</v>
          </cell>
          <cell r="F259" t="str">
            <v>2183333 - 1635</v>
          </cell>
          <cell r="G259" t="str">
            <v>emma.ticonipa@economiayfinanzas.gob.bo</v>
          </cell>
        </row>
        <row r="260">
          <cell r="A260">
            <v>1235</v>
          </cell>
          <cell r="C260" t="str">
            <v>Gobierno Autónomo Municipal de Chuma</v>
          </cell>
          <cell r="D260" t="str">
            <v>Huascar Nova</v>
          </cell>
          <cell r="E260" t="str">
            <v>Emma Ticonipa</v>
          </cell>
          <cell r="F260" t="str">
            <v>2183333 - 1635</v>
          </cell>
          <cell r="G260" t="str">
            <v>emma.ticonipa@economiayfinanzas.gob.bo</v>
          </cell>
        </row>
        <row r="261">
          <cell r="A261">
            <v>1236</v>
          </cell>
          <cell r="C261" t="str">
            <v>Gobierno Autónomo Municipal de Ayata</v>
          </cell>
          <cell r="D261" t="str">
            <v>Huascar Nova</v>
          </cell>
          <cell r="E261" t="str">
            <v>Emma Ticonipa</v>
          </cell>
          <cell r="F261" t="str">
            <v>2183333 - 1635</v>
          </cell>
          <cell r="G261" t="str">
            <v>emma.ticonipa@economiayfinanzas.gob.bo</v>
          </cell>
        </row>
        <row r="262">
          <cell r="A262">
            <v>1237</v>
          </cell>
          <cell r="C262" t="str">
            <v>Gobierno Autónomo Municipal de Aucapata</v>
          </cell>
          <cell r="D262" t="str">
            <v>Huascar Nova</v>
          </cell>
          <cell r="E262" t="str">
            <v>Emma Ticonipa</v>
          </cell>
          <cell r="F262" t="str">
            <v>2183333 - 1635</v>
          </cell>
          <cell r="G262" t="str">
            <v>emma.ticonipa@economiayfinanzas.gob.bo</v>
          </cell>
        </row>
        <row r="263">
          <cell r="A263">
            <v>1238</v>
          </cell>
          <cell r="C263" t="str">
            <v>Gobierno Autónomo Municipal de Corocoro</v>
          </cell>
          <cell r="D263" t="str">
            <v>Huascar Nova</v>
          </cell>
          <cell r="E263" t="str">
            <v>Emma Ticonipa</v>
          </cell>
          <cell r="F263" t="str">
            <v>2183333 - 1635</v>
          </cell>
          <cell r="G263" t="str">
            <v>emma.ticonipa@economiayfinanzas.gob.bo</v>
          </cell>
        </row>
        <row r="264">
          <cell r="A264">
            <v>1239</v>
          </cell>
          <cell r="C264" t="str">
            <v>Gobierno Autónomo Municipal de Caquiaviri</v>
          </cell>
          <cell r="D264" t="str">
            <v>Huascar Nova</v>
          </cell>
          <cell r="E264" t="str">
            <v>Emma Ticonipa</v>
          </cell>
          <cell r="F264" t="str">
            <v>2183333 - 1635</v>
          </cell>
          <cell r="G264" t="str">
            <v>emma.ticonipa@economiayfinanzas.gob.bo</v>
          </cell>
        </row>
        <row r="265">
          <cell r="A265">
            <v>1240</v>
          </cell>
          <cell r="C265" t="str">
            <v>Gobierno Autónomo Municipal de Calacoto</v>
          </cell>
          <cell r="D265" t="str">
            <v>Huascar Nova</v>
          </cell>
          <cell r="E265" t="str">
            <v>Emma Ticonipa</v>
          </cell>
          <cell r="F265" t="str">
            <v>2183333 - 1635</v>
          </cell>
          <cell r="G265" t="str">
            <v>emma.ticonipa@economiayfinanzas.gob.bo</v>
          </cell>
        </row>
        <row r="266">
          <cell r="A266">
            <v>1241</v>
          </cell>
          <cell r="C266" t="str">
            <v>Gobierno Autónomo Municipal de Comanche</v>
          </cell>
          <cell r="D266" t="str">
            <v>Huascar Nova</v>
          </cell>
          <cell r="E266" t="str">
            <v>Emma Ticonipa</v>
          </cell>
          <cell r="F266" t="str">
            <v>2183333 - 1635</v>
          </cell>
          <cell r="G266" t="str">
            <v>emma.ticonipa@economiayfinanzas.gob.bo</v>
          </cell>
        </row>
        <row r="267">
          <cell r="A267">
            <v>1242</v>
          </cell>
          <cell r="C267" t="str">
            <v>Gobierno Autónomo Municipal de Charaña</v>
          </cell>
          <cell r="D267" t="str">
            <v>Huascar Nova</v>
          </cell>
          <cell r="E267" t="str">
            <v>Emma Ticonipa</v>
          </cell>
          <cell r="F267" t="str">
            <v>2183333 - 1635</v>
          </cell>
          <cell r="G267" t="str">
            <v>emma.ticonipa@economiayfinanzas.gob.bo</v>
          </cell>
        </row>
        <row r="268">
          <cell r="A268">
            <v>1243</v>
          </cell>
          <cell r="C268" t="str">
            <v>Gobierno Autónomo Municipal de Waldo Ballivián</v>
          </cell>
          <cell r="D268" t="str">
            <v>Huascar Nova</v>
          </cell>
          <cell r="E268" t="str">
            <v>Emma Ticonipa</v>
          </cell>
          <cell r="F268" t="str">
            <v>2183333 - 1635</v>
          </cell>
          <cell r="G268" t="str">
            <v>emma.ticonipa@economiayfinanzas.gob.bo</v>
          </cell>
        </row>
        <row r="269">
          <cell r="A269">
            <v>1244</v>
          </cell>
          <cell r="C269" t="str">
            <v>Gobierno Autónomo Municipal de Nazacara de Pacajes</v>
          </cell>
          <cell r="D269" t="str">
            <v>Huascar Nova</v>
          </cell>
          <cell r="E269" t="str">
            <v>Emma Ticonipa</v>
          </cell>
          <cell r="F269" t="str">
            <v>2183333 - 1635</v>
          </cell>
          <cell r="G269" t="str">
            <v>emma.ticonipa@economiayfinanzas.gob.bo</v>
          </cell>
        </row>
        <row r="270">
          <cell r="A270">
            <v>1245</v>
          </cell>
          <cell r="C270" t="str">
            <v>Gobierno Autónomo Municipal de Santiago de Callapa</v>
          </cell>
          <cell r="D270" t="str">
            <v>Huascar Nova</v>
          </cell>
          <cell r="E270" t="str">
            <v>Emma Ticonipa</v>
          </cell>
          <cell r="F270" t="str">
            <v>2183333 - 1635</v>
          </cell>
          <cell r="G270" t="str">
            <v>emma.ticonipa@economiayfinanzas.gob.bo</v>
          </cell>
        </row>
        <row r="271">
          <cell r="A271">
            <v>1246</v>
          </cell>
          <cell r="C271" t="str">
            <v>Gobierno Autónomo Municipal de Puerto Acosta</v>
          </cell>
          <cell r="D271" t="str">
            <v>Huascar Nova</v>
          </cell>
          <cell r="E271" t="str">
            <v>Emma Ticonipa</v>
          </cell>
          <cell r="F271" t="str">
            <v>2183333 - 1635</v>
          </cell>
          <cell r="G271" t="str">
            <v>emma.ticonipa@economiayfinanzas.gob.bo</v>
          </cell>
        </row>
        <row r="272">
          <cell r="A272">
            <v>1247</v>
          </cell>
          <cell r="C272" t="str">
            <v>Gobierno Autónomo Municipal de Mocomoco</v>
          </cell>
          <cell r="D272" t="str">
            <v>Huascar Nova</v>
          </cell>
          <cell r="E272" t="str">
            <v>Emma Ticonipa</v>
          </cell>
          <cell r="F272" t="str">
            <v>2183333 - 1635</v>
          </cell>
          <cell r="G272" t="str">
            <v>emma.ticonipa@economiayfinanzas.gob.bo</v>
          </cell>
        </row>
        <row r="273">
          <cell r="A273">
            <v>1248</v>
          </cell>
          <cell r="C273" t="str">
            <v>Gobierno Autónomo Municipal de Carabuco</v>
          </cell>
          <cell r="D273" t="str">
            <v>Huascar Nova</v>
          </cell>
          <cell r="E273" t="str">
            <v>Emma Ticonipa</v>
          </cell>
          <cell r="F273" t="str">
            <v>2183333 - 1635</v>
          </cell>
          <cell r="G273" t="str">
            <v>emma.ticonipa@economiayfinanzas.gob.bo</v>
          </cell>
        </row>
        <row r="274">
          <cell r="A274">
            <v>1249</v>
          </cell>
          <cell r="C274" t="str">
            <v>Gobierno Autónomo Municipal de Apolo</v>
          </cell>
          <cell r="D274" t="str">
            <v>Huascar Nova</v>
          </cell>
          <cell r="E274" t="str">
            <v>Emma Ticonipa</v>
          </cell>
          <cell r="F274" t="str">
            <v>2183333 - 1635</v>
          </cell>
          <cell r="G274" t="str">
            <v>emma.ticonipa@economiayfinanzas.gob.bo</v>
          </cell>
        </row>
        <row r="275">
          <cell r="A275">
            <v>1250</v>
          </cell>
          <cell r="C275" t="str">
            <v>Gobierno Autónomo Municipal de Pelechuco</v>
          </cell>
          <cell r="D275" t="str">
            <v>Huascar Nova</v>
          </cell>
          <cell r="E275" t="str">
            <v>Emma Ticonipa</v>
          </cell>
          <cell r="F275" t="str">
            <v>2183333 - 1635</v>
          </cell>
          <cell r="G275" t="str">
            <v>emma.ticonipa@economiayfinanzas.gob.bo</v>
          </cell>
        </row>
        <row r="276">
          <cell r="A276">
            <v>1251</v>
          </cell>
          <cell r="C276" t="str">
            <v>Gobierno Autónomo Municipal de Luribay</v>
          </cell>
          <cell r="D276" t="str">
            <v>Huascar Nova</v>
          </cell>
          <cell r="E276" t="str">
            <v>Emma Ticonipa</v>
          </cell>
          <cell r="F276" t="str">
            <v>2183333 - 1635</v>
          </cell>
          <cell r="G276" t="str">
            <v>emma.ticonipa@economiayfinanzas.gob.bo</v>
          </cell>
        </row>
        <row r="277">
          <cell r="A277">
            <v>1252</v>
          </cell>
          <cell r="C277" t="str">
            <v>Gobierno Autónomo Municipal de Sapahaqui</v>
          </cell>
          <cell r="D277" t="str">
            <v>Huascar Nova</v>
          </cell>
          <cell r="E277" t="str">
            <v>Emma Ticonipa</v>
          </cell>
          <cell r="F277" t="str">
            <v>2183333 - 1635</v>
          </cell>
          <cell r="G277" t="str">
            <v>emma.ticonipa@economiayfinanzas.gob.bo</v>
          </cell>
        </row>
        <row r="278">
          <cell r="A278">
            <v>1253</v>
          </cell>
          <cell r="C278" t="str">
            <v>Gobierno Autónomo Municipal de Yaco</v>
          </cell>
          <cell r="D278" t="str">
            <v>Huascar Nova</v>
          </cell>
          <cell r="E278" t="str">
            <v>Emma Ticonipa</v>
          </cell>
          <cell r="F278" t="str">
            <v>2183333 - 1635</v>
          </cell>
          <cell r="G278" t="str">
            <v>emma.ticonipa@economiayfinanzas.gob.bo</v>
          </cell>
        </row>
        <row r="279">
          <cell r="A279">
            <v>1254</v>
          </cell>
          <cell r="C279" t="str">
            <v>Gobierno Autónomo Municipal de Malla</v>
          </cell>
          <cell r="D279" t="str">
            <v>Huascar Nova</v>
          </cell>
          <cell r="E279" t="str">
            <v>Emma Ticonipa</v>
          </cell>
          <cell r="F279" t="str">
            <v>2183333 - 1635</v>
          </cell>
          <cell r="G279" t="str">
            <v>emma.ticonipa@economiayfinanzas.gob.bo</v>
          </cell>
        </row>
        <row r="280">
          <cell r="A280">
            <v>1255</v>
          </cell>
          <cell r="C280" t="str">
            <v>Gobierno Autónomo Municipal de Cairoma</v>
          </cell>
          <cell r="D280" t="str">
            <v>Huascar Nova</v>
          </cell>
          <cell r="E280" t="str">
            <v>Emma Ticonipa</v>
          </cell>
          <cell r="F280" t="str">
            <v>2183333 - 1635</v>
          </cell>
          <cell r="G280" t="str">
            <v>emma.ticonipa@economiayfinanzas.gob.bo</v>
          </cell>
        </row>
        <row r="281">
          <cell r="A281">
            <v>1256</v>
          </cell>
          <cell r="C281" t="str">
            <v>Gobierno Autónomo Municipal de Chulumani (Villa de la Libertad)</v>
          </cell>
          <cell r="D281" t="str">
            <v>Huascar Nova</v>
          </cell>
          <cell r="E281" t="str">
            <v>Emma Ticonipa</v>
          </cell>
          <cell r="F281" t="str">
            <v>2183333 - 1635</v>
          </cell>
          <cell r="G281" t="str">
            <v>emma.ticonipa@economiayfinanzas.gob.bo</v>
          </cell>
        </row>
        <row r="282">
          <cell r="A282">
            <v>1257</v>
          </cell>
          <cell r="C282" t="str">
            <v>Gobierno Autónomo Municipal de Irupana (Villa de Lanza)</v>
          </cell>
          <cell r="D282" t="str">
            <v>Huascar Nova</v>
          </cell>
          <cell r="E282" t="str">
            <v>Emma Ticonipa</v>
          </cell>
          <cell r="F282" t="str">
            <v>2183333 - 1635</v>
          </cell>
          <cell r="G282" t="str">
            <v>emma.ticonipa@economiayfinanzas.gob.bo</v>
          </cell>
        </row>
        <row r="283">
          <cell r="A283">
            <v>1258</v>
          </cell>
          <cell r="C283" t="str">
            <v>Gobierno Autónomo Municipal de Yanacachi</v>
          </cell>
          <cell r="D283" t="str">
            <v>Huascar Nova</v>
          </cell>
          <cell r="E283" t="str">
            <v>Emma Ticonipa</v>
          </cell>
          <cell r="F283" t="str">
            <v>2183333 - 1635</v>
          </cell>
          <cell r="G283" t="str">
            <v>emma.ticonipa@economiayfinanzas.gob.bo</v>
          </cell>
        </row>
        <row r="284">
          <cell r="A284">
            <v>1259</v>
          </cell>
          <cell r="C284" t="str">
            <v>Gobierno Autónomo Municipal de Palos Blancos</v>
          </cell>
          <cell r="D284" t="str">
            <v>Huascar Nova</v>
          </cell>
          <cell r="E284" t="str">
            <v>Emma Ticonipa</v>
          </cell>
          <cell r="F284" t="str">
            <v>2183333 - 1635</v>
          </cell>
          <cell r="G284" t="str">
            <v>emma.ticonipa@economiayfinanzas.gob.bo</v>
          </cell>
        </row>
        <row r="285">
          <cell r="A285">
            <v>1260</v>
          </cell>
          <cell r="C285" t="str">
            <v>Gobierno Autónomo Municipal de La Asunta</v>
          </cell>
          <cell r="D285" t="str">
            <v>Huascar Nova</v>
          </cell>
          <cell r="E285" t="str">
            <v>Emma Ticonipa</v>
          </cell>
          <cell r="F285" t="str">
            <v>2183333 - 1635</v>
          </cell>
          <cell r="G285" t="str">
            <v>emma.ticonipa@economiayfinanzas.gob.bo</v>
          </cell>
        </row>
        <row r="286">
          <cell r="A286">
            <v>1261</v>
          </cell>
          <cell r="C286" t="str">
            <v>Gobierno Autónomo Municipal de Pucarani</v>
          </cell>
          <cell r="D286" t="str">
            <v>Huascar Nova</v>
          </cell>
          <cell r="E286" t="str">
            <v>Emma Ticonipa</v>
          </cell>
          <cell r="F286" t="str">
            <v>2183333 - 1635</v>
          </cell>
          <cell r="G286" t="str">
            <v>emma.ticonipa@economiayfinanzas.gob.bo</v>
          </cell>
        </row>
        <row r="287">
          <cell r="A287">
            <v>1262</v>
          </cell>
          <cell r="C287" t="str">
            <v>Gobierno Autónomo Municipal de Laja</v>
          </cell>
          <cell r="D287" t="str">
            <v>Huascar Nova</v>
          </cell>
          <cell r="E287" t="str">
            <v>Emma Ticonipa</v>
          </cell>
          <cell r="F287" t="str">
            <v>2183333 - 1635</v>
          </cell>
          <cell r="G287" t="str">
            <v>emma.ticonipa@economiayfinanzas.gob.bo</v>
          </cell>
        </row>
        <row r="288">
          <cell r="A288">
            <v>1263</v>
          </cell>
          <cell r="C288" t="str">
            <v>Gobierno Autónomo Municipal de Batallas</v>
          </cell>
          <cell r="D288" t="str">
            <v>Huascar Nova</v>
          </cell>
          <cell r="E288" t="str">
            <v>Emma Ticonipa</v>
          </cell>
          <cell r="F288" t="str">
            <v>2183333 - 1635</v>
          </cell>
          <cell r="G288" t="str">
            <v>emma.ticonipa@economiayfinanzas.gob.bo</v>
          </cell>
        </row>
        <row r="289">
          <cell r="A289">
            <v>1264</v>
          </cell>
          <cell r="C289" t="str">
            <v>Gobierno Autónomo Municipal de Puerto Pérez</v>
          </cell>
          <cell r="D289" t="str">
            <v>Huascar Nova</v>
          </cell>
          <cell r="E289" t="str">
            <v>Emma Ticonipa</v>
          </cell>
          <cell r="F289" t="str">
            <v>2183333 - 1635</v>
          </cell>
          <cell r="G289" t="str">
            <v>emma.ticonipa@economiayfinanzas.gob.bo</v>
          </cell>
        </row>
        <row r="290">
          <cell r="A290">
            <v>1265</v>
          </cell>
          <cell r="C290" t="str">
            <v>Gobierno Autónomo Municipal de Coroico</v>
          </cell>
          <cell r="D290" t="str">
            <v>Huascar Nova</v>
          </cell>
          <cell r="E290" t="str">
            <v>Emma Ticonipa</v>
          </cell>
          <cell r="F290" t="str">
            <v>2183333 - 1635</v>
          </cell>
          <cell r="G290" t="str">
            <v>emma.ticonipa@economiayfinanzas.gob.bo</v>
          </cell>
        </row>
        <row r="291">
          <cell r="A291">
            <v>1266</v>
          </cell>
          <cell r="C291" t="str">
            <v>Gobierno Autónomo Municipal de Coripata</v>
          </cell>
          <cell r="D291" t="str">
            <v>Huascar Nova</v>
          </cell>
          <cell r="E291" t="str">
            <v>Emma Ticonipa</v>
          </cell>
          <cell r="F291" t="str">
            <v>2183333 - 1635</v>
          </cell>
          <cell r="G291" t="str">
            <v>emma.ticonipa@economiayfinanzas.gob.bo</v>
          </cell>
        </row>
        <row r="292">
          <cell r="A292">
            <v>1267</v>
          </cell>
          <cell r="C292" t="str">
            <v>Gobierno Autónomo Municipal de Ixiamas</v>
          </cell>
          <cell r="D292" t="str">
            <v>Huascar Nova</v>
          </cell>
          <cell r="E292" t="str">
            <v>Emma Ticonipa</v>
          </cell>
          <cell r="F292" t="str">
            <v>2183333 - 1635</v>
          </cell>
          <cell r="G292" t="str">
            <v>emma.ticonipa@economiayfinanzas.gob.bo</v>
          </cell>
        </row>
        <row r="293">
          <cell r="A293">
            <v>1268</v>
          </cell>
          <cell r="C293" t="str">
            <v>Gobierno Autónomo Municipal de San Buenaventura</v>
          </cell>
          <cell r="D293" t="str">
            <v>Huascar Nova</v>
          </cell>
          <cell r="E293" t="str">
            <v>Emma Ticonipa</v>
          </cell>
          <cell r="F293" t="str">
            <v>2183333 - 1635</v>
          </cell>
          <cell r="G293" t="str">
            <v>emma.ticonipa@economiayfinanzas.gob.bo</v>
          </cell>
        </row>
        <row r="294">
          <cell r="A294">
            <v>1269</v>
          </cell>
          <cell r="C294" t="str">
            <v>Gobierno Autónomo Municipal de General Juan José Pérez (Charazani)</v>
          </cell>
          <cell r="D294" t="str">
            <v>Huascar Nova</v>
          </cell>
          <cell r="E294" t="str">
            <v>Emma Ticonipa</v>
          </cell>
          <cell r="F294" t="str">
            <v>2183333 - 1635</v>
          </cell>
          <cell r="G294" t="str">
            <v>emma.ticonipa@economiayfinanzas.gob.bo</v>
          </cell>
        </row>
        <row r="295">
          <cell r="A295">
            <v>1270</v>
          </cell>
          <cell r="C295" t="str">
            <v>Gobierno Autónomo Municipal de Curva</v>
          </cell>
          <cell r="D295" t="str">
            <v>Huascar Nova</v>
          </cell>
          <cell r="E295" t="str">
            <v>Emma Ticonipa</v>
          </cell>
          <cell r="F295" t="str">
            <v>2183333 - 1635</v>
          </cell>
          <cell r="G295" t="str">
            <v>emma.ticonipa@economiayfinanzas.gob.bo</v>
          </cell>
        </row>
        <row r="296">
          <cell r="A296">
            <v>1271</v>
          </cell>
          <cell r="C296" t="str">
            <v>Gobierno Autónomo Municipal de San Pedro de Curahuara</v>
          </cell>
          <cell r="D296" t="str">
            <v>Huascar Nova</v>
          </cell>
          <cell r="E296" t="str">
            <v>Emma Ticonipa</v>
          </cell>
          <cell r="F296" t="str">
            <v>2183333 - 1635</v>
          </cell>
          <cell r="G296" t="str">
            <v>emma.ticonipa@economiayfinanzas.gob.bo</v>
          </cell>
        </row>
        <row r="297">
          <cell r="A297">
            <v>1272</v>
          </cell>
          <cell r="C297" t="str">
            <v>Gobierno Autónomo Municipal de Papel Pampa</v>
          </cell>
          <cell r="D297" t="str">
            <v>Huascar Nova</v>
          </cell>
          <cell r="E297" t="str">
            <v>Emma Ticonipa</v>
          </cell>
          <cell r="F297" t="str">
            <v>2183333 - 1635</v>
          </cell>
          <cell r="G297" t="str">
            <v>emma.ticonipa@economiayfinanzas.gob.bo</v>
          </cell>
        </row>
        <row r="298">
          <cell r="A298">
            <v>1273</v>
          </cell>
          <cell r="C298" t="str">
            <v>Gobierno Autónomo Municipal de Chacarilla</v>
          </cell>
          <cell r="D298" t="str">
            <v>Huascar Nova</v>
          </cell>
          <cell r="E298" t="str">
            <v>Emma Ticonipa</v>
          </cell>
          <cell r="F298" t="str">
            <v>2183333 - 1635</v>
          </cell>
          <cell r="G298" t="str">
            <v>emma.ticonipa@economiayfinanzas.gob.bo</v>
          </cell>
        </row>
        <row r="299">
          <cell r="A299">
            <v>1274</v>
          </cell>
          <cell r="C299" t="str">
            <v>Gobierno Autónomo Municipal de Santiago de Machaca</v>
          </cell>
          <cell r="D299" t="str">
            <v>Huascar Nova</v>
          </cell>
          <cell r="E299" t="str">
            <v>Emma Ticonipa</v>
          </cell>
          <cell r="F299" t="str">
            <v>2183333 - 1635</v>
          </cell>
          <cell r="G299" t="str">
            <v>emma.ticonipa@economiayfinanzas.gob.bo</v>
          </cell>
        </row>
        <row r="300">
          <cell r="A300">
            <v>1275</v>
          </cell>
          <cell r="C300" t="str">
            <v>Gobierno Autónomo Municipal de Catacora</v>
          </cell>
          <cell r="D300" t="str">
            <v>Huascar Nova</v>
          </cell>
          <cell r="E300" t="str">
            <v>Emma Ticonipa</v>
          </cell>
          <cell r="F300" t="str">
            <v>2183333 - 1635</v>
          </cell>
          <cell r="G300" t="str">
            <v>emma.ticonipa@economiayfinanzas.gob.bo</v>
          </cell>
        </row>
        <row r="301">
          <cell r="A301">
            <v>1276</v>
          </cell>
          <cell r="C301" t="str">
            <v>Gobierno Autónomo Municipal de Mapiri</v>
          </cell>
          <cell r="D301" t="str">
            <v>Huascar Nova</v>
          </cell>
          <cell r="E301" t="str">
            <v>Emma Ticonipa</v>
          </cell>
          <cell r="F301" t="str">
            <v>2183333 - 1635</v>
          </cell>
          <cell r="G301" t="str">
            <v>emma.ticonipa@economiayfinanzas.gob.bo</v>
          </cell>
        </row>
        <row r="302">
          <cell r="A302">
            <v>1277</v>
          </cell>
          <cell r="C302" t="str">
            <v>Gobierno Autónomo Municipal de Teoponte</v>
          </cell>
          <cell r="D302" t="str">
            <v>Huascar Nova</v>
          </cell>
          <cell r="E302" t="str">
            <v>Emma Ticonipa</v>
          </cell>
          <cell r="F302" t="str">
            <v>2183333 - 1635</v>
          </cell>
          <cell r="G302" t="str">
            <v>emma.ticonipa@economiayfinanzas.gob.bo</v>
          </cell>
        </row>
        <row r="303">
          <cell r="A303">
            <v>1278</v>
          </cell>
          <cell r="C303" t="str">
            <v>Gobierno Autónomo Municipal de San Andrés de Machaca</v>
          </cell>
          <cell r="D303" t="str">
            <v>Huascar Nova</v>
          </cell>
          <cell r="E303" t="str">
            <v>Emma Ticonipa</v>
          </cell>
          <cell r="F303" t="str">
            <v>2183333 - 1635</v>
          </cell>
          <cell r="G303" t="str">
            <v>emma.ticonipa@economiayfinanzas.gob.bo</v>
          </cell>
        </row>
        <row r="304">
          <cell r="A304">
            <v>1279</v>
          </cell>
          <cell r="C304" t="str">
            <v>Gobierno Autónomo Municipal de Jesús de Machaca</v>
          </cell>
          <cell r="D304" t="str">
            <v>Huascar Nova</v>
          </cell>
          <cell r="E304" t="str">
            <v>Emma Ticonipa</v>
          </cell>
          <cell r="F304" t="str">
            <v>2183333 - 1635</v>
          </cell>
          <cell r="G304" t="str">
            <v>emma.ticonipa@economiayfinanzas.gob.bo</v>
          </cell>
        </row>
        <row r="305">
          <cell r="A305">
            <v>1280</v>
          </cell>
          <cell r="C305" t="str">
            <v>Gobierno Autónomo Municipal de Taraco</v>
          </cell>
          <cell r="D305" t="str">
            <v>Huascar Nova</v>
          </cell>
          <cell r="E305" t="str">
            <v>Emma Ticonipa</v>
          </cell>
          <cell r="F305" t="str">
            <v>2183333 - 1635</v>
          </cell>
          <cell r="G305" t="str">
            <v>emma.ticonipa@economiayfinanzas.gob.bo</v>
          </cell>
        </row>
        <row r="306">
          <cell r="A306">
            <v>1281</v>
          </cell>
          <cell r="C306" t="str">
            <v>Gobierno Autónomo Municipal de Huarina</v>
          </cell>
          <cell r="D306" t="str">
            <v>Huascar Nova</v>
          </cell>
          <cell r="E306" t="str">
            <v>Emma Ticonipa</v>
          </cell>
          <cell r="F306" t="str">
            <v>2183333 - 1635</v>
          </cell>
          <cell r="G306" t="str">
            <v>emma.ticonipa@economiayfinanzas.gob.bo</v>
          </cell>
        </row>
        <row r="307">
          <cell r="A307">
            <v>1282</v>
          </cell>
          <cell r="C307" t="str">
            <v>Gobierno Autónomo Municipal de Santiago de Huata</v>
          </cell>
          <cell r="D307" t="str">
            <v>Huascar Nova</v>
          </cell>
          <cell r="E307" t="str">
            <v>Emma Ticonipa</v>
          </cell>
          <cell r="F307" t="str">
            <v>2183333 - 1635</v>
          </cell>
          <cell r="G307" t="str">
            <v>emma.ticonipa@economiayfinanzas.gob.bo</v>
          </cell>
        </row>
        <row r="308">
          <cell r="A308">
            <v>1283</v>
          </cell>
          <cell r="C308" t="str">
            <v>Gobierno Autónomo Municipal de Escoma</v>
          </cell>
          <cell r="D308" t="str">
            <v>Huascar Nova</v>
          </cell>
          <cell r="E308" t="str">
            <v>Emma Ticonipa</v>
          </cell>
          <cell r="F308" t="str">
            <v>2183333 - 1635</v>
          </cell>
          <cell r="G308" t="str">
            <v>emma.ticonipa@economiayfinanzas.gob.bo</v>
          </cell>
        </row>
        <row r="309">
          <cell r="A309">
            <v>1284</v>
          </cell>
          <cell r="C309" t="str">
            <v>Gobierno Autónomo Municipal de Humanata</v>
          </cell>
          <cell r="D309" t="str">
            <v>Huascar Nova</v>
          </cell>
          <cell r="E309" t="str">
            <v>Emma Ticonipa</v>
          </cell>
          <cell r="F309" t="str">
            <v>2183333 - 1635</v>
          </cell>
          <cell r="G309" t="str">
            <v>emma.ticonipa@economiayfinanzas.gob.bo</v>
          </cell>
        </row>
        <row r="310">
          <cell r="A310">
            <v>1285</v>
          </cell>
          <cell r="C310" t="str">
            <v>Gobierno Autónomo Municipal de Alto Beni</v>
          </cell>
          <cell r="D310" t="str">
            <v>Huascar Nova</v>
          </cell>
          <cell r="E310" t="str">
            <v>Emma Ticonipa</v>
          </cell>
          <cell r="F310" t="str">
            <v>2183333 - 1635</v>
          </cell>
          <cell r="G310" t="str">
            <v>emma.ticonipa@economiayfinanzas.gob.bo</v>
          </cell>
        </row>
        <row r="311">
          <cell r="A311">
            <v>1286</v>
          </cell>
          <cell r="C311" t="str">
            <v>Gobierno Autónomo Municipal de Huatajata</v>
          </cell>
          <cell r="D311" t="str">
            <v>Huascar Nova</v>
          </cell>
          <cell r="E311" t="str">
            <v>Emma Ticonipa</v>
          </cell>
          <cell r="F311" t="str">
            <v>2183333 - 1635</v>
          </cell>
          <cell r="G311" t="str">
            <v>emma.ticonipa@economiayfinanzas.gob.bo</v>
          </cell>
        </row>
        <row r="312">
          <cell r="A312">
            <v>1287</v>
          </cell>
          <cell r="C312" t="str">
            <v>Gobierno Autónomo Municipal de Chua Cocani</v>
          </cell>
          <cell r="D312" t="str">
            <v>Huascar Nova</v>
          </cell>
          <cell r="E312" t="str">
            <v>Emma Ticonipa</v>
          </cell>
          <cell r="F312" t="str">
            <v>2183333 - 1635</v>
          </cell>
          <cell r="G312" t="str">
            <v>emma.ticonipa@economiayfinanzas.gob.bo</v>
          </cell>
        </row>
        <row r="313">
          <cell r="A313">
            <v>1301</v>
          </cell>
          <cell r="C313" t="str">
            <v>Gobierno Autónomo Municipal de Cochabamba</v>
          </cell>
          <cell r="D313" t="str">
            <v>Huascar Nova</v>
          </cell>
          <cell r="E313" t="str">
            <v>Emma Ticonipa</v>
          </cell>
          <cell r="F313" t="str">
            <v>2183333 - 1635</v>
          </cell>
          <cell r="G313" t="str">
            <v>emma.ticonipa@economiayfinanzas.gob.bo</v>
          </cell>
        </row>
        <row r="314">
          <cell r="A314">
            <v>1302</v>
          </cell>
          <cell r="C314" t="str">
            <v>Gobierno Autónomo Municipal de Quillacollo</v>
          </cell>
          <cell r="D314" t="str">
            <v>Huascar Nova</v>
          </cell>
          <cell r="E314" t="str">
            <v>Emma Ticonipa</v>
          </cell>
          <cell r="F314" t="str">
            <v>2183333 - 1635</v>
          </cell>
          <cell r="G314" t="str">
            <v>emma.ticonipa@economiayfinanzas.gob.bo</v>
          </cell>
        </row>
        <row r="315">
          <cell r="A315">
            <v>1303</v>
          </cell>
          <cell r="C315" t="str">
            <v>Gobierno Autónomo Municipal de Sipe Sipe</v>
          </cell>
          <cell r="D315" t="str">
            <v>Huascar Nova</v>
          </cell>
          <cell r="E315" t="str">
            <v>Emma Ticonipa</v>
          </cell>
          <cell r="F315" t="str">
            <v>2183333 - 1635</v>
          </cell>
          <cell r="G315" t="str">
            <v>emma.ticonipa@economiayfinanzas.gob.bo</v>
          </cell>
        </row>
        <row r="316">
          <cell r="A316">
            <v>1304</v>
          </cell>
          <cell r="C316" t="str">
            <v>Gobierno Autónomo Municipal de Tiquipaya</v>
          </cell>
          <cell r="D316" t="str">
            <v>Huascar Nova</v>
          </cell>
          <cell r="E316" t="str">
            <v>Emma Ticonipa</v>
          </cell>
          <cell r="F316" t="str">
            <v>2183333 - 1635</v>
          </cell>
          <cell r="G316" t="str">
            <v>emma.ticonipa@economiayfinanzas.gob.bo</v>
          </cell>
        </row>
        <row r="317">
          <cell r="A317">
            <v>1305</v>
          </cell>
          <cell r="C317" t="str">
            <v>Gobierno Autónomo Municipal de Vinto</v>
          </cell>
          <cell r="D317" t="str">
            <v>Huascar Nova</v>
          </cell>
          <cell r="E317" t="str">
            <v>Emma Ticonipa</v>
          </cell>
          <cell r="F317" t="str">
            <v>2183333 - 1635</v>
          </cell>
          <cell r="G317" t="str">
            <v>emma.ticonipa@economiayfinanzas.gob.bo</v>
          </cell>
        </row>
        <row r="318">
          <cell r="A318">
            <v>1306</v>
          </cell>
          <cell r="C318" t="str">
            <v>Gobierno Autónomo Municipal de Colcapirhua</v>
          </cell>
          <cell r="D318" t="str">
            <v>Huascar Nova</v>
          </cell>
          <cell r="E318" t="str">
            <v>Emma Ticonipa</v>
          </cell>
          <cell r="F318" t="str">
            <v>2183333 - 1635</v>
          </cell>
          <cell r="G318" t="str">
            <v>emma.ticonipa@economiayfinanzas.gob.bo</v>
          </cell>
        </row>
        <row r="319">
          <cell r="A319">
            <v>1307</v>
          </cell>
          <cell r="C319" t="str">
            <v>Gobierno Autónomo Municipal de Aiquile</v>
          </cell>
          <cell r="D319" t="str">
            <v>Huascar Nova</v>
          </cell>
          <cell r="E319" t="str">
            <v>Emma Ticonipa</v>
          </cell>
          <cell r="F319" t="str">
            <v>2183333 - 1635</v>
          </cell>
          <cell r="G319" t="str">
            <v>emma.ticonipa@economiayfinanzas.gob.bo</v>
          </cell>
        </row>
        <row r="320">
          <cell r="A320">
            <v>1308</v>
          </cell>
          <cell r="C320" t="str">
            <v>Gobierno Autónomo Municipal de Pasorapa</v>
          </cell>
          <cell r="D320" t="str">
            <v>Huascar Nova</v>
          </cell>
          <cell r="E320" t="str">
            <v>Emma Ticonipa</v>
          </cell>
          <cell r="F320" t="str">
            <v>2183333 - 1635</v>
          </cell>
          <cell r="G320" t="str">
            <v>emma.ticonipa@economiayfinanzas.gob.bo</v>
          </cell>
        </row>
        <row r="321">
          <cell r="A321">
            <v>1309</v>
          </cell>
          <cell r="C321" t="str">
            <v>Gobierno Autónomo Municipal de Omereque</v>
          </cell>
          <cell r="D321" t="str">
            <v>Huascar Nova</v>
          </cell>
          <cell r="E321" t="str">
            <v>Emma Ticonipa</v>
          </cell>
          <cell r="F321" t="str">
            <v>2183333 - 1635</v>
          </cell>
          <cell r="G321" t="str">
            <v>emma.ticonipa@economiayfinanzas.gob.bo</v>
          </cell>
        </row>
        <row r="322">
          <cell r="A322">
            <v>1310</v>
          </cell>
          <cell r="C322" t="str">
            <v>Gobierno Autónomo Municipal de Independencia</v>
          </cell>
          <cell r="D322" t="str">
            <v>Huascar Nova</v>
          </cell>
          <cell r="E322" t="str">
            <v>Emma Ticonipa</v>
          </cell>
          <cell r="F322" t="str">
            <v>2183333 - 1635</v>
          </cell>
          <cell r="G322" t="str">
            <v>emma.ticonipa@economiayfinanzas.gob.bo</v>
          </cell>
        </row>
        <row r="323">
          <cell r="A323">
            <v>1311</v>
          </cell>
          <cell r="C323" t="str">
            <v>Gobierno Autónomo Municipal de Morochata</v>
          </cell>
          <cell r="D323" t="str">
            <v>Huascar Nova</v>
          </cell>
          <cell r="E323" t="str">
            <v>Emma Ticonipa</v>
          </cell>
          <cell r="F323" t="str">
            <v>2183333 - 1635</v>
          </cell>
          <cell r="G323" t="str">
            <v>emma.ticonipa@economiayfinanzas.gob.bo</v>
          </cell>
        </row>
        <row r="324">
          <cell r="A324">
            <v>1312</v>
          </cell>
          <cell r="C324" t="str">
            <v>Gobierno Autónomo Municipal de Sacaba</v>
          </cell>
          <cell r="D324" t="str">
            <v>Huascar Nova</v>
          </cell>
          <cell r="E324" t="str">
            <v>Emma Ticonipa</v>
          </cell>
          <cell r="F324" t="str">
            <v>2183333 - 1635</v>
          </cell>
          <cell r="G324" t="str">
            <v>emma.ticonipa@economiayfinanzas.gob.bo</v>
          </cell>
        </row>
        <row r="325">
          <cell r="A325">
            <v>1313</v>
          </cell>
          <cell r="C325" t="str">
            <v>Gobierno Autónomo Municipal de Colomi</v>
          </cell>
          <cell r="D325" t="str">
            <v>Huascar Nova</v>
          </cell>
          <cell r="E325" t="str">
            <v>Emma Ticonipa</v>
          </cell>
          <cell r="F325" t="str">
            <v>2183333 - 1635</v>
          </cell>
          <cell r="G325" t="str">
            <v>emma.ticonipa@economiayfinanzas.gob.bo</v>
          </cell>
        </row>
        <row r="326">
          <cell r="A326">
            <v>1314</v>
          </cell>
          <cell r="C326" t="str">
            <v>Gobierno Autónomo Municipal de Villa Tunari</v>
          </cell>
          <cell r="D326" t="str">
            <v>Huascar Nova</v>
          </cell>
          <cell r="E326" t="str">
            <v>Emma Ticonipa</v>
          </cell>
          <cell r="F326" t="str">
            <v>2183333 - 1635</v>
          </cell>
          <cell r="G326" t="str">
            <v>emma.ticonipa@economiayfinanzas.gob.bo</v>
          </cell>
        </row>
        <row r="327">
          <cell r="A327">
            <v>1315</v>
          </cell>
          <cell r="C327" t="str">
            <v>Gobierno Autónomo Municipal de Punata</v>
          </cell>
          <cell r="D327" t="str">
            <v>Huascar Nova</v>
          </cell>
          <cell r="E327" t="str">
            <v>Emma Ticonipa</v>
          </cell>
          <cell r="F327" t="str">
            <v>2183333 - 1635</v>
          </cell>
          <cell r="G327" t="str">
            <v>emma.ticonipa@economiayfinanzas.gob.bo</v>
          </cell>
        </row>
        <row r="328">
          <cell r="A328">
            <v>1316</v>
          </cell>
          <cell r="C328" t="str">
            <v>Gobierno Autónomo Municipal de Villa Rivero</v>
          </cell>
          <cell r="D328" t="str">
            <v>Huascar Nova</v>
          </cell>
          <cell r="E328" t="str">
            <v>Emma Ticonipa</v>
          </cell>
          <cell r="F328" t="str">
            <v>2183333 - 1635</v>
          </cell>
          <cell r="G328" t="str">
            <v>emma.ticonipa@economiayfinanzas.gob.bo</v>
          </cell>
        </row>
        <row r="329">
          <cell r="A329">
            <v>1317</v>
          </cell>
          <cell r="C329" t="str">
            <v>Gobierno Autónomo Municipal de San Benito (Villa José Quintín Mendoza)</v>
          </cell>
          <cell r="D329" t="str">
            <v>Huascar Nova</v>
          </cell>
          <cell r="E329" t="str">
            <v>Emma Ticonipa</v>
          </cell>
          <cell r="F329" t="str">
            <v>2183333 - 1635</v>
          </cell>
          <cell r="G329" t="str">
            <v>emma.ticonipa@economiayfinanzas.gob.bo</v>
          </cell>
        </row>
        <row r="330">
          <cell r="A330">
            <v>1318</v>
          </cell>
          <cell r="C330" t="str">
            <v>Gobierno Autónomo Municipal de Tacachi</v>
          </cell>
          <cell r="D330" t="str">
            <v>Huascar Nova</v>
          </cell>
          <cell r="E330" t="str">
            <v>Emma Ticonipa</v>
          </cell>
          <cell r="F330" t="str">
            <v>2183333 - 1635</v>
          </cell>
          <cell r="G330" t="str">
            <v>emma.ticonipa@economiayfinanzas.gob.bo</v>
          </cell>
        </row>
        <row r="331">
          <cell r="A331">
            <v>1319</v>
          </cell>
          <cell r="C331" t="str">
            <v>Gobierno Autónomo Municipal Villa Gualberto Villarroel</v>
          </cell>
          <cell r="D331" t="str">
            <v>Huascar Nova</v>
          </cell>
          <cell r="E331" t="str">
            <v>Emma Ticonipa</v>
          </cell>
          <cell r="F331" t="str">
            <v>2183333 - 1635</v>
          </cell>
          <cell r="G331" t="str">
            <v>emma.ticonipa@economiayfinanzas.gob.bo</v>
          </cell>
        </row>
        <row r="332">
          <cell r="A332">
            <v>1320</v>
          </cell>
          <cell r="C332" t="str">
            <v>Gobierno Autónomo Municipal de Tarata</v>
          </cell>
          <cell r="D332" t="str">
            <v>Huascar Nova</v>
          </cell>
          <cell r="E332" t="str">
            <v>Emma Ticonipa</v>
          </cell>
          <cell r="F332" t="str">
            <v>2183333 - 1635</v>
          </cell>
          <cell r="G332" t="str">
            <v>emma.ticonipa@economiayfinanzas.gob.bo</v>
          </cell>
        </row>
        <row r="333">
          <cell r="A333">
            <v>1321</v>
          </cell>
          <cell r="C333" t="str">
            <v>Gobierno Autónomo Municipal de Anzaldo</v>
          </cell>
          <cell r="D333" t="str">
            <v>Huascar Nova</v>
          </cell>
          <cell r="E333" t="str">
            <v>Emma Ticonipa</v>
          </cell>
          <cell r="F333" t="str">
            <v>2183333 - 1635</v>
          </cell>
          <cell r="G333" t="str">
            <v>emma.ticonipa@economiayfinanzas.gob.bo</v>
          </cell>
        </row>
        <row r="334">
          <cell r="A334">
            <v>1322</v>
          </cell>
          <cell r="C334" t="str">
            <v>Gobierno Autónomo Municipal de Arbieto</v>
          </cell>
          <cell r="D334" t="str">
            <v>Huascar Nova</v>
          </cell>
          <cell r="E334" t="str">
            <v>Emma Ticonipa</v>
          </cell>
          <cell r="F334" t="str">
            <v>2183333 - 1635</v>
          </cell>
          <cell r="G334" t="str">
            <v>emma.ticonipa@economiayfinanzas.gob.bo</v>
          </cell>
        </row>
        <row r="335">
          <cell r="A335">
            <v>1323</v>
          </cell>
          <cell r="C335" t="str">
            <v>Gobierno Autónomo Municipal de Sacabamba</v>
          </cell>
          <cell r="D335" t="str">
            <v>Huascar Nova</v>
          </cell>
          <cell r="E335" t="str">
            <v>Emma Ticonipa</v>
          </cell>
          <cell r="F335" t="str">
            <v>2183333 - 1635</v>
          </cell>
          <cell r="G335" t="str">
            <v>emma.ticonipa@economiayfinanzas.gob.bo</v>
          </cell>
        </row>
        <row r="336">
          <cell r="A336">
            <v>1324</v>
          </cell>
          <cell r="C336" t="str">
            <v>Gobierno Autónomo Municipal de Cliza</v>
          </cell>
          <cell r="D336" t="str">
            <v>Huascar Nova</v>
          </cell>
          <cell r="E336" t="str">
            <v>Emma Ticonipa</v>
          </cell>
          <cell r="F336" t="str">
            <v>2183333 - 1635</v>
          </cell>
          <cell r="G336" t="str">
            <v>emma.ticonipa@economiayfinanzas.gob.bo</v>
          </cell>
        </row>
        <row r="337">
          <cell r="A337">
            <v>1325</v>
          </cell>
          <cell r="C337" t="str">
            <v>Gobierno Autónomo Municipal de Toco</v>
          </cell>
          <cell r="D337" t="str">
            <v>Huascar Nova</v>
          </cell>
          <cell r="E337" t="str">
            <v>Emma Ticonipa</v>
          </cell>
          <cell r="F337" t="str">
            <v>2183333 - 1635</v>
          </cell>
          <cell r="G337" t="str">
            <v>emma.ticonipa@economiayfinanzas.gob.bo</v>
          </cell>
        </row>
        <row r="338">
          <cell r="A338">
            <v>1326</v>
          </cell>
          <cell r="C338" t="str">
            <v>Gobierno Autónomo Municipal de Tolata</v>
          </cell>
          <cell r="D338" t="str">
            <v>Huascar Nova</v>
          </cell>
          <cell r="E338" t="str">
            <v>Emma Ticonipa</v>
          </cell>
          <cell r="F338" t="str">
            <v>2183333 - 1635</v>
          </cell>
          <cell r="G338" t="str">
            <v>emma.ticonipa@economiayfinanzas.gob.bo</v>
          </cell>
        </row>
        <row r="339">
          <cell r="A339">
            <v>1327</v>
          </cell>
          <cell r="C339" t="str">
            <v>Gobierno Autónomo Municipal de Capinota</v>
          </cell>
          <cell r="D339" t="str">
            <v>Huascar Nova</v>
          </cell>
          <cell r="E339" t="str">
            <v>Emma Ticonipa</v>
          </cell>
          <cell r="F339" t="str">
            <v>2183333 - 1635</v>
          </cell>
          <cell r="G339" t="str">
            <v>emma.ticonipa@economiayfinanzas.gob.bo</v>
          </cell>
        </row>
        <row r="340">
          <cell r="A340">
            <v>1328</v>
          </cell>
          <cell r="C340" t="str">
            <v>Gobierno Autónomo Municipal de Santivañez</v>
          </cell>
          <cell r="D340" t="str">
            <v>Huascar Nova</v>
          </cell>
          <cell r="E340" t="str">
            <v>Emma Ticonipa</v>
          </cell>
          <cell r="F340" t="str">
            <v>2183333 - 1635</v>
          </cell>
          <cell r="G340" t="str">
            <v>emma.ticonipa@economiayfinanzas.gob.bo</v>
          </cell>
        </row>
        <row r="341">
          <cell r="A341">
            <v>1329</v>
          </cell>
          <cell r="C341" t="str">
            <v>Gobierno Autónomo Municipal de Sicaya</v>
          </cell>
          <cell r="D341" t="str">
            <v>Huascar Nova</v>
          </cell>
          <cell r="E341" t="str">
            <v>Emma Ticonipa</v>
          </cell>
          <cell r="F341" t="str">
            <v>2183333 - 1635</v>
          </cell>
          <cell r="G341" t="str">
            <v>emma.ticonipa@economiayfinanzas.gob.bo</v>
          </cell>
        </row>
        <row r="342">
          <cell r="A342">
            <v>1330</v>
          </cell>
          <cell r="C342" t="str">
            <v>Gobierno Autónomo Municipal de Tapacari</v>
          </cell>
          <cell r="D342" t="str">
            <v>Huascar Nova</v>
          </cell>
          <cell r="E342" t="str">
            <v>Emma Ticonipa</v>
          </cell>
          <cell r="F342" t="str">
            <v>2183333 - 1635</v>
          </cell>
          <cell r="G342" t="str">
            <v>emma.ticonipa@economiayfinanzas.gob.bo</v>
          </cell>
        </row>
        <row r="343">
          <cell r="A343">
            <v>1331</v>
          </cell>
          <cell r="C343" t="str">
            <v>Gobierno Autónomo Municipal de Totora</v>
          </cell>
          <cell r="D343" t="str">
            <v>Huascar Nova</v>
          </cell>
          <cell r="E343" t="str">
            <v>Emma Ticonipa</v>
          </cell>
          <cell r="F343" t="str">
            <v>2183333 - 1635</v>
          </cell>
          <cell r="G343" t="str">
            <v>emma.ticonipa@economiayfinanzas.gob.bo</v>
          </cell>
        </row>
        <row r="344">
          <cell r="A344">
            <v>1332</v>
          </cell>
          <cell r="C344" t="str">
            <v>Gobierno Autónomo Municipal de Pojo</v>
          </cell>
          <cell r="D344" t="str">
            <v>Huascar Nova</v>
          </cell>
          <cell r="E344" t="str">
            <v>Emma Ticonipa</v>
          </cell>
          <cell r="F344" t="str">
            <v>2183333 - 1635</v>
          </cell>
          <cell r="G344" t="str">
            <v>emma.ticonipa@economiayfinanzas.gob.bo</v>
          </cell>
        </row>
        <row r="345">
          <cell r="A345">
            <v>1333</v>
          </cell>
          <cell r="C345" t="str">
            <v>Gobierno Autónomo Municipal de Pocona</v>
          </cell>
          <cell r="D345" t="str">
            <v>Huascar Nova</v>
          </cell>
          <cell r="E345" t="str">
            <v>Emma Ticonipa</v>
          </cell>
          <cell r="F345" t="str">
            <v>2183333 - 1635</v>
          </cell>
          <cell r="G345" t="str">
            <v>emma.ticonipa@economiayfinanzas.gob.bo</v>
          </cell>
        </row>
        <row r="346">
          <cell r="A346">
            <v>1334</v>
          </cell>
          <cell r="C346" t="str">
            <v>Gobierno Autónomo Municipal de Chimoré</v>
          </cell>
          <cell r="D346" t="str">
            <v>Huascar Nova</v>
          </cell>
          <cell r="E346" t="str">
            <v>Emma Ticonipa</v>
          </cell>
          <cell r="F346" t="str">
            <v>2183333 - 1635</v>
          </cell>
          <cell r="G346" t="str">
            <v>emma.ticonipa@economiayfinanzas.gob.bo</v>
          </cell>
        </row>
        <row r="347">
          <cell r="A347">
            <v>1335</v>
          </cell>
          <cell r="C347" t="str">
            <v>Gobierno Autónomo Municipal de Puerto Villarroel</v>
          </cell>
          <cell r="D347" t="str">
            <v>Huascar Nova</v>
          </cell>
          <cell r="E347" t="str">
            <v>Emma Ticonipa</v>
          </cell>
          <cell r="F347" t="str">
            <v>2183333 - 1635</v>
          </cell>
          <cell r="G347" t="str">
            <v>emma.ticonipa@economiayfinanzas.gob.bo</v>
          </cell>
        </row>
        <row r="348">
          <cell r="A348">
            <v>1336</v>
          </cell>
          <cell r="C348" t="str">
            <v>Gobierno Autónomo Municipal de Arani</v>
          </cell>
          <cell r="D348" t="str">
            <v>Huascar Nova</v>
          </cell>
          <cell r="E348" t="str">
            <v>Emma Ticonipa</v>
          </cell>
          <cell r="F348" t="str">
            <v>2183333 - 1635</v>
          </cell>
          <cell r="G348" t="str">
            <v>emma.ticonipa@economiayfinanzas.gob.bo</v>
          </cell>
        </row>
        <row r="349">
          <cell r="A349">
            <v>1337</v>
          </cell>
          <cell r="C349" t="str">
            <v>Gobierno Autónomo Municipal de Vacas</v>
          </cell>
          <cell r="D349" t="str">
            <v>Huascar Nova</v>
          </cell>
          <cell r="E349" t="str">
            <v>Emma Ticonipa</v>
          </cell>
          <cell r="F349" t="str">
            <v>2183333 - 1635</v>
          </cell>
          <cell r="G349" t="str">
            <v>emma.ticonipa@economiayfinanzas.gob.bo</v>
          </cell>
        </row>
        <row r="350">
          <cell r="A350">
            <v>1338</v>
          </cell>
          <cell r="C350" t="str">
            <v>Gobierno Autónomo Municipal de Arque</v>
          </cell>
          <cell r="D350" t="str">
            <v>Huascar Nova</v>
          </cell>
          <cell r="E350" t="str">
            <v>Emma Ticonipa</v>
          </cell>
          <cell r="F350" t="str">
            <v>2183333 - 1635</v>
          </cell>
          <cell r="G350" t="str">
            <v>emma.ticonipa@economiayfinanzas.gob.bo</v>
          </cell>
        </row>
        <row r="351">
          <cell r="A351">
            <v>1339</v>
          </cell>
          <cell r="C351" t="str">
            <v>Gobierno Autónomo Municipal de Tacopaya</v>
          </cell>
          <cell r="D351" t="str">
            <v>Huascar Nova</v>
          </cell>
          <cell r="E351" t="str">
            <v>Emma Ticonipa</v>
          </cell>
          <cell r="F351" t="str">
            <v>2183333 - 1635</v>
          </cell>
          <cell r="G351" t="str">
            <v>emma.ticonipa@economiayfinanzas.gob.bo</v>
          </cell>
        </row>
        <row r="352">
          <cell r="A352">
            <v>1340</v>
          </cell>
          <cell r="C352" t="str">
            <v>Gobierno Autónomo Municipal de Bolivar</v>
          </cell>
          <cell r="D352" t="str">
            <v>Huascar Nova</v>
          </cell>
          <cell r="E352" t="str">
            <v>Emma Ticonipa</v>
          </cell>
          <cell r="F352" t="str">
            <v>2183333 - 1635</v>
          </cell>
          <cell r="G352" t="str">
            <v>emma.ticonipa@economiayfinanzas.gob.bo</v>
          </cell>
        </row>
        <row r="353">
          <cell r="A353">
            <v>1341</v>
          </cell>
          <cell r="C353" t="str">
            <v>Gobierno Autónomo Municipal de Tiraque</v>
          </cell>
          <cell r="D353" t="str">
            <v>Huascar Nova</v>
          </cell>
          <cell r="E353" t="str">
            <v>Emma Ticonipa</v>
          </cell>
          <cell r="F353" t="str">
            <v>2183333 - 1635</v>
          </cell>
          <cell r="G353" t="str">
            <v>emma.ticonipa@economiayfinanzas.gob.bo</v>
          </cell>
        </row>
        <row r="354">
          <cell r="A354">
            <v>1342</v>
          </cell>
          <cell r="C354" t="str">
            <v>Gobierno Autónomo Municipal de Mizque</v>
          </cell>
          <cell r="D354" t="str">
            <v>Huascar Nova</v>
          </cell>
          <cell r="E354" t="str">
            <v>Emma Ticonipa</v>
          </cell>
          <cell r="F354" t="str">
            <v>2183333 - 1635</v>
          </cell>
          <cell r="G354" t="str">
            <v>emma.ticonipa@economiayfinanzas.gob.bo</v>
          </cell>
        </row>
        <row r="355">
          <cell r="A355">
            <v>1343</v>
          </cell>
          <cell r="C355" t="str">
            <v>Gobierno Autónomo Municipal de Vila Vila</v>
          </cell>
          <cell r="D355" t="str">
            <v>Huascar Nova</v>
          </cell>
          <cell r="E355" t="str">
            <v>Emma Ticonipa</v>
          </cell>
          <cell r="F355" t="str">
            <v>2183333 - 1635</v>
          </cell>
          <cell r="G355" t="str">
            <v>emma.ticonipa@economiayfinanzas.gob.bo</v>
          </cell>
        </row>
        <row r="356">
          <cell r="A356">
            <v>1344</v>
          </cell>
          <cell r="C356" t="str">
            <v>Gobierno Autónomo Municipal de Alalay</v>
          </cell>
          <cell r="D356" t="str">
            <v>Huascar Nova</v>
          </cell>
          <cell r="E356" t="str">
            <v>Emma Ticonipa</v>
          </cell>
          <cell r="F356" t="str">
            <v>2183333 - 1635</v>
          </cell>
          <cell r="G356" t="str">
            <v>emma.ticonipa@economiayfinanzas.gob.bo</v>
          </cell>
        </row>
        <row r="357">
          <cell r="A357">
            <v>1345</v>
          </cell>
          <cell r="C357" t="str">
            <v>Gobierno Autónomo Municipal de Entre Rios</v>
          </cell>
          <cell r="D357" t="str">
            <v>Huascar Nova</v>
          </cell>
          <cell r="E357" t="str">
            <v>Emma Ticonipa</v>
          </cell>
          <cell r="F357" t="str">
            <v>2183333 - 1635</v>
          </cell>
          <cell r="G357" t="str">
            <v>emma.ticonipa@economiayfinanzas.gob.bo</v>
          </cell>
        </row>
        <row r="358">
          <cell r="A358">
            <v>1346</v>
          </cell>
          <cell r="C358" t="str">
            <v>Gobierno Autónomo Municipal de Cocapata</v>
          </cell>
          <cell r="D358" t="str">
            <v>Huascar Nova</v>
          </cell>
          <cell r="E358" t="str">
            <v>Emma Ticonipa</v>
          </cell>
          <cell r="F358" t="str">
            <v>2183333 - 1635</v>
          </cell>
          <cell r="G358" t="str">
            <v>emma.ticonipa@economiayfinanzas.gob.bo</v>
          </cell>
        </row>
        <row r="359">
          <cell r="A359">
            <v>1347</v>
          </cell>
          <cell r="C359" t="str">
            <v>Gobierno Autónomo Municipal de Shinahota</v>
          </cell>
          <cell r="D359" t="str">
            <v>Huascar Nova</v>
          </cell>
          <cell r="E359" t="str">
            <v>Emma Ticonipa</v>
          </cell>
          <cell r="F359" t="str">
            <v>2183333 - 1635</v>
          </cell>
          <cell r="G359" t="str">
            <v>emma.ticonipa@economiayfinanzas.gob.bo</v>
          </cell>
        </row>
        <row r="360">
          <cell r="A360">
            <v>1401</v>
          </cell>
          <cell r="C360" t="str">
            <v>Gobierno Autónomo Municipal de Oruro</v>
          </cell>
          <cell r="D360" t="str">
            <v>Huascar Nova</v>
          </cell>
          <cell r="E360" t="str">
            <v>Emma Ticonipa</v>
          </cell>
          <cell r="F360" t="str">
            <v>2183333 - 1635</v>
          </cell>
          <cell r="G360" t="str">
            <v>emma.ticonipa@economiayfinanzas.gob.bo</v>
          </cell>
        </row>
        <row r="361">
          <cell r="A361">
            <v>1402</v>
          </cell>
          <cell r="C361" t="str">
            <v>Gobierno Autónomo Municipal de Caracollo</v>
          </cell>
          <cell r="D361" t="str">
            <v>Huascar Nova</v>
          </cell>
          <cell r="E361" t="str">
            <v>Emma Ticonipa</v>
          </cell>
          <cell r="F361" t="str">
            <v>2183333 - 1635</v>
          </cell>
          <cell r="G361" t="str">
            <v>emma.ticonipa@economiayfinanzas.gob.bo</v>
          </cell>
        </row>
        <row r="362">
          <cell r="A362">
            <v>1403</v>
          </cell>
          <cell r="C362" t="str">
            <v>Gobierno Autónomo Municipal de El Choro</v>
          </cell>
          <cell r="D362" t="str">
            <v>Huascar Nova</v>
          </cell>
          <cell r="E362" t="str">
            <v>Emma Ticonipa</v>
          </cell>
          <cell r="F362" t="str">
            <v>2183333 - 1635</v>
          </cell>
          <cell r="G362" t="str">
            <v>emma.ticonipa@economiayfinanzas.gob.bo</v>
          </cell>
        </row>
        <row r="363">
          <cell r="A363">
            <v>1404</v>
          </cell>
          <cell r="C363" t="str">
            <v>Gobierno Autónomo Municipal de Challapata</v>
          </cell>
          <cell r="D363" t="str">
            <v>Huascar Nova</v>
          </cell>
          <cell r="E363" t="str">
            <v>Emma Ticonipa</v>
          </cell>
          <cell r="F363" t="str">
            <v>2183333 - 1635</v>
          </cell>
          <cell r="G363" t="str">
            <v>emma.ticonipa@economiayfinanzas.gob.bo</v>
          </cell>
        </row>
        <row r="364">
          <cell r="A364">
            <v>1405</v>
          </cell>
          <cell r="C364" t="str">
            <v>Gobierno Autónomo Municipal de Santuario de Quillacas</v>
          </cell>
          <cell r="D364" t="str">
            <v>Huascar Nova</v>
          </cell>
          <cell r="E364" t="str">
            <v>Emma Ticonipa</v>
          </cell>
          <cell r="F364" t="str">
            <v>2183333 - 1635</v>
          </cell>
          <cell r="G364" t="str">
            <v>emma.ticonipa@economiayfinanzas.gob.bo</v>
          </cell>
        </row>
        <row r="365">
          <cell r="A365">
            <v>1406</v>
          </cell>
          <cell r="C365" t="str">
            <v>Gobierno Autónomo Municipal de Huanuni</v>
          </cell>
          <cell r="D365" t="str">
            <v>Huascar Nova</v>
          </cell>
          <cell r="E365" t="str">
            <v>Emma Ticonipa</v>
          </cell>
          <cell r="F365" t="str">
            <v>2183333 - 1635</v>
          </cell>
          <cell r="G365" t="str">
            <v>emma.ticonipa@economiayfinanzas.gob.bo</v>
          </cell>
        </row>
        <row r="366">
          <cell r="A366">
            <v>1407</v>
          </cell>
          <cell r="C366" t="str">
            <v>Gobierno Autónomo Municipal de Machacamarca</v>
          </cell>
          <cell r="D366" t="str">
            <v>Huascar Nova</v>
          </cell>
          <cell r="E366" t="str">
            <v>Emma Ticonipa</v>
          </cell>
          <cell r="F366" t="str">
            <v>2183333 - 1635</v>
          </cell>
          <cell r="G366" t="str">
            <v>emma.ticonipa@economiayfinanzas.gob.bo</v>
          </cell>
        </row>
        <row r="367">
          <cell r="A367">
            <v>1408</v>
          </cell>
          <cell r="C367" t="str">
            <v>Gobierno Autónomo Municipal de Poopó (Villa Poopó)</v>
          </cell>
          <cell r="D367" t="str">
            <v>Huascar Nova</v>
          </cell>
          <cell r="E367" t="str">
            <v>Emma Ticonipa</v>
          </cell>
          <cell r="F367" t="str">
            <v>2183333 - 1635</v>
          </cell>
          <cell r="G367" t="str">
            <v>emma.ticonipa@economiayfinanzas.gob.bo</v>
          </cell>
        </row>
        <row r="368">
          <cell r="A368">
            <v>1409</v>
          </cell>
          <cell r="C368" t="str">
            <v>Gobierno Autónomo Municipal de Pazña</v>
          </cell>
          <cell r="D368" t="str">
            <v>Huascar Nova</v>
          </cell>
          <cell r="E368" t="str">
            <v>Emma Ticonipa</v>
          </cell>
          <cell r="F368" t="str">
            <v>2183333 - 1635</v>
          </cell>
          <cell r="G368" t="str">
            <v>emma.ticonipa@economiayfinanzas.gob.bo</v>
          </cell>
        </row>
        <row r="369">
          <cell r="A369">
            <v>1410</v>
          </cell>
          <cell r="C369" t="str">
            <v>Gobierno Autónomo Municipal de Antequera</v>
          </cell>
          <cell r="D369" t="str">
            <v>Huascar Nova</v>
          </cell>
          <cell r="E369" t="str">
            <v>Emma Ticonipa</v>
          </cell>
          <cell r="F369" t="str">
            <v>2183333 - 1635</v>
          </cell>
          <cell r="G369" t="str">
            <v>emma.ticonipa@economiayfinanzas.gob.bo</v>
          </cell>
        </row>
        <row r="370">
          <cell r="A370">
            <v>1411</v>
          </cell>
          <cell r="C370" t="str">
            <v>Gobierno Autónomo Municipal de Eucaliptus</v>
          </cell>
          <cell r="D370" t="str">
            <v>Huascar Nova</v>
          </cell>
          <cell r="E370" t="str">
            <v>Emma Ticonipa</v>
          </cell>
          <cell r="F370" t="str">
            <v>2183333 - 1635</v>
          </cell>
          <cell r="G370" t="str">
            <v>emma.ticonipa@economiayfinanzas.gob.bo</v>
          </cell>
        </row>
        <row r="371">
          <cell r="A371">
            <v>1412</v>
          </cell>
          <cell r="C371" t="str">
            <v>Gobierno Autónomo Municipal de Santiago de Huari</v>
          </cell>
          <cell r="D371" t="str">
            <v>Huascar Nova</v>
          </cell>
          <cell r="E371" t="str">
            <v>Emma Ticonipa</v>
          </cell>
          <cell r="F371" t="str">
            <v>2183333 - 1635</v>
          </cell>
          <cell r="G371" t="str">
            <v>emma.ticonipa@economiayfinanzas.gob.bo</v>
          </cell>
        </row>
        <row r="372">
          <cell r="A372">
            <v>1413</v>
          </cell>
          <cell r="C372" t="str">
            <v>Gobierno Autónomo Municipal de Totora</v>
          </cell>
          <cell r="D372" t="str">
            <v>Huascar Nova</v>
          </cell>
          <cell r="E372" t="str">
            <v>Emma Ticonipa</v>
          </cell>
          <cell r="F372" t="str">
            <v>2183333 - 1635</v>
          </cell>
          <cell r="G372" t="str">
            <v>emma.ticonipa@economiayfinanzas.gob.bo</v>
          </cell>
        </row>
        <row r="373">
          <cell r="A373">
            <v>1414</v>
          </cell>
          <cell r="C373" t="str">
            <v>Gobierno Autónomo Municipal de Corque</v>
          </cell>
          <cell r="D373" t="str">
            <v>Huascar Nova</v>
          </cell>
          <cell r="E373" t="str">
            <v>Emma Ticonipa</v>
          </cell>
          <cell r="F373" t="str">
            <v>2183333 - 1635</v>
          </cell>
          <cell r="G373" t="str">
            <v>emma.ticonipa@economiayfinanzas.gob.bo</v>
          </cell>
        </row>
        <row r="374">
          <cell r="A374">
            <v>1415</v>
          </cell>
          <cell r="C374" t="str">
            <v>Gobierno Autónomo Municipal de Choquecota</v>
          </cell>
          <cell r="D374" t="str">
            <v>Huascar Nova</v>
          </cell>
          <cell r="E374" t="str">
            <v>Emma Ticonipa</v>
          </cell>
          <cell r="F374" t="str">
            <v>2183333 - 1635</v>
          </cell>
          <cell r="G374" t="str">
            <v>emma.ticonipa@economiayfinanzas.gob.bo</v>
          </cell>
        </row>
        <row r="375">
          <cell r="A375">
            <v>1416</v>
          </cell>
          <cell r="C375" t="str">
            <v>Gobierno Autónomo Municipal de Curahuara de Carangas</v>
          </cell>
          <cell r="D375" t="str">
            <v>Huascar Nova</v>
          </cell>
          <cell r="E375" t="str">
            <v>Emma Ticonipa</v>
          </cell>
          <cell r="F375" t="str">
            <v>2183333 - 1635</v>
          </cell>
          <cell r="G375" t="str">
            <v>emma.ticonipa@economiayfinanzas.gob.bo</v>
          </cell>
        </row>
        <row r="376">
          <cell r="A376">
            <v>1417</v>
          </cell>
          <cell r="C376" t="str">
            <v>Gobierno Autónomo Municipal de Turco</v>
          </cell>
          <cell r="D376" t="str">
            <v>Huascar Nova</v>
          </cell>
          <cell r="E376" t="str">
            <v>Emma Ticonipa</v>
          </cell>
          <cell r="F376" t="str">
            <v>2183333 - 1635</v>
          </cell>
          <cell r="G376" t="str">
            <v>emma.ticonipa@economiayfinanzas.gob.bo</v>
          </cell>
        </row>
        <row r="377">
          <cell r="A377">
            <v>1418</v>
          </cell>
          <cell r="C377" t="str">
            <v>Gobierno Autónomo Municipal de Huachacalla</v>
          </cell>
          <cell r="D377" t="str">
            <v>Huascar Nova</v>
          </cell>
          <cell r="E377" t="str">
            <v>Emma Ticonipa</v>
          </cell>
          <cell r="F377" t="str">
            <v>2183333 - 1635</v>
          </cell>
          <cell r="G377" t="str">
            <v>emma.ticonipa@economiayfinanzas.gob.bo</v>
          </cell>
        </row>
        <row r="378">
          <cell r="A378">
            <v>1419</v>
          </cell>
          <cell r="C378" t="str">
            <v>Gobierno Autónomo Municipal de Escara</v>
          </cell>
          <cell r="D378" t="str">
            <v>Huascar Nova</v>
          </cell>
          <cell r="E378" t="str">
            <v>Emma Ticonipa</v>
          </cell>
          <cell r="F378" t="str">
            <v>2183333 - 1635</v>
          </cell>
          <cell r="G378" t="str">
            <v>emma.ticonipa@economiayfinanzas.gob.bo</v>
          </cell>
        </row>
        <row r="379">
          <cell r="A379">
            <v>1420</v>
          </cell>
          <cell r="C379" t="str">
            <v>Gobierno Autónomo Municipal de Cruz de Machacamarca</v>
          </cell>
          <cell r="D379" t="str">
            <v>Huascar Nova</v>
          </cell>
          <cell r="E379" t="str">
            <v>Emma Ticonipa</v>
          </cell>
          <cell r="F379" t="str">
            <v>2183333 - 1635</v>
          </cell>
          <cell r="G379" t="str">
            <v>emma.ticonipa@economiayfinanzas.gob.bo</v>
          </cell>
        </row>
        <row r="380">
          <cell r="A380">
            <v>1421</v>
          </cell>
          <cell r="C380" t="str">
            <v>Gobierno Autónomo Municipal de Yunguyo de Litoral</v>
          </cell>
          <cell r="D380" t="str">
            <v>Huascar Nova</v>
          </cell>
          <cell r="E380" t="str">
            <v>Emma Ticonipa</v>
          </cell>
          <cell r="F380" t="str">
            <v>2183333 - 1635</v>
          </cell>
          <cell r="G380" t="str">
            <v>emma.ticonipa@economiayfinanzas.gob.bo</v>
          </cell>
        </row>
        <row r="381">
          <cell r="A381">
            <v>1422</v>
          </cell>
          <cell r="C381" t="str">
            <v>Gobierno Autónomo Municipal de Esmeralda</v>
          </cell>
          <cell r="D381" t="str">
            <v>Huascar Nova</v>
          </cell>
          <cell r="E381" t="str">
            <v>Emma Ticonipa</v>
          </cell>
          <cell r="F381" t="str">
            <v>2183333 - 1635</v>
          </cell>
          <cell r="G381" t="str">
            <v>emma.ticonipa@economiayfinanzas.gob.bo</v>
          </cell>
        </row>
        <row r="382">
          <cell r="A382">
            <v>1423</v>
          </cell>
          <cell r="C382" t="str">
            <v>Gobierno Autónomo Municipal de Toledo</v>
          </cell>
          <cell r="D382" t="str">
            <v>Huascar Nova</v>
          </cell>
          <cell r="E382" t="str">
            <v>Emma Ticonipa</v>
          </cell>
          <cell r="F382" t="str">
            <v>2183333 - 1635</v>
          </cell>
          <cell r="G382" t="str">
            <v>emma.ticonipa@economiayfinanzas.gob.bo</v>
          </cell>
        </row>
        <row r="383">
          <cell r="A383">
            <v>1424</v>
          </cell>
          <cell r="C383" t="str">
            <v>Gobierno Autónomo Municipal de Andamarca (Santiago de Andamarca)</v>
          </cell>
          <cell r="D383" t="str">
            <v>Huascar Nova</v>
          </cell>
          <cell r="E383" t="str">
            <v>Emma Ticonipa</v>
          </cell>
          <cell r="F383" t="str">
            <v>2183333 - 1635</v>
          </cell>
          <cell r="G383" t="str">
            <v>emma.ticonipa@economiayfinanzas.gob.bo</v>
          </cell>
        </row>
        <row r="384">
          <cell r="A384">
            <v>1425</v>
          </cell>
          <cell r="C384" t="str">
            <v>Gobierno Autónomo Municipal de Belén de Andamarca</v>
          </cell>
          <cell r="D384" t="str">
            <v>Huascar Nova</v>
          </cell>
          <cell r="E384" t="str">
            <v>Emma Ticonipa</v>
          </cell>
          <cell r="F384" t="str">
            <v>2183333 - 1635</v>
          </cell>
          <cell r="G384" t="str">
            <v>emma.ticonipa@economiayfinanzas.gob.bo</v>
          </cell>
        </row>
        <row r="385">
          <cell r="A385">
            <v>1426</v>
          </cell>
          <cell r="C385" t="str">
            <v>Gobierno Autónomo Municipal de Salinas de G. Mendoza</v>
          </cell>
          <cell r="D385" t="str">
            <v>Huascar Nova</v>
          </cell>
          <cell r="E385" t="str">
            <v>Emma Ticonipa</v>
          </cell>
          <cell r="F385" t="str">
            <v>2183333 - 1635</v>
          </cell>
          <cell r="G385" t="str">
            <v>emma.ticonipa@economiayfinanzas.gob.bo</v>
          </cell>
        </row>
        <row r="386">
          <cell r="A386">
            <v>1427</v>
          </cell>
          <cell r="C386" t="str">
            <v>Gobierno Autónomo Municipal de Pampa Aullagas</v>
          </cell>
          <cell r="D386" t="str">
            <v>Huascar Nova</v>
          </cell>
          <cell r="E386" t="str">
            <v>Emma Ticonipa</v>
          </cell>
          <cell r="F386" t="str">
            <v>2183333 - 1635</v>
          </cell>
          <cell r="G386" t="str">
            <v>emma.ticonipa@economiayfinanzas.gob.bo</v>
          </cell>
        </row>
        <row r="387">
          <cell r="A387">
            <v>1428</v>
          </cell>
          <cell r="C387" t="str">
            <v>Gobierno Autónomo Municipal de La Rivera</v>
          </cell>
          <cell r="D387" t="str">
            <v>Huascar Nova</v>
          </cell>
          <cell r="E387" t="str">
            <v>Emma Ticonipa</v>
          </cell>
          <cell r="F387" t="str">
            <v>2183333 - 1635</v>
          </cell>
          <cell r="G387" t="str">
            <v>emma.ticonipa@economiayfinanzas.gob.bo</v>
          </cell>
        </row>
        <row r="388">
          <cell r="A388">
            <v>1429</v>
          </cell>
          <cell r="C388" t="str">
            <v>Gobierno Autónomo Municipal de Todos Santos</v>
          </cell>
          <cell r="D388" t="str">
            <v>Huascar Nova</v>
          </cell>
          <cell r="E388" t="str">
            <v>Emma Ticonipa</v>
          </cell>
          <cell r="F388" t="str">
            <v>2183333 - 1635</v>
          </cell>
          <cell r="G388" t="str">
            <v>emma.ticonipa@economiayfinanzas.gob.bo</v>
          </cell>
        </row>
        <row r="389">
          <cell r="A389">
            <v>1430</v>
          </cell>
          <cell r="C389" t="str">
            <v>Gobierno Autónomo Municipal de Carangas</v>
          </cell>
          <cell r="D389" t="str">
            <v>Huascar Nova</v>
          </cell>
          <cell r="E389" t="str">
            <v>Emma Ticonipa</v>
          </cell>
          <cell r="F389" t="str">
            <v>2183333 - 1635</v>
          </cell>
          <cell r="G389" t="str">
            <v>emma.ticonipa@economiayfinanzas.gob.bo</v>
          </cell>
        </row>
        <row r="390">
          <cell r="A390">
            <v>1431</v>
          </cell>
          <cell r="C390" t="str">
            <v>Gobierno Autónomo Municipal de Sabaya</v>
          </cell>
          <cell r="D390" t="str">
            <v>Huascar Nova</v>
          </cell>
          <cell r="E390" t="str">
            <v>Emma Ticonipa</v>
          </cell>
          <cell r="F390" t="str">
            <v>2183333 - 1635</v>
          </cell>
          <cell r="G390" t="str">
            <v>emma.ticonipa@economiayfinanzas.gob.bo</v>
          </cell>
        </row>
        <row r="391">
          <cell r="A391">
            <v>1432</v>
          </cell>
          <cell r="C391" t="str">
            <v>Gobierno Autónomo Municipal de Coipasa</v>
          </cell>
          <cell r="D391" t="str">
            <v>Huascar Nova</v>
          </cell>
          <cell r="E391" t="str">
            <v>Emma Ticonipa</v>
          </cell>
          <cell r="F391" t="str">
            <v>2183333 - 1635</v>
          </cell>
          <cell r="G391" t="str">
            <v>emma.ticonipa@economiayfinanzas.gob.bo</v>
          </cell>
        </row>
        <row r="392">
          <cell r="A392">
            <v>1434</v>
          </cell>
          <cell r="C392" t="str">
            <v>Gobierno Autónomo Municipal de Huayllamarca (Santiago de Huayllamarca)</v>
          </cell>
          <cell r="D392" t="str">
            <v>Huascar Nova</v>
          </cell>
          <cell r="E392" t="str">
            <v>Emma Ticonipa</v>
          </cell>
          <cell r="F392" t="str">
            <v>2183333 - 1635</v>
          </cell>
          <cell r="G392" t="str">
            <v>emma.ticonipa@economiayfinanzas.gob.bo</v>
          </cell>
        </row>
        <row r="393">
          <cell r="A393">
            <v>1435</v>
          </cell>
          <cell r="C393" t="str">
            <v>Gobierno Autónomo Municipal de Soracachi</v>
          </cell>
          <cell r="D393" t="str">
            <v>Huascar Nova</v>
          </cell>
          <cell r="E393" t="str">
            <v>Emma Ticonipa</v>
          </cell>
          <cell r="F393" t="str">
            <v>2183333 - 1635</v>
          </cell>
          <cell r="G393" t="str">
            <v>emma.ticonipa@economiayfinanzas.gob.bo</v>
          </cell>
        </row>
        <row r="394">
          <cell r="A394">
            <v>1501</v>
          </cell>
          <cell r="C394" t="str">
            <v>Gobierno Autónomo Municipal de Potosí</v>
          </cell>
          <cell r="D394" t="str">
            <v>Huascar Nova</v>
          </cell>
          <cell r="E394" t="str">
            <v>Emma Ticonipa</v>
          </cell>
          <cell r="F394" t="str">
            <v>2183333 - 1635</v>
          </cell>
          <cell r="G394" t="str">
            <v>emma.ticonipa@economiayfinanzas.gob.bo</v>
          </cell>
        </row>
        <row r="395">
          <cell r="A395">
            <v>1502</v>
          </cell>
          <cell r="C395" t="str">
            <v>Gobierno Autónomo Municipal de Tinguipaya</v>
          </cell>
          <cell r="D395" t="str">
            <v>Huascar Nova</v>
          </cell>
          <cell r="E395" t="str">
            <v>Emma Ticonipa</v>
          </cell>
          <cell r="F395" t="str">
            <v>2183333 - 1635</v>
          </cell>
          <cell r="G395" t="str">
            <v>emma.ticonipa@economiayfinanzas.gob.bo</v>
          </cell>
        </row>
        <row r="396">
          <cell r="A396">
            <v>1503</v>
          </cell>
          <cell r="C396" t="str">
            <v>Gobierno Autónomo Municipal de Yocalla</v>
          </cell>
          <cell r="D396" t="str">
            <v>Huascar Nova</v>
          </cell>
          <cell r="E396" t="str">
            <v>Emma Ticonipa</v>
          </cell>
          <cell r="F396" t="str">
            <v>2183333 - 1635</v>
          </cell>
          <cell r="G396" t="str">
            <v>emma.ticonipa@economiayfinanzas.gob.bo</v>
          </cell>
        </row>
        <row r="397">
          <cell r="A397">
            <v>1504</v>
          </cell>
          <cell r="C397" t="str">
            <v>Gobierno Autónomo Municipal de Urmiri</v>
          </cell>
          <cell r="D397" t="str">
            <v>Huascar Nova</v>
          </cell>
          <cell r="E397" t="str">
            <v>Emma Ticonipa</v>
          </cell>
          <cell r="F397" t="str">
            <v>2183333 - 1635</v>
          </cell>
          <cell r="G397" t="str">
            <v>emma.ticonipa@economiayfinanzas.gob.bo</v>
          </cell>
        </row>
        <row r="398">
          <cell r="A398">
            <v>1505</v>
          </cell>
          <cell r="C398" t="str">
            <v>Gobierno Autónomo Municipal de Uncía</v>
          </cell>
          <cell r="D398" t="str">
            <v>Huascar Nova</v>
          </cell>
          <cell r="E398" t="str">
            <v>Emma Ticonipa</v>
          </cell>
          <cell r="F398" t="str">
            <v>2183333 - 1635</v>
          </cell>
          <cell r="G398" t="str">
            <v>emma.ticonipa@economiayfinanzas.gob.bo</v>
          </cell>
        </row>
        <row r="399">
          <cell r="A399">
            <v>1506</v>
          </cell>
          <cell r="C399" t="str">
            <v>Gobierno Autónomo Municipal de Chayanta</v>
          </cell>
          <cell r="D399" t="str">
            <v>Huascar Nova</v>
          </cell>
          <cell r="E399" t="str">
            <v>Emma Ticonipa</v>
          </cell>
          <cell r="F399" t="str">
            <v>2183333 - 1635</v>
          </cell>
          <cell r="G399" t="str">
            <v>emma.ticonipa@economiayfinanzas.gob.bo</v>
          </cell>
        </row>
        <row r="400">
          <cell r="A400">
            <v>1507</v>
          </cell>
          <cell r="C400" t="str">
            <v>Gobierno Autónomo Municipal de Llallagua</v>
          </cell>
          <cell r="D400" t="str">
            <v>Huascar Nova</v>
          </cell>
          <cell r="E400" t="str">
            <v>Emma Ticonipa</v>
          </cell>
          <cell r="F400" t="str">
            <v>2183333 - 1635</v>
          </cell>
          <cell r="G400" t="str">
            <v>emma.ticonipa@economiayfinanzas.gob.bo</v>
          </cell>
        </row>
        <row r="401">
          <cell r="A401">
            <v>1508</v>
          </cell>
          <cell r="C401" t="str">
            <v>Gobierno Autónomo Municipal de Betanzos</v>
          </cell>
          <cell r="D401" t="str">
            <v>Huascar Nova</v>
          </cell>
          <cell r="E401" t="str">
            <v>Emma Ticonipa</v>
          </cell>
          <cell r="F401" t="str">
            <v>2183333 - 1635</v>
          </cell>
          <cell r="G401" t="str">
            <v>emma.ticonipa@economiayfinanzas.gob.bo</v>
          </cell>
        </row>
        <row r="402">
          <cell r="A402">
            <v>1509</v>
          </cell>
          <cell r="C402" t="str">
            <v>Gobierno Autónomo Municipal de Chaqui</v>
          </cell>
          <cell r="D402" t="str">
            <v>Huascar Nova</v>
          </cell>
          <cell r="E402" t="str">
            <v>Emma Ticonipa</v>
          </cell>
          <cell r="F402" t="str">
            <v>2183333 - 1635</v>
          </cell>
          <cell r="G402" t="str">
            <v>emma.ticonipa@economiayfinanzas.gob.bo</v>
          </cell>
        </row>
        <row r="403">
          <cell r="A403">
            <v>1510</v>
          </cell>
          <cell r="C403" t="str">
            <v>Gobierno Autónomo Municipal de Tacobamba</v>
          </cell>
          <cell r="D403" t="str">
            <v>Huascar Nova</v>
          </cell>
          <cell r="E403" t="str">
            <v>Emma Ticonipa</v>
          </cell>
          <cell r="F403" t="str">
            <v>2183333 - 1635</v>
          </cell>
          <cell r="G403" t="str">
            <v>emma.ticonipa@economiayfinanzas.gob.bo</v>
          </cell>
        </row>
        <row r="404">
          <cell r="A404">
            <v>1511</v>
          </cell>
          <cell r="C404" t="str">
            <v>Gobierno Autónomo Municipal de Colquechaca</v>
          </cell>
          <cell r="D404" t="str">
            <v>Huascar Nova</v>
          </cell>
          <cell r="E404" t="str">
            <v>Emma Ticonipa</v>
          </cell>
          <cell r="F404" t="str">
            <v>2183333 - 1635</v>
          </cell>
          <cell r="G404" t="str">
            <v>emma.ticonipa@economiayfinanzas.gob.bo</v>
          </cell>
        </row>
        <row r="405">
          <cell r="A405">
            <v>1512</v>
          </cell>
          <cell r="C405" t="str">
            <v>Gobierno Autónomo Municipal de Ravelo</v>
          </cell>
          <cell r="D405" t="str">
            <v>Huascar Nova</v>
          </cell>
          <cell r="E405" t="str">
            <v>Emma Ticonipa</v>
          </cell>
          <cell r="F405" t="str">
            <v>2183333 - 1635</v>
          </cell>
          <cell r="G405" t="str">
            <v>emma.ticonipa@economiayfinanzas.gob.bo</v>
          </cell>
        </row>
        <row r="406">
          <cell r="A406">
            <v>1513</v>
          </cell>
          <cell r="C406" t="str">
            <v>Gobierno Autónomo Municipal de Pocoata</v>
          </cell>
          <cell r="D406" t="str">
            <v>Huascar Nova</v>
          </cell>
          <cell r="E406" t="str">
            <v>Emma Ticonipa</v>
          </cell>
          <cell r="F406" t="str">
            <v>2183333 - 1635</v>
          </cell>
          <cell r="G406" t="str">
            <v>emma.ticonipa@economiayfinanzas.gob.bo</v>
          </cell>
        </row>
        <row r="407">
          <cell r="A407">
            <v>1514</v>
          </cell>
          <cell r="C407" t="str">
            <v>Gobierno Autónomo Municipal de Ocurí</v>
          </cell>
          <cell r="D407" t="str">
            <v>Huascar Nova</v>
          </cell>
          <cell r="E407" t="str">
            <v>Emma Ticonipa</v>
          </cell>
          <cell r="F407" t="str">
            <v>2183333 - 1635</v>
          </cell>
          <cell r="G407" t="str">
            <v>emma.ticonipa@economiayfinanzas.gob.bo</v>
          </cell>
        </row>
        <row r="408">
          <cell r="A408">
            <v>1515</v>
          </cell>
          <cell r="C408" t="str">
            <v>Gobierno Autónomo Municipal de San Pedro de Buena Vista</v>
          </cell>
          <cell r="D408" t="str">
            <v>Huascar Nova</v>
          </cell>
          <cell r="E408" t="str">
            <v>Emma Ticonipa</v>
          </cell>
          <cell r="F408" t="str">
            <v>2183333 - 1635</v>
          </cell>
          <cell r="G408" t="str">
            <v>emma.ticonipa@economiayfinanzas.gob.bo</v>
          </cell>
        </row>
        <row r="409">
          <cell r="A409">
            <v>1516</v>
          </cell>
          <cell r="C409" t="str">
            <v>Gobierno Autónomo Municipal de Toro Toro</v>
          </cell>
          <cell r="D409" t="str">
            <v>Huascar Nova</v>
          </cell>
          <cell r="E409" t="str">
            <v>Emma Ticonipa</v>
          </cell>
          <cell r="F409" t="str">
            <v>2183333 - 1635</v>
          </cell>
          <cell r="G409" t="str">
            <v>emma.ticonipa@economiayfinanzas.gob.bo</v>
          </cell>
        </row>
        <row r="410">
          <cell r="A410">
            <v>1517</v>
          </cell>
          <cell r="C410" t="str">
            <v>Gobierno Autónomo Municipal de Cotagaita</v>
          </cell>
          <cell r="D410" t="str">
            <v>Huascar Nova</v>
          </cell>
          <cell r="E410" t="str">
            <v>Emma Ticonipa</v>
          </cell>
          <cell r="F410" t="str">
            <v>2183333 - 1635</v>
          </cell>
          <cell r="G410" t="str">
            <v>emma.ticonipa@economiayfinanzas.gob.bo</v>
          </cell>
        </row>
        <row r="411">
          <cell r="A411">
            <v>1518</v>
          </cell>
          <cell r="C411" t="str">
            <v>Gobierno Autónomo Municipal de Vitichi</v>
          </cell>
          <cell r="D411" t="str">
            <v>Huascar Nova</v>
          </cell>
          <cell r="E411" t="str">
            <v>Emma Ticonipa</v>
          </cell>
          <cell r="F411" t="str">
            <v>2183333 - 1635</v>
          </cell>
          <cell r="G411" t="str">
            <v>emma.ticonipa@economiayfinanzas.gob.bo</v>
          </cell>
        </row>
        <row r="412">
          <cell r="A412">
            <v>1519</v>
          </cell>
          <cell r="C412" t="str">
            <v>Gobierno Autónomo Municipal de Tupiza</v>
          </cell>
          <cell r="D412" t="str">
            <v>Huascar Nova</v>
          </cell>
          <cell r="E412" t="str">
            <v>Emma Ticonipa</v>
          </cell>
          <cell r="F412" t="str">
            <v>2183333 - 1635</v>
          </cell>
          <cell r="G412" t="str">
            <v>emma.ticonipa@economiayfinanzas.gob.bo</v>
          </cell>
        </row>
        <row r="413">
          <cell r="A413">
            <v>1520</v>
          </cell>
          <cell r="C413" t="str">
            <v>Gobierno Autónomo Municipal de Atocha</v>
          </cell>
          <cell r="D413" t="str">
            <v>Huascar Nova</v>
          </cell>
          <cell r="E413" t="str">
            <v>Emma Ticonipa</v>
          </cell>
          <cell r="F413" t="str">
            <v>2183333 - 1635</v>
          </cell>
          <cell r="G413" t="str">
            <v>emma.ticonipa@economiayfinanzas.gob.bo</v>
          </cell>
        </row>
        <row r="414">
          <cell r="A414">
            <v>1521</v>
          </cell>
          <cell r="C414" t="str">
            <v>Gobierno Autónomo Municipal de Colcha"K" (Villa Martín)</v>
          </cell>
          <cell r="D414" t="str">
            <v>Huascar Nova</v>
          </cell>
          <cell r="E414" t="str">
            <v>Emma Ticonipa</v>
          </cell>
          <cell r="F414" t="str">
            <v>2183333 - 1635</v>
          </cell>
          <cell r="G414" t="str">
            <v>emma.ticonipa@economiayfinanzas.gob.bo</v>
          </cell>
        </row>
        <row r="415">
          <cell r="A415">
            <v>1522</v>
          </cell>
          <cell r="C415" t="str">
            <v>Gobierno Autónomo Municipal de San Pedro de Quemes</v>
          </cell>
          <cell r="D415" t="str">
            <v>Huascar Nova</v>
          </cell>
          <cell r="E415" t="str">
            <v>Emma Ticonipa</v>
          </cell>
          <cell r="F415" t="str">
            <v>2183333 - 1635</v>
          </cell>
          <cell r="G415" t="str">
            <v>emma.ticonipa@economiayfinanzas.gob.bo</v>
          </cell>
        </row>
        <row r="416">
          <cell r="A416">
            <v>1523</v>
          </cell>
          <cell r="C416" t="str">
            <v>Gobierno Autónomo Municipal de San Pablo de Lípez</v>
          </cell>
          <cell r="D416" t="str">
            <v>Huascar Nova</v>
          </cell>
          <cell r="E416" t="str">
            <v>Emma Ticonipa</v>
          </cell>
          <cell r="F416" t="str">
            <v>2183333 - 1635</v>
          </cell>
          <cell r="G416" t="str">
            <v>emma.ticonipa@economiayfinanzas.gob.bo</v>
          </cell>
        </row>
        <row r="417">
          <cell r="A417">
            <v>1524</v>
          </cell>
          <cell r="C417" t="str">
            <v>Gobierno Autónomo Municipal de Mojinete</v>
          </cell>
          <cell r="D417" t="str">
            <v>Huascar Nova</v>
          </cell>
          <cell r="E417" t="str">
            <v>Emma Ticonipa</v>
          </cell>
          <cell r="F417" t="str">
            <v>2183333 - 1635</v>
          </cell>
          <cell r="G417" t="str">
            <v>emma.ticonipa@economiayfinanzas.gob.bo</v>
          </cell>
        </row>
        <row r="418">
          <cell r="A418">
            <v>1525</v>
          </cell>
          <cell r="C418" t="str">
            <v>Gobierno Autónomo Municipal de San Antonio de Esmoruco</v>
          </cell>
          <cell r="D418" t="str">
            <v>Huascar Nova</v>
          </cell>
          <cell r="E418" t="str">
            <v>Emma Ticonipa</v>
          </cell>
          <cell r="F418" t="str">
            <v>2183333 - 1635</v>
          </cell>
          <cell r="G418" t="str">
            <v>emma.ticonipa@economiayfinanzas.gob.bo</v>
          </cell>
        </row>
        <row r="419">
          <cell r="A419">
            <v>1526</v>
          </cell>
          <cell r="C419" t="str">
            <v>Gobierno Autónomo Municipal de Sacaca (Villa de Sacaca)</v>
          </cell>
          <cell r="D419" t="str">
            <v>Huascar Nova</v>
          </cell>
          <cell r="E419" t="str">
            <v>Emma Ticonipa</v>
          </cell>
          <cell r="F419" t="str">
            <v>2183333 - 1635</v>
          </cell>
          <cell r="G419" t="str">
            <v>emma.ticonipa@economiayfinanzas.gob.bo</v>
          </cell>
        </row>
        <row r="420">
          <cell r="A420">
            <v>1527</v>
          </cell>
          <cell r="C420" t="str">
            <v>Gobierno Autónomo Municipal de Caripuyo</v>
          </cell>
          <cell r="D420" t="str">
            <v>Huascar Nova</v>
          </cell>
          <cell r="E420" t="str">
            <v>Emma Ticonipa</v>
          </cell>
          <cell r="F420" t="str">
            <v>2183333 - 1635</v>
          </cell>
          <cell r="G420" t="str">
            <v>emma.ticonipa@economiayfinanzas.gob.bo</v>
          </cell>
        </row>
        <row r="421">
          <cell r="A421">
            <v>1528</v>
          </cell>
          <cell r="C421" t="str">
            <v>Gobierno Autónomo Municipal de Puna (Villa Talavera)</v>
          </cell>
          <cell r="D421" t="str">
            <v>Huascar Nova</v>
          </cell>
          <cell r="E421" t="str">
            <v>Emma Ticonipa</v>
          </cell>
          <cell r="F421" t="str">
            <v>2183333 - 1635</v>
          </cell>
          <cell r="G421" t="str">
            <v>emma.ticonipa@economiayfinanzas.gob.bo</v>
          </cell>
        </row>
        <row r="422">
          <cell r="A422">
            <v>1529</v>
          </cell>
          <cell r="C422" t="str">
            <v>Gobierno Autónomo Municipal de Caiza "D"</v>
          </cell>
          <cell r="D422" t="str">
            <v>Huascar Nova</v>
          </cell>
          <cell r="E422" t="str">
            <v>Emma Ticonipa</v>
          </cell>
          <cell r="F422" t="str">
            <v>2183333 - 1635</v>
          </cell>
          <cell r="G422" t="str">
            <v>emma.ticonipa@economiayfinanzas.gob.bo</v>
          </cell>
        </row>
        <row r="423">
          <cell r="A423">
            <v>1530</v>
          </cell>
          <cell r="C423" t="str">
            <v>Gobierno Autónomo Municipal de Uyuni</v>
          </cell>
          <cell r="D423" t="str">
            <v>Huascar Nova</v>
          </cell>
          <cell r="E423" t="str">
            <v>Emma Ticonipa</v>
          </cell>
          <cell r="F423" t="str">
            <v>2183333 - 1635</v>
          </cell>
          <cell r="G423" t="str">
            <v>emma.ticonipa@economiayfinanzas.gob.bo</v>
          </cell>
        </row>
        <row r="424">
          <cell r="A424">
            <v>1531</v>
          </cell>
          <cell r="C424" t="str">
            <v>Gobierno Autónomo Municipal de Tomave</v>
          </cell>
          <cell r="D424" t="str">
            <v>Huascar Nova</v>
          </cell>
          <cell r="E424" t="str">
            <v>Emma Ticonipa</v>
          </cell>
          <cell r="F424" t="str">
            <v>2183333 - 1635</v>
          </cell>
          <cell r="G424" t="str">
            <v>emma.ticonipa@economiayfinanzas.gob.bo</v>
          </cell>
        </row>
        <row r="425">
          <cell r="A425">
            <v>1532</v>
          </cell>
          <cell r="C425" t="str">
            <v>Gobierno Autónomo Municipal de Porco</v>
          </cell>
          <cell r="D425" t="str">
            <v>Huascar Nova</v>
          </cell>
          <cell r="E425" t="str">
            <v>Emma Ticonipa</v>
          </cell>
          <cell r="F425" t="str">
            <v>2183333 - 1635</v>
          </cell>
          <cell r="G425" t="str">
            <v>emma.ticonipa@economiayfinanzas.gob.bo</v>
          </cell>
        </row>
        <row r="426">
          <cell r="A426">
            <v>1533</v>
          </cell>
          <cell r="C426" t="str">
            <v>Gobierno Autónomo Municipal de Arampampa</v>
          </cell>
          <cell r="D426" t="str">
            <v>Huascar Nova</v>
          </cell>
          <cell r="E426" t="str">
            <v>Emma Ticonipa</v>
          </cell>
          <cell r="F426" t="str">
            <v>2183333 - 1635</v>
          </cell>
          <cell r="G426" t="str">
            <v>emma.ticonipa@economiayfinanzas.gob.bo</v>
          </cell>
        </row>
        <row r="427">
          <cell r="A427">
            <v>1534</v>
          </cell>
          <cell r="C427" t="str">
            <v>Gobierno Autónomo Municipal de Acasio</v>
          </cell>
          <cell r="D427" t="str">
            <v>Huascar Nova</v>
          </cell>
          <cell r="E427" t="str">
            <v>Emma Ticonipa</v>
          </cell>
          <cell r="F427" t="str">
            <v>2183333 - 1635</v>
          </cell>
          <cell r="G427" t="str">
            <v>emma.ticonipa@economiayfinanzas.gob.bo</v>
          </cell>
        </row>
        <row r="428">
          <cell r="A428">
            <v>1535</v>
          </cell>
          <cell r="C428" t="str">
            <v>Gobierno Autónomo Municipal de Llica</v>
          </cell>
          <cell r="D428" t="str">
            <v>Huascar Nova</v>
          </cell>
          <cell r="E428" t="str">
            <v>Emma Ticonipa</v>
          </cell>
          <cell r="F428" t="str">
            <v>2183333 - 1635</v>
          </cell>
          <cell r="G428" t="str">
            <v>emma.ticonipa@economiayfinanzas.gob.bo</v>
          </cell>
        </row>
        <row r="429">
          <cell r="A429">
            <v>1536</v>
          </cell>
          <cell r="C429" t="str">
            <v>Gobierno Autónomo Municipal de Tahua</v>
          </cell>
          <cell r="D429" t="str">
            <v>Huascar Nova</v>
          </cell>
          <cell r="E429" t="str">
            <v>Emma Ticonipa</v>
          </cell>
          <cell r="F429" t="str">
            <v>2183333 - 1635</v>
          </cell>
          <cell r="G429" t="str">
            <v>emma.ticonipa@economiayfinanzas.gob.bo</v>
          </cell>
        </row>
        <row r="430">
          <cell r="A430">
            <v>1537</v>
          </cell>
          <cell r="C430" t="str">
            <v>Gobierno Autónomo Municipal de Villazón</v>
          </cell>
          <cell r="D430" t="str">
            <v>Huascar Nova</v>
          </cell>
          <cell r="E430" t="str">
            <v>Emma Ticonipa</v>
          </cell>
          <cell r="F430" t="str">
            <v>2183333 - 1635</v>
          </cell>
          <cell r="G430" t="str">
            <v>emma.ticonipa@economiayfinanzas.gob.bo</v>
          </cell>
        </row>
        <row r="431">
          <cell r="A431">
            <v>1538</v>
          </cell>
          <cell r="C431" t="str">
            <v>Gobierno Autónomo Municipal de San Agustín</v>
          </cell>
          <cell r="D431" t="str">
            <v>Huascar Nova</v>
          </cell>
          <cell r="E431" t="str">
            <v>Emma Ticonipa</v>
          </cell>
          <cell r="F431" t="str">
            <v>2183333 - 1635</v>
          </cell>
          <cell r="G431" t="str">
            <v>emma.ticonipa@economiayfinanzas.gob.bo</v>
          </cell>
        </row>
        <row r="432">
          <cell r="A432">
            <v>1539</v>
          </cell>
          <cell r="C432" t="str">
            <v>Gobierno Autónomo Municipal de Ckochas</v>
          </cell>
          <cell r="D432" t="str">
            <v>Huascar Nova</v>
          </cell>
          <cell r="E432" t="str">
            <v>Emma Ticonipa</v>
          </cell>
          <cell r="F432" t="str">
            <v>2183333 - 1635</v>
          </cell>
          <cell r="G432" t="str">
            <v>emma.ticonipa@economiayfinanzas.gob.bo</v>
          </cell>
        </row>
        <row r="433">
          <cell r="A433">
            <v>1540</v>
          </cell>
          <cell r="C433" t="str">
            <v>Gobierno Autónomo Municipal de Chuquihuta Ayllu Jucumani</v>
          </cell>
          <cell r="D433" t="str">
            <v>Huascar Nova</v>
          </cell>
          <cell r="E433" t="str">
            <v>Emma Ticonipa</v>
          </cell>
          <cell r="F433" t="str">
            <v>2183333 - 1635</v>
          </cell>
          <cell r="G433" t="str">
            <v>emma.ticonipa@economiayfinanzas.gob.bo</v>
          </cell>
        </row>
        <row r="434">
          <cell r="A434">
            <v>1601</v>
          </cell>
          <cell r="C434" t="str">
            <v>Gobierno Autónomo Municipal de Tarija</v>
          </cell>
          <cell r="D434" t="str">
            <v>Huascar Nova</v>
          </cell>
          <cell r="E434" t="str">
            <v>Emma Ticonipa</v>
          </cell>
          <cell r="F434" t="str">
            <v>2183333 - 1635</v>
          </cell>
          <cell r="G434" t="str">
            <v>emma.ticonipa@economiayfinanzas.gob.bo</v>
          </cell>
        </row>
        <row r="435">
          <cell r="A435">
            <v>1602</v>
          </cell>
          <cell r="C435" t="str">
            <v>Gobierno Autónomo Municipal de Padcaya</v>
          </cell>
          <cell r="D435" t="str">
            <v>Huascar Nova</v>
          </cell>
          <cell r="E435" t="str">
            <v>Emma Ticonipa</v>
          </cell>
          <cell r="F435" t="str">
            <v>2183333 - 1635</v>
          </cell>
          <cell r="G435" t="str">
            <v>emma.ticonipa@economiayfinanzas.gob.bo</v>
          </cell>
        </row>
        <row r="436">
          <cell r="A436">
            <v>1603</v>
          </cell>
          <cell r="C436" t="str">
            <v>Gobierno Autónomo Municipal de Bermejo</v>
          </cell>
          <cell r="D436" t="str">
            <v>Huascar Nova</v>
          </cell>
          <cell r="E436" t="str">
            <v>Emma Ticonipa</v>
          </cell>
          <cell r="F436" t="str">
            <v>2183333 - 1635</v>
          </cell>
          <cell r="G436" t="str">
            <v>emma.ticonipa@economiayfinanzas.gob.bo</v>
          </cell>
        </row>
        <row r="437">
          <cell r="A437">
            <v>1604</v>
          </cell>
          <cell r="C437" t="str">
            <v>Gobierno Autónomo Municipal de Yacuiba</v>
          </cell>
          <cell r="D437" t="str">
            <v>Huascar Nova</v>
          </cell>
          <cell r="E437" t="str">
            <v>Emma Ticonipa</v>
          </cell>
          <cell r="F437" t="str">
            <v>2183333 - 1635</v>
          </cell>
          <cell r="G437" t="str">
            <v>emma.ticonipa@economiayfinanzas.gob.bo</v>
          </cell>
        </row>
        <row r="438">
          <cell r="A438">
            <v>1605</v>
          </cell>
          <cell r="C438" t="str">
            <v>Gobierno Autónomo Municipal de Caraparí</v>
          </cell>
          <cell r="D438" t="str">
            <v>Huascar Nova</v>
          </cell>
          <cell r="E438" t="str">
            <v>Emma Ticonipa</v>
          </cell>
          <cell r="F438" t="str">
            <v>2183333 - 1635</v>
          </cell>
          <cell r="G438" t="str">
            <v>emma.ticonipa@economiayfinanzas.gob.bo</v>
          </cell>
        </row>
        <row r="439">
          <cell r="A439">
            <v>1606</v>
          </cell>
          <cell r="C439" t="str">
            <v>Gobierno Autónomo Municipal de Villamontes</v>
          </cell>
          <cell r="D439" t="str">
            <v>Huascar Nova</v>
          </cell>
          <cell r="E439" t="str">
            <v>Emma Ticonipa</v>
          </cell>
          <cell r="F439" t="str">
            <v>2183333 - 1635</v>
          </cell>
          <cell r="G439" t="str">
            <v>emma.ticonipa@economiayfinanzas.gob.bo</v>
          </cell>
        </row>
        <row r="440">
          <cell r="A440">
            <v>1607</v>
          </cell>
          <cell r="C440" t="str">
            <v>Gobierno Autónomo Municipal de Uriondo (Concepción)</v>
          </cell>
          <cell r="D440" t="str">
            <v>Huascar Nova</v>
          </cell>
          <cell r="E440" t="str">
            <v>Emma Ticonipa</v>
          </cell>
          <cell r="F440" t="str">
            <v>2183333 - 1635</v>
          </cell>
          <cell r="G440" t="str">
            <v>emma.ticonipa@economiayfinanzas.gob.bo</v>
          </cell>
        </row>
        <row r="441">
          <cell r="A441">
            <v>1608</v>
          </cell>
          <cell r="C441" t="str">
            <v>Gobierno Autónomo Municipal de Yunchara</v>
          </cell>
          <cell r="D441" t="str">
            <v>Huascar Nova</v>
          </cell>
          <cell r="E441" t="str">
            <v>Emma Ticonipa</v>
          </cell>
          <cell r="F441" t="str">
            <v>2183333 - 1635</v>
          </cell>
          <cell r="G441" t="str">
            <v>emma.ticonipa@economiayfinanzas.gob.bo</v>
          </cell>
        </row>
        <row r="442">
          <cell r="A442">
            <v>1609</v>
          </cell>
          <cell r="C442" t="str">
            <v>Gobierno Autónomo Municipal de San Lorenzo</v>
          </cell>
          <cell r="D442" t="str">
            <v>Huascar Nova</v>
          </cell>
          <cell r="E442" t="str">
            <v>Emma Ticonipa</v>
          </cell>
          <cell r="F442" t="str">
            <v>2183333 - 1635</v>
          </cell>
          <cell r="G442" t="str">
            <v>emma.ticonipa@economiayfinanzas.gob.bo</v>
          </cell>
        </row>
        <row r="443">
          <cell r="A443">
            <v>1610</v>
          </cell>
          <cell r="C443" t="str">
            <v>Gobierno Autónomo Municipal de El Puente</v>
          </cell>
          <cell r="D443" t="str">
            <v>Huascar Nova</v>
          </cell>
          <cell r="E443" t="str">
            <v>Emma Ticonipa</v>
          </cell>
          <cell r="F443" t="str">
            <v>2183333 - 1635</v>
          </cell>
          <cell r="G443" t="str">
            <v>emma.ticonipa@economiayfinanzas.gob.bo</v>
          </cell>
        </row>
        <row r="444">
          <cell r="A444">
            <v>1611</v>
          </cell>
          <cell r="C444" t="str">
            <v>Gobierno Autónomo Municipal de Entre Ríos</v>
          </cell>
          <cell r="D444" t="str">
            <v>Huascar Nova</v>
          </cell>
          <cell r="E444" t="str">
            <v>Emma Ticonipa</v>
          </cell>
          <cell r="F444" t="str">
            <v>2183333 - 1635</v>
          </cell>
          <cell r="G444" t="str">
            <v>emma.ticonipa@economiayfinanzas.gob.bo</v>
          </cell>
        </row>
        <row r="445">
          <cell r="A445">
            <v>1701</v>
          </cell>
          <cell r="C445" t="str">
            <v>Gobierno Autónomo Municipal de Santa Cruz de La Sierra</v>
          </cell>
          <cell r="D445" t="str">
            <v>Huascar Nova</v>
          </cell>
          <cell r="E445" t="str">
            <v>Emma Ticonipa</v>
          </cell>
          <cell r="F445" t="str">
            <v>2183333 - 1635</v>
          </cell>
          <cell r="G445" t="str">
            <v>emma.ticonipa@economiayfinanzas.gob.bo</v>
          </cell>
        </row>
        <row r="446">
          <cell r="A446">
            <v>1702</v>
          </cell>
          <cell r="C446" t="str">
            <v>Gobierno Autónomo Municipal de Cotoca</v>
          </cell>
          <cell r="D446" t="str">
            <v>Huascar Nova</v>
          </cell>
          <cell r="E446" t="str">
            <v>Emma Ticonipa</v>
          </cell>
          <cell r="F446" t="str">
            <v>2183333 - 1635</v>
          </cell>
          <cell r="G446" t="str">
            <v>emma.ticonipa@economiayfinanzas.gob.bo</v>
          </cell>
        </row>
        <row r="447">
          <cell r="A447">
            <v>1703</v>
          </cell>
          <cell r="C447" t="str">
            <v>Gobierno Autónomo Municipal de Porongo (Ayacucho)</v>
          </cell>
          <cell r="D447" t="str">
            <v>Huascar Nova</v>
          </cell>
          <cell r="E447" t="str">
            <v>Emma Ticonipa</v>
          </cell>
          <cell r="F447" t="str">
            <v>2183333 - 1635</v>
          </cell>
          <cell r="G447" t="str">
            <v>emma.ticonipa@economiayfinanzas.gob.bo</v>
          </cell>
        </row>
        <row r="448">
          <cell r="A448">
            <v>1704</v>
          </cell>
          <cell r="C448" t="str">
            <v>Gobierno Autónomo Municipal de La Guardia</v>
          </cell>
          <cell r="D448" t="str">
            <v>Huascar Nova</v>
          </cell>
          <cell r="E448" t="str">
            <v>Emma Ticonipa</v>
          </cell>
          <cell r="F448" t="str">
            <v>2183333 - 1635</v>
          </cell>
          <cell r="G448" t="str">
            <v>emma.ticonipa@economiayfinanzas.gob.bo</v>
          </cell>
        </row>
        <row r="449">
          <cell r="A449">
            <v>1705</v>
          </cell>
          <cell r="C449" t="str">
            <v>Gobierno Autónomo Municipal de El Torno</v>
          </cell>
          <cell r="D449" t="str">
            <v>Huascar Nova</v>
          </cell>
          <cell r="E449" t="str">
            <v>Emma Ticonipa</v>
          </cell>
          <cell r="F449" t="str">
            <v>2183333 - 1635</v>
          </cell>
          <cell r="G449" t="str">
            <v>emma.ticonipa@economiayfinanzas.gob.bo</v>
          </cell>
        </row>
        <row r="450">
          <cell r="A450">
            <v>1706</v>
          </cell>
          <cell r="C450" t="str">
            <v>Gobierno Autónomo Municipal de Warnes</v>
          </cell>
          <cell r="D450" t="str">
            <v>Huascar Nova</v>
          </cell>
          <cell r="E450" t="str">
            <v>Emma Ticonipa</v>
          </cell>
          <cell r="F450" t="str">
            <v>2183333 - 1635</v>
          </cell>
          <cell r="G450" t="str">
            <v>emma.ticonipa@economiayfinanzas.gob.bo</v>
          </cell>
        </row>
        <row r="451">
          <cell r="A451">
            <v>1707</v>
          </cell>
          <cell r="C451" t="str">
            <v>Gobierno Autónomo Municipal de San Ignacio (San Ignacio de Velasco)</v>
          </cell>
          <cell r="D451" t="str">
            <v>Huascar Nova</v>
          </cell>
          <cell r="E451" t="str">
            <v>Emma Ticonipa</v>
          </cell>
          <cell r="F451" t="str">
            <v>2183333 - 1635</v>
          </cell>
          <cell r="G451" t="str">
            <v>emma.ticonipa@economiayfinanzas.gob.bo</v>
          </cell>
        </row>
        <row r="452">
          <cell r="A452">
            <v>1708</v>
          </cell>
          <cell r="C452" t="str">
            <v>Gobierno Autónomo Municipal de San Miguel (San Miguel de Velasco)</v>
          </cell>
          <cell r="D452" t="str">
            <v>Huascar Nova</v>
          </cell>
          <cell r="E452" t="str">
            <v>Emma Ticonipa</v>
          </cell>
          <cell r="F452" t="str">
            <v>2183333 - 1635</v>
          </cell>
          <cell r="G452" t="str">
            <v>emma.ticonipa@economiayfinanzas.gob.bo</v>
          </cell>
        </row>
        <row r="453">
          <cell r="A453">
            <v>1709</v>
          </cell>
          <cell r="C453" t="str">
            <v>Gobierno Autónomo Municipal de San Rafael</v>
          </cell>
          <cell r="D453" t="str">
            <v>Huascar Nova</v>
          </cell>
          <cell r="E453" t="str">
            <v>Emma Ticonipa</v>
          </cell>
          <cell r="F453" t="str">
            <v>2183333 - 1635</v>
          </cell>
          <cell r="G453" t="str">
            <v>emma.ticonipa@economiayfinanzas.gob.bo</v>
          </cell>
        </row>
        <row r="454">
          <cell r="A454">
            <v>1710</v>
          </cell>
          <cell r="C454" t="str">
            <v>Gobierno Autónomo Municipal de Buena Vista</v>
          </cell>
          <cell r="D454" t="str">
            <v>Huascar Nova</v>
          </cell>
          <cell r="E454" t="str">
            <v>Emma Ticonipa</v>
          </cell>
          <cell r="F454" t="str">
            <v>2183333 - 1635</v>
          </cell>
          <cell r="G454" t="str">
            <v>emma.ticonipa@economiayfinanzas.gob.bo</v>
          </cell>
        </row>
        <row r="455">
          <cell r="A455">
            <v>1711</v>
          </cell>
          <cell r="C455" t="str">
            <v>Gobierno Autónomo Municipal de San Carlos</v>
          </cell>
          <cell r="D455" t="str">
            <v>Huascar Nova</v>
          </cell>
          <cell r="E455" t="str">
            <v>Emma Ticonipa</v>
          </cell>
          <cell r="F455" t="str">
            <v>2183333 - 1635</v>
          </cell>
          <cell r="G455" t="str">
            <v>emma.ticonipa@economiayfinanzas.gob.bo</v>
          </cell>
        </row>
        <row r="456">
          <cell r="A456">
            <v>1712</v>
          </cell>
          <cell r="C456" t="str">
            <v>Gobierno Autónomo Municipal de Yapacaní</v>
          </cell>
          <cell r="D456" t="str">
            <v>Huascar Nova</v>
          </cell>
          <cell r="E456" t="str">
            <v>Emma Ticonipa</v>
          </cell>
          <cell r="F456" t="str">
            <v>2183333 - 1635</v>
          </cell>
          <cell r="G456" t="str">
            <v>emma.ticonipa@economiayfinanzas.gob.bo</v>
          </cell>
        </row>
        <row r="457">
          <cell r="A457">
            <v>1713</v>
          </cell>
          <cell r="C457" t="str">
            <v>Gobierno Autónomo Municipal de San José</v>
          </cell>
          <cell r="D457" t="str">
            <v>Huascar Nova</v>
          </cell>
          <cell r="E457" t="str">
            <v>Emma Ticonipa</v>
          </cell>
          <cell r="F457" t="str">
            <v>2183333 - 1635</v>
          </cell>
          <cell r="G457" t="str">
            <v>emma.ticonipa@economiayfinanzas.gob.bo</v>
          </cell>
        </row>
        <row r="458">
          <cell r="A458">
            <v>1714</v>
          </cell>
          <cell r="C458" t="str">
            <v>Gobierno Autónomo Municipal de Pailón</v>
          </cell>
          <cell r="D458" t="str">
            <v>Huascar Nova</v>
          </cell>
          <cell r="E458" t="str">
            <v>Emma Ticonipa</v>
          </cell>
          <cell r="F458" t="str">
            <v>2183333 - 1635</v>
          </cell>
          <cell r="G458" t="str">
            <v>emma.ticonipa@economiayfinanzas.gob.bo</v>
          </cell>
        </row>
        <row r="459">
          <cell r="A459">
            <v>1715</v>
          </cell>
          <cell r="C459" t="str">
            <v>Gobierno Autónomo Municipal de Roboré</v>
          </cell>
          <cell r="D459" t="str">
            <v>Huascar Nova</v>
          </cell>
          <cell r="E459" t="str">
            <v>Emma Ticonipa</v>
          </cell>
          <cell r="F459" t="str">
            <v>2183333 - 1635</v>
          </cell>
          <cell r="G459" t="str">
            <v>emma.ticonipa@economiayfinanzas.gob.bo</v>
          </cell>
        </row>
        <row r="460">
          <cell r="A460">
            <v>1716</v>
          </cell>
          <cell r="C460" t="str">
            <v>Gobierno Autónomo Municipal de Portachuelo</v>
          </cell>
          <cell r="D460" t="str">
            <v>Huascar Nova</v>
          </cell>
          <cell r="E460" t="str">
            <v>Emma Ticonipa</v>
          </cell>
          <cell r="F460" t="str">
            <v>2183333 - 1635</v>
          </cell>
          <cell r="G460" t="str">
            <v>emma.ticonipa@economiayfinanzas.gob.bo</v>
          </cell>
        </row>
        <row r="461">
          <cell r="A461">
            <v>1717</v>
          </cell>
          <cell r="C461" t="str">
            <v>Gobierno Autónomo Municipal de Santa Rosa del Sara</v>
          </cell>
          <cell r="D461" t="str">
            <v>Huascar Nova</v>
          </cell>
          <cell r="E461" t="str">
            <v>Emma Ticonipa</v>
          </cell>
          <cell r="F461" t="str">
            <v>2183333 - 1635</v>
          </cell>
          <cell r="G461" t="str">
            <v>emma.ticonipa@economiayfinanzas.gob.bo</v>
          </cell>
        </row>
        <row r="462">
          <cell r="A462">
            <v>1718</v>
          </cell>
          <cell r="C462" t="str">
            <v>Gobierno Autónomo Municipal de Lagunillas</v>
          </cell>
          <cell r="D462" t="str">
            <v>Huascar Nova</v>
          </cell>
          <cell r="E462" t="str">
            <v>Emma Ticonipa</v>
          </cell>
          <cell r="F462" t="str">
            <v>2183333 - 1635</v>
          </cell>
          <cell r="G462" t="str">
            <v>emma.ticonipa@economiayfinanzas.gob.bo</v>
          </cell>
        </row>
        <row r="463">
          <cell r="A463">
            <v>1720</v>
          </cell>
          <cell r="C463" t="str">
            <v>Gobierno Autónomo Municipal de Cabezas</v>
          </cell>
          <cell r="D463" t="str">
            <v>Huascar Nova</v>
          </cell>
          <cell r="E463" t="str">
            <v>Emma Ticonipa</v>
          </cell>
          <cell r="F463" t="str">
            <v>2183333 - 1635</v>
          </cell>
          <cell r="G463" t="str">
            <v>emma.ticonipa@economiayfinanzas.gob.bo</v>
          </cell>
        </row>
        <row r="464">
          <cell r="A464">
            <v>1721</v>
          </cell>
          <cell r="C464" t="str">
            <v>Gobierno Autónomo Municipal de Cuevo</v>
          </cell>
          <cell r="D464" t="str">
            <v>Huascar Nova</v>
          </cell>
          <cell r="E464" t="str">
            <v>Emma Ticonipa</v>
          </cell>
          <cell r="F464" t="str">
            <v>2183333 - 1635</v>
          </cell>
          <cell r="G464" t="str">
            <v>emma.ticonipa@economiayfinanzas.gob.bo</v>
          </cell>
        </row>
        <row r="465">
          <cell r="A465">
            <v>1722</v>
          </cell>
          <cell r="C465" t="str">
            <v>Gobierno Autónomo Municipal de Gutiérrez</v>
          </cell>
          <cell r="D465" t="str">
            <v>Huascar Nova</v>
          </cell>
          <cell r="E465" t="str">
            <v>Emma Ticonipa</v>
          </cell>
          <cell r="F465" t="str">
            <v>2183333 - 1635</v>
          </cell>
          <cell r="G465" t="str">
            <v>emma.ticonipa@economiayfinanzas.gob.bo</v>
          </cell>
        </row>
        <row r="466">
          <cell r="A466">
            <v>1723</v>
          </cell>
          <cell r="C466" t="str">
            <v>Gobierno Autónomo Municipal de Camiri</v>
          </cell>
          <cell r="D466" t="str">
            <v>Huascar Nova</v>
          </cell>
          <cell r="E466" t="str">
            <v>Emma Ticonipa</v>
          </cell>
          <cell r="F466" t="str">
            <v>2183333 - 1635</v>
          </cell>
          <cell r="G466" t="str">
            <v>emma.ticonipa@economiayfinanzas.gob.bo</v>
          </cell>
        </row>
        <row r="467">
          <cell r="A467">
            <v>1724</v>
          </cell>
          <cell r="C467" t="str">
            <v>Gobierno Autónomo Municipal de Boyuibe</v>
          </cell>
          <cell r="D467" t="str">
            <v>Huascar Nova</v>
          </cell>
          <cell r="E467" t="str">
            <v>Emma Ticonipa</v>
          </cell>
          <cell r="F467" t="str">
            <v>2183333 - 1635</v>
          </cell>
          <cell r="G467" t="str">
            <v>emma.ticonipa@economiayfinanzas.gob.bo</v>
          </cell>
        </row>
        <row r="468">
          <cell r="A468">
            <v>1725</v>
          </cell>
          <cell r="C468" t="str">
            <v>Gobierno Autónomo Municipal de Vallegrande</v>
          </cell>
          <cell r="D468" t="str">
            <v>Huascar Nova</v>
          </cell>
          <cell r="E468" t="str">
            <v>Emma Ticonipa</v>
          </cell>
          <cell r="F468" t="str">
            <v>2183333 - 1635</v>
          </cell>
          <cell r="G468" t="str">
            <v>emma.ticonipa@economiayfinanzas.gob.bo</v>
          </cell>
        </row>
        <row r="469">
          <cell r="A469">
            <v>1726</v>
          </cell>
          <cell r="C469" t="str">
            <v>Gobierno Autónomo Municipal de Trigal</v>
          </cell>
          <cell r="D469" t="str">
            <v>Huascar Nova</v>
          </cell>
          <cell r="E469" t="str">
            <v>Emma Ticonipa</v>
          </cell>
          <cell r="F469" t="str">
            <v>2183333 - 1635</v>
          </cell>
          <cell r="G469" t="str">
            <v>emma.ticonipa@economiayfinanzas.gob.bo</v>
          </cell>
        </row>
        <row r="470">
          <cell r="A470">
            <v>1727</v>
          </cell>
          <cell r="C470" t="str">
            <v>Gobierno Autónomo Municipal de Moro Moro</v>
          </cell>
          <cell r="D470" t="str">
            <v>Huascar Nova</v>
          </cell>
          <cell r="E470" t="str">
            <v>Emma Ticonipa</v>
          </cell>
          <cell r="F470" t="str">
            <v>2183333 - 1635</v>
          </cell>
          <cell r="G470" t="str">
            <v>emma.ticonipa@economiayfinanzas.gob.bo</v>
          </cell>
        </row>
        <row r="471">
          <cell r="A471">
            <v>1728</v>
          </cell>
          <cell r="C471" t="str">
            <v>Gobierno Autónomo Municipal de Postrer Valle</v>
          </cell>
          <cell r="D471" t="str">
            <v>Huascar Nova</v>
          </cell>
          <cell r="E471" t="str">
            <v>Emma Ticonipa</v>
          </cell>
          <cell r="F471" t="str">
            <v>2183333 - 1635</v>
          </cell>
          <cell r="G471" t="str">
            <v>emma.ticonipa@economiayfinanzas.gob.bo</v>
          </cell>
        </row>
        <row r="472">
          <cell r="A472">
            <v>1729</v>
          </cell>
          <cell r="C472" t="str">
            <v>Gobierno Autónomo Municipal de Pucara</v>
          </cell>
          <cell r="D472" t="str">
            <v>Huascar Nova</v>
          </cell>
          <cell r="E472" t="str">
            <v>Emma Ticonipa</v>
          </cell>
          <cell r="F472" t="str">
            <v>2183333 - 1635</v>
          </cell>
          <cell r="G472" t="str">
            <v>emma.ticonipa@economiayfinanzas.gob.bo</v>
          </cell>
        </row>
        <row r="473">
          <cell r="A473">
            <v>1730</v>
          </cell>
          <cell r="C473" t="str">
            <v>Gobierno Autónomo Municipal de Samaipata</v>
          </cell>
          <cell r="D473" t="str">
            <v>Huascar Nova</v>
          </cell>
          <cell r="E473" t="str">
            <v>Emma Ticonipa</v>
          </cell>
          <cell r="F473" t="str">
            <v>2183333 - 1635</v>
          </cell>
          <cell r="G473" t="str">
            <v>emma.ticonipa@economiayfinanzas.gob.bo</v>
          </cell>
        </row>
        <row r="474">
          <cell r="A474">
            <v>1731</v>
          </cell>
          <cell r="C474" t="str">
            <v>Gobierno Autónomo Municipal de Pampa Grande</v>
          </cell>
          <cell r="D474" t="str">
            <v>Huascar Nova</v>
          </cell>
          <cell r="E474" t="str">
            <v>Emma Ticonipa</v>
          </cell>
          <cell r="F474" t="str">
            <v>2183333 - 1635</v>
          </cell>
          <cell r="G474" t="str">
            <v>emma.ticonipa@economiayfinanzas.gob.bo</v>
          </cell>
        </row>
        <row r="475">
          <cell r="A475">
            <v>1732</v>
          </cell>
          <cell r="C475" t="str">
            <v>Gobierno Autónomo Municipal de Mairana</v>
          </cell>
          <cell r="D475" t="str">
            <v>Huascar Nova</v>
          </cell>
          <cell r="E475" t="str">
            <v>Emma Ticonipa</v>
          </cell>
          <cell r="F475" t="str">
            <v>2183333 - 1635</v>
          </cell>
          <cell r="G475" t="str">
            <v>emma.ticonipa@economiayfinanzas.gob.bo</v>
          </cell>
        </row>
        <row r="476">
          <cell r="A476">
            <v>1733</v>
          </cell>
          <cell r="C476" t="str">
            <v>Gobierno Autónomo Municipal de Quirusillas</v>
          </cell>
          <cell r="D476" t="str">
            <v>Huascar Nova</v>
          </cell>
          <cell r="E476" t="str">
            <v>Emma Ticonipa</v>
          </cell>
          <cell r="F476" t="str">
            <v>2183333 - 1635</v>
          </cell>
          <cell r="G476" t="str">
            <v>emma.ticonipa@economiayfinanzas.gob.bo</v>
          </cell>
        </row>
        <row r="477">
          <cell r="A477">
            <v>1734</v>
          </cell>
          <cell r="C477" t="str">
            <v>Gobierno Autónomo Municipal de Montero</v>
          </cell>
          <cell r="D477" t="str">
            <v>Huascar Nova</v>
          </cell>
          <cell r="E477" t="str">
            <v>Emma Ticonipa</v>
          </cell>
          <cell r="F477" t="str">
            <v>2183333 - 1635</v>
          </cell>
          <cell r="G477" t="str">
            <v>emma.ticonipa@economiayfinanzas.gob.bo</v>
          </cell>
        </row>
        <row r="478">
          <cell r="A478">
            <v>1735</v>
          </cell>
          <cell r="C478" t="str">
            <v>Gobierno Autónomo Municipal de General Agustín Saavedra</v>
          </cell>
          <cell r="D478" t="str">
            <v>Huascar Nova</v>
          </cell>
          <cell r="E478" t="str">
            <v>Emma Ticonipa</v>
          </cell>
          <cell r="F478" t="str">
            <v>2183333 - 1635</v>
          </cell>
          <cell r="G478" t="str">
            <v>emma.ticonipa@economiayfinanzas.gob.bo</v>
          </cell>
        </row>
        <row r="479">
          <cell r="A479">
            <v>1736</v>
          </cell>
          <cell r="C479" t="str">
            <v>Gobierno Autónomo Municipal de Mineros</v>
          </cell>
          <cell r="D479" t="str">
            <v>Huascar Nova</v>
          </cell>
          <cell r="E479" t="str">
            <v>Emma Ticonipa</v>
          </cell>
          <cell r="F479" t="str">
            <v>2183333 - 1635</v>
          </cell>
          <cell r="G479" t="str">
            <v>emma.ticonipa@economiayfinanzas.gob.bo</v>
          </cell>
        </row>
        <row r="480">
          <cell r="A480">
            <v>1737</v>
          </cell>
          <cell r="C480" t="str">
            <v>Gobierno Autónomo Municipal de Concepción</v>
          </cell>
          <cell r="D480" t="str">
            <v>Huascar Nova</v>
          </cell>
          <cell r="E480" t="str">
            <v>Emma Ticonipa</v>
          </cell>
          <cell r="F480" t="str">
            <v>2183333 - 1635</v>
          </cell>
          <cell r="G480" t="str">
            <v>emma.ticonipa@economiayfinanzas.gob.bo</v>
          </cell>
        </row>
        <row r="481">
          <cell r="A481">
            <v>1738</v>
          </cell>
          <cell r="C481" t="str">
            <v>Gobierno Autónomo Municipal de San Javier</v>
          </cell>
          <cell r="D481" t="str">
            <v>Huascar Nova</v>
          </cell>
          <cell r="E481" t="str">
            <v>Emma Ticonipa</v>
          </cell>
          <cell r="F481" t="str">
            <v>2183333 - 1635</v>
          </cell>
          <cell r="G481" t="str">
            <v>emma.ticonipa@economiayfinanzas.gob.bo</v>
          </cell>
        </row>
        <row r="482">
          <cell r="A482">
            <v>1739</v>
          </cell>
          <cell r="C482" t="str">
            <v>Gobierno Autónomo Municipal de San Julián</v>
          </cell>
          <cell r="D482" t="str">
            <v>Huascar Nova</v>
          </cell>
          <cell r="E482" t="str">
            <v>Emma Ticonipa</v>
          </cell>
          <cell r="F482" t="str">
            <v>2183333 - 1635</v>
          </cell>
          <cell r="G482" t="str">
            <v>emma.ticonipa@economiayfinanzas.gob.bo</v>
          </cell>
        </row>
        <row r="483">
          <cell r="A483">
            <v>1740</v>
          </cell>
          <cell r="C483" t="str">
            <v>Gobierno Autónomo Municipal de San Matías</v>
          </cell>
          <cell r="D483" t="str">
            <v>Huascar Nova</v>
          </cell>
          <cell r="E483" t="str">
            <v>Emma Ticonipa</v>
          </cell>
          <cell r="F483" t="str">
            <v>2183333 - 1635</v>
          </cell>
          <cell r="G483" t="str">
            <v>emma.ticonipa@economiayfinanzas.gob.bo</v>
          </cell>
        </row>
        <row r="484">
          <cell r="A484">
            <v>1741</v>
          </cell>
          <cell r="C484" t="str">
            <v>Gobierno Autónomo Municipal de Comarapa</v>
          </cell>
          <cell r="D484" t="str">
            <v>Huascar Nova</v>
          </cell>
          <cell r="E484" t="str">
            <v>Emma Ticonipa</v>
          </cell>
          <cell r="F484" t="str">
            <v>2183333 - 1635</v>
          </cell>
          <cell r="G484" t="str">
            <v>emma.ticonipa@economiayfinanzas.gob.bo</v>
          </cell>
        </row>
        <row r="485">
          <cell r="A485">
            <v>1742</v>
          </cell>
          <cell r="C485" t="str">
            <v>Gobierno Autónomo Municipal de Saipina</v>
          </cell>
          <cell r="D485" t="str">
            <v>Huascar Nova</v>
          </cell>
          <cell r="E485" t="str">
            <v>Emma Ticonipa</v>
          </cell>
          <cell r="F485" t="str">
            <v>2183333 - 1635</v>
          </cell>
          <cell r="G485" t="str">
            <v>emma.ticonipa@economiayfinanzas.gob.bo</v>
          </cell>
        </row>
        <row r="486">
          <cell r="A486">
            <v>1743</v>
          </cell>
          <cell r="C486" t="str">
            <v>Gobierno Autónomo Municipal de Puerto Suárez</v>
          </cell>
          <cell r="D486" t="str">
            <v>Huascar Nova</v>
          </cell>
          <cell r="E486" t="str">
            <v>Emma Ticonipa</v>
          </cell>
          <cell r="F486" t="str">
            <v>2183333 - 1635</v>
          </cell>
          <cell r="G486" t="str">
            <v>emma.ticonipa@economiayfinanzas.gob.bo</v>
          </cell>
        </row>
        <row r="487">
          <cell r="A487">
            <v>1744</v>
          </cell>
          <cell r="C487" t="str">
            <v>Gobierno Autónomo Municipal de Puerto Quijarro</v>
          </cell>
          <cell r="D487" t="str">
            <v>Huascar Nova</v>
          </cell>
          <cell r="E487" t="str">
            <v>Emma Ticonipa</v>
          </cell>
          <cell r="F487" t="str">
            <v>2183333 - 1635</v>
          </cell>
          <cell r="G487" t="str">
            <v>emma.ticonipa@economiayfinanzas.gob.bo</v>
          </cell>
        </row>
        <row r="488">
          <cell r="A488">
            <v>1745</v>
          </cell>
          <cell r="C488" t="str">
            <v>Gobierno Autónomo Municipal de Ascención de Guarayos</v>
          </cell>
          <cell r="D488" t="str">
            <v>Huascar Nova</v>
          </cell>
          <cell r="E488" t="str">
            <v>Emma Ticonipa</v>
          </cell>
          <cell r="F488" t="str">
            <v>2183333 - 1635</v>
          </cell>
          <cell r="G488" t="str">
            <v>emma.ticonipa@economiayfinanzas.gob.bo</v>
          </cell>
        </row>
        <row r="489">
          <cell r="A489">
            <v>1746</v>
          </cell>
          <cell r="C489" t="str">
            <v>Gobierno Autónomo Municipal de Urubicha</v>
          </cell>
          <cell r="D489" t="str">
            <v>Huascar Nova</v>
          </cell>
          <cell r="E489" t="str">
            <v>Emma Ticonipa</v>
          </cell>
          <cell r="F489" t="str">
            <v>2183333 - 1635</v>
          </cell>
          <cell r="G489" t="str">
            <v>emma.ticonipa@economiayfinanzas.gob.bo</v>
          </cell>
        </row>
        <row r="490">
          <cell r="A490">
            <v>1747</v>
          </cell>
          <cell r="C490" t="str">
            <v>Gobierno Autónomo Municipal de El Puente</v>
          </cell>
          <cell r="D490" t="str">
            <v>Huascar Nova</v>
          </cell>
          <cell r="E490" t="str">
            <v>Emma Ticonipa</v>
          </cell>
          <cell r="F490" t="str">
            <v>2183333 - 1635</v>
          </cell>
          <cell r="G490" t="str">
            <v>emma.ticonipa@economiayfinanzas.gob.bo</v>
          </cell>
        </row>
        <row r="491">
          <cell r="A491">
            <v>1748</v>
          </cell>
          <cell r="C491" t="str">
            <v>Gobierno Autónomo Municipal de Okinawa Uno</v>
          </cell>
          <cell r="D491" t="str">
            <v>Huascar Nova</v>
          </cell>
          <cell r="E491" t="str">
            <v>Emma Ticonipa</v>
          </cell>
          <cell r="F491" t="str">
            <v>2183333 - 1635</v>
          </cell>
          <cell r="G491" t="str">
            <v>emma.ticonipa@economiayfinanzas.gob.bo</v>
          </cell>
        </row>
        <row r="492">
          <cell r="A492">
            <v>1749</v>
          </cell>
          <cell r="C492" t="str">
            <v>Gobierno Autónomo Municipal de San Antonio de Lomerio</v>
          </cell>
          <cell r="D492" t="str">
            <v>Huascar Nova</v>
          </cell>
          <cell r="E492" t="str">
            <v>Emma Ticonipa</v>
          </cell>
          <cell r="F492" t="str">
            <v>2183333 - 1635</v>
          </cell>
          <cell r="G492" t="str">
            <v>emma.ticonipa@economiayfinanzas.gob.bo</v>
          </cell>
        </row>
        <row r="493">
          <cell r="A493">
            <v>1750</v>
          </cell>
          <cell r="C493" t="str">
            <v>Gobierno Autónomo Municipal de San Ramón</v>
          </cell>
          <cell r="D493" t="str">
            <v>Huascar Nova</v>
          </cell>
          <cell r="E493" t="str">
            <v>Emma Ticonipa</v>
          </cell>
          <cell r="F493" t="str">
            <v>2183333 - 1635</v>
          </cell>
          <cell r="G493" t="str">
            <v>emma.ticonipa@economiayfinanzas.gob.bo</v>
          </cell>
        </row>
        <row r="494">
          <cell r="A494">
            <v>1751</v>
          </cell>
          <cell r="C494" t="str">
            <v>Gobierno Autónomo Municipal de El Carmen Rivero Tórrez</v>
          </cell>
          <cell r="D494" t="str">
            <v>Huascar Nova</v>
          </cell>
          <cell r="E494" t="str">
            <v>Emma Ticonipa</v>
          </cell>
          <cell r="F494" t="str">
            <v>2183333 - 1635</v>
          </cell>
          <cell r="G494" t="str">
            <v>emma.ticonipa@economiayfinanzas.gob.bo</v>
          </cell>
        </row>
        <row r="495">
          <cell r="A495">
            <v>1752</v>
          </cell>
          <cell r="C495" t="str">
            <v>Gobierno Autónomo Municipal de San Juan</v>
          </cell>
          <cell r="D495" t="str">
            <v>Huascar Nova</v>
          </cell>
          <cell r="E495" t="str">
            <v>Emma Ticonipa</v>
          </cell>
          <cell r="F495" t="str">
            <v>2183333 - 1635</v>
          </cell>
          <cell r="G495" t="str">
            <v>emma.ticonipa@economiayfinanzas.gob.bo</v>
          </cell>
        </row>
        <row r="496">
          <cell r="A496">
            <v>1753</v>
          </cell>
          <cell r="C496" t="str">
            <v>Gobierno Autónomo Municipal de Fernández Alonso</v>
          </cell>
          <cell r="D496" t="str">
            <v>Huascar Nova</v>
          </cell>
          <cell r="E496" t="str">
            <v>Emma Ticonipa</v>
          </cell>
          <cell r="F496" t="str">
            <v>2183333 - 1635</v>
          </cell>
          <cell r="G496" t="str">
            <v>emma.ticonipa@economiayfinanzas.gob.bo</v>
          </cell>
        </row>
        <row r="497">
          <cell r="A497">
            <v>1754</v>
          </cell>
          <cell r="C497" t="str">
            <v>Gobierno Autónomo Municipal de San Pedro</v>
          </cell>
          <cell r="D497" t="str">
            <v>Huascar Nova</v>
          </cell>
          <cell r="E497" t="str">
            <v>Emma Ticonipa</v>
          </cell>
          <cell r="F497" t="str">
            <v>2183333 - 1635</v>
          </cell>
          <cell r="G497" t="str">
            <v>emma.ticonipa@economiayfinanzas.gob.bo</v>
          </cell>
        </row>
        <row r="498">
          <cell r="A498">
            <v>1755</v>
          </cell>
          <cell r="C498" t="str">
            <v>Gobierno Autónomo Municipal de Cuatro Cañadas</v>
          </cell>
          <cell r="D498" t="str">
            <v>Huascar Nova</v>
          </cell>
          <cell r="E498" t="str">
            <v>Emma Ticonipa</v>
          </cell>
          <cell r="F498" t="str">
            <v>2183333 - 1635</v>
          </cell>
          <cell r="G498" t="str">
            <v>emma.ticonipa@economiayfinanzas.gob.bo</v>
          </cell>
        </row>
        <row r="499">
          <cell r="A499">
            <v>1756</v>
          </cell>
          <cell r="C499" t="str">
            <v>Gobierno Autónomo Municipal de Colpa Bélgica</v>
          </cell>
          <cell r="D499" t="str">
            <v>Huascar Nova</v>
          </cell>
          <cell r="E499" t="str">
            <v>Emma Ticonipa</v>
          </cell>
          <cell r="F499" t="str">
            <v>2183333 - 1635</v>
          </cell>
          <cell r="G499" t="str">
            <v>emma.ticonipa@economiayfinanzas.gob.bo</v>
          </cell>
        </row>
        <row r="500">
          <cell r="A500">
            <v>1801</v>
          </cell>
          <cell r="C500" t="str">
            <v>Gobierno Autónomo Municipal de Trinidad</v>
          </cell>
          <cell r="D500" t="str">
            <v>Huascar Nova</v>
          </cell>
          <cell r="E500" t="str">
            <v>Emma Ticonipa</v>
          </cell>
          <cell r="F500" t="str">
            <v>2183333 - 1635</v>
          </cell>
          <cell r="G500" t="str">
            <v>emma.ticonipa@economiayfinanzas.gob.bo</v>
          </cell>
        </row>
        <row r="501">
          <cell r="A501">
            <v>1802</v>
          </cell>
          <cell r="C501" t="str">
            <v>Gobierno Autónomo Municipal de San Javier</v>
          </cell>
          <cell r="D501" t="str">
            <v>Huascar Nova</v>
          </cell>
          <cell r="E501" t="str">
            <v>Emma Ticonipa</v>
          </cell>
          <cell r="F501" t="str">
            <v>2183333 - 1635</v>
          </cell>
          <cell r="G501" t="str">
            <v>emma.ticonipa@economiayfinanzas.gob.bo</v>
          </cell>
        </row>
        <row r="502">
          <cell r="A502">
            <v>1803</v>
          </cell>
          <cell r="C502" t="str">
            <v>Gobierno Autónomo Municipal de Riberalta</v>
          </cell>
          <cell r="D502" t="str">
            <v>Huascar Nova</v>
          </cell>
          <cell r="E502" t="str">
            <v>Emma Ticonipa</v>
          </cell>
          <cell r="F502" t="str">
            <v>2183333 - 1635</v>
          </cell>
          <cell r="G502" t="str">
            <v>emma.ticonipa@economiayfinanzas.gob.bo</v>
          </cell>
        </row>
        <row r="503">
          <cell r="A503">
            <v>1805</v>
          </cell>
          <cell r="C503" t="str">
            <v>Gobierno Autónomo Municipal de Puerto Guayaramerín</v>
          </cell>
          <cell r="D503" t="str">
            <v>Huascar Nova</v>
          </cell>
          <cell r="E503" t="str">
            <v>Emma Ticonipa</v>
          </cell>
          <cell r="F503" t="str">
            <v>2183333 - 1635</v>
          </cell>
          <cell r="G503" t="str">
            <v>emma.ticonipa@economiayfinanzas.gob.bo</v>
          </cell>
        </row>
        <row r="504">
          <cell r="A504">
            <v>1806</v>
          </cell>
          <cell r="C504" t="str">
            <v>Gobierno Autónomo Municipal de Reyes</v>
          </cell>
          <cell r="D504" t="str">
            <v>Huascar Nova</v>
          </cell>
          <cell r="E504" t="str">
            <v>Emma Ticonipa</v>
          </cell>
          <cell r="F504" t="str">
            <v>2183333 - 1635</v>
          </cell>
          <cell r="G504" t="str">
            <v>emma.ticonipa@economiayfinanzas.gob.bo</v>
          </cell>
        </row>
        <row r="505">
          <cell r="A505">
            <v>1807</v>
          </cell>
          <cell r="C505" t="str">
            <v>Gobierno Autónomo Municipal de Puerto Rurrenabaque</v>
          </cell>
          <cell r="D505" t="str">
            <v>Huascar Nova</v>
          </cell>
          <cell r="E505" t="str">
            <v>Emma Ticonipa</v>
          </cell>
          <cell r="F505" t="str">
            <v>2183333 - 1635</v>
          </cell>
          <cell r="G505" t="str">
            <v>emma.ticonipa@economiayfinanzas.gob.bo</v>
          </cell>
        </row>
        <row r="506">
          <cell r="A506">
            <v>1808</v>
          </cell>
          <cell r="C506" t="str">
            <v>Gobierno Autónomo Municipal de San Borja</v>
          </cell>
          <cell r="D506" t="str">
            <v>Huascar Nova</v>
          </cell>
          <cell r="E506" t="str">
            <v>Emma Ticonipa</v>
          </cell>
          <cell r="F506" t="str">
            <v>2183333 - 1635</v>
          </cell>
          <cell r="G506" t="str">
            <v>emma.ticonipa@economiayfinanzas.gob.bo</v>
          </cell>
        </row>
        <row r="507">
          <cell r="A507">
            <v>1809</v>
          </cell>
          <cell r="C507" t="str">
            <v>Gobierno Autónomo Municipal de Santa Rosa</v>
          </cell>
          <cell r="D507" t="str">
            <v>Huascar Nova</v>
          </cell>
          <cell r="E507" t="str">
            <v>Emma Ticonipa</v>
          </cell>
          <cell r="F507" t="str">
            <v>2183333 - 1635</v>
          </cell>
          <cell r="G507" t="str">
            <v>emma.ticonipa@economiayfinanzas.gob.bo</v>
          </cell>
        </row>
        <row r="508">
          <cell r="A508">
            <v>1810</v>
          </cell>
          <cell r="C508" t="str">
            <v>Gobierno Autónomo Municipal de Santa Ana</v>
          </cell>
          <cell r="D508" t="str">
            <v>Huascar Nova</v>
          </cell>
          <cell r="E508" t="str">
            <v>Emma Ticonipa</v>
          </cell>
          <cell r="F508" t="str">
            <v>2183333 - 1635</v>
          </cell>
          <cell r="G508" t="str">
            <v>emma.ticonipa@economiayfinanzas.gob.bo</v>
          </cell>
        </row>
        <row r="509">
          <cell r="A509">
            <v>1811</v>
          </cell>
          <cell r="C509" t="str">
            <v>Gobierno Autónomo Municipal de San Ignacio</v>
          </cell>
          <cell r="D509" t="str">
            <v>Huascar Nova</v>
          </cell>
          <cell r="E509" t="str">
            <v>Emma Ticonipa</v>
          </cell>
          <cell r="F509" t="str">
            <v>2183333 - 1635</v>
          </cell>
          <cell r="G509" t="str">
            <v>emma.ticonipa@economiayfinanzas.gob.bo</v>
          </cell>
        </row>
        <row r="510">
          <cell r="A510">
            <v>1812</v>
          </cell>
          <cell r="C510" t="str">
            <v>Gobierno Autónomo Municipal de Loreto</v>
          </cell>
          <cell r="D510" t="str">
            <v>Huascar Nova</v>
          </cell>
          <cell r="E510" t="str">
            <v>Emma Ticonipa</v>
          </cell>
          <cell r="F510" t="str">
            <v>2183333 - 1635</v>
          </cell>
          <cell r="G510" t="str">
            <v>emma.ticonipa@economiayfinanzas.gob.bo</v>
          </cell>
        </row>
        <row r="511">
          <cell r="A511">
            <v>1813</v>
          </cell>
          <cell r="C511" t="str">
            <v>Gobierno Autónomo Municipal de San Andrés</v>
          </cell>
          <cell r="D511" t="str">
            <v>Huascar Nova</v>
          </cell>
          <cell r="E511" t="str">
            <v>Emma Ticonipa</v>
          </cell>
          <cell r="F511" t="str">
            <v>2183333 - 1635</v>
          </cell>
          <cell r="G511" t="str">
            <v>emma.ticonipa@economiayfinanzas.gob.bo</v>
          </cell>
        </row>
        <row r="512">
          <cell r="A512">
            <v>1814</v>
          </cell>
          <cell r="C512" t="str">
            <v>Gobierno Autónomo Municipal de San Joaquín</v>
          </cell>
          <cell r="D512" t="str">
            <v>Huascar Nova</v>
          </cell>
          <cell r="E512" t="str">
            <v>Emma Ticonipa</v>
          </cell>
          <cell r="F512" t="str">
            <v>2183333 - 1635</v>
          </cell>
          <cell r="G512" t="str">
            <v>emma.ticonipa@economiayfinanzas.gob.bo</v>
          </cell>
        </row>
        <row r="513">
          <cell r="A513">
            <v>1815</v>
          </cell>
          <cell r="C513" t="str">
            <v>Gobierno Autónomo Municipal de San Ramón</v>
          </cell>
          <cell r="D513" t="str">
            <v>Huascar Nova</v>
          </cell>
          <cell r="E513" t="str">
            <v>Emma Ticonipa</v>
          </cell>
          <cell r="F513" t="str">
            <v>2183333 - 1635</v>
          </cell>
          <cell r="G513" t="str">
            <v>emma.ticonipa@economiayfinanzas.gob.bo</v>
          </cell>
        </row>
        <row r="514">
          <cell r="A514">
            <v>1816</v>
          </cell>
          <cell r="C514" t="str">
            <v>Gobierno Autónomo Municipal de Puerto Síles</v>
          </cell>
          <cell r="D514" t="str">
            <v>Huascar Nova</v>
          </cell>
          <cell r="E514" t="str">
            <v>Emma Ticonipa</v>
          </cell>
          <cell r="F514" t="str">
            <v>2183333 - 1635</v>
          </cell>
          <cell r="G514" t="str">
            <v>emma.ticonipa@economiayfinanzas.gob.bo</v>
          </cell>
        </row>
        <row r="515">
          <cell r="A515">
            <v>1817</v>
          </cell>
          <cell r="C515" t="str">
            <v>Gobierno Autónomo Municipal de Magdalena</v>
          </cell>
          <cell r="D515" t="str">
            <v>Huascar Nova</v>
          </cell>
          <cell r="E515" t="str">
            <v>Emma Ticonipa</v>
          </cell>
          <cell r="F515" t="str">
            <v>2183333 - 1635</v>
          </cell>
          <cell r="G515" t="str">
            <v>emma.ticonipa@economiayfinanzas.gob.bo</v>
          </cell>
        </row>
        <row r="516">
          <cell r="A516">
            <v>1818</v>
          </cell>
          <cell r="C516" t="str">
            <v>Gobierno Autónomo Municipal de Baures</v>
          </cell>
          <cell r="D516" t="str">
            <v>Huascar Nova</v>
          </cell>
          <cell r="E516" t="str">
            <v>Emma Ticonipa</v>
          </cell>
          <cell r="F516" t="str">
            <v>2183333 - 1635</v>
          </cell>
          <cell r="G516" t="str">
            <v>emma.ticonipa@economiayfinanzas.gob.bo</v>
          </cell>
        </row>
        <row r="517">
          <cell r="A517">
            <v>1819</v>
          </cell>
          <cell r="C517" t="str">
            <v>Gobierno Autónomo Municipal de Huacaraje</v>
          </cell>
          <cell r="D517" t="str">
            <v>Huascar Nova</v>
          </cell>
          <cell r="E517" t="str">
            <v>Emma Ticonipa</v>
          </cell>
          <cell r="F517" t="str">
            <v>2183333 - 1635</v>
          </cell>
          <cell r="G517" t="str">
            <v>emma.ticonipa@economiayfinanzas.gob.bo</v>
          </cell>
        </row>
        <row r="518">
          <cell r="A518">
            <v>1820</v>
          </cell>
          <cell r="C518" t="str">
            <v>Gobierno Autónomo Municipal de Exaltación</v>
          </cell>
          <cell r="D518" t="str">
            <v>Huascar Nova</v>
          </cell>
          <cell r="E518" t="str">
            <v>Emma Ticonipa</v>
          </cell>
          <cell r="F518" t="str">
            <v>2183333 - 1635</v>
          </cell>
          <cell r="G518" t="str">
            <v>emma.ticonipa@economiayfinanzas.gob.bo</v>
          </cell>
        </row>
        <row r="519">
          <cell r="A519">
            <v>1901</v>
          </cell>
          <cell r="C519" t="str">
            <v>Gobierno Autónomo Municipal de Cobija</v>
          </cell>
          <cell r="D519" t="str">
            <v>Huascar Nova</v>
          </cell>
          <cell r="E519" t="str">
            <v>Emma Ticonipa</v>
          </cell>
          <cell r="F519" t="str">
            <v>2183333 - 1635</v>
          </cell>
          <cell r="G519" t="str">
            <v>emma.ticonipa@economiayfinanzas.gob.bo</v>
          </cell>
        </row>
        <row r="520">
          <cell r="A520">
            <v>1902</v>
          </cell>
          <cell r="C520" t="str">
            <v>Gobierno Autónomo Municipal de Porvenir</v>
          </cell>
          <cell r="D520" t="str">
            <v>Huascar Nova</v>
          </cell>
          <cell r="E520" t="str">
            <v>Emma Ticonipa</v>
          </cell>
          <cell r="F520" t="str">
            <v>2183333 - 1635</v>
          </cell>
          <cell r="G520" t="str">
            <v>emma.ticonipa@economiayfinanzas.gob.bo</v>
          </cell>
        </row>
        <row r="521">
          <cell r="A521">
            <v>1903</v>
          </cell>
          <cell r="C521" t="str">
            <v>Gobierno Autónomo Municipal de Bolpebra</v>
          </cell>
          <cell r="D521" t="str">
            <v>Huascar Nova</v>
          </cell>
          <cell r="E521" t="str">
            <v>Emma Ticonipa</v>
          </cell>
          <cell r="F521" t="str">
            <v>2183333 - 1635</v>
          </cell>
          <cell r="G521" t="str">
            <v>emma.ticonipa@economiayfinanzas.gob.bo</v>
          </cell>
        </row>
        <row r="522">
          <cell r="A522">
            <v>1904</v>
          </cell>
          <cell r="C522" t="str">
            <v>Gobierno Autónomo Municipal de Bella Flor</v>
          </cell>
          <cell r="D522" t="str">
            <v>Huascar Nova</v>
          </cell>
          <cell r="E522" t="str">
            <v>Emma Ticonipa</v>
          </cell>
          <cell r="F522" t="str">
            <v>2183333 - 1635</v>
          </cell>
          <cell r="G522" t="str">
            <v>emma.ticonipa@economiayfinanzas.gob.bo</v>
          </cell>
        </row>
        <row r="523">
          <cell r="A523">
            <v>1905</v>
          </cell>
          <cell r="C523" t="str">
            <v>Gobierno Autónomo Municipal de Puerto Rico</v>
          </cell>
          <cell r="D523" t="str">
            <v>Huascar Nova</v>
          </cell>
          <cell r="E523" t="str">
            <v>Emma Ticonipa</v>
          </cell>
          <cell r="F523" t="str">
            <v>2183333 - 1635</v>
          </cell>
          <cell r="G523" t="str">
            <v>emma.ticonipa@economiayfinanzas.gob.bo</v>
          </cell>
        </row>
        <row r="524">
          <cell r="A524">
            <v>1906</v>
          </cell>
          <cell r="C524" t="str">
            <v>Gobierno Autónomo Municipal de San Pedro</v>
          </cell>
          <cell r="D524" t="str">
            <v>Huascar Nova</v>
          </cell>
          <cell r="E524" t="str">
            <v>Emma Ticonipa</v>
          </cell>
          <cell r="F524" t="str">
            <v>2183333 - 1635</v>
          </cell>
          <cell r="G524" t="str">
            <v>emma.ticonipa@economiayfinanzas.gob.bo</v>
          </cell>
        </row>
        <row r="525">
          <cell r="A525">
            <v>1907</v>
          </cell>
          <cell r="C525" t="str">
            <v>Gobierno Autónomo Municipal de Filadelfia</v>
          </cell>
          <cell r="D525" t="str">
            <v>Huascar Nova</v>
          </cell>
          <cell r="E525" t="str">
            <v>Emma Ticonipa</v>
          </cell>
          <cell r="F525" t="str">
            <v>2183333 - 1635</v>
          </cell>
          <cell r="G525" t="str">
            <v>emma.ticonipa@economiayfinanzas.gob.bo</v>
          </cell>
        </row>
        <row r="526">
          <cell r="A526">
            <v>1908</v>
          </cell>
          <cell r="C526" t="str">
            <v>Gobierno Autónomo Municipal de Puerto Gonzalo Moreno</v>
          </cell>
          <cell r="D526" t="str">
            <v>Huascar Nova</v>
          </cell>
          <cell r="E526" t="str">
            <v>Emma Ticonipa</v>
          </cell>
          <cell r="F526" t="str">
            <v>2183333 - 1635</v>
          </cell>
          <cell r="G526" t="str">
            <v>emma.ticonipa@economiayfinanzas.gob.bo</v>
          </cell>
        </row>
        <row r="527">
          <cell r="A527">
            <v>1909</v>
          </cell>
          <cell r="C527" t="str">
            <v>Gobierno Autónomo Municipal de San Lorenzo</v>
          </cell>
          <cell r="D527" t="str">
            <v>Huascar Nova</v>
          </cell>
          <cell r="E527" t="str">
            <v>Emma Ticonipa</v>
          </cell>
          <cell r="F527" t="str">
            <v>2183333 - 1635</v>
          </cell>
          <cell r="G527" t="str">
            <v>emma.ticonipa@economiayfinanzas.gob.bo</v>
          </cell>
        </row>
        <row r="528">
          <cell r="A528">
            <v>1910</v>
          </cell>
          <cell r="C528" t="str">
            <v>Gobierno Autónomo Municipal de Sena</v>
          </cell>
          <cell r="D528" t="str">
            <v>Huascar Nova</v>
          </cell>
          <cell r="E528" t="str">
            <v>Emma Ticonipa</v>
          </cell>
          <cell r="F528" t="str">
            <v>2183333 - 1635</v>
          </cell>
          <cell r="G528" t="str">
            <v>emma.ticonipa@economiayfinanzas.gob.bo</v>
          </cell>
        </row>
        <row r="529">
          <cell r="A529">
            <v>1911</v>
          </cell>
          <cell r="C529" t="str">
            <v>Gobierno Autónomo Municipal de Santa Rosa del Abuná</v>
          </cell>
          <cell r="D529" t="str">
            <v>Huascar Nova</v>
          </cell>
          <cell r="E529" t="str">
            <v>Emma Ticonipa</v>
          </cell>
          <cell r="F529" t="str">
            <v>2183333 - 1635</v>
          </cell>
          <cell r="G529" t="str">
            <v>emma.ticonipa@economiayfinanzas.gob.bo</v>
          </cell>
        </row>
        <row r="530">
          <cell r="A530">
            <v>1912</v>
          </cell>
          <cell r="C530" t="str">
            <v>Gobierno Autónomo Municipal de Ingavi (Humaita)</v>
          </cell>
          <cell r="D530" t="str">
            <v>Huascar Nova</v>
          </cell>
          <cell r="E530" t="str">
            <v>Emma Ticonipa</v>
          </cell>
          <cell r="F530" t="str">
            <v>2183333 - 1635</v>
          </cell>
          <cell r="G530" t="str">
            <v>emma.ticonipa@economiayfinanzas.gob.bo</v>
          </cell>
        </row>
        <row r="531">
          <cell r="A531">
            <v>1913</v>
          </cell>
          <cell r="C531" t="str">
            <v>Gobierno Autónomo Municipal de Nueva Esperanza</v>
          </cell>
          <cell r="D531" t="str">
            <v>Huascar Nova</v>
          </cell>
          <cell r="E531" t="str">
            <v>Emma Ticonipa</v>
          </cell>
          <cell r="F531" t="str">
            <v>2183333 - 1635</v>
          </cell>
          <cell r="G531" t="str">
            <v>emma.ticonipa@economiayfinanzas.gob.bo</v>
          </cell>
        </row>
        <row r="532">
          <cell r="A532">
            <v>1914</v>
          </cell>
          <cell r="C532" t="str">
            <v>Gobierno Autónomo Municipal de Villa Nueva (Loma Alta)</v>
          </cell>
          <cell r="D532" t="str">
            <v>Huascar Nova</v>
          </cell>
          <cell r="E532" t="str">
            <v>Emma Ticonipa</v>
          </cell>
          <cell r="F532" t="str">
            <v>2183333 - 1635</v>
          </cell>
          <cell r="G532" t="str">
            <v>emma.ticonipa@economiayfinanzas.gob.bo</v>
          </cell>
        </row>
        <row r="533">
          <cell r="A533">
            <v>1915</v>
          </cell>
          <cell r="C533" t="str">
            <v>Gobierno Autónomo Municipal de Santos Mercado</v>
          </cell>
          <cell r="D533" t="str">
            <v>Huascar Nova</v>
          </cell>
          <cell r="E533" t="str">
            <v>Emma Ticonipa</v>
          </cell>
          <cell r="F533" t="str">
            <v>2183333 - 1635</v>
          </cell>
          <cell r="G533" t="str">
            <v>emma.ticonipa@economiayfinanzas.gob.bo</v>
          </cell>
        </row>
        <row r="534">
          <cell r="A534">
            <v>3301</v>
          </cell>
          <cell r="B534">
            <v>3</v>
          </cell>
          <cell r="C534" t="str">
            <v>GAIOC del Territorio de Raqaypampa</v>
          </cell>
          <cell r="D534" t="str">
            <v>-</v>
          </cell>
          <cell r="E534" t="str">
            <v>Emma Ticonipa</v>
          </cell>
          <cell r="F534" t="str">
            <v>2183333 - 1635</v>
          </cell>
          <cell r="G534" t="str">
            <v>emma.ticonipa@economiayfinanzas.gob.bo</v>
          </cell>
        </row>
        <row r="535">
          <cell r="A535">
            <v>3401</v>
          </cell>
          <cell r="C535" t="str">
            <v>GAIOC de la Nación Originaria Uru Chipaya</v>
          </cell>
          <cell r="D535" t="str">
            <v>-</v>
          </cell>
          <cell r="E535" t="str">
            <v>Emma Ticonipa</v>
          </cell>
          <cell r="F535" t="str">
            <v>2183333 - 1635</v>
          </cell>
          <cell r="G535" t="str">
            <v>emma.ticonipa@economiayfinanzas.gob.bo</v>
          </cell>
        </row>
        <row r="536">
          <cell r="A536">
            <v>3402</v>
          </cell>
          <cell r="C536" t="str">
            <v>GAIOC de Salinas</v>
          </cell>
          <cell r="D536" t="str">
            <v>-</v>
          </cell>
          <cell r="E536" t="str">
            <v>Emma Ticonipa</v>
          </cell>
          <cell r="F536" t="str">
            <v>2183333 - 1635</v>
          </cell>
          <cell r="G536" t="str">
            <v>emma.ticonipa@economiayfinanzas.gob.bo</v>
          </cell>
        </row>
        <row r="537">
          <cell r="A537">
            <v>3501</v>
          </cell>
          <cell r="C537" t="str">
            <v>GAIOC de la Autonomía Originaria del Jatún Ayllu Yura</v>
          </cell>
          <cell r="D537" t="str">
            <v>-</v>
          </cell>
          <cell r="E537" t="str">
            <v>Emma Ticonipa</v>
          </cell>
          <cell r="F537" t="str">
            <v>2183333 - 1635</v>
          </cell>
          <cell r="G537" t="str">
            <v>emma.ticonipa@economiayfinanzas.gob.bo</v>
          </cell>
        </row>
        <row r="538">
          <cell r="A538">
            <v>3701</v>
          </cell>
          <cell r="C538" t="str">
            <v>GAIOC de Charagua Iyambae</v>
          </cell>
          <cell r="D538" t="str">
            <v>-</v>
          </cell>
          <cell r="E538" t="str">
            <v>Emma Ticonipa</v>
          </cell>
          <cell r="F538" t="str">
            <v>2183333 - 1635</v>
          </cell>
          <cell r="G538" t="str">
            <v>emma.ticonipa@economiayfinanzas.gob.bo</v>
          </cell>
        </row>
        <row r="539">
          <cell r="A539">
            <v>3702</v>
          </cell>
          <cell r="C539" t="str">
            <v>Gobierno Guaraní Kereimba Iyaambae</v>
          </cell>
          <cell r="D539" t="str">
            <v>-</v>
          </cell>
          <cell r="E539" t="str">
            <v>Emma Ticonipa</v>
          </cell>
          <cell r="F539" t="str">
            <v>2183333 - 1635</v>
          </cell>
          <cell r="G539" t="str">
            <v>emma.ticonipa@economiayfinanzas.gob.bo</v>
          </cell>
        </row>
        <row r="540">
          <cell r="A540">
            <v>3801</v>
          </cell>
          <cell r="C540" t="str">
            <v>Gobierno del Territorio Indígena Multiétnico</v>
          </cell>
          <cell r="D540" t="str">
            <v>-</v>
          </cell>
          <cell r="E540" t="str">
            <v>Emma Ticonipa</v>
          </cell>
          <cell r="F540" t="str">
            <v>2183333 - 1635</v>
          </cell>
          <cell r="G540" t="str">
            <v>emma.ticonipa@economiayfinanzas.gob.bo</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ow r="13">
          <cell r="A13" t="str">
            <v>COD.</v>
          </cell>
          <cell r="B13" t="str">
            <v>DENOMINACIÓN</v>
          </cell>
          <cell r="C13" t="str">
            <v>SIGLA</v>
          </cell>
          <cell r="D13" t="str">
            <v>Tuición</v>
          </cell>
        </row>
        <row r="14">
          <cell r="A14"/>
          <cell r="B14" t="str">
            <v>ADMINISTRACIÓN PÚBLICA</v>
          </cell>
          <cell r="C14" t="str">
            <v>APUB</v>
          </cell>
        </row>
        <row r="15">
          <cell r="A15"/>
          <cell r="B15" t="str">
            <v>ADMINISTRACIÓN PÚBLICA NO FINANCIERA</v>
          </cell>
          <cell r="C15" t="str">
            <v>APNF</v>
          </cell>
        </row>
        <row r="16">
          <cell r="A16"/>
          <cell r="B16" t="str">
            <v>ÓRGANOS DEL ESTADO PLURINACIONAL</v>
          </cell>
          <cell r="C16" t="str">
            <v>OEP</v>
          </cell>
        </row>
        <row r="17">
          <cell r="A17"/>
          <cell r="B17" t="str">
            <v>ÓRGANO LEGISLATIVO</v>
          </cell>
          <cell r="C17" t="str">
            <v>OL</v>
          </cell>
        </row>
        <row r="18">
          <cell r="A18">
            <v>650</v>
          </cell>
          <cell r="B18" t="str">
            <v>Asamblea Legislativa Plurinacional</v>
          </cell>
          <cell r="C18" t="str">
            <v>ALP</v>
          </cell>
        </row>
        <row r="19">
          <cell r="A19"/>
          <cell r="B19" t="str">
            <v>ÓRGANO EJECUTIVO</v>
          </cell>
          <cell r="C19" t="str">
            <v>OE</v>
          </cell>
        </row>
        <row r="20">
          <cell r="A20">
            <v>6</v>
          </cell>
          <cell r="B20" t="str">
            <v>Vicepresidencia del Estado Plurinacional</v>
          </cell>
          <cell r="C20" t="str">
            <v>VPEP</v>
          </cell>
        </row>
        <row r="21">
          <cell r="A21">
            <v>10</v>
          </cell>
          <cell r="B21" t="str">
            <v>Ministerio de Relaciones Exteriores</v>
          </cell>
          <cell r="C21" t="str">
            <v>MIN-RREE</v>
          </cell>
        </row>
        <row r="22">
          <cell r="A22">
            <v>15</v>
          </cell>
          <cell r="B22" t="str">
            <v>Ministerio de Gobierno</v>
          </cell>
          <cell r="C22" t="str">
            <v>MIN-GOB</v>
          </cell>
        </row>
        <row r="23">
          <cell r="A23">
            <v>16</v>
          </cell>
          <cell r="B23" t="str">
            <v>Ministerio de Educación</v>
          </cell>
          <cell r="C23" t="str">
            <v>MIN-EDU</v>
          </cell>
        </row>
        <row r="24">
          <cell r="A24">
            <v>20</v>
          </cell>
          <cell r="B24" t="str">
            <v>Ministerio de Defensa</v>
          </cell>
          <cell r="C24" t="str">
            <v>MIN-DEF</v>
          </cell>
        </row>
        <row r="25">
          <cell r="A25">
            <v>25</v>
          </cell>
          <cell r="B25" t="str">
            <v>Ministerio de la Presidencia</v>
          </cell>
          <cell r="C25" t="str">
            <v>MIN-PRES</v>
          </cell>
        </row>
        <row r="26">
          <cell r="A26">
            <v>30</v>
          </cell>
          <cell r="B26" t="str">
            <v>Ministerio de Justicia y Transparencia Institucional</v>
          </cell>
          <cell r="C26" t="str">
            <v>MIN-JTI</v>
          </cell>
        </row>
        <row r="27">
          <cell r="A27">
            <v>35</v>
          </cell>
          <cell r="B27" t="str">
            <v>Ministerio de Economía y Finanzas Públicas</v>
          </cell>
          <cell r="C27" t="str">
            <v>MIN-EFP</v>
          </cell>
        </row>
        <row r="28">
          <cell r="A28">
            <v>41</v>
          </cell>
          <cell r="B28" t="str">
            <v>Ministerio de Desarrollo Productivo y Economía Plural</v>
          </cell>
          <cell r="C28" t="str">
            <v>MIN-DPEP</v>
          </cell>
        </row>
        <row r="29">
          <cell r="A29">
            <v>46</v>
          </cell>
          <cell r="B29" t="str">
            <v>Ministerio de Salud</v>
          </cell>
          <cell r="C29" t="str">
            <v>MIN-SAL</v>
          </cell>
        </row>
        <row r="30">
          <cell r="A30">
            <v>47</v>
          </cell>
          <cell r="B30" t="str">
            <v>Ministerio de Desarrollo Rural y Tierras</v>
          </cell>
          <cell r="C30" t="str">
            <v>MIN-DRT</v>
          </cell>
        </row>
        <row r="31">
          <cell r="A31">
            <v>48</v>
          </cell>
          <cell r="B31" t="str">
            <v>Ministerio de Deportes</v>
          </cell>
          <cell r="C31" t="str">
            <v>MIN-DEP</v>
          </cell>
        </row>
        <row r="32">
          <cell r="A32">
            <v>52</v>
          </cell>
          <cell r="B32" t="str">
            <v>Ministerio de Culturas y Turismo</v>
          </cell>
          <cell r="C32" t="str">
            <v>MIN-CULT</v>
          </cell>
        </row>
        <row r="33">
          <cell r="A33">
            <v>66</v>
          </cell>
          <cell r="B33" t="str">
            <v>Ministerio de Planificación del Desarrollo</v>
          </cell>
          <cell r="C33" t="str">
            <v>MIN-PD</v>
          </cell>
        </row>
        <row r="34">
          <cell r="A34">
            <v>70</v>
          </cell>
          <cell r="B34" t="str">
            <v>Ministerio de Trabajo, Empleo y Previsión Social</v>
          </cell>
          <cell r="C34" t="str">
            <v>MIN-TEPS</v>
          </cell>
        </row>
        <row r="35">
          <cell r="A35">
            <v>76</v>
          </cell>
          <cell r="B35" t="str">
            <v>Ministerio de Minería y Metalurgia</v>
          </cell>
          <cell r="C35" t="str">
            <v>MIN-MM</v>
          </cell>
        </row>
        <row r="36">
          <cell r="A36">
            <v>78</v>
          </cell>
          <cell r="B36" t="str">
            <v>Ministerio de Hidrocarburos</v>
          </cell>
          <cell r="C36" t="str">
            <v>MIN-H</v>
          </cell>
        </row>
        <row r="37">
          <cell r="A37">
            <v>81</v>
          </cell>
          <cell r="B37" t="str">
            <v>Ministerio de Obras Públicas, Servicios y Vivienda</v>
          </cell>
          <cell r="C37" t="str">
            <v>MIN-OPSV</v>
          </cell>
        </row>
        <row r="38">
          <cell r="A38">
            <v>85</v>
          </cell>
          <cell r="B38" t="str">
            <v>Ministerio de Energías</v>
          </cell>
          <cell r="C38" t="str">
            <v>MIN-ENER</v>
          </cell>
        </row>
        <row r="39">
          <cell r="A39">
            <v>86</v>
          </cell>
          <cell r="B39" t="str">
            <v>Ministerio de Medio Ambiente y Agua</v>
          </cell>
          <cell r="C39" t="str">
            <v>MIN-MAA</v>
          </cell>
        </row>
        <row r="40">
          <cell r="A40">
            <v>87</v>
          </cell>
          <cell r="B40" t="str">
            <v>Ministerio de Comunicación</v>
          </cell>
          <cell r="C40" t="str">
            <v>MIN-COM</v>
          </cell>
        </row>
        <row r="41">
          <cell r="A41">
            <v>99</v>
          </cell>
          <cell r="B41" t="str">
            <v>Tesoro General de la Nación</v>
          </cell>
          <cell r="C41" t="str">
            <v>TGN</v>
          </cell>
        </row>
        <row r="42">
          <cell r="A42"/>
          <cell r="B42" t="str">
            <v>ENTIDADES DESCONCENTRADAS DEL ORGANO EJECUTIVO</v>
          </cell>
          <cell r="C42"/>
        </row>
        <row r="43">
          <cell r="A43"/>
          <cell r="B43" t="str">
            <v xml:space="preserve">Dependencia: Ministerio de Defensa </v>
          </cell>
          <cell r="C43"/>
        </row>
        <row r="44">
          <cell r="A44"/>
          <cell r="B44" t="str">
            <v xml:space="preserve">Registro Internacional Boliviano de Buques </v>
          </cell>
          <cell r="C44" t="str">
            <v>RIBB</v>
          </cell>
        </row>
        <row r="45">
          <cell r="A45"/>
          <cell r="B45" t="str">
            <v>Dependencia: Ministerio de la Presidencia</v>
          </cell>
          <cell r="C45"/>
        </row>
        <row r="46">
          <cell r="A46"/>
          <cell r="B46" t="str">
            <v>Gaceta Oficial de Bolivia</v>
          </cell>
          <cell r="C46" t="str">
            <v>GACETA</v>
          </cell>
        </row>
        <row r="47">
          <cell r="A47"/>
          <cell r="B47" t="str">
            <v>Unidad de Proyectos Especiales</v>
          </cell>
          <cell r="C47" t="str">
            <v>UPRE</v>
          </cell>
        </row>
        <row r="48">
          <cell r="A48"/>
          <cell r="B48" t="str">
            <v xml:space="preserve">Unidad Ejecutora del Fondo Nacional de Solidaridad y Equidad </v>
          </cell>
          <cell r="C48" t="str">
            <v>UE-FNSE</v>
          </cell>
        </row>
        <row r="49">
          <cell r="A49"/>
          <cell r="B49" t="str">
            <v>Dependencia: Ministerio de Economía y Finanzas Públicas</v>
          </cell>
          <cell r="C49"/>
        </row>
        <row r="50">
          <cell r="A50"/>
          <cell r="B50" t="str">
            <v>Servicio Nacional de Patrimonio del Estado</v>
          </cell>
          <cell r="C50" t="str">
            <v>SENAPE</v>
          </cell>
        </row>
        <row r="51">
          <cell r="A51"/>
          <cell r="B51" t="str">
            <v>Servicio Nacional del Sistema de Reparto</v>
          </cell>
          <cell r="C51" t="str">
            <v>SENASIR</v>
          </cell>
        </row>
        <row r="52">
          <cell r="A52"/>
          <cell r="B52" t="str">
            <v xml:space="preserve">Unidad de Coordinación de Programas y Proyectos </v>
          </cell>
          <cell r="C52" t="str">
            <v>UCPP</v>
          </cell>
        </row>
        <row r="53">
          <cell r="A53"/>
          <cell r="B53" t="str">
            <v>Dependencia: Ministerio de Desarrollo Productivo y Economía Plural</v>
          </cell>
          <cell r="C53"/>
        </row>
        <row r="54">
          <cell r="A54"/>
          <cell r="B54" t="str">
            <v>Servicio Nacional de Propiedad Intelectual</v>
          </cell>
          <cell r="C54" t="str">
            <v>SENAPI</v>
          </cell>
        </row>
        <row r="55">
          <cell r="A55"/>
          <cell r="B55" t="str">
            <v>Instituto Boliviano de Metrología</v>
          </cell>
          <cell r="C55" t="str">
            <v>IBMETRO</v>
          </cell>
        </row>
        <row r="56">
          <cell r="A56"/>
          <cell r="B56" t="str">
            <v>Servicio Nacional de Verificación de Exportaciones</v>
          </cell>
          <cell r="C56" t="str">
            <v>SENAVEX</v>
          </cell>
        </row>
        <row r="57">
          <cell r="A57"/>
          <cell r="B57" t="str">
            <v xml:space="preserve">Pro - Bolivia </v>
          </cell>
          <cell r="C57" t="str">
            <v>PRO-BOL</v>
          </cell>
        </row>
        <row r="58">
          <cell r="A58"/>
          <cell r="B58" t="str">
            <v>Dependencia: Ministerio de Salud</v>
          </cell>
          <cell r="C58"/>
        </row>
        <row r="59">
          <cell r="A59"/>
          <cell r="B59" t="str">
            <v>Centro Nacional de Enfermedades Tropicales</v>
          </cell>
          <cell r="C59" t="str">
            <v>CENETROP</v>
          </cell>
        </row>
        <row r="60">
          <cell r="A60"/>
          <cell r="B60" t="str">
            <v>Instituto Nacional de Laboratorios de Salud</v>
          </cell>
          <cell r="C60" t="str">
            <v>INLASA</v>
          </cell>
        </row>
        <row r="61">
          <cell r="A61"/>
          <cell r="B61" t="str">
            <v>Escuela de Salud La Paz</v>
          </cell>
          <cell r="C61" t="str">
            <v>ESLP</v>
          </cell>
        </row>
        <row r="62">
          <cell r="A62"/>
          <cell r="B62" t="str">
            <v>Escuela de Salud Cochabamba</v>
          </cell>
          <cell r="C62" t="str">
            <v>ESCBBA</v>
          </cell>
        </row>
        <row r="63">
          <cell r="A63"/>
          <cell r="B63" t="str">
            <v xml:space="preserve">Agencia Estatal de Medicamentos y Tecnologías en Salud </v>
          </cell>
          <cell r="C63" t="str">
            <v>AGEMED</v>
          </cell>
        </row>
        <row r="64">
          <cell r="A64"/>
          <cell r="B64" t="str">
            <v>Dependencia: Ministerio de Medio Ambiente y Agua</v>
          </cell>
          <cell r="C64"/>
        </row>
        <row r="65">
          <cell r="A65"/>
          <cell r="B65" t="str">
            <v>Servicio Nacional de Áreas Protegidas</v>
          </cell>
          <cell r="C65" t="str">
            <v>SERNAP</v>
          </cell>
        </row>
        <row r="66">
          <cell r="A66"/>
          <cell r="B66" t="str">
            <v xml:space="preserve">Unidad Operativa Boliviana </v>
          </cell>
          <cell r="C66" t="str">
            <v>UOB</v>
          </cell>
        </row>
        <row r="67">
          <cell r="A67"/>
          <cell r="B67" t="str">
            <v>Dependencia: Ministerio de Desarrollo Rural y Tierras</v>
          </cell>
          <cell r="C67"/>
        </row>
        <row r="68">
          <cell r="A68"/>
          <cell r="B68" t="str">
            <v>Servicio Nacional de Sanidad Agropecuaria e Inocuidad Alimentaria</v>
          </cell>
          <cell r="C68" t="str">
            <v>SENASAG</v>
          </cell>
        </row>
        <row r="69">
          <cell r="A69"/>
          <cell r="B69" t="str">
            <v>Fondo Nacional de Desarrollo Integral</v>
          </cell>
          <cell r="C69" t="str">
            <v>FONADIN</v>
          </cell>
        </row>
        <row r="70">
          <cell r="A70"/>
          <cell r="B70" t="str">
            <v>Institución Pública Desconcentrada Soberanía Alimentaria</v>
          </cell>
          <cell r="C70" t="str">
            <v>SOBAL</v>
          </cell>
        </row>
        <row r="71">
          <cell r="A71"/>
          <cell r="B71" t="str">
            <v>Institución Pública Desconcentrada de Pesca y Acuicultura "PACU"</v>
          </cell>
          <cell r="C71" t="str">
            <v>PACU</v>
          </cell>
        </row>
        <row r="72">
          <cell r="A72"/>
          <cell r="B72" t="str">
            <v xml:space="preserve">Entidad Pública Desconcentrada Unidad Ejecutora de Pozos </v>
          </cell>
          <cell r="C72" t="str">
            <v>UE-Pozos</v>
          </cell>
        </row>
        <row r="73">
          <cell r="A73"/>
          <cell r="B73" t="str">
            <v>Dependencia: Ministerio de Culturas y Turismo</v>
          </cell>
          <cell r="C73"/>
        </row>
        <row r="74">
          <cell r="A74"/>
          <cell r="B74" t="str">
            <v xml:space="preserve">Conoce- Bolivia </v>
          </cell>
          <cell r="C74" t="str">
            <v>CO-BOL</v>
          </cell>
        </row>
        <row r="75">
          <cell r="A75"/>
          <cell r="B75" t="str">
            <v>Dependencia: Ministerio de Obras Públicas, Servicios y Vivienda</v>
          </cell>
          <cell r="C75"/>
        </row>
        <row r="76">
          <cell r="A76"/>
          <cell r="B76" t="str">
            <v>Centro de Comunicaciones La Paz</v>
          </cell>
          <cell r="C76" t="str">
            <v>CCLP</v>
          </cell>
        </row>
        <row r="77">
          <cell r="A77"/>
          <cell r="B77" t="str">
            <v xml:space="preserve">Administradora de Terminal Terrestre Santa Cruz </v>
          </cell>
          <cell r="C77" t="str">
            <v>ATTSC</v>
          </cell>
        </row>
        <row r="78">
          <cell r="A78"/>
          <cell r="B78" t="str">
            <v>Dependencia: Ministerio de Hidrocarburos</v>
          </cell>
          <cell r="C78"/>
        </row>
        <row r="79">
          <cell r="A79"/>
          <cell r="B79" t="str">
            <v>Entidad Ejecutora de Conversión a Gas Natural Vehicular</v>
          </cell>
          <cell r="C79" t="str">
            <v>EEC-GNV</v>
          </cell>
        </row>
        <row r="80">
          <cell r="A80"/>
          <cell r="B80" t="str">
            <v>ÓRGANO JUDICIAL Y TRIBUNAL CONSTITUCIONAL</v>
          </cell>
          <cell r="C80" t="str">
            <v>OJ-TC</v>
          </cell>
        </row>
        <row r="81">
          <cell r="A81">
            <v>660</v>
          </cell>
          <cell r="B81" t="str">
            <v>Órgano Judicial</v>
          </cell>
          <cell r="C81" t="str">
            <v>OJ</v>
          </cell>
        </row>
        <row r="82">
          <cell r="A82">
            <v>661</v>
          </cell>
          <cell r="B82" t="str">
            <v>Tribunal Constitucional Plurinacional</v>
          </cell>
          <cell r="C82" t="str">
            <v>TCP</v>
          </cell>
        </row>
        <row r="83">
          <cell r="A83"/>
          <cell r="B83" t="str">
            <v>ÓRGANO ELECTORAL</v>
          </cell>
          <cell r="C83" t="str">
            <v>OEL</v>
          </cell>
        </row>
        <row r="84">
          <cell r="A84">
            <v>670</v>
          </cell>
          <cell r="B84" t="str">
            <v>Órgano Electoral Plurinacional</v>
          </cell>
          <cell r="C84" t="str">
            <v>OEP</v>
          </cell>
        </row>
        <row r="85">
          <cell r="A85"/>
          <cell r="B85" t="str">
            <v>INSTITUCIONES DE CONTROL Y DEFENSA DEL ESTADO</v>
          </cell>
          <cell r="C85" t="str">
            <v>ICDE</v>
          </cell>
        </row>
        <row r="86">
          <cell r="A86">
            <v>680</v>
          </cell>
          <cell r="B86" t="str">
            <v>Contraloría General del Estado</v>
          </cell>
          <cell r="C86" t="str">
            <v>CGE</v>
          </cell>
        </row>
        <row r="87">
          <cell r="A87">
            <v>681</v>
          </cell>
          <cell r="B87" t="str">
            <v>Ministerio Público</v>
          </cell>
          <cell r="C87" t="str">
            <v>MINPUB</v>
          </cell>
        </row>
        <row r="88">
          <cell r="A88">
            <v>682</v>
          </cell>
          <cell r="B88" t="str">
            <v>Defensoría del Pueblo</v>
          </cell>
          <cell r="C88" t="str">
            <v>DP</v>
          </cell>
        </row>
        <row r="89">
          <cell r="A89">
            <v>683</v>
          </cell>
          <cell r="B89" t="str">
            <v>Procuraduría General del Estado</v>
          </cell>
          <cell r="C89" t="str">
            <v>PROGE</v>
          </cell>
        </row>
        <row r="90">
          <cell r="A90"/>
          <cell r="B90" t="str">
            <v xml:space="preserve">INSTITUCIONES PÚBLICAS DESCENTRALIZADAS </v>
          </cell>
          <cell r="C90" t="str">
            <v xml:space="preserve">INSPUBDES </v>
          </cell>
        </row>
        <row r="91">
          <cell r="A91"/>
          <cell r="B91" t="str">
            <v xml:space="preserve">Tuición: Vicepresidencia del Estado Plurinacional </v>
          </cell>
          <cell r="C91"/>
        </row>
        <row r="92">
          <cell r="A92">
            <v>119</v>
          </cell>
          <cell r="B92" t="str">
            <v>Agencia para el Desarrollo de la Sociedad de la Información en Bolivia</v>
          </cell>
          <cell r="C92" t="str">
            <v>ADSIB</v>
          </cell>
          <cell r="D92">
            <v>6</v>
          </cell>
        </row>
        <row r="93">
          <cell r="A93"/>
          <cell r="B93" t="str">
            <v>Tuición: Ministerio de Relaciones Exteriores</v>
          </cell>
          <cell r="C93"/>
        </row>
        <row r="94">
          <cell r="A94">
            <v>197</v>
          </cell>
          <cell r="B94" t="str">
            <v>Dirección Estratégica de Reivindicación Marítima, Silala y Recursos Hídricos Internacionales</v>
          </cell>
          <cell r="C94" t="str">
            <v>DIREMAR</v>
          </cell>
          <cell r="D94">
            <v>10</v>
          </cell>
        </row>
        <row r="95">
          <cell r="A95"/>
          <cell r="B95" t="str">
            <v xml:space="preserve">Tuición: Ministerio de Gobierno </v>
          </cell>
          <cell r="C95"/>
        </row>
        <row r="96">
          <cell r="A96">
            <v>340</v>
          </cell>
          <cell r="B96" t="str">
            <v>Servicio General de Identificación Personal</v>
          </cell>
          <cell r="C96" t="str">
            <v>SEGIP</v>
          </cell>
          <cell r="D96">
            <v>15</v>
          </cell>
        </row>
        <row r="97">
          <cell r="A97">
            <v>345</v>
          </cell>
          <cell r="B97" t="str">
            <v>Mutual de Servicios al Policía</v>
          </cell>
          <cell r="C97" t="str">
            <v>MUSERPOL</v>
          </cell>
          <cell r="D97">
            <v>15</v>
          </cell>
        </row>
        <row r="98">
          <cell r="A98">
            <v>341</v>
          </cell>
          <cell r="B98" t="str">
            <v>Servicio General de Licencias de Conducir</v>
          </cell>
          <cell r="C98" t="str">
            <v>SEGELIC</v>
          </cell>
          <cell r="D98">
            <v>15</v>
          </cell>
        </row>
        <row r="99">
          <cell r="A99"/>
          <cell r="B99" t="str">
            <v>Tuición: Ministerio de Educación</v>
          </cell>
          <cell r="C99"/>
        </row>
        <row r="100">
          <cell r="A100">
            <v>109</v>
          </cell>
          <cell r="B100" t="str">
            <v>Conservatorio Plurinacional de Música</v>
          </cell>
          <cell r="C100" t="str">
            <v>COPLUMU</v>
          </cell>
          <cell r="D100">
            <v>16</v>
          </cell>
        </row>
        <row r="101">
          <cell r="A101">
            <v>124</v>
          </cell>
          <cell r="B101" t="str">
            <v>Academia Nacional de Ciencias</v>
          </cell>
          <cell r="C101" t="str">
            <v>ANC</v>
          </cell>
          <cell r="D101">
            <v>16</v>
          </cell>
        </row>
        <row r="102">
          <cell r="A102">
            <v>129</v>
          </cell>
          <cell r="B102" t="str">
            <v>Escuela de Gestión Pública Plurinacional</v>
          </cell>
          <cell r="C102" t="str">
            <v>EGPP</v>
          </cell>
          <cell r="D102">
            <v>16</v>
          </cell>
        </row>
        <row r="103">
          <cell r="A103">
            <v>150</v>
          </cell>
          <cell r="B103" t="str">
            <v>Proyecto Sucre Ciudad Universitaria</v>
          </cell>
          <cell r="C103" t="str">
            <v>PSCU</v>
          </cell>
          <cell r="D103">
            <v>16</v>
          </cell>
        </row>
        <row r="104">
          <cell r="A104">
            <v>153</v>
          </cell>
          <cell r="B104" t="str">
            <v>Observatorio Plurinacional de la Calidad Educativa</v>
          </cell>
          <cell r="C104" t="str">
            <v>OPCE</v>
          </cell>
          <cell r="D104">
            <v>16</v>
          </cell>
        </row>
        <row r="105">
          <cell r="A105">
            <v>265</v>
          </cell>
          <cell r="B105" t="str">
            <v>Dirección Departamental de Educación Chuquisaca</v>
          </cell>
          <cell r="C105" t="str">
            <v>DDE -CHU</v>
          </cell>
          <cell r="D105">
            <v>16</v>
          </cell>
        </row>
        <row r="106">
          <cell r="A106">
            <v>266</v>
          </cell>
          <cell r="B106" t="str">
            <v>Dirección Departamental de Educación La Paz</v>
          </cell>
          <cell r="C106" t="str">
            <v>DDE - LPZ</v>
          </cell>
          <cell r="D106">
            <v>16</v>
          </cell>
        </row>
        <row r="107">
          <cell r="A107">
            <v>267</v>
          </cell>
          <cell r="B107" t="str">
            <v>Dirección Departamental de Educación Cochabamba</v>
          </cell>
          <cell r="C107" t="str">
            <v>DDE -CBB</v>
          </cell>
          <cell r="D107">
            <v>16</v>
          </cell>
        </row>
        <row r="108">
          <cell r="A108">
            <v>268</v>
          </cell>
          <cell r="B108" t="str">
            <v>Dirección Departamental de Educación Oruro</v>
          </cell>
          <cell r="C108" t="str">
            <v>DDE - ORU</v>
          </cell>
          <cell r="D108">
            <v>16</v>
          </cell>
        </row>
        <row r="109">
          <cell r="A109">
            <v>269</v>
          </cell>
          <cell r="B109" t="str">
            <v>Dirección Departamental de Educación Potosí</v>
          </cell>
          <cell r="C109" t="str">
            <v>DDE - PTS</v>
          </cell>
          <cell r="D109">
            <v>16</v>
          </cell>
        </row>
        <row r="110">
          <cell r="A110">
            <v>270</v>
          </cell>
          <cell r="B110" t="str">
            <v>Dirección Departamental de Educación Tarija</v>
          </cell>
          <cell r="C110" t="str">
            <v>DDE -TAR</v>
          </cell>
          <cell r="D110">
            <v>16</v>
          </cell>
        </row>
        <row r="111">
          <cell r="A111">
            <v>271</v>
          </cell>
          <cell r="B111" t="str">
            <v>Dirección Departamental de Educación Santa Cruz</v>
          </cell>
          <cell r="C111" t="str">
            <v>DDE -SCZ</v>
          </cell>
          <cell r="D111">
            <v>16</v>
          </cell>
        </row>
        <row r="112">
          <cell r="A112">
            <v>272</v>
          </cell>
          <cell r="B112" t="str">
            <v>Dirección Departamental de Educación Beni</v>
          </cell>
          <cell r="C112" t="str">
            <v>DDE - BEN</v>
          </cell>
          <cell r="D112">
            <v>16</v>
          </cell>
        </row>
        <row r="113">
          <cell r="A113">
            <v>273</v>
          </cell>
          <cell r="B113" t="str">
            <v>Dirección Departamental de Educación Pando</v>
          </cell>
          <cell r="C113" t="str">
            <v>DDE - PAN</v>
          </cell>
          <cell r="D113">
            <v>16</v>
          </cell>
        </row>
        <row r="114">
          <cell r="A114">
            <v>324</v>
          </cell>
          <cell r="B114" t="str">
            <v>Escuela Boliviana Intercultural de Música</v>
          </cell>
          <cell r="C114" t="str">
            <v>EBIM</v>
          </cell>
          <cell r="D114">
            <v>16</v>
          </cell>
        </row>
        <row r="115">
          <cell r="A115">
            <v>344</v>
          </cell>
          <cell r="B115" t="str">
            <v>Instituto Plurinacional de Estudio de Lenguas y Culturas</v>
          </cell>
          <cell r="C115" t="str">
            <v>IPELC</v>
          </cell>
          <cell r="D115">
            <v>16</v>
          </cell>
        </row>
        <row r="116">
          <cell r="A116">
            <v>379</v>
          </cell>
          <cell r="B116" t="str">
            <v>Escuela Boliviana Intercultural de Danza</v>
          </cell>
          <cell r="C116" t="str">
            <v>EBID</v>
          </cell>
          <cell r="D116">
            <v>16</v>
          </cell>
        </row>
        <row r="117">
          <cell r="A117"/>
          <cell r="B117" t="str">
            <v>Tuición: Ministerio de Defensa</v>
          </cell>
          <cell r="C117"/>
        </row>
        <row r="118">
          <cell r="A118">
            <v>170</v>
          </cell>
          <cell r="B118" t="str">
            <v>Escuela Militar de Ingeniería</v>
          </cell>
          <cell r="C118" t="str">
            <v>EMI</v>
          </cell>
          <cell r="D118">
            <v>20</v>
          </cell>
        </row>
        <row r="119">
          <cell r="A119">
            <v>243</v>
          </cell>
          <cell r="B119" t="str">
            <v>Servicio Nacional de Hidrografía Naval</v>
          </cell>
          <cell r="C119" t="str">
            <v>SNHN</v>
          </cell>
          <cell r="D119">
            <v>20</v>
          </cell>
        </row>
        <row r="120">
          <cell r="A120">
            <v>244</v>
          </cell>
          <cell r="B120" t="str">
            <v>Servicio Nacional de Aerofotogrametría</v>
          </cell>
          <cell r="C120" t="str">
            <v>SNAF</v>
          </cell>
          <cell r="D120">
            <v>20</v>
          </cell>
        </row>
        <row r="121">
          <cell r="A121">
            <v>245</v>
          </cell>
          <cell r="B121" t="str">
            <v>Servicio Geodésico de Mapas</v>
          </cell>
          <cell r="C121" t="str">
            <v>SE-GEOMAP</v>
          </cell>
          <cell r="D121">
            <v>20</v>
          </cell>
        </row>
        <row r="122">
          <cell r="A122"/>
          <cell r="B122" t="str">
            <v>Tuición: Ministerio de la Presidencia</v>
          </cell>
          <cell r="C122"/>
        </row>
        <row r="123">
          <cell r="A123">
            <v>159</v>
          </cell>
          <cell r="B123" t="str">
            <v>Oficina Técnica para el Fortalecimiento de la Empresa Pública</v>
          </cell>
          <cell r="C123" t="str">
            <v>OFEP</v>
          </cell>
          <cell r="D123">
            <v>25</v>
          </cell>
        </row>
        <row r="124">
          <cell r="A124">
            <v>374</v>
          </cell>
          <cell r="B124" t="str">
            <v>Agencia de Gobierno Electrónico y Tecnologías de Información y Comunicación</v>
          </cell>
          <cell r="C124" t="str">
            <v>AGETIC</v>
          </cell>
          <cell r="D124">
            <v>25</v>
          </cell>
        </row>
        <row r="125">
          <cell r="A125">
            <v>226</v>
          </cell>
          <cell r="B125" t="str">
            <v>Servicio Estatal de Autonomías</v>
          </cell>
          <cell r="C125" t="str">
            <v>SEA</v>
          </cell>
          <cell r="D125">
            <v>25</v>
          </cell>
        </row>
        <row r="126">
          <cell r="A126"/>
          <cell r="B126" t="str">
            <v xml:space="preserve">Tuición: Ministerio de Justicia y Transparencia Institucional </v>
          </cell>
          <cell r="C126"/>
        </row>
        <row r="127">
          <cell r="A127">
            <v>112</v>
          </cell>
          <cell r="B127" t="str">
            <v>Comité Nacional de la Persona con Discapacidad</v>
          </cell>
          <cell r="C127" t="str">
            <v>CONALPEDIS</v>
          </cell>
          <cell r="D127">
            <v>30</v>
          </cell>
        </row>
        <row r="128">
          <cell r="A128">
            <v>152</v>
          </cell>
          <cell r="B128" t="str">
            <v>Servicio Plurinacional de Defensa Pública</v>
          </cell>
          <cell r="C128" t="str">
            <v>SEPDEP</v>
          </cell>
          <cell r="D128">
            <v>30</v>
          </cell>
        </row>
        <row r="129">
          <cell r="A129">
            <v>155</v>
          </cell>
          <cell r="B129" t="str">
            <v>Dirección del Notariado Plurinacional</v>
          </cell>
          <cell r="C129" t="str">
            <v>DIRNOPLU</v>
          </cell>
          <cell r="D129">
            <v>30</v>
          </cell>
        </row>
        <row r="130">
          <cell r="A130">
            <v>156</v>
          </cell>
          <cell r="B130" t="str">
            <v>Servicio Plurinacional de Asistencia a la Víctima</v>
          </cell>
          <cell r="C130" t="str">
            <v>SEPDAVI</v>
          </cell>
          <cell r="D130">
            <v>30</v>
          </cell>
        </row>
        <row r="131">
          <cell r="A131">
            <v>157</v>
          </cell>
          <cell r="B131" t="str">
            <v>Servicio para la Prevención de la Tortura</v>
          </cell>
          <cell r="C131" t="str">
            <v>SEPRET</v>
          </cell>
          <cell r="D131">
            <v>30</v>
          </cell>
        </row>
        <row r="132">
          <cell r="A132">
            <v>384</v>
          </cell>
          <cell r="B132" t="str">
            <v xml:space="preserve">Comisión de la Verdad Servicio </v>
          </cell>
          <cell r="C132" t="str">
            <v xml:space="preserve">CV </v>
          </cell>
          <cell r="D132">
            <v>30</v>
          </cell>
        </row>
        <row r="133">
          <cell r="A133">
            <v>386</v>
          </cell>
          <cell r="B133" t="str">
            <v>Plurinacional de la Mujer y de la Despatriarcalización Ana María Romero</v>
          </cell>
          <cell r="C133" t="str">
            <v>SEPMUD</v>
          </cell>
          <cell r="D133">
            <v>30</v>
          </cell>
        </row>
        <row r="134">
          <cell r="A134"/>
          <cell r="B134" t="str">
            <v>Tuición: Ministerio de Economía y Finanzas Públicas</v>
          </cell>
          <cell r="C134"/>
        </row>
        <row r="135">
          <cell r="A135">
            <v>169</v>
          </cell>
          <cell r="B135" t="str">
            <v>Autoridad General de Impugnación Tributaria</v>
          </cell>
          <cell r="C135" t="str">
            <v>AGIT</v>
          </cell>
          <cell r="D135">
            <v>35</v>
          </cell>
        </row>
        <row r="136">
          <cell r="A136">
            <v>200</v>
          </cell>
          <cell r="B136" t="str">
            <v>Registro Único para la Administración Tributaria Municipal</v>
          </cell>
          <cell r="C136" t="str">
            <v>RUAT</v>
          </cell>
          <cell r="D136">
            <v>35</v>
          </cell>
        </row>
        <row r="137">
          <cell r="A137">
            <v>203</v>
          </cell>
          <cell r="B137" t="str">
            <v>Autoridad de Supervisión del Sistema Financiero</v>
          </cell>
          <cell r="C137" t="str">
            <v>ASFI</v>
          </cell>
          <cell r="D137">
            <v>35</v>
          </cell>
        </row>
        <row r="138">
          <cell r="A138">
            <v>283</v>
          </cell>
          <cell r="B138" t="str">
            <v>Aduana Nacional (*)</v>
          </cell>
          <cell r="C138" t="str">
            <v>AN</v>
          </cell>
          <cell r="D138">
            <v>35</v>
          </cell>
        </row>
        <row r="139">
          <cell r="A139">
            <v>290</v>
          </cell>
          <cell r="B139" t="str">
            <v>Servicio de Impuestos Nacionales (*)</v>
          </cell>
          <cell r="C139" t="str">
            <v>SIN</v>
          </cell>
          <cell r="D139">
            <v>35</v>
          </cell>
        </row>
        <row r="140">
          <cell r="A140">
            <v>309</v>
          </cell>
          <cell r="B140" t="str">
            <v>Autoridad de Fiscalización del Juego</v>
          </cell>
          <cell r="C140" t="str">
            <v>AJ</v>
          </cell>
          <cell r="D140">
            <v>35</v>
          </cell>
        </row>
        <row r="141">
          <cell r="A141">
            <v>313</v>
          </cell>
          <cell r="B141" t="str">
            <v>Autoridad de Fiscalización y Control de Pensiones y Seguros</v>
          </cell>
          <cell r="C141" t="str">
            <v>APS</v>
          </cell>
          <cell r="D141">
            <v>35</v>
          </cell>
        </row>
        <row r="142">
          <cell r="A142">
            <v>346</v>
          </cell>
          <cell r="B142" t="str">
            <v>Unidad de Investigaciones Financieras</v>
          </cell>
          <cell r="C142" t="str">
            <v>UIF</v>
          </cell>
          <cell r="D142">
            <v>35</v>
          </cell>
        </row>
        <row r="143">
          <cell r="A143"/>
          <cell r="B143" t="str">
            <v>Tuición: Ministerio de Desarrollo Productivo y Economía Plural</v>
          </cell>
          <cell r="C143"/>
        </row>
        <row r="144">
          <cell r="A144">
            <v>132</v>
          </cell>
          <cell r="B144" t="str">
            <v>Servicio de Desarrollo de las Empresas Públicas Productivas</v>
          </cell>
          <cell r="C144" t="str">
            <v>SEDEM</v>
          </cell>
          <cell r="D144">
            <v>41</v>
          </cell>
        </row>
        <row r="145">
          <cell r="A145">
            <v>224</v>
          </cell>
          <cell r="B145" t="str">
            <v>Insumos Bolivia</v>
          </cell>
          <cell r="C145" t="str">
            <v>IN - BOL</v>
          </cell>
          <cell r="D145">
            <v>41</v>
          </cell>
        </row>
        <row r="146">
          <cell r="A146">
            <v>227</v>
          </cell>
          <cell r="B146" t="str">
            <v>Zona Franca Comercial e Industrial de Cobija</v>
          </cell>
          <cell r="C146" t="str">
            <v>ZOFRACOBIJA</v>
          </cell>
          <cell r="D146">
            <v>41</v>
          </cell>
        </row>
        <row r="147">
          <cell r="A147">
            <v>315</v>
          </cell>
          <cell r="B147" t="str">
            <v>Autoridad de Fiscalización de Empresas</v>
          </cell>
          <cell r="C147" t="str">
            <v>AEMP</v>
          </cell>
          <cell r="D147">
            <v>41</v>
          </cell>
        </row>
        <row r="148">
          <cell r="A148">
            <v>378</v>
          </cell>
          <cell r="B148" t="str">
            <v>Servicio Nacional Textil</v>
          </cell>
          <cell r="C148" t="str">
            <v>SENATEX</v>
          </cell>
          <cell r="D148">
            <v>41</v>
          </cell>
        </row>
        <row r="149">
          <cell r="A149"/>
          <cell r="B149" t="str">
            <v>Tuición: Ministerio de Salud</v>
          </cell>
          <cell r="C149"/>
        </row>
        <row r="150">
          <cell r="A150">
            <v>111</v>
          </cell>
          <cell r="B150" t="str">
            <v>Instituto Boliviano de la Ceguera</v>
          </cell>
          <cell r="C150" t="str">
            <v>IBC</v>
          </cell>
          <cell r="D150">
            <v>46</v>
          </cell>
        </row>
        <row r="151">
          <cell r="A151">
            <v>133</v>
          </cell>
          <cell r="B151" t="str">
            <v>Lotería Nacional de Beneficencia y Salubridad</v>
          </cell>
          <cell r="C151" t="str">
            <v>LONABOL</v>
          </cell>
          <cell r="D151">
            <v>46</v>
          </cell>
        </row>
        <row r="152">
          <cell r="A152">
            <v>249</v>
          </cell>
          <cell r="B152" t="str">
            <v>Central de Abastecimiento y Suministros de Salud</v>
          </cell>
          <cell r="C152" t="str">
            <v>CEASS</v>
          </cell>
          <cell r="D152">
            <v>46</v>
          </cell>
        </row>
        <row r="153">
          <cell r="A153">
            <v>251</v>
          </cell>
          <cell r="B153" t="str">
            <v>Instituto Nacional de Salud Ocupacional</v>
          </cell>
          <cell r="C153" t="str">
            <v>INSO</v>
          </cell>
          <cell r="D153">
            <v>46</v>
          </cell>
        </row>
        <row r="154">
          <cell r="A154">
            <v>382</v>
          </cell>
          <cell r="B154" t="str">
            <v>Agencia de Infraestructura en Salud y Equipamiento Médico</v>
          </cell>
          <cell r="C154" t="str">
            <v>AISEM</v>
          </cell>
          <cell r="D154">
            <v>46</v>
          </cell>
        </row>
        <row r="155">
          <cell r="A155">
            <v>385</v>
          </cell>
          <cell r="B155" t="str">
            <v>Autoridad de Supervisión de la Seguridad Social de Corto Plazo</v>
          </cell>
          <cell r="C155" t="str">
            <v>ASUSS</v>
          </cell>
          <cell r="D155">
            <v>46</v>
          </cell>
        </row>
        <row r="156">
          <cell r="A156"/>
          <cell r="B156" t="str">
            <v xml:space="preserve">Tuición: Ministerio de Desarrollo Rural y Tierras </v>
          </cell>
          <cell r="C156"/>
        </row>
        <row r="157">
          <cell r="A157">
            <v>212</v>
          </cell>
          <cell r="B157" t="str">
            <v>Instituto Nacional de Reforma Agraria</v>
          </cell>
          <cell r="C157" t="str">
            <v>INRA</v>
          </cell>
          <cell r="D157">
            <v>47</v>
          </cell>
        </row>
        <row r="158">
          <cell r="A158">
            <v>222</v>
          </cell>
          <cell r="B158" t="str">
            <v>Instituto Nacional de Innovación Agropecuaria y Forestal</v>
          </cell>
          <cell r="C158" t="str">
            <v>INIAF</v>
          </cell>
          <cell r="D158">
            <v>47</v>
          </cell>
        </row>
        <row r="159">
          <cell r="A159">
            <v>254</v>
          </cell>
          <cell r="B159" t="str">
            <v>Instituto del Seguro Agrario(*)</v>
          </cell>
          <cell r="C159" t="str">
            <v>INSA</v>
          </cell>
          <cell r="D159">
            <v>47</v>
          </cell>
        </row>
        <row r="160">
          <cell r="A160">
            <v>371</v>
          </cell>
          <cell r="B160" t="str">
            <v>Centro Internacional de la Quinua</v>
          </cell>
          <cell r="C160" t="str">
            <v>CIQ</v>
          </cell>
          <cell r="D160">
            <v>47</v>
          </cell>
        </row>
        <row r="161">
          <cell r="A161">
            <v>373</v>
          </cell>
          <cell r="B161" t="str">
            <v>Fondo de Desarrollo Indígena</v>
          </cell>
          <cell r="C161" t="str">
            <v>FDI</v>
          </cell>
          <cell r="D161">
            <v>47</v>
          </cell>
        </row>
        <row r="162">
          <cell r="A162"/>
          <cell r="B162" t="str">
            <v xml:space="preserve">Tuición: Ministerio de Culturas y Turismo </v>
          </cell>
          <cell r="C162"/>
        </row>
        <row r="163">
          <cell r="A163">
            <v>108</v>
          </cell>
          <cell r="B163" t="str">
            <v>Orquesta Sinfónica Nacional</v>
          </cell>
          <cell r="C163" t="str">
            <v>OSN</v>
          </cell>
          <cell r="D163">
            <v>52</v>
          </cell>
        </row>
        <row r="164">
          <cell r="A164">
            <v>349</v>
          </cell>
          <cell r="B164" t="str">
            <v>Centro de Investigaciones Arqueológicas, Antropológicas y Adm. de Tiwanaku</v>
          </cell>
          <cell r="C164" t="str">
            <v>CIAAAT</v>
          </cell>
          <cell r="D164">
            <v>52</v>
          </cell>
        </row>
        <row r="165">
          <cell r="A165">
            <v>387</v>
          </cell>
          <cell r="B165" t="str">
            <v>Agencia del Desarrollo del Cine y Audiovisual Bolivianos</v>
          </cell>
          <cell r="C165" t="str">
            <v>ADECINE</v>
          </cell>
          <cell r="D165">
            <v>52</v>
          </cell>
        </row>
        <row r="166">
          <cell r="A166"/>
          <cell r="B166" t="str">
            <v xml:space="preserve">Tuición: Ministerio de Planificación del Desarrollo </v>
          </cell>
          <cell r="C166"/>
        </row>
        <row r="167">
          <cell r="A167">
            <v>201</v>
          </cell>
          <cell r="B167" t="str">
            <v>Agencia para el Desarrollo de las Macroregiones y Zonas Fronterizas</v>
          </cell>
          <cell r="C167" t="str">
            <v>ADEMAF</v>
          </cell>
          <cell r="D167">
            <v>66</v>
          </cell>
        </row>
        <row r="168">
          <cell r="A168">
            <v>206</v>
          </cell>
          <cell r="B168" t="str">
            <v>Instituto Nacional de Estadística</v>
          </cell>
          <cell r="C168" t="str">
            <v>INE</v>
          </cell>
          <cell r="D168">
            <v>66</v>
          </cell>
        </row>
        <row r="169">
          <cell r="A169">
            <v>210</v>
          </cell>
          <cell r="B169" t="str">
            <v>Unidad de Análisis de Políticas Sociales y Económicas</v>
          </cell>
          <cell r="C169" t="str">
            <v>UDAPE</v>
          </cell>
          <cell r="D169">
            <v>66</v>
          </cell>
        </row>
        <row r="170">
          <cell r="A170">
            <v>287</v>
          </cell>
          <cell r="B170" t="str">
            <v>Fondo Nacional de Inversión Productiva y Social</v>
          </cell>
          <cell r="C170" t="str">
            <v>FPS</v>
          </cell>
          <cell r="D170">
            <v>66</v>
          </cell>
        </row>
        <row r="171">
          <cell r="A171"/>
          <cell r="B171" t="str">
            <v xml:space="preserve">Tuición: Ministerio de Minería y Metalurgia </v>
          </cell>
          <cell r="C171"/>
        </row>
        <row r="172">
          <cell r="A172">
            <v>190</v>
          </cell>
          <cell r="B172" t="str">
            <v>Autoridad Jurisdiccional Administrativa Minera</v>
          </cell>
          <cell r="C172" t="str">
            <v>AJAM</v>
          </cell>
          <cell r="D172">
            <v>76</v>
          </cell>
        </row>
        <row r="173">
          <cell r="A173">
            <v>221</v>
          </cell>
          <cell r="B173" t="str">
            <v>Servicio Nacional de Registro y Control de la Comercialización de Minerales y Metales</v>
          </cell>
          <cell r="C173" t="str">
            <v>SENARECOM</v>
          </cell>
          <cell r="D173">
            <v>76</v>
          </cell>
        </row>
        <row r="174">
          <cell r="A174">
            <v>234</v>
          </cell>
          <cell r="B174" t="str">
            <v>Servicio Geológico Minero</v>
          </cell>
          <cell r="C174" t="str">
            <v>SERGEOMIN</v>
          </cell>
          <cell r="D174">
            <v>76</v>
          </cell>
        </row>
        <row r="175">
          <cell r="A175">
            <v>381</v>
          </cell>
          <cell r="B175" t="str">
            <v>Fondo de Apoyo a la Reactivación de la Minería Chica</v>
          </cell>
          <cell r="C175" t="str">
            <v>FAREMIN</v>
          </cell>
          <cell r="D175">
            <v>76</v>
          </cell>
        </row>
        <row r="176">
          <cell r="A176"/>
          <cell r="B176" t="str">
            <v xml:space="preserve">Tuición: Ministerio de Hidrocarburos </v>
          </cell>
          <cell r="C176"/>
        </row>
        <row r="177">
          <cell r="A177">
            <v>163</v>
          </cell>
          <cell r="B177" t="str">
            <v>Agencia Nacional de Hidrocarburos</v>
          </cell>
          <cell r="C177" t="str">
            <v>ANH</v>
          </cell>
          <cell r="D177">
            <v>78</v>
          </cell>
        </row>
        <row r="178">
          <cell r="A178"/>
          <cell r="B178" t="str">
            <v xml:space="preserve">Tuición: Ministerio de Obras Públicas, Servicios y Vivienda </v>
          </cell>
          <cell r="C178"/>
        </row>
        <row r="179">
          <cell r="A179">
            <v>117</v>
          </cell>
          <cell r="B179" t="str">
            <v>Dirección General de Aeronáutica Civil (*)</v>
          </cell>
          <cell r="C179" t="str">
            <v>DGAC</v>
          </cell>
          <cell r="D179">
            <v>81</v>
          </cell>
        </row>
        <row r="180">
          <cell r="A180">
            <v>134</v>
          </cell>
          <cell r="B180" t="str">
            <v>Consejo Nacional de Vivienda Policial</v>
          </cell>
          <cell r="C180" t="str">
            <v>COVIPOL</v>
          </cell>
          <cell r="D180">
            <v>81</v>
          </cell>
        </row>
        <row r="181">
          <cell r="A181">
            <v>192</v>
          </cell>
          <cell r="B181" t="str">
            <v>Servicio al Mejoramiento de la Navegación Amazónica</v>
          </cell>
          <cell r="C181" t="str">
            <v>SEMENA</v>
          </cell>
          <cell r="D181">
            <v>81</v>
          </cell>
        </row>
        <row r="182">
          <cell r="A182">
            <v>291</v>
          </cell>
          <cell r="B182" t="str">
            <v>Administradora Boliviana de Carreteras (*)</v>
          </cell>
          <cell r="C182" t="str">
            <v>ABC</v>
          </cell>
          <cell r="D182">
            <v>81</v>
          </cell>
        </row>
        <row r="183">
          <cell r="A183">
            <v>292</v>
          </cell>
          <cell r="B183" t="str">
            <v>Vías Bolivia</v>
          </cell>
          <cell r="C183" t="str">
            <v>V°B°</v>
          </cell>
          <cell r="D183">
            <v>81</v>
          </cell>
        </row>
        <row r="184">
          <cell r="A184">
            <v>310</v>
          </cell>
          <cell r="B184" t="str">
            <v>Autoridad de Regulación y Fiscalización de Telecomunicaciones y Transportes</v>
          </cell>
          <cell r="C184" t="str">
            <v>ATT</v>
          </cell>
          <cell r="D184">
            <v>81</v>
          </cell>
        </row>
        <row r="185">
          <cell r="A185">
            <v>342</v>
          </cell>
          <cell r="B185" t="str">
            <v>Agencia Estatal de Vivienda</v>
          </cell>
          <cell r="C185" t="str">
            <v>AEVIVIENDA</v>
          </cell>
          <cell r="D185">
            <v>81</v>
          </cell>
        </row>
        <row r="186">
          <cell r="A186">
            <v>512</v>
          </cell>
          <cell r="B186" t="str">
            <v>Administración de Aeropuertos y Servicios Auxiliares a la Navegación Aérea</v>
          </cell>
          <cell r="C186" t="str">
            <v>AASANA</v>
          </cell>
          <cell r="D186">
            <v>81</v>
          </cell>
        </row>
        <row r="187">
          <cell r="A187">
            <v>383</v>
          </cell>
          <cell r="B187" t="str">
            <v>Agencia Boliviana de Correos "Correos de Bolivia"</v>
          </cell>
          <cell r="C187" t="str">
            <v>COBOL</v>
          </cell>
          <cell r="D187">
            <v>81</v>
          </cell>
        </row>
        <row r="188">
          <cell r="A188"/>
          <cell r="B188" t="str">
            <v>Tuición: Ministerio de Energías</v>
          </cell>
          <cell r="C188"/>
        </row>
        <row r="189">
          <cell r="A189">
            <v>314</v>
          </cell>
          <cell r="B189" t="str">
            <v>Autoridad de Fiscalización de Electricidad y Tecnología Nuclear</v>
          </cell>
          <cell r="C189" t="str">
            <v>AETN</v>
          </cell>
          <cell r="D189">
            <v>85</v>
          </cell>
        </row>
        <row r="190">
          <cell r="A190">
            <v>376</v>
          </cell>
          <cell r="B190" t="str">
            <v>Agencia Boliviana de Energía Nuclear</v>
          </cell>
          <cell r="C190" t="str">
            <v>ABEN</v>
          </cell>
          <cell r="D190">
            <v>85</v>
          </cell>
        </row>
        <row r="191">
          <cell r="A191"/>
          <cell r="B191" t="str">
            <v xml:space="preserve">Tuición: Ministerio de Medio Ambiente y Agua </v>
          </cell>
          <cell r="C191"/>
        </row>
        <row r="192">
          <cell r="A192">
            <v>154</v>
          </cell>
          <cell r="B192" t="str">
            <v>Museo Nacional de Historia Natural</v>
          </cell>
          <cell r="C192" t="str">
            <v>MNHN</v>
          </cell>
          <cell r="D192">
            <v>86</v>
          </cell>
        </row>
        <row r="193">
          <cell r="A193">
            <v>213</v>
          </cell>
          <cell r="B193" t="str">
            <v>Servicio Nacional de Meteorología e Hidrología</v>
          </cell>
          <cell r="C193" t="str">
            <v>SENAMHI</v>
          </cell>
          <cell r="D193">
            <v>86</v>
          </cell>
        </row>
        <row r="194">
          <cell r="A194">
            <v>223</v>
          </cell>
          <cell r="B194" t="str">
            <v>Fondo Nacional de Desarrollo Forestal</v>
          </cell>
          <cell r="C194" t="str">
            <v>FONABOSQUE</v>
          </cell>
          <cell r="D194">
            <v>86</v>
          </cell>
        </row>
        <row r="195">
          <cell r="A195">
            <v>225</v>
          </cell>
          <cell r="B195" t="str">
            <v>Servicio Nacional para la Sostenibilidad en Saneamiento Básico</v>
          </cell>
          <cell r="C195" t="str">
            <v>SENASBA</v>
          </cell>
          <cell r="D195">
            <v>86</v>
          </cell>
        </row>
        <row r="196">
          <cell r="A196">
            <v>253</v>
          </cell>
          <cell r="B196" t="str">
            <v>Entidad Ejecutora de Medio Ambiente y Agua</v>
          </cell>
          <cell r="C196" t="str">
            <v>EMAGUA</v>
          </cell>
          <cell r="D196">
            <v>86</v>
          </cell>
        </row>
        <row r="197">
          <cell r="A197">
            <v>281</v>
          </cell>
          <cell r="B197" t="str">
            <v>Oficina Técnica Nacional de los Ríos Pilcomayo y Bermejo</v>
          </cell>
          <cell r="C197" t="str">
            <v>OTNR-PB</v>
          </cell>
          <cell r="D197">
            <v>86</v>
          </cell>
        </row>
        <row r="198">
          <cell r="A198">
            <v>288</v>
          </cell>
          <cell r="B198" t="str">
            <v>Servicio Nacional de Riego (*)</v>
          </cell>
          <cell r="C198" t="str">
            <v>SENARI</v>
          </cell>
          <cell r="D198">
            <v>86</v>
          </cell>
        </row>
        <row r="199">
          <cell r="A199">
            <v>298</v>
          </cell>
          <cell r="B199" t="str">
            <v>Servicio Departamental de Riego - Chuquisaca</v>
          </cell>
          <cell r="C199" t="str">
            <v>SEDERI-CHU</v>
          </cell>
          <cell r="D199">
            <v>86</v>
          </cell>
        </row>
        <row r="200">
          <cell r="A200">
            <v>299</v>
          </cell>
          <cell r="B200" t="str">
            <v>Servicio Departamental de Riego - La Paz</v>
          </cell>
          <cell r="C200" t="str">
            <v>SEDERI-LPZ</v>
          </cell>
          <cell r="D200">
            <v>86</v>
          </cell>
        </row>
        <row r="201">
          <cell r="A201">
            <v>300</v>
          </cell>
          <cell r="B201" t="str">
            <v>Servicio Departamental de Riego - Cochabamba</v>
          </cell>
          <cell r="C201" t="str">
            <v>SEDERI-CBB</v>
          </cell>
          <cell r="D201">
            <v>86</v>
          </cell>
        </row>
        <row r="202">
          <cell r="A202">
            <v>301</v>
          </cell>
          <cell r="B202" t="str">
            <v>Servicio Departamental de Riego - Oruro</v>
          </cell>
          <cell r="C202" t="str">
            <v>SEDERI-ORU</v>
          </cell>
          <cell r="D202">
            <v>86</v>
          </cell>
        </row>
        <row r="203">
          <cell r="A203">
            <v>302</v>
          </cell>
          <cell r="B203" t="str">
            <v>Servicio Departamental de Riego - Potosí</v>
          </cell>
          <cell r="C203" t="str">
            <v>SEDERI-PTS</v>
          </cell>
          <cell r="D203">
            <v>86</v>
          </cell>
        </row>
        <row r="204">
          <cell r="A204">
            <v>303</v>
          </cell>
          <cell r="B204" t="str">
            <v>Servicio Departamental de Riego - Tarija</v>
          </cell>
          <cell r="C204" t="str">
            <v>SEDERI-TAR</v>
          </cell>
          <cell r="D204">
            <v>86</v>
          </cell>
        </row>
        <row r="205">
          <cell r="A205">
            <v>304</v>
          </cell>
          <cell r="B205" t="str">
            <v>Servicio Departamental de Riego - Santa Cruz</v>
          </cell>
          <cell r="C205" t="str">
            <v>SEDERI-SCZ</v>
          </cell>
          <cell r="D205">
            <v>86</v>
          </cell>
        </row>
        <row r="206">
          <cell r="A206">
            <v>305</v>
          </cell>
          <cell r="B206" t="str">
            <v>Servicio Departamental de Riego - Beni</v>
          </cell>
          <cell r="C206" t="str">
            <v>SEDERI-BEN</v>
          </cell>
          <cell r="D206">
            <v>86</v>
          </cell>
        </row>
        <row r="207">
          <cell r="A207">
            <v>306</v>
          </cell>
          <cell r="B207" t="str">
            <v>Servicio Departamental de Riego - Pando</v>
          </cell>
          <cell r="C207" t="str">
            <v>SEDERI-PAN</v>
          </cell>
          <cell r="D207">
            <v>86</v>
          </cell>
        </row>
        <row r="208">
          <cell r="A208">
            <v>311</v>
          </cell>
          <cell r="B208" t="str">
            <v>Autoridad de Fiscalización y Control Social de Agua Potable y Saneamiento Básico</v>
          </cell>
          <cell r="C208" t="str">
            <v>AAPS</v>
          </cell>
          <cell r="D208">
            <v>86</v>
          </cell>
        </row>
        <row r="209">
          <cell r="A209">
            <v>312</v>
          </cell>
          <cell r="B209" t="str">
            <v>Autoridad de Fiscalización y Control Social de Bosques y Tierras</v>
          </cell>
          <cell r="C209" t="str">
            <v>ABT</v>
          </cell>
          <cell r="D209">
            <v>86</v>
          </cell>
        </row>
        <row r="210">
          <cell r="A210">
            <v>348</v>
          </cell>
          <cell r="B210" t="str">
            <v>Autoridad Plurinacional de la Madre Tierra (*)</v>
          </cell>
          <cell r="C210" t="str">
            <v>APMT</v>
          </cell>
          <cell r="D210">
            <v>86</v>
          </cell>
        </row>
        <row r="211">
          <cell r="A211"/>
          <cell r="B211" t="str">
            <v xml:space="preserve">Tuición: Ministerio de Trabajo, Empleo y Previsión Social </v>
          </cell>
          <cell r="C211"/>
        </row>
        <row r="212">
          <cell r="A212">
            <v>347</v>
          </cell>
          <cell r="B212" t="str">
            <v>Autoridad de Fiscalización y Control de Cooperativas</v>
          </cell>
          <cell r="C212" t="str">
            <v>AFCOOP</v>
          </cell>
          <cell r="D212">
            <v>70</v>
          </cell>
        </row>
        <row r="213">
          <cell r="A213"/>
          <cell r="B213" t="str">
            <v xml:space="preserve">Tuición: Órgano Judicial </v>
          </cell>
          <cell r="C213"/>
        </row>
        <row r="214">
          <cell r="A214">
            <v>343</v>
          </cell>
          <cell r="B214" t="str">
            <v>Escuela de Jueces del Estado</v>
          </cell>
          <cell r="C214" t="str">
            <v>EJE</v>
          </cell>
          <cell r="D214">
            <v>660</v>
          </cell>
        </row>
        <row r="215">
          <cell r="A215"/>
          <cell r="B215" t="str">
            <v xml:space="preserve">Tuición: Banco Central de Bolivia </v>
          </cell>
          <cell r="C215"/>
        </row>
        <row r="216">
          <cell r="A216">
            <v>293</v>
          </cell>
          <cell r="B216" t="str">
            <v>Fundación Cultural del Banco Central de Bolivia</v>
          </cell>
          <cell r="C216" t="str">
            <v>FC - BCB</v>
          </cell>
          <cell r="D216">
            <v>951</v>
          </cell>
        </row>
        <row r="217">
          <cell r="A217"/>
          <cell r="B217" t="str">
            <v xml:space="preserve">UNIVERSIDADES PÚBLICAS </v>
          </cell>
          <cell r="C217"/>
        </row>
        <row r="218">
          <cell r="A218">
            <v>137</v>
          </cell>
          <cell r="B218" t="str">
            <v>Comité Ejecutivo de la Universidad Boliviana</v>
          </cell>
          <cell r="C218" t="str">
            <v>CEUB</v>
          </cell>
        </row>
        <row r="219">
          <cell r="A219">
            <v>138</v>
          </cell>
          <cell r="B219" t="str">
            <v>Universidad Mayor Real y Pontificia de San Francisco Xavier</v>
          </cell>
          <cell r="C219" t="str">
            <v>UMSFX</v>
          </cell>
        </row>
        <row r="220">
          <cell r="A220">
            <v>139</v>
          </cell>
          <cell r="B220" t="str">
            <v>Universidad Mayor de San Andrés</v>
          </cell>
          <cell r="C220" t="str">
            <v>UMSA</v>
          </cell>
        </row>
        <row r="221">
          <cell r="A221">
            <v>140</v>
          </cell>
          <cell r="B221" t="str">
            <v>Universidad Pública de El Alto</v>
          </cell>
          <cell r="C221" t="str">
            <v>UPEA</v>
          </cell>
        </row>
        <row r="222">
          <cell r="A222">
            <v>141</v>
          </cell>
          <cell r="B222" t="str">
            <v>Universidad Mayor de San Simón</v>
          </cell>
          <cell r="C222" t="str">
            <v>UMSS</v>
          </cell>
        </row>
        <row r="223">
          <cell r="A223">
            <v>142</v>
          </cell>
          <cell r="B223" t="str">
            <v>Universidad Técnica de Oruro</v>
          </cell>
          <cell r="C223" t="str">
            <v>UTO</v>
          </cell>
        </row>
        <row r="224">
          <cell r="A224">
            <v>143</v>
          </cell>
          <cell r="B224" t="str">
            <v>Universidad Autónoma Tomás Frías</v>
          </cell>
          <cell r="C224" t="str">
            <v>UATF</v>
          </cell>
        </row>
        <row r="225">
          <cell r="A225">
            <v>144</v>
          </cell>
          <cell r="B225" t="str">
            <v>Universidad Nacional Siglo XX</v>
          </cell>
          <cell r="C225" t="str">
            <v>UNSXX</v>
          </cell>
        </row>
        <row r="226">
          <cell r="A226">
            <v>145</v>
          </cell>
          <cell r="B226" t="str">
            <v>Universidad Autónoma Juan Misael Saracho</v>
          </cell>
          <cell r="C226" t="str">
            <v>UAJMS</v>
          </cell>
        </row>
        <row r="227">
          <cell r="A227">
            <v>146</v>
          </cell>
          <cell r="B227" t="str">
            <v>Universidad Autónoma Gabriel René Moreno</v>
          </cell>
          <cell r="C227" t="str">
            <v>UAGRM</v>
          </cell>
        </row>
        <row r="228">
          <cell r="A228">
            <v>147</v>
          </cell>
          <cell r="B228" t="str">
            <v>Universidad Autónoma del Beni José Ballivián</v>
          </cell>
          <cell r="C228" t="str">
            <v>UAB</v>
          </cell>
        </row>
        <row r="229">
          <cell r="A229">
            <v>148</v>
          </cell>
          <cell r="B229" t="str">
            <v xml:space="preserve">Universidad Amazónica de Pando </v>
          </cell>
          <cell r="C229" t="str">
            <v>UAP</v>
          </cell>
        </row>
        <row r="230">
          <cell r="A230"/>
          <cell r="B230" t="str">
            <v>Tuición: Ministerio de Educación</v>
          </cell>
          <cell r="C230"/>
        </row>
        <row r="231">
          <cell r="A231">
            <v>294</v>
          </cell>
          <cell r="B231" t="str">
            <v>Universidad Indígena Boliviana Comunitaria Intercultural Productiva Tupak Katari</v>
          </cell>
          <cell r="C231" t="str">
            <v>UNIBOL-TK</v>
          </cell>
          <cell r="D231">
            <v>16</v>
          </cell>
        </row>
        <row r="232">
          <cell r="A232">
            <v>295</v>
          </cell>
          <cell r="B232" t="str">
            <v>Universidad Indígena Boliviana Comunitaria Intercultural Productiva Casimiro Huanca</v>
          </cell>
          <cell r="C232" t="str">
            <v>UNIBOL-CH</v>
          </cell>
          <cell r="D232">
            <v>16</v>
          </cell>
        </row>
        <row r="233">
          <cell r="A233">
            <v>296</v>
          </cell>
          <cell r="B233" t="str">
            <v>Universidad Indígena Boliviana Comunitaria Intercultural Productiva Apiaguaiki Tupa</v>
          </cell>
          <cell r="C233" t="str">
            <v>UNIBOL-AT</v>
          </cell>
          <cell r="D233">
            <v>16</v>
          </cell>
        </row>
        <row r="234">
          <cell r="A234"/>
          <cell r="B234" t="str">
            <v xml:space="preserve">INSTITUCIONES DE SEGURIDAD SOCIAL </v>
          </cell>
          <cell r="C234" t="str">
            <v>ISS</v>
          </cell>
        </row>
        <row r="235">
          <cell r="A235"/>
          <cell r="B235" t="str">
            <v>Tuición: Ministerio de Defensa</v>
          </cell>
          <cell r="C235"/>
        </row>
        <row r="236">
          <cell r="A236">
            <v>411</v>
          </cell>
          <cell r="B236" t="str">
            <v xml:space="preserve">Corporación del Seguro Social Militar </v>
          </cell>
          <cell r="C236" t="str">
            <v>COSSMIL</v>
          </cell>
          <cell r="D236">
            <v>20</v>
          </cell>
        </row>
        <row r="237">
          <cell r="A237"/>
          <cell r="B237" t="str">
            <v>Tuición: Ministerio de Salud</v>
          </cell>
          <cell r="C237"/>
        </row>
        <row r="238">
          <cell r="A238">
            <v>417</v>
          </cell>
          <cell r="B238" t="str">
            <v>Caja Nacional de Salud</v>
          </cell>
          <cell r="C238" t="str">
            <v>CNS</v>
          </cell>
          <cell r="D238">
            <v>46</v>
          </cell>
        </row>
        <row r="239">
          <cell r="A239">
            <v>418</v>
          </cell>
          <cell r="B239" t="str">
            <v>Caja Petrolera de Salud</v>
          </cell>
          <cell r="C239" t="str">
            <v>CPS</v>
          </cell>
          <cell r="D239">
            <v>46</v>
          </cell>
        </row>
        <row r="240">
          <cell r="A240">
            <v>422</v>
          </cell>
          <cell r="B240" t="str">
            <v>Caja Bancaria Estatal de Salud</v>
          </cell>
          <cell r="C240" t="str">
            <v>CBES</v>
          </cell>
          <cell r="D240">
            <v>46</v>
          </cell>
        </row>
        <row r="241">
          <cell r="A241">
            <v>423</v>
          </cell>
          <cell r="B241" t="str">
            <v>Caja de Salud del Servicio Nacional de Caminos y Ramas Anexas</v>
          </cell>
          <cell r="C241" t="str">
            <v>CSSNCRA</v>
          </cell>
          <cell r="D241">
            <v>46</v>
          </cell>
        </row>
        <row r="242">
          <cell r="A242">
            <v>424</v>
          </cell>
          <cell r="B242" t="str">
            <v>Caja de Salud CORDES</v>
          </cell>
          <cell r="C242" t="str">
            <v>CORDES</v>
          </cell>
          <cell r="D242">
            <v>46</v>
          </cell>
        </row>
        <row r="243">
          <cell r="A243">
            <v>425</v>
          </cell>
          <cell r="B243" t="str">
            <v>Seguro Social Universitario de Cochabamba</v>
          </cell>
          <cell r="C243" t="str">
            <v>SSUCBBA</v>
          </cell>
          <cell r="D243">
            <v>46</v>
          </cell>
        </row>
        <row r="244">
          <cell r="A244">
            <v>426</v>
          </cell>
          <cell r="B244" t="str">
            <v>Seguro Social Universitario de Oruro</v>
          </cell>
          <cell r="C244" t="str">
            <v>SSUORU</v>
          </cell>
          <cell r="D244">
            <v>46</v>
          </cell>
        </row>
        <row r="245">
          <cell r="A245">
            <v>427</v>
          </cell>
          <cell r="B245" t="str">
            <v>Seguro Social Universitario de Santa Cruz</v>
          </cell>
          <cell r="C245" t="str">
            <v>SSUSTCRUZ</v>
          </cell>
          <cell r="D245">
            <v>46</v>
          </cell>
        </row>
        <row r="246">
          <cell r="A246">
            <v>428</v>
          </cell>
          <cell r="B246" t="str">
            <v>Seguro Social Universitario de Sucre</v>
          </cell>
          <cell r="C246" t="str">
            <v>SSUSUC</v>
          </cell>
          <cell r="D246">
            <v>46</v>
          </cell>
        </row>
        <row r="247">
          <cell r="A247">
            <v>429</v>
          </cell>
          <cell r="B247" t="str">
            <v>Seguro Social Universitario de La Paz</v>
          </cell>
          <cell r="C247" t="str">
            <v>SSULPZ</v>
          </cell>
          <cell r="D247">
            <v>46</v>
          </cell>
        </row>
        <row r="248">
          <cell r="A248">
            <v>432</v>
          </cell>
          <cell r="B248" t="str">
            <v>Seguro Social Universitario de Tarija</v>
          </cell>
          <cell r="C248" t="str">
            <v>SSUTAR</v>
          </cell>
          <cell r="D248">
            <v>46</v>
          </cell>
        </row>
        <row r="249">
          <cell r="A249">
            <v>433</v>
          </cell>
          <cell r="B249" t="str">
            <v>Seguro Social Universitario de Potosí</v>
          </cell>
          <cell r="C249" t="str">
            <v>SSUPTS</v>
          </cell>
          <cell r="D249">
            <v>46</v>
          </cell>
        </row>
        <row r="250">
          <cell r="A250">
            <v>434</v>
          </cell>
          <cell r="B250" t="str">
            <v>Seguro Social Universitario de Beni</v>
          </cell>
          <cell r="C250" t="str">
            <v>SSUBENI</v>
          </cell>
          <cell r="D250">
            <v>46</v>
          </cell>
        </row>
        <row r="251">
          <cell r="A251">
            <v>435</v>
          </cell>
          <cell r="B251" t="str">
            <v>Seguro Integral de Salud</v>
          </cell>
          <cell r="C251" t="str">
            <v>SINEC</v>
          </cell>
          <cell r="D251">
            <v>46</v>
          </cell>
        </row>
        <row r="252">
          <cell r="A252"/>
          <cell r="B252" t="str">
            <v>EMPRESAS PÚBLICAS</v>
          </cell>
          <cell r="C252" t="str">
            <v>EMP-PUB</v>
          </cell>
        </row>
        <row r="253">
          <cell r="A253"/>
          <cell r="B253" t="str">
            <v xml:space="preserve">EMPRESAS NACIONALES </v>
          </cell>
          <cell r="C253" t="str">
            <v>EMP-NAL</v>
          </cell>
        </row>
        <row r="254">
          <cell r="A254"/>
          <cell r="B254" t="str">
            <v>Tuición: Ministerio de Defensa</v>
          </cell>
          <cell r="C254"/>
        </row>
        <row r="255">
          <cell r="A255">
            <v>525</v>
          </cell>
          <cell r="B255" t="str">
            <v>Transportes Aéreos Bolivianos</v>
          </cell>
          <cell r="C255" t="str">
            <v>TAB</v>
          </cell>
          <cell r="D255">
            <v>20</v>
          </cell>
        </row>
        <row r="256">
          <cell r="A256">
            <v>548</v>
          </cell>
          <cell r="B256" t="str">
            <v>Corporación de las Fuerzas Armadas para el Desarrollo Nacional</v>
          </cell>
          <cell r="C256" t="str">
            <v>COFADENA</v>
          </cell>
          <cell r="D256">
            <v>20</v>
          </cell>
        </row>
        <row r="257">
          <cell r="A257">
            <v>551</v>
          </cell>
          <cell r="B257" t="str">
            <v>Empresa Naviera Boliviana</v>
          </cell>
          <cell r="C257" t="str">
            <v>ENABOL</v>
          </cell>
          <cell r="D257">
            <v>20</v>
          </cell>
        </row>
        <row r="258">
          <cell r="A258">
            <v>596</v>
          </cell>
          <cell r="B258" t="str">
            <v>Empresa Pública Transporte Aéreo Militar</v>
          </cell>
          <cell r="C258" t="str">
            <v>TAM</v>
          </cell>
          <cell r="D258">
            <v>20</v>
          </cell>
        </row>
        <row r="259">
          <cell r="A259">
            <v>718</v>
          </cell>
          <cell r="B259" t="str">
            <v>Complejo Agroindustrial Buena Vista</v>
          </cell>
          <cell r="C259" t="str">
            <v>CABV</v>
          </cell>
          <cell r="D259">
            <v>20</v>
          </cell>
        </row>
        <row r="260">
          <cell r="A260">
            <v>600</v>
          </cell>
          <cell r="B260" t="str">
            <v xml:space="preserve">Empresa Servicios Aéreos Bolivianos </v>
          </cell>
          <cell r="C260" t="str">
            <v>ESABOL</v>
          </cell>
          <cell r="D260">
            <v>20</v>
          </cell>
        </row>
        <row r="261">
          <cell r="A261"/>
          <cell r="B261" t="str">
            <v>Tuición: Ministerio de Economía y Finanzas Públicas</v>
          </cell>
          <cell r="C261"/>
        </row>
        <row r="262">
          <cell r="A262">
            <v>580</v>
          </cell>
          <cell r="B262" t="str">
            <v>Depósitos Aduaneros Bolivianos</v>
          </cell>
          <cell r="C262" t="str">
            <v>DAB</v>
          </cell>
          <cell r="D262">
            <v>35</v>
          </cell>
        </row>
        <row r="263">
          <cell r="A263">
            <v>594</v>
          </cell>
          <cell r="B263" t="str">
            <v>Administración de Servicios Portuarios - Bolivia</v>
          </cell>
          <cell r="C263" t="str">
            <v>ASP-B</v>
          </cell>
          <cell r="D263">
            <v>35</v>
          </cell>
        </row>
        <row r="264">
          <cell r="A264">
            <v>595</v>
          </cell>
          <cell r="B264" t="str">
            <v>Gestora Pública de la Seguridad Social de Largo Plazo</v>
          </cell>
          <cell r="C264" t="str">
            <v>GESTORA</v>
          </cell>
          <cell r="D264">
            <v>35</v>
          </cell>
        </row>
        <row r="265">
          <cell r="A265"/>
          <cell r="B265" t="str">
            <v xml:space="preserve">Tuición: Ministerio de Desarrollo Productivo y Economía Plural </v>
          </cell>
          <cell r="C265"/>
        </row>
        <row r="266">
          <cell r="A266">
            <v>572</v>
          </cell>
          <cell r="B266" t="str">
            <v>Empresa de Apoyo a la Producción de Alimentos</v>
          </cell>
          <cell r="C266" t="str">
            <v>EMAPA</v>
          </cell>
          <cell r="D266">
            <v>41</v>
          </cell>
        </row>
        <row r="267">
          <cell r="A267">
            <v>575</v>
          </cell>
          <cell r="B267" t="str">
            <v>Empresa Pública Nacional Estratégica Papeles de Bolivia</v>
          </cell>
          <cell r="C267" t="str">
            <v>PAPELBOL</v>
          </cell>
          <cell r="D267">
            <v>41</v>
          </cell>
        </row>
        <row r="268">
          <cell r="A268">
            <v>576</v>
          </cell>
          <cell r="B268" t="str">
            <v>Empresa Pública Nacional Estratégica Cartones de Bolivia</v>
          </cell>
          <cell r="C268" t="str">
            <v>CARTONBOL</v>
          </cell>
          <cell r="D268">
            <v>41</v>
          </cell>
        </row>
        <row r="269">
          <cell r="A269">
            <v>579</v>
          </cell>
          <cell r="B269" t="str">
            <v>Empresa Pública Nacional Estratégica Cementos de Bolivia</v>
          </cell>
          <cell r="C269" t="str">
            <v>ECEBOL</v>
          </cell>
          <cell r="D269">
            <v>41</v>
          </cell>
        </row>
        <row r="270">
          <cell r="A270">
            <v>586</v>
          </cell>
          <cell r="B270" t="str">
            <v>Empresa Azucarera San Buenaventura</v>
          </cell>
          <cell r="C270" t="str">
            <v>EASBA</v>
          </cell>
          <cell r="D270">
            <v>41</v>
          </cell>
        </row>
        <row r="271">
          <cell r="A271">
            <v>590</v>
          </cell>
          <cell r="B271" t="str">
            <v>Empresa Pública QUIPUS</v>
          </cell>
          <cell r="C271" t="str">
            <v>QUIPUS</v>
          </cell>
          <cell r="D271">
            <v>41</v>
          </cell>
        </row>
        <row r="272">
          <cell r="A272">
            <v>593</v>
          </cell>
          <cell r="B272" t="str">
            <v>Empresa Pública YACANA</v>
          </cell>
          <cell r="C272" t="str">
            <v>YACANA</v>
          </cell>
          <cell r="D272">
            <v>41</v>
          </cell>
        </row>
        <row r="273">
          <cell r="A273">
            <v>599</v>
          </cell>
          <cell r="B273" t="str">
            <v>Empresa Boliviana de Alimentos y Derivados</v>
          </cell>
          <cell r="C273" t="str">
            <v>EBA</v>
          </cell>
          <cell r="D273">
            <v>41</v>
          </cell>
        </row>
        <row r="274">
          <cell r="A274"/>
          <cell r="B274" t="str">
            <v xml:space="preserve">Tuición: Ministerio de Minería y Metalurgia </v>
          </cell>
          <cell r="C274"/>
        </row>
        <row r="275">
          <cell r="A275">
            <v>517</v>
          </cell>
          <cell r="B275" t="str">
            <v>Corporación Minera de Bolivia</v>
          </cell>
          <cell r="C275" t="str">
            <v>COMIBOL</v>
          </cell>
          <cell r="D275">
            <v>76</v>
          </cell>
        </row>
        <row r="276">
          <cell r="A276">
            <v>520</v>
          </cell>
          <cell r="B276" t="str">
            <v>Empresa Metalúrgica VINTO -Nacionalizada</v>
          </cell>
          <cell r="C276" t="str">
            <v>VINTO - NAL</v>
          </cell>
          <cell r="D276">
            <v>76</v>
          </cell>
        </row>
        <row r="277">
          <cell r="A277">
            <v>573</v>
          </cell>
          <cell r="B277" t="str">
            <v>Empresa Siderúrgica del Mutún</v>
          </cell>
          <cell r="C277" t="str">
            <v>ES - MUTUN</v>
          </cell>
          <cell r="D277">
            <v>76</v>
          </cell>
        </row>
        <row r="278">
          <cell r="A278"/>
          <cell r="B278" t="str">
            <v xml:space="preserve">Tuición: Ministerio de Hidrocarburos </v>
          </cell>
          <cell r="C278"/>
        </row>
        <row r="279">
          <cell r="A279">
            <v>513</v>
          </cell>
          <cell r="B279" t="str">
            <v>Yacimientos Petrolíferos Fiscales Bolivianos</v>
          </cell>
          <cell r="C279" t="str">
            <v>YPFB</v>
          </cell>
          <cell r="D279">
            <v>85</v>
          </cell>
        </row>
        <row r="280">
          <cell r="A280">
            <v>584</v>
          </cell>
          <cell r="B280" t="str">
            <v>Empresa Boliviana de Industrialización de Hidrocarburos</v>
          </cell>
          <cell r="C280" t="str">
            <v>EBIH</v>
          </cell>
          <cell r="D280">
            <v>85</v>
          </cell>
        </row>
        <row r="281">
          <cell r="A281"/>
          <cell r="B281" t="str">
            <v xml:space="preserve">Tuición: Ministerio de Obras Públicas, Servicios y Vivienda </v>
          </cell>
          <cell r="C281"/>
        </row>
        <row r="282">
          <cell r="A282">
            <v>522</v>
          </cell>
          <cell r="B282" t="str">
            <v>Empresa Nacional de Ferrocarriles - Residual</v>
          </cell>
          <cell r="C282" t="str">
            <v>ENFE</v>
          </cell>
          <cell r="D282">
            <v>81</v>
          </cell>
        </row>
        <row r="283">
          <cell r="A283">
            <v>578</v>
          </cell>
          <cell r="B283" t="str">
            <v>Boliviana de Aviación</v>
          </cell>
          <cell r="C283" t="str">
            <v>BoA</v>
          </cell>
          <cell r="D283">
            <v>81</v>
          </cell>
        </row>
        <row r="284">
          <cell r="A284">
            <v>585</v>
          </cell>
          <cell r="B284" t="str">
            <v>Agencia Boliviana Espacial</v>
          </cell>
          <cell r="C284" t="str">
            <v>ABE</v>
          </cell>
          <cell r="D284">
            <v>81</v>
          </cell>
        </row>
        <row r="285">
          <cell r="A285">
            <v>587</v>
          </cell>
          <cell r="B285" t="str">
            <v>Empresa Estratégica Boliviana de Construcción y Conservación de Infraestructura Civil</v>
          </cell>
          <cell r="C285" t="str">
            <v>EBC</v>
          </cell>
          <cell r="D285">
            <v>81</v>
          </cell>
        </row>
        <row r="286">
          <cell r="A286">
            <v>591</v>
          </cell>
          <cell r="B286" t="str">
            <v>Empresa Estatal de Transporte por Cable “Mi Teleférico”</v>
          </cell>
          <cell r="C286" t="str">
            <v>MI TELEFERICO</v>
          </cell>
          <cell r="D286">
            <v>81</v>
          </cell>
        </row>
        <row r="287">
          <cell r="A287"/>
          <cell r="B287" t="str">
            <v xml:space="preserve">Tuición: Ministerio de Energías </v>
          </cell>
          <cell r="C287"/>
        </row>
        <row r="288">
          <cell r="A288">
            <v>514</v>
          </cell>
          <cell r="B288" t="str">
            <v>Empresa Nacional de Electricidad</v>
          </cell>
          <cell r="C288" t="str">
            <v>ENDE</v>
          </cell>
          <cell r="D288">
            <v>85</v>
          </cell>
        </row>
        <row r="289">
          <cell r="A289">
            <v>597</v>
          </cell>
          <cell r="B289" t="str">
            <v>Empresa Pública Nacional Estratégica de Yacimientos de Litio Bolivianos</v>
          </cell>
          <cell r="C289" t="str">
            <v>YLB</v>
          </cell>
          <cell r="D289">
            <v>85</v>
          </cell>
        </row>
        <row r="290">
          <cell r="A290"/>
          <cell r="B290" t="str">
            <v>Tuición: Ministerio de Comunicación</v>
          </cell>
          <cell r="C290"/>
        </row>
        <row r="291">
          <cell r="A291">
            <v>526</v>
          </cell>
          <cell r="B291" t="str">
            <v>Empresa Estatal de Televisión “BOLIVIA TV”</v>
          </cell>
          <cell r="C291" t="str">
            <v>BTV</v>
          </cell>
          <cell r="D291">
            <v>87</v>
          </cell>
        </row>
        <row r="292">
          <cell r="A292">
            <v>598</v>
          </cell>
          <cell r="B292" t="str">
            <v>Empresa Pública “Editorial del Estado Plurinacional de Bolivia”</v>
          </cell>
          <cell r="C292" t="str">
            <v>EDITORIAL</v>
          </cell>
          <cell r="D292">
            <v>87</v>
          </cell>
        </row>
        <row r="293">
          <cell r="A293"/>
          <cell r="B293" t="str">
            <v xml:space="preserve">Tuición: Ministerio de Culturas y Turismo </v>
          </cell>
          <cell r="C293"/>
        </row>
        <row r="294">
          <cell r="A294">
            <v>592</v>
          </cell>
          <cell r="B294" t="str">
            <v>Empresa Estatal “Boliviana de Turismo”</v>
          </cell>
          <cell r="C294" t="str">
            <v>BOLTUR</v>
          </cell>
          <cell r="D294">
            <v>52</v>
          </cell>
        </row>
        <row r="295">
          <cell r="A295"/>
          <cell r="B295" t="str">
            <v xml:space="preserve">Tuición: Ministerio de Medio Ambiente y Aguas </v>
          </cell>
          <cell r="C295"/>
        </row>
        <row r="296">
          <cell r="A296">
            <v>633</v>
          </cell>
          <cell r="B296" t="str">
            <v>Empresa Misicuni</v>
          </cell>
          <cell r="C296" t="str">
            <v>MISICUNI</v>
          </cell>
          <cell r="D296">
            <v>86</v>
          </cell>
        </row>
        <row r="297">
          <cell r="A297"/>
          <cell r="B297" t="str">
            <v>GOBIERNOS AUTÓNOMOS DEPARTAMENTALES</v>
          </cell>
          <cell r="C297" t="str">
            <v>GAD</v>
          </cell>
        </row>
        <row r="298">
          <cell r="A298">
            <v>901</v>
          </cell>
          <cell r="B298" t="str">
            <v>Gobierno Autónomo Departamental de Chuquisaca</v>
          </cell>
          <cell r="C298" t="str">
            <v>GAD-CHU</v>
          </cell>
        </row>
        <row r="299">
          <cell r="A299">
            <v>902</v>
          </cell>
          <cell r="B299" t="str">
            <v>Gobierno Autónomo Departamental de La Paz</v>
          </cell>
          <cell r="C299" t="str">
            <v>GAD-LPZ</v>
          </cell>
        </row>
        <row r="300">
          <cell r="A300">
            <v>903</v>
          </cell>
          <cell r="B300" t="str">
            <v>Gobierno Autónomo Departamental de Cochabamba</v>
          </cell>
          <cell r="C300" t="str">
            <v>GAD-CBB</v>
          </cell>
        </row>
        <row r="301">
          <cell r="A301">
            <v>904</v>
          </cell>
          <cell r="B301" t="str">
            <v>Gobierno Autónomo Departamental de Oruro</v>
          </cell>
          <cell r="C301" t="str">
            <v>GAD-ORU</v>
          </cell>
        </row>
        <row r="302">
          <cell r="A302">
            <v>905</v>
          </cell>
          <cell r="B302" t="str">
            <v>Gobierno Autónomo Departamental de Potosí</v>
          </cell>
          <cell r="C302" t="str">
            <v>GAD-PTS</v>
          </cell>
        </row>
        <row r="303">
          <cell r="A303">
            <v>906</v>
          </cell>
          <cell r="B303" t="str">
            <v>Gobierno Autónomo Departamental de Tarija</v>
          </cell>
          <cell r="C303" t="str">
            <v>GAD-TAR</v>
          </cell>
        </row>
        <row r="304">
          <cell r="A304">
            <v>907</v>
          </cell>
          <cell r="B304" t="str">
            <v>Gobierno Autónomo Departamental de Santa Cruz</v>
          </cell>
          <cell r="C304" t="str">
            <v>GAD-SCZ</v>
          </cell>
        </row>
        <row r="305">
          <cell r="A305">
            <v>908</v>
          </cell>
          <cell r="B305" t="str">
            <v>Gobierno Autónomo Departamental del Beni</v>
          </cell>
          <cell r="C305" t="str">
            <v>GAD-BEN</v>
          </cell>
        </row>
        <row r="306">
          <cell r="A306">
            <v>909</v>
          </cell>
          <cell r="B306" t="str">
            <v>Gobierno Autónomo Departamental de Pando</v>
          </cell>
          <cell r="C306" t="str">
            <v>GAD-PAN</v>
          </cell>
        </row>
        <row r="307">
          <cell r="A307"/>
          <cell r="B307" t="str">
            <v xml:space="preserve">GOBIERNOS AUTÓNOMOS REGIONALES </v>
          </cell>
          <cell r="C307" t="str">
            <v>GAR</v>
          </cell>
        </row>
        <row r="308">
          <cell r="A308"/>
          <cell r="B308" t="str">
            <v>Departamento de Tarja</v>
          </cell>
          <cell r="C308"/>
        </row>
        <row r="309">
          <cell r="A309">
            <v>4601</v>
          </cell>
          <cell r="B309" t="str">
            <v>Gobierno Autónomo Regional del Gran Chaco</v>
          </cell>
          <cell r="C309" t="str">
            <v>GAR-GCH</v>
          </cell>
        </row>
        <row r="310">
          <cell r="A310"/>
          <cell r="B310" t="str">
            <v xml:space="preserve">GOBIERNOS AUTÓNOMOS MUNICIPALES </v>
          </cell>
          <cell r="C310" t="str">
            <v>GAM</v>
          </cell>
        </row>
        <row r="311">
          <cell r="A311"/>
          <cell r="B311" t="str">
            <v>Gobiernos Autónomos Municipales del Departamento de Chuquisaca</v>
          </cell>
          <cell r="C311"/>
        </row>
        <row r="312">
          <cell r="A312">
            <v>1101</v>
          </cell>
          <cell r="B312" t="str">
            <v>Gobierno Autónomo Municipal de Sucre</v>
          </cell>
          <cell r="C312" t="str">
            <v>SUC</v>
          </cell>
        </row>
        <row r="313">
          <cell r="A313">
            <v>1102</v>
          </cell>
          <cell r="B313" t="str">
            <v>Gobierno Autónomo Municipal de Yotala</v>
          </cell>
          <cell r="C313" t="str">
            <v>YOT</v>
          </cell>
        </row>
        <row r="314">
          <cell r="A314">
            <v>1103</v>
          </cell>
          <cell r="B314" t="str">
            <v>Gobierno Autónomo Municipal de Poroma</v>
          </cell>
          <cell r="C314" t="str">
            <v>POR</v>
          </cell>
        </row>
        <row r="315">
          <cell r="A315">
            <v>1104</v>
          </cell>
          <cell r="B315" t="str">
            <v>Gobierno Autónomo Municipal de Villa Azurduy</v>
          </cell>
          <cell r="C315" t="str">
            <v>AZU</v>
          </cell>
        </row>
        <row r="316">
          <cell r="A316">
            <v>1105</v>
          </cell>
          <cell r="B316" t="str">
            <v>Gobierno Autónomo Municipal de Tarvita (Villa Orías)</v>
          </cell>
          <cell r="C316" t="str">
            <v>TAR</v>
          </cell>
        </row>
        <row r="317">
          <cell r="A317">
            <v>1106</v>
          </cell>
          <cell r="B317" t="str">
            <v>Gobierno Autónomo Municipal de Villa Zudañez (Tacopaya)</v>
          </cell>
          <cell r="C317" t="str">
            <v>ZUD</v>
          </cell>
        </row>
        <row r="318">
          <cell r="A318">
            <v>1107</v>
          </cell>
          <cell r="B318" t="str">
            <v>Gobierno Autónomo Municipal de Presto</v>
          </cell>
          <cell r="C318" t="str">
            <v>PRE</v>
          </cell>
        </row>
        <row r="319">
          <cell r="A319">
            <v>1108</v>
          </cell>
          <cell r="B319" t="str">
            <v>Gobierno Autónomo Municipal de Villa Mojocoya</v>
          </cell>
          <cell r="C319" t="str">
            <v>VMO</v>
          </cell>
        </row>
        <row r="320">
          <cell r="A320">
            <v>1109</v>
          </cell>
          <cell r="B320" t="str">
            <v>Gobierno Autónomo Municipal de Icla</v>
          </cell>
          <cell r="C320" t="str">
            <v>MUJ</v>
          </cell>
        </row>
        <row r="321">
          <cell r="A321">
            <v>1110</v>
          </cell>
          <cell r="B321" t="str">
            <v>Gobierno Autónomo Municipal de Padilla</v>
          </cell>
          <cell r="C321" t="str">
            <v>PAD</v>
          </cell>
        </row>
        <row r="322">
          <cell r="A322">
            <v>1111</v>
          </cell>
          <cell r="B322" t="str">
            <v>Gobierno Autónomo Municipal de Tomina</v>
          </cell>
          <cell r="C322" t="str">
            <v>VTM</v>
          </cell>
        </row>
        <row r="323">
          <cell r="A323">
            <v>1112</v>
          </cell>
          <cell r="B323" t="str">
            <v>Gobierno Autónomo Municipal de Sopachuy</v>
          </cell>
          <cell r="C323" t="str">
            <v>SOP</v>
          </cell>
        </row>
        <row r="324">
          <cell r="A324">
            <v>1113</v>
          </cell>
          <cell r="B324" t="str">
            <v>Gobierno Autónomo Municipal de Villa Alcalá</v>
          </cell>
          <cell r="C324" t="str">
            <v>ALC</v>
          </cell>
        </row>
        <row r="325">
          <cell r="A325">
            <v>1114</v>
          </cell>
          <cell r="B325" t="str">
            <v>Gobierno Autónomo Municipal de El Villar</v>
          </cell>
          <cell r="C325" t="str">
            <v>VIL</v>
          </cell>
        </row>
        <row r="326">
          <cell r="A326">
            <v>1115</v>
          </cell>
          <cell r="B326" t="str">
            <v>Gobierno Autónomo Municipal de Monteagudo</v>
          </cell>
          <cell r="C326" t="str">
            <v>VMT</v>
          </cell>
        </row>
        <row r="327">
          <cell r="A327">
            <v>1116</v>
          </cell>
          <cell r="B327" t="str">
            <v>Gobierno Autónomo Municipal de San Pablo de Huacareta</v>
          </cell>
          <cell r="C327" t="str">
            <v>PDM</v>
          </cell>
        </row>
        <row r="328">
          <cell r="A328">
            <v>1117</v>
          </cell>
          <cell r="B328" t="str">
            <v>Gobierno Autónomo Municipal de Tarabuco</v>
          </cell>
          <cell r="C328" t="str">
            <v>TARB</v>
          </cell>
        </row>
        <row r="329">
          <cell r="A329">
            <v>1118</v>
          </cell>
          <cell r="B329" t="str">
            <v>Gobierno Autónomo Municipal de Yamparáez</v>
          </cell>
          <cell r="C329" t="str">
            <v>YAM</v>
          </cell>
        </row>
        <row r="330">
          <cell r="A330">
            <v>1119</v>
          </cell>
          <cell r="B330" t="str">
            <v>Gobierno Autónomo Municipal de Camargo</v>
          </cell>
          <cell r="C330" t="str">
            <v>CAM</v>
          </cell>
        </row>
        <row r="331">
          <cell r="A331">
            <v>1120</v>
          </cell>
          <cell r="B331" t="str">
            <v>Gobierno Autónomo Municipal de San Lucas</v>
          </cell>
          <cell r="C331" t="str">
            <v>LUC</v>
          </cell>
        </row>
        <row r="332">
          <cell r="A332">
            <v>1121</v>
          </cell>
          <cell r="B332" t="str">
            <v>Gobierno Autónomo Municipal de Incahuasi</v>
          </cell>
          <cell r="C332" t="str">
            <v>INCA</v>
          </cell>
        </row>
        <row r="333">
          <cell r="A333">
            <v>1122</v>
          </cell>
          <cell r="B333" t="str">
            <v>Gobierno Autónomo Municipal de Villa Serrano</v>
          </cell>
          <cell r="C333" t="str">
            <v>SER</v>
          </cell>
        </row>
        <row r="334">
          <cell r="A334">
            <v>1123</v>
          </cell>
          <cell r="B334" t="str">
            <v>Gobierno Autónomo Municipal de Camataqui (Villa Abecia)</v>
          </cell>
          <cell r="C334" t="str">
            <v>ABE</v>
          </cell>
        </row>
        <row r="335">
          <cell r="A335">
            <v>1124</v>
          </cell>
          <cell r="B335" t="str">
            <v>Gobierno Autónomo Municipal de Culpina</v>
          </cell>
          <cell r="C335" t="str">
            <v>CUL</v>
          </cell>
        </row>
        <row r="336">
          <cell r="A336">
            <v>1125</v>
          </cell>
          <cell r="B336" t="str">
            <v>Gobierno Autónomo Municipal de Las Carreras</v>
          </cell>
          <cell r="C336" t="str">
            <v>CRR</v>
          </cell>
        </row>
        <row r="337">
          <cell r="A337">
            <v>1126</v>
          </cell>
          <cell r="B337" t="str">
            <v>Gobierno Autónomo Municipal de Villa Vaca Guzmán</v>
          </cell>
          <cell r="C337" t="str">
            <v>MUY</v>
          </cell>
        </row>
        <row r="338">
          <cell r="A338">
            <v>1127</v>
          </cell>
          <cell r="B338" t="str">
            <v>Gobierno Autónomo Municipal de Villa de Huacaya</v>
          </cell>
          <cell r="C338" t="str">
            <v>VHY</v>
          </cell>
        </row>
        <row r="339">
          <cell r="A339">
            <v>1128</v>
          </cell>
          <cell r="B339" t="str">
            <v>Gobierno Autónomo Municipal de Machareti</v>
          </cell>
          <cell r="C339" t="str">
            <v>MAC</v>
          </cell>
        </row>
        <row r="340">
          <cell r="A340">
            <v>1129</v>
          </cell>
          <cell r="B340" t="str">
            <v xml:space="preserve">Gobierno Autónomo Municipal de Villa Charcas </v>
          </cell>
          <cell r="C340" t="str">
            <v>VCH</v>
          </cell>
        </row>
        <row r="341">
          <cell r="A341"/>
          <cell r="B341" t="str">
            <v>Gobiernos Autónomos Municipales del Departamento de La Paz</v>
          </cell>
          <cell r="C341"/>
        </row>
        <row r="342">
          <cell r="A342">
            <v>1201</v>
          </cell>
          <cell r="B342" t="str">
            <v>Gobierno Autónomo Municipal de La Paz</v>
          </cell>
          <cell r="C342" t="str">
            <v>LPZ</v>
          </cell>
        </row>
        <row r="343">
          <cell r="A343">
            <v>1202</v>
          </cell>
          <cell r="B343" t="str">
            <v>Gobierno Autónomo Municipal de Palca</v>
          </cell>
          <cell r="C343" t="str">
            <v>PLC</v>
          </cell>
        </row>
        <row r="344">
          <cell r="A344">
            <v>1203</v>
          </cell>
          <cell r="B344" t="str">
            <v>Gobierno Autónomo Municipal de Mecapaca</v>
          </cell>
          <cell r="C344" t="str">
            <v>MEC</v>
          </cell>
        </row>
        <row r="345">
          <cell r="A345">
            <v>1204</v>
          </cell>
          <cell r="B345" t="str">
            <v>Gobierno Autónomo Municipal de Achocalla</v>
          </cell>
          <cell r="C345" t="str">
            <v>ACH</v>
          </cell>
        </row>
        <row r="346">
          <cell r="A346">
            <v>1205</v>
          </cell>
          <cell r="B346" t="str">
            <v>Gobierno Autónomo Municipal de El Alto de La Paz</v>
          </cell>
          <cell r="C346" t="str">
            <v>ELLA</v>
          </cell>
        </row>
        <row r="347">
          <cell r="A347">
            <v>1206</v>
          </cell>
          <cell r="B347" t="str">
            <v>Gobierno Autónomo Municipal de Viacha</v>
          </cell>
          <cell r="C347" t="str">
            <v>VIA</v>
          </cell>
        </row>
        <row r="348">
          <cell r="A348">
            <v>1207</v>
          </cell>
          <cell r="B348" t="str">
            <v>Gobierno Autónomo Municipal de Guaqui</v>
          </cell>
          <cell r="C348" t="str">
            <v>GUA</v>
          </cell>
        </row>
        <row r="349">
          <cell r="A349">
            <v>1208</v>
          </cell>
          <cell r="B349" t="str">
            <v>Gobierno Autónomo Municipal de Tiahuanacu</v>
          </cell>
          <cell r="C349" t="str">
            <v>TIA</v>
          </cell>
        </row>
        <row r="350">
          <cell r="A350">
            <v>1209</v>
          </cell>
          <cell r="B350" t="str">
            <v>Gobierno Autónomo Municipal de Desaguadero</v>
          </cell>
          <cell r="C350" t="str">
            <v>DES</v>
          </cell>
        </row>
        <row r="351">
          <cell r="A351">
            <v>1210</v>
          </cell>
          <cell r="B351" t="str">
            <v>Gobierno Autónomo Municipal de Caranavi</v>
          </cell>
          <cell r="C351" t="str">
            <v>CRV</v>
          </cell>
        </row>
        <row r="352">
          <cell r="A352">
            <v>1211</v>
          </cell>
          <cell r="B352" t="str">
            <v>Gobierno Autónomo Municipal de Sica Sica (Villa Aroma)</v>
          </cell>
          <cell r="C352" t="str">
            <v>SIC</v>
          </cell>
        </row>
        <row r="353">
          <cell r="A353">
            <v>1212</v>
          </cell>
          <cell r="B353" t="str">
            <v>Gobierno Autónomo Municipal de Umala</v>
          </cell>
          <cell r="C353" t="str">
            <v>UMA</v>
          </cell>
        </row>
        <row r="354">
          <cell r="A354">
            <v>1213</v>
          </cell>
          <cell r="B354" t="str">
            <v>Gobierno Autónomo Municipal de Ayo Ayo</v>
          </cell>
          <cell r="C354" t="str">
            <v>AYO</v>
          </cell>
        </row>
        <row r="355">
          <cell r="A355">
            <v>1214</v>
          </cell>
          <cell r="B355" t="str">
            <v>Gobierno Autónomo Municipal de Calamarca</v>
          </cell>
          <cell r="C355" t="str">
            <v>CAL</v>
          </cell>
        </row>
        <row r="356">
          <cell r="A356">
            <v>1215</v>
          </cell>
          <cell r="B356" t="str">
            <v>Gobierno Autónomo Municipal de Patacamaya</v>
          </cell>
          <cell r="C356" t="str">
            <v>PAT</v>
          </cell>
        </row>
        <row r="357">
          <cell r="A357">
            <v>1216</v>
          </cell>
          <cell r="B357" t="str">
            <v>Gobierno Autónomo Municipal de Colquencha</v>
          </cell>
          <cell r="C357" t="str">
            <v>COL</v>
          </cell>
        </row>
        <row r="358">
          <cell r="A358">
            <v>1217</v>
          </cell>
          <cell r="B358" t="str">
            <v>Gobierno Autónomo Municipal de Collana</v>
          </cell>
          <cell r="C358" t="str">
            <v>COA</v>
          </cell>
        </row>
        <row r="359">
          <cell r="A359">
            <v>1218</v>
          </cell>
          <cell r="B359" t="str">
            <v>Gobierno Autónomo Municipal de Inquisivi</v>
          </cell>
          <cell r="C359" t="str">
            <v>INQ</v>
          </cell>
        </row>
        <row r="360">
          <cell r="A360">
            <v>1219</v>
          </cell>
          <cell r="B360" t="str">
            <v>Gobierno Autónomo Municipal de Quime</v>
          </cell>
          <cell r="C360" t="str">
            <v>QUI</v>
          </cell>
        </row>
        <row r="361">
          <cell r="A361">
            <v>1220</v>
          </cell>
          <cell r="B361" t="str">
            <v>Gobierno Autónomo Municipal de Cajuata</v>
          </cell>
          <cell r="C361" t="str">
            <v>CAJ</v>
          </cell>
        </row>
        <row r="362">
          <cell r="A362">
            <v>1221</v>
          </cell>
          <cell r="B362" t="str">
            <v>Gobierno Autónomo Municipal de Colquiri</v>
          </cell>
          <cell r="C362" t="str">
            <v>COQ</v>
          </cell>
        </row>
        <row r="363">
          <cell r="A363">
            <v>1222</v>
          </cell>
          <cell r="B363" t="str">
            <v>Gobierno Autónomo Municipal de Ichoca</v>
          </cell>
          <cell r="C363" t="str">
            <v>ICH</v>
          </cell>
        </row>
        <row r="364">
          <cell r="A364">
            <v>1223</v>
          </cell>
          <cell r="B364" t="str">
            <v>Gobierno Autónomo Municipal de Villa Libertad Licoma</v>
          </cell>
          <cell r="C364" t="str">
            <v>LIC</v>
          </cell>
        </row>
        <row r="365">
          <cell r="A365">
            <v>1224</v>
          </cell>
          <cell r="B365" t="str">
            <v>Gobierno Autónomo Municipal de Achacachi</v>
          </cell>
          <cell r="C365" t="str">
            <v>AHÍ</v>
          </cell>
        </row>
        <row r="366">
          <cell r="A366">
            <v>1225</v>
          </cell>
          <cell r="B366" t="str">
            <v>Gobierno Autónomo Municipal de Ancoraimes</v>
          </cell>
          <cell r="C366" t="str">
            <v>ANCO</v>
          </cell>
        </row>
        <row r="367">
          <cell r="A367">
            <v>1226</v>
          </cell>
          <cell r="B367" t="str">
            <v>Gobierno Autónomo Municipal de Sorata</v>
          </cell>
          <cell r="C367" t="str">
            <v>SOR</v>
          </cell>
        </row>
        <row r="368">
          <cell r="A368">
            <v>1227</v>
          </cell>
          <cell r="B368" t="str">
            <v>Gobierno Autónomo Municipal de Guanay</v>
          </cell>
          <cell r="C368" t="str">
            <v>GNY</v>
          </cell>
        </row>
        <row r="369">
          <cell r="A369">
            <v>1228</v>
          </cell>
          <cell r="B369" t="str">
            <v>Gobierno Autónomo Municipal de Tacacoma</v>
          </cell>
          <cell r="C369" t="str">
            <v>TAT</v>
          </cell>
        </row>
        <row r="370">
          <cell r="A370">
            <v>1229</v>
          </cell>
          <cell r="B370" t="str">
            <v>Gobierno Autónomo Municipal de Tipuani</v>
          </cell>
          <cell r="C370" t="str">
            <v>TIP</v>
          </cell>
        </row>
        <row r="371">
          <cell r="A371">
            <v>1230</v>
          </cell>
          <cell r="B371" t="str">
            <v>Gobierno Autónomo Municipal de Quiabaya</v>
          </cell>
          <cell r="C371" t="str">
            <v>QBY</v>
          </cell>
        </row>
        <row r="372">
          <cell r="A372">
            <v>1231</v>
          </cell>
          <cell r="B372" t="str">
            <v>Gobierno Autónomo Municipal de Combaya</v>
          </cell>
          <cell r="C372" t="str">
            <v>COM</v>
          </cell>
        </row>
        <row r="373">
          <cell r="A373">
            <v>1232</v>
          </cell>
          <cell r="B373" t="str">
            <v>Gobierno Autónomo Municipal de Copacabana</v>
          </cell>
          <cell r="C373" t="str">
            <v>COP</v>
          </cell>
        </row>
        <row r="374">
          <cell r="A374">
            <v>1233</v>
          </cell>
          <cell r="B374" t="str">
            <v>Gobierno Autónomo Municipal de San Pedro de Tiquina</v>
          </cell>
          <cell r="C374" t="str">
            <v>SPT</v>
          </cell>
        </row>
        <row r="375">
          <cell r="A375">
            <v>1234</v>
          </cell>
          <cell r="B375" t="str">
            <v>Gobierno Autónomo Municipal de Tito Yupanqui</v>
          </cell>
          <cell r="C375" t="str">
            <v>YUP</v>
          </cell>
        </row>
        <row r="376">
          <cell r="A376">
            <v>1235</v>
          </cell>
          <cell r="B376" t="str">
            <v>Gobierno Autónomo Municipal de Chuma</v>
          </cell>
          <cell r="C376" t="str">
            <v>CHU</v>
          </cell>
        </row>
        <row r="377">
          <cell r="A377">
            <v>1236</v>
          </cell>
          <cell r="B377" t="str">
            <v>Gobierno Autónomo Municipal de Ayata</v>
          </cell>
          <cell r="C377" t="str">
            <v>AYA</v>
          </cell>
        </row>
        <row r="378">
          <cell r="A378">
            <v>1237</v>
          </cell>
          <cell r="B378" t="str">
            <v>Gobierno Autónomo Municipal de Aucapata</v>
          </cell>
          <cell r="C378" t="str">
            <v>AUC</v>
          </cell>
        </row>
        <row r="379">
          <cell r="A379">
            <v>1238</v>
          </cell>
          <cell r="B379" t="str">
            <v>Gobierno Autónomo Municipal de Corocoro</v>
          </cell>
          <cell r="C379" t="str">
            <v>COR</v>
          </cell>
        </row>
        <row r="380">
          <cell r="A380">
            <v>1239</v>
          </cell>
          <cell r="B380" t="str">
            <v>Gobierno Autónomo Municipal de Caquiaviri</v>
          </cell>
          <cell r="C380" t="str">
            <v>CAQ</v>
          </cell>
        </row>
        <row r="381">
          <cell r="A381">
            <v>1240</v>
          </cell>
          <cell r="B381" t="str">
            <v>Gobierno Autónomo Municipal de Calacoto</v>
          </cell>
          <cell r="C381" t="str">
            <v>CAC</v>
          </cell>
        </row>
        <row r="382">
          <cell r="A382">
            <v>1241</v>
          </cell>
          <cell r="B382" t="str">
            <v>Gobierno Autónomo Municipal de Comanche</v>
          </cell>
          <cell r="C382" t="str">
            <v>CMC</v>
          </cell>
        </row>
        <row r="383">
          <cell r="A383">
            <v>1242</v>
          </cell>
          <cell r="B383" t="str">
            <v>Gobierno Autónomo Municipal de Charaña</v>
          </cell>
          <cell r="C383" t="str">
            <v>CHA</v>
          </cell>
        </row>
        <row r="384">
          <cell r="A384">
            <v>1243</v>
          </cell>
          <cell r="B384" t="str">
            <v>Gobierno Autónomo Municipal de Waldo Ballivián</v>
          </cell>
          <cell r="C384" t="str">
            <v>BAL</v>
          </cell>
        </row>
        <row r="385">
          <cell r="A385">
            <v>1244</v>
          </cell>
          <cell r="B385" t="str">
            <v>Gobierno Autónomo Municipal de Nazacara de Pacajes</v>
          </cell>
          <cell r="C385" t="str">
            <v>NAZ</v>
          </cell>
        </row>
        <row r="386">
          <cell r="A386">
            <v>1245</v>
          </cell>
          <cell r="B386" t="str">
            <v>Gobierno Autónomo Municipal de Santiago de Callapa</v>
          </cell>
          <cell r="C386" t="str">
            <v>SCA</v>
          </cell>
        </row>
        <row r="387">
          <cell r="A387">
            <v>1246</v>
          </cell>
          <cell r="B387" t="str">
            <v>Gobierno Autónomo Municipal de Puerto Acosta</v>
          </cell>
          <cell r="C387" t="str">
            <v>ACO</v>
          </cell>
        </row>
        <row r="388">
          <cell r="A388">
            <v>1247</v>
          </cell>
          <cell r="B388" t="str">
            <v>Gobierno Autónomo Municipal de Mocomoco</v>
          </cell>
          <cell r="C388" t="str">
            <v>MOC</v>
          </cell>
        </row>
        <row r="389">
          <cell r="A389">
            <v>1248</v>
          </cell>
          <cell r="B389" t="str">
            <v>Gobierno Autónomo Municipal de Carabuco</v>
          </cell>
          <cell r="C389" t="str">
            <v>CCH</v>
          </cell>
        </row>
        <row r="390">
          <cell r="A390">
            <v>1249</v>
          </cell>
          <cell r="B390" t="str">
            <v>Gobierno Autónomo Municipal de Apolo</v>
          </cell>
          <cell r="C390" t="str">
            <v>APO</v>
          </cell>
        </row>
        <row r="391">
          <cell r="A391">
            <v>1250</v>
          </cell>
          <cell r="B391" t="str">
            <v>Gobierno Autónomo Municipal de Pelechuco</v>
          </cell>
          <cell r="C391" t="str">
            <v>PEL</v>
          </cell>
        </row>
        <row r="392">
          <cell r="A392">
            <v>1251</v>
          </cell>
          <cell r="B392" t="str">
            <v>Gobierno Autónomo Municipal de Luribay</v>
          </cell>
          <cell r="C392" t="str">
            <v>LUR</v>
          </cell>
        </row>
        <row r="393">
          <cell r="A393">
            <v>1252</v>
          </cell>
          <cell r="B393" t="str">
            <v>Gobierno Autónomo Municipal de Sapahaqui</v>
          </cell>
          <cell r="C393" t="str">
            <v>SAPA</v>
          </cell>
        </row>
        <row r="394">
          <cell r="A394">
            <v>1253</v>
          </cell>
          <cell r="B394" t="str">
            <v>Gobierno Autónomo Municipal de Yaco</v>
          </cell>
          <cell r="C394" t="str">
            <v>YAC</v>
          </cell>
        </row>
        <row r="395">
          <cell r="A395">
            <v>1254</v>
          </cell>
          <cell r="B395" t="str">
            <v>Gobierno Autónomo Municipal de Malla</v>
          </cell>
          <cell r="C395" t="str">
            <v>MAL</v>
          </cell>
        </row>
        <row r="396">
          <cell r="A396">
            <v>1255</v>
          </cell>
          <cell r="B396" t="str">
            <v>Gobierno Autónomo Municipal de Cairoma</v>
          </cell>
          <cell r="C396" t="str">
            <v>CAI</v>
          </cell>
        </row>
        <row r="397">
          <cell r="A397">
            <v>1256</v>
          </cell>
          <cell r="B397" t="str">
            <v>Gobierno Autónomo Municipal de Chulumani (Villa de la Libertad)</v>
          </cell>
          <cell r="C397" t="str">
            <v>CHL</v>
          </cell>
        </row>
        <row r="398">
          <cell r="A398">
            <v>1257</v>
          </cell>
          <cell r="B398" t="str">
            <v>Gobierno Autónomo Municipal de Irupana (Villa de Lanza)</v>
          </cell>
          <cell r="C398" t="str">
            <v>IRU</v>
          </cell>
        </row>
        <row r="399">
          <cell r="A399">
            <v>1258</v>
          </cell>
          <cell r="B399" t="str">
            <v>Gobierno Autónomo Municipal de Yanacachi</v>
          </cell>
          <cell r="C399" t="str">
            <v>YAN</v>
          </cell>
        </row>
        <row r="400">
          <cell r="A400">
            <v>1259</v>
          </cell>
          <cell r="B400" t="str">
            <v>Gobierno Autónomo Municipal de Palos Blancos</v>
          </cell>
          <cell r="C400" t="str">
            <v>BLA</v>
          </cell>
        </row>
        <row r="401">
          <cell r="A401">
            <v>1260</v>
          </cell>
          <cell r="B401" t="str">
            <v>Gobierno Autónomo Municipal de La Asunta</v>
          </cell>
          <cell r="C401" t="str">
            <v>ASU</v>
          </cell>
        </row>
        <row r="402">
          <cell r="A402">
            <v>1261</v>
          </cell>
          <cell r="B402" t="str">
            <v>Gobierno Autónomo Municipal de Pucarani</v>
          </cell>
          <cell r="C402" t="str">
            <v>PUC</v>
          </cell>
        </row>
        <row r="403">
          <cell r="A403">
            <v>1262</v>
          </cell>
          <cell r="B403" t="str">
            <v>Gobierno Autónomo Municipal de Laja</v>
          </cell>
          <cell r="C403" t="str">
            <v>LAJ</v>
          </cell>
        </row>
        <row r="404">
          <cell r="A404">
            <v>1263</v>
          </cell>
          <cell r="B404" t="str">
            <v>Gobierno Autónomo Municipal de Batallas</v>
          </cell>
          <cell r="C404" t="str">
            <v>BAT</v>
          </cell>
        </row>
        <row r="405">
          <cell r="A405">
            <v>1264</v>
          </cell>
          <cell r="B405" t="str">
            <v>Gobierno Autónomo Municipal de Puerto Pérez</v>
          </cell>
          <cell r="C405" t="str">
            <v>PER</v>
          </cell>
        </row>
        <row r="406">
          <cell r="A406">
            <v>1265</v>
          </cell>
          <cell r="B406" t="str">
            <v>Gobierno Autónomo Municipal de Coroico</v>
          </cell>
          <cell r="C406" t="str">
            <v>COC</v>
          </cell>
        </row>
        <row r="407">
          <cell r="A407">
            <v>1266</v>
          </cell>
          <cell r="B407" t="str">
            <v>Gobierno Autónomo Municipal de Coripata</v>
          </cell>
          <cell r="C407" t="str">
            <v>CRI</v>
          </cell>
        </row>
        <row r="408">
          <cell r="A408">
            <v>1267</v>
          </cell>
          <cell r="B408" t="str">
            <v>Gobierno Autónomo Municipal de Ixiamas</v>
          </cell>
          <cell r="C408" t="str">
            <v>IXI</v>
          </cell>
        </row>
        <row r="409">
          <cell r="A409">
            <v>1268</v>
          </cell>
          <cell r="B409" t="str">
            <v>Gobierno Autónomo Municipal de San Buenaventura</v>
          </cell>
          <cell r="C409" t="str">
            <v>SBV</v>
          </cell>
        </row>
        <row r="410">
          <cell r="A410">
            <v>1269</v>
          </cell>
          <cell r="B410" t="str">
            <v>Gobierno Autónomo Municipal de General Juan José Pérez (Charazani)</v>
          </cell>
          <cell r="C410" t="str">
            <v>CPE</v>
          </cell>
        </row>
        <row r="411">
          <cell r="A411">
            <v>1270</v>
          </cell>
          <cell r="B411" t="str">
            <v>Gobierno Autónomo Municipal de Curva</v>
          </cell>
          <cell r="C411" t="str">
            <v>CUR</v>
          </cell>
        </row>
        <row r="412">
          <cell r="A412">
            <v>1271</v>
          </cell>
          <cell r="B412" t="str">
            <v>Gobierno Autónomo Municipal de San Pedro de Curahuara</v>
          </cell>
          <cell r="C412" t="str">
            <v>PEC</v>
          </cell>
        </row>
        <row r="413">
          <cell r="A413">
            <v>1272</v>
          </cell>
          <cell r="B413" t="str">
            <v>Gobierno Autónomo Municipal de Papel Pampa</v>
          </cell>
          <cell r="C413" t="str">
            <v>PAP</v>
          </cell>
        </row>
        <row r="414">
          <cell r="A414">
            <v>1273</v>
          </cell>
          <cell r="B414" t="str">
            <v>Gobierno Autónomo Municipal de Chacarilla</v>
          </cell>
          <cell r="C414" t="str">
            <v>CLL</v>
          </cell>
        </row>
        <row r="415">
          <cell r="A415">
            <v>1274</v>
          </cell>
          <cell r="B415" t="str">
            <v>Gobierno Autónomo Municipal de Santiago de Machaca</v>
          </cell>
          <cell r="C415" t="str">
            <v>SMA</v>
          </cell>
        </row>
        <row r="416">
          <cell r="A416">
            <v>1275</v>
          </cell>
          <cell r="B416" t="str">
            <v>Gobierno Autónomo Municipal de Catacora</v>
          </cell>
          <cell r="C416" t="str">
            <v>CAT</v>
          </cell>
        </row>
        <row r="417">
          <cell r="A417">
            <v>1276</v>
          </cell>
          <cell r="B417" t="str">
            <v>Gobierno Autónomo Municipal de Mapiri</v>
          </cell>
          <cell r="C417" t="str">
            <v>MAP</v>
          </cell>
        </row>
        <row r="418">
          <cell r="A418">
            <v>1277</v>
          </cell>
          <cell r="B418" t="str">
            <v>Gobierno Autónomo Municipal de Teoponte</v>
          </cell>
          <cell r="C418" t="str">
            <v>TEO</v>
          </cell>
        </row>
        <row r="419">
          <cell r="A419">
            <v>1278</v>
          </cell>
          <cell r="B419" t="str">
            <v>Gobierno Autónomo Municipal de San Andrés de Machaca</v>
          </cell>
          <cell r="C419" t="str">
            <v>AMA</v>
          </cell>
        </row>
        <row r="420">
          <cell r="A420">
            <v>1279</v>
          </cell>
          <cell r="B420" t="str">
            <v>Gobierno Autónomo Municipal de Jesús de Machaca</v>
          </cell>
          <cell r="C420" t="str">
            <v>JMK</v>
          </cell>
        </row>
        <row r="421">
          <cell r="A421">
            <v>1280</v>
          </cell>
          <cell r="B421" t="str">
            <v>Gobierno Autónomo Municipal de Taraco</v>
          </cell>
          <cell r="C421" t="str">
            <v>TCO</v>
          </cell>
        </row>
        <row r="422">
          <cell r="A422">
            <v>1281</v>
          </cell>
          <cell r="B422" t="str">
            <v>Gobierno Autónomo Municipal de Huarina</v>
          </cell>
          <cell r="C422" t="str">
            <v>HUAR</v>
          </cell>
        </row>
        <row r="423">
          <cell r="A423">
            <v>1282</v>
          </cell>
          <cell r="B423" t="str">
            <v>Gobierno Autónomo Municipal de Santiago de Huata</v>
          </cell>
          <cell r="C423" t="str">
            <v>SAH</v>
          </cell>
        </row>
        <row r="424">
          <cell r="A424">
            <v>1283</v>
          </cell>
          <cell r="B424" t="str">
            <v>Gobierno Autónomo Municipal de Escoma</v>
          </cell>
          <cell r="C424" t="str">
            <v>ESC</v>
          </cell>
        </row>
        <row r="425">
          <cell r="A425">
            <v>1284</v>
          </cell>
          <cell r="B425" t="str">
            <v>Gobierno Autónomo Municipal de Humanata</v>
          </cell>
          <cell r="C425" t="str">
            <v>HUMA</v>
          </cell>
        </row>
        <row r="426">
          <cell r="A426">
            <v>1285</v>
          </cell>
          <cell r="B426" t="str">
            <v>Gobierno Autónomo Municipal de Alto Beni</v>
          </cell>
          <cell r="C426" t="str">
            <v>ABN</v>
          </cell>
        </row>
        <row r="427">
          <cell r="A427">
            <v>1286</v>
          </cell>
          <cell r="B427" t="str">
            <v>Gobierno Autónomo Municipal de Huatajata</v>
          </cell>
          <cell r="C427" t="str">
            <v>HUAT</v>
          </cell>
        </row>
        <row r="428">
          <cell r="A428">
            <v>1287</v>
          </cell>
          <cell r="B428" t="str">
            <v xml:space="preserve">Gobierno Autónomo Municipal de Chua Cocani </v>
          </cell>
          <cell r="C428" t="str">
            <v>CHCO</v>
          </cell>
        </row>
        <row r="429">
          <cell r="A429"/>
          <cell r="B429" t="str">
            <v>Gobiernos Autónomos Municipales del Departamento de Cochabamba</v>
          </cell>
          <cell r="C429"/>
        </row>
        <row r="430">
          <cell r="A430">
            <v>1301</v>
          </cell>
          <cell r="B430" t="str">
            <v>Gobierno Autónomo Municipal de Cochabamba</v>
          </cell>
          <cell r="C430" t="str">
            <v>CBB</v>
          </cell>
        </row>
        <row r="431">
          <cell r="A431">
            <v>1302</v>
          </cell>
          <cell r="B431" t="str">
            <v>Gobierno Autónomo Municipal de Quillacollo</v>
          </cell>
          <cell r="C431" t="str">
            <v>QLL</v>
          </cell>
        </row>
        <row r="432">
          <cell r="A432">
            <v>1303</v>
          </cell>
          <cell r="B432" t="str">
            <v>Gobierno Autónomo Municipal de SipeSipe</v>
          </cell>
          <cell r="C432" t="str">
            <v>SIP</v>
          </cell>
        </row>
        <row r="433">
          <cell r="A433">
            <v>1304</v>
          </cell>
          <cell r="B433" t="str">
            <v>Gobierno Autónomo Municipal de Tiquipaya</v>
          </cell>
          <cell r="C433" t="str">
            <v>TIQ</v>
          </cell>
        </row>
        <row r="434">
          <cell r="A434">
            <v>1305</v>
          </cell>
          <cell r="B434" t="str">
            <v>Gobierno Autónomo Municipal de Vinto</v>
          </cell>
          <cell r="C434" t="str">
            <v>VIN</v>
          </cell>
        </row>
        <row r="435">
          <cell r="A435">
            <v>1306</v>
          </cell>
          <cell r="B435" t="str">
            <v>Gobierno Autónomo Municipal de Colcapirhua</v>
          </cell>
          <cell r="C435" t="str">
            <v>CCP</v>
          </cell>
        </row>
        <row r="436">
          <cell r="A436">
            <v>1307</v>
          </cell>
          <cell r="B436" t="str">
            <v>Gobierno Autónomo Municipal de Aiquile</v>
          </cell>
          <cell r="C436" t="str">
            <v>AIQ</v>
          </cell>
        </row>
        <row r="437">
          <cell r="A437">
            <v>1308</v>
          </cell>
          <cell r="B437" t="str">
            <v>Gobierno Autónomo Municipal de Pasorapa</v>
          </cell>
          <cell r="C437" t="str">
            <v>PAS</v>
          </cell>
        </row>
        <row r="438">
          <cell r="A438">
            <v>1309</v>
          </cell>
          <cell r="B438" t="str">
            <v>Gobierno Autónomo Municipal de Omereque</v>
          </cell>
          <cell r="C438" t="str">
            <v>OME</v>
          </cell>
        </row>
        <row r="439">
          <cell r="A439">
            <v>1310</v>
          </cell>
          <cell r="B439" t="str">
            <v>Gobierno Autónomo Municipal de Independencia</v>
          </cell>
          <cell r="C439" t="str">
            <v>IND</v>
          </cell>
        </row>
        <row r="440">
          <cell r="A440">
            <v>1311</v>
          </cell>
          <cell r="B440" t="str">
            <v>Gobierno Autónomo Municipal de Morochata</v>
          </cell>
          <cell r="C440" t="str">
            <v>MOH</v>
          </cell>
        </row>
        <row r="441">
          <cell r="A441">
            <v>1312</v>
          </cell>
          <cell r="B441" t="str">
            <v>Gobierno Autónomo Municipal de Sacaba</v>
          </cell>
          <cell r="C441" t="str">
            <v>SCB</v>
          </cell>
        </row>
        <row r="442">
          <cell r="A442">
            <v>1313</v>
          </cell>
          <cell r="B442" t="str">
            <v>Gobierno Autónomo Municipal de Colomi</v>
          </cell>
          <cell r="C442" t="str">
            <v>CLM</v>
          </cell>
        </row>
        <row r="443">
          <cell r="A443">
            <v>1314</v>
          </cell>
          <cell r="B443" t="str">
            <v>Gobierno Autónomo Municipal de Villa Tunari</v>
          </cell>
          <cell r="C443" t="str">
            <v>TUN</v>
          </cell>
        </row>
        <row r="444">
          <cell r="A444">
            <v>1315</v>
          </cell>
          <cell r="B444" t="str">
            <v>Gobierno Autónomo Municipal de Punata</v>
          </cell>
          <cell r="C444" t="str">
            <v>PNT</v>
          </cell>
        </row>
        <row r="445">
          <cell r="A445">
            <v>1316</v>
          </cell>
          <cell r="B445" t="str">
            <v>Gobierno Autónomo Municipal de Villa Rivero</v>
          </cell>
          <cell r="C445" t="str">
            <v>VRV</v>
          </cell>
        </row>
        <row r="446">
          <cell r="A446">
            <v>1317</v>
          </cell>
          <cell r="B446" t="str">
            <v>Gobierno Autónomo Municipal de San Benito (Villa José Quintín Mendoza)</v>
          </cell>
          <cell r="C446" t="str">
            <v>MEN</v>
          </cell>
        </row>
        <row r="447">
          <cell r="A447">
            <v>1318</v>
          </cell>
          <cell r="B447" t="str">
            <v>Gobierno Autónomo Municipal de Tacachi</v>
          </cell>
          <cell r="C447" t="str">
            <v>TAC</v>
          </cell>
        </row>
        <row r="448">
          <cell r="A448">
            <v>1319</v>
          </cell>
          <cell r="B448" t="str">
            <v>Gobierno Autónomo Municipal Villa Gualberto Villarroel</v>
          </cell>
          <cell r="C448" t="str">
            <v>VGV</v>
          </cell>
        </row>
        <row r="449">
          <cell r="A449">
            <v>1320</v>
          </cell>
          <cell r="B449" t="str">
            <v>Gobierno Autónomo Municipal de Tarata</v>
          </cell>
          <cell r="C449" t="str">
            <v>TRT</v>
          </cell>
        </row>
        <row r="450">
          <cell r="A450">
            <v>1321</v>
          </cell>
          <cell r="B450" t="str">
            <v>Gobierno Autónomo Municipal de Anzaldo</v>
          </cell>
          <cell r="C450" t="str">
            <v>ANZ</v>
          </cell>
        </row>
        <row r="451">
          <cell r="A451">
            <v>1322</v>
          </cell>
          <cell r="B451" t="str">
            <v>Gobierno Autónomo Municipal de Arbieto</v>
          </cell>
          <cell r="C451" t="str">
            <v>ARB</v>
          </cell>
        </row>
        <row r="452">
          <cell r="A452">
            <v>1323</v>
          </cell>
          <cell r="B452" t="str">
            <v>Gobierno Autónomo Municipal de Sacabamba</v>
          </cell>
          <cell r="C452" t="str">
            <v>SBB</v>
          </cell>
        </row>
        <row r="453">
          <cell r="A453">
            <v>1324</v>
          </cell>
          <cell r="B453" t="str">
            <v>Gobierno Autónomo Municipal de Cliza</v>
          </cell>
          <cell r="C453" t="str">
            <v>CLI</v>
          </cell>
        </row>
        <row r="454">
          <cell r="A454">
            <v>1325</v>
          </cell>
          <cell r="B454" t="str">
            <v>Gobierno Autónomo Municipal de Toco</v>
          </cell>
          <cell r="C454" t="str">
            <v>TOC</v>
          </cell>
        </row>
        <row r="455">
          <cell r="A455">
            <v>1326</v>
          </cell>
          <cell r="B455" t="str">
            <v>Gobierno Autónomo Municipal de Tolata</v>
          </cell>
          <cell r="C455" t="str">
            <v>TLA</v>
          </cell>
        </row>
        <row r="456">
          <cell r="A456">
            <v>1327</v>
          </cell>
          <cell r="B456" t="str">
            <v>Gobierno Autónomo Municipal de Capinota</v>
          </cell>
          <cell r="C456" t="str">
            <v>CAP</v>
          </cell>
        </row>
        <row r="457">
          <cell r="A457">
            <v>1328</v>
          </cell>
          <cell r="B457" t="str">
            <v>Gobierno Autónomo Municipal de Santivañez</v>
          </cell>
          <cell r="C457" t="str">
            <v>SAN</v>
          </cell>
        </row>
        <row r="458">
          <cell r="A458">
            <v>1329</v>
          </cell>
          <cell r="B458" t="str">
            <v>Gobierno Autónomo Municipal de Sicaya</v>
          </cell>
          <cell r="C458" t="str">
            <v>SCY</v>
          </cell>
        </row>
        <row r="459">
          <cell r="A459">
            <v>1330</v>
          </cell>
          <cell r="B459" t="str">
            <v>Gobierno Autónomo Municipal de Tapacari</v>
          </cell>
          <cell r="C459" t="str">
            <v>TAP</v>
          </cell>
        </row>
        <row r="460">
          <cell r="A460">
            <v>1331</v>
          </cell>
          <cell r="B460" t="str">
            <v>Gobierno Autónomo Municipal de Totora</v>
          </cell>
          <cell r="C460" t="str">
            <v>TOT</v>
          </cell>
        </row>
        <row r="461">
          <cell r="A461">
            <v>1332</v>
          </cell>
          <cell r="B461" t="str">
            <v>Gobierno Autónomo Municipal de Pojo</v>
          </cell>
          <cell r="C461" t="str">
            <v>POJ</v>
          </cell>
        </row>
        <row r="462">
          <cell r="A462">
            <v>1333</v>
          </cell>
          <cell r="B462" t="str">
            <v>Gobierno Autónomo Municipal de Pocona</v>
          </cell>
          <cell r="C462" t="str">
            <v>POC</v>
          </cell>
        </row>
        <row r="463">
          <cell r="A463">
            <v>1334</v>
          </cell>
          <cell r="B463" t="str">
            <v>Gobierno Autónomo Municipal de Chimoré</v>
          </cell>
          <cell r="C463" t="str">
            <v>CHI</v>
          </cell>
        </row>
        <row r="464">
          <cell r="A464">
            <v>1335</v>
          </cell>
          <cell r="B464" t="str">
            <v>Gobierno Autónomo Municipal de Puerto Villarroel</v>
          </cell>
          <cell r="C464" t="str">
            <v>PVI</v>
          </cell>
        </row>
        <row r="465">
          <cell r="A465">
            <v>1336</v>
          </cell>
          <cell r="B465" t="str">
            <v>Gobierno Autónomo Municipal de Arani</v>
          </cell>
          <cell r="C465" t="str">
            <v>ARA</v>
          </cell>
        </row>
        <row r="466">
          <cell r="A466">
            <v>1337</v>
          </cell>
          <cell r="B466" t="str">
            <v>Gobierno Autónomo Municipal de Vacas</v>
          </cell>
          <cell r="C466" t="str">
            <v>VAC</v>
          </cell>
        </row>
        <row r="467">
          <cell r="A467">
            <v>1338</v>
          </cell>
          <cell r="B467" t="str">
            <v>Gobierno Autónomo Municipal de Arque</v>
          </cell>
          <cell r="C467" t="str">
            <v>ARQ</v>
          </cell>
        </row>
        <row r="468">
          <cell r="A468">
            <v>1339</v>
          </cell>
          <cell r="B468" t="str">
            <v>Gobierno Autónomo Municipal de Tacopaya</v>
          </cell>
          <cell r="C468" t="str">
            <v>TPY</v>
          </cell>
        </row>
        <row r="469">
          <cell r="A469">
            <v>1340</v>
          </cell>
          <cell r="B469" t="str">
            <v>Gobierno Autónomo Municipal de Bolivar</v>
          </cell>
          <cell r="C469" t="str">
            <v>BOL</v>
          </cell>
        </row>
        <row r="470">
          <cell r="A470">
            <v>1341</v>
          </cell>
          <cell r="B470" t="str">
            <v>Gobierno Autónomo Municipal de Tiraque</v>
          </cell>
          <cell r="C470" t="str">
            <v>TRQ</v>
          </cell>
        </row>
        <row r="471">
          <cell r="A471">
            <v>1342</v>
          </cell>
          <cell r="B471" t="str">
            <v>Gobierno Autónomo Municipal de Mizque</v>
          </cell>
          <cell r="C471" t="str">
            <v>MIZ</v>
          </cell>
        </row>
        <row r="472">
          <cell r="A472">
            <v>1343</v>
          </cell>
          <cell r="B472" t="str">
            <v>Gobierno Autónomo Municipal de Vila Vila</v>
          </cell>
          <cell r="C472" t="str">
            <v>VIS</v>
          </cell>
        </row>
        <row r="473">
          <cell r="A473">
            <v>1344</v>
          </cell>
          <cell r="B473" t="str">
            <v>Gobierno Autónomo Municipal de Alalay</v>
          </cell>
          <cell r="C473" t="str">
            <v>ALA</v>
          </cell>
        </row>
        <row r="474">
          <cell r="A474">
            <v>1345</v>
          </cell>
          <cell r="B474" t="str">
            <v>Gobierno Autónomo Municipal de Entre Rios</v>
          </cell>
          <cell r="C474" t="str">
            <v>ERI</v>
          </cell>
        </row>
        <row r="475">
          <cell r="A475">
            <v>1346</v>
          </cell>
          <cell r="B475" t="str">
            <v>Gobierno Autónomo Municipal de Cocapata</v>
          </cell>
          <cell r="C475" t="str">
            <v>CCT</v>
          </cell>
        </row>
        <row r="476">
          <cell r="A476">
            <v>1347</v>
          </cell>
          <cell r="B476" t="str">
            <v xml:space="preserve">Gobierno Autónomo Municipal de Shinahota </v>
          </cell>
          <cell r="C476" t="str">
            <v>SHI</v>
          </cell>
        </row>
        <row r="477">
          <cell r="A477"/>
          <cell r="B477" t="str">
            <v>Gobiernos Autónomos Municipales del Departamento de Oruro</v>
          </cell>
          <cell r="C477"/>
        </row>
        <row r="478">
          <cell r="A478">
            <v>1401</v>
          </cell>
          <cell r="B478" t="str">
            <v>Gobierno Autónomo Municipal de Oruro</v>
          </cell>
          <cell r="C478" t="str">
            <v>ORU</v>
          </cell>
        </row>
        <row r="479">
          <cell r="A479">
            <v>1402</v>
          </cell>
          <cell r="B479" t="str">
            <v>Gobierno Autónomo Municipal de Caracollo</v>
          </cell>
          <cell r="C479" t="str">
            <v>CAR</v>
          </cell>
        </row>
        <row r="480">
          <cell r="A480">
            <v>1403</v>
          </cell>
          <cell r="B480" t="str">
            <v>Gobierno Autónomo Municipal de El Choro</v>
          </cell>
          <cell r="C480" t="str">
            <v>CHO</v>
          </cell>
        </row>
        <row r="481">
          <cell r="A481">
            <v>1404</v>
          </cell>
          <cell r="B481" t="str">
            <v>Gobierno Autónomo Municipal de Challapata</v>
          </cell>
          <cell r="C481" t="str">
            <v>CHT</v>
          </cell>
        </row>
        <row r="482">
          <cell r="A482">
            <v>1405</v>
          </cell>
          <cell r="B482" t="str">
            <v>Gobierno Autónomo Municipal de Santuario de Quillacas</v>
          </cell>
          <cell r="C482" t="str">
            <v>STQ</v>
          </cell>
        </row>
        <row r="483">
          <cell r="A483">
            <v>1406</v>
          </cell>
          <cell r="B483" t="str">
            <v>Gobierno Autónomo Municipal de Huanuni</v>
          </cell>
          <cell r="C483" t="str">
            <v>VHU</v>
          </cell>
        </row>
        <row r="484">
          <cell r="A484">
            <v>1407</v>
          </cell>
          <cell r="B484" t="str">
            <v>Gobierno Autónomo Municipal de Machacamarca</v>
          </cell>
          <cell r="C484" t="str">
            <v>MAR</v>
          </cell>
        </row>
        <row r="485">
          <cell r="A485">
            <v>1408</v>
          </cell>
          <cell r="B485" t="str">
            <v>Gobierno Autónomo Municipal de Poopó (Villa Poopó)</v>
          </cell>
          <cell r="C485" t="str">
            <v>POO</v>
          </cell>
        </row>
        <row r="486">
          <cell r="A486">
            <v>1409</v>
          </cell>
          <cell r="B486" t="str">
            <v>Gobierno Autónomo Municipal de Pazña</v>
          </cell>
          <cell r="C486" t="str">
            <v>PAZ</v>
          </cell>
        </row>
        <row r="487">
          <cell r="A487">
            <v>1410</v>
          </cell>
          <cell r="B487" t="str">
            <v>Gobierno Autónomo Municipal de Antequera</v>
          </cell>
          <cell r="C487" t="str">
            <v>ANT</v>
          </cell>
        </row>
        <row r="488">
          <cell r="A488">
            <v>1411</v>
          </cell>
          <cell r="B488" t="str">
            <v>Gobierno Autónomo Municipal de Eucaliptus</v>
          </cell>
          <cell r="C488" t="str">
            <v>EUC</v>
          </cell>
        </row>
        <row r="489">
          <cell r="A489">
            <v>1412</v>
          </cell>
          <cell r="B489" t="str">
            <v>Gobierno Autónomo Municipal de Santiago de Huari</v>
          </cell>
          <cell r="C489" t="str">
            <v>SHU</v>
          </cell>
        </row>
        <row r="490">
          <cell r="A490">
            <v>1413</v>
          </cell>
          <cell r="B490" t="str">
            <v>Gobierno Autónomo Municipal de Totora</v>
          </cell>
          <cell r="C490" t="str">
            <v>TTR</v>
          </cell>
        </row>
        <row r="491">
          <cell r="A491">
            <v>1414</v>
          </cell>
          <cell r="B491" t="str">
            <v>Gobierno Autónomo Municipal de Corque</v>
          </cell>
          <cell r="C491" t="str">
            <v>CRQ</v>
          </cell>
        </row>
        <row r="492">
          <cell r="A492">
            <v>1415</v>
          </cell>
          <cell r="B492" t="str">
            <v>Gobierno Autónomo Municipal de Choquecota</v>
          </cell>
          <cell r="C492" t="str">
            <v>CHE</v>
          </cell>
        </row>
        <row r="493">
          <cell r="A493">
            <v>1416</v>
          </cell>
          <cell r="B493" t="str">
            <v>Gobierno Autónomo Municipal de Curahuara de Carangas</v>
          </cell>
          <cell r="C493" t="str">
            <v>CDC</v>
          </cell>
        </row>
        <row r="494">
          <cell r="A494">
            <v>1417</v>
          </cell>
          <cell r="B494" t="str">
            <v>Gobierno Autónomo Municipal de Turco</v>
          </cell>
          <cell r="C494" t="str">
            <v>TUR</v>
          </cell>
        </row>
        <row r="495">
          <cell r="A495">
            <v>1418</v>
          </cell>
          <cell r="B495" t="str">
            <v>Gobierno Autónomo Municipal de Huachacalla</v>
          </cell>
          <cell r="C495" t="str">
            <v>HCH</v>
          </cell>
        </row>
        <row r="496">
          <cell r="A496">
            <v>1419</v>
          </cell>
          <cell r="B496" t="str">
            <v>Gobierno Autónomo Municipal de Escara</v>
          </cell>
          <cell r="C496" t="str">
            <v>ESA</v>
          </cell>
        </row>
        <row r="497">
          <cell r="A497">
            <v>1420</v>
          </cell>
          <cell r="B497" t="str">
            <v>Gobierno Autónomo Municipal de Cruz de Machacamarca</v>
          </cell>
          <cell r="C497" t="str">
            <v>CMA</v>
          </cell>
        </row>
        <row r="498">
          <cell r="A498">
            <v>1421</v>
          </cell>
          <cell r="B498" t="str">
            <v>Gobierno Autónomo Municipal de Yunguyo de Litoral</v>
          </cell>
          <cell r="C498" t="str">
            <v>YUG</v>
          </cell>
        </row>
        <row r="499">
          <cell r="A499">
            <v>1422</v>
          </cell>
          <cell r="B499" t="str">
            <v>Gobierno Autónomo Municipal de Esmeralda</v>
          </cell>
          <cell r="C499" t="str">
            <v>ESM</v>
          </cell>
        </row>
        <row r="500">
          <cell r="A500">
            <v>1423</v>
          </cell>
          <cell r="B500" t="str">
            <v>Gobierno Autónomo Municipal de Toledo</v>
          </cell>
          <cell r="C500" t="str">
            <v>TOL</v>
          </cell>
        </row>
        <row r="501">
          <cell r="A501">
            <v>1424</v>
          </cell>
          <cell r="B501" t="str">
            <v>Gobierno Autónomo Municipal de Andamarca (Santiago de Andamarca)</v>
          </cell>
          <cell r="C501" t="str">
            <v>ADN</v>
          </cell>
        </row>
        <row r="502">
          <cell r="A502">
            <v>1425</v>
          </cell>
          <cell r="B502" t="str">
            <v>Gobierno Autónomo Municipal de Belén de Andamarca</v>
          </cell>
          <cell r="C502" t="str">
            <v>BEL</v>
          </cell>
        </row>
        <row r="503">
          <cell r="A503">
            <v>1426</v>
          </cell>
          <cell r="B503" t="str">
            <v>Gobierno Autónomo Municipal de Salinas de Garci Mendoza</v>
          </cell>
          <cell r="C503" t="str">
            <v>SAL</v>
          </cell>
        </row>
        <row r="504">
          <cell r="A504">
            <v>1427</v>
          </cell>
          <cell r="B504" t="str">
            <v>Gobierno Autónomo Municipal de Pampa Aullagas</v>
          </cell>
          <cell r="C504" t="str">
            <v>PAM</v>
          </cell>
        </row>
        <row r="505">
          <cell r="A505">
            <v>1428</v>
          </cell>
          <cell r="B505" t="str">
            <v>Gobierno Autónomo Municipal de La Rivera</v>
          </cell>
          <cell r="C505" t="str">
            <v>RIV</v>
          </cell>
        </row>
        <row r="506">
          <cell r="A506">
            <v>1429</v>
          </cell>
          <cell r="B506" t="str">
            <v>Gobierno Autónomo Municipal de Todos Santos</v>
          </cell>
          <cell r="C506" t="str">
            <v>TOS</v>
          </cell>
        </row>
        <row r="507">
          <cell r="A507">
            <v>1430</v>
          </cell>
          <cell r="B507" t="str">
            <v>Gobierno Autónomo Municipal de Carangas</v>
          </cell>
          <cell r="C507" t="str">
            <v>CGA</v>
          </cell>
        </row>
        <row r="508">
          <cell r="A508">
            <v>1431</v>
          </cell>
          <cell r="B508" t="str">
            <v>Gobierno Autónomo Municipal de Sabaya</v>
          </cell>
          <cell r="C508" t="str">
            <v>SAP</v>
          </cell>
        </row>
        <row r="509">
          <cell r="A509">
            <v>1432</v>
          </cell>
          <cell r="B509" t="str">
            <v>Gobierno Autónomo Municipal de Coipasa</v>
          </cell>
          <cell r="C509" t="str">
            <v>COI</v>
          </cell>
        </row>
        <row r="510">
          <cell r="A510">
            <v>1434</v>
          </cell>
          <cell r="B510" t="str">
            <v>Gobierno Autónomo Municipal de Huayllamarca (Santiago de Huayllamarca)</v>
          </cell>
          <cell r="C510" t="str">
            <v>SDH</v>
          </cell>
        </row>
        <row r="511">
          <cell r="A511">
            <v>1435</v>
          </cell>
          <cell r="B511" t="str">
            <v xml:space="preserve">Gobierno Autónomo Municipal de Soracachi </v>
          </cell>
          <cell r="C511" t="str">
            <v>SRC</v>
          </cell>
        </row>
        <row r="512">
          <cell r="A512"/>
          <cell r="B512" t="str">
            <v>Gobiernos Autónomos Municipales del Departamento de Potosí</v>
          </cell>
          <cell r="C512"/>
        </row>
        <row r="513">
          <cell r="A513">
            <v>1501</v>
          </cell>
          <cell r="B513" t="str">
            <v>Gobierno Autónomo Municipal de Potosí</v>
          </cell>
          <cell r="C513" t="str">
            <v>POT</v>
          </cell>
        </row>
        <row r="514">
          <cell r="A514">
            <v>1502</v>
          </cell>
          <cell r="B514" t="str">
            <v>Gobierno Autónomo Municipal de Tinguipaya</v>
          </cell>
          <cell r="C514" t="str">
            <v>TIN</v>
          </cell>
        </row>
        <row r="515">
          <cell r="A515">
            <v>1503</v>
          </cell>
          <cell r="B515" t="str">
            <v>Gobierno Autónomo Municipal de Yocalla</v>
          </cell>
          <cell r="C515" t="str">
            <v>YOC</v>
          </cell>
        </row>
        <row r="516">
          <cell r="A516">
            <v>1504</v>
          </cell>
          <cell r="B516" t="str">
            <v>Gobierno Autónomo Municipal de Urmiri</v>
          </cell>
          <cell r="C516" t="str">
            <v>URM</v>
          </cell>
        </row>
        <row r="517">
          <cell r="A517">
            <v>1505</v>
          </cell>
          <cell r="B517" t="str">
            <v>Gobierno Autónomo Municipal de Uncía</v>
          </cell>
          <cell r="C517" t="str">
            <v>UNC</v>
          </cell>
        </row>
        <row r="518">
          <cell r="A518">
            <v>1506</v>
          </cell>
          <cell r="B518" t="str">
            <v>Gobierno Autónomo Municipal de Chayanta</v>
          </cell>
          <cell r="C518" t="str">
            <v>CHY</v>
          </cell>
        </row>
        <row r="519">
          <cell r="A519">
            <v>1507</v>
          </cell>
          <cell r="B519" t="str">
            <v>Gobierno Autónomo Municipal de Llallagua</v>
          </cell>
          <cell r="C519" t="str">
            <v>LLA</v>
          </cell>
        </row>
        <row r="520">
          <cell r="A520">
            <v>1508</v>
          </cell>
          <cell r="B520" t="str">
            <v>Gobierno Autónomo Municipal de Betanzos</v>
          </cell>
          <cell r="C520" t="str">
            <v>BET</v>
          </cell>
        </row>
        <row r="521">
          <cell r="A521">
            <v>1509</v>
          </cell>
          <cell r="B521" t="str">
            <v>Gobierno Autónomo Municipal de Chaqui</v>
          </cell>
          <cell r="C521" t="str">
            <v>CHQ</v>
          </cell>
        </row>
        <row r="522">
          <cell r="A522">
            <v>1510</v>
          </cell>
          <cell r="B522" t="str">
            <v>Gobierno Autónomo Municipal de Tacobamba</v>
          </cell>
          <cell r="C522" t="str">
            <v>TCB</v>
          </cell>
        </row>
        <row r="523">
          <cell r="A523">
            <v>1511</v>
          </cell>
          <cell r="B523" t="str">
            <v>Gobierno Autónomo Municipal de Colquechaca</v>
          </cell>
          <cell r="C523" t="str">
            <v>CCQ</v>
          </cell>
        </row>
        <row r="524">
          <cell r="A524">
            <v>1512</v>
          </cell>
          <cell r="B524" t="str">
            <v>Gobierno Autónomo Municipal de Ravelo</v>
          </cell>
          <cell r="C524" t="str">
            <v>RAV</v>
          </cell>
        </row>
        <row r="525">
          <cell r="A525">
            <v>1513</v>
          </cell>
          <cell r="B525" t="str">
            <v>Gobierno Autónomo Municipal de Pocoata</v>
          </cell>
          <cell r="C525" t="str">
            <v>PCT</v>
          </cell>
        </row>
        <row r="526">
          <cell r="A526">
            <v>1514</v>
          </cell>
          <cell r="B526" t="str">
            <v>Gobierno Autónomo Municipal de Ocurí</v>
          </cell>
          <cell r="C526" t="str">
            <v>OCU</v>
          </cell>
        </row>
        <row r="527">
          <cell r="A527">
            <v>1515</v>
          </cell>
          <cell r="B527" t="str">
            <v>Gobierno Autónomo Municipal de San Pedro de Buena Vista</v>
          </cell>
          <cell r="C527" t="str">
            <v>PED</v>
          </cell>
        </row>
        <row r="528">
          <cell r="A528">
            <v>1516</v>
          </cell>
          <cell r="B528" t="str">
            <v>Gobierno Autónomo Municipal de Toro Toro</v>
          </cell>
          <cell r="C528" t="str">
            <v>TTO</v>
          </cell>
        </row>
        <row r="529">
          <cell r="A529">
            <v>1517</v>
          </cell>
          <cell r="B529" t="str">
            <v>Gobierno Autónomo Municipal de Cotagaita</v>
          </cell>
          <cell r="C529" t="str">
            <v>COT</v>
          </cell>
        </row>
        <row r="530">
          <cell r="A530">
            <v>1518</v>
          </cell>
          <cell r="B530" t="str">
            <v>Gobierno Autónomo Municipal de Vitichi</v>
          </cell>
          <cell r="C530" t="str">
            <v>VIT</v>
          </cell>
        </row>
        <row r="531">
          <cell r="A531">
            <v>1519</v>
          </cell>
          <cell r="B531" t="str">
            <v>Gobierno Autónomo Municipal de Tupiza</v>
          </cell>
          <cell r="C531" t="str">
            <v>TUP</v>
          </cell>
        </row>
        <row r="532">
          <cell r="A532">
            <v>1520</v>
          </cell>
          <cell r="B532" t="str">
            <v>Gobierno Autónomo Municipal de Atocha</v>
          </cell>
          <cell r="C532" t="str">
            <v>ATO</v>
          </cell>
        </row>
        <row r="533">
          <cell r="A533">
            <v>1521</v>
          </cell>
          <cell r="B533" t="str">
            <v>Gobierno Autónomo Municipal de Colcha"K" (Villa Martín)</v>
          </cell>
          <cell r="C533" t="str">
            <v>CCK</v>
          </cell>
        </row>
        <row r="534">
          <cell r="A534">
            <v>1522</v>
          </cell>
          <cell r="B534" t="str">
            <v>Gobierno Autónomo Municipal de San Pedro de Quemes</v>
          </cell>
          <cell r="C534" t="str">
            <v>PEQ</v>
          </cell>
        </row>
        <row r="535">
          <cell r="A535">
            <v>1523</v>
          </cell>
          <cell r="B535" t="str">
            <v>Gobierno Autónomo Municipal de San Pablo de Lípez</v>
          </cell>
          <cell r="C535" t="str">
            <v>PAB</v>
          </cell>
        </row>
        <row r="536">
          <cell r="A536">
            <v>1524</v>
          </cell>
          <cell r="B536" t="str">
            <v>Gobierno Autónomo Municipal de Mojinete</v>
          </cell>
          <cell r="C536" t="str">
            <v>MOJ</v>
          </cell>
        </row>
        <row r="537">
          <cell r="A537">
            <v>1525</v>
          </cell>
          <cell r="B537" t="str">
            <v>Gobierno Autónomo Municipal de San Antonio de Esmoruco</v>
          </cell>
          <cell r="C537" t="str">
            <v>SANT</v>
          </cell>
        </row>
        <row r="538">
          <cell r="A538">
            <v>1526</v>
          </cell>
          <cell r="B538" t="str">
            <v>Gobierno Autónomo Municipal de Sacaca (Villa de Sacaca)</v>
          </cell>
          <cell r="C538" t="str">
            <v>SAC</v>
          </cell>
        </row>
        <row r="539">
          <cell r="A539">
            <v>1527</v>
          </cell>
          <cell r="B539" t="str">
            <v>Gobierno Autónomo Municipal de Caripuyo</v>
          </cell>
          <cell r="C539" t="str">
            <v>CRP</v>
          </cell>
        </row>
        <row r="540">
          <cell r="A540">
            <v>1528</v>
          </cell>
          <cell r="B540" t="str">
            <v>Gobierno Autónomo Municipal de Puna (Villa Talavera)</v>
          </cell>
          <cell r="C540" t="str">
            <v>PUN</v>
          </cell>
        </row>
        <row r="541">
          <cell r="A541">
            <v>1529</v>
          </cell>
          <cell r="B541" t="str">
            <v>Gobierno Autónomo Municipal de Caiza "D"</v>
          </cell>
          <cell r="C541" t="str">
            <v>CAD</v>
          </cell>
        </row>
        <row r="542">
          <cell r="A542">
            <v>1530</v>
          </cell>
          <cell r="B542" t="str">
            <v>Gobierno Autónomo Municipal de Uyuni</v>
          </cell>
          <cell r="C542" t="str">
            <v>UYU</v>
          </cell>
        </row>
        <row r="543">
          <cell r="A543">
            <v>1531</v>
          </cell>
          <cell r="B543" t="str">
            <v>Gobierno Autónomo Municipal de Tomave</v>
          </cell>
          <cell r="C543" t="str">
            <v>TOM</v>
          </cell>
        </row>
        <row r="544">
          <cell r="A544">
            <v>1532</v>
          </cell>
          <cell r="B544" t="str">
            <v>Gobierno Autónomo Municipal de Porco</v>
          </cell>
          <cell r="C544" t="str">
            <v>PRC</v>
          </cell>
        </row>
        <row r="545">
          <cell r="A545">
            <v>1533</v>
          </cell>
          <cell r="B545" t="str">
            <v>Gobierno Autónomo Municipal de Arampampa</v>
          </cell>
          <cell r="C545" t="str">
            <v>ARP</v>
          </cell>
        </row>
        <row r="546">
          <cell r="A546">
            <v>1534</v>
          </cell>
          <cell r="B546" t="str">
            <v>Gobierno Autónomo Municipal de Acasio</v>
          </cell>
          <cell r="C546" t="str">
            <v>ACA</v>
          </cell>
        </row>
        <row r="547">
          <cell r="A547">
            <v>1535</v>
          </cell>
          <cell r="B547" t="str">
            <v>Gobierno Autónomo Municipal de Llica</v>
          </cell>
          <cell r="C547" t="str">
            <v>LLI</v>
          </cell>
        </row>
        <row r="548">
          <cell r="A548">
            <v>1536</v>
          </cell>
          <cell r="B548" t="str">
            <v>Gobierno Autónomo Municipal de Tahua</v>
          </cell>
          <cell r="C548" t="str">
            <v>TAH</v>
          </cell>
        </row>
        <row r="549">
          <cell r="A549">
            <v>1537</v>
          </cell>
          <cell r="B549" t="str">
            <v>Gobierno Autónomo Municipal de Villazón</v>
          </cell>
          <cell r="C549" t="str">
            <v>VLZ</v>
          </cell>
        </row>
        <row r="550">
          <cell r="A550">
            <v>1538</v>
          </cell>
          <cell r="B550" t="str">
            <v>Gobierno Autónomo Municipal de San Agustín</v>
          </cell>
          <cell r="C550" t="str">
            <v>AGU</v>
          </cell>
        </row>
        <row r="551">
          <cell r="A551">
            <v>1539</v>
          </cell>
          <cell r="B551" t="str">
            <v>Gobierno Autónomo Municipal de Ckochas</v>
          </cell>
          <cell r="C551" t="str">
            <v>CKO</v>
          </cell>
        </row>
        <row r="552">
          <cell r="A552">
            <v>1540</v>
          </cell>
          <cell r="B552" t="str">
            <v xml:space="preserve">Gobierno Autónomo Municipal de Chuquihuta Ayllu Jucumani </v>
          </cell>
          <cell r="C552" t="str">
            <v>JUC</v>
          </cell>
        </row>
        <row r="553">
          <cell r="A553"/>
          <cell r="B553" t="str">
            <v>Gobiernos Autónomos Municipales del Departamento de Tarja</v>
          </cell>
          <cell r="C553"/>
        </row>
        <row r="554">
          <cell r="A554">
            <v>1601</v>
          </cell>
          <cell r="B554" t="str">
            <v>Gobierno Autónomo Municipal de Tarija</v>
          </cell>
          <cell r="C554" t="str">
            <v>TRJ</v>
          </cell>
        </row>
        <row r="555">
          <cell r="A555">
            <v>1602</v>
          </cell>
          <cell r="B555" t="str">
            <v>Gobierno Autónomo Municipal de Padcaya</v>
          </cell>
          <cell r="C555" t="str">
            <v>PCY</v>
          </cell>
        </row>
        <row r="556">
          <cell r="A556">
            <v>1603</v>
          </cell>
          <cell r="B556" t="str">
            <v>Gobierno Autónomo Municipal de Bermejo</v>
          </cell>
          <cell r="C556" t="str">
            <v>BER</v>
          </cell>
        </row>
        <row r="557">
          <cell r="A557">
            <v>1604</v>
          </cell>
          <cell r="B557" t="str">
            <v>Gobierno Autónomo Municipal de Yacuiba</v>
          </cell>
          <cell r="C557" t="str">
            <v>YCB</v>
          </cell>
        </row>
        <row r="558">
          <cell r="A558">
            <v>1605</v>
          </cell>
          <cell r="B558" t="str">
            <v>Gobierno Autónomo Municipal de Caraparí</v>
          </cell>
          <cell r="C558" t="str">
            <v>CRY</v>
          </cell>
        </row>
        <row r="559">
          <cell r="A559">
            <v>1606</v>
          </cell>
          <cell r="B559" t="str">
            <v>Gobierno Autónomo Municipal de Villamontes</v>
          </cell>
          <cell r="C559" t="str">
            <v>MON</v>
          </cell>
        </row>
        <row r="560">
          <cell r="A560">
            <v>1607</v>
          </cell>
          <cell r="B560" t="str">
            <v>Gobierno Autónomo Municipal de Uriondo (Concepción)</v>
          </cell>
          <cell r="C560" t="str">
            <v>ORI</v>
          </cell>
        </row>
        <row r="561">
          <cell r="A561">
            <v>1608</v>
          </cell>
          <cell r="B561" t="str">
            <v>Gobierno Autónomo Municipal de Yunchara</v>
          </cell>
          <cell r="C561" t="str">
            <v>YUN</v>
          </cell>
        </row>
        <row r="562">
          <cell r="A562">
            <v>1609</v>
          </cell>
          <cell r="B562" t="str">
            <v>Gobierno Autónomo Municipal de San Lorenzo</v>
          </cell>
          <cell r="C562" t="str">
            <v>SLR</v>
          </cell>
        </row>
        <row r="563">
          <cell r="A563">
            <v>1610</v>
          </cell>
          <cell r="B563" t="str">
            <v>Gobierno Autónomo Municipal de El Puente</v>
          </cell>
          <cell r="C563" t="str">
            <v>TMY</v>
          </cell>
        </row>
        <row r="564">
          <cell r="A564">
            <v>1611</v>
          </cell>
          <cell r="B564" t="str">
            <v>Gobierno Autónomo Municipal de Entre Ríos</v>
          </cell>
          <cell r="C564" t="str">
            <v>RIO</v>
          </cell>
        </row>
        <row r="565">
          <cell r="A565"/>
          <cell r="B565" t="str">
            <v>Gobiernos Autónomos Municipales del Departamento de Santa Cruz</v>
          </cell>
          <cell r="C565"/>
        </row>
        <row r="566">
          <cell r="A566">
            <v>1701</v>
          </cell>
          <cell r="B566" t="str">
            <v>Gobierno Autónomo Municipal de Santa Cruz de La Sierra</v>
          </cell>
          <cell r="C566" t="str">
            <v>SCZ</v>
          </cell>
        </row>
        <row r="567">
          <cell r="A567">
            <v>1702</v>
          </cell>
          <cell r="B567" t="str">
            <v>Gobierno Autónomo Municipal de Cotoca</v>
          </cell>
          <cell r="C567" t="str">
            <v>CTC</v>
          </cell>
        </row>
        <row r="568">
          <cell r="A568">
            <v>1703</v>
          </cell>
          <cell r="B568" t="str">
            <v>Gobierno Autónomo Municipal de Porongo (Ayacucho)</v>
          </cell>
          <cell r="C568" t="str">
            <v>PRG</v>
          </cell>
        </row>
        <row r="569">
          <cell r="A569">
            <v>1704</v>
          </cell>
          <cell r="B569" t="str">
            <v>Gobierno Autónomo Municipal de La Guardia</v>
          </cell>
          <cell r="C569" t="str">
            <v>LGU</v>
          </cell>
        </row>
        <row r="570">
          <cell r="A570">
            <v>1705</v>
          </cell>
          <cell r="B570" t="str">
            <v>Gobierno Autónomo Municipal de El Torno</v>
          </cell>
          <cell r="C570" t="str">
            <v>TOR</v>
          </cell>
        </row>
        <row r="571">
          <cell r="A571">
            <v>1706</v>
          </cell>
          <cell r="B571" t="str">
            <v>Gobierno Autónomo Municipal de Warnes</v>
          </cell>
          <cell r="C571" t="str">
            <v>WAR</v>
          </cell>
        </row>
        <row r="572">
          <cell r="A572">
            <v>1707</v>
          </cell>
          <cell r="B572" t="str">
            <v>Gobierno Autónomo Municipal de San Ignacio (San Ignacio de Velasco)</v>
          </cell>
          <cell r="C572" t="str">
            <v>ING</v>
          </cell>
        </row>
        <row r="573">
          <cell r="A573">
            <v>1708</v>
          </cell>
          <cell r="B573" t="str">
            <v>Gobierno Autónomo Municipal de San Miguel (San Miguel de Velasco)</v>
          </cell>
          <cell r="C573" t="str">
            <v>MIG</v>
          </cell>
        </row>
        <row r="574">
          <cell r="A574">
            <v>1709</v>
          </cell>
          <cell r="B574" t="str">
            <v>Gobierno Autónomo Municipal de San Rafael</v>
          </cell>
          <cell r="C574" t="str">
            <v>RAF</v>
          </cell>
        </row>
        <row r="575">
          <cell r="A575">
            <v>1710</v>
          </cell>
          <cell r="B575" t="str">
            <v>Gobierno Autónomo Municipal de Buena Vista</v>
          </cell>
          <cell r="C575" t="str">
            <v>BUE</v>
          </cell>
        </row>
        <row r="576">
          <cell r="A576">
            <v>1711</v>
          </cell>
          <cell r="B576" t="str">
            <v>Gobierno Autónomo Municipal de San Carlos</v>
          </cell>
          <cell r="C576" t="str">
            <v>CRL</v>
          </cell>
        </row>
        <row r="577">
          <cell r="A577">
            <v>1712</v>
          </cell>
          <cell r="B577" t="str">
            <v>Gobierno Autónomo Municipal de Yapacaní</v>
          </cell>
          <cell r="C577" t="str">
            <v>YAP</v>
          </cell>
        </row>
        <row r="578">
          <cell r="A578">
            <v>1713</v>
          </cell>
          <cell r="B578" t="str">
            <v>Gobierno Autónomo Municipal de San José</v>
          </cell>
          <cell r="C578" t="str">
            <v>JOS</v>
          </cell>
        </row>
        <row r="579">
          <cell r="A579">
            <v>1714</v>
          </cell>
          <cell r="B579" t="str">
            <v>Gobierno Autónomo Municipal de Pailón</v>
          </cell>
          <cell r="C579" t="str">
            <v>PAI</v>
          </cell>
        </row>
        <row r="580">
          <cell r="A580">
            <v>1715</v>
          </cell>
          <cell r="B580" t="str">
            <v>Gobierno Autónomo Municipal de Roboré</v>
          </cell>
          <cell r="C580" t="str">
            <v>ROB</v>
          </cell>
        </row>
        <row r="581">
          <cell r="A581">
            <v>1716</v>
          </cell>
          <cell r="B581" t="str">
            <v>Gobierno Autónomo Municipal de Portachuelo</v>
          </cell>
          <cell r="C581" t="str">
            <v>PCH</v>
          </cell>
        </row>
        <row r="582">
          <cell r="A582">
            <v>1717</v>
          </cell>
          <cell r="B582" t="str">
            <v>Gobierno Autónomo Municipal de Santa Rosa del Sara</v>
          </cell>
          <cell r="C582" t="str">
            <v>SRS</v>
          </cell>
        </row>
        <row r="583">
          <cell r="A583">
            <v>1718</v>
          </cell>
          <cell r="B583" t="str">
            <v>Gobierno Autónomo Municipal de Lagunillas</v>
          </cell>
          <cell r="C583" t="str">
            <v>LAG</v>
          </cell>
        </row>
        <row r="584">
          <cell r="A584">
            <v>1720</v>
          </cell>
          <cell r="B584" t="str">
            <v>Gobierno Autónomo Municipal de Cabezas</v>
          </cell>
          <cell r="C584" t="str">
            <v>CAB</v>
          </cell>
        </row>
        <row r="585">
          <cell r="A585">
            <v>1721</v>
          </cell>
          <cell r="B585" t="str">
            <v>Gobierno Autónomo Municipal de Cuevo</v>
          </cell>
          <cell r="C585" t="str">
            <v>CUE</v>
          </cell>
        </row>
        <row r="586">
          <cell r="A586">
            <v>1722</v>
          </cell>
          <cell r="B586" t="str">
            <v>Gobierno Autónomo Municipal de Gutiérrez</v>
          </cell>
          <cell r="C586" t="str">
            <v>GUT</v>
          </cell>
        </row>
        <row r="587">
          <cell r="A587">
            <v>1723</v>
          </cell>
          <cell r="B587" t="str">
            <v>Gobierno Autónomo Municipal de Camiri</v>
          </cell>
          <cell r="C587" t="str">
            <v>CMR</v>
          </cell>
        </row>
        <row r="588">
          <cell r="A588">
            <v>1724</v>
          </cell>
          <cell r="B588" t="str">
            <v>Gobierno Autónomo Municipal de Boyuibe</v>
          </cell>
          <cell r="C588" t="str">
            <v>BOY</v>
          </cell>
        </row>
        <row r="589">
          <cell r="A589">
            <v>1725</v>
          </cell>
          <cell r="B589" t="str">
            <v>Gobierno Autónomo Municipal de Vallegrande</v>
          </cell>
          <cell r="C589" t="str">
            <v>GRA</v>
          </cell>
        </row>
        <row r="590">
          <cell r="A590">
            <v>1726</v>
          </cell>
          <cell r="B590" t="str">
            <v>Gobierno Autónomo Municipal de Trigal</v>
          </cell>
          <cell r="C590" t="str">
            <v>TRG</v>
          </cell>
        </row>
        <row r="591">
          <cell r="A591">
            <v>1727</v>
          </cell>
          <cell r="B591" t="str">
            <v>Gobierno Autónomo Municipal de Moro Moro</v>
          </cell>
          <cell r="C591" t="str">
            <v>MOR</v>
          </cell>
        </row>
        <row r="592">
          <cell r="A592">
            <v>1728</v>
          </cell>
          <cell r="B592" t="str">
            <v>Gobierno Autónomo Municipal de Postrer Valle</v>
          </cell>
          <cell r="C592" t="str">
            <v>POS</v>
          </cell>
        </row>
        <row r="593">
          <cell r="A593">
            <v>1729</v>
          </cell>
          <cell r="B593" t="str">
            <v>Gobierno Autónomo Municipal de Pucara</v>
          </cell>
          <cell r="C593" t="str">
            <v>PCR</v>
          </cell>
        </row>
        <row r="594">
          <cell r="A594">
            <v>1730</v>
          </cell>
          <cell r="B594" t="str">
            <v>Gobierno Autónomo Municipal de Samaipata</v>
          </cell>
          <cell r="C594" t="str">
            <v>SAM</v>
          </cell>
        </row>
        <row r="595">
          <cell r="A595">
            <v>1731</v>
          </cell>
          <cell r="B595" t="str">
            <v>Gobierno Autónomo Municipal de Pampa Grande</v>
          </cell>
          <cell r="C595" t="str">
            <v>PAG</v>
          </cell>
        </row>
        <row r="596">
          <cell r="A596">
            <v>1732</v>
          </cell>
          <cell r="B596" t="str">
            <v>Gobierno Autónomo Municipal de Mairana</v>
          </cell>
          <cell r="C596" t="str">
            <v>MAY</v>
          </cell>
        </row>
        <row r="597">
          <cell r="A597">
            <v>1733</v>
          </cell>
          <cell r="B597" t="str">
            <v>Gobierno Autónomo Municipal de Quirusillas</v>
          </cell>
          <cell r="C597" t="str">
            <v>QRS</v>
          </cell>
        </row>
        <row r="598">
          <cell r="A598">
            <v>1734</v>
          </cell>
          <cell r="B598" t="str">
            <v>Gobierno Autónomo Municipal de Montero</v>
          </cell>
          <cell r="C598" t="str">
            <v>MTR</v>
          </cell>
        </row>
        <row r="599">
          <cell r="A599">
            <v>1735</v>
          </cell>
          <cell r="B599" t="str">
            <v>Gobierno Autónomo Municipal de General Agustín Saavedra</v>
          </cell>
          <cell r="C599" t="str">
            <v>SAA</v>
          </cell>
        </row>
        <row r="600">
          <cell r="A600">
            <v>1736</v>
          </cell>
          <cell r="B600" t="str">
            <v>Gobierno Autónomo Municipal de Mineros</v>
          </cell>
          <cell r="C600" t="str">
            <v>MIN</v>
          </cell>
        </row>
        <row r="601">
          <cell r="A601">
            <v>1737</v>
          </cell>
          <cell r="B601" t="str">
            <v>Gobierno Autónomo Municipal de Concepción</v>
          </cell>
          <cell r="C601" t="str">
            <v>CON</v>
          </cell>
        </row>
        <row r="602">
          <cell r="A602">
            <v>1738</v>
          </cell>
          <cell r="B602" t="str">
            <v>Gobierno Autónomo Municipal de San Javier</v>
          </cell>
          <cell r="C602" t="str">
            <v>SJA</v>
          </cell>
        </row>
        <row r="603">
          <cell r="A603">
            <v>1739</v>
          </cell>
          <cell r="B603" t="str">
            <v>Gobierno Autónomo Municipal de San Julián</v>
          </cell>
          <cell r="C603" t="str">
            <v>JUL</v>
          </cell>
        </row>
        <row r="604">
          <cell r="A604">
            <v>1740</v>
          </cell>
          <cell r="B604" t="str">
            <v>Gobierno Autónomo Municipal de San Matías</v>
          </cell>
          <cell r="C604" t="str">
            <v>MAT</v>
          </cell>
        </row>
        <row r="605">
          <cell r="A605">
            <v>1741</v>
          </cell>
          <cell r="B605" t="str">
            <v>Gobierno Autónomo Municipal de Comarapa</v>
          </cell>
          <cell r="C605" t="str">
            <v>CMP</v>
          </cell>
        </row>
        <row r="606">
          <cell r="A606">
            <v>1742</v>
          </cell>
          <cell r="B606" t="str">
            <v>Gobierno Autónomo Municipal de Saipina</v>
          </cell>
          <cell r="C606" t="str">
            <v>SAI</v>
          </cell>
        </row>
        <row r="607">
          <cell r="A607">
            <v>1743</v>
          </cell>
          <cell r="B607" t="str">
            <v>Gobierno Autónomo Municipal de Puerto Suárez</v>
          </cell>
          <cell r="C607" t="str">
            <v>SUA</v>
          </cell>
        </row>
        <row r="608">
          <cell r="A608">
            <v>1744</v>
          </cell>
          <cell r="B608" t="str">
            <v>Gobierno Autónomo Municipal de Puerto Quijarro</v>
          </cell>
          <cell r="C608" t="str">
            <v>PQO</v>
          </cell>
        </row>
        <row r="609">
          <cell r="A609">
            <v>1745</v>
          </cell>
          <cell r="B609" t="str">
            <v>Gobierno Autónomo Municipal de Ascención de Guarayos</v>
          </cell>
          <cell r="C609" t="str">
            <v>ADG</v>
          </cell>
        </row>
        <row r="610">
          <cell r="A610">
            <v>1746</v>
          </cell>
          <cell r="B610" t="str">
            <v>Gobierno Autónomo Municipal de Urubicha</v>
          </cell>
          <cell r="C610" t="str">
            <v>URU</v>
          </cell>
        </row>
        <row r="611">
          <cell r="A611">
            <v>1747</v>
          </cell>
          <cell r="B611" t="str">
            <v>Gobierno Autónomo Municipal de El Puente</v>
          </cell>
          <cell r="C611" t="str">
            <v>PUE</v>
          </cell>
        </row>
        <row r="612">
          <cell r="A612">
            <v>1748</v>
          </cell>
          <cell r="B612" t="str">
            <v>Gobierno Autónomo Municipal de Okinawa Uno</v>
          </cell>
          <cell r="C612" t="str">
            <v>OKI</v>
          </cell>
        </row>
        <row r="613">
          <cell r="A613">
            <v>1749</v>
          </cell>
          <cell r="B613" t="str">
            <v>Gobierno Autónomo Municipal de San Antonio de Lomerio</v>
          </cell>
          <cell r="C613" t="str">
            <v>ANL</v>
          </cell>
        </row>
        <row r="614">
          <cell r="A614">
            <v>1750</v>
          </cell>
          <cell r="B614" t="str">
            <v>Gobierno Autónomo Municipal de San Ramón</v>
          </cell>
          <cell r="C614" t="str">
            <v>SRA</v>
          </cell>
        </row>
        <row r="615">
          <cell r="A615">
            <v>1751</v>
          </cell>
          <cell r="B615" t="str">
            <v>Gobierno Autónomo Municipal de El Carmen Rivero Tórrez</v>
          </cell>
          <cell r="C615" t="str">
            <v>CRT</v>
          </cell>
        </row>
        <row r="616">
          <cell r="A616">
            <v>1752</v>
          </cell>
          <cell r="B616" t="str">
            <v>Gobierno Autónomo Municipal de San Juan</v>
          </cell>
          <cell r="C616" t="str">
            <v>SJU</v>
          </cell>
        </row>
        <row r="617">
          <cell r="A617">
            <v>1753</v>
          </cell>
          <cell r="B617" t="str">
            <v>Gobierno Autónomo Municipal de Fernández Alonso</v>
          </cell>
          <cell r="C617" t="str">
            <v>FAL</v>
          </cell>
        </row>
        <row r="618">
          <cell r="A618">
            <v>1754</v>
          </cell>
          <cell r="B618" t="str">
            <v>Gobierno Autónomo Municipal de San Pedro</v>
          </cell>
          <cell r="C618" t="str">
            <v>PDR</v>
          </cell>
        </row>
        <row r="619">
          <cell r="A619">
            <v>1755</v>
          </cell>
          <cell r="B619" t="str">
            <v>Gobierno Autónomo Municipal de Cuatro Cañadas</v>
          </cell>
          <cell r="C619" t="str">
            <v>CCA</v>
          </cell>
        </row>
        <row r="620">
          <cell r="A620">
            <v>1756</v>
          </cell>
          <cell r="B620" t="str">
            <v xml:space="preserve">Gobierno Autónomo Municipal de Colpa Bélgica </v>
          </cell>
          <cell r="C620" t="str">
            <v>CBE</v>
          </cell>
        </row>
        <row r="621">
          <cell r="A621"/>
          <cell r="B621" t="str">
            <v>Gobiernos Autónomos Municipales del Departamento de Beni</v>
          </cell>
          <cell r="C621"/>
        </row>
        <row r="622">
          <cell r="A622">
            <v>1801</v>
          </cell>
          <cell r="B622" t="str">
            <v>Gobierno Autónomo Municipal de Trinidad</v>
          </cell>
          <cell r="C622" t="str">
            <v>TRI</v>
          </cell>
        </row>
        <row r="623">
          <cell r="A623">
            <v>1802</v>
          </cell>
          <cell r="B623" t="str">
            <v>Gobierno Autónomo Municipal de San Javier</v>
          </cell>
          <cell r="C623" t="str">
            <v>JAV</v>
          </cell>
        </row>
        <row r="624">
          <cell r="A624">
            <v>1803</v>
          </cell>
          <cell r="B624" t="str">
            <v>Gobierno Autónomo Municipal de Riberalta</v>
          </cell>
          <cell r="C624" t="str">
            <v>RIB</v>
          </cell>
        </row>
        <row r="625">
          <cell r="A625">
            <v>1805</v>
          </cell>
          <cell r="B625" t="str">
            <v>Gobierno Autónomo Municipal de Puerto Guayaramerín</v>
          </cell>
          <cell r="C625" t="str">
            <v>PGU</v>
          </cell>
        </row>
        <row r="626">
          <cell r="A626">
            <v>1806</v>
          </cell>
          <cell r="B626" t="str">
            <v>Gobierno Autónomo Municipal de Reyes</v>
          </cell>
          <cell r="C626" t="str">
            <v>REY</v>
          </cell>
        </row>
        <row r="627">
          <cell r="A627">
            <v>1807</v>
          </cell>
          <cell r="B627" t="str">
            <v>Gobierno Autónomo Municipal de Puerto Rurrenabaque</v>
          </cell>
          <cell r="C627" t="str">
            <v>RUR</v>
          </cell>
        </row>
        <row r="628">
          <cell r="A628">
            <v>1808</v>
          </cell>
          <cell r="B628" t="str">
            <v>Gobierno Autónomo Municipal de San Borja</v>
          </cell>
          <cell r="C628" t="str">
            <v>BOR</v>
          </cell>
        </row>
        <row r="629">
          <cell r="A629">
            <v>1809</v>
          </cell>
          <cell r="B629" t="str">
            <v>Gobierno Autónomo Municipal de Santa Rosa</v>
          </cell>
          <cell r="C629" t="str">
            <v>ROS</v>
          </cell>
        </row>
        <row r="630">
          <cell r="A630">
            <v>1810</v>
          </cell>
          <cell r="B630" t="str">
            <v>Gobierno Autónomo Municipal de Santa Ana</v>
          </cell>
          <cell r="C630" t="str">
            <v>ANA</v>
          </cell>
        </row>
        <row r="631">
          <cell r="A631">
            <v>1811</v>
          </cell>
          <cell r="B631" t="str">
            <v>Gobierno Autónomo Municipal de San Ignacio</v>
          </cell>
          <cell r="C631" t="str">
            <v>IGN</v>
          </cell>
        </row>
        <row r="632">
          <cell r="A632">
            <v>1812</v>
          </cell>
          <cell r="B632" t="str">
            <v>Gobierno Autónomo Municipal de Loreto</v>
          </cell>
          <cell r="C632" t="str">
            <v>LOR</v>
          </cell>
        </row>
        <row r="633">
          <cell r="A633">
            <v>1813</v>
          </cell>
          <cell r="B633" t="str">
            <v>Gobierno Autónomo Municipal de San Andrés</v>
          </cell>
          <cell r="C633" t="str">
            <v>SAD</v>
          </cell>
        </row>
        <row r="634">
          <cell r="A634">
            <v>1814</v>
          </cell>
          <cell r="B634" t="str">
            <v>Gobierno Autónomo Municipal de San Joaquín</v>
          </cell>
          <cell r="C634" t="str">
            <v>JOA</v>
          </cell>
        </row>
        <row r="635">
          <cell r="A635">
            <v>1815</v>
          </cell>
          <cell r="B635" t="str">
            <v>Gobierno Autónomo Municipal de San Ramón</v>
          </cell>
          <cell r="C635" t="str">
            <v>RAM</v>
          </cell>
        </row>
        <row r="636">
          <cell r="A636">
            <v>1816</v>
          </cell>
          <cell r="B636" t="str">
            <v>Gobierno Autónomo Municipal de Puerto Síles</v>
          </cell>
          <cell r="C636" t="str">
            <v>SIL</v>
          </cell>
        </row>
        <row r="637">
          <cell r="A637">
            <v>1817</v>
          </cell>
          <cell r="B637" t="str">
            <v>Gobierno Autónomo Municipal de Magdalena</v>
          </cell>
          <cell r="C637" t="str">
            <v>MAG</v>
          </cell>
        </row>
        <row r="638">
          <cell r="A638">
            <v>1818</v>
          </cell>
          <cell r="B638" t="str">
            <v>Gobierno Autónomo Municipal de Baures</v>
          </cell>
          <cell r="C638" t="str">
            <v>BAU</v>
          </cell>
        </row>
        <row r="639">
          <cell r="A639">
            <v>1819</v>
          </cell>
          <cell r="B639" t="str">
            <v>Gobierno Autónomo Municipal de Huacaraje</v>
          </cell>
          <cell r="C639" t="str">
            <v>HUA</v>
          </cell>
        </row>
        <row r="640">
          <cell r="A640">
            <v>1820</v>
          </cell>
          <cell r="B640" t="str">
            <v xml:space="preserve">Gobierno Autónomo Municipal de Exaltación </v>
          </cell>
          <cell r="C640" t="str">
            <v>EXA</v>
          </cell>
        </row>
        <row r="641">
          <cell r="A641"/>
          <cell r="B641" t="str">
            <v>Gobiernos Autónomos Municipales del Departamento de Pando</v>
          </cell>
          <cell r="C641"/>
        </row>
        <row r="642">
          <cell r="A642">
            <v>1901</v>
          </cell>
          <cell r="B642" t="str">
            <v>Gobierno Autónomo Municipal de Cobija</v>
          </cell>
          <cell r="C642" t="str">
            <v>CBJ</v>
          </cell>
        </row>
        <row r="643">
          <cell r="A643">
            <v>1902</v>
          </cell>
          <cell r="B643" t="str">
            <v>Gobierno Autónomo Municipal de Porvenir</v>
          </cell>
          <cell r="C643" t="str">
            <v>PRV</v>
          </cell>
        </row>
        <row r="644">
          <cell r="A644">
            <v>1903</v>
          </cell>
          <cell r="B644" t="str">
            <v>Gobierno Autónomo Municipal de Bolpebra</v>
          </cell>
          <cell r="C644" t="str">
            <v>BOP</v>
          </cell>
        </row>
        <row r="645">
          <cell r="A645">
            <v>1904</v>
          </cell>
          <cell r="B645" t="str">
            <v>Gobierno Autónomo Municipal de Bella Flor</v>
          </cell>
          <cell r="C645" t="str">
            <v>FLO</v>
          </cell>
        </row>
        <row r="646">
          <cell r="A646">
            <v>1905</v>
          </cell>
          <cell r="B646" t="str">
            <v>Gobierno Autónomo Municipal de Puerto Rico</v>
          </cell>
          <cell r="C646" t="str">
            <v>PRI</v>
          </cell>
        </row>
        <row r="647">
          <cell r="A647">
            <v>1906</v>
          </cell>
          <cell r="B647" t="str">
            <v>Gobierno Autónomo Municipal de San Pedro</v>
          </cell>
          <cell r="C647" t="str">
            <v>SPE</v>
          </cell>
        </row>
        <row r="648">
          <cell r="A648">
            <v>1907</v>
          </cell>
          <cell r="B648" t="str">
            <v>Gobierno Autónomo Municipal de Filadelfia</v>
          </cell>
          <cell r="C648" t="str">
            <v>FIL</v>
          </cell>
        </row>
        <row r="649">
          <cell r="A649">
            <v>1908</v>
          </cell>
          <cell r="B649" t="str">
            <v>Gobierno Autónomo Municipal de Puerto Gonzalo Moreno</v>
          </cell>
          <cell r="C649" t="str">
            <v>PGM</v>
          </cell>
        </row>
        <row r="650">
          <cell r="A650">
            <v>1909</v>
          </cell>
          <cell r="B650" t="str">
            <v>Gobierno Autónomo Municipal de San Lorenzo</v>
          </cell>
          <cell r="C650" t="str">
            <v>SLO</v>
          </cell>
        </row>
        <row r="651">
          <cell r="A651">
            <v>1910</v>
          </cell>
          <cell r="B651" t="str">
            <v>Gobierno Autónomo Municipal de Sena</v>
          </cell>
          <cell r="C651" t="str">
            <v>SEN</v>
          </cell>
        </row>
        <row r="652">
          <cell r="A652">
            <v>1911</v>
          </cell>
          <cell r="B652" t="str">
            <v>Gobierno Autónomo Municipal de Santa Rosa del Abuná</v>
          </cell>
          <cell r="C652" t="str">
            <v>SRO</v>
          </cell>
        </row>
        <row r="653">
          <cell r="A653">
            <v>1912</v>
          </cell>
          <cell r="B653" t="str">
            <v>Gobierno Autónomo Municipal de Ingavi (Humaita)</v>
          </cell>
          <cell r="C653" t="str">
            <v>HUM</v>
          </cell>
        </row>
        <row r="654">
          <cell r="A654">
            <v>1913</v>
          </cell>
          <cell r="B654" t="str">
            <v>Gobierno Autónomo Municipal de Nueva Esperanza</v>
          </cell>
          <cell r="C654" t="str">
            <v>NES</v>
          </cell>
        </row>
        <row r="655">
          <cell r="A655">
            <v>1914</v>
          </cell>
          <cell r="B655" t="str">
            <v>Gobierno Autónomo Municipal de Villa Nueva (Loma Alta)</v>
          </cell>
          <cell r="C655" t="str">
            <v>LOM</v>
          </cell>
        </row>
        <row r="656">
          <cell r="A656">
            <v>1915</v>
          </cell>
          <cell r="B656" t="str">
            <v>Gobierno Autónomo Municipal de Santos Mercado</v>
          </cell>
          <cell r="C656" t="str">
            <v>MER</v>
          </cell>
        </row>
        <row r="657">
          <cell r="A657"/>
          <cell r="B657" t="str">
            <v xml:space="preserve">GOBIERNOS AUTÓNOMOS INDÍGENAS ORIGINARIOS CAMPESINOS </v>
          </cell>
          <cell r="C657" t="str">
            <v>GAIOC</v>
          </cell>
        </row>
        <row r="658">
          <cell r="A658"/>
          <cell r="B658" t="str">
            <v>Departamento de Cochabamba</v>
          </cell>
          <cell r="C658"/>
        </row>
        <row r="659">
          <cell r="A659">
            <v>3301</v>
          </cell>
          <cell r="B659" t="str">
            <v xml:space="preserve">Gobierno Autónomo Indígena Originario Campesino del Territorio de Raqaypampa </v>
          </cell>
          <cell r="C659" t="str">
            <v>TRP</v>
          </cell>
        </row>
        <row r="660">
          <cell r="A660"/>
          <cell r="B660" t="str">
            <v>Departamento de Oruro</v>
          </cell>
          <cell r="C660"/>
        </row>
        <row r="661">
          <cell r="A661">
            <v>3401</v>
          </cell>
          <cell r="B661" t="str">
            <v xml:space="preserve">Gobierno Autónomo Indígena Originario Campesino de la Nación Originaria Uru Chipaya </v>
          </cell>
          <cell r="C661" t="str">
            <v>URU</v>
          </cell>
        </row>
        <row r="662">
          <cell r="A662"/>
          <cell r="B662" t="str">
            <v>Departamento de Santa Cruz</v>
          </cell>
          <cell r="C662"/>
        </row>
        <row r="663">
          <cell r="A663">
            <v>3701</v>
          </cell>
          <cell r="B663" t="str">
            <v>Gobierno Autónomo Indígena Originario Campesino de Charagua Iyambae</v>
          </cell>
          <cell r="C663" t="str">
            <v>CHIY</v>
          </cell>
        </row>
        <row r="664">
          <cell r="A664"/>
          <cell r="B664" t="str">
            <v xml:space="preserve">ADMINISTRACIÓN PÚBLICA FINANCIERA  </v>
          </cell>
          <cell r="C664" t="str">
            <v>APF IFNB</v>
          </cell>
        </row>
        <row r="665">
          <cell r="A665"/>
          <cell r="B665" t="str">
            <v>Instituciones Financieras No Bancarias</v>
          </cell>
          <cell r="C665"/>
        </row>
        <row r="666">
          <cell r="A666"/>
          <cell r="B666" t="str">
            <v xml:space="preserve">Instituciones Financieras No Bancarias del Nivel Central del Estado </v>
          </cell>
          <cell r="C666"/>
        </row>
        <row r="667">
          <cell r="A667"/>
          <cell r="B667" t="str">
            <v>Tuición: Ministerio de Planificación del Desarrollo</v>
          </cell>
          <cell r="C667"/>
        </row>
        <row r="668">
          <cell r="A668">
            <v>862</v>
          </cell>
          <cell r="B668" t="str">
            <v>Fondo Nacional de Desarrollo Regional</v>
          </cell>
          <cell r="C668" t="str">
            <v>FNDR</v>
          </cell>
          <cell r="D668">
            <v>47</v>
          </cell>
        </row>
        <row r="669">
          <cell r="A669">
            <v>865</v>
          </cell>
          <cell r="B669" t="str">
            <v xml:space="preserve">Fondo de Desarrollo del Sistema Financiero y Apoyo al Sector Productivo (*) </v>
          </cell>
          <cell r="C669" t="str">
            <v>FONDESIF</v>
          </cell>
          <cell r="D669">
            <v>47</v>
          </cell>
        </row>
        <row r="670">
          <cell r="A670"/>
          <cell r="B670" t="str">
            <v>Tuición: Ministerio de Minería y Metalurgia</v>
          </cell>
          <cell r="C670"/>
        </row>
        <row r="671">
          <cell r="A671">
            <v>130</v>
          </cell>
          <cell r="B671" t="str">
            <v xml:space="preserve">Fondo de Financiamiento para la Minería </v>
          </cell>
          <cell r="C671" t="str">
            <v>FOFIM</v>
          </cell>
          <cell r="D671">
            <v>76</v>
          </cell>
        </row>
        <row r="672">
          <cell r="A672"/>
          <cell r="B672" t="str">
            <v>Instituciones Financieras No Bancarias del Nivel Territorial</v>
          </cell>
          <cell r="C672"/>
        </row>
        <row r="673">
          <cell r="A673">
            <v>867</v>
          </cell>
          <cell r="B673" t="str">
            <v>Fondo Rotatorio de Fomento Productivo Regional</v>
          </cell>
          <cell r="C673" t="str">
            <v>FRFPR</v>
          </cell>
        </row>
        <row r="674">
          <cell r="A674"/>
          <cell r="B674" t="str">
            <v xml:space="preserve">Instituciones Financieras Bancarias </v>
          </cell>
          <cell r="C674" t="str">
            <v>IFB</v>
          </cell>
        </row>
        <row r="675">
          <cell r="A675"/>
          <cell r="B675" t="str">
            <v>Tuición: Ministerio de Economía y Finanzas Públicas</v>
          </cell>
          <cell r="C675"/>
        </row>
        <row r="676">
          <cell r="A676">
            <v>951</v>
          </cell>
          <cell r="B676" t="str">
            <v>Banco Central de Bolivia (*)</v>
          </cell>
          <cell r="C676" t="str">
            <v>BCB</v>
          </cell>
          <cell r="D676">
            <v>35</v>
          </cell>
        </row>
        <row r="677">
          <cell r="A677"/>
          <cell r="B677" t="str">
            <v>ADMINISTRACIÓN PRIVADA</v>
          </cell>
          <cell r="C677" t="str">
            <v>APRV</v>
          </cell>
        </row>
        <row r="678">
          <cell r="A678"/>
          <cell r="B678" t="str">
            <v>SECTOR PRIVADO</v>
          </cell>
          <cell r="C678" t="str">
            <v>SPRV</v>
          </cell>
        </row>
        <row r="679">
          <cell r="A679">
            <v>999</v>
          </cell>
          <cell r="B679" t="str">
            <v xml:space="preserve">Sector Privado </v>
          </cell>
          <cell r="C679" t="str">
            <v>SEC-PRV</v>
          </cell>
        </row>
        <row r="680">
          <cell r="A680"/>
          <cell r="B680" t="str">
            <v>ENTIDADES DESCENTRALIZADAS Y EMPRESAS DE LAS ENTIDADES TERRITORIALES AUTONOMAS (**)</v>
          </cell>
          <cell r="C680"/>
        </row>
        <row r="681">
          <cell r="A681"/>
          <cell r="B681" t="str">
            <v xml:space="preserve">EMPRESAS REGIONALES </v>
          </cell>
          <cell r="C681" t="str">
            <v>EMP-REG</v>
          </cell>
        </row>
        <row r="682">
          <cell r="A682"/>
          <cell r="B682" t="str">
            <v>Tuición: Ministerio de Hidrocarburos</v>
          </cell>
          <cell r="C682"/>
        </row>
        <row r="683">
          <cell r="A683">
            <v>716</v>
          </cell>
          <cell r="B683" t="str">
            <v>Empresa Tarijeña del Gas</v>
          </cell>
          <cell r="C683" t="str">
            <v>EMTAGAS</v>
          </cell>
          <cell r="D683">
            <v>78</v>
          </cell>
        </row>
        <row r="684">
          <cell r="A684"/>
          <cell r="B684" t="str">
            <v xml:space="preserve">EMPRESAS DEPARTAMENTALES </v>
          </cell>
          <cell r="C684" t="str">
            <v>EMP-DEP</v>
          </cell>
        </row>
        <row r="685">
          <cell r="A685"/>
          <cell r="B685" t="str">
            <v>Tuición: Gobierno Autónomo Departamental de La Paz</v>
          </cell>
          <cell r="C685"/>
        </row>
        <row r="686">
          <cell r="A686">
            <v>2319</v>
          </cell>
          <cell r="B686" t="str">
            <v xml:space="preserve">Empresa Pública Departamental Estratégica de Aguas - La Paz </v>
          </cell>
          <cell r="C686" t="str">
            <v>EDALP</v>
          </cell>
        </row>
        <row r="687">
          <cell r="A687"/>
          <cell r="B687" t="str">
            <v>Tuición: Gobierno Autónomo Departamental de Oruro</v>
          </cell>
          <cell r="C687"/>
        </row>
        <row r="688">
          <cell r="A688">
            <v>634</v>
          </cell>
          <cell r="B688" t="str">
            <v xml:space="preserve">Empresa Pública Departamental Hotel Terminal - Terminal de Buses de Oruro </v>
          </cell>
          <cell r="C688" t="str">
            <v>EPDEOR</v>
          </cell>
        </row>
        <row r="689">
          <cell r="A689"/>
          <cell r="B689" t="str">
            <v>Tuición: Gobierno Autónomo Departamental de Potosí</v>
          </cell>
          <cell r="C689"/>
        </row>
        <row r="690">
          <cell r="A690">
            <v>2336</v>
          </cell>
          <cell r="B690" t="str">
            <v xml:space="preserve">Empresa Pública Departamental Fábrica de Calaminas y Clavos </v>
          </cell>
          <cell r="C690" t="str">
            <v>FCCCP-EPD</v>
          </cell>
        </row>
        <row r="691">
          <cell r="A691"/>
          <cell r="B691" t="str">
            <v>Tuición: Gobierno Autónomo Departamental de Tarija</v>
          </cell>
          <cell r="C691"/>
        </row>
        <row r="692">
          <cell r="A692">
            <v>2330</v>
          </cell>
          <cell r="B692" t="str">
            <v>Empresa Pública Departamental de Servicios Eléctricos Tarija-SETAR</v>
          </cell>
          <cell r="C692" t="str">
            <v>SETAR</v>
          </cell>
        </row>
        <row r="693">
          <cell r="A693"/>
          <cell r="B693" t="str">
            <v xml:space="preserve">EMPRESAS MUNICIPALES </v>
          </cell>
          <cell r="C693" t="str">
            <v>EMP-MUN</v>
          </cell>
        </row>
        <row r="694">
          <cell r="A694"/>
          <cell r="B694" t="str">
            <v>Tuición: Gobierno Autónomo Municipal de Sucre</v>
          </cell>
          <cell r="C694"/>
        </row>
        <row r="695">
          <cell r="A695">
            <v>802</v>
          </cell>
          <cell r="B695" t="str">
            <v>Empresa Local de Agua Potable y Alcantarillado Sucre</v>
          </cell>
          <cell r="C695" t="str">
            <v>ELAPAS</v>
          </cell>
        </row>
        <row r="696">
          <cell r="A696">
            <v>2314</v>
          </cell>
          <cell r="B696" t="str">
            <v xml:space="preserve">Empresa Municipal de Áreas Verdes Sucre </v>
          </cell>
          <cell r="C696" t="str">
            <v>EMAV-S</v>
          </cell>
        </row>
        <row r="697">
          <cell r="A697"/>
          <cell r="B697" t="str">
            <v>Tuición: Gobierno Autónomo Municipal de La Paz</v>
          </cell>
          <cell r="C697"/>
        </row>
        <row r="698">
          <cell r="A698">
            <v>761</v>
          </cell>
          <cell r="B698" t="str">
            <v>Servicio Autónomo Municipal de Agua Potable y Alcantarillado</v>
          </cell>
          <cell r="C698" t="str">
            <v>SAMAPA</v>
          </cell>
        </row>
        <row r="699">
          <cell r="A699">
            <v>2316</v>
          </cell>
          <cell r="B699" t="str">
            <v>Empresa Municipal de Áreas Verdes, Parques y Forestación</v>
          </cell>
          <cell r="C699" t="str">
            <v>EMAVERDE</v>
          </cell>
        </row>
        <row r="700">
          <cell r="A700">
            <v>2317</v>
          </cell>
          <cell r="B700" t="str">
            <v xml:space="preserve">Empresa Municipal de Asfaltos y Vías </v>
          </cell>
          <cell r="C700" t="str">
            <v>EMAVIAS</v>
          </cell>
        </row>
        <row r="701">
          <cell r="A701"/>
          <cell r="B701" t="str">
            <v>Tuición: Gobierno Autónomo Municipal de Viacha</v>
          </cell>
          <cell r="C701"/>
        </row>
        <row r="702">
          <cell r="A702">
            <v>2312</v>
          </cell>
          <cell r="B702" t="str">
            <v xml:space="preserve">Empresa Municipal de Agua Potable y Alcantarillado Viacha </v>
          </cell>
          <cell r="C702" t="str">
            <v>EMAPAV</v>
          </cell>
        </row>
        <row r="703">
          <cell r="A703"/>
          <cell r="B703" t="str">
            <v>Tuición: Gobierno Autónomo Municipal de Copacabana</v>
          </cell>
          <cell r="C703"/>
        </row>
        <row r="704">
          <cell r="A704">
            <v>2338</v>
          </cell>
          <cell r="B704" t="str">
            <v xml:space="preserve">Empresa Prestadora de Servicio de Agua Potable y Alcantarillado </v>
          </cell>
          <cell r="C704" t="str">
            <v>EPSA MUNICIPAL</v>
          </cell>
        </row>
        <row r="705">
          <cell r="A705"/>
          <cell r="B705" t="str">
            <v>Tuición: Gobierno Autónomo Municipal de Cochabamba</v>
          </cell>
          <cell r="C705"/>
        </row>
        <row r="706">
          <cell r="A706">
            <v>781</v>
          </cell>
          <cell r="B706" t="str">
            <v>Servicio Municipal de Agua Potable y Alcantarillado</v>
          </cell>
          <cell r="C706" t="str">
            <v>SEMAPA</v>
          </cell>
        </row>
        <row r="707">
          <cell r="A707">
            <v>2303</v>
          </cell>
          <cell r="B707" t="str">
            <v>Empresa Municipal de Áreas Verdes y Recreación Alternativa</v>
          </cell>
          <cell r="C707" t="str">
            <v>EMAVRA</v>
          </cell>
        </row>
        <row r="708">
          <cell r="A708">
            <v>2315</v>
          </cell>
          <cell r="B708" t="str">
            <v xml:space="preserve">Empresa Municipal de Servicios de Aseo </v>
          </cell>
          <cell r="C708" t="str">
            <v>EMSA</v>
          </cell>
        </row>
        <row r="709">
          <cell r="A709"/>
          <cell r="B709" t="str">
            <v>Tuición: Gobierno Autónomo Municipal de Sacaba</v>
          </cell>
          <cell r="C709"/>
        </row>
        <row r="710">
          <cell r="A710">
            <v>2301</v>
          </cell>
          <cell r="B710" t="str">
            <v>Empresa Municipal de Gestión de Residuos Sólidos</v>
          </cell>
          <cell r="C710" t="str">
            <v>GERES</v>
          </cell>
        </row>
        <row r="711">
          <cell r="A711">
            <v>2302</v>
          </cell>
          <cell r="B711" t="str">
            <v xml:space="preserve">Empresa Municipal de Agua Potable y Alcantarillado Sacaba </v>
          </cell>
          <cell r="C711" t="str">
            <v>EMAPAS</v>
          </cell>
        </row>
        <row r="712">
          <cell r="A712"/>
          <cell r="B712" t="str">
            <v>Tuición: Gobierno Autónomo Municipal de Oruro</v>
          </cell>
          <cell r="C712"/>
        </row>
        <row r="713">
          <cell r="A713">
            <v>831</v>
          </cell>
          <cell r="B713" t="str">
            <v xml:space="preserve">Servicio Local de Acueductos y Alcantarillado - Oruro </v>
          </cell>
          <cell r="C713" t="str">
            <v>SELA</v>
          </cell>
        </row>
        <row r="714">
          <cell r="A714"/>
          <cell r="B714" t="str">
            <v>Tuición: Gobierno Autónomo Municipal de Potosí</v>
          </cell>
          <cell r="C714"/>
        </row>
        <row r="715">
          <cell r="A715">
            <v>821</v>
          </cell>
          <cell r="B715" t="str">
            <v xml:space="preserve">Administración Autónoma para Obras Sanitarias - Potosí </v>
          </cell>
          <cell r="C715" t="str">
            <v>AAPOS</v>
          </cell>
        </row>
        <row r="716">
          <cell r="A716"/>
          <cell r="B716" t="str">
            <v>Tuición: Gobierno Autónomo Municipal de Yacuiba</v>
          </cell>
          <cell r="C716"/>
        </row>
        <row r="717">
          <cell r="A717">
            <v>2327</v>
          </cell>
          <cell r="B717" t="str">
            <v>Empresa Municipal Autónoma de Agua Potable y Alcantarillado de Yacuiba</v>
          </cell>
          <cell r="C717" t="str">
            <v>EMAPYC</v>
          </cell>
        </row>
        <row r="718">
          <cell r="A718"/>
          <cell r="B718" t="str">
            <v>Tuición: Gobierno Autónomo Municipal de Uriondo (Concepción)</v>
          </cell>
          <cell r="C718"/>
        </row>
        <row r="719">
          <cell r="A719">
            <v>2328</v>
          </cell>
          <cell r="B719" t="str">
            <v xml:space="preserve">Empresa Municipal de Agua Potable y Alcantarillado Sanitario de Uriondo </v>
          </cell>
          <cell r="C719" t="str">
            <v>EMAPAU</v>
          </cell>
        </row>
        <row r="720">
          <cell r="A720"/>
          <cell r="B720" t="str">
            <v>Tuición: Gobierno Autónomo Municipal de Cobija</v>
          </cell>
          <cell r="C720"/>
        </row>
        <row r="721">
          <cell r="A721">
            <v>2320</v>
          </cell>
          <cell r="B721" t="str">
            <v xml:space="preserve">Empresa Pública Municipal de Servicios de Agua Potable y Alcantarillado Sanitario Cobija </v>
          </cell>
          <cell r="C721" t="str">
            <v>EPSA COBIJA</v>
          </cell>
        </row>
        <row r="722">
          <cell r="A722"/>
          <cell r="B722" t="str">
            <v>ENTIDADES DESCENTRALIZADAS DEPARTAMENTALES</v>
          </cell>
          <cell r="C722"/>
        </row>
        <row r="723">
          <cell r="A723"/>
          <cell r="B723" t="str">
            <v>Tuición: Gobierno Autónomo Departamental de Santa Cruz</v>
          </cell>
          <cell r="C723"/>
        </row>
        <row r="724">
          <cell r="A724">
            <v>171</v>
          </cell>
          <cell r="B724" t="str">
            <v>Centro de Investigación Agrícola Tropical</v>
          </cell>
          <cell r="C724" t="str">
            <v>CIAT</v>
          </cell>
        </row>
        <row r="725">
          <cell r="A725">
            <v>2311</v>
          </cell>
          <cell r="B725" t="str">
            <v xml:space="preserve">Servicio de Encauzamiento de Ríos (SEARPI) </v>
          </cell>
          <cell r="C725" t="str">
            <v>SEARPI</v>
          </cell>
        </row>
        <row r="726">
          <cell r="A726"/>
          <cell r="B726" t="str">
            <v xml:space="preserve">ENTIDADES DESCENTRALIZADAS MUNICIPALES </v>
          </cell>
          <cell r="C726"/>
        </row>
        <row r="727">
          <cell r="A727"/>
          <cell r="B727" t="str">
            <v>Tuición: Gobierno Autónomo Municipal de Sucre</v>
          </cell>
          <cell r="C727"/>
        </row>
        <row r="728">
          <cell r="A728">
            <v>2313</v>
          </cell>
          <cell r="B728" t="str">
            <v xml:space="preserve">Entidad Municipal de Aseo Urbano Sucre </v>
          </cell>
          <cell r="C728" t="str">
            <v>EMAS</v>
          </cell>
        </row>
        <row r="729">
          <cell r="A729"/>
          <cell r="B729" t="str">
            <v>Tuición: Gobierno Autónomo Municipal de La Paz</v>
          </cell>
          <cell r="C729"/>
        </row>
        <row r="730">
          <cell r="A730">
            <v>2331</v>
          </cell>
          <cell r="B730" t="str">
            <v>Entidad Descentralizada Municipal Terminal de Buses La Paz</v>
          </cell>
          <cell r="C730" t="str">
            <v>EDMTB</v>
          </cell>
        </row>
        <row r="731">
          <cell r="A731">
            <v>2334</v>
          </cell>
          <cell r="B731" t="str">
            <v>Entidad Descentralizada Municipal de Maquinaria y Equipo</v>
          </cell>
          <cell r="C731" t="str">
            <v>EDMME</v>
          </cell>
        </row>
        <row r="732">
          <cell r="A732">
            <v>2337</v>
          </cell>
          <cell r="B732" t="str">
            <v xml:space="preserve">Entidad Descentralizada Municipal de Cementerios de La Paz </v>
          </cell>
          <cell r="C732" t="str">
            <v>EDMCLP</v>
          </cell>
        </row>
        <row r="733">
          <cell r="A733"/>
          <cell r="B733" t="str">
            <v>Tuición: Gobierno Autónomo Municipal de Cochabamba</v>
          </cell>
          <cell r="C733"/>
        </row>
        <row r="734">
          <cell r="A734">
            <v>2318</v>
          </cell>
          <cell r="B734" t="str">
            <v xml:space="preserve">Entidad Descentralizada UMMIPRE PROMAN </v>
          </cell>
          <cell r="C734" t="str">
            <v>UMMIPRE PROMAN</v>
          </cell>
        </row>
        <row r="735">
          <cell r="A735"/>
          <cell r="B735" t="str">
            <v>Tuición: Gobierno Autónomo Municipal de Potosí</v>
          </cell>
          <cell r="C735"/>
        </row>
        <row r="736">
          <cell r="A736">
            <v>2335</v>
          </cell>
          <cell r="B736" t="str">
            <v>Entidad Municipal de Aseo Potosí</v>
          </cell>
          <cell r="C736" t="str">
            <v>EMAP</v>
          </cell>
        </row>
        <row r="737">
          <cell r="A737">
            <v>2339</v>
          </cell>
          <cell r="B737" t="str">
            <v xml:space="preserve">Empresa Municipal Fabrica de Joyas </v>
          </cell>
          <cell r="C737" t="str">
            <v>EMUJOYAS</v>
          </cell>
        </row>
        <row r="738">
          <cell r="A738"/>
          <cell r="B738" t="str">
            <v>Tuición: Gobierno Autónomo Municipal de Tarija</v>
          </cell>
          <cell r="C738"/>
        </row>
        <row r="739">
          <cell r="A739">
            <v>2322</v>
          </cell>
          <cell r="B739" t="str">
            <v>Entidad Matadero Frigorífico Municipal de Tarija</v>
          </cell>
          <cell r="C739" t="str">
            <v>EMAF</v>
          </cell>
        </row>
        <row r="740">
          <cell r="A740">
            <v>2323</v>
          </cell>
          <cell r="B740" t="str">
            <v>Entidad Aseo Municipal de Tarija</v>
          </cell>
          <cell r="C740" t="str">
            <v>EMAT</v>
          </cell>
        </row>
        <row r="741">
          <cell r="A741">
            <v>2324</v>
          </cell>
          <cell r="B741" t="str">
            <v>Entidad Obras Públicas Municipales de Tarija</v>
          </cell>
          <cell r="C741" t="str">
            <v>OPUM</v>
          </cell>
        </row>
        <row r="742">
          <cell r="A742">
            <v>2325</v>
          </cell>
          <cell r="B742" t="str">
            <v>Entidad de Ordenamiento Territorial de Tarija</v>
          </cell>
          <cell r="C742" t="str">
            <v>OTE</v>
          </cell>
        </row>
        <row r="743">
          <cell r="A743">
            <v>2326</v>
          </cell>
          <cell r="B743" t="str">
            <v>Entidad Orden y Seguridad Ciudadana Municipal de Tarija</v>
          </cell>
          <cell r="C743" t="str">
            <v>OSEC</v>
          </cell>
        </row>
        <row r="744">
          <cell r="A744">
            <v>2333</v>
          </cell>
          <cell r="B744" t="str">
            <v>Entidad de Dirección de la Terminal de Buses de Tarija</v>
          </cell>
          <cell r="C744" t="str">
            <v>ETBT</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PT CUT Bs"/>
      <sheetName val="CUT Bs"/>
      <sheetName val="PT CUT USD"/>
      <sheetName val="CUT USD"/>
      <sheetName val="PT TRL Bs"/>
      <sheetName val="PT TRL $us"/>
      <sheetName val="RES. TRL"/>
      <sheetName val="PT CDI"/>
      <sheetName val="RES.CDI"/>
      <sheetName val="PT TCR MN"/>
      <sheetName val="PT TCR ME"/>
      <sheetName val="RES. TCR"/>
      <sheetName val="PT CVD_AUTO"/>
      <sheetName val="RES. CVD_AUTO"/>
      <sheetName val="PT TFD MN"/>
      <sheetName val="PT TFD ME"/>
      <sheetName val="RES. TFD"/>
      <sheetName val="bd_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t="str">
            <v>COD.
ENT.</v>
          </cell>
          <cell r="B2" t="str">
            <v>DESCRIPCIÓN</v>
          </cell>
          <cell r="C2" t="str">
            <v>DESCRIPCIÓN</v>
          </cell>
          <cell r="D2" t="str">
            <v>Responsable</v>
          </cell>
        </row>
        <row r="3">
          <cell r="A3">
            <v>0</v>
          </cell>
          <cell r="B3" t="str">
            <v>SIN  NOMBRE</v>
          </cell>
          <cell r="C3" t="str">
            <v>Sin  nombre</v>
          </cell>
          <cell r="D3" t="str">
            <v/>
          </cell>
        </row>
        <row r="4">
          <cell r="A4">
            <v>6</v>
          </cell>
          <cell r="B4" t="str">
            <v>VICEPRESIDENCIA DEL ESTADO PLURINACIONAL</v>
          </cell>
          <cell r="C4" t="str">
            <v>Vicepresidencia del Estado Plurinacional</v>
          </cell>
          <cell r="D4" t="str">
            <v>YAP</v>
          </cell>
        </row>
        <row r="5">
          <cell r="A5">
            <v>10</v>
          </cell>
          <cell r="B5" t="str">
            <v>MINISTERIO DE RELACIONES EXTERIORES</v>
          </cell>
          <cell r="C5" t="str">
            <v>Ministerio de Relaciones Exteriores</v>
          </cell>
          <cell r="D5" t="str">
            <v>MZC</v>
          </cell>
        </row>
        <row r="6">
          <cell r="A6">
            <v>15</v>
          </cell>
          <cell r="B6" t="str">
            <v>MINISTERIO DE GOBIERNO</v>
          </cell>
          <cell r="C6" t="str">
            <v>Ministerio de Gobierno</v>
          </cell>
          <cell r="D6" t="str">
            <v>WAM</v>
          </cell>
        </row>
        <row r="7">
          <cell r="A7">
            <v>16</v>
          </cell>
          <cell r="B7" t="str">
            <v>MINISTERIO DE EDUCACIÓN</v>
          </cell>
          <cell r="C7" t="str">
            <v>Ministerio de Educación</v>
          </cell>
          <cell r="D7" t="str">
            <v>JAD</v>
          </cell>
        </row>
        <row r="8">
          <cell r="A8">
            <v>20</v>
          </cell>
          <cell r="B8" t="str">
            <v>MINISTERIO DE DEFENSA</v>
          </cell>
          <cell r="C8" t="str">
            <v>Ministerio de Defensa</v>
          </cell>
          <cell r="D8" t="str">
            <v>PLS</v>
          </cell>
        </row>
        <row r="9">
          <cell r="A9">
            <v>25</v>
          </cell>
          <cell r="B9" t="str">
            <v>MINISTERIO DE LA PRESIDENCIA</v>
          </cell>
          <cell r="C9" t="str">
            <v>Ministerio de la Presidencia</v>
          </cell>
          <cell r="D9" t="str">
            <v>JAD</v>
          </cell>
        </row>
        <row r="10">
          <cell r="A10">
            <v>30</v>
          </cell>
          <cell r="B10" t="str">
            <v>MINISTERIO DE JUSTICIA Y TRANSPARENCIA INSTITUCIONAL</v>
          </cell>
          <cell r="C10" t="str">
            <v>Ministerio de Justicia y Transparencia Institucional</v>
          </cell>
          <cell r="D10" t="str">
            <v>WAM</v>
          </cell>
        </row>
        <row r="11">
          <cell r="A11">
            <v>35</v>
          </cell>
          <cell r="B11" t="str">
            <v>MINISTERIO DE ECONOMÍA Y FINANZAS PÚBLICAS</v>
          </cell>
          <cell r="C11" t="str">
            <v>Ministerio de Economía y Finanzas Públicas</v>
          </cell>
          <cell r="D11" t="str">
            <v>MVP</v>
          </cell>
        </row>
        <row r="12">
          <cell r="A12">
            <v>41</v>
          </cell>
          <cell r="B12" t="str">
            <v>MINISTERIO DE DESARROLLO PRODUCTIVO Y ECONOMÍA PLURAL</v>
          </cell>
          <cell r="C12" t="str">
            <v>Ministerio de Desarrollo Productivo y Economía Plural</v>
          </cell>
          <cell r="D12" t="str">
            <v>PLS</v>
          </cell>
        </row>
        <row r="13">
          <cell r="A13">
            <v>46</v>
          </cell>
          <cell r="B13" t="str">
            <v>MINISTERIO DE SALUD Y DEPORTES</v>
          </cell>
          <cell r="C13" t="str">
            <v>Ministerio de Salud y Deportes</v>
          </cell>
          <cell r="D13" t="str">
            <v>JMT</v>
          </cell>
        </row>
        <row r="14">
          <cell r="A14">
            <v>47</v>
          </cell>
          <cell r="B14" t="str">
            <v>MINISTERIO DE DESARROLLO RURAL Y TIERRAS</v>
          </cell>
          <cell r="C14" t="str">
            <v>Ministerio de Desarrollo Rural y Tierras</v>
          </cell>
          <cell r="D14" t="str">
            <v>SGP</v>
          </cell>
        </row>
        <row r="15">
          <cell r="A15">
            <v>53</v>
          </cell>
          <cell r="B15" t="str">
            <v>MINISTERIO DE CULTURAS, DESCOLONIZACIÓN Y DESPATRIARCALIZACIÓN</v>
          </cell>
          <cell r="C15" t="str">
            <v>Ministerio de Culturas, Descolonización y Despatriarcalización</v>
          </cell>
          <cell r="D15" t="str">
            <v>MZC</v>
          </cell>
        </row>
        <row r="16">
          <cell r="A16">
            <v>66</v>
          </cell>
          <cell r="B16" t="str">
            <v>MINISTERIO DE PLANIFICACIÓN DEL DESARROLLO</v>
          </cell>
          <cell r="C16" t="str">
            <v>Ministerio de Planificación del Desarrollo</v>
          </cell>
          <cell r="D16" t="str">
            <v>ETC</v>
          </cell>
        </row>
        <row r="17">
          <cell r="A17">
            <v>70</v>
          </cell>
          <cell r="B17" t="str">
            <v>MINISTERIO DE TRABAJO, EMPLEO Y PREVISIÓN SOCIAL</v>
          </cell>
          <cell r="C17" t="str">
            <v>Ministerio de Trabajo, Empleo y Previsión Social</v>
          </cell>
          <cell r="D17" t="str">
            <v>ETC</v>
          </cell>
        </row>
        <row r="18">
          <cell r="A18">
            <v>76</v>
          </cell>
          <cell r="B18" t="str">
            <v>MINISTERIO DE MINERÍA Y METALURGIA</v>
          </cell>
          <cell r="C18" t="str">
            <v>Ministerio de Minería y Metalurgia</v>
          </cell>
          <cell r="D18" t="str">
            <v>YAP</v>
          </cell>
        </row>
        <row r="19">
          <cell r="A19">
            <v>78</v>
          </cell>
          <cell r="B19" t="str">
            <v>MINISTERIO DE HIDROCARBUROS Y ENERGÍAS</v>
          </cell>
          <cell r="C19" t="str">
            <v>Ministerio de Hidrocarburos y Energías</v>
          </cell>
          <cell r="D19" t="str">
            <v>WAM</v>
          </cell>
        </row>
        <row r="20">
          <cell r="A20">
            <v>81</v>
          </cell>
          <cell r="B20" t="str">
            <v>MINISTERIO DE OBRAS PÚBLICAS, SERVICIOS Y VIVIENDA</v>
          </cell>
          <cell r="C20" t="str">
            <v>Ministerio de Obras Públicas, Servicios y Vivienda</v>
          </cell>
          <cell r="D20" t="str">
            <v>YAP</v>
          </cell>
        </row>
        <row r="21">
          <cell r="A21">
            <v>86</v>
          </cell>
          <cell r="B21" t="str">
            <v>MINISTERIO DE MEDIO AMBIENTE Y AGUA</v>
          </cell>
          <cell r="C21" t="str">
            <v>Ministerio de Medio Ambiente y Agua</v>
          </cell>
          <cell r="D21" t="str">
            <v>JAD</v>
          </cell>
        </row>
        <row r="22">
          <cell r="A22" t="str">
            <v>99 - 01</v>
          </cell>
          <cell r="B22" t="str">
            <v>DIRECCIÓN GENERAL DE PROGRAMACIÓN Y OPERACIONES DEL TESORO</v>
          </cell>
          <cell r="C22" t="str">
            <v>Dirección General de Programación y Operaciones del Tesoro</v>
          </cell>
          <cell r="D22" t="str">
            <v>JMT</v>
          </cell>
        </row>
        <row r="23">
          <cell r="A23" t="str">
            <v>99 - 02</v>
          </cell>
          <cell r="B23" t="str">
            <v>DIRECCIÓN GENERAL DE PROGRAMACIÓN Y OPERACIONES DEL TESORO</v>
          </cell>
          <cell r="C23" t="str">
            <v>Dirección General de Programación y Operaciones del Tesoro</v>
          </cell>
          <cell r="D23" t="str">
            <v>JMT</v>
          </cell>
        </row>
        <row r="24">
          <cell r="A24" t="str">
            <v>99 - 03</v>
          </cell>
          <cell r="B24" t="str">
            <v>DIRECCIÓN GENERAL DE CRÉDITO PÚBLICO</v>
          </cell>
          <cell r="C24" t="str">
            <v>Dirección General de Crédito Público</v>
          </cell>
          <cell r="D24" t="str">
            <v>SGP</v>
          </cell>
        </row>
        <row r="25">
          <cell r="A25" t="str">
            <v>99 - 04</v>
          </cell>
          <cell r="B25" t="str">
            <v>DIRECCIÓN GENERAL DE ADMINISTRACIÓN Y FINANZAS TERRITORIALES</v>
          </cell>
          <cell r="C25" t="str">
            <v>Dirección General de Administración y Finanzas Territoriales</v>
          </cell>
          <cell r="D25" t="str">
            <v>RCC</v>
          </cell>
        </row>
        <row r="26">
          <cell r="A26" t="str">
            <v>99 - 07</v>
          </cell>
          <cell r="B26" t="str">
            <v>DIRECCIÓN GENERAL DE PENSIONES Y JUBILACIONES</v>
          </cell>
          <cell r="C26" t="str">
            <v>Dirección General de Pensiones y Jubilaciones</v>
          </cell>
          <cell r="D26" t="str">
            <v>RCC</v>
          </cell>
        </row>
        <row r="27">
          <cell r="A27">
            <v>108</v>
          </cell>
          <cell r="B27" t="str">
            <v>ORQUESTA SINFÓNICA NACIONAL</v>
          </cell>
          <cell r="C27" t="str">
            <v>Orquesta Sinfónica Nacional</v>
          </cell>
          <cell r="D27" t="str">
            <v>MVP</v>
          </cell>
        </row>
        <row r="28">
          <cell r="A28">
            <v>109</v>
          </cell>
          <cell r="B28" t="str">
            <v>CONSERVATORIO PLURINACIONAL DE MUSICA</v>
          </cell>
          <cell r="C28" t="str">
            <v>Conservatorio Plurinacional de Musica</v>
          </cell>
          <cell r="D28" t="str">
            <v>MVP</v>
          </cell>
        </row>
        <row r="29">
          <cell r="A29">
            <v>111</v>
          </cell>
          <cell r="B29" t="str">
            <v>INSTITUTO BOLIVIANO DE LA CEGUERA</v>
          </cell>
          <cell r="C29" t="str">
            <v>Instituto Boliviano de la Ceguera</v>
          </cell>
          <cell r="D29" t="str">
            <v>JMT</v>
          </cell>
        </row>
        <row r="30">
          <cell r="A30">
            <v>112</v>
          </cell>
          <cell r="B30" t="str">
            <v>COMITÉ NACIONAL DE LA PERSONA CON DISCAPACIDAD</v>
          </cell>
          <cell r="C30" t="str">
            <v>Comité Nacional de la Persona con Discapacidad</v>
          </cell>
          <cell r="D30" t="str">
            <v>JMT</v>
          </cell>
        </row>
        <row r="31">
          <cell r="A31">
            <v>117</v>
          </cell>
          <cell r="B31" t="str">
            <v>DIRECCIÓN GENERAL DE AERONÁUTICA CIVIL</v>
          </cell>
          <cell r="C31" t="str">
            <v>Dirección General de Aeronáutica Civil</v>
          </cell>
          <cell r="D31" t="str">
            <v>ETC</v>
          </cell>
        </row>
        <row r="32">
          <cell r="A32">
            <v>119</v>
          </cell>
          <cell r="B32" t="str">
            <v>AGENCIA PARA EL DES. DE LA SOC. DE LA INFORMACIÓN EN BOLIVIA</v>
          </cell>
          <cell r="C32" t="str">
            <v>Agencia para el Des. de la Soc. de la Información en Bolivia</v>
          </cell>
          <cell r="D32" t="str">
            <v>ETC</v>
          </cell>
        </row>
        <row r="33">
          <cell r="A33">
            <v>124</v>
          </cell>
          <cell r="B33" t="str">
            <v>ACADEMIA NACIONAL DE CIENCIAS</v>
          </cell>
          <cell r="C33" t="str">
            <v>Academia Nacional de Ciencias</v>
          </cell>
          <cell r="D33" t="str">
            <v>MVP</v>
          </cell>
        </row>
        <row r="34">
          <cell r="A34">
            <v>129</v>
          </cell>
          <cell r="B34" t="str">
            <v>ESCUELA DE GESTIÓN PÚBLICA PLURINACIONAL</v>
          </cell>
          <cell r="C34" t="str">
            <v>Escuela de Gestión Pública Plurinacional</v>
          </cell>
          <cell r="D34" t="str">
            <v>RCC</v>
          </cell>
        </row>
        <row r="35">
          <cell r="A35">
            <v>130</v>
          </cell>
          <cell r="B35" t="str">
            <v>FONDO DE FINANCIAMIENTO PARA LA MINERÍA</v>
          </cell>
          <cell r="C35" t="str">
            <v>Fondo de Financiamiento para la Minería</v>
          </cell>
          <cell r="D35" t="str">
            <v>YAP</v>
          </cell>
        </row>
        <row r="36">
          <cell r="A36">
            <v>132</v>
          </cell>
          <cell r="B36" t="str">
            <v>SERVICIO DE DESARROLLO DE LAS EMPRESAS PÚB. PRODUCTIVAS</v>
          </cell>
          <cell r="C36" t="str">
            <v>Servicio de Desarrollo de las Empresas Púb. Productivas</v>
          </cell>
          <cell r="D36" t="str">
            <v>PLS</v>
          </cell>
        </row>
        <row r="37">
          <cell r="A37">
            <v>133</v>
          </cell>
          <cell r="B37" t="str">
            <v>LOTERÍA NACIONAL DE BENEFICENCIA Y SALUBRIDAD</v>
          </cell>
          <cell r="C37" t="str">
            <v>Lotería Nacional de Beneficencia y Salubridad</v>
          </cell>
          <cell r="D37" t="str">
            <v>PLS</v>
          </cell>
        </row>
        <row r="38">
          <cell r="A38">
            <v>134</v>
          </cell>
          <cell r="B38" t="str">
            <v>CONSEJO NACIONAL DE VIVIENDA POLICIAL</v>
          </cell>
          <cell r="C38" t="str">
            <v>Consejo Nacional de Vivienda Policial</v>
          </cell>
          <cell r="D38" t="str">
            <v>WAM</v>
          </cell>
        </row>
        <row r="39">
          <cell r="A39">
            <v>137</v>
          </cell>
          <cell r="B39" t="str">
            <v>COMITÉ EJECUTIVO DE LA UNIVERSIDAD BOLIVIANA</v>
          </cell>
          <cell r="C39" t="str">
            <v>Comité Ejecutivo de la Universidad Boliviana</v>
          </cell>
          <cell r="D39" t="str">
            <v>PLS</v>
          </cell>
        </row>
        <row r="40">
          <cell r="A40">
            <v>138</v>
          </cell>
          <cell r="B40" t="str">
            <v>UNIVERSIDAD MAYOR REAL Y PONTIFICIA DE SAN FRANCISCO XAVIER</v>
          </cell>
          <cell r="C40" t="str">
            <v>Universidad Mayor Real y Pontificia de San Francisco Xavier</v>
          </cell>
          <cell r="D40" t="str">
            <v>-</v>
          </cell>
        </row>
        <row r="41">
          <cell r="A41">
            <v>139</v>
          </cell>
          <cell r="B41" t="str">
            <v>UNIVERSIDAD MAYOR DE SAN ANDRÉS</v>
          </cell>
          <cell r="C41" t="str">
            <v>Universidad Mayor de San Andrés</v>
          </cell>
          <cell r="D41" t="str">
            <v>-</v>
          </cell>
        </row>
        <row r="42">
          <cell r="A42">
            <v>140</v>
          </cell>
          <cell r="B42" t="str">
            <v>UNIVERSIDAD PÚBLICA DE EL ALTO</v>
          </cell>
          <cell r="C42" t="str">
            <v>Universidad Pública de El Alto</v>
          </cell>
          <cell r="D42" t="str">
            <v>-</v>
          </cell>
        </row>
        <row r="43">
          <cell r="A43">
            <v>141</v>
          </cell>
          <cell r="B43" t="str">
            <v>UNIVERSIDAD MAYOR DE SAN SIMÓN</v>
          </cell>
          <cell r="C43" t="str">
            <v>Universidad Mayor de San Simón</v>
          </cell>
          <cell r="D43" t="str">
            <v>-</v>
          </cell>
        </row>
        <row r="44">
          <cell r="A44">
            <v>142</v>
          </cell>
          <cell r="B44" t="str">
            <v>UNIVERSIDAD TÉCNICA DE ORURO</v>
          </cell>
          <cell r="C44" t="str">
            <v>Universidad Técnica de Oruro</v>
          </cell>
          <cell r="D44" t="str">
            <v>-</v>
          </cell>
        </row>
        <row r="45">
          <cell r="A45">
            <v>143</v>
          </cell>
          <cell r="B45" t="str">
            <v>UNIVERSIDAD AUTÓNOMA TOMÁS FRÍAS</v>
          </cell>
          <cell r="C45" t="str">
            <v>Universidad Autónoma Tomás Frías</v>
          </cell>
          <cell r="D45" t="str">
            <v>-</v>
          </cell>
        </row>
        <row r="46">
          <cell r="A46">
            <v>144</v>
          </cell>
          <cell r="B46" t="str">
            <v>UNIVERSIDAD NACIONAL SIGLO XX</v>
          </cell>
          <cell r="C46" t="str">
            <v>Universidad Nacional Siglo XX</v>
          </cell>
          <cell r="D46" t="str">
            <v>-</v>
          </cell>
        </row>
        <row r="47">
          <cell r="A47">
            <v>145</v>
          </cell>
          <cell r="B47" t="str">
            <v>UNIVERSIDAD AUTÓNOMA JUAN MISAEL SARACHO</v>
          </cell>
          <cell r="C47" t="str">
            <v>Universidad Autónoma Juan Misael Saracho</v>
          </cell>
          <cell r="D47" t="str">
            <v>-</v>
          </cell>
        </row>
        <row r="48">
          <cell r="A48">
            <v>146</v>
          </cell>
          <cell r="B48" t="str">
            <v>UNIVERSIDAD AUTÓNOMA GABRIEL RENÉ MORENO</v>
          </cell>
          <cell r="C48" t="str">
            <v>Universidad Autónoma Gabriel René Moreno</v>
          </cell>
          <cell r="D48" t="str">
            <v>-</v>
          </cell>
        </row>
        <row r="49">
          <cell r="A49">
            <v>147</v>
          </cell>
          <cell r="B49" t="str">
            <v>UNIVERSIDAD AUTÓNOMA DEL BENI JOSÉ BALLIVIÁN</v>
          </cell>
          <cell r="C49" t="str">
            <v>Universidad Autónoma del Beni José Ballivián</v>
          </cell>
          <cell r="D49" t="str">
            <v>-</v>
          </cell>
        </row>
        <row r="50">
          <cell r="A50">
            <v>148</v>
          </cell>
          <cell r="B50" t="str">
            <v>UNIVERSIDAD AMAZÓNICA DE PANDO</v>
          </cell>
          <cell r="C50" t="str">
            <v>Universidad Amazónica de Pando</v>
          </cell>
          <cell r="D50" t="str">
            <v>-</v>
          </cell>
        </row>
        <row r="51">
          <cell r="A51">
            <v>150</v>
          </cell>
          <cell r="B51" t="str">
            <v>PROYECTO SUCRE CIUDAD UNIVERSITARIA</v>
          </cell>
          <cell r="C51" t="str">
            <v>Proyecto Sucre Ciudad Universitaria</v>
          </cell>
          <cell r="D51" t="str">
            <v>MVP</v>
          </cell>
        </row>
        <row r="52">
          <cell r="A52">
            <v>152</v>
          </cell>
          <cell r="B52" t="str">
            <v>SERVICIO PLURINACIONAL DE DEFENSA PÚBLICA</v>
          </cell>
          <cell r="C52" t="str">
            <v>Servicio Plurinacional de Defensa Pública</v>
          </cell>
          <cell r="D52" t="str">
            <v>PLS</v>
          </cell>
        </row>
        <row r="53">
          <cell r="A53">
            <v>153</v>
          </cell>
          <cell r="B53" t="str">
            <v>OBSERVATORIO PLURINACIONAL DE LA CALIDAD  EDUCATIVA</v>
          </cell>
          <cell r="C53" t="str">
            <v>Observatorio Plurinacional de la Calidad  Educativa</v>
          </cell>
          <cell r="D53" t="str">
            <v>PLS</v>
          </cell>
        </row>
        <row r="54">
          <cell r="A54">
            <v>154</v>
          </cell>
          <cell r="B54" t="str">
            <v>MUSEO NACIONAL DE HISTORIA NATURAL</v>
          </cell>
          <cell r="C54" t="str">
            <v>Museo Nacional de Historia Natural</v>
          </cell>
          <cell r="D54" t="str">
            <v>PLS</v>
          </cell>
        </row>
        <row r="55">
          <cell r="A55">
            <v>155</v>
          </cell>
          <cell r="B55" t="str">
            <v>DIRECCIÓN DEL NOTARIADO PLURINACIONAL</v>
          </cell>
          <cell r="C55" t="str">
            <v>Dirección del Notariado Plurinacional</v>
          </cell>
          <cell r="D55" t="str">
            <v>RCC</v>
          </cell>
        </row>
        <row r="56">
          <cell r="A56">
            <v>156</v>
          </cell>
          <cell r="B56" t="str">
            <v>SERVICIO PLURINACIONAL DE ASISTENCIA A LA VÍCTIMA</v>
          </cell>
          <cell r="C56" t="str">
            <v>Servicio Plurinacional de Asistencia a la Víctima</v>
          </cell>
          <cell r="D56" t="str">
            <v>RCC</v>
          </cell>
        </row>
        <row r="57">
          <cell r="A57">
            <v>157</v>
          </cell>
          <cell r="B57" t="str">
            <v>SERVICIO PARA LA PREVENCIÓN DE LA TORTURA</v>
          </cell>
          <cell r="C57" t="str">
            <v>Servicio para la Prevención de la Tortura</v>
          </cell>
          <cell r="D57" t="str">
            <v>RCC</v>
          </cell>
        </row>
        <row r="58">
          <cell r="A58">
            <v>159</v>
          </cell>
          <cell r="B58" t="str">
            <v>OFICINATÉCNICA PARA EL FORTALECIMIENTO DE LA EMPRESA PÚBLICA</v>
          </cell>
          <cell r="C58" t="str">
            <v>OficinaTécnica para el Fortalecimiento de la Empresa Pública</v>
          </cell>
          <cell r="D58" t="str">
            <v>RCC</v>
          </cell>
        </row>
        <row r="59">
          <cell r="A59">
            <v>163</v>
          </cell>
          <cell r="B59" t="str">
            <v>AGENCIA NACIONAL DE HIDROCARBUROS</v>
          </cell>
          <cell r="C59" t="str">
            <v>Agencia Nacional de Hidrocarburos</v>
          </cell>
          <cell r="D59" t="str">
            <v>WAM</v>
          </cell>
        </row>
        <row r="60">
          <cell r="A60">
            <v>169</v>
          </cell>
          <cell r="B60" t="str">
            <v>AUTORIDAD GENERAL DE IMPUGNACIÓN TRIBUTARIA</v>
          </cell>
          <cell r="C60" t="str">
            <v>Autoridad General de Impugnación Tributaria</v>
          </cell>
          <cell r="D60" t="str">
            <v>MZC</v>
          </cell>
        </row>
        <row r="61">
          <cell r="A61">
            <v>170</v>
          </cell>
          <cell r="B61" t="str">
            <v>ESCUELA MILITAR DE INGENIERÍA</v>
          </cell>
          <cell r="C61" t="str">
            <v>Escuela Militar de Ingeniería</v>
          </cell>
          <cell r="D61" t="str">
            <v>PLS</v>
          </cell>
        </row>
        <row r="62">
          <cell r="A62">
            <v>171</v>
          </cell>
          <cell r="B62" t="str">
            <v>CENTRO DE INVESTIGACIÓN AGRÍCOLA TROPICAL</v>
          </cell>
          <cell r="C62" t="str">
            <v>Centro de Investigación Agrícola Tropical</v>
          </cell>
          <cell r="D62" t="str">
            <v>-</v>
          </cell>
        </row>
        <row r="63">
          <cell r="A63">
            <v>190</v>
          </cell>
          <cell r="B63" t="str">
            <v>AUTORIDAD JURISDICCIONAL ADMINISTRATIVA MINERA</v>
          </cell>
          <cell r="C63" t="str">
            <v>Autoridad Jurisdiccional Administrativa Minera</v>
          </cell>
          <cell r="D63" t="str">
            <v>YAP</v>
          </cell>
        </row>
        <row r="64">
          <cell r="A64">
            <v>192</v>
          </cell>
          <cell r="B64" t="str">
            <v>SERVICIO AL MEJORAMIENTO DE LA NAVEGACIÓN AMAZÓNICA</v>
          </cell>
          <cell r="C64" t="str">
            <v>Servicio al Mejoramiento de la Navegación Amazónica</v>
          </cell>
          <cell r="D64" t="str">
            <v>RCC</v>
          </cell>
        </row>
        <row r="65">
          <cell r="A65">
            <v>197</v>
          </cell>
          <cell r="B65" t="str">
            <v>DIRECCIÓN ESTRATÉGICA DE REIVINDICACION MARÍTIMA, SILALA Y RECURSOS HÍDRICOS INTERNACIONALES</v>
          </cell>
          <cell r="C65" t="str">
            <v>DIRECCIÓN ESTRATÉGICA DE REIVINDICACION MARÍTIMA, SILALA Y RECURSOS HÍDRICOS INTERNACIONALES</v>
          </cell>
          <cell r="D65" t="str">
            <v>PLS</v>
          </cell>
        </row>
        <row r="66">
          <cell r="A66">
            <v>200</v>
          </cell>
          <cell r="B66" t="str">
            <v>REGISTRO ÚNICO PARA LA ADMINISTRACIÓN TRIBUTARIA MUNICIPAL</v>
          </cell>
          <cell r="C66" t="str">
            <v>Registro Único para la Administración Tributaria Municipal</v>
          </cell>
          <cell r="D66" t="str">
            <v>ETC</v>
          </cell>
        </row>
        <row r="67">
          <cell r="A67">
            <v>201</v>
          </cell>
          <cell r="B67" t="str">
            <v>AGENCIA PARA EL DES. DE LAS MACROREG. Y ZONAS FRONTERIZAS</v>
          </cell>
          <cell r="C67" t="str">
            <v>Agencia para el Des. de las Macroreg. y Zonas Fronterizas</v>
          </cell>
          <cell r="D67" t="str">
            <v>PLS</v>
          </cell>
        </row>
        <row r="68">
          <cell r="A68">
            <v>203</v>
          </cell>
          <cell r="B68" t="str">
            <v>AUTORIDAD DE SUPERVISIÓN DEL SISTEMA FINANCIERO</v>
          </cell>
          <cell r="C68" t="str">
            <v>Autoridad de Supervisión del Sistema Financiero</v>
          </cell>
          <cell r="D68" t="str">
            <v>MZC</v>
          </cell>
        </row>
        <row r="69">
          <cell r="A69">
            <v>206</v>
          </cell>
          <cell r="B69" t="str">
            <v>INSTITUTO NACIONAL DE ESTADÍSTICA</v>
          </cell>
          <cell r="C69" t="str">
            <v>Instituto Nacional de Estadística</v>
          </cell>
          <cell r="D69" t="str">
            <v>MVP</v>
          </cell>
        </row>
        <row r="70">
          <cell r="A70">
            <v>210</v>
          </cell>
          <cell r="B70" t="str">
            <v>UNIDAD DE ANÁLISIS DE POLÍTICAS SOCIALES Y ECONÓMICAS</v>
          </cell>
          <cell r="C70" t="str">
            <v>Unidad de Análisis de Políticas Sociales y Económicas</v>
          </cell>
          <cell r="D70" t="str">
            <v>MZC</v>
          </cell>
        </row>
        <row r="71">
          <cell r="A71">
            <v>212</v>
          </cell>
          <cell r="B71" t="str">
            <v>INSTITUTO NACIONAL DE REFORMA AGRARIA</v>
          </cell>
          <cell r="C71" t="str">
            <v>Instituto Nacional de Reforma Agraria</v>
          </cell>
          <cell r="D71" t="str">
            <v>SGP</v>
          </cell>
        </row>
        <row r="72">
          <cell r="A72">
            <v>213</v>
          </cell>
          <cell r="B72" t="str">
            <v>SERVICIO NACIONAL DE METEOROLOGÍA E HIDROLOGÍA</v>
          </cell>
          <cell r="C72" t="str">
            <v>Servicio Nacional de Meteorología e Hidrología</v>
          </cell>
          <cell r="D72" t="str">
            <v>PLS</v>
          </cell>
        </row>
        <row r="73">
          <cell r="A73">
            <v>221</v>
          </cell>
          <cell r="B73" t="str">
            <v>SERV. NAL. DE REG. Y CONTROL DE LA COMER. DE MINERALES Y METALES</v>
          </cell>
          <cell r="C73" t="str">
            <v>Serv. Nal. de Reg. y Control de la Comer. de Minerales y Metales</v>
          </cell>
          <cell r="D73" t="str">
            <v>RCC</v>
          </cell>
        </row>
        <row r="74">
          <cell r="A74">
            <v>222</v>
          </cell>
          <cell r="B74" t="str">
            <v>INSTITUTO NACIONAL DE INNOVACIÓN AGROPECUARIA Y FORESTAL</v>
          </cell>
          <cell r="C74" t="str">
            <v>Instituto Nacional de Innovación Agropecuaria y Forestal</v>
          </cell>
          <cell r="D74" t="str">
            <v>SGP</v>
          </cell>
        </row>
        <row r="75">
          <cell r="A75">
            <v>223</v>
          </cell>
          <cell r="B75" t="str">
            <v>FONDO NACIONAL DE DESARROLLO FORESTAL</v>
          </cell>
          <cell r="C75" t="str">
            <v>Fondo Nacional de Desarrollo Forestal</v>
          </cell>
          <cell r="D75" t="str">
            <v>SGP</v>
          </cell>
        </row>
        <row r="76">
          <cell r="A76">
            <v>224</v>
          </cell>
          <cell r="B76" t="str">
            <v>INSUMOS BOLIVIA</v>
          </cell>
          <cell r="C76" t="str">
            <v>Insumos Bolivia</v>
          </cell>
          <cell r="D76" t="str">
            <v>YAP</v>
          </cell>
        </row>
        <row r="77">
          <cell r="A77">
            <v>225</v>
          </cell>
          <cell r="B77" t="str">
            <v>SERV. NAL. PARA LA SOSTENIBILIDAD EN SANEAMIENTO BÁSICO</v>
          </cell>
          <cell r="C77" t="str">
            <v>Serv. Nal. para la Sostenibilidad en Saneamiento Básico</v>
          </cell>
          <cell r="D77" t="str">
            <v>MZC</v>
          </cell>
        </row>
        <row r="78">
          <cell r="A78">
            <v>226</v>
          </cell>
          <cell r="B78" t="str">
            <v>SERVICIO ESTATAL DE AUTONOMÍAS</v>
          </cell>
          <cell r="C78" t="str">
            <v>Servicio Estatal de Autonomías</v>
          </cell>
          <cell r="D78" t="str">
            <v>YAP</v>
          </cell>
        </row>
        <row r="79">
          <cell r="A79">
            <v>227</v>
          </cell>
          <cell r="B79" t="str">
            <v>ZONA FRANCA COMERCIAL E INDUSTRIAL DE COBIJA</v>
          </cell>
          <cell r="C79" t="str">
            <v>Zona Franca Comercial e Industrial de Cobija</v>
          </cell>
          <cell r="D79" t="str">
            <v>PLS</v>
          </cell>
        </row>
        <row r="80">
          <cell r="A80">
            <v>234</v>
          </cell>
          <cell r="B80" t="str">
            <v xml:space="preserve">SERVICIO GEOLÓGICO MINERO </v>
          </cell>
          <cell r="C80" t="str">
            <v xml:space="preserve">Servicio Geológico Minero </v>
          </cell>
          <cell r="D80" t="str">
            <v>JAD</v>
          </cell>
        </row>
        <row r="81">
          <cell r="A81">
            <v>243</v>
          </cell>
          <cell r="B81" t="str">
            <v>SERVICIO NACIONAL DE HIDROGRAFÍA NAVAL</v>
          </cell>
          <cell r="C81" t="str">
            <v>Servicio Nacional de Hidrografía Naval</v>
          </cell>
          <cell r="D81" t="str">
            <v>JAD</v>
          </cell>
        </row>
        <row r="82">
          <cell r="A82">
            <v>244</v>
          </cell>
          <cell r="B82" t="str">
            <v>SERVICIO NACIONAL DE AEROFOTOGRAMETRÍA</v>
          </cell>
          <cell r="C82" t="str">
            <v>Servicio Nacional de Aerofotogrametría</v>
          </cell>
          <cell r="D82" t="str">
            <v>ETC</v>
          </cell>
        </row>
        <row r="83">
          <cell r="A83">
            <v>245</v>
          </cell>
          <cell r="B83" t="str">
            <v>SERVICIO GEODÉSICO DE MAPAS</v>
          </cell>
          <cell r="C83" t="str">
            <v>Servicio Geodésico de Mapas</v>
          </cell>
          <cell r="D83" t="str">
            <v>ETC</v>
          </cell>
        </row>
        <row r="84">
          <cell r="A84">
            <v>249</v>
          </cell>
          <cell r="B84" t="str">
            <v>CENTRAL DE ABASTECIMIENTO Y SUMINISTROS DE SALUD</v>
          </cell>
          <cell r="C84" t="str">
            <v>Central de Abastecimiento y Suministros de Salud</v>
          </cell>
          <cell r="D84" t="str">
            <v>JMT</v>
          </cell>
        </row>
        <row r="85">
          <cell r="A85">
            <v>251</v>
          </cell>
          <cell r="B85" t="str">
            <v>INSTITUTO NACIONAL DE SALUD OCUPACIONAL</v>
          </cell>
          <cell r="C85" t="str">
            <v>Instituto Nacional de Salud Ocupacional</v>
          </cell>
          <cell r="D85" t="str">
            <v>JMT</v>
          </cell>
        </row>
        <row r="86">
          <cell r="A86">
            <v>253</v>
          </cell>
          <cell r="B86" t="str">
            <v>ENTIDAD EJECUTORA DE MEDIO AMBIENTE Y AGUA</v>
          </cell>
          <cell r="C86" t="str">
            <v>Entidad Ejecutora de Medio Ambiente y Agua</v>
          </cell>
          <cell r="D86" t="str">
            <v>MZC</v>
          </cell>
        </row>
        <row r="87">
          <cell r="A87">
            <v>254</v>
          </cell>
          <cell r="B87" t="str">
            <v>INSTITUTO DEL SEGURO AGRARIO</v>
          </cell>
          <cell r="C87" t="str">
            <v>Instituto del Seguro Agrario</v>
          </cell>
          <cell r="D87" t="str">
            <v>YAP</v>
          </cell>
        </row>
        <row r="88">
          <cell r="A88">
            <v>265</v>
          </cell>
          <cell r="B88" t="str">
            <v>DIREC. DPTAL. DE EDUCACIÓN  CHUQUISACA</v>
          </cell>
          <cell r="C88" t="str">
            <v>Direc. Dptal. de Educación  Chuquisaca</v>
          </cell>
          <cell r="D88" t="str">
            <v>PLS</v>
          </cell>
        </row>
        <row r="89">
          <cell r="A89">
            <v>266</v>
          </cell>
          <cell r="B89" t="str">
            <v>DIREC. DPTAL. DE EDUCACIÓN LA PAZ</v>
          </cell>
          <cell r="C89" t="str">
            <v>Direc. Dptal. de Educación La Paz</v>
          </cell>
          <cell r="D89" t="str">
            <v>PLS</v>
          </cell>
        </row>
        <row r="90">
          <cell r="A90">
            <v>267</v>
          </cell>
          <cell r="B90" t="str">
            <v>DIREC. DPTAL. DE EDUCACIÓN COCHABAMBA</v>
          </cell>
          <cell r="C90" t="str">
            <v>Direc. Dptal. de Educación Cochabamba</v>
          </cell>
          <cell r="D90" t="str">
            <v>PLS</v>
          </cell>
        </row>
        <row r="91">
          <cell r="A91">
            <v>268</v>
          </cell>
          <cell r="B91" t="str">
            <v>DIREC. DPTAL. DE EDUCACIÓN ORURO</v>
          </cell>
          <cell r="C91" t="str">
            <v>Direc. Dptal. de Educación Oruro</v>
          </cell>
          <cell r="D91" t="str">
            <v>PLS</v>
          </cell>
        </row>
        <row r="92">
          <cell r="A92">
            <v>269</v>
          </cell>
          <cell r="B92" t="str">
            <v>DIREC. DPTAL. DE EDUCACIÓN POTOSÍ</v>
          </cell>
          <cell r="C92" t="str">
            <v>Direc. Dptal. de Educación Potosí</v>
          </cell>
          <cell r="D92" t="str">
            <v>PLS</v>
          </cell>
        </row>
        <row r="93">
          <cell r="A93">
            <v>270</v>
          </cell>
          <cell r="B93" t="str">
            <v>DIREC. DPTAL. DE EDUCACIÓN TARIJA</v>
          </cell>
          <cell r="C93" t="str">
            <v>Direc. Dptal. de Educación Tarija</v>
          </cell>
          <cell r="D93" t="str">
            <v>PLS</v>
          </cell>
        </row>
        <row r="94">
          <cell r="A94">
            <v>271</v>
          </cell>
          <cell r="B94" t="str">
            <v>DIREC. DPTAL. DE EDUCACIÓN SANTA CRUZ</v>
          </cell>
          <cell r="C94" t="str">
            <v>Direc. Dptal. de Educación Santa Cruz</v>
          </cell>
          <cell r="D94" t="str">
            <v>PLS</v>
          </cell>
        </row>
        <row r="95">
          <cell r="A95">
            <v>272</v>
          </cell>
          <cell r="B95" t="str">
            <v>DIREC. DPTAL. DE EDUCACIÓN BENI</v>
          </cell>
          <cell r="C95" t="str">
            <v>Direc. Dptal. de Educación Beni</v>
          </cell>
          <cell r="D95" t="str">
            <v>PLS</v>
          </cell>
        </row>
        <row r="96">
          <cell r="A96">
            <v>273</v>
          </cell>
          <cell r="B96" t="str">
            <v>DIREC. DPTAL. DE EDUCACIÓN PANDO</v>
          </cell>
          <cell r="C96" t="str">
            <v>Direc. Dptal. de Educación Pando</v>
          </cell>
          <cell r="D96" t="str">
            <v>PLS</v>
          </cell>
        </row>
        <row r="97">
          <cell r="A97">
            <v>281</v>
          </cell>
          <cell r="B97" t="str">
            <v>OFICINA TÉCNICA NACIONAL DE LOS RÍOS PILCOMAYO Y BERMEJO</v>
          </cell>
          <cell r="C97" t="str">
            <v>Oficina Técnica Nacional de los Ríos Pilcomayo y Bermejo</v>
          </cell>
          <cell r="D97" t="str">
            <v>SGP</v>
          </cell>
        </row>
        <row r="98">
          <cell r="A98">
            <v>283</v>
          </cell>
          <cell r="B98" t="str">
            <v>ADUANA NACIONAL</v>
          </cell>
          <cell r="C98" t="str">
            <v>Aduana Nacional</v>
          </cell>
          <cell r="D98" t="str">
            <v>PLS</v>
          </cell>
        </row>
        <row r="99">
          <cell r="A99">
            <v>287</v>
          </cell>
          <cell r="B99" t="str">
            <v>FONDO NACIONAL DE INVERSIÓN PRODUCTIVA Y SOCIAL</v>
          </cell>
          <cell r="C99" t="str">
            <v>Fondo Nacional de Inversión Productiva y Social</v>
          </cell>
          <cell r="D99" t="str">
            <v>MZC</v>
          </cell>
        </row>
        <row r="100">
          <cell r="A100">
            <v>288</v>
          </cell>
          <cell r="B100" t="str">
            <v>SERVICIO NACIONAL DE RIEGO</v>
          </cell>
          <cell r="C100" t="str">
            <v>Servicio Nacional de Riego</v>
          </cell>
          <cell r="D100" t="str">
            <v>RCC</v>
          </cell>
        </row>
        <row r="101">
          <cell r="A101">
            <v>290</v>
          </cell>
          <cell r="B101" t="str">
            <v>SERVICIO DE IMPUESTOS NACIONALES</v>
          </cell>
          <cell r="C101" t="str">
            <v>Servicio de Impuestos Nacionales</v>
          </cell>
          <cell r="D101" t="str">
            <v>PLS</v>
          </cell>
        </row>
        <row r="102">
          <cell r="A102">
            <v>291</v>
          </cell>
          <cell r="B102" t="str">
            <v>ADMINISTRADORA BOLIVIANA DE CARRETERAS</v>
          </cell>
          <cell r="C102" t="str">
            <v>Administradora Boliviana de Carreteras</v>
          </cell>
          <cell r="D102" t="str">
            <v>SGP</v>
          </cell>
        </row>
        <row r="103">
          <cell r="A103">
            <v>292</v>
          </cell>
          <cell r="B103" t="str">
            <v>VÍAS BOLIVIA</v>
          </cell>
          <cell r="C103" t="str">
            <v>Vías Bolivia</v>
          </cell>
          <cell r="D103" t="str">
            <v>JMT</v>
          </cell>
        </row>
        <row r="104">
          <cell r="A104">
            <v>293</v>
          </cell>
          <cell r="B104" t="str">
            <v>FUNDACIÓN CULTURAL DEL BANCO CENTRAL DE BOLIVIA</v>
          </cell>
          <cell r="C104" t="str">
            <v>Fundación Cultural del Banco Central de Bolivia</v>
          </cell>
          <cell r="D104" t="str">
            <v>JMT</v>
          </cell>
        </row>
        <row r="105">
          <cell r="A105">
            <v>294</v>
          </cell>
          <cell r="B105" t="str">
            <v>UNIV. INDÍGENA BOL. COMUN. INTERCULTL PROD. TUPAK KATARI</v>
          </cell>
          <cell r="C105" t="str">
            <v>Univ. Indígena Bol. Comun. Intercultl Prod. Tupak Katari</v>
          </cell>
          <cell r="D105" t="str">
            <v>MVP</v>
          </cell>
        </row>
        <row r="106">
          <cell r="A106">
            <v>295</v>
          </cell>
          <cell r="B106" t="str">
            <v>UNIV. INDÍGENA BOL. COMUN. INTERCULT PROD. CASIMIRO HUANCA</v>
          </cell>
          <cell r="C106" t="str">
            <v>Univ. Indígena Bol. Comun. Intercult Prod. Casimiro Huanca</v>
          </cell>
          <cell r="D106" t="str">
            <v>-</v>
          </cell>
        </row>
        <row r="107">
          <cell r="A107">
            <v>296</v>
          </cell>
          <cell r="B107" t="str">
            <v>UNIV. INDÍGENA BOL. COMUN. INTERCULT PROD. APIAGUAIKI TUPA</v>
          </cell>
          <cell r="C107" t="str">
            <v>Univ. Indígena Bol. Comun. Intercult Prod. Apiaguaiki Tupa</v>
          </cell>
          <cell r="D107" t="str">
            <v>-</v>
          </cell>
        </row>
        <row r="108">
          <cell r="A108">
            <v>298</v>
          </cell>
          <cell r="B108" t="str">
            <v>SERVICIO DEPARTAMENTAL DE RIEGO - CHUQUISACA</v>
          </cell>
          <cell r="C108" t="str">
            <v>Servicio Departamental de Riego - Chuquisaca</v>
          </cell>
          <cell r="D108" t="str">
            <v>RCC</v>
          </cell>
        </row>
        <row r="109">
          <cell r="A109">
            <v>299</v>
          </cell>
          <cell r="B109" t="str">
            <v>SERVICIO DEPARTAMENTAL DE RIEGO - LA PAZ</v>
          </cell>
          <cell r="C109" t="str">
            <v>Servicio Departamental de Riego - La Paz</v>
          </cell>
          <cell r="D109" t="str">
            <v>RCC</v>
          </cell>
        </row>
        <row r="110">
          <cell r="A110">
            <v>300</v>
          </cell>
          <cell r="B110" t="str">
            <v>SERVICIO DEPARTAMENTAL DE RIEGO - COCHABAMBA</v>
          </cell>
          <cell r="C110" t="str">
            <v>Servicio Departamental de Riego - Cochabamba</v>
          </cell>
          <cell r="D110" t="str">
            <v>RCC</v>
          </cell>
        </row>
        <row r="111">
          <cell r="A111">
            <v>301</v>
          </cell>
          <cell r="B111" t="str">
            <v>SERVICIO DEPARTAMENTAL DE RIEGO - ORURO</v>
          </cell>
          <cell r="C111" t="str">
            <v>Servicio Departamental de Riego - Oruro</v>
          </cell>
          <cell r="D111" t="str">
            <v>RCC</v>
          </cell>
        </row>
        <row r="112">
          <cell r="A112">
            <v>302</v>
          </cell>
          <cell r="B112" t="str">
            <v>SERVICIO DEPARTAMENTAL DE RIEGO - POTOSÍ</v>
          </cell>
          <cell r="C112" t="str">
            <v>Servicio Departamental de Riego - Potosí</v>
          </cell>
          <cell r="D112" t="str">
            <v>RCC</v>
          </cell>
        </row>
        <row r="113">
          <cell r="A113">
            <v>303</v>
          </cell>
          <cell r="B113" t="str">
            <v>SERVICIO DEPARTAMENTAL DE RIEGO - TARIJA</v>
          </cell>
          <cell r="C113" t="str">
            <v>Servicio Departamental de Riego - Tarija</v>
          </cell>
          <cell r="D113" t="str">
            <v>RCC</v>
          </cell>
        </row>
        <row r="114">
          <cell r="A114">
            <v>309</v>
          </cell>
          <cell r="B114" t="str">
            <v>AUTORIDAD DE FISCALIZACIÓN DEL JUEGO</v>
          </cell>
          <cell r="C114" t="str">
            <v>Autoridad de Fiscalización del Juego</v>
          </cell>
          <cell r="D114" t="str">
            <v>JAD</v>
          </cell>
        </row>
        <row r="115">
          <cell r="A115">
            <v>310</v>
          </cell>
          <cell r="B115" t="str">
            <v>AUTORIDAD DE REGULACIÓN Y FISCALIZACIÓN DE TELECOMUNICACIONES Y TRANSPORTES</v>
          </cell>
          <cell r="C115" t="str">
            <v>Autoridad de Regulación y Fiscalización de Telecomunicaciones y Transportes</v>
          </cell>
          <cell r="D115" t="str">
            <v>ETC</v>
          </cell>
        </row>
        <row r="116">
          <cell r="A116">
            <v>311</v>
          </cell>
          <cell r="B116" t="str">
            <v>AUTORIDAD DE FISC Y CTROL SOC DE AGUA POTABLE SANEAM.BÁSICO</v>
          </cell>
          <cell r="C116" t="str">
            <v>Autoridad de Fisc y Ctrol Soc de Agua Potable Saneam.Básico</v>
          </cell>
          <cell r="D116" t="str">
            <v>ETC</v>
          </cell>
        </row>
        <row r="117">
          <cell r="A117">
            <v>312</v>
          </cell>
          <cell r="B117" t="str">
            <v>AUTORIDAD DE FISCALIZAC. Y CONTROL SOC DE BOSQUES Y TIERRAS</v>
          </cell>
          <cell r="C117" t="str">
            <v>Autoridad de Fiscalizac. y Control Soc de Bosques y Tierras</v>
          </cell>
          <cell r="D117" t="str">
            <v>JMT</v>
          </cell>
        </row>
        <row r="118">
          <cell r="A118">
            <v>313</v>
          </cell>
          <cell r="B118" t="str">
            <v>AUTORIDAD DE FISCALIZACIÓN Y CONTROL DE PENSIONES Y SEGUROS - APS</v>
          </cell>
          <cell r="C118" t="str">
            <v>Autoridad de Fiscalización y Control de Pensiones y Seguros - APS</v>
          </cell>
          <cell r="D118" t="str">
            <v>MZC</v>
          </cell>
        </row>
        <row r="119">
          <cell r="A119">
            <v>314</v>
          </cell>
          <cell r="B119" t="str">
            <v>AUTORIDAD DE FISCALIZACIÓN DE ELECTRICIDAD Y TECNOLOGÍA NUCLEAR</v>
          </cell>
          <cell r="C119" t="str">
            <v>Autoridad de Fiscalización de Electricidad y Tecnología Nuclear</v>
          </cell>
          <cell r="D119" t="str">
            <v>MZC</v>
          </cell>
        </row>
        <row r="120">
          <cell r="A120">
            <v>315</v>
          </cell>
          <cell r="B120" t="str">
            <v>AUTORIDAD DE FISCALIZACIÓN DE EMPRESAS</v>
          </cell>
          <cell r="C120" t="str">
            <v>Autoridad de Fiscalización de Empresas</v>
          </cell>
          <cell r="D120" t="str">
            <v>YAP</v>
          </cell>
        </row>
        <row r="121">
          <cell r="A121">
            <v>324</v>
          </cell>
          <cell r="B121" t="str">
            <v>ESCUELA BOLIVIANA INTERCULTURAL DE MÚSICA</v>
          </cell>
          <cell r="C121" t="str">
            <v>Escuela Boliviana Intercultural de Música</v>
          </cell>
          <cell r="D121" t="str">
            <v>YAP</v>
          </cell>
        </row>
        <row r="122">
          <cell r="A122">
            <v>340</v>
          </cell>
          <cell r="B122" t="str">
            <v>SERVICIO GENERAL DE IDENTIFICACIÓN PERSONAL</v>
          </cell>
          <cell r="C122" t="str">
            <v>Servicio General de Identificación Personal</v>
          </cell>
          <cell r="D122" t="str">
            <v>MZC</v>
          </cell>
        </row>
        <row r="123">
          <cell r="A123">
            <v>342</v>
          </cell>
          <cell r="B123" t="str">
            <v>AGENCIA ESTATAL DE VIVIENDA</v>
          </cell>
          <cell r="C123" t="str">
            <v>Agencia Estatal de Vivienda</v>
          </cell>
          <cell r="D123" t="str">
            <v>JAD</v>
          </cell>
        </row>
        <row r="124">
          <cell r="A124">
            <v>343</v>
          </cell>
          <cell r="B124" t="str">
            <v>ESCUELA DE JUECES DEL ESTADO</v>
          </cell>
          <cell r="C124" t="str">
            <v>Escuela de Jueces del Estado</v>
          </cell>
          <cell r="D124" t="str">
            <v>JAD</v>
          </cell>
        </row>
        <row r="125">
          <cell r="A125">
            <v>344</v>
          </cell>
          <cell r="B125" t="str">
            <v>INSTITUTO PLURINACIONAL DE ESTUDIO DE LENGUAS Y CULTURAS</v>
          </cell>
          <cell r="C125" t="str">
            <v>Instituto Plurinacional de Estudio de Lenguas y Culturas</v>
          </cell>
          <cell r="D125" t="str">
            <v>MZC</v>
          </cell>
        </row>
        <row r="126">
          <cell r="A126">
            <v>345</v>
          </cell>
          <cell r="B126" t="str">
            <v>MUTUAL DE SERVICIOS AL POLICÍA</v>
          </cell>
          <cell r="C126" t="str">
            <v>Mutual de Servicios al Policía</v>
          </cell>
          <cell r="D126" t="str">
            <v>WAM</v>
          </cell>
        </row>
        <row r="127">
          <cell r="A127">
            <v>346</v>
          </cell>
          <cell r="B127" t="str">
            <v>UNIDAD DE INVESTIGACIONES FINANCIERAS</v>
          </cell>
          <cell r="C127" t="str">
            <v>Unidad de Investigaciones Financieras</v>
          </cell>
          <cell r="D127" t="str">
            <v>WAM</v>
          </cell>
        </row>
        <row r="128">
          <cell r="A128">
            <v>347</v>
          </cell>
          <cell r="B128" t="str">
            <v>AUTORIDAD DE FISCALIZACIÓN Y CONTROL DE COOPERATIVAS</v>
          </cell>
          <cell r="C128" t="str">
            <v>Autoridad de Fiscalización y Control de Cooperativas</v>
          </cell>
          <cell r="D128" t="str">
            <v>WAM</v>
          </cell>
        </row>
        <row r="129">
          <cell r="A129">
            <v>348</v>
          </cell>
          <cell r="B129" t="str">
            <v>AUTORIDAD PLURINACIONAL DE LA MADRE TIERRA</v>
          </cell>
          <cell r="C129" t="str">
            <v>Autoridad Plurinacional de la Madre Tierra</v>
          </cell>
          <cell r="D129" t="str">
            <v>JMT</v>
          </cell>
        </row>
        <row r="130">
          <cell r="A130">
            <v>349</v>
          </cell>
          <cell r="B130" t="str">
            <v>CENTRO DE INV.ARQUEOLÓGICAS,ANTROPOLÓGICAS Y ADM.DE TIWANAKU</v>
          </cell>
          <cell r="C130" t="str">
            <v>Centro de Inv.Arqueológicas,Antropológicas y Adm.de Tiwanaku</v>
          </cell>
          <cell r="D130" t="str">
            <v>MVP</v>
          </cell>
        </row>
        <row r="131">
          <cell r="A131">
            <v>371</v>
          </cell>
          <cell r="B131" t="str">
            <v>CENTRO INTERNACIONAL DE LA QUINUA</v>
          </cell>
          <cell r="C131" t="str">
            <v>Centro Internacional de la Quinua</v>
          </cell>
          <cell r="D131" t="str">
            <v>JAD</v>
          </cell>
        </row>
        <row r="132">
          <cell r="A132">
            <v>373</v>
          </cell>
          <cell r="B132" t="str">
            <v>FONDO DE DESARROLLO INDIGENA</v>
          </cell>
          <cell r="C132" t="str">
            <v>Fondo de Desarrollo Indigena</v>
          </cell>
          <cell r="D132" t="str">
            <v>PLS</v>
          </cell>
        </row>
        <row r="133">
          <cell r="A133">
            <v>374</v>
          </cell>
          <cell r="B133" t="str">
            <v>AGENCIA DE GOBIERNO ELECTRÓNICO Y TECNOLOGÍAS DE INFORMACIÓN Y COMUNICACIÓN</v>
          </cell>
          <cell r="C133" t="str">
            <v>Agencia de Gobierno Electrónico y Tecnologías de Información y Comunicación</v>
          </cell>
          <cell r="D133" t="str">
            <v>ETC</v>
          </cell>
        </row>
        <row r="134">
          <cell r="A134">
            <v>376</v>
          </cell>
          <cell r="B134" t="str">
            <v>AGENCIA BOLIVIANA DE ENERGÍA NUCLEAR</v>
          </cell>
          <cell r="C134" t="str">
            <v>Agencia Boliviana de Energía Nuclear</v>
          </cell>
          <cell r="D134" t="str">
            <v>WAM</v>
          </cell>
        </row>
        <row r="135">
          <cell r="A135">
            <v>378</v>
          </cell>
          <cell r="B135" t="str">
            <v>SERVICIO NACIONAL TEXTIL</v>
          </cell>
          <cell r="C135" t="str">
            <v>Servicio Nacional Textil</v>
          </cell>
          <cell r="D135" t="str">
            <v>RCC</v>
          </cell>
        </row>
        <row r="136">
          <cell r="A136">
            <v>379</v>
          </cell>
          <cell r="B136" t="str">
            <v xml:space="preserve">ESCUELA BOLIVIANA INTERCULTURAL DE DANZA </v>
          </cell>
          <cell r="C136" t="str">
            <v xml:space="preserve">Escuela Boliviana Intercultural de Danza </v>
          </cell>
          <cell r="D136" t="str">
            <v>PLS</v>
          </cell>
        </row>
        <row r="137">
          <cell r="A137">
            <v>382</v>
          </cell>
          <cell r="B137" t="str">
            <v>AGENCIA DE INFRAESTRUCTURA EN SALUD Y EQUIPAMIENTO MÉDICO</v>
          </cell>
          <cell r="C137" t="str">
            <v>Agencia de Infraestructura en Salud y Equipamiento Médico</v>
          </cell>
          <cell r="D137" t="str">
            <v>JAD</v>
          </cell>
        </row>
        <row r="138">
          <cell r="A138">
            <v>383</v>
          </cell>
          <cell r="B138" t="str">
            <v>AGENCIA BOLIVIANA DE CORREOS "CORREOS DE BOLIVIA"</v>
          </cell>
          <cell r="C138" t="str">
            <v>Agencia Boliviana de Correos "Correos de Bolivia"</v>
          </cell>
          <cell r="D138" t="str">
            <v>MZC</v>
          </cell>
        </row>
        <row r="139">
          <cell r="A139">
            <v>385</v>
          </cell>
          <cell r="B139" t="str">
            <v>AUTORIDAD DE SUPERVISIÓN DE LA SEGURIDAD SOCIAL DE CORTO PLAZO</v>
          </cell>
          <cell r="C139" t="str">
            <v>Autoridad de Supervisión de la Seguridad Social de Corto Plazo</v>
          </cell>
          <cell r="D139" t="str">
            <v>MZC</v>
          </cell>
        </row>
        <row r="140">
          <cell r="A140">
            <v>386</v>
          </cell>
          <cell r="B140" t="str">
            <v>SERVICIO PLURINACIONAL DE LA MUJER Y DE LA DESPATRIARCALIZACIÓN ANA MARÍA ROMERO</v>
          </cell>
          <cell r="C140" t="str">
            <v>Servicio Plurinacional de la Mujer y de la Despatriarcalización Ana María Romero</v>
          </cell>
          <cell r="D140" t="str">
            <v>RCC</v>
          </cell>
        </row>
        <row r="141">
          <cell r="A141">
            <v>387</v>
          </cell>
          <cell r="B141" t="str">
            <v>AGENCIA DEL DESARROLLO DEL CINE Y AUDIOVISUAL BOLIVIANOS</v>
          </cell>
          <cell r="C141" t="str">
            <v>Agencia del Desarrollo del Cine y Audiovisual Bolivianos</v>
          </cell>
          <cell r="D141" t="str">
            <v>RCC</v>
          </cell>
        </row>
        <row r="142">
          <cell r="A142">
            <v>388</v>
          </cell>
          <cell r="B142" t="str">
            <v>SERVICIO PLURINACIONAL DE REGISTRO DE COMERCIO</v>
          </cell>
          <cell r="C142" t="str">
            <v>Servicio Plurinacional de Registro de Comercio</v>
          </cell>
        </row>
        <row r="143">
          <cell r="A143">
            <v>389</v>
          </cell>
          <cell r="B143" t="str">
            <v>NAVEGACIÓN AÉREA Y AEROPUERTOS BOLIVIANOS</v>
          </cell>
          <cell r="C143" t="str">
            <v>Navegación Aérea y Aeropuertos Bolivianos</v>
          </cell>
        </row>
        <row r="144">
          <cell r="A144">
            <v>411</v>
          </cell>
          <cell r="B144" t="str">
            <v>CORPORACIÓN DEL SEGURO SOCIAL MILITAR</v>
          </cell>
          <cell r="C144" t="str">
            <v>Corporación del Seguro Social Militar</v>
          </cell>
          <cell r="D144" t="str">
            <v>-</v>
          </cell>
        </row>
        <row r="145">
          <cell r="A145">
            <v>417</v>
          </cell>
          <cell r="B145" t="str">
            <v>CAJA NACIONAL DE SALUD</v>
          </cell>
          <cell r="C145" t="str">
            <v>Caja Nacional de Salud</v>
          </cell>
          <cell r="D145" t="str">
            <v>-</v>
          </cell>
        </row>
        <row r="146">
          <cell r="A146">
            <v>418</v>
          </cell>
          <cell r="B146" t="str">
            <v>CAJA PETROLERA DE SALUD</v>
          </cell>
          <cell r="C146" t="str">
            <v>Caja Petrolera de Salud</v>
          </cell>
          <cell r="D146" t="str">
            <v>-</v>
          </cell>
        </row>
        <row r="147">
          <cell r="A147">
            <v>422</v>
          </cell>
          <cell r="B147" t="str">
            <v>CAJA BANCARIA ESTATAL DE SALUD</v>
          </cell>
          <cell r="C147" t="str">
            <v>Caja Bancaria Estatal de Salud</v>
          </cell>
          <cell r="D147" t="str">
            <v>-</v>
          </cell>
        </row>
        <row r="148">
          <cell r="A148">
            <v>423</v>
          </cell>
          <cell r="B148" t="str">
            <v>CAJA DE SALUD DEL SERVICIO NAL. DE CAMINOS Y RAMAS ANEXAS</v>
          </cell>
          <cell r="C148" t="str">
            <v>Caja de Salud del Servicio Nal. de Caminos y Ramas Anexas</v>
          </cell>
          <cell r="D148" t="str">
            <v>-</v>
          </cell>
        </row>
        <row r="149">
          <cell r="A149">
            <v>424</v>
          </cell>
          <cell r="B149" t="str">
            <v>CAJA DE SALUD CORDES</v>
          </cell>
          <cell r="C149" t="str">
            <v>Caja de Salud CORDES</v>
          </cell>
          <cell r="D149" t="str">
            <v>-</v>
          </cell>
        </row>
        <row r="150">
          <cell r="A150">
            <v>425</v>
          </cell>
          <cell r="B150" t="str">
            <v>SEGURO SOCIAL UNIVERSITARIO DE COCHABAMBA</v>
          </cell>
          <cell r="C150" t="str">
            <v>Seguro Social Universitario de Cochabamba</v>
          </cell>
          <cell r="D150" t="str">
            <v>-</v>
          </cell>
        </row>
        <row r="151">
          <cell r="A151">
            <v>426</v>
          </cell>
          <cell r="B151" t="str">
            <v>SEGURO SOCIAL UNIVERSITARIO DE ORURO</v>
          </cell>
          <cell r="C151" t="str">
            <v>Seguro Social Universitario de Oruro</v>
          </cell>
          <cell r="D151" t="str">
            <v>-</v>
          </cell>
        </row>
        <row r="152">
          <cell r="A152">
            <v>427</v>
          </cell>
          <cell r="B152" t="str">
            <v>SEGURO SOCIAL UNIVERSITARIO DE SANTA CRUZ</v>
          </cell>
          <cell r="C152" t="str">
            <v>Seguro Social Universitario de Santa Cruz</v>
          </cell>
          <cell r="D152" t="str">
            <v>-</v>
          </cell>
        </row>
        <row r="153">
          <cell r="A153">
            <v>428</v>
          </cell>
          <cell r="B153" t="str">
            <v>SEGURO SOCIAL UNIVERSITARIO DE SUCRE</v>
          </cell>
          <cell r="C153" t="str">
            <v>Seguro Social Universitario de Sucre</v>
          </cell>
          <cell r="D153" t="str">
            <v>-</v>
          </cell>
        </row>
        <row r="154">
          <cell r="A154">
            <v>429</v>
          </cell>
          <cell r="B154" t="str">
            <v>SEGURO SOCIAL UNIVERSITARIO DE LA PAZ</v>
          </cell>
          <cell r="C154" t="str">
            <v>Seguro Social Universitario de La Paz</v>
          </cell>
          <cell r="D154" t="str">
            <v>-</v>
          </cell>
        </row>
        <row r="155">
          <cell r="A155">
            <v>432</v>
          </cell>
          <cell r="B155" t="str">
            <v>SEGURO SOCIAL UNIVERSITARIO DE TARIJA</v>
          </cell>
          <cell r="C155" t="str">
            <v>Seguro Social Universitario de Tarija</v>
          </cell>
          <cell r="D155" t="str">
            <v>-</v>
          </cell>
        </row>
        <row r="156">
          <cell r="A156">
            <v>433</v>
          </cell>
          <cell r="B156" t="str">
            <v>SEGURO SOCIAL UNIVERSITARIO DE POTOSÍ</v>
          </cell>
          <cell r="C156" t="str">
            <v>Seguro Social Universitario de Potosí</v>
          </cell>
          <cell r="D156" t="str">
            <v>-</v>
          </cell>
        </row>
        <row r="157">
          <cell r="A157">
            <v>434</v>
          </cell>
          <cell r="B157" t="str">
            <v>SEGURO SOCIAL UNIVERSITARIO DE BENI</v>
          </cell>
          <cell r="C157" t="str">
            <v>Seguro Social Universitario de Beni</v>
          </cell>
          <cell r="D157" t="str">
            <v>-</v>
          </cell>
        </row>
        <row r="158">
          <cell r="A158">
            <v>435</v>
          </cell>
          <cell r="B158" t="str">
            <v>SEGURO INTEGRAL DE SALUD</v>
          </cell>
          <cell r="C158" t="str">
            <v>Seguro Integral de Salud</v>
          </cell>
          <cell r="D158" t="str">
            <v>-</v>
          </cell>
        </row>
        <row r="159">
          <cell r="A159">
            <v>512</v>
          </cell>
          <cell r="B159" t="str">
            <v>ADM.DE AEROPUERTOS Y SERVICIOS AUXILIARES A LA NAVEG. AÉREA</v>
          </cell>
          <cell r="C159" t="str">
            <v>Adm.de Aeropuertos y Servicios Auxiliares a la Naveg. Aérea</v>
          </cell>
          <cell r="D159" t="str">
            <v>MVP</v>
          </cell>
        </row>
        <row r="160">
          <cell r="A160">
            <v>513</v>
          </cell>
          <cell r="B160" t="str">
            <v>YACIMIENTOS PETROLÍFEROS FISCALES BOLIVIANOS</v>
          </cell>
          <cell r="C160" t="str">
            <v>Yacimientos Petrolíferos Fiscales Bolivianos</v>
          </cell>
          <cell r="D160" t="str">
            <v>PLS</v>
          </cell>
        </row>
        <row r="161">
          <cell r="A161">
            <v>514</v>
          </cell>
          <cell r="B161" t="str">
            <v>EMPRESA NACIONAL DE ELECTRICIDAD</v>
          </cell>
          <cell r="C161" t="str">
            <v>Empresa Nacional de Electricidad</v>
          </cell>
          <cell r="D161" t="str">
            <v>MZC</v>
          </cell>
        </row>
        <row r="162">
          <cell r="A162">
            <v>517</v>
          </cell>
          <cell r="B162" t="str">
            <v>CORPORACIÓN MINERA DE BOLIVIA</v>
          </cell>
          <cell r="C162" t="str">
            <v>Corporación Minera de Bolivia</v>
          </cell>
          <cell r="D162" t="str">
            <v>MZC</v>
          </cell>
        </row>
        <row r="163">
          <cell r="A163">
            <v>520</v>
          </cell>
          <cell r="B163" t="str">
            <v>EMPRESA METALÚRGICA VINTO - NACIONALIZADA</v>
          </cell>
          <cell r="C163" t="str">
            <v>Empresa Metalúrgica VINTO - Nacionalizada</v>
          </cell>
          <cell r="D163" t="str">
            <v>YAP</v>
          </cell>
        </row>
        <row r="164">
          <cell r="A164">
            <v>522</v>
          </cell>
          <cell r="B164" t="str">
            <v>EMPRESA NACIONAL DE FERROCARRILES - RESIDUAL</v>
          </cell>
          <cell r="C164" t="str">
            <v>Empresa Nacional de Ferrocarriles - Residual</v>
          </cell>
          <cell r="D164" t="str">
            <v>YAP</v>
          </cell>
        </row>
        <row r="165">
          <cell r="A165">
            <v>525</v>
          </cell>
          <cell r="B165" t="str">
            <v>TRANSPORTES AÉREOS BOLIVIANOS</v>
          </cell>
          <cell r="C165" t="str">
            <v>Transportes Aéreos Bolivianos</v>
          </cell>
          <cell r="D165" t="str">
            <v>ETC</v>
          </cell>
        </row>
        <row r="166">
          <cell r="A166">
            <v>526</v>
          </cell>
          <cell r="B166" t="str">
            <v>BOLIVIA TV</v>
          </cell>
          <cell r="C166" t="str">
            <v>Bolivia TV</v>
          </cell>
          <cell r="D166" t="str">
            <v>YAP</v>
          </cell>
        </row>
        <row r="167">
          <cell r="A167">
            <v>548</v>
          </cell>
          <cell r="B167" t="str">
            <v>CORPORACIÓN DE LAS FUERZAS ARMADAS P/ EL DES. NACIONAL</v>
          </cell>
          <cell r="C167" t="str">
            <v>Corporación de las Fuerzas Armadas p/ el Des. Nacional</v>
          </cell>
          <cell r="D167" t="str">
            <v>SGP</v>
          </cell>
        </row>
        <row r="168">
          <cell r="A168">
            <v>551</v>
          </cell>
          <cell r="B168" t="str">
            <v>EMPRESA NAVIERA BOLIVIANA</v>
          </cell>
          <cell r="C168" t="str">
            <v>Empresa Naviera Boliviana</v>
          </cell>
          <cell r="D168" t="str">
            <v>ETC</v>
          </cell>
        </row>
        <row r="169">
          <cell r="A169">
            <v>572</v>
          </cell>
          <cell r="B169" t="str">
            <v>EMPRESA DE APOYO A LA PRODUCCIÓN DE ALIMENTOS</v>
          </cell>
          <cell r="C169" t="str">
            <v>Empresa de Apoyo a la Producción de Alimentos</v>
          </cell>
          <cell r="D169" t="str">
            <v>SGP</v>
          </cell>
        </row>
        <row r="170">
          <cell r="A170">
            <v>573</v>
          </cell>
          <cell r="B170" t="str">
            <v>EMPRESA SIDERÚRGICA DEL MUTÚN</v>
          </cell>
          <cell r="C170" t="str">
            <v>Empresa Siderúrgica del Mutún</v>
          </cell>
          <cell r="D170" t="str">
            <v>YAP</v>
          </cell>
        </row>
        <row r="171">
          <cell r="A171">
            <v>576</v>
          </cell>
          <cell r="B171" t="str">
            <v>EMPRESA PÚBLICA NACIONAL ESTRATÉGICA CARTONES DE BOLIVIA</v>
          </cell>
          <cell r="C171" t="str">
            <v>Empresa Pública Nacional Estratégica Cartones de Bolivia</v>
          </cell>
          <cell r="D171" t="str">
            <v>JMT</v>
          </cell>
        </row>
        <row r="172">
          <cell r="A172">
            <v>578</v>
          </cell>
          <cell r="B172" t="str">
            <v>BOLIVIANA DE AVIACIÓN</v>
          </cell>
          <cell r="C172" t="str">
            <v>Boliviana de Aviación</v>
          </cell>
          <cell r="D172" t="str">
            <v>YAP</v>
          </cell>
        </row>
        <row r="173">
          <cell r="A173">
            <v>580</v>
          </cell>
          <cell r="B173" t="str">
            <v>DEPÓSITOS ADUANEROS BOLIVIANOS</v>
          </cell>
          <cell r="C173" t="str">
            <v>Depósitos Aduaneros Bolivianos</v>
          </cell>
          <cell r="D173" t="str">
            <v>MZC</v>
          </cell>
        </row>
        <row r="174">
          <cell r="A174">
            <v>584</v>
          </cell>
          <cell r="B174" t="str">
            <v>EMPRESA BOLIVIANA DE INDUSTRIALIZACION DE HIDROCARBUROS</v>
          </cell>
          <cell r="C174" t="str">
            <v>Empresa Boliviana de Industrializacion de Hidrocarburos</v>
          </cell>
          <cell r="D174" t="str">
            <v>MVP</v>
          </cell>
        </row>
        <row r="175">
          <cell r="A175">
            <v>585</v>
          </cell>
          <cell r="B175" t="str">
            <v>AGENCIA BOLIVIANA ESPACIAL</v>
          </cell>
          <cell r="C175" t="str">
            <v>Agencia Boliviana Espacial</v>
          </cell>
          <cell r="D175" t="str">
            <v>PLS</v>
          </cell>
        </row>
        <row r="176">
          <cell r="A176">
            <v>586</v>
          </cell>
          <cell r="B176" t="str">
            <v>EMPRESA AZUCARERA SAN BUENAVENTURA</v>
          </cell>
          <cell r="C176" t="str">
            <v>Empresa Azucarera San Buenaventura</v>
          </cell>
          <cell r="D176" t="str">
            <v>PLS</v>
          </cell>
        </row>
        <row r="177">
          <cell r="A177">
            <v>587</v>
          </cell>
          <cell r="B177" t="str">
            <v>EMPRESA ESTRATÉGICA BOLIVIANA DE CONSTRUCCIÓN Y CONSERVACIÓN DE INFRAESTRUCTURA CIVIL</v>
          </cell>
          <cell r="C177" t="str">
            <v>Empresa Estratégica Boliviana de Construcción y Conservación de Infraestructura Civil</v>
          </cell>
          <cell r="D177" t="str">
            <v>MZC</v>
          </cell>
        </row>
        <row r="178">
          <cell r="A178">
            <v>590</v>
          </cell>
          <cell r="B178" t="str">
            <v>EMPRESA PÚBLICA "QUIPUS"</v>
          </cell>
          <cell r="C178" t="str">
            <v>Empresa Pública "QUIPUS"</v>
          </cell>
          <cell r="D178" t="str">
            <v>JAD</v>
          </cell>
        </row>
        <row r="179">
          <cell r="A179">
            <v>591</v>
          </cell>
          <cell r="B179" t="str">
            <v>EMPRESA ESTATAL DE TRANSPORTE POR CABLE "MI TELEFÉRICO"</v>
          </cell>
          <cell r="C179" t="str">
            <v>Empresa Estatal de Transporte por Cable "Mi teleférico"</v>
          </cell>
          <cell r="D179" t="str">
            <v>WAM</v>
          </cell>
        </row>
        <row r="180">
          <cell r="A180">
            <v>592</v>
          </cell>
          <cell r="B180" t="str">
            <v>EMPRESA ESTATAL "BOLIVIANA DE TURISMO"</v>
          </cell>
          <cell r="C180" t="str">
            <v>Empresa Estatal "Boliviana de Turismo"</v>
          </cell>
          <cell r="D180" t="str">
            <v>JMT</v>
          </cell>
        </row>
        <row r="181">
          <cell r="A181">
            <v>593</v>
          </cell>
          <cell r="B181" t="str">
            <v>EMPRESA PÚBLICA YACANA</v>
          </cell>
          <cell r="C181" t="str">
            <v>Empresa Pública YACANA</v>
          </cell>
          <cell r="D181" t="str">
            <v>JMT</v>
          </cell>
        </row>
        <row r="182">
          <cell r="A182">
            <v>594</v>
          </cell>
          <cell r="B182" t="str">
            <v>ADMINISTRACIÓN DE SERVICIOS PORTUARIOS - BOLIVIA</v>
          </cell>
          <cell r="C182" t="str">
            <v>Administración de Servicios Portuarios - Bolivia</v>
          </cell>
          <cell r="D182" t="str">
            <v>YAP</v>
          </cell>
        </row>
        <row r="183">
          <cell r="A183">
            <v>595</v>
          </cell>
          <cell r="B183" t="str">
            <v>GESTORA PÚBLICA DE LA SEGURIDAD SOCIAL DE LARGO PLAZO</v>
          </cell>
          <cell r="C183" t="str">
            <v>Gestora Pública de la Seguridad Social de Largo Plazo</v>
          </cell>
          <cell r="D183" t="str">
            <v>YAP</v>
          </cell>
        </row>
        <row r="184">
          <cell r="A184">
            <v>596</v>
          </cell>
          <cell r="B184" t="str">
            <v xml:space="preserve">EMPRESA PÚBLICA TRANSPORTE AÉREO MILITAR </v>
          </cell>
          <cell r="C184" t="str">
            <v xml:space="preserve">Empresa Pública Transporte Aéreo Militar </v>
          </cell>
          <cell r="D184" t="str">
            <v>WAM</v>
          </cell>
        </row>
        <row r="185">
          <cell r="A185">
            <v>597</v>
          </cell>
          <cell r="B185" t="str">
            <v>EMPRESA PÚBLICA NACIONAL ESTRATÉGICA DE YACIMIENTOS DE LITIO BOLIVIANOS</v>
          </cell>
          <cell r="C185" t="str">
            <v>Empresa Pública Nacional Estratégica de Yacimientos de Litio Bolivianos</v>
          </cell>
          <cell r="D185" t="str">
            <v>RCC</v>
          </cell>
        </row>
        <row r="186">
          <cell r="A186">
            <v>598</v>
          </cell>
          <cell r="B186" t="str">
            <v>EMPRESA PÚBLICA "EDITORIAL DEL ESTADO PLURINACIONAL DE BOLIVIA"</v>
          </cell>
          <cell r="C186" t="str">
            <v>Empresa Pública "Editorial del Estado Plurinacional de Bolivia"</v>
          </cell>
          <cell r="D186" t="str">
            <v>RCC</v>
          </cell>
        </row>
        <row r="187">
          <cell r="A187">
            <v>599</v>
          </cell>
          <cell r="B187" t="str">
            <v>EMPRESA BOLIVIANA DE ALIMENTOS Y DERIVADOS</v>
          </cell>
          <cell r="C187" t="str">
            <v>Empresa Boliviana de Alimentos y Derivados</v>
          </cell>
          <cell r="D187" t="str">
            <v>WAM</v>
          </cell>
        </row>
        <row r="188">
          <cell r="A188">
            <v>600</v>
          </cell>
          <cell r="B188" t="str">
            <v>EMPRESA SERVICIOS AÉREOS BOLIVIANOS</v>
          </cell>
          <cell r="C188" t="str">
            <v>Empresa Servicios Aéreos Bolivianos</v>
          </cell>
          <cell r="D188" t="str">
            <v>RCC</v>
          </cell>
        </row>
        <row r="189">
          <cell r="A189">
            <v>601</v>
          </cell>
          <cell r="B189" t="str">
            <v>EMPRESA BOLIVIANA DE PRODUCCIÓN AGROPECUARIA</v>
          </cell>
          <cell r="C189" t="str">
            <v>Empresa Boliviana de Producción Agropecuaria</v>
          </cell>
        </row>
        <row r="190">
          <cell r="A190">
            <v>633</v>
          </cell>
          <cell r="B190" t="str">
            <v>EMPRESA MISICUNI</v>
          </cell>
          <cell r="C190" t="str">
            <v>Empresa Misicuni</v>
          </cell>
          <cell r="D190" t="str">
            <v>SGP</v>
          </cell>
        </row>
        <row r="191">
          <cell r="A191">
            <v>634</v>
          </cell>
          <cell r="B191" t="str">
            <v>EMPRESA PÚB. DEPTAL. HOTEL TERMINAL-TERMINAL DE BUSES ORURO</v>
          </cell>
          <cell r="C191" t="str">
            <v>Empresa Púb. Deptal. Hotel Terminal-Terminal de Buses Oruro</v>
          </cell>
          <cell r="D191" t="str">
            <v>RCC</v>
          </cell>
        </row>
        <row r="192">
          <cell r="A192">
            <v>650</v>
          </cell>
          <cell r="B192" t="str">
            <v>ASAMBLEA LEGISLATIVA PLURINACIONAL</v>
          </cell>
          <cell r="C192" t="str">
            <v>Asamblea Legislativa Plurinacional</v>
          </cell>
          <cell r="D192" t="str">
            <v>MZC</v>
          </cell>
        </row>
        <row r="193">
          <cell r="A193">
            <v>660</v>
          </cell>
          <cell r="B193" t="str">
            <v>ÓRGANO JUDICIAL</v>
          </cell>
          <cell r="C193" t="str">
            <v>Órgano Judicial</v>
          </cell>
          <cell r="D193" t="str">
            <v>SGP</v>
          </cell>
        </row>
        <row r="194">
          <cell r="A194">
            <v>661</v>
          </cell>
          <cell r="B194" t="str">
            <v>TRIBUNAL CONSTITUCIONAL PLURINACIONAL</v>
          </cell>
          <cell r="C194" t="str">
            <v>Tribunal Constitucional Plurinacional</v>
          </cell>
          <cell r="D194" t="str">
            <v>SGP</v>
          </cell>
        </row>
        <row r="195">
          <cell r="A195">
            <v>670</v>
          </cell>
          <cell r="B195" t="str">
            <v>ÓRGANO ELECTORAL PLURINACIONAL</v>
          </cell>
          <cell r="C195" t="str">
            <v>Órgano Electoral Plurinacional</v>
          </cell>
          <cell r="D195" t="str">
            <v>MZC</v>
          </cell>
        </row>
        <row r="196">
          <cell r="A196">
            <v>680</v>
          </cell>
          <cell r="B196" t="str">
            <v>CONTRALORIA GENERAL DEL ESTADO</v>
          </cell>
          <cell r="C196" t="str">
            <v>Contraloria General del Estado</v>
          </cell>
          <cell r="D196" t="str">
            <v>MVP</v>
          </cell>
        </row>
        <row r="197">
          <cell r="A197">
            <v>681</v>
          </cell>
          <cell r="B197" t="str">
            <v>MINISTERIO PÚBLICO</v>
          </cell>
          <cell r="C197" t="str">
            <v>Ministerio Público</v>
          </cell>
          <cell r="D197" t="str">
            <v>RCC</v>
          </cell>
        </row>
        <row r="198">
          <cell r="A198">
            <v>682</v>
          </cell>
          <cell r="B198" t="str">
            <v>DEFENSORIA DEL PUEBLO</v>
          </cell>
          <cell r="C198" t="str">
            <v>Defensoria del Pueblo</v>
          </cell>
          <cell r="D198" t="str">
            <v>SGP</v>
          </cell>
        </row>
        <row r="199">
          <cell r="A199">
            <v>683</v>
          </cell>
          <cell r="B199" t="str">
            <v>PROCURADURIA GENERAL DEL ESTADO</v>
          </cell>
          <cell r="C199" t="str">
            <v>Procuraduria General del Estado</v>
          </cell>
          <cell r="D199" t="str">
            <v>MVP</v>
          </cell>
        </row>
        <row r="200">
          <cell r="A200">
            <v>716</v>
          </cell>
          <cell r="B200" t="str">
            <v>EMPRESA TARIJEÑA DEL GAS</v>
          </cell>
          <cell r="C200" t="str">
            <v>Empresa Tarijeña del Gas</v>
          </cell>
          <cell r="D200" t="str">
            <v>-</v>
          </cell>
        </row>
        <row r="201">
          <cell r="A201">
            <v>761</v>
          </cell>
          <cell r="B201" t="str">
            <v>SERVICIO AUTÓNOMO MUNICIPAL DE AGUA POTABLE Y ALCANTARILLADO</v>
          </cell>
          <cell r="C201" t="str">
            <v>Servicio Autónomo Municipal de Agua Potable y Alcantarillado</v>
          </cell>
          <cell r="D201" t="str">
            <v>-</v>
          </cell>
        </row>
        <row r="202">
          <cell r="A202">
            <v>781</v>
          </cell>
          <cell r="B202" t="str">
            <v>SERVICIO MUNICIPAL DE AGUA POTABLE Y ALCANTARILLADO</v>
          </cell>
          <cell r="C202" t="str">
            <v>Servicio Municipal de Agua Potable y Alcantarillado</v>
          </cell>
          <cell r="D202" t="str">
            <v>-</v>
          </cell>
        </row>
        <row r="203">
          <cell r="A203">
            <v>802</v>
          </cell>
          <cell r="B203" t="str">
            <v>EMPRESA LOCAL DE AGUA POTABLE Y ALCANTARILLADO SUCRE</v>
          </cell>
          <cell r="C203" t="str">
            <v>Empresa Local de Agua Potable y Alcantarillado Sucre</v>
          </cell>
          <cell r="D203" t="str">
            <v>-</v>
          </cell>
        </row>
        <row r="204">
          <cell r="A204">
            <v>821</v>
          </cell>
          <cell r="B204" t="str">
            <v>ADMINISTRACIÓN AUTÓNOMA PARA OBRAS SANITARIAS - POTOSÍ</v>
          </cell>
          <cell r="C204" t="str">
            <v>Administración Autónoma para Obras Sanitarias - Potosí</v>
          </cell>
          <cell r="D204" t="str">
            <v>-</v>
          </cell>
        </row>
        <row r="205">
          <cell r="A205">
            <v>831</v>
          </cell>
          <cell r="B205" t="str">
            <v>SERVICIO LOCAL DE ACUEDUCTOS Y ALCANTARILLADO - ORURO</v>
          </cell>
          <cell r="C205" t="str">
            <v>Servicio Local de Acueductos y Alcantarillado - Oruro</v>
          </cell>
          <cell r="D205" t="str">
            <v>-</v>
          </cell>
        </row>
        <row r="206">
          <cell r="A206">
            <v>862</v>
          </cell>
          <cell r="B206" t="str">
            <v>FONDO NACIONAL DE DESARROLLO REGIONAL</v>
          </cell>
          <cell r="C206" t="str">
            <v>Fondo Nacional de Desarrollo Regional</v>
          </cell>
          <cell r="D206" t="str">
            <v>MVP</v>
          </cell>
        </row>
        <row r="207">
          <cell r="A207">
            <v>865</v>
          </cell>
          <cell r="B207" t="str">
            <v>FONDO DE DESARROLLO DEL SIST.FIN. Y APOYO AL SEC.PRODUCTIVO</v>
          </cell>
          <cell r="C207" t="str">
            <v>Fondo de Desarrollo del Sist.Fin. y Apoyo al Sec.Productivo</v>
          </cell>
          <cell r="D207" t="str">
            <v>SGP</v>
          </cell>
        </row>
        <row r="208">
          <cell r="A208">
            <v>867</v>
          </cell>
          <cell r="B208" t="str">
            <v>FONDO ROTATORIO DE FOMENTO PRODUCTIVO REGIONAL</v>
          </cell>
          <cell r="C208" t="str">
            <v>Fondo Rotatorio de Fomento Productivo Regional</v>
          </cell>
          <cell r="D208" t="str">
            <v>SGP</v>
          </cell>
        </row>
        <row r="209">
          <cell r="A209">
            <v>901</v>
          </cell>
          <cell r="B209" t="str">
            <v>GOBIERNO AUTÓNOMO DEPARTAMENTAL DE CHUQUISACA</v>
          </cell>
          <cell r="C209" t="str">
            <v>Gobierno Autónomo Departamental de Chuquisaca</v>
          </cell>
          <cell r="D209" t="str">
            <v>-</v>
          </cell>
        </row>
        <row r="210">
          <cell r="A210">
            <v>902</v>
          </cell>
          <cell r="B210" t="str">
            <v>GOBIERNO AUTÓNOMO DEPARTAMENTAL DE LA PAZ</v>
          </cell>
          <cell r="C210" t="str">
            <v>Gobierno Autónomo Departamental de La Paz</v>
          </cell>
          <cell r="D210" t="str">
            <v>-</v>
          </cell>
        </row>
        <row r="211">
          <cell r="A211">
            <v>903</v>
          </cell>
          <cell r="B211" t="str">
            <v>GOBIERNO AUTÓNOMO DEPARTAMENTAL DE COCHABAMBA</v>
          </cell>
          <cell r="C211" t="str">
            <v>Gobierno Autónomo Departamental de Cochabamba</v>
          </cell>
          <cell r="D211" t="str">
            <v>-</v>
          </cell>
        </row>
        <row r="212">
          <cell r="A212">
            <v>904</v>
          </cell>
          <cell r="B212" t="str">
            <v>GOBIERNO AUTÓNOMO DEPARTAMENTAL DE ORURO</v>
          </cell>
          <cell r="C212" t="str">
            <v>Gobierno Autónomo Departamental de Oruro</v>
          </cell>
          <cell r="D212" t="str">
            <v>-</v>
          </cell>
        </row>
        <row r="213">
          <cell r="A213">
            <v>905</v>
          </cell>
          <cell r="B213" t="str">
            <v>GOBIERNO AUTÓNOMO DEPARTAMENTAL DE POTOSÍ</v>
          </cell>
          <cell r="C213" t="str">
            <v>Gobierno Autónomo Departamental de Potosí</v>
          </cell>
          <cell r="D213" t="str">
            <v>-</v>
          </cell>
        </row>
        <row r="214">
          <cell r="A214">
            <v>906</v>
          </cell>
          <cell r="B214" t="str">
            <v>GOBIERNO AUTÓNOMO DEPARTAMENTAL DE TARIJA</v>
          </cell>
          <cell r="C214" t="str">
            <v>Gobierno Autónomo Departamental de Tarija</v>
          </cell>
          <cell r="D214" t="str">
            <v>-</v>
          </cell>
        </row>
        <row r="215">
          <cell r="A215">
            <v>907</v>
          </cell>
          <cell r="B215" t="str">
            <v>GOBIERNO AUTÓNOMO DEPARTAMENTAL DE SANTA CRUZ</v>
          </cell>
          <cell r="C215" t="str">
            <v>Gobierno Autónomo Departamental de Santa Cruz</v>
          </cell>
          <cell r="D215" t="str">
            <v>-</v>
          </cell>
        </row>
        <row r="216">
          <cell r="A216">
            <v>908</v>
          </cell>
          <cell r="B216" t="str">
            <v>GOBIERNO AUTÓNOMO DEPARTAMENTAL DEL BENI</v>
          </cell>
          <cell r="C216" t="str">
            <v>Gobierno Autónomo Departamental del Beni</v>
          </cell>
          <cell r="D216" t="str">
            <v>-</v>
          </cell>
        </row>
        <row r="217">
          <cell r="A217">
            <v>909</v>
          </cell>
          <cell r="B217" t="str">
            <v>GOBIERNO AUTÓNOMO DEPARTAMENTAL DE PANDO</v>
          </cell>
          <cell r="C217" t="str">
            <v>Gobierno Autónomo Departamental de Pando</v>
          </cell>
          <cell r="D217" t="str">
            <v>-</v>
          </cell>
        </row>
        <row r="218">
          <cell r="A218">
            <v>951</v>
          </cell>
          <cell r="B218" t="str">
            <v>BANCO CENTRAL DE BOLIVIA</v>
          </cell>
          <cell r="C218" t="str">
            <v>Banco Central de Bolivia</v>
          </cell>
          <cell r="D218" t="str">
            <v>-</v>
          </cell>
        </row>
        <row r="219">
          <cell r="A219">
            <v>1101</v>
          </cell>
          <cell r="B219" t="str">
            <v>GOBIERNO AUTÓNOMO MUNICIPAL DE SUCRE</v>
          </cell>
          <cell r="C219" t="str">
            <v>Gobierno Autónomo Municipal de Sucre</v>
          </cell>
          <cell r="D219" t="str">
            <v>-</v>
          </cell>
        </row>
        <row r="220">
          <cell r="A220">
            <v>1102</v>
          </cell>
          <cell r="B220" t="str">
            <v>GOBIERNO AUTÓNOMO MUNICIPAL DE YOTALA</v>
          </cell>
          <cell r="C220" t="str">
            <v>Gobierno Autónomo Municipal de Yotala</v>
          </cell>
          <cell r="D220" t="str">
            <v>-</v>
          </cell>
        </row>
        <row r="221">
          <cell r="A221">
            <v>1103</v>
          </cell>
          <cell r="B221" t="str">
            <v>GOBIERNO AUTÓNOMO MUNICIPAL DE POROMA</v>
          </cell>
          <cell r="C221" t="str">
            <v>Gobierno Autónomo Municipal de Poroma</v>
          </cell>
          <cell r="D221" t="str">
            <v>-</v>
          </cell>
        </row>
        <row r="222">
          <cell r="A222">
            <v>1104</v>
          </cell>
          <cell r="B222" t="str">
            <v>GOBIERNO AUTÓNOMO MUNICIPAL DE VILLA AZURDUY</v>
          </cell>
          <cell r="C222" t="str">
            <v>Gobierno Autónomo Municipal de Villa Azurduy</v>
          </cell>
          <cell r="D222" t="str">
            <v>-</v>
          </cell>
        </row>
        <row r="223">
          <cell r="A223">
            <v>1105</v>
          </cell>
          <cell r="B223" t="str">
            <v>GOBIERNO AUTÓNOMO MUNICIPAL DE TARVITA (VILLA ORÍAS)</v>
          </cell>
          <cell r="C223" t="str">
            <v>Gobierno Autónomo Municipal de Tarvita (Villa Orías)</v>
          </cell>
          <cell r="D223" t="str">
            <v>-</v>
          </cell>
        </row>
        <row r="224">
          <cell r="A224">
            <v>1106</v>
          </cell>
          <cell r="B224" t="str">
            <v>GOBIERNO AUTÓNOMO MUNICIPAL DE VILLA ZUDAÑEZ (TACOPAYA)</v>
          </cell>
          <cell r="C224" t="str">
            <v>Gobierno Autónomo Municipal de Villa Zudañez (Tacopaya)</v>
          </cell>
          <cell r="D224" t="str">
            <v>-</v>
          </cell>
        </row>
        <row r="225">
          <cell r="A225">
            <v>1107</v>
          </cell>
          <cell r="B225" t="str">
            <v>GOBIERNO AUTÓNOMO MUNICIPAL DE PRESTO</v>
          </cell>
          <cell r="C225" t="str">
            <v>Gobierno Autónomo Municipal de Presto</v>
          </cell>
          <cell r="D225" t="str">
            <v>-</v>
          </cell>
        </row>
        <row r="226">
          <cell r="A226">
            <v>1108</v>
          </cell>
          <cell r="B226" t="str">
            <v>GOBIERNO AUTÓNOMO MUNICIPAL DE VILLA MOJOCOYA</v>
          </cell>
          <cell r="C226" t="str">
            <v>Gobierno Autónomo Municipal de Villa Mojocoya</v>
          </cell>
          <cell r="D226" t="str">
            <v>-</v>
          </cell>
        </row>
        <row r="227">
          <cell r="A227">
            <v>1109</v>
          </cell>
          <cell r="B227" t="str">
            <v>GOBIERNO AUTÓNOMO MUNICIPAL DE ICLA</v>
          </cell>
          <cell r="C227" t="str">
            <v>Gobierno Autónomo Municipal de Icla</v>
          </cell>
          <cell r="D227" t="str">
            <v>-</v>
          </cell>
        </row>
        <row r="228">
          <cell r="A228">
            <v>1110</v>
          </cell>
          <cell r="B228" t="str">
            <v>GOBIERNO AUTÓNOMO MUNICIPAL DE PADILLA</v>
          </cell>
          <cell r="C228" t="str">
            <v>Gobierno Autónomo Municipal de Padilla</v>
          </cell>
          <cell r="D228" t="str">
            <v>-</v>
          </cell>
        </row>
        <row r="229">
          <cell r="A229">
            <v>1111</v>
          </cell>
          <cell r="B229" t="str">
            <v>GOBIERNO AUTÓNOMO MUNICIPAL DE TOMINA</v>
          </cell>
          <cell r="C229" t="str">
            <v>Gobierno Autónomo Municipal de Tomina</v>
          </cell>
          <cell r="D229" t="str">
            <v>-</v>
          </cell>
        </row>
        <row r="230">
          <cell r="A230">
            <v>1112</v>
          </cell>
          <cell r="B230" t="str">
            <v>GOBIERNO AUTÓNOMO MUNICIPAL DE SOPACHUY</v>
          </cell>
          <cell r="C230" t="str">
            <v>Gobierno Autónomo Municipal de Sopachuy</v>
          </cell>
          <cell r="D230" t="str">
            <v>-</v>
          </cell>
        </row>
        <row r="231">
          <cell r="A231">
            <v>1113</v>
          </cell>
          <cell r="B231" t="str">
            <v>GOBIERNO AUTÓNOMO MUNICIPAL DE VILLA ALCALÁ</v>
          </cell>
          <cell r="C231" t="str">
            <v>Gobierno Autónomo Municipal de Villa Alcalá</v>
          </cell>
          <cell r="D231" t="str">
            <v>-</v>
          </cell>
        </row>
        <row r="232">
          <cell r="A232">
            <v>1114</v>
          </cell>
          <cell r="B232" t="str">
            <v>GOBIERNO AUTÓNOMO MUNICIPAL DE EL VILLAR</v>
          </cell>
          <cell r="C232" t="str">
            <v>Gobierno Autónomo Municipal de El Villar</v>
          </cell>
          <cell r="D232" t="str">
            <v>-</v>
          </cell>
        </row>
        <row r="233">
          <cell r="A233">
            <v>1115</v>
          </cell>
          <cell r="B233" t="str">
            <v>GOBIERNO AUTÓNOMO MUNICIPAL DE MONTEAGUDO</v>
          </cell>
          <cell r="C233" t="str">
            <v>Gobierno Autónomo Municipal de Monteagudo</v>
          </cell>
          <cell r="D233" t="str">
            <v>-</v>
          </cell>
        </row>
        <row r="234">
          <cell r="A234">
            <v>1116</v>
          </cell>
          <cell r="B234" t="str">
            <v>GOBIERNO AUTÓNOMO MUNICIPAL DE SAN PABLO DE HUACARETA</v>
          </cell>
          <cell r="C234" t="str">
            <v>Gobierno Autónomo Municipal de San Pablo de Huacareta</v>
          </cell>
          <cell r="D234" t="str">
            <v>-</v>
          </cell>
        </row>
        <row r="235">
          <cell r="A235">
            <v>1117</v>
          </cell>
          <cell r="B235" t="str">
            <v>GOBIERNO AUTÓNOMO MUNICIPAL DE TARABUCO</v>
          </cell>
          <cell r="C235" t="str">
            <v>Gobierno Autónomo Municipal de Tarabuco</v>
          </cell>
          <cell r="D235" t="str">
            <v>-</v>
          </cell>
        </row>
        <row r="236">
          <cell r="A236">
            <v>1118</v>
          </cell>
          <cell r="B236" t="str">
            <v>GOBIERNO AUTÓNOMO MUNICIPAL DE YAMPARÁEZ</v>
          </cell>
          <cell r="C236" t="str">
            <v>Gobierno Autónomo Municipal de Yamparáez</v>
          </cell>
          <cell r="D236" t="str">
            <v>-</v>
          </cell>
        </row>
        <row r="237">
          <cell r="A237">
            <v>1119</v>
          </cell>
          <cell r="B237" t="str">
            <v>GOBIERNO AUTÓNOMO MUNICIPAL DE CAMARGO</v>
          </cell>
          <cell r="C237" t="str">
            <v>Gobierno Autónomo Municipal de Camargo</v>
          </cell>
          <cell r="D237" t="str">
            <v>-</v>
          </cell>
        </row>
        <row r="238">
          <cell r="A238">
            <v>1120</v>
          </cell>
          <cell r="B238" t="str">
            <v>GOBIERNO AUTÓNOMO MUNICIPAL DE SAN LUCAS</v>
          </cell>
          <cell r="C238" t="str">
            <v>Gobierno Autónomo Municipal de San Lucas</v>
          </cell>
          <cell r="D238" t="str">
            <v>-</v>
          </cell>
        </row>
        <row r="239">
          <cell r="A239">
            <v>1121</v>
          </cell>
          <cell r="B239" t="str">
            <v>GOBIERNO AUTÓNOMO MUNICIPAL DE INCAHUASI</v>
          </cell>
          <cell r="C239" t="str">
            <v>Gobierno Autónomo Municipal de Incahuasi</v>
          </cell>
          <cell r="D239" t="str">
            <v>-</v>
          </cell>
        </row>
        <row r="240">
          <cell r="A240">
            <v>1122</v>
          </cell>
          <cell r="B240" t="str">
            <v>GOBIERNO AUTÓNOMO MUNICIPAL DE VILLA SERRANO</v>
          </cell>
          <cell r="C240" t="str">
            <v>Gobierno Autónomo Municipal de Villa Serrano</v>
          </cell>
          <cell r="D240" t="str">
            <v>-</v>
          </cell>
        </row>
        <row r="241">
          <cell r="A241">
            <v>1123</v>
          </cell>
          <cell r="B241" t="str">
            <v>GOBIERNO AUTÓNOMO MUNICIPAL DE CAMATAQUI (VILLA ABECIA)</v>
          </cell>
          <cell r="C241" t="str">
            <v>Gobierno Autónomo Municipal de Camataqui (Villa Abecia)</v>
          </cell>
          <cell r="D241" t="str">
            <v>-</v>
          </cell>
        </row>
        <row r="242">
          <cell r="A242">
            <v>1124</v>
          </cell>
          <cell r="B242" t="str">
            <v>GOBIERNO AUTÓNOMO MUNICIPAL DE CULPINA</v>
          </cell>
          <cell r="C242" t="str">
            <v>Gobierno Autónomo Municipal de Culpina</v>
          </cell>
          <cell r="D242" t="str">
            <v>-</v>
          </cell>
        </row>
        <row r="243">
          <cell r="A243">
            <v>1125</v>
          </cell>
          <cell r="B243" t="str">
            <v>GOBIERNO AUTÓNOMO MUNICIPAL DE LAS CARRERAS</v>
          </cell>
          <cell r="C243" t="str">
            <v>Gobierno Autónomo Municipal de Las Carreras</v>
          </cell>
          <cell r="D243" t="str">
            <v>-</v>
          </cell>
        </row>
        <row r="244">
          <cell r="A244">
            <v>1126</v>
          </cell>
          <cell r="B244" t="str">
            <v>GOBIERNO AUTÓNOMO MUNICIPAL DE VILLA VACA GUZMÁN</v>
          </cell>
          <cell r="C244" t="str">
            <v>Gobierno Autónomo Municipal de Villa Vaca Guzmán</v>
          </cell>
          <cell r="D244" t="str">
            <v>-</v>
          </cell>
        </row>
        <row r="245">
          <cell r="A245">
            <v>1127</v>
          </cell>
          <cell r="B245" t="str">
            <v>GOBIERNO AUTÓNOMO MUNICIPAL DE VILLA DE HUACAYA</v>
          </cell>
          <cell r="C245" t="str">
            <v>Gobierno Autónomo Municipal de Villa de Huacaya</v>
          </cell>
          <cell r="D245" t="str">
            <v>-</v>
          </cell>
        </row>
        <row r="246">
          <cell r="A246">
            <v>1128</v>
          </cell>
          <cell r="B246" t="str">
            <v>GOBIERNO AUTÓNOMO MUNICIPAL DE MACHARETI</v>
          </cell>
          <cell r="C246" t="str">
            <v>Gobierno Autónomo Municipal de Machareti</v>
          </cell>
          <cell r="D246" t="str">
            <v>-</v>
          </cell>
        </row>
        <row r="247">
          <cell r="A247">
            <v>1129</v>
          </cell>
          <cell r="B247" t="str">
            <v>GOBIERNO AUTÓNOMO MUNICIPAL DE VILLA CHARCAS</v>
          </cell>
          <cell r="C247" t="str">
            <v>Gobierno Autónomo Municipal de Villa Charcas</v>
          </cell>
          <cell r="D247" t="str">
            <v>-</v>
          </cell>
        </row>
        <row r="248">
          <cell r="A248">
            <v>1201</v>
          </cell>
          <cell r="B248" t="str">
            <v>GOBIERNO AUTÓNOMO MUNICIPAL DE LA PAZ</v>
          </cell>
          <cell r="C248" t="str">
            <v>Gobierno Autónomo Municipal de La Paz</v>
          </cell>
          <cell r="D248" t="str">
            <v>-</v>
          </cell>
        </row>
        <row r="249">
          <cell r="A249">
            <v>1202</v>
          </cell>
          <cell r="B249" t="str">
            <v>GOBIERNO AUTÓNOMO MUNICIPAL DE PALCA</v>
          </cell>
          <cell r="C249" t="str">
            <v>Gobierno Autónomo Municipal de Palca</v>
          </cell>
          <cell r="D249" t="str">
            <v>-</v>
          </cell>
        </row>
        <row r="250">
          <cell r="A250">
            <v>1203</v>
          </cell>
          <cell r="B250" t="str">
            <v>GOBIERNO AUTÓNOMO MUNICIPAL DE MECAPACA</v>
          </cell>
          <cell r="C250" t="str">
            <v>Gobierno Autónomo Municipal de Mecapaca</v>
          </cell>
          <cell r="D250" t="str">
            <v>-</v>
          </cell>
        </row>
        <row r="251">
          <cell r="A251">
            <v>1204</v>
          </cell>
          <cell r="B251" t="str">
            <v>GOBIERNO AUTÓNOMO MUNICIPAL DE ACHOCALLA</v>
          </cell>
          <cell r="C251" t="str">
            <v>Gobierno Autónomo Municipal de Achocalla</v>
          </cell>
          <cell r="D251" t="str">
            <v>-</v>
          </cell>
        </row>
        <row r="252">
          <cell r="A252">
            <v>1205</v>
          </cell>
          <cell r="B252" t="str">
            <v>GOBIERNO AUTÓNOMO MUNICIPAL DE EL ALTO DE LA PAZ</v>
          </cell>
          <cell r="C252" t="str">
            <v>Gobierno Autónomo Municipal de El Alto de La Paz</v>
          </cell>
          <cell r="D252" t="str">
            <v>-</v>
          </cell>
        </row>
        <row r="253">
          <cell r="A253">
            <v>1206</v>
          </cell>
          <cell r="B253" t="str">
            <v>GOBIERNO AUTÓNOMO MUNICIPAL DE VIACHA</v>
          </cell>
          <cell r="C253" t="str">
            <v>Gobierno Autónomo Municipal de Viacha</v>
          </cell>
          <cell r="D253" t="str">
            <v>-</v>
          </cell>
        </row>
        <row r="254">
          <cell r="A254">
            <v>1207</v>
          </cell>
          <cell r="B254" t="str">
            <v>GOBIERNO AUTÓNOMO MUNICIPAL DE GUAQUI</v>
          </cell>
          <cell r="C254" t="str">
            <v>Gobierno Autónomo Municipal de Guaqui</v>
          </cell>
          <cell r="D254" t="str">
            <v>-</v>
          </cell>
        </row>
        <row r="255">
          <cell r="A255">
            <v>1208</v>
          </cell>
          <cell r="B255" t="str">
            <v>GOBIERNO AUTÓNOMO MUNICIPAL DE TIAHUANACU</v>
          </cell>
          <cell r="C255" t="str">
            <v>Gobierno Autónomo Municipal de Tiahuanacu</v>
          </cell>
          <cell r="D255" t="str">
            <v>-</v>
          </cell>
        </row>
        <row r="256">
          <cell r="A256">
            <v>1209</v>
          </cell>
          <cell r="B256" t="str">
            <v>GOBIERNO AUTÓNOMO MUNICIPAL DE DESAGUADERO</v>
          </cell>
          <cell r="C256" t="str">
            <v>Gobierno Autónomo Municipal de Desaguadero</v>
          </cell>
          <cell r="D256" t="str">
            <v>-</v>
          </cell>
        </row>
        <row r="257">
          <cell r="A257">
            <v>1210</v>
          </cell>
          <cell r="B257" t="str">
            <v>GOBIERNO AUTÓNOMO MUNICIPAL DE CARANAVI</v>
          </cell>
          <cell r="C257" t="str">
            <v>Gobierno Autónomo Municipal de Caranavi</v>
          </cell>
          <cell r="D257" t="str">
            <v>-</v>
          </cell>
        </row>
        <row r="258">
          <cell r="A258">
            <v>1211</v>
          </cell>
          <cell r="B258" t="str">
            <v>GOBIERNO AUTÓNOMO MUNICIPAL DE SICA SICA (VILLA AROMA)</v>
          </cell>
          <cell r="C258" t="str">
            <v>Gobierno Autónomo Municipal de Sica Sica (Villa Aroma)</v>
          </cell>
          <cell r="D258" t="str">
            <v>-</v>
          </cell>
        </row>
        <row r="259">
          <cell r="A259">
            <v>1212</v>
          </cell>
          <cell r="B259" t="str">
            <v>GOBIERNO AUTÓNOMO MUNICIPAL DE UMALA</v>
          </cell>
          <cell r="C259" t="str">
            <v>Gobierno Autónomo Municipal de Umala</v>
          </cell>
          <cell r="D259" t="str">
            <v>-</v>
          </cell>
        </row>
        <row r="260">
          <cell r="A260">
            <v>1213</v>
          </cell>
          <cell r="B260" t="str">
            <v>GOBIERNO AUTÓNOMO MUNICIPAL DE AYO AYO</v>
          </cell>
          <cell r="C260" t="str">
            <v>Gobierno Autónomo Municipal de Ayo Ayo</v>
          </cell>
          <cell r="D260" t="str">
            <v>-</v>
          </cell>
        </row>
        <row r="261">
          <cell r="A261">
            <v>1214</v>
          </cell>
          <cell r="B261" t="str">
            <v>GOBIERNO AUTÓNOMO MUNICIPAL DE CALAMARCA</v>
          </cell>
          <cell r="C261" t="str">
            <v>Gobierno Autónomo Municipal de Calamarca</v>
          </cell>
          <cell r="D261" t="str">
            <v>-</v>
          </cell>
        </row>
        <row r="262">
          <cell r="A262">
            <v>1215</v>
          </cell>
          <cell r="B262" t="str">
            <v>GOBIERNO AUTÓNOMO MUNICIPAL DE PATACAMAYA</v>
          </cell>
          <cell r="C262" t="str">
            <v>Gobierno Autónomo Municipal de Patacamaya</v>
          </cell>
          <cell r="D262" t="str">
            <v>-</v>
          </cell>
        </row>
        <row r="263">
          <cell r="A263">
            <v>1216</v>
          </cell>
          <cell r="B263" t="str">
            <v>GOBIERNO AUTÓNOMO MUNICIPAL DE COLQUENCHA</v>
          </cell>
          <cell r="C263" t="str">
            <v>Gobierno Autónomo Municipal de Colquencha</v>
          </cell>
          <cell r="D263" t="str">
            <v>-</v>
          </cell>
        </row>
        <row r="264">
          <cell r="A264">
            <v>1217</v>
          </cell>
          <cell r="B264" t="str">
            <v>GOBIERNO AUTÓNOMO MUNICIPAL DE COLLANA</v>
          </cell>
          <cell r="C264" t="str">
            <v>Gobierno Autónomo Municipal de Collana</v>
          </cell>
          <cell r="D264" t="str">
            <v>-</v>
          </cell>
        </row>
        <row r="265">
          <cell r="A265">
            <v>1218</v>
          </cell>
          <cell r="B265" t="str">
            <v>GOBIERNO AUTÓNOMO MUNICIPAL DE INQUISIVI</v>
          </cell>
          <cell r="C265" t="str">
            <v>Gobierno Autónomo Municipal de Inquisivi</v>
          </cell>
          <cell r="D265" t="str">
            <v>-</v>
          </cell>
        </row>
        <row r="266">
          <cell r="A266">
            <v>1219</v>
          </cell>
          <cell r="B266" t="str">
            <v>GOBIERNO AUTÓNOMO MUNICIPAL DE QUIME</v>
          </cell>
          <cell r="C266" t="str">
            <v>Gobierno Autónomo Municipal de Quime</v>
          </cell>
          <cell r="D266" t="str">
            <v>-</v>
          </cell>
        </row>
        <row r="267">
          <cell r="A267">
            <v>1220</v>
          </cell>
          <cell r="B267" t="str">
            <v>GOBIERNO AUTÓNOMO MUNICIPAL DE CAJUATA</v>
          </cell>
          <cell r="C267" t="str">
            <v>Gobierno Autónomo Municipal de Cajuata</v>
          </cell>
          <cell r="D267" t="str">
            <v>-</v>
          </cell>
        </row>
        <row r="268">
          <cell r="A268">
            <v>1221</v>
          </cell>
          <cell r="B268" t="str">
            <v>GOBIERNO AUTÓNOMO MUNICIPAL DE COLQUIRI</v>
          </cell>
          <cell r="C268" t="str">
            <v>Gobierno Autónomo Municipal de Colquiri</v>
          </cell>
          <cell r="D268" t="str">
            <v>-</v>
          </cell>
        </row>
        <row r="269">
          <cell r="A269">
            <v>1222</v>
          </cell>
          <cell r="B269" t="str">
            <v>GOBIERNO AUTÓNOMO MUNICIPAL DE ICHOCA</v>
          </cell>
          <cell r="C269" t="str">
            <v>Gobierno Autónomo Municipal de Ichoca</v>
          </cell>
          <cell r="D269" t="str">
            <v>-</v>
          </cell>
        </row>
        <row r="270">
          <cell r="A270">
            <v>1223</v>
          </cell>
          <cell r="B270" t="str">
            <v>GOBIERNO AUTÓNOMO MUNICIPAL DE VILLA LIBERTAD LICOMA</v>
          </cell>
          <cell r="C270" t="str">
            <v>Gobierno Autónomo Municipal de Villa Libertad Licoma</v>
          </cell>
          <cell r="D270" t="str">
            <v>-</v>
          </cell>
        </row>
        <row r="271">
          <cell r="A271">
            <v>1224</v>
          </cell>
          <cell r="B271" t="str">
            <v>GOBIERNO AUTÓNOMO MUNICIPAL DE ACHACACHI</v>
          </cell>
          <cell r="C271" t="str">
            <v>Gobierno Autónomo Municipal de Achacachi</v>
          </cell>
          <cell r="D271" t="str">
            <v>-</v>
          </cell>
        </row>
        <row r="272">
          <cell r="A272">
            <v>1225</v>
          </cell>
          <cell r="B272" t="str">
            <v>GOBIERNO AUTÓNOMO MUNICIPAL DE ANCORAIMES</v>
          </cell>
          <cell r="C272" t="str">
            <v>Gobierno Autónomo Municipal de Ancoraimes</v>
          </cell>
          <cell r="D272" t="str">
            <v>-</v>
          </cell>
        </row>
        <row r="273">
          <cell r="A273">
            <v>1226</v>
          </cell>
          <cell r="B273" t="str">
            <v>GOBIERNO AUTÓNOMO MUNICIPAL DE SORATA</v>
          </cell>
          <cell r="C273" t="str">
            <v>Gobierno Autónomo Municipal de Sorata</v>
          </cell>
          <cell r="D273" t="str">
            <v>-</v>
          </cell>
        </row>
        <row r="274">
          <cell r="A274">
            <v>1227</v>
          </cell>
          <cell r="B274" t="str">
            <v>GOBIERNO AUTÓNOMO MUNICIPAL DE GUANAY</v>
          </cell>
          <cell r="C274" t="str">
            <v>Gobierno Autónomo Municipal de Guanay</v>
          </cell>
          <cell r="D274" t="str">
            <v>-</v>
          </cell>
        </row>
        <row r="275">
          <cell r="A275">
            <v>1228</v>
          </cell>
          <cell r="B275" t="str">
            <v>GOBIERNO AUTÓNOMO MUNICIPAL DE TACACOMA</v>
          </cell>
          <cell r="C275" t="str">
            <v>Gobierno Autónomo Municipal de Tacacoma</v>
          </cell>
          <cell r="D275" t="str">
            <v>-</v>
          </cell>
        </row>
        <row r="276">
          <cell r="A276">
            <v>1229</v>
          </cell>
          <cell r="B276" t="str">
            <v>GOBIERNO AUTÓNOMO MUNICIPAL DE TIPUANI</v>
          </cell>
          <cell r="C276" t="str">
            <v>Gobierno Autónomo Municipal de Tipuani</v>
          </cell>
          <cell r="D276" t="str">
            <v>-</v>
          </cell>
        </row>
        <row r="277">
          <cell r="A277">
            <v>1230</v>
          </cell>
          <cell r="B277" t="str">
            <v>GOBIERNO AUTÓNOMO MUNICIPAL DE QUIABAYA</v>
          </cell>
          <cell r="C277" t="str">
            <v>Gobierno Autónomo Municipal de Quiabaya</v>
          </cell>
          <cell r="D277" t="str">
            <v>-</v>
          </cell>
        </row>
        <row r="278">
          <cell r="A278">
            <v>1231</v>
          </cell>
          <cell r="B278" t="str">
            <v>GOBIERNO AUTÓNOMO MUNICIPAL DE COMBAYA</v>
          </cell>
          <cell r="C278" t="str">
            <v>Gobierno Autónomo Municipal de Combaya</v>
          </cell>
          <cell r="D278" t="str">
            <v>-</v>
          </cell>
        </row>
        <row r="279">
          <cell r="A279">
            <v>1232</v>
          </cell>
          <cell r="B279" t="str">
            <v>GOBIERNO AUTÓNOMO MUNICIPAL DE COPACABANA</v>
          </cell>
          <cell r="C279" t="str">
            <v>Gobierno Autónomo Municipal de Copacabana</v>
          </cell>
          <cell r="D279" t="str">
            <v>-</v>
          </cell>
        </row>
        <row r="280">
          <cell r="A280">
            <v>1233</v>
          </cell>
          <cell r="B280" t="str">
            <v>GOBIERNO AUTÓNOMO MUNICIPAL DE SAN PEDRO DE TIQUINA</v>
          </cell>
          <cell r="C280" t="str">
            <v>Gobierno Autónomo Municipal de San Pedro de Tiquina</v>
          </cell>
          <cell r="D280" t="str">
            <v>-</v>
          </cell>
        </row>
        <row r="281">
          <cell r="A281">
            <v>1234</v>
          </cell>
          <cell r="B281" t="str">
            <v>GOBIERNO AUTÓNOMO MUNICIPAL DE TITO YUPANQUI</v>
          </cell>
          <cell r="C281" t="str">
            <v>Gobierno Autónomo Municipal de Tito Yupanqui</v>
          </cell>
          <cell r="D281" t="str">
            <v>-</v>
          </cell>
        </row>
        <row r="282">
          <cell r="A282">
            <v>1235</v>
          </cell>
          <cell r="B282" t="str">
            <v>GOBIERNO AUTÓNOMO MUNICIPAL DE CHUMA</v>
          </cell>
          <cell r="C282" t="str">
            <v>Gobierno Autónomo Municipal de Chuma</v>
          </cell>
          <cell r="D282" t="str">
            <v>-</v>
          </cell>
        </row>
        <row r="283">
          <cell r="A283">
            <v>1236</v>
          </cell>
          <cell r="B283" t="str">
            <v>GOBIERNO AUTÓNOMO MUNICIPAL DE AYATA</v>
          </cell>
          <cell r="C283" t="str">
            <v>Gobierno Autónomo Municipal de Ayata</v>
          </cell>
          <cell r="D283" t="str">
            <v>-</v>
          </cell>
        </row>
        <row r="284">
          <cell r="A284">
            <v>1237</v>
          </cell>
          <cell r="B284" t="str">
            <v>GOBIERNO AUTÓNOMO MUNICIPAL DE AUCAPATA</v>
          </cell>
          <cell r="C284" t="str">
            <v>Gobierno Autónomo Municipal de Aucapata</v>
          </cell>
          <cell r="D284" t="str">
            <v>-</v>
          </cell>
        </row>
        <row r="285">
          <cell r="A285">
            <v>1238</v>
          </cell>
          <cell r="B285" t="str">
            <v>GOBIERNO AUTÓNOMO MUNICIPAL DE COROCORO</v>
          </cell>
          <cell r="C285" t="str">
            <v>Gobierno Autónomo Municipal de Corocoro</v>
          </cell>
          <cell r="D285" t="str">
            <v>-</v>
          </cell>
        </row>
        <row r="286">
          <cell r="A286">
            <v>1239</v>
          </cell>
          <cell r="B286" t="str">
            <v>GOBIERNO AUTÓNOMO MUNICIPAL DE CAQUIAVIRI</v>
          </cell>
          <cell r="C286" t="str">
            <v>Gobierno Autónomo Municipal de Caquiaviri</v>
          </cell>
          <cell r="D286" t="str">
            <v>-</v>
          </cell>
        </row>
        <row r="287">
          <cell r="A287">
            <v>1240</v>
          </cell>
          <cell r="B287" t="str">
            <v>GOBIERNO AUTÓNOMO MUNICIPAL DE CALACOTO</v>
          </cell>
          <cell r="C287" t="str">
            <v>Gobierno Autónomo Municipal de Calacoto</v>
          </cell>
          <cell r="D287" t="str">
            <v>-</v>
          </cell>
        </row>
        <row r="288">
          <cell r="A288">
            <v>1241</v>
          </cell>
          <cell r="B288" t="str">
            <v>GOBIERNO AUTÓNOMO MUNICIPAL DE COMANCHE</v>
          </cell>
          <cell r="C288" t="str">
            <v>Gobierno Autónomo Municipal de Comanche</v>
          </cell>
          <cell r="D288" t="str">
            <v>-</v>
          </cell>
        </row>
        <row r="289">
          <cell r="A289">
            <v>1242</v>
          </cell>
          <cell r="B289" t="str">
            <v>GOBIERNO AUTÓNOMO MUNICIPAL DE CHARAÑA</v>
          </cell>
          <cell r="C289" t="str">
            <v>Gobierno Autónomo Municipal de Charaña</v>
          </cell>
          <cell r="D289" t="str">
            <v>-</v>
          </cell>
        </row>
        <row r="290">
          <cell r="A290">
            <v>1243</v>
          </cell>
          <cell r="B290" t="str">
            <v>GOBIERNO AUTÓNOMO MUNICIPAL DE WALDO BALLIVIÁN</v>
          </cell>
          <cell r="C290" t="str">
            <v>Gobierno Autónomo Municipal de Waldo Ballivián</v>
          </cell>
          <cell r="D290" t="str">
            <v>-</v>
          </cell>
        </row>
        <row r="291">
          <cell r="A291">
            <v>1244</v>
          </cell>
          <cell r="B291" t="str">
            <v>GOBIERNO AUTÓNOMO MUNICIPAL DE NAZACARA DE PACAJES</v>
          </cell>
          <cell r="C291" t="str">
            <v>Gobierno Autónomo Municipal de Nazacara de Pacajes</v>
          </cell>
          <cell r="D291" t="str">
            <v>-</v>
          </cell>
        </row>
        <row r="292">
          <cell r="A292">
            <v>1245</v>
          </cell>
          <cell r="B292" t="str">
            <v>GOBIERNO AUTÓNOMO MUNICIPAL DE SANTIAGO DE CALLAPA</v>
          </cell>
          <cell r="C292" t="str">
            <v>Gobierno Autónomo Municipal de Santiago de Callapa</v>
          </cell>
          <cell r="D292" t="str">
            <v>-</v>
          </cell>
        </row>
        <row r="293">
          <cell r="A293">
            <v>1246</v>
          </cell>
          <cell r="B293" t="str">
            <v>GOBIERNO AUTÓNOMO MUNICIPAL DE PUERTO ACOSTA</v>
          </cell>
          <cell r="C293" t="str">
            <v>Gobierno Autónomo Municipal de Puerto Acosta</v>
          </cell>
          <cell r="D293" t="str">
            <v>-</v>
          </cell>
        </row>
        <row r="294">
          <cell r="A294">
            <v>1247</v>
          </cell>
          <cell r="B294" t="str">
            <v>GOBIERNO AUTÓNOMO MUNICIPAL DE MOCOMOCO</v>
          </cell>
          <cell r="C294" t="str">
            <v>Gobierno Autónomo Municipal de Mocomoco</v>
          </cell>
          <cell r="D294" t="str">
            <v>-</v>
          </cell>
        </row>
        <row r="295">
          <cell r="A295">
            <v>1248</v>
          </cell>
          <cell r="B295" t="str">
            <v>GOBIERNO AUTÓNOMO MUNICIPAL DE CARABUCO</v>
          </cell>
          <cell r="C295" t="str">
            <v>Gobierno Autónomo Municipal de Carabuco</v>
          </cell>
          <cell r="D295" t="str">
            <v>-</v>
          </cell>
        </row>
        <row r="296">
          <cell r="A296">
            <v>1249</v>
          </cell>
          <cell r="B296" t="str">
            <v>GOBIERNO AUTÓNOMO MUNICIPAL DE APOLO</v>
          </cell>
          <cell r="C296" t="str">
            <v>Gobierno Autónomo Municipal de Apolo</v>
          </cell>
          <cell r="D296" t="str">
            <v>-</v>
          </cell>
        </row>
        <row r="297">
          <cell r="A297">
            <v>1250</v>
          </cell>
          <cell r="B297" t="str">
            <v>GOBIERNO AUTÓNOMO MUNICIPAL DE PELECHUCO</v>
          </cell>
          <cell r="C297" t="str">
            <v>Gobierno Autónomo Municipal de Pelechuco</v>
          </cell>
          <cell r="D297" t="str">
            <v>-</v>
          </cell>
        </row>
        <row r="298">
          <cell r="A298">
            <v>1251</v>
          </cell>
          <cell r="B298" t="str">
            <v>GOBIERNO AUTÓNOMO MUNICIPAL DE LURIBAY</v>
          </cell>
          <cell r="C298" t="str">
            <v>Gobierno Autónomo Municipal de Luribay</v>
          </cell>
          <cell r="D298" t="str">
            <v>-</v>
          </cell>
        </row>
        <row r="299">
          <cell r="A299">
            <v>1252</v>
          </cell>
          <cell r="B299" t="str">
            <v>GOBIERNO AUTÓNOMO MUNICIPAL DE SAPAHAQUI</v>
          </cell>
          <cell r="C299" t="str">
            <v>Gobierno Autónomo Municipal de Sapahaqui</v>
          </cell>
          <cell r="D299" t="str">
            <v>-</v>
          </cell>
        </row>
        <row r="300">
          <cell r="A300">
            <v>1253</v>
          </cell>
          <cell r="B300" t="str">
            <v>GOBIERNO AUTÓNOMO MUNICIPAL DE YACO</v>
          </cell>
          <cell r="C300" t="str">
            <v>Gobierno Autónomo Municipal de Yaco</v>
          </cell>
          <cell r="D300" t="str">
            <v>-</v>
          </cell>
        </row>
        <row r="301">
          <cell r="A301">
            <v>1254</v>
          </cell>
          <cell r="B301" t="str">
            <v>GOBIERNO AUTÓNOMO MUNICIPAL DE MALLA</v>
          </cell>
          <cell r="C301" t="str">
            <v>Gobierno Autónomo Municipal de Malla</v>
          </cell>
          <cell r="D301" t="str">
            <v>-</v>
          </cell>
        </row>
        <row r="302">
          <cell r="A302">
            <v>1255</v>
          </cell>
          <cell r="B302" t="str">
            <v>GOBIERNO AUTÓNOMO MUNICIPAL DE CAIROMA</v>
          </cell>
          <cell r="C302" t="str">
            <v>Gobierno Autónomo Municipal de Cairoma</v>
          </cell>
          <cell r="D302" t="str">
            <v>-</v>
          </cell>
        </row>
        <row r="303">
          <cell r="A303">
            <v>1256</v>
          </cell>
          <cell r="B303" t="str">
            <v>GOBIERNO AUTÓNOMO MUNICIPAL DE CHULUMANI (VILLA DE LA LIBERTAD)</v>
          </cell>
          <cell r="C303" t="str">
            <v>Gobierno Autónomo Municipal de Chulumani (Villa de la Libertad)</v>
          </cell>
          <cell r="D303" t="str">
            <v>-</v>
          </cell>
        </row>
        <row r="304">
          <cell r="A304">
            <v>1257</v>
          </cell>
          <cell r="B304" t="str">
            <v>GOBIERNO AUTÓNOMO MUNICIPAL DE IRUPANA (VILLA DE LANZA)</v>
          </cell>
          <cell r="C304" t="str">
            <v>Gobierno Autónomo Municipal de Irupana (Villa de Lanza)</v>
          </cell>
          <cell r="D304" t="str">
            <v>-</v>
          </cell>
        </row>
        <row r="305">
          <cell r="A305">
            <v>1258</v>
          </cell>
          <cell r="B305" t="str">
            <v>GOBIERNO AUTÓNOMO MUNICIPAL DE YANACACHI</v>
          </cell>
          <cell r="C305" t="str">
            <v>Gobierno Autónomo Municipal de Yanacachi</v>
          </cell>
          <cell r="D305" t="str">
            <v>-</v>
          </cell>
        </row>
        <row r="306">
          <cell r="A306">
            <v>1259</v>
          </cell>
          <cell r="B306" t="str">
            <v>GOBIERNO AUTÓNOMO MUNICIPAL DE PALOS BLANCOS</v>
          </cell>
          <cell r="C306" t="str">
            <v>Gobierno Autónomo Municipal de Palos Blancos</v>
          </cell>
          <cell r="D306" t="str">
            <v>-</v>
          </cell>
        </row>
        <row r="307">
          <cell r="A307">
            <v>1260</v>
          </cell>
          <cell r="B307" t="str">
            <v>GOBIERNO AUTÓNOMO MUNICIPAL DE LA ASUNTA</v>
          </cell>
          <cell r="C307" t="str">
            <v>Gobierno Autónomo Municipal de La Asunta</v>
          </cell>
          <cell r="D307" t="str">
            <v>-</v>
          </cell>
        </row>
        <row r="308">
          <cell r="A308">
            <v>1261</v>
          </cell>
          <cell r="B308" t="str">
            <v>GOBIERNO AUTÓNOMO MUNICIPAL DE PUCARANI</v>
          </cell>
          <cell r="C308" t="str">
            <v>Gobierno Autónomo Municipal de Pucarani</v>
          </cell>
          <cell r="D308" t="str">
            <v>-</v>
          </cell>
        </row>
        <row r="309">
          <cell r="A309">
            <v>1262</v>
          </cell>
          <cell r="B309" t="str">
            <v>GOBIERNO AUTÓNOMO MUNICIPAL DE LAJA</v>
          </cell>
          <cell r="C309" t="str">
            <v>Gobierno Autónomo Municipal de Laja</v>
          </cell>
          <cell r="D309" t="str">
            <v>-</v>
          </cell>
        </row>
        <row r="310">
          <cell r="A310">
            <v>1263</v>
          </cell>
          <cell r="B310" t="str">
            <v>GOBIERNO AUTÓNOMO MUNICIPAL DE BATALLAS</v>
          </cell>
          <cell r="C310" t="str">
            <v>Gobierno Autónomo Municipal de Batallas</v>
          </cell>
          <cell r="D310" t="str">
            <v>-</v>
          </cell>
        </row>
        <row r="311">
          <cell r="A311">
            <v>1264</v>
          </cell>
          <cell r="B311" t="str">
            <v>GOBIERNO AUTÓNOMO MUNICIPAL DE PUERTO PÉREZ</v>
          </cell>
          <cell r="C311" t="str">
            <v>Gobierno Autónomo Municipal de Puerto Pérez</v>
          </cell>
          <cell r="D311" t="str">
            <v>-</v>
          </cell>
        </row>
        <row r="312">
          <cell r="A312">
            <v>1265</v>
          </cell>
          <cell r="B312" t="str">
            <v>GOBIERNO AUTÓNOMO MUNICIPAL DE COROICO</v>
          </cell>
          <cell r="C312" t="str">
            <v>Gobierno Autónomo Municipal de Coroico</v>
          </cell>
          <cell r="D312" t="str">
            <v>-</v>
          </cell>
        </row>
        <row r="313">
          <cell r="A313">
            <v>1266</v>
          </cell>
          <cell r="B313" t="str">
            <v>GOBIERNO AUTÓNOMO MUNICIPAL DE CORIPATA</v>
          </cell>
          <cell r="C313" t="str">
            <v>Gobierno Autónomo Municipal de Coripata</v>
          </cell>
          <cell r="D313" t="str">
            <v>-</v>
          </cell>
        </row>
        <row r="314">
          <cell r="A314">
            <v>1267</v>
          </cell>
          <cell r="B314" t="str">
            <v>GOBIERNO AUTÓNOMO MUNICIPAL DE IXIAMAS</v>
          </cell>
          <cell r="C314" t="str">
            <v>Gobierno Autónomo Municipal de Ixiamas</v>
          </cell>
          <cell r="D314" t="str">
            <v>-</v>
          </cell>
        </row>
        <row r="315">
          <cell r="A315">
            <v>1268</v>
          </cell>
          <cell r="B315" t="str">
            <v>GOBIERNO AUTÓNOMO MUNICIPAL DE SAN BUENAVENTURA</v>
          </cell>
          <cell r="C315" t="str">
            <v>Gobierno Autónomo Municipal de San Buenaventura</v>
          </cell>
          <cell r="D315" t="str">
            <v>-</v>
          </cell>
        </row>
        <row r="316">
          <cell r="A316">
            <v>1269</v>
          </cell>
          <cell r="B316" t="str">
            <v>GOBIERNO AUTÓNOMO MUNICIPAL DE GENERAL JUAN JOSÉ PÉREZ (CHARAZANI)</v>
          </cell>
          <cell r="C316" t="str">
            <v>Gobierno Autónomo Municipal de General Juan José Pérez (Charazani)</v>
          </cell>
          <cell r="D316" t="str">
            <v>-</v>
          </cell>
        </row>
        <row r="317">
          <cell r="A317">
            <v>1270</v>
          </cell>
          <cell r="B317" t="str">
            <v>GOBIERNO AUTÓNOMO MUNICIPAL DE CURVA</v>
          </cell>
          <cell r="C317" t="str">
            <v>Gobierno Autónomo Municipal de Curva</v>
          </cell>
          <cell r="D317" t="str">
            <v>-</v>
          </cell>
        </row>
        <row r="318">
          <cell r="A318">
            <v>1271</v>
          </cell>
          <cell r="B318" t="str">
            <v>GOBIERNO AUTÓNOMO MUNICIPAL DE SAN PEDRO DE CURAHUARA</v>
          </cell>
          <cell r="C318" t="str">
            <v>Gobierno Autónomo Municipal de San Pedro de Curahuara</v>
          </cell>
          <cell r="D318" t="str">
            <v>-</v>
          </cell>
        </row>
        <row r="319">
          <cell r="A319">
            <v>1272</v>
          </cell>
          <cell r="B319" t="str">
            <v>GOBIERNO AUTÓNOMO MUNICIPAL DE PAPEL PAMPA</v>
          </cell>
          <cell r="C319" t="str">
            <v>Gobierno Autónomo Municipal de Papel Pampa</v>
          </cell>
          <cell r="D319" t="str">
            <v>-</v>
          </cell>
        </row>
        <row r="320">
          <cell r="A320">
            <v>1273</v>
          </cell>
          <cell r="B320" t="str">
            <v>GOBIERNO AUTÓNOMO MUNICIPAL DE CHACARILLA</v>
          </cell>
          <cell r="C320" t="str">
            <v>Gobierno Autónomo Municipal de Chacarilla</v>
          </cell>
          <cell r="D320" t="str">
            <v>-</v>
          </cell>
        </row>
        <row r="321">
          <cell r="A321">
            <v>1274</v>
          </cell>
          <cell r="B321" t="str">
            <v>GOBIERNO AUTÓNOMO MUNICIPAL DE SANTIAGO DE MACHACA</v>
          </cell>
          <cell r="C321" t="str">
            <v>Gobierno Autónomo Municipal de Santiago de Machaca</v>
          </cell>
          <cell r="D321" t="str">
            <v>-</v>
          </cell>
        </row>
        <row r="322">
          <cell r="A322">
            <v>1275</v>
          </cell>
          <cell r="B322" t="str">
            <v>GOBIERNO AUTÓNOMO MUNICIPAL DE CATACORA</v>
          </cell>
          <cell r="C322" t="str">
            <v>Gobierno Autónomo Municipal de Catacora</v>
          </cell>
          <cell r="D322" t="str">
            <v>-</v>
          </cell>
        </row>
        <row r="323">
          <cell r="A323">
            <v>1276</v>
          </cell>
          <cell r="B323" t="str">
            <v>GOBIERNO AUTÓNOMO MUNICIPAL DE MAPIRI</v>
          </cell>
          <cell r="C323" t="str">
            <v>Gobierno Autónomo Municipal de Mapiri</v>
          </cell>
          <cell r="D323" t="str">
            <v>-</v>
          </cell>
        </row>
        <row r="324">
          <cell r="A324">
            <v>1277</v>
          </cell>
          <cell r="B324" t="str">
            <v>GOBIERNO AUTÓNOMO MUNICIPAL DE TEOPONTE</v>
          </cell>
          <cell r="C324" t="str">
            <v>Gobierno Autónomo Municipal de Teoponte</v>
          </cell>
          <cell r="D324" t="str">
            <v>-</v>
          </cell>
        </row>
        <row r="325">
          <cell r="A325">
            <v>1278</v>
          </cell>
          <cell r="B325" t="str">
            <v>GOBIERNO AUTÓNOMO MUNICIPAL DE SAN ANDRÉS DE MACHACA</v>
          </cell>
          <cell r="C325" t="str">
            <v>Gobierno Autónomo Municipal de San Andrés de Machaca</v>
          </cell>
          <cell r="D325" t="str">
            <v>-</v>
          </cell>
        </row>
        <row r="326">
          <cell r="A326">
            <v>1279</v>
          </cell>
          <cell r="B326" t="str">
            <v>GOBIERNO AUTÓNOMO MUNICIPAL DE JESÚS DE MACHACA</v>
          </cell>
          <cell r="C326" t="str">
            <v>Gobierno Autónomo Municipal de Jesús de Machaca</v>
          </cell>
          <cell r="D326" t="str">
            <v>-</v>
          </cell>
        </row>
        <row r="327">
          <cell r="A327">
            <v>1280</v>
          </cell>
          <cell r="B327" t="str">
            <v>GOBIERNO AUTÓNOMO MUNICIPAL DE TARACO</v>
          </cell>
          <cell r="C327" t="str">
            <v>Gobierno Autónomo Municipal de Taraco</v>
          </cell>
          <cell r="D327" t="str">
            <v>-</v>
          </cell>
        </row>
        <row r="328">
          <cell r="A328">
            <v>1281</v>
          </cell>
          <cell r="B328" t="str">
            <v>GOBIERNO AUTÓNOMO MUNICIPAL DE HUARINA</v>
          </cell>
          <cell r="C328" t="str">
            <v>Gobierno Autónomo Municipal de Huarina</v>
          </cell>
          <cell r="D328" t="str">
            <v>-</v>
          </cell>
        </row>
        <row r="329">
          <cell r="A329">
            <v>1282</v>
          </cell>
          <cell r="B329" t="str">
            <v>GOBIERNO AUTÓNOMO MUNICIPAL DE SANTIAGO DE HUATA</v>
          </cell>
          <cell r="C329" t="str">
            <v>Gobierno Autónomo Municipal de Santiago de Huata</v>
          </cell>
          <cell r="D329" t="str">
            <v>-</v>
          </cell>
        </row>
        <row r="330">
          <cell r="A330">
            <v>1283</v>
          </cell>
          <cell r="B330" t="str">
            <v>GOBIERNO AUTÓNOMO MUNICIPAL DE ESCOMA</v>
          </cell>
          <cell r="C330" t="str">
            <v>Gobierno Autónomo Municipal de Escoma</v>
          </cell>
          <cell r="D330" t="str">
            <v>-</v>
          </cell>
        </row>
        <row r="331">
          <cell r="A331">
            <v>1284</v>
          </cell>
          <cell r="B331" t="str">
            <v>GOBIERNO AUTÓNOMO MUNICIPAL DE HUMANATA</v>
          </cell>
          <cell r="C331" t="str">
            <v>Gobierno Autónomo Municipal de Humanata</v>
          </cell>
          <cell r="D331" t="str">
            <v>-</v>
          </cell>
        </row>
        <row r="332">
          <cell r="A332">
            <v>1285</v>
          </cell>
          <cell r="B332" t="str">
            <v>GOBIERNO AUTÓNOMO MUNICIPAL DE ALTO BENI</v>
          </cell>
          <cell r="C332" t="str">
            <v>Gobierno Autónomo Municipal de Alto Beni</v>
          </cell>
          <cell r="D332" t="str">
            <v>-</v>
          </cell>
        </row>
        <row r="333">
          <cell r="A333">
            <v>1286</v>
          </cell>
          <cell r="B333" t="str">
            <v>GOBIERNO AUTÓNOMO MUNICIPAL DE HUATAJATA</v>
          </cell>
          <cell r="C333" t="str">
            <v>Gobierno Autónomo Municipal de Huatajata</v>
          </cell>
          <cell r="D333" t="str">
            <v>-</v>
          </cell>
        </row>
        <row r="334">
          <cell r="A334">
            <v>1287</v>
          </cell>
          <cell r="B334" t="str">
            <v>GOBIERNO AUTÓNOMO MUNICIPAL DE CHUA COCANI</v>
          </cell>
          <cell r="C334" t="str">
            <v>Gobierno Autónomo Municipal de Chua Cocani</v>
          </cell>
          <cell r="D334" t="str">
            <v>-</v>
          </cell>
        </row>
        <row r="335">
          <cell r="A335">
            <v>1301</v>
          </cell>
          <cell r="B335" t="str">
            <v>GOBIERNO AUTÓNOMO MUNICIPAL DE COCHABAMBA</v>
          </cell>
          <cell r="C335" t="str">
            <v>Gobierno Autónomo Municipal de Cochabamba</v>
          </cell>
          <cell r="D335" t="str">
            <v>-</v>
          </cell>
        </row>
        <row r="336">
          <cell r="A336">
            <v>1302</v>
          </cell>
          <cell r="B336" t="str">
            <v>GOBIERNO AUTÓNOMO MUNICIPAL DE QUILLACOLLO</v>
          </cell>
          <cell r="C336" t="str">
            <v>Gobierno Autónomo Municipal de Quillacollo</v>
          </cell>
          <cell r="D336" t="str">
            <v>-</v>
          </cell>
        </row>
        <row r="337">
          <cell r="A337">
            <v>1303</v>
          </cell>
          <cell r="B337" t="str">
            <v>GOBIERNO AUTÓNOMO MUNICIPAL DE SIPE SIPE</v>
          </cell>
          <cell r="C337" t="str">
            <v>Gobierno Autónomo Municipal de Sipe Sipe</v>
          </cell>
          <cell r="D337" t="str">
            <v>-</v>
          </cell>
        </row>
        <row r="338">
          <cell r="A338">
            <v>1304</v>
          </cell>
          <cell r="B338" t="str">
            <v>GOBIERNO AUTÓNOMO MUNICIPAL DE TIQUIPAYA</v>
          </cell>
          <cell r="C338" t="str">
            <v>Gobierno Autónomo Municipal de Tiquipaya</v>
          </cell>
          <cell r="D338" t="str">
            <v>-</v>
          </cell>
        </row>
        <row r="339">
          <cell r="A339">
            <v>1305</v>
          </cell>
          <cell r="B339" t="str">
            <v>GOBIERNO AUTÓNOMO MUNICIPAL DE VINTO</v>
          </cell>
          <cell r="C339" t="str">
            <v>Gobierno Autónomo Municipal de Vinto</v>
          </cell>
          <cell r="D339" t="str">
            <v>-</v>
          </cell>
        </row>
        <row r="340">
          <cell r="A340">
            <v>1306</v>
          </cell>
          <cell r="B340" t="str">
            <v>GOBIERNO AUTÓNOMO MUNICIPAL DE COLCAPIRHUA</v>
          </cell>
          <cell r="C340" t="str">
            <v>Gobierno Autónomo Municipal de Colcapirhua</v>
          </cell>
          <cell r="D340" t="str">
            <v>-</v>
          </cell>
        </row>
        <row r="341">
          <cell r="A341">
            <v>1307</v>
          </cell>
          <cell r="B341" t="str">
            <v>GOBIERNO AUTÓNOMO MUNICIPAL DE AIQUILE</v>
          </cell>
          <cell r="C341" t="str">
            <v>Gobierno Autónomo Municipal de Aiquile</v>
          </cell>
          <cell r="D341" t="str">
            <v>-</v>
          </cell>
        </row>
        <row r="342">
          <cell r="A342">
            <v>1308</v>
          </cell>
          <cell r="B342" t="str">
            <v>GOBIERNO AUTÓNOMO MUNICIPAL DE PASORAPA</v>
          </cell>
          <cell r="C342" t="str">
            <v>Gobierno Autónomo Municipal de Pasorapa</v>
          </cell>
          <cell r="D342" t="str">
            <v>-</v>
          </cell>
        </row>
        <row r="343">
          <cell r="A343">
            <v>1309</v>
          </cell>
          <cell r="B343" t="str">
            <v>GOBIERNO AUTÓNOMO MUNICIPAL DE OMEREQUE</v>
          </cell>
          <cell r="C343" t="str">
            <v>Gobierno Autónomo Municipal de Omereque</v>
          </cell>
          <cell r="D343" t="str">
            <v>-</v>
          </cell>
        </row>
        <row r="344">
          <cell r="A344">
            <v>1310</v>
          </cell>
          <cell r="B344" t="str">
            <v>GOBIERNO AUTÓNOMO MUNICIPAL DE INDEPENDENCIA</v>
          </cell>
          <cell r="C344" t="str">
            <v>Gobierno Autónomo Municipal de Independencia</v>
          </cell>
          <cell r="D344" t="str">
            <v>-</v>
          </cell>
        </row>
        <row r="345">
          <cell r="A345">
            <v>1311</v>
          </cell>
          <cell r="B345" t="str">
            <v>GOBIERNO AUTÓNOMO MUNICIPAL DE MOROCHATA</v>
          </cell>
          <cell r="C345" t="str">
            <v>Gobierno Autónomo Municipal de Morochata</v>
          </cell>
          <cell r="D345" t="str">
            <v>-</v>
          </cell>
        </row>
        <row r="346">
          <cell r="A346">
            <v>1312</v>
          </cell>
          <cell r="B346" t="str">
            <v>GOBIERNO AUTÓNOMO MUNICIPAL DE SACABA</v>
          </cell>
          <cell r="C346" t="str">
            <v>Gobierno Autónomo Municipal de Sacaba</v>
          </cell>
          <cell r="D346" t="str">
            <v>-</v>
          </cell>
        </row>
        <row r="347">
          <cell r="A347">
            <v>1313</v>
          </cell>
          <cell r="B347" t="str">
            <v>GOBIERNO AUTÓNOMO MUNICIPAL DE COLOMI</v>
          </cell>
          <cell r="C347" t="str">
            <v>Gobierno Autónomo Municipal de Colomi</v>
          </cell>
          <cell r="D347" t="str">
            <v>-</v>
          </cell>
        </row>
        <row r="348">
          <cell r="A348">
            <v>1314</v>
          </cell>
          <cell r="B348" t="str">
            <v>GOBIERNO AUTÓNOMO MUNICIPAL DE VILLA TUNARI</v>
          </cell>
          <cell r="C348" t="str">
            <v>Gobierno Autónomo Municipal de Villa Tunari</v>
          </cell>
          <cell r="D348" t="str">
            <v>-</v>
          </cell>
        </row>
        <row r="349">
          <cell r="A349">
            <v>1315</v>
          </cell>
          <cell r="B349" t="str">
            <v>GOBIERNO AUTÓNOMO MUNICIPAL DE PUNATA</v>
          </cell>
          <cell r="C349" t="str">
            <v>Gobierno Autónomo Municipal de Punata</v>
          </cell>
          <cell r="D349" t="str">
            <v>-</v>
          </cell>
        </row>
        <row r="350">
          <cell r="A350">
            <v>1316</v>
          </cell>
          <cell r="B350" t="str">
            <v>GOBIERNO AUTÓNOMO MUNICIPAL DE VILLA RIVERO</v>
          </cell>
          <cell r="C350" t="str">
            <v>Gobierno Autónomo Municipal de Villa Rivero</v>
          </cell>
          <cell r="D350" t="str">
            <v>-</v>
          </cell>
        </row>
        <row r="351">
          <cell r="A351">
            <v>1317</v>
          </cell>
          <cell r="B351" t="str">
            <v>GOBIERNO AUTÓNOMO MUNICIPAL DE SAN BENITO (VILLA JOSÉ QUINTÍN MENDOZA)</v>
          </cell>
          <cell r="C351" t="str">
            <v>Gobierno Autónomo Municipal de San Benito (Villa José Quintín Mendoza)</v>
          </cell>
          <cell r="D351" t="str">
            <v>-</v>
          </cell>
        </row>
        <row r="352">
          <cell r="A352">
            <v>1318</v>
          </cell>
          <cell r="B352" t="str">
            <v>GOBIERNO AUTÓNOMO MUNICIPAL DE TACACHI</v>
          </cell>
          <cell r="C352" t="str">
            <v>Gobierno Autónomo Municipal de Tacachi</v>
          </cell>
          <cell r="D352" t="str">
            <v>-</v>
          </cell>
        </row>
        <row r="353">
          <cell r="A353">
            <v>1319</v>
          </cell>
          <cell r="B353" t="str">
            <v>GOBIERNO AUTÓNOMO MUNICIPAL VILLA GUALBERTO VILLARROEL</v>
          </cell>
          <cell r="C353" t="str">
            <v>Gobierno Autónomo Municipal Villa Gualberto Villarroel</v>
          </cell>
          <cell r="D353" t="str">
            <v>-</v>
          </cell>
        </row>
        <row r="354">
          <cell r="A354">
            <v>1320</v>
          </cell>
          <cell r="B354" t="str">
            <v>GOBIERNO AUTÓNOMO MUNICIPAL DE TARATA</v>
          </cell>
          <cell r="C354" t="str">
            <v>Gobierno Autónomo Municipal de Tarata</v>
          </cell>
          <cell r="D354" t="str">
            <v>-</v>
          </cell>
        </row>
        <row r="355">
          <cell r="A355">
            <v>1321</v>
          </cell>
          <cell r="B355" t="str">
            <v>GOBIERNO AUTÓNOMO MUNICIPAL DE ANZALDO</v>
          </cell>
          <cell r="C355" t="str">
            <v>Gobierno Autónomo Municipal de Anzaldo</v>
          </cell>
          <cell r="D355" t="str">
            <v>-</v>
          </cell>
        </row>
        <row r="356">
          <cell r="A356">
            <v>1322</v>
          </cell>
          <cell r="B356" t="str">
            <v>GOBIERNO AUTÓNOMO MUNICIPAL DE ARBIETO</v>
          </cell>
          <cell r="C356" t="str">
            <v>Gobierno Autónomo Municipal de Arbieto</v>
          </cell>
          <cell r="D356" t="str">
            <v>-</v>
          </cell>
        </row>
        <row r="357">
          <cell r="A357">
            <v>1323</v>
          </cell>
          <cell r="B357" t="str">
            <v>GOBIERNO AUTÓNOMO MUNICIPAL DE SACABAMBA</v>
          </cell>
          <cell r="C357" t="str">
            <v>Gobierno Autónomo Municipal de Sacabamba</v>
          </cell>
          <cell r="D357" t="str">
            <v>-</v>
          </cell>
        </row>
        <row r="358">
          <cell r="A358">
            <v>1324</v>
          </cell>
          <cell r="B358" t="str">
            <v>GOBIERNO AUTÓNOMO MUNICIPAL DE CLIZA</v>
          </cell>
          <cell r="C358" t="str">
            <v>Gobierno Autónomo Municipal de Cliza</v>
          </cell>
          <cell r="D358" t="str">
            <v>-</v>
          </cell>
        </row>
        <row r="359">
          <cell r="A359">
            <v>1325</v>
          </cell>
          <cell r="B359" t="str">
            <v>GOBIERNO AUTÓNOMO MUNICIPAL DE TOCO</v>
          </cell>
          <cell r="C359" t="str">
            <v>Gobierno Autónomo Municipal de Toco</v>
          </cell>
          <cell r="D359" t="str">
            <v>-</v>
          </cell>
        </row>
        <row r="360">
          <cell r="A360">
            <v>1326</v>
          </cell>
          <cell r="B360" t="str">
            <v>GOBIERNO AUTÓNOMO MUNICIPAL DE TOLATA</v>
          </cell>
          <cell r="C360" t="str">
            <v>Gobierno Autónomo Municipal de Tolata</v>
          </cell>
          <cell r="D360" t="str">
            <v>-</v>
          </cell>
        </row>
        <row r="361">
          <cell r="A361">
            <v>1327</v>
          </cell>
          <cell r="B361" t="str">
            <v>GOBIERNO AUTÓNOMO MUNICIPAL DE CAPINOTA</v>
          </cell>
          <cell r="C361" t="str">
            <v>Gobierno Autónomo Municipal de Capinota</v>
          </cell>
          <cell r="D361" t="str">
            <v>-</v>
          </cell>
        </row>
        <row r="362">
          <cell r="A362">
            <v>1328</v>
          </cell>
          <cell r="B362" t="str">
            <v>GOBIERNO AUTÓNOMO MUNICIPAL DE SANTIVAÑEZ</v>
          </cell>
          <cell r="C362" t="str">
            <v>Gobierno Autónomo Municipal de Santivañez</v>
          </cell>
          <cell r="D362" t="str">
            <v>-</v>
          </cell>
        </row>
        <row r="363">
          <cell r="A363">
            <v>1329</v>
          </cell>
          <cell r="B363" t="str">
            <v>GOBIERNO AUTÓNOMO MUNICIPAL DE SICAYA</v>
          </cell>
          <cell r="C363" t="str">
            <v>Gobierno Autónomo Municipal de Sicaya</v>
          </cell>
          <cell r="D363" t="str">
            <v>-</v>
          </cell>
        </row>
        <row r="364">
          <cell r="A364">
            <v>1330</v>
          </cell>
          <cell r="B364" t="str">
            <v>GOBIERNO AUTÓNOMO MUNICIPAL DE TAPACARI</v>
          </cell>
          <cell r="C364" t="str">
            <v>Gobierno Autónomo Municipal de Tapacari</v>
          </cell>
          <cell r="D364" t="str">
            <v>-</v>
          </cell>
        </row>
        <row r="365">
          <cell r="A365">
            <v>1331</v>
          </cell>
          <cell r="B365" t="str">
            <v>GOBIERNO AUTÓNOMO MUNICIPAL DE TOTORA</v>
          </cell>
          <cell r="C365" t="str">
            <v>Gobierno Autónomo Municipal de Totora</v>
          </cell>
          <cell r="D365" t="str">
            <v>-</v>
          </cell>
        </row>
        <row r="366">
          <cell r="A366">
            <v>1332</v>
          </cell>
          <cell r="B366" t="str">
            <v>GOBIERNO AUTÓNOMO MUNICIPAL DE POJO</v>
          </cell>
          <cell r="C366" t="str">
            <v>Gobierno Autónomo Municipal de Pojo</v>
          </cell>
          <cell r="D366" t="str">
            <v>-</v>
          </cell>
        </row>
        <row r="367">
          <cell r="A367">
            <v>1333</v>
          </cell>
          <cell r="B367" t="str">
            <v>GOBIERNO AUTÓNOMO MUNICIPAL DE POCONA</v>
          </cell>
          <cell r="C367" t="str">
            <v>Gobierno Autónomo Municipal de Pocona</v>
          </cell>
          <cell r="D367" t="str">
            <v>-</v>
          </cell>
        </row>
        <row r="368">
          <cell r="A368">
            <v>1334</v>
          </cell>
          <cell r="B368" t="str">
            <v>GOBIERNO AUTÓNOMO MUNICIPAL DE CHIMORÉ</v>
          </cell>
          <cell r="C368" t="str">
            <v>Gobierno Autónomo Municipal de Chimoré</v>
          </cell>
          <cell r="D368" t="str">
            <v>-</v>
          </cell>
        </row>
        <row r="369">
          <cell r="A369">
            <v>1335</v>
          </cell>
          <cell r="B369" t="str">
            <v>GOBIERNO AUTÓNOMO MUNICIPAL DE PUERTO VILLARROEL</v>
          </cell>
          <cell r="C369" t="str">
            <v>Gobierno Autónomo Municipal de Puerto Villarroel</v>
          </cell>
          <cell r="D369" t="str">
            <v>-</v>
          </cell>
        </row>
        <row r="370">
          <cell r="A370">
            <v>1336</v>
          </cell>
          <cell r="B370" t="str">
            <v>GOBIERNO AUTÓNOMO MUNICIPAL DE ARANI</v>
          </cell>
          <cell r="C370" t="str">
            <v>Gobierno Autónomo Municipal de Arani</v>
          </cell>
          <cell r="D370" t="str">
            <v>-</v>
          </cell>
        </row>
        <row r="371">
          <cell r="A371">
            <v>1337</v>
          </cell>
          <cell r="B371" t="str">
            <v>GOBIERNO AUTÓNOMO MUNICIPAL DE VACAS</v>
          </cell>
          <cell r="C371" t="str">
            <v>Gobierno Autónomo Municipal de Vacas</v>
          </cell>
          <cell r="D371" t="str">
            <v>-</v>
          </cell>
        </row>
        <row r="372">
          <cell r="A372">
            <v>1338</v>
          </cell>
          <cell r="B372" t="str">
            <v>GOBIERNO AUTÓNOMO MUNICIPAL DE ARQUE</v>
          </cell>
          <cell r="C372" t="str">
            <v>Gobierno Autónomo Municipal de Arque</v>
          </cell>
          <cell r="D372" t="str">
            <v>-</v>
          </cell>
        </row>
        <row r="373">
          <cell r="A373">
            <v>1339</v>
          </cell>
          <cell r="B373" t="str">
            <v>GOBIERNO AUTÓNOMO MUNICIPAL DE TACOPAYA</v>
          </cell>
          <cell r="C373" t="str">
            <v>Gobierno Autónomo Municipal de Tacopaya</v>
          </cell>
          <cell r="D373" t="str">
            <v>-</v>
          </cell>
        </row>
        <row r="374">
          <cell r="A374">
            <v>1340</v>
          </cell>
          <cell r="B374" t="str">
            <v>GOBIERNO AUTÓNOMO MUNICIPAL DE BOLIVAR</v>
          </cell>
          <cell r="C374" t="str">
            <v>Gobierno Autónomo Municipal de Bolivar</v>
          </cell>
          <cell r="D374" t="str">
            <v>-</v>
          </cell>
        </row>
        <row r="375">
          <cell r="A375">
            <v>1341</v>
          </cell>
          <cell r="B375" t="str">
            <v>GOBIERNO AUTÓNOMO MUNICIPAL DE TIRAQUE</v>
          </cell>
          <cell r="C375" t="str">
            <v>Gobierno Autónomo Municipal de Tiraque</v>
          </cell>
          <cell r="D375" t="str">
            <v>-</v>
          </cell>
        </row>
        <row r="376">
          <cell r="A376">
            <v>1342</v>
          </cell>
          <cell r="B376" t="str">
            <v>GOBIERNO AUTÓNOMO MUNICIPAL DE MIZQUE</v>
          </cell>
          <cell r="C376" t="str">
            <v>Gobierno Autónomo Municipal de Mizque</v>
          </cell>
          <cell r="D376" t="str">
            <v>-</v>
          </cell>
        </row>
        <row r="377">
          <cell r="A377">
            <v>1343</v>
          </cell>
          <cell r="B377" t="str">
            <v>GOBIERNO AUTÓNOMO MUNICIPAL DE VILA VILA</v>
          </cell>
          <cell r="C377" t="str">
            <v>Gobierno Autónomo Municipal de Vila Vila</v>
          </cell>
          <cell r="D377" t="str">
            <v>-</v>
          </cell>
        </row>
        <row r="378">
          <cell r="A378">
            <v>1344</v>
          </cell>
          <cell r="B378" t="str">
            <v>GOBIERNO AUTÓNOMO MUNICIPAL DE ALALAY</v>
          </cell>
          <cell r="C378" t="str">
            <v>Gobierno Autónomo Municipal de Alalay</v>
          </cell>
          <cell r="D378" t="str">
            <v>-</v>
          </cell>
        </row>
        <row r="379">
          <cell r="A379">
            <v>1345</v>
          </cell>
          <cell r="B379" t="str">
            <v>GOBIERNO AUTÓNOMO MUNICIPAL DE ENTRE RIOS</v>
          </cell>
          <cell r="C379" t="str">
            <v>Gobierno Autónomo Municipal de Entre Rios</v>
          </cell>
          <cell r="D379" t="str">
            <v>-</v>
          </cell>
        </row>
        <row r="380">
          <cell r="A380">
            <v>1346</v>
          </cell>
          <cell r="B380" t="str">
            <v>GOBIERNO AUTÓNOMO MUNICIPAL DE COCAPATA</v>
          </cell>
          <cell r="C380" t="str">
            <v>Gobierno Autónomo Municipal de Cocapata</v>
          </cell>
          <cell r="D380" t="str">
            <v>-</v>
          </cell>
        </row>
        <row r="381">
          <cell r="A381">
            <v>1347</v>
          </cell>
          <cell r="B381" t="str">
            <v>GOBIERNO AUTÓNOMO MUNICIPAL DE SHINAHOTA</v>
          </cell>
          <cell r="C381" t="str">
            <v>Gobierno Autónomo Municipal de Shinahota</v>
          </cell>
          <cell r="D381" t="str">
            <v>-</v>
          </cell>
        </row>
        <row r="382">
          <cell r="A382">
            <v>1401</v>
          </cell>
          <cell r="B382" t="str">
            <v>GOBIERNO AUTÓNOMO MUNICIPAL DE ORURO</v>
          </cell>
          <cell r="C382" t="str">
            <v>Gobierno Autónomo Municipal de Oruro</v>
          </cell>
          <cell r="D382" t="str">
            <v>-</v>
          </cell>
        </row>
        <row r="383">
          <cell r="A383">
            <v>1402</v>
          </cell>
          <cell r="B383" t="str">
            <v>GOBIERNO AUTÓNOMO MUNICIPAL DE CARACOLLO</v>
          </cell>
          <cell r="C383" t="str">
            <v>Gobierno Autónomo Municipal de Caracollo</v>
          </cell>
          <cell r="D383" t="str">
            <v>-</v>
          </cell>
        </row>
        <row r="384">
          <cell r="A384">
            <v>1403</v>
          </cell>
          <cell r="B384" t="str">
            <v>GOBIERNO AUTÓNOMO MUNICIPAL DE EL CHORO</v>
          </cell>
          <cell r="C384" t="str">
            <v>Gobierno Autónomo Municipal de El Choro</v>
          </cell>
          <cell r="D384" t="str">
            <v>-</v>
          </cell>
        </row>
        <row r="385">
          <cell r="A385">
            <v>1404</v>
          </cell>
          <cell r="B385" t="str">
            <v>GOBIERNO AUTÓNOMO MUNICIPAL DE CHALLAPATA</v>
          </cell>
          <cell r="C385" t="str">
            <v>Gobierno Autónomo Municipal de Challapata</v>
          </cell>
          <cell r="D385" t="str">
            <v>-</v>
          </cell>
        </row>
        <row r="386">
          <cell r="A386">
            <v>1405</v>
          </cell>
          <cell r="B386" t="str">
            <v>GOBIERNO AUTÓNOMO MUNICIPAL DE SANTUARIO DE QUILLACAS</v>
          </cell>
          <cell r="C386" t="str">
            <v>Gobierno Autónomo Municipal de Santuario de Quillacas</v>
          </cell>
          <cell r="D386" t="str">
            <v>-</v>
          </cell>
        </row>
        <row r="387">
          <cell r="A387">
            <v>1406</v>
          </cell>
          <cell r="B387" t="str">
            <v>GOBIERNO AUTÓNOMO MUNICIPAL DE HUANUNI</v>
          </cell>
          <cell r="C387" t="str">
            <v>Gobierno Autónomo Municipal de Huanuni</v>
          </cell>
          <cell r="D387" t="str">
            <v>-</v>
          </cell>
        </row>
        <row r="388">
          <cell r="A388">
            <v>1407</v>
          </cell>
          <cell r="B388" t="str">
            <v>GOBIERNO AUTÓNOMO MUNICIPAL DE MACHACAMARCA</v>
          </cell>
          <cell r="C388" t="str">
            <v>Gobierno Autónomo Municipal de Machacamarca</v>
          </cell>
          <cell r="D388" t="str">
            <v>-</v>
          </cell>
        </row>
        <row r="389">
          <cell r="A389">
            <v>1408</v>
          </cell>
          <cell r="B389" t="str">
            <v>GOBIERNO AUTÓNOMO MUNICIPAL DE POOPÓ (VILLA POOPÓ)</v>
          </cell>
          <cell r="C389" t="str">
            <v>Gobierno Autónomo Municipal de Poopó (Villa Poopó)</v>
          </cell>
          <cell r="D389" t="str">
            <v>-</v>
          </cell>
        </row>
        <row r="390">
          <cell r="A390">
            <v>1409</v>
          </cell>
          <cell r="B390" t="str">
            <v>GOBIERNO AUTÓNOMO MUNICIPAL DE PAZÑA</v>
          </cell>
          <cell r="C390" t="str">
            <v>Gobierno Autónomo Municipal de Pazña</v>
          </cell>
          <cell r="D390" t="str">
            <v>-</v>
          </cell>
        </row>
        <row r="391">
          <cell r="A391">
            <v>1410</v>
          </cell>
          <cell r="B391" t="str">
            <v>GOBIERNO AUTÓNOMO MUNICIPAL DE ANTEQUERA</v>
          </cell>
          <cell r="C391" t="str">
            <v>Gobierno Autónomo Municipal de Antequera</v>
          </cell>
          <cell r="D391" t="str">
            <v>-</v>
          </cell>
        </row>
        <row r="392">
          <cell r="A392">
            <v>1411</v>
          </cell>
          <cell r="B392" t="str">
            <v>GOBIERNO AUTÓNOMO MUNICIPAL DE EUCALIPTUS</v>
          </cell>
          <cell r="C392" t="str">
            <v>Gobierno Autónomo Municipal de Eucaliptus</v>
          </cell>
          <cell r="D392" t="str">
            <v>-</v>
          </cell>
        </row>
        <row r="393">
          <cell r="A393">
            <v>1412</v>
          </cell>
          <cell r="B393" t="str">
            <v>GOBIERNO AUTÓNOMO MUNICIPAL DE SANTIAGO DE HUARI</v>
          </cell>
          <cell r="C393" t="str">
            <v>Gobierno Autónomo Municipal de Santiago de Huari</v>
          </cell>
          <cell r="D393" t="str">
            <v>-</v>
          </cell>
        </row>
        <row r="394">
          <cell r="A394">
            <v>1413</v>
          </cell>
          <cell r="B394" t="str">
            <v>GOBIERNO AUTÓNOMO MUNICIPAL DE TOTORA</v>
          </cell>
          <cell r="C394" t="str">
            <v>Gobierno Autónomo Municipal de Totora</v>
          </cell>
          <cell r="D394" t="str">
            <v>-</v>
          </cell>
        </row>
        <row r="395">
          <cell r="A395">
            <v>1414</v>
          </cell>
          <cell r="B395" t="str">
            <v>GOBIERNO AUTÓNOMO MUNICIPAL DE CORQUE</v>
          </cell>
          <cell r="C395" t="str">
            <v>Gobierno Autónomo Municipal de Corque</v>
          </cell>
          <cell r="D395" t="str">
            <v>-</v>
          </cell>
        </row>
        <row r="396">
          <cell r="A396">
            <v>1415</v>
          </cell>
          <cell r="B396" t="str">
            <v>GOBIERNO AUTÓNOMO MUNICIPAL DE CHOQUECOTA</v>
          </cell>
          <cell r="C396" t="str">
            <v>Gobierno Autónomo Municipal de Choquecota</v>
          </cell>
          <cell r="D396" t="str">
            <v>-</v>
          </cell>
        </row>
        <row r="397">
          <cell r="A397">
            <v>1416</v>
          </cell>
          <cell r="B397" t="str">
            <v>GOBIERNO AUTÓNOMO MUNICIPAL DE CURAHUARA DE CARANGAS</v>
          </cell>
          <cell r="C397" t="str">
            <v>Gobierno Autónomo Municipal de Curahuara de Carangas</v>
          </cell>
          <cell r="D397" t="str">
            <v>-</v>
          </cell>
        </row>
        <row r="398">
          <cell r="A398">
            <v>1417</v>
          </cell>
          <cell r="B398" t="str">
            <v>GOBIERNO AUTÓNOMO MUNICIPAL DE TURCO</v>
          </cell>
          <cell r="C398" t="str">
            <v>Gobierno Autónomo Municipal de Turco</v>
          </cell>
          <cell r="D398" t="str">
            <v>-</v>
          </cell>
        </row>
        <row r="399">
          <cell r="A399">
            <v>1418</v>
          </cell>
          <cell r="B399" t="str">
            <v>GOBIERNO AUTÓNOMO MUNICIPAL DE HUACHACALLA</v>
          </cell>
          <cell r="C399" t="str">
            <v>Gobierno Autónomo Municipal de Huachacalla</v>
          </cell>
          <cell r="D399" t="str">
            <v>-</v>
          </cell>
        </row>
        <row r="400">
          <cell r="A400">
            <v>1419</v>
          </cell>
          <cell r="B400" t="str">
            <v>GOBIERNO AUTÓNOMO MUNICIPAL DE ESCARA</v>
          </cell>
          <cell r="C400" t="str">
            <v>Gobierno Autónomo Municipal de Escara</v>
          </cell>
          <cell r="D400" t="str">
            <v>-</v>
          </cell>
        </row>
        <row r="401">
          <cell r="A401">
            <v>1420</v>
          </cell>
          <cell r="B401" t="str">
            <v>GOBIERNO AUTÓNOMO MUNICIPAL DE CRUZ DE MACHACAMARCA</v>
          </cell>
          <cell r="C401" t="str">
            <v>Gobierno Autónomo Municipal de Cruz de Machacamarca</v>
          </cell>
          <cell r="D401" t="str">
            <v>-</v>
          </cell>
        </row>
        <row r="402">
          <cell r="A402">
            <v>1421</v>
          </cell>
          <cell r="B402" t="str">
            <v>GOBIERNO AUTÓNOMO MUNICIPAL DE YUNGUYO DE LITORAL</v>
          </cell>
          <cell r="C402" t="str">
            <v>Gobierno Autónomo Municipal de Yunguyo de Litoral</v>
          </cell>
          <cell r="D402" t="str">
            <v>-</v>
          </cell>
        </row>
        <row r="403">
          <cell r="A403">
            <v>1422</v>
          </cell>
          <cell r="B403" t="str">
            <v>GOBIERNO AUTÓNOMO MUNICIPAL DE ESMERALDA</v>
          </cell>
          <cell r="C403" t="str">
            <v>Gobierno Autónomo Municipal de Esmeralda</v>
          </cell>
          <cell r="D403" t="str">
            <v>-</v>
          </cell>
        </row>
        <row r="404">
          <cell r="A404">
            <v>1423</v>
          </cell>
          <cell r="B404" t="str">
            <v>GOBIERNO AUTÓNOMO MUNICIPAL DE TOLEDO</v>
          </cell>
          <cell r="C404" t="str">
            <v>Gobierno Autónomo Municipal de Toledo</v>
          </cell>
          <cell r="D404" t="str">
            <v>-</v>
          </cell>
        </row>
        <row r="405">
          <cell r="A405">
            <v>1424</v>
          </cell>
          <cell r="B405" t="str">
            <v>GOBIERNO AUTÓNOMO MUNICIPAL DE ANDAMARCA (SANTIAGO DE ANDAMARCA)</v>
          </cell>
          <cell r="C405" t="str">
            <v>Gobierno Autónomo Municipal de Andamarca (Santiago de Andamarca)</v>
          </cell>
          <cell r="D405" t="str">
            <v>-</v>
          </cell>
        </row>
        <row r="406">
          <cell r="A406">
            <v>1425</v>
          </cell>
          <cell r="B406" t="str">
            <v>GOBIERNO AUTÓNOMO MUNICIPAL DE BELÉN DE ANDAMARCA</v>
          </cell>
          <cell r="C406" t="str">
            <v>Gobierno Autónomo Municipal de Belén de Andamarca</v>
          </cell>
          <cell r="D406" t="str">
            <v>-</v>
          </cell>
        </row>
        <row r="407">
          <cell r="A407">
            <v>1426</v>
          </cell>
          <cell r="B407" t="str">
            <v>GOBIERNO AUTÓNOMO MUNICIPAL DE SALINAS DE G. MENDOZA</v>
          </cell>
          <cell r="C407" t="str">
            <v>Gobierno Autónomo Municipal de Salinas de G. Mendoza</v>
          </cell>
          <cell r="D407" t="str">
            <v>-</v>
          </cell>
        </row>
        <row r="408">
          <cell r="A408">
            <v>1427</v>
          </cell>
          <cell r="B408" t="str">
            <v>GOBIERNO AUTÓNOMO MUNICIPAL DE PAMPA AULLAGAS</v>
          </cell>
          <cell r="C408" t="str">
            <v>Gobierno Autónomo Municipal de Pampa Aullagas</v>
          </cell>
          <cell r="D408" t="str">
            <v>-</v>
          </cell>
        </row>
        <row r="409">
          <cell r="A409">
            <v>1428</v>
          </cell>
          <cell r="B409" t="str">
            <v>GOBIERNO AUTÓNOMO MUNICIPAL DE LA RIVERA</v>
          </cell>
          <cell r="C409" t="str">
            <v>Gobierno Autónomo Municipal de La Rivera</v>
          </cell>
          <cell r="D409" t="str">
            <v>-</v>
          </cell>
        </row>
        <row r="410">
          <cell r="A410">
            <v>1429</v>
          </cell>
          <cell r="B410" t="str">
            <v>GOBIERNO AUTÓNOMO MUNICIPAL DE TODOS SANTOS</v>
          </cell>
          <cell r="C410" t="str">
            <v>Gobierno Autónomo Municipal de Todos Santos</v>
          </cell>
          <cell r="D410" t="str">
            <v>-</v>
          </cell>
        </row>
        <row r="411">
          <cell r="A411">
            <v>1430</v>
          </cell>
          <cell r="B411" t="str">
            <v>GOBIERNO AUTÓNOMO MUNICIPAL DE CARANGAS</v>
          </cell>
          <cell r="C411" t="str">
            <v>Gobierno Autónomo Municipal de Carangas</v>
          </cell>
          <cell r="D411" t="str">
            <v>-</v>
          </cell>
        </row>
        <row r="412">
          <cell r="A412">
            <v>1431</v>
          </cell>
          <cell r="B412" t="str">
            <v>GOBIERNO AUTÓNOMO MUNICIPAL DE SABAYA</v>
          </cell>
          <cell r="C412" t="str">
            <v>Gobierno Autónomo Municipal de Sabaya</v>
          </cell>
          <cell r="D412" t="str">
            <v>-</v>
          </cell>
        </row>
        <row r="413">
          <cell r="A413">
            <v>1432</v>
          </cell>
          <cell r="B413" t="str">
            <v>GOBIERNO AUTÓNOMO MUNICIPAL DE COIPASA</v>
          </cell>
          <cell r="C413" t="str">
            <v>Gobierno Autónomo Municipal de Coipasa</v>
          </cell>
          <cell r="D413" t="str">
            <v>-</v>
          </cell>
        </row>
        <row r="414">
          <cell r="A414">
            <v>1434</v>
          </cell>
          <cell r="B414" t="str">
            <v>GOBIERNO AUTÓNOMO MUNICIPAL DE HUAYLLAMARCA (SANTIAGO DE HUAYLLAMARCA)</v>
          </cell>
          <cell r="C414" t="str">
            <v>Gobierno Autónomo Municipal de Huayllamarca (Santiago de Huayllamarca)</v>
          </cell>
          <cell r="D414" t="str">
            <v>-</v>
          </cell>
        </row>
        <row r="415">
          <cell r="A415">
            <v>1435</v>
          </cell>
          <cell r="B415" t="str">
            <v>GOBIERNO AUTÓNOMO MUNICIPAL DE SORACACHI</v>
          </cell>
          <cell r="C415" t="str">
            <v>Gobierno Autónomo Municipal de Soracachi</v>
          </cell>
          <cell r="D415" t="str">
            <v>-</v>
          </cell>
        </row>
        <row r="416">
          <cell r="A416">
            <v>1501</v>
          </cell>
          <cell r="B416" t="str">
            <v>GOBIERNO AUTÓNOMO MUNICIPAL DE POTOSÍ</v>
          </cell>
          <cell r="C416" t="str">
            <v>Gobierno Autónomo Municipal de Potosí</v>
          </cell>
          <cell r="D416" t="str">
            <v>-</v>
          </cell>
        </row>
        <row r="417">
          <cell r="A417">
            <v>1502</v>
          </cell>
          <cell r="B417" t="str">
            <v>GOBIERNO AUTÓNOMO MUNICIPAL DE TINGUIPAYA</v>
          </cell>
          <cell r="C417" t="str">
            <v>Gobierno Autónomo Municipal de Tinguipaya</v>
          </cell>
          <cell r="D417" t="str">
            <v>-</v>
          </cell>
        </row>
        <row r="418">
          <cell r="A418">
            <v>1503</v>
          </cell>
          <cell r="B418" t="str">
            <v>GOBIERNO AUTÓNOMO MUNICIPAL DE YOCALLA</v>
          </cell>
          <cell r="C418" t="str">
            <v>Gobierno Autónomo Municipal de Yocalla</v>
          </cell>
          <cell r="D418" t="str">
            <v>-</v>
          </cell>
        </row>
        <row r="419">
          <cell r="A419">
            <v>1504</v>
          </cell>
          <cell r="B419" t="str">
            <v>GOBIERNO AUTÓNOMO MUNICIPAL DE URMIRI</v>
          </cell>
          <cell r="C419" t="str">
            <v>Gobierno Autónomo Municipal de Urmiri</v>
          </cell>
          <cell r="D419" t="str">
            <v>-</v>
          </cell>
        </row>
        <row r="420">
          <cell r="A420">
            <v>1505</v>
          </cell>
          <cell r="B420" t="str">
            <v>GOBIERNO AUTÓNOMO MUNICIPAL DE UNCÍA</v>
          </cell>
          <cell r="C420" t="str">
            <v>Gobierno Autónomo Municipal de Uncía</v>
          </cell>
          <cell r="D420" t="str">
            <v>-</v>
          </cell>
        </row>
        <row r="421">
          <cell r="A421">
            <v>1506</v>
          </cell>
          <cell r="B421" t="str">
            <v>GOBIERNO AUTÓNOMO MUNICIPAL DE CHAYANTA</v>
          </cell>
          <cell r="C421" t="str">
            <v>Gobierno Autónomo Municipal de Chayanta</v>
          </cell>
          <cell r="D421" t="str">
            <v>-</v>
          </cell>
        </row>
        <row r="422">
          <cell r="A422">
            <v>1507</v>
          </cell>
          <cell r="B422" t="str">
            <v>GOBIERNO AUTÓNOMO MUNICIPAL DE LLALLAGUA</v>
          </cell>
          <cell r="C422" t="str">
            <v>Gobierno Autónomo Municipal de Llallagua</v>
          </cell>
          <cell r="D422" t="str">
            <v>-</v>
          </cell>
        </row>
        <row r="423">
          <cell r="A423">
            <v>1508</v>
          </cell>
          <cell r="B423" t="str">
            <v>GOBIERNO AUTÓNOMO MUNICIPAL DE BETANZOS</v>
          </cell>
          <cell r="C423" t="str">
            <v>Gobierno Autónomo Municipal de Betanzos</v>
          </cell>
          <cell r="D423" t="str">
            <v>-</v>
          </cell>
        </row>
        <row r="424">
          <cell r="A424">
            <v>1509</v>
          </cell>
          <cell r="B424" t="str">
            <v>GOBIERNO AUTÓNOMO MUNICIPAL DE CHAQUI</v>
          </cell>
          <cell r="C424" t="str">
            <v>Gobierno Autónomo Municipal de Chaqui</v>
          </cell>
          <cell r="D424" t="str">
            <v>-</v>
          </cell>
        </row>
        <row r="425">
          <cell r="A425">
            <v>1510</v>
          </cell>
          <cell r="B425" t="str">
            <v>GOBIERNO AUTÓNOMO MUNICIPAL DE TACOBAMBA</v>
          </cell>
          <cell r="C425" t="str">
            <v>Gobierno Autónomo Municipal de Tacobamba</v>
          </cell>
          <cell r="D425" t="str">
            <v>-</v>
          </cell>
        </row>
        <row r="426">
          <cell r="A426">
            <v>1511</v>
          </cell>
          <cell r="B426" t="str">
            <v>GOBIERNO AUTÓNOMO MUNICIPAL DE COLQUECHACA</v>
          </cell>
          <cell r="C426" t="str">
            <v>Gobierno Autónomo Municipal de Colquechaca</v>
          </cell>
          <cell r="D426" t="str">
            <v>-</v>
          </cell>
        </row>
        <row r="427">
          <cell r="A427">
            <v>1512</v>
          </cell>
          <cell r="B427" t="str">
            <v>GOBIERNO AUTÓNOMO MUNICIPAL DE RAVELO</v>
          </cell>
          <cell r="C427" t="str">
            <v>Gobierno Autónomo Municipal de Ravelo</v>
          </cell>
          <cell r="D427" t="str">
            <v>-</v>
          </cell>
        </row>
        <row r="428">
          <cell r="A428">
            <v>1513</v>
          </cell>
          <cell r="B428" t="str">
            <v>GOBIERNO AUTÓNOMO MUNICIPAL DE POCOATA</v>
          </cell>
          <cell r="C428" t="str">
            <v>Gobierno Autónomo Municipal de Pocoata</v>
          </cell>
          <cell r="D428" t="str">
            <v>-</v>
          </cell>
        </row>
        <row r="429">
          <cell r="A429">
            <v>1514</v>
          </cell>
          <cell r="B429" t="str">
            <v>GOBIERNO AUTÓNOMO MUNICIPAL DE OCURÍ</v>
          </cell>
          <cell r="C429" t="str">
            <v>Gobierno Autónomo Municipal de Ocurí</v>
          </cell>
          <cell r="D429" t="str">
            <v>-</v>
          </cell>
        </row>
        <row r="430">
          <cell r="A430">
            <v>1515</v>
          </cell>
          <cell r="B430" t="str">
            <v>GOBIERNO AUTÓNOMO MUNICIPAL DE SAN PEDRO DE BUENA VISTA</v>
          </cell>
          <cell r="C430" t="str">
            <v>Gobierno Autónomo Municipal de San Pedro de Buena Vista</v>
          </cell>
          <cell r="D430" t="str">
            <v>-</v>
          </cell>
        </row>
        <row r="431">
          <cell r="A431">
            <v>1516</v>
          </cell>
          <cell r="B431" t="str">
            <v>GOBIERNO AUTÓNOMO MUNICIPAL DE TORO TORO</v>
          </cell>
          <cell r="C431" t="str">
            <v>Gobierno Autónomo Municipal de Toro Toro</v>
          </cell>
          <cell r="D431" t="str">
            <v>-</v>
          </cell>
        </row>
        <row r="432">
          <cell r="A432">
            <v>1517</v>
          </cell>
          <cell r="B432" t="str">
            <v>GOBIERNO AUTÓNOMO MUNICIPAL DE COTAGAITA</v>
          </cell>
          <cell r="C432" t="str">
            <v>Gobierno Autónomo Municipal de Cotagaita</v>
          </cell>
          <cell r="D432" t="str">
            <v>-</v>
          </cell>
        </row>
        <row r="433">
          <cell r="A433">
            <v>1518</v>
          </cell>
          <cell r="B433" t="str">
            <v>GOBIERNO AUTÓNOMO MUNICIPAL DE VITICHI</v>
          </cell>
          <cell r="C433" t="str">
            <v>Gobierno Autónomo Municipal de Vitichi</v>
          </cell>
          <cell r="D433" t="str">
            <v>-</v>
          </cell>
        </row>
        <row r="434">
          <cell r="A434">
            <v>1519</v>
          </cell>
          <cell r="B434" t="str">
            <v>GOBIERNO AUTÓNOMO MUNICIPAL DE TUPIZA</v>
          </cell>
          <cell r="C434" t="str">
            <v>Gobierno Autónomo Municipal de Tupiza</v>
          </cell>
          <cell r="D434" t="str">
            <v>-</v>
          </cell>
        </row>
        <row r="435">
          <cell r="A435">
            <v>1520</v>
          </cell>
          <cell r="B435" t="str">
            <v>GOBIERNO AUTÓNOMO MUNICIPAL DE ATOCHA</v>
          </cell>
          <cell r="C435" t="str">
            <v>Gobierno Autónomo Municipal de Atocha</v>
          </cell>
          <cell r="D435" t="str">
            <v>-</v>
          </cell>
        </row>
        <row r="436">
          <cell r="A436">
            <v>1521</v>
          </cell>
          <cell r="B436" t="str">
            <v>GOBIERNO AUTÓNOMO MUNICIPAL DE COLCHA"K" (VILLA MARTÍN)</v>
          </cell>
          <cell r="C436" t="str">
            <v>Gobierno Autónomo Municipal de Colcha"K" (Villa Martín)</v>
          </cell>
          <cell r="D436" t="str">
            <v>-</v>
          </cell>
        </row>
        <row r="437">
          <cell r="A437">
            <v>1522</v>
          </cell>
          <cell r="B437" t="str">
            <v>GOBIERNO AUTÓNOMO MUNICIPAL DE SAN PEDRO DE QUEMES</v>
          </cell>
          <cell r="C437" t="str">
            <v>Gobierno Autónomo Municipal de San Pedro de Quemes</v>
          </cell>
          <cell r="D437" t="str">
            <v>-</v>
          </cell>
        </row>
        <row r="438">
          <cell r="A438">
            <v>1523</v>
          </cell>
          <cell r="B438" t="str">
            <v>GOBIERNO AUTÓNOMO MUNICIPAL DE SAN PABLO DE LÍPEZ</v>
          </cell>
          <cell r="C438" t="str">
            <v>Gobierno Autónomo Municipal de San Pablo de Lípez</v>
          </cell>
          <cell r="D438" t="str">
            <v>-</v>
          </cell>
        </row>
        <row r="439">
          <cell r="A439">
            <v>1524</v>
          </cell>
          <cell r="B439" t="str">
            <v>GOBIERNO AUTÓNOMO MUNICIPAL DE MOJINETE</v>
          </cell>
          <cell r="C439" t="str">
            <v>Gobierno Autónomo Municipal de Mojinete</v>
          </cell>
          <cell r="D439" t="str">
            <v>-</v>
          </cell>
        </row>
        <row r="440">
          <cell r="A440">
            <v>1525</v>
          </cell>
          <cell r="B440" t="str">
            <v>GOBIERNO AUTÓNOMO MUNICIPAL DE SAN ANTONIO DE ESMORUCO</v>
          </cell>
          <cell r="C440" t="str">
            <v>Gobierno Autónomo Municipal de San Antonio de Esmoruco</v>
          </cell>
          <cell r="D440" t="str">
            <v>-</v>
          </cell>
        </row>
        <row r="441">
          <cell r="A441">
            <v>1526</v>
          </cell>
          <cell r="B441" t="str">
            <v>GOBIERNO AUTÓNOMO MUNICIPAL DE SACACA (VILLA DE SACACA)</v>
          </cell>
          <cell r="C441" t="str">
            <v>Gobierno Autónomo Municipal de Sacaca (Villa de Sacaca)</v>
          </cell>
          <cell r="D441" t="str">
            <v>-</v>
          </cell>
        </row>
        <row r="442">
          <cell r="A442">
            <v>1527</v>
          </cell>
          <cell r="B442" t="str">
            <v>GOBIERNO AUTÓNOMO MUNICIPAL DE CARIPUYO</v>
          </cell>
          <cell r="C442" t="str">
            <v>Gobierno Autónomo Municipal de Caripuyo</v>
          </cell>
          <cell r="D442" t="str">
            <v>-</v>
          </cell>
        </row>
        <row r="443">
          <cell r="A443">
            <v>1528</v>
          </cell>
          <cell r="B443" t="str">
            <v>GOBIERNO AUTÓNOMO MUNICIPAL DE PUNA (VILLA TALAVERA)</v>
          </cell>
          <cell r="C443" t="str">
            <v>Gobierno Autónomo Municipal de Puna (Villa Talavera)</v>
          </cell>
          <cell r="D443" t="str">
            <v>-</v>
          </cell>
        </row>
        <row r="444">
          <cell r="A444">
            <v>1529</v>
          </cell>
          <cell r="B444" t="str">
            <v>GOBIERNO AUTÓNOMO MUNICIPAL DE CAIZA "D"</v>
          </cell>
          <cell r="C444" t="str">
            <v>Gobierno Autónomo Municipal de Caiza "D"</v>
          </cell>
          <cell r="D444" t="str">
            <v>-</v>
          </cell>
        </row>
        <row r="445">
          <cell r="A445">
            <v>1530</v>
          </cell>
          <cell r="B445" t="str">
            <v>GOBIERNO AUTÓNOMO MUNICIPAL DE UYUNI</v>
          </cell>
          <cell r="C445" t="str">
            <v>Gobierno Autónomo Municipal de Uyuni</v>
          </cell>
          <cell r="D445" t="str">
            <v>-</v>
          </cell>
        </row>
        <row r="446">
          <cell r="A446">
            <v>1531</v>
          </cell>
          <cell r="B446" t="str">
            <v>GOBIERNO AUTÓNOMO MUNICIPAL DE TOMAVE</v>
          </cell>
          <cell r="C446" t="str">
            <v>Gobierno Autónomo Municipal de Tomave</v>
          </cell>
          <cell r="D446" t="str">
            <v>-</v>
          </cell>
        </row>
        <row r="447">
          <cell r="A447">
            <v>1532</v>
          </cell>
          <cell r="B447" t="str">
            <v>GOBIERNO AUTÓNOMO MUNICIPAL DE PORCO</v>
          </cell>
          <cell r="C447" t="str">
            <v>Gobierno Autónomo Municipal de Porco</v>
          </cell>
          <cell r="D447" t="str">
            <v>-</v>
          </cell>
        </row>
        <row r="448">
          <cell r="A448">
            <v>1533</v>
          </cell>
          <cell r="B448" t="str">
            <v>GOBIERNO AUTÓNOMO MUNICIPAL DE ARAMPAMPA</v>
          </cell>
          <cell r="C448" t="str">
            <v>Gobierno Autónomo Municipal de Arampampa</v>
          </cell>
          <cell r="D448" t="str">
            <v>-</v>
          </cell>
        </row>
        <row r="449">
          <cell r="A449">
            <v>1534</v>
          </cell>
          <cell r="B449" t="str">
            <v>GOBIERNO AUTÓNOMO MUNICIPAL DE ACASIO</v>
          </cell>
          <cell r="C449" t="str">
            <v>Gobierno Autónomo Municipal de Acasio</v>
          </cell>
          <cell r="D449" t="str">
            <v>-</v>
          </cell>
        </row>
        <row r="450">
          <cell r="A450">
            <v>1535</v>
          </cell>
          <cell r="B450" t="str">
            <v>GOBIERNO AUTÓNOMO MUNICIPAL DE LLICA</v>
          </cell>
          <cell r="C450" t="str">
            <v>Gobierno Autónomo Municipal de Llica</v>
          </cell>
          <cell r="D450" t="str">
            <v>-</v>
          </cell>
        </row>
        <row r="451">
          <cell r="A451">
            <v>1536</v>
          </cell>
          <cell r="B451" t="str">
            <v>GOBIERNO AUTÓNOMO MUNICIPAL DE TAHUA</v>
          </cell>
          <cell r="C451" t="str">
            <v>Gobierno Autónomo Municipal de Tahua</v>
          </cell>
          <cell r="D451" t="str">
            <v>-</v>
          </cell>
        </row>
        <row r="452">
          <cell r="A452">
            <v>1537</v>
          </cell>
          <cell r="B452" t="str">
            <v>GOBIERNO AUTÓNOMO MUNICIPAL DE VILLAZÓN</v>
          </cell>
          <cell r="C452" t="str">
            <v>Gobierno Autónomo Municipal de Villazón</v>
          </cell>
          <cell r="D452" t="str">
            <v>-</v>
          </cell>
        </row>
        <row r="453">
          <cell r="A453">
            <v>1538</v>
          </cell>
          <cell r="B453" t="str">
            <v>GOBIERNO AUTÓNOMO MUNICIPAL DE SAN AGUSTÍN</v>
          </cell>
          <cell r="C453" t="str">
            <v>Gobierno Autónomo Municipal de San Agustín</v>
          </cell>
          <cell r="D453" t="str">
            <v>-</v>
          </cell>
        </row>
        <row r="454">
          <cell r="A454">
            <v>1539</v>
          </cell>
          <cell r="B454" t="str">
            <v>GOBIERNO AUTÓNOMO MUNICIPAL DE CKOCHAS</v>
          </cell>
          <cell r="C454" t="str">
            <v>Gobierno Autónomo Municipal de Ckochas</v>
          </cell>
          <cell r="D454" t="str">
            <v>-</v>
          </cell>
        </row>
        <row r="455">
          <cell r="A455">
            <v>1540</v>
          </cell>
          <cell r="B455" t="str">
            <v>GOBIERNO AUTÓNOMO MUNICIPAL DE CHUQUIHUTA AYLLU JUCUMANI</v>
          </cell>
          <cell r="C455" t="str">
            <v>Gobierno Autónomo Municipal de Chuquihuta Ayllu Jucumani</v>
          </cell>
          <cell r="D455" t="str">
            <v>-</v>
          </cell>
        </row>
        <row r="456">
          <cell r="A456">
            <v>1601</v>
          </cell>
          <cell r="B456" t="str">
            <v>GOBIERNO AUTÓNOMO MUNICIPAL DE TARIJA</v>
          </cell>
          <cell r="C456" t="str">
            <v>Gobierno Autónomo Municipal de Tarija</v>
          </cell>
          <cell r="D456" t="str">
            <v>-</v>
          </cell>
        </row>
        <row r="457">
          <cell r="A457">
            <v>1602</v>
          </cell>
          <cell r="B457" t="str">
            <v>GOBIERNO AUTÓNOMO MUNICIPAL DE PADCAYA</v>
          </cell>
          <cell r="C457" t="str">
            <v>Gobierno Autónomo Municipal de Padcaya</v>
          </cell>
          <cell r="D457" t="str">
            <v>-</v>
          </cell>
        </row>
        <row r="458">
          <cell r="A458">
            <v>1603</v>
          </cell>
          <cell r="B458" t="str">
            <v>GOBIERNO AUTÓNOMO MUNICIPAL DE BERMEJO</v>
          </cell>
          <cell r="C458" t="str">
            <v>Gobierno Autónomo Municipal de Bermejo</v>
          </cell>
          <cell r="D458" t="str">
            <v>-</v>
          </cell>
        </row>
        <row r="459">
          <cell r="A459">
            <v>1604</v>
          </cell>
          <cell r="B459" t="str">
            <v>GOBIERNO AUTÓNOMO MUNICIPAL DE YACUIBA</v>
          </cell>
          <cell r="C459" t="str">
            <v>Gobierno Autónomo Municipal de Yacuiba</v>
          </cell>
          <cell r="D459" t="str">
            <v>-</v>
          </cell>
        </row>
        <row r="460">
          <cell r="A460">
            <v>1605</v>
          </cell>
          <cell r="B460" t="str">
            <v>GOBIERNO AUTÓNOMO MUNICIPAL DE CARAPARÍ</v>
          </cell>
          <cell r="C460" t="str">
            <v>Gobierno Autónomo Municipal de Caraparí</v>
          </cell>
          <cell r="D460" t="str">
            <v>-</v>
          </cell>
        </row>
        <row r="461">
          <cell r="A461">
            <v>1606</v>
          </cell>
          <cell r="B461" t="str">
            <v>GOBIERNO AUTÓNOMO MUNICIPAL DE VILLAMONTES</v>
          </cell>
          <cell r="C461" t="str">
            <v>Gobierno Autónomo Municipal de Villamontes</v>
          </cell>
          <cell r="D461" t="str">
            <v>-</v>
          </cell>
        </row>
        <row r="462">
          <cell r="A462">
            <v>1607</v>
          </cell>
          <cell r="B462" t="str">
            <v>GOBIERNO AUTÓNOMO MUNICIPAL DE URIONDO (CONCEPCIÓN)</v>
          </cell>
          <cell r="C462" t="str">
            <v>Gobierno Autónomo Municipal de Uriondo (Concepción)</v>
          </cell>
          <cell r="D462" t="str">
            <v>-</v>
          </cell>
        </row>
        <row r="463">
          <cell r="A463">
            <v>1608</v>
          </cell>
          <cell r="B463" t="str">
            <v>GOBIERNO AUTÓNOMO MUNICIPAL DE YUNCHARA</v>
          </cell>
          <cell r="C463" t="str">
            <v>Gobierno Autónomo Municipal de Yunchara</v>
          </cell>
          <cell r="D463" t="str">
            <v>-</v>
          </cell>
        </row>
        <row r="464">
          <cell r="A464">
            <v>1609</v>
          </cell>
          <cell r="B464" t="str">
            <v>GOBIERNO AUTÓNOMO MUNICIPAL DE SAN LORENZO</v>
          </cell>
          <cell r="C464" t="str">
            <v>Gobierno Autónomo Municipal de San Lorenzo</v>
          </cell>
          <cell r="D464" t="str">
            <v>-</v>
          </cell>
        </row>
        <row r="465">
          <cell r="A465">
            <v>1610</v>
          </cell>
          <cell r="B465" t="str">
            <v>GOBIERNO AUTÓNOMO MUNICIPAL DE EL PUENTE</v>
          </cell>
          <cell r="C465" t="str">
            <v>Gobierno Autónomo Municipal de El Puente</v>
          </cell>
          <cell r="D465" t="str">
            <v>-</v>
          </cell>
        </row>
        <row r="466">
          <cell r="A466">
            <v>1611</v>
          </cell>
          <cell r="B466" t="str">
            <v>GOBIERNO AUTÓNOMO MUNICIPAL DE ENTRE RÍOS</v>
          </cell>
          <cell r="C466" t="str">
            <v>Gobierno Autónomo Municipal de Entre Ríos</v>
          </cell>
          <cell r="D466" t="str">
            <v>-</v>
          </cell>
        </row>
        <row r="467">
          <cell r="A467">
            <v>1701</v>
          </cell>
          <cell r="B467" t="str">
            <v>GOBIERNO AUTÓNOMO MUNICIPAL DE SANTA CRUZ DE LA SIERRA</v>
          </cell>
          <cell r="C467" t="str">
            <v>Gobierno Autónomo Municipal de Santa Cruz de La Sierra</v>
          </cell>
          <cell r="D467" t="str">
            <v>-</v>
          </cell>
        </row>
        <row r="468">
          <cell r="A468">
            <v>1702</v>
          </cell>
          <cell r="B468" t="str">
            <v>GOBIERNO AUTÓNOMO MUNICIPAL DE COTOCA</v>
          </cell>
          <cell r="C468" t="str">
            <v>Gobierno Autónomo Municipal de Cotoca</v>
          </cell>
          <cell r="D468" t="str">
            <v>-</v>
          </cell>
        </row>
        <row r="469">
          <cell r="A469">
            <v>1703</v>
          </cell>
          <cell r="B469" t="str">
            <v>GOBIERNO AUTÓNOMO MUNICIPAL DE PORONGO (AYACUCHO)</v>
          </cell>
          <cell r="C469" t="str">
            <v>Gobierno Autónomo Municipal de Porongo (Ayacucho)</v>
          </cell>
          <cell r="D469" t="str">
            <v>-</v>
          </cell>
        </row>
        <row r="470">
          <cell r="A470">
            <v>1704</v>
          </cell>
          <cell r="B470" t="str">
            <v>GOBIERNO AUTÓNOMO MUNICIPAL DE LA GUARDIA</v>
          </cell>
          <cell r="C470" t="str">
            <v>Gobierno Autónomo Municipal de La Guardia</v>
          </cell>
          <cell r="D470" t="str">
            <v>-</v>
          </cell>
        </row>
        <row r="471">
          <cell r="A471">
            <v>1705</v>
          </cell>
          <cell r="B471" t="str">
            <v>GOBIERNO AUTÓNOMO MUNICIPAL DE EL TORNO</v>
          </cell>
          <cell r="C471" t="str">
            <v>Gobierno Autónomo Municipal de El Torno</v>
          </cell>
          <cell r="D471" t="str">
            <v>-</v>
          </cell>
        </row>
        <row r="472">
          <cell r="A472">
            <v>1706</v>
          </cell>
          <cell r="B472" t="str">
            <v>GOBIERNO AUTÓNOMO MUNICIPAL DE WARNES</v>
          </cell>
          <cell r="C472" t="str">
            <v>Gobierno Autónomo Municipal de Warnes</v>
          </cell>
          <cell r="D472" t="str">
            <v>-</v>
          </cell>
        </row>
        <row r="473">
          <cell r="A473">
            <v>1707</v>
          </cell>
          <cell r="B473" t="str">
            <v>GOBIERNO AUTÓNOMO MUNICIPAL DE SAN IGNACIO (SAN IGNACIO DE VELASCO)</v>
          </cell>
          <cell r="C473" t="str">
            <v>Gobierno Autónomo Municipal de San Ignacio (San Ignacio de Velasco)</v>
          </cell>
          <cell r="D473" t="str">
            <v>-</v>
          </cell>
        </row>
        <row r="474">
          <cell r="A474">
            <v>1708</v>
          </cell>
          <cell r="B474" t="str">
            <v>GOBIERNO AUTÓNOMO MUNICIPAL DE SAN MIGUEL (SAN MIGUEL DE VELASCO)</v>
          </cell>
          <cell r="C474" t="str">
            <v>Gobierno Autónomo Municipal de San Miguel (San Miguel de Velasco)</v>
          </cell>
          <cell r="D474" t="str">
            <v>-</v>
          </cell>
        </row>
        <row r="475">
          <cell r="A475">
            <v>1709</v>
          </cell>
          <cell r="B475" t="str">
            <v>GOBIERNO AUTÓNOMO MUNICIPAL DE SAN RAFAEL</v>
          </cell>
          <cell r="C475" t="str">
            <v>Gobierno Autónomo Municipal de San Rafael</v>
          </cell>
          <cell r="D475" t="str">
            <v>-</v>
          </cell>
        </row>
        <row r="476">
          <cell r="A476">
            <v>1710</v>
          </cell>
          <cell r="B476" t="str">
            <v>GOBIERNO AUTÓNOMO MUNICIPAL DE BUENA VISTA</v>
          </cell>
          <cell r="C476" t="str">
            <v>Gobierno Autónomo Municipal de Buena Vista</v>
          </cell>
          <cell r="D476" t="str">
            <v>-</v>
          </cell>
        </row>
        <row r="477">
          <cell r="A477">
            <v>1711</v>
          </cell>
          <cell r="B477" t="str">
            <v>GOBIERNO AUTÓNOMO MUNICIPAL DE SAN CARLOS</v>
          </cell>
          <cell r="C477" t="str">
            <v>Gobierno Autónomo Municipal de San Carlos</v>
          </cell>
          <cell r="D477" t="str">
            <v>-</v>
          </cell>
        </row>
        <row r="478">
          <cell r="A478">
            <v>1712</v>
          </cell>
          <cell r="B478" t="str">
            <v>GOBIERNO AUTÓNOMO MUNICIPAL DE YAPACANÍ</v>
          </cell>
          <cell r="C478" t="str">
            <v>Gobierno Autónomo Municipal de Yapacaní</v>
          </cell>
          <cell r="D478" t="str">
            <v>-</v>
          </cell>
        </row>
        <row r="479">
          <cell r="A479">
            <v>1713</v>
          </cell>
          <cell r="B479" t="str">
            <v>GOBIERNO AUTÓNOMO MUNICIPAL DE SAN JOSÉ</v>
          </cell>
          <cell r="C479" t="str">
            <v>Gobierno Autónomo Municipal de San José</v>
          </cell>
          <cell r="D479" t="str">
            <v>-</v>
          </cell>
        </row>
        <row r="480">
          <cell r="A480">
            <v>1714</v>
          </cell>
          <cell r="B480" t="str">
            <v>GOBIERNO AUTÓNOMO MUNICIPAL DE PAILÓN</v>
          </cell>
          <cell r="C480" t="str">
            <v>Gobierno Autónomo Municipal de Pailón</v>
          </cell>
          <cell r="D480" t="str">
            <v>-</v>
          </cell>
        </row>
        <row r="481">
          <cell r="A481">
            <v>1715</v>
          </cell>
          <cell r="B481" t="str">
            <v>GOBIERNO AUTÓNOMO MUNICIPAL DE ROBORÉ</v>
          </cell>
          <cell r="C481" t="str">
            <v>Gobierno Autónomo Municipal de Roboré</v>
          </cell>
          <cell r="D481" t="str">
            <v>-</v>
          </cell>
        </row>
        <row r="482">
          <cell r="A482">
            <v>1716</v>
          </cell>
          <cell r="B482" t="str">
            <v>GOBIERNO AUTÓNOMO MUNICIPAL DE PORTACHUELO</v>
          </cell>
          <cell r="C482" t="str">
            <v>Gobierno Autónomo Municipal de Portachuelo</v>
          </cell>
          <cell r="D482" t="str">
            <v>-</v>
          </cell>
        </row>
        <row r="483">
          <cell r="A483">
            <v>1717</v>
          </cell>
          <cell r="B483" t="str">
            <v>GOBIERNO AUTÓNOMO MUNICIPAL DE SANTA ROSA DEL SARA</v>
          </cell>
          <cell r="C483" t="str">
            <v>Gobierno Autónomo Municipal de Santa Rosa del Sara</v>
          </cell>
          <cell r="D483" t="str">
            <v>-</v>
          </cell>
        </row>
        <row r="484">
          <cell r="A484">
            <v>1718</v>
          </cell>
          <cell r="B484" t="str">
            <v>GOBIERNO AUTÓNOMO MUNICIPAL DE LAGUNILLAS</v>
          </cell>
          <cell r="C484" t="str">
            <v>Gobierno Autónomo Municipal de Lagunillas</v>
          </cell>
          <cell r="D484" t="str">
            <v>-</v>
          </cell>
        </row>
        <row r="485">
          <cell r="A485">
            <v>1720</v>
          </cell>
          <cell r="B485" t="str">
            <v>GOBIERNO AUTÓNOMO MUNICIPAL DE CABEZAS</v>
          </cell>
          <cell r="C485" t="str">
            <v>Gobierno Autónomo Municipal de Cabezas</v>
          </cell>
          <cell r="D485" t="str">
            <v>-</v>
          </cell>
        </row>
        <row r="486">
          <cell r="A486">
            <v>1721</v>
          </cell>
          <cell r="B486" t="str">
            <v>GOBIERNO AUTÓNOMO MUNICIPAL DE CUEVO</v>
          </cell>
          <cell r="C486" t="str">
            <v>Gobierno Autónomo Municipal de Cuevo</v>
          </cell>
          <cell r="D486" t="str">
            <v>-</v>
          </cell>
        </row>
        <row r="487">
          <cell r="A487">
            <v>1722</v>
          </cell>
          <cell r="B487" t="str">
            <v>GOBIERNO AUTÓNOMO MUNICIPAL DE GUTIÉRREZ</v>
          </cell>
          <cell r="C487" t="str">
            <v>Gobierno Autónomo Municipal de Gutiérrez</v>
          </cell>
          <cell r="D487" t="str">
            <v>-</v>
          </cell>
        </row>
        <row r="488">
          <cell r="A488">
            <v>1723</v>
          </cell>
          <cell r="B488" t="str">
            <v>GOBIERNO AUTÓNOMO MUNICIPAL DE CAMIRI</v>
          </cell>
          <cell r="C488" t="str">
            <v>Gobierno Autónomo Municipal de Camiri</v>
          </cell>
          <cell r="D488" t="str">
            <v>-</v>
          </cell>
        </row>
        <row r="489">
          <cell r="A489">
            <v>1724</v>
          </cell>
          <cell r="B489" t="str">
            <v>GOBIERNO AUTÓNOMO MUNICIPAL DE BOYUIBE</v>
          </cell>
          <cell r="C489" t="str">
            <v>Gobierno Autónomo Municipal de Boyuibe</v>
          </cell>
          <cell r="D489" t="str">
            <v>-</v>
          </cell>
        </row>
        <row r="490">
          <cell r="A490">
            <v>1725</v>
          </cell>
          <cell r="B490" t="str">
            <v>GOBIERNO AUTÓNOMO MUNICIPAL DE VALLEGRANDE</v>
          </cell>
          <cell r="C490" t="str">
            <v>Gobierno Autónomo Municipal de Vallegrande</v>
          </cell>
          <cell r="D490" t="str">
            <v>-</v>
          </cell>
        </row>
        <row r="491">
          <cell r="A491">
            <v>1726</v>
          </cell>
          <cell r="B491" t="str">
            <v>GOBIERNO AUTÓNOMO MUNICIPAL DE TRIGAL</v>
          </cell>
          <cell r="C491" t="str">
            <v>Gobierno Autónomo Municipal de Trigal</v>
          </cell>
          <cell r="D491" t="str">
            <v>-</v>
          </cell>
        </row>
        <row r="492">
          <cell r="A492">
            <v>1727</v>
          </cell>
          <cell r="B492" t="str">
            <v>GOBIERNO AUTÓNOMO MUNICIPAL DE MORO MORO</v>
          </cell>
          <cell r="C492" t="str">
            <v>Gobierno Autónomo Municipal de Moro Moro</v>
          </cell>
          <cell r="D492" t="str">
            <v>-</v>
          </cell>
        </row>
        <row r="493">
          <cell r="A493">
            <v>1728</v>
          </cell>
          <cell r="B493" t="str">
            <v>GOBIERNO AUTÓNOMO MUNICIPAL DE POSTRER VALLE</v>
          </cell>
          <cell r="C493" t="str">
            <v>Gobierno Autónomo Municipal de Postrer Valle</v>
          </cell>
          <cell r="D493" t="str">
            <v>-</v>
          </cell>
        </row>
        <row r="494">
          <cell r="A494">
            <v>1729</v>
          </cell>
          <cell r="B494" t="str">
            <v>GOBIERNO AUTÓNOMO MUNICIPAL DE PUCARA</v>
          </cell>
          <cell r="C494" t="str">
            <v>Gobierno Autónomo Municipal de Pucara</v>
          </cell>
          <cell r="D494" t="str">
            <v>-</v>
          </cell>
        </row>
        <row r="495">
          <cell r="A495">
            <v>1730</v>
          </cell>
          <cell r="B495" t="str">
            <v>GOBIERNO AUTÓNOMO MUNICIPAL DE SAMAIPATA</v>
          </cell>
          <cell r="C495" t="str">
            <v>Gobierno Autónomo Municipal de Samaipata</v>
          </cell>
          <cell r="D495" t="str">
            <v>-</v>
          </cell>
        </row>
        <row r="496">
          <cell r="A496">
            <v>1731</v>
          </cell>
          <cell r="B496" t="str">
            <v>GOBIERNO AUTÓNOMO MUNICIPAL DE PAMPA GRANDE</v>
          </cell>
          <cell r="C496" t="str">
            <v>Gobierno Autónomo Municipal de Pampa Grande</v>
          </cell>
          <cell r="D496" t="str">
            <v>-</v>
          </cell>
        </row>
        <row r="497">
          <cell r="A497">
            <v>1732</v>
          </cell>
          <cell r="B497" t="str">
            <v>GOBIERNO AUTÓNOMO MUNICIPAL DE MAIRANA</v>
          </cell>
          <cell r="C497" t="str">
            <v>Gobierno Autónomo Municipal de Mairana</v>
          </cell>
          <cell r="D497" t="str">
            <v>-</v>
          </cell>
        </row>
        <row r="498">
          <cell r="A498">
            <v>1733</v>
          </cell>
          <cell r="B498" t="str">
            <v>GOBIERNO AUTÓNOMO MUNICIPAL DE QUIRUSILLAS</v>
          </cell>
          <cell r="C498" t="str">
            <v>Gobierno Autónomo Municipal de Quirusillas</v>
          </cell>
          <cell r="D498" t="str">
            <v>-</v>
          </cell>
        </row>
        <row r="499">
          <cell r="A499">
            <v>1734</v>
          </cell>
          <cell r="B499" t="str">
            <v>GOBIERNO AUTÓNOMO MUNICIPAL DE MONTERO</v>
          </cell>
          <cell r="C499" t="str">
            <v>Gobierno Autónomo Municipal de Montero</v>
          </cell>
          <cell r="D499" t="str">
            <v>-</v>
          </cell>
        </row>
        <row r="500">
          <cell r="A500">
            <v>1735</v>
          </cell>
          <cell r="B500" t="str">
            <v>GOBIERNO AUTÓNOMO MUNICIPAL DE GENERAL AGUSTÍN SAAVEDRA</v>
          </cell>
          <cell r="C500" t="str">
            <v>Gobierno Autónomo Municipal de General Agustín Saavedra</v>
          </cell>
          <cell r="D500" t="str">
            <v>-</v>
          </cell>
        </row>
        <row r="501">
          <cell r="A501">
            <v>1736</v>
          </cell>
          <cell r="B501" t="str">
            <v>GOBIERNO AUTÓNOMO MUNICIPAL DE MINEROS</v>
          </cell>
          <cell r="C501" t="str">
            <v>Gobierno Autónomo Municipal de Mineros</v>
          </cell>
          <cell r="D501" t="str">
            <v>-</v>
          </cell>
        </row>
        <row r="502">
          <cell r="A502">
            <v>1737</v>
          </cell>
          <cell r="B502" t="str">
            <v>GOBIERNO AUTÓNOMO MUNICIPAL DE CONCEPCIÓN</v>
          </cell>
          <cell r="C502" t="str">
            <v>Gobierno Autónomo Municipal de Concepción</v>
          </cell>
          <cell r="D502" t="str">
            <v>-</v>
          </cell>
        </row>
        <row r="503">
          <cell r="A503">
            <v>1738</v>
          </cell>
          <cell r="B503" t="str">
            <v>GOBIERNO AUTÓNOMO MUNICIPAL DE SAN JAVIER</v>
          </cell>
          <cell r="C503" t="str">
            <v>Gobierno Autónomo Municipal de San Javier</v>
          </cell>
          <cell r="D503" t="str">
            <v>-</v>
          </cell>
        </row>
        <row r="504">
          <cell r="A504">
            <v>1739</v>
          </cell>
          <cell r="B504" t="str">
            <v>GOBIERNO AUTÓNOMO MUNICIPAL DE SAN JULIÁN</v>
          </cell>
          <cell r="C504" t="str">
            <v>Gobierno Autónomo Municipal de San Julián</v>
          </cell>
          <cell r="D504" t="str">
            <v>-</v>
          </cell>
        </row>
        <row r="505">
          <cell r="A505">
            <v>1740</v>
          </cell>
          <cell r="B505" t="str">
            <v>GOBIERNO AUTÓNOMO MUNICIPAL DE SAN MATÍAS</v>
          </cell>
          <cell r="C505" t="str">
            <v>Gobierno Autónomo Municipal de San Matías</v>
          </cell>
          <cell r="D505" t="str">
            <v>-</v>
          </cell>
        </row>
        <row r="506">
          <cell r="A506">
            <v>1741</v>
          </cell>
          <cell r="B506" t="str">
            <v>GOBIERNO AUTÓNOMO MUNICIPAL DE COMARAPA</v>
          </cell>
          <cell r="C506" t="str">
            <v>Gobierno Autónomo Municipal de Comarapa</v>
          </cell>
          <cell r="D506" t="str">
            <v>-</v>
          </cell>
        </row>
        <row r="507">
          <cell r="A507">
            <v>1742</v>
          </cell>
          <cell r="B507" t="str">
            <v>GOBIERNO AUTÓNOMO MUNICIPAL DE SAIPINA</v>
          </cell>
          <cell r="C507" t="str">
            <v>Gobierno Autónomo Municipal de Saipina</v>
          </cell>
          <cell r="D507" t="str">
            <v>-</v>
          </cell>
        </row>
        <row r="508">
          <cell r="A508">
            <v>1743</v>
          </cell>
          <cell r="B508" t="str">
            <v>GOBIERNO AUTÓNOMO MUNICIPAL DE PUERTO SUÁREZ</v>
          </cell>
          <cell r="C508" t="str">
            <v>Gobierno Autónomo Municipal de Puerto Suárez</v>
          </cell>
          <cell r="D508" t="str">
            <v>-</v>
          </cell>
        </row>
        <row r="509">
          <cell r="A509">
            <v>1744</v>
          </cell>
          <cell r="B509" t="str">
            <v>GOBIERNO AUTÓNOMO MUNICIPAL DE PUERTO QUIJARRO</v>
          </cell>
          <cell r="C509" t="str">
            <v>Gobierno Autónomo Municipal de Puerto Quijarro</v>
          </cell>
          <cell r="D509" t="str">
            <v>-</v>
          </cell>
        </row>
        <row r="510">
          <cell r="A510">
            <v>1745</v>
          </cell>
          <cell r="B510" t="str">
            <v>GOBIERNO AUTÓNOMO MUNICIPAL DE ASCENCIÓN DE GUARAYOS</v>
          </cell>
          <cell r="C510" t="str">
            <v>Gobierno Autónomo Municipal de Ascención de Guarayos</v>
          </cell>
          <cell r="D510" t="str">
            <v>-</v>
          </cell>
        </row>
        <row r="511">
          <cell r="A511">
            <v>1746</v>
          </cell>
          <cell r="B511" t="str">
            <v>GOBIERNO AUTÓNOMO MUNICIPAL DE URUBICHA</v>
          </cell>
          <cell r="C511" t="str">
            <v>Gobierno Autónomo Municipal de Urubicha</v>
          </cell>
          <cell r="D511" t="str">
            <v>-</v>
          </cell>
        </row>
        <row r="512">
          <cell r="A512">
            <v>1747</v>
          </cell>
          <cell r="B512" t="str">
            <v>GOBIERNO AUTÓNOMO MUNICIPAL DE EL PUENTE</v>
          </cell>
          <cell r="C512" t="str">
            <v>Gobierno Autónomo Municipal de El Puente</v>
          </cell>
          <cell r="D512" t="str">
            <v>-</v>
          </cell>
        </row>
        <row r="513">
          <cell r="A513">
            <v>1748</v>
          </cell>
          <cell r="B513" t="str">
            <v>GOBIERNO AUTÓNOMO MUNICIPAL DE OKINAWA UNO</v>
          </cell>
          <cell r="C513" t="str">
            <v>Gobierno Autónomo Municipal de Okinawa Uno</v>
          </cell>
          <cell r="D513" t="str">
            <v>-</v>
          </cell>
        </row>
        <row r="514">
          <cell r="A514">
            <v>1749</v>
          </cell>
          <cell r="B514" t="str">
            <v>GOBIERNO AUTÓNOMO MUNICIPAL DE SAN ANTONIO DE LOMERIO</v>
          </cell>
          <cell r="C514" t="str">
            <v>Gobierno Autónomo Municipal de San Antonio de Lomerio</v>
          </cell>
          <cell r="D514" t="str">
            <v>-</v>
          </cell>
        </row>
        <row r="515">
          <cell r="A515">
            <v>1750</v>
          </cell>
          <cell r="B515" t="str">
            <v>GOBIERNO AUTÓNOMO MUNICIPAL DE SAN RAMÓN</v>
          </cell>
          <cell r="C515" t="str">
            <v>Gobierno Autónomo Municipal de San Ramón</v>
          </cell>
          <cell r="D515" t="str">
            <v>-</v>
          </cell>
        </row>
        <row r="516">
          <cell r="A516">
            <v>1751</v>
          </cell>
          <cell r="B516" t="str">
            <v>GOBIERNO AUTÓNOMO MUNICIPAL DE EL CARMEN RIVERO TÓRREZ</v>
          </cell>
          <cell r="C516" t="str">
            <v>Gobierno Autónomo Municipal de El Carmen Rivero Tórrez</v>
          </cell>
          <cell r="D516" t="str">
            <v>-</v>
          </cell>
        </row>
        <row r="517">
          <cell r="A517">
            <v>1752</v>
          </cell>
          <cell r="B517" t="str">
            <v>GOBIERNO AUTÓNOMO MUNICIPAL DE SAN JUAN</v>
          </cell>
          <cell r="C517" t="str">
            <v>Gobierno Autónomo Municipal de San Juan</v>
          </cell>
          <cell r="D517" t="str">
            <v>-</v>
          </cell>
        </row>
        <row r="518">
          <cell r="A518">
            <v>1753</v>
          </cell>
          <cell r="B518" t="str">
            <v>GOBIERNO AUTÓNOMO MUNICIPAL DE FERNÁNDEZ ALONSO</v>
          </cell>
          <cell r="C518" t="str">
            <v>Gobierno Autónomo Municipal de Fernández Alonso</v>
          </cell>
          <cell r="D518" t="str">
            <v>-</v>
          </cell>
        </row>
        <row r="519">
          <cell r="A519">
            <v>1754</v>
          </cell>
          <cell r="B519" t="str">
            <v>GOBIERNO AUTÓNOMO MUNICIPAL DE SAN PEDRO</v>
          </cell>
          <cell r="C519" t="str">
            <v>Gobierno Autónomo Municipal de San Pedro</v>
          </cell>
          <cell r="D519" t="str">
            <v>-</v>
          </cell>
        </row>
        <row r="520">
          <cell r="A520">
            <v>1755</v>
          </cell>
          <cell r="B520" t="str">
            <v>GOBIERNO AUTÓNOMO MUNICIPAL DE CUATRO CAÑADAS</v>
          </cell>
          <cell r="C520" t="str">
            <v>Gobierno Autónomo Municipal de Cuatro Cañadas</v>
          </cell>
          <cell r="D520" t="str">
            <v>-</v>
          </cell>
        </row>
        <row r="521">
          <cell r="A521">
            <v>1756</v>
          </cell>
          <cell r="B521" t="str">
            <v>GOBIERNO AUTÓNOMO MUNICIPAL DE COLPA BÉLGICA</v>
          </cell>
          <cell r="C521" t="str">
            <v>Gobierno Autónomo Municipal de Colpa Bélgica</v>
          </cell>
          <cell r="D521" t="str">
            <v>-</v>
          </cell>
        </row>
        <row r="522">
          <cell r="A522">
            <v>1801</v>
          </cell>
          <cell r="B522" t="str">
            <v>GOBIERNO AUTÓNOMO MUNICIPAL DE TRINIDAD</v>
          </cell>
          <cell r="C522" t="str">
            <v>Gobierno Autónomo Municipal de Trinidad</v>
          </cell>
          <cell r="D522" t="str">
            <v>-</v>
          </cell>
        </row>
        <row r="523">
          <cell r="A523">
            <v>1802</v>
          </cell>
          <cell r="B523" t="str">
            <v>GOBIERNO AUTÓNOMO MUNICIPAL DE SAN JAVIER</v>
          </cell>
          <cell r="C523" t="str">
            <v>Gobierno Autónomo Municipal de San Javier</v>
          </cell>
          <cell r="D523" t="str">
            <v>-</v>
          </cell>
        </row>
        <row r="524">
          <cell r="A524">
            <v>1803</v>
          </cell>
          <cell r="B524" t="str">
            <v>GOBIERNO AUTÓNOMO MUNICIPAL DE RIBERALTA</v>
          </cell>
          <cell r="C524" t="str">
            <v>Gobierno Autónomo Municipal de Riberalta</v>
          </cell>
          <cell r="D524" t="str">
            <v>-</v>
          </cell>
        </row>
        <row r="525">
          <cell r="A525">
            <v>1805</v>
          </cell>
          <cell r="B525" t="str">
            <v>GOBIERNO AUTÓNOMO MUNICIPAL DE PUERTO GUAYARAMERÍN</v>
          </cell>
          <cell r="C525" t="str">
            <v>Gobierno Autónomo Municipal de Puerto Guayaramerín</v>
          </cell>
          <cell r="D525" t="str">
            <v>-</v>
          </cell>
        </row>
        <row r="526">
          <cell r="A526">
            <v>1806</v>
          </cell>
          <cell r="B526" t="str">
            <v>GOBIERNO AUTÓNOMO MUNICIPAL DE REYES</v>
          </cell>
          <cell r="C526" t="str">
            <v>Gobierno Autónomo Municipal de Reyes</v>
          </cell>
          <cell r="D526" t="str">
            <v>-</v>
          </cell>
        </row>
        <row r="527">
          <cell r="A527">
            <v>1807</v>
          </cell>
          <cell r="B527" t="str">
            <v>GOBIERNO AUTÓNOMO MUNICIPAL DE PUERTO RURRENABAQUE</v>
          </cell>
          <cell r="C527" t="str">
            <v>Gobierno Autónomo Municipal de Puerto Rurrenabaque</v>
          </cell>
          <cell r="D527" t="str">
            <v>-</v>
          </cell>
        </row>
        <row r="528">
          <cell r="A528">
            <v>1808</v>
          </cell>
          <cell r="B528" t="str">
            <v>GOBIERNO AUTÓNOMO MUNICIPAL DE SAN BORJA</v>
          </cell>
          <cell r="C528" t="str">
            <v>Gobierno Autónomo Municipal de San Borja</v>
          </cell>
          <cell r="D528" t="str">
            <v>-</v>
          </cell>
        </row>
        <row r="529">
          <cell r="A529">
            <v>1809</v>
          </cell>
          <cell r="B529" t="str">
            <v>GOBIERNO AUTÓNOMO MUNICIPAL DE SANTA ROSA</v>
          </cell>
          <cell r="C529" t="str">
            <v>Gobierno Autónomo Municipal de Santa Rosa</v>
          </cell>
          <cell r="D529" t="str">
            <v>-</v>
          </cell>
        </row>
        <row r="530">
          <cell r="A530">
            <v>1810</v>
          </cell>
          <cell r="B530" t="str">
            <v>GOBIERNO AUTÓNOMO MUNICIPAL DE SANTA ANA</v>
          </cell>
          <cell r="C530" t="str">
            <v>Gobierno Autónomo Municipal de Santa Ana</v>
          </cell>
          <cell r="D530" t="str">
            <v>-</v>
          </cell>
        </row>
        <row r="531">
          <cell r="A531">
            <v>1811</v>
          </cell>
          <cell r="B531" t="str">
            <v>GOBIERNO AUTÓNOMO MUNICIPAL DE SAN IGNACIO</v>
          </cell>
          <cell r="C531" t="str">
            <v>Gobierno Autónomo Municipal de San Ignacio</v>
          </cell>
          <cell r="D531" t="str">
            <v>-</v>
          </cell>
        </row>
        <row r="532">
          <cell r="A532">
            <v>1812</v>
          </cell>
          <cell r="B532" t="str">
            <v>GOBIERNO AUTÓNOMO MUNICIPAL DE LORETO</v>
          </cell>
          <cell r="C532" t="str">
            <v>Gobierno Autónomo Municipal de Loreto</v>
          </cell>
          <cell r="D532" t="str">
            <v>-</v>
          </cell>
        </row>
        <row r="533">
          <cell r="A533">
            <v>1813</v>
          </cell>
          <cell r="B533" t="str">
            <v>GOBIERNO AUTÓNOMO MUNICIPAL DE SAN ANDRÉS</v>
          </cell>
          <cell r="C533" t="str">
            <v>Gobierno Autónomo Municipal de San Andrés</v>
          </cell>
          <cell r="D533" t="str">
            <v>-</v>
          </cell>
        </row>
        <row r="534">
          <cell r="A534">
            <v>1814</v>
          </cell>
          <cell r="B534" t="str">
            <v>GOBIERNO AUTÓNOMO MUNICIPAL DE SAN JOAQUÍN</v>
          </cell>
          <cell r="C534" t="str">
            <v>Gobierno Autónomo Municipal de San Joaquín</v>
          </cell>
          <cell r="D534" t="str">
            <v>-</v>
          </cell>
        </row>
        <row r="535">
          <cell r="A535">
            <v>1815</v>
          </cell>
          <cell r="B535" t="str">
            <v>GOBIERNO AUTÓNOMO MUNICIPAL DE SAN RAMÓN</v>
          </cell>
          <cell r="C535" t="str">
            <v>Gobierno Autónomo Municipal de San Ramón</v>
          </cell>
          <cell r="D535" t="str">
            <v>-</v>
          </cell>
        </row>
        <row r="536">
          <cell r="A536">
            <v>1816</v>
          </cell>
          <cell r="B536" t="str">
            <v>GOBIERNO AUTÓNOMO MUNICIPAL DE PUERTO SÍLES</v>
          </cell>
          <cell r="C536" t="str">
            <v>Gobierno Autónomo Municipal de Puerto Síles</v>
          </cell>
          <cell r="D536" t="str">
            <v>-</v>
          </cell>
        </row>
        <row r="537">
          <cell r="A537">
            <v>1817</v>
          </cell>
          <cell r="B537" t="str">
            <v>GOBIERNO AUTÓNOMO MUNICIPAL DE MAGDALENA</v>
          </cell>
          <cell r="C537" t="str">
            <v>Gobierno Autónomo Municipal de Magdalena</v>
          </cell>
          <cell r="D537" t="str">
            <v>-</v>
          </cell>
        </row>
        <row r="538">
          <cell r="A538">
            <v>1818</v>
          </cell>
          <cell r="B538" t="str">
            <v>GOBIERNO AUTÓNOMO MUNICIPAL DE BAURES</v>
          </cell>
          <cell r="C538" t="str">
            <v>Gobierno Autónomo Municipal de Baures</v>
          </cell>
          <cell r="D538" t="str">
            <v>-</v>
          </cell>
        </row>
        <row r="539">
          <cell r="A539">
            <v>1819</v>
          </cell>
          <cell r="B539" t="str">
            <v>GOBIERNO AUTÓNOMO MUNICIPAL DE HUACARAJE</v>
          </cell>
          <cell r="C539" t="str">
            <v>Gobierno Autónomo Municipal de Huacaraje</v>
          </cell>
          <cell r="D539" t="str">
            <v>-</v>
          </cell>
        </row>
        <row r="540">
          <cell r="A540">
            <v>1820</v>
          </cell>
          <cell r="B540" t="str">
            <v>GOBIERNO AUTÓNOMO MUNICIPAL DE EXALTACIÓN</v>
          </cell>
          <cell r="C540" t="str">
            <v>Gobierno Autónomo Municipal de Exaltación</v>
          </cell>
          <cell r="D540" t="str">
            <v>-</v>
          </cell>
        </row>
        <row r="541">
          <cell r="A541">
            <v>1901</v>
          </cell>
          <cell r="B541" t="str">
            <v>GOBIERNO AUTÓNOMO MUNICIPAL DE COBIJA</v>
          </cell>
          <cell r="C541" t="str">
            <v>Gobierno Autónomo Municipal de Cobija</v>
          </cell>
          <cell r="D541" t="str">
            <v>-</v>
          </cell>
        </row>
        <row r="542">
          <cell r="A542">
            <v>1902</v>
          </cell>
          <cell r="B542" t="str">
            <v>GOBIERNO AUTÓNOMO MUNICIPAL DE PORVENIR</v>
          </cell>
          <cell r="C542" t="str">
            <v>Gobierno Autónomo Municipal de Porvenir</v>
          </cell>
          <cell r="D542" t="str">
            <v>-</v>
          </cell>
        </row>
        <row r="543">
          <cell r="A543">
            <v>1903</v>
          </cell>
          <cell r="B543" t="str">
            <v>GOBIERNO AUTÓNOMO MUNICIPAL DE BOLPEBRA</v>
          </cell>
          <cell r="C543" t="str">
            <v>Gobierno Autónomo Municipal de Bolpebra</v>
          </cell>
          <cell r="D543" t="str">
            <v>-</v>
          </cell>
        </row>
        <row r="544">
          <cell r="A544">
            <v>1904</v>
          </cell>
          <cell r="B544" t="str">
            <v>GOBIERNO AUTÓNOMO MUNICIPAL DE BELLA FLOR</v>
          </cell>
          <cell r="C544" t="str">
            <v>Gobierno Autónomo Municipal de Bella Flor</v>
          </cell>
          <cell r="D544" t="str">
            <v>-</v>
          </cell>
        </row>
        <row r="545">
          <cell r="A545">
            <v>1905</v>
          </cell>
          <cell r="B545" t="str">
            <v>GOBIERNO AUTÓNOMO MUNICIPAL DE PUERTO RICO</v>
          </cell>
          <cell r="C545" t="str">
            <v>Gobierno Autónomo Municipal de Puerto Rico</v>
          </cell>
          <cell r="D545" t="str">
            <v>-</v>
          </cell>
        </row>
        <row r="546">
          <cell r="A546">
            <v>1906</v>
          </cell>
          <cell r="B546" t="str">
            <v>GOBIERNO AUTÓNOMO MUNICIPAL DE SAN PEDRO</v>
          </cell>
          <cell r="C546" t="str">
            <v>Gobierno Autónomo Municipal de San Pedro</v>
          </cell>
          <cell r="D546" t="str">
            <v>-</v>
          </cell>
        </row>
        <row r="547">
          <cell r="A547">
            <v>1907</v>
          </cell>
          <cell r="B547" t="str">
            <v>GOBIERNO AUTÓNOMO MUNICIPAL DE FILADELFIA</v>
          </cell>
          <cell r="C547" t="str">
            <v>Gobierno Autónomo Municipal de Filadelfia</v>
          </cell>
          <cell r="D547" t="str">
            <v>-</v>
          </cell>
        </row>
        <row r="548">
          <cell r="A548">
            <v>1908</v>
          </cell>
          <cell r="B548" t="str">
            <v>GOBIERNO AUTÓNOMO MUNICIPAL DE PUERTO GONZALO MORENO</v>
          </cell>
          <cell r="C548" t="str">
            <v>Gobierno Autónomo Municipal de Puerto Gonzalo Moreno</v>
          </cell>
          <cell r="D548" t="str">
            <v>-</v>
          </cell>
        </row>
        <row r="549">
          <cell r="A549">
            <v>1909</v>
          </cell>
          <cell r="B549" t="str">
            <v>GOBIERNO AUTÓNOMO MUNICIPAL DE SAN LORENZO</v>
          </cell>
          <cell r="C549" t="str">
            <v>Gobierno Autónomo Municipal de San Lorenzo</v>
          </cell>
          <cell r="D549" t="str">
            <v>-</v>
          </cell>
        </row>
        <row r="550">
          <cell r="A550">
            <v>1910</v>
          </cell>
          <cell r="B550" t="str">
            <v>GOBIERNO AUTÓNOMO MUNICIPAL DE SENA</v>
          </cell>
          <cell r="C550" t="str">
            <v>Gobierno Autónomo Municipal de Sena</v>
          </cell>
          <cell r="D550" t="str">
            <v>-</v>
          </cell>
        </row>
        <row r="551">
          <cell r="A551">
            <v>1911</v>
          </cell>
          <cell r="B551" t="str">
            <v>GOBIERNO AUTÓNOMO MUNICIPAL DE SANTA ROSA DEL ABUNÁ</v>
          </cell>
          <cell r="C551" t="str">
            <v>Gobierno Autónomo Municipal de Santa Rosa del Abuná</v>
          </cell>
          <cell r="D551" t="str">
            <v>-</v>
          </cell>
        </row>
        <row r="552">
          <cell r="A552">
            <v>1912</v>
          </cell>
          <cell r="B552" t="str">
            <v>GOBIERNO AUTÓNOMO MUNICIPAL DE INGAVI (HUMAITA)</v>
          </cell>
          <cell r="C552" t="str">
            <v>Gobierno Autónomo Municipal de Ingavi (Humaita)</v>
          </cell>
          <cell r="D552" t="str">
            <v>-</v>
          </cell>
        </row>
        <row r="553">
          <cell r="A553">
            <v>1913</v>
          </cell>
          <cell r="B553" t="str">
            <v>GOBIERNO AUTÓNOMO MUNICIPAL DE NUEVA ESPERANZA</v>
          </cell>
          <cell r="C553" t="str">
            <v>Gobierno Autónomo Municipal de Nueva Esperanza</v>
          </cell>
          <cell r="D553" t="str">
            <v>-</v>
          </cell>
        </row>
        <row r="554">
          <cell r="A554">
            <v>1914</v>
          </cell>
          <cell r="B554" t="str">
            <v>GOBIERNO AUTÓNOMO MUNICIPAL DE VILLA NUEVA (LOMA ALTA)</v>
          </cell>
          <cell r="C554" t="str">
            <v>Gobierno Autónomo Municipal de Villa Nueva (Loma Alta)</v>
          </cell>
          <cell r="D554" t="str">
            <v>-</v>
          </cell>
        </row>
        <row r="555">
          <cell r="A555">
            <v>1915</v>
          </cell>
          <cell r="B555" t="str">
            <v>GOBIERNO AUTÓNOMO MUNICIPAL DE SANTOS MERCADO</v>
          </cell>
          <cell r="C555" t="str">
            <v>Gobierno Autónomo Municipal de Santos Mercado</v>
          </cell>
          <cell r="D555" t="str">
            <v>-</v>
          </cell>
        </row>
        <row r="556">
          <cell r="A556">
            <v>2301</v>
          </cell>
          <cell r="B556" t="str">
            <v>EMPRESA MUNICIPAL DE GESTIÓN DE RESIDUOS SÓLIDOS</v>
          </cell>
          <cell r="C556" t="str">
            <v>Empresa Municipal de Gestión de Residuos Sólidos</v>
          </cell>
          <cell r="D556" t="str">
            <v>-</v>
          </cell>
        </row>
        <row r="557">
          <cell r="A557">
            <v>2302</v>
          </cell>
          <cell r="B557" t="str">
            <v>EMPRESA MUNICIPAL DE AGUA POTABLE Y ALCANTARILLADO SACABA</v>
          </cell>
          <cell r="C557" t="str">
            <v>Empresa Municipal de Agua Potable y Alcantarillado Sacaba</v>
          </cell>
          <cell r="D557" t="str">
            <v>-</v>
          </cell>
        </row>
        <row r="558">
          <cell r="A558">
            <v>2303</v>
          </cell>
          <cell r="B558" t="str">
            <v>EMPRESA MUNICIPAL DE AREAS VERDES Y RECREACIÓN ALTERNATIVA</v>
          </cell>
          <cell r="C558" t="str">
            <v>Empresa Municipal de Areas Verdes y Recreación alternativa</v>
          </cell>
          <cell r="D558" t="str">
            <v>-</v>
          </cell>
        </row>
        <row r="559">
          <cell r="A559">
            <v>2311</v>
          </cell>
          <cell r="B559" t="str">
            <v>SERVICIO DE ENCAUZAMIENTO DE RIOS (SEARPI)</v>
          </cell>
          <cell r="C559" t="str">
            <v>SERVICIO DE ENCAUZAMIENTO DE RIOS (SEARPI)</v>
          </cell>
          <cell r="D559" t="str">
            <v>-</v>
          </cell>
        </row>
        <row r="560">
          <cell r="A560">
            <v>2312</v>
          </cell>
          <cell r="B560" t="str">
            <v>EMPRESA MUNICIPAL DE AGUA POTABLE Y ALCANTARILLADO VIACHA</v>
          </cell>
          <cell r="C560" t="str">
            <v>EMPRESA MUNICIPAL DE AGUA POTABLE Y ALCANTARILLADO VIACHA</v>
          </cell>
          <cell r="D560" t="str">
            <v>-</v>
          </cell>
        </row>
        <row r="561">
          <cell r="A561">
            <v>2313</v>
          </cell>
          <cell r="B561" t="str">
            <v>ENTIDAD MUNICIPAL DE ASEO URBANO SUCRE</v>
          </cell>
          <cell r="C561" t="str">
            <v>ENTIDAD MUNICIPAL DE ASEO URBANO SUCRE</v>
          </cell>
          <cell r="D561" t="str">
            <v>-</v>
          </cell>
        </row>
        <row r="562">
          <cell r="A562">
            <v>2314</v>
          </cell>
          <cell r="B562" t="str">
            <v>EMPRESA MUNICIPAL DE AREAS VERDES SUCRE</v>
          </cell>
          <cell r="C562" t="str">
            <v>EMPRESA MUNICIPAL DE AREAS VERDES SUCRE</v>
          </cell>
          <cell r="D562" t="str">
            <v>-</v>
          </cell>
        </row>
        <row r="563">
          <cell r="A563">
            <v>2315</v>
          </cell>
          <cell r="B563" t="str">
            <v xml:space="preserve">EMPRESA MUNICIPAL DE SERVICIO DE ASEO </v>
          </cell>
          <cell r="C563" t="str">
            <v xml:space="preserve">Empresa Municipal de Servicio de Aseo </v>
          </cell>
          <cell r="D563" t="str">
            <v>-</v>
          </cell>
        </row>
        <row r="564">
          <cell r="A564">
            <v>2316</v>
          </cell>
          <cell r="B564" t="str">
            <v>EMPRESA MUNICIPAL DE ÁREAS VERDES, PARQUES Y FORESTACIÓN</v>
          </cell>
          <cell r="C564" t="str">
            <v>Empresa Municipal de Áreas Verdes, Parques y Forestación</v>
          </cell>
          <cell r="D564" t="str">
            <v>-</v>
          </cell>
        </row>
        <row r="565">
          <cell r="A565">
            <v>2317</v>
          </cell>
          <cell r="B565" t="str">
            <v>EMPRESA MUNICIPAL DE ASFALTOS Y VÍAS</v>
          </cell>
          <cell r="C565" t="str">
            <v>Empresa Municipal de Asfaltos y Vías</v>
          </cell>
          <cell r="D565" t="str">
            <v>-</v>
          </cell>
        </row>
        <row r="566">
          <cell r="A566">
            <v>2318</v>
          </cell>
          <cell r="B566" t="str">
            <v>ENTIDAD DESCENTRALIZADA UMMIPRE PROMAN</v>
          </cell>
          <cell r="C566" t="str">
            <v>Entidad Descentralizada UMMIPRE PROMAN</v>
          </cell>
          <cell r="D566" t="str">
            <v>-</v>
          </cell>
        </row>
        <row r="567">
          <cell r="A567">
            <v>2319</v>
          </cell>
          <cell r="B567" t="str">
            <v>EMPRESA PÚBLICA DEPARTAMENTAL ESTRATÉGICA DE AGUAS - LA PAZ</v>
          </cell>
          <cell r="C567" t="str">
            <v>EMPRESA PÚBLICA DEPARTAMENTAL ESTRATÉGICA DE AGUAS - LA PAZ</v>
          </cell>
          <cell r="D567" t="str">
            <v>-</v>
          </cell>
        </row>
        <row r="568">
          <cell r="A568">
            <v>2320</v>
          </cell>
          <cell r="B568" t="str">
            <v>EMPRESA PUBLICA MUNICIPAL DE SERVICIOS DE AGUA Y ALCANTARRILLADO SANITARIO DE COBIJA</v>
          </cell>
          <cell r="C568" t="str">
            <v>EMPRESA PUBLICA MUNICIPAL DE SERVICIOS DE AGUA Y ALCANTARRILLADO SANITARIO DE COBIJA</v>
          </cell>
          <cell r="D568" t="str">
            <v>-</v>
          </cell>
        </row>
        <row r="569">
          <cell r="A569">
            <v>2322</v>
          </cell>
          <cell r="B569" t="str">
            <v>ENTIDAD MATADERO FRIGORIFICO MUNICIPAL DE TARIJA</v>
          </cell>
          <cell r="C569" t="str">
            <v>ENTIDAD MATADERO FRIGORIFICO MUNICIPAL DE TARIJA</v>
          </cell>
          <cell r="D569" t="str">
            <v>-</v>
          </cell>
        </row>
        <row r="570">
          <cell r="A570">
            <v>2323</v>
          </cell>
          <cell r="B570" t="str">
            <v>ENTIDAD ASEO MUNICIPAL DE TARIJA</v>
          </cell>
          <cell r="C570" t="str">
            <v>ENTIDAD ASEO MUNICIPAL DE TARIJA</v>
          </cell>
          <cell r="D570" t="str">
            <v>-</v>
          </cell>
        </row>
        <row r="571">
          <cell r="A571">
            <v>2324</v>
          </cell>
          <cell r="B571" t="str">
            <v>ENTIDAD OBRAS PUBLICAS MUNICIPALES DE TARIJA</v>
          </cell>
          <cell r="C571" t="str">
            <v>ENTIDAD OBRAS PUBLICAS MUNICIPALES DE TARIJA</v>
          </cell>
          <cell r="D571" t="str">
            <v>-</v>
          </cell>
        </row>
        <row r="572">
          <cell r="A572">
            <v>2325</v>
          </cell>
          <cell r="B572" t="str">
            <v>ENTIDAD ORDENAMIENTO TERRITORIAL DE TARIJA</v>
          </cell>
          <cell r="C572" t="str">
            <v>ENTIDAD ORDENAMIENTO TERRITORIAL DE TARIJA</v>
          </cell>
          <cell r="D572" t="str">
            <v>-</v>
          </cell>
        </row>
        <row r="573">
          <cell r="A573">
            <v>2326</v>
          </cell>
          <cell r="B573" t="str">
            <v>ENTIDAD ORDEN Y SEGURIDAD CIUDADANA MUNICIPAL DE TARIJA</v>
          </cell>
          <cell r="C573" t="str">
            <v>ENTIDAD ORDEN Y SEGURIDAD CIUDADANA MUNICIPAL DE TARIJA</v>
          </cell>
          <cell r="D573" t="str">
            <v>-</v>
          </cell>
        </row>
        <row r="574">
          <cell r="A574">
            <v>2327</v>
          </cell>
          <cell r="B574" t="str">
            <v>EMPRESA MUNICIPAL AUTONOMA DE AGUA POTABLE Y ALCANTARILLADO  DE YACUIBA</v>
          </cell>
          <cell r="C574" t="str">
            <v>EMPRESA MUNICIPAL AUTONOMA DE AGUA POTABLE Y ALCANTARILLADO  DE YACUIBA</v>
          </cell>
          <cell r="D574" t="str">
            <v>-</v>
          </cell>
        </row>
        <row r="575">
          <cell r="A575">
            <v>2328</v>
          </cell>
          <cell r="B575" t="str">
            <v>EMPRESA MUNICIPAL DE AGUA POTABLE Y ALCANTARILLADO SANITARIO DE URIONDO</v>
          </cell>
          <cell r="C575" t="str">
            <v>EMPRESA MUNICIPAL DE AGUA POTABLE Y ALCANTARILLADO SANITARIO DE URIONDO</v>
          </cell>
          <cell r="D575" t="str">
            <v>-</v>
          </cell>
        </row>
        <row r="576">
          <cell r="A576">
            <v>2330</v>
          </cell>
          <cell r="B576" t="str">
            <v>EMPRESA PÚBLICA DEPARTAMENTAL DE SERVICIOS ELECTRICOS TARIJA - SETAR</v>
          </cell>
          <cell r="C576" t="str">
            <v>EMPRESA PÚBLICA DEPARTAMENTAL DE SERVICIOS ELECTRICOS TARIJA - SETAR</v>
          </cell>
          <cell r="D576" t="str">
            <v>-</v>
          </cell>
        </row>
        <row r="577">
          <cell r="A577">
            <v>2331</v>
          </cell>
          <cell r="B577" t="str">
            <v>ENTIDAD DESCENTRALIZADA MUNICIPAL TERMINAL DE BUSES LA PAZ</v>
          </cell>
          <cell r="C577" t="str">
            <v>ENTIDAD DESCENTRALIZADA MUNICIPAL TERMINAL DE BUSES LA PAZ</v>
          </cell>
          <cell r="D577" t="str">
            <v>-</v>
          </cell>
        </row>
        <row r="578">
          <cell r="A578">
            <v>2333</v>
          </cell>
          <cell r="B578" t="str">
            <v>ENTIDAD DIRECCIÓN DE LA TERMINAL DE BUSES DE TARIJA</v>
          </cell>
          <cell r="C578" t="str">
            <v>ENTIDAD DIRECCIÓN DE LA TERMINAL DE BUSES DE TARIJA</v>
          </cell>
          <cell r="D578" t="str">
            <v>-</v>
          </cell>
        </row>
        <row r="579">
          <cell r="A579">
            <v>2334</v>
          </cell>
          <cell r="B579" t="str">
            <v>ENTIDAD DESCENTRALIZADA MUNICIPAL DE MAQUINARIA Y EQUIPO</v>
          </cell>
          <cell r="C579" t="str">
            <v>ENTIDAD DESCENTRALIZADA MUNICIPAL DE MAQUINARIA Y EQUIPO</v>
          </cell>
          <cell r="D579" t="str">
            <v>-</v>
          </cell>
        </row>
        <row r="580">
          <cell r="A580">
            <v>2335</v>
          </cell>
          <cell r="B580" t="str">
            <v>ENTIDAD MUNICIPAL DE ASEO POTOSI</v>
          </cell>
          <cell r="C580" t="str">
            <v>ENTIDAD MUNICIPAL DE ASEO POTOSI</v>
          </cell>
          <cell r="D580" t="str">
            <v>-</v>
          </cell>
        </row>
        <row r="581">
          <cell r="A581">
            <v>2336</v>
          </cell>
          <cell r="B581" t="str">
            <v>EMPRESA PÚBLICA DEPARTAMENTAL FÁBRICA DE CALAMINAS Y CLAVOS POTOSI</v>
          </cell>
          <cell r="C581" t="str">
            <v>EMPRESA PÚBLICA DEPARTAMENTAL FÁBRICA DE CALAMINAS Y CLAVOS POTOSI</v>
          </cell>
          <cell r="D581" t="str">
            <v>-</v>
          </cell>
        </row>
        <row r="582">
          <cell r="A582">
            <v>2337</v>
          </cell>
          <cell r="B582" t="str">
            <v>ENTIDAD DESCENTRALIZADA MUNICIPAL DE CEMENTERIOS DE LA PAZ</v>
          </cell>
          <cell r="C582" t="str">
            <v>ENTIDAD DESCENTRALIZADA MUNICIPAL DE CEMENTERIOS DE LA PAZ</v>
          </cell>
          <cell r="D582" t="str">
            <v>-</v>
          </cell>
        </row>
        <row r="583">
          <cell r="A583">
            <v>2338</v>
          </cell>
          <cell r="B583" t="str">
            <v xml:space="preserve">EMPRESA PRESTADORA DE SERVICIO DE AGUA POTABLE Y ALCANTARILLADO </v>
          </cell>
          <cell r="C583" t="str">
            <v xml:space="preserve">EMPRESA PRESTADORA DE SERVICIO DE AGUA POTABLE Y ALCANTARILLADO </v>
          </cell>
          <cell r="D583" t="str">
            <v>-</v>
          </cell>
        </row>
        <row r="584">
          <cell r="A584">
            <v>2339</v>
          </cell>
          <cell r="B584" t="str">
            <v>EMPRESA MUNICIPAL FABRICA DE JOYAS</v>
          </cell>
          <cell r="C584" t="str">
            <v>EMPRESA MUNICIPAL FABRICA DE JOYAS</v>
          </cell>
          <cell r="D584" t="str">
            <v>-</v>
          </cell>
        </row>
        <row r="585">
          <cell r="A585">
            <v>2341</v>
          </cell>
          <cell r="B585" t="str">
            <v>EMPRESA MUNICIPAL DE DISTRIBUCION DE ENERGIA ELECTRICA LLALLAGUA</v>
          </cell>
          <cell r="C585" t="str">
            <v>EMPRESA MUNICIPAL DE DISTRIBUCION DE ENERGIA ELECTRICA LLALLAGUA</v>
          </cell>
          <cell r="D585" t="str">
            <v>-</v>
          </cell>
        </row>
        <row r="586">
          <cell r="A586">
            <v>3301</v>
          </cell>
          <cell r="B586" t="str">
            <v>GOBIERNO AUTÓNOMO INDÍGENA ORIGINARIO CAMPESINO DEL TERRITORIO DE RAQAYPAMPA</v>
          </cell>
          <cell r="C586" t="str">
            <v>Gobierno Autónomo Indígena Originario Campesino del Territorio de Raqaypampa</v>
          </cell>
          <cell r="D586" t="str">
            <v>-</v>
          </cell>
        </row>
        <row r="587">
          <cell r="A587">
            <v>3401</v>
          </cell>
          <cell r="B587" t="str">
            <v>GAIOC DE LA NACIÓN ORIGINARIA URU CHIPAYA</v>
          </cell>
          <cell r="C587" t="str">
            <v>GAIOC de la Nación Originaria Uru Chipaya</v>
          </cell>
          <cell r="D587" t="str">
            <v>-</v>
          </cell>
        </row>
        <row r="588">
          <cell r="A588">
            <v>4601</v>
          </cell>
          <cell r="B588" t="str">
            <v>GOBIERNO AUTÓNOMO REGIONAL DEL GRAN CHACO</v>
          </cell>
          <cell r="C588" t="str">
            <v>Gobierno Autónomo Regional del Gran Chaco</v>
          </cell>
          <cell r="D588" t="str">
            <v>-</v>
          </cell>
        </row>
        <row r="589">
          <cell r="A589" t="str">
            <v>AFP</v>
          </cell>
          <cell r="B589" t="str">
            <v>ACREEDORES</v>
          </cell>
          <cell r="C589" t="str">
            <v>Acreedores</v>
          </cell>
          <cell r="D589" t="str">
            <v>-</v>
          </cell>
        </row>
        <row r="590">
          <cell r="A590" t="str">
            <v>ACRD</v>
          </cell>
          <cell r="B590" t="str">
            <v>ÁREA DE CONCILIACIÓN Y RECOLECCIÓN DE DATOS</v>
          </cell>
          <cell r="C590" t="str">
            <v>Área de Conciliación y Recolección de Datos</v>
          </cell>
          <cell r="D590" t="str">
            <v>-</v>
          </cell>
        </row>
        <row r="591">
          <cell r="A591" t="str">
            <v>CONTA</v>
          </cell>
          <cell r="B591" t="str">
            <v>ÁREA DE CONTABILIDAD</v>
          </cell>
          <cell r="C591" t="str">
            <v>Área de Contabilidad</v>
          </cell>
          <cell r="D591" t="str">
            <v>-</v>
          </cell>
        </row>
        <row r="592">
          <cell r="A592" t="str">
            <v>N/I</v>
          </cell>
          <cell r="B592" t="str">
            <v>NO IDENTIFICADO</v>
          </cell>
          <cell r="C592" t="str">
            <v>No Identificado</v>
          </cell>
          <cell r="D592" t="str">
            <v>-</v>
          </cell>
        </row>
        <row r="593">
          <cell r="A593" t="str">
            <v>IDH</v>
          </cell>
          <cell r="B593" t="str">
            <v>IMPUESTO DIRECTO A LOS HIDROCARBUROS</v>
          </cell>
          <cell r="C593" t="str">
            <v>Impuesto Directo A Los Hidrocarburos</v>
          </cell>
          <cell r="D593" t="str">
            <v>-</v>
          </cell>
        </row>
        <row r="594">
          <cell r="C594" t="str">
            <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784.643452546297" createdVersion="8" refreshedVersion="8" minRefreshableVersion="3" recordCount="2466" xr:uid="{D3EC2FAC-2B5F-451F-88E4-83F4D6BA5A0B}">
  <cacheSource type="worksheet">
    <worksheetSource ref="A7:R2473" sheet="CUT MN"/>
  </cacheSource>
  <cacheFields count="18">
    <cacheField name="Entidad" numFmtId="0">
      <sharedItems containsMixedTypes="1" containsNumber="1" containsInteger="1" minValue="6" maxValue="1519" count="165">
        <n v="81"/>
        <s v="N/I"/>
        <n v="15"/>
        <n v="117"/>
        <n v="291"/>
        <n v="513"/>
        <s v="99 - 02"/>
        <s v="99 - 03"/>
        <n v="163"/>
        <n v="86"/>
        <n v="590"/>
        <s v="99 - 04"/>
        <n v="526"/>
        <n v="254"/>
        <n v="16"/>
        <n v="25"/>
        <n v="132"/>
        <n v="47"/>
        <n v="35"/>
        <n v="903"/>
        <n v="901"/>
        <n v="862"/>
        <n v="906"/>
        <n v="265"/>
        <n v="155"/>
        <n v="46"/>
        <n v="140"/>
        <n v="423"/>
        <n v="548"/>
        <n v="650"/>
        <n v="133"/>
        <n v="20"/>
        <n v="378"/>
        <n v="301"/>
        <n v="203"/>
        <n v="682"/>
        <n v="594"/>
        <n v="76"/>
        <n v="267"/>
        <n v="802"/>
        <n v="290"/>
        <n v="661"/>
        <n v="190"/>
        <n v="224"/>
        <n v="293"/>
        <n v="53"/>
        <n v="598"/>
        <n v="156"/>
        <n v="388"/>
        <n v="585"/>
        <n v="249"/>
        <n v="597"/>
        <n v="213"/>
        <n v="130"/>
        <n v="226"/>
        <n v="595"/>
        <n v="599"/>
        <n v="212"/>
        <n v="70"/>
        <n v="78"/>
        <n v="41"/>
        <n v="865"/>
        <n v="283"/>
        <n v="389"/>
        <n v="292"/>
        <n v="670"/>
        <n v="310"/>
        <n v="373"/>
        <n v="10"/>
        <n v="253"/>
        <n v="342"/>
        <n v="383"/>
        <n v="206"/>
        <n v="660"/>
        <n v="288"/>
        <n v="522"/>
        <n v="385"/>
        <n v="374"/>
        <n v="591"/>
        <n v="66"/>
        <n v="340"/>
        <n v="269"/>
        <n v="596"/>
        <n v="234"/>
        <n v="169"/>
        <n v="572"/>
        <n v="683"/>
        <n v="578"/>
        <n v="514"/>
        <n v="222"/>
        <n v="313"/>
        <n v="221"/>
        <n v="376"/>
        <n v="266"/>
        <n v="580"/>
        <n v="311"/>
        <n v="159"/>
        <n v="386"/>
        <n v="108"/>
        <n v="170"/>
        <n v="30"/>
        <n v="681"/>
        <n v="152"/>
        <n v="312"/>
        <n v="902"/>
        <n v="345"/>
        <n v="287"/>
        <n v="680"/>
        <n v="294"/>
        <n v="587"/>
        <n v="134"/>
        <n v="309" u="1"/>
        <n v="299" u="1"/>
        <n v="314" u="1"/>
        <n v="244" u="1"/>
        <n v="223" u="1"/>
        <n v="343" u="1"/>
        <n v="119" u="1"/>
        <n v="382" u="1"/>
        <n v="586" u="1"/>
        <n v="146" u="1"/>
        <n v="593" u="1"/>
        <n v="908" u="1"/>
        <n v="951" u="1"/>
        <n v="905" u="1"/>
        <n v="512" u="1"/>
        <n v="907" u="1"/>
        <n v="315" u="1"/>
        <n v="1201" u="1"/>
        <n v="411" u="1"/>
        <n v="909" u="1"/>
        <n v="347" u="1"/>
        <n v="1519" u="1"/>
        <n v="109" u="1"/>
        <n v="192" u="1"/>
        <n v="573" u="1"/>
        <n v="245" u="1"/>
        <n v="225" u="1"/>
        <n v="272" u="1"/>
        <n v="268" u="1"/>
        <n v="6" u="1"/>
        <n v="251" u="1"/>
        <n v="422" u="1"/>
        <n v="601" u="1"/>
        <n v="344" u="1"/>
        <n v="324" u="1"/>
        <n v="129" u="1"/>
        <n v="1222" u="1"/>
        <n v="371" u="1"/>
        <n v="141" u="1"/>
        <n v="137" u="1"/>
        <n v="150" u="1"/>
        <n v="271" u="1"/>
        <n v="576" u="1"/>
        <n v="153" u="1"/>
        <n v="270" u="1"/>
        <n v="303" u="1"/>
        <n v="517" u="1"/>
        <n v="525" u="1"/>
        <n v="154" u="1"/>
        <n v="111" u="1"/>
        <n v="348" u="1"/>
        <n v="302" u="1"/>
        <n v="346" u="1"/>
        <n v="551" u="1"/>
      </sharedItems>
    </cacheField>
    <cacheField name="D.A." numFmtId="0">
      <sharedItems containsNonDate="0" containsString="0" containsBlank="1"/>
    </cacheField>
    <cacheField name="Descripción" numFmtId="0">
      <sharedItems count="166">
        <s v="Ministerio de Obras Públicas, Servicios y Vivienda"/>
        <s v="No Identificado"/>
        <s v="Ministerio de Gobierno"/>
        <s v="Dirección General de Aeronáutica Civil"/>
        <s v="Administradora Boliviana de Carreteras"/>
        <s v="Yacimientos Petrolíferos Fiscales Bolivianos"/>
        <s v="Dirección General de Programación y Operaciones del Tesoro"/>
        <s v="Dirección General de Crédito Público"/>
        <s v="Agencia Nacional de Hidrocarburos"/>
        <s v="Ministerio de Medio Ambiente y Agua"/>
        <s v="Empresa Pública &quot;QUIPUS&quot;"/>
        <s v="Dirección General de Administración y Finanzas Territoriales"/>
        <s v="Bolivia TV"/>
        <s v="Instituto del Seguro Agrario"/>
        <s v="Ministerio de Educación"/>
        <s v="Ministerio de la Presidencia"/>
        <s v="Servicio de Desarrollo de las Empresas Púb. Productivas"/>
        <s v="Ministerio de Desarrollo Rural y Tierras"/>
        <s v="Ministerio de Economía y Finanzas Públicas"/>
        <s v="Gobierno Autónomo Departamental de Cochabamba"/>
        <s v="Gobierno Autónomo Departamental de Chuquisaca"/>
        <s v="Fondo Nacional de Desarrollo Regional"/>
        <s v="Gobierno Autónomo Departamental de Tarija"/>
        <s v="Direc. Dptal. de Educación  Chuquisaca"/>
        <s v="Dirección del Notariado Plurinacional"/>
        <s v="Ministerio de Salud y Deportes"/>
        <s v="Universidad Pública de El Alto"/>
        <s v="Caja de Salud del Servicio Nal. de Caminos y Ramas Anexas"/>
        <s v="Corporación de las Fuerzas Armadas p/ el Des. Nacional"/>
        <s v="Asamblea Legislativa Plurinacional"/>
        <s v="Lotería Nacional de Beneficencia y Salubridad"/>
        <s v="Ministerio de Defensa"/>
        <s v="Servicio Nacional Textil"/>
        <s v="Servicio Departamental de Riego - Oruro"/>
        <s v="Autoridad de Supervisión del Sistema Financiero"/>
        <s v="Defensoria del Pueblo"/>
        <s v="Administración de Servicios Portuarios - Bolivia"/>
        <s v="Ministerio de Minería y Metalurgia"/>
        <s v="Direc. Dptal. de Educación Cochabamba"/>
        <s v="Empresa Local de Agua Potable y Alcantarillado Sucre"/>
        <s v="Servicio de Impuestos Nacionales"/>
        <s v="Tribunal Constitucional Plurinacional"/>
        <s v="Autoridad Jurisdiccional Administrativa Minera"/>
        <s v="Insumos Bolivia"/>
        <s v="Fundación Cultural del Banco Central de Bolivia"/>
        <s v="Ministerio de Culturas, Descolonización y Despatriarcalización"/>
        <s v="Empresa Pública &quot;Editorial del Estado Plurinacional de Bolivia&quot;"/>
        <s v="Servicio Plurinacional de Asistencia a la Víctima"/>
        <s v="Servicio Plurinacional de Registro de Comercio"/>
        <s v="Agencia Boliviana Espacial"/>
        <s v="Central de Abastecimiento y Suministros de Salud"/>
        <s v="Empresa Pública Nacional Estratégica de Yacimientos de Litio Bolivianos"/>
        <s v="Servicio Nacional de Meteorología e Hidrología"/>
        <s v="Fondo de Financiamiento para la Minería"/>
        <s v="Servicio Estatal de Autonomías"/>
        <s v="Gestora Pública de la Seguridad Social de Largo Plazo"/>
        <s v="Empresa Boliviana de Alimentos y Derivados"/>
        <s v="Instituto Nacional de Reforma Agraria"/>
        <s v="Ministerio de Trabajo, Empleo y Previsión Social"/>
        <s v="Ministerio de Hidrocarburos y Energías"/>
        <s v="Ministerio de Desarrollo Productivo y Economía Plural"/>
        <s v="Fondo de Desarrollo del Sist.Fin. y Apoyo al Sec.Productivo"/>
        <s v="Aduana Nacional"/>
        <s v="Navegación Aérea y Aeropuertos Bolivianos"/>
        <s v="Vías Bolivia"/>
        <s v="Órgano Electoral Plurinacional"/>
        <s v="Autoridad de Regulación y Fiscalización de Telecomunicaciones y Transportes"/>
        <s v="Fondo de Desarrollo Indigena"/>
        <s v="Ministerio de Relaciones Exteriores"/>
        <s v="Entidad Ejecutora de Medio Ambiente y Agua"/>
        <s v="Agencia Estatal de Vivienda"/>
        <s v="Agencia Boliviana de Correos &quot;Correos de Bolivia&quot;"/>
        <s v="Instituto Nacional de Estadística"/>
        <s v="Órgano Judicial"/>
        <s v="Servicio Nacional de Riego"/>
        <s v="Empresa Nacional de Ferrocarriles - Residual"/>
        <s v="Autoridad de Supervisión de la Seguridad Social de Corto Plazo"/>
        <s v="Agencia de Gobierno Electrónico y Tecnologías de Información y Comunicación"/>
        <s v="Empresa Estatal de Transporte por Cable &quot;Mi teleférico&quot;"/>
        <s v="Ministerio de Planificación del Desarrollo"/>
        <s v="Servicio General de Identificación Personal"/>
        <s v="Direc. Dptal. de Educación Potosí"/>
        <s v="Empresa Pública Transporte Aéreo Militar "/>
        <s v="Servicio Geológico Minero "/>
        <s v="Autoridad General de Impugnación Tributaria"/>
        <s v="Empresa de Apoyo a la Producción de Alimentos"/>
        <s v="Procuraduria General del Estado"/>
        <s v="Boliviana de Aviación"/>
        <s v="Empresa Nacional de Electricidad"/>
        <s v="Instituto Nacional de Innovación Agropecuaria y Forestal"/>
        <s v="Autoridad de Fiscalización y Control de Pensiones y Seguros - APS"/>
        <s v="Serv. Nal. de Reg. y Control de la Comer. de Minerales y Metales"/>
        <s v="Agencia Boliviana de Energía Nuclear"/>
        <s v="Direc. Dptal. de Educación La Paz"/>
        <s v="Depósitos Aduaneros Bolivianos"/>
        <s v="Autoridad de Fisc y Ctrol Soc de Agua Potable Saneam.Básico"/>
        <s v="OficinaTécnica para el Fortalecimiento de la Empresa Pública"/>
        <s v="Servicio Plurinacional de la Mujer y de la Despatriarcalización Ana María Romero"/>
        <s v="Orquesta Sinfónica Nacional"/>
        <s v="Escuela Militar de Ingeniería"/>
        <s v="Ministerio de Justicia y Transparencia Institucional"/>
        <s v="Ministerio Público"/>
        <s v="Servicio Plurinacional de Defensa Pública"/>
        <s v="Autoridad de Fiscalizac. y Control Soc de Bosques y Tierras"/>
        <s v="Gobierno Autónomo Departamental de La Paz"/>
        <s v="Mutual de Servicios al Policía"/>
        <s v="Fondo Nacional de Inversión Productiva y Social"/>
        <s v="Contraloria General del Estado"/>
        <s v="Univ. Indígena Bol. Comun. Intercultl Prod. Tupak Katari"/>
        <s v="Empresa Estratégica Boliviana de Construcción y Conservación de Infraestructura Civil"/>
        <s v="Consejo Nacional de Vivienda Policial"/>
        <s v="Autoridad de Fiscalización del Juego" u="1"/>
        <s v="Servicio Departamental de Riego - La Paz" u="1"/>
        <s v="Autoridad de Fiscalización de Electricidad y Tecnología Nuclear" u="1"/>
        <s v="Servicio Nacional de Aerofotogrametría" u="1"/>
        <s v="Fondo Nacional de Desarrollo Forestal" u="1"/>
        <s v="Escuela de Jueces del Estado" u="1"/>
        <s v="Agencia para el Des. de la Soc. de la Información en Bolivia" u="1"/>
        <s v="Agencia de Infraestructura en Salud y Equipamiento Médico" u="1"/>
        <s v="Empresa Azucarera San Buenaventura" u="1"/>
        <s v="Universidad Autónoma Gabriel René Moreno" u="1"/>
        <s v="Empresa Pública YACANA" u="1"/>
        <s v="Impuesto Directo A Los Hidrocarburos" u="1"/>
        <s v="Gobierno Autónomo Departamental del Beni" u="1"/>
        <s v="Banco Central de Bolivia" u="1"/>
        <s v="Gobierno Autónomo Departamental de Potosí" u="1"/>
        <s v="Adm.de Aeropuertos y Servicios Auxiliares a la Naveg. Aérea" u="1"/>
        <s v="Gobierno Autónomo Departamental de Santa Cruz" u="1"/>
        <s v="Autoridad de Fiscalización de Empresas" u="1"/>
        <s v="Gobierno Autónomo Municipal de La Paz" u="1"/>
        <s v="Corporación del Seguro Social Militar" u="1"/>
        <s v="Gobierno Autónomo Departamental de Pando" u="1"/>
        <s v="Autoridad de Fiscalización y Control de Cooperativas" u="1"/>
        <s v="Gobierno Autónomo Municipal de Tupiza" u="1"/>
        <s v="Conservatorio Plurinacional de Musica" u="1"/>
        <s v="Servicio al Mejoramiento de la Navegación Amazónica" u="1"/>
        <s v="Empresa Siderúrgica del Mutún" u="1"/>
        <s v="Servicio Geodésico de Mapas" u="1"/>
        <s v="Serv. Nal. para la Sostenibilidad en Saneamiento Básico" u="1"/>
        <s v="Direc. Dptal. de Educación Beni" u="1"/>
        <s v="Direc. Dptal. de Educación Oruro" u="1"/>
        <s v="Vicepresidencia del Estado Plurinacional" u="1"/>
        <s v="Instituto Nacional de Salud Ocupacional" u="1"/>
        <s v="Caja Bancaria Estatal de Salud" u="1"/>
        <s v="Empresa Boliviana de Producción Agropecuaria" u="1"/>
        <s v="Instituto Plurinacional de Estudio de Lenguas y Culturas" u="1"/>
        <s v="Escuela Boliviana Intercultural de Música" u="1"/>
        <s v="Escuela de Gestión Pública Plurinacional" u="1"/>
        <s v="Gobierno Autónomo Municipal de Ichoca" u="1"/>
        <s v="Centro Internacional de la Quinua" u="1"/>
        <s v="Universidad Mayor de San Simón" u="1"/>
        <s v="Comité Ejecutivo de la Universidad Boliviana" u="1"/>
        <s v="Proyecto Sucre Ciudad Universitaria" u="1"/>
        <s v="Direc. Dptal. de Educación Santa Cruz" u="1"/>
        <s v="Empresa Pública Nacional Estratégica Cartones de Bolivia" u="1"/>
        <s v="Observatorio Plurinacional de la Calidad  Educativa" u="1"/>
        <s v="Direc. Dptal. de Educación Tarija" u="1"/>
        <s v="Servicio Departamental de Riego - Tarija" u="1"/>
        <s v="Corporación Minera de Bolivia" u="1"/>
        <s v="Transportes Aéreos Bolivianos" u="1"/>
        <s v="Museo Nacional de Historia Natural" u="1"/>
        <s v="Instituto Boliviano de la Ceguera" u="1"/>
        <s v="Autoridad Plurinacional de la Madre Tierra" u="1"/>
        <s v="Servicio Departamental de Riego - Potosí" u="1"/>
        <s v="Unidad de Investigaciones Financieras" u="1"/>
        <s v="Empresa Naviera Boliviana" u="1"/>
      </sharedItems>
    </cacheField>
    <cacheField name="Fecha de operación_x000a_(DD/MM/AA)" numFmtId="14">
      <sharedItems containsSemiMixedTypes="0" containsNonDate="0" containsDate="1" containsString="0" minDate="2025-01-02T00:00:00" maxDate="2025-05-01T00:00:00" count="81">
        <d v="2025-01-02T00:00:00"/>
        <d v="2025-01-03T00:00:00"/>
        <d v="2025-01-06T00:00:00"/>
        <d v="2025-01-07T00:00:00"/>
        <d v="2025-01-08T00:00:00"/>
        <d v="2025-01-09T00:00:00"/>
        <d v="2025-01-10T00:00:00"/>
        <d v="2025-01-13T00:00:00"/>
        <d v="2025-01-14T00:00:00"/>
        <d v="2025-01-15T00:00:00"/>
        <d v="2025-01-16T00:00:00"/>
        <d v="2025-01-17T00:00:00"/>
        <d v="2025-01-20T00:00:00"/>
        <d v="2025-01-21T00:00:00"/>
        <d v="2025-01-23T00:00:00"/>
        <d v="2025-01-24T00:00:00"/>
        <d v="2025-01-27T00:00:00"/>
        <d v="2025-01-28T00:00:00"/>
        <d v="2025-01-29T00:00:00"/>
        <d v="2025-01-30T00:00:00"/>
        <d v="2025-01-31T00:00:00"/>
        <d v="2025-02-03T00:00:00"/>
        <d v="2025-02-04T00:00:00"/>
        <d v="2025-02-05T00:00:00"/>
        <d v="2025-02-06T00:00:00"/>
        <d v="2025-02-07T00:00:00"/>
        <d v="2025-02-10T00:00:00"/>
        <d v="2025-02-11T00:00:00"/>
        <d v="2025-02-12T00:00:00"/>
        <d v="2025-02-13T00:00:00"/>
        <d v="2025-02-14T00:00:00"/>
        <d v="2025-02-17T00:00:00"/>
        <d v="2025-02-18T00:00:00"/>
        <d v="2025-02-19T00:00:00"/>
        <d v="2025-02-20T00:00:00"/>
        <d v="2025-02-21T00:00:00"/>
        <d v="2025-02-24T00:00:00"/>
        <d v="2025-02-25T00:00:00"/>
        <d v="2025-02-26T00:00:00"/>
        <d v="2025-02-27T00:00:00"/>
        <d v="2025-02-28T00:00:00"/>
        <d v="2025-03-05T00:00:00"/>
        <d v="2025-03-06T00:00:00"/>
        <d v="2025-03-07T00:00:00"/>
        <d v="2025-03-10T00:00:00"/>
        <d v="2025-03-11T00:00:00"/>
        <d v="2025-03-12T00:00:00"/>
        <d v="2025-03-13T00:00:00"/>
        <d v="2025-03-14T00:00:00"/>
        <d v="2025-03-17T00:00:00"/>
        <d v="2025-03-18T00:00:00"/>
        <d v="2025-03-19T00:00:00"/>
        <d v="2025-03-20T00:00:00"/>
        <d v="2025-03-21T00:00:00"/>
        <d v="2025-03-24T00:00:00"/>
        <d v="2025-03-25T00:00:00"/>
        <d v="2025-03-26T00:00:00"/>
        <d v="2025-03-27T00:00:00"/>
        <d v="2025-03-28T00:00:00"/>
        <d v="2025-03-31T00:00:00"/>
        <d v="2025-04-01T00:00:00"/>
        <d v="2025-04-02T00:00:00"/>
        <d v="2025-04-03T00:00:00"/>
        <d v="2025-04-04T00:00:00"/>
        <d v="2025-04-07T00:00:00"/>
        <d v="2025-04-08T00:00:00"/>
        <d v="2025-04-09T00:00:00"/>
        <d v="2025-04-10T00:00:00"/>
        <d v="2025-04-11T00:00:00"/>
        <d v="2025-04-14T00:00:00"/>
        <d v="2025-04-15T00:00:00"/>
        <d v="2025-04-16T00:00:00"/>
        <d v="2025-04-17T00:00:00"/>
        <d v="2025-04-21T00:00:00"/>
        <d v="2025-04-22T00:00:00"/>
        <d v="2025-04-23T00:00:00"/>
        <d v="2025-04-24T00:00:00"/>
        <d v="2025-04-25T00:00:00"/>
        <d v="2025-04-28T00:00:00"/>
        <d v="2025-04-29T00:00:00"/>
        <d v="2025-04-30T00:00:00"/>
      </sharedItems>
      <fieldGroup base="3">
        <rangePr groupBy="months" startDate="2025-01-02T00:00:00" endDate="2025-05-01T00:00:00"/>
        <groupItems count="14">
          <s v="&lt;2/1/2025"/>
          <s v="ene"/>
          <s v="feb"/>
          <s v="mar"/>
          <s v="abr"/>
          <s v="may"/>
          <s v="jun"/>
          <s v="jul"/>
          <s v="ago"/>
          <s v="sep"/>
          <s v="oct"/>
          <s v="nov"/>
          <s v="dic"/>
          <s v="&gt;1/5/2025"/>
        </groupItems>
      </fieldGroup>
    </cacheField>
    <cacheField name="Nro. Comp. BCB" numFmtId="0">
      <sharedItems/>
    </cacheField>
    <cacheField name="Tipo de Operación" numFmtId="0">
      <sharedItems/>
    </cacheField>
    <cacheField name="Nro. Doc. Extracto" numFmtId="0">
      <sharedItems containsSemiMixedTypes="0" containsString="0" containsNumber="1" containsInteger="1" minValue="365" maxValue="10000041244041"/>
    </cacheField>
    <cacheField name="N° Libreta _x000a_(CUT)" numFmtId="0">
      <sharedItems containsNonDate="0" containsString="0" containsBlank="1"/>
    </cacheField>
    <cacheField name="Glosa" numFmtId="0">
      <sharedItems longText="1"/>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164">
      <sharedItems containsNonDate="0" containsString="0" containsBlank="1"/>
    </cacheField>
    <cacheField name="Créditos_x000a_(USD)" numFmtId="164">
      <sharedItems containsNonDate="0" containsString="0" containsBlank="1"/>
    </cacheField>
    <cacheField name="Débitos_x000a_(Bs)" numFmtId="164">
      <sharedItems containsSemiMixedTypes="0" containsString="0" containsNumber="1" minValue="0" maxValue="263234292.24000001"/>
    </cacheField>
    <cacheField name="Créditos_x000a_(Bs)" numFmtId="164">
      <sharedItems containsSemiMixedTypes="0" containsString="0" containsNumber="1" minValue="0" maxValue="200000000"/>
    </cacheField>
    <cacheField name="Estado Actual"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784.643523379629" createdVersion="8" refreshedVersion="8" minRefreshableVersion="3" recordCount="233" xr:uid="{04D43AAE-A9D1-46E4-AC37-4BA8EFC0220E}">
  <cacheSource type="worksheet">
    <worksheetSource ref="A7:R240" sheet="CUT ME"/>
  </cacheSource>
  <cacheFields count="18">
    <cacheField name="Entidad" numFmtId="0">
      <sharedItems containsMixedTypes="1" containsNumber="1" containsInteger="1" minValue="6" maxValue="905" count="37">
        <s v="99 - 03"/>
        <s v="99 - 02"/>
        <n v="513"/>
        <n v="291"/>
        <n v="86"/>
        <n v="46"/>
        <n v="348"/>
        <n v="212"/>
        <n v="10"/>
        <n v="389"/>
        <n v="81"/>
        <n v="20"/>
        <n v="47"/>
        <n v="376"/>
        <n v="514"/>
        <n v="578" u="1"/>
        <n v="585" u="1"/>
        <n v="66" u="1"/>
        <n v="865" u="1"/>
        <n v="650" u="1"/>
        <n v="382" u="1"/>
        <n v="78" u="1"/>
        <n v="16" u="1"/>
        <n v="203" u="1"/>
        <n v="163" u="1"/>
        <n v="905" u="1"/>
        <n v="591" u="1"/>
        <n v="41" u="1"/>
        <n v="206" u="1"/>
        <n v="253" u="1"/>
        <n v="35" u="1"/>
        <n v="6" u="1"/>
        <n v="25" u="1"/>
        <n v="314" u="1"/>
        <n v="572" u="1"/>
        <n v="287" u="1"/>
        <n v="683" u="1"/>
      </sharedItems>
    </cacheField>
    <cacheField name="D.A." numFmtId="0">
      <sharedItems containsNonDate="0" containsString="0" containsBlank="1"/>
    </cacheField>
    <cacheField name="Descripción" numFmtId="0">
      <sharedItems count="38">
        <s v="Dirección General de Crédito Público"/>
        <s v="Dirección General de Programación y Operaciones del Tesoro"/>
        <s v="Yacimientos Petrolíferos Fiscales Bolivianos"/>
        <s v="Administradora Boliviana de Carreteras"/>
        <s v="Ministerio de Medio Ambiente y Agua"/>
        <s v="Ministerio de Salud y Deportes"/>
        <s v="Autoridad Plurinacional de la Madre Tierra"/>
        <s v="Instituto Nacional de Reforma Agraria"/>
        <s v="Ministerio de Relaciones Exteriores"/>
        <s v="Navegación Aérea y Aeropuertos Bolivianos"/>
        <s v="Ministerio de Obras Públicas, Servicios y Vivienda"/>
        <s v="Ministerio de Defensa"/>
        <s v="Ministerio de Desarrollo Rural y Tierras"/>
        <s v="Agencia Boliviana de Energía Nuclear"/>
        <s v="Empresa Nacional de Electricidad"/>
        <s v="Boliviana de Aviación" u="1"/>
        <s v="Agencia Boliviana Espacial" u="1"/>
        <s v="Ministerio de Planificación del Desarrollo" u="1"/>
        <s v="Fondo de Desarrollo del Sist.Fin. y Apoyo al Sec.Productivo" u="1"/>
        <s v="Asamblea Legislativa Plurinacional" u="1"/>
        <s v="Agencia de Infraestructura en Salud y Equipamiento Médico" u="1"/>
        <s v="Ministerio de Hidrocarburos y Energías" u="1"/>
        <s v="Ministerio de Educación" u="1"/>
        <s v="Autoridad de Supervisión del Sistema Financiero" u="1"/>
        <s v="Agencia Nacional de Hidrocarburos" u="1"/>
        <s v="Gobierno Autónomo Departamental de Potosí" u="1"/>
        <s v="Empresa Estatal de Transporte por Cable &quot;Mi teleférico&quot;" u="1"/>
        <s v="No Identificado" u="1"/>
        <s v="Ministerio de Desarrollo Productivo y Economía Plural" u="1"/>
        <s v="Instituto Nacional de Estadística" u="1"/>
        <s v="Entidad Ejecutora de Medio Ambiente y Agua" u="1"/>
        <s v="Ministerio de Economía y Finanzas Públicas" u="1"/>
        <s v="Vicepresidencia del Estado Plurinacional" u="1"/>
        <s v="Ministerio de la Presidencia" u="1"/>
        <s v="Autoridad de Fiscalización de Electricidad y Tecnología Nuclear" u="1"/>
        <s v="Empresa de Apoyo a la Producción de Alimentos" u="1"/>
        <s v="Fondo Nacional de Inversión Productiva y Social" u="1"/>
        <s v="Procuraduria General del Estado" u="1"/>
      </sharedItems>
    </cacheField>
    <cacheField name="Fecha de operación_x000a_(DD/MM/AA)" numFmtId="14">
      <sharedItems containsSemiMixedTypes="0" containsNonDate="0" containsDate="1" containsString="0" minDate="2025-01-06T00:00:00" maxDate="2025-05-01T00:00:00" count="77">
        <d v="2025-01-06T00:00:00"/>
        <d v="2025-01-07T00:00:00"/>
        <d v="2025-01-08T00:00:00"/>
        <d v="2025-01-10T00:00:00"/>
        <d v="2025-01-12T00:00:00"/>
        <d v="2025-01-13T00:00:00"/>
        <d v="2025-01-14T00:00:00"/>
        <d v="2025-01-15T00:00:00"/>
        <d v="2025-01-17T00:00:00"/>
        <d v="2025-01-20T00:00:00"/>
        <d v="2025-01-21T00:00:00"/>
        <d v="2025-01-23T00:00:00"/>
        <d v="2025-01-24T00:00:00"/>
        <d v="2025-01-26T00:00:00"/>
        <d v="2025-01-27T00:00:00"/>
        <d v="2025-01-28T00:00:00"/>
        <d v="2025-01-29T00:00:00"/>
        <d v="2025-01-30T00:00:00"/>
        <d v="2025-02-06T00:00:00"/>
        <d v="2025-02-07T00:00:00"/>
        <d v="2025-02-10T00:00:00"/>
        <d v="2025-02-11T00:00:00"/>
        <d v="2025-02-12T00:00:00"/>
        <d v="2025-02-13T00:00:00"/>
        <d v="2025-02-14T00:00:00"/>
        <d v="2025-02-16T00:00:00"/>
        <d v="2025-02-17T00:00:00"/>
        <d v="2025-02-18T00:00:00"/>
        <d v="2025-02-19T00:00:00"/>
        <d v="2025-02-20T00:00:00"/>
        <d v="2025-02-21T00:00:00"/>
        <d v="2025-02-24T00:00:00"/>
        <d v="2025-02-25T00:00:00"/>
        <d v="2025-02-26T00:00:00"/>
        <d v="2025-02-27T00:00:00"/>
        <d v="2025-03-02T00:00:00"/>
        <d v="2025-03-05T00:00:00"/>
        <d v="2025-03-06T00:00:00"/>
        <d v="2025-03-07T00:00:00"/>
        <d v="2025-03-10T00:00:00"/>
        <d v="2025-03-11T00:00:00"/>
        <d v="2025-03-12T00:00:00"/>
        <d v="2025-03-13T00:00:00"/>
        <d v="2025-03-14T00:00:00"/>
        <d v="2025-03-16T00:00:00"/>
        <d v="2025-03-17T00:00:00"/>
        <d v="2025-03-18T00:00:00"/>
        <d v="2025-03-20T00:00:00"/>
        <d v="2025-03-23T00:00:00"/>
        <d v="2025-03-24T00:00:00"/>
        <d v="2025-03-25T00:00:00"/>
        <d v="2025-03-26T00:00:00"/>
        <d v="2025-03-27T00:00:00"/>
        <d v="2025-03-28T00:00:00"/>
        <d v="2025-03-31T00:00:00"/>
        <d v="2025-04-01T00:00:00"/>
        <d v="2025-04-02T00:00:00"/>
        <d v="2025-04-03T00:00:00"/>
        <d v="2025-04-04T00:00:00"/>
        <d v="2025-04-07T00:00:00"/>
        <d v="2025-04-09T00:00:00"/>
        <d v="2025-04-10T00:00:00"/>
        <d v="2025-04-11T00:00:00"/>
        <d v="2025-04-12T00:00:00"/>
        <d v="2025-04-14T00:00:00"/>
        <d v="2025-04-15T00:00:00"/>
        <d v="2025-04-16T00:00:00"/>
        <d v="2025-04-17T00:00:00"/>
        <d v="2025-04-20T00:00:00"/>
        <d v="2025-04-21T00:00:00"/>
        <d v="2025-04-22T00:00:00"/>
        <d v="2025-04-24T00:00:00"/>
        <d v="2025-04-25T00:00:00"/>
        <d v="2025-04-27T00:00:00"/>
        <d v="2025-04-28T00:00:00"/>
        <d v="2025-04-29T00:00:00"/>
        <d v="2025-04-30T00:00:00"/>
      </sharedItems>
      <fieldGroup base="3">
        <rangePr groupBy="months" startDate="2025-01-06T00:00:00" endDate="2025-05-01T00:00:00"/>
        <groupItems count="14">
          <s v="&lt;6/1/2025"/>
          <s v="ene"/>
          <s v="feb"/>
          <s v="mar"/>
          <s v="abr"/>
          <s v="may"/>
          <s v="jun"/>
          <s v="jul"/>
          <s v="ago"/>
          <s v="sep"/>
          <s v="oct"/>
          <s v="nov"/>
          <s v="dic"/>
          <s v="&gt;1/5/2025"/>
        </groupItems>
      </fieldGroup>
    </cacheField>
    <cacheField name="Nro. Comp. BCB" numFmtId="14">
      <sharedItems/>
    </cacheField>
    <cacheField name="Tipo de Operación" numFmtId="0">
      <sharedItems/>
    </cacheField>
    <cacheField name="Nro. Doc. Extracto" numFmtId="0">
      <sharedItems containsSemiMixedTypes="0" containsString="0" containsNumber="1" containsInteger="1" minValue="19534" maxValue="11636897"/>
    </cacheField>
    <cacheField name="N° Libreta _x000a_(CUT)" numFmtId="0">
      <sharedItems containsNonDate="0" containsString="0" containsBlank="1"/>
    </cacheField>
    <cacheField name="Glosa" numFmtId="0">
      <sharedItems longText="1"/>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164">
      <sharedItems containsSemiMixedTypes="0" containsString="0" containsNumber="1" minValue="0" maxValue="24586879.41"/>
    </cacheField>
    <cacheField name="Créditos_x000a_(USD)" numFmtId="164">
      <sharedItems containsSemiMixedTypes="0" containsString="0" containsNumber="1" minValue="0" maxValue="37821019"/>
    </cacheField>
    <cacheField name="Débitos_x000a_(Bs)" numFmtId="164">
      <sharedItems containsSemiMixedTypes="0" containsString="0" containsNumber="1" minValue="0" maxValue="168665992.75"/>
    </cacheField>
    <cacheField name="Créditos_x000a_(Bs)" numFmtId="164">
      <sharedItems containsSemiMixedTypes="0" containsString="0" containsNumber="1" minValue="0" maxValue="259452190.34"/>
    </cacheField>
    <cacheField name="Estado Actual"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784.643596643517" createdVersion="8" refreshedVersion="8" minRefreshableVersion="3" recordCount="163" xr:uid="{72EA84FF-6FFA-4DF3-BEA3-7A605F756F44}">
  <cacheSource type="worksheet">
    <worksheetSource ref="A7:P170" sheet="TRL MN"/>
  </cacheSource>
  <cacheFields count="16">
    <cacheField name="Entidad" numFmtId="1">
      <sharedItems containsMixedTypes="1" containsNumber="1" containsInteger="1" minValue="6" maxValue="865" count="49">
        <s v="99 - 02"/>
        <n v="86"/>
        <n v="291"/>
        <s v="99 - 01"/>
        <n v="190"/>
        <n v="46"/>
        <n v="81"/>
        <n v="47"/>
        <n v="253"/>
        <n v="283"/>
        <n v="389"/>
        <n v="865"/>
        <n v="660"/>
        <n v="6"/>
        <n v="66"/>
        <n v="53"/>
        <n v="212"/>
        <n v="20"/>
        <n v="514"/>
        <n v="16"/>
        <n v="383"/>
        <n v="576" u="1"/>
        <n v="132" u="1"/>
        <n v="348" u="1"/>
        <n v="25" u="1"/>
        <n v="206" u="1"/>
        <n v="287" u="1"/>
        <n v="15" u="1"/>
        <n v="117" u="1"/>
        <n v="548" u="1"/>
        <n v="225" u="1"/>
        <n v="342" u="1"/>
        <n v="78" u="1"/>
        <n v="41" u="1"/>
        <n v="591" u="1"/>
        <n v="590" u="1"/>
        <n v="35" u="1"/>
        <n v="223" u="1"/>
        <n v="30" u="1"/>
        <n v="681" u="1"/>
        <n v="572" u="1"/>
        <n v="70" u="1"/>
        <n v="169" u="1"/>
        <n v="599" u="1"/>
        <n v="312" u="1"/>
        <n v="203" u="1"/>
        <n v="378" u="1"/>
        <n v="130" u="1"/>
        <n v="670" u="1"/>
      </sharedItems>
    </cacheField>
    <cacheField name="D.A." numFmtId="1">
      <sharedItems containsSemiMixedTypes="0" containsString="0" containsNumber="1" containsInteger="1" minValue="1" maxValue="37"/>
    </cacheField>
    <cacheField name="Descripción" numFmtId="0">
      <sharedItems count="48">
        <s v="Dirección General de Programación y Operaciones del Tesoro"/>
        <s v="Ministerio de Medio Ambiente y Agua"/>
        <s v="Administradora Boliviana de Carreteras"/>
        <s v="Autoridad Jurisdiccional Administrativa Minera"/>
        <s v="Ministerio de Salud y Deportes"/>
        <s v="Ministerio de Obras Públicas, Servicios y Vivienda"/>
        <s v="Ministerio de Desarrollo Rural y Tierras"/>
        <s v="Entidad Ejecutora de Medio Ambiente y Agua"/>
        <s v="Aduana Nacional"/>
        <s v="Navegación Aérea y Aeropuertos Bolivianos"/>
        <s v="Fondo de Desarrollo del Sist.Fin. y Apoyo al Sec.Productivo"/>
        <s v="Órgano Judicial"/>
        <s v="Vicepresidencia del Estado Plurinacional"/>
        <s v="Ministerio de Planificación del Desarrollo"/>
        <s v="Ministerio de Culturas, Descolonización y Despatriarcalización"/>
        <s v="Instituto Nacional de Reforma Agraria"/>
        <s v="Ministerio de Defensa"/>
        <s v="Empresa Nacional de Electricidad"/>
        <s v="Ministerio de Educación"/>
        <s v="Agencia Boliviana de Correos &quot;Correos de Bolivia&quot;"/>
        <s v="Empresa Pública Nacional Estratégica Cartones de Bolivia" u="1"/>
        <s v="Servicio de Desarrollo de las Empresas Púb. Productivas" u="1"/>
        <s v="Autoridad Plurinacional de la Madre Tierra" u="1"/>
        <s v="Ministerio de la Presidencia" u="1"/>
        <s v="Instituto Nacional de Estadística" u="1"/>
        <s v="Fondo Nacional de Inversión Productiva y Social" u="1"/>
        <s v="Ministerio de Gobierno" u="1"/>
        <s v="Dirección General de Aeronáutica Civil" u="1"/>
        <s v="Corporación de las Fuerzas Armadas p/ el Des. Nacional" u="1"/>
        <s v="Serv. Nal. para la Sostenibilidad en Saneamiento Básico" u="1"/>
        <s v="Agencia Estatal de Vivienda" u="1"/>
        <s v="Ministerio de Hidrocarburos y Energías" u="1"/>
        <s v="Ministerio de Desarrollo Productivo y Economía Plural" u="1"/>
        <s v="Empresa Estatal de Transporte por Cable &quot;Mi teleférico&quot;" u="1"/>
        <s v="Empresa Pública &quot;QUIPUS&quot;" u="1"/>
        <s v="Ministerio de Economía y Finanzas Públicas" u="1"/>
        <s v="Fondo Nacional de Desarrollo Forestal" u="1"/>
        <s v="Ministerio de Justicia y Transparencia Institucional" u="1"/>
        <s v="Ministerio Público" u="1"/>
        <s v="Empresa de Apoyo a la Producción de Alimentos" u="1"/>
        <s v="Ministerio de Trabajo, Empleo y Previsión Social" u="1"/>
        <s v="Autoridad General de Impugnación Tributaria" u="1"/>
        <s v="Empresa Boliviana de Alimentos y Derivados" u="1"/>
        <s v="Autoridad de Fiscalizac. y Control Soc de Bosques y Tierras" u="1"/>
        <s v="Autoridad de Supervisión del Sistema Financiero" u="1"/>
        <s v="Servicio Nacional Textil" u="1"/>
        <s v="Fondo de Financiamiento para la Minería" u="1"/>
        <s v="Órgano Electoral Plurinacional" u="1"/>
      </sharedItems>
    </cacheField>
    <cacheField name="Fecha de operación_x000a_(DD/MM/AA)" numFmtId="14">
      <sharedItems containsSemiMixedTypes="0" containsNonDate="0" containsDate="1" containsString="0" minDate="2025-01-07T00:00:00" maxDate="2025-05-01T00:00:00" count="40">
        <d v="2025-01-07T00:00:00"/>
        <d v="2025-01-08T00:00:00"/>
        <d v="2025-01-17T00:00:00"/>
        <d v="2025-01-20T00:00:00"/>
        <d v="2025-01-21T00:00:00"/>
        <d v="2025-01-27T00:00:00"/>
        <d v="2025-01-31T00:00:00"/>
        <d v="2025-02-05T00:00:00"/>
        <d v="2025-02-06T00:00:00"/>
        <d v="2025-02-07T00:00:00"/>
        <d v="2025-02-13T00:00:00"/>
        <d v="2025-02-14T00:00:00"/>
        <d v="2025-02-18T00:00:00"/>
        <d v="2025-02-19T00:00:00"/>
        <d v="2025-02-26T00:00:00"/>
        <d v="2025-02-27T00:00:00"/>
        <d v="2025-02-28T00:00:00"/>
        <d v="2025-03-06T00:00:00"/>
        <d v="2025-03-13T00:00:00"/>
        <d v="2025-03-17T00:00:00"/>
        <d v="2025-03-18T00:00:00"/>
        <d v="2025-03-19T00:00:00"/>
        <d v="2025-03-24T00:00:00"/>
        <d v="2025-03-25T00:00:00"/>
        <d v="2025-03-26T00:00:00"/>
        <d v="2025-03-27T00:00:00"/>
        <d v="2025-03-28T00:00:00"/>
        <d v="2025-03-31T00:00:00"/>
        <d v="2025-04-02T00:00:00"/>
        <d v="2025-04-03T00:00:00"/>
        <d v="2025-04-04T00:00:00"/>
        <d v="2025-04-09T00:00:00"/>
        <d v="2025-04-10T00:00:00"/>
        <d v="2025-04-15T00:00:00"/>
        <d v="2025-04-16T00:00:00"/>
        <d v="2025-04-21T00:00:00"/>
        <d v="2025-04-23T00:00:00"/>
        <d v="2025-04-24T00:00:00"/>
        <d v="2025-04-28T00:00:00"/>
        <d v="2025-04-30T00:00:00"/>
      </sharedItems>
      <fieldGroup base="3">
        <rangePr groupBy="months" startDate="2025-01-07T00:00:00" endDate="2025-05-01T00:00:00"/>
        <groupItems count="14">
          <s v="&lt;7/1/2025"/>
          <s v="ene"/>
          <s v="feb"/>
          <s v="mar"/>
          <s v="abr"/>
          <s v="may"/>
          <s v="jun"/>
          <s v="jul"/>
          <s v="ago"/>
          <s v="sep"/>
          <s v="oct"/>
          <s v="nov"/>
          <s v="dic"/>
          <s v="&gt;1/5/2025"/>
        </groupItems>
      </fieldGroup>
    </cacheField>
    <cacheField name="Nro. _x000a_TRL" numFmtId="1">
      <sharedItems containsSemiMixedTypes="0" containsString="0" containsNumber="1" containsInteger="1" minValue="7" maxValue="1494"/>
    </cacheField>
    <cacheField name="N° Libreta _x000a_(CUT)" numFmtId="1">
      <sharedItems/>
    </cacheField>
    <cacheField name="GLOSA" numFmtId="1">
      <sharedItems/>
    </cacheField>
    <cacheField name="C-21 CIP" numFmtId="1">
      <sharedItems containsNonDate="0" containsString="0" containsBlank="1"/>
    </cacheField>
    <cacheField name="C-21 SIP" numFmtId="1">
      <sharedItems containsNonDate="0" containsString="0" containsBlank="1"/>
    </cacheField>
    <cacheField name="C-31 CIP" numFmtId="1">
      <sharedItems containsNonDate="0" containsString="0" containsBlank="1"/>
    </cacheField>
    <cacheField name="C-31 SIP" numFmtId="1">
      <sharedItems containsNonDate="0" containsString="0" containsBlank="1"/>
    </cacheField>
    <cacheField name="Débitos_x000a_(USD)" numFmtId="1">
      <sharedItems containsNonDate="0" containsString="0" containsBlank="1"/>
    </cacheField>
    <cacheField name="Créditos_x000a_(USD)" numFmtId="1">
      <sharedItems containsNonDate="0" containsString="0" containsBlank="1"/>
    </cacheField>
    <cacheField name="Débitos_x000a_(Bs)" numFmtId="164">
      <sharedItems containsSemiMixedTypes="0" containsString="0" containsNumber="1" minValue="0" maxValue="68600000"/>
    </cacheField>
    <cacheField name="Créditos_x000a_(Bs)" numFmtId="164">
      <sharedItems containsSemiMixedTypes="0" containsString="0" containsNumber="1" minValue="0" maxValue="68600000"/>
    </cacheField>
    <cacheField name="Importe" numFmtId="164">
      <sharedItems containsSemiMixedTypes="0" containsString="0" containsNumber="1" minValue="0.01" maxValue="6860000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784.643672916667" createdVersion="8" refreshedVersion="8" minRefreshableVersion="3" recordCount="99" xr:uid="{DDB86B59-7997-48A0-A29C-9056F8A9F854}">
  <cacheSource type="worksheet">
    <worksheetSource ref="A7:Q106" sheet="TRL ME"/>
  </cacheSource>
  <cacheFields count="17">
    <cacheField name="Entidad" numFmtId="0">
      <sharedItems containsMixedTypes="1" containsNumber="1" containsInteger="1" minValue="10" maxValue="591" count="27">
        <s v="99 - 02"/>
        <n v="291"/>
        <n v="46"/>
        <n v="86"/>
        <n v="253"/>
        <n v="514"/>
        <n v="212"/>
        <n v="81"/>
        <n v="47"/>
        <n v="383"/>
        <n v="10" u="1"/>
        <n v="66" u="1"/>
        <n v="348" u="1"/>
        <n v="206" u="1"/>
        <n v="15" u="1"/>
        <n v="389" u="1"/>
        <n v="78" u="1"/>
        <n v="41" u="1"/>
        <n v="287" u="1"/>
        <n v="591" u="1"/>
        <n v="576" u="1"/>
        <n v="132" u="1"/>
        <n v="590" u="1"/>
        <n v="35" u="1"/>
        <n v="20" u="1"/>
        <n v="572" u="1"/>
        <n v="117" u="1"/>
      </sharedItems>
    </cacheField>
    <cacheField name="D.A." numFmtId="0">
      <sharedItems containsSemiMixedTypes="0" containsString="0" containsNumber="1" containsInteger="1" minValue="1" maxValue="37"/>
    </cacheField>
    <cacheField name="Descripción" numFmtId="0">
      <sharedItems count="27">
        <s v="Dirección General de Programación y Operaciones del Tesoro"/>
        <s v="Administradora Boliviana de Carreteras"/>
        <s v="Ministerio de Salud y Deportes"/>
        <s v="Ministerio de Medio Ambiente y Agua"/>
        <s v="Entidad Ejecutora de Medio Ambiente y Agua"/>
        <s v="Empresa Nacional de Electricidad"/>
        <s v="Instituto Nacional de Reforma Agraria"/>
        <s v="Ministerio de Obras Públicas, Servicios y Vivienda"/>
        <s v="Ministerio de Desarrollo Rural y Tierras"/>
        <s v="Agencia Boliviana de Correos &quot;Correos de Bolivia&quot;"/>
        <s v="Ministerio de Relaciones Exteriores" u="1"/>
        <s v="Ministerio de Planificación del Desarrollo" u="1"/>
        <s v="Autoridad Plurinacional de la Madre Tierra" u="1"/>
        <s v="Instituto Nacional de Estadística" u="1"/>
        <s v="Ministerio de Gobierno" u="1"/>
        <s v="Navegación Aérea y Aeropuertos Bolivianos" u="1"/>
        <s v="Ministerio de Hidrocarburos y Energías" u="1"/>
        <s v="Ministerio de Desarrollo Productivo y Economía Plural" u="1"/>
        <s v="Fondo Nacional de Inversión Productiva y Social" u="1"/>
        <s v="Empresa Estatal de Transporte por Cable &quot;Mi teleférico&quot;" u="1"/>
        <s v="Empresa Pública Nacional Estratégica Cartones de Bolivia" u="1"/>
        <s v="Servicio de Desarrollo de las Empresas Púb. Productivas" u="1"/>
        <s v="Empresa Pública &quot;QUIPUS&quot;" u="1"/>
        <s v="Ministerio de Economía y Finanzas Públicas" u="1"/>
        <s v="Ministerio de Defensa" u="1"/>
        <s v="Empresa de Apoyo a la Producción de Alimentos" u="1"/>
        <s v="Dirección General de Aeronáutica Civil" u="1"/>
      </sharedItems>
    </cacheField>
    <cacheField name="Fecha de operación_x000a_(DD/MM/AA)" numFmtId="14">
      <sharedItems containsSemiMixedTypes="0" containsNonDate="0" containsDate="1" containsString="0" minDate="2025-01-07T00:00:00" maxDate="2025-05-01T00:00:00" count="27">
        <d v="2025-01-07T00:00:00"/>
        <d v="2025-01-20T00:00:00"/>
        <d v="2025-01-31T00:00:00"/>
        <d v="2025-02-05T00:00:00"/>
        <d v="2025-02-06T00:00:00"/>
        <d v="2025-02-07T00:00:00"/>
        <d v="2025-02-14T00:00:00"/>
        <d v="2025-02-18T00:00:00"/>
        <d v="2025-02-26T00:00:00"/>
        <d v="2025-02-27T00:00:00"/>
        <d v="2025-02-28T00:00:00"/>
        <d v="2025-03-06T00:00:00"/>
        <d v="2025-03-13T00:00:00"/>
        <d v="2025-03-17T00:00:00"/>
        <d v="2025-03-18T00:00:00"/>
        <d v="2025-03-24T00:00:00"/>
        <d v="2025-03-27T00:00:00"/>
        <d v="2025-03-31T00:00:00"/>
        <d v="2025-04-03T00:00:00"/>
        <d v="2025-04-04T00:00:00"/>
        <d v="2025-04-10T00:00:00"/>
        <d v="2025-04-15T00:00:00"/>
        <d v="2025-04-16T00:00:00"/>
        <d v="2025-04-21T00:00:00"/>
        <d v="2025-04-24T00:00:00"/>
        <d v="2025-04-28T00:00:00"/>
        <d v="2025-04-30T00:00:00"/>
      </sharedItems>
      <fieldGroup base="3">
        <rangePr groupBy="months" startDate="2025-01-07T00:00:00" endDate="2025-05-01T00:00:00"/>
        <groupItems count="14">
          <s v="&lt;7/1/2025"/>
          <s v="ene"/>
          <s v="feb"/>
          <s v="mar"/>
          <s v="abr"/>
          <s v="may"/>
          <s v="jun"/>
          <s v="jul"/>
          <s v="ago"/>
          <s v="sep"/>
          <s v="oct"/>
          <s v="nov"/>
          <s v="dic"/>
          <s v="&gt;1/5/2025"/>
        </groupItems>
      </fieldGroup>
    </cacheField>
    <cacheField name="Nro. _x000a_TRL" numFmtId="0">
      <sharedItems containsSemiMixedTypes="0" containsString="0" containsNumber="1" containsInteger="1" minValue="6" maxValue="1493"/>
    </cacheField>
    <cacheField name="N° Libreta _x000a_(CUT)" numFmtId="0">
      <sharedItems/>
    </cacheField>
    <cacheField name="GLOSA" numFmtId="0">
      <sharedItems/>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164">
      <sharedItems containsSemiMixedTypes="0" containsString="0" containsNumber="1" minValue="0" maxValue="10000000"/>
    </cacheField>
    <cacheField name="Créditos_x000a_(USD)" numFmtId="164">
      <sharedItems containsSemiMixedTypes="0" containsString="0" containsNumber="1" minValue="0" maxValue="10000000"/>
    </cacheField>
    <cacheField name="Débitos_x000a_(Bs)" numFmtId="164">
      <sharedItems containsSemiMixedTypes="0" containsString="0" containsNumber="1" minValue="0" maxValue="68600000"/>
    </cacheField>
    <cacheField name="Créditos_x000a_(Bs)" numFmtId="164">
      <sharedItems containsSemiMixedTypes="0" containsString="0" containsNumber="1" minValue="0" maxValue="68600000"/>
    </cacheField>
    <cacheField name="Importe" numFmtId="164">
      <sharedItems containsSemiMixedTypes="0" containsString="0" containsNumber="1" minValue="343" maxValue="68600000"/>
    </cacheField>
    <cacheField name="N° Asiento manual (2)"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784.643723379631" createdVersion="8" refreshedVersion="8" minRefreshableVersion="3" recordCount="75" xr:uid="{9D742697-91DC-4EFC-9BE7-C674B2FAF7F0}">
  <cacheSource type="worksheet">
    <worksheetSource ref="A7:H82" sheet="CDI"/>
  </cacheSource>
  <cacheFields count="8">
    <cacheField name="Entidad" numFmtId="0">
      <sharedItems containsMixedTypes="1" containsNumber="1" containsInteger="1" minValue="16" maxValue="867" count="96">
        <n v="25"/>
        <n v="30"/>
        <n v="41"/>
        <n v="46"/>
        <n v="47"/>
        <n v="66"/>
        <n v="70"/>
        <n v="78"/>
        <n v="81"/>
        <s v="99 - 02"/>
        <n v="109"/>
        <n v="117"/>
        <n v="132"/>
        <n v="133"/>
        <n v="134"/>
        <n v="170"/>
        <n v="192"/>
        <n v="203"/>
        <n v="222"/>
        <n v="234"/>
        <n v="253"/>
        <n v="267"/>
        <n v="269"/>
        <n v="270"/>
        <n v="283"/>
        <n v="291"/>
        <n v="292"/>
        <n v="293"/>
        <n v="294"/>
        <n v="295"/>
        <n v="296"/>
        <n v="298"/>
        <n v="310"/>
        <n v="312"/>
        <n v="324"/>
        <n v="347"/>
        <n v="378"/>
        <n v="387"/>
        <n v="389"/>
        <n v="525"/>
        <n v="526"/>
        <n v="548"/>
        <n v="572"/>
        <n v="573"/>
        <n v="580"/>
        <n v="586"/>
        <n v="590"/>
        <n v="591"/>
        <n v="594"/>
        <n v="599"/>
        <n v="601"/>
        <n v="633"/>
        <n v="660"/>
        <n v="670"/>
        <n v="681"/>
        <n v="683"/>
        <n v="223" u="1"/>
        <n v="383" u="1"/>
        <n v="163" u="1"/>
        <n v="315" u="1"/>
        <n v="343" u="1"/>
        <n v="661" u="1"/>
        <n v="862" u="1"/>
        <n v="129" u="1"/>
        <n v="130" u="1"/>
        <n v="867" u="1"/>
        <n v="20" u="1"/>
        <n v="266" u="1"/>
        <n v="281" u="1"/>
        <n v="374" u="1"/>
        <n v="587" u="1"/>
        <n v="287" u="1"/>
        <n v="513" u="1"/>
        <n v="576" u="1"/>
        <n v="578" u="1"/>
        <n v="108" u="1"/>
        <n v="249" u="1"/>
        <n v="595" u="1"/>
        <n v="290" u="1"/>
        <n v="86" u="1"/>
        <n v="265" u="1"/>
        <n v="268" u="1"/>
        <n v="227" u="1"/>
        <n v="344" u="1"/>
        <n v="345" u="1"/>
        <n v="598" u="1"/>
        <n v="16" u="1"/>
        <n v="35" u="1"/>
        <n v="169" u="1"/>
        <n v="225" u="1"/>
        <n v="271" u="1"/>
        <n v="272" u="1"/>
        <n v="273" u="1"/>
        <n v="597" u="1"/>
        <n v="514" u="1"/>
        <n v="680" u="1"/>
      </sharedItems>
    </cacheField>
    <cacheField name="D.A." numFmtId="0">
      <sharedItems containsSemiMixedTypes="0" containsString="0" containsNumber="1" containsInteger="1" minValue="1" maxValue="27"/>
    </cacheField>
    <cacheField name="Descripción" numFmtId="0">
      <sharedItems count="96">
        <s v="Ministerio de la Presidencia"/>
        <s v="Ministerio de Justicia y Transparencia Institucional"/>
        <s v="Ministerio de Desarrollo Productivo y Economía Plural"/>
        <s v="Ministerio de Salud y Deportes"/>
        <s v="Ministerio de Desarrollo Rural y Tierras"/>
        <s v="Ministerio de Planificación del Desarrollo"/>
        <s v="Ministerio de Trabajo, Empleo y Previsión Social"/>
        <s v="Ministerio de Hidrocarburos y Energías"/>
        <s v="Ministerio de Obras Públicas, Servicios y Vivienda"/>
        <s v="Dirección General de Programación y Operaciones del Tesoro"/>
        <s v="Conservatorio Plurinacional de Musica"/>
        <s v="Dirección General de Aeronáutica Civil"/>
        <s v="Servicio de Desarrollo de las Empresas Púb. Productivas"/>
        <s v="Lotería Nacional de Beneficencia y Salubridad"/>
        <s v="Consejo Nacional de Vivienda Policial"/>
        <s v="Escuela Militar de Ingeniería"/>
        <s v="Servicio al Mejoramiento de la Navegación Amazónica"/>
        <s v="Autoridad de Supervisión del Sistema Financiero"/>
        <s v="Instituto Nacional de Innovación Agropecuaria y Forestal"/>
        <s v="Servicio Geológico Minero "/>
        <s v="Entidad Ejecutora de Medio Ambiente y Agua"/>
        <s v="Direc. Dptal. de Educación Cochabamba"/>
        <s v="Direc. Dptal. de Educación Potosí"/>
        <s v="Direc. Dptal. de Educación Tarija"/>
        <s v="Aduana Nacional"/>
        <s v="Administradora Boliviana de Carreteras"/>
        <s v="Vías Bolivia"/>
        <s v="Fundación Cultural del Banco Central de Bolivia"/>
        <s v="Univ. Indígena Bol. Comun. Intercultl Prod. Tupak Katari"/>
        <s v="Univ. Indígena Bol. Comun. Intercult Prod. Casimiro Huanca"/>
        <s v="Univ. Indígena Bol. Comun. Intercult Prod. Apiaguaiki Tupa"/>
        <s v="Servicio Departamental de Riego - Chuquisaca"/>
        <s v="Autoridad de Regulación y Fiscalización de Telecomunicaciones y Transportes"/>
        <s v="Autoridad de Fiscalizac. y Control Soc de Bosques y Tierras"/>
        <s v="Escuela Boliviana Intercultural de Música"/>
        <s v="Autoridad de Fiscalización y Control de Cooperativas"/>
        <s v="Servicio Nacional Textil"/>
        <s v="Agencia del Desarrollo del Cine y Audiovisual Bolivianos"/>
        <s v="Navegación Aérea y Aeropuertos Bolivianos"/>
        <s v="Transportes Aéreos Bolivianos"/>
        <s v="Bolivia TV"/>
        <s v="Corporación de las Fuerzas Armadas p/ el Des. Nacional"/>
        <s v="Empresa de Apoyo a la Producción de Alimentos"/>
        <s v="Empresa Siderúrgica del Mutún"/>
        <s v="Depósitos Aduaneros Bolivianos"/>
        <s v="Empresa Azucarera San Buenaventura"/>
        <s v="Empresa Pública &quot;QUIPUS&quot;"/>
        <s v="Empresa Estatal de Transporte por Cable &quot;Mi teleférico&quot;"/>
        <s v="Administración de Servicios Portuarios - Bolivia"/>
        <s v="Empresa Boliviana de Alimentos y Derivados"/>
        <s v="Empresa Boliviana de Producción Agropecuaria"/>
        <s v="Empresa Misicuni"/>
        <s v="Órgano Judicial"/>
        <s v="Órgano Electoral Plurinacional"/>
        <s v="Ministerio Público"/>
        <s v="Procuraduria General del Estado"/>
        <s v="Fondo Nacional de Desarrollo Forestal" u="1"/>
        <s v="Agencia Boliviana de Correos &quot;Correos de Bolivia&quot;" u="1"/>
        <s v="Agencia Nacional de Hidrocarburos" u="1"/>
        <s v="Autoridad de Fiscalización de Empresas" u="1"/>
        <s v="Escuela de Jueces del Estado" u="1"/>
        <s v="Tribunal Constitucional Plurinacional" u="1"/>
        <s v="Fondo Nacional de Desarrollo Regional" u="1"/>
        <s v="Escuela de Gestión Pública Plurinacional" u="1"/>
        <s v="Fondo de Financiamiento para la Minería" u="1"/>
        <s v="Fondo Rotatorio de Fomento Productivo Regional" u="1"/>
        <s v="Ministerio de Defensa" u="1"/>
        <s v="Direc. Dptal. de Educación La Paz" u="1"/>
        <s v="Oficina Técnica Nacional de los Ríos Pilcomayo y Bermejo" u="1"/>
        <s v="Agencia de Gobierno Electrónico y Tecnologías de Información y Comunicación" u="1"/>
        <s v="Empresa Estratégica Boliviana de Construcción y Conservación de Infraestructura Civil" u="1"/>
        <s v="Fondo Nacional de Inversión Productiva y Social" u="1"/>
        <s v="Yacimientos Petrolíferos Fiscales Bolivianos" u="1"/>
        <s v="Empresa Pública Nacional Estratégica Cartones de Bolivia" u="1"/>
        <s v="Boliviana de Aviación" u="1"/>
        <s v="Orquesta Sinfónica Nacional" u="1"/>
        <s v="Central de Abastecimiento y Suministros de Salud" u="1"/>
        <s v="Gestora Pública de la Seguridad Social de Largo Plazo" u="1"/>
        <s v="Servicio de Impuestos Nacionales" u="1"/>
        <s v="Ministerio de Medio Ambiente y Agua" u="1"/>
        <s v="Direc. Dptal. de Educación  Chuquisaca" u="1"/>
        <s v="Direc. Dptal. de Educación Oruro" u="1"/>
        <s v="Zona Franca Comercial e Industrial de Cobija" u="1"/>
        <s v="Instituto Plurinacional de Estudio de Lenguas y Culturas" u="1"/>
        <s v="Mutual de Servicios al Policía" u="1"/>
        <s v="Empresa Pública &quot;Editorial del Estado Plurinacional de Bolivia&quot;" u="1"/>
        <s v="Ministerio de Educación" u="1"/>
        <s v="Ministerio de Economía y Finanzas Públicas" u="1"/>
        <s v="Autoridad General de Impugnación Tributaria" u="1"/>
        <s v="Serv. Nal. para la Sostenibilidad en Saneamiento Básico" u="1"/>
        <s v="Direc. Dptal. de Educación Santa Cruz" u="1"/>
        <s v="Direc. Dptal. de Educación Beni" u="1"/>
        <s v="Direc. Dptal. de Educación Pando" u="1"/>
        <s v="Empresa Pública Nacional Estratégica de Yacimientos de Litio Bolivianos" u="1"/>
        <s v="Empresa Nacional de Electricidad" u="1"/>
        <s v="Contraloria General del Estado" u="1"/>
      </sharedItems>
    </cacheField>
    <cacheField name="5.9.3" numFmtId="164">
      <sharedItems containsSemiMixedTypes="0" containsString="0" containsNumber="1" minValue="0" maxValue="477280231.98000002"/>
    </cacheField>
    <cacheField name="5.9.4" numFmtId="164">
      <sharedItems containsSemiMixedTypes="0" containsString="0" containsNumber="1" containsInteger="1" minValue="0" maxValue="0"/>
    </cacheField>
    <cacheField name="5.9.7" numFmtId="164">
      <sharedItems containsSemiMixedTypes="0" containsString="0" containsNumber="1" minValue="0" maxValue="616595.98"/>
    </cacheField>
    <cacheField name="5.9.8" numFmtId="164">
      <sharedItems containsSemiMixedTypes="0" containsString="0" containsNumber="1" minValue="0" maxValue="20707093"/>
    </cacheField>
    <cacheField name="Total" numFmtId="164">
      <sharedItems containsSemiMixedTypes="0" containsString="0" containsNumber="1" minValue="0.2" maxValue="477280231.9800000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66">
  <r>
    <x v="0"/>
    <m/>
    <x v="0"/>
    <x v="0"/>
    <s v="O22475160002"/>
    <s v="BOD"/>
    <n v="2247516"/>
    <m/>
    <s v="00081011101 DEPOSITO DE EFECTIVO, DEPOSITANTE: LIZETH MORAIMA MONJE HIROSE, CONCEPTO: POR EXTRAVIO DE CREDENCIAL, CUENTA DE DEPOSITO: CUENTA UNICA DEL TESORO"/>
    <m/>
    <m/>
    <m/>
    <m/>
    <m/>
    <m/>
    <n v="0"/>
    <n v="25"/>
    <s v="NO_CONCILIADO"/>
  </r>
  <r>
    <x v="1"/>
    <m/>
    <x v="1"/>
    <x v="0"/>
    <s v="B22474050002"/>
    <s v="BOD"/>
    <n v="2247405"/>
    <m/>
    <s v="00099021001 DEP.DE CHEQ.AJENOS,RET.DE CAM.,CONCEPTO: SALDOS,DEP.: GAMT , PROCEDENCIA: BANCO UNION S.A., CHEQUE: 6480, FECHA DE EMISION:31/12/2024"/>
    <m/>
    <m/>
    <m/>
    <m/>
    <m/>
    <m/>
    <n v="0"/>
    <n v="2.4900000000000002"/>
    <s v="NO_CONCILIADO"/>
  </r>
  <r>
    <x v="2"/>
    <m/>
    <x v="2"/>
    <x v="0"/>
    <s v="O22475260002"/>
    <s v="BOD"/>
    <n v="2247526"/>
    <m/>
    <s v="00099021001 DEPOSITO DE EFECTIVO, DEPOSITANTE: DANIEL QUISPE COLQUE, CONCEPTO: DEPÓSITO, CUENTA DE DEPOSITO: CUENTA UNICA DEL TESORO/DJBR"/>
    <m/>
    <m/>
    <m/>
    <m/>
    <m/>
    <m/>
    <n v="0"/>
    <n v="1246"/>
    <s v="NO_CONCILIADO"/>
  </r>
  <r>
    <x v="3"/>
    <m/>
    <x v="3"/>
    <x v="0"/>
    <s v="S11156140003"/>
    <s v="COB"/>
    <n v="1115614"/>
    <m/>
    <s v="||TRANSFERENCIA DE FONDOS S/G MENSAJES SWIFT NROS. 46 Y 17 DE LA FECHA Y NOTA CITE DGAC/10571/2024 DE F.14.03.2024 (HRE-TGL-4549) DE LA DIRECCION GENERAL DE AERONAUTICA CIVIL (SECTOR PÚBLICO). DEBITO DE LA LIBRETA 00117012001 DGAC, REPOSICIÓN DE ÚTILES DE ESCRITORIO."/>
    <m/>
    <m/>
    <m/>
    <m/>
    <m/>
    <m/>
    <n v="60"/>
    <n v="0"/>
    <s v="NO_CONCILIADO"/>
  </r>
  <r>
    <x v="1"/>
    <m/>
    <x v="1"/>
    <x v="1"/>
    <s v="B22477590002"/>
    <s v="BOD"/>
    <n v="2247759"/>
    <m/>
    <s v="00099021001 DEP.DE CHEQ.AJENOS,RET.DE CAM.,CONCEPTO: DEPÓSITO,DEP.: MARIA TERESA QUINTEROS IRIARTE , PROCEDENCIA: BANCO UNION S.A., CHEQUE: 211553, FECHA DE EMISION:03/01/2025"/>
    <m/>
    <m/>
    <m/>
    <m/>
    <m/>
    <m/>
    <n v="0"/>
    <n v="1200"/>
    <s v="NO_CONCILIADO"/>
  </r>
  <r>
    <x v="4"/>
    <m/>
    <x v="4"/>
    <x v="1"/>
    <s v="B22477610002"/>
    <s v="BOD"/>
    <n v="2247761"/>
    <m/>
    <s v="00291012008 DEP.DE CHEQ.AJENOS,RET.DE CAM.,CONCEPTO: DEPÓSITO,DEP.: VIVIANA AGUERO JUSTINIANO , PROCEDENCIA: BANCO UNION S.A., CHEQUE: 211554, FECHA DE EMISION:03/01/2025"/>
    <m/>
    <m/>
    <m/>
    <m/>
    <m/>
    <m/>
    <n v="0"/>
    <n v="15141.54"/>
    <s v="NO_CONCILIADO"/>
  </r>
  <r>
    <x v="3"/>
    <m/>
    <x v="3"/>
    <x v="1"/>
    <s v="S11156580003"/>
    <s v="COB"/>
    <n v="1115658"/>
    <m/>
    <s v="||TRANSFERENCIA DE FONDOS SEGÚN MENSAJE SWIFT N°104, CORREO ELECTRÓNICO DE LA FECHA Y NOTA CITE: DGAC/10571/2024 (HRE-TGL-4549) DE FECHA 14/03/2024 DE LA DIRECCIÓN GENERAL DE AERONÁUTICA CIVIL. (SECTOR PÚBLICO). DÉBITO DE LA LIBRETA 00117012001 DGAC, REPOSICIÓN DE ÚTILES DE ESCRITORIO."/>
    <m/>
    <m/>
    <m/>
    <m/>
    <m/>
    <m/>
    <n v="60"/>
    <n v="0"/>
    <s v="NO_CONCILIADO"/>
  </r>
  <r>
    <x v="3"/>
    <m/>
    <x v="3"/>
    <x v="1"/>
    <s v="S11156660003"/>
    <s v="COB"/>
    <n v="1115666"/>
    <m/>
    <s v="||TRANSFERENCIA DE FONDOS S/G MENSAJES SWIFTS NROS. 91-123 EN ATENCIÓN A NOTA: DGAC/10571/2024 DE F.14/3/2024 (HRE-TGL-4549) ENVIADO POR LA DIRECCIÓN GENERAL DE AERONÁUTICA CIVIL (SECTOR PÚBLICO). DEBITO DE LA LIBRETA 00117012001 DGAC, REPOSICIÓN ÚTILES DE ESCRITORIO."/>
    <m/>
    <m/>
    <m/>
    <m/>
    <m/>
    <m/>
    <n v="60"/>
    <n v="0"/>
    <s v="NO_CONCILIADO"/>
  </r>
  <r>
    <x v="5"/>
    <m/>
    <x v="5"/>
    <x v="1"/>
    <s v="S11156550002"/>
    <s v="CRV"/>
    <n v="1115655"/>
    <m/>
    <s v="||DIFERENCIAL CAMBIARIO SOL.053409-22318 TRANSFERENCIA DE FONDOS AL EXTERIOR PAGO A FAVOR DE GALILEO TRADING DMCC EUR 6.814.481,61 EQUIV. A USD 6.989.641,60 EN COMPLEMENTO A COMPROBANTE S-1115654 DE LA FECHA LIB.00513012004 LBP-YPFB-UNICOMERCIAL (4030005415/1-2188907) DEVOLUCION DIF T/C"/>
    <m/>
    <m/>
    <m/>
    <m/>
    <m/>
    <m/>
    <n v="0"/>
    <n v="72094.460000000006"/>
    <s v="NO_CONCILIADO"/>
  </r>
  <r>
    <x v="5"/>
    <m/>
    <x v="5"/>
    <x v="1"/>
    <s v="S11156510002"/>
    <s v="CRV"/>
    <n v="1115651"/>
    <m/>
    <s v="||DIFERENCIAL CAMBIARIO SOL.053410-22317 TRANSFERENCIA DE FONDOS AL EXTERIOR PAGO A FAVOR DE GALILEO TRADING DMCC EUR 4.867.486,87 EQUIV. A USD 4.992.601,15 EN COMPLEMENTO A COMPROBANTE S-1115648 DE LA FECHA LIB.00099021001 TGN-RECURSOS ORDINARIOS (DEVOLUCION DIF T/C)"/>
    <m/>
    <m/>
    <m/>
    <m/>
    <m/>
    <m/>
    <n v="0"/>
    <n v="51496"/>
    <s v="NO_CONCILIADO"/>
  </r>
  <r>
    <x v="5"/>
    <m/>
    <x v="5"/>
    <x v="1"/>
    <s v="S11156540004"/>
    <s v="COB"/>
    <n v="1115654"/>
    <m/>
    <s v="||TRANSF. DE FONDOS AL EXTERIOR.SEGUN SOL.053409-22318 YPFB DE 27/12/2024 REF.: PAGO A FAVOR DE GALILEO TRADING DMCC POR CONCEPTO DE 3ER POST PAGO SUM HIDR LIQ OCCIDENTE 2024 OP UPCA 2703 HR GPDI 33973 2024 PROC 711, POR EUR 6.814.481,61 EQUIV. A USD 6.989.641,60 LIB.00513012004 LBP-YPFB-UNICOMERCIAL (4030005415/1-2188907) COMIS.TRNSF. 95.897,86SWIFT BS300 UT.60"/>
    <m/>
    <m/>
    <m/>
    <m/>
    <m/>
    <m/>
    <n v="96257.86"/>
    <n v="0"/>
    <s v="NO_CONCILIADO"/>
  </r>
  <r>
    <x v="5"/>
    <m/>
    <x v="5"/>
    <x v="1"/>
    <s v="S11156480004"/>
    <s v="COB"/>
    <n v="1115648"/>
    <m/>
    <s v="||TRANSF. DE FONDOS AL EXTERIOR.SEGUN SOL.053410-22317 YPFB DE 27/12/2024 REF.: PAGO A FAVOR DE GALILEO TRADING DMCC POR CONCEPTO DE 3ER POST PAGO SUM HIDR LIQ OCCIDENTE 2024 OP UPCA 2703 HR GPDI 33973 2024 PROC 710, POR EUR 4.867.486,87 EQUIV. A USD 4.992.601,15 LIB.00513012004 LBP-YPFB-UNICOMERCIAL(4030005415/1-2188907) COBRO COMIS.68.498,47SWIFTBS300.-UT.E60"/>
    <m/>
    <m/>
    <m/>
    <m/>
    <m/>
    <m/>
    <n v="68858.47"/>
    <n v="0"/>
    <s v="NO_CONCILIADO"/>
  </r>
  <r>
    <x v="3"/>
    <m/>
    <x v="3"/>
    <x v="1"/>
    <s v="S11157020003"/>
    <s v="COB"/>
    <n v="1115702"/>
    <m/>
    <s v="||REGULARIZACIÓN DE NUESTRA OPERACIÓN N°1115689 DE LA FECHA EN ATENCIÓN A NOTA DGAC/10571/2024 (HRE-TSO-4549), CORREOS ELECTRÓNICOS ENVIADOS POR LA DGAC Y NAABOL (ORIGINAL CURSA EN COMP. N°11115701) (SECTOR PÚBLICO). DEBITO DE LA LIBRETA 00117012001 DGAC, REPOSICIÓN DE ÚTILES DE ESCRITORIO."/>
    <m/>
    <m/>
    <m/>
    <m/>
    <m/>
    <m/>
    <n v="60"/>
    <n v="0"/>
    <s v="NO_CONCILIADO"/>
  </r>
  <r>
    <x v="1"/>
    <m/>
    <x v="1"/>
    <x v="2"/>
    <s v="O22480450002"/>
    <s v="BOD"/>
    <n v="2248045"/>
    <m/>
    <s v="00099021001 DEPOSITO DE EFECTIVO, DEPOSITANTE: HECTOR FAJARDO FERNANDEZ, CONCEPTO: DEVOLUCION, CUENTA DE DEPOSITO: CUENTA UNICA DEL TESORO"/>
    <m/>
    <m/>
    <m/>
    <m/>
    <m/>
    <m/>
    <n v="0"/>
    <n v="11025.64"/>
    <s v="NO_CONCILIADO"/>
  </r>
  <r>
    <x v="2"/>
    <m/>
    <x v="2"/>
    <x v="2"/>
    <s v="O22481690002"/>
    <s v="BOD"/>
    <n v="2248169"/>
    <m/>
    <s v="00099021001 DEPOSITO DE EFECTIVO, DEPOSITANTE: ESPERANZA AGUILAR ZEBALLOS, CONCEPTO: DEVOLUCION HABERES POR SOBREPASAR LETRA A POLICIA BOLIVIANA, CUENTA DE DEPOSITO: CUENTA UNICA DEL TESORO/DJBR"/>
    <m/>
    <m/>
    <m/>
    <m/>
    <m/>
    <m/>
    <n v="0"/>
    <n v="10000"/>
    <s v="NO_CONCILIADO"/>
  </r>
  <r>
    <x v="6"/>
    <m/>
    <x v="6"/>
    <x v="2"/>
    <s v="B22481220002"/>
    <s v="BOD"/>
    <n v="2248122"/>
    <m/>
    <s v="00099021001 DEP.DE CHEQ.AJENOS,RET.DE CAM.,CONCEPTO: DEVOLUCION DE CC SEPTIEMBRE 2024,DEP.: LA VITALICIA SEGUROS Y REASEGUROS DE VIDA S.A. , PROCEDENCIA: BANCO BISA S.A., CHEQUE: 80818, FECHA DE EMISION:06/01/2025"/>
    <m/>
    <m/>
    <m/>
    <m/>
    <m/>
    <m/>
    <n v="0"/>
    <n v="7735.3"/>
    <s v="NO_CONCILIADO"/>
  </r>
  <r>
    <x v="4"/>
    <m/>
    <x v="4"/>
    <x v="2"/>
    <s v="B22480750002"/>
    <s v="BOD"/>
    <n v="2248075"/>
    <m/>
    <s v="00291012008 DEP.DE CHEQ.AJENOS,RET.DE CAM.,CONCEPTO: DEPÓSITO,DEP.: VIVIANA AGUERO JUSTINIANO , PROCEDENCIA: BANCO UNION S.A., CHEQUE: 211555, FECHA DE EMISION:06/01/2025"/>
    <m/>
    <m/>
    <m/>
    <m/>
    <m/>
    <m/>
    <n v="0"/>
    <n v="16810.3"/>
    <s v="NO_CONCILIADO"/>
  </r>
  <r>
    <x v="6"/>
    <m/>
    <x v="6"/>
    <x v="2"/>
    <s v="B22481260002"/>
    <s v="BOD"/>
    <n v="2248126"/>
    <m/>
    <s v="00099021001 DEP.DE CHEQ.AJENOS,RET.DE CAM.,CONCEPTO: DEVOLUCION DE CC SEPTIEMBRE 2024,DEP.: LA VITALICIA SEGUROS Y REASEGUROS DE VIDA S.A. , PROCEDENCIA: BANCO BISA S.A., CHEQUE: 1869265, FECHA DE EMISION:06/01/2025"/>
    <m/>
    <m/>
    <m/>
    <m/>
    <m/>
    <m/>
    <n v="0"/>
    <n v="9347.94"/>
    <s v="NO_CONCILIADO"/>
  </r>
  <r>
    <x v="7"/>
    <m/>
    <x v="7"/>
    <x v="2"/>
    <s v="G29811360003"/>
    <s v="COB"/>
    <n v="19592"/>
    <m/>
    <s v="PAGO A BID PRÉSTAMO 3487/BL-BO VCTO. 06-01-2025 POR CUENTA DE TGN , NTI. 019592 VALOR 06-01-2025 CAPITAL USD 2.327.020,41 INTERESES USD 1.832.360,56 CTA. 3987 CUENTA UNICA DEL TESORO LIB. 00099021001 REF.: COMISIONES BANCARIAS"/>
    <m/>
    <m/>
    <m/>
    <m/>
    <m/>
    <m/>
    <n v="28893.35"/>
    <n v="0"/>
    <s v="NO_CONCILIADO"/>
  </r>
  <r>
    <x v="7"/>
    <m/>
    <x v="7"/>
    <x v="2"/>
    <s v="G29817330001"/>
    <s v="NTI"/>
    <n v="19599"/>
    <m/>
    <s v="PAGO PRÉSTAMO VAR.ACRE.BILAT. VARIOS CLUB DE PARIS VCTO. 04-01-2025 POR CUENTA DE TGN, SEGÚN NOTA MEFP/VTCP/DGCP/UODP/No 001/2025 DE 03-01-2025, VALOR 06-01-2025 CAPITAL UFV 13.312.330,76 INTERESES UFV 1.147.717,22 CTA. 3987 CUENTA UNICA DEL TESORO LIB. 00099021001"/>
    <m/>
    <m/>
    <m/>
    <m/>
    <m/>
    <m/>
    <n v="37337434.490000002"/>
    <n v="0"/>
    <s v="NO_CONCILIADO"/>
  </r>
  <r>
    <x v="7"/>
    <m/>
    <x v="7"/>
    <x v="2"/>
    <s v="G29817330003"/>
    <s v="COB"/>
    <n v="19599"/>
    <m/>
    <s v="PAGO PRÉSTAMO VAR.ACRE.BILAT. VARIOS CLUB DE PARIS VCTO. 04-01-2025 POR CUENTA DE TGN, SEGÚN NOTA MEFP/VTCP/DGCP/UODP/No 001/2025 DE 03-01-2025, VALOR 06-01-2025 CAPITAL UFV 13.312.330,76 INTERESES UFV 1.147.717,22 CTA. 3987 CUENTA UNICA DEL TESORO LIB. 00099021001 REF.: COMISIONES BANCARIAS"/>
    <m/>
    <m/>
    <m/>
    <m/>
    <m/>
    <m/>
    <n v="37397.43"/>
    <n v="0"/>
    <s v="NO_CONCILIADO"/>
  </r>
  <r>
    <x v="3"/>
    <m/>
    <x v="3"/>
    <x v="2"/>
    <s v="S11157410003"/>
    <s v="COB"/>
    <n v="1115741"/>
    <m/>
    <s v="||REGULARIZACIÓN DE NUESTRA OPERACIÓN NRO.1115720 DE LA FECHA SEGÚN DOCUMENTACIÓN ADJUNTA Y NOTA DGAC/10571/2024 (HRE-TSO-4549), ENVIADA POR LA DIRECCIÓN GENERAL DE AERONÁUTICA CIVIL DEBITO DE LA LIBRETA 00117012001 DGAC, REPOSICIÓN DE ÚTILES DE ESCRITORIO."/>
    <m/>
    <m/>
    <m/>
    <m/>
    <m/>
    <m/>
    <n v="60"/>
    <n v="0"/>
    <s v="NO_CONCILIADO"/>
  </r>
  <r>
    <x v="3"/>
    <m/>
    <x v="3"/>
    <x v="2"/>
    <s v="S11157460003"/>
    <s v="COB"/>
    <n v="1115746"/>
    <m/>
    <s v="||REGULARIZACIÓN DE NUESTRA OPERACIÓN N° 1115722 DE LA FECHA SEGÚN CORREO ELECTRONICO DE LA FECHA Y NOTA CITE CITE DGAC/10571/2024 DE F.14.03.2024 (HRE-TGL-4549) ENVIADA POR LA DIRECCION GENERAL DE AERONAUTICA CIVIL. DEBITO DE LA LIBRETA 00117012001 DGAC, REPOSICIÓN DE ÚTILES DE ESCRITORIO."/>
    <m/>
    <m/>
    <m/>
    <m/>
    <m/>
    <m/>
    <n v="60"/>
    <n v="0"/>
    <s v="NO_CONCILIADO"/>
  </r>
  <r>
    <x v="4"/>
    <m/>
    <x v="4"/>
    <x v="3"/>
    <s v="O22485090002"/>
    <s v="BOD"/>
    <n v="2248509"/>
    <m/>
    <s v="00099021001 DEPOSITO DE EFECTIVO, DEPOSITANTE: ADMINISTRADORA BOLIVIANA DE CARRETERAS-ABC, CONCEPTO: INCAPACIDAD TEMPORAL (JULIO CESAR BARRIONUEVO), CUENTA DE DEPOSITO: CUENTA UNICA DEL TESORO"/>
    <m/>
    <m/>
    <m/>
    <m/>
    <m/>
    <m/>
    <n v="0"/>
    <n v="2097.4499999999998"/>
    <s v="NO_CONCILIADO"/>
  </r>
  <r>
    <x v="8"/>
    <m/>
    <x v="8"/>
    <x v="3"/>
    <s v="B22484210002"/>
    <s v="BOD"/>
    <n v="2248421"/>
    <m/>
    <s v="00099021001 DEP.DE CHEQ.AJENOS,RET.DE CAM.,CONCEPTO: POR FALTAS DEL PERSONAL MES 11/2024 PLANILLA N°63,DEP.: ANH , PROCEDENCIA: BANCO UNION S.A., CHEQUE: 7825, FECHA DE EMISION:03/01/2025"/>
    <m/>
    <m/>
    <m/>
    <m/>
    <m/>
    <m/>
    <n v="0"/>
    <n v="8161.9"/>
    <s v="NO_CONCILIADO"/>
  </r>
  <r>
    <x v="8"/>
    <m/>
    <x v="8"/>
    <x v="3"/>
    <s v="B22484220002"/>
    <s v="BOD"/>
    <n v="2248422"/>
    <m/>
    <s v="00099021001 DEP.DE CHEQ.AJENOS,RET.DE CAM.,CONCEPTO: POR FALTAS DE CONSULTORES DE LINEA MES 08/2024 PLANILLA N°60,DEP.: ANH , PROCEDENCIA: BANCO UNION S.A., CHEQUE: 7824, FECHA DE EMISION:03/01/2025"/>
    <m/>
    <m/>
    <m/>
    <m/>
    <m/>
    <m/>
    <n v="0"/>
    <n v="859.43"/>
    <s v="NO_CONCILIADO"/>
  </r>
  <r>
    <x v="9"/>
    <m/>
    <x v="9"/>
    <x v="3"/>
    <s v="G29825390004"/>
    <s v="DVD"/>
    <n v="22384"/>
    <m/>
    <s v="VENTA DE DIVISAS CON TRANSFERENCIA DE FONDOS A SOLICITUD DE MINISTERIO DE MEDIO AMBIENTE Y AGUA SEGUN SOLICITUD 22384 REF: PAGO AL EXTERIOR POR DEVOLUCION DE RECURSOS DEL PROGRAMA RIO ROCHA PROSARC AL FINANCIADOR AGENCIA FRANCESA DE DESARROLLO AFD DE ACUERDO A SOLICITUD ADJUNTA EQUIVALENTES 2.068.7 LIB. 00086057010 MMAyA-BS. APOYO PPTO.POLIT.PUB.GOBERNANZA SEC.DE AGUA-AFD POR DIFERENCIAL CAMBIARIO"/>
    <m/>
    <m/>
    <m/>
    <m/>
    <m/>
    <m/>
    <n v="191824"/>
    <n v="0"/>
    <s v="NO_CONCILIADO"/>
  </r>
  <r>
    <x v="7"/>
    <m/>
    <x v="7"/>
    <x v="3"/>
    <s v="G29828020003"/>
    <s v="COB"/>
    <n v="19562"/>
    <m/>
    <s v="PAGO A CAF PRÉSTAMO CFA012050 VCTO. 07-01-2025 POR CUENTA DE TGN , NTI. 019562 VALOR 07-01-2025 INTERESES USD 472.288,45 COMISIONES USD 56.037,45 CTA. 3987 CUENTA UNICA DEL TESORO LIB. 00099021001 REF.: COMISIONES BANCARIAS"/>
    <m/>
    <m/>
    <m/>
    <m/>
    <m/>
    <m/>
    <n v="3984.34"/>
    <n v="0"/>
    <s v="NO_CONCILIADO"/>
  </r>
  <r>
    <x v="3"/>
    <m/>
    <x v="3"/>
    <x v="3"/>
    <s v="S11158270003"/>
    <s v="COB"/>
    <n v="1115827"/>
    <m/>
    <s v="||TRANSFERENCIA DE FONDOS S/G MENSAJES SWIFT NROS. 281 Y 249 DE LA FECHA Y NOTA CITE DGAC/10571/2024 DE F.14.03.2024 (HRE-TGL-4549) DE LA DIRECCION GENERAL DE AERONAUTICA CIVIL (SECTOR PÚBLICO). DEBITO DE LA LIBRETA 00117012001 DGAC, REPOSICIÓN DE ÚTILES DE ESCRITORIO."/>
    <m/>
    <m/>
    <m/>
    <m/>
    <m/>
    <m/>
    <n v="60"/>
    <n v="0"/>
    <s v="NO_CONCILIADO"/>
  </r>
  <r>
    <x v="4"/>
    <m/>
    <x v="4"/>
    <x v="4"/>
    <s v="B22487910002"/>
    <s v="BOD"/>
    <n v="2248791"/>
    <m/>
    <s v="00291012008 DEP.DE CHEQ.AJENOS,RET.DE CAM.,CONCEPTO: DEPÓSITO,DEP.: CARMEN CRESPO HERRERA , PROCEDENCIA: BANCO UNION S.A., CHEQUE: 211556, FECHA DE EMISION:08/01/2025"/>
    <m/>
    <m/>
    <m/>
    <m/>
    <m/>
    <m/>
    <n v="0"/>
    <n v="22812.65"/>
    <s v="NO_CONCILIADO"/>
  </r>
  <r>
    <x v="1"/>
    <m/>
    <x v="1"/>
    <x v="4"/>
    <s v="B22487920002"/>
    <s v="BOD"/>
    <n v="2248792"/>
    <m/>
    <s v="00099021001 DEP.DE CHEQ.AJENOS,RET.DE CAM.,CONCEPTO: DEVOLUCION,DEP.: HEINAR GUDY SALAZAR OJEDA , PROCEDENCIA: BANCO UNION S.A., CHEQUE: 211557, FECHA DE EMISION:08/01/2025"/>
    <m/>
    <m/>
    <m/>
    <m/>
    <m/>
    <m/>
    <n v="0"/>
    <n v="9333.52"/>
    <s v="NO_CONCILIADO"/>
  </r>
  <r>
    <x v="1"/>
    <m/>
    <x v="1"/>
    <x v="4"/>
    <s v="O22489150002"/>
    <s v="BOD"/>
    <n v="2248915"/>
    <m/>
    <s v="00099021001 DEPOSITO DE EFECTIVO, DEPOSITANTE: ANDREE SOLIZ REYNALDO MOISES, CONCEPTO: DEVOLUCION DE PAGO ABRIL 2024, CUENTA DE DEPOSITO: CUENTA UNICA DEL TESORO/DJBR"/>
    <m/>
    <m/>
    <m/>
    <m/>
    <m/>
    <m/>
    <n v="0"/>
    <n v="7379.55"/>
    <s v="NO_CONCILIADO"/>
  </r>
  <r>
    <x v="1"/>
    <m/>
    <x v="1"/>
    <x v="4"/>
    <s v="O22489170002"/>
    <s v="BOD"/>
    <n v="2248917"/>
    <m/>
    <s v="00099021001 DEPOSITO DE EFECTIVO, DEPOSITANTE: ANDREE SOLIZ REYNALDO MOISES, CONCEPTO: DEVOLUCION DE PAGO RETROACTIVO 2024, CUENTA DE DEPOSITO: CUENTA UNICA DEL TESORO/DJBR"/>
    <m/>
    <m/>
    <m/>
    <m/>
    <m/>
    <m/>
    <n v="0"/>
    <n v="128.16999999999999"/>
    <s v="NO_CONCILIADO"/>
  </r>
  <r>
    <x v="1"/>
    <m/>
    <x v="1"/>
    <x v="4"/>
    <s v="O22489180002"/>
    <s v="BOD"/>
    <n v="2248918"/>
    <m/>
    <s v="00099021001 DEPOSITO DE EFECTIVO, DEPOSITANTE: ANDREE SOLIZ REYNALDO MOISES, CONCEPTO: DEVOLUCION DE PAGO MAYO 2024, CUENTA DE DEPOSITO: CUENTA UNICA DEL TESORO/DJBR"/>
    <m/>
    <m/>
    <m/>
    <m/>
    <m/>
    <m/>
    <n v="0"/>
    <n v="7507.01"/>
    <s v="NO_CONCILIADO"/>
  </r>
  <r>
    <x v="1"/>
    <m/>
    <x v="1"/>
    <x v="4"/>
    <s v="O22489190002"/>
    <s v="BOD"/>
    <n v="2248919"/>
    <m/>
    <s v="00099021001 DEPOSITO DE EFECTIVO, DEPOSITANTE: ANDREE SOLIZ REYNALDO MOISES, CONCEPTO: DEVOLUCION DE PAGO JUNIO 2024, CUENTA DE DEPOSITO: CUENTA UNICA DEL TESORO/DJBR"/>
    <m/>
    <m/>
    <m/>
    <m/>
    <m/>
    <m/>
    <n v="0"/>
    <n v="7507.01"/>
    <s v="NO_CONCILIADO"/>
  </r>
  <r>
    <x v="1"/>
    <m/>
    <x v="1"/>
    <x v="4"/>
    <s v="O22489200002"/>
    <s v="BOD"/>
    <n v="2248920"/>
    <m/>
    <s v="00099021001 DEPOSITO DE EFECTIVO, DEPOSITANTE: ANDREE SOLIZ REYNALDO MOISES, CONCEPTO: DEVOLUCION DE PAGO JULIO 2024, CUENTA DE DEPOSITO: CUENTA UNICA DEL TESORO/DJBR"/>
    <m/>
    <m/>
    <m/>
    <m/>
    <m/>
    <m/>
    <n v="0"/>
    <n v="7507.01"/>
    <s v="NO_CONCILIADO"/>
  </r>
  <r>
    <x v="3"/>
    <m/>
    <x v="3"/>
    <x v="4"/>
    <s v="S11159240003"/>
    <s v="COB"/>
    <n v="1115924"/>
    <m/>
    <s v="||TRANSFERENCIA DE FONDOS S/G MENSAJES SWIFTS NROS. 374-380 EN ATENCIÓN A NOTA: DGAC/10571/2024 DE F.14/3/2024 (HRE-TGL-4549) ENVIADO POR LA DIRECCIÓN GENERAL DE AERONÁUTICA CIVIL (SECTOR PÚBLICO). DEBITO DE LA LIBRETA 00117012001 DGAC, REPOSICIÓN ÚTILES DE ESCRITORIO."/>
    <m/>
    <m/>
    <m/>
    <m/>
    <m/>
    <m/>
    <n v="60"/>
    <n v="0"/>
    <s v="NO_CONCILIADO"/>
  </r>
  <r>
    <x v="3"/>
    <m/>
    <x v="3"/>
    <x v="4"/>
    <s v="S11159620003"/>
    <s v="COB"/>
    <n v="1115962"/>
    <m/>
    <s v="||REGULARIZACIÓN DE NUESTRA OPERACIÓN N°1115907 DE LA FECHA SEGÚN CORREO ELECTRONICO DE LA FECHA ENVIADO POR LA DIRECCION GENERAL DE AERONAUTICA CIVIL (SECTOR PÚBLICO). DEBITO DE LA LIBRETA 00117012001 DGAC, REPOSICIÓN DE ÚTILES DE ESCRITORIO."/>
    <m/>
    <m/>
    <m/>
    <m/>
    <m/>
    <m/>
    <n v="60"/>
    <n v="0"/>
    <s v="NO_CONCILIADO"/>
  </r>
  <r>
    <x v="1"/>
    <m/>
    <x v="1"/>
    <x v="5"/>
    <s v="O22491160002"/>
    <s v="BOD"/>
    <n v="2249116"/>
    <m/>
    <s v="00099021001 DEPOSITO DE EFECTIVO, DEPOSITANTE: LUIS ALBERTO SILES SEVERICH, CONCEPTO: REVERSION, CUENTA DE DEPOSITO: CUENTA UNICA DEL TESORO"/>
    <m/>
    <m/>
    <m/>
    <m/>
    <m/>
    <m/>
    <n v="0"/>
    <n v="43"/>
    <s v="NO_CONCILIADO"/>
  </r>
  <r>
    <x v="2"/>
    <m/>
    <x v="2"/>
    <x v="5"/>
    <s v="O22491410002"/>
    <s v="BOD"/>
    <n v="2249141"/>
    <m/>
    <s v="00099021001 DEPOSITO DE EFECTIVO, DEPOSITANTE: JIMMY VASQUEZ RODRIGUEZ-FAB, CONCEPTO: REVERSION COMBUSTIBLE PREV 4 PAGO 7 PART 34110 DGAJ/2024, CUENTA DE DEPOSITO: CUENTA UNICA DEL TESORO"/>
    <m/>
    <m/>
    <m/>
    <m/>
    <m/>
    <m/>
    <n v="0"/>
    <n v="149.6"/>
    <s v="NO_CONCILIADO"/>
  </r>
  <r>
    <x v="2"/>
    <m/>
    <x v="2"/>
    <x v="5"/>
    <s v="O22491420002"/>
    <s v="BOD"/>
    <n v="2249142"/>
    <m/>
    <s v="00099021001 DEPOSITO DE EFECTIVO, DEPOSITANTE: HERNAN ADHEMAR ALVAREZ ZELAYA-FAB, CONCEPTO: REVERSION COMBUSTIBLE PREV 4 PAGO 7 PART 34110 SECC TT.TT. MOTOR POOL/2024, CUENTA DE DEPOSITO: CUENTA UNICA DEL TESORO"/>
    <m/>
    <m/>
    <m/>
    <m/>
    <m/>
    <m/>
    <n v="0"/>
    <n v="74.8"/>
    <s v="NO_CONCILIADO"/>
  </r>
  <r>
    <x v="1"/>
    <m/>
    <x v="1"/>
    <x v="5"/>
    <s v="O22492180002"/>
    <s v="BOD"/>
    <n v="2249218"/>
    <m/>
    <s v="00099021001 DEPOSITO DE EFECTIVO, DEPOSITANTE: PLACIDO CORDERO TURPO, CONCEPTO: DEVOLUCION DE SALARIOS 3 MESES (ABRIL, MAYO Y JUNIO 2024) PLACIDO CORDERO TURPO - CI. 3463623, CUENTA DE DEPOSITO: CUENTA UNICA DEL TESORO"/>
    <m/>
    <m/>
    <m/>
    <m/>
    <m/>
    <m/>
    <n v="0"/>
    <n v="30618.87"/>
    <s v="NO_CONCILIADO"/>
  </r>
  <r>
    <x v="1"/>
    <m/>
    <x v="1"/>
    <x v="5"/>
    <s v="O22492550002"/>
    <s v="BOD"/>
    <n v="2249255"/>
    <m/>
    <s v="00099021001 DEPOSITO DE EFECTIVO, DEPOSITANTE: MIGUEL LAURA TORREZ, CONCEPTO: DEVOLUCION PASAJE TERRESTRE, CUENTA DE DEPOSITO: CUENTA UNICA DEL TESORO"/>
    <m/>
    <m/>
    <m/>
    <m/>
    <m/>
    <m/>
    <n v="0"/>
    <n v="40"/>
    <s v="NO_CONCILIADO"/>
  </r>
  <r>
    <x v="10"/>
    <m/>
    <x v="10"/>
    <x v="5"/>
    <s v="Q21510480002"/>
    <s v="CRV"/>
    <n v="2151048"/>
    <m/>
    <s v="NUMERO DE LIBRETA CUT: 00590012001 OPERACIÓN E18 TRANSFERENCIA DEL SISTEMA FINANCIERO POR CUENTA DE TERCEROS A LA CUT DEVOLUCION DE GARANTIAS EN EFECTIVO POLIZA UAR-LP0201-8261-0 BENEFICIARIO EMPRESA PUBLICA QUIPUS"/>
    <m/>
    <m/>
    <m/>
    <m/>
    <m/>
    <m/>
    <n v="0"/>
    <n v="165856"/>
    <s v="NO_CONCILIADO"/>
  </r>
  <r>
    <x v="4"/>
    <m/>
    <x v="4"/>
    <x v="5"/>
    <s v="S11160390001"/>
    <s v="DEV"/>
    <n v="1116039"/>
    <m/>
    <s v="||COMISIONES QUE COBRA EL MUFG BANK LTD. POR PAGO FINAL JPY1.339.000 CORRESPONDIENTE A LA DONACIÓN JAPONESA N° 1660870 REF. 28-VJ-128B S/G MENSAJE SWIFT N° 396 DE 09-01-2025 Y NOTA ABC/GNA/SAF/ATE/2024-0508 DE FECHA 04-03-2024. CTA. 3987069001 - LIBRETA N° 00291012002 ABC-RECURSOS PROPIOS"/>
    <m/>
    <m/>
    <m/>
    <m/>
    <m/>
    <m/>
    <n v="197.66"/>
    <n v="0"/>
    <s v="NO_CONCILIADO"/>
  </r>
  <r>
    <x v="4"/>
    <m/>
    <x v="4"/>
    <x v="5"/>
    <s v="S11160390004"/>
    <s v="COB"/>
    <n v="1116039"/>
    <m/>
    <s v="||COMISIONES QUE COBRA EL MUFG BANK LTD. POR PAGO FINAL JPY1.339.000 CORRESPONDIENTE A LA DONACIÓN JAPONESA N° 1660870 REF. 28-VJ-128B S/G MENSAJE SWIFT N° 396 DE 09-01-2025 Y NOTA ABC/GNA/SAF/ATE/2024-0508 DE FECHA 04-03-2024. CTA. 3987069001 - LIBRETA N° 00291012002 ABC-RECURSOS PROPIOS REF.: ÚTILES DE ESCRITORIO"/>
    <m/>
    <m/>
    <m/>
    <m/>
    <m/>
    <m/>
    <n v="60"/>
    <n v="0"/>
    <s v="NO_CONCILIADO"/>
  </r>
  <r>
    <x v="3"/>
    <m/>
    <x v="3"/>
    <x v="5"/>
    <s v="S11160780003"/>
    <s v="COB"/>
    <n v="1116078"/>
    <m/>
    <s v="||TRANSFERENCIA DE FONDOS S/G MENSAJE SWIFT NRO. 428 EN ATENCIÓN A CORREO ELECTRÓNICO Y NOTA: DGAC/10571/2024 DE F.14/3/2024 (HRE-TGL-4549) ENVIADO POR LA DIRECCIÓN GENERAL DE AERONÁUTICA CIVIL (SECTOR PÚBLICO). DEBITO DE LA LIBRETA 00117012001 DGAC, REPOSICIÓN ÚTILES DE ESCRITORIO."/>
    <m/>
    <m/>
    <m/>
    <m/>
    <m/>
    <m/>
    <n v="60"/>
    <n v="0"/>
    <s v="NO_CONCILIADO"/>
  </r>
  <r>
    <x v="1"/>
    <m/>
    <x v="1"/>
    <x v="6"/>
    <s v="O22495190002"/>
    <s v="BOD"/>
    <n v="2249519"/>
    <m/>
    <s v="00099021001 DEPOSITO DE EFECTIVO, DEPOSITANTE: HERLAN AMERICO DIAZ APAZA, CONCEPTO: SALDO NO EJECUTADO, CUENTA DE DEPOSITO: CUENTA UNICA DEL TESORO"/>
    <m/>
    <m/>
    <m/>
    <m/>
    <m/>
    <m/>
    <n v="0"/>
    <n v="813"/>
    <s v="NO_CONCILIADO"/>
  </r>
  <r>
    <x v="11"/>
    <m/>
    <x v="11"/>
    <x v="6"/>
    <s v="O22495920002"/>
    <s v="BOD"/>
    <n v="2249592"/>
    <m/>
    <s v="00099021001 DEPOSITO DE EFECTIVO, DEPOSITANTE: ANDREE SOLIZ REYNALDO MOISES, CONCEPTO: DEVOLUCION DE PAGO AGOSTO 2024, CUENTA DE DEPOSITO: CUENTA UNICA DEL TESORO/DJBR"/>
    <m/>
    <m/>
    <m/>
    <m/>
    <m/>
    <m/>
    <n v="0"/>
    <n v="7507.01"/>
    <s v="NO_CONCILIADO"/>
  </r>
  <r>
    <x v="12"/>
    <m/>
    <x v="12"/>
    <x v="6"/>
    <s v="O22496250002"/>
    <s v="BOD"/>
    <n v="2249625"/>
    <m/>
    <s v="00526012001 DEPOSITO DE EFECTIVO, DEPOSITANTE: BOLIVA TV - SOFIA HEREDIA CHUCATANY, CONCEPTO: DEV. FONDOS NO UTILIZADOS HR 10452, CUENTA DE DEPOSITO: CUENTA UNICA DEL TESORO"/>
    <m/>
    <m/>
    <m/>
    <m/>
    <m/>
    <m/>
    <n v="0"/>
    <n v="11257.5"/>
    <s v="NO_CONCILIADO"/>
  </r>
  <r>
    <x v="2"/>
    <m/>
    <x v="2"/>
    <x v="6"/>
    <s v="O22496700002"/>
    <s v="BOD"/>
    <n v="2249670"/>
    <m/>
    <s v="00015011108 DEPOSITO DE EFECTIVO, DEPOSITANTE: ESPINOZA MEDRANO FERNANDO, CONCEPTO: DEVOLUCION DE PASAJE AEREO, CUENTA DE DEPOSITO: CUENTA UNICA DEL TESORO"/>
    <m/>
    <m/>
    <m/>
    <m/>
    <m/>
    <m/>
    <n v="0"/>
    <n v="284"/>
    <s v="NO_CONCILIADO"/>
  </r>
  <r>
    <x v="2"/>
    <m/>
    <x v="2"/>
    <x v="6"/>
    <s v="O22496730002"/>
    <s v="BOD"/>
    <n v="2249673"/>
    <m/>
    <s v="00015011108 DEPOSITO DE EFECTIVO, DEPOSITANTE: ESPINOZA MEDRANO FERNANDO, CONCEPTO: DEVOLUCION DE PASAJE AEREO, CUENTA DE DEPOSITO: CUENTA UNICA DEL TESORO"/>
    <m/>
    <m/>
    <m/>
    <m/>
    <m/>
    <m/>
    <n v="0"/>
    <n v="246"/>
    <s v="NO_CONCILIADO"/>
  </r>
  <r>
    <x v="2"/>
    <m/>
    <x v="2"/>
    <x v="6"/>
    <s v="O22496760002"/>
    <s v="BOD"/>
    <n v="2249676"/>
    <m/>
    <s v="00015011108 DEPOSITO DE EFECTIVO, DEPOSITANTE: ESPINOZA MEDRANO FERNANDO, CONCEPTO: DEVOLUCION DE PASAJE AEREO, CUENTA DE DEPOSITO: CUENTA UNICA DEL TESORO"/>
    <m/>
    <m/>
    <m/>
    <m/>
    <m/>
    <m/>
    <n v="0"/>
    <n v="246"/>
    <s v="NO_CONCILIADO"/>
  </r>
  <r>
    <x v="2"/>
    <m/>
    <x v="2"/>
    <x v="6"/>
    <s v="O22496790002"/>
    <s v="BOD"/>
    <n v="2249679"/>
    <m/>
    <s v="00015011108 DEPOSITO DE EFECTIVO, DEPOSITANTE: ESPINOZA MEDRANO FERNANDO, CONCEPTO: DEVOLUCION DE PASAJE AEREO, CUENTA DE DEPOSITO: CUENTA UNICA DEL TESORO"/>
    <m/>
    <m/>
    <m/>
    <m/>
    <m/>
    <m/>
    <n v="0"/>
    <n v="284"/>
    <s v="NO_CONCILIADO"/>
  </r>
  <r>
    <x v="2"/>
    <m/>
    <x v="2"/>
    <x v="6"/>
    <s v="O22496800002"/>
    <s v="BOD"/>
    <n v="2249680"/>
    <m/>
    <s v="00015011108 DEPOSITO DE EFECTIVO, DEPOSITANTE: CLAUDIA DANITZA BELLO RIVERO, CONCEPTO: DEVOLUCION DE PASAJE AEREO, CUENTA DE DEPOSITO: CUENTA UNICA DEL TESORO"/>
    <m/>
    <m/>
    <m/>
    <m/>
    <m/>
    <m/>
    <n v="0"/>
    <n v="699"/>
    <s v="NO_CONCILIADO"/>
  </r>
  <r>
    <x v="4"/>
    <m/>
    <x v="4"/>
    <x v="6"/>
    <s v="O22497670002"/>
    <s v="BOD"/>
    <n v="2249767"/>
    <m/>
    <s v="00291012008 DEPOSITO DE EFECTIVO, DEPOSITANTE: VLADIMIR CHRISTIAN QUISPE PAYLLO, CONCEPTO: TRABAJO DE LABORATORIO, CUENTA DE DEPOSITO: CUENTA UNICA DEL TESORO"/>
    <m/>
    <m/>
    <m/>
    <m/>
    <m/>
    <m/>
    <n v="0"/>
    <n v="7343.74"/>
    <s v="NO_CONCILIADO"/>
  </r>
  <r>
    <x v="2"/>
    <m/>
    <x v="2"/>
    <x v="6"/>
    <s v="O22498180002"/>
    <s v="BOD"/>
    <n v="2249818"/>
    <m/>
    <s v="00099021001 DEPOSITO DE EFECTIVO, DEPOSITANTE: SIMON VENTURA CONDORI, CONCEPTO: DEVOLUCION DE SALARIOS, CUENTA DE DEPOSITO: CUENTA UNICA DEL TESORO/DJBR"/>
    <m/>
    <m/>
    <m/>
    <m/>
    <m/>
    <m/>
    <n v="0"/>
    <n v="2000"/>
    <s v="NO_CONCILIADO"/>
  </r>
  <r>
    <x v="1"/>
    <m/>
    <x v="1"/>
    <x v="6"/>
    <s v="B22496170002"/>
    <s v="BOD"/>
    <n v="2249617"/>
    <m/>
    <s v="00099021001 DEP.DE CHEQ.AJENOS,RET.DE CAM.,CONCEPTO: DEPÓSITO,DEP.: EDWIN GONZALO PORCEL ARANCIBIA , PROCEDENCIA: BANCO UNION S.A., CHEQUE: 211560, FECHA DE EMISION:10/01/2025"/>
    <m/>
    <m/>
    <m/>
    <m/>
    <m/>
    <m/>
    <n v="0"/>
    <n v="961"/>
    <s v="NO_CONCILIADO"/>
  </r>
  <r>
    <x v="4"/>
    <m/>
    <x v="4"/>
    <x v="6"/>
    <s v="B22496260002"/>
    <s v="BOD"/>
    <n v="2249626"/>
    <m/>
    <s v="00291012006 DEP.DE CHEQ.AJENOS,RET.DE CAM.,CONCEPTO: PAGO DE USO DE VIA,DEP.: GOBIERNO AUTONOMO DEPARTAMENTAL DE ORURO , PROCEDENCIA: BANCO UNION S.A., CHEQUE: 86070, FECHA DE EMISION:23/12/2024"/>
    <m/>
    <m/>
    <m/>
    <m/>
    <m/>
    <m/>
    <n v="0"/>
    <n v="2923.2"/>
    <s v="NO_CONCILIADO"/>
  </r>
  <r>
    <x v="1"/>
    <m/>
    <x v="1"/>
    <x v="7"/>
    <s v="O22500290002"/>
    <s v="BOD"/>
    <n v="2250029"/>
    <m/>
    <s v="00099021001 DEPOSITO DE EFECTIVO, DEPOSITANTE: LARISSA PEREZ, CONCEPTO: DEVOLUCION, CUENTA DE DEPOSITO: CUENTA UNICA DEL TESORO"/>
    <m/>
    <m/>
    <m/>
    <m/>
    <m/>
    <m/>
    <n v="0"/>
    <n v="186"/>
    <s v="NO_CONCILIADO"/>
  </r>
  <r>
    <x v="2"/>
    <m/>
    <x v="2"/>
    <x v="7"/>
    <s v="O22500820002"/>
    <s v="BOD"/>
    <n v="2250082"/>
    <m/>
    <s v="00015011114 DEPOSITO DE EFECTIVO, DEPOSITANTE: MONICA QUISPE MAMANI, CONCEPTO: DEVOLUCION POR PAGO DE DEMASIA DEL AGUA POTABLE (COSAALT) TARIJA, CUENTA DE DEPOSITO: CUENTA UNICA DEL TESORO"/>
    <m/>
    <m/>
    <m/>
    <m/>
    <m/>
    <m/>
    <n v="0"/>
    <n v="98.89"/>
    <s v="NO_CONCILIADO"/>
  </r>
  <r>
    <x v="3"/>
    <m/>
    <x v="3"/>
    <x v="7"/>
    <s v="O22501320002"/>
    <s v="BOD"/>
    <n v="2250132"/>
    <m/>
    <s v="00117012001 DEPOSITO DE EFECTIVO, DEPOSITANTE: PAULA MAMANI VASQUEZ CI 5960404, CONCEPTO: DEVOLUCION PAGO DEL AGUINALDO DE NAVIDAD 2024, CUENTA DE DEPOSITO: CUENTA UNICA DEL TESORO"/>
    <m/>
    <m/>
    <m/>
    <m/>
    <m/>
    <m/>
    <n v="0"/>
    <n v="3361.75"/>
    <s v="NO_CONCILIADO"/>
  </r>
  <r>
    <x v="1"/>
    <m/>
    <x v="1"/>
    <x v="7"/>
    <s v="B22500710002"/>
    <s v="BOD"/>
    <n v="2250071"/>
    <m/>
    <s v="00099021001 DEP.DE CHEQ.AJENOS,RET.DE CAM.,CONCEPTO: DEPÓSITO,DEP.: JORGE CARLOS ALIZARES ARIAS , PROCEDENCIA: BANCO UNION S.A., CHEQUE: 211561, FECHA DE EMISION:13/01/2025"/>
    <m/>
    <m/>
    <m/>
    <m/>
    <m/>
    <m/>
    <n v="0"/>
    <n v="4000"/>
    <s v="NO_CONCILIADO"/>
  </r>
  <r>
    <x v="3"/>
    <m/>
    <x v="3"/>
    <x v="7"/>
    <s v="S11165510003"/>
    <s v="COB"/>
    <n v="1116551"/>
    <m/>
    <s v="||TRANSFERENCIA DE FONDOS S/G MENSAJES SWIFT NROS. 546 Y 544 DE LA FECHA Y NOTA CITE DGAC/10571/2024 DE F.14.03.2024 (HRE-TGL-4549) DE LA DIRECCION GENERAL DE AERONAUTICA CIVIL (SECTOR PÚBLICO). DEBITO DE LA LIBRETA 00117012001 DGAC, REPOSICIÓN DE ÚTILES DE ESCRITORIO."/>
    <m/>
    <m/>
    <m/>
    <m/>
    <m/>
    <m/>
    <n v="60"/>
    <n v="0"/>
    <s v="NO_CONCILIADO"/>
  </r>
  <r>
    <x v="13"/>
    <m/>
    <x v="13"/>
    <x v="8"/>
    <s v="O22503200002"/>
    <s v="BOD"/>
    <n v="2250320"/>
    <m/>
    <s v="00254014101 DEPOSITO DE EFECTIVO, DEPOSITANTE: INSTITUTO DEL SEGURO AGRARIO, CONCEPTO: DEVOLUCION DE VIATICOS C-31 1040/24 LUTHER QUISPE, CUENTA DE DEPOSITO: CUENTA UNICA DEL TESORO"/>
    <m/>
    <m/>
    <m/>
    <m/>
    <m/>
    <m/>
    <n v="0"/>
    <n v="750"/>
    <s v="NO_CONCILIADO"/>
  </r>
  <r>
    <x v="1"/>
    <m/>
    <x v="1"/>
    <x v="8"/>
    <s v="O22503420002"/>
    <s v="BOD"/>
    <n v="2250342"/>
    <m/>
    <s v="00099021001 DEPOSITO DE EFECTIVO, DEPOSITANTE: FREDDY ASCENCIO RODRIGUEZ, CONCEPTO: REVERSION, CUENTA DE DEPOSITO: CUENTA UNICA DEL TESORO"/>
    <m/>
    <m/>
    <m/>
    <m/>
    <m/>
    <m/>
    <n v="0"/>
    <n v="7046.15"/>
    <s v="NO_CONCILIADO"/>
  </r>
  <r>
    <x v="0"/>
    <m/>
    <x v="0"/>
    <x v="8"/>
    <s v="O22503630002"/>
    <s v="BOD"/>
    <n v="2250363"/>
    <m/>
    <s v="00081071102 DEPOSITO DE EFECTIVO, DEPOSITANTE: ALFREDO FLORIBE MELGAR, CONCEPTO: DEP. POR OMISION EN EL MARCADO DE FECHA 26/12/2024, CUENTA DE DEPOSITO: CUENTA UNICA DEL TESORO"/>
    <m/>
    <m/>
    <m/>
    <m/>
    <m/>
    <m/>
    <n v="0"/>
    <n v="211.62"/>
    <s v="NO_CONCILIADO"/>
  </r>
  <r>
    <x v="1"/>
    <m/>
    <x v="1"/>
    <x v="8"/>
    <s v="O22503680002"/>
    <s v="BOD"/>
    <n v="2250368"/>
    <m/>
    <s v="00099021001 DEPOSITO DE EFECTIVO, DEPOSITANTE: CHOQUE CONDORI JHONNY, CONCEPTO: DEVOLUCION, CUENTA DE DEPOSITO: CUENTA UNICA DEL TESORO"/>
    <m/>
    <m/>
    <m/>
    <m/>
    <m/>
    <m/>
    <n v="0"/>
    <n v="1846.06"/>
    <s v="NO_CONCILIADO"/>
  </r>
  <r>
    <x v="2"/>
    <m/>
    <x v="2"/>
    <x v="8"/>
    <s v="O22503910002"/>
    <s v="BOD"/>
    <n v="2250391"/>
    <m/>
    <s v="00015011108 DEPOSITO DE EFECTIVO, DEPOSITANTE: ROLANDO FABIO ULAQUE ZEBALLOS, CONCEPTO: REMANENTE DEL SERVICIO DE ENERGIA ELECTRICA DE LA DISTRITAL DE MIGRACION PANDO DICIEMBRE/2024, CUENTA DE DEPOSITO: CUENTA UNICA DEL TESORO"/>
    <m/>
    <m/>
    <m/>
    <m/>
    <m/>
    <m/>
    <n v="0"/>
    <n v="349.37"/>
    <s v="NO_CONCILIADO"/>
  </r>
  <r>
    <x v="13"/>
    <m/>
    <x v="13"/>
    <x v="8"/>
    <s v="O22504510002"/>
    <s v="BOD"/>
    <n v="2250451"/>
    <m/>
    <s v="00099021001 DEPOSITO DE EFECTIVO, DEPOSITANTE: INSTITUTO DEL SEGURO AGRARIO, CONCEPTO: DEVOLUCION DE PASAJES C-31 962 GUIDO W. MAMANI, CUENTA DE DEPOSITO: CUENTA UNICA DEL TESORO"/>
    <m/>
    <m/>
    <m/>
    <m/>
    <m/>
    <m/>
    <n v="0"/>
    <n v="200"/>
    <s v="NO_CONCILIADO"/>
  </r>
  <r>
    <x v="0"/>
    <m/>
    <x v="0"/>
    <x v="8"/>
    <s v="O22505230002"/>
    <s v="BOD"/>
    <n v="2250523"/>
    <m/>
    <s v="00081071102 DEPOSITO DE EFECTIVO, DEPOSITANTE: GELY ZERDA ROCHA, CONCEPTO: C-31 N°572 REVERSION PAGO BONO DE TÉ, DICIEMBRE 2024 - CONSULTOR INDIVIDUAL EN LINEA, CUENTA DE DEPOSITO: CUENTA UNICA DEL TESORO"/>
    <m/>
    <m/>
    <m/>
    <m/>
    <m/>
    <m/>
    <n v="0"/>
    <n v="252"/>
    <s v="NO_CONCILIADO"/>
  </r>
  <r>
    <x v="1"/>
    <m/>
    <x v="1"/>
    <x v="8"/>
    <s v="O22505260002"/>
    <s v="BOD"/>
    <n v="2250526"/>
    <m/>
    <s v="00099021001 DEPOSITO DE EFECTIVO, DEPOSITANTE: GELY ZERDA ROCHA, CONCEPTO: C-31 N°573 REVERSION PAGO BONO DE TÉ, DICIEMBRE 2024 PERSONAL EVENTUAL, CUENTA DE DEPOSITO: CUENTA UNICA DEL TESORO/DJBR"/>
    <m/>
    <m/>
    <m/>
    <m/>
    <m/>
    <m/>
    <n v="0"/>
    <n v="360"/>
    <s v="NO_CONCILIADO"/>
  </r>
  <r>
    <x v="2"/>
    <m/>
    <x v="2"/>
    <x v="8"/>
    <s v="O22505430002"/>
    <s v="BOD"/>
    <n v="2250543"/>
    <m/>
    <s v="00015011107 DEPOSITO DE EFECTIVO, DEPOSITANTE: PROMID, CONCEPTO: PAGO SERVICIO AGUA ENERO 2025, CUENTA DE DEPOSITO: CUENTA UNICA DEL TESORO"/>
    <m/>
    <m/>
    <m/>
    <m/>
    <m/>
    <m/>
    <n v="0"/>
    <n v="329.74"/>
    <s v="NO_CONCILIADO"/>
  </r>
  <r>
    <x v="1"/>
    <m/>
    <x v="1"/>
    <x v="8"/>
    <s v="B22503620002"/>
    <s v="BOD"/>
    <n v="2250362"/>
    <m/>
    <s v="00099021001 DEP.DE CHEQ.AJENOS,RET.DE CAM.,CONCEPTO: DEVOLUCION,DEP.: JUAN MARQUEZ , PROCEDENCIA: BANCO UNION S.A., CHEQUE: 213434, FECHA DE EMISION:14/01/2025"/>
    <m/>
    <m/>
    <m/>
    <m/>
    <m/>
    <m/>
    <n v="0"/>
    <n v="16060.68"/>
    <s v="NO_CONCILIADO"/>
  </r>
  <r>
    <x v="5"/>
    <m/>
    <x v="5"/>
    <x v="8"/>
    <s v="S11166560002"/>
    <s v="CRV"/>
    <n v="1116656"/>
    <m/>
    <s v="||TRANSFERENCIA DE FONDOS DEL EXTERIOR P/DEVOLUCION COMISIONES BANCARIAS COMMERZBANK AG, FRANKFURT-ALEMANIA, CORRESP.A LA CARTA DE CREDITO REF.:I-2022-32 P/C YPFB A/F CUÑADO S.A.U.,S/G SWIFT 583,14/01/2025 Y DOCS.ADJ. LIB.00513072001 YPFB-OPERACIONES GNRGD RF:DEVOL.COMIS.COMMERZBANK LC I-2022-32 PC YPFB AF CUÑADO SAU"/>
    <m/>
    <m/>
    <m/>
    <m/>
    <m/>
    <m/>
    <n v="0"/>
    <n v="5145.2700000000004"/>
    <s v="NO_CONCILIADO"/>
  </r>
  <r>
    <x v="14"/>
    <m/>
    <x v="14"/>
    <x v="8"/>
    <s v="Q21531100002"/>
    <s v="CRV"/>
    <n v="2153110"/>
    <m/>
    <s v="NUMERO DE LIBRETA CUT: 00099021001 OPERACIÓN E18 TRANSFERENCIA DEL SISTEMA FINANCIERO POR CUENTA DE TERCEROS A LA CUT TRANSFERENCIA POR DEVOLUCION DE HABERES AL TESORO GENERAL DE LA NACION SOLICITUD VEGA TORREZ MARIA NELA"/>
    <m/>
    <m/>
    <m/>
    <m/>
    <m/>
    <m/>
    <n v="0"/>
    <n v="152419.18"/>
    <s v="NO_CONCILIADO"/>
  </r>
  <r>
    <x v="3"/>
    <m/>
    <x v="3"/>
    <x v="8"/>
    <s v="S11167810003"/>
    <s v="COB"/>
    <n v="1116781"/>
    <m/>
    <s v="||TRANSFERENCIA DE FONDOS S/G MENSAJE SWIFT NRO. 591 EN ATENCIÓN A NOTA: DGAC/10571/2024 DE F.14/3/2024 (HRE-TGL-4549) ENVIADO POR LA DIRECCIÓN GENERAL DE AERONÁUTICA CIVIL (SECTOR PÚBLICO). DEBITO DE LA LIBRETA 00117012001 DGAC, REPOSICIÓN ÚTILES DE ESCRITORIO."/>
    <m/>
    <m/>
    <m/>
    <m/>
    <m/>
    <m/>
    <n v="60"/>
    <n v="0"/>
    <s v="NO_CONCILIADO"/>
  </r>
  <r>
    <x v="1"/>
    <m/>
    <x v="1"/>
    <x v="9"/>
    <s v="O22507420002"/>
    <s v="BOD"/>
    <n v="2250742"/>
    <m/>
    <s v="00099021001 DEPOSITO DE EFECTIVO, DEPOSITANTE: MONICA ADA PANOZO DE ZEBALLOS, CONCEPTO: DEVOLUCION DE ABONO EFECTUADO POSTERIOR A LA FECHA DE FALLECIMIENTO, CUENTA DE DEPOSITO: CUENTA UNICA DEL TESORO"/>
    <m/>
    <m/>
    <m/>
    <m/>
    <m/>
    <m/>
    <n v="0"/>
    <n v="4135.8"/>
    <s v="NO_CONCILIADO"/>
  </r>
  <r>
    <x v="1"/>
    <m/>
    <x v="1"/>
    <x v="9"/>
    <s v="O22508430002"/>
    <s v="BOD"/>
    <n v="2250843"/>
    <m/>
    <s v="00099021001 DEPOSITO DE EFECTIVO, DEPOSITANTE: GABRIELA MASSI CANAZA, CONCEPTO: DEVOLUCION, CUENTA DE DEPOSITO: CUENTA UNICA DEL TESORO"/>
    <m/>
    <m/>
    <m/>
    <m/>
    <m/>
    <m/>
    <n v="0"/>
    <n v="2000"/>
    <s v="NO_CONCILIADO"/>
  </r>
  <r>
    <x v="1"/>
    <m/>
    <x v="1"/>
    <x v="9"/>
    <s v="O22508900002"/>
    <s v="BOD"/>
    <n v="2250890"/>
    <m/>
    <s v="00099021001 DEPOSITO DE EFECTIVO, DEPOSITANTE: ELSA QUISPE LIMACHI, CONCEPTO: DEV. GASOLINA PREV. 613, CUENTA DE DEPOSITO: CUENTA UNICA DEL TESORO"/>
    <m/>
    <m/>
    <m/>
    <m/>
    <m/>
    <m/>
    <n v="0"/>
    <n v="149.6"/>
    <s v="NO_CONCILIADO"/>
  </r>
  <r>
    <x v="9"/>
    <m/>
    <x v="9"/>
    <x v="9"/>
    <s v="O22508970002"/>
    <s v="BOD"/>
    <n v="2250897"/>
    <m/>
    <s v="00086011109 DEPOSITO DE EFECTIVO, DEPOSITANTE: MMAYA, CONCEPTO: DEV. PPCR CONTRATO DE PRESTAMO 3534 GESTION 2023, CUENTA DE DEPOSITO: CUENTA UNICA DEL TESORO"/>
    <m/>
    <m/>
    <m/>
    <m/>
    <m/>
    <m/>
    <n v="0"/>
    <n v="51109.95"/>
    <s v="NO_CONCILIADO"/>
  </r>
  <r>
    <x v="9"/>
    <m/>
    <x v="9"/>
    <x v="9"/>
    <s v="O22508980002"/>
    <s v="BOD"/>
    <n v="2250898"/>
    <m/>
    <s v="00086011109 DEPOSITO DE EFECTIVO, DEPOSITANTE: MMAYA, CONCEPTO: DEV. PPCR CONTRATO DE PRESTAMO 3534 GESTION 2024, CUENTA DE DEPOSITO: CUENTA UNICA DEL TESORO"/>
    <m/>
    <m/>
    <m/>
    <m/>
    <m/>
    <m/>
    <n v="0"/>
    <n v="3576.25"/>
    <s v="NO_CONCILIADO"/>
  </r>
  <r>
    <x v="9"/>
    <m/>
    <x v="9"/>
    <x v="9"/>
    <s v="O22508940002"/>
    <s v="BOD"/>
    <n v="2250894"/>
    <m/>
    <s v="00086014102 DEPOSITO DE EFECTIVO, DEPOSITANTE: MMAYA, CONCEPTO: DEV. PPCR CONTRATO DE PRESTAMO 3534, CUENTA DE DEPOSITO: CUENTA UNICA DEL TESORO"/>
    <m/>
    <m/>
    <m/>
    <m/>
    <m/>
    <m/>
    <n v="0"/>
    <n v="27604.21"/>
    <s v="NO_CONCILIADO"/>
  </r>
  <r>
    <x v="15"/>
    <m/>
    <x v="15"/>
    <x v="9"/>
    <s v="O22509380002"/>
    <s v="BOD"/>
    <n v="2250938"/>
    <m/>
    <s v="00099024113 DEPOSITO DE EFECTIVO, DEPOSITANTE: ROBERTO OSMAR MACUCHAPI TICONA, CONCEPTO: DEVOLUCION DE DINERO A LA UPRE, CUENTA DE DEPOSITO: CUENTA UNICA DEL TESORO"/>
    <m/>
    <m/>
    <m/>
    <m/>
    <m/>
    <m/>
    <n v="0"/>
    <n v="3321.8"/>
    <s v="NO_CONCILIADO"/>
  </r>
  <r>
    <x v="7"/>
    <m/>
    <x v="7"/>
    <x v="9"/>
    <s v="G29932360003"/>
    <s v="COB"/>
    <n v="19641"/>
    <m/>
    <s v="PAGO A BID PRÉSTAMO 5376/OC-BO VCTO. 15-01-2025 POR CUENTA DE TGN , NTI. 019641 VALOR 15-01-2025 INTERESES USD 7.132.957,11 COMISIONES USD 598.956,98 CTA. 3987 CUENTA UNICA DEL TESORO LIB. 00099021001 REF.: COMISIONES BANCARIAS"/>
    <m/>
    <m/>
    <m/>
    <m/>
    <m/>
    <m/>
    <n v="53400.9"/>
    <n v="0"/>
    <s v="NO_CONCILIADO"/>
  </r>
  <r>
    <x v="7"/>
    <m/>
    <x v="7"/>
    <x v="9"/>
    <s v="G29932410003"/>
    <s v="COB"/>
    <n v="19596"/>
    <m/>
    <s v="PAGO A BID PRÉSTAMO 3797/BL-BO VCTO. 15-01-2025 POR CUENTA DE TGN , NTI. 019596 VALOR 15-01-2025 CAPITAL USD 115.139,92 INTERESES USD 150.266,15 CTA. 3987 CUENTA UNICA DEL TESORO LIB. 00099021001 REF.: COMISIONES BANCARIAS"/>
    <m/>
    <m/>
    <m/>
    <m/>
    <m/>
    <m/>
    <n v="2180.71"/>
    <n v="0"/>
    <s v="NO_CONCILIADO"/>
  </r>
  <r>
    <x v="7"/>
    <m/>
    <x v="7"/>
    <x v="9"/>
    <s v="G29932400003"/>
    <s v="COB"/>
    <n v="19597"/>
    <m/>
    <s v="PAGO A BID PRÉSTAMO 3797/BL-BO VCTO. 15-01-2025 POR CUENTA DE TGN , NTI. 019597 VALOR 15-01-2025 INTERESES USD 1.219,59 CTA. 3987 CUENTA UNICA DEL TESORO LIB. 00099021001 REF.: COMISIONES BANCARIAS"/>
    <m/>
    <m/>
    <m/>
    <m/>
    <m/>
    <m/>
    <n v="368.37"/>
    <n v="0"/>
    <s v="NO_CONCILIADO"/>
  </r>
  <r>
    <x v="7"/>
    <m/>
    <x v="7"/>
    <x v="9"/>
    <s v="G29932420003"/>
    <s v="COB"/>
    <n v="19591"/>
    <m/>
    <s v="PAGO A BID PRÉSTAMO 3536/BL-BO VCTO. 15-01-2025 POR CUENTA DE TGN , NTI. 019591 VALOR 15-01-2025 CAPITAL USD 1.009.271,45 INTERESES USD 750.847,21 CTA. 3987 CUENTA UNICA DEL TESORO LIB. 00099021001 REF.: COMISIONES BANCARIAS"/>
    <m/>
    <m/>
    <m/>
    <m/>
    <m/>
    <m/>
    <n v="12434.42"/>
    <n v="0"/>
    <s v="NO_CONCILIADO"/>
  </r>
  <r>
    <x v="7"/>
    <m/>
    <x v="7"/>
    <x v="9"/>
    <s v="G29932450003"/>
    <s v="COB"/>
    <n v="19545"/>
    <m/>
    <s v="PAGO A BID PRÉSTAMO 4710/BL-BO VCTO. 15-01-2025 POR CUENTA DE TGN , NTI. 019545 VALOR 15-01-2025 INTERESES USD 64.202,94 COMISIONES USD 163.522,43 CTA. 3987 CUENTA UNICA DEL TESORO LIB. 00099021001 REF.: COMISIONES BANCARIAS"/>
    <m/>
    <m/>
    <m/>
    <m/>
    <m/>
    <m/>
    <n v="1922.23"/>
    <n v="0"/>
    <s v="NO_CONCILIADO"/>
  </r>
  <r>
    <x v="7"/>
    <m/>
    <x v="7"/>
    <x v="9"/>
    <s v="G29932490003"/>
    <s v="COB"/>
    <n v="19538"/>
    <m/>
    <s v="PAGO A IDA PRÉSTAMO 5745-BO VCTO. 15-01-2025 POR CUENTA DE TGN , NTI. 019538 VALOR 15-01-2025 CAPITAL USD 189.489,71 INTERESES USD 19.688,94 CTA. 3987 CUENTA UNICA DEL TESORO LIB. 00099021001 REF.: COMISIONES BANCARIAS"/>
    <m/>
    <m/>
    <m/>
    <m/>
    <m/>
    <m/>
    <n v="1794.97"/>
    <n v="0"/>
    <s v="NO_CONCILIADO"/>
  </r>
  <r>
    <x v="7"/>
    <m/>
    <x v="7"/>
    <x v="9"/>
    <s v="G29932510003"/>
    <s v="COB"/>
    <n v="19534"/>
    <m/>
    <s v="PAGO A IDA PRÉSTAMO 5592-BO VCTO. 15-01-2025 POR CUENTA DE TGN, SEGUN NOTA MEFP/VTCP/DGCP/UODP/No 042/2025 DEL 14-01-2025, NTI. 019534 VALOR 15-01-2025 CAPITAL USD 1.406.435,73 CTA. 3987 CUENTA UNICA DEL TESORO LIB. 00099021001 REF.: COMISIONES BANCARIAS"/>
    <m/>
    <m/>
    <m/>
    <m/>
    <m/>
    <m/>
    <n v="10008.18"/>
    <n v="0"/>
    <s v="NO_CONCILIADO"/>
  </r>
  <r>
    <x v="11"/>
    <m/>
    <x v="11"/>
    <x v="9"/>
    <s v="Q21542140002"/>
    <s v="CRV"/>
    <n v="2154214"/>
    <m/>
    <s v="NUMERO DE LIBRETA CUT: 00099021001 OPERACIÓN E75 TRANSFERENCIA DE LA CUENTA FISCAL BUN A LA CUT EN MN TRANSF.FDOS.AL.BCB GOB. AUTONOMO MCPAL. DE MOROCHATA CITE: GAMM OF/C 008/2025 CUENTA CUT 3987 LIBRETA NÂ° 00099021001"/>
    <m/>
    <m/>
    <m/>
    <m/>
    <m/>
    <m/>
    <n v="0"/>
    <n v="0.5"/>
    <s v="NO_CONCILIADO"/>
  </r>
  <r>
    <x v="7"/>
    <m/>
    <x v="7"/>
    <x v="9"/>
    <s v="G29938390001"/>
    <s v="NTI"/>
    <n v="19659"/>
    <m/>
    <s v="PAGO A IDA PRÉSTAMO 5712-BO VCTO. 15-01-2025 POR CUENTA DE TGN, SEGUN NOTA MEFP/VTCP/DGCP/UODP/No 042/2025 DEL 14-01-2025, NTI. 019659 VALOR 15-01-2025 CAPITAL USD 858.626,75 INTERESES USD 747.861,54 CTA. 3987 CUENTA UNICA DEL TESORO LIB. 00099021001"/>
    <m/>
    <m/>
    <m/>
    <m/>
    <m/>
    <m/>
    <n v="11181158.5"/>
    <n v="0"/>
    <s v="NO_CONCILIADO"/>
  </r>
  <r>
    <x v="7"/>
    <m/>
    <x v="7"/>
    <x v="9"/>
    <s v="G29938380001"/>
    <s v="NTI"/>
    <n v="19660"/>
    <m/>
    <s v="PAGO A IDA PRÉSTAMO 5744-BO VCTO. 15-01-2025 POR CUENTA DE TGN, SEGUN NOTA MEFP/VTCP/DGCP/UODP/No 042/2025 DEL 14-01-2025, NTI. 019660 VALOR 15-01-2025 CAPITAL USD 874.136,62 INTERESES USD 694.818,75 CTA. 3987 CUENTA UNICA DEL TESORO LIB. 00099021001"/>
    <m/>
    <m/>
    <m/>
    <m/>
    <m/>
    <m/>
    <n v="10919929.380000001"/>
    <n v="0"/>
    <s v="NO_CONCILIADO"/>
  </r>
  <r>
    <x v="7"/>
    <m/>
    <x v="7"/>
    <x v="9"/>
    <s v="G29938380004"/>
    <s v="COB"/>
    <n v="19660"/>
    <m/>
    <s v="PAGO A IDA PRÉSTAMO 5744-BO VCTO. 15-01-2025 POR CUENTA DE TGN, SEGUN NOTA MEFP/VTCP/DGCP/UODP/No 042/2025 DEL 14-01-2025, NTI. 019660 VALOR 15-01-2025 CAPITAL USD 874.136,62 INTERESES USD 694.818,75 CTA. 3987 CUENTA UNICA DEL TESORO LIB. 00099021001 REF.: COMISIONES BANCARIAS"/>
    <m/>
    <m/>
    <m/>
    <m/>
    <m/>
    <m/>
    <n v="11123.07"/>
    <n v="0"/>
    <s v="NO_CONCILIADO"/>
  </r>
  <r>
    <x v="7"/>
    <m/>
    <x v="7"/>
    <x v="9"/>
    <s v="G29938390004"/>
    <s v="COB"/>
    <n v="19659"/>
    <m/>
    <s v="PAGO A IDA PRÉSTAMO 5712-BO VCTO. 15-01-2025 POR CUENTA DE TGN, SEGUN NOTA MEFP/VTCP/DGCP/UODP/No 042/2025 DEL 14-01-2025, NTI. 019659 VALOR 15-01-2025 CAPITAL USD 858.626,75 INTERESES USD 747.861,54 CTA. 3987 CUENTA UNICA DEL TESORO LIB. 00099021001 REF.: COMISIONES BANCARIAS"/>
    <m/>
    <m/>
    <m/>
    <m/>
    <m/>
    <m/>
    <n v="11380.52"/>
    <n v="0"/>
    <s v="NO_CONCILIADO"/>
  </r>
  <r>
    <x v="7"/>
    <m/>
    <x v="7"/>
    <x v="9"/>
    <s v="G29938400001"/>
    <s v="NTI"/>
    <n v="19661"/>
    <m/>
    <s v="PAGO A BIRF PRÉSTAMO 8552-BO VCTO. 15-01-2025 POR CUENTA DE TGN, SEGUN NOTA MEFP/VTCP/DGCP/UODP/No 042/2025 DEL 14-01-2025, NTI. 019661 VALOR 15-01-2025 INTERESES USD 5.925.672,42 COMISIONES USD 1.621,61 CTA. 3987 CUENTA UNICA DEL TESORO LIB. 00099021001"/>
    <m/>
    <m/>
    <m/>
    <m/>
    <m/>
    <m/>
    <n v="41253966.450000003"/>
    <n v="0"/>
    <s v="NO_CONCILIADO"/>
  </r>
  <r>
    <x v="7"/>
    <m/>
    <x v="7"/>
    <x v="9"/>
    <s v="G29938400004"/>
    <s v="COB"/>
    <n v="19661"/>
    <m/>
    <s v="PAGO A BIRF PRÉSTAMO 8552-BO VCTO. 15-01-2025 POR CUENTA DE TGN, SEGUN NOTA MEFP/VTCP/DGCP/UODP/No 042/2025 DEL 14-01-2025, NTI. 019661 VALOR 15-01-2025 INTERESES USD 5.925.672,42 COMISIONES USD 1.621,61 CTA. 3987 CUENTA UNICA DEL TESORO LIB. 00099021001 REF.: COMISIONES BANCARIAS"/>
    <m/>
    <m/>
    <m/>
    <m/>
    <m/>
    <m/>
    <n v="41021.21"/>
    <n v="0"/>
    <s v="NO_CONCILIADO"/>
  </r>
  <r>
    <x v="7"/>
    <m/>
    <x v="7"/>
    <x v="9"/>
    <s v="G29938410004"/>
    <s v="COB"/>
    <n v="19662"/>
    <m/>
    <s v="PAGO A BIRF PRÉSTAMO BIRF 8469 VCTO. 15-01-2025 POR CUENTA DE TGN, SEGUN NOTA MEFP/VTCP/DGCP/UODP/No 042/2025 DEL 14-01-2025, NTI. 019662 VALOR 15-01-2025 INTERESES USD 3.496.795,55 CTA. 3987 CUENTA UNICA DEL TESORO LIB. 00099021001 REF.: COMISIONES BANCARIAS"/>
    <m/>
    <m/>
    <m/>
    <m/>
    <m/>
    <m/>
    <n v="24348.05"/>
    <n v="0"/>
    <s v="NO_CONCILIADO"/>
  </r>
  <r>
    <x v="7"/>
    <m/>
    <x v="7"/>
    <x v="9"/>
    <s v="G29938410001"/>
    <s v="NTI"/>
    <n v="19662"/>
    <m/>
    <s v="PAGO A BIRF PRÉSTAMO BIRF 8469 VCTO. 15-01-2025 POR CUENTA DE TGN, SEGUN NOTA MEFP/VTCP/DGCP/UODP/No 042/2025 DEL 14-01-2025, NTI. 019662 VALOR 15-01-2025 INTERESES USD 3.496.795,55 CTA. 3987 CUENTA UNICA DEL TESORO LIB. 00099021001"/>
    <m/>
    <m/>
    <m/>
    <m/>
    <m/>
    <m/>
    <n v="24337697.030000001"/>
    <n v="0"/>
    <s v="NO_CONCILIADO"/>
  </r>
  <r>
    <x v="3"/>
    <m/>
    <x v="3"/>
    <x v="9"/>
    <s v="S11169130003"/>
    <s v="COB"/>
    <n v="1116913"/>
    <m/>
    <s v="||TRANSFERENCIA DE FONDOS SEGÚN MENSAJES SWIFT N°656 Y 657 DE LA FECHA Y NOTA CITE: DGAC/10571/2024 (HRE-TGL-4549) DE FECHA 14/03/2024 DE LA DIRECCIÓN GENERAL DE AERONÁUTICA CIVIL. (SECTOR PÚBLICO). DÉBITO DE LA LIBRETA 00117012001 DGAC, REPOSICIÓN DE ÚTILES DE ESCRITORIO."/>
    <m/>
    <m/>
    <m/>
    <m/>
    <m/>
    <m/>
    <n v="60"/>
    <n v="0"/>
    <s v="NO_CONCILIADO"/>
  </r>
  <r>
    <x v="16"/>
    <m/>
    <x v="16"/>
    <x v="9"/>
    <s v="S11169490001"/>
    <s v="COB"/>
    <n v="1116949"/>
    <m/>
    <s v="||REGISTRO COBRO COMISION AVISO CARTA DE CREDITO STANDBY BS300.-Y EMISION COMP.CONTABLE BS60.-REF.:S213612360044 (BCB:SB-R-2023-05) A/F ENVIBOL,S/G NOTA SEDEM/GG/EV N°0021/2025,10/01/2025. LIB.00132072003 SEDEM-AMPL.PLANTA ENVASES DE VIDRIO EN ZUDAÑEZ-CH RF:COMIS.AVISO SBLC S213612360044"/>
    <m/>
    <m/>
    <m/>
    <m/>
    <m/>
    <m/>
    <n v="360"/>
    <n v="0"/>
    <s v="NO_CONCILIADO"/>
  </r>
  <r>
    <x v="7"/>
    <m/>
    <x v="7"/>
    <x v="9"/>
    <s v="S11169510001"/>
    <s v="NTI"/>
    <n v="1116951"/>
    <m/>
    <s v="||COMPLEMENTO AL PAGO A IDA PRÉSTAMO 5592-BO VCTO. 15-01-2025 POR CUENTA DE TGN, SEGÚN NOTA DEL MINISTERIO DE ECONOMIA Y FINANZAS PUBLICAS MEFP/VTCP/DGCP/UODP/NRO.042/2025 DEL 14/01/2025 VALOR 15/01/2025 CAPITAL USD22.983,71 INTERESES USD1.221.436,10 LIBRETA NRO.00099021001 TGN-RECURSOS ORDINARIOS (3987)"/>
    <m/>
    <m/>
    <m/>
    <m/>
    <m/>
    <m/>
    <n v="8661161.8800000008"/>
    <n v="0"/>
    <s v="NO_CONCILIADO"/>
  </r>
  <r>
    <x v="7"/>
    <m/>
    <x v="7"/>
    <x v="9"/>
    <s v="S11169510003"/>
    <s v="COB"/>
    <n v="1116951"/>
    <m/>
    <s v="||COMPLEMENTO AL PAGO A IDA PRÉSTAMO 5592-BO VCTO. 15-01-2025 POR CUENTA DE TGN, SEGÚN NOTA DEL MINISTERIO DE ECONOMIA Y FINANZAS PUBLICAS MEFP/VTCP/DGCP/UODP/NRO.042/2025 DEL 14/01/2025 VALOR 15/01/2025 CAPITAL USD22.983,71 INTERESES USD1.221.436,10 LIBRETA NRO.00099021001 TGN-RECURSOS ORDINARIOS (3987) REF.: COMISIONES BANCARIAS"/>
    <m/>
    <m/>
    <m/>
    <m/>
    <m/>
    <m/>
    <n v="8896.7199999999993"/>
    <n v="0"/>
    <s v="NO_CONCILIADO"/>
  </r>
  <r>
    <x v="1"/>
    <m/>
    <x v="1"/>
    <x v="10"/>
    <s v="O22512060002"/>
    <s v="BOD"/>
    <n v="2251206"/>
    <m/>
    <s v="00099021001 DEPOSITO DE EFECTIVO, DEPOSITANTE: VALERIA VILLCA FLORES, CONCEPTO: DEVOLUCION, CUENTA DE DEPOSITO: CUENTA UNICA DEL TESORO"/>
    <m/>
    <m/>
    <m/>
    <m/>
    <m/>
    <m/>
    <n v="0"/>
    <n v="6202.8"/>
    <s v="NO_CONCILIADO"/>
  </r>
  <r>
    <x v="0"/>
    <m/>
    <x v="0"/>
    <x v="10"/>
    <s v="O22512100002"/>
    <s v="BOD"/>
    <n v="2251210"/>
    <m/>
    <s v="00081011101 DEPOSITO DE EFECTIVO, DEPOSITANTE: ALEXANDRO DAVID BECERRA VARGAS, CONCEPTO: REPOSICION CREDENCIAL, CUENTA DE DEPOSITO: CUENTA UNICA DEL TESORO"/>
    <m/>
    <m/>
    <m/>
    <m/>
    <m/>
    <m/>
    <n v="0"/>
    <n v="25"/>
    <s v="NO_CONCILIADO"/>
  </r>
  <r>
    <x v="1"/>
    <m/>
    <x v="1"/>
    <x v="10"/>
    <s v="O22513070002"/>
    <s v="BOD"/>
    <n v="2251307"/>
    <m/>
    <s v="00099021001 DEPOSITO DE EFECTIVO, DEPOSITANTE: LISBET TICONA GUTIERREZ, CONCEPTO: REV. DIFINITIVA ABRIL-2024 DEPARTAMENTO DE LA PAZ, CUENTA DE DEPOSITO: CUENTA UNICA DEL TESORO"/>
    <m/>
    <m/>
    <m/>
    <m/>
    <m/>
    <m/>
    <n v="0"/>
    <n v="35"/>
    <s v="NO_CONCILIADO"/>
  </r>
  <r>
    <x v="0"/>
    <m/>
    <x v="0"/>
    <x v="10"/>
    <s v="O22513060002"/>
    <s v="BOD"/>
    <n v="2251306"/>
    <m/>
    <s v="00081011101 DEPOSITO DE EFECTIVO, DEPOSITANTE: ISMAEL QUINO CONDORI, CONCEPTO: REPOSICION DE CREDENCIAL, CUENTA DE DEPOSITO: CUENTA UNICA DEL TESORO"/>
    <m/>
    <m/>
    <m/>
    <m/>
    <m/>
    <m/>
    <n v="0"/>
    <n v="25"/>
    <s v="NO_CONCILIADO"/>
  </r>
  <r>
    <x v="1"/>
    <m/>
    <x v="1"/>
    <x v="10"/>
    <s v="O22514070002"/>
    <s v="BOD"/>
    <n v="2251407"/>
    <m/>
    <s v="00099021001 DEPOSITO DE EFECTIVO, DEPOSITANTE: HILDA BEATRIZ TUNQUI VALENCIA, CONCEPTO: PERCEPCION INDEBIDA, CUENTA DE DEPOSITO: CUENTA UNICA DEL TESORO"/>
    <m/>
    <m/>
    <m/>
    <m/>
    <m/>
    <m/>
    <n v="0"/>
    <n v="2126.65"/>
    <s v="NO_CONCILIADO"/>
  </r>
  <r>
    <x v="9"/>
    <m/>
    <x v="9"/>
    <x v="10"/>
    <s v="O22514210002"/>
    <s v="BOD"/>
    <n v="2251421"/>
    <m/>
    <s v="00086011109 DEPOSITO DE EFECTIVO, DEPOSITANTE: MADELEY MERCED ALVAREZ APAZA, CONCEPTO: REPOSICION CREDENCIAL, CUENTA DE DEPOSITO: CUENTA UNICA DEL TESORO"/>
    <m/>
    <m/>
    <m/>
    <m/>
    <m/>
    <m/>
    <n v="0"/>
    <n v="50"/>
    <s v="NO_CONCILIADO"/>
  </r>
  <r>
    <x v="1"/>
    <m/>
    <x v="1"/>
    <x v="10"/>
    <s v="B22512030002"/>
    <s v="BOD"/>
    <n v="2251203"/>
    <m/>
    <s v="00099021001 DEP.DE CHEQ.AJENOS,RET.DE CAM.,CONCEPTO: DEPÓSITO,DEP.: CAJA DE SALUD CORDES , PROCEDENCIA: BANCO UNION S.A., CHEQUE: 43954, FECHA DE EMISION:26/12/2024"/>
    <m/>
    <m/>
    <m/>
    <m/>
    <m/>
    <m/>
    <n v="0"/>
    <n v="5296.57"/>
    <s v="NO_CONCILIADO"/>
  </r>
  <r>
    <x v="17"/>
    <m/>
    <x v="17"/>
    <x v="10"/>
    <s v="B22512660002"/>
    <s v="BOD"/>
    <n v="2251266"/>
    <m/>
    <s v="00099021001 DEP.DE CHEQ.AJENOS,RET.DE CAM.,CONCEPTO: DEVOLUCION,DEP.: ALIAZAS RURALES PAR III , PROCEDENCIA: BANCO UNION S.A., CHEQUE: 360, FECHA DE EMISION:13/01/2025"/>
    <m/>
    <m/>
    <m/>
    <m/>
    <m/>
    <m/>
    <n v="0"/>
    <n v="27"/>
    <s v="NO_CONCILIADO"/>
  </r>
  <r>
    <x v="17"/>
    <m/>
    <x v="17"/>
    <x v="10"/>
    <s v="B22512680002"/>
    <s v="BOD"/>
    <n v="2251268"/>
    <m/>
    <s v="00099021001 DEP.DE CHEQ.AJENOS,RET.DE CAM.,CONCEPTO: DEVOLUCION,DEP.: ALIAZAS RURALES PAR III , PROCEDENCIA: BANCO UNION S.A., CHEQUE: 359, FECHA DE EMISION:13/01/2025"/>
    <m/>
    <m/>
    <m/>
    <m/>
    <m/>
    <m/>
    <n v="0"/>
    <n v="30800"/>
    <s v="NO_CONCILIADO"/>
  </r>
  <r>
    <x v="17"/>
    <m/>
    <x v="17"/>
    <x v="10"/>
    <s v="B22512690002"/>
    <s v="BOD"/>
    <n v="2251269"/>
    <m/>
    <s v="00099021001 DEP.DE CHEQ.AJENOS,RET.DE CAM.,CONCEPTO: DEVOLUCION,DEP.: ALIAZAS RURALES PAR III , PROCEDENCIA: BANCO UNION S.A., CHEQUE: 358, FECHA DE EMISION:13/01/2025"/>
    <m/>
    <m/>
    <m/>
    <m/>
    <m/>
    <m/>
    <n v="0"/>
    <n v="396"/>
    <s v="NO_CONCILIADO"/>
  </r>
  <r>
    <x v="18"/>
    <m/>
    <x v="18"/>
    <x v="10"/>
    <s v="B22512760002"/>
    <s v="BOD"/>
    <n v="2251276"/>
    <m/>
    <s v="00099021001 DEP.DE CHEQ.AJENOS,RET.DE CAM.,CONCEPTO: DOBLE PERCEPCION,DEP.: GOBIERNO AUTONOMO MUNICIPAL DE LA PAZ , PROCEDENCIA: BANCO UNION S.A., CHEQUE: 70326, FECHA DE EMISION:15/01/2025"/>
    <m/>
    <m/>
    <m/>
    <m/>
    <m/>
    <m/>
    <n v="0"/>
    <n v="2143.4899999999998"/>
    <s v="NO_CONCILIADO"/>
  </r>
  <r>
    <x v="18"/>
    <m/>
    <x v="18"/>
    <x v="10"/>
    <s v="B22512790002"/>
    <s v="BOD"/>
    <n v="2251279"/>
    <m/>
    <s v="00099021001 DEP.DE CHEQ.AJENOS,RET.DE CAM.,CONCEPTO: DOBLE PERCEPCION,DEP.: GOBIERNO AUTONOMO MUNICIPAL DE LA PAZ , PROCEDENCIA: BANCO UNION S.A., CHEQUE: 70327, FECHA DE EMISION:15/01/2025"/>
    <m/>
    <m/>
    <m/>
    <m/>
    <m/>
    <m/>
    <n v="0"/>
    <n v="2143.4899999999998"/>
    <s v="NO_CONCILIADO"/>
  </r>
  <r>
    <x v="0"/>
    <m/>
    <x v="0"/>
    <x v="10"/>
    <s v="B22512860002"/>
    <s v="BOD"/>
    <n v="2251286"/>
    <m/>
    <s v="00099021001 DEP.DE CHEQ.AJENOS,RET.DE CAM.,CONCEPTO: REEMBOLSO POR INCAPACIDAD TEMPORAL CAJA CORDES -CBBA 09/2024 DENIS VELASCO,DEP.: UNIDAD TECNICA DE FERROCARRILES , PROCEDENCIA: BANCO UNION S.A., CHEQUE: 44051, FECHA DE EMISION:26/12/2024"/>
    <m/>
    <m/>
    <m/>
    <m/>
    <m/>
    <m/>
    <n v="0"/>
    <n v="372.9"/>
    <s v="NO_CONCILIADO"/>
  </r>
  <r>
    <x v="7"/>
    <m/>
    <x v="7"/>
    <x v="10"/>
    <s v="J06259200002"/>
    <s v="DAU"/>
    <n v="10750063"/>
    <m/>
    <s v="A:00099021001 Pago de capital e interés corriente a favor del TGN del vcto. 16-01-2025, adeudados por el GAD La Paz, correspondiente al Crédito CAF 2760, según nota USCFT N°60/2025."/>
    <m/>
    <m/>
    <m/>
    <m/>
    <m/>
    <m/>
    <n v="0"/>
    <n v="3455878.17"/>
    <s v="NO_CONCILIADO"/>
  </r>
  <r>
    <x v="3"/>
    <m/>
    <x v="3"/>
    <x v="10"/>
    <s v="S11170430003"/>
    <s v="COB"/>
    <n v="1117043"/>
    <m/>
    <s v="||TRANSFERENCIA DE FONDOS SEGÚN MENSAJES SWIFT N°719 Y 722 DE LA FECHA Y NOTA CITE: DGAC/10571/2024 (HRE-TGL-4549) DE FECHA 14/03/2024 DE LA DIRECCIÓN GENERAL DE AERONÁUTICA CIVIL. (SECTOR PÚBLICO). DÉBITO DE LA LIBRETA 00117012001 DGAC, REPOSICIÓN DE ÚTILES DE ESCRITORIO."/>
    <m/>
    <m/>
    <m/>
    <m/>
    <m/>
    <m/>
    <n v="60"/>
    <n v="0"/>
    <s v="NO_CONCILIADO"/>
  </r>
  <r>
    <x v="3"/>
    <m/>
    <x v="3"/>
    <x v="10"/>
    <s v="S11170650003"/>
    <s v="COB"/>
    <n v="1117065"/>
    <m/>
    <s v="||TRANSFERENCIA DE FONDOS S/G MENSAJES SWIFTS NROS. 681-682 EN ATENCIÓN A CORREO ELECTRÓNICO Y NOTA: DGAC/10571/2024 DE F.14/3/2024 (HRE-TGL-4549) ENVIADO POR LA DIRECCIÓN GENERAL DE AERONÁUTICA CIVIL (SECTOR PÚBLICO). DEBITO DE LA LIBRETA 00117012001 DGAC, REPOSICIÓN ÚTILES DE ESCRITORIO."/>
    <m/>
    <m/>
    <m/>
    <m/>
    <m/>
    <m/>
    <n v="60"/>
    <n v="0"/>
    <s v="NO_CONCILIADO"/>
  </r>
  <r>
    <x v="3"/>
    <m/>
    <x v="3"/>
    <x v="10"/>
    <s v="S11170800003"/>
    <s v="COB"/>
    <n v="1117080"/>
    <m/>
    <s v="||REGULARIZACIÓN DE NUESTRA OPERACIÓN N°1117066 DE LA FECHA EN ATENCIÓN A NOTA DGAC/10571/2024 (HRE-TSO-4549), CORREOS ELECTRÓNICOS ENVIADOS POR LA DGAC Y NAABOL (SECTOR PÚBLICO). DEBITO DE LA LIBRETA 00117012001 DGAC, REPOSICIÓN DE ÚTILES DE ESCRITORIO."/>
    <m/>
    <m/>
    <m/>
    <m/>
    <m/>
    <m/>
    <n v="60"/>
    <n v="0"/>
    <s v="NO_CONCILIADO"/>
  </r>
  <r>
    <x v="3"/>
    <m/>
    <x v="3"/>
    <x v="10"/>
    <s v="S11170830003"/>
    <s v="COB"/>
    <n v="1117083"/>
    <m/>
    <s v="||REGULARIZACIÓN DE NUESTRA OPERACIÓN N°1117059 DE FECHA 16/01/2025 SEGÚN NOTA CITE DGAC/10571/2024 DE F.14.03.2024 (HRE-TGL-4549) Y CORREO ELECTRONICO DE LA FECHA ENVIADO POR LA NAABOL Y LA DGAC (SECTOR PÚBLICO). DEBITO DE LA LIBRETA 00117012001 DGAC, REPOSICIÓN DE ÚTILES DE ESCRITORIO."/>
    <m/>
    <m/>
    <m/>
    <m/>
    <m/>
    <m/>
    <n v="60"/>
    <n v="0"/>
    <s v="NO_CONCILIADO"/>
  </r>
  <r>
    <x v="2"/>
    <m/>
    <x v="2"/>
    <x v="11"/>
    <s v="O22516090002"/>
    <s v="BOD"/>
    <n v="2251609"/>
    <m/>
    <s v="00015011108 DEPOSITO DE EFECTIVO, DEPOSITANTE: MINISTERIO DE GOBIERNO, CONCEPTO: DEVOLUCION A LA CUT, CUENTA DE DEPOSITO: CUENTA UNICA DEL TESORO"/>
    <m/>
    <m/>
    <m/>
    <m/>
    <m/>
    <m/>
    <n v="0"/>
    <n v="1"/>
    <s v="NO_CONCILIADO"/>
  </r>
  <r>
    <x v="2"/>
    <m/>
    <x v="2"/>
    <x v="11"/>
    <s v="O22516540002"/>
    <s v="BOD"/>
    <n v="2251654"/>
    <m/>
    <s v="00015011108 DEPOSITO DE EFECTIVO, DEPOSITANTE: HUASCAR IVAN MAGNE RAMOS, CONCEPTO: DEVOLUCION DE GASTOS ADMINISTRATIVOS POR PAGO DE SERVICIO DE ENERGIA ELECTRICA OFICINA SUCRE DIC/24, CUENTA DE DEPOSITO: CUENTA UNICA DEL TESORO"/>
    <m/>
    <m/>
    <m/>
    <m/>
    <m/>
    <m/>
    <n v="0"/>
    <n v="73.2"/>
    <s v="NO_CONCILIADO"/>
  </r>
  <r>
    <x v="1"/>
    <m/>
    <x v="1"/>
    <x v="11"/>
    <s v="O22516710002"/>
    <s v="BOD"/>
    <n v="2251671"/>
    <m/>
    <s v="00099021001 DEPOSITO DE EFECTIVO, DEPOSITANTE: ALEJANDRO CASTRO COARITE C.I. 2449786, CONCEPTO: DEVOLUCION DE SUELDO MES AGOSTO/2020, CUENTA DE DEPOSITO: CUENTA UNICA DEL TESORO"/>
    <m/>
    <m/>
    <m/>
    <m/>
    <m/>
    <m/>
    <n v="0"/>
    <n v="7334.06"/>
    <s v="NO_CONCILIADO"/>
  </r>
  <r>
    <x v="1"/>
    <m/>
    <x v="1"/>
    <x v="11"/>
    <s v="O22516760002"/>
    <s v="BOD"/>
    <n v="2251676"/>
    <m/>
    <s v="00099021001 DEPOSITO DE EFECTIVO, DEPOSITANTE: ALEJANDRO CASTRO COARITE C.I. 2449786, CONCEPTO: DEVOLUCION AGUINALDO GESTION 2020 ( DUODECIMA) MESES AGOSTO Y SEPTIEMBRE, CUENTA DE DEPOSITO: CUENTA UNICA DEL TESORO"/>
    <m/>
    <m/>
    <m/>
    <m/>
    <m/>
    <m/>
    <n v="0"/>
    <n v="1047.33"/>
    <s v="NO_CONCILIADO"/>
  </r>
  <r>
    <x v="1"/>
    <m/>
    <x v="1"/>
    <x v="11"/>
    <s v="O22517030002"/>
    <s v="BOD"/>
    <n v="2251703"/>
    <m/>
    <s v="00099021001 DEPOSITO DE EFECTIVO, DEPOSITANTE: ELSA JUANA LOPEZ GUTIERREZ, CONCEPTO: DEVOLUCION DE LA RENTA, CUENTA DE DEPOSITO: CUENTA UNICA DEL TESORO"/>
    <m/>
    <m/>
    <m/>
    <m/>
    <m/>
    <m/>
    <n v="0"/>
    <n v="860"/>
    <s v="NO_CONCILIADO"/>
  </r>
  <r>
    <x v="2"/>
    <m/>
    <x v="2"/>
    <x v="11"/>
    <s v="O22517350002"/>
    <s v="BOD"/>
    <n v="2251735"/>
    <m/>
    <s v="00015011114 DEPOSITO DE EFECTIVO, DEPOSITANTE: MONICA QUISPE MAMANI, CONCEPTO: DEVOLUCION POR PAGO DE DEMASIA DE ENERGIA ELECTRICA (CESSA) SUCRE, CUENTA DE DEPOSITO: CUENTA UNICA DEL TESORO"/>
    <m/>
    <m/>
    <m/>
    <m/>
    <m/>
    <m/>
    <n v="0"/>
    <n v="63.2"/>
    <s v="NO_CONCILIADO"/>
  </r>
  <r>
    <x v="2"/>
    <m/>
    <x v="2"/>
    <x v="11"/>
    <s v="O22517360002"/>
    <s v="BOD"/>
    <n v="2251736"/>
    <m/>
    <s v="00015011114 DEPOSITO DE EFECTIVO, DEPOSITANTE: MONICA QUISPE MAMANI, CONCEPTO: DEVOLUCION POR PAGO DE DEMASIA DE ENERGIA ELECTRICA (SEPSA) POTOSI, CUENTA DE DEPOSITO: CUENTA UNICA DEL TESORO"/>
    <m/>
    <m/>
    <m/>
    <m/>
    <m/>
    <m/>
    <n v="0"/>
    <n v="23.37"/>
    <s v="NO_CONCILIADO"/>
  </r>
  <r>
    <x v="5"/>
    <m/>
    <x v="5"/>
    <x v="11"/>
    <s v="S11171340001"/>
    <s v="COB"/>
    <n v="1117134"/>
    <m/>
    <s v="||COMISION TRANSFERENCIA FDOS.AL EXTERIOR 0,20% S/USD2.334.651,67,REEMB.GSTS.COMUNICACION BS300.-Y EMISION COMP.CONTABLE BS60.-REF.:PAGO 1 LC I-2022-32 P/C YPFB A/F CUÑADO S.A.U.,EN COMPL.A COMP.1117133,17/01/2025. LIB.00513072001 YPFB - OPERACIONES G N R G D RF:COMISIONES PAGO 1 LC I-2022-32 PC YPFB AF CUÑADO SAU"/>
    <m/>
    <m/>
    <m/>
    <m/>
    <m/>
    <m/>
    <n v="32391.4"/>
    <n v="0"/>
    <s v="NO_CONCILIADO"/>
  </r>
  <r>
    <x v="4"/>
    <m/>
    <x v="4"/>
    <x v="11"/>
    <s v="G29970860003"/>
    <s v="COB"/>
    <n v="2997086"/>
    <m/>
    <s v="TRANSFERENCIA RECIBIDA DEL EXTERIOR SEGÚN MENSAJES SWIFT Nos. 804-803 (REM.EXT.) DE FECHA 17-01-2025 POR DESEMBOLSO DE FONPLATA PRÉSTAMO BOL 36/2023 ROC/5568425017FS//URI/DESEMB. NRO. 2 LIBRETA N° 00291012002 ABC-RECURSOS PROPIOS REF.: UTILES DE ESCRITORIO"/>
    <m/>
    <m/>
    <m/>
    <m/>
    <m/>
    <m/>
    <n v="60"/>
    <n v="0"/>
    <s v="NO_CONCILIADO"/>
  </r>
  <r>
    <x v="3"/>
    <m/>
    <x v="3"/>
    <x v="11"/>
    <s v="S11171960003"/>
    <s v="COB"/>
    <n v="1117196"/>
    <m/>
    <s v="||TRANSFERENCIA DE FONDOS SEGÚN MENSAJE SWIFT N°778 DE LA FECHA Y NOTA CITE: DGAC/10571/2024 (HRE-TGL-4549) DE FECHA 14/03/2024 DE LA DIRECCIÓN GENERAL DE AERONÁUTICA CIVIL. (SECTOR PÚBLICO). DÉBITO DE LA LIBRETA 00117012001 DGAC, REPOSICIÓN DE ÚTILES DE ESCRITORIO."/>
    <m/>
    <m/>
    <m/>
    <m/>
    <m/>
    <m/>
    <n v="60"/>
    <n v="0"/>
    <s v="NO_CONCILIADO"/>
  </r>
  <r>
    <x v="3"/>
    <m/>
    <x v="3"/>
    <x v="11"/>
    <s v="S11171940003"/>
    <s v="COB"/>
    <n v="1117194"/>
    <m/>
    <s v="||TRANSFERENCIA DE FONDOS S/G MENSAJE SWIFT NRO. 797, CORREO ELECTRONICO DE LA FECHA Y NOTA CITE DGAC/10571/2024 DE F.14.03.2024 (HRE-TGL-4549) DE LA DIRECCION GENERAL DE AERONAUTICA CIVIL (SECTOR PÚBLICO). DEBITO DE LA LIBRETA 00117012001 DGAC, REPOSICIÓN DE ÚTILES DE ESCRITORIO."/>
    <m/>
    <m/>
    <m/>
    <m/>
    <m/>
    <m/>
    <n v="60"/>
    <n v="0"/>
    <s v="NO_CONCILIADO"/>
  </r>
  <r>
    <x v="3"/>
    <m/>
    <x v="3"/>
    <x v="11"/>
    <s v="S11171860003"/>
    <s v="COB"/>
    <n v="1117186"/>
    <m/>
    <s v="||TRANSFERENCIA DE FONDOS S/G MENSAJES SWIFT NRO. 742, CORREO ELECTRONICO DE LA FECHA Y NOTA CITE DGAC/10571/2024 DE F.14.03.2024 (HRE-TGL-4549) DE LA DIRECCION GENERAL DE AERONAUTICA CIVIL (SECTOR PÚBLICO). DEBITO DE LA LIBRETA 00117012001 DGAC, REPOSICIÓN DE ÚTILES DE ESCRITORIO"/>
    <m/>
    <m/>
    <m/>
    <m/>
    <m/>
    <m/>
    <n v="60"/>
    <n v="0"/>
    <s v="NO_CONCILIADO"/>
  </r>
  <r>
    <x v="1"/>
    <m/>
    <x v="1"/>
    <x v="12"/>
    <s v="O22520830002"/>
    <s v="BOD"/>
    <n v="2252083"/>
    <m/>
    <s v="00099021001 DEPOSITO DE EFECTIVO, DEPOSITANTE: LOURDES ALIAGA ZAPATA, CONCEPTO: DOBLE PERCEPCION MES ENERO/2025, CUENTA DE DEPOSITO: CUENTA UNICA DEL TESORO"/>
    <m/>
    <m/>
    <m/>
    <m/>
    <m/>
    <m/>
    <n v="0"/>
    <n v="2000"/>
    <s v="NO_CONCILIADO"/>
  </r>
  <r>
    <x v="4"/>
    <m/>
    <x v="4"/>
    <x v="12"/>
    <s v="O22521430002"/>
    <s v="BOD"/>
    <n v="2252143"/>
    <m/>
    <s v="00291012002 DEPOSITO DE EFECTIVO, DEPOSITANTE: PAUL LENZ MENDOZA CONCHA, CONCEPTO: REPOSICION CREDENCIAL, CUENTA DE DEPOSITO: CUENTA UNICA DEL TESORO"/>
    <m/>
    <m/>
    <m/>
    <m/>
    <m/>
    <m/>
    <n v="0"/>
    <n v="70"/>
    <s v="NO_CONCILIADO"/>
  </r>
  <r>
    <x v="1"/>
    <m/>
    <x v="1"/>
    <x v="12"/>
    <s v="O22521510002"/>
    <s v="BOD"/>
    <n v="2252151"/>
    <m/>
    <s v="00099021001 DEPOSITO DE EFECTIVO, DEPOSITANTE: ANA MARIA BEATRIZ VALDIVIESO FERREIRA, CONCEPTO: DEVOLUCION, CUENTA DE DEPOSITO: CUENTA UNICA DEL TESORO"/>
    <m/>
    <m/>
    <m/>
    <m/>
    <m/>
    <m/>
    <n v="0"/>
    <n v="350"/>
    <s v="NO_CONCILIADO"/>
  </r>
  <r>
    <x v="3"/>
    <m/>
    <x v="3"/>
    <x v="12"/>
    <s v="B22521030002"/>
    <s v="BOD"/>
    <n v="2252103"/>
    <m/>
    <s v="00117012001 DEP.DE CHEQ.AJENOS,RET.DE CAM.,CONCEPTO: DEVOLUCION DEL LIQUIDO PAGABLE SUELDO MES DE DIC 2024,DEP.: DAVID PABLO SALAS MONTALVAN , PROCEDENCIA: BANCO UNION S.A., CHEQUE: 213449, FECHA DE EMISION:20/01/2025"/>
    <m/>
    <m/>
    <m/>
    <m/>
    <m/>
    <m/>
    <n v="0"/>
    <n v="12009.8"/>
    <s v="NO_CONCILIADO"/>
  </r>
  <r>
    <x v="1"/>
    <m/>
    <x v="1"/>
    <x v="12"/>
    <s v="B22521060002"/>
    <s v="BOD"/>
    <n v="2252106"/>
    <m/>
    <s v="00099021001 DEP.DE CHEQ.AJENOS,RET.DE CAM.,CONCEPTO: DEV. PLANILLAS DE INCAPACIDADES CAJA CORDES,DEP.: SEDES CBBA , PROCEDENCIA: BANCO UNION S.A., CHEQUE: 43966, FECHA DE EMISION:26/12/2024"/>
    <m/>
    <m/>
    <m/>
    <m/>
    <m/>
    <m/>
    <n v="0"/>
    <n v="2005.17"/>
    <s v="NO_CONCILIADO"/>
  </r>
  <r>
    <x v="1"/>
    <m/>
    <x v="1"/>
    <x v="12"/>
    <s v="B22521090002"/>
    <s v="BOD"/>
    <n v="2252109"/>
    <m/>
    <s v="00099021001 DEP.DE CHEQ.AJENOS,RET.DE CAM.,CONCEPTO: PERCEPCION INDEBIDA DE HABERES OCT-NOV-DIC 2021 ENE 2022,DEP.: DANIELA CACERES VARGAS , PROCEDENCIA: BANCO UNION S.A., CHEQUE: 213450, FECHA DE EMISION:20/01/2025"/>
    <m/>
    <m/>
    <m/>
    <m/>
    <m/>
    <m/>
    <n v="0"/>
    <n v="905.8"/>
    <s v="NO_CONCILIADO"/>
  </r>
  <r>
    <x v="19"/>
    <m/>
    <x v="19"/>
    <x v="12"/>
    <s v="B22521100002"/>
    <s v="BOD"/>
    <n v="2252110"/>
    <m/>
    <s v="00099021001 DEP.DE CHEQ.AJENOS,RET.DE CAM.,CONCEPTO: DEV. PLANILLAS INCAPACIDADES SEGURO SOCIAL UNIVERSITARIO,DEP.: SEDES CBBA , PROCEDENCIA: BANCO UNION S.A., CHEQUE: 26282, FECHA DE EMISION:09/01/2025"/>
    <m/>
    <m/>
    <m/>
    <m/>
    <m/>
    <m/>
    <n v="0"/>
    <n v="9364.6200000000008"/>
    <s v="NO_CONCILIADO"/>
  </r>
  <r>
    <x v="11"/>
    <m/>
    <x v="11"/>
    <x v="12"/>
    <s v="Q21564690002"/>
    <s v="CRV"/>
    <n v="2156469"/>
    <m/>
    <s v="NUMERO DE LIBRETA CUT: 00099021001 OPERACIÓN E75 TRANSFERENCIA DE LA CUENTA FISCAL BUN A LA CUT EN MN TRANSF.FDOS.AL.BCB GAIOC CHARAGUA IYAMBAE SEGÃN CARTA CITE/GAIOC/ZECH NÂ° 003/2025 A LA CUENTA ÃNICA DEL TESORO 3987 LIBRETA NÂ° 00099021001"/>
    <m/>
    <m/>
    <m/>
    <m/>
    <m/>
    <m/>
    <n v="0"/>
    <n v="606648.47"/>
    <s v="NO_CONCILIADO"/>
  </r>
  <r>
    <x v="11"/>
    <m/>
    <x v="11"/>
    <x v="12"/>
    <s v="Q21564700002"/>
    <s v="CRV"/>
    <n v="2156470"/>
    <m/>
    <s v="NUMERO DE LIBRETA CUT: 00099021001 OPERACIÓN E75 TRANSFERENCIA DE LA CUENTA FISCAL BUN A LA CUT EN MN TRANSF.FDOS.AL.BCB UNIVERSIDAD TECNICA DE ORURO CITE: DAF. UTO. NÂ°041/2025 CUENTA CUT 3987 LIBRETA NÂ° 00099021001"/>
    <m/>
    <m/>
    <m/>
    <m/>
    <m/>
    <m/>
    <n v="0"/>
    <n v="287726.58"/>
    <s v="NO_CONCILIADO"/>
  </r>
  <r>
    <x v="11"/>
    <m/>
    <x v="11"/>
    <x v="12"/>
    <s v="Q21564740002"/>
    <s v="CRV"/>
    <n v="2156474"/>
    <m/>
    <s v="NUMERO DE LIBRETA CUT: 00099021001 OPERACIÓN E75 TRANSFERENCIA DE LA CUENTA FISCAL BUN A LA CUT EN MN TRANSF.FDOS.AL.BCB UNIVERSIDAD SAN FRANCISCO XAVIER DE CHUQUISACA CITE: ADM.FCA.OF. NÂ° 010 CUENTA CUT 3987 LIBRETA NÂ° 00099021001"/>
    <m/>
    <m/>
    <m/>
    <m/>
    <m/>
    <m/>
    <n v="0"/>
    <n v="302760.40999999997"/>
    <s v="NO_CONCILIADO"/>
  </r>
  <r>
    <x v="3"/>
    <m/>
    <x v="3"/>
    <x v="12"/>
    <s v="S11172430003"/>
    <s v="COB"/>
    <n v="1117243"/>
    <m/>
    <s v="||TRANSFERENCIA DE FONDOS S/G MENSAJE SWIFT NRO. 810 EN ATENCIÓN A NOTA: DGAC/10571/2024 DE F.14/3/2024 (HRE-TGL-4549) ENVIADO POR LA DIRECCIÓN GENERAL DE AERONÁUTICA CIVIL (SECTOR PÚBLICO). DEBITO DE LA LIBRETA 00117012001 DGAC, REPOSICIÓN ÚTILES DE ESCRITORIO"/>
    <m/>
    <m/>
    <m/>
    <m/>
    <m/>
    <m/>
    <n v="60"/>
    <n v="0"/>
    <s v="NO_CONCILIADO"/>
  </r>
  <r>
    <x v="3"/>
    <m/>
    <x v="3"/>
    <x v="12"/>
    <s v="S11173050003"/>
    <s v="COB"/>
    <n v="1117305"/>
    <m/>
    <s v="||REGULARIZACIÓN DE NUESTRA OPERACIÓN N°1117200 DE F.17/1/2025 EN ATENCIÓN A NOTA DGAC/10571/2024 (HRE-TSO-4549), CORREOS ELECTRÓNICOS ENVIADOS POR LA DGAC Y NAABOL (ORIGINAL CURSA EN COMP. N°1117303) (SECTOR PÚBLICO). DEBITO DE LA LIBRETA 00117012001 DGAC, REPOSICIÓN DE ÚTILES DE ESCRITORIO."/>
    <m/>
    <m/>
    <m/>
    <m/>
    <m/>
    <m/>
    <n v="60"/>
    <n v="0"/>
    <s v="NO_CONCILIADO"/>
  </r>
  <r>
    <x v="4"/>
    <m/>
    <x v="4"/>
    <x v="13"/>
    <s v="O22525570002"/>
    <s v="BOD"/>
    <n v="2252557"/>
    <m/>
    <s v="00291012002 DEPOSITO DE EFECTIVO, DEPOSITANTE: ALVARO TARQUI DELGADO, CONCEPTO: REPOSICON CREDENCIAL, CUENTA DE DEPOSITO: CUENTA UNICA DEL TESORO"/>
    <m/>
    <m/>
    <m/>
    <m/>
    <m/>
    <m/>
    <n v="0"/>
    <n v="70"/>
    <s v="NO_CONCILIADO"/>
  </r>
  <r>
    <x v="2"/>
    <m/>
    <x v="2"/>
    <x v="13"/>
    <s v="O22525670002"/>
    <s v="BOD"/>
    <n v="2252567"/>
    <m/>
    <s v="00099021001 DEPOSITO DE EFECTIVO, DEPOSITANTE: SIMON VENTURA CONDORI, CONCEPTO: DEVOLUCION DE SALARIO, CUENTA DE DEPOSITO: CUENTA UNICA DEL TESORO/DJBR"/>
    <m/>
    <m/>
    <m/>
    <m/>
    <m/>
    <m/>
    <n v="0"/>
    <n v="2000"/>
    <s v="NO_CONCILIADO"/>
  </r>
  <r>
    <x v="2"/>
    <m/>
    <x v="2"/>
    <x v="13"/>
    <s v="O22526520002"/>
    <s v="BOD"/>
    <n v="2252652"/>
    <m/>
    <s v="00015011114 DEPOSITO DE EFECTIVO, DEPOSITANTE: MONICA QUISPE MAMANI, CONCEPTO: PAGO POR DEMASIA DE ENERGIA ELECTRICA (SETAR) TARIJA, CUENTA DE DEPOSITO: CUENTA UNICA DEL TESORO"/>
    <m/>
    <m/>
    <m/>
    <m/>
    <m/>
    <m/>
    <n v="0"/>
    <n v="201.05"/>
    <s v="NO_CONCILIADO"/>
  </r>
  <r>
    <x v="11"/>
    <m/>
    <x v="11"/>
    <x v="13"/>
    <s v="B22524560002"/>
    <s v="BOD"/>
    <n v="2252456"/>
    <m/>
    <s v="00099021001 DEP.DE CHEQ.AJENOS,RET.DE CAM.,CONCEPTO: DEV SALDO PROY MANEJO INTEGRAL DE MICROCUENCA DE UMAJALSU MUNICIPIO DE SAN PEDRO DE TIQUINA,DEP.: GOB AUTONOMO MCPAL SAN PEDRO DE TIQUINA"/>
    <m/>
    <m/>
    <m/>
    <m/>
    <m/>
    <m/>
    <n v="0"/>
    <n v="0.49"/>
    <s v="NO_CONCILIADO"/>
  </r>
  <r>
    <x v="1"/>
    <m/>
    <x v="1"/>
    <x v="13"/>
    <s v="B22525260002"/>
    <s v="BOD"/>
    <n v="2252526"/>
    <m/>
    <s v="00099021001 DEP.DE CHEQ.AJENOS,RET.DE CAM.,CONCEPTO: DEV DE HABERES,DEP.: CARLA YUPANQUI SOLIZ , PROCEDENCIA: BANCO UNION S.A., CHEQUE: 213452, FECHA DE EMISION:21/01/2025"/>
    <m/>
    <m/>
    <m/>
    <m/>
    <m/>
    <m/>
    <n v="0"/>
    <n v="4724.58"/>
    <s v="NO_CONCILIADO"/>
  </r>
  <r>
    <x v="7"/>
    <m/>
    <x v="7"/>
    <x v="13"/>
    <s v="G30002030003"/>
    <s v="COB"/>
    <n v="19601"/>
    <m/>
    <s v="PAGO A BID PRÉSTAMO 2460/BL-BO VCTO. 19-01-2025 POR CUENTA DE TGN , NTI. 019601 VALOR 21-01-2025 CAPITAL USD 69.439,65 INTERESES USD 45.028,17 CTA. 3987 CUENTA UNICA DEL TESORO LIB. 00099021001 REF.: COMISIONES BANCARIAS"/>
    <m/>
    <m/>
    <m/>
    <m/>
    <m/>
    <m/>
    <n v="1145.26"/>
    <n v="0"/>
    <s v="NO_CONCILIADO"/>
  </r>
  <r>
    <x v="7"/>
    <m/>
    <x v="7"/>
    <x v="13"/>
    <s v="G30002150003"/>
    <s v="COB"/>
    <n v="19636"/>
    <m/>
    <s v="PAGO A EXIMBANK CHINA POPUL PRÉSTAMO PBC 2017 (31) 457 VCTO. 21-01-2025 POR CUENTA DE ES-MUTUN, S/NOTAMEFP/VTCP/DGCP/UODP/No 053/2025 DEL 20-01-2025, VALOR 21-01-2025 CAPITAL USD 19.806.700,00 INTERESES USD 4.642.555,34 COMISIONES USD 137.624,07 CTA. 3987 CUENTA UNICA DEL TESORO LIB. 00099021001 REF.: COMISIONES BANCARIAS"/>
    <m/>
    <m/>
    <m/>
    <m/>
    <m/>
    <m/>
    <n v="169026"/>
    <n v="0"/>
    <s v="NO_CONCILIADO"/>
  </r>
  <r>
    <x v="3"/>
    <m/>
    <x v="3"/>
    <x v="13"/>
    <s v="S11173870003"/>
    <s v="COB"/>
    <n v="1117387"/>
    <m/>
    <s v="||TRANSFERENCIA DE FONDOS SEGÚN MENSAJE SWIFT N°929 DE LA FECHA Y NOTA CITE: DGAC/10571/2024 (HRE-TGL-4549) DE FECHA 14/03/2024 DE LA DIRECCIÓN GENERAL DE AERONÁUTICA CIVIL. (SECTOR PÚBLICO). DÉBITO DE LA LIBRETA 00117012001 DGAC, REPOSICIÓN DE ÚTILES DE ESCRITORIO."/>
    <m/>
    <m/>
    <m/>
    <m/>
    <m/>
    <m/>
    <n v="60"/>
    <n v="0"/>
    <s v="NO_CONCILIADO"/>
  </r>
  <r>
    <x v="11"/>
    <m/>
    <x v="11"/>
    <x v="13"/>
    <s v="Q21573040002"/>
    <s v="CRV"/>
    <n v="2157304"/>
    <m/>
    <s v="NUMERO DE LIBRETA CUT: 00099021001 OPERACIÓN E75 TRANSFERENCIA DE LA CUENTA FISCAL BUN A LA CUT EN MN TRANSF.FDOS.AL.BCB GOBIERNO AUTONOMO MUNICIPAL DE BELLA FLOR CITE: GAMBF 27/2025 CUENTA CUT 3987 LIBRETA NÂ° 00099021001"/>
    <m/>
    <m/>
    <m/>
    <m/>
    <m/>
    <m/>
    <n v="0"/>
    <n v="27055.9"/>
    <s v="NO_CONCILIADO"/>
  </r>
  <r>
    <x v="11"/>
    <m/>
    <x v="11"/>
    <x v="13"/>
    <s v="Q21573190002"/>
    <s v="CRV"/>
    <n v="2157319"/>
    <m/>
    <s v="NUMERO DE LIBRETA CUT: 00099021001 OPERACIÓN E75 TRANSFERENCIA DE LA CUENTA FISCAL BUN A LA CUT EN MN TRANSF.FDOS.AL.BCB GOBIERNO AUTONOMO DEPARTAMENTAL DE ORURO, CITE: GAD-ORU/SDAFP/UF/ATCP/CE-0005/2025 CUENTA CUT 3987 LIBRETA NÂ° 00099021001"/>
    <m/>
    <m/>
    <m/>
    <m/>
    <m/>
    <m/>
    <n v="0"/>
    <n v="7500"/>
    <s v="NO_CONCILIADO"/>
  </r>
  <r>
    <x v="11"/>
    <m/>
    <x v="11"/>
    <x v="13"/>
    <s v="Q21573200002"/>
    <s v="CRV"/>
    <n v="2157320"/>
    <m/>
    <s v="NUMERO DE LIBRETA CUT: 00099021001 OPERACIÓN E75 TRANSFERENCIA DE LA CUENTA FISCAL BUN A LA CUT EN MN TRANSF.FDOS.AL.BCB GOBIERNO AUTONOMO DEPARTAMENTAL DE ORURO, CITE: GAD-ORU/SDAFP/UF/ATCP/CE-0006/2025 CUENTA CUT 3987 LIBRETA NÂ° 00099021001"/>
    <m/>
    <m/>
    <m/>
    <m/>
    <m/>
    <m/>
    <n v="0"/>
    <n v="7500"/>
    <s v="NO_CONCILIADO"/>
  </r>
  <r>
    <x v="11"/>
    <m/>
    <x v="11"/>
    <x v="13"/>
    <s v="Q21573210002"/>
    <s v="CRV"/>
    <n v="2157321"/>
    <m/>
    <s v="NUMERO DE LIBRETA CUT: 00099021001 OPERACIÓN E75 TRANSFERENCIA DE LA CUENTA FISCAL BUN A LA CUT EN MN TRANSF.FDOS.AL.BCB GOBIERNO AUTONOMO DEPARTAMENTAL DE ORURO, CITE: GAD-ORU/SDAFP/UF/ATCP/CE-0007/2025 CUENTA CUT 3987 LIBRETA NÂ° 00099021001"/>
    <m/>
    <m/>
    <m/>
    <m/>
    <m/>
    <m/>
    <n v="0"/>
    <n v="7500"/>
    <s v="NO_CONCILIADO"/>
  </r>
  <r>
    <x v="11"/>
    <m/>
    <x v="11"/>
    <x v="13"/>
    <s v="Q21573230002"/>
    <s v="CRV"/>
    <n v="2157323"/>
    <m/>
    <s v="NUMERO DE LIBRETA CUT: 00099021001 OPERACIÓN E75 TRANSFERENCIA DE LA CUENTA FISCAL BUN A LA CUT EN MN TRANSF.FDOS.AL.BCB GOBIERNO AUTONOMO DEPARTAMENTAL DE ORURO, CITE: GAD-ORU/SDAFP/UF/ATCP/CE-0008/2025 CUENTA CUT 3987 LIBRETA NÂ° 00099021001"/>
    <m/>
    <m/>
    <m/>
    <m/>
    <m/>
    <m/>
    <n v="0"/>
    <n v="3197443.52"/>
    <s v="NO_CONCILIADO"/>
  </r>
  <r>
    <x v="11"/>
    <m/>
    <x v="11"/>
    <x v="13"/>
    <s v="Q21573240002"/>
    <s v="CRV"/>
    <n v="2157324"/>
    <m/>
    <s v="NUMERO DE LIBRETA CUT: 00099021001 OPERACIÓN E75 TRANSFERENCIA DE LA CUENTA FISCAL BUN A LA CUT EN MN TRANSF.FDOS.AL.BCB GOBIERNO AUTONOMO MUNICIPAL DE NUEVA ESPERANZA CITE: GAMNE.STRIA.DESP. NÂ° 02/2025 CUENTA CUT 3987 LIBRETA NÂ° 00099021001"/>
    <m/>
    <m/>
    <m/>
    <m/>
    <m/>
    <m/>
    <n v="0"/>
    <n v="265.41000000000003"/>
    <s v="NO_CONCILIADO"/>
  </r>
  <r>
    <x v="11"/>
    <m/>
    <x v="11"/>
    <x v="13"/>
    <s v="Q21573380002"/>
    <s v="CRV"/>
    <n v="2157338"/>
    <m/>
    <s v="NUMERO DE LIBRETA CUT: 00099021001 OPERACIÓN E75 TRANSFERENCIA DE LA CUENTA FISCAL BUN A LA CUT EN MN TRANSF.FDOS.AL.BCB GOBIERNO AUTONOMO DEPARTAMENTAL DE ORURO, CITE: GAD-ORU/SDAFP/UF/ATCP/CE-0004/2025 CUENTA CUT 3987 LIBRETA NÂ° 00099021001"/>
    <m/>
    <m/>
    <m/>
    <m/>
    <m/>
    <m/>
    <n v="0"/>
    <n v="7500"/>
    <s v="NO_CONCILIADO"/>
  </r>
  <r>
    <x v="3"/>
    <m/>
    <x v="3"/>
    <x v="13"/>
    <s v="S11174020003"/>
    <s v="COB"/>
    <n v="1117402"/>
    <m/>
    <s v="||TRANSFERENCIA DE FONDOS SEGÚN MENSAJE SWIFT N°984, CORREO ELECTRÓNICO DE LA FECHA Y NOTA CITE: DGAC/10571/2024 (HRE-TGL-4549) DE FECHA 14/03/2024 DE LA DIRECCIÓN GENERAL DE AERONÁUTICA CIVIL. (SECTOR PÚBLICO). DÉBITO DE LA LIBRETA 00117012001 DGAC, REPOSICIÓN DE ÚTILES DE ESCRITORIO."/>
    <m/>
    <m/>
    <m/>
    <m/>
    <m/>
    <m/>
    <n v="60"/>
    <n v="0"/>
    <s v="NO_CONCILIADO"/>
  </r>
  <r>
    <x v="3"/>
    <m/>
    <x v="3"/>
    <x v="13"/>
    <s v="S11174040003"/>
    <s v="COB"/>
    <n v="1117404"/>
    <m/>
    <s v="||TRANSFERENCIA DE FONDOS S/G MENSAJES SWIFT NROS. 983 CORREO ELECTRONICO DE LA FECHA Y NOTA CITE DGAC/10571/2024 DE F.14.03.2024 (HRE-TGL-4549) DE LA DIRECCION GENERAL DE AERONAUTICA CIVIL (SECTOR PÚBLICO). DEBITO DE LA LIBRETA 00117012001 DGAC, REPOSICIÓN DE ÚTILES DE ESCRITORIO."/>
    <m/>
    <m/>
    <m/>
    <m/>
    <m/>
    <m/>
    <n v="60"/>
    <n v="0"/>
    <s v="NO_CONCILIADO"/>
  </r>
  <r>
    <x v="1"/>
    <m/>
    <x v="1"/>
    <x v="14"/>
    <s v="O22529070002"/>
    <s v="BOD"/>
    <n v="2252907"/>
    <m/>
    <s v="00099021001 DEPOSITO DE EFECTIVO, DEPOSITANTE: RODRIGO JUAN ALIAGA ALVAREZ, CONCEPTO: DEVOLUCION, CUENTA DE DEPOSITO: CUENTA UNICA DEL TESORO"/>
    <m/>
    <m/>
    <m/>
    <m/>
    <m/>
    <m/>
    <n v="0"/>
    <n v="6627.66"/>
    <s v="NO_CONCILIADO"/>
  </r>
  <r>
    <x v="2"/>
    <m/>
    <x v="2"/>
    <x v="14"/>
    <s v="O22529660002"/>
    <s v="BOD"/>
    <n v="2252966"/>
    <m/>
    <s v="00015011108 DEPOSITO DE EFECTIVO, DEPOSITANTE: JUBILADOS BANCA PRIVADA, CONCEPTO: PAGO FACTURA AGUA POTABLE FACTURA ENERO 2025, CUENTA DE DEPOSITO: CUENTA UNICA DEL TESORO"/>
    <m/>
    <m/>
    <m/>
    <m/>
    <m/>
    <m/>
    <n v="0"/>
    <n v="173.08"/>
    <s v="NO_CONCILIADO"/>
  </r>
  <r>
    <x v="9"/>
    <m/>
    <x v="9"/>
    <x v="14"/>
    <s v="O22530030002"/>
    <s v="BOD"/>
    <n v="2253003"/>
    <m/>
    <s v="00086011109 DEPOSITO DE EFECTIVO, DEPOSITANTE: DAYANA IVANOVA CALASICH MENDOZA, CONCEPTO: REPOSICION DE CREDENCIAL, CUENTA DE DEPOSITO: CUENTA UNICA DEL TESORO"/>
    <m/>
    <m/>
    <m/>
    <m/>
    <m/>
    <m/>
    <n v="0"/>
    <n v="50"/>
    <s v="NO_CONCILIADO"/>
  </r>
  <r>
    <x v="1"/>
    <m/>
    <x v="1"/>
    <x v="14"/>
    <s v="O22530460002"/>
    <s v="BOD"/>
    <n v="2253046"/>
    <m/>
    <s v="00099021001 DEPOSITO DE EFECTIVO, DEPOSITANTE: RUBEN LUCIO PEREZ ANTEZANA, CONCEPTO: DEVOLUCION, CUENTA DE DEPOSITO: CUENTA UNICA DEL TESORO"/>
    <m/>
    <m/>
    <m/>
    <m/>
    <m/>
    <m/>
    <n v="0"/>
    <n v="1350"/>
    <s v="NO_CONCILIADO"/>
  </r>
  <r>
    <x v="3"/>
    <m/>
    <x v="3"/>
    <x v="14"/>
    <s v="B22528660002 "/>
    <s v="BOD"/>
    <n v="2252866"/>
    <m/>
    <s v="00099021001 DEP.DE CHEQ.AJENOS,RET.DE CAM.,CONCEPTO: INCAPACIDADES,DEP.: CAJA NACIONAL DE SALUD, PROCEDENCIA: BANCO UNION S.A., CHEQUE: 38020, FECHA DE EMISION:20/01/2025_x000a_DT - 044 - P - 0078"/>
    <m/>
    <m/>
    <m/>
    <m/>
    <m/>
    <m/>
    <n v="0"/>
    <n v="7302.17"/>
    <s v="CONCILIADO_PARCIAL"/>
  </r>
  <r>
    <x v="19"/>
    <m/>
    <x v="19"/>
    <x v="14"/>
    <s v="B22528660002 "/>
    <s v="BOD"/>
    <n v="2252866"/>
    <m/>
    <s v="00099021001 DEP.DE CHEQ.AJENOS,RET.DE CAM.,CONCEPTO: INCAPACIDADES,DEP.: CAJA NACIONAL DE SALUD, PROCEDENCIA: BANCO UNION S.A., CHEQUE: 38020, FECHA DE EMISION:20/01/2025_x000a_DT - 044 - P - 0078"/>
    <m/>
    <m/>
    <m/>
    <m/>
    <m/>
    <m/>
    <n v="0"/>
    <n v="7716.26"/>
    <s v="CONCILIADO_PARCIAL"/>
  </r>
  <r>
    <x v="20"/>
    <m/>
    <x v="20"/>
    <x v="14"/>
    <s v="B22529000002"/>
    <s v="BOD"/>
    <n v="2252900"/>
    <m/>
    <s v="00099021001 DEP.DE CHEQ.AJENOS,RET.DE CAM.,CONCEPTO: INCAPACIDADES,DEP.: CAJA NACIONAL DE SALUD, PROCEDENCIA: BANCO UNION S.A., CHEQUE: 38100, FECHA DE EMISION:20/01/2025_x000a_DT - 044 - P - 0081"/>
    <m/>
    <m/>
    <m/>
    <m/>
    <m/>
    <m/>
    <n v="0"/>
    <n v="92617"/>
    <s v="CONCILIADO_PARCIAL"/>
  </r>
  <r>
    <x v="2"/>
    <m/>
    <x v="2"/>
    <x v="14"/>
    <s v="B22529000002"/>
    <s v="BOD"/>
    <n v="2252900"/>
    <m/>
    <s v="00099021001 DEP.DE CHEQ.AJENOS,RET.DE CAM.,CONCEPTO: INCAPACIDADES,DEP.: CAJA NACIONAL DE SALUD, PROCEDENCIA: BANCO UNION S.A., CHEQUE: 38100, FECHA DE EMISION:20/01/2025_x000a_DT - 044 - P - 0081"/>
    <m/>
    <m/>
    <m/>
    <m/>
    <m/>
    <m/>
    <n v="0"/>
    <n v="1371.02"/>
    <s v="CONCILIADO_PARCIAL"/>
  </r>
  <r>
    <x v="9"/>
    <m/>
    <x v="9"/>
    <x v="14"/>
    <s v="B22529000002"/>
    <s v="BOD"/>
    <n v="2252900"/>
    <m/>
    <s v="00099021001 DEP.DE CHEQ.AJENOS,RET.DE CAM.,CONCEPTO: INCAPACIDADES,DEP.: CAJA NACIONAL DE SALUD, PROCEDENCIA: BANCO UNION S.A., CHEQUE: 38100, FECHA DE EMISION:20/01/2025_x000a_DT - 044 - P - 0081"/>
    <m/>
    <m/>
    <m/>
    <m/>
    <m/>
    <m/>
    <n v="0"/>
    <n v="2561.25"/>
    <s v="CONCILIADO_PARCIAL"/>
  </r>
  <r>
    <x v="20"/>
    <m/>
    <x v="20"/>
    <x v="14"/>
    <s v="B22529000002"/>
    <s v="BOD"/>
    <n v="2252900"/>
    <m/>
    <s v="00099021001 DEP.DE CHEQ.AJENOS,RET.DE CAM.,CONCEPTO: INCAPACIDADES,DEP.: CAJA NACIONAL DE SALUD, PROCEDENCIA: BANCO UNION S.A., CHEQUE: 38100, FECHA DE EMISION:20/01/2025_x000a_DT - 044 - P - 0081"/>
    <m/>
    <m/>
    <m/>
    <m/>
    <m/>
    <m/>
    <n v="0"/>
    <n v="222.34"/>
    <s v="CONCILIADO_PARCIAL"/>
  </r>
  <r>
    <x v="20"/>
    <m/>
    <x v="20"/>
    <x v="14"/>
    <s v="B22529000002"/>
    <s v="BOD"/>
    <n v="2252900"/>
    <m/>
    <s v="00099021001 DEP.DE CHEQ.AJENOS,RET.DE CAM.,CONCEPTO: INCAPACIDADES,DEP.: CAJA NACIONAL DE SALUD, PROCEDENCIA: BANCO UNION S.A., CHEQUE: 38100, FECHA DE EMISION:20/01/2025_x000a_DT - 044 - P - 0081"/>
    <m/>
    <m/>
    <m/>
    <m/>
    <m/>
    <m/>
    <n v="0"/>
    <n v="119555.21"/>
    <s v="CONCILIADO_PARCIAL"/>
  </r>
  <r>
    <x v="2"/>
    <m/>
    <x v="2"/>
    <x v="14"/>
    <s v="B22529000002"/>
    <s v="BOD"/>
    <n v="2252900"/>
    <m/>
    <s v="00099021001 DEP.DE CHEQ.AJENOS,RET.DE CAM.,CONCEPTO: INCAPACIDADES,DEP.: CAJA NACIONAL DE SALUD, PROCEDENCIA: BANCO UNION S.A., CHEQUE: 38100, FECHA DE EMISION:20/01/2025_x000a_DT - 044 - P - 0081"/>
    <m/>
    <m/>
    <m/>
    <m/>
    <m/>
    <m/>
    <n v="0"/>
    <n v="1148.5"/>
    <s v="CONCILIADO_PARCIAL"/>
  </r>
  <r>
    <x v="20"/>
    <m/>
    <x v="20"/>
    <x v="14"/>
    <s v="B22529000002"/>
    <s v="BOD"/>
    <n v="2252900"/>
    <m/>
    <s v="00099021001 DEP.DE CHEQ.AJENOS,RET.DE CAM.,CONCEPTO: INCAPACIDADES,DEP.: CAJA NACIONAL DE SALUD, PROCEDENCIA: BANCO UNION S.A., CHEQUE: 38100, FECHA DE EMISION:20/01/2025_x000a_DT - 044 - P - 0081"/>
    <m/>
    <m/>
    <m/>
    <m/>
    <m/>
    <m/>
    <n v="0"/>
    <n v="8419.3700000000008"/>
    <s v="CONCILIADO_PARCIAL"/>
  </r>
  <r>
    <x v="20"/>
    <m/>
    <x v="20"/>
    <x v="14"/>
    <s v="B22529000002"/>
    <s v="BOD"/>
    <n v="2252900"/>
    <m/>
    <s v="00099021001 DEP.DE CHEQ.AJENOS,RET.DE CAM.,CONCEPTO: INCAPACIDADES,DEP.: CAJA NACIONAL DE SALUD, PROCEDENCIA: BANCO UNION S.A., CHEQUE: 38100, FECHA DE EMISION:20/01/2025_x000a_DT - 044 - P - 0081"/>
    <m/>
    <m/>
    <m/>
    <m/>
    <m/>
    <m/>
    <n v="0"/>
    <n v="85647.41"/>
    <s v="CONCILIADO_PARCIAL"/>
  </r>
  <r>
    <x v="20"/>
    <m/>
    <x v="20"/>
    <x v="14"/>
    <s v="B22529000002"/>
    <s v="BOD"/>
    <n v="2252900"/>
    <m/>
    <s v="00099021001 DEP.DE CHEQ.AJENOS,RET.DE CAM.,CONCEPTO: INCAPACIDADES,DEP.: CAJA NACIONAL DE SALUD, PROCEDENCIA: BANCO UNION S.A., CHEQUE: 38100, FECHA DE EMISION:20/01/2025_x000a_DT - 044 - P - 0081"/>
    <m/>
    <m/>
    <m/>
    <m/>
    <m/>
    <m/>
    <n v="0"/>
    <n v="3220.16"/>
    <s v="CONCILIADO_PARCIAL"/>
  </r>
  <r>
    <x v="7"/>
    <m/>
    <x v="7"/>
    <x v="14"/>
    <s v="G30017640003"/>
    <s v="COB"/>
    <n v="19594"/>
    <m/>
    <s v="PAGO A BID PRÉSTAMO 3181/BL-BO VCTO. 23-01-2025 POR CUENTA DE TGN , NTI. 019594 VALOR 23-01-2025 CAPITAL USD 1.766.666,67 INTERESES USD 1.382.518,96 CTA. 3987 CUENTA UNICA DEL TESORO LIB. 00099021001 REF.: COMISIONES BANCARIAS"/>
    <m/>
    <m/>
    <m/>
    <m/>
    <m/>
    <m/>
    <n v="21963.439999999999"/>
    <n v="0"/>
    <s v="NO_CONCILIADO"/>
  </r>
  <r>
    <x v="21"/>
    <m/>
    <x v="21"/>
    <x v="14"/>
    <s v="J06262510002"/>
    <s v="NTE"/>
    <n v="10769779"/>
    <m/>
    <s v="A:00862012001 GAD BENI, TRANSFERENCIA DE RECUPERACIONES SEGÚN NOTA GEF-LCR-JSZ-1705-NOT/24 POR CONCEPTO DE REMUNERACION POR ADMINISTRACION DE FIDEICOMISO QUE CORRESPONDE AL FNDR DE ACUERDO A CONTRATO DE FIDEICOMISO “FINANCIAMIENTO DE APOYO A LA REACTIVACION DE INVERCION PUBLICA” VTO OCTUBRE/2024."/>
    <m/>
    <m/>
    <m/>
    <m/>
    <m/>
    <m/>
    <n v="0"/>
    <n v="2373.3200000000002"/>
    <s v="NO_CONCILIADO"/>
  </r>
  <r>
    <x v="21"/>
    <m/>
    <x v="21"/>
    <x v="14"/>
    <s v="Q21579740002"/>
    <s v="CRV"/>
    <n v="2157974"/>
    <m/>
    <s v="NUMERO DE LIBRETA CUT: 00086011102 OPERACIÓN E18 TRANSFERENCIA DEL SISTEMA FINANCIERO POR CUENTA DE TERCEROS A LA CUT SOL. ESC. DE REPSOL E&amp;P BOLIVIA S.A."/>
    <m/>
    <m/>
    <m/>
    <m/>
    <m/>
    <m/>
    <n v="0"/>
    <n v="3080.29"/>
    <s v="NO_CONCILIADO"/>
  </r>
  <r>
    <x v="3"/>
    <m/>
    <x v="3"/>
    <x v="14"/>
    <s v="S11174780003"/>
    <s v="COB"/>
    <n v="1117478"/>
    <m/>
    <s v="||TRANSFERENCIA DE FONDOS S/G MENSAJE SWIFT NRO. 1061 EN ATENCIÓN A NOTA: DGAC/10571/2024 DE F.14/3/2024 (HRE-TGL-4549) ENVIADO POR LA DIRECCIÓN GENERAL DE AERONÁUTICA CIVIL (SECTOR PÚBLICO). DEBITO DE LA LIBRETA 00117012001 DGAC, REPOSICIÓN ÚTILES DE ESCRITORIO."/>
    <m/>
    <m/>
    <m/>
    <m/>
    <m/>
    <m/>
    <n v="60"/>
    <n v="0"/>
    <s v="NO_CONCILIADO"/>
  </r>
  <r>
    <x v="3"/>
    <m/>
    <x v="3"/>
    <x v="14"/>
    <s v="S11174670003"/>
    <s v="COB"/>
    <n v="1117467"/>
    <m/>
    <s v="||TRANSFERENCIA DE FONDOS SEGÚN MENSAJES SWIFT N°999 Y 1062 DE LA FECHA Y NOTA CITE: DGAC/10571/2024 (HRE-TGL-4549) DE FECHA 14/03/2024 DE LA DIRECCIÓN GENERAL DE AERONÁUTICA CIVIL. (SECTOR PÚBLICO). DÉBITO DE LA LIBRETA 00117012001 DGAC, REPOSICIÓN DE ÚTILES DE ESCRITORIO."/>
    <m/>
    <m/>
    <m/>
    <m/>
    <m/>
    <m/>
    <n v="60"/>
    <n v="0"/>
    <s v="NO_CONCILIADO"/>
  </r>
  <r>
    <x v="3"/>
    <m/>
    <x v="3"/>
    <x v="14"/>
    <s v="S11175110003"/>
    <s v="COB"/>
    <n v="1117511"/>
    <m/>
    <s v="||TRANSFERENCIA DE FONDOS S/G MENSAJE SWIFT NRO. 1106 EN ATENCIÓN A CORREO ELECTRÓNICO Y NOTA: DGAC/10571/2024 DE F.14/3/2024 (HRE-TGL-4549) ENVIADO POR LA DIRECCIÓN GENERAL DE AERONÁUTICA CIVIL (SECTOR PÚBLICO). DEBITO DE LA LIBRETA 00117012001 DGAC, REPOSICIÓN ÚTILES DE ESCRITORIO."/>
    <m/>
    <m/>
    <m/>
    <m/>
    <m/>
    <m/>
    <n v="60"/>
    <n v="0"/>
    <s v="NO_CONCILIADO"/>
  </r>
  <r>
    <x v="3"/>
    <m/>
    <x v="3"/>
    <x v="14"/>
    <s v="S11174950003"/>
    <s v="COB"/>
    <n v="1117495"/>
    <m/>
    <s v="||TRANSFERENCIA DE FONDOS SEGÚN MENSAJE SWIFT N° 1059 DE LA FECHA Y NOTA CITE: DGAC/10571/2024 (HRE-TGL-4549) DE FECHA 14/03/2024 DE LA DIRECCIÓN GENERAL DE AERONÁUTICA CIVIL. (SECTOR PÚBLICO). DÉBITO DE LA LIBRETA 00117012001 DGAC, REPOSICIÓN DE ÚTILES DE ESCRITORIO."/>
    <m/>
    <m/>
    <m/>
    <m/>
    <m/>
    <m/>
    <n v="60"/>
    <n v="0"/>
    <s v="NO_CONCILIADO"/>
  </r>
  <r>
    <x v="3"/>
    <m/>
    <x v="3"/>
    <x v="14"/>
    <s v="S11174930003"/>
    <s v="COB"/>
    <n v="1117493"/>
    <m/>
    <s v="||TRANSFERENCIA DE FONDOS S/G MENSAJES SWIFTS NROS. 1047 Y 995 EN ATENCIÓN A NOTA: DGAC/10571/2024 DE F.14/3/2024 (HRE-TGL-4549) ENVIADO POR LA DIRECCIÓN GENERAL DE AERONÁUTICA CIVIL (SECTOR PÚBLICO). DEBITO DE LA LIBRETA 00117012001 DGAC, REPOSICIÓN ÚTILES DE ESCRITORIO."/>
    <m/>
    <m/>
    <m/>
    <m/>
    <m/>
    <m/>
    <n v="60"/>
    <n v="0"/>
    <s v="NO_CONCILIADO"/>
  </r>
  <r>
    <x v="3"/>
    <m/>
    <x v="3"/>
    <x v="14"/>
    <s v="S11174760003"/>
    <s v="COB"/>
    <n v="1117476"/>
    <m/>
    <s v="||TRANSFERENCIA DE FONDOS S/G MENSAJES SWIFTS NROS. 997-1049 EN ATENCIÓN A NOTA: DGAC/10571/2024 DE F.14/3/2024 (HRE-TGL-4549) ENVIADO POR LA DIRECCIÓN GENERAL DE AERONÁUTICA CIVIL (SECTOR PÚBLICO). DEBITO DE LA LIBRETA 00117012001 DGAC, REPOSICIÓN ÚTILES DE ESCRITORIO."/>
    <m/>
    <m/>
    <m/>
    <m/>
    <m/>
    <m/>
    <n v="60"/>
    <n v="0"/>
    <s v="NO_CONCILIADO"/>
  </r>
  <r>
    <x v="1"/>
    <m/>
    <x v="1"/>
    <x v="15"/>
    <s v="O22532590002"/>
    <s v="BOD"/>
    <n v="2253259"/>
    <m/>
    <s v="00099021001 DEPOSITO DE EFECTIVO, DEPOSITANTE: CINTIA SUSANA CONTRERAS CALLE, CONCEPTO: MULTA POR ENTREGA FUERA DE PLAZO, CUENTA DE DEPOSITO: CUENTA UNICA DEL TESORO"/>
    <m/>
    <m/>
    <m/>
    <m/>
    <m/>
    <m/>
    <n v="0"/>
    <n v="1805.4"/>
    <s v="NO_CONCILIADO"/>
  </r>
  <r>
    <x v="11"/>
    <m/>
    <x v="11"/>
    <x v="15"/>
    <s v="Q21588260002"/>
    <s v="CRV"/>
    <n v="2158826"/>
    <m/>
    <s v="NUMERO DE LIBRETA CUT: 00099021001 OPERACIÓN E75 TRANSFERENCIA DE LA CUENTA FISCAL BUN A LA CUT EN MN TRANSF.FDOS.AL.BCB UNIVERSIDAD MAYOR DE SAN SIMON CITE:TYCP-T 1/25 CUENTA CUT 3987069001 LIBRETA NÂ° 00099021001"/>
    <m/>
    <m/>
    <m/>
    <m/>
    <m/>
    <m/>
    <n v="0"/>
    <n v="710423.46"/>
    <s v="NO_CONCILIADO"/>
  </r>
  <r>
    <x v="11"/>
    <m/>
    <x v="11"/>
    <x v="15"/>
    <s v="Q21588270002"/>
    <s v="CRV"/>
    <n v="2158827"/>
    <m/>
    <s v="NUMERO DE LIBRETA CUT: 00099021001 OPERACIÓN E75 TRANSFERENCIA DE LA CUENTA FISCAL BUN A LA CUT EN MN TRANSF.FDOS.AL.BCB GOB. AUTONOMO MCPAL. DE TOTORA CITE:GAMT-CE-DAF-009/2025 CUENTA CUT 3987069001 LIBRETA NÂ° 00099021001"/>
    <m/>
    <m/>
    <m/>
    <m/>
    <m/>
    <m/>
    <n v="0"/>
    <n v="26050.17"/>
    <s v="NO_CONCILIADO"/>
  </r>
  <r>
    <x v="16"/>
    <m/>
    <x v="16"/>
    <x v="15"/>
    <s v="S11175600001"/>
    <s v="COB"/>
    <n v="1117560"/>
    <m/>
    <s v="||COMISION TRANSFERENCIA FDOS.AL EXTERIOR 0,20% S/USD217.241,81 (EQUIV.A EUR208.525,97),REEMB.GSTS.COMUNICACION BS300.-Y EMISION COMP.CONTABLE BS60.-REF.:PAGO 3 LC I-2023-28 P/C ENVIBOL A/F BDF INDUSTRIES S.P.A.,EN COMPL.A COMP.1117559,24/01/2025. LIB.00132072001 SEDEM-ADMINISTRACION RECAUDACION ENVIBOL EN BOLIVIANOS RF.:COMIS.PAGO 3 LC I-2023-28"/>
    <m/>
    <m/>
    <m/>
    <m/>
    <m/>
    <m/>
    <n v="3340.53"/>
    <n v="0"/>
    <s v="NO_CONCILIADO"/>
  </r>
  <r>
    <x v="3"/>
    <m/>
    <x v="3"/>
    <x v="15"/>
    <s v="S11176020003"/>
    <s v="COB"/>
    <n v="1117602"/>
    <m/>
    <s v="||TRANSFERENCIA DE FONDOS S/G MENSAJE SWIFTS NROS. 1176 Y 1175 EN ATENCIÓN A CORREO ELECTRONICO Y NOTA: DGAC/10571/2024 DE F.14/3/2024 (HRE-TGL-4549) ENVIADO POR LA DIRECCIÓN GENERAL DE AERONÁUTICA CIVIL (SECTOR PÚBLICO). DEBITO DE LA LIBRETA 00117012001 DGAC, REPOSICIÓN ÚTILES DE ESCRITORIO."/>
    <m/>
    <m/>
    <m/>
    <m/>
    <m/>
    <m/>
    <n v="60"/>
    <n v="0"/>
    <s v="NO_CONCILIADO"/>
  </r>
  <r>
    <x v="3"/>
    <m/>
    <x v="3"/>
    <x v="15"/>
    <s v="S11175790003"/>
    <s v="COB"/>
    <n v="1117579"/>
    <m/>
    <s v="||TRANSFERENCIA DE FONDOS S/G MENSAJE SWIFT NRO. 1117, CORREO ELECTRONICO DE LA FECHA Y NOTA CITE DGAC/10571/2024 DE F.14.03.2024 (HRE-TGL-4549) DE LA DIRECCION GENERAL DE AERONAUTICA CIVIL (SECTOR PÚBLICO). DEBITO DE LA LIBRETA 00117012001 DGAC, REPOSICIÓN DE ÚTILES DE ESCRITORIO"/>
    <m/>
    <m/>
    <m/>
    <m/>
    <m/>
    <m/>
    <n v="60"/>
    <n v="0"/>
    <s v="NO_CONCILIADO"/>
  </r>
  <r>
    <x v="2"/>
    <m/>
    <x v="2"/>
    <x v="16"/>
    <s v="O22538320002"/>
    <s v="BOD"/>
    <n v="2253832"/>
    <m/>
    <s v="00099021001 DEPOSITO DE EFECTIVO, DEPOSITANTE: CARLOS IVAN COSSIO SALVATIERRA, CONCEPTO: DEVOLUCION DE SEPTIEMBRE 2023, CUENTA DE DEPOSITO: CUENTA UNICA DEL TESORO/DJBR"/>
    <m/>
    <m/>
    <m/>
    <m/>
    <m/>
    <m/>
    <n v="0"/>
    <n v="8260.73"/>
    <s v="NO_CONCILIADO"/>
  </r>
  <r>
    <x v="2"/>
    <m/>
    <x v="2"/>
    <x v="16"/>
    <s v="O22538340002"/>
    <s v="BOD"/>
    <n v="2253834"/>
    <m/>
    <s v="00099021001 DEPOSITO DE EFECTIVO, DEPOSITANTE: CARLOS IVAN COSSIO SALVATIERRA, CONCEPTO: DEVOLUCION DUODECIMA DE AGUINALDO 2023, CUENTA DE DEPOSITO: CUENTA UNICA DEL TESORO/DJBR"/>
    <m/>
    <m/>
    <m/>
    <m/>
    <m/>
    <m/>
    <n v="0"/>
    <n v="589.83000000000004"/>
    <s v="NO_CONCILIADO"/>
  </r>
  <r>
    <x v="0"/>
    <m/>
    <x v="0"/>
    <x v="16"/>
    <s v="O22538410002"/>
    <s v="BOD"/>
    <n v="2253841"/>
    <m/>
    <s v="00081011101 DEPOSITO DE EFECTIVO, DEPOSITANTE: SASHA EVELIN PIZO PEREZ, CONCEPTO: REPOSICION DE CREDENCIAL, CUENTA DE DEPOSITO: CUENTA UNICA DEL TESORO"/>
    <m/>
    <m/>
    <m/>
    <m/>
    <m/>
    <m/>
    <n v="0"/>
    <n v="25"/>
    <s v="NO_CONCILIADO"/>
  </r>
  <r>
    <x v="22"/>
    <m/>
    <x v="22"/>
    <x v="16"/>
    <s v="B22537480002"/>
    <s v="BOD"/>
    <n v="2253748"/>
    <m/>
    <s v="00099021001 DEP.DE CHEQ.AJENOS,RET.DE CAM.,CONCEPTO: DEVOLUCION DE SUELDOS Y SALARIOS,DEP.: ALEJANDRA FERNANDEZ NINA , PROCEDENCIA: BANCO UNION S.A., CHEQUE: 213455, FECHA DE EMISION:27/01/2025/DJBR"/>
    <m/>
    <m/>
    <m/>
    <m/>
    <m/>
    <m/>
    <n v="0"/>
    <n v="23034.9"/>
    <s v="NO_CONCILIADO"/>
  </r>
  <r>
    <x v="23"/>
    <m/>
    <x v="23"/>
    <x v="16"/>
    <s v="O22538870002"/>
    <s v="BOD"/>
    <n v="2253887"/>
    <m/>
    <s v="00099021001 DEPOSITO DE EFECTIVO, DEPOSITANTE: MARIA RISELA CASTELLON VELA, CONCEPTO: DEPÓSITO REVERSION TOTAL DE SUELDOS, CUENTA DE DEPOSITO: CUENTA UNICA DEL TESORO/DJBR"/>
    <m/>
    <m/>
    <m/>
    <m/>
    <m/>
    <m/>
    <n v="0"/>
    <n v="3097.91"/>
    <s v="NO_CONCILIADO"/>
  </r>
  <r>
    <x v="6"/>
    <m/>
    <x v="6"/>
    <x v="16"/>
    <s v="J06266310002"/>
    <s v="NTE"/>
    <n v="10804499"/>
    <m/>
    <s v="A:00099021001 Transferencia de recursos a solicitud de la Unidad de Administración e Información Salarial mediante nota CITE: MEFP/VTCP/DGPOT/UAIS/N°011/2025, informe MEFP/VTCP/DGPOT/UAIS/No.006/2025 para la reversión definitiva de las Boletas de Pago solicitadas por varias entidades consignadas en el comprobante de pago N° 19111 H.R. 2024-53015-R"/>
    <m/>
    <m/>
    <m/>
    <m/>
    <m/>
    <m/>
    <n v="0"/>
    <n v="5371"/>
    <s v="NO_CONCILIADO"/>
  </r>
  <r>
    <x v="6"/>
    <m/>
    <x v="6"/>
    <x v="16"/>
    <s v="J06266320002"/>
    <s v="NTE"/>
    <n v="10805719"/>
    <m/>
    <s v="A:00099021001 Transferencia de recursos a solicitud de la Unidad de Administración e Información Salarial mediante nota CITE: MEFP/VTCP/DGPOT/UAIS/N°011/2025, informe MEFP/VTCP/DGPOT/UAIS/No.006/2025 para la reversión definitiva de las Boletas de Pago solicitadas por varias entidades consignadas en el comprobante de pago N° 19111 H.R. 2024-53015-R"/>
    <m/>
    <m/>
    <m/>
    <m/>
    <m/>
    <m/>
    <n v="0"/>
    <n v="41384"/>
    <s v="NO_CONCILIADO"/>
  </r>
  <r>
    <x v="6"/>
    <m/>
    <x v="6"/>
    <x v="16"/>
    <s v="J06266330002"/>
    <s v="NTE"/>
    <n v="10807516"/>
    <m/>
    <s v="A:00099021001 Transferencia de recursos a solicitud de la Unidad de Administración e Información Salarial mediante nota CITE: MEFP/VTCP/DGPOT/UAIS/N°011/2025, informe MEFP/VTCP/DGPOT/UAIS/No.006/2025 para la reversión definitiva de las Boletas de Pago solicitadas por varias entidades consignadas en el comprobante de pago N° 19111 H.R. 2024-53015-R"/>
    <m/>
    <m/>
    <m/>
    <m/>
    <m/>
    <m/>
    <n v="0"/>
    <n v="5030.22"/>
    <s v="NO_CONCILIADO"/>
  </r>
  <r>
    <x v="5"/>
    <m/>
    <x v="5"/>
    <x v="16"/>
    <s v="S11176750004"/>
    <s v="COB"/>
    <n v="1117675"/>
    <m/>
    <s v="||TRANSF.DE FONDOS AL EXTERIOR SEGUN SOL. 053654 - 22467 YPFB DE 21/01/2025 REF:PAGO A FAVOR DE GALILEO TRADING DMCC POR CONCEPTO 4TO POST PAGO SUM HIDR LIQ OCCIDENTE 2024 OP UPCA 3 HR GPDI 33972 2024 PROC 60, POR EUR 9.761.146,43 EQUIV.USD 10.246.315,25 LIB.00513012004 LBP-YPFB-UNICOMERCAIL(4030005415/1-2188907)COM. BS140.579,44 SWIFT BS300.-UT.BS60.-"/>
    <m/>
    <m/>
    <m/>
    <m/>
    <m/>
    <m/>
    <n v="140939.44"/>
    <n v="0"/>
    <s v="NO_CONCILIADO"/>
  </r>
  <r>
    <x v="3"/>
    <m/>
    <x v="3"/>
    <x v="16"/>
    <s v="S11176940003"/>
    <s v="COB"/>
    <n v="1117694"/>
    <m/>
    <s v="||TRANSFERENCIA DE FONDOS S/G MENSAJE SWIFT NRO. 1337, CORREO ELECTRONICO DE LA FECHA Y NOTA CITE DGAC/10571/2024 DE F.14.03.2024 (HRE-TGL-4549) DE LA DIRECCION GENERAL DE AERONAUTICA CIVIL (SECTOR PÚBLICO). DEBITO DE LA LIBRETA 00117012001 DGAC, REPOSICIÓN DE ÚTILES DE ESCRITORIO"/>
    <m/>
    <m/>
    <m/>
    <m/>
    <m/>
    <m/>
    <n v="60"/>
    <n v="0"/>
    <s v="NO_CONCILIADO"/>
  </r>
  <r>
    <x v="3"/>
    <m/>
    <x v="3"/>
    <x v="16"/>
    <s v="S11177100003"/>
    <s v="COB"/>
    <n v="1117710"/>
    <m/>
    <s v="||TRANSFERENCIA DE FONDOS SEGÚN MENSAJE SWIFT N°1178, CORREO ELECTRÓNICO DE LA FECHA Y NOTA CITE: DGAC/10571/2024 (HRE-TGL-4549) DE FECHA 14/03/2024 DE LA DIRECCIÓN GENERAL DE AERONÁUTICA CIVIL. (SECTOR PÚBLICO). DÉBITO DE LA LIBRETA 00117012001 DGAC, REPOSICIÓN DE ÚTILES DE ESCRITORIO."/>
    <m/>
    <m/>
    <m/>
    <m/>
    <m/>
    <m/>
    <n v="60"/>
    <n v="0"/>
    <s v="NO_CONCILIADO"/>
  </r>
  <r>
    <x v="3"/>
    <m/>
    <x v="3"/>
    <x v="16"/>
    <s v="S11176850003"/>
    <s v="COB"/>
    <n v="1117685"/>
    <m/>
    <s v="||TRANSFERENCIA DE FONDOS S/G MENSAJE SWIFTS NROS. 1391 Y 1400 EN ATENCIÓN A NOTA: DGAC/10571/2024 DE F.14/3/2024 (HRE-TGL-4549) ENVIADO POR LA DIRECCIÓN GENERAL DE AERONÁUTICA CIVIL (SECTOR PÚBLICO). DEBITO DE LA LIBRETA 00117012001 DGAC, REPOSICIÓN ÚTILES DE ESCRITORIO."/>
    <m/>
    <m/>
    <m/>
    <m/>
    <m/>
    <m/>
    <n v="60"/>
    <n v="0"/>
    <s v="NO_CONCILIADO"/>
  </r>
  <r>
    <x v="1"/>
    <m/>
    <x v="1"/>
    <x v="17"/>
    <s v="O22541230002"/>
    <s v="BOD"/>
    <n v="2254123"/>
    <m/>
    <s v="00099021001 DEPOSITO DE EFECTIVO, DEPOSITANTE: RICHARD VALENTIN QUISBERT LAURA CI 3383211, CONCEPTO: DEPÓSITO MONTO EXCEDENTARIO A LA REMUNERACION MAXIMA - ENERO 2025, CUENTA DE DEPOSITO: CUENTA UNICA DEL TESORO"/>
    <m/>
    <m/>
    <m/>
    <m/>
    <m/>
    <m/>
    <n v="0"/>
    <n v="13437.98"/>
    <s v="NO_CONCILIADO"/>
  </r>
  <r>
    <x v="1"/>
    <m/>
    <x v="1"/>
    <x v="17"/>
    <s v="O22541370002"/>
    <s v="BOD"/>
    <n v="2254137"/>
    <m/>
    <s v="00099021001 DEPOSITO DE EFECTIVO, DEPOSITANTE: SILVANA OJEDA PANOZO CI: 4631448 CH, CONCEPTO: PAGO POR EXCESO DE REFRIGERIO DE 12 DE DICIEMBRE 2023, CUENTA DE DEPOSITO: CUENTA UNICA DEL TESORO"/>
    <m/>
    <m/>
    <m/>
    <m/>
    <m/>
    <m/>
    <n v="0"/>
    <n v="18"/>
    <s v="NO_CONCILIADO"/>
  </r>
  <r>
    <x v="2"/>
    <m/>
    <x v="2"/>
    <x v="17"/>
    <s v="O22541690002"/>
    <s v="BOD"/>
    <n v="2254169"/>
    <m/>
    <s v="00099021001 DEPOSITO DE EFECTIVO, DEPOSITANTE: ARIEL ISIDRO TORREZ GUERRA, CONCEPTO: DEVOLUCION HABER DEL MES DE OCTUBRE 2023, CUENTA DE DEPOSITO: CUENTA UNICA DEL TESORO/DJBR"/>
    <m/>
    <m/>
    <m/>
    <m/>
    <m/>
    <m/>
    <n v="0"/>
    <n v="2268.2199999999998"/>
    <s v="NO_CONCILIADO"/>
  </r>
  <r>
    <x v="4"/>
    <m/>
    <x v="4"/>
    <x v="17"/>
    <s v="O22542250002"/>
    <s v="BOD"/>
    <n v="2254225"/>
    <m/>
    <s v="00291012002 DEPOSITO DE EFECTIVO, DEPOSITANTE: SANDRA VERONICA ACEBEY QUIROGA, CONCEPTO: DEVOLUCION DE VIATICO, CUENTA DE DEPOSITO: CUENTA UNICA DEL TESORO"/>
    <m/>
    <m/>
    <m/>
    <m/>
    <m/>
    <m/>
    <n v="0"/>
    <n v="571"/>
    <s v="NO_CONCILIADO"/>
  </r>
  <r>
    <x v="19"/>
    <m/>
    <x v="19"/>
    <x v="17"/>
    <s v="B22540580002 "/>
    <s v="BOD"/>
    <n v="2254058"/>
    <m/>
    <s v="00099021001 DEP.DE CHEQ.AJENOS,RET.DE CAM.,CONCEPTO: INCAPACIDADES,DEP.: CAJA NACIONAL DE SALUD, PROCEDENCIA: BANCO UNION S.A., CHEQUE: 38132, FECHA DE EMISION:27/01/2025_x000a_DT - 065 - P - 0146"/>
    <m/>
    <m/>
    <m/>
    <m/>
    <m/>
    <m/>
    <n v="0"/>
    <n v="1797.72"/>
    <s v="CONCILIADO_PARCIAL"/>
  </r>
  <r>
    <x v="9"/>
    <m/>
    <x v="9"/>
    <x v="17"/>
    <s v="B22540580002 "/>
    <s v="BOD"/>
    <n v="2254058"/>
    <m/>
    <s v="00099021001 DEP.DE CHEQ.AJENOS,RET.DE CAM.,CONCEPTO: INCAPACIDADES,DEP.: CAJA NACIONAL DE SALUD, PROCEDENCIA: BANCO UNION S.A., CHEQUE: 38132, FECHA DE EMISION:27/01/2025_x000a_DT - 065 - P - 0146"/>
    <m/>
    <m/>
    <m/>
    <m/>
    <m/>
    <m/>
    <n v="0"/>
    <n v="7839"/>
    <s v="CONCILIADO_PARCIAL"/>
  </r>
  <r>
    <x v="19"/>
    <m/>
    <x v="19"/>
    <x v="17"/>
    <s v="B22540580002 "/>
    <s v="BOD"/>
    <n v="2254058"/>
    <m/>
    <s v="00099021001 DEP.DE CHEQ.AJENOS,RET.DE CAM.,CONCEPTO: INCAPACIDADES,DEP.: CAJA NACIONAL DE SALUD, PROCEDENCIA: BANCO UNION S.A., CHEQUE: 38132, FECHA DE EMISION:27/01/2025_x000a_DT - 065 - P - 0146"/>
    <m/>
    <m/>
    <m/>
    <m/>
    <m/>
    <m/>
    <n v="0"/>
    <n v="346078.76"/>
    <s v="CONCILIADO_PARCIAL"/>
  </r>
  <r>
    <x v="2"/>
    <m/>
    <x v="2"/>
    <x v="17"/>
    <s v="B22540580002 "/>
    <s v="BOD"/>
    <n v="2254058"/>
    <m/>
    <s v="00099021001 DEP.DE CHEQ.AJENOS,RET.DE CAM.,CONCEPTO: INCAPACIDADES,DEP.: CAJA NACIONAL DE SALUD, PROCEDENCIA: BANCO UNION S.A., CHEQUE: 38132, FECHA DE EMISION:27/01/2025_x000a_DT - 065 - P - 0146"/>
    <m/>
    <m/>
    <m/>
    <m/>
    <m/>
    <m/>
    <n v="0"/>
    <n v="313.65999999999997"/>
    <s v="CONCILIADO_PARCIAL"/>
  </r>
  <r>
    <x v="1"/>
    <m/>
    <x v="1"/>
    <x v="17"/>
    <s v="B22541470002"/>
    <s v="BOD"/>
    <n v="2254147"/>
    <m/>
    <s v="00099021001 DEP.DE CHEQ.AJENOS,RET.DE CAM.,CONCEPTO: DEPÓSITO,DEP.: CRISTIAN VILACAHUA PIMENTEL , PROCEDENCIA: BANCO UNION S.A., CHEQUE: 213456, FECHA DE EMISION:28/01/2025"/>
    <m/>
    <m/>
    <m/>
    <m/>
    <m/>
    <m/>
    <n v="0"/>
    <n v="4166.87"/>
    <s v="NO_CONCILIADO"/>
  </r>
  <r>
    <x v="7"/>
    <m/>
    <x v="7"/>
    <x v="17"/>
    <s v="G30073850003"/>
    <s v="COB"/>
    <n v="19598"/>
    <m/>
    <s v="PAGO A BID PRÉSTAMO 3060/BL-BO VCTO. 28-01-2025 POR CUENTA DE TGN , NTI. 019598 VALOR 28-01-2025 CAPITAL USD 883.236,01 INTERESES USD 560.586,91 CTA. 3987 CUENTA UNICA DEL TESORO LIB. 00099021001 REF.: COMISIONES BANCARIAS"/>
    <m/>
    <m/>
    <m/>
    <m/>
    <m/>
    <m/>
    <n v="10264.61"/>
    <n v="0"/>
    <s v="NO_CONCILIADO"/>
  </r>
  <r>
    <x v="7"/>
    <m/>
    <x v="7"/>
    <x v="17"/>
    <s v="G30075790003"/>
    <s v="COB"/>
    <n v="19542"/>
    <m/>
    <s v="PAGO A BID PRÉSTAMO 2450/BL-BO VCTO. 28-01-2025 POR CUENTA DE TGN , NTI. 019542 VALOR 28-01-2025 CAPITAL USD 279.430,17 INTERESES USD 171.592,81 CTA. 3987 CUENTA UNICA DEL TESORO LIB. 00099021001 REF.: COMISIONES BANCARIAS"/>
    <m/>
    <m/>
    <m/>
    <m/>
    <m/>
    <m/>
    <n v="3454"/>
    <n v="0"/>
    <s v="NO_CONCILIADO"/>
  </r>
  <r>
    <x v="3"/>
    <m/>
    <x v="3"/>
    <x v="17"/>
    <s v="S11178250003"/>
    <s v="COB"/>
    <n v="1117825"/>
    <m/>
    <s v="||TRANSFERENCIA DE FONDOS S/G MENSAJES SWIFT NROS. 1462 Y 1472 DE LA FECHA Y NOTA CITE DGAC/10571/2024 DE F.14.03.2024 (HRE-TGL-4549) DE LA DIRECCION GENERAL DE AERONAUTICA CIVIL (SECTOR PÚBLICO). DEBITO DE LA LIBRETA 00117012001 DGAC, REPOSICIÓN DE ÚTILES DE ESCRITORIO"/>
    <m/>
    <m/>
    <m/>
    <m/>
    <m/>
    <m/>
    <n v="60"/>
    <n v="0"/>
    <s v="NO_CONCILIADO"/>
  </r>
  <r>
    <x v="3"/>
    <m/>
    <x v="3"/>
    <x v="17"/>
    <s v="S11178400003"/>
    <s v="COB"/>
    <n v="1117840"/>
    <m/>
    <s v="||TRANSFERENCIA DE FONDOS SEGÚN MENSAJE SWIFT N°1439, CORREO ELECTRÓNICO DE LA FECHA Y NOTA CITE: DGAC/10571/2024 (HRE-TGL-4549) DE FECHA 14/03/2024 DE LA DIRECCIÓN GENERAL DE AERONÁUTICA CIVIL. (SECTOR PÚBLICO). DÉBITO DE LA LIBRETA 00117012001 DGAC, REPOSICIÓN DE ÚTILES DE ESCRITORIO."/>
    <m/>
    <m/>
    <m/>
    <m/>
    <m/>
    <m/>
    <n v="60"/>
    <n v="0"/>
    <s v="NO_CONCILIADO"/>
  </r>
  <r>
    <x v="24"/>
    <m/>
    <x v="24"/>
    <x v="17"/>
    <s v="S11178060002"/>
    <s v="CRV"/>
    <n v="10000021636698"/>
    <m/>
    <s v="TRANSFERENCIA DE FONDOS DE DPTOS.DE ENCAJE LEGAL DEL SISTEMA FINANCIERO A DPTOS.CTES.DEL SECTOR PUBLICO S/G CITE' ACTA DE REUNIÓN M||EFP-BUSA-BCB DE FECHA 28/01/2025, TRANS. EN APLICACIÓN PROCESOS ANEXO 3X DE FECHA:24/01/2025 LOTE NRO:121981. TRANSFERENCIA A FONDOS A LA CUT CTA.:10000021636698"/>
    <m/>
    <m/>
    <m/>
    <m/>
    <m/>
    <m/>
    <n v="0"/>
    <n v="501"/>
    <s v="NO_CONCILIADO"/>
  </r>
  <r>
    <x v="16"/>
    <m/>
    <x v="16"/>
    <x v="17"/>
    <s v="S11178080002"/>
    <s v="CRV"/>
    <n v="10000026017645"/>
    <m/>
    <s v="TRANSFERENCIA DE FONDOS DE DPTOS.DE ENCAJE LEGAL DEL SISTEMA FINANCIERO A DPTOS.CTES.DEL SECTOR PUBLICO S/G CITE' ACTA DE REUNIÓN M||EFP-BUSA-BCB DE FECHA 28/01/2025, TRANS. EN APLICACIÓN PROCESOS ANEXO 3X DE FECHA:24/01/2025 LOTE NRO:121981. TRANSFERENCIA A FONDOS A LA CUT CTA.:10000026017645"/>
    <m/>
    <m/>
    <m/>
    <m/>
    <m/>
    <m/>
    <n v="0"/>
    <n v="44000"/>
    <s v="NO_CONCILIADO"/>
  </r>
  <r>
    <x v="14"/>
    <m/>
    <x v="14"/>
    <x v="17"/>
    <s v="S11178100002"/>
    <s v="CRV"/>
    <n v="10000028754013"/>
    <m/>
    <s v="TRANSFERENCIA DE FONDOS DE DPTOS.DE ENCAJE LEGAL DEL SISTEMA FINANCIERO A DPTOS.CTES.DEL SECTOR PUBLICO S/G CITE' ACTA DE REUNIÓN M||EFP-BUSA-BCB DE FECHA 28/01/2025, TRANS. EN APLICACIÓN PROCESOS ANEXO 3X DE FECHA:24/01/2025 LOTE NRO:121981. TRANSFERENCIA A FONDOS A LA CUT CTA.:10000028754013"/>
    <m/>
    <m/>
    <m/>
    <m/>
    <m/>
    <m/>
    <n v="0"/>
    <n v="2160"/>
    <s v="NO_CONCILIADO"/>
  </r>
  <r>
    <x v="25"/>
    <m/>
    <x v="25"/>
    <x v="17"/>
    <s v="S11178120002"/>
    <s v="CRV"/>
    <n v="10000041244041"/>
    <m/>
    <s v="TRANSFERENCIA DE FONDOS DE DPTOS.DE ENCAJE LEGAL DEL SISTEMA FINANCIERO A DPTOS.CTES.DEL SECTOR PUBLICO S/G CITE' ACTA DE REUNIÓN M||EFP-BUSA-BCB DE FECHA 28/01/2025, TRANS. EN APLICACIÓN PROCESOS ANEXO 3X DE FECHA:24/01/2025 LOTE NRO:121981. TRANSFERENCIA A FONDOS A LA CUT CTA.:10000041244041"/>
    <m/>
    <m/>
    <m/>
    <m/>
    <m/>
    <m/>
    <n v="0"/>
    <n v="39981.21"/>
    <s v="NO_CONCILIADO"/>
  </r>
  <r>
    <x v="5"/>
    <m/>
    <x v="5"/>
    <x v="18"/>
    <s v="O22545740002"/>
    <s v="BOD"/>
    <n v="2254574"/>
    <m/>
    <s v="00513132001 DEPOSITO DE EFECTIVO, DEPOSITANTE: LUIS FERNANDO VERAZAIN PATIÑO, CONCEPTO: DEVOLUCION POR PAGO EN DEMASIA SERVICIO CONSULTORIA DE LINEA CORRESPONDIENTE A NOVIEMBRE 2024, CUENTA DE DEPOSITO: CUENTA UNICA DEL TESORO"/>
    <m/>
    <m/>
    <m/>
    <m/>
    <m/>
    <m/>
    <n v="0"/>
    <n v="1624.2"/>
    <s v="NO_CONCILIADO"/>
  </r>
  <r>
    <x v="1"/>
    <m/>
    <x v="1"/>
    <x v="18"/>
    <s v="O22545930002"/>
    <s v="BOD"/>
    <n v="2254593"/>
    <m/>
    <s v="00099021001 DEPOSITO DE EFECTIVO, DEPOSITANTE: WENDY SHIRLEY GUISBERT SANCHEZ CI 2684990, CONCEPTO: DEPÓSITO POR EXCEDENTE POR TOPE SALARIAL, CUENTA DE DEPOSITO: CUENTA UNICA DEL TESORO"/>
    <m/>
    <m/>
    <m/>
    <m/>
    <m/>
    <m/>
    <n v="0"/>
    <n v="679.03"/>
    <s v="NO_CONCILIADO"/>
  </r>
  <r>
    <x v="26"/>
    <m/>
    <x v="26"/>
    <x v="18"/>
    <s v="O22546150002"/>
    <s v="BOD"/>
    <n v="2254615"/>
    <m/>
    <s v="00099021001 DEPOSITO DE EFECTIVO, DEPOSITANTE: CIRO RAUL QUIAPE CALLOCOSI - UPEA, CONCEPTO: DEV. RECURSO CONVENIO INTERINSTITUCIONAL FINANCIAMIENTO N °21 PROY CUENCA PARANI, CUENTA DE DEPOSITO: CUENTA UNICA DEL TESORO"/>
    <m/>
    <m/>
    <m/>
    <m/>
    <m/>
    <m/>
    <n v="0"/>
    <n v="295914.15000000002"/>
    <s v="NO_CONCILIADO"/>
  </r>
  <r>
    <x v="9"/>
    <m/>
    <x v="9"/>
    <x v="18"/>
    <s v="B22545000002"/>
    <s v="BOD"/>
    <n v="2254500"/>
    <m/>
    <s v="00099021001 DEP.DE CHEQ.AJENOS,RET.DE CAM.,CONCEPTO: REEMBOLSO MINISTERIO DE MEDIO AMBIENTE Y AGUA,DEP.: CAJA DE SALUD CORDES , PROCEDENCIA: BANCO UNION S.A., CHEQUE: 45243, FECHA DE EMISION:31/12/2024"/>
    <m/>
    <m/>
    <m/>
    <m/>
    <m/>
    <m/>
    <n v="0"/>
    <n v="2028.26"/>
    <s v="NO_CONCILIADO"/>
  </r>
  <r>
    <x v="27"/>
    <m/>
    <x v="27"/>
    <x v="18"/>
    <s v="B22545090002"/>
    <s v="BOD"/>
    <n v="2254509"/>
    <m/>
    <s v="00423012001 DEP.DE CHEQ.AJENOS,RET.DE CAM.,CONCEPTO: CONVENIO INTERINSTITUCIONAL,DEP.: UNIVALLE SA , PROCEDENCIA: BANCO NACIONAL DE BOLIVIA S.A., CHEQUE: 7738, FECHA DE EMISION:24/01/2025"/>
    <m/>
    <m/>
    <m/>
    <m/>
    <m/>
    <m/>
    <n v="0"/>
    <n v="4454.3999999999996"/>
    <s v="NO_CONCILIADO"/>
  </r>
  <r>
    <x v="27"/>
    <m/>
    <x v="27"/>
    <x v="18"/>
    <s v="B22545110002"/>
    <s v="BOD"/>
    <n v="2254511"/>
    <m/>
    <s v="00423012001 DEP.DE CHEQ.AJENOS,RET.DE CAM.,CONCEPTO: CONVENIO INTERINSTITUCIONAL,DEP.: UNIVALLE SA , PROCEDENCIA: BANCO NACIONAL DE BOLIVIA S.A., CHEQUE: 7737, FECHA DE EMISION:24/01/2025"/>
    <m/>
    <m/>
    <m/>
    <m/>
    <m/>
    <m/>
    <n v="0"/>
    <n v="4176"/>
    <s v="NO_CONCILIADO"/>
  </r>
  <r>
    <x v="4"/>
    <m/>
    <x v="4"/>
    <x v="18"/>
    <s v="B22545720002"/>
    <s v="BOD"/>
    <n v="2254572"/>
    <m/>
    <s v="00291012008 DEP.DE CHEQ.AJENOS,RET.DE CAM.,CONCEPTO: GIRO DEL INTERIOR,DEP.: GUIDO CAMPOS VILLANUEVA , PROCEDENCIA: BANCO UNION S.A., CHEQUE: 213461, FECHA DE EMISION:29/01/2025"/>
    <m/>
    <m/>
    <m/>
    <m/>
    <m/>
    <m/>
    <n v="0"/>
    <n v="16486.060000000001"/>
    <s v="NO_CONCILIADO"/>
  </r>
  <r>
    <x v="11"/>
    <m/>
    <x v="11"/>
    <x v="18"/>
    <s v="Q21612170002"/>
    <s v="CRV"/>
    <n v="2161217"/>
    <m/>
    <s v="NUMERO DE LIBRETA CUT: 00099021001 OPERACIÓN E75 TRANSFERENCIA DE LA CUENTA FISCAL BUN A LA CUT EN MN TRANSF.FDOS.AL.BCB UNIVERSIDAD AUTONOMA JUAN MISAEL SARACHO, CITE: UNIV.SGAF.FIN.OF.04/2025 CUENTA CUT 3987 LIBRETA NÂ° 00099021001"/>
    <m/>
    <m/>
    <m/>
    <m/>
    <m/>
    <m/>
    <n v="0"/>
    <n v="14547.14"/>
    <s v="NO_CONCILIADO"/>
  </r>
  <r>
    <x v="11"/>
    <m/>
    <x v="11"/>
    <x v="18"/>
    <s v="Q21612190002"/>
    <s v="CRV"/>
    <n v="2161219"/>
    <m/>
    <s v="NUMERO DE LIBRETA CUT: 00099021001 OPERACIÓN E75 TRANSFERENCIA DE LA CUENTA FISCAL BUN A LA CUT EN MN TRANSF.FDOS.AL.BCB UNIVERSIDAD AUTONOMA JUAN MISAEL SARACHO, CITE: UNIV.SGAF.FIN.OF.05/2025 CUENTA CUT 3987 LIBRETA NÂ° 00099021001"/>
    <m/>
    <m/>
    <m/>
    <m/>
    <m/>
    <m/>
    <n v="0"/>
    <n v="12080"/>
    <s v="NO_CONCILIADO"/>
  </r>
  <r>
    <x v="3"/>
    <m/>
    <x v="3"/>
    <x v="18"/>
    <s v="S11179400003"/>
    <s v="COB"/>
    <n v="1117940"/>
    <m/>
    <s v="||TRANSFERENCIA DE FONDOS S/G MENSAJES SWIFT NROS. 1533 Y 1538 DE LA FECHA Y NOTA CITE DGAC/10571/2024 DE F.14.03.2024 (HRE-TGL-4549) DE LA DIRECCION GENERAL DE AERONAUTICA CIVIL (SECTOR PÚBLICO). DEBITO DE LA LIBRETA 00117012001 DGAC, REPOSICIÓN DE ÚTILES DE ESCRITORIO."/>
    <m/>
    <m/>
    <m/>
    <m/>
    <m/>
    <m/>
    <n v="60"/>
    <n v="0"/>
    <s v="NO_CONCILIADO"/>
  </r>
  <r>
    <x v="28"/>
    <m/>
    <x v="28"/>
    <x v="18"/>
    <s v="S11179600001"/>
    <s v="COB"/>
    <n v="1117960"/>
    <m/>
    <s v="||COMISION TRANSFERENCIA FONDOS AL EXTERIOR 0,20% S/USD 6.055,07 REEM. GASTOS COMUNICACION BS300.- Y EMISION COMPROBANTE CONTABLE BS60.- REF: PAGO 2 LC I-2023-33 FABRICA BOLIVIANA DE MUNICION A/F LINEA INDUSTRIA METALURGICA LTDA. EN COMPL. A COMPROBANTE CONTABLE S-1117955 DE LA FECHA. LIB:00548022001 COFADENA-FABRICA BOLIVIANA DE MUNICION REF: COMISION PAGO 2 LC I-2023-33."/>
    <m/>
    <m/>
    <m/>
    <m/>
    <m/>
    <m/>
    <n v="443.07"/>
    <n v="0"/>
    <s v="NO_CONCILIADO"/>
  </r>
  <r>
    <x v="3"/>
    <m/>
    <x v="3"/>
    <x v="18"/>
    <s v="S11179660003"/>
    <s v="COB"/>
    <n v="1117966"/>
    <m/>
    <s v="||TRANSFERENCIA DE FONDOS S/G MENSAJE SWIFT NRO. 1509 EN ATENCIÓN A NOTA: DGAC/10571/2024 DE F.14/3/2024 (HRE-TGL-4549) ENVIADO POR LA DIRECCIÓN GENERAL DE AERONÁUTICA CIVIL (SECTOR PÚBLICO). DEBITO DE LA LIBRETA 00117012001 DGAC, REPOSICIÓN ÚTILES DE ESCRITORIO."/>
    <m/>
    <m/>
    <m/>
    <m/>
    <m/>
    <m/>
    <n v="60"/>
    <n v="0"/>
    <s v="NO_CONCILIADO"/>
  </r>
  <r>
    <x v="3"/>
    <m/>
    <x v="3"/>
    <x v="18"/>
    <s v="S11180110003"/>
    <s v="COB"/>
    <n v="1118011"/>
    <m/>
    <s v="||TRANSFERENCIA DE FONDOS SEGÚN MENSAJE SWIFT N°1520, CORREO ELECTRÓNICO DE LA FECHA Y NOTA CITE: DGAC/10571/2024 (HRE-TGL-4549) DE FECHA 14/03/2024 DE LA DIRECCIÓN GENERAL DE AERONÁUTICA CIVIL. (SECTOR PÚBLICO). DÉBITO DE LA LIBRETA 00117012001 DGAC, REPOSICIÓN DE ÚTILES DE ESCRITORIO."/>
    <m/>
    <m/>
    <m/>
    <m/>
    <m/>
    <m/>
    <n v="60"/>
    <n v="0"/>
    <s v="NO_CONCILIADO"/>
  </r>
  <r>
    <x v="3"/>
    <m/>
    <x v="3"/>
    <x v="18"/>
    <s v="S11180120003"/>
    <s v="COB"/>
    <n v="1118012"/>
    <m/>
    <s v="||TRANSFERENCIA DE FONDOS S/G MENSAJES SWIFT NROS. 1545, CORREO ELECTRONICO DE LA FECHA Y NOTA CITE DGAC/10571/2024 DE F.14.03.2024 (HRE-TGL-4549) DE LA DIRECCION GENERAL DE AERONAUTICA CIVIL (SECTOR PÚBLICO). DEBITO DE LA LIBRETA 00117012001 DGAC, REPOSICIÓN DE ÚTILES DE ESCRITORIO."/>
    <m/>
    <m/>
    <m/>
    <m/>
    <m/>
    <m/>
    <n v="60"/>
    <n v="0"/>
    <s v="NO_CONCILIADO"/>
  </r>
  <r>
    <x v="3"/>
    <m/>
    <x v="3"/>
    <x v="18"/>
    <s v="S11180280003"/>
    <s v="COB"/>
    <n v="1118028"/>
    <m/>
    <s v="||TRANSFERENCIA DE FONDOS S/G MENSAJE SWIFT NRO. 1554 DE LA FECHA Y NOTA CITE DGAC/10571/2024 DE F.14.03.2024 (HRE-TGL-4549) DE LA DIRECCION GENERAL DE AERONAUTICA CIVIL (SECTOR PÚBLICO). DEBITO DE LA LIBRETA 00117012001 DGAC, REPOSICIÓN DE ÚTILES DE ESCRITORIO."/>
    <m/>
    <m/>
    <m/>
    <m/>
    <m/>
    <m/>
    <n v="60"/>
    <n v="0"/>
    <s v="NO_CONCILIADO"/>
  </r>
  <r>
    <x v="3"/>
    <m/>
    <x v="3"/>
    <x v="18"/>
    <s v="S11180310003"/>
    <s v="COB"/>
    <n v="1118031"/>
    <m/>
    <s v="||TRANSFERENCIA DE FONDOS S/G MENSAJE SWIFT NRO. 1555, DE LA FECHA Y NOTA CITE DGAC/10571/2024 DE F.14.03.2024 (HRE-TGL-4549) DE LA DIRECCION GENERAL DE AERONAUTICA CIVIL (SECTOR PÚBLICO). DEBITO DE LA LIBRETA 00117012001 DGAC, REPOSICIÓN DE ÚTILES DE ESCRITORIO"/>
    <m/>
    <m/>
    <m/>
    <m/>
    <m/>
    <m/>
    <n v="60"/>
    <n v="0"/>
    <s v="NO_CONCILIADO"/>
  </r>
  <r>
    <x v="5"/>
    <m/>
    <x v="5"/>
    <x v="18"/>
    <s v="S11179570004"/>
    <s v="COB"/>
    <n v="1117957"/>
    <m/>
    <s v="||TRANSF.DE FONDOS AL EXTERIOR SEGUN SOL. 053728 - 22521 YPFB DE 27/01/2025 REF:PAGO A FAVOR DE GALILEO TRADING DMCC POR CONCEPTO 3ER POST PAGO SUM HIDR LIQ OCCIDENTE 2024 OP UPCA 2703 HR GPDI 33973 2024 PROC 63, POR EUR 1.946.812,30 EQUIV.USD 2.029.557,50 LIB.00513012004 LBP-YPFB-UNICOMERCAIL(4030005415/1-2188907)COM. BS27.845,56 SWIFT BS300.-UT.BS60.-"/>
    <m/>
    <m/>
    <m/>
    <m/>
    <m/>
    <m/>
    <n v="28205.56"/>
    <n v="0"/>
    <s v="NO_CONCILIADO"/>
  </r>
  <r>
    <x v="1"/>
    <m/>
    <x v="1"/>
    <x v="19"/>
    <s v="O22549320002"/>
    <s v="BOD"/>
    <n v="2254932"/>
    <m/>
    <s v="00099021001 DEPOSITO DE EFECTIVO, DEPOSITANTE: MARINEZ CASTILLO LLUITO, CONCEPTO: DEVOLUCION, CUENTA DE DEPOSITO: CUENTA UNICA DEL TESORO"/>
    <m/>
    <m/>
    <m/>
    <m/>
    <m/>
    <m/>
    <n v="0"/>
    <n v="2958.52"/>
    <s v="NO_CONCILIADO"/>
  </r>
  <r>
    <x v="1"/>
    <m/>
    <x v="1"/>
    <x v="19"/>
    <s v="O22550190002"/>
    <s v="BOD"/>
    <n v="2255019"/>
    <m/>
    <s v="00099021001 DEPOSITO DE EFECTIVO, DEPOSITANTE: PAULINO LLANOS CRUZ, CONCEPTO: COMPRA DE GRANOS DE TRIGO, CUENTA DE DEPOSITO: CUENTA UNICA DEL TESORO"/>
    <m/>
    <m/>
    <m/>
    <m/>
    <m/>
    <m/>
    <n v="0"/>
    <n v="724.8"/>
    <s v="NO_CONCILIADO"/>
  </r>
  <r>
    <x v="1"/>
    <m/>
    <x v="1"/>
    <x v="19"/>
    <s v="B22548560002"/>
    <s v="BOD"/>
    <n v="2254856"/>
    <m/>
    <s v="00099021001 DEP.DE CHEQ.AJENOS,RET.DE CAM.,CONCEPTO: DEV. PASAJES AEREOS,DEP.: BOA , PROCEDENCIA: BANCO UNION S.A., CHEQUE: 19300, FECHA DE EMISION:24/01/2025"/>
    <m/>
    <m/>
    <m/>
    <m/>
    <m/>
    <m/>
    <n v="0"/>
    <n v="3794"/>
    <s v="NO_CONCILIADO"/>
  </r>
  <r>
    <x v="12"/>
    <m/>
    <x v="12"/>
    <x v="19"/>
    <s v="B22548580002"/>
    <s v="BOD"/>
    <n v="2254858"/>
    <m/>
    <s v="00526012001 DEP.DE CHEQ.AJENOS,RET.DE CAM.,CONCEPTO: CAMPAÑA BONO NAVIDEÑO 2024,DEP.: BOLIVIA TV , PROCEDENCIA: BANCO UNION S.A., CHEQUE: 16988, FECHA DE EMISION:29/01/2025"/>
    <m/>
    <m/>
    <m/>
    <m/>
    <m/>
    <m/>
    <n v="0"/>
    <n v="99940"/>
    <s v="NO_CONCILIADO"/>
  </r>
  <r>
    <x v="8"/>
    <m/>
    <x v="8"/>
    <x v="19"/>
    <s v="B22549030002"/>
    <s v="BOD"/>
    <n v="2254903"/>
    <m/>
    <s v="00163012001 DEP.DE CHEQ.AJENOS,RET.DE CAM.,CONCEPTO: POR TELEFONIA EN EXCESO GESTION 2024,DEP.: AGENCIA NACIONAL DE HIDROCARBUROS , PROCEDENCIA: BANCO UNION S.A., CHEQUE: 7826, FECHA DE EMISION:23/01/2025"/>
    <m/>
    <m/>
    <m/>
    <m/>
    <m/>
    <m/>
    <n v="0"/>
    <n v="8.6999999999999993"/>
    <s v="NO_CONCILIADO"/>
  </r>
  <r>
    <x v="4"/>
    <m/>
    <x v="4"/>
    <x v="19"/>
    <s v="G30111790003"/>
    <s v="COB"/>
    <n v="3011179"/>
    <m/>
    <s v="TRANSFERENCIA RECIBIDA DEL EXTERIOR SEGÚN MENSAJES SWIFT Nos. 1598-1600 (REM.EXT.) DE FECHA 30-01-2025 POR DESEMBOLSO DE BIRF PRÉSTAMO 8552-BO 47 LIBRETA N° 00291012002 ABC-RECURSOS PROPIOS REF.: UTILES DE ESCRITORIO"/>
    <m/>
    <m/>
    <m/>
    <m/>
    <m/>
    <m/>
    <n v="60"/>
    <n v="0"/>
    <s v="NO_CONCILIADO"/>
  </r>
  <r>
    <x v="3"/>
    <m/>
    <x v="3"/>
    <x v="19"/>
    <s v="S11181500003"/>
    <s v="COB"/>
    <n v="1118150"/>
    <m/>
    <s v="||TRANSFERENCIA DE FONDOS S/G MENSAJES SWIFT NROS. 1610 CORREO ELECTRONICO DE LA FECHA Y NOTA CITE DGAC/DAF/FIN/NE-0008/25 DE F.29.01.2025 (HRE-TGL-1866) DE LA DIRECCION GENERAL DE AERONAUTICA CIVIL (SECTOR PÚBLICO). DEBITO DE LA LIBRETA 00117012001 DGAC, REPOSICIÓN DE ÚTILES DE ESCRITORIO."/>
    <m/>
    <m/>
    <m/>
    <m/>
    <m/>
    <m/>
    <n v="60"/>
    <n v="0"/>
    <s v="NO_CONCILIADO"/>
  </r>
  <r>
    <x v="25"/>
    <m/>
    <x v="25"/>
    <x v="20"/>
    <s v="O22552630002"/>
    <s v="BOD"/>
    <n v="2255263"/>
    <m/>
    <s v="00099021001 DEPOSITO DE EFECTIVO, DEPOSITANTE: ANDREA DE LOS ANGELES OLIVERA RODRIGUEZ, CONCEPTO: DEVOLUCION DE AGUINALDO, CUENTA DE DEPOSITO: CUENTA UNICA DEL TESORO/DJBR"/>
    <m/>
    <m/>
    <m/>
    <m/>
    <m/>
    <m/>
    <n v="0"/>
    <n v="3320.94"/>
    <s v="NO_CONCILIADO"/>
  </r>
  <r>
    <x v="2"/>
    <m/>
    <x v="2"/>
    <x v="20"/>
    <s v="O22552820002"/>
    <s v="BOD"/>
    <n v="2255282"/>
    <m/>
    <s v="00015011108 DEPOSITO DE EFECTIVO, DEPOSITANTE: ROLANDO FABIO ULAQUE ZEBALLOS, CONCEPTO: REMANENTE DEL SERVICIO DE AGUA POTABLE DE LA DISTRITAL DE MIGRACION PANDO- DICIEMBRE /2024, CUENTA DE DEPOSITO: CUENTA UNICA DEL TESORO"/>
    <m/>
    <m/>
    <m/>
    <m/>
    <m/>
    <m/>
    <n v="0"/>
    <n v="24"/>
    <s v="NO_CONCILIADO"/>
  </r>
  <r>
    <x v="29"/>
    <m/>
    <x v="29"/>
    <x v="20"/>
    <s v="O22553990002"/>
    <s v="BOD"/>
    <n v="2255399"/>
    <m/>
    <s v="00099021001 DEPOSITO DE EFECTIVO, DEPOSITANTE: KEVIN BRANDON QUISBERT YAPU, CONCEPTO: PAGO POR EXCESO DE REFRIGERIO DE 19,22 DE ABRIL DE 2024, CUENTA DE DEPOSITO: CUENTA UNICA DEL TESORO/DJBR"/>
    <m/>
    <m/>
    <m/>
    <m/>
    <m/>
    <m/>
    <n v="0"/>
    <n v="36"/>
    <s v="NO_CONCILIADO"/>
  </r>
  <r>
    <x v="12"/>
    <m/>
    <x v="12"/>
    <x v="20"/>
    <s v="O22554970002"/>
    <s v="BOD"/>
    <n v="2255497"/>
    <m/>
    <s v="00526012001 DEPOSITO DE EFECTIVO, DEPOSITANTE: BOLIVIA TV, CONCEPTO: DEVOLUCION DE FONDOS NO UTILIZADOS DE HR. 10453, CUENTA DE DEPOSITO: CUENTA UNICA DEL TESORO"/>
    <m/>
    <m/>
    <m/>
    <m/>
    <m/>
    <m/>
    <n v="0"/>
    <n v="2150"/>
    <s v="NO_CONCILIADO"/>
  </r>
  <r>
    <x v="18"/>
    <m/>
    <x v="18"/>
    <x v="20"/>
    <s v="J06267330002"/>
    <s v="NTE"/>
    <n v="10875821"/>
    <m/>
    <s v="A:00099021001 DEVOLUCIÓN DEUDA AL TGN POR PARTE DEL SR. GUILLERMO ARAMAYO HERRERA CORRESPONDIENTE AL MES DE DICIEMBRE/2024. S/G. INF. SENASIR/UAF/INF N° 152/2025, DE FECHA 28/01/2025."/>
    <m/>
    <m/>
    <m/>
    <m/>
    <m/>
    <m/>
    <n v="0"/>
    <n v="1027.3499999999999"/>
    <s v="NO_CONCILIADO"/>
  </r>
  <r>
    <x v="3"/>
    <m/>
    <x v="3"/>
    <x v="20"/>
    <s v="S11183080003"/>
    <s v="COB"/>
    <n v="1118308"/>
    <m/>
    <s v="||TRANSFERENCIA DE FONDOS S/G MENSAJES SWIFTS NROS. 1646-1653 EN ATENCIÓN A NOTA: DGAC/DAF/FIN/NE-0008/25 DE F.29/1/2025 (HRE-TGL-1866) ENVIADO POR LA DIRECCIÓN GENERAL DE AERONÁUTICA CIVIL (SECTOR PÚBLICO). DEBITO DE LA LIBRETA 00117012001 DGAC, REPOSICIÓN ÚTILES DE ESCRITORIO."/>
    <m/>
    <m/>
    <m/>
    <m/>
    <m/>
    <m/>
    <n v="60"/>
    <n v="0"/>
    <s v="NO_CONCILIADO"/>
  </r>
  <r>
    <x v="3"/>
    <m/>
    <x v="3"/>
    <x v="20"/>
    <s v="S11183410003"/>
    <s v="COB"/>
    <n v="1118341"/>
    <m/>
    <s v="||TRANSFERENCIA DE FONDOS S/G MENSAJES SWIFTS NROS. 1618-1619 EN ATENCIÓN A NOTA: DGAC/DAF/FIN/NE-0008/25 (HRE-TGL-2025-1866) ENVIADO POR LA DIRECCIÓN GENERAL DE AERONÁUTICA CIVIL (SECTOR PÚBLICO). DEBITO DE LA LIBRETA 00117012001 DGAC, REPOSICIÓN ÚTILES DE ESCRITORIO."/>
    <m/>
    <m/>
    <m/>
    <m/>
    <m/>
    <m/>
    <n v="60"/>
    <n v="0"/>
    <s v="NO_CONCILIADO"/>
  </r>
  <r>
    <x v="3"/>
    <m/>
    <x v="3"/>
    <x v="20"/>
    <s v="S11183430003"/>
    <s v="COB"/>
    <n v="1118343"/>
    <m/>
    <s v="||TRANSFERENCIA DE FONDOS S/G MENSAJES SWIFT NROS. 1644 Y 1651 DE LA FECHA Y NOTA CITE DGAC/DAF/FIN/NE-00008/25 DE F.29.01.2025 (HRE-TGL-1866) DE LA DIRECCION GENERAL DE AERONAUTICA CIVIL (SECTOR PÚBLICO). DEBITO DE LA LIBRETA 00117012001 DGAC, REPOSICIÓN DE ÚTILES DE ESCRITORIO."/>
    <m/>
    <m/>
    <m/>
    <m/>
    <m/>
    <m/>
    <n v="60"/>
    <n v="0"/>
    <s v="NO_CONCILIADO"/>
  </r>
  <r>
    <x v="29"/>
    <m/>
    <x v="29"/>
    <x v="21"/>
    <s v="O22558960002"/>
    <s v="BOD"/>
    <n v="2255896"/>
    <m/>
    <s v="00099021001 DEPOSITO DE EFECTIVO, DEPOSITANTE: CAMARA DE SENADORES, CONCEPTO: DEVOLUCION DE PAGO EN EXCESO PREVENTIVO N°2186, CUENTA DE DEPOSITO: CUENTA UNICA DEL TESORO"/>
    <m/>
    <m/>
    <m/>
    <m/>
    <m/>
    <m/>
    <n v="0"/>
    <n v="723.58"/>
    <s v="NO_CONCILIADO"/>
  </r>
  <r>
    <x v="29"/>
    <m/>
    <x v="29"/>
    <x v="21"/>
    <s v="O22558970002"/>
    <s v="BOD"/>
    <n v="2255897"/>
    <m/>
    <s v="00099021001 DEPOSITO DE EFECTIVO, DEPOSITANTE: CAMARA DE SENADORES, CONCEPTO: DEVOLUCION DE PAGO EN EXCESO PREVENTIVO N°2249, CUENTA DE DEPOSITO: CUENTA UNICA DEL TESORO"/>
    <m/>
    <m/>
    <m/>
    <m/>
    <m/>
    <m/>
    <n v="0"/>
    <n v="556.20000000000005"/>
    <s v="NO_CONCILIADO"/>
  </r>
  <r>
    <x v="12"/>
    <m/>
    <x v="12"/>
    <x v="21"/>
    <s v="O22559140002"/>
    <s v="BOD"/>
    <n v="2255914"/>
    <m/>
    <s v="00526012001 DEPOSITO DE EFECTIVO, DEPOSITANTE: DAVID OSCAR LAURA MAMANI, CONCEPTO: DEVOLUCION FONDOS EN AVANCE BOLIVIA TV, CUENTA DE DEPOSITO: CUENTA UNICA DEL TESORO"/>
    <m/>
    <m/>
    <m/>
    <m/>
    <m/>
    <m/>
    <n v="0"/>
    <n v="1500"/>
    <s v="NO_CONCILIADO"/>
  </r>
  <r>
    <x v="2"/>
    <m/>
    <x v="2"/>
    <x v="21"/>
    <s v="B22557480002"/>
    <s v="BOD"/>
    <n v="2255748"/>
    <m/>
    <s v="00015011108 DEP.DE CHEQ.AJENOS,RET.DE CAM.,CONCEPTO: DEP. A LA CUT,DEP.: MINISTERIO DE GOBIERNO , PROCEDENCIA: BANCO UNION S.A., CHEQUE: 52520, FECHA DE EMISION:28/01/2025"/>
    <m/>
    <m/>
    <m/>
    <m/>
    <m/>
    <m/>
    <n v="0"/>
    <n v="100"/>
    <s v="NO_CONCILIADO"/>
  </r>
  <r>
    <x v="2"/>
    <m/>
    <x v="2"/>
    <x v="21"/>
    <s v="B22557490002"/>
    <s v="BOD"/>
    <n v="2255749"/>
    <m/>
    <s v="00015011108 DEP.DE CHEQ.AJENOS,RET.DE CAM.,CONCEPTO: DEP. A LA CUT,DEP.: MINISTERIO DE GOBIERNO , PROCEDENCIA: BANCO UNION S.A., CHEQUE: 52519, FECHA DE EMISION:28/01/2025"/>
    <m/>
    <m/>
    <m/>
    <m/>
    <m/>
    <m/>
    <n v="0"/>
    <n v="100"/>
    <s v="NO_CONCILIADO"/>
  </r>
  <r>
    <x v="17"/>
    <m/>
    <x v="17"/>
    <x v="21"/>
    <s v="B22558250002"/>
    <s v="BOD"/>
    <n v="2255825"/>
    <m/>
    <s v="00099021001 DEP.DE CHEQ.AJENOS,RET.DE CAM.,CONCEPTO: DEVOLUCION SALDOS,DEP.: ALIANZAS RURALES , PROCEDENCIA: BANCO UNION S.A., CHEQUE: 365, FECHA DE EMISION:30/01/2025"/>
    <m/>
    <m/>
    <m/>
    <m/>
    <m/>
    <m/>
    <n v="0"/>
    <n v="1200"/>
    <s v="NO_CONCILIADO"/>
  </r>
  <r>
    <x v="17"/>
    <m/>
    <x v="17"/>
    <x v="21"/>
    <s v="B22558350002"/>
    <s v="BOD"/>
    <n v="2255835"/>
    <m/>
    <s v="00099021001 DEP.DE CHEQ.AJENOS,RET.DE CAM.,CONCEPTO: DEVOLUCION SALDOS,DEP.: ALIANZAS RURALES , PROCEDENCIA: BANCO UNION S.A., CHEQUE: 361, FECHA DE EMISION:16/01/2025"/>
    <m/>
    <m/>
    <m/>
    <m/>
    <m/>
    <m/>
    <n v="0"/>
    <n v="396"/>
    <s v="NO_CONCILIADO"/>
  </r>
  <r>
    <x v="17"/>
    <m/>
    <x v="17"/>
    <x v="21"/>
    <s v="B22558320002"/>
    <s v="BOD"/>
    <n v="2255832"/>
    <m/>
    <s v="00099021001 DEP.DE CHEQ.AJENOS,RET.DE CAM.,CONCEPTO: DEVOLUCION SALDOS,DEP.: ALIANZAS RURALES , PROCEDENCIA: BANCO UNION S.A., CHEQUE: 362, FECHA DE EMISION:21/01/2025"/>
    <m/>
    <m/>
    <m/>
    <m/>
    <m/>
    <m/>
    <n v="0"/>
    <n v="936"/>
    <s v="NO_CONCILIADO"/>
  </r>
  <r>
    <x v="4"/>
    <m/>
    <x v="4"/>
    <x v="21"/>
    <s v="B22558330002"/>
    <s v="BOD"/>
    <n v="2255833"/>
    <m/>
    <s v="00291012008 DEP.DE CHEQ.AJENOS,RET.DE CAM.,CONCEPTO: DEPÓSITO,DEP.: JHONNY CARLOS QUINTELA AYALA , PROCEDENCIA: BANCO UNION S.A., CHEQUE: 213468, FECHA DE EMISION:03/02/2025"/>
    <m/>
    <m/>
    <m/>
    <m/>
    <m/>
    <m/>
    <n v="0"/>
    <n v="9730.6200000000008"/>
    <s v="NO_CONCILIADO"/>
  </r>
  <r>
    <x v="17"/>
    <m/>
    <x v="17"/>
    <x v="21"/>
    <s v="B22558340002"/>
    <s v="BOD"/>
    <n v="2255834"/>
    <m/>
    <s v="00099021001 DEP.DE CHEQ.AJENOS,RET.DE CAM.,CONCEPTO: DEVOLUCION SALDOS,DEP.: ALIANZAS RURALES , PROCEDENCIA: BANCO UNION S.A., CHEQUE: 363, FECHA DE EMISION:21/01/2025"/>
    <m/>
    <m/>
    <m/>
    <m/>
    <m/>
    <m/>
    <n v="0"/>
    <n v="2.1"/>
    <s v="NO_CONCILIADO"/>
  </r>
  <r>
    <x v="4"/>
    <m/>
    <x v="4"/>
    <x v="21"/>
    <s v="B22558360002"/>
    <s v="BOD"/>
    <n v="2255836"/>
    <m/>
    <s v="00291012008 DEP.DE CHEQ.AJENOS,RET.DE CAM.,CONCEPTO: DEPÓSITO,DEP.: JHONNY CARLOS QUINTELA AYALA , PROCEDENCIA: BANCO UNION S.A., CHEQUE: 213469, FECHA DE EMISION:03/02/2025"/>
    <m/>
    <m/>
    <m/>
    <m/>
    <m/>
    <m/>
    <n v="0"/>
    <n v="11300.01"/>
    <s v="NO_CONCILIADO"/>
  </r>
  <r>
    <x v="1"/>
    <m/>
    <x v="1"/>
    <x v="22"/>
    <s v="O22563190002"/>
    <s v="BOD"/>
    <n v="2256319"/>
    <m/>
    <s v="00099021001 DEPOSITO DE EFECTIVO, DEPOSITANTE: JORGE NINA BERNAL, CONCEPTO: DEVOLUCION, CUENTA DE DEPOSITO: CUENTA UNICA DEL TESORO"/>
    <m/>
    <m/>
    <m/>
    <m/>
    <m/>
    <m/>
    <n v="0"/>
    <n v="900"/>
    <s v="NO_CONCILIADO"/>
  </r>
  <r>
    <x v="25"/>
    <m/>
    <x v="25"/>
    <x v="22"/>
    <s v="O22563410002"/>
    <s v="BOD"/>
    <n v="2256341"/>
    <m/>
    <s v="00099021001 DEPOSITO DE EFECTIVO, DEPOSITANTE: MARIA ESTELA MACHACA LEANDRO, CONCEPTO: DEVOLUCION DE SUELDO JULIO 2024, CUENTA DE DEPOSITO: CUENTA UNICA DEL TESORO/DJBR"/>
    <m/>
    <m/>
    <m/>
    <m/>
    <m/>
    <m/>
    <n v="0"/>
    <n v="84.23"/>
    <s v="NO_CONCILIADO"/>
  </r>
  <r>
    <x v="1"/>
    <m/>
    <x v="1"/>
    <x v="22"/>
    <s v="O22564270002"/>
    <s v="BOD"/>
    <n v="2256427"/>
    <m/>
    <s v="00099021001 DEPOSITO DE EFECTIVO, DEPOSITANTE: LUIS FRANCISCO ORELLANA ESPINOZA, CONCEPTO: SALDO CONSTRUCCION, CUENTA DE DEPOSITO: CUENTA UNICA DEL TESORO"/>
    <m/>
    <m/>
    <m/>
    <m/>
    <m/>
    <m/>
    <n v="0"/>
    <n v="26717.35"/>
    <s v="NO_CONCILIADO"/>
  </r>
  <r>
    <x v="1"/>
    <m/>
    <x v="1"/>
    <x v="22"/>
    <s v="O22564280002"/>
    <s v="BOD"/>
    <n v="2256428"/>
    <m/>
    <s v="00099021001 DEPOSITO DE EFECTIVO, DEPOSITANTE: LUIS FRANCISCO ORELLANA ESPINOZA, CONCEPTO: COSTO TERRENO SEGUN CUADRO COMIBOL, CUENTA DE DEPOSITO: CUENTA UNICA DEL TESORO"/>
    <m/>
    <m/>
    <m/>
    <m/>
    <m/>
    <m/>
    <n v="0"/>
    <n v="41650.379999999997"/>
    <s v="NO_CONCILIADO"/>
  </r>
  <r>
    <x v="0"/>
    <m/>
    <x v="0"/>
    <x v="22"/>
    <s v="B22563450002"/>
    <s v="BOD"/>
    <n v="2256345"/>
    <m/>
    <s v="00081011108 DEP.DE CHEQ.AJENOS,RET.DE CAM.,CONCEPTO: RECUPERACION DE ACREENCIAS NUREJ 2019 4904,DEP.: NINNET DIVY ESPEJO ANDRADE , PROCEDENCIA: BANCO UNION S.A., CHEQUE: 24196, FECHA DE EMISION:07/01/2025"/>
    <m/>
    <m/>
    <m/>
    <m/>
    <m/>
    <m/>
    <n v="0"/>
    <n v="4645.8"/>
    <s v="NO_CONCILIADO"/>
  </r>
  <r>
    <x v="0"/>
    <m/>
    <x v="0"/>
    <x v="22"/>
    <s v="B22563470002"/>
    <s v="BOD"/>
    <n v="2256347"/>
    <m/>
    <s v="00081011108 DEP.DE CHEQ.AJENOS,RET.DE CAM.,CONCEPTO: RECUPERACION DE ACREENCIAS NUREJ 2011 25978,DEP.: NINNET DIVY ESPEJO ANDRADE , PROCEDENCIA: BANCO UNION S.A., CHEQUE: 24212, FECHA DE EMISION:10/01/2025"/>
    <m/>
    <m/>
    <m/>
    <m/>
    <m/>
    <m/>
    <n v="0"/>
    <n v="7213.8"/>
    <s v="NO_CONCILIADO"/>
  </r>
  <r>
    <x v="4"/>
    <m/>
    <x v="4"/>
    <x v="22"/>
    <s v="Q21648850002"/>
    <s v="CRV"/>
    <n v="2164885"/>
    <m/>
    <s v="NUMERO DE LIBRETA CUT: 00291012002 OPERACIÓN E18 TRANSFERENCIA DEL SISTEMA FINANCIERO POR CUENTA DE TERCEROS A LA CUT TRANSFERENCIA POR RECLAMACION NO. SPP-000096 POLIZA SPP-033474 BENEFICIARIO ADMINISTRADORA BOLIVIANA DE CARRETERAS"/>
    <m/>
    <m/>
    <m/>
    <m/>
    <m/>
    <m/>
    <n v="0"/>
    <n v="81410.850000000006"/>
    <s v="NO_CONCILIADO"/>
  </r>
  <r>
    <x v="3"/>
    <m/>
    <x v="3"/>
    <x v="22"/>
    <s v="S11186420003"/>
    <s v="COB"/>
    <n v="1118642"/>
    <m/>
    <s v="||TRANSFERENCIA DE FONDOS S/G MENSAJE SWIFT NRO. 1754 EN ATENCIÓN A NOTA: DGAC/DAF/FIN/NE-0008/25 (HRE-TGL-2025-1866) ENVIADO POR LA DIRECCIÓN GENERAL DE AERONÁUTICA CIVIL (SECTOR PÚBLICO). DEBITO DE LA LIBRETA 00117012001 DGAC, REPOSICIÓN ÚTILES DE ESCRITORIO."/>
    <m/>
    <m/>
    <m/>
    <m/>
    <m/>
    <m/>
    <n v="60"/>
    <n v="0"/>
    <s v="NO_CONCILIADO"/>
  </r>
  <r>
    <x v="30"/>
    <m/>
    <x v="30"/>
    <x v="23"/>
    <s v="O22566550002"/>
    <s v="BOD"/>
    <n v="2256655"/>
    <m/>
    <s v="00133012001 DEPOSITO DE EFECTIVO, DEPOSITANTE: ARON ESPINOZA OLIVER, CONCEPTO: SALDO SEMBRANDO ESPERANZA, CUENTA DE DEPOSITO: CUENTA UNICA DEL TESORO"/>
    <m/>
    <m/>
    <m/>
    <m/>
    <m/>
    <m/>
    <n v="0"/>
    <n v="11380"/>
    <s v="NO_CONCILIADO"/>
  </r>
  <r>
    <x v="2"/>
    <m/>
    <x v="2"/>
    <x v="23"/>
    <s v="O22566750002"/>
    <s v="BOD"/>
    <n v="2256675"/>
    <m/>
    <s v="00015011108 DEPOSITO DE EFECTIVO, DEPOSITANTE: MINISTERIO DE GOBIERNO, CONCEPTO: DEV. RECURSOS, CUENTA DE DEPOSITO: CUENTA UNICA DEL TESORO"/>
    <m/>
    <m/>
    <m/>
    <m/>
    <m/>
    <m/>
    <n v="0"/>
    <n v="2226"/>
    <s v="NO_CONCILIADO"/>
  </r>
  <r>
    <x v="2"/>
    <m/>
    <x v="2"/>
    <x v="23"/>
    <s v="O22566760002"/>
    <s v="BOD"/>
    <n v="2256676"/>
    <m/>
    <s v="00015011108 DEPOSITO DE EFECTIVO, DEPOSITANTE: MINISTERIO DE GOBIERNO, CONCEPTO: DEV. RECURSOS, CUENTA DE DEPOSITO: CUENTA UNICA DEL TESORO"/>
    <m/>
    <m/>
    <m/>
    <m/>
    <m/>
    <m/>
    <n v="0"/>
    <n v="646"/>
    <s v="NO_CONCILIADO"/>
  </r>
  <r>
    <x v="2"/>
    <m/>
    <x v="2"/>
    <x v="23"/>
    <s v="O22566770002"/>
    <s v="BOD"/>
    <n v="2256677"/>
    <m/>
    <s v="00015011108 DEPOSITO DE EFECTIVO, DEPOSITANTE: MINISTERIO DE GOBIERNO, CONCEPTO: DEV. RECURSOS, CUENTA DE DEPOSITO: CUENTA UNICA DEL TESORO"/>
    <m/>
    <m/>
    <m/>
    <m/>
    <m/>
    <m/>
    <n v="0"/>
    <n v="646"/>
    <s v="NO_CONCILIADO"/>
  </r>
  <r>
    <x v="4"/>
    <m/>
    <x v="4"/>
    <x v="23"/>
    <s v="O22566800002"/>
    <s v="BOD"/>
    <n v="2256680"/>
    <m/>
    <s v="00291012002 DEPOSITO DE EFECTIVO, DEPOSITANTE: DRINA ISABEL CHOQUE DEL CARPIO, CONCEPTO: EXTRAVIO DE CREDENCIAL, CUENTA DE DEPOSITO: CUENTA UNICA DEL TESORO"/>
    <m/>
    <m/>
    <m/>
    <m/>
    <m/>
    <m/>
    <n v="0"/>
    <n v="70"/>
    <s v="NO_CONCILIADO"/>
  </r>
  <r>
    <x v="0"/>
    <m/>
    <x v="0"/>
    <x v="23"/>
    <s v="O22566990002"/>
    <s v="BOD"/>
    <n v="2256699"/>
    <m/>
    <s v="00081011101 DEPOSITO DE EFECTIVO, DEPOSITANTE: WILFREDO EDGAR RAMIREZ CHOQUE, CONCEPTO: DEPÓSITO EXTRAVIO CREDENCIAL, CUENTA DE DEPOSITO: CUENTA UNICA DEL TESORO"/>
    <m/>
    <m/>
    <m/>
    <m/>
    <m/>
    <m/>
    <n v="0"/>
    <n v="25"/>
    <s v="NO_CONCILIADO"/>
  </r>
  <r>
    <x v="1"/>
    <m/>
    <x v="1"/>
    <x v="23"/>
    <s v="O22567050002"/>
    <s v="BOD"/>
    <n v="2256705"/>
    <m/>
    <s v="00099021001 DEPOSITO DE EFECTIVO, DEPOSITANTE: VICENTE JERRY RIVEROS MORN, CONCEPTO: DEVOLUCION, CUENTA DE DEPOSITO: CUENTA UNICA DEL TESORO"/>
    <m/>
    <m/>
    <m/>
    <m/>
    <m/>
    <m/>
    <n v="0"/>
    <n v="10063.81"/>
    <s v="NO_CONCILIADO"/>
  </r>
  <r>
    <x v="1"/>
    <m/>
    <x v="1"/>
    <x v="23"/>
    <s v="O22567140002"/>
    <s v="BOD"/>
    <n v="2256714"/>
    <m/>
    <s v="00099021001 DEPOSITO DE EFECTIVO, DEPOSITANTE: JAIME ROCHA BALDERRAMA, CONCEPTO: PAGO DE TERRENO, CUENTA DE DEPOSITO: CUENTA UNICA DEL TESORO"/>
    <m/>
    <m/>
    <m/>
    <m/>
    <m/>
    <m/>
    <n v="0"/>
    <n v="35961.9"/>
    <s v="NO_CONCILIADO"/>
  </r>
  <r>
    <x v="0"/>
    <m/>
    <x v="0"/>
    <x v="23"/>
    <s v="O22567440002"/>
    <s v="BOD"/>
    <n v="2256744"/>
    <m/>
    <s v="00081011101 DEPOSITO DE EFECTIVO, DEPOSITANTE: PEGGY NERY BARRIENTOS SAN MILLAN, CONCEPTO: DEPÓSITO POR EXTRAVIO DE CREDENCIAL MOPSV, CUENTA DE DEPOSITO: CUENTA UNICA DEL TESORO"/>
    <m/>
    <m/>
    <m/>
    <m/>
    <m/>
    <m/>
    <n v="0"/>
    <n v="25"/>
    <s v="NO_CONCILIADO"/>
  </r>
  <r>
    <x v="2"/>
    <m/>
    <x v="2"/>
    <x v="23"/>
    <s v="B22566730002"/>
    <s v="BOD"/>
    <n v="2256673"/>
    <m/>
    <s v="00015011108 DEP.DE CHEQ.AJENOS,RET.DE CAM.,CONCEPTO: DEP A LA CUT,DEP.: MINISTERIO DE GOBIERNO , PROCEDENCIA: BANCO UNION S.A., CHEQUE: 2364, FECHA DE EMISION:31/01/2025"/>
    <m/>
    <m/>
    <m/>
    <m/>
    <m/>
    <m/>
    <n v="0"/>
    <n v="15802.33"/>
    <s v="NO_CONCILIADO"/>
  </r>
  <r>
    <x v="3"/>
    <m/>
    <x v="3"/>
    <x v="23"/>
    <s v="S11187370003"/>
    <s v="COB"/>
    <n v="1118737"/>
    <m/>
    <s v="||TRANSFERENCIA DE FONDOS S/G MENSAJE SWIFT NRO. 1851, DE LA FECHA Y NOTA CITE DGAC/DAF/FIN/NE-0008/25 DE F.29.01.2025 (HRE-TGL-1866) DE LA DIRECCION GENERAL DE AERONAUTICA CIVIL (SECTOR PÚBLICO). DEBITO DE LA LIBRETA 00117012001 DGAC, REPOSICIÓN DE ÚTILES DE ESCRITORIO"/>
    <m/>
    <m/>
    <m/>
    <m/>
    <m/>
    <m/>
    <n v="60"/>
    <n v="0"/>
    <s v="NO_CONCILIADO"/>
  </r>
  <r>
    <x v="3"/>
    <m/>
    <x v="3"/>
    <x v="23"/>
    <s v="S11186990003"/>
    <s v="COB"/>
    <n v="1118699"/>
    <m/>
    <s v="||TRANSFERENCIA DE FONDOS S/G MENSAJES SWIFT NROS. 1795 Y 1794 DE LA FECHA Y NOTA CITE DGAC/DAF/FIN/NE-008/25 DE F.29.01.2025 (HRE-TGL-1866) DE LA DIRECCION GENERAL DE AERONAUTICA CIVIL (SECTOR PÚBLICO). DEBITO DE LA LIBRETA 00117012001 DGAC, REPOSICIÓN DE ÚTILES DE ESCRITORIO."/>
    <m/>
    <m/>
    <m/>
    <m/>
    <m/>
    <m/>
    <n v="60"/>
    <n v="0"/>
    <s v="NO_CONCILIADO"/>
  </r>
  <r>
    <x v="4"/>
    <m/>
    <x v="4"/>
    <x v="24"/>
    <s v="G30211420003"/>
    <s v="COB"/>
    <n v="3021142"/>
    <m/>
    <s v="TRANSFERENCIA RECIBIDA DEL EXTERIOR SEGÚN MENSAJES SWIFT Nos. 1881-1885 (REM.EXT.) DE FECHA 06-02-2025 POR DESEMBOLSO DE IDA PRÉSTAMO 5745-BO 23 LIBRETA N° 00291012002 ABC-RECURSOS PROPIOS REF.: UTILES DE ESCRITORIO"/>
    <m/>
    <m/>
    <m/>
    <m/>
    <m/>
    <m/>
    <n v="60"/>
    <n v="0"/>
    <s v="NO_CONCILIADO"/>
  </r>
  <r>
    <x v="11"/>
    <m/>
    <x v="11"/>
    <x v="24"/>
    <s v="Q21666790002"/>
    <s v="CRV"/>
    <n v="2166679"/>
    <m/>
    <s v="NUMERO DE LIBRETA CUT: 00099021001 OPERACIÓN E75 TRANSFERENCIA DE LA CUENTA FISCAL BUN A LA CUT EN MN TRANSF.FDOS.AL.BCB GOB. AUTONOMO MCPAL. DE BOLIVAR CITE: GAMB-MAE NO 32/2025 CUENTA CUT 3987 LIBRETA NÂ° 00099021001"/>
    <m/>
    <m/>
    <m/>
    <m/>
    <m/>
    <m/>
    <n v="0"/>
    <n v="466729.57"/>
    <s v="NO_CONCILIADO"/>
  </r>
  <r>
    <x v="11"/>
    <m/>
    <x v="11"/>
    <x v="24"/>
    <s v="Q21666780002"/>
    <s v="CRV"/>
    <n v="2166678"/>
    <m/>
    <s v="NUMERO DE LIBRETA CUT: 00099021001 OPERACIÓN E75 TRANSFERENCIA DE LA CUENTA FISCAL BUN A LA CUT EN MN TRANSF.FDOS.AL.BCB GOB. AUTONOMO MCPAL. DE TAPACARI CITE: G.A.M.T. NÂ°029/2025 CUENTA CUT 3987069001 LIBRETA NÂ° 00099021001"/>
    <m/>
    <m/>
    <m/>
    <m/>
    <m/>
    <m/>
    <n v="0"/>
    <n v="195705.61"/>
    <s v="NO_CONCILIADO"/>
  </r>
  <r>
    <x v="11"/>
    <m/>
    <x v="11"/>
    <x v="24"/>
    <s v="Q21666820002"/>
    <s v="CRV"/>
    <n v="2166682"/>
    <m/>
    <s v="NUMERO DE LIBRETA CUT: 00099021001 OPERACIÓN E75 TRANSFERENCIA DE LA CUENTA FISCAL BUN A LA CUT EN MN TRANSF.FDOS.AL.BCB GOB. AUTONOMO MCPAL. DE VILLA TUNARI CITE: G.A.M.V.T. NÂ° 101/2025 CUENTA CUT 3987 LIBRETA NÂ° 00099021001"/>
    <m/>
    <m/>
    <m/>
    <m/>
    <m/>
    <m/>
    <n v="0"/>
    <n v="15889.1"/>
    <s v="NO_CONCILIADO"/>
  </r>
  <r>
    <x v="3"/>
    <m/>
    <x v="3"/>
    <x v="24"/>
    <s v="S11188410003"/>
    <s v="COB"/>
    <n v="1118841"/>
    <m/>
    <s v="||TRANSFERENCIA DE FONDOS SEGÚN MENSAJE SWIFT N°1859, CORREO ELECTRÓNICO DE LA FECHA Y NOTA CITE: DGAC/DAF/FIN/NE-0008/25 (HRE-TGL-1866) DE FECHA 29/01/2025 DE LA DIRECCIÓN GENERAL DE AERONÁUTICA CIVIL. (SECTOR PÚBLICO). DÉBITO DE LA LIBRETA 00117012001 DGAC, REPOSICIÓN DE ÚTILES DE ESCRITORIO."/>
    <m/>
    <m/>
    <m/>
    <m/>
    <m/>
    <m/>
    <n v="60"/>
    <n v="0"/>
    <s v="NO_CONCILIADO"/>
  </r>
  <r>
    <x v="0"/>
    <m/>
    <x v="0"/>
    <x v="25"/>
    <s v="O22573980002"/>
    <s v="BOD"/>
    <n v="2257398"/>
    <m/>
    <s v="00081011101 DEPOSITO DE EFECTIVO, DEPOSITANTE: DANIELA GONZALES ENCINAS, CONCEPTO: REPOSICION DE CREDENCIAL, CUENTA DE DEPOSITO: CUENTA UNICA DEL TESORO"/>
    <m/>
    <m/>
    <m/>
    <m/>
    <m/>
    <m/>
    <n v="0"/>
    <n v="25"/>
    <s v="NO_CONCILIADO"/>
  </r>
  <r>
    <x v="1"/>
    <m/>
    <x v="1"/>
    <x v="25"/>
    <s v="O22574280002"/>
    <s v="BOD"/>
    <n v="2257428"/>
    <m/>
    <s v="00099021001 DEPOSITO DE EFECTIVO, DEPOSITANTE: LOURDES ALIAGA ZAPATA, CONCEPTO: DOBLE PERCEPCION MES FEBRERO/2025, CUENTA DE DEPOSITO: CUENTA UNICA DEL TESORO"/>
    <m/>
    <m/>
    <m/>
    <m/>
    <m/>
    <m/>
    <n v="0"/>
    <n v="2000"/>
    <s v="NO_CONCILIADO"/>
  </r>
  <r>
    <x v="16"/>
    <m/>
    <x v="16"/>
    <x v="25"/>
    <s v="B22574020002"/>
    <s v="BOD"/>
    <n v="2257402"/>
    <m/>
    <s v="00132032001 DEP.DE CHEQ.AJENOS,RET.DE CAM.,CONCEPTO: DEV. POR MULTAS TRANSPORTE CAÑAHUMA,DEP.: SEDEM - ECEBOL , PROCEDENCIA: BANCO UNION S.A., CHEQUE: 883, FECHA DE EMISION:03/02/2025"/>
    <m/>
    <m/>
    <m/>
    <m/>
    <m/>
    <m/>
    <n v="0"/>
    <n v="1188"/>
    <s v="NO_CONCILIADO"/>
  </r>
  <r>
    <x v="0"/>
    <m/>
    <x v="0"/>
    <x v="25"/>
    <s v="B22574650002"/>
    <s v="BOD"/>
    <n v="2257465"/>
    <m/>
    <s v="00081011101 DEP.DE CHEQ.AJENOS,RET.DE CAM.,CONCEPTO: REEMBOLSO MIN. DE OBRAS PUBLICAS,DEP.: CAJA DE SALUD CORDES , PROCEDENCIA: BANCO UNION S.A., CHEQUE: 45516, FECHA DE EMISION:30/01/2025"/>
    <m/>
    <m/>
    <m/>
    <m/>
    <m/>
    <m/>
    <n v="0"/>
    <n v="14379.71"/>
    <s v="NO_CONCILIADO"/>
  </r>
  <r>
    <x v="11"/>
    <m/>
    <x v="11"/>
    <x v="25"/>
    <s v="Q21671510002"/>
    <s v="CRV"/>
    <n v="2167151"/>
    <m/>
    <s v="NUMERO DE LIBRETA CUT: 00099021001 OPERACIÓN E75 TRANSFERENCIA DE LA CUENTA FISCAL BUN A LA CUT EN MN TRANSF.FDOS.AL.BCB GOBIERNO AUTONOMO MUNICIPAL DE POROMA, CITE: OF.GAMP EXT. NÂ° 24/2025 CUENTA CUT 3987 LIBRETA NÂ° 00099021001"/>
    <m/>
    <m/>
    <m/>
    <m/>
    <m/>
    <m/>
    <n v="0"/>
    <n v="0.02"/>
    <s v="NO_CONCILIADO"/>
  </r>
  <r>
    <x v="6"/>
    <m/>
    <x v="6"/>
    <x v="25"/>
    <s v="J06276670002"/>
    <s v="NTE"/>
    <n v="10911103"/>
    <m/>
    <s v="A:00099021001 Transferencia de recursos a solicitud del Fondo de Desarrollo del Sistema Financiero y de Apoyo al Sector Público mediante nota CITE: FSF-DAA-NE-396/2025 Informe CITE: FSF-DFGC-INF-143/2025 correspondiente a recuperaciones de cartera recursos de capital gestiones 2021 al 2023 H.R. 2025-05084-R"/>
    <m/>
    <m/>
    <m/>
    <m/>
    <m/>
    <m/>
    <n v="0"/>
    <n v="29039.64"/>
    <s v="NO_CONCILIADO"/>
  </r>
  <r>
    <x v="0"/>
    <m/>
    <x v="0"/>
    <x v="26"/>
    <s v="O22578500002"/>
    <s v="BOD"/>
    <n v="2257850"/>
    <m/>
    <s v="00081011101 DEPOSITO DE EFECTIVO, DEPOSITANTE: JUAN CARLOS ACHA MAMANI, CONCEPTO: PERDIDA DE CREDENCIAL, CUENTA DE DEPOSITO: CUENTA UNICA DEL TESORO"/>
    <m/>
    <m/>
    <m/>
    <m/>
    <m/>
    <m/>
    <n v="0"/>
    <n v="25"/>
    <s v="NO_CONCILIADO"/>
  </r>
  <r>
    <x v="18"/>
    <m/>
    <x v="18"/>
    <x v="26"/>
    <s v="O22579160002"/>
    <s v="BOD"/>
    <n v="2257916"/>
    <m/>
    <s v="00099021001 DEPOSITO DE EFECTIVO, DEPOSITANTE: RENE GONZALO GOSALVEZ SOLOGUREN, CONCEPTO: DEVOLUCION DE PASAJE 10/12/2024 LPZ-SCZ 181-0300307599, CUENTA DE DEPOSITO: CUENTA UNICA DEL TESORO/DJBR"/>
    <m/>
    <m/>
    <m/>
    <m/>
    <m/>
    <m/>
    <n v="0"/>
    <n v="820"/>
    <s v="NO_CONCILIADO"/>
  </r>
  <r>
    <x v="18"/>
    <m/>
    <x v="18"/>
    <x v="26"/>
    <s v="O22579190002"/>
    <s v="BOD"/>
    <n v="2257919"/>
    <m/>
    <s v="00099021001 DEPOSITO DE EFECTIVO, DEPOSITANTE: RENE GONZALO GOSALVEZ SOLOGUREN, CONCEPTO: DEVOLUCION DE PASAJE 10/12/2024 SCZ-LPZ 181-0300307600, CUENTA DE DEPOSITO: CUENTA UNICA DEL TESORO/DJBR"/>
    <m/>
    <m/>
    <m/>
    <m/>
    <m/>
    <m/>
    <n v="0"/>
    <n v="820"/>
    <s v="NO_CONCILIADO"/>
  </r>
  <r>
    <x v="1"/>
    <m/>
    <x v="1"/>
    <x v="26"/>
    <s v="O22579470002"/>
    <s v="BOD"/>
    <n v="2257947"/>
    <m/>
    <s v="00099021001 DEPOSITO DE EFECTIVO, DEPOSITANTE: MANUEL ARANDIA ARDUZ, CONCEPTO: COSTO DE TERRENO, CUENTA DE DEPOSITO: CUENTA UNICA DEL TESORO"/>
    <m/>
    <m/>
    <m/>
    <m/>
    <m/>
    <m/>
    <n v="0"/>
    <n v="56147.22"/>
    <s v="NO_CONCILIADO"/>
  </r>
  <r>
    <x v="1"/>
    <m/>
    <x v="1"/>
    <x v="26"/>
    <s v="B22578640002"/>
    <s v="BOD"/>
    <n v="2257864"/>
    <m/>
    <s v="00099021001 DEP.DE CHEQ.AJENOS,RET.DE CAM.,CONCEPTO: DEVOLUCION,DEP.: ABEL LOPEZ ARRUETA , PROCEDENCIA: BANCO UNION S.A., CHEQUE: 213475, FECHA DE EMISION:10/02/2025"/>
    <m/>
    <m/>
    <m/>
    <m/>
    <m/>
    <m/>
    <n v="0"/>
    <n v="64.540000000000006"/>
    <s v="NO_CONCILIADO"/>
  </r>
  <r>
    <x v="1"/>
    <m/>
    <x v="1"/>
    <x v="26"/>
    <s v="B22578650002"/>
    <s v="BOD"/>
    <n v="2257865"/>
    <m/>
    <s v="00099021001 DEP.DE CHEQ.AJENOS,RET.DE CAM.,CONCEPTO: DEVOLUCION,DEP.: ABEL LOPEZ ARRUETA , PROCEDENCIA: BANCO UNION S.A., CHEQUE: 213476, FECHA DE EMISION:10/02/2025"/>
    <m/>
    <m/>
    <m/>
    <m/>
    <m/>
    <m/>
    <n v="0"/>
    <n v="73.61"/>
    <s v="NO_CONCILIADO"/>
  </r>
  <r>
    <x v="1"/>
    <m/>
    <x v="1"/>
    <x v="26"/>
    <s v="B22578660002"/>
    <s v="BOD"/>
    <n v="2257866"/>
    <m/>
    <s v="00099021001 DEP.DE CHEQ.AJENOS,RET.DE CAM.,CONCEPTO: DEVOLUCION,DEP.: ABEL LOPEZ ARRUETA , PROCEDENCIA: BANCO UNION S.A., CHEQUE: 213477, FECHA DE EMISION:10/02/2025"/>
    <m/>
    <m/>
    <m/>
    <m/>
    <m/>
    <m/>
    <n v="0"/>
    <n v="184.3"/>
    <s v="NO_CONCILIADO"/>
  </r>
  <r>
    <x v="1"/>
    <m/>
    <x v="1"/>
    <x v="26"/>
    <s v="B22578670002"/>
    <s v="BOD"/>
    <n v="2257867"/>
    <m/>
    <s v="00099021001 DEP.DE CHEQ.AJENOS,RET.DE CAM.,CONCEPTO: DEVOLUCION,DEP.: ABEL LOPEZ ARRUETA , PROCEDENCIA: BANCO UNION S.A., CHEQUE: 213479, FECHA DE EMISION:10/02/2025"/>
    <m/>
    <m/>
    <m/>
    <m/>
    <m/>
    <m/>
    <n v="0"/>
    <n v="199.93"/>
    <s v="NO_CONCILIADO"/>
  </r>
  <r>
    <x v="1"/>
    <m/>
    <x v="1"/>
    <x v="26"/>
    <s v="B22578690002"/>
    <s v="BOD"/>
    <n v="2257869"/>
    <m/>
    <s v="00099021001 DEP.DE CHEQ.AJENOS,RET.DE CAM.,CONCEPTO: DEVOLUCION,DEP.: ABEL LOPEZ ARRUETA , PROCEDENCIA: BANCO UNION S.A., CHEQUE: 213480, FECHA DE EMISION:10/02/2025"/>
    <m/>
    <m/>
    <m/>
    <m/>
    <m/>
    <m/>
    <n v="0"/>
    <n v="237"/>
    <s v="NO_CONCILIADO"/>
  </r>
  <r>
    <x v="1"/>
    <m/>
    <x v="1"/>
    <x v="26"/>
    <s v="B22578710002"/>
    <s v="BOD"/>
    <n v="2257871"/>
    <m/>
    <s v="00099021001 DEP.DE CHEQ.AJENOS,RET.DE CAM.,CONCEPTO: DEVOLUCION,DEP.: ABEL LOPEZ ARRUETA , PROCEDENCIA: BANCO UNION S.A., CHEQUE: 213481, FECHA DE EMISION:10/02/2025"/>
    <m/>
    <m/>
    <m/>
    <m/>
    <m/>
    <m/>
    <n v="0"/>
    <n v="971"/>
    <s v="NO_CONCILIADO"/>
  </r>
  <r>
    <x v="11"/>
    <m/>
    <x v="11"/>
    <x v="26"/>
    <s v="Q21680500002"/>
    <s v="CRV"/>
    <n v="2168050"/>
    <m/>
    <s v="NUMERO DE LIBRETA CUT: 00099021001 OPERACIÓN E75 TRANSFERENCIA DE LA CUENTA FISCAL BUN A LA CUT EN MN TRANSF.FDOS.AL.BCB GOB. AUTONOMO MCPAL. DE TACOPAYA CITE: G.A.M.T./NÂ° 021/2025 CUENTA CUT 3987069001 LIBRETA NÂ° 00099021001"/>
    <m/>
    <m/>
    <m/>
    <m/>
    <m/>
    <m/>
    <n v="0"/>
    <n v="235839.34"/>
    <s v="NO_CONCILIADO"/>
  </r>
  <r>
    <x v="11"/>
    <m/>
    <x v="11"/>
    <x v="26"/>
    <s v="Q21680530002"/>
    <s v="CRV"/>
    <n v="2168053"/>
    <m/>
    <s v="NUMERO DE LIBRETA CUT: 00099021001 OPERACIÓN E75 TRANSFERENCIA DE LA CUENTA FISCAL BUN A LA CUT EN MN TRANSF.FDOS.AL.BCB GOBIERNO AUTONOMO MUNICIPAL DE TARACO CITE: GAMT/MAE/SRM/NÂ° 048/2025 CUENTA CUT 3987 LIBRETA NÂ° 00099021001"/>
    <m/>
    <m/>
    <m/>
    <m/>
    <m/>
    <m/>
    <n v="0"/>
    <n v="0.37"/>
    <s v="NO_CONCILIADO"/>
  </r>
  <r>
    <x v="1"/>
    <m/>
    <x v="1"/>
    <x v="27"/>
    <s v="O22582010002"/>
    <s v="BOD"/>
    <n v="2258201"/>
    <m/>
    <s v="00099021001 DEPOSITO DE EFECTIVO, DEPOSITANTE: ARIEL ROCABADO URZAGASTE, CONCEPTO: REVERSION, CUENTA DE DEPOSITO: CUENTA UNICA DEL TESORO"/>
    <m/>
    <m/>
    <m/>
    <m/>
    <m/>
    <m/>
    <n v="0"/>
    <n v="2556.2399999999998"/>
    <s v="NO_CONCILIADO"/>
  </r>
  <r>
    <x v="1"/>
    <m/>
    <x v="1"/>
    <x v="27"/>
    <s v="B22582620002"/>
    <s v="BOD"/>
    <n v="2258262"/>
    <m/>
    <s v="00099021001 DEP.DE CHEQ.AJENOS,RET.DE CAM.,CONCEPTO: DEVOLUCION POR TOPE SALARIAL ENERO 2025,DEP.: ABEL LOPEZ ARRUETA , PROCEDENCIA: BANCO UNION S.A., CHEQUE: 213490, FECHA DE EMISION:11/02/2025"/>
    <m/>
    <m/>
    <m/>
    <m/>
    <m/>
    <m/>
    <n v="0"/>
    <n v="2301.89"/>
    <s v="NO_CONCILIADO"/>
  </r>
  <r>
    <x v="25"/>
    <m/>
    <x v="25"/>
    <x v="27"/>
    <s v="B22582630002"/>
    <s v="BOD"/>
    <n v="2258263"/>
    <m/>
    <s v="00099021001 DEP.DE CHEQ.AJENOS,RET.DE CAM.,CONCEPTO: DEV DE SUELDO DIC 2024,DEP.: LIZBETH TERCEROS PEREZ , PROCEDENCIA: BANCO UNION S.A., CHEQUE: 213491, FECHA DE EMISION:11/02/2025/DJBR"/>
    <m/>
    <m/>
    <m/>
    <m/>
    <m/>
    <m/>
    <n v="0"/>
    <n v="7507.8"/>
    <s v="NO_CONCILIADO"/>
  </r>
  <r>
    <x v="1"/>
    <m/>
    <x v="1"/>
    <x v="27"/>
    <s v="B22582650002"/>
    <s v="BOD"/>
    <n v="2258265"/>
    <m/>
    <s v="00099021001 DEP.DE CHEQ.AJENOS,RET.DE CAM.,CONCEPTO: DEPÓSITO,DEP.: MARIA TERESA RUIZ NAVAJAS , PROCEDENCIA: BANCO UNION S.A., CHEQUE: 213493, FECHA DE EMISION:11/02/2025"/>
    <m/>
    <m/>
    <m/>
    <m/>
    <m/>
    <m/>
    <n v="0"/>
    <n v="3724.53"/>
    <s v="NO_CONCILIADO"/>
  </r>
  <r>
    <x v="3"/>
    <m/>
    <x v="3"/>
    <x v="27"/>
    <s v="S11190610003"/>
    <s v="COB"/>
    <n v="1119061"/>
    <m/>
    <s v="||TRANSFERENCIA DE FONDOS S/G MENSAJES SWIFTS NROS. 2003-2004 EN ATENCIÓN A NOTA: DGAC/DAF/FIN/NE-0008/25 DE F.29/1/2025 (HRE-TGL-1866) ENVIADO POR LA DIRECCIÓN GENERAL DE AERONÁUTICA CIVIL (SECTOR PÚBLICO). DEBITO DE LA LIBRETA 00117012001 DGAC, REPOSICIÓN ÚTILES DE ESCRITORIO."/>
    <m/>
    <m/>
    <m/>
    <m/>
    <m/>
    <m/>
    <n v="60"/>
    <n v="0"/>
    <s v="NO_CONCILIADO"/>
  </r>
  <r>
    <x v="29"/>
    <m/>
    <x v="29"/>
    <x v="28"/>
    <s v="O22585640002"/>
    <s v="BOD"/>
    <n v="2258564"/>
    <m/>
    <s v="00099021001 DEPOSITO DE EFECTIVO, DEPOSITANTE: HUAYNOCA FUENTES PATRICIO, CONCEPTO: PAGO EXCESO BONO REFRIGERIO 13/MAYO/2024, CUENTA DE DEPOSITO: CUENTA UNICA DEL TESORO/DJBR"/>
    <m/>
    <m/>
    <m/>
    <m/>
    <m/>
    <m/>
    <n v="0"/>
    <n v="18"/>
    <s v="NO_CONCILIADO"/>
  </r>
  <r>
    <x v="4"/>
    <m/>
    <x v="4"/>
    <x v="28"/>
    <s v="O22585810002"/>
    <s v="BOD"/>
    <n v="2258581"/>
    <m/>
    <s v="00291012002 DEPOSITO DE EFECTIVO, DEPOSITANTE: MARCELO ALEXANDER BUSTILLOS MENDOZA, CONCEPTO: REPOSICION DE CREDENCIAL, CUENTA DE DEPOSITO: CUENTA UNICA DEL TESORO"/>
    <m/>
    <m/>
    <m/>
    <m/>
    <m/>
    <m/>
    <n v="0"/>
    <n v="70"/>
    <s v="NO_CONCILIADO"/>
  </r>
  <r>
    <x v="31"/>
    <m/>
    <x v="31"/>
    <x v="28"/>
    <s v="O22586070002"/>
    <s v="BOD"/>
    <n v="2258607"/>
    <m/>
    <s v="00020021102 DEPOSITO DE EFECTIVO, DEPOSITANTE: JUAN CARLOS PAZ MENDOZA, CONCEPTO: PAGO DE SERVICIOS ( ENERGIA ELECTRICA), CUENTA DE DEPOSITO: CUENTA UNICA DEL TESORO"/>
    <m/>
    <m/>
    <m/>
    <m/>
    <m/>
    <m/>
    <n v="0"/>
    <n v="86"/>
    <s v="NO_CONCILIADO"/>
  </r>
  <r>
    <x v="4"/>
    <m/>
    <x v="4"/>
    <x v="28"/>
    <s v="B22586010002"/>
    <s v="BOD"/>
    <n v="2258601"/>
    <m/>
    <s v="00099021001 DEP.DE CHEQ.AJENOS,RET.DE CAM.,CONCEPTO: INCAPACIDAD TEMPORAL,DEP.: ADMINISTRADORA BOLIVIANA DE CARRETERAS , PROCEDENCIA: BANCO UNION S.A., CHEQUE: 4327, FECHA DE EMISION:11/02/2025"/>
    <m/>
    <m/>
    <m/>
    <m/>
    <m/>
    <m/>
    <n v="0"/>
    <n v="16121.62"/>
    <s v="NO_CONCILIADO"/>
  </r>
  <r>
    <x v="1"/>
    <m/>
    <x v="1"/>
    <x v="28"/>
    <s v="B22586240002"/>
    <s v="BOD"/>
    <n v="2258624"/>
    <m/>
    <s v="00099021001 DEP.DE CHEQ.AJENOS,RET.DE CAM.,CONCEPTO: REVERSION,DEP.: JOSE GABRIEL URRUTIA ZELADA , PROCEDENCIA: BANCO UNION S.A., CHEQUE: 213495, FECHA DE EMISION:12/02/2025"/>
    <m/>
    <m/>
    <m/>
    <m/>
    <m/>
    <m/>
    <n v="0"/>
    <n v="7684"/>
    <s v="NO_CONCILIADO"/>
  </r>
  <r>
    <x v="3"/>
    <m/>
    <x v="3"/>
    <x v="28"/>
    <s v="S11191880003"/>
    <s v="COB"/>
    <n v="1119188"/>
    <m/>
    <s v="||TRANSFERENCIA DE FONDOS S/G MENSAJE SWIFT NRO. 2071 EN ATENCIÓN A NOTA: DGAC/DAF/FIN/NE-0008/25 DE F.29/1/2025 (HRE-TGL-1866) ENVIADO POR LA DIRECCIÓN GENERAL DE AERONÁUTICA CIVIL (SECTOR PÚBLICO). DEBITO DE LA LIBRETA 00117012001 DGAC, REPOSICIÓN ÚTILES DE ESCRITORIO."/>
    <m/>
    <m/>
    <m/>
    <m/>
    <m/>
    <m/>
    <n v="60"/>
    <n v="0"/>
    <s v="NO_CONCILIADO"/>
  </r>
  <r>
    <x v="3"/>
    <m/>
    <x v="3"/>
    <x v="28"/>
    <s v="S11192240003"/>
    <s v="COB"/>
    <n v="1119224"/>
    <m/>
    <s v="||REGULARIZACIÓN DE NUESTRA OPERACIÓN N°1119210 DE LA FECHA SEGÚN CORREO ELECTRONICO DE LA FECHA Y NOTA CITE DGAC/DAF/FIN/NE-0008-25 DE F.29/01/2025 (HRE-TGL-1866) ENVIADO POR LA DGAC (SECTOR PÚBLICO) DEBITO DE LA LIBRETA 00117012001 DGAC, REPOSICIÓN ÚTILES DE ESCRITORIO."/>
    <m/>
    <m/>
    <m/>
    <m/>
    <m/>
    <m/>
    <n v="60"/>
    <n v="0"/>
    <s v="NO_CONCILIADO"/>
  </r>
  <r>
    <x v="32"/>
    <m/>
    <x v="32"/>
    <x v="29"/>
    <s v="O22589900002"/>
    <s v="BOD"/>
    <n v="2258990"/>
    <m/>
    <s v="00378012002 DEPOSITO DE EFECTIVO, DEPOSITANTE: ADHEMAR EMILIO ATORA QUISPE, CONCEPTO: DEV. SALDO C-31 -148, CUENTA DE DEPOSITO: CUENTA UNICA DEL TESORO"/>
    <m/>
    <m/>
    <m/>
    <m/>
    <m/>
    <m/>
    <n v="0"/>
    <n v="70"/>
    <s v="NO_CONCILIADO"/>
  </r>
  <r>
    <x v="1"/>
    <m/>
    <x v="1"/>
    <x v="29"/>
    <s v="O22590000002"/>
    <s v="BOD"/>
    <n v="2259000"/>
    <m/>
    <s v="00099021001 DEPOSITO DE EFECTIVO, DEPOSITANTE: RONALD MARTIN MAMANI CHOQUE, CONCEPTO: DEVOLUCION ABONO POSTERIOR A LA FECHA DE FALLECIMIENTO, CUENTA DE DEPOSITO: CUENTA UNICA DEL TESORO"/>
    <m/>
    <m/>
    <m/>
    <m/>
    <m/>
    <m/>
    <n v="0"/>
    <n v="3606.32"/>
    <s v="NO_CONCILIADO"/>
  </r>
  <r>
    <x v="1"/>
    <m/>
    <x v="1"/>
    <x v="29"/>
    <s v="O22590580002"/>
    <s v="BOD"/>
    <n v="2259058"/>
    <m/>
    <s v="00099021001 DEPOSITO DE EFECTIVO, DEPOSITANTE: VELMA JUDITH SAHONERO DE PARRADO, CONCEPTO: DEVOLUCION DE RECURSOS, CUENTA DE DEPOSITO: CUENTA UNICA DEL TESORO"/>
    <m/>
    <m/>
    <m/>
    <m/>
    <m/>
    <m/>
    <n v="0"/>
    <n v="310"/>
    <s v="NO_CONCILIADO"/>
  </r>
  <r>
    <x v="14"/>
    <m/>
    <x v="14"/>
    <x v="29"/>
    <s v="O22590670002"/>
    <s v="BOD"/>
    <n v="2259067"/>
    <m/>
    <s v="00099021001 DEPOSITO DE EFECTIVO, DEPOSITANTE: AGRIPINA PAJA TARQUI, CONCEPTO: REVERSION DE BOLETA, CUENTA DE DEPOSITO: CUENTA UNICA DEL TESORO/DJBR"/>
    <m/>
    <m/>
    <m/>
    <m/>
    <m/>
    <m/>
    <n v="0"/>
    <n v="295"/>
    <s v="NO_CONCILIADO"/>
  </r>
  <r>
    <x v="14"/>
    <m/>
    <x v="14"/>
    <x v="29"/>
    <s v="O22590680002"/>
    <s v="BOD"/>
    <n v="2259068"/>
    <m/>
    <s v="00099021001 DEPOSITO DE EFECTIVO, DEPOSITANTE: AGRIPINA PAJA TARQUI, CONCEPTO: REVERSION DE AGUINALDO, CUENTA DE DEPOSITO: CUENTA UNICA DEL TESORO/DJBR"/>
    <m/>
    <m/>
    <m/>
    <m/>
    <m/>
    <m/>
    <n v="0"/>
    <n v="75"/>
    <s v="NO_CONCILIADO"/>
  </r>
  <r>
    <x v="1"/>
    <m/>
    <x v="1"/>
    <x v="29"/>
    <s v="O22591900002"/>
    <s v="BOD"/>
    <n v="2259190"/>
    <m/>
    <s v="00099021001 DEPOSITO DE EFECTIVO, DEPOSITANTE: DAFNE XIMENA OROPEZA QUIROGA DE TORRES, CONCEPTO: PERMISO SIN GOCE DE HABERES, CUENTA DE DEPOSITO: CUENTA UNICA DEL TESORO"/>
    <m/>
    <m/>
    <m/>
    <m/>
    <m/>
    <m/>
    <n v="0"/>
    <n v="76.63"/>
    <s v="NO_CONCILIADO"/>
  </r>
  <r>
    <x v="1"/>
    <m/>
    <x v="1"/>
    <x v="29"/>
    <s v="Q21703970002"/>
    <s v="CRV"/>
    <n v="2170397"/>
    <m/>
    <s v="NUMERO DE LIBRETA CUT: 00099021001 OPERACIÓN E75 TRANSFERENCIA DE LA CUENTA FISCAL BUN A LA CUT EN MN TRANSF.FDOS.AL.BCB GOBIERNO AUTONOMO DEPARTAMENTAL DE PANDO CITE: U.F.SEDEGES NÂ°10/2025 CUENTA CUT 3987 LIBRETA NÂ° 00099021001"/>
    <m/>
    <m/>
    <m/>
    <m/>
    <m/>
    <m/>
    <n v="0"/>
    <n v="3417.39"/>
    <s v="NO_CONCILIADO"/>
  </r>
  <r>
    <x v="3"/>
    <m/>
    <x v="3"/>
    <x v="29"/>
    <s v="S11193370003"/>
    <s v="COB"/>
    <n v="1119337"/>
    <m/>
    <s v="||TRANSFERENCIA DE FONDOS SEGÚN MENSAJE SWIFT N°2112 DE LA FECHA Y NOTA CITE: DGAC/DAF/FIN/NE-0008/25 (HRE-TGL-1866) DE FECHA 29/01/2025 DE LA DIRECCIÓN GENERAL DE AERONÁUTICA CIVIL. (SECTOR PÚBLICO). DÉBITO DE LA LIBRETA 00117012001 DGAC, REPOSICIÓN DE ÚTILES DE ESCRITORIO."/>
    <m/>
    <m/>
    <m/>
    <m/>
    <m/>
    <m/>
    <n v="60"/>
    <n v="0"/>
    <s v="NO_CONCILIADO"/>
  </r>
  <r>
    <x v="3"/>
    <m/>
    <x v="3"/>
    <x v="29"/>
    <s v="S11193380003"/>
    <s v="COB"/>
    <n v="1119338"/>
    <m/>
    <s v="||TRANSFERENCIA DE FONDOS SEGÚN MENSAJE SWIFT N°2163 Y 2164 DE LA FECHA Y NOTA CITE: DGAC/DAF/FIN/NE-0008/25 (HRE-TGL-1866) DE FECHA 29/01/2025 DE LA DIRECCIÓN GENERAL DE AERONÁUTICA CIVIL. (SECTOR PÚBLICO). DÉBITO DE LA LIBRETA 00117012001 DGAC, REPOSICIÓN DE ÚTILES DE ESCRITORIO."/>
    <m/>
    <m/>
    <m/>
    <m/>
    <m/>
    <m/>
    <n v="60"/>
    <n v="0"/>
    <s v="NO_CONCILIADO"/>
  </r>
  <r>
    <x v="3"/>
    <m/>
    <x v="3"/>
    <x v="29"/>
    <s v="S11193420003"/>
    <s v="COB"/>
    <n v="1119342"/>
    <m/>
    <s v="||TRANSFERENCIA DE FONDOS S/G MENSAJE SWIFT NRO. 2111 DE LA FECHA Y NOTA CITE DGAC/DAF/FIN/NE-0008/25 DE F.29.01.2025 (HRE-TGL-1866) DE LA DIRECCION GENERAL DE AERONAUTICA CIVIL (SECTOR PÚBLICO). DEBITO DE LA LIBRETA 00117012001 DGAC, REPOSICIÓN DE ÚTILES DE ESCRITORIO."/>
    <m/>
    <m/>
    <m/>
    <m/>
    <m/>
    <m/>
    <n v="60"/>
    <n v="0"/>
    <s v="NO_CONCILIADO"/>
  </r>
  <r>
    <x v="3"/>
    <m/>
    <x v="3"/>
    <x v="29"/>
    <s v="S11193440003"/>
    <s v="COB"/>
    <n v="1119344"/>
    <m/>
    <s v="||TRANSFERENCIA DE FONDOS S/G MENSAJES SWIFTS NROS. 2120-2152 EN ATENCIÓN A NOTA: DGAC/DAF/FIN/NE-0008/25 DE F.29/1/2025 (HRE-TGL-1866) ENVIADO POR LA DIRECCIÓN GENERAL DE AERONÁUTICA CIVIL (SECTOR PÚBLICO). DEBITO DE LA LIBRETA 00117012001 DGAC, REPOSICIÓN ÚTILES DE ESCRITORIO."/>
    <m/>
    <m/>
    <m/>
    <m/>
    <m/>
    <m/>
    <n v="60"/>
    <n v="0"/>
    <s v="NO_CONCILIADO"/>
  </r>
  <r>
    <x v="3"/>
    <m/>
    <x v="3"/>
    <x v="29"/>
    <s v="S11193670003"/>
    <s v="COB"/>
    <n v="1119367"/>
    <m/>
    <s v="||REGULARIZACIÓN DE NUESTRA OPERACIÓN N° 1118759 DE FECHA 05 /02/2025 SEGÚN NOTAS DGAC/DAF/FIN/NE-0018/25 (HRE-TSO-172) DE F. 12/02/2025 Y CAR/DGE-UNC N°0027/2025 DE F. 13/02/2025 (HRE-TSO-183) DÉBITO DE LA LIBRETA 00117012001 DGAC, REPOSICIÓN DE ÚTILES DE ESCRITORIO."/>
    <m/>
    <m/>
    <m/>
    <m/>
    <m/>
    <m/>
    <n v="60"/>
    <n v="0"/>
    <s v="NO_CONCILIADO"/>
  </r>
  <r>
    <x v="1"/>
    <m/>
    <x v="1"/>
    <x v="30"/>
    <s v="O22594560002"/>
    <s v="BOD"/>
    <n v="2259456"/>
    <m/>
    <s v="00099021001 DEPOSITO DE EFECTIVO, DEPOSITANTE: FREDDY ASCENCIO RODRIGUEZ, CONCEPTO: REVERSION, CUENTA DE DEPOSITO: CUENTA UNICA DEL TESORO"/>
    <m/>
    <m/>
    <m/>
    <m/>
    <m/>
    <m/>
    <n v="0"/>
    <n v="7046.15"/>
    <s v="NO_CONCILIADO"/>
  </r>
  <r>
    <x v="1"/>
    <m/>
    <x v="1"/>
    <x v="30"/>
    <s v="O22594850002"/>
    <s v="BOD"/>
    <n v="2259485"/>
    <m/>
    <s v="00099021001 DEPOSITO DE EFECTIVO, DEPOSITANTE: MANUEL FERNANDO QUILLE FLORES, CONCEPTO: PAGO ENERGIA ELECTRICA, CUENTA DE DEPOSITO: CUENTA UNICA DEL TESORO"/>
    <m/>
    <m/>
    <m/>
    <m/>
    <m/>
    <m/>
    <n v="0"/>
    <n v="500"/>
    <s v="NO_CONCILIADO"/>
  </r>
  <r>
    <x v="1"/>
    <m/>
    <x v="1"/>
    <x v="30"/>
    <s v="O22595650002"/>
    <s v="BOD"/>
    <n v="2259565"/>
    <m/>
    <s v="00099021001 DEPOSITO DE EFECTIVO, DEPOSITANTE: JHONNY MAMANI VARGAS, CONCEPTO: DEV. REFRIGERIO 12/2024, CUENTA DE DEPOSITO: CUENTA UNICA DEL TESORO"/>
    <m/>
    <m/>
    <m/>
    <m/>
    <m/>
    <m/>
    <n v="0"/>
    <n v="378"/>
    <s v="NO_CONCILIADO"/>
  </r>
  <r>
    <x v="2"/>
    <m/>
    <x v="2"/>
    <x v="30"/>
    <s v="O22596040002"/>
    <s v="BOD"/>
    <n v="2259604"/>
    <m/>
    <s v="00015011107 DEPOSITO DE EFECTIVO, DEPOSITANTE: PROMID, CONCEPTO: PAGO SERVICIO AGUA FEBRERO/25, CUENTA DE DEPOSITO: CUENTA UNICA DEL TESORO"/>
    <m/>
    <m/>
    <m/>
    <m/>
    <m/>
    <m/>
    <n v="0"/>
    <n v="126.45"/>
    <s v="CONCILIADO_PARCIAL"/>
  </r>
  <r>
    <x v="33"/>
    <m/>
    <x v="33"/>
    <x v="30"/>
    <s v="B22594000002"/>
    <s v="BOD"/>
    <n v="2259400"/>
    <m/>
    <s v="00301014201 DEP.DE CHEQ.AJENOS,RET.DE CAM.,CONCEPTO: TRANSFERENCIA S/G CONVENIO GADOR AL SEDERI ORURO GESTION 2025,DEP.: FERNANDO MAMANI HIDALGO , PROCEDENCIA: BANCO UNION S.A., CHEQUE: 427, FECHA DE EMISION:13/02/2025"/>
    <m/>
    <m/>
    <m/>
    <m/>
    <m/>
    <m/>
    <n v="0"/>
    <n v="1000000"/>
    <s v="NO_CONCILIADO"/>
  </r>
  <r>
    <x v="33"/>
    <m/>
    <x v="33"/>
    <x v="30"/>
    <s v="B22594020002"/>
    <s v="BOD"/>
    <n v="2259402"/>
    <m/>
    <s v="00301014101 DEP.DE CHEQ.AJENOS,RET.DE CAM.,CONCEPTO: TRANSFERENCIA S/G CONVENIO DE GADOR AL SEDERI - ORURO GESTION 2025,DEP.: FERNANDO MAMANI HIDALGO , PROCEDENCIA: BANCO UNION S.A., CHEQUE: 426, FECHA DE EMISION:13/02/2025"/>
    <m/>
    <m/>
    <m/>
    <m/>
    <m/>
    <m/>
    <n v="0"/>
    <n v="483920"/>
    <s v="NO_CONCILIADO"/>
  </r>
  <r>
    <x v="1"/>
    <m/>
    <x v="1"/>
    <x v="30"/>
    <s v="B22594910002"/>
    <s v="BOD"/>
    <n v="2259491"/>
    <m/>
    <s v="00099021001 DEP.DE CHEQ.AJENOS,RET.DE CAM.,CONCEPTO: REVERSION,DEP.: JUAN DANIEL DELGADO PACHECO , PROCEDENCIA: BANCO UNION S.A., CHEQUE: 213502, FECHA DE EMISION:14/02/2025"/>
    <m/>
    <m/>
    <m/>
    <m/>
    <m/>
    <m/>
    <n v="0"/>
    <n v="2136.86"/>
    <s v="NO_CONCILIADO"/>
  </r>
  <r>
    <x v="1"/>
    <m/>
    <x v="1"/>
    <x v="30"/>
    <s v="B22594930002"/>
    <s v="BOD"/>
    <n v="2259493"/>
    <m/>
    <s v="00099021001 DEP.DE CHEQ.AJENOS,RET.DE CAM.,CONCEPTO: REVERSION,DEP.: JUAN DANIEL DELGADO PACHECO , PROCEDENCIA: BANCO UNION S.A., CHEQUE: 213503, FECHA DE EMISION:14/02/2025"/>
    <m/>
    <m/>
    <m/>
    <m/>
    <m/>
    <m/>
    <n v="0"/>
    <n v="2493"/>
    <s v="NO_CONCILIADO"/>
  </r>
  <r>
    <x v="11"/>
    <m/>
    <x v="11"/>
    <x v="30"/>
    <s v="Q21710220002"/>
    <s v="CRV"/>
    <n v="2171022"/>
    <m/>
    <s v="NUMERO DE LIBRETA CUT: 00099021001 OPERACIÓN E75 TRANSFERENCIA DE LA CUENTA FISCAL BUN A LA CUT EN MN TRANSF.FDOS.AL.BCB GOB. AUTONOMO MCPAL. DE ALALAY CITE: G.A.M.A CITE NÂ° 063/2025 CUENTA CUT 3987 LIBRETA NÂ° 00099021001"/>
    <m/>
    <m/>
    <m/>
    <m/>
    <m/>
    <m/>
    <n v="0"/>
    <n v="50731.74"/>
    <s v="NO_CONCILIADO"/>
  </r>
  <r>
    <x v="11"/>
    <m/>
    <x v="11"/>
    <x v="30"/>
    <s v="Q21710240002"/>
    <s v="CRV"/>
    <n v="2171024"/>
    <m/>
    <s v="NUMERO DE LIBRETA CUT: 00099021001 OPERACIÓN E75 TRANSFERENCIA DE LA CUENTA FISCAL BUN A LA CUT EN MN TRANSF.FDOS.AL.BCB GOB. AUTONOMO MCPAL. DE TARATA CITE: GAMT NÂ° 072/2025 CUENTA CUT 3987 LIBRETA NÂ° 00099021001"/>
    <m/>
    <m/>
    <m/>
    <m/>
    <m/>
    <m/>
    <n v="0"/>
    <n v="30095.46"/>
    <s v="NO_CONCILIADO"/>
  </r>
  <r>
    <x v="11"/>
    <m/>
    <x v="11"/>
    <x v="30"/>
    <s v="Q21710250002"/>
    <s v="CRV"/>
    <n v="2171025"/>
    <m/>
    <s v="NUMERO DE LIBRETA CUT: 00099021001 OPERACIÓN E75 TRANSFERENCIA DE LA CUENTA FISCAL BUN A LA CUT EN MN TRANSF.FDOS.AL.BCB GOBIERNO AUTONOMO MUNICIPAL DE MACHARETI, CITE: GAMM/DAF NÂ° 029/2025 CUENTA CUT 3987 LIBRETA NÂ° 00099021001"/>
    <m/>
    <m/>
    <m/>
    <m/>
    <m/>
    <m/>
    <n v="0"/>
    <n v="287107.42"/>
    <s v="NO_CONCILIADO"/>
  </r>
  <r>
    <x v="3"/>
    <m/>
    <x v="3"/>
    <x v="30"/>
    <s v="S11194500003"/>
    <s v="COB"/>
    <n v="1119450"/>
    <m/>
    <s v="||TRANSFERENCIA DE FONDOS S/G MENSAJE SWIFT NRO. 2200, CORREO ELECTRONICO DE LA FECHA Y NOTA CITE DGAC/DAF/FIN/NE-0008/25 DE F.29.01.2025 (HRE-TGL-1866) DE LA DIRECCION GENERAL DE AERONAUTICA CIVIL (SECTOR PÚBLICO). DEBITO DE LA LIBRETA 00117012001 DGAC, REPOSICIÓN DE ÚTILES DE ESCRITORIO"/>
    <m/>
    <m/>
    <m/>
    <m/>
    <m/>
    <m/>
    <n v="60"/>
    <n v="0"/>
    <s v="NO_CONCILIADO"/>
  </r>
  <r>
    <x v="0"/>
    <m/>
    <x v="0"/>
    <x v="31"/>
    <s v="O22598450002"/>
    <s v="BOD"/>
    <n v="2259845"/>
    <m/>
    <s v="00099021001 DEPOSITO DE EFECTIVO, DEPOSITANTE: LIZETH MORAIMA MONJE HIROSE, CONCEPTO: DEVOLUCION DE FONDOS, CUENTA DE DEPOSITO: CUENTA UNICA DEL TESORO/DJBR"/>
    <m/>
    <m/>
    <m/>
    <m/>
    <m/>
    <m/>
    <n v="0"/>
    <n v="90"/>
    <s v="NO_CONCILIADO"/>
  </r>
  <r>
    <x v="2"/>
    <m/>
    <x v="2"/>
    <x v="31"/>
    <s v="O22599880002"/>
    <s v="BOD"/>
    <n v="2259988"/>
    <m/>
    <s v="00015011108 DEPOSITO DE EFECTIVO, DEPOSITANTE: MINISTERIO DE GOBIERNO, CONCEPTO: DEPÓSITO COTAP, CUENTA DE DEPOSITO: CUENTA UNICA DEL TESORO"/>
    <m/>
    <m/>
    <m/>
    <m/>
    <m/>
    <m/>
    <n v="0"/>
    <n v="2"/>
    <s v="NO_CONCILIADO"/>
  </r>
  <r>
    <x v="2"/>
    <m/>
    <x v="2"/>
    <x v="31"/>
    <s v="O22599890002"/>
    <s v="BOD"/>
    <n v="2259989"/>
    <m/>
    <s v="00015011108 DEPOSITO DE EFECTIVO, DEPOSITANTE: MINISTERIO DE GOBIERNO, CONCEPTO: DEPÓSITO AGUA POTOSI, CUENTA DE DEPOSITO: CUENTA UNICA DEL TESORO"/>
    <m/>
    <m/>
    <m/>
    <m/>
    <m/>
    <m/>
    <n v="0"/>
    <n v="29"/>
    <s v="NO_CONCILIADO"/>
  </r>
  <r>
    <x v="12"/>
    <m/>
    <x v="12"/>
    <x v="31"/>
    <s v="O22600110002"/>
    <s v="BOD"/>
    <n v="2260011"/>
    <m/>
    <s v="00526012001 DEPOSITO DE EFECTIVO, DEPOSITANTE: MARCO ANTONIO LLANOS CALDERON, CONCEPTO: POR DEV. DE FONDO EN AVANCE NO UTILIZADO, CUENTA DE DEPOSITO: CUENTA UNICA DEL TESORO"/>
    <m/>
    <m/>
    <m/>
    <m/>
    <m/>
    <m/>
    <n v="0"/>
    <n v="19500"/>
    <s v="NO_CONCILIADO"/>
  </r>
  <r>
    <x v="1"/>
    <m/>
    <x v="1"/>
    <x v="31"/>
    <s v="O22600160002"/>
    <s v="BOD"/>
    <n v="2260016"/>
    <m/>
    <s v="00099021001 DEPOSITO DE EFECTIVO, DEPOSITANTE: ISIDORO QUISPE HUNCA, CONCEPTO: REPOSICION, CUENTA DE DEPOSITO: CUENTA UNICA DEL TESORO"/>
    <m/>
    <m/>
    <m/>
    <m/>
    <m/>
    <m/>
    <n v="0"/>
    <n v="120"/>
    <s v="NO_CONCILIADO"/>
  </r>
  <r>
    <x v="16"/>
    <m/>
    <x v="16"/>
    <x v="31"/>
    <s v="B22598310002"/>
    <s v="BOD"/>
    <n v="2259831"/>
    <m/>
    <s v="00132039202 DEP.DE CHEQ.AJENOS,RET.DE CAM.,CONCEPTO: DEVOLUCION SALDO REFRIGERIO POTOSI DICIEMBRE 2024,DEP.: SEDEM , PROCEDENCIA: BANCO UNION S.A., CHEQUE: 891, FECHA DE EMISION:05/02/2025"/>
    <m/>
    <m/>
    <m/>
    <m/>
    <m/>
    <m/>
    <n v="0"/>
    <n v="11520"/>
    <s v="NO_CONCILIADO"/>
  </r>
  <r>
    <x v="34"/>
    <m/>
    <x v="34"/>
    <x v="31"/>
    <s v="B22598330002"/>
    <s v="BOD"/>
    <n v="2259833"/>
    <m/>
    <s v="00099021001 DEP.DE CHEQ.AJENOS,RET.DE CAM.,CONCEPTO: DEVOLUCION PASAJES BS 1.143,00DEVOLUCION VIATICOS BS 2.077,80,DEP.: ASFI , PROCEDENCIA: BANCO UNION S.A., CHEQUE: 3618, FECHA DE EMISION:12/02/2025"/>
    <m/>
    <m/>
    <m/>
    <m/>
    <m/>
    <m/>
    <n v="0"/>
    <n v="1143.2"/>
    <s v="CONCILIADO_PARCIAL"/>
  </r>
  <r>
    <x v="6"/>
    <m/>
    <x v="6"/>
    <x v="31"/>
    <s v="B22598650002"/>
    <s v="BOD"/>
    <n v="2259865"/>
    <m/>
    <s v="00099021001 DEP.DE CHEQ.AJENOS,RET.DE CAM.,CONCEPTO: PAGO POR DESCUENTOS RECURSOS PUBLICOS,DEP.: CAJA NACIONAL DE SALUD , PROCEDENCIA: BANCO UNION S.A., CHEQUE: 82192, FECHA DE EMISION:17/02/2025"/>
    <m/>
    <m/>
    <m/>
    <m/>
    <m/>
    <m/>
    <n v="0"/>
    <n v="12790.75"/>
    <s v="NO_CONCILIADO"/>
  </r>
  <r>
    <x v="11"/>
    <m/>
    <x v="11"/>
    <x v="31"/>
    <s v="Q21719280002"/>
    <s v="CRV"/>
    <n v="2171928"/>
    <m/>
    <s v="NUMERO DE LIBRETA CUT: 00099021001 OPERACIÓN E75 TRANSFERENCIA DE LA CUENTA FISCAL BUN A LA CUT EN MN TRANSF.FDOS.AL.BCB GOB. AUTONOMO MCPAL. DE CHIMORE CITE: GAMCH/DAF NÂ° 029-2025 CUENTA CUT 3987069001 LIBRETA NÂ° 00099021001"/>
    <m/>
    <m/>
    <m/>
    <m/>
    <m/>
    <m/>
    <n v="0"/>
    <n v="11261.14"/>
    <s v="NO_CONCILIADO"/>
  </r>
  <r>
    <x v="6"/>
    <m/>
    <x v="6"/>
    <x v="31"/>
    <s v="G30337430002"/>
    <s v="CRV"/>
    <n v="22529"/>
    <m/>
    <s v="DEVOLUCIÓN DE FONDOS SOLICITUD 053742-22529 DE TESORO GENERAL DE LA NACION REF.: PAGO A LA EMPRESA IN CONTINU ET SERVICE POR LA ENTREGA DE 34.000 PASAPORTES CON CHIP ELECTRONICO SEGUN FACTURA NRO FACV033801, INFORME MEFP/VTCP/DGPOT/UOTGN/NR, SEGÚN R.D. 025/2023. LIB. 00099021001 TGN-RECURSOS ORDINARIOS (3987)"/>
    <m/>
    <m/>
    <m/>
    <m/>
    <m/>
    <m/>
    <n v="0"/>
    <n v="1518518.88"/>
    <s v="NO_CONCILIADO"/>
  </r>
  <r>
    <x v="5"/>
    <m/>
    <x v="5"/>
    <x v="31"/>
    <s v="G30337440002"/>
    <s v="CRV"/>
    <n v="22658"/>
    <m/>
    <s v="DEVOLUCION DE FONDOS DE SOLICITUD 053924-22658 DE YPFB DE 14/02/2025 REF.: ENEX SA 22DO PRE PAGO SUM HIDR LIQ OCCIDENTE CHILE 2022 OP UPCA 2094 HR GPDI 26216 2024 PROC 105, SEGUN R.D. NO.025/2023 LIB. 00513012004 LBP-YPFB-UNICOMERCIAL (4030005415/1-2188907)"/>
    <m/>
    <m/>
    <m/>
    <m/>
    <m/>
    <m/>
    <n v="0"/>
    <n v="17146684.329999998"/>
    <s v="NO_CONCILIADO"/>
  </r>
  <r>
    <x v="5"/>
    <m/>
    <x v="5"/>
    <x v="31"/>
    <s v="G30337450002"/>
    <s v="CRV"/>
    <n v="22659"/>
    <m/>
    <s v="DEVOLUCION DE FONDOS DE SOLICITUD 053925-22659 DE YPFB DE 14/02/2025 REF.: ENEX SA 3ER POST PAGO SUM HIDR LIQ OCCIDENTE CHILE 2023 OP UPCA 352 HR GPDI 23310 2024 PROC 106, SEGUN R.D. NO.025/2023 LIB. 00513012004 LBP-YPFB-UNICOMERCIAL (4030005415/1-2188907)"/>
    <m/>
    <m/>
    <m/>
    <m/>
    <m/>
    <m/>
    <n v="0"/>
    <n v="253315.67"/>
    <s v="NO_CONCILIADO"/>
  </r>
  <r>
    <x v="14"/>
    <m/>
    <x v="14"/>
    <x v="32"/>
    <s v="O22602380002"/>
    <s v="BOD"/>
    <n v="2260238"/>
    <m/>
    <s v="00099021001 DEPOSITO DE EFECTIVO, DEPOSITANTE: NATALIA CHOQUE ZARATE, CONCEPTO: DEVOLUCION DE SUELDO DOBLE DEPÓSITO POR SUPLENCIA DE MATERNIDAD, CUENTA DE DEPOSITO: CUENTA UNICA DEL TESORO/DJBR"/>
    <m/>
    <m/>
    <m/>
    <m/>
    <m/>
    <m/>
    <n v="0"/>
    <n v="3354.16"/>
    <s v="NO_CONCILIADO"/>
  </r>
  <r>
    <x v="27"/>
    <m/>
    <x v="27"/>
    <x v="32"/>
    <s v="O22603250002"/>
    <s v="BOD"/>
    <n v="2260325"/>
    <m/>
    <s v="00423012001 DEPOSITO DE EFECTIVO, DEPOSITANTE: CRISTHIAN DIEGO CRUZ TAPIA, CONCEPTO: DEVOLUCION BONO REFRIGERIO, CUENTA DE DEPOSITO: CUENTA UNICA DEL TESORO"/>
    <m/>
    <m/>
    <m/>
    <m/>
    <m/>
    <m/>
    <n v="0"/>
    <n v="289.13"/>
    <s v="NO_CONCILIADO"/>
  </r>
  <r>
    <x v="5"/>
    <m/>
    <x v="5"/>
    <x v="32"/>
    <s v="B22602140002"/>
    <s v="BOD"/>
    <n v="2260214"/>
    <m/>
    <s v="00513212001 DEP.DE CHEQ.AJENOS,RET.DE CAM.,CONCEPTO: REVERSION DE FONDOS,DEP.: MARCO ANTONIO OLMOS FLORES , PROCEDENCIA: BANCO UNION S.A., CHEQUE: 831, FECHA DE EMISION:17/02/2025"/>
    <m/>
    <m/>
    <m/>
    <m/>
    <m/>
    <m/>
    <n v="0"/>
    <n v="3598"/>
    <s v="NO_CONCILIADO"/>
  </r>
  <r>
    <x v="6"/>
    <m/>
    <x v="6"/>
    <x v="32"/>
    <s v="B22602620002"/>
    <s v="BOD"/>
    <n v="2260262"/>
    <m/>
    <s v="00099021001 DEP.DE CHEQ.AJENOS,RET.DE CAM.,CONCEPTO: DEVOLUCION INCAPACIDAD SEPTIEMBRE 2024,DEP.: CAJA PETROLERA DE SALUD OFICINA NACIONAL , PROCEDENCIA: BANCO UNION S.A., CHEQUE: 22652, FECHA DE EMISION:18/02/2025"/>
    <m/>
    <m/>
    <m/>
    <m/>
    <m/>
    <m/>
    <n v="0"/>
    <n v="10549.5"/>
    <s v="NO_CONCILIADO"/>
  </r>
  <r>
    <x v="6"/>
    <m/>
    <x v="6"/>
    <x v="32"/>
    <s v="B22602650002"/>
    <s v="BOD"/>
    <n v="2260265"/>
    <m/>
    <s v="00099021001 DEP.DE CHEQ.AJENOS,RET.DE CAM.,CONCEPTO: DEVOLUCION INCAPACIDAD AGOSTO 2024,DEP.: CAJA PETROLERA DE SALUD OFICINA NACIONAL , PROCEDENCIA: BANCO UNION S.A., CHEQUE: 22653, FECHA DE EMISION:18/02/2025"/>
    <m/>
    <m/>
    <m/>
    <m/>
    <m/>
    <m/>
    <n v="0"/>
    <n v="3516.5"/>
    <s v="NO_CONCILIADO"/>
  </r>
  <r>
    <x v="1"/>
    <m/>
    <x v="1"/>
    <x v="32"/>
    <s v="B22602780002"/>
    <s v="BOD"/>
    <n v="2260278"/>
    <m/>
    <s v="00099021001 DEP.DE CHEQ.AJENOS,RET.DE CAM.,CONCEPTO: DEVOLUCION DE HABERES ENERO 2025,DEP.: ESTHER SANCHEZ PEÑA , PROCEDENCIA: BANCO UNION S.A., CHEQUE: 213504, FECHA DE EMISION:18/02/2025"/>
    <m/>
    <m/>
    <m/>
    <m/>
    <m/>
    <m/>
    <n v="0"/>
    <n v="2685"/>
    <s v="NO_CONCILIADO"/>
  </r>
  <r>
    <x v="1"/>
    <m/>
    <x v="1"/>
    <x v="32"/>
    <s v="B22602820002"/>
    <s v="BOD"/>
    <n v="2260282"/>
    <m/>
    <s v="00099021001 DEP.DE CHEQ.AJENOS,RET.DE CAM.,CONCEPTO: BOLETA MES DE ENERO 2025,DEP.: YULENKA KATYA VLADISLAVIC MENDOZA , PROCEDENCIA: BANCO UNION S.A., CHEQUE: 213505, FECHA DE EMISION:18/02/2025"/>
    <m/>
    <m/>
    <m/>
    <m/>
    <m/>
    <m/>
    <n v="0"/>
    <n v="2650.34"/>
    <s v="NO_CONCILIADO"/>
  </r>
  <r>
    <x v="4"/>
    <m/>
    <x v="4"/>
    <x v="32"/>
    <s v="B22602830002"/>
    <s v="BOD"/>
    <n v="2260283"/>
    <m/>
    <s v="00291012008 DEP.DE CHEQ.AJENOS,RET.DE CAM.,CONCEPTO: DEPÓSITO,DEP.: KATHERINE ALEJANDRA VILLA TAPIA , PROCEDENCIA: BANCO UNION S.A., CHEQUE: 213506, FECHA DE EMISION:18/02/2025"/>
    <m/>
    <m/>
    <m/>
    <m/>
    <m/>
    <m/>
    <n v="0"/>
    <n v="16945.66"/>
    <s v="NO_CONCILIADO"/>
  </r>
  <r>
    <x v="21"/>
    <m/>
    <x v="21"/>
    <x v="32"/>
    <s v="J06284890002"/>
    <s v="NTE"/>
    <n v="10971363"/>
    <m/>
    <s v="A:00862012001 GAM DE PADCAYA, TRANSFERENCIA DE RECUPERACIONES SEGÚN NOTA INTERNA GEF-LCR-DYF-0123-NOT/25, POR CONCEPTO DE REMUNERACION DE ADMINISTRACION (INTERES PENAL) QUE CORRESPONDE AL FNDR DE ACUERDO A CONTRATO DE FIDEICOMISO “CONTRAPARTES LOCALES” (CL)"/>
    <m/>
    <m/>
    <m/>
    <m/>
    <m/>
    <m/>
    <n v="0"/>
    <n v="0.09"/>
    <s v="NO_CONCILIADO"/>
  </r>
  <r>
    <x v="11"/>
    <m/>
    <x v="11"/>
    <x v="32"/>
    <s v="Q21726690002"/>
    <s v="CRV"/>
    <n v="2172669"/>
    <m/>
    <s v="NUMERO DE LIBRETA CUT: 00099021001 OPERACIÓN E75 TRANSFERENCIA DE LA CUENTA FISCAL BUN A LA CUT EN MN TRANSF.FDOS.AL.BCB GOB. AUTONOMO MCPAL. DE VILLA TUNARI CITE: G.A.M.V.T. NÂ° 135/2025 CUENTA CUT 3987 LIBRETA NÂ° 00099021001"/>
    <m/>
    <m/>
    <m/>
    <m/>
    <m/>
    <m/>
    <n v="0"/>
    <n v="533323.31000000006"/>
    <s v="NO_CONCILIADO"/>
  </r>
  <r>
    <x v="11"/>
    <m/>
    <x v="11"/>
    <x v="32"/>
    <s v="Q21726700002"/>
    <s v="CRV"/>
    <n v="2172670"/>
    <m/>
    <s v="NUMERO DE LIBRETA CUT: 00099021001 OPERACIÓN E75 TRANSFERENCIA DE LA CUENTA FISCAL BUN A LA CUT EN MN TRANSF.FDOS.AL.BCB GOB. AUTONOMO MCPAL. DE VILLA TUNARI CITE: G.A.M.V.T. NÂ° 134/2025 CUENTA CUT 3987 LIBRETA NÂ° 00099021001"/>
    <m/>
    <m/>
    <m/>
    <m/>
    <m/>
    <m/>
    <n v="0"/>
    <n v="220383.82"/>
    <s v="NO_CONCILIADO"/>
  </r>
  <r>
    <x v="11"/>
    <m/>
    <x v="11"/>
    <x v="32"/>
    <s v="Q21726710002"/>
    <s v="CRV"/>
    <n v="2172671"/>
    <m/>
    <s v="NUMERO DE LIBRETA CUT: 00099021001 OPERACIÓN E75 TRANSFERENCIA DE LA CUENTA FISCAL BUN A LA CUT EN MN TRANSF.FDOS.AL.BCB GOB. AUTONOMO MCPAL. DE VILLA TUNARI CITE: G.A.M.V.T. NÂ° 128/2025 CUENTA CUT 3987 LIBRETA NÂ° 00099021001"/>
    <m/>
    <m/>
    <m/>
    <m/>
    <m/>
    <m/>
    <n v="0"/>
    <n v="12869.52"/>
    <s v="NO_CONCILIADO"/>
  </r>
  <r>
    <x v="11"/>
    <m/>
    <x v="11"/>
    <x v="32"/>
    <s v="Q21726720002"/>
    <s v="CRV"/>
    <n v="2172672"/>
    <m/>
    <s v="NUMERO DE LIBRETA CUT: 00099021001 OPERACIÓN E75 TRANSFERENCIA DE LA CUENTA FISCAL BUN A LA CUT EN MN TRANSF.FDOS.AL.BCB DE GOB. AUTONOMO MCPAL. DE VILLA TUNARI CITE: G.A.M.V.T. NÂ° 129/2025 CUENTA CUT 3987 LIBRETA NÂ° 00099021001"/>
    <m/>
    <m/>
    <m/>
    <m/>
    <m/>
    <m/>
    <n v="0"/>
    <n v="457.8"/>
    <s v="NO_CONCILIADO"/>
  </r>
  <r>
    <x v="11"/>
    <m/>
    <x v="11"/>
    <x v="32"/>
    <s v="Q21726740002"/>
    <s v="CRV"/>
    <n v="2172674"/>
    <m/>
    <s v="NUMERO DE LIBRETA CUT: 00099021001 OPERACIÓN E75 TRANSFERENCIA DE LA CUENTA FISCAL BUN A LA CUT EN MN TRANSF.FDOS.AL.BCB GOB. AUTONOMO MCPAL. DE VILLA TUNARI CITE: G.A.M.V.T. NÂ° 130/2025 CUENTA CUT 3987 LIBRETA NÂ° 00099021001"/>
    <m/>
    <m/>
    <m/>
    <m/>
    <m/>
    <m/>
    <n v="0"/>
    <n v="18739.919999999998"/>
    <s v="NO_CONCILIADO"/>
  </r>
  <r>
    <x v="11"/>
    <m/>
    <x v="11"/>
    <x v="32"/>
    <s v="Q21726750002"/>
    <s v="CRV"/>
    <n v="2172675"/>
    <m/>
    <s v="NUMERO DE LIBRETA CUT: 00099021001 OPERACIÓN E75 TRANSFERENCIA DE LA CUENTA FISCAL BUN A LA CUT EN MN TRANSF.FDOS.AL.BCB GOB. AUTONOMO MCPAL. DE VILLA TUNARI CITE: G.A.M.V.T. NÂ° 131/2025 CUENTA CUT 3987 LIBRETA NÂ° 00099021001"/>
    <m/>
    <m/>
    <m/>
    <m/>
    <m/>
    <m/>
    <n v="0"/>
    <n v="7550.63"/>
    <s v="NO_CONCILIADO"/>
  </r>
  <r>
    <x v="11"/>
    <m/>
    <x v="11"/>
    <x v="32"/>
    <s v="Q21726770002"/>
    <s v="CRV"/>
    <n v="2172677"/>
    <m/>
    <s v="NUMERO DE LIBRETA CUT: 00099021001 OPERACIÓN E75 TRANSFERENCIA DE LA CUENTA FISCAL BUN A LA CUT EN MN TRANSF.FDOS.AL.BCB GOB. AUTONOMO MCPAL. DE VILLA TUNARI CITE: G.A.M.V.T. NÂ° 132/2025 CUENTA CUT 3987 LIBRETA NÂ° 00099021001"/>
    <m/>
    <m/>
    <m/>
    <m/>
    <m/>
    <m/>
    <n v="0"/>
    <n v="93550.84"/>
    <s v="NO_CONCILIADO"/>
  </r>
  <r>
    <x v="11"/>
    <m/>
    <x v="11"/>
    <x v="32"/>
    <s v="Q21726780002"/>
    <s v="CRV"/>
    <n v="2172678"/>
    <m/>
    <s v="NUMERO DE LIBRETA CUT: 00099021001 OPERACIÓN E75 TRANSFERENCIA DE LA CUENTA FISCAL BUN A LA CUT EN MN TRANSF.FDOS.AL.BCB GOB. AUTONOMO MCPAL. DE VILLA TUNARI CITE: G.A.M.V.T. NÂ° 133/2025 CUENTA CUT 3987 LIBRETA NÂ° 00099021001"/>
    <m/>
    <m/>
    <m/>
    <m/>
    <m/>
    <m/>
    <n v="0"/>
    <n v="99370.52"/>
    <s v="NO_CONCILIADO"/>
  </r>
  <r>
    <x v="4"/>
    <m/>
    <x v="4"/>
    <x v="32"/>
    <s v="S11196410002"/>
    <s v="CRV"/>
    <n v="1119641"/>
    <m/>
    <s v="||TRANSFERENCIA DE FONDOS POR INSTRUCCIONES DEL IDA POR COMPRA DE BOLIVIANOS Y DESEMBOLSO DEL PRÉSTAMO IDA 5744-BO PROYECTO DE DESARROLLO DE CAPACIDADES DEL SECTOR VIAL (REM.EXT) REF.: 3666560 REEMBOLSO DLI 3.2 Y 3.3 LIBRETA N° 00291014301 ABC-ADMINISTRADORA BOLIVIANA DE CARRETERAS"/>
    <m/>
    <m/>
    <m/>
    <m/>
    <m/>
    <m/>
    <n v="0"/>
    <n v="3132320.59"/>
    <s v="NO_CONCILIADO"/>
  </r>
  <r>
    <x v="4"/>
    <m/>
    <x v="4"/>
    <x v="32"/>
    <s v="S11196420001"/>
    <s v="COB"/>
    <n v="1119642"/>
    <m/>
    <s v="||COBRO DE ÚTILES DE ESCRITORIO POR TRANSFERENCIA DE FONDOS (REM. EXT) Y DESEMBOLSO DEL PRESTAMO IDA 5744-BO PROYECTO DE DESARROLLO DE CAPACIDADES DEL SECTOR VIAL (REM. EXT) REF. AC3666560 REEMBOLSO DLI 3.2 Y 3.3 LIBRETA N° 00291012002 ABC-RECURSOS PROPIOS REF.: ÚTILES DE ESCRITORIO"/>
    <m/>
    <m/>
    <m/>
    <m/>
    <m/>
    <m/>
    <n v="60"/>
    <n v="0"/>
    <s v="NO_CONCILIADO"/>
  </r>
  <r>
    <x v="7"/>
    <m/>
    <x v="7"/>
    <x v="32"/>
    <s v="G30357460003"/>
    <s v="COB"/>
    <n v="19653"/>
    <m/>
    <s v="PAGO A BID PRÉSTAMO 4414/KI-BO VCTO. 15-02-2025 POR CUENTA DE TGN , NTI. 019653 VALOR 18-02-2025 INTERESES USD 80.466,05 CTA. 3987 CUENTA UNICA DEL TESORO LIB. 00099021001 REF.: COMISIONES BANCARIAS"/>
    <m/>
    <m/>
    <m/>
    <m/>
    <m/>
    <m/>
    <n v="912.02"/>
    <n v="0"/>
    <s v="NO_CONCILIADO"/>
  </r>
  <r>
    <x v="35"/>
    <m/>
    <x v="35"/>
    <x v="32"/>
    <s v="G30359290002"/>
    <s v="CRV"/>
    <n v="22585"/>
    <m/>
    <s v="DEVOLUCION DE FONDOS DE SOLIC. 053762-22585 DE DEFENSORIA DEL PUEBLO DE 30/01/2025 REF.: PAGO A LA ALIANZA GLOBAL DE INSTITUCIONES NACIONALES DE DERECHOS HUMANOS (GANHRI) POR LA MEMBRESIA ANUAL, SEGUN R.D. NO.025/2023. LIB. 00099021001 TGN-RECURSOS ORDINARIOS (3987)"/>
    <m/>
    <m/>
    <m/>
    <m/>
    <m/>
    <m/>
    <n v="0"/>
    <n v="37808.65"/>
    <s v="NO_CONCILIADO"/>
  </r>
  <r>
    <x v="3"/>
    <m/>
    <x v="3"/>
    <x v="32"/>
    <s v="S11196280003"/>
    <s v="COB"/>
    <n v="1119628"/>
    <m/>
    <s v="||TRANSFERENCIA DE FONDOS SEGÚN MENSAJE SWIFT N°2270 DE LA FECHA Y NOTA CITE: DGAC/DAF/FIN/NE-0008/25 (HRE-TGL-1866) DE FECHA 29/01/2025 DE LA DIRECCIÓN GENERAL DE AERONÁUTICA CIVIL. (SECTOR PÚBLICO). DÉBITO DE LA LIBRETA 00117012001 DGAC, REPOSICIÓN DE ÚTILES DE ESCRITORIO."/>
    <m/>
    <m/>
    <m/>
    <m/>
    <m/>
    <m/>
    <n v="60"/>
    <n v="0"/>
    <s v="NO_CONCILIADO"/>
  </r>
  <r>
    <x v="1"/>
    <m/>
    <x v="1"/>
    <x v="33"/>
    <s v="O22606180002"/>
    <s v="BOD"/>
    <n v="2260618"/>
    <m/>
    <s v="00099021001 DEPOSITO DE EFECTIVO, DEPOSITANTE: MARICELA CUELLAR ORTIZ, CONCEPTO: PAGO DE ENERGIA ELECTRICA, CUENTA DE DEPOSITO: CUENTA UNICA DEL TESORO"/>
    <m/>
    <m/>
    <m/>
    <m/>
    <m/>
    <m/>
    <n v="0"/>
    <n v="500"/>
    <s v="NO_CONCILIADO"/>
  </r>
  <r>
    <x v="4"/>
    <m/>
    <x v="4"/>
    <x v="33"/>
    <s v="Q21730240002"/>
    <s v="CRV"/>
    <n v="2173024"/>
    <m/>
    <s v="NUMERO DE LIBRETA CUT: 00291012006 OPERACIÓN E18 TRANSFERENCIA DEL SISTEMA FINANCIERO POR CUENTA DE TERCEROS A LA CUT TRANSFERENCIA POR DERECHO USO DE VIA A SOLICTUD DE YPFB CHACO S.A."/>
    <m/>
    <m/>
    <m/>
    <m/>
    <m/>
    <m/>
    <n v="0"/>
    <n v="98781.89"/>
    <s v="NO_CONCILIADO"/>
  </r>
  <r>
    <x v="11"/>
    <m/>
    <x v="11"/>
    <x v="33"/>
    <s v="Q21735040002"/>
    <s v="CRV"/>
    <n v="2173504"/>
    <m/>
    <s v="NUMERO DE LIBRETA CUT: 00099021001 OPERACIÓN E75 TRANSFERENCIA DE LA CUENTA FISCAL BUN A LA CUT EN MN TRANSF.FDOS.AL.BCB GOBIERNO AUTONOMO MUNICIPAL DE CHULUMANI CITE: GAMCH/MAE/LP/039/2025 CUENTA CUT 3987 LIBRETA NÂ° 00099021001"/>
    <m/>
    <m/>
    <m/>
    <m/>
    <m/>
    <m/>
    <n v="0"/>
    <n v="111428"/>
    <s v="NO_CONCILIADO"/>
  </r>
  <r>
    <x v="36"/>
    <m/>
    <x v="36"/>
    <x v="33"/>
    <s v="G30377600004"/>
    <s v="DVD"/>
    <n v="22616"/>
    <m/>
    <s v="VENTA DE DIVISAS CON TRANSFERENCIA DE FONDOS A SOLICITUD DE ADMINISTRACION DE SERVICIOS PORTUARIOS BOLIVIA SEGUN SOLICITUD 22616 REF: H.R.111. TISUR/PUERTO MATARANI, CERTIFICACION DE CONFORMIDAD, APLICACION DE TARIFAS Y SOLICITUD DE PAGO A TISUR DE CARGA FRACCIONADA EN HIERRO LIB. 00594012001 ASP-B FONDO DE OPERACIONES POR DIFERENCIAL CAMBIARIO"/>
    <m/>
    <m/>
    <m/>
    <m/>
    <m/>
    <m/>
    <n v="0.02"/>
    <n v="0"/>
    <s v="NO_CONCILIADO"/>
  </r>
  <r>
    <x v="3"/>
    <m/>
    <x v="3"/>
    <x v="33"/>
    <s v="S11197840003"/>
    <s v="COB"/>
    <n v="1119784"/>
    <m/>
    <s v="||TRANSFERENCIA DE FONDOS S/G MENSAJE SWIFT NRO. 2343 EN ATENCIÓN A CORREO ELECTRONICO DE LA FECHA Y NOTA: DGAC/DAF/FIN/NE-0008/25 DE F.29/1/2025 (HRE-TGL-1866) ENVIADO POR LA DIRECCIÓN GENERAL DE AERONÁUTICA CIVIL (SECTOR PÚBLICO). DEBITO DE LA LIBRETA 00117012001 DGAC, REPOSICIÓN ÚTILES DE ESCRITORIO."/>
    <m/>
    <m/>
    <m/>
    <m/>
    <m/>
    <m/>
    <n v="60"/>
    <n v="0"/>
    <s v="NO_CONCILIADO"/>
  </r>
  <r>
    <x v="37"/>
    <m/>
    <x v="37"/>
    <x v="34"/>
    <s v="O22610130002"/>
    <s v="BOD"/>
    <n v="2261013"/>
    <m/>
    <s v="00076014201 DEPOSITO DE EFECTIVO, DEPOSITANTE: COMUNICACIONES EL PAIS S.A., CONCEPTO: PAGO, CUENTA DE DEPOSITO: CUENTA UNICA DEL TESORO"/>
    <m/>
    <m/>
    <m/>
    <m/>
    <m/>
    <m/>
    <n v="0"/>
    <n v="1512.8"/>
    <s v="NO_CONCILIADO"/>
  </r>
  <r>
    <x v="31"/>
    <m/>
    <x v="31"/>
    <x v="34"/>
    <s v="O22611340002"/>
    <s v="BOD"/>
    <n v="2261134"/>
    <m/>
    <s v="00099021001 DEPOSITO DE EFECTIVO, DEPOSITANTE: ANEL LETICIA SOLARES PERALTA, CONCEPTO: DEVOLUCIÓN DE PAGO DE VACACIONES EN DEMASÍA GESTIÓN 2020, CUENTA DE DEPOSITO: CUENTA UNICA DEL TESORO/DJBR"/>
    <m/>
    <m/>
    <m/>
    <m/>
    <m/>
    <m/>
    <n v="0"/>
    <n v="192.4"/>
    <s v="NO_CONCILIADO"/>
  </r>
  <r>
    <x v="2"/>
    <m/>
    <x v="2"/>
    <x v="34"/>
    <s v="O22611360002"/>
    <s v="BOD"/>
    <n v="2261136"/>
    <m/>
    <s v="00015011108 DEPOSITO DE EFECTIVO, DEPOSITANTE: JUBILADOS BANCA PRIVADA, CONCEPTO: PAGO FACTURA AGUA POTABLE FACTURA FEB 2024, CUENTA DE DEPOSITO: CUENTA UNICA DEL TESORO"/>
    <m/>
    <m/>
    <m/>
    <m/>
    <m/>
    <m/>
    <n v="0"/>
    <n v="231.88"/>
    <s v="NO_CONCILIADO"/>
  </r>
  <r>
    <x v="1"/>
    <m/>
    <x v="1"/>
    <x v="34"/>
    <s v="O22612190002"/>
    <s v="BOD"/>
    <n v="2261219"/>
    <m/>
    <s v="00099021001 DEPOSITO DE EFECTIVO, DEPOSITANTE: JAIME MITA PARIHUANA, CONCEPTO: DEVOLUCION DE BONOS Y AGUINALDO GESTION 2024, CUENTA DE DEPOSITO: CUENTA UNICA DEL TESORO"/>
    <m/>
    <m/>
    <m/>
    <m/>
    <m/>
    <m/>
    <n v="0"/>
    <n v="4858"/>
    <s v="NO_CONCILIADO"/>
  </r>
  <r>
    <x v="30"/>
    <m/>
    <x v="30"/>
    <x v="34"/>
    <s v="O22612340002"/>
    <s v="BOD"/>
    <n v="2261234"/>
    <m/>
    <s v="00133012001 DEPOSITO DE EFECTIVO, DEPOSITANTE: ARON ESPINOZA OLIVER, CONCEPTO: SALDO SORTEO SEMBRANDO ESPERANZA, CUENTA DE DEPOSITO: CUENTA UNICA DEL TESORO"/>
    <m/>
    <m/>
    <m/>
    <m/>
    <m/>
    <m/>
    <n v="0"/>
    <n v="1070"/>
    <s v="NO_CONCILIADO"/>
  </r>
  <r>
    <x v="19"/>
    <m/>
    <x v="19"/>
    <x v="34"/>
    <s v="B22610720002"/>
    <s v="BOD"/>
    <n v="2261072"/>
    <m/>
    <s v="00099021001 DEP.DE CHEQ.AJENOS,RET.DE CAM.,CONCEPTO: INCAPACIDADES,DEP.: CAJA NACIONAL DE SALUD, PROCEDENCIA: BANCO UNION S.A., CHEQUE: 38233, FECHA DE EMISION:18/02/2025_x000a_DT - 0167 - P - 240"/>
    <m/>
    <m/>
    <m/>
    <m/>
    <m/>
    <m/>
    <n v="0"/>
    <n v="2828.3"/>
    <s v="CONCILIADO_PARCIAL"/>
  </r>
  <r>
    <x v="17"/>
    <m/>
    <x v="17"/>
    <x v="34"/>
    <s v="B22610720002"/>
    <s v="BOD"/>
    <n v="2261072"/>
    <m/>
    <s v="00099021001 DEP.DE CHEQ.AJENOS,RET.DE CAM.,CONCEPTO: INCAPACIDADES,DEP.: CAJA NACIONAL DE SALUD, PROCEDENCIA: BANCO UNION S.A., CHEQUE: 38233, FECHA DE EMISION:18/02/2025_x000a_DT - 0167 - P - 240"/>
    <m/>
    <m/>
    <m/>
    <m/>
    <m/>
    <m/>
    <n v="0"/>
    <n v="12222.9"/>
    <s v="CONCILIADO_PARCIAL"/>
  </r>
  <r>
    <x v="38"/>
    <m/>
    <x v="38"/>
    <x v="34"/>
    <s v="B22610720002"/>
    <s v="BOD"/>
    <n v="2261072"/>
    <m/>
    <s v="00099021001 DEP.DE CHEQ.AJENOS,RET.DE CAM.,CONCEPTO: INCAPACIDADES,DEP.: CAJA NACIONAL DE SALUD, PROCEDENCIA: BANCO UNION S.A., CHEQUE: 38233, FECHA DE EMISION:18/02/2025_x000a_DT - 0167 - P - 240"/>
    <m/>
    <m/>
    <m/>
    <m/>
    <m/>
    <m/>
    <n v="0"/>
    <n v="786059.21"/>
    <s v="CONCILIADO_PARCIAL"/>
  </r>
  <r>
    <x v="19"/>
    <m/>
    <x v="19"/>
    <x v="34"/>
    <s v="B22610720002"/>
    <s v="BOD"/>
    <n v="2261072"/>
    <m/>
    <s v="00099021001 DEP.DE CHEQ.AJENOS,RET.DE CAM.,CONCEPTO: INCAPACIDADES,DEP.: CAJA NACIONAL DE SALUD, PROCEDENCIA: BANCO UNION S.A., CHEQUE: 38233, FECHA DE EMISION:18/02/2025_x000a_DT - 0167 - P - 240"/>
    <m/>
    <m/>
    <m/>
    <m/>
    <m/>
    <m/>
    <n v="0"/>
    <n v="253836.52"/>
    <s v="CONCILIADO_PARCIAL"/>
  </r>
  <r>
    <x v="2"/>
    <m/>
    <x v="2"/>
    <x v="34"/>
    <s v="B22610720002"/>
    <s v="BOD"/>
    <n v="2261072"/>
    <m/>
    <s v="00099021001 DEP.DE CHEQ.AJENOS,RET.DE CAM.,CONCEPTO: INCAPACIDADES,DEP.: CAJA NACIONAL DE SALUD, PROCEDENCIA: BANCO UNION S.A., CHEQUE: 38233, FECHA DE EMISION:18/02/2025_x000a_DT - 0167 - P - 240"/>
    <m/>
    <m/>
    <m/>
    <m/>
    <m/>
    <m/>
    <n v="0"/>
    <n v="4412.72"/>
    <s v="CONCILIADO_PARCIAL"/>
  </r>
  <r>
    <x v="2"/>
    <m/>
    <x v="2"/>
    <x v="34"/>
    <s v="B22610870002"/>
    <s v="BOD"/>
    <n v="2261087"/>
    <m/>
    <s v="00015011108 DEP.DE CHEQ.AJENOS,RET.DE CAM.,CONCEPTO: DEPÓSITO A LA CUT,DEP.: MINISTERIO DE GOBIERNO , PROCEDENCIA: BANCO UNION S.A., CHEQUE: 52523, FECHA DE EMISION:18/02/2025"/>
    <m/>
    <m/>
    <m/>
    <m/>
    <m/>
    <m/>
    <n v="0"/>
    <n v="100"/>
    <s v="NO_CONCILIADO"/>
  </r>
  <r>
    <x v="2"/>
    <m/>
    <x v="2"/>
    <x v="34"/>
    <s v="B22610900002"/>
    <s v="BOD"/>
    <n v="2261090"/>
    <m/>
    <s v="00015011108 DEP.DE CHEQ.AJENOS,RET.DE CAM.,CONCEPTO: DEPÓSITO A LA CUT,DEP.: MINISTERIO DE GOBIERNO , PROCEDENCIA: BANCO UNION S.A., CHEQUE: 52522, FECHA DE EMISION:18/02/2025"/>
    <m/>
    <m/>
    <m/>
    <m/>
    <m/>
    <m/>
    <n v="0"/>
    <n v="100"/>
    <s v="NO_CONCILIADO"/>
  </r>
  <r>
    <x v="27"/>
    <m/>
    <x v="27"/>
    <x v="34"/>
    <s v="B22611160002"/>
    <s v="BOD"/>
    <n v="2261116"/>
    <m/>
    <s v="00423012001 DEP.DE CHEQ.AJENOS,RET.DE CAM.,CONCEPTO: CONVENIO INTERINSTITUCIONAL,DEP.: UNIVALLE S.A. , PROCEDENCIA: BANCO NACIONAL DE BOLIVIA S.A., CHEQUE: 7789, FECHA DE EMISION:14/02/2025"/>
    <m/>
    <m/>
    <m/>
    <m/>
    <m/>
    <m/>
    <n v="0"/>
    <n v="4176"/>
    <s v="NO_CONCILIADO"/>
  </r>
  <r>
    <x v="27"/>
    <m/>
    <x v="27"/>
    <x v="34"/>
    <s v="B22611180002"/>
    <s v="BOD"/>
    <n v="2261118"/>
    <m/>
    <s v="00423012001 DEP.DE CHEQ.AJENOS,RET.DE CAM.,CONCEPTO: CONVENIO INTERINSTITUCIONAL,DEP.: UNIVALLE S.A. , PROCEDENCIA: BANCO NACIONAL DE BOLIVIA S.A., CHEQUE: 7790, FECHA DE EMISION:14/02/2025"/>
    <m/>
    <m/>
    <m/>
    <m/>
    <m/>
    <m/>
    <n v="0"/>
    <n v="4454.3999999999996"/>
    <s v="NO_CONCILIADO"/>
  </r>
  <r>
    <x v="4"/>
    <m/>
    <x v="4"/>
    <x v="34"/>
    <s v="Q21745270002"/>
    <s v="CRV"/>
    <n v="2174527"/>
    <m/>
    <s v="NUMERO DE LIBRETA CUT: 00291012006 OPERACIÓN E18 TRANSFERENCIA DEL SISTEMA FINANCIERO POR CUENTA DE TERCEROS A LA CUT PAGO A PROVEEDORES"/>
    <m/>
    <m/>
    <m/>
    <m/>
    <m/>
    <m/>
    <n v="0"/>
    <n v="14616"/>
    <s v="NO_CONCILIADO"/>
  </r>
  <r>
    <x v="16"/>
    <m/>
    <x v="16"/>
    <x v="34"/>
    <s v="S11198300001"/>
    <s v="COB"/>
    <n v="1119830"/>
    <m/>
    <s v="||COMISION TRANSFERENCIA FDOS.AL EXTERIOR 0,20% S/USD1.173.867,41 (EQUIV.A EUR1.125.468,96),REEMB.GSTS.COMUNICACION BS300.-Y EMISION COMP.CONTABLE BS60.-REF.:PAGO 1 LC I-2023-38 P/C ENVIBOL A/F VETROMECCANICA S.R.L.,EN COMPL.A COMP.1119828,20/02/2025. LIB.00132072003 SEDEM-AMPL.PLANTA ENVASES DE VIDRIO EN ZUDAÑEZ-CH.RF.:COMISIONES PAGO 1 LC I-2023-38"/>
    <m/>
    <m/>
    <m/>
    <m/>
    <m/>
    <m/>
    <n v="16465.43"/>
    <n v="0"/>
    <s v="NO_CONCILIADO"/>
  </r>
  <r>
    <x v="7"/>
    <m/>
    <x v="7"/>
    <x v="34"/>
    <s v="S11198290004"/>
    <s v="COB"/>
    <n v="1119829"/>
    <m/>
    <s v="||PAGO A EXIMBANK COREA PRESTAMO EDCF NO. BOL-2 VCTO. 20/02/2025 POR CUENTA DEL TGN, SEGUN MENSAJE SWIFT N°2530 DE LA FECHA, AUTORIZACION S/G COD. LIQ. 019654 DE 17/02/2025, VALOR 20/02/2025 CAPITAL KRW713.093.000 INTERESES KRW16.974.650. LIB. 00099021001 TGN-RECURSOS ORDINARIOS (3987) REF.: COMISIONES BANCARIAS"/>
    <m/>
    <m/>
    <m/>
    <m/>
    <m/>
    <m/>
    <n v="3876.16"/>
    <n v="0"/>
    <s v="NO_CONCILIADO"/>
  </r>
  <r>
    <x v="3"/>
    <m/>
    <x v="3"/>
    <x v="34"/>
    <s v="S11198780003"/>
    <s v="COB"/>
    <n v="1119878"/>
    <m/>
    <s v="||TRANSFERENCIA DE FONDOS S/G MENSAJE SWIFT NRO. 2540, CORREO ELECTRONICO DE LA FECHA Y NOTA CITE DGAC/DAF/FIN/NE-0008/25 DE F.29.01.2025 (HRE-TGL-1866) DE LA DIRECCION GENERAL DE AERONAUTICA CIVIL (SECTOR PÚBLICO). DEBITO DE LA LIBRETA 00117012001 DGAC, REPOSICIÓN DE ÚTILES DE ESCRITORIO"/>
    <m/>
    <m/>
    <m/>
    <m/>
    <m/>
    <m/>
    <n v="60"/>
    <n v="0"/>
    <s v="NO_CONCILIADO"/>
  </r>
  <r>
    <x v="3"/>
    <m/>
    <x v="3"/>
    <x v="34"/>
    <s v="S11198840003"/>
    <s v="COB"/>
    <n v="1119884"/>
    <m/>
    <s v="||TRANSFERENCIA DE FONDOS S/G MENSAJES SWIFT NRO. 2476, DE LA FECHA Y NOTA CITE DGAC/DAF/FIN/NE-0008/25 DE F.29.01.2025 (HRE-TGL-1866) DE LA DIRECCION GENERAL DE AERONAUTICA CIVIL (SECTOR PÚBLICO). DEBITO DE LA LIBRETA 00117012001 DGAC, REPOSICIÓN DE ÚTILES DE ESCRITORIO"/>
    <m/>
    <m/>
    <m/>
    <m/>
    <m/>
    <m/>
    <n v="60"/>
    <n v="0"/>
    <s v="NO_CONCILIADO"/>
  </r>
  <r>
    <x v="2"/>
    <m/>
    <x v="2"/>
    <x v="35"/>
    <s v="O22615060002"/>
    <s v="BOD"/>
    <n v="2261506"/>
    <m/>
    <s v="00015021104 DEPOSITO DE EFECTIVO, DEPOSITANTE: PAOLA JHOSELIN CALIZAYA CALDERON, CONCEPTO: DEVOLUCION DE PASAJES, CUENTA DE DEPOSITO: CUENTA UNICA DEL TESORO"/>
    <m/>
    <m/>
    <m/>
    <m/>
    <m/>
    <m/>
    <n v="0"/>
    <n v="1065"/>
    <s v="NO_CONCILIADO"/>
  </r>
  <r>
    <x v="2"/>
    <m/>
    <x v="2"/>
    <x v="35"/>
    <s v="O22615900002"/>
    <s v="BOD"/>
    <n v="2261590"/>
    <m/>
    <s v="00099021001 DEPOSITO DE EFECTIVO, DEPOSITANTE: ALEJANDRO CASTRO COARITE, CONCEPTO: DEVOLUCION DE SUELDO SEPTIEMBRE 2020, CUENTA DE DEPOSITO: CUENTA UNICA DEL TESORO/DJBR"/>
    <m/>
    <m/>
    <m/>
    <m/>
    <m/>
    <m/>
    <n v="0"/>
    <n v="3000"/>
    <s v="NO_CONCILIADO"/>
  </r>
  <r>
    <x v="1"/>
    <m/>
    <x v="1"/>
    <x v="35"/>
    <s v="O22616240002"/>
    <s v="BOD"/>
    <n v="2261624"/>
    <m/>
    <s v="00099021001 DEPOSITO DE EFECTIVO, DEPOSITANTE: ELSA JUANA LOPEZ GUTIERREZ, CONCEPTO: DEVOLUCION DE LA RENTA, CUENTA DE DEPOSITO: CUENTA UNICA DEL TESORO"/>
    <m/>
    <m/>
    <m/>
    <m/>
    <m/>
    <m/>
    <n v="0"/>
    <n v="860"/>
    <s v="NO_CONCILIADO"/>
  </r>
  <r>
    <x v="6"/>
    <m/>
    <x v="6"/>
    <x v="35"/>
    <s v="B22614820002"/>
    <s v="BOD"/>
    <n v="2261482"/>
    <m/>
    <s v="00099021001 DEP.DE CHEQ.AJENOS,RET.DE CAM.,CONCEPTO: INCAPACIDADES,DEP.: CAJA NACIONAL DE SALUD , PROCEDENCIA: BANCO UNION S.A., CHEQUE: 12856, FECHA DE EMISION:18/02/2025"/>
    <m/>
    <m/>
    <m/>
    <m/>
    <m/>
    <m/>
    <n v="0"/>
    <n v="84470.3"/>
    <s v="NO_CONCILIADO"/>
  </r>
  <r>
    <x v="7"/>
    <m/>
    <x v="7"/>
    <x v="35"/>
    <s v="G30400240003"/>
    <s v="COB"/>
    <n v="19685"/>
    <m/>
    <s v="PAGO A CAF PRÉSTAMO CFA004991 VCTO. 21-02-2025 POR CUENTA DE TGN, SEGUN NOTA MEFP/VTCP/DGCP/UODP/No 104/2025 DEL 20-02-2025, VALOR 21-02-2025 CAPITAL USD 516.710,97 CTA. 3987 CUENTA UNICA DEL TESORO LIB. 00099021001 REF.: COMISIONES BANCARIAS"/>
    <m/>
    <m/>
    <m/>
    <m/>
    <m/>
    <m/>
    <n v="3904.63"/>
    <n v="0"/>
    <s v="NO_CONCILIADO"/>
  </r>
  <r>
    <x v="3"/>
    <m/>
    <x v="3"/>
    <x v="35"/>
    <s v="S11199660003"/>
    <s v="COB"/>
    <n v="1119966"/>
    <m/>
    <s v="||TRANSFERENCIA DE FONDOS S/G MENSAJE SWIFT NROS. 2552 EN ATENCIÓN A CORREO ELECTRONICO DE LA FECHA Y NOTA: DGAC/DAF/FIN/NE-0008/25 DE F.29/1/2025 (HRE-TGL-1866) ENVIADO POR LA DIRECCIÓN GENERAL DE AERONÁUTICA CIVIL (SECTOR PÚBLICO). DEBITO DE LA LIBRETA 00117012001 DGAC, REPOSICIÓN ÚTILES DE ESCRITORIO."/>
    <m/>
    <m/>
    <m/>
    <m/>
    <m/>
    <m/>
    <n v="60"/>
    <n v="0"/>
    <s v="NO_CONCILIADO"/>
  </r>
  <r>
    <x v="7"/>
    <m/>
    <x v="7"/>
    <x v="35"/>
    <s v="S11199390001"/>
    <s v="NTI"/>
    <n v="1119939"/>
    <m/>
    <s v="||PAGO A CAF PRÉSTAMO CFA004991 VCTO. 21-02-2025 POR CUENTA DEL TGN, SEGÚN NOTA MEFP/VTCP/DGCP/UODP/N°104/2025 DE 20-02-2025 CAPITAL USD852.039,03 INTERESES USD186.637,64 CTA. 3987 CUENTA UNICA DEL TESORO LIB. 00099021001"/>
    <m/>
    <m/>
    <m/>
    <m/>
    <m/>
    <m/>
    <n v="7229189.6200000001"/>
    <n v="0"/>
    <s v="NO_CONCILIADO"/>
  </r>
  <r>
    <x v="7"/>
    <m/>
    <x v="7"/>
    <x v="35"/>
    <s v="S11199390003"/>
    <s v="COB"/>
    <n v="1119939"/>
    <m/>
    <s v="||PAGO A CAF PRÉSTAMO CFA004991 VCTO. 21-02-2025 POR CUENTA DEL TGN, SEGÚN NOTA MEFP/VTCP/DGCP/UODP/N°104/2025 DE 20-02-2025 CAPITAL USD852.039,03 INTERESES USD186.637,64 CTA. 3987 CUENTA UNICA DEL TESORO LIB. 00099021001 REF.: COMISIONES BANCARIAS"/>
    <m/>
    <m/>
    <m/>
    <m/>
    <m/>
    <m/>
    <n v="7485.34"/>
    <n v="0"/>
    <s v="NO_CONCILIADO"/>
  </r>
  <r>
    <x v="3"/>
    <m/>
    <x v="3"/>
    <x v="35"/>
    <s v="S11199740003"/>
    <s v="COB"/>
    <n v="1119974"/>
    <m/>
    <s v="||REGULARIZACIÓN DE NUESTRA OPERACIÓN N°1119968 DE F. 21/02/2025 SEGÚN NOTA CITE DGAC/DAF/FIN/NE-0008/25 DE F. 29/01/2025 (HRE-TSO-1866) Y CORREO ELECTRÓNICO DE LA FECHA ENVIADO POR DGAC Y NAABOL DÉBITO DE LA LIBRETA 00117012001 DGAC, REPOSICIÓN DE ÚTILES DE ESCRITORIO."/>
    <m/>
    <m/>
    <m/>
    <m/>
    <m/>
    <m/>
    <n v="60"/>
    <n v="0"/>
    <s v="NO_CONCILIADO"/>
  </r>
  <r>
    <x v="4"/>
    <m/>
    <x v="4"/>
    <x v="36"/>
    <s v="O22620140002"/>
    <s v="BOD"/>
    <n v="2262014"/>
    <m/>
    <s v="00291012008 DEPOSITO DE EFECTIVO, DEPOSITANTE: MIGUEL ANGEL AMURUZ REBOSO, CONCEPTO: REMISION ALCANCE DE TRABAJO LBC-071-24 PROPUESTA ABC IRI SC003-1 SOLVOVIAL SRL NIT:405934029, CUENTA DE DEPOSITO: CUENTA UNICA DEL TESORO"/>
    <m/>
    <m/>
    <m/>
    <m/>
    <m/>
    <m/>
    <n v="0"/>
    <n v="23877.54"/>
    <s v="NO_CONCILIADO"/>
  </r>
  <r>
    <x v="1"/>
    <m/>
    <x v="1"/>
    <x v="36"/>
    <s v="O22621090002"/>
    <s v="BOD"/>
    <n v="2262109"/>
    <m/>
    <s v="00099021001 DEPOSITO DE EFECTIVO, DEPOSITANTE: HENRY CASTILLO RAMIREZ, CONCEPTO: DEVOLUCION REFRIGERIO MAYO 24, CUENTA DE DEPOSITO: CUENTA UNICA DEL TESORO"/>
    <m/>
    <m/>
    <m/>
    <m/>
    <m/>
    <m/>
    <n v="0"/>
    <n v="18"/>
    <s v="NO_CONCILIADO"/>
  </r>
  <r>
    <x v="1"/>
    <m/>
    <x v="1"/>
    <x v="36"/>
    <s v="O22621100002"/>
    <s v="BOD"/>
    <n v="2262110"/>
    <m/>
    <s v="00099021001 DEPOSITO DE EFECTIVO, DEPOSITANTE: LOURDES DIAZ ALFARO, CONCEPTO: DEVOLUCION REFRIGERIO ABRIL 2024, CUENTA DE DEPOSITO: CUENTA UNICA DEL TESORO"/>
    <m/>
    <m/>
    <m/>
    <m/>
    <m/>
    <m/>
    <n v="0"/>
    <n v="18"/>
    <s v="NO_CONCILIADO"/>
  </r>
  <r>
    <x v="6"/>
    <m/>
    <x v="6"/>
    <x v="36"/>
    <s v="B22619880002"/>
    <s v="BOD"/>
    <n v="2261988"/>
    <m/>
    <s v="00099021001 DEP.DE CHEQ.AJENOS,RET.DE CAM.,CONCEPTO: INCAPACIDADES,DEP.: CAJA NACIONAL DE SALUD , PROCEDENCIA: BANCO UNION S.A., CHEQUE: 16644, FECHA DE EMISION:06/02/2025"/>
    <m/>
    <m/>
    <m/>
    <m/>
    <m/>
    <m/>
    <n v="0"/>
    <n v="188555.96"/>
    <s v="NO_CONCILIADO"/>
  </r>
  <r>
    <x v="4"/>
    <m/>
    <x v="4"/>
    <x v="36"/>
    <s v="B22619830002"/>
    <s v="BOD"/>
    <n v="2261983"/>
    <m/>
    <s v="00291012006 DEP.DE CHEQ.AJENOS,RET.DE CAM.,CONCEPTO: USO DERECHO DE VIA,DEP.: ENTEL S.A. , PROCEDENCIA: BANCO UNION S.A., CHEQUE: 214530, FECHA DE EMISION:20/02/2025"/>
    <m/>
    <m/>
    <m/>
    <m/>
    <m/>
    <m/>
    <n v="0"/>
    <n v="122496"/>
    <s v="NO_CONCILIADO"/>
  </r>
  <r>
    <x v="6"/>
    <m/>
    <x v="6"/>
    <x v="36"/>
    <s v="B22619850002"/>
    <s v="BOD"/>
    <n v="2261985"/>
    <m/>
    <s v="00099021001 DEP.DE CHEQ.AJENOS,RET.DE CAM.,CONCEPTO: INCAPACIDADES,DEP.: CAJA NACIONAL DE SALUD , PROCEDENCIA: BANCO UNION S.A., CHEQUE: 16646, FECHA DE EMISION:06/02/2025"/>
    <m/>
    <m/>
    <m/>
    <m/>
    <m/>
    <m/>
    <n v="0"/>
    <n v="16839.55"/>
    <s v="NO_CONCILIADO"/>
  </r>
  <r>
    <x v="6"/>
    <m/>
    <x v="6"/>
    <x v="36"/>
    <s v="B22619870002"/>
    <s v="BOD"/>
    <n v="2261987"/>
    <m/>
    <s v="00099021001 DEP.DE CHEQ.AJENOS,RET.DE CAM.,CONCEPTO: INCAPACIDADES,DEP.: CAJA NACIONAL DE SALUD , PROCEDENCIA: BANCO UNION S.A., CHEQUE: 16645, FECHA DE EMISION:06/02/2025"/>
    <m/>
    <m/>
    <m/>
    <m/>
    <m/>
    <m/>
    <n v="0"/>
    <n v="546470.02"/>
    <s v="NO_CONCILIADO"/>
  </r>
  <r>
    <x v="6"/>
    <m/>
    <x v="6"/>
    <x v="36"/>
    <s v="B22619910002"/>
    <s v="BOD"/>
    <n v="2261991"/>
    <m/>
    <s v="00099021001 DEP.DE CHEQ.AJENOS,RET.DE CAM.,CONCEPTO: INCAPACIDADES,DEP.: CAJA NACIONAL DE SALUD , PROCEDENCIA: BANCO UNION S.A., CHEQUE: 16643, FECHA DE EMISION:06/02/2025"/>
    <m/>
    <m/>
    <m/>
    <m/>
    <m/>
    <m/>
    <n v="0"/>
    <n v="36473.040000000001"/>
    <s v="NO_CONCILIADO"/>
  </r>
  <r>
    <x v="39"/>
    <m/>
    <x v="39"/>
    <x v="36"/>
    <s v="Q21758430002"/>
    <s v="CRV"/>
    <n v="2175843"/>
    <m/>
    <s v="NUMERO DE LIBRETA CUT: 00099021001 OPERACIÓN E75 TRANSFERENCIA DE LA CUENTA FISCAL BUN A LA CUT EN MN TRANSF.FDOS.AL.BCB EMPRESA LOCAL DE AGUA POTABLE Y ALCANTARILLADO SUCRE, CITE:ELAPAS-G.A.F.NÂ°25/2025 CUENTA CUT 3987 LIBRETA NÂ° 00099021001"/>
    <m/>
    <m/>
    <m/>
    <m/>
    <m/>
    <m/>
    <n v="0"/>
    <n v="54227.75"/>
    <s v="NO_CONCILIADO"/>
  </r>
  <r>
    <x v="3"/>
    <m/>
    <x v="3"/>
    <x v="36"/>
    <s v="S11200750003"/>
    <s v="COB"/>
    <n v="1120075"/>
    <m/>
    <s v="||TRANSFERENCIA DE FONDOS SEGÚN MENSAJE SWIFT N°2674 DE LA FECHA Y NOTA CITE: DGAC/DAF/FIN/NE-0008/25 (HRE-TGL-1866) DE FECHA 29/01/2025 DE LA DIRECCIÓN GENERAL DE AERONÁUTICA CIVIL. (SECTOR PÚBLICO). DÉBITO DE LA LIBRETA 00117012001 DGAC, REPOSICIÓN DE ÚTILES DE ESCRITORIO"/>
    <m/>
    <m/>
    <m/>
    <m/>
    <m/>
    <m/>
    <n v="60"/>
    <n v="0"/>
    <s v="NO_CONCILIADO"/>
  </r>
  <r>
    <x v="3"/>
    <m/>
    <x v="3"/>
    <x v="36"/>
    <s v="S11201010003"/>
    <s v="COB"/>
    <n v="1120101"/>
    <m/>
    <s v="||TRANSFERENCIA DE FONDOS S/G MENSAJES SWIFT NROS. 2682-2641 EN ATENCIÓN A NOTA: DGAC/DAF/FIN/NE-0008/25 DE F.29/1/2025 (HRE-TGL-1866) ENVIADO POR LA DIRECCIÓN GENERAL DE AERONÁUTICA CIVIL (SECTOR PÚBLICO). DEBITO DE LA LIBRETA 00117012001 DGAC, REPOSICIÓN ÚTILES DE ESCRITORIO."/>
    <m/>
    <m/>
    <m/>
    <m/>
    <m/>
    <m/>
    <n v="60"/>
    <n v="0"/>
    <s v="NO_CONCILIADO"/>
  </r>
  <r>
    <x v="3"/>
    <m/>
    <x v="3"/>
    <x v="36"/>
    <s v="S11200850003"/>
    <s v="COB"/>
    <n v="1120085"/>
    <m/>
    <s v="||TRANSFERENCIA DE FONDOS S/G MENSAJES SWIFT NROS. 2632-2633 EN ATENCIÓN A NOTA: DGAC/DAF/FIN/NE-0008/25 DE F.29/1/2025 (HRE-TGL-1866) ENVIADO POR LA DIRECCIÓN GENERAL DE AERONÁUTICA CIVIL (SECTOR PÚBLICO). DEBITO DE LA LIBRETA 00117012001 DGAC, REPOSICIÓN ÚTILES DE ESCRITORIO."/>
    <m/>
    <m/>
    <m/>
    <m/>
    <m/>
    <m/>
    <n v="60"/>
    <n v="0"/>
    <s v="NO_CONCILIADO"/>
  </r>
  <r>
    <x v="7"/>
    <m/>
    <x v="7"/>
    <x v="36"/>
    <s v="G30423650003"/>
    <s v="COB"/>
    <n v="19680"/>
    <m/>
    <s v="PAGO A FONPLATA PRÉSTAMO BOL 22/2014 VCTO. 24-02-2025 POR CUENTA DE TGN , NTI. 019680 VALOR 24-02-2025 CAPITAL USD 242.582,20 INTERESES USD 72.027,34 CTA. 3987 CUENTA UNICA DEL TESORO LIB. 00099021001 REF.: COMISIONES BANCARIAS"/>
    <m/>
    <m/>
    <m/>
    <m/>
    <m/>
    <m/>
    <n v="2518.2199999999998"/>
    <n v="0"/>
    <s v="NO_CONCILIADO"/>
  </r>
  <r>
    <x v="7"/>
    <m/>
    <x v="7"/>
    <x v="36"/>
    <s v="S11203630001"/>
    <s v="NTI"/>
    <n v="1120363"/>
    <m/>
    <s v="||PAGO A FONPLATA PRESTAMO BOL 22/2014 VCTO. 24-02-2025 POR CUENTA DE TGN , SEGUN NOTA MEFP/VTCP/DGCP/UODP/N° 105/2025 DE LA FECHA, CAPITAL USD530.650,99 INTERESES USD216.082,05 LIB. 00099021001 TGN-RECURSOS ORDINARIOS (3987)"/>
    <m/>
    <m/>
    <m/>
    <m/>
    <m/>
    <m/>
    <n v="5197261.96"/>
    <n v="0"/>
    <s v="NO_CONCILIADO"/>
  </r>
  <r>
    <x v="7"/>
    <m/>
    <x v="7"/>
    <x v="36"/>
    <s v="S11203630003"/>
    <s v="COB"/>
    <n v="1120363"/>
    <m/>
    <s v="||PAGO A FONPLATA PRESTAMO BOL 22/2014 VCTO. 24-02-2025 POR CUENTA DE TGN , SEGUN NOTA MEFP/VTCP/DGCP/UODP/N° 105/2025 DE LA FECHA, CAPITAL USD530.650,99 INTERESES USD216.082,05 LIB. 00099021001 TGN-RECURSOS ORDINARIOS (3987) REF.: COMISIONES BANCARIAS"/>
    <m/>
    <m/>
    <m/>
    <m/>
    <m/>
    <m/>
    <n v="5482.57"/>
    <n v="0"/>
    <s v="NO_CONCILIADO"/>
  </r>
  <r>
    <x v="3"/>
    <m/>
    <x v="3"/>
    <x v="36"/>
    <s v="S11204130003"/>
    <s v="COB"/>
    <n v="1120413"/>
    <m/>
    <s v="||TRANSFERENCIA DE FONDOS S/G MENSAJES SWIFT NROS. 2690 Y 2688 EN ATENCIÓN A CORREOS ELECTRÓNICOS DE LA DGAC, NAABOL DE LA FECHA Y NOTA: DGAC/DAF/FIN/NE-0008/25 DE F.29/1/2025 (HRE-TGL-1866) ENVIADO POR LA DIRECCIÓN GENERAL DE AERONÁUTICA CIVIL (SECTOR PÚBLICO). DEBITO DE LA LIBRETA 00117012001 DGAC, REPOSICIÓN ÚTILES DE ESCRITORIO."/>
    <m/>
    <m/>
    <m/>
    <m/>
    <m/>
    <m/>
    <n v="60"/>
    <n v="0"/>
    <s v="NO_CONCILIADO"/>
  </r>
  <r>
    <x v="3"/>
    <m/>
    <x v="3"/>
    <x v="36"/>
    <s v="S11204320003"/>
    <s v="COB"/>
    <n v="1120432"/>
    <m/>
    <s v="||REGULARIZACION DE NUESTRA OPERACION NRO.1120408 DE FECHA 24/02/2025 EN ATENCION A CORREOS ELECTRONICOS ENVIADOS POR NAABOL Y DGAC, Y NOTA CITE DGAC/DAF/FIN/NE-0008/25 DE F. 29/01/2025 (HRE-TGL-2025-1866) DE LA FECHA (SECTOR PUBLICO) DÉBITO DE LA LIBRETA 00117012001 DGAC, REPOSICIÓN DE ÚTILES DE ESCRITORIO."/>
    <m/>
    <m/>
    <m/>
    <m/>
    <m/>
    <m/>
    <n v="60"/>
    <n v="0"/>
    <s v="NO_CONCILIADO"/>
  </r>
  <r>
    <x v="1"/>
    <m/>
    <x v="1"/>
    <x v="37"/>
    <s v="O22624320002"/>
    <s v="BOD"/>
    <n v="2262432"/>
    <m/>
    <s v="00099021001 DEPOSITO DE EFECTIVO, DEPOSITANTE: ANDRES VINCENTTY ARCE, CONCEPTO: DEPÓSITO DE CUOTA, CUENTA DE DEPOSITO: CUENTA UNICA DEL TESORO"/>
    <m/>
    <m/>
    <m/>
    <m/>
    <m/>
    <m/>
    <n v="0"/>
    <n v="2000"/>
    <s v="NO_CONCILIADO"/>
  </r>
  <r>
    <x v="1"/>
    <m/>
    <x v="1"/>
    <x v="37"/>
    <s v="O22624380002"/>
    <s v="BOD"/>
    <n v="2262438"/>
    <m/>
    <s v="00099021001 DEPOSITO DE EFECTIVO, DEPOSITANTE: WILMA VILLCA AGUIRRE, CONCEPTO: DEVOLUCION DE PAGO EN EXCESO DE PAGO AGUINALDO DE NAVIDAD GESTION 2024, CUENTA DE DEPOSITO: CUENTA UNICA DEL TESORO"/>
    <m/>
    <m/>
    <m/>
    <m/>
    <m/>
    <m/>
    <n v="0"/>
    <n v="505.45"/>
    <s v="NO_CONCILIADO"/>
  </r>
  <r>
    <x v="16"/>
    <m/>
    <x v="16"/>
    <x v="37"/>
    <s v="O22624420002"/>
    <s v="BOD"/>
    <n v="2262442"/>
    <m/>
    <s v="00132072001 DEPOSITO DE EFECTIVO, DEPOSITANTE: ELVIS ALVARO COLQUE CANAVIRI, CONCEPTO: FONDOS NO UTILIZADOS DEL PREV. 037, CUENTA DE DEPOSITO: CUENTA UNICA DEL TESORO"/>
    <m/>
    <m/>
    <m/>
    <m/>
    <m/>
    <m/>
    <n v="0"/>
    <n v="50"/>
    <s v="NO_CONCILIADO"/>
  </r>
  <r>
    <x v="6"/>
    <m/>
    <x v="6"/>
    <x v="37"/>
    <s v="J06287630002"/>
    <s v="NTE"/>
    <n v="11262202"/>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512.75"/>
    <s v="NO_CONCILIADO"/>
  </r>
  <r>
    <x v="6"/>
    <m/>
    <x v="6"/>
    <x v="37"/>
    <s v="J06287610002"/>
    <s v="NTE"/>
    <n v="11248286"/>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9604.91"/>
    <s v="NO_CONCILIADO"/>
  </r>
  <r>
    <x v="6"/>
    <m/>
    <x v="6"/>
    <x v="37"/>
    <s v="J06287620002"/>
    <s v="NTE"/>
    <n v="11262197"/>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1584.2"/>
    <s v="NO_CONCILIADO"/>
  </r>
  <r>
    <x v="6"/>
    <m/>
    <x v="6"/>
    <x v="37"/>
    <s v="J06287640002"/>
    <s v="NTE"/>
    <n v="11262205"/>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947.33"/>
    <s v="NO_CONCILIADO"/>
  </r>
  <r>
    <x v="6"/>
    <m/>
    <x v="6"/>
    <x v="37"/>
    <s v="J06287650002"/>
    <s v="NTE"/>
    <n v="11262206"/>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1894.57"/>
    <s v="NO_CONCILIADO"/>
  </r>
  <r>
    <x v="40"/>
    <m/>
    <x v="40"/>
    <x v="37"/>
    <s v="J06287660002"/>
    <s v="NTE"/>
    <n v="11262215"/>
    <m/>
    <s v="A:00290012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1315.05"/>
    <s v="NO_CONCILIADO"/>
  </r>
  <r>
    <x v="40"/>
    <m/>
    <x v="40"/>
    <x v="37"/>
    <s v="J06287670002"/>
    <s v="NTE"/>
    <n v="11262223"/>
    <m/>
    <s v="A:00290012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157.85"/>
    <s v="NO_CONCILIADO"/>
  </r>
  <r>
    <x v="6"/>
    <m/>
    <x v="6"/>
    <x v="37"/>
    <s v="J06287680002"/>
    <s v="NTE"/>
    <n v="11262238"/>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5166.1099999999997"/>
    <s v="NO_CONCILIADO"/>
  </r>
  <r>
    <x v="6"/>
    <m/>
    <x v="6"/>
    <x v="37"/>
    <s v="J06287690002"/>
    <s v="NTE"/>
    <n v="11262239"/>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2454.5"/>
    <s v="NO_CONCILIADO"/>
  </r>
  <r>
    <x v="6"/>
    <m/>
    <x v="6"/>
    <x v="37"/>
    <s v="J06287700002"/>
    <s v="NTE"/>
    <n v="11262250"/>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7229.1"/>
    <s v="NO_CONCILIADO"/>
  </r>
  <r>
    <x v="6"/>
    <m/>
    <x v="6"/>
    <x v="37"/>
    <s v="J06287710002"/>
    <s v="NTE"/>
    <n v="11263461"/>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1615"/>
    <s v="NO_CONCILIADO"/>
  </r>
  <r>
    <x v="6"/>
    <m/>
    <x v="6"/>
    <x v="37"/>
    <s v="J06287720002"/>
    <s v="NTE"/>
    <n v="11263473"/>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7329.62"/>
    <s v="NO_CONCILIADO"/>
  </r>
  <r>
    <x v="6"/>
    <m/>
    <x v="6"/>
    <x v="37"/>
    <s v="J06287730002"/>
    <s v="NTE"/>
    <n v="11263474"/>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3115.81"/>
    <s v="NO_CONCILIADO"/>
  </r>
  <r>
    <x v="6"/>
    <m/>
    <x v="6"/>
    <x v="37"/>
    <s v="J06287740002"/>
    <s v="NTE"/>
    <n v="11263482"/>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6625.81"/>
    <s v="NO_CONCILIADO"/>
  </r>
  <r>
    <x v="6"/>
    <m/>
    <x v="6"/>
    <x v="37"/>
    <s v="J06287780002"/>
    <s v="NTE"/>
    <n v="11263554"/>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1996.16"/>
    <s v="NO_CONCILIADO"/>
  </r>
  <r>
    <x v="6"/>
    <m/>
    <x v="6"/>
    <x v="37"/>
    <s v="J06287750002"/>
    <s v="NTE"/>
    <n v="11263483"/>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6557"/>
    <s v="NO_CONCILIADO"/>
  </r>
  <r>
    <x v="6"/>
    <m/>
    <x v="6"/>
    <x v="37"/>
    <s v="J06287760002"/>
    <s v="NTE"/>
    <n v="11263546"/>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373"/>
    <s v="NO_CONCILIADO"/>
  </r>
  <r>
    <x v="6"/>
    <m/>
    <x v="6"/>
    <x v="37"/>
    <s v="J06287770002"/>
    <s v="NTE"/>
    <n v="11263547"/>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741.2"/>
    <s v="NO_CONCILIADO"/>
  </r>
  <r>
    <x v="6"/>
    <m/>
    <x v="6"/>
    <x v="37"/>
    <s v="J06287790002"/>
    <s v="NTE"/>
    <n v="11263563"/>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10723.4"/>
    <s v="NO_CONCILIADO"/>
  </r>
  <r>
    <x v="6"/>
    <m/>
    <x v="6"/>
    <x v="37"/>
    <s v="J06287800002"/>
    <s v="NTE"/>
    <n v="11263568"/>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1293.31"/>
    <s v="NO_CONCILIADO"/>
  </r>
  <r>
    <x v="6"/>
    <m/>
    <x v="6"/>
    <x v="37"/>
    <s v="J06287810002"/>
    <s v="NTE"/>
    <n v="11263576"/>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896.55"/>
    <s v="NO_CONCILIADO"/>
  </r>
  <r>
    <x v="6"/>
    <m/>
    <x v="6"/>
    <x v="37"/>
    <s v="J06287820002"/>
    <s v="NTE"/>
    <n v="11263577"/>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2550.9699999999998"/>
    <s v="NO_CONCILIADO"/>
  </r>
  <r>
    <x v="6"/>
    <m/>
    <x v="6"/>
    <x v="37"/>
    <s v="J06287830002"/>
    <s v="NTE"/>
    <n v="11263582"/>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12578.92"/>
    <s v="NO_CONCILIADO"/>
  </r>
  <r>
    <x v="4"/>
    <m/>
    <x v="4"/>
    <x v="37"/>
    <s v="G30441610003"/>
    <s v="COB"/>
    <n v="3044161"/>
    <m/>
    <s v="TRANSFERENCIA RECIBIDA DEL EXTERIOR SEGÚN MENSAJES SWIFT Nos. 2774-2773 (REM.EXT.) DE FECHA 25-02-2025 POR DESEMBOLSO DE IDA PRÉSTAMO 5744-BO 43 LIBRETA N° 00291012002 ABC-RECURSOS PROPIOS REF.: UTILES DE ESCRITORIO"/>
    <m/>
    <m/>
    <m/>
    <m/>
    <m/>
    <m/>
    <n v="60"/>
    <n v="0"/>
    <s v="NO_CONCILIADO"/>
  </r>
  <r>
    <x v="7"/>
    <m/>
    <x v="7"/>
    <x v="37"/>
    <s v="S11206080001"/>
    <s v="NTI"/>
    <n v="1120608"/>
    <m/>
    <s v="||PAGO PRÉSTAMO EXIMBANK CHINA GCL 2004 (04) 114A VCTO 25-02-2025 POR CUENTA DE TGN, NTI019799 VALOR 25-02-2025 CAPITAL RMY1.910.703,24 INTERESES RMY16.665,58 CUENTA 3987 CUENTA ÚNICA DEL TESORO LIB. 00099021001"/>
    <m/>
    <m/>
    <m/>
    <m/>
    <m/>
    <m/>
    <n v="1851218.85"/>
    <n v="0"/>
    <s v="NO_CONCILIADO"/>
  </r>
  <r>
    <x v="7"/>
    <m/>
    <x v="7"/>
    <x v="37"/>
    <s v="S11206080003"/>
    <s v="COB"/>
    <n v="1120608"/>
    <m/>
    <s v="||PAGO PRÉSTAMO EXIMBANK CHINA GCL 2004 (04) 114A VCTO 25-02-2025 POR CUENTA DE TGN, NTI019799 VALOR 25-02-2025 CAPITAL RMY1.910.703,24 INTERESES RMY16.665,58 CUENTA 3987 CUENTA ÚNICA DEL TESORO LIB. 00099021001 REF.COMISIONES BANCARIAS"/>
    <m/>
    <m/>
    <m/>
    <m/>
    <m/>
    <m/>
    <n v="2184.62"/>
    <n v="0"/>
    <s v="NO_CONCILIADO"/>
  </r>
  <r>
    <x v="6"/>
    <m/>
    <x v="6"/>
    <x v="37"/>
    <s v="S11206170001"/>
    <s v="DEV"/>
    <n v="1120617"/>
    <m/>
    <s v="||COMPLEMENTO A NUESTRO CPBTE. S-1120608 DE LA FECHA, POR PAGO AL EXIMBANK CHINA GCL 2004 (04) 114A VCTO 25-05-2025 POR CUENTA DE TGN, COBRO DE COMISIONES DEL BANQUERO USD10,00 CUENTA 3987 CUENTA ÚNICA DEL TESORO LIB. 00099021001 REF.COMISIONES BANQUERO"/>
    <m/>
    <m/>
    <m/>
    <m/>
    <m/>
    <m/>
    <n v="69.599999999999994"/>
    <n v="0"/>
    <s v="NO_CONCILIADO"/>
  </r>
  <r>
    <x v="16"/>
    <m/>
    <x v="16"/>
    <x v="37"/>
    <s v="S11206230001"/>
    <s v="COB"/>
    <n v="1120623"/>
    <m/>
    <s v="'COBRO DE'||ÚTILES DE ESCRITORIO POR EL COMPROBANTE N°1120622 SEGÚN NOTA CITE: SEDEM/GG/GAF N° 0014/2025 DE FECHA 27/01/2025 (HRE-TGL-1817) DE SERVICIO DE DESARROLLO DE LAS EMPRESAS PÚBLICAS PRODUCTIVAS. (SECTOR PÚBLICO). DÉBITO DE LA LIBRETA 00132072001 SEDEM-ADM. RECAU. ENVIBOL, REPOSICIÓN DE ÚTILES DE ESCRITORIO."/>
    <m/>
    <m/>
    <m/>
    <m/>
    <m/>
    <m/>
    <n v="60"/>
    <n v="0"/>
    <s v="NO_CONCILIADO"/>
  </r>
  <r>
    <x v="3"/>
    <m/>
    <x v="3"/>
    <x v="37"/>
    <s v="S11206280003"/>
    <s v="COB"/>
    <n v="1120628"/>
    <m/>
    <s v="||TRANSFERENCIA DE FONDOS SEGÚN MENSAJES SWIFT N°2790, CORREO ELECTRÓNICO DE LA FECHA Y NOTA CITE: DGAC/DAF/FIN/NE-0008/25 (HRE-TGL-1866) DE FECHA 29/01/2025 DE LA DIRECCIÓN GENERAL DE AERONÁUTICA CIVIL. (SECTOR PÚBLICO). DÉBITO DE LA LIBRETA 00117012001 DGAC, REPOSICIÓN DE ÚTILES DE ESCRITORIO."/>
    <m/>
    <m/>
    <m/>
    <m/>
    <m/>
    <m/>
    <n v="60"/>
    <n v="0"/>
    <s v="NO_CONCILIADO"/>
  </r>
  <r>
    <x v="3"/>
    <m/>
    <x v="3"/>
    <x v="37"/>
    <s v="S11206310003"/>
    <s v="COB"/>
    <n v="1120631"/>
    <m/>
    <s v="||TRANSFERENCIA DE FONDOS S/G MENSAJE SWIFT NRO. 2787 EN ATENCIÓN A CORREO ELECTRÓNICO DE LA DGAC Y NOTA: DGAC/DAF/FIN/NE-0008/25 DE F.29/1/2025 (HRE-TGL-1866) ENVIADO POR LA DIRECCIÓN GENERAL DE AERONÁUTICA CIVIL (SECTOR PÚBLICO). DEBITO DE LA LIBRETA 00117012001 DGAC, REPOSICIÓN ÚTILES DE ESCRITORIO."/>
    <m/>
    <m/>
    <m/>
    <m/>
    <m/>
    <m/>
    <n v="60"/>
    <n v="0"/>
    <s v="NO_CONCILIADO"/>
  </r>
  <r>
    <x v="3"/>
    <m/>
    <x v="3"/>
    <x v="37"/>
    <s v="S11206330003"/>
    <s v="COB"/>
    <n v="1120633"/>
    <m/>
    <s v="||TRANSFERENCIA DE FONDOS SEGÚN MENSAJES SWIFT N°2703 Y 2705 DE LA FECHA Y NOTA CITE: DGAC/DAF/FIN/NE-0008/25 (HRE-TGL-1866) DE FECHA 29/01/2025 DE LA DIRECCIÓN GENERAL DE AERONÁUTICA CIVIL. (SECTOR PÚBLICO). DÉBITO DE LA LIBRETA 00117012001 DGAC, REPOSICIÓN DE ÚTILES DE ESCRITORIO."/>
    <m/>
    <m/>
    <m/>
    <m/>
    <m/>
    <m/>
    <n v="60"/>
    <n v="0"/>
    <s v="NO_CONCILIADO"/>
  </r>
  <r>
    <x v="3"/>
    <m/>
    <x v="3"/>
    <x v="37"/>
    <s v="S11206290003"/>
    <s v="COB"/>
    <n v="1120629"/>
    <m/>
    <s v="||TRANSFERENCIA DE FONDOS S/G MENSAJE SWIFT NRO. 2785, CORREO ELECTRONICO DE LA FECHA Y NOTA CITE DGAC/DAF/FIN/NE-0008/25 DE F.29.01.2025 (HRE-TGL-1866) DE LA DIRECCION GENERAL DE AERONAUTICA CIVIL (SECTOR PÚBLICO). DEBITO DE LA LIBRETA 00117012001 DGAC, REPOSICIÓN DE ÚTILES DE ESCRITORIO"/>
    <m/>
    <m/>
    <m/>
    <m/>
    <m/>
    <m/>
    <n v="60"/>
    <n v="0"/>
    <s v="NO_CONCILIADO"/>
  </r>
  <r>
    <x v="2"/>
    <m/>
    <x v="2"/>
    <x v="38"/>
    <s v="O22629440002"/>
    <s v="BOD"/>
    <n v="2262944"/>
    <m/>
    <s v="00015011108 DEPOSITO DE EFECTIVO, DEPOSITANTE: OVIDIO ARMENGOL HUANCA QUISPE, CONCEPTO: PAGO ENERGIA ELECTRICA CBBA DIC/2024, CUENTA DE DEPOSITO: CUENTA UNICA DEL TESORO"/>
    <m/>
    <m/>
    <m/>
    <m/>
    <m/>
    <m/>
    <n v="0"/>
    <n v="4.3899999999999997"/>
    <s v="NO_CONCILIADO"/>
  </r>
  <r>
    <x v="1"/>
    <m/>
    <x v="1"/>
    <x v="38"/>
    <s v="O22630320002"/>
    <s v="BOD"/>
    <n v="2263032"/>
    <m/>
    <s v="00099021001 DEPOSITO DE EFECTIVO, DEPOSITANTE: RAMIRO CRUZ CUTILE, CONCEPTO: DEVOLUCION REFRIGERIO MAYO/24, CUENTA DE DEPOSITO: CUENTA UNICA DEL TESORO"/>
    <m/>
    <m/>
    <m/>
    <m/>
    <m/>
    <m/>
    <n v="0"/>
    <n v="18"/>
    <s v="NO_CONCILIADO"/>
  </r>
  <r>
    <x v="25"/>
    <m/>
    <x v="25"/>
    <x v="38"/>
    <s v="O22630450002"/>
    <s v="BOD"/>
    <n v="2263045"/>
    <m/>
    <s v="00099021001 DEPOSITO DE EFECTIVO, DEPOSITANTE: WENDY HUARI GUIBARRA, CONCEPTO: DEVOLUCION DE SUELDO DICIEMBRE 2023, CUENTA DE DEPOSITO: CUENTA UNICA DEL TESORO/DJBR"/>
    <m/>
    <m/>
    <m/>
    <m/>
    <m/>
    <m/>
    <n v="0"/>
    <n v="5161.45"/>
    <s v="NO_CONCILIADO"/>
  </r>
  <r>
    <x v="6"/>
    <m/>
    <x v="6"/>
    <x v="38"/>
    <s v="B22627530002"/>
    <s v="BOD"/>
    <n v="2262753"/>
    <m/>
    <s v="00099021001 DEP.DE CHEQ.AJENOS,RET.DE CAM.,CONCEPTO: INCAPACIDADES,DEP.: CAJA NACIONAL DE SALUD , PROCEDENCIA: BANCO UNION S.A., CHEQUE: 11676, FECHA DE EMISION:20/02/2025"/>
    <m/>
    <m/>
    <m/>
    <m/>
    <m/>
    <m/>
    <n v="0"/>
    <n v="124713.3"/>
    <s v="NO_CONCILIADO"/>
  </r>
  <r>
    <x v="0"/>
    <m/>
    <x v="0"/>
    <x v="38"/>
    <s v="B22628550002"/>
    <s v="BOD"/>
    <n v="2262855"/>
    <m/>
    <s v="00081011108 DEP.DE CHEQ.AJENOS,RET.DE CAM.,CONCEPTO: NUREJ 201060856,DEP.: ORGANO JUDICIAL DAF , PROCEDENCIA: BANCO UNION S.A., CHEQUE: 24341, FECHA DE EMISION:10/02/2025"/>
    <m/>
    <m/>
    <m/>
    <m/>
    <m/>
    <m/>
    <n v="0"/>
    <n v="2870.37"/>
    <s v="NO_CONCILIADO"/>
  </r>
  <r>
    <x v="0"/>
    <m/>
    <x v="0"/>
    <x v="38"/>
    <s v="B22628560002"/>
    <s v="BOD"/>
    <n v="2262856"/>
    <m/>
    <s v="00081011108 DEP.DE CHEQ.AJENOS,RET.DE CAM.,CONCEPTO: NUREJ 201057021,DEP.: ORGANO JUDICIAL DAF , PROCEDENCIA: BANCO UNION S.A., CHEQUE: 24323, FECHA DE EMISION:29/01/2025"/>
    <m/>
    <m/>
    <m/>
    <m/>
    <m/>
    <m/>
    <n v="0"/>
    <n v="5078"/>
    <s v="NO_CONCILIADO"/>
  </r>
  <r>
    <x v="0"/>
    <m/>
    <x v="0"/>
    <x v="38"/>
    <s v="B22628580002"/>
    <s v="BOD"/>
    <n v="2262858"/>
    <m/>
    <s v="00081011108 DEP.DE CHEQ.AJENOS,RET.DE CAM.,CONCEPTO: NUREJ 201057021,DEP.: ORGANO JUDICIAL DAF , PROCEDENCIA: BANCO UNION S.A., CHEQUE: 24322, FECHA DE EMISION:29/01/2025"/>
    <m/>
    <m/>
    <m/>
    <m/>
    <m/>
    <m/>
    <n v="0"/>
    <n v="6070.43"/>
    <s v="NO_CONCILIADO"/>
  </r>
  <r>
    <x v="7"/>
    <m/>
    <x v="7"/>
    <x v="38"/>
    <s v="G30450220004"/>
    <s v="COB"/>
    <n v="19798"/>
    <m/>
    <s v="PAGO A CAF PRÉSTAMO CFA003747 VCTO. 26-02-2025 POR CUENTA DE TGN , NTI. 019798 VALOR 26-02-2025 CAPITAL USD 91.090,36 INTERESES USD 2.901,96 CTA. 3987 CUENTA UNICA DEL TESORO LIB. 00099021001 REF.: COMISIONES BANCARIAS"/>
    <m/>
    <m/>
    <m/>
    <m/>
    <m/>
    <m/>
    <n v="1004.77"/>
    <n v="0"/>
    <s v="NO_CONCILIADO"/>
  </r>
  <r>
    <x v="7"/>
    <m/>
    <x v="7"/>
    <x v="38"/>
    <s v="G30450220001"/>
    <s v="NTI"/>
    <n v="19798"/>
    <m/>
    <s v="PAGO A CAF PRÉSTAMO CFA003747 VCTO. 26-02-2025 POR CUENTA DE TGN , NTI. 019798 VALOR 26-02-2025 CAPITAL USD 91.090,36 INTERESES USD 2.901,96 CTA. 3987 CUENTA UNICA DEL TESORO LIB. 00099021001"/>
    <m/>
    <m/>
    <m/>
    <m/>
    <m/>
    <m/>
    <n v="654186.55000000005"/>
    <n v="0"/>
    <s v="NO_CONCILIADO"/>
  </r>
  <r>
    <x v="3"/>
    <m/>
    <x v="3"/>
    <x v="38"/>
    <s v="S11207220003"/>
    <s v="COB"/>
    <n v="1120722"/>
    <m/>
    <s v="||TRANSFERENCIA DE FONDOS S/G MENSAJES SWIFT NROS. 2833-2832 EN ATENCIÓN A NOTA: DGAC/DAF/FIN/NE-0008/25 DE F.29/1/2025 (HRE-TGL-1866) ENVIADO POR LA DIRECCIÓN GENERAL DE AERONÁUTICA CIVIL (SECTOR PÚBLICO). DEBITO DE LA LIBRETA 00117012001 DGAC, REPOSICIÓN ÚTILES DE ESCRITORIO."/>
    <m/>
    <m/>
    <m/>
    <m/>
    <m/>
    <m/>
    <n v="60"/>
    <n v="0"/>
    <s v="NO_CONCILIADO"/>
  </r>
  <r>
    <x v="11"/>
    <m/>
    <x v="11"/>
    <x v="38"/>
    <s v="Q21776880002"/>
    <s v="CRV"/>
    <n v="2177688"/>
    <m/>
    <s v="NUMERO DE LIBRETA CUT: 00099021001 OPERACIÓN E75 TRANSFERENCIA DE LA CUENTA FISCAL BUN A LA CUT EN MN TRANSF.FDOS.AL.BCB GOBIERNO AUTONOMO MUNICIPAL DE APOLO CITE: GAMA/DESP/NE/NÂ° 0097/2025 CUENTA CUT 3987 LIBRETA NÂ° 00099021001"/>
    <m/>
    <m/>
    <m/>
    <m/>
    <m/>
    <m/>
    <n v="0"/>
    <n v="54578.73"/>
    <s v="NO_CONCILIADO"/>
  </r>
  <r>
    <x v="3"/>
    <m/>
    <x v="3"/>
    <x v="38"/>
    <s v="S11207580003"/>
    <s v="COB"/>
    <n v="1120758"/>
    <m/>
    <s v="||TRANSFERENCIA DE FONDOS S/G MENSAJE SWIFT NRO. 2854 Y Y CORREO ELECTRONICO DE LA FECHA Y NOTA CITE DGAC/DAF/FIN/NE-0008/25 DE F.29.01.2025 (HRE-TGL-1866) DE LA DIRECCION GENERAL DE AERONAUTICA CIVIL (SECTOR PÚBLICO). DEBITO DE LA LIBRETA 00117012001 DGAC, REPOSICIÓN DE ÚTILES DE ESCRITORIO."/>
    <m/>
    <m/>
    <m/>
    <m/>
    <m/>
    <m/>
    <n v="60"/>
    <n v="0"/>
    <s v="NO_CONCILIADO"/>
  </r>
  <r>
    <x v="3"/>
    <m/>
    <x v="3"/>
    <x v="38"/>
    <s v="S11207610003"/>
    <s v="COB"/>
    <n v="1120761"/>
    <m/>
    <s v="||TRANSFERENCIA DE FONDOS S/G MENSAJES SWIFT NROS. 2798 Y 2797, CORREO ELECTRONICO DE LA FECHA Y NOTA CITE DGAC/DAF/FIN/NE-0008/25 DE F.29.01.2025 (HRE-TGL-1866) DE LA DIRECCION GENERAL DE AERONAUTICA CIVIL (SECTOR PÚBLICO). DEBITO DE LA LIBRETA 00117012001 DGAC, REPOSICIÓN DE ÚTILES DE ESCRITORIO."/>
    <m/>
    <m/>
    <m/>
    <m/>
    <m/>
    <m/>
    <n v="60"/>
    <n v="0"/>
    <s v="NO_CONCILIADO"/>
  </r>
  <r>
    <x v="3"/>
    <m/>
    <x v="3"/>
    <x v="38"/>
    <s v="S11207620003"/>
    <s v="COB"/>
    <n v="1120762"/>
    <m/>
    <s v="||TRANSFERENCIA DE FONDOS SEGÚN MENSAJE SWIFT N°2805, CORREO ELECTRÓNICO DE LA FECHA Y NOTA CITE: DGAC/DAF/FIN/NE-0008/25 (HRE-TGL-1866) DE FECHA 29/01/2025 DE LA DIRECCIÓN GENERAL DE AERONÁUTICA CIVIL. (SECTOR PÚBLICO). DÉBITO DE LA LIBRETA 00117012001 DGAC, REPOSICIÓN DE ÚTILES DE ESCRITORIO."/>
    <m/>
    <m/>
    <m/>
    <m/>
    <m/>
    <m/>
    <n v="60"/>
    <n v="0"/>
    <s v="NO_CONCILIADO"/>
  </r>
  <r>
    <x v="1"/>
    <m/>
    <x v="1"/>
    <x v="39"/>
    <s v="O22633280002"/>
    <s v="BOD"/>
    <n v="2263328"/>
    <m/>
    <s v="00099021001 DEPOSITO DE EFECTIVO, DEPOSITANTE: EVA QUISPE TARQUI, CONCEPTO: DEVOLUCION DE DINERO, CUENTA DE DEPOSITO: CUENTA UNICA DEL TESORO"/>
    <m/>
    <m/>
    <m/>
    <m/>
    <m/>
    <m/>
    <n v="0"/>
    <n v="1889.94"/>
    <s v="NO_CONCILIADO"/>
  </r>
  <r>
    <x v="0"/>
    <m/>
    <x v="0"/>
    <x v="39"/>
    <s v="O22633780002"/>
    <s v="BOD"/>
    <n v="2263378"/>
    <m/>
    <s v="00081011101 DEPOSITO DE EFECTIVO, DEPOSITANTE: OSMAR ARIEL ROJAS FLORES, CONCEPTO: CREDENCIAL, CUENTA DE DEPOSITO: CUENTA UNICA DEL TESORO"/>
    <m/>
    <m/>
    <m/>
    <m/>
    <m/>
    <m/>
    <n v="0"/>
    <n v="25"/>
    <s v="NO_CONCILIADO"/>
  </r>
  <r>
    <x v="0"/>
    <m/>
    <x v="0"/>
    <x v="39"/>
    <s v="O22633800002"/>
    <s v="BOD"/>
    <n v="2263380"/>
    <m/>
    <s v="00081011101 DEPOSITO DE EFECTIVO, DEPOSITANTE: FEDRA EUGENIA TORRICO ROSSEL, CONCEPTO: CREDENCIAL, CUENTA DE DEPOSITO: CUENTA UNICA DEL TESORO"/>
    <m/>
    <m/>
    <m/>
    <m/>
    <m/>
    <m/>
    <n v="0"/>
    <n v="25"/>
    <s v="NO_CONCILIADO"/>
  </r>
  <r>
    <x v="2"/>
    <m/>
    <x v="2"/>
    <x v="39"/>
    <s v="O22634210002"/>
    <s v="BOD"/>
    <n v="2263421"/>
    <m/>
    <s v="00015011108 DEPOSITO DE EFECTIVO, DEPOSITANTE: NEPTALI ESTEBAN CRUZ TORRICO, CONCEPTO: DEVOLUCION DE RECURSOS POR PASAJE AEREO, CUENTA DE DEPOSITO: CUENTA UNICA DEL TESORO"/>
    <m/>
    <m/>
    <m/>
    <m/>
    <m/>
    <m/>
    <n v="0"/>
    <n v="1648"/>
    <s v="NO_CONCILIADO"/>
  </r>
  <r>
    <x v="41"/>
    <m/>
    <x v="41"/>
    <x v="39"/>
    <s v="O22634370002"/>
    <s v="BOD"/>
    <n v="2263437"/>
    <m/>
    <s v="00099021001 DEPOSITO DE EFECTIVO, DEPOSITANTE: TRIBUNAL CONSTITUCIONAL PLURINACIONAL, CONCEPTO: DEVOLUCION POR USO DE OTRO OPERADOR, CUENTA DE DEPOSITO: CUENTA UNICA DEL TESORO"/>
    <m/>
    <m/>
    <m/>
    <m/>
    <m/>
    <m/>
    <n v="0"/>
    <n v="8.8000000000000007"/>
    <s v="NO_CONCILIADO"/>
  </r>
  <r>
    <x v="2"/>
    <m/>
    <x v="2"/>
    <x v="39"/>
    <s v="B22633720002"/>
    <s v="BOD"/>
    <n v="2263372"/>
    <m/>
    <s v="00015011108 DEP.DE CHEQ.AJENOS,RET.DE CAM.,CONCEPTO: DEPÓSITO A LA CUT,DEP.: MINISTERIO DE GOBIERNO , PROCEDENCIA: BANCO UNION S.A., CHEQUE: 52524, FECHA DE EMISION:25/02/2025"/>
    <m/>
    <m/>
    <m/>
    <m/>
    <m/>
    <m/>
    <n v="0"/>
    <n v="100"/>
    <s v="NO_CONCILIADO"/>
  </r>
  <r>
    <x v="6"/>
    <m/>
    <x v="6"/>
    <x v="39"/>
    <s v="J06288880002"/>
    <s v="NTE"/>
    <n v="11268213"/>
    <m/>
    <s v="A:00099021001 GAM DE COCHABAMBA, TRANSFERENCIA DE RECUPERACIONES SEGÚN NOTA INTERNA GEF-LCR-JSZ-0147-NOT/25 POR CONCEPTO DE PAGO DE CAPITAL E INTERESES DE ACUERDO A CONTRATO DE FIDEICOMISO “PROYECTOS DE INVERSION PUBLICA” (PIP) CORRESPONDIENTE AL VCTO FEBRERO/2025"/>
    <m/>
    <m/>
    <m/>
    <m/>
    <m/>
    <m/>
    <n v="0"/>
    <n v="1380961.52"/>
    <s v="NO_CONCILIADO"/>
  </r>
  <r>
    <x v="6"/>
    <m/>
    <x v="6"/>
    <x v="39"/>
    <s v="J06288890002"/>
    <s v="NTE"/>
    <n v="11268149"/>
    <m/>
    <s v="A:00099021001 GAM DE SHINAHOTA, TRANSFERENCIA DE RECUPERACIONES SEGÚN NOTA INTERNA GEF-LCR-JSZ-0147-NOT/25 POR CONCEPTO DE PAGO DE CAPITAL E INTERESES DE ACUERDO A CONTRATO DE FIDEICOMISO “PROYECTOS DE INVERSION PUBLICA” (PIP) CORRESPONDIENTE AL VCTO FEBRERO/2025"/>
    <m/>
    <m/>
    <m/>
    <m/>
    <m/>
    <m/>
    <n v="0"/>
    <n v="128228.11"/>
    <s v="NO_CONCILIADO"/>
  </r>
  <r>
    <x v="6"/>
    <m/>
    <x v="6"/>
    <x v="39"/>
    <s v="J06288920002"/>
    <s v="NTE"/>
    <n v="11268156"/>
    <m/>
    <s v="A:00099021001 GAM DE VILLA AZURDUY, TRANSFERENCIA DE RECUPERACIONES SEGÚN NOTA INTERNA GEF-LCR-JSZ-0147-NOT/25 POR CONCEPTO DE PAGO DE CAPITAL E INTERESES DE ACUERDO A CONTRATO DE FIDEICOMISO “PROYECTOS DE INVERSION PUBLICA” (PIP) CORRESPONDIENTE AL VCTO FEBRERO/2025"/>
    <m/>
    <m/>
    <m/>
    <m/>
    <m/>
    <m/>
    <n v="0"/>
    <n v="99895.9"/>
    <s v="NO_CONCILIADO"/>
  </r>
  <r>
    <x v="6"/>
    <m/>
    <x v="6"/>
    <x v="39"/>
    <s v="J06288930002"/>
    <s v="NTE"/>
    <n v="11269046"/>
    <m/>
    <s v="A:00099021001 GAM DE TARVITA, TRANSFERENCIA DE RECUPERACIONES SEGÚN NOTA INTERNA GEF-LCR-JSZ-0147-NOT/25 POR CONCEPTO DE PAGO DE CAPITAL E INTERESES DE ACUERDO A CONTRATO DE FIDEICOMISO “PROYECTOS DE INVERSION PUBLICA” (PIP) CORRESPONDIENTE AL VCTO FEBRERO/2025"/>
    <m/>
    <m/>
    <m/>
    <m/>
    <m/>
    <m/>
    <n v="0"/>
    <n v="69326.8"/>
    <s v="NO_CONCILIADO"/>
  </r>
  <r>
    <x v="6"/>
    <m/>
    <x v="6"/>
    <x v="39"/>
    <s v="J06288950002"/>
    <s v="NTE"/>
    <n v="11269055"/>
    <m/>
    <s v="A:00099021001 GAM DE ORURO, TRANSFERENCIA DE RECUPERACIONES SEGÚN NOTA INTERNA GEF-LCR-JSZ-0147-NOT/25 POR CONCEPTO DE PAGO DE CAPITAL E INTERESES DE ACUERDO A CONTRATO DE FIDEICOMISO “PROYECTOS DE INVERSION PUBLICA” (PIP) CORRESPONDIENTE AL VCTO FEBRERO/2025"/>
    <m/>
    <m/>
    <m/>
    <m/>
    <m/>
    <m/>
    <n v="0"/>
    <n v="2937365.69"/>
    <s v="NO_CONCILIADO"/>
  </r>
  <r>
    <x v="6"/>
    <m/>
    <x v="6"/>
    <x v="39"/>
    <s v="J06288960002"/>
    <s v="NTE"/>
    <n v="11269092"/>
    <m/>
    <s v="A:00099021001 GAM DE SANTIAGO DE ANDAMARCA, TRANSFERENCIA DE RECUPERACIONES SEGÚN NOTA INTERNA GEF-LCR-JSZ-0147-NOT/25 POR CONCEPTO DE PAGO DE CAPITAL E INTERESES DE ACUERDO A CONTRATO DE FIDEICOMISO “PROYECTOS DE INVERSION PUBLICA” (PIP) CORRESPONDIENTE AL VCTO FEBRERO/2025"/>
    <m/>
    <m/>
    <m/>
    <m/>
    <m/>
    <m/>
    <n v="0"/>
    <n v="20791.060000000001"/>
    <s v="NO_CONCILIADO"/>
  </r>
  <r>
    <x v="6"/>
    <m/>
    <x v="6"/>
    <x v="39"/>
    <s v="J06288990002"/>
    <s v="NTE"/>
    <n v="11269074"/>
    <m/>
    <s v="A:00099021001 GAM DE DESAGUADERO, TRANSFERENCIA DE RECUPERACIONES SEGÚN NOTA INTERNA GEF-LCR-JSZ-0147-NOT/25 POR CONCEPTO DE PAGO DE INTERESES DE ACUERDO A CONTRATO DE FIDEICOMISO “PROYECTOS DE INVERSION PUBLICA” (PIP) CORRESPONDIENTE AL VCTO FEBRERO/2025"/>
    <m/>
    <m/>
    <m/>
    <m/>
    <m/>
    <m/>
    <n v="0"/>
    <n v="4516.75"/>
    <s v="NO_CONCILIADO"/>
  </r>
  <r>
    <x v="6"/>
    <m/>
    <x v="6"/>
    <x v="39"/>
    <s v="J06289000002"/>
    <s v="NTE"/>
    <n v="11269106"/>
    <m/>
    <s v="A:00099021001 GAM DE ENTRE RIOS (COCHABAMBA), TRANSFERENCIA DE RECUPERACIONES SEGÚN NOTA INTERNA GEF-LCR-JSZ-0147-NOT/25 POR CONCEPTO DE PAGO DE CAPITAL E INTERESES DE ACUERDO A CONTRATO DE FIDEICOMISO “PROYECTOS DE INVERSION PUBLICA” (PIP) CORRESPONDIENTE AL VCTO FEBRERO/2025"/>
    <m/>
    <m/>
    <m/>
    <m/>
    <m/>
    <m/>
    <n v="0"/>
    <n v="49183.31"/>
    <s v="NO_CONCILIADO"/>
  </r>
  <r>
    <x v="11"/>
    <m/>
    <x v="11"/>
    <x v="39"/>
    <s v="Q21783500002"/>
    <s v="CRV"/>
    <n v="2178350"/>
    <m/>
    <s v="NUMERO DE LIBRETA CUT: 00099021001 OPERACIÓN E75 TRANSFERENCIA DE LA CUENTA FISCAL BUN A LA CUT EN MN TRANSF.FDOS.AL.BCB GOBIERNO AUTONOMO MUNICIPAL DE VILLA LIBERTAD LICOMA CITE: GAMVLL/MAE/NEX-072/2025 CUENTA CUT 3987 LIBRETA NÂ° 00099021001"/>
    <m/>
    <m/>
    <m/>
    <m/>
    <m/>
    <m/>
    <n v="0"/>
    <n v="48642.43"/>
    <s v="NO_CONCILIADO"/>
  </r>
  <r>
    <x v="11"/>
    <m/>
    <x v="11"/>
    <x v="39"/>
    <s v="Q21783530002"/>
    <s v="CRV"/>
    <n v="2178353"/>
    <m/>
    <s v="NUMERO DE LIBRETA CUT: 00099021001 OPERACIÓN E75 TRANSFERENCIA DE LA CUENTA FISCAL BUN A LA CUT EN MN TRANSF.FDOS.AL.BCB GOBIERNO AUTONOMO MUNICIPAL DE GAM VILLA LIBERTAD LICOMA CITE: GAMVLL/MAE/NEX-073/2025 CUENTA CUT 3987 LIBRETA NÂ° 00099021001"/>
    <m/>
    <m/>
    <m/>
    <m/>
    <m/>
    <m/>
    <n v="0"/>
    <n v="66830.05"/>
    <s v="NO_CONCILIADO"/>
  </r>
  <r>
    <x v="7"/>
    <m/>
    <x v="7"/>
    <x v="39"/>
    <s v="G30477300003"/>
    <s v="COB"/>
    <n v="19788"/>
    <m/>
    <s v="PAGO A BID PRÉSTAMO 3091/BL-BO VCTO. 27-02-2025 POR CUENTA DE GOB.AUT.DEPT.PANDO , NTI. 019788 VALOR 27-02-2025 CAPITAL USD 171.101,75 INTERESES USD 153.451,07 COMISIONES USD 1.125,30 CTA. 3987 CUENTA UNICA DEL TESORO LIB. 00099021001 REF.: COMISIONES BANCARIAS"/>
    <m/>
    <m/>
    <m/>
    <m/>
    <m/>
    <m/>
    <n v="2594.16"/>
    <n v="0"/>
    <s v="NO_CONCILIADO"/>
  </r>
  <r>
    <x v="7"/>
    <m/>
    <x v="7"/>
    <x v="39"/>
    <s v="G30477320003"/>
    <s v="COB"/>
    <n v="19806"/>
    <m/>
    <s v="PAGO A BID PRÉSTAMO 3091/BL-BO VCTO. 27-02-2025 POR CUENTA DE TGN, SEGUN NOTA MEFP/VTCP/DGCP/UODP/No 114/2025 DE 27-02-2025, NTI. 019806 VALOR 27-02-2025 CAPITAL USD 495.594,58 INTERESES USD 374.401,89 COMISIONES USD 1.186,94 CTA. 3987 CUENTA UNICA DEL TESORO LIB. 00099021001 REF.: COMISIONES BANCARIAS"/>
    <m/>
    <m/>
    <m/>
    <m/>
    <m/>
    <m/>
    <n v="6336.29"/>
    <n v="0"/>
    <s v="NO_CONCILIADO"/>
  </r>
  <r>
    <x v="7"/>
    <m/>
    <x v="7"/>
    <x v="39"/>
    <s v="G30477310003"/>
    <s v="COB"/>
    <n v="19807"/>
    <m/>
    <s v="PAGO A BID PRÉSTAMO 3091/BL-BO VCTO. 27-02-2025 POR CUENTA DE TGN, SEGUN NOTA MEFP/VTCP/DGCP/UODP/No 114/2025 DE 27-02-2025, NTI. 019807 VALOR 27-02-2025 INTERESES USD 7.399,02 CTA. 3987 CUENTA UNICA DEL TESORO LIB. 00099021001 REF.: COMISIONES BANCARIAS"/>
    <m/>
    <m/>
    <m/>
    <m/>
    <m/>
    <m/>
    <n v="410.76"/>
    <n v="0"/>
    <s v="NO_CONCILIADO"/>
  </r>
  <r>
    <x v="3"/>
    <m/>
    <x v="3"/>
    <x v="39"/>
    <s v="S11209830003"/>
    <s v="COB"/>
    <n v="1120983"/>
    <m/>
    <s v="||TRANSFERENCIA DE FONDOS S/G MENSAJES SWIFT NROS. 2881-2882 EN ATENCIÓN A CORREO ELECTRÓNICO DE LA FECHA Y NOTA: DGAC/DAF/FIN/NE-0008/25 DE F.29/1/2025 (HRE-TGL-1866) ENVIADO POR LA DIRECCIÓN GENERAL DE AERONÁUTICA CIVIL (SECTOR PÚBLICO). DEBITO DE LA LIBRETA 00117012001 DGAC, REPOSICIÓN ÚTILES DE ESCRITORIO."/>
    <m/>
    <m/>
    <m/>
    <m/>
    <m/>
    <m/>
    <n v="60"/>
    <n v="0"/>
    <s v="NO_CONCILIADO"/>
  </r>
  <r>
    <x v="6"/>
    <m/>
    <x v="6"/>
    <x v="39"/>
    <s v="J06289660002"/>
    <s v="NTE"/>
    <n v="11264787"/>
    <m/>
    <s v="A:00099021001 GAM DE EL VILLAR, TRANSFERENCIA DE RECUPERACIONES SEGÚN NOTA GEF-LCR-JSZ-0147-NOT/25 POR CONCEPTO DE PAGO DE CAPITAL E INTERES DE ACUERDO A CONTRATO DE FIDEICOMISO “PROYECTOS DE INVERSION PUBLICA” (PIP)."/>
    <m/>
    <m/>
    <m/>
    <m/>
    <m/>
    <m/>
    <n v="0"/>
    <n v="49589.99"/>
    <s v="NO_CONCILIADO"/>
  </r>
  <r>
    <x v="6"/>
    <m/>
    <x v="6"/>
    <x v="39"/>
    <s v="J06289680002"/>
    <s v="NTE"/>
    <n v="11264789"/>
    <m/>
    <s v="A:00099021001 GAM DE SAN CARLOS, TRANSFERENCIA DE RECUPERACIONES SEGÚN NOTA GEF-LCR-JSZ-0147-NOT/25 POR CONCEPTO DE PAGO DE CAPITAL E INTERES DE ACUERDO A CONTRATO DE FIDEICOMISO “PROYECTOS DE INVERSION PUBLICA” (PIP)."/>
    <m/>
    <m/>
    <m/>
    <m/>
    <m/>
    <m/>
    <n v="0"/>
    <n v="22186.22"/>
    <s v="NO_CONCILIADO"/>
  </r>
  <r>
    <x v="6"/>
    <m/>
    <x v="6"/>
    <x v="39"/>
    <s v="J06289690002"/>
    <s v="NTE"/>
    <n v="11276244"/>
    <m/>
    <s v="A:00099021001 DEVOLUCIÓN DEUDA AL TGN POR PARTE DEL SR. GUILLERMO ARAMAYO HERRERA CORRESPONDIENTE AL MES DE ENERO/2025, S/G. INF. SENASIR/UAF/INF N° 364/2025, DE FECHA 26/02/2025"/>
    <m/>
    <m/>
    <m/>
    <m/>
    <m/>
    <m/>
    <n v="0"/>
    <n v="1027.3499999999999"/>
    <s v="NO_CONCILIADO"/>
  </r>
  <r>
    <x v="6"/>
    <m/>
    <x v="6"/>
    <x v="39"/>
    <s v="J06289750002"/>
    <s v="NTE"/>
    <n v="11264791"/>
    <m/>
    <s v="A:00099021001 GAD DE POTOSI, TRANSFERENCIA DE RECUPERACIONES SEGÚN NOTA GEF-LCR-JSZ-0147-NOT/25 POR CONCEPTO DE PAGO DE CAPITAL E INTERES DE ACUERDO A CONTRATO DE FIDEICOMISO “PROYECTOS DE INVERSION PUBLICA” (PIP)."/>
    <m/>
    <m/>
    <m/>
    <m/>
    <m/>
    <m/>
    <n v="0"/>
    <n v="7184678.9800000004"/>
    <s v="NO_CONCILIADO"/>
  </r>
  <r>
    <x v="6"/>
    <m/>
    <x v="6"/>
    <x v="39"/>
    <s v="J06289770002"/>
    <s v="NTE"/>
    <n v="11264793"/>
    <m/>
    <s v="A:00099021001 GAM DE HUMANATA, TRANSFERENCIA DE RECUPERACIONES SEGÚN NOTA GEF-LCR-JSZ-0147-NOT/25 POR CONCEPTO DE PAGO DE CAPITAL E INTERES DE ACUERDO A CONTRATO DE FIDEICOMISO “PROYECTOS DE INVERSION PUBLICA” (PIP)."/>
    <m/>
    <m/>
    <m/>
    <m/>
    <m/>
    <m/>
    <n v="0"/>
    <n v="12210.94"/>
    <s v="NO_CONCILIADO"/>
  </r>
  <r>
    <x v="6"/>
    <m/>
    <x v="6"/>
    <x v="39"/>
    <s v="J06289830002"/>
    <s v="NTE"/>
    <n v="11264799"/>
    <m/>
    <s v="A:00099021001 GAM DE PAZNA, TRANSFERENCIA DE RECUPERACIONES SEGÚN NOTA GEF-LCR-JSZ-0147-NOT/25 POR CONCEPTO DE PAGO DE CAPITAL E INTERES DE ACUERDO A CONTRATO DE FIDEICOMISO “PROYECTOS DE INVERSION PUBLICA” (PIP)."/>
    <m/>
    <m/>
    <m/>
    <m/>
    <m/>
    <m/>
    <n v="0"/>
    <n v="5809.18"/>
    <s v="NO_CONCILIADO"/>
  </r>
  <r>
    <x v="6"/>
    <m/>
    <x v="6"/>
    <x v="39"/>
    <s v="J06289810002"/>
    <s v="NTE"/>
    <n v="11264795"/>
    <m/>
    <s v="A:00099021001 GAM DE CULPINA, TRANSFERENCIA DE RECUPERACIONES SEGÚN NOTA GEF-LCR-JSZ-0147-NOT/25 POR CONCEPTO DE PAGO DE CAPITAL E INTERES DE ACUERDO A CONTRATO DE FIDEICOMISO “PROYECTOS DE INVERSION PUBLICA” (PIP)."/>
    <m/>
    <m/>
    <m/>
    <m/>
    <m/>
    <m/>
    <n v="0"/>
    <n v="65974.679999999993"/>
    <s v="NO_CONCILIADO"/>
  </r>
  <r>
    <x v="6"/>
    <m/>
    <x v="6"/>
    <x v="39"/>
    <s v="J06289820002"/>
    <s v="NTE"/>
    <n v="11264797"/>
    <m/>
    <s v="A:00099021001 GAM DE SIPE SIPE, TRANSFERENCIA DE RECUPERACIONES SEGÚN NOTA GEF-LCR-JSZ-0147-NOT/25 POR CONCEPTO DE PAGO DE CAPITAL E INTERES DE ACUERDO A CONTRATO DE FIDEICOMISO “PROYECTOS DE INVERSION PUBLICA” (PIP)."/>
    <m/>
    <m/>
    <m/>
    <m/>
    <m/>
    <m/>
    <n v="0"/>
    <n v="96525.69"/>
    <s v="NO_CONCILIADO"/>
  </r>
  <r>
    <x v="6"/>
    <m/>
    <x v="6"/>
    <x v="39"/>
    <s v="J06289840002"/>
    <s v="NTE"/>
    <n v="11264801"/>
    <m/>
    <s v="A:00099021001 GAM DE FERNANDEZ ALONSO, TRANSFERENCIA DE RECUPERACIONES SEGÚN NOTA GEF-LCR-JSZ-0147-NOT/25 POR CONCEPTO DE PAGO DE CAPITAL E INTERES DE ACUERDO A CONTRATO DE FIDEICOMISO “PROYECTOS DE INVERSION PUBLICA” (PIP)."/>
    <m/>
    <m/>
    <m/>
    <m/>
    <m/>
    <m/>
    <n v="0"/>
    <n v="126111.63"/>
    <s v="NO_CONCILIADO"/>
  </r>
  <r>
    <x v="6"/>
    <m/>
    <x v="6"/>
    <x v="39"/>
    <s v="J06289860002"/>
    <s v="NTE"/>
    <n v="11264803"/>
    <m/>
    <s v="A:00099021001 GAM DE PUERTO CARABUCO, TRANSFERENCIA DE RECUPERACIONES SEGÚN NOTA GEF-LCR-JSZ-0147-NOT/25 POR CONCEPTO DE PAGO DE CAPITAL E INTERES DE ACUERDO A CONTRATO DE FIDEICOMISO “PROYECTOS DE INVERSION PUBLICA” (PIP)."/>
    <m/>
    <m/>
    <m/>
    <m/>
    <m/>
    <m/>
    <n v="0"/>
    <n v="59216.73"/>
    <s v="NO_CONCILIADO"/>
  </r>
  <r>
    <x v="6"/>
    <m/>
    <x v="6"/>
    <x v="39"/>
    <s v="J06289890002"/>
    <s v="NTE"/>
    <n v="11264805"/>
    <m/>
    <s v="A:00099021001 GAIOC DE SALINAS, TRANSFERENCIA DE RECUPERACIONES SEGÚN NOTA GEF-LCR-JSZ-0147-NOT/25 POR CONCEPTO DE PAGO DE CAPITAL E INTERES DE ACUERDO A CONTRATO DE FIDEICOMISO “PROYECTOS DE INVERSION PUBLICA” (PIP)."/>
    <m/>
    <m/>
    <m/>
    <m/>
    <m/>
    <m/>
    <n v="0"/>
    <n v="88077.17"/>
    <s v="NO_CONCILIADO"/>
  </r>
  <r>
    <x v="6"/>
    <m/>
    <x v="6"/>
    <x v="39"/>
    <s v="J06289900002"/>
    <s v="NTE"/>
    <n v="11268131"/>
    <m/>
    <s v="A:00099021001 GAM DE COCAPATA, TRANSFERENCIA DE RECUPERACIONES SEGÚN NOTA INTERNA GEF-LCR-JSZ-0147-NOT/25 POR CONCEPTO DE PAGO DE CAPITAL E INTERESES DE ACUERDO A CONTRATO DE FIDEICOMISO “PROYECTOS DE INVERSION PUBLICA” (PIP) CORRESPONDIENTE AL VCTO FEBRERO/2025"/>
    <m/>
    <m/>
    <m/>
    <m/>
    <m/>
    <m/>
    <n v="0"/>
    <n v="45777.440000000002"/>
    <s v="NO_CONCILIADO"/>
  </r>
  <r>
    <x v="6"/>
    <m/>
    <x v="6"/>
    <x v="39"/>
    <s v="J06289930002"/>
    <s v="NTE"/>
    <n v="11264807"/>
    <m/>
    <s v="A:00099021001 GAM DE YANACACHI, TRANSFERENCIA DE RECUPERACIONES SEGÚN NOTA GEF-LCR-JSZ-0147-NOT/25 POR CONCEPTO DE PAGO DE CAPITAL E INTERES DE ACUERDO A CONTRATO DE FIDEICOMISO “PROYECTOS DE INVERSION PUBLICA” (PIP)."/>
    <m/>
    <m/>
    <m/>
    <m/>
    <m/>
    <m/>
    <n v="0"/>
    <n v="4381.88"/>
    <s v="NO_CONCILIADO"/>
  </r>
  <r>
    <x v="6"/>
    <m/>
    <x v="6"/>
    <x v="39"/>
    <s v="J06289950002"/>
    <s v="NTE"/>
    <n v="11268117"/>
    <m/>
    <s v="A:00099021001 GAM DE COLOMI, TRANSFERENCIA DE RECUPERACIONES SEGÚN NOTA INTERNA GEF-LCR-JSZ-0147-NOT/25 POR CONCEPTO DE PAGO DE CAPITAL E INTERESES DE ACUERDO A CONTRATO DE FIDEICOMISO “PROYECTOS DE INVERSION PUBLICA” (PIP) CORRESPONDIENTE AL VCTO FEBRERO/2025"/>
    <m/>
    <m/>
    <m/>
    <m/>
    <m/>
    <m/>
    <n v="0"/>
    <n v="152601.71"/>
    <s v="NO_CONCILIADO"/>
  </r>
  <r>
    <x v="6"/>
    <m/>
    <x v="6"/>
    <x v="39"/>
    <s v="J06289980002"/>
    <s v="NTE"/>
    <n v="11268140"/>
    <m/>
    <s v="A:00099021001 GAM DE CLIZA, TRANSFERENCIA DE RECUPERACIONES SEGÚN NOTA INTERNA GEF-LCR-JSZ-0147-NOT/25 POR CONCEPTO DE PAGO DE CAPITAL E INTERESES DE ACUERDO A CONTRATO DE FIDEICOMISO “PROYECTOS DE INVERSION PUBLICA” (PIP) CORRESPONDIENTE AL VCTO FEBRERO/2025"/>
    <m/>
    <m/>
    <m/>
    <m/>
    <m/>
    <m/>
    <n v="0"/>
    <n v="57563.58"/>
    <s v="NO_CONCILIADO"/>
  </r>
  <r>
    <x v="6"/>
    <m/>
    <x v="6"/>
    <x v="39"/>
    <s v="J06289990002"/>
    <s v="NTE"/>
    <n v="11268144"/>
    <m/>
    <s v="A:00099021001 GAM DE SAN LORENZO, TRANSFERENCIA DE RECUPERACIONES SEGÚN NOTA INTERNA GEF-LCR-JSZ-0147-NOT/25 POR CONCEPTO DE PAGO DE CAPITAL E INTERESES DE ACUERDO A CONTRATO DE FIDEICOMISO “PROYECTOS DE INVERSION PUBLICA” (PIP) CORRESPONDIENTE AL VCTO FEBRERO/2025"/>
    <m/>
    <m/>
    <m/>
    <m/>
    <m/>
    <m/>
    <n v="0"/>
    <n v="104908.92"/>
    <s v="NO_CONCILIADO"/>
  </r>
  <r>
    <x v="3"/>
    <m/>
    <x v="3"/>
    <x v="39"/>
    <s v="S11209840003"/>
    <s v="COB"/>
    <n v="1120984"/>
    <m/>
    <s v="||TRANSFERENCIA DE FONDOS S/G MENSAJE SWIFT NRO. 2936, CORREOS ELECTRONICOS ENVIADOS POR DGAC Y NAABOL DE LA FECHA Y NOTA CITE DGAC/DAF/FIN/NE-0008/25 DE F.29.01.2025 (HRE-TGL-1866) DE LA DIRECCION GENERAL DE AERONAUTICA CIVIL (SECTOR PÚBLICO). DEBITO DE LA LIBRETA 00117012001 DGAC, REPOSICIÓN DE ÚTILES DE ESCRITORIO"/>
    <m/>
    <m/>
    <m/>
    <m/>
    <m/>
    <m/>
    <n v="60"/>
    <n v="0"/>
    <s v="NO_CONCILIADO"/>
  </r>
  <r>
    <x v="3"/>
    <m/>
    <x v="3"/>
    <x v="39"/>
    <s v="S11209990003"/>
    <s v="COB"/>
    <n v="1120999"/>
    <m/>
    <s v="||REGULARIZACIÓN DE NUESTRA OPERACIÓN N°1120969 DE FECHA SEGÚN NOTA CITE: DGAC/DAF/FIN/NE-0008/25 DE F. 29/1/2025 (HRE-TGL-1866) Y CORREO ELECTRÓNICO DE NAABOL Y DGAC DE LA FECHA DÉBITO DE LA LIBRETA 00117012001 DGAC, REPOSICIÓN DE ÚTILES DE ESCRITORIO."/>
    <m/>
    <m/>
    <m/>
    <m/>
    <m/>
    <m/>
    <n v="60"/>
    <n v="0"/>
    <s v="NO_CONCILIADO"/>
  </r>
  <r>
    <x v="2"/>
    <m/>
    <x v="2"/>
    <x v="40"/>
    <s v="O22638450002"/>
    <s v="BOD"/>
    <n v="2263845"/>
    <m/>
    <s v="00015011108 DEPOSITO DE EFECTIVO, DEPOSITANTE: NATIVIDAD LIZARRAGA MAMANI, CONCEPTO: DEVOLUCION EN DEMASIA DEL SERVICIO DE ALIMENTACION, CUENTA DE DEPOSITO: CUENTA UNICA DEL TESORO"/>
    <m/>
    <m/>
    <m/>
    <m/>
    <m/>
    <m/>
    <n v="0"/>
    <n v="5954"/>
    <s v="NO_CONCILIADO"/>
  </r>
  <r>
    <x v="1"/>
    <m/>
    <x v="1"/>
    <x v="40"/>
    <s v="O22638820002"/>
    <s v="BOD"/>
    <n v="2263882"/>
    <m/>
    <s v="00099021001 DEPOSITO DE EFECTIVO, DEPOSITANTE: WENDY SHIRLEY GUISBERT SANCHEZ, CONCEPTO: DEPÓSITO POR EXCEDENTE POR TOPE SALARIAL, CUENTA DE DEPOSITO: CUENTA UNICA DEL TESORO"/>
    <m/>
    <m/>
    <m/>
    <m/>
    <m/>
    <m/>
    <n v="0"/>
    <n v="679.03"/>
    <s v="NO_CONCILIADO"/>
  </r>
  <r>
    <x v="1"/>
    <m/>
    <x v="1"/>
    <x v="40"/>
    <s v="O22638830002"/>
    <s v="BOD"/>
    <n v="2263883"/>
    <m/>
    <s v="00099021001 DEPOSITO DE EFECTIVO, DEPOSITANTE: RICHARD VALENTIN QUISBERT LAURA CI 3383211, CONCEPTO: DEPÓSITO MONTO EXCEDENTARIO A LA REMUNERACION MAXIMA - FEBRERO 2025, CUENTA DE DEPOSITO: CUENTA UNICA DEL TESORO"/>
    <m/>
    <m/>
    <m/>
    <m/>
    <m/>
    <m/>
    <n v="0"/>
    <n v="13437.98"/>
    <s v="NO_CONCILIADO"/>
  </r>
  <r>
    <x v="42"/>
    <m/>
    <x v="42"/>
    <x v="40"/>
    <s v="O22639360002"/>
    <s v="BOD"/>
    <n v="2263936"/>
    <m/>
    <s v="00190012003 DEPOSITO DE EFECTIVO, DEPOSITANTE: PATRICIA GUADALUPE FLORES MARIN, CONCEPTO: DEVOLUCION DE DEPÓSITO ERRONEO, CUENTA DE DEPOSITO: CUENTA UNICA DEL TESORO"/>
    <m/>
    <m/>
    <m/>
    <m/>
    <m/>
    <m/>
    <n v="0"/>
    <n v="6384"/>
    <s v="NO_CONCILIADO"/>
  </r>
  <r>
    <x v="1"/>
    <m/>
    <x v="1"/>
    <x v="40"/>
    <s v="B22638730002"/>
    <s v="BOD"/>
    <n v="2263873"/>
    <m/>
    <s v="00099021001 DEP.DE CHEQ.AJENOS,RET.DE CAM.,CONCEPTO: DEPÓSITO,DEP.: JAVIER ALACHI DORADO , PROCEDENCIA: BANCO UNION S.A., CHEQUE: 213514, FECHA DE EMISION:28/02/2025"/>
    <m/>
    <m/>
    <m/>
    <m/>
    <m/>
    <m/>
    <n v="0"/>
    <n v="2618.6999999999998"/>
    <s v="NO_CONCILIADO"/>
  </r>
  <r>
    <x v="17"/>
    <m/>
    <x v="17"/>
    <x v="40"/>
    <s v="B22639050002"/>
    <s v="BOD"/>
    <n v="2263905"/>
    <m/>
    <s v="00099021001 DEP.DE CHEQ.AJENOS,RET.DE CAM.,CONCEPTO: DEVOLUCION DE RECURSOS,DEP.: RAQUEL LOPEZ COAQUIRA , PROCEDENCIA: BANCO UNION S.A., CHEQUE: 380, FECHA DE EMISION:20/02/2025/DJBR"/>
    <m/>
    <m/>
    <m/>
    <m/>
    <m/>
    <m/>
    <n v="0"/>
    <n v="1344.91"/>
    <s v="NO_CONCILIADO"/>
  </r>
  <r>
    <x v="17"/>
    <m/>
    <x v="17"/>
    <x v="40"/>
    <s v="B22639090002"/>
    <s v="BOD"/>
    <n v="2263909"/>
    <m/>
    <s v="00099021001 DEP.DE CHEQ.AJENOS,RET.DE CAM.,CONCEPTO: DEVOLUCION DE RECURSOS,DEP.: RAQUEL LOPEZ COAQUIRA , PROCEDENCIA: BANCO UNION S.A., CHEQUE: 375, FECHA DE EMISION:19/02/2025/DJBR"/>
    <m/>
    <m/>
    <m/>
    <m/>
    <m/>
    <m/>
    <n v="0"/>
    <n v="1000"/>
    <s v="NO_CONCILIADO"/>
  </r>
  <r>
    <x v="17"/>
    <m/>
    <x v="17"/>
    <x v="40"/>
    <s v="B22639110002"/>
    <s v="BOD"/>
    <n v="2263911"/>
    <m/>
    <s v="00099021001 DEP.DE CHEQ.AJENOS,RET.DE CAM.,CONCEPTO: DEVOLUCION DE RECURSOS,DEP.: RAQUEL LOPEZ COAQUIRA , PROCEDENCIA: BANCO UNION S.A., CHEQUE: 376, FECHA DE EMISION:19/02/2025/DJBR"/>
    <m/>
    <m/>
    <m/>
    <m/>
    <m/>
    <m/>
    <n v="0"/>
    <n v="799.83"/>
    <s v="NO_CONCILIADO"/>
  </r>
  <r>
    <x v="6"/>
    <m/>
    <x v="6"/>
    <x v="40"/>
    <s v="G30492250002"/>
    <s v="CRV"/>
    <n v="22763"/>
    <m/>
    <s v="DEVOLUCIÓN DE FONDOS SOLICITUD 054063-22763 DE TESORO GENERAL DE LA NACION REF.: PAGO A LA EMPRESA IN CONTINU ET SERVICE POR LA ENTREGA DE 47.500 PASAPORTES CON CHIP ELECTRONICO SEGUN FACTURA NRO FACV33845, INFORME MEFP/VTCP/DGPOT/UOTGN/NRO, SEGÚN R.D. 025/2023. LIB. 00099021001 TGN-RECURSOS ORDINARIOS (3987)"/>
    <m/>
    <m/>
    <m/>
    <m/>
    <m/>
    <m/>
    <n v="0"/>
    <n v="2121460.2000000002"/>
    <s v="NO_CONCILIADO"/>
  </r>
  <r>
    <x v="3"/>
    <m/>
    <x v="3"/>
    <x v="40"/>
    <s v="S11211740003"/>
    <s v="COB"/>
    <n v="1121174"/>
    <m/>
    <s v="||TRANSFERENCIA DE FONDOS S/G MENSAJES SWIFT NROS. 3004-3006 EN ATENCIÓN A NOTA: DGAC/DAF/FIN/NE-0008/25 DE F.29/1/2025 (HRE-TGL-1866) ENVIADO POR LA DIRECCIÓN GENERAL DE AERONÁUTICA CIVIL (SECTOR PÚBLICO). DÉBITO DE LA LIBRETA 00117012001 DGAC, REPOSICIÓN ÚTILES DE ESCRITORIO."/>
    <m/>
    <m/>
    <m/>
    <m/>
    <m/>
    <m/>
    <n v="60"/>
    <n v="0"/>
    <s v="NO_CONCILIADO"/>
  </r>
  <r>
    <x v="5"/>
    <m/>
    <x v="5"/>
    <x v="40"/>
    <s v="S11211070004"/>
    <s v="COB"/>
    <n v="1121107"/>
    <m/>
    <s v="||TRANSF. DE FONDOS AL EXTERIOR.SEGUN SOL.053848-22606 YPFB DE 6/2/2025 REF.: PAGO A FAVOR DE GALILEO TRADING DMCC POR CONCEPTO DE 2DO POST PAGO SUM HIDR LIQ OCCIDENTE 2024 OP UPCA 2302 HR DCIM 27695 2024 PROC 94, POR EUR 1.580.330,86 EQUIV. A USD 1.645.748,72 LIB.00513012004 LBP-YPFB-UNICOMERCIAL (4030005415/1-2188907)COM.TRNSF. 22.579,69 SWIFT BS300-UT.ES60"/>
    <m/>
    <m/>
    <m/>
    <m/>
    <m/>
    <m/>
    <n v="22939.69"/>
    <n v="0"/>
    <s v="NO_CONCILIADO"/>
  </r>
  <r>
    <x v="5"/>
    <m/>
    <x v="5"/>
    <x v="40"/>
    <s v="S11211300004"/>
    <s v="COB"/>
    <n v="1121130"/>
    <m/>
    <s v="||TRANSF. DE FONDOS AL EXTERIOR.SEGUN SOL.053846-22608 YPFB DE 6/2/2025 REF.: PAGO A FAVOR DE GALILEO TRADING DMCC POR CONCEPTO DE 4TO POST PAGO SUM HIDR LIQ OCCIDENTE 2024 OP UPCA 3 HR GPDI 33972 2024 PROC 93, POR EUR 1.779.399,16 EQUIV. A USD 1.853,057,47. LIB.00513012004 LBP-YPFB-UNICOMERCIAL (4030005415/1-2188907) COM.TRNSF. 25.423,91SWIFT BS300-UT.ES60"/>
    <m/>
    <m/>
    <m/>
    <m/>
    <m/>
    <m/>
    <n v="25783.91"/>
    <n v="0"/>
    <s v="NO_CONCILIADO"/>
  </r>
  <r>
    <x v="5"/>
    <m/>
    <x v="5"/>
    <x v="40"/>
    <s v="S11211400004"/>
    <s v="COB"/>
    <n v="1121140"/>
    <m/>
    <s v="||TRANSF. DE FONDOS AL EXTERIOR.SEGUN SOL.053847-22607 YPFB DE 6/2/2025 REF.: PAGO A GALILEO TRADING DMCC POR CONCEPTO DE 3ER POST PAGO SUM HIDR LIQ OCCIDENTE 2024 OP UPCA 2703 HR GPDI 33973 2024 PROC 92, POR EUR 4.439.452,24 EQUIV. A USD 4.623.223,56 LIB.00513012004 LBP-YPFB-UNICOMERCIAL (4030005415/1-2188907) COM. 63.430,65SWIFT BS300-UT.ESCR60"/>
    <m/>
    <m/>
    <m/>
    <m/>
    <m/>
    <m/>
    <n v="63790.65"/>
    <n v="0"/>
    <s v="NO_CONCILIADO"/>
  </r>
  <r>
    <x v="5"/>
    <m/>
    <x v="5"/>
    <x v="40"/>
    <s v="S11211420001"/>
    <s v="DDC"/>
    <n v="1121142"/>
    <m/>
    <s v="||DIFERENCIAL CAMBIARIO SOL.053847-22607 TRANSFERENCIA DE FONDOS AL EXTERIOR PAGO A FAVOR DE GALILEO TRADING DMCC EUR 4.439.452,24 EN COMPLEMENTO A COMPROBANTE S-1121140 DE LA FECHA DEBITO LIB.00513012004 LBP-YPFB-UNICOMERCIAL (4030005415/1-2188907) DIFERENCIAL T/C"/>
    <m/>
    <m/>
    <m/>
    <m/>
    <m/>
    <m/>
    <n v="483454.16"/>
    <n v="0"/>
    <s v="NO_CONCILIADO"/>
  </r>
  <r>
    <x v="5"/>
    <m/>
    <x v="5"/>
    <x v="40"/>
    <s v="S11211470004"/>
    <s v="COB"/>
    <n v="1121147"/>
    <m/>
    <s v="||TRANSF. DE FONDOS AL EXTERIOR.SEGUN SOL.053851-22609 YPFB DE 6/2/2025 REF.: PAGO A FAVOR DE FUTURA ENERGY DMCC POR CONCEPTO DE 5TO POST PAGO SUM HIDR LIQ OCCIDENTE 2024 OP UPCA 216 HR GPDI 2480 2025 PROC 95, POR EUR 9.748.977,83 EQUIV. A USD 10.152.537,19 LIB.00513012004 LBP-YPFB-UNICOMERCIAL (4030005415/1-2188907) COM.TRNS 139.292,7SWIFT BS300-UT.ESCR60"/>
    <m/>
    <m/>
    <m/>
    <m/>
    <m/>
    <m/>
    <n v="139652.78"/>
    <n v="0"/>
    <s v="NO_CONCILIADO"/>
  </r>
  <r>
    <x v="5"/>
    <m/>
    <x v="5"/>
    <x v="40"/>
    <s v="S11211620001"/>
    <s v="DDC"/>
    <n v="1121162"/>
    <m/>
    <s v="||DIFERENCIAL CAMBIARIO SOL.053851-22609 TRANSFERENCIA DE FONDOS AL EXTERIOR PAGO A FAVOR DE FUTURA ENERGY DMCC EUR 9.748.977,83 EN COMPLEMENTO A COMPROBANTE S-1121147 DE LA FECHA DEBITO LIB.00513012004 LBP-YPFB-UNICOMERCIAL (4030005415/1-2188907) DIFERENCIAL T/C"/>
    <m/>
    <m/>
    <m/>
    <m/>
    <m/>
    <m/>
    <n v="1061658.8400000001"/>
    <n v="0"/>
    <s v="NO_CONCILIADO"/>
  </r>
  <r>
    <x v="3"/>
    <m/>
    <x v="3"/>
    <x v="40"/>
    <s v="S11211800003"/>
    <s v="COB"/>
    <n v="1121180"/>
    <m/>
    <s v="||TRANSFERENCIA DE FONDOS SEGÚN MENSAJES SWIFT N°2957 Y 2960, CORREOS ELECTRÓNICOS DE LA DGAC Y NAABOL DE LA FECHA Y NOTA CITE: DGAC/DAF/FIN/NE-0008/25 (HRE-TGL-1866) DE FECHA 29/01/2025 DE LA DIRECCIÓN GENERAL DE AERONÁUTICA CIVIL. (SECTOR PÚBLICO). DÉBITO DE LA LIBRETA 00117012001 DGAC, REPOSICIÓN DE ÚTILES DE ESCRITORIO."/>
    <m/>
    <m/>
    <m/>
    <m/>
    <m/>
    <m/>
    <n v="60"/>
    <n v="0"/>
    <s v="NO_CONCILIADO"/>
  </r>
  <r>
    <x v="7"/>
    <m/>
    <x v="7"/>
    <x v="41"/>
    <s v="J06296200002"/>
    <s v="NTE"/>
    <n v="11281823"/>
    <m/>
    <s v="A:00099021001 GAM DE SANTA CRUZ DE LA SIERRA, TRANSFERENCIA DE RECUPERACIONES SEGÚN NOTA INTERNA GEF-LCR-JSZ-0147-NOT/25 POR CONCEPTO DE PAGO DE CAPITAL E INTERESES DE ACUERDO A CONTRATO DE FIDEICOMISO “PROYECTOS DE INVERSION PUBLICA” (PIP) CORRESPONDIENTE AL VCTO FEBRERO/2025"/>
    <m/>
    <m/>
    <m/>
    <m/>
    <m/>
    <m/>
    <n v="0"/>
    <n v="3056183.08"/>
    <s v="NO_CONCILIADO"/>
  </r>
  <r>
    <x v="7"/>
    <m/>
    <x v="7"/>
    <x v="41"/>
    <s v="J06296210002"/>
    <s v="NTE"/>
    <n v="11281794"/>
    <m/>
    <s v="A:00099021001 GAM DE SANTA CRUZ DE LA SIERRA, TRANSFERENCIA DE RECUPERACIONES SEGÚN NOTA INTERNA GEF-LCR-JSZ-0147-NOT/25 POR CONCEPTO DE PAGO DE CAPITAL E INTERESES DE ACUERDO A CONTRATO DE FIDEICOMISO “PROYECTOS DE INVERSION PUBLICA” (PIP) CORRESPONDIENTE AL VCTO FEBRERO/2025"/>
    <m/>
    <m/>
    <m/>
    <m/>
    <m/>
    <m/>
    <n v="0"/>
    <n v="4294997.97"/>
    <s v="NO_CONCILIADO"/>
  </r>
  <r>
    <x v="7"/>
    <m/>
    <x v="7"/>
    <x v="41"/>
    <s v="J06296240002"/>
    <s v="NTE"/>
    <n v="11286123"/>
    <m/>
    <s v="A:00099021001 GAD DE ORURO, TRANSFERENCIA DE RECUPERACIONES SEGÚN NOTA INTERNA GEF-LCR-JSZ-0147-NOT/25 POR CONCEPTO DE PAGO DE CAPITAL E INTERESES DE ACUERDO A CONTRATO DE FIDEICOMISO “PROYECTOS DE INVERSION PUBLICA” (PIP) CORRESPONDIENTE AL VCTO FEBRERO/2025"/>
    <m/>
    <m/>
    <m/>
    <m/>
    <m/>
    <m/>
    <n v="0"/>
    <n v="1143859.1599999999"/>
    <s v="NO_CONCILIADO"/>
  </r>
  <r>
    <x v="7"/>
    <m/>
    <x v="7"/>
    <x v="41"/>
    <s v="J06296280002"/>
    <s v="NTE"/>
    <n v="11286059"/>
    <m/>
    <s v="A:00099021001 GAD DE TARIJA, TRANSFERENCIA DE RECUPERACIONES SEGÚN NOTA INTERNA GEF-LCR-JSZ-0147-NOT/25 POR CONCEPTO DE PAGO DE CAPITAL E INTERESES DE ACUERDO A CONTRATO DE FIDEICOMISO “PROYECTOS DE INVERSION PUBLICA” (PIP) CORRESPONDIENTE AL VCTO FEBRERO/2025"/>
    <m/>
    <m/>
    <m/>
    <m/>
    <m/>
    <m/>
    <n v="0"/>
    <n v="3708412.29"/>
    <s v="NO_CONCILIADO"/>
  </r>
  <r>
    <x v="7"/>
    <m/>
    <x v="7"/>
    <x v="41"/>
    <s v="J06296290002"/>
    <s v="NTE"/>
    <n v="11286098"/>
    <m/>
    <s v="A:00099021001 GAD DE TARIJA, TRANSFERENCIA DE RECUPERACIONES SEGÚN NOTA INTERNA GEF-LCR-JSZ-0147-NOT/25 POR CONCEPTO DE PAGO DE CAPITAL E INTERESES DE ACUERDO A CONTRATO DE FIDEICOMISO “PROYECTOS DE INVERSION PUBLICA” (PIP) CORRESPONDIENTE AL VCTO FEBRERO/2025"/>
    <m/>
    <m/>
    <m/>
    <m/>
    <m/>
    <m/>
    <n v="0"/>
    <n v="348979.99"/>
    <s v="NO_CONCILIADO"/>
  </r>
  <r>
    <x v="7"/>
    <m/>
    <x v="7"/>
    <x v="41"/>
    <s v="J06296300002"/>
    <s v="NTE"/>
    <n v="11286043"/>
    <m/>
    <s v="A:00099021001 GAD DE SANTA CRUZ TRANSFERENCIA DE RECUPERACIONES SEGÚN NOTA INTERNA GEF-LCR-JSZ-0147-NOT/25 POR CONCEPTO DE PAGO DE CAPITAL E INTERESES DE ACUERDO A CONTRATO DE FIDEICOMISO “PROYECTOS DE INVERSION PUBLICA” (PIP) CORRESPONDIENTE AL VCTO FEBRERO/2025"/>
    <m/>
    <m/>
    <m/>
    <m/>
    <m/>
    <m/>
    <n v="0"/>
    <n v="863307.43"/>
    <s v="NO_CONCILIADO"/>
  </r>
  <r>
    <x v="7"/>
    <m/>
    <x v="7"/>
    <x v="41"/>
    <s v="J06296330002"/>
    <s v="NTE"/>
    <n v="11285775"/>
    <m/>
    <s v="A:00099021001 GAM DE ANZALDO, TRANSFERENCIA DE RECUPERACIONES SEGÚN NOTA INTERNA GEF-LCR-JSZ-0147-NOT/25 POR CONCEPTO DE PAGO DE CAPITAL E INTERESES DE ACUERDO A CONTRATO DE FIDEICOMISO “PROYECTOS DE INVERSION PUBLICA” (PIP) CORRESPONDIENTE AL VCTO FEBRERO/2025"/>
    <m/>
    <m/>
    <m/>
    <m/>
    <m/>
    <m/>
    <n v="0"/>
    <n v="25309.61"/>
    <s v="NO_CONCILIADO"/>
  </r>
  <r>
    <x v="7"/>
    <m/>
    <x v="7"/>
    <x v="41"/>
    <s v="J06296340002"/>
    <s v="NTE"/>
    <n v="11286016"/>
    <m/>
    <s v="A:00099021001 GAD DE SANTA CRUZ, TRANSFERENCIA DE RECUPERACIONES SEGÚN NOTA INTERNA GEF-LCR-JSZ-0147-NOT/25 POR CONCEPTO DE PAGO DE CAPITAL E INTERESES DE ACUERDO A CONTRATO DE FIDEICOMISO “PROYECTOS DE INVERSION PUBLICA” (PIP) CORRESPONDIENTE AL VCTO FEBRERO/2025"/>
    <m/>
    <m/>
    <m/>
    <m/>
    <m/>
    <m/>
    <n v="0"/>
    <n v="153738.34"/>
    <s v="NO_CONCILIADO"/>
  </r>
  <r>
    <x v="7"/>
    <m/>
    <x v="7"/>
    <x v="41"/>
    <s v="J06296370002"/>
    <s v="NTE"/>
    <n v="11285695"/>
    <m/>
    <s v="A:00099021001 GAM DE POJO, TRANSFERENCIA DE RECUPERACIONES SEGÚN NOTA INTERNA GEF-LCR-JSZ-0147-NOT/25 POR CONCEPTO DE PAGO DE CAPITAL E INTERESES DE ACUERDO A CONTRATO DE FIDEICOMISO “PROYECTOS DE INVERSION PUBLICA” (PIP) CORRESPONDIENTE AL VCTO FEBRERO/2025"/>
    <m/>
    <m/>
    <m/>
    <m/>
    <m/>
    <m/>
    <n v="0"/>
    <n v="48239.199999999997"/>
    <s v="NO_CONCILIADO"/>
  </r>
  <r>
    <x v="7"/>
    <m/>
    <x v="7"/>
    <x v="41"/>
    <s v="J06296380002"/>
    <s v="NTE"/>
    <n v="11285761"/>
    <m/>
    <s v="A:00099021001 GAM DE ANZALDO, TRANSFERENCIA DE RECUPERACIONES SEGÚN NOTA INTERNA GEF-LCR-JSZ-0147-NOT/25 POR CONCEPTO DE PAGO DE CAPITAL E INTERESES DE ACUERDO A CONTRATO DE FIDEICOMISO “PROYECTOS DE INVERSION PUBLICA” (PIP) CORRESPONDIENTE AL VCTO FEBRERO/2025"/>
    <m/>
    <m/>
    <m/>
    <m/>
    <m/>
    <m/>
    <n v="0"/>
    <n v="9766.5400000000009"/>
    <s v="NO_CONCILIADO"/>
  </r>
  <r>
    <x v="7"/>
    <m/>
    <x v="7"/>
    <x v="41"/>
    <s v="J06296420002"/>
    <s v="NTE"/>
    <n v="11283650"/>
    <m/>
    <s v="A:00099021001 GAM DE SICAYA, TRANSFERENCIA DE RECUPERACIONES SEGÚN NOTA INTERNA GEF-LCR-JSZ-0147-NOT/25 POR CONCEPTO DE PAGO DE CAPITAL E INTERESES DE ACUERDO A CONTRATO DE FIDEICOMISO “PROYECTOS DE INVERSION PUBLICA” (PIP) CORRESPONDIENTE AL VCTO FEBRERO/2025"/>
    <m/>
    <m/>
    <m/>
    <m/>
    <m/>
    <m/>
    <n v="0"/>
    <n v="57848.24"/>
    <s v="NO_CONCILIADO"/>
  </r>
  <r>
    <x v="7"/>
    <m/>
    <x v="7"/>
    <x v="41"/>
    <s v="J06296410002"/>
    <s v="NTE"/>
    <n v="11283617"/>
    <m/>
    <s v="A:00099021001 GAM DE VILLA VACA GUZMAN, TRANSFERENCIA DE RECUPERACIONES SEGÚN NOTA INTERNA GEF-LCR-JSZ-0147-NOT/25 POR CONCEPTO DE PAGO DE CAPITAL E INTERESES DE ACUERDO A CONTRATO DE FIDEICOMISO “PROYECTOS DE INVERSION PUBLICA” (PIP) CORRESPONDIENTE AL VCTO FEBRERO/2025"/>
    <m/>
    <m/>
    <m/>
    <m/>
    <m/>
    <m/>
    <n v="0"/>
    <n v="65244.58"/>
    <s v="NO_CONCILIADO"/>
  </r>
  <r>
    <x v="7"/>
    <m/>
    <x v="7"/>
    <x v="41"/>
    <s v="J06296430002"/>
    <s v="NTE"/>
    <n v="11283514"/>
    <m/>
    <s v="A:00099021001 GAM DE SANTA CRUZ DE LA SIERRA, TRANSFERENCIA DE RECUPERACIONES SEGÚN NOTA INTERNA GEF-LCR-JSZ-0147-NOT/25 POR CONCEPTO DE PAGO DE CAPITAL E INTERESES DE ACUERDO A CONTRATO DE FIDEICOMISO “PROYECTOS DE INVERSION PUBLICA” (PIP) CORRESPONDIENTE AL VCTO FEBRERO/2025"/>
    <m/>
    <m/>
    <m/>
    <m/>
    <m/>
    <m/>
    <n v="0"/>
    <n v="2911009.38"/>
    <s v="NO_CONCILIADO"/>
  </r>
  <r>
    <x v="7"/>
    <m/>
    <x v="7"/>
    <x v="41"/>
    <s v="J06296440002"/>
    <s v="NTE"/>
    <n v="11281779"/>
    <m/>
    <s v="A:00099021001 GAM DE VINTO, TRANSFERENCIA DE RECUPERACIONES SEGÚN NOTA INTERNA GEF-LCR-JSZ-0147-NOT/25 POR CONCEPTO DE PAGO DE CAPITAL E INTERESES DE ACUERDO A CONTRATO DE FIDEICOMISO “PROYECTOS DE INVERSION PUBLICA” (PIP) CORRESPONDIENTE AL VCTO FEBRERO/2025"/>
    <m/>
    <m/>
    <m/>
    <m/>
    <m/>
    <m/>
    <n v="0"/>
    <n v="20185.3"/>
    <s v="NO_CONCILIADO"/>
  </r>
  <r>
    <x v="7"/>
    <m/>
    <x v="7"/>
    <x v="41"/>
    <s v="J06296490002"/>
    <s v="NTE"/>
    <n v="11279303"/>
    <m/>
    <s v="A:00099021001 GAR DE GRAN CHACO, TRANSFERENCIA DE RECUPERACIONES SEGÚN NOTA INTERNA GEF-LCR-JSZ-0182-NOT/25 POR CONCEPTO DE PAGO DE INTERESES DE ACUERDO A CONTRATO DE FIDEICOMISO “PROYECTOS DE INVERSION PUBLICA” (PIP) CORRESPONDIENTE A REPROGRAMACION"/>
    <m/>
    <m/>
    <m/>
    <m/>
    <m/>
    <m/>
    <n v="0"/>
    <n v="1107028.55"/>
    <s v="NO_CONCILIADO"/>
  </r>
  <r>
    <x v="7"/>
    <m/>
    <x v="7"/>
    <x v="41"/>
    <s v="J06296460002"/>
    <s v="NTE"/>
    <n v="11281740"/>
    <m/>
    <s v="A:00099021001 GAM DE SUCRE, TRANSFERENCIA DE RECUPERACIONES SEGÚN NOTA INTERNA GEF-LCR-JSZ-0147-NOT/25 POR CONCEPTO DE PAGO DE CAPITAL E INTERESES DE ACUERDO A CONTRATO DE FIDEICOMISO “PROYECTOS DE INVERSION PUBLICA” (PIP) CORRESPONDIENTE AL VCTO FEBRERO/2025"/>
    <m/>
    <m/>
    <m/>
    <m/>
    <m/>
    <m/>
    <n v="0"/>
    <n v="523210.61"/>
    <s v="NO_CONCILIADO"/>
  </r>
  <r>
    <x v="7"/>
    <m/>
    <x v="7"/>
    <x v="41"/>
    <s v="J06296500002"/>
    <s v="NTE"/>
    <n v="11279227"/>
    <m/>
    <s v="A:00099021001 GAM DE TIQUIPAYA, TRANSFERENCIA DE RECUPERACIONES SEGÚN NOTA INTERNA GEF-LCR-JSZ-0147-NOT/25 POR CONCEPTO DE PAGO DE CAPITAL E INTERESES DE ACUERDO A CONTRATO DE FIDEICOMISO “PROYECTOS DE INVERSION PUBLICA” (PIP) CORRESPONDIENTE AL VCTO FEBRERO/2025"/>
    <m/>
    <m/>
    <m/>
    <m/>
    <m/>
    <m/>
    <n v="0"/>
    <n v="102556.58"/>
    <s v="NO_CONCILIADO"/>
  </r>
  <r>
    <x v="7"/>
    <m/>
    <x v="7"/>
    <x v="41"/>
    <s v="J06296530002"/>
    <s v="NTE"/>
    <n v="11279179"/>
    <m/>
    <s v="A:00099021001 GAM DE TARABUCO, TRANSFERENCIA DE RECUPERACIONES SEGÚN NOTA INTERNA GEF-LCR-JSZ-0147-NOT/25 POR CONCEPTO DE PAGO DE CAPITAL E INTERESES DE ACUERDO A CONTRATO DE FIDEICOMISO “PROYECTOS DE INVERSION PUBLICA” (PIP) CORRESPONDIENTE AL VCTO FEBRERO/2025"/>
    <m/>
    <m/>
    <m/>
    <m/>
    <m/>
    <m/>
    <n v="0"/>
    <n v="45976.84"/>
    <s v="NO_CONCILIADO"/>
  </r>
  <r>
    <x v="7"/>
    <m/>
    <x v="7"/>
    <x v="41"/>
    <s v="J06296550002"/>
    <s v="NTE"/>
    <n v="11279168"/>
    <m/>
    <s v="A:00099021001 GAM DE CHUMA, TRANSFERENCIA DE RECUPERACIONES SEGÚN NOTA INTERNA GEF-LCR-JSZ-0147-NOT/25 POR CONCEPTO DE PAGO DE CAPITAL E INTERESES DE ACUERDO A CONTRATO DE FIDEICOMISO “PROYECTOS DE INVERSION PUBLICA” (PIP) CORRESPONDIENTE AL VCTO FEBRERO/2025"/>
    <m/>
    <m/>
    <m/>
    <m/>
    <m/>
    <m/>
    <n v="0"/>
    <n v="41782.410000000003"/>
    <s v="NO_CONCILIADO"/>
  </r>
  <r>
    <x v="7"/>
    <m/>
    <x v="7"/>
    <x v="41"/>
    <s v="J06296590002"/>
    <s v="NTE"/>
    <n v="11279143"/>
    <m/>
    <s v="A:00099021001 GAM DE VILLA TUNARI, TRANSFERENCIA DE RECUPERACIONES SEGÚN NOTA INTERNA GEF-LCR-JSZ-0147-NOT/25 POR CONCEPTO DE PAGO DE CAPITAL E INTERESES DE ACUERDO A CONTRATO DE FIDEICOMISO “PROYECTOS DE INVERSION PUBLICA” (PIP) CORRESPONDIENTE AL VCTO FEBRERO/2025"/>
    <m/>
    <m/>
    <m/>
    <m/>
    <m/>
    <m/>
    <n v="0"/>
    <n v="323301.58"/>
    <s v="NO_CONCILIADO"/>
  </r>
  <r>
    <x v="7"/>
    <m/>
    <x v="7"/>
    <x v="41"/>
    <s v="J06296600002"/>
    <s v="NTE"/>
    <n v="11278861"/>
    <m/>
    <s v="A:00099021001 GAM DE MAPIRI, TRANSFERENCIA DE RECUPERACIONES SEGÚN NOTA INTERNA GEF-LCR-JSZ-0147-NOT/25 POR CONCEPTO DE PAGO DE CAPITAL E INTERESES DE ACUERDO A CONTRATO DE FIDEICOMISO “PROYECTOS DE INVERSION PUBLICA” (PIP) CORRESPONDIENTE AL VCTO FEBRERO/2025"/>
    <m/>
    <m/>
    <m/>
    <m/>
    <m/>
    <m/>
    <n v="0"/>
    <n v="33320.370000000003"/>
    <s v="NO_CONCILIADO"/>
  </r>
  <r>
    <x v="7"/>
    <m/>
    <x v="7"/>
    <x v="41"/>
    <s v="J06296610002"/>
    <s v="NTE"/>
    <n v="11279123"/>
    <m/>
    <s v="A:00099021001 GAM DE TOMINA, TRANSFERENCIA DE RECUPERACIONES SEGÚN NOTA INTERNA GEF-LCR-JSZ-0147-NOT/25 POR CONCEPTO DE PAGO DE CAPITAL E INTERESES DE ACUERDO A CONTRATO DE FIDEICOMISO “PROYECTOS DE INVERSION PUBLICA” (PIP) CORRESPONDIENTE AL VCTO FEBRERO/2025"/>
    <m/>
    <m/>
    <m/>
    <m/>
    <m/>
    <m/>
    <n v="0"/>
    <n v="33012.26"/>
    <s v="NO_CONCILIADO"/>
  </r>
  <r>
    <x v="7"/>
    <m/>
    <x v="7"/>
    <x v="41"/>
    <s v="J06296650002"/>
    <s v="NTE"/>
    <n v="11278850"/>
    <m/>
    <s v="A:00099021001 GAM DE INCAHUASI, TRANSFERENCIA DE RECUPERACIONES SEGÚN NOTA INTERNA GEF-LCR-JSZ-0147-NOT/25 POR CONCEPTO DE PAGO DE CAPITAL E INTERESES DE ACUERDO A CONTRATO DE FIDEICOMISO “PROYECTOS DE INVERSION PUBLICA” (PIP) CORRESPONDIENTE AL VCTO FEBRERO/2025"/>
    <m/>
    <m/>
    <m/>
    <m/>
    <m/>
    <m/>
    <n v="0"/>
    <n v="100760.11"/>
    <s v="NO_CONCILIADO"/>
  </r>
  <r>
    <x v="7"/>
    <m/>
    <x v="7"/>
    <x v="41"/>
    <s v="J06296630002"/>
    <s v="NTE"/>
    <n v="11277056"/>
    <m/>
    <s v="A:00099021001 GAM DE SAN ANDRES DE MACHACA, TRANSFERENCIA DE RECUPERACIONES SEGÚN NOTA INTERNA GEF-LCR-JSZ-0147-NOT/25 POR CONCEPTO DE PAGO DE CAPITAL E INTERESES DE ACUERDO A CONTRATO DE FIDEICOMISO “PROYECTOS DE INVERSION PUBLICA” (PIP) CORRESPONDIENTE AL VCTO FEBRERO/2025"/>
    <m/>
    <m/>
    <m/>
    <m/>
    <m/>
    <m/>
    <n v="0"/>
    <n v="6183.76"/>
    <s v="NO_CONCILIADO"/>
  </r>
  <r>
    <x v="7"/>
    <m/>
    <x v="7"/>
    <x v="41"/>
    <s v="G30512890003"/>
    <s v="COB"/>
    <n v="19721"/>
    <m/>
    <s v="PAGO A BID PRÉSTAMO 2252/BL-BO VCTO. 01-03-2025 POR CUENTA DE TGN , NTI. 019721 VALOR 28-02-2025 INTERESES USD 7.323,39 CTA. 3987 CUENTA UNICA DEL TESORO REF.: COMISIONES BANCARIAS"/>
    <m/>
    <m/>
    <m/>
    <m/>
    <m/>
    <m/>
    <n v="410.22"/>
    <n v="0"/>
    <s v="NO_CONCILIADO"/>
  </r>
  <r>
    <x v="7"/>
    <m/>
    <x v="7"/>
    <x v="41"/>
    <s v="G30512910004"/>
    <s v="COB"/>
    <n v="19808"/>
    <m/>
    <s v="PAGO A PRIV PRÉSTAMO US29731QAE70 VCTO. 02-03-2025 POR CUENTA DE TGN , SEGÚN NOTA MEFP/VTCP/DGCP/UODP/NRO.108/2025 DEL 25 FEB 2025 NTI. 019808 VALOR 05-03-2025 INTERESES USD 31.875.000,00 CTA. 3987 CUENTA UNICA DEL TESORO REF.: COMISIONES BANCARIAS"/>
    <m/>
    <m/>
    <m/>
    <m/>
    <m/>
    <m/>
    <n v="219022.5"/>
    <n v="0"/>
    <s v="NO_CONCILIADO"/>
  </r>
  <r>
    <x v="7"/>
    <m/>
    <x v="7"/>
    <x v="41"/>
    <s v="G30512910001"/>
    <s v="NTI"/>
    <n v="19808"/>
    <m/>
    <s v="PAGO A PRIV PRÉSTAMO US29731QAE70 VCTO. 02-03-2025 POR CUENTA DE TGN , SEGÚN NOTA MEFP/VTCP/DGCP/UODP/NRO.108/2025 DEL 25 FEB 2025 NTI. 019808 VALOR 05-03-2025 INTERESES USD 31.875.000,00 CTA. 3987 CUENTA UNICA DEL TESORO"/>
    <m/>
    <m/>
    <m/>
    <m/>
    <m/>
    <m/>
    <n v="221850000"/>
    <n v="0"/>
    <s v="NO_CONCILIADO"/>
  </r>
  <r>
    <x v="7"/>
    <m/>
    <x v="7"/>
    <x v="41"/>
    <s v="G30512900003"/>
    <s v="COB"/>
    <n v="19720"/>
    <m/>
    <s v="PAGO A BID PRÉSTAMO 2252/BL-BO VCTO. 01-03-2025 POR CUENTA DE TGN , SEGÚN NOTA DEL MEFP/VTCP/DGCP/UODP/N°116/2025 DEL 28 FEB 2025 NTI. 019720 VALOR 05-03-2025 CAPITAL USD 287.688,49 INTERESES USD 181.448,95 CTA. 3987 CUENTA UNICA DEL TESORO REF.: COMISIONES BANCARIAS"/>
    <m/>
    <m/>
    <m/>
    <m/>
    <m/>
    <m/>
    <n v="3578.3"/>
    <n v="0"/>
    <s v="NO_CONCILIADO"/>
  </r>
  <r>
    <x v="7"/>
    <m/>
    <x v="7"/>
    <x v="41"/>
    <s v="G30516260001"/>
    <s v="NTI"/>
    <n v="19813"/>
    <m/>
    <s v="PAGO A CAF PRÉSTAMO CFA011805 VCTO. 05-03-2025 POR CUENTA DE TGN , SEGÚN NOTA DEL MEFP/VTCP/DGCP/UODP/N°116/2025 DEL 28 FEB 2025 NTI. 019813 VALOR 05-03-2025 INTERESES USD 13.416.340,00 CTA. 3987 CUENTA UNICA DEL TESORO LIBRETA 00099021001 TGN-RECURSOS ORDINARIOS"/>
    <m/>
    <m/>
    <m/>
    <m/>
    <m/>
    <m/>
    <n v="93377726.400000006"/>
    <n v="0"/>
    <s v="NO_CONCILIADO"/>
  </r>
  <r>
    <x v="7"/>
    <m/>
    <x v="7"/>
    <x v="41"/>
    <s v="G30516260004"/>
    <s v="COB"/>
    <n v="19813"/>
    <m/>
    <s v="PAGO A CAF PRÉSTAMO CFA011805 VCTO. 05-03-2025 POR CUENTA DE TGN , SEGÚN NOTA DEL MEFP/VTCP/DGCP/UODP/N°116/2025 DEL 28 FEB 2025 NTI. 019813 VALOR 05-03-2025 INTERESES USD 13.416.340,00 CTA. 3987 CUENTA UNICA DEL TESORO LIBRETA 00099021001 TGN-RECURSOS ORDINARIOS REF.: COMISIONES BANCARIAS"/>
    <m/>
    <m/>
    <m/>
    <m/>
    <m/>
    <m/>
    <n v="92396.09"/>
    <n v="0"/>
    <s v="NO_CONCILIADO"/>
  </r>
  <r>
    <x v="7"/>
    <m/>
    <x v="7"/>
    <x v="41"/>
    <s v="S11213860003"/>
    <s v="COB"/>
    <n v="1121386"/>
    <m/>
    <s v="||PAGO A PROEX BRASIL CONV. 04/03/2009 VCTO. 04-03-2025 POR CUENTA DEL TGN, SEGÚN NOTA MEFP/VTCP/DGCP/UODP/N° 116/2025 DE 28-02-2025 VALOR 05-03-2025 CAPITAL USD 1.099.585,21 CTA. 3987 CUENTA UNICA DEL TESORO LIB. 00099021001 REF.: COMISIONES BANCARIAS"/>
    <m/>
    <m/>
    <m/>
    <m/>
    <m/>
    <m/>
    <n v="7903.19"/>
    <n v="0"/>
    <s v="NO_CONCILIADO"/>
  </r>
  <r>
    <x v="7"/>
    <m/>
    <x v="7"/>
    <x v="41"/>
    <s v="G30516270001"/>
    <s v="NTI"/>
    <n v="19814"/>
    <m/>
    <s v="PAGO A CAF PRÉSTAMO CFA011807 VCTO. 05-03-2025 POR CUENTA DE TGN , SEGÚN NOTA DEL MEFP/VTCP/DGCP/UODP/N°116/2025 DEL 28 FEB 2025 NTI. 019814 VALOR 05-03-2025 INTERESES USD 760.846,48 COMISIONES USD 53.850,42 CTA. 3987 CUENTA UNICA DEL TESORO LIBRETA 00099021001 TGN-RECURSOS ORDINARIOS"/>
    <m/>
    <m/>
    <m/>
    <m/>
    <m/>
    <m/>
    <n v="5670290.4199999999"/>
    <n v="0"/>
    <s v="NO_CONCILIADO"/>
  </r>
  <r>
    <x v="7"/>
    <m/>
    <x v="7"/>
    <x v="41"/>
    <s v="G30516270004"/>
    <s v="COB"/>
    <n v="19814"/>
    <m/>
    <s v="PAGO A CAF PRÉSTAMO CFA011807 VCTO. 05-03-2025 POR CUENTA DE TGN , SEGÚN NOTA DEL MEFP/VTCP/DGCP/UODP/N°116/2025 DEL 28 FEB 2025 NTI. 019814 VALOR 05-03-2025 INTERESES USD 760.846,48 COMISIONES USD 53.850,42 CTA. 3987 CUENTA UNICA DEL TESORO IBRETA 00099021001 TGN-RECURSOS ORDINARIOS REF.: COMISIONES BANCARIAS"/>
    <m/>
    <m/>
    <m/>
    <m/>
    <m/>
    <m/>
    <n v="5948.84"/>
    <n v="0"/>
    <s v="NO_CONCILIADO"/>
  </r>
  <r>
    <x v="3"/>
    <m/>
    <x v="3"/>
    <x v="41"/>
    <s v="S11213920003"/>
    <s v="COB"/>
    <n v="1121392"/>
    <m/>
    <s v="||TRANSFERENCIA DE FONDOS SEGÚN MENSAJES SWIFT N°3043 Y 3073 DE LA FECHA Y NOTA CITE: DGAC/DAF/FIN/NE-0008/25 (HRE-TGL-1866) DE FECHA 29/01/2025 DE LA DIRECCIÓN GENERAL DE AERONÁUTICA CIVIL. (SECTOR PÚBLICO). DÉBITO DE LA LIBRETA 00117012001 DGAC, REPOSICIÓN DE ÚTILES DE ESCRITORIO."/>
    <m/>
    <m/>
    <m/>
    <m/>
    <m/>
    <m/>
    <n v="60"/>
    <n v="0"/>
    <s v="NO_CONCILIADO"/>
  </r>
  <r>
    <x v="3"/>
    <m/>
    <x v="3"/>
    <x v="41"/>
    <s v="S11214480003"/>
    <s v="COB"/>
    <n v="1121448"/>
    <m/>
    <s v="||TRANSFERENCIA DE FONDOS S/G MENSAJE SWIFT NRO. 3104, CORREOS ELECTRONICOS ENVIADOS POR NAABOL Y DGAC DE LA FECHA Y NOTA CITE DGAC/DAF/FIN/NE-0008/25 DE F.29.01.2025 (HRE-TGL-1866) DE LA DIRECCION GENERAL DE AERONAUTICA CIVIL (SECTOR PÚBLICO). DEBITO DE LA LIBRETA 00117012001 DGAC, REPOSICIÓN DE ÚTILES DE ESCRITORIO"/>
    <m/>
    <m/>
    <m/>
    <m/>
    <m/>
    <m/>
    <n v="60"/>
    <n v="0"/>
    <s v="NO_CONCILIADO"/>
  </r>
  <r>
    <x v="3"/>
    <m/>
    <x v="3"/>
    <x v="41"/>
    <s v="S11213940003"/>
    <s v="COB"/>
    <n v="1121394"/>
    <m/>
    <s v="||TRANSFERENCIA DE FONDOS SEGÚN MENSAJE SWIFT N°3099 DE LA FECHA Y NOTA CITE: DGAC/DAF/FIN/NE-0008/25 (HRE-TGL-1866) DE FECHA 29/01/2025 DE LA DIRECCIÓN GENERAL DE AERONÁUTICA CIVIL. (SECTOR PÚBLICO). DÉBITO DE LA LIBRETA 00117012001 DGAC, REPOSICIÓN DE ÚTILES DE ESCRITORIO."/>
    <m/>
    <m/>
    <m/>
    <m/>
    <m/>
    <m/>
    <n v="60"/>
    <n v="0"/>
    <s v="NO_CONCILIADO"/>
  </r>
  <r>
    <x v="3"/>
    <m/>
    <x v="3"/>
    <x v="41"/>
    <s v="S11214070003"/>
    <s v="COB"/>
    <n v="1121407"/>
    <m/>
    <s v="||TRANSFERENCIA DE FONDOS S/G MENSAJE SWIFT NRO. 3098, DE LA FECHA Y NOTA CITE DGAC/DAF/FIN/NE-0008/25 DE F.29.01.2025 (HRE-TGL-1866) DE LA DIRECCION GENERAL DE AERONAUTICA CIVIL (SECTOR PÚBLICO). DEBITO DE LA LIBRETA 00117012001 DGAC, REPOSICIÓN DE ÚTILES DE ESCRITORIO"/>
    <m/>
    <m/>
    <m/>
    <m/>
    <m/>
    <m/>
    <n v="60"/>
    <n v="0"/>
    <s v="NO_CONCILIADO"/>
  </r>
  <r>
    <x v="3"/>
    <m/>
    <x v="3"/>
    <x v="41"/>
    <s v="S11214100003"/>
    <s v="COB"/>
    <n v="1121410"/>
    <m/>
    <s v="||TRANSFERENCIA DE FONDOS S/G MENSAJES SWIFT NRO. 3093 Y 3045 DE LA FECHA Y NOTA CITE DGAC/DAF/FIN/NE-0008/25 DE F.29.01.2025 (HRE-TGL-1866) DE LA DIRECCION GENERAL DE AERONAUTICA CIVIL (SECTOR PÚBLICO). DEBITO DE LA LIBRETA 00117012001 DGAC, REPOSICIÓN DE ÚTILES DE ESCRITORIO"/>
    <m/>
    <m/>
    <m/>
    <m/>
    <m/>
    <m/>
    <n v="60"/>
    <n v="0"/>
    <s v="NO_CONCILIADO"/>
  </r>
  <r>
    <x v="3"/>
    <m/>
    <x v="3"/>
    <x v="41"/>
    <s v="S11214380003"/>
    <s v="COB"/>
    <n v="1121438"/>
    <m/>
    <s v="||TRANSFERENCIA DE FONDOS S/G MENSAJE SWIFT NRO. 3140 EN ATENCIÓN A CORREOS ELECTRONICOS DGAC, NAABOL Y NOTA: DGAC/DAF/FIN/NE-0008/25 DE F.29/1/2025 (HRE-TGL-1866) ENVIADO POR LA DIRECCIÓN GENERAL DE AERONÁUTICA CIVIL (SECTOR PÚBLICO). DEBITO DE LA LIBRETA 00117012001 DGAC, REPOSICIÓN ÚTILES DE ESCRITORIO."/>
    <m/>
    <m/>
    <m/>
    <m/>
    <m/>
    <m/>
    <n v="60"/>
    <n v="0"/>
    <s v="NO_CONCILIADO"/>
  </r>
  <r>
    <x v="3"/>
    <m/>
    <x v="3"/>
    <x v="41"/>
    <s v="S11214460003"/>
    <s v="COB"/>
    <n v="1121446"/>
    <m/>
    <s v="||TRANSFERENCIA DE FONDOS S/G MENSAJE SWIFT NRO. 3080, CORREOS ELECTRONICOS ENVIADOS POR NAABOL Y DGAC DE LA FECHA Y NOTA CITE DGAC/DAF/FIN/NE-0008/25 DE F.29.01.2025 (HRE-TGL-1866) DE LA DIRECCION GENERAL DE AERONAUTICA CIVIL (SECTOR PÚBLICO). DEBITO DE LA LIBRETA 00117012001 DGAC, REPOSICIÓN DE ÚTILES DE ESCRITORIO."/>
    <m/>
    <m/>
    <m/>
    <m/>
    <m/>
    <m/>
    <n v="60"/>
    <n v="0"/>
    <s v="NO_CONCILIADO"/>
  </r>
  <r>
    <x v="3"/>
    <m/>
    <x v="3"/>
    <x v="41"/>
    <s v="S11213870003"/>
    <s v="COB"/>
    <n v="1121387"/>
    <m/>
    <s v="||TRANSFERENCIA DE FONDOS SEGÚN MENSAJES SWIFT N°3153 Y 3155 DE LA FECHA Y NOTA CITE: DGAC/DAF/FIN/NE-0008/25 (HRE-TGL-1866) DE FECHA 29/01/2025 DE LA DIRECCIÓN GENERAL DE AERONÁUTICA CIVIL. (SECTOR PÚBLICO). DÉBITO DE LA LIBRETA 00117012001 DGAC, REPOSICIÓN DE ÚTILES DE ESCRITORIO."/>
    <m/>
    <m/>
    <m/>
    <m/>
    <m/>
    <m/>
    <n v="60"/>
    <n v="0"/>
    <s v="NO_CONCILIADO"/>
  </r>
  <r>
    <x v="9"/>
    <m/>
    <x v="9"/>
    <x v="41"/>
    <s v="O22643700002"/>
    <s v="BOD"/>
    <n v="2264370"/>
    <m/>
    <s v="00086018054 DEPOSITO DE EFECTIVO, DEPOSITANTE: ALVARO ROCHA, CONCEPTO: PAGO PASAJE N°9302409621226, CUENTA DE DEPOSITO: CUENTA UNICA DEL TESORO"/>
    <m/>
    <m/>
    <m/>
    <m/>
    <m/>
    <m/>
    <n v="0"/>
    <n v="638"/>
    <s v="NO_CONCILIADO"/>
  </r>
  <r>
    <x v="1"/>
    <m/>
    <x v="1"/>
    <x v="41"/>
    <s v="O22645130002"/>
    <s v="BOD"/>
    <n v="2264513"/>
    <m/>
    <s v="00099021001 DEPOSITO DE EFECTIVO, DEPOSITANTE: ABDIAS LOPEZ CONDOR BOLIVIA, CONCEPTO: DEVOLUCION DE MAXIMA REMUNERACION ECONOMICA - SEPTIEMBRE 2022, CUENTA DE DEPOSITO: CUENTA UNICA DEL TESORO"/>
    <m/>
    <m/>
    <m/>
    <m/>
    <m/>
    <m/>
    <n v="0"/>
    <n v="81"/>
    <s v="NO_CONCILIADO"/>
  </r>
  <r>
    <x v="1"/>
    <m/>
    <x v="1"/>
    <x v="41"/>
    <s v="O22645150002"/>
    <s v="BOD"/>
    <n v="2264515"/>
    <m/>
    <s v="00099021001 DEPOSITO DE EFECTIVO, DEPOSITANTE: ABDIAS LOPEZ CONDOR BOLIVIA, CONCEPTO: DEVOLUCION DE MAXIMA REMUNERACION ECONOMICA - OCTUBRE 2022, CUENTA DE DEPOSITO: CUENTA UNICA DEL TESORO"/>
    <m/>
    <m/>
    <m/>
    <m/>
    <m/>
    <m/>
    <n v="0"/>
    <n v="81"/>
    <s v="NO_CONCILIADO"/>
  </r>
  <r>
    <x v="1"/>
    <m/>
    <x v="1"/>
    <x v="41"/>
    <s v="O22645160002"/>
    <s v="BOD"/>
    <n v="2264516"/>
    <m/>
    <s v="00099021001 DEPOSITO DE EFECTIVO, DEPOSITANTE: ABDIAS LOPEZ CONDOR BOLIVIA, CONCEPTO: DEVOLUCION DE MAXIMA REMUNERACION ECONOMICA - NOVIEMBRE 2022, CUENTA DE DEPOSITO: CUENTA UNICA DEL TESORO"/>
    <m/>
    <m/>
    <m/>
    <m/>
    <m/>
    <m/>
    <n v="0"/>
    <n v="81"/>
    <s v="NO_CONCILIADO"/>
  </r>
  <r>
    <x v="1"/>
    <m/>
    <x v="1"/>
    <x v="41"/>
    <s v="O22645180002"/>
    <s v="BOD"/>
    <n v="2264518"/>
    <m/>
    <s v="00099021001 DEPOSITO DE EFECTIVO, DEPOSITANTE: ABDIAS LOPEZ CONDOR BOLIVIA, CONCEPTO: DEVOLUCION DE MAXIMA REMUNERACION ECONOMICA - DICIEMBRE 2022, CUENTA DE DEPOSITO: CUENTA UNICA DEL TESORO"/>
    <m/>
    <m/>
    <m/>
    <m/>
    <m/>
    <m/>
    <n v="0"/>
    <n v="81"/>
    <s v="NO_CONCILIADO"/>
  </r>
  <r>
    <x v="0"/>
    <m/>
    <x v="0"/>
    <x v="41"/>
    <s v="O22645590002"/>
    <s v="BOD"/>
    <n v="2264559"/>
    <m/>
    <s v="00081011101 DEPOSITO DE EFECTIVO, DEPOSITANTE: EDUARDO ACHU QUISPE, CONCEPTO: DEPÓSITO POR EXTRAVIO DE CREDENCIAL MOPSV, CUENTA DE DEPOSITO: CUENTA UNICA DEL TESORO"/>
    <m/>
    <m/>
    <m/>
    <m/>
    <m/>
    <m/>
    <n v="0"/>
    <n v="25"/>
    <s v="NO_CONCILIADO"/>
  </r>
  <r>
    <x v="1"/>
    <m/>
    <x v="1"/>
    <x v="41"/>
    <s v="O22646530002"/>
    <s v="BOD"/>
    <n v="2264653"/>
    <m/>
    <s v="00099021001 DEPOSITO DE EFECTIVO, DEPOSITANTE: JANNET TEOFILA FLORES KUNO DE CHOQUE, CONCEPTO: DEVOLUCION REFRIGERIO MAYO 2024, CUENTA DE DEPOSITO: CUENTA UNICA DEL TESORO"/>
    <m/>
    <m/>
    <m/>
    <m/>
    <m/>
    <m/>
    <n v="0"/>
    <n v="18"/>
    <s v="NO_CONCILIADO"/>
  </r>
  <r>
    <x v="1"/>
    <m/>
    <x v="1"/>
    <x v="41"/>
    <s v="O22646570002"/>
    <s v="BOD"/>
    <n v="2264657"/>
    <m/>
    <s v="00099021001 DEPOSITO DE EFECTIVO, DEPOSITANTE: JUAN CARLOS FERNANDEZ COLQUE, CONCEPTO: DEVOLUCION POR TOPE SALARIAL DE ENERO DEL 2024, CUENTA DE DEPOSITO: CUENTA UNICA DEL TESORO"/>
    <m/>
    <m/>
    <m/>
    <m/>
    <m/>
    <m/>
    <n v="0"/>
    <n v="3322.3"/>
    <s v="NO_CONCILIADO"/>
  </r>
  <r>
    <x v="1"/>
    <m/>
    <x v="1"/>
    <x v="41"/>
    <s v="O22646630002"/>
    <s v="BOD"/>
    <n v="2264663"/>
    <m/>
    <s v="00099021001 DEPOSITO DE EFECTIVO, DEPOSITANTE: JUAN CARLOS FERNANDEZ COLQUE, CONCEPTO: DEVOLUCION POR TOPE SALARIAL DE MAYO DEL 2024, CUENTA DE DEPOSITO: CUENTA UNICA DEL TESORO"/>
    <m/>
    <m/>
    <m/>
    <m/>
    <m/>
    <m/>
    <n v="0"/>
    <n v="3349.19"/>
    <s v="NO_CONCILIADO"/>
  </r>
  <r>
    <x v="1"/>
    <m/>
    <x v="1"/>
    <x v="41"/>
    <s v="O22646580002"/>
    <s v="BOD"/>
    <n v="2264658"/>
    <m/>
    <s v="00099021001 DEPOSITO DE EFECTIVO, DEPOSITANTE: JUAN CARLOS FERNANDEZ COLQUE, CONCEPTO: DEVOLUCION POR TOPE SALARIAL DE FEBRERO DEL 2024, CUENTA DE DEPOSITO: CUENTA UNICA DEL TESORO"/>
    <m/>
    <m/>
    <m/>
    <m/>
    <m/>
    <m/>
    <n v="0"/>
    <n v="3322.3"/>
    <s v="NO_CONCILIADO"/>
  </r>
  <r>
    <x v="1"/>
    <m/>
    <x v="1"/>
    <x v="41"/>
    <s v="O22646590002"/>
    <s v="BOD"/>
    <n v="2264659"/>
    <m/>
    <s v="00099021001 DEPOSITO DE EFECTIVO, DEPOSITANTE: JUAN CARLOS FERNANDEZ COLQUE, CONCEPTO: DEVOLUCION POR TOPE SALARIAL DE MARZO DEL 2024, CUENTA DE DEPOSITO: CUENTA UNICA DEL TESORO"/>
    <m/>
    <m/>
    <m/>
    <m/>
    <m/>
    <m/>
    <n v="0"/>
    <n v="3349.19"/>
    <s v="NO_CONCILIADO"/>
  </r>
  <r>
    <x v="1"/>
    <m/>
    <x v="1"/>
    <x v="41"/>
    <s v="O22646610002"/>
    <s v="BOD"/>
    <n v="2264661"/>
    <m/>
    <s v="00099021001 DEPOSITO DE EFECTIVO, DEPOSITANTE: JUAN CARLOS FERNANDEZ COLQUE, CONCEPTO: DEVOLUCION POR TOPE SALARIAL DE ABRIL DEL 2024, CUENTA DE DEPOSITO: CUENTA UNICA DEL TESORO"/>
    <m/>
    <m/>
    <m/>
    <m/>
    <m/>
    <m/>
    <n v="0"/>
    <n v="3349.19"/>
    <s v="NO_CONCILIADO"/>
  </r>
  <r>
    <x v="1"/>
    <m/>
    <x v="1"/>
    <x v="41"/>
    <s v="O22646640002"/>
    <s v="BOD"/>
    <n v="2264664"/>
    <m/>
    <s v="00099021001 DEPOSITO DE EFECTIVO, DEPOSITANTE: JUAN CARLOS FERNANDEZ COLQUE, CONCEPTO: DEVOLUCION POR TOPE SALARIAL DE JUNIO DEL 2024, CUENTA DE DEPOSITO: CUENTA UNICA DEL TESORO"/>
    <m/>
    <m/>
    <m/>
    <m/>
    <m/>
    <m/>
    <n v="0"/>
    <n v="3443.9"/>
    <s v="NO_CONCILIADO"/>
  </r>
  <r>
    <x v="5"/>
    <m/>
    <x v="5"/>
    <x v="41"/>
    <s v="O22646650002"/>
    <s v="BOD"/>
    <n v="2264665"/>
    <m/>
    <s v="00513012003 DEPOSITO DE EFECTIVO, DEPOSITANTE: GARY ROBERT GUNTHER MAIDANA, CONCEPTO: REVERSION DE HABERES DE FEBRERO 2025, CUENTA DE DEPOSITO: CUENTA UNICA DEL TESORO"/>
    <m/>
    <m/>
    <m/>
    <m/>
    <m/>
    <m/>
    <n v="0"/>
    <n v="0.02"/>
    <s v="CONCILIADO_PARCIAL"/>
  </r>
  <r>
    <x v="1"/>
    <m/>
    <x v="1"/>
    <x v="41"/>
    <s v="O22646660002"/>
    <s v="BOD"/>
    <n v="2264666"/>
    <m/>
    <s v="00099021001 DEPOSITO DE EFECTIVO, DEPOSITANTE: JUAN CARLOS FERNANDEZ COLQUE, CONCEPTO: DEVOLUCION POR TOPE SALARIAL DE JULIO DEL 2024, CUENTA DE DEPOSITO: CUENTA UNICA DEL TESORO"/>
    <m/>
    <m/>
    <m/>
    <m/>
    <m/>
    <m/>
    <n v="0"/>
    <n v="3443.9"/>
    <s v="NO_CONCILIADO"/>
  </r>
  <r>
    <x v="1"/>
    <m/>
    <x v="1"/>
    <x v="41"/>
    <s v="O22646670002"/>
    <s v="BOD"/>
    <n v="2264667"/>
    <m/>
    <s v="00099021001 DEPOSITO DE EFECTIVO, DEPOSITANTE: JUAN CARLOS FERNANDEZ COLQUE, CONCEPTO: DEVOLUCION POR TOPE SALARIAL DE AGOSTO DEL 2024, CUENTA DE DEPOSITO: CUENTA UNICA DEL TESORO"/>
    <m/>
    <m/>
    <m/>
    <m/>
    <m/>
    <m/>
    <n v="0"/>
    <n v="3443.9"/>
    <s v="NO_CONCILIADO"/>
  </r>
  <r>
    <x v="1"/>
    <m/>
    <x v="1"/>
    <x v="41"/>
    <s v="O22646680002"/>
    <s v="BOD"/>
    <n v="2264668"/>
    <m/>
    <s v="00099021001 DEPOSITO DE EFECTIVO, DEPOSITANTE: JUAN CARLOS FERNANDEZ COLQUE, CONCEPTO: DEVOLUCION POR TOPE SALARIAL DE SEPTIEMBRE DEL 2024, CUENTA DE DEPOSITO: CUENTA UNICA DEL TESORO"/>
    <m/>
    <m/>
    <m/>
    <m/>
    <m/>
    <m/>
    <n v="0"/>
    <n v="3443.9"/>
    <s v="NO_CONCILIADO"/>
  </r>
  <r>
    <x v="1"/>
    <m/>
    <x v="1"/>
    <x v="41"/>
    <s v="O22646690002"/>
    <s v="BOD"/>
    <n v="2264669"/>
    <m/>
    <s v="00099021001 DEPOSITO DE EFECTIVO, DEPOSITANTE: JUAN CARLOS FERNANDEZ COLQUE, CONCEPTO: DEVOLUCION POR TOPE SALARIAL DE OCTUBRE DEL 2024, CUENTA DE DEPOSITO: CUENTA UNICA DEL TESORO"/>
    <m/>
    <m/>
    <m/>
    <m/>
    <m/>
    <m/>
    <n v="0"/>
    <n v="3458.66"/>
    <s v="NO_CONCILIADO"/>
  </r>
  <r>
    <x v="1"/>
    <m/>
    <x v="1"/>
    <x v="41"/>
    <s v="O22646700002"/>
    <s v="BOD"/>
    <n v="2264670"/>
    <m/>
    <s v="00099021001 DEPOSITO DE EFECTIVO, DEPOSITANTE: JUAN CARLOS FERNANDEZ COLQUE, CONCEPTO: DEVOLUCION POR TOPE SALARIAL DE NOVIEMBRE DEL 2024, CUENTA DE DEPOSITO: CUENTA UNICA DEL TESORO"/>
    <m/>
    <m/>
    <m/>
    <m/>
    <m/>
    <m/>
    <n v="0"/>
    <n v="3458.66"/>
    <s v="NO_CONCILIADO"/>
  </r>
  <r>
    <x v="1"/>
    <m/>
    <x v="1"/>
    <x v="41"/>
    <s v="O22646720002"/>
    <s v="BOD"/>
    <n v="2264672"/>
    <m/>
    <s v="00099021001 DEPOSITO DE EFECTIVO, DEPOSITANTE: JUAN CARLOS FERNANDEZ COLQUE, CONCEPTO: DEVOLUCION POR TOPE SALARIAL DE DICIEMBRE DEL 2024, CUENTA DE DEPOSITO: CUENTA UNICA DEL TESORO"/>
    <m/>
    <m/>
    <m/>
    <m/>
    <m/>
    <m/>
    <n v="0"/>
    <n v="3458.66"/>
    <s v="NO_CONCILIADO"/>
  </r>
  <r>
    <x v="7"/>
    <m/>
    <x v="7"/>
    <x v="42"/>
    <s v="S11214740001"/>
    <s v="NTI"/>
    <n v="1121474"/>
    <m/>
    <s v="||COMPLEMENTO AL PAGO A PROEX BRASIL CONV. 04/03/2009 VCTO. 04-03-2025 POR CUENTA DEL TGN, SEGÚN NOTA MEFP/VTCP/DGCP/UODP/N° 116/2025 DE 28-02-2025, VALOR 05-03-2025 CAPITAL USD 35.233,48 INTERESES USD 102.701,09 CTA. 3987 CUENTA ÚNICA DEL TESORO LIB. 00099021001"/>
    <m/>
    <m/>
    <m/>
    <m/>
    <m/>
    <m/>
    <n v="960024.61"/>
    <n v="0"/>
    <s v="NO_CONCILIADO"/>
  </r>
  <r>
    <x v="7"/>
    <m/>
    <x v="7"/>
    <x v="42"/>
    <s v="S11214740003"/>
    <s v="COB"/>
    <n v="1121474"/>
    <m/>
    <s v="||COMPLEMENTO AL PAGO A PROEX BRASIL CONV. 04/03/2009 VCTO. 04-03-2025 POR CUENTA DEL TGN, SEGÚN NOTA MEFP/VTCP/DGCP/UODP/N° 116/2025 DE 28-02-2025, VALOR 05-03-2025 CAPITAL USD 35.233,48 INTERESES USD 102.701,09 CTA. 3987 CUENTA UNICA DEL TESORO LIB. 00099021001 REF.: COMISIONES BANCARIAS"/>
    <m/>
    <m/>
    <m/>
    <m/>
    <m/>
    <m/>
    <n v="1006.2"/>
    <n v="0"/>
    <s v="NO_CONCILIADO"/>
  </r>
  <r>
    <x v="3"/>
    <m/>
    <x v="3"/>
    <x v="42"/>
    <s v="S11215270003"/>
    <s v="COB"/>
    <n v="1121527"/>
    <m/>
    <s v="||TRANSFERENCIA DE FONDOS SEGÚN MENSAJE SWIFT N°3230, CORREOS ELECTRÓNICOS DE NAABOL Y DGAC DE LA FECHA Y NOTA CITE: DGAC/DAF/FIN/NE-0008/25 (HRE-TGL-1866) DE FECHA 29/01/2025 DE LA DIRECCIÓN GENERAL DE AERONÁUTICA CIVIL. (SECTOR PÚBLICO). DÉBITO DE LA LIBRETA 00117012001 DGAC, REPOSICIÓN DE ÚTILES DE ESCRITORIO."/>
    <m/>
    <m/>
    <m/>
    <m/>
    <m/>
    <m/>
    <n v="60"/>
    <n v="0"/>
    <s v="NO_CONCILIADO"/>
  </r>
  <r>
    <x v="0"/>
    <m/>
    <x v="0"/>
    <x v="42"/>
    <s v="O22649550002"/>
    <s v="BOD"/>
    <n v="2264955"/>
    <m/>
    <s v="00081011101 DEPOSITO DE EFECTIVO, DEPOSITANTE: CARMEN ROSA MONASTERIOS RIVEROS, CONCEPTO: PERDIDA DE CREDENCIAL, CUENTA DE DEPOSITO: CUENTA UNICA DEL TESORO"/>
    <m/>
    <m/>
    <m/>
    <m/>
    <m/>
    <m/>
    <n v="0"/>
    <n v="25"/>
    <s v="NO_CONCILIADO"/>
  </r>
  <r>
    <x v="0"/>
    <m/>
    <x v="0"/>
    <x v="42"/>
    <s v="O22649570002"/>
    <s v="BOD"/>
    <n v="2264957"/>
    <m/>
    <s v="00081011101 DEPOSITO DE EFECTIVO, DEPOSITANTE: ABELARDO RIBERA RIBERA, CONCEPTO: PERDIDA DE CREDENCIAL, CUENTA DE DEPOSITO: CUENTA UNICA DEL TESORO"/>
    <m/>
    <m/>
    <m/>
    <m/>
    <m/>
    <m/>
    <n v="0"/>
    <n v="25"/>
    <s v="NO_CONCILIADO"/>
  </r>
  <r>
    <x v="16"/>
    <m/>
    <x v="16"/>
    <x v="42"/>
    <s v="O22650360002"/>
    <s v="BOD"/>
    <n v="2265036"/>
    <m/>
    <s v="00132072001 DEPOSITO DE EFECTIVO, DEPOSITANTE: FRANCISCO QUENTA CARRILLO, CONCEPTO: DEVOLUCION LIC. SIN GOCE DE HABER PREV 148, CUENTA DE DEPOSITO: CUENTA UNICA DEL TESORO"/>
    <m/>
    <m/>
    <m/>
    <m/>
    <m/>
    <m/>
    <n v="0"/>
    <n v="321"/>
    <s v="NO_CONCILIADO"/>
  </r>
  <r>
    <x v="1"/>
    <m/>
    <x v="1"/>
    <x v="42"/>
    <s v="O22650660002"/>
    <s v="BOD"/>
    <n v="2265066"/>
    <m/>
    <s v="00099021001 DEPOSITO DE EFECTIVO, DEPOSITANTE: ELECTRO HOGAR SRL, CONCEPTO: DEVOLUCION, CUENTA DE DEPOSITO: CUENTA UNICA DEL TESORO"/>
    <m/>
    <m/>
    <m/>
    <m/>
    <m/>
    <m/>
    <n v="0"/>
    <n v="416"/>
    <s v="NO_CONCILIADO"/>
  </r>
  <r>
    <x v="1"/>
    <m/>
    <x v="1"/>
    <x v="42"/>
    <s v="O22650700002"/>
    <s v="BOD"/>
    <n v="2265070"/>
    <m/>
    <s v="00099021001 DEPOSITO DE EFECTIVO, DEPOSITANTE: PAOLA VALERO CARBAJAL, CONCEPTO: DEVOLUCION DE SUELDOS Y SALARIOS MES ABRIL 2021, CUENTA DE DEPOSITO: CUENTA UNICA DEL TESORO"/>
    <m/>
    <m/>
    <m/>
    <m/>
    <m/>
    <m/>
    <n v="0"/>
    <n v="3622.5"/>
    <s v="NO_CONCILIADO"/>
  </r>
  <r>
    <x v="1"/>
    <m/>
    <x v="1"/>
    <x v="42"/>
    <s v="O22650710002"/>
    <s v="BOD"/>
    <n v="2265071"/>
    <m/>
    <s v="00099021001 DEPOSITO DE EFECTIVO, DEPOSITANTE: PAOLA VALERO CARBAJAL, CONCEPTO: DEVOLUCION DE SUELDOS Y SALARIOS MES JUNIO 2021, CUENTA DE DEPOSITO: CUENTA UNICA DEL TESORO"/>
    <m/>
    <m/>
    <m/>
    <m/>
    <m/>
    <m/>
    <n v="0"/>
    <n v="3622.5"/>
    <s v="NO_CONCILIADO"/>
  </r>
  <r>
    <x v="1"/>
    <m/>
    <x v="1"/>
    <x v="42"/>
    <s v="O22651350002"/>
    <s v="BOD"/>
    <n v="2265135"/>
    <m/>
    <s v="00099021001 DEPOSITO DE EFECTIVO, DEPOSITANTE: CARDENAS ALVARES PAULINA, CONCEPTO: DEVOLUCION REFRIGERIO MAYO 2024, CUENTA DE DEPOSITO: CUENTA UNICA DEL TESORO"/>
    <m/>
    <m/>
    <m/>
    <m/>
    <m/>
    <m/>
    <n v="0"/>
    <n v="18"/>
    <s v="NO_CONCILIADO"/>
  </r>
  <r>
    <x v="1"/>
    <m/>
    <x v="1"/>
    <x v="42"/>
    <s v="O22651380002"/>
    <s v="BOD"/>
    <n v="2265138"/>
    <m/>
    <s v="00099021001 DEPOSITO DE EFECTIVO, DEPOSITANTE: KANTUTA QUISPE AIDA, CONCEPTO: DEVOLUCION REFRIGERIO MAYO 2024, CUENTA DE DEPOSITO: CUENTA UNICA DEL TESORO"/>
    <m/>
    <m/>
    <m/>
    <m/>
    <m/>
    <m/>
    <n v="0"/>
    <n v="18"/>
    <s v="NO_CONCILIADO"/>
  </r>
  <r>
    <x v="43"/>
    <m/>
    <x v="43"/>
    <x v="42"/>
    <s v="O22651530002"/>
    <s v="BOD"/>
    <n v="2265153"/>
    <m/>
    <s v="00099021001 DEPOSITO DE EFECTIVO, DEPOSITANTE: JOHAN ANGEL GUTIERREZ QUISBERT, CONCEPTO: DEVOLUCION POR EXAMEN PREOCUPACIONAL, CUENTA DE DEPOSITO: CUENTA UNICA DEL TESORO/DJBR"/>
    <m/>
    <m/>
    <m/>
    <m/>
    <m/>
    <m/>
    <n v="0"/>
    <n v="100"/>
    <s v="NO_CONCILIADO"/>
  </r>
  <r>
    <x v="4"/>
    <m/>
    <x v="4"/>
    <x v="42"/>
    <s v="B22650130002"/>
    <s v="BOD"/>
    <n v="2265013"/>
    <m/>
    <s v="00291012006 DEP.DE CHEQ.AJENOS,RET.DE CAM.,CONCEPTO: USU DERECHO DE VIA,DEP.: ENTEL S.A. , PROCEDENCIA: BANCO UNION S.A., CHEQUE: 214535, FECHA DE EMISION:27/02/2025"/>
    <m/>
    <m/>
    <m/>
    <m/>
    <m/>
    <m/>
    <n v="0"/>
    <n v="39247.440000000002"/>
    <s v="NO_CONCILIADO"/>
  </r>
  <r>
    <x v="4"/>
    <m/>
    <x v="4"/>
    <x v="42"/>
    <s v="B22650150002"/>
    <s v="BOD"/>
    <n v="2265015"/>
    <m/>
    <s v="00291012006 DEP.DE CHEQ.AJENOS,RET.DE CAM.,CONCEPTO: USO DERECHO DE VIA,DEP.: ENTEL S.A. , PROCEDENCIA: BANCO UNION S.A., CHEQUE: 214534, FECHA DE EMISION:27/02/2025"/>
    <m/>
    <m/>
    <m/>
    <m/>
    <m/>
    <m/>
    <n v="0"/>
    <n v="64038.96"/>
    <s v="NO_CONCILIADO"/>
  </r>
  <r>
    <x v="5"/>
    <m/>
    <x v="5"/>
    <x v="43"/>
    <s v="G30546000002"/>
    <s v="CRV"/>
    <n v="22824"/>
    <m/>
    <s v="DEVOLUCIÓN DE FONDOS SOLICITUD 054139-22824 DE YACIMIENTOS PETROLIFEROS FISCALES BOLIVIANOS REF.: REPRESENTACION DE YPFB EN ARGENTINA PARA CUBRIR GASTOS OPERATIVOS MES DICIEMBRE 2024 PROC 709, SEGÚN R.D. 025/2023. LIB. 00513012003 LBP-YPFB (2011349681373)"/>
    <m/>
    <m/>
    <m/>
    <m/>
    <m/>
    <m/>
    <n v="0"/>
    <n v="215355.6"/>
    <s v="NO_CONCILIADO"/>
  </r>
  <r>
    <x v="1"/>
    <m/>
    <x v="1"/>
    <x v="43"/>
    <s v="O22653970002"/>
    <s v="BOD"/>
    <n v="2265397"/>
    <m/>
    <s v="00099021001 DEPOSITO DE EFECTIVO, DEPOSITANTE: LOURDES ALIAGA ZAPATA, CONCEPTO: DOBLE PERCEPCION MES MARZO 2025, CUENTA DE DEPOSITO: CUENTA UNICA DEL TESORO"/>
    <m/>
    <m/>
    <m/>
    <m/>
    <m/>
    <m/>
    <n v="0"/>
    <n v="2000"/>
    <s v="NO_CONCILIADO"/>
  </r>
  <r>
    <x v="9"/>
    <m/>
    <x v="9"/>
    <x v="43"/>
    <s v="O22654140002"/>
    <s v="BOD"/>
    <n v="2265414"/>
    <m/>
    <s v="00086011102 DEPOSITO DE EFECTIVO, DEPOSITANTE: APOLINAR TOLA LAZARTE, CONCEPTO: PASAJES PENDIENTES DE USO, CUENTA DE DEPOSITO: CUENTA UNICA DEL TESORO"/>
    <m/>
    <m/>
    <m/>
    <m/>
    <m/>
    <m/>
    <n v="0"/>
    <n v="1819"/>
    <s v="NO_CONCILIADO"/>
  </r>
  <r>
    <x v="1"/>
    <m/>
    <x v="1"/>
    <x v="43"/>
    <s v="O22656100002"/>
    <s v="BOD"/>
    <n v="2265610"/>
    <m/>
    <s v="00099021001 DEPOSITO DE EFECTIVO, DEPOSITANTE: SEGUROS PROVIDA S.A., CONCEPTO: DEVOLUCIÓN FONDOS NO COBRADOS SEGÚN CONCILIACIÓN NOVIEMBRE/2024, CUENTA DE DEPOSITO: CUENTA UNICA DEL TESORO"/>
    <m/>
    <m/>
    <m/>
    <m/>
    <m/>
    <m/>
    <n v="0"/>
    <n v="826.23"/>
    <s v="NO_CONCILIADO"/>
  </r>
  <r>
    <x v="1"/>
    <m/>
    <x v="1"/>
    <x v="43"/>
    <s v="O22656110002"/>
    <s v="BOD"/>
    <n v="2265611"/>
    <m/>
    <s v="00099021001 DEPOSITO DE EFECTIVO, DEPOSITANTE: SEGUROS PROVIDA S.A., CONCEPTO: DEVOLUCIÓN FONDOS DE AGUINALDO SOLICITADOS POR ERROR SEGÚN CONCILIACIÓN NOVIEMBRE/2024, CUENTA DE DEPOSITO: CUENTA UNICA DEL TESORO"/>
    <m/>
    <m/>
    <m/>
    <m/>
    <m/>
    <m/>
    <n v="0"/>
    <n v="7456.51"/>
    <s v="NO_CONCILIADO"/>
  </r>
  <r>
    <x v="0"/>
    <m/>
    <x v="0"/>
    <x v="43"/>
    <s v="O22656770002"/>
    <s v="BOD"/>
    <n v="2265677"/>
    <m/>
    <s v="00081011101 DEPOSITO DE EFECTIVO, DEPOSITANTE: JUAN STEVEN SANJINES ZUBIETA, CONCEPTO: EXTRAVIÓ DE CREDENCIAL, CUENTA DE DEPOSITO: CUENTA UNICA DEL TESORO"/>
    <m/>
    <m/>
    <m/>
    <m/>
    <m/>
    <m/>
    <n v="0"/>
    <n v="25"/>
    <s v="NO_CONCILIADO"/>
  </r>
  <r>
    <x v="0"/>
    <m/>
    <x v="0"/>
    <x v="43"/>
    <s v="O22656800002"/>
    <s v="BOD"/>
    <n v="2265680"/>
    <m/>
    <s v="00081011101 DEPOSITO DE EFECTIVO, DEPOSITANTE: EDDY BAUTISTA MACHACA, CONCEPTO: EXTRAVIÓ DE CREDENCIAL, CUENTA DE DEPOSITO: CUENTA UNICA DEL TESORO"/>
    <m/>
    <m/>
    <m/>
    <m/>
    <m/>
    <m/>
    <n v="0"/>
    <n v="25"/>
    <s v="NO_CONCILIADO"/>
  </r>
  <r>
    <x v="30"/>
    <m/>
    <x v="30"/>
    <x v="43"/>
    <s v="O22657010002"/>
    <s v="BOD"/>
    <n v="2265701"/>
    <m/>
    <s v="00133012001 DEPOSITO DE EFECTIVO, DEPOSITANTE: JOSE IVAN COCA MIER, CONCEPTO: DEVOLUCION DE DEUDA, CUENTA DE DEPOSITO: CUENTA UNICA DEL TESORO"/>
    <m/>
    <m/>
    <m/>
    <m/>
    <m/>
    <m/>
    <n v="0"/>
    <n v="20000"/>
    <s v="NO_CONCILIADO"/>
  </r>
  <r>
    <x v="1"/>
    <m/>
    <x v="1"/>
    <x v="43"/>
    <s v="B22654270002"/>
    <s v="BOD"/>
    <n v="2265427"/>
    <m/>
    <s v="00099021001 DEP.DE CHEQ.AJENOS,RET.DE CAM.,CONCEPTO: DEVOLUCION DE CC NOVIEMBRE 2024,DEP.: LA VITALICIA SEGUROS Y REASEGUROS DE VIDA S.A. , PROCEDENCIA: BANCO BISA S.A., CHEQUE: 80853, FECHA DE EMISION:07/03/2025"/>
    <m/>
    <m/>
    <m/>
    <m/>
    <m/>
    <m/>
    <n v="0"/>
    <n v="50332.41"/>
    <s v="NO_CONCILIADO"/>
  </r>
  <r>
    <x v="1"/>
    <m/>
    <x v="1"/>
    <x v="43"/>
    <s v="B22654330002"/>
    <s v="BOD"/>
    <n v="2265433"/>
    <m/>
    <s v="00099021001 DEP.DE CHEQ.AJENOS,RET.DE CAM.,CONCEPTO: DEVOLUCION DE CC NOVIEMBRE 2024,DEP.: LA VITALICIA SEGUROS Y REASEGUROS DE VIDA S.A. , PROCEDENCIA: BANCO BISA S.A., CHEQUE: 1869284, FECHA DE EMISION:07/03/2025"/>
    <m/>
    <m/>
    <m/>
    <m/>
    <m/>
    <m/>
    <n v="0"/>
    <n v="8620.15"/>
    <s v="NO_CONCILIADO"/>
  </r>
  <r>
    <x v="1"/>
    <m/>
    <x v="1"/>
    <x v="43"/>
    <s v="B22654740002"/>
    <s v="BOD"/>
    <n v="2265474"/>
    <m/>
    <s v="00099021001 DEP.DE CHEQ.AJENOS,RET.DE CAM.,CONCEPTO: REVERSION SUELDO FEBRERO 2025,DEP.: RICHARD EDUARDO FERRUFINO CAMACHO , PROCEDENCIA: BANCO UNION S.A., CHEQUE: 213515, FECHA DE EMISION:07/03/2025"/>
    <m/>
    <m/>
    <m/>
    <m/>
    <m/>
    <m/>
    <n v="0"/>
    <n v="6633.28"/>
    <s v="NO_CONCILIADO"/>
  </r>
  <r>
    <x v="7"/>
    <m/>
    <x v="7"/>
    <x v="44"/>
    <s v="J06300580002"/>
    <s v="NTE"/>
    <n v="11288832"/>
    <m/>
    <s v="A:00099021001 GAM DE CORQUE, TRANSFERENCIA DE RECUPERACIONES SEGÚN NOTA INTERNA GEF-LCR-JSZ-0147-NOT/25 POR CONCEPTO DE PAGO DE CAPITAL E INTERESES DE ACUERDO A CONTRATO DE FIDEICOMISO “PROYECTOS DE INVERSION PUBLICA” (PIP) CORRESPONDIENTE AL VCTO FEBRERO/2025"/>
    <m/>
    <m/>
    <m/>
    <m/>
    <m/>
    <m/>
    <n v="0"/>
    <n v="3151.59"/>
    <s v="NO_CONCILIADO"/>
  </r>
  <r>
    <x v="7"/>
    <m/>
    <x v="7"/>
    <x v="44"/>
    <s v="J06300600002"/>
    <s v="NTE"/>
    <n v="11288893"/>
    <m/>
    <s v="A:00099021001 GAM DE BELEN DE ANDAMARCA, TRANSFERENCIA DE RECUPERACIONES SEGÚN NOTA INTERNA GEF-LCR-JSZ-0147-NOT/25 POR CONCEPTO DE PAGO DE CAPITAL E INTERESES DE ACUERDO A CONTRATO DE FIDEICOMISO “PROYECTOS DE INVERSION PUBLICA” (PIP) CORRESPONDIENTE AL VCTO FEBRERO/2025"/>
    <m/>
    <m/>
    <m/>
    <m/>
    <m/>
    <m/>
    <n v="0"/>
    <n v="10846.69"/>
    <s v="NO_CONCILIADO"/>
  </r>
  <r>
    <x v="7"/>
    <m/>
    <x v="7"/>
    <x v="44"/>
    <s v="J06300620002"/>
    <s v="NTE"/>
    <n v="11288895"/>
    <m/>
    <s v="A:00099021001 GAM DE EL ALTO, TRANSFERENCIA DE RECUPERACIONES SEGÚN NOTA INTERNA GEF-LCR-JSZ-0147-NOT/25 POR CONCEPTO DE PAGO DE CAPITAL E INTERESES DE ACUERDO A CONTRATO DE FIDEICOMISO “PROYECTOS DE INVERSION PUBLICA” (PIP) CORRESPONDIENTE AL VCTO FEBRERO/2025"/>
    <m/>
    <m/>
    <m/>
    <m/>
    <m/>
    <m/>
    <n v="0"/>
    <n v="3788145.44"/>
    <s v="NO_CONCILIADO"/>
  </r>
  <r>
    <x v="7"/>
    <m/>
    <x v="7"/>
    <x v="44"/>
    <s v="J06300640002"/>
    <s v="NTE"/>
    <n v="11288897"/>
    <m/>
    <s v="A:00099021001 GAM DE COBIJA, TRANSFERENCIA DE RECUPERACIONES SEGÚN NOTA INTERNA GEF-LCR-JSZ-0147-NOT/25 POR CONCEPTO DE PAGO DE CAPITAL E INTERESES DE ACUERDO A CONTRATO DE FIDEICOMISO “PROYECTOS DE INVERSION PUBLICA” (PIP) CORRESPONDIENTE AL VCTO FEBRERO/2025"/>
    <m/>
    <m/>
    <m/>
    <m/>
    <m/>
    <m/>
    <n v="0"/>
    <n v="1567010.77"/>
    <s v="NO_CONCILIADO"/>
  </r>
  <r>
    <x v="7"/>
    <m/>
    <x v="7"/>
    <x v="44"/>
    <s v="J06300670002"/>
    <s v="NTE"/>
    <n v="11288899"/>
    <m/>
    <s v="A:00099021001 GAM DE PUCARA, TRANSFERENCIA DE RECUPERACIONES SEGÚN NOTA INTERNA GEF-LCR-JSZ-0147-NOT/25 POR CONCEPTO DE PAGO DE CAPITAL E INTERESES DE ACUERDO A CONTRATO DE FIDEICOMISO “PROYECTOS DE INVERSION PUBLICA” (PIP) CORRESPONDIENTE AL VCTO FEBRERO/2025"/>
    <m/>
    <m/>
    <m/>
    <m/>
    <m/>
    <m/>
    <n v="0"/>
    <n v="6371.97"/>
    <s v="NO_CONCILIADO"/>
  </r>
  <r>
    <x v="7"/>
    <m/>
    <x v="7"/>
    <x v="44"/>
    <s v="J06300680002"/>
    <s v="NTE"/>
    <n v="11288901"/>
    <m/>
    <s v="A:00099021001 GAM DE HUAYLLAMARCA, TRANSFERENCIA DE RECUPERACIONES SEGÚN NOTA INTERNA GEF-LCR-JSZ-0147-NOT/25 POR CONCEPTO DE PAGO DE CAPITAL E INTERESES DE ACUERDO A CONTRATO DE FIDEICOMISO “PROYECTOS DE INVERSION PUBLICA” (PIP) CORRESPONDIENTE AL VCTO FEBRERO/2025"/>
    <m/>
    <m/>
    <m/>
    <m/>
    <m/>
    <m/>
    <n v="0"/>
    <n v="20096.43"/>
    <s v="NO_CONCILIADO"/>
  </r>
  <r>
    <x v="7"/>
    <m/>
    <x v="7"/>
    <x v="44"/>
    <s v="J06300700002"/>
    <s v="NTE"/>
    <n v="11288903"/>
    <m/>
    <s v="A:00099021001 GAM DE ICLA, TRANSFERENCIA DE RECUPERACIONES SEGÚN NOTA INTERNA GEF-LCR-JSZ-0147-NOT/25 POR CONCEPTO DE PAGO DE CAPITAL E INTERESES DE ACUERDO A CONTRATO DE FIDEICOMISO “PROYECTOS DE INVERSION PUBLICA” (PIP) CORRESPONDIENTE AL VCTO FEBRERO/2025"/>
    <m/>
    <m/>
    <m/>
    <m/>
    <m/>
    <m/>
    <n v="0"/>
    <n v="35686.61"/>
    <s v="NO_CONCILIADO"/>
  </r>
  <r>
    <x v="7"/>
    <m/>
    <x v="7"/>
    <x v="44"/>
    <s v="J06300740002"/>
    <s v="NTE"/>
    <n v="11288907"/>
    <m/>
    <s v="A:00099021001 GAM DE VILLA CHARCAS, TRANSFERENCIA DE RECUPERACIONES SEGÚN NOTA INTERNA GEF-LCR-JSZ-0147-NOT/25 POR CONCEPTO DE PAGO DE CAPITAL E INTERESES DE ACUERDO A CONTRATO DE FIDEICOMISO “PROYECTOS DE INVERSION PUBLICA” (PIP) CORRESPONDIENTE AL VCTO FEBRERO/2025"/>
    <m/>
    <m/>
    <m/>
    <m/>
    <m/>
    <m/>
    <n v="0"/>
    <n v="139346.78"/>
    <s v="NO_CONCILIADO"/>
  </r>
  <r>
    <x v="7"/>
    <m/>
    <x v="7"/>
    <x v="44"/>
    <s v="J06300730002"/>
    <s v="NTE"/>
    <n v="11288905"/>
    <m/>
    <s v="A:00099021001 GAM DE ENTRE RIOS (TARIJA), TRANSFERENCIA DE RECUPERACIONES SEGÚN NOTA INTERNA GEF-LCR-JSZ-0147-NOT/25 POR CONCEPTO DE PAGO DE CAPITAL E INTERESES DE ACUERDO A CONTRATO DE FIDEICOMISO “PROYECTOS DE INVERSION PUBLICA” (PIP) CORRESPONDIENTE AL VCTO FEBRERO/2025"/>
    <m/>
    <m/>
    <m/>
    <m/>
    <m/>
    <m/>
    <n v="0"/>
    <n v="99413.01"/>
    <s v="NO_CONCILIADO"/>
  </r>
  <r>
    <x v="7"/>
    <m/>
    <x v="7"/>
    <x v="44"/>
    <s v="J06300770002"/>
    <s v="NTE"/>
    <n v="11288909"/>
    <m/>
    <s v="A:00099021001 GAR DE GRAN CHACO, TRANSFERENCIA DE RECUPERACIONES SEGÚN NOTA INTERNA GEF-LCR-JSZ-0191-NOT/25 POR CONCEPTO DE PAGO DE INTERESES DE ACUERDO A CONTRATO DE FIDEICOMISO “PROYECTOS DE INVERSION PUBLICA” (PIP) CORRESPONDIENTE AL VCTO FEBRERO/2025"/>
    <m/>
    <m/>
    <m/>
    <m/>
    <m/>
    <m/>
    <n v="0"/>
    <n v="30415.75"/>
    <s v="NO_CONCILIADO"/>
  </r>
  <r>
    <x v="7"/>
    <m/>
    <x v="7"/>
    <x v="44"/>
    <s v="G30564730004"/>
    <s v="COB"/>
    <n v="19818"/>
    <m/>
    <s v="PAGO A CAF PRÉSTAMO CFA009757 VCTO. 10-03-2025 POR CUENTA DE TGN , SEGUN NOTA MEFP/VTCP/DGCP/UODP/NRO.126/2025 NTI. 019818 VALOR 10-03-2025 CAPITAL USD 3.653.353,61 INTERESES USD 1.868.314,99 COMISIONES USD 1.169,99 CTA. 3987 CUENTA UNICA DEL TESORO LIBRETA NRO.00099021001 TGN-RECURSOS ORDINARIOS REF.: COMISIONES BANCARIAS"/>
    <m/>
    <m/>
    <m/>
    <m/>
    <m/>
    <m/>
    <n v="38246.68"/>
    <n v="0"/>
    <s v="NO_CONCILIADO"/>
  </r>
  <r>
    <x v="7"/>
    <m/>
    <x v="7"/>
    <x v="44"/>
    <s v="G30564730001"/>
    <s v="NTI"/>
    <n v="19818"/>
    <m/>
    <s v="PAGO A CAF PRÉSTAMO CFA009757 VCTO. 10-03-2025 POR CUENTA DE TGN , SEGUN NOTA MEFP/VTCP/DGCP/UODP/NRO.126/2025 NTI. 019818 VALOR 10-03-2025 CAPITAL USD 3.653.353,61 INTERESES USD 1.868.314,99 COMISIONES USD 1.169,99 CTA. 3987 CUENTA UNICA DEL TESORO LIBRETA NRO.00099021001 TGN-RECURSOS ORDINARIOS"/>
    <m/>
    <m/>
    <m/>
    <m/>
    <m/>
    <m/>
    <n v="38438956.590000004"/>
    <n v="0"/>
    <s v="NO_CONCILIADO"/>
  </r>
  <r>
    <x v="7"/>
    <m/>
    <x v="7"/>
    <x v="44"/>
    <s v="G30564740001"/>
    <s v="NTI"/>
    <n v="19819"/>
    <m/>
    <s v="PAGO A CAF PRÉSTAMO CFA009759 VCTO. 10-03-2025 POR CUENTA DE TGN , SEGUN NOTA MEFP/VTCP/DGCP/UODP/NRO.126/2025 DEL 10/03/2025 NTI. 019819 VALOR 10-03-2025 CAPITAL USD 2.428.622,44 INTERESES USD 246.004,91 CTA. 3987 CUENTA UNICA DEL TESORO LIBRETA NRO.00099021001 TGN-RECURSOS ORDINARIOS"/>
    <m/>
    <m/>
    <m/>
    <m/>
    <m/>
    <m/>
    <n v="18615406.359999999"/>
    <n v="0"/>
    <s v="NO_CONCILIADO"/>
  </r>
  <r>
    <x v="7"/>
    <m/>
    <x v="7"/>
    <x v="44"/>
    <s v="G30564740004"/>
    <s v="COB"/>
    <n v="19819"/>
    <m/>
    <s v="PAGO A CAF PRÉSTAMO CFA009759 VCTO. 10-03-2025 POR CUENTA DE TGN , SEGUN NOTA MEFP/VTCP/DGCP/UODP/NRO.126/2025 DEL 10/03/2025 NTI. 019819 VALOR 10-03-2025 CAPITAL USD 2.428.622,44 INTERESES USD 246.004,91 CTA. 3987 CUENTA UNICA DEL TESORO LIBRETA NRO.00099021001 TGN-RECURSOS ORDINARIOS REF.: COMISIONES BANCARIAS"/>
    <m/>
    <m/>
    <m/>
    <m/>
    <m/>
    <m/>
    <n v="18707.96"/>
    <n v="0"/>
    <s v="NO_CONCILIADO"/>
  </r>
  <r>
    <x v="7"/>
    <m/>
    <x v="7"/>
    <x v="44"/>
    <s v="S11216770003"/>
    <s v="COB"/>
    <n v="1121677"/>
    <m/>
    <s v="||COMPLEMENTO AL PAGO A CAF PRÉSTAMO CFA009759 VCTO. 10-03-2025 POR CUENTA DEL TGN, SEGÚN NOTA MEFP/VTCP/DGCP/UODP/N°126/2025 DE 10-03-2025, VALOR 10-03-2025 INTERESES USD924.086,29 COMISIONES USD31.636,55 CTA. 3987 CUENTA UNICA DEL TESORO LIB. 00099021001 REF.: COMISIONES BANCARIAS"/>
    <m/>
    <m/>
    <m/>
    <m/>
    <m/>
    <m/>
    <n v="6916.24"/>
    <n v="0"/>
    <s v="NO_CONCILIADO"/>
  </r>
  <r>
    <x v="3"/>
    <m/>
    <x v="3"/>
    <x v="44"/>
    <s v="S11216960003"/>
    <s v="COB"/>
    <n v="1121696"/>
    <m/>
    <s v="||TRANSFERENCIA DE FONDOS SEGÚN MENSAJES SWIFT N°3326 Y 3328, CORREOS ELECTRÓNICOS DE NAABOL Y DGAC DE LA FECHA Y NOTA CITE: DGAC/DAF/FIN/NE-0008/25 (HRE-TGL-1866) DE FECHA 29/01/2025 DE LA DIRECCIÓN GENERAL DE AERONÁUTICA CIVIL. (SECTOR PÚBLICO). DÉBITO DE LA LIBRETA 00117012001 DGAC, REPOSICIÓN DE ÚTILES DE ESCRITORIO."/>
    <m/>
    <m/>
    <m/>
    <m/>
    <m/>
    <m/>
    <n v="60"/>
    <n v="0"/>
    <s v="NO_CONCILIADO"/>
  </r>
  <r>
    <x v="30"/>
    <m/>
    <x v="30"/>
    <x v="44"/>
    <s v="O22659060002"/>
    <s v="BOD"/>
    <n v="2265906"/>
    <m/>
    <s v="00133012001 DEPOSITO DE EFECTIVO, DEPOSITANTE: JOSE IVAN COCA MIER, CONCEPTO: DEVOLUCION DE DEUDA, CUENTA DE DEPOSITO: CUENTA UNICA DEL TESORO"/>
    <m/>
    <m/>
    <m/>
    <m/>
    <m/>
    <m/>
    <n v="0"/>
    <n v="3000"/>
    <s v="NO_CONCILIADO"/>
  </r>
  <r>
    <x v="18"/>
    <m/>
    <x v="18"/>
    <x v="44"/>
    <s v="O22659580002"/>
    <s v="BOD"/>
    <n v="2265958"/>
    <m/>
    <s v="00099021001 DEPOSITO DE EFECTIVO, DEPOSITANTE: ALVARO MARCO ANTONIO CABA OLIVAREZ, CONCEPTO: CITE:MEFP/VTCP/DGPOT/UAIS-CPI/N°030/2016 REGULARIZACION: SEPTIEMBRE-OCTUBRE 2024, CUENTA DE DEPOSITO: CUENTA UNICA DEL TESORO"/>
    <m/>
    <m/>
    <m/>
    <m/>
    <m/>
    <m/>
    <n v="0"/>
    <n v="16926"/>
    <s v="NO_CONCILIADO"/>
  </r>
  <r>
    <x v="1"/>
    <m/>
    <x v="1"/>
    <x v="44"/>
    <s v="O22661640002"/>
    <s v="BOD"/>
    <n v="2266164"/>
    <m/>
    <s v="00099021001 DEPOSITO DE EFECTIVO, DEPOSITANTE: JHONATAN BARROZO DIAZ, CONCEPTO: DEVOLUCION EXAMEN PREOCUPACIONAL GESTION 2023, CUENTA DE DEPOSITO: CUENTA UNICA DEL TESORO"/>
    <m/>
    <m/>
    <m/>
    <m/>
    <m/>
    <m/>
    <n v="0"/>
    <n v="100"/>
    <s v="NO_CONCILIADO"/>
  </r>
  <r>
    <x v="29"/>
    <m/>
    <x v="29"/>
    <x v="44"/>
    <s v="O22661660002"/>
    <s v="BOD"/>
    <n v="2266166"/>
    <m/>
    <s v="00099021001 DEPOSITO DE EFECTIVO, DEPOSITANTE: HOOWARD JAIRO LINNEO CACERES, CONCEPTO: DEVOLUCION EXAMEN PREOCUPACIONAL GESTION 2024, CUENTA DE DEPOSITO: CUENTA UNICA DEL TESORO/DJBR"/>
    <m/>
    <m/>
    <m/>
    <m/>
    <m/>
    <m/>
    <n v="0"/>
    <n v="100"/>
    <s v="NO_CONCILIADO"/>
  </r>
  <r>
    <x v="29"/>
    <m/>
    <x v="29"/>
    <x v="44"/>
    <s v="O22661670002"/>
    <s v="BOD"/>
    <n v="2266167"/>
    <m/>
    <s v="00099021001 DEPOSITO DE EFECTIVO, DEPOSITANTE: EMILSE GLORIA NUÑEZ YUJRA, CONCEPTO: DEVOLUCION EXAMEN PREOCUPACIONAL GESTION 2025, CUENTA DE DEPOSITO: CUENTA UNICA DEL TESORO/DJBR"/>
    <m/>
    <m/>
    <m/>
    <m/>
    <m/>
    <m/>
    <n v="0"/>
    <n v="100"/>
    <s v="NO_CONCILIADO"/>
  </r>
  <r>
    <x v="0"/>
    <m/>
    <x v="0"/>
    <x v="44"/>
    <s v="O22662040002"/>
    <s v="BOD"/>
    <n v="2266204"/>
    <m/>
    <s v="00081011101 DEPOSITO DE EFECTIVO, DEPOSITANTE: FEDRA EUGENIA TORRICO ROSSELL, CONCEPTO: EXTRAVIO DE CREDENCIAL, CUENTA DE DEPOSITO: CUENTA UNICA DEL TESORO"/>
    <m/>
    <m/>
    <m/>
    <m/>
    <m/>
    <m/>
    <n v="0"/>
    <n v="25"/>
    <s v="NO_CONCILIADO"/>
  </r>
  <r>
    <x v="0"/>
    <m/>
    <x v="0"/>
    <x v="44"/>
    <s v="O22662060002"/>
    <s v="BOD"/>
    <n v="2266206"/>
    <m/>
    <s v="00099021001 DEPOSITO DE EFECTIVO, DEPOSITANTE: FEDRA EUGENIA TORRICO ROSSELL, CONCEPTO: DEVOLUCION CAJA CHICA, CUENTA DE DEPOSITO: CUENTA UNICA DEL TESORO/DJBR"/>
    <m/>
    <m/>
    <m/>
    <m/>
    <m/>
    <m/>
    <n v="0"/>
    <n v="0.8"/>
    <s v="CONCILIADO_PARCIAL"/>
  </r>
  <r>
    <x v="1"/>
    <m/>
    <x v="1"/>
    <x v="44"/>
    <s v="B22660070002"/>
    <s v="BOD"/>
    <n v="2266007"/>
    <m/>
    <s v="00099021001 DEP.DE CHEQ.AJENOS,RET.DE CAM.,CONCEPTO: DEPÓSITO,DEP.: LIZETH SALAMANCA CHOQUE , PROCEDENCIA: BANCO UNION S.A., CHEQUE: 213516, FECHA DE EMISION:10/03/2025"/>
    <m/>
    <m/>
    <m/>
    <m/>
    <m/>
    <m/>
    <n v="0"/>
    <n v="11308.1"/>
    <s v="NO_CONCILIADO"/>
  </r>
  <r>
    <x v="2"/>
    <m/>
    <x v="2"/>
    <x v="44"/>
    <s v="B22660090002"/>
    <s v="BOD"/>
    <n v="2266009"/>
    <m/>
    <s v="00099021001 DEP.DE CHEQ.AJENOS,RET.DE CAM.,CONCEPTO: DEPÓSITO,DEP.: JORGE CARLOS ALIZARES ARIAS , PROCEDENCIA: BANCO UNION S.A., CHEQUE: 213517, FECHA DE EMISION:10/03/2025/DJBR"/>
    <m/>
    <m/>
    <m/>
    <m/>
    <m/>
    <m/>
    <n v="0"/>
    <n v="4000"/>
    <s v="NO_CONCILIADO"/>
  </r>
  <r>
    <x v="3"/>
    <m/>
    <x v="3"/>
    <x v="45"/>
    <s v="S11217630003"/>
    <s v="COB"/>
    <n v="1121763"/>
    <m/>
    <s v="||TRANSFERENCIA DE FONDOS SEGÚN MENSAJES SWIFT N°3373 Y 3374 DE LA FECHA Y NOTA CITE: DGAC/DAF/FIN/NE-0008/25 (HRE-TGL-1866) DE FECHA 29/01/2025 DE LA DIRECCIÓN GENERAL DE AERONÁUTICA CIVIL. (SECTOR PÚBLICO). DÉBITO DE LA LIBRETA 00117012001 DGAC, REPOSICIÓN DE ÚTILES DE ESCRITORIO."/>
    <m/>
    <m/>
    <m/>
    <m/>
    <m/>
    <m/>
    <n v="60"/>
    <n v="0"/>
    <s v="NO_CONCILIADO"/>
  </r>
  <r>
    <x v="3"/>
    <m/>
    <x v="3"/>
    <x v="45"/>
    <s v="S11217740003"/>
    <s v="COB"/>
    <n v="1121774"/>
    <m/>
    <s v="||TRANSFERENCIA DE FONDOS S/G MENSAJE SWIFT NRO. 3383 EN ATENCIÓN A NOTA: DGAC/DAF/FIN/NE-0008/25 DE F.29/1/2025 (HRE-TGL-1866) ENVIADO POR LA DIRECCIÓN GENERAL DE AERONÁUTICA CIVIL (SECTOR PÚBLICO). DEBITO DE LA LIBRETA 00117012001 DGAC, REPOSICIÓN ÚTILES DE ESCRITORIO."/>
    <m/>
    <m/>
    <m/>
    <m/>
    <m/>
    <m/>
    <n v="60"/>
    <n v="0"/>
    <s v="NO_CONCILIADO"/>
  </r>
  <r>
    <x v="44"/>
    <m/>
    <x v="44"/>
    <x v="45"/>
    <s v="S11217760002"/>
    <s v="CRV"/>
    <n v="1121776"/>
    <m/>
    <s v="||TRANSFERENCIA DE RECURSOS A LA FUNDACION CULTURAL DEL BCB (1ER DESEMBOLSO) - PRIMER TRIMESTRE-INV.CONST.DEL EDIFICIO DE ARCHIVO Y BIBLIOTECA NACIONAL DE BOLIVIA-ABNB-SUCRE.S/G FC-BCB.PDCIA.N°168/25,INF.BCB-GADM-SCONT-DAF-INF-2025-50.AUTORIZ.DE GADM.BCB-HRE-TGL-2025-3542. TRANFERENCIA A LA LIBRETA 00293054202 FC-BCB-CONST.EDIF.ARCH.BIBL.NAL.DE BOLIVIA-ABNB-SUCRE"/>
    <m/>
    <m/>
    <m/>
    <m/>
    <m/>
    <m/>
    <n v="0"/>
    <n v="1368108.48"/>
    <s v="NO_CONCILIADO"/>
  </r>
  <r>
    <x v="12"/>
    <m/>
    <x v="12"/>
    <x v="45"/>
    <s v="O22664130002"/>
    <s v="BOD"/>
    <n v="2266413"/>
    <m/>
    <s v="00526012001 DEPOSITO DE EFECTIVO, DEPOSITANTE: JOSE FERNANDO CORDERO RODRIGUEZ, CONCEPTO: POR DEVOLUCION DE PAGO ERRONEA, CUENTA DE DEPOSITO: CUENTA UNICA DEL TESORO"/>
    <m/>
    <m/>
    <m/>
    <m/>
    <m/>
    <m/>
    <n v="0"/>
    <n v="1750"/>
    <s v="NO_CONCILIADO"/>
  </r>
  <r>
    <x v="1"/>
    <m/>
    <x v="1"/>
    <x v="45"/>
    <s v="B22665190002"/>
    <s v="BOD"/>
    <n v="2266519"/>
    <m/>
    <s v="00099021001 DEP.DE CHEQ.AJENOS,RET.DE CAM.,CONCEPTO: DEVOLUCION SUELDO FEB/2025,DEP.: ALCIDES MONTAÑO VELASCO , PROCEDENCIA: BANCO UNION S.A., CHEQUE: 213518, FECHA DE EMISION:11/03/2025"/>
    <m/>
    <m/>
    <m/>
    <m/>
    <m/>
    <m/>
    <n v="0"/>
    <n v="8504.23"/>
    <s v="NO_CONCILIADO"/>
  </r>
  <r>
    <x v="1"/>
    <m/>
    <x v="1"/>
    <x v="45"/>
    <s v="B22665220002"/>
    <s v="BOD"/>
    <n v="2266522"/>
    <m/>
    <s v="00099021001 DEP.DE CHEQ.AJENOS,RET.DE CAM.,CONCEPTO: DEPÓSITO,DEP.: MARIA TERESA RUIZ NAVAJAS , PROCEDENCIA: BANCO UNION S.A., CHEQUE: 213519, FECHA DE EMISION:11/03/2025"/>
    <m/>
    <m/>
    <m/>
    <m/>
    <m/>
    <m/>
    <n v="0"/>
    <n v="3721.53"/>
    <s v="NO_CONCILIADO"/>
  </r>
  <r>
    <x v="6"/>
    <m/>
    <x v="6"/>
    <x v="46"/>
    <s v="Q21845910002"/>
    <s v="CRV"/>
    <n v="2184591"/>
    <m/>
    <s v="NUMERO DE LIBRETA CUT: 00099021001 OPERACIÓN E18 TRANSFERENCIA DEL SISTEMA FINANCIERO POR CUENTA DE TERCEROS A LA CUT Devolucion al TGN por concepto de devolucion de compensacion de cotizaciones mensual CCM FC pagos posteriores a la fecha de fallecimiento y pagos mal reportados fuerzas armadas"/>
    <m/>
    <m/>
    <m/>
    <m/>
    <m/>
    <m/>
    <n v="0"/>
    <n v="56105.89"/>
    <s v="NO_CONCILIADO"/>
  </r>
  <r>
    <x v="6"/>
    <m/>
    <x v="6"/>
    <x v="46"/>
    <s v="Q21845930002"/>
    <s v="CRV"/>
    <n v="2184593"/>
    <m/>
    <s v="NUMERO DE LIBRETA CUT: 00099021001 OPERACIÓN E18 TRANSFERENCIA DEL SISTEMA FINANCIERO POR CUENTA DE TERCEROS A LA CUT Devolucion al TGN por concepto de devolucion de compensacion de cotizaciones mensual CCM FC pagos posteriores a la fecha de fallecimiento y pagos mal reportados regulares"/>
    <m/>
    <m/>
    <m/>
    <m/>
    <m/>
    <m/>
    <n v="0"/>
    <n v="61170.86"/>
    <s v="NO_CONCILIADO"/>
  </r>
  <r>
    <x v="3"/>
    <m/>
    <x v="3"/>
    <x v="46"/>
    <s v="S11218440003"/>
    <s v="COB"/>
    <n v="1121844"/>
    <m/>
    <s v="||TRANSFERENCIA DE FONDOS SEGÚN MENSAJE SWIFT N° 3436 DE LA FECHA Y NOTA CITE: DGAC/DAF/FIN/NE-0008/25 (HRE-TGL-1866) DE FECHA 29/01/2025 DE LA DIRECCIÓN GENERAL DE AERONÁUTICA CIVIL. (SECTOR PÚBLICO). DÉBITO DE LA LIBRETA 00117012001 DGAC, REPOSICIÓN DE ÚTILES DE ESCRITORIO."/>
    <m/>
    <m/>
    <m/>
    <m/>
    <m/>
    <m/>
    <n v="60"/>
    <n v="0"/>
    <s v="NO_CONCILIADO"/>
  </r>
  <r>
    <x v="3"/>
    <m/>
    <x v="3"/>
    <x v="46"/>
    <s v="S11218400003"/>
    <s v="COB"/>
    <n v="1121840"/>
    <m/>
    <s v="||TRANSFERENCIA DE FONDOS S/G MENSAJE SWIFT NRO. 3392 EN ATENCIÓN A CORREOS ELECTRÓNICOS DE LA DGAC, NAABOL Y NOTA: DGAC/DAF/FIN/NE-0008/25 DE F.29/1/2025 (HRE-TGL-1866) ENVIADO POR LA DIRECCIÓN GENERAL DE AERONÁUTICA CIVIL (SECTOR PÚBLICO). DEBITO DE LA LIBRETA 00117012001 DGAC, REPOSICIÓN ÚTILES DE ESCRITORIO."/>
    <m/>
    <m/>
    <m/>
    <m/>
    <m/>
    <m/>
    <n v="60"/>
    <n v="0"/>
    <s v="NO_CONCILIADO"/>
  </r>
  <r>
    <x v="1"/>
    <m/>
    <x v="1"/>
    <x v="46"/>
    <s v="O22668770002"/>
    <s v="BOD"/>
    <n v="2266877"/>
    <m/>
    <s v="00099021001 DEPOSITO DE EFECTIVO, DEPOSITANTE: AYMEE SOLEDAD LAURA MENDOZA, CONCEPTO: REVERSION TOTAL DE BOLETA HABER MENSUAL, CUENTA DE DEPOSITO: CUENTA UNICA DEL TESORO"/>
    <m/>
    <m/>
    <m/>
    <m/>
    <m/>
    <m/>
    <n v="0"/>
    <n v="3291.7"/>
    <s v="NO_CONCILIADO"/>
  </r>
  <r>
    <x v="45"/>
    <m/>
    <x v="45"/>
    <x v="46"/>
    <s v="O22669450002"/>
    <s v="BOD"/>
    <n v="2266945"/>
    <m/>
    <s v="00053011103 DEPOSITO DE EFECTIVO, DEPOSITANTE: FERNANDO SIMON GARCIA MARTINEZ, CONCEPTO: PAGO POR RENOVACIÓN DE CREDENCIAL, CUENTA DE DEPOSITO: CUENTA UNICA DEL TESORO"/>
    <m/>
    <m/>
    <m/>
    <m/>
    <m/>
    <m/>
    <n v="0"/>
    <n v="32"/>
    <s v="NO_CONCILIADO"/>
  </r>
  <r>
    <x v="5"/>
    <m/>
    <x v="5"/>
    <x v="46"/>
    <s v="B22669610002"/>
    <s v="BOD"/>
    <n v="2266961"/>
    <m/>
    <s v="00513012008 DEP.DE CHEQ.AJENOS,RET.DE CAM.,CONCEPTO: PAGO DE EXCEDENTES,DEP.: COBOCE , PROCEDENCIA: BANCO BISA S.A., CHEQUE: 16082, FECHA DE EMISION:13/02/2025"/>
    <m/>
    <m/>
    <m/>
    <m/>
    <m/>
    <m/>
    <n v="0"/>
    <n v="23801.5"/>
    <s v="NO_CONCILIADO"/>
  </r>
  <r>
    <x v="1"/>
    <m/>
    <x v="1"/>
    <x v="46"/>
    <s v="B22669650002"/>
    <s v="BOD"/>
    <n v="2266965"/>
    <m/>
    <s v="00099021001 DEP.DE CHEQ.AJENOS,RET.DE CAM.,CONCEPTO: DEVOLUCION DE SALARIOS DE ACUERDO AL INFORME DGAJ/UGJ,DEP.: JUAN MAMANI CONDORI , PROCEDENCIA: BANCO UNION S.A., CHEQUE: 213521, FECHA DE EMISION:12/03/2025"/>
    <m/>
    <m/>
    <m/>
    <m/>
    <m/>
    <m/>
    <n v="0"/>
    <n v="1500"/>
    <s v="NO_CONCILIADO"/>
  </r>
  <r>
    <x v="7"/>
    <m/>
    <x v="7"/>
    <x v="47"/>
    <s v="J06303650002"/>
    <s v="NTE"/>
    <n v="11324145"/>
    <m/>
    <s v="A:00099021001 GAM DE PADCAYA, TRANSFERENCIA DE RECUPERACIONES SEGÚN NOTA GEF-LCR-JSZ-0204-NOT/25 POR CONCEPTO DE PAGO DE CAPITAL E INTERES DE ACUERDO A CONTRATO DE FIDEICOMISO “PROYECTOS DE INVERSION PUBLICA” (PIP) PAGOS."/>
    <m/>
    <m/>
    <m/>
    <m/>
    <m/>
    <m/>
    <n v="0"/>
    <n v="258141.08"/>
    <s v="NO_CONCILIADO"/>
  </r>
  <r>
    <x v="7"/>
    <m/>
    <x v="7"/>
    <x v="47"/>
    <s v="J06303720002"/>
    <s v="NTE"/>
    <n v="11324160"/>
    <m/>
    <s v="A:00099021001 GAM DE LURIBAY, TRANSFERENCIA DE RECUPERACIONES SEGÚN NOTA GEF-LCR-JSZ-0204-NOT/25 POR CONCEPTO DE PAGO DE CAPITAL E INTERES DE ACUERDO A CONTRATO DE FIDEICOMISO “PROYECTOS DE INVERSION PUBLICA” (PIP) PAGOS."/>
    <m/>
    <m/>
    <m/>
    <m/>
    <m/>
    <m/>
    <n v="0"/>
    <n v="14621.68"/>
    <s v="NO_CONCILIADO"/>
  </r>
  <r>
    <x v="7"/>
    <m/>
    <x v="7"/>
    <x v="47"/>
    <s v="J06303740002"/>
    <s v="NTE"/>
    <n v="11324171"/>
    <m/>
    <s v="A:00099021001 GAM DE IRUPANA (VILLA DE LANZA), TRANSFERENCIA DE RECUPERACIONES SEGÚN NOTA GEF-LCR-JSZ-0204-NOT/25 POR CONCEPTO DE PAGO DE CAPITAL E INTERES DE ACUERDO A CONTRATO DE FIDEICOMISO “PROYECTOS DE INVERSION PUBLICA” (PIP) PAGOS."/>
    <m/>
    <m/>
    <m/>
    <m/>
    <m/>
    <m/>
    <n v="0"/>
    <n v="89870.33"/>
    <s v="NO_CONCILIADO"/>
  </r>
  <r>
    <x v="7"/>
    <m/>
    <x v="7"/>
    <x v="47"/>
    <s v="J06303760002"/>
    <s v="NTE"/>
    <n v="11324178"/>
    <m/>
    <s v="A:00099021001 GAM DE SAN MATIAS, TRANSFERENCIA DE RECUPERACIONES SEGÚN NOTA GEF-LCR-JSZ-0204-NOT/25 POR CONCEPTO DE PAGO DE CAPITAL E INTERES DE ACUERDO A CONTRATO DE FIDEICOMISO “PROYECTOS DE INVERSION PUBLICA” (PIP) PAGOS."/>
    <m/>
    <m/>
    <m/>
    <m/>
    <m/>
    <m/>
    <n v="0"/>
    <n v="12187"/>
    <s v="NO_CONCILIADO"/>
  </r>
  <r>
    <x v="7"/>
    <m/>
    <x v="7"/>
    <x v="47"/>
    <s v="J06303800002"/>
    <s v="NTE"/>
    <n v="11324194"/>
    <m/>
    <s v="A:00099021001 GAM DE BELLA FLOR, TRANSFERENCIA DE RECUPERACIONES SEGÚN NOTA GEF-LCR-JSZ-0204-NOT/25 POR CONCEPTO DE PAGO DE CAPITAL E INTERES DE ACUERDO A CONTRATO DE FIDEICOMISO “PROYECTOS DE INVERSION PUBLICA” (PIP) PAGOS."/>
    <m/>
    <m/>
    <m/>
    <m/>
    <m/>
    <m/>
    <n v="0"/>
    <n v="18348.560000000001"/>
    <s v="NO_CONCILIADO"/>
  </r>
  <r>
    <x v="7"/>
    <m/>
    <x v="7"/>
    <x v="47"/>
    <s v="J06303830002"/>
    <s v="NTE"/>
    <n v="11329844"/>
    <m/>
    <s v="A:00099021001 GAD DE BENI, TRANSFERENCIA DE RECUPERACIONES SEGÚN NOTA GEF-LCR-JSZ-0196-NOT/25 POR CONCEPTO DE PAGO DE CAPITAL E INTERES DE ACUERDO A CONTRATO DE FIDEICOMISO “PROGRAMA APOYO A LA EJECUCION DE LA INVERSION PUBLICA” (AEIP) FIRMADO ENTRE MINISTERIO DE PLANIFICACION Y EL FNDR."/>
    <m/>
    <m/>
    <m/>
    <m/>
    <m/>
    <m/>
    <n v="0"/>
    <n v="109308.64"/>
    <s v="NO_CONCILIADO"/>
  </r>
  <r>
    <x v="39"/>
    <m/>
    <x v="39"/>
    <x v="47"/>
    <s v="Q21854320002"/>
    <s v="CRV"/>
    <n v="2185432"/>
    <m/>
    <s v="NUMERO DE LIBRETA CUT: 00099021001 OPERACIÓN E75 TRANSFERENCIA DE LA CUENTA FISCAL BUN A LA CUT EN MN TRANSF.FDOS.AL.BCB EMPRESA LOCAL DE AGUA POTABLE Y ALCANTARILLADO SUCRE, CITE:ELAPAS-G.A.F.NÂ°92/2024 CUENTA CUT 3987 LIBRETA NÂ° 00099021001"/>
    <m/>
    <m/>
    <m/>
    <m/>
    <m/>
    <m/>
    <n v="0"/>
    <n v="297.3"/>
    <s v="NO_CONCILIADO"/>
  </r>
  <r>
    <x v="5"/>
    <m/>
    <x v="5"/>
    <x v="47"/>
    <s v="G30614990002"/>
    <s v="CRV"/>
    <n v="22884"/>
    <m/>
    <s v="DEVOLUCION DE FONDOS DE SOLIC. 054225-22884 DE YPFB DE 13/03/2025 REF.: VITOL ENERGIA AMERICAS SA 28VO POST PAGO SUM HIDR LIQ SUR ORIENTE 2024 OP UPCA 423 HR DCIM 34439 2024 PROC 143, SEGUN DISPOSICION ADICIONAL TERCERA DE LA R.D. NO.025/2023. LIB. 00513012004 LBP-YPFB-UNICOMERCIAL (4030005415/1-2188907)"/>
    <m/>
    <m/>
    <m/>
    <m/>
    <m/>
    <m/>
    <n v="0"/>
    <n v="14935600"/>
    <s v="NO_CONCILIADO"/>
  </r>
  <r>
    <x v="6"/>
    <m/>
    <x v="6"/>
    <x v="47"/>
    <s v="Q21856980002"/>
    <s v="CRV"/>
    <n v="2185698"/>
    <m/>
    <s v="NUMERO DE LIBRETA CUT: 00099021001 OPERACIÓN E18 TRANSFERENCIA DEL SISTEMA FINANCIERO POR CUENTA DE TERCEROS A LA CUT DEVOLUCION AL TGN POR CONCEPTO DE DEVOLUCION DE COMPENSACION DE COTIZACIONES MENSUAL CCM FC PAGOS POSTERIORES A LA FECHA DE FALLECIMIENTO Y PAGOS MAL REPORTADOS REGULARES"/>
    <m/>
    <m/>
    <m/>
    <m/>
    <m/>
    <m/>
    <n v="0"/>
    <n v="1709.6"/>
    <s v="NO_CONCILIADO"/>
  </r>
  <r>
    <x v="3"/>
    <m/>
    <x v="3"/>
    <x v="47"/>
    <s v="S11219400003"/>
    <s v="COB"/>
    <n v="1121940"/>
    <m/>
    <s v="||TRANSFERENCIA DE FONDOS S/G MENSAJES SWIFT NROS. 3451 Y 3450, DE LA FECHA Y NOTA CITE DGAC/DAF/FIN/NE-0008/25 DE F.29.01.2025 (HRE-TGL-1866) DE LA DIRECCION GENERAL DE AERONAUTICA CIVIL (SECTOR PÚBLICO). DEBITO DE LA LIBRETA 00117012001 DGAC, REPOSICIÓN DE ÚTILES DE ESCRITORIO"/>
    <m/>
    <m/>
    <m/>
    <m/>
    <m/>
    <m/>
    <n v="60"/>
    <n v="0"/>
    <s v="NO_CONCILIADO"/>
  </r>
  <r>
    <x v="46"/>
    <m/>
    <x v="46"/>
    <x v="47"/>
    <s v="O22673200002"/>
    <s v="BOD"/>
    <n v="2267320"/>
    <m/>
    <s v="00598012001 DEPOSITO DE EFECTIVO, DEPOSITANTE: CARLA ROSARIO CANEDO GORENA, CONCEPTO: SEGUN INF. EDITORIAL GE-UAI-INF 0015/24, CUENTA DE DEPOSITO: CUENTA UNICA DEL TESORO"/>
    <m/>
    <m/>
    <m/>
    <m/>
    <m/>
    <m/>
    <n v="0"/>
    <n v="198.67"/>
    <s v="NO_CONCILIADO"/>
  </r>
  <r>
    <x v="34"/>
    <m/>
    <x v="34"/>
    <x v="47"/>
    <s v="O22674250002"/>
    <s v="BOD"/>
    <n v="2267425"/>
    <m/>
    <s v="00099021001 DEPOSITO DE EFECTIVO, DEPOSITANTE: PATRICIA ADELA CONDE ESCOBAR, CONCEPTO: DEVOLUCION FACTURA NAABOL N°307750, CUENTA DE DEPOSITO: CUENTA UNICA DEL TESORO/DJBR"/>
    <m/>
    <m/>
    <m/>
    <m/>
    <m/>
    <m/>
    <n v="0"/>
    <n v="15"/>
    <s v="NO_CONCILIADO"/>
  </r>
  <r>
    <x v="1"/>
    <m/>
    <x v="1"/>
    <x v="47"/>
    <s v="O22675240002"/>
    <s v="BOD"/>
    <n v="2267524"/>
    <m/>
    <s v="00099021001 DEPOSITO DE EFECTIVO, DEPOSITANTE: JHANETH CHOQUE LOPEZ, CONCEPTO: DEVOLUCION BONO DE FRONTERA, CUENTA DE DEPOSITO: CUENTA UNICA DEL TESORO"/>
    <m/>
    <m/>
    <m/>
    <m/>
    <m/>
    <m/>
    <n v="0"/>
    <n v="1217.8"/>
    <s v="NO_CONCILIADO"/>
  </r>
  <r>
    <x v="1"/>
    <m/>
    <x v="1"/>
    <x v="47"/>
    <s v="O22675420002"/>
    <s v="BOD"/>
    <n v="2267542"/>
    <m/>
    <s v="00099021001 DEPOSITO DE EFECTIVO, DEPOSITANTE: MARIBEL BARRANCOS ROJAS, CONCEPTO: REVERSION DE COMISIONES BANCARIAS, CUENTA DE DEPOSITO: CUENTA UNICA DEL TESORO"/>
    <m/>
    <m/>
    <m/>
    <m/>
    <m/>
    <m/>
    <n v="0"/>
    <n v="60.03"/>
    <s v="NO_CONCILIADO"/>
  </r>
  <r>
    <x v="1"/>
    <m/>
    <x v="1"/>
    <x v="47"/>
    <s v="O22675530002"/>
    <s v="BOD"/>
    <n v="2267553"/>
    <m/>
    <s v="00099021001 DEPOSITO DE EFECTIVO, DEPOSITANTE: JHONNY LAIME RAMIREZ, CONCEPTO: DEVOLUCION BONO FRONTERA, CUENTA DE DEPOSITO: CUENTA UNICA DEL TESORO"/>
    <m/>
    <m/>
    <m/>
    <m/>
    <m/>
    <m/>
    <n v="0"/>
    <n v="16001.74"/>
    <s v="NO_CONCILIADO"/>
  </r>
  <r>
    <x v="1"/>
    <m/>
    <x v="1"/>
    <x v="47"/>
    <s v="B22674030002"/>
    <s v="BOD"/>
    <n v="2267403"/>
    <m/>
    <s v="00099021001 DEP.DE CHEQ.AJENOS,RET.DE CAM.,CONCEPTO: DEVOLUCION DE SUELDOS,DEP.: JUAN VICTOR SEBORGA MARTINEZ , PROCEDENCIA: BANCO UNION S.A., CHEQUE: 213522, FECHA DE EMISION:13/03/2025"/>
    <m/>
    <m/>
    <m/>
    <m/>
    <m/>
    <m/>
    <n v="0"/>
    <n v="121443.45"/>
    <s v="NO_CONCILIADO"/>
  </r>
  <r>
    <x v="1"/>
    <m/>
    <x v="1"/>
    <x v="47"/>
    <s v="B22674040002"/>
    <s v="BOD"/>
    <n v="2267404"/>
    <m/>
    <s v="00099021001 DEP.DE CHEQ.AJENOS,RET.DE CAM.,CONCEPTO: REVERSION JUNIO,DEP.: TATIANA ISABEL RUBIN DE CELIS SOLIZ , PROCEDENCIA: BANCO UNION S.A., CHEQUE: 213523, FECHA DE EMISION:13/03/2025"/>
    <m/>
    <m/>
    <m/>
    <m/>
    <m/>
    <m/>
    <n v="0"/>
    <n v="379.88"/>
    <s v="NO_CONCILIADO"/>
  </r>
  <r>
    <x v="1"/>
    <m/>
    <x v="1"/>
    <x v="47"/>
    <s v="B22674080002"/>
    <s v="BOD"/>
    <n v="2267408"/>
    <m/>
    <s v="00099021001 DEP.DE CHEQ.AJENOS,RET.DE CAM.,CONCEPTO: REVERSION JULIO,DEP.: TATIANA ISABEL RUBIN DE CELIS SOLIZ , PROCEDENCIA: BANCO UNION S.A., CHEQUE: 213524, FECHA DE EMISION:13/03/2025"/>
    <m/>
    <m/>
    <m/>
    <m/>
    <m/>
    <m/>
    <n v="0"/>
    <n v="379.88"/>
    <s v="NO_CONCILIADO"/>
  </r>
  <r>
    <x v="5"/>
    <m/>
    <x v="5"/>
    <x v="48"/>
    <s v="F0023848"/>
    <s v="NTE"/>
    <n v="11343912"/>
    <m/>
    <s v="De: 00513012004 Transferencia de recursos a solicitud de Yacimientos Petrolíferos Fiscales Bolivianos mediante nota CITE: YPFB/GAFC-467-DFC/URTR-116/2025 en aplicación al Decreto Supremo N° 5348 de 10 de marzo de 2025 y la Resolución Ministerial N° 26 de 27 de enero de 2025 que aprueba el Reglamento Operativo para el pago de obligaciones en el extranjero H.R. 2025-11310-R"/>
    <m/>
    <m/>
    <m/>
    <m/>
    <m/>
    <m/>
    <n v="28250864.09"/>
    <n v="0"/>
    <s v="NO_CONCILIADO"/>
  </r>
  <r>
    <x v="7"/>
    <m/>
    <x v="7"/>
    <x v="48"/>
    <s v="G30628000003"/>
    <s v="COB"/>
    <n v="19801"/>
    <m/>
    <s v="PAGO A CAF PRÉSTAMO CFA009545 VCTO. 14-03-2025 POR CUENTA DE TGN , NTI. 019801 VALOR 14-03-2025 CAPITAL USD 71.954,55 INTERESES USD 35.055,84 COMISIONES USD 150.389,58 CTA. 3987 CUENTA UNICA DEL TESORO LIB. 00099021001 REF.: COMISIONES BANCARIAS"/>
    <m/>
    <m/>
    <m/>
    <m/>
    <m/>
    <m/>
    <n v="2125.7600000000002"/>
    <n v="0"/>
    <s v="NO_CONCILIADO"/>
  </r>
  <r>
    <x v="11"/>
    <m/>
    <x v="11"/>
    <x v="48"/>
    <s v="Q21862190002"/>
    <s v="CRV"/>
    <n v="2186219"/>
    <m/>
    <s v="NUMERO DE LIBRETA CUT: 00099021001 OPERACIÓN E75 TRANSFERENCIA DE LA CUENTA FISCAL BUN A LA CUT EN MN TRANSF.FDOS.AL.BCB GOBIERNO AUTONOMO MUNICIPAL DE PALOS BLANCOS CITE: GAMPB/SMAF/EOC/NT/NÂ°011/2025 CUENTA CUT 3987 LIBRETA NÂ° 00099021001"/>
    <m/>
    <m/>
    <m/>
    <m/>
    <m/>
    <m/>
    <n v="0"/>
    <n v="600000"/>
    <s v="NO_CONCILIADO"/>
  </r>
  <r>
    <x v="11"/>
    <m/>
    <x v="11"/>
    <x v="48"/>
    <s v="Q21862200002"/>
    <s v="CRV"/>
    <n v="2186220"/>
    <m/>
    <s v="NUMERO DE LIBRETA CUT: 00099021001 OPERACIÓN E75 TRANSFERENCIA DE LA CUENTA FISCAL BUN A LA CUT EN MN TRANSF.FDOS.AL.BCB GOBIERNO AUTONOMO MUNICIPAL DE PALOS BLANCOS CITE: GAMPB/SMAF/EOC/NT/NÂ°012/2025 CUENTA CUT 3987 LIBRETA NÂ° 00099021001"/>
    <m/>
    <m/>
    <m/>
    <m/>
    <m/>
    <m/>
    <n v="0"/>
    <n v="117708"/>
    <s v="NO_CONCILIADO"/>
  </r>
  <r>
    <x v="11"/>
    <m/>
    <x v="11"/>
    <x v="48"/>
    <s v="Q21863110002"/>
    <s v="CRV"/>
    <n v="2186311"/>
    <m/>
    <s v="NUMERO DE LIBRETA CUT: 00099021001 OPERACIÓN E75 TRANSFERENCIA DE LA CUENTA FISCAL BUN A LA CUT EN MN TRANSF.FDOS.AL.BCB GOBIERNO AUTONOMO MUNICIPAL DE PALOS BLANCOS CITE: GAMPB/SMAF/EOC/NT/NÂ°013/2025 CUENTA CUT 3987 LIBRETA NÂ° 00099021001"/>
    <m/>
    <m/>
    <m/>
    <m/>
    <m/>
    <m/>
    <n v="0"/>
    <n v="968801"/>
    <s v="NO_CONCILIADO"/>
  </r>
  <r>
    <x v="3"/>
    <m/>
    <x v="3"/>
    <x v="48"/>
    <s v="S11220700003"/>
    <s v="COB"/>
    <n v="1122070"/>
    <m/>
    <s v="||TRANSFERENCIA DE FONDOS SEGÚN MENSAJE SWIFT N°3515 DE LA FECHA Y NOTA CITE: DGAC/DAF/FIN/NE-0008/25 (HRE-TGL-1866) DE FECHA 29/01/2025 DE LA DIRECCIÓN GENERAL DE AERONÁUTICA CIVIL. (SECTOR PÚBLICO). DÉBITO DE LA LIBRETA 00117012001 DGAC, REPOSICIÓN DE ÚTILES DE ESCRITORIO."/>
    <m/>
    <m/>
    <m/>
    <m/>
    <m/>
    <m/>
    <n v="60"/>
    <n v="0"/>
    <s v="NO_CONCILIADO"/>
  </r>
  <r>
    <x v="3"/>
    <m/>
    <x v="3"/>
    <x v="48"/>
    <s v="S11220880003"/>
    <s v="COB"/>
    <n v="1122088"/>
    <m/>
    <s v="||TRANSFERENCIA DE FONDOS SEGÚN MENSAJES SWIFT N°3526 Y 3528 DE LA FECHA Y NOTA CITE: DGAC/DAF/FIN/NE-0008/25 (HRE-TGL-1866) DE FECHA 29/01/2025 DE LA DIRECCIÓN GENERAL DE AERONÁUTICA CIVIL. (SECTOR PÚBLICO). DÉBITO DE LA LIBRETA 00117012001 DGAC, REPOSICIÓN DE ÚTILES DE ESCRITORIO."/>
    <m/>
    <m/>
    <m/>
    <m/>
    <m/>
    <m/>
    <n v="60"/>
    <n v="0"/>
    <s v="NO_CONCILIADO"/>
  </r>
  <r>
    <x v="3"/>
    <m/>
    <x v="3"/>
    <x v="48"/>
    <s v="S11220890003"/>
    <s v="COB"/>
    <n v="1122089"/>
    <m/>
    <s v="||TRANSFERENCIA DE FONDOS S/G MENSAJES SWIFT NROS. 3511 Y 3513 EN ATENCIÓN A CORREOS ELECTRÓNICOS DE LA DGAC, NAABOL Y NOTA: DGAC/DAF/FIN/NE-0008/25 DE F.29/1/2025 (HRE-TGL-1866) ENVIADO POR LA DIRECCIÓN GENERAL DE AERONÁUTICA CIVIL (SECTOR PÚBLICO). DEBITO DE LA LIBRETA 00117012001 DGAC, REPOSICIÓN ÚTILES DE ESCRITORIO."/>
    <m/>
    <m/>
    <m/>
    <m/>
    <m/>
    <m/>
    <n v="60"/>
    <n v="0"/>
    <s v="NO_CONCILIADO"/>
  </r>
  <r>
    <x v="47"/>
    <m/>
    <x v="47"/>
    <x v="48"/>
    <s v="O22677240002"/>
    <s v="BOD"/>
    <n v="2267724"/>
    <m/>
    <s v="00099021001 DEPOSITO DE EFECTIVO, DEPOSITANTE: MARIA DE FATIMA URQUIDI MOGRO, CONCEPTO: PAGO DE SERVICIOS BASICOS DICIEMBRE 2024, CUENTA DE DEPOSITO: CUENTA UNICA DEL TESORO/DJBR"/>
    <m/>
    <m/>
    <m/>
    <m/>
    <m/>
    <m/>
    <n v="0"/>
    <n v="435.1"/>
    <s v="NO_CONCILIADO"/>
  </r>
  <r>
    <x v="9"/>
    <m/>
    <x v="9"/>
    <x v="48"/>
    <s v="O22678240002"/>
    <s v="BOD"/>
    <n v="2267824"/>
    <m/>
    <s v="00099021001 DEPOSITO DE EFECTIVO, DEPOSITANTE: WALTER REINALDO VALENCIA NAVI, CONCEPTO: DEVOLUCION DE FONDOS - SALARIOS, CUENTA DE DEPOSITO: CUENTA UNICA DEL TESORO/DJBR"/>
    <m/>
    <m/>
    <m/>
    <m/>
    <m/>
    <m/>
    <n v="0"/>
    <n v="4455.46"/>
    <s v="NO_CONCILIADO"/>
  </r>
  <r>
    <x v="12"/>
    <m/>
    <x v="12"/>
    <x v="48"/>
    <s v="O22678310002"/>
    <s v="BOD"/>
    <n v="2267831"/>
    <m/>
    <s v="00526012001 DEPOSITO DE EFECTIVO, DEPOSITANTE: BOLIVIA TV - SOFIA HEREDIA CHUCATINY, CONCEPTO: SALDO DE FONDO EN AVANCE DE HR. 228, CUENTA DE DEPOSITO: CUENTA UNICA DEL TESORO"/>
    <m/>
    <m/>
    <m/>
    <m/>
    <m/>
    <m/>
    <n v="0"/>
    <n v="9000"/>
    <s v="NO_CONCILIADO"/>
  </r>
  <r>
    <x v="1"/>
    <m/>
    <x v="1"/>
    <x v="48"/>
    <s v="O22678550002"/>
    <s v="BOD"/>
    <n v="2267855"/>
    <m/>
    <s v="00099021001 DEPOSITO DE EFECTIVO, DEPOSITANTE: ORIENTE MARVI SRL, CONCEPTO: DEVOLUCION POR MULTAS NO REGISTRADOS, CUENTA DE DEPOSITO: CUENTA UNICA DEL TESORO"/>
    <m/>
    <m/>
    <m/>
    <m/>
    <m/>
    <m/>
    <n v="0"/>
    <n v="2207.94"/>
    <s v="NO_CONCILIADO"/>
  </r>
  <r>
    <x v="41"/>
    <m/>
    <x v="41"/>
    <x v="48"/>
    <s v="O22678790002"/>
    <s v="BOD"/>
    <n v="2267879"/>
    <m/>
    <s v="00099021001 DEPOSITO DE EFECTIVO, DEPOSITANTE: TRIBUNAL CONSTITUCIONAL PLURINACIONAL, CONCEPTO: DEVOLUCION POR USO DE OTRO OPERADOR, CUENTA DE DEPOSITO: CUENTA UNICA DEL TESORO"/>
    <m/>
    <m/>
    <m/>
    <m/>
    <m/>
    <m/>
    <n v="0"/>
    <n v="8.6999999999999993"/>
    <s v="NO_CONCILIADO"/>
  </r>
  <r>
    <x v="41"/>
    <m/>
    <x v="41"/>
    <x v="48"/>
    <s v="O22678810002"/>
    <s v="BOD"/>
    <n v="2267881"/>
    <m/>
    <s v="00099021001 DEPOSITO DE EFECTIVO, DEPOSITANTE: TRIBUNAL CONSTITUCIONAL PLURINACIONAL, CONCEPTO: DEVOLUCION POR USO DE OTRO PERSONAL, CUENTA DE DEPOSITO: CUENTA UNICA DEL TESORO"/>
    <m/>
    <m/>
    <m/>
    <m/>
    <m/>
    <m/>
    <n v="0"/>
    <n v="4"/>
    <s v="NO_CONCILIADO"/>
  </r>
  <r>
    <x v="41"/>
    <m/>
    <x v="41"/>
    <x v="48"/>
    <s v="O22678830002"/>
    <s v="BOD"/>
    <n v="2267883"/>
    <m/>
    <s v="00099021001 DEPOSITO DE EFECTIVO, DEPOSITANTE: TRIBUNAL CONSTITUCIONAL PLURINACIONAL, CONCEPTO: DEVOLUCION POR USO DE OTRO OPERADOR, CUENTA DE DEPOSITO: CUENTA UNICA DEL TESORO"/>
    <m/>
    <m/>
    <m/>
    <m/>
    <m/>
    <m/>
    <n v="0"/>
    <n v="2.2000000000000002"/>
    <s v="NO_CONCILIADO"/>
  </r>
  <r>
    <x v="41"/>
    <m/>
    <x v="41"/>
    <x v="48"/>
    <s v="O22678850002"/>
    <s v="BOD"/>
    <n v="2267885"/>
    <m/>
    <s v="00099021001 DEPOSITO DE EFECTIVO, DEPOSITANTE: TRIBUNAL CONSTITUCIONAL PLURINACIONAL, CONCEPTO: DEVOLUCION POR CONSUMO EN USO PARTICULAR, CUENTA DE DEPOSITO: CUENTA UNICA DEL TESORO"/>
    <m/>
    <m/>
    <m/>
    <m/>
    <m/>
    <m/>
    <n v="0"/>
    <n v="50"/>
    <s v="NO_CONCILIADO"/>
  </r>
  <r>
    <x v="41"/>
    <m/>
    <x v="41"/>
    <x v="48"/>
    <s v="O22678860002"/>
    <s v="BOD"/>
    <n v="2267886"/>
    <m/>
    <s v="00099021001 DEPOSITO DE EFECTIVO, DEPOSITANTE: TRIBUNAL CONSTITUCIONAL PLURINACIONAL, CONCEPTO: DEVOLUCION POR CONSUMO EN USO PARTICULAR, CUENTA DE DEPOSITO: CUENTA UNICA DEL TESORO"/>
    <m/>
    <m/>
    <m/>
    <m/>
    <m/>
    <m/>
    <n v="0"/>
    <n v="20"/>
    <s v="NO_CONCILIADO"/>
  </r>
  <r>
    <x v="1"/>
    <m/>
    <x v="1"/>
    <x v="48"/>
    <s v="O22679010002"/>
    <s v="BOD"/>
    <n v="2267901"/>
    <m/>
    <s v="00099021001 DEPOSITO DE EFECTIVO, DEPOSITANTE: ARMANDO SARDINAS CRUZ, CONCEPTO: DEVOLUCION DEL SALARIO EXCEDENTE AL PRESIDENTE MES ENERO 2024, CUENTA DE DEPOSITO: CUENTA UNICA DEL TESORO"/>
    <m/>
    <m/>
    <m/>
    <m/>
    <m/>
    <m/>
    <n v="0"/>
    <n v="180.76"/>
    <s v="NO_CONCILIADO"/>
  </r>
  <r>
    <x v="1"/>
    <m/>
    <x v="1"/>
    <x v="48"/>
    <s v="O22679050002"/>
    <s v="BOD"/>
    <n v="2267905"/>
    <m/>
    <s v="00099021001 DEPOSITO DE EFECTIVO, DEPOSITANTE: ARMANDO SARDINAS CRUZ, CONCEPTO: DEVOLUCION DEL SALARIO EXCEDENTE AL PRESIDENTE MES FEBRERO 2024, CUENTA DE DEPOSITO: CUENTA UNICA DEL TESORO"/>
    <m/>
    <m/>
    <m/>
    <m/>
    <m/>
    <m/>
    <n v="0"/>
    <n v="180.76"/>
    <s v="NO_CONCILIADO"/>
  </r>
  <r>
    <x v="1"/>
    <m/>
    <x v="1"/>
    <x v="48"/>
    <s v="O22679060002"/>
    <s v="BOD"/>
    <n v="2267906"/>
    <m/>
    <s v="00099021001 DEPOSITO DE EFECTIVO, DEPOSITANTE: ARMANDO SARDINAS CRUZ, CONCEPTO: DEVOLUCION DEL SALARIO EXCEDENTE AL PRESIDENTE MES MARZO 2024, CUENTA DE DEPOSITO: CUENTA UNICA DEL TESORO"/>
    <m/>
    <m/>
    <m/>
    <m/>
    <m/>
    <m/>
    <n v="0"/>
    <n v="180.76"/>
    <s v="NO_CONCILIADO"/>
  </r>
  <r>
    <x v="1"/>
    <m/>
    <x v="1"/>
    <x v="48"/>
    <s v="O22679070002"/>
    <s v="BOD"/>
    <n v="2267907"/>
    <m/>
    <s v="00099021001 DEPOSITO DE EFECTIVO, DEPOSITANTE: ARMANDO SARDINAS CRUZ, CONCEPTO: DEVOLUCION DEL SALARIO EXCEDENTE AL PRESIDENTE MES ABRIL 2024, CUENTA DE DEPOSITO: CUENTA UNICA DEL TESORO"/>
    <m/>
    <m/>
    <m/>
    <m/>
    <m/>
    <m/>
    <n v="0"/>
    <n v="180.76"/>
    <s v="NO_CONCILIADO"/>
  </r>
  <r>
    <x v="1"/>
    <m/>
    <x v="1"/>
    <x v="48"/>
    <s v="O22679090002"/>
    <s v="BOD"/>
    <n v="2267909"/>
    <m/>
    <s v="00099021001 DEPOSITO DE EFECTIVO, DEPOSITANTE: ARMANDO SARDINAS CRUZ, CONCEPTO: DEVOLUCION DEL SALARIO EXCEDENTE AL PRESIDENTE MES MAYO 2024, CUENTA DE DEPOSITO: CUENTA UNICA DEL TESORO"/>
    <m/>
    <m/>
    <m/>
    <m/>
    <m/>
    <m/>
    <n v="0"/>
    <n v="180.76"/>
    <s v="NO_CONCILIADO"/>
  </r>
  <r>
    <x v="1"/>
    <m/>
    <x v="1"/>
    <x v="48"/>
    <s v="O22679100002"/>
    <s v="BOD"/>
    <n v="2267910"/>
    <m/>
    <s v="00099021001 DEPOSITO DE EFECTIVO, DEPOSITANTE: ARMANDO SARDINAS CRUZ, CONCEPTO: DEVOLUCION DEL SALARIO EXCEDENTE AL PRESIDENTE MES JUNIO 2024, CUENTA DE DEPOSITO: CUENTA UNICA DEL TESORO"/>
    <m/>
    <m/>
    <m/>
    <m/>
    <m/>
    <m/>
    <n v="0"/>
    <n v="180.76"/>
    <s v="NO_CONCILIADO"/>
  </r>
  <r>
    <x v="1"/>
    <m/>
    <x v="1"/>
    <x v="48"/>
    <s v="O22679110002"/>
    <s v="BOD"/>
    <n v="2267911"/>
    <m/>
    <s v="00099021001 DEPOSITO DE EFECTIVO, DEPOSITANTE: FREDDY ASCENCIO RODRIGUEZ, CONCEPTO: PERCEPCION INDEBIDA DEVOLUCION, CUENTA DE DEPOSITO: CUENTA UNICA DEL TESORO"/>
    <m/>
    <m/>
    <m/>
    <m/>
    <m/>
    <m/>
    <n v="0"/>
    <n v="7046.15"/>
    <s v="NO_CONCILIADO"/>
  </r>
  <r>
    <x v="1"/>
    <m/>
    <x v="1"/>
    <x v="48"/>
    <s v="O22679120002"/>
    <s v="BOD"/>
    <n v="2267912"/>
    <m/>
    <s v="00099021001 DEPOSITO DE EFECTIVO, DEPOSITANTE: ARMANDO SARDINAS CRUZ, CONCEPTO: DEVOLUCION DEL SALARIO EXCEDENTE AL PRESIDENTE MES JULIO 2024, CUENTA DE DEPOSITO: CUENTA UNICA DEL TESORO"/>
    <m/>
    <m/>
    <m/>
    <m/>
    <m/>
    <m/>
    <n v="0"/>
    <n v="1005.76"/>
    <s v="NO_CONCILIADO"/>
  </r>
  <r>
    <x v="1"/>
    <m/>
    <x v="1"/>
    <x v="48"/>
    <s v="O22679130002"/>
    <s v="BOD"/>
    <n v="2267913"/>
    <m/>
    <s v="00099021001 DEPOSITO DE EFECTIVO, DEPOSITANTE: FREDDY ASCENCIO RODRIGUEZ, CONCEPTO: PERCEPCION INDEBIDA DEVOLUCION, CUENTA DE DEPOSITO: CUENTA UNICA DEL TESORO"/>
    <m/>
    <m/>
    <m/>
    <m/>
    <m/>
    <m/>
    <n v="0"/>
    <n v="7046.15"/>
    <s v="NO_CONCILIADO"/>
  </r>
  <r>
    <x v="1"/>
    <m/>
    <x v="1"/>
    <x v="48"/>
    <s v="O22679140002"/>
    <s v="BOD"/>
    <n v="2267914"/>
    <m/>
    <s v="00099021001 DEPOSITO DE EFECTIVO, DEPOSITANTE: ARMANDO SARDINAS CRUZ, CONCEPTO: DEVOLUCION DEL SALARIO EXCEDENTE AL PRESIDENTE MES AGOSTO 2024, CUENTA DE DEPOSITO: CUENTA UNICA DEL TESORO"/>
    <m/>
    <m/>
    <m/>
    <m/>
    <m/>
    <m/>
    <n v="0"/>
    <n v="1005.76"/>
    <s v="NO_CONCILIADO"/>
  </r>
  <r>
    <x v="1"/>
    <m/>
    <x v="1"/>
    <x v="48"/>
    <s v="O22679160002"/>
    <s v="BOD"/>
    <n v="2267916"/>
    <m/>
    <s v="00099021001 DEPOSITO DE EFECTIVO, DEPOSITANTE: ARMANDO SARDINAS CRUZ, CONCEPTO: DEVOLUCION DEL SALARIO EXCEDENTE AL PRESIDENTE MES SEPTIEMBRE 2024, CUENTA DE DEPOSITO: CUENTA UNICA DEL TESORO"/>
    <m/>
    <m/>
    <m/>
    <m/>
    <m/>
    <m/>
    <n v="0"/>
    <n v="1005.76"/>
    <s v="NO_CONCILIADO"/>
  </r>
  <r>
    <x v="1"/>
    <m/>
    <x v="1"/>
    <x v="48"/>
    <s v="O22679180002"/>
    <s v="BOD"/>
    <n v="2267918"/>
    <m/>
    <s v="00099021001 DEPOSITO DE EFECTIVO, DEPOSITANTE: ARMANDO SARDINAS CRUZ, CONCEPTO: DEVOLUCION DEL SALARIO EXCEDENTE AL PRESIDENTE MES OCTUBRE 2024, CUENTA DE DEPOSITO: CUENTA UNICA DEL TESORO"/>
    <m/>
    <m/>
    <m/>
    <m/>
    <m/>
    <m/>
    <n v="0"/>
    <n v="1005.76"/>
    <s v="NO_CONCILIADO"/>
  </r>
  <r>
    <x v="1"/>
    <m/>
    <x v="1"/>
    <x v="48"/>
    <s v="O22679190002"/>
    <s v="BOD"/>
    <n v="2267919"/>
    <m/>
    <s v="00099021001 DEPOSITO DE EFECTIVO, DEPOSITANTE: ARMANDO SARDINAS CRUZ, CONCEPTO: DEVOLUCION DEL SALARIO EXCEDENTE AL PRESIDENTE MES NOVIEMBRE 2024, CUENTA DE DEPOSITO: CUENTA UNICA DEL TESORO"/>
    <m/>
    <m/>
    <m/>
    <m/>
    <m/>
    <m/>
    <n v="0"/>
    <n v="1010.07"/>
    <s v="NO_CONCILIADO"/>
  </r>
  <r>
    <x v="1"/>
    <m/>
    <x v="1"/>
    <x v="48"/>
    <s v="O22679200002"/>
    <s v="BOD"/>
    <n v="2267920"/>
    <m/>
    <s v="00099021001 DEPOSITO DE EFECTIVO, DEPOSITANTE: ARMANDO SARDINAS CRUZ, CONCEPTO: DEVOLUCION DEL SALARIO EXCEDENTE AL PRESIDENTE MES DICIEMBRE 2024, CUENTA DE DEPOSITO: CUENTA UNICA DEL TESORO"/>
    <m/>
    <m/>
    <m/>
    <m/>
    <m/>
    <m/>
    <n v="0"/>
    <n v="1010.07"/>
    <s v="NO_CONCILIADO"/>
  </r>
  <r>
    <x v="1"/>
    <m/>
    <x v="1"/>
    <x v="48"/>
    <s v="O22679590002"/>
    <s v="BOD"/>
    <n v="2267959"/>
    <m/>
    <s v="00099021001 DEPOSITO DE EFECTIVO, DEPOSITANTE: LEONARDO ANIBAL COLQUE CANAZA, CONCEPTO: ENERGIA ELECTRICA, CUENTA DE DEPOSITO: CUENTA UNICA DEL TESORO"/>
    <m/>
    <m/>
    <m/>
    <m/>
    <m/>
    <m/>
    <n v="0"/>
    <n v="1500"/>
    <s v="NO_CONCILIADO"/>
  </r>
  <r>
    <x v="1"/>
    <m/>
    <x v="1"/>
    <x v="48"/>
    <s v="O22679600002"/>
    <s v="BOD"/>
    <n v="2267960"/>
    <m/>
    <s v="00099021001 DEPOSITO DE EFECTIVO, DEPOSITANTE: LEONARDO ANIBAL COLQUE CANAZA, CONCEPTO: AGUA, CUENTA DE DEPOSITO: CUENTA UNICA DEL TESORO"/>
    <m/>
    <m/>
    <m/>
    <m/>
    <m/>
    <m/>
    <n v="0"/>
    <n v="750"/>
    <s v="NO_CONCILIADO"/>
  </r>
  <r>
    <x v="29"/>
    <m/>
    <x v="29"/>
    <x v="48"/>
    <s v="O22679610002"/>
    <s v="BOD"/>
    <n v="2267961"/>
    <m/>
    <s v="00099021001 DEPOSITO DE EFECTIVO, DEPOSITANTE: CELIA SALAZAR QUISPE, CONCEPTO: DEVOLUCION DE PASAJE AEREO, CUENTA DE DEPOSITO: CUENTA UNICA DEL TESORO/DJBR"/>
    <m/>
    <m/>
    <m/>
    <m/>
    <m/>
    <m/>
    <n v="0"/>
    <n v="360"/>
    <s v="NO_CONCILIADO"/>
  </r>
  <r>
    <x v="1"/>
    <m/>
    <x v="1"/>
    <x v="48"/>
    <s v="O22679620002"/>
    <s v="BOD"/>
    <n v="2267962"/>
    <m/>
    <s v="00099021001 DEPOSITO DE EFECTIVO, DEPOSITANTE: LEONARDO ANIBAL COLQUE CANAZA, CONCEPTO: GAS, CUENTA DE DEPOSITO: CUENTA UNICA DEL TESORO"/>
    <m/>
    <m/>
    <m/>
    <m/>
    <m/>
    <m/>
    <n v="0"/>
    <n v="750"/>
    <s v="NO_CONCILIADO"/>
  </r>
  <r>
    <x v="2"/>
    <m/>
    <x v="2"/>
    <x v="48"/>
    <s v="B22677450002"/>
    <s v="BOD"/>
    <n v="2267745"/>
    <m/>
    <s v="00015011108 DEP.DE CHEQ.AJENOS,RET.DE CAM.,CONCEPTO: DEPÓSITO A LA CUT,DEP.: MINISTERIO DE GOBIERNO , PROCEDENCIA: BANCO UNION S.A., CHEQUE: 52525, FECHA DE EMISION:12/03/2025"/>
    <m/>
    <m/>
    <m/>
    <m/>
    <m/>
    <m/>
    <n v="0"/>
    <n v="100"/>
    <s v="NO_CONCILIADO"/>
  </r>
  <r>
    <x v="1"/>
    <m/>
    <x v="1"/>
    <x v="48"/>
    <s v="B22678090002"/>
    <s v="BOD"/>
    <n v="2267809"/>
    <m/>
    <s v="00099021001 DEP.DE CHEQ.AJENOS,RET.DE CAM.,CONCEPTO: REVERSION,DEP.: JAIME REYNOLDS BALDIVIEZO , PROCEDENCIA: BANCO UNION S.A., CHEQUE: 213531, FECHA DE EMISION:14/03/2025"/>
    <m/>
    <m/>
    <m/>
    <m/>
    <m/>
    <m/>
    <n v="0"/>
    <n v="6182"/>
    <s v="NO_CONCILIADO"/>
  </r>
  <r>
    <x v="7"/>
    <m/>
    <x v="7"/>
    <x v="49"/>
    <s v="G30647200003"/>
    <s v="COB"/>
    <n v="19878"/>
    <m/>
    <s v="PAGO A CAF PRÉSTAMO CFA011691 VCTO. 17-03-2025 POR CUENTA DE TGN , NTI. 019878 VALOR 17-03-2025 INTERESES USD 1.059.984,46 COMISIONES USD 591,04 CTA. 3987 CUENTA UNICA DEL TESORO REF.: COMISIONES BANCARIAS"/>
    <m/>
    <m/>
    <m/>
    <m/>
    <m/>
    <m/>
    <n v="7635.58"/>
    <n v="0"/>
    <s v="NO_CONCILIADO"/>
  </r>
  <r>
    <x v="7"/>
    <m/>
    <x v="7"/>
    <x v="49"/>
    <s v="G30647220003"/>
    <s v="COB"/>
    <n v="19879"/>
    <m/>
    <s v="PAGO A CAF PRÉSTAMO CFA011694 VCTO. 17-03-2025 POR CUENTA DE TGN , NTI. 019879 VALOR 17-03-2025 INTERESES USD 248.427,86 COMISIONES USD 64.226,21 CTA. 3987 CUENTA UNICA DEL TESORO REF.: COMISIONES BANCARIAS"/>
    <m/>
    <m/>
    <m/>
    <m/>
    <m/>
    <m/>
    <n v="2504.7800000000002"/>
    <n v="0"/>
    <s v="NO_CONCILIADO"/>
  </r>
  <r>
    <x v="7"/>
    <m/>
    <x v="7"/>
    <x v="49"/>
    <s v="G30647230003"/>
    <s v="COB"/>
    <n v="19877"/>
    <m/>
    <s v="PAGO A CAF PRÉSTAMO CFA009787 VCTO. 17-03-2025 POR CUENTA DE TGN , NTI. 019877 VALOR 17-03-2025 CAPITAL USD 1.370.082,40 INTERESES USD 695.991,36 CTA. 3987 CUENTA UNICA DEL TESORO REF.: COMISIONES BANCARIAS"/>
    <m/>
    <m/>
    <m/>
    <m/>
    <m/>
    <m/>
    <n v="14533.24"/>
    <n v="0"/>
    <s v="NO_CONCILIADO"/>
  </r>
  <r>
    <x v="7"/>
    <m/>
    <x v="7"/>
    <x v="49"/>
    <s v="G30647240003"/>
    <s v="COB"/>
    <n v="19880"/>
    <m/>
    <s v="PAGO A BID PRÉSTAMO 1031-SF-BO VCTO. 17-03-2025 POR CUENTA DE TGN , NTI. 019880 VALOR 17-03-2025 CAPITAL USD 274.875,16 INTERESES USD 78.932,11 CTA. 3987 CUENTA UNICA DEL TESORO REF.: COMISIONES BANCARIAS"/>
    <m/>
    <m/>
    <m/>
    <m/>
    <m/>
    <m/>
    <n v="2787.14"/>
    <n v="0"/>
    <s v="NO_CONCILIADO"/>
  </r>
  <r>
    <x v="7"/>
    <m/>
    <x v="7"/>
    <x v="49"/>
    <s v="G30647210003"/>
    <s v="COB"/>
    <n v="19875"/>
    <m/>
    <s v="PAGO A CAF PRÉSTAMO CFA009784 VCTO. 17-03-2025 POR CUENTA DE TGN , NTI. 019875 VALOR 17-03-2025 CAPITAL USD 2.692.307,69 INTERESES USD 1.388.537,05 CTA. 3987 CUENTA UNICA DEL TESORO REF.: COMISIONES BANCARIAS"/>
    <m/>
    <m/>
    <m/>
    <m/>
    <m/>
    <m/>
    <n v="28354.560000000001"/>
    <n v="0"/>
    <s v="NO_CONCILIADO"/>
  </r>
  <r>
    <x v="7"/>
    <m/>
    <x v="7"/>
    <x v="49"/>
    <s v="G30648800003"/>
    <s v="COB"/>
    <n v="19887"/>
    <m/>
    <s v="PAGO A BID PRÉSTAMO 4292/BL-BO VCTO. 15-03-2025 POR CUENTA DE TGN , NTI. 019887 VALOR 17-03-2025 INTERESES USD 22.278,69 CTA. 3987 CUENTA UNICA DEL TESORO LIB. 00099021001 REF.: COMISIONES BANCARIAS"/>
    <m/>
    <m/>
    <m/>
    <m/>
    <m/>
    <m/>
    <n v="512.84"/>
    <n v="0"/>
    <s v="NO_CONCILIADO"/>
  </r>
  <r>
    <x v="7"/>
    <m/>
    <x v="7"/>
    <x v="49"/>
    <s v="G30648810003"/>
    <s v="COB"/>
    <n v="19886"/>
    <m/>
    <s v="PAGO A BID PRÉSTAMO 4292/BL-BO VCTO. 15-03-2025 POR CUENTA DE TGN , NTI. 019886 VALOR 17-03-2025 CAPITAL USD 10.000.080,00 INTERESES USD 2.199.675,32 CTA. 3987 CUENTA UNICA DEL TESORO LIB. 00099021001 REF.: COMISIONES BANCARIAS"/>
    <m/>
    <m/>
    <m/>
    <m/>
    <m/>
    <m/>
    <n v="84050.35"/>
    <n v="0"/>
    <s v="NO_CONCILIADO"/>
  </r>
  <r>
    <x v="7"/>
    <m/>
    <x v="7"/>
    <x v="49"/>
    <s v="G30648820003"/>
    <s v="COB"/>
    <n v="19885"/>
    <m/>
    <s v="PAGO A BID PRÉSTAMO 1075-SF-BO-7 VCTO. 17-03-2025 POR CUENTA DE TGN , NTI. 019885 VALOR 17-03-2025 CAPITAL USD 158.333,33 INTERESES USD 45.466,40 CTA. 3987 CUENTA UNICA DEL TESORO LIB. 00099021001 REF.: COMISIONES BANCARIAS"/>
    <m/>
    <m/>
    <m/>
    <m/>
    <m/>
    <m/>
    <n v="1758.07"/>
    <n v="0"/>
    <s v="NO_CONCILIADO"/>
  </r>
  <r>
    <x v="7"/>
    <m/>
    <x v="7"/>
    <x v="49"/>
    <s v="G30648860003"/>
    <s v="COB"/>
    <n v="19888"/>
    <m/>
    <s v="PAGO A BID PRÉSTAMO 3540/BL-BO VCTO. 15-03-2025 POR CUENTA DE TGN , NTI. 019888 VALOR 17-03-2025 CAPITAL USD 2.346.137,89 INTERESES USD 1.853.909,83 COMISIONES USD 89.547,71 CTA. 3987 CUENTA UNICA DEL TESORO LIB. 00099021001 REF.: COMISIONES BANCARIAS"/>
    <m/>
    <m/>
    <m/>
    <m/>
    <m/>
    <m/>
    <n v="29786.66"/>
    <n v="0"/>
    <s v="NO_CONCILIADO"/>
  </r>
  <r>
    <x v="4"/>
    <m/>
    <x v="4"/>
    <x v="49"/>
    <s v="G30650180003"/>
    <s v="COB"/>
    <n v="3065018"/>
    <m/>
    <s v="TRANSFERENCIA RECIBIDA DEL EXTERIOR SEGÚN MENSAJES SWIFT Nos. 3578-3577 (REM.EXT.) DE FECHA 17-03-2025 POR DESEMBOLSO DE CAF PRÉSTAMO CFA011694 PROYECTO CONSTRUCCIÓN CARRETERA UNDUAVI-CHULUMANI TRAMO 2 LIBRETA N° 00291012002 ABC-RECURSOS PROPIOS REF.: UTILES DE ESCRITORIO"/>
    <m/>
    <m/>
    <m/>
    <m/>
    <m/>
    <m/>
    <n v="60"/>
    <n v="0"/>
    <s v="NO_CONCILIADO"/>
  </r>
  <r>
    <x v="7"/>
    <m/>
    <x v="7"/>
    <x v="49"/>
    <s v="G30648840003"/>
    <s v="COB"/>
    <n v="19884"/>
    <m/>
    <s v="PAGO A BID PRÉSTAMO 3699/BL-BO VCTO. 15-03-2025 POR CUENTA DE TGN , NTI. 019884 VALOR 17-03-2025 INTERESES USD 29.472,06 CTA. 3987 CUENTA UNICA DEL TESORO LIB. 00099021001 REF.: COMISIONES BANCARIAS2370412CTA. 3987 CUENTA UNICA DEL TESORO LIB. 00099021001 REF.: COMISIONES BANCARIAS"/>
    <m/>
    <m/>
    <m/>
    <m/>
    <m/>
    <m/>
    <n v="562.16"/>
    <n v="0"/>
    <s v="NO_CONCILIADO"/>
  </r>
  <r>
    <x v="7"/>
    <m/>
    <x v="7"/>
    <x v="49"/>
    <s v="G30648850003"/>
    <s v="COB"/>
    <n v="19890"/>
    <m/>
    <s v="PAGO A BID PRÉSTAMO 3540/BL-BO VCTO. 15-03-2025 POR CUENTA DE TGN , NTI. 019890 VALOR 17-03-2025 INTERESES USD 33.009,94 CTA. 3987 CUENTA UNICA DEL TESORO LIB. 00099021001 REF.: COMISIONES BANCARIAS"/>
    <m/>
    <m/>
    <m/>
    <m/>
    <m/>
    <m/>
    <n v="586.45000000000005"/>
    <n v="0"/>
    <s v="NO_CONCILIADO"/>
  </r>
  <r>
    <x v="7"/>
    <m/>
    <x v="7"/>
    <x v="49"/>
    <s v="G30648870003"/>
    <s v="COB"/>
    <n v="19891"/>
    <m/>
    <s v="PAGO A BID PRÉSTAMO 3822/BL-BO VCTO. 15-03-2025 POR CUENTA DE TGN , NTI. 019891 VALOR 17-03-2025 CAPITAL USD 584.586,03 INTERESES USD 509.943,08 CTA. 3987 CUENTA UNICA DEL TESORO LIB. 00099021001 REF.: COMISIONES BANCARIAS"/>
    <m/>
    <m/>
    <m/>
    <m/>
    <m/>
    <m/>
    <n v="7868.48"/>
    <n v="0"/>
    <s v="NO_CONCILIADO"/>
  </r>
  <r>
    <x v="7"/>
    <m/>
    <x v="7"/>
    <x v="49"/>
    <s v="G30648880003"/>
    <s v="COB"/>
    <n v="19892"/>
    <m/>
    <s v="PAGO A BID PRÉSTAMO 3822/BL-BO VCTO. 15-03-2025 POR CUENTA DE TGN , NTI. 019892 VALOR 17-03-2025 INTERESES USD 6.122,80 CTA. 3987 CUENTA UNICA DEL TESORO LIB. 00099021001 REF.: COMISIONES BANCARIAS"/>
    <m/>
    <m/>
    <m/>
    <m/>
    <m/>
    <m/>
    <n v="401.98"/>
    <n v="0"/>
    <s v="NO_CONCILIADO"/>
  </r>
  <r>
    <x v="7"/>
    <m/>
    <x v="7"/>
    <x v="49"/>
    <s v="G30648890003"/>
    <s v="COB"/>
    <n v="19883"/>
    <m/>
    <s v="PAGO A BID PRÉSTAMO 2365/BL-BO VCTO. 17-03-2025 POR CUENTA DE TGN , NTI. 019883 VALOR 17-03-2025 CAPITAL USD 292.112,69 INTERESES USD 185.261,37 CTA. 3987 CUENTA UNICA DEL TESORO LIB. 00099021001 REF.: COMISIONES BANCARIAS"/>
    <m/>
    <m/>
    <m/>
    <m/>
    <m/>
    <m/>
    <n v="3634.76"/>
    <n v="0"/>
    <s v="NO_CONCILIADO"/>
  </r>
  <r>
    <x v="7"/>
    <m/>
    <x v="7"/>
    <x v="49"/>
    <s v="G30648900003"/>
    <s v="COB"/>
    <n v="19889"/>
    <m/>
    <s v="PAGO A BID PRÉSTAMO 2365/BL-BO VCTO. 17-03-2025 POR CUENTA DE TGN , NTI. 019889 VALOR 17-03-2025 INTERESES USD 7.426,45 CTA. 3987 CUENTA UNICA DEL TESORO LIB. 00099021001 REF.: COMISIONES BANCARIAS"/>
    <m/>
    <m/>
    <m/>
    <m/>
    <m/>
    <m/>
    <n v="410.97"/>
    <n v="0"/>
    <s v="NO_CONCILIADO"/>
  </r>
  <r>
    <x v="7"/>
    <m/>
    <x v="7"/>
    <x v="49"/>
    <s v="G30648830003"/>
    <s v="COB"/>
    <n v="19882"/>
    <m/>
    <s v="PAGO A BID PRÉSTAMO 3699/BL-BO VCTO. 15-03-2025 POR CUENTA DE TGN , NTI. 019882 VALOR 17-03-2025 CAPITAL USD 2.835.945,77 INTERESES USD 2.577.309,28 CTA. 3987 CUENTA UNICA DEL TESORO LIB. 00099021001 REF.: COMISIONES BANCARIAS"/>
    <m/>
    <m/>
    <m/>
    <m/>
    <m/>
    <m/>
    <n v="37489.96"/>
    <n v="0"/>
    <s v="NO_CONCILIADO"/>
  </r>
  <r>
    <x v="9"/>
    <m/>
    <x v="9"/>
    <x v="49"/>
    <s v="Q21872450002"/>
    <s v="CRV"/>
    <n v="2187245"/>
    <m/>
    <s v="NUMERO DE LIBRETA CUT: 00086014407 OPERACIÓN E75 TRANSFERENCIA DE LA CUENTA FISCAL BUN A LA CUT EN MN TRANSF.FDOS.AL.BCB GOBIERNO AUTONOMO MUNICIPAL DE BOLPEBRA CITE: GAMB/MAE/MMR/NÂ°016 CUENTA CUT 3987069001 LIBRETA NÂ° 00086014407"/>
    <m/>
    <m/>
    <m/>
    <m/>
    <m/>
    <m/>
    <n v="0"/>
    <n v="25000"/>
    <s v="NO_CONCILIADO"/>
  </r>
  <r>
    <x v="11"/>
    <m/>
    <x v="11"/>
    <x v="49"/>
    <s v="Q21872300002"/>
    <s v="CRV"/>
    <n v="2187230"/>
    <m/>
    <s v="NUMERO DE LIBRETA CUT: 00099021001 OPERACIÓN E75 TRANSFERENCIA DE LA CUENTA FISCAL BUN A LA CUT EN MN TRANSF.FDOS.AL.BCB GOBIERNO AUTONOMO MUNICIPAL DE URMIRI CITE- MAE-GAMU-79-2025, CUENTA CUT 3987 LIBRETA NÂ° 00099021001"/>
    <m/>
    <m/>
    <m/>
    <m/>
    <m/>
    <m/>
    <n v="0"/>
    <n v="1050"/>
    <s v="NO_CONCILIADO"/>
  </r>
  <r>
    <x v="7"/>
    <m/>
    <x v="7"/>
    <x v="49"/>
    <s v="G30651700003"/>
    <s v="COB"/>
    <n v="19895"/>
    <m/>
    <s v="PAGO A OPEP PRÉSTAMO 1287-P VCTO. 15-03-2025 POR CUENTA DE TGN , NTI. 019895 VALOR 17-03-2025 CAPITAL USD 498.180,00 INTERESES USD 89.674,17 CTA. 3987 CUENTA UNICA DEL TESORO LIB. 00099021001 REF.: COMISIONES BANCARIAS"/>
    <m/>
    <m/>
    <m/>
    <m/>
    <m/>
    <m/>
    <n v="4392.6499999999996"/>
    <n v="0"/>
    <s v="NO_CONCILIADO"/>
  </r>
  <r>
    <x v="7"/>
    <m/>
    <x v="7"/>
    <x v="49"/>
    <s v="G30651710003"/>
    <s v="COB"/>
    <n v="19896"/>
    <m/>
    <s v="PAGO A OPEP PRÉSTAMO 1527-P VCTO. 15-03-2025 POR CUENTA DE TGN , NTI. 019896 VALOR 17-03-2025 CAPITAL USD 636.570,00 INTERESES USD 175.911,19 CTA. 3987 CUENTA UNICA DEL TESORO LIB. 00099021001 REF.: COMISIONES BANCARIAS"/>
    <m/>
    <m/>
    <m/>
    <m/>
    <m/>
    <m/>
    <n v="5933.61"/>
    <n v="0"/>
    <s v="NO_CONCILIADO"/>
  </r>
  <r>
    <x v="7"/>
    <m/>
    <x v="7"/>
    <x v="49"/>
    <s v="G30651720003"/>
    <s v="COB"/>
    <n v="19893"/>
    <m/>
    <s v="PAGO A BIRF PRÉSTAMO IBRD 9437-BO VCTO. 15-03-2025 POR CUENTA DE TGN , NTI. 019893 VALOR 17-03-2025 INTERESES USD 2.464.349,51 COMISIONES USD 269.972,57 CTA. 3987 CUENTA UNICA DEL TESORO LIB. 00099021001 REF.: COMISIONES BANCARIAS"/>
    <m/>
    <m/>
    <m/>
    <m/>
    <m/>
    <m/>
    <n v="19117.439999999999"/>
    <n v="0"/>
    <s v="NO_CONCILIADO"/>
  </r>
  <r>
    <x v="7"/>
    <m/>
    <x v="7"/>
    <x v="49"/>
    <s v="G30651730003"/>
    <s v="COB"/>
    <n v="19894"/>
    <m/>
    <s v="PAGO A IDA PRÉSTAMO 5454-BO VCTO. 15-03-2025 POR CUENTA DE TGN , NTI. 019894 VALOR 17-03-2025 CAPITAL USD 33.603,36 INTERESES USD 28.241,89 CTA. 3987 CUENTA UNICA DEL TESORO LIB. 00099021001 REF.: COMISIONES BANCARIAS"/>
    <m/>
    <m/>
    <m/>
    <m/>
    <m/>
    <m/>
    <n v="784.29"/>
    <n v="0"/>
    <s v="NO_CONCILIADO"/>
  </r>
  <r>
    <x v="3"/>
    <m/>
    <x v="3"/>
    <x v="49"/>
    <s v="S11221860003"/>
    <s v="COB"/>
    <n v="1122186"/>
    <m/>
    <s v="||TRANSFERENCIA DE FONDOS SEGÚN MENSAJE SWIFT N°3531, CORREOS ELECTRÓNICOS DE NAABOL Y DGAC DE LA FECHA Y NOTA CITE: DGAC/DAF/FIN/NE-0008/25 (HRE-TGL-1866) DE FECHA 29/01/2025 DE LA DIRECCIÓN GENERAL DE AERONÁUTICA CIVIL. (SECTOR PÚBLICO). DÉBITO DE LA LIBRETA 00117012001 DGAC, REPOSICIÓN DE ÚTILES DE ESCRITORIO."/>
    <m/>
    <m/>
    <m/>
    <m/>
    <m/>
    <m/>
    <n v="60"/>
    <n v="0"/>
    <s v="NO_CONCILIADO"/>
  </r>
  <r>
    <x v="3"/>
    <m/>
    <x v="3"/>
    <x v="49"/>
    <s v="S11221880003"/>
    <s v="COB"/>
    <n v="1122188"/>
    <m/>
    <s v="||TRANSFERENCIA DE FONDOS S/G MENSAJE SWIFT NRO. 3583, DE LA FECHA Y NOTA CITE DGAC/DAF/FIN/NE-0008/25 DE F.29.01.2025 (HRE-TGL-1866) DE LA DIRECCION GENERAL DE AERONAUTICA CIVIL (SECTOR PÚBLICO). DEBITO DE LA LIBRETA 00117012001 DGAC, REPOSICIÓN DE ÚTILES DE ESCRITORIO"/>
    <m/>
    <m/>
    <m/>
    <m/>
    <m/>
    <m/>
    <n v="60"/>
    <n v="0"/>
    <s v="NO_CONCILIADO"/>
  </r>
  <r>
    <x v="3"/>
    <m/>
    <x v="3"/>
    <x v="49"/>
    <s v="S11221900003"/>
    <s v="COB"/>
    <n v="1122190"/>
    <m/>
    <s v="||TRANSFERENCIA DE FONDOS S/G MENSAJES SWIFTS NROS. 3557-3569 EN ATENCIÓN A NOTA: DGAC/DAF/FIN/NE-0008/25 DE F.29/1/2025 (HRE-TGL-1866) ENVIADO POR LA DIRECCIÓN GENERAL DE AERONÁUTICA CIVIL (SECTOR PÚBLICO). DEBITO DE LA LIBRETA 00117012001 DGAC, REPOSICIÓN ÚTILES DE ESCRITORIO."/>
    <m/>
    <m/>
    <m/>
    <m/>
    <m/>
    <m/>
    <n v="60"/>
    <n v="0"/>
    <s v="NO_CONCILIADO"/>
  </r>
  <r>
    <x v="7"/>
    <m/>
    <x v="7"/>
    <x v="49"/>
    <s v="G30654970003"/>
    <s v="COB"/>
    <n v="19774"/>
    <m/>
    <s v="PAGO A FONPLATA PRÉSTAMO BOL 36/2023 VCTO. 15-03-2025 POR CUENTA DE TGN , NTI. 019774 VALOR 17-03-2025 INTERESES USD 378.466,06 COMISIONES USD 122.615,15 CTA. 3987 CUENTA UNICA DEL TESORO LIB. 00099021001 REF.: COMISIONES BANCARIAS"/>
    <m/>
    <m/>
    <m/>
    <m/>
    <m/>
    <m/>
    <n v="3797.41"/>
    <n v="0"/>
    <s v="NO_CONCILIADO"/>
  </r>
  <r>
    <x v="3"/>
    <m/>
    <x v="3"/>
    <x v="49"/>
    <s v="S11222150003"/>
    <s v="COB"/>
    <n v="1122215"/>
    <m/>
    <s v="||REGULARIZACIÓN DE NUESTRA OPERACIÓN N°1122199 DE LA FECHA EN ATENCIÓN A NOTA DGAC/DAF/FIN/NE-0008/25 (HRE-TGL-1866) Y CORREOS ELECTRÓNICOS ENVIADOS POR LA DGAC Y NAABOL (SECTOR PÚBLICO). DEBITO DE LA LIBRETA 00117012001 DGAC, REPOSICIÓN DE ÚTILES DE ESCRITORIO."/>
    <m/>
    <m/>
    <m/>
    <m/>
    <m/>
    <m/>
    <n v="60"/>
    <n v="0"/>
    <s v="NO_CONCILIADO"/>
  </r>
  <r>
    <x v="5"/>
    <m/>
    <x v="5"/>
    <x v="49"/>
    <s v="O22682170002"/>
    <s v="BOD"/>
    <n v="2268217"/>
    <m/>
    <s v="00513012003 DEPOSITO DE EFECTIVO, DEPOSITANTE: GUNTHER MAIDANA GARY ROBERT, CONCEPTO: REVERSION C.O.B., CUENTA DE DEPOSITO: CUENTA UNICA DEL TESORO"/>
    <m/>
    <m/>
    <m/>
    <m/>
    <m/>
    <m/>
    <n v="0"/>
    <n v="1.98"/>
    <s v="NO_CONCILIADO"/>
  </r>
  <r>
    <x v="48"/>
    <m/>
    <x v="48"/>
    <x v="49"/>
    <s v="O22682360002"/>
    <s v="BOD"/>
    <n v="2268236"/>
    <m/>
    <s v="00388012001 DEPOSITO DE EFECTIVO, DEPOSITANTE: PAMELA MARIA TERESA GISBERT CESPEDES, CONCEPTO: DEVOLUCION DE RECURSOS SEGUN INFORME DE AUDITORIA, CUENTA DE DEPOSITO: CUENTA UNICA DEL TESORO"/>
    <m/>
    <m/>
    <m/>
    <m/>
    <m/>
    <m/>
    <n v="0"/>
    <n v="386"/>
    <s v="NO_CONCILIADO"/>
  </r>
  <r>
    <x v="4"/>
    <m/>
    <x v="4"/>
    <x v="50"/>
    <s v="G30663490003"/>
    <s v="COB"/>
    <n v="3066349"/>
    <m/>
    <s v="TRANSFERENCIA RECIBIDA DEL EXTERIOR SEGÚN MENSAJES SWIFT Nos. 3658-3657 (REM.EXT.) DE FECHA 18-03-2025 POR DESEMBOLSO DE CAF PRÉSTAMO CFA011997 CONSTRUCCIÓN Y ASFALTADO DE LA JOYA RVF 031 LIBRETA N° 00291012002 ABC-RECURSOS PROPIOS REF.: UTILES DE ESCRITORIO"/>
    <m/>
    <m/>
    <m/>
    <m/>
    <m/>
    <m/>
    <n v="60"/>
    <n v="0"/>
    <s v="NO_CONCILIADO"/>
  </r>
  <r>
    <x v="7"/>
    <m/>
    <x v="7"/>
    <x v="50"/>
    <s v="G30663510003"/>
    <s v="COB"/>
    <n v="19757"/>
    <m/>
    <s v="PAGO A BID PRÉSTAMO 1075-SF-BO VCTO. 18-03-2025 POR CUENTA DE TGN , NTI. 019757 VALOR 18-03-2025 CAPITAL USD 43.499,22 INTERESES USD 14.214,20 CTA. 3987 CUENTA UNICA DEL TESORO LIB. 00099021001 REF.: COMISIONES BANCARIAS"/>
    <m/>
    <m/>
    <m/>
    <m/>
    <m/>
    <m/>
    <n v="755.89"/>
    <n v="0"/>
    <s v="NO_CONCILIADO"/>
  </r>
  <r>
    <x v="7"/>
    <m/>
    <x v="7"/>
    <x v="50"/>
    <s v="G30663520003"/>
    <s v="COB"/>
    <n v="19738"/>
    <m/>
    <s v="PAGO A CAF PRÉSTAMO CFA010917 VCTO. 18-03-2025 POR CUENTA DE TGN , NTI. 019738 VALOR 18-03-2025 CAPITAL USD 5.000.000,00 INTERESES USD 3.323.260,55 CTA. 3987 CUENTA UNICA DEL TESORO LIB. 00099021001 REF.: COMISIONES BANCARIAS"/>
    <m/>
    <m/>
    <m/>
    <m/>
    <m/>
    <m/>
    <n v="57457.56"/>
    <n v="0"/>
    <s v="NO_CONCILIADO"/>
  </r>
  <r>
    <x v="11"/>
    <m/>
    <x v="11"/>
    <x v="50"/>
    <s v="Q21878270002"/>
    <s v="CRV"/>
    <n v="2187827"/>
    <m/>
    <s v="NUMERO DE LIBRETA CUT: 00099021001 OPERACIÓN E75 TRANSFERENCIA DE LA CUENTA FISCAL BUN A LA CUT EN MN TRANSF.FDOS.AL.BCB GOBIERNO AUTONOMO MUNICIPAL DE PALOS BLANCOS CITE: GAMPB/SMAF/EOC/NT/NÂ°017/2025 CUENTA CUT 3987 LIBRETA NÂ° 00099021001"/>
    <m/>
    <m/>
    <m/>
    <m/>
    <m/>
    <m/>
    <n v="0"/>
    <n v="2132"/>
    <s v="NO_CONCILIADO"/>
  </r>
  <r>
    <x v="4"/>
    <m/>
    <x v="4"/>
    <x v="50"/>
    <s v="G30668150003"/>
    <s v="COB"/>
    <n v="3066815"/>
    <m/>
    <s v="TRANSFERENCIA RECIBIDA DEL EXTERIOR SEGÚN MENSAJES SWIFT Nos. 3668-3669 (REM.EXT.) DE FECHA 18-03-2025 POR DESEMBOLSO DE BID PRÉSTAMO 4376/BL-BO REQ 00035 BO 2025016795 LIBRETA N° 00291012002 ABC-RECURSOS PROPIOS REF.: UTILES DE ESCRITORIO"/>
    <m/>
    <m/>
    <m/>
    <m/>
    <m/>
    <m/>
    <n v="60"/>
    <n v="0"/>
    <s v="NO_CONCILIADO"/>
  </r>
  <r>
    <x v="3"/>
    <m/>
    <x v="3"/>
    <x v="50"/>
    <s v="S11222890003"/>
    <s v="COB"/>
    <n v="1122289"/>
    <m/>
    <s v="||TRANSFERENCIA DE FONDOS SEGÚN MENSAJES SWIFT N°3591 Y 3592 DE LA FECHA Y NOTA CITE: DGAC/DAF/FIN/NE-0008/25 (HRE-TGL-1866) DE FECHA 29/01/2025 DE LA DIRECCIÓN GENERAL DE AERONÁUTICA CIVIL. (SECTOR PÚBLICO). DÉBITO DE LA LIBRETA 00117012001 DGAC, REPOSICIÓN DE ÚTILES DE ESCRITORIO."/>
    <m/>
    <m/>
    <m/>
    <m/>
    <m/>
    <m/>
    <n v="60"/>
    <n v="0"/>
    <s v="NO_CONCILIADO"/>
  </r>
  <r>
    <x v="49"/>
    <m/>
    <x v="49"/>
    <x v="50"/>
    <s v="S11222940002"/>
    <s v="CRV"/>
    <n v="1122294"/>
    <m/>
    <s v="||TRANSFERENCIA DE FONDOS S/G MENSAJES SWIFT NROS.3651 Y 3623 DE LA FECHA Y NOTA CITE ABE/DGE 77/2025 DE F.04.02.2024 (HRE-TGL-2320) DE LA AGENCIA BOLIVIANA ESPACIAL (SECTOR PÚBLICO). A LA LIBRETA 585012002 ; P/CTA DE SES S.A."/>
    <m/>
    <m/>
    <m/>
    <m/>
    <m/>
    <m/>
    <n v="0"/>
    <n v="12896.8"/>
    <s v="NO_CONCILIADO"/>
  </r>
  <r>
    <x v="49"/>
    <m/>
    <x v="49"/>
    <x v="50"/>
    <s v="S11223130002"/>
    <s v="CRV"/>
    <n v="1122313"/>
    <m/>
    <s v="||TRANSFERENCIA DE FONDOS SEGÚN MENSAJES SWIFT N°3625 Y 3654, CORREO ELECTRÓNICO DE ABE DE LA FECHA Y NOTA CITE: ABE-DGE 77/2025 DE LA AGENCIA BOLIVIANA ESPACIAL DE FECHA 04/02/2025 (HRE-TGL-2320). (SECTOR PÚBLICO). A LA CUT EN M/N, LIBRETA N°585012002 ABE - VTA. DE SERV. COMUNICACIÓN P/CTA. DE IKO MEDIA GROUP AG"/>
    <m/>
    <m/>
    <m/>
    <m/>
    <m/>
    <m/>
    <n v="0"/>
    <n v="137028.5"/>
    <s v="NO_CONCILIADO"/>
  </r>
  <r>
    <x v="49"/>
    <m/>
    <x v="49"/>
    <x v="50"/>
    <s v="S11223140002"/>
    <s v="CRV"/>
    <n v="1122314"/>
    <m/>
    <s v="||TRANSFERENCIA DE FONDOS S/G. MENSAJE SWIFT NRO. 3638, EN ATENCIÓN A CORREO CON INFORMACION ADICIONAL DE LA GOI, CORREO DE ABE Y NOTA CITE: ABE-DGE 77/2025 DE FECHA 4/2/2025 (HRE-TGL-2320) ENVIADO POR LA AGENCIA BOLIVIANA ESPACIAL (SECTOR PÚBLICO). A LA LIBRETA 585012002 ABE - VENTA DE SERVICIOS COMUNICACIÓN; P.CTA. DE STREAM UNO COMMU"/>
    <m/>
    <m/>
    <m/>
    <m/>
    <m/>
    <m/>
    <n v="0"/>
    <n v="1852.2"/>
    <s v="NO_CONCILIADO"/>
  </r>
  <r>
    <x v="3"/>
    <m/>
    <x v="3"/>
    <x v="50"/>
    <s v="S11223090003"/>
    <s v="COB"/>
    <n v="1122309"/>
    <m/>
    <s v="||TRANSFERENCIA DE FONDOS S/G MENSAJES SWIFT NRO. 3633 Y 3660 DE LA FECHA Y NOTA CITE DGAC/DAF/FIN/NE-0008/25 DE F.29.01.2025 (HRE-TGL-1866) DE LA DIRECCION GENERAL DE AERONAUTICA CIVIL (SECTOR PÚBLICO). DEBITO DE LA LIBRETA 00117012001 DGAC, REPOSICIÓN DE ÚTILES DE ESCRITORIO."/>
    <m/>
    <m/>
    <m/>
    <m/>
    <m/>
    <m/>
    <n v="60"/>
    <n v="0"/>
    <s v="NO_CONCILIADO"/>
  </r>
  <r>
    <x v="5"/>
    <m/>
    <x v="5"/>
    <x v="50"/>
    <s v="F0023972"/>
    <s v="NTE"/>
    <n v="11454938"/>
    <m/>
    <s v="De: 00513012004 Transferencia de recursos a solicitud de Yacimientos Petrolíferos Fiscales Bolivianos mediante nota CITE: YPFB/GAFC-483-DFC/URTR-125/2025 en aplicación al Decreto Supremo N° 5348 de 10 de marzo de 2025 y la Resolución Ministerial N° 26 de 27 de enero de 2025 que aprueba el Reglamento Operativo para el pago de obligaciones en el extranjero H.R. 2025-12096-R"/>
    <m/>
    <m/>
    <m/>
    <m/>
    <m/>
    <m/>
    <n v="84752.48"/>
    <n v="0"/>
    <s v="NO_CONCILIADO"/>
  </r>
  <r>
    <x v="7"/>
    <m/>
    <x v="7"/>
    <x v="50"/>
    <s v="S11223230003"/>
    <s v="COB"/>
    <n v="1122323"/>
    <m/>
    <s v="||PAGO A FONPLATA PRESTAMO BOL 32/2018 VCTO. 15-03-2025 POR CUENTA DEL TGN SEGUN NOTA MEFP/VTCP/DGCP/UODP/N°132/2025 DE FECHA 14-03-2025, VALOR 18-03-2025 CAPITAL USD3.095.238,10 INTERES USD2.203.812,41 LIBRETA NRO. 00099021001 &quot;TGN-RECURSOS ORDINARIOS (3987) REF.: UTILES DE ESCRITORIO"/>
    <m/>
    <m/>
    <m/>
    <m/>
    <m/>
    <m/>
    <n v="36711.480000000003"/>
    <n v="0"/>
    <s v="NO_CONCILIADO"/>
  </r>
  <r>
    <x v="1"/>
    <m/>
    <x v="1"/>
    <x v="50"/>
    <s v="O22687790002"/>
    <s v="BOD"/>
    <n v="2268779"/>
    <m/>
    <s v="00099021001 DEPOSITO DE EFECTIVO, DEPOSITANTE: REMEDIOS BLANCA ARUQUIPA QUISPE, CONCEPTO: DEVOLUCION POR TOPE SALARIAL MES DE FEBRERO, MARZO, ABRIL, MAYO, JUNIO Y JULIO 2024, CUENTA DE DEPOSITO: CUENTA UNICA DEL TESORO"/>
    <m/>
    <m/>
    <m/>
    <m/>
    <m/>
    <m/>
    <n v="0"/>
    <n v="11328.09"/>
    <s v="NO_CONCILIADO"/>
  </r>
  <r>
    <x v="6"/>
    <m/>
    <x v="6"/>
    <x v="50"/>
    <s v="B22686880002"/>
    <s v="BOD"/>
    <n v="2268688"/>
    <m/>
    <s v="00099021001 DEP.DE CHEQ.AJENOS,RET.DE CAM.,CONCEPTO: INCAPACIDADES,DEP.: CAJA NACIONAL DE SALUD , PROCEDENCIA: BANCO UNION S.A., CHEQUE: 59748, FECHA DE EMISION:27/02/2025"/>
    <m/>
    <m/>
    <m/>
    <m/>
    <m/>
    <m/>
    <n v="0"/>
    <n v="2458999.91"/>
    <s v="NO_CONCILIADO"/>
  </r>
  <r>
    <x v="6"/>
    <m/>
    <x v="6"/>
    <x v="50"/>
    <s v="B22686890002"/>
    <s v="BOD"/>
    <n v="2268689"/>
    <m/>
    <s v="00099021001 DEP.DE CHEQ.AJENOS,RET.DE CAM.,CONCEPTO: INCAPACIDADES,DEP.: CAJA NACIONAL DE SALUD , PROCEDENCIA: BANCO UNION S.A., CHEQUE: 59745, FECHA DE EMISION:27/02/2025"/>
    <m/>
    <m/>
    <m/>
    <m/>
    <m/>
    <m/>
    <n v="0"/>
    <n v="471534.14"/>
    <s v="NO_CONCILIADO"/>
  </r>
  <r>
    <x v="6"/>
    <m/>
    <x v="6"/>
    <x v="50"/>
    <s v="B22686910002"/>
    <s v="BOD"/>
    <n v="2268691"/>
    <m/>
    <s v="00099021001 DEP.DE CHEQ.AJENOS,RET.DE CAM.,CONCEPTO: INCAPACIDADES,DEP.: CAJA NACIONAL DE SALUD , PROCEDENCIA: BANCO UNION S.A., CHEQUE: 59746, FECHA DE EMISION:27/02/2025"/>
    <m/>
    <m/>
    <m/>
    <m/>
    <m/>
    <m/>
    <n v="0"/>
    <n v="3499472.61"/>
    <s v="NO_CONCILIADO"/>
  </r>
  <r>
    <x v="7"/>
    <m/>
    <x v="7"/>
    <x v="51"/>
    <s v="G30677590004"/>
    <s v="COB"/>
    <n v="19903"/>
    <m/>
    <s v="PAGO A PRIV PRÉSTAMO US29731QAC15 VCTO. 20-03-2025 POR CUENTA DE TGN , NTI. 019903 VALOR 19-03-2025 INTERESES USD 22.500.000,00 CTA. 3987 CUENTA UNICA DEL TESORO LIB. 00099021001 REF.: COMISIONES BANCARIAS"/>
    <m/>
    <m/>
    <m/>
    <m/>
    <m/>
    <m/>
    <n v="154710"/>
    <n v="0"/>
    <s v="NO_CONCILIADO"/>
  </r>
  <r>
    <x v="7"/>
    <m/>
    <x v="7"/>
    <x v="51"/>
    <s v="G30677590001"/>
    <s v="NTI"/>
    <n v="19903"/>
    <m/>
    <s v="PAGO A PRIV PRÉSTAMO US29731QAC15 VCTO. 20-03-2025 POR CUENTA DE TGN , NTI. 019903 VALOR 19-03-2025 INTERESES USD 22.500.000,00 CTA. 3987 CUENTA UNICA DEL TESORO LIB. 00099021001"/>
    <m/>
    <m/>
    <m/>
    <m/>
    <m/>
    <m/>
    <n v="156600000"/>
    <n v="0"/>
    <s v="NO_CONCILIADO"/>
  </r>
  <r>
    <x v="5"/>
    <m/>
    <x v="5"/>
    <x v="51"/>
    <s v="F0023980"/>
    <s v="NTE"/>
    <n v="11458217"/>
    <m/>
    <s v="De: 00513012004 Transferencia de recursos a solicitud de Yacimientos Petrolíferos Fiscales Bolivianos mediante nota CITE: YPFB/GAFC-488-DFC/URTR-126/2025 en aplicación al Decreto Supremo N° 5348 de 10 de marzo de 2025 y la Resolución Ministerial N° 26 de 27 de enero de 2025 que aprueba el Reglamento Operativo para el pago de obligaciones en el extranjero H.R. 2025-12221-R"/>
    <m/>
    <m/>
    <m/>
    <m/>
    <m/>
    <m/>
    <n v="72851449.810000002"/>
    <n v="0"/>
    <s v="NO_CONCILIADO"/>
  </r>
  <r>
    <x v="3"/>
    <m/>
    <x v="3"/>
    <x v="51"/>
    <s v="S11226820003"/>
    <s v="COB"/>
    <n v="1122682"/>
    <m/>
    <s v="||TRANSFERENCIA DE FONDOS S/G MENSAJE SWIFT NRO. 3699, CORREO ELECTRONICO ENVIADOS POR NAABOL Y DGAC DE LA FECHA Y NOTA CITE DGAC/DAF/FIN/NE-0008/25 DE F.29.01.2025 (HRE-TGL-1866) DE LA DIRECCION GENERAL DE AERONAUTICA CIVIL (SECTOR PÚBLICO). DEBITO DE LA LIBRETA 00117012001 DGAC, REPOSICIÓN DE ÚTILES DE ESCRITORIO"/>
    <m/>
    <m/>
    <m/>
    <m/>
    <m/>
    <m/>
    <n v="60"/>
    <n v="0"/>
    <s v="NO_CONCILIADO"/>
  </r>
  <r>
    <x v="3"/>
    <m/>
    <x v="3"/>
    <x v="51"/>
    <s v="S11226870003"/>
    <s v="COB"/>
    <n v="1122687"/>
    <m/>
    <s v="||TRANSFERENCIA DE FONDOS SEGÚN MENSAJES SWIFT N°3724 Y 3725 DE LA FECHA Y NOTA CITE: DGAC/DAF/FIN/NE-0008/25 (HRE-TGL-1866) DE FECHA 29/01/2025 DE LA DIRECCIÓN GENERAL DE AERONÁUTICA CIVIL. (SECTOR PÚBLICO). DÉBITO DE LA LIBRETA 00117012001 DGAC, REPOSICIÓN DE ÚTILES DE ESCRITORIO."/>
    <m/>
    <m/>
    <m/>
    <m/>
    <m/>
    <m/>
    <n v="60"/>
    <n v="0"/>
    <s v="NO_CONCILIADO"/>
  </r>
  <r>
    <x v="25"/>
    <m/>
    <x v="25"/>
    <x v="51"/>
    <s v="O22690800002"/>
    <s v="BOD"/>
    <n v="2269080"/>
    <m/>
    <s v="00046021109 DEPOSITO DE EFECTIVO, DEPOSITANTE: EMPRESA UNIPERSONAL DARIO ZENON MAMANI MENDO, CONCEPTO: PAGO DE SERVICIOS BASICOS, CUENTA DE DEPOSITO: CUENTA UNICA DEL TESORO"/>
    <m/>
    <m/>
    <m/>
    <m/>
    <m/>
    <m/>
    <n v="0"/>
    <n v="2058"/>
    <s v="NO_CONCILIADO"/>
  </r>
  <r>
    <x v="50"/>
    <m/>
    <x v="50"/>
    <x v="51"/>
    <s v="O22691150002"/>
    <s v="BOD"/>
    <n v="2269115"/>
    <m/>
    <s v="00249012001 DEPOSITO DE EFECTIVO, DEPOSITANTE: JOSE ROBERTO BALLESTEROS COCA, CONCEPTO: DEVOLUCION, CUENTA DE DEPOSITO: CUENTA UNICA DEL TESORO"/>
    <m/>
    <m/>
    <m/>
    <m/>
    <m/>
    <m/>
    <n v="0"/>
    <n v="2.3199999999999998"/>
    <s v="NO_CONCILIADO"/>
  </r>
  <r>
    <x v="50"/>
    <m/>
    <x v="50"/>
    <x v="51"/>
    <s v="O22691190002"/>
    <s v="BOD"/>
    <n v="2269119"/>
    <m/>
    <s v="00249012001 DEPOSITO DE EFECTIVO, DEPOSITANTE: YERSIN OBLITAS SANCHEZ, CONCEPTO: DEVOLUCION, CUENTA DE DEPOSITO: CUENTA UNICA DEL TESORO"/>
    <m/>
    <m/>
    <m/>
    <m/>
    <m/>
    <m/>
    <n v="0"/>
    <n v="21.54"/>
    <s v="NO_CONCILIADO"/>
  </r>
  <r>
    <x v="2"/>
    <m/>
    <x v="2"/>
    <x v="51"/>
    <s v="B22691040002"/>
    <s v="BOD"/>
    <n v="2269104"/>
    <m/>
    <s v="00015011108 DEP.DE CHEQ.AJENOS,RET.DE CAM.,CONCEPTO: DEPÓSITO A LA CUT,DEP.: MINISTERIO DE GOBIERNO , PROCEDENCIA: BANCO UNION S.A., CHEQUE: 52526, FECHA DE EMISION:14/03/2025"/>
    <m/>
    <m/>
    <m/>
    <m/>
    <m/>
    <m/>
    <n v="0"/>
    <n v="100"/>
    <s v="NO_CONCILIADO"/>
  </r>
  <r>
    <x v="1"/>
    <m/>
    <x v="1"/>
    <x v="51"/>
    <s v="B22691740002"/>
    <s v="BOD"/>
    <n v="2269174"/>
    <m/>
    <s v="00099021001 DEP.DE CHEQ.AJENOS,RET.DE CAM.,CONCEPTO: DEPÓSITO,DEP.: JHONNY RICHARD JIMENEZ ZAMBRANA , PROCEDENCIA: BANCO UNION S.A., CHEQUE: 213533, FECHA DE EMISION:19/03/2025"/>
    <m/>
    <m/>
    <m/>
    <m/>
    <m/>
    <m/>
    <n v="0"/>
    <n v="54305.48"/>
    <s v="NO_CONCILIADO"/>
  </r>
  <r>
    <x v="7"/>
    <m/>
    <x v="7"/>
    <x v="52"/>
    <s v="G30694230003"/>
    <s v="COB"/>
    <n v="19726"/>
    <m/>
    <s v="PAGO A BID PRÉSTAMO 2771/BL-BO VCTO. 20-03-2025 POR CUENTA DE TGN , NTI. 019726 VALOR 20-03-2025 INTERESES USD 19.309,66 CTA. 3987 CUENTA UNICA DEL TESORO LIB. 00099021001 REF.: COMISIONES BANCARIAS"/>
    <m/>
    <m/>
    <m/>
    <m/>
    <m/>
    <m/>
    <n v="492.47"/>
    <n v="0"/>
    <s v="NO_CONCILIADO"/>
  </r>
  <r>
    <x v="7"/>
    <m/>
    <x v="7"/>
    <x v="52"/>
    <s v="G30694220004"/>
    <s v="COB"/>
    <n v="19914"/>
    <m/>
    <s v="PAGO A BID PRÉSTAMO 2771/BL-BO VCTO. 20-03-2025 POR CUENTA DE TGN , NTI. 019914 VALOR 20-03-2025 CAPITAL USD 1.300.000,00 INTERESES USD 899.984,46 CTA. 3987 CUENTA UNICA DEL TESORO LIB. 00099021001 REF.: COMISIONES BANCARIAS"/>
    <m/>
    <m/>
    <m/>
    <m/>
    <m/>
    <m/>
    <n v="15451.86"/>
    <n v="0"/>
    <s v="NO_CONCILIADO"/>
  </r>
  <r>
    <x v="7"/>
    <m/>
    <x v="7"/>
    <x v="52"/>
    <s v="G30694220001"/>
    <s v="NTI"/>
    <n v="19914"/>
    <m/>
    <s v="PAGO A BID PRÉSTAMO 2771/BL-BO VCTO. 20-03-2025 POR CUENTA DE TGN , NTI. 019914 VALOR 20-03-2025 CAPITAL USD 1.300.000,00 INTERESES USD 899.984,46 CTA. 3987 CUENTA UNICA DEL TESORO LIB. 00099021001"/>
    <m/>
    <m/>
    <m/>
    <m/>
    <m/>
    <m/>
    <n v="15311891.84"/>
    <n v="0"/>
    <s v="NO_CONCILIADO"/>
  </r>
  <r>
    <x v="7"/>
    <m/>
    <x v="7"/>
    <x v="52"/>
    <s v="S11227240004"/>
    <s v="COB"/>
    <n v="1122724"/>
    <m/>
    <s v="||PAGO A EXIMBANK COREA PRESTAMO EDCF NO. BOL-1 VCTO. 20/03/2025 POR CUENTA DEL TGN, SEGUN MENSAJE SWIFT N°3762 DE LA FECHA, AUTORIZACION S/G NOTA MEFP/VTCP/DGCP/UODP/N° 139/2025 DE 19/03/2025, VALOR 20/03/2025 CAPITAL KRW593.825.000 INTERESES KRW95.703.440. LIB. 00099021001 TGN-RECURSOS ORDINARIOS (3987) REF.: COMISIONES BANCARIAS"/>
    <m/>
    <m/>
    <m/>
    <m/>
    <m/>
    <m/>
    <n v="3643.2"/>
    <n v="0"/>
    <s v="NO_CONCILIADO"/>
  </r>
  <r>
    <x v="5"/>
    <m/>
    <x v="5"/>
    <x v="52"/>
    <s v="F0024016"/>
    <s v="NTE"/>
    <n v="11470021"/>
    <m/>
    <s v="De: 00513012004 Transferencia de recursos a solicitud de Yacimientos Petrolíferos Fiscales Bolivianos mediante nota CITE: YPFB/GAFC-502-DFC/URTR-134/2025 en aplicación al Decreto Supremo N° 5348 de 10 de marzo de 2025 y la Resolución Ministerial N° 26 de 27 de enero de 2025 que aprueba el Reglamento Operativo para el pago de obligaciones en el extranjero H.R. 2025-12500-R"/>
    <m/>
    <m/>
    <m/>
    <m/>
    <m/>
    <m/>
    <n v="72851449.810000002"/>
    <n v="0"/>
    <s v="NO_CONCILIADO"/>
  </r>
  <r>
    <x v="3"/>
    <m/>
    <x v="3"/>
    <x v="52"/>
    <s v="S11227580003"/>
    <s v="COB"/>
    <n v="1122758"/>
    <m/>
    <s v="||TRANSFERENCIA DE FONDOS S/G MENSAJE SWIFT NRO. 3772 EN ATENCIÓN A CORREOS ELECTRÓNICOS DE LA DGAC, NAABOL Y NOTA: DGAC/DAF/FIN/NE-0008/25 DE F.29/1/2025 (HRE-TGL-1866) ENVIADO POR LA DIRECCIÓN GENERAL DE AERONÁUTICA CIVIL (SECTOR PÚBLICO). DEBITO DE LA LIBRETA 00117012001 DGAC, REPOSICIÓN ÚTILES DE ESCRITORIO."/>
    <m/>
    <m/>
    <m/>
    <m/>
    <m/>
    <m/>
    <n v="60"/>
    <n v="0"/>
    <s v="NO_CONCILIADO"/>
  </r>
  <r>
    <x v="1"/>
    <m/>
    <x v="1"/>
    <x v="52"/>
    <s v="B22695040002"/>
    <s v="BOD"/>
    <n v="2269504"/>
    <m/>
    <s v="00099021001 DEP.DE CHEQ.AJENOS,RET.DE CAM.,CONCEPTO: DEVOLUCION DE PLANILLAS DE INCAPACIDADES SEGURO SOCIAL UNIVERSITARIO,DEP.: SEGURO SOCIAL UNIVERSITARIO COCHABAMBA , PROCEDENCIA: BANCO UNION S.A., CHEQUE: 26446, FECHA DE EMISION:19/03/2025"/>
    <m/>
    <m/>
    <m/>
    <m/>
    <m/>
    <m/>
    <n v="0"/>
    <n v="14247.89"/>
    <s v="NO_CONCILIADO"/>
  </r>
  <r>
    <x v="1"/>
    <m/>
    <x v="1"/>
    <x v="52"/>
    <s v="B22695360002"/>
    <s v="BOD"/>
    <n v="2269536"/>
    <m/>
    <s v="00099021001 DEP.DE CHEQ.AJENOS,RET.DE CAM.,CONCEPTO: DEPÓSITO,DEP.: CORINA ALEJANDRA TORRICO SENCEVE , PROCEDENCIA: BANCO UNION S.A., CHEQUE: 213539, FECHA DE EMISION:19/03/2025"/>
    <m/>
    <m/>
    <m/>
    <m/>
    <m/>
    <m/>
    <n v="0"/>
    <n v="243.77"/>
    <s v="NO_CONCILIADO"/>
  </r>
  <r>
    <x v="20"/>
    <m/>
    <x v="20"/>
    <x v="52"/>
    <s v="B22695380002"/>
    <s v="BOD"/>
    <n v="2269538"/>
    <m/>
    <s v="00099021001 DEP.DE CHEQ.AJENOS,RET.DE CAM.,CONCEPTO: DEPÓSITO,DEP.: EDWIN FLORES BAPTISTA , PROCEDENCIA: BANCO UNION S.A., CHEQUE: 213541, FECHA DE EMISION:19/03/2025"/>
    <m/>
    <m/>
    <m/>
    <m/>
    <m/>
    <m/>
    <n v="0"/>
    <n v="11710.12"/>
    <s v="NO_CONCILIADO"/>
  </r>
  <r>
    <x v="1"/>
    <m/>
    <x v="1"/>
    <x v="52"/>
    <s v="B22695400002"/>
    <s v="BOD"/>
    <n v="2269540"/>
    <m/>
    <s v="00099021001 DEP.DE CHEQ.AJENOS,RET.DE CAM.,CONCEPTO: DEVOLUCION,DEP.: DONATO GUAYGUA ALCON , PROCEDENCIA: BANCO UNION S.A., CHEQUE: 213542, FECHA DE EMISION:19/03/2025"/>
    <m/>
    <m/>
    <m/>
    <m/>
    <m/>
    <m/>
    <n v="0"/>
    <n v="800.33"/>
    <s v="NO_CONCILIADO"/>
  </r>
  <r>
    <x v="7"/>
    <m/>
    <x v="7"/>
    <x v="53"/>
    <s v="G30709310001"/>
    <s v="NTI"/>
    <n v="19928"/>
    <m/>
    <s v="PAGO A CAF PRÉSTAMO CFA008340 VCTO. 21-03-2025 POR CUENTA DE TGN , NTI. 019928 VALOR 21-03-2025 CAPITAL USD 3.816.646,88 INTERESES USD 1.126.745,66 CTA. 3987 CUENTA UNICA DEL TESORO LIB. 00099021001"/>
    <m/>
    <m/>
    <m/>
    <m/>
    <m/>
    <m/>
    <n v="34406012.079999998"/>
    <n v="0"/>
    <s v="NO_CONCILIADO"/>
  </r>
  <r>
    <x v="7"/>
    <m/>
    <x v="7"/>
    <x v="53"/>
    <s v="G30709310004"/>
    <s v="COB"/>
    <n v="19928"/>
    <m/>
    <s v="PAGO A CAF PRÉSTAMO CFA008340 VCTO. 21-03-2025 POR CUENTA DE TGN , NTI. 019928 VALOR 21-03-2025 CAPITAL USD 3.816.646,88 INTERESES USD 1.126.745,66 CTA. 3987 CUENTA UNICA DEL TESORO LIB. 00099021001 REF.: COMISIONES BANCARIAS"/>
    <m/>
    <m/>
    <m/>
    <m/>
    <m/>
    <m/>
    <n v="34271.660000000003"/>
    <n v="0"/>
    <s v="NO_CONCILIADO"/>
  </r>
  <r>
    <x v="7"/>
    <m/>
    <x v="7"/>
    <x v="53"/>
    <s v="G30709320001"/>
    <s v="NTI"/>
    <n v="19926"/>
    <m/>
    <s v="PAGO A CAF PRÉSTAMO CFA004274 VCTO. 21-03-2025 POR CUENTA DE TGN , NTI. 019926 VALOR 21-03-2025 CAPITAL USD 750.000,00 INTERESES USD 43.793,10 CTA. 3987 CUENTA UNICA DEL TESORO LIB. 00099021001"/>
    <m/>
    <m/>
    <m/>
    <m/>
    <m/>
    <m/>
    <n v="5524799.9800000004"/>
    <n v="0"/>
    <s v="NO_CONCILIADO"/>
  </r>
  <r>
    <x v="7"/>
    <m/>
    <x v="7"/>
    <x v="53"/>
    <s v="G30709320004"/>
    <s v="COB"/>
    <n v="19926"/>
    <m/>
    <s v="PAGO A CAF PRÉSTAMO CFA004274 VCTO. 21-03-2025 POR CUENTA DE TGN , NTI. 019926 VALOR 21-03-2025 CAPITAL USD 750.000,00 INTERESES USD 43.793,10 CTA. 3987 CUENTA UNICA DEL TESORO LIB. 00099021001 REF.: COMISIONES BANCARIAS"/>
    <m/>
    <m/>
    <m/>
    <m/>
    <m/>
    <m/>
    <n v="5805.4"/>
    <n v="0"/>
    <s v="NO_CONCILIADO"/>
  </r>
  <r>
    <x v="7"/>
    <m/>
    <x v="7"/>
    <x v="53"/>
    <s v="G30710960001"/>
    <s v="NTI"/>
    <n v="19925"/>
    <m/>
    <s v="PAGO A CAF PRÉSTAMO CFA004295 VCTO. 21-03-2025 POR CUENTA DE TGN , NTI. 019925 VALOR 21-03-2025 CAPITAL USD 2.532.249,49 INTERESES USD 147.860,06 CTA. 3987 CUENTA UNICA DEL TESORO LIB. 00099021001"/>
    <m/>
    <m/>
    <m/>
    <m/>
    <m/>
    <m/>
    <n v="18653562.469999999"/>
    <n v="0"/>
    <s v="NO_CONCILIADO"/>
  </r>
  <r>
    <x v="7"/>
    <m/>
    <x v="7"/>
    <x v="53"/>
    <s v="G30710960004"/>
    <s v="COB"/>
    <n v="19925"/>
    <m/>
    <s v="PAGO A CAF PRÉSTAMO CFA004295 VCTO. 21-03-2025 POR CUENTA DE TGN , NTI. 019925 VALOR 21-03-2025 CAPITAL USD 2.532.249,49 INTERESES USD 147.860,06 CTA. 3987 CUENTA UNICA DEL TESORO LIB. 00099021001 REF.: COMISIONES BANCARIAS"/>
    <m/>
    <m/>
    <m/>
    <m/>
    <m/>
    <m/>
    <n v="18745.55"/>
    <n v="0"/>
    <s v="NO_CONCILIADO"/>
  </r>
  <r>
    <x v="7"/>
    <m/>
    <x v="7"/>
    <x v="53"/>
    <s v="G30710990004"/>
    <s v="COB"/>
    <n v="19929"/>
    <m/>
    <s v="PAGO A BID PRÉSTAMO 2719/BL-BO VCTO. 21-03-2025 POR CUENTA DE TGN , NTI. 019929 VALOR 21-03-2025 INTERESES USD 4.729,44 CTA. 3987 CUENTA UNICA DEL TESORO LIB. 00099021001 REF.: COMISIONES BANCARIAS"/>
    <m/>
    <m/>
    <m/>
    <m/>
    <m/>
    <m/>
    <n v="392.45"/>
    <n v="0"/>
    <s v="NO_CONCILIADO"/>
  </r>
  <r>
    <x v="7"/>
    <m/>
    <x v="7"/>
    <x v="53"/>
    <s v="G30710980001"/>
    <s v="NTI"/>
    <n v="19930"/>
    <m/>
    <s v="PAGO A BID PRÉSTAMO 2614/BL-BO VCTO. 21-03-2025 POR CUENTA DE TGN , NTI. 019930 VALOR 21-03-2025 CAPITAL USD 559.900,71 INTERESES USD 330.201,55 CTA. 3987 CUENTA UNICA DEL TESORO LIB. 00099021001"/>
    <m/>
    <m/>
    <m/>
    <m/>
    <m/>
    <m/>
    <n v="6195111.7300000004"/>
    <n v="0"/>
    <s v="NO_CONCILIADO"/>
  </r>
  <r>
    <x v="7"/>
    <m/>
    <x v="7"/>
    <x v="53"/>
    <s v="G30710980004"/>
    <s v="COB"/>
    <n v="19930"/>
    <m/>
    <s v="PAGO A BID PRÉSTAMO 2614/BL-BO VCTO. 21-03-2025 POR CUENTA DE TGN , NTI. 019930 VALOR 21-03-2025 CAPITAL USD 559.900,71 INTERESES USD 330.201,55 CTA. 3987 CUENTA UNICA DEL TESORO LIB. 00099021001 REF.: COMISIONES BANCARIAS"/>
    <m/>
    <m/>
    <m/>
    <m/>
    <m/>
    <m/>
    <n v="6466.09"/>
    <n v="0"/>
    <s v="NO_CONCILIADO"/>
  </r>
  <r>
    <x v="7"/>
    <m/>
    <x v="7"/>
    <x v="53"/>
    <s v="G30710990001"/>
    <s v="NTI"/>
    <n v="19929"/>
    <m/>
    <s v="PAGO A BID PRÉSTAMO 2719/BL-BO VCTO. 21-03-2025 POR CUENTA DE TGN , NTI. 019929 VALOR 21-03-2025 INTERESES USD 4.729,44 CTA. 3987 CUENTA UNICA DEL TESORO LIB. 00099021001"/>
    <m/>
    <m/>
    <m/>
    <m/>
    <m/>
    <m/>
    <n v="32916.9"/>
    <n v="0"/>
    <s v="NO_CONCILIADO"/>
  </r>
  <r>
    <x v="7"/>
    <m/>
    <x v="7"/>
    <x v="53"/>
    <s v="G30711000001"/>
    <s v="NTI"/>
    <n v="19927"/>
    <m/>
    <s v="PAGO A BID PRÉSTAMO 2719/BL-BO VCTO. 21-03-2025 POR CUENTA DE TGN , NTI. 019927 VALOR 21-03-2025 CAPITAL USD 318.226,29 INTERESES USD 189.660,73 CTA. 3987 CUENTA UNICA DEL TESORO LIB. 00099021001"/>
    <m/>
    <m/>
    <m/>
    <m/>
    <m/>
    <m/>
    <n v="3534893.66"/>
    <n v="0"/>
    <s v="NO_CONCILIADO"/>
  </r>
  <r>
    <x v="7"/>
    <m/>
    <x v="7"/>
    <x v="53"/>
    <s v="G30711000004"/>
    <s v="COB"/>
    <n v="19927"/>
    <m/>
    <s v="PAGO A BID PRÉSTAMO 2719/BL-BO VCTO. 21-03-2025 POR CUENTA DE TGN , NTI. 019927 VALOR 21-03-2025 CAPITAL USD 318.226,29 INTERESES USD 189.660,73 CTA. 3987 CUENTA UNICA DEL TESORO LIB. 00099021001 REF.: COMISIONES BANCARIAS"/>
    <m/>
    <m/>
    <m/>
    <m/>
    <m/>
    <m/>
    <n v="3844.13"/>
    <n v="0"/>
    <s v="NO_CONCILIADO"/>
  </r>
  <r>
    <x v="7"/>
    <m/>
    <x v="7"/>
    <x v="53"/>
    <s v="G30711010001"/>
    <s v="NTI"/>
    <n v="19931"/>
    <m/>
    <s v="PAGO A BID PRÉSTAMO 2614/BL-BO VCTO. 21-03-2025 POR CUENTA DE TGN , NTI. 019931 VALOR 21-03-2025 INTERESES USD 10.830,90 CTA. 3987 CUENTA UNICA DEL TESORO LIB. 00099021001"/>
    <m/>
    <m/>
    <m/>
    <m/>
    <m/>
    <m/>
    <n v="75383.06"/>
    <n v="0"/>
    <s v="NO_CONCILIADO"/>
  </r>
  <r>
    <x v="7"/>
    <m/>
    <x v="7"/>
    <x v="53"/>
    <s v="G30711010004"/>
    <s v="COB"/>
    <n v="19931"/>
    <m/>
    <s v="PAGO A BID PRÉSTAMO 2614/BL-BO VCTO. 21-03-2025 POR CUENTA DE TGN , NTI. 019931 VALOR 21-03-2025 INTERESES USD 10.830,90 CTA. 3987 CUENTA UNICA DEL TESORO LIB. 00099021001 REF.: COMISIONES BANCARIAS"/>
    <m/>
    <m/>
    <m/>
    <m/>
    <m/>
    <m/>
    <n v="434.29"/>
    <n v="0"/>
    <s v="NO_CONCILIADO"/>
  </r>
  <r>
    <x v="5"/>
    <m/>
    <x v="5"/>
    <x v="53"/>
    <s v="G30711020001"/>
    <s v="DEV"/>
    <n v="19747"/>
    <m/>
    <s v="PAGO A EXIMBANK CHINA POPUL PRÉSTAMO GCL 2004 (08) 118 VCTO. 21-03-2025 POR CUENTA DE YPFB , NTI. 019747 VALOR 21-03-2025 CAPITAL RMY 6.620.579,87 INTERESES RMY 133.147,22 CTA. 00513012002 LBP-YPFB-VENTA GAS NAT.UNRC LP CP (2011349951300)"/>
    <m/>
    <m/>
    <m/>
    <m/>
    <m/>
    <m/>
    <n v="6497538.7599999998"/>
    <n v="0"/>
    <s v="NO_CONCILIADO"/>
  </r>
  <r>
    <x v="5"/>
    <m/>
    <x v="5"/>
    <x v="53"/>
    <s v="G30711020004"/>
    <s v="COB"/>
    <n v="19747"/>
    <m/>
    <s v="PAGO A EXIMBANK CHINA POPUL PRÉSTAMO GCL 2004 (08) 118 VCTO. 21-03-2025 POR CUENTA DE YPFB , NTI. 019747 VALOR 21-03-2025 CAPITAL RMY 6.620.579,87 INTERESES RMY 133.147,22 CTA. 00513012002 LBP-YPFB-VENTA GAS NAT.UNRC LP CP (2011349951300) REF.: COMISIONES BANCARIAS"/>
    <m/>
    <m/>
    <m/>
    <m/>
    <m/>
    <m/>
    <n v="6764.08"/>
    <n v="0"/>
    <s v="NO_CONCILIADO"/>
  </r>
  <r>
    <x v="11"/>
    <m/>
    <x v="11"/>
    <x v="53"/>
    <s v="Q21902630002"/>
    <s v="CRV"/>
    <n v="2190263"/>
    <m/>
    <s v="NUMERO DE LIBRETA CUT: 00099021001 OPERACIÓN E75 TRANSFERENCIA DE LA CUENTA FISCAL BUN A LA CUT EN MN TRANSF.FDOS.AL.BCB GOBIERNO AUTONOMO MUNICIPAL DE VILLA CHARCAS, CITE: OF-GAMVCH/DESPACHO NÂ° 086/2025 CUENTA CUT 3987 LIBRETA NÂ° 00099021001"/>
    <m/>
    <m/>
    <m/>
    <m/>
    <m/>
    <m/>
    <n v="0"/>
    <n v="0.72"/>
    <s v="NO_CONCILIADO"/>
  </r>
  <r>
    <x v="3"/>
    <m/>
    <x v="3"/>
    <x v="53"/>
    <s v="S11228050003"/>
    <s v="COB"/>
    <n v="1122805"/>
    <m/>
    <s v="||TRANSFERENCIA DE FONDOS S/G MENSAJE SWIFT NRO. 3838, DE LA FECHA Y NOTA CITE DGAC/DAF/FIN/NE-0008/25 DE F.29.01.2025 (HRE-TGL-1866) DE LA DIRECCION GENERAL DE AERONAUTICA CIVIL (SECTOR PÚBLICO). DEBITO DE LA LIBRETA 00117012001 DGAC, REPOSICIÓN DE ÚTILES DE ESCRITORIO"/>
    <m/>
    <m/>
    <m/>
    <m/>
    <m/>
    <m/>
    <n v="60"/>
    <n v="0"/>
    <s v="NO_CONCILIADO"/>
  </r>
  <r>
    <x v="3"/>
    <m/>
    <x v="3"/>
    <x v="53"/>
    <s v="S11228060003"/>
    <s v="COB"/>
    <n v="1122806"/>
    <m/>
    <s v="||TRANSFERENCIA DE FONDOS S/G MENSAJE SWIFT NRO. 3785, CORREOS ELECTRONICOS DE NAABOL, DGAC DE LA FECHA Y NOTA CITE DGAC/DAF/FIN/NE-0008/25 DE F.29.01.2025 (HRE-TGL-1866) DE LA DIRECCION GENERAL DE AERONAUTICA CIVIL (SECTOR PÚBLICO). DEBITO DE LA LIBRETA 00117012001 DGAC, REPOSICIÓN DE ÚTILES DE ESCRITORIO."/>
    <m/>
    <m/>
    <m/>
    <m/>
    <m/>
    <m/>
    <n v="60"/>
    <n v="0"/>
    <s v="NO_CONCILIADO"/>
  </r>
  <r>
    <x v="7"/>
    <m/>
    <x v="7"/>
    <x v="53"/>
    <s v="S11227970001"/>
    <s v="NTI"/>
    <n v="1122797"/>
    <m/>
    <s v="||PAGO PRÉSTAMO EXIMBANK CHINA GCL 2007 (13) 184 VCTO 21-03-2025 POR CUENTA DE TGN, S/G NOTA MEFP/VTCP/DGCP/UODP/N° 139/2025 DE FECHA 19-03-2025, CAPITAL RMY 12.168.507,60 INTERESES RMY 856.527,73 CTA. 3987 CUENTA UNICA DEL TESORO LIB. 00099021001"/>
    <m/>
    <m/>
    <m/>
    <m/>
    <m/>
    <m/>
    <n v="12530823.949999999"/>
    <n v="0"/>
    <s v="NO_CONCILIADO"/>
  </r>
  <r>
    <x v="7"/>
    <m/>
    <x v="7"/>
    <x v="53"/>
    <s v="S11227970003"/>
    <s v="COB"/>
    <n v="1122797"/>
    <m/>
    <s v="||PAGO PRÉSTAMO EXIMBANK CHINA GCL 2007 (13) 184 VCTO 21-03-2025 POR CUENTA DE TGN, S/G NOTA MEFP/VTCP/DGCP/UODP/N° 139/2025 DE FECHA 19-03-2025, CAPITAL RMY 12.168.507,60 INTERESES RMY 856.527,73 CTA. 3987 CUENTA UNICA DEL TESORO LIB. 00099021001 REF. COMISIONES BANCARIAS"/>
    <m/>
    <m/>
    <m/>
    <m/>
    <m/>
    <m/>
    <n v="12710.81"/>
    <n v="0"/>
    <s v="NO_CONCILIADO"/>
  </r>
  <r>
    <x v="7"/>
    <m/>
    <x v="7"/>
    <x v="53"/>
    <s v="S11227980001"/>
    <s v="NTI"/>
    <n v="1122798"/>
    <m/>
    <s v="||PAGO PRÉSTAMO EXIMBANK CHINA GCL 2011 (41) 391 VCTO 21-03-2025 POR CUENTA DE TGN, S/G NOTA MEFP/VTCP/DGCP/UODP/N° 139/2025 DE FECHA 19-03-2025, CAPITAL RMY 23.110.550,10 INTERESES RMY 3.718.230,73 CTA. 3987 CUENTA UNICA DEL TESORO LIB. 00099021001"/>
    <m/>
    <m/>
    <m/>
    <m/>
    <m/>
    <m/>
    <n v="25810811.300000001"/>
    <n v="0"/>
    <s v="NO_CONCILIADO"/>
  </r>
  <r>
    <x v="7"/>
    <m/>
    <x v="7"/>
    <x v="53"/>
    <s v="S11227980003"/>
    <s v="COB"/>
    <n v="1122798"/>
    <m/>
    <s v="||PAGO PRÉSTAMO EXIMBANK CHINA GCL 2011 (41) 391 VCTO 21-03-2025 POR CUENTA DE TGN, S/G NOTA MEFP/VTCP/DGCP/UODP/N° 139/2025 DE FECHA 19-03-2025, CAPITAL RMY 23.110.550,10 INTERESES RMY 3.718.230,73 CTA. 3987 CUENTA UNICA DEL TESORO LIB. 00099021001 REF. COMISIONES BANCARIAS"/>
    <m/>
    <m/>
    <m/>
    <m/>
    <m/>
    <m/>
    <n v="25799.97"/>
    <n v="0"/>
    <s v="NO_CONCILIADO"/>
  </r>
  <r>
    <x v="7"/>
    <m/>
    <x v="7"/>
    <x v="53"/>
    <s v="S11228000001"/>
    <s v="NTI"/>
    <n v="1122800"/>
    <m/>
    <s v="||PAGO PRÉSTAMO EXIMBANK CHINA GCL 2016 (29) 599 VCTO 21-03-2025 POR CUENTA DE TGN, S/G NOTA MEFP/VTCP/DGCP/UODP/N° 139/2025 DE FECHA 19-03-2025, CAPITAL RMY 17.500.000,00 INTERESES RMY 2.639.583,33 CTA. 3987 CUENTA UNICA DEL TESORO LIB. 00099021001"/>
    <m/>
    <m/>
    <m/>
    <m/>
    <m/>
    <m/>
    <n v="19375423.32"/>
    <n v="0"/>
    <s v="NO_CONCILIADO"/>
  </r>
  <r>
    <x v="7"/>
    <m/>
    <x v="7"/>
    <x v="53"/>
    <s v="S11228000003"/>
    <s v="COB"/>
    <n v="1122800"/>
    <m/>
    <s v="||PAGO PRÉSTAMO EXIMBANK CHINA GCL 2016 (29) 599 VCTO 21-03-2025 POR CUENTA DE TGN, S/G NOTA MEFP/VTCP/DGCP/UODP/N° 139/2025 DE FECHA 19-03-2025, CAPITAL RMY 17.500.000,00 INTERESES RMY 2.639.583,33 CTA. 3987 CUENTA UNICA DEL TESORO LIB. 00099021001 REF. COMISIONES BANCARIAS"/>
    <m/>
    <m/>
    <m/>
    <m/>
    <m/>
    <m/>
    <n v="19457.07"/>
    <n v="0"/>
    <s v="NO_CONCILIADO"/>
  </r>
  <r>
    <x v="7"/>
    <m/>
    <x v="7"/>
    <x v="53"/>
    <s v="S11228020001"/>
    <s v="NTI"/>
    <n v="1122802"/>
    <m/>
    <s v="||PAGO PRÉSTAMO EXIMBANK CHINA GCL 2017 (02) 607 VCTO 21-03-2025 POR CUENTA DE TGN, S/G NOTA MEFP/VTCP/DGCP/UODP/N° 139/2025 DE FECHA 19-03-2025, CAPITAL RMY 17.500.000,00 INTERESES RMY 3.167.500,00 CTA. 3987 CUENTA UNICA DEL TESORO LIB. 00099021001"/>
    <m/>
    <m/>
    <m/>
    <m/>
    <m/>
    <m/>
    <n v="19883309.140000001"/>
    <n v="0"/>
    <s v="NO_CONCILIADO"/>
  </r>
  <r>
    <x v="7"/>
    <m/>
    <x v="7"/>
    <x v="53"/>
    <s v="S11228020003"/>
    <s v="COB"/>
    <n v="1122802"/>
    <m/>
    <s v="||PAGO PRÉSTAMO EXIMBANK CHINA GCL 2017 (02) 607 VCTO 21-03-2025 POR CUENTA DE TGN, S/G NOTA MEFP/VTCP/DGCP/UODP/N° 139/2025 DE FECHA 19-03-2025, CAPITAL RMY 17.500.000,00 INTERESES RMY 3.167.500,00 CTA. 3987 CUENTA UNICA DEL TESORO LIB. 00099021001 REF. COMISIONES BANCARIAS"/>
    <m/>
    <m/>
    <m/>
    <m/>
    <m/>
    <m/>
    <n v="19957.650000000001"/>
    <n v="0"/>
    <s v="NO_CONCILIADO"/>
  </r>
  <r>
    <x v="7"/>
    <m/>
    <x v="7"/>
    <x v="53"/>
    <s v="S11228030001"/>
    <s v="NTI"/>
    <n v="1122803"/>
    <m/>
    <s v="||PAGO PRÉSTAMO EXIMBANK CHINA GCL 2009 (43) 294 VCTO 21-03-2025 POR CUENTA DE TGN, S/G NOTA MEFP/VTCP/DGCP/UODP/N° 139/2025 DE FECHA 19-03-2025, CAPITAL RMY 9.043.802,00 INTERESES RMY 1.182.226,10 CTA. 3987 CUENTA UNICA DEL TESORO LIB. 00099021001"/>
    <m/>
    <m/>
    <m/>
    <m/>
    <m/>
    <m/>
    <n v="9838020"/>
    <n v="0"/>
    <s v="NO_CONCILIADO"/>
  </r>
  <r>
    <x v="7"/>
    <m/>
    <x v="7"/>
    <x v="53"/>
    <s v="S11228030003"/>
    <s v="COB"/>
    <n v="1122803"/>
    <m/>
    <s v="||PAGO PRÉSTAMO EXIMBANK CHINA GCL 2009 (43) 294 VCTO 21-03-2025 POR CUENTA DE TGN, S/G NOTA MEFP/VTCP/DGCP/UODP/N° 139/2025 DE FECHA 19-03-2025, CAPITAL RMY 9.043.802,00 INTERESES RMY 1.182.226,10 CTA. 3987 CUENTA UNICA DEL TESORO LIB. 00099021001 REF. COMISIONES BANCARIAS"/>
    <m/>
    <m/>
    <m/>
    <m/>
    <m/>
    <m/>
    <n v="10056.68"/>
    <n v="0"/>
    <s v="NO_CONCILIADO"/>
  </r>
  <r>
    <x v="7"/>
    <m/>
    <x v="7"/>
    <x v="53"/>
    <s v="S11228070001"/>
    <s v="DEV"/>
    <n v="1122807"/>
    <m/>
    <s v="||COMPLEMENTO A NUESTRO CPBTE. S-1122797 DE LA FECHA, POR PAGO AL EXIMBANK CHINA GCL 2007 (13) 184 VCTO 21-03-2025 POR CUENTA DE TGN, S/G NOTA MEFP/VTCP/DGCP/UODP/N° 139/2025 DE FECHA 19-03-2025, COBRO DE COMISIONES DEL BANQUERO USD10,00 CTA. 3987 CUENTA UNICA DEL TESORO LIB. 00099021001 REF. COMISIONES BANQUERO"/>
    <m/>
    <m/>
    <m/>
    <m/>
    <m/>
    <m/>
    <n v="69.599999999999994"/>
    <n v="0"/>
    <s v="NO_CONCILIADO"/>
  </r>
  <r>
    <x v="7"/>
    <m/>
    <x v="7"/>
    <x v="53"/>
    <s v="S11228150001"/>
    <s v="DEV"/>
    <n v="1122815"/>
    <m/>
    <s v="||COMPLEMENTO A NUESTRO CPBTE. S-1122803 DE LA FECHA, POR PAGO AL EXIMBANK CHINA GCL 2009 (43) 294 VCTO 21-03-2025 POR CUENTA DE TGN, S/G NOTA MEFP/VTCP/DGCP/UODP/N° 139/2025 DE FECHA 19-03-2025, COBRO DE COMISIONES DEL BANQUERO USD10,00 CTA. 3987 CUENTA UNICA DEL TESORO LIB. 00099021001 REF. COMISIONES BANQUERO"/>
    <m/>
    <m/>
    <m/>
    <m/>
    <m/>
    <m/>
    <n v="69.599999999999994"/>
    <n v="0"/>
    <s v="NO_CONCILIADO"/>
  </r>
  <r>
    <x v="7"/>
    <m/>
    <x v="7"/>
    <x v="53"/>
    <s v="S11228100001"/>
    <s v="DEV"/>
    <n v="1122810"/>
    <m/>
    <s v="||COMPLEMENTO A NUESTRO CPBTE. S-1122798 DE LA FECHA, POR PAGO AL EXIMBANK CHINA GCL 2011 (41) 391 VCTO 21-03-2025 POR CUENTA DE TGN, S/G NOTA MEFP/VTCP/DGCP/UODP/N° 139/2025 DE FECHA 19-03-2025, COBRO DE COMISIONES DEL BANQUERO USD10,00 CTA. 3987 CUENTA UNICA DEL TESORO LIB. 00099021001 REF. COMISIONES BANQUERO"/>
    <m/>
    <m/>
    <m/>
    <m/>
    <m/>
    <m/>
    <n v="69.599999999999994"/>
    <n v="0"/>
    <s v="NO_CONCILIADO"/>
  </r>
  <r>
    <x v="7"/>
    <m/>
    <x v="7"/>
    <x v="53"/>
    <s v="S11228120001"/>
    <s v="DEV"/>
    <n v="1122812"/>
    <m/>
    <s v="||COMPLEMENTO A NUESTRO CPBTE. S-1122800 DE LA FECHA, POR PAGO AL EXIMBANK CHINA GCL 2016 (29) 599 VCTO 21-03-2025 POR CUENTA DE TGN, S/G NOTA MEFP/VTCP/DGCP/UODP/N° 139/2025 DE FECHA 19-03-2025, COBRO DE COMISIONES DEL BANQUERO USD10,00 CTA. 3987 CUENTA UNICA DEL TESORO LIB. 00099021001 REF. COMISIONES BANQUERO"/>
    <m/>
    <m/>
    <m/>
    <m/>
    <m/>
    <m/>
    <n v="69.599999999999994"/>
    <n v="0"/>
    <s v="NO_CONCILIADO"/>
  </r>
  <r>
    <x v="7"/>
    <m/>
    <x v="7"/>
    <x v="53"/>
    <s v="S11228130001"/>
    <s v="DEV"/>
    <n v="1122813"/>
    <m/>
    <s v="||COMPLEMENTO A NUESTRO CPBTE. S-1122802 DE LA FECHA, POR PAGO AL EXIMBANK CHINA GCL 2017 (02) 607 VCTO 21-03-2025 POR CUENTA DE TGN, S/G NOTA MEFP/VTCP/DGCP/UODP/N° 139/2025 DE FECHA 19-03-2025, COBRO DE COMISIONES DEL BANQUERO USD10,00 CTA. 3987 CUENTA UNICA DEL TESORO LIB. 00099021001 REF. COMISIONES BANQUERO"/>
    <m/>
    <m/>
    <m/>
    <m/>
    <m/>
    <m/>
    <n v="69.599999999999994"/>
    <n v="0"/>
    <s v="NO_CONCILIADO"/>
  </r>
  <r>
    <x v="5"/>
    <m/>
    <x v="5"/>
    <x v="53"/>
    <s v="G30719150002"/>
    <s v="CRV"/>
    <n v="22919"/>
    <m/>
    <s v="DEVOLUCION DE FONDOS DE SOLIC.054285-22919 DE YPFB DE 21/03/2025 REF.: VITOL ENERGIA AMERICAS SA 29NO POST PAGO SUM HIDR LIQ SUR ORIENTE 2024 OP UPCA 445 HR DCIM 581 2025 PROC 156, SEGUN DISPOSICION ADICIONAL TERCERA DE LA R.D. NO.025/2023. LIB. 00513012004 LBP-YPFB-UNICOMERCIAL (4030005415/1-2188907)"/>
    <m/>
    <m/>
    <m/>
    <m/>
    <m/>
    <m/>
    <n v="0"/>
    <n v="16343056.810000001"/>
    <s v="NO_CONCILIADO"/>
  </r>
  <r>
    <x v="5"/>
    <m/>
    <x v="5"/>
    <x v="53"/>
    <s v="F0024042"/>
    <s v="NTE"/>
    <n v="11476882"/>
    <m/>
    <s v="De: 00513012004 Transferencia de recursos a solicitud de Yacimientos Petrolíferos Fiscales Bolivianos mediante nota CITE: YPFB/GAFC-511-DFC/URTR-137/2025 en aplicación al Decreto Supremo N° 5348 de 10 de marzo de 2025 y la Resolución Ministerial N° 26 de 27 de enero de 2025 que aprueba el Reglamento Operativo para el pago de obligaciones en el extranjero H.R. 2025-R"/>
    <m/>
    <m/>
    <m/>
    <m/>
    <m/>
    <m/>
    <n v="90716366.900000006"/>
    <n v="0"/>
    <s v="NO_CONCILIADO"/>
  </r>
  <r>
    <x v="1"/>
    <m/>
    <x v="1"/>
    <x v="53"/>
    <s v="O22701170002"/>
    <s v="BOD"/>
    <n v="2270117"/>
    <m/>
    <s v="00099021001 DEPOSITO DE EFECTIVO, DEPOSITANTE: ANTONIO CANDIA VASQUEZ, CONCEPTO: DEVOLUCION DE RECURSOS, CUENTA DE DEPOSITO: CUENTA UNICA DEL TESORO"/>
    <m/>
    <m/>
    <m/>
    <m/>
    <m/>
    <m/>
    <n v="0"/>
    <n v="1000"/>
    <s v="NO_CONCILIADO"/>
  </r>
  <r>
    <x v="6"/>
    <m/>
    <x v="6"/>
    <x v="53"/>
    <s v="B22699350002"/>
    <s v="BOD"/>
    <n v="2269935"/>
    <m/>
    <s v="00099021001 DEP.DE CHEQ.AJENOS,RET.DE CAM.,CONCEPTO: PAGO POR DESCUENTO RECURSOS PUBLICOS,DEP.: CAJA NACIONAL DE SALUD , PROCEDENCIA: BANCO UNION S.A., CHEQUE: 82692, FECHA DE EMISION:20/03/2025"/>
    <m/>
    <m/>
    <m/>
    <m/>
    <m/>
    <m/>
    <n v="0"/>
    <n v="12790.75"/>
    <s v="NO_CONCILIADO"/>
  </r>
  <r>
    <x v="1"/>
    <m/>
    <x v="1"/>
    <x v="53"/>
    <s v="B22699420002"/>
    <s v="BOD"/>
    <n v="2269942"/>
    <m/>
    <s v="00099021001 DEP.DE CHEQ.AJENOS,RET.DE CAM.,CONCEPTO: DEVOLUCION INCAPACIDAD AGOSTO 2024,DEP.: CAJA PETROLERA DE SALUD , PROCEDENCIA: BANCO UNION S.A., CHEQUE: 22744, FECHA DE EMISION:21/03/2025"/>
    <m/>
    <m/>
    <m/>
    <m/>
    <m/>
    <m/>
    <n v="0"/>
    <n v="29083.68"/>
    <s v="NO_CONCILIADO"/>
  </r>
  <r>
    <x v="1"/>
    <m/>
    <x v="1"/>
    <x v="53"/>
    <s v="B22699450002"/>
    <s v="BOD"/>
    <n v="2269945"/>
    <m/>
    <s v="00099021001 DEP.DE CHEQ.AJENOS,RET.DE CAM.,CONCEPTO: DEVOLUCION INCAPACIDAD AGOSTO 2024,DEP.: CAJA PETROLERA DE SALUD , PROCEDENCIA: BANCO UNION S.A., CHEQUE: 22745, FECHA DE EMISION:21/03/2025"/>
    <m/>
    <m/>
    <m/>
    <m/>
    <m/>
    <m/>
    <n v="0"/>
    <n v="1991.93"/>
    <s v="NO_CONCILIADO"/>
  </r>
  <r>
    <x v="1"/>
    <m/>
    <x v="1"/>
    <x v="53"/>
    <s v="B22699480002"/>
    <s v="BOD"/>
    <n v="2269948"/>
    <m/>
    <s v="00099021001 DEP.DE CHEQ.AJENOS,RET.DE CAM.,CONCEPTO: DEVOLUCION INCAPACIDAD AGOSTO 2024,DEP.: CAJA PETROLERA DE SALUD , PROCEDENCIA: BANCO UNION S.A., CHEQUE: 22772, FECHA DE EMISION:21/03/2025"/>
    <m/>
    <m/>
    <m/>
    <m/>
    <m/>
    <m/>
    <n v="0"/>
    <n v="3395"/>
    <s v="NO_CONCILIADO"/>
  </r>
  <r>
    <x v="21"/>
    <m/>
    <x v="21"/>
    <x v="53"/>
    <s v="B22699510002"/>
    <s v="BOD"/>
    <n v="2269951"/>
    <m/>
    <s v="00862012001 DEP.DE CHEQ.AJENOS,RET.DE CAM.,CONCEPTO: DEVOLUCION INCAPACIDAD AGOSTO 2024,DEP.: CAJA PETROLERA DE SALUD , PROCEDENCIA: BANCO UNION S.A., CHEQUE: 22773, FECHA DE EMISION:21/03/2025"/>
    <m/>
    <m/>
    <m/>
    <m/>
    <m/>
    <m/>
    <n v="0"/>
    <n v="1233.78"/>
    <s v="NO_CONCILIADO"/>
  </r>
  <r>
    <x v="51"/>
    <m/>
    <x v="51"/>
    <x v="53"/>
    <s v="B22699540002"/>
    <s v="BOD"/>
    <n v="2269954"/>
    <m/>
    <s v="00597019202 DEP.DE CHEQ.AJENOS,RET.DE CAM.,CONCEPTO: DEVOLUCION INCAPACIDAD AGOSTO 2024,DEP.: CAJA PETROLERA DE SALUD , PROCEDENCIA: BANCO UNION S.A., CHEQUE: 22775, FECHA DE EMISION:21/03/2025"/>
    <m/>
    <m/>
    <m/>
    <m/>
    <m/>
    <m/>
    <n v="0"/>
    <n v="16651.310000000001"/>
    <s v="NO_CONCILIADO"/>
  </r>
  <r>
    <x v="1"/>
    <m/>
    <x v="1"/>
    <x v="53"/>
    <s v="B22699590002"/>
    <s v="BOD"/>
    <n v="2269959"/>
    <m/>
    <s v="00099021001 DEP.DE CHEQ.AJENOS,RET.DE CAM.,CONCEPTO: DEVOLUCION INCAPACIDAD AGOSTO 2024,DEP.: CAJA PETROLERA DE SALUD , PROCEDENCIA: BANCO UNION S.A., CHEQUE: 22777, FECHA DE EMISION:21/03/2025"/>
    <m/>
    <m/>
    <m/>
    <m/>
    <m/>
    <m/>
    <n v="0"/>
    <n v="3301.23"/>
    <s v="NO_CONCILIADO"/>
  </r>
  <r>
    <x v="7"/>
    <m/>
    <x v="7"/>
    <x v="54"/>
    <s v="G30731360001"/>
    <s v="NTI"/>
    <n v="19933"/>
    <m/>
    <s v="PAGO A CAF PRÉSTAMO CFA007725 VCTO. 24-03-2025 POR CUENTA DE TGN , NTI. 019933 VALOR 24-03-2025 CAPITAL USD 1.150.162,59 INTERESES USD 215.775,20 CTA. 3987 CUENTA UNICA DEL TESORO LIB. 00099021001"/>
    <m/>
    <m/>
    <m/>
    <m/>
    <m/>
    <m/>
    <n v="9506927.0199999996"/>
    <n v="0"/>
    <s v="NO_CONCILIADO"/>
  </r>
  <r>
    <x v="7"/>
    <m/>
    <x v="7"/>
    <x v="54"/>
    <s v="G30731360004"/>
    <s v="COB"/>
    <n v="19933"/>
    <m/>
    <s v="PAGO A CAF PRÉSTAMO CFA007725 VCTO. 24-03-2025 POR CUENTA DE TGN , NTI. 019933 VALOR 24-03-2025 CAPITAL USD 1.150.162,59 INTERESES USD 215.775,20 CTA. 3987 CUENTA UNICA DEL TESORO LIB. 00099021001 REF.: COMISIONES BANCARIAS"/>
    <m/>
    <m/>
    <m/>
    <m/>
    <m/>
    <m/>
    <n v="9730.35"/>
    <n v="0"/>
    <s v="NO_CONCILIADO"/>
  </r>
  <r>
    <x v="7"/>
    <m/>
    <x v="7"/>
    <x v="54"/>
    <s v="G30731370001"/>
    <s v="NTI"/>
    <n v="19934"/>
    <m/>
    <s v="PAGO A CAF PRÉSTAMO CFA012373 VCTO. 24-03-2025 POR CUENTA DE TGN , NTI. 019934 VALOR 24-03-2025 INTERESES USD 407.367,32 COMISIONES USD 239.684,81 CTA. 3987 CUENTA UNICA DEL TESORO LIB. 00099021001"/>
    <m/>
    <m/>
    <m/>
    <m/>
    <m/>
    <m/>
    <n v="4503482.82"/>
    <n v="0"/>
    <s v="NO_CONCILIADO"/>
  </r>
  <r>
    <x v="7"/>
    <m/>
    <x v="7"/>
    <x v="54"/>
    <s v="G30731370004"/>
    <s v="COB"/>
    <n v="19934"/>
    <m/>
    <s v="PAGO A CAF PRÉSTAMO CFA012373 VCTO. 24-03-2025 POR CUENTA DE TGN , NTI. 019934 VALOR 24-03-2025 INTERESES USD 407.367,32 COMISIONES USD 239.684,81 CTA. 3987 CUENTA UNICA DEL TESORO LIB. 00099021001 REF.: COMISIONES BANCARIAS"/>
    <m/>
    <m/>
    <m/>
    <m/>
    <m/>
    <m/>
    <n v="4798.76"/>
    <n v="0"/>
    <s v="NO_CONCILIADO"/>
  </r>
  <r>
    <x v="7"/>
    <m/>
    <x v="7"/>
    <x v="54"/>
    <s v="G30735760001"/>
    <s v="NTI"/>
    <n v="19932"/>
    <m/>
    <s v="PAGO A BID PRÉSTAMO 2786/BL-BO VCTO. 22-03-2025 POR CUENTA DE TGN , NTI. 019932 VALOR 24-03-2025 CAPITAL USD 2.047.300,61 INTERESES USD 1.275.001,08 CTA. 3987 CUENTA UNICA DEL TESORO LIB. 00099021001"/>
    <m/>
    <m/>
    <m/>
    <m/>
    <m/>
    <m/>
    <n v="23123219.760000002"/>
    <n v="0"/>
    <s v="NO_CONCILIADO"/>
  </r>
  <r>
    <x v="7"/>
    <m/>
    <x v="7"/>
    <x v="54"/>
    <s v="G30735760004"/>
    <s v="COB"/>
    <n v="19932"/>
    <m/>
    <s v="PAGO A BID PRÉSTAMO 2786/BL-BO VCTO. 22-03-2025 POR CUENTA DE TGN , NTI. 019932 VALOR 24-03-2025 CAPITAL USD 2.047.300,61 INTERESES USD 1.275.001,08 CTA. 3987 CUENTA UNICA DEL TESORO LIB. 00099021001 REF.: COMISIONES BANCARIAS"/>
    <m/>
    <m/>
    <m/>
    <m/>
    <m/>
    <m/>
    <n v="23150.98"/>
    <n v="0"/>
    <s v="NO_CONCILIADO"/>
  </r>
  <r>
    <x v="16"/>
    <m/>
    <x v="16"/>
    <x v="54"/>
    <s v="S11228530001"/>
    <s v="COB"/>
    <n v="1122853"/>
    <m/>
    <s v="||AMPLIACION DE VALIDEZ 0,15% S/USD 118.224.- POR 158 DIAS, COMISION ENMIENDA LC BS300.- REEB. GASTOS DE COMUNICACION BS300.- Y EMISION DE COMPROBANTE CONTABLE BS60.- S/G NOTA SEDEM/GG/EV N° 0105/2024 REC. EN F. 20/3/25. LIB:00132072003 SEDEM-AMPL.PLANTA ENVASES DE VIDIRIO EN ZUDAÑEZ-CH REF:COMISION ENMIENDA 3 I-2023-50"/>
    <m/>
    <m/>
    <m/>
    <m/>
    <m/>
    <m/>
    <n v="1193.9100000000001"/>
    <n v="0"/>
    <s v="NO_CONCILIADO"/>
  </r>
  <r>
    <x v="3"/>
    <m/>
    <x v="3"/>
    <x v="54"/>
    <s v="S11228760003"/>
    <s v="COB"/>
    <n v="1122876"/>
    <m/>
    <s v="||TRANSFERENCIA DE FONDOS SEGÚN MENSAJE SWIFT N°3848, CORREOS ELECTRÓNICOS ENVIADOS POR DGAC Y NAABOL DE LA FECHA Y NOTA CITE: DGAC/DAF/FIN/NE-0008/25 (HRE-TGL-1866) DE FECHA 29/01/2025 DE LA DIRECCIÓN GENERAL DE AERONÁUTICA CIVIL. (SECTOR PÚBLICO). DÉBITO DE LA LIBRETA 00117012001 DGAC, REPOSICIÓN DE ÚTILES DE ESCRITORIO."/>
    <m/>
    <m/>
    <m/>
    <m/>
    <m/>
    <m/>
    <n v="60"/>
    <n v="0"/>
    <s v="NO_CONCILIADO"/>
  </r>
  <r>
    <x v="7"/>
    <m/>
    <x v="7"/>
    <x v="54"/>
    <s v="S11229090001"/>
    <s v="NTI"/>
    <n v="1122909"/>
    <m/>
    <s v="||PAGO FONPLATA BOL 35/2022 VCTO 15-03-2025 POR CUENTA DE TGN, S/G NOTA MEFP/VTCP/DGCP/UODP/N° 132/2025, INTERESES USD1.385.495,41 CTA. 3987 CUENTA UNICA DEL TESORO LIB. 00099021001"/>
    <m/>
    <m/>
    <m/>
    <m/>
    <m/>
    <m/>
    <n v="9643048.0500000007"/>
    <n v="0"/>
    <s v="NO_CONCILIADO"/>
  </r>
  <r>
    <x v="7"/>
    <m/>
    <x v="7"/>
    <x v="54"/>
    <s v="S11229090003"/>
    <s v="COB"/>
    <n v="1122909"/>
    <m/>
    <s v="||PAGO FONPLATA BOL 35/2022 VCTO 15-03-2025 POR CUENTA DE TGN, S/G NOTA MEFP/VTCP/DGCP/UODP/N° 132/2025, INTERESES USD1.385.495,41 CTA. 3987 CUENTA UNICA DEL TESORO LIB. 00099021001 REF. COMISIONES BANCARIAS"/>
    <m/>
    <m/>
    <m/>
    <m/>
    <m/>
    <m/>
    <n v="9864.5300000000007"/>
    <n v="0"/>
    <s v="NO_CONCILIADO"/>
  </r>
  <r>
    <x v="1"/>
    <m/>
    <x v="1"/>
    <x v="54"/>
    <s v="O22704750002"/>
    <s v="BOD"/>
    <n v="2270475"/>
    <m/>
    <s v="00099021001 DEPOSITO DE EFECTIVO, DEPOSITANTE: SUSANA AYDEE CAZURIAGA GARCIA, CONCEPTO: REVERSION DE HABERES JUNIO 1991- MAGISTERIO, CUENTA DE DEPOSITO: CUENTA UNICA DEL TESORO"/>
    <m/>
    <m/>
    <m/>
    <m/>
    <m/>
    <m/>
    <n v="0"/>
    <n v="251.94"/>
    <s v="NO_CONCILIADO"/>
  </r>
  <r>
    <x v="1"/>
    <m/>
    <x v="1"/>
    <x v="54"/>
    <s v="O22704770002"/>
    <s v="BOD"/>
    <n v="2270477"/>
    <m/>
    <s v="00099021001 DEPOSITO DE EFECTIVO, DEPOSITANTE: SUSANA AYDEE CAZURIAGA GARCIA, CONCEPTO: REVERSION DE HABERES JULIO 1991-MAGISTERIO, CUENTA DE DEPOSITO: CUENTA UNICA DEL TESORO"/>
    <m/>
    <m/>
    <m/>
    <m/>
    <m/>
    <m/>
    <n v="0"/>
    <n v="251.94"/>
    <s v="NO_CONCILIADO"/>
  </r>
  <r>
    <x v="11"/>
    <m/>
    <x v="11"/>
    <x v="54"/>
    <s v="O22704890002"/>
    <s v="BOD"/>
    <n v="2270489"/>
    <m/>
    <s v="00099021001 DEPOSITO DE EFECTIVO, DEPOSITANTE: GAM. POCOATA, CONCEPTO: RECURSOS NO EJECUTADOS, CUENTA DE DEPOSITO: CUENTA UNICA DEL TESORO"/>
    <m/>
    <m/>
    <m/>
    <m/>
    <m/>
    <m/>
    <n v="0"/>
    <n v="44.61"/>
    <s v="NO_CONCILIADO"/>
  </r>
  <r>
    <x v="30"/>
    <m/>
    <x v="30"/>
    <x v="54"/>
    <s v="O22705420002"/>
    <s v="BOD"/>
    <n v="2270542"/>
    <m/>
    <s v="00133012001 DEPOSITO DE EFECTIVO, DEPOSITANTE: ARON ESPINOZA OLIVER, CONCEPTO: SALDO SORTEO NAVIDAD, CUENTA DE DEPOSITO: CUENTA UNICA DEL TESORO"/>
    <m/>
    <m/>
    <m/>
    <m/>
    <m/>
    <m/>
    <n v="0"/>
    <n v="32686"/>
    <s v="NO_CONCILIADO"/>
  </r>
  <r>
    <x v="30"/>
    <m/>
    <x v="30"/>
    <x v="54"/>
    <s v="O22705440002"/>
    <s v="BOD"/>
    <n v="2270544"/>
    <m/>
    <s v="00133012001 DEPOSITO DE EFECTIVO, DEPOSITANTE: ARON ESPINOZA OLIVER, CONCEPTO: DEVOLUCION SALDO DE LA LLAMADA DE LA SUERTE, CUENTA DE DEPOSITO: CUENTA UNICA DEL TESORO"/>
    <m/>
    <m/>
    <m/>
    <m/>
    <m/>
    <m/>
    <n v="0"/>
    <n v="2700"/>
    <s v="NO_CONCILIADO"/>
  </r>
  <r>
    <x v="6"/>
    <m/>
    <x v="6"/>
    <x v="54"/>
    <s v="B22703840002"/>
    <s v="BOD"/>
    <n v="2270384"/>
    <m/>
    <s v="00099021001 DEP.DE CHEQ.AJENOS,RET.DE CAM.,CONCEPTO: INCAPACIDADES,DEP.: CAJA NACIONAL DE SALUD , PROCEDENCIA: BANCO UNION S.A., CHEQUE: 102774, FECHA DE EMISION:11/03/2025"/>
    <m/>
    <m/>
    <m/>
    <m/>
    <m/>
    <m/>
    <n v="0"/>
    <n v="1619.82"/>
    <s v="NO_CONCILIADO"/>
  </r>
  <r>
    <x v="6"/>
    <m/>
    <x v="6"/>
    <x v="54"/>
    <s v="B22703850002"/>
    <s v="BOD"/>
    <n v="2270385"/>
    <m/>
    <s v="00099021001 DEP.DE CHEQ.AJENOS,RET.DE CAM.,CONCEPTO: INCAPACIDADES,DEP.: CAJA NACIONAL DE SALUD , PROCEDENCIA: BANCO UNION S.A., CHEQUE: 102771, FECHA DE EMISION:11/03/2025"/>
    <m/>
    <m/>
    <m/>
    <m/>
    <m/>
    <m/>
    <n v="0"/>
    <n v="2682.27"/>
    <s v="NO_CONCILIADO"/>
  </r>
  <r>
    <x v="6"/>
    <m/>
    <x v="6"/>
    <x v="54"/>
    <s v="B22703860002"/>
    <s v="BOD"/>
    <n v="2270386"/>
    <m/>
    <s v="00099021001 DEP.DE CHEQ.AJENOS,RET.DE CAM.,CONCEPTO: INCAPACIDADES,DEP.: CAJA NACIONAL DE SALUD , PROCEDENCIA: BANCO UNION S.A., CHEQUE: 102773, FECHA DE EMISION:11/03/2025"/>
    <m/>
    <m/>
    <m/>
    <m/>
    <m/>
    <m/>
    <n v="0"/>
    <n v="316.66000000000003"/>
    <s v="NO_CONCILIADO"/>
  </r>
  <r>
    <x v="6"/>
    <m/>
    <x v="6"/>
    <x v="54"/>
    <s v="B22703890002"/>
    <s v="BOD"/>
    <n v="2270389"/>
    <m/>
    <s v="00099021001 DEP.DE CHEQ.AJENOS,RET.DE CAM.,CONCEPTO: INCAPACIDADES,DEP.: CAJA NACIONAL DE SALUD , PROCEDENCIA: BANCO UNION S.A., CHEQUE: 102772, FECHA DE EMISION:11/03/2025"/>
    <m/>
    <m/>
    <m/>
    <m/>
    <m/>
    <m/>
    <n v="0"/>
    <n v="13338.08"/>
    <s v="NO_CONCILIADO"/>
  </r>
  <r>
    <x v="0"/>
    <m/>
    <x v="0"/>
    <x v="54"/>
    <s v="B22703930002"/>
    <s v="BOD"/>
    <n v="2270393"/>
    <m/>
    <s v="00081011105 DEP.DE CHEQ.AJENOS,RET.DE CAM.,CONCEPTO: REEMBOLSO MINISTERIO DE OBRAS PUBLICAS SERVICIOS Y VIVIENDA,DEP.: CAJA DE SALUD CORDES - REG. SANTA CRUZ , PROCEDENCIA: BANCO UNION S.A., CHEQUE: 9445, FECHA DE EMISION:18/03/2025"/>
    <m/>
    <m/>
    <m/>
    <m/>
    <m/>
    <m/>
    <n v="0"/>
    <n v="899.06"/>
    <s v="NO_CONCILIADO"/>
  </r>
  <r>
    <x v="6"/>
    <m/>
    <x v="6"/>
    <x v="54"/>
    <s v="B22704040002"/>
    <s v="BOD"/>
    <n v="2270404"/>
    <m/>
    <s v="00099021001 DEP.DE CHEQ.AJENOS,RET.DE CAM.,CONCEPTO: REEMBOLSO DE SUBSIDIO POR SECTOR PUBLICO,DEP.: CAJA NACIONAL DE SALUD , PROCEDENCIA: BANCO UNION S.A., CHEQUE: 82769, FECHA DE EMISION:24/03/2025"/>
    <m/>
    <m/>
    <m/>
    <m/>
    <m/>
    <m/>
    <n v="0"/>
    <n v="1832620.77"/>
    <s v="NO_CONCILIADO"/>
  </r>
  <r>
    <x v="6"/>
    <m/>
    <x v="6"/>
    <x v="54"/>
    <s v="B22704070002"/>
    <s v="BOD"/>
    <n v="2270407"/>
    <m/>
    <s v="00099021001 DEP.DE CHEQ.AJENOS,RET.DE CAM.,CONCEPTO: REEMBOLSO DE SUBSIDIO POR INCAPACIDAD SECTOR PUBLICO,DEP.: CAJA NACIONAL DE SALUD , PROCEDENCIA: BANCO UNION S.A., CHEQUE: 82770, FECHA DE EMISION:24/03/2025"/>
    <m/>
    <m/>
    <m/>
    <m/>
    <m/>
    <m/>
    <n v="0"/>
    <n v="1378164.87"/>
    <s v="NO_CONCILIADO"/>
  </r>
  <r>
    <x v="27"/>
    <m/>
    <x v="27"/>
    <x v="54"/>
    <s v="B22704380002"/>
    <s v="BOD"/>
    <n v="2270438"/>
    <m/>
    <s v="00423012001 DEP.DE CHEQ.AJENOS,RET.DE CAM.,CONCEPTO: CONVENIO INTERINSTITUCIONAL,DEP.: UNIVALLE S.A. , PROCEDENCIA: BANCO NACIONAL DE BOLIVIA S.A., CHEQUE: 7829, FECHA DE EMISION:11/03/2025"/>
    <m/>
    <m/>
    <m/>
    <m/>
    <m/>
    <m/>
    <n v="0"/>
    <n v="4454.3999999999996"/>
    <s v="NO_CONCILIADO"/>
  </r>
  <r>
    <x v="27"/>
    <m/>
    <x v="27"/>
    <x v="54"/>
    <s v="B22704400002"/>
    <s v="BOD"/>
    <n v="2270440"/>
    <m/>
    <s v="00423012001 DEP.DE CHEQ.AJENOS,RET.DE CAM.,CONCEPTO: CONVENIO INTERINSTITUCIONAL,DEP.: UNIVALLE S.A. , PROCEDENCIA: BANCO NACIONAL DE BOLIVIA S.A., CHEQUE: 7828, FECHA DE EMISION:11/03/2025"/>
    <m/>
    <m/>
    <m/>
    <m/>
    <m/>
    <m/>
    <n v="0"/>
    <n v="4176"/>
    <s v="NO_CONCILIADO"/>
  </r>
  <r>
    <x v="14"/>
    <m/>
    <x v="14"/>
    <x v="54"/>
    <s v="B22704600002"/>
    <s v="BOD"/>
    <n v="2270460"/>
    <m/>
    <s v="00099021001 DEP.DE CHEQ.AJENOS,RET.DE CAM.,CONCEPTO: DEPÓSITO,DEP.: ROSA MONICA MAMANI CALLATA , PROCEDENCIA: BANCO UNION S.A., CHEQUE: 213545, FECHA DE EMISION:24/03/2025/DJBR"/>
    <m/>
    <m/>
    <m/>
    <m/>
    <m/>
    <m/>
    <n v="0"/>
    <n v="6512.28"/>
    <s v="NO_CONCILIADO"/>
  </r>
  <r>
    <x v="14"/>
    <m/>
    <x v="14"/>
    <x v="54"/>
    <s v="B22704630002"/>
    <s v="BOD"/>
    <n v="2270463"/>
    <m/>
    <s v="00099021001 DEP.DE CHEQ.AJENOS,RET.DE CAM.,CONCEPTO: DEPÓSITO,DEP.: LIDIA ESPINOZA GARCIA , PROCEDENCIA: BANCO UNION S.A., CHEQUE: 213544, FECHA DE EMISION:24/03/2025/DJBR"/>
    <m/>
    <m/>
    <m/>
    <m/>
    <m/>
    <m/>
    <n v="0"/>
    <n v="10707.92"/>
    <s v="NO_CONCILIADO"/>
  </r>
  <r>
    <x v="11"/>
    <m/>
    <x v="11"/>
    <x v="55"/>
    <s v="Q21919780002"/>
    <s v="CRV"/>
    <n v="2191978"/>
    <m/>
    <s v="NUMERO DE LIBRETA CUT: 00099021001 OPERACIÓN E75 TRANSFERENCIA DE LA CUENTA FISCAL BUN A LA CUT EN MN TRANSF.FDOS.AL.BCB GOB. AUTONOMO MCPAL. BAURES - CUENTA UNICA MUNICIPAL - CUM, CITE/SMAF.MAE/GAM.BAU/003-2025, CUENTA CUT 3987 LIBRETA NÂ°00099021001"/>
    <m/>
    <m/>
    <m/>
    <m/>
    <m/>
    <m/>
    <n v="0"/>
    <n v="15000"/>
    <s v="NO_CONCILIADO"/>
  </r>
  <r>
    <x v="11"/>
    <m/>
    <x v="11"/>
    <x v="55"/>
    <s v="Q21919790002"/>
    <s v="CRV"/>
    <n v="2191979"/>
    <m/>
    <s v="NUMERO DE LIBRETA CUT: 00099021001 OPERACIÓN E75 TRANSFERENCIA DE LA CUENTA FISCAL BUN A LA CUT EN MN TRANSF.FDOS.AL.BCB GOBIERNO AUTONOMO MUNICIPAL DE CAMARGO, CITE: GAMC/DESP NÂ°239/2025 CUENTA CUT 3987 LIBRETA NÂ° 00099021001"/>
    <m/>
    <m/>
    <m/>
    <m/>
    <m/>
    <m/>
    <n v="0"/>
    <n v="14734.36"/>
    <s v="NO_CONCILIADO"/>
  </r>
  <r>
    <x v="11"/>
    <m/>
    <x v="11"/>
    <x v="55"/>
    <s v="Q21919850002"/>
    <s v="CRV"/>
    <n v="2191985"/>
    <m/>
    <s v="NUMERO DE LIBRETA CUT: 00099021001 OPERACIÓN E75 TRANSFERENCIA DE LA CUENTA FISCAL BUN A LA CUT EN MN TRANSF.FDOS.AL.BCB GOBIERNO AUTONOMO MUNICIPAL DE VITICHI CITE:GAMV/SMAF-2025/030, CUENTA CUT 3987 LIBRETA NÂ°00099021001 TGN - RECURSOS ORDINARIOS."/>
    <m/>
    <m/>
    <m/>
    <m/>
    <m/>
    <m/>
    <n v="0"/>
    <n v="42262.18"/>
    <s v="NO_CONCILIADO"/>
  </r>
  <r>
    <x v="11"/>
    <m/>
    <x v="11"/>
    <x v="55"/>
    <s v="Q21919870002"/>
    <s v="CRV"/>
    <n v="2191987"/>
    <m/>
    <s v="NUMERO DE LIBRETA CUT: 00099021001 OPERACIÓN E75 TRANSFERENCIA DE LA CUENTA FISCAL BUN A LA CUT EN MN TRANSF.FDOS.AL.BCB GOBIERNO AUTONOMO MUNICIPAL DE GUANAY CITE: GAMG/MAE/VTY/NÂ° 098/2025 CUENTA CUT 3987 LIBRETA NÂ° 00099021001"/>
    <m/>
    <m/>
    <m/>
    <m/>
    <m/>
    <m/>
    <n v="0"/>
    <n v="26070.68"/>
    <s v="NO_CONCILIADO"/>
  </r>
  <r>
    <x v="3"/>
    <m/>
    <x v="3"/>
    <x v="55"/>
    <s v="S11229600003"/>
    <s v="COB"/>
    <n v="1122960"/>
    <m/>
    <s v="||TRANSFERENCIA DE FONDOS S/G MENSAJES SWIFT NROS. 3945 Y 3923, DE LA FECHA Y NOTA CITE DGAC/DAF/FIN/NE-0008/25 DE F.29.01.2025 (HRE-TGL-1866) DE LA DIRECCION GENERAL DE AERONAUTICA CIVIL (SECTOR PÚBLICO). DEBITO DE LA LIBRETA 00117012001 DGAC, REPOSICIÓN DE ÚTILES DE ESCRITORIO."/>
    <m/>
    <m/>
    <m/>
    <m/>
    <m/>
    <m/>
    <n v="60"/>
    <n v="0"/>
    <s v="NO_CONCILIADO"/>
  </r>
  <r>
    <x v="3"/>
    <m/>
    <x v="3"/>
    <x v="55"/>
    <s v="S11229610003"/>
    <s v="COB"/>
    <n v="1122961"/>
    <m/>
    <s v="||TRANSFERENCIA DE FONDOS S/G MENSAJES SWIFT NRO. 3915 Y 3917 DE LA FECHA Y NOTA CITE DGAC/DAF/FIN/NE-0008/25 DE F.29.01.2025 (HRE-TGL-1866) DE LA DIRECCION GENERAL DE AERONAUTICA CIVIL (SECTOR PÚBLICO). DEBITO DE LA LIBRETA 00117012001 DGAC, REPOSICIÓN DE ÚTILES DE ESCRITORIO."/>
    <m/>
    <m/>
    <m/>
    <m/>
    <m/>
    <m/>
    <n v="60"/>
    <n v="0"/>
    <s v="NO_CONCILIADO"/>
  </r>
  <r>
    <x v="3"/>
    <m/>
    <x v="3"/>
    <x v="55"/>
    <s v="S11229750003"/>
    <s v="COB"/>
    <n v="1122975"/>
    <m/>
    <s v="||TRANSFERENCIA DE FONDOS S/G MENSAJE SWIFT NRO. 3960, CORREOS ELECTRONICOS DE LA DGAC, NAABOL DE LA FECHA Y NOTA CITE DGAC/DAF/FIN/NE-0008/25 DE F.29.01.2025 (HRE-TGL-1866) DE LA DIRECCION GENERAL DE AERONAUTICA CIVIL (SECTOR PÚBLICO). DEBITO DE LA LIBRETA 00117012001 DGAC, REPOSICIÓN DE ÚTILES DE ESCRITORIO."/>
    <m/>
    <m/>
    <m/>
    <m/>
    <m/>
    <m/>
    <n v="60"/>
    <n v="0"/>
    <s v="NO_CONCILIADO"/>
  </r>
  <r>
    <x v="3"/>
    <m/>
    <x v="3"/>
    <x v="55"/>
    <s v="S11229850003"/>
    <s v="COB"/>
    <n v="1122985"/>
    <m/>
    <s v="||TRANSFERENCIA DE FONDOS S/G MENSAJE SWIFT NRO. 3961, CORREOS ELECTRONICOS ENVIADOS POR NAABOL, DGAC DE LA FECHA Y NOTA CITE DGAC/DAF/FIN/NE-0008/25 DE F.29.01.2025 (HRE-TGL-1866) DE LA DIRECCION GENERAL DE AERONAUTICA CIVIL (SECTOR PÚBLICO). DEBITO DE LA LIBRETA 00117012001 DGAC, REPOSICIÓN DE ÚTILES DE ESCRITORIO"/>
    <m/>
    <m/>
    <m/>
    <m/>
    <m/>
    <m/>
    <n v="60"/>
    <n v="0"/>
    <s v="NO_CONCILIADO"/>
  </r>
  <r>
    <x v="3"/>
    <m/>
    <x v="3"/>
    <x v="55"/>
    <s v="S11229840003"/>
    <s v="COB"/>
    <n v="1122984"/>
    <m/>
    <s v="||TRANSFERENCIA DE FONDOS S/G MENSAJE SWIFT NRO. 3957 EN ATENCIÓN A CORREOS ELECTRÓNICOS DE LA DGAC, NAABOL Y NOTA: DGAC/DAF/FIN/NE-0008/25 DE F.29/01/2025 (HRE-TGL-1866) ENVIADO POR LA DIRECCIÓN GENERAL DE AERONÁUTICA CIVIL (SECTOR PÚBLICO). DEBITO DE LA LIBRETA 00117012001 DGAC, REPOSICIÓN ÚTILES DE ESCRITORIO."/>
    <m/>
    <m/>
    <m/>
    <m/>
    <m/>
    <m/>
    <n v="60"/>
    <n v="0"/>
    <s v="NO_CONCILIADO"/>
  </r>
  <r>
    <x v="1"/>
    <m/>
    <x v="1"/>
    <x v="55"/>
    <s v="O22708340002"/>
    <s v="BOD"/>
    <n v="2270834"/>
    <m/>
    <s v="00099021001 DEPOSITO DE EFECTIVO, DEPOSITANTE: WENDY SHIRLEY GUISBERT SANCHEZ, CONCEPTO: DEPÓSITO POR EXCEDENTE POR TOPE SALARIAL, CUENTA DE DEPOSITO: CUENTA UNICA DEL TESORO"/>
    <m/>
    <m/>
    <m/>
    <m/>
    <m/>
    <m/>
    <n v="0"/>
    <n v="679.03"/>
    <s v="NO_CONCILIADO"/>
  </r>
  <r>
    <x v="1"/>
    <m/>
    <x v="1"/>
    <x v="55"/>
    <s v="O22708650002"/>
    <s v="BOD"/>
    <n v="2270865"/>
    <m/>
    <s v="00099021001 DEPOSITO DE EFECTIVO, DEPOSITANTE: JUAN CARLOS ACHA MAMANI, CONCEPTO: PAGO DE PASAJE AÉREO, CUENTA DE DEPOSITO: CUENTA UNICA DEL TESORO"/>
    <m/>
    <m/>
    <m/>
    <m/>
    <m/>
    <m/>
    <n v="0"/>
    <n v="400"/>
    <s v="NO_CONCILIADO"/>
  </r>
  <r>
    <x v="1"/>
    <m/>
    <x v="1"/>
    <x v="55"/>
    <s v="O22709610002"/>
    <s v="BOD"/>
    <n v="2270961"/>
    <m/>
    <s v="00099021001 DEPOSITO DE EFECTIVO, DEPOSITANTE: IVER MORALES MENACHO, CONCEPTO: DEPÓSITO POR DEVOLUCION DE PAGO DE REFRIGERIO EN DEMASIA CORRESPONDIENTE A LA GESTION 2023, CUENTA DE DEPOSITO: CUENTA UNICA DEL TESORO"/>
    <m/>
    <m/>
    <m/>
    <m/>
    <m/>
    <m/>
    <n v="0"/>
    <n v="18"/>
    <s v="NO_CONCILIADO"/>
  </r>
  <r>
    <x v="1"/>
    <m/>
    <x v="1"/>
    <x v="55"/>
    <s v="O22709630002"/>
    <s v="BOD"/>
    <n v="2270963"/>
    <m/>
    <s v="00099021001 DEPOSITO DE EFECTIVO, DEPOSITANTE: VICTOR HUGO PARADA SERRANO, CONCEPTO: DEPÓSITO POR DEVOLUCION DE PAGO DE REFRIGERIO EN DEMASIA CORRESPONDIENTE A LA GESTION 2023, CUENTA DE DEPOSITO: CUENTA UNICA DEL TESORO"/>
    <m/>
    <m/>
    <m/>
    <m/>
    <m/>
    <m/>
    <n v="0"/>
    <n v="36"/>
    <s v="NO_CONCILIADO"/>
  </r>
  <r>
    <x v="1"/>
    <m/>
    <x v="1"/>
    <x v="55"/>
    <s v="O22709660002"/>
    <s v="BOD"/>
    <n v="2270966"/>
    <m/>
    <s v="00099021001 DEPOSITO DE EFECTIVO, DEPOSITANTE: FERNANDO HERRERA APAZA, CONCEPTO: DEPÓSITO POR DEVOLUCION DE PAGO DE REFRIGERIO EN DEMASIA CORRESPONDIENTE A LA GESTION 2023, CUENTA DE DEPOSITO: CUENTA UNICA DEL TESORO"/>
    <m/>
    <m/>
    <m/>
    <m/>
    <m/>
    <m/>
    <n v="0"/>
    <n v="36"/>
    <s v="NO_CONCILIADO"/>
  </r>
  <r>
    <x v="1"/>
    <m/>
    <x v="1"/>
    <x v="55"/>
    <s v="O22709690002"/>
    <s v="BOD"/>
    <n v="2270969"/>
    <m/>
    <s v="00099021001 DEPOSITO DE EFECTIVO, DEPOSITANTE: MAGDA YANISE HUMAZA ROSSELL, CONCEPTO: DEPÓSITO POR DEVOLUCION DE PAGO DE REFRIGERIO EN DEMASIA CORRESPONDIENTE A LA GESTION 2023, CUENTA DE DEPOSITO: CUENTA UNICA DEL TESORO"/>
    <m/>
    <m/>
    <m/>
    <m/>
    <m/>
    <m/>
    <n v="0"/>
    <n v="18"/>
    <s v="NO_CONCILIADO"/>
  </r>
  <r>
    <x v="1"/>
    <m/>
    <x v="1"/>
    <x v="55"/>
    <s v="O22709710002"/>
    <s v="BOD"/>
    <n v="2270971"/>
    <m/>
    <s v="00099021001 DEPOSITO DE EFECTIVO, DEPOSITANTE: MARCELO ANDRES MALDONADO FUENTES, CONCEPTO: DEPÓSITO POR DEVOLUCION DE PAGO DE REFRIGERIO EN DEMASIA CORRESPONDIENTE A LA GESTION 2023, CUENTA DE DEPOSITO: CUENTA UNICA DEL TESORO"/>
    <m/>
    <m/>
    <m/>
    <m/>
    <m/>
    <m/>
    <n v="0"/>
    <n v="18"/>
    <s v="NO_CONCILIADO"/>
  </r>
  <r>
    <x v="1"/>
    <m/>
    <x v="1"/>
    <x v="55"/>
    <s v="O22709740002"/>
    <s v="BOD"/>
    <n v="2270974"/>
    <m/>
    <s v="00099021001 DEPOSITO DE EFECTIVO, DEPOSITANTE: RENE BLAS QUISPE POCOTA, CONCEPTO: DEPÓSITO POR DEVOLUCION DE PAGO DE REFRIGERIO EN DEMASIA CORRESPONDIENTE A LA GESTION 2023, CUENTA DE DEPOSITO: CUENTA UNICA DEL TESORO"/>
    <m/>
    <m/>
    <m/>
    <m/>
    <m/>
    <m/>
    <n v="0"/>
    <n v="36"/>
    <s v="NO_CONCILIADO"/>
  </r>
  <r>
    <x v="1"/>
    <m/>
    <x v="1"/>
    <x v="55"/>
    <s v="O22709750002"/>
    <s v="BOD"/>
    <n v="2270975"/>
    <m/>
    <s v="00099021001 DEPOSITO DE EFECTIVO, DEPOSITANTE: FELIX LUIS AVALOS GUTIERREZ, CONCEPTO: DEPÓSITO POR DEVOLUCION DE PAGO DE REFRIGERIO EN DEMASIA CORRESPONDIENTE A LA GESTION 2023, CUENTA DE DEPOSITO: CUENTA UNICA DEL TESORO"/>
    <m/>
    <m/>
    <m/>
    <m/>
    <m/>
    <m/>
    <n v="0"/>
    <n v="90"/>
    <s v="NO_CONCILIADO"/>
  </r>
  <r>
    <x v="1"/>
    <m/>
    <x v="1"/>
    <x v="55"/>
    <s v="O22709770002"/>
    <s v="BOD"/>
    <n v="2270977"/>
    <m/>
    <s v="00099021001 DEPOSITO DE EFECTIVO, DEPOSITANTE: KATHERINE GONZALES CORTEZ, CONCEPTO: DEPÓSITO POR DEVOLUCION DE PAGO DE REFRIGERIO EN DEMASIA CORRESPONDIENTE A LA GESTION 2023, CUENTA DE DEPOSITO: CUENTA UNICA DEL TESORO"/>
    <m/>
    <m/>
    <m/>
    <m/>
    <m/>
    <m/>
    <n v="0"/>
    <n v="18"/>
    <s v="NO_CONCILIADO"/>
  </r>
  <r>
    <x v="1"/>
    <m/>
    <x v="1"/>
    <x v="55"/>
    <s v="O22709890002"/>
    <s v="BOD"/>
    <n v="2270989"/>
    <m/>
    <s v="00099021001 DEPOSITO DE EFECTIVO, DEPOSITANTE: LIDIA LOURDES SANDI DE CASTELLON, CONCEPTO: REVERSION DE HABER DE FEBRERO 2025, CUENTA DE DEPOSITO: CUENTA UNICA DEL TESORO"/>
    <m/>
    <m/>
    <m/>
    <m/>
    <m/>
    <m/>
    <n v="0"/>
    <n v="7206.05"/>
    <s v="NO_CONCILIADO"/>
  </r>
  <r>
    <x v="1"/>
    <m/>
    <x v="1"/>
    <x v="55"/>
    <s v="O22710150002"/>
    <s v="BOD"/>
    <n v="2271015"/>
    <m/>
    <s v="00099021001 DEPOSITO DE EFECTIVO, DEPOSITANTE: ELSA JUANA LOPEZ GUTIERREZ, CONCEPTO: DEVOLUCION DE LA RENTA, CUENTA DE DEPOSITO: CUENTA UNICA DEL TESORO"/>
    <m/>
    <m/>
    <m/>
    <m/>
    <m/>
    <m/>
    <n v="0"/>
    <n v="860"/>
    <s v="NO_CONCILIADO"/>
  </r>
  <r>
    <x v="2"/>
    <m/>
    <x v="2"/>
    <x v="55"/>
    <s v="O22710200002"/>
    <s v="BOD"/>
    <n v="2271020"/>
    <m/>
    <s v="00099021001 DEPOSITO DE EFECTIVO, DEPOSITANTE: ALEJANDRO CASTRO COARITE CI 2449786, CONCEPTO: DEVOLUCION DE SUELDO COMPLEMENTARIO DEL MES DE SEPTIEMBRE DE 2020, CUENTA DE DEPOSITO: CUENTA UNICA DEL TESORO/DJBR"/>
    <m/>
    <m/>
    <m/>
    <m/>
    <m/>
    <m/>
    <n v="0"/>
    <n v="4334.0600000000004"/>
    <s v="NO_CONCILIADO"/>
  </r>
  <r>
    <x v="1"/>
    <m/>
    <x v="1"/>
    <x v="55"/>
    <s v="O22710360002"/>
    <s v="BOD"/>
    <n v="2271036"/>
    <m/>
    <s v="00099021001 DEPOSITO DE EFECTIVO, DEPOSITANTE: PAMELA DANIELA JEMIO ZURITA, CONCEPTO: DEVOLUCION SALDO PASAJE DE IDA, CUENTA DE DEPOSITO: CUENTA UNICA DEL TESORO"/>
    <m/>
    <m/>
    <m/>
    <m/>
    <m/>
    <m/>
    <n v="0"/>
    <n v="4.8499999999999996"/>
    <s v="NO_CONCILIADO"/>
  </r>
  <r>
    <x v="6"/>
    <m/>
    <x v="6"/>
    <x v="55"/>
    <s v="B22708030002"/>
    <s v="BOD"/>
    <n v="2270803"/>
    <m/>
    <s v="00099021001 DEP.DE CHEQ.AJENOS,RET.DE CAM.,CONCEPTO: DESCUENTOS DE MONTOS EXCEDENTARIOS POR DOBLE PERCEPCION DE RECURSOS PUBLICOS,DEP.: CAJA NACIONAL DE SALUD , PROCEDENCIA: BANCO UNION S.A., CHEQUE: 82794, FECHA DE EMISION:25/03/2025"/>
    <m/>
    <m/>
    <m/>
    <m/>
    <m/>
    <m/>
    <n v="0"/>
    <n v="12790.75"/>
    <s v="NO_CONCILIADO"/>
  </r>
  <r>
    <x v="6"/>
    <m/>
    <x v="6"/>
    <x v="55"/>
    <s v="B22708080002"/>
    <s v="BOD"/>
    <n v="2270808"/>
    <m/>
    <s v="00099021001 DEP.DE CHEQ.AJENOS,RET.DE CAM.,CONCEPTO: REEMBOLSO POR SUBSIDIO INCAPACIDAD SECTOR PUBLICO,DEP.: CAJA NACIONAL DE SALUD , PROCEDENCIA: BANCO UNION S.A., CHEQUE: 82772, FECHA DE EMISION:25/03/2025"/>
    <m/>
    <m/>
    <m/>
    <m/>
    <m/>
    <m/>
    <n v="0"/>
    <n v="1278706.81"/>
    <s v="NO_CONCILIADO"/>
  </r>
  <r>
    <x v="6"/>
    <m/>
    <x v="6"/>
    <x v="55"/>
    <s v="B22708100002"/>
    <s v="BOD"/>
    <n v="2270810"/>
    <m/>
    <s v="00099021001 DEP.DE CHEQ.AJENOS,RET.DE CAM.,CONCEPTO: REEBOLSO POR SUBSIDIO INCPACIDAD SECTOR PUBLICO,DEP.: CAJA NACIONAL DE SALUD , PROCEDENCIA: BANCO UNION S.A., CHEQUE: 82771, FECHA DE EMISION:25/03/2025"/>
    <m/>
    <m/>
    <m/>
    <m/>
    <m/>
    <m/>
    <n v="0"/>
    <n v="827671.47"/>
    <s v="NO_CONCILIADO"/>
  </r>
  <r>
    <x v="6"/>
    <m/>
    <x v="6"/>
    <x v="55"/>
    <s v="B22708620002"/>
    <s v="BOD"/>
    <n v="2270862"/>
    <m/>
    <s v="00099021001 DEP.DE CHEQ.AJENOS,RET.DE CAM.,CONCEPTO: INCAPACIDADES,DEP.: CAJA NACIONAL DE SALUD , PROCEDENCIA: BANCO UNION S.A., CHEQUE: 46109, FECHA DE EMISION:07/03/2025"/>
    <m/>
    <m/>
    <m/>
    <m/>
    <m/>
    <m/>
    <n v="0"/>
    <n v="1426.8"/>
    <s v="NO_CONCILIADO"/>
  </r>
  <r>
    <x v="6"/>
    <m/>
    <x v="6"/>
    <x v="55"/>
    <s v="B22708640002"/>
    <s v="BOD"/>
    <n v="2270864"/>
    <m/>
    <s v="00099021001 DEP.DE CHEQ.AJENOS,RET.DE CAM.,CONCEPTO: INCAPACIDADES,DEP.: CAJA NACIONAL DE SALUD , PROCEDENCIA: BANCO UNION S.A., CHEQUE: 46110, FECHA DE EMISION:07/03/2025"/>
    <m/>
    <m/>
    <m/>
    <m/>
    <m/>
    <m/>
    <n v="0"/>
    <n v="237.8"/>
    <s v="NO_CONCILIADO"/>
  </r>
  <r>
    <x v="6"/>
    <m/>
    <x v="6"/>
    <x v="55"/>
    <s v="B22708660002"/>
    <s v="BOD"/>
    <n v="2270866"/>
    <m/>
    <s v="00099021001 DEP.DE CHEQ.AJENOS,RET.DE CAM.,CONCEPTO: INCAPACIDADES,DEP.: CAJA NACIONAL DE SALUD , PROCEDENCIA: BANCO UNION S.A., CHEQUE: 46111, FECHA DE EMISION:07/03/2025"/>
    <m/>
    <m/>
    <m/>
    <m/>
    <m/>
    <m/>
    <n v="0"/>
    <n v="1385"/>
    <s v="NO_CONCILIADO"/>
  </r>
  <r>
    <x v="6"/>
    <m/>
    <x v="6"/>
    <x v="55"/>
    <s v="B22708670002"/>
    <s v="BOD"/>
    <n v="2270867"/>
    <m/>
    <s v="00099021001 DEP.DE CHEQ.AJENOS,RET.DE CAM.,CONCEPTO: INCAPACIDADES,DEP.: CAJA NACIONAL DE SALUD , PROCEDENCIA: BANCO UNION S.A., CHEQUE: 46112, FECHA DE EMISION:07/03/2025"/>
    <m/>
    <m/>
    <m/>
    <m/>
    <m/>
    <m/>
    <n v="0"/>
    <n v="123.4"/>
    <s v="NO_CONCILIADO"/>
  </r>
  <r>
    <x v="6"/>
    <m/>
    <x v="6"/>
    <x v="55"/>
    <s v="B22708680002"/>
    <s v="BOD"/>
    <n v="2270868"/>
    <m/>
    <s v="00099021001 DEP.DE CHEQ.AJENOS,RET.DE CAM.,CONCEPTO: INCAPACIDADES,DEP.: CAJA NACIONAL DE SALUD , PROCEDENCIA: BANCO UNION S.A., CHEQUE: 46113, FECHA DE EMISION:07/03/2025"/>
    <m/>
    <m/>
    <m/>
    <m/>
    <m/>
    <m/>
    <n v="0"/>
    <n v="15831.54"/>
    <s v="NO_CONCILIADO"/>
  </r>
  <r>
    <x v="6"/>
    <m/>
    <x v="6"/>
    <x v="55"/>
    <s v="B22708690002"/>
    <s v="BOD"/>
    <n v="2270869"/>
    <m/>
    <s v="00099021001 DEP.DE CHEQ.AJENOS,RET.DE CAM.,CONCEPTO: INCAPACIDADES,DEP.: CAJA NACIONAL DE SALUD , PROCEDENCIA: BANCO UNION S.A., CHEQUE: 46114, FECHA DE EMISION:07/03/2025"/>
    <m/>
    <m/>
    <m/>
    <m/>
    <m/>
    <m/>
    <n v="0"/>
    <n v="2676.7"/>
    <s v="NO_CONCILIADO"/>
  </r>
  <r>
    <x v="6"/>
    <m/>
    <x v="6"/>
    <x v="55"/>
    <s v="B22708720002"/>
    <s v="BOD"/>
    <n v="2270872"/>
    <m/>
    <s v="00099021001 DEP.DE CHEQ.AJENOS,RET.DE CAM.,CONCEPTO: INCAPACIDADES,DEP.: CAJA NACIONAL DE SALUD , PROCEDENCIA: BANCO UNION S.A., CHEQUE: 46115, FECHA DE EMISION:07/03/2025"/>
    <m/>
    <m/>
    <m/>
    <m/>
    <m/>
    <m/>
    <n v="0"/>
    <n v="2087.0700000000002"/>
    <s v="NO_CONCILIADO"/>
  </r>
  <r>
    <x v="6"/>
    <m/>
    <x v="6"/>
    <x v="55"/>
    <s v="B22708740002"/>
    <s v="BOD"/>
    <n v="2270874"/>
    <m/>
    <s v="00099021001 DEP.DE CHEQ.AJENOS,RET.DE CAM.,CONCEPTO: INCAPACIDADES,DEP.: CAJA NACIONAL DE SALUD , PROCEDENCIA: BANCO UNION S.A., CHEQUE: 46116, FECHA DE EMISION:07/03/2025"/>
    <m/>
    <m/>
    <m/>
    <m/>
    <m/>
    <m/>
    <n v="0"/>
    <n v="30192.39"/>
    <s v="NO_CONCILIADO"/>
  </r>
  <r>
    <x v="6"/>
    <m/>
    <x v="6"/>
    <x v="55"/>
    <s v="B22708750002"/>
    <s v="BOD"/>
    <n v="2270875"/>
    <m/>
    <s v="00099021001 DEP.DE CHEQ.AJENOS,RET.DE CAM.,CONCEPTO: INCAPACIDADES,DEP.: CAJA NACIONAL DE SALUD , PROCEDENCIA: BANCO UNION S.A., CHEQUE: 46117, FECHA DE EMISION:07/03/2025"/>
    <m/>
    <m/>
    <m/>
    <m/>
    <m/>
    <m/>
    <n v="0"/>
    <n v="31158.29"/>
    <s v="NO_CONCILIADO"/>
  </r>
  <r>
    <x v="6"/>
    <m/>
    <x v="6"/>
    <x v="55"/>
    <s v="B22708780002"/>
    <s v="BOD"/>
    <n v="2270878"/>
    <m/>
    <s v="00099021001 DEP.DE CHEQ.AJENOS,RET.DE CAM.,CONCEPTO: INCAPACIDADES,DEP.: CAJA NACIONAL DE SALUD , PROCEDENCIA: BANCO UNION S.A., CHEQUE: 46118, FECHA DE EMISION:07/03/2025"/>
    <m/>
    <m/>
    <m/>
    <m/>
    <m/>
    <m/>
    <n v="0"/>
    <n v="22102.6"/>
    <s v="NO_CONCILIADO"/>
  </r>
  <r>
    <x v="6"/>
    <m/>
    <x v="6"/>
    <x v="55"/>
    <s v="B22708800002"/>
    <s v="BOD"/>
    <n v="2270880"/>
    <m/>
    <s v="00099021001 DEP.DE CHEQ.AJENOS,RET.DE CAM.,CONCEPTO: INCAPACIDADES,DEP.: CAJA NACIONAL DE SALUD , PROCEDENCIA: BANCO UNION S.A., CHEQUE: 46119, FECHA DE EMISION:07/03/2025"/>
    <m/>
    <m/>
    <m/>
    <m/>
    <m/>
    <m/>
    <n v="0"/>
    <n v="23348.9"/>
    <s v="NO_CONCILIADO"/>
  </r>
  <r>
    <x v="1"/>
    <m/>
    <x v="1"/>
    <x v="55"/>
    <s v="B22708820002"/>
    <s v="BOD"/>
    <n v="2270882"/>
    <m/>
    <s v="00099021001 DEP.DE CHEQ.AJENOS,RET.DE CAM.,CONCEPTO: DEVOLUCION DE PAGO DEL ESCALAFON,DEP.: BORIS ORTUÑO FERRUFINO , PROCEDENCIA: BANCO UNION S.A., CHEQUE: 213546, FECHA DE EMISION:25/03/2025"/>
    <m/>
    <m/>
    <m/>
    <m/>
    <m/>
    <m/>
    <n v="0"/>
    <n v="5347.38"/>
    <s v="NO_CONCILIADO"/>
  </r>
  <r>
    <x v="6"/>
    <m/>
    <x v="6"/>
    <x v="55"/>
    <s v="B22708830002"/>
    <s v="BOD"/>
    <n v="2270883"/>
    <m/>
    <s v="00099021001 DEP.DE CHEQ.AJENOS,RET.DE CAM.,CONCEPTO: INCAPACIDADES,DEP.: CAJA NACIONAL DE SALUD , PROCEDENCIA: BANCO UNION S.A., CHEQUE: 46120, FECHA DE EMISION:07/03/2025"/>
    <m/>
    <m/>
    <m/>
    <m/>
    <m/>
    <m/>
    <n v="0"/>
    <n v="8742.81"/>
    <s v="NO_CONCILIADO"/>
  </r>
  <r>
    <x v="6"/>
    <m/>
    <x v="6"/>
    <x v="55"/>
    <s v="B22708840002"/>
    <s v="BOD"/>
    <n v="2270884"/>
    <m/>
    <s v="00099021001 DEP.DE CHEQ.AJENOS,RET.DE CAM.,CONCEPTO: INCAPACIDADES,DEP.: CAJA NACIONAL DE SALUD , PROCEDENCIA: BANCO UNION S.A., CHEQUE: 46140, FECHA DE EMISION:10/03/2025"/>
    <m/>
    <m/>
    <m/>
    <m/>
    <m/>
    <m/>
    <n v="0"/>
    <n v="3944.59"/>
    <s v="NO_CONCILIADO"/>
  </r>
  <r>
    <x v="6"/>
    <m/>
    <x v="6"/>
    <x v="55"/>
    <s v="B22708870002"/>
    <s v="BOD"/>
    <n v="2270887"/>
    <m/>
    <s v="00099021001 DEP.DE CHEQ.AJENOS,RET.DE CAM.,CONCEPTO: INCAPACIDADES,DEP.: CAJA NACIONAL DE SALUD , PROCEDENCIA: BANCO UNION S.A., CHEQUE: 46141, FECHA DE EMISION:10/03/2025"/>
    <m/>
    <m/>
    <m/>
    <m/>
    <m/>
    <m/>
    <n v="0"/>
    <n v="1555.58"/>
    <s v="NO_CONCILIADO"/>
  </r>
  <r>
    <x v="6"/>
    <m/>
    <x v="6"/>
    <x v="55"/>
    <s v="B22708890002"/>
    <s v="BOD"/>
    <n v="2270889"/>
    <m/>
    <s v="00099021001 DEP.DE CHEQ.AJENOS,RET.DE CAM.,CONCEPTO: INCAPACIDADES,DEP.: CAJA NACIONAL DE SALUD , PROCEDENCIA: BANCO UNION S.A., CHEQUE: 46142, FECHA DE EMISION:10/03/2025"/>
    <m/>
    <m/>
    <m/>
    <m/>
    <m/>
    <m/>
    <n v="0"/>
    <n v="4268.3900000000003"/>
    <s v="NO_CONCILIADO"/>
  </r>
  <r>
    <x v="6"/>
    <m/>
    <x v="6"/>
    <x v="55"/>
    <s v="B22708910002"/>
    <s v="BOD"/>
    <n v="2270891"/>
    <m/>
    <s v="00099021001 DEP.DE CHEQ.AJENOS,RET.DE CAM.,CONCEPTO: INCAPACIDADES,DEP.: CAJA NACIONAL DE SALUD , PROCEDENCIA: BANCO UNION S.A., CHEQUE: 46143, FECHA DE EMISION:10/03/2025"/>
    <m/>
    <m/>
    <m/>
    <m/>
    <m/>
    <m/>
    <n v="0"/>
    <n v="2648.33"/>
    <s v="NO_CONCILIADO"/>
  </r>
  <r>
    <x v="6"/>
    <m/>
    <x v="6"/>
    <x v="55"/>
    <s v="B22708920002"/>
    <s v="BOD"/>
    <n v="2270892"/>
    <m/>
    <s v="00099021001 DEP.DE CHEQ.AJENOS,RET.DE CAM.,CONCEPTO: INCAPACIDADES,DEP.: CAJA NACIONAL DE SALUD , PROCEDENCIA: BANCO UNION S.A., CHEQUE: 46144, FECHA DE EMISION:10/03/2025"/>
    <m/>
    <m/>
    <m/>
    <m/>
    <m/>
    <m/>
    <n v="0"/>
    <n v="35425.97"/>
    <s v="NO_CONCILIADO"/>
  </r>
  <r>
    <x v="6"/>
    <m/>
    <x v="6"/>
    <x v="55"/>
    <s v="B22708950002"/>
    <s v="BOD"/>
    <n v="2270895"/>
    <m/>
    <s v="00099021001 DEP.DE CHEQ.AJENOS,RET.DE CAM.,CONCEPTO: INCAPACIDADES,DEP.: CAJA NACIONAL DE SALUD , PROCEDENCIA: BANCO UNION S.A., CHEQUE: 46145, FECHA DE EMISION:10/03/2025"/>
    <m/>
    <m/>
    <m/>
    <m/>
    <m/>
    <m/>
    <n v="0"/>
    <n v="25973.55"/>
    <s v="NO_CONCILIADO"/>
  </r>
  <r>
    <x v="6"/>
    <m/>
    <x v="6"/>
    <x v="55"/>
    <s v="B22708960002"/>
    <s v="BOD"/>
    <n v="2270896"/>
    <m/>
    <s v="00099021001 DEP.DE CHEQ.AJENOS,RET.DE CAM.,CONCEPTO: INCAPACIDADES,DEP.: CAJA NACIONAL DE SALUD , PROCEDENCIA: BANCO UNION S.A., CHEQUE: 46146, FECHA DE EMISION:10/03/2025"/>
    <m/>
    <m/>
    <m/>
    <m/>
    <m/>
    <m/>
    <n v="0"/>
    <n v="671.22"/>
    <s v="NO_CONCILIADO"/>
  </r>
  <r>
    <x v="6"/>
    <m/>
    <x v="6"/>
    <x v="55"/>
    <s v="B22708970002"/>
    <s v="BOD"/>
    <n v="2270897"/>
    <m/>
    <s v="00099021001 DEP.DE CHEQ.AJENOS,RET.DE CAM.,CONCEPTO: INCAPACIDADES,DEP.: CAJA NACIONAL DE SALUD , PROCEDENCIA: BANCO UNION S.A., CHEQUE: 46147, FECHA DE EMISION:10/03/2025"/>
    <m/>
    <m/>
    <m/>
    <m/>
    <m/>
    <m/>
    <n v="0"/>
    <n v="9794.4599999999991"/>
    <s v="NO_CONCILIADO"/>
  </r>
  <r>
    <x v="6"/>
    <m/>
    <x v="6"/>
    <x v="55"/>
    <s v="B22709000002"/>
    <s v="BOD"/>
    <n v="2270900"/>
    <m/>
    <s v="00099021001 DEP.DE CHEQ.AJENOS,RET.DE CAM.,CONCEPTO: INCAPACIDADES,DEP.: CAJA NACIONAL DE SALUD , PROCEDENCIA: BANCO UNION S.A., CHEQUE: 46148, FECHA DE EMISION:10/03/2025"/>
    <m/>
    <m/>
    <m/>
    <m/>
    <m/>
    <m/>
    <n v="0"/>
    <n v="65976.3"/>
    <s v="NO_CONCILIADO"/>
  </r>
  <r>
    <x v="6"/>
    <m/>
    <x v="6"/>
    <x v="55"/>
    <s v="B22709030002"/>
    <s v="BOD"/>
    <n v="2270903"/>
    <m/>
    <s v="00099021001 DEP.DE CHEQ.AJENOS,RET.DE CAM.,CONCEPTO: INCAPACIDADES,DEP.: CAJA NACIONAL DE SALUD , PROCEDENCIA: BANCO UNION S.A., CHEQUE: 46180, FECHA DE EMISION:12/03/2025"/>
    <m/>
    <m/>
    <m/>
    <m/>
    <m/>
    <m/>
    <n v="0"/>
    <n v="97489.59"/>
    <s v="NO_CONCILIADO"/>
  </r>
  <r>
    <x v="6"/>
    <m/>
    <x v="6"/>
    <x v="55"/>
    <s v="B22709040002"/>
    <s v="BOD"/>
    <n v="2270904"/>
    <m/>
    <s v="00099021001 DEP.DE CHEQ.AJENOS,RET.DE CAM.,CONCEPTO: INCAPACIDADES,DEP.: CAJA NACIONAL DE SALUD , PROCEDENCIA: BANCO UNION S.A., CHEQUE: 46181, FECHA DE EMISION:12/03/2025"/>
    <m/>
    <m/>
    <m/>
    <m/>
    <m/>
    <m/>
    <n v="0"/>
    <n v="20429.75"/>
    <s v="NO_CONCILIADO"/>
  </r>
  <r>
    <x v="6"/>
    <m/>
    <x v="6"/>
    <x v="55"/>
    <s v="B22709060002"/>
    <s v="BOD"/>
    <n v="2270906"/>
    <m/>
    <s v="00099021001 DEP.DE CHEQ.AJENOS,RET.DE CAM.,CONCEPTO: INCAPACIDADES,DEP.: CAJA NACIONAL DE SALUD , PROCEDENCIA: BANCO UNION S.A., CHEQUE: 46182, FECHA DE EMISION:12/03/2025"/>
    <m/>
    <m/>
    <m/>
    <m/>
    <m/>
    <m/>
    <n v="0"/>
    <n v="65911.429999999993"/>
    <s v="NO_CONCILIADO"/>
  </r>
  <r>
    <x v="6"/>
    <m/>
    <x v="6"/>
    <x v="55"/>
    <s v="B22709090002"/>
    <s v="BOD"/>
    <n v="2270909"/>
    <m/>
    <s v="00099021001 DEP.DE CHEQ.AJENOS,RET.DE CAM.,CONCEPTO: INCAPACIDADES,DEP.: CAJA NACIONAL DE SALUD , PROCEDENCIA: BANCO UNION S.A., CHEQUE: 46183, FECHA DE EMISION:12/03/2025"/>
    <m/>
    <m/>
    <m/>
    <m/>
    <m/>
    <m/>
    <n v="0"/>
    <n v="50491.37"/>
    <s v="NO_CONCILIADO"/>
  </r>
  <r>
    <x v="6"/>
    <m/>
    <x v="6"/>
    <x v="55"/>
    <s v="B22709120002"/>
    <s v="BOD"/>
    <n v="2270912"/>
    <m/>
    <s v="00099021001 DEP.DE CHEQ.AJENOS,RET.DE CAM.,CONCEPTO: INCAPACIDADES,DEP.: CAJA NACIONAL DE SALUD , PROCEDENCIA: BANCO UNION S.A., CHEQUE: 46184, FECHA DE EMISION:12/03/2025"/>
    <m/>
    <m/>
    <m/>
    <m/>
    <m/>
    <m/>
    <n v="0"/>
    <n v="12756.35"/>
    <s v="NO_CONCILIADO"/>
  </r>
  <r>
    <x v="6"/>
    <m/>
    <x v="6"/>
    <x v="55"/>
    <s v="B22709150002"/>
    <s v="BOD"/>
    <n v="2270915"/>
    <m/>
    <s v="00099021001 DEP.DE CHEQ.AJENOS,RET.DE CAM.,CONCEPTO: INCAPACIDADES,DEP.: CAJA NACIONAL DE SALUD , PROCEDENCIA: BANCO UNION S.A., CHEQUE: 46185, FECHA DE EMISION:12/03/2025"/>
    <m/>
    <m/>
    <m/>
    <m/>
    <m/>
    <m/>
    <n v="0"/>
    <n v="4066.47"/>
    <s v="NO_CONCILIADO"/>
  </r>
  <r>
    <x v="6"/>
    <m/>
    <x v="6"/>
    <x v="55"/>
    <s v="B22709160002"/>
    <s v="BOD"/>
    <n v="2270916"/>
    <m/>
    <s v="00099021001 DEP.DE CHEQ.AJENOS,RET.DE CAM.,CONCEPTO: INCAPACIDADES,DEP.: CAJA NACIONAL DE SALUD , PROCEDENCIA: BANCO UNION S.A., CHEQUE: 46186, FECHA DE EMISION:12/03/2025"/>
    <m/>
    <m/>
    <m/>
    <m/>
    <m/>
    <m/>
    <n v="0"/>
    <n v="4839.04"/>
    <s v="NO_CONCILIADO"/>
  </r>
  <r>
    <x v="6"/>
    <m/>
    <x v="6"/>
    <x v="55"/>
    <s v="B22709190002"/>
    <s v="BOD"/>
    <n v="2270919"/>
    <m/>
    <s v="00099021001 DEP.DE CHEQ.AJENOS,RET.DE CAM.,CONCEPTO: INCAPACIDADES,DEP.: CAJA NACIONAL DE SALUD , PROCEDENCIA: BANCO UNION S.A., CHEQUE: 46187, FECHA DE EMISION:12/03/2025"/>
    <m/>
    <m/>
    <m/>
    <m/>
    <m/>
    <m/>
    <n v="0"/>
    <n v="2999.8"/>
    <s v="NO_CONCILIADO"/>
  </r>
  <r>
    <x v="6"/>
    <m/>
    <x v="6"/>
    <x v="55"/>
    <s v="B22709220002"/>
    <s v="BOD"/>
    <n v="2270922"/>
    <m/>
    <s v="00099021001 DEP.DE CHEQ.AJENOS,RET.DE CAM.,CONCEPTO: INCAPACIDADES,DEP.: CAJA NACIONAL DE SALUD , PROCEDENCIA: BANCO UNION S.A., CHEQUE: 46231, FECHA DE EMISION:14/03/2025"/>
    <m/>
    <m/>
    <m/>
    <m/>
    <m/>
    <m/>
    <n v="0"/>
    <n v="107594.57"/>
    <s v="NO_CONCILIADO"/>
  </r>
  <r>
    <x v="6"/>
    <m/>
    <x v="6"/>
    <x v="55"/>
    <s v="B22709240002"/>
    <s v="BOD"/>
    <n v="2270924"/>
    <m/>
    <s v="00099021001 DEP.DE CHEQ.AJENOS,RET.DE CAM.,CONCEPTO: INCAPACIDADES,DEP.: CAJA NACIONAL DE SALUD , PROCEDENCIA: BANCO UNION S.A., CHEQUE: 46210, FECHA DE EMISION:12/03/2025"/>
    <m/>
    <m/>
    <m/>
    <m/>
    <m/>
    <m/>
    <n v="0"/>
    <n v="830.61"/>
    <s v="NO_CONCILIADO"/>
  </r>
  <r>
    <x v="6"/>
    <m/>
    <x v="6"/>
    <x v="55"/>
    <s v="B22709270002"/>
    <s v="BOD"/>
    <n v="2270927"/>
    <m/>
    <s v="00099021001 DEP.DE CHEQ.AJENOS,RET.DE CAM.,CONCEPTO: INCAPACIDADES,DEP.: CAJA NACIONAL DE SALUD , PROCEDENCIA: BANCO UNION S.A., CHEQUE: 46211, FECHA DE EMISION:12/03/2025"/>
    <m/>
    <m/>
    <m/>
    <m/>
    <m/>
    <m/>
    <n v="0"/>
    <n v="237.04"/>
    <s v="NO_CONCILIADO"/>
  </r>
  <r>
    <x v="6"/>
    <m/>
    <x v="6"/>
    <x v="55"/>
    <s v="B22709290002"/>
    <s v="BOD"/>
    <n v="2270929"/>
    <m/>
    <s v="00099021001 DEP.DE CHEQ.AJENOS,RET.DE CAM.,CONCEPTO: INCAPACIDADES,DEP.: CAJA NACIONAL DE SALUD , PROCEDENCIA: BANCO UNION S.A., CHEQUE: 46212, FECHA DE EMISION:12/03/2025"/>
    <m/>
    <m/>
    <m/>
    <m/>
    <m/>
    <m/>
    <n v="0"/>
    <n v="172.46"/>
    <s v="NO_CONCILIADO"/>
  </r>
  <r>
    <x v="6"/>
    <m/>
    <x v="6"/>
    <x v="55"/>
    <s v="B22709330002"/>
    <s v="BOD"/>
    <n v="2270933"/>
    <m/>
    <s v="00099021001 DEP.DE CHEQ.AJENOS,RET.DE CAM.,CONCEPTO: INCAPACIDADES,DEP.: CAJA NACIONAL DE SALUD , PROCEDENCIA: BANCO UNION S.A., CHEQUE: 46213, FECHA DE EMISION:12/03/2025"/>
    <m/>
    <m/>
    <m/>
    <m/>
    <m/>
    <m/>
    <n v="0"/>
    <n v="796.96"/>
    <s v="NO_CONCILIADO"/>
  </r>
  <r>
    <x v="18"/>
    <m/>
    <x v="18"/>
    <x v="56"/>
    <s v="J06314840002"/>
    <s v="NTE"/>
    <n v="11489071"/>
    <m/>
    <s v="A:00099021001 DEVOLUCIÓN DEUDA AL TGN POR PARTE DEL SR. GUILLERMO ARAMAYO HERRERA CORRESPONDIENTE AL MES DE FEBRERO/2025, S/G. INF. SENASIR/UAF/INF N° 548/2025, DE FECHA 24/03/2025"/>
    <m/>
    <m/>
    <m/>
    <m/>
    <m/>
    <m/>
    <n v="0"/>
    <n v="1027.3499999999999"/>
    <s v="NO_CONCILIADO"/>
  </r>
  <r>
    <x v="52"/>
    <m/>
    <x v="52"/>
    <x v="56"/>
    <s v="S11230540002"/>
    <s v="CRV"/>
    <n v="1123054"/>
    <m/>
    <s v="||TRANSFERENCIA DE FONDOS S/G MENSAJES SWIFT NROS. 4002 Y 3978, CORREO ELECTRONICO DE LA FECHA ENVIADO POR EL SERVICIO NACIONAL DE METEOROLOGIA E HIDROLOGIA DE BOLIVIA (SENAMHI) A LA LIBRETA 00213018001 SENAMHI IMPLEMENTACIONENANDES+; P/CTA DE OMM ORGANISATION"/>
    <m/>
    <m/>
    <m/>
    <m/>
    <m/>
    <m/>
    <n v="0"/>
    <n v="1476568.57"/>
    <s v="NO_CONCILIADO"/>
  </r>
  <r>
    <x v="3"/>
    <m/>
    <x v="3"/>
    <x v="56"/>
    <s v="S11230350003"/>
    <s v="COB"/>
    <n v="1123035"/>
    <m/>
    <s v="||TRANSFERENCIA DE FONDOS S/G MENSAJES SWIFT NRO. 4004 Y 4005 DE LA FECHA Y NOTA CITE DGAC/DAF/FIN/NE-0008/25 DE F.29.01.2025 (HRE-TGL-1866) DE LA DIRECCION GENERAL DE AERONAUTICA CIVIL (SECTOR PÚBLICO). DEBITO DE LA LIBRETA 00117012001 DGAC, REPOSICIÓN DE ÚTILES DE ESCRITORIO"/>
    <m/>
    <m/>
    <m/>
    <m/>
    <m/>
    <m/>
    <n v="60"/>
    <n v="0"/>
    <s v="NO_CONCILIADO"/>
  </r>
  <r>
    <x v="3"/>
    <m/>
    <x v="3"/>
    <x v="56"/>
    <s v="S11230360003"/>
    <s v="COB"/>
    <n v="1123036"/>
    <m/>
    <s v="||TRANSFERENCIA DE FONDOS SEGÚN MENSAJE SWIFT N°4015 DE LA FECHA Y NOTA CITE: DGAC/DAF/FIN/NE-0008/25 (HRE-TGL-1866) DE FECHA 29/01/2025 DE LA DIRECCIÓN GENERAL DE AERONÁUTICA CIVIL. (SECTOR PÚBLICO). DÉBITO DE LA LIBRETA 00117012001 DGAC, REPOSICIÓN DE ÚTILES DE ESCRITORIO."/>
    <m/>
    <m/>
    <m/>
    <m/>
    <m/>
    <m/>
    <n v="60"/>
    <n v="0"/>
    <s v="NO_CONCILIADO"/>
  </r>
  <r>
    <x v="2"/>
    <m/>
    <x v="2"/>
    <x v="56"/>
    <s v="O22713100002"/>
    <s v="BOD"/>
    <n v="2271310"/>
    <m/>
    <s v="00099021001 DEPOSITO DE EFECTIVO, DEPOSITANTE: ESPERANZA AGUILAR ZEBALLOS, CONCEPTO: DEVOLUCION HABERES POR SOBREPASAR LA LETRA &quot;A&quot; DE LA POLICIA BOLIVIANA, CUENTA DE DEPOSITO: CUENTA UNICA DEL TESORO/DJBR"/>
    <m/>
    <m/>
    <m/>
    <m/>
    <m/>
    <m/>
    <n v="0"/>
    <n v="9000"/>
    <s v="NO_CONCILIADO"/>
  </r>
  <r>
    <x v="0"/>
    <m/>
    <x v="0"/>
    <x v="56"/>
    <s v="O22713340002"/>
    <s v="BOD"/>
    <n v="2271334"/>
    <m/>
    <s v="00081011101 DEPOSITO DE EFECTIVO, DEPOSITANTE: RUDY MAMANI MOLLO, CONCEPTO: DEPÓSITO POR EXTRAVIO DE CREDENCIAL, CUENTA DE DEPOSITO: CUENTA UNICA DEL TESORO"/>
    <m/>
    <m/>
    <m/>
    <m/>
    <m/>
    <m/>
    <n v="0"/>
    <n v="25"/>
    <s v="NO_CONCILIADO"/>
  </r>
  <r>
    <x v="1"/>
    <m/>
    <x v="1"/>
    <x v="56"/>
    <s v="O22713880002"/>
    <s v="BOD"/>
    <n v="2271388"/>
    <m/>
    <s v="00099021001 DEPOSITO DE EFECTIVO, DEPOSITANTE: ANDRES VINCENTTY ARCE, CONCEPTO: PAGO DE CUOTA ANDRES VINCENTTY ARCE-AGUA DE CASTILLA, CUENTA DE DEPOSITO: CUENTA UNICA DEL TESORO"/>
    <m/>
    <m/>
    <m/>
    <m/>
    <m/>
    <m/>
    <n v="0"/>
    <n v="25000"/>
    <s v="NO_CONCILIADO"/>
  </r>
  <r>
    <x v="16"/>
    <m/>
    <x v="16"/>
    <x v="56"/>
    <s v="O22713920002"/>
    <s v="BOD"/>
    <n v="2271392"/>
    <m/>
    <s v="00132072001 DEPOSITO DE EFECTIVO, DEPOSITANTE: HELEN AMPARO RAMIREZ CUELLAR, CONCEPTO: FONDOS NO UTILIZADOS DEL PREV. 140, CUENTA DE DEPOSITO: CUENTA UNICA DEL TESORO"/>
    <m/>
    <m/>
    <m/>
    <m/>
    <m/>
    <m/>
    <n v="0"/>
    <n v="30"/>
    <s v="NO_CONCILIADO"/>
  </r>
  <r>
    <x v="16"/>
    <m/>
    <x v="16"/>
    <x v="56"/>
    <s v="O22713940002"/>
    <s v="BOD"/>
    <n v="2271394"/>
    <m/>
    <s v="00132072001 DEPOSITO DE EFECTIVO, DEPOSITANTE: ISMAEL QUISPE CALLATA, CONCEPTO: FACTURAS NO DECLARADAS DEL PREV 445, CUENTA DE DEPOSITO: CUENTA UNICA DEL TESORO"/>
    <m/>
    <m/>
    <m/>
    <m/>
    <m/>
    <m/>
    <n v="0"/>
    <n v="10.4"/>
    <s v="NO_CONCILIADO"/>
  </r>
  <r>
    <x v="1"/>
    <m/>
    <x v="1"/>
    <x v="56"/>
    <s v="O22714110002"/>
    <s v="BOD"/>
    <n v="2271411"/>
    <m/>
    <s v="00099021001 DEPOSITO DE EFECTIVO, DEPOSITANTE: RUIZ CACERES RUBY RAFAEL, CONCEPTO: REVERSION, CUENTA DE DEPOSITO: CUENTA UNICA DEL TESORO"/>
    <m/>
    <m/>
    <m/>
    <m/>
    <m/>
    <m/>
    <n v="0"/>
    <n v="13.35"/>
    <s v="NO_CONCILIADO"/>
  </r>
  <r>
    <x v="6"/>
    <m/>
    <x v="6"/>
    <x v="56"/>
    <s v="B22712660002"/>
    <s v="BOD"/>
    <n v="2271266"/>
    <m/>
    <s v="00099021001 DEP.DE CHEQ.AJENOS,RET.DE CAM.,CONCEPTO: DEVOLUCION INCAPACIDAD SEPTIEMBRE 2024,DEP.: CAJA PETROLERA DE SALUD , PROCEDENCIA: BANCO UNION S.A., CHEQUE: 22800, FECHA DE EMISION:26/03/2025"/>
    <m/>
    <m/>
    <m/>
    <m/>
    <m/>
    <m/>
    <n v="0"/>
    <n v="17158.89"/>
    <s v="NO_CONCILIADO"/>
  </r>
  <r>
    <x v="6"/>
    <m/>
    <x v="6"/>
    <x v="56"/>
    <s v="B22712700002"/>
    <s v="BOD"/>
    <n v="2271270"/>
    <m/>
    <s v="00099021001 DEP.DE CHEQ.AJENOS,RET.DE CAM.,CONCEPTO: DEVOLUCION INCAPACIDAD SEPTIEMBRE 2024,DEP.: CAJA PETROLERA DE SALUD , PROCEDENCIA: BANCO UNION S.A., CHEQUE: 22790, FECHA DE EMISION:26/03/2025"/>
    <m/>
    <m/>
    <m/>
    <m/>
    <m/>
    <m/>
    <n v="0"/>
    <n v="2394.65"/>
    <s v="NO_CONCILIADO"/>
  </r>
  <r>
    <x v="21"/>
    <m/>
    <x v="21"/>
    <x v="56"/>
    <s v="B22712720002"/>
    <s v="BOD"/>
    <n v="2271272"/>
    <m/>
    <s v="00862012001 DEP.DE CHEQ.AJENOS,RET.DE CAM.,CONCEPTO: DEVOLUCION INCAPACIDAD SEPTIEMBRE 2024,DEP.: CAJA PETROLERA DE SALUD , PROCEDENCIA: BANCO UNION S.A., CHEQUE: 22789, FECHA DE EMISION:26/03/2025"/>
    <m/>
    <m/>
    <m/>
    <m/>
    <m/>
    <m/>
    <n v="0"/>
    <n v="2861.95"/>
    <s v="NO_CONCILIADO"/>
  </r>
  <r>
    <x v="51"/>
    <m/>
    <x v="51"/>
    <x v="56"/>
    <s v="B22712750002"/>
    <s v="BOD"/>
    <n v="2271275"/>
    <m/>
    <s v="00597019202 DEP.DE CHEQ.AJENOS,RET.DE CAM.,CONCEPTO: DEVOLUCION INCAPACIDAD SEPTIEMBRE 2024,DEP.: CAJA PETROLERA DE SALUD , PROCEDENCIA: BANCO UNION S.A., CHEQUE: 22787, FECHA DE EMISION:26/03/2025"/>
    <m/>
    <m/>
    <m/>
    <m/>
    <m/>
    <m/>
    <n v="0"/>
    <n v="8566.11"/>
    <s v="NO_CONCILIADO"/>
  </r>
  <r>
    <x v="6"/>
    <m/>
    <x v="6"/>
    <x v="56"/>
    <s v="B22712800002"/>
    <s v="BOD"/>
    <n v="2271280"/>
    <m/>
    <s v="00099021001 DEP.DE CHEQ.AJENOS,RET.DE CAM.,CONCEPTO: DEVOLUCION INCAPACIDAD SEPTIEMBRE 2024,DEP.: CAJA PETROLERA DE SALUD , PROCEDENCIA: BANCO UNION S.A., CHEQUE: 22792, FECHA DE EMISION:26/03/2025"/>
    <m/>
    <m/>
    <m/>
    <m/>
    <m/>
    <m/>
    <n v="0"/>
    <n v="5996.34"/>
    <s v="NO_CONCILIADO"/>
  </r>
  <r>
    <x v="11"/>
    <m/>
    <x v="11"/>
    <x v="56"/>
    <s v="B22713580002"/>
    <s v="BOD"/>
    <n v="2271358"/>
    <m/>
    <s v="00099021001 DEP.DE CHEQ.AJENOS,RET.DE CAM.,CONCEPTO: DEPÓSITO,DEP.: ERIK SORAIDE TABOADA , PROCEDENCIA: BANCO UNION S.A., CHEQUE: 213549, FECHA DE EMISION:26/03/2025/DJBR"/>
    <m/>
    <m/>
    <m/>
    <m/>
    <m/>
    <m/>
    <n v="0"/>
    <n v="4258.42"/>
    <s v="NO_CONCILIADO"/>
  </r>
  <r>
    <x v="1"/>
    <m/>
    <x v="1"/>
    <x v="56"/>
    <s v="B22713590002"/>
    <s v="BOD"/>
    <n v="2271359"/>
    <m/>
    <s v="00099021001 DEP.DE CHEQ.AJENOS,RET.DE CAM.,CONCEPTO: DEVOLUCION,DEP.: JOSE ANTONIO CLAURE MAYORGA , PROCEDENCIA: BANCO UNION S.A., CHEQUE: 213550, FECHA DE EMISION:26/03/2025"/>
    <m/>
    <m/>
    <m/>
    <m/>
    <m/>
    <m/>
    <n v="0"/>
    <n v="455.91"/>
    <s v="NO_CONCILIADO"/>
  </r>
  <r>
    <x v="3"/>
    <m/>
    <x v="3"/>
    <x v="57"/>
    <s v="S11231370003"/>
    <s v="COB"/>
    <n v="1123137"/>
    <m/>
    <s v="||TRANSFERENCIA DE FONDOS S/G MENSAJE SWIFT NRO. 3955, CORREO ELECTRONICO ENVIADO POR DGAC DE LA FECHA Y NOTA CITE DGAC/DAF/FIN/NE-0008/25 DE F.29.01.2025 (HRE-TGL-1866) DE LA DIRECCION GENERAL DE AERONAUTICA CIVIL (SECTOR PÚBLICO). DEBITO DE LA LIBRETA 00117012001 DGAC, REPOSICIÓN DE ÚTILES DE ESCRITORIO."/>
    <m/>
    <m/>
    <m/>
    <m/>
    <m/>
    <m/>
    <n v="60"/>
    <n v="0"/>
    <s v="NO_CONCILIADO"/>
  </r>
  <r>
    <x v="3"/>
    <m/>
    <x v="3"/>
    <x v="57"/>
    <s v="S11231430003"/>
    <s v="COB"/>
    <n v="1123143"/>
    <m/>
    <s v="||TRANSFERENCIA DE FONDOS S/G MENSAJES SWIFT NROS. 4053 Y 4055 DE LA FECHA Y NOTA CITE DGAC/DAF/FIN/NE-0008/25 DE F.29.01.2025 (HRE-TGL-1866) DE LA DIRECCION GENERAL DE AERONAUTICA CIVIL (SECTOR PÚBLICO). DEBITO DE LA LIBRETA 00117012001 DGAC, REPOSICIÓN DE ÚTILES DE ESCRITORIO."/>
    <m/>
    <m/>
    <m/>
    <m/>
    <m/>
    <m/>
    <n v="60"/>
    <n v="0"/>
    <s v="NO_CONCILIADO"/>
  </r>
  <r>
    <x v="44"/>
    <m/>
    <x v="44"/>
    <x v="57"/>
    <s v="S11231790002"/>
    <s v="CRV"/>
    <n v="1123179"/>
    <m/>
    <s v="||TRANSFERENCIA DE RECURSOS A LA FUNDACION CULTURAL DEL BCB (2DO DESEMBOLSO)-PRIMER TRIMESTRE-INVERSION CONST.DEL EDIF.DE ARCHIVO Y BIBLIOTECA NACIONAL DE BOLIVIA-ABNB-SUCRE, S/G FC-BCB.PDCIA.N°232/2025, INF.BCB-GADM-SCONT-DAF-INF-2025-61 AUTORIZ.GADM BCB-HRE-TGL-2025-4919 TRANSFERENCIA A LA LIBRETA N° 00293054202 FC-BCB-CONST. EDIF. ARCH BIBL. NAL. DE BOLIVIA - ABNB"/>
    <m/>
    <m/>
    <m/>
    <m/>
    <m/>
    <m/>
    <n v="0"/>
    <n v="1088718.8"/>
    <s v="NO_CONCILIADO"/>
  </r>
  <r>
    <x v="29"/>
    <m/>
    <x v="29"/>
    <x v="57"/>
    <s v="O22717660002"/>
    <s v="BOD"/>
    <n v="2271766"/>
    <m/>
    <s v="00099021001 DEPOSITO DE EFECTIVO, DEPOSITANTE: SERGIO DAVID ONOFRE ARISPE, CONCEPTO: RESPOSICION DE TARJETA MAGNETICA, CUENTA DE DEPOSITO: CUENTA UNICA DEL TESORO/DJBR"/>
    <m/>
    <m/>
    <m/>
    <m/>
    <m/>
    <m/>
    <n v="0"/>
    <n v="120"/>
    <s v="NO_CONCILIADO"/>
  </r>
  <r>
    <x v="17"/>
    <m/>
    <x v="17"/>
    <x v="57"/>
    <s v="O22717760002"/>
    <s v="BOD"/>
    <n v="2271776"/>
    <m/>
    <s v="00099021001 DEPOSITO DE EFECTIVO, DEPOSITANTE: MINISTERIO DE DESARROLLO RURAL Y TIERRAS, CONCEPTO: PAGO SERVICIO DE AGUA POTABLE EPSAS UC-CNAPE CORRESPONDIENTE AL MES DE ENERO 2025, CUENTA DE DEPOSITO: CUENTA UNICA DEL TESORO"/>
    <m/>
    <m/>
    <m/>
    <m/>
    <m/>
    <m/>
    <n v="0"/>
    <n v="59"/>
    <s v="NO_CONCILIADO"/>
  </r>
  <r>
    <x v="53"/>
    <m/>
    <x v="53"/>
    <x v="57"/>
    <s v="O22717970002"/>
    <s v="BOD"/>
    <n v="2271797"/>
    <m/>
    <s v="00130012002 DEPOSITO DE EFECTIVO, DEPOSITANTE: MARIA DEL CARMEN ROMERO VALVERDE, CONCEPTO: DEVOLUCION POR PAGO EN DEMASIA AGO/24, CUENTA DE DEPOSITO: CUENTA UNICA DEL TESORO"/>
    <m/>
    <m/>
    <m/>
    <m/>
    <m/>
    <m/>
    <n v="0"/>
    <n v="5885.45"/>
    <s v="NO_CONCILIADO"/>
  </r>
  <r>
    <x v="31"/>
    <m/>
    <x v="31"/>
    <x v="57"/>
    <s v="O22719230002"/>
    <s v="BOD"/>
    <n v="2271923"/>
    <m/>
    <s v="00099021001 DEPOSITO DE EFECTIVO, DEPOSITANTE: MINISTERIO DE DEFENSA, CONCEPTO: DEVOLUCION DE RECURSOS DE ACUERDO A NOTA DGAA.U.RR.HH. SSPH. SSO. N°173/2025 G-2023, CUENTA DE DEPOSITO: CUENTA UNICA DEL TESORO"/>
    <m/>
    <m/>
    <m/>
    <m/>
    <m/>
    <m/>
    <n v="0"/>
    <n v="999.97"/>
    <s v="NO_CONCILIADO"/>
  </r>
  <r>
    <x v="11"/>
    <m/>
    <x v="11"/>
    <x v="57"/>
    <s v="O22719070002"/>
    <s v="BOD"/>
    <n v="2271907"/>
    <m/>
    <s v="00099021001 DEPOSITO DE EFECTIVO, DEPOSITANTE: GAM DE FILADELFIA, CONCEPTO: DEVOLUCION SALDOS NO EJECUTADOS, CUENTA DE DEPOSITO: CUENTA UNICA DEL TESORO"/>
    <m/>
    <m/>
    <m/>
    <m/>
    <m/>
    <m/>
    <n v="0"/>
    <n v="980.06"/>
    <s v="NO_CONCILIADO"/>
  </r>
  <r>
    <x v="6"/>
    <m/>
    <x v="6"/>
    <x v="57"/>
    <s v="B22717650002"/>
    <s v="BOD"/>
    <n v="2271765"/>
    <m/>
    <s v="00099021001 DEP.DE CHEQ.AJENOS,RET.DE CAM.,CONCEPTO: REEMBOLSO POR SUBSIDIO INCAPACIDAD SECTOR PUBLICO,DEP.: CAJA NACIONAL DE SALUD , PROCEDENCIA: BANCO UNION S.A., CHEQUE: 82838, FECHA DE EMISION:26/03/2025"/>
    <m/>
    <m/>
    <m/>
    <m/>
    <m/>
    <m/>
    <n v="0"/>
    <n v="1591048.91"/>
    <s v="NO_CONCILIADO"/>
  </r>
  <r>
    <x v="6"/>
    <m/>
    <x v="6"/>
    <x v="57"/>
    <s v="B22717680002"/>
    <s v="BOD"/>
    <n v="2271768"/>
    <m/>
    <s v="00099021001 DEP.DE CHEQ.AJENOS,RET.DE CAM.,CONCEPTO: REEMBOLSO POR SUBSIDIO INCAPACIDAD SECTOR PUBLICO,DEP.: CAJA NACIONAL DE SALUD , PROCEDENCIA: BANCO UNION S.A., CHEQUE: 82839, FECHA DE EMISION:26/03/2025"/>
    <m/>
    <m/>
    <m/>
    <m/>
    <m/>
    <m/>
    <n v="0"/>
    <n v="386882.37"/>
    <s v="NO_CONCILIADO"/>
  </r>
  <r>
    <x v="6"/>
    <m/>
    <x v="6"/>
    <x v="57"/>
    <s v="B22717700002"/>
    <s v="BOD"/>
    <n v="2271770"/>
    <m/>
    <s v="00099021001 DEP.DE CHEQ.AJENOS,RET.DE CAM.,CONCEPTO: REEMBOLSO POR SUBSIDIO INCAPACIDAD SECTOR PUBLICO,DEP.: CAJA NACIONAL DE SALUD , PROCEDENCIA: BANCO UNION S.A., CHEQUE: 82840, FECHA DE EMISION:26/03/2025"/>
    <m/>
    <m/>
    <m/>
    <m/>
    <m/>
    <m/>
    <n v="0"/>
    <n v="1430559.31"/>
    <s v="NO_CONCILIADO"/>
  </r>
  <r>
    <x v="6"/>
    <m/>
    <x v="6"/>
    <x v="57"/>
    <s v="B22717720002"/>
    <s v="BOD"/>
    <n v="2271772"/>
    <m/>
    <s v="00099021001 DEP.DE CHEQ.AJENOS,RET.DE CAM.,CONCEPTO: REEMBOLSO POR SUBSIDIO INCAPACIDAD SECTOR PUBLICO,DEP.: CAJA NACIONAL DE SALUD , PROCEDENCIA: BANCO UNION S.A., CHEQUE: 82842, FECHA DE EMISION:26/03/2025"/>
    <m/>
    <m/>
    <m/>
    <m/>
    <m/>
    <m/>
    <n v="0"/>
    <n v="1572638.41"/>
    <s v="NO_CONCILIADO"/>
  </r>
  <r>
    <x v="13"/>
    <m/>
    <x v="13"/>
    <x v="57"/>
    <s v="B22718120002"/>
    <s v="BOD"/>
    <n v="2271812"/>
    <m/>
    <s v="00254014101 DEP.DE CHEQ.AJENOS,RET.DE CAM.,CONCEPTO: DEVOLUCION PAGO DE REFRIGERIO GESTION 2024,DEP.: INSA , PROCEDENCIA: BANCO UNION S.A., CHEQUE: 1984, FECHA DE EMISION:25/03/2025"/>
    <m/>
    <m/>
    <m/>
    <m/>
    <m/>
    <m/>
    <n v="0"/>
    <n v="36"/>
    <s v="NO_CONCILIADO"/>
  </r>
  <r>
    <x v="13"/>
    <m/>
    <x v="13"/>
    <x v="57"/>
    <s v="B22718160002"/>
    <s v="BOD"/>
    <n v="2271816"/>
    <m/>
    <s v="00254014101 DEP.DE CHEQ.AJENOS,RET.DE CAM.,CONCEPTO: DEVOLUCION PAGO DE REFRIGERIO GESTION 2024,DEP.: INSA , PROCEDENCIA: BANCO UNION S.A., CHEQUE: 1991, FECHA DE EMISION:26/03/2025"/>
    <m/>
    <m/>
    <m/>
    <m/>
    <m/>
    <m/>
    <n v="0"/>
    <n v="36"/>
    <s v="NO_CONCILIADO"/>
  </r>
  <r>
    <x v="13"/>
    <m/>
    <x v="13"/>
    <x v="57"/>
    <s v="B22718170002"/>
    <s v="BOD"/>
    <n v="2271817"/>
    <m/>
    <s v="00254014101 DEP.DE CHEQ.AJENOS,RET.DE CAM.,CONCEPTO: DEVOLUCION PAGO DE REFRIGERIO GESTION 2024,DEP.: INSA , PROCEDENCIA: BANCO UNION S.A., CHEQUE: 1992, FECHA DE EMISION:26/03/2025"/>
    <m/>
    <m/>
    <m/>
    <m/>
    <m/>
    <m/>
    <n v="0"/>
    <n v="369"/>
    <s v="NO_CONCILIADO"/>
  </r>
  <r>
    <x v="4"/>
    <m/>
    <x v="4"/>
    <x v="57"/>
    <s v="B22718190002"/>
    <s v="BOD"/>
    <n v="2271819"/>
    <m/>
    <s v="00291012008 DEP.DE CHEQ.AJENOS,RET.DE CAM.,CONCEPTO: DEPÓSITO,DEP.: LUIS ENRIQUE REVOLLO ARANCIBIA , PROCEDENCIA: BANCO UNION S.A., CHEQUE: 213555, FECHA DE EMISION:27/03/2025"/>
    <m/>
    <m/>
    <m/>
    <m/>
    <m/>
    <m/>
    <n v="0"/>
    <n v="26368.34"/>
    <s v="NO_CONCILIADO"/>
  </r>
  <r>
    <x v="14"/>
    <m/>
    <x v="14"/>
    <x v="57"/>
    <s v="B22718240002"/>
    <s v="BOD"/>
    <n v="2271824"/>
    <m/>
    <s v="00099021001 DEP.DE CHEQ.AJENOS,RET.DE CAM.,CONCEPTO: DEVOLUCION PARCIAL MES DE JUNIO 2024,DEP.: ADRIANA LEMA BURGOS , PROCEDENCIA: BANCO UNION S.A., CHEQUE: 213554, FECHA DE EMISION:27/03/2025/DJBR"/>
    <m/>
    <m/>
    <m/>
    <m/>
    <m/>
    <m/>
    <n v="0"/>
    <n v="2836.53"/>
    <s v="NO_CONCILIADO"/>
  </r>
  <r>
    <x v="1"/>
    <m/>
    <x v="1"/>
    <x v="57"/>
    <s v="B22718260002"/>
    <s v="BOD"/>
    <n v="2271826"/>
    <m/>
    <s v="00099021001 DEP.DE CHEQ.AJENOS,RET.DE CAM.,CONCEPTO: DEVOLUCION BOLETA HABER MENSUAL 11/2024 ITEM 00367,DEP.: OSCAR COPA SALINAS , PROCEDENCIA: BANCO UNION S.A., CHEQUE: 213553, FECHA DE EMISION:27/03/2025"/>
    <m/>
    <m/>
    <m/>
    <m/>
    <m/>
    <m/>
    <n v="0"/>
    <n v="6551.41"/>
    <s v="NO_CONCILIADO"/>
  </r>
  <r>
    <x v="4"/>
    <m/>
    <x v="4"/>
    <x v="58"/>
    <s v="G30797390001"/>
    <s v="CVD"/>
    <n v="3079739"/>
    <m/>
    <s v="COBRO COSTOS DE PAPELERIA POR REGULARIZACION DE TRANSFERENCIA DEL EXTERIOR POR ORDEN DE CHAMBRE DE COMMERCE INTERNATIONALE (PARIS) REF.: CASE 26433 JPA AJP REIMBURSMENT OF ADVANCE ON COSTS AS PER THE COURT S DECISION 23 01 25 Y NOTA ABC/GNA/SAF/ATE/2025-0563 DE 27.03.2025 DE ABC LIB. 00291012002 ABC-RECURSOS PROPIOS"/>
    <m/>
    <m/>
    <m/>
    <m/>
    <m/>
    <m/>
    <n v="60"/>
    <n v="0"/>
    <s v="NO_CONCILIADO"/>
  </r>
  <r>
    <x v="3"/>
    <m/>
    <x v="3"/>
    <x v="58"/>
    <s v="S11232970003"/>
    <s v="COB"/>
    <n v="1123297"/>
    <m/>
    <s v="||TRANSFERENCIA DE FONDOS SEGÚN MENSAJES SWIFT N°4078 Y 4081, CORREO ELECTRÓNICO DE LA DGAC DE LA FECHA Y NOTA CITE: DGAC/DAF/FIN/NE-0008/25 (HRE-TGL-1866) DE FECHA 29/01/2025 DE LA DIRECCIÓN GENERAL DE AERONÁUTICA CIVIL. (SECTOR PÚBLICO). DÉBITO DE LA LIBRETA 00117012001 DGAC, REPOSICIÓN DE ÚTILES DE ESCRITORIO."/>
    <m/>
    <m/>
    <m/>
    <m/>
    <m/>
    <m/>
    <n v="60"/>
    <n v="0"/>
    <s v="NO_CONCILIADO"/>
  </r>
  <r>
    <x v="16"/>
    <m/>
    <x v="16"/>
    <x v="58"/>
    <s v="S11232620001"/>
    <s v="COB"/>
    <n v="1123262"/>
    <m/>
    <s v="||COMISION TRANSFERENCIA FDOS.AL EXTERIOR 0,20% S/USD33.786,40,REEMB.GSTS.COMUNICACION BS300.-Y EMISION COMP.CONTABLE BS60.-REF.:PAGO 1 LC I-2023-60 P/C ENVIBOL A/F ROMI S.A.,EN COMPL.A COMP.1123261,28/03/2025. LIB.00132072003 SEDEM-AMPL. PLANTA ENVASES DE VIDRIO EN ZUDAÑEZ-CH.RF:COMISIONES PAGO 1 LC I-2023-60"/>
    <m/>
    <m/>
    <m/>
    <m/>
    <m/>
    <m/>
    <n v="823.53"/>
    <n v="0"/>
    <s v="NO_CONCILIADO"/>
  </r>
  <r>
    <x v="3"/>
    <m/>
    <x v="3"/>
    <x v="58"/>
    <s v="S11232990003"/>
    <s v="COB"/>
    <n v="1123299"/>
    <m/>
    <s v="||TRANSFERENCIA DE FONDOS S/G MENSAJES SWIFT NROS. 4084 Y 4123 DE LA FECHA Y NOTA CITE DGAC/DAF/FIN/NE-0008/25 DE F.29.01.2025 (HRE-TGL-1866) DE LA DIRECCION GENERAL DE AERONAUTICA CIVIL (SECTOR PÚBLICO). DEBITO DE LA LIBRETA 00117012001 DGAC, REPOSICIÓN DE ÚTILES DE ESCRITORIO."/>
    <m/>
    <m/>
    <m/>
    <m/>
    <m/>
    <m/>
    <n v="60"/>
    <n v="0"/>
    <s v="NO_CONCILIADO"/>
  </r>
  <r>
    <x v="49"/>
    <m/>
    <x v="49"/>
    <x v="58"/>
    <s v="S11233390002"/>
    <s v="CRV"/>
    <n v="1123339"/>
    <m/>
    <s v="||TRANSFERENCIA DE FONDOS S/G MENSAJES SWIFT NROS. 4127 Y 4126 ,CORREO ELECTRONICO DE LA FECHA Y NOTA CITE ABE-DGE 77/2025 DE F.04.02.2025 (HRE-TGL-2320) DE LA AGENCIA BOLIVIANA ESPACIAL (SECTOR PÚBLICO). A LA LIBRETA 585012002; P/CTA DE IKO MEDIA GROUP AG"/>
    <m/>
    <m/>
    <m/>
    <m/>
    <m/>
    <m/>
    <n v="0"/>
    <n v="68428.5"/>
    <s v="NO_CONCILIADO"/>
  </r>
  <r>
    <x v="5"/>
    <m/>
    <x v="5"/>
    <x v="58"/>
    <s v="S11233150004"/>
    <s v="COB"/>
    <n v="1123315"/>
    <m/>
    <s v="||TRANSF. DE FONDOS AL EXTERIOR.SEGUN SOL.053975-22732 YPFB DE 21/02/2025 REF.: PAGO A FAVOR DE GALILEO TRADING DMCC POR CONCEPTO DE 4TO POST PAGO SUM HIDRO LIQ OCCIDENTE 2024 OP UPCA 3 HR GPDI 33972 PROC 117, POR EUR 220.113,80 EQUIVALENTE A USD 237.634,67 LIB.00513012004 LBP-YPFB-UNICOMERCIAL (4030005415/1-2188907) COM.TRN. 3.260,35 SWIFT BS300-UT.ESCR60"/>
    <m/>
    <m/>
    <m/>
    <m/>
    <m/>
    <m/>
    <n v="3620.35"/>
    <n v="0"/>
    <s v="NO_CONCILIADO"/>
  </r>
  <r>
    <x v="2"/>
    <m/>
    <x v="2"/>
    <x v="58"/>
    <s v="O22721980002"/>
    <s v="BOD"/>
    <n v="2272198"/>
    <m/>
    <s v="00015011108 DEPOSITO DE EFECTIVO, DEPOSITANTE: EMPRESA DE ELECTRICIDAD DELAPAZ, CONCEPTO: DEVOLUCION POR AJUSTE, CUENTA DE DEPOSITO: CUENTA UNICA DEL TESORO"/>
    <m/>
    <m/>
    <m/>
    <m/>
    <m/>
    <m/>
    <n v="0"/>
    <n v="0.8"/>
    <s v="NO_CONCILIADO"/>
  </r>
  <r>
    <x v="29"/>
    <m/>
    <x v="29"/>
    <x v="58"/>
    <s v="O22723360002"/>
    <s v="BOD"/>
    <n v="2272336"/>
    <m/>
    <s v="00099021001 DEPOSITO DE EFECTIVO, DEPOSITANTE: MILTON MARCOS ROJAS LAIME, CONCEPTO: DEVOLUCION EXAMEN PREOCUPACIONAL GESTION 2024, CUENTA DE DEPOSITO: CUENTA UNICA DEL TESORO/DJBR"/>
    <m/>
    <m/>
    <m/>
    <m/>
    <m/>
    <m/>
    <n v="0"/>
    <n v="100"/>
    <s v="NO_CONCILIADO"/>
  </r>
  <r>
    <x v="1"/>
    <m/>
    <x v="1"/>
    <x v="58"/>
    <s v="O22723380002"/>
    <s v="BOD"/>
    <n v="2272338"/>
    <m/>
    <s v="00099021001 DEPOSITO DE EFECTIVO, DEPOSITANTE: JOSE ANTONIO ZAMORA GUTIERREZ, CONCEPTO: DEVOLUCION DE EXAMEN POST OCUPACIONAL GESTION 2025, CUENTA DE DEPOSITO: CUENTA UNICA DEL TESORO"/>
    <m/>
    <m/>
    <m/>
    <m/>
    <m/>
    <m/>
    <n v="0"/>
    <n v="300"/>
    <s v="NO_CONCILIADO"/>
  </r>
  <r>
    <x v="32"/>
    <m/>
    <x v="32"/>
    <x v="58"/>
    <s v="O22723890002"/>
    <s v="BOD"/>
    <n v="2272389"/>
    <m/>
    <s v="00378012002 DEPOSITO DE EFECTIVO, DEPOSITANTE: ADHEMAR EMILIO ATORA QUISPE, CONCEPTO: DEV. SALDO C31 - 292, CUENTA DE DEPOSITO: CUENTA UNICA DEL TESORO"/>
    <m/>
    <m/>
    <m/>
    <m/>
    <m/>
    <m/>
    <n v="0"/>
    <n v="174"/>
    <s v="NO_CONCILIADO"/>
  </r>
  <r>
    <x v="1"/>
    <m/>
    <x v="1"/>
    <x v="58"/>
    <s v="O22724020002"/>
    <s v="BOD"/>
    <n v="2272402"/>
    <m/>
    <s v="00099021001 DEPOSITO DE EFECTIVO, DEPOSITANTE: LEONCIO FLORES CASTRO, CONCEPTO: PAGO DE COBROS INDEBIDOS, CUENTA DE DEPOSITO: CUENTA UNICA DEL TESORO"/>
    <m/>
    <m/>
    <m/>
    <m/>
    <m/>
    <m/>
    <n v="0"/>
    <n v="2000"/>
    <s v="NO_CONCILIADO"/>
  </r>
  <r>
    <x v="6"/>
    <m/>
    <x v="6"/>
    <x v="58"/>
    <s v="B22721700002"/>
    <s v="BOD"/>
    <n v="2272170"/>
    <m/>
    <s v="00099021001 DEP.DE CHEQ.AJENOS,RET.DE CAM.,CONCEPTO: INCAPACIDADES,DEP.: CAJA NACIONAL DE SALUD , PROCEDENCIA: BANCO UNION S.A., CHEQUE: 12930, FECHA DE EMISION:25/03/2025"/>
    <m/>
    <m/>
    <m/>
    <m/>
    <m/>
    <m/>
    <n v="0"/>
    <n v="5677.06"/>
    <s v="NO_CONCILIADO"/>
  </r>
  <r>
    <x v="0"/>
    <m/>
    <x v="0"/>
    <x v="58"/>
    <s v="B22722560002"/>
    <s v="BOD"/>
    <n v="2272256"/>
    <m/>
    <s v="00081011101 DEP.DE CHEQ.AJENOS,RET.DE CAM.,CONCEPTO: REEMBOLSO MINISTERIO DE OBRAS PUBLICAS SERVICIO Y VIVIENDA,DEP.: CAJA DE SALUD CORDES , PROCEDENCIA: BANCO UNION S.A., CHEQUE: 46827, FECHA DE EMISION:14/03/2025"/>
    <m/>
    <m/>
    <m/>
    <m/>
    <m/>
    <m/>
    <n v="0"/>
    <n v="30622.6"/>
    <s v="NO_CONCILIADO"/>
  </r>
  <r>
    <x v="54"/>
    <m/>
    <x v="54"/>
    <x v="58"/>
    <s v="B22722620002"/>
    <s v="BOD"/>
    <n v="2272262"/>
    <m/>
    <s v="00099021001 DEP.DE CHEQ.AJENOS,RET.DE CAM.,CONCEPTO: REEMBOLSO SERVICIO ESTATAL DE AUTONOMIAS,DEP.: CAJA DE SALUD CORDES , PROCEDENCIA: BANCO UNION S.A., CHEQUE: 46824, FECHA DE EMISION:14/03/2025"/>
    <m/>
    <m/>
    <m/>
    <m/>
    <m/>
    <m/>
    <n v="0"/>
    <n v="5908.68"/>
    <s v="NO_CONCILIADO"/>
  </r>
  <r>
    <x v="9"/>
    <m/>
    <x v="9"/>
    <x v="58"/>
    <s v="B22722650002"/>
    <s v="BOD"/>
    <n v="2272265"/>
    <m/>
    <s v="00099021001 DEP.DE CHEQ.AJENOS,RET.DE CAM.,CONCEPTO: REEMBOLSO MINISTERIO DE MEDIO AMBIENTE Y AGUA,DEP.: CAJA DE SALUD CORDES , PROCEDENCIA: BANCO UNION S.A., CHEQUE: 46815, FECHA DE EMISION:14/03/2025"/>
    <m/>
    <m/>
    <m/>
    <m/>
    <m/>
    <m/>
    <n v="0"/>
    <n v="5003.1899999999996"/>
    <s v="NO_CONCILIADO"/>
  </r>
  <r>
    <x v="0"/>
    <m/>
    <x v="0"/>
    <x v="58"/>
    <s v="B22722670002"/>
    <s v="BOD"/>
    <n v="2272267"/>
    <m/>
    <s v="00081011105 DEP.DE CHEQ.AJENOS,RET.DE CAM.,CONCEPTO: REEMBOLSO MINISTERIO DE OBRAS PUBLICAS SERVICIO Y VIVIENDA,DEP.: CAJA DE SALUD CORDES , PROCEDENCIA: BANCO UNION S.A., CHEQUE: 46814, FECHA DE EMISION:14/03/2025"/>
    <m/>
    <m/>
    <m/>
    <m/>
    <m/>
    <m/>
    <n v="0"/>
    <n v="332.92"/>
    <s v="NO_CONCILIADO"/>
  </r>
  <r>
    <x v="0"/>
    <m/>
    <x v="0"/>
    <x v="58"/>
    <s v="B22722690002"/>
    <s v="BOD"/>
    <n v="2272269"/>
    <m/>
    <s v="00081011101 DEP.DE CHEQ.AJENOS,RET.DE CAM.,CONCEPTO: REEMBOLSO MINISTERIO DE OBRAS PUBLICAS SERVICIO Y VIVIENDA,DEP.: CAJA DE SALUD CORDES , PROCEDENCIA: BANCO UNION S.A., CHEQUE: 46817, FECHA DE EMISION:14/03/2025"/>
    <m/>
    <m/>
    <m/>
    <m/>
    <m/>
    <m/>
    <n v="0"/>
    <n v="20963.05"/>
    <s v="NO_CONCILIADO"/>
  </r>
  <r>
    <x v="1"/>
    <m/>
    <x v="1"/>
    <x v="58"/>
    <s v="B22722810002"/>
    <s v="BOD"/>
    <n v="2272281"/>
    <m/>
    <s v="00099021001 DEP.DE CHEQ.AJENOS,RET.DE CAM.,CONCEPTO: DEVOLUCION,DEP.: MARIA ELENA GONZALES CLAURE , PROCEDENCIA: BANCO UNION S.A., CHEQUE: 213558, FECHA DE EMISION:27/03/2025"/>
    <m/>
    <m/>
    <m/>
    <m/>
    <m/>
    <m/>
    <n v="0"/>
    <n v="6098.6"/>
    <s v="NO_CONCILIADO"/>
  </r>
  <r>
    <x v="14"/>
    <m/>
    <x v="14"/>
    <x v="58"/>
    <s v="B22722820002"/>
    <s v="BOD"/>
    <n v="2272282"/>
    <m/>
    <s v="00099021001 DEP.DE CHEQ.AJENOS,RET.DE CAM.,CONCEPTO: DEVOLUCION,DEP.: OLGA LUZ ALDAPIZ FLORES , PROCEDENCIA: BANCO UNION S.A., CHEQUE: 213560, FECHA DE EMISION:28/03/2025/DJBR"/>
    <m/>
    <m/>
    <m/>
    <m/>
    <m/>
    <m/>
    <n v="0"/>
    <n v="4240.55"/>
    <s v="NO_CONCILIADO"/>
  </r>
  <r>
    <x v="7"/>
    <m/>
    <x v="7"/>
    <x v="59"/>
    <s v="G30818990003"/>
    <s v="COB"/>
    <n v="19937"/>
    <m/>
    <s v="PAGO A BANCO EUROPEO DE INV PRÉSTAMO FI No 88662 VCTO. 31-03-2025 POR CUENTA DE TGN , NTI. 019937 VALOR 31-03-2025 INTERESES USD 579.563,19 CTA. 3987 CUENTA UNICA DEL TESORO LIB. 00099021001 REF.: COMISIONES BANCARIAS"/>
    <m/>
    <m/>
    <m/>
    <m/>
    <m/>
    <m/>
    <n v="4335.78"/>
    <n v="0"/>
    <s v="NO_CONCILIADO"/>
  </r>
  <r>
    <x v="7"/>
    <m/>
    <x v="7"/>
    <x v="59"/>
    <s v="G30820570003"/>
    <s v="COB"/>
    <n v="19868"/>
    <m/>
    <s v="PAGO A AFD PRÉSTAMO CBO 1014 01 E VCTO. 31-03-2025 POR CUENTA DE TGN , NTI. 019868 VALOR 31-03-2025 CAPITAL EUR 5.092.426,44 INTERESES EUR 726.084,95 CTA. 3987 CUENTA UNICA DEL TESORO LIB. 00099021001 REF.: COMISIONES BANCARIAS"/>
    <m/>
    <m/>
    <m/>
    <m/>
    <m/>
    <m/>
    <n v="43572.03"/>
    <n v="0"/>
    <s v="NO_CONCILIADO"/>
  </r>
  <r>
    <x v="7"/>
    <m/>
    <x v="7"/>
    <x v="59"/>
    <s v="G30820580003"/>
    <s v="COB"/>
    <n v="19881"/>
    <m/>
    <s v="PAGO A AFD PRÉSTAMO CBO 1011 02 C VCTO. 31-03-2025 POR CUENTA DE TGN , NTI. 019881 VALOR 31-03-2025 CAPITAL EUR 456.736,01 INTERESES EUR 189.253,77 CTA. 3987 CUENTA UNICA DEL TESORO LIB. 00099021001 REF.: COMISIONES BANCARIAS"/>
    <m/>
    <m/>
    <m/>
    <m/>
    <m/>
    <m/>
    <n v="5157.54"/>
    <n v="0"/>
    <s v="NO_CONCILIADO"/>
  </r>
  <r>
    <x v="3"/>
    <m/>
    <x v="3"/>
    <x v="59"/>
    <s v="S11234310003"/>
    <s v="COB"/>
    <n v="1123431"/>
    <m/>
    <s v="||TRANSFERENCIA DE FONDOS SEGÚN MENSAJE SWIFT N°4175, CORREO ELECTRÓNICO DE DGAC DE LA FECHA Y NOTA CITE: DGAC/DAF/FIN/NE-0008/25 (HRE-TGL-1866) DE FECHA 29/01/2025 DE LA DIRECCIÓN GENERAL DE AERONÁUTICA CIVIL. (SECTOR PÚBLICO). DÉBITO DE LA LIBRETA 00117012001 DGAC, REPOSICIÓN DE ÚTILES DE ESCRITORIO."/>
    <m/>
    <m/>
    <m/>
    <m/>
    <m/>
    <m/>
    <n v="60"/>
    <n v="0"/>
    <s v="NO_CONCILIADO"/>
  </r>
  <r>
    <x v="3"/>
    <m/>
    <x v="3"/>
    <x v="59"/>
    <s v="S11234340003"/>
    <s v="COB"/>
    <n v="1123434"/>
    <m/>
    <s v="||TRANSFERENCIA DE FONDOS S/G MENSAJE SWIFT NRO. 4136 EN ATENCIÓN A CORREO ELECTRÓNICO DE LA DGAC Y NOTA: DGAC/DAF/FIN/NE-0008/25 (HRE-TGL-1866) ENVIADO POR LA DIRECCIÓN GENERAL DE AERONÁUTICA CIVIL (SECTOR PÚBLICO). DEBITO DE LA LIBRETA 00117012001 DGAC, REPOSICIÓN ÚTILES DE ESCRITORIO."/>
    <m/>
    <m/>
    <m/>
    <m/>
    <m/>
    <m/>
    <n v="60"/>
    <n v="0"/>
    <s v="NO_CONCILIADO"/>
  </r>
  <r>
    <x v="5"/>
    <m/>
    <x v="5"/>
    <x v="59"/>
    <s v="F0024217"/>
    <s v="NTE"/>
    <n v="11561981"/>
    <m/>
    <s v="De: 00513012004 Transferencia de recursos a solicitud de Yacimientos Petrolíferos Bolivianos mediante nota CITE: YPFB/GAFC/556-DFC/URTR-152/2025 en aplicación al Decreto Supremo N° 5348 de 10 de marzo de 2025 y la Resolución Ministerial N° 26 de 27 de enero de 2025 que aprueba el Reglamento Operativo para el pago de obligaciones en el extranjero."/>
    <m/>
    <m/>
    <m/>
    <m/>
    <m/>
    <m/>
    <n v="51260656.420000002"/>
    <n v="0"/>
    <s v="NO_CONCILIADO"/>
  </r>
  <r>
    <x v="7"/>
    <m/>
    <x v="7"/>
    <x v="59"/>
    <s v="S11234220003"/>
    <s v="COB"/>
    <n v="1123422"/>
    <m/>
    <s v="||TRANSF. DE FONDOS A LA AFD POR INDEMNIZACIÓN COMPENSATORIA P/REEMBOLSO ANTICIPADO DE EUR121.176,90 (26/NOV/2024) PRÉST. CBO 1014 01 E, S/G NOTA DE COBRO AFD 2035/2025/BOL DEL 14/MAR/2025 Y NOTA MEFP/VTCP/DGCP/UODP/NRO.146/2025 DEL 26/MAR/2025. LIBRETA 00099021001 TGN-RECURSOS ORDINARIOS (3987) REF.: COMISIONES BANCARIAS"/>
    <m/>
    <m/>
    <m/>
    <m/>
    <m/>
    <m/>
    <n v="409.53"/>
    <n v="0"/>
    <s v="NO_CONCILIADO"/>
  </r>
  <r>
    <x v="7"/>
    <m/>
    <x v="7"/>
    <x v="59"/>
    <s v="S11234140003"/>
    <s v="COB"/>
    <n v="1123414"/>
    <m/>
    <s v="||TRANSF. DE FONDOS A LA AFD POR INDEMNIZACIÓN COMPENSATORIA P/REEMBOLSO ANTICIPADO DE EUR1.991.530,37 (7/ENE/2025) PRÉST. CBO 1011 02 C, S/G NOTA DE COBRO AFD 2034/2025/BOL DEL 14/MAR/2025 Y NOTA MEFP/VTCP/DGCP/UODP/NRO.146/2025 DEL 26/MAR/2025. LIBRETA 00099021001 TGN-RECURSOS ORDINARIOS (3987) REF.: COMISIONES BANCARIAS"/>
    <m/>
    <m/>
    <m/>
    <m/>
    <m/>
    <m/>
    <n v="1173.46"/>
    <n v="0"/>
    <s v="NO_CONCILIADO"/>
  </r>
  <r>
    <x v="7"/>
    <m/>
    <x v="7"/>
    <x v="59"/>
    <s v="S11235810002"/>
    <s v="CRV"/>
    <n v="1123581"/>
    <m/>
    <s v="||COMPLEMENTO AL PAGO A NATIXIS FRANCIA PRÉSTAMO 931-OA1 VCTO. 31-03-2025 POR CUENTA DE GAM.SCZ, COD.LIQ. 019776 DEL 28-03-2025, VALOR 31/03/2025 INTERESES EUR627,38 LIB. 00099031002 RECUP. DIFERENCIALES CAPITAL E INTERESES-CRED EXT."/>
    <m/>
    <m/>
    <m/>
    <m/>
    <m/>
    <m/>
    <n v="0"/>
    <n v="4727.25"/>
    <s v="NO_CONCILIADO"/>
  </r>
  <r>
    <x v="1"/>
    <m/>
    <x v="1"/>
    <x v="59"/>
    <s v="O22727550002"/>
    <s v="BOD"/>
    <n v="2272755"/>
    <m/>
    <s v="00099021001 DEPOSITO DE EFECTIVO, DEPOSITANTE: ANA MARIA VALDIVIESO, CONCEPTO: DEVOLUCION, CUENTA DE DEPOSITO: CUENTA UNICA DEL TESORO"/>
    <m/>
    <m/>
    <m/>
    <m/>
    <m/>
    <m/>
    <n v="0"/>
    <n v="350"/>
    <s v="NO_CONCILIADO"/>
  </r>
  <r>
    <x v="1"/>
    <m/>
    <x v="1"/>
    <x v="59"/>
    <s v="O22727700002"/>
    <s v="BOD"/>
    <n v="2272770"/>
    <m/>
    <s v="00099021001 DEPOSITO DE EFECTIVO, DEPOSITANTE: RICHARD VALENTIN QUISBERT LAURA CI 3383211, CONCEPTO: DEPÓSITO MONTO EXCEDENTARIO A LA REMUNERACION MAXIMA - MARZO 2025, CUENTA DE DEPOSITO: CUENTA UNICA DEL TESORO"/>
    <m/>
    <m/>
    <m/>
    <m/>
    <m/>
    <m/>
    <n v="0"/>
    <n v="13437.98"/>
    <s v="NO_CONCILIADO"/>
  </r>
  <r>
    <x v="29"/>
    <m/>
    <x v="29"/>
    <x v="59"/>
    <s v="O22727840002"/>
    <s v="BOD"/>
    <n v="2272784"/>
    <m/>
    <s v="00099021001 DEPOSITO DE EFECTIVO, DEPOSITANTE: MARITHA YUBANURE MOYE, CONCEPTO: DEVOLUCION DE EXAMEN PREOCUPACIONAL GESTION 2025, CUENTA DE DEPOSITO: CUENTA UNICA DEL TESORO/DJBR"/>
    <m/>
    <m/>
    <m/>
    <m/>
    <m/>
    <m/>
    <n v="0"/>
    <n v="100"/>
    <s v="NO_CONCILIADO"/>
  </r>
  <r>
    <x v="29"/>
    <m/>
    <x v="29"/>
    <x v="59"/>
    <s v="O22728870002"/>
    <s v="BOD"/>
    <n v="2272887"/>
    <m/>
    <s v="00099021001 DEPOSITO DE EFECTIVO, DEPOSITANTE: ALCON ARANDA PAOLA ANDREA, CONCEPTO: PAGO EXCESO BONO REFRIGERIO DE FECHA 24/05/2024, CUENTA DE DEPOSITO: CUENTA UNICA DEL TESORO/DJBR"/>
    <m/>
    <m/>
    <m/>
    <m/>
    <m/>
    <m/>
    <n v="0"/>
    <n v="18"/>
    <s v="NO_CONCILIADO"/>
  </r>
  <r>
    <x v="29"/>
    <m/>
    <x v="29"/>
    <x v="59"/>
    <s v="O22728880002"/>
    <s v="BOD"/>
    <n v="2272888"/>
    <m/>
    <s v="00099021001 DEPOSITO DE EFECTIVO, DEPOSITANTE: ALCON ARANDA PAOLA ANDREA, CONCEPTO: PAGO EXCESO BONO REFRIGERIO DE FECHA 28/06/2024, CUENTA DE DEPOSITO: CUENTA UNICA DEL TESORO/DJBR"/>
    <m/>
    <m/>
    <m/>
    <m/>
    <m/>
    <m/>
    <n v="0"/>
    <n v="18"/>
    <s v="NO_CONCILIADO"/>
  </r>
  <r>
    <x v="29"/>
    <m/>
    <x v="29"/>
    <x v="59"/>
    <s v="O22728890002"/>
    <s v="BOD"/>
    <n v="2272889"/>
    <m/>
    <s v="00099021001 DEPOSITO DE EFECTIVO, DEPOSITANTE: QUINO ROMERO ISRAEL ADRIAN, CONCEPTO: PAGO EXCESO BONO REFRIGERIO DE FECHA 24 Y 27/05/2024, CUENTA DE DEPOSITO: CUENTA UNICA DEL TESORO/DJBR"/>
    <m/>
    <m/>
    <m/>
    <m/>
    <m/>
    <m/>
    <n v="0"/>
    <n v="36"/>
    <s v="NO_CONCILIADO"/>
  </r>
  <r>
    <x v="6"/>
    <m/>
    <x v="6"/>
    <x v="59"/>
    <s v="B22727950002"/>
    <s v="BOD"/>
    <n v="2272795"/>
    <m/>
    <s v="00099021001 DEP.DE CHEQ.AJENOS,RET.DE CAM.,CONCEPTO: INCAPACIDADES,DEP.: CAJA NACIONAL DE SALUD , PROCEDENCIA: BANCO UNION S.A., CHEQUE: 27586, FECHA DE EMISION:27/03/2025"/>
    <m/>
    <m/>
    <m/>
    <m/>
    <m/>
    <m/>
    <n v="0"/>
    <n v="822580.81"/>
    <s v="NO_CONCILIADO"/>
  </r>
  <r>
    <x v="6"/>
    <m/>
    <x v="6"/>
    <x v="59"/>
    <s v="B22727970002"/>
    <s v="BOD"/>
    <n v="2272797"/>
    <m/>
    <s v="00099021001 DEP.DE CHEQ.AJENOS,RET.DE CAM.,CONCEPTO: INCAPACIDADES,DEP.: CAJA NACIONAL DE SALUD , PROCEDENCIA: BANCO UNION S.A., CHEQUE: 27585, FECHA DE EMISION:27/03/2025"/>
    <m/>
    <m/>
    <m/>
    <m/>
    <m/>
    <m/>
    <n v="0"/>
    <n v="1128645.54"/>
    <s v="NO_CONCILIADO"/>
  </r>
  <r>
    <x v="1"/>
    <m/>
    <x v="1"/>
    <x v="60"/>
    <s v="O22731960002"/>
    <s v="BOD"/>
    <n v="2273196"/>
    <m/>
    <s v="00099021001 DEPOSITO DE EFECTIVO, DEPOSITANTE: JORGE NINA BERNAL, CONCEPTO: DEVOLUCION, CUENTA DE DEPOSITO: CUENTA UNICA DEL TESORO"/>
    <m/>
    <m/>
    <m/>
    <m/>
    <m/>
    <m/>
    <n v="0"/>
    <n v="900"/>
    <s v="NO_CONCILIADO"/>
  </r>
  <r>
    <x v="9"/>
    <m/>
    <x v="9"/>
    <x v="60"/>
    <s v="O22732050002"/>
    <s v="BOD"/>
    <n v="2273205"/>
    <m/>
    <s v="00086044201 DEPOSITO DE EFECTIVO, DEPOSITANTE: SISTEMA DE RIEGO QUEBRADA CHICA, CONCEPTO: SISIN: 00860000070, CUENTA DE DEPOSITO: CUENTA UNICA DEL TESORO"/>
    <m/>
    <m/>
    <m/>
    <m/>
    <m/>
    <m/>
    <n v="0"/>
    <n v="20352"/>
    <s v="NO_CONCILIADO"/>
  </r>
  <r>
    <x v="9"/>
    <m/>
    <x v="9"/>
    <x v="60"/>
    <s v="O22732070002"/>
    <s v="BOD"/>
    <n v="2273207"/>
    <m/>
    <s v="00086044201 DEPOSITO DE EFECTIVO, DEPOSITANTE: SISTEMA DE RIEGO CANDADO GRANDE, CONCEPTO: SISIN: 00860000068, CUENTA DE DEPOSITO: CUENTA UNICA DEL TESORO"/>
    <m/>
    <m/>
    <m/>
    <m/>
    <m/>
    <m/>
    <n v="0"/>
    <n v="42882"/>
    <s v="NO_CONCILIADO"/>
  </r>
  <r>
    <x v="55"/>
    <m/>
    <x v="55"/>
    <x v="60"/>
    <s v="O22732160002"/>
    <s v="BOD"/>
    <n v="2273216"/>
    <m/>
    <s v="00595012003 DEPOSITO DE EFECTIVO, DEPOSITANTE: JULIAN TICONA, CONCEPTO: DEV MULTA OMITIDA HBT PAGO 44, CUENTA DE DEPOSITO: CUENTA UNICA DEL TESORO"/>
    <m/>
    <m/>
    <m/>
    <m/>
    <m/>
    <m/>
    <n v="0"/>
    <n v="78.58"/>
    <s v="NO_CONCILIADO"/>
  </r>
  <r>
    <x v="56"/>
    <m/>
    <x v="56"/>
    <x v="60"/>
    <s v="O22732990002"/>
    <s v="BOD"/>
    <n v="2273299"/>
    <m/>
    <s v="00599012001 DEPOSITO DE EFECTIVO, DEPOSITANTE: CELIA ROQUE LAIME, CONCEPTO: DEPÓSITO POR FACTURA NO DECLARADA FACTURA 4370, CUENTA DE DEPOSITO: CUENTA UNICA DEL TESORO"/>
    <m/>
    <m/>
    <m/>
    <m/>
    <m/>
    <m/>
    <n v="0"/>
    <n v="22.75"/>
    <s v="NO_CONCILIADO"/>
  </r>
  <r>
    <x v="56"/>
    <m/>
    <x v="56"/>
    <x v="60"/>
    <s v="O22733010002"/>
    <s v="BOD"/>
    <n v="2273301"/>
    <m/>
    <s v="00599012001 DEPOSITO DE EFECTIVO, DEPOSITANTE: CELIA ROQUE LAIME, CONCEPTO: DEPÓSITO POR FACTURA NO DECLARADA N° 4439, CUENTA DE DEPOSITO: CUENTA UNICA DEL TESORO"/>
    <m/>
    <m/>
    <m/>
    <m/>
    <m/>
    <m/>
    <n v="0"/>
    <n v="9.1"/>
    <s v="NO_CONCILIADO"/>
  </r>
  <r>
    <x v="25"/>
    <m/>
    <x v="25"/>
    <x v="60"/>
    <s v="O22733280002"/>
    <s v="BOD"/>
    <n v="2273328"/>
    <m/>
    <s v="00046171101 DEPOSITO DE EFECTIVO, DEPOSITANTE: MULTIPLY S.R.L., CONCEPTO: SANCION JURIDICA, CUENTA DE DEPOSITO: CUENTA UNICA DEL TESORO"/>
    <m/>
    <m/>
    <m/>
    <m/>
    <m/>
    <m/>
    <n v="0"/>
    <n v="667"/>
    <s v="NO_CONCILIADO"/>
  </r>
  <r>
    <x v="1"/>
    <m/>
    <x v="1"/>
    <x v="60"/>
    <s v="O22733470002"/>
    <s v="BOD"/>
    <n v="2273347"/>
    <m/>
    <s v="00099021001 DEPOSITO DE EFECTIVO, DEPOSITANTE: GONZALES RAMOS BRAULIO, CONCEPTO: PAGO EXCESO BONO REFRIGERIO DEL 9-19/07/2024, CUENTA DE DEPOSITO: CUENTA UNICA DEL TESORO"/>
    <m/>
    <m/>
    <m/>
    <m/>
    <m/>
    <m/>
    <n v="0"/>
    <n v="144"/>
    <s v="NO_CONCILIADO"/>
  </r>
  <r>
    <x v="1"/>
    <m/>
    <x v="1"/>
    <x v="60"/>
    <s v="O22733480002"/>
    <s v="BOD"/>
    <n v="2273348"/>
    <m/>
    <s v="00099021001 DEPOSITO DE EFECTIVO, DEPOSITANTE: GONZALEZ RAMOS BRAULIO, CONCEPTO: PAGO EXCESO BONO REFRIGERIO DEL 19/09/2024, CUENTA DE DEPOSITO: CUENTA UNICA DEL TESORO"/>
    <m/>
    <m/>
    <m/>
    <m/>
    <m/>
    <m/>
    <n v="0"/>
    <n v="18"/>
    <s v="NO_CONCILIADO"/>
  </r>
  <r>
    <x v="2"/>
    <m/>
    <x v="2"/>
    <x v="60"/>
    <s v="O22733620002"/>
    <s v="BOD"/>
    <n v="2273362"/>
    <m/>
    <s v="00099021001 DEPOSITO DE EFECTIVO, DEPOSITANTE: SONIA ELDER VILDOZO VDA. DE TARQUI, CONCEPTO: COBRO INDEBIDO, CUENTA DE DEPOSITO: CUENTA UNICA DEL TESORO/DJBR"/>
    <m/>
    <m/>
    <m/>
    <m/>
    <m/>
    <m/>
    <n v="0"/>
    <n v="2097.7600000000002"/>
    <s v="NO_CONCILIADO"/>
  </r>
  <r>
    <x v="57"/>
    <m/>
    <x v="57"/>
    <x v="60"/>
    <s v="O22733720002"/>
    <s v="BOD"/>
    <n v="2273372"/>
    <m/>
    <s v="00212012001 DEPOSITO DE EFECTIVO, DEPOSITANTE: JHONATAN SILVESTRE FLORES, CONCEPTO: DEVOLUCION DE PASAJE AEREO, CUENTA DE DEPOSITO: CUENTA UNICA DEL TESORO"/>
    <m/>
    <m/>
    <m/>
    <m/>
    <m/>
    <m/>
    <n v="0"/>
    <n v="208"/>
    <s v="NO_CONCILIADO"/>
  </r>
  <r>
    <x v="57"/>
    <m/>
    <x v="57"/>
    <x v="60"/>
    <s v="B22731170002"/>
    <s v="BOD"/>
    <n v="2273117"/>
    <m/>
    <s v="00212012001 DEP.DE CHEQ.AJENOS,RET.DE CAM.,CONCEPTO: DEVOLUCION LUIS ARMANDO QUIROGA FERNANDEZ PAGO PARCIAL NOTA CARGO 06/204,DEP.: C. SALCEDO , PROCEDENCIA: BANCO UNION S.A., CHEQUE: 6290, FECHA DE EMISION:26/03/2025"/>
    <m/>
    <m/>
    <m/>
    <m/>
    <m/>
    <m/>
    <n v="0"/>
    <n v="9094.98"/>
    <s v="NO_CONCILIADO"/>
  </r>
  <r>
    <x v="57"/>
    <m/>
    <x v="57"/>
    <x v="60"/>
    <s v="B22731180002"/>
    <s v="BOD"/>
    <n v="2273118"/>
    <m/>
    <s v="00212012001 DEP.DE CHEQ.AJENOS,RET.DE CAM.,CONCEPTO: INDEMNIZACION CPU-DELL A DDLPZ FORTALEZA,DEP.: C. SALCEDO , PROCEDENCIA: BANCO UNION S.A., CHEQUE: 6292, FECHA DE EMISION:26/03/2025"/>
    <m/>
    <m/>
    <m/>
    <m/>
    <m/>
    <m/>
    <n v="0"/>
    <n v="9080"/>
    <s v="NO_CONCILIADO"/>
  </r>
  <r>
    <x v="58"/>
    <m/>
    <x v="58"/>
    <x v="60"/>
    <s v="B22731330002"/>
    <s v="BOD"/>
    <n v="2273133"/>
    <m/>
    <s v="00070011102 DEP.DE CHEQ.AJENOS,RET.DE CAM.,CONCEPTO: DEVOLUCION DE RECURSOS,DEP.: MTEPS , PROCEDENCIA: BANCO UNION S.A., CHEQUE: 11550, FECHA DE EMISION:31/03/2025"/>
    <m/>
    <m/>
    <m/>
    <m/>
    <m/>
    <m/>
    <n v="0"/>
    <n v="1000"/>
    <s v="NO_CONCILIADO"/>
  </r>
  <r>
    <x v="59"/>
    <m/>
    <x v="59"/>
    <x v="60"/>
    <s v="B22731830002"/>
    <s v="BOD"/>
    <n v="2273183"/>
    <m/>
    <s v="00078031108 DEP.DE CHEQ.AJENOS,RET.DE CAM.,CONCEPTO: POR EJECUCION DE POLIZA DE GARANTIA DE CUMPLIM. DE CONTRATO TALLER GNV - GNC EL GAUCHO,DEP.: EEC GNV , PROCEDENCIA: BANCO UNION S.A., CHEQUE: 387, FECHA DE EMISION:28/03/2025"/>
    <m/>
    <m/>
    <m/>
    <m/>
    <m/>
    <m/>
    <n v="0"/>
    <n v="23884"/>
    <s v="NO_CONCILIADO"/>
  </r>
  <r>
    <x v="59"/>
    <m/>
    <x v="59"/>
    <x v="60"/>
    <s v="B22731840002"/>
    <s v="BOD"/>
    <n v="2273184"/>
    <m/>
    <s v="00078034201 DEP.DE CHEQ.AJENOS,RET.DE CAM.,CONCEPTO: PAGO REALIZADO POR PROPIETARIOS DE VEHICULOS,DEP.: EEC GNV , PROCEDENCIA: BANCO UNION S.A., CHEQUE: 385, FECHA DE EMISION:28/03/2025"/>
    <m/>
    <m/>
    <m/>
    <m/>
    <m/>
    <m/>
    <n v="0"/>
    <n v="2476.0700000000002"/>
    <s v="NO_CONCILIADO"/>
  </r>
  <r>
    <x v="59"/>
    <m/>
    <x v="59"/>
    <x v="60"/>
    <s v="B22731860002"/>
    <s v="BOD"/>
    <n v="2273186"/>
    <m/>
    <s v="00078031109 DEP.DE CHEQ.AJENOS,RET.DE CAM.,CONCEPTO: PAGO POR CONCILIACION CON TALLERES,DEP.: EEC GNV , PROCEDENCIA: BANCO UNION S.A., CHEQUE: 386, FECHA DE EMISION:28/03/2025"/>
    <m/>
    <m/>
    <m/>
    <m/>
    <m/>
    <m/>
    <n v="0"/>
    <n v="1995"/>
    <s v="NO_CONCILIADO"/>
  </r>
  <r>
    <x v="60"/>
    <m/>
    <x v="60"/>
    <x v="60"/>
    <s v="B22732370002"/>
    <s v="BOD"/>
    <n v="2273237"/>
    <m/>
    <s v="00041011103 DEP.DE CHEQ.AJENOS,RET.DE CAM.,CONCEPTO: DEPÓSITOS REALIZADOS PARA LA EMISION DE AUTORIZACIONES PREVIAS DE IMPORTACION ( FEBRERO 2025),DEP.: MDPYEP , PROCEDENCIA: BANCO UNION S.A., CHEQUE: 1367, FECHA DE EMISION:28/03/2025"/>
    <m/>
    <m/>
    <m/>
    <m/>
    <m/>
    <m/>
    <n v="0"/>
    <n v="372040"/>
    <s v="NO_CONCILIADO"/>
  </r>
  <r>
    <x v="60"/>
    <m/>
    <x v="60"/>
    <x v="60"/>
    <s v="B22732390002"/>
    <s v="BOD"/>
    <n v="2273239"/>
    <m/>
    <s v="00041011103 DEP.DE CHEQ.AJENOS,RET.DE CAM.,CONCEPTO: DEPÓSITOS NO UTILIZADOS PARA LA EMISION DE AUTORIZACIONES PREVIAS DE IMPORTACION (NOVIEMBRE 2024),DEP.: MDPYEP , PROCEDENCIA: BANCO UNION S.A., CHEQUE: 1368, FECHA DE EMISION:28/03/2025"/>
    <m/>
    <m/>
    <m/>
    <m/>
    <m/>
    <m/>
    <n v="0"/>
    <n v="4740.03"/>
    <s v="NO_CONCILIADO"/>
  </r>
  <r>
    <x v="61"/>
    <m/>
    <x v="61"/>
    <x v="60"/>
    <s v="J06317870002"/>
    <s v="NTE"/>
    <n v="11558355"/>
    <m/>
    <s v="A:00099021001 Transferencia de recursos a solicitud del Fondo de Desarrollo del Sistema Financiero y de Apoyo al Sector Productivo dependiente del Ministerio de Planificación del Desarrollo mediante nota CITE: FSF-DAA-NE-1143/2025 Informe FSF-DSC-INF-299/2025 por concepto de regularización de registro de recuperación de capital de la Cooperativa Paulo VI de la gestión 2020-PRPC. H.R. 2025-13472-R"/>
    <m/>
    <m/>
    <m/>
    <m/>
    <m/>
    <m/>
    <n v="0"/>
    <n v="15892.97"/>
    <s v="NO_CONCILIADO"/>
  </r>
  <r>
    <x v="16"/>
    <m/>
    <x v="16"/>
    <x v="60"/>
    <s v="S11235890001"/>
    <s v="COB"/>
    <n v="1123589"/>
    <m/>
    <s v="||COMISION TRANSFERENCIA FONDOS AL EXTERIOR 0,20% S/USD 49.285,77 REEM. GASTOS COMUNICACION BS300.- Y EMISION COMPROBANTE CONTABLE BS60.- REF: PAGO N°2 LC I-2023-45 P/C EPP KOKABOL A/F TGM - TECNOMACHINES SRL EN COMPL. A COMPROBANTE CONTABLE S-1123588 DE LA FECHA. LIB:00132102001 KOKABOL-GESTION OPERATIVA REF: COMISION PAGO 2 LC I-2023-45."/>
    <m/>
    <m/>
    <m/>
    <m/>
    <m/>
    <m/>
    <n v="1036.19"/>
    <n v="0"/>
    <s v="NO_CONCILIADO"/>
  </r>
  <r>
    <x v="5"/>
    <m/>
    <x v="5"/>
    <x v="60"/>
    <s v="G30835280004"/>
    <s v="DVD"/>
    <n v="22731"/>
    <m/>
    <s v="VENTA DE DIVISAS CON TRANSFERENCIA DE FONDOS A SOLICITUD DE YACIMIENTOS PETROLIFEROS FISCALES BOLIVIANOS SEGUN SOLICITUD 22731 REF: 5TO POST PAGO SUM HIDR LIQ OCCIDENTE 2024 OP UPCA 216 HR GPDI 2480 2025 PROC 116 EQUIVALENTES 3.942.071,38 USD LIB. 00513012004 LBP-YPFB-UNICOMERCIAL (4030005415/1-2188907) POR DIFERENCIAL CAMBIARIO"/>
    <m/>
    <m/>
    <m/>
    <m/>
    <m/>
    <m/>
    <n v="1181999.31"/>
    <n v="0"/>
    <s v="NO_CONCILIADO"/>
  </r>
  <r>
    <x v="11"/>
    <m/>
    <x v="11"/>
    <x v="60"/>
    <s v="Q21965920002"/>
    <s v="CRV"/>
    <n v="2196592"/>
    <m/>
    <s v="NUMERO DE LIBRETA CUT: 00099021001 OPERACIÓN E75 TRANSFERENCIA DE LA CUENTA FISCAL BUN A LA CUT EN MN TRANSF.FDOS.AL.BCB GOBIERNO AUTONOMO DEPARTAMENTAL DE TARIJA, CITE: GADT/SDEF/EMM/OF.NÂ°196/2025 CUENTA CUT 3987 LIBRETA NÂ° 00099021001"/>
    <m/>
    <m/>
    <m/>
    <m/>
    <m/>
    <m/>
    <n v="0"/>
    <n v="11326.86"/>
    <s v="NO_CONCILIADO"/>
  </r>
  <r>
    <x v="62"/>
    <m/>
    <x v="62"/>
    <x v="60"/>
    <s v="Q21966130002"/>
    <s v="CRV"/>
    <n v="2196613"/>
    <m/>
    <s v="NUMERO DE LIBRETA CUT: 00283012001 OPERACIÓN E18 TRANSFERENCIA DEL SISTEMA FINANCIERO POR CUENTA DE TERCEROS A LA CUT SOL. ESC. DE ALMACENERA BOLIVIANA S.A."/>
    <m/>
    <m/>
    <m/>
    <m/>
    <m/>
    <m/>
    <n v="0"/>
    <n v="289575.39"/>
    <s v="NO_CONCILIADO"/>
  </r>
  <r>
    <x v="5"/>
    <m/>
    <x v="5"/>
    <x v="60"/>
    <s v="G30835290004"/>
    <s v="DVD"/>
    <n v="22730"/>
    <m/>
    <s v="VENTA DE DIVISAS CON TRANSFERENCIA DE FONDOS A SOLICITUD DE YACIMIENTOS PETROLIFEROS FISCALES BOLIVIANOS SEGUN SOLICITUD 22730 REF: 5TO POST PAGO SUM HIDR LIQ OCCIDENTE 2024 OP UPCA 216 HR GPDI 2480 2025 PROC 115 EQUIVALENTES 10.450.202,83 USD LIB. 00513012004 LBP-YPFB-UNICOMERCIAL (4030005415/1-2188907) POR DIFERENCIAL CAMBIARIO"/>
    <m/>
    <m/>
    <m/>
    <m/>
    <m/>
    <m/>
    <n v="3133411.72"/>
    <n v="0"/>
    <s v="NO_CONCILIADO"/>
  </r>
  <r>
    <x v="5"/>
    <m/>
    <x v="5"/>
    <x v="60"/>
    <s v="G30835300004"/>
    <s v="DVD"/>
    <n v="22883"/>
    <m/>
    <s v="VENTA DE DIVISAS CON TRANSFERENCIA DE FONDOS A SOLICITUD DE YACIMIENTOS PETROLIFEROS FISCALES BOLIVIANOS SEGUN SOLICITUD 22883 REF: 1ER POST PAGO SUM HIDR LIQ OCCIDENTE 2024 OP UPCA 425 HR DCIM 4946 2025 PROC 142 EQUIVALENTES 18.083.475,50 USD LIB. 00513012004 LBP-YPFB-UNICOMERCIAL (4030005415/1-2188907) POR DIFERENCIAL CAMBIARIO"/>
    <m/>
    <m/>
    <m/>
    <m/>
    <m/>
    <m/>
    <n v="580989.47"/>
    <n v="0"/>
    <s v="NO_CONCILIADO"/>
  </r>
  <r>
    <x v="63"/>
    <m/>
    <x v="63"/>
    <x v="60"/>
    <s v="S11236030003"/>
    <s v="COB"/>
    <n v="1123603"/>
    <m/>
    <s v="||TRANSFERENCIA DE FONDOS SEGÚN MENSAJES SWIFT N°4214 Y 4235 DE LA FECHA Y NOTA CITE: CAR/DGE-DNAF N°0031/2025 DE NAVEGACIÓN AEREA Y AEROPUERTOS BOLIVIANOS DE FECHA 29/01/2025 (HRE-TGL-1912). (SECTOR PÚBLICO). DÉBITO DE LA LIBRETA 00389012001 NAABOL  ADMINISTRACIÓN CENTRAL, REPOSICIÓN DE ÚTILES DE ESCRITORIO"/>
    <m/>
    <m/>
    <m/>
    <m/>
    <m/>
    <m/>
    <n v="60"/>
    <n v="0"/>
    <s v="NO_CONCILIADO"/>
  </r>
  <r>
    <x v="63"/>
    <m/>
    <x v="63"/>
    <x v="60"/>
    <s v="S11236040003"/>
    <s v="COB"/>
    <n v="1123604"/>
    <m/>
    <s v="||TRANSFERENCIA DE FONDOS SEGÚN MENSAJES SWIFT N°4213 Y 4234 DE LA FECHA Y NOTA CITE: CAR/DGE-DNAF N°0031/2025 DE NAVEGACIÓN AEREA Y AEROPUERTOS BOLIVIANOS DE FECHA 29/01/2025 (HRE-TGL-1912). (SECTOR PÚBLICO). DÉBITO DE LA LIBRETA 00389012001 NAABOL  ADMINISTRACIÓN CENTRAL, REPOSICIÓN DE ÚTILES DE ESCRITORIO"/>
    <m/>
    <m/>
    <m/>
    <m/>
    <m/>
    <m/>
    <n v="60"/>
    <n v="0"/>
    <s v="NO_CONCILIADO"/>
  </r>
  <r>
    <x v="3"/>
    <m/>
    <x v="3"/>
    <x v="60"/>
    <s v="S11236080003"/>
    <s v="COB"/>
    <n v="1123608"/>
    <m/>
    <s v="||TRANSFERENCIA DE FONDOS S/G MENSAJES SWIFTS NROS. 4233-4212 EN ATENCIÓN A NOTA: DGAC/DAF/FIN/NE-0008/25 DE F.29/1/2025 (HRE-TGL-1866) ENVIADO POR LA DIRECCIÓN GENERAL DE AERONÁUTICA CIVIL (SECTOR PÚBLICO). DEBITO DE LA LIBRETA 00117012001 DGAC, REPOSICIÓN ÚTILES DE ESCRITORIO."/>
    <m/>
    <m/>
    <m/>
    <m/>
    <m/>
    <m/>
    <n v="60"/>
    <n v="0"/>
    <s v="NO_CONCILIADO"/>
  </r>
  <r>
    <x v="63"/>
    <m/>
    <x v="63"/>
    <x v="60"/>
    <s v="S11236050003"/>
    <s v="COB"/>
    <n v="1123605"/>
    <m/>
    <s v="||TRANSFERENCIA DE FONDOS S/G MENSAJES SWIFT NROS. 4238-4217 EN ATENCIÓN A NOTA CITE: CAR/DGE-DNAF N°0031/2025 DE FECHA 29/1/2025 (HRE-TGL-1912) ENVIADA POR NAVEGACIÓN AÉREA Y AEROPUERTOS BOLIVIANOS (SECTOR PÚBLICO). DEBITO DE LA LIBRETA 00389012001 NAABOL-ADMINISTRACIÓN CENTRAL, COBRO DE ÚTILES DE ESCRITORIO."/>
    <m/>
    <m/>
    <m/>
    <m/>
    <m/>
    <m/>
    <n v="60"/>
    <n v="0"/>
    <s v="NO_CONCILIADO"/>
  </r>
  <r>
    <x v="3"/>
    <m/>
    <x v="3"/>
    <x v="60"/>
    <s v="S11236060003"/>
    <s v="COB"/>
    <n v="1123606"/>
    <m/>
    <s v="||TRANSFERENCIA DE FONDOS S/G MENSAJES SWIFT NROS. 4216 Y 4237 DE LA FECHA Y NOTA CITE DGAC/DAF/FIN/NE-0008/25 DE F.29.01.2025 (HRE-TGL-1866) DE LA DIRECCION GENERAL DE AERONAUTICA CIVIL (SECTOR PÚBLICO). DEBITO DE LA LIBRETA 00117012001 DGAC, REPOSICIÓN DE ÚTILES DE ESCRITORIO."/>
    <m/>
    <m/>
    <m/>
    <m/>
    <m/>
    <m/>
    <n v="60"/>
    <n v="0"/>
    <s v="NO_CONCILIADO"/>
  </r>
  <r>
    <x v="3"/>
    <m/>
    <x v="3"/>
    <x v="60"/>
    <s v="S11236070003"/>
    <s v="COB"/>
    <n v="1123607"/>
    <m/>
    <s v="||TRANSFERENCIA DE FONDOS S/G MENSAJE SWIFT NRO. 4208, DE LA FECHA Y NOTA CITE DGAC/DAF/FIN/NE-0008/25 DE F.29.01.2025 (HRE-TGL-1866) DE LA DIRECCION GENERAL DE AERONAUTICA CIVIL (SECTOR PÚBLICO). DEBITO DE LA LIBRETA 00117012001 DGAC, REPOSICIÓN DE ÚTILES DE ESCRITORIO."/>
    <m/>
    <m/>
    <m/>
    <m/>
    <m/>
    <m/>
    <n v="60"/>
    <n v="0"/>
    <s v="NO_CONCILIADO"/>
  </r>
  <r>
    <x v="3"/>
    <m/>
    <x v="3"/>
    <x v="60"/>
    <s v="S11236090003"/>
    <s v="COB"/>
    <n v="1123609"/>
    <m/>
    <s v="||TRANSFERENCIA DE FONDOS S/G MENSAJES SWIFT NROS. 4215 Y 4236 DE LA FECHA Y NOTA CITE DGAC/DAF/FIN/NE-0008/25 DE F.29.01.2025 (HRE-TGL-1866) DE LA DIRECCION GENERAL DE AERONAUTICA CIVIL (SECTOR PÚBLICO). DEBITO DE LA LIBRETA 00117012001 DGAC, REPOSICIÓN DE ÚTILES DE ESCRITORIO"/>
    <m/>
    <m/>
    <m/>
    <m/>
    <m/>
    <m/>
    <n v="60"/>
    <n v="0"/>
    <s v="NO_CONCILIADO"/>
  </r>
  <r>
    <x v="63"/>
    <m/>
    <x v="63"/>
    <x v="60"/>
    <s v="S11236350003"/>
    <s v="COB"/>
    <n v="1123635"/>
    <m/>
    <s v="||TRANSFERENCIA DE FONDOS SEGÚN MENSAJE SWIFT N°4260, CORREO ELECTRÓNICO DE NAABOL DE LA FECHA Y NOTA CITE: CAR/DGE-DNAF N°0031/2025 DE NAVEGACIÓN AEREA Y AEROPUERTOS BOLIVIANOS DE FECHA 29/01/2025 (HRE-TGL-1912). (SECTOR PÚBLICO). DÉBITO DE LA LIBRETA 00389012001 NAABOL  ADMINISTRACIÓN CENTRAL, REPOSICIÓN DE ÚTILES DE ESCRITORIO"/>
    <m/>
    <m/>
    <m/>
    <m/>
    <m/>
    <m/>
    <n v="60"/>
    <n v="0"/>
    <s v="NO_CONCILIADO"/>
  </r>
  <r>
    <x v="3"/>
    <m/>
    <x v="3"/>
    <x v="60"/>
    <s v="S11236460003"/>
    <s v="COB"/>
    <n v="1123646"/>
    <m/>
    <s v="||REGULARIZACIÓN DE NUESTRA OPERACIÓN N°1123620 DE FECHA 1/04/2025 SEGÚN CORREO ELECTRONICO DE LA FECHA Y NOTA CITE DGAC/DAF/FIN/NE-0008/25 DE F.29.01.2025 (HRE-TGL-1866) DE LA DIRECCION GENERAL DE AERONAUTICA CIVIL (SECTOR PÚBLICO). DEBITO DE LA LIBRETA 00117012001 DGAC, REPOSICIÓN DE ÚTILES DE ESCRITORIO."/>
    <m/>
    <m/>
    <m/>
    <m/>
    <m/>
    <m/>
    <n v="60"/>
    <n v="0"/>
    <s v="NO_CONCILIADO"/>
  </r>
  <r>
    <x v="63"/>
    <m/>
    <x v="63"/>
    <x v="60"/>
    <s v="S11236450003"/>
    <s v="COB"/>
    <n v="1123645"/>
    <m/>
    <s v="||REGULARIZACIÓN DE NUESTRA OPERACIÓN N°1123620 DE FECHA 1/04/2025 SEGÚN CORREO ELECTRONICO Y NOTA CITE CAR/DGE-DNAF/N°0031/2025 DE F.29.01.2025. (HRE-TGL-1912) ENVIADA POR LA NAVEGACION AEREA Y AEROPUERTOS BOLIVIANOS (SECTOR PÚBLICO). DEBITO DE LA LIB. 00389012001 NAABOL- ADMINISTRACIÓN , REPOSICIÓN DE ÚTILES DE ESCRITORIO"/>
    <m/>
    <m/>
    <m/>
    <m/>
    <m/>
    <m/>
    <n v="60"/>
    <n v="0"/>
    <s v="NO_CONCILIADO"/>
  </r>
  <r>
    <x v="64"/>
    <m/>
    <x v="64"/>
    <x v="61"/>
    <s v="O22735630002"/>
    <s v="BOD"/>
    <n v="2273563"/>
    <m/>
    <s v="00292012001 DEPOSITO DE EFECTIVO, DEPOSITANTE: IVAN ROJAS MAMANI, CONCEPTO: DEVOLUCION DEMASIA DE AGUINALDO, CUENTA DE DEPOSITO: CUENTA UNICA DEL TESORO"/>
    <m/>
    <m/>
    <m/>
    <m/>
    <m/>
    <m/>
    <n v="0"/>
    <n v="354.95"/>
    <s v="NO_CONCILIADO"/>
  </r>
  <r>
    <x v="14"/>
    <m/>
    <x v="14"/>
    <x v="61"/>
    <s v="O22736090002"/>
    <s v="BOD"/>
    <n v="2273609"/>
    <m/>
    <s v="00016011101 DEPOSITO DE EFECTIVO, DEPOSITANTE: NICANOR JAUREGUI APAZA, CONCEPTO: ALQUILER DEL SALON ABELINO SIÑANI, CUENTA DE DEPOSITO: CUENTA UNICA DEL TESORO"/>
    <m/>
    <m/>
    <m/>
    <m/>
    <m/>
    <m/>
    <n v="0"/>
    <n v="4500"/>
    <s v="NO_CONCILIADO"/>
  </r>
  <r>
    <x v="4"/>
    <m/>
    <x v="4"/>
    <x v="61"/>
    <s v="O22736120002"/>
    <s v="BOD"/>
    <n v="2273612"/>
    <m/>
    <s v="00099021001 DEPOSITO DE EFECTIVO, DEPOSITANTE: ADMINISTRADORA BOLIVIANA DE CARRETERAS, CONCEPTO: REEMBOLSO DEL SUBSIDIO POR INCAPACIDAD TEMPORAL, CUENTA DE DEPOSITO: CUENTA UNICA DEL TESORO"/>
    <m/>
    <m/>
    <m/>
    <m/>
    <m/>
    <m/>
    <n v="0"/>
    <n v="5903.43"/>
    <s v="NO_CONCILIADO"/>
  </r>
  <r>
    <x v="4"/>
    <m/>
    <x v="4"/>
    <x v="61"/>
    <s v="O22736150002"/>
    <s v="BOD"/>
    <n v="2273615"/>
    <m/>
    <s v="00099021001 DEPOSITO DE EFECTIVO, DEPOSITANTE: ADMINISTRADORA BOLIVIANA DE CARRETERAS, CONCEPTO: REEMBOLSO DEL SUBSIDIO POR INCAPACIDAD TEMPORAL, CUENTA DE DEPOSITO: CUENTA UNICA DEL TESORO"/>
    <m/>
    <m/>
    <m/>
    <m/>
    <m/>
    <m/>
    <n v="0"/>
    <n v="307.45"/>
    <s v="NO_CONCILIADO"/>
  </r>
  <r>
    <x v="2"/>
    <m/>
    <x v="2"/>
    <x v="61"/>
    <s v="O22736560002"/>
    <s v="BOD"/>
    <n v="2273656"/>
    <m/>
    <s v="00099021001 DEPOSITO DE EFECTIVO, DEPOSITANTE: MINISTERIO DE GOBIERNO DIPRECON, CONCEPTO: DEV DE PAGO DE SERVICIO DE AGUA POTABLE - MONTERO CASTEDO SPITZ KATLYN PREV 405, CUENTA DE DEPOSITO: CUENTA UNICA DEL TESORO"/>
    <m/>
    <m/>
    <m/>
    <m/>
    <m/>
    <m/>
    <n v="0"/>
    <n v="30.26"/>
    <s v="NO_CONCILIADO"/>
  </r>
  <r>
    <x v="1"/>
    <m/>
    <x v="1"/>
    <x v="61"/>
    <s v="O22736600002"/>
    <s v="BOD"/>
    <n v="2273660"/>
    <m/>
    <s v="00099021001 DEPOSITO DE EFECTIVO, DEPOSITANTE: VERONICA EUGENIA CASTRO GUZMAN, CONCEPTO: RENOVACION LLAVE MAGNETICA, CUENTA DE DEPOSITO: CUENTA UNICA DEL TESORO"/>
    <m/>
    <m/>
    <m/>
    <m/>
    <m/>
    <m/>
    <n v="0"/>
    <n v="120"/>
    <s v="NO_CONCILIADO"/>
  </r>
  <r>
    <x v="29"/>
    <m/>
    <x v="29"/>
    <x v="61"/>
    <s v="O22737010002"/>
    <s v="BOD"/>
    <n v="2273701"/>
    <m/>
    <s v="00099021001 DEPOSITO DE EFECTIVO, DEPOSITANTE: CESPEDES MENA MIGUEL ANGEL, CONCEPTO: PAGO EN EXCESO Y/O DEMASIA BONO DE REFRIGERIO 02/05/2024, CUENTA DE DEPOSITO: CUENTA UNICA DEL TESORO/DJBR"/>
    <m/>
    <m/>
    <m/>
    <m/>
    <m/>
    <m/>
    <n v="0"/>
    <n v="18"/>
    <s v="NO_CONCILIADO"/>
  </r>
  <r>
    <x v="29"/>
    <m/>
    <x v="29"/>
    <x v="61"/>
    <s v="O22737570002"/>
    <s v="BOD"/>
    <n v="2273757"/>
    <m/>
    <s v="00099021001 DEPOSITO DE EFECTIVO, DEPOSITANTE: AMOROSO RUIZ BORIS ARTURO, CONCEPTO: PAGO EXCESO BONO REFRIGERIO DEL 1-4 DE JULIO 2024, CUENTA DE DEPOSITO: CUENTA UNICA DEL TESORO/DJBR"/>
    <m/>
    <m/>
    <m/>
    <m/>
    <m/>
    <m/>
    <n v="0"/>
    <n v="306"/>
    <s v="NO_CONCILIADO"/>
  </r>
  <r>
    <x v="65"/>
    <m/>
    <x v="65"/>
    <x v="61"/>
    <s v="O22737880002"/>
    <s v="BOD"/>
    <n v="2273788"/>
    <m/>
    <s v="00670012002 DEPOSITO DE EFECTIVO, DEPOSITANTE: LIBRA TOURS SRL, CONCEPTO: DEVOLUCION DE PASAJES NO UTILIZADOS PASAJERO AVILA MERCADO GUSTAVO, CUENTA DE DEPOSITO: CUENTA UNICA DEL TESORO"/>
    <m/>
    <m/>
    <m/>
    <m/>
    <m/>
    <m/>
    <n v="0"/>
    <n v="3072"/>
    <s v="NO_CONCILIADO"/>
  </r>
  <r>
    <x v="66"/>
    <m/>
    <x v="66"/>
    <x v="61"/>
    <s v="O22737890002"/>
    <s v="BOD"/>
    <n v="2273789"/>
    <m/>
    <s v="00099021001 DEPOSITO DE EFECTIVO, DEPOSITANTE: ALEX MARCELO LLANOS CHAMBI, CONCEPTO: PASAJES, CUENTA DE DEPOSITO: CUENTA UNICA DEL TESORO/DJBR"/>
    <m/>
    <m/>
    <m/>
    <m/>
    <m/>
    <m/>
    <n v="0"/>
    <n v="1400"/>
    <s v="NO_CONCILIADO"/>
  </r>
  <r>
    <x v="65"/>
    <m/>
    <x v="65"/>
    <x v="61"/>
    <s v="O22737900002"/>
    <s v="BOD"/>
    <n v="2273790"/>
    <m/>
    <s v="00670012002 DEPOSITO DE EFECTIVO, DEPOSITANTE: LIBRA TOURS SRL, CONCEPTO: DEVOLUCION DE PASAJES NO UTILIZADOS PASAJERO YAJAIRA SAN MARTIN CRESPO, CUENTA DE DEPOSITO: CUENTA UNICA DEL TESORO"/>
    <m/>
    <m/>
    <m/>
    <m/>
    <m/>
    <m/>
    <n v="0"/>
    <n v="1889"/>
    <s v="NO_CONCILIADO"/>
  </r>
  <r>
    <x v="32"/>
    <m/>
    <x v="32"/>
    <x v="61"/>
    <s v="O22737970002"/>
    <s v="BOD"/>
    <n v="2273797"/>
    <m/>
    <s v="00378012002 DEPOSITO DE EFECTIVO, DEPOSITANTE: FERRUFINO ROJAS LOBSANG ROGER, CONCEPTO: DEVOLUCION DE REEMBOLSO, CUENTA DE DEPOSITO: CUENTA UNICA DEL TESORO"/>
    <m/>
    <m/>
    <m/>
    <m/>
    <m/>
    <m/>
    <n v="0"/>
    <n v="1333.33"/>
    <s v="NO_CONCILIADO"/>
  </r>
  <r>
    <x v="16"/>
    <m/>
    <x v="16"/>
    <x v="61"/>
    <s v="O22737980002"/>
    <s v="BOD"/>
    <n v="2273798"/>
    <m/>
    <s v="00132042010 DEPOSITO DE EFECTIVO, DEPOSITANTE: DANIEL ALEJANDRO PEREIRA PELAEZ, CONCEPTO: DEVOLUCION DE VIATICOS, CUENTA DE DEPOSITO: CUENTA UNICA DEL TESORO"/>
    <m/>
    <m/>
    <m/>
    <m/>
    <m/>
    <m/>
    <n v="0"/>
    <n v="111.3"/>
    <s v="NO_CONCILIADO"/>
  </r>
  <r>
    <x v="14"/>
    <m/>
    <x v="14"/>
    <x v="61"/>
    <s v="O22738130002"/>
    <s v="BOD"/>
    <n v="2273813"/>
    <m/>
    <s v="00016071101 DEPOSITO DE EFECTIVO, DEPOSITANTE: IRMA MIRIAM CHUGAR ZUBIETA, CONCEPTO: DEVOLUCION DE PAGO POR SERVICIO DE CONSULTORIA CONTENIDISTA, CUENTA DE DEPOSITO: CUENTA UNICA DEL TESORO"/>
    <m/>
    <m/>
    <m/>
    <m/>
    <m/>
    <m/>
    <n v="0"/>
    <n v="3528"/>
    <s v="NO_CONCILIADO"/>
  </r>
  <r>
    <x v="67"/>
    <m/>
    <x v="67"/>
    <x v="61"/>
    <s v="B22735830002"/>
    <s v="BOD"/>
    <n v="2273583"/>
    <m/>
    <s v="00373024105 DEP.DE CHEQ.AJENOS,RET.DE CAM.,CONCEPTO: DEVOLUCION DE RECURSOS NO EJECUTADOS,DEP.: GOB. AUTONOMO MCPAL.LA ASUNTA , PROCEDENCIA: BANCO UNION S.A., CHEQUE: 26540, FECHA DE EMISION:01/04/2025"/>
    <m/>
    <m/>
    <m/>
    <m/>
    <m/>
    <m/>
    <n v="0"/>
    <n v="14374.77"/>
    <s v="NO_CONCILIADO"/>
  </r>
  <r>
    <x v="25"/>
    <m/>
    <x v="25"/>
    <x v="61"/>
    <s v="B22736020002"/>
    <s v="BOD"/>
    <n v="2273602"/>
    <m/>
    <s v="00046171101 DEP.DE CHEQ.AJENOS,RET.DE CAM.,CONCEPTO: POR SANCION,DEP.: LABORATORIOS EUROFARMA BOLIVIA S.A. , PROCEDENCIA: BANCO NACIONAL DE BOLIVIA S.A., CHEQUE: 6739047, FECHA DE EMISION:31/03/2025"/>
    <m/>
    <m/>
    <m/>
    <m/>
    <m/>
    <m/>
    <n v="0"/>
    <n v="2000"/>
    <s v="NO_CONCILIADO"/>
  </r>
  <r>
    <x v="68"/>
    <m/>
    <x v="68"/>
    <x v="61"/>
    <s v="B22736170002"/>
    <s v="BOD"/>
    <n v="2273617"/>
    <m/>
    <s v="00099021001 DEP.DE CHEQ.AJENOS,RET.DE CAM.,CONCEPTO: GASTO DE RETORNO DE JORGE JUAN MANRIQUE ARDUZ,DEP.: MINISTERIO DE RELACIONES EXTERIORES , PROCEDENCIA: BANCO UNION S.A., CHEQUE: 393, FECHA DE EMISION:20/03/2025"/>
    <m/>
    <m/>
    <m/>
    <m/>
    <m/>
    <m/>
    <n v="0"/>
    <n v="17094.52"/>
    <s v="NO_CONCILIADO"/>
  </r>
  <r>
    <x v="69"/>
    <m/>
    <x v="69"/>
    <x v="61"/>
    <s v="B22736350002"/>
    <s v="BOD"/>
    <n v="2273635"/>
    <m/>
    <s v="00253014109 DEP.DE CHEQ.AJENOS,RET.DE CAM.,CONCEPTO: FONDO ROTATIVO,DEP.: EMAGUA , PROCEDENCIA: BANCO UNION S.A., CHEQUE: 1864, FECHA DE EMISION:01/04/2025"/>
    <m/>
    <m/>
    <m/>
    <m/>
    <m/>
    <m/>
    <n v="0"/>
    <n v="221809.66"/>
    <s v="NO_CONCILIADO"/>
  </r>
  <r>
    <x v="9"/>
    <m/>
    <x v="9"/>
    <x v="61"/>
    <s v="B22736450002"/>
    <s v="BOD"/>
    <n v="2273645"/>
    <m/>
    <s v="00086018043 DEP.DE CHEQ.AJENOS,RET.DE CAM.,CONCEPTO: DEVOLUCION DE PASAJE - GESTION 2020,DEP.: LISPERGUER HUMBERTO - MMAYA , PROCEDENCIA: BANCO UNION S.A., CHEQUE: 1667, FECHA DE EMISION:01/04/2025"/>
    <m/>
    <m/>
    <m/>
    <m/>
    <m/>
    <m/>
    <n v="0"/>
    <n v="1158"/>
    <s v="NO_CONCILIADO"/>
  </r>
  <r>
    <x v="24"/>
    <m/>
    <x v="24"/>
    <x v="61"/>
    <s v="B22736610002"/>
    <s v="BOD"/>
    <n v="2273661"/>
    <m/>
    <s v="00155012001 DEP.DE CHEQ.AJENOS,RET.DE CAM.,CONCEPTO: DESCUENTO POR PERMISOS SIN GOCE DE HABER - DICIEMBRE 2024,DEP.: DIRECCION DEL NOTARIADO PLURINACIONAL , PROCEDENCIA: BANCO UNION S.A., CHEQUE: 1053, FECHA DE EMISION:01/04/2025"/>
    <m/>
    <m/>
    <m/>
    <m/>
    <m/>
    <m/>
    <n v="0"/>
    <n v="1843.3"/>
    <s v="NO_CONCILIADO"/>
  </r>
  <r>
    <x v="5"/>
    <m/>
    <x v="5"/>
    <x v="61"/>
    <s v="G30850330001"/>
    <s v="CVD"/>
    <n v="3085033"/>
    <m/>
    <s v="COBRO COSTOS DE PAPELERIA SEGUN TRANSFERENCIA DEL EXTERIOR POR ORDEN DE MGAS COMERCIALIZADORA GAS NATURAL LTDA (BR/RIO DE JANEIRO) REF.: CRED SWF OF 25/04/01 PPA-MCI-26/25 FECHA VALOR 1/04/2025 LIB. 00513012015 YPFB-HEROES DEL CHACO-BS"/>
    <m/>
    <m/>
    <m/>
    <m/>
    <m/>
    <m/>
    <n v="60"/>
    <n v="0"/>
    <s v="NO_CONCILIADO"/>
  </r>
  <r>
    <x v="70"/>
    <m/>
    <x v="70"/>
    <x v="61"/>
    <s v="Q21973530002"/>
    <s v="CRV"/>
    <n v="2197353"/>
    <m/>
    <s v="NUMERO DE LIBRETA CUT: 03420102001 OPERACIÓN E18 TRANSFERENCIA DEL SISTEMA FINANCIERO POR CUENTA DE TERCEROS A LA CUT TRANSFERENCIA DE SALDOS NO UTILIZADOS EN CUMPLIMIENTO AL ARTICULO 7, NUMERAL 7.3.4 DEL REGLAMENTO OPERATIVO DEL FIDEICOMISO AEVIVIENDA MARZO 2025"/>
    <m/>
    <m/>
    <m/>
    <m/>
    <m/>
    <m/>
    <n v="0"/>
    <n v="5828963.5999999996"/>
    <s v="NO_CONCILIADO"/>
  </r>
  <r>
    <x v="3"/>
    <m/>
    <x v="3"/>
    <x v="61"/>
    <s v="S11236950003"/>
    <s v="COB"/>
    <n v="1123695"/>
    <m/>
    <s v="||TRANSFERENCIA DE FONDOS S/G MENSAJES SWIFTS NROS. 4293 EN ATENCIÓN A NOTA: DGAC/DAF/FIN/NE-0008/25 DE F.29/1/2025 (HRE-TGL-1866) ENVIADO POR LA DIRECCIÓN GENERAL DE AERONÁUTICA CIVIL (SECTOR PÚBLICO). DEBITO DE LA LIBRETA 00117012001 DGAC, REPOSICIÓN ÚTILES DE ESCRITORIO."/>
    <m/>
    <m/>
    <m/>
    <m/>
    <m/>
    <m/>
    <n v="60"/>
    <n v="0"/>
    <s v="NO_CONCILIADO"/>
  </r>
  <r>
    <x v="63"/>
    <m/>
    <x v="63"/>
    <x v="61"/>
    <s v="S11236960003"/>
    <s v="COB"/>
    <n v="1123696"/>
    <m/>
    <s v="||TRANSFERENCIA DE FONDOS SEGÚN MENSAJE SWIFT N°4316, CORREOS ELECTRÓNICOS Y DE LA FECHA Y NOTA CITE: CAR/DGE-DNAF N°0031/2025 DE NAVEGACIÓN AEREA Y AEROPUERTOS BOLIVIANOS DE FECHA 29/01/2025 (HRE-TGL-1912). (SECTOR PÚBLICO). DÉBITO DE LA LIBRETA 00389012001 NAABOL  ADMINISTRACIÓN CENTRAL, REPOSICIÓN DE ÚTILES DE ESCRITORIO"/>
    <m/>
    <m/>
    <m/>
    <m/>
    <m/>
    <m/>
    <n v="60"/>
    <n v="0"/>
    <s v="NO_CONCILIADO"/>
  </r>
  <r>
    <x v="63"/>
    <m/>
    <x v="63"/>
    <x v="61"/>
    <s v="S11236970003"/>
    <s v="COB"/>
    <n v="1123697"/>
    <m/>
    <s v="||TRANSFERENCIA DE FONDOS SEGÚN MENSAJES SWIFT N°4322 Y 4324 DE LA FECHA Y NOTA CITE: CAR/DGE-DNAF N°0031/2025 DE NAVEGACIÓN AEREA Y AEROPUERTOS BOLIVIANOS DE FECHA 29/01/2025 (HRE-TGL-1912). (SECTOR PÚBLICO). DÉBITO DE LA LIBRETA 00389012001 NAABOL  ADMINISTRACIÓN CENTRAL, REPOSICIÓN DE ÚTILES DE ESCRITORIO"/>
    <m/>
    <m/>
    <m/>
    <m/>
    <m/>
    <m/>
    <n v="60"/>
    <n v="0"/>
    <s v="NO_CONCILIADO"/>
  </r>
  <r>
    <x v="5"/>
    <m/>
    <x v="5"/>
    <x v="61"/>
    <s v="S11237030001"/>
    <s v="COB"/>
    <n v="1123703"/>
    <m/>
    <s v="'COBRO DE'||ÚTILES DE ESCRITORIO POR EL COMPROBANTE NRO.1023700 DE LA FECHA S/G. NOTA CITE GAFC-0356/ DFC/URTE-097/2025 DE F.26.02.2025 (HRE-TGL-3945) ENVIADA POR YACIMIENTOS PETROLIFEROS FISCALES BOLIVIANOS DEBITO DE LA LIBRETA 00513022001 YPFB  OPERACIONES"/>
    <m/>
    <m/>
    <m/>
    <m/>
    <m/>
    <m/>
    <n v="60"/>
    <n v="0"/>
    <s v="NO_CONCILIADO"/>
  </r>
  <r>
    <x v="3"/>
    <m/>
    <x v="3"/>
    <x v="61"/>
    <s v="S11237100003"/>
    <s v="COB"/>
    <n v="1123710"/>
    <m/>
    <s v="||TRANSFERENCIA DE FONDOS S/G MENSAJE SWIFT NRO. 4276, CORREO ELECTRONICO ENVIADO POR DGAC DE LA FECHA Y NOTA CITE DGAC/DAF/FIN/NE-0008/25 DE F.29.01.2025 (HRE-TGL-1866) DE LA DIRECCION GENERAL DE AERONAUTICA CIVIL (SECTOR PÚBLICO). DEBITO DE LA LIBRETA 00117012001 DGAC, REPOSICIÓN DE ÚTILES DE ESCRITORIO."/>
    <m/>
    <m/>
    <m/>
    <m/>
    <m/>
    <m/>
    <n v="60"/>
    <n v="0"/>
    <s v="NO_CONCILIADO"/>
  </r>
  <r>
    <x v="3"/>
    <m/>
    <x v="3"/>
    <x v="61"/>
    <s v="S11237040003"/>
    <s v="COB"/>
    <n v="1123704"/>
    <m/>
    <s v="||TRANSFERENCIA DE FONDOS S/G MENSAJES SWIFT NROS. 4323 Y 4321 DE LA FECHA Y NOTA CITE DGAC/DAF/FIN/NE-0008/25 DE F.29.01.2025 (HRE-TGL-1866) DE LA DIRECCION GENERAL DE AERONAUTICA CIVIL (SECTOR PÚBLICO). DEBITO DE LA LIBRETA 00117012001 DGAC, REPOSICIÓN DE ÚTILES DE ESCRITORIO."/>
    <m/>
    <m/>
    <m/>
    <m/>
    <m/>
    <m/>
    <n v="60"/>
    <n v="0"/>
    <s v="NO_CONCILIADO"/>
  </r>
  <r>
    <x v="3"/>
    <m/>
    <x v="3"/>
    <x v="61"/>
    <s v="S11237050003"/>
    <s v="COB"/>
    <n v="1123705"/>
    <m/>
    <s v="||TRANSFERENCIA DE FONDOS S/G MENSAJE SWIFT NRO. 4306 EN ATENCIÓN A CORREO ELECTRÓNICO DE LA DGAC Y NOTA: DGAC/DAF/FIN/NE-0008/2025 DE F.29/1/2025 (HRE-TGL-1866) ENVIADO POR LA DIRECCIÓN GENERAL DE AERONÁUTICA CIVIL (SECTOR PÚBLICO). DEBITO DE LA LIBRETA 00117012001 DGAC, REPOSICIÓN ÚTILES DE ESCRITORIO."/>
    <m/>
    <m/>
    <m/>
    <m/>
    <m/>
    <m/>
    <n v="60"/>
    <n v="0"/>
    <s v="NO_CONCILIADO"/>
  </r>
  <r>
    <x v="7"/>
    <m/>
    <x v="7"/>
    <x v="61"/>
    <s v="S11237080003"/>
    <s v="COB"/>
    <n v="1123708"/>
    <m/>
    <s v="||PAGO A FONPLATA PRESTAMO BOL 34/2021 VCTO. 15-03-2025 POR CUENTA DE TGN, S/G NOTA MEFP/VTCP/DGCP/UODP/N° 132/2025 DE FECHA 14-03-2025, VALOR 02-04-2025 INTERESES USD 3.459.065,24 Y COMISIONES USD 4.128,09 CTA. 3987 CUENTA UNICA DEL TESORO LIB. 00099021001 REF.: COMISIONES BANCARIAS"/>
    <m/>
    <m/>
    <m/>
    <m/>
    <m/>
    <m/>
    <n v="24117.48"/>
    <n v="0"/>
    <s v="NO_CONCILIADO"/>
  </r>
  <r>
    <x v="3"/>
    <m/>
    <x v="3"/>
    <x v="61"/>
    <s v="S11237110003"/>
    <s v="COB"/>
    <n v="1123711"/>
    <m/>
    <s v="||TRANSFERENCIA DE FONDOS S/G MENSAJE SWIFT NRO. 4315, DE LA FECHA Y NOTA CITE DGAC/DAF/FIN/NE-0008/25 DE F.29.01.2025 (HRE-TGL-1866) DE LA DIRECCION GENERAL DE AERONAUTICA CIVIL (SECTOR PÚBLICO). DEBITO DE LA LIBRETA 00117012001 DGAC, REPOSICIÓN DE ÚTILES DE ESCRITORIO"/>
    <m/>
    <m/>
    <m/>
    <m/>
    <m/>
    <m/>
    <n v="60"/>
    <n v="0"/>
    <s v="NO_CONCILIADO"/>
  </r>
  <r>
    <x v="63"/>
    <m/>
    <x v="63"/>
    <x v="61"/>
    <s v="S11237140003"/>
    <s v="COB"/>
    <n v="1123714"/>
    <m/>
    <s v="||TRANSFERENCIA DE FONDOS S/G MENSAJE SWIFT NRO. 4307, CORREO ELECTRONICO DE LA FECHA Y NOTA CITE CAR/DGE-DNAF/N°0031/2025 DE F.29.01.2025. (HRE-TGL-1912) ENVIADA POR LA NAVEGACION AEREA Y AEROPUERTOS BOLIVIANOS (SECTOR PÚBLICO). DEBITO DE LA LIB. 00389012001 NAABOL- ADMINISTRACIÓN , REPOSICIÓN DE ÚTILES DE ESCRITORIO"/>
    <m/>
    <m/>
    <m/>
    <m/>
    <m/>
    <m/>
    <n v="60"/>
    <n v="0"/>
    <s v="NO_CONCILIADO"/>
  </r>
  <r>
    <x v="4"/>
    <m/>
    <x v="4"/>
    <x v="61"/>
    <s v="S11237130002"/>
    <s v="CRV"/>
    <n v="1123713"/>
    <m/>
    <s v="||TRANSFERENCIA DE FONDOS POR DESEMBOLSO DEL PRESTAMO IDA 5744-BO PROYECTO DE DESARROLLO DE LA CAPACIDAD VIAL, SEGÚN MENSAJE SWIFT NO. 4288 DE LA FECHA AC3732183. LIBRETA NO. 00291014301 ABC-ADMINISTRADORA BOLIVIANA DE CARRETERAS"/>
    <m/>
    <m/>
    <m/>
    <m/>
    <m/>
    <m/>
    <n v="0"/>
    <n v="8139031.9100000001"/>
    <s v="NO_CONCILIADO"/>
  </r>
  <r>
    <x v="4"/>
    <m/>
    <x v="4"/>
    <x v="61"/>
    <s v="S11237250001"/>
    <s v="COB"/>
    <n v="1123725"/>
    <m/>
    <s v="||COBRO DE ÚTILES DE ESCRITORIO POR DESEMBOLSO DEL IDA PRÉSTAMO IDA 5744-BO PROYECTO DE DESARROLLO DE LA CAPACIDAD VIAL , SEGÚN SWIFT 4288 DE LA FECHA REF.: AC 3732183 LIBRETA NO. 00291012002 ABC-RECURSOS PROPIOS.REF.: UTILES DE ESCRITORIO"/>
    <m/>
    <m/>
    <m/>
    <m/>
    <m/>
    <m/>
    <n v="60"/>
    <n v="0"/>
    <s v="NO_CONCILIADO"/>
  </r>
  <r>
    <x v="64"/>
    <m/>
    <x v="64"/>
    <x v="62"/>
    <s v="O22740040002"/>
    <s v="BOD"/>
    <n v="2274004"/>
    <m/>
    <s v="00292032001 DEPOSITO DE EFECTIVO, DEPOSITANTE: MIGUEL ANGEL CACERES QUISBERT, CONCEPTO: DEVOLUCION DE FONDO PAGO EN DEMASIA, CUENTA DE DEPOSITO: CUENTA UNICA DEL TESORO"/>
    <m/>
    <m/>
    <m/>
    <m/>
    <m/>
    <m/>
    <n v="0"/>
    <n v="155.82"/>
    <s v="NO_CONCILIADO"/>
  </r>
  <r>
    <x v="25"/>
    <m/>
    <x v="25"/>
    <x v="62"/>
    <s v="O22740500002"/>
    <s v="BOD"/>
    <n v="2274050"/>
    <m/>
    <s v="00046171101 DEPOSITO DE EFECTIVO, DEPOSITANTE: GISMARDI S.R.L., CONCEPTO: SANCION, CUENTA DE DEPOSITO: CUENTA UNICA DEL TESORO"/>
    <m/>
    <m/>
    <m/>
    <m/>
    <m/>
    <m/>
    <n v="0"/>
    <n v="5000"/>
    <s v="NO_CONCILIADO"/>
  </r>
  <r>
    <x v="30"/>
    <m/>
    <x v="30"/>
    <x v="62"/>
    <s v="O22740520002"/>
    <s v="BOD"/>
    <n v="2274052"/>
    <m/>
    <s v="00133012001 DEPOSITO DE EFECTIVO, DEPOSITANTE: JOSE IVAN COCA MIER, CONCEPTO: DEVOLUCION DE DEUDA, CUENTA DE DEPOSITO: CUENTA UNICA DEL TESORO"/>
    <m/>
    <m/>
    <m/>
    <m/>
    <m/>
    <m/>
    <n v="0"/>
    <n v="12500"/>
    <s v="NO_CONCILIADO"/>
  </r>
  <r>
    <x v="64"/>
    <m/>
    <x v="64"/>
    <x v="62"/>
    <s v="O22740740002"/>
    <s v="BOD"/>
    <n v="2274074"/>
    <m/>
    <s v="00292032001 DEPOSITO DE EFECTIVO, DEPOSITANTE: ERIKA GIMARA DE LAS HERAS ARCE, CONCEPTO: DEVOLUCION VIATICO, CUENTA DE DEPOSITO: CUENTA UNICA DEL TESORO"/>
    <m/>
    <m/>
    <m/>
    <m/>
    <m/>
    <m/>
    <n v="0"/>
    <n v="155.82"/>
    <s v="NO_CONCILIADO"/>
  </r>
  <r>
    <x v="14"/>
    <m/>
    <x v="14"/>
    <x v="62"/>
    <s v="O22740830002"/>
    <s v="BOD"/>
    <n v="2274083"/>
    <m/>
    <s v="00016011101 DEPOSITO DE EFECTIVO, DEPOSITANTE: UNIDAD EDUCATIVA SAN LUIS FE Y ALEFRIA, CONCEPTO: ALQUILER DE SALON AUDITORIO &quot;AVELINO SIÑANI&quot; PARA FECHA 04-04-25, CUENTA DE DEPOSITO: CUENTA UNICA DEL TESORO"/>
    <m/>
    <m/>
    <m/>
    <m/>
    <m/>
    <m/>
    <n v="0"/>
    <n v="2500"/>
    <s v="NO_CONCILIADO"/>
  </r>
  <r>
    <x v="71"/>
    <m/>
    <x v="71"/>
    <x v="62"/>
    <s v="O22741090002"/>
    <s v="BOD"/>
    <n v="2274109"/>
    <m/>
    <s v="00383012001 DEPOSITO DE EFECTIVO, DEPOSITANTE: AGENCIA BOLIVIANA DE CORREOS, CONCEPTO: REGIONAL LA PAZ 24-31/03/2025, CUENTA DE DEPOSITO: CUENTA UNICA DEL TESORO"/>
    <m/>
    <m/>
    <m/>
    <m/>
    <m/>
    <m/>
    <n v="0"/>
    <n v="69626.399999999994"/>
    <s v="NO_CONCILIADO"/>
  </r>
  <r>
    <x v="62"/>
    <m/>
    <x v="62"/>
    <x v="62"/>
    <s v="O22741440002"/>
    <s v="BOD"/>
    <n v="2274144"/>
    <m/>
    <s v="00283022001 DEPOSITO DE EFECTIVO, DEPOSITANTE: FELIX EDWIN TORREZ FLORES, CONCEPTO: DEVOLUCION DE VIATICOS DE C-31 N°215.1, CUENTA DE DEPOSITO: CUENTA UNICA DEL TESORO"/>
    <m/>
    <m/>
    <m/>
    <m/>
    <m/>
    <m/>
    <n v="0"/>
    <n v="450"/>
    <s v="NO_CONCILIADO"/>
  </r>
  <r>
    <x v="71"/>
    <m/>
    <x v="71"/>
    <x v="62"/>
    <s v="O22741480002"/>
    <s v="BOD"/>
    <n v="2274148"/>
    <m/>
    <s v="00383012001 DEPOSITO DE EFECTIVO, DEPOSITANTE: AGENCIA BOLIVIANA DE CORREOS, CONCEPTO: REGIONAL LA PAZ 21/12/2024, CUENTA DE DEPOSITO: CUENTA UNICA DEL TESORO"/>
    <m/>
    <m/>
    <m/>
    <m/>
    <m/>
    <m/>
    <n v="0"/>
    <n v="6239"/>
    <s v="NO_CONCILIADO"/>
  </r>
  <r>
    <x v="71"/>
    <m/>
    <x v="71"/>
    <x v="62"/>
    <s v="O22741500002"/>
    <s v="BOD"/>
    <n v="2274150"/>
    <m/>
    <s v="00383012001 DEPOSITO DE EFECTIVO, DEPOSITANTE: AGENCIA BOLIVIANA DE CORREOS, CONCEPTO: REGIONAL LA PAZ 23/12/2024, CUENTA DE DEPOSITO: CUENTA UNICA DEL TESORO"/>
    <m/>
    <m/>
    <m/>
    <m/>
    <m/>
    <m/>
    <n v="0"/>
    <n v="1264"/>
    <s v="NO_CONCILIADO"/>
  </r>
  <r>
    <x v="71"/>
    <m/>
    <x v="71"/>
    <x v="62"/>
    <s v="O22741520002"/>
    <s v="BOD"/>
    <n v="2274152"/>
    <m/>
    <s v="00383012001 DEPOSITO DE EFECTIVO, DEPOSITANTE: AGENCIA BOLIVIANA DE CORREOS, CONCEPTO: REGIONAL LA PAZ 23/12/2024, CUENTA DE DEPOSITO: CUENTA UNICA DEL TESORO"/>
    <m/>
    <m/>
    <m/>
    <m/>
    <m/>
    <m/>
    <n v="0"/>
    <n v="150"/>
    <s v="NO_CONCILIADO"/>
  </r>
  <r>
    <x v="71"/>
    <m/>
    <x v="71"/>
    <x v="62"/>
    <s v="O22741530002"/>
    <s v="BOD"/>
    <n v="2274153"/>
    <m/>
    <s v="00383012001 DEPOSITO DE EFECTIVO, DEPOSITANTE: AGENCIA BOLIVIANA DE CORREOS, CONCEPTO: REGIONAL LA PAZ 14/12/2024, CUENTA DE DEPOSITO: CUENTA UNICA DEL TESORO"/>
    <m/>
    <m/>
    <m/>
    <m/>
    <m/>
    <m/>
    <n v="0"/>
    <n v="327"/>
    <s v="NO_CONCILIADO"/>
  </r>
  <r>
    <x v="71"/>
    <m/>
    <x v="71"/>
    <x v="62"/>
    <s v="O22741540002"/>
    <s v="BOD"/>
    <n v="2274154"/>
    <m/>
    <s v="00383012001 DEPOSITO DE EFECTIVO, DEPOSITANTE: AGENCIA BOLIVIANA DE CORREOS, CONCEPTO: REGIONAL LA PAZ 23/12/2024, CUENTA DE DEPOSITO: CUENTA UNICA DEL TESORO"/>
    <m/>
    <m/>
    <m/>
    <m/>
    <m/>
    <m/>
    <n v="0"/>
    <n v="2347"/>
    <s v="NO_CONCILIADO"/>
  </r>
  <r>
    <x v="71"/>
    <m/>
    <x v="71"/>
    <x v="62"/>
    <s v="O22741550002"/>
    <s v="BOD"/>
    <n v="2274155"/>
    <m/>
    <s v="00383012001 DEPOSITO DE EFECTIVO, DEPOSITANTE: AGENCIA BOLIVIANA DE CORREOS, CONCEPTO: REGIONAL LA PAZ 14/12/2024, CUENTA DE DEPOSITO: CUENTA UNICA DEL TESORO"/>
    <m/>
    <m/>
    <m/>
    <m/>
    <m/>
    <m/>
    <n v="0"/>
    <n v="1362"/>
    <s v="NO_CONCILIADO"/>
  </r>
  <r>
    <x v="71"/>
    <m/>
    <x v="71"/>
    <x v="62"/>
    <s v="O22741560002"/>
    <s v="BOD"/>
    <n v="2274156"/>
    <m/>
    <s v="00383012001 DEPOSITO DE EFECTIVO, DEPOSITANTE: AGENCIA BOLIVIANA DE CORREOS, CONCEPTO: REGIONAL LA PAZ 24/12/2024, CUENTA DE DEPOSITO: CUENTA UNICA DEL TESORO"/>
    <m/>
    <m/>
    <m/>
    <m/>
    <m/>
    <m/>
    <n v="0"/>
    <n v="3035"/>
    <s v="NO_CONCILIADO"/>
  </r>
  <r>
    <x v="71"/>
    <m/>
    <x v="71"/>
    <x v="62"/>
    <s v="O22741620002"/>
    <s v="BOD"/>
    <n v="2274162"/>
    <m/>
    <s v="00383012001 DEPOSITO DE EFECTIVO, DEPOSITANTE: AGENCIA BOLIVIANA DE CORREOS, CONCEPTO: REGIONAL LA PAZ 26/12/2024, CUENTA DE DEPOSITO: CUENTA UNICA DEL TESORO"/>
    <m/>
    <m/>
    <m/>
    <m/>
    <m/>
    <m/>
    <n v="0"/>
    <n v="126.5"/>
    <s v="NO_CONCILIADO"/>
  </r>
  <r>
    <x v="71"/>
    <m/>
    <x v="71"/>
    <x v="62"/>
    <s v="O22741570002"/>
    <s v="BOD"/>
    <n v="2274157"/>
    <m/>
    <s v="00383012001 DEPOSITO DE EFECTIVO, DEPOSITANTE: AGENCIA BOLIVIANA DE CORREOS, CONCEPTO: REGIONAL LA PAZ 14/12/2024, CUENTA DE DEPOSITO: CUENTA UNICA DEL TESORO"/>
    <m/>
    <m/>
    <m/>
    <m/>
    <m/>
    <m/>
    <n v="0"/>
    <n v="109"/>
    <s v="NO_CONCILIADO"/>
  </r>
  <r>
    <x v="71"/>
    <m/>
    <x v="71"/>
    <x v="62"/>
    <s v="O22741600002"/>
    <s v="BOD"/>
    <n v="2274160"/>
    <m/>
    <s v="00383012001 DEPOSITO DE EFECTIVO, DEPOSITANTE: AGENCIA BOLIVIANA DE CORREOS, CONCEPTO: REGIONAL LA PAZ 26/12/2024, CUENTA DE DEPOSITO: CUENTA UNICA DEL TESORO"/>
    <m/>
    <m/>
    <m/>
    <m/>
    <m/>
    <m/>
    <n v="0"/>
    <n v="9330"/>
    <s v="NO_CONCILIADO"/>
  </r>
  <r>
    <x v="71"/>
    <m/>
    <x v="71"/>
    <x v="62"/>
    <s v="O22741610002"/>
    <s v="BOD"/>
    <n v="2274161"/>
    <m/>
    <s v="00383012001 DEPOSITO DE EFECTIVO, DEPOSITANTE: AGENCIA BOLIVIANA DE CORREOS, CONCEPTO: REGIONAL LA PAZ 16/12/2024, CUENTA DE DEPOSITO: CUENTA UNICA DEL TESORO"/>
    <m/>
    <m/>
    <m/>
    <m/>
    <m/>
    <m/>
    <n v="0"/>
    <n v="7580"/>
    <s v="NO_CONCILIADO"/>
  </r>
  <r>
    <x v="71"/>
    <m/>
    <x v="71"/>
    <x v="62"/>
    <s v="O22741630002"/>
    <s v="BOD"/>
    <n v="2274163"/>
    <m/>
    <s v="00383012001 DEPOSITO DE EFECTIVO, DEPOSITANTE: AGENCIA BOLIVIANA DE CORREOS, CONCEPTO: REGIONAL LA PAZ 16/12/2024, CUENTA DE DEPOSITO: CUENTA UNICA DEL TESORO"/>
    <m/>
    <m/>
    <m/>
    <m/>
    <m/>
    <m/>
    <n v="0"/>
    <n v="621"/>
    <s v="NO_CONCILIADO"/>
  </r>
  <r>
    <x v="71"/>
    <m/>
    <x v="71"/>
    <x v="62"/>
    <s v="O22741640002"/>
    <s v="BOD"/>
    <n v="2274164"/>
    <m/>
    <s v="00383012001 DEPOSITO DE EFECTIVO, DEPOSITANTE: AGENCIA BOLIVIANA DE CORREOS, CONCEPTO: REGIONAL LA PAZ 27/12/2024, CUENTA DE DEPOSITO: CUENTA UNICA DEL TESORO"/>
    <m/>
    <m/>
    <m/>
    <m/>
    <m/>
    <m/>
    <n v="0"/>
    <n v="8905"/>
    <s v="NO_CONCILIADO"/>
  </r>
  <r>
    <x v="71"/>
    <m/>
    <x v="71"/>
    <x v="62"/>
    <s v="O22741650002"/>
    <s v="BOD"/>
    <n v="2274165"/>
    <m/>
    <s v="00383012001 DEPOSITO DE EFECTIVO, DEPOSITANTE: AGENCIA BOLIVIANA DE CORREOS, CONCEPTO: REGIONAL LA PAZ 17/12/2024, CUENTA DE DEPOSITO: CUENTA UNICA DEL TESORO"/>
    <m/>
    <m/>
    <m/>
    <m/>
    <m/>
    <m/>
    <n v="0"/>
    <n v="8843"/>
    <s v="NO_CONCILIADO"/>
  </r>
  <r>
    <x v="71"/>
    <m/>
    <x v="71"/>
    <x v="62"/>
    <s v="O22741660002"/>
    <s v="BOD"/>
    <n v="2274166"/>
    <m/>
    <s v="00383012001 DEPOSITO DE EFECTIVO, DEPOSITANTE: AGENCIA BOLIVIANA DE CORREOS, CONCEPTO: REGIONAL LA PAZ 27/12/2024, CUENTA DE DEPOSITO: CUENTA UNICA DEL TESORO"/>
    <m/>
    <m/>
    <m/>
    <m/>
    <m/>
    <m/>
    <n v="0"/>
    <n v="391"/>
    <s v="NO_CONCILIADO"/>
  </r>
  <r>
    <x v="71"/>
    <m/>
    <x v="71"/>
    <x v="62"/>
    <s v="O22741670002"/>
    <s v="BOD"/>
    <n v="2274167"/>
    <m/>
    <s v="00383012001 DEPOSITO DE EFECTIVO, DEPOSITANTE: AGENCIA BOLIVIANA DE CORREOS, CONCEPTO: REGIONAL LA PAZ 18/12/2024, CUENTA DE DEPOSITO: CUENTA UNICA DEL TESORO"/>
    <m/>
    <m/>
    <m/>
    <m/>
    <m/>
    <m/>
    <n v="0"/>
    <n v="9075.92"/>
    <s v="NO_CONCILIADO"/>
  </r>
  <r>
    <x v="71"/>
    <m/>
    <x v="71"/>
    <x v="62"/>
    <s v="O22741690002"/>
    <s v="BOD"/>
    <n v="2274169"/>
    <m/>
    <s v="00383012001 DEPOSITO DE EFECTIVO, DEPOSITANTE: AGENCIA BOLIVIANA DE CORREOS, CONCEPTO: REGIONAL LA PAZ 28/12/2024, CUENTA DE DEPOSITO: CUENTA UNICA DEL TESORO"/>
    <m/>
    <m/>
    <m/>
    <m/>
    <m/>
    <m/>
    <n v="0"/>
    <n v="2867"/>
    <s v="NO_CONCILIADO"/>
  </r>
  <r>
    <x v="71"/>
    <m/>
    <x v="71"/>
    <x v="62"/>
    <s v="O22741700002"/>
    <s v="BOD"/>
    <n v="2274170"/>
    <m/>
    <s v="00383012001 DEPOSITO DE EFECTIVO, DEPOSITANTE: AGENCIA BOLIVIANA DE CORREOS, CONCEPTO: REGIONAL LA PAZ 18/12/2024, CUENTA DE DEPOSITO: CUENTA UNICA DEL TESORO"/>
    <m/>
    <m/>
    <m/>
    <m/>
    <m/>
    <m/>
    <n v="0"/>
    <n v="2857.58"/>
    <s v="NO_CONCILIADO"/>
  </r>
  <r>
    <x v="71"/>
    <m/>
    <x v="71"/>
    <x v="62"/>
    <s v="O22741710002"/>
    <s v="BOD"/>
    <n v="2274171"/>
    <m/>
    <s v="00383012001 DEPOSITO DE EFECTIVO, DEPOSITANTE: AGENCIA BOLIVIANA DE CORREOS, CONCEPTO: REGIONAL LA PAZ 30/12/2024, CUENTA DE DEPOSITO: CUENTA UNICA DEL TESORO"/>
    <m/>
    <m/>
    <m/>
    <m/>
    <m/>
    <m/>
    <n v="0"/>
    <n v="7818"/>
    <s v="NO_CONCILIADO"/>
  </r>
  <r>
    <x v="71"/>
    <m/>
    <x v="71"/>
    <x v="62"/>
    <s v="O22741720002"/>
    <s v="BOD"/>
    <n v="2274172"/>
    <m/>
    <s v="00383012001 DEPOSITO DE EFECTIVO, DEPOSITANTE: AGENCIA BOLIVIANA DE CORREOS, CONCEPTO: REGIONAL LA PAZ 19/12/2024, CUENTA DE DEPOSITO: CUENTA UNICA DEL TESORO"/>
    <m/>
    <m/>
    <m/>
    <m/>
    <m/>
    <m/>
    <n v="0"/>
    <n v="5570"/>
    <s v="NO_CONCILIADO"/>
  </r>
  <r>
    <x v="71"/>
    <m/>
    <x v="71"/>
    <x v="62"/>
    <s v="O22741730002"/>
    <s v="BOD"/>
    <n v="2274173"/>
    <m/>
    <s v="00383012001 DEPOSITO DE EFECTIVO, DEPOSITANTE: AGENCIA BOLIVIANA DE CORREOS, CONCEPTO: REGIONAL LA PAZ 31/12/2024, CUENTA DE DEPOSITO: CUENTA UNICA DEL TESORO"/>
    <m/>
    <m/>
    <m/>
    <m/>
    <m/>
    <m/>
    <n v="0"/>
    <n v="3735"/>
    <s v="NO_CONCILIADO"/>
  </r>
  <r>
    <x v="71"/>
    <m/>
    <x v="71"/>
    <x v="62"/>
    <s v="O22741740002"/>
    <s v="BOD"/>
    <n v="2274174"/>
    <m/>
    <s v="00383012001 DEPOSITO DE EFECTIVO, DEPOSITANTE: AGENCIA BOLIVIANA DE CORREOS, CONCEPTO: REGIONAL LA PAZ 20/12/2024, CUENTA DE DEPOSITO: CUENTA UNICA DEL TESORO"/>
    <m/>
    <m/>
    <m/>
    <m/>
    <m/>
    <m/>
    <n v="0"/>
    <n v="5867"/>
    <s v="NO_CONCILIADO"/>
  </r>
  <r>
    <x v="71"/>
    <m/>
    <x v="71"/>
    <x v="62"/>
    <s v="O22741760002"/>
    <s v="BOD"/>
    <n v="2274176"/>
    <m/>
    <s v="00383012001 DEPOSITO DE EFECTIVO, DEPOSITANTE: AGENCIA BOLIVIANA DE CORREOS, CONCEPTO: REGIONAL LA PAZ 20/12/2024, CUENTA DE DEPOSITO: CUENTA UNICA DEL TESORO"/>
    <m/>
    <m/>
    <m/>
    <m/>
    <m/>
    <m/>
    <n v="0"/>
    <n v="103.5"/>
    <s v="NO_CONCILIADO"/>
  </r>
  <r>
    <x v="1"/>
    <m/>
    <x v="1"/>
    <x v="62"/>
    <s v="O22742120002"/>
    <s v="BOD"/>
    <n v="2274212"/>
    <m/>
    <s v="00099021001 DEPOSITO DE EFECTIVO, DEPOSITANTE: MARIA JESUS VASQUEZ, CONCEPTO: DEVOLUCION DE VIATICOS, CUENTA DE DEPOSITO: CUENTA UNICA DEL TESORO"/>
    <m/>
    <m/>
    <m/>
    <m/>
    <m/>
    <m/>
    <n v="0"/>
    <n v="100"/>
    <s v="NO_CONCILIADO"/>
  </r>
  <r>
    <x v="1"/>
    <m/>
    <x v="1"/>
    <x v="62"/>
    <s v="O22742510002"/>
    <s v="BOD"/>
    <n v="2274251"/>
    <m/>
    <s v="00099021001 DEPOSITO DE EFECTIVO, DEPOSITANTE: LUIS ALBERTO CABEZAS LLUSCO, CONCEPTO: PAGO DE ENERGIA ELECTRICA, CUENTA DE DEPOSITO: CUENTA UNICA DEL TESORO"/>
    <m/>
    <m/>
    <m/>
    <m/>
    <m/>
    <m/>
    <n v="0"/>
    <n v="450"/>
    <s v="NO_CONCILIADO"/>
  </r>
  <r>
    <x v="56"/>
    <m/>
    <x v="56"/>
    <x v="62"/>
    <s v="O22742810002"/>
    <s v="BOD"/>
    <n v="2274281"/>
    <m/>
    <s v="00599012001 DEPOSITO DE EFECTIVO, DEPOSITANTE: SUSAN FABIOLA MENDOZA CARVAJAL, CONCEPTO: REPOSICION DE CREDITO FISCAL 13% FACTURA N° 688, CUENTA DE DEPOSITO: CUENTA UNICA DEL TESORO"/>
    <m/>
    <m/>
    <m/>
    <m/>
    <m/>
    <m/>
    <n v="0"/>
    <n v="15"/>
    <s v="NO_CONCILIADO"/>
  </r>
  <r>
    <x v="6"/>
    <m/>
    <x v="6"/>
    <x v="62"/>
    <s v="B22739880002"/>
    <s v="BOD"/>
    <n v="2273988"/>
    <m/>
    <s v="00099021001 DEP.DE CHEQ.AJENOS,RET.DE CAM.,CONCEPTO: INCAPACIDADES,DEP.: CAJA NACIONAL DE SALUD , PROCEDENCIA: BANCO UNION S.A., CHEQUE: 46188, FECHA DE EMISION:12/03/2025"/>
    <m/>
    <m/>
    <m/>
    <m/>
    <m/>
    <m/>
    <n v="0"/>
    <n v="104998.12"/>
    <s v="NO_CONCILIADO"/>
  </r>
  <r>
    <x v="6"/>
    <m/>
    <x v="6"/>
    <x v="62"/>
    <s v="B22739900002"/>
    <s v="BOD"/>
    <n v="2273990"/>
    <m/>
    <s v="00099021001 DEP.DE CHEQ.AJENOS,RET.DE CAM.,CONCEPTO: INCAPACIDADES,DEP.: CAJA NACIONAL DE SALUD , PROCEDENCIA: BANCO UNION S.A., CHEQUE: 46189, FECHA DE EMISION:12/03/2025"/>
    <m/>
    <m/>
    <m/>
    <m/>
    <m/>
    <m/>
    <n v="0"/>
    <n v="276498.68"/>
    <s v="NO_CONCILIADO"/>
  </r>
  <r>
    <x v="6"/>
    <m/>
    <x v="6"/>
    <x v="62"/>
    <s v="B22739910002"/>
    <s v="BOD"/>
    <n v="2273991"/>
    <m/>
    <s v="00099021001 DEP.DE CHEQ.AJENOS,RET.DE CAM.,CONCEPTO: INCAPACIDADES,DEP.: CAJA NACIONAL DE SALUD , PROCEDENCIA: BANCO UNION S.A., CHEQUE: 46190, FECHA DE EMISION:12/03/2025"/>
    <m/>
    <m/>
    <m/>
    <m/>
    <m/>
    <m/>
    <n v="0"/>
    <n v="253958.14"/>
    <s v="NO_CONCILIADO"/>
  </r>
  <r>
    <x v="6"/>
    <m/>
    <x v="6"/>
    <x v="62"/>
    <s v="B22739940002"/>
    <s v="BOD"/>
    <n v="2273994"/>
    <m/>
    <s v="00099021001 DEP.DE CHEQ.AJENOS,RET.DE CAM.,CONCEPTO: INCAPACIDADES,DEP.: CAJA NACIONAL DE SALUD , PROCEDENCIA: BANCO UNION S.A., CHEQUE: 46191, FECHA DE EMISION:12/03/2025"/>
    <m/>
    <m/>
    <m/>
    <m/>
    <m/>
    <m/>
    <n v="0"/>
    <n v="111663.48"/>
    <s v="NO_CONCILIADO"/>
  </r>
  <r>
    <x v="6"/>
    <m/>
    <x v="6"/>
    <x v="62"/>
    <s v="B22739980002"/>
    <s v="BOD"/>
    <n v="2273998"/>
    <m/>
    <s v="00099021001 DEP.DE CHEQ.AJENOS,RET.DE CAM.,CONCEPTO: INCAPACIDADES,DEP.: CAJA NACIONAL DE SALUD , PROCEDENCIA: BANCO UNION S.A., CHEQUE: 46192, FECHA DE EMISION:12/03/2025"/>
    <m/>
    <m/>
    <m/>
    <m/>
    <m/>
    <m/>
    <n v="0"/>
    <n v="145799.42000000001"/>
    <s v="NO_CONCILIADO"/>
  </r>
  <r>
    <x v="6"/>
    <m/>
    <x v="6"/>
    <x v="62"/>
    <s v="B22739990002"/>
    <s v="BOD"/>
    <n v="2273999"/>
    <m/>
    <s v="00099021001 DEP.DE CHEQ.AJENOS,RET.DE CAM.,CONCEPTO: INCAPACIDADES,DEP.: CAJA NACIONAL DE SALUD , PROCEDENCIA: BANCO UNION S.A., CHEQUE: 46193, FECHA DE EMISION:12/03/2025"/>
    <m/>
    <m/>
    <m/>
    <m/>
    <m/>
    <m/>
    <n v="0"/>
    <n v="149100.26999999999"/>
    <s v="NO_CONCILIADO"/>
  </r>
  <r>
    <x v="6"/>
    <m/>
    <x v="6"/>
    <x v="62"/>
    <s v="B22740010002"/>
    <s v="BOD"/>
    <n v="2274001"/>
    <m/>
    <s v="00099021001 DEP.DE CHEQ.AJENOS,RET.DE CAM.,CONCEPTO: INCAPACIDADES,DEP.: CAJA NACIONAL DE SALUD , PROCEDENCIA: BANCO UNION S.A., CHEQUE: 46194, FECHA DE EMISION:12/03/2025"/>
    <m/>
    <m/>
    <m/>
    <m/>
    <m/>
    <m/>
    <n v="0"/>
    <n v="38847.15"/>
    <s v="NO_CONCILIADO"/>
  </r>
  <r>
    <x v="6"/>
    <m/>
    <x v="6"/>
    <x v="62"/>
    <s v="B22740020002"/>
    <s v="BOD"/>
    <n v="2274002"/>
    <m/>
    <s v="00099021001 DEP.DE CHEQ.AJENOS,RET.DE CAM.,CONCEPTO: INCAPACIDADES,DEP.: CAJA NACIONAL DE SALUD , PROCEDENCIA: BANCO UNION S.A., CHEQUE: 46195, FECHA DE EMISION:12/03/2025"/>
    <m/>
    <m/>
    <m/>
    <m/>
    <m/>
    <m/>
    <n v="0"/>
    <n v="146473.35999999999"/>
    <s v="NO_CONCILIADO"/>
  </r>
  <r>
    <x v="6"/>
    <m/>
    <x v="6"/>
    <x v="62"/>
    <s v="B22740030002"/>
    <s v="BOD"/>
    <n v="2274003"/>
    <m/>
    <s v="00099021001 DEP.DE CHEQ.AJENOS,RET.DE CAM.,CONCEPTO: INCAPACIDADES,DEP.: CAJA NACIONAL DE SALUD , PROCEDENCIA: BANCO UNION S.A., CHEQUE: 46196, FECHA DE EMISION:12/03/2025"/>
    <m/>
    <m/>
    <m/>
    <m/>
    <m/>
    <m/>
    <n v="0"/>
    <n v="23243.71"/>
    <s v="NO_CONCILIADO"/>
  </r>
  <r>
    <x v="6"/>
    <m/>
    <x v="6"/>
    <x v="62"/>
    <s v="B22740050002"/>
    <s v="BOD"/>
    <n v="2274005"/>
    <m/>
    <s v="00099021001 DEP.DE CHEQ.AJENOS,RET.DE CAM.,CONCEPTO: INCAPACIDADES,DEP.: CAJA NACIONAL DE SALUD , PROCEDENCIA: BANCO UNION S.A., CHEQUE: 46197, FECHA DE EMISION:12/03/2025"/>
    <m/>
    <m/>
    <m/>
    <m/>
    <m/>
    <m/>
    <n v="0"/>
    <n v="15918.28"/>
    <s v="NO_CONCILIADO"/>
  </r>
  <r>
    <x v="6"/>
    <m/>
    <x v="6"/>
    <x v="62"/>
    <s v="B22740060002"/>
    <s v="BOD"/>
    <n v="2274006"/>
    <m/>
    <s v="00099021001 DEP.DE CHEQ.AJENOS,RET.DE CAM.,CONCEPTO: INCAPACIDADES,DEP.: CAJA NACIONAL DE SALUD , PROCEDENCIA: BANCO UNION S.A., CHEQUE: 46198, FECHA DE EMISION:12/03/2025"/>
    <m/>
    <m/>
    <m/>
    <m/>
    <m/>
    <m/>
    <n v="0"/>
    <n v="2082.39"/>
    <s v="NO_CONCILIADO"/>
  </r>
  <r>
    <x v="6"/>
    <m/>
    <x v="6"/>
    <x v="62"/>
    <s v="B22740070002"/>
    <s v="BOD"/>
    <n v="2274007"/>
    <m/>
    <s v="00099021001 DEP.DE CHEQ.AJENOS,RET.DE CAM.,CONCEPTO: INCAPACIDADES,DEP.: CAJA NACIONAL DE SALUD , PROCEDENCIA: BANCO UNION S.A., CHEQUE: 46199, FECHA DE EMISION:12/03/2025"/>
    <m/>
    <m/>
    <m/>
    <m/>
    <m/>
    <m/>
    <n v="0"/>
    <n v="8365.9599999999991"/>
    <s v="NO_CONCILIADO"/>
  </r>
  <r>
    <x v="6"/>
    <m/>
    <x v="6"/>
    <x v="62"/>
    <s v="B22740100002"/>
    <s v="BOD"/>
    <n v="2274010"/>
    <m/>
    <s v="00099021001 DEP.DE CHEQ.AJENOS,RET.DE CAM.,CONCEPTO: INCAPACIDADES,DEP.: CAJA NACIONAL DE SALUD , PROCEDENCIA: BANCO UNION S.A., CHEQUE: 46200, FECHA DE EMISION:12/03/2025"/>
    <m/>
    <m/>
    <m/>
    <m/>
    <m/>
    <m/>
    <n v="0"/>
    <n v="174024.31"/>
    <s v="NO_CONCILIADO"/>
  </r>
  <r>
    <x v="6"/>
    <m/>
    <x v="6"/>
    <x v="62"/>
    <s v="B22740110002"/>
    <s v="BOD"/>
    <n v="2274011"/>
    <m/>
    <s v="00099021001 DEP.DE CHEQ.AJENOS,RET.DE CAM.,CONCEPTO: INCAPACIDADES,DEP.: CAJA NACIONAL DE SALUD , PROCEDENCIA: BANCO UNION S.A., CHEQUE: 46201, FECHA DE EMISION:12/03/2025"/>
    <m/>
    <m/>
    <m/>
    <m/>
    <m/>
    <m/>
    <n v="0"/>
    <n v="251448.05"/>
    <s v="NO_CONCILIADO"/>
  </r>
  <r>
    <x v="6"/>
    <m/>
    <x v="6"/>
    <x v="62"/>
    <s v="B22740130002"/>
    <s v="BOD"/>
    <n v="2274013"/>
    <m/>
    <s v="00099021001 DEP.DE CHEQ.AJENOS,RET.DE CAM.,CONCEPTO: INCAPACIDADES,DEP.: CAJA NACIONAL DE SALUD , PROCEDENCIA: BANCO UNION S.A., CHEQUE: 46202, FECHA DE EMISION:12/03/2025"/>
    <m/>
    <m/>
    <m/>
    <m/>
    <m/>
    <m/>
    <n v="0"/>
    <n v="235386.43"/>
    <s v="NO_CONCILIADO"/>
  </r>
  <r>
    <x v="6"/>
    <m/>
    <x v="6"/>
    <x v="62"/>
    <s v="B22740150002"/>
    <s v="BOD"/>
    <n v="2274015"/>
    <m/>
    <s v="00099021001 DEP.DE CHEQ.AJENOS,RET.DE CAM.,CONCEPTO: INCAPACIDADES,DEP.: CAJA NACIONAL DE SALUD , PROCEDENCIA: BANCO UNION S.A., CHEQUE: 46203, FECHA DE EMISION:12/03/2025"/>
    <m/>
    <m/>
    <m/>
    <m/>
    <m/>
    <m/>
    <n v="0"/>
    <n v="199116.38"/>
    <s v="NO_CONCILIADO"/>
  </r>
  <r>
    <x v="6"/>
    <m/>
    <x v="6"/>
    <x v="62"/>
    <s v="B22740160002"/>
    <s v="BOD"/>
    <n v="2274016"/>
    <m/>
    <s v="00099021001 DEP.DE CHEQ.AJENOS,RET.DE CAM.,CONCEPTO: INCAPACIDADES,DEP.: CAJA NACIONAL DE SALUD , PROCEDENCIA: BANCO UNION S.A., CHEQUE: 46204, FECHA DE EMISION:12/03/2025"/>
    <m/>
    <m/>
    <m/>
    <m/>
    <m/>
    <m/>
    <n v="0"/>
    <n v="199934.02"/>
    <s v="NO_CONCILIADO"/>
  </r>
  <r>
    <x v="6"/>
    <m/>
    <x v="6"/>
    <x v="62"/>
    <s v="B22740170002"/>
    <s v="BOD"/>
    <n v="2274017"/>
    <m/>
    <s v="00099021001 DEP.DE CHEQ.AJENOS,RET.DE CAM.,CONCEPTO: DEVOLUCION DE CC DICIEMBRE 2024,DEP.: LA VITALICIA SEGUROS Y REASEGUROS DE VIDA S.A. , PROCEDENCIA: BANCO BISA S.A., CHEQUE: 80869, FECHA DE EMISION:02/04/2025"/>
    <m/>
    <m/>
    <m/>
    <m/>
    <m/>
    <m/>
    <n v="0"/>
    <n v="15517.12"/>
    <s v="NO_CONCILIADO"/>
  </r>
  <r>
    <x v="6"/>
    <m/>
    <x v="6"/>
    <x v="62"/>
    <s v="B22740190002"/>
    <s v="BOD"/>
    <n v="2274019"/>
    <m/>
    <s v="00099021001 DEP.DE CHEQ.AJENOS,RET.DE CAM.,CONCEPTO: INCAPACIDADES,DEP.: CAJA NACIONAL DE SALUD , PROCEDENCIA: BANCO UNION S.A., CHEQUE: 46205, FECHA DE EMISION:12/03/2025"/>
    <m/>
    <m/>
    <m/>
    <m/>
    <m/>
    <m/>
    <n v="0"/>
    <n v="12116.01"/>
    <s v="NO_CONCILIADO"/>
  </r>
  <r>
    <x v="6"/>
    <m/>
    <x v="6"/>
    <x v="62"/>
    <s v="B22740200002"/>
    <s v="BOD"/>
    <n v="2274020"/>
    <m/>
    <s v="00099021001 DEP.DE CHEQ.AJENOS,RET.DE CAM.,CONCEPTO: INCAPACIDADES,DEP.: CAJA NACIONAL DE SALUD , PROCEDENCIA: BANCO UNION S.A., CHEQUE: 46206, FECHA DE EMISION:12/03/2025"/>
    <m/>
    <m/>
    <m/>
    <m/>
    <m/>
    <m/>
    <n v="0"/>
    <n v="169037.76"/>
    <s v="NO_CONCILIADO"/>
  </r>
  <r>
    <x v="6"/>
    <m/>
    <x v="6"/>
    <x v="62"/>
    <s v="B22740220002"/>
    <s v="BOD"/>
    <n v="2274022"/>
    <m/>
    <s v="00099021001 DEP.DE CHEQ.AJENOS,RET.DE CAM.,CONCEPTO: DEVOLUCION DE CC DICIEMBRE 2024,DEP.: LA VITALICIA SEGUROS Y REASEGUROS DE VIDA S.A. , PROCEDENCIA: BANCO BISA S.A., CHEQUE: 1869290, FECHA DE EMISION:02/04/2025"/>
    <m/>
    <m/>
    <m/>
    <m/>
    <m/>
    <m/>
    <n v="0"/>
    <n v="444.68"/>
    <s v="NO_CONCILIADO"/>
  </r>
  <r>
    <x v="6"/>
    <m/>
    <x v="6"/>
    <x v="62"/>
    <s v="B22740230002"/>
    <s v="BOD"/>
    <n v="2274023"/>
    <m/>
    <s v="00099021001 DEP.DE CHEQ.AJENOS,RET.DE CAM.,CONCEPTO: INCAPACIDADES,DEP.: CAJA NACIONAL DE SALUD , PROCEDENCIA: BANCO UNION S.A., CHEQUE: 46207, FECHA DE EMISION:12/03/2025"/>
    <m/>
    <m/>
    <m/>
    <m/>
    <m/>
    <m/>
    <n v="0"/>
    <n v="172860.98"/>
    <s v="NO_CONCILIADO"/>
  </r>
  <r>
    <x v="6"/>
    <m/>
    <x v="6"/>
    <x v="62"/>
    <s v="B22740240002"/>
    <s v="BOD"/>
    <n v="2274024"/>
    <m/>
    <s v="00099021001 DEP.DE CHEQ.AJENOS,RET.DE CAM.,CONCEPTO: INCAPACIDADES,DEP.: CAJA NACIONAL DE SALUD , PROCEDENCIA: BANCO UNION S.A., CHEQUE: 46208, FECHA DE EMISION:12/03/2025"/>
    <m/>
    <m/>
    <m/>
    <m/>
    <m/>
    <m/>
    <n v="0"/>
    <n v="130726.86"/>
    <s v="NO_CONCILIADO"/>
  </r>
  <r>
    <x v="6"/>
    <m/>
    <x v="6"/>
    <x v="62"/>
    <s v="B22740260002"/>
    <s v="BOD"/>
    <n v="2274026"/>
    <m/>
    <s v="00099021001 DEP.DE CHEQ.AJENOS,RET.DE CAM.,CONCEPTO: INCAPACIDADES,DEP.: CAJA NACIONAL DE SALUD , PROCEDENCIA: BANCO UNION S.A., CHEQUE: 46209, FECHA DE EMISION:12/03/2025"/>
    <m/>
    <m/>
    <m/>
    <m/>
    <m/>
    <m/>
    <n v="0"/>
    <n v="292342.40999999997"/>
    <s v="NO_CONCILIADO"/>
  </r>
  <r>
    <x v="6"/>
    <m/>
    <x v="6"/>
    <x v="62"/>
    <s v="B22740290002"/>
    <s v="BOD"/>
    <n v="2274029"/>
    <m/>
    <s v="00099021001 DEP.DE CHEQ.AJENOS,RET.DE CAM.,CONCEPTO: INCAPACIDADES,DEP.: CAJA NACIONAL DE SALUD , PROCEDENCIA: BANCO UNION S.A., CHEQUE: 46214, FECHA DE EMISION:12/03/2025"/>
    <m/>
    <m/>
    <m/>
    <m/>
    <m/>
    <m/>
    <n v="0"/>
    <n v="256.88"/>
    <s v="NO_CONCILIADO"/>
  </r>
  <r>
    <x v="6"/>
    <m/>
    <x v="6"/>
    <x v="62"/>
    <s v="B22740310002"/>
    <s v="BOD"/>
    <n v="2274031"/>
    <m/>
    <s v="00099021001 DEP.DE CHEQ.AJENOS,RET.DE CAM.,CONCEPTO: INCAPACIDADES,DEP.: CAJA NACIONAL DE SALUD , PROCEDENCIA: BANCO UNION S.A., CHEQUE: 46215, FECHA DE EMISION:12/03/2025"/>
    <m/>
    <m/>
    <m/>
    <m/>
    <m/>
    <m/>
    <n v="0"/>
    <n v="203.22"/>
    <s v="NO_CONCILIADO"/>
  </r>
  <r>
    <x v="6"/>
    <m/>
    <x v="6"/>
    <x v="62"/>
    <s v="B22740340002"/>
    <s v="BOD"/>
    <n v="2274034"/>
    <m/>
    <s v="00099021001 DEP.DE CHEQ.AJENOS,RET.DE CAM.,CONCEPTO: INCAPACIDADES,DEP.: CAJA NACIONAL DE SALUD , PROCEDENCIA: BANCO UNION S.A., CHEQUE: 46216, FECHA DE EMISION:12/03/2025"/>
    <m/>
    <m/>
    <m/>
    <m/>
    <m/>
    <m/>
    <n v="0"/>
    <n v="2012.46"/>
    <s v="NO_CONCILIADO"/>
  </r>
  <r>
    <x v="6"/>
    <m/>
    <x v="6"/>
    <x v="62"/>
    <s v="B22740350002"/>
    <s v="BOD"/>
    <n v="2274035"/>
    <m/>
    <s v="00099021001 DEP.DE CHEQ.AJENOS,RET.DE CAM.,CONCEPTO: INCAPACIDADES,DEP.: CAJA NACIONAL DE SALUD , PROCEDENCIA: BANCO UNION S.A., CHEQUE: 46217, FECHA DE EMISION:12/03/2025"/>
    <m/>
    <m/>
    <m/>
    <m/>
    <m/>
    <m/>
    <n v="0"/>
    <n v="3648.08"/>
    <s v="NO_CONCILIADO"/>
  </r>
  <r>
    <x v="6"/>
    <m/>
    <x v="6"/>
    <x v="62"/>
    <s v="B22740370002"/>
    <s v="BOD"/>
    <n v="2274037"/>
    <m/>
    <s v="00099021001 DEP.DE CHEQ.AJENOS,RET.DE CAM.,CONCEPTO: INCAPACIDADES,DEP.: CAJA NACIONAL DE SALUD , PROCEDENCIA: BANCO UNION S.A., CHEQUE: 46218, FECHA DE EMISION:12/03/2025"/>
    <m/>
    <m/>
    <m/>
    <m/>
    <m/>
    <m/>
    <n v="0"/>
    <n v="130.69999999999999"/>
    <s v="NO_CONCILIADO"/>
  </r>
  <r>
    <x v="6"/>
    <m/>
    <x v="6"/>
    <x v="62"/>
    <s v="B22740380002"/>
    <s v="BOD"/>
    <n v="2274038"/>
    <m/>
    <s v="00099021001 DEP.DE CHEQ.AJENOS,RET.DE CAM.,CONCEPTO: INCAPACIDADES,DEP.: CAJA NACIONAL DE SALUD , PROCEDENCIA: BANCO UNION S.A., CHEQUE: 46219, FECHA DE EMISION:12/03/2025"/>
    <m/>
    <m/>
    <m/>
    <m/>
    <m/>
    <m/>
    <n v="0"/>
    <n v="5162.96"/>
    <s v="NO_CONCILIADO"/>
  </r>
  <r>
    <x v="6"/>
    <m/>
    <x v="6"/>
    <x v="62"/>
    <s v="B22740420002"/>
    <s v="BOD"/>
    <n v="2274042"/>
    <m/>
    <s v="00099021001 DEP.DE CHEQ.AJENOS,RET.DE CAM.,CONCEPTO: INCAPACIDADES,DEP.: CAJA NACIONAL DE SALUD , PROCEDENCIA: BANCO UNION S.A., CHEQUE: 46220, FECHA DE EMISION:12/03/2025"/>
    <m/>
    <m/>
    <m/>
    <m/>
    <m/>
    <m/>
    <n v="0"/>
    <n v="9785.73"/>
    <s v="NO_CONCILIADO"/>
  </r>
  <r>
    <x v="6"/>
    <m/>
    <x v="6"/>
    <x v="62"/>
    <s v="B22740430002"/>
    <s v="BOD"/>
    <n v="2274043"/>
    <m/>
    <s v="00099021001 DEP.DE CHEQ.AJENOS,RET.DE CAM.,CONCEPTO: INCAPACIDADES,DEP.: CAJA NACIONAL DE SALUD , PROCEDENCIA: BANCO UNION S.A., CHEQUE: 46221, FECHA DE EMISION:12/03/2025"/>
    <m/>
    <m/>
    <m/>
    <m/>
    <m/>
    <m/>
    <n v="0"/>
    <n v="1076.22"/>
    <s v="NO_CONCILIADO"/>
  </r>
  <r>
    <x v="6"/>
    <m/>
    <x v="6"/>
    <x v="62"/>
    <s v="B22740470002"/>
    <s v="BOD"/>
    <n v="2274047"/>
    <m/>
    <s v="00099021001 DEP.DE CHEQ.AJENOS,RET.DE CAM.,CONCEPTO: INCAPACIDADES,DEP.: CAJA NACIONAL DE SALUD , PROCEDENCIA: BANCO UNION S.A., CHEQUE: 46223, FECHA DE EMISION:12/03/2025"/>
    <m/>
    <m/>
    <m/>
    <m/>
    <m/>
    <m/>
    <n v="0"/>
    <n v="10667.7"/>
    <s v="NO_CONCILIADO"/>
  </r>
  <r>
    <x v="6"/>
    <m/>
    <x v="6"/>
    <x v="62"/>
    <s v="B22740490002"/>
    <s v="BOD"/>
    <n v="2274049"/>
    <m/>
    <s v="00099021001 DEP.DE CHEQ.AJENOS,RET.DE CAM.,CONCEPTO: INCAPACIDADES,DEP.: CAJA NACIONAL DE SALUD , PROCEDENCIA: BANCO UNION S.A., CHEQUE: 46222, FECHA DE EMISION:12/03/2025"/>
    <m/>
    <m/>
    <m/>
    <m/>
    <m/>
    <m/>
    <n v="0"/>
    <n v="5763.96"/>
    <s v="NO_CONCILIADO"/>
  </r>
  <r>
    <x v="2"/>
    <m/>
    <x v="2"/>
    <x v="62"/>
    <s v="B22740930002"/>
    <s v="BOD"/>
    <n v="2274093"/>
    <m/>
    <s v="00015011108 DEP.DE CHEQ.AJENOS,RET.DE CAM.,CONCEPTO: DEPÓSITO A LA CUT,DEP.: MINISTERIO DE GOBIERNO , PROCEDENCIA: BANCO UNION S.A., CHEQUE: 52527, FECHA DE EMISION:31/03/2025"/>
    <m/>
    <m/>
    <m/>
    <m/>
    <m/>
    <m/>
    <n v="0"/>
    <n v="100"/>
    <s v="NO_CONCILIADO"/>
  </r>
  <r>
    <x v="72"/>
    <m/>
    <x v="72"/>
    <x v="62"/>
    <s v="B22740940002"/>
    <s v="BOD"/>
    <n v="2274094"/>
    <m/>
    <s v="00206012001 DEP.DE CHEQ.AJENOS,RET.DE CAM.,CONCEPTO: DEPÓSITO POR OTROS INGRESOS,DEP.: INSTITUTO NACIONAL DE ESTADISTICA , PROCEDENCIA: BANCO UNION S.A., CHEQUE: 5655, FECHA DE EMISION:01/04/2025"/>
    <m/>
    <m/>
    <m/>
    <m/>
    <m/>
    <m/>
    <n v="0"/>
    <n v="35"/>
    <s v="NO_CONCILIADO"/>
  </r>
  <r>
    <x v="14"/>
    <m/>
    <x v="14"/>
    <x v="62"/>
    <s v="B22741190002"/>
    <s v="BOD"/>
    <n v="2274119"/>
    <m/>
    <s v="00016011101 DEP.DE CHEQ.AJENOS,RET.DE CAM.,CONCEPTO: DEVOLUCION,DEP.: BOA , PROCEDENCIA: BANCO UNION S.A., CHEQUE: 19601, FECHA DE EMISION:13/03/2025"/>
    <m/>
    <m/>
    <m/>
    <m/>
    <m/>
    <m/>
    <n v="0"/>
    <n v="6077"/>
    <s v="NO_CONCILIADO"/>
  </r>
  <r>
    <x v="14"/>
    <m/>
    <x v="14"/>
    <x v="62"/>
    <s v="B22741210002"/>
    <s v="BOD"/>
    <n v="2274121"/>
    <m/>
    <s v="00016011101 DEP.DE CHEQ.AJENOS,RET.DE CAM.,CONCEPTO: DEVOLUCION,DEP.: BOA , PROCEDENCIA: BANCO UNION S.A., CHEQUE: 19585, FECHA DE EMISION:13/03/2025"/>
    <m/>
    <m/>
    <m/>
    <m/>
    <m/>
    <m/>
    <n v="0"/>
    <n v="13940"/>
    <s v="NO_CONCILIADO"/>
  </r>
  <r>
    <x v="5"/>
    <m/>
    <x v="5"/>
    <x v="62"/>
    <s v="G30868860001"/>
    <s v="DEV"/>
    <n v="19938"/>
    <m/>
    <s v="PAGO A EXIMBANK CHINA POPUL PRÉSTAMO GCL 2004 (08) 118 VCTO. 05-04-2025 POR CUENTA DE YPFB , NTI. 019938 VALOR 03-04-2025 CAPITAL RMY 6.620.579,94 INTERESES RMY 5.517,15 CTA. 00513012002 LBP-YPFB-VENTA GAS NAT.UNRC LP CP (2011349951300)"/>
    <m/>
    <m/>
    <m/>
    <m/>
    <m/>
    <m/>
    <n v="6329519.21"/>
    <n v="0"/>
    <s v="NO_CONCILIADO"/>
  </r>
  <r>
    <x v="5"/>
    <m/>
    <x v="5"/>
    <x v="62"/>
    <s v="G30868860004"/>
    <s v="COB"/>
    <n v="19938"/>
    <m/>
    <s v="PAGO A EXIMBANK CHINA POPUL PRÉSTAMO GCL 2004 (08) 118 VCTO. 05-04-2025 POR CUENTA DE YPFB , NTI. 019938 VALOR 03-04-2025 CAPITAL RMY 6.620.579,94 INTERESES RMY 5.517,15 CTA. 00513012002 LBP-YPFB-VENTA GAS NAT.UNRC LP CP (2011349951300) REF.: COMISIONES BANCARIAS"/>
    <m/>
    <m/>
    <m/>
    <m/>
    <m/>
    <m/>
    <n v="6598.48"/>
    <n v="0"/>
    <s v="NO_CONCILIADO"/>
  </r>
  <r>
    <x v="11"/>
    <m/>
    <x v="11"/>
    <x v="62"/>
    <s v="Q21986120002"/>
    <s v="CRV"/>
    <n v="2198612"/>
    <m/>
    <s v="NUMERO DE LIBRETA CUT: 01276014104 OPERACIÓN E18 TRANSFERENCIA DEL SISTEMA FINANCIERO POR CUENTA DE TERCEROS A LA CUT PAGO BOLETA DE GARANTIA N.-300470132 SOLICITUD DE EIDAP DE FABIOLA LOPEZ AYALA"/>
    <m/>
    <m/>
    <m/>
    <m/>
    <m/>
    <m/>
    <n v="0"/>
    <n v="463843.4"/>
    <s v="NO_CONCILIADO"/>
  </r>
  <r>
    <x v="44"/>
    <m/>
    <x v="44"/>
    <x v="62"/>
    <s v="S11238020002"/>
    <s v="CRV"/>
    <n v="1123802"/>
    <m/>
    <s v="||TRANSF. DE RECURSOS A LA FUNDACION CULTURAL DEL BCB (3ER DESEMBOLSO) 2DO TRIMESTRE/25- INV. DEL PROYECTO RESTAU.CENTRO CULTURAL MUSEO MARINA NUÑEZ DE PRADO LA PAZ,S/G FC-BCB.PDCIA N°199 Y 229/25,INF.BCB-GADM-SCONT-DAF-INF-2025-64 Y AUTORIZ.DE LA GADM.BCB-HRE-TGL-2025-5172 TRANSFERENCIA A LA LIBRETA N° 00293144202 FC-BCB PROYECTOS RESTAU.CC.MMNP Y AMPL.CC-MMNP-LA PAZ"/>
    <m/>
    <m/>
    <m/>
    <m/>
    <m/>
    <m/>
    <n v="0"/>
    <n v="48007.03"/>
    <s v="NO_CONCILIADO"/>
  </r>
  <r>
    <x v="63"/>
    <m/>
    <x v="63"/>
    <x v="62"/>
    <s v="S11238050003"/>
    <s v="COB"/>
    <n v="1123805"/>
    <m/>
    <s v="||REGULARIZACIÓN DE NUESTRA OPERACIÓN N°1123795 DE LA FECHA SEGÚN NOTA CITE: CAR/DGE-DNAF N° 0031/2025 DE F. 29/1/2025 (HRE-TGL-1912) Y CORREOS ELECTRÓNICOS DE NAABOL Y DGAC DE LA FECHA . DÉBITO DE LA LIBRETA 00389012001 NAABOL  ADMINISTRACIÓN CENTRAL, REPOSICIÓN DE ÚTILES DE ESCRITORIO"/>
    <m/>
    <m/>
    <m/>
    <m/>
    <m/>
    <m/>
    <n v="60"/>
    <n v="0"/>
    <s v="NO_CONCILIADO"/>
  </r>
  <r>
    <x v="3"/>
    <m/>
    <x v="3"/>
    <x v="62"/>
    <s v="S11238030003"/>
    <s v="COB"/>
    <n v="1123803"/>
    <m/>
    <s v="||REGULARIZACIÓN DE NUESTRA OPERACIÓN N°1123795 DE FECHA SEGÚN NOTA CITE: DGAC/DAF/FIN/NE-0008/25 DE F.29/1/2025 (HRE-TGL-1866) Y CORREOS ELECTRÓNICOS DE NAABOL Y DGAC DE LA FECHA . DÉBITO DE LA LIBRETA 00117012001 DGAC, REPOSICIÓN DE ÚTILES DE ESCRITORIO."/>
    <m/>
    <m/>
    <m/>
    <m/>
    <m/>
    <m/>
    <n v="60"/>
    <n v="0"/>
    <s v="NO_CONCILIADO"/>
  </r>
  <r>
    <x v="25"/>
    <m/>
    <x v="25"/>
    <x v="63"/>
    <s v="O22745040002"/>
    <s v="BOD"/>
    <n v="2274504"/>
    <m/>
    <s v="00046057009 DEPOSITO DE EFECTIVO, DEPOSITANTE: IVAN COARES LIMACHI, CONCEPTO: REEMBOLSO AL PROGRAMA 4612/BL-BO, CUENTA DE DEPOSITO: CUENTA UNICA DEL TESORO"/>
    <m/>
    <m/>
    <m/>
    <m/>
    <m/>
    <m/>
    <n v="0"/>
    <n v="50050"/>
    <s v="NO_CONCILIADO"/>
  </r>
  <r>
    <x v="25"/>
    <m/>
    <x v="25"/>
    <x v="63"/>
    <s v="O22744800002"/>
    <s v="BOD"/>
    <n v="2274480"/>
    <m/>
    <s v="00046021109 DEPOSITO DE EFECTIVO, DEPOSITANTE: EMPRESA UNIPERSONAL DARIO ZENON MAMANI M., CONCEPTO: PAGO DE SERVICIOS BASICOS, CUENTA DE DEPOSITO: CUENTA UNICA DEL TESORO"/>
    <m/>
    <m/>
    <m/>
    <m/>
    <m/>
    <m/>
    <n v="0"/>
    <n v="2162"/>
    <s v="NO_CONCILIADO"/>
  </r>
  <r>
    <x v="1"/>
    <m/>
    <x v="1"/>
    <x v="63"/>
    <s v="O22745970002"/>
    <s v="BOD"/>
    <n v="2274597"/>
    <m/>
    <s v="00099021001 DEPOSITO DE EFECTIVO, DEPOSITANTE: ANTONIO CANDIA VASQUEZ, CONCEPTO: DEVOLUCION DE RECURSOS, CUENTA DE DEPOSITO: CUENTA UNICA DEL TESORO"/>
    <m/>
    <m/>
    <m/>
    <m/>
    <m/>
    <m/>
    <n v="0"/>
    <n v="2500"/>
    <s v="NO_CONCILIADO"/>
  </r>
  <r>
    <x v="60"/>
    <m/>
    <x v="60"/>
    <x v="63"/>
    <s v="O22746290002"/>
    <s v="BOD"/>
    <n v="2274629"/>
    <m/>
    <s v="00041071101 DEPOSITO DE EFECTIVO, DEPOSITANTE: DIETER JORGE ROSEMBLUTH ARGOTE, CONCEPTO: PAGO POR ERROR EN CERTIFICADO DE ORIGEN MEXICO ACE 66, CUENTA DE DEPOSITO: CUENTA UNICA DEL TESORO"/>
    <m/>
    <m/>
    <m/>
    <m/>
    <m/>
    <m/>
    <n v="0"/>
    <n v="1227.8399999999999"/>
    <s v="NO_CONCILIADO"/>
  </r>
  <r>
    <x v="1"/>
    <m/>
    <x v="1"/>
    <x v="63"/>
    <s v="O22746310002"/>
    <s v="BOD"/>
    <n v="2274631"/>
    <m/>
    <s v="00099021001 DEPOSITO DE EFECTIVO, DEPOSITANTE: SECUNDINO MAMANI SARZURI - CI 2409655-1G, CONCEPTO: REPOSICION DE HABERES ENERO 2021, CUENTA DE DEPOSITO: CUENTA UNICA DEL TESORO"/>
    <m/>
    <m/>
    <m/>
    <m/>
    <m/>
    <m/>
    <n v="0"/>
    <n v="7334.06"/>
    <s v="NO_CONCILIADO"/>
  </r>
  <r>
    <x v="1"/>
    <m/>
    <x v="1"/>
    <x v="63"/>
    <s v="O22746330002"/>
    <s v="BOD"/>
    <n v="2274633"/>
    <m/>
    <s v="00099021001 DEPOSITO DE EFECTIVO, DEPOSITANTE: SECUNDINO MAMANI SARZURI - CI 2409655-1G, CONCEPTO: REPOSICION DE HABERES FEBRERO 2021, CUENTA DE DEPOSITO: CUENTA UNICA DEL TESORO"/>
    <m/>
    <m/>
    <m/>
    <m/>
    <m/>
    <m/>
    <n v="0"/>
    <n v="7334.06"/>
    <s v="NO_CONCILIADO"/>
  </r>
  <r>
    <x v="1"/>
    <m/>
    <x v="1"/>
    <x v="63"/>
    <s v="O22746360002"/>
    <s v="BOD"/>
    <n v="2274636"/>
    <m/>
    <s v="00099021001 DEPOSITO DE EFECTIVO, DEPOSITANTE: SECUNDINO MAMANI SARZURI - CI 2409655-1G, CONCEPTO: REPOSICION DE HABERES MARZO 2021, CUENTA DE DEPOSITO: CUENTA UNICA DEL TESORO"/>
    <m/>
    <m/>
    <m/>
    <m/>
    <m/>
    <m/>
    <n v="0"/>
    <n v="7334.06"/>
    <s v="NO_CONCILIADO"/>
  </r>
  <r>
    <x v="1"/>
    <m/>
    <x v="1"/>
    <x v="63"/>
    <s v="O22746380002"/>
    <s v="BOD"/>
    <n v="2274638"/>
    <m/>
    <s v="00099021001 DEPOSITO DE EFECTIVO, DEPOSITANTE: SECUNDINO MAMANI SARZURI - CI 2409655-1G, CONCEPTO: REPOSICION DE HABERES ABRIL 2021, CUENTA DE DEPOSITO: CUENTA UNICA DEL TESORO"/>
    <m/>
    <m/>
    <m/>
    <m/>
    <m/>
    <m/>
    <n v="0"/>
    <n v="7334.06"/>
    <s v="NO_CONCILIADO"/>
  </r>
  <r>
    <x v="1"/>
    <m/>
    <x v="1"/>
    <x v="63"/>
    <s v="O22746390002"/>
    <s v="BOD"/>
    <n v="2274639"/>
    <m/>
    <s v="00099021001 DEPOSITO DE EFECTIVO, DEPOSITANTE: SECUNDINO MAMANI SARZURI - CI 2409655-1G, CONCEPTO: REPOSICION DE HABERES MAYO 2021, CUENTA DE DEPOSITO: CUENTA UNICA DEL TESORO"/>
    <m/>
    <m/>
    <m/>
    <m/>
    <m/>
    <m/>
    <n v="0"/>
    <n v="7334.06"/>
    <s v="NO_CONCILIADO"/>
  </r>
  <r>
    <x v="1"/>
    <m/>
    <x v="1"/>
    <x v="63"/>
    <s v="O22746400002"/>
    <s v="BOD"/>
    <n v="2274640"/>
    <m/>
    <s v="00099021001 DEPOSITO DE EFECTIVO, DEPOSITANTE: SECUNDINO MAMANI SARZURI - CI 2409655-1G, CONCEPTO: REPOSICION DE HABERES JUNIO 2021, CUENTA DE DEPOSITO: CUENTA UNICA DEL TESORO"/>
    <m/>
    <m/>
    <m/>
    <m/>
    <m/>
    <m/>
    <n v="0"/>
    <n v="7334.06"/>
    <s v="NO_CONCILIADO"/>
  </r>
  <r>
    <x v="1"/>
    <m/>
    <x v="1"/>
    <x v="63"/>
    <s v="O22746430002"/>
    <s v="BOD"/>
    <n v="2274643"/>
    <m/>
    <s v="00099021001 DEPOSITO DE EFECTIVO, DEPOSITANTE: SECUNDINO MAMANI SARZURI - CI 2409655-1G, CONCEPTO: REPOSICION DE HABERES JULIO 2021, CUENTA DE DEPOSITO: CUENTA UNICA DEL TESORO"/>
    <m/>
    <m/>
    <m/>
    <m/>
    <m/>
    <m/>
    <n v="0"/>
    <n v="7334.06"/>
    <s v="NO_CONCILIADO"/>
  </r>
  <r>
    <x v="1"/>
    <m/>
    <x v="1"/>
    <x v="63"/>
    <s v="O22746440002"/>
    <s v="BOD"/>
    <n v="2274644"/>
    <m/>
    <s v="00099021001 DEPOSITO DE EFECTIVO, DEPOSITANTE: SECUNDINO MAMANI SARZURI - CI 2409655-1G, CONCEPTO: REPOSICION DE HABERES AGOSTO 2021, CUENTA DE DEPOSITO: CUENTA UNICA DEL TESORO"/>
    <m/>
    <m/>
    <m/>
    <m/>
    <m/>
    <m/>
    <n v="0"/>
    <n v="7334.06"/>
    <s v="NO_CONCILIADO"/>
  </r>
  <r>
    <x v="1"/>
    <m/>
    <x v="1"/>
    <x v="63"/>
    <s v="O22746450002"/>
    <s v="BOD"/>
    <n v="2274645"/>
    <m/>
    <s v="00099021001 DEPOSITO DE EFECTIVO, DEPOSITANTE: SECUNDINO MAMANI SARZURI - CI 2409655-1G, CONCEPTO: DUODECIMA DE AGUINALDO (ENERO A AGOSTO 2021), CUENTA DE DEPOSITO: CUENTA UNICA DEL TESORO"/>
    <m/>
    <m/>
    <m/>
    <m/>
    <m/>
    <m/>
    <n v="0"/>
    <n v="4189.33"/>
    <s v="NO_CONCILIADO"/>
  </r>
  <r>
    <x v="56"/>
    <m/>
    <x v="56"/>
    <x v="63"/>
    <s v="O22746680002"/>
    <s v="BOD"/>
    <n v="2274668"/>
    <m/>
    <s v="00599022001 DEPOSITO DE EFECTIVO, DEPOSITANTE: LUIS ANGEL GUTIERREZ IBAÑEZ, CONCEPTO: DEVOLUCION FONDOS EN AVANCE I-2025-07648, CUENTA DE DEPOSITO: CUENTA UNICA DEL TESORO"/>
    <m/>
    <m/>
    <m/>
    <m/>
    <m/>
    <m/>
    <n v="0"/>
    <n v="7150"/>
    <s v="NO_CONCILIADO"/>
  </r>
  <r>
    <x v="73"/>
    <m/>
    <x v="73"/>
    <x v="63"/>
    <s v="O22746980002"/>
    <s v="BOD"/>
    <n v="2274698"/>
    <m/>
    <s v="00099021001 DEPOSITO DE EFECTIVO, DEPOSITANTE: ALEJANDRA DENNISE PARI CORDERO, CONCEPTO: DEVOLUCION EXAMEN PREOCUPACIONAL GESTION 2023, CUENTA DE DEPOSITO: CUENTA UNICA DEL TESORO/DJBR"/>
    <m/>
    <m/>
    <m/>
    <m/>
    <m/>
    <m/>
    <n v="0"/>
    <n v="100"/>
    <s v="NO_CONCILIADO"/>
  </r>
  <r>
    <x v="0"/>
    <m/>
    <x v="0"/>
    <x v="63"/>
    <s v="O22746990002"/>
    <s v="BOD"/>
    <n v="2274699"/>
    <m/>
    <s v="00081011101 DEPOSITO DE EFECTIVO, DEPOSITANTE: BETO ORLANDO ARANCIBIA TORREZ, CONCEPTO: POR EXTRAVIO DE CREDENCIAL, CUENTA DE DEPOSITO: CUENTA UNICA DEL TESORO"/>
    <m/>
    <m/>
    <m/>
    <m/>
    <m/>
    <m/>
    <n v="0"/>
    <n v="25"/>
    <s v="NO_CONCILIADO"/>
  </r>
  <r>
    <x v="74"/>
    <m/>
    <x v="74"/>
    <x v="63"/>
    <s v="O22747070002"/>
    <s v="BOD"/>
    <n v="2274707"/>
    <m/>
    <s v="00288012001 DEPOSITO DE EFECTIVO, DEPOSITANTE: SERVICIO NACIONAL DE RIEGO, CONCEPTO: CURSO AREA BAJO OPTIMO VERSION 4.01, CUENTA DE DEPOSITO: CUENTA UNICA DEL TESORO"/>
    <m/>
    <m/>
    <m/>
    <m/>
    <m/>
    <m/>
    <n v="0"/>
    <n v="3469.05"/>
    <s v="NO_CONCILIADO"/>
  </r>
  <r>
    <x v="1"/>
    <m/>
    <x v="1"/>
    <x v="63"/>
    <s v="O22747280002"/>
    <s v="BOD"/>
    <n v="2274728"/>
    <m/>
    <s v="00099021001 DEPOSITO DE EFECTIVO, DEPOSITANTE: RUBEN FRANKLIN MAMANI PACO CI 2603114, CONCEPTO: REVERSION DE BOLETA HABER MENSUAL DEL MES DE MARZO, CUENTA DE DEPOSITO: CUENTA UNICA DEL TESORO"/>
    <m/>
    <m/>
    <m/>
    <m/>
    <m/>
    <m/>
    <n v="0"/>
    <n v="8164.07"/>
    <s v="NO_CONCILIADO"/>
  </r>
  <r>
    <x v="4"/>
    <m/>
    <x v="4"/>
    <x v="63"/>
    <s v="B22745010002"/>
    <s v="BOD"/>
    <n v="2274501"/>
    <m/>
    <s v="00099021001 DEP.DE CHEQ.AJENOS,RET.DE CAM.,CONCEPTO: DEVOLUCION DE PASAJES AEREOS,DEP.: XIMENA MACHACA ALIAGA , PROCEDENCIA: BANCO UNION S.A., CHEQUE: 19615, FECHA DE EMISION:17/03/2025/DJBR"/>
    <m/>
    <m/>
    <m/>
    <m/>
    <m/>
    <m/>
    <n v="0"/>
    <n v="2040"/>
    <s v="NO_CONCILIADO"/>
  </r>
  <r>
    <x v="6"/>
    <m/>
    <x v="6"/>
    <x v="63"/>
    <s v="B22745180002"/>
    <s v="BOD"/>
    <n v="2274518"/>
    <m/>
    <s v="00099021001 DEP.DE CHEQ.AJENOS,RET.DE CAM.,CONCEPTO: REEMBOLSO POR SUBSIDIO INCAPACIDAD SECTOR PUBLICO,DEP.: CAJA NACIONAL DE SALUD , PROCEDENCIA: BANCO UNION S.A., CHEQUE: 82949, FECHA DE EMISION:03/04/2025"/>
    <m/>
    <m/>
    <m/>
    <m/>
    <m/>
    <m/>
    <n v="0"/>
    <n v="1470204.13"/>
    <s v="NO_CONCILIADO"/>
  </r>
  <r>
    <x v="17"/>
    <m/>
    <x v="17"/>
    <x v="63"/>
    <s v="B22745320002"/>
    <s v="BOD"/>
    <n v="2274532"/>
    <m/>
    <s v="00099021001 DEP.DE CHEQ.AJENOS,RET.DE CAM.,CONCEPTO: DEVOLUCION DE PAGO GESTION 2024 SERVICIOS BASICOS,DEP.: IPDSA-SOBERANIA ALIMENTARIA , PROCEDENCIA: BANCO UNION S.A., CHEQUE: 5124, FECHA DE EMISION:24/03/2025"/>
    <m/>
    <m/>
    <m/>
    <m/>
    <m/>
    <m/>
    <n v="0"/>
    <n v="362.3"/>
    <s v="NO_CONCILIADO"/>
  </r>
  <r>
    <x v="75"/>
    <m/>
    <x v="75"/>
    <x v="63"/>
    <s v="B22745420002"/>
    <s v="BOD"/>
    <n v="2274542"/>
    <m/>
    <s v="00522012001 DEP.DE CHEQ.AJENOS,RET.DE CAM.,CONCEPTO: ALQUILER MATERIAL TRACTO RODANTE CORRESPONDIENTE A LA GESTION 2024,DEP.: EMPRESA FERROVIARIA ANDINA S.A. , PROCEDENCIA: BANCO DE CREDITO DE BOLIVIA S.A., CHEQUE: 14552, FECHA DE EMISION:27/03/2025"/>
    <m/>
    <m/>
    <m/>
    <m/>
    <m/>
    <m/>
    <n v="0"/>
    <n v="879795.36"/>
    <s v="NO_CONCILIADO"/>
  </r>
  <r>
    <x v="7"/>
    <m/>
    <x v="7"/>
    <x v="63"/>
    <s v="G30883320003"/>
    <s v="COB"/>
    <n v="19823"/>
    <m/>
    <s v="PAGO A CAF PRÉSTAMO CFA010253 VCTO. 04-04-2025 POR CUENTA DE TGN , NTI. 019823 VALOR 04-04-2025 CAPITAL USD 199.409,09 INTERESES USD 110.727,57 CTA. 3987 CUENTA UNICA DEL TESORO LIB. 00099021001 REF.: COMISIONES BANCARIAS"/>
    <m/>
    <m/>
    <m/>
    <m/>
    <m/>
    <m/>
    <n v="2487.56"/>
    <n v="0"/>
    <s v="NO_CONCILIADO"/>
  </r>
  <r>
    <x v="6"/>
    <m/>
    <x v="6"/>
    <x v="63"/>
    <s v="Q21993330002"/>
    <s v="CRV"/>
    <n v="2199333"/>
    <m/>
    <s v="NUMERO DE LIBRETA CUT: 00099021001 OPERACIÓN E18 TRANSFERENCIA DEL SISTEMA FINANCIERO POR CUENTA DE TERCEROS A LA CUT Devolucion al TGN por concepto de compensacion de cotizaciones mensual CCM FC pagos posteriores a la fecha de fallecimiento y pagos de mal reportados. de la gestora publica de la"/>
    <m/>
    <m/>
    <m/>
    <m/>
    <m/>
    <m/>
    <n v="0"/>
    <n v="25739.360000000001"/>
    <s v="NO_CONCILIADO"/>
  </r>
  <r>
    <x v="11"/>
    <m/>
    <x v="11"/>
    <x v="63"/>
    <s v="Q21993360002"/>
    <s v="CRV"/>
    <n v="2199336"/>
    <m/>
    <s v="NUMERO DE LIBRETA CUT: 00099021001 OPERACIÓN E75 TRANSFERENCIA DE LA CUENTA FISCAL BUN A LA CUT EN MN TRANSF.FDOS.AL.BCB GOBIERNO AUTONOMO MUNICIPAL CORQUE, CITE: GAMC/MAE/NRO.157/2025 CUENTA CUT 3987 LIBRETA NÂ° 00099021001"/>
    <m/>
    <m/>
    <m/>
    <m/>
    <m/>
    <m/>
    <n v="0"/>
    <n v="269551.93"/>
    <s v="NO_CONCILIADO"/>
  </r>
  <r>
    <x v="67"/>
    <m/>
    <x v="67"/>
    <x v="63"/>
    <s v="Q21993370002"/>
    <s v="CRV"/>
    <n v="2199337"/>
    <m/>
    <s v="NUMERO DE LIBRETA CUT: 00373024105 OPERACIÓN E75 TRANSFERENCIA DE LA CUENTA FISCAL BUN A LA CUT EN MN TRANSF.FDOS.AL.BCB GOBIERNO AUTONOMO MUNICIPAL DE COLQUIRI CITE: DESP/MAE/CITE NÂ°126/2025 CUENTA CUT 3987 LIBRETA NÂ° 00373024105"/>
    <m/>
    <m/>
    <m/>
    <m/>
    <m/>
    <m/>
    <n v="0"/>
    <n v="176448.45"/>
    <s v="NO_CONCILIADO"/>
  </r>
  <r>
    <x v="67"/>
    <m/>
    <x v="67"/>
    <x v="63"/>
    <s v="Q21993380002"/>
    <s v="CRV"/>
    <n v="2199338"/>
    <m/>
    <s v="NUMERO DE LIBRETA CUT: 00373024108 OPERACIÓN E75 TRANSFERENCIA DE LA CUENTA FISCAL BUN A LA CUT EN MN TRANSF.FDOS.AL.BCB GOBIERNO AUTONOMO MUNICIPAL DE TACACOMA CITE: GAMT/RCF/NÂ° 43/2025 CUENTA CUT 3987 LIBRETA NÂ° 00373024108"/>
    <m/>
    <m/>
    <m/>
    <m/>
    <m/>
    <m/>
    <n v="0"/>
    <n v="41.3"/>
    <s v="NO_CONCILIADO"/>
  </r>
  <r>
    <x v="5"/>
    <m/>
    <x v="5"/>
    <x v="63"/>
    <s v="G30887000001"/>
    <s v="CVD"/>
    <n v="3088700"/>
    <m/>
    <s v="COBRO COSTOS DE PAPELERIA SEGUN TRANSFERENCIA DEL EXTERIOR POR ORDEN DE MTX COMERCIALIZADORA DE GAS (BRAZIL SAO PAULO) REF.: CRED PPAMTX25A25 FECHA VALOR 4/04/2025 LIB. 00513012015 YPFB-HEROES DEL CHACO-BS"/>
    <m/>
    <m/>
    <m/>
    <m/>
    <m/>
    <m/>
    <n v="60"/>
    <n v="0"/>
    <s v="NO_CONCILIADO"/>
  </r>
  <r>
    <x v="5"/>
    <m/>
    <x v="5"/>
    <x v="63"/>
    <s v="G30887020001"/>
    <s v="CVD"/>
    <n v="3088702"/>
    <m/>
    <s v="COBRO COSTOS DE PAPELERIA SEGUN TRANSFERENCIA DEL EXTERIOR POR ORDEN DE MTX COMERCIALIZADORA DE GAS (BRAZIL SAO PAULO) REF.: CRED PPAMTX2625 FECHA VALOR 4/04/2025 LIB. 00513012015 YPFB-HEROES DEL CHACO-BS"/>
    <m/>
    <m/>
    <m/>
    <m/>
    <m/>
    <m/>
    <n v="60"/>
    <n v="0"/>
    <s v="NO_CONCILIADO"/>
  </r>
  <r>
    <x v="5"/>
    <m/>
    <x v="5"/>
    <x v="63"/>
    <s v="G30888520001"/>
    <s v="CVD"/>
    <n v="3088852"/>
    <m/>
    <s v="COBRO COSTOS DE PAPELERIA POR REGULARIZACION DE TRANSFERENCIA DEL EXTERIOR POR ORDEN DE CANACOL ENERGY LTD (CALGARY AB) REF.: CRED URI/PROFORMANO 14 BS11.936,40 FECHA VALOR 2/04/2025 LIB. 00513012003 LBP-YPFB (2011349681373)"/>
    <m/>
    <m/>
    <m/>
    <m/>
    <m/>
    <m/>
    <n v="60"/>
    <n v="0"/>
    <s v="NO_CONCILIADO"/>
  </r>
  <r>
    <x v="71"/>
    <m/>
    <x v="71"/>
    <x v="63"/>
    <s v="S11238430002"/>
    <s v="CRV"/>
    <n v="1123843"/>
    <m/>
    <s v="||TRANSFERENCIA DE FONDOS S/G MENSAJES SWIFT NROS. 4386 Y 4385 DE LA FECHA. Y NOTA CITE AGBC-AGBC/DAF/TFC-CPRV-0045-CAR/2025 (HRE-TGL-1747) DE F.27.01.2025 ENVIADO POR LA AGENCIA BOLIVIANA DE CORREOS (SECTOR PÚBLICO) A LA LIBRETA 00383012001 INGRESOS -ABC; P/CTA DE MAILATINAMERICA SA"/>
    <m/>
    <m/>
    <m/>
    <m/>
    <m/>
    <m/>
    <n v="0"/>
    <n v="1474149.52"/>
    <s v="NO_CONCILIADO"/>
  </r>
  <r>
    <x v="5"/>
    <m/>
    <x v="5"/>
    <x v="63"/>
    <s v="S11238380001"/>
    <s v="COB"/>
    <n v="1123838"/>
    <m/>
    <s v="'COBRO DE'||UTILES DE ESCRITORIO POR EL COMPROBANTE NRO. 1123837 DE LA FECHA, S/G.NOTA GAFC-0356/DFC/URTE-097/2025 DE FECHA 26/2/2025 (HRE-TGL-3945) ENVIADO POR YACIMIENTOS PETROLIFEROS FISCALES BOLIVIANOS DÉBITO DE LA LIBRETA 00513022001 YPFB-&quot;OPERACIONES&quot; COBRO DE ÚTILES DE ESCRITORIO."/>
    <m/>
    <m/>
    <m/>
    <m/>
    <m/>
    <m/>
    <n v="60"/>
    <n v="0"/>
    <s v="NO_CONCILIADO"/>
  </r>
  <r>
    <x v="5"/>
    <m/>
    <x v="5"/>
    <x v="63"/>
    <s v="S11238340001"/>
    <s v="COB"/>
    <n v="1123834"/>
    <m/>
    <s v="'COBRO DE'||UTILES DE ESCRITORIO POR EL COMPROBANTE NRO. 1123833 DE LA FECHA, S/G.NOTA GAFC-0356/DFC/URTE-097/2025 DE FECHA 26/2/2025 (HRE-TGL-3945) ENVIADO POR YACIMIENTOS PETROLIFEROS FISCALES BOLIVIANOS DÉBITO DE LA LIBRETA 00513022001 YPFB-&quot;OPERACIONES&quot; COBRO DE ÚTILES DE ESCRITORIO."/>
    <m/>
    <m/>
    <m/>
    <m/>
    <m/>
    <m/>
    <n v="60"/>
    <n v="0"/>
    <s v="NO_CONCILIADO"/>
  </r>
  <r>
    <x v="71"/>
    <m/>
    <x v="71"/>
    <x v="63"/>
    <s v="S11238430003"/>
    <s v="COB"/>
    <n v="1123843"/>
    <m/>
    <s v="||TRANSFERENCIA DE FONDOS S/G MENSAJES SWIFT NROS. 4386 Y 4385 DE LA FECHA. Y NOTA CITE AGBC-AGBC/DAF/TFC-CPRV-0045-CAR/2025 (HRE-TGL-1747) DE F.27.01.2025 ENVIADO POR LA AGENCIA BOLIVIANA DE CORREOS (SECTOR PÚBLICO) DEBITO DE LA LIBRETA 00383012001 INGRESOS-ABC, REPOSICIÓN DE ÚTILES DE ESCRITORIO"/>
    <m/>
    <m/>
    <m/>
    <m/>
    <m/>
    <m/>
    <n v="60"/>
    <n v="0"/>
    <s v="NO_CONCILIADO"/>
  </r>
  <r>
    <x v="3"/>
    <m/>
    <x v="3"/>
    <x v="63"/>
    <s v="S11238490003"/>
    <s v="COB"/>
    <n v="1123849"/>
    <m/>
    <s v="||TRANSFERENCIA DE FONDOS SEGÚN MENSAJE SWIFT N°4388, CORREO ELECTRÓNICO DE LA FECHA Y NOTA CITE: DGAC/DAF/FIN/NE-0008/25 (HRE-TGL-1866) DE FECHA 29/01/2025 DE LA DIRECCIÓN GENERAL DE AERONÁUTICA CIVIL. (SECTOR PÚBLICO). DÉBITO DE LA LIBRETA 00117012001 DGAC, REPOSICIÓN DE ÚTILES DE ESCRITORIO."/>
    <m/>
    <m/>
    <m/>
    <m/>
    <m/>
    <m/>
    <n v="60"/>
    <n v="0"/>
    <s v="NO_CONCILIADO"/>
  </r>
  <r>
    <x v="7"/>
    <m/>
    <x v="7"/>
    <x v="63"/>
    <s v="S11238550003"/>
    <s v="COB"/>
    <n v="1123855"/>
    <m/>
    <s v="||PAGO A FONPLATA PRESTAMO BOL 26/2015 VCTO.27-03-2025 POR CUENTA DEL TGN S/G COD.LIQ. 019768 DE FECHA 26-03-2025, VALOR 04-04-2025 CAPITAL USD2.042.054,40, INTERES USD1.019.149,94 Y COMISION USD18.409,13 LIBRETA NRO. 00099021001 TGN-RECURSOS ORDINARIOS (3987) REF.: COMISIONES BANCARIAS"/>
    <m/>
    <m/>
    <m/>
    <m/>
    <m/>
    <m/>
    <n v="21486.12"/>
    <n v="0"/>
    <s v="NO_CONCILIADO"/>
  </r>
  <r>
    <x v="5"/>
    <m/>
    <x v="5"/>
    <x v="63"/>
    <s v="S11238560001"/>
    <s v="COB"/>
    <n v="1123856"/>
    <m/>
    <s v="'COBRO DE'||ÚTILES DE ESCRITORIO POR EL COMPROBANTE NRO.1123854 DE LA FECHA S/G. NOTA CITE GAFC-0356/ DFC/URTE-097/2025 DE F.26.02.2025 (HRE-TGL-3945) ENVIADA POR YACIMIENTOS PETROLIFEROS FISCALES BOLIVIANOS DEBITO DE LA LIBRETA 00513022001 YPFB  OPERACIONES"/>
    <m/>
    <m/>
    <m/>
    <m/>
    <m/>
    <m/>
    <n v="60"/>
    <n v="0"/>
    <s v="NO_CONCILIADO"/>
  </r>
  <r>
    <x v="5"/>
    <m/>
    <x v="5"/>
    <x v="63"/>
    <s v="S11238680004"/>
    <s v="COB"/>
    <n v="1123868"/>
    <m/>
    <s v="||REGULARIZACION DEL COMP. S-1123501 DEL 31/03/2025 DEL COBRO DE CARGOS DE CANCELACION SEG EXT. DEL BANQUERO DE 31/03/2025. REF.: SOLIC. NO.0054221-22883 DE YPFB POR EUR 16.723.778,66, MT103 REF. 1275/120325/HVR Y MT192 REF. 1473/270325/STA CARGO LIB.00513012004 LBP-YPFB-UNICOMERCIAL(4030005415/1-2188907) UTILES DE ESCRITORIO"/>
    <m/>
    <m/>
    <m/>
    <m/>
    <m/>
    <m/>
    <n v="60"/>
    <n v="0"/>
    <s v="NO_CONCILIADO"/>
  </r>
  <r>
    <x v="5"/>
    <m/>
    <x v="5"/>
    <x v="63"/>
    <s v="S11238680001"/>
    <s v="DEV"/>
    <n v="1123868"/>
    <m/>
    <s v="||REGULARIZACION DEL COMP. S-1123501 DEL 31/03/2025 DEL COBRO DE CARGOS DE CANCELACION SEG EXT. DEL BANQUERO DE 31/03/2025. REF.: SOLIC. NO.0054221-22883 DE YPFB POR EUR 16.723.778,66, MT103 REF. 1275/120325/HVR Y MT192 REF. 1473/270325/STA LIB.00513012004 LBP-YPFB-UNICOMERCIAL (4030005415/1-2188907)"/>
    <m/>
    <m/>
    <m/>
    <m/>
    <m/>
    <m/>
    <n v="191.75"/>
    <n v="0"/>
    <s v="NO_CONCILIADO"/>
  </r>
  <r>
    <x v="5"/>
    <m/>
    <x v="5"/>
    <x v="63"/>
    <s v="S11238670004"/>
    <s v="COB"/>
    <n v="1123867"/>
    <m/>
    <s v="||REGULARIZACION DEL COMP. S-1123501 DEL 31/03/2025 DEL COBRO DE CARGOS DE CANCELACION SEG EXT. DEL BANQUERO DE 31/03/2025. REF.: SOLIC. NO.053977-22730 DE YPFB POR EUR 9.664.451,90 MT103 REF. 1046/210225/STA Y MT192 REF. 1471/270325/STA CARGO LIB.00513012004 LBP-YPFB-UNICOMERCIAL(4030005415/1-2188907) UTILES DE ESCRITORIO"/>
    <m/>
    <m/>
    <m/>
    <m/>
    <m/>
    <m/>
    <n v="60"/>
    <n v="0"/>
    <s v="NO_CONCILIADO"/>
  </r>
  <r>
    <x v="5"/>
    <m/>
    <x v="5"/>
    <x v="63"/>
    <s v="S11238670001"/>
    <s v="DEV"/>
    <n v="1123867"/>
    <m/>
    <s v="||REGULARIZACION DEL COMP. S-1123501 DEL 31/03/2025 DEL COBRO DE CARGOS DE CANCELACION SEG EXT. DEL BANQUERO DE 31/03/2025. REF.: SOLIC. NO.053977-22730 DE YPFB POR EUR 9.664.451,90 MT103 REF. 1046/210225/STA Y MT192 REF. 1471/270325/STA LIB.00513012004 LBP-YPFB-UNICOMERCIAL (4030005415/1-2188907)"/>
    <m/>
    <m/>
    <m/>
    <m/>
    <m/>
    <m/>
    <n v="191.75"/>
    <n v="0"/>
    <s v="NO_CONCILIADO"/>
  </r>
  <r>
    <x v="5"/>
    <m/>
    <x v="5"/>
    <x v="63"/>
    <s v="S11238660004"/>
    <s v="COB"/>
    <n v="1123866"/>
    <m/>
    <s v="||REGULARIZACION DEL COMP. S-1123501 DEL 31/03/2025 DEL COBRO DE CARGOS DE CANCELACION SEG EXT. DEL BANQUERO DE 31/03/2025. REF.: SOLIC. NO.053976-22731 DE YPFB POR EUR 3.645.666,96, MT103 REF. 1045/210225/STA Y MT192 REF. 1472/270325/STA CARGO LIB.00513012004 LBP-YPFB-UNICOMERCIAL(4030005415/1-2188907) UTILES DE ESCRITORIO"/>
    <m/>
    <m/>
    <m/>
    <m/>
    <m/>
    <m/>
    <n v="60"/>
    <n v="0"/>
    <s v="NO_CONCILIADO"/>
  </r>
  <r>
    <x v="5"/>
    <m/>
    <x v="5"/>
    <x v="63"/>
    <s v="S11238660001"/>
    <s v="DEV"/>
    <n v="1123866"/>
    <m/>
    <s v="||REGULARIZACION DEL COMP. S-1123501 DEL 31/03/2025 DEL COBRO DE CARGOS DE CANCELACION SEG EXT. DEL BANQUERO DE 31/03/2025. REF.: SOLIC. NO.053976-22731 DE YPFB POR EUR 3.645.666,96, MT103 REF. 1045/210225/STA Y MT192 REF. 1472/270325/STA LIB.00513012004 LBP-YPFB-UNICOMERCIAL(4030005415/1-2188907)"/>
    <m/>
    <m/>
    <m/>
    <m/>
    <m/>
    <m/>
    <n v="191.75"/>
    <n v="0"/>
    <s v="NO_CONCILIADO"/>
  </r>
  <r>
    <x v="66"/>
    <m/>
    <x v="66"/>
    <x v="64"/>
    <s v="O22749380002"/>
    <s v="BOD"/>
    <n v="2274938"/>
    <m/>
    <s v="00099021001 DEPOSITO DE EFECTIVO, DEPOSITANTE: JUAN CARLOS CUENTAS, CONCEPTO: DEVOLUCION DUODECIMAS AGUINALDO 2024, CUENTA DE DEPOSITO: CUENTA UNICA DEL TESORO/DJBR"/>
    <m/>
    <m/>
    <m/>
    <m/>
    <m/>
    <m/>
    <n v="0"/>
    <n v="363.22"/>
    <s v="NO_CONCILIADO"/>
  </r>
  <r>
    <x v="25"/>
    <m/>
    <x v="25"/>
    <x v="64"/>
    <s v="O22749860002"/>
    <s v="BOD"/>
    <n v="2274986"/>
    <m/>
    <s v="00046171101 DEPOSITO DE EFECTIVO, DEPOSITANTE: TECNOFARMA S.A., CONCEPTO: MULTA, CUENTA DE DEPOSITO: CUENTA UNICA DEL TESORO"/>
    <m/>
    <m/>
    <m/>
    <m/>
    <m/>
    <m/>
    <n v="0"/>
    <n v="5000"/>
    <s v="NO_CONCILIADO"/>
  </r>
  <r>
    <x v="17"/>
    <m/>
    <x v="17"/>
    <x v="64"/>
    <s v="O22750350002"/>
    <s v="BOD"/>
    <n v="2275035"/>
    <m/>
    <s v="00099021001 DEPOSITO DE EFECTIVO, DEPOSITANTE: MINISTERIO DE DESARROLLO RURAL Y TIERRAS, CONCEPTO: PAGO SERVICIO DE AGUA POTABLE EPSAS UC-CMAPE CORRESPONDIENTE AL MES DE FEBRERO 2025, CUENTA DE DEPOSITO: CUENTA UNICA DEL TESORO"/>
    <m/>
    <m/>
    <m/>
    <m/>
    <m/>
    <m/>
    <n v="0"/>
    <n v="44.86"/>
    <s v="NO_CONCILIADO"/>
  </r>
  <r>
    <x v="71"/>
    <m/>
    <x v="71"/>
    <x v="64"/>
    <s v="O22750690002"/>
    <s v="BOD"/>
    <n v="2275069"/>
    <m/>
    <s v="00383012001 DEPOSITO DE EFECTIVO, DEPOSITANTE: LESO ANALITICO, CONCEPTO: PAGO DE CORREOS, CUENTA DE DEPOSITO: CUENTA UNICA DEL TESORO"/>
    <m/>
    <m/>
    <m/>
    <m/>
    <m/>
    <m/>
    <n v="0"/>
    <n v="239"/>
    <s v="NO_CONCILIADO"/>
  </r>
  <r>
    <x v="14"/>
    <m/>
    <x v="14"/>
    <x v="64"/>
    <s v="O22750780002"/>
    <s v="BOD"/>
    <n v="2275078"/>
    <m/>
    <s v="00099021001 DEPOSITO DE EFECTIVO, DEPOSITANTE: APALA BELLO JOSE ANTONIO, CONCEPTO: DEVOLUCION DE HABERES DEL MES DE FEBRERO /2025 POR NO CORRESPONDER EL PAGO DEL MAGISTERIO, CUENTA DE DEPOSITO: CUENTA UNICA DEL TESORO/DJBR"/>
    <m/>
    <m/>
    <m/>
    <m/>
    <m/>
    <m/>
    <n v="0"/>
    <n v="9493.1"/>
    <s v="NO_CONCILIADO"/>
  </r>
  <r>
    <x v="14"/>
    <m/>
    <x v="14"/>
    <x v="64"/>
    <s v="O22750830002"/>
    <s v="BOD"/>
    <n v="2275083"/>
    <m/>
    <s v="00099021001 DEPOSITO DE EFECTIVO, DEPOSITANTE: APALA BELLO JOSE ANTONIO, CONCEPTO: DEVOLUCION DE HABERES DEL MES DE MARZO /2025 POR NO CORRESPONDER EL PAGO DEL MAGISTERIO, CUENTA DE DEPOSITO: CUENTA UNICA DEL TESORO/DJBR"/>
    <m/>
    <m/>
    <m/>
    <m/>
    <m/>
    <m/>
    <n v="0"/>
    <n v="9493.1"/>
    <s v="NO_CONCILIADO"/>
  </r>
  <r>
    <x v="55"/>
    <m/>
    <x v="55"/>
    <x v="64"/>
    <s v="O22751570002"/>
    <s v="BOD"/>
    <n v="2275157"/>
    <m/>
    <s v="00595012002 DEPOSITO DE EFECTIVO, DEPOSITANTE: RITHA MONICA SANDOVAL PEÑA, CONCEPTO: DEVOLUCION POR PAGO ENEXCESO LICENCIA SIN GOCE DE HABERES, CUENTA DE DEPOSITO: CUENTA UNICA DEL TESORO"/>
    <m/>
    <m/>
    <m/>
    <m/>
    <m/>
    <m/>
    <n v="0"/>
    <n v="667.23"/>
    <s v="NO_CONCILIADO"/>
  </r>
  <r>
    <x v="29"/>
    <m/>
    <x v="29"/>
    <x v="64"/>
    <s v="O22751830002"/>
    <s v="BOD"/>
    <n v="2275183"/>
    <m/>
    <s v="00099021001 DEPOSITO DE EFECTIVO, DEPOSITANTE: RICHARD HUARINA ALANOCA, CONCEPTO: DEVOLUCION DE VIATICOS, CUENTA DE DEPOSITO: CUENTA UNICA DEL TESORO/DJBR"/>
    <m/>
    <m/>
    <m/>
    <m/>
    <m/>
    <m/>
    <n v="0"/>
    <n v="1113"/>
    <s v="NO_CONCILIADO"/>
  </r>
  <r>
    <x v="30"/>
    <m/>
    <x v="30"/>
    <x v="64"/>
    <s v="O22751900002"/>
    <s v="BOD"/>
    <n v="2275190"/>
    <m/>
    <s v="00133012001 DEPOSITO DE EFECTIVO, DEPOSITANTE: JOSE IVAN COCA MIER, CONCEPTO: DEVOLUCION DEUDA, CUENTA DE DEPOSITO: CUENTA UNICA DEL TESORO"/>
    <m/>
    <m/>
    <m/>
    <m/>
    <m/>
    <m/>
    <n v="0"/>
    <n v="8000"/>
    <s v="NO_CONCILIADO"/>
  </r>
  <r>
    <x v="1"/>
    <m/>
    <x v="1"/>
    <x v="64"/>
    <s v="O22752000002"/>
    <s v="BOD"/>
    <n v="2275200"/>
    <m/>
    <s v="00099021001 DEPOSITO DE EFECTIVO, DEPOSITANTE: MARICELA CUELLAR ORTIZ, CONCEPTO: PAGO DE ENERGIA ELECTRICA, CUENTA DE DEPOSITO: CUENTA UNICA DEL TESORO"/>
    <m/>
    <m/>
    <m/>
    <m/>
    <m/>
    <m/>
    <n v="0"/>
    <n v="500"/>
    <s v="NO_CONCILIADO"/>
  </r>
  <r>
    <x v="29"/>
    <m/>
    <x v="29"/>
    <x v="64"/>
    <s v="O22752110002"/>
    <s v="BOD"/>
    <n v="2275211"/>
    <m/>
    <s v="00099021001 DEPOSITO DE EFECTIVO, DEPOSITANTE: HELEN SIRLEY CHAVEZ ESPINOZA, CONCEPTO: PAGO EXCESO BONO REFRIGERIO SEPTIEMBRE 2024, CUENTA DE DEPOSITO: CUENTA UNICA DEL TESORO/DJBR"/>
    <m/>
    <m/>
    <m/>
    <m/>
    <m/>
    <m/>
    <n v="0"/>
    <n v="90"/>
    <s v="NO_CONCILIADO"/>
  </r>
  <r>
    <x v="76"/>
    <m/>
    <x v="76"/>
    <x v="64"/>
    <s v="O22752160002"/>
    <s v="BOD"/>
    <n v="2275216"/>
    <m/>
    <s v="00385014201 DEPOSITO DE EFECTIVO, DEPOSITANTE: EDWIN ADOLFO FALON UYUNI, CONCEPTO: GASTOS DE FUNCIONAMIENTO POR CONCEPTO DE PAGO DE PENALIDAD POR CAMBIO DE PASAJE AEREO, CUENTA DE DEPOSITO: CUENTA UNICA DEL TESORO"/>
    <m/>
    <m/>
    <m/>
    <m/>
    <m/>
    <m/>
    <n v="0"/>
    <n v="30"/>
    <s v="NO_CONCILIADO"/>
  </r>
  <r>
    <x v="77"/>
    <m/>
    <x v="77"/>
    <x v="64"/>
    <s v="O22752190002"/>
    <s v="BOD"/>
    <n v="2275219"/>
    <m/>
    <s v="00099021001 DEPOSITO DE EFECTIVO, DEPOSITANTE: HELMUTH ALBERTO PARDO SALINAS, CONCEPTO: DEVOLUCION DE VIATICOS, CUENTA DE DEPOSITO: CUENTA UNICA DEL TESORO/DJBR"/>
    <m/>
    <m/>
    <m/>
    <m/>
    <m/>
    <m/>
    <n v="0"/>
    <n v="556.5"/>
    <s v="NO_CONCILIADO"/>
  </r>
  <r>
    <x v="1"/>
    <m/>
    <x v="1"/>
    <x v="64"/>
    <s v="O22752210002"/>
    <s v="BOD"/>
    <n v="2275221"/>
    <m/>
    <s v="00099021001 DEPOSITO DE EFECTIVO, DEPOSITANTE: ABNER MISAEL PACO GARCIA, CONCEPTO: REVERSION DE BOLETA HABER MENSUAL, CUENTA DE DEPOSITO: CUENTA UNICA DEL TESORO"/>
    <m/>
    <m/>
    <m/>
    <m/>
    <m/>
    <m/>
    <n v="0"/>
    <n v="5484.6"/>
    <s v="NO_CONCILIADO"/>
  </r>
  <r>
    <x v="13"/>
    <m/>
    <x v="13"/>
    <x v="64"/>
    <s v="B22749560002"/>
    <s v="BOD"/>
    <n v="2274956"/>
    <m/>
    <s v="00254014101 DEP.DE CHEQ.AJENOS,RET.DE CAM.,CONCEPTO: TRANSFERENCIA DE RECURSOS GAM SAN RAFAEL,DEP.: INSTITUTO DEL SEGURO AGRARIO , PROCEDENCIA: BANCO UNION S.A., CHEQUE: 2535, FECHA DE EMISION:02/04/2025"/>
    <m/>
    <m/>
    <m/>
    <m/>
    <m/>
    <m/>
    <n v="0"/>
    <n v="1304"/>
    <s v="NO_CONCILIADO"/>
  </r>
  <r>
    <x v="13"/>
    <m/>
    <x v="13"/>
    <x v="64"/>
    <s v="B22749580002"/>
    <s v="BOD"/>
    <n v="2274958"/>
    <m/>
    <s v="00254014101 DEP.DE CHEQ.AJENOS,RET.DE CAM.,CONCEPTO: TRANSFERENCIA DE RECURSOS GAM YACO,DEP.: INSTITUTO DEL SEGURO AGRARIO , PROCEDENCIA: BANCO UNION S.A., CHEQUE: 2536, FECHA DE EMISION:02/04/2025"/>
    <m/>
    <m/>
    <m/>
    <m/>
    <m/>
    <m/>
    <n v="0"/>
    <n v="74542"/>
    <s v="NO_CONCILIADO"/>
  </r>
  <r>
    <x v="13"/>
    <m/>
    <x v="13"/>
    <x v="64"/>
    <s v="B22749600002"/>
    <s v="BOD"/>
    <n v="2274960"/>
    <m/>
    <s v="00254014101 DEP.DE CHEQ.AJENOS,RET.DE CAM.,CONCEPTO: TRANSFERENCIA DE RECURSOS GAM SAN ANTONIO DE ESMORUCO,DEP.: INSTITUTO DEL SEGURO AGRARIO , PROCEDENCIA: BANCO UNION S.A., CHEQUE: 2537, FECHA DE EMISION:02/04/2025"/>
    <m/>
    <m/>
    <m/>
    <m/>
    <m/>
    <m/>
    <n v="0"/>
    <n v="1471"/>
    <s v="NO_CONCILIADO"/>
  </r>
  <r>
    <x v="13"/>
    <m/>
    <x v="13"/>
    <x v="64"/>
    <s v="B22749620002"/>
    <s v="BOD"/>
    <n v="2274962"/>
    <m/>
    <s v="00254014101 DEP.DE CHEQ.AJENOS,RET.DE CAM.,CONCEPTO: TRANSFERENCIA DE RECURSOS GAM MOROCHATA,DEP.: INSTITUTO DEL SEGURO AGRARIO , PROCEDENCIA: BANCO UNION S.A., CHEQUE: 2538, FECHA DE EMISION:02/04/2025"/>
    <m/>
    <m/>
    <m/>
    <m/>
    <m/>
    <m/>
    <n v="0"/>
    <n v="7264"/>
    <s v="NO_CONCILIADO"/>
  </r>
  <r>
    <x v="13"/>
    <m/>
    <x v="13"/>
    <x v="64"/>
    <s v="B22749630002"/>
    <s v="BOD"/>
    <n v="2274963"/>
    <m/>
    <s v="00254014101 DEP.DE CHEQ.AJENOS,RET.DE CAM.,CONCEPTO: TRANSFERENCIA DE RECURSOS GAM ATOCHA,DEP.: INSTITUTO DEL SEGURO AGRARIO , PROCEDENCIA: BANCO UNION S.A., CHEQUE: 2539, FECHA DE EMISION:02/04/2025"/>
    <m/>
    <m/>
    <m/>
    <m/>
    <m/>
    <m/>
    <n v="0"/>
    <n v="5119"/>
    <s v="NO_CONCILIADO"/>
  </r>
  <r>
    <x v="13"/>
    <m/>
    <x v="13"/>
    <x v="64"/>
    <s v="B22749650002"/>
    <s v="BOD"/>
    <n v="2274965"/>
    <m/>
    <s v="00254014101 DEP.DE CHEQ.AJENOS,RET.DE CAM.,CONCEPTO: TRANSFERENCIA DE RECURSOS GAMSANTIAGO DE ANDAMARCA,DEP.: INSTITUTO DEL SEGURO AGRARIO , PROCEDENCIA: BANCO UNION S.A., CHEQUE: 2541, FECHA DE EMISION:02/04/2025"/>
    <m/>
    <m/>
    <m/>
    <m/>
    <m/>
    <m/>
    <n v="0"/>
    <n v="35592"/>
    <s v="NO_CONCILIADO"/>
  </r>
  <r>
    <x v="13"/>
    <m/>
    <x v="13"/>
    <x v="64"/>
    <s v="B22749660002"/>
    <s v="BOD"/>
    <n v="2274966"/>
    <m/>
    <s v="00254014101 DEP.DE CHEQ.AJENOS,RET.DE CAM.,CONCEPTO: TRANSFERENCIA DE RECURSOS GAM YUNCHARA,DEP.: INSTITUTO DEL SEGURO AGRARIO , PROCEDENCIA: BANCO UNION S.A., CHEQUE: 2542, FECHA DE EMISION:02/04/2025"/>
    <m/>
    <m/>
    <m/>
    <m/>
    <m/>
    <m/>
    <n v="0"/>
    <n v="11779"/>
    <s v="NO_CONCILIADO"/>
  </r>
  <r>
    <x v="13"/>
    <m/>
    <x v="13"/>
    <x v="64"/>
    <s v="B22749670002"/>
    <s v="BOD"/>
    <n v="2274967"/>
    <m/>
    <s v="00254014101 DEP.DE CHEQ.AJENOS,RET.DE CAM.,CONCEPTO: TRANSFERENCIA DE RECURSOS GAM SAN PEDRO DE MACHA,DEP.: INSTITUTO DEL SEGURO AGRARIO , PROCEDENCIA: BANCO UNION S.A., CHEQUE: 2543, FECHA DE EMISION:02/04/2025"/>
    <m/>
    <m/>
    <m/>
    <m/>
    <m/>
    <m/>
    <n v="0"/>
    <n v="175153"/>
    <s v="NO_CONCILIADO"/>
  </r>
  <r>
    <x v="13"/>
    <m/>
    <x v="13"/>
    <x v="64"/>
    <s v="B22749700002"/>
    <s v="BOD"/>
    <n v="2274970"/>
    <m/>
    <s v="00254014101 DEP.DE CHEQ.AJENOS,RET.DE CAM.,CONCEPTO: TRANSFERENCIA DE RECURSOS GAM SORATA,DEP.: INSTITUTO DEL SEGURO AGRARIO , PROCEDENCIA: BANCO UNION S.A., CHEQUE: 2544, FECHA DE EMISION:02/04/2025"/>
    <m/>
    <m/>
    <m/>
    <m/>
    <m/>
    <m/>
    <n v="0"/>
    <n v="30643"/>
    <s v="NO_CONCILIADO"/>
  </r>
  <r>
    <x v="13"/>
    <m/>
    <x v="13"/>
    <x v="64"/>
    <s v="B22749710002"/>
    <s v="BOD"/>
    <n v="2274971"/>
    <m/>
    <s v="00254014101 DEP.DE CHEQ.AJENOS,RET.DE CAM.,CONCEPTO: TRANSFERENCIA DE RECURSOS GAM AYATA,DEP.: INSTITUTO DEL SEGURO AGRARIO , PROCEDENCIA: BANCO UNION S.A., CHEQUE: 2545, FECHA DE EMISION:02/04/2025"/>
    <m/>
    <m/>
    <m/>
    <m/>
    <m/>
    <m/>
    <n v="0"/>
    <n v="25539"/>
    <s v="NO_CONCILIADO"/>
  </r>
  <r>
    <x v="13"/>
    <m/>
    <x v="13"/>
    <x v="64"/>
    <s v="B22749730002"/>
    <s v="BOD"/>
    <n v="2274973"/>
    <m/>
    <s v="00254014101 DEP.DE CHEQ.AJENOS,RET.DE CAM.,CONCEPTO: TRANSFERENCIA DE RECURSOS GAM ACHACACHI,DEP.: INSTITUTO DEL SEGURO AGRARIO , PROCEDENCIA: BANCO UNION S.A., CHEQUE: 2546, FECHA DE EMISION:02/04/2025"/>
    <m/>
    <m/>
    <m/>
    <m/>
    <m/>
    <m/>
    <n v="0"/>
    <n v="178379"/>
    <s v="NO_CONCILIADO"/>
  </r>
  <r>
    <x v="13"/>
    <m/>
    <x v="13"/>
    <x v="64"/>
    <s v="B22749740002"/>
    <s v="BOD"/>
    <n v="2274974"/>
    <m/>
    <s v="00254014101 DEP.DE CHEQ.AJENOS,RET.DE CAM.,CONCEPTO: TRANSFERENCIA DE RECURSOS GAM COTAGAITA,DEP.: INSTITUTO DEL SEGURO AGRARIO , PROCEDENCIA: BANCO UNION S.A., CHEQUE: 2547, FECHA DE EMISION:02/04/2025"/>
    <m/>
    <m/>
    <m/>
    <m/>
    <m/>
    <m/>
    <n v="0"/>
    <n v="100712"/>
    <s v="NO_CONCILIADO"/>
  </r>
  <r>
    <x v="13"/>
    <m/>
    <x v="13"/>
    <x v="64"/>
    <s v="B22749760002"/>
    <s v="BOD"/>
    <n v="2274976"/>
    <m/>
    <s v="00254014101 DEP.DE CHEQ.AJENOS,RET.DE CAM.,CONCEPTO: TRANSFERENCIA DE RECURSOS GAM TAPACARI,DEP.: INSTITUTO DEL SEGURO AGRARIO , PROCEDENCIA: BANCO UNION S.A., CHEQUE: 2548, FECHA DE EMISION:02/04/2025"/>
    <m/>
    <m/>
    <m/>
    <m/>
    <m/>
    <m/>
    <n v="0"/>
    <n v="51854"/>
    <s v="NO_CONCILIADO"/>
  </r>
  <r>
    <x v="13"/>
    <m/>
    <x v="13"/>
    <x v="64"/>
    <s v="B22749780002"/>
    <s v="BOD"/>
    <n v="2274978"/>
    <m/>
    <s v="00254014101 DEP.DE CHEQ.AJENOS,RET.DE CAM.,CONCEPTO: TRANSFERENCIA DE RECURSOS GAM COLOMI,DEP.: INSTITUTO DEL SEGURO AGRARIO , PROCEDENCIA: BANCO UNION S.A., CHEQUE: 2549, FECHA DE EMISION:02/04/2025"/>
    <m/>
    <m/>
    <m/>
    <m/>
    <m/>
    <m/>
    <n v="0"/>
    <n v="14851"/>
    <s v="NO_CONCILIADO"/>
  </r>
  <r>
    <x v="13"/>
    <m/>
    <x v="13"/>
    <x v="64"/>
    <s v="B22749810002"/>
    <s v="BOD"/>
    <n v="2274981"/>
    <m/>
    <s v="00254014101 DEP.DE CHEQ.AJENOS,RET.DE CAM.,CONCEPTO: TRANSFERENCIA DE RECURSOS GAM SAPAHAQUI,DEP.: INSTITUTO DEL SEGURO AGRARIO , PROCEDENCIA: BANCO UNION S.A., CHEQUE: 2550, FECHA DE EMISION:02/04/2025"/>
    <m/>
    <m/>
    <m/>
    <m/>
    <m/>
    <m/>
    <n v="0"/>
    <n v="50924"/>
    <s v="NO_CONCILIADO"/>
  </r>
  <r>
    <x v="13"/>
    <m/>
    <x v="13"/>
    <x v="64"/>
    <s v="B22749830002"/>
    <s v="BOD"/>
    <n v="2274983"/>
    <m/>
    <s v="00254014101 DEP.DE CHEQ.AJENOS,RET.DE CAM.,CONCEPTO: TRANSFERENCIA DE RECURSOS GAM TOMAVE,DEP.: INSTITUTO DEL SEGURO AGRARIO , PROCEDENCIA: BANCO UNION S.A., CHEQUE: 2551, FECHA DE EMISION:02/04/2025"/>
    <m/>
    <m/>
    <m/>
    <m/>
    <m/>
    <m/>
    <n v="0"/>
    <n v="27468"/>
    <s v="NO_CONCILIADO"/>
  </r>
  <r>
    <x v="63"/>
    <m/>
    <x v="63"/>
    <x v="64"/>
    <s v="B22750310002"/>
    <s v="BOD"/>
    <n v="2275031"/>
    <m/>
    <s v="00389042001 DEP.DE CHEQ.AJENOS,RET.DE CAM.,CONCEPTO: REPOSICION DECODIFICADOR COTAS,DEP.: JOAN PAULO CLAVIJO ARISCAIN , PROCEDENCIA: BANCO UNION S.A., CHEQUE: 927, FECHA DE EMISION:04/04/2025"/>
    <m/>
    <m/>
    <m/>
    <m/>
    <m/>
    <m/>
    <n v="0"/>
    <n v="1413"/>
    <s v="NO_CONCILIADO"/>
  </r>
  <r>
    <x v="13"/>
    <m/>
    <x v="13"/>
    <x v="64"/>
    <s v="B22749850002"/>
    <s v="BOD"/>
    <n v="2274985"/>
    <m/>
    <s v="00254014101 DEP.DE CHEQ.AJENOS,RET.DE CAM.,CONCEPTO: TRANSFERENCIA DE RECURSOS GAM SAN PEDRO DE BUENA VISTA,DEP.: INSTITUTO DEL SEGURO AGRARIO , PROCEDENCIA: BANCO UNION S.A., CHEQUE: 2552, FECHA DE EMISION:02/04/2025"/>
    <m/>
    <m/>
    <m/>
    <m/>
    <m/>
    <m/>
    <n v="0"/>
    <n v="133579"/>
    <s v="NO_CONCILIADO"/>
  </r>
  <r>
    <x v="78"/>
    <m/>
    <x v="78"/>
    <x v="64"/>
    <s v="B22750090002"/>
    <s v="BOD"/>
    <n v="2275009"/>
    <m/>
    <s v="00591012001 DEP.DE CHEQ.AJENOS,RET.DE CAM.,CONCEPTO: SG HR MT/2025-01980,DEP.: E.E.T.C. MI TELEFERICO , PROCEDENCIA: BANCO UNION S.A., CHEQUE: 4164, FECHA DE EMISION:03/04/2025"/>
    <m/>
    <m/>
    <m/>
    <m/>
    <m/>
    <m/>
    <n v="0"/>
    <n v="51187.040000000001"/>
    <s v="NO_CONCILIADO"/>
  </r>
  <r>
    <x v="78"/>
    <m/>
    <x v="78"/>
    <x v="64"/>
    <s v="B22750100002"/>
    <s v="BOD"/>
    <n v="2275010"/>
    <m/>
    <s v="00591012001 DEP.DE CHEQ.AJENOS,RET.DE CAM.,CONCEPTO: SG HR MT/2024-09467,DEP.: E.E.T.C. MI TELEFERICO , PROCEDENCIA: BANCO UNION S.A., CHEQUE: 4165, FECHA DE EMISION:03/04/2025"/>
    <m/>
    <m/>
    <m/>
    <m/>
    <m/>
    <m/>
    <n v="0"/>
    <n v="85355.27"/>
    <s v="NO_CONCILIADO"/>
  </r>
  <r>
    <x v="69"/>
    <m/>
    <x v="69"/>
    <x v="64"/>
    <s v="B22750770002"/>
    <s v="BOD"/>
    <n v="2275077"/>
    <m/>
    <s v="00253014103 DEP.DE CHEQ.AJENOS,RET.DE CAM.,CONCEPTO: FONDO ROTATIVO,DEP.: EMAGUA , PROCEDENCIA: BANCO UNION S.A., CHEQUE: 1865, FECHA DE EMISION:07/04/2025"/>
    <m/>
    <m/>
    <m/>
    <m/>
    <m/>
    <m/>
    <n v="0"/>
    <n v="41488.589999999997"/>
    <s v="NO_CONCILIADO"/>
  </r>
  <r>
    <x v="79"/>
    <m/>
    <x v="79"/>
    <x v="64"/>
    <s v="G30901080004"/>
    <s v="DVD"/>
    <n v="23013"/>
    <m/>
    <s v="VENTA DE DIVISAS CON TRANSFERENCIA DE FONDOS A SOLICITUD DE MINISTERIO DE PLANIFICACION DEL DESARROLLO SEGUN SOLICITUD 23013 REF: VENTA DIVISAS PARA TRANSFERENCIA AL EXTERIOR, MANUTENCION ABRIL A JUNIO 2025 BECARIO ABIGAIL VACA URQUIZU SEGUN INFORME 187/2025 EQUIVALENTES 7.581,39 USD LIB. 00099021001 TGN-RECURSOS ORDINARIOS (3987) POR DIFERENCIAL CAMBIARIO"/>
    <m/>
    <m/>
    <m/>
    <m/>
    <m/>
    <m/>
    <n v="1485.16"/>
    <n v="0"/>
    <s v="NO_CONCILIADO"/>
  </r>
  <r>
    <x v="79"/>
    <m/>
    <x v="79"/>
    <x v="64"/>
    <s v="G30902670004"/>
    <s v="DVD"/>
    <n v="23009"/>
    <m/>
    <s v="VENTA DE DIVISAS CON TRANSFERENCIA DE FONDOS A SOLICITUD DE MINISTERIO DE PLANIFICACION DEL DESARROLLO SEGUN SOLICITUD 23009 REF: VENTA DIVISAS PARA TRANSFERENCIA AL EXTERIOR, MANUTENCION ABRIL A JUNIO 2025 BECARIO DANIELA ALANOCA CHOQUE SEGUN INFORME 188/2025 EQUIVALENTES 4.950,65 USD LIB. 00099021001 TGN-RECURSOS ORDINARIOS (3987) POR DIFERENCIAL CAMBIARIO"/>
    <m/>
    <m/>
    <m/>
    <m/>
    <m/>
    <m/>
    <n v="969.81"/>
    <n v="0"/>
    <s v="NO_CONCILIADO"/>
  </r>
  <r>
    <x v="79"/>
    <m/>
    <x v="79"/>
    <x v="64"/>
    <s v="G30902690004"/>
    <s v="DVD"/>
    <n v="23030"/>
    <m/>
    <s v="VENTA DE DIVISAS CON TRANSFERENCIA DE FONDOS A SOLICITUD DE MINISTERIO DE PLANIFICACION DEL DESARROLLO SEGUN SOLICITUD 23030 REF: VENTA DIVISAS PARA TRANSFERENCIA AL EXTERIOR, MANUTENCION ABRIL A JUNIO 2025 BECARIO DIEGO SALAZAR VALDEZ SEGUN INFORME 193/2025 EQUIVALENTES 2.441,80 USD LIB. 00099021001 TGN-RECURSOS ORDINARIOS (3987) POR DIFERENCIAL CAMBIARIO"/>
    <m/>
    <m/>
    <m/>
    <m/>
    <m/>
    <m/>
    <n v="478.34"/>
    <n v="0"/>
    <s v="NO_CONCILIADO"/>
  </r>
  <r>
    <x v="79"/>
    <m/>
    <x v="79"/>
    <x v="64"/>
    <s v="G30902730004"/>
    <s v="DVD"/>
    <n v="23047"/>
    <m/>
    <s v="VENTA DE DIVISAS CON TRANSFERENCIA DE FONDOS A SOLICITUD DE MINISTERIO DE PLANIFICACION DEL DESARROLLO SEGUN SOLICITUD 23047 REF: VENTA DIVISAS PARA TRANSFERENCIA AL EXTERIOR, MANUTENCION ABRIL A JUNIO 2025 BECARIO MARIANELA MAMANI POMA SEGUN INFORME 226/2025 EQUIVALENTES 2.625,59 USD LIB. 00099021001 TGN-RECURSOS ORDINARIOS (3987) POR DIFERENCIAL CAMBIARIO"/>
    <m/>
    <m/>
    <m/>
    <m/>
    <m/>
    <m/>
    <n v="514.34"/>
    <n v="0"/>
    <s v="NO_CONCILIADO"/>
  </r>
  <r>
    <x v="79"/>
    <m/>
    <x v="79"/>
    <x v="64"/>
    <s v="G30902720004"/>
    <s v="DVD"/>
    <n v="23036"/>
    <m/>
    <s v="VENTA DE DIVISAS CON TRANSFERENCIA DE FONDOS A SOLICITUD DE MINISTERIO DE PLANIFICACION DEL DESARROLLO SEGUN SOLICITUD 23036 REF: VENTA DIVISAS PARA TRANSFERENCIA AL EXTERIOR, MANUTENCION MAYO A JUNIO 2025 BECARIO MARIA FERNANDEZ SEGUN INFORME 206/2025 EQUIVALENTES 3.300,43 USD LIB. 00099021001 TGN-RECURSOS ORDINARIOS (3987) POR DIFERENCIAL CAMBIARIO"/>
    <m/>
    <m/>
    <m/>
    <m/>
    <m/>
    <m/>
    <n v="646.54"/>
    <n v="0"/>
    <s v="NO_CONCILIADO"/>
  </r>
  <r>
    <x v="79"/>
    <m/>
    <x v="79"/>
    <x v="64"/>
    <s v="G30902710004"/>
    <s v="DVD"/>
    <n v="23039"/>
    <m/>
    <s v="VENTA DE DIVISAS CON TRANSFERENCIA DE FONDOS A SOLICITUD DE MINISTERIO DE PLANIFICACION DEL DESARROLLO SEGUN SOLICITUD 23039 REF: VENTA DIVISAS PARA TRANSFERENCIA AL EXTERIOR, MANUTENCION ABRIL A JUNIO 2025 BECARIO INES BELTRAN SEGUN INFORME 212/2025 EQUIVALENTES 4.950,65 USD LIB. 00099021001 TGN-RECURSOS ORDINARIOS (3987) POR DIFERENCIAL CAMBIARIO"/>
    <m/>
    <m/>
    <m/>
    <m/>
    <m/>
    <m/>
    <n v="969.81"/>
    <n v="0"/>
    <s v="NO_CONCILIADO"/>
  </r>
  <r>
    <x v="79"/>
    <m/>
    <x v="79"/>
    <x v="64"/>
    <s v="G30902740004"/>
    <s v="DVD"/>
    <n v="23050"/>
    <m/>
    <s v="VENTA DE DIVISAS CON TRANSFERENCIA DE FONDOS A SOLICITUD DE MINISTERIO DE PLANIFICACION DEL DESARROLLO SEGUN SOLICITUD 23050 REF: VENTA DIVISAS PARA TRANSFERENCIA AL EXTERIOR, MANUTENCION MAYO Y JUNIO 2025 BECARIO OMAR AGUILAR INFORME 209/2025 EQUIVALENTES 3.651,54 USD LIB. 00099021001 TGN-RECURSOS ORDINARIOS (3987) POR DIFERENCIAL CAMBIARIO"/>
    <m/>
    <m/>
    <m/>
    <m/>
    <m/>
    <m/>
    <n v="715.31"/>
    <n v="0"/>
    <s v="NO_CONCILIADO"/>
  </r>
  <r>
    <x v="79"/>
    <m/>
    <x v="79"/>
    <x v="64"/>
    <s v="G30902750004"/>
    <s v="DVD"/>
    <n v="23016"/>
    <m/>
    <s v="VENTA DE DIVISAS CON TRANSFERENCIA DE FONDOS A SOLICITUD DE MINISTERIO DE PLANIFICACION DEL DESARROLLO SEGUN SOLICITUD 23016 REF: VENTA DIVISAS PARA TRANSFERENCIA AL EXTERIOR, MANUTENCION MAYO Y JUNIO 2025 ITALO BORIS VELEZ INF 202/2025 EQUIVALENTES 3.300,43 USD LIB. 00099021001 TGN-RECURSOS ORDINARIOS (3987) POR DIFERENCIAL CAMBIARIO"/>
    <m/>
    <m/>
    <m/>
    <m/>
    <m/>
    <m/>
    <n v="646.54"/>
    <n v="0"/>
    <s v="NO_CONCILIADO"/>
  </r>
  <r>
    <x v="79"/>
    <m/>
    <x v="79"/>
    <x v="64"/>
    <s v="G30902760004"/>
    <s v="DVD"/>
    <n v="23049"/>
    <m/>
    <s v="VENTA DE DIVISAS CON TRANSFERENCIA DE FONDOS A SOLICITUD DE MINISTERIO DE PLANIFICACION DEL DESARROLLO SEGUN SOLICITUD 23049 REF: VENTA DIVISAS PARA TRANSFERENCIA AL EXTERIOR, MANUTENCION ABRIL A JUNIO 2025 BECARIO MARCELO HERRERA SEGUN INFORME 205/2025 EQUIVALENTES 4.282,99 USD LIB. 00099021001 TGN-RECURSOS ORDINARIOS (3987) POR DIFERENCIAL CAMBIARIO"/>
    <m/>
    <m/>
    <m/>
    <m/>
    <m/>
    <m/>
    <n v="839.02"/>
    <n v="0"/>
    <s v="NO_CONCILIADO"/>
  </r>
  <r>
    <x v="79"/>
    <m/>
    <x v="79"/>
    <x v="64"/>
    <s v="G30902770004"/>
    <s v="DVD"/>
    <n v="23046"/>
    <m/>
    <s v="VENTA DE DIVISAS CON TRANSFERENCIA DE FONDOS A SOLICITUD DE MINISTERIO DE PLANIFICACION DEL DESARROLLO SEGUN SOLICITUD 23046 REF: VENTA DIVISAS PARA TRANSFERENCIA AL EXTERIOR, MANUTENCION ABRIL A JUNIO 2025 BECARIO JOSE LUIS MEDINA SEGUN INFORME 137/2025 EQUIVALENTES 4.950,65 USD LIB. 00099021001 TGN-RECURSOS ORDINARIOS (3987) POR DIFERENCIAL CAMBIARIO"/>
    <m/>
    <m/>
    <m/>
    <m/>
    <m/>
    <m/>
    <n v="969.81"/>
    <n v="0"/>
    <s v="NO_CONCILIADO"/>
  </r>
  <r>
    <x v="79"/>
    <m/>
    <x v="79"/>
    <x v="64"/>
    <s v="G30902780004"/>
    <s v="DVD"/>
    <n v="23027"/>
    <m/>
    <s v="VENTA DE DIVISAS CON TRANSFERENCIA DE FONDOS A SOLICITUD DE MINISTERIO DE PLANIFICACION DEL DESARROLLO SEGUN SOLICITUD 23027 REF: VENTA DIVISAS PARA TRANSFERENCIA AL EXTERIOR, MANUTENCION ABRIL A JUNIO 2025 BECARIO ABIGAIL OVANDO SEGUN INFORME 196/2025 EQUIVALENTES 2.625,59 USD LIB. 00099021001 TGN-RECURSOS ORDINARIOS (3987) POR DIFERENCIAL CAMBIARIO"/>
    <m/>
    <m/>
    <m/>
    <m/>
    <m/>
    <m/>
    <n v="514.34"/>
    <n v="0"/>
    <s v="NO_CONCILIADO"/>
  </r>
  <r>
    <x v="51"/>
    <m/>
    <x v="51"/>
    <x v="64"/>
    <s v="G30904750002"/>
    <s v="CRV"/>
    <n v="3090475"/>
    <m/>
    <s v="TRANSFERENCIA DEL EXTERIOR SEGUN SWIFT NO.4460 Y NO.4458 DE FECHA 07/04/2025 ORDENANTE: BIOAGGIL ARGENTINA S.A. REF.: CRED URI/B06-PAGO DIFERIDO IMPO BS FACTURA 12 LIB. 00597012001 RECURSOS PROPIOS VENTAS YLB"/>
    <m/>
    <m/>
    <m/>
    <m/>
    <m/>
    <m/>
    <n v="0"/>
    <n v="278516"/>
    <s v="NO_CONCILIADO"/>
  </r>
  <r>
    <x v="51"/>
    <m/>
    <x v="51"/>
    <x v="64"/>
    <s v="G30904770002"/>
    <s v="CRV"/>
    <n v="3090477"/>
    <m/>
    <s v="TRANSFERENCIA DEL EXTERIOR SEGUN SWIFT NO.4462 Y NO.4461 DE FECHA 07/04/2025 ORDENANTE: BIOAGGIL ARGENTINA S.A. REF.: CRED URI/B06-PAGO DIFERIDO IMPO BS PAGO FACTURA 189 LIB. 00597012001 RECURSOS PROPIOS VENTAS YLB"/>
    <m/>
    <m/>
    <m/>
    <m/>
    <m/>
    <m/>
    <n v="0"/>
    <n v="278516"/>
    <s v="NO_CONCILIADO"/>
  </r>
  <r>
    <x v="11"/>
    <m/>
    <x v="11"/>
    <x v="64"/>
    <s v="Q21999750002"/>
    <s v="CRV"/>
    <n v="2199975"/>
    <m/>
    <s v="NUMERO DE LIBRETA CUT: 00099021001 OPERACIÓN E75 TRANSFERENCIA DE LA CUENTA FISCAL BUN A LA CUT EN MN TRANSF.FDOS.AL.BCB GOBIERNO AUTONOMO MUNICIPAL DE MAIRANA CITE: GAMM DAF NÂ° 0172/2025 CUENTA CUT 3987 LIBRETA NÂ° 00099021001"/>
    <m/>
    <m/>
    <m/>
    <m/>
    <m/>
    <m/>
    <n v="0"/>
    <n v="11327.03"/>
    <s v="NO_CONCILIADO"/>
  </r>
  <r>
    <x v="62"/>
    <m/>
    <x v="62"/>
    <x v="64"/>
    <s v="Q22000950002"/>
    <s v="CRV"/>
    <n v="2200095"/>
    <m/>
    <s v="NUMERO DE LIBRETA CUT: 00283012001 OPERACIÓN E18 TRANSFERENCIA DEL SISTEMA FINANCIERO POR CUENTA DE TERCEROS A LA CUT SOL. ESC. ED SOCIEDAD JENNEFER SRL"/>
    <m/>
    <m/>
    <m/>
    <m/>
    <m/>
    <m/>
    <n v="0"/>
    <n v="3062.79"/>
    <s v="NO_CONCILIADO"/>
  </r>
  <r>
    <x v="79"/>
    <m/>
    <x v="79"/>
    <x v="64"/>
    <s v="G30904410004"/>
    <s v="DVD"/>
    <n v="23051"/>
    <m/>
    <s v="VENTA DE DIVISAS CON TRANSFERENCIA DE FONDOS A SOLICITUD DE MINISTERIO DE PLANIFICACION DEL DESARROLLO SEGUN SOLICITUD 23051 REF: VENTA DIVISAS PARA TRANSFERENCIA AL EXTERIOR, MANUTENCION ABRIL A JUNIO 2025 BECARIO MISCHELLE VILLARROEL INFORME 220/2025 EQUIVALENTES 3.396,86 USD LIB. 00099021001 TGN-RECURSOS ORDINARIOS (3987) POR DIFERENCIAL CAMBIARIO"/>
    <m/>
    <m/>
    <m/>
    <m/>
    <m/>
    <m/>
    <n v="665.44"/>
    <n v="0"/>
    <s v="NO_CONCILIADO"/>
  </r>
  <r>
    <x v="79"/>
    <m/>
    <x v="79"/>
    <x v="64"/>
    <s v="G30904420004"/>
    <s v="DVD"/>
    <n v="23014"/>
    <m/>
    <s v="VENTA DE DIVISAS CON TRANSFERENCIA DE FONDOS A SOLICITUD DE MINISTERIO DE PLANIFICACION DEL DESARROLLO SEGUN SOLICITUD 23014 REF: VENTA DIVISAS PARA TRANSF AL EXTERIOR COBERTURA MANUTENCION ABRIL A JUNIO 2025 MARIA ABENDANO JANCO INF 210/2025 EQUIVALENTES 4.950,65 USD LIB. 00099021001 TGN-RECURSOS ORDINARIOS (3987) POR DIFERENCIAL CAMBIARIO"/>
    <m/>
    <m/>
    <m/>
    <m/>
    <m/>
    <m/>
    <n v="969.81"/>
    <n v="0"/>
    <s v="NO_CONCILIADO"/>
  </r>
  <r>
    <x v="79"/>
    <m/>
    <x v="79"/>
    <x v="64"/>
    <s v="G30904430004"/>
    <s v="DVD"/>
    <n v="23038"/>
    <m/>
    <s v="VENTA DE DIVISAS CON TRANSFERENCIA DE FONDOS A SOLICITUD DE MINISTERIO DE PLANIFICACION DEL DESARROLLO SEGUN SOLICITUD 23038 REF: VENTA DIVISAS PARA TRANSFERENCIA AL EXTERIOR, MANUTENCION ABRIL A JUNIO 2025 BECARIO MARIANA CALLIZAYA SEGUN INFORME 213/2025 EQUIVALENTES 4.928,56 USD LIB. 00099021001 TGN-RECURSOS ORDINARIOS (3987) POR DIFERENCIAL CAMBIARIO"/>
    <m/>
    <m/>
    <m/>
    <m/>
    <m/>
    <m/>
    <n v="965.49"/>
    <n v="0"/>
    <s v="NO_CONCILIADO"/>
  </r>
  <r>
    <x v="79"/>
    <m/>
    <x v="79"/>
    <x v="64"/>
    <s v="G30904440004"/>
    <s v="DVD"/>
    <n v="23017"/>
    <m/>
    <s v="VENTA DE DIVISAS CON TRANSFERENCIA DE FONDOS A SOLICITUD DE MINISTERIO DE PLANIFICACION DEL DESARROLLO SEGUN SOLICITUD 23017 REF: VENTA DIVISAS PARA TRANSFERENCIA AL EXTERIOR, MANUTENCION MAYO Y JUNIO 2025 BECARIO HUGO SOTO SEGUN INFORME 215/2025 EQUIVALENTES 3.300,43 USD LIB. 00099021001 TGN-RECURSOS ORDINARIOS (3987) POR DIFERENCIAL CAMBIARIO"/>
    <m/>
    <m/>
    <m/>
    <m/>
    <m/>
    <m/>
    <n v="646.54"/>
    <n v="0"/>
    <s v="NO_CONCILIADO"/>
  </r>
  <r>
    <x v="79"/>
    <m/>
    <x v="79"/>
    <x v="64"/>
    <s v="G30904450004"/>
    <s v="DVD"/>
    <n v="23010"/>
    <m/>
    <s v="VENTA DE DIVISAS CON TRANSFERENCIA DE FONDOS A SOLICITUD DE MINISTERIO DE PLANIFICACION DEL DESARROLLO SEGUN SOLICITUD 23010 REF: VENTA DIVISAS PARA TRANSFERENCIA AL EXTERIOR, MANUTENCION ABRIL A JUNIO 2025 BECARIO ADONAY DELGADILLO DAZA SEGUN INFORME 198/2025 EQUIVALENTES 4.950,65 USD LIB. 00099021001 TGN-RECURSOS ORDINARIOS (3987) POR DIFERENCIAL CAMBIARIO"/>
    <m/>
    <m/>
    <m/>
    <m/>
    <m/>
    <m/>
    <n v="969.81"/>
    <n v="0"/>
    <s v="NO_CONCILIADO"/>
  </r>
  <r>
    <x v="79"/>
    <m/>
    <x v="79"/>
    <x v="64"/>
    <s v="G30904460004"/>
    <s v="DVD"/>
    <n v="23035"/>
    <m/>
    <s v="VENTA DE DIVISAS CON TRANSFERENCIA DE FONDOS A SOLICITUD DE MINISTERIO DE PLANIFICACION DEL DESARROLLO SEGUN SOLICITUD 23035 REF: VENTA DIVISAS PARA TRANSFERENCIA AL EXTERIOR, MANUTENCION ABRIL A JUNIO 2025 BECARIO JUAN ALVAREZ SEGUN INFORME 221/2025 EQUIVALENTES 4.281,68 USD LIB. 00099021001 TGN-RECURSOS ORDINARIOS (3987) POR DIFERENCIAL CAMBIARIO"/>
    <m/>
    <m/>
    <m/>
    <m/>
    <m/>
    <m/>
    <n v="838.77"/>
    <n v="0"/>
    <s v="NO_CONCILIADO"/>
  </r>
  <r>
    <x v="79"/>
    <m/>
    <x v="79"/>
    <x v="64"/>
    <s v="G30904470004"/>
    <s v="DVD"/>
    <n v="23022"/>
    <m/>
    <s v="VENTA DE DIVISAS CON TRANSFERENCIA DE FONDOS A SOLICITUD DE MINISTERIO DE PLANIFICACION DEL DESARROLLO SEGUN SOLICITUD 23022 REF: VENTA DIVISAS PARA TRANSFERENCIA AL EXTERIOR, MANUTENCION ABRIL A JUNIO 2025 BECARIO JUAN DE DIOS ARANDA SEGUN INFORME 203/2025 EQUIVALENTES 4.281,68 USD LIB. 00099021001 TGN-RECURSOS ORDINARIOS (3987) POR DIFERENCIAL CAMBIARIO"/>
    <m/>
    <m/>
    <m/>
    <m/>
    <m/>
    <m/>
    <n v="838.77"/>
    <n v="0"/>
    <s v="NO_CONCILIADO"/>
  </r>
  <r>
    <x v="79"/>
    <m/>
    <x v="79"/>
    <x v="64"/>
    <s v="G30904480004"/>
    <s v="DVD"/>
    <n v="23048"/>
    <m/>
    <s v="VENTA DE DIVISAS CON TRANSFERENCIA DE FONDOS A SOLICITUD DE MINISTERIO DE PLANIFICACION DEL DESARROLLO SEGUN SOLICITUD 23048 REF: VENTA DIVISAS PARA TRANSFERENCIA AL EXTERIOR, MANUTENCION ABRIL A JUNIO 2025 BECARIO OSCAR CABRERA SEGUN INFORME 225/2025 EQUIVALENTES 2.625,59 USD LIB. 00099021001 TGN-RECURSOS ORDINARIOS (3987) POR DIFERENCIAL CAMBIARIO"/>
    <m/>
    <m/>
    <m/>
    <m/>
    <m/>
    <m/>
    <n v="514.34"/>
    <n v="0"/>
    <s v="NO_CONCILIADO"/>
  </r>
  <r>
    <x v="79"/>
    <m/>
    <x v="79"/>
    <x v="64"/>
    <s v="G30904490004"/>
    <s v="DVD"/>
    <n v="23040"/>
    <m/>
    <s v="VENTA DE DIVISAS CON TRANSFERENCIA DE FONDOS A SOLICITUD DE MINISTERIO DE PLANIFICACION DEL DESARROLLO SEGUN SOLICITUD 23040 REF: VENTA DIVISAS PARA TRANSFERENCIA AL EXTERIOR, MANUTENCION ABRIL A JUNIO 2025 BECARIO ELIANA LOPEZ SALAS SEGUN INFORME 208/2025 EQUIVALENTES 4.950,65 USD LIB. 00099021001 TGN-RECURSOS ORDINARIOS (3987) POR DIFERENCIAL CAMBIARIO"/>
    <m/>
    <m/>
    <m/>
    <m/>
    <m/>
    <m/>
    <n v="969.81"/>
    <n v="0"/>
    <s v="NO_CONCILIADO"/>
  </r>
  <r>
    <x v="79"/>
    <m/>
    <x v="79"/>
    <x v="64"/>
    <s v="G30904530004"/>
    <s v="DVD"/>
    <n v="23037"/>
    <m/>
    <s v="VENTA DE DIVISAS CON TRANSFERENCIA DE FONDOS A SOLICITUD DE MINISTERIO DE PLANIFICACION DEL DESARROLLO SEGUN SOLICITUD 23037 REF: VENTA DIVISAS PARA TRANSFERENCIA AL EXTERIOR, MANUTENCION ABRIL A JUNIO 2025 BECARIO ALVARO ARUQUIPA SEGUN INFORME 189/2025 EQUIVALENTES 4.281,68 USD LIB. 00099021001 TGN-RECURSOS ORDINARIOS (3987) POR DIFERENCIAL CAMBIARIO"/>
    <m/>
    <m/>
    <m/>
    <m/>
    <m/>
    <m/>
    <n v="838.77"/>
    <n v="0"/>
    <s v="NO_CONCILIADO"/>
  </r>
  <r>
    <x v="79"/>
    <m/>
    <x v="79"/>
    <x v="64"/>
    <s v="G30904540004"/>
    <s v="DVD"/>
    <n v="23031"/>
    <m/>
    <s v="VENTA DE DIVISAS CON TRANSFERENCIA DE FONDOS A SOLICITUD DE MINISTERIO DE PLANIFICACION DEL DESARROLLO SEGUN SOLICITUD 23031 REF: VENTA DIVISAS PARA TRANSFERENCIA AL EXTERIOR, MANUTENCION ABRIL A JUNIO 2025 BECARIO DAYSI AGUILAR HERRERA SEGUN INFORME 192/2025 EQUIVALENTES 4.282,99 USD LIB. 00099021001 TGN-RECURSOS ORDINARIOS (3987) POR DIFERENCIAL CAMBIARIO"/>
    <m/>
    <m/>
    <m/>
    <m/>
    <m/>
    <m/>
    <n v="839.02"/>
    <n v="0"/>
    <s v="NO_CONCILIADO"/>
  </r>
  <r>
    <x v="79"/>
    <m/>
    <x v="79"/>
    <x v="64"/>
    <s v="G30904550004"/>
    <s v="DVD"/>
    <n v="23006"/>
    <m/>
    <s v="VENTA DE DIVISAS CON TRANSFERENCIA DE FONDOS A SOLICITUD DE MINISTERIO DE PLANIFICACION DEL DESARROLLO SEGUN SOLICITUD 23006 REF: VENTA DIVISAS PARA TRANSFERENCIA AL EXTERIOR, MANUTENCION ABRIL A JUNIO 2025 BECARIO SERGIO FERNANDEZ SEGUN INFORME 224/2025 EQUIVALENTES 5.480,92 USD LIB. 00099021001 TGN-RECURSOS ORDINARIOS (3987) POR DIFERENCIAL CAMBIARIO"/>
    <m/>
    <m/>
    <m/>
    <m/>
    <m/>
    <m/>
    <n v="1073.69"/>
    <n v="0"/>
    <s v="NO_CONCILIADO"/>
  </r>
  <r>
    <x v="79"/>
    <m/>
    <x v="79"/>
    <x v="64"/>
    <s v="G30904560004"/>
    <s v="DVD"/>
    <n v="23011"/>
    <m/>
    <s v="VENTA DE DIVISAS CON TRANSFERENCIA DE FONDOS A SOLICITUD DE MINISTERIO DE PLANIFICACION DEL DESARROLLO SEGUN SOLICITUD 23011 REF: VENTA DIVISAS PARA TRANSFERENCIA AL EXTERIOR, MANUTENCION JUNIO 2025 BECARIO ABRIL TANIA PATI TORREZ SEGUN INFORME 197/2025 EQUIVALENTES 1.425,37 USD LIB. 00099021001 TGN-RECURSOS ORDINARIOS (3987) POR DIFERENCIAL CAMBIARIO"/>
    <m/>
    <m/>
    <m/>
    <m/>
    <m/>
    <m/>
    <n v="279.23"/>
    <n v="0"/>
    <s v="NO_CONCILIADO"/>
  </r>
  <r>
    <x v="79"/>
    <m/>
    <x v="79"/>
    <x v="64"/>
    <s v="G30904570004"/>
    <s v="DVD"/>
    <n v="23015"/>
    <m/>
    <s v="VENTA DE DIVISAS CON TRANSFERENCIA DE FONDOS A SOLICITUD DE MINISTERIO DE PLANIFICACION DEL DESARROLLO SEGUN SOLICITUD 23015 REF: VENTA DIVISAS PARA TRANSFERENCIA AL EXTERIOR, MANUTENCION ABRIL A JUNIO 2025 BECARIO BISMAR DURAN VARGAS SEGUN INFORME 195/2025 EQUIVALENTES 4.950,65 USD LIB. 00099021001 TGN-RECURSOS ORDINARIOS (3987) POR DIFERENCIAL CAMBIARIO"/>
    <m/>
    <m/>
    <m/>
    <m/>
    <m/>
    <m/>
    <n v="969.81"/>
    <n v="0"/>
    <s v="NO_CONCILIADO"/>
  </r>
  <r>
    <x v="51"/>
    <m/>
    <x v="51"/>
    <x v="64"/>
    <s v="G30904760001"/>
    <s v="CVD"/>
    <n v="3090476"/>
    <m/>
    <s v="COBRO COSTOS DE PAPELERIA SEGUN TRANSFERENCIA DEL EXTERIOR POR ORDEN DE BIOAGGIL ARGENTINA S.A. REF.: CRED URI/B06-PAGO DIFERIDO IMPO BS FACTURA 12 LIB. 00597032001 YLB-COMERCIALIZACION DE DIVERSAS SALES"/>
    <m/>
    <m/>
    <m/>
    <m/>
    <m/>
    <m/>
    <n v="60"/>
    <n v="0"/>
    <s v="NO_CONCILIADO"/>
  </r>
  <r>
    <x v="51"/>
    <m/>
    <x v="51"/>
    <x v="64"/>
    <s v="G30904780001"/>
    <s v="CVD"/>
    <n v="3090478"/>
    <m/>
    <s v="COBRO COSTOS DE PAPELERIA SEGUN TRANSFERENCIA DEL EXTERIOR POR ORDEN DE BIOAGGIL ARGENTINA S.A. REF.: CRED URI/B06-PAGO DIFERIDO IMPO BS PAGO FACTURA 189 LIB. 00597032001 YLB-COMERCIALIZACION DE DIVERSAS SALES"/>
    <m/>
    <m/>
    <m/>
    <m/>
    <m/>
    <m/>
    <n v="60"/>
    <n v="0"/>
    <s v="NO_CONCILIADO"/>
  </r>
  <r>
    <x v="67"/>
    <m/>
    <x v="67"/>
    <x v="64"/>
    <s v="Q22001130002"/>
    <s v="CRV"/>
    <n v="2200113"/>
    <m/>
    <s v="NUMERO DE LIBRETA CUT: 00373024105 OPERACIÓN E75 TRANSFERENCIA DE LA CUENTA FISCAL BUN A LA CUT EN MN TRANSF.FDOS.AL.BCB GOBIERNO AUTONOMO MUNICIPAL DE SAN PEDRO DE BUENA VISTA CITE: GAM SPBV/MAE/CE NÂ°84/2025, CUENTA CUT 3987 LIBRETA NÂ° 00373024105"/>
    <m/>
    <m/>
    <m/>
    <m/>
    <m/>
    <m/>
    <n v="0"/>
    <n v="30"/>
    <s v="NO_CONCILIADO"/>
  </r>
  <r>
    <x v="36"/>
    <m/>
    <x v="36"/>
    <x v="64"/>
    <s v="G30909390002"/>
    <s v="CRV"/>
    <n v="23075"/>
    <m/>
    <s v="DEVOLUCIÓN DE FONDOS DE SOL. 054493 - 23075 A SOLICITUD DE ADMINISTRACION DE SERVICIOS PORTUARIOS BOLIVIA REF.: H.R.1081. JUAN OPAZO GALLEGOS SPA POR SERVICIOS PORTUARIOS EN PUERTO ANTOFAGASTA FACTURA N° 232., POR CONTENER EN LA GLOSA UN CARACTER NO VALIDO EN EL SISTEMA SWIFT (N°) LIB. 00594012001 ASP-B FONDO DE OPERACIONES"/>
    <m/>
    <m/>
    <m/>
    <m/>
    <m/>
    <m/>
    <n v="0"/>
    <n v="6124.8"/>
    <s v="NO_CONCILIADO"/>
  </r>
  <r>
    <x v="36"/>
    <m/>
    <x v="36"/>
    <x v="64"/>
    <s v="G30909400002"/>
    <s v="CRV"/>
    <n v="23071"/>
    <m/>
    <s v="DEVOLUCIÓN DE SOLICITUD 054491 - 23071 A SOLICITUD DE ADMINISTRACION DE SERVICIOS PORTUARIOS BOLIVIA REF.: H.R.1082. JUAN OPAZO GALLEGOS SPA POR SERVICIOS PORTUARIOS EN PUERTO ANTOFAGASTA. FACTURA N° 232, POR CONTENER EN LA GLOSA UN CARACTER NO VALIDO EN EL SISTEMA SWIFT (N°) LIB. 00594012001 ASP-B FONDO DE OPERACIONES"/>
    <m/>
    <m/>
    <m/>
    <m/>
    <m/>
    <m/>
    <n v="0"/>
    <n v="6820.8"/>
    <s v="NO_CONCILIADO"/>
  </r>
  <r>
    <x v="36"/>
    <m/>
    <x v="36"/>
    <x v="64"/>
    <s v="G30909410002"/>
    <s v="CRV"/>
    <n v="23070"/>
    <m/>
    <s v="DEVOLUCION DE SOLICITUD 054490 - 23070 A SOLICITUD DE ADMINISTRACION DE SERVICIOS PORTUARIOS BOLIVIA REF.: H.R.1080.2025 JUAN OPAZO GALLEGOS SPA POR SERVICIOS PORTUARIOS EN PUERTO ANTOFAGASTA, SEGUN FACTURA N° 233/2025, POR CONTENER EN LA GLOSA UN CARACTER NO VALIDO EN EL SISTEMA SWIFT (N°) LIB. 00594012001 ASP-B FONDO DE OPERACIONES"/>
    <m/>
    <m/>
    <m/>
    <m/>
    <m/>
    <m/>
    <n v="0"/>
    <n v="2923.2"/>
    <s v="NO_CONCILIADO"/>
  </r>
  <r>
    <x v="6"/>
    <m/>
    <x v="6"/>
    <x v="64"/>
    <s v="J06327560002"/>
    <s v="DAU"/>
    <n v="11587255"/>
    <m/>
    <s v="A:00099021001 Pago de capital e interés corriente a favor del TGN del vcto. 06-04-2025, adeudado por el GAD La Paz, correspondiente al Convenio de Reprogramación CAF 2324."/>
    <m/>
    <m/>
    <m/>
    <m/>
    <m/>
    <m/>
    <n v="0"/>
    <n v="3484502.08"/>
    <s v="NO_CONCILIADO"/>
  </r>
  <r>
    <x v="80"/>
    <m/>
    <x v="80"/>
    <x v="64"/>
    <s v="G30907590002"/>
    <s v="CRV"/>
    <n v="3090759"/>
    <m/>
    <s v="TRANSFERENCIA DEL EXTERIOR SEGUN SWIFT NO.4535 DE FECHA 07/04/2025 ORDENANTE: CONSULADO GERAL DA BOLIVIA (BR/SAO PAULO) REF.: COMPLEMENT SEGIP RECAUDACION EXTERIOR CEDULA DE IDENTIDAD LIB. 00340012005 SEGIP - RECAUDACION EXTERIOR - CEDULAS DE IDENTIDAD"/>
    <m/>
    <m/>
    <m/>
    <m/>
    <m/>
    <m/>
    <n v="0"/>
    <n v="102.9"/>
    <s v="NO_CONCILIADO"/>
  </r>
  <r>
    <x v="80"/>
    <m/>
    <x v="80"/>
    <x v="64"/>
    <s v="G30907600001"/>
    <s v="CVD"/>
    <n v="3090760"/>
    <m/>
    <s v="COBRO COSTOS DE PAPELERIA SEGUN TRANSFERENCIA DEL EXTERIOR POR ORDEN DE CONSULADO GERAL DA BOLIVIA (BR/SAO PAULO) REF.: COMPLEMENT SEGIP RECAUDACION EXTERIOR CEDULA DE IDENTIDAD LIB. 00340012003 RECAUDACION EXTRANJERIA - C.I. -L.C."/>
    <m/>
    <m/>
    <m/>
    <m/>
    <m/>
    <m/>
    <n v="60"/>
    <n v="0"/>
    <s v="NO_CONCILIADO"/>
  </r>
  <r>
    <x v="7"/>
    <m/>
    <x v="7"/>
    <x v="64"/>
    <s v="S11239580003"/>
    <s v="COB"/>
    <n v="1123958"/>
    <m/>
    <s v="||PAGO A FONPLATA PRESTAMO BOL 32/2018 II VCTO. 15-03-2025 POR CUENTA DEL TGN SEGUN NOTA MEFP/VTCP/DGCP/UODP/N°132/2025 DE FECHA 14-03-2025, VALOR 07-04-2025 CAPITAL USD1.649.523,81, INTERESES USD1.087.092,85 LIBRETA NRO. 00099021001 TGN-RECURSOS ORDINARIOS (3987) REF.: COMISIONES BANCARIAS"/>
    <m/>
    <m/>
    <m/>
    <m/>
    <m/>
    <m/>
    <n v="19133.21"/>
    <n v="0"/>
    <s v="NO_CONCILIADO"/>
  </r>
  <r>
    <x v="7"/>
    <m/>
    <x v="7"/>
    <x v="64"/>
    <s v="S11239610003"/>
    <s v="COB"/>
    <n v="1123961"/>
    <m/>
    <s v="||PAGO A FONPLATA PRESTAMO BOL 33/2019 VCTO. 15-03-2025 POR CUENTA DEL TGN SEGUN NOTA MEFP/VTCP/DGCP/UODP/N°132/2025 DE FECHA 14-03-2025, VALOR 07-04-2025 CAPITAL USD1.526.671,99, INTERESES USD1.033.467,17 Y COMISIONES USD19.602,84 LIBRETA NRO. 00099021001 TGN-RECURSOS ORDINARIOS (3987) REF.: COMISIONES BANCARIAS"/>
    <m/>
    <m/>
    <m/>
    <m/>
    <m/>
    <m/>
    <n v="18057.02"/>
    <n v="0"/>
    <s v="NO_CONCILIADO"/>
  </r>
  <r>
    <x v="5"/>
    <m/>
    <x v="5"/>
    <x v="64"/>
    <s v="S11239570001"/>
    <s v="COB"/>
    <n v="1123957"/>
    <m/>
    <s v="'COBRO DE'||ÚTILES DE ESCRITORIO POR EL COMPROBANTE NRO. 1123955 DE LA FECHA S/G. NOTA CITE GAFC-0356/DFC/URTE-097/2025 DE F.26.02.2025 (HRE-TGL-3945) ENVIADA POR YACIMIENTOS PETROLIFEROS FISCALES BOLIVIANOS. DÉBITO DE LA LIBRETA 00513022001 YPFB - OPERACIONES"/>
    <m/>
    <m/>
    <m/>
    <m/>
    <m/>
    <m/>
    <n v="60"/>
    <n v="0"/>
    <s v="NO_CONCILIADO"/>
  </r>
  <r>
    <x v="5"/>
    <m/>
    <x v="5"/>
    <x v="64"/>
    <s v="S11239540001"/>
    <s v="COB"/>
    <n v="1123954"/>
    <m/>
    <s v="'COBRO DE'||ÚTILES DE ESCRITORIO POR EL COMPROBANTE NRO.1123953 DE LA FECHA S/G. NOTA CITE GAFC-0356/ DFC/URTE-097/2025 DE F.26.02.2025 (HRE-TGL-3945) (SECTOR PÚBLICO) ENVIADA POR YACIMIENTOS PETROLIFEROS FISCALES BOLIVIANOS DÉBITO DE LA LIBRETA 00513022001 YPFB - OPERACIONES, REPOSICIÓN DE ÚTILES DE ESCRITORIO."/>
    <m/>
    <m/>
    <m/>
    <m/>
    <m/>
    <m/>
    <n v="60"/>
    <n v="0"/>
    <s v="NO_CONCILIADO"/>
  </r>
  <r>
    <x v="14"/>
    <m/>
    <x v="14"/>
    <x v="65"/>
    <s v="O22754620002"/>
    <s v="BOD"/>
    <n v="2275462"/>
    <m/>
    <s v="00099021001 DEPOSITO DE EFECTIVO, DEPOSITANTE: RONALD HERBAS FLORES, CONCEPTO: REVERSION TOTAL, CUENTA DE DEPOSITO: CUENTA UNICA DEL TESORO/DJBR"/>
    <m/>
    <m/>
    <m/>
    <m/>
    <m/>
    <m/>
    <n v="0"/>
    <n v="4611.59"/>
    <s v="NO_CONCILIADO"/>
  </r>
  <r>
    <x v="10"/>
    <m/>
    <x v="10"/>
    <x v="65"/>
    <s v="O22754630002"/>
    <s v="BOD"/>
    <n v="2275463"/>
    <m/>
    <s v="00590012001 DEPOSITO DE EFECTIVO, DEPOSITANTE: CRHISTIAN JOSE POLO APURI, CONCEPTO: DEVOLUCION DE FONDOS, CUENTA DE DEPOSITO: CUENTA UNICA DEL TESORO"/>
    <m/>
    <m/>
    <m/>
    <m/>
    <m/>
    <m/>
    <n v="0"/>
    <n v="1281.19"/>
    <s v="NO_CONCILIADO"/>
  </r>
  <r>
    <x v="31"/>
    <m/>
    <x v="31"/>
    <x v="65"/>
    <s v="O22754690002"/>
    <s v="BOD"/>
    <n v="2275469"/>
    <m/>
    <s v="00099021001 DEPOSITO DE EFECTIVO, DEPOSITANTE: YERKO JAVIER LUJAN MOLINA - FAB, CONCEPTO: REVERSION - COMBUSTIBLE TERRESTRE PRV.4 PAGO 7 PART 34110I BRIG AE/2024, CUENTA DE DEPOSITO: CUENTA UNICA DEL TESORO"/>
    <m/>
    <m/>
    <m/>
    <m/>
    <m/>
    <m/>
    <n v="0"/>
    <n v="744"/>
    <s v="NO_CONCILIADO"/>
  </r>
  <r>
    <x v="31"/>
    <m/>
    <x v="31"/>
    <x v="65"/>
    <s v="O22754710002"/>
    <s v="BOD"/>
    <n v="2275471"/>
    <m/>
    <s v="00099021001 DEPOSITO DE EFECTIVO, DEPOSITANTE: SERGIO FERNANDO LORA ARAOZ - FAB, CONCEPTO: REVERSION - COMBUSTIBLE TERRESTRE PRV.4 PAGO 7 PART 34110 INSP GRAL FAB/2024, CUENTA DE DEPOSITO: CUENTA UNICA DEL TESORO"/>
    <m/>
    <m/>
    <m/>
    <m/>
    <m/>
    <m/>
    <n v="0"/>
    <n v="0.22"/>
    <s v="NO_CONCILIADO"/>
  </r>
  <r>
    <x v="2"/>
    <m/>
    <x v="2"/>
    <x v="65"/>
    <s v="O22754960002"/>
    <s v="BOD"/>
    <n v="2275496"/>
    <m/>
    <s v="00015011108 DEPOSITO DE EFECTIVO, DEPOSITANTE: GARCIA VARGAS MARIANA, CONCEPTO: DEVOLUCION DE PASAJE AEREO, CUENTA DE DEPOSITO: CUENTA UNICA DEL TESORO"/>
    <m/>
    <m/>
    <m/>
    <m/>
    <m/>
    <m/>
    <n v="0"/>
    <n v="1571"/>
    <s v="NO_CONCILIADO"/>
  </r>
  <r>
    <x v="71"/>
    <m/>
    <x v="71"/>
    <x v="65"/>
    <s v="O22755050002"/>
    <s v="BOD"/>
    <n v="2275505"/>
    <m/>
    <s v="00383012001 DEPOSITO DE EFECTIVO, DEPOSITANTE: AGENCIA BOLIVIANA DE CORREOS, CONCEPTO: REGIONAL LA PAZ 1-5/04/2025, CUENTA DE DEPOSITO: CUENTA UNICA DEL TESORO"/>
    <m/>
    <m/>
    <m/>
    <m/>
    <m/>
    <m/>
    <n v="0"/>
    <n v="36902.5"/>
    <s v="NO_CONCILIADO"/>
  </r>
  <r>
    <x v="81"/>
    <m/>
    <x v="81"/>
    <x v="65"/>
    <s v="O22755290002"/>
    <s v="BOD"/>
    <n v="2275529"/>
    <m/>
    <s v="00099021001 DEPOSITO DE EFECTIVO, DEPOSITANTE: JUAN PABLO RIOS ARCIENEGA, CONCEPTO: DEVOLUCION, CUENTA DE DEPOSITO: CUENTA UNICA DEL TESORO/DJBR"/>
    <m/>
    <m/>
    <m/>
    <m/>
    <m/>
    <m/>
    <n v="0"/>
    <n v="2182.25"/>
    <s v="NO_CONCILIADO"/>
  </r>
  <r>
    <x v="53"/>
    <m/>
    <x v="53"/>
    <x v="65"/>
    <s v="O22755300002"/>
    <s v="BOD"/>
    <n v="2275530"/>
    <m/>
    <s v="00130012002 DEPOSITO DE EFECTIVO, DEPOSITANTE: FERNANDO ARIEL HUARANCA AVILA, CONCEPTO: PAGO, CUENTA DE DEPOSITO: CUENTA UNICA DEL TESORO"/>
    <m/>
    <m/>
    <m/>
    <m/>
    <m/>
    <m/>
    <n v="0"/>
    <n v="240.13"/>
    <s v="NO_CONCILIADO"/>
  </r>
  <r>
    <x v="9"/>
    <m/>
    <x v="9"/>
    <x v="65"/>
    <s v="O22755350002"/>
    <s v="BOD"/>
    <n v="2275535"/>
    <m/>
    <s v="00086011109 DEPOSITO DE EFECTIVO, DEPOSITANTE: YEREMI HERRERA BETANCURT, CONCEPTO: REPOSICION DE CREDENCIAL YEREMI HERRERA BETANCURT, CUENTA DE DEPOSITO: CUENTA UNICA DEL TESORO"/>
    <m/>
    <m/>
    <m/>
    <m/>
    <m/>
    <m/>
    <n v="0"/>
    <n v="50"/>
    <s v="NO_CONCILIADO"/>
  </r>
  <r>
    <x v="1"/>
    <m/>
    <x v="1"/>
    <x v="65"/>
    <s v="O22755360002"/>
    <s v="BOD"/>
    <n v="2275536"/>
    <m/>
    <s v="00099021001 DEPOSITO DE EFECTIVO, DEPOSITANTE: FELIPE CONDORI CONDORI, CONCEPTO: REVERSION DE BOLETA DE HABER MENSUAL, CUENTA DE DEPOSITO: CUENTA UNICA DEL TESORO"/>
    <m/>
    <m/>
    <m/>
    <m/>
    <m/>
    <m/>
    <n v="0"/>
    <n v="3291.7"/>
    <s v="NO_CONCILIADO"/>
  </r>
  <r>
    <x v="1"/>
    <m/>
    <x v="1"/>
    <x v="65"/>
    <s v="O22755390002"/>
    <s v="BOD"/>
    <n v="2275539"/>
    <m/>
    <s v="00099021001 DEPOSITO DE EFECTIVO, DEPOSITANTE: FELIPE CONDORI CONDORI, CONCEPTO: REVERSION DE BOLETA DE HABER MENSUAL, CUENTA DE DEPOSITO: CUENTA UNICA DEL TESORO"/>
    <m/>
    <m/>
    <m/>
    <m/>
    <m/>
    <m/>
    <n v="0"/>
    <n v="3291.7"/>
    <s v="NO_CONCILIADO"/>
  </r>
  <r>
    <x v="1"/>
    <m/>
    <x v="1"/>
    <x v="65"/>
    <s v="O22755670002"/>
    <s v="BOD"/>
    <n v="2275567"/>
    <m/>
    <s v="00099021001 DEPOSITO DE EFECTIVO, DEPOSITANTE: ROBERTO MAMANI ALANOCA, CONCEPTO: REVERSION DE BOLETA HABER MENSUAL, CUENTA DE DEPOSITO: CUENTA UNICA DEL TESORO"/>
    <m/>
    <m/>
    <m/>
    <m/>
    <m/>
    <m/>
    <n v="0"/>
    <n v="8349.69"/>
    <s v="NO_CONCILIADO"/>
  </r>
  <r>
    <x v="1"/>
    <m/>
    <x v="1"/>
    <x v="65"/>
    <s v="O22755630002"/>
    <s v="BOD"/>
    <n v="2275563"/>
    <m/>
    <s v="00099021001 DEPOSITO DE EFECTIVO, DEPOSITANTE: JUAN FEDERICO CORINA APAZA, CONCEPTO: REVERSION DE BOLETA HABER MENSUAL, CUENTA DE DEPOSITO: CUENTA UNICA DEL TESORO"/>
    <m/>
    <m/>
    <m/>
    <m/>
    <m/>
    <m/>
    <n v="0"/>
    <n v="8333.74"/>
    <s v="NO_CONCILIADO"/>
  </r>
  <r>
    <x v="25"/>
    <m/>
    <x v="25"/>
    <x v="65"/>
    <s v="O22755720002"/>
    <s v="BOD"/>
    <n v="2275572"/>
    <m/>
    <s v="00046171101 DEPOSITO DE EFECTIVO, DEPOSITANTE: IMPORTADORA BIOTOOLS S.R.L., CONCEPTO: PAGO DE SANCION, CUENTA DE DEPOSITO: CUENTA UNICA DEL TESORO"/>
    <m/>
    <m/>
    <m/>
    <m/>
    <m/>
    <m/>
    <n v="0"/>
    <n v="1500"/>
    <s v="NO_CONCILIADO"/>
  </r>
  <r>
    <x v="76"/>
    <m/>
    <x v="76"/>
    <x v="65"/>
    <s v="O22755740002"/>
    <s v="BOD"/>
    <n v="2275574"/>
    <m/>
    <s v="00385014201 DEPOSITO DE EFECTIVO, DEPOSITANTE: ROCIO REINA GUACHALLA ORTIZ, CONCEPTO: PENALIDAD POR CAMBIO DE PASAJE, CUENTA DE DEPOSITO: CUENTA UNICA DEL TESORO"/>
    <m/>
    <m/>
    <m/>
    <m/>
    <m/>
    <m/>
    <n v="0"/>
    <n v="30"/>
    <s v="NO_CONCILIADO"/>
  </r>
  <r>
    <x v="1"/>
    <m/>
    <x v="1"/>
    <x v="65"/>
    <s v="O22755860002"/>
    <s v="BOD"/>
    <n v="2275586"/>
    <m/>
    <s v="00099021001 DEPOSITO DE EFECTIVO, DEPOSITANTE: RUTH ETELVINA CASTELLON VARGAS, CONCEPTO: REVERSION TOTAL, CUENTA DE DEPOSITO: CUENTA UNICA DEL TESORO"/>
    <m/>
    <m/>
    <m/>
    <m/>
    <m/>
    <m/>
    <n v="0"/>
    <n v="6575"/>
    <s v="NO_CONCILIADO"/>
  </r>
  <r>
    <x v="29"/>
    <m/>
    <x v="29"/>
    <x v="65"/>
    <s v="O22755920002"/>
    <s v="BOD"/>
    <n v="2275592"/>
    <m/>
    <s v="00099021001 DEPOSITO DE EFECTIVO, DEPOSITANTE: YANINA ARUQUIPA LAURA, CONCEPTO: PAGO DE HABERES MARZO, CUENTA DE DEPOSITO: CUENTA UNICA DEL TESORO/DJBR"/>
    <m/>
    <m/>
    <m/>
    <m/>
    <m/>
    <m/>
    <n v="0"/>
    <n v="0.01"/>
    <s v="CONCILIADO_PARCIAL"/>
  </r>
  <r>
    <x v="9"/>
    <m/>
    <x v="9"/>
    <x v="65"/>
    <s v="O22755980002"/>
    <s v="BOD"/>
    <n v="2275598"/>
    <m/>
    <s v="00086038008 DEPOSITO DE EFECTIVO, DEPOSITANTE: ELMA CHOQUE FLORES, CONCEPTO: DEPÓSITO POR PAGO EN DEMASIA DE 2024, CUENTA DE DEPOSITO: CUENTA UNICA DEL TESORO"/>
    <m/>
    <m/>
    <m/>
    <m/>
    <m/>
    <m/>
    <n v="0"/>
    <n v="23.87"/>
    <s v="NO_CONCILIADO"/>
  </r>
  <r>
    <x v="9"/>
    <m/>
    <x v="9"/>
    <x v="65"/>
    <s v="O22756000002"/>
    <s v="BOD"/>
    <n v="2275600"/>
    <m/>
    <s v="00086038008 DEPOSITO DE EFECTIVO, DEPOSITANTE: ELMA CHOQUE FLORES, CONCEPTO: DEPÓSITO POR PAGO DE SUELDO 08/2024, CUENTA DE DEPOSITO: CUENTA UNICA DEL TESORO"/>
    <m/>
    <m/>
    <m/>
    <m/>
    <m/>
    <m/>
    <n v="0"/>
    <n v="334.37"/>
    <s v="NO_CONCILIADO"/>
  </r>
  <r>
    <x v="9"/>
    <m/>
    <x v="9"/>
    <x v="65"/>
    <s v="O22756010002"/>
    <s v="BOD"/>
    <n v="2275601"/>
    <m/>
    <s v="00086038008 DEPOSITO DE EFECTIVO, DEPOSITANTE: MOISES YONYUN HUR TORREZ, CONCEPTO: DEPÓSITO POR MULTA DE PASAJES AEREOS, CUENTA DE DEPOSITO: CUENTA UNICA DEL TESORO"/>
    <m/>
    <m/>
    <m/>
    <m/>
    <m/>
    <m/>
    <n v="0"/>
    <n v="95"/>
    <s v="NO_CONCILIADO"/>
  </r>
  <r>
    <x v="1"/>
    <m/>
    <x v="1"/>
    <x v="65"/>
    <s v="O22756050002"/>
    <s v="BOD"/>
    <n v="2275605"/>
    <m/>
    <s v="00099021001 DEPOSITO DE EFECTIVO, DEPOSITANTE: RUTH ETELVINA CASTELLON VARGAS, CONCEPTO: REVERSION TOTAL, CUENTA DE DEPOSITO: CUENTA UNICA DEL TESORO"/>
    <m/>
    <m/>
    <m/>
    <m/>
    <m/>
    <m/>
    <n v="0"/>
    <n v="30.53"/>
    <s v="NO_CONCILIADO"/>
  </r>
  <r>
    <x v="68"/>
    <m/>
    <x v="68"/>
    <x v="65"/>
    <s v="O22756210002"/>
    <s v="BOD"/>
    <n v="2275621"/>
    <m/>
    <s v="00099021001 DEPOSITO DE EFECTIVO, DEPOSITANTE: OSCAR RAMIRO ZUAZO CHOCALA, CONCEPTO: PAGO DE PENALIDAD POR BOLETO AEREO, CUENTA DE DEPOSITO: CUENTA UNICA DEL TESORO/DJBR"/>
    <m/>
    <m/>
    <m/>
    <m/>
    <m/>
    <m/>
    <n v="0"/>
    <n v="201"/>
    <s v="NO_CONCILIADO"/>
  </r>
  <r>
    <x v="2"/>
    <m/>
    <x v="2"/>
    <x v="65"/>
    <s v="O22756250002"/>
    <s v="BOD"/>
    <n v="2275625"/>
    <m/>
    <s v="00015011108 DEPOSITO DE EFECTIVO, DEPOSITANTE: AMERICO GUTIERREZ QUISPE, CONCEPTO: PAGO FACT, AGUA POTABLE, CUENTA DE DEPOSITO: CUENTA UNICA DEL TESORO"/>
    <m/>
    <m/>
    <m/>
    <m/>
    <m/>
    <m/>
    <n v="0"/>
    <n v="213.18"/>
    <s v="NO_CONCILIADO"/>
  </r>
  <r>
    <x v="1"/>
    <m/>
    <x v="1"/>
    <x v="65"/>
    <s v="O22756260002"/>
    <s v="BOD"/>
    <n v="2275626"/>
    <m/>
    <s v="00099021001 DEPOSITO DE EFECTIVO, DEPOSITANTE: ANDREA KARINA LUNA MAMANI, CONCEPTO: DEVOLUCION JUNIO, CUENTA DE DEPOSITO: CUENTA UNICA DEL TESORO"/>
    <m/>
    <m/>
    <m/>
    <m/>
    <m/>
    <m/>
    <n v="0"/>
    <n v="2084"/>
    <s v="NO_CONCILIADO"/>
  </r>
  <r>
    <x v="25"/>
    <m/>
    <x v="25"/>
    <x v="65"/>
    <s v="O22756730002"/>
    <s v="BOD"/>
    <n v="2275673"/>
    <m/>
    <s v="00046171101 DEPOSITO DE EFECTIVO, DEPOSITANTE: LADMEDIC S.R.L., CONCEPTO: SANCION, CUENTA DE DEPOSITO: CUENTA UNICA DEL TESORO"/>
    <m/>
    <m/>
    <m/>
    <m/>
    <m/>
    <m/>
    <n v="0"/>
    <n v="1660"/>
    <s v="NO_CONCILIADO"/>
  </r>
  <r>
    <x v="16"/>
    <m/>
    <x v="16"/>
    <x v="65"/>
    <s v="O22756390002"/>
    <s v="BOD"/>
    <n v="2275639"/>
    <m/>
    <s v="00132072001 DEPOSITO DE EFECTIVO, DEPOSITANTE: CARLA DANIELA HUANCA MAMANI, CONCEPTO: DEPÓSITO POR DEVOLUCION DE PAGOS AEREOS NO UTILIZADOS, CUENTA DE DEPOSITO: CUENTA UNICA DEL TESORO"/>
    <m/>
    <m/>
    <m/>
    <m/>
    <m/>
    <m/>
    <n v="0"/>
    <n v="1380"/>
    <s v="NO_CONCILIADO"/>
  </r>
  <r>
    <x v="18"/>
    <m/>
    <x v="18"/>
    <x v="65"/>
    <s v="O22756410002"/>
    <s v="BOD"/>
    <n v="2275641"/>
    <m/>
    <s v="00099021001 DEPOSITO DE EFECTIVO, DEPOSITANTE: JUAN ANGEL CORONEL SARDON CI 6136125 LP, CONCEPTO: DEVOLUCION AL SENASIR COACTIVO SOCIAL, CUENTA DE DEPOSITO: CUENTA UNICA DEL TESORO"/>
    <m/>
    <m/>
    <m/>
    <m/>
    <m/>
    <m/>
    <n v="0"/>
    <n v="3513.93"/>
    <s v="NO_CONCILIADO"/>
  </r>
  <r>
    <x v="69"/>
    <m/>
    <x v="69"/>
    <x v="65"/>
    <s v="B22753940002"/>
    <s v="BOD"/>
    <n v="2275394"/>
    <m/>
    <s v="00253014112 DEP.DE CHEQ.AJENOS,RET.DE CAM.,CONCEPTO: FONDO ROTATIVO,DEP.: EMAGUA , PROCEDENCIA: BANCO UNION S.A., CHEQUE: 1866, FECHA DE EMISION:07/04/2025"/>
    <m/>
    <m/>
    <m/>
    <m/>
    <m/>
    <m/>
    <n v="0"/>
    <n v="6223.29"/>
    <s v="NO_CONCILIADO"/>
  </r>
  <r>
    <x v="69"/>
    <m/>
    <x v="69"/>
    <x v="65"/>
    <s v="B22753970002"/>
    <s v="BOD"/>
    <n v="2275397"/>
    <m/>
    <s v="00253014114 DEP.DE CHEQ.AJENOS,RET.DE CAM.,CONCEPTO: FONDO ROTATIVO,DEP.: EMAGUA , PROCEDENCIA: BANCO UNION S.A., CHEQUE: 1867, FECHA DE EMISION:07/04/2025"/>
    <m/>
    <m/>
    <m/>
    <m/>
    <m/>
    <m/>
    <n v="0"/>
    <n v="268710.68"/>
    <s v="NO_CONCILIADO"/>
  </r>
  <r>
    <x v="13"/>
    <m/>
    <x v="13"/>
    <x v="65"/>
    <s v="B22754080002"/>
    <s v="BOD"/>
    <n v="2275408"/>
    <m/>
    <s v="00254014101 DEP.DE CHEQ.AJENOS,RET.DE CAM.,CONCEPTO: TRANSFERENCIA DE RECURSOS GAM CURAHUARA DE CARANGAS,DEP.: INSTITUTO DEL SEGURO AGRARIO , PROCEDENCIA: BANCO UNION S.A., CHEQUE: 2553, FECHA DE EMISION:02/04/2025"/>
    <m/>
    <m/>
    <m/>
    <m/>
    <m/>
    <m/>
    <n v="0"/>
    <n v="16285"/>
    <s v="NO_CONCILIADO"/>
  </r>
  <r>
    <x v="13"/>
    <m/>
    <x v="13"/>
    <x v="65"/>
    <s v="B22754090002"/>
    <s v="BOD"/>
    <n v="2275409"/>
    <m/>
    <s v="00254014101 DEP.DE CHEQ.AJENOS,RET.DE CAM.,CONCEPTO: TRANSFERENCIA DE RECURSOS GAM URMIRI,DEP.: INSTITUTO DEL SEGURO AGRARIO , PROCEDENCIA: BANCO UNION S.A., CHEQUE: 2554, FECHA DE EMISION:02/04/2025"/>
    <m/>
    <m/>
    <m/>
    <m/>
    <m/>
    <m/>
    <n v="0"/>
    <n v="30013"/>
    <s v="NO_CONCILIADO"/>
  </r>
  <r>
    <x v="13"/>
    <m/>
    <x v="13"/>
    <x v="65"/>
    <s v="B22754100002"/>
    <s v="BOD"/>
    <n v="2275410"/>
    <m/>
    <s v="00254014101 DEP.DE CHEQ.AJENOS,RET.DE CAM.,CONCEPTO: TRANSFERENCIA DE RECURSOS GAM CLIZA,DEP.: INSTITUTO DEL SEGURO AGRARIO , PROCEDENCIA: BANCO UNION S.A., CHEQUE: 2555, FECHA DE EMISION:02/04/2025"/>
    <m/>
    <m/>
    <m/>
    <m/>
    <m/>
    <m/>
    <n v="0"/>
    <n v="16420"/>
    <s v="NO_CONCILIADO"/>
  </r>
  <r>
    <x v="13"/>
    <m/>
    <x v="13"/>
    <x v="65"/>
    <s v="B22754120002"/>
    <s v="BOD"/>
    <n v="2275412"/>
    <m/>
    <s v="00254014101 DEP.DE CHEQ.AJENOS,RET.DE CAM.,CONCEPTO: TRANSFERENCIA DE RECURSOS GAM BATALLAS,DEP.: INSTITUTO DEL SEGURO AGRARIO , PROCEDENCIA: BANCO UNION S.A., CHEQUE: 2556, FECHA DE EMISION:02/04/2025"/>
    <m/>
    <m/>
    <m/>
    <m/>
    <m/>
    <m/>
    <n v="0"/>
    <n v="126881"/>
    <s v="NO_CONCILIADO"/>
  </r>
  <r>
    <x v="13"/>
    <m/>
    <x v="13"/>
    <x v="65"/>
    <s v="B22754130002"/>
    <s v="BOD"/>
    <n v="2275413"/>
    <m/>
    <s v="00254014101 DEP.DE CHEQ.AJENOS,RET.DE CAM.,CONCEPTO: TRANSFERENCIA DE RECURSOS GAM SORACACHI,DEP.: INSTITUTO DEL SEGURO AGRARIO , PROCEDENCIA: BANCO UNION S.A., CHEQUE: 2557, FECHA DE EMISION:02/04/2025"/>
    <m/>
    <m/>
    <m/>
    <m/>
    <m/>
    <m/>
    <n v="0"/>
    <n v="82771"/>
    <s v="NO_CONCILIADO"/>
  </r>
  <r>
    <x v="13"/>
    <m/>
    <x v="13"/>
    <x v="65"/>
    <s v="B22754150002"/>
    <s v="BOD"/>
    <n v="2275415"/>
    <m/>
    <s v="00254014101 DEP.DE CHEQ.AJENOS,RET.DE CAM.,CONCEPTO: TANSFERENCIA DE RECURSOS GAM ENTRE RIOS,DEP.: INSTITUTO DEL SEGURO AGRARIO , PROCEDENCIA: BANCO UNION S.A., CHEQUE: 2558, FECHA DE EMISION:02/04/2025"/>
    <m/>
    <m/>
    <m/>
    <m/>
    <m/>
    <m/>
    <n v="0"/>
    <n v="65195"/>
    <s v="NO_CONCILIADO"/>
  </r>
  <r>
    <x v="13"/>
    <m/>
    <x v="13"/>
    <x v="65"/>
    <s v="B22754200002"/>
    <s v="BOD"/>
    <n v="2275420"/>
    <m/>
    <s v="00254014101 DEP.DE CHEQ.AJENOS,RET.DE CAM.,CONCEPTO: TRANSFERENCIA DE RECURSOS GAM SICAYA,DEP.: INSTITUTO DEL SEGURO AGRARIO , PROCEDENCIA: BANCO UNION S.A., CHEQUE: 2563, FECHA DE EMISION:02/04/2025"/>
    <m/>
    <m/>
    <m/>
    <m/>
    <m/>
    <m/>
    <n v="0"/>
    <n v="2978"/>
    <s v="NO_CONCILIADO"/>
  </r>
  <r>
    <x v="13"/>
    <m/>
    <x v="13"/>
    <x v="65"/>
    <s v="B22754170002"/>
    <s v="BOD"/>
    <n v="2275417"/>
    <m/>
    <s v="00254014101 DEP.DE CHEQ.AJENOS,RET.DE CAM.,CONCEPTO: TRANSFERENCIA DE RECURSOS GAM ALALAY,DEP.: INSTITUTO DEL SEGURO AGRARIO , PROCEDENCIA: BANCO UNION S.A., CHEQUE: 2559, FECHA DE EMISION:02/04/2025"/>
    <m/>
    <m/>
    <m/>
    <m/>
    <m/>
    <m/>
    <n v="0"/>
    <n v="13335"/>
    <s v="NO_CONCILIADO"/>
  </r>
  <r>
    <x v="13"/>
    <m/>
    <x v="13"/>
    <x v="65"/>
    <s v="B22754180002"/>
    <s v="BOD"/>
    <n v="2275418"/>
    <m/>
    <s v="00254014101 DEP.DE CHEQ.AJENOS,RET.DE CAM.,CONCEPTO: TRANSFERENCIA DE RECURSOS GAM VILLA RIVERO,DEP.: INSTITUTO DEL SEGURO AGRARIO , PROCEDENCIA: BANCO UNION S.A., CHEQUE: 2560, FECHA DE EMISION:02/04/2025"/>
    <m/>
    <m/>
    <m/>
    <m/>
    <m/>
    <m/>
    <n v="0"/>
    <n v="21392"/>
    <s v="NO_CONCILIADO"/>
  </r>
  <r>
    <x v="13"/>
    <m/>
    <x v="13"/>
    <x v="65"/>
    <s v="B22754190002"/>
    <s v="BOD"/>
    <n v="2275419"/>
    <m/>
    <s v="00254014202 DEP.DE CHEQ.AJENOS,RET.DE CAM.,CONCEPTO: TRANSFERENCIA DE RECURSOS GAM HUANUNI,DEP.: INSTITUTO DEL SEGURO AGRARIO , PROCEDENCIA: BANCO UNION S.A., CHEQUE: 2562, FECHA DE EMISION:02/04/2025"/>
    <m/>
    <m/>
    <m/>
    <m/>
    <m/>
    <m/>
    <n v="0"/>
    <n v="27425"/>
    <s v="NO_CONCILIADO"/>
  </r>
  <r>
    <x v="13"/>
    <m/>
    <x v="13"/>
    <x v="65"/>
    <s v="B22754220002"/>
    <s v="BOD"/>
    <n v="2275422"/>
    <m/>
    <s v="00254014101 DEP.DE CHEQ.AJENOS,RET.DE CAM.,CONCEPTO: TRANFERENCIA DE RECURSOS GAM UNCIA,DEP.: INSTITUTO DEL SEGURO AGRARIO , PROCEDENCIA: BANCO UNION S.A., CHEQUE: 2564, FECHA DE EMISION:02/04/2025"/>
    <m/>
    <m/>
    <m/>
    <m/>
    <m/>
    <m/>
    <n v="0"/>
    <n v="366450"/>
    <s v="NO_CONCILIADO"/>
  </r>
  <r>
    <x v="13"/>
    <m/>
    <x v="13"/>
    <x v="65"/>
    <s v="B22754230002"/>
    <s v="BOD"/>
    <n v="2275423"/>
    <m/>
    <s v="00254014101 DEP.DE CHEQ.AJENOS,RET.DE CAM.,CONCEPTO: TRANFERENCIA DE RECURSOS GAM VITICHI,DEP.: INSTITUTO DEL SEGURO AGRARIO , PROCEDENCIA: BANCO UNION S.A., CHEQUE: 2565, FECHA DE EMISION:02/04/2025"/>
    <m/>
    <m/>
    <m/>
    <m/>
    <m/>
    <m/>
    <n v="0"/>
    <n v="39227"/>
    <s v="NO_CONCILIADO"/>
  </r>
  <r>
    <x v="13"/>
    <m/>
    <x v="13"/>
    <x v="65"/>
    <s v="B22754250002"/>
    <s v="BOD"/>
    <n v="2275425"/>
    <m/>
    <s v="00254014101 DEP.DE CHEQ.AJENOS,RET.DE CAM.,CONCEPTO: TRANSFERENCIA DE RECURSOS GAM COCAPATA,DEP.: INSTITUTO DEL SEGURO AGRARIO , PROCEDENCIA: BANCO UNION S.A., CHEQUE: 2566, FECHA DE EMISION:02/04/2025"/>
    <m/>
    <m/>
    <m/>
    <m/>
    <m/>
    <m/>
    <n v="0"/>
    <n v="27096"/>
    <s v="NO_CONCILIADO"/>
  </r>
  <r>
    <x v="13"/>
    <m/>
    <x v="13"/>
    <x v="65"/>
    <s v="B22754260002"/>
    <s v="BOD"/>
    <n v="2275426"/>
    <m/>
    <s v="00254014101 DEP.DE CHEQ.AJENOS,RET.DE CAM.,CONCEPTO: TRANSFERENCIA DE RECURSOS GAM LAJA,DEP.: INSTITUTO DEL SEGURO AGRARIO , PROCEDENCIA: BANCO UNION S.A., CHEQUE: 2567, FECHA DE EMISION:02/04/2025"/>
    <m/>
    <m/>
    <m/>
    <m/>
    <m/>
    <m/>
    <n v="0"/>
    <n v="289019"/>
    <s v="NO_CONCILIADO"/>
  </r>
  <r>
    <x v="40"/>
    <m/>
    <x v="40"/>
    <x v="65"/>
    <s v="B22754270002"/>
    <s v="BOD"/>
    <n v="2275427"/>
    <m/>
    <s v="00290012001 DEP.DE CHEQ.AJENOS,RET.DE CAM.,CONCEPTO: OTROS INGRESOS S/G TRAMITE N° 11155866,DEP.: SERVICIO DE IMPUESTOS NACIONALES , PROCEDENCIA: BANCO UNION S.A., CHEQUE: 8035, FECHA DE EMISION:02/04/2025"/>
    <m/>
    <m/>
    <m/>
    <m/>
    <m/>
    <m/>
    <n v="0"/>
    <n v="33.450000000000003"/>
    <s v="NO_CONCILIADO"/>
  </r>
  <r>
    <x v="13"/>
    <m/>
    <x v="13"/>
    <x v="65"/>
    <s v="B22754280002"/>
    <s v="BOD"/>
    <n v="2275428"/>
    <m/>
    <s v="00254014101 DEP.DE CHEQ.AJENOS,RET.DE CAM.,CONCEPTO: TRANSFERENCIA DE RECURSOS GAM VACAS,DEP.: INSTITUTO DEL SEGURO AGRARIO , PROCEDENCIA: BANCO UNION S.A., CHEQUE: 2568, FECHA DE EMISION:02/04/2025"/>
    <m/>
    <m/>
    <m/>
    <m/>
    <m/>
    <m/>
    <n v="0"/>
    <n v="45189"/>
    <s v="NO_CONCILIADO"/>
  </r>
  <r>
    <x v="40"/>
    <m/>
    <x v="40"/>
    <x v="65"/>
    <s v="B22754290002"/>
    <s v="BOD"/>
    <n v="2275429"/>
    <m/>
    <s v="00290012001 DEP.DE CHEQ.AJENOS,RET.DE CAM.,CONCEPTO: MULTA A PROVEEDORES S/G TRAMITE N° 11155866,DEP.: SERVICIO DE IMPUESTOS NACIONALES , PROCEDENCIA: BANCO UNION S.A., CHEQUE: 8034, FECHA DE EMISION:02/04/2025"/>
    <m/>
    <m/>
    <m/>
    <m/>
    <m/>
    <m/>
    <n v="0"/>
    <n v="771.6"/>
    <s v="NO_CONCILIADO"/>
  </r>
  <r>
    <x v="13"/>
    <m/>
    <x v="13"/>
    <x v="65"/>
    <s v="B22754300002"/>
    <s v="BOD"/>
    <n v="2275430"/>
    <m/>
    <s v="00254014101 DEP.DE CHEQ.AJENOS,RET.DE CAM.,CONCEPTO: TRANSFERENCIA DE RECURSOS GAIOC AUTONOMIA ORIGINARIA DEL JATUN AYLLU YURA,DEP.: INSTITUTO DEL SEGURO AGRARIO , PROCEDENCIA: BANCO UNION S.A., CHEQUE: 2569, FECHA DE EMISION:02/04/2025"/>
    <m/>
    <m/>
    <m/>
    <m/>
    <m/>
    <m/>
    <n v="0"/>
    <n v="19064"/>
    <s v="NO_CONCILIADO"/>
  </r>
  <r>
    <x v="13"/>
    <m/>
    <x v="13"/>
    <x v="65"/>
    <s v="B22754320002"/>
    <s v="BOD"/>
    <n v="2275432"/>
    <m/>
    <s v="00254014202 DEP.DE CHEQ.AJENOS,RET.DE CAM.,CONCEPTO: TRANSFERENCIA DE RECURSOS GAM PADILLA,DEP.: INSTITUTO DEL SEGURO AGRARIO , PROCEDENCIA: BANCO UNION S.A., CHEQUE: 2570, FECHA DE EMISION:02/04/2025"/>
    <m/>
    <m/>
    <m/>
    <m/>
    <m/>
    <m/>
    <n v="0"/>
    <n v="150012"/>
    <s v="NO_CONCILIADO"/>
  </r>
  <r>
    <x v="13"/>
    <m/>
    <x v="13"/>
    <x v="65"/>
    <s v="B22754340002"/>
    <s v="BOD"/>
    <n v="2275434"/>
    <m/>
    <s v="00254014101 DEP.DE CHEQ.AJENOS,RET.DE CAM.,CONCEPTO: TRANSFERENCIA DE RECURSOS GAM POCOATA,DEP.: INSTITUTO DEL SEGURO AGRARIO , PROCEDENCIA: BANCO UNION S.A., CHEQUE: 2571, FECHA DE EMISION:02/04/2025"/>
    <m/>
    <m/>
    <m/>
    <m/>
    <m/>
    <m/>
    <n v="0"/>
    <n v="253700"/>
    <s v="NO_CONCILIADO"/>
  </r>
  <r>
    <x v="13"/>
    <m/>
    <x v="13"/>
    <x v="65"/>
    <s v="B22754360002"/>
    <s v="BOD"/>
    <n v="2275436"/>
    <m/>
    <s v="00254014101 DEP.DE CHEQ.AJENOS,RET.DE CAM.,CONCEPTO: TRANSFERENCIA DE RECURSOS GAM TOCO,DEP.: INSTITUTO DEL SEGURO AGRARIO , PROCEDENCIA: BANCO UNION S.A., CHEQUE: 2572, FECHA DE EMISION:02/04/2025"/>
    <m/>
    <m/>
    <m/>
    <m/>
    <m/>
    <m/>
    <n v="0"/>
    <n v="18804"/>
    <s v="NO_CONCILIADO"/>
  </r>
  <r>
    <x v="13"/>
    <m/>
    <x v="13"/>
    <x v="65"/>
    <s v="B22754380002"/>
    <s v="BOD"/>
    <n v="2275438"/>
    <m/>
    <s v="00254014101 DEP.DE CHEQ.AJENOS,RET.DE CAM.,CONCEPTO: TRANSFERENCIA DE RECURSOS GAM CHUMA,DEP.: INSTITUTO DEL SEGURO AGRARIO , PROCEDENCIA: BANCO UNION S.A., CHEQUE: 2573, FECHA DE EMISION:02/04/2025"/>
    <m/>
    <m/>
    <m/>
    <m/>
    <m/>
    <m/>
    <n v="0"/>
    <n v="57316"/>
    <s v="NO_CONCILIADO"/>
  </r>
  <r>
    <x v="13"/>
    <m/>
    <x v="13"/>
    <x v="65"/>
    <s v="B22754390002"/>
    <s v="BOD"/>
    <n v="2275439"/>
    <m/>
    <s v="00254014101 DEP.DE CHEQ.AJENOS,RET.DE CAM.,CONCEPTO: TRANSFERENCIA DE RECURSOS GAM AIQUILE,DEP.: INSTITUTO DEL SEGURO AGRARIO , PROCEDENCIA: BANCO UNION S.A., CHEQUE: 2574, FECHA DE EMISION:02/04/2025"/>
    <m/>
    <m/>
    <m/>
    <m/>
    <m/>
    <m/>
    <n v="0"/>
    <n v="151517"/>
    <s v="NO_CONCILIADO"/>
  </r>
  <r>
    <x v="13"/>
    <m/>
    <x v="13"/>
    <x v="65"/>
    <s v="B22754470002"/>
    <s v="BOD"/>
    <n v="2275447"/>
    <m/>
    <s v="00254014101 DEP.DE CHEQ.AJENOS,RET.DE CAM.,CONCEPTO: TRANSFERENCIA DE RECURSOS GAM PORCO,DEP.: INSTITUTO DEL SEGURO AGRARIO , PROCEDENCIA: BANCO UNION S.A., CHEQUE: 2578, FECHA DE EMISION:02/04/2025"/>
    <m/>
    <m/>
    <m/>
    <m/>
    <m/>
    <m/>
    <n v="0"/>
    <n v="3971"/>
    <s v="NO_CONCILIADO"/>
  </r>
  <r>
    <x v="13"/>
    <m/>
    <x v="13"/>
    <x v="65"/>
    <s v="B22754410002"/>
    <s v="BOD"/>
    <n v="2275441"/>
    <m/>
    <s v="00254014101 DEP.DE CHEQ.AJENOS,RET.DE CAM.,CONCEPTO: TRANSFERENCIA DE RECURSOS GAM CHAQUI,DEP.: INSTITUTO DEL SEGURO AGRARIO , PROCEDENCIA: BANCO UNION S.A., CHEQUE: 2575, FECHA DE EMISION:02/04/2025"/>
    <m/>
    <m/>
    <m/>
    <m/>
    <m/>
    <m/>
    <n v="0"/>
    <n v="57857"/>
    <s v="NO_CONCILIADO"/>
  </r>
  <r>
    <x v="13"/>
    <m/>
    <x v="13"/>
    <x v="65"/>
    <s v="B22754440002"/>
    <s v="BOD"/>
    <n v="2275444"/>
    <m/>
    <s v="00254014101 DEP.DE CHEQ.AJENOS,RET.DE CAM.,CONCEPTO: TRANSFERENCIA DE RECURSOS GAM SAN MIGUEL DE VELASCO,DEP.: INSTITUTO DEL SEGURO AGRARIO , PROCEDENCIA: BANCO UNION S.A., CHEQUE: 2576, FECHA DE EMISION:02/04/2025"/>
    <m/>
    <m/>
    <m/>
    <m/>
    <m/>
    <m/>
    <n v="0"/>
    <n v="5312"/>
    <s v="NO_CONCILIADO"/>
  </r>
  <r>
    <x v="13"/>
    <m/>
    <x v="13"/>
    <x v="65"/>
    <s v="B22754450002"/>
    <s v="BOD"/>
    <n v="2275445"/>
    <m/>
    <s v="00254014101 DEP.DE CHEQ.AJENOS,RET.DE CAM.,CONCEPTO: TRANSFERENCIA DE RECURSOS GAM ARAMPAYA,DEP.: INSTITUTO DEL SEGURO AGRARIO , PROCEDENCIA: BANCO UNION S.A., CHEQUE: 2577, FECHA DE EMISION:02/04/2025"/>
    <m/>
    <m/>
    <m/>
    <m/>
    <m/>
    <m/>
    <n v="0"/>
    <n v="39018"/>
    <s v="NO_CONCILIADO"/>
  </r>
  <r>
    <x v="13"/>
    <m/>
    <x v="13"/>
    <x v="65"/>
    <s v="B22754480002"/>
    <s v="BOD"/>
    <n v="2275448"/>
    <m/>
    <s v="00254014101 DEP.DE CHEQ.AJENOS,RET.DE CAM.,CONCEPTO: TRANSFERENCIA DE RECURSOS GAM ARQUE,DEP.: INSTITUTO DEL SEGURO AGRARIO , PROCEDENCIA: BANCO UNION S.A., CHEQUE: 2579, FECHA DE EMISION:02/04/2025"/>
    <m/>
    <m/>
    <m/>
    <m/>
    <m/>
    <m/>
    <n v="0"/>
    <n v="23339"/>
    <s v="NO_CONCILIADO"/>
  </r>
  <r>
    <x v="13"/>
    <m/>
    <x v="13"/>
    <x v="65"/>
    <s v="B22754490002"/>
    <s v="BOD"/>
    <n v="2275449"/>
    <m/>
    <s v="00254014101 DEP.DE CHEQ.AJENOS,RET.DE CAM.,CONCEPTO: TRANSFERENCIA DE RECURSOS GAM CARACOLLO,DEP.: INSTITUTO DEL SEGURO AGRARIO , PROCEDENCIA: BANCO UNION S.A., CHEQUE: 2580, FECHA DE EMISION:02/04/2025"/>
    <m/>
    <m/>
    <m/>
    <m/>
    <m/>
    <m/>
    <n v="0"/>
    <n v="254271"/>
    <s v="NO_CONCILIADO"/>
  </r>
  <r>
    <x v="13"/>
    <m/>
    <x v="13"/>
    <x v="65"/>
    <s v="B22754510002"/>
    <s v="BOD"/>
    <n v="2275451"/>
    <m/>
    <s v="00254014101 DEP.DE CHEQ.AJENOS,RET.DE CAM.,CONCEPTO: TRANSFERENCIA DE RECURSOS GAM CAPINOTA,DEP.: INSTITUTO DEL SEGURO AGRARIO , PROCEDENCIA: BANCO UNION S.A., CHEQUE: 2581, FECHA DE EMISION:02/04/2025"/>
    <m/>
    <m/>
    <m/>
    <m/>
    <m/>
    <m/>
    <n v="0"/>
    <n v="8121"/>
    <s v="NO_CONCILIADO"/>
  </r>
  <r>
    <x v="13"/>
    <m/>
    <x v="13"/>
    <x v="65"/>
    <s v="B22754530002"/>
    <s v="BOD"/>
    <n v="2275453"/>
    <m/>
    <s v="00254014101 DEP.DE CHEQ.AJENOS,RET.DE CAM.,CONCEPTO: TRANSFERENCIA DE RECURSOS GAM HUARINA,DEP.: INSTITUTO DEL SEGURO AGRARIO , PROCEDENCIA: BANCO UNION S.A., CHEQUE: 2582, FECHA DE EMISION:02/04/2025"/>
    <m/>
    <m/>
    <m/>
    <m/>
    <m/>
    <m/>
    <n v="0"/>
    <n v="34626"/>
    <s v="NO_CONCILIADO"/>
  </r>
  <r>
    <x v="13"/>
    <m/>
    <x v="13"/>
    <x v="65"/>
    <s v="B22754570002"/>
    <s v="BOD"/>
    <n v="2275457"/>
    <m/>
    <s v="00254014101 DEP.DE CHEQ.AJENOS,RET.DE CAM.,CONCEPTO: TRANSFERENCIA DE RECURSOS GAM VILA VILA,DEP.: INSTITUTO DEL SEGURO AGRARIO , PROCEDENCIA: BANCO UNION S.A., CHEQUE: 2583, FECHA DE EMISION:02/04/2025"/>
    <m/>
    <m/>
    <m/>
    <m/>
    <m/>
    <m/>
    <n v="0"/>
    <n v="31157"/>
    <s v="NO_CONCILIADO"/>
  </r>
  <r>
    <x v="13"/>
    <m/>
    <x v="13"/>
    <x v="65"/>
    <s v="B22754590002"/>
    <s v="BOD"/>
    <n v="2275459"/>
    <m/>
    <s v="00254014101 DEP.DE CHEQ.AJENOS,RET.DE CAM.,CONCEPTO: TRANSFERENCIA DE RECURSOS GAM LLICA,DEP.: INSTITUTO DEL SEGURO AGRARIO , PROCEDENCIA: BANCO UNION S.A., CHEQUE: 2584, FECHA DE EMISION:02/04/2025"/>
    <m/>
    <m/>
    <m/>
    <m/>
    <m/>
    <m/>
    <n v="0"/>
    <n v="73179"/>
    <s v="NO_CONCILIADO"/>
  </r>
  <r>
    <x v="13"/>
    <m/>
    <x v="13"/>
    <x v="65"/>
    <s v="B22754600002"/>
    <s v="BOD"/>
    <n v="2275460"/>
    <m/>
    <s v="00254014101 DEP.DE CHEQ.AJENOS,RET.DE CAM.,CONCEPTO: TRANSFERENCIA DE RECURSOS GAM PASORAPA,DEP.: INSTITUTO DEL SEGURO AGRARIO , PROCEDENCIA: BANCO UNION S.A., CHEQUE: 2585, FECHA DE EMISION:02/04/2025"/>
    <m/>
    <m/>
    <m/>
    <m/>
    <m/>
    <m/>
    <n v="0"/>
    <n v="76526"/>
    <s v="NO_CONCILIADO"/>
  </r>
  <r>
    <x v="13"/>
    <m/>
    <x v="13"/>
    <x v="65"/>
    <s v="B22754610002"/>
    <s v="BOD"/>
    <n v="2275461"/>
    <m/>
    <s v="00254014101 DEP.DE CHEQ.AJENOS,RET.DE CAM.,CONCEPTO: TRANSFERENCIA DE RECURSOS GAM CORQUE,DEP.: INSTITUTO DEL SEGURO AGRARIO , PROCEDENCIA: BANCO UNION S.A., CHEQUE: 2586, FECHA DE EMISION:02/04/2025"/>
    <m/>
    <m/>
    <m/>
    <m/>
    <m/>
    <m/>
    <n v="0"/>
    <n v="30742"/>
    <s v="NO_CONCILIADO"/>
  </r>
  <r>
    <x v="13"/>
    <m/>
    <x v="13"/>
    <x v="65"/>
    <s v="B22754640002"/>
    <s v="BOD"/>
    <n v="2275464"/>
    <m/>
    <s v="00254014101 DEP.DE CHEQ.AJENOS,RET.DE CAM.,CONCEPTO: TRANSFERENCIA DE RECURSOS GAM MACHACAMARCA,DEP.: INSTITUTO DEL SEGURO AGRARIO , PROCEDENCIA: BANCO UNION S.A., CHEQUE: 2587, FECHA DE EMISION:02/04/2025"/>
    <m/>
    <m/>
    <m/>
    <m/>
    <m/>
    <m/>
    <n v="0"/>
    <n v="8538"/>
    <s v="NO_CONCILIADO"/>
  </r>
  <r>
    <x v="13"/>
    <m/>
    <x v="13"/>
    <x v="65"/>
    <s v="B22754670002"/>
    <s v="BOD"/>
    <n v="2275467"/>
    <m/>
    <s v="00254014101 DEP.DE CHEQ.AJENOS,RET.DE CAM.,CONCEPTO: TRANSFERENECIA DE RECURSOS GAM VIACHA,DEP.: INSTITUTO DEL SEGURO AGRARIO , PROCEDENCIA: BANCO UNION S.A., CHEQUE: 2588, FECHA DE EMISION:02/04/2025"/>
    <m/>
    <m/>
    <m/>
    <m/>
    <m/>
    <m/>
    <n v="0"/>
    <n v="476212"/>
    <s v="NO_CONCILIADO"/>
  </r>
  <r>
    <x v="13"/>
    <m/>
    <x v="13"/>
    <x v="65"/>
    <s v="B22754700002"/>
    <s v="BOD"/>
    <n v="2275470"/>
    <m/>
    <s v="00254014101 DEP.DE CHEQ.AJENOS,RET.DE CAM.,CONCEPTO: TRANSFERENCIA DE RECURSOS GAM TOLEDO,DEP.: INSTITUTO DEL SEGURO AGRARIO , PROCEDENCIA: BANCO UNION S.A., CHEQUE: 2589, FECHA DE EMISION:02/04/2025"/>
    <m/>
    <m/>
    <m/>
    <m/>
    <m/>
    <m/>
    <n v="0"/>
    <n v="86434"/>
    <s v="NO_CONCILIADO"/>
  </r>
  <r>
    <x v="13"/>
    <m/>
    <x v="13"/>
    <x v="65"/>
    <s v="B22754720002"/>
    <s v="BOD"/>
    <n v="2275472"/>
    <m/>
    <s v="00254014101 DEP.DE CHEQ.AJENOS,RET.DE CAM.,CONCEPTO: TRANSFERENCIA DE RECURSOS GAM SAN PABLO DE LIPEZ,DEP.: INSTITUTO DEL SEGURO AGRARIO , PROCEDENCIA: BANCO UNION S.A., CHEQUE: 2590, FECHA DE EMISION:02/04/2025"/>
    <m/>
    <m/>
    <m/>
    <m/>
    <m/>
    <m/>
    <n v="0"/>
    <n v="10959"/>
    <s v="NO_CONCILIADO"/>
  </r>
  <r>
    <x v="13"/>
    <m/>
    <x v="13"/>
    <x v="65"/>
    <s v="B22754740002"/>
    <s v="BOD"/>
    <n v="2275474"/>
    <m/>
    <s v="00254014101 DEP.DE CHEQ.AJENOS,RET.DE CAM.,CONCEPTO: TRANSFERENCIA DE RECURSOS GAM PAMPA AULLAGAS,DEP.: INSTITUTO DEL SEGURO AGRARIO , PROCEDENCIA: BANCO UNION S.A., CHEQUE: 2591, FECHA DE EMISION:02/04/2025"/>
    <m/>
    <m/>
    <m/>
    <m/>
    <m/>
    <m/>
    <n v="0"/>
    <n v="82899"/>
    <s v="NO_CONCILIADO"/>
  </r>
  <r>
    <x v="13"/>
    <m/>
    <x v="13"/>
    <x v="65"/>
    <s v="B22754760002"/>
    <s v="BOD"/>
    <n v="2275476"/>
    <m/>
    <s v="00254014101 DEP.DE CHEQ.AJENOS,RET.DE CAM.,CONCEPTO: TRANSFERENCIA DE RECURSOS GAM SANTIAGO DE HUARI,DEP.: INSTITUTO DEL SEGURO AGRARIO , PROCEDENCIA: BANCO UNION S.A., CHEQUE: 2592, FECHA DE EMISION:02/04/2025"/>
    <m/>
    <m/>
    <m/>
    <m/>
    <m/>
    <m/>
    <n v="0"/>
    <n v="61091"/>
    <s v="NO_CONCILIADO"/>
  </r>
  <r>
    <x v="63"/>
    <m/>
    <x v="63"/>
    <x v="65"/>
    <s v="B22754800002"/>
    <s v="BOD"/>
    <n v="2275480"/>
    <m/>
    <s v="00389012001 DEP.DE CHEQ.AJENOS,RET.DE CAM.,CONCEPTO: EJECUCION DE BOLETEA BG-047 045- 0300,DEP.: CENTRAL/NAABOL , PROCEDENCIA: BANCO UNION S.A., CHEQUE: 935, FECHA DE EMISION:08/04/2025"/>
    <m/>
    <m/>
    <m/>
    <m/>
    <m/>
    <m/>
    <n v="0"/>
    <n v="34272"/>
    <s v="NO_CONCILIADO"/>
  </r>
  <r>
    <x v="63"/>
    <m/>
    <x v="63"/>
    <x v="65"/>
    <s v="B22754830002"/>
    <s v="BOD"/>
    <n v="2275483"/>
    <m/>
    <s v="00389032001 DEP.DE CHEQ.AJENOS,RET.DE CAM.,CONCEPTO: LICENCIA SIN GOC DE HABER - DICIEMBRE 2024,DEP.: NAABOL/CBBA , PROCEDENCIA: BANCO UNION S.A., CHEQUE: 934, FECHA DE EMISION:08/04/2025"/>
    <m/>
    <m/>
    <m/>
    <m/>
    <m/>
    <m/>
    <n v="0"/>
    <n v="2053.6999999999998"/>
    <s v="NO_CONCILIADO"/>
  </r>
  <r>
    <x v="63"/>
    <m/>
    <x v="63"/>
    <x v="65"/>
    <s v="B22754900002"/>
    <s v="BOD"/>
    <n v="2275490"/>
    <m/>
    <s v="00389032001 DEP.DE CHEQ.AJENOS,RET.DE CAM.,CONCEPTO: LICENCIAS SIN GOCE DE HABER - DICIEMBRE 2024,DEP.: NAABOL/CBBA , PROCEDENCIA: BANCO UNION S.A., CHEQUE: 933, FECHA DE EMISION:08/04/2025"/>
    <m/>
    <m/>
    <m/>
    <m/>
    <m/>
    <m/>
    <n v="0"/>
    <n v="686.42"/>
    <s v="NO_CONCILIADO"/>
  </r>
  <r>
    <x v="63"/>
    <m/>
    <x v="63"/>
    <x v="65"/>
    <s v="B22754840002"/>
    <s v="BOD"/>
    <n v="2275484"/>
    <m/>
    <s v="00389042001 DEP.DE CHEQ.AJENOS,RET.DE CAM.,CONCEPTO: LICENCIA SIN GOCE DE HABER - DICIEMBRE 2024,DEP.: NAABOL/SCZ , PROCEDENCIA: BANCO UNION S.A., CHEQUE: 930, FECHA DE EMISION:08/04/2025"/>
    <m/>
    <m/>
    <m/>
    <m/>
    <m/>
    <m/>
    <n v="0"/>
    <n v="2337.36"/>
    <s v="NO_CONCILIADO"/>
  </r>
  <r>
    <x v="63"/>
    <m/>
    <x v="63"/>
    <x v="65"/>
    <s v="B22754860002"/>
    <s v="BOD"/>
    <n v="2275486"/>
    <m/>
    <s v="00389022001 DEP.DE CHEQ.AJENOS,RET.DE CAM.,CONCEPTO: LICENCIAS SIN GOCE DE HABER - DICIEMBRE 2024,DEP.: NAABOL/LPZ , PROCEDENCIA: BANCO UNION S.A., CHEQUE: 931, FECHA DE EMISION:08/04/2025"/>
    <m/>
    <m/>
    <m/>
    <m/>
    <m/>
    <m/>
    <n v="0"/>
    <n v="177.38"/>
    <s v="NO_CONCILIADO"/>
  </r>
  <r>
    <x v="63"/>
    <m/>
    <x v="63"/>
    <x v="65"/>
    <s v="B22754880002"/>
    <s v="BOD"/>
    <n v="2275488"/>
    <m/>
    <s v="00389022001 DEP.DE CHEQ.AJENOS,RET.DE CAM.,CONCEPTO: LIC. SIN GOCE DE HABER - DICIEMBRE 2024,DEP.: NAABOL/LPZ , PROCEDENCIA: BANCO UNION S.A., CHEQUE: 932, FECHA DE EMISION:08/04/2025"/>
    <m/>
    <m/>
    <m/>
    <m/>
    <m/>
    <m/>
    <n v="0"/>
    <n v="13090.45"/>
    <s v="NO_CONCILIADO"/>
  </r>
  <r>
    <x v="14"/>
    <m/>
    <x v="14"/>
    <x v="65"/>
    <s v="B22755040002"/>
    <s v="BOD"/>
    <n v="2275504"/>
    <m/>
    <s v="00099021001 DEP.DE CHEQ.AJENOS,RET.DE CAM.,CONCEPTO: REVERSION DE BOLETA HABER MENSUAL,DEP.: HERNALDO CHURA CONDORI , PROCEDENCIA: BANCO UNION S.A., CHEQUE: 213565, FECHA DE EMISION:08/04/2025/DJBR"/>
    <m/>
    <m/>
    <m/>
    <m/>
    <m/>
    <m/>
    <n v="0"/>
    <n v="2544.34"/>
    <s v="NO_CONCILIADO"/>
  </r>
  <r>
    <x v="1"/>
    <m/>
    <x v="1"/>
    <x v="65"/>
    <s v="B22755060002"/>
    <s v="BOD"/>
    <n v="2275506"/>
    <m/>
    <s v="00099021001 DEP.DE CHEQ.AJENOS,RET.DE CAM.,CONCEPTO: DEVOLUCION DUODECIMAS DE AGUINALDO 2020,DEP.: ROLANDO MAMANI VILLANUEVA , PROCEDENCIA: BANCO UNION S.A., CHEQUE: 213567, FECHA DE EMISION:08/04/2025"/>
    <m/>
    <m/>
    <m/>
    <m/>
    <m/>
    <m/>
    <n v="0"/>
    <n v="5570.45"/>
    <s v="NO_CONCILIADO"/>
  </r>
  <r>
    <x v="15"/>
    <m/>
    <x v="15"/>
    <x v="65"/>
    <s v="B22755070002"/>
    <s v="BOD"/>
    <n v="2275507"/>
    <m/>
    <s v="00099021001 DEP.DE CHEQ.AJENOS,RET.DE CAM.,CONCEPTO: DEPÓSITO,DEP.: ALICIA ORIHUELA TAPIA , PROCEDENCIA: BANCO UNION S.A., CHEQUE: 253, FECHA DE EMISION:07/04/2025/DJBR"/>
    <m/>
    <m/>
    <m/>
    <m/>
    <m/>
    <m/>
    <n v="0"/>
    <n v="113.48"/>
    <s v="NO_CONCILIADO"/>
  </r>
  <r>
    <x v="6"/>
    <m/>
    <x v="6"/>
    <x v="65"/>
    <s v="Q22004350002"/>
    <s v="CRV"/>
    <n v="2200435"/>
    <m/>
    <s v="NUMERO DE LIBRETA CUT: 00099021001 OPERACIÓN E18 TRANSFERENCIA DEL SISTEMA FINANCIERO POR CUENTA DE TERCEROS A LA CUT Conciliacion de Compensacion de Fraccion Complementaria Conciliacion Septiembre 2024"/>
    <m/>
    <m/>
    <m/>
    <m/>
    <m/>
    <m/>
    <n v="0"/>
    <n v="48850.559999999998"/>
    <s v="NO_CONCILIADO"/>
  </r>
  <r>
    <x v="6"/>
    <m/>
    <x v="6"/>
    <x v="65"/>
    <s v="Q22004380002"/>
    <s v="CRV"/>
    <n v="2200438"/>
    <m/>
    <s v="NUMERO DE LIBRETA CUT: 00099021001 OPERACIÓN E18 TRANSFERENCIA DEL SISTEMA FINANCIERO POR CUENTA DE TERCEROS A LA CUT Conciliacion de Compensacion de Cotizaciones mensual Septiembre 2024"/>
    <m/>
    <m/>
    <m/>
    <m/>
    <m/>
    <m/>
    <n v="0"/>
    <n v="1000269.91"/>
    <s v="NO_CONCILIADO"/>
  </r>
  <r>
    <x v="82"/>
    <m/>
    <x v="82"/>
    <x v="65"/>
    <s v="G30923120002"/>
    <s v="CRV"/>
    <n v="22963"/>
    <m/>
    <s v="DEVOLUCIÓN DE FONDOS SOLICITUD 054354-22963 DE EMPRESA PUBLICA DE TRANSPORTE AEREO MILITAR REF.: TRANSFERENCIA A LA EMPRESA ATEC POR ADQUISICION DE MATERIAL FUNGIBLE NECESARIO PARA LA INSTALACION DEL ROTOR ASSEMBLY COMPRESOR PARA ROTOR ASSE, SEGÚN DISPOSICIÓN ADICIONAL DE LA R.D. 025/2023. LIB. 00596012001 EP-TAM GESTION ADMINISTRATIVA"/>
    <m/>
    <m/>
    <m/>
    <m/>
    <m/>
    <m/>
    <n v="0"/>
    <n v="40611.599999999999"/>
    <s v="NO_CONCILIADO"/>
  </r>
  <r>
    <x v="79"/>
    <m/>
    <x v="79"/>
    <x v="65"/>
    <s v="G30921310004"/>
    <s v="DVD"/>
    <n v="23025"/>
    <m/>
    <s v="VENTA DE DIVISAS CON TRANSFERENCIA DE FONDOS A SOLICITUD DE MINISTERIO DE PLANIFICACION DEL DESARROLLO SEGUN SOLICITUD 23025 REF: SALE OF FOREIGN CURRENCY FOR TRANSFER ABROAD, MAINTENANCE APRIL TO JUNE 2025 JUAN IRIARTE SCHOLAR ACCORDING TO REPORT 216/2025 EQUIVALENTES 5.343,24 USD LIB. 00099021001 TGN-RECURSOS ORDINARIOS (3987) POR DIFERENCIAL CAMBIARIO"/>
    <m/>
    <m/>
    <m/>
    <m/>
    <m/>
    <m/>
    <n v="61.99"/>
    <n v="0"/>
    <s v="NO_CONCILIADO"/>
  </r>
  <r>
    <x v="79"/>
    <m/>
    <x v="79"/>
    <x v="65"/>
    <s v="G30921320004"/>
    <s v="DVD"/>
    <n v="23012"/>
    <m/>
    <s v="VENTA DE DIVISAS CON TRANSFERENCIA DE FONDOS A SOLICITUD DE MINISTERIO DE PLANIFICACION DEL DESARROLLO SEGUN SOLICITUD 23012 REF: SALE OF FOREIGN CURRENCY FOR TRANSFER ABROAD, MAINTENANCE APRIL TO JUNE 2025 ANNIE ESPINOZA SCHOLARSHIP ACCORDING TO REPORT 200/2025 EQUIVALENTES 4.648,62 USD LIB. 00099021001 TGN-RECURSOS ORDINARIOS (3987) POR DIFERENCIAL CAMBIARIO"/>
    <m/>
    <m/>
    <m/>
    <m/>
    <m/>
    <m/>
    <n v="53.93"/>
    <n v="0"/>
    <s v="NO_CONCILIADO"/>
  </r>
  <r>
    <x v="79"/>
    <m/>
    <x v="79"/>
    <x v="65"/>
    <s v="G30921330004"/>
    <s v="DVD"/>
    <n v="23020"/>
    <m/>
    <s v="VENTA DE DIVISAS CON TRANSFERENCIA DE FONDOS A SOLICITUD DE MINISTERIO DE PLANIFICACION DEL DESARROLLO SEGUN SOLICITUD 23020 REF: SALE OF CURRENCY FOR TRANSFER ABROAD, MAINTENANCE MAY AND JUNE 2025 SCHOLAR LUIS PEDRAZA ACCORDING TO REPORT 204/2025 EQUIVALENTES 3.109,51 USD LIB. 00099021001 TGN-RECURSOS ORDINARIOS (3987) POR DIFERENCIAL CAMBIARIO"/>
    <m/>
    <m/>
    <m/>
    <m/>
    <m/>
    <m/>
    <n v="36.07"/>
    <n v="0"/>
    <s v="NO_CONCILIADO"/>
  </r>
  <r>
    <x v="79"/>
    <m/>
    <x v="79"/>
    <x v="65"/>
    <s v="G30921340004"/>
    <s v="DVD"/>
    <n v="23023"/>
    <m/>
    <s v="VENTA DE DIVISAS CON TRANSFERENCIA DE FONDOS A SOLICITUD DE MINISTERIO DE PLANIFICACION DEL DESARROLLO SEGUN SOLICITUD 23023 REF: SALE OF FOREIGN CURRENCY FOR TRANSFER ABROAD, MAINTENANCE APRIL TO JUNE 2025 RODRIGO PACHECO ACCORDING TO REPORT 227/2025 EQUIVALENTES 4.850,90 USD LIB. 00099021001 TGN-RECURSOS ORDINARIOS (3987) POR DIFERENCIAL CAMBIARIO"/>
    <m/>
    <m/>
    <m/>
    <m/>
    <m/>
    <m/>
    <n v="56.28"/>
    <n v="0"/>
    <s v="NO_CONCILIADO"/>
  </r>
  <r>
    <x v="79"/>
    <m/>
    <x v="79"/>
    <x v="65"/>
    <s v="G30921350004"/>
    <s v="DVD"/>
    <n v="23019"/>
    <m/>
    <s v="VENTA DE DIVISAS CON TRANSFERENCIA DE FONDOS A SOLICITUD DE MINISTERIO DE PLANIFICACION DEL DESARROLLO SEGUN SOLICITUD 23019 REF: SALE OF CURRENCY FOR TRANSFER ABROAD, MAINTENANCE APRIL TO JUNE 2025 PABLO RIVAS SCHOLAR ACCORDING TO REPORT 214/2025 EQUIVALENTES 5.175,31 USD LIB. 00099021001 TGN-RECURSOS ORDINARIOS (3987) POR DIFERENCIAL CAMBIARIO"/>
    <m/>
    <m/>
    <m/>
    <m/>
    <m/>
    <m/>
    <n v="60.05"/>
    <n v="0"/>
    <s v="NO_CONCILIADO"/>
  </r>
  <r>
    <x v="79"/>
    <m/>
    <x v="79"/>
    <x v="65"/>
    <s v="G30921360004"/>
    <s v="DVD"/>
    <n v="23026"/>
    <m/>
    <s v="VENTA DE DIVISAS CON TRANSFERENCIA DE FONDOS A SOLICITUD DE MINISTERIO DE PLANIFICACION DEL DESARROLLO SEGUN SOLICITUD 23026 REF: SALE OF FOREIGN CURRENCY FOR TRANSFER ABROAD, MAINTENANCE APRIL TO JUNE 2025 FAIR SCHOLARSHIP SHOCK ACCORDING TO REPORT 223/2025 EQUIVALENTES 5.610,40 USD LIB. 00099021001 TGN-RECURSOS ORDINARIOS (3987) POR DIFERENCIAL CAMBIARIO"/>
    <m/>
    <m/>
    <m/>
    <m/>
    <m/>
    <m/>
    <n v="65.09"/>
    <n v="0"/>
    <s v="NO_CONCILIADO"/>
  </r>
  <r>
    <x v="79"/>
    <m/>
    <x v="79"/>
    <x v="65"/>
    <s v="G30921380004"/>
    <s v="DVD"/>
    <n v="23021"/>
    <m/>
    <s v="VENTA DE DIVISAS CON TRANSFERENCIA DE FONDOS A SOLICITUD DE MINISTERIO DE PLANIFICACION DEL DESARROLLO SEGUN SOLICITUD 23021 REF: SALE OF FOREIGN CURRENCY FOR TRANSFER ABROAD, MAINTENANCE APRIL TO JUNE 2025 RAQUEL AVILES SCHOLAR ACCORDING TO REPORT 271/2025 EQUIVALENTES 3.904,38 USD LIB. 00099021001 TGN-RECURSOS ORDINARIOS (3987) POR DIFERENCIAL CAMBIARIO"/>
    <m/>
    <m/>
    <m/>
    <m/>
    <m/>
    <m/>
    <n v="45.3"/>
    <n v="0"/>
    <s v="NO_CONCILIADO"/>
  </r>
  <r>
    <x v="79"/>
    <m/>
    <x v="79"/>
    <x v="65"/>
    <s v="G30921390004"/>
    <s v="DVD"/>
    <n v="23024"/>
    <m/>
    <s v="VENTA DE DIVISAS CON TRANSFERENCIA DE FONDOS A SOLICITUD DE MINISTERIO DE PLANIFICACION DEL DESARROLLO SEGUN SOLICITUD 23024 REF: SALE OF FOREIGN CURRENCY FOR TRANSFER ABROAD, MAINTENANCE APRIL TO JUNE 2025 ANDRES CHIVE SCHOLAR ACCORDING TO REPORT 194/2025 EQUIVALENTES 5.343,24 USD LIB. 00099021001 TGN-RECURSOS ORDINARIOS (3987) POR DIFERENCIAL CAMBIARIO"/>
    <m/>
    <m/>
    <m/>
    <m/>
    <m/>
    <m/>
    <n v="61.99"/>
    <n v="0"/>
    <s v="NO_CONCILIADO"/>
  </r>
  <r>
    <x v="79"/>
    <m/>
    <x v="79"/>
    <x v="65"/>
    <s v="G30921410004"/>
    <s v="DVD"/>
    <n v="23032"/>
    <m/>
    <s v="VENTA DE DIVISAS CON TRANSFERENCIA DE FONDOS A SOLICITUD DE MINISTERIO DE PLANIFICACION DEL DESARROLLO SEGUN SOLICITUD 23032 REF: SALE OF FOREIGN CURRENCY FOR TRANSFER ABROAD MAINTENANCE APRIL TO JUNE/2025 SCHOLAR CRISTINA ARANCIBIA ACCORDING TO REPORT 211/2025 EQUIVALENTES 4.515,04 USD LIB. 00099021001 TGN-RECURSOS ORDINARIOS (3987) POR DIFERENCIAL CAMBIARIO"/>
    <m/>
    <m/>
    <m/>
    <m/>
    <m/>
    <m/>
    <n v="52.38"/>
    <n v="0"/>
    <s v="NO_CONCILIADO"/>
  </r>
  <r>
    <x v="79"/>
    <m/>
    <x v="79"/>
    <x v="65"/>
    <s v="G30921400004"/>
    <s v="DVD"/>
    <n v="23018"/>
    <m/>
    <s v="VENTA DE DIVISAS CON TRANSFERENCIA DE FONDOS A SOLICITUD DE MINISTERIO DE PLANIFICACION DEL DESARROLLO SEGUN SOLICITUD 23018 REF: SALE OF FOREIGN CURRENCY FOR TRANSFER ABROAD, MAINTENANCE APRIL TO JUNE 2025 SCHOLAR CARLOS FLORES ACCORDING TO REPORT 207/2025 EQUIVALENTES 5.175,31 USD LIB. 00099021001 TGN-RECURSOS ORDINARIOS (3987) POR DIFERENCIAL CAMBIARIO"/>
    <m/>
    <m/>
    <m/>
    <m/>
    <m/>
    <m/>
    <n v="60.05"/>
    <n v="0"/>
    <s v="NO_CONCILIADO"/>
  </r>
  <r>
    <x v="79"/>
    <m/>
    <x v="79"/>
    <x v="65"/>
    <s v="G30921420004"/>
    <s v="DVD"/>
    <n v="23044"/>
    <m/>
    <s v="VENTA DE DIVISAS CON TRANSFERENCIA DE FONDOS A SOLICITUD DE MINISTERIO DE PLANIFICACION DEL DESARROLLO SEGUN SOLICITUD 23044 REF: SALE OF FOREIGN CURRENCY FOR TRANSFER ABROAD, MAINTENANCE APRIL TO JUNE 2025 AMY CASTELO SCHOLARSHIP ACCORDING TO REPORT 191/2025 EQUIVALENTES 5.112,33 USD LIB. 00099021001 TGN-RECURSOS ORDINARIOS (3987) POR DIFERENCIAL CAMBIARIO"/>
    <m/>
    <m/>
    <m/>
    <m/>
    <m/>
    <m/>
    <n v="59.3"/>
    <n v="0"/>
    <s v="NO_CONCILIADO"/>
  </r>
  <r>
    <x v="82"/>
    <m/>
    <x v="82"/>
    <x v="65"/>
    <s v="G30923140002"/>
    <s v="CRV"/>
    <n v="22966"/>
    <m/>
    <s v="DEVOLUCION DE FONDOS DE SOLIC.054357-22966 DE EP TAM DE 31/03/2025 REF.: PAGO DEL PROCESO DE LA GESTION 2022 REFERENTE AL REQUERIMIENTO DE MATERIAL Y COMPONENTES DE COMPRA AL EXTERIOR, SEGUN OFICIO NRO 193, SEGUN R.D. NO.025/2023. LIB. 00596012001 EP-TAM GESTION ADMINISTRATIVA"/>
    <m/>
    <m/>
    <m/>
    <m/>
    <m/>
    <m/>
    <n v="0"/>
    <n v="47662.09"/>
    <s v="NO_CONCILIADO"/>
  </r>
  <r>
    <x v="10"/>
    <m/>
    <x v="10"/>
    <x v="65"/>
    <s v="G30923220002"/>
    <s v="CRV"/>
    <n v="22990"/>
    <m/>
    <s v="DEVOLUCION DE FONDOS SOLICITUD 054383-22990 DE EMPRESA PUBLICA QUIPUS REF.: PAGO 9 DEL 60 POR CIENTO DE 93 POR CIENTO LOTE 5 ADQUISICION DE KITS DE PIEZAS Y PARTES SEGUN CTTO 21 2024 INFORME INF GP 032 2024, SEGÚN DISPOSICIÓN ADICIONAL TERCERA DE LA R.D. 025/2023. LIB. 00590012001 EMPRESA PÚBLICA QUIPUS - RECURSOS ESPECÍFICOS"/>
    <m/>
    <m/>
    <m/>
    <m/>
    <m/>
    <m/>
    <n v="0"/>
    <n v="543715.19999999995"/>
    <s v="NO_CONCILIADO"/>
  </r>
  <r>
    <x v="10"/>
    <m/>
    <x v="10"/>
    <x v="65"/>
    <s v="G30923230002"/>
    <s v="CRV"/>
    <n v="22988"/>
    <m/>
    <s v="DEVOLUCIÓN DE FONDOS SOLICITUD 054385-22988 DE EMPRESA PUBLICA QUIPUS REF.: PAGO 40 POR CIENTO DE 93 POR CIENTO DE LOTE 1 EN ADQ DE LECTOR RFID Y NFC SEGUN CTTO 27 2024 INFORME GP 0092 2025 Y DEMAS DOC, SEGÚN DISPOSICIÓN ADICIONAL TERCERA DE LA R.D. 025/2023. LIB. 00590012001 EMPRESA PÚBLICA QUIPUS - RECURSOS ESPECÍFICOS"/>
    <m/>
    <m/>
    <m/>
    <m/>
    <m/>
    <m/>
    <n v="0"/>
    <n v="33590.21"/>
    <s v="NO_CONCILIADO"/>
  </r>
  <r>
    <x v="10"/>
    <m/>
    <x v="10"/>
    <x v="65"/>
    <s v="G30923240002"/>
    <s v="CRV"/>
    <n v="22987"/>
    <m/>
    <s v="DEVOLUCIÓN DE FONDOS SOLICITUD 054386-22987 DE EMPRESA PUBLICA QUIPUS REF.: PAGO 60 POR CIENTO DE 93 POR CIENTO DE LOTE 1 EN ADQ DE LECTOR RFID Y NFC SEGUN CTTO 27 2024 INFORME GP 0092 2025 Y DEMAS DOC, SEGÚN DISPOSICIÓN ADICIONAL TERCERA DE LA R.D. 025/2023. LIB. 00590012001 EMPRESA PÚBLICA QUIPUS - RECURSOS ESPECÍFICOS"/>
    <m/>
    <m/>
    <m/>
    <m/>
    <m/>
    <m/>
    <n v="0"/>
    <n v="50385.31"/>
    <s v="NO_CONCILIADO"/>
  </r>
  <r>
    <x v="10"/>
    <m/>
    <x v="10"/>
    <x v="65"/>
    <s v="G30923290002"/>
    <s v="CRV"/>
    <n v="22989"/>
    <m/>
    <s v="DEVOLUCIÓN DE FONDOS SOLICITUD 054384-22989 DE EMPRESA PUBLICA QUIPUS REF.: DEV DE 7 POR CIENTO CUMPLIMIENTO CTTO 27 2024 A GREAT CHIN LIMITED POR ADQUISICION DE LECTOR RFID Y NFC SEG INF QUIPUS GG GP 093 2025, SEGÚN DISPOSICIÓN ADICIONAL TERCERA DE LA R.D. 025/2023. LIB. 00590012001 EMPRESA PÚBLICA QUIPUS - RECURSOS ESPECÍFICOS"/>
    <m/>
    <m/>
    <m/>
    <m/>
    <m/>
    <m/>
    <n v="0"/>
    <n v="63207.38"/>
    <s v="NO_CONCILIADO"/>
  </r>
  <r>
    <x v="80"/>
    <m/>
    <x v="80"/>
    <x v="65"/>
    <s v="G30926630002"/>
    <s v="CRV"/>
    <n v="3092663"/>
    <m/>
    <s v="TRANSFERENCIA DEL EXTERIOR SEGUN SWIFT NO.4814 DE FECHA 08/04/2025 ORDENANTE: CONSULADO DE BOLIVIA EN MADRID REF.: RECAUDACIÓN EXTERIOR LICENCIAS DE CONDUCIR 51 LICENCIAS MES DE MARZO 3.060 LIB. 00340012004 SEGIP-RECAUDACION EXTERIOR-LICENCIAS DE CONDUCIR"/>
    <m/>
    <m/>
    <m/>
    <m/>
    <m/>
    <m/>
    <n v="0"/>
    <n v="20785.8"/>
    <s v="NO_CONCILIADO"/>
  </r>
  <r>
    <x v="80"/>
    <m/>
    <x v="80"/>
    <x v="65"/>
    <s v="G30926650002"/>
    <s v="CRV"/>
    <n v="3092665"/>
    <m/>
    <s v="TRANSFERENCIA DEL EXTERIOR SEGUN SWIFT NO.4813 DE FECHA 08/04/2025 ORDENANTE: CONSULADO DE BOLIVIA EN MADRID REF.: RECAUDACIÓN EXTERIOR CEDULAS DE IDENTIDAD 487 CEDULAS MES DE MARZO 8766 LIB. 00340012005 SEGIP - RECAUDACION EXTERIOR - CEDULAS DE IDENTIDAD"/>
    <m/>
    <m/>
    <m/>
    <m/>
    <m/>
    <m/>
    <n v="0"/>
    <n v="59894.66"/>
    <s v="NO_CONCILIADO"/>
  </r>
  <r>
    <x v="36"/>
    <m/>
    <x v="36"/>
    <x v="65"/>
    <s v="G30926710002"/>
    <s v="CRV"/>
    <n v="23078"/>
    <m/>
    <s v="DEVOLUCIÓN DE SOLICITUD 054487 - 23078 A SOLICITUD DE ADMINISTRACION DE SERVICIOS PORTUARIOS BOLIVIA REF.: H.R.424 FAPOSAC PTO MATARANI CARGA METALES DESESTIBA M/N ASTRA PERSEUS FEB 2025 BOLETA DE VENTA ELECTRONICA B001-1038, SEGÚN R.D. NO.025/2023 LIB. 00594012001 ASP-B FONDO DE OPERACIONES"/>
    <m/>
    <m/>
    <m/>
    <m/>
    <m/>
    <m/>
    <n v="0"/>
    <n v="229271.1"/>
    <s v="NO_CONCILIADO"/>
  </r>
  <r>
    <x v="36"/>
    <m/>
    <x v="36"/>
    <x v="65"/>
    <s v="G30926720002"/>
    <s v="CRV"/>
    <n v="23069"/>
    <m/>
    <s v="DEVOLUCIÓN DE SOLICITUD 054488 - 23069 A SOLICITUD DE ADMINISTRACION DE SERVICIOS PORTUARIOS BOLIVIA REF.: H.R.1139. ESTIBAS DEL PACIFICO PERU/PUERTO MATARANI. CERTIFICACION DE CONFORMIDAD. APLICACION DE TARIFAS, SEGÚN R.D. NO. 025/2023. LIB. 00594012001 ASP-B FONDO DE OPERACIONES"/>
    <m/>
    <m/>
    <m/>
    <m/>
    <m/>
    <m/>
    <n v="0"/>
    <n v="255826.42"/>
    <s v="NO_CONCILIADO"/>
  </r>
  <r>
    <x v="36"/>
    <m/>
    <x v="36"/>
    <x v="65"/>
    <s v="G30926760002"/>
    <s v="CRV"/>
    <n v="23088"/>
    <m/>
    <s v="DEVOLUCIÓN DE SOLICITUD 054506 - 23088 A SOLICITUD DE ADMINISTRACION DE SERVICIOS PORTUARIOS BOLIVIA REF.: H.R.1144. TISUR/PTO MATARANI. POR CARGA DE TRIGO A GRANEL, M/N JNS LAKE-PTO MATARANI, MES MARZO/2025, FACTURA ELECTRONICA N° F103-00021381, SEGÚN R.D. NO.025/2023 LIB. 00594012001 ASP-B FONDO DE OPERACIONES"/>
    <m/>
    <m/>
    <m/>
    <m/>
    <m/>
    <m/>
    <n v="0"/>
    <n v="682304.67"/>
    <s v="NO_CONCILIADO"/>
  </r>
  <r>
    <x v="36"/>
    <m/>
    <x v="36"/>
    <x v="65"/>
    <s v="G30926730002"/>
    <s v="CRV"/>
    <n v="23072"/>
    <m/>
    <s v="DEVOLUCIÓN DE SOLICITUD 054494 - 23072 A SOLICITUD DE ADMINISTRACION DE SERVICIOS PORTUARIOS BOLIVIA REF.: HR 424 FAPOSAC PTO MATARANI DESESTIBA MN MAGMA FIDELITY ENERO 2025 BOLETA DE VENTA ELECTRONICA B001-1016, SEGÚN R.D. NO. 025/2023. LIB. 00594012001 ASP-B FONDO DE OPERACIONES"/>
    <m/>
    <m/>
    <m/>
    <m/>
    <m/>
    <m/>
    <n v="0"/>
    <n v="262918.53000000003"/>
    <s v="NO_CONCILIADO"/>
  </r>
  <r>
    <x v="36"/>
    <m/>
    <x v="36"/>
    <x v="65"/>
    <s v="G30926740002"/>
    <s v="CRV"/>
    <n v="23074"/>
    <m/>
    <s v="DEVOLUCIÓN DE SOLICITUD 054495 - 23074 A SOLICITUD DE ADMINISTRACION DE SERVICIOS PORTUARIOS BOLIVIA REF.: HR 824 TISUR PTO MATARANI CARGA METALES MN ASTRA PERSEUS FEB 2025 FAC DE F103-21239 A LA F103-21330, SEGÚN R.D. NO. 025/2023. LIB. 00594012001 ASP-B FONDO DE OPERACIONES"/>
    <m/>
    <m/>
    <m/>
    <m/>
    <m/>
    <m/>
    <n v="0"/>
    <n v="603569.47"/>
    <s v="NO_CONCILIADO"/>
  </r>
  <r>
    <x v="36"/>
    <m/>
    <x v="36"/>
    <x v="65"/>
    <s v="G30926750002"/>
    <s v="CRV"/>
    <n v="23073"/>
    <m/>
    <s v="DEVOLUCIÓN DE SOLICITUD 054496 - 23073 A SOLICITUD DE ADMINISTRACION DE SERVICIOS PORTUARIOS BOLIVIA REF.: HR 771 FOPOSAC PTO MATARANI DESESTIBA MN COPIHUE TIGER FEB 2025 FAC B001-1036, SEGÚN R.D. NO. 025/2023. LIB. 00594012001 ASP-B FONDO DE OPERACIONES"/>
    <m/>
    <m/>
    <m/>
    <m/>
    <m/>
    <m/>
    <n v="0"/>
    <n v="139580.85"/>
    <s v="NO_CONCILIADO"/>
  </r>
  <r>
    <x v="36"/>
    <m/>
    <x v="36"/>
    <x v="65"/>
    <s v="G30926770002"/>
    <s v="CRV"/>
    <n v="23080"/>
    <m/>
    <s v="DEVOLUCIÓN DE SOLICITUD 054498 - 23080 A SOLICITUD DE ADMINISTRACION DE SERVICIOS PORTUARIOS BOLIVIA REF.: HR 808 TISUR PTO MATARANI CARGA HIERRO METAL MN COPIHUE TIGER FEB 2025 FAC DE F103-21222 A F103-21229, SEGÚN R.D. NO. 025/2023. LIB. 00594012001 ASP-B FONDO DE OPERACIONES"/>
    <m/>
    <m/>
    <m/>
    <m/>
    <m/>
    <m/>
    <n v="0"/>
    <n v="296096.98"/>
    <s v="NO_CONCILIADO"/>
  </r>
  <r>
    <x v="36"/>
    <m/>
    <x v="36"/>
    <x v="65"/>
    <s v="G30926780002"/>
    <s v="CRV"/>
    <n v="23082"/>
    <m/>
    <s v="DEVOLUCIÓN DE SOLICITUD 054500 - 23082 A SOLICITUD DE ADMINISTRACION DE SERVICIOS PORTUARIOS BOLIVIA REF.: HR 1079 TISUR PTO MATARANI CARGA METALES M/N ANATOLI MARZO 2025 47 FACTURA DE F103-45990 A F103-46036, SEGÚN R.D. NO. 025/2023. LIB. 00594012001 ASP-B FONDO DE OPERACIONES"/>
    <m/>
    <m/>
    <m/>
    <m/>
    <m/>
    <m/>
    <n v="0"/>
    <n v="777897.07"/>
    <s v="NO_CONCILIADO"/>
  </r>
  <r>
    <x v="36"/>
    <m/>
    <x v="36"/>
    <x v="65"/>
    <s v="G30926790002"/>
    <s v="CRV"/>
    <n v="23084"/>
    <m/>
    <s v="DEVOLUCIÓN DE SOLICITUD 054502 - 23084 A SOLICITUD DE ADMINISTRACION DE SERVICIOS PORTUARIOS BOLIVIA REF.: H.R.769/2025 TISUR/PUERTO MATARANI CERTIFICACION DE CONFORMIDAD APLICACION DE TARIFAS Y SOLICITUD DE PAGO CARGA FRACCIONADA METALES, SEGÚN R.D. NO. 025/2023. LIB. 00594012001 ASP-B FONDO DE OPERACIONES"/>
    <m/>
    <m/>
    <m/>
    <m/>
    <m/>
    <m/>
    <n v="0"/>
    <n v="134479.45000000001"/>
    <s v="NO_CONCILIADO"/>
  </r>
  <r>
    <x v="36"/>
    <m/>
    <x v="36"/>
    <x v="65"/>
    <s v="G30926800002"/>
    <s v="CRV"/>
    <n v="23085"/>
    <m/>
    <s v="DEVOLUCIÓN DE SOLICITUD 054503 - 23085 A SOLICITUD DE ADMINISTRACION DE SERVICIOS PORTUARIOS BOLIVIA REF.: H.R.995. ASP-B/PUERTO ARICA, CERTIFICACION DE CONFORMIDAD APLICACION DE TARIFAS Y SOLICITUD DE PAGO 2DO DESCARGO DE GATE OUT, SEGÚN R.D. NO. 025/2023. LIB. 00594012001 ASP-B FONDO DE OPERACIONES"/>
    <m/>
    <m/>
    <m/>
    <m/>
    <m/>
    <m/>
    <n v="0"/>
    <n v="64804.9"/>
    <s v="NO_CONCILIADO"/>
  </r>
  <r>
    <x v="49"/>
    <m/>
    <x v="49"/>
    <x v="65"/>
    <s v="S11240670002"/>
    <s v="CRV"/>
    <n v="1124067"/>
    <m/>
    <s v="||TRANSFERENCIA DE FONDOS S/G MENSAJES SWIFT NROS.4812 Y 4741 DE LA FECHA. SEGUN NOTA CITE ABE-DGE 77/2025 DE F.04.02.2025 ENVIADA POR LA AGENCIA BOLIVIANA ESPACIAL (SECTOR PÚBLICO). A LA LIBRETA 585012002 - AGENCIA BOLIVIANA ESPACIAL; P/CTA DE SES S.A."/>
    <m/>
    <m/>
    <m/>
    <m/>
    <m/>
    <m/>
    <n v="0"/>
    <n v="12896.8"/>
    <s v="NO_CONCILIADO"/>
  </r>
  <r>
    <x v="5"/>
    <m/>
    <x v="5"/>
    <x v="65"/>
    <s v="S11240650001"/>
    <s v="COB"/>
    <n v="1124065"/>
    <m/>
    <s v="'COBRO DE'||ÚTILES DE ESCRITORIO POR EL COMPROBANTE NRO.1124064 DE LA FECHA S/G. NOTA CITE GAFC-0356/DFC/URTE-097/2025 DE F.26.02.2025 (HRE-TGL-3945) (SECTOR PÚBLICO) ENVIADA POR YACIMIENTOS PETROLIFEROS FISCALES BOLIVIANOS DÉBITO DE LA LIBRETA 00513022001 YPFB - OPERACIONES, REPOSICIÓN DE ÚTILES DE ESCRITORIO."/>
    <m/>
    <m/>
    <m/>
    <m/>
    <m/>
    <m/>
    <n v="60"/>
    <n v="0"/>
    <s v="NO_CONCILIADO"/>
  </r>
  <r>
    <x v="80"/>
    <m/>
    <x v="80"/>
    <x v="65"/>
    <s v="G30926640001"/>
    <s v="CVD"/>
    <n v="3092664"/>
    <m/>
    <s v="COBRO COSTOS DE PAPELERIA SEGUN TRANSFERENCIA DEL EXTERIOR POR ORDEN DE CONSULADO DE BOLIVIA EN MADRID REF.: RECAUDACIÓN EXTERIOR LICENCIAS DE CONDUCIR 51 LICENCIAS MES DE MARZO 3.060 LIB. 00340012003 RECAUDACION EXTRANJERIA - C.I. -L.C."/>
    <m/>
    <m/>
    <m/>
    <m/>
    <m/>
    <m/>
    <n v="60"/>
    <n v="0"/>
    <s v="NO_CONCILIADO"/>
  </r>
  <r>
    <x v="80"/>
    <m/>
    <x v="80"/>
    <x v="65"/>
    <s v="G30926660001"/>
    <s v="CVD"/>
    <n v="3092666"/>
    <m/>
    <s v="COBRO COSTOS DE PAPELERIA SEGUN TRANSFERENCIA DEL EXTERIOR POR ORDEN DE CONSULADO DE BOLIVIA EN MADRID REF.: RECAUDACIÓN EXTERIOR CEDULAS DE IDENTIDAD 487 CEDULAS MES DE MARZO 8766 LIB. 00340012003 RECAUDACION EXTRANJERIA - C.I. -L.C."/>
    <m/>
    <m/>
    <m/>
    <m/>
    <m/>
    <m/>
    <n v="60"/>
    <n v="0"/>
    <s v="NO_CONCILIADO"/>
  </r>
  <r>
    <x v="60"/>
    <m/>
    <x v="60"/>
    <x v="66"/>
    <s v="O22758910002"/>
    <s v="BOD"/>
    <n v="2275891"/>
    <m/>
    <s v="00041031107 DEPOSITO DE EFECTIVO, DEPOSITANTE: OMAR GUSTAVO TINTAYA MOLLEHUANCA, CONCEPTO: PERDIDA DE CREDENCIAL, CUENTA DE DEPOSITO: CUENTA UNICA DEL TESORO"/>
    <m/>
    <m/>
    <m/>
    <m/>
    <m/>
    <m/>
    <n v="0"/>
    <n v="100"/>
    <s v="NO_CONCILIADO"/>
  </r>
  <r>
    <x v="83"/>
    <m/>
    <x v="83"/>
    <x v="66"/>
    <s v="O22758950002"/>
    <s v="BOD"/>
    <n v="2275895"/>
    <m/>
    <s v="00234012001 DEPOSITO DE EFECTIVO, DEPOSITANTE: GILBERTO BORJA NAVARRO, CONCEPTO: DEVOLUCION DE VIATICOS C-31 N° 214, CUENTA DE DEPOSITO: CUENTA UNICA DEL TESORO"/>
    <m/>
    <m/>
    <m/>
    <m/>
    <m/>
    <m/>
    <n v="0"/>
    <n v="465"/>
    <s v="NO_CONCILIADO"/>
  </r>
  <r>
    <x v="25"/>
    <m/>
    <x v="25"/>
    <x v="66"/>
    <s v="O22759260002"/>
    <s v="BOD"/>
    <n v="2275926"/>
    <m/>
    <s v="00046171101 DEPOSITO DE EFECTIVO, DEPOSITANTE: ROVIPHARMA, CONCEPTO: SANCION POR RESOLUCION S/23, CUENTA DE DEPOSITO: CUENTA UNICA DEL TESORO"/>
    <m/>
    <m/>
    <m/>
    <m/>
    <m/>
    <m/>
    <n v="0"/>
    <n v="830"/>
    <s v="NO_CONCILIADO"/>
  </r>
  <r>
    <x v="16"/>
    <m/>
    <x v="16"/>
    <x v="66"/>
    <s v="O22759320002"/>
    <s v="BOD"/>
    <n v="2275932"/>
    <m/>
    <s v="00132072001 DEPOSITO DE EFECTIVO, DEPOSITANTE: RONALD FERRUFINO ESPADA, CONCEPTO: DEVOLUCION POR DEPÓSITO EN CUENTA PREVENTIVO 757/2024, CUENTA DE DEPOSITO: CUENTA UNICA DEL TESORO"/>
    <m/>
    <m/>
    <m/>
    <m/>
    <m/>
    <m/>
    <n v="0"/>
    <n v="9718.5"/>
    <s v="NO_CONCILIADO"/>
  </r>
  <r>
    <x v="68"/>
    <m/>
    <x v="68"/>
    <x v="66"/>
    <s v="O22759360002"/>
    <s v="BOD"/>
    <n v="2275936"/>
    <m/>
    <s v="00010011101 DEPOSITO DE EFECTIVO, DEPOSITANTE: RED LOGISTICS COURIER SRL, CONCEPTO: PAGO EN DEMASIA DEL C 31 6 DE 2025, CUENTA DE DEPOSITO: CUENTA UNICA DEL TESORO"/>
    <m/>
    <m/>
    <m/>
    <m/>
    <m/>
    <m/>
    <n v="0"/>
    <n v="9"/>
    <s v="NO_CONCILIADO"/>
  </r>
  <r>
    <x v="50"/>
    <m/>
    <x v="50"/>
    <x v="66"/>
    <s v="O22759710002"/>
    <s v="BOD"/>
    <n v="2275971"/>
    <m/>
    <s v="00249012001 DEPOSITO DE EFECTIVO, DEPOSITANTE: JUAN NACER VILLAGOMEZ LEDEZMA, CONCEPTO: DEVOLUCION DE FONDOS EXCESO DEL LIMITE CORPORATIVO, CUENTA DE DEPOSITO: CUENTA UNICA DEL TESORO"/>
    <m/>
    <m/>
    <m/>
    <m/>
    <m/>
    <m/>
    <n v="0"/>
    <n v="13.76"/>
    <s v="NO_CONCILIADO"/>
  </r>
  <r>
    <x v="84"/>
    <m/>
    <x v="84"/>
    <x v="66"/>
    <s v="O22759790002"/>
    <s v="BOD"/>
    <n v="2275979"/>
    <m/>
    <s v="00169014101 DEPOSITO DE EFECTIVO, DEPOSITANTE: FLOBAL, CONCEPTO: DEVOLUCION POR RETENCIONES DE GARANTIA, CUENTA DE DEPOSITO: CUENTA UNICA DEL TESORO"/>
    <m/>
    <m/>
    <m/>
    <m/>
    <m/>
    <m/>
    <n v="0"/>
    <n v="0.16"/>
    <s v="NO_CONCILIADO"/>
  </r>
  <r>
    <x v="84"/>
    <m/>
    <x v="84"/>
    <x v="66"/>
    <s v="O22759810002"/>
    <s v="BOD"/>
    <n v="2275981"/>
    <m/>
    <s v="00169014101 DEPOSITO DE EFECTIVO, DEPOSITANTE: TOTTOS CLIM, CONCEPTO: DEVOLUCION POR RETENCIONES DE GARANTIA, CUENTA DE DEPOSITO: CUENTA UNICA DEL TESORO"/>
    <m/>
    <m/>
    <m/>
    <m/>
    <m/>
    <m/>
    <n v="0"/>
    <n v="0.02"/>
    <s v="NO_CONCILIADO"/>
  </r>
  <r>
    <x v="84"/>
    <m/>
    <x v="84"/>
    <x v="66"/>
    <s v="O22759840002"/>
    <s v="BOD"/>
    <n v="2275984"/>
    <m/>
    <s v="00169014101 DEPOSITO DE EFECTIVO, DEPOSITANTE: IBEX, CONCEPTO: DEVOLUCION POR RETENCIONES DE GARANTIA, CUENTA DE DEPOSITO: CUENTA UNICA DEL TESORO"/>
    <m/>
    <m/>
    <m/>
    <m/>
    <m/>
    <m/>
    <n v="0"/>
    <n v="0.13"/>
    <s v="NO_CONCILIADO"/>
  </r>
  <r>
    <x v="84"/>
    <m/>
    <x v="84"/>
    <x v="66"/>
    <s v="O22759850002"/>
    <s v="BOD"/>
    <n v="2275985"/>
    <m/>
    <s v="00169014101 DEPOSITO DE EFECTIVO, DEPOSITANTE: DATALAN, CONCEPTO: DEVOLUCION POR RETENCIONES DE GARANTIA, CUENTA DE DEPOSITO: CUENTA UNICA DEL TESORO"/>
    <m/>
    <m/>
    <m/>
    <m/>
    <m/>
    <m/>
    <n v="0"/>
    <n v="0.8"/>
    <s v="NO_CONCILIADO"/>
  </r>
  <r>
    <x v="14"/>
    <m/>
    <x v="14"/>
    <x v="66"/>
    <s v="O22760120002"/>
    <s v="BOD"/>
    <n v="2276012"/>
    <m/>
    <s v="00016011101 DEPOSITO DE EFECTIVO, DEPOSITANTE: BERONICA YAPUCHURA CONDORI, CONCEPTO: PAGO DEL AUDITORIO ABELINO SIÑANI - COLEGIO FELIPE SEGUNDO GUZMAN, CUENTA DE DEPOSITO: CUENTA UNICA DEL TESORO"/>
    <m/>
    <m/>
    <m/>
    <m/>
    <m/>
    <m/>
    <n v="0"/>
    <n v="2500"/>
    <s v="NO_CONCILIADO"/>
  </r>
  <r>
    <x v="2"/>
    <m/>
    <x v="2"/>
    <x v="66"/>
    <s v="O22760410002"/>
    <s v="BOD"/>
    <n v="2276041"/>
    <m/>
    <s v="00015011108 DEPOSITO DE EFECTIVO, DEPOSITANTE: AMURRIO MOLINA ALDRIN, CONCEPTO: DEVOLUCION PASAJE AEREO, CUENTA DE DEPOSITO: CUENTA UNICA DEL TESORO"/>
    <m/>
    <m/>
    <m/>
    <m/>
    <m/>
    <m/>
    <n v="0"/>
    <n v="987"/>
    <s v="NO_CONCILIADO"/>
  </r>
  <r>
    <x v="2"/>
    <m/>
    <x v="2"/>
    <x v="66"/>
    <s v="O22760430002"/>
    <s v="BOD"/>
    <n v="2276043"/>
    <m/>
    <s v="00015011108 DEPOSITO DE EFECTIVO, DEPOSITANTE: TINTAYA FLORES MARIA GABRIELA, CONCEPTO: DEVOLUCION PASAJE AEREO, CUENTA DE DEPOSITO: CUENTA UNICA DEL TESORO"/>
    <m/>
    <m/>
    <m/>
    <m/>
    <m/>
    <m/>
    <n v="0"/>
    <n v="1104"/>
    <s v="NO_CONCILIADO"/>
  </r>
  <r>
    <x v="34"/>
    <m/>
    <x v="34"/>
    <x v="66"/>
    <s v="O22760560002"/>
    <s v="BOD"/>
    <n v="2276056"/>
    <m/>
    <s v="00099021001 DEPOSITO DE EFECTIVO, DEPOSITANTE: FRANZ RUDDY QUISBERT BLANCO, CONCEPTO: DEVOLUCION DE VIATICOS, CUENTA DE DEPOSITO: CUENTA UNICA DEL TESORO/DJBR"/>
    <m/>
    <m/>
    <m/>
    <m/>
    <m/>
    <m/>
    <n v="0"/>
    <n v="259.7"/>
    <s v="NO_CONCILIADO"/>
  </r>
  <r>
    <x v="34"/>
    <m/>
    <x v="34"/>
    <x v="66"/>
    <s v="O22760570002"/>
    <s v="BOD"/>
    <n v="2276057"/>
    <m/>
    <s v="00099021001 DEPOSITO DE EFECTIVO, DEPOSITANTE: MARCO ANTONIO ZEBALLOS SERNA, CONCEPTO: DEVOLUCION DE VIATICOS, CUENTA DE DEPOSITO: CUENTA UNICA DEL TESORO/DJBR"/>
    <m/>
    <m/>
    <m/>
    <m/>
    <m/>
    <m/>
    <n v="0"/>
    <n v="259.7"/>
    <s v="NO_CONCILIADO"/>
  </r>
  <r>
    <x v="2"/>
    <m/>
    <x v="2"/>
    <x v="66"/>
    <s v="O22760760002"/>
    <s v="BOD"/>
    <n v="2276076"/>
    <m/>
    <s v="00015011108 DEPOSITO DE EFECTIVO, DEPOSITANTE: JUBILADOS BANCA PRIVADA, CONCEPTO: PAGO DEL MES DE ABRIL CORRESPONDIENTE AL 20%, CUENTA DE DEPOSITO: CUENTA UNICA DEL TESORO"/>
    <m/>
    <m/>
    <m/>
    <m/>
    <m/>
    <m/>
    <n v="0"/>
    <n v="252.74"/>
    <s v="NO_CONCILIADO"/>
  </r>
  <r>
    <x v="12"/>
    <m/>
    <x v="12"/>
    <x v="66"/>
    <s v="O22760800002"/>
    <s v="BOD"/>
    <n v="2276080"/>
    <m/>
    <s v="00526012001 DEPOSITO DE EFECTIVO, DEPOSITANTE: MARCO LLANOS, CONCEPTO: DEVOLUCION DE FONDOS EN AVANCE, CUENTA DE DEPOSITO: CUENTA UNICA DEL TESORO"/>
    <m/>
    <m/>
    <m/>
    <m/>
    <m/>
    <m/>
    <n v="0"/>
    <n v="292"/>
    <s v="NO_CONCILIADO"/>
  </r>
  <r>
    <x v="14"/>
    <m/>
    <x v="14"/>
    <x v="66"/>
    <s v="O22760850002"/>
    <s v="BOD"/>
    <n v="2276085"/>
    <m/>
    <s v="00016011101 DEPOSITO DE EFECTIVO, DEPOSITANTE: MARIN AVENDAÑO CONTRERAS, CONCEPTO: DEVOLUCION DE PASAJES AEREOS NO UTILIZADOS, CUENTA DE DEPOSITO: CUENTA UNICA DEL TESORO"/>
    <m/>
    <m/>
    <m/>
    <m/>
    <m/>
    <m/>
    <n v="0"/>
    <n v="1083"/>
    <s v="NO_CONCILIADO"/>
  </r>
  <r>
    <x v="57"/>
    <m/>
    <x v="57"/>
    <x v="66"/>
    <s v="O22760860002"/>
    <s v="BOD"/>
    <n v="2276086"/>
    <m/>
    <s v="00212012001 DEPOSITO DE EFECTIVO, DEPOSITANTE: ARGANDOÑA ALGODON LOURDES MARCELA, CONCEPTO: DEVOLUCION DE PAGO DE REFRIGERIOS EN DEMASIA, CUENTA DE DEPOSITO: CUENTA UNICA DEL TESORO"/>
    <m/>
    <m/>
    <m/>
    <m/>
    <m/>
    <m/>
    <n v="0"/>
    <n v="36"/>
    <s v="NO_CONCILIADO"/>
  </r>
  <r>
    <x v="57"/>
    <m/>
    <x v="57"/>
    <x v="66"/>
    <s v="O22760870002"/>
    <s v="BOD"/>
    <n v="2276087"/>
    <m/>
    <s v="00212012001 DEPOSITO DE EFECTIVO, DEPOSITANTE: AGUILAR CANAZA RONALD WISTON, CONCEPTO: DEVOLUCION DE PAGO DE REFRIGERIOS EN DEMASIA, CUENTA DE DEPOSITO: CUENTA UNICA DEL TESORO"/>
    <m/>
    <m/>
    <m/>
    <m/>
    <m/>
    <m/>
    <n v="0"/>
    <n v="12"/>
    <s v="NO_CONCILIADO"/>
  </r>
  <r>
    <x v="57"/>
    <m/>
    <x v="57"/>
    <x v="66"/>
    <s v="O22760890002"/>
    <s v="BOD"/>
    <n v="2276089"/>
    <m/>
    <s v="00212012001 DEPOSITO DE EFECTIVO, DEPOSITANTE: AYAVIRI LOPEZ ROSMERY, CONCEPTO: DEVOLUCION DE PAGO DE REFRIGERIOS EN DEMASIA, CUENTA DE DEPOSITO: CUENTA UNICA DEL TESORO"/>
    <m/>
    <m/>
    <m/>
    <m/>
    <m/>
    <m/>
    <n v="0"/>
    <n v="36"/>
    <s v="NO_CONCILIADO"/>
  </r>
  <r>
    <x v="57"/>
    <m/>
    <x v="57"/>
    <x v="66"/>
    <s v="O22760900002"/>
    <s v="BOD"/>
    <n v="2276090"/>
    <m/>
    <s v="00212012001 DEPOSITO DE EFECTIVO, DEPOSITANTE: ALARCON RICO YESICA PAOLA, CONCEPTO: DEVOLUCION DE PAGO DE REFRIGERIOS EN DEMASIA, CUENTA DE DEPOSITO: CUENTA UNICA DEL TESORO"/>
    <m/>
    <m/>
    <m/>
    <m/>
    <m/>
    <m/>
    <n v="0"/>
    <n v="36"/>
    <s v="NO_CONCILIADO"/>
  </r>
  <r>
    <x v="57"/>
    <m/>
    <x v="57"/>
    <x v="66"/>
    <s v="O22760910002"/>
    <s v="BOD"/>
    <n v="2276091"/>
    <m/>
    <s v="00212012001 DEPOSITO DE EFECTIVO, DEPOSITANTE: ARGANDOÑA ROMERO RAUL MARCELO, CONCEPTO: DEVOLUCION DE PAGO DE REFRIGERIOS EN DEMASIA, CUENTA DE DEPOSITO: CUENTA UNICA DEL TESORO"/>
    <m/>
    <m/>
    <m/>
    <m/>
    <m/>
    <m/>
    <n v="0"/>
    <n v="156"/>
    <s v="NO_CONCILIADO"/>
  </r>
  <r>
    <x v="57"/>
    <m/>
    <x v="57"/>
    <x v="66"/>
    <s v="O22760920002"/>
    <s v="BOD"/>
    <n v="2276092"/>
    <m/>
    <s v="00212012001 DEPOSITO DE EFECTIVO, DEPOSITANTE: ALIAGA CHOQUEHUANCA TELMO, CONCEPTO: DEVOLUCION DE PAGO DE REFRIGERIOS EN DEMASIA, CUENTA DE DEPOSITO: CUENTA UNICA DEL TESORO"/>
    <m/>
    <m/>
    <m/>
    <m/>
    <m/>
    <m/>
    <n v="0"/>
    <n v="12"/>
    <s v="NO_CONCILIADO"/>
  </r>
  <r>
    <x v="1"/>
    <m/>
    <x v="1"/>
    <x v="66"/>
    <s v="O22760970002"/>
    <s v="BOD"/>
    <n v="2276097"/>
    <m/>
    <s v="00099021001 DEPOSITO DE EFECTIVO, DEPOSITANTE: OTILIA H. CONDORI CUNO HIJA, CONCEPTO: POR COBRO INDEBIDO (SEGUNDAS NUPCIAS) DE LOLA CELESTINA CUNO CANASA Q.E.P.D., CUENTA DE DEPOSITO: CUENTA UNICA DEL TESORO"/>
    <m/>
    <m/>
    <m/>
    <m/>
    <m/>
    <m/>
    <n v="0"/>
    <n v="800"/>
    <s v="NO_CONCILIADO"/>
  </r>
  <r>
    <x v="25"/>
    <m/>
    <x v="25"/>
    <x v="66"/>
    <s v="O22760990002"/>
    <s v="BOD"/>
    <n v="2276099"/>
    <m/>
    <s v="00046171101 DEPOSITO DE EFECTIVO, DEPOSITANTE: COMERCIALIZADORA IMMUNOTEC BOLIVIA S.A., CONCEPTO: PAGO POR INFRACCION, CUENTA DE DEPOSITO: CUENTA UNICA DEL TESORO"/>
    <m/>
    <m/>
    <m/>
    <m/>
    <m/>
    <m/>
    <n v="0"/>
    <n v="2000"/>
    <s v="NO_CONCILIADO"/>
  </r>
  <r>
    <x v="62"/>
    <m/>
    <x v="62"/>
    <x v="66"/>
    <s v="O22761000002"/>
    <s v="BOD"/>
    <n v="2276100"/>
    <m/>
    <s v="00283044101 DEPOSITO DE EFECTIVO, DEPOSITANTE: VLADIMIR MARCELO GONZALES RIVERA, CONCEPTO: DEVOLUCION IMPORTE FONDO ROTATIVO, CUENTA DE DEPOSITO: CUENTA UNICA DEL TESORO"/>
    <m/>
    <m/>
    <m/>
    <m/>
    <m/>
    <m/>
    <n v="0"/>
    <n v="3600"/>
    <s v="NO_CONCILIADO"/>
  </r>
  <r>
    <x v="40"/>
    <m/>
    <x v="40"/>
    <x v="66"/>
    <s v="B22758660002"/>
    <s v="BOD"/>
    <n v="2275866"/>
    <m/>
    <s v="00290012001 DEP.DE CHEQ.AJENOS,RET.DE CAM.,CONCEPTO: OTROS INGRESOS S/G TRAMITE N°11132554,DEP.: SERVICIO DE IMPUESTOS NACIONALES , PROCEDENCIA: BANCO UNION S.A., CHEQUE: 8042, FECHA DE EMISION:04/04/2025"/>
    <m/>
    <m/>
    <m/>
    <m/>
    <m/>
    <m/>
    <n v="0"/>
    <n v="250"/>
    <s v="NO_CONCILIADO"/>
  </r>
  <r>
    <x v="40"/>
    <m/>
    <x v="40"/>
    <x v="66"/>
    <s v="B22758670002"/>
    <s v="BOD"/>
    <n v="2275867"/>
    <m/>
    <s v="00290012001 DEP.DE CHEQ.AJENOS,RET.DE CAM.,CONCEPTO: REVERSION S/G TRAMITE N°11132554,DEP.: SERVICIO DE IMPUESTOS NACIONALES , PROCEDENCIA: BANCO UNION S.A., CHEQUE: 8043, FECHA DE EMISION:04/04/2025"/>
    <m/>
    <m/>
    <m/>
    <m/>
    <m/>
    <m/>
    <n v="0"/>
    <n v="1855"/>
    <s v="CONCILIADO_PARCIAL"/>
  </r>
  <r>
    <x v="41"/>
    <m/>
    <x v="41"/>
    <x v="66"/>
    <s v="B22758680002"/>
    <s v="BOD"/>
    <n v="2275868"/>
    <m/>
    <s v="00099021001 DEP.DE CHEQ.AJENOS,RET.DE CAM.,CONCEPTO: DEVOLUCION INCAPACIDADES DE MARZO ABRIL MAYO 2024,DEP.: TRIBUNAL CONSTITUCIONAL PLURINACIONAL , PROCEDENCIA: BANCO UNION S.A., CHEQUE: 26404, FECHA DE EMISION:31/03/2025"/>
    <m/>
    <m/>
    <m/>
    <m/>
    <m/>
    <m/>
    <n v="0"/>
    <n v="36410.07"/>
    <s v="NO_CONCILIADO"/>
  </r>
  <r>
    <x v="18"/>
    <m/>
    <x v="18"/>
    <x v="66"/>
    <s v="B22758690002"/>
    <s v="BOD"/>
    <n v="2275869"/>
    <m/>
    <s v="00099021001 DEP.DE CHEQ.AJENOS,RET.DE CAM.,CONCEPTO: CONVENIO DOBLE PERCEPCION - SENASIR RONALD ZORRILLA VALDIVIA,DEP.: SERVICIO DE IMPUESTOS NACIONALES , PROCEDENCIA: BANCO UNION S.A., CHEQUE: 8041, FECHA DE EMISION:04/04/2025"/>
    <m/>
    <m/>
    <m/>
    <m/>
    <m/>
    <m/>
    <n v="0"/>
    <n v="696"/>
    <s v="NO_CONCILIADO"/>
  </r>
  <r>
    <x v="41"/>
    <m/>
    <x v="41"/>
    <x v="66"/>
    <s v="B22758700002"/>
    <s v="BOD"/>
    <n v="2275870"/>
    <m/>
    <s v="00099021001 DEP.DE CHEQ.AJENOS,RET.DE CAM.,CONCEPTO: DEVOLUCION INCAPACIDADES JUNIO JULIO 2024,DEP.: TRIBUNAL CONSTITUCIONAL PLURINACIONAL , PROCEDENCIA: BANCO UNION S.A., CHEQUE: 26412, FECHA DE EMISION:31/03/2025"/>
    <m/>
    <m/>
    <m/>
    <m/>
    <m/>
    <m/>
    <n v="0"/>
    <n v="50901.55"/>
    <s v="NO_CONCILIADO"/>
  </r>
  <r>
    <x v="73"/>
    <m/>
    <x v="73"/>
    <x v="66"/>
    <s v="B22758730002"/>
    <s v="BOD"/>
    <n v="2275873"/>
    <m/>
    <s v="00660012006 DEP.DE CHEQ.AJENOS,RET.DE CAM.,CONCEPTO: REGULARIZACION CHEQUES PENDIENTES DE COBRO DEVOLUCION SIPPASE - GAVETA N°3 &quot;OTROS&quot; FONDO ROTATIVO,DEP.: ORGANO JUDICIAL LA PAZ , PROCEDENCIA: BANCO UNION S.A., CHEQUE: 3112, FECHA DE EMISION:31/03/2025"/>
    <m/>
    <m/>
    <m/>
    <m/>
    <m/>
    <m/>
    <n v="0"/>
    <n v="245"/>
    <s v="NO_CONCILIADO"/>
  </r>
  <r>
    <x v="58"/>
    <m/>
    <x v="58"/>
    <x v="66"/>
    <s v="B22758900002"/>
    <s v="BOD"/>
    <n v="2275890"/>
    <m/>
    <s v="00070011102 DEP.DE CHEQ.AJENOS,RET.DE CAM.,CONCEPTO: DEVOLUCION DE PASAJE REV. C31,DEP.: M.T.E.P.S. , PROCEDENCIA: BANCO UNION S.A., CHEQUE: 11554, FECHA DE EMISION:07/04/2025"/>
    <m/>
    <m/>
    <m/>
    <m/>
    <m/>
    <m/>
    <n v="0"/>
    <n v="726"/>
    <s v="CONCILIADO_PARCIAL"/>
  </r>
  <r>
    <x v="58"/>
    <m/>
    <x v="58"/>
    <x v="66"/>
    <s v="B22758920002"/>
    <s v="BOD"/>
    <n v="2275892"/>
    <m/>
    <s v="00070011102 DEP.DE CHEQ.AJENOS,RET.DE CAM.,CONCEPTO: DEVOLUCION DE PASAJES,DEP.: M.T.E.P.S. , PROCEDENCIA: BANCO UNION S.A., CHEQUE: 11553, FECHA DE EMISION:07/04/2025"/>
    <m/>
    <m/>
    <m/>
    <m/>
    <m/>
    <m/>
    <n v="0"/>
    <n v="316"/>
    <s v="NO_CONCILIADO"/>
  </r>
  <r>
    <x v="84"/>
    <m/>
    <x v="84"/>
    <x v="66"/>
    <s v="B22759390002"/>
    <s v="BOD"/>
    <n v="2275939"/>
    <m/>
    <s v="00169014101 DEP.DE CHEQ.AJENOS,RET.DE CAM.,CONCEPTO: AUTORIDAD DE IMPUGNACION TRIBUTARIA,DEP.: UNIBIENES S.A. , PROCEDENCIA: BANCO UNION S.A., CHEQUE: 6418, FECHA DE EMISION:08/04/2025"/>
    <m/>
    <m/>
    <m/>
    <m/>
    <m/>
    <m/>
    <n v="0"/>
    <n v="18.98"/>
    <s v="NO_CONCILIADO"/>
  </r>
  <r>
    <x v="2"/>
    <m/>
    <x v="2"/>
    <x v="66"/>
    <s v="B22759250002"/>
    <s v="BOD"/>
    <n v="2275925"/>
    <m/>
    <s v="00015011108 DEP.DE CHEQ.AJENOS,RET.DE CAM.,CONCEPTO: DEVOLUCION A LA CUT,DEP.: MINISTERIO DE GOBIERNO , PROCEDENCIA: BANCO UNION S.A., CHEQUE: 52528, FECHA DE EMISION:07/04/2025"/>
    <m/>
    <m/>
    <m/>
    <m/>
    <m/>
    <m/>
    <n v="0"/>
    <n v="100"/>
    <s v="NO_CONCILIADO"/>
  </r>
  <r>
    <x v="78"/>
    <m/>
    <x v="78"/>
    <x v="66"/>
    <s v="B22759370002"/>
    <s v="BOD"/>
    <n v="2275937"/>
    <m/>
    <s v="00591012001 DEP.DE CHEQ.AJENOS,RET.DE CAM.,CONCEPTO: SG HR MT/2025-02782,DEP.: E.E.T.C. MI TELEFERICO , PROCEDENCIA: BANCO UNION S.A., CHEQUE: 4170, FECHA DE EMISION:07/04/2025"/>
    <m/>
    <m/>
    <m/>
    <m/>
    <m/>
    <m/>
    <n v="0"/>
    <n v="6500"/>
    <s v="NO_CONCILIADO"/>
  </r>
  <r>
    <x v="78"/>
    <m/>
    <x v="78"/>
    <x v="66"/>
    <s v="B22759380002"/>
    <s v="BOD"/>
    <n v="2275938"/>
    <m/>
    <s v="00591012001 DEP.DE CHEQ.AJENOS,RET.DE CAM.,CONCEPTO: SG HR MT/2025-2791,DEP.: E.E.T.C. MI TELEFERICO , PROCEDENCIA: BANCO UNION S.A., CHEQUE: 4171, FECHA DE EMISION:07/04/2025"/>
    <m/>
    <m/>
    <m/>
    <m/>
    <m/>
    <m/>
    <n v="0"/>
    <n v="3600"/>
    <s v="NO_CONCILIADO"/>
  </r>
  <r>
    <x v="78"/>
    <m/>
    <x v="78"/>
    <x v="66"/>
    <s v="B22759400002"/>
    <s v="BOD"/>
    <n v="2275940"/>
    <m/>
    <s v="00591012001 DEP.DE CHEQ.AJENOS,RET.DE CAM.,CONCEPTO: SG HR MT/2025-02196,DEP.: E.E.T.C. MI TELEFERICO , PROCEDENCIA: BANCO UNION S.A., CHEQUE: 4172, FECHA DE EMISION:07/04/2025"/>
    <m/>
    <m/>
    <m/>
    <m/>
    <m/>
    <m/>
    <n v="0"/>
    <n v="29469.200000000001"/>
    <s v="NO_CONCILIADO"/>
  </r>
  <r>
    <x v="85"/>
    <m/>
    <x v="85"/>
    <x v="66"/>
    <s v="B22759410002"/>
    <s v="BOD"/>
    <n v="2275941"/>
    <m/>
    <s v="00572012007 DEP.DE CHEQ.AJENOS,RET.DE CAM.,CONCEPTO: RESARCIMIENTO DE SINIESTRO SIMUS00002692 A EMAPA,DEP.: UNIBIENES S.A. , PROCEDENCIA: BANCO UNION S.A., CHEQUE: 6410, FECHA DE EMISION:04/04/2025"/>
    <m/>
    <m/>
    <m/>
    <m/>
    <m/>
    <m/>
    <n v="0"/>
    <n v="71136.95"/>
    <s v="NO_CONCILIADO"/>
  </r>
  <r>
    <x v="1"/>
    <m/>
    <x v="1"/>
    <x v="66"/>
    <s v="B22759600002"/>
    <s v="BOD"/>
    <n v="2275960"/>
    <m/>
    <s v="00099021001 DEP.DE CHEQ.AJENOS,RET.DE CAM.,CONCEPTO: DEPÓSITO,DEP.: ANA MARLENY ORTEGA FARFAN , PROCEDENCIA: BANCO UNION S.A., CHEQUE: 213573, FECHA DE EMISION:09/04/2025"/>
    <m/>
    <m/>
    <m/>
    <m/>
    <m/>
    <m/>
    <n v="0"/>
    <n v="4837.96"/>
    <s v="NO_CONCILIADO"/>
  </r>
  <r>
    <x v="25"/>
    <m/>
    <x v="25"/>
    <x v="66"/>
    <s v="B22759630002"/>
    <s v="BOD"/>
    <n v="2275963"/>
    <m/>
    <s v="00099021001 DEP.DE CHEQ.AJENOS,RET.DE CAM.,CONCEPTO: DEPÓSITO,DEP.: JAVIER LOPEZ VILLA , PROCEDENCIA: BANCO UNION S.A., CHEQUE: 213569, FECHA DE EMISION:09/04/2025/DJBR"/>
    <m/>
    <m/>
    <m/>
    <m/>
    <m/>
    <m/>
    <n v="0"/>
    <n v="3087.7"/>
    <s v="NO_CONCILIADO"/>
  </r>
  <r>
    <x v="1"/>
    <m/>
    <x v="1"/>
    <x v="66"/>
    <s v="B22759640002"/>
    <s v="BOD"/>
    <n v="2275964"/>
    <m/>
    <s v="00099021001 DEP.DE CHEQ.AJENOS,RET.DE CAM.,CONCEPTO: DEPÓSITO,DEP.: DANIEL ROSALES CARBAJAL , PROCEDENCIA: BANCO UNION S.A., CHEQUE: 213570, FECHA DE EMISION:09/04/2025"/>
    <m/>
    <m/>
    <m/>
    <m/>
    <m/>
    <m/>
    <n v="0"/>
    <n v="17082.13"/>
    <s v="NO_CONCILIADO"/>
  </r>
  <r>
    <x v="1"/>
    <m/>
    <x v="1"/>
    <x v="66"/>
    <s v="B22759670002"/>
    <s v="BOD"/>
    <n v="2275967"/>
    <m/>
    <s v="00099021001 DEP.DE CHEQ.AJENOS,RET.DE CAM.,CONCEPTO: REVERSION BOLETA MENS MARZO,DEP.: CAROLA DUBIEZA TORRES MEDRANO , PROCEDENCIA: BANCO UNION S.A., CHEQUE: 213571, FECHA DE EMISION:09/04/2025"/>
    <m/>
    <m/>
    <m/>
    <m/>
    <m/>
    <m/>
    <n v="0"/>
    <n v="5128.45"/>
    <s v="NO_CONCILIADO"/>
  </r>
  <r>
    <x v="1"/>
    <m/>
    <x v="1"/>
    <x v="66"/>
    <s v="B22759690002"/>
    <s v="BOD"/>
    <n v="2275969"/>
    <m/>
    <s v="00099021001 DEP.DE CHEQ.AJENOS,RET.DE CAM.,CONCEPTO: DEV SUELDOS Y SALARIOS,DEP.: JOSE LUIS CARLDERON DAZA , PROCEDENCIA: BANCO UNION S.A., CHEQUE: 213572, FECHA DE EMISION:09/04/2025"/>
    <m/>
    <m/>
    <m/>
    <m/>
    <m/>
    <m/>
    <n v="0"/>
    <n v="4531.8500000000004"/>
    <s v="NO_CONCILIADO"/>
  </r>
  <r>
    <x v="86"/>
    <m/>
    <x v="86"/>
    <x v="66"/>
    <s v="B22759720002"/>
    <s v="BOD"/>
    <n v="2275972"/>
    <m/>
    <s v="00099021001 DEP.DE CHEQ.AJENOS,RET.DE CAM.,CONCEPTO: PAGO CONSUMO DE AGUA CORRESPONDIENTE AL MES DE ENERO FELCV EL ALTO PROCURADURIA GENERAL DEL ESTADO,DEP.: POLICIA BOLIVIANA COMANDO GENERAL"/>
    <m/>
    <m/>
    <m/>
    <m/>
    <m/>
    <m/>
    <n v="0"/>
    <n v="3446.32"/>
    <s v="NO_CONCILIADO"/>
  </r>
  <r>
    <x v="87"/>
    <m/>
    <x v="87"/>
    <x v="66"/>
    <s v="B22759750002"/>
    <s v="BOD"/>
    <n v="2275975"/>
    <m/>
    <s v="00578012002 DEP.DE CHEQ.AJENOS,RET.DE CAM.,CONCEPTO: REVERSION,DEP.: BOA , PROCEDENCIA: BANCO UNION S.A., CHEQUE: 19696, FECHA DE EMISION:08/04/2025"/>
    <m/>
    <m/>
    <m/>
    <m/>
    <m/>
    <m/>
    <n v="0"/>
    <n v="17970"/>
    <s v="NO_CONCILIADO"/>
  </r>
  <r>
    <x v="63"/>
    <m/>
    <x v="63"/>
    <x v="66"/>
    <s v="B22759870002"/>
    <s v="BOD"/>
    <n v="2275987"/>
    <m/>
    <s v="00389012001 DEP.DE CHEQ.AJENOS,RET.DE CAM.,CONCEPTO: GARANTIAS,DEP.: NAABOL/LPZ , PROCEDENCIA: BANCO UNION S.A., CHEQUE: 936, FECHA DE EMISION:09/04/2025"/>
    <m/>
    <m/>
    <m/>
    <m/>
    <m/>
    <m/>
    <n v="0"/>
    <n v="3261.53"/>
    <s v="NO_CONCILIADO"/>
  </r>
  <r>
    <x v="9"/>
    <m/>
    <x v="9"/>
    <x v="66"/>
    <s v="O22761030002"/>
    <s v="BOD"/>
    <n v="2276103"/>
    <m/>
    <s v="00086057003 DEPOSITO DE EFECTIVO, DEPOSITANTE: COSAPI CAUDAL S.R.L., CONCEPTO: MEJORAMIENTO Y AMPLIACION SISTEMA DE AGUA POTABLE Y ALCANTARILLADO SANITARIO RIBERALTA (BENI), CUENTA DE DEPOSITO: CUENTA UNICA DEL TESORO"/>
    <m/>
    <m/>
    <m/>
    <m/>
    <m/>
    <m/>
    <n v="0"/>
    <n v="16359.95"/>
    <s v="NO_CONCILIADO"/>
  </r>
  <r>
    <x v="67"/>
    <m/>
    <x v="67"/>
    <x v="66"/>
    <s v="J06329820002"/>
    <s v="NTE"/>
    <n v="11585939"/>
    <m/>
    <s v="A:00373024104 A:00373024104 Transferencia de recursos de acuerdo al Informe CITE: MEFP/VTCP/DGPOT/UPCFTGN/INF/ Nº25/2025 para el Desembolso de recursos al Fondo de Desarrollo Indígena a favor de las UNIBOL correspondiente al mes de marzo de 2025, (H.R.2025-00616-D)."/>
    <m/>
    <m/>
    <m/>
    <m/>
    <m/>
    <m/>
    <n v="0"/>
    <n v="1936607.91"/>
    <s v="NO_CONCILIADO"/>
  </r>
  <r>
    <x v="67"/>
    <m/>
    <x v="67"/>
    <x v="66"/>
    <s v="J06329830002"/>
    <s v="NTE"/>
    <n v="11585911"/>
    <m/>
    <s v="A:00373024101 A:00373024101 Transferencia de recursos de acuerdo al Informe CITE: MEFP/VTCP/DGPOT/UPCFTGN/INF/ Nº26/2025 para el Desembolso de recursos al Fondo de Desarrollo Indígena para gastos de funcionamiento correspondiente al mes de marzo de 2025, (H.R.2025-00702-D)."/>
    <m/>
    <m/>
    <m/>
    <m/>
    <m/>
    <m/>
    <n v="0"/>
    <n v="580982.37"/>
    <s v="NO_CONCILIADO"/>
  </r>
  <r>
    <x v="5"/>
    <m/>
    <x v="5"/>
    <x v="66"/>
    <s v="G30939340001"/>
    <s v="CVD"/>
    <n v="3093934"/>
    <m/>
    <s v="COBRO COSTOS DE PAPELERIA SEGUN TRANSFERENCIA DEL EXTERIOR POR ORDEN DE MTX COMERCIALIZADORA DE GAS (BRAZIL SAO PAULO) REF.: CRED INV PAPA-MTX-GT 02/25 FECHA VALOR 8/04/2025 LIB. 00513012015 YPFB-HEROES DEL CHACO-BS"/>
    <m/>
    <m/>
    <m/>
    <m/>
    <m/>
    <m/>
    <n v="60"/>
    <n v="0"/>
    <s v="NO_CONCILIADO"/>
  </r>
  <r>
    <x v="11"/>
    <m/>
    <x v="11"/>
    <x v="66"/>
    <s v="Q22017760002"/>
    <s v="CRV"/>
    <n v="2201776"/>
    <m/>
    <s v="NUMERO DE LIBRETA CUT: 00099021001 OPERACIÓN E75 TRANSFERENCIA DE LA CUENTA FISCAL BUN A LA CUT EN MN TRANSF.FDOS.AL.BCB GOBIERNO AUTONOMO DEPARTAMENTAL DE ORURO, CITE: GAD-ORU/SDAFP/UF/ATCP/CE-0033/2025 CUENTA CUT 3987 LIBRETA NÂ° 00099021001"/>
    <m/>
    <m/>
    <m/>
    <m/>
    <m/>
    <m/>
    <n v="0"/>
    <n v="383458.08"/>
    <s v="NO_CONCILIADO"/>
  </r>
  <r>
    <x v="11"/>
    <m/>
    <x v="11"/>
    <x v="66"/>
    <s v="Q22017810002"/>
    <s v="CRV"/>
    <n v="2201781"/>
    <m/>
    <s v="NUMERO DE LIBRETA CUT: 00099021001 OPERACIÓN E75 TRANSFERENCIA DE LA CUENTA FISCAL BUN A LA CUT EN MN TRANSF.FDOS.AL.BCB GOBIERNO AUTONOMO MUNICIPAL DE PALOS BLANCOS CITE: GAMPB/MAE/BAH/OELP/NÂ°081/2025 CUENTA CUT 3987 LIBRETA NÂ° 00099021001"/>
    <m/>
    <m/>
    <m/>
    <m/>
    <m/>
    <m/>
    <n v="0"/>
    <n v="14.92"/>
    <s v="NO_CONCILIADO"/>
  </r>
  <r>
    <x v="67"/>
    <m/>
    <x v="67"/>
    <x v="66"/>
    <s v="Q22017780002"/>
    <s v="CRV"/>
    <n v="2201778"/>
    <m/>
    <s v="NUMERO DE LIBRETA CUT: 00373024105 OPERACIÓN E75 TRANSFERENCIA DE LA CUENTA FISCAL BUN A LA CUT EN MN TRANSF.FDOS.AL.BCB GOBIERNO AUTONOMO MUNICIPAL DE MOCOMOCO CITE: GAMM/DAF/GVP/EXT/NÂ°0135/2025 CUENTA CUT 3987 LIBRETA NÂ° 00373024105"/>
    <m/>
    <m/>
    <m/>
    <m/>
    <m/>
    <m/>
    <n v="0"/>
    <n v="40278.730000000003"/>
    <s v="NO_CONCILIADO"/>
  </r>
  <r>
    <x v="67"/>
    <m/>
    <x v="67"/>
    <x v="66"/>
    <s v="Q22017790002"/>
    <s v="CRV"/>
    <n v="2201779"/>
    <m/>
    <s v="NUMERO DE LIBRETA CUT: 00373024105 OPERACIÓN E75 TRANSFERENCIA DE LA CUENTA FISCAL BUN A LA CUT EN MN TRANSF.FDOS.AL.BCB GOBIERNO AUTONOMO MUNICIPAL DE MOCOMOCO CITE: GAMM/DAF/GVP/EXT/NÂ°0136/2025 CUENTA CUT 3987 LIBRETA NÂ° 00373024105"/>
    <m/>
    <m/>
    <m/>
    <m/>
    <m/>
    <m/>
    <n v="0"/>
    <n v="23493.05"/>
    <s v="NO_CONCILIADO"/>
  </r>
  <r>
    <x v="17"/>
    <m/>
    <x v="17"/>
    <x v="66"/>
    <s v="Q22017800002"/>
    <s v="CRV"/>
    <n v="2201780"/>
    <m/>
    <s v="NUMERO DE LIBRETA CUT: 00047364102 OPERACIÓN E75 TRANSFERENCIA DE LA CUENTA FISCAL BUN A LA CUT EN MN TRANSF.FDOS.AL.BCB GOBIERNO AUTONOMO MUNICIPAL DE CAJUATA CITE: GAMC/MAE/JAPC/NÂ°146/2025 CUENTA CUT 3987 LIBRETA NÂ° 00047364102"/>
    <m/>
    <m/>
    <m/>
    <m/>
    <m/>
    <m/>
    <n v="0"/>
    <n v="182073.59"/>
    <s v="NO_CONCILIADO"/>
  </r>
  <r>
    <x v="11"/>
    <m/>
    <x v="11"/>
    <x v="66"/>
    <s v="Q22017820002"/>
    <s v="CRV"/>
    <n v="2201782"/>
    <m/>
    <s v="NUMERO DE LIBRETA CUT: 00099021001 OPERACIÓN E75 TRANSFERENCIA DE LA CUENTA FISCAL BUN A LA CUT EN MN TRANSF.FDOS.AL.BCB GOBIERNO AUTONOMO MUNICIPAL DE PALOS BLANCOS CITE: GAMPB/MAE/BAH/OELP/NÂ°082/2025 CUENTA CUT 3987 LIBRETA NÂ° 00099021001"/>
    <m/>
    <m/>
    <m/>
    <m/>
    <m/>
    <m/>
    <n v="0"/>
    <n v="345.38"/>
    <s v="NO_CONCILIADO"/>
  </r>
  <r>
    <x v="11"/>
    <m/>
    <x v="11"/>
    <x v="66"/>
    <s v="Q22018070002"/>
    <s v="CRV"/>
    <n v="2201807"/>
    <m/>
    <s v="NUMERO DE LIBRETA CUT: 00099021001 OPERACIÓN E75 TRANSFERENCIA DE LA CUENTA FISCAL BUN A LA CUT EN MN TRANSF.FDOS.AL.BCB GOBIERNO AUTONOMO MUNICIPAL DE VILLA LIBERTAD LICOMA CITE: GAMVLL/MAE/NEX-0120/2025 CUENTA CUT 3987 LIBRETA NÂ° 00099021001"/>
    <m/>
    <m/>
    <m/>
    <m/>
    <m/>
    <m/>
    <n v="0"/>
    <n v="16195"/>
    <s v="NO_CONCILIADO"/>
  </r>
  <r>
    <x v="80"/>
    <m/>
    <x v="80"/>
    <x v="66"/>
    <s v="G30942350002"/>
    <s v="CRV"/>
    <n v="3094235"/>
    <m/>
    <s v="TRANSFERENCIA DEL EXTERIOR SEGUN SWIFT NO.4874 DE FECHA 09/04/2025 ORDENANTE: CONSULADO DE BOLIVIA EN CALAMA REF.: TRANSFERENCIA SEGIP MES MARZO 2025 LIB. 00340012005 SEGIP - RECAUDACION EXTERIOR - CEDULAS DE IDENTIDAD"/>
    <m/>
    <m/>
    <m/>
    <m/>
    <m/>
    <m/>
    <n v="0"/>
    <n v="92068.06"/>
    <s v="NO_CONCILIADO"/>
  </r>
  <r>
    <x v="80"/>
    <m/>
    <x v="80"/>
    <x v="66"/>
    <s v="G30942360001"/>
    <s v="CVD"/>
    <n v="3094236"/>
    <m/>
    <s v="COBRO COSTOS DE PAPELERIA SEGUN TRANSFERENCIA DEL EXTERIOR POR ORDEN DE CONSULADO DE BOLIVIA EN CALAMA REF.: TRANSFERENCIA SEGIP MES MARZO 2025 LIB. 00340012003 RECAUDACION EXTRANJERIA - C.I. -L.C."/>
    <m/>
    <m/>
    <m/>
    <m/>
    <m/>
    <m/>
    <n v="60"/>
    <n v="0"/>
    <s v="NO_CONCILIADO"/>
  </r>
  <r>
    <x v="3"/>
    <m/>
    <x v="3"/>
    <x v="66"/>
    <s v="S11241250003"/>
    <s v="COB"/>
    <n v="1124125"/>
    <m/>
    <s v="||TRANSFERENCIA DE FONDOS S/G MENSAJE SWIFT NRO. 4833 EN ATENCIÓN A CORREO ELECTRÓNICO DE LA DGAC Y NOTA: DGAC/DAF/FIN/NE-0008/25 DE F.29/1/2025 (HRE-TGL-1866) ENVIADO POR LA DIRECCIÓN GENERAL DE AERONÁUTICA CIVIL (SECTOR PÚBLICO). DEBITO DE LA LIBRETA 00117012001 DGAC, REPOSICIÓN ÚTILES DE ESCRITORIO."/>
    <m/>
    <m/>
    <m/>
    <m/>
    <m/>
    <m/>
    <n v="60"/>
    <n v="0"/>
    <s v="NO_CONCILIADO"/>
  </r>
  <r>
    <x v="5"/>
    <m/>
    <x v="5"/>
    <x v="66"/>
    <s v="S11241260001"/>
    <s v="COB"/>
    <n v="1124126"/>
    <m/>
    <s v="'COBRO DE'||ÚTILES DE ESCRITORIO POR EL COMPROBANTE NRO. 1124124 DE LA FECHA S/G. NOTA CITE GAFC-0356/DFC/URTE-097/2025 DE F.26.02.2025 (HRE-TGL-3945) ENVIADA POR YACIMIENTOS PETROLIFEROS FISCALES BOLIVIANOS. DÉBITO DE LA LIBRETA 00513022001 YPFB - OPERACIONES"/>
    <m/>
    <m/>
    <m/>
    <m/>
    <m/>
    <m/>
    <n v="60"/>
    <n v="0"/>
    <s v="NO_CONCILIADO"/>
  </r>
  <r>
    <x v="88"/>
    <m/>
    <x v="88"/>
    <x v="66"/>
    <s v="G30944160002"/>
    <s v="CRV"/>
    <n v="3094416"/>
    <m/>
    <s v="TRANSFERENCIA DEL EXTERIOR SEGUN SWIFT NO.4835 Y NO.4834 DE FECHA 09/04/2025 ORDENANTE: CAMMESA CIA ADM DEL MERCADO MAYORISTA ELECTRICO S A (CAPITAL FEDERAL ARGENTINA) REF.: CRED URI FACTURA N24 LIB. 00514012005 ENDE-Bs. ING EGR INTERCAMBIO INTERNAL ENERGIA ELECTRICA"/>
    <m/>
    <m/>
    <m/>
    <m/>
    <m/>
    <m/>
    <n v="0"/>
    <n v="19078223"/>
    <s v="NO_CONCILIADO"/>
  </r>
  <r>
    <x v="63"/>
    <m/>
    <x v="63"/>
    <x v="66"/>
    <s v="S11241370003"/>
    <s v="COB"/>
    <n v="1124137"/>
    <m/>
    <s v="||TRANSFERENCIA DE FONDOS S/G MENSAJE SWIFT NRO. 4832 , CORREO ELECTRONICO DE LA FECHA Y NOTA CITE CAR/DGE-DNAF/N°0031/2025 DE F.29.01.2025. (HRE-TGL-1912) ENVIADA POR LA NAVEGACION AEREA Y AEROPUERTOS BOLIVIANOS (SECTOR PÚBLICO). DEBITO DE LA LIB. 00389012001 NAABOL- ADMINISTRACIÓN , REPOSICIÓN DE ÚTILES DE ESCRITORIO"/>
    <m/>
    <m/>
    <m/>
    <m/>
    <m/>
    <m/>
    <n v="60"/>
    <n v="0"/>
    <s v="NO_CONCILIADO"/>
  </r>
  <r>
    <x v="63"/>
    <m/>
    <x v="63"/>
    <x v="66"/>
    <s v="S11241400003"/>
    <s v="COB"/>
    <n v="1124140"/>
    <m/>
    <s v="||TRANSFERENCIA DE FONDOS SEGÚN MENSAJE SWIFT N°4839, CORREO ELECTRÓNICO DE LA FECHA Y NOTA CITE: CAR/DGE-DNAF N°0031/2025 DE NAVEGACIÓN AEREA Y AEROPUERTOS BOLIVIANOS DE FECHA 29/01/2025 (HRE-TGL-1912). (SECTOR PÚBLICO). DÉBITO DE LA LIBRETA 00389012001 NAABOL  ADMINISTRACIÓN CENTRAL, REPOSICIÓN DE ÚTILES DE ESCRITORIO"/>
    <m/>
    <m/>
    <m/>
    <m/>
    <m/>
    <m/>
    <n v="60"/>
    <n v="0"/>
    <s v="NO_CONCILIADO"/>
  </r>
  <r>
    <x v="88"/>
    <m/>
    <x v="88"/>
    <x v="66"/>
    <s v="G30944170001"/>
    <s v="CVD"/>
    <n v="3094417"/>
    <m/>
    <s v="COBRO COSTOS DE PAPELERIA SEGUN TRANSFERENCIA DEL EXTERIOR POR ORDEN DE CAMMESA CIA ADM DEL MERCADO MAYORISTA ELECTRICO S A (CAPITAL FEDERAL ARGENTINA) REF.: CRED URI FACTURA N24 LIB. 00514012005 ENDE-Bs. ING EGR INTERCAMBIO INTERNAL ENERGIA ELECTRICA"/>
    <m/>
    <m/>
    <m/>
    <m/>
    <m/>
    <m/>
    <n v="60"/>
    <n v="0"/>
    <s v="NO_CONCILIADO"/>
  </r>
  <r>
    <x v="1"/>
    <m/>
    <x v="1"/>
    <x v="67"/>
    <s v="O22762700002"/>
    <s v="BOD"/>
    <n v="2276270"/>
    <m/>
    <s v="00099021001 DEPOSITO DE EFECTIVO, DEPOSITANTE: AMERICO JAVIER VACAFLOR SORUCO, CONCEPTO: DEVOLUCION POR DPH POR EL MES DE JULIO DE 1986 ITEM 43 IBTA, CUENTA DE DEPOSITO: CUENTA UNICA DEL TESORO"/>
    <m/>
    <m/>
    <m/>
    <m/>
    <m/>
    <m/>
    <n v="0"/>
    <n v="109.61"/>
    <s v="NO_CONCILIADO"/>
  </r>
  <r>
    <x v="75"/>
    <m/>
    <x v="75"/>
    <x v="67"/>
    <s v="O22762710002"/>
    <s v="BOD"/>
    <n v="2276271"/>
    <m/>
    <s v="00522012001 DEPOSITO DE EFECTIVO, DEPOSITANTE: VICTORIA PASTORA CHAMBI ALARCON, CONCEPTO: ALQUILER PREDIOS LA PAZ DEL MES DE ABRIL DEL 2025, CUENTA DE DEPOSITO: CUENTA UNICA DEL TESORO"/>
    <m/>
    <m/>
    <m/>
    <m/>
    <m/>
    <m/>
    <n v="0"/>
    <n v="330"/>
    <s v="NO_CONCILIADO"/>
  </r>
  <r>
    <x v="75"/>
    <m/>
    <x v="75"/>
    <x v="67"/>
    <s v="O22762730002"/>
    <s v="BOD"/>
    <n v="2276273"/>
    <m/>
    <s v="00522012001 DEPOSITO DE EFECTIVO, DEPOSITANTE: CONSUELO MARISOL LOPEZ CEREZO, CONCEPTO: ALQUILER PREDIOS SANTA CRUZ DEL MES DE MARZO DEL 2025, CUENTA DE DEPOSITO: CUENTA UNICA DEL TESORO"/>
    <m/>
    <m/>
    <m/>
    <m/>
    <m/>
    <m/>
    <n v="0"/>
    <n v="2550"/>
    <s v="NO_CONCILIADO"/>
  </r>
  <r>
    <x v="75"/>
    <m/>
    <x v="75"/>
    <x v="67"/>
    <s v="O22762770002"/>
    <s v="BOD"/>
    <n v="2276277"/>
    <m/>
    <s v="00522012001 DEPOSITO DE EFECTIVO, DEPOSITANTE: BISMARK PINTO RADA, CONCEPTO: DEPÓSITO DE UN DIA DE HABER SIN GOCE DE HABERES DE 31/03/2025, CUENTA DE DEPOSITO: CUENTA UNICA DEL TESORO"/>
    <m/>
    <m/>
    <m/>
    <m/>
    <m/>
    <m/>
    <n v="0"/>
    <n v="87"/>
    <s v="NO_CONCILIADO"/>
  </r>
  <r>
    <x v="25"/>
    <m/>
    <x v="25"/>
    <x v="67"/>
    <s v="O22763340002"/>
    <s v="BOD"/>
    <n v="2276334"/>
    <m/>
    <s v="00046104203 DEPOSITO DE EFECTIVO, DEPOSITANTE: REINA ARCE QUISPE, CONCEPTO: REVERSION, CUENTA DE DEPOSITO: CUENTA UNICA DEL TESORO"/>
    <m/>
    <m/>
    <m/>
    <m/>
    <m/>
    <m/>
    <n v="0"/>
    <n v="1113"/>
    <s v="NO_CONCILIADO"/>
  </r>
  <r>
    <x v="1"/>
    <m/>
    <x v="1"/>
    <x v="67"/>
    <s v="O22763480002"/>
    <s v="BOD"/>
    <n v="2276348"/>
    <m/>
    <s v="00099021001 DEPOSITO DE EFECTIVO, DEPOSITANTE: CIRO VALERIO GARCIA BECERRA, CONCEPTO: DESCARGO POR PASAJES Y VIATICOS GESTION 2009, CUENTA DE DEPOSITO: CUENTA UNICA DEL TESORO"/>
    <m/>
    <m/>
    <m/>
    <m/>
    <m/>
    <m/>
    <n v="0"/>
    <n v="2920"/>
    <s v="NO_CONCILIADO"/>
  </r>
  <r>
    <x v="34"/>
    <m/>
    <x v="34"/>
    <x v="67"/>
    <s v="O22763660002"/>
    <s v="BOD"/>
    <n v="2276366"/>
    <m/>
    <s v="00099021001 DEPOSITO DE EFECTIVO, DEPOSITANTE: JOSE FREDDY FERNANDEZ RODRIGUEZ, CONCEPTO: DEVOLUCION DE VIATICOS, CUENTA DE DEPOSITO: CUENTA UNICA DEL TESORO/DJBR"/>
    <m/>
    <m/>
    <m/>
    <m/>
    <m/>
    <m/>
    <n v="0"/>
    <n v="259.7"/>
    <s v="NO_CONCILIADO"/>
  </r>
  <r>
    <x v="14"/>
    <m/>
    <x v="14"/>
    <x v="67"/>
    <s v="O22763720002"/>
    <s v="BOD"/>
    <n v="2276372"/>
    <m/>
    <s v="00016011101 DEPOSITO DE EFECTIVO, DEPOSITANTE: FONDO DE DESARROLLO INDIGENA, CONCEPTO: ALQUILER DEL SALON PAYA PARA LA RENDICION PUBLICA DE CUENTAS INICIAL 2025, CUENTA DE DEPOSITO: CUENTA UNICA DEL TESORO"/>
    <m/>
    <m/>
    <m/>
    <m/>
    <m/>
    <m/>
    <n v="0"/>
    <n v="1000"/>
    <s v="NO_CONCILIADO"/>
  </r>
  <r>
    <x v="14"/>
    <m/>
    <x v="14"/>
    <x v="67"/>
    <s v="O22763960002"/>
    <s v="BOD"/>
    <n v="2276396"/>
    <m/>
    <s v="00099021001 DEPOSITO DE EFECTIVO, DEPOSITANTE: DAVID DANIEL AJHUACHO VILLANUEVA, CONCEPTO: REVERSION TOTAL, CUENTA DE DEPOSITO: CUENTA UNICA DEL TESORO/DJBR"/>
    <m/>
    <m/>
    <m/>
    <m/>
    <m/>
    <m/>
    <n v="0"/>
    <n v="889.09"/>
    <s v="NO_CONCILIADO"/>
  </r>
  <r>
    <x v="14"/>
    <m/>
    <x v="14"/>
    <x v="67"/>
    <s v="O22763970002"/>
    <s v="BOD"/>
    <n v="2276397"/>
    <m/>
    <s v="00099021001 DEPOSITO DE EFECTIVO, DEPOSITANTE: JUAN CARLOS CALI SILVESTRE, CONCEPTO: REVERSION TOTAL, CUENTA DE DEPOSITO: CUENTA UNICA DEL TESORO/DJBR"/>
    <m/>
    <m/>
    <m/>
    <m/>
    <m/>
    <m/>
    <n v="0"/>
    <n v="485.09"/>
    <s v="NO_CONCILIADO"/>
  </r>
  <r>
    <x v="89"/>
    <m/>
    <x v="89"/>
    <x v="67"/>
    <s v="O22764250002"/>
    <s v="BOD"/>
    <n v="2276425"/>
    <m/>
    <s v="00222012001 DEPOSITO DE EFECTIVO, DEPOSITANTE: JUAN CARLOS CHINCHILLA MUÑOZ, CONCEPTO: DEVOLUCION DE RECURSOS POR FONDOS EN AVANCE, CUENTA DE DEPOSITO: CUENTA UNICA DEL TESORO"/>
    <m/>
    <m/>
    <m/>
    <m/>
    <m/>
    <m/>
    <n v="0"/>
    <n v="700"/>
    <s v="NO_CONCILIADO"/>
  </r>
  <r>
    <x v="25"/>
    <m/>
    <x v="25"/>
    <x v="67"/>
    <s v="O22764300002"/>
    <s v="BOD"/>
    <n v="2276430"/>
    <m/>
    <s v="00046171101 DEPOSITO DE EFECTIVO, DEPOSITANTE: KATTY DIANA PEREZ, CONCEPTO: REPOSICION DE CREDENCIAL, CUENTA DE DEPOSITO: CUENTA UNICA DEL TESORO"/>
    <m/>
    <m/>
    <m/>
    <m/>
    <m/>
    <m/>
    <n v="0"/>
    <n v="100"/>
    <s v="NO_CONCILIADO"/>
  </r>
  <r>
    <x v="90"/>
    <m/>
    <x v="90"/>
    <x v="67"/>
    <s v="B22763470002"/>
    <s v="BOD"/>
    <n v="2276347"/>
    <m/>
    <s v="00099021001 DEP.DE CHEQ.AJENOS,RET.DE CAM.,CONCEPTO: DEVOLUCION A LA AUTORIDAD DE FISCALIZACION Y CONTROL DE PENSIONES Y SEGUROS POR SUBSIDIO,DEP.: CAJA DE SALUD DE LA BANCA PRIVADA , PROCEDENCIA: BANCO NACIONAL DE BOLIVIA S.A., CHEQUE: 3715824, FECHA DE EMISION"/>
    <m/>
    <m/>
    <m/>
    <m/>
    <m/>
    <m/>
    <n v="0"/>
    <n v="1287.0999999999999"/>
    <s v="NO_CONCILIADO"/>
  </r>
  <r>
    <x v="0"/>
    <m/>
    <x v="0"/>
    <x v="67"/>
    <s v="B22763370002"/>
    <s v="BOD"/>
    <n v="2276337"/>
    <m/>
    <s v="00081011108 DEP.DE CHEQ.AJENOS,RET.DE CAM.,CONCEPTO: PROCESO COACTIVO FISCAL NUREJ 20105981,DEP.: NINNET DIVY ESPEJO ANDRADE , PROCEDENCIA: BANCO UNION S.A., CHEQUE: 24597, FECHA DE EMISION:11/03/2025"/>
    <m/>
    <m/>
    <m/>
    <m/>
    <m/>
    <m/>
    <n v="0"/>
    <n v="19809.939999999999"/>
    <s v="NO_CONCILIADO"/>
  </r>
  <r>
    <x v="1"/>
    <m/>
    <x v="1"/>
    <x v="67"/>
    <s v="B22763400002"/>
    <s v="BOD"/>
    <n v="2276340"/>
    <m/>
    <s v="00099021001 DEP.DE CHEQ.AJENOS,RET.DE CAM.,CONCEPTO: DEPÓSITO,DEP.: EDWIN ARMANDO TORREJON VENEGAS , PROCEDENCIA: BANCO UNION S.A., CHEQUE: 213576, FECHA DE EMISION:10/04/2025"/>
    <m/>
    <m/>
    <m/>
    <m/>
    <m/>
    <m/>
    <n v="0"/>
    <n v="6625.09"/>
    <s v="NO_CONCILIADO"/>
  </r>
  <r>
    <x v="1"/>
    <m/>
    <x v="1"/>
    <x v="67"/>
    <s v="B22763410002"/>
    <s v="BOD"/>
    <n v="2276341"/>
    <m/>
    <s v="00099021001 DEP.DE CHEQ.AJENOS,RET.DE CAM.,CONCEPTO: DEPÓSITO,DEP.: FABIOLA TORREZ PLATA , PROCEDENCIA: BANCO UNION S.A., CHEQUE: 213574, FECHA DE EMISION:10/04/2025"/>
    <m/>
    <m/>
    <m/>
    <m/>
    <m/>
    <m/>
    <n v="0"/>
    <n v="5487.14"/>
    <s v="NO_CONCILIADO"/>
  </r>
  <r>
    <x v="67"/>
    <m/>
    <x v="67"/>
    <x v="67"/>
    <s v="Q22022760002"/>
    <s v="CRV"/>
    <n v="2202276"/>
    <m/>
    <s v="NUMERO DE LIBRETA CUT: 00373024105 OPERACIÓN E75 TRANSFERENCIA DE LA CUENTA FISCAL BUN A LA CUT EN MN TRANSF.FDOS.AL.BCB GOB. AUTONOMO MCPAL. DE POCONA CITE: GAME/MAE/EXT NÂ° 098/2025 CUENTA CUT 3987069001 LIBRETA NÂ° 00373024105"/>
    <m/>
    <m/>
    <m/>
    <m/>
    <m/>
    <m/>
    <n v="0"/>
    <n v="43699.839999999997"/>
    <s v="NO_CONCILIADO"/>
  </r>
  <r>
    <x v="5"/>
    <m/>
    <x v="5"/>
    <x v="67"/>
    <s v="F0024356"/>
    <s v="NTE"/>
    <n v="11618685"/>
    <m/>
    <s v="De: 00513012004 Transferencia de recursos a solicitud de Yacimientos Petrolíferos Bolivianos mediante nota CITE: YPFB/GAFC/168-DFC/URTE-634/2025 en aplicación al Decreto Supremo N° 5348 de 10 de marzo de 2025 y la Resolución Ministerial N° 26 de 27 de enero de 2025 que aprueba el Reglamento Operativo para el pago de obligaciones en el extranjero H.R. 2025-15494-R"/>
    <m/>
    <m/>
    <m/>
    <m/>
    <m/>
    <m/>
    <n v="43280297.170000002"/>
    <n v="0"/>
    <s v="NO_CONCILIADO"/>
  </r>
  <r>
    <x v="5"/>
    <m/>
    <x v="5"/>
    <x v="67"/>
    <s v="G30958140001"/>
    <s v="CVD"/>
    <n v="3095814"/>
    <m/>
    <s v="COBRO COSTOS DE PAPELERIA SEGUN TRANSFERENCIA DEL EXTERIOR POR ORDEN DE YPF EXPLORACIÓN + PRODUCCIÓN DE FERMIN PERALTA TORRES REF.: ATS OF 25/04/09 FECHA VALOR 10/04/2025 LIB. 00513012007 YPFB - RECURSOS NACIONALIZACIÓN"/>
    <m/>
    <m/>
    <m/>
    <m/>
    <m/>
    <m/>
    <n v="60"/>
    <n v="0"/>
    <s v="NO_CONCILIADO"/>
  </r>
  <r>
    <x v="3"/>
    <m/>
    <x v="3"/>
    <x v="67"/>
    <s v="S11241750003"/>
    <s v="COB"/>
    <n v="1124175"/>
    <m/>
    <s v="||TRANSFERENCIA DE FONDOS S/G MENSAJES SWIFT NROS. 4891-4896 EN ATENCIÓN A NOTA: DGAC/DAF/FIN/NE-0008/25 (HRE-TGL-2025-1866) ENVIADO POR LA DIRECCIÓN GENERAL DE AERONÁUTICA CIVIL (SECTOR PÚBLICO). DEBITO DE LA LIBRETA 00117012001 DGAC, REPOSICIÓN ÚTILES DE ESCRITORIO."/>
    <m/>
    <m/>
    <m/>
    <m/>
    <m/>
    <m/>
    <n v="60"/>
    <n v="0"/>
    <s v="NO_CONCILIADO"/>
  </r>
  <r>
    <x v="63"/>
    <m/>
    <x v="63"/>
    <x v="67"/>
    <s v="S11241810003"/>
    <s v="COB"/>
    <n v="1124181"/>
    <m/>
    <s v="||TRANSFERENCIA DE FONDOS S/G MENSAJES SWIFT NROS. 4895 Y 4890 DE LA FECHA Y NOTA CITE CAR/DGE-DNAF N. 0031/2025 DE F.29.01.2025 (HRE-TGL-1912) DE NAVEGACION AEREA Y AEROPUERTOS BOLIVIANOS (SECTOR PÚBLICO). DEBITO DE LA LIBRETA 00389012001 NAABOL  ADMINISTRACION CENTRAL, REPOSICIÓN DE ÚTILES DE ESCRITORIO"/>
    <m/>
    <m/>
    <m/>
    <m/>
    <m/>
    <m/>
    <n v="60"/>
    <n v="0"/>
    <s v="NO_CONCILIADO"/>
  </r>
  <r>
    <x v="16"/>
    <m/>
    <x v="16"/>
    <x v="67"/>
    <s v="S11241900001"/>
    <s v="COB"/>
    <n v="1124190"/>
    <m/>
    <s v="||COMISION TRANSFERENCIA FDOS.AL EXTERIOR 0,20% S/USD249.095,10,REEMB.GSTS.COMUNICACION BS300.-Y EMISION COMP.CONTABLE BS60.-REF.:PAGO 1 LC I-2023-37 P/C EPP KOKABOL A/F COMASA EUROPE S.R.L.,EN COMPL.A COMP.1124189,10/04/2025. LIB.00132102001 KOKABOL-GESTIÓN OPERATIVA REF.:COMISIONES PAGO 1 LC I-2023-37"/>
    <m/>
    <m/>
    <m/>
    <m/>
    <m/>
    <m/>
    <n v="3777.58"/>
    <n v="0"/>
    <s v="NO_CONCILIADO"/>
  </r>
  <r>
    <x v="5"/>
    <m/>
    <x v="5"/>
    <x v="67"/>
    <s v="F0024375"/>
    <s v="NTE"/>
    <n v="11622627"/>
    <m/>
    <s v="De: 00513012004 Transferencia de recursos a solicitud de Yacimientos Petrolíferos Bolivianos mediante nota CITE: YPFB/GAFC/170-DFC/URTE-636/2025 en aplicación al Decreto Supremo N° 5348 de 10 de marzo de 2025 y la Resolución Ministerial N° 26 de 27 de enero de 2025 que aprueba el Reglamento Operativo para el pago de obligaciones en el extranjero H.R. 2025-15554-R"/>
    <m/>
    <m/>
    <m/>
    <m/>
    <m/>
    <m/>
    <n v="14951401.34"/>
    <n v="0"/>
    <s v="NO_CONCILIADO"/>
  </r>
  <r>
    <x v="8"/>
    <m/>
    <x v="8"/>
    <x v="68"/>
    <s v="O22765830002"/>
    <s v="BOD"/>
    <n v="2276583"/>
    <m/>
    <s v="00099021001 DEPOSITO DE EFECTIVO, DEPOSITANTE: EDWING ERASMO TORREZ TAPIA, CONCEPTO: REPROGRAMACION DE PASAJE AEREO SCZ-LP, CUENTA DE DEPOSITO: CUENTA UNICA DEL TESORO/DJBR"/>
    <m/>
    <m/>
    <m/>
    <m/>
    <m/>
    <m/>
    <n v="0"/>
    <n v="30"/>
    <s v="NO_CONCILIADO"/>
  </r>
  <r>
    <x v="1"/>
    <m/>
    <x v="1"/>
    <x v="68"/>
    <s v="O22766280002"/>
    <s v="BOD"/>
    <n v="2276628"/>
    <m/>
    <s v="00099021001 DEPOSITO DE EFECTIVO, DEPOSITANTE: GEORGINA MIRANDA CLAROS, CONCEPTO: DEVOLUCION POR DPH POR LOS MESES DE ABRIL DE 1987 AREA DE EDUCACION ITEMS 1336 Y 1504, CUENTA DE DEPOSITO: CUENTA UNICA DEL TESORO"/>
    <m/>
    <m/>
    <m/>
    <m/>
    <m/>
    <m/>
    <n v="0"/>
    <n v="427.78"/>
    <s v="NO_CONCILIADO"/>
  </r>
  <r>
    <x v="72"/>
    <m/>
    <x v="72"/>
    <x v="68"/>
    <s v="O22766310002"/>
    <s v="BOD"/>
    <n v="2276631"/>
    <m/>
    <s v="00206012001 DEPOSITO DE EFECTIVO, DEPOSITANTE: INSTITUTO NACIONAL DE ESTADISTICA, CONCEPTO: DEPÓSITO POR VENTAS DE LA OFICINA CENTRAL LA PAZ, DE FECHA 10/04/2025, CUENTA DE DEPOSITO: CUENTA UNICA DEL TESORO"/>
    <m/>
    <m/>
    <m/>
    <m/>
    <m/>
    <m/>
    <n v="0"/>
    <n v="60"/>
    <s v="NO_CONCILIADO"/>
  </r>
  <r>
    <x v="1"/>
    <m/>
    <x v="1"/>
    <x v="68"/>
    <s v="O22766370002"/>
    <s v="BOD"/>
    <n v="2276637"/>
    <m/>
    <s v="00099021001 DEPOSITO DE EFECTIVO, DEPOSITANTE: URSINA MANUELO CORNEJO, CONCEPTO: DEVOLUCION, CUENTA DE DEPOSITO: CUENTA UNICA DEL TESORO"/>
    <m/>
    <m/>
    <m/>
    <m/>
    <m/>
    <m/>
    <n v="0"/>
    <n v="2945"/>
    <s v="NO_CONCILIADO"/>
  </r>
  <r>
    <x v="31"/>
    <m/>
    <x v="31"/>
    <x v="68"/>
    <s v="O22767310002"/>
    <s v="BOD"/>
    <n v="2276731"/>
    <m/>
    <s v="00099021001 DEPOSITO DE EFECTIVO, DEPOSITANTE: FREDDY ERNESTO SOTO POLO, CONCEPTO: RETENCION DE SERVICIOS, CUENTA DE DEPOSITO: CUENTA UNICA DEL TESORO/DJBR"/>
    <m/>
    <m/>
    <m/>
    <m/>
    <m/>
    <m/>
    <n v="0"/>
    <n v="448.8"/>
    <s v="NO_CONCILIADO"/>
  </r>
  <r>
    <x v="62"/>
    <m/>
    <x v="62"/>
    <x v="68"/>
    <s v="O22767550002"/>
    <s v="BOD"/>
    <n v="2276755"/>
    <m/>
    <s v="00283042001 DEPOSITO DE EFECTIVO, DEPOSITANTE: MALLEA BURGOA ROLANDO, CONCEPTO: DEVOLUCION DE VIATICOS, CUENTA DE DEPOSITO: CUENTA UNICA DEL TESORO"/>
    <m/>
    <m/>
    <m/>
    <m/>
    <m/>
    <m/>
    <n v="0"/>
    <n v="160"/>
    <s v="NO_CONCILIADO"/>
  </r>
  <r>
    <x v="91"/>
    <m/>
    <x v="91"/>
    <x v="68"/>
    <s v="O22767590002"/>
    <s v="BOD"/>
    <n v="2276759"/>
    <m/>
    <s v="00221012001 DEPOSITO DE EFECTIVO, DEPOSITANTE: FERNANDO MANUEL ARENAS CAMPERO-SENARECOM, CONCEPTO: REVERSION DE PLANILLA, CUENTA DE DEPOSITO: CUENTA UNICA DEL TESORO"/>
    <m/>
    <m/>
    <m/>
    <m/>
    <m/>
    <m/>
    <n v="0"/>
    <n v="15.46"/>
    <s v="CONCILIADO_PARCIAL"/>
  </r>
  <r>
    <x v="11"/>
    <m/>
    <x v="11"/>
    <x v="68"/>
    <s v="O22767680002"/>
    <s v="BOD"/>
    <n v="2276768"/>
    <m/>
    <s v="00099021001 DEPOSITO DE EFECTIVO, DEPOSITANTE: GAM PUERTO MAYOR DE CARABUCO, CONCEPTO: DEV RECURSOS TRANSFERIDOS A TRAVES DEL PROG BOLIVIA CAMBIA-NO EJECUTADOS AL CIERRE DEL EJERCICIO 24, CUENTA DE DEPOSITO: CUENTA UNICA DEL TESORO"/>
    <m/>
    <m/>
    <m/>
    <m/>
    <m/>
    <m/>
    <n v="0"/>
    <n v="31.42"/>
    <s v="NO_CONCILIADO"/>
  </r>
  <r>
    <x v="1"/>
    <m/>
    <x v="1"/>
    <x v="68"/>
    <s v="O22767840002"/>
    <s v="BOD"/>
    <n v="2276784"/>
    <m/>
    <s v="00099021001 DEPOSITO DE EFECTIVO, DEPOSITANTE: LEONARDO ANIBAL COLQUE CANAZA, CONCEPTO: PAGO DE ENERGIA, CUENTA DE DEPOSITO: CUENTA UNICA DEL TESORO"/>
    <m/>
    <m/>
    <m/>
    <m/>
    <m/>
    <m/>
    <n v="0"/>
    <n v="1000"/>
    <s v="NO_CONCILIADO"/>
  </r>
  <r>
    <x v="1"/>
    <m/>
    <x v="1"/>
    <x v="68"/>
    <s v="O22767860002"/>
    <s v="BOD"/>
    <n v="2276786"/>
    <m/>
    <s v="00099021001 DEPOSITO DE EFECTIVO, DEPOSITANTE: LEONARDO ANIBAL COLQUE CANAZA, CONCEPTO: PAGO DE AGUA, CUENTA DE DEPOSITO: CUENTA UNICA DEL TESORO"/>
    <m/>
    <m/>
    <m/>
    <m/>
    <m/>
    <m/>
    <n v="0"/>
    <n v="1000"/>
    <s v="NO_CONCILIADO"/>
  </r>
  <r>
    <x v="1"/>
    <m/>
    <x v="1"/>
    <x v="68"/>
    <s v="O22767870002"/>
    <s v="BOD"/>
    <n v="2276787"/>
    <m/>
    <s v="00099021001 DEPOSITO DE EFECTIVO, DEPOSITANTE: LEONARDO ANIBAL COLQUE CANAZA, CONCEPTO: PAGO DEL GAS, CUENTA DE DEPOSITO: CUENTA UNICA DEL TESORO"/>
    <m/>
    <m/>
    <m/>
    <m/>
    <m/>
    <m/>
    <n v="0"/>
    <n v="1177.75"/>
    <s v="NO_CONCILIADO"/>
  </r>
  <r>
    <x v="64"/>
    <m/>
    <x v="64"/>
    <x v="68"/>
    <s v="O22767910002"/>
    <s v="BOD"/>
    <n v="2276791"/>
    <m/>
    <s v="00292032001 DEPOSITO DE EFECTIVO, DEPOSITANTE: GONZALO YUJRA SENTENO, CONCEPTO: DEPÓSITO, CUENTA DE DEPOSITO: CUENTA UNICA DEL TESORO"/>
    <m/>
    <m/>
    <m/>
    <m/>
    <m/>
    <m/>
    <n v="0"/>
    <n v="311.64"/>
    <s v="NO_CONCILIADO"/>
  </r>
  <r>
    <x v="5"/>
    <m/>
    <x v="5"/>
    <x v="68"/>
    <s v="B22765870002"/>
    <s v="BOD"/>
    <n v="2276587"/>
    <m/>
    <s v="00513212001 DEP.DE CHEQ.AJENOS,RET.DE CAM.,CONCEPTO: REVERSION DE FONDOS,DEP.: Y.P.F.B , PROCEDENCIA: BANCO UNION S.A., CHEQUE: 872, FECHA DE EMISION:10/04/2025"/>
    <m/>
    <m/>
    <m/>
    <m/>
    <m/>
    <m/>
    <n v="0"/>
    <n v="152.9"/>
    <s v="NO_CONCILIADO"/>
  </r>
  <r>
    <x v="73"/>
    <m/>
    <x v="73"/>
    <x v="68"/>
    <s v="B22766060002"/>
    <s v="BOD"/>
    <n v="2276606"/>
    <m/>
    <s v="00660102001 DEP.DE CHEQ.AJENOS,RET.DE CAM.,CONCEPTO: DEVOLUCION VIATICOS GESTIONES PASADAS,DEP.: ORGANO JUDICIAL - DISTRITO POTOSI , PROCEDENCIA: BANCO UNION S.A., CHEQUE: 652, FECHA DE EMISION:09/04/2025"/>
    <m/>
    <m/>
    <m/>
    <m/>
    <m/>
    <m/>
    <n v="0"/>
    <n v="1421"/>
    <s v="NO_CONCILIADO"/>
  </r>
  <r>
    <x v="1"/>
    <m/>
    <x v="1"/>
    <x v="68"/>
    <s v="B22766440002"/>
    <s v="BOD"/>
    <n v="2276644"/>
    <m/>
    <s v="00099021001 DEP.DE CHEQ.AJENOS,RET.DE CAM.,CONCEPTO: DEPÓSITO,DEP.: MARIA TERESA RUIZ NAVAJAS , PROCEDENCIA: BANCO UNION S.A., CHEQUE: 215998, FECHA DE EMISION:11/04/2025"/>
    <m/>
    <m/>
    <m/>
    <m/>
    <m/>
    <m/>
    <n v="0"/>
    <n v="3721.53"/>
    <s v="NO_CONCILIADO"/>
  </r>
  <r>
    <x v="1"/>
    <m/>
    <x v="1"/>
    <x v="68"/>
    <s v="B22766450002"/>
    <s v="BOD"/>
    <n v="2276645"/>
    <m/>
    <s v="00099021001 DEP.DE CHEQ.AJENOS,RET.DE CAM.,CONCEPTO: DEPÓSITO,DEP.: MARTHA EUGENIA NINA ROCABADO , PROCEDENCIA: BANCO UNION S.A., CHEQUE: 213580, FECHA DE EMISION:11/04/2025"/>
    <m/>
    <m/>
    <m/>
    <m/>
    <m/>
    <m/>
    <n v="0"/>
    <n v="3927.8"/>
    <s v="NO_CONCILIADO"/>
  </r>
  <r>
    <x v="14"/>
    <m/>
    <x v="14"/>
    <x v="68"/>
    <s v="B22766470002"/>
    <s v="BOD"/>
    <n v="2276647"/>
    <m/>
    <s v="00099021001 DEP.DE CHEQ.AJENOS,RET.DE CAM.,CONCEPTO: DEPÓSITO,DEP.: ROSA MONICA MAMANI CALLATA , PROCEDENCIA: BANCO UNION S.A., CHEQUE: 213579, FECHA DE EMISION:11/04/2025/DJBR"/>
    <m/>
    <m/>
    <m/>
    <m/>
    <m/>
    <m/>
    <n v="0"/>
    <n v="6512.28"/>
    <s v="NO_CONCILIADO"/>
  </r>
  <r>
    <x v="78"/>
    <m/>
    <x v="78"/>
    <x v="68"/>
    <s v="B22766730002"/>
    <s v="BOD"/>
    <n v="2276673"/>
    <m/>
    <s v="00591012001 DEP.DE CHEQ.AJENOS,RET.DE CAM.,CONCEPTO: SG HR MT/2024-09022,DEP.: E.E.T.C. MI TELEFERICO , PROCEDENCIA: BANCO UNION S.A., CHEQUE: 4173, FECHA DE EMISION:08/04/2025"/>
    <m/>
    <m/>
    <m/>
    <m/>
    <m/>
    <m/>
    <n v="0"/>
    <n v="275.98"/>
    <s v="NO_CONCILIADO"/>
  </r>
  <r>
    <x v="78"/>
    <m/>
    <x v="78"/>
    <x v="68"/>
    <s v="B22766760002"/>
    <s v="BOD"/>
    <n v="2276676"/>
    <m/>
    <s v="00591012001 DEP.DE CHEQ.AJENOS,RET.DE CAM.,CONCEPTO: SG HR MT/2025-1981,DEP.: E.E.T.C. MI TELEFERICO , PROCEDENCIA: BANCO UNION S.A., CHEQUE: 4176, FECHA DE EMISION:09/04/2025"/>
    <m/>
    <m/>
    <m/>
    <m/>
    <m/>
    <m/>
    <n v="0"/>
    <n v="168329.28"/>
    <s v="NO_CONCILIADO"/>
  </r>
  <r>
    <x v="78"/>
    <m/>
    <x v="78"/>
    <x v="68"/>
    <s v="B22766780002"/>
    <s v="BOD"/>
    <n v="2276678"/>
    <m/>
    <s v="00591012001 DEP.DE CHEQ.AJENOS,RET.DE CAM.,CONCEPTO: SG HR MT/2025-2316,DEP.: E.E.T.C. MI TELEFERICO , PROCEDENCIA: BANCO UNION S.A., CHEQUE: 4177, FECHA DE EMISION:10/04/2025"/>
    <m/>
    <m/>
    <m/>
    <m/>
    <m/>
    <m/>
    <n v="0"/>
    <n v="718310.38"/>
    <s v="NO_CONCILIADO"/>
  </r>
  <r>
    <x v="65"/>
    <m/>
    <x v="65"/>
    <x v="68"/>
    <s v="B22766800002"/>
    <s v="BOD"/>
    <n v="2276680"/>
    <m/>
    <s v="00670012002 DEP.DE CHEQ.AJENOS,RET.DE CAM.,CONCEPTO: DEVOLUCION DE REFRIGERIO SERECI TARIJA,DEP.: MILAN COPA HUANCA , PROCEDENCIA: BANCO UNION S.A., CHEQUE: 2387, FECHA DE EMISION:09/04/2025"/>
    <m/>
    <m/>
    <m/>
    <m/>
    <m/>
    <m/>
    <n v="0"/>
    <n v="72"/>
    <s v="NO_CONCILIADO"/>
  </r>
  <r>
    <x v="63"/>
    <m/>
    <x v="63"/>
    <x v="68"/>
    <s v="B22766810002"/>
    <s v="BOD"/>
    <n v="2276681"/>
    <m/>
    <s v="00389022001 DEP.DE CHEQ.AJENOS,RET.DE CAM.,CONCEPTO: LICENCIA SIN GOCE DE HABER LPZ,DEP.: JOAN PAULO CLAVIJO ARISCAIN , PROCEDENCIA: BANCO UNION S.A., CHEQUE: 938, FECHA DE EMISION:11/04/2025"/>
    <m/>
    <m/>
    <m/>
    <m/>
    <m/>
    <m/>
    <n v="0"/>
    <n v="10816.6"/>
    <s v="NO_CONCILIADO"/>
  </r>
  <r>
    <x v="63"/>
    <m/>
    <x v="63"/>
    <x v="68"/>
    <s v="B22766830002"/>
    <s v="BOD"/>
    <n v="2276683"/>
    <m/>
    <s v="00389032001 DEP.DE CHEQ.AJENOS,RET.DE CAM.,CONCEPTO: LICENCIA SIN GOCE DE HABER CBB,DEP.: JOAN PAULO CLAVIJO ARISCAIN , PROCEDENCIA: BANCO UNION S.A., CHEQUE: 939, FECHA DE EMISION:11/04/2025"/>
    <m/>
    <m/>
    <m/>
    <m/>
    <m/>
    <m/>
    <n v="0"/>
    <n v="8477.73"/>
    <s v="NO_CONCILIADO"/>
  </r>
  <r>
    <x v="63"/>
    <m/>
    <x v="63"/>
    <x v="68"/>
    <s v="B22766860002"/>
    <s v="BOD"/>
    <n v="2276686"/>
    <m/>
    <s v="00389042001 DEP.DE CHEQ.AJENOS,RET.DE CAM.,CONCEPTO: LICENCIA SIN GOCE DE HABER SCZ,DEP.: JOAN PAULO CLAVIJO ARISCAIN , PROCEDENCIA: BANCO UNION S.A., CHEQUE: 940, FECHA DE EMISION:11/04/2025"/>
    <m/>
    <m/>
    <m/>
    <m/>
    <m/>
    <m/>
    <n v="0"/>
    <n v="4681.17"/>
    <s v="NO_CONCILIADO"/>
  </r>
  <r>
    <x v="63"/>
    <m/>
    <x v="63"/>
    <x v="68"/>
    <s v="B22766880002"/>
    <s v="BOD"/>
    <n v="2276688"/>
    <m/>
    <s v="00389012001 DEP.DE CHEQ.AJENOS,RET.DE CAM.,CONCEPTO: LICENCIA SIN GOCE DE HABER CENTRAL,DEP.: JOAN PAULO CLAVIJO ARISCAIN , PROCEDENCIA: BANCO UNION S.A., CHEQUE: 941, FECHA DE EMISION:11/04/2025"/>
    <m/>
    <m/>
    <m/>
    <m/>
    <m/>
    <m/>
    <n v="0"/>
    <n v="5313.15"/>
    <s v="NO_CONCILIADO"/>
  </r>
  <r>
    <x v="67"/>
    <m/>
    <x v="67"/>
    <x v="68"/>
    <s v="Q22030590002"/>
    <s v="CRV"/>
    <n v="2203059"/>
    <m/>
    <s v="NUMERO DE LIBRETA CUT: 00373024108 OPERACIÓN E75 TRANSFERENCIA DE LA CUENTA FISCAL BUN A LA CUT EN MN TRANSFERENCIA DE FONDOS A SOLICITUD DE: GOBIERNO AUTONOMO INDIGENA ORIGINARIO CAMPESINO DE SALINAS, CITE: GAIOC-SA/MAE/027/2025 CUENTA CUT 3987 LIBRETA NÂ° 00373024108 FDI-TRANSFERENCIAS DE PROG"/>
    <m/>
    <m/>
    <m/>
    <m/>
    <m/>
    <m/>
    <n v="0"/>
    <n v="592.97"/>
    <s v="NO_CONCILIADO"/>
  </r>
  <r>
    <x v="11"/>
    <m/>
    <x v="11"/>
    <x v="68"/>
    <s v="Q22030600002"/>
    <s v="CRV"/>
    <n v="2203060"/>
    <m/>
    <s v="NUMERO DE LIBRETA CUT: 00099021001 OPERACIÓN E75 TRANSFERENCIA DE LA CUENTA FISCAL BUN A LA CUT EN MN TRANSFERENCIA DE FONDOS A SOLICITUD DE: GOBIERNO AUTONOMO MUNICIPAL DE MAIRANA, CITE: GAMM DAF NÂ° 0175/2025 CUENTA CUT 3987 LIBRETA NÂ° 00099021001 TGN - RECURSOS ORDINARIOS"/>
    <m/>
    <m/>
    <m/>
    <m/>
    <m/>
    <m/>
    <n v="0"/>
    <n v="35638.29"/>
    <s v="NO_CONCILIADO"/>
  </r>
  <r>
    <x v="9"/>
    <m/>
    <x v="9"/>
    <x v="68"/>
    <s v="Q22032620002"/>
    <s v="CRV"/>
    <n v="2203262"/>
    <m/>
    <s v="NUMERO DE LIBRETA CUT: 00086051101 OPERACIÓN E18 TRANSFERENCIA DEL SISTEMA FINANCIERO POR CUENTA DE TERCEROS A LA CUT PARA ABONO A CUT 3987069001 CUENTA UNICA DEL TESORO LIBRETA 00086051101 MMAyA - BS A SOLICITUD DE BANCO DE CREDITO DE BOLIVIA SA"/>
    <m/>
    <m/>
    <m/>
    <m/>
    <m/>
    <m/>
    <n v="0"/>
    <n v="14000"/>
    <s v="NO_CONCILIADO"/>
  </r>
  <r>
    <x v="9"/>
    <m/>
    <x v="9"/>
    <x v="68"/>
    <s v="Q22032650002"/>
    <s v="CRV"/>
    <n v="2203265"/>
    <m/>
    <s v="NUMERO DE LIBRETA CUT: 00086051101 OPERACIÓN E18 TRANSFERENCIA DEL SISTEMA FINANCIERO POR CUENTA DE TERCEROS A LA CUT PARA ABONO A CUT 3987069001 CUENTA UNICA DEL TESORO LIBRETA 00086051101 MMAyA - BS A SOLICITUD DE BANCO DE CREDITO DE BOLIVIA SA"/>
    <m/>
    <m/>
    <m/>
    <m/>
    <m/>
    <m/>
    <n v="0"/>
    <n v="117000"/>
    <s v="NO_CONCILIADO"/>
  </r>
  <r>
    <x v="5"/>
    <m/>
    <x v="5"/>
    <x v="68"/>
    <s v="S11242450001"/>
    <s v="COB"/>
    <n v="1124245"/>
    <m/>
    <s v="'COBRO DE'||ÚTILES DE ESCRITORIO POR EL COMPROBANTE NRO.1124244 DE LA FECHA S/G. NOTA CITE GAFC-0356/ DFC/URTE-097/2025 DE F.26.02.2025 (HRE-TGL-3945) ENVIADA POR YACIMIENTOS PETROLIFEROS FISCALES BOLIVIANOS DEBITO DE LA LIBRETA 00513022001 YPFB  OPERACIONES, REPOSICION UTILES DE ESCRITORIO"/>
    <m/>
    <m/>
    <m/>
    <m/>
    <m/>
    <m/>
    <n v="60"/>
    <n v="0"/>
    <s v="NO_CONCILIADO"/>
  </r>
  <r>
    <x v="5"/>
    <m/>
    <x v="5"/>
    <x v="68"/>
    <s v="F0024420"/>
    <s v="NTE"/>
    <n v="11632138"/>
    <m/>
    <s v="De: 00513012004 Transferencia de recursos a solicitud de Yacimientos Petrolíferos Fiscales Bolivianos mediante nota CITE: YPFB/GAFC/650-DFC/URTE-176/2025 en aplicación al Decreto Supremo N° 5348 de 10 de marzo de 2025 y la Resolución Ministerial N° 26 de 27 de enero de 2025 que aprueba el Reglamento Operativo para el pago de obligaciones en el extranjero H.R. 2025-15846-R"/>
    <m/>
    <m/>
    <m/>
    <m/>
    <m/>
    <m/>
    <n v="15774134.1"/>
    <n v="0"/>
    <s v="NO_CONCILIADO"/>
  </r>
  <r>
    <x v="30"/>
    <m/>
    <x v="30"/>
    <x v="69"/>
    <s v="O22769680002"/>
    <s v="BOD"/>
    <n v="2276968"/>
    <m/>
    <s v="00133012001 DEPOSITO DE EFECTIVO, DEPOSITANTE: JOSE IVAN COCA MIER, CONCEPTO: DEVOLUCION DE DEUDA, CUENTA DE DEPOSITO: CUENTA UNICA DEL TESORO"/>
    <m/>
    <m/>
    <m/>
    <m/>
    <m/>
    <m/>
    <n v="0"/>
    <n v="2553"/>
    <s v="NO_CONCILIADO"/>
  </r>
  <r>
    <x v="1"/>
    <m/>
    <x v="1"/>
    <x v="69"/>
    <s v="O22769950002"/>
    <s v="BOD"/>
    <n v="2276995"/>
    <m/>
    <s v="00099021001 DEPOSITO DE EFECTIVO, DEPOSITANTE: LOURDES ALIAGA ZAPATA, CONCEPTO: DOBLE PERCEPCION MES ABRIL 2025, CUENTA DE DEPOSITO: CUENTA UNICA DEL TESORO"/>
    <m/>
    <m/>
    <m/>
    <m/>
    <m/>
    <m/>
    <n v="0"/>
    <n v="2000"/>
    <s v="NO_CONCILIADO"/>
  </r>
  <r>
    <x v="1"/>
    <m/>
    <x v="1"/>
    <x v="69"/>
    <s v="O22770110002"/>
    <s v="BOD"/>
    <n v="2277011"/>
    <m/>
    <s v="00099021001 DEPOSITO DE EFECTIVO, DEPOSITANTE: JUSTA MENDOZA DE CARVAJAL, CONCEPTO: DEVOLUCION DE RETROACTIVO, CUENTA DE DEPOSITO: CUENTA UNICA DEL TESORO"/>
    <m/>
    <m/>
    <m/>
    <m/>
    <m/>
    <m/>
    <n v="0"/>
    <n v="700"/>
    <s v="NO_CONCILIADO"/>
  </r>
  <r>
    <x v="29"/>
    <m/>
    <x v="29"/>
    <x v="69"/>
    <s v="O22770130002"/>
    <s v="BOD"/>
    <n v="2277013"/>
    <m/>
    <s v="00099021001 DEPOSITO DE EFECTIVO, DEPOSITANTE: KIANI PATRICIA RODAS ALBIS, CONCEPTO: PAGO POR EXCESO DE REFRIGERIO MAYO/2024, CUENTA DE DEPOSITO: CUENTA UNICA DEL TESORO/DJBR"/>
    <m/>
    <m/>
    <m/>
    <m/>
    <m/>
    <m/>
    <n v="0"/>
    <n v="36"/>
    <s v="NO_CONCILIADO"/>
  </r>
  <r>
    <x v="9"/>
    <m/>
    <x v="9"/>
    <x v="69"/>
    <s v="O22770560002"/>
    <s v="BOD"/>
    <n v="2277056"/>
    <m/>
    <s v="00086044201 DEPOSITO DE EFECTIVO, DEPOSITANTE: SISTEMA DE RIEGO PUJRU PUJRU, CONCEPTO: CONTRAPARTE PROGRAMA RUMBO, CUENTA DE DEPOSITO: CUENTA UNICA DEL TESORO"/>
    <m/>
    <m/>
    <m/>
    <m/>
    <m/>
    <m/>
    <n v="0"/>
    <n v="24504"/>
    <s v="NO_CONCILIADO"/>
  </r>
  <r>
    <x v="25"/>
    <m/>
    <x v="25"/>
    <x v="69"/>
    <s v="O22770670002"/>
    <s v="BOD"/>
    <n v="2277067"/>
    <m/>
    <s v="00046171101 DEPOSITO DE EFECTIVO, DEPOSITANTE: KRISHPAR CARE BOLIVIA SRL, CONCEPTO: VENTA DE SERVICIOS, CUENTA DE DEPOSITO: CUENTA UNICA DEL TESORO"/>
    <m/>
    <m/>
    <m/>
    <m/>
    <m/>
    <m/>
    <n v="0"/>
    <n v="20000"/>
    <s v="NO_CONCILIADO"/>
  </r>
  <r>
    <x v="1"/>
    <m/>
    <x v="1"/>
    <x v="69"/>
    <s v="O22770730002"/>
    <s v="BOD"/>
    <n v="2277073"/>
    <m/>
    <s v="00099021001 DEPOSITO DE EFECTIVO, DEPOSITANTE: RUBY RUIZ CACERES, CONCEPTO: REPOSICION, CUENTA DE DEPOSITO: CUENTA UNICA DEL TESORO"/>
    <m/>
    <m/>
    <m/>
    <m/>
    <m/>
    <m/>
    <n v="0"/>
    <n v="27.52"/>
    <s v="NO_CONCILIADO"/>
  </r>
  <r>
    <x v="24"/>
    <m/>
    <x v="24"/>
    <x v="69"/>
    <s v="O22770790002"/>
    <s v="BOD"/>
    <n v="2277079"/>
    <m/>
    <s v="00155012001 DEPOSITO DE EFECTIVO, DEPOSITANTE: NORLA APONTE GUARDIA, CONCEPTO: DEVOLUCION DE PASAJES, CUENTA DE DEPOSITO: CUENTA UNICA DEL TESORO"/>
    <m/>
    <m/>
    <m/>
    <m/>
    <m/>
    <m/>
    <n v="0"/>
    <n v="760"/>
    <s v="NO_CONCILIADO"/>
  </r>
  <r>
    <x v="71"/>
    <m/>
    <x v="71"/>
    <x v="69"/>
    <s v="O22770870002"/>
    <s v="BOD"/>
    <n v="2277087"/>
    <m/>
    <s v="00383012001 DEPOSITO DE EFECTIVO, DEPOSITANTE: RIVECO CONSTRUCCIONES S.R.L., CONCEPTO: PAGO SERVICIOS PERIODO FEBRERO GESTION 2025, CUENTA DE DEPOSITO: CUENTA UNICA DEL TESORO"/>
    <m/>
    <m/>
    <m/>
    <m/>
    <m/>
    <m/>
    <n v="0"/>
    <n v="2566"/>
    <s v="NO_CONCILIADO"/>
  </r>
  <r>
    <x v="71"/>
    <m/>
    <x v="71"/>
    <x v="69"/>
    <s v="O22771080002"/>
    <s v="BOD"/>
    <n v="2277108"/>
    <m/>
    <s v="00383012001 DEPOSITO DE EFECTIVO, DEPOSITANTE: ARTES ELECTRONICAS, CONCEPTO: PAGO POR EL MES DE FEBRERO 2025, CUENTA DE DEPOSITO: CUENTA UNICA DEL TESORO"/>
    <m/>
    <m/>
    <m/>
    <m/>
    <m/>
    <m/>
    <n v="0"/>
    <n v="182"/>
    <s v="NO_CONCILIADO"/>
  </r>
  <r>
    <x v="1"/>
    <m/>
    <x v="1"/>
    <x v="69"/>
    <s v="O22771090002"/>
    <s v="BOD"/>
    <n v="2277109"/>
    <m/>
    <s v="00099021001 DEPOSITO DE EFECTIVO, DEPOSITANTE: FREDDY ASCENCIO RODRIGUEZ, CONCEPTO: REVERSION, CUENTA DE DEPOSITO: CUENTA UNICA DEL TESORO"/>
    <m/>
    <m/>
    <m/>
    <m/>
    <m/>
    <m/>
    <n v="0"/>
    <n v="42276.9"/>
    <s v="NO_CONCILIADO"/>
  </r>
  <r>
    <x v="71"/>
    <m/>
    <x v="71"/>
    <x v="69"/>
    <s v="O22771220002"/>
    <s v="BOD"/>
    <n v="2277122"/>
    <m/>
    <s v="00383012001 DEPOSITO DE EFECTIVO, DEPOSITANTE: MINISTERIO DE DESARROLLO RURAL Y TIERRAS, CONCEPTO: PAGO FEBRERO 2025, CUENTA DE DEPOSITO: CUENTA UNICA DEL TESORO"/>
    <m/>
    <m/>
    <m/>
    <m/>
    <m/>
    <m/>
    <n v="0"/>
    <n v="205.53"/>
    <s v="NO_CONCILIADO"/>
  </r>
  <r>
    <x v="64"/>
    <m/>
    <x v="64"/>
    <x v="69"/>
    <s v="O22771230002"/>
    <s v="BOD"/>
    <n v="2277123"/>
    <m/>
    <s v="00292012001 DEPOSITO DE EFECTIVO, DEPOSITANTE: WILSON ADELO ZARATE POCORI, CONCEPTO: ERROR EN FORMULARIO DE INCAPACIDAD, CUENTA DE DEPOSITO: CUENTA UNICA DEL TESORO"/>
    <m/>
    <m/>
    <m/>
    <m/>
    <m/>
    <m/>
    <n v="0"/>
    <n v="557"/>
    <s v="NO_CONCILIADO"/>
  </r>
  <r>
    <x v="25"/>
    <m/>
    <x v="25"/>
    <x v="69"/>
    <s v="O22771270002"/>
    <s v="BOD"/>
    <n v="2277127"/>
    <m/>
    <s v="00046171101 DEPOSITO DE EFECTIVO, DEPOSITANTE: LABORATORIOS MICECTA SRL, CONCEPTO: SANCION PECUNIARIA, CUENTA DE DEPOSITO: CUENTA UNICA DEL TESORO"/>
    <m/>
    <m/>
    <m/>
    <m/>
    <m/>
    <m/>
    <n v="0"/>
    <n v="4167"/>
    <s v="NO_CONCILIADO"/>
  </r>
  <r>
    <x v="25"/>
    <m/>
    <x v="25"/>
    <x v="69"/>
    <s v="O22771300002"/>
    <s v="BOD"/>
    <n v="2277130"/>
    <m/>
    <s v="00046171101 DEPOSITO DE EFECTIVO, DEPOSITANTE: MI FHARMA RAM - MIGUEL A. RAMALLO IRUSTA, CONCEPTO: PAGO DE SANCION JURIDICA, CUENTA DE DEPOSITO: CUENTA UNICA DEL TESORO"/>
    <m/>
    <m/>
    <m/>
    <m/>
    <m/>
    <m/>
    <n v="0"/>
    <n v="2500"/>
    <s v="NO_CONCILIADO"/>
  </r>
  <r>
    <x v="1"/>
    <m/>
    <x v="1"/>
    <x v="69"/>
    <s v="O22771400002"/>
    <s v="BOD"/>
    <n v="2277140"/>
    <m/>
    <s v="00099021001 DEPOSITO DE EFECTIVO, DEPOSITANTE: ANTONIO CANDIA VASQUEZ, CONCEPTO: DEVOLUCION DE RECURSOS, CUENTA DE DEPOSITO: CUENTA UNICA DEL TESORO"/>
    <m/>
    <m/>
    <m/>
    <m/>
    <m/>
    <m/>
    <n v="0"/>
    <n v="750.2"/>
    <s v="NO_CONCILIADO"/>
  </r>
  <r>
    <x v="25"/>
    <m/>
    <x v="25"/>
    <x v="69"/>
    <s v="O22771520002"/>
    <s v="BOD"/>
    <n v="2277152"/>
    <m/>
    <s v="00046171101 DEPOSITO DE EFECTIVO, DEPOSITANTE: LIFEBELLA S.R.L., CONCEPTO: PAGO DE SANCION RESOLUCION ADMINISTRATIVA N°S/204, CUENTA DE DEPOSITO: CUENTA UNICA DEL TESORO"/>
    <m/>
    <m/>
    <m/>
    <m/>
    <m/>
    <m/>
    <n v="0"/>
    <n v="250"/>
    <s v="NO_CONCILIADO"/>
  </r>
  <r>
    <x v="30"/>
    <m/>
    <x v="30"/>
    <x v="69"/>
    <s v="O22771610002"/>
    <s v="BOD"/>
    <n v="2277161"/>
    <m/>
    <s v="00133012001 DEPOSITO DE EFECTIVO, DEPOSITANTE: AMILCAR VALENCIA CABALLERO, CONCEPTO: SALDO SORTEO AÑO DE LA FORTUNA, CUENTA DE DEPOSITO: CUENTA UNICA DEL TESORO"/>
    <m/>
    <m/>
    <m/>
    <m/>
    <m/>
    <m/>
    <n v="0"/>
    <n v="11080"/>
    <s v="NO_CONCILIADO"/>
  </r>
  <r>
    <x v="92"/>
    <m/>
    <x v="92"/>
    <x v="69"/>
    <s v="O22771640002"/>
    <s v="BOD"/>
    <n v="2277164"/>
    <m/>
    <s v="00099021001 DEPOSITO DE EFECTIVO, DEPOSITANTE: DANIELA BLANCO LIRA, CONCEPTO: DEVOLUCION DE RECURSO, CUENTA DE DEPOSITO: CUENTA UNICA DEL TESORO/DJBR"/>
    <m/>
    <m/>
    <m/>
    <m/>
    <m/>
    <m/>
    <n v="0"/>
    <n v="116"/>
    <s v="NO_CONCILIADO"/>
  </r>
  <r>
    <x v="14"/>
    <m/>
    <x v="14"/>
    <x v="69"/>
    <s v="O22771700002"/>
    <s v="BOD"/>
    <n v="2277170"/>
    <m/>
    <s v="00099021001 DEPOSITO DE EFECTIVO, DEPOSITANTE: JEANNETH MIRIAM ZARATE RADA, CONCEPTO: REEMBOLSO DE BECA OTORGADO POR EL MINISTERIO DE EDUCACION, CUENTA DE DEPOSITO: CUENTA UNICA DEL TESORO"/>
    <m/>
    <m/>
    <m/>
    <m/>
    <m/>
    <m/>
    <n v="0"/>
    <n v="6400"/>
    <s v="NO_CONCILIADO"/>
  </r>
  <r>
    <x v="29"/>
    <m/>
    <x v="29"/>
    <x v="69"/>
    <s v="O22772130002"/>
    <s v="BOD"/>
    <n v="2277213"/>
    <m/>
    <s v="00099021001 DEPOSITO DE EFECTIVO, DEPOSITANTE: EDDY RENE LENS MEDINA, CONCEPTO: DEVOLUCION EXAMEN PRE OCUPACIONAL GESTION 2024, CUENTA DE DEPOSITO: CUENTA UNICA DEL TESORO/DJBR"/>
    <m/>
    <m/>
    <m/>
    <m/>
    <m/>
    <m/>
    <n v="0"/>
    <n v="100"/>
    <s v="NO_CONCILIADO"/>
  </r>
  <r>
    <x v="71"/>
    <m/>
    <x v="71"/>
    <x v="69"/>
    <s v="O22772450002"/>
    <s v="BOD"/>
    <n v="2277245"/>
    <m/>
    <s v="00383012001 DEPOSITO DE EFECTIVO, DEPOSITANTE: AGENCIA BOLIVIANA DE CORREOS, CONCEPTO: REGIONAL LA PAZ 29/04/2023, CUENTA DE DEPOSITO: CUENTA UNICA DEL TESORO"/>
    <m/>
    <m/>
    <m/>
    <m/>
    <m/>
    <m/>
    <n v="0"/>
    <n v="4134.5"/>
    <s v="NO_CONCILIADO"/>
  </r>
  <r>
    <x v="29"/>
    <m/>
    <x v="29"/>
    <x v="69"/>
    <s v="O22772160002"/>
    <s v="BOD"/>
    <n v="2277216"/>
    <m/>
    <s v="00099021001 DEPOSITO DE EFECTIVO, DEPOSITANTE: GILDA ANGELICA CESPEDES QUEVEDO, CONCEPTO: DEVOLUCION EXAMEN PREO OCUPACIONAL GESTION 2025, CUENTA DE DEPOSITO: CUENTA UNICA DEL TESORO/DJBR"/>
    <m/>
    <m/>
    <m/>
    <m/>
    <m/>
    <m/>
    <n v="0"/>
    <n v="100"/>
    <s v="NO_CONCILIADO"/>
  </r>
  <r>
    <x v="93"/>
    <m/>
    <x v="93"/>
    <x v="69"/>
    <s v="O22772170002"/>
    <s v="BOD"/>
    <n v="2277217"/>
    <m/>
    <s v="00099021001 DEPOSITO DE EFECTIVO, DEPOSITANTE: PAULA ESTRELLA GALVEZ HERRERA, CONCEPTO: REVERSION TOTAL, CUENTA DE DEPOSITO: CUENTA UNICA DEL TESORO/DJBR"/>
    <m/>
    <m/>
    <m/>
    <m/>
    <m/>
    <m/>
    <n v="0"/>
    <n v="8015.72"/>
    <s v="NO_CONCILIADO"/>
  </r>
  <r>
    <x v="71"/>
    <m/>
    <x v="71"/>
    <x v="69"/>
    <s v="O22772440002"/>
    <s v="BOD"/>
    <n v="2277244"/>
    <m/>
    <s v="00383012001 DEPOSITO DE EFECTIVO, DEPOSITANTE: AGENCIA BOLIVIANA DE CORREOS, CONCEPTO: REGIONAL LA PAZ 28/04/2023, CUENTA DE DEPOSITO: CUENTA UNICA DEL TESORO"/>
    <m/>
    <m/>
    <m/>
    <m/>
    <m/>
    <m/>
    <n v="0"/>
    <n v="746.09"/>
    <s v="NO_CONCILIADO"/>
  </r>
  <r>
    <x v="71"/>
    <m/>
    <x v="71"/>
    <x v="69"/>
    <s v="O22772470002"/>
    <s v="BOD"/>
    <n v="2277247"/>
    <m/>
    <s v="00383012001 DEPOSITO DE EFECTIVO, DEPOSITANTE: AGENCIA BOLIVIANA DE CORREOS, CONCEPTO: REGIONAL LA PAZ 02/05/2023, CUENTA DE DEPOSITO: CUENTA UNICA DEL TESORO"/>
    <m/>
    <m/>
    <m/>
    <m/>
    <m/>
    <m/>
    <n v="0"/>
    <n v="5171.5200000000004"/>
    <s v="NO_CONCILIADO"/>
  </r>
  <r>
    <x v="94"/>
    <m/>
    <x v="94"/>
    <x v="69"/>
    <s v="B22770190002"/>
    <s v="BOD"/>
    <n v="2277019"/>
    <m/>
    <s v="00580012001 DEP.DE CHEQ.AJENOS,RET.DE CAM.,CONCEPTO: REPOSICION ENERGIA ELECTRICA SUBARRENDATARIOS,DEP.: DEPOSITOS ADUANEROS BOLIVIANOS , PROCEDENCIA: BANCO UNION S.A., CHEQUE: 1786, FECHA DE EMISION:11/04/2025"/>
    <m/>
    <m/>
    <m/>
    <m/>
    <m/>
    <m/>
    <n v="0"/>
    <n v="241.2"/>
    <s v="NO_CONCILIADO"/>
  </r>
  <r>
    <x v="94"/>
    <m/>
    <x v="94"/>
    <x v="69"/>
    <s v="B22770210002"/>
    <s v="BOD"/>
    <n v="2277021"/>
    <m/>
    <s v="00580012001 DEP.DE CHEQ.AJENOS,RET.DE CAM.,CONCEPTO: MULTAS SUBARRENDATARIOS,DEP.: DEPOSITOS ADUANEROS BOLIVIANOS , PROCEDENCIA: BANCO UNION S.A., CHEQUE: 1785, FECHA DE EMISION:11/04/2025"/>
    <m/>
    <m/>
    <m/>
    <m/>
    <m/>
    <m/>
    <n v="0"/>
    <n v="363.84"/>
    <s v="NO_CONCILIADO"/>
  </r>
  <r>
    <x v="68"/>
    <m/>
    <x v="68"/>
    <x v="69"/>
    <s v="B22770610002"/>
    <s v="BOD"/>
    <n v="2277061"/>
    <m/>
    <s v="00010011101 DEP.DE CHEQ.AJENOS,RET.DE CAM.,CONCEPTO: DEVOLUCION EXCLUSION DE &quot;DRONES EN DEPÓSITO&quot; POLIZA MSLP00000606,DEP.: UNIBIENES S.A. , PROCEDENCIA: BANCO UNION S.A., CHEQUE: 6428, FECHA DE EMISION:10/04/2025"/>
    <m/>
    <m/>
    <m/>
    <m/>
    <m/>
    <m/>
    <n v="0"/>
    <n v="429.55"/>
    <s v="NO_CONCILIADO"/>
  </r>
  <r>
    <x v="9"/>
    <m/>
    <x v="9"/>
    <x v="69"/>
    <s v="B22770780002"/>
    <s v="BOD"/>
    <n v="2277078"/>
    <m/>
    <s v="00086051101 DEP.DE CHEQ.AJENOS,RET.DE CAM.,CONCEPTO: AMPL. MEJORM. PTA. POTABILIZADORA DE AGUA PAMPAHASI TRNST N°25,DEP.: EPSAS S.A. , PROCEDENCIA: BANCO DE CREDITO DE BOLIVIA S.A., CHEQUE: 21858, FECHA DE EMISION:08/04/2025"/>
    <m/>
    <m/>
    <m/>
    <m/>
    <m/>
    <m/>
    <n v="0"/>
    <n v="854047"/>
    <s v="NO_CONCILIADO"/>
  </r>
  <r>
    <x v="22"/>
    <m/>
    <x v="22"/>
    <x v="69"/>
    <s v="B22770840002"/>
    <s v="BOD"/>
    <n v="2277084"/>
    <m/>
    <s v="00099021001 DEP.DE CHEQ.AJENOS,RET.DE CAM.,CONCEPTO: DEVOLUCION DE SUELDOS Y SALARIOS FEB, MAY, AGO SEPT 2023,DEP.: ISRAEL BONILLA RODRIGUEZ , PROCEDENCIA: BANCO UNION S.A., CHEQUE: 216000, FECHA DE EMISION:14/04/2025/DJBR"/>
    <m/>
    <m/>
    <m/>
    <m/>
    <m/>
    <m/>
    <n v="0"/>
    <n v="6040"/>
    <s v="NO_CONCILIADO"/>
  </r>
  <r>
    <x v="1"/>
    <m/>
    <x v="1"/>
    <x v="69"/>
    <s v="B22770850002"/>
    <s v="BOD"/>
    <n v="2277085"/>
    <m/>
    <s v="00099021001 DEP.DE CHEQ.AJENOS,RET.DE CAM.,CONCEPTO: REVERSION PARCIAL DE HABERES MES 03/2025,DEP.: JAIME REYNOLS BALDIVIEZO , PROCEDENCIA: BANCO UNION S.A., CHEQUE: 215999, FECHA DE EMISION:14/04/2025"/>
    <m/>
    <m/>
    <m/>
    <m/>
    <m/>
    <m/>
    <n v="0"/>
    <n v="6182"/>
    <s v="NO_CONCILIADO"/>
  </r>
  <r>
    <x v="80"/>
    <m/>
    <x v="80"/>
    <x v="69"/>
    <s v="G30992100002"/>
    <s v="CRV"/>
    <n v="3099210"/>
    <m/>
    <s v="TRANSFERENCIA DEL EXTERIOR SEGUN SWIFT NO.5004 DE FECHA 14/04/2025 ORDENANTE: CONSULADO GENERAL DE BOLIVIA EN BARCELONA REF.: RECUDACIÓN EXTERIOR LICENCIAS DE CONDUCIR LIB. 00340012004 SEGIP-RECAUDACION EXTERIOR-LICENCIAS DE CONDUCIR"/>
    <m/>
    <m/>
    <m/>
    <m/>
    <m/>
    <m/>
    <n v="0"/>
    <n v="9493.76"/>
    <s v="NO_CONCILIADO"/>
  </r>
  <r>
    <x v="80"/>
    <m/>
    <x v="80"/>
    <x v="69"/>
    <s v="G30992120002"/>
    <s v="CRV"/>
    <n v="3099212"/>
    <m/>
    <s v="TRANSFERENCIA DEL EXTERIOR SEGUN SWIFT NO.5005 DE FECHA 14/04/2025 ORDENANTE: CONSULADO GENERAL DE BOLIVIA EN BARCELONA REF.: RECAUDACIÓN EXTERIOR CEDULAS DE IDENTIDAD LIB. 00340012005 SEGIP - RECAUDACION EXTERIOR - CEDULAS DE IDENTIDAD"/>
    <m/>
    <m/>
    <m/>
    <m/>
    <m/>
    <m/>
    <n v="0"/>
    <n v="36296.81"/>
    <s v="NO_CONCILIADO"/>
  </r>
  <r>
    <x v="80"/>
    <m/>
    <x v="80"/>
    <x v="69"/>
    <s v="G30992110001"/>
    <s v="CVD"/>
    <n v="3099211"/>
    <m/>
    <s v="COBRO COSTOS DE PAPELERIA SEGUN TRANSFERENCIA DEL EXTERIOR POR ORDEN DE CONSULADO GENERAL DE BOLIVIA EN BARCELONA REF.: RECUDACIÓN EXTERIOR LICENCIAS DE CONDUCIR LIB. 00340012003 RECAUDACION EXTRANJERIA - C.I. -L.C."/>
    <m/>
    <m/>
    <m/>
    <m/>
    <m/>
    <m/>
    <n v="60"/>
    <n v="0"/>
    <s v="NO_CONCILIADO"/>
  </r>
  <r>
    <x v="80"/>
    <m/>
    <x v="80"/>
    <x v="69"/>
    <s v="G30992130001"/>
    <s v="CVD"/>
    <n v="3099213"/>
    <m/>
    <s v="COBRO COSTOS DE PAPELERIA SEGUN TRANSFERENCIA DEL EXTERIOR POR ORDEN DE CONSULADO GENERAL DE BOLIVIA EN BARCELONA REF.: RECAUDACIÓN EXTERIOR CEDULAS DE IDENTIDAD LIB. 00340012003 RECAUDACION EXTRANJERIA - C.I. -L.C."/>
    <m/>
    <m/>
    <m/>
    <m/>
    <m/>
    <m/>
    <n v="60"/>
    <n v="0"/>
    <s v="NO_CONCILIADO"/>
  </r>
  <r>
    <x v="11"/>
    <m/>
    <x v="11"/>
    <x v="69"/>
    <s v="Q22039540002"/>
    <s v="CRV"/>
    <n v="2203954"/>
    <m/>
    <s v="NUMERO DE LIBRETA CUT: LIB. NÂ° 00099021001 OPERACIÓN E75 TRANSFERENCIA DE LA CUENTA FISCAL BUN A LA CUT EN MN TRANSFERENCIA DE FONDOS A SOLICITUD DE GOB. AUTONOMO MCPAL. DE VILA VILA CITE: GAMVV/JSP/NÂ° 101/2025 CUENTA CUT 3987069001 LIBRETA NÂ° 00099021001 RECURSOS DEL TESORO GENERAL DE LA NACI"/>
    <m/>
    <m/>
    <m/>
    <m/>
    <m/>
    <m/>
    <n v="0"/>
    <n v="2171.14"/>
    <s v="NO_CONCILIADO"/>
  </r>
  <r>
    <x v="5"/>
    <m/>
    <x v="5"/>
    <x v="69"/>
    <s v="G30995600002"/>
    <s v="CRV"/>
    <n v="23141"/>
    <m/>
    <s v="DEVOLUCIÓN DE FONDOS SOLICITUD 054579-23141 DE YACIMIENTOS PETROLIFEROS FISCALES BOLIVIANOS REF.: VITOL ENERGIA AMERICAS SA 29NO POST PAGO SUM HIDR LIQ SUR ORIENTE 2024 OP UPCA 445 HR DCIM 581 2025 PROC 209, SEGÚN DISPOSICIÓN ADICIONAL TERCERA DE LA R.D. 025/2023. LIB. 00513012004 LBP-YPFB-UNICOMERCIAL (4030005415/1-2188907)"/>
    <m/>
    <m/>
    <m/>
    <m/>
    <m/>
    <m/>
    <n v="0"/>
    <n v="15024661.18"/>
    <s v="NO_CONCILIADO"/>
  </r>
  <r>
    <x v="5"/>
    <m/>
    <x v="5"/>
    <x v="69"/>
    <s v="G30995500001"/>
    <s v="CVD"/>
    <n v="3099550"/>
    <m/>
    <s v="COBRO COSTOS DE PAPELERIA SEGUN TRANSFERENCIA DEL EXTERIOR POR ORDEN DE TRADENER LIMITADA (BRAZIL CURITIBA) REF.: CRED 5318705.22517 FCHA VALOR 11/04/2025 LIB. 00513012015 YPFB-HEROES DEL CHACO-BS"/>
    <m/>
    <m/>
    <m/>
    <m/>
    <m/>
    <m/>
    <n v="60"/>
    <n v="0"/>
    <s v="NO_CONCILIADO"/>
  </r>
  <r>
    <x v="5"/>
    <m/>
    <x v="5"/>
    <x v="69"/>
    <s v="G30995520001"/>
    <s v="CVD"/>
    <n v="3099552"/>
    <m/>
    <s v="COBRO COSTOS DE PAPELERIA SEGUN TRANSFERENCIA DEL EXTERIOR POR ORDEN DE EDGE COMERCIALIZACAO S.A. (SAO PAULO BRASIL) REF.: CRED INV PPA-ED-GT- 01/25 FECHA VALOR 11/04/2025 LIB. 00513012015 YPFB-HEROES DEL CHACO-BS"/>
    <m/>
    <m/>
    <m/>
    <m/>
    <m/>
    <m/>
    <n v="60"/>
    <n v="0"/>
    <s v="NO_CONCILIADO"/>
  </r>
  <r>
    <x v="17"/>
    <m/>
    <x v="17"/>
    <x v="69"/>
    <s v="Q22040740002"/>
    <s v="CRV"/>
    <n v="2204074"/>
    <m/>
    <s v="NUMERO DE LIBRETA CUT: LIB. NÂ° 00047134101 OPERACIÓN E75 TRANSFERENCIA DE LA CUENTA FISCAL BUN A LA CUT EN MN TRANSFERENCIA DE FONDOS A SOLICITUD DE: GOBIERNO AUTONOMO MUNICIPAL DE TOTORA, CITE: GAMT/MAE/NÂ° 123/2025 CUENTA CUT 3987 LIBRETA NÂ° 00047134101 MDRYT - PAR III BS. CONTRAPARTE GAMS F"/>
    <m/>
    <m/>
    <m/>
    <m/>
    <m/>
    <m/>
    <n v="0"/>
    <n v="80925.710000000006"/>
    <s v="NO_CONCILIADO"/>
  </r>
  <r>
    <x v="62"/>
    <m/>
    <x v="62"/>
    <x v="69"/>
    <s v="Q22041640002"/>
    <s v="CRV"/>
    <n v="2204164"/>
    <m/>
    <s v="NUMERO DE LIBRETA CUT: 00283012001 OPERACIÓN E18 TRANSFERENCIA DEL SISTEMA FINANCIERO POR CUENTA DE TERCEROS A LA CUT SOL. ESC. DE ALMACENERA BOLIVIANA S.A."/>
    <m/>
    <m/>
    <m/>
    <m/>
    <m/>
    <m/>
    <n v="0"/>
    <n v="1756151.31"/>
    <s v="NO_CONCILIADO"/>
  </r>
  <r>
    <x v="62"/>
    <m/>
    <x v="62"/>
    <x v="69"/>
    <s v="Q22041650002"/>
    <s v="CRV"/>
    <n v="2204165"/>
    <m/>
    <s v="NUMERO DE LIBRETA CUT: 00283012001 OPERACIÓN E18 TRANSFERENCIA DEL SISTEMA FINANCIERO POR CUENTA DE TERCEROS A LA CUT SOL. ESC. ALMACENERA BOLIVIANA S.A."/>
    <m/>
    <m/>
    <m/>
    <m/>
    <m/>
    <m/>
    <n v="0"/>
    <n v="360790.03"/>
    <s v="NO_CONCILIADO"/>
  </r>
  <r>
    <x v="6"/>
    <m/>
    <x v="6"/>
    <x v="69"/>
    <s v="Q22041730002"/>
    <s v="CRV"/>
    <n v="2204173"/>
    <m/>
    <s v="NUMERO DE LIBRETA CUT: 00099021001 OPERACIÓN E18 TRANSFERENCIA DEL SISTEMA FINANCIERO POR CUENTA DE TERCEROS A LA CUT DEVOLUCION DE COMPENSACION DE COTIZACIONES MENSUAL CCM FC PAGOS POSTERIORES A LA FECHA DE FALLECIMIENTO Y PAGOS MAL REPORTADOS DE LA GESTORA PUBLICA DE LA SEGURIDAD SOCIAL"/>
    <m/>
    <m/>
    <m/>
    <m/>
    <m/>
    <m/>
    <n v="0"/>
    <n v="12980.29"/>
    <s v="NO_CONCILIADO"/>
  </r>
  <r>
    <x v="5"/>
    <m/>
    <x v="5"/>
    <x v="69"/>
    <s v="G30998600001"/>
    <s v="CVD"/>
    <n v="3099860"/>
    <m/>
    <s v="COBRO COSTOS DE PAPELERIA SEGUN TRANSFERENCIA DEL EXTERIOR POR ORDEN DE OILY LUBRIFICANTES E QUIMICOS LTDA (BR/CAMPO GRANDE) REF.: CRED INV 036/2025 FECHA VALOR 14/04/2025 LIB. 00513062002 YPFB - EXPORTACIÓN DE GLP Y OTROS-BOLIVIANOS"/>
    <m/>
    <m/>
    <m/>
    <m/>
    <m/>
    <m/>
    <n v="60"/>
    <n v="0"/>
    <s v="NO_CONCILIADO"/>
  </r>
  <r>
    <x v="5"/>
    <m/>
    <x v="5"/>
    <x v="69"/>
    <s v="F0024443"/>
    <s v="NTE"/>
    <n v="11632159"/>
    <m/>
    <s v="De: 00513012004 Transferencia de recursos a solicitud de Yacimientos Petrolíferos Fiscales Bolivianos mediante nota CITE: YPFB/GAFC/654-DFC/URTE-178/2025 en aplicación al Decreto Supremo N° 5348 de 10 de marzo de 2025 y la Resolución Ministerial N° 26 de 27 de enero de 2025 que aprueba el Reglamento Operativo para el pago de obligaciones en el extranjero H.R. 2025-16070-R"/>
    <m/>
    <m/>
    <m/>
    <m/>
    <m/>
    <m/>
    <n v="34451694.5"/>
    <n v="0"/>
    <s v="NO_CONCILIADO"/>
  </r>
  <r>
    <x v="3"/>
    <m/>
    <x v="3"/>
    <x v="69"/>
    <s v="S11243080003"/>
    <s v="COB"/>
    <n v="1124308"/>
    <m/>
    <s v="||REGULARIZACIÓN DE NUESTRA OPERACIÓN N°1124305 DE F.14/4/2025 EN ATENCIÓN A NOTA DGAC/DAF/FIN/NE-0008/25 (HRE-TGL-2025-1866), CORREOS ELECTRÓNICOS ENVIADOS POR LA DGAC Y NAABOL (SECTOR PÚBLICO). DEBITO DE LA LIBRETA 00117012001 DGAC, REPOSICIÓN DE ÚTILES DE ESCRITORIO."/>
    <m/>
    <m/>
    <m/>
    <m/>
    <m/>
    <m/>
    <n v="60"/>
    <n v="0"/>
    <s v="NO_CONCILIADO"/>
  </r>
  <r>
    <x v="6"/>
    <m/>
    <x v="6"/>
    <x v="69"/>
    <s v="S11243180002"/>
    <s v="CRV"/>
    <n v="1124318"/>
    <m/>
    <s v="'TRANSFERENCIA DE FONDOS DE DPTOS.DE ENCAJE LEGAL DEL SISTEMA FINANCIERO A DPTOS.CTES.DEL SECTOR PUBLICO S/G CITE'||CONTABILIDAD CT043/25 DE LA FECHA Y NOTA MEFP/VTCP/DGPOT/UPCFTGN/N°167/2025 DE F.07.04.2025 (HRE-TSO-507) ENVIADA POR EL BANCO DE CREDITO ABONO A LA LIBRETA 00099021001 TGN RECURSOS ORDINARIOS SEGUN GLOSA DE REFERENCIA"/>
    <m/>
    <m/>
    <m/>
    <m/>
    <m/>
    <m/>
    <n v="0"/>
    <n v="297328.08"/>
    <s v="NO_CONCILIADO"/>
  </r>
  <r>
    <x v="63"/>
    <m/>
    <x v="63"/>
    <x v="69"/>
    <s v="S11243090003"/>
    <s v="COB"/>
    <n v="1124309"/>
    <m/>
    <s v="||REGULARIZACIÓN DE NUESTRA OPERACIÓN N° 1124305 DE F.14/4/2025 EN ATENCIÓN A NOTA CAR/DGE-DNAF N°0031/2025 DE FECHA 29/1/2025 (HRE-TGL-2025-1912), CORREOS ELECTRÓNICOS ENVIADOS POR LA NAABOL Y DGAC (ORIGINAL CURSA EN COMP. N°1124308) (SECTOR PÚBLICO). DEBITO DE LA LIBRETA 00389012001 NAABOL-ADMINISTRACION, COBRO DE ÚTILES DE ESCRITORIO."/>
    <m/>
    <m/>
    <m/>
    <m/>
    <m/>
    <m/>
    <n v="60"/>
    <n v="0"/>
    <s v="NO_CONCILIADO"/>
  </r>
  <r>
    <x v="9"/>
    <m/>
    <x v="9"/>
    <x v="70"/>
    <s v="O22774500002"/>
    <s v="BOD"/>
    <n v="2277450"/>
    <m/>
    <s v="00086011109 DEPOSITO DE EFECTIVO, DEPOSITANTE: JHON HENRY TAPIA ANDRADE, CONCEPTO: REPOSICION DE CREDENCIAL JHON HENRY TAPIA ANDRADE, CUENTA DE DEPOSITO: CUENTA UNICA DEL TESORO"/>
    <m/>
    <m/>
    <m/>
    <m/>
    <m/>
    <m/>
    <n v="0"/>
    <n v="50"/>
    <s v="NO_CONCILIADO"/>
  </r>
  <r>
    <x v="79"/>
    <m/>
    <x v="79"/>
    <x v="70"/>
    <s v="O22774670002"/>
    <s v="BOD"/>
    <n v="2277467"/>
    <m/>
    <s v="00066047005 DEPOSITO DE EFECTIVO, DEPOSITANTE: YERKO CARLOS PALACIOS TELLEZ, CONCEPTO: DEPÓSITO POR ATRASOS, CUENTA DE DEPOSITO: CUENTA UNICA DEL TESORO"/>
    <m/>
    <m/>
    <m/>
    <m/>
    <m/>
    <m/>
    <n v="0"/>
    <n v="267.67"/>
    <s v="NO_CONCILIADO"/>
  </r>
  <r>
    <x v="75"/>
    <m/>
    <x v="75"/>
    <x v="70"/>
    <s v="O22774750002"/>
    <s v="BOD"/>
    <n v="2277475"/>
    <m/>
    <s v="00522012001 DEPOSITO DE EFECTIVO, DEPOSITANTE: MAURICIO LUJAN CUACASE, CONCEPTO: ALQUILER PREDIOS SANTA CRUZ MES ABRIL 2025, CUENTA DE DEPOSITO: CUENTA UNICA DEL TESORO"/>
    <m/>
    <m/>
    <m/>
    <m/>
    <m/>
    <m/>
    <n v="0"/>
    <n v="5100"/>
    <s v="NO_CONCILIADO"/>
  </r>
  <r>
    <x v="75"/>
    <m/>
    <x v="75"/>
    <x v="70"/>
    <s v="O22774760002"/>
    <s v="BOD"/>
    <n v="2277476"/>
    <m/>
    <s v="00522012001 DEPOSITO DE EFECTIVO, DEPOSITANTE: PAUL LEDEZMA ZAMBRANA, CONCEPTO: ALQUILER PREDIOS SANTA CRUZ MES ABRIL 2025, CUENTA DE DEPOSITO: CUENTA UNICA DEL TESORO"/>
    <m/>
    <m/>
    <m/>
    <m/>
    <m/>
    <m/>
    <n v="0"/>
    <n v="3000"/>
    <s v="NO_CONCILIADO"/>
  </r>
  <r>
    <x v="25"/>
    <m/>
    <x v="25"/>
    <x v="70"/>
    <s v="O22775130002"/>
    <s v="BOD"/>
    <n v="2277513"/>
    <m/>
    <s v="00046171101 DEPOSITO DE EFECTIVO, DEPOSITANTE: MI FHARMA RAM, CONCEPTO: PAGO SANCION JURIDICA, CUENTA DE DEPOSITO: CUENTA UNICA DEL TESORO"/>
    <m/>
    <m/>
    <m/>
    <m/>
    <m/>
    <m/>
    <n v="0"/>
    <n v="7500"/>
    <s v="NO_CONCILIADO"/>
  </r>
  <r>
    <x v="41"/>
    <m/>
    <x v="41"/>
    <x v="70"/>
    <s v="O22775220002"/>
    <s v="BOD"/>
    <n v="2277522"/>
    <m/>
    <s v="00099021001 DEPOSITO DE EFECTIVO, DEPOSITANTE: TRIBUNAL CONSTITUCIONAL PLURINACIONAL, CONCEPTO: DEVOLUCION POR USO DE OTRO OPERADOR, CUENTA DE DEPOSITO: CUENTA UNICA DEL TESORO"/>
    <m/>
    <m/>
    <m/>
    <m/>
    <m/>
    <m/>
    <n v="0"/>
    <n v="4.13"/>
    <s v="NO_CONCILIADO"/>
  </r>
  <r>
    <x v="41"/>
    <m/>
    <x v="41"/>
    <x v="70"/>
    <s v="O22775240002"/>
    <s v="BOD"/>
    <n v="2277524"/>
    <m/>
    <s v="00099021001 DEPOSITO DE EFECTIVO, DEPOSITANTE: TRIBUNAL CONSTITUCIONAL PLURINACIONAL, CONCEPTO: DEVOLUCION POR USO DE OTRO OPERADOR, CUENTA DE DEPOSITO: CUENTA UNICA DEL TESORO"/>
    <m/>
    <m/>
    <m/>
    <m/>
    <m/>
    <m/>
    <n v="0"/>
    <n v="8.4"/>
    <s v="NO_CONCILIADO"/>
  </r>
  <r>
    <x v="58"/>
    <m/>
    <x v="58"/>
    <x v="70"/>
    <s v="O22775510002"/>
    <s v="BOD"/>
    <n v="2277551"/>
    <m/>
    <s v="00070011102 DEPOSITO DE EFECTIVO, DEPOSITANTE: MARIA RENE MARISCAL MIRANDA, CONCEPTO: DEVOLUCION DE CURSO DE AIMARA, CUENTA DE DEPOSITO: CUENTA UNICA DEL TESORO"/>
    <m/>
    <m/>
    <m/>
    <m/>
    <m/>
    <m/>
    <n v="0"/>
    <n v="110"/>
    <s v="NO_CONCILIADO"/>
  </r>
  <r>
    <x v="1"/>
    <m/>
    <x v="1"/>
    <x v="70"/>
    <s v="O22775630002"/>
    <s v="BOD"/>
    <n v="2277563"/>
    <m/>
    <s v="00099021001 DEPOSITO DE EFECTIVO, DEPOSITANTE: MANUEL ALBERTO ALTAMIRANO, CONCEPTO: PASAJES Y VIATICOS SPV-185-2024, CUENTA DE DEPOSITO: CUENTA UNICA DEL TESORO"/>
    <m/>
    <m/>
    <m/>
    <m/>
    <m/>
    <m/>
    <n v="0"/>
    <n v="1528.5"/>
    <s v="NO_CONCILIADO"/>
  </r>
  <r>
    <x v="72"/>
    <m/>
    <x v="72"/>
    <x v="70"/>
    <s v="O22776050002"/>
    <s v="BOD"/>
    <n v="2277605"/>
    <m/>
    <s v="00206012001 DEPOSITO DE EFECTIVO, DEPOSITANTE: INSTITUTO NACIONAL DE ESTADISTICA, CONCEPTO: DEPÓSITO POR VENTA DE LA OFICINA CENTRAL LA PAZ DE FECHA 14/04/2025, CUENTA DE DEPOSITO: CUENTA UNICA DEL TESORO"/>
    <m/>
    <m/>
    <m/>
    <m/>
    <m/>
    <m/>
    <n v="0"/>
    <n v="25.95"/>
    <s v="NO_CONCILIADO"/>
  </r>
  <r>
    <x v="77"/>
    <m/>
    <x v="77"/>
    <x v="70"/>
    <s v="O22775680002"/>
    <s v="BOD"/>
    <n v="2277568"/>
    <m/>
    <s v="00099021001 DEPOSITO DE EFECTIVO, DEPOSITANTE: VLADIMIR TERAN GUTIERREZ, CONCEPTO: PASAJES Y VIATICOS, CUENTA DE DEPOSITO: CUENTA UNICA DEL TESORO/DJBR"/>
    <m/>
    <m/>
    <m/>
    <m/>
    <m/>
    <m/>
    <n v="0"/>
    <n v="465"/>
    <s v="NO_CONCILIADO"/>
  </r>
  <r>
    <x v="56"/>
    <m/>
    <x v="56"/>
    <x v="70"/>
    <s v="O22775900002"/>
    <s v="BOD"/>
    <n v="2277590"/>
    <m/>
    <s v="00599072001 DEPOSITO DE EFECTIVO, DEPOSITANTE: SILVIA LLANQUE MAMANI, CONCEPTO: DEVOLUCION DE FONDOS EN AVANCE NUR I/2025-06010, CUENTA DE DEPOSITO: CUENTA UNICA DEL TESORO"/>
    <m/>
    <m/>
    <m/>
    <m/>
    <m/>
    <m/>
    <n v="0"/>
    <n v="6407"/>
    <s v="NO_CONCILIADO"/>
  </r>
  <r>
    <x v="56"/>
    <m/>
    <x v="56"/>
    <x v="70"/>
    <s v="O22775920002"/>
    <s v="BOD"/>
    <n v="2277592"/>
    <m/>
    <s v="00599012001 DEPOSITO DE EFECTIVO, DEPOSITANTE: SILVIA LLANQUE MAMANI, CONCEPTO: DEVOLUCION CREDITO FISCAL FACTURA N°8541795 NI NO DECLARADA, CUENTA DE DEPOSITO: CUENTA UNICA DEL TESORO"/>
    <m/>
    <m/>
    <m/>
    <m/>
    <m/>
    <m/>
    <n v="0"/>
    <n v="17"/>
    <s v="NO_CONCILIADO"/>
  </r>
  <r>
    <x v="25"/>
    <m/>
    <x v="25"/>
    <x v="70"/>
    <s v="O22776120002"/>
    <s v="BOD"/>
    <n v="2277612"/>
    <m/>
    <s v="00046104203 DEPOSITO DE EFECTIVO, DEPOSITANTE: ANA MELISSA CALLISAYA CALLE, CONCEPTO: REVERSION, CUENTA DE DEPOSITO: CUENTA UNICA DEL TESORO"/>
    <m/>
    <m/>
    <m/>
    <m/>
    <m/>
    <m/>
    <n v="0"/>
    <n v="40"/>
    <s v="NO_CONCILIADO"/>
  </r>
  <r>
    <x v="24"/>
    <m/>
    <x v="24"/>
    <x v="70"/>
    <s v="O22776330002"/>
    <s v="BOD"/>
    <n v="2277633"/>
    <m/>
    <s v="00155012001 DEPOSITO DE EFECTIVO, DEPOSITANTE: RAMIRO JAIME AVILES NOVILLO, CONCEPTO: PROCESOS DE CONTRATACION Y PAGOS REALIZADOS PARA EL SERVICIO DE ARRENDAMIENTO DE LAS OFICINAS, CUENTA DE DEPOSITO: CUENTA UNICA DEL TESORO"/>
    <m/>
    <m/>
    <m/>
    <m/>
    <m/>
    <m/>
    <n v="0"/>
    <n v="2886.47"/>
    <s v="NO_CONCILIADO"/>
  </r>
  <r>
    <x v="9"/>
    <m/>
    <x v="9"/>
    <x v="70"/>
    <s v="O22776370002"/>
    <s v="BOD"/>
    <n v="2277637"/>
    <m/>
    <s v="00086044201 DEPOSITO DE EFECTIVO, DEPOSITANTE: SIMON CHURATA, CONCEPTO: CONTRAPARTE, CUENTA DE DEPOSITO: CUENTA UNICA DEL TESORO"/>
    <m/>
    <m/>
    <m/>
    <m/>
    <m/>
    <m/>
    <n v="0"/>
    <n v="3063"/>
    <s v="NO_CONCILIADO"/>
  </r>
  <r>
    <x v="9"/>
    <m/>
    <x v="9"/>
    <x v="70"/>
    <s v="O22776380002"/>
    <s v="BOD"/>
    <n v="2277638"/>
    <m/>
    <s v="00086044201 DEPOSITO DE EFECTIVO, DEPOSITANTE: AURIA TENORIO CHAMBI, CONCEPTO: CONTRAPARTE, CUENTA DE DEPOSITO: CUENTA UNICA DEL TESORO"/>
    <m/>
    <m/>
    <m/>
    <m/>
    <m/>
    <m/>
    <n v="0"/>
    <n v="3063"/>
    <s v="NO_CONCILIADO"/>
  </r>
  <r>
    <x v="9"/>
    <m/>
    <x v="9"/>
    <x v="70"/>
    <s v="O22776410002"/>
    <s v="BOD"/>
    <n v="2277641"/>
    <m/>
    <s v="00086044201 DEPOSITO DE EFECTIVO, DEPOSITANTE: ADALIZIA CACHI LAURA, CONCEPTO: CONTRAPARTE, CUENTA DE DEPOSITO: CUENTA UNICA DEL TESORO"/>
    <m/>
    <m/>
    <m/>
    <m/>
    <m/>
    <m/>
    <n v="0"/>
    <n v="3063"/>
    <s v="NO_CONCILIADO"/>
  </r>
  <r>
    <x v="9"/>
    <m/>
    <x v="9"/>
    <x v="70"/>
    <s v="O22776420002"/>
    <s v="BOD"/>
    <n v="2277642"/>
    <m/>
    <s v="00086044201 DEPOSITO DE EFECTIVO, DEPOSITANTE: REYNALDO QUISPE CHOQUE, CONCEPTO: CONTRAPARTE, CUENTA DE DEPOSITO: CUENTA UNICA DEL TESORO"/>
    <m/>
    <m/>
    <m/>
    <m/>
    <m/>
    <m/>
    <n v="0"/>
    <n v="3063"/>
    <s v="NO_CONCILIADO"/>
  </r>
  <r>
    <x v="9"/>
    <m/>
    <x v="9"/>
    <x v="70"/>
    <s v="O22776440002"/>
    <s v="BOD"/>
    <n v="2277644"/>
    <m/>
    <s v="00086044201 DEPOSITO DE EFECTIVO, DEPOSITANTE: FELIX SERRANO CUELLAR, CONCEPTO: CONTRAPARTE, CUENTA DE DEPOSITO: CUENTA UNICA DEL TESORO"/>
    <m/>
    <m/>
    <m/>
    <m/>
    <m/>
    <m/>
    <n v="0"/>
    <n v="3063"/>
    <s v="NO_CONCILIADO"/>
  </r>
  <r>
    <x v="9"/>
    <m/>
    <x v="9"/>
    <x v="70"/>
    <s v="O22776460002"/>
    <s v="BOD"/>
    <n v="2277646"/>
    <m/>
    <s v="00086044201 DEPOSITO DE EFECTIVO, DEPOSITANTE: MARTERIZA TENORIO FLORES, CONCEPTO: CONTRAPARTE, CUENTA DE DEPOSITO: CUENTA UNICA DEL TESORO"/>
    <m/>
    <m/>
    <m/>
    <m/>
    <m/>
    <m/>
    <n v="0"/>
    <n v="3063"/>
    <s v="NO_CONCILIADO"/>
  </r>
  <r>
    <x v="9"/>
    <m/>
    <x v="9"/>
    <x v="70"/>
    <s v="O22776470002"/>
    <s v="BOD"/>
    <n v="2277647"/>
    <m/>
    <s v="00086044201 DEPOSITO DE EFECTIVO, DEPOSITANTE: RAFAELA QUISPE CACHI, CONCEPTO: CONTRAPARTE, CUENTA DE DEPOSITO: CUENTA UNICA DEL TESORO"/>
    <m/>
    <m/>
    <m/>
    <m/>
    <m/>
    <m/>
    <n v="0"/>
    <n v="3063"/>
    <s v="NO_CONCILIADO"/>
  </r>
  <r>
    <x v="9"/>
    <m/>
    <x v="9"/>
    <x v="70"/>
    <s v="O22776500002"/>
    <s v="BOD"/>
    <n v="2277650"/>
    <m/>
    <s v="00086044201 DEPOSITO DE EFECTIVO, DEPOSITANTE: EDERSON GUARACHI QUISPE, CONCEPTO: CONTRAPARTE, CUENTA DE DEPOSITO: CUENTA UNICA DEL TESORO"/>
    <m/>
    <m/>
    <m/>
    <m/>
    <m/>
    <m/>
    <n v="0"/>
    <n v="3063"/>
    <s v="NO_CONCILIADO"/>
  </r>
  <r>
    <x v="9"/>
    <m/>
    <x v="9"/>
    <x v="70"/>
    <s v="O22776510002"/>
    <s v="BOD"/>
    <n v="2277651"/>
    <m/>
    <s v="00086044201 DEPOSITO DE EFECTIVO, DEPOSITANTE: CRISTHIAN MANUEL GUARACHI MAMANI, CONCEPTO: CONTRAPARTE, CUENTA DE DEPOSITO: CUENTA UNICA DEL TESORO"/>
    <m/>
    <m/>
    <m/>
    <m/>
    <m/>
    <m/>
    <n v="0"/>
    <n v="3063"/>
    <s v="NO_CONCILIADO"/>
  </r>
  <r>
    <x v="9"/>
    <m/>
    <x v="9"/>
    <x v="70"/>
    <s v="O22776540002"/>
    <s v="BOD"/>
    <n v="2277654"/>
    <m/>
    <s v="00086044201 DEPOSITO DE EFECTIVO, DEPOSITANTE: EUSEBIA APAZA DE TENORIO, CONCEPTO: CONTRAPARTE, CUENTA DE DEPOSITO: CUENTA UNICA DEL TESORO"/>
    <m/>
    <m/>
    <m/>
    <m/>
    <m/>
    <m/>
    <n v="0"/>
    <n v="3063"/>
    <s v="NO_CONCILIADO"/>
  </r>
  <r>
    <x v="9"/>
    <m/>
    <x v="9"/>
    <x v="70"/>
    <s v="O22776560002"/>
    <s v="BOD"/>
    <n v="2277656"/>
    <m/>
    <s v="00086044201 DEPOSITO DE EFECTIVO, DEPOSITANTE: LIZBET MAMANI TENORIO, CONCEPTO: CONTRAPARTE, CUENTA DE DEPOSITO: CUENTA UNICA DEL TESORO"/>
    <m/>
    <m/>
    <m/>
    <m/>
    <m/>
    <m/>
    <n v="0"/>
    <n v="3063"/>
    <s v="NO_CONCILIADO"/>
  </r>
  <r>
    <x v="9"/>
    <m/>
    <x v="9"/>
    <x v="70"/>
    <s v="O22776570002"/>
    <s v="BOD"/>
    <n v="2277657"/>
    <m/>
    <s v="00086044201 DEPOSITO DE EFECTIVO, DEPOSITANTE: PASCUAL TENORIO CACHI, CONCEPTO: CONTRAPARTE, CUENTA DE DEPOSITO: CUENTA UNICA DEL TESORO"/>
    <m/>
    <m/>
    <m/>
    <m/>
    <m/>
    <m/>
    <n v="0"/>
    <n v="3063"/>
    <s v="NO_CONCILIADO"/>
  </r>
  <r>
    <x v="9"/>
    <m/>
    <x v="9"/>
    <x v="70"/>
    <s v="O22776590002"/>
    <s v="BOD"/>
    <n v="2277659"/>
    <m/>
    <s v="00086044201 DEPOSITO DE EFECTIVO, DEPOSITANTE: SISTEMA DE RIEGO, CONCEPTO: CONTRAPARTE, CUENTA DE DEPOSITO: CUENTA UNICA DEL TESORO"/>
    <m/>
    <m/>
    <m/>
    <m/>
    <m/>
    <m/>
    <n v="0"/>
    <n v="3063"/>
    <s v="NO_CONCILIADO"/>
  </r>
  <r>
    <x v="9"/>
    <m/>
    <x v="9"/>
    <x v="70"/>
    <s v="O22776600002"/>
    <s v="BOD"/>
    <n v="2277660"/>
    <m/>
    <s v="00086044201 DEPOSITO DE EFECTIVO, DEPOSITANTE: HELEN APAZA FLORES, CONCEPTO: CONTRAPARTE, CUENTA DE DEPOSITO: CUENTA UNICA DEL TESORO"/>
    <m/>
    <m/>
    <m/>
    <m/>
    <m/>
    <m/>
    <n v="0"/>
    <n v="3063"/>
    <s v="NO_CONCILIADO"/>
  </r>
  <r>
    <x v="9"/>
    <m/>
    <x v="9"/>
    <x v="70"/>
    <s v="O22776610002"/>
    <s v="BOD"/>
    <n v="2277661"/>
    <m/>
    <s v="00086044201 DEPOSITO DE EFECTIVO, DEPOSITANTE: EDGAR LAURA CANCHARI, CONCEPTO: CONTRAPARTE, CUENTA DE DEPOSITO: CUENTA UNICA DEL TESORO"/>
    <m/>
    <m/>
    <m/>
    <m/>
    <m/>
    <m/>
    <n v="0"/>
    <n v="3063"/>
    <s v="NO_CONCILIADO"/>
  </r>
  <r>
    <x v="9"/>
    <m/>
    <x v="9"/>
    <x v="70"/>
    <s v="O22776630002"/>
    <s v="BOD"/>
    <n v="2277663"/>
    <m/>
    <s v="00086044201 DEPOSITO DE EFECTIVO, DEPOSITANTE: BRUNO FELIX CHURATA, CONCEPTO: CONTRAPARTE, CUENTA DE DEPOSITO: CUENTA UNICA DEL TESORO"/>
    <m/>
    <m/>
    <m/>
    <m/>
    <m/>
    <m/>
    <n v="0"/>
    <n v="3063"/>
    <s v="NO_CONCILIADO"/>
  </r>
  <r>
    <x v="58"/>
    <m/>
    <x v="58"/>
    <x v="70"/>
    <s v="O22776790002"/>
    <s v="BOD"/>
    <n v="2277679"/>
    <m/>
    <s v="00070011102 DEPOSITO DE EFECTIVO, DEPOSITANTE: PATRICIA MACEDO MOYA, CONCEPTO: DEVOLUCION NAABOL, CUENTA DE DEPOSITO: CUENTA UNICA DEL TESORO"/>
    <m/>
    <m/>
    <m/>
    <m/>
    <m/>
    <m/>
    <n v="0"/>
    <n v="15"/>
    <s v="NO_CONCILIADO"/>
  </r>
  <r>
    <x v="71"/>
    <m/>
    <x v="71"/>
    <x v="70"/>
    <s v="O22777190002"/>
    <s v="BOD"/>
    <n v="2277719"/>
    <m/>
    <s v="00383012001 DEPOSITO DE EFECTIVO, DEPOSITANTE: AGENCIA BOLIVIANA DE CORREOS, CONCEPTO: REGIONAL LA PAZ 7-12/04/2025, CUENTA DE DEPOSITO: CUENTA UNICA DEL TESORO"/>
    <m/>
    <m/>
    <m/>
    <m/>
    <m/>
    <m/>
    <n v="0"/>
    <n v="52682.3"/>
    <s v="NO_CONCILIADO"/>
  </r>
  <r>
    <x v="12"/>
    <m/>
    <x v="12"/>
    <x v="70"/>
    <s v="O22776960002"/>
    <s v="BOD"/>
    <n v="2277696"/>
    <m/>
    <s v="00526012001 DEPOSITO DE EFECTIVO, DEPOSITANTE: CARLOS EDUARDO VASQUEZ FERNANDEZ, CONCEPTO: DEVOLUCION DE FONDOS EN AVANCE, CUENTA DE DEPOSITO: CUENTA UNICA DEL TESORO"/>
    <m/>
    <m/>
    <m/>
    <m/>
    <m/>
    <m/>
    <n v="0"/>
    <n v="1824.3"/>
    <s v="NO_CONCILIADO"/>
  </r>
  <r>
    <x v="10"/>
    <m/>
    <x v="10"/>
    <x v="70"/>
    <s v="O22777090002"/>
    <s v="BOD"/>
    <n v="2277709"/>
    <m/>
    <s v="00590012001 DEPOSITO DE EFECTIVO, DEPOSITANTE: EMPRESA QUIPUS, CONCEPTO: DEVOLUCION DE FONDOS A RENDIR PAGO TASAS, CUENTA DE DEPOSITO: CUENTA UNICA DEL TESORO"/>
    <m/>
    <m/>
    <m/>
    <m/>
    <m/>
    <m/>
    <n v="0"/>
    <n v="1044"/>
    <s v="NO_CONCILIADO"/>
  </r>
  <r>
    <x v="25"/>
    <m/>
    <x v="25"/>
    <x v="70"/>
    <s v="O22777120002"/>
    <s v="BOD"/>
    <n v="2277712"/>
    <m/>
    <s v="00046171101 DEPOSITO DE EFECTIVO, DEPOSITANTE: IMPORTADORA MEDWIMA, CONCEPTO: DEPÓSITO, CUENTA DE DEPOSITO: CUENTA UNICA DEL TESORO"/>
    <m/>
    <m/>
    <m/>
    <m/>
    <m/>
    <m/>
    <n v="0"/>
    <n v="400"/>
    <s v="NO_CONCILIADO"/>
  </r>
  <r>
    <x v="16"/>
    <m/>
    <x v="16"/>
    <x v="70"/>
    <s v="O22777260002"/>
    <s v="BOD"/>
    <n v="2277726"/>
    <m/>
    <s v="00132072001 DEPOSITO DE EFECTIVO, DEPOSITANTE: ANA ANGELA COPACALLE RAMOS, CONCEPTO: DEVOLUCION POR FONDOS NO UTILIZADOS DEL PREVENTIVO 451/2025, CUENTA DE DEPOSITO: CUENTA UNICA DEL TESORO"/>
    <m/>
    <m/>
    <m/>
    <m/>
    <m/>
    <m/>
    <n v="0"/>
    <n v="600"/>
    <s v="NO_CONCILIADO"/>
  </r>
  <r>
    <x v="29"/>
    <m/>
    <x v="29"/>
    <x v="70"/>
    <s v="O22777280002"/>
    <s v="BOD"/>
    <n v="2277728"/>
    <m/>
    <s v="00099021001 DEPOSITO DE EFECTIVO, DEPOSITANTE: COAQUIRA TICONA JUDITH, CONCEPTO: PAGO POR EXCESO DE REFRIGERIO MAYO/2024, CUENTA DE DEPOSITO: CUENTA UNICA DEL TESORO/DJBR"/>
    <m/>
    <m/>
    <m/>
    <m/>
    <m/>
    <m/>
    <n v="0"/>
    <n v="18"/>
    <s v="NO_CONCILIADO"/>
  </r>
  <r>
    <x v="29"/>
    <m/>
    <x v="29"/>
    <x v="70"/>
    <s v="O22777300002"/>
    <s v="BOD"/>
    <n v="2277730"/>
    <m/>
    <s v="00099021001 DEPOSITO DE EFECTIVO, DEPOSITANTE: MARCA ROMERO FREDDY, CONCEPTO: PAGO POR EXCESO DE REFRIGERIO MAYO/2024, CUENTA DE DEPOSITO: CUENTA UNICA DEL TESORO/DJBR"/>
    <m/>
    <m/>
    <m/>
    <m/>
    <m/>
    <m/>
    <n v="0"/>
    <n v="18"/>
    <s v="NO_CONCILIADO"/>
  </r>
  <r>
    <x v="29"/>
    <m/>
    <x v="29"/>
    <x v="70"/>
    <s v="O22777320002"/>
    <s v="BOD"/>
    <n v="2277732"/>
    <m/>
    <s v="00099021001 DEPOSITO DE EFECTIVO, DEPOSITANTE: JULIO VISCARRA MARCO AURELIO, CONCEPTO: PAGO POR EXCESO DE REFRIGERIO ABRIL/2024, CUENTA DE DEPOSITO: CUENTA UNICA DEL TESORO/DJBR"/>
    <m/>
    <m/>
    <m/>
    <m/>
    <m/>
    <m/>
    <n v="0"/>
    <n v="18"/>
    <s v="NO_CONCILIADO"/>
  </r>
  <r>
    <x v="29"/>
    <m/>
    <x v="29"/>
    <x v="70"/>
    <s v="O22777330002"/>
    <s v="BOD"/>
    <n v="2277733"/>
    <m/>
    <s v="00099021001 DEPOSITO DE EFECTIVO, DEPOSITANTE: JULIO VISCARRA MARCO AURELIO, CONCEPTO: PAGO POR EXCESO DE REFRIGERIO MAYO/2024, CUENTA DE DEPOSITO: CUENTA UNICA DEL TESORO/DJBR"/>
    <m/>
    <m/>
    <m/>
    <m/>
    <m/>
    <m/>
    <n v="0"/>
    <n v="36"/>
    <s v="NO_CONCILIADO"/>
  </r>
  <r>
    <x v="29"/>
    <m/>
    <x v="29"/>
    <x v="70"/>
    <s v="O22777340002"/>
    <s v="BOD"/>
    <n v="2277734"/>
    <m/>
    <s v="00099021001 DEPOSITO DE EFECTIVO, DEPOSITANTE: CONDORI PATTY ANTONIO AGUSTIN, CONCEPTO: PAGO POR EXCESO DE REFRIGERIO MAYO/2024, CUENTA DE DEPOSITO: CUENTA UNICA DEL TESORO/DJBR"/>
    <m/>
    <m/>
    <m/>
    <m/>
    <m/>
    <m/>
    <n v="0"/>
    <n v="18"/>
    <s v="NO_CONCILIADO"/>
  </r>
  <r>
    <x v="40"/>
    <m/>
    <x v="40"/>
    <x v="70"/>
    <s v="B22774640002"/>
    <s v="BOD"/>
    <n v="2277464"/>
    <m/>
    <s v="00290012001 DEP.DE CHEQ.AJENOS,RET.DE CAM.,CONCEPTO: OTROS INGRESOS SEGUN TRAMITE N°11134185,DEP.: SERVICIO DE IMPUESTOS NACIONALES , PROCEDENCIA: BANCO UNION S.A., CHEQUE: 8046, FECHA DE EMISION:10/04/2025"/>
    <m/>
    <m/>
    <m/>
    <m/>
    <m/>
    <m/>
    <n v="0"/>
    <n v="906"/>
    <s v="NO_CONCILIADO"/>
  </r>
  <r>
    <x v="13"/>
    <m/>
    <x v="13"/>
    <x v="70"/>
    <s v="B22774870002"/>
    <s v="BOD"/>
    <n v="2277487"/>
    <m/>
    <s v="00254014101 DEP.DE CHEQ.AJENOS,RET.DE CAM.,CONCEPTO: TRANSFERENCIA DE RECURSOS GAM PUNA,DEP.: INSTITUTO DEL SEGURO AGRARIO , PROCEDENCIA: BANCO UNION S.A., CHEQUE: 2593, FECHA DE EMISION:07/04/2025"/>
    <m/>
    <m/>
    <m/>
    <m/>
    <m/>
    <m/>
    <n v="0"/>
    <n v="150686"/>
    <s v="NO_CONCILIADO"/>
  </r>
  <r>
    <x v="13"/>
    <m/>
    <x v="13"/>
    <x v="70"/>
    <s v="B22774880002"/>
    <s v="BOD"/>
    <n v="2277488"/>
    <m/>
    <s v="00254014101 DEP.DE CHEQ.AJENOS,RET.DE CAM.,CONCEPTO: TRANSFERENCIA DE RECURSOS GAM SICA SICA,DEP.: INSTITUTO DEL SEGURO AGRARIO , PROCEDENCIA: BANCO UNION S.A., CHEQUE: 2594, FECHA DE EMISION:07/04/2025"/>
    <m/>
    <m/>
    <m/>
    <m/>
    <m/>
    <m/>
    <n v="0"/>
    <n v="147446"/>
    <s v="NO_CONCILIADO"/>
  </r>
  <r>
    <x v="13"/>
    <m/>
    <x v="13"/>
    <x v="70"/>
    <s v="B22774900002"/>
    <s v="BOD"/>
    <n v="2277490"/>
    <m/>
    <s v="00254014101 DEP.DE CHEQ.AJENOS,RET.DE CAM.,CONCEPTO: TRANSFERENCIA DE RECURSOS GAM MIZQUE,DEP.: INSTITUTO DEL SEGURO AGRARIO , PROCEDENCIA: BANCO UNION S.A., CHEQUE: 2595, FECHA DE EMISION:07/04/2025"/>
    <m/>
    <m/>
    <m/>
    <m/>
    <m/>
    <m/>
    <n v="0"/>
    <n v="173311"/>
    <s v="NO_CONCILIADO"/>
  </r>
  <r>
    <x v="13"/>
    <m/>
    <x v="13"/>
    <x v="70"/>
    <s v="B22774910002"/>
    <s v="BOD"/>
    <n v="2277491"/>
    <m/>
    <s v="00254014101 DEP.DE CHEQ.AJENOS,RET.DE CAM.,CONCEPTO: TRANSFERENCIA DE RECURSOS GAM EL CHORO,DEP.: INSTITUTO DEL SEGURO AGRARIO , PROCEDENCIA: BANCO UNION S.A., CHEQUE: 2596, FECHA DE EMISION:07/04/2025"/>
    <m/>
    <m/>
    <m/>
    <m/>
    <m/>
    <m/>
    <n v="0"/>
    <n v="29833"/>
    <s v="NO_CONCILIADO"/>
  </r>
  <r>
    <x v="13"/>
    <m/>
    <x v="13"/>
    <x v="70"/>
    <s v="B22774930002"/>
    <s v="BOD"/>
    <n v="2277493"/>
    <m/>
    <s v="00254014101 DEP.DE CHEQ.AJENOS,RET.DE CAM.,CONCEPTO: TRANSFERENCIA DE RECURSOS GAM ESMERALDA,DEP.: INSTITUTO DEL SEGURO AGRARIO , PROCEDENCIA: BANCO UNION S.A., CHEQUE: 2597, FECHA DE EMISION:07/04/2025"/>
    <m/>
    <m/>
    <m/>
    <m/>
    <m/>
    <m/>
    <n v="0"/>
    <n v="2836"/>
    <s v="NO_CONCILIADO"/>
  </r>
  <r>
    <x v="13"/>
    <m/>
    <x v="13"/>
    <x v="70"/>
    <s v="B22774940002"/>
    <s v="BOD"/>
    <n v="2277494"/>
    <m/>
    <s v="00254014101 DEP.DE CHEQ.AJENOS,RET.DE CAM.,CONCEPTO: TRANSFERENCIA DE RECURSOS GAM VILLA ZUDAÑEZ,DEP.: INSTITUTO DEL SEGURO AGRARIO , PROCEDENCIA: BANCO UNION S.A., CHEQUE: 2598, FECHA DE EMISION:07/04/2025"/>
    <m/>
    <m/>
    <m/>
    <m/>
    <m/>
    <m/>
    <n v="0"/>
    <n v="58164"/>
    <s v="NO_CONCILIADO"/>
  </r>
  <r>
    <x v="13"/>
    <m/>
    <x v="13"/>
    <x v="70"/>
    <s v="B22774950002"/>
    <s v="BOD"/>
    <n v="2277495"/>
    <m/>
    <s v="00254014101 DEP.DE CHEQ.AJENOS,RET.DE CAM.,CONCEPTO: TRANSFERENCIA DE RECURSOS GAM TRIGAL,DEP.: INSTITUTO DEL SEGURO AGRARIO , PROCEDENCIA: BANCO UNION S.A., CHEQUE: 2599, FECHA DE EMISION:07/04/2025"/>
    <m/>
    <m/>
    <m/>
    <m/>
    <m/>
    <m/>
    <n v="0"/>
    <n v="16501"/>
    <s v="NO_CONCILIADO"/>
  </r>
  <r>
    <x v="13"/>
    <m/>
    <x v="13"/>
    <x v="70"/>
    <s v="B22774980002"/>
    <s v="BOD"/>
    <n v="2277498"/>
    <m/>
    <s v="00254014101 DEP.DE CHEQ.AJENOS,RET.DE CAM.,CONCEPTO: TRANSFERENCIA DE RECURSOS GAM CKOCHAS,DEP.: INSTITUTO DEL SEGURO AGRARIO , PROCEDENCIA: BANCO UNION S.A., CHEQUE: 2600, FECHA DE EMISION:07/04/2025"/>
    <m/>
    <m/>
    <m/>
    <m/>
    <m/>
    <m/>
    <n v="0"/>
    <n v="167197"/>
    <s v="NO_CONCILIADO"/>
  </r>
  <r>
    <x v="13"/>
    <m/>
    <x v="13"/>
    <x v="70"/>
    <s v="B22774990002"/>
    <s v="BOD"/>
    <n v="2277499"/>
    <m/>
    <s v="00254014101 DEP.DE CHEQ.AJENOS,RET.DE CAM.,CONCEPTO: TRANSFERENCIA DE RECURSOS GAM YOCALLA,DEP.: INSTITUTO DEL SEGURO AGRARIO , PROCEDENCIA: BANCO UNION S.A., CHEQUE: 2601, FECHA DE EMISION:07/04/2025"/>
    <m/>
    <m/>
    <m/>
    <m/>
    <m/>
    <m/>
    <n v="0"/>
    <n v="53223"/>
    <s v="NO_CONCILIADO"/>
  </r>
  <r>
    <x v="13"/>
    <m/>
    <x v="13"/>
    <x v="70"/>
    <s v="B22775000002"/>
    <s v="BOD"/>
    <n v="2277500"/>
    <m/>
    <s v="00254014101 DEP.DE CHEQ.AJENOS,RET.DE CAM.,CONCEPTO: TRANSFERENCIA DE RECURSOS GAM ANZALDO,DEP.: INSTITUTO DEL SEGURO AGRARIO , PROCEDENCIA: BANCO UNION S.A., CHEQUE: 2603, FECHA DE EMISION:07/04/2025"/>
    <m/>
    <m/>
    <m/>
    <m/>
    <m/>
    <m/>
    <n v="0"/>
    <n v="99599"/>
    <s v="NO_CONCILIADO"/>
  </r>
  <r>
    <x v="13"/>
    <m/>
    <x v="13"/>
    <x v="70"/>
    <s v="B22775030002"/>
    <s v="BOD"/>
    <n v="2277503"/>
    <m/>
    <s v="00254014101 DEP.DE CHEQ.AJENOS,RET.DE CAM.,CONCEPTO: TRANSFERENCIA DE RECURSOS GAM ACHOCALLA,DEP.: INSTITUTO DEL SEGURO AGRARIO , PROCEDENCIA: BANCO UNION S.A., CHEQUE: 2604, FECHA DE EMISION:07/04/2025"/>
    <m/>
    <m/>
    <m/>
    <m/>
    <m/>
    <m/>
    <n v="0"/>
    <n v="64090"/>
    <s v="NO_CONCILIADO"/>
  </r>
  <r>
    <x v="13"/>
    <m/>
    <x v="13"/>
    <x v="70"/>
    <s v="B22775040002"/>
    <s v="BOD"/>
    <n v="2277504"/>
    <m/>
    <s v="00254014101 DEP.DE CHEQ.AJENOS,RET.DE CAM.,CONCEPTO: TRANSFERENCIA DE RECURSOS GAM ARBIETO,DEP.: INSTITUTO DEL SEGURO AGRARIO , PROCEDENCIA: BANCO UNION S.A., CHEQUE: 2605, FECHA DE EMISION:07/04/2025"/>
    <m/>
    <m/>
    <m/>
    <m/>
    <m/>
    <m/>
    <n v="0"/>
    <n v="8606"/>
    <s v="NO_CONCILIADO"/>
  </r>
  <r>
    <x v="13"/>
    <m/>
    <x v="13"/>
    <x v="70"/>
    <s v="B22775140002"/>
    <s v="BOD"/>
    <n v="2277514"/>
    <m/>
    <s v="00254014101 DEP.DE CHEQ.AJENOS,RET.DE CAM.,CONCEPTO: TRANSFERENCIA DE RECURSOS GAM CAIZA D,DEP.: INSTITUTO DEL SEGURO AGRARIO , PROCEDENCIA: BANCO UNION S.A., CHEQUE: 2609, FECHA DE EMISION:07/04/2025"/>
    <m/>
    <m/>
    <m/>
    <m/>
    <m/>
    <m/>
    <n v="0"/>
    <n v="51783"/>
    <s v="NO_CONCILIADO"/>
  </r>
  <r>
    <x v="13"/>
    <m/>
    <x v="13"/>
    <x v="70"/>
    <s v="B22775090002"/>
    <s v="BOD"/>
    <n v="2277509"/>
    <m/>
    <s v="00254014101 DEP.DE CHEQ.AJENOS,RET.DE CAM.,CONCEPTO: TRANSFERENCIA DE RECURSOS GAM OMEREQUE,DEP.: INSTITUTO DEL SEGURO AGRARIO , PROCEDENCIA: BANCO UNION S.A., CHEQUE: 2606, FECHA DE EMISION:07/04/2025"/>
    <m/>
    <m/>
    <m/>
    <m/>
    <m/>
    <m/>
    <n v="0"/>
    <n v="17047"/>
    <s v="NO_CONCILIADO"/>
  </r>
  <r>
    <x v="13"/>
    <m/>
    <x v="13"/>
    <x v="70"/>
    <s v="B22775100002"/>
    <s v="BOD"/>
    <n v="2277510"/>
    <m/>
    <s v="00254014101 DEP.DE CHEQ.AJENOS,RET.DE CAM.,CONCEPTO: TRANSFERENCIA DE RECURSOS GAM HUAYLLAMARKA,DEP.: INSTITUTO DEL SEGURO AGRARIO , PROCEDENCIA: BANCO UNION S.A., CHEQUE: 2607, FECHA DE EMISION:07/04/2025"/>
    <m/>
    <m/>
    <m/>
    <m/>
    <m/>
    <m/>
    <n v="0"/>
    <n v="30107"/>
    <s v="NO_CONCILIADO"/>
  </r>
  <r>
    <x v="13"/>
    <m/>
    <x v="13"/>
    <x v="70"/>
    <s v="B22775110002"/>
    <s v="BOD"/>
    <n v="2277511"/>
    <m/>
    <s v="00254014101 DEP.DE CHEQ.AJENOS,RET.DE CAM.,CONCEPTO: TRANSFERENCIA DE RECURSOS GAM QUIME,DEP.: INSTITUTO DEL SEGURO AGRARIO , PROCEDENCIA: BANCO UNION S.A., CHEQUE: 2608, FECHA DE EMISION:07/04/2025"/>
    <m/>
    <m/>
    <m/>
    <m/>
    <m/>
    <m/>
    <n v="0"/>
    <n v="1143"/>
    <s v="NO_CONCILIADO"/>
  </r>
  <r>
    <x v="13"/>
    <m/>
    <x v="13"/>
    <x v="70"/>
    <s v="B22775150002"/>
    <s v="BOD"/>
    <n v="2277515"/>
    <m/>
    <s v="00254014101 DEP.DE CHEQ.AJENOS,RET.DE CAM.,CONCEPTO: TRANSFERERNCIA DE RECURSOS GAM ANTEQUERA,DEP.: INSTITUTO DEL SEGURO AGRARIO , PROCEDENCIA: BANCO UNION S.A., CHEQUE: 2610, FECHA DE EMISION:07/04/2025"/>
    <m/>
    <m/>
    <m/>
    <m/>
    <m/>
    <m/>
    <n v="0"/>
    <n v="2909"/>
    <s v="NO_CONCILIADO"/>
  </r>
  <r>
    <x v="13"/>
    <m/>
    <x v="13"/>
    <x v="70"/>
    <s v="B22775170002"/>
    <s v="BOD"/>
    <n v="2277517"/>
    <m/>
    <s v="00254014101 DEP.DE CHEQ.AJENOS,RET.DE CAM.,CONCEPTO: TRANSFERENCIA DE RECURSOS GAM INDEPENDENCIA,DEP.: INSTITUTO DEL SEGURO AGRARIO , PROCEDENCIA: BANCO UNION S.A., CHEQUE: 2611, FECHA DE EMISION:07/04/2025"/>
    <m/>
    <m/>
    <m/>
    <m/>
    <m/>
    <m/>
    <n v="0"/>
    <n v="67171"/>
    <s v="NO_CONCILIADO"/>
  </r>
  <r>
    <x v="13"/>
    <m/>
    <x v="13"/>
    <x v="70"/>
    <s v="B22775190002"/>
    <s v="BOD"/>
    <n v="2277519"/>
    <m/>
    <s v="00254014101 DEP.DE CHEQ.AJENOS,RET.DE CAM.,CONCEPTO: TRANSFERENCIA DE RECURSOS GAM POJO,DEP.: INSTITUTO DEL SEGURO AGRARIO , PROCEDENCIA: BANCO UNION S.A., CHEQUE: 2612, FECHA DE EMISION:07/04/2025"/>
    <m/>
    <m/>
    <m/>
    <m/>
    <m/>
    <m/>
    <n v="0"/>
    <n v="48955"/>
    <s v="NO_CONCILIADO"/>
  </r>
  <r>
    <x v="13"/>
    <m/>
    <x v="13"/>
    <x v="70"/>
    <s v="B22775210002"/>
    <s v="BOD"/>
    <n v="2277521"/>
    <m/>
    <s v="00254014101 DEP.DE CHEQ.AJENOS,RET.DE CAM.,CONCEPTO: TRANSFERENCIA DE RECURSOS GAM CARIPUYO,DEP.: INSTITUTO DEL SEGURO AGRARIO , PROCEDENCIA: BANCO UNION S.A., CHEQUE: 2613, FECHA DE EMISION:07/04/2025"/>
    <m/>
    <m/>
    <m/>
    <m/>
    <m/>
    <m/>
    <n v="0"/>
    <n v="59718"/>
    <s v="NO_CONCILIADO"/>
  </r>
  <r>
    <x v="13"/>
    <m/>
    <x v="13"/>
    <x v="70"/>
    <s v="B22775230002"/>
    <s v="BOD"/>
    <n v="2277523"/>
    <m/>
    <s v="00254014101 DEP.DE CHEQ.AJENOS,RET.DE CAM.,CONCEPTO: TRANSFERENCIA DE RECURSOS GAM TOMINA,DEP.: INSTITUTO DEL SEGURO AGRARIO , PROCEDENCIA: BANCO UNION S.A., CHEQUE: 2614, FECHA DE EMISION:07/04/2025"/>
    <m/>
    <m/>
    <m/>
    <m/>
    <m/>
    <m/>
    <n v="0"/>
    <n v="96789"/>
    <s v="NO_CONCILIADO"/>
  </r>
  <r>
    <x v="13"/>
    <m/>
    <x v="13"/>
    <x v="70"/>
    <s v="B22775250002"/>
    <s v="BOD"/>
    <n v="2277525"/>
    <m/>
    <s v="00254014101 DEP.DE CHEQ.AJENOS,RET.DE CAM.,CONCEPTO: TRANSFERENCIA DE RECURSOS GAM BETANZOS,DEP.: INSTITUTO DEL SEGURO AGRARIO , PROCEDENCIA: BANCO UNION S.A., CHEQUE: 2615, FECHA DE EMISION:07/04/2025"/>
    <m/>
    <m/>
    <m/>
    <m/>
    <m/>
    <m/>
    <n v="0"/>
    <n v="287499"/>
    <s v="NO_CONCILIADO"/>
  </r>
  <r>
    <x v="13"/>
    <m/>
    <x v="13"/>
    <x v="70"/>
    <s v="B22775270002"/>
    <s v="BOD"/>
    <n v="2277527"/>
    <m/>
    <s v="00254014101 DEP.DE CHEQ.AJENOS,RET.DE CAM.,CONCEPTO: TRANSFERENCIA DE RECURSOS GAM POROMA,DEP.: INSTITUTO DEL SEGURO AGRARIO , PROCEDENCIA: BANCO UNION S.A., CHEQUE: 2616, FECHA DE EMISION:07/04/2025"/>
    <m/>
    <m/>
    <m/>
    <m/>
    <m/>
    <m/>
    <n v="0"/>
    <n v="119481"/>
    <s v="NO_CONCILIADO"/>
  </r>
  <r>
    <x v="13"/>
    <m/>
    <x v="13"/>
    <x v="70"/>
    <s v="B22775290002"/>
    <s v="BOD"/>
    <n v="2277529"/>
    <m/>
    <s v="00254014101 DEP.DE CHEQ.AJENOS,RET.DE CAM.,CONCEPTO: TRANSFERENCIA DE RECURSOS GAM ICLA,DEP.: INSTITUTO DEL SEGURO AGRARIO , PROCEDENCIA: BANCO UNION S.A., CHEQUE: 2617, FECHA DE EMISION:07/04/2025"/>
    <m/>
    <m/>
    <m/>
    <m/>
    <m/>
    <m/>
    <n v="0"/>
    <n v="69296"/>
    <s v="NO_CONCILIADO"/>
  </r>
  <r>
    <x v="9"/>
    <m/>
    <x v="9"/>
    <x v="70"/>
    <s v="B22775300002"/>
    <s v="BOD"/>
    <n v="2277530"/>
    <m/>
    <s v="00086031101 DEP.DE CHEQ.AJENOS,RET.DE CAM.,CONCEPTO: SISCO MES DE MARZO 2025,DEP.: PN TUNARI , PROCEDENCIA: BANCO UNION S.A., CHEQUE: 744, FECHA DE EMISION:06/04/2025"/>
    <m/>
    <m/>
    <m/>
    <m/>
    <m/>
    <m/>
    <n v="0"/>
    <n v="660"/>
    <s v="NO_CONCILIADO"/>
  </r>
  <r>
    <x v="13"/>
    <m/>
    <x v="13"/>
    <x v="70"/>
    <s v="B22775320002"/>
    <s v="BOD"/>
    <n v="2277532"/>
    <m/>
    <s v="00254014101 DEP.DE CHEQ.AJENOS,RET.DE CAM.,CONCEPTO: TRANSFERENCIA DE RECURSOS GAM SACACA,DEP.: INSTITUTO DEL SEGURO AGRARIO , PROCEDENCIA: BANCO UNION S.A., CHEQUE: 2618, FECHA DE EMISION:07/04/2025"/>
    <m/>
    <m/>
    <m/>
    <m/>
    <m/>
    <m/>
    <n v="0"/>
    <n v="78175"/>
    <s v="NO_CONCILIADO"/>
  </r>
  <r>
    <x v="9"/>
    <m/>
    <x v="9"/>
    <x v="70"/>
    <s v="B22775330002"/>
    <s v="BOD"/>
    <n v="2277533"/>
    <m/>
    <s v="00086031111 DEP.DE CHEQ.AJENOS,RET.DE CAM.,CONCEPTO: SISCO MES MARZO 2025,DEP.: RB TCO PILON LAJAS , PROCEDENCIA: BANCO UNION S.A., CHEQUE: 1538, FECHA DE EMISION:04/04/2025"/>
    <m/>
    <m/>
    <m/>
    <m/>
    <m/>
    <m/>
    <n v="0"/>
    <n v="120"/>
    <s v="NO_CONCILIADO"/>
  </r>
  <r>
    <x v="13"/>
    <m/>
    <x v="13"/>
    <x v="70"/>
    <s v="B22775340002"/>
    <s v="BOD"/>
    <n v="2277534"/>
    <m/>
    <s v="00254014101 DEP.DE CHEQ.AJENOS,RET.DE CAM.,CONCEPTO: TRANSFERENCIA DE RECURSOS GAM TACOBAMBA,DEP.: INSTITUTO DEL SEGURO AGRARIO , PROCEDENCIA: BANCO UNION S.A., CHEQUE: 2619, FECHA DE EMISION:07/04/2025"/>
    <m/>
    <m/>
    <m/>
    <m/>
    <m/>
    <m/>
    <n v="0"/>
    <n v="30177"/>
    <s v="NO_CONCILIADO"/>
  </r>
  <r>
    <x v="13"/>
    <m/>
    <x v="13"/>
    <x v="70"/>
    <s v="B22775350002"/>
    <s v="BOD"/>
    <n v="2277535"/>
    <m/>
    <s v="00254014101 DEP.DE CHEQ.AJENOS,RET.DE CAM.,CONCEPTO: TRANSFERENCIA DE RECURSOS GAM TARATA,DEP.: INSTITUTO DEL SEGURO AGRARIO , PROCEDENCIA: BANCO UNION S.A., CHEQUE: 2620, FECHA DE EMISION:07/04/2025"/>
    <m/>
    <m/>
    <m/>
    <m/>
    <m/>
    <m/>
    <n v="0"/>
    <n v="46352"/>
    <s v="NO_CONCILIADO"/>
  </r>
  <r>
    <x v="13"/>
    <m/>
    <x v="13"/>
    <x v="70"/>
    <s v="B22775360002"/>
    <s v="BOD"/>
    <n v="2277536"/>
    <m/>
    <s v="00254014101 DEP.DE CHEQ.AJENOS,RET.DE CAM.,CONCEPTO: TRANSFERENCIA DE RECURSOS GAM MOCOMOCO,DEP.: INSTITUTO DEL SEGURO AGRARIO , PROCEDENCIA: BANCO UNION S.A., CHEQUE: 2621, FECHA DE EMISION:07/04/2025"/>
    <m/>
    <m/>
    <m/>
    <m/>
    <m/>
    <m/>
    <n v="0"/>
    <n v="53946"/>
    <s v="NO_CONCILIADO"/>
  </r>
  <r>
    <x v="6"/>
    <m/>
    <x v="6"/>
    <x v="70"/>
    <s v="B22775480002"/>
    <s v="BOD"/>
    <n v="2277548"/>
    <m/>
    <s v="00099021001 DEP.DE CHEQ.AJENOS,RET.DE CAM.,CONCEPTO: INCAPACIDADES,DEP.: CAJA NACIONAL DE SALUD , PROCEDENCIA: BANCO UNION S.A., CHEQUE: 11785, FECHA DE EMISION:08/04/2025"/>
    <m/>
    <m/>
    <m/>
    <m/>
    <m/>
    <m/>
    <n v="0"/>
    <n v="95403.74"/>
    <s v="NO_CONCILIADO"/>
  </r>
  <r>
    <x v="25"/>
    <m/>
    <x v="25"/>
    <x v="70"/>
    <s v="B22775560002"/>
    <s v="BOD"/>
    <n v="2277556"/>
    <m/>
    <s v="00099021001 DEP.DE CHEQ.AJENOS,RET.DE CAM.,CONCEPTO: DEV MES FEB MARZO ABRIL JUNIO JULIO 2023,DEP.: CARMEN TATIANA CABRERA MURILLO , PROCEDENCIA: BANCO UNION S.A., CHEQUE: 216001, FECHA DE EMISION:15/04/2025/DJBR"/>
    <m/>
    <m/>
    <m/>
    <m/>
    <m/>
    <m/>
    <n v="0"/>
    <n v="30779.34"/>
    <s v="NO_CONCILIADO"/>
  </r>
  <r>
    <x v="25"/>
    <m/>
    <x v="25"/>
    <x v="70"/>
    <s v="B22775610002"/>
    <s v="BOD"/>
    <n v="2277561"/>
    <m/>
    <s v="00046171101 DEP.DE CHEQ.AJENOS,RET.DE CAM.,CONCEPTO: DEVOLUCION INCAPACIDAD OCTUBRE 2024,DEP.: AGEMED , PROCEDENCIA: BANCO UNION S.A., CHEQUE: 22887, FECHA DE EMISION:15/04/2025"/>
    <m/>
    <m/>
    <m/>
    <m/>
    <m/>
    <m/>
    <n v="0"/>
    <n v="3812.63"/>
    <s v="NO_CONCILIADO"/>
  </r>
  <r>
    <x v="76"/>
    <m/>
    <x v="76"/>
    <x v="70"/>
    <s v="B22775570002"/>
    <s v="BOD"/>
    <n v="2277557"/>
    <m/>
    <s v="00385014201 DEP.DE CHEQ.AJENOS,RET.DE CAM.,CONCEPTO: DEVOLUCION INCAPACIDAD OCTUBRE 2024,DEP.: ASUSS , PROCEDENCIA: BANCO UNION S.A., CHEQUE: 22889, FECHA DE EMISION:15/04/2025"/>
    <m/>
    <m/>
    <m/>
    <m/>
    <m/>
    <m/>
    <n v="0"/>
    <n v="17433.29"/>
    <s v="NO_CONCILIADO"/>
  </r>
  <r>
    <x v="38"/>
    <m/>
    <x v="38"/>
    <x v="70"/>
    <s v="B22775590002"/>
    <s v="BOD"/>
    <n v="2277559"/>
    <m/>
    <s v="00099021001 DEP.DE CHEQ.AJENOS,RET.DE CAM.,CONCEPTO: DEV SUELDOS,DEP.: MARIA CRISTINA PARAGUAYO CAMPOVERDE , PROCEDENCIA: BANCO UNION S.A., CHEQUE: 216002, FECHA DE EMISION:15/04/2025/DJBR"/>
    <m/>
    <m/>
    <m/>
    <m/>
    <m/>
    <m/>
    <n v="0"/>
    <n v="12774"/>
    <s v="NO_CONCILIADO"/>
  </r>
  <r>
    <x v="29"/>
    <m/>
    <x v="29"/>
    <x v="70"/>
    <s v="B22775600002"/>
    <s v="BOD"/>
    <n v="2277560"/>
    <m/>
    <s v="00099021001 DEP.DE CHEQ.AJENOS,RET.DE CAM.,CONCEPTO: DEVOLUCION INCAPACIDAD OCTUBRE 2024,DEP.: HONORABLE CAMARA DE DIPUTADOS , PROCEDENCIA: BANCO UNION S.A., CHEQUE: 22878, FECHA DE EMISION:15/04/2025"/>
    <m/>
    <m/>
    <m/>
    <m/>
    <m/>
    <m/>
    <n v="0"/>
    <n v="10424.16"/>
    <s v="NO_CONCILIADO"/>
  </r>
  <r>
    <x v="1"/>
    <m/>
    <x v="1"/>
    <x v="70"/>
    <s v="B22775620002"/>
    <s v="BOD"/>
    <n v="2277562"/>
    <m/>
    <s v="00099021001 DEP.DE CHEQ.AJENOS,RET.DE CAM.,CONCEPTO: DEVOLUCION DE SALARIOS,DEP.: ZULMA NAVIA FLORES , PROCEDENCIA: BANCO UNION S.A., CHEQUE: 216003, FECHA DE EMISION:15/04/2025"/>
    <m/>
    <m/>
    <m/>
    <m/>
    <m/>
    <m/>
    <n v="0"/>
    <n v="6722.15"/>
    <s v="NO_CONCILIADO"/>
  </r>
  <r>
    <x v="95"/>
    <m/>
    <x v="95"/>
    <x v="70"/>
    <s v="B22775640002"/>
    <s v="BOD"/>
    <n v="2277564"/>
    <m/>
    <s v="00099021001 DEP.DE CHEQ.AJENOS,RET.DE CAM.,CONCEPTO: DEVOLUCION INCAPACIDAD OCTUBRE 2024,DEP.: AUTORIDAD AGUA POTABLE Y SANEAMIENTO BASICO , PROCEDENCIA: BANCO UNION S.A., CHEQUE: 22888, FECHA DE EMISION:15/04/2025"/>
    <m/>
    <m/>
    <m/>
    <m/>
    <m/>
    <m/>
    <n v="0"/>
    <n v="4860.8"/>
    <s v="NO_CONCILIADO"/>
  </r>
  <r>
    <x v="84"/>
    <m/>
    <x v="84"/>
    <x v="70"/>
    <s v="B22775670002"/>
    <s v="BOD"/>
    <n v="2277567"/>
    <m/>
    <s v="00099021001 DEP.DE CHEQ.AJENOS,RET.DE CAM.,CONCEPTO: DEVOLUCION INCAPACIDAD OCTUBRE 2024,DEP.: AUTORIDAD DE IMPUGNACION TRIBUTARIA , PROCEDENCIA: BANCO UNION S.A., CHEQUE: 22886, FECHA DE EMISION:15/04/2025"/>
    <m/>
    <m/>
    <m/>
    <m/>
    <m/>
    <m/>
    <n v="0"/>
    <n v="5218.5"/>
    <s v="NO_CONCILIADO"/>
  </r>
  <r>
    <x v="17"/>
    <m/>
    <x v="17"/>
    <x v="70"/>
    <s v="B22775700002"/>
    <s v="BOD"/>
    <n v="2277570"/>
    <m/>
    <s v="00047081101 DEP.DE CHEQ.AJENOS,RET.DE CAM.,CONCEPTO: DEVOLUCION INCAPACIDAD OCTUBRE 2024,DEP.: SENASAG , PROCEDENCIA: BANCO UNION S.A., CHEQUE: 22884, FECHA DE EMISION:15/04/2025"/>
    <m/>
    <m/>
    <m/>
    <m/>
    <m/>
    <m/>
    <n v="0"/>
    <n v="29475.37"/>
    <s v="NO_CONCILIADO"/>
  </r>
  <r>
    <x v="51"/>
    <m/>
    <x v="51"/>
    <x v="70"/>
    <s v="B22775710002"/>
    <s v="BOD"/>
    <n v="2277571"/>
    <m/>
    <s v="00597019202 DEP.DE CHEQ.AJENOS,RET.DE CAM.,CONCEPTO: DEVOLUCION INCAPACIDAD OCTUBRE 2024,DEP.: YACIMIENTOS DE LITIO BOLIVIANO , PROCEDENCIA: BANCO UNION S.A., CHEQUE: 22881, FECHA DE EMISION:15/04/2025"/>
    <m/>
    <m/>
    <m/>
    <m/>
    <m/>
    <m/>
    <n v="0"/>
    <n v="16548.080000000002"/>
    <s v="NO_CONCILIADO"/>
  </r>
  <r>
    <x v="24"/>
    <m/>
    <x v="24"/>
    <x v="70"/>
    <s v="B22775740002"/>
    <s v="BOD"/>
    <n v="2277574"/>
    <m/>
    <s v="00155012001 DEP.DE CHEQ.AJENOS,RET.DE CAM.,CONCEPTO: DEVOLUCION INCAPACIDAD OCTUBRE 2024,DEP.: DIRNOPLU , PROCEDENCIA: BANCO UNION S.A., CHEQUE: 22892, FECHA DE EMISION:15/04/2025"/>
    <m/>
    <m/>
    <m/>
    <m/>
    <m/>
    <m/>
    <n v="0"/>
    <n v="12829.5"/>
    <s v="NO_CONCILIADO"/>
  </r>
  <r>
    <x v="96"/>
    <m/>
    <x v="96"/>
    <x v="70"/>
    <s v="B22775790002"/>
    <s v="BOD"/>
    <n v="2277579"/>
    <m/>
    <s v="00099021001 DEP.DE CHEQ.AJENOS,RET.DE CAM.,CONCEPTO: DEVOLUCION INCAPACIDAD OCTUBRE 2024,DEP.: OFICINA TECNICA PARA EL FORTALECIMIENTO EMP. PUB. , PROCEDENCIA: BANCO UNION S.A., CHEQUE: 22883, FECHA DE EMISION:15/04/2025"/>
    <m/>
    <m/>
    <m/>
    <m/>
    <m/>
    <m/>
    <n v="0"/>
    <n v="10549.5"/>
    <s v="NO_CONCILIADO"/>
  </r>
  <r>
    <x v="62"/>
    <m/>
    <x v="62"/>
    <x v="70"/>
    <s v="B22775950002"/>
    <s v="BOD"/>
    <n v="2277595"/>
    <m/>
    <s v="00283012002 DEP.DE CHEQ.AJENOS,RET.DE CAM.,CONCEPTO: LICENCIA SIN GOCE DE HABER - CONDORI URQUIOLA THALIA,DEP.: ADUANA NACIONAL , PROCEDENCIA: BANCO UNION S.A., CHEQUE: 5254, FECHA DE EMISION:07/04/2025"/>
    <m/>
    <m/>
    <m/>
    <m/>
    <m/>
    <m/>
    <n v="0"/>
    <n v="12841.8"/>
    <s v="NO_CONCILIADO"/>
  </r>
  <r>
    <x v="7"/>
    <m/>
    <x v="7"/>
    <x v="70"/>
    <s v="G31010580003"/>
    <s v="CRV"/>
    <n v="3101058"/>
    <m/>
    <s v="PAGO PRÉSTAMO IDA 2565-BO VCTO. 15-04-2025 POR CUENTA DE FNDR , NTI. 019910 VALOR 15-04-2025 CAPITAL USD 361.044,31 INTERESES USD 24.370,49 LIB. 00099021001 - RECURSOS ORDINARIOS (3987) - MDRI"/>
    <m/>
    <m/>
    <m/>
    <m/>
    <m/>
    <m/>
    <n v="0"/>
    <n v="2682487.0099999998"/>
    <s v="NO_CONCILIADO"/>
  </r>
  <r>
    <x v="5"/>
    <m/>
    <x v="5"/>
    <x v="70"/>
    <s v="G31013790001"/>
    <s v="CVD"/>
    <n v="3101379"/>
    <m/>
    <s v="COBRO COSTOS DE PAPELERIA SEGUN TRANSFERENCIA DEL EXTERIOR POR ORDEN DE FIDEICOMISO HERCO-CKM (LIMA PERÚ) REF.: CRED URI/EMB 10-2025 PCL-CVQ 07 - COST FECHA VALOR 15/04/2025 LIB. 00513062002 YPFB - EXPORTACIÓN DE GLP Y OTROS-BOLIVIANOS"/>
    <m/>
    <m/>
    <m/>
    <m/>
    <m/>
    <m/>
    <n v="60"/>
    <n v="0"/>
    <s v="NO_CONCILIADO"/>
  </r>
  <r>
    <x v="4"/>
    <m/>
    <x v="4"/>
    <x v="70"/>
    <s v="G31015170003"/>
    <s v="COB"/>
    <n v="3101517"/>
    <m/>
    <s v="TRANSFERENCIA RECIBIDA DEL EXTERIOR SEGÚN MENSAJES SWIFT Nos. 5066-5067 (REM.EXT.) DE FECHA 15-04-2025 POR DESEMBOLSO DE BID PRÉSTAMO 3540/BL-BO REQ 00030 BO 2025015494 LIBRETA N° 00291012002 ABC-RECURSOS PROPIOS REF.: UTILES DE ESCRITORIO"/>
    <m/>
    <m/>
    <m/>
    <m/>
    <m/>
    <m/>
    <n v="60"/>
    <n v="0"/>
    <s v="NO_CONCILIADO"/>
  </r>
  <r>
    <x v="71"/>
    <m/>
    <x v="71"/>
    <x v="70"/>
    <s v="S11244120003"/>
    <s v="COB"/>
    <n v="1124412"/>
    <m/>
    <s v="||TRANSFERENCIA DE FONDOS S/G MENSAJES SWIFT NROS. 5062 Y 5039, DE LA FECHA Y NOTA CITE AGBC-AGBC/DAF/TFC-CPRV-0045-CAR/2025 DE F.27.01.2025 (HRE-TGL-1747) DE LA AGENCIA BOLIVIANA DE CORREOS (SECTOR PÚBLICO). DEBITO DE LA LIBRETA 00383012001 AGENCIA BOLIVIANA DE CORREOS, REPOSICIÓN DE ÚTILES DE ESCRITORIO"/>
    <m/>
    <m/>
    <m/>
    <m/>
    <m/>
    <m/>
    <n v="60"/>
    <n v="0"/>
    <s v="NO_CONCILIADO"/>
  </r>
  <r>
    <x v="5"/>
    <m/>
    <x v="5"/>
    <x v="70"/>
    <s v="S11244670001"/>
    <s v="COB"/>
    <n v="1124467"/>
    <m/>
    <s v="'COBRO DE'||UTILES DE ESCRITORIO POR EL COMPROBANTE NRO. 1124466 DE LA FECHA, S/G.NOTA GAFC-0356/DFC/URTE-097/2025 DE FECHA 26/2/2025 (HRE-TGL-3945) ENVIADO POR YACIMIENTOS PETROLIFEROS FISCALES BOLIVIANOS DÉBITO DE LA LIBRETA 00513022001 YPFB-&quot;OPERACIONES&quot; COBRO DE ÚTILES DE ESCRITORIO."/>
    <m/>
    <m/>
    <m/>
    <m/>
    <m/>
    <m/>
    <n v="60"/>
    <n v="0"/>
    <s v="NO_CONCILIADO"/>
  </r>
  <r>
    <x v="5"/>
    <m/>
    <x v="5"/>
    <x v="70"/>
    <s v="S11244680001"/>
    <s v="COB"/>
    <n v="1124468"/>
    <m/>
    <s v="'COBRO DE'||ÚTILES DE ESCRITORIO POR EL COMPROBANTE NRO.1124465 DE LA FECHA S/G. NOTA CITE GAFC-0356/DFC/URTE-097/2025 DE F.26.02.2025 (HRE-TGL-3945) (SECTOR PÚBLICO) ENVIADA POR YACIMIENTOS PETROLIFEROS FISCALES BOLIVIANOS DÉBITO DE LA LIBRETA 00513022001 YPFB - OPERACIONES, REPOSICIÓN DE ÚTILES DE ESCRITORIO."/>
    <m/>
    <m/>
    <m/>
    <m/>
    <m/>
    <m/>
    <n v="60"/>
    <n v="0"/>
    <s v="NO_CONCILIADO"/>
  </r>
  <r>
    <x v="5"/>
    <m/>
    <x v="5"/>
    <x v="70"/>
    <s v="F0024473"/>
    <s v="NTE"/>
    <n v="11643147"/>
    <m/>
    <s v="De: 00513012004 Transferencia de recursos a solicitud de Yacimientos Petrolíferos Fiscales Bolivianos mediante nota CITE: YPFB/GAFC/660-DFC/URTE-179/2025 en aplicación al Decreto Supremo N° 5348 de 10 de marzo de 2025 y la Resolución Ministerial N° 26 de 27 de enero de 2025 que aprueba el Reglamento Operativo para el pago de obligaciones en el extranjero H.R. 2025-16321-R"/>
    <m/>
    <m/>
    <m/>
    <m/>
    <m/>
    <m/>
    <n v="23511240.899999999"/>
    <n v="0"/>
    <s v="NO_CONCILIADO"/>
  </r>
  <r>
    <x v="7"/>
    <m/>
    <x v="7"/>
    <x v="70"/>
    <s v="G31019080003"/>
    <s v="COB"/>
    <n v="20020"/>
    <m/>
    <s v="PAGO A BID PRÉSTAMO 4647/BL-BO VCTO. 15-04-2025 POR CUENTA DE TGN S/G NOTA MEFP/VTCP/DGCP/UODP/N°186/2025 DEL 14/04/2025, NTI. 020020 VALOR 15-04-2025 INTERESES USD 309.616,70 COMISIONES USD 116.580,34 CTA. 3987 CUENTA UNICA DEL TESORO REF.: COMISIONES BANCARIAS"/>
    <m/>
    <m/>
    <m/>
    <m/>
    <m/>
    <m/>
    <n v="3283.73"/>
    <n v="0"/>
    <s v="NO_CONCILIADO"/>
  </r>
  <r>
    <x v="7"/>
    <m/>
    <x v="7"/>
    <x v="70"/>
    <s v="G31019750003"/>
    <s v="COB"/>
    <n v="20032"/>
    <m/>
    <s v="PAGO A BID PRÉSTAMO 4606/BL-BO VCTO. 15-04-2025 POR CUENTA DE TGN S/G NOTA MEFP/VTCP/DGCP/UODP/N°186/2025 DEL 14/04/2025, NTI. 020032 VALOR 15-04-2025 INTERESES USD 9.637,20 CTA. 3987 CUENTA UNICA DEL TESORO REF.: COMISIONES BANCARIAS"/>
    <m/>
    <m/>
    <m/>
    <m/>
    <m/>
    <m/>
    <n v="426.13"/>
    <n v="0"/>
    <s v="NO_CONCILIADO"/>
  </r>
  <r>
    <x v="7"/>
    <m/>
    <x v="7"/>
    <x v="70"/>
    <s v="G31019570003"/>
    <s v="COB"/>
    <n v="19864"/>
    <m/>
    <s v="PAGO A IDA PRÉSTAMO 6248-BO VCTO. 15-04-2025 POR CUENTA DE TGN , NTI. 019864 VALOR 15-04-2025 INTERESES USD 83.146,39 CTA. 3987 CUENTA UNICA DEL TESORO LIB. 00099021001 REF.: COMISIONES BANCARIAS"/>
    <m/>
    <m/>
    <m/>
    <m/>
    <m/>
    <m/>
    <n v="930.41"/>
    <n v="0"/>
    <s v="NO_CONCILIADO"/>
  </r>
  <r>
    <x v="7"/>
    <m/>
    <x v="7"/>
    <x v="70"/>
    <s v="G31019650003"/>
    <s v="COB"/>
    <n v="20016"/>
    <m/>
    <s v="PAGO A BID PRÉSTAMO 4643/BL-BO VCTO. 15-04-2025 POR CUENTA DE TGN S/G NOTA MEFP/VTCP/DGCP/UODP/N°186/2025 DEL 14/04/2025 , NTI. 020016 VALOR 15-04-2025 INTERESES USD 2.616,76 CTA. 3987 CUENTA UNICA DEL TESORO REF.: COMISIONES BANCARIAS"/>
    <m/>
    <m/>
    <m/>
    <m/>
    <m/>
    <m/>
    <n v="377.97"/>
    <n v="0"/>
    <s v="NO_CONCILIADO"/>
  </r>
  <r>
    <x v="7"/>
    <m/>
    <x v="7"/>
    <x v="70"/>
    <s v="G31019660003"/>
    <s v="COB"/>
    <n v="20017"/>
    <m/>
    <s v="PAGO A BID PRÉSTAMO 4643/BL-BO VCTO. 15-04-2025 POR CUENTA DE TGN S/G NOTA MEFP/VTCP/DGCP/UODP/N°186/2025 DEL 14/04/2025, NTI. 020017 VALOR 15-04-2025 INTERESES USD 318,84 CTA. 3987 CUENTA UNICA DEL TESORO REF.: COMISIONES BANCARIAS"/>
    <m/>
    <m/>
    <m/>
    <m/>
    <m/>
    <m/>
    <n v="362.2"/>
    <n v="0"/>
    <s v="NO_CONCILIADO"/>
  </r>
  <r>
    <x v="7"/>
    <m/>
    <x v="7"/>
    <x v="70"/>
    <s v="G31019670003"/>
    <s v="COB"/>
    <n v="20015"/>
    <m/>
    <s v="PAGO A BID PRÉSTAMO 4643/BL-BO VCTO. 15-04-2025 POR CUENTA DE TGN S/G NOTA MEFP/VTCP/DGCP/UODP/N°186/2025 DEL 14/04/2025, NTI. 020015 VALOR 15-04-2025 INTERESES USD 330.710,09 COMISIONES USD 44,78 CTA. 3987 CUENTA UNICA DEL TESORO REF.: COMISIONES BANCARIAS"/>
    <m/>
    <m/>
    <m/>
    <m/>
    <m/>
    <m/>
    <n v="2628.95"/>
    <n v="0"/>
    <s v="NO_CONCILIADO"/>
  </r>
  <r>
    <x v="7"/>
    <m/>
    <x v="7"/>
    <x v="70"/>
    <s v="G31019680003"/>
    <s v="COB"/>
    <n v="20018"/>
    <m/>
    <s v="PAGO A BID PRÉSTAMO 4643/BL-BO VCTO. 15-04-2025 POR CUENTA DE TGN S/G NOTA MEFP/VTCP/DGCP/UODP/N°186/2025 DEL 14/04/2025, NTI. 020018 VALOR 15-04-2025 INTERESES USD 41.193,78 COMISIONES USD 21.719,15 CTA. 3987 CUENTA UNICA DEL TESORO REF.: COMISIONES BANCARIAS"/>
    <m/>
    <m/>
    <m/>
    <m/>
    <m/>
    <m/>
    <n v="791.56"/>
    <n v="0"/>
    <s v="NO_CONCILIADO"/>
  </r>
  <r>
    <x v="7"/>
    <m/>
    <x v="7"/>
    <x v="70"/>
    <s v="G31019690003"/>
    <s v="COB"/>
    <n v="20036"/>
    <m/>
    <s v="PAGO A BID PRÉSTAMO 4758/OC-BO VCTO. 15-04-2025 POR CUENTA DE TGN S/G NOTA MEFP/VTCP/DGCP/UODP/N°186/2025 DEL 14/04/2025, NTI. 020036 VALOR 15-04-2025 INTERESES USD 2.130.577,57 CTA. 3987 CUENTA UNICA DEL TESORO REF.: COMISIONES BANCARIAS"/>
    <m/>
    <m/>
    <m/>
    <m/>
    <m/>
    <m/>
    <n v="14975.78"/>
    <n v="0"/>
    <s v="NO_CONCILIADO"/>
  </r>
  <r>
    <x v="7"/>
    <m/>
    <x v="7"/>
    <x v="70"/>
    <s v="G31019700003"/>
    <s v="COB"/>
    <n v="20013"/>
    <m/>
    <s v="PAGO A BID PRÉSTAMO 3722/BL-BO VCTO. 15-04-2025 POR CUENTA DE TGN S/G NOTA MEFP/VTCP/DGCP/UODP/N°186/2025 DEL 14/04/2025, NTI. 020013 VALOR 15-04-2025 CAPITAL USD 1.077.723,31 INTERESES USD 990.472,28 CTA. 3987 CUENTA UNICA DEL TESORO REF.: COMISIONES BANCARIAS"/>
    <m/>
    <m/>
    <m/>
    <m/>
    <m/>
    <m/>
    <n v="14547.85"/>
    <n v="0"/>
    <s v="NO_CONCILIADO"/>
  </r>
  <r>
    <x v="7"/>
    <m/>
    <x v="7"/>
    <x v="70"/>
    <s v="G31019710003"/>
    <s v="COB"/>
    <n v="20014"/>
    <m/>
    <s v="PAGO A BID PRÉSTAMO 3722/BL-BO VCTO. 15-04-2025 POR CUENTA DE TGN S/G NOTA MEFP/VTCP/DGCP/UODP/N°186/2025 DEL 14/04/2025, NTI. 020014 VALOR 15-04-2025 INTERESES USD 11.206,04 CTA. 3987 CUENTA UNICA DEL TESORO REF.: COMISIONES BANCARIAS"/>
    <m/>
    <m/>
    <m/>
    <m/>
    <m/>
    <m/>
    <n v="436.9"/>
    <n v="0"/>
    <s v="NO_CONCILIADO"/>
  </r>
  <r>
    <x v="7"/>
    <m/>
    <x v="7"/>
    <x v="70"/>
    <s v="G31019720003"/>
    <s v="COB"/>
    <n v="20035"/>
    <m/>
    <s v="PAGO A BID PRÉSTAMO 4612/BL-BO VCTO. 15-04-2025 POR CUENTA DE TGN S/G NOTA MEFP/VTCP/DGCP/UODP/N°186/2025 DEL 14/04/2025, NTI. 020035 VALOR 15-04-2025 INTERESES USD 1.466.566,19 COMISIONES USD 435.527,95 CTA. 3987 CUENTA UNICA DEL TESORO REF.: COMISIONES BANCARIAS"/>
    <m/>
    <m/>
    <m/>
    <m/>
    <m/>
    <m/>
    <n v="13408.34"/>
    <n v="0"/>
    <s v="NO_CONCILIADO"/>
  </r>
  <r>
    <x v="7"/>
    <m/>
    <x v="7"/>
    <x v="70"/>
    <s v="G31019730003"/>
    <s v="COB"/>
    <n v="20034"/>
    <m/>
    <s v="PAGO A BID PRÉSTAMO 4612/BL-BO VCTO. 15-04-2025 POR CUENTA DE TGN S/G NOTA MEFP/VTCP/DGCP/UODP/N°186/2025 DEL 14/04/2025, NTI. 020034 VALOR 15-04-2025 INTERESES USD 12.932,10 CTA. 3987 CUENTA UNICA DEL TESORO REF.: COMISIONES BANCARIAS"/>
    <m/>
    <m/>
    <m/>
    <m/>
    <m/>
    <m/>
    <n v="448.7"/>
    <n v="0"/>
    <s v="NO_CONCILIADO"/>
  </r>
  <r>
    <x v="7"/>
    <m/>
    <x v="7"/>
    <x v="70"/>
    <s v="G31019740003"/>
    <s v="COB"/>
    <n v="20033"/>
    <m/>
    <s v="PAGO A BID PRÉSTAMO 4606/BL-BO VCTO. 15-04-2025 POR CUENTA DE TGN S/G NOTA MEFP/VTCP/DGCP/UODP/N°186/2025 DEL 14/04/2025 , NTI. 020033 VALOR 15-04-2025 INTERESES USD 933.641,86 CTA. 3987 CUENTA UNICA DEL TESORO REF.: COMISIONES BANCARIAS"/>
    <m/>
    <m/>
    <m/>
    <m/>
    <m/>
    <m/>
    <n v="6764.77"/>
    <n v="0"/>
    <s v="NO_CONCILIADO"/>
  </r>
  <r>
    <x v="7"/>
    <m/>
    <x v="7"/>
    <x v="70"/>
    <s v="G31019090003"/>
    <s v="COB"/>
    <n v="20019"/>
    <m/>
    <s v="PAGO A BID PRÉSTAMO 4647/BL-BO VCTO. 15-04-2025 POR CUENTA DE TGN S/G NOTA MEFP/VTCP/DGCP/UODP/N°186/2025 DEL 14/04/2025, NTI. 020019 VALOR 15-04-2025 INTERESES USD 2.382,16 CTA. 3987 CUENTA UNICA DEL TESORO REF.: COMISIONES BANCARIAS"/>
    <m/>
    <m/>
    <m/>
    <m/>
    <m/>
    <m/>
    <n v="376.33"/>
    <n v="0"/>
    <s v="NO_CONCILIADO"/>
  </r>
  <r>
    <x v="7"/>
    <m/>
    <x v="7"/>
    <x v="70"/>
    <s v="G31019770003"/>
    <s v="COB"/>
    <n v="20031"/>
    <m/>
    <s v="PAGO A BID PRÉSTAMO 3921/BL-BO VCTO. 15-04-2025 POR CUENTA DE TGN S/G NOTA MEFP/VTCP/DGCP/UODP/N°186/2025 DEL 14/04/2025, NTI. 020031 VALOR 15-04-2025 INTERESES USD 26.147,43 CTA. 3987 CUENTA UNICA DEL TESORO REF.: COMISIONES BANCARIAS"/>
    <m/>
    <m/>
    <m/>
    <m/>
    <m/>
    <m/>
    <n v="539.39"/>
    <n v="0"/>
    <s v="NO_CONCILIADO"/>
  </r>
  <r>
    <x v="7"/>
    <m/>
    <x v="7"/>
    <x v="70"/>
    <s v="G31019780003"/>
    <s v="COB"/>
    <n v="20057"/>
    <m/>
    <s v="PAGO A BID PRÉSTAMO 5514/OC-BO VCTO. 15-04-2025 POR CUENTA DE TGN S/G NOTA MEFP/VTCP/DGCP/UODP/N°186/2025 DEL 14/04/2025, NTI. 020057 VALOR 15-04-2025 INTERESES USD 701.677,22 COMISIONES USD 174.636,65 CTA. 3987 CUENTA UNICA DEL TESORO REF.: COMISIONES BANCARIAS"/>
    <m/>
    <m/>
    <m/>
    <m/>
    <m/>
    <m/>
    <n v="6371.49"/>
    <n v="0"/>
    <s v="NO_CONCILIADO"/>
  </r>
  <r>
    <x v="7"/>
    <m/>
    <x v="7"/>
    <x v="70"/>
    <s v="G31019820003"/>
    <s v="COB"/>
    <n v="19969"/>
    <m/>
    <s v="PAGO A BID PRÉSTAMO 3725/BL-BO VCTO. 15-04-2025 POR CUENTA DE TGN S/G NOTA MEFP/VTCP/DGCP/UODP/N°186/2025 DEL 14/04/2025, NTI. 019969 VALOR 15-04-2025 CAPITAL USD 1.076.545,10 INTERESES USD 880.969,13 CTA. 3987 CUENTA UNICA DEL TESORO REF.: COMISIONES BANCARIAS"/>
    <m/>
    <m/>
    <m/>
    <m/>
    <m/>
    <m/>
    <n v="13788.52"/>
    <n v="0"/>
    <s v="NO_CONCILIADO"/>
  </r>
  <r>
    <x v="7"/>
    <m/>
    <x v="7"/>
    <x v="70"/>
    <s v="G31019790003"/>
    <s v="COB"/>
    <n v="20029"/>
    <m/>
    <s v="PAGO A BID PRÉSTAMO 5721/OC-BO VCTO. 15-04-2025 POR CUENTA DE TGN S/G NOTA MEFP/VTCP/DGCP/UODP/N°186/2025 DEL 14/04/2025, NTI. 020029 VALOR 15-04-2025 INTERESES USD 157.871,61 COMISIONES USD 365.181,00 CTA. 3987 CUENTA UNICA DEL TESORO REF.: COMISIONES BANCARIAS"/>
    <m/>
    <m/>
    <m/>
    <m/>
    <m/>
    <m/>
    <n v="3948.12"/>
    <n v="0"/>
    <s v="NO_CONCILIADO"/>
  </r>
  <r>
    <x v="7"/>
    <m/>
    <x v="7"/>
    <x v="70"/>
    <s v="G31019800003"/>
    <s v="COB"/>
    <n v="19967"/>
    <m/>
    <s v="PAGO A BID PRÉSTAMO 3725/BL-BO VCTO. 15-04-2025 POR CUENTA DE TGN S/G NOTA MEFP/VTCP/DGCP/UODP/N°186/2025 DEL 14/04/2025, NTI. 019967 VALOR 15-04-2025 CAPITAL USD 109.569,18 INTERESES USD 92.276,43 CTA. 3987 CUENTA UNICA DEL TESORO REF.: COMISIONES BANCARIAS"/>
    <m/>
    <m/>
    <m/>
    <m/>
    <m/>
    <m/>
    <n v="1744.69"/>
    <n v="0"/>
    <s v="NO_CONCILIADO"/>
  </r>
  <r>
    <x v="7"/>
    <m/>
    <x v="7"/>
    <x v="70"/>
    <s v="G31019810003"/>
    <s v="COB"/>
    <n v="19968"/>
    <m/>
    <s v="PAGO A BID PRÉSTAMO 3725/BL-BO VCTO. 15-04-2025 POR CUENTA DE TGN S/G NOTA MEFP/VTCP/DGCP/UODP/N°186/2025 DEL 14/04/2025, NTI. 019968 VALOR 15-04-2025 INTERESES USD 1.151,58 CTA. 3987 CUENTA UNICA DEL TESORO REF.: COMISIONES BANCARIAS"/>
    <m/>
    <m/>
    <m/>
    <m/>
    <m/>
    <m/>
    <n v="367.89"/>
    <n v="0"/>
    <s v="NO_CONCILIADO"/>
  </r>
  <r>
    <x v="7"/>
    <m/>
    <x v="7"/>
    <x v="70"/>
    <s v="G31019830003"/>
    <s v="COB"/>
    <n v="19971"/>
    <m/>
    <s v="PAGO A BID PRÉSTAMO 3725/BL-BO VCTO. 15-04-2025 POR CUENTA DE TGN S/G NOTA MEFP/VTCP/DGCP/UODP/N°186/2025 DEL 14/04/2025, NTI. 019971 VALOR 15-04-2025 INTERESES USD 11.308,33 CTA. 3987 CUENTA UNICA DEL TESORO REF.: COMISIONES BANCARIAS"/>
    <m/>
    <m/>
    <m/>
    <m/>
    <m/>
    <m/>
    <n v="437.59"/>
    <n v="0"/>
    <s v="NO_CONCILIADO"/>
  </r>
  <r>
    <x v="7"/>
    <m/>
    <x v="7"/>
    <x v="70"/>
    <s v="G31019760003"/>
    <s v="COB"/>
    <n v="20030"/>
    <m/>
    <s v="PAGO A BID PRÉSTAMO 3921/BL-BO VCTO. 15-04-2025 POR CUENTA DE TGN S/G NOTA MEFP/VTCP/DGCP/UODP/N°186/2025 DEL 14/04/2025, NTI. 020030 VALOR 15-04-2025 INTERESES USD 2.063.656,50 CTA. 3987 CUENTA UNICA DEL TESORO REF.: COMISIONES BANCARIAS"/>
    <m/>
    <m/>
    <m/>
    <m/>
    <m/>
    <m/>
    <n v="14516.71"/>
    <n v="0"/>
    <s v="NO_CONCILIADO"/>
  </r>
  <r>
    <x v="95"/>
    <m/>
    <x v="95"/>
    <x v="70"/>
    <s v="L00053030001"/>
    <s v="DEV"/>
    <n v="22888"/>
    <m/>
    <s v="RETIRO PARCIAL DEL COMPROBANTE B-2277564 POR RECHAZO MANUAL DEL CHEQUE: 22888, PROCEDENCIA: BANCO UNIÓN S.A., FECHA DE EMISIÓN: 15/04/2025, CONCEPTO: DEVOLUCIÓN INCAPACIDAD OCTUBRE 2024., DEP.:AUTORIDAD AGUA POTABLE Y SANEAMIENTO BÁSICO; CHEQUE RECHAZADO SEGÚN CORREO ELECTRÓNICO DE FECHA 15.04.2025. LIB. 00099021001 RETIRO DE CHEQ. AJENO N°22888"/>
    <m/>
    <m/>
    <m/>
    <m/>
    <m/>
    <m/>
    <n v="4860.8"/>
    <n v="0"/>
    <s v="NO_CONCILIADO"/>
  </r>
  <r>
    <x v="71"/>
    <m/>
    <x v="71"/>
    <x v="71"/>
    <s v="O22779380002"/>
    <s v="BOD"/>
    <n v="2277938"/>
    <m/>
    <s v="00383012001 DEPOSITO DE EFECTIVO, DEPOSITANTE: AGENCIA BOLIVIANA DE CORREOS, CONCEPTO: SAFI UNION S.A., CUENTA DE DEPOSITO: CUENTA UNICA DEL TESORO"/>
    <m/>
    <m/>
    <m/>
    <m/>
    <m/>
    <m/>
    <n v="0"/>
    <n v="6919"/>
    <s v="NO_CONCILIADO"/>
  </r>
  <r>
    <x v="71"/>
    <m/>
    <x v="71"/>
    <x v="71"/>
    <s v="O22779360002"/>
    <s v="BOD"/>
    <n v="2277936"/>
    <m/>
    <s v="00383012001 DEPOSITO DE EFECTIVO, DEPOSITANTE: AGENCIA BOLIVIANA DE CORREOS, CONCEPTO: SAFI UNION S.A., CUENTA DE DEPOSITO: CUENTA UNICA DEL TESORO"/>
    <m/>
    <m/>
    <m/>
    <m/>
    <m/>
    <m/>
    <n v="0"/>
    <n v="570"/>
    <s v="NO_CONCILIADO"/>
  </r>
  <r>
    <x v="71"/>
    <m/>
    <x v="71"/>
    <x v="71"/>
    <s v="O22779400002"/>
    <s v="BOD"/>
    <n v="2277940"/>
    <m/>
    <s v="00383012001 DEPOSITO DE EFECTIVO, DEPOSITANTE: AGENCIA BOLIVIANA DE CORREOS, CONCEPTO: REGIONAL SANTA CRUZ 1-8/3/2025, CUENTA DE DEPOSITO: CUENTA UNICA DEL TESORO"/>
    <m/>
    <m/>
    <m/>
    <m/>
    <m/>
    <m/>
    <n v="0"/>
    <n v="6739"/>
    <s v="NO_CONCILIADO"/>
  </r>
  <r>
    <x v="71"/>
    <m/>
    <x v="71"/>
    <x v="71"/>
    <s v="O22779430002"/>
    <s v="BOD"/>
    <n v="2277943"/>
    <m/>
    <s v="00383012001 DEPOSITO DE EFECTIVO, DEPOSITANTE: AGENCIA BOLIVIANA DE CORREOS, CONCEPTO: REGIONAL TARIJA 5-8/03/2025, CUENTA DE DEPOSITO: CUENTA UNICA DEL TESORO"/>
    <m/>
    <m/>
    <m/>
    <m/>
    <m/>
    <m/>
    <n v="0"/>
    <n v="1681"/>
    <s v="NO_CONCILIADO"/>
  </r>
  <r>
    <x v="71"/>
    <m/>
    <x v="71"/>
    <x v="71"/>
    <s v="O22779440002"/>
    <s v="BOD"/>
    <n v="2277944"/>
    <m/>
    <s v="00383012001 DEPOSITO DE EFECTIVO, DEPOSITANTE: AGENCIA BOLIVIANA DE CORREOS, CONCEPTO: REGIONAL SANTA CRUZ 10-15/03/2025, CUENTA DE DEPOSITO: CUENTA UNICA DEL TESORO"/>
    <m/>
    <m/>
    <m/>
    <m/>
    <m/>
    <m/>
    <n v="0"/>
    <n v="9938.5"/>
    <s v="NO_CONCILIADO"/>
  </r>
  <r>
    <x v="71"/>
    <m/>
    <x v="71"/>
    <x v="71"/>
    <s v="O22779450002"/>
    <s v="BOD"/>
    <n v="2277945"/>
    <m/>
    <s v="00383012001 DEPOSITO DE EFECTIVO, DEPOSITANTE: AGENCIA BOLIVIANA DE CORREOS, CONCEPTO: REGIONAL COCHABAMBA 5-8/03/2025, CUENTA DE DEPOSITO: CUENTA UNICA DEL TESORO"/>
    <m/>
    <m/>
    <m/>
    <m/>
    <m/>
    <m/>
    <n v="0"/>
    <n v="36262"/>
    <s v="NO_CONCILIADO"/>
  </r>
  <r>
    <x v="71"/>
    <m/>
    <x v="71"/>
    <x v="71"/>
    <s v="O22779460002"/>
    <s v="BOD"/>
    <n v="2277946"/>
    <m/>
    <s v="00383012001 DEPOSITO DE EFECTIVO, DEPOSITANTE: AGENCIA BOLIVIANA DE CORREOS, CONCEPTO: REGIONAL SANTA CRUZ 17-22/03/2025, CUENTA DE DEPOSITO: CUENTA UNICA DEL TESORO"/>
    <m/>
    <m/>
    <m/>
    <m/>
    <m/>
    <m/>
    <n v="0"/>
    <n v="16454"/>
    <s v="NO_CONCILIADO"/>
  </r>
  <r>
    <x v="71"/>
    <m/>
    <x v="71"/>
    <x v="71"/>
    <s v="O22779490002"/>
    <s v="BOD"/>
    <n v="2277949"/>
    <m/>
    <s v="00383012001 DEPOSITO DE EFECTIVO, DEPOSITANTE: AGENCIA BOLIVIANA DE CORREOS, CONCEPTO: REGIONAL SUCRE 10-15/03/2025, CUENTA DE DEPOSITO: CUENTA UNICA DEL TESORO"/>
    <m/>
    <m/>
    <m/>
    <m/>
    <m/>
    <m/>
    <n v="0"/>
    <n v="6374.5"/>
    <s v="NO_CONCILIADO"/>
  </r>
  <r>
    <x v="71"/>
    <m/>
    <x v="71"/>
    <x v="71"/>
    <s v="O22779500002"/>
    <s v="BOD"/>
    <n v="2277950"/>
    <m/>
    <s v="00383012001 DEPOSITO DE EFECTIVO, DEPOSITANTE: AGENCIA BOLIVIANA DE CORREOS, CONCEPTO: CAJA DE SALUD DE LA BANCA PRIVADA, CUENTA DE DEPOSITO: CUENTA UNICA DEL TESORO"/>
    <m/>
    <m/>
    <m/>
    <m/>
    <m/>
    <m/>
    <n v="0"/>
    <n v="57"/>
    <s v="NO_CONCILIADO"/>
  </r>
  <r>
    <x v="71"/>
    <m/>
    <x v="71"/>
    <x v="71"/>
    <s v="O22779520002"/>
    <s v="BOD"/>
    <n v="2277952"/>
    <m/>
    <s v="00383012001 DEPOSITO DE EFECTIVO, DEPOSITANTE: AGENCIA BOLIVIANA DE CORREOS, CONCEPTO: REGIONAL ORURO 10-15/03/2025, CUENTA DE DEPOSITO: CUENTA UNICA DEL TESORO"/>
    <m/>
    <m/>
    <m/>
    <m/>
    <m/>
    <m/>
    <n v="0"/>
    <n v="1541"/>
    <s v="NO_CONCILIADO"/>
  </r>
  <r>
    <x v="71"/>
    <m/>
    <x v="71"/>
    <x v="71"/>
    <s v="O22779530002"/>
    <s v="BOD"/>
    <n v="2277953"/>
    <m/>
    <s v="00383012001 DEPOSITO DE EFECTIVO, DEPOSITANTE: AGENCIA BOLIVIANA DE CORREOS, CONCEPTO: REGIONAL SUCRE 24-29/03/2025, CUENTA DE DEPOSITO: CUENTA UNICA DEL TESORO"/>
    <m/>
    <m/>
    <m/>
    <m/>
    <m/>
    <m/>
    <n v="0"/>
    <n v="3381.5"/>
    <s v="NO_CONCILIADO"/>
  </r>
  <r>
    <x v="71"/>
    <m/>
    <x v="71"/>
    <x v="71"/>
    <s v="O22779540002"/>
    <s v="BOD"/>
    <n v="2277954"/>
    <m/>
    <s v="00383012001 DEPOSITO DE EFECTIVO, DEPOSITANTE: AGENCIA BOLIVIANA DE CORREOS, CONCEPTO: REGIONAL TARIJA 10-15/03/2025, CUENTA DE DEPOSITO: CUENTA UNICA DEL TESORO"/>
    <m/>
    <m/>
    <m/>
    <m/>
    <m/>
    <m/>
    <n v="0"/>
    <n v="2920"/>
    <s v="NO_CONCILIADO"/>
  </r>
  <r>
    <x v="71"/>
    <m/>
    <x v="71"/>
    <x v="71"/>
    <s v="O22779550002"/>
    <s v="BOD"/>
    <n v="2277955"/>
    <m/>
    <s v="00383012001 DEPOSITO DE EFECTIVO, DEPOSITANTE: AGENCIA BOLIVIANA DE CORREOS, CONCEPTO: VISION MUNDIAL, CUENTA DE DEPOSITO: CUENTA UNICA DEL TESORO"/>
    <m/>
    <m/>
    <m/>
    <m/>
    <m/>
    <m/>
    <n v="0"/>
    <n v="487.83"/>
    <s v="NO_CONCILIADO"/>
  </r>
  <r>
    <x v="71"/>
    <m/>
    <x v="71"/>
    <x v="71"/>
    <s v="O22779560002"/>
    <s v="BOD"/>
    <n v="2277956"/>
    <m/>
    <s v="00383012001 DEPOSITO DE EFECTIVO, DEPOSITANTE: AGENCIA BOLIVIANA DE CORREOS, CONCEPTO: REGIONAL COCHABAMBA 21-31/01/2025, CUENTA DE DEPOSITO: CUENTA UNICA DEL TESORO"/>
    <m/>
    <m/>
    <m/>
    <m/>
    <m/>
    <m/>
    <n v="0"/>
    <n v="21745"/>
    <s v="NO_CONCILIADO"/>
  </r>
  <r>
    <x v="71"/>
    <m/>
    <x v="71"/>
    <x v="71"/>
    <s v="O22779570002"/>
    <s v="BOD"/>
    <n v="2277957"/>
    <m/>
    <s v="00383012001 DEPOSITO DE EFECTIVO, DEPOSITANTE: AGENCIA BOLIVIANA DE CORREOS, CONCEPTO: SERVICIOS BASICOS, CUENTA DE DEPOSITO: CUENTA UNICA DEL TESORO"/>
    <m/>
    <m/>
    <m/>
    <m/>
    <m/>
    <m/>
    <n v="0"/>
    <n v="283"/>
    <s v="NO_CONCILIADO"/>
  </r>
  <r>
    <x v="71"/>
    <m/>
    <x v="71"/>
    <x v="71"/>
    <s v="O22779580002"/>
    <s v="BOD"/>
    <n v="2277958"/>
    <m/>
    <s v="00383012001 DEPOSITO DE EFECTIVO, DEPOSITANTE: AGENCIA BOLIVIANA DE CORREOS, CONCEPTO: REGIONAL COCHABAMBA 10-15/03/2025, CUENTA DE DEPOSITO: CUENTA UNICA DEL TESORO"/>
    <m/>
    <m/>
    <m/>
    <m/>
    <m/>
    <m/>
    <n v="0"/>
    <n v="5911"/>
    <s v="NO_CONCILIADO"/>
  </r>
  <r>
    <x v="71"/>
    <m/>
    <x v="71"/>
    <x v="71"/>
    <s v="O22779600002"/>
    <s v="BOD"/>
    <n v="2277960"/>
    <m/>
    <s v="00383012001 DEPOSITO DE EFECTIVO, DEPOSITANTE: AGENCIA BOLIVIANA DE CORREOS, CONCEPTO: REGIONAL TARIJA 24-31/03/2025, CUENTA DE DEPOSITO: CUENTA UNICA DEL TESORO"/>
    <m/>
    <m/>
    <m/>
    <m/>
    <m/>
    <m/>
    <n v="0"/>
    <n v="6296"/>
    <s v="NO_CONCILIADO"/>
  </r>
  <r>
    <x v="71"/>
    <m/>
    <x v="71"/>
    <x v="71"/>
    <s v="O22779610002"/>
    <s v="BOD"/>
    <n v="2277961"/>
    <m/>
    <s v="00383012001 DEPOSITO DE EFECTIVO, DEPOSITANTE: AGENCIA BOLIVIANA DE CORREOS, CONCEPTO: REGIONAL TARIJA 17-22/03/2025, CUENTA DE DEPOSITO: CUENTA UNICA DEL TESORO"/>
    <m/>
    <m/>
    <m/>
    <m/>
    <m/>
    <m/>
    <n v="0"/>
    <n v="2362"/>
    <s v="NO_CONCILIADO"/>
  </r>
  <r>
    <x v="71"/>
    <m/>
    <x v="71"/>
    <x v="71"/>
    <s v="O22779620002"/>
    <s v="BOD"/>
    <n v="2277962"/>
    <m/>
    <s v="00383012001 DEPOSITO DE EFECTIVO, DEPOSITANTE: AGENCIA BOLIVIANA DE CORREOS, CONCEPTO: REGIONAL BENI 25-31/03/2025, CUENTA DE DEPOSITO: CUENTA UNICA DEL TESORO"/>
    <m/>
    <m/>
    <m/>
    <m/>
    <m/>
    <m/>
    <n v="0"/>
    <n v="272"/>
    <s v="NO_CONCILIADO"/>
  </r>
  <r>
    <x v="71"/>
    <m/>
    <x v="71"/>
    <x v="71"/>
    <s v="O22779630002"/>
    <s v="BOD"/>
    <n v="2277963"/>
    <m/>
    <s v="00383012001 DEPOSITO DE EFECTIVO, DEPOSITANTE: AGENCIA BOLIVIANA DE CORREOS, CONCEPTO: REGIONAL SUCRE 17-22/03/2025, CUENTA DE DEPOSITO: CUENTA UNICA DEL TESORO"/>
    <m/>
    <m/>
    <m/>
    <m/>
    <m/>
    <m/>
    <n v="0"/>
    <n v="2851"/>
    <s v="NO_CONCILIADO"/>
  </r>
  <r>
    <x v="71"/>
    <m/>
    <x v="71"/>
    <x v="71"/>
    <s v="O22779650002"/>
    <s v="BOD"/>
    <n v="2277965"/>
    <m/>
    <s v="00383012001 DEPOSITO DE EFECTIVO, DEPOSITANTE: AGENCIA BOLIVIANA DE CORREOS, CONCEPTO: REGIONAL BENI 1-24/03/2025, CUENTA DE DEPOSITO: CUENTA UNICA DEL TESORO"/>
    <m/>
    <m/>
    <m/>
    <m/>
    <m/>
    <m/>
    <n v="0"/>
    <n v="2385"/>
    <s v="NO_CONCILIADO"/>
  </r>
  <r>
    <x v="71"/>
    <m/>
    <x v="71"/>
    <x v="71"/>
    <s v="O22779660002"/>
    <s v="BOD"/>
    <n v="2277966"/>
    <m/>
    <s v="00383012001 DEPOSITO DE EFECTIVO, DEPOSITANTE: AGENCIA BOLIVIANA DE CORREOS, CONCEPTO: REGIONAL COCHABAMBA 17-22/03/2025, CUENTA DE DEPOSITO: CUENTA UNICA DEL TESORO"/>
    <m/>
    <m/>
    <m/>
    <m/>
    <m/>
    <m/>
    <n v="0"/>
    <n v="12838"/>
    <s v="NO_CONCILIADO"/>
  </r>
  <r>
    <x v="75"/>
    <m/>
    <x v="75"/>
    <x v="71"/>
    <s v="O22779820002"/>
    <s v="BOD"/>
    <n v="2277982"/>
    <m/>
    <s v="00522012001 DEPOSITO DE EFECTIVO, DEPOSITANTE: DAVID LEDEZMA ZAMBRANA, CONCEPTO: ALQUILER PREDIOS SANTA CRUZ DEL MES DE ABRIL DEL 2025, CUENTA DE DEPOSITO: CUENTA UNICA DEL TESORO"/>
    <m/>
    <m/>
    <m/>
    <m/>
    <m/>
    <m/>
    <n v="0"/>
    <n v="2500"/>
    <s v="NO_CONCILIADO"/>
  </r>
  <r>
    <x v="75"/>
    <m/>
    <x v="75"/>
    <x v="71"/>
    <s v="O22779840002"/>
    <s v="BOD"/>
    <n v="2277984"/>
    <m/>
    <s v="00522012001 DEPOSITO DE EFECTIVO, DEPOSITANTE: JOAQUIN SEBALLOS COLORADO, CONCEPTO: ALQJUIER PREDIOS CBBA DEL MES DE MARZO DEL 2025, CUENTA DE DEPOSITO: CUENTA UNICA DEL TESORO"/>
    <m/>
    <m/>
    <m/>
    <m/>
    <m/>
    <m/>
    <n v="0"/>
    <n v="22000.22"/>
    <s v="NO_CONCILIADO"/>
  </r>
  <r>
    <x v="75"/>
    <m/>
    <x v="75"/>
    <x v="71"/>
    <s v="O22779850002"/>
    <s v="BOD"/>
    <n v="2277985"/>
    <m/>
    <s v="00522012001 DEPOSITO DE EFECTIVO, DEPOSITANTE: FELICIANO SALAZAR ORELLANA, CONCEPTO: ALQUILER PREDIOS CBBA DEL MES DE ENERO FEBRERO MARZO ABRIL 2023, CUENTA DE DEPOSITO: CUENTA UNICA DEL TESORO"/>
    <m/>
    <m/>
    <m/>
    <m/>
    <m/>
    <m/>
    <n v="0"/>
    <n v="800"/>
    <s v="NO_CONCILIADO"/>
  </r>
  <r>
    <x v="75"/>
    <m/>
    <x v="75"/>
    <x v="71"/>
    <s v="O22779870002"/>
    <s v="BOD"/>
    <n v="2277987"/>
    <m/>
    <s v="00522012001 DEPOSITO DE EFECTIVO, DEPOSITANTE: FAVIOLA ROCIO QUIROZ VARGAS, CONCEPTO: ALQUIER PREDIOS POTOSI DEL MES DE ABRIL DEL 2025, CUENTA DE DEPOSITO: CUENTA UNICA DEL TESORO"/>
    <m/>
    <m/>
    <m/>
    <m/>
    <m/>
    <m/>
    <n v="0"/>
    <n v="3500"/>
    <s v="NO_CONCILIADO"/>
  </r>
  <r>
    <x v="29"/>
    <m/>
    <x v="29"/>
    <x v="71"/>
    <s v="O22780010002"/>
    <s v="BOD"/>
    <n v="2278001"/>
    <m/>
    <s v="00099021001 DEPOSITO DE EFECTIVO, DEPOSITANTE: ANTEZANA MENDOZA JHONNY, CONCEPTO: PAGO POR EXCESO DE REFRIGERIO JULIO/2024, CUENTA DE DEPOSITO: CUENTA UNICA DEL TESORO/DJBR"/>
    <m/>
    <m/>
    <m/>
    <m/>
    <m/>
    <m/>
    <n v="0"/>
    <n v="18"/>
    <s v="NO_CONCILIADO"/>
  </r>
  <r>
    <x v="29"/>
    <m/>
    <x v="29"/>
    <x v="71"/>
    <s v="O22780020002"/>
    <s v="BOD"/>
    <n v="2278002"/>
    <m/>
    <s v="00099021001 DEPOSITO DE EFECTIVO, DEPOSITANTE: VACA NEGRETE MARCELO ALEJANDRO, CONCEPTO: PAGO POR EXCESO DE REFRIGERIO JULIO/2024, CUENTA DE DEPOSITO: CUENTA UNICA DEL TESORO/DJBR"/>
    <m/>
    <m/>
    <m/>
    <m/>
    <m/>
    <m/>
    <n v="0"/>
    <n v="36"/>
    <s v="NO_CONCILIADO"/>
  </r>
  <r>
    <x v="29"/>
    <m/>
    <x v="29"/>
    <x v="71"/>
    <s v="O22780030002"/>
    <s v="BOD"/>
    <n v="2278003"/>
    <m/>
    <s v="00099021001 DEPOSITO DE EFECTIVO, DEPOSITANTE: MAMANI BEDOYA ABRAHAM, CONCEPTO: PAGO POR EXCESO DE REFRIGERIO JULIO/2024, CUENTA DE DEPOSITO: CUENTA UNICA DEL TESORO/DJBR"/>
    <m/>
    <m/>
    <m/>
    <m/>
    <m/>
    <m/>
    <n v="0"/>
    <n v="18"/>
    <s v="NO_CONCILIADO"/>
  </r>
  <r>
    <x v="29"/>
    <m/>
    <x v="29"/>
    <x v="71"/>
    <s v="O22780050002"/>
    <s v="BOD"/>
    <n v="2278005"/>
    <m/>
    <s v="00099021001 DEPOSITO DE EFECTIVO, DEPOSITANTE: FUERTES ORIHUELA RICHARD ELOY, CONCEPTO: PAGO POR EXCESO DE REFRIGERIO ABRIL/2024, CUENTA DE DEPOSITO: CUENTA UNICA DEL TESORO/DJBR"/>
    <m/>
    <m/>
    <m/>
    <m/>
    <m/>
    <m/>
    <n v="0"/>
    <n v="54"/>
    <s v="NO_CONCILIADO"/>
  </r>
  <r>
    <x v="29"/>
    <m/>
    <x v="29"/>
    <x v="71"/>
    <s v="O22780060002"/>
    <s v="BOD"/>
    <n v="2278006"/>
    <m/>
    <s v="00099021001 DEPOSITO DE EFECTIVO, DEPOSITANTE: FUERTES ORIHUELA RICHARD ELOY, CONCEPTO: PAGO POR EXCESO DE REFRIGERIO JULIO/2024, CUENTA DE DEPOSITO: CUENTA UNICA DEL TESORO/DJBR"/>
    <m/>
    <m/>
    <m/>
    <m/>
    <m/>
    <m/>
    <n v="0"/>
    <n v="54"/>
    <s v="NO_CONCILIADO"/>
  </r>
  <r>
    <x v="29"/>
    <m/>
    <x v="29"/>
    <x v="71"/>
    <s v="O22780090002"/>
    <s v="BOD"/>
    <n v="2278009"/>
    <m/>
    <s v="00099021001 DEPOSITO DE EFECTIVO, DEPOSITANTE: GUERRERO ALARCON SEBASTIAN RODRIGO, CONCEPTO: PAGO POR EXCESO DE REFRIGERIO MAYO/2024, CUENTA DE DEPOSITO: CUENTA UNICA DEL TESORO/DJBR"/>
    <m/>
    <m/>
    <m/>
    <m/>
    <m/>
    <m/>
    <n v="0"/>
    <n v="18"/>
    <s v="NO_CONCILIADO"/>
  </r>
  <r>
    <x v="31"/>
    <m/>
    <x v="31"/>
    <x v="71"/>
    <s v="O22780700002"/>
    <s v="BOD"/>
    <n v="2278070"/>
    <m/>
    <s v="00099021001 DEPOSITO DE EFECTIVO, DEPOSITANTE: OCTAVIO MAMANI CALLEJAS, CONCEPTO: DEVOLUCIO DE RECURSOS DE PAGO INDEBIDO DEL MES ENERO/2025 REV C31-237, CUENTA DE DEPOSITO: CUENTA UNICA DEL TESORO/DJBR"/>
    <m/>
    <m/>
    <m/>
    <m/>
    <m/>
    <m/>
    <n v="0"/>
    <n v="9402.6"/>
    <s v="NO_CONCILIADO"/>
  </r>
  <r>
    <x v="25"/>
    <m/>
    <x v="25"/>
    <x v="71"/>
    <s v="O22781180002"/>
    <s v="BOD"/>
    <n v="2278118"/>
    <m/>
    <s v="00046171101 DEPOSITO DE EFECTIVO, DEPOSITANTE: HIPOCRATES PHARMA, CONCEPTO: SANCION JURIDICA, CUENTA DE DEPOSITO: CUENTA UNICA DEL TESORO"/>
    <m/>
    <m/>
    <m/>
    <m/>
    <m/>
    <m/>
    <n v="0"/>
    <n v="1667"/>
    <s v="NO_CONCILIADO"/>
  </r>
  <r>
    <x v="25"/>
    <m/>
    <x v="25"/>
    <x v="71"/>
    <s v="O22781540002"/>
    <s v="BOD"/>
    <n v="2278154"/>
    <m/>
    <s v="00046171101 DEPOSITO DE EFECTIVO, DEPOSITANTE: GEPHARMA, CONCEPTO: PAGO DE SANCION RESOLUCION ADMINISTRATIVA N°S/9, CUENTA DE DEPOSITO: CUENTA UNICA DEL TESORO"/>
    <m/>
    <m/>
    <m/>
    <m/>
    <m/>
    <m/>
    <n v="0"/>
    <n v="2500"/>
    <s v="NO_CONCILIADO"/>
  </r>
  <r>
    <x v="25"/>
    <m/>
    <x v="25"/>
    <x v="71"/>
    <s v="O22782090002"/>
    <s v="BOD"/>
    <n v="2278209"/>
    <m/>
    <s v="00046171101 DEPOSITO DE EFECTIVO, DEPOSITANTE: HASSGA IMP EXP, CONCEPTO: SANCION POR INCUMPLIMIENTO A LA NORMA ADMINISTRATIVA S/275, CUENTA DE DEPOSITO: CUENTA UNICA DEL TESORO"/>
    <m/>
    <m/>
    <m/>
    <m/>
    <m/>
    <m/>
    <n v="0"/>
    <n v="1666"/>
    <s v="NO_CONCILIADO"/>
  </r>
  <r>
    <x v="14"/>
    <m/>
    <x v="14"/>
    <x v="71"/>
    <s v="O22782600002"/>
    <s v="BOD"/>
    <n v="2278260"/>
    <m/>
    <s v="00099021001 DEPOSITO DE EFECTIVO, DEPOSITANTE: JUAN BENITO SACARI BEJARANO, CONCEPTO: REVERSION DE HABER MENSUAL FEBRERO 2025 UNEFCO, CUENTA DE DEPOSITO: CUENTA UNICA DEL TESORO/DJBR"/>
    <m/>
    <m/>
    <m/>
    <m/>
    <m/>
    <m/>
    <n v="0"/>
    <n v="9223.06"/>
    <s v="NO_CONCILIADO"/>
  </r>
  <r>
    <x v="56"/>
    <m/>
    <x v="56"/>
    <x v="71"/>
    <s v="O22782470002"/>
    <s v="BOD"/>
    <n v="2278247"/>
    <m/>
    <s v="00599022001 DEPOSITO DE EFECTIVO, DEPOSITANTE: MARIBEL GUTIERREZ CONDORI, CONCEPTO: DEVOLUCION DE SADO FONDOS EN AVANCE I/2025 - 06588 POLVO DE HORNEAR, CUENTA DE DEPOSITO: CUENTA UNICA DEL TESORO"/>
    <m/>
    <m/>
    <m/>
    <m/>
    <m/>
    <m/>
    <n v="0"/>
    <n v="5031.3"/>
    <s v="NO_CONCILIADO"/>
  </r>
  <r>
    <x v="60"/>
    <m/>
    <x v="60"/>
    <x v="71"/>
    <s v="B22779730002"/>
    <s v="BOD"/>
    <n v="2277973"/>
    <m/>
    <s v="00041011103 DEP.DE CHEQ.AJENOS,RET.DE CAM.,CONCEPTO: DEPÓSITO DE AUTORIZACIONES PREVIAS DE IMPORTACION, NO UTILIZADOS DICIEMBRE 2024,DEP.: MDP Y EP , PROCEDENCIA: BANCO UNION S.A., CHEQUE: 1369, FECHA DE EMISION:09/04/2025"/>
    <m/>
    <m/>
    <m/>
    <m/>
    <m/>
    <m/>
    <n v="0"/>
    <n v="6760"/>
    <s v="NO_CONCILIADO"/>
  </r>
  <r>
    <x v="75"/>
    <m/>
    <x v="75"/>
    <x v="71"/>
    <s v="B22779770002"/>
    <s v="BOD"/>
    <n v="2277977"/>
    <m/>
    <s v="00522012001 DEP.DE CHEQ.AJENOS,RET.DE CAM.,CONCEPTO: ALQUILER PREDIOS SANTA CRUZ DEL MES DE ABRIL DEL 2025,DEP.: IMPORTACIONES Y REPRESENTACIONES WEILDLING S.A. , PROCEDENCIA: BANCO UNION S.A., CHEQUE: 1161, FECHA DE EMISION:10/04/2025"/>
    <m/>
    <m/>
    <m/>
    <m/>
    <m/>
    <m/>
    <n v="0"/>
    <n v="11050"/>
    <s v="NO_CONCILIADO"/>
  </r>
  <r>
    <x v="13"/>
    <m/>
    <x v="13"/>
    <x v="71"/>
    <s v="B22780070002"/>
    <s v="BOD"/>
    <n v="2278007"/>
    <m/>
    <s v="00254014101 DEP.DE CHEQ.AJENOS,RET.DE CAM.,CONCEPTO: TRANSFERENCIA DE RECURSOS GAM TINGUIPAYA,DEP.: INSTITUTO DEL SEGURO AGRARIO , PROCEDENCIA: BANCO UNION S.A., CHEQUE: 2622, FECHA DE EMISION:07/04/2025"/>
    <m/>
    <m/>
    <m/>
    <m/>
    <m/>
    <m/>
    <n v="0"/>
    <n v="132968"/>
    <s v="NO_CONCILIADO"/>
  </r>
  <r>
    <x v="13"/>
    <m/>
    <x v="13"/>
    <x v="71"/>
    <s v="B22780100002"/>
    <s v="BOD"/>
    <n v="2278010"/>
    <m/>
    <s v="00254014101 DEP.DE CHEQ.AJENOS,RET.DE CAM.,CONCEPTO: TRANSFERENCIA DE RECURSOS GAM COLCHA K,DEP.: INSTITUTO DEL SEGURO AGRARIO , PROCEDENCIA: BANCO UNION S.A., CHEQUE: 2623, FECHA DE EMISION:07/04/2025"/>
    <m/>
    <m/>
    <m/>
    <m/>
    <m/>
    <m/>
    <n v="0"/>
    <n v="54964"/>
    <s v="NO_CONCILIADO"/>
  </r>
  <r>
    <x v="13"/>
    <m/>
    <x v="13"/>
    <x v="71"/>
    <s v="B22780110002"/>
    <s v="BOD"/>
    <n v="2278011"/>
    <m/>
    <s v="00254014101 DEP.DE CHEQ.AJENOS,RET.DE CAM.,CONCEPTO: TRANSFERENCIA DE RECURSOS GAM BOLIVAR,DEP.: INSTITUTO DEL SEGURO AGRARIO , PROCEDENCIA: BANCO UNION S.A., CHEQUE: 2624, FECHA DE EMISION:07/04/2025"/>
    <m/>
    <m/>
    <m/>
    <m/>
    <m/>
    <m/>
    <n v="0"/>
    <n v="67025"/>
    <s v="NO_CONCILIADO"/>
  </r>
  <r>
    <x v="13"/>
    <m/>
    <x v="13"/>
    <x v="71"/>
    <s v="B22780140002"/>
    <s v="BOD"/>
    <n v="2278014"/>
    <m/>
    <s v="00254014101 DEP.DE CHEQ.AJENOS,RET.DE CAM.,CONCEPTO: TRANSFERENCIA DE RECURSOS GAM VILLA AZURDUY,DEP.: INSTITUTO DEL SEGURO AGRARIO , PROCEDENCIA: BANCO UNION S.A., CHEQUE: 2625, FECHA DE EMISION:07/04/2025"/>
    <m/>
    <m/>
    <m/>
    <m/>
    <m/>
    <m/>
    <n v="0"/>
    <n v="144209"/>
    <s v="NO_CONCILIADO"/>
  </r>
  <r>
    <x v="13"/>
    <m/>
    <x v="13"/>
    <x v="71"/>
    <s v="B22780160002"/>
    <s v="BOD"/>
    <n v="2278016"/>
    <m/>
    <s v="00254014101 DEP.DE CHEQ.AJENOS,RET.DE CAM.,CONCEPTO: TRANSFERENCIA DE RECURSOS GAM BELEN DE ANDAMARCA,DEP.: INSTITUTO DEL SEGURO AGRARIO , PROCEDENCIA: BANCO UNION S.A., CHEQUE: 2626, FECHA DE EMISION:07/04/2025"/>
    <m/>
    <m/>
    <m/>
    <m/>
    <m/>
    <m/>
    <n v="0"/>
    <n v="12953"/>
    <s v="NO_CONCILIADO"/>
  </r>
  <r>
    <x v="13"/>
    <m/>
    <x v="13"/>
    <x v="71"/>
    <s v="B22780260002"/>
    <s v="BOD"/>
    <n v="2278026"/>
    <m/>
    <s v="00254014101 DEP.DE CHEQ.AJENOS,RET.DE CAM.,CONCEPTO: TRANSFERENCIA DE RECURSOS GAM YAMPARAEZ,DEP.: INSTITUTO DEL SEGURO AGRARIO , PROCEDENCIA: BANCO UNION S.A., CHEQUE: 2630, FECHA DE EMISION:07/04/2025"/>
    <m/>
    <m/>
    <m/>
    <m/>
    <m/>
    <m/>
    <n v="0"/>
    <n v="87660"/>
    <s v="NO_CONCILIADO"/>
  </r>
  <r>
    <x v="13"/>
    <m/>
    <x v="13"/>
    <x v="71"/>
    <s v="B22780170002"/>
    <s v="BOD"/>
    <n v="2278017"/>
    <m/>
    <s v="00254014101 DEP.DE CHEQ.AJENOS,RET.DE CAM.,CONCEPTO: TRANSFERENCIA DE RECURSOS GAM PUCARANI,DEP.: INSTITUTO DEL SEGURO AGRARIO , PROCEDENCIA: BANCO UNION S.A., CHEQUE: 2627, FECHA DE EMISION:07/04/2025"/>
    <m/>
    <m/>
    <m/>
    <m/>
    <m/>
    <m/>
    <n v="0"/>
    <n v="150955"/>
    <s v="NO_CONCILIADO"/>
  </r>
  <r>
    <x v="13"/>
    <m/>
    <x v="13"/>
    <x v="71"/>
    <s v="B22780210002"/>
    <s v="BOD"/>
    <n v="2278021"/>
    <m/>
    <s v="00254014101 DEP.DE CHEQ.AJENOS,RET.DE CAM.,CONCEPTO: TRANSFERENCIA DE RECURSOS GAM YOTALA,DEP.: INSTITUTO DEL SEGURO AGRARIO , PROCEDENCIA: BANCO UNION S.A., CHEQUE: 2628, FECHA DE EMISION:07/04/2025"/>
    <m/>
    <m/>
    <m/>
    <m/>
    <m/>
    <m/>
    <n v="0"/>
    <n v="37619"/>
    <s v="NO_CONCILIADO"/>
  </r>
  <r>
    <x v="13"/>
    <m/>
    <x v="13"/>
    <x v="71"/>
    <s v="B22780230002"/>
    <s v="BOD"/>
    <n v="2278023"/>
    <m/>
    <s v="00254014101 DEP.DE CHEQ.AJENOS,RET.DE CAM.,CONCEPTO: TRANSFERENCIA DE RECURSOS GAM RAVELO,DEP.: INSTITUTO DEL SEGURO AGRARIO , PROCEDENCIA: BANCO UNION S.A., CHEQUE: 2629, FECHA DE EMISION:07/04/2025"/>
    <m/>
    <m/>
    <m/>
    <m/>
    <m/>
    <m/>
    <n v="0"/>
    <n v="157960"/>
    <s v="NO_CONCILIADO"/>
  </r>
  <r>
    <x v="13"/>
    <m/>
    <x v="13"/>
    <x v="71"/>
    <s v="B22780290002"/>
    <s v="BOD"/>
    <n v="2278029"/>
    <m/>
    <s v="00254014101 DEP.DE CHEQ.AJENOS,RET.DE CAM.,CONCEPTO: TRANSFERENCIA DE RECURSOS GAIOC RAQAYPAMPA,DEP.: INSTITUTO DEL SEGURO AGRARIO , PROCEDENCIA: BANCO UNION S.A., CHEQUE: 2631, FECHA DE EMISION:07/04/2025"/>
    <m/>
    <m/>
    <m/>
    <m/>
    <m/>
    <m/>
    <n v="0"/>
    <n v="85214"/>
    <s v="NO_CONCILIADO"/>
  </r>
  <r>
    <x v="13"/>
    <m/>
    <x v="13"/>
    <x v="71"/>
    <s v="B22780310002"/>
    <s v="BOD"/>
    <n v="2278031"/>
    <m/>
    <s v="00254014101 DEP.DE CHEQ.AJENOS,RET.DE CAM.,CONCEPTO: TRANSFERENCIA DE RECURSOS GAM COMARAPA,DEP.: INSTITUTO DEL SEGURO AGRARIO , PROCEDENCIA: BANCO UNION S.A., CHEQUE: 2632, FECHA DE EMISION:07/04/2025"/>
    <m/>
    <m/>
    <m/>
    <m/>
    <m/>
    <m/>
    <n v="0"/>
    <n v="854"/>
    <s v="NO_CONCILIADO"/>
  </r>
  <r>
    <x v="13"/>
    <m/>
    <x v="13"/>
    <x v="71"/>
    <s v="B22780320002"/>
    <s v="BOD"/>
    <n v="2278032"/>
    <m/>
    <s v="00254014101 DEP.DE CHEQ.AJENOS,RET.DE CAM.,CONCEPTO: TRANSFERENCIA DE RECURSOS GAM TACACHI,DEP.: INSTITUTO DEL SEGURO AGRARIO , PROCEDENCIA: BANCO UNION S.A., CHEQUE: 2633, FECHA DE EMISION:07/04/2025"/>
    <m/>
    <m/>
    <m/>
    <m/>
    <m/>
    <m/>
    <n v="0"/>
    <n v="25490"/>
    <s v="NO_CONCILIADO"/>
  </r>
  <r>
    <x v="13"/>
    <m/>
    <x v="13"/>
    <x v="71"/>
    <s v="B22780360002"/>
    <s v="BOD"/>
    <n v="2278036"/>
    <m/>
    <s v="00254014101 DEP.DE CHEQ.AJENOS,RET.DE CAM.,CONCEPTO: TRANSFERENCIA DE RECURSOS GAM SUCRE,DEP.: INSTITUTO DEL SEGURO AGRARIO , PROCEDENCIA: BANCO UNION S.A., CHEQUE: 2634, FECHA DE EMISION:07/04/2025"/>
    <m/>
    <m/>
    <m/>
    <m/>
    <m/>
    <m/>
    <n v="0"/>
    <n v="381264"/>
    <s v="NO_CONCILIADO"/>
  </r>
  <r>
    <x v="13"/>
    <m/>
    <x v="13"/>
    <x v="71"/>
    <s v="B22780370002"/>
    <s v="BOD"/>
    <n v="2278037"/>
    <m/>
    <s v="00254014101 DEP.DE CHEQ.AJENOS,RET.DE CAM.,CONCEPTO: TRANSFERENCIA DE RECURSOS GAM SAN ANTONIO DE LOMERIO,DEP.: INSTITUTO DEL SEGURO AGRARIO , PROCEDENCIA: BANCO UNION S.A., CHEQUE: 2635, FECHA DE EMISION:07/04/2025"/>
    <m/>
    <m/>
    <m/>
    <m/>
    <m/>
    <m/>
    <n v="0"/>
    <n v="6522"/>
    <s v="NO_CONCILIADO"/>
  </r>
  <r>
    <x v="13"/>
    <m/>
    <x v="13"/>
    <x v="71"/>
    <s v="B22780380002"/>
    <s v="BOD"/>
    <n v="2278038"/>
    <m/>
    <s v="00254014101 DEP.DE CHEQ.AJENOS,RET.DE CAM.,CONCEPTO: TRANSFERENCIA DE RECURSOS GAM VILLA VACA GUZMAN,DEP.: INSTITUTO DEL SEGURO AGRARIO , PROCEDENCIA: BANCO UNION S.A., CHEQUE: 2636, FECHA DE EMISION:07/04/2025"/>
    <m/>
    <m/>
    <m/>
    <m/>
    <m/>
    <m/>
    <n v="0"/>
    <n v="123061"/>
    <s v="NO_CONCILIADO"/>
  </r>
  <r>
    <x v="13"/>
    <m/>
    <x v="13"/>
    <x v="71"/>
    <s v="B22780390002"/>
    <s v="BOD"/>
    <n v="2278039"/>
    <m/>
    <s v="00254014101 DEP.DE CHEQ.AJENOS,RET.DE CAM.,CONCEPTO: TRANSFERENCIA DE RECURSOS GAM TOTORA,DEP.: INSTITUTO DEL SEGURO AGRARIO , PROCEDENCIA: BANCO UNION S.A., CHEQUE: 2637, FECHA DE EMISION:07/04/2025"/>
    <m/>
    <m/>
    <m/>
    <m/>
    <m/>
    <m/>
    <n v="0"/>
    <n v="96974"/>
    <s v="NO_CONCILIADO"/>
  </r>
  <r>
    <x v="13"/>
    <m/>
    <x v="13"/>
    <x v="71"/>
    <s v="B22780410002"/>
    <s v="BOD"/>
    <n v="2278041"/>
    <m/>
    <s v="00254014101 DEP.DE CHEQ.AJENOS,RET.DE CAM.,CONCEPTO: TRANSFERENCIA DE RECURSOS GAM VILLA ALCALA,DEP.: INSTITUTO DEL SEGURO AGRARIO , PROCEDENCIA: BANCO UNION S.A., CHEQUE: 2638, FECHA DE EMISION:07/04/2025"/>
    <m/>
    <m/>
    <m/>
    <m/>
    <m/>
    <m/>
    <n v="0"/>
    <n v="62162"/>
    <s v="NO_CONCILIADO"/>
  </r>
  <r>
    <x v="13"/>
    <m/>
    <x v="13"/>
    <x v="71"/>
    <s v="B22780440002"/>
    <s v="BOD"/>
    <n v="2278044"/>
    <m/>
    <s v="00254014101 DEP.DE CHEQ.AJENOS,RET.DE CAM.,CONCEPTO: TRANSFERENCIA DE RECURSOS GAIOC NACION ORIGINARIA URUCHIPAYA,DEP.: INSTITUTO DEL SEGURO AGRARIO , PROCEDENCIA: BANCO UNION S.A., CHEQUE: 2639, FECHA DE EMISION:07/04/2025"/>
    <m/>
    <m/>
    <m/>
    <m/>
    <m/>
    <m/>
    <n v="0"/>
    <n v="13033"/>
    <s v="NO_CONCILIADO"/>
  </r>
  <r>
    <x v="13"/>
    <m/>
    <x v="13"/>
    <x v="71"/>
    <s v="B22780460002"/>
    <s v="BOD"/>
    <n v="2278046"/>
    <m/>
    <s v="00254014101 DEP.DE CHEQ.AJENOS,RET.DE CAM.,CONCEPTO: TRANSFERENCIA DE RECURSOS GAM SANTIAGO DE MACHACA,DEP.: INSTITUTO DEL SEGURO AGRARIO , PROCEDENCIA: BANCO UNION S.A., CHEQUE: 2640, FECHA DE EMISION:07/04/2025"/>
    <m/>
    <m/>
    <m/>
    <m/>
    <m/>
    <m/>
    <n v="0"/>
    <n v="7892"/>
    <s v="NO_CONCILIADO"/>
  </r>
  <r>
    <x v="13"/>
    <m/>
    <x v="13"/>
    <x v="71"/>
    <s v="B22780480002"/>
    <s v="BOD"/>
    <n v="2278048"/>
    <m/>
    <s v="00254014101 DEP.DE CHEQ.AJENOS,RET.DE CAM.,CONCEPTO: TRANSFERENCIA DE RECURSOS GAM CHAYANTA,DEP.: INSTITUTO DEL SEGURO AGRARIO , PROCEDENCIA: BANCO UNION S.A., CHEQUE: 2641, FECHA DE EMISION:07/04/2025"/>
    <m/>
    <m/>
    <m/>
    <m/>
    <m/>
    <m/>
    <n v="0"/>
    <n v="134169"/>
    <s v="NO_CONCILIADO"/>
  </r>
  <r>
    <x v="13"/>
    <m/>
    <x v="13"/>
    <x v="71"/>
    <s v="B22780490002"/>
    <s v="BOD"/>
    <n v="2278049"/>
    <m/>
    <s v="00254014101 DEP.DE CHEQ.AJENOS,RET.DE CAM.,CONCEPTO: TRANSFERENCIA DE RECURSOS GAM SAN PEDRO DE CURAHUARA,DEP.: INSTITUTO DEL SEGURO AGRARIO , PROCEDENCIA: BANCO UNION S.A., CHEQUE: 2642, FECHA DE EMISION:07/04/2025"/>
    <m/>
    <m/>
    <m/>
    <m/>
    <m/>
    <m/>
    <n v="0"/>
    <n v="181028"/>
    <s v="NO_CONCILIADO"/>
  </r>
  <r>
    <x v="13"/>
    <m/>
    <x v="13"/>
    <x v="71"/>
    <s v="B22780520002"/>
    <s v="BOD"/>
    <n v="2278052"/>
    <m/>
    <s v="00254014202 DEP.DE CHEQ.AJENOS,RET.DE CAM.,CONCEPTO: TRANSFERENCIA DE RECURSOS GAM LLALLAGUA,DEP.: INSTITUTO DEL SEGURO AGRARIO , PROCEDENCIA: BANCO UNION S.A., CHEQUE: 2643, FECHA DE EMISION:07/04/2025"/>
    <m/>
    <m/>
    <m/>
    <m/>
    <m/>
    <m/>
    <n v="0"/>
    <n v="288388"/>
    <s v="NO_CONCILIADO"/>
  </r>
  <r>
    <x v="13"/>
    <m/>
    <x v="13"/>
    <x v="71"/>
    <s v="B22780610002"/>
    <s v="BOD"/>
    <n v="2278061"/>
    <m/>
    <s v="00254014101 DEP.DE CHEQ.AJENOS,RET.DE CAM.,CONCEPTO: TRANSFERENCIA DE RECURSOS GAM CHARAZANI,DEP.: INSTITUTO DEL SEGURO AGRARIO , PROCEDENCIA: BANCO UNION S.A., CHEQUE: 2647, FECHA DE EMISION:07/04/2025"/>
    <m/>
    <m/>
    <m/>
    <m/>
    <m/>
    <m/>
    <n v="0"/>
    <n v="2361"/>
    <s v="NO_CONCILIADO"/>
  </r>
  <r>
    <x v="13"/>
    <m/>
    <x v="13"/>
    <x v="71"/>
    <s v="B22780530002"/>
    <s v="BOD"/>
    <n v="2278053"/>
    <m/>
    <s v="00254014101 DEP.DE CHEQ.AJENOS,RET.DE CAM.,CONCEPTO: TRANSFERENCIA DE RECURSOS GAM CHACARILLA,DEP.: INSTITUTO DEL SEGURO AGRARIO , PROCEDENCIA: BANCO UNION S.A., CHEQUE: 2644, FECHA DE EMISION:07/04/2025"/>
    <m/>
    <m/>
    <m/>
    <m/>
    <m/>
    <m/>
    <n v="0"/>
    <n v="91156"/>
    <s v="NO_CONCILIADO"/>
  </r>
  <r>
    <x v="13"/>
    <m/>
    <x v="13"/>
    <x v="71"/>
    <s v="B22780570002"/>
    <s v="BOD"/>
    <n v="2278057"/>
    <m/>
    <s v="00254014101 DEP.DE CHEQ.AJENOS,RET.DE CAM.,CONCEPTO: TRANSFERENCIA DE RECURSOS GAM SOPACHUY,DEP.: INSTITUTO DEL SEGURO AGRARIO , PROCEDENCIA: BANCO UNION S.A., CHEQUE: 2645, FECHA DE EMISION:07/04/2025"/>
    <m/>
    <m/>
    <m/>
    <m/>
    <m/>
    <m/>
    <n v="0"/>
    <n v="90041"/>
    <s v="NO_CONCILIADO"/>
  </r>
  <r>
    <x v="13"/>
    <m/>
    <x v="13"/>
    <x v="71"/>
    <s v="B22780590002"/>
    <s v="BOD"/>
    <n v="2278059"/>
    <m/>
    <s v="00254014101 DEP.DE CHEQ.AJENOS,RET.DE CAM.,CONCEPTO: TRANSFERENCIA DE RECURSOS GAM EUCALIPTUS,DEP.: INSTITUTO DEL SEGURO AGRARIO , PROCEDENCIA: BANCO UNION S.A., CHEQUE: 2646, FECHA DE EMISION:07/04/2025"/>
    <m/>
    <m/>
    <m/>
    <m/>
    <m/>
    <m/>
    <n v="0"/>
    <n v="51422"/>
    <s v="NO_CONCILIADO"/>
  </r>
  <r>
    <x v="13"/>
    <m/>
    <x v="13"/>
    <x v="71"/>
    <s v="B22780630002"/>
    <s v="BOD"/>
    <n v="2278063"/>
    <m/>
    <s v="00254014101 DEP.DE CHEQ.AJENOS,RET.DE CAM.,CONCEPTO: TRANSFERENCIA DE RECURSOS GAM CHOQUECOTA,DEP.: INSTITUTO DEL SEGURO AGRARIO , PROCEDENCIA: BANCO UNION S.A., CHEQUE: 2650, FECHA DE EMISION:07/04/2025"/>
    <m/>
    <m/>
    <m/>
    <m/>
    <m/>
    <m/>
    <n v="0"/>
    <n v="11632"/>
    <s v="NO_CONCILIADO"/>
  </r>
  <r>
    <x v="13"/>
    <m/>
    <x v="13"/>
    <x v="71"/>
    <s v="B22780640002"/>
    <s v="BOD"/>
    <n v="2278064"/>
    <m/>
    <s v="00254014101 DEP.DE CHEQ.AJENOS,RET.DE CAM.,CONCEPTO: TRANSFERENCIA DE RECURSOS GAM EL VILLAR,DEP.: INSTITUTO DEL SEGURO AGRARIO , PROCEDENCIA: BANCO UNION S.A., CHEQUE: 2651, FECHA DE EMISION:07/04/2025"/>
    <m/>
    <m/>
    <m/>
    <m/>
    <m/>
    <m/>
    <n v="0"/>
    <n v="81439"/>
    <s v="NO_CONCILIADO"/>
  </r>
  <r>
    <x v="67"/>
    <m/>
    <x v="67"/>
    <x v="71"/>
    <s v="B22780650002"/>
    <s v="BOD"/>
    <n v="2278065"/>
    <m/>
    <s v="00373024105 DEP.DE CHEQ.AJENOS,RET.DE CAM.,CONCEPTO: DEVOLUCION DE RECURSOS NO EJECUTADOS,DEP.: GAM COROCORO , PROCEDENCIA: BANCO UNION S.A., CHEQUE: 5717, FECHA DE EMISION:14/04/2025"/>
    <m/>
    <m/>
    <m/>
    <m/>
    <m/>
    <m/>
    <n v="0"/>
    <n v="39179"/>
    <s v="NO_CONCILIADO"/>
  </r>
  <r>
    <x v="67"/>
    <m/>
    <x v="67"/>
    <x v="71"/>
    <s v="B22780680002"/>
    <s v="BOD"/>
    <n v="2278068"/>
    <m/>
    <s v="00373024105 DEP.DE CHEQ.AJENOS,RET.DE CAM.,CONCEPTO: DEVOLUCION DE RECURSOS NO EJECUTADOS,DEP.: GAM COROCORO , PROCEDENCIA: BANCO UNION S.A., CHEQUE: 5716, FECHA DE EMISION:14/04/2025"/>
    <m/>
    <m/>
    <m/>
    <m/>
    <m/>
    <m/>
    <n v="0"/>
    <n v="21620"/>
    <s v="NO_CONCILIADO"/>
  </r>
  <r>
    <x v="1"/>
    <m/>
    <x v="1"/>
    <x v="71"/>
    <s v="B22780730002"/>
    <s v="BOD"/>
    <n v="2278073"/>
    <m/>
    <s v="00099021001 DEP.DE CHEQ.AJENOS,RET.DE CAM.,CONCEPTO: DEVOLUCION,DEP.: JOSE MARIA GALLARDO APARICIO , PROCEDENCIA: BANCO UNION S.A., CHEQUE: 216004, FECHA DE EMISION:16/04/2025"/>
    <m/>
    <m/>
    <m/>
    <m/>
    <m/>
    <m/>
    <n v="0"/>
    <n v="32395"/>
    <s v="NO_CONCILIADO"/>
  </r>
  <r>
    <x v="25"/>
    <m/>
    <x v="25"/>
    <x v="71"/>
    <s v="B22780750002"/>
    <s v="BOD"/>
    <n v="2278075"/>
    <m/>
    <s v="00099021001 DEP.DE CHEQ.AJENOS,RET.DE CAM.,CONCEPTO: DEVOLUCION,DEP.: JUAN ROBERTO MEJIA CASTILLO , PROCEDENCIA: BANCO UNION S.A., CHEQUE: 216005, FECHA DE EMISION:16/04/2025/DJBR"/>
    <m/>
    <m/>
    <m/>
    <m/>
    <m/>
    <m/>
    <n v="0"/>
    <n v="7507.8"/>
    <s v="NO_CONCILIADO"/>
  </r>
  <r>
    <x v="17"/>
    <m/>
    <x v="17"/>
    <x v="71"/>
    <s v="B22780940002"/>
    <s v="BOD"/>
    <n v="2278094"/>
    <m/>
    <s v="00047137004 DEP.DE CHEQ.AJENOS,RET.DE CAM.,CONCEPTO: DEVOLUCION DE RECURSOS,DEP.: ALIANZAS RURALES , PROCEDENCIA: BANCO UNION S.A., CHEQUE: 396, FECHA DE EMISION:14/04/2025"/>
    <m/>
    <m/>
    <m/>
    <m/>
    <m/>
    <m/>
    <n v="0"/>
    <n v="225375"/>
    <s v="NO_CONCILIADO"/>
  </r>
  <r>
    <x v="4"/>
    <m/>
    <x v="4"/>
    <x v="71"/>
    <s v="B22780970002"/>
    <s v="BOD"/>
    <n v="2278097"/>
    <m/>
    <s v="00291012006 DEP.DE CHEQ.AJENOS,RET.DE CAM.,CONCEPTO: USO DE CARRETERAS,DEP.: ENTEL S.A. , PROCEDENCIA: BANCO UNION S.A., CHEQUE: 214587, FECHA DE EMISION:08/04/2025"/>
    <m/>
    <m/>
    <m/>
    <m/>
    <m/>
    <m/>
    <n v="0"/>
    <n v="463052.28"/>
    <s v="NO_CONCILIADO"/>
  </r>
  <r>
    <x v="87"/>
    <m/>
    <x v="87"/>
    <x v="71"/>
    <s v="B22781020002"/>
    <s v="BOD"/>
    <n v="2278102"/>
    <m/>
    <s v="00578012002 DEP.DE CHEQ.AJENOS,RET.DE CAM.,CONCEPTO: REVERSION,DEP.: BOLIVIANA DE AVIACION , PROCEDENCIA: BANCO UNION S.A., CHEQUE: 19769, FECHA DE EMISION:16/04/2025"/>
    <m/>
    <m/>
    <m/>
    <m/>
    <m/>
    <m/>
    <n v="0"/>
    <n v="7564.73"/>
    <s v="NO_CONCILIADO"/>
  </r>
  <r>
    <x v="6"/>
    <m/>
    <x v="6"/>
    <x v="71"/>
    <s v="J06337320002"/>
    <s v="NTE"/>
    <n v="11621498"/>
    <m/>
    <s v="A:00099021001 Transferencia que realizamos a solicitud de la Unidad de Administración e Información Salarial mediante nota CITE: MEFP/VTCP/DGPOT/UAIS/N°105/2025, informe MEFP/VTCP/DGPOT/UAIS/No.62/2025 para la reversión definitiva de las Boletas de Pago solicitadas por el SENASIR consignadas en el comprobante de pago N° 72059 H.R. 2025-14817-R"/>
    <m/>
    <m/>
    <m/>
    <m/>
    <m/>
    <m/>
    <n v="0"/>
    <n v="665003"/>
    <s v="NO_CONCILIADO"/>
  </r>
  <r>
    <x v="6"/>
    <m/>
    <x v="6"/>
    <x v="71"/>
    <s v="J06337330002"/>
    <s v="NTE"/>
    <n v="11621499"/>
    <m/>
    <s v="A:00099021001 Transferencia que realizamos a solicitud de la Unidad de Administración e Información Salarial mediante nota CITE: MEFP/VTCP/DGPOT/UAIS/N°106/2025, informe MEFP/VTCP/DGPOT/UAIS/No.62/2025 para la reversión definitiva de las Boletas de Pago solicitadas por el SENASIR consignadas en el comprobante de pago N° 72060 H.R. 2025-14817-R"/>
    <m/>
    <m/>
    <m/>
    <m/>
    <m/>
    <m/>
    <n v="0"/>
    <n v="10178"/>
    <s v="NO_CONCILIADO"/>
  </r>
  <r>
    <x v="5"/>
    <m/>
    <x v="5"/>
    <x v="71"/>
    <s v="G31023040001"/>
    <s v="CVD"/>
    <n v="3102304"/>
    <m/>
    <s v="COBRO COSTOS DE PAPELERIA POR REGULARIZACION DE TRANSFERENCIA DEL EXTERIOR POR ORDEN DE COMPANHIA MATO-GROSSENSE DE GAS (CUIABA BRASIL) REF.: INVOICE EXB-MTTM-04/25 FECHA VALOR 14/04/2025 LIB. 00513012015 YPFB-HEROES DEL CHACO-BS"/>
    <m/>
    <m/>
    <m/>
    <m/>
    <m/>
    <m/>
    <n v="60"/>
    <n v="0"/>
    <s v="NO_CONCILIADO"/>
  </r>
  <r>
    <x v="5"/>
    <m/>
    <x v="5"/>
    <x v="71"/>
    <s v="G31023060001"/>
    <s v="CVD"/>
    <n v="3102306"/>
    <m/>
    <s v="COBRO COSTOS DE PAPELERIA POR REGULARIZACION DE TRANSFERENCIA DEL EXTERIOR POR ORDEN DE COMPANHIA MATO-GROSSENSE DE GAS (CUIABA BRASIL) REF.: INVOICE EXB-MTTM-38/25 FECHA VALOR 14/04/2025 LIB. 00513012015 YPFB-HEROES DEL CHACO-BS"/>
    <m/>
    <m/>
    <m/>
    <m/>
    <m/>
    <m/>
    <n v="60"/>
    <n v="0"/>
    <s v="NO_CONCILIADO"/>
  </r>
  <r>
    <x v="5"/>
    <m/>
    <x v="5"/>
    <x v="71"/>
    <s v="G31031480001"/>
    <s v="CVD"/>
    <n v="3103148"/>
    <m/>
    <s v="COBRO COSTOS DE PAPELERIA SEGUN TRANSFERENCIA DEL EXTERIOR POR ORDEN DE FIDEICOMISO HERCO-CKM (LIMA PERU) REF.: CRED URI/EMB 10-02 CIST CONTRATO 48 FECHA VALOR 16/04/2025 LIB. 00513062002 YPFB - EXPORTACIÓN DE GLP Y OTROS-BOLIVIANOS"/>
    <m/>
    <m/>
    <m/>
    <m/>
    <m/>
    <m/>
    <n v="60"/>
    <n v="0"/>
    <s v="NO_CONCILIADO"/>
  </r>
  <r>
    <x v="80"/>
    <m/>
    <x v="80"/>
    <x v="71"/>
    <s v="G31033430002"/>
    <s v="CRV"/>
    <n v="3103343"/>
    <m/>
    <s v="REGULARIZACION DE TRANSFERENCIA DEL EXTERIOR SEGUN SWIFT NO.4794 DE FECHA 16/04/2025 ORDENANTE: CONSULADO GERAL DA BOLIVIA (SAO PAULO BRASIL) REF.: 2025040700616540 - S000700 LIB. 00340012005 SEGIP - RECAUDACION EXTERIOR - CEDULAS DE IDENTIDAD"/>
    <m/>
    <m/>
    <m/>
    <m/>
    <m/>
    <m/>
    <n v="0"/>
    <n v="48139.09"/>
    <s v="NO_CONCILIADO"/>
  </r>
  <r>
    <x v="16"/>
    <m/>
    <x v="16"/>
    <x v="71"/>
    <s v="S11245210001"/>
    <s v="COB"/>
    <n v="1124521"/>
    <m/>
    <s v="||COMISION TRANSFERENCIA FONDOS AL EXTERIOR 0,20% S/USD 14.382,48 REEM. GASTOS COMUNICACION BS300.- Y EMISION COMPROBANTE CONTABLE BS60.- REF:PAGO N°2 LC I-2023-36 P/C EPP KOKABOL A/F PROMÁQUINA INDUSTRIA MECÁNICA LTD. EN COMPL. A COMPROBANTE CONTABLE S-1124515 DE LA FECHA. LIB:00132102001 KOKABOL-GESTION OPERATIVA REF: COMISION PAGO 2 LC I-2023-36."/>
    <m/>
    <m/>
    <m/>
    <m/>
    <m/>
    <m/>
    <n v="557.29"/>
    <n v="0"/>
    <s v="NO_CONCILIADO"/>
  </r>
  <r>
    <x v="80"/>
    <m/>
    <x v="80"/>
    <x v="71"/>
    <s v="G31033440001"/>
    <s v="CVD"/>
    <n v="3103344"/>
    <m/>
    <s v="COBRO COSTOS DE PAPELERIA POR REGULARIZACION DE TRANSFERENCIA DEL EXTERIOR POR ORDEN DE CONSULADO GERAL DA BOLIVIA (SAO PAULO BRASIL) REF.: 2025040700616540 - S000700 LIB. 00340012003 RECAUDACION EXTRANJERIA - C.I. -L.C."/>
    <m/>
    <m/>
    <m/>
    <m/>
    <m/>
    <m/>
    <n v="60"/>
    <n v="0"/>
    <s v="NO_CONCILIADO"/>
  </r>
  <r>
    <x v="62"/>
    <m/>
    <x v="62"/>
    <x v="71"/>
    <s v="G31035390002"/>
    <s v="CRV"/>
    <n v="23136"/>
    <m/>
    <s v="DEVOLUCIÓN DE FONDOS SOLICITUD 054567-23136 DE ADUANA NACIONAL REF.: PAGO POR CONTRIBUCION A LA OMA ORGANIZACION MUNDIAL DE ADUANAS PERIODO 1 DE JULIO DE 2024 AL 30 DE JUNIO DE 2025 POR 27,136.45 EUROS, SEGÚN DISPOSICIÓN ADICIONAL TERCERA DE LA R.D.025/2023. LIB. 00283012002 ADUANA NAL.-RECURSOS PROPIOS (4169-03D353)"/>
    <m/>
    <m/>
    <m/>
    <m/>
    <m/>
    <m/>
    <n v="0"/>
    <n v="204156.47"/>
    <s v="NO_CONCILIADO"/>
  </r>
  <r>
    <x v="5"/>
    <m/>
    <x v="5"/>
    <x v="71"/>
    <s v="S11245490001"/>
    <s v="COB"/>
    <n v="1124549"/>
    <m/>
    <s v="'COBRO DE'||UTILES DE ESCRITORIO POR EL COMPROBANTE NRO. 1124547 DE LA FECHA, S/G.NOTA GAFC-0356/DFC/URTE-097/2025 DE FECHA 26/2/2025 (HRE-TGL-3945) ENVIADO POR YACIMIENTOS PETROLIFEROS FISCALES BOLIVIANOS. DÉBITO DE LA LIBRETA 00513022001 YPFB-&quot;OPERACIONES&quot; COBRO DE ÚTILES DE ESCRITORIO."/>
    <m/>
    <m/>
    <m/>
    <m/>
    <m/>
    <m/>
    <n v="60"/>
    <n v="0"/>
    <s v="NO_CONCILIADO"/>
  </r>
  <r>
    <x v="5"/>
    <m/>
    <x v="5"/>
    <x v="71"/>
    <s v="S11245510001"/>
    <s v="COB"/>
    <n v="1124551"/>
    <m/>
    <s v="'COBRO DE'||ÚTILES DE ESCRITORIO POR EL COMPROBANTE NRO. 1124550 DE LA FECHA S/G. NOTA CITE GAFC-0356/DFC/URTE-097/2025 DE F.26.02.2025 (HRE-TGL-3945) ENVIADA POR YACIMIENTOS PETROLIFEROS FISCALES BOLIVIANOS. DÉBITO DE LA LIBRETA 00513022001 YPFB - OPERACIONES"/>
    <m/>
    <m/>
    <m/>
    <m/>
    <m/>
    <m/>
    <n v="60"/>
    <n v="0"/>
    <s v="NO_CONCILIADO"/>
  </r>
  <r>
    <x v="5"/>
    <m/>
    <x v="5"/>
    <x v="71"/>
    <s v="S11245630001"/>
    <s v="COB"/>
    <n v="1124563"/>
    <m/>
    <s v="'COBRO DE'||ÚTILES DE ESCRITORIO POR EL COMPROBANTE NRO. 1124562 DE LA FECHA, S/G. NOTA GAFC-0356/DFC/URTE-97/2025 DE FECHA 26/2/2025 (HRE-TGL-2025-3945) ENVIADO POR YACIMIENTOS PETROLÍFEROS FISCALES BOLIVIANOS. DÉBITO DE LA LIBRETA 00513022001 YPFB-&quot;OPERACIONES&quot; COBRO DE ÚTILES DE ESCRITORIO."/>
    <m/>
    <m/>
    <m/>
    <m/>
    <m/>
    <m/>
    <n v="60"/>
    <n v="0"/>
    <s v="NO_CONCILIADO"/>
  </r>
  <r>
    <x v="5"/>
    <m/>
    <x v="5"/>
    <x v="71"/>
    <s v="F0024497"/>
    <s v="NTE"/>
    <n v="11651468"/>
    <m/>
    <s v="De: 00513012004 Transferencia de recursos a solicitud de Yacimientos Petrolíferos Fiscales Bolivianos mediante nota CITE: YPFB/GAFC/675-DFC/URTE-183/2025 en aplicación al Decreto Supremo N° 5348 de 10 de marzo de 2025 y la Resolución Ministerial N° 26 de 27 de enero de 2025 que aprueba el Reglamento Operativo para el pago de obligaciones en el extranjero."/>
    <m/>
    <m/>
    <m/>
    <m/>
    <m/>
    <m/>
    <n v="23767486.07"/>
    <n v="0"/>
    <s v="NO_CONCILIADO"/>
  </r>
  <r>
    <x v="7"/>
    <m/>
    <x v="7"/>
    <x v="71"/>
    <s v="G31037670003"/>
    <s v="COB"/>
    <n v="20043"/>
    <m/>
    <s v="PAGO A BID PRÉSTAMO 4612/BL-BO VCTO. 15-04-2025 POR CUENTA DE TGN S/G NOTA MEFP/VTCP/DGCP/UODP/NRO.186/2025 DEL 14/04/2025, NTI. 020043 VALOR 16-04-2025 INTERESES JPY 10.487.326,00 CTA. 3987 CUENTA UNICA DEL TESORO REF.: COMISIONES BANCARIAS"/>
    <m/>
    <m/>
    <m/>
    <m/>
    <m/>
    <m/>
    <n v="862.43"/>
    <n v="0"/>
    <s v="NO_CONCILIADO"/>
  </r>
  <r>
    <x v="7"/>
    <m/>
    <x v="7"/>
    <x v="71"/>
    <s v="G31037660003"/>
    <s v="COB"/>
    <n v="20040"/>
    <m/>
    <s v="PAGO A BID PRÉSTAMO 4606/BL-BO VCTO. 15-04-2025 POR CUENTA DE TGN S/G NOTA MEFP/VTCP/DGCP/UODP/NRO.186/2025 DEL 14/04/2025 , NTI. 020040 VALOR 16-04-2025 INTERESES JPY 14.109.351,00 CTA. 3987 CUENTA UNICA DEL TESORO REF.: COMISIONES BANCARIAS"/>
    <m/>
    <m/>
    <m/>
    <m/>
    <m/>
    <m/>
    <n v="1035.98"/>
    <n v="0"/>
    <s v="NO_CONCILIADO"/>
  </r>
  <r>
    <x v="25"/>
    <m/>
    <x v="25"/>
    <x v="72"/>
    <s v="O22784660002"/>
    <s v="BOD"/>
    <n v="2278466"/>
    <m/>
    <s v="00046171101 DEPOSITO DE EFECTIVO, DEPOSITANTE: JORGE ANDRES FLORES VARELA, CONCEPTO: SANCION JURIDICA, CUENTA DE DEPOSITO: CUENTA UNICA DEL TESORO"/>
    <m/>
    <m/>
    <m/>
    <m/>
    <m/>
    <m/>
    <n v="0"/>
    <n v="250"/>
    <s v="NO_CONCILIADO"/>
  </r>
  <r>
    <x v="2"/>
    <m/>
    <x v="2"/>
    <x v="72"/>
    <s v="O22784880002"/>
    <s v="BOD"/>
    <n v="2278488"/>
    <m/>
    <s v="00015011108 DEPOSITO DE EFECTIVO, DEPOSITANTE: MINISTERIO DE GOBIERNO, CONCEPTO: DEVOLUCION DE EXAMEN PREOCUPACIONAL, CUENTA DE DEPOSITO: CUENTA UNICA DEL TESORO"/>
    <m/>
    <m/>
    <m/>
    <m/>
    <m/>
    <m/>
    <n v="0"/>
    <n v="100"/>
    <s v="NO_CONCILIADO"/>
  </r>
  <r>
    <x v="29"/>
    <m/>
    <x v="29"/>
    <x v="72"/>
    <s v="O22785000002"/>
    <s v="BOD"/>
    <n v="2278500"/>
    <m/>
    <s v="00099021001 DEPOSITO DE EFECTIVO, DEPOSITANTE: GUERRERO ALARCON SEBASTIAN RODRIGO, CONCEPTO: PAGO POR EXCESO DE REFRIGERIO JULIO /2024, CUENTA DE DEPOSITO: CUENTA UNICA DEL TESORO/DJBR"/>
    <m/>
    <m/>
    <m/>
    <m/>
    <m/>
    <m/>
    <n v="0"/>
    <n v="54"/>
    <s v="NO_CONCILIADO"/>
  </r>
  <r>
    <x v="55"/>
    <m/>
    <x v="55"/>
    <x v="72"/>
    <s v="O22785070002"/>
    <s v="BOD"/>
    <n v="2278507"/>
    <m/>
    <s v="00595012003 DEPOSITO DE EFECTIVO, DEPOSITANTE: JESUS ORLANDO GUARDIA VACA, CONCEPTO: DEVOLUCION POR PAGO EN EXCESO, CUENTA DE DEPOSITO: CUENTA UNICA DEL TESORO"/>
    <m/>
    <m/>
    <m/>
    <m/>
    <m/>
    <m/>
    <n v="0"/>
    <n v="383.69"/>
    <s v="NO_CONCILIADO"/>
  </r>
  <r>
    <x v="55"/>
    <m/>
    <x v="55"/>
    <x v="72"/>
    <s v="O22785090002"/>
    <s v="BOD"/>
    <n v="2278509"/>
    <m/>
    <s v="00595012003 DEPOSITO DE EFECTIVO, DEPOSITANTE: IVAN CESAR NINA ALCON, CONCEPTO: DEVOLUCION POR PAGO EN EXCESO, CUENTA DE DEPOSITO: CUENTA UNICA DEL TESORO"/>
    <m/>
    <m/>
    <m/>
    <m/>
    <m/>
    <m/>
    <n v="0"/>
    <n v="293.73"/>
    <s v="NO_CONCILIADO"/>
  </r>
  <r>
    <x v="1"/>
    <m/>
    <x v="1"/>
    <x v="72"/>
    <s v="O22785130002"/>
    <s v="BOD"/>
    <n v="2278513"/>
    <m/>
    <s v="00099021001 DEPOSITO DE EFECTIVO, DEPOSITANTE: WENDY MARIN MENDOZA, CONCEPTO: DEVOLUCION, CUENTA DE DEPOSITO: CUENTA UNICA DEL TESORO"/>
    <m/>
    <m/>
    <m/>
    <m/>
    <m/>
    <m/>
    <n v="0"/>
    <n v="550"/>
    <s v="NO_CONCILIADO"/>
  </r>
  <r>
    <x v="0"/>
    <m/>
    <x v="0"/>
    <x v="72"/>
    <s v="O22785190002"/>
    <s v="BOD"/>
    <n v="2278519"/>
    <m/>
    <s v="00081011101 DEPOSITO DE EFECTIVO, DEPOSITANTE: ABELARDO RIBERA RIBERA, CONCEPTO: DEVOLUCION DE FONDOS EN AVANCE PARA SANEAMIENTO DE INMUEBLES MOPSV, CUENTA DE DEPOSITO: CUENTA UNICA DEL TESORO"/>
    <m/>
    <m/>
    <m/>
    <m/>
    <m/>
    <m/>
    <n v="0"/>
    <n v="1480"/>
    <s v="NO_CONCILIADO"/>
  </r>
  <r>
    <x v="1"/>
    <m/>
    <x v="1"/>
    <x v="72"/>
    <s v="O22785460002"/>
    <s v="BOD"/>
    <n v="2278546"/>
    <m/>
    <s v="00099021001 DEPOSITO DE EFECTIVO, DEPOSITANTE: MIGUEL MAMANI LAURA, CONCEPTO: DEVOLUCIÓN DE PERCEPCIÓN INDEBIDA DE HABERES ABRIL, MAYO, JUNIO Y JULIO DE LA GESTIÓN 2020, CUENTA DE DEPOSITO: CUENTA UNICA DEL TESORO"/>
    <m/>
    <m/>
    <m/>
    <m/>
    <m/>
    <m/>
    <n v="0"/>
    <n v="5160.95"/>
    <s v="NO_CONCILIADO"/>
  </r>
  <r>
    <x v="29"/>
    <m/>
    <x v="29"/>
    <x v="72"/>
    <s v="O22785480002"/>
    <s v="BOD"/>
    <n v="2278548"/>
    <m/>
    <s v="00099021001 DEPOSITO DE EFECTIVO, DEPOSITANTE: MAGALY LOURDES GOMEZ ARANIBAR, CONCEPTO: DEVOLUCION DE VIATICOS DIPUTADA MAGALY LOURDES GOMEZ ARANIBAR, CUENTA DE DEPOSITO: CUENTA UNICA DEL TESORO/DJBR"/>
    <m/>
    <m/>
    <m/>
    <m/>
    <m/>
    <m/>
    <n v="0"/>
    <n v="553"/>
    <s v="NO_CONCILIADO"/>
  </r>
  <r>
    <x v="1"/>
    <m/>
    <x v="1"/>
    <x v="72"/>
    <s v="O22785690002"/>
    <s v="BOD"/>
    <n v="2278569"/>
    <m/>
    <s v="00099021001 DEPOSITO DE EFECTIVO, DEPOSITANTE: ENZO ADAN CHOQUE COPA, CONCEPTO: REVERSION TOTAL MES DE DICIEMBRE 2024, CUENTA DE DEPOSITO: CUENTA UNICA DEL TESORO"/>
    <m/>
    <m/>
    <m/>
    <m/>
    <m/>
    <m/>
    <n v="0"/>
    <n v="5817.01"/>
    <s v="NO_CONCILIADO"/>
  </r>
  <r>
    <x v="5"/>
    <m/>
    <x v="5"/>
    <x v="72"/>
    <s v="O22785780002"/>
    <s v="BOD"/>
    <n v="2278578"/>
    <m/>
    <s v="00513132001 DEPOSITO DE EFECTIVO, DEPOSITANTE: LUIS ARMANDO VERAZAIN PATIÑO, CONCEPTO: DEVOLUCION POR PAGO EN DEMASIA SERVICIO DE CONSULTORIA DE LINEA CORRESPONDIENTE AL MES MARZO 2025, CUENTA DE DEPOSITO: CUENTA UNICA DEL TESORO"/>
    <m/>
    <m/>
    <m/>
    <m/>
    <m/>
    <m/>
    <n v="0"/>
    <n v="1082.8"/>
    <s v="NO_CONCILIADO"/>
  </r>
  <r>
    <x v="1"/>
    <m/>
    <x v="1"/>
    <x v="72"/>
    <s v="O22785720002"/>
    <s v="BOD"/>
    <n v="2278572"/>
    <m/>
    <s v="00099021001 DEPOSITO DE EFECTIVO, DEPOSITANTE: ENZO ADAN CHOQUE COPA, CONCEPTO: REVERSION TOTAL MES DE ENERO 2025, CUENTA DE DEPOSITO: CUENTA UNICA DEL TESORO"/>
    <m/>
    <m/>
    <m/>
    <m/>
    <m/>
    <m/>
    <n v="0"/>
    <n v="5817.01"/>
    <s v="NO_CONCILIADO"/>
  </r>
  <r>
    <x v="1"/>
    <m/>
    <x v="1"/>
    <x v="72"/>
    <s v="O22785740002"/>
    <s v="BOD"/>
    <n v="2278574"/>
    <m/>
    <s v="00099021001 DEPOSITO DE EFECTIVO, DEPOSITANTE: ENZO ADAN CHOQUE COPA, CONCEPTO: REVERSION TOTAL MES DE FEBRERO 2025, CUENTA DE DEPOSITO: CUENTA UNICA DEL TESORO"/>
    <m/>
    <m/>
    <m/>
    <m/>
    <m/>
    <m/>
    <n v="0"/>
    <n v="5817.01"/>
    <s v="NO_CONCILIADO"/>
  </r>
  <r>
    <x v="1"/>
    <m/>
    <x v="1"/>
    <x v="72"/>
    <s v="O22785750002"/>
    <s v="BOD"/>
    <n v="2278575"/>
    <m/>
    <s v="00099021001 DEPOSITO DE EFECTIVO, DEPOSITANTE: ENZO ADAN CHOQUE COPA, CONCEPTO: REVERSION TOTAL MES DE MARZO 2025, CUENTA DE DEPOSITO: CUENTA UNICA DEL TESORO"/>
    <m/>
    <m/>
    <m/>
    <m/>
    <m/>
    <m/>
    <n v="0"/>
    <n v="5817.01"/>
    <s v="NO_CONCILIADO"/>
  </r>
  <r>
    <x v="86"/>
    <m/>
    <x v="86"/>
    <x v="72"/>
    <s v="O22785860002"/>
    <s v="BOD"/>
    <n v="2278586"/>
    <m/>
    <s v="00099021001 DEPOSITO DE EFECTIVO, DEPOSITANTE: MARCIA CECILIA BALDIVIEZO MARTINEZ, CONCEPTO: DEVOLUCION DE VIATICOS - MARCIA CECILIA BALDIVIEZO MARTINEZ DEVENGADO N°40, CUENTA DE DEPOSITO: CUENTA UNICA DEL TESORO/DJBR"/>
    <m/>
    <m/>
    <m/>
    <m/>
    <m/>
    <m/>
    <n v="0"/>
    <n v="927.5"/>
    <s v="NO_CONCILIADO"/>
  </r>
  <r>
    <x v="63"/>
    <m/>
    <x v="63"/>
    <x v="72"/>
    <s v="O22786330002"/>
    <s v="BOD"/>
    <n v="2278633"/>
    <m/>
    <s v="00389042001 DEPOSITO DE EFECTIVO, DEPOSITANTE: WALTER AVILA ZEBALLOS, CONCEPTO: DEVOLUCION POR PAGO INCORRECTO EN EL REFRIGERIO DE MARZO 2025, CUENTA DE DEPOSITO: CUENTA UNICA DEL TESORO"/>
    <m/>
    <m/>
    <m/>
    <m/>
    <m/>
    <m/>
    <n v="0"/>
    <n v="36"/>
    <s v="NO_CONCILIADO"/>
  </r>
  <r>
    <x v="9"/>
    <m/>
    <x v="9"/>
    <x v="72"/>
    <s v="O22786520002"/>
    <s v="BOD"/>
    <n v="2278652"/>
    <m/>
    <s v="00086038008 DEPOSITO DE EFECTIVO, DEPOSITANTE: DAVID MAYTO BAYA, CONCEPTO: DEVOLUCION DE VIATICOS, CUENTA DE DEPOSITO: CUENTA UNICA DEL TESORO"/>
    <m/>
    <m/>
    <m/>
    <m/>
    <m/>
    <m/>
    <n v="0"/>
    <n v="333"/>
    <s v="NO_CONCILIADO"/>
  </r>
  <r>
    <x v="23"/>
    <m/>
    <x v="23"/>
    <x v="72"/>
    <s v="O22787000002"/>
    <s v="BOD"/>
    <n v="2278700"/>
    <m/>
    <s v="00099021001 DEPOSITO DE EFECTIVO, DEPOSITANTE: MARIELA CERVANTES RIVERA, CONCEPTO: DEPÓSITO POR REVERSION DE SUELDOS, CUENTA DE DEPOSITO: CUENTA UNICA DEL TESORO/DJBR"/>
    <m/>
    <m/>
    <m/>
    <m/>
    <m/>
    <m/>
    <n v="0"/>
    <n v="2182.25"/>
    <s v="NO_CONCILIADO"/>
  </r>
  <r>
    <x v="29"/>
    <m/>
    <x v="29"/>
    <x v="72"/>
    <s v="O22787350002"/>
    <s v="BOD"/>
    <n v="2278735"/>
    <m/>
    <s v="00099021001 DEPOSITO DE EFECTIVO, DEPOSITANTE: CANEDO ZULMA VICTORIA, CONCEPTO: PAGO POR EXCESO DE REFRIGERIO MAYO 2024, CUENTA DE DEPOSITO: CUENTA UNICA DEL TESORO/DJBR"/>
    <m/>
    <m/>
    <m/>
    <m/>
    <m/>
    <m/>
    <n v="0"/>
    <n v="54"/>
    <s v="NO_CONCILIADO"/>
  </r>
  <r>
    <x v="2"/>
    <m/>
    <x v="2"/>
    <x v="72"/>
    <s v="O22787330002"/>
    <s v="BOD"/>
    <n v="2278733"/>
    <m/>
    <s v="00015011107 DEPOSITO DE EFECTIVO, DEPOSITANTE: PROMID, CONCEPTO: LUZ ABRIL/25, CUENTA DE DEPOSITO: CUENTA UNICA DEL TESORO"/>
    <m/>
    <m/>
    <m/>
    <m/>
    <m/>
    <m/>
    <n v="0"/>
    <n v="463.5"/>
    <s v="NO_CONCILIADO"/>
  </r>
  <r>
    <x v="29"/>
    <m/>
    <x v="29"/>
    <x v="72"/>
    <s v="O22787340002"/>
    <s v="BOD"/>
    <n v="2278734"/>
    <m/>
    <s v="00099021001 DEPOSITO DE EFECTIVO, DEPOSITANTE: CANEDO ZULMA VICTORIA, CONCEPTO: PAGO POR EXCESO DE REFRIGERIO ABRIL 2024, CUENTA DE DEPOSITO: CUENTA UNICA DEL TESORO/DJBR"/>
    <m/>
    <m/>
    <m/>
    <m/>
    <m/>
    <m/>
    <n v="0"/>
    <n v="36"/>
    <s v="NO_CONCILIADO"/>
  </r>
  <r>
    <x v="1"/>
    <m/>
    <x v="1"/>
    <x v="72"/>
    <s v="O22787390002"/>
    <s v="BOD"/>
    <n v="2278739"/>
    <m/>
    <s v="00099021001 DEPOSITO DE EFECTIVO, DEPOSITANTE: CRIS CAMINA CHAMBI LAYME, CONCEPTO: FTE. ORG. 41-111 (TRANSFERENCIAS TGN), CUENTA DE DEPOSITO: CUENTA UNICA DEL TESORO"/>
    <m/>
    <m/>
    <m/>
    <m/>
    <m/>
    <m/>
    <n v="0"/>
    <n v="116"/>
    <s v="NO_CONCILIADO"/>
  </r>
  <r>
    <x v="75"/>
    <m/>
    <x v="75"/>
    <x v="72"/>
    <s v="O22787420002"/>
    <s v="BOD"/>
    <n v="2278742"/>
    <m/>
    <s v="00522012001 DEPOSITO DE EFECTIVO, DEPOSITANTE: IVONNE GONZALES PEDRAZA, CONCEPTO: PAGO UNICO DE ARRENDAMIENTO ENFE-POTOSI, CUENTA DE DEPOSITO: CUENTA UNICA DEL TESORO"/>
    <m/>
    <m/>
    <m/>
    <m/>
    <m/>
    <m/>
    <n v="0"/>
    <n v="7000"/>
    <s v="NO_CONCILIADO"/>
  </r>
  <r>
    <x v="75"/>
    <m/>
    <x v="75"/>
    <x v="72"/>
    <s v="O22787430002"/>
    <s v="BOD"/>
    <n v="2278743"/>
    <m/>
    <s v="00522012001 DEPOSITO DE EFECTIVO, DEPOSITANTE: SILVIA APARICIO CANO, CONCEPTO: GARANTIA DE DOS MESES DE ALQUILER PREDIOS POTOSI, CUENTA DE DEPOSITO: CUENTA UNICA DEL TESORO"/>
    <m/>
    <m/>
    <m/>
    <m/>
    <m/>
    <m/>
    <n v="0"/>
    <n v="14200"/>
    <s v="NO_CONCILIADO"/>
  </r>
  <r>
    <x v="75"/>
    <m/>
    <x v="75"/>
    <x v="72"/>
    <s v="O22787440002"/>
    <s v="BOD"/>
    <n v="2278744"/>
    <m/>
    <s v="00522012001 DEPOSITO DE EFECTIVO, DEPOSITANTE: GABRIELA PACHECO MAMANI, CONCEPTO: PERMISO UN DIA SIN GOCE DE HABERES DE FECHA 17/04/2025, CUENTA DE DEPOSITO: CUENTA UNICA DEL TESORO"/>
    <m/>
    <m/>
    <m/>
    <m/>
    <m/>
    <m/>
    <n v="0"/>
    <n v="87"/>
    <s v="NO_CONCILIADO"/>
  </r>
  <r>
    <x v="75"/>
    <m/>
    <x v="75"/>
    <x v="72"/>
    <s v="O22787450002"/>
    <s v="BOD"/>
    <n v="2278745"/>
    <m/>
    <s v="00522012001 DEPOSITO DE EFECTIVO, DEPOSITANTE: ENRIQUE ALFREDO VIDAURRE HUAYLLAS, CONCEPTO: PERMISO UN DIA SIN GOCE DE HABERES DE FECHA 10/04/2025, CUENTA DE DEPOSITO: CUENTA UNICA DEL TESORO"/>
    <m/>
    <m/>
    <m/>
    <m/>
    <m/>
    <m/>
    <n v="0"/>
    <n v="113"/>
    <s v="NO_CONCILIADO"/>
  </r>
  <r>
    <x v="37"/>
    <m/>
    <x v="37"/>
    <x v="72"/>
    <s v="B22784690002"/>
    <s v="BOD"/>
    <n v="2278469"/>
    <m/>
    <s v="00076014201 DEP.DE CHEQ.AJENOS,RET.DE CAM.,CONCEPTO: DEVOLUCION PASAJE AEREO GESTION 2024,DEP.: BOA , PROCEDENCIA: BANCO UNION S.A., CHEQUE: 19721, FECHA DE EMISION:10/04/2025"/>
    <m/>
    <m/>
    <m/>
    <m/>
    <m/>
    <m/>
    <n v="0"/>
    <n v="815"/>
    <s v="NO_CONCILIADO"/>
  </r>
  <r>
    <x v="57"/>
    <m/>
    <x v="57"/>
    <x v="72"/>
    <s v="B22784960002"/>
    <s v="BOD"/>
    <n v="2278496"/>
    <m/>
    <s v="00212022001 DEP.DE CHEQ.AJENOS,RET.DE CAM.,CONCEPTO: DEVOLUCION OBSERVACIONES AUDITORIA INTERNA,DEP.: CLAUDIA XIMENA SALCEDO OVIEDO , PROCEDENCIA: BANCO UNION S.A., CHEQUE: 6313, FECHA DE EMISION:15/04/2025"/>
    <m/>
    <m/>
    <m/>
    <m/>
    <m/>
    <m/>
    <n v="0"/>
    <n v="1158.8399999999999"/>
    <s v="NO_CONCILIADO"/>
  </r>
  <r>
    <x v="57"/>
    <m/>
    <x v="57"/>
    <x v="72"/>
    <s v="B22784990002"/>
    <s v="BOD"/>
    <n v="2278499"/>
    <m/>
    <s v="00212012001 DEP.DE CHEQ.AJENOS,RET.DE CAM.,CONCEPTO: DEVOLUCION CREDITO FISCAL NO DECLARADO,DEP.: CLAUDIA XIMENA SALCEDO OVIEDO , PROCEDENCIA: BANCO UNION S.A., CHEQUE: 6312, FECHA DE EMISION:15/04/2025"/>
    <m/>
    <m/>
    <m/>
    <m/>
    <m/>
    <m/>
    <n v="0"/>
    <n v="489.39"/>
    <s v="NO_CONCILIADO"/>
  </r>
  <r>
    <x v="1"/>
    <m/>
    <x v="1"/>
    <x v="72"/>
    <s v="B22785030002"/>
    <s v="BOD"/>
    <n v="2278503"/>
    <m/>
    <s v="00099021001 DEP.DE CHEQ.AJENOS,RET.DE CAM.,CONCEPTO: DEVOLUCION INCAPACIDAD OCTUBRE 2024,DEP.: CAJA PETROLERA DE SALUD , PROCEDENCIA: BANCO UNION S.A., CHEQUE: 22888, FECHA DE EMISION:15/04/2025"/>
    <m/>
    <m/>
    <m/>
    <m/>
    <m/>
    <m/>
    <n v="0"/>
    <n v="4860.8"/>
    <s v="NO_CONCILIADO"/>
  </r>
  <r>
    <x v="9"/>
    <m/>
    <x v="9"/>
    <x v="72"/>
    <s v="B22785240002"/>
    <s v="BOD"/>
    <n v="2278524"/>
    <m/>
    <s v="00086031101 DEP.DE CHEQ.AJENOS,RET.DE CAM.,CONCEPTO: MULTAS Y TARJETAS P. DE FEBRERO /25,DEP.: SERNAP , PROCEDENCIA: BANCO UNION S.A., CHEQUE: 1290, FECHA DE EMISION:16/04/2025"/>
    <m/>
    <m/>
    <m/>
    <m/>
    <m/>
    <m/>
    <n v="0"/>
    <n v="660"/>
    <s v="NO_CONCILIADO"/>
  </r>
  <r>
    <x v="9"/>
    <m/>
    <x v="9"/>
    <x v="72"/>
    <s v="B22785270002"/>
    <s v="BOD"/>
    <n v="2278527"/>
    <m/>
    <s v="00086031101 DEP.DE CHEQ.AJENOS,RET.DE CAM.,CONCEPTO: SISCO DE ENERO/25 RNFF TARIQUIA,DEP.: SERNAP , PROCEDENCIA: BANCO UNION S.A., CHEQUE: 1291, FECHA DE EMISION:16/04/2025"/>
    <m/>
    <m/>
    <m/>
    <m/>
    <m/>
    <m/>
    <n v="0"/>
    <n v="380"/>
    <s v="NO_CONCILIADO"/>
  </r>
  <r>
    <x v="9"/>
    <m/>
    <x v="9"/>
    <x v="72"/>
    <s v="B22785300002"/>
    <s v="BOD"/>
    <n v="2278530"/>
    <m/>
    <s v="00086031101 DEP.DE CHEQ.AJENOS,RET.DE CAM.,CONCEPTO: TARJETAS MULTAS MES DE ENERO /25 RFNA-EA,DEP.: SERNAP , PROCEDENCIA: BANCO UNION S.A., CHEQUE: 1289, FECHA DE EMISION:16/04/2025"/>
    <m/>
    <m/>
    <m/>
    <m/>
    <m/>
    <m/>
    <n v="0"/>
    <n v="8460"/>
    <s v="NO_CONCILIADO"/>
  </r>
  <r>
    <x v="9"/>
    <m/>
    <x v="9"/>
    <x v="72"/>
    <s v="B22785310002"/>
    <s v="BOD"/>
    <n v="2278531"/>
    <m/>
    <s v="00086031101 DEP.DE CHEQ.AJENOS,RET.DE CAM.,CONCEPTO: SISCO MARZO/25 PN CARRASCO,DEP.: SERNAP , PROCEDENCIA: BANCO UNION S.A., CHEQUE: 1596, FECHA DE EMISION:11/04/2025"/>
    <m/>
    <m/>
    <m/>
    <m/>
    <m/>
    <m/>
    <n v="0"/>
    <n v="1715"/>
    <s v="NO_CONCILIADO"/>
  </r>
  <r>
    <x v="9"/>
    <m/>
    <x v="9"/>
    <x v="72"/>
    <s v="B22785330002"/>
    <s v="BOD"/>
    <n v="2278533"/>
    <m/>
    <s v="00086031101 DEP.DE CHEQ.AJENOS,RET.DE CAM.,CONCEPTO: SISCO DICIEMBRE /24 RBC SAMA,DEP.: SERNAP , PROCEDENCIA: BANCO UNION S.A., CHEQUE: 1292, FECHA DE EMISION:16/04/2025"/>
    <m/>
    <m/>
    <m/>
    <m/>
    <m/>
    <m/>
    <n v="0"/>
    <n v="660"/>
    <s v="NO_CONCILIADO"/>
  </r>
  <r>
    <x v="9"/>
    <m/>
    <x v="9"/>
    <x v="72"/>
    <s v="B22785360002"/>
    <s v="BOD"/>
    <n v="2278536"/>
    <m/>
    <s v="00086031101 DEP.DE CHEQ.AJENOS,RET.DE CAM.,CONCEPTO: MULTAS TARJETAS DE DICIEMBRE/24 RNFA-EA,DEP.: SERNAP , PROCEDENCIA: BANCO UNION S.A., CHEQUE: 1288, FECHA DE EMISION:16/04/2025"/>
    <m/>
    <m/>
    <m/>
    <m/>
    <m/>
    <m/>
    <n v="0"/>
    <n v="420"/>
    <s v="NO_CONCILIADO"/>
  </r>
  <r>
    <x v="9"/>
    <m/>
    <x v="9"/>
    <x v="72"/>
    <s v="B22785370002"/>
    <s v="BOD"/>
    <n v="2278537"/>
    <m/>
    <s v="00086031101 DEP.DE CHEQ.AJENOS,RET.DE CAM.,CONCEPTO: SISCO MES DE MARZO /25 ANMI EL PALMAR,DEP.: SERNAP , PROCEDENCIA: BANCO UNION S.A., CHEQUE: 1354, FECHA DE EMISION:04/04/2025"/>
    <m/>
    <m/>
    <m/>
    <m/>
    <m/>
    <m/>
    <n v="0"/>
    <n v="1490"/>
    <s v="NO_CONCILIADO"/>
  </r>
  <r>
    <x v="5"/>
    <m/>
    <x v="5"/>
    <x v="72"/>
    <s v="B22785630002"/>
    <s v="BOD"/>
    <n v="2278563"/>
    <m/>
    <s v="00513032001 DEP.DE CHEQ.AJENOS,RET.DE CAM.,CONCEPTO: REVERSION DE SALDO,DEP.: YPFB , PROCEDENCIA: BANCO UNION S.A., CHEQUE: 9423, FECHA DE EMISION:14/04/2025"/>
    <m/>
    <m/>
    <m/>
    <m/>
    <m/>
    <m/>
    <n v="0"/>
    <n v="6350.4"/>
    <s v="NO_CONCILIADO"/>
  </r>
  <r>
    <x v="5"/>
    <m/>
    <x v="5"/>
    <x v="72"/>
    <s v="G31043850001"/>
    <s v="CVD"/>
    <n v="3104385"/>
    <m/>
    <s v="COBRO COSTOS DE PAPELERIA SEGUN TRANSFERENCIA DEL EXTERIOR POR ORDEN DE YPFB ENERGIA DO BRASIL LTDA (BR RIO DE JANEIRO) REF.: CRED INV EXB-EDBT-02/25 FECHA VALOR 17/04/2025. LIB. 00513012015 YPFB-HEROES DEL CHACO-BS"/>
    <m/>
    <m/>
    <m/>
    <m/>
    <m/>
    <m/>
    <n v="60"/>
    <n v="0"/>
    <s v="NO_CONCILIADO"/>
  </r>
  <r>
    <x v="5"/>
    <m/>
    <x v="5"/>
    <x v="72"/>
    <s v="G31043880001"/>
    <s v="CVD"/>
    <n v="3104388"/>
    <m/>
    <s v="COBRO COSTOS DE PAPELERIA POR REGULARIZACION DE TRANSFERENCIA DEL EXTERIOR POR ORDEN DE MGAS COMERCIALIZADORA GAS NATURAL LTDA (BR/RIO DE JANEIRO) REF.: CRED PPA-MC-GT 01/25 FECHA VALOR 15/04/2025. LIB. 00513012015 YPFB-HEROES DEL CHACO-BS"/>
    <m/>
    <m/>
    <m/>
    <m/>
    <m/>
    <m/>
    <n v="60"/>
    <n v="0"/>
    <s v="NO_CONCILIADO"/>
  </r>
  <r>
    <x v="5"/>
    <m/>
    <x v="5"/>
    <x v="72"/>
    <s v="G31043900001"/>
    <s v="CVD"/>
    <n v="3104390"/>
    <m/>
    <s v="COBRO COSTOS DE PAPELERIA SEGUN TRANSFERENCIA DEL EXTERIOR POR ORDEN DE OILY LUBRIFICANTES LTDA (BRAZIL CAMPO GRANDE) REF.: CRED INV 037/2025 FECHA VALOR 16/04/2025. LIB. 00513062002 YPFB - EXPORTACIÓN DE GLP Y OTROS-BOLIVIANOS"/>
    <m/>
    <m/>
    <m/>
    <m/>
    <m/>
    <m/>
    <n v="60"/>
    <n v="0"/>
    <s v="NO_CONCILIADO"/>
  </r>
  <r>
    <x v="11"/>
    <m/>
    <x v="11"/>
    <x v="72"/>
    <s v="Q22064150002"/>
    <s v="CRV"/>
    <n v="2206415"/>
    <m/>
    <s v="NUMERO DE LIBRETA CUT: LIB NÂ° 00099021001 OPERACIÓN E75 TRANSFERENCIA DE LA CUENTA FISCAL BUN A LA CUT EN MN TRANSFERENCIA DE FONDOS A SOLICITUD DE: GOBIERNO AUTONOMO MUNICIPAL DE YAPACANI CITE: GAMY-RMG-SG CITE NO. 440/2025 CUENTA CUT 3987 LIBRETA NÂ° 00099021001 TGN - RECURSOS ORDINARIOS"/>
    <m/>
    <m/>
    <m/>
    <m/>
    <m/>
    <m/>
    <n v="0"/>
    <n v="847483.64"/>
    <s v="NO_CONCILIADO"/>
  </r>
  <r>
    <x v="9"/>
    <m/>
    <x v="9"/>
    <x v="72"/>
    <s v="Q22064160002"/>
    <s v="CRV"/>
    <n v="2206416"/>
    <m/>
    <s v="NUMERO DE LIBRETA CUT: LIB NÂ° 00086054104 OPERACIÓN E75 TRANSFERENCIA DE LA CUENTA FISCAL BUN A LA CUT EN MN TRANSFERENCIA DE FONDOS A SOLICITUD DE: GOBIERNO AUTONOMO MUNICIPAL SUCRE, DIR.FINANCIERA CITE NÂ° 068/2025 CUENTA CUT 3987 LIBRETA NÂ° 00086054104 MMAYA-PROG.AGUA Y ALCANT. PERIURBANO T"/>
    <m/>
    <m/>
    <m/>
    <m/>
    <m/>
    <m/>
    <n v="0"/>
    <n v="2155778.38"/>
    <s v="NO_CONCILIADO"/>
  </r>
  <r>
    <x v="11"/>
    <m/>
    <x v="11"/>
    <x v="72"/>
    <s v="Q22064200002"/>
    <s v="CRV"/>
    <n v="2206420"/>
    <m/>
    <s v="NUMERO DE LIBRETA CUT: LIB NÂ° 00099021001 OPERACIÓN E75 TRANSFERENCIA DE LA CUENTA FISCAL BUN A LA CUT EN MN TRANSFERENCIA DE FONDOS A SOLICITUD DE: GOB. AUTONOMO MCPAL. RIBERALTA - CUENTA UNICA MUNICIPAL - CUM, CITE: G.A.M.R/EXT/TES/ NÂ°014/2025, CUENTA CUT 3987 LIBRETA NÂ° 00099021001 TGN R"/>
    <m/>
    <m/>
    <m/>
    <m/>
    <m/>
    <m/>
    <n v="0"/>
    <n v="9462.5499999999993"/>
    <s v="NO_CONCILIADO"/>
  </r>
  <r>
    <x v="44"/>
    <m/>
    <x v="44"/>
    <x v="72"/>
    <s v="S11246220002"/>
    <s v="CRV"/>
    <n v="1124622"/>
    <m/>
    <s v="||TRANSFERENCIA DE RECURSOS A LA FUNDACIÓN CULTURAL DEL BCB, SEGUNDO TRIMESTRE (2DO DESEMBOLSO)-SOPORTE FINANCIERO-GASTO CORRIENTE 2025-S/G BCB-GADM-SCONT-DAF-INF-2025-74, FC-BCB.SUNF/N°23/2025, AUTORIZ.GADM EN HOJA DE RUTA BCB-HRE-TGL-2025-6199 TRANSFERENCIA A LA LIBRETA N° 00293014201 FUNDACIÓN CULTURAL DEL BANCO CENTRAL DE BOLIVIA"/>
    <m/>
    <m/>
    <m/>
    <m/>
    <m/>
    <m/>
    <n v="0"/>
    <n v="10887737.130000001"/>
    <s v="NO_CONCILIADO"/>
  </r>
  <r>
    <x v="16"/>
    <m/>
    <x v="16"/>
    <x v="72"/>
    <s v="S11246250001"/>
    <s v="COB"/>
    <n v="1124625"/>
    <m/>
    <s v="||AMPLIACION DE VALIDEZ 0,15% S/USD8.446,60 POR 360 DIAS, REEMB.GSTS.COMUNICACION BS300.-Y EMISION COMP.CONTABLE BS60.-,S/G NOTA SEDEM/GG/EV N° 0122/2025,10/04/2025.REF.:I-2023-60 P/C ENVIBOL A/F ROMI S.A. LIB.00132072003 SEDEM-AMPL. PLANTA ENVASES DE VIDRIO EN ZUDAÑEZ-CH.REF.:COMIS.ENM.1 LC I-2023-60"/>
    <m/>
    <m/>
    <m/>
    <m/>
    <m/>
    <m/>
    <n v="446.92"/>
    <n v="0"/>
    <s v="NO_CONCILIADO"/>
  </r>
  <r>
    <x v="6"/>
    <m/>
    <x v="6"/>
    <x v="72"/>
    <s v="Q22066450002"/>
    <s v="CRV"/>
    <n v="2206645"/>
    <m/>
    <s v="NUMERO DE LIBRETA CUT: 00099021001 OPERACIÓN E18 TRANSFERENCIA DEL SISTEMA FINANCIERO POR CUENTA DE TERCEROS A LA CUT Devolucion al TGN por concepto de conciliacion de compensacion de fraccion complementaria conciliacion octubre 2024"/>
    <m/>
    <m/>
    <m/>
    <m/>
    <m/>
    <m/>
    <n v="0"/>
    <n v="89138.99"/>
    <s v="NO_CONCILIADO"/>
  </r>
  <r>
    <x v="6"/>
    <m/>
    <x v="6"/>
    <x v="72"/>
    <s v="Q22066470002"/>
    <s v="CRV"/>
    <n v="2206647"/>
    <m/>
    <s v="NUMERO DE LIBRETA CUT: 00099021001 OPERACIÓN E18 TRANSFERENCIA DEL SISTEMA FINANCIERO POR CUENTA DE TERCEROS A LA CUT Devolucion al TGN por concepto de conciliacion de compensacion de cotizaciones mensual octubre 2024"/>
    <m/>
    <m/>
    <m/>
    <m/>
    <m/>
    <m/>
    <n v="0"/>
    <n v="945661.96"/>
    <s v="NO_CONCILIADO"/>
  </r>
  <r>
    <x v="63"/>
    <m/>
    <x v="63"/>
    <x v="72"/>
    <s v="S11246340003"/>
    <s v="COB"/>
    <n v="1124634"/>
    <m/>
    <s v="||TRANSFERENCIA DE FONDOS S/G MENSAJES SWIFTS NROS. 5275-5274 EN ATENCIÓN A NOTA CITE: CAR/DGE-DNAF N°0031/2025 DE FECHA 29/1/2025 (HRE-TGL-1912) ENVIADA POR NAVEGACIÓN AÉREA Y AEROPUERTOS BOLIVIANOS (SECTOR PÚBLICO). DEBITO DE LA LIBRETA 00389012001 NAABOL-ADMINISTRACIÓN CENTRAL, COBRO DE ÚTILES DE ESCRITORIO."/>
    <m/>
    <m/>
    <m/>
    <m/>
    <m/>
    <m/>
    <n v="60"/>
    <n v="0"/>
    <s v="NO_CONCILIADO"/>
  </r>
  <r>
    <x v="3"/>
    <m/>
    <x v="3"/>
    <x v="72"/>
    <s v="S11246350003"/>
    <s v="COB"/>
    <n v="1124635"/>
    <m/>
    <s v="||TRANSFERENCIA DE FONDOS S/G MENSAJES SWIFT NROS. 5273 Y 5272, DE LA FECHA Y NOTA CITE DGAC/DAF/FIN/NE-0008/25 DE F.29.01.2025 (HRE-TGL-1866) DE LA DIRECCION GENERAL DE AERONAUTICA CIVIL (SECTOR PÚBLICO). DEBITO DE LA LIBRETA 00117012001 DGAC, REPOSICIÓN DE ÚTILES DE ESCRITORIO."/>
    <m/>
    <m/>
    <m/>
    <m/>
    <m/>
    <m/>
    <n v="60"/>
    <n v="0"/>
    <s v="NO_CONCILIADO"/>
  </r>
  <r>
    <x v="71"/>
    <m/>
    <x v="71"/>
    <x v="72"/>
    <s v="S11246370003"/>
    <s v="COB"/>
    <n v="1124637"/>
    <m/>
    <s v="||TRANSFERENCIA DE FONDOS S/G. MENSAJES SWIFTS NROS. 5276-5277 DE LA FECHA, EN ATENCIÓN A NOTA CITE:AGBC-AGBC/DAF/TFC-CPRV-0145-CAR/2025 DE FECHA 27/01/2025 (HRE-TGL-2025-1747) ENVIADO POR LA AGENCIA BOLIVIANA DE CORREOS (SECTOR PÚBLICO). DEBITO DE LA LIBRETA 000383012001 INGRESOS AGENCIA BOLIVIANA DE CORREOS, COBRO DE ÚTILES DE ESCRITOR"/>
    <m/>
    <m/>
    <m/>
    <m/>
    <m/>
    <m/>
    <n v="60"/>
    <n v="0"/>
    <s v="NO_CONCILIADO"/>
  </r>
  <r>
    <x v="63"/>
    <m/>
    <x v="63"/>
    <x v="72"/>
    <s v="S11246400003"/>
    <s v="COB"/>
    <n v="1124640"/>
    <m/>
    <s v="||TRANSFERENCIA DE FONDOS S/G MENSAJE SWIFT NRO. 5233, CORREO ELECTRONICO ENVIADO POR NAABOL DE LA FECHA Y NOTA CITE CAR/DGE-DNAF N. 0031/2025 DE F.29.01.2025 (HRE-TGL-1912) DE NAVEGACION AEREA Y AEROPUERTOS BOLIVIANOS (SECTOR PÚBLICO). DEBITO DE LA LIBRETA 00389012001 NAABOL  ADMINISTRACION CENTRAL, REPOSICIÓN DE ÚTILES DE ESCRITORIO"/>
    <m/>
    <m/>
    <m/>
    <m/>
    <m/>
    <m/>
    <n v="60"/>
    <n v="0"/>
    <s v="NO_CONCILIADO"/>
  </r>
  <r>
    <x v="82"/>
    <m/>
    <x v="82"/>
    <x v="72"/>
    <s v="G31052590002"/>
    <s v="CRV"/>
    <n v="23112"/>
    <m/>
    <s v="DEVOLUCIÓN DE FONDOS SOLICITUD 054548-23112 DE EMPRESA PUBLICA DE TRANSPORTE AEREO MILITAR REF.: TRANSFER BAE SYSTEM FOR THE SUBSCRIPTION OF ISAPPHIRE MANUALS ACCORDING TO THE ATTACHED DOCUMENTATION FIRST PAYMENT 2025, SEGÚN DISPOSICIÓN ADICIONAL TERCERA DE LA R.D. 025/2023. LIB. 00596012001 EP-TAM GESTION ADMINISTRATIVA"/>
    <m/>
    <m/>
    <m/>
    <m/>
    <m/>
    <m/>
    <n v="0"/>
    <n v="75458.75"/>
    <s v="NO_CONCILIADO"/>
  </r>
  <r>
    <x v="5"/>
    <m/>
    <x v="5"/>
    <x v="72"/>
    <s v="G31052550001"/>
    <s v="CVD"/>
    <n v="3105255"/>
    <m/>
    <s v="COBRO COSTOS DE PAPELERIA SEGUN TRANSFERENCIA DEL EXTERIOR POR ORDEN DE EDGE COMERCIALIZACAO S.A. SAO PAULO - BRASIL FECHA VALOR 17/04/2025 LIB. 00513012015 YPFB-HEROES DEL CHACO-BS"/>
    <m/>
    <m/>
    <m/>
    <m/>
    <m/>
    <m/>
    <n v="60"/>
    <n v="0"/>
    <s v="NO_CONCILIADO"/>
  </r>
  <r>
    <x v="7"/>
    <m/>
    <x v="7"/>
    <x v="72"/>
    <s v="S11246440003"/>
    <s v="COB"/>
    <n v="1124644"/>
    <m/>
    <s v="||PAGO A BID PRÉSTAMO 3921/BL-BO VCTO. 15-04-2025 POR CUENTA DE TGN, SEGÚN NOTA MEFP/VTCP/DGCP/UODP/N° 186/2025 DE FECHA 14-04-2025, VALOR 17-04-2025, CAPITAL CHF8.126.072,91 INTERESES CHF150.983,26 LIB. 00099021001 TGN-RECURSOS ORDINARIOS (3987) REF.: COMISIONES BANCARIAS"/>
    <m/>
    <m/>
    <m/>
    <m/>
    <m/>
    <m/>
    <n v="70175.039999999994"/>
    <n v="0"/>
    <s v="NO_CONCILIADO"/>
  </r>
  <r>
    <x v="3"/>
    <m/>
    <x v="3"/>
    <x v="72"/>
    <s v="S11246230003"/>
    <s v="COB"/>
    <n v="1124623"/>
    <m/>
    <s v="||TRANSFERENCIA DE FONDOS S/G MENSAJE SWIFT NRO. 5234, CORREO ELECTRONICO ENVIADO POR DGAC DE LA FECHA Y NOTA CITE DGAC/DAF/FIN/NE-0008/25 DE F.29.01.2025 (HRE-TGL-1866) DE LA DIRECCION GENERAL DE AERONAUTICA CIVIL (SECTOR PÚBLICO). DEBITO DE LA LIBRETA 00117012001 DGAC, REPOSICIÓN DE ÚTILES DE ESCRITORIO"/>
    <m/>
    <m/>
    <m/>
    <m/>
    <m/>
    <m/>
    <n v="60"/>
    <n v="0"/>
    <s v="NO_CONCILIADO"/>
  </r>
  <r>
    <x v="7"/>
    <m/>
    <x v="7"/>
    <x v="72"/>
    <s v="S11246380003"/>
    <s v="COB"/>
    <n v="1124638"/>
    <m/>
    <s v="||PAGO A BID PRÉSTAMO 4758/OC-BO VCTO. 15-04-2025 POR CUENTA DE TGN, SEGÚN NOTA MEFP/VTCP/DGCP/UODP/N° 186/2025 DE FECHA 14-04-2025, VALOR 17-04-2025, INTERESES CHF147.601,95 LIB. 00099021001 TGN-RECURSOS ORDINARIOS (3987) REF.: COMISIONES BANCARIAS"/>
    <m/>
    <m/>
    <m/>
    <m/>
    <m/>
    <m/>
    <n v="1605.02"/>
    <n v="0"/>
    <s v="NO_CONCILIADO"/>
  </r>
  <r>
    <x v="7"/>
    <m/>
    <x v="7"/>
    <x v="72"/>
    <s v="S11246410003"/>
    <s v="COB"/>
    <n v="1124641"/>
    <m/>
    <s v="||PAGO A BID PRÉSTAMO 5514/OC-BO VCTO. 15-04-2025 POR CUENTA DE TGN, SEGÚN NOTA MEFP/VTCP/DGCP/UODP/N° 186/2025 DE FECHA 14-04-2025, VALOR 17-04-2025, INTERESES CHF56.938,07 LIB. 00099021001 TGN-RECURSOS ORDINARIOS (3987) REF.: COMISIONES BANCARIAS"/>
    <m/>
    <m/>
    <m/>
    <m/>
    <m/>
    <m/>
    <n v="840.27"/>
    <n v="0"/>
    <s v="NO_CONCILIADO"/>
  </r>
  <r>
    <x v="29"/>
    <m/>
    <x v="29"/>
    <x v="73"/>
    <s v="O22789650002"/>
    <s v="BOD"/>
    <n v="2278965"/>
    <m/>
    <s v="00099021001 DEPOSITO DE EFECTIVO, DEPOSITANTE: MOLINA ARCE ABEL HERIBERTO, CONCEPTO: PAGO POR EXCESO DE REFRIGERIO JULIO 2024, CUENTA DE DEPOSITO: CUENTA UNICA DEL TESORO/DJBR"/>
    <m/>
    <m/>
    <m/>
    <m/>
    <m/>
    <m/>
    <n v="0"/>
    <n v="18"/>
    <s v="NO_CONCILIADO"/>
  </r>
  <r>
    <x v="29"/>
    <m/>
    <x v="29"/>
    <x v="73"/>
    <s v="O22789620002"/>
    <s v="BOD"/>
    <n v="2278962"/>
    <m/>
    <s v="00099021001 DEPOSITO DE EFECTIVO, DEPOSITANTE: CHOQUETICLLA CONDORI ALAN FELIX, CONCEPTO: PAGO POR EXCESO DE REFRIGERIO JULIO 2024, CUENTA DE DEPOSITO: CUENTA UNICA DEL TESORO/DJBR"/>
    <m/>
    <m/>
    <m/>
    <m/>
    <m/>
    <m/>
    <n v="0"/>
    <n v="18"/>
    <s v="NO_CONCILIADO"/>
  </r>
  <r>
    <x v="29"/>
    <m/>
    <x v="29"/>
    <x v="73"/>
    <s v="O22789640002"/>
    <s v="BOD"/>
    <n v="2278964"/>
    <m/>
    <s v="00099021001 DEPOSITO DE EFECTIVO, DEPOSITANTE: ZARATE PLAZA CARLOS RENATO, CONCEPTO: PAGO POR EXCESO DE REFRIGERIO SEPTIEMBRE 2024, CUENTA DE DEPOSITO: CUENTA UNICA DEL TESORO/DJBR"/>
    <m/>
    <m/>
    <m/>
    <m/>
    <m/>
    <m/>
    <n v="0"/>
    <n v="18"/>
    <s v="NO_CONCILIADO"/>
  </r>
  <r>
    <x v="29"/>
    <m/>
    <x v="29"/>
    <x v="73"/>
    <s v="O22789680002"/>
    <s v="BOD"/>
    <n v="2278968"/>
    <m/>
    <s v="00099021001 DEPOSITO DE EFECTIVO, DEPOSITANTE: PADILLA CARMONA ARMINDA, CONCEPTO: PAGO POR EXCESO DE REFRIGERIO JULIO 2024, CUENTA DE DEPOSITO: CUENTA UNICA DEL TESORO/DJBR"/>
    <m/>
    <m/>
    <m/>
    <m/>
    <m/>
    <m/>
    <n v="0"/>
    <n v="18"/>
    <s v="NO_CONCILIADO"/>
  </r>
  <r>
    <x v="1"/>
    <m/>
    <x v="1"/>
    <x v="73"/>
    <s v="O22789730002"/>
    <s v="BOD"/>
    <n v="2278973"/>
    <m/>
    <s v="00099021001 DEPOSITO DE EFECTIVO, DEPOSITANTE: SUSANA RAMOS MAMANI, CONCEPTO: PASAJE AEREO GESTION 2024, CUENTA DE DEPOSITO: CUENTA UNICA DEL TESORO"/>
    <m/>
    <m/>
    <m/>
    <m/>
    <m/>
    <m/>
    <n v="0"/>
    <n v="788"/>
    <s v="NO_CONCILIADO"/>
  </r>
  <r>
    <x v="1"/>
    <m/>
    <x v="1"/>
    <x v="73"/>
    <s v="O22789800002"/>
    <s v="BOD"/>
    <n v="2278980"/>
    <m/>
    <s v="00099021001 DEPOSITO DE EFECTIVO, DEPOSITANTE: DORIAN ALEXANDER ROMERO ALCOCER, CONCEPTO: DEVOLUCION POR CONCEPTO DE COLEGIATURA, CUENTA DE DEPOSITO: CUENTA UNICA DEL TESORO"/>
    <m/>
    <m/>
    <m/>
    <m/>
    <m/>
    <m/>
    <n v="0"/>
    <n v="108576"/>
    <s v="NO_CONCILIADO"/>
  </r>
  <r>
    <x v="14"/>
    <m/>
    <x v="14"/>
    <x v="73"/>
    <s v="O22790010002"/>
    <s v="BOD"/>
    <n v="2279001"/>
    <m/>
    <s v="00016011101 DEPOSITO DE EFECTIVO, DEPOSITANTE: U.E. ELISA DE BALLIVIAN, CONCEPTO: SOLICITUD DE SALON AUDITORIO &quot;AVELINO SIÑANI&quot; PARA LA TOMA DE NOMBRE, CUENTA DE DEPOSITO: CUENTA UNICA DEL TESORO"/>
    <m/>
    <m/>
    <m/>
    <m/>
    <m/>
    <m/>
    <n v="0"/>
    <n v="2500"/>
    <s v="NO_CONCILIADO"/>
  </r>
  <r>
    <x v="34"/>
    <m/>
    <x v="34"/>
    <x v="73"/>
    <s v="O22790340002"/>
    <s v="BOD"/>
    <n v="2279034"/>
    <m/>
    <s v="00099021001 DEPOSITO DE EFECTIVO, DEPOSITANTE: CARMEN ELIANA CUEVAS FERRUFINO, CONCEPTO: DEVOLUCION DE VIATICOS, CUENTA DE DEPOSITO: CUENTA UNICA DEL TESORO/DJBR"/>
    <m/>
    <m/>
    <m/>
    <m/>
    <m/>
    <m/>
    <n v="0"/>
    <n v="879.75"/>
    <s v="NO_CONCILIADO"/>
  </r>
  <r>
    <x v="25"/>
    <m/>
    <x v="25"/>
    <x v="73"/>
    <s v="O22790460002"/>
    <s v="BOD"/>
    <n v="2279046"/>
    <m/>
    <s v="00046171101 DEPOSITO DE EFECTIVO, DEPOSITANTE: IMPORTADORA REMEL MEDICA, CONCEPTO: SANCION JURIDICA, CUENTA DE DEPOSITO: CUENTA UNICA DEL TESORO"/>
    <m/>
    <m/>
    <m/>
    <m/>
    <m/>
    <m/>
    <n v="0"/>
    <n v="1100"/>
    <s v="NO_CONCILIADO"/>
  </r>
  <r>
    <x v="67"/>
    <m/>
    <x v="67"/>
    <x v="73"/>
    <s v="O22790650002"/>
    <s v="BOD"/>
    <n v="2279065"/>
    <m/>
    <s v="00373024105 DEPOSITO DE EFECTIVO, DEPOSITANTE: GOBIERNO AUTONOMO MUNICIPAL DE DESAGUADERO, CONCEPTO: DEVOLUCION DE SALDOS NO EJECUTADOS AL FONDO DE DESARROLLO INDIGENA, CUENTA DE DEPOSITO: CUENTA UNICA DEL TESORO"/>
    <m/>
    <m/>
    <m/>
    <m/>
    <m/>
    <m/>
    <n v="0"/>
    <n v="904.29"/>
    <s v="NO_CONCILIADO"/>
  </r>
  <r>
    <x v="63"/>
    <m/>
    <x v="63"/>
    <x v="73"/>
    <s v="O22790960002"/>
    <s v="BOD"/>
    <n v="2279096"/>
    <m/>
    <s v="00389012001 DEPOSITO DE EFECTIVO, DEPOSITANTE: VIRGINIA ARUQUIPA COLQUE, CONCEPTO: PAGO POR LA COMPRA DE PASAJE NO UTILIZADO - NAABOL/BN, CUENTA DE DEPOSITO: CUENTA UNICA DEL TESORO"/>
    <m/>
    <m/>
    <m/>
    <m/>
    <m/>
    <m/>
    <n v="0"/>
    <n v="1033"/>
    <s v="NO_CONCILIADO"/>
  </r>
  <r>
    <x v="1"/>
    <m/>
    <x v="1"/>
    <x v="73"/>
    <s v="O22791070002"/>
    <s v="BOD"/>
    <n v="2279107"/>
    <m/>
    <s v="00099021001 DEPOSITO DE EFECTIVO, DEPOSITANTE: PORFIRIO LIMACHI POMA, CONCEPTO: COBRO INDEBIDO Y DEVOLUCIONES, CUENTA DE DEPOSITO: CUENTA UNICA DEL TESORO"/>
    <m/>
    <m/>
    <m/>
    <m/>
    <m/>
    <m/>
    <n v="0"/>
    <n v="950"/>
    <s v="NO_CONCILIADO"/>
  </r>
  <r>
    <x v="15"/>
    <m/>
    <x v="15"/>
    <x v="73"/>
    <s v="O22791210002"/>
    <s v="BOD"/>
    <n v="2279121"/>
    <m/>
    <s v="00099021001 DEPOSITO DE EFECTIVO, DEPOSITANTE: AGENCIA ESTATAL DE VIVIENDA, CONCEPTO: PAGO SERVICIO AGUA POTABLE (EPSAS) FEBRERO 2025 AGENCIA ESTATAL DE VIVIENDA, CUENTA DE DEPOSITO: CUENTA UNICA DEL TESORO"/>
    <m/>
    <m/>
    <m/>
    <m/>
    <m/>
    <m/>
    <n v="0"/>
    <n v="2150.42"/>
    <s v="NO_CONCILIADO"/>
  </r>
  <r>
    <x v="25"/>
    <m/>
    <x v="25"/>
    <x v="73"/>
    <s v="O22791280002"/>
    <s v="BOD"/>
    <n v="2279128"/>
    <m/>
    <s v="00099021001 DEPOSITO DE EFECTIVO, DEPOSITANTE: ISRRAEL JORGE ALVAREZ RUA, CONCEPTO: DEVOLUCION DE VIATICOS C31 DEV -55, CUENTA DE DEPOSITO: CUENTA UNICA DEL TESORO/DJBR"/>
    <m/>
    <m/>
    <m/>
    <m/>
    <m/>
    <m/>
    <n v="0"/>
    <n v="1113"/>
    <s v="NO_CONCILIADO"/>
  </r>
  <r>
    <x v="9"/>
    <m/>
    <x v="9"/>
    <x v="73"/>
    <s v="O22791320002"/>
    <s v="BOD"/>
    <n v="2279132"/>
    <m/>
    <s v="00086011109 DEPOSITO DE EFECTIVO, DEPOSITANTE: JUAN CARLOS GODOY ORELLANA, CONCEPTO: REPOSICION DE CREDENCIAL, CUENTA DE DEPOSITO: CUENTA UNICA DEL TESORO"/>
    <m/>
    <m/>
    <m/>
    <m/>
    <m/>
    <m/>
    <n v="0"/>
    <n v="50"/>
    <s v="NO_CONCILIADO"/>
  </r>
  <r>
    <x v="25"/>
    <m/>
    <x v="25"/>
    <x v="73"/>
    <s v="O22791620002"/>
    <s v="BOD"/>
    <n v="2279162"/>
    <m/>
    <s v="00046171101 DEPOSITO DE EFECTIVO, DEPOSITANTE: GRUPO EMPRESARIAL VALENCIA SRL, CONCEPTO: SANCION JURIDICA, CUENTA DE DEPOSITO: CUENTA UNICA DEL TESORO"/>
    <m/>
    <m/>
    <m/>
    <m/>
    <m/>
    <m/>
    <n v="0"/>
    <n v="2917"/>
    <s v="NO_CONCILIADO"/>
  </r>
  <r>
    <x v="9"/>
    <m/>
    <x v="9"/>
    <x v="73"/>
    <s v="O22791670002"/>
    <s v="BOD"/>
    <n v="2279167"/>
    <m/>
    <s v="00086044201 DEPOSITO DE EFECTIVO, DEPOSITANTE: COMUNIDAD ALTO MAIRANA, CONCEPTO: APORTE CONTRAPARTE PY. S.R. TECNIFICADO PARCELARIO MUNICIPIO MAIRANA SANTA CRUZ, CUENTA DE DEPOSITO: CUENTA UNICA DEL TESORO"/>
    <m/>
    <m/>
    <m/>
    <m/>
    <m/>
    <m/>
    <n v="0"/>
    <n v="3089"/>
    <s v="NO_CONCILIADO"/>
  </r>
  <r>
    <x v="1"/>
    <m/>
    <x v="1"/>
    <x v="73"/>
    <s v="O22792010002"/>
    <s v="BOD"/>
    <n v="2279201"/>
    <m/>
    <s v="00099021001 DEPOSITO DE EFECTIVO, DEPOSITANTE: VITO OSCAR VARGAS CHAVEZ, CONCEPTO: DEVOLUCION DE VIATICOS, CUENTA DE DEPOSITO: CUENTA UNICA DEL TESORO"/>
    <m/>
    <m/>
    <m/>
    <m/>
    <m/>
    <m/>
    <n v="0"/>
    <n v="371"/>
    <s v="NO_CONCILIADO"/>
  </r>
  <r>
    <x v="17"/>
    <m/>
    <x v="17"/>
    <x v="73"/>
    <s v="B22789700002"/>
    <s v="BOD"/>
    <n v="2278970"/>
    <m/>
    <s v="00047134207 DEP.DE CHEQ.AJENOS,RET.DE CAM.,CONCEPTO: TRANSFERENCIA MDRYT CONST. PUENTE DE ENLACE COM. POMATA T SAN ANTONIO CORQUE,DEP.: GOB. AUTONOMO DEPTAL. ORURO , PROCEDENCIA: BANCO UNION S.A., CHEQUE: 86842, FECHA DE EMISION:16/04/2025"/>
    <m/>
    <m/>
    <m/>
    <m/>
    <m/>
    <m/>
    <n v="0"/>
    <n v="180666.87"/>
    <s v="NO_CONCILIADO"/>
  </r>
  <r>
    <x v="62"/>
    <m/>
    <x v="62"/>
    <x v="73"/>
    <s v="B22789850002"/>
    <s v="BOD"/>
    <n v="2278985"/>
    <m/>
    <s v="00283014101 DEP.DE CHEQ.AJENOS,RET.DE CAM.,CONCEPTO: LICENCIA SIN GOCE DE HABER - CARDENAS, TOLEDO Y VARGAS,DEP.: ADUANA NACIONAL , PROCEDENCIA: BANCO UNION S.A., CHEQUE: 5257, FECHA DE EMISION:08/04/2025"/>
    <m/>
    <m/>
    <m/>
    <m/>
    <m/>
    <m/>
    <n v="0"/>
    <n v="16252.33"/>
    <s v="NO_CONCILIADO"/>
  </r>
  <r>
    <x v="62"/>
    <m/>
    <x v="62"/>
    <x v="73"/>
    <s v="B22789870002"/>
    <s v="BOD"/>
    <n v="2278987"/>
    <m/>
    <s v="00283012002 DEP.DE CHEQ.AJENOS,RET.DE CAM.,CONCEPTO: EXTRAVIO DE CREDENCIAL -LIMA TINCUTA, SOSA ESTRADA Y VASQUEZ CASTILLO,DEP.: ADUANA NACIONAL , PROCEDENCIA: BANCO UNION S.A., CHEQUE: 5259, FECHA DE EMISION:08/04/2025"/>
    <m/>
    <m/>
    <m/>
    <m/>
    <m/>
    <m/>
    <n v="0"/>
    <n v="546"/>
    <s v="NO_CONCILIADO"/>
  </r>
  <r>
    <x v="62"/>
    <m/>
    <x v="62"/>
    <x v="73"/>
    <s v="B22789880002"/>
    <s v="BOD"/>
    <n v="2278988"/>
    <m/>
    <s v="00283012002 DEP.DE CHEQ.AJENOS,RET.DE CAM.,CONCEPTO: DESCUENTO POR REPROBACIONEN CAPACIATCION ARIASCASTRO Y RAMOS MALLEA,DEP.: ADUANA NACIONAL , PROCEDENCIA: BANCO UNION S.A., CHEQUE: 5258, FECHA DE EMISION:08/04/2025"/>
    <m/>
    <m/>
    <m/>
    <m/>
    <m/>
    <m/>
    <n v="0"/>
    <n v="636.36"/>
    <s v="NO_CONCILIADO"/>
  </r>
  <r>
    <x v="62"/>
    <m/>
    <x v="62"/>
    <x v="73"/>
    <s v="B22789930002"/>
    <s v="BOD"/>
    <n v="2278993"/>
    <m/>
    <s v="00283012002 DEP.DE CHEQ.AJENOS,RET.DE CAM.,CONCEPTO: LICENCIA SIN GOCE DE HABER - CONDORI URQUIOLA THALIA,DEP.: ADUANA NACIONAL , PROCEDENCIA: BANCO UNION S.A., CHEQUE: 5256, FECHA DE EMISION:08/04/2025"/>
    <m/>
    <m/>
    <m/>
    <m/>
    <m/>
    <m/>
    <n v="0"/>
    <n v="10866.13"/>
    <s v="NO_CONCILIADO"/>
  </r>
  <r>
    <x v="62"/>
    <m/>
    <x v="62"/>
    <x v="73"/>
    <s v="B22789940002"/>
    <s v="BOD"/>
    <n v="2278994"/>
    <m/>
    <s v="00283014101 DEP.DE CHEQ.AJENOS,RET.DE CAM.,CONCEPTO: LICENCIA SIN GOCE DE HABER, VARGAS, TOLEDO Y CARDENAS,DEP.: ADUANA NACIONAL , PROCEDENCIA: BANCO UNION S.A., CHEQUE: 5255, FECHA DE EMISION:07/04/2025"/>
    <m/>
    <m/>
    <m/>
    <m/>
    <m/>
    <m/>
    <n v="0"/>
    <n v="9318.58"/>
    <s v="NO_CONCILIADO"/>
  </r>
  <r>
    <x v="1"/>
    <m/>
    <x v="1"/>
    <x v="73"/>
    <s v="B22790270002"/>
    <s v="BOD"/>
    <n v="2279027"/>
    <m/>
    <s v="00099021001 DEP.DE CHEQ.AJENOS,RET.DE CAM.,CONCEPTO: DEV MES DE MARZO 2025,DEP.: SARAI PEÑARRIETA ROMERO , PROCEDENCIA: BANCO UNION S.A., CHEQUE: 216009, FECHA DE EMISION:21/04/2025"/>
    <m/>
    <m/>
    <m/>
    <m/>
    <m/>
    <m/>
    <n v="0"/>
    <n v="3757.61"/>
    <s v="NO_CONCILIADO"/>
  </r>
  <r>
    <x v="2"/>
    <m/>
    <x v="2"/>
    <x v="73"/>
    <s v="B22790280002"/>
    <s v="BOD"/>
    <n v="2279028"/>
    <m/>
    <s v="00015011108 DEP.DE CHEQ.AJENOS,RET.DE CAM.,CONCEPTO: DEPÓSITO A LA CUT,DEP.: MINISTERIO DE GOBIERNO , PROCEDENCIA: BANCO UNION S.A., CHEQUE: 52529, FECHA DE EMISION:16/04/2025"/>
    <m/>
    <m/>
    <m/>
    <m/>
    <m/>
    <m/>
    <n v="0"/>
    <n v="6000"/>
    <s v="NO_CONCILIADO"/>
  </r>
  <r>
    <x v="1"/>
    <m/>
    <x v="1"/>
    <x v="73"/>
    <s v="B22790290002"/>
    <s v="BOD"/>
    <n v="2279029"/>
    <m/>
    <s v="00099021001 DEP.DE CHEQ.AJENOS,RET.DE CAM.,CONCEPTO: DEPÓSITO,DEP.: RAMIRO HEREDIA , PROCEDENCIA: BANCO UNION S.A., CHEQUE: 216007, FECHA DE EMISION:21/04/2025"/>
    <m/>
    <m/>
    <m/>
    <m/>
    <m/>
    <m/>
    <n v="0"/>
    <n v="38.700000000000003"/>
    <s v="NO_CONCILIADO"/>
  </r>
  <r>
    <x v="1"/>
    <m/>
    <x v="1"/>
    <x v="73"/>
    <s v="B22790310002"/>
    <s v="BOD"/>
    <n v="2279031"/>
    <m/>
    <s v="00099021001 DEP.DE CHEQ.AJENOS,RET.DE CAM.,CONCEPTO: DEPÓSITO,DEP.: RAMIRO HEREDIA , PROCEDENCIA: BANCO UNION S.A., CHEQUE: 216008, FECHA DE EMISION:21/04/2025"/>
    <m/>
    <m/>
    <m/>
    <m/>
    <m/>
    <m/>
    <n v="0"/>
    <n v="0.7"/>
    <s v="NO_CONCILIADO"/>
  </r>
  <r>
    <x v="1"/>
    <m/>
    <x v="1"/>
    <x v="73"/>
    <s v="B22790330002"/>
    <s v="BOD"/>
    <n v="2279033"/>
    <m/>
    <s v="00099021001 DEP.DE CHEQ.AJENOS,RET.DE CAM.,CONCEPTO: DEPÓSITO,DEP.: LUIS XANDERS PADILLA CESPEDES , PROCEDENCIA: BANCO UNION S.A., CHEQUE: 216010, FECHA DE EMISION:21/04/2025"/>
    <m/>
    <m/>
    <m/>
    <m/>
    <m/>
    <m/>
    <n v="0"/>
    <n v="5039.54"/>
    <s v="NO_CONCILIADO"/>
  </r>
  <r>
    <x v="1"/>
    <m/>
    <x v="1"/>
    <x v="73"/>
    <s v="B22790350002"/>
    <s v="BOD"/>
    <n v="2279035"/>
    <m/>
    <s v="00099021001 DEP.DE CHEQ.AJENOS,RET.DE CAM.,CONCEPTO: DEPÓSITO,DEP.: JESSICA VANESA CHIRI CHOQUE , PROCEDENCIA: BANCO UNION S.A., CHEQUE: 216006, FECHA DE EMISION:21/04/2025"/>
    <m/>
    <m/>
    <m/>
    <m/>
    <m/>
    <m/>
    <n v="0"/>
    <n v="3074.39"/>
    <s v="NO_CONCILIADO"/>
  </r>
  <r>
    <x v="1"/>
    <m/>
    <x v="1"/>
    <x v="73"/>
    <s v="B22790370002"/>
    <s v="BOD"/>
    <n v="2279037"/>
    <m/>
    <s v="00099021001 DEP.DE CHEQ.AJENOS,RET.DE CAM.,CONCEPTO: DEV POR DPH POR MES MAYO 1982 AREA DE EDU ITEM 150148 Y 3598,DEP.: AUGUSTO RODRIGUEZ SANDOVAL , PROCEDENCIA: BANCO UNION S.A., CHEQUE: 216011, FECHA DE EMISION:21/04/2025"/>
    <m/>
    <m/>
    <m/>
    <m/>
    <m/>
    <m/>
    <n v="0"/>
    <n v="399.82"/>
    <s v="NO_CONCILIADO"/>
  </r>
  <r>
    <x v="1"/>
    <m/>
    <x v="1"/>
    <x v="73"/>
    <s v="B22790430002"/>
    <s v="BOD"/>
    <n v="2279043"/>
    <m/>
    <s v="00099021001 DEP.DE CHEQ.AJENOS,RET.DE CAM.,CONCEPTO: REVERSION DE HABERES 02/2025,DEP.: SOLEDAD ORDOÑEZ LAURA , PROCEDENCIA: BANCO UNION S.A., CHEQUE: 216012, FECHA DE EMISION:21/04/2025"/>
    <m/>
    <m/>
    <m/>
    <m/>
    <m/>
    <m/>
    <n v="0"/>
    <n v="607.79999999999995"/>
    <s v="NO_CONCILIADO"/>
  </r>
  <r>
    <x v="68"/>
    <m/>
    <x v="68"/>
    <x v="73"/>
    <s v="G31062720004"/>
    <s v="DVD"/>
    <n v="23175"/>
    <m/>
    <s v="VENTA DE DIVISAS CON TRANSFERENCIA DE FONDOS A SOLICITUD DE MINISTERIO DE RELACIONES EXTERIORES SEGUN SOLICITUD 23175 REF: PROCESO 6 PAGO DE HABERES A PERSONAL DE EMBAJADAS Y CONSULADOS CORRESPONDIENTE A ENERO PLANILLA 012505 LIB. 00099021001 TGN-RECURSOS ORDINARIOS (3987) POR DIFERENCIAL CAMBIARIO"/>
    <m/>
    <m/>
    <m/>
    <m/>
    <m/>
    <m/>
    <n v="0.06"/>
    <n v="0"/>
    <s v="NO_CONCILIADO"/>
  </r>
  <r>
    <x v="68"/>
    <m/>
    <x v="68"/>
    <x v="73"/>
    <s v="G31062780007"/>
    <s v="DVD"/>
    <n v="23174"/>
    <m/>
    <s v="VENTA DE DIVISAS CON TRANSFERENCIA DE FONDOS A SOLICITUD DE MINISTERIO DE RELACIONES EXTERIORES SEGUN SOLICITUD 23174 REF: PROCESO 3 PAGO DE HABERES AL PERSONAL DE EMBAJADAS Y CONSULADOS CORRESPONDIENTE AL MES DE ENERO PLANILLA 012502 LIB. 00099021001 TGN-RECURSOS ORDINARIOS (3987) POR DIFERENCIAL CAMBIARIO"/>
    <m/>
    <m/>
    <m/>
    <m/>
    <m/>
    <m/>
    <n v="0.14000000000000001"/>
    <n v="0"/>
    <s v="NO_CONCILIADO"/>
  </r>
  <r>
    <x v="7"/>
    <m/>
    <x v="7"/>
    <x v="73"/>
    <s v="G31067080003"/>
    <s v="COB"/>
    <n v="20074"/>
    <m/>
    <s v="PAGO A BID PRÉSTAMO 2908/BL-BO VCTO. 18-04-2025 POR CUENTA DE TGN S/G NOTA MEFP/VTCP/DGCP/UODP/NRO.189/2025 DEL 17/04/2025, NTI. 020074 VALOR 21-04-2025 INTERESES USD 10.788,81 CTA. 3987 CUENTA UNICA DEL TESORO REF.: COMISIONES BANCARIAS"/>
    <m/>
    <m/>
    <m/>
    <m/>
    <m/>
    <m/>
    <n v="434.02"/>
    <n v="0"/>
    <s v="NO_CONCILIADO"/>
  </r>
  <r>
    <x v="7"/>
    <m/>
    <x v="7"/>
    <x v="73"/>
    <s v="G31067090003"/>
    <s v="COB"/>
    <n v="20076"/>
    <m/>
    <s v="PAGO A BID PRÉSTAMO 2908/BL-BO VCTO. 18-04-2025 POR CUENTA DE TGN SEGUN NOTA MEFP/VTCP/DGCP/UODP/NRO.189/2025, NTI. 020076 VALOR 21-04-2025 CAPITAL USD 721.951,51 INTERESES USD 551.786,12 CTA. 3987 CUENTA UNICA DEL TESORO REF.: COMISIONES BANCARIAS"/>
    <m/>
    <m/>
    <m/>
    <m/>
    <m/>
    <m/>
    <n v="9097.86"/>
    <n v="0"/>
    <s v="NO_CONCILIADO"/>
  </r>
  <r>
    <x v="7"/>
    <m/>
    <x v="7"/>
    <x v="73"/>
    <s v="G31067110003"/>
    <s v="COB"/>
    <n v="20073"/>
    <m/>
    <s v="PAGO A CAF PRÉSTAMO CFA005702 VCTO. 21-04-2025 POR CUENTA DE TGN , NTI. 020073 VALOR 21-04-2025 CAPITAL USD 9.164.110,97 INTERESES USD 2.013.589,48 CTA. 3987 CUENTA UNICA DEL TESORO LIB. 00099021001 REF.: COMISIONES BANCARIAS"/>
    <m/>
    <m/>
    <m/>
    <m/>
    <m/>
    <m/>
    <n v="77039.02"/>
    <n v="0"/>
    <s v="NO_CONCILIADO"/>
  </r>
  <r>
    <x v="5"/>
    <m/>
    <x v="5"/>
    <x v="73"/>
    <s v="G31070520001"/>
    <s v="CVD"/>
    <n v="3107052"/>
    <m/>
    <s v="COBRO COSTOS DE PAPELERIA SEGUN TRANSFERENCIA DEL EXTERIOR POR ORDEN DE TRADENER LIMITADA (BRAZIL CURITIBA) REF.: CRED UPP250417BT13CPX FECHA VALOR 17/04/2025 LIB. 00513012015 YPFB-HEROES DEL CHACO-BS"/>
    <m/>
    <m/>
    <m/>
    <m/>
    <m/>
    <m/>
    <n v="60"/>
    <n v="0"/>
    <s v="NO_CONCILIADO"/>
  </r>
  <r>
    <x v="5"/>
    <m/>
    <x v="5"/>
    <x v="73"/>
    <s v="G31070540001"/>
    <s v="CVD"/>
    <n v="3107054"/>
    <m/>
    <s v="COBRO COSTOS DE PAPELERIA SEGUN TRANSFERENCIA DEL EXTERIOR POR ORDEN DE MGAS COMERCIALIZADORA GAS NATURAL LTDA (BR/RIO DE JANEIRO) REF.: CRED URI/EXB-MC-02/25, EXB-MCC-02/25 FECHA VALOR 17/04/2025 LIB. 00513012015 YPFB-HEROES DEL CHACO-BS"/>
    <m/>
    <m/>
    <m/>
    <m/>
    <m/>
    <m/>
    <n v="60"/>
    <n v="0"/>
    <s v="NO_CONCILIADO"/>
  </r>
  <r>
    <x v="5"/>
    <m/>
    <x v="5"/>
    <x v="73"/>
    <s v="G31070580001"/>
    <s v="CVD"/>
    <n v="3107058"/>
    <m/>
    <s v="COBRO COSTOS DE PAPELERIA SEGUN TRANSFERENCIA DEL EXTERIOR POR ORDEN DE GAS BRIDGE COMERCIALIZADORA S. (BRAZIL RIO DE JANEIRO) REF.: CRED INV PPA-GB-GT 01/25 FECHA VALOR 17/04/2025 LIB. 00513012015 YPFB-HEROES DEL CHACO-BS"/>
    <m/>
    <m/>
    <m/>
    <m/>
    <m/>
    <m/>
    <n v="60"/>
    <n v="0"/>
    <s v="NO_CONCILIADO"/>
  </r>
  <r>
    <x v="63"/>
    <m/>
    <x v="63"/>
    <x v="73"/>
    <s v="S11248760003"/>
    <s v="COB"/>
    <n v="1124876"/>
    <m/>
    <s v="||TRANSFERENCIA DE FONDOS S/G MENSAJES SWIFT NRO. 5336-5328 EN ATENCIÓN A NOTA CITE: CAR/DGE-DNAF N°0031/2025 DE FECHA 29/1/2025 (HRE-TGL-1912) ENVIADA POR NAVEGACIÓN AÉREA Y AEROPUERTOS BOLIVIANOS (SECTOR PÚBLICO). DEBITO DE LA LIBRETA 00389012001 NAABOL-ADMINISTRACIÓN CENTRAL, COBRO DE ÚTILES DE ESCRITORIO."/>
    <m/>
    <m/>
    <m/>
    <m/>
    <m/>
    <m/>
    <n v="60"/>
    <n v="0"/>
    <s v="NO_CONCILIADO"/>
  </r>
  <r>
    <x v="5"/>
    <m/>
    <x v="5"/>
    <x v="73"/>
    <s v="S11249500001"/>
    <s v="COB"/>
    <n v="1124950"/>
    <m/>
    <s v="'COBRO DE'||ÚTILES DE ESCRITORIO POR EL COMPROBANTE NRO. 1124947 DE LA FECHA S/G. NOTA CITE GAFC-0356/DFC/URTE-097/2025 DE F.26.02.2025 (HRE-TGL-3945) ENVIADA POR YACIMIENTOS PETROLIFEROS FISCALES BOLIVIANOS. DÉBITO DE LA LIBRETA 00513022001 YPFB - OPERACIONES"/>
    <m/>
    <m/>
    <m/>
    <m/>
    <m/>
    <m/>
    <n v="60"/>
    <n v="0"/>
    <s v="NO_CONCILIADO"/>
  </r>
  <r>
    <x v="3"/>
    <m/>
    <x v="3"/>
    <x v="73"/>
    <s v="S11249870003"/>
    <s v="COB"/>
    <n v="1124987"/>
    <m/>
    <s v="||TRANSFERENCIA DE FONDOS SEGÚN MENSAJE SWIFT N°5356, CORREO ELECTRÓNICO DE DGAC DE LA FECHA Y NOTA CITE: DGAC/DAF/FIN/NE-0008/25 (HRE-TGL-1866) DE FECHA 29/01/2025 DE LA DIRECCIÓN GENERAL DE AERONÁUTICA CIVIL. (SECTOR PÚBLICO). DÉBITO DE LA LIBRETA 00117012001 DGAC, REPOSICIÓN DE ÚTILES DE ESCRITORIO."/>
    <m/>
    <m/>
    <m/>
    <m/>
    <m/>
    <m/>
    <n v="60"/>
    <n v="0"/>
    <s v="NO_CONCILIADO"/>
  </r>
  <r>
    <x v="63"/>
    <m/>
    <x v="63"/>
    <x v="73"/>
    <s v="S11249890003"/>
    <s v="COB"/>
    <n v="1124989"/>
    <m/>
    <s v="||TRANSFERENCIA DE FONDOS S/G MENSAJE SWIFT NRO. 5347, CORREO ELECTRONICO DE LA FECHA Y NOTA CITE CAR/DGE-DNAF/N°0031/2025 DE F.29.01.2025. (HRE-TGL-1912) ENVIADA POR LA NAVEGACION AEREA Y AEROPUERTOS BOLIVIANOS (SECTOR PÚBLICO). DEBITO DE LA LIB. 00389012001 NAABOL- ADMINISTRACIÓN , REPOSICIÓN DE ÚTILES DE ESCRITORIO"/>
    <m/>
    <m/>
    <m/>
    <m/>
    <m/>
    <m/>
    <n v="60"/>
    <n v="0"/>
    <s v="NO_CONCILIADO"/>
  </r>
  <r>
    <x v="3"/>
    <m/>
    <x v="3"/>
    <x v="73"/>
    <s v="S11249980003"/>
    <s v="COB"/>
    <n v="1124998"/>
    <m/>
    <s v="||TRANSFERENCIA DE FONDOS SEGÚN MENSAJE SWIFT N°5346, CORREO ELECTRÓNICO DE DGAC DE LA FECHA Y NOTA CITE: DGAC/DAF/FIN/NE-0008/25 (HRE-TGL-1866) DE FECHA 29/01/2025 DE LA DIRECCIÓN GENERAL DE AERONÁUTICA CIVIL. (SECTOR PÚBLICO). DÉBITO DE LA LIBRETA 00117012001 DGAC, REPOSICIÓN DE ÚTILES DE ESCRITORIO."/>
    <m/>
    <m/>
    <m/>
    <m/>
    <m/>
    <m/>
    <n v="60"/>
    <n v="0"/>
    <s v="NO_CONCILIADO"/>
  </r>
  <r>
    <x v="3"/>
    <m/>
    <x v="3"/>
    <x v="73"/>
    <s v="S11250000003"/>
    <s v="COB"/>
    <n v="1125000"/>
    <m/>
    <s v="||TRANSFERENCIA DE FONDOS S/G MENSAJES SWIFT NROS. 5335-5331 EN ATENCIÓN A CORREO ELECTRÓNICO DE LA DGAC Y NOTA: DGAC/DAF/FIN/NE-0008/25 DE F.29/1/2025 (HRE-TGL-1866) ENVIADO POR LA DIRECCIÓN GENERAL DE AERONÁUTICA CIVIL (SECTOR PÚBLICO). DEBITO DE LA LIBRETA 00117012001 DGAC, REPOSICIÓN ÚTILES DE ESCRITORIO."/>
    <m/>
    <m/>
    <m/>
    <m/>
    <m/>
    <m/>
    <n v="60"/>
    <n v="0"/>
    <s v="NO_CONCILIADO"/>
  </r>
  <r>
    <x v="63"/>
    <m/>
    <x v="63"/>
    <x v="73"/>
    <s v="S11250010003"/>
    <s v="COB"/>
    <n v="1125001"/>
    <m/>
    <s v="||TRANSFERENCIA DE FONDOS S/G MENSAJE SWIFT NRO. 5355 EN ATENCIÓN A CORREO ELECTRÓNICO Y NOTA CITE: CAR/DGE-DNAF N°0031/2025 DE FECHA 29/1/2025 (HRE-TGL-1912) ENVIADA POR NAVEGACIÓN AÉREA Y AEROPUERTOS BOLIVIANOS (SECTOR PÚBLICO). DEBITO DE LA LIBRETA 00389012001 NAABOL-ADMINISTRACIÓN CENTRAL, COBRO DE ÚTILES DE ESCRITORIO."/>
    <m/>
    <m/>
    <m/>
    <m/>
    <m/>
    <m/>
    <n v="60"/>
    <n v="0"/>
    <s v="NO_CONCILIADO"/>
  </r>
  <r>
    <x v="29"/>
    <m/>
    <x v="29"/>
    <x v="74"/>
    <s v="O22794100002"/>
    <s v="BOD"/>
    <n v="2279410"/>
    <m/>
    <s v="00099021001 DEPOSITO DE EFECTIVO, DEPOSITANTE: TELLEZ ORAQUENI FIDEL, CONCEPTO: PAGO POR EXCESO DE REFRIGERIO ABRIL 2024, CUENTA DE DEPOSITO: CUENTA UNICA DEL TESORO/DJBR"/>
    <m/>
    <m/>
    <m/>
    <m/>
    <m/>
    <m/>
    <n v="0"/>
    <n v="36"/>
    <s v="NO_CONCILIADO"/>
  </r>
  <r>
    <x v="59"/>
    <m/>
    <x v="59"/>
    <x v="74"/>
    <s v="O22794110002"/>
    <s v="BOD"/>
    <n v="2279411"/>
    <m/>
    <s v="00078014208 DEPOSITO DE EFECTIVO, DEPOSITANTE: LIMBERT DIEGO CHIPANA RAMOS, CONCEPTO: DEVOLUCION POR PAGO DE PENALIDADES Y PASAJES AEREOS, CUENTA DE DEPOSITO: CUENTA UNICA DEL TESORO"/>
    <m/>
    <m/>
    <m/>
    <m/>
    <m/>
    <m/>
    <n v="0"/>
    <n v="13301"/>
    <s v="NO_CONCILIADO"/>
  </r>
  <r>
    <x v="29"/>
    <m/>
    <x v="29"/>
    <x v="74"/>
    <s v="O22794510002"/>
    <s v="BOD"/>
    <n v="2279451"/>
    <m/>
    <s v="00099021001 DEPOSITO DE EFECTIVO, DEPOSITANTE: ZAMBRANA GUZMAN ENZO MILANI, CONCEPTO: PAGO POR EXCESO DE REFRIGERIO DE JULIO/2024, CUENTA DE DEPOSITO: CUENTA UNICA DEL TESORO/DJBR"/>
    <m/>
    <m/>
    <m/>
    <m/>
    <m/>
    <m/>
    <n v="0"/>
    <n v="18"/>
    <s v="NO_CONCILIADO"/>
  </r>
  <r>
    <x v="29"/>
    <m/>
    <x v="29"/>
    <x v="74"/>
    <s v="O22794530002"/>
    <s v="BOD"/>
    <n v="2279453"/>
    <m/>
    <s v="00099021001 DEPOSITO DE EFECTIVO, DEPOSITANTE: HERRERA MARCA JOHMAY MIJAEL, CONCEPTO: PAGO POR EXCESO DE REFRIGERIO DE AGOSTO/2024, CUENTA DE DEPOSITO: CUENTA UNICA DEL TESORO/DJBR"/>
    <m/>
    <m/>
    <m/>
    <m/>
    <m/>
    <m/>
    <n v="0"/>
    <n v="54"/>
    <s v="NO_CONCILIADO"/>
  </r>
  <r>
    <x v="29"/>
    <m/>
    <x v="29"/>
    <x v="74"/>
    <s v="O22794540002"/>
    <s v="BOD"/>
    <n v="2279454"/>
    <m/>
    <s v="00099021001 DEPOSITO DE EFECTIVO, DEPOSITANTE: VALDA IBAÑEZ JORGE EDUARDO, CONCEPTO: PAGO POR EXCESO DE REFRIGERIO DE JULIO/2024, CUENTA DE DEPOSITO: CUENTA UNICA DEL TESORO/DJBR"/>
    <m/>
    <m/>
    <m/>
    <m/>
    <m/>
    <m/>
    <n v="0"/>
    <n v="36"/>
    <s v="NO_CONCILIADO"/>
  </r>
  <r>
    <x v="29"/>
    <m/>
    <x v="29"/>
    <x v="74"/>
    <s v="O22794560002"/>
    <s v="BOD"/>
    <n v="2279456"/>
    <m/>
    <s v="00099021001 DEPOSITO DE EFECTIVO, DEPOSITANTE: VALDA IBAÑEZ JORGE EDUARDO, CONCEPTO: PAGO POR EXCESO DE REFRIGERIO DE SEPTIEMBRE/2024, CUENTA DE DEPOSITO: CUENTA UNICA DEL TESORO/DJBR"/>
    <m/>
    <m/>
    <m/>
    <m/>
    <m/>
    <m/>
    <n v="0"/>
    <n v="18"/>
    <s v="NO_CONCILIADO"/>
  </r>
  <r>
    <x v="29"/>
    <m/>
    <x v="29"/>
    <x v="74"/>
    <s v="O22794580002"/>
    <s v="BOD"/>
    <n v="2279458"/>
    <m/>
    <s v="00099021001 DEPOSITO DE EFECTIVO, DEPOSITANTE: PAREDES JARE YUSARA LIBANEZA, CONCEPTO: PAGO POR EXCESO DE REFRIGERIO DE JULIO/2024, CUENTA DE DEPOSITO: CUENTA UNICA DEL TESORO/DJBR"/>
    <m/>
    <m/>
    <m/>
    <m/>
    <m/>
    <m/>
    <n v="0"/>
    <n v="18"/>
    <s v="NO_CONCILIADO"/>
  </r>
  <r>
    <x v="29"/>
    <m/>
    <x v="29"/>
    <x v="74"/>
    <s v="O22794590002"/>
    <s v="BOD"/>
    <n v="2279459"/>
    <m/>
    <s v="00099021001 DEPOSITO DE EFECTIVO, DEPOSITANTE: PORTUGAL BUSTILLOS MARIETTA GISELLE, CONCEPTO: PAGO POR EXCESO DE REFRIGERIO DE JULIO/2024, CUENTA DE DEPOSITO: CUENTA UNICA DEL TESORO/DJBR"/>
    <m/>
    <m/>
    <m/>
    <m/>
    <m/>
    <m/>
    <n v="0"/>
    <n v="18"/>
    <s v="NO_CONCILIADO"/>
  </r>
  <r>
    <x v="97"/>
    <m/>
    <x v="97"/>
    <x v="74"/>
    <s v="O22794710002"/>
    <s v="BOD"/>
    <n v="2279471"/>
    <m/>
    <s v="00099021001 DEPOSITO DE EFECTIVO, DEPOSITANTE: MARIA DE FATIMA URQUIDI MOGRO, CONCEPTO: DEVOLUCION POR LLAMADAS FIJO A CELULAR MOVIL, CUENTA DE DEPOSITO: CUENTA UNICA DEL TESORO/DJBR"/>
    <m/>
    <m/>
    <m/>
    <m/>
    <m/>
    <m/>
    <n v="0"/>
    <n v="5.63"/>
    <s v="NO_CONCILIADO"/>
  </r>
  <r>
    <x v="25"/>
    <m/>
    <x v="25"/>
    <x v="74"/>
    <s v="O22794770002"/>
    <s v="BOD"/>
    <n v="2279477"/>
    <m/>
    <s v="00046171101 DEPOSITO DE EFECTIVO, DEPOSITANTE: BIOMERLAB SRL, CONCEPTO: POR SANCION, CUENTA DE DEPOSITO: CUENTA UNICA DEL TESORO"/>
    <m/>
    <m/>
    <m/>
    <m/>
    <m/>
    <m/>
    <n v="0"/>
    <n v="3500"/>
    <s v="NO_CONCILIADO"/>
  </r>
  <r>
    <x v="25"/>
    <m/>
    <x v="25"/>
    <x v="74"/>
    <s v="O22794800002"/>
    <s v="BOD"/>
    <n v="2279480"/>
    <m/>
    <s v="00046171101 DEPOSITO DE EFECTIVO, DEPOSITANTE: IMPORTADORA DE COSMETICOS BELLINA, CONCEPTO: POR SANCION, CUENTA DE DEPOSITO: CUENTA UNICA DEL TESORO"/>
    <m/>
    <m/>
    <m/>
    <m/>
    <m/>
    <m/>
    <n v="0"/>
    <n v="3330"/>
    <s v="NO_CONCILIADO"/>
  </r>
  <r>
    <x v="34"/>
    <m/>
    <x v="34"/>
    <x v="74"/>
    <s v="O22795180002"/>
    <s v="BOD"/>
    <n v="2279518"/>
    <m/>
    <s v="00099021001 DEPOSITO DE EFECTIVO, DEPOSITANTE: MARISELA ARIANA FLORES CALLE, CONCEPTO: DEVOLUCION DE VIATICOS, CUENTA DE DEPOSITO: CUENTA UNICA DEL TESORO/DJBR"/>
    <m/>
    <m/>
    <m/>
    <m/>
    <m/>
    <m/>
    <n v="0"/>
    <n v="97.75"/>
    <s v="NO_CONCILIADO"/>
  </r>
  <r>
    <x v="34"/>
    <m/>
    <x v="34"/>
    <x v="74"/>
    <s v="O22795340002"/>
    <s v="BOD"/>
    <n v="2279534"/>
    <m/>
    <s v="00099021001 DEPOSITO DE EFECTIVO, DEPOSITANTE: RODRIGO ERNESTO GALLEGOS ZURITA, CONCEPTO: DEVOLUCION DE VIATICOS, CUENTA DE DEPOSITO: CUENTA UNICA DEL TESORO/DJBR"/>
    <m/>
    <m/>
    <m/>
    <m/>
    <m/>
    <m/>
    <n v="0"/>
    <n v="97.75"/>
    <s v="NO_CONCILIADO"/>
  </r>
  <r>
    <x v="88"/>
    <m/>
    <x v="88"/>
    <x v="74"/>
    <s v="O22795490002"/>
    <s v="BOD"/>
    <n v="2279549"/>
    <m/>
    <s v="00514014302 DEPOSITO DE EFECTIVO, DEPOSITANTE: VICTOR LARREA ROMAN, CONCEPTO: DEVOLUCION, CUENTA DE DEPOSITO: CUENTA UNICA DEL TESORO"/>
    <m/>
    <m/>
    <m/>
    <m/>
    <m/>
    <m/>
    <n v="0"/>
    <n v="36.61"/>
    <s v="NO_CONCILIADO"/>
  </r>
  <r>
    <x v="14"/>
    <m/>
    <x v="14"/>
    <x v="74"/>
    <s v="O22796150002"/>
    <s v="BOD"/>
    <n v="2279615"/>
    <m/>
    <s v="00016011101 DEPOSITO DE EFECTIVO, DEPOSITANTE: UNIDAD EDUCATIVO BOLIVIA IV, CONCEPTO: SOLICITUD DE SALON AUDITORIO &quot;AVELINO SIÑANI&quot;, CUENTA DE DEPOSITO: CUENTA UNICA DEL TESORO"/>
    <m/>
    <m/>
    <m/>
    <m/>
    <m/>
    <m/>
    <n v="0"/>
    <n v="2500"/>
    <s v="NO_CONCILIADO"/>
  </r>
  <r>
    <x v="14"/>
    <m/>
    <x v="14"/>
    <x v="74"/>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2019.7"/>
    <s v="NO_CONCILIADO"/>
  </r>
  <r>
    <x v="98"/>
    <m/>
    <x v="98"/>
    <x v="74"/>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2482.15"/>
    <s v="NO_CONCILIADO"/>
  </r>
  <r>
    <x v="15"/>
    <m/>
    <x v="15"/>
    <x v="74"/>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20473.080000000002"/>
    <s v="NO_CONCILIADO"/>
  </r>
  <r>
    <x v="99"/>
    <m/>
    <x v="99"/>
    <x v="74"/>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23265"/>
    <s v="NO_CONCILIADO"/>
  </r>
  <r>
    <x v="18"/>
    <m/>
    <x v="18"/>
    <x v="74"/>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2330.54"/>
    <s v="NO_CONCILIADO"/>
  </r>
  <r>
    <x v="100"/>
    <m/>
    <x v="100"/>
    <x v="74"/>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6714.88"/>
    <s v="NO_CONCILIADO"/>
  </r>
  <r>
    <x v="14"/>
    <m/>
    <x v="14"/>
    <x v="74"/>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16592.04"/>
    <s v="NO_CONCILIADO"/>
  </r>
  <r>
    <x v="65"/>
    <m/>
    <x v="65"/>
    <x v="74"/>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2928.8"/>
    <s v="NO_CONCILIADO"/>
  </r>
  <r>
    <x v="31"/>
    <m/>
    <x v="31"/>
    <x v="74"/>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2661.12"/>
    <s v="NO_CONCILIADO"/>
  </r>
  <r>
    <x v="65"/>
    <m/>
    <x v="65"/>
    <x v="74"/>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1904.65"/>
    <s v="NO_CONCILIADO"/>
  </r>
  <r>
    <x v="73"/>
    <m/>
    <x v="73"/>
    <x v="74"/>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28401.11"/>
    <s v="NO_CONCILIADO"/>
  </r>
  <r>
    <x v="31"/>
    <m/>
    <x v="31"/>
    <x v="74"/>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2205.3000000000002"/>
    <s v="NO_CONCILIADO"/>
  </r>
  <r>
    <x v="9"/>
    <m/>
    <x v="9"/>
    <x v="74"/>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2520"/>
    <s v="NO_CONCILIADO"/>
  </r>
  <r>
    <x v="18"/>
    <m/>
    <x v="18"/>
    <x v="74"/>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3545.3"/>
    <s v="NO_CONCILIADO"/>
  </r>
  <r>
    <x v="14"/>
    <m/>
    <x v="14"/>
    <x v="74"/>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352909.68"/>
    <s v="NO_CONCILIADO"/>
  </r>
  <r>
    <x v="2"/>
    <m/>
    <x v="2"/>
    <x v="74"/>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490936.98"/>
    <s v="NO_CONCILIADO"/>
  </r>
  <r>
    <x v="60"/>
    <m/>
    <x v="60"/>
    <x v="74"/>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2920.17"/>
    <s v="NO_CONCILIADO"/>
  </r>
  <r>
    <x v="101"/>
    <m/>
    <x v="101"/>
    <x v="74"/>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4366.47"/>
    <s v="NO_CONCILIADO"/>
  </r>
  <r>
    <x v="94"/>
    <m/>
    <x v="94"/>
    <x v="74"/>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8325.1"/>
    <s v="NO_CONCILIADO"/>
  </r>
  <r>
    <x v="31"/>
    <m/>
    <x v="31"/>
    <x v="74"/>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920.7"/>
    <s v="NO_CONCILIADO"/>
  </r>
  <r>
    <x v="17"/>
    <m/>
    <x v="17"/>
    <x v="74"/>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2816.1"/>
    <s v="NO_CONCILIADO"/>
  </r>
  <r>
    <x v="29"/>
    <m/>
    <x v="29"/>
    <x v="74"/>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15915.26"/>
    <s v="NO_CONCILIADO"/>
  </r>
  <r>
    <x v="17"/>
    <m/>
    <x v="17"/>
    <x v="74"/>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14022.9"/>
    <s v="NO_CONCILIADO"/>
  </r>
  <r>
    <x v="37"/>
    <m/>
    <x v="37"/>
    <x v="74"/>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2982.35"/>
    <s v="NO_CONCILIADO"/>
  </r>
  <r>
    <x v="79"/>
    <m/>
    <x v="79"/>
    <x v="74"/>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18030.98"/>
    <s v="NO_CONCILIADO"/>
  </r>
  <r>
    <x v="62"/>
    <m/>
    <x v="62"/>
    <x v="74"/>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44674.27"/>
    <s v="NO_CONCILIADO"/>
  </r>
  <r>
    <x v="25"/>
    <m/>
    <x v="25"/>
    <x v="74"/>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13667.4"/>
    <s v="NO_CONCILIADO"/>
  </r>
  <r>
    <x v="25"/>
    <m/>
    <x v="25"/>
    <x v="74"/>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2047.5"/>
    <s v="NO_CONCILIADO"/>
  </r>
  <r>
    <x v="2"/>
    <m/>
    <x v="2"/>
    <x v="74"/>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39222.839999999997"/>
    <s v="NO_CONCILIADO"/>
  </r>
  <r>
    <x v="62"/>
    <m/>
    <x v="62"/>
    <x v="74"/>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6708"/>
    <s v="NO_CONCILIADO"/>
  </r>
  <r>
    <x v="29"/>
    <m/>
    <x v="29"/>
    <x v="74"/>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492.45"/>
    <s v="NO_CONCILIADO"/>
  </r>
  <r>
    <x v="68"/>
    <m/>
    <x v="68"/>
    <x v="74"/>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10833.46"/>
    <s v="NO_CONCILIADO"/>
  </r>
  <r>
    <x v="31"/>
    <m/>
    <x v="31"/>
    <x v="74"/>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915.4"/>
    <s v="NO_CONCILIADO"/>
  </r>
  <r>
    <x v="31"/>
    <m/>
    <x v="31"/>
    <x v="74"/>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36927.160000000003"/>
    <s v="NO_CONCILIADO"/>
  </r>
  <r>
    <x v="35"/>
    <m/>
    <x v="35"/>
    <x v="74"/>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719.55"/>
    <s v="NO_CONCILIADO"/>
  </r>
  <r>
    <x v="36"/>
    <m/>
    <x v="36"/>
    <x v="74"/>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1839.17"/>
    <s v="NO_CONCILIADO"/>
  </r>
  <r>
    <x v="25"/>
    <m/>
    <x v="25"/>
    <x v="74"/>
    <s v="B22794170002"/>
    <s v="BOD"/>
    <n v="2279417"/>
    <m/>
    <s v="00099021001 DEP.DE CHEQ.AJENOS,RET.DE CAM.,CONCEPTO: REEMBOLSO DE SUBSIDIO DE INCAPACIDAD SECTOR PUBLICO PERIODO OCTUBRE 2024,DEP.: CAJA NACIONAL DE SALUD, PROCEDENCIA: BANCO UNION S.A., CHEQUE: 83314,_x000a_FECHA DE EMISION:21/04/2025._x000a_TRLP - 530/2025  P1793"/>
    <m/>
    <m/>
    <m/>
    <m/>
    <m/>
    <m/>
    <n v="0"/>
    <n v="819"/>
    <s v="NO_CONCILIADO"/>
  </r>
  <r>
    <x v="6"/>
    <m/>
    <x v="6"/>
    <x v="74"/>
    <s v="B22794480002"/>
    <s v="BOD"/>
    <n v="2279448"/>
    <m/>
    <s v="00099021001 DEP.DE CHEQ.AJENOS,RET.DE CAM.,CONCEPTO: PAGO POR DESCUENTO MONTOS EXCEDENTARIOS POR DOBLE PERCEPCION DE RECURSOS PUBLICOS,DEP.: CAJA NACIONAL DE SALUD , PROCEDENCIA: BANCO UNION S.A., CHEQUE: 83275, FECHA DE EMISION:17/04/2025"/>
    <m/>
    <m/>
    <m/>
    <m/>
    <m/>
    <m/>
    <n v="0"/>
    <n v="12790.75"/>
    <s v="NO_CONCILIADO"/>
  </r>
  <r>
    <x v="73"/>
    <m/>
    <x v="73"/>
    <x v="74"/>
    <s v="B22794550002"/>
    <s v="BOD"/>
    <n v="2279455"/>
    <m/>
    <s v="00660062001 DEP.DE CHEQ.AJENOS,RET.DE CAM.,CONCEPTO: DEVOLUCION DE VIATICOS GESTION 2025,DEP.: ORGANO JUDICIAL - DISTRITO CHUQUISACA , PROCEDENCIA: BANCO UNION S.A., CHEQUE: 408, FECHA DE EMISION:16/04/2025"/>
    <m/>
    <m/>
    <m/>
    <m/>
    <m/>
    <m/>
    <n v="0"/>
    <n v="1706"/>
    <s v="NO_CONCILIADO"/>
  </r>
  <r>
    <x v="100"/>
    <m/>
    <x v="100"/>
    <x v="74"/>
    <s v="B22794740002"/>
    <s v="BOD"/>
    <n v="2279474"/>
    <m/>
    <s v="00030041101 DEP.DE CHEQ.AJENOS,RET.DE CAM.,CONCEPTO: DEVOLUCION PASAJE AEREO (TRAMO),DEP.: LUIS ALBERTO ROMERO FLORES , PROCEDENCIA: BANCO UNION S.A., CHEQUE: 50, FECHA DE EMISION:21/04/2025"/>
    <m/>
    <m/>
    <m/>
    <m/>
    <m/>
    <m/>
    <n v="0"/>
    <n v="395"/>
    <s v="NO_CONCILIADO"/>
  </r>
  <r>
    <x v="29"/>
    <m/>
    <x v="29"/>
    <x v="74"/>
    <s v="O22796450002"/>
    <s v="BOD"/>
    <n v="2279645"/>
    <m/>
    <s v="00099021001 DEPOSITO DE EFECTIVO, DEPOSITANTE: VILLACORTA MURILLO RAUL, CONCEPTO: PAGO POR EXCESO DE REFRIGERIO ABRIL/2024, CUENTA DE DEPOSITO: CUENTA UNICA DEL TESORO/DJBR"/>
    <m/>
    <m/>
    <m/>
    <m/>
    <m/>
    <m/>
    <n v="0"/>
    <n v="18"/>
    <s v="NO_CONCILIADO"/>
  </r>
  <r>
    <x v="29"/>
    <m/>
    <x v="29"/>
    <x v="74"/>
    <s v="O22796460002"/>
    <s v="BOD"/>
    <n v="2279646"/>
    <m/>
    <s v="00099021001 DEPOSITO DE EFECTIVO, DEPOSITANTE: VILLACORTA MURILLO RAUL, CONCEPTO: PAGO POR EXCESO DE REFRIGERIO JULIO/2024, CUENTA DE DEPOSITO: CUENTA UNICA DEL TESORO/DJBR"/>
    <m/>
    <m/>
    <m/>
    <m/>
    <m/>
    <m/>
    <n v="0"/>
    <n v="18"/>
    <s v="NO_CONCILIADO"/>
  </r>
  <r>
    <x v="29"/>
    <m/>
    <x v="29"/>
    <x v="74"/>
    <s v="O22796470002"/>
    <s v="BOD"/>
    <n v="2279647"/>
    <m/>
    <s v="00099021001 DEPOSITO DE EFECTIVO, DEPOSITANTE: MAMANI MAMANI ELVIS RUBEN, CONCEPTO: PAGO POR EXCESO DE REFRIGERIO JULIO/2024, CUENTA DE DEPOSITO: CUENTA UNICA DEL TESORO/DJBR"/>
    <m/>
    <m/>
    <m/>
    <m/>
    <m/>
    <m/>
    <n v="0"/>
    <n v="18"/>
    <s v="NO_CONCILIADO"/>
  </r>
  <r>
    <x v="29"/>
    <m/>
    <x v="29"/>
    <x v="74"/>
    <s v="O22796480002"/>
    <s v="BOD"/>
    <n v="2279648"/>
    <m/>
    <s v="00099021001 DEPOSITO DE EFECTIVO, DEPOSITANTE: ZARATE CARDONA ADRIAN ALFREDO, CONCEPTO: PAGO POR EXCESO DE REFRIGERIO JULIO/2024, CUENTA DE DEPOSITO: CUENTA UNICA DEL TESORO/DJBR"/>
    <m/>
    <m/>
    <m/>
    <m/>
    <m/>
    <m/>
    <n v="0"/>
    <n v="18"/>
    <s v="NO_CONCILIADO"/>
  </r>
  <r>
    <x v="5"/>
    <m/>
    <x v="5"/>
    <x v="74"/>
    <s v="G31081310001"/>
    <s v="CVD"/>
    <n v="3108131"/>
    <m/>
    <s v="COBRO COSTOS DE PAPELERIA POR REGULARIZACION DE TRANSFERENCIA DEL EXTERIOR POR ORDEN DE MGAS COMERCIALIZADORA GAS NATURAL LTDA (BR/RIO DE JANEIRO) REF.: CRED /ROC/3795956107FS///URI//FFC/EXB-MC 02/25 EXB-MCC-02/25 TRN/20250417-00318456 FECHA VALOR 17/04/2025 LIB. 00513012015 YPFB-HEROES DEL CHACO-BS"/>
    <m/>
    <m/>
    <m/>
    <m/>
    <m/>
    <m/>
    <n v="60"/>
    <n v="0"/>
    <s v="NO_CONCILIADO"/>
  </r>
  <r>
    <x v="5"/>
    <m/>
    <x v="5"/>
    <x v="74"/>
    <s v="G31081330001"/>
    <s v="CVD"/>
    <n v="3108133"/>
    <m/>
    <s v="COBRO COSTOS DE PAPELERIA POR REGULARIZACION DE TRANSFERENCIA DEL EXTERIOR POR ORDEN DE YPFB ENERGIA DO BRASIL LTDA (BR RIO DE JANEIRO) REF.: CRED /INV/EXB-EDB-02/25/INV/EXB-EDBC-02/25 TRN/20250418-00063490 FECHA VALOR 18/04/2025 LIB. 00513012015 YPFB-HEROES DEL CHACO-BS"/>
    <m/>
    <m/>
    <m/>
    <m/>
    <m/>
    <m/>
    <n v="60"/>
    <n v="0"/>
    <s v="NO_CONCILIADO"/>
  </r>
  <r>
    <x v="3"/>
    <m/>
    <x v="3"/>
    <x v="74"/>
    <s v="S11251250003"/>
    <s v="COB"/>
    <n v="1125125"/>
    <m/>
    <s v="||TRANSFERENCIA DE FONDOS SEGÚN MENSAJES SWIFT N°5539 Y 5588 DE LA FECHA Y NOTA CITE: DGAC/DAF/FIN/NE-0008/25 (HRE-TGL-1866) DE FECHA 29/01/2025 DE LA DIRECCIÓN GENERAL DE AERONÁUTICA CIVIL. (SECTOR PÚBLICO). DÉBITO DE LA LIBRETA 00117012001 DGAC, REPOSICIÓN DE ÚTILES DE ESCRITORIO."/>
    <m/>
    <m/>
    <m/>
    <m/>
    <m/>
    <m/>
    <n v="60"/>
    <n v="0"/>
    <s v="NO_CONCILIADO"/>
  </r>
  <r>
    <x v="63"/>
    <m/>
    <x v="63"/>
    <x v="74"/>
    <s v="S11251310003"/>
    <s v="COB"/>
    <n v="1125131"/>
    <m/>
    <s v="||TRANSFERENCIA DE FONDOS S/G MENSAJES SWIFT NROS. 5589 Y 5540, NOTA CITE CAR/DGE-DNAF/N°0031/2025 DE F.29.01.2025. (HRE-TGL-1912) ENVIADA POR LA NAVEGACION AEREA Y AEROPUERTOS BOLIVIANOS (SECTOR PÚBLICO). DEBITO DE LA LIB. 00389012001 NAABOL- ADMINISTRACIÓN , REPOSICIÓN DE ÚTILES DE ESCRITORIO"/>
    <m/>
    <m/>
    <m/>
    <m/>
    <m/>
    <m/>
    <n v="60"/>
    <n v="0"/>
    <s v="NO_CONCILIADO"/>
  </r>
  <r>
    <x v="3"/>
    <m/>
    <x v="3"/>
    <x v="74"/>
    <s v="S11251320003"/>
    <s v="COB"/>
    <n v="1125132"/>
    <m/>
    <s v="||TRANSFERENCIA DE FONDOS S/G MENSAJE SWIFT NRO. 5536, CORREO ELECTRONICO DE LA FECHA Y NOTA CITE DGAC/DAF/FIN/NE-0008/25 DE F.29.01.2025 (HRE-TGL-1866) DE LA DIRECCION GENERAL DE AERONAUTICA CIVIL (SECTOR PÚBLICO). DEBITO DE LA LIBRETA 00117012001 DGAC, REPOSICIÓN DE ÚTILES DE ESCRITORIO."/>
    <m/>
    <m/>
    <m/>
    <m/>
    <m/>
    <m/>
    <n v="60"/>
    <n v="0"/>
    <s v="NO_CONCILIADO"/>
  </r>
  <r>
    <x v="3"/>
    <m/>
    <x v="3"/>
    <x v="74"/>
    <s v="S11251480003"/>
    <s v="COB"/>
    <n v="1125148"/>
    <m/>
    <s v="||TRANSFERENCIA DE FONDOS S/G MENSAJE SWIFT NRO. 5619 EN ATENCIÓN A NOTA: DGAC/DAF/FIN/NE-0008/25 (HRE-TGL-2025-1866) ENVIADO POR LA DIRECCIÓN GENERAL DE AERONÁUTICA CIVIL (SECTOR PÚBLICO). DEBITO DE LA LIBRETA 00117012001 DGAC, REPOSICIÓN ÚTILES DE ESCRITORIO."/>
    <m/>
    <m/>
    <m/>
    <m/>
    <m/>
    <m/>
    <n v="60"/>
    <n v="0"/>
    <s v="NO_CONCILIADO"/>
  </r>
  <r>
    <x v="5"/>
    <m/>
    <x v="5"/>
    <x v="74"/>
    <s v="G31085710001"/>
    <s v="CVD"/>
    <n v="3108571"/>
    <m/>
    <s v="COBRO COSTOS DE PAPELERIA SEGUN TRANSFERENCIA DEL EXTERIOR POR ORDEN DE FIDEICOMISO HERCO - CK (LIMA PERÚ) REF.: CRED URI/EMB 10-02 CIST CONTRATO 48 FECHA VALOR 22/04/2025 LIB. 00513062002 YPFB - EXPORTACIÓN DE GLP Y OTROS-BOLIVIANOS"/>
    <m/>
    <m/>
    <m/>
    <m/>
    <m/>
    <m/>
    <n v="60"/>
    <n v="0"/>
    <s v="NO_CONCILIADO"/>
  </r>
  <r>
    <x v="5"/>
    <m/>
    <x v="5"/>
    <x v="74"/>
    <s v="S11251500001"/>
    <s v="COB"/>
    <n v="1125150"/>
    <m/>
    <s v="'COBRO DE'||ÚTILES DE ESCRITORIO POR EL COMPROBANTE NRO. 1125149 DE LA FECHA, S/G. NOTA GAFC-0356/DFC/URTE-97/2025 DE FECHA 26/2/2025 (HRE-TGL-2025-3945) ENVIADO POR YACIMIENTOS PETROLÍFEROS FISCALES BOLIVIANOS. DÉBITO DE LA LIBRETA 00513022001 YPFB-&quot;OPERACIONES&quot; COBRO DE ÚTILES DE ESCRITORIO."/>
    <m/>
    <m/>
    <m/>
    <m/>
    <m/>
    <m/>
    <n v="60"/>
    <n v="0"/>
    <s v="NO_CONCILIADO"/>
  </r>
  <r>
    <x v="63"/>
    <m/>
    <x v="63"/>
    <x v="74"/>
    <s v="S11251520003"/>
    <s v="COB"/>
    <n v="1125152"/>
    <m/>
    <s v="||TRANSFERENCIA DE FONDOS S/G MENSAJE SWIFT NROS. 5620 EN ATENCIÓN A NOTA CITE: CAR/DGE-DNAF N°0031/2025 DE FECHA 29/1/2025 (HRE-TGL-1912) ENVIADA POR NAVEGACIÓN AÉREA Y AEROPUERTOS BOLIVIANOS (SECTOR PÚBLICO). DEBITO DE LA LIBRETA 00389012001 NAABOL-ADMINISTRACIÓN CENTRAL, COBRO DE ÚTILES DE ESCRITORIO."/>
    <m/>
    <m/>
    <m/>
    <m/>
    <m/>
    <m/>
    <n v="60"/>
    <n v="0"/>
    <s v="NO_CONCILIADO"/>
  </r>
  <r>
    <x v="63"/>
    <m/>
    <x v="63"/>
    <x v="74"/>
    <s v="S11251610003"/>
    <s v="COB"/>
    <n v="1125161"/>
    <m/>
    <s v="||TRANSFERENCIA DE FONDOS S/G MENSAJE SWIFT NRO. 5538 EN ATENCIÓN A CORREO ELECTRÓNICO DE NAABOL Y NOTA CITE: CAR/DGE-DNAF N°0031/2025 DE FECHA 29/1/2025 (HRE-TGL-1912) ENVIADA POR NAVEGACIÓN AÉREA Y AEROPUERTOS BOLIVIANOS (SECTOR PÚBLICO). DEBITO DE LA LIBRETA 00389012001 NAABOL-ADMINISTRACIÓN CENTRAL, COBRO DE ÚTILES DE ESCRITORIO."/>
    <m/>
    <m/>
    <m/>
    <m/>
    <m/>
    <m/>
    <n v="60"/>
    <n v="0"/>
    <s v="NO_CONCILIADO"/>
  </r>
  <r>
    <x v="6"/>
    <m/>
    <x v="6"/>
    <x v="74"/>
    <s v="S11251970002"/>
    <s v="CRV"/>
    <n v="365"/>
    <m/>
    <s v="||TRANSFERENCIA A LA CUENTA ÚNICA DEL TESORO POR REMUNERACIÓN MÁXIMA DEL SECTOR PÚBLICO DE PINO GUZMAN GUMERCINDO HECTOR, CORRESPONDIENTE AL MES DE MARZO/2025, SEGÚN HOJA DE RUTA INTERNA BCB-DCR-HRI-2025-9463 Y DOCUMENTOS ADJUNTOS. TRANSFERENCIA REM. MÁXIMA DE PINO GUZMAN GUMERCINDO HECTOR MARZO/2025 LIBRETA 00099021001"/>
    <m/>
    <m/>
    <m/>
    <m/>
    <m/>
    <m/>
    <n v="0"/>
    <n v="246.36"/>
    <s v="NO_CONCILIADO"/>
  </r>
  <r>
    <x v="7"/>
    <m/>
    <x v="7"/>
    <x v="74"/>
    <s v="S11252000002"/>
    <s v="CRV"/>
    <n v="1125200"/>
    <m/>
    <s v="||8VO. DESEMB. DE RECURSOS DEL CRED. EXT. FIREPRO OTORGADO AL TGN REPRESENTADO POR EL MEFP, SG NOTA: MEFP/VTCP/DGCP/UEPS/N°218/2025 (TRAM 7013), EN EL MARCO DE LA RD N°076/2023, CONT.SANO-DLBCI N°11/2023, LEY N°1670, MODIF. Y DOC. ADJ. ABONO EN LA LIB. 00099021001 TGN-RECURSOS ORDINARIOS (3987) SG. GLOSA DE REFERENCIA."/>
    <m/>
    <m/>
    <m/>
    <m/>
    <m/>
    <m/>
    <n v="0"/>
    <n v="200000000"/>
    <s v="NO_CONCILIADO"/>
  </r>
  <r>
    <x v="7"/>
    <m/>
    <x v="7"/>
    <x v="74"/>
    <s v="S11252030001"/>
    <s v="COB"/>
    <n v="1125203"/>
    <m/>
    <s v="COBRO DE||ÚTILES DE ESCRITORIO POR EL REG. DEL COMP. CONTABLE N° 1125200 POR EL 8VO DESEMBOLSO A FAVOR TGN REPRESENTADO POR EL MEFP PARA EL CRED.EXT FIREPRO SG. NOTA: MEFP/VTCP/DGCP/UEPS/N°218/2025. DE LA CTA. N° 3987, LIB 00099021001 TGN-RECURSOS ORDINARIOS"/>
    <m/>
    <m/>
    <m/>
    <m/>
    <m/>
    <m/>
    <n v="60"/>
    <n v="0"/>
    <s v="NO_CONCILIADO"/>
  </r>
  <r>
    <x v="7"/>
    <m/>
    <x v="7"/>
    <x v="74"/>
    <s v="S11252070001"/>
    <s v="DEV"/>
    <n v="1125207"/>
    <m/>
    <s v="||TRANSFERENCIA DE RECURSOS AL FIDEICOMISO PARA PROMOVER LA RECONSTRUCCIÓN ECONÓMICA Y PRODUCTIVA (FIREPRO) CONSTITUIDO EN EL MARCO DEL DS 4862 DEL 18 DE ENERO DE 2023 Y ADM. POR EL BANCO UNIÓN SG. NOTA: MEFP/VTCP/DGCP/UF/N°110/2025 (TRAM-558) DE LA FECHA. DEBITO DE LA LIB N°00099021001 RECURSOS ORDINARIOS"/>
    <m/>
    <m/>
    <m/>
    <m/>
    <m/>
    <m/>
    <n v="200000000"/>
    <n v="0"/>
    <s v="NO_CONCILIADO"/>
  </r>
  <r>
    <x v="7"/>
    <m/>
    <x v="7"/>
    <x v="74"/>
    <s v="S11252100001"/>
    <s v="COB"/>
    <n v="1125210"/>
    <m/>
    <s v="COBRO DE||ÚTILES DE ESCRITORIO POR EL REG. DEL COMP. CONTABLE N°1125207 SG. NOTA MEFP SG. NOTA MEFP/VTCP/DGCP/UF/N°110/2025 (TRAM-558). DÉBITO DE LA LIBRETA 00099021001 RECURSOS ORDINARIOS"/>
    <m/>
    <m/>
    <m/>
    <m/>
    <m/>
    <m/>
    <n v="60"/>
    <n v="0"/>
    <s v="NO_CONCILIADO"/>
  </r>
  <r>
    <x v="69"/>
    <m/>
    <x v="69"/>
    <x v="74"/>
    <s v="I01297730002"/>
    <s v="CRV"/>
    <n v="129773"/>
    <m/>
    <s v="TRANSFERENCIA AUTOMATICA SEGUN INSTRUCCION DEL MINISTERIO DE ECONOMIA Y FINANZAS PUBLICAS LIBRETA 00253014315 EMAGUA - FONDOS DE DISPOSICION KFW PACC II"/>
    <m/>
    <m/>
    <m/>
    <m/>
    <m/>
    <m/>
    <n v="0"/>
    <n v="41077.449999999997"/>
    <s v="NO_CONCILIADO"/>
  </r>
  <r>
    <x v="34"/>
    <m/>
    <x v="34"/>
    <x v="75"/>
    <s v="O22798300002"/>
    <s v="BOD"/>
    <n v="2279830"/>
    <m/>
    <s v="00099021001 DEPOSITO DE EFECTIVO, DEPOSITANTE: LUIS WILDER IBAÑEZ CHOQUE, CONCEPTO: DEVOLUCION DE VIATICOS, CUENTA DE DEPOSITO: CUENTA UNICA DEL TESORO/DJBR"/>
    <m/>
    <m/>
    <m/>
    <m/>
    <m/>
    <m/>
    <n v="0"/>
    <n v="97.75"/>
    <s v="NO_CONCILIADO"/>
  </r>
  <r>
    <x v="46"/>
    <m/>
    <x v="46"/>
    <x v="75"/>
    <s v="O22798480002"/>
    <s v="BOD"/>
    <n v="2279848"/>
    <m/>
    <s v="00598012001 DEPOSITO DE EFECTIVO, DEPOSITANTE: VERONICA PATRICIA NAVIA TEJADA, CONCEPTO: DEVOLUCION DE VIATICOS, CUENTA DE DEPOSITO: CUENTA UNICA DEL TESORO"/>
    <m/>
    <m/>
    <m/>
    <m/>
    <m/>
    <m/>
    <n v="0"/>
    <n v="742"/>
    <s v="NO_CONCILIADO"/>
  </r>
  <r>
    <x v="34"/>
    <m/>
    <x v="34"/>
    <x v="75"/>
    <s v="O22798490002"/>
    <s v="BOD"/>
    <n v="2279849"/>
    <m/>
    <s v="00099021001 DEPOSITO DE EFECTIVO, DEPOSITANTE: MILKA NINOSKA SIRPA COLQUE, CONCEPTO: DEVOLUCION DE VIATICOS, CUENTA DE DEPOSITO: CUENTA UNICA DEL TESORO/DJBR"/>
    <m/>
    <m/>
    <m/>
    <m/>
    <m/>
    <m/>
    <n v="0"/>
    <n v="259.7"/>
    <s v="NO_CONCILIADO"/>
  </r>
  <r>
    <x v="25"/>
    <m/>
    <x v="25"/>
    <x v="75"/>
    <s v="O22798600002"/>
    <s v="BOD"/>
    <n v="2279860"/>
    <m/>
    <s v="00046171101 DEPOSITO DE EFECTIVO, DEPOSITANTE: LANAGO, CONCEPTO: PAGO SANCION JURIDICA RESOLUCION ADMINISTRATIVA N°S-187 VENTA POR SERVICIOS 2DA CUOTA, CUENTA DE DEPOSITO: CUENTA UNICA DEL TESORO"/>
    <m/>
    <m/>
    <m/>
    <m/>
    <m/>
    <m/>
    <n v="0"/>
    <n v="2500"/>
    <s v="NO_CONCILIADO"/>
  </r>
  <r>
    <x v="46"/>
    <m/>
    <x v="46"/>
    <x v="75"/>
    <s v="O22798690002"/>
    <s v="BOD"/>
    <n v="2279869"/>
    <m/>
    <s v="00598012001 DEPOSITO DE EFECTIVO, DEPOSITANTE: DOMINGA ESTELA MACHICADO MONTAÑO, CONCEPTO: DEVOLUCION DE VIATICO, CUENTA DE DEPOSITO: CUENTA UNICA DEL TESORO"/>
    <m/>
    <m/>
    <m/>
    <m/>
    <m/>
    <m/>
    <n v="0"/>
    <n v="930"/>
    <s v="NO_CONCILIADO"/>
  </r>
  <r>
    <x v="4"/>
    <m/>
    <x v="4"/>
    <x v="75"/>
    <s v="O22798700002"/>
    <s v="BOD"/>
    <n v="2279870"/>
    <m/>
    <s v="00291012002 DEPOSITO DE EFECTIVO, DEPOSITANTE: LUIS ALBERTO TAMASHIRO RODRIGUEZ, CONCEPTO: SERIEDAD DE PROPUESTA DEL PROY. CONSER. TRAMO LP. 02R CR. RURRENABAQUE - TUMUPASA, CUENTA DE DEPOSITO: CUENTA UNICA DEL TESORO"/>
    <m/>
    <m/>
    <m/>
    <m/>
    <m/>
    <m/>
    <n v="0"/>
    <n v="14000"/>
    <s v="NO_CONCILIADO"/>
  </r>
  <r>
    <x v="100"/>
    <m/>
    <x v="100"/>
    <x v="75"/>
    <s v="O22799170002"/>
    <s v="BOD"/>
    <n v="2279917"/>
    <m/>
    <s v="00099021001 DEPOSITO DE EFECTIVO, DEPOSITANTE: FRANZ JAIME CHAVEZ SANDY, CONCEPTO: DEV VIATICOS VIAJE BRUSELAS ABRIL 2025, CUENTA DE DEPOSITO: CUENTA UNICA DEL TESORO/DJBR"/>
    <m/>
    <m/>
    <m/>
    <m/>
    <m/>
    <m/>
    <n v="0"/>
    <n v="2881.44"/>
    <s v="NO_CONCILIADO"/>
  </r>
  <r>
    <x v="31"/>
    <m/>
    <x v="31"/>
    <x v="75"/>
    <s v="O22799460002"/>
    <s v="BOD"/>
    <n v="2279946"/>
    <m/>
    <s v="00020061101 DEPOSITO DE EFECTIVO, DEPOSITANTE: MIGUEL ANGEL CASTRO SALAZAR, CONCEPTO: SITUACIONES ADMINISTRATIVAS, CUENTA DE DEPOSITO: CUENTA UNICA DEL TESORO"/>
    <m/>
    <m/>
    <m/>
    <m/>
    <m/>
    <m/>
    <n v="0"/>
    <n v="14407.2"/>
    <s v="NO_CONCILIADO"/>
  </r>
  <r>
    <x v="17"/>
    <m/>
    <x v="17"/>
    <x v="75"/>
    <s v="O22799570002"/>
    <s v="BOD"/>
    <n v="2279957"/>
    <m/>
    <s v="00047137004 DEPOSITO DE EFECTIVO, DEPOSITANTE: MDRYT-EMPODERAR PAR III, CONCEPTO: DEVOLUCION DE RECURSOS DE REFRIGERIO DEL N° DE PREVENTIVO 1049, CUENTA DE DEPOSITO: CUENTA UNICA DEL TESORO"/>
    <m/>
    <m/>
    <m/>
    <m/>
    <m/>
    <m/>
    <n v="0"/>
    <n v="36"/>
    <s v="NO_CONCILIADO"/>
  </r>
  <r>
    <x v="1"/>
    <m/>
    <x v="1"/>
    <x v="75"/>
    <s v="B22798400002"/>
    <s v="BOD"/>
    <n v="2279840"/>
    <m/>
    <s v="00099021001 DEP.DE CHEQ.AJENOS,RET.DE CAM.,CONCEPTO: DEVOLUCION PLANILLA SEGURO SOCIAL UNIVERSITARIO,DEP.: SEDES COCHABAMBA , PROCEDENCIA: BANCO UNION S.A., CHEQUE: 26631, FECHA DE EMISION:27/03/2025"/>
    <m/>
    <m/>
    <m/>
    <m/>
    <m/>
    <m/>
    <n v="0"/>
    <n v="414.45"/>
    <s v="NO_CONCILIADO"/>
  </r>
  <r>
    <x v="1"/>
    <m/>
    <x v="1"/>
    <x v="75"/>
    <s v="B22798370002"/>
    <s v="BOD"/>
    <n v="2279837"/>
    <m/>
    <s v="00099021001 DEP.DE CHEQ.AJENOS,RET.DE CAM.,CONCEPTO: DEVOLUCION INCAPACIDADES CAJA DE SALUD CORDES,DEP.: CAJA DE SALUD CORDES , PROCEDENCIA: BANCO UNION S.A., CHEQUE: 47122, FECHA DE EMISION:26/03/2025"/>
    <m/>
    <m/>
    <m/>
    <m/>
    <m/>
    <m/>
    <n v="0"/>
    <n v="1286.33"/>
    <s v="NO_CONCILIADO"/>
  </r>
  <r>
    <x v="25"/>
    <m/>
    <x v="25"/>
    <x v="75"/>
    <s v="B22798860002"/>
    <s v="BOD"/>
    <n v="2279886"/>
    <m/>
    <s v="00099021001 DEP.DE CHEQ.AJENOS,RET.DE CAM.,CONCEPTO: DEVOLUCION SUELDO FEB 2025,DEP.: FERNANDO FRIGERIO MAJLUF , PROCEDENCIA: BANCO UNION S.A., CHEQUE: 216013, FECHA DE EMISION:23/04/2025/DJBR"/>
    <m/>
    <m/>
    <m/>
    <m/>
    <m/>
    <m/>
    <n v="0"/>
    <n v="7507.8"/>
    <s v="NO_CONCILIADO"/>
  </r>
  <r>
    <x v="29"/>
    <m/>
    <x v="29"/>
    <x v="75"/>
    <s v="B22799150002"/>
    <s v="BOD"/>
    <n v="2279915"/>
    <m/>
    <s v="00099021001 DEP.DE CHEQ.AJENOS,RET.DE CAM.,CONCEPTO: DEVOLUCION DE RECURSOS PROCESOS COACTIVO FISCAL EDUBIGES CHOQUE ZELAYA,DEP.: CAMARA DE DIPUTADOS , PROCEDENCIA: BANCO UNION S.A., CHEQUE: 3100, FECHA DE EMISION:22/04/2025"/>
    <m/>
    <m/>
    <m/>
    <m/>
    <m/>
    <m/>
    <n v="0"/>
    <n v="3535.8"/>
    <s v="NO_CONCILIADO"/>
  </r>
  <r>
    <x v="9"/>
    <m/>
    <x v="9"/>
    <x v="75"/>
    <s v="G31094870004"/>
    <s v="DVD"/>
    <n v="23195"/>
    <m/>
    <s v="VENTA DE DIVISAS CON TRANSFERENCIA DE FONDOS A SOLICITUD DE MINISTERIO DE MEDIO AMBIENTE Y AGUA SEGUN SOLICITUD 23195 REF: SEGUNDO PAGO AL EXTERIOR POR DEVOLUCION DE RECURSOS DEL PROGRAMA RIO ROCHA PROSARC AL FINANCIADOR AGENCIA FRANCESA DE DESARROLLO AFD DE ACUERDO A SOLICITUD ADJUNTA EQUIVALENTES LIB. 00086057010 MMAyA-BS. APOYO PPTO.POLIT.PUB.GOBERNANZA SEC.DE AGUA-AFD POR DIFERENCIAL CAMBIARIO"/>
    <m/>
    <m/>
    <m/>
    <m/>
    <m/>
    <m/>
    <n v="5614172.6299999999"/>
    <n v="0"/>
    <s v="NO_CONCILIADO"/>
  </r>
  <r>
    <x v="11"/>
    <m/>
    <x v="11"/>
    <x v="75"/>
    <s v="Q22089780002"/>
    <s v="CRV"/>
    <n v="2208978"/>
    <m/>
    <s v="NUMERO DE LIBRETA CUT: LIB NÂ° 00099021001 OPERACIÓN E75 TRANSFERENCIA DE LA CUENTA FISCAL BUN A LA CUT EN MN TRANSFERENCIA DE FONDOS A SOLICITUD DE: GOBIERNO AUTONOMO MUNICIPAL CARACOLLO, CITE: G.A.M.C. NÂ° 386/2025 CUENTA CUT 3987 LIBRETA NÂ° 00099021001 TGN RECURSOS ORDINARIOS, MOTIVO: A L"/>
    <m/>
    <m/>
    <m/>
    <m/>
    <m/>
    <m/>
    <n v="0"/>
    <n v="24832.84"/>
    <s v="NO_CONCILIADO"/>
  </r>
  <r>
    <x v="80"/>
    <m/>
    <x v="80"/>
    <x v="75"/>
    <s v="G31100320002"/>
    <s v="CRV"/>
    <n v="3110032"/>
    <m/>
    <s v="REGULARIZACION DE TRANSFERENCIA DEL EXTERIOR SEGUN SWIFT NO.5027 DE FECHA 23/04/2025 ORDENANTE: CONSULADO GENERAL DE BOLIVIA (BUENOS AIRES ARGENTINA) REF.: 7845016104FS S004781 LIB. 00340012005 SEGIP - RECAUDACION EXTERIOR - CEDULAS DE IDENTIDAD"/>
    <m/>
    <m/>
    <m/>
    <m/>
    <m/>
    <m/>
    <n v="0"/>
    <n v="41912.89"/>
    <s v="NO_CONCILIADO"/>
  </r>
  <r>
    <x v="80"/>
    <m/>
    <x v="80"/>
    <x v="75"/>
    <s v="G31100330001"/>
    <s v="CVD"/>
    <n v="3110033"/>
    <m/>
    <s v="COBRO COSTOS DE PAPELERIA POR REGULARIZACION DE TRANSFERENCIA DEL EXTERIOR POR ORDEN DE CONSULADO GENERAL DE BOLIVIA (BUENOS AIRES ARGENTINA) REF.: 7845016104FS S004781 LIB. 00340012003 RECAUDACION EXTRANJERIA - C.I. -L.C."/>
    <m/>
    <m/>
    <m/>
    <m/>
    <m/>
    <m/>
    <n v="60"/>
    <n v="0"/>
    <s v="NO_CONCILIADO"/>
  </r>
  <r>
    <x v="3"/>
    <m/>
    <x v="3"/>
    <x v="75"/>
    <s v="S11252650003"/>
    <s v="COB"/>
    <n v="1125265"/>
    <m/>
    <s v="||TRANSFERENCIA DE FONDOS S/G MENSAJE SWIFT NRO. 5659, CORREO ELECTRONICO DE LA FECHA Y NOTA CITE DGAC/DAF/FIN/NE-0008/25 DE F.29.01.2025 (HRE-TGL-1866) DE LA DIRECCION GENERAL DE AERONAUTICA CIVIL (SECTOR PÚBLICO). DEBITO DE LA LIBRETA 00117012001 DGAC, REPOSICIÓN DE ÚTILES DE ESCRITORIO."/>
    <m/>
    <m/>
    <m/>
    <m/>
    <m/>
    <m/>
    <n v="60"/>
    <n v="0"/>
    <s v="NO_CONCILIADO"/>
  </r>
  <r>
    <x v="63"/>
    <m/>
    <x v="63"/>
    <x v="75"/>
    <s v="S11252720003"/>
    <s v="COB"/>
    <n v="1125272"/>
    <m/>
    <s v="||TRANSFERENCIA DE FONDOS S/G MENSAJE SWIFT NRO. 5660 EN ATENCIÓN A CORREO ELECTRÓNICO DE NAABOL Y NOTA CITE: CAR/DGE-DNAF N°0031/2025 DE FECHA 29/1/2025 (HRE-TGL-1912) ENVIADA POR NAVEGACIÓN AÉREA Y AEROPUERTOS BOLIVIANOS (SECTOR PÚBLICO). DEBITO DE LA LIBRETA 00389012001 NAABOL-ADMINISTRACIÓN CENTRAL, COBRO DE ÚTILES DE ESCRITORIO."/>
    <m/>
    <m/>
    <m/>
    <m/>
    <m/>
    <m/>
    <n v="60"/>
    <n v="0"/>
    <s v="NO_CONCILIADO"/>
  </r>
  <r>
    <x v="16"/>
    <m/>
    <x v="16"/>
    <x v="75"/>
    <s v="S11252430001"/>
    <s v="COB"/>
    <n v="1125243"/>
    <m/>
    <s v="'COBRO DE UTILES DE ESCRITORIO POR´||BS60.- Y REEMB.GSTS.COMUNICACION BS300.- CARTA DE CREDITO STANDBY REF.:1702267653 (BCB:SB-R-2022-08) A/F ECEBOL,S/G NOTA SEDEM/GG/EB N°0375/2025,17/04/2025. LIB.00132032001 ECEBOL - GESTION OPERATIVA REF.:SBLC 1702267653"/>
    <m/>
    <m/>
    <m/>
    <m/>
    <m/>
    <m/>
    <n v="360"/>
    <n v="0"/>
    <s v="NO_CONCILIADO"/>
  </r>
  <r>
    <x v="16"/>
    <m/>
    <x v="16"/>
    <x v="75"/>
    <s v="S11252440001"/>
    <s v="COB"/>
    <n v="1125244"/>
    <m/>
    <s v="'COBRO DE UTILES DE ESCRITORIO POR´||BS60.- Y REEMB.GSTS.COMUNICACION BS300.- CARTA DE CREDITO STANDBY REF.:1702468771 (BCB:SB-R-2024-04) A/F ECEBOL,S/G NOTA SEDEM/GG/EB N°0375/2025,17/04/2025. LIB.00132032001 ECEBOL - GESTION OPERATIVA REF.:SBLC 1702468771"/>
    <m/>
    <m/>
    <m/>
    <m/>
    <m/>
    <m/>
    <n v="360"/>
    <n v="0"/>
    <s v="NO_CONCILIADO"/>
  </r>
  <r>
    <x v="7"/>
    <m/>
    <x v="7"/>
    <x v="75"/>
    <s v="S11252870001"/>
    <s v="COB"/>
    <n v="1125287"/>
    <m/>
    <s v="COBRO DE||ÚTILES DE ESCRITORIO POR EL REGISTRO DEL COMP. CONTABLE N°1125286 DE LA FECHA, SG. NOTA MEFP/VTCP/DGCP/UODP/ N° 197/2025 (TRAM-7118) DE FECHA 23/04/2025 ENVIADO POR EL MINISTERIO DE ECONOMÍA Y FINANZAS PÚBLICAS COSTO ÚTILES DE ESCRITORIO DE LA LIB. N°00099021001 &quot;TGN-RECURSOS ORDINARIOS&quot;"/>
    <m/>
    <m/>
    <m/>
    <m/>
    <m/>
    <m/>
    <n v="60"/>
    <n v="0"/>
    <s v="NO_CONCILIADO"/>
  </r>
  <r>
    <x v="25"/>
    <m/>
    <x v="25"/>
    <x v="76"/>
    <s v="O22802350002"/>
    <s v="BOD"/>
    <n v="2280235"/>
    <m/>
    <s v="00046191101 DEPOSITO DE EFECTIVO, DEPOSITANTE: OMAR JORGE COLQUECHUIMA, CONCEPTO: DEVOLUCION DE PASAJES EMITIDOS NO UTILIZADOS, CUENTA DE DEPOSITO: CUENTA UNICA DEL TESORO"/>
    <m/>
    <m/>
    <m/>
    <m/>
    <m/>
    <m/>
    <n v="0"/>
    <n v="891"/>
    <s v="NO_CONCILIADO"/>
  </r>
  <r>
    <x v="29"/>
    <m/>
    <x v="29"/>
    <x v="76"/>
    <s v="O22802470002"/>
    <s v="BOD"/>
    <n v="2280247"/>
    <m/>
    <s v="00099021001 DEPOSITO DE EFECTIVO, DEPOSITANTE: ROJAS LEDEZMA NEYSA, CONCEPTO: PAGO POR EXCESO DE REFRIGERIO JULIO 2024, CUENTA DE DEPOSITO: CUENTA UNICA DEL TESORO/DJBR"/>
    <m/>
    <m/>
    <m/>
    <m/>
    <m/>
    <m/>
    <n v="0"/>
    <n v="18"/>
    <s v="NO_CONCILIADO"/>
  </r>
  <r>
    <x v="29"/>
    <m/>
    <x v="29"/>
    <x v="76"/>
    <s v="O22802420002"/>
    <s v="BOD"/>
    <n v="2280242"/>
    <m/>
    <s v="00099021001 DEPOSITO DE EFECTIVO, DEPOSITANTE: ORTEGA RENDON GUSTAVO DARIO, CONCEPTO: PAGO POR EXCESO DE REFRIGERIO SEPTIEMBRE 2024, CUENTA DE DEPOSITO: CUENTA UNICA DEL TESORO/DJBR"/>
    <m/>
    <m/>
    <m/>
    <m/>
    <m/>
    <m/>
    <n v="0"/>
    <n v="18"/>
    <s v="NO_CONCILIADO"/>
  </r>
  <r>
    <x v="29"/>
    <m/>
    <x v="29"/>
    <x v="76"/>
    <s v="O22802440002"/>
    <s v="BOD"/>
    <n v="2280244"/>
    <m/>
    <s v="00099021001 DEPOSITO DE EFECTIVO, DEPOSITANTE: BARRANCOS CHAMOSO OSCAR IGNACIO, CONCEPTO: PAGO POR EXCESO DE REFRIGERIO ABRIL 2024, CUENTA DE DEPOSITO: CUENTA UNICA DEL TESORO/DJBR"/>
    <m/>
    <m/>
    <m/>
    <m/>
    <m/>
    <m/>
    <n v="0"/>
    <n v="18"/>
    <s v="NO_CONCILIADO"/>
  </r>
  <r>
    <x v="29"/>
    <m/>
    <x v="29"/>
    <x v="76"/>
    <s v="O22802460002"/>
    <s v="BOD"/>
    <n v="2280246"/>
    <m/>
    <s v="00099021001 DEPOSITO DE EFECTIVO, DEPOSITANTE: HUMEREZ MARCA SANTIAGO RAMIRO, CONCEPTO: PAGO POR EXCESO DE REFRIGERIO JUNIO 2024, CUENTA DE DEPOSITO: CUENTA UNICA DEL TESORO/DJBR"/>
    <m/>
    <m/>
    <m/>
    <m/>
    <m/>
    <m/>
    <n v="0"/>
    <n v="36"/>
    <s v="NO_CONCILIADO"/>
  </r>
  <r>
    <x v="71"/>
    <m/>
    <x v="71"/>
    <x v="76"/>
    <s v="O22802920002"/>
    <s v="BOD"/>
    <n v="2280292"/>
    <m/>
    <s v="00383012001 DEPOSITO DE EFECTIVO, DEPOSITANTE: PSICOEDUCATIVA, CONCEPTO: PAGO DE SERVICIOS MARZO 2025, CUENTA DE DEPOSITO: CUENTA UNICA DEL TESORO"/>
    <m/>
    <m/>
    <m/>
    <m/>
    <m/>
    <m/>
    <n v="0"/>
    <n v="351"/>
    <s v="NO_CONCILIADO"/>
  </r>
  <r>
    <x v="14"/>
    <m/>
    <x v="14"/>
    <x v="76"/>
    <s v="O22802630002"/>
    <s v="BOD"/>
    <n v="2280263"/>
    <m/>
    <s v="00099021001 DEPOSITO DE EFECTIVO, DEPOSITANTE: CLAUDIA JANETH LIMACHI NINA, CONCEPTO: DEVOLUCION DE BECA DE ESTUDIO CONTRATO DGESU-009/2017 DE EX BECARIA CLAUDIA JANETH LIMACHI NINA, CUENTA DE DEPOSITO: CUENTA UNICA DEL TESORO"/>
    <m/>
    <m/>
    <m/>
    <m/>
    <m/>
    <m/>
    <n v="0"/>
    <n v="8000"/>
    <s v="NO_CONCILIADO"/>
  </r>
  <r>
    <x v="29"/>
    <m/>
    <x v="29"/>
    <x v="76"/>
    <s v="O22802680002"/>
    <s v="BOD"/>
    <n v="2280268"/>
    <m/>
    <s v="00099021001 DEPOSITO DE EFECTIVO, DEPOSITANTE: MAYRA INGRID ZALLES TRIGO, CONCEPTO: DEVOLUCION DE VIATICOS DE LA DIPUTADA MAYRA INGRID ZALLES TRIGO, CUENTA DE DEPOSITO: CUENTA UNICA DEL TESORO/DJBR"/>
    <m/>
    <m/>
    <m/>
    <m/>
    <m/>
    <m/>
    <n v="0"/>
    <n v="553"/>
    <s v="NO_CONCILIADO"/>
  </r>
  <r>
    <x v="102"/>
    <m/>
    <x v="102"/>
    <x v="76"/>
    <s v="O22803020002"/>
    <s v="BOD"/>
    <n v="2280302"/>
    <m/>
    <s v="00099021001 DEPOSITO DE EFECTIVO, DEPOSITANTE: SERVICIO PLURINACIONAL DE DEFENSA PUBLICA, CONCEPTO: REPOSICION DE ACTIVOS FIJOS IDENTIFICADOS COMO FALTANTES DEPARTAMENTAL CBBA, CUENTA DE DEPOSITO: CUENTA UNICA DEL TESORO"/>
    <m/>
    <m/>
    <m/>
    <m/>
    <m/>
    <m/>
    <n v="0"/>
    <n v="929.74"/>
    <s v="NO_CONCILIADO"/>
  </r>
  <r>
    <x v="29"/>
    <m/>
    <x v="29"/>
    <x v="76"/>
    <s v="O22803480002"/>
    <s v="BOD"/>
    <n v="2280348"/>
    <m/>
    <s v="00099021001 DEPOSITO DE EFECTIVO, DEPOSITANTE: FELIX MAYTA LARICO CI. 4948900 LP, CONCEPTO: DEVOLUCION DE VIATICOS, CUENTA DE DEPOSITO: CUENTA UNICA DEL TESORO/DJBR"/>
    <m/>
    <m/>
    <m/>
    <m/>
    <m/>
    <m/>
    <n v="0"/>
    <n v="553"/>
    <s v="NO_CONCILIADO"/>
  </r>
  <r>
    <x v="45"/>
    <m/>
    <x v="45"/>
    <x v="76"/>
    <s v="O22803750002"/>
    <s v="BOD"/>
    <n v="2280375"/>
    <m/>
    <s v="00053011103 DEPOSITO DE EFECTIVO, DEPOSITANTE: MARIO JAVIER BASPINEIRO VALVERDE, CONCEPTO: REPOSICIÓN DE CREDENCIAL, CUENTA DE DEPOSITO: CUENTA UNICA DEL TESORO"/>
    <m/>
    <m/>
    <m/>
    <m/>
    <m/>
    <m/>
    <n v="0"/>
    <n v="30"/>
    <s v="NO_CONCILIADO"/>
  </r>
  <r>
    <x v="71"/>
    <m/>
    <x v="71"/>
    <x v="76"/>
    <s v="O22803770002"/>
    <s v="BOD"/>
    <n v="2280377"/>
    <m/>
    <s v="00383012001 DEPOSITO DE EFECTIVO, DEPOSITANTE: FAMAC LTDA, CONCEPTO: PERIODO MARZO GESTION 2025, CUENTA DE DEPOSITO: CUENTA UNICA DEL TESORO"/>
    <m/>
    <m/>
    <m/>
    <m/>
    <m/>
    <m/>
    <n v="0"/>
    <n v="54"/>
    <s v="NO_CONCILIADO"/>
  </r>
  <r>
    <x v="14"/>
    <m/>
    <x v="14"/>
    <x v="76"/>
    <s v="O22803810002"/>
    <s v="BOD"/>
    <n v="2280381"/>
    <m/>
    <s v="00099021001 DEPOSITO DE EFECTIVO, DEPOSITANTE: CARLA RENE BALDIVIESO SORUCO, CONCEPTO: DEVOLUCION DE BECA DE ESTUDIO CONTRATO DGESU 018/2018 CARLA RENE BALDIVIESO SORUCO, CUENTA DE DEPOSITO: CUENTA UNICA DEL TESORO"/>
    <m/>
    <m/>
    <m/>
    <m/>
    <m/>
    <m/>
    <n v="0"/>
    <n v="42000"/>
    <s v="NO_CONCILIADO"/>
  </r>
  <r>
    <x v="6"/>
    <m/>
    <x v="6"/>
    <x v="76"/>
    <s v="B22802040002"/>
    <s v="BOD"/>
    <n v="2280204"/>
    <m/>
    <s v="00099021001 DEP.DE CHEQ.AJENOS,RET.DE CAM.,CONCEPTO: DEVOLUCIÓN DE INCAPACIDAD TEMPORAL ATT,DEP.: CAJA DE SALUD CORDES , PROCEDENCIA: BANCO UNION S.A., CHEQUE: 47153, FECHA DE EMISION:26/03/2025"/>
    <m/>
    <m/>
    <m/>
    <m/>
    <m/>
    <m/>
    <n v="0"/>
    <n v="10465.5"/>
    <s v="NO_CONCILIADO"/>
  </r>
  <r>
    <x v="66"/>
    <m/>
    <x v="66"/>
    <x v="76"/>
    <s v="B22802060002"/>
    <s v="BOD"/>
    <n v="2280206"/>
    <m/>
    <s v="00099021001 DEP.DE CHEQ.AJENOS,RET.DE CAM.,CONCEPTO: DEVOLUCIÓN BOA PASAJES AÉREOS ATT,DEP.: BOLIVIANA DE AVIACIÓN , PROCEDENCIA: BANCO UNION S.A., CHEQUE: 6461, FECHA DE EMISION:23/04/2025"/>
    <m/>
    <m/>
    <m/>
    <m/>
    <m/>
    <m/>
    <n v="0"/>
    <n v="1766"/>
    <s v="NO_CONCILIADO"/>
  </r>
  <r>
    <x v="16"/>
    <m/>
    <x v="16"/>
    <x v="76"/>
    <s v="B22802270002"/>
    <s v="BOD"/>
    <n v="2280227"/>
    <m/>
    <s v="00132092001 DEP.DE CHEQ.AJENOS,RET.DE CAM.,CONCEPTO: DEVOLUCION DE FONDOS POR SALDOS NO UTILIZADOS DEV 3,DEP.: ALCIDES ARIAS LLUSCO , PROCEDENCIA: BANCO UNION S.A., CHEQUE: 4887, FECHA DE EMISION:22/04/2025"/>
    <m/>
    <m/>
    <m/>
    <m/>
    <m/>
    <m/>
    <n v="0"/>
    <n v="5000"/>
    <s v="NO_CONCILIADO"/>
  </r>
  <r>
    <x v="17"/>
    <m/>
    <x v="17"/>
    <x v="76"/>
    <s v="B22802410002"/>
    <s v="BOD"/>
    <n v="2280241"/>
    <m/>
    <s v="00047137004 DEP.DE CHEQ.AJENOS,RET.DE CAM.,CONCEPTO: DEVOLUCION DE ALIANZA,DEP.: ALIANZAS RURALES PAR III , PROCEDENCIA: BANCO UNION S.A., CHEQUE: 401, FECHA DE EMISION:21/04/2025"/>
    <m/>
    <m/>
    <m/>
    <m/>
    <m/>
    <m/>
    <n v="0"/>
    <n v="135817.34"/>
    <s v="NO_CONCILIADO"/>
  </r>
  <r>
    <x v="27"/>
    <m/>
    <x v="27"/>
    <x v="76"/>
    <s v="B22802600002"/>
    <s v="BOD"/>
    <n v="2280260"/>
    <m/>
    <s v="00423012001 DEP.DE CHEQ.AJENOS,RET.DE CAM.,CONCEPTO: CONVENIO INTERISTITUCIONAL,DEP.: UNIVALLE S.A. , PROCEDENCIA: BANCO NACIONAL DE BOLIVIA S.A., CHEQUE: 8377, FECHA DE EMISION:14/04/2025"/>
    <m/>
    <m/>
    <m/>
    <m/>
    <m/>
    <m/>
    <n v="0"/>
    <n v="4454.3999999999996"/>
    <s v="NO_CONCILIADO"/>
  </r>
  <r>
    <x v="27"/>
    <m/>
    <x v="27"/>
    <x v="76"/>
    <s v="B22802610002"/>
    <s v="BOD"/>
    <n v="2280261"/>
    <m/>
    <s v="00423012001 DEP.DE CHEQ.AJENOS,RET.DE CAM.,CONCEPTO: CONVENIO INTERISTITUCIONAL,DEP.: UNIVALLE S.A. , PROCEDENCIA: BANCO NACIONAL DE BOLIVIA S.A., CHEQUE: 8376, FECHA DE EMISION:14/04/2025"/>
    <m/>
    <m/>
    <m/>
    <m/>
    <m/>
    <m/>
    <n v="0"/>
    <n v="2784"/>
    <s v="NO_CONCILIADO"/>
  </r>
  <r>
    <x v="63"/>
    <m/>
    <x v="63"/>
    <x v="76"/>
    <s v="B22802740002"/>
    <s v="BOD"/>
    <n v="2280274"/>
    <m/>
    <s v="00389012001 DEP.DE CHEQ.AJENOS,RET.DE CAM.,CONCEPTO: GARANTIAS,DEP.: NAABOL , PROCEDENCIA: BANCO UNION S.A., CHEQUE: 949, FECHA DE EMISION:24/04/2025"/>
    <m/>
    <m/>
    <m/>
    <m/>
    <m/>
    <m/>
    <n v="0"/>
    <n v="2436"/>
    <s v="NO_CONCILIADO"/>
  </r>
  <r>
    <x v="65"/>
    <m/>
    <x v="65"/>
    <x v="76"/>
    <s v="B22802750002"/>
    <s v="BOD"/>
    <n v="2280275"/>
    <m/>
    <s v="00670012002 DEP.DE CHEQ.AJENOS,RET.DE CAM.,CONCEPTO: DEVOLUCION SUBSIDIO FRONTERA MARZO 2025,DEP.: CLEDY CALDERON CRUZ , PROCEDENCIA: BANCO UNION S.A., CHEQUE: 1165, FECHA DE EMISION:21/04/2025"/>
    <m/>
    <m/>
    <m/>
    <m/>
    <m/>
    <m/>
    <n v="0"/>
    <n v="516"/>
    <s v="NO_CONCILIADO"/>
  </r>
  <r>
    <x v="73"/>
    <m/>
    <x v="73"/>
    <x v="76"/>
    <s v="B22802890002"/>
    <s v="BOD"/>
    <n v="2280289"/>
    <m/>
    <s v="00660012006 DEP.DE CHEQ.AJENOS,RET.DE CAM.,CONCEPTO: DEVOLUCION POR CREDENCIAL GESTION 2025,DEP.: ORGANO JUDICIAL-DISTRITO CHUQUISACA , PROCEDENCIA: BANCO UNION S.A., CHEQUE: 409, FECHA DE EMISION:16/04/2025"/>
    <m/>
    <m/>
    <m/>
    <m/>
    <m/>
    <m/>
    <n v="0"/>
    <n v="140"/>
    <s v="NO_CONCILIADO"/>
  </r>
  <r>
    <x v="7"/>
    <m/>
    <x v="7"/>
    <x v="76"/>
    <s v="G31114530003"/>
    <s v="COB"/>
    <n v="19842"/>
    <m/>
    <s v="PAGO A FND PRÉSTAMO NDF 367 VCTO. 24-04-2025 POR CUENTA DE TGN , NTI. 019842 VALOR 24-04-2025 CAPITAL EUR 49.226,27 INTERESES EUR 6.460,95 CTA. 3987 CUENTA UNICA DEL TESORO LIB. 00099021001 REF.: COMISIONES BANCARIAS"/>
    <m/>
    <m/>
    <m/>
    <m/>
    <m/>
    <m/>
    <n v="792.45"/>
    <n v="0"/>
    <s v="NO_CONCILIADO"/>
  </r>
  <r>
    <x v="51"/>
    <m/>
    <x v="51"/>
    <x v="76"/>
    <s v="G31116450002"/>
    <s v="CRV"/>
    <n v="3111645"/>
    <m/>
    <s v="TRANSFERENCIA DEL EXTERIOR SEGUN SWIFT NO.5692 Y NO.5690 DE FECHA 24/04/2025 ORDENANTE: PTC S.A.C. (LIMA PERÚ) REF.: CRED CANCELACIÓN CON ORDEN DE VENTA NIT 338612029 LIB. 00597012001 RECURSOS PROPIOS VENTAS YLB"/>
    <m/>
    <m/>
    <m/>
    <m/>
    <m/>
    <m/>
    <n v="0"/>
    <n v="318852.8"/>
    <s v="NO_CONCILIADO"/>
  </r>
  <r>
    <x v="67"/>
    <m/>
    <x v="67"/>
    <x v="76"/>
    <s v="Q22097980002"/>
    <s v="CRV"/>
    <n v="2209798"/>
    <m/>
    <s v="NUMERO DE LIBRETA CUT: LIB NÂ° 00373024105 OPERACIÓN E75 TRANSFERENCIA DE LA CUENTA FISCAL BUN A LA CUT EN MN TRANSFERENCIA DIARIA DE FONDOS ACUMULADOS SEGÃN INSTRUCCIÃN ELECTRÃNICA MEFP-VTCP-DGPOT-UPCFTGN-2421-2015, LOS FONDOS ACUMULADOS EN LA CUENTA DEBERÃN SER TRANSFERIDOS EN FORMA DIARIA"/>
    <m/>
    <m/>
    <m/>
    <m/>
    <m/>
    <m/>
    <n v="0"/>
    <n v="88329.52"/>
    <s v="NO_CONCILIADO"/>
  </r>
  <r>
    <x v="5"/>
    <m/>
    <x v="5"/>
    <x v="76"/>
    <s v="G31116400001"/>
    <s v="CVD"/>
    <n v="3111640"/>
    <m/>
    <s v="COBRO COSTOS DE PAPELERIA SEGUN TRANSFERENCIA DEL EXTERIOR POR ORDEN DE COMPANHIA MATO-GROSSENSE DE GAS - MTGAS REF.: YPFB GAS NATURAL FECHA VALOR 23/04/2025 LIB. 00513012015 YPFB-HEROES DEL CHACO-BS"/>
    <m/>
    <m/>
    <m/>
    <m/>
    <m/>
    <m/>
    <n v="60"/>
    <n v="0"/>
    <s v="NO_CONCILIADO"/>
  </r>
  <r>
    <x v="5"/>
    <m/>
    <x v="5"/>
    <x v="76"/>
    <s v="G31116420001"/>
    <s v="CVD"/>
    <n v="3111642"/>
    <m/>
    <s v="COBRO COSTOS DE PAPELERIA SEGUN TRANSFERENCIA DEL EXTERIOR POR ORDEN DE FIDEICOMISO HERCO - CKM (LIMA PERÚ) REF.: CRED URI/EMB 10-02 CIST CONTRATO 48 FECHA VALOR 24/04/2025 LIB. 00513062002 YPFB - EXPORTACIÓN DE GLP Y OTROS-BOLIVIANOS"/>
    <m/>
    <m/>
    <m/>
    <m/>
    <m/>
    <m/>
    <n v="60"/>
    <n v="0"/>
    <s v="NO_CONCILIADO"/>
  </r>
  <r>
    <x v="51"/>
    <m/>
    <x v="51"/>
    <x v="76"/>
    <s v="G31116460001"/>
    <s v="CVD"/>
    <n v="3111646"/>
    <m/>
    <s v="COBRO COSTOS DE PAPELERIA SEGUN TRANSFERENCIA DEL EXTERIOR POR ORDEN DE PTC S.A.C. (LIMA PERÚ) REF.: CRED CANCELACIÓN CON ORDEN DE VENTA NIT 338612029 LIB. 00597032001 YLB-COMERCIALIZACION DE DIVERSAS SALES"/>
    <m/>
    <m/>
    <m/>
    <m/>
    <m/>
    <m/>
    <n v="60"/>
    <n v="0"/>
    <s v="NO_CONCILIADO"/>
  </r>
  <r>
    <x v="21"/>
    <m/>
    <x v="21"/>
    <x v="76"/>
    <s v="J06342630002"/>
    <s v="NTE"/>
    <n v="11708108"/>
    <m/>
    <s v="A:00862012001 GAM DE CHIMORE TRANSFERENCIA DE RECUPERACIONES SEGÚN NOTA INTERNA GEF-LCR-DYF-0332-NOT/25, POR CONCEPTO DE REMUNERACION DE ADMINISTRACION QUE CORRESPONDE AL FNDR DE ACUERDO A CONTRATO DE FIDEICOMISO “FINANCIAMIENTO DE APOYO A LA REACTIVACION DE LA INVERSION PUBLICA” (FARIP)."/>
    <m/>
    <m/>
    <m/>
    <m/>
    <m/>
    <m/>
    <n v="0"/>
    <n v="2509.77"/>
    <s v="NO_CONCILIADO"/>
  </r>
  <r>
    <x v="79"/>
    <m/>
    <x v="79"/>
    <x v="76"/>
    <s v="J06342640002"/>
    <s v="NTE"/>
    <n v="11708125"/>
    <m/>
    <s v="A:00099021001 GAM DE CHIMORE, TRANSFERENCIA DE RECUPERACIONES SEGÚN NOTA INTERNA GEF-LCR-DYF-0332-NOT/25, POR CONCEPTO DE CAPITAL E INTERESES DE ACUERDO A CONTRATO DE FIDEICOMISO “FINANCIAMIENTO DE APOYO A LA REACTIVACION DE LA INVERSION PUBLICA” (FARIP) FIRMADO ENTRE EL MPD Y EL FNDR."/>
    <m/>
    <m/>
    <m/>
    <m/>
    <m/>
    <m/>
    <n v="0"/>
    <n v="11593.6"/>
    <s v="NO_CONCILIADO"/>
  </r>
  <r>
    <x v="21"/>
    <m/>
    <x v="21"/>
    <x v="76"/>
    <s v="J06342650002"/>
    <s v="NTE"/>
    <n v="11708126"/>
    <m/>
    <s v="A:00862012001 GAM DE CHIMORE TRANSFERENCIA DE RECUPERACIONES SEGÚN NOTA INTERNA GEF-LCR-DYF-0332-NOT/25, POR CONCEPTO DE REMUNERACION DE ADMINISTRACION QUE CORRESPONDE AL FNDR DE ACUERDO A CONTRATO DE FIDEICOMISO “FINANCIAMIENTO DE APOYO A LA REACTIVACION DE LA INVERSION PUBLICA” (FARIP)."/>
    <m/>
    <m/>
    <m/>
    <m/>
    <m/>
    <m/>
    <n v="0"/>
    <n v="11593.6"/>
    <s v="NO_CONCILIADO"/>
  </r>
  <r>
    <x v="79"/>
    <m/>
    <x v="79"/>
    <x v="76"/>
    <s v="J06342660002"/>
    <s v="NTE"/>
    <n v="11708168"/>
    <m/>
    <s v="A:00099021001 GAM DE CHIMORE, TRANSFERENCIA DE RECUPERACIONES SEGÚN NOTA INTERNA GEF-LCR-DYF-0332-NOT/25, POR CONCEPTO DE CAPITAL E INTERESES DE ACUERDO A CONTRATO DE FIDEICOMISO “FINANCIAMIENTO DE APOYO A LA REACTIVACION DE LA INVERSION PUBLICA” (FARIP) FIRMADO ENTRE EL MPD Y EL FNDR."/>
    <m/>
    <m/>
    <m/>
    <m/>
    <m/>
    <m/>
    <n v="0"/>
    <n v="20451.21"/>
    <s v="NO_CONCILIADO"/>
  </r>
  <r>
    <x v="21"/>
    <m/>
    <x v="21"/>
    <x v="76"/>
    <s v="J06342670002"/>
    <s v="NTE"/>
    <n v="11708179"/>
    <m/>
    <s v="A:00862012001 GAM DE CHIMORE TRANSFERENCIA DE RECUPERACIONES SEGÚN NOTA INTERNA GEF-LCR-DYF-0332-NOT/25, POR CONCEPTO DE REMUNERACION DE ADMINISTRACION QUE CORRESPONDE AL FNDR DE ACUERDO A CONTRATO DE FIDEICOMISO “FINANCIAMIENTO DE APOYO A LA REACTIVACION DE LA INVERSION PUBLICA” (FARIP)."/>
    <m/>
    <m/>
    <m/>
    <m/>
    <m/>
    <m/>
    <n v="0"/>
    <n v="3041.8"/>
    <s v="NO_CONCILIADO"/>
  </r>
  <r>
    <x v="79"/>
    <m/>
    <x v="79"/>
    <x v="76"/>
    <s v="J06342680002"/>
    <s v="NTE"/>
    <n v="11708180"/>
    <m/>
    <s v="A:00099021001 GAM DE CHIMORE, TRANSFERENCIA DE RECUPERACIONES SEGÚN NOTA INTERNA GEF-LCR-DYF-0332-NOT/25, POR CONCEPTO DE CAPITAL E INTERESES DE ACUERDO A CONTRATO DE FIDEICOMISO “FINANCIAMIENTO DE APOYO A LA REACTIVACION DE LA INVERSION PUBLICA” (FARIP) FIRMADO ENTRE EL MPD Y EL FNDR."/>
    <m/>
    <m/>
    <m/>
    <m/>
    <m/>
    <m/>
    <n v="0"/>
    <n v="3576.26"/>
    <s v="NO_CONCILIADO"/>
  </r>
  <r>
    <x v="79"/>
    <m/>
    <x v="79"/>
    <x v="76"/>
    <s v="J06342690002"/>
    <s v="NTE"/>
    <n v="11708202"/>
    <m/>
    <s v="A:00099021001 GAM DE CHIMORE, TRANSFERENCIA DE RECUPERACIONES SEGÚN NOTA INTERNA GEF-LCR-DYF-0332-NOT/25, POR CONCEPTO DE CAPITAL E INTERESES DE ACUERDO A CONTRATO DE FIDEICOMISO “FINANCIAMIENTO DE APOYO A LA REACTIVACION DE LA INVERSION PUBLICA” (FARIP) FIRMADO ENTRE EL MPD Y EL FNDR."/>
    <m/>
    <m/>
    <m/>
    <m/>
    <m/>
    <m/>
    <n v="0"/>
    <n v="1242.8399999999999"/>
    <s v="NO_CONCILIADO"/>
  </r>
  <r>
    <x v="79"/>
    <m/>
    <x v="79"/>
    <x v="76"/>
    <s v="J06342700002"/>
    <s v="NTE"/>
    <n v="11708220"/>
    <m/>
    <s v="A:00099021001 GAM DE BETANZOS, TRANSFERENCIA DE RECUPERACIONES SEGÚN NOTA INTERNA GEF-LCR-DYF-0332-NOT/25, POR CONCEPTO DE CAPITAL E INTERESES DE ACUERDO A CONTRATO DE FIDEICOMISO “FINANCIAMIENTO DE APOYO A LA REACTIVACION DE LA INVERSION PUBLICA” (FARIP) FIRMADO ENTRE EL MPD Y EL FNDR."/>
    <m/>
    <m/>
    <m/>
    <m/>
    <m/>
    <m/>
    <n v="0"/>
    <n v="33252.839999999997"/>
    <s v="NO_CONCILIADO"/>
  </r>
  <r>
    <x v="21"/>
    <m/>
    <x v="21"/>
    <x v="76"/>
    <s v="J06342710002"/>
    <s v="NTE"/>
    <n v="11708203"/>
    <m/>
    <s v="A:00862012001 GAM DE CHIMORE TRANSFERENCIA DE RECUPERACIONES SEGÚN NOTA INTERNA GEF-LCR-DYF-0332-NOT/25, POR CONCEPTO DE REMUNERACION DE ADMINISTRACION QUE CORRESPONDE AL FNDR DE ACUERDO A CONTRATO DE FIDEICOMISO “FINANCIAMIENTO DE APOYO A LA REACTIVACION DE LA INVERSION PUBLICA” (FARIP)."/>
    <m/>
    <m/>
    <m/>
    <m/>
    <m/>
    <m/>
    <n v="0"/>
    <n v="1242.8399999999999"/>
    <s v="NO_CONCILIADO"/>
  </r>
  <r>
    <x v="79"/>
    <m/>
    <x v="79"/>
    <x v="76"/>
    <s v="J06342720002"/>
    <s v="NTE"/>
    <n v="11708195"/>
    <m/>
    <s v="A:00099021001 GAM DE CHIMORE, TRANSFERENCIA DE RECUPERACIONES SEGÚN NOTA INTERNA GEF-LCR-DYF-0332-NOT/25, POR CONCEPTO DE CAPITAL E INTERESES DE ACUERDO A CONTRATO DE FIDEICOMISO “FINANCIAMIENTO DE APOYO A LA REACTIVACION DE LA INVERSION PUBLICA” (FARIP) FIRMADO ENTRE EL MPD Y EL FNDR."/>
    <m/>
    <m/>
    <m/>
    <m/>
    <m/>
    <m/>
    <n v="0"/>
    <n v="3500.28"/>
    <s v="NO_CONCILIADO"/>
  </r>
  <r>
    <x v="79"/>
    <m/>
    <x v="79"/>
    <x v="76"/>
    <s v="J06342760002"/>
    <s v="NTE"/>
    <n v="11708301"/>
    <m/>
    <s v="A:00099021001 GAM DE SORACACHI, TRANSFERENCIA DE RECUPERACIONES SEGÚN NOTA INTERNA GEF-LCR-DYF-0332-NOT/25, POR CONCEPTO DE CAPITAL E INTERESES DE ACUERDO A CONTRATO DE FIDEICOMISO “FINANCIAMIENTO DE APOYO A LA REACTIVACION DE LA INVERSION PUBLICA” (FARIP) FIRMADO ENTRE EL MPD Y EL FNDR."/>
    <m/>
    <m/>
    <m/>
    <m/>
    <m/>
    <m/>
    <n v="0"/>
    <n v="934.82"/>
    <s v="NO_CONCILIADO"/>
  </r>
  <r>
    <x v="21"/>
    <m/>
    <x v="21"/>
    <x v="76"/>
    <s v="J06342730002"/>
    <s v="NTE"/>
    <n v="11708196"/>
    <m/>
    <s v="A:00862012001 GAM DE CHIMORE TRANSFERENCIA DE RECUPERACIONES SEGÚN NOTA INTERNA GEF-LCR-DYF-0332-NOT/25, POR CONCEPTO DE REMUNERACION DE ADMINISTRACION QUE CORRESPONDE AL FNDR DE ACUERDO A CONTRATO DE FIDEICOMISO “FINANCIAMIENTO DE APOYO A LA REACTIVACION DE LA INVERSION PUBLICA” (FARIP)."/>
    <m/>
    <m/>
    <m/>
    <m/>
    <m/>
    <m/>
    <n v="0"/>
    <n v="3500.27"/>
    <s v="NO_CONCILIADO"/>
  </r>
  <r>
    <x v="21"/>
    <m/>
    <x v="21"/>
    <x v="76"/>
    <s v="J06342740002"/>
    <s v="NTE"/>
    <n v="11708190"/>
    <m/>
    <s v="A:00862012001 GAM DE CHIMORE TRANSFERENCIA DE RECUPERACIONES SEGÚN NOTA INTERNA GEF-LCR-DYF-0332-NOT/25, POR CONCEPTO DE REMUNERACION DE ADMINISTRACION QUE CORRESPONDE AL FNDR DE ACUERDO A CONTRATO DE FIDEICOMISO “FINANCIAMIENTO DE APOYO A LA REACTIVACION DE LA INVERSION PUBLICA” (FARIP)."/>
    <m/>
    <m/>
    <m/>
    <m/>
    <m/>
    <m/>
    <n v="0"/>
    <n v="3576.26"/>
    <s v="NO_CONCILIADO"/>
  </r>
  <r>
    <x v="21"/>
    <m/>
    <x v="21"/>
    <x v="76"/>
    <s v="J06342750002"/>
    <s v="NTE"/>
    <n v="11708246"/>
    <m/>
    <s v="A:00862012001 GAM DE BETANZOS TRANSFERENCIA DE RECUPERACIONES SEGÚN NOTA INTERNA GEF-LCR-DYF-0332-NOT/25, POR CONCEPTO DE REMUNERACION DE ADMINISTRACION QUE CORRESPONDE AL FNDR DE ACUERDO A CONTRATO DE FIDEICOMISO “FINANCIAMIENTO DE APOYO A LA REACTIVACION DE LA INVERSION PUBLICA” (FARIP)."/>
    <m/>
    <m/>
    <m/>
    <m/>
    <m/>
    <m/>
    <n v="0"/>
    <n v="5269.65"/>
    <s v="NO_CONCILIADO"/>
  </r>
  <r>
    <x v="21"/>
    <m/>
    <x v="21"/>
    <x v="76"/>
    <s v="J06342770002"/>
    <s v="NTE"/>
    <n v="11708277"/>
    <m/>
    <s v="A:00862012001 GAM DE SORACACHI TRANSFERENCIA DE RECUPERACIONES SEGÚN NOTA INTERNA GEF-LCR-DYF-0332-NOT/25, POR CONCEPTO DE REMUNERACION DE ADMINISTRACION QUE CORRESPONDE AL FNDR DE ACUERDO A CONTRATO DE FIDEICOMISO “FINANCIAMIENTO DE APOYO A LA REACTIVACION DE LA INVERSION PUBLICA” (FARIP)."/>
    <m/>
    <m/>
    <m/>
    <m/>
    <m/>
    <m/>
    <n v="0"/>
    <n v="7527.09"/>
    <s v="NO_CONCILIADO"/>
  </r>
  <r>
    <x v="79"/>
    <m/>
    <x v="79"/>
    <x v="76"/>
    <s v="J06342780002"/>
    <s v="NTE"/>
    <n v="11708265"/>
    <m/>
    <s v="A:00099021001 GAM DE SORACACHI, TRANSFERENCIA DE RECUPERACIONES SEGÚN NOTA INTERNA GEF-LCR-DYF-0332-NOT/25, POR CONCEPTO DE CAPITAL E INTERESES DE ACUERDO A CONTRATO DE FIDEICOMISO “FINANCIAMIENTO DE APOYO A LA REACTIVACION DE LA INVERSION PUBLICA” (FARIP) FIRMADO ENTRE EL MPD Y EL FNDR"/>
    <m/>
    <m/>
    <m/>
    <m/>
    <m/>
    <m/>
    <n v="0"/>
    <n v="7527.09"/>
    <s v="NO_CONCILIADO"/>
  </r>
  <r>
    <x v="79"/>
    <m/>
    <x v="79"/>
    <x v="76"/>
    <s v="J06342500002"/>
    <s v="NTE"/>
    <n v="11696023"/>
    <m/>
    <s v="A:00099021001 GAM DE BERMEJO, TRANSFERENCIA DE RECUPERACIONES SEGÚN NOTA GEF-LCR-JSZ-0345-NOT/25 POR CONCEPTO DE PAGO DE CAPITAL E INTERES DE ACUERDO A CONTRATO DE FIDEICOMISO “PROGRAMA APOYO A LA EJECUCION DE LA INVERSION PUBLICA” (AEIP) FIRMADO ENTRE MINISTERIO DE PLANIFICACION Y EL FNDR."/>
    <m/>
    <m/>
    <m/>
    <m/>
    <m/>
    <m/>
    <n v="0"/>
    <n v="197696.17"/>
    <s v="NO_CONCILIADO"/>
  </r>
  <r>
    <x v="21"/>
    <m/>
    <x v="21"/>
    <x v="76"/>
    <s v="J06342510002"/>
    <s v="NTE"/>
    <n v="11696638"/>
    <m/>
    <s v="A:00862012001 GAM DE BERMEJO, TRANSFERENCIA DE RECUPERACIONES SEGÚN NOTA GEF-LCR-JSZ-0345-NOT/25 POR CONCEPTO DE REMUNERACIÓN POR ADMINISTRACION DE FIDEICOMISO QUE CORRESPONDEN AL FNDR DE ACUERDO A CONTRATO DE FIDEICOMISO “PROGRAMA APOYO A LA EJECUCION DE LA INVERSION PUBLICA” (AEIP)."/>
    <m/>
    <m/>
    <m/>
    <m/>
    <m/>
    <m/>
    <n v="0"/>
    <n v="16387.27"/>
    <s v="NO_CONCILIADO"/>
  </r>
  <r>
    <x v="21"/>
    <m/>
    <x v="21"/>
    <x v="76"/>
    <s v="J06342520002"/>
    <s v="NTE"/>
    <n v="11699292"/>
    <m/>
    <s v="A:00862012001 GAM DE CHIMORE, TRANSFERENCIA DE RECUPERACIONES SEGÚN NOTA GEF-LCR-JSZ-0345-NOT/25 POR CONCEPTO DE REMUNERACIÓN POR ADMINISTRACION DE FIDEICOMISO QUE CORRESPONDEN AL FNDR DE ACUERDO A CONTRATO DE FIDEICOMISO “PROGRAMA APOYO A LA EJECUCION DE LA INVERSION PUBLICA” (AEIP)."/>
    <m/>
    <m/>
    <m/>
    <m/>
    <m/>
    <m/>
    <n v="0"/>
    <n v="3645.41"/>
    <s v="NO_CONCILIADO"/>
  </r>
  <r>
    <x v="79"/>
    <m/>
    <x v="79"/>
    <x v="76"/>
    <s v="J06342530002"/>
    <s v="NTE"/>
    <n v="11699276"/>
    <m/>
    <s v="A:00099021001 GAM DE CHIMORE, TRANSFERENCIA DE RECUPERACIONES SEGÚN NOTA GEF-LCR-JSZ-0345-NOT/25 POR CONCEPTO DE PAGO DE CAPITAL E INTERES DE ACUERDO A CONTRATO DE FIDEICOMISO “PROGRAMA APOYO A LA EJECUCION DE LA INVERSION PUBLICA” (AEIP) FIRMADO ENTRE MINISTERIO DE PLANIFICACION Y EL FNDR."/>
    <m/>
    <m/>
    <m/>
    <m/>
    <m/>
    <m/>
    <n v="0"/>
    <n v="41556.39"/>
    <s v="NO_CONCILIADO"/>
  </r>
  <r>
    <x v="21"/>
    <m/>
    <x v="21"/>
    <x v="76"/>
    <s v="J06342610002"/>
    <s v="NTE"/>
    <n v="11708076"/>
    <m/>
    <s v="A:00862012001 GAM DE CHIMORE TRANSFERENCIA DE RECUPERACIONES SEGÚN NOTA INTERNA GEF-LCR-DYF-0332-NOT/25, POR CONCEPTO DE REMUNERACION DE ADMINISTRACION QUE CORRESPONDE AL FNDR DE ACUERDO A CONTRATO DE FIDEICOMISO “FINANCIAMIENTO DE APOYO A LA REACTIVACION DE LA INVERSION PUBLICA” (FARIP)."/>
    <m/>
    <m/>
    <m/>
    <m/>
    <m/>
    <m/>
    <n v="0"/>
    <n v="7066.39"/>
    <s v="NO_CONCILIADO"/>
  </r>
  <r>
    <x v="79"/>
    <m/>
    <x v="79"/>
    <x v="76"/>
    <s v="J06342540002"/>
    <s v="NTE"/>
    <n v="11708007"/>
    <m/>
    <s v="A:00099021001 GAM DE OMEREQUE, TRANSFERENCIA DE RECUPERACIONES SEGÚN NOTA INTERNA GEF-LCR-DYF-0332-NOT/25, POR CONCEPTO DE INTERESES DE ACUERDO A CONTRATO DE FIDEICOMISO “FINANCIAMIENTO DE APOYO A LA REACTIVACION DE LA INVERSION PUBLICA” (FARIP) FIRMADO ENTRE EL MPD Y EL FNDR."/>
    <m/>
    <m/>
    <m/>
    <m/>
    <m/>
    <m/>
    <n v="0"/>
    <n v="13592.46"/>
    <s v="NO_CONCILIADO"/>
  </r>
  <r>
    <x v="21"/>
    <m/>
    <x v="21"/>
    <x v="76"/>
    <s v="J06342550002"/>
    <s v="NTE"/>
    <n v="11708030"/>
    <m/>
    <s v="A:00862012001 GAM DE OMEREQUE TRANSFERENCIA DE RECUPERACIONES SEGÚN NOTA INTERNA GEF-LCR-DYF-0332-NOT/25, POR CONCEPTO DE REMUNERACION DE ADMINISTRACION QUE CORRESPONDE AL FNDR DE ACUERDO A CONTRATO DE FIDEICOMISO “FINANCIAMIENTO DE APOYO A LA REACTIVACION DE LA INVERSION PUBLICA” (FARIP)."/>
    <m/>
    <m/>
    <m/>
    <m/>
    <m/>
    <m/>
    <n v="0"/>
    <n v="13592.45"/>
    <s v="NO_CONCILIADO"/>
  </r>
  <r>
    <x v="79"/>
    <m/>
    <x v="79"/>
    <x v="76"/>
    <s v="J06342600002"/>
    <s v="NTE"/>
    <n v="11708050"/>
    <m/>
    <s v="A:00099021001 GAM DE CHIMORE, TRANSFERENCIA DE RECUPERACIONES SEGÚN NOTA INTERNA GEF-LCR-DYF-0332-NOT/25, POR CONCEPTO DE CAPITAL E INTERESES DE ACUERDO A CONTRATO DE FIDEICOMISO “FINANCIAMIENTO DE APOYO A LA REACTIVACION DE LA INVERSION PUBLICA” (FARIP) FIRMADO ENTRE EL MPD Y EL FNDR."/>
    <m/>
    <m/>
    <m/>
    <m/>
    <m/>
    <m/>
    <n v="0"/>
    <n v="47507"/>
    <s v="NO_CONCILIADO"/>
  </r>
  <r>
    <x v="79"/>
    <m/>
    <x v="79"/>
    <x v="76"/>
    <s v="J06342620002"/>
    <s v="NTE"/>
    <n v="11708107"/>
    <m/>
    <s v="A:00099021001 GAM DE CHIMORE, TRANSFERENCIA DE RECUPERACIONES SEGÚN NOTA INTERNA GEF-LCR-DYF-0332-NOT/25, POR CONCEPTO DE CAPITAL E INTERESES DE ACUERDO A CONTRATO DE FIDEICOMISO “FINANCIAMIENTO DE APOYO A LA REACTIVACION DE LA INVERSION PUBLICA” (FARIP) FIRMADO ENTRE EL MPD Y EL FNDR."/>
    <m/>
    <m/>
    <m/>
    <m/>
    <m/>
    <m/>
    <n v="0"/>
    <n v="16873.77"/>
    <s v="NO_CONCILIADO"/>
  </r>
  <r>
    <x v="5"/>
    <m/>
    <x v="5"/>
    <x v="76"/>
    <s v="S11253380001"/>
    <s v="COB"/>
    <n v="1125338"/>
    <m/>
    <s v="'COBRO DE'||UTILES DE ESCRITORIO POR EL COMPROBANTE NRO. 1125337 DE LA FECHA, S/G.NOTA GAFC-0356/DFC/URTE-097/2025 DE FECHA 26/2/2025 (HRE-TGL-3945) ENVIADO POR YACIMIENTOS PETROLIFEROS FISCALES BOLIVIANOS DÉBITO DE LA LIBRETA 00513022001 YPFB-&quot;OPERACIONES&quot; COBRO DE ÚTILES DE ESCRITORIO."/>
    <m/>
    <m/>
    <m/>
    <m/>
    <m/>
    <m/>
    <n v="60"/>
    <n v="0"/>
    <s v="NO_CONCILIADO"/>
  </r>
  <r>
    <x v="63"/>
    <m/>
    <x v="63"/>
    <x v="76"/>
    <s v="S11253430003"/>
    <s v="COB"/>
    <n v="1125343"/>
    <m/>
    <s v="||TRANSFERENCIA DE FONDOS S/G MENSAJE SWIFT NRO. 5731 EN ATENCIÓN A CORREO ELECTRÓNICO Y NOTA CITE: CAR/DGE-DNAF N°0031/2025 DE FECHA 29/1/2025 (HRE-TGL-1912) ENVIADA POR NAVEGACIÓN AÉREA Y AEROPUERTOS BOLIVIANOS (SECTOR PÚBLICO). DEBITO DE LA LIBRETA 00389012001 NAABOL-ADMINISTRACIÓN CENTRAL, COBRO DE ÚTILES DE ESCRITORIO."/>
    <m/>
    <m/>
    <m/>
    <m/>
    <m/>
    <m/>
    <n v="60"/>
    <n v="0"/>
    <s v="NO_CONCILIADO"/>
  </r>
  <r>
    <x v="3"/>
    <m/>
    <x v="3"/>
    <x v="76"/>
    <s v="S11253450003"/>
    <s v="COB"/>
    <n v="1125345"/>
    <m/>
    <s v="||TRANSFERENCIA DE FONDOS S/G MENSAJES SWIFT NROS. 5747 Y 5748, DE LA FECHA Y NOTA CITE DGAC/DAF/FIN/NE-0008/25 DE F.29.01.2025 (HRE-TGL-1866) DE LA DIRECCION GENERAL DE AERONAUTICA CIVIL (SECTOR PÚBLICO). DEBITO DE LA LIBRETA 00117012001 DGAC, REPOSICIÓN DE ÚTILES DE ESCRITORIO."/>
    <m/>
    <m/>
    <m/>
    <m/>
    <m/>
    <m/>
    <n v="60"/>
    <n v="0"/>
    <s v="NO_CONCILIADO"/>
  </r>
  <r>
    <x v="63"/>
    <m/>
    <x v="63"/>
    <x v="76"/>
    <s v="S11253460003"/>
    <s v="COB"/>
    <n v="1125346"/>
    <m/>
    <s v="||TRANSFERENCIA DE FONDOS S/G MENSAJE SWIFT NRO. 5749 - 5750 EN ATENCIÓN A NOTA CITE: CAR/DGE-DNAF N°0031/2025 DE FECHA 29/1/2025 (HRE-TGL-1912) ENVIADA POR NAVEGACIÓN AÉREA Y AEROPUERTOS BOLIVIANOS (SECTOR PÚBLICO). DEBITO DE LA LIBRETA 00389012001 NAABOL-ADMINISTRACIÓN CENTRAL, COBRO DE ÚTILES DE ESCRITORIO."/>
    <m/>
    <m/>
    <m/>
    <m/>
    <m/>
    <m/>
    <n v="60"/>
    <n v="0"/>
    <s v="NO_CONCILIADO"/>
  </r>
  <r>
    <x v="63"/>
    <m/>
    <x v="63"/>
    <x v="76"/>
    <s v="G31120070001"/>
    <s v="DEV"/>
    <n v="3112007"/>
    <m/>
    <s v="COBRO DE OBLIGACIONES A LA NAVEGACIÓN AÉREA Y AEROPUERTOS BOLIVIANOS - NAABOL, PRÉSTAMO ICO 01020033.0 EQUIP. AEROPUERTO J. WILSTERMAN, VCTO. 24/04/2025, CUT 3987 LIBRETA Nº 00389012001 NAABOL - ADMINISTRACIÓN CENTRAL (CENTRO 96)"/>
    <m/>
    <m/>
    <m/>
    <m/>
    <m/>
    <m/>
    <n v="1382717.17"/>
    <n v="0"/>
    <s v="NO_CONCILIADO"/>
  </r>
  <r>
    <x v="9"/>
    <m/>
    <x v="9"/>
    <x v="76"/>
    <s v="S11253330002"/>
    <s v="CRV"/>
    <n v="1125333"/>
    <m/>
    <s v="||REGULARIZACIÓN DE RECURSOS PENDIENTES DE APLICACIÓN DEL COMP. CONTABLE N° 1121435 DE FECHA 05/03/2025, SG. NOTA MMAYA/DGAA N° 121/2025 DE FECHA 23/04/25 (ORIG. CURSA EN EL COMBTE. 1125329) ENVIADO POR EL MINISTERIO DE MEDIO AMBIENTE Y AGUA A LA LIB. 00086018060 MMAYA-BS-PLAN GESTIÓN ELIM.HCFC (HPMPII) EN BOLIVIA POR CTA DE UNITED NATIONS."/>
    <m/>
    <m/>
    <m/>
    <m/>
    <m/>
    <m/>
    <n v="0"/>
    <n v="166698"/>
    <s v="NO_CONCILIADO"/>
  </r>
  <r>
    <x v="9"/>
    <m/>
    <x v="9"/>
    <x v="76"/>
    <s v="S11253350001"/>
    <s v="DEV"/>
    <n v="1125335"/>
    <m/>
    <s v="COBRO DE||ÚTILES DE ESCRITORIO POR EL REGISTRO DEL COMP. CONTABLE N° 1125333 DE LA FECHA , SG. NOTA MMAYA/DGAA N° 121/2025 DE FECHA 23/04/25 (TRAM - 562) ENVIADO POR EL MINISTERIO DE MEDIO AMBIENTE Y AGUA COBRO ÚTILES DE ESCRITORIO DE LA LIB.00086018060 MMAYA-BS-PLAN GESTIÓN ELIM.HCFC (HPMPII) EN BOLIVIA"/>
    <m/>
    <m/>
    <m/>
    <m/>
    <m/>
    <m/>
    <n v="60"/>
    <n v="0"/>
    <s v="NO_CONCILIADO"/>
  </r>
  <r>
    <x v="63"/>
    <m/>
    <x v="63"/>
    <x v="76"/>
    <s v="S11253440001"/>
    <s v="COB"/>
    <n v="1125344"/>
    <m/>
    <s v="||COBRO DE UTILES DE ESCRITORIO POR COBRO DE OBLIGACIONES A NAABOL, PRESTAMO ICO 01020033.0 EQUIP. AEROPUERTO J. WILSTERMAN, VCTO. 24/04/2025, CUT 3987 LIBRETA NO. 00389012001 NAABOL - ADMINISTRACION CENTRAL (CENTRO 96) SG. NOTA CITE: CAR/DGE-DNAF NO. 0082/2025 DE 8 DE ABRIL DE 2025 LIBRETA NRO.00389012001 NAABOL-ADMINISTRACION CENTRAL"/>
    <m/>
    <m/>
    <m/>
    <m/>
    <m/>
    <m/>
    <n v="60"/>
    <n v="0"/>
    <s v="NO_CONCILIADO"/>
  </r>
  <r>
    <x v="3"/>
    <m/>
    <x v="3"/>
    <x v="76"/>
    <s v="S11253570003"/>
    <s v="COB"/>
    <n v="1125357"/>
    <m/>
    <s v="||TRANSFERENCIA DE FONDOS S/G MENSAJE SWIFT NRO. 5754, CORREO ELECTRONICO DE LA FECHA Y NOTA CITE DGAC/DAF/FIN/NE-0008/25 DE F.29.01.2025 (HRE-TGL-1866) DE LA DIRECCION GENERAL DE AERONAUTICA CIVIL (SECTOR PÚBLICO). DEBITO DE LA LIBRETA 00117012001 DGAC, REPOSICIÓN DE ÚTILES DE ESCRITORIO."/>
    <m/>
    <m/>
    <m/>
    <m/>
    <m/>
    <m/>
    <n v="60"/>
    <n v="0"/>
    <s v="NO_CONCILIADO"/>
  </r>
  <r>
    <x v="63"/>
    <m/>
    <x v="63"/>
    <x v="76"/>
    <s v="S11253580003"/>
    <s v="COB"/>
    <n v="1125358"/>
    <m/>
    <s v="||TRANSFERENCIA DE FONDOS S/G MENSAJE SWIFT NRO. 5755 EN ATENCIÓN A CORREO ELECTRÓNICO Y NOTA CITE: CAR/DGE-DNAF N°0031/2025 DE FECHA 29/1/2025 (HRE-TGL-1912) ENVIADA POR NAVEGACIÓN AÉREA Y AEROPUERTOS BOLIVIANOS (SECTOR PÚBLICO). DEBITO DE LA LIBRETA 00389012001 NAABOL-ADMINISTRACIÓN CENTRAL, COBRO DE ÚTILES DE ESCRITORIO."/>
    <m/>
    <m/>
    <m/>
    <m/>
    <m/>
    <m/>
    <n v="60"/>
    <n v="0"/>
    <s v="NO_CONCILIADO"/>
  </r>
  <r>
    <x v="58"/>
    <m/>
    <x v="58"/>
    <x v="77"/>
    <s v="O22805560002"/>
    <s v="BOD"/>
    <n v="2280556"/>
    <m/>
    <s v="00070011102 DEPOSITO DE EFECTIVO, DEPOSITANTE: MELANNIE BELEN VELASCO YAÑEZ, CONCEPTO: DEVOLUCION DE VIATICOS, CUENTA DE DEPOSITO: CUENTA UNICA DEL TESORO"/>
    <m/>
    <m/>
    <m/>
    <m/>
    <m/>
    <m/>
    <n v="0"/>
    <n v="927.5"/>
    <s v="NO_CONCILIADO"/>
  </r>
  <r>
    <x v="25"/>
    <m/>
    <x v="25"/>
    <x v="77"/>
    <s v="O22805570002"/>
    <s v="BOD"/>
    <n v="2280557"/>
    <m/>
    <s v="00046021109 DEPOSITO DE EFECTIVO, DEPOSITANTE: EMPRESA UNIPERSONAL DARIO Z MAMANI, CONCEPTO: PAGO DE SERVICIOS, CUENTA DE DEPOSITO: CUENTA UNICA DEL TESORO"/>
    <m/>
    <m/>
    <m/>
    <m/>
    <m/>
    <m/>
    <n v="0"/>
    <n v="2013"/>
    <s v="NO_CONCILIADO"/>
  </r>
  <r>
    <x v="103"/>
    <m/>
    <x v="103"/>
    <x v="77"/>
    <s v="O22805670002"/>
    <s v="BOD"/>
    <n v="2280567"/>
    <m/>
    <s v="00312012001 DEPOSITO DE EFECTIVO, DEPOSITANTE: LAURA CARDENAS CABALLERO, CONCEPTO: DEVOLUCION PREVENTIVO N°244, CUENTA DE DEPOSITO: CUENTA UNICA DEL TESORO"/>
    <m/>
    <m/>
    <m/>
    <m/>
    <m/>
    <m/>
    <n v="0"/>
    <n v="11"/>
    <s v="NO_CONCILIADO"/>
  </r>
  <r>
    <x v="103"/>
    <m/>
    <x v="103"/>
    <x v="77"/>
    <s v="O22805680002"/>
    <s v="BOD"/>
    <n v="2280568"/>
    <m/>
    <s v="00312012001 DEPOSITO DE EFECTIVO, DEPOSITANTE: BEIMAR ROCHA GALEAN, CONCEPTO: DEVOLUCION PREVENTIVO N°246, CUENTA DE DEPOSITO: CUENTA UNICA DEL TESORO"/>
    <m/>
    <m/>
    <m/>
    <m/>
    <m/>
    <m/>
    <n v="0"/>
    <n v="1288.71"/>
    <s v="NO_CONCILIADO"/>
  </r>
  <r>
    <x v="103"/>
    <m/>
    <x v="103"/>
    <x v="77"/>
    <s v="O22805700002"/>
    <s v="BOD"/>
    <n v="2280570"/>
    <m/>
    <s v="00099021001 DEPOSITO DE EFECTIVO, DEPOSITANTE: BEIMAR ROCHA GALEAN, CONCEPTO: DEVOLUCION PREVENTIVO N°245, CUENTA DE DEPOSITO: CUENTA UNICA DEL TESORO/DJBR"/>
    <m/>
    <m/>
    <m/>
    <m/>
    <m/>
    <m/>
    <n v="0"/>
    <n v="7"/>
    <s v="NO_CONCILIADO"/>
  </r>
  <r>
    <x v="103"/>
    <m/>
    <x v="103"/>
    <x v="77"/>
    <s v="O22805720002"/>
    <s v="BOD"/>
    <n v="2280572"/>
    <m/>
    <s v="00099021001 DEPOSITO DE EFECTIVO, DEPOSITANTE: FREDDY FELIPE MAMANI, CONCEPTO: DEVOLUCION PREVENTIVO N°31, CUENTA DE DEPOSITO: CUENTA UNICA DEL TESORO/DJBR"/>
    <m/>
    <m/>
    <m/>
    <m/>
    <m/>
    <m/>
    <n v="0"/>
    <n v="83.2"/>
    <s v="NO_CONCILIADO"/>
  </r>
  <r>
    <x v="103"/>
    <m/>
    <x v="103"/>
    <x v="77"/>
    <s v="O22805730002"/>
    <s v="BOD"/>
    <n v="2280573"/>
    <m/>
    <s v="00312012001 DEPOSITO DE EFECTIVO, DEPOSITANTE: FREDDY FELIPE MAMANI, CONCEPTO: DEVOLUCION PREVENTIVO N°32, CUENTA DE DEPOSITO: CUENTA UNICA DEL TESORO"/>
    <m/>
    <m/>
    <m/>
    <m/>
    <m/>
    <m/>
    <n v="0"/>
    <n v="989.49"/>
    <s v="NO_CONCILIADO"/>
  </r>
  <r>
    <x v="1"/>
    <m/>
    <x v="1"/>
    <x v="77"/>
    <s v="O22805740002"/>
    <s v="BOD"/>
    <n v="2280574"/>
    <m/>
    <s v="00099021001 DEPOSITO DE EFECTIVO, DEPOSITANTE: TORRICO OLIVIA PAMELA, CONCEPTO: PAGO POR EXCESO DE REFRIGERIO SEP 2024, CUENTA DE DEPOSITO: CUENTA UNICA DEL TESORO"/>
    <m/>
    <m/>
    <m/>
    <m/>
    <m/>
    <m/>
    <n v="0"/>
    <n v="18"/>
    <s v="NO_CONCILIADO"/>
  </r>
  <r>
    <x v="29"/>
    <m/>
    <x v="29"/>
    <x v="77"/>
    <s v="O22805760002"/>
    <s v="BOD"/>
    <n v="2280576"/>
    <m/>
    <s v="00099021001 DEPOSITO DE EFECTIVO, DEPOSITANTE: CHAMBI QUISPE RAMIL, CONCEPTO: PAGO POR EXCESO DE REFRIGERIO MAYO 2024, CUENTA DE DEPOSITO: CUENTA UNICA DEL TESORO/DJBR"/>
    <m/>
    <m/>
    <m/>
    <m/>
    <m/>
    <m/>
    <n v="0"/>
    <n v="18"/>
    <s v="NO_CONCILIADO"/>
  </r>
  <r>
    <x v="29"/>
    <m/>
    <x v="29"/>
    <x v="77"/>
    <s v="O22805770002"/>
    <s v="BOD"/>
    <n v="2280577"/>
    <m/>
    <s v="00099021001 DEPOSITO DE EFECTIVO, DEPOSITANTE: DURAN DORADO LEILA, CONCEPTO: PAGO POR EXCESO DE REFRIGERIO AGOSTO 2024, CUENTA DE DEPOSITO: CUENTA UNICA DEL TESORO/DJBR"/>
    <m/>
    <m/>
    <m/>
    <m/>
    <m/>
    <m/>
    <n v="0"/>
    <n v="36"/>
    <s v="NO_CONCILIADO"/>
  </r>
  <r>
    <x v="29"/>
    <m/>
    <x v="29"/>
    <x v="77"/>
    <s v="O22805780002"/>
    <s v="BOD"/>
    <n v="2280578"/>
    <m/>
    <s v="00099021001 DEPOSITO DE EFECTIVO, DEPOSITANTE: DURAN DORADO LEILA, CONCEPTO: PAGO POR EXCESO DE REFRIGERIO SEP 2024, CUENTA DE DEPOSITO: CUENTA UNICA DEL TESORO/DJBR"/>
    <m/>
    <m/>
    <m/>
    <m/>
    <m/>
    <m/>
    <n v="0"/>
    <n v="18"/>
    <s v="NO_CONCILIADO"/>
  </r>
  <r>
    <x v="29"/>
    <m/>
    <x v="29"/>
    <x v="77"/>
    <s v="O22805790002"/>
    <s v="BOD"/>
    <n v="2280579"/>
    <m/>
    <s v="00099021001 DEPOSITO DE EFECTIVO, DEPOSITANTE: PEREDO CRESPO SARAHI ABIGAIL, CONCEPTO: PAGO POR EXCESO DE REFRIGERIO MAYO 2024, CUENTA DE DEPOSITO: CUENTA UNICA DEL TESORO/DJBR"/>
    <m/>
    <m/>
    <m/>
    <m/>
    <m/>
    <m/>
    <n v="0"/>
    <n v="18"/>
    <s v="NO_CONCILIADO"/>
  </r>
  <r>
    <x v="29"/>
    <m/>
    <x v="29"/>
    <x v="77"/>
    <s v="O22805860002"/>
    <s v="BOD"/>
    <n v="2280586"/>
    <m/>
    <s v="00099021001 DEPOSITO DE EFECTIVO, DEPOSITANTE: LOZA SOLANO GERMAN, CONCEPTO: PAGO POR EXCESO DE REFRIGERIO JULIO 2024, CUENTA DE DEPOSITO: CUENTA UNICA DEL TESORO/DJBR"/>
    <m/>
    <m/>
    <m/>
    <m/>
    <m/>
    <m/>
    <n v="0"/>
    <n v="36"/>
    <s v="NO_CONCILIADO"/>
  </r>
  <r>
    <x v="29"/>
    <m/>
    <x v="29"/>
    <x v="77"/>
    <s v="O22805810002"/>
    <s v="BOD"/>
    <n v="2280581"/>
    <m/>
    <s v="00099021001 DEPOSITO DE EFECTIVO, DEPOSITANTE: PEREDO CRESPO SARAHI ABIGAIL, CONCEPTO: PAGO POR EXCESO DE REFRIGERIO SEP 2024, CUENTA DE DEPOSITO: CUENTA UNICA DEL TESORO/DJBR"/>
    <m/>
    <m/>
    <m/>
    <m/>
    <m/>
    <m/>
    <n v="0"/>
    <n v="18"/>
    <s v="NO_CONCILIADO"/>
  </r>
  <r>
    <x v="29"/>
    <m/>
    <x v="29"/>
    <x v="77"/>
    <s v="O22805830002"/>
    <s v="BOD"/>
    <n v="2280583"/>
    <m/>
    <s v="00099021001 DEPOSITO DE EFECTIVO, DEPOSITANTE: VACA NUÑEZ NEREIDA, CONCEPTO: PAGO POR EXCESO DE REFRIGERIO SEP 2024, CUENTA DE DEPOSITO: CUENTA UNICA DEL TESORO/DJBR"/>
    <m/>
    <m/>
    <m/>
    <m/>
    <m/>
    <m/>
    <n v="0"/>
    <n v="18"/>
    <s v="NO_CONCILIADO"/>
  </r>
  <r>
    <x v="29"/>
    <m/>
    <x v="29"/>
    <x v="77"/>
    <s v="O22805850002"/>
    <s v="BOD"/>
    <n v="2280585"/>
    <m/>
    <s v="00099021001 DEPOSITO DE EFECTIVO, DEPOSITANTE: MAMANI GOMEZ CARLA PAMELA, CONCEPTO: PAGO POR EXCESO DE REFRIGERIO MAYO 2024, CUENTA DE DEPOSITO: CUENTA UNICA DEL TESORO/DJBR"/>
    <m/>
    <m/>
    <m/>
    <m/>
    <m/>
    <m/>
    <n v="0"/>
    <n v="18"/>
    <s v="NO_CONCILIADO"/>
  </r>
  <r>
    <x v="70"/>
    <m/>
    <x v="70"/>
    <x v="77"/>
    <s v="O22805870002"/>
    <s v="BOD"/>
    <n v="2280587"/>
    <m/>
    <s v="00342012001 DEPOSITO DE EFECTIVO, DEPOSITANTE: LUIS ALBERTO CABEZAS LLUSCO, CONCEPTO: AJUSTE REDONDEO, CUENTA DE DEPOSITO: CUENTA UNICA DEL TESORO"/>
    <m/>
    <m/>
    <m/>
    <m/>
    <m/>
    <m/>
    <n v="0"/>
    <n v="0.03"/>
    <s v="NO_CONCILIADO"/>
  </r>
  <r>
    <x v="70"/>
    <m/>
    <x v="70"/>
    <x v="77"/>
    <s v="O22805880002"/>
    <s v="BOD"/>
    <n v="2280588"/>
    <m/>
    <s v="00342012001 DEPOSITO DE EFECTIVO, DEPOSITANTE: AURELIO ADEMAR CHAPI CORI, CONCEPTO: AJUSTE REDONDEO, CUENTA DE DEPOSITO: CUENTA UNICA DEL TESORO"/>
    <m/>
    <m/>
    <m/>
    <m/>
    <m/>
    <m/>
    <n v="0"/>
    <n v="0.01"/>
    <s v="NO_CONCILIADO"/>
  </r>
  <r>
    <x v="70"/>
    <m/>
    <x v="70"/>
    <x v="77"/>
    <s v="O22805910002"/>
    <s v="BOD"/>
    <n v="2280591"/>
    <m/>
    <s v="00342012001 DEPOSITO DE EFECTIVO, DEPOSITANTE: ROLANDO GERONIMO OMAR SOTO, CONCEPTO: AJUSTE REDONDEO, CUENTA DE DEPOSITO: CUENTA UNICA DEL TESORO"/>
    <m/>
    <m/>
    <m/>
    <m/>
    <m/>
    <m/>
    <n v="0"/>
    <n v="0.01"/>
    <s v="NO_CONCILIADO"/>
  </r>
  <r>
    <x v="45"/>
    <m/>
    <x v="45"/>
    <x v="77"/>
    <s v="O22806300002"/>
    <s v="BOD"/>
    <n v="2280630"/>
    <m/>
    <s v="00053011103 DEPOSITO DE EFECTIVO, DEPOSITANTE: HUGO ROJAS MAMANI, CONCEPTO: REPOSICIÓN DE CREDENCIAL, CUENTA DE DEPOSITO: CUENTA UNICA DEL TESORO"/>
    <m/>
    <m/>
    <m/>
    <m/>
    <m/>
    <m/>
    <n v="0"/>
    <n v="30"/>
    <s v="NO_CONCILIADO"/>
  </r>
  <r>
    <x v="14"/>
    <m/>
    <x v="14"/>
    <x v="77"/>
    <s v="O22806420002"/>
    <s v="BOD"/>
    <n v="2280642"/>
    <m/>
    <s v="00016071101 DEPOSITO DE EFECTIVO, DEPOSITANTE: FREDDY HUANCA MAMANI, CONCEPTO: DEVOLUCION PARCIAL POR SERVICIO DE DOCENCIA GESTION 2024, CUENTA DE DEPOSITO: CUENTA UNICA DEL TESORO"/>
    <m/>
    <m/>
    <m/>
    <m/>
    <m/>
    <m/>
    <n v="0"/>
    <n v="59.71"/>
    <s v="NO_CONCILIADO"/>
  </r>
  <r>
    <x v="104"/>
    <m/>
    <x v="104"/>
    <x v="77"/>
    <s v="O22806490002"/>
    <s v="BOD"/>
    <n v="2280649"/>
    <m/>
    <s v="00099021001 DEPOSITO DE EFECTIVO, DEPOSITANTE: RUTH LIDIA CONDORI QUISPE, CONCEPTO: DEV. REVERSION PARCIAL PLANILLA N°21 PREV.141, CUENTA DE DEPOSITO: CUENTA UNICA DEL TESORO/DJBR"/>
    <m/>
    <m/>
    <m/>
    <m/>
    <m/>
    <m/>
    <n v="0"/>
    <n v="1033.43"/>
    <s v="NO_CONCILIADO"/>
  </r>
  <r>
    <x v="64"/>
    <m/>
    <x v="64"/>
    <x v="77"/>
    <s v="O22806500002"/>
    <s v="BOD"/>
    <n v="2280650"/>
    <m/>
    <s v="00292032001 DEPOSITO DE EFECTIVO, DEPOSITANTE: OMAR CHRISTIAN MENDOZA MOLLINEDO, CONCEPTO: REPOSICION DE CREDENCIAL INSTITUCIONAL, CUENTA DE DEPOSITO: CUENTA UNICA DEL TESORO"/>
    <m/>
    <m/>
    <m/>
    <m/>
    <m/>
    <m/>
    <n v="0"/>
    <n v="35"/>
    <s v="NO_CONCILIADO"/>
  </r>
  <r>
    <x v="104"/>
    <m/>
    <x v="104"/>
    <x v="77"/>
    <s v="O22806520002"/>
    <s v="BOD"/>
    <n v="2280652"/>
    <m/>
    <s v="00099021001 DEPOSITO DE EFECTIVO, DEPOSITANTE: JANNETH GUTIERREZ MERCADO, CONCEPTO: DEV REVERSION PLANILLA N°9 PREV 83, CUENTA DE DEPOSITO: CUENTA UNICA DEL TESORO/DJBR"/>
    <m/>
    <m/>
    <m/>
    <m/>
    <m/>
    <m/>
    <n v="0"/>
    <n v="1033.43"/>
    <s v="NO_CONCILIADO"/>
  </r>
  <r>
    <x v="25"/>
    <m/>
    <x v="25"/>
    <x v="77"/>
    <s v="O22806560002"/>
    <s v="BOD"/>
    <n v="2280656"/>
    <m/>
    <s v="00046171101 DEPOSITO DE EFECTIVO, DEPOSITANTE: IMPORTADORA COMERCIAL MEDITEC, CONCEPTO: SANCION JURIDICA, CUENTA DE DEPOSITO: CUENTA UNICA DEL TESORO"/>
    <m/>
    <m/>
    <m/>
    <m/>
    <m/>
    <m/>
    <n v="0"/>
    <n v="1000"/>
    <s v="NO_CONCILIADO"/>
  </r>
  <r>
    <x v="17"/>
    <m/>
    <x v="17"/>
    <x v="77"/>
    <s v="O22806640002"/>
    <s v="BOD"/>
    <n v="2280664"/>
    <m/>
    <s v="00047081101 DEPOSITO DE EFECTIVO, DEPOSITANTE: LUCAS FLORES SANTOS, CONCEPTO: DEVOLUCION DE FONDOS, CUENTA DE DEPOSITO: CUENTA UNICA DEL TESORO"/>
    <m/>
    <m/>
    <m/>
    <m/>
    <m/>
    <m/>
    <n v="0"/>
    <n v="1112"/>
    <s v="NO_CONCILIADO"/>
  </r>
  <r>
    <x v="1"/>
    <m/>
    <x v="1"/>
    <x v="77"/>
    <s v="O22806820002"/>
    <s v="BOD"/>
    <n v="2280682"/>
    <m/>
    <s v="00099021001 DEPOSITO DE EFECTIVO, DEPOSITANTE: PABLO VARGAS RIVERA, CONCEPTO: DEVOLUCION DE PASAJES Y VIATICOS PABLO VARGAS - SPV - 277 GESTION 2024, CUENTA DE DEPOSITO: CUENTA UNICA DEL TESORO"/>
    <m/>
    <m/>
    <m/>
    <m/>
    <m/>
    <m/>
    <n v="0"/>
    <n v="2315.5"/>
    <s v="NO_CONCILIADO"/>
  </r>
  <r>
    <x v="75"/>
    <m/>
    <x v="75"/>
    <x v="77"/>
    <s v="O22806940002"/>
    <s v="BOD"/>
    <n v="2280694"/>
    <m/>
    <s v="00522012001 DEPOSITO DE EFECTIVO, DEPOSITANTE: ALBARO PACHECO SINOVCIC SHOW GAMES, CONCEPTO: ALQUILER PREDIOS SANTA CRUZ DEL MES DE NOVIEMBRE DEL 2024, CUENTA DE DEPOSITO: CUENTA UNICA DEL TESORO"/>
    <m/>
    <m/>
    <m/>
    <m/>
    <m/>
    <m/>
    <n v="0"/>
    <n v="13000"/>
    <s v="NO_CONCILIADO"/>
  </r>
  <r>
    <x v="25"/>
    <m/>
    <x v="25"/>
    <x v="77"/>
    <s v="O22806960002"/>
    <s v="BOD"/>
    <n v="2280696"/>
    <m/>
    <s v="00046171101 DEPOSITO DE EFECTIVO, DEPOSITANTE: ROSSERTTI BOLIVIA SRL, CONCEPTO: SANCION JURIDICA, CUENTA DE DEPOSITO: CUENTA UNICA DEL TESORO"/>
    <m/>
    <m/>
    <m/>
    <m/>
    <m/>
    <m/>
    <n v="0"/>
    <n v="1334"/>
    <s v="NO_CONCILIADO"/>
  </r>
  <r>
    <x v="75"/>
    <m/>
    <x v="75"/>
    <x v="77"/>
    <s v="O22806970002"/>
    <s v="BOD"/>
    <n v="2280697"/>
    <m/>
    <s v="00522012001 DEPOSITO DE EFECTIVO, DEPOSITANTE: ALBARO PACHECO SINOVCIC SHOW GAMES, CONCEPTO: ALQUILER PREDIOS SANTA CRUZ DE 3 DIAS DE DICIEMBRE 2024, CUENTA DE DEPOSITO: CUENTA UNICA DEL TESORO"/>
    <m/>
    <m/>
    <m/>
    <m/>
    <m/>
    <m/>
    <n v="0"/>
    <n v="1300"/>
    <s v="NO_CONCILIADO"/>
  </r>
  <r>
    <x v="75"/>
    <m/>
    <x v="75"/>
    <x v="77"/>
    <s v="O22807060002"/>
    <s v="BOD"/>
    <n v="2280706"/>
    <m/>
    <s v="00522012001 DEPOSITO DE EFECTIVO, DEPOSITANTE: ELVIS CALLE FERNANDEZ, CONCEPTO: ALQUILER PREDIOS SANTA CRUZ DEL MES DE MARZO Y ABRIL DEL 2024, CUENTA DE DEPOSITO: CUENTA UNICA DEL TESORO"/>
    <m/>
    <m/>
    <m/>
    <m/>
    <m/>
    <m/>
    <n v="0"/>
    <n v="7100"/>
    <s v="NO_CONCILIADO"/>
  </r>
  <r>
    <x v="75"/>
    <m/>
    <x v="75"/>
    <x v="77"/>
    <s v="O22806980002"/>
    <s v="BOD"/>
    <n v="2280698"/>
    <m/>
    <s v="00522012001 DEPOSITO DE EFECTIVO, DEPOSITANTE: ALBARO PACHECO SINOVCIC SHOW GAMES, CONCEPTO: ALQUILER PREDIOS SANTA CRUZ DE 27 DIAS DE DICIEMBRE 2024., CUENTA DE DEPOSITO: CUENTA UNICA DEL TESORO"/>
    <m/>
    <m/>
    <m/>
    <m/>
    <m/>
    <m/>
    <n v="0"/>
    <n v="11700"/>
    <s v="NO_CONCILIADO"/>
  </r>
  <r>
    <x v="75"/>
    <m/>
    <x v="75"/>
    <x v="77"/>
    <s v="O22807020002"/>
    <s v="BOD"/>
    <n v="2280702"/>
    <m/>
    <s v="00522012001 DEPOSITO DE EFECTIVO, DEPOSITANTE: VITALIA ZAMBRANA VARGAS, CONCEPTO: ALQUILER PREDIOS CBBA DEL MES DE SEPTIEMBRE, OCTUBRE, NOVIEMBRE Y DICIEMBRE DEL 2020, CUENTA DE DEPOSITO: CUENTA UNICA DEL TESORO"/>
    <m/>
    <m/>
    <m/>
    <m/>
    <m/>
    <m/>
    <n v="0"/>
    <n v="2900"/>
    <s v="NO_CONCILIADO"/>
  </r>
  <r>
    <x v="75"/>
    <m/>
    <x v="75"/>
    <x v="77"/>
    <s v="O22807030002"/>
    <s v="BOD"/>
    <n v="2280703"/>
    <m/>
    <s v="00522012001 DEPOSITO DE EFECTIVO, DEPOSITANTE: LIGIA LISBET ACEVEDO ZAMBRANA, CONCEPTO: ALQUILER PREDIOS CBBA DEL MES DE SEPTIEMBRE, OCTUBRE, NOVIEMBRE Y DICIEMBRE DEL 2020, CUENTA DE DEPOSITO: CUENTA UNICA DEL TESORO"/>
    <m/>
    <m/>
    <m/>
    <m/>
    <m/>
    <m/>
    <n v="0"/>
    <n v="3080"/>
    <s v="NO_CONCILIADO"/>
  </r>
  <r>
    <x v="75"/>
    <m/>
    <x v="75"/>
    <x v="77"/>
    <s v="O22807100002"/>
    <s v="BOD"/>
    <n v="2280710"/>
    <m/>
    <s v="00522012001 DEPOSITO DE EFECTIVO, DEPOSITANTE: JUSTINA ZEGARRA DE CRUZ, CONCEPTO: ALQUILER PREDIOS LA PAZ DEL MES DE OCTUBRE A DICIEMRE 2024 Y ENERO A MARZO 2025, CUENTA DE DEPOSITO: CUENTA UNICA DEL TESORO"/>
    <m/>
    <m/>
    <m/>
    <m/>
    <m/>
    <m/>
    <n v="0"/>
    <n v="600"/>
    <s v="NO_CONCILIADO"/>
  </r>
  <r>
    <x v="71"/>
    <m/>
    <x v="71"/>
    <x v="77"/>
    <s v="O22807920002"/>
    <s v="BOD"/>
    <n v="2280792"/>
    <m/>
    <s v="00383012001 DEPOSITO DE EFECTIVO, DEPOSITANTE: AGENCIA BOLIVIANA DE CORREOS, CONCEPTO: REGIONAL LA PAZ 14-17/04/2025, CUENTA DE DEPOSITO: CUENTA UNICA DEL TESORO"/>
    <m/>
    <m/>
    <m/>
    <m/>
    <m/>
    <m/>
    <n v="0"/>
    <n v="37532.800000000003"/>
    <s v="NO_CONCILIADO"/>
  </r>
  <r>
    <x v="79"/>
    <m/>
    <x v="79"/>
    <x v="77"/>
    <s v="O22807970002"/>
    <s v="BOD"/>
    <n v="2280797"/>
    <m/>
    <s v="00099021001 DEPOSITO DE EFECTIVO, DEPOSITANTE: CONSECIONARIA PAULA CHURA, CONCEPTO: SERVICIO DE AGUA POTABLE (MINISTERIO DE PLANIFICACION DEL DESARROLLO), CUENTA DE DEPOSITO: CUENTA UNICA DEL TESORO"/>
    <m/>
    <m/>
    <m/>
    <m/>
    <m/>
    <m/>
    <n v="0"/>
    <n v="66.290000000000006"/>
    <s v="NO_CONCILIADO"/>
  </r>
  <r>
    <x v="79"/>
    <m/>
    <x v="79"/>
    <x v="77"/>
    <s v="O22807980002"/>
    <s v="BOD"/>
    <n v="2280798"/>
    <m/>
    <s v="00099021001 DEPOSITO DE EFECTIVO, DEPOSITANTE: CONSECIONARIA CHURA, CONCEPTO: SERVICIO DE ENERGIA ELECTRICA (MINISTERIO DE PLANIFICACION DEL DESARROLLO), CUENTA DE DEPOSITO: CUENTA UNICA DEL TESORO"/>
    <m/>
    <m/>
    <m/>
    <m/>
    <m/>
    <m/>
    <n v="0"/>
    <n v="121.64"/>
    <s v="NO_CONCILIADO"/>
  </r>
  <r>
    <x v="57"/>
    <m/>
    <x v="57"/>
    <x v="77"/>
    <s v="B22805360002"/>
    <s v="BOD"/>
    <n v="2280536"/>
    <m/>
    <s v="00212018002 DEP.DE CHEQ.AJENOS,RET.DE CAM.,CONCEPTO: DEVOLUCION DIAS NO PAGADOS CONSULTORES,DEP.: INRA - C. SALCEDO , PROCEDENCIA: BANCO UNION S.A., CHEQUE: 6315, FECHA DE EMISION:22/04/2025"/>
    <m/>
    <m/>
    <m/>
    <m/>
    <m/>
    <m/>
    <n v="0"/>
    <n v="5703.16"/>
    <s v="NO_CONCILIADO"/>
  </r>
  <r>
    <x v="57"/>
    <m/>
    <x v="57"/>
    <x v="77"/>
    <s v="B22805380002"/>
    <s v="BOD"/>
    <n v="2280538"/>
    <m/>
    <s v="00212012001 DEP.DE CHEQ.AJENOS,RET.DE CAM.,CONCEPTO: DEVOLUCION CREDENCIALES,DEP.: INRA - C. SALCEDO , PROCEDENCIA: BANCO UNION S.A., CHEQUE: 6316, FECHA DE EMISION:20/04/2025"/>
    <m/>
    <m/>
    <m/>
    <m/>
    <m/>
    <m/>
    <n v="0"/>
    <n v="420"/>
    <s v="NO_CONCILIADO"/>
  </r>
  <r>
    <x v="40"/>
    <m/>
    <x v="40"/>
    <x v="77"/>
    <s v="B22805480002"/>
    <s v="BOD"/>
    <n v="2280548"/>
    <m/>
    <s v="00290012001 DEP.DE CHEQ.AJENOS,RET.DE CAM.,CONCEPTO: OTROS INGRESOS SEGUN TRAMITE N°11216980,DEP.: SERVICIO DE IMPUESTO NACIONALES , PROCEDENCIA: BANCO UNION S.A., CHEQUE: 8054, FECHA DE EMISION:22/04/2025"/>
    <m/>
    <m/>
    <m/>
    <m/>
    <m/>
    <m/>
    <n v="0"/>
    <n v="36"/>
    <s v="NO_CONCILIADO"/>
  </r>
  <r>
    <x v="59"/>
    <m/>
    <x v="59"/>
    <x v="77"/>
    <s v="B22805750002"/>
    <s v="BOD"/>
    <n v="2280575"/>
    <m/>
    <s v="00078034201 DEP.DE CHEQ.AJENOS,RET.DE CAM.,CONCEPTO: PAGO REALIZADO POR PROPIETARIOS DE VEHICULOS Y CONCILIACION DE TALLERES,DEP.: EEC GNV , PROCEDENCIA: BANCO UNION S.A., CHEQUE: 396, FECHA DE EMISION:23/04/2025"/>
    <m/>
    <m/>
    <m/>
    <m/>
    <m/>
    <m/>
    <n v="0"/>
    <n v="57018.13"/>
    <s v="NO_CONCILIADO"/>
  </r>
  <r>
    <x v="70"/>
    <m/>
    <x v="70"/>
    <x v="77"/>
    <s v="B22805930002"/>
    <s v="BOD"/>
    <n v="2280593"/>
    <m/>
    <s v="00342012001 DEP.DE CHEQ.AJENOS,RET.DE CAM.,CONCEPTO: EJECUCION GARANTIA SANTA CRUZ,DEP.: DALCONPROYECT DISEÑO Y CONSTRUCCION , PROCEDENCIA: BANCO UNION S.A., CHEQUE: 862, FECHA DE EMISION:21/04/2025"/>
    <m/>
    <m/>
    <m/>
    <m/>
    <m/>
    <m/>
    <n v="0"/>
    <n v="20476.990000000002"/>
    <s v="NO_CONCILIADO"/>
  </r>
  <r>
    <x v="2"/>
    <m/>
    <x v="2"/>
    <x v="77"/>
    <s v="B22806040002"/>
    <s v="BOD"/>
    <n v="2280604"/>
    <m/>
    <s v="00015011108 DEP.DE CHEQ.AJENOS,RET.DE CAM.,CONCEPTO: DEPÓSITO A LA CUT,DEP.: MINISTERIO DE GOBIERNO , PROCEDENCIA: BANCO UNION S.A., CHEQUE: 52532, FECHA DE EMISION:21/04/2025"/>
    <m/>
    <m/>
    <m/>
    <m/>
    <m/>
    <m/>
    <n v="0"/>
    <n v="100"/>
    <s v="NO_CONCILIADO"/>
  </r>
  <r>
    <x v="31"/>
    <m/>
    <x v="31"/>
    <x v="77"/>
    <s v="B22806050002"/>
    <s v="BOD"/>
    <n v="2280605"/>
    <m/>
    <s v="00099021001 DEP.DE CHEQ.AJENOS,RET.DE CAM.,CONCEPTO: DEVOLUCION AL TGN POR PAGOS INDEBIDOS BONO FRONTERA GESTION 2020 DEL PERSONAL MILITAR,DEP.: MINISTERIO DE DEFENSA , PROCEDENCIA: BANCO UNION S.A., CHEQUE: 22249, FECHA DE EMISION:25/04/2025"/>
    <m/>
    <m/>
    <m/>
    <m/>
    <m/>
    <m/>
    <n v="0"/>
    <n v="123201.98"/>
    <s v="NO_CONCILIADO"/>
  </r>
  <r>
    <x v="70"/>
    <m/>
    <x v="70"/>
    <x v="77"/>
    <s v="B22806340002"/>
    <s v="BOD"/>
    <n v="2280634"/>
    <m/>
    <s v="00342012001 DEP.DE CHEQ.AJENOS,RET.DE CAM.,CONCEPTO: REEMBOLSO POR INCAPACIDAD TEMPORAL,DEP.: CAJA DE SALUD CORDES , PROCEDENCIA: BANCO UNION S.A., CHEQUE: 47168, FECHA DE EMISION:26/03/2025"/>
    <m/>
    <m/>
    <m/>
    <m/>
    <m/>
    <m/>
    <n v="0"/>
    <n v="1638.17"/>
    <s v="NO_CONCILIADO"/>
  </r>
  <r>
    <x v="1"/>
    <m/>
    <x v="1"/>
    <x v="77"/>
    <s v="B22806590002"/>
    <s v="BOD"/>
    <n v="2280659"/>
    <m/>
    <s v="00099021001 DEP.DE CHEQ.AJENOS,RET.DE CAM.,CONCEPTO: DEVOLUCION SUELDO FEBRERO 2025,DEP.: LUIS ANGEL ORTEGA MEDINA , PROCEDENCIA: BANCO UNION S.A., CHEQUE: 216014, FECHA DE EMISION:25/04/2025"/>
    <m/>
    <m/>
    <m/>
    <m/>
    <m/>
    <m/>
    <n v="0"/>
    <n v="3772.7"/>
    <s v="NO_CONCILIADO"/>
  </r>
  <r>
    <x v="78"/>
    <m/>
    <x v="78"/>
    <x v="77"/>
    <s v="B22806360002"/>
    <s v="BOD"/>
    <n v="2280636"/>
    <m/>
    <s v="00591012001 DEP.DE CHEQ.AJENOS,RET.DE CAM.,CONCEPTO: SG HR MT/2025-03024,DEP.: E.E.T.C. MI TELEFERICO , PROCEDENCIA: BANCO UNION S.A., CHEQUE: 4187, FECHA DE EMISION:16/04/2025"/>
    <m/>
    <m/>
    <m/>
    <m/>
    <m/>
    <m/>
    <n v="0"/>
    <n v="102.45"/>
    <s v="NO_CONCILIADO"/>
  </r>
  <r>
    <x v="78"/>
    <m/>
    <x v="78"/>
    <x v="77"/>
    <s v="B22806370002"/>
    <s v="BOD"/>
    <n v="2280637"/>
    <m/>
    <s v="00591012001 DEP.DE CHEQ.AJENOS,RET.DE CAM.,CONCEPTO: SG HR MT/2025-02997,DEP.: E.E.T.C. MI TELEFERICO , PROCEDENCIA: BANCO UNION S.A., CHEQUE: 4188, FECHA DE EMISION:22/04/2025"/>
    <m/>
    <m/>
    <m/>
    <m/>
    <m/>
    <m/>
    <n v="0"/>
    <n v="1394.4"/>
    <s v="NO_CONCILIADO"/>
  </r>
  <r>
    <x v="78"/>
    <m/>
    <x v="78"/>
    <x v="77"/>
    <s v="B22806380002"/>
    <s v="BOD"/>
    <n v="2280638"/>
    <m/>
    <s v="00591012001 DEP.DE CHEQ.AJENOS,RET.DE CAM.,CONCEPTO: SG HR MT/2025-2991,DEP.: E.E.T.C. MI TELEFERICO , PROCEDENCIA: BANCO UNION S.A., CHEQUE: 4189, FECHA DE EMISION:24/04/2025"/>
    <m/>
    <m/>
    <m/>
    <m/>
    <m/>
    <m/>
    <n v="0"/>
    <n v="130435.69"/>
    <s v="NO_CONCILIADO"/>
  </r>
  <r>
    <x v="1"/>
    <m/>
    <x v="1"/>
    <x v="77"/>
    <s v="B22806610002"/>
    <s v="BOD"/>
    <n v="2280661"/>
    <m/>
    <s v="00099021001 DEP.DE CHEQ.AJENOS,RET.DE CAM.,CONCEPTO: DEPÓSITO,DEP.: EMMA DAIZI FLORES CARZIL , PROCEDENCIA: BANCO UNION S.A., CHEQUE: 216017, FECHA DE EMISION:25/04/2025"/>
    <m/>
    <m/>
    <m/>
    <m/>
    <m/>
    <m/>
    <n v="0"/>
    <n v="7206.05"/>
    <s v="NO_CONCILIADO"/>
  </r>
  <r>
    <x v="1"/>
    <m/>
    <x v="1"/>
    <x v="77"/>
    <s v="B22806620002"/>
    <s v="BOD"/>
    <n v="2280662"/>
    <m/>
    <s v="00099021001 DEP.DE CHEQ.AJENOS,RET.DE CAM.,CONCEPTO: DEPÓSITO,DEP.: PETER MARUSIC FAREL , PROCEDENCIA: BANCO UNION S.A., CHEQUE: 216016, FECHA DE EMISION:25/04/2025"/>
    <m/>
    <m/>
    <m/>
    <m/>
    <m/>
    <m/>
    <n v="0"/>
    <n v="479.7"/>
    <s v="NO_CONCILIADO"/>
  </r>
  <r>
    <x v="1"/>
    <m/>
    <x v="1"/>
    <x v="77"/>
    <s v="B22806630002"/>
    <s v="BOD"/>
    <n v="2280663"/>
    <m/>
    <s v="00099021001 DEP.DE CHEQ.AJENOS,RET.DE CAM.,CONCEPTO: DEPÓSITO,DEP.: MARIO MAMIO HUACAMA , PROCEDENCIA: BANCO UNION S.A., CHEQUE: 216015, FECHA DE EMISION:25/04/2025"/>
    <m/>
    <m/>
    <m/>
    <m/>
    <m/>
    <m/>
    <n v="0"/>
    <n v="10378.32"/>
    <s v="NO_CONCILIADO"/>
  </r>
  <r>
    <x v="79"/>
    <m/>
    <x v="79"/>
    <x v="77"/>
    <s v="J06343450002"/>
    <s v="NTE"/>
    <n v="11708370"/>
    <m/>
    <s v="A:00099021001 GAM DE SAPAHAQUI, TRANSFERENCIA DE RECUPERACIONES SEGÚN NOTA INTERNA GEF-LCR-DYF-0332-NOT/25, POR CONCEPTO DE CAPITAL E INTERESES DE ACUERDO A CONTRATO DE FIDEICOMISO “FINANCIAMIENTO DE APOYO A LA REACTIVACION DE LA INVERSION PUBLICA” (FARIP) FIRMADO ENTRE EL MPD Y EL FNDR."/>
    <m/>
    <m/>
    <m/>
    <m/>
    <m/>
    <m/>
    <n v="0"/>
    <n v="2175.9899999999998"/>
    <s v="NO_CONCILIADO"/>
  </r>
  <r>
    <x v="21"/>
    <m/>
    <x v="21"/>
    <x v="77"/>
    <s v="J06343460002"/>
    <s v="NTE"/>
    <n v="11708311"/>
    <m/>
    <s v="A:00862012001 GAM DE SORACACHI TRANSFERENCIA DE RECUPERACIONES SEGÚN NOTA INTERNA GEF-LCR-DYF-0332-NOT/25, POR CONCEPTO DE REMUNERACION DE ADMINISTRACION QUE CORRESPONDE AL FNDR DE ACUERDO A CONTRATO DE FIDEICOMISO “FINANCIAMIENTO DE APOYO A LA REACTIVACION DE LA INVERSION PUBLICA” (FARIP)."/>
    <m/>
    <m/>
    <m/>
    <m/>
    <m/>
    <m/>
    <n v="0"/>
    <n v="934.81"/>
    <s v="NO_CONCILIADO"/>
  </r>
  <r>
    <x v="79"/>
    <m/>
    <x v="79"/>
    <x v="77"/>
    <s v="J06343470002"/>
    <s v="NTE"/>
    <n v="11709126"/>
    <m/>
    <s v="A:00099021001 GAM DE YACUIBA, TRANSFERENCIA DE RECUPERACIONES SEGÚN NOTA GEF-LCR-JSZ-0345-NOT/25 POR CONCEPTO DE PAGO DE CAPITAL E INTERES DE ACUERDO A CONTRATO DE FIDEICOMISO “PROGRAMA APOYO A LA EJECUCION DE LA INVERSION PUBLICA” (AEIP) FIRMADO ENTRE MINISTERIO DE PLANIFICACION Y EL FNDR."/>
    <m/>
    <m/>
    <m/>
    <m/>
    <m/>
    <m/>
    <n v="0"/>
    <n v="1783387.39"/>
    <s v="NO_CONCILIADO"/>
  </r>
  <r>
    <x v="79"/>
    <m/>
    <x v="79"/>
    <x v="77"/>
    <s v="J06343480002"/>
    <s v="NTE"/>
    <n v="11709045"/>
    <m/>
    <s v="A:00099021001 GAM DE YACUIBA, TRANSFERENCIA DE RECUPERACIONES SEGÚN NOTA GEF-LCR-JSZ-0345-NOT/25 POR CONCEPTO DE PAGO DE CAPITAL E INTERES DE ACUERDO A CONTRATO DE FIDEICOMISO “PROGRAMA APOYO A LA EJECUCION DE LA INVERSION PUBLICA” (AEIP) FIRMADO ENTRE MINISTERIO DE PLANIFICACION Y EL FNDR."/>
    <m/>
    <m/>
    <m/>
    <m/>
    <m/>
    <m/>
    <n v="0"/>
    <n v="1025722.93"/>
    <s v="NO_CONCILIADO"/>
  </r>
  <r>
    <x v="21"/>
    <m/>
    <x v="21"/>
    <x v="77"/>
    <s v="J06343490002"/>
    <s v="NTE"/>
    <n v="11708834"/>
    <m/>
    <s v="A:00862012001 GAM DE SAPAHAQUI TRANSFERENCIA DE RECUPERACIONES SEGÚN NOTA INTERNA GEF-LCR-DYF-0332-NOT/25, POR CONCEPTO DE REMUNERACION DE ADMINISTRACION QUE CORRESPONDE AL FNDR DE ACUERDO A CONTRATO DE FIDEICOMISO “FINANCIAMIENTO DE APOYO A LA REACTIVACION DE LA INVERSION PUBLICA” (FARIP)."/>
    <m/>
    <m/>
    <m/>
    <m/>
    <m/>
    <m/>
    <n v="0"/>
    <n v="2175.9899999999998"/>
    <s v="NO_CONCILIADO"/>
  </r>
  <r>
    <x v="79"/>
    <m/>
    <x v="79"/>
    <x v="77"/>
    <s v="J06343500002"/>
    <s v="NTE"/>
    <n v="11708842"/>
    <m/>
    <s v="A:00099021001 GAM DE SAPAHAQUI, TRANSFERENCIA DE RECUPERACIONES SEGÚN NOTA INTERNA GEF-LCR-DYF-0332-NOT/25, POR CONCEPTO DE CAPITAL E INTERESES DE ACUERDO A CONTRATO DE FIDEICOMISO “FINANCIAMIENTO DE APOYO A LA REACTIVACION DE LA INVERSION PUBLICA” (FARIP) FIRMADO ENTRE EL MPD Y EL FNDR."/>
    <m/>
    <m/>
    <m/>
    <m/>
    <m/>
    <m/>
    <n v="0"/>
    <n v="50105.93"/>
    <s v="NO_CONCILIADO"/>
  </r>
  <r>
    <x v="21"/>
    <m/>
    <x v="21"/>
    <x v="77"/>
    <s v="J06343510002"/>
    <s v="NTE"/>
    <n v="11709085"/>
    <m/>
    <s v="A:00862012001 GAM DE YACUIBA, TRANSFERENCIA DE RECUPERACIONES SEGÚN NOTA GEF-LCR-JSZ-0345-NOT/25 POR CONCEPTO DE REMUNERACIÓN POR ADMINISTRACION DE FIDEICOMISO QUE CORRESPONDEN AL FNDR DE ACUERDO A CONTRATO DE FIDEICOMISO “PROGRAMA APOYO A LA EJECUCION DE LA INVERSION PUBLICA” (AEIP)."/>
    <m/>
    <m/>
    <m/>
    <m/>
    <m/>
    <m/>
    <n v="0"/>
    <n v="92981.62"/>
    <s v="NO_CONCILIADO"/>
  </r>
  <r>
    <x v="21"/>
    <m/>
    <x v="21"/>
    <x v="77"/>
    <s v="J06343520002"/>
    <s v="NTE"/>
    <n v="11708853"/>
    <m/>
    <s v="A:00862012001 GAM DE SAPAHAQUI TRANSFERENCIA DE RECUPERACIONES SEGÚN NOTA INTERNA GEF-LCR-DYF-0332-NOT/25, POR CONCEPTO DE REMUNERACION DE ADMINISTRACION QUE CORRESPONDE AL FNDR DE ACUERDO A CONTRATO DE FIDEICOMISO “FINANCIAMIENTO DE APOYO A LA REACTIVACION DE LA INVERSION PUBLICA” (FARIP)."/>
    <m/>
    <m/>
    <m/>
    <m/>
    <m/>
    <m/>
    <n v="0"/>
    <n v="7697.2"/>
    <s v="NO_CONCILIADO"/>
  </r>
  <r>
    <x v="21"/>
    <m/>
    <x v="21"/>
    <x v="77"/>
    <s v="J06343530002"/>
    <s v="NTE"/>
    <n v="11709127"/>
    <m/>
    <s v="A:00862012001 GAM DE YACUIBA, TRANSFERENCIA DE RECUPERACIONES SEGÚN NOTA GEF-LCR-JSZ-0345-NOT/25 POR CONCEPTO DE REMUNERACIÓN POR ADMINISTRACION DE FIDEICOMISO QUE CORRESPONDEN AL FNDR DE ACUERDO A CONTRATO DE FIDEICOMISO “PROGRAMA APOYO A LA EJECUCION DE LA INVERSION PUBLICA” (AEIP)."/>
    <m/>
    <m/>
    <m/>
    <m/>
    <m/>
    <m/>
    <n v="0"/>
    <n v="147821.68"/>
    <s v="NO_CONCILIADO"/>
  </r>
  <r>
    <x v="37"/>
    <m/>
    <x v="37"/>
    <x v="77"/>
    <s v="J06343540002"/>
    <s v="NTE"/>
    <n v="11742940"/>
    <m/>
    <s v="A:00099021001 PAGO DE LA DECIMA CUOTA (ULTIMA), EN EL MARCO DEL DECRETO SUPREMO NO.3671 Y PRIMERA ADENDA AL CONVENIO DE PAGO DEVOLUCION DE FIDEICOMISO DE LA EMPRESA METALURGICA KARACHIPAMPA"/>
    <m/>
    <m/>
    <m/>
    <m/>
    <m/>
    <m/>
    <n v="0"/>
    <n v="16465895.449999999"/>
    <s v="NO_CONCILIADO"/>
  </r>
  <r>
    <x v="5"/>
    <m/>
    <x v="5"/>
    <x v="77"/>
    <s v="Q22102670002"/>
    <s v="CRV"/>
    <n v="2210267"/>
    <m/>
    <s v="NUMERO DE LIBRETA CUT: 00513014201 OPERACIÓN E18 TRANSFERENCIA DEL SISTEMA FINANCIERO POR CUENTA DE TERCEROS A LA CUT TRANSFERENCIA DE 1% DE LA INVERSION DEL PROYECTO INTERVENCION DEL POZO CHU-X2 Y PERFORACION DE LOS POZOS CHU-X3 Y CHU-4"/>
    <m/>
    <m/>
    <m/>
    <m/>
    <m/>
    <m/>
    <n v="0"/>
    <n v="3583008"/>
    <s v="NO_CONCILIADO"/>
  </r>
  <r>
    <x v="5"/>
    <m/>
    <x v="5"/>
    <x v="77"/>
    <s v="G31131710004"/>
    <s v="DVD"/>
    <n v="23155"/>
    <m/>
    <s v="VENTA DE DIVISAS CON TRANSFERENCIA DE FONDOS A SOLICITUD DE YACIMIENTOS PETROLIFEROS FISCALES BOLIVIANOS SEGUN SOLICITUD 23155 REF: 1ER POST PAGO SUM HIDR LIQ 2025 OP UPCA 698 HR DCIM 9747 2025 PROC 217 EQUIVALENTES 10.240.144,01 USD LIB. 00513012004 LBP-YPFB-UNICOMERCIAL (4030005415/1-2188907) POR DIFERENCIAL CAMBIARIO"/>
    <m/>
    <m/>
    <m/>
    <m/>
    <m/>
    <m/>
    <n v="1671402.31"/>
    <n v="0"/>
    <s v="NO_CONCILIADO"/>
  </r>
  <r>
    <x v="5"/>
    <m/>
    <x v="5"/>
    <x v="77"/>
    <s v="G31131770001"/>
    <s v="CVD"/>
    <n v="3113177"/>
    <m/>
    <s v="COBRO COSTOS DE PAPELERIA SEGUN TRANSFERENCIA DEL EXTERIOR POR ORDEN DE FIDEICOMISO HERCO - CKM (LIMA PERÚ) REF.: CRED URI/EMB 10-01 CIST EMB 11-01 CIST FECHA VALOR 25/04/2025 LIB. 00513062002 YPFB - EXPORTACIÓN DE GLP Y OTROS-BOLIVIANOS"/>
    <m/>
    <m/>
    <m/>
    <m/>
    <m/>
    <m/>
    <n v="60"/>
    <n v="0"/>
    <s v="NO_CONCILIADO"/>
  </r>
  <r>
    <x v="5"/>
    <m/>
    <x v="5"/>
    <x v="77"/>
    <s v="G31131790001"/>
    <s v="CVD"/>
    <n v="3113179"/>
    <m/>
    <s v="COBRO COSTOS DE PAPELERIA SEGUN TRANSFERENCIA DEL EXTERIOR POR ORDEN DE OILY LUBRIFICANTES E QUIMICOS LTDA (BR/CAMPO GRANDE) REF.: CRED INV/038/2025 FECHA VALOR 24/04/2025. LIB. 00513062002 YPFB - EXPORTACIÓN DE GLP Y OTROS-BOLIVIANOS"/>
    <m/>
    <m/>
    <m/>
    <m/>
    <m/>
    <m/>
    <n v="60"/>
    <n v="0"/>
    <s v="NO_CONCILIADO"/>
  </r>
  <r>
    <x v="11"/>
    <m/>
    <x v="11"/>
    <x v="77"/>
    <s v="Q22106410002"/>
    <s v="CRV"/>
    <n v="2210641"/>
    <m/>
    <s v="NUMERO DE LIBRETA CUT: LIB NÂ° 00099021001 OPERACIÓN E75 TRANSFERENCIA DE LA CUENTA FISCAL BUN A LA CUT EN MN TRANSFERENCIA DE FONDOS A SOLICITUD DE GOB. AUTONOMO MCPAL. DE PUNATA CITE: G.A.M.P. NÂ° 0503/2025 CUENTA CUT 3987 LIBRETA NÂ° 00099021001 TGN - RECURSOS ORDINARIOS."/>
    <m/>
    <m/>
    <m/>
    <m/>
    <m/>
    <m/>
    <n v="0"/>
    <n v="0.01"/>
    <s v="NO_CONCILIADO"/>
  </r>
  <r>
    <x v="5"/>
    <m/>
    <x v="5"/>
    <x v="77"/>
    <s v="G31134880001"/>
    <s v="CVD"/>
    <n v="3113488"/>
    <m/>
    <s v="COBRO COSTOS DE PAPELERIA SEGUN TRANSFERENCIA DEL EXTERIOR POR ORDEN DE EDGE COMERCIALIZACAO S.A. (SAO PAULO BRASIL) REF.: CRED URI/INV/PPA-ED. GT 02/25 FECHA VALOR 24/04/2025 LIB. 00513012015 YPFB-HEROES DEL CHACO-BS"/>
    <m/>
    <m/>
    <m/>
    <m/>
    <m/>
    <m/>
    <n v="60"/>
    <n v="0"/>
    <s v="NO_CONCILIADO"/>
  </r>
  <r>
    <x v="63"/>
    <m/>
    <x v="63"/>
    <x v="77"/>
    <s v="S11254030003"/>
    <s v="COB"/>
    <n v="1125403"/>
    <m/>
    <s v="||TRANSFERENCIA DE FONDOS S/G MENSAJE SWIFT NRO. 5772 EN ATENCIÓN A CORREO ELECTRÓNICO Y NOTA CITE: CAR/DGE-DNAF N°0031/2025 DE FECHA 29/1/2025 (HRE-TGL-1912) ENVIADA POR NAVEGACIÓN AÉREA Y AEROPUERTOS BOLIVIANOS (SECTOR PÚBLICO). DEBITO DE LA LIBRETA 00389012001 NAABOL-ADMINISTRACIÓN CENTRAL, COBRO DE ÚTILES DE ESCRITORIO."/>
    <m/>
    <m/>
    <m/>
    <m/>
    <m/>
    <m/>
    <n v="60"/>
    <n v="0"/>
    <s v="NO_CONCILIADO"/>
  </r>
  <r>
    <x v="3"/>
    <m/>
    <x v="3"/>
    <x v="77"/>
    <s v="S11254060003"/>
    <s v="COB"/>
    <n v="1125406"/>
    <m/>
    <s v="||TRANSFERENCIA DE FONDOS S/G MENSAJES SWIFT NROS.5782 Y 5781 DE LA FECHA Y NOTA CITE DGAC/DAF/FIN/NE-0008/25 DE F.29.01.2025 (HRE-TGL-1866) DE LA DIRECCION GENERAL DE AERONAUTICA CIVIL (SECTOR PÚBLICO). DEBITO DE LA LIBRETA 00117012001 DGAC, REPOSICIÓN DE ÚTILES DE ESCRITORIO."/>
    <m/>
    <m/>
    <m/>
    <m/>
    <m/>
    <m/>
    <n v="60"/>
    <n v="0"/>
    <s v="NO_CONCILIADO"/>
  </r>
  <r>
    <x v="63"/>
    <m/>
    <x v="63"/>
    <x v="77"/>
    <s v="S11254070003"/>
    <s v="COB"/>
    <n v="1125407"/>
    <m/>
    <s v="||TRANSFERENCIA DE FONDOS S/G MENSAJES SWIFT NROS. 5784 Y 5783, CORREO ELECTONICO DE LA FECHA Y NOTA CITE CAR/DGE-DNAF/N°0031/2025 DE F.29.01.2025. (HRE-TGL-1912) ENVIADA POR LA NAVEGACION AEREA Y AEROPUERTOS BOLIVIANOS (SECTOR PÚBLICO). DEBITO DE LA LIB. 00389012001 NAABOL- ADMINISTRACIÓN , REPOSICIÓN DE ÚTILES DE ESCRITORIO"/>
    <m/>
    <m/>
    <m/>
    <m/>
    <m/>
    <m/>
    <n v="60"/>
    <n v="0"/>
    <s v="NO_CONCILIADO"/>
  </r>
  <r>
    <x v="28"/>
    <m/>
    <x v="28"/>
    <x v="78"/>
    <s v="O22810380002"/>
    <s v="BOD"/>
    <n v="2281038"/>
    <m/>
    <s v="00548082001 DEPOSITO DE EFECTIVO, DEPOSITANTE: JUAN AUGUSTO CASTRO LOPEZ, CONCEPTO: DEVOLUCIÓN DE VIÁTICOS, CUENTA DE DEPOSITO: CUENTA UNICA DEL TESORO"/>
    <m/>
    <m/>
    <m/>
    <m/>
    <m/>
    <m/>
    <n v="0"/>
    <n v="152"/>
    <s v="NO_CONCILIADO"/>
  </r>
  <r>
    <x v="25"/>
    <m/>
    <x v="25"/>
    <x v="78"/>
    <s v="O22811300002"/>
    <s v="BOD"/>
    <n v="2281130"/>
    <m/>
    <s v="00046171101 DEPOSITO DE EFECTIVO, DEPOSITANTE: IMPORTADORA DUTRIEC BOLIVIA SRL, CONCEPTO: SANCION PECUNIARIA, CUENTA DE DEPOSITO: CUENTA UNICA DEL TESORO"/>
    <m/>
    <m/>
    <m/>
    <m/>
    <m/>
    <m/>
    <n v="0"/>
    <n v="7000"/>
    <s v="NO_CONCILIADO"/>
  </r>
  <r>
    <x v="8"/>
    <m/>
    <x v="8"/>
    <x v="78"/>
    <s v="O22811420002"/>
    <s v="BOD"/>
    <n v="2281142"/>
    <m/>
    <s v="00099021001 DEPOSITO DE EFECTIVO, DEPOSITANTE: JONATHAN BOOZ VASQUEZ LOZA, CONCEPTO: PAGO EN DEMASIA POR CONCEPTO DE VIATICO A LA DIRECCION DISTRITAL PANDO, CUENTA DE DEPOSITO: CUENTA UNICA DEL TESORO/DJBR"/>
    <m/>
    <m/>
    <m/>
    <m/>
    <m/>
    <m/>
    <n v="0"/>
    <n v="317.2"/>
    <s v="NO_CONCILIADO"/>
  </r>
  <r>
    <x v="14"/>
    <m/>
    <x v="14"/>
    <x v="78"/>
    <s v="O22811480002"/>
    <s v="BOD"/>
    <n v="2281148"/>
    <m/>
    <s v="00016071101 DEPOSITO DE EFECTIVO, DEPOSITANTE: WILFREDO GONZALES PACO, CONCEPTO: DEVOLUCION PARCIAL DE PAGO POR SERVICIO DE DOCENCIA A WILFREDO GONZALES PACO 2024, CUENTA DE DEPOSITO: CUENTA UNICA DEL TESORO"/>
    <m/>
    <m/>
    <m/>
    <m/>
    <m/>
    <m/>
    <n v="0"/>
    <n v="542.87"/>
    <s v="NO_CONCILIADO"/>
  </r>
  <r>
    <x v="67"/>
    <m/>
    <x v="67"/>
    <x v="78"/>
    <s v="O22811590002"/>
    <s v="BOD"/>
    <n v="2281159"/>
    <m/>
    <s v="00373024103 DEPOSITO DE EFECTIVO, DEPOSITANTE: COMUNIDAD LIMOS Y 27 DE MAYO, CONCEPTO: PROYECTO DE DESARROLLO PRODUCTIVO BSAS IMPLEMENTACION DE GRANJAS PORCINAS COMUNITARIAS LOS LIMOS, CUENTA DE DEPOSITO: CUENTA UNICA DEL TESORO"/>
    <m/>
    <m/>
    <m/>
    <m/>
    <m/>
    <m/>
    <n v="0"/>
    <n v="4814.08"/>
    <s v="NO_CONCILIADO"/>
  </r>
  <r>
    <x v="14"/>
    <m/>
    <x v="14"/>
    <x v="78"/>
    <s v="O22811610002"/>
    <s v="BOD"/>
    <n v="2281161"/>
    <m/>
    <s v="00099021001 DEPOSITO DE EFECTIVO, DEPOSITANTE: MARIA SOLEDAD CHINO MAMANI CI 6785524 LP, CONCEPTO: DEVOLUCION CONTRATO DGSU-016/2018 DE LA EX BECARIA MARIA SOLEDAD CHINO MAMANI, CUENTA DE DEPOSITO: CUENTA UNICA DEL TESORO"/>
    <m/>
    <m/>
    <m/>
    <m/>
    <m/>
    <m/>
    <n v="0"/>
    <n v="2000"/>
    <s v="NO_CONCILIADO"/>
  </r>
  <r>
    <x v="1"/>
    <m/>
    <x v="1"/>
    <x v="78"/>
    <s v="O22811640002"/>
    <s v="BOD"/>
    <n v="2281164"/>
    <m/>
    <s v="00099021001 DEPOSITO DE EFECTIVO, DEPOSITANTE: MARICELA CUELLAR ORTIZ, CONCEPTO: PAGO DE ENERGIA ELECTRICA, CUENTA DE DEPOSITO: CUENTA UNICA DEL TESORO"/>
    <m/>
    <m/>
    <m/>
    <m/>
    <m/>
    <m/>
    <n v="0"/>
    <n v="500"/>
    <s v="NO_CONCILIADO"/>
  </r>
  <r>
    <x v="28"/>
    <m/>
    <x v="28"/>
    <x v="78"/>
    <s v="O22811880002"/>
    <s v="BOD"/>
    <n v="2281188"/>
    <m/>
    <s v="00548132001 DEPOSITO DE EFECTIVO, DEPOSITANTE: OSMANY RAUL MACHICADO NARVAEZ, CONCEPTO: DEVOLUCION DEL 13% VIATICO, CUENTA DE DEPOSITO: CUENTA UNICA DEL TESORO"/>
    <m/>
    <m/>
    <m/>
    <m/>
    <m/>
    <m/>
    <n v="0"/>
    <n v="145"/>
    <s v="NO_CONCILIADO"/>
  </r>
  <r>
    <x v="14"/>
    <m/>
    <x v="14"/>
    <x v="78"/>
    <s v="O22812130002"/>
    <s v="BOD"/>
    <n v="2281213"/>
    <m/>
    <s v="00016011101 DEPOSITO DE EFECTIVO, DEPOSITANTE: LIBRERIA DEL MINISTERIO DE EDUCACION, CONCEPTO: VENTA DE MATERIAL BIBLIOGRAFICO Y/O MULTIMEDIA DE LA LIBRERIA DEL MINISTERIO DE EDUCACION, CUENTA DE DEPOSITO: CUENTA UNICA DEL TESORO"/>
    <m/>
    <m/>
    <m/>
    <m/>
    <m/>
    <m/>
    <n v="0"/>
    <n v="178"/>
    <s v="NO_CONCILIADO"/>
  </r>
  <r>
    <x v="93"/>
    <m/>
    <x v="93"/>
    <x v="78"/>
    <s v="O22812200002"/>
    <s v="BOD"/>
    <n v="2281220"/>
    <m/>
    <s v="00099021001 DEPOSITO DE EFECTIVO, DEPOSITANTE: RUBEN ROBERTO MAQUERA PLATA, CONCEPTO: REVERSION DE BOLETA HABER MENSUAL, CUENTA DE DEPOSITO: CUENTA UNICA DEL TESORO/DJBR"/>
    <m/>
    <m/>
    <m/>
    <m/>
    <m/>
    <m/>
    <n v="0"/>
    <n v="3092.08"/>
    <s v="NO_CONCILIADO"/>
  </r>
  <r>
    <x v="55"/>
    <m/>
    <x v="55"/>
    <x v="78"/>
    <s v="B22809820002"/>
    <s v="BOD"/>
    <n v="2280982"/>
    <m/>
    <s v="00595012005 DEP.DE CHEQ.AJENOS,RET.DE CAM.,CONCEPTO: DEP. INTERESES MARZO/2025. AEVIVIENDA,DEP.: GESTORA PUBLICA DE LA SEGURIDAD SOCIAL , PROCEDENCIA: BANCO UNION S.A., CHEQUE: 2033, FECHA DE EMISION:25/04/2025"/>
    <m/>
    <m/>
    <m/>
    <m/>
    <m/>
    <m/>
    <n v="0"/>
    <n v="1257.5"/>
    <s v="NO_CONCILIADO"/>
  </r>
  <r>
    <x v="55"/>
    <m/>
    <x v="55"/>
    <x v="78"/>
    <s v="B22809840002"/>
    <s v="BOD"/>
    <n v="2280984"/>
    <m/>
    <s v="00595012003 DEP.DE CHEQ.AJENOS,RET.DE CAM.,CONCEPTO: DEP. VIATICOS EN DEMASIA DIEGO ANIBAL BASCOPE TITO,DEP.: GESTORA PUBLICA DE LA SEGURIDAD SOCIAL , PROCEDENCIA: BANCO UNION S.A., CHEQUE: 2035, FECHA DE EMISION:25/04/2025"/>
    <m/>
    <m/>
    <m/>
    <m/>
    <m/>
    <m/>
    <n v="0"/>
    <n v="145.5"/>
    <s v="NO_CONCILIADO"/>
  </r>
  <r>
    <x v="55"/>
    <m/>
    <x v="55"/>
    <x v="78"/>
    <s v="B22809890002"/>
    <s v="BOD"/>
    <n v="2280989"/>
    <m/>
    <s v="00595012002 DEP.DE CHEQ.AJENOS,RET.DE CAM.,CONCEPTO: CUMPLIMIENTO DE AUDITORIA R.2 JAVIER VILLARROEL,DEP.: GESTORA PUBLICA DE LA SEGURIDAD SOCIAL , PROCEDENCIA: BANCO UNION S.A., CHEQUE: 2037, FECHA DE EMISION:25/04/2025"/>
    <m/>
    <m/>
    <m/>
    <m/>
    <m/>
    <m/>
    <n v="0"/>
    <n v="80"/>
    <s v="NO_CONCILIADO"/>
  </r>
  <r>
    <x v="55"/>
    <m/>
    <x v="55"/>
    <x v="78"/>
    <s v="B22809920002"/>
    <s v="BOD"/>
    <n v="2280992"/>
    <m/>
    <s v="00595012002 DEP.DE CHEQ.AJENOS,RET.DE CAM.,CONCEPTO: CUMPLIMIENTO DE AUDITORIA R.2 JAVIER VILLARROEL,DEP.: GESTORA PUBLICA DE LA SEGURIDAD SOCIAL , PROCEDENCIA: BANCO UNION S.A., CHEQUE: 2038, FECHA DE EMISION:25/04/2025"/>
    <m/>
    <m/>
    <m/>
    <m/>
    <m/>
    <m/>
    <n v="0"/>
    <n v="796"/>
    <s v="NO_CONCILIADO"/>
  </r>
  <r>
    <x v="80"/>
    <m/>
    <x v="80"/>
    <x v="78"/>
    <s v="B22810090002"/>
    <s v="BOD"/>
    <n v="2281009"/>
    <m/>
    <s v="00340012003 DEP.DE CHEQ.AJENOS,RET.DE CAM.,CONCEPTO: BAJA MATERIAL VALORADO ANULADO JUAN ROSAS FUENTE 20-230,DEP.: SEGIP , PROCEDENCIA: BANCO UNION S.A., CHEQUE: 16508, FECHA DE EMISION:16/04/2025"/>
    <m/>
    <m/>
    <m/>
    <m/>
    <m/>
    <m/>
    <n v="0"/>
    <n v="43.68"/>
    <s v="NO_CONCILIADO"/>
  </r>
  <r>
    <x v="80"/>
    <m/>
    <x v="80"/>
    <x v="78"/>
    <s v="B22810120002"/>
    <s v="BOD"/>
    <n v="2281012"/>
    <m/>
    <s v="00340012003 DEP.DE CHEQ.AJENOS,RET.DE CAM.,CONCEPTO: DEVOLUCION VIATICOS LUIS G. PARADA FUENTE 20-230,DEP.: SEGIP , PROCEDENCIA: BANCO UNION S.A., CHEQUE: 16510, FECHA DE EMISION:16/04/2025"/>
    <m/>
    <m/>
    <m/>
    <m/>
    <m/>
    <m/>
    <n v="0"/>
    <n v="1332"/>
    <s v="NO_CONCILIADO"/>
  </r>
  <r>
    <x v="80"/>
    <m/>
    <x v="80"/>
    <x v="78"/>
    <s v="B22810140002"/>
    <s v="BOD"/>
    <n v="2281014"/>
    <m/>
    <s v="00340012003 DEP.DE CHEQ.AJENOS,RET.DE CAM.,CONCEPTO: DEVOLUCION POR OMISION DE MARCADO ABRIL, MAYO Y DIC/2024 FUENTE 20-230,DEP.: SEGIP , PROCEDENCIA: BANCO UNION S.A., CHEQUE: 16511, FECHA DE EMISION:16/04/2025"/>
    <m/>
    <m/>
    <m/>
    <m/>
    <m/>
    <m/>
    <n v="0"/>
    <n v="488"/>
    <s v="NO_CONCILIADO"/>
  </r>
  <r>
    <x v="80"/>
    <m/>
    <x v="80"/>
    <x v="78"/>
    <s v="B22810170002"/>
    <s v="BOD"/>
    <n v="2281017"/>
    <m/>
    <s v="00340012003 DEP.DE CHEQ.AJENOS,RET.DE CAM.,CONCEPTO: DEVOLUCION VIATICOS PRIMITIVO CHAMBI FUENTE 20-230,DEP.: SEGIP , PROCEDENCIA: BANCO UNION S.A., CHEQUE: 16512, FECHA DE EMISION:16/04/2025"/>
    <m/>
    <m/>
    <m/>
    <m/>
    <m/>
    <m/>
    <n v="0"/>
    <n v="888"/>
    <s v="NO_CONCILIADO"/>
  </r>
  <r>
    <x v="80"/>
    <m/>
    <x v="80"/>
    <x v="78"/>
    <s v="B22810190002"/>
    <s v="BOD"/>
    <n v="2281019"/>
    <m/>
    <s v="00340012003 DEP.DE CHEQ.AJENOS,RET.DE CAM.,CONCEPTO: EJECUCION DE GARANTIA CUMPLIMIENTO DE CONTRATO CREDINFORM FUENTE 20-230,DEP.: SEGIP , PROCEDENCIA: BANCO UNION S.A., CHEQUE: 16513, FECHA DE EMISION:16/04/2025"/>
    <m/>
    <m/>
    <m/>
    <m/>
    <m/>
    <m/>
    <n v="0"/>
    <n v="106400"/>
    <s v="NO_CONCILIADO"/>
  </r>
  <r>
    <x v="80"/>
    <m/>
    <x v="80"/>
    <x v="78"/>
    <s v="B22810230002"/>
    <s v="BOD"/>
    <n v="2281023"/>
    <m/>
    <s v="00340012003 DEP.DE CHEQ.AJENOS,RET.DE CAM.,CONCEPTO: DEVOLUCION VIATICOS DANIEL ALANIS FUENTE 20-230,DEP.: SEGIP , PROCEDENCIA: BANCO UNION S.A., CHEQUE: 16515, FECHA DE EMISION:16/04/2025"/>
    <m/>
    <m/>
    <m/>
    <m/>
    <m/>
    <m/>
    <n v="0"/>
    <n v="155.4"/>
    <s v="NO_CONCILIADO"/>
  </r>
  <r>
    <x v="65"/>
    <m/>
    <x v="65"/>
    <x v="78"/>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11244.5"/>
    <s v="NO_CONCILIADO"/>
  </r>
  <r>
    <x v="9"/>
    <m/>
    <x v="9"/>
    <x v="78"/>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945"/>
    <s v="NO_CONCILIADO"/>
  </r>
  <r>
    <x v="18"/>
    <m/>
    <x v="18"/>
    <x v="78"/>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6373.77"/>
    <s v="NO_CONCILIADO"/>
  </r>
  <r>
    <x v="15"/>
    <m/>
    <x v="15"/>
    <x v="78"/>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36064.19"/>
    <s v="NO_CONCILIADO"/>
  </r>
  <r>
    <x v="37"/>
    <m/>
    <x v="37"/>
    <x v="78"/>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2474.36"/>
    <s v="NO_CONCILIADO"/>
  </r>
  <r>
    <x v="60"/>
    <m/>
    <x v="60"/>
    <x v="78"/>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21702.46"/>
    <s v="NO_CONCILIADO"/>
  </r>
  <r>
    <x v="18"/>
    <m/>
    <x v="18"/>
    <x v="78"/>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4078.26"/>
    <s v="NO_CONCILIADO"/>
  </r>
  <r>
    <x v="14"/>
    <m/>
    <x v="14"/>
    <x v="78"/>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431652.41"/>
    <s v="NO_CONCILIADO"/>
  </r>
  <r>
    <x v="105"/>
    <m/>
    <x v="105"/>
    <x v="78"/>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7362.27"/>
    <s v="NO_CONCILIADO"/>
  </r>
  <r>
    <x v="14"/>
    <m/>
    <x v="14"/>
    <x v="78"/>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129360.07"/>
    <s v="NO_CONCILIADO"/>
  </r>
  <r>
    <x v="14"/>
    <m/>
    <x v="14"/>
    <x v="78"/>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16577.830000000002"/>
    <s v="NO_CONCILIADO"/>
  </r>
  <r>
    <x v="94"/>
    <m/>
    <x v="94"/>
    <x v="78"/>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372.51"/>
    <s v="NO_CONCILIADO"/>
  </r>
  <r>
    <x v="29"/>
    <m/>
    <x v="29"/>
    <x v="78"/>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20159.18"/>
    <s v="NO_CONCILIADO"/>
  </r>
  <r>
    <x v="29"/>
    <m/>
    <x v="29"/>
    <x v="78"/>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1144.1400000000001"/>
    <s v="NO_CONCILIADO"/>
  </r>
  <r>
    <x v="36"/>
    <m/>
    <x v="36"/>
    <x v="78"/>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7461.2"/>
    <s v="NO_CONCILIADO"/>
  </r>
  <r>
    <x v="14"/>
    <m/>
    <x v="14"/>
    <x v="78"/>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24476.11"/>
    <s v="NO_CONCILIADO"/>
  </r>
  <r>
    <x v="79"/>
    <m/>
    <x v="79"/>
    <x v="78"/>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2670.4"/>
    <s v="NO_CONCILIADO"/>
  </r>
  <r>
    <x v="62"/>
    <m/>
    <x v="62"/>
    <x v="78"/>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44673.72"/>
    <s v="NO_CONCILIADO"/>
  </r>
  <r>
    <x v="9"/>
    <m/>
    <x v="9"/>
    <x v="78"/>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4059.3"/>
    <s v="NO_CONCILIADO"/>
  </r>
  <r>
    <x v="31"/>
    <m/>
    <x v="31"/>
    <x v="78"/>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1259.06"/>
    <s v="NO_CONCILIADO"/>
  </r>
  <r>
    <x v="31"/>
    <m/>
    <x v="31"/>
    <x v="78"/>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13848.58"/>
    <s v="NO_CONCILIADO"/>
  </r>
  <r>
    <x v="72"/>
    <m/>
    <x v="72"/>
    <x v="78"/>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13036.05"/>
    <s v="NO_CONCILIADO"/>
  </r>
  <r>
    <x v="2"/>
    <m/>
    <x v="2"/>
    <x v="78"/>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321563.07"/>
    <s v="NO_CONCILIADO"/>
  </r>
  <r>
    <x v="35"/>
    <m/>
    <x v="35"/>
    <x v="78"/>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2085.5700000000002"/>
    <s v="NO_CONCILIADO"/>
  </r>
  <r>
    <x v="2"/>
    <m/>
    <x v="2"/>
    <x v="78"/>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58328.94"/>
    <s v="NO_CONCILIADO"/>
  </r>
  <r>
    <x v="17"/>
    <m/>
    <x v="17"/>
    <x v="78"/>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11556.38"/>
    <s v="NO_CONCILIADO"/>
  </r>
  <r>
    <x v="73"/>
    <m/>
    <x v="73"/>
    <x v="78"/>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3359.88"/>
    <s v="NO_CONCILIADO"/>
  </r>
  <r>
    <x v="62"/>
    <m/>
    <x v="62"/>
    <x v="78"/>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3033.52"/>
    <s v="NO_CONCILIADO"/>
  </r>
  <r>
    <x v="31"/>
    <m/>
    <x v="31"/>
    <x v="78"/>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14656.23"/>
    <s v="NO_CONCILIADO"/>
  </r>
  <r>
    <x v="29"/>
    <m/>
    <x v="29"/>
    <x v="78"/>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8960.44"/>
    <s v="NO_CONCILIADO"/>
  </r>
  <r>
    <x v="31"/>
    <m/>
    <x v="31"/>
    <x v="78"/>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19338.580000000002"/>
    <s v="NO_CONCILIADO"/>
  </r>
  <r>
    <x v="13"/>
    <m/>
    <x v="13"/>
    <x v="78"/>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126.15"/>
    <s v="NO_CONCILIADO"/>
  </r>
  <r>
    <x v="73"/>
    <m/>
    <x v="73"/>
    <x v="78"/>
    <s v="B22810450002"/>
    <s v="BOD"/>
    <n v="2281045"/>
    <m/>
    <s v="00660032001 DEP.DE CHEQ.AJENOS,RET.DE CAM.,CONCEPTO: DEVOLUCION DE VIATICOS GESTION 2025, CARLOS SPENCER ARANCIBIA,DEP.: ORGANO JUDICIAL - CONSEJO DE LA MAGISTRATURA , PROCEDENCIA: BANCO UNION S.A., CHEQUE: 319, FECHA DE EMISION:23/04/2025"/>
    <m/>
    <m/>
    <m/>
    <m/>
    <m/>
    <m/>
    <n v="0"/>
    <n v="553"/>
    <s v="NO_CONCILIADO"/>
  </r>
  <r>
    <x v="88"/>
    <m/>
    <x v="88"/>
    <x v="78"/>
    <s v="B22810480002"/>
    <s v="BOD"/>
    <n v="2281048"/>
    <m/>
    <s v="00514012004 DEP.DE CHEQ.AJENOS,RET.DE CAM.,CONCEPTO: TRANSFE. OBLIGACIONES DE LA EMPRESA,DEP.: ENDE , PROCEDENCIA: BANCO UNION S.A., CHEQUE: 29895, FECHA DE EMISION:25/04/2025"/>
    <m/>
    <m/>
    <m/>
    <m/>
    <m/>
    <m/>
    <n v="0"/>
    <n v="136652461.28"/>
    <s v="NO_CONCILIADO"/>
  </r>
  <r>
    <x v="88"/>
    <m/>
    <x v="88"/>
    <x v="78"/>
    <s v="B22810530002"/>
    <s v="BOD"/>
    <n v="2281053"/>
    <m/>
    <s v="00514012004 DEP.DE CHEQ.AJENOS,RET.DE CAM.,CONCEPTO: TRANSFE. OBLIGACIONES DE LA EMPRESA,DEP.: ENDE , PROCEDENCIA: BANCO UNION S.A., CHEQUE: 29896, FECHA DE EMISION:25/04/2025"/>
    <m/>
    <m/>
    <m/>
    <m/>
    <m/>
    <m/>
    <n v="0"/>
    <n v="149105385.13999999"/>
    <s v="NO_CONCILIADO"/>
  </r>
  <r>
    <x v="71"/>
    <m/>
    <x v="71"/>
    <x v="78"/>
    <s v="B22810770002"/>
    <s v="BOD"/>
    <n v="2281077"/>
    <m/>
    <s v="00383012001 DEP.DE CHEQ.AJENOS,RET.DE CAM.,CONCEPTO: REEMBOLSO AGENCIA BOLIVIANA DE CORREOS,DEP.: CAJA DE SALUD CORDES , PROCEDENCIA: BANCO UNION S.A., CHEQUE: 45822, FECHA DE EMISION:25/04/2025"/>
    <m/>
    <m/>
    <m/>
    <m/>
    <m/>
    <m/>
    <n v="0"/>
    <n v="732"/>
    <s v="NO_CONCILIADO"/>
  </r>
  <r>
    <x v="71"/>
    <m/>
    <x v="71"/>
    <x v="78"/>
    <s v="B22810780002"/>
    <s v="BOD"/>
    <n v="2281078"/>
    <m/>
    <s v="00383012001 DEP.DE CHEQ.AJENOS,RET.DE CAM.,CONCEPTO: REEMBOLSO AGENCIA BOLIVIANA DE CORREOS,DEP.: CAJA DE SALUD CORDES , PROCEDENCIA: BANCO UNION S.A., CHEQUE: 47523, FECHA DE EMISION:25/04/2025"/>
    <m/>
    <m/>
    <m/>
    <m/>
    <m/>
    <m/>
    <n v="0"/>
    <n v="1174"/>
    <s v="NO_CONCILIADO"/>
  </r>
  <r>
    <x v="70"/>
    <m/>
    <x v="70"/>
    <x v="78"/>
    <s v="B22810800002"/>
    <s v="BOD"/>
    <n v="2281080"/>
    <m/>
    <s v="00342012001 DEP.DE CHEQ.AJENOS,RET.DE CAM.,CONCEPTO: REEMBOLSO AGENCIA ESTATAL DE VIVIENDA,DEP.: CAJA DE SALUD CORDES , PROCEDENCIA: BANCO UNION S.A., CHEQUE: 47522, FECHA DE EMISION:25/04/2025"/>
    <m/>
    <m/>
    <m/>
    <m/>
    <m/>
    <m/>
    <n v="0"/>
    <n v="967.56"/>
    <s v="NO_CONCILIADO"/>
  </r>
  <r>
    <x v="106"/>
    <m/>
    <x v="106"/>
    <x v="78"/>
    <s v="B22810820002"/>
    <s v="BOD"/>
    <n v="2281082"/>
    <m/>
    <s v="00287102001 DEP.DE CHEQ.AJENOS,RET.DE CAM.,CONCEPTO: REEMBOLSO A FONDO NACIONAL DE INVERSION PRODUCTIVA Y SOCIAL,DEP.: CAJA DE SALUD CORDES , PROCEDENCIA: BANCO UNION S.A., CHEQUE: 47524, FECHA DE EMISION:25/04/2025"/>
    <m/>
    <m/>
    <m/>
    <m/>
    <m/>
    <m/>
    <n v="0"/>
    <n v="1606.58"/>
    <s v="NO_CONCILIADO"/>
  </r>
  <r>
    <x v="1"/>
    <m/>
    <x v="1"/>
    <x v="78"/>
    <s v="B22810830002"/>
    <s v="BOD"/>
    <n v="2281083"/>
    <m/>
    <s v="00099021001 DEP.DE CHEQ.AJENOS,RET.DE CAM.,CONCEPTO: DEPÓSITO,DEP.: MARIA NELA ORELLANA ARAOZ , PROCEDENCIA: BANCO UNION S.A., CHEQUE: 216021, FECHA DE EMISION:28/04/2025"/>
    <m/>
    <m/>
    <m/>
    <m/>
    <m/>
    <m/>
    <n v="0"/>
    <n v="3232"/>
    <s v="NO_CONCILIADO"/>
  </r>
  <r>
    <x v="1"/>
    <m/>
    <x v="1"/>
    <x v="78"/>
    <s v="B22810870002"/>
    <s v="BOD"/>
    <n v="2281087"/>
    <m/>
    <s v="00099021001 DEP.DE CHEQ.AJENOS,RET.DE CAM.,CONCEPTO: DEPÓSITO,DEP.: CRISTOBAL PEREZ PAUCARA , PROCEDENCIA: BANCO UNION S.A., CHEQUE: 216018, FECHA DE EMISION:28/04/2025"/>
    <m/>
    <m/>
    <m/>
    <m/>
    <m/>
    <m/>
    <n v="0"/>
    <n v="9645.08"/>
    <s v="NO_CONCILIADO"/>
  </r>
  <r>
    <x v="1"/>
    <m/>
    <x v="1"/>
    <x v="78"/>
    <s v="B22810890002"/>
    <s v="BOD"/>
    <n v="2281089"/>
    <m/>
    <s v="00099021001 DEP.DE CHEQ.AJENOS,RET.DE CAM.,CONCEPTO: DEPÓSITO,DEP.: GONZALO MAMANI VILLCA , PROCEDENCIA: BANCO UNION S.A., CHEQUE: 216020, FECHA DE EMISION:28/04/2025"/>
    <m/>
    <m/>
    <m/>
    <m/>
    <m/>
    <m/>
    <n v="0"/>
    <n v="3703.88"/>
    <s v="NO_CONCILIADO"/>
  </r>
  <r>
    <x v="73"/>
    <m/>
    <x v="73"/>
    <x v="78"/>
    <s v="B22811030002"/>
    <s v="BOD"/>
    <n v="2281103"/>
    <m/>
    <s v="00660012002 DEP.DE CHEQ.AJENOS,RET.DE CAM.,CONCEPTO: RELIQUIDACION POR PAGO EN DEMASIA DIC 2024 DISTRITO SCZ,DEP.: ORGANO JUDICIAL-DAF NACIONAL , PROCEDENCIA: BANCO UNION S.A., CHEQUE: 1373, FECHA DE EMISION:25/04/2025"/>
    <m/>
    <m/>
    <m/>
    <m/>
    <m/>
    <m/>
    <n v="0"/>
    <n v="12624.36"/>
    <s v="NO_CONCILIADO"/>
  </r>
  <r>
    <x v="6"/>
    <m/>
    <x v="6"/>
    <x v="78"/>
    <s v="B22811160002"/>
    <s v="BOD"/>
    <n v="2281116"/>
    <m/>
    <s v="00099021001 DEP.DE CHEQ.AJENOS,RET.DE CAM.,CONCEPTO: INCAPACIDADES,DEP.: CAJA NACIONAL DE SALUD , PROCEDENCIA: BANCO UNION S.A., CHEQUE: 27698, FECHA DE EMISION:22/04/2025"/>
    <m/>
    <m/>
    <m/>
    <m/>
    <m/>
    <m/>
    <n v="0"/>
    <n v="314780.96000000002"/>
    <s v="NO_CONCILIADO"/>
  </r>
  <r>
    <x v="79"/>
    <m/>
    <x v="79"/>
    <x v="78"/>
    <s v="J06345250002"/>
    <s v="NTE"/>
    <n v="11716094"/>
    <m/>
    <s v="A:00099021001 GAM DE VILLA MOJOCOYA, TRANSFERENCIA DE RECUPERACIONES SEGÚN NOTA GEF-LCR-JSZ-0345-NOT/25 POR CONCEPTO DE PAGO DE CAPITAL E INTERES DE ACUERDO A CONTRATO DE FIDEICOMISO “PROGRAMA APOYO A LA EJECUCION DE LA INVERSION PUBLICA” (AEIP) FIRMADO ENTRE MINISTERIO DE PLANIFICACION Y EL FNDR."/>
    <m/>
    <m/>
    <m/>
    <m/>
    <m/>
    <m/>
    <n v="0"/>
    <n v="5612.07"/>
    <s v="NO_CONCILIADO"/>
  </r>
  <r>
    <x v="79"/>
    <m/>
    <x v="79"/>
    <x v="78"/>
    <s v="J06345260002"/>
    <s v="NTE"/>
    <n v="11716026"/>
    <m/>
    <s v="A:00099021001 GAM DE CULPINA, TRANSFERENCIA DE RECUPERACIONES SEGÚN NOTA GEF-LCR-JSZ-0345-NOT/25 POR CONCEPTO DE PAGO DE CAPITAL E INTERES DE ACUERDO A CONTRATO DE FIDEICOMISO “PROGRAMA APOYO A LA EJECUCION DE LA INVERSION PUBLICA” (AEIP) FIRMADO ENTRE MINISTERIO DE PLANIFICACION Y EL FNDR."/>
    <m/>
    <m/>
    <m/>
    <m/>
    <m/>
    <m/>
    <n v="0"/>
    <n v="87479.23"/>
    <s v="NO_CONCILIADO"/>
  </r>
  <r>
    <x v="21"/>
    <m/>
    <x v="21"/>
    <x v="78"/>
    <s v="J06345270002"/>
    <s v="NTE"/>
    <n v="11716076"/>
    <m/>
    <s v="A:00862012001 GAM DE CULPINA, TRANSFERENCIA DE RECUPERACIONES SEGÚN NOTA GEF-LCR-JSZ-0345-NOT/25 POR CONCEPTO DE REMUNERACIÓN POR ADMINISTRACION DE FIDEICOMISO QUE CORRESPONDEN AL FNDR DE ACUERDO A CONTRATO DE FIDEICOMISO “PROGRAMA APOYO A LA EJECUCION DE LA INVERSION PUBLICA” (AEIP)."/>
    <m/>
    <m/>
    <m/>
    <m/>
    <m/>
    <m/>
    <n v="0"/>
    <n v="8319.17"/>
    <s v="NO_CONCILIADO"/>
  </r>
  <r>
    <x v="21"/>
    <m/>
    <x v="21"/>
    <x v="78"/>
    <s v="J06345280002"/>
    <s v="NTE"/>
    <n v="11806690"/>
    <m/>
    <s v="A:00862012001 GAM DE COROICO TRANSFERENCIA DE RECUPERACIONES SEGÚN NOTA INTERNA GEF-LCR-DYF-0332-NOT/25, POR CONCEPTO DE REMUNERACION DE ADMINISTRACION QUE CORRESPONDE AL FNDR DE ACUERDO A CONTRATO DE FIDEICOMISO “FINANCIAMIENTO DE APOYO A LA REACTIVACION DE LA INVERSION PUBLICA” (FARIP)."/>
    <m/>
    <m/>
    <m/>
    <m/>
    <m/>
    <m/>
    <n v="0"/>
    <n v="5868.22"/>
    <s v="NO_CONCILIADO"/>
  </r>
  <r>
    <x v="21"/>
    <m/>
    <x v="21"/>
    <x v="78"/>
    <s v="J06345290002"/>
    <s v="NTE"/>
    <n v="11806661"/>
    <m/>
    <s v="A:00862012001 GAM DE COMARAPA TRANSFERENCIA DE RECUPERACIONES SEGÚN NOTA INTERNA GEF-LCR-DYF-0332-NOT/25, POR CONCEPTO DE REMUNERACION DE ADMINISTRACION QUE CORRESPONDE AL FNDR DE ACUERDO A CONTRATO DE FIDEICOMISO “FINANCIAMIENTO DE APOYO A LA REACTIVACION DE LA INVERSION PUBLICA” (FARIP)."/>
    <m/>
    <m/>
    <m/>
    <m/>
    <m/>
    <m/>
    <n v="0"/>
    <n v="7586.77"/>
    <s v="NO_CONCILIADO"/>
  </r>
  <r>
    <x v="21"/>
    <m/>
    <x v="21"/>
    <x v="78"/>
    <s v="J06345300002"/>
    <s v="NTE"/>
    <n v="11806633"/>
    <m/>
    <s v="A:00862012001 GAM DE COMANCHE TRANSFERENCIA DE RECUPERACIONES SEGÚN NOTA INTERNA GEF-LCR-DYF-0332-NOT/25, POR CONCEPTO DE REMUNERACION DE ADMINISTRACION QUE CORRESPONDE AL FNDR DE ACUERDO A CONTRATO DE FIDEICOMISO “FINANCIAMIENTO DE APOYO A LA REACTIVACION DE LA INVERSION PUBLICA” (FARIP)."/>
    <m/>
    <m/>
    <m/>
    <m/>
    <m/>
    <m/>
    <n v="0"/>
    <n v="3954.38"/>
    <s v="NO_CONCILIADO"/>
  </r>
  <r>
    <x v="21"/>
    <m/>
    <x v="21"/>
    <x v="78"/>
    <s v="J06345310002"/>
    <s v="NTE"/>
    <n v="11716105"/>
    <m/>
    <s v="A:00862012001 GAM DE VILLA MOJOCOJA, TRANSFERENCIA DE RECUPERACIONES SEGÚN NOTA GEF-LCR-JSZ-0345-NOT/25 POR CONCEPTO DE REMUNERACIÓN POR ADMINISTRACION DE FIDEICOMISO QUE CORRESPONDEN AL FNDR DE ACUERDO A CONTRATO DE FIDEICOMISO “PROGRAMA APOYO A LA EJECUCION DE LA INVERSION PUBLICA” (AEIP)."/>
    <m/>
    <m/>
    <m/>
    <m/>
    <m/>
    <m/>
    <n v="0"/>
    <n v="2465.1999999999998"/>
    <s v="NO_CONCILIADO"/>
  </r>
  <r>
    <x v="79"/>
    <m/>
    <x v="79"/>
    <x v="78"/>
    <s v="J06345320002"/>
    <s v="NTE"/>
    <n v="11806613"/>
    <m/>
    <s v="A:00099021001 GAM DE COMANCHE, TRANSFERENCIA DE RECUPERACIONES SEGÚN NOTA INTERNA GEF-LCR-DYF-0332-NOT/25, POR CONCEPTO DE CAPITAL E INTERESES DE ACUERDO A CONTRATO DE FIDEICOMISO “FINANCIAMIENTO DE APOYO A LA REACTIVACION DE LA INVERSION PUBLICA” (FARIP) FIRMADO ENTRE EL MPD Y EL FNDR."/>
    <m/>
    <m/>
    <m/>
    <m/>
    <m/>
    <m/>
    <n v="0"/>
    <n v="26588.41"/>
    <s v="NO_CONCILIADO"/>
  </r>
  <r>
    <x v="79"/>
    <m/>
    <x v="79"/>
    <x v="78"/>
    <s v="J06345330002"/>
    <s v="NTE"/>
    <n v="11806662"/>
    <m/>
    <s v="A:00099021001 GAM DE COROICO, TRANSFERENCIA DE RECUPERACIONES SEGÚN NOTA INTERNA GEF-LCR-DYF-0332-NOT/25, POR CONCEPTO DE CAPITAL E INTERESES DE ACUERDO A CONTRATO DE FIDEICOMISO “FINANCIAMIENTO DE APOYO A LA REACTIVACION DE LA INVERSION PUBLICA” (FARIP) FIRMADO ENTRE EL MPD Y EL FNDR."/>
    <m/>
    <m/>
    <m/>
    <m/>
    <m/>
    <m/>
    <n v="0"/>
    <n v="5868.23"/>
    <s v="NO_CONCILIADO"/>
  </r>
  <r>
    <x v="79"/>
    <m/>
    <x v="79"/>
    <x v="78"/>
    <s v="J06345340002"/>
    <s v="NTE"/>
    <n v="11806634"/>
    <m/>
    <s v="A:00099021001 GAM DE COMARAPA, TRANSFERENCIA DE RECUPERACIONES SEGÚN NOTA INTERNA GEF-LCR-DYF-0332-NOT/25, POR CONCEPTO DE CAPITAL E INTERESES DE ACUERDO A CONTRATO DE FIDEICOMISO “FINANCIAMIENTO DE APOYO A LA REACTIVACION DE LA INVERSION PUBLICA” (FARIP) FIRMADO ENTRE EL MPD Y EL FNDR."/>
    <m/>
    <m/>
    <m/>
    <m/>
    <m/>
    <m/>
    <n v="0"/>
    <n v="49385.91"/>
    <s v="NO_CONCILIADO"/>
  </r>
  <r>
    <x v="79"/>
    <m/>
    <x v="79"/>
    <x v="78"/>
    <s v="J06345350002"/>
    <s v="NTE"/>
    <n v="11806691"/>
    <m/>
    <s v="A:00099021001 GAM DE CORQUE, TRANSFERENCIA DE RECUPERACIONES SEGÚN NOTA INTERNA GEF-LCR-DYF-0332-NOT/25, POR CONCEPTO DE CAPITAL E INTERESES DE ACUERDO A CONTRATO DE FIDEICOMISO “FINANCIAMIENTO DE APOYO A LA REACTIVACION DE LA INVERSION PUBLICA” (FARIP) FIRMADO ENTRE EL MPD Y EL FNDR."/>
    <m/>
    <m/>
    <m/>
    <m/>
    <m/>
    <m/>
    <n v="0"/>
    <n v="13247.85"/>
    <s v="NO_CONCILIADO"/>
  </r>
  <r>
    <x v="21"/>
    <m/>
    <x v="21"/>
    <x v="78"/>
    <s v="J06345360002"/>
    <s v="NTE"/>
    <n v="11806709"/>
    <m/>
    <s v="A:00862012001 GAM DE CORQUE TRANSFERENCIA DE RECUPERACIONES SEGÚN NOTA INTERNA GEF-LCR-DYF-0332-NOT/25, POR CONCEPTO DE REMUNERACION DE ADMINISTRACION QUE CORRESPONDE AL FNDR DE ACUERDO A CONTRATO DE FIDEICOMISO “FINANCIAMIENTO DE APOYO A LA REACTIVACION DE LA INVERSION PUBLICA” (FARIP)."/>
    <m/>
    <m/>
    <m/>
    <m/>
    <m/>
    <m/>
    <n v="0"/>
    <n v="1970.52"/>
    <s v="NO_CONCILIADO"/>
  </r>
  <r>
    <x v="21"/>
    <m/>
    <x v="21"/>
    <x v="78"/>
    <s v="J06345380002"/>
    <s v="NTE"/>
    <n v="11806725"/>
    <m/>
    <s v="A:00862012001 GAM DE HUARINA TRANSFERENCIA DE RECUPERACIONES SEGÚN NOTA INTERNA GEF-LCR-DYF-0332-NOT/25, POR CONCEPTO DE REMUNERACION DE ADMINISTRACION QUE CORRESPONDE AL FNDR DE ACUERDO A CONTRATO DE FIDEICOMISO “FINANCIAMIENTO DE APOYO A LA REACTIVACION DE LA INVERSION PUBLICA” (FARIP)."/>
    <m/>
    <m/>
    <m/>
    <m/>
    <m/>
    <m/>
    <n v="0"/>
    <n v="4377.67"/>
    <s v="NO_CONCILIADO"/>
  </r>
  <r>
    <x v="79"/>
    <m/>
    <x v="79"/>
    <x v="78"/>
    <s v="J06345390002"/>
    <s v="NTE"/>
    <n v="11806747"/>
    <m/>
    <s v="A:00099021001 GAM DE LAS CARRERAS, TRANSFERENCIA DE RECUPERACIONES SEGÚN NOTA INTERNA GEF-LCR-DYF-0332-NOT/25, POR CONCEPTO DE CAPITAL E INTERESES DE ACUERDO A CONTRATO DE FIDEICOMISO “FINANCIAMIENTO DE APOYO A LA REACTIVACION DE LA INVERSION PUBLICA” (FARIP) FIRMADO ENTRE EL MPD Y EL FNDR."/>
    <m/>
    <m/>
    <m/>
    <m/>
    <m/>
    <m/>
    <n v="0"/>
    <n v="33790.5"/>
    <s v="NO_CONCILIADO"/>
  </r>
  <r>
    <x v="79"/>
    <m/>
    <x v="79"/>
    <x v="78"/>
    <s v="J06345400002"/>
    <s v="NTE"/>
    <n v="11806710"/>
    <m/>
    <s v="A:00099021001 GAM DE HUARINA, TRANSFERENCIA DE RECUPERACIONES SEGÚN NOTA INTERNA GEF-LCR-DYF-0332-NOT/25, POR CONCEPTO DE CAPITAL E INTERESES DE ACUERDO A CONTRATO DE FIDEICOMISO “FINANCIAMIENTO DE APOYO A LA REACTIVACION DE LA INVERSION PUBLICA” (FARIP) FIRMADO ENTRE EL MPD Y EL FNDR."/>
    <m/>
    <m/>
    <m/>
    <m/>
    <m/>
    <m/>
    <n v="0"/>
    <n v="4377.67"/>
    <s v="NO_CONCILIADO"/>
  </r>
  <r>
    <x v="21"/>
    <m/>
    <x v="21"/>
    <x v="78"/>
    <s v="J06345410002"/>
    <s v="NTE"/>
    <n v="11806756"/>
    <m/>
    <s v="A:00862012001 GAM DE LAS CARRERAS TRANSFERENCIA DE RECUPERACIONES SEGÚN NOTA INTERNA GEF-LCR-DYF-0332-NOT/25, POR CONCEPTO DE REMUNERACION DE ADMINISTRACION QUE CORRESPONDE AL FNDR DE ACUERDO A CONTRATO DE FIDEICOMISO “FINANCIAMIENTO DE APOYO A LA REACTIVACION DE LA INVERSION PUBLICA” (FARIP)."/>
    <m/>
    <m/>
    <m/>
    <m/>
    <m/>
    <m/>
    <n v="0"/>
    <n v="5190.96"/>
    <s v="NO_CONCILIADO"/>
  </r>
  <r>
    <x v="79"/>
    <m/>
    <x v="79"/>
    <x v="78"/>
    <s v="J06345420002"/>
    <s v="NTE"/>
    <n v="11806834"/>
    <m/>
    <s v="A:00099021001 GAM DE LAS CARRERAS, TRANSFERENCIA DE RECUPERACIONES SEGÚN NOTA INTERNA GEF-LCR-DYF-0332-NOT/25, POR CONCEPTO DE CAPITAL E INTERESES DE ACUERDO A CONTRATO DE FIDEICOMISO “FINANCIAMIENTO DE APOYO A LA REACTIVACION DE LA INVERSION PUBLICA” (FARIP) FIRMADO ENTRE EL MPD Y EL FNDR."/>
    <m/>
    <m/>
    <m/>
    <m/>
    <m/>
    <m/>
    <n v="0"/>
    <n v="4923.58"/>
    <s v="NO_CONCILIADO"/>
  </r>
  <r>
    <x v="21"/>
    <m/>
    <x v="21"/>
    <x v="78"/>
    <s v="J06345430002"/>
    <s v="NTE"/>
    <n v="11806848"/>
    <m/>
    <s v="A:00862012001 GAM DE LAS CARRERAS TRANSFERENCIA DE RECUPERACIONES SEGÚN NOTA INTERNA GEF-LCR-DYF-0332-NOT/25, POR CONCEPTO DE REMUNERACION DE ADMINISTRACION QUE CORRESPONDE AL FNDR DE ACUERDO A CONTRATO DE FIDEICOMISO “FINANCIAMIENTO DE APOYO A LA REACTIVACION DE LA INVERSION PUBLICA” (FARIP)."/>
    <m/>
    <m/>
    <m/>
    <m/>
    <m/>
    <m/>
    <n v="0"/>
    <n v="4923.57"/>
    <s v="NO_CONCILIADO"/>
  </r>
  <r>
    <x v="21"/>
    <m/>
    <x v="21"/>
    <x v="78"/>
    <s v="J06345440002"/>
    <s v="NTE"/>
    <n v="11807483"/>
    <m/>
    <s v="A:00862012001 GAM DE MONTEAGUDO TRANSFERENCIA DE RECUPERACIONES SEGÚN NOTA INTERNA GEF-LCR-DYF-0332-NOT/25, POR CONCEPTO DE REMUNERACION DE ADMINISTRACION QUE CORRESPONDE AL FNDR DE ACUERDO A CONTRATO DE FIDEICOMISO “FINANCIAMIENTO DE APOYO A LA REACTIVACION DE LA INVERSION PUBLICA” (FARIP)."/>
    <m/>
    <m/>
    <m/>
    <m/>
    <m/>
    <m/>
    <n v="0"/>
    <n v="10507.03"/>
    <s v="NO_CONCILIADO"/>
  </r>
  <r>
    <x v="79"/>
    <m/>
    <x v="79"/>
    <x v="78"/>
    <s v="J06345450002"/>
    <s v="NTE"/>
    <n v="11807471"/>
    <m/>
    <s v="A:00099021001 GAM DE MONTEAGUDO, TRANSFERENCIA DE RECUPERACIONES SEGÚN NOTA INTERNA GEF-LCR-DYF-0332-NOT/25, POR CONCEPTO DE CAPITAL E INTERESES DE ACUERDO A CONTRATO DE FIDEICOMISO “FINANCIAMIENTO DE APOYO A LA REACTIVACION DE LA INVERSION PUBLICA” (FARIP) FIRMADO ENTRE EL MPD Y EL FNDR."/>
    <m/>
    <m/>
    <m/>
    <m/>
    <m/>
    <m/>
    <n v="0"/>
    <n v="70640.78"/>
    <s v="NO_CONCILIADO"/>
  </r>
  <r>
    <x v="79"/>
    <m/>
    <x v="79"/>
    <x v="78"/>
    <s v="J06345460002"/>
    <s v="NTE"/>
    <n v="11807484"/>
    <m/>
    <s v="A:00099021001 GAM DE PORTACHUELO, TRANSFERENCIA DE RECUPERACIONES SEGÚN NOTA INTERNA GEF-LCR-DYF-0332-NOT/25, POR CONCEPTO DE CAPITAL E INTERESES DE ACUERDO A CONTRATO DE FIDEICOMISO “FINANCIAMIENTO DE APOYO A LA REACTIVACION DE LA INVERSION PUBLICA” (FARIP) FIRMADO ENTRE EL MPD Y EL FNDR."/>
    <m/>
    <m/>
    <m/>
    <m/>
    <m/>
    <m/>
    <n v="0"/>
    <n v="20425.21"/>
    <s v="NO_CONCILIADO"/>
  </r>
  <r>
    <x v="21"/>
    <m/>
    <x v="21"/>
    <x v="78"/>
    <s v="J06345470002"/>
    <s v="NTE"/>
    <n v="11807470"/>
    <m/>
    <s v="A:00862012001 GAM DE LURIBAY TRANSFERENCIA DE RECUPERACIONES SEGÚN NOTA INTERNA GEF-LCR-DYF-0332-NOT/25, POR CONCEPTO DE REMUNERACION DE ADMINISTRACION QUE CORRESPONDE AL FNDR DE ACUERDO A CONTRATO DE FIDEICOMISO “FINANCIAMIENTO DE APOYO A LA REACTIVACION DE LA INVERSION PUBLICA” (FARIP)."/>
    <m/>
    <m/>
    <m/>
    <m/>
    <m/>
    <m/>
    <n v="0"/>
    <n v="4336.1400000000003"/>
    <s v="NO_CONCILIADO"/>
  </r>
  <r>
    <x v="79"/>
    <m/>
    <x v="79"/>
    <x v="78"/>
    <s v="J06345480002"/>
    <s v="NTE"/>
    <n v="11807462"/>
    <m/>
    <s v="A:00099021001 GAM DE LURIBAY, TRANSFERENCIA DE RECUPERACIONES SEGÚN NOTA INTERNA GEF-LCR-DYF-0332-NOT/25, POR CONCEPTO DE CAPITAL E INTERESES DE ACUERDO A CONTRATO DE FIDEICOMISO “FINANCIAMIENTO DE APOYO A LA REACTIVACION DE LA INVERSION PUBLICA” (FARIP) FIRMADO ENTRE EL MPD Y EL FNDR."/>
    <m/>
    <m/>
    <m/>
    <m/>
    <m/>
    <m/>
    <n v="0"/>
    <n v="28853.23"/>
    <s v="NO_CONCILIADO"/>
  </r>
  <r>
    <x v="21"/>
    <m/>
    <x v="21"/>
    <x v="78"/>
    <s v="J06345830002"/>
    <s v="NTE"/>
    <n v="11810242"/>
    <m/>
    <s v="A:00862012001 GAM DE CHIMORE TRANSFERENCIA DE RECUPERACIONES SEGÚN NOTA INTERNA GEF-LCR-DYF-0398-NOT/25, POR CONCEPTO DE REMUNERACION DE ADMINISTRACION QUE CORRESPONDE AL FNDR DE ACUERDO A CONTRATO DE FIDEICOMISO “FINANCIAMIENTO DE APOYO A LA REACTIVACION DE LA INVERSION PUBLICA” (FARIP). (reliquidación)"/>
    <m/>
    <m/>
    <m/>
    <m/>
    <m/>
    <m/>
    <n v="0"/>
    <n v="1.1599999999999999"/>
    <s v="NO_CONCILIADO"/>
  </r>
  <r>
    <x v="79"/>
    <m/>
    <x v="79"/>
    <x v="78"/>
    <s v="J06345840002"/>
    <s v="NTE"/>
    <n v="11810223"/>
    <m/>
    <s v="A:00099021001 GAM DE CHIMORE, TRANSFERENCIA DE RECUPERACIONES SEGÚN NOTA INTERNA GEF-LCR-DYF-0398-NOT/25, POR CONCEPTO DE INTERESES DE ACUERDO A CONTRATO DE FIDEICOMISO “FINANCIAMIENTO DE APOYO A LA REACTIVACION DE LA INVERSION PUBLICA” (FARIP) FIRMADO ENTRE EL MPD Y EL FNDR.(reliquidación)"/>
    <m/>
    <m/>
    <m/>
    <m/>
    <m/>
    <m/>
    <n v="0"/>
    <n v="1.17"/>
    <s v="NO_CONCILIADO"/>
  </r>
  <r>
    <x v="79"/>
    <m/>
    <x v="79"/>
    <x v="78"/>
    <s v="J06345850002"/>
    <s v="NTE"/>
    <n v="11810179"/>
    <m/>
    <s v="A:00099021001 GAM DE CARANAVI, TRANSFERENCIA DE RECUPERACIONES SEGÚN NOTA INTERNA GEF-LCR-DYF-0398-NOT/25, POR CONCEPTO DE INTERESES DE ACUERDO A CONTRATO DE FIDEICOMISO “FINANCIAMIENTO DE APOYO A LA REACTIVACION DE LA INVERSION PUBLICA” (FARIP) FIRMADO ENTRE EL MPD Y EL FNDR. (normal y reliquidación)"/>
    <m/>
    <m/>
    <m/>
    <m/>
    <m/>
    <m/>
    <n v="0"/>
    <n v="19110.96"/>
    <s v="NO_CONCILIADO"/>
  </r>
  <r>
    <x v="21"/>
    <m/>
    <x v="21"/>
    <x v="78"/>
    <s v="J06345860002"/>
    <s v="NTE"/>
    <n v="11810180"/>
    <m/>
    <s v="A:00862012001 GAM DE CARANAVI TRANSFERENCIA DE RECUPERACIONES SEGÚN NOTA INTERNA GEF-LCR-DYF-0398-NOT/25, POR CONCEPTO DE REMUNERACION DE ADMINISTRACION QUE CORRESPONDE AL FNDR DE ACUERDO A CONTRATO DE FIDEICOMISO “FINANCIAMIENTO DE APOYO A LA REACTIVACION DE LA INVERSION PUBLICA” (FARIP). (normal y reliquidación)"/>
    <m/>
    <m/>
    <m/>
    <m/>
    <m/>
    <m/>
    <n v="0"/>
    <n v="19110.96"/>
    <s v="NO_CONCILIADO"/>
  </r>
  <r>
    <x v="21"/>
    <m/>
    <x v="21"/>
    <x v="78"/>
    <s v="J06345870002"/>
    <s v="NTE"/>
    <n v="11810272"/>
    <m/>
    <s v="A:00862012001 GAM DE INQUISIVI TRANSFERENCIA DE RECUPERACIONES SEGÚN NOTA INTERNA GEF-LCR-DYF-0398-NOT/25, POR CONCEPTO DE REMUNERACION DE ADMINISTRACION QUE CORRESPONDE AL FNDR DE ACUERDO A CONTRATO DE FIDEICOMISO “FINANCIAMIENTO DE APOYO A LA REACTIVACION DE LA INVERSION PUBLICA” (FARIP). (normal y reliquidación)"/>
    <m/>
    <m/>
    <m/>
    <m/>
    <m/>
    <m/>
    <n v="0"/>
    <n v="5289.24"/>
    <s v="NO_CONCILIADO"/>
  </r>
  <r>
    <x v="79"/>
    <m/>
    <x v="79"/>
    <x v="78"/>
    <s v="J06345880002"/>
    <s v="NTE"/>
    <n v="11810164"/>
    <m/>
    <s v="A:00099021001 GAM DE YAMPARAEZ, TRANSFERENCIA DE RECUPERACIONES SEGÚN NOTA INTERNA GEF-LCR-DYF-0332-NOT/25, POR CONCEPTO DE INTERESES DE ACUERDO A CONTRATO DE FIDEICOMISO “FINANCIAMIENTO DE APOYO A LA REACTIVACION DE LA INVERSION PUBLICA” (FARIP) FIRMADO ENTRE EL MPD Y EL FNDR."/>
    <m/>
    <m/>
    <m/>
    <m/>
    <m/>
    <m/>
    <n v="0"/>
    <n v="10321.959999999999"/>
    <s v="NO_CONCILIADO"/>
  </r>
  <r>
    <x v="21"/>
    <m/>
    <x v="21"/>
    <x v="78"/>
    <s v="J06345890002"/>
    <s v="NTE"/>
    <n v="11810202"/>
    <m/>
    <s v="A:00862012001 GAM DE CHIMORE TRANSFERENCIA DE RECUPERACIONES SEGÚN NOTA INTERNA GEF-LCR-DYF-0398-NOT/25, POR CONCEPTO DE REMUNERACION DE ADMINISTRACION QUE CORRESPONDE AL FNDR DE ACUERDO A CONTRATO DE FIDEICOMISO “FINANCIAMIENTO DE APOYO A LA REACTIVACION DE LA INVERSION PUBLICA” (FARIP). (reliquidación)"/>
    <m/>
    <m/>
    <m/>
    <m/>
    <m/>
    <m/>
    <n v="0"/>
    <n v="122.18"/>
    <s v="NO_CONCILIADO"/>
  </r>
  <r>
    <x v="21"/>
    <m/>
    <x v="21"/>
    <x v="78"/>
    <s v="J06345900002"/>
    <s v="NTE"/>
    <n v="11810295"/>
    <m/>
    <s v="A:00862012001 GAM DE SOPACHUY TRANSFERENCIA DE RECUPERACIONES SEGÚN NOTA INTERNA GEF-LCR-DYF-0398-NOT/25, POR CONCEPTO DE REMUNERACION DE ADMINISTRACION QUE CORRESPONDE AL FNDR DE ACUERDO A CONTRATO DE FIDEICOMISO “FINANCIAMIENTO DE APOYO A LA REACTIVACION DE LA INVERSION PUBLICA” (FARIP). (normal y reliquidación)"/>
    <m/>
    <m/>
    <m/>
    <m/>
    <m/>
    <m/>
    <n v="0"/>
    <n v="3730"/>
    <s v="NO_CONCILIADO"/>
  </r>
  <r>
    <x v="79"/>
    <m/>
    <x v="79"/>
    <x v="78"/>
    <s v="J06345910002"/>
    <s v="NTE"/>
    <n v="11810294"/>
    <m/>
    <s v="A:00099021001 GAM DE SOPACHUY, TRANSFERENCIA DE RECUPERACIONES SEGÚN NOTA INTERNA GEF-LCR-DYF-0398-NOT/25, POR CONCEPTO DE CAPITAL E INTERESES DE ACUERDO A CONTRATO DE FIDEICOMISO “FINANCIAMIENTO DE APOYO A LA REACTIVACION DE LA INVERSION PUBLICA” (FARIP) FIRMADO ENTRE EL MPD Y EL FNDR.( normal y reliquidación)"/>
    <m/>
    <m/>
    <m/>
    <m/>
    <m/>
    <m/>
    <n v="0"/>
    <n v="33842.080000000002"/>
    <s v="NO_CONCILIADO"/>
  </r>
  <r>
    <x v="21"/>
    <m/>
    <x v="21"/>
    <x v="78"/>
    <s v="J06345920002"/>
    <s v="NTE"/>
    <n v="11810171"/>
    <m/>
    <s v="A:00862012001 GAM DE YAMPARAEZ TRANSFERENCIA DE RECUPERACIONES SEGÚN NOTA INTERNA GEF-LCR-DYF-0332-NOT/25, POR CONCEPTO DE REMUNERACION DE ADMINISTRACION QUE CORRESPONDE AL FNDR DE ACUERDO A CONTRATO DE FIDEICOMISO “FINANCIAMIENTO DE APOYO A LA REACTIVACION DE LA INVERSION PUBLICA” (FARIP)."/>
    <m/>
    <m/>
    <m/>
    <m/>
    <m/>
    <m/>
    <n v="0"/>
    <n v="10321.950000000001"/>
    <s v="NO_CONCILIADO"/>
  </r>
  <r>
    <x v="79"/>
    <m/>
    <x v="79"/>
    <x v="78"/>
    <s v="J06345930002"/>
    <s v="NTE"/>
    <n v="11810201"/>
    <m/>
    <s v="A:00099021001 GAM DE CHIMORE, TRANSFERENCIA DE RECUPERACIONES SEGÚN NOTA INTERNA GEF-LCR-DYF-0398-NOT/25, POR CONCEPTO DE INTERESES DE ACUERDO A CONTRATO DE FIDEICOMISO “FINANCIAMIENTO DE APOYO A LA REACTIVACION DE LA INVERSION PUBLICA” (FARIP) FIRMADO ENTRE EL MPD Y EL FNDR.(reliquidación)"/>
    <m/>
    <m/>
    <m/>
    <m/>
    <m/>
    <m/>
    <n v="0"/>
    <n v="122.19"/>
    <s v="NO_CONCILIADO"/>
  </r>
  <r>
    <x v="21"/>
    <m/>
    <x v="21"/>
    <x v="78"/>
    <s v="J06345970002"/>
    <s v="NTE"/>
    <n v="11810426"/>
    <m/>
    <s v="A:00862012001 GAD DE COCHABAMBA TRANSFERENCIA DE RECUPERACIONES SEGÚN NOTA INTERNA GEF-LCR-DYF-0332-NOT/25, POR CONCEPTO DE REMUNERACION DE ADMINISTRACION QUE CORRESPONDE AL FNDR DE ACUERDO A CONTRATO DE FIDEICOMISO “FINANCIAMIENTO DE APOYO A LA REACTIVACION DE LA INVERSION PUBLICA” (FARIP)."/>
    <m/>
    <m/>
    <m/>
    <m/>
    <m/>
    <m/>
    <n v="0"/>
    <n v="18383.38"/>
    <s v="NO_CONCILIADO"/>
  </r>
  <r>
    <x v="79"/>
    <m/>
    <x v="79"/>
    <x v="78"/>
    <s v="J06345940002"/>
    <s v="NTE"/>
    <n v="11810411"/>
    <m/>
    <s v="A:00099021001 GAD DE COCHABAMBA, TRANSFERENCIA DE RECUPERACIONES SEGÚN NOTA INTERNA GEF-LCR-DYF-0332-NOT/25, POR CONCEPTO DE CAPITAL E INTERESES DE ACUERDO A CONTRATO DE FIDEICOMISO “FINANCIAMIENTO DE APOYO A LA REACTIVACION DE LA INVERSION PUBLICA” (FARIP) FIRMADO ENTRE EL MPD Y EL FNDR."/>
    <m/>
    <m/>
    <m/>
    <m/>
    <m/>
    <m/>
    <n v="0"/>
    <n v="186548.47"/>
    <s v="NO_CONCILIADO"/>
  </r>
  <r>
    <x v="21"/>
    <m/>
    <x v="21"/>
    <x v="78"/>
    <s v="J06345950002"/>
    <s v="NTE"/>
    <n v="11810439"/>
    <m/>
    <s v="A:00862012001 GAD DE COCHABAMBA TRANSFERENCIA DE RECUPERACIONES SEGÚN NOTA INTERNA GEF-LCR-DYF-0332-NOT/25, POR CONCEPTO DE REMUNERACION DE ADMINISTRACION QUE CORRESPONDE AL FNDR DE ACUERDO A CONTRATO DE FIDEICOMISO “FINANCIAMIENTO DE APOYO A LA REACTIVACION DE LA INVERSION PUBLICA” (FARIP)."/>
    <m/>
    <m/>
    <m/>
    <m/>
    <m/>
    <m/>
    <n v="0"/>
    <n v="906.79"/>
    <s v="NO_CONCILIADO"/>
  </r>
  <r>
    <x v="79"/>
    <m/>
    <x v="79"/>
    <x v="78"/>
    <s v="J06345960002"/>
    <s v="NTE"/>
    <n v="11810438"/>
    <m/>
    <s v="A:00099021001 GAD DE COCHABAMBA, TRANSFERENCIA DE RECUPERACIONES SEGÚN NOTA INTERNA GEF-LCR-DYF-0332-NOT/25, POR CONCEPTO DE INTERESES DE ACUERDO A CONTRATO DE FIDEICOMISO “FINANCIAMIENTO DE APOYO A LA REACTIVACION DE LA INVERSION PUBLICA” (FARIP) FIRMADO ENTRE EL MPD Y EL FNDR."/>
    <m/>
    <m/>
    <m/>
    <m/>
    <m/>
    <m/>
    <n v="0"/>
    <n v="906.8"/>
    <s v="NO_CONCILIADO"/>
  </r>
  <r>
    <x v="79"/>
    <m/>
    <x v="79"/>
    <x v="78"/>
    <s v="J06345980002"/>
    <s v="NTE"/>
    <n v="11810413"/>
    <m/>
    <s v="A:00099021001 GAD DE COCHABAMBA, TRANSFERENCIA DE RECUPERACIONES SEGÚN NOTA INTERNA GEF-LCR-DYF-0332-NOT/25, POR CONCEPTO DE INTERESES DE ACUERDO A CONTRATO DE FIDEICOMISO “FINANCIAMIENTO DE APOYO A LA REACTIVACION DE LA INVERSION PUBLICA” (FARIP) FIRMADO ENTRE EL MPD Y EL FNDR."/>
    <m/>
    <m/>
    <m/>
    <m/>
    <m/>
    <m/>
    <n v="0"/>
    <n v="18383.39"/>
    <s v="NO_CONCILIADO"/>
  </r>
  <r>
    <x v="21"/>
    <m/>
    <x v="21"/>
    <x v="78"/>
    <s v="J06345990002"/>
    <s v="NTE"/>
    <n v="11810953"/>
    <m/>
    <s v="A:00862012001 GAM DE SAN BENITO, TRANSFERENCIA DE RECUPERACIONES SEGÚN NOTA GEF-LCR-JSZ-0345-NOT/25 POR CONCEPTO DE REMUNERACIÓN POR ADMINISTRACION DE FIDEICOMISO QUE CORRESPONDEN AL FNDR DE ACUERDO A CONTRATO DE FIDEICOMISO “PROGRAMA APOYO A LA EJECUCION DE LA INVERSION PUBLICA” (AEIP)."/>
    <m/>
    <m/>
    <m/>
    <m/>
    <m/>
    <m/>
    <n v="0"/>
    <n v="1327.06"/>
    <s v="NO_CONCILIADO"/>
  </r>
  <r>
    <x v="21"/>
    <m/>
    <x v="21"/>
    <x v="78"/>
    <s v="J06346000002"/>
    <s v="NTE"/>
    <n v="11810412"/>
    <m/>
    <s v="A:00862012001 GAD DE COCHABAMBA TRANSFERENCIA DE RECUPERACIONES SEGÚN NOTA INTERNA GEF-LCR-DYF-0332-NOT/25, POR CONCEPTO DE REMUNERACION DE ADMINISTRACION QUE CORRESPONDE AL FNDR DE ACUERDO A CONTRATO DE FIDEICOMISO “FINANCIAMIENTO DE APOYO A LA REACTIVACION DE LA INVERSION PUBLICA” (FARIP)."/>
    <m/>
    <m/>
    <m/>
    <m/>
    <m/>
    <m/>
    <n v="0"/>
    <n v="21942.26"/>
    <s v="NO_CONCILIADO"/>
  </r>
  <r>
    <x v="79"/>
    <m/>
    <x v="79"/>
    <x v="78"/>
    <s v="J06346010002"/>
    <s v="NTE"/>
    <n v="11810937"/>
    <m/>
    <s v="A:00099021001 GAM DE SAN BENITO, TRANSFERENCIA DE RECUPERACIONES SEGÚN NOTA GEF-LCR-JSZ-0345-NOT/25 POR CONCEPTO DE PAGO DE CAPITAL E INTERES DE ACUERDO A CONTRATO DE FIDEICOMISO “PROGRAMA APOYO A LA EJECUCION DE LA INVERSION PUBLICA” (AEIP) FIRMADO ENTRE MINISTERIO DE PLANIFICACION Y EL FNDR."/>
    <m/>
    <m/>
    <m/>
    <m/>
    <m/>
    <m/>
    <n v="0"/>
    <n v="14489.54"/>
    <s v="NO_CONCILIADO"/>
  </r>
  <r>
    <x v="79"/>
    <m/>
    <x v="79"/>
    <x v="78"/>
    <s v="J06346020002"/>
    <s v="NTE"/>
    <n v="11810981"/>
    <m/>
    <s v="A:00099021001 GAM DE MONTEAGUDO, TRANSFERENCIA DE RECUPERACIONES SEGÚN NOTA GEF-LCR-JSZ-0345-NOT/25 POR CONCEPTO DE PAGO DE CAPITAL E INTERES DE ACUERDO A CONTRATO DE FIDEICOMISO “PROGRAMA APOYO A LA EJECUCION DE LA INVERSION PUBLICA” (AEIP) FIRMADO ENTRE MINISTERIO DE PLANIFICACION Y EL FNDR."/>
    <m/>
    <m/>
    <m/>
    <m/>
    <m/>
    <m/>
    <n v="0"/>
    <n v="62478.45"/>
    <s v="NO_CONCILIADO"/>
  </r>
  <r>
    <x v="21"/>
    <m/>
    <x v="21"/>
    <x v="78"/>
    <s v="J06346030002"/>
    <s v="NTE"/>
    <n v="11811031"/>
    <m/>
    <s v="A:00862012001 GAM DE SANTA CRUZ DE LA SIERRA, TRANSFERENCIA DE RECUPERACIONES SEGÚN NOTA GEF-LCR-JSZ-0345-NOT/25 POR CONCEPTO DE REMUNERACIÓN POR ADMINISTRACION DE FIDEICOMISO QUE CORRESPONDEN AL FNDR DE ACUERDO A CONTRATO DE FIDEICOMISO “PROGRAMA APOYO A LA EJECUCION DE LA INVERSION PUBLICA” (AEIP)."/>
    <m/>
    <m/>
    <m/>
    <m/>
    <m/>
    <m/>
    <n v="0"/>
    <n v="353063.39"/>
    <s v="NO_CONCILIADO"/>
  </r>
  <r>
    <x v="79"/>
    <m/>
    <x v="79"/>
    <x v="78"/>
    <s v="J06346040002"/>
    <s v="NTE"/>
    <n v="11811054"/>
    <m/>
    <s v="A:00099021001 GAM DE SANTA CRUZ DE LA SIERRA, TRANSFERENCIA DE RECUPERACIONES SEGÚN NOTA GEF-LCR-JSZ-0345-NOT/25 POR CONCEPTO DE PAGO DE CAPITAL E INTERES DE ACUERDO A CONTRATO DE FIDEICOMISO “PROGRAMA APOYO A LA EJECUCION DE LA INVERSION PUBLICA” (AEIP) FIRMADO ENTRE MINISTERIO DE PLANIFICACION Y EL FNDR."/>
    <m/>
    <m/>
    <m/>
    <m/>
    <m/>
    <m/>
    <n v="0"/>
    <n v="3353635"/>
    <s v="NO_CONCILIADO"/>
  </r>
  <r>
    <x v="79"/>
    <m/>
    <x v="79"/>
    <x v="78"/>
    <s v="J06346050002"/>
    <s v="NTE"/>
    <n v="11811003"/>
    <m/>
    <s v="A:00099021001 GAM DE SANTA CRUZ DE LA SIERRA, TRANSFERENCIA DE RECUPERACIONES SEGÚN NOTA GEF-LCR-JSZ-0345-NOT/25 POR CONCEPTO DE PAGO DE CAPITAL E INTERES DE ACUERDO A CONTRATO DE FIDEICOMISO “PROGRAMA APOYO A LA EJECUCION DE LA INVERSION PUBLICA” (AEIP) FIRMADO ENTRE MINISTERIO DE PLANIFICACION Y EL FNDR."/>
    <m/>
    <m/>
    <m/>
    <m/>
    <m/>
    <m/>
    <n v="0"/>
    <n v="4259515.92"/>
    <s v="NO_CONCILIADO"/>
  </r>
  <r>
    <x v="21"/>
    <m/>
    <x v="21"/>
    <x v="78"/>
    <s v="J06346060002"/>
    <s v="NTE"/>
    <n v="11811083"/>
    <m/>
    <s v="A:00862012001 GAM DE SANTA CRUZ DE LA SIERRA, TRANSFERENCIA DE RECUPERACIONES SEGÚN NOTA GEF-LCR-JSZ-0345-NOT/25 POR CONCEPTO DE REMUNERACIÓN POR ADMINISTRACION DE FIDEICOMISO QUE CORRESPONDEN AL FNDR DE ACUERDO A CONTRATO DE FIDEICOMISO “PROGRAMA APOYO A LA EJECUCION DE LA INVERSION PUBLICA” (AEIP)."/>
    <m/>
    <m/>
    <m/>
    <m/>
    <m/>
    <m/>
    <n v="0"/>
    <n v="277976.59999999998"/>
    <s v="NO_CONCILIADO"/>
  </r>
  <r>
    <x v="21"/>
    <m/>
    <x v="21"/>
    <x v="78"/>
    <s v="J06346070002"/>
    <s v="NTE"/>
    <n v="11810982"/>
    <m/>
    <s v="A:00862012001 GAM DE MONTEAGUDO, TRANSFERENCIA DE RECUPERACIONES SEGÚN NOTA GEF-LCR-JSZ-0345-NOT/25 POR CONCEPTO DE REMUNERACIÓN POR ADMINISTRACION DE FIDEICOMISO QUE CORRESPONDEN AL FNDR DE ACUERDO A CONTRATO DE FIDEICOMISO “PROGRAMA APOYO A LA EJECUCION DE LA INVERSION PUBLICA” (AEIP)."/>
    <m/>
    <m/>
    <m/>
    <m/>
    <m/>
    <m/>
    <n v="0"/>
    <n v="5480.73"/>
    <s v="NO_CONCILIADO"/>
  </r>
  <r>
    <x v="79"/>
    <m/>
    <x v="79"/>
    <x v="78"/>
    <s v="J06346080002"/>
    <s v="NTE"/>
    <n v="11811084"/>
    <m/>
    <s v="A:00099021001 GAM DE PORTACHUELO, TRANSFERENCIA DE RECUPERACIONES SEGÚN NOTA GEF-LCR-JSZ-0345-NOT/25 POR CONCEPTO DE PAGO DE CAPITAL E INTERES DE ACUERDO A CONTRATO DE FIDEICOMISO “PROGRAMA APOYO A LA EJECUCION DE LA INVERSION PUBLICA” (AEIP) FIRMADO ENTRE MINISTERIO DE PLANIFICACION Y EL FNDR."/>
    <m/>
    <m/>
    <m/>
    <m/>
    <m/>
    <m/>
    <n v="0"/>
    <n v="85181.35"/>
    <s v="NO_CONCILIADO"/>
  </r>
  <r>
    <x v="21"/>
    <m/>
    <x v="21"/>
    <x v="78"/>
    <s v="J06346120002"/>
    <s v="NTE"/>
    <n v="11811276"/>
    <m/>
    <s v="A:00862012001 GAM DE HUARINA TRANSFERENCIA DE RECUPERACIONES SEGÚN NOTA INTERNA GEF-LCR-DYF-0332-NOT/25, POR CONCEPTO DE REMUNERACION DE ADMINISTRACION QUE CORRESPONDE AL FNDR DE ACUERDO A CONTRATO DE FIDEICOMISO “FINANCIAMIENTO DE APOYO A LA REACTIVACION DE LA INVERSION PUBLICA” (FARIP)."/>
    <m/>
    <m/>
    <m/>
    <m/>
    <m/>
    <m/>
    <n v="0"/>
    <n v="6092.79"/>
    <s v="NO_CONCILIADO"/>
  </r>
  <r>
    <x v="21"/>
    <m/>
    <x v="21"/>
    <x v="78"/>
    <s v="J06346090002"/>
    <s v="NTE"/>
    <n v="11811101"/>
    <m/>
    <s v="A:00862012001 GAM DE PUERTACHUELO, TRANSFERENCIA DE RECUPERACIONES SEGÚN NOTA GEF-LCR-JSZ-0345-NOT/25 POR CONCEPTO DE REMUNERACIÓN POR ADMINISTRACION DE FIDEICOMISO QUE CORRESPONDEN AL FNDR DE ACUERDO A CONTRATO DE FIDEICOMISO “PROGRAMA APOYO A LA EJECUCION DE LA INVERSION PUBLICA” (AEIP)."/>
    <m/>
    <m/>
    <m/>
    <m/>
    <m/>
    <m/>
    <n v="0"/>
    <n v="7472.27"/>
    <s v="NO_CONCILIADO"/>
  </r>
  <r>
    <x v="79"/>
    <m/>
    <x v="79"/>
    <x v="78"/>
    <s v="J06346100002"/>
    <s v="NTE"/>
    <n v="11811183"/>
    <m/>
    <s v="A:00099021001 GAM DE ALALAY, TRANSFERENCIA DE RECUPERACIONES SEGÚN NOTA GEF-LCR-JSZ-0345-NOT/25 POR CONCEPTO DE PAGO DE CAPITAL E INTERES DE ACUERDO A CONTRATO DE FIDEICOMISO “PROGRAMA APOYO A LA EJECUCION DE LA INVERSION PUBLICA” (AEIP) FIRMADO ENTRE MINISTERIO DE PLANIFICACION Y EL FNDR."/>
    <m/>
    <m/>
    <m/>
    <m/>
    <m/>
    <m/>
    <n v="0"/>
    <n v="18182.11"/>
    <s v="NO_CONCILIADO"/>
  </r>
  <r>
    <x v="21"/>
    <m/>
    <x v="21"/>
    <x v="78"/>
    <s v="J06346110002"/>
    <s v="NTE"/>
    <n v="11811194"/>
    <m/>
    <s v="A:00862012001 GAM DE ALALAY, TRANSFERENCIA DE RECUPERACIONES SEGÚN NOTA GEF-LCR-JSZ-0345-NOT/25 POR CONCEPTO DE REMUNERACIÓN POR ADMINISTRACION DE FIDEICOMISO QUE CORRESPONDEN AL FNDR DE ACUERDO A CONTRATO DE FIDEICOMISO “PROGRAMA APOYO A LA EJECUCION DE LA INVERSION PUBLICA” (AEIP)."/>
    <m/>
    <m/>
    <m/>
    <m/>
    <m/>
    <m/>
    <n v="0"/>
    <n v="1595.03"/>
    <s v="NO_CONCILIADO"/>
  </r>
  <r>
    <x v="79"/>
    <m/>
    <x v="79"/>
    <x v="78"/>
    <s v="J06346130002"/>
    <s v="NTE"/>
    <n v="11811270"/>
    <m/>
    <s v="A:00099021001 GAM DE HUARINA, TRANSFERENCIA DE RECUPERACIONES SEGÚN NOTA INTERNA GEF-LCR-DYF-0332-NOT/25, POR CONCEPTO DE INTERESES DE ACUERDO A CONTRATO DE FIDEICOMISO “FINANCIAMIENTO DE APOYO A LA REACTIVACION DE LA INVERSION PUBLICA” (FARIP) FIRMADO ENTRE EL MPD Y EL FNDR."/>
    <m/>
    <m/>
    <m/>
    <m/>
    <m/>
    <m/>
    <n v="0"/>
    <n v="6092.79"/>
    <s v="NO_CONCILIADO"/>
  </r>
  <r>
    <x v="67"/>
    <m/>
    <x v="67"/>
    <x v="78"/>
    <s v="Q22113140002"/>
    <s v="CRV"/>
    <n v="2211314"/>
    <m/>
    <s v="NUMERO DE LIBRETA CUT: LIB NÂ° 00373024105 OPERACIÓN E75 TRANSFERENCIA DE LA CUENTA FISCAL BUN A LA CUT EN MN TRANSFERENCIA DE FONDOS A SOLICITUD DE: GOBIERNO AUTONOMO MUNICIPAL DE CAQUIAVIRI CITE: GAMC/RSF/NÂ°78/2025 CUENTA CUT 3987 LIBRETA NÂ° 00373024105 FDI-TRANSFERENCIAS PROGRAMADAS Y/O PRO"/>
    <m/>
    <m/>
    <m/>
    <m/>
    <m/>
    <m/>
    <n v="0"/>
    <n v="987"/>
    <s v="NO_CONCILIADO"/>
  </r>
  <r>
    <x v="11"/>
    <m/>
    <x v="11"/>
    <x v="78"/>
    <s v="Q22113150002"/>
    <s v="CRV"/>
    <n v="2211315"/>
    <m/>
    <s v="NUMERO DE LIBRETA CUT: LIB NÂ° 00099021001 OPERACIÓN E75 TRANSFERENCIA DE LA CUENTA FISCAL BUN A LA CUT EN MN TRANSFERENCIA DE FONDOS A SOLICITUD DE: GOBIERNO AUTONOMO MUNICIPAL SANTIAGO DE ANDAMARCA, CITE: G.A.M.S.A. NÂ° 70/2025 CUENTA CUT 3987 LIBRETA NÂ° 00099021001 TGN RECURSOS ORDINARIOS,"/>
    <m/>
    <m/>
    <m/>
    <m/>
    <m/>
    <m/>
    <n v="0"/>
    <n v="0.02"/>
    <s v="NO_CONCILIADO"/>
  </r>
  <r>
    <x v="21"/>
    <m/>
    <x v="21"/>
    <x v="78"/>
    <s v="J06345520002"/>
    <s v="NTE"/>
    <n v="11807505"/>
    <m/>
    <s v="A:00862012001 GAM DE PUERTO VILLARROEL TRANSFERENCIA DE RECUPERACIONES SEGÚN NOTA INTERNA GEF-LCR-DYF-0332-NOT/25, POR CONCEPTO DE REMUNERACION DE ADMINISTRACION QUE CORRESPONDE AL FNDR DE ACUERDO A CONTRATO DE FIDEICOMISO “FINANCIAMIENTO DE APOYO A LA REACTIVACION DE LA INVERSION PUBLICA” (FARIP)."/>
    <m/>
    <m/>
    <m/>
    <m/>
    <m/>
    <m/>
    <n v="0"/>
    <n v="8382.19"/>
    <s v="NO_CONCILIADO"/>
  </r>
  <r>
    <x v="79"/>
    <m/>
    <x v="79"/>
    <x v="78"/>
    <s v="J06345490002"/>
    <s v="NTE"/>
    <n v="11807506"/>
    <m/>
    <s v="A:00099021001 GAM DE PUERTO VILLARROEL, TRANSFERENCIA DE RECUPERACIONES SEGÚN NOTA INTERNA GEF-LCR-DYF-0332-NOT/25, POR CONCEPTO DE CAPITAL E INTERESES DE ACUERDO A CONTRATO DE FIDEICOMISO “FINANCIAMIENTO DE APOYO A LA REACTIVACION DE LA INVERSION PUBLICA” (FARIP) FIRMADO ENTRE EL MPD Y EL FNDR."/>
    <m/>
    <m/>
    <m/>
    <m/>
    <m/>
    <m/>
    <n v="0"/>
    <n v="7452.49"/>
    <s v="NO_CONCILIADO"/>
  </r>
  <r>
    <x v="21"/>
    <m/>
    <x v="21"/>
    <x v="78"/>
    <s v="J06345500002"/>
    <s v="NTE"/>
    <n v="11807519"/>
    <m/>
    <s v="A:00862012001 GAM DE PUERTO VILLARROEL TRANSFERENCIA DE RECUPERACIONES SEGÚN NOTA INTERNA GEF-LCR-DYF-0332-NOT/25, POR CONCEPTO DE REMUNERACION DE ADMINISTRACION QUE CORRESPONDE AL FNDR DE ACUERDO A CONTRATO DE FIDEICOMISO “FINANCIAMIENTO DE APOYO A LA REACTIVACION DE LA INVERSION PUBLICA” (FARIP)."/>
    <m/>
    <m/>
    <m/>
    <m/>
    <m/>
    <m/>
    <n v="0"/>
    <n v="7452.48"/>
    <s v="NO_CONCILIADO"/>
  </r>
  <r>
    <x v="21"/>
    <m/>
    <x v="21"/>
    <x v="78"/>
    <s v="J06345510002"/>
    <s v="NTE"/>
    <n v="11807494"/>
    <m/>
    <s v="A:00862012001 GAM DE PORTACHUELO TRANSFERENCIA DE RECUPERACIONES SEGÚN NOTA INTERNA GEF-LCR-DYF-0332-NOT/25, POR CONCEPTO DE REMUNERACION DE ADMINISTRACION QUE CORRESPONDE AL FNDR DE ACUERDO A CONTRATO DE FIDEICOMISO “FINANCIAMIENTO DE APOYO A LA REACTIVACION DE LA INVERSION PUBLICA” (FARIP)."/>
    <m/>
    <m/>
    <m/>
    <m/>
    <m/>
    <m/>
    <n v="0"/>
    <n v="20425.21"/>
    <s v="NO_CONCILIADO"/>
  </r>
  <r>
    <x v="79"/>
    <m/>
    <x v="79"/>
    <x v="78"/>
    <s v="J06345530002"/>
    <s v="NTE"/>
    <n v="11807495"/>
    <m/>
    <s v="A:00099021001 GAM DE PUERTO VILLARROEL, TRANSFERENCIA DE RECUPERACIONES SEGÚN NOTA INTERNA GEF-LCR-DYF-0332-NOT/25, POR CONCEPTO DE CAPITAL E INTERESES DE ACUERDO A CONTRATO DE FIDEICOMISO “FINANCIAMIENTO DE APOYO A LA REACTIVACION DE LA INVERSION PUBLICA” (FARIP) FIRMADO ENTRE EL MPD Y EL FNDR."/>
    <m/>
    <m/>
    <m/>
    <m/>
    <m/>
    <m/>
    <n v="0"/>
    <n v="54562.09"/>
    <s v="NO_CONCILIADO"/>
  </r>
  <r>
    <x v="79"/>
    <m/>
    <x v="79"/>
    <x v="78"/>
    <s v="J06345540002"/>
    <s v="NTE"/>
    <n v="11807534"/>
    <m/>
    <s v="A:00099021001 GAM DE PUERTO VILLARROEL, TRANSFERENCIA DE RECUPERACIONES SEGÚN NOTA INTERNA GEF-LCR-DYF-0332-NOT/25, POR CONCEPTO DE INTERESES DE ACUERDO A CONTRATO DE FIDEICOMISO “FINANCIAMIENTO DE APOYO A LA REACTIVACION DE LA INVERSION PUBLICA” (FARIP) FIRMADO ENTRE EL MPD Y EL FNDR."/>
    <m/>
    <m/>
    <m/>
    <m/>
    <m/>
    <m/>
    <n v="0"/>
    <n v="1854.54"/>
    <s v="NO_CONCILIADO"/>
  </r>
  <r>
    <x v="21"/>
    <m/>
    <x v="21"/>
    <x v="78"/>
    <s v="J06345550002"/>
    <s v="NTE"/>
    <n v="11807544"/>
    <m/>
    <s v="A:00862012001 GAM DE SAN BENITO (VILLA JOSE QUINTIN) TRANSFERENCIA DE RECUPERACIONES SEGÚN NOTA INTERNA GEF-LCR-DYF-0332-NOT/25, POR CONCEPTO DE REMUNERACION DE ADMINISTRACION QUE CORRESPONDE AL FNDR DE ACUERDO A CONTRATO DE FIDEICOMISO “FINANCIAMIENTO DE APOYO A LA REACTIVACION DE LA INVERSION PUBLICA” (FARIP)."/>
    <m/>
    <m/>
    <m/>
    <m/>
    <m/>
    <m/>
    <n v="0"/>
    <n v="4127.66"/>
    <s v="NO_CONCILIADO"/>
  </r>
  <r>
    <x v="21"/>
    <m/>
    <x v="21"/>
    <x v="78"/>
    <s v="J06345560002"/>
    <s v="NTE"/>
    <n v="11807535"/>
    <m/>
    <s v="A:00862012001 GAM DE PUERTO VILLARROEL TRANSFERENCIA DE RECUPERACIONES SEGÚN NOTA INTERNA GEF-LCR-DYF-0332-NOT/25, POR CONCEPTO DE REMUNERACION DE ADMINISTRACION QUE CORRESPONDE AL FNDR DE ACUERDO A CONTRATO DE FIDEICOMISO “FINANCIAMIENTO DE APOYO A LA REACTIVACION DE LA INVERSION PUBLICA” (FARIP)."/>
    <m/>
    <m/>
    <m/>
    <m/>
    <m/>
    <m/>
    <n v="0"/>
    <n v="1854.54"/>
    <s v="NO_CONCILIADO"/>
  </r>
  <r>
    <x v="79"/>
    <m/>
    <x v="79"/>
    <x v="78"/>
    <s v="J06345570002"/>
    <s v="NTE"/>
    <n v="11807550"/>
    <m/>
    <s v="A:00099021001 GAM DE SAN BENITO (VILLA JOSE QUINTIN), TRANSFERENCIA DE RECUPERACIONES SEGÚN NOTA INTERNA GEF-LCR-DYF-0332-NOT/25, POR CONCEPTO DE INTERESES DE ACUERDO A CONTRATO DE FIDEICOMISO “FINANCIAMIENTO DE APOYO A LA REACTIVACION DE LA INVERSION PUBLICA” (FARIP) FIRMADO ENTRE EL MPD Y EL FNDR."/>
    <m/>
    <m/>
    <m/>
    <m/>
    <m/>
    <m/>
    <n v="0"/>
    <n v="13093.58"/>
    <s v="NO_CONCILIADO"/>
  </r>
  <r>
    <x v="79"/>
    <m/>
    <x v="79"/>
    <x v="78"/>
    <s v="J06345580002"/>
    <s v="NTE"/>
    <n v="11807543"/>
    <m/>
    <s v="A:00099021001 GAM DE SAN BENITO (VILLA JOSE QUINTIN), TRANSFERENCIA DE RECUPERACIONES SEGÚN NOTA INTERNA GEF-LCR-DYF-0332-NOT/25, POR CONCEPTO DE CAPITAL E INTERESES DE ACUERDO A CONTRATO DE FIDEICOMISO “FINANCIAMIENTO DE APOYO A LA REACTIVACION DE LA INVERSION PUBLICA” (FARIP) FIRMADO ENTRE EL MPD Y EL FNDR."/>
    <m/>
    <m/>
    <m/>
    <m/>
    <m/>
    <m/>
    <n v="0"/>
    <n v="27751.09"/>
    <s v="NO_CONCILIADO"/>
  </r>
  <r>
    <x v="21"/>
    <m/>
    <x v="21"/>
    <x v="78"/>
    <s v="J06345590002"/>
    <s v="NTE"/>
    <n v="11808899"/>
    <m/>
    <s v="A:00862012001 GAM DE SOPACHUY TRANSFERENCIA DE RECUPERACIONES SEGÚN NOTA INTERNA GEF-LCR-DYF-0332-NOT/25, POR CONCEPTO DE REMUNERACION DE ADMINISTRACION QUE CORRESPONDE AL FNDR DE ACUERDO A CONTRATO DE FIDEICOMISO “FINANCIAMIENTO DE APOYO A LA REACTIVACION DE LA INVERSION PUBLICA” (FARIP)."/>
    <m/>
    <m/>
    <m/>
    <m/>
    <m/>
    <m/>
    <n v="0"/>
    <n v="2630.41"/>
    <s v="NO_CONCILIADO"/>
  </r>
  <r>
    <x v="21"/>
    <m/>
    <x v="21"/>
    <x v="78"/>
    <s v="J06345600002"/>
    <s v="NTE"/>
    <n v="11807559"/>
    <m/>
    <s v="A:00862012001 GAM DE SAN BENITO (VILLA JOSE QUINTIN) TRANSFERENCIA DE RECUPERACIONES SEGÚN NOTA INTERNA GEF-LCR-DYF-0332-NOT/25, POR CONCEPTO DE REMUNERACION DE ADMINISTRACION QUE CORRESPONDE AL FNDR DE ACUERDO A CONTRATO DE FIDEICOMISO “FINANCIAMIENTO DE APOYO A LA REACTIVACION DE LA INVERSION PUBLICA” (FARIP)."/>
    <m/>
    <m/>
    <m/>
    <m/>
    <m/>
    <m/>
    <n v="0"/>
    <n v="13093.58"/>
    <s v="NO_CONCILIADO"/>
  </r>
  <r>
    <x v="21"/>
    <m/>
    <x v="21"/>
    <x v="78"/>
    <s v="J06345610002"/>
    <s v="NTE"/>
    <n v="11808840"/>
    <m/>
    <s v="A:00862012001 GAM DE SHINAHOTA TRANSFERENCIA DE RECUPERACIONES SEGÚN NOTA INTERNA GEF-LCR-DYF-0332-NOT/25, POR CONCEPTO DE REMUNERACION DE ADMINISTRACION QUE CORRESPONDE AL FNDR DE ACUERDO A CONTRATO DE FIDEICOMISO “FINANCIAMIENTO DE APOYO A LA REACTIVACION DE LA INVERSION PUBLICA” (FARIP)."/>
    <m/>
    <m/>
    <m/>
    <m/>
    <m/>
    <m/>
    <n v="0"/>
    <n v="909.09"/>
    <s v="NO_CONCILIADO"/>
  </r>
  <r>
    <x v="79"/>
    <m/>
    <x v="79"/>
    <x v="78"/>
    <s v="J06345620002"/>
    <s v="NTE"/>
    <n v="11808863"/>
    <m/>
    <s v="A:00099021001 GAM DE SOPACHUY, TRANSFERENCIA DE RECUPERACIONES SEGÚN NOTA INTERNA GEF-LCR-DYF-0332-NOT/25, POR CONCEPTO DE INTERESES DE ACUERDO A CONTRATO DE FIDEICOMISO “FINANCIAMIENTO DE APOYO A LA REACTIVACION DE LA INVERSION PUBLICA” (FARIP) FIRMADO ENTRE EL MPD Y EL FNDR."/>
    <m/>
    <m/>
    <m/>
    <m/>
    <m/>
    <m/>
    <n v="0"/>
    <n v="2630.42"/>
    <s v="NO_CONCILIADO"/>
  </r>
  <r>
    <x v="79"/>
    <m/>
    <x v="79"/>
    <x v="78"/>
    <s v="J06345630002"/>
    <s v="NTE"/>
    <n v="11808952"/>
    <m/>
    <s v="A:00099021001 GAM DE TARIJA, TRANSFERENCIA DE RECUPERACIONES SEGÚN NOTA INTERNA GEF-LCR-DYF-0332-NOT/25, POR CONCEPTO DE CAPITAL E INTERESES DE ACUERDO A CONTRATO DE FIDEICOMISO “FINANCIAMIENTO DE APOYO A LA REACTIVACION DE LA INVERSION PUBLICA” (FARIP) FIRMADO ENTRE EL MPD Y EL FNDR."/>
    <m/>
    <m/>
    <m/>
    <m/>
    <m/>
    <m/>
    <n v="0"/>
    <n v="178778.18"/>
    <s v="NO_CONCILIADO"/>
  </r>
  <r>
    <x v="21"/>
    <m/>
    <x v="21"/>
    <x v="78"/>
    <s v="J06345670002"/>
    <s v="NTE"/>
    <n v="11810067"/>
    <m/>
    <s v="A:00862012001 GAM DE URIONDO (CONCEPCION) TRANSFERENCIA DE RECUPERACIONES SEGÚN NOTA INTERNA GEF-LCR-DYF-0332-NOT/25, POR CONCEPTO DE REMUNERACION DE ADMINISTRACION QUE CORRESPONDE AL FNDR DE ACUERDO A CONTRATO DE FIDEICOMISO “FINANCIAMIENTO DE APOYO A LA REACTIVACION DE LA INVERSION PUBLICA” (FARIP)."/>
    <m/>
    <m/>
    <m/>
    <m/>
    <m/>
    <m/>
    <n v="0"/>
    <n v="21827.040000000001"/>
    <s v="NO_CONCILIADO"/>
  </r>
  <r>
    <x v="21"/>
    <m/>
    <x v="21"/>
    <x v="78"/>
    <s v="J06345640002"/>
    <s v="NTE"/>
    <n v="11808854"/>
    <m/>
    <s v="A:00862012001 GAM DE SIPE SIPE TRANSFERENCIA DE RECUPERACIONES SEGÚN NOTA INTERNA GEF-LCR-DYF-0332-NOT/25, POR CONCEPTO DE REMUNERACION DE ADMINISTRACION QUE CORRESPONDE AL FNDR DE ACUERDO A CONTRATO DE FIDEICOMISO “FINANCIAMIENTO DE APOYO A LA REACTIVACION DE LA INVERSION PUBLICA” (FARIP)."/>
    <m/>
    <m/>
    <m/>
    <m/>
    <m/>
    <m/>
    <n v="0"/>
    <n v="3145.2"/>
    <s v="NO_CONCILIADO"/>
  </r>
  <r>
    <x v="79"/>
    <m/>
    <x v="79"/>
    <x v="78"/>
    <s v="J06345650002"/>
    <s v="NTE"/>
    <n v="11808841"/>
    <m/>
    <s v="A:00099021001 GAM DE SIPE SIPE, TRANSFERENCIA DE RECUPERACIONES SEGÚN NOTA INTERNA GEF-LCR-DYF-0332-NOT/25, POR CONCEPTO DE INTERESES DE ACUERDO A CONTRATO DE FIDEICOMISO “FINANCIAMIENTO DE APOYO A LA REACTIVACION DE LA INVERSION PUBLICA” (FARIP) FIRMADO ENTRE EL MPD Y EL FNDR."/>
    <m/>
    <m/>
    <m/>
    <m/>
    <m/>
    <m/>
    <n v="0"/>
    <n v="3145.2"/>
    <s v="NO_CONCILIADO"/>
  </r>
  <r>
    <x v="79"/>
    <m/>
    <x v="79"/>
    <x v="78"/>
    <s v="J06345660002"/>
    <s v="NTE"/>
    <n v="11808839"/>
    <m/>
    <s v="A:00099021001 GAM DE SHINAHOTA, TRANSFERENCIA DE RECUPERACIONES SEGÚN NOTA INTERNA GEF-LCR-DYF-0332-NOT/25, POR CONCEPTO DE INTERESES DE ACUERDO A CONTRATO DE FIDEICOMISO “FINANCIAMIENTO DE APOYO A LA REACTIVACION DE LA INVERSION PUBLICA” (FARIP) FIRMADO ENTRE EL MPD Y EL FNDR."/>
    <m/>
    <m/>
    <m/>
    <m/>
    <m/>
    <m/>
    <n v="0"/>
    <n v="909.1"/>
    <s v="NO_CONCILIADO"/>
  </r>
  <r>
    <x v="21"/>
    <m/>
    <x v="21"/>
    <x v="78"/>
    <s v="J06345680002"/>
    <s v="NTE"/>
    <n v="11809002"/>
    <m/>
    <s v="A:00862012001 GAM DE TARIJA TRANSFERENCIA DE RECUPERACIONES SEGÚN NOTA INTERNA GEF-LCR-DYF-0332-NOT/25, POR CONCEPTO DE REMUNERACION DE ADMINISTRACION QUE CORRESPONDE AL FNDR DE ACUERDO A CONTRATO DE FIDEICOMISO “FINANCIAMIENTO DE APOYO A LA REACTIVACION DE LA INVERSION PUBLICA” (FARIP)."/>
    <m/>
    <m/>
    <m/>
    <m/>
    <m/>
    <m/>
    <n v="0"/>
    <n v="27456.36"/>
    <s v="NO_CONCILIADO"/>
  </r>
  <r>
    <x v="79"/>
    <m/>
    <x v="79"/>
    <x v="78"/>
    <s v="J06345690002"/>
    <s v="NTE"/>
    <n v="11810072"/>
    <m/>
    <s v="A:00099021001 GAM DE VILLA AZURDUY, TRANSFERENCIA DE RECUPERACIONES SEGÚN NOTA INTERNA GEF-LCR-DYF-0332-NOT/25, POR CONCEPTO DE CAPITAL E INTERESES DE ACUERDO A CONTRATO DE FIDEICOMISO “FINANCIAMIENTO DE APOYO A LA REACTIVACION DE LA INVERSION PUBLICA” (FARIP) FIRMADO ENTRE EL MPD Y EL FNDR."/>
    <m/>
    <m/>
    <m/>
    <m/>
    <m/>
    <m/>
    <n v="0"/>
    <n v="67185.02"/>
    <s v="NO_CONCILIADO"/>
  </r>
  <r>
    <x v="21"/>
    <m/>
    <x v="21"/>
    <x v="78"/>
    <s v="J06345700002"/>
    <s v="NTE"/>
    <n v="11810073"/>
    <m/>
    <s v="A:00862012001 GAM DE VILLA AZURDUY TRANSFERENCIA DE RECUPERACIONES SEGÚN NOTA INTERNA GEF-LCR-DYF-0332-NOT/25, POR CONCEPTO DE REMUNERACION DE ADMINISTRACION QUE CORRESPONDE AL FNDR DE ACUERDO A CONTRATO DE FIDEICOMISO “FINANCIAMIENTO DE APOYO A LA REACTIVACION DE LA INVERSION PUBLICA” (FARIP)."/>
    <m/>
    <m/>
    <m/>
    <m/>
    <m/>
    <m/>
    <n v="0"/>
    <n v="10321.25"/>
    <s v="NO_CONCILIADO"/>
  </r>
  <r>
    <x v="79"/>
    <m/>
    <x v="79"/>
    <x v="78"/>
    <s v="J06345710002"/>
    <s v="NTE"/>
    <n v="11809335"/>
    <m/>
    <s v="A:00099021001 GAM DE URIONDO (CONCEPCION), TRANSFERENCIA DE RECUPERACIONES SEGÚN NOTA INTERNA GEF-LCR-DYF-0332-NOT/25, POR CONCEPTO DE CAPITAL E INTERESES DE ACUERDO A CONTRATO DE FIDEICOMISO “FINANCIAMIENTO DE APOYO A LA REACTIVACION DE LA INVERSION PUBLICA” (FARIP) FIRMADO ENTRE EL MPD Y EL FNDR."/>
    <m/>
    <m/>
    <m/>
    <m/>
    <m/>
    <m/>
    <n v="0"/>
    <n v="142081.64000000001"/>
    <s v="NO_CONCILIADO"/>
  </r>
  <r>
    <x v="21"/>
    <m/>
    <x v="21"/>
    <x v="78"/>
    <s v="J06345720002"/>
    <s v="NTE"/>
    <n v="11810094"/>
    <m/>
    <s v="A:00862012001 GAM DE VILLA MOJOCOYA TRANSFERENCIA DE RECUPERACIONES SEGÚN NOTA INTERNA GEF-LCR-DYF-0332-NOT/25, POR CONCEPTO DE REMUNERACION DE ADMINISTRACION QUE CORRESPONDE AL FNDR DE ACUERDO A CONTRATO DE FIDEICOMISO “FINANCIAMIENTO DE APOYO A LA REACTIVACION DE LA INVERSION PUBLICA” (FARIP)."/>
    <m/>
    <m/>
    <m/>
    <m/>
    <m/>
    <m/>
    <n v="0"/>
    <n v="5213.6499999999996"/>
    <s v="NO_CONCILIADO"/>
  </r>
  <r>
    <x v="79"/>
    <m/>
    <x v="79"/>
    <x v="78"/>
    <s v="J06345730002"/>
    <s v="NTE"/>
    <n v="11810093"/>
    <m/>
    <s v="A:00099021001 GAM DE VILLA MOJOCOYA, TRANSFERENCIA DE RECUPERACIONES SEGÚN NOTA INTERNA GEF-LCR-DYF-0332-NOT/25, POR CONCEPTO DE CAPITAL E INTERESES DE ACUERDO A CONTRATO DE FIDEICOMISO “FINANCIAMIENTO DE APOYO A LA REACTIVACION DE LA INVERSION PUBLICA” (FARIP) FIRMADO ENTRE EL MPD Y EL FNDR."/>
    <m/>
    <m/>
    <m/>
    <m/>
    <m/>
    <m/>
    <n v="0"/>
    <n v="36499.440000000002"/>
    <s v="NO_CONCILIADO"/>
  </r>
  <r>
    <x v="79"/>
    <m/>
    <x v="79"/>
    <x v="78"/>
    <s v="J06345740002"/>
    <s v="NTE"/>
    <n v="11810078"/>
    <m/>
    <s v="A:00099021001 GAM DE VILLA MOJOCOYA, TRANSFERENCIA DE RECUPERACIONES SEGÚN NOTA INTERNA GEF-LCR-DYF-0332-NOT/25, POR CONCEPTO DE INTERESES DE ACUERDO A CONTRATO DE FIDEICOMISO “FINANCIAMIENTO DE APOYO A LA REACTIVACION DE LA INVERSION PUBLICA” (FARIP) FIRMADO ENTRE EL MPD Y EL FNDR."/>
    <m/>
    <m/>
    <m/>
    <m/>
    <m/>
    <m/>
    <n v="0"/>
    <n v="4800.2700000000004"/>
    <s v="NO_CONCILIADO"/>
  </r>
  <r>
    <x v="21"/>
    <m/>
    <x v="21"/>
    <x v="78"/>
    <s v="J06345750002"/>
    <s v="NTE"/>
    <n v="11810079"/>
    <m/>
    <s v="A:00862012001 GAM DE VILLA MOJOCOYA TRANSFERENCIA DE RECUPERACIONES SEGÚN NOTA INTERNA GEF-LCR-DYF-0332-NOT/25, POR CONCEPTO DE REMUNERACION DE ADMINISTRACION QUE CORRESPONDE AL FNDR DE ACUERDO A CONTRATO DE FIDEICOMISO “FINANCIAMIENTO DE APOYO A LA REACTIVACION DE LA INVERSION PUBLICA” (FARIP)."/>
    <m/>
    <m/>
    <m/>
    <m/>
    <m/>
    <m/>
    <n v="0"/>
    <n v="4800.26"/>
    <s v="NO_CONCILIADO"/>
  </r>
  <r>
    <x v="21"/>
    <m/>
    <x v="21"/>
    <x v="78"/>
    <s v="J06345760002"/>
    <s v="NTE"/>
    <n v="11810106"/>
    <m/>
    <s v="A:00862012001 GAM DE VILLA ZUDAÑEZ (TACOPAYA) TRANSFERENCIA DE RECUPERACIONES SEGÚN NOTA INTERNA GEF-LCR-DYF-0332-NOT/25, POR CONCEPTO DE REMUNERACION DE ADMINISTRACION QUE CORRESPONDE AL FNDR DE ACUERDO A CONTRATO DE FIDEICOMISO “FINANCIAMIENTO DE APOYO A LA REACTIVACION DE LA INVERSION PUBLICA” (FARIP)."/>
    <m/>
    <m/>
    <m/>
    <m/>
    <m/>
    <m/>
    <n v="0"/>
    <n v="3493.8"/>
    <s v="NO_CONCILIADO"/>
  </r>
  <r>
    <x v="79"/>
    <m/>
    <x v="79"/>
    <x v="78"/>
    <s v="J06345770002"/>
    <s v="NTE"/>
    <n v="11810120"/>
    <m/>
    <s v="A:00099021001 GAM DE YAMPARAEZ, TRANSFERENCIA DE RECUPERACIONES SEGÚN NOTA INTERNA GEF-LCR-DYF-0332-NOT/25, POR CONCEPTO DE CAPITAL E INTERESES DE ACUERDO A CONTRATO DE FIDEICOMISO “FINANCIAMIENTO DE APOYO A LA REACTIVACION DE LA INVERSION PUBLICA” (FARIP) FIRMADO ENTRE EL MPD Y EL FNDR."/>
    <m/>
    <m/>
    <m/>
    <m/>
    <m/>
    <m/>
    <n v="0"/>
    <n v="19495.18"/>
    <s v="NO_CONCILIADO"/>
  </r>
  <r>
    <x v="21"/>
    <m/>
    <x v="21"/>
    <x v="78"/>
    <s v="J06345780002"/>
    <s v="NTE"/>
    <n v="11810121"/>
    <m/>
    <s v="A:00862012001 GAM DE YAMPARAEZ TRANSFERENCIA DE RECUPERACIONES SEGÚN NOTA INTERNA GEF-LCR-DYF-0332-NOT/25, POR CONCEPTO DE REMUNERACION DE ADMINISTRACION QUE CORRESPONDE AL FNDR DE ACUERDO A CONTRATO DE FIDEICOMISO “FINANCIAMIENTO DE APOYO A LA REACTIVACION DE LA INVERSION PUBLICA” (FARIP)."/>
    <m/>
    <m/>
    <m/>
    <m/>
    <m/>
    <m/>
    <n v="0"/>
    <n v="2899.81"/>
    <s v="NO_CONCILIADO"/>
  </r>
  <r>
    <x v="79"/>
    <m/>
    <x v="79"/>
    <x v="78"/>
    <s v="J06345820002"/>
    <s v="NTE"/>
    <n v="11810243"/>
    <m/>
    <s v="A:00099021001 GAM DE INQUISIVI, TRANSFERENCIA DE RECUPERACIONES SEGÚN NOTA INTERNA GEF-LCR-DYF-0398-NOT/25, POR CONCEPTO DE INTERESES DE ACUERDO A CONTRATO DE FIDEICOMISO “FINANCIAMIENTO DE APOYO A LA REACTIVACION DE LA INVERSION PUBLICA” (FARIP) FIRMADO ENTRE EL MPD Y EL FNDR.(normal y reliquidación)"/>
    <m/>
    <m/>
    <m/>
    <m/>
    <m/>
    <m/>
    <n v="0"/>
    <n v="5289.25"/>
    <s v="NO_CONCILIADO"/>
  </r>
  <r>
    <x v="79"/>
    <m/>
    <x v="79"/>
    <x v="78"/>
    <s v="J06345790002"/>
    <s v="NTE"/>
    <n v="11810105"/>
    <m/>
    <s v="A:00099021001 GAM DE VILLA ZUDAÑEZ (TACOPAYA), TRANSFERENCIA DE RECUPERACIONES SEGÚN NOTA INTERNA GEF-LCR-DYF-0332-NOT/25, POR CONCEPTO DE CAPITAL E INTERESES DE ACUERDO A CONTRATO DE FIDEICOMISO “FINANCIAMIENTO DE APOYO A LA REACTIVACION DE LA INVERSION PUBLICA” (FARIP) FIRMADO ENTRE EL MPD Y EL FNDR."/>
    <m/>
    <m/>
    <m/>
    <m/>
    <m/>
    <m/>
    <n v="0"/>
    <n v="100351.73"/>
    <s v="NO_CONCILIADO"/>
  </r>
  <r>
    <x v="21"/>
    <m/>
    <x v="21"/>
    <x v="78"/>
    <s v="J06345800002"/>
    <s v="NTE"/>
    <n v="11810163"/>
    <m/>
    <s v="A:00862012001 GAM DE YAMPARAEZ TRANSFERENCIA DE RECUPERACIONES SEGÚN NOTA INTERNA GEF-LCR-DYF-0332-NOT/25, POR CONCEPTO DE REMUNERACION DE ADMINISTRACION QUE CORRESPONDE AL FNDR DE ACUERDO A CONTRATO DE FIDEICOMISO “FINANCIAMIENTO DE APOYO A LA REACTIVACION DE LA INVERSION PUBLICA” (FARIP)."/>
    <m/>
    <m/>
    <m/>
    <m/>
    <m/>
    <m/>
    <n v="0"/>
    <n v="8339.9"/>
    <s v="NO_CONCILIADO"/>
  </r>
  <r>
    <x v="79"/>
    <m/>
    <x v="79"/>
    <x v="78"/>
    <s v="J06345810002"/>
    <s v="NTE"/>
    <n v="11810157"/>
    <m/>
    <s v="A:00099021001 GAM DE YAMPARAEZ, TRANSFERENCIA DE RECUPERACIONES SEGÚN NOTA INTERNA GEF-LCR-DYF-0332-NOT/25, POR CONCEPTO DE CAPITAL E INTERESES DE ACUERDO A CONTRATO DE FIDEICOMISO “FINANCIAMIENTO DE APOYO A LA REACTIVACION DE LA INVERSION PUBLICA” (FARIP) FIRMADO ENTRE EL MPD Y EL FNDR."/>
    <m/>
    <m/>
    <m/>
    <m/>
    <m/>
    <m/>
    <n v="0"/>
    <n v="56071.93"/>
    <s v="NO_CONCILIADO"/>
  </r>
  <r>
    <x v="2"/>
    <m/>
    <x v="2"/>
    <x v="78"/>
    <s v="G31153530002"/>
    <s v="CRV"/>
    <n v="23300"/>
    <m/>
    <s v="DEVOLUCION DE FONDOS DE SOLIC. 054796-23300 DE MIN. DE GOBIERNO DE 28/4/2025 REF.: PAGO AL EXT. ADQUISICIÓN DE ARMAMENTO PARA LAS OP. DE INTERDICCIÓN AL NARCOTRÁFICO DE LA FELCN, SEGUN DOC. ADJUNTA, POR CONTENER CARACTERES NO PERMITIDOS (ADQUISICIÓN, ARMAMENTO, INTERDICCIÓN, NARCOTRÁFICO) EN EL SWIF LIB. 00015091101 MG-DIPREVCON - FORTALECIMIENTO INSTITUCIONAL"/>
    <m/>
    <m/>
    <m/>
    <m/>
    <m/>
    <m/>
    <n v="0"/>
    <n v="8499299.9000000004"/>
    <s v="NO_CONCILIADO"/>
  </r>
  <r>
    <x v="10"/>
    <m/>
    <x v="10"/>
    <x v="78"/>
    <s v="G31153540002"/>
    <s v="CRV"/>
    <n v="23215"/>
    <m/>
    <s v="DEVOLUCIÓN DE FONDOS SOLICITUD 054686-23215 DE EMPRESA PUBLICA QUIPUS REF.: 8 PAGO A GREAT CHIN POR EL 40 POR CIENTO DEL 93 POR CIENTO LOTE 4 POR ADQUISICION DE KITS DE PIEZAS Y PARTES CTTO ADM 21 2024, SEGÚN DISPOSICIÓN ADICIONAL TERCERA DE LA R.D. 025/2023. LIB. 00590012001 EMPRESA PÚBLICA QUIPUS - RECURSOS ESPECÍFICOS"/>
    <m/>
    <m/>
    <m/>
    <m/>
    <m/>
    <m/>
    <n v="0"/>
    <n v="1467012.48"/>
    <s v="NO_CONCILIADO"/>
  </r>
  <r>
    <x v="10"/>
    <m/>
    <x v="10"/>
    <x v="78"/>
    <s v="G31153550002"/>
    <s v="CRV"/>
    <n v="23214"/>
    <m/>
    <s v="DEVOLUCIÓN DE FONDOS SOLICITUD 054687-23214 DE EMPRESA PUBLICA QUIPUS REF.: 2 PAGO A GREAT CHIN POR 60 POR CIENTO DEL 93 POR CIENTO LOTE 2 POR ADQUISICION DE LECTORES RFID Y NFC SEG CTTO ADM 27 2024, SEGÚN DISPOSICIÓN ADICIONAL TERCERA DE LA R.D. 025/2023. LIB. 00590012001 EMPRESA PÚBLICA QUIPUS - RECURSOS ESPECÍFICOS"/>
    <m/>
    <m/>
    <m/>
    <m/>
    <m/>
    <m/>
    <n v="0"/>
    <n v="453467.8"/>
    <s v="NO_CONCILIADO"/>
  </r>
  <r>
    <x v="5"/>
    <m/>
    <x v="5"/>
    <x v="78"/>
    <s v="G31153610001"/>
    <s v="CVD"/>
    <n v="3115361"/>
    <m/>
    <s v="COBRO COSTOS DE PAPELERIA SEGUN TRANSFERENCIA DEL EXTERIOR POR ORDEN DE FIDEICOMISO HERCO - CKM (LIMA PERÚ) REF.: CRED URI/EMB 11-03 CIST CONTRATO 48 FECHA VALOR 28/04/2025. LIB. 00513062002 YPFB - EXPORTACIÓN DE GLP Y OTROS-BOLIVIANOS"/>
    <m/>
    <m/>
    <m/>
    <m/>
    <m/>
    <m/>
    <n v="60"/>
    <n v="0"/>
    <s v="NO_CONCILIADO"/>
  </r>
  <r>
    <x v="0"/>
    <m/>
    <x v="0"/>
    <x v="78"/>
    <s v="Q22115210002"/>
    <s v="CRV"/>
    <n v="2211521"/>
    <m/>
    <s v="NUMERO DE LIBRETA CUT: 00081014202 OPERACIÓN E18 TRANSFERENCIA DEL SISTEMA FINANCIERO POR CUENTA DE TERCEROS A LA CUT TRANSFERENCIA ANTICIPO DEVOLUCION DEL PROYECTO IFO-III A SOLICITUD DE ENTEL S.A."/>
    <m/>
    <m/>
    <m/>
    <m/>
    <m/>
    <m/>
    <n v="0"/>
    <n v="2984643.34"/>
    <s v="NO_CONCILIADO"/>
  </r>
  <r>
    <x v="0"/>
    <m/>
    <x v="0"/>
    <x v="78"/>
    <s v="Q22115230002"/>
    <s v="CRV"/>
    <n v="2211523"/>
    <m/>
    <s v="NUMERO DE LIBRETA CUT: 00081014202 OPERACIÓN E18 TRANSFERENCIA DEL SISTEMA FINANCIERO POR CUENTA DE TERCEROS A LA CUT TRANSFERENCIA ANTICIPO DEVOLUCION DEL PROYECTO IFO-III A SOLICITUD DE ENTEL S.A."/>
    <m/>
    <m/>
    <m/>
    <m/>
    <m/>
    <m/>
    <n v="0"/>
    <n v="2984643.34"/>
    <s v="NO_CONCILIADO"/>
  </r>
  <r>
    <x v="3"/>
    <m/>
    <x v="3"/>
    <x v="78"/>
    <s v="S11254800003"/>
    <s v="COB"/>
    <n v="1125480"/>
    <m/>
    <s v="||TRANSFERENCIA DE FONDOS SEGÚN MENSAJES SWIFT N°5855 Y 5866 DE LA FECHA Y NOTA CITE: DGAC/DAF/FIN/NE-0008/25 (HRE-TGL-1866) DE FECHA 29/01/2025 DE LA DIRECCIÓN GENERAL DE AERONÁUTICA CIVIL. (SECTOR PÚBLICO). DÉBITO DE LA LIBRETA 00117012001 DGAC, REPOSICIÓN DE ÚTILES DE ESCRITORIO."/>
    <m/>
    <m/>
    <m/>
    <m/>
    <m/>
    <m/>
    <n v="60"/>
    <n v="0"/>
    <s v="NO_CONCILIADO"/>
  </r>
  <r>
    <x v="3"/>
    <m/>
    <x v="3"/>
    <x v="78"/>
    <s v="S11254820003"/>
    <s v="COB"/>
    <n v="1125482"/>
    <m/>
    <s v="||TRANSFERENCIA DE FONDOS S/G MENSAJES SWIFT NROS. 5830 Y 5828, DE LA FECHA Y NOTA CITE DGAC/DAF/FIN/NE-0008/25 DE F.29.01.2025 (HRE-TGL-1866) DE LA DIRECCION GENERAL DE AERONAUTICA CIVIL (SECTOR PÚBLICO). DEBITO DE LA LIBRETA 00117012001 DGAC, REPOSICIÓN DE ÚTILES DE ESCRITORIO."/>
    <m/>
    <m/>
    <m/>
    <m/>
    <m/>
    <m/>
    <n v="60"/>
    <n v="0"/>
    <s v="NO_CONCILIADO"/>
  </r>
  <r>
    <x v="63"/>
    <m/>
    <x v="63"/>
    <x v="78"/>
    <s v="S11254950003"/>
    <s v="COB"/>
    <n v="1125495"/>
    <m/>
    <s v="||TRANSFERENCIA DE FONDOS S/G MENSAJES SWIFT NROS. 5867-5854 EN ATENCIÓN A NOTA CITE: CAR/DGE-DNAF N°0031/2025 DE FECHA 29/1/2025 (HRE-TGL-1912) ENVIADA POR NAVEGACIÓN AÉREA Y AEROPUERTOS BOLIVIANOS (SECTOR PÚBLICO). DEBITO DE LA LIBRETA 00389012001 NAABOL-ADMINISTRACIÓN CENTRAL, COBRO DE ÚTILES DE ESCRITORIO."/>
    <m/>
    <m/>
    <m/>
    <m/>
    <m/>
    <m/>
    <n v="60"/>
    <n v="0"/>
    <s v="NO_CONCILIADO"/>
  </r>
  <r>
    <x v="88"/>
    <m/>
    <x v="88"/>
    <x v="78"/>
    <s v="G31156610002"/>
    <s v="CRV"/>
    <n v="23301"/>
    <m/>
    <s v="DEVOLUCIÓN DE SOLICITUD 054797 - 23301 A SOLICITUD DE EMPRESA NACIONAL DE ELECTRICIDAD REF.: WORLEYPARSONS ENGENHARIA LTDA OS5 10 2018 CTTO 11919 CONSULTOR POR PRODUCTO PAGO PRODUCTO N8 2 INFORME DE ACTIVIDADES REALIZADAS EN EL PCS PRODUCTO 10 2, SEGÚN R.D. NO. 025/2023 LIB. 00514012002 ENDE - BS ADMINISTRACION Y OPERACIONES"/>
    <m/>
    <m/>
    <m/>
    <m/>
    <m/>
    <m/>
    <n v="0"/>
    <n v="3629342.88"/>
    <s v="NO_CONCILIADO"/>
  </r>
  <r>
    <x v="6"/>
    <m/>
    <x v="6"/>
    <x v="78"/>
    <s v="Q22117080002"/>
    <s v="CRV"/>
    <n v="2211708"/>
    <m/>
    <s v="NUMERO DE LIBRETA CUT: 00099021001 OPERACIÓN E18 TRANSFERENCIA DEL SISTEMA FINANCIERO POR CUENTA DE TERCEROS A LA CUT PAGO TASA DE CONTRAPRESTACION GESTION 2024 DE FERROVIARIA ORIENTAL SA"/>
    <m/>
    <m/>
    <m/>
    <m/>
    <m/>
    <m/>
    <n v="0"/>
    <n v="6286299.6399999997"/>
    <s v="NO_CONCILIADO"/>
  </r>
  <r>
    <x v="71"/>
    <m/>
    <x v="71"/>
    <x v="78"/>
    <s v="Q22117600002"/>
    <s v="CRV"/>
    <n v="2211760"/>
    <m/>
    <s v="NUMERO DE LIBRETA CUT: 00383012001 OPERACIÓN E18 TRANSFERENCIA DEL SISTEMA FINANCIERO POR CUENTA DE TERCEROS A LA CUT PAGO POR CORRESPONDENCIA ORURO ABRIL 2025 DE CRECER IFD"/>
    <m/>
    <m/>
    <m/>
    <m/>
    <m/>
    <m/>
    <n v="0"/>
    <n v="94"/>
    <s v="NO_CONCILIADO"/>
  </r>
  <r>
    <x v="63"/>
    <m/>
    <x v="63"/>
    <x v="78"/>
    <s v="S11255120003"/>
    <s v="COB"/>
    <n v="1125512"/>
    <m/>
    <s v="||TRANSFERENCIA DE FONDOS S/G MENSAJES SWIFT NRO. 5872 EN ATENCIÓN A NOTA CITE: CAR/DGE-DNAF N°0031/2025 DE FECHA 29/1/2025 (HRE-TGL-1912) ENVIADA POR NAVEGACIÓN AÉREA Y AEROPUERTOS BOLIVIANOS (SECTOR PÚBLICO). DEBITO DE LA LIBRETA 00389012001 NAABOL-ADMINISTRACIÓN CENTRAL, COBRO DE ÚTILES DE ESCRITORIO."/>
    <m/>
    <m/>
    <m/>
    <m/>
    <m/>
    <m/>
    <n v="60"/>
    <n v="0"/>
    <s v="NO_CONCILIADO"/>
  </r>
  <r>
    <x v="3"/>
    <m/>
    <x v="3"/>
    <x v="78"/>
    <s v="S11255100003"/>
    <s v="COB"/>
    <n v="1125510"/>
    <m/>
    <s v="||TRANSFERENCIA DE FONDOS S/G MENSAJE SWIFT NRO. 5873, CORREO ELECTRONICO DE LA FECHA Y NOTA CITE DGAC/DAF/FIN/NE-0008/25 DE F.29.01.2025 (HRE-TGL-1866) DE LA DIRECCION GENERAL DE AERONAUTICA CIVIL (SECTOR PÚBLICO). DEBITO DE LA LIBRETA 00117012001 DGAC, REPOSICIÓN DE ÚTILES DE ESCRITORIO."/>
    <m/>
    <m/>
    <m/>
    <m/>
    <m/>
    <m/>
    <n v="60"/>
    <n v="0"/>
    <s v="NO_CONCILIADO"/>
  </r>
  <r>
    <x v="63"/>
    <m/>
    <x v="63"/>
    <x v="78"/>
    <s v="S11255060003"/>
    <s v="COB"/>
    <n v="1125506"/>
    <m/>
    <s v="||TRANSFERENCIA DE FONDOS SEGÚN MENSAJES SWIFT N°5874 Y 5875 DE LA FECHA Y NOTA CITE: CAR/DGE-DNAF N°0031/2025 DE NAVEGACIÓN AEREA Y AEROPUERTOS BOLIVIANOS DE FECHA 29/01/2025 (HRE-TGL-1912). (SECTOR PÚBLICO). DÉBITO DE LA LIBRETA 00389012001 NAABOL  ADMINISTRACIÓN CENTRAL, REPOSICIÓN DE ÚTILES DE ESCRITORIO"/>
    <m/>
    <m/>
    <m/>
    <m/>
    <m/>
    <m/>
    <n v="60"/>
    <n v="0"/>
    <s v="NO_CONCILIADO"/>
  </r>
  <r>
    <x v="63"/>
    <m/>
    <x v="63"/>
    <x v="78"/>
    <s v="S11255000003"/>
    <s v="COB"/>
    <n v="1125500"/>
    <m/>
    <s v="||TRANSFERENCIA DE FONDOS S/G MENSAJE SWIFT NRO. 5829 EN ATENCIÓN A CORREO ELECTRÓNICO Y NOTA CAR/DGE-DNAF N°0031/2025 DE FECHA 29/1/2025 (HRE-TGL-1912) ENVIADA POR NAVEGACIÓN AÉREA Y AEROPUERTOS BOLIVIANOS (SECTOR PÚBLICO). DEBITO DE LA LIBRETA 00389012001 NAABOL-ADMINISTRACIÓN CENTRAL, COBRO DE ÚTILES DE ESCRITORIO."/>
    <m/>
    <m/>
    <m/>
    <m/>
    <m/>
    <m/>
    <n v="60"/>
    <n v="0"/>
    <s v="NO_CONCILIADO"/>
  </r>
  <r>
    <x v="5"/>
    <m/>
    <x v="5"/>
    <x v="78"/>
    <s v="G31158240002"/>
    <s v="CRV"/>
    <n v="23304"/>
    <m/>
    <s v="DEVOLUCION DE FONDOS DE SOLIC.054808-23304 DE YPFB DE 28/4/2025 REF.: VITOL ENERGIA AMERICAS SA 30MO POST PAGO SUM HIDR LIQ SUR ORIENTE 2024 OP UPCA 564 HR DCIM 2317 2025 PROC 234, SEGUN DISPOSICION ADICIONAL TERCERA DE LA R.D. NO.025/2023. LIB. 00513012004 LBP-YPFB-UNICOMERCIAL (4030005415/1-2188907)"/>
    <m/>
    <m/>
    <m/>
    <m/>
    <m/>
    <m/>
    <n v="0"/>
    <n v="6836592.2199999997"/>
    <s v="NO_CONCILIADO"/>
  </r>
  <r>
    <x v="5"/>
    <m/>
    <x v="5"/>
    <x v="78"/>
    <s v="F0024759"/>
    <s v="NTE"/>
    <n v="11818449"/>
    <m/>
    <s v="De: 00513012004 De: 00513012004 Transferencia de recursos a solicitud de Yacimientos Petrolíferos Bolivianos mediante nota CITE: YPFB/GAFC/721-DFC/URTE-195/2025 en aplicación al Decreto Supremo N° 5348 de 10 de marzo de 2025 y la Resolución Ministerial N° 26 de 27 de enero de 2025 que aprueba el Reglamento Operativo para el pago de obligaciones en el extranjero."/>
    <m/>
    <m/>
    <m/>
    <m/>
    <m/>
    <m/>
    <n v="15688755.1"/>
    <n v="0"/>
    <s v="NO_CONCILIADO"/>
  </r>
  <r>
    <x v="3"/>
    <m/>
    <x v="3"/>
    <x v="78"/>
    <s v="S11255160003"/>
    <s v="COB"/>
    <n v="1125516"/>
    <m/>
    <s v="||TRANSFERENCIA DE FONDOS SEGÚN MENSAJES SWIFT N°5883 Y 5885, CORREO ELECTRÓNICO DE LA FECHA Y NOTA CITE: DGAC/DAF/FIN/NE-0008/25 (HRE-TGL-1866) DE FECHA 29/01/2025 DE LA DIRECCIÓN GENERAL DE AERONÁUTICA CIVIL. (SECTOR PÚBLICO). DÉBITO DE LA LIBRETA 00117012001 DGAC, REPOSICIÓN DE ÚTILES DE ESCRITORIO."/>
    <m/>
    <m/>
    <m/>
    <m/>
    <m/>
    <m/>
    <n v="60"/>
    <n v="0"/>
    <s v="NO_CONCILIADO"/>
  </r>
  <r>
    <x v="63"/>
    <m/>
    <x v="63"/>
    <x v="78"/>
    <s v="S11255170003"/>
    <s v="COB"/>
    <n v="1125517"/>
    <m/>
    <s v="||TRANSFERENCIA DE FONDOS S/G MENSAJES SWIFT NROS. 5886 Y 5884, CORREO ELECTRONICO DE LA FECHA Y NOTA CITE CAR/DGE-DNAF/N°0031/2025 DE F.29.01.2025. (HRE-TGL-1912) ENVIADA POR LA NAVEGACION AEREA Y AEROPUERTOS BOLIVIANOS (SECTOR PÚBLICO). DEBITO DE LA LIB. 00389012001 NAABOL- ADMINISTRACIÓN , REPOSICIÓN DE ÚTILES DE ESCRITORIO"/>
    <m/>
    <m/>
    <m/>
    <m/>
    <m/>
    <m/>
    <n v="60"/>
    <n v="0"/>
    <s v="NO_CONCILIADO"/>
  </r>
  <r>
    <x v="63"/>
    <m/>
    <x v="63"/>
    <x v="78"/>
    <s v="S11255200003"/>
    <s v="COB"/>
    <n v="1125520"/>
    <m/>
    <s v="||TRANSFERENCIA DE FONDOS S/G MENSAJE SWIFT NRO. 5847, INFORMACION DE PAGO ACH, EN ATENCIÓN A CORREO ELECTRÓNICO Y NOTA CITE: CAR/DGE-DNAF N°0031/2025 DE FECHA 29/1/2025 (HRE-TGL-1912) ENVIADA POR NAVEGACIÓN AÉREA Y AEROPUERTOS BOLIVIANOS (SECTOR PÚBLICO). DEBITO DE LA LIBRETA 00389012001 NAABOL-ADMINISTRACIÓN CENTRAL, COBRO DE ÚTILES DE ESCRITORIO."/>
    <m/>
    <m/>
    <m/>
    <m/>
    <m/>
    <m/>
    <n v="60"/>
    <n v="0"/>
    <s v="NO_CONCILIADO"/>
  </r>
  <r>
    <x v="1"/>
    <m/>
    <x v="1"/>
    <x v="79"/>
    <s v="O22814490002"/>
    <s v="BOD"/>
    <n v="2281449"/>
    <m/>
    <s v="00099021001 DEPOSITO DE EFECTIVO, DEPOSITANTE: DIEGO CESPEDES RAMIREZ, CONCEPTO: DEVOLUCION POR DPH POR EL MES DE NOVIEMBRE DE 2014 EMAVRA, CUENTA DE DEPOSITO: CUENTA UNICA DEL TESORO"/>
    <m/>
    <m/>
    <m/>
    <m/>
    <m/>
    <m/>
    <n v="0"/>
    <n v="77.790000000000006"/>
    <s v="NO_CONCILIADO"/>
  </r>
  <r>
    <x v="0"/>
    <m/>
    <x v="0"/>
    <x v="79"/>
    <s v="O22814590002"/>
    <s v="BOD"/>
    <n v="2281459"/>
    <m/>
    <s v="00081011101 DEPOSITO DE EFECTIVO, DEPOSITANTE: BRAYAN GRAHAM VARGAS, CONCEPTO: EXTRAVIO DE CREDENCIAL, CUENTA DE DEPOSITO: CUENTA UNICA DEL TESORO"/>
    <m/>
    <m/>
    <m/>
    <m/>
    <m/>
    <m/>
    <n v="0"/>
    <n v="25"/>
    <s v="NO_CONCILIADO"/>
  </r>
  <r>
    <x v="12"/>
    <m/>
    <x v="12"/>
    <x v="79"/>
    <s v="O22814600002"/>
    <s v="BOD"/>
    <n v="2281460"/>
    <m/>
    <s v="00526012001 DEPOSITO DE EFECTIVO, DEPOSITANTE: LILIAN RITA CUELLAR QUINTELA, CONCEPTO: DEVOLUCION DE FONDOS EN AVANCE, CUENTA DE DEPOSITO: CUENTA UNICA DEL TESORO"/>
    <m/>
    <m/>
    <m/>
    <m/>
    <m/>
    <m/>
    <n v="0"/>
    <n v="4900"/>
    <s v="NO_CONCILIADO"/>
  </r>
  <r>
    <x v="8"/>
    <m/>
    <x v="8"/>
    <x v="79"/>
    <s v="O22814680002"/>
    <s v="BOD"/>
    <n v="2281468"/>
    <m/>
    <s v="00099021001 DEPOSITO DE EFECTIVO, DEPOSITANTE: FAUSTO RAMOS BARRIENTOS, CONCEPTO: PAGO EN DEMASIA POR CONCEPTO DE VIATICOS A LA DIRECCION DISTRITAL PANDO, CUENTA DE DEPOSITO: CUENTA UNICA DEL TESORO/DJBR"/>
    <m/>
    <m/>
    <m/>
    <m/>
    <m/>
    <m/>
    <n v="0"/>
    <n v="94.6"/>
    <s v="NO_CONCILIADO"/>
  </r>
  <r>
    <x v="71"/>
    <m/>
    <x v="71"/>
    <x v="79"/>
    <s v="O22814710002"/>
    <s v="BOD"/>
    <n v="2281471"/>
    <m/>
    <s v="00383012001 DEPOSITO DE EFECTIVO, DEPOSITANTE: AGENCIA BOLIVIANA DE CORREOS, CONCEPTO: REGIONAL PANDO 11/07/2024, CUENTA DE DEPOSITO: CUENTA UNICA DEL TESORO"/>
    <m/>
    <m/>
    <m/>
    <m/>
    <m/>
    <m/>
    <n v="0"/>
    <n v="127"/>
    <s v="NO_CONCILIADO"/>
  </r>
  <r>
    <x v="71"/>
    <m/>
    <x v="71"/>
    <x v="79"/>
    <s v="O22814730002"/>
    <s v="BOD"/>
    <n v="2281473"/>
    <m/>
    <s v="00383012001 DEPOSITO DE EFECTIVO, DEPOSITANTE: AGENCIA BOLIVIANA DE CORREOS, CONCEPTO: REGIONAL COBIJA 2,3,6,7,8,9 Y 28/01/2025, CUENTA DE DEPOSITO: CUENTA UNICA DEL TESORO"/>
    <m/>
    <m/>
    <m/>
    <m/>
    <m/>
    <m/>
    <n v="0"/>
    <n v="4210"/>
    <s v="NO_CONCILIADO"/>
  </r>
  <r>
    <x v="71"/>
    <m/>
    <x v="71"/>
    <x v="79"/>
    <s v="O22814740002"/>
    <s v="BOD"/>
    <n v="2281474"/>
    <m/>
    <s v="00383012001 DEPOSITO DE EFECTIVO, DEPOSITANTE: AGENCIA BOLIVIANA DE CORREOS, CONCEPTO: REGIONAL POTOSI 7,8,23,28,29,30,31/01/2025, CUENTA DE DEPOSITO: CUENTA UNICA DEL TESORO"/>
    <m/>
    <m/>
    <m/>
    <m/>
    <m/>
    <m/>
    <n v="0"/>
    <n v="1981"/>
    <s v="NO_CONCILIADO"/>
  </r>
  <r>
    <x v="71"/>
    <m/>
    <x v="71"/>
    <x v="79"/>
    <s v="O22814750002"/>
    <s v="BOD"/>
    <n v="2281475"/>
    <m/>
    <s v="00383012001 DEPOSITO DE EFECTIVO, DEPOSITANTE: AGENCIA BOLIVIANA DE CORREOS, CONCEPTO: REGIONAL PANDO IMPUESTOS, CUENTA DE DEPOSITO: CUENTA UNICA DEL TESORO"/>
    <m/>
    <m/>
    <m/>
    <m/>
    <m/>
    <m/>
    <n v="0"/>
    <n v="17.55"/>
    <s v="NO_CONCILIADO"/>
  </r>
  <r>
    <x v="71"/>
    <m/>
    <x v="71"/>
    <x v="79"/>
    <s v="O22814760002"/>
    <s v="BOD"/>
    <n v="2281476"/>
    <m/>
    <s v="00383012001 DEPOSITO DE EFECTIVO, DEPOSITANTE: AGENCIA BOLIVIANA DE CORREOS, CONCEPTO: REGIONAL TARIJA 7-12/04/2025, CUENTA DE DEPOSITO: CUENTA UNICA DEL TESORO"/>
    <m/>
    <m/>
    <m/>
    <m/>
    <m/>
    <m/>
    <n v="0"/>
    <n v="4596"/>
    <s v="NO_CONCILIADO"/>
  </r>
  <r>
    <x v="71"/>
    <m/>
    <x v="71"/>
    <x v="79"/>
    <s v="O22814770002"/>
    <s v="BOD"/>
    <n v="2281477"/>
    <m/>
    <s v="00383012001 DEPOSITO DE EFECTIVO, DEPOSITANTE: AGENCIA BOLIVIANA DE CORREOS, CONCEPTO: REGIONAL SUCRE 7-12/04/2025, CUENTA DE DEPOSITO: CUENTA UNICA DEL TESORO"/>
    <m/>
    <m/>
    <m/>
    <m/>
    <m/>
    <m/>
    <n v="0"/>
    <n v="3312.5"/>
    <s v="NO_CONCILIADO"/>
  </r>
  <r>
    <x v="71"/>
    <m/>
    <x v="71"/>
    <x v="79"/>
    <s v="O22814790002"/>
    <s v="BOD"/>
    <n v="2281479"/>
    <m/>
    <s v="00383012001 DEPOSITO DE EFECTIVO, DEPOSITANTE: AGENCIA BOLIVIANA DE CORREOS, CONCEPTO: REGIONAL POTOSI 2,6,10,13-21,27/01/2025, CUENTA DE DEPOSITO: CUENTA UNICA DEL TESORO"/>
    <m/>
    <m/>
    <m/>
    <m/>
    <m/>
    <m/>
    <n v="0"/>
    <n v="1913"/>
    <s v="NO_CONCILIADO"/>
  </r>
  <r>
    <x v="71"/>
    <m/>
    <x v="71"/>
    <x v="79"/>
    <s v="O22814810002"/>
    <s v="BOD"/>
    <n v="2281481"/>
    <m/>
    <s v="00383012001 DEPOSITO DE EFECTIVO, DEPOSITANTE: AGENCIA BOLIVIANA DE CORREOS, CONCEPTO: REGIONAL POTOSI 17-22/02/2025, CUENTA DE DEPOSITO: CUENTA UNICA DEL TESORO"/>
    <m/>
    <m/>
    <m/>
    <m/>
    <m/>
    <m/>
    <n v="0"/>
    <n v="839"/>
    <s v="NO_CONCILIADO"/>
  </r>
  <r>
    <x v="71"/>
    <m/>
    <x v="71"/>
    <x v="79"/>
    <s v="O22814820002"/>
    <s v="BOD"/>
    <n v="2281482"/>
    <m/>
    <s v="00383012001 DEPOSITO DE EFECTIVO, DEPOSITANTE: AGENCIA BOLIVIANA DE CORREOS, CONCEPTO: REGIONAL BENI 12-28/02/2025, CUENTA DE DEPOSITO: CUENTA UNICA DEL TESORO"/>
    <m/>
    <m/>
    <m/>
    <m/>
    <m/>
    <m/>
    <n v="0"/>
    <n v="18"/>
    <s v="NO_CONCILIADO"/>
  </r>
  <r>
    <x v="71"/>
    <m/>
    <x v="71"/>
    <x v="79"/>
    <s v="O22814840002"/>
    <s v="BOD"/>
    <n v="2281484"/>
    <m/>
    <s v="00383012001 DEPOSITO DE EFECTIVO, DEPOSITANTE: AGENCIA BOLIVIANA DE CORREOS, CONCEPTO: REGIONAL SUCRE 31/03 - 05/04/2025, CUENTA DE DEPOSITO: CUENTA UNICA DEL TESORO"/>
    <m/>
    <m/>
    <m/>
    <m/>
    <m/>
    <m/>
    <n v="0"/>
    <n v="4778.5"/>
    <s v="NO_CONCILIADO"/>
  </r>
  <r>
    <x v="71"/>
    <m/>
    <x v="71"/>
    <x v="79"/>
    <s v="O22814870002"/>
    <s v="BOD"/>
    <n v="2281487"/>
    <m/>
    <s v="00383012001 DEPOSITO DE EFECTIVO, DEPOSITANTE: AGENCIA BOLIVIANA DE CORREOS, CONCEPTO: REGIONAL ORURO 17-22/03/2025, CUENTA DE DEPOSITO: CUENTA UNICA DEL TESORO"/>
    <m/>
    <m/>
    <m/>
    <m/>
    <m/>
    <m/>
    <n v="0"/>
    <n v="2784"/>
    <s v="NO_CONCILIADO"/>
  </r>
  <r>
    <x v="71"/>
    <m/>
    <x v="71"/>
    <x v="79"/>
    <s v="O22814900002"/>
    <s v="BOD"/>
    <n v="2281490"/>
    <m/>
    <s v="00383012001 DEPOSITO DE EFECTIVO, DEPOSITANTE: AGENCIA BOLIVIANA DE CORREOS, CONCEPTO: REGIONAL ORURO 24-31/03/2025, CUENTA DE DEPOSITO: CUENTA UNICA DEL TESORO"/>
    <m/>
    <m/>
    <m/>
    <m/>
    <m/>
    <m/>
    <n v="0"/>
    <n v="5985"/>
    <s v="NO_CONCILIADO"/>
  </r>
  <r>
    <x v="1"/>
    <m/>
    <x v="1"/>
    <x v="79"/>
    <s v="O22815020002"/>
    <s v="BOD"/>
    <n v="2281502"/>
    <m/>
    <s v="00099021001 DEPOSITO DE EFECTIVO, DEPOSITANTE: WENDY SHIRLEY GUISBERT SANCHEZ CI. 2684990, CONCEPTO: DEPÓSITO POR EXCEDENTE, CUENTA DE DEPOSITO: CUENTA UNICA DEL TESORO"/>
    <m/>
    <m/>
    <m/>
    <m/>
    <m/>
    <m/>
    <n v="0"/>
    <n v="679.03"/>
    <s v="NO_CONCILIADO"/>
  </r>
  <r>
    <x v="71"/>
    <m/>
    <x v="71"/>
    <x v="79"/>
    <s v="O22814920002"/>
    <s v="BOD"/>
    <n v="2281492"/>
    <m/>
    <s v="00383012001 DEPOSITO DE EFECTIVO, DEPOSITANTE: AGENCIA BOLIVIANA DE CORREOS, CONCEPTO: REGIONAL TARIJA 1-5/04/2025, CUENTA DE DEPOSITO: CUENTA UNICA DEL TESORO"/>
    <m/>
    <m/>
    <m/>
    <m/>
    <m/>
    <m/>
    <n v="0"/>
    <n v="3415"/>
    <s v="NO_CONCILIADO"/>
  </r>
  <r>
    <x v="71"/>
    <m/>
    <x v="71"/>
    <x v="79"/>
    <s v="O22814960002"/>
    <s v="BOD"/>
    <n v="2281496"/>
    <m/>
    <s v="00383012001 DEPOSITO DE EFECTIVO, DEPOSITANTE: AGENCIA BOLIVIANA DE CORREOS, CONCEPTO: REGIONAL COCHABAMBA 24-31/03/2025, CUENTA DE DEPOSITO: CUENTA UNICA DEL TESORO"/>
    <m/>
    <m/>
    <m/>
    <m/>
    <m/>
    <m/>
    <n v="0"/>
    <n v="17958"/>
    <s v="NO_CONCILIADO"/>
  </r>
  <r>
    <x v="71"/>
    <m/>
    <x v="71"/>
    <x v="79"/>
    <s v="O22814990002"/>
    <s v="BOD"/>
    <n v="2281499"/>
    <m/>
    <s v="00383012001 DEPOSITO DE EFECTIVO, DEPOSITANTE: AGENCIA BOLIVIANA DE CORREOS, CONCEPTO: REGIONAL COCHABAMBA 1-5/04/2025, CUENTA DE DEPOSITO: CUENTA UNICA DEL TESORO"/>
    <m/>
    <m/>
    <m/>
    <m/>
    <m/>
    <m/>
    <n v="0"/>
    <n v="9787"/>
    <s v="NO_CONCILIADO"/>
  </r>
  <r>
    <x v="106"/>
    <m/>
    <x v="106"/>
    <x v="79"/>
    <s v="O22815060002"/>
    <s v="BOD"/>
    <n v="2281506"/>
    <m/>
    <s v="00099021001 DEPOSITO DE EFECTIVO, DEPOSITANTE: SORIA GONZALES ESTHER, CONCEPTO: DEVOLUCION DEL COSTO DEL PASAJE AEREO N°9302414553037 CBB. VVI_LPB, CUENTA DE DEPOSITO: CUENTA UNICA DEL TESORO/DJBR"/>
    <m/>
    <m/>
    <m/>
    <m/>
    <m/>
    <m/>
    <n v="0"/>
    <n v="1103"/>
    <s v="NO_CONCILIADO"/>
  </r>
  <r>
    <x v="56"/>
    <m/>
    <x v="56"/>
    <x v="79"/>
    <s v="O22815210002"/>
    <s v="BOD"/>
    <n v="2281521"/>
    <m/>
    <s v="00599012001 DEPOSITO DE EFECTIVO, DEPOSITANTE: IPD PACU, CONCEPTO: REPOSICION DE CREDITO FISCAL FACT. N°9 EMPRESA IPD PACU, CUENTA DE DEPOSITO: CUENTA UNICA DEL TESORO"/>
    <m/>
    <m/>
    <m/>
    <m/>
    <m/>
    <m/>
    <n v="0"/>
    <n v="220.22"/>
    <s v="NO_CONCILIADO"/>
  </r>
  <r>
    <x v="56"/>
    <m/>
    <x v="56"/>
    <x v="79"/>
    <s v="O22815240002"/>
    <s v="BOD"/>
    <n v="2281524"/>
    <m/>
    <s v="00599012001 DEPOSITO DE EFECTIVO, DEPOSITANTE: IPD PACU, CONCEPTO: REPOSICION DE CREDITO FISCAL FACT. N°10 EMPRESA IPD PACU, CUENTA DE DEPOSITO: CUENTA UNICA DEL TESORO"/>
    <m/>
    <m/>
    <m/>
    <m/>
    <m/>
    <m/>
    <n v="0"/>
    <n v="113.62"/>
    <s v="NO_CONCILIADO"/>
  </r>
  <r>
    <x v="60"/>
    <m/>
    <x v="60"/>
    <x v="79"/>
    <s v="O22815290002"/>
    <s v="BOD"/>
    <n v="2281529"/>
    <m/>
    <s v="00099021001 DEPOSITO DE EFECTIVO, DEPOSITANTE: HUGO CHOQUEHUANCA HUAÑAPACO, CONCEPTO: ., CUENTA DE DEPOSITO: CUENTA UNICA DEL TESORO/DJBR"/>
    <m/>
    <m/>
    <m/>
    <m/>
    <m/>
    <m/>
    <n v="0"/>
    <n v="147.06"/>
    <s v="NO_CONCILIADO"/>
  </r>
  <r>
    <x v="25"/>
    <m/>
    <x v="25"/>
    <x v="79"/>
    <s v="O22815320002"/>
    <s v="BOD"/>
    <n v="2281532"/>
    <m/>
    <s v="00046171101 DEPOSITO DE EFECTIVO, DEPOSITANTE: IMPORTADORA BOLIVIANA DE LA PAZ IMBOLPAZ SRL, CONCEPTO: ORDEN DE PAGO POR MULTAS Y SANCIONES, CUENTA DE DEPOSITO: CUENTA UNICA DEL TESORO"/>
    <m/>
    <m/>
    <m/>
    <m/>
    <m/>
    <m/>
    <n v="0"/>
    <n v="830"/>
    <s v="NO_CONCILIADO"/>
  </r>
  <r>
    <x v="88"/>
    <m/>
    <x v="88"/>
    <x v="79"/>
    <s v="O22815700002"/>
    <s v="BOD"/>
    <n v="2281570"/>
    <m/>
    <s v="00514019202 DEPOSITO DE EFECTIVO, DEPOSITANTE: LILIANA ARACELI RODRIGUEZ ALVAREZ, CONCEPTO: DEVOLUCION, CUENTA DE DEPOSITO: CUENTA UNICA DEL TESORO"/>
    <m/>
    <m/>
    <m/>
    <m/>
    <m/>
    <m/>
    <n v="0"/>
    <n v="477.48"/>
    <s v="NO_CONCILIADO"/>
  </r>
  <r>
    <x v="88"/>
    <m/>
    <x v="88"/>
    <x v="79"/>
    <s v="O22815760002"/>
    <s v="BOD"/>
    <n v="2281576"/>
    <m/>
    <s v="00514014304 DEPOSITO DE EFECTIVO, DEPOSITANTE: ALFREDO ORTEGA PICON, CONCEPTO: DEVOLUCION, CUENTA DE DEPOSITO: CUENTA UNICA DEL TESORO"/>
    <m/>
    <m/>
    <m/>
    <m/>
    <m/>
    <m/>
    <n v="0"/>
    <n v="10"/>
    <s v="NO_CONCILIADO"/>
  </r>
  <r>
    <x v="88"/>
    <m/>
    <x v="88"/>
    <x v="79"/>
    <s v="O22815770002"/>
    <s v="BOD"/>
    <n v="2281577"/>
    <m/>
    <s v="00514014304 DEPOSITO DE EFECTIVO, DEPOSITANTE: ALFREDO ORTEGA PICON, CONCEPTO: DEVOLUCION, CUENTA DE DEPOSITO: CUENTA UNICA DEL TESORO"/>
    <m/>
    <m/>
    <m/>
    <m/>
    <m/>
    <m/>
    <n v="0"/>
    <n v="164.3"/>
    <s v="NO_CONCILIADO"/>
  </r>
  <r>
    <x v="9"/>
    <m/>
    <x v="9"/>
    <x v="79"/>
    <s v="O22815890002"/>
    <s v="BOD"/>
    <n v="2281589"/>
    <m/>
    <s v="00086057003 DEPOSITO DE EFECTIVO, DEPOSITANTE: COSAPI CAUDAL S.R.L., CONCEPTO: DEV SALDO DE ANTICIPOS CONTRATO N°125 PROY MEJORAMIENTO Y AMPLIACION SIST DE AGUA Y ALCANT RIBERALTA, CUENTA DE DEPOSITO: CUENTA UNICA DEL TESORO"/>
    <m/>
    <m/>
    <m/>
    <m/>
    <m/>
    <m/>
    <n v="0"/>
    <n v="81799.740000000005"/>
    <s v="NO_CONCILIADO"/>
  </r>
  <r>
    <x v="42"/>
    <m/>
    <x v="42"/>
    <x v="79"/>
    <s v="O22815940002"/>
    <s v="BOD"/>
    <n v="2281594"/>
    <m/>
    <s v="00190012003 DEPOSITO DE EFECTIVO, DEPOSITANTE: MICHEL ALVAREZ JORGE RAMIRO, CONCEPTO: DEVOLUCION POR 18 DIAS PAGADOS, CUENTA DE DEPOSITO: CUENTA UNICA DEL TESORO"/>
    <m/>
    <m/>
    <m/>
    <m/>
    <m/>
    <m/>
    <n v="0"/>
    <n v="7190.56"/>
    <s v="NO_CONCILIADO"/>
  </r>
  <r>
    <x v="25"/>
    <m/>
    <x v="25"/>
    <x v="79"/>
    <s v="O22816280002"/>
    <s v="BOD"/>
    <n v="2281628"/>
    <m/>
    <s v="00046171101 DEPOSITO DE EFECTIVO, DEPOSITANTE: SANT DRUG SRL, CONCEPTO: MULTA, CUENTA DE DEPOSITO: CUENTA UNICA DEL TESORO"/>
    <m/>
    <m/>
    <m/>
    <m/>
    <m/>
    <m/>
    <n v="0"/>
    <n v="2500"/>
    <s v="NO_CONCILIADO"/>
  </r>
  <r>
    <x v="1"/>
    <m/>
    <x v="1"/>
    <x v="79"/>
    <s v="O22816520002"/>
    <s v="BOD"/>
    <n v="2281652"/>
    <m/>
    <s v="00099021001 DEPOSITO DE EFECTIVO, DEPOSITANTE: RICHARD VALENTIN QUISBERT LAURA CI 3383211, CONCEPTO: DEPÓSITO MONTO EXCEDENTERIO A LA REMUNERACION MAXIMA - ABRIL 2025, CUENTA DE DEPOSITO: CUENTA UNICA DEL TESORO"/>
    <m/>
    <m/>
    <m/>
    <m/>
    <m/>
    <m/>
    <n v="0"/>
    <n v="13437.98"/>
    <s v="NO_CONCILIADO"/>
  </r>
  <r>
    <x v="14"/>
    <m/>
    <x v="14"/>
    <x v="79"/>
    <s v="O22816850002"/>
    <s v="BOD"/>
    <n v="2281685"/>
    <m/>
    <s v="00016071101 DEPOSITO DE EFECTIVO, DEPOSITANTE: MARIO CONDORI NINA, CONCEPTO: DEVOLUCION PARCIAL POR SERVICIO DE DOCENCIA-GESTION 2024, CUENTA DE DEPOSITO: CUENTA UNICA DEL TESORO"/>
    <m/>
    <m/>
    <m/>
    <m/>
    <m/>
    <m/>
    <n v="0"/>
    <n v="371.43"/>
    <s v="NO_CONCILIADO"/>
  </r>
  <r>
    <x v="72"/>
    <m/>
    <x v="72"/>
    <x v="79"/>
    <s v="B22814540002"/>
    <s v="BOD"/>
    <n v="2281454"/>
    <m/>
    <s v="00206012001 DEP.DE CHEQ.AJENOS,RET.DE CAM.,CONCEPTO: OTROS INGRESOS POR DEPÓSITOS EN DEMASIA,DEP.: INSTITUTO NACIONAL DE ESTADISTICA , PROCEDENCIA: BANCO UNION S.A., CHEQUE: 5658, FECHA DE EMISION:25/04/2025"/>
    <m/>
    <m/>
    <m/>
    <m/>
    <m/>
    <m/>
    <n v="0"/>
    <n v="5"/>
    <s v="NO_CONCILIADO"/>
  </r>
  <r>
    <x v="6"/>
    <m/>
    <x v="6"/>
    <x v="79"/>
    <s v="B22814860002"/>
    <s v="BOD"/>
    <n v="2281486"/>
    <m/>
    <s v="00099021001 DEP.DE CHEQ.AJENOS,RET.DE CAM.,CONCEPTO: INCAPACIDADES,DEP.: CAJA NACIONAL DE SALUD , PROCEDENCIA: BANCO UNION S.A., CHEQUE: 33213, FECHA DE EMISION:22/04/2025"/>
    <m/>
    <m/>
    <m/>
    <m/>
    <m/>
    <m/>
    <n v="0"/>
    <n v="2586.0100000000002"/>
    <s v="NO_CONCILIADO"/>
  </r>
  <r>
    <x v="2"/>
    <m/>
    <x v="2"/>
    <x v="79"/>
    <s v="B22814780002"/>
    <s v="BOD"/>
    <n v="2281478"/>
    <m/>
    <s v="00015011114 DEP.DE CHEQ.AJENOS,RET.DE CAM.,CONCEPTO: DEPÓSITO A LA CUT,DEP.: MINISTERIO DE GOBIERNO , PROCEDENCIA: BANCO UNION S.A., CHEQUE: 2611, FECHA DE EMISION:25/04/2025"/>
    <m/>
    <m/>
    <m/>
    <m/>
    <m/>
    <m/>
    <n v="0"/>
    <n v="437.29"/>
    <s v="NO_CONCILIADO"/>
  </r>
  <r>
    <x v="2"/>
    <m/>
    <x v="2"/>
    <x v="79"/>
    <s v="B22814800002"/>
    <s v="BOD"/>
    <n v="2281480"/>
    <m/>
    <s v="00015011108 DEP.DE CHEQ.AJENOS,RET.DE CAM.,CONCEPTO: DEPÓSITO A LA CUT,DEP.: MINISTERIO DE GOBIERNO , PROCEDENCIA: BANCO UNION S.A., CHEQUE: 2610, FECHA DE EMISION:25/04/2025"/>
    <m/>
    <m/>
    <m/>
    <m/>
    <m/>
    <m/>
    <n v="0"/>
    <n v="904.28"/>
    <s v="NO_CONCILIADO"/>
  </r>
  <r>
    <x v="6"/>
    <m/>
    <x v="6"/>
    <x v="79"/>
    <s v="B22814850002"/>
    <s v="BOD"/>
    <n v="2281485"/>
    <m/>
    <s v="00099021001 DEP.DE CHEQ.AJENOS,RET.DE CAM.,CONCEPTO: INCAPACIDADES,DEP.: CAJA NACIONAL DE SALUD , PROCEDENCIA: BANCO UNION S.A., CHEQUE: 33214, FECHA DE EMISION:22/04/2025"/>
    <m/>
    <m/>
    <m/>
    <m/>
    <m/>
    <m/>
    <n v="0"/>
    <n v="99477.25"/>
    <s v="NO_CONCILIADO"/>
  </r>
  <r>
    <x v="6"/>
    <m/>
    <x v="6"/>
    <x v="79"/>
    <s v="B22814880002"/>
    <s v="BOD"/>
    <n v="2281488"/>
    <m/>
    <s v="00099021001 DEP.DE CHEQ.AJENOS,RET.DE CAM.,CONCEPTO: INCAPACIDADES,DEP.: CAJA NACIONAL DE SALUD , PROCEDENCIA: BANCO UNION S.A., CHEQUE: 33212, FECHA DE EMISION:22/04/2025"/>
    <m/>
    <m/>
    <m/>
    <m/>
    <m/>
    <m/>
    <n v="0"/>
    <n v="39686.99"/>
    <s v="NO_CONCILIADO"/>
  </r>
  <r>
    <x v="6"/>
    <m/>
    <x v="6"/>
    <x v="79"/>
    <s v="B22814910002"/>
    <s v="BOD"/>
    <n v="2281491"/>
    <m/>
    <s v="00099021001 DEP.DE CHEQ.AJENOS,RET.DE CAM.,CONCEPTO: INCAPACIDADES,DEP.: CAJA NACIONAL DE SALUD , PROCEDENCIA: BANCO UNION S.A., CHEQUE: 33211, FECHA DE EMISION:22/04/2025"/>
    <m/>
    <m/>
    <m/>
    <m/>
    <m/>
    <m/>
    <n v="0"/>
    <n v="140466.68"/>
    <s v="NO_CONCILIADO"/>
  </r>
  <r>
    <x v="6"/>
    <m/>
    <x v="6"/>
    <x v="79"/>
    <s v="B22814940002"/>
    <s v="BOD"/>
    <n v="2281494"/>
    <m/>
    <s v="00099021001 DEP.DE CHEQ.AJENOS,RET.DE CAM.,CONCEPTO: INCAPACIDADES,DEP.: CAJA NACIONAL DE SALUD , PROCEDENCIA: BANCO UNION S.A., CHEQUE: 33210, FECHA DE EMISION:22/04/2025"/>
    <m/>
    <m/>
    <m/>
    <m/>
    <m/>
    <m/>
    <n v="0"/>
    <n v="20999.48"/>
    <s v="NO_CONCILIADO"/>
  </r>
  <r>
    <x v="6"/>
    <m/>
    <x v="6"/>
    <x v="79"/>
    <s v="B22814950002"/>
    <s v="BOD"/>
    <n v="2281495"/>
    <m/>
    <s v="00099021001 DEP.DE CHEQ.AJENOS,RET.DE CAM.,CONCEPTO: INCAPACIDADES,DEP.: CAJA NACIONAL DE SALUD , PROCEDENCIA: BANCO UNION S.A., CHEQUE: 33209, FECHA DE EMISION:22/04/2025"/>
    <m/>
    <m/>
    <m/>
    <m/>
    <m/>
    <m/>
    <n v="0"/>
    <n v="60843.95"/>
    <s v="NO_CONCILIADO"/>
  </r>
  <r>
    <x v="6"/>
    <m/>
    <x v="6"/>
    <x v="79"/>
    <s v="B22814970002"/>
    <s v="BOD"/>
    <n v="2281497"/>
    <m/>
    <s v="00099021001 DEP.DE CHEQ.AJENOS,RET.DE CAM.,CONCEPTO: INCAPACIDADES,DEP.: CAJA NACIONAL DE SALUD , PROCEDENCIA: BANCO UNION S.A., CHEQUE: 33215, FECHA DE EMISION:22/04/2025"/>
    <m/>
    <m/>
    <m/>
    <m/>
    <m/>
    <m/>
    <n v="0"/>
    <n v="434589.05"/>
    <s v="NO_CONCILIADO"/>
  </r>
  <r>
    <x v="78"/>
    <m/>
    <x v="78"/>
    <x v="79"/>
    <s v="B22815030002"/>
    <s v="BOD"/>
    <n v="2281503"/>
    <m/>
    <s v="00591012001 DEP.DE CHEQ.AJENOS,RET.DE CAM.,CONCEPTO: SG HR MT/2025-02992,DEP.: E.E.T.C. MI TELEFERICO , PROCEDENCIA: BANCO UNION S.A., CHEQUE: 4190, FECHA DE EMISION:25/04/2025"/>
    <m/>
    <m/>
    <m/>
    <m/>
    <m/>
    <m/>
    <n v="0"/>
    <n v="313308.94"/>
    <s v="NO_CONCILIADO"/>
  </r>
  <r>
    <x v="78"/>
    <m/>
    <x v="78"/>
    <x v="79"/>
    <s v="B22815040002"/>
    <s v="BOD"/>
    <n v="2281504"/>
    <m/>
    <s v="00591012001 DEP.DE CHEQ.AJENOS,RET.DE CAM.,CONCEPTO: SG HR MT/2025-02655,DEP.: E.E.T.C. MI TELEFERICO , PROCEDENCIA: BANCO UNION S.A., CHEQUE: 4191, FECHA DE EMISION:28/04/2025"/>
    <m/>
    <m/>
    <m/>
    <m/>
    <m/>
    <m/>
    <n v="0"/>
    <n v="1232"/>
    <s v="NO_CONCILIADO"/>
  </r>
  <r>
    <x v="78"/>
    <m/>
    <x v="78"/>
    <x v="79"/>
    <s v="B22815070002"/>
    <s v="BOD"/>
    <n v="2281507"/>
    <m/>
    <s v="00591012001 DEP.DE CHEQ.AJENOS,RET.DE CAM.,CONCEPTO: SG HR MT/2025-2909,DEP.: E.E.T.C. MI TELEFERICO , PROCEDENCIA: BANCO UNION S.A., CHEQUE: 4192, FECHA DE EMISION:28/04/2025"/>
    <m/>
    <m/>
    <m/>
    <m/>
    <m/>
    <m/>
    <n v="0"/>
    <n v="939367.17"/>
    <s v="NO_CONCILIADO"/>
  </r>
  <r>
    <x v="68"/>
    <m/>
    <x v="68"/>
    <x v="79"/>
    <s v="B22815100002"/>
    <s v="BOD"/>
    <n v="2281510"/>
    <m/>
    <s v="00010011101 DEP.DE CHEQ.AJENOS,RET.DE CAM.,CONCEPTO: DEPÓSITO POR DEBITO FISCAL IVA,DEP.: MRE , PROCEDENCIA: BANCO UNION S.A., CHEQUE: 404, FECHA DE EMISION:16/04/2025"/>
    <m/>
    <m/>
    <m/>
    <m/>
    <m/>
    <m/>
    <n v="0"/>
    <n v="82.1"/>
    <s v="NO_CONCILIADO"/>
  </r>
  <r>
    <x v="68"/>
    <m/>
    <x v="68"/>
    <x v="79"/>
    <s v="B22815120002"/>
    <s v="BOD"/>
    <n v="2281512"/>
    <m/>
    <s v="00010011101 DEP.DE CHEQ.AJENOS,RET.DE CAM.,CONCEPTO: DEPÓSITO POR DEBITO FISCAL IVA,DEP.: MRE , PROCEDENCIA: BANCO UNION S.A., CHEQUE: 403, FECHA DE EMISION:16/04/2025"/>
    <m/>
    <m/>
    <m/>
    <m/>
    <m/>
    <m/>
    <n v="0"/>
    <n v="888"/>
    <s v="NO_CONCILIADO"/>
  </r>
  <r>
    <x v="107"/>
    <m/>
    <x v="107"/>
    <x v="79"/>
    <s v="B22815230002"/>
    <s v="BOD"/>
    <n v="2281523"/>
    <m/>
    <s v="00099021001 DEP.DE CHEQ.AJENOS,RET.DE CAM.,CONCEPTO: REEMBOLSO DE INCAPACIDAD TEMPORAL,DEP.: CONTRALORIA GENERAL DEL ESTADO , PROCEDENCIA: BANCO NACIONAL DE BOLIVIA S.A., CHEQUE: 5086798, FECHA DE EMISION:31/03/2025"/>
    <m/>
    <m/>
    <m/>
    <m/>
    <m/>
    <m/>
    <n v="0"/>
    <n v="4884.75"/>
    <s v="NO_CONCILIADO"/>
  </r>
  <r>
    <x v="60"/>
    <m/>
    <x v="60"/>
    <x v="79"/>
    <s v="B22815350002"/>
    <s v="BOD"/>
    <n v="2281535"/>
    <m/>
    <s v="00041031107 DEP.DE CHEQ.AJENOS,RET.DE CAM.,CONCEPTO: DEVOLCUION DEPÓSITO ERRONEO,DEP.: CAJA PETROLERA DE SALUD OFICINA CENTRAL , PROCEDENCIA: BANCO UNION S.A., CHEQUE: 22911, FECHA DE EMISION:24/04/2025"/>
    <m/>
    <m/>
    <m/>
    <m/>
    <m/>
    <m/>
    <n v="0"/>
    <n v="300"/>
    <s v="NO_CONCILIADO"/>
  </r>
  <r>
    <x v="51"/>
    <m/>
    <x v="51"/>
    <x v="79"/>
    <s v="B22815370002"/>
    <s v="BOD"/>
    <n v="2281537"/>
    <m/>
    <s v="00597019202 DEP.DE CHEQ.AJENOS,RET.DE CAM.,CONCEPTO: DEVOLUCION INCAPACIDAD TEMPORAL NOV/2024,DEP.: CAJA PETROLERA DE SALUD OFICINA CENTRAL , PROCEDENCIA: BANCO UNION S.A., CHEQUE: 22933, FECHA DE EMISION:29/04/2025"/>
    <m/>
    <m/>
    <m/>
    <m/>
    <m/>
    <m/>
    <n v="0"/>
    <n v="18956.400000000001"/>
    <s v="NO_CONCILIADO"/>
  </r>
  <r>
    <x v="108"/>
    <m/>
    <x v="108"/>
    <x v="79"/>
    <s v="B22815400002"/>
    <s v="BOD"/>
    <n v="2281540"/>
    <m/>
    <s v="00294014101 DEP.DE CHEQ.AJENOS,RET.DE CAM.,CONCEPTO: DEVOLUCION INCAPACIDAD TEMPORAL NOV/2024,DEP.: CAJA PETROLERA DE SALUD OFICINA CENTRAL , PROCEDENCIA: BANCO UNION S.A., CHEQUE: 22932, FECHA DE EMISION:29/04/2025"/>
    <m/>
    <m/>
    <m/>
    <m/>
    <m/>
    <m/>
    <n v="0"/>
    <n v="2601.6"/>
    <s v="NO_CONCILIADO"/>
  </r>
  <r>
    <x v="1"/>
    <m/>
    <x v="1"/>
    <x v="79"/>
    <s v="B22815410002"/>
    <s v="BOD"/>
    <n v="2281541"/>
    <m/>
    <s v="00099021001 DEP.DE CHEQ.AJENOS,RET.DE CAM.,CONCEPTO: DEVOLUCION INCAPACIDAD TEMPORAL NOV/2024,DEP.: CAJA PETROLERA DE SALUD OFICINA CENTRAL , PROCEDENCIA: BANCO UNION S.A., CHEQUE: 22931, FECHA DE EMISION:29/04/2025"/>
    <m/>
    <m/>
    <m/>
    <m/>
    <m/>
    <m/>
    <n v="0"/>
    <n v="922.05"/>
    <s v="NO_CONCILIADO"/>
  </r>
  <r>
    <x v="21"/>
    <m/>
    <x v="21"/>
    <x v="79"/>
    <s v="B22815430002"/>
    <s v="BOD"/>
    <n v="2281543"/>
    <m/>
    <s v="00862012001 DEP.DE CHEQ.AJENOS,RET.DE CAM.,CONCEPTO: DEVOLUCION INCAPACIDAD TEMPORAL NOV/2024,DEP.: CAJA PETROLERA DE SALUD OFICINA CENTRAL , PROCEDENCIA: BANCO UNION S.A., CHEQUE: 22929, FECHA DE EMISION:29/04/2025"/>
    <m/>
    <m/>
    <m/>
    <m/>
    <m/>
    <m/>
    <n v="0"/>
    <n v="418.8"/>
    <s v="NO_CONCILIADO"/>
  </r>
  <r>
    <x v="1"/>
    <m/>
    <x v="1"/>
    <x v="79"/>
    <s v="B22815490002"/>
    <s v="BOD"/>
    <n v="2281549"/>
    <m/>
    <s v="00099021001 DEP.DE CHEQ.AJENOS,RET.DE CAM.,CONCEPTO: DEVOLUCION INCAPACIDAD TEMPORAL NOV/2024,DEP.: CAJA PETROLERA DE SALUD OFICINA CENTRAL , PROCEDENCIA: BANCO UNION S.A., CHEQUE: 22924, FECHA DE EMISION:29/04/2025"/>
    <m/>
    <m/>
    <m/>
    <m/>
    <m/>
    <m/>
    <n v="0"/>
    <n v="589.65"/>
    <s v="NO_CONCILIADO"/>
  </r>
  <r>
    <x v="1"/>
    <m/>
    <x v="1"/>
    <x v="79"/>
    <s v="B22815440002"/>
    <s v="BOD"/>
    <n v="2281544"/>
    <m/>
    <s v="00099021001 DEP.DE CHEQ.AJENOS,RET.DE CAM.,CONCEPTO: DEVOLUCION INCAPACIDAD TEMPORAL NOV/2024,DEP.: CAJA PETROLERA DE SALUD OFICINA CENTRAL , PROCEDENCIA: BANCO UNION S.A., CHEQUE: 22930, FECHA DE EMISION:29/04/2025"/>
    <m/>
    <m/>
    <m/>
    <m/>
    <m/>
    <m/>
    <n v="0"/>
    <n v="10549.5"/>
    <s v="NO_CONCILIADO"/>
  </r>
  <r>
    <x v="24"/>
    <m/>
    <x v="24"/>
    <x v="79"/>
    <s v="B22815450002"/>
    <s v="BOD"/>
    <n v="2281545"/>
    <m/>
    <s v="00155012001 DEP.DE CHEQ.AJENOS,RET.DE CAM.,CONCEPTO: DEVOLUCION INCAPACIDAD TEMPORAL NOV/2024,DEP.: CAJA PETROLERA DE SALUD OFICINA CENTRAL , PROCEDENCIA: BANCO UNION S.A., CHEQUE: 22927, FECHA DE EMISION:29/04/2025"/>
    <m/>
    <m/>
    <m/>
    <m/>
    <m/>
    <m/>
    <n v="0"/>
    <n v="11699.58"/>
    <s v="NO_CONCILIADO"/>
  </r>
  <r>
    <x v="67"/>
    <m/>
    <x v="67"/>
    <x v="79"/>
    <s v="B22815460002"/>
    <s v="BOD"/>
    <n v="2281546"/>
    <m/>
    <s v="00373024101 DEP.DE CHEQ.AJENOS,RET.DE CAM.,CONCEPTO: DEVOLUCION INCAPACIDAD TEMPORAL NOV/2024,DEP.: CAJA PETROLERA DE SALUD OFICINA CENTRAL , PROCEDENCIA: BANCO UNION S.A., CHEQUE: 22928, FECHA DE EMISION:29/04/2025"/>
    <m/>
    <m/>
    <m/>
    <m/>
    <m/>
    <m/>
    <n v="0"/>
    <n v="181.95"/>
    <s v="NO_CONCILIADO"/>
  </r>
  <r>
    <x v="1"/>
    <m/>
    <x v="1"/>
    <x v="79"/>
    <s v="B22815500002"/>
    <s v="BOD"/>
    <n v="2281550"/>
    <m/>
    <s v="00099021001 DEP.DE CHEQ.AJENOS,RET.DE CAM.,CONCEPTO: DEVOLUCION INCAPACIDAD TEMPORAL NOV/2024,DEP.: CAJA PETROLERA DE SALUD OFICINA CENTRAL , PROCEDENCIA: BANCO UNION S.A., CHEQUE: 22925, FECHA DE EMISION:29/04/2025"/>
    <m/>
    <m/>
    <m/>
    <m/>
    <m/>
    <m/>
    <n v="0"/>
    <n v="8423.2800000000007"/>
    <s v="NO_CONCILIADO"/>
  </r>
  <r>
    <x v="25"/>
    <m/>
    <x v="25"/>
    <x v="79"/>
    <s v="B22815520002"/>
    <s v="BOD"/>
    <n v="2281552"/>
    <m/>
    <s v="00046171101 DEP.DE CHEQ.AJENOS,RET.DE CAM.,CONCEPTO: DEVOLUCION INCAPACIDAD TEMPORAL NOV/2024,DEP.: CAJA PETROLERA DE SALUD OFICINA CENTRAL , PROCEDENCIA: BANCO UNION S.A., CHEQUE: 22923, FECHA DE EMISION:29/04/2025"/>
    <m/>
    <m/>
    <m/>
    <m/>
    <m/>
    <m/>
    <n v="0"/>
    <n v="6354.38"/>
    <s v="NO_CONCILIADO"/>
  </r>
  <r>
    <x v="76"/>
    <m/>
    <x v="76"/>
    <x v="79"/>
    <s v="B22815540002"/>
    <s v="BOD"/>
    <n v="2281554"/>
    <m/>
    <s v="00385014201 DEP.DE CHEQ.AJENOS,RET.DE CAM.,CONCEPTO: DEVOLUCION INCAPACIDAD TEMPORAL NOV/2024,DEP.: CAJA PETROLERA DE SALUD OFICINA CENTRAL , PROCEDENCIA: BANCO UNION S.A., CHEQUE: 22934, FECHA DE EMISION:29/04/2025"/>
    <m/>
    <m/>
    <m/>
    <m/>
    <m/>
    <m/>
    <n v="0"/>
    <n v="10484.19"/>
    <s v="NO_CONCILIADO"/>
  </r>
  <r>
    <x v="87"/>
    <m/>
    <x v="87"/>
    <x v="79"/>
    <s v="B22815820002"/>
    <s v="BOD"/>
    <n v="2281582"/>
    <m/>
    <s v="00578012002 DEP.DE CHEQ.AJENOS,RET.DE CAM.,CONCEPTO: REVERSION,DEP.: BOA , PROCEDENCIA: BANCO UNION S.A., CHEQUE: 19830, FECHA DE EMISION:29/04/2025"/>
    <m/>
    <m/>
    <m/>
    <m/>
    <m/>
    <m/>
    <n v="0"/>
    <n v="110770.67"/>
    <s v="NO_CONCILIADO"/>
  </r>
  <r>
    <x v="4"/>
    <m/>
    <x v="4"/>
    <x v="79"/>
    <s v="G31167550003"/>
    <s v="COB"/>
    <n v="3116755"/>
    <m/>
    <s v="TRANSFERENCIA RECIBIDA DEL EXTERIOR SEGÚN MENSAJES SWIFT Nos. 5943-5905 (REM.EXT.) DE FECHA 29-04-2025 POR DESEMBOLSO DE BIRF PRÉSTAMO BIRF 8648-BO 63 LIBRETA N° 00291012002 ABC-RECURSOS PROPIOS REF.: UTILES DE ESCRITORIO"/>
    <m/>
    <m/>
    <m/>
    <m/>
    <m/>
    <m/>
    <n v="60"/>
    <n v="0"/>
    <s v="NO_CONCILIADO"/>
  </r>
  <r>
    <x v="5"/>
    <m/>
    <x v="5"/>
    <x v="79"/>
    <s v="S11255720004"/>
    <s v="COB"/>
    <n v="1125572"/>
    <m/>
    <s v="||TRANSFERENCIA DE FONDOS S/G.CITE: MEFP/VTCP/DGPOT/UPCFTGN/N°442/2025 DE LA FECHA DEL MIN.DE ECONOMIA Y FINANZAS PUBLICAS. (HRE-TSO-584) REMITIDA POR EL MINISTERIO DE ECONOMIA Y FINANZAS PUBLICAS. DEBITO DE LA LIBRETA N°00513012007 YPFB RECURSOS NACIONALIZACIÓN. REPOSICION UTILES DE ESCRITORIO."/>
    <m/>
    <m/>
    <m/>
    <m/>
    <m/>
    <m/>
    <n v="60"/>
    <n v="0"/>
    <s v="NO_CONCILIADO"/>
  </r>
  <r>
    <x v="5"/>
    <m/>
    <x v="5"/>
    <x v="79"/>
    <s v="G31169450001"/>
    <s v="CVD"/>
    <n v="3116945"/>
    <m/>
    <s v="COBRO COSTOS DE PAPELERIA SEGUN TRANSFERENCIA DEL EXTERIOR POR ORDEN DE TRADENER LIMITADA (BRAZIL CURITIBA) REF.: CRED GTTD0125 FECHA VALOR 28/04/2025 LIB. 00513012015 YPFB-HEROES DEL CHACO-BS"/>
    <m/>
    <m/>
    <m/>
    <m/>
    <m/>
    <m/>
    <n v="60"/>
    <n v="0"/>
    <s v="NO_CONCILIADO"/>
  </r>
  <r>
    <x v="5"/>
    <m/>
    <x v="5"/>
    <x v="79"/>
    <s v="S11255720001"/>
    <s v="DEV"/>
    <n v="1125572"/>
    <m/>
    <s v="||TRANSFERENCIA DE FONDOS S/G.CITE: MEFP/VTCP/DGPOT/UPCFTGN/N°442/2025 DE LA FECHA DEL MIN.DE ECONOMIA Y FINANZAS PUBLICAS. (HRE-TSO-584) REMITIDA POR EL MINISTERIO DE ECONOMIA Y FINANZAS PUBLICAS. DEBITO DE LA LIBRETA N°00513012015 YPFB - HEROES DEL CHACO - BS. (VENTA DIVISAS)"/>
    <m/>
    <m/>
    <m/>
    <m/>
    <m/>
    <m/>
    <n v="263234292.24000001"/>
    <n v="0"/>
    <s v="NO_CONCILIADO"/>
  </r>
  <r>
    <x v="5"/>
    <m/>
    <x v="5"/>
    <x v="79"/>
    <s v="G31169430001"/>
    <s v="CVD"/>
    <n v="3116943"/>
    <m/>
    <s v="COBRO COSTOS DE PAPELERIA SEGUN TRANSFERENCIA DEL EXTERIOR POR ORDEN DE FIDEICOMISO HERCO - CKM (LIMA PERÚ) REF.: URI/EMB 11-02 CIST CONTRATO 48 FECHA VALOR 29/04/2025 LIB. 00513062002 YPFB - EXPORTACIÓN DE GLP Y OTROS-BOLIVIANOS"/>
    <m/>
    <m/>
    <m/>
    <m/>
    <m/>
    <m/>
    <n v="60"/>
    <n v="0"/>
    <s v="NO_CONCILIADO"/>
  </r>
  <r>
    <x v="3"/>
    <m/>
    <x v="3"/>
    <x v="79"/>
    <s v="S11255730003"/>
    <s v="COB"/>
    <n v="1125573"/>
    <m/>
    <s v="||TRANSFERENCIA DE FONDOS SEGÚN MENSAJES SWIFT N°5900 Y 5925 DE LA FECHA Y NOTA CITE: DGAC/DAF/FIN/NE-0008/25 (HRE-TGL-1866) DE FECHA 29/01/2025 DE LA DIRECCIÓN GENERAL DE AERONÁUTICA CIVIL. (SECTOR PÚBLICO). DÉBITO DE LA LIBRETA 00117012001 DGAC, REPOSICIÓN DE ÚTILES DE ESCRITORIO."/>
    <m/>
    <m/>
    <m/>
    <m/>
    <m/>
    <m/>
    <n v="60"/>
    <n v="0"/>
    <s v="NO_CONCILIADO"/>
  </r>
  <r>
    <x v="63"/>
    <m/>
    <x v="63"/>
    <x v="79"/>
    <s v="S11255740003"/>
    <s v="COB"/>
    <n v="1125574"/>
    <m/>
    <s v="||TRANSFERENCIA DE FONDOS SEGÚN MENSAJES SWIFT N°5901 Y 5927 DE LA FECHA Y NOTA CITE: CAR/DGE-DNAF N°0031/2025 DE NAVEGACIÓN AEREA Y AEROPUERTOS BOLIVIANOS DE FECHA 29/01/2025 (HRE-TGL-1912). (SECTOR PÚBLICO). DÉBITO DE LA LIBRETA 00389012001 NAABOL  ADMINISTRACIÓN CENTRAL, REPOSICIÓN DE ÚTILES DE ESCRITORIO"/>
    <m/>
    <m/>
    <m/>
    <m/>
    <m/>
    <m/>
    <n v="60"/>
    <n v="0"/>
    <s v="NO_CONCILIADO"/>
  </r>
  <r>
    <x v="3"/>
    <m/>
    <x v="3"/>
    <x v="79"/>
    <s v="S11255760003"/>
    <s v="COB"/>
    <n v="1125576"/>
    <m/>
    <s v="||TRANSFERENCIA DE FONDOS S/G MENSAJES SWIFT NROS. 5922 Y 5898, DE LA FECHA Y NOTA CITE DGAC/DAF/FIN/NE-0008/25 DE F.29.01.2025 (HRE-TGL-1866) DE LA DIRECCION GENERAL DE AERONAUTICA CIVIL (SECTOR PÚBLICO).NAVEGACION AEREA Y AEROPUERTOS BOLIVIANOS (SECTOR PÚBLICO). DEBITO DE LA LIBRETA 00117012001 DGAC, REPOSICIÓN DE ÚTILES DE ESCRITORIO."/>
    <m/>
    <m/>
    <m/>
    <m/>
    <m/>
    <m/>
    <n v="60"/>
    <n v="0"/>
    <s v="NO_CONCILIADO"/>
  </r>
  <r>
    <x v="3"/>
    <m/>
    <x v="3"/>
    <x v="79"/>
    <s v="S11255770003"/>
    <s v="COB"/>
    <n v="1125577"/>
    <m/>
    <s v="||TRANSFERENCIA DE FONDOS S/G MENSAJES SWIFT NROS. 5923-5897 EN ATENCIÓN A NOTA: DGAC/DAF/FIN/NE-0008/25 DE F.29/1/2025 (HRE-TGL-1866) ENVIADO POR LA DIRECCIÓN GENERAL DE AERONÁUTICA CIVIL (SECTOR PÚBLICO). DEBITO DE LA LIBRETA 00117012001 DGAC, REPOSICIÓN ÚTILES DE ESCRITORIO."/>
    <m/>
    <m/>
    <m/>
    <m/>
    <m/>
    <m/>
    <n v="60"/>
    <n v="0"/>
    <s v="NO_CONCILIADO"/>
  </r>
  <r>
    <x v="63"/>
    <m/>
    <x v="63"/>
    <x v="79"/>
    <s v="S11255780003"/>
    <s v="COB"/>
    <n v="1125578"/>
    <m/>
    <s v="||TRANSFERENCIA DE FONDOS SEGÚN MENSAJE SWIFT N°5889, CORREO ELECTRÓNICO DE LA FECHA Y NOTA CITE: CAR/DGE-DNAF N°0031/2025 DE NAVEGACIÓN AEREA Y AEROPUERTOS BOLIVIANOS DE FECHA 29/01/2025 (HRE-TGL-1912). (SECTOR PÚBLICO). DÉBITO DE LA LIBRETA 00389012001 NAABOL  ADMINISTRACIÓN CENTRAL, REPOSICIÓN DE ÚTILES DE ESCRITORIO"/>
    <m/>
    <m/>
    <m/>
    <m/>
    <m/>
    <m/>
    <n v="60"/>
    <n v="0"/>
    <s v="NO_CONCILIADO"/>
  </r>
  <r>
    <x v="63"/>
    <m/>
    <x v="63"/>
    <x v="79"/>
    <s v="S11255790003"/>
    <s v="COB"/>
    <n v="1125579"/>
    <m/>
    <s v="||TRANSFERENCIA DE FONDOS S/G MENSAJES SWIFT NROS. 5924 Y 5899 NOTA CITE CAR/DGE-DNAF/N°0031/2025 DE F.29.01.2025. (HRE-TGL-1912) ENVIADA POR LA NAVEGACION AEREA Y AEROPUERTOS BOLIVIANOS (SECTOR PÚBLICO). DEBITO DE LA LIB. 00389012001 NAABOL- ADMINISTRACIÓN , REPOSICIÓN DE ÚTILES DE ESCRITORIO"/>
    <m/>
    <m/>
    <m/>
    <m/>
    <m/>
    <m/>
    <n v="60"/>
    <n v="0"/>
    <s v="NO_CONCILIADO"/>
  </r>
  <r>
    <x v="3"/>
    <m/>
    <x v="3"/>
    <x v="79"/>
    <s v="S11255850003"/>
    <s v="COB"/>
    <n v="1125585"/>
    <m/>
    <s v="||TRANSFERENCIA DE FONDOS S/G MENSAJES SWIFT NRO. 5902-5926 EN ATENCIÓN A NOTA: DGAC/DAF/FIN/NE-0008/25 (HRE-TGL-2025-1866) ENVIADO POR LA DIRECCIÓN GENERAL DE AERONÁUTICA CIVIL (SECTOR PÚBLICO). DEBITO DE LA LIBRETA 00117012001 DGAC, REPOSICIÓN ÚTILES DE ESCRITORIO."/>
    <m/>
    <m/>
    <m/>
    <m/>
    <m/>
    <m/>
    <n v="60"/>
    <n v="0"/>
    <s v="NO_CONCILIADO"/>
  </r>
  <r>
    <x v="63"/>
    <m/>
    <x v="63"/>
    <x v="79"/>
    <s v="S11255820003"/>
    <s v="COB"/>
    <n v="1125582"/>
    <m/>
    <s v="||TRANSFERENCIA DE FONDOS S/G MENSAJES SWIFT NRO. 5903-5939 EN ATENCIÓN A NOTA CITE: CAR/DGE-DNAF N°0031/2025 DE FECHA 29/1/2025 (HRE-TGL-1912) ENVIADA POR NAVEGACIÓN AÉREA Y AEROPUERTOS BOLIVIANOS (SECTOR PÚBLICO). DEBITO DE LA LIBRETA 00389012001 NAABOL-ADMINISTRACIÓN CENTRAL, COBRO DE ÚTILES DE ESCRITORIO."/>
    <m/>
    <m/>
    <m/>
    <m/>
    <m/>
    <m/>
    <n v="60"/>
    <n v="0"/>
    <s v="NO_CONCILIADO"/>
  </r>
  <r>
    <x v="63"/>
    <m/>
    <x v="63"/>
    <x v="79"/>
    <s v="S11255800003"/>
    <s v="COB"/>
    <n v="1125580"/>
    <m/>
    <s v="||TRANSFERENCIA DE FONDOS S/G MENSAJES SWIFT NROS. 5921-5896 EN ATENCIÓN A NOTA CITE: CAR/DGE-DNAF N°0031/2025 DE FECHA 29/1/2025 (HRE-TGL-1912) ENVIADA POR NAVEGACIÓN AÉREA Y AEROPUERTOS BOLIVIANOS (SECTOR PÚBLICO). DEBITO DE LA LIBRETA 00389012001 NAABOL-ADMINISTRACIÓN CENTRAL, COBRO DE ÚTILES DE ESCRITORIO."/>
    <m/>
    <m/>
    <m/>
    <m/>
    <m/>
    <m/>
    <n v="60"/>
    <n v="0"/>
    <s v="NO_CONCILIADO"/>
  </r>
  <r>
    <x v="21"/>
    <m/>
    <x v="21"/>
    <x v="79"/>
    <s v="J06346820002"/>
    <s v="NTE"/>
    <n v="11817302"/>
    <m/>
    <s v="A:00862012001 GAM DE CARAPARI, TRANSFERENCIA DE RECUPERACIONES SEGÚN NOTA GEF-LCR-JSZ-0345-NOT/25 POR CONCEPTO DE REMUNERACIÓN POR ADMINISTRACION DE FIDEICOMISO QUE CORRESPONDEN AL FNDR DE ACUERDO A CONTRATO DE FIDEICOMISO “PROGRAMA APOYO A LA EJECUCION DE LA INVERSION PUBLICA” (AEIP)."/>
    <m/>
    <m/>
    <m/>
    <m/>
    <m/>
    <m/>
    <n v="0"/>
    <n v="48393.27"/>
    <s v="NO_CONCILIADO"/>
  </r>
  <r>
    <x v="79"/>
    <m/>
    <x v="79"/>
    <x v="79"/>
    <s v="J06346830002"/>
    <s v="NTE"/>
    <n v="11817312"/>
    <m/>
    <s v="A:00099021001 GAM DE PUCARANI, TRANSFERENCIA DE RECUPERACIONES SEGÚN NOTA GEF-LCR-JSZ-0345-NOT/25 POR CONCEPTO DE PAGO DE CAPITAL E INTERES DE ACUERDO A CONTRATO DE FIDEICOMISO “PROGRAMA APOYO A LA EJECUCION DE LA INVERSION PUBLICA” (AEIP) FIRMADO ENTRE MINISTERIO DE PLANIFICACION Y EL FNDR."/>
    <m/>
    <m/>
    <m/>
    <m/>
    <m/>
    <m/>
    <n v="0"/>
    <n v="43284.33"/>
    <s v="NO_CONCILIADO"/>
  </r>
  <r>
    <x v="21"/>
    <m/>
    <x v="21"/>
    <x v="79"/>
    <s v="J06346840002"/>
    <s v="NTE"/>
    <n v="11817308"/>
    <m/>
    <s v="A:00862012001 GAM DE SAN LORENZO, TRANSFERENCIA DE RECUPERACIONES SEGÚN NOTA GEF-LCR-JSZ-0345-NOT/25 POR CONCEPTO DE REMUNERACIÓN POR ADMINISTRACION DE FIDEICOMISO QUE CORRESPONDEN AL FNDR DE ACUERDO A CONTRATO DE FIDEICOMISO “PROGRAMA APOYO A LA EJECUCION DE LA INVERSION PUBLICA” (AEIP)."/>
    <m/>
    <m/>
    <m/>
    <m/>
    <m/>
    <m/>
    <n v="0"/>
    <n v="24297.06"/>
    <s v="NO_CONCILIADO"/>
  </r>
  <r>
    <x v="79"/>
    <m/>
    <x v="79"/>
    <x v="79"/>
    <s v="J06346850002"/>
    <s v="NTE"/>
    <n v="11817299"/>
    <m/>
    <s v="A:00099021001 GAM DE CARAPARI, TRANSFERENCIA DE RECUPERACIONES SEGÚN NOTA GEF-LCR-JSZ-0345-NOT/25 POR CONCEPTO DE PAGO DE CAPITAL E INTERES DE ACUERDO A CONTRATO DE FIDEICOMISO “PROGRAMA APOYO A LA EJECUCION DE LA INVERSION PUBLICA” (AEIP) FIRMADO ENTRE MINISTERIO DE PLANIFICACION Y EL FNDR."/>
    <m/>
    <m/>
    <m/>
    <m/>
    <m/>
    <m/>
    <n v="0"/>
    <n v="551604.18999999994"/>
    <s v="NO_CONCILIADO"/>
  </r>
  <r>
    <x v="21"/>
    <m/>
    <x v="21"/>
    <x v="79"/>
    <s v="J06346860002"/>
    <s v="NTE"/>
    <n v="11817318"/>
    <m/>
    <s v="A:00862012001 GAM DE PUCARANI, TRANSFERENCIA DE RECUPERACIONES SEGÚN NOTA GEF-LCR-JSZ-0345-NOT/25 POR CONCEPTO DE REMUNERACIÓN POR ADMINISTRACION DE FIDEICOMISO QUE CORRESPONDEN AL FNDR DE ACUERDO A CONTRATO DE FIDEICOMISO “PROGRAMA APOYO A LA EJECUCION DE LA INVERSION PUBLICA” (AEIP)."/>
    <m/>
    <m/>
    <m/>
    <m/>
    <m/>
    <m/>
    <n v="0"/>
    <n v="3587.76"/>
    <s v="NO_CONCILIADO"/>
  </r>
  <r>
    <x v="79"/>
    <m/>
    <x v="79"/>
    <x v="79"/>
    <s v="J06346870002"/>
    <s v="NTE"/>
    <n v="11817307"/>
    <m/>
    <s v="A:00099021001 GAM DE SAN LORENZO, TRANSFERENCIA DE RECUPERACIONES SEGÚN NOTA GEF-LCR-JSZ-0345-NOT/25 POR CONCEPTO DE PAGO DE CAPITAL E INTERES DE ACUERDO A CONTRATO DE FIDEICOMISO “PROGRAMA APOYO A LA EJECUCION DE LA INVERSION PUBLICA” (AEIP) FIRMADO ENTRE MINISTERIO DE PLANIFICACION Y EL FNDR."/>
    <m/>
    <m/>
    <m/>
    <m/>
    <m/>
    <m/>
    <n v="0"/>
    <n v="253108.7"/>
    <s v="NO_CONCILIADO"/>
  </r>
  <r>
    <x v="6"/>
    <m/>
    <x v="6"/>
    <x v="79"/>
    <s v="J06346880002"/>
    <s v="NTE"/>
    <n v="11818102"/>
    <m/>
    <s v="A:00099021001 DEVOLUCIÓN DEUDA AL TGN POR PARTE DEL SR. GUILLERMO ARAMAYO HERRERA CORRESPONDIENTE AL MES DE MARZO/2025, S/G. INF. SENASIR/UAF/INF N° 771/2025, DE FECHA 28/04/2025"/>
    <m/>
    <m/>
    <m/>
    <m/>
    <m/>
    <m/>
    <n v="0"/>
    <n v="1027.3499999999999"/>
    <s v="NO_CONCILIADO"/>
  </r>
  <r>
    <x v="67"/>
    <m/>
    <x v="67"/>
    <x v="79"/>
    <s v="Q22125350002"/>
    <s v="CRV"/>
    <n v="2212535"/>
    <m/>
    <s v="NUMERO DE LIBRETA CUT: 00373024108 OPERACIÓN E75 TRANSFERENCIA DE LA CUENTA FISCAL BUN A LA CUT EN MN TRANSF.FDOS.AL.BCB GOBIERNO AUTONOMO MUNICIPAL EL CHORO, CITE: G.A.M.E.CH.- MAE NÂ° 0183/2025 CUENTA CUT 3987 LIBRETA NÂ° 00373024108"/>
    <m/>
    <m/>
    <m/>
    <m/>
    <m/>
    <m/>
    <n v="0"/>
    <n v="61142.18"/>
    <s v="NO_CONCILIADO"/>
  </r>
  <r>
    <x v="67"/>
    <m/>
    <x v="67"/>
    <x v="79"/>
    <s v="J06347320002"/>
    <s v="NTE"/>
    <n v="11824238"/>
    <m/>
    <s v="A:00373024108 A:00373024108 Transferencia de recursos de acuerdo al Informe CITE: MEFP/VTCP/DGPOT/UPCFTGN/INF/ Nº41/2025 para el Desembolso de recursos al Fondo de Desarrollo Indígena a favor de los Programas y/o Proyectos de los Gobiernos Autónomos Municipales correspondiente a a la Cartera III y IV (H.R.2025-16874-R)."/>
    <m/>
    <m/>
    <m/>
    <m/>
    <m/>
    <m/>
    <n v="0"/>
    <n v="523928.03"/>
    <s v="NO_CONCILIADO"/>
  </r>
  <r>
    <x v="67"/>
    <m/>
    <x v="67"/>
    <x v="79"/>
    <s v="J06347330002"/>
    <s v="NTE"/>
    <n v="11824250"/>
    <m/>
    <s v="A:00373024109 A:00373024109 Transferencia de recursos de acuerdo al Informe CITE: MEFP/VTCP/DGPOT/UPCFTGN/INF/ Nº41/2025 para el Desembolso de recursos al Fondo de Desarrollo Indígena a favor de los Programas y/o Proyectos de los Gobiernos Autónomos Municipales correspondiente a a la Cartera III y IV (H.R.2025-16874-R)."/>
    <m/>
    <m/>
    <m/>
    <m/>
    <m/>
    <m/>
    <n v="0"/>
    <n v="7695960.1399999997"/>
    <s v="NO_CONCILIADO"/>
  </r>
  <r>
    <x v="63"/>
    <m/>
    <x v="63"/>
    <x v="79"/>
    <s v="S11256030003"/>
    <s v="COB"/>
    <n v="1125603"/>
    <m/>
    <s v="||TRANSFERENCIA DE FONDOS SEGÚN MENSAJE SWIFT N°5951, CORREO ELECTRÓNICO DE LA FECHA Y NOTA CITE: CAR/DGE-DNAF N°0031/2025 DE NAVEGACIÓN AEREA Y AEROPUERTOS BOLIVIANOS DE FECHA 29/01/2025 (HRE-TGL-1912). (SECTOR PÚBLICO). DÉBITO DE LA LIBRETA 00389012001 NAABOL  ADMINISTRACIÓN CENTRAL, REPOSICIÓN DE ÚTILES DE ESCRITORIO"/>
    <m/>
    <m/>
    <m/>
    <m/>
    <m/>
    <m/>
    <n v="60"/>
    <n v="0"/>
    <s v="NO_CONCILIADO"/>
  </r>
  <r>
    <x v="67"/>
    <m/>
    <x v="67"/>
    <x v="79"/>
    <s v="S11256040002"/>
    <s v="CRV"/>
    <n v="1125604"/>
    <m/>
    <s v="'TRANSFERENCIA DE FONDOS||S/G.NOTA CITE: MEFP/VTCP/DGAFT/UOIET/TES/N°680/2025 DE F.28/3/2025 DEL MEFP (HRE-TSO-346) Y CORREO DEL BUN DE LA FECHA, POR INCUMPL.A OBLIG.DEL GAM-MAR,CORRESP.AL CONV.INTERG.DE FINANC.FDI/CONV/N°08/2019 DEL PROY.EQUIP.DE MAQ.PESADA PARA EL MUNI.DE MACHACAMARCA. ABONO A LA LIB. N°00373024105 FDI-TRANSFERENCIAS PROGRAMAS Y/O PROYECTOS (TGN-IDH)"/>
    <m/>
    <m/>
    <m/>
    <m/>
    <m/>
    <m/>
    <n v="0"/>
    <n v="500000"/>
    <s v="NO_CONCILIADO"/>
  </r>
  <r>
    <x v="44"/>
    <m/>
    <x v="44"/>
    <x v="79"/>
    <s v="S11255460002"/>
    <s v="CRV"/>
    <n v="1125546"/>
    <m/>
    <s v="||TRANSF.DE RECURSOS A LA FUNDACION CULTURAL DEL BCB (4TO DESEMBOLSO) SEGUNDO TRIMESTRE/25-INVERSION CONST.DEL EDIF.DE ARCHIVO Y BIBLIOTECA NACIONAL DE BOLIVIA-ABNB-SUCRE.S/G FC-BCB.PDCIA.Nº 410/25,INF.BCB-GADM-SCONT-DAF-INF-2025-76 AUTORIZ.GADM HR. BCB-HRE-TGL-2025-6445 TRANSFERENCIA A LA LIBRETA Nº 00293054202- FC-BCB CONST.EDIF.ARCH BIBL.NAL DE BOLIVIA-ABNB"/>
    <m/>
    <m/>
    <m/>
    <m/>
    <m/>
    <m/>
    <n v="0"/>
    <n v="678271.32"/>
    <s v="NO_CONCILIADO"/>
  </r>
  <r>
    <x v="44"/>
    <m/>
    <x v="44"/>
    <x v="79"/>
    <s v="S11255480002"/>
    <s v="CRV"/>
    <n v="1125548"/>
    <m/>
    <s v="||TRANS.DE RECURSOS A LA FUNDACION CULTURAL DEL BCB (5TO DESEMBOLSO) 2DO TRIMESTRE/25-INV.DEL &quot;PROYECTO RESTAU.CENTRO CULTURAL MUSEO MARINA NUÑEZ DEL PRADO&quot; LA PAZ. S/G FC-BCB.PDCIA.Nº 464/25,INF.BCB-GADM-SCONT-DAF-INF-2025-77 Y AUTORIZ.DE LA GADM.BCB-HRE-TGL-2025-6778. TRANSFERENCIA A LA LIBRETA Nº 00293144202 FC-BCB PROYECTOS RESTAU.CC.MMNP Y AMPL.CC-MMNP-LA PAZ"/>
    <m/>
    <m/>
    <m/>
    <m/>
    <m/>
    <m/>
    <n v="0"/>
    <n v="10566.08"/>
    <s v="NO_CONCILIADO"/>
  </r>
  <r>
    <x v="56"/>
    <m/>
    <x v="56"/>
    <x v="80"/>
    <s v="O22818570002"/>
    <s v="BOD"/>
    <n v="2281857"/>
    <m/>
    <s v="00599042002 DEPOSITO DE EFECTIVO, DEPOSITANTE: RAUL ARCIENAGA, CONCEPTO: DEVOLUCION DE VIATICOS I/2025-06936, CUENTA DE DEPOSITO: CUENTA UNICA DEL TESORO"/>
    <m/>
    <m/>
    <m/>
    <m/>
    <m/>
    <m/>
    <n v="0"/>
    <n v="1113"/>
    <s v="NO_CONCILIADO"/>
  </r>
  <r>
    <x v="46"/>
    <m/>
    <x v="46"/>
    <x v="80"/>
    <s v="O22818630002"/>
    <s v="BOD"/>
    <n v="2281863"/>
    <m/>
    <s v="00598012001 DEPOSITO DE EFECTIVO, DEPOSITANTE: CLIFFORD GENARO QUISPE ALARCON, CONCEPTO: DEVOLUCION DE 1 DIA DE HABER DE FECHA 31/03/2025, CUENTA DE DEPOSITO: CUENTA UNICA DEL TESORO"/>
    <m/>
    <m/>
    <m/>
    <m/>
    <m/>
    <m/>
    <n v="0"/>
    <n v="377"/>
    <s v="NO_CONCILIADO"/>
  </r>
  <r>
    <x v="56"/>
    <m/>
    <x v="56"/>
    <x v="80"/>
    <s v="O22818680002"/>
    <s v="BOD"/>
    <n v="2281868"/>
    <m/>
    <s v="00599012001 DEPOSITO DE EFECTIVO, DEPOSITANTE: BRUNO RICHARD MALDONADO TAMAYO, CONCEPTO: AGUA MES MARZO 2025, CUENTA DE DEPOSITO: CUENTA UNICA DEL TESORO"/>
    <m/>
    <m/>
    <m/>
    <m/>
    <m/>
    <m/>
    <n v="0"/>
    <n v="179"/>
    <s v="NO_CONCILIADO"/>
  </r>
  <r>
    <x v="75"/>
    <m/>
    <x v="75"/>
    <x v="80"/>
    <s v="O22818730002"/>
    <s v="BOD"/>
    <n v="2281873"/>
    <m/>
    <s v="00522012001 DEPOSITO DE EFECTIVO, DEPOSITANTE: OSCAR GERMAN BRAÑEZ MALLEA, CONCEPTO: ALQUILER PREDIOS LA PAZ - SEPTIEMBRE Y OCTUBRE 2024, CUENTA DE DEPOSITO: CUENTA UNICA DEL TESORO"/>
    <m/>
    <m/>
    <m/>
    <m/>
    <m/>
    <m/>
    <n v="0"/>
    <n v="18600"/>
    <s v="NO_CONCILIADO"/>
  </r>
  <r>
    <x v="29"/>
    <m/>
    <x v="29"/>
    <x v="80"/>
    <s v="O22818820002"/>
    <s v="BOD"/>
    <n v="2281882"/>
    <m/>
    <s v="00099021001 DEPOSITO DE EFECTIVO, DEPOSITANTE: PARADA YAVI LISETH ESTHEFANI, CONCEPTO: PAGO POR EXCESO DE REFRIGERIO SEPTIEMBRE /2024, CUENTA DE DEPOSITO: CUENTA UNICA DEL TESORO/DJBR"/>
    <m/>
    <m/>
    <m/>
    <m/>
    <m/>
    <m/>
    <n v="0"/>
    <n v="18"/>
    <s v="NO_CONCILIADO"/>
  </r>
  <r>
    <x v="75"/>
    <m/>
    <x v="75"/>
    <x v="80"/>
    <s v="O22819000002"/>
    <s v="BOD"/>
    <n v="2281900"/>
    <m/>
    <s v="00522012001 DEPOSITO DE EFECTIVO, DEPOSITANTE: SILVIA APARICIO CANO, CONCEPTO: ALQUILER PREDIOS POTOSI DEL MES DE ABRIL TOTAL DEL 2025, CUENTA DE DEPOSITO: CUENTA UNICA DEL TESORO"/>
    <m/>
    <m/>
    <m/>
    <m/>
    <m/>
    <m/>
    <n v="0"/>
    <n v="4900"/>
    <s v="NO_CONCILIADO"/>
  </r>
  <r>
    <x v="65"/>
    <m/>
    <x v="65"/>
    <x v="80"/>
    <s v="O22819310002"/>
    <s v="BOD"/>
    <n v="2281931"/>
    <m/>
    <s v="00670012002 DEPOSITO DE EFECTIVO, DEPOSITANTE: OSCAR ABEL HASSENTEUFEL SALAZAR, CONCEPTO: DEVOLUCION DE VIATICOS, CUENTA DE DEPOSITO: CUENTA UNICA DEL TESORO"/>
    <m/>
    <m/>
    <m/>
    <m/>
    <m/>
    <m/>
    <n v="0"/>
    <n v="553"/>
    <s v="NO_CONCILIADO"/>
  </r>
  <r>
    <x v="65"/>
    <m/>
    <x v="65"/>
    <x v="80"/>
    <s v="O22819330002"/>
    <s v="BOD"/>
    <n v="2281933"/>
    <m/>
    <s v="00670012002 DEPOSITO DE EFECTIVO, DEPOSITANTE: JORGE ARMANDO ORELLANA PARRA, CONCEPTO: DEVOLUCION DE VIATICOS, CUENTA DE DEPOSITO: CUENTA UNICA DEL TESORO"/>
    <m/>
    <m/>
    <m/>
    <m/>
    <m/>
    <m/>
    <n v="0"/>
    <n v="371"/>
    <s v="NO_CONCILIADO"/>
  </r>
  <r>
    <x v="25"/>
    <m/>
    <x v="25"/>
    <x v="80"/>
    <s v="O22819350002"/>
    <s v="BOD"/>
    <n v="2281935"/>
    <m/>
    <s v="00046114201 DEPOSITO DE EFECTIVO, DEPOSITANTE: ATIARE CHIMANACAY FRANCISCO, CONCEPTO: DEVOLUCION DE VIATICOS C-31, DEV 37, CUENTA DE DEPOSITO: CUENTA UNICA DEL TESORO"/>
    <m/>
    <m/>
    <m/>
    <m/>
    <m/>
    <m/>
    <n v="0"/>
    <n v="222"/>
    <s v="NO_CONCILIADO"/>
  </r>
  <r>
    <x v="109"/>
    <m/>
    <x v="109"/>
    <x v="80"/>
    <s v="O22819410002"/>
    <s v="BOD"/>
    <n v="2281941"/>
    <m/>
    <s v="00587012001 DEPOSITO DE EFECTIVO, DEPOSITANTE: RODRIGO ABRAHAM LAURA FLORES, CONCEPTO: DEVOLUCION DE RECURSOS NO EJECUTADOS, CUENTA DE DEPOSITO: CUENTA UNICA DEL TESORO"/>
    <m/>
    <m/>
    <m/>
    <m/>
    <m/>
    <m/>
    <n v="0"/>
    <n v="905.5"/>
    <s v="NO_CONCILIADO"/>
  </r>
  <r>
    <x v="1"/>
    <m/>
    <x v="1"/>
    <x v="80"/>
    <s v="O22819690002"/>
    <s v="BOD"/>
    <n v="2281969"/>
    <m/>
    <s v="00099021001 DEPOSITO DE EFECTIVO, DEPOSITANTE: LUIS FLORES, CONCEPTO: DEVOLUCION, CUENTA DE DEPOSITO: CUENTA UNICA DEL TESORO"/>
    <m/>
    <m/>
    <m/>
    <m/>
    <m/>
    <m/>
    <n v="0"/>
    <n v="18"/>
    <s v="NO_CONCILIADO"/>
  </r>
  <r>
    <x v="99"/>
    <m/>
    <x v="99"/>
    <x v="80"/>
    <s v="O22819900002"/>
    <s v="BOD"/>
    <n v="2281990"/>
    <m/>
    <s v="00170012001 DEPOSITO DE EFECTIVO, DEPOSITANTE: MARIO RAUL SANDOVAL NAVA, CONCEPTO: DEVOLUCION DE VIATICOS, CUENTA DE DEPOSITO: CUENTA UNICA DEL TESORO"/>
    <m/>
    <m/>
    <m/>
    <m/>
    <m/>
    <m/>
    <n v="0"/>
    <n v="225.94"/>
    <s v="NO_CONCILIADO"/>
  </r>
  <r>
    <x v="88"/>
    <m/>
    <x v="88"/>
    <x v="80"/>
    <s v="O22820000002"/>
    <s v="BOD"/>
    <n v="2282000"/>
    <m/>
    <s v="00514014304 DEPOSITO DE EFECTIVO, DEPOSITANTE: EDWIN SOLA RAMIREZ, CONCEPTO: DEVOLUCION, CUENTA DE DEPOSITO: CUENTA UNICA DEL TESORO"/>
    <m/>
    <m/>
    <m/>
    <m/>
    <m/>
    <m/>
    <n v="0"/>
    <n v="0.5"/>
    <s v="NO_CONCILIADO"/>
  </r>
  <r>
    <x v="88"/>
    <m/>
    <x v="88"/>
    <x v="80"/>
    <s v="O22820010002"/>
    <s v="BOD"/>
    <n v="2282001"/>
    <m/>
    <s v="00514014304 DEPOSITO DE EFECTIVO, DEPOSITANTE: EDWIN SOLA RAMIREZ, CONCEPTO: DEVOLUCION, CUENTA DE DEPOSITO: CUENTA UNICA DEL TESORO"/>
    <m/>
    <m/>
    <m/>
    <m/>
    <m/>
    <m/>
    <n v="0"/>
    <n v="1"/>
    <s v="NO_CONCILIADO"/>
  </r>
  <r>
    <x v="88"/>
    <m/>
    <x v="88"/>
    <x v="80"/>
    <s v="O22820030002"/>
    <s v="BOD"/>
    <n v="2282003"/>
    <m/>
    <s v="00514014304 DEPOSITO DE EFECTIVO, DEPOSITANTE: EDWN SOLA RAMIREZ, CONCEPTO: DEVOLUCION, CUENTA DE DEPOSITO: CUENTA UNICA DEL TESORO"/>
    <m/>
    <m/>
    <m/>
    <m/>
    <m/>
    <m/>
    <n v="0"/>
    <n v="23.98"/>
    <s v="NO_CONCILIADO"/>
  </r>
  <r>
    <x v="88"/>
    <m/>
    <x v="88"/>
    <x v="80"/>
    <s v="O22820040002"/>
    <s v="BOD"/>
    <n v="2282004"/>
    <m/>
    <s v="00514014304 DEPOSITO DE EFECTIVO, DEPOSITANTE: EDWIN SOLA RAMIREZ, CONCEPTO: DEVOLUCION, CUENTA DE DEPOSITO: CUENTA UNICA DEL TESORO"/>
    <m/>
    <m/>
    <m/>
    <m/>
    <m/>
    <m/>
    <n v="0"/>
    <n v="1"/>
    <s v="NO_CONCILIADO"/>
  </r>
  <r>
    <x v="88"/>
    <m/>
    <x v="88"/>
    <x v="80"/>
    <s v="O22820050002"/>
    <s v="BOD"/>
    <n v="2282005"/>
    <m/>
    <s v="00514014304 DEPOSITO DE EFECTIVO, DEPOSITANTE: RONALD ESPADA QUISPE, CONCEPTO: DEVOLUCION, CUENTA DE DEPOSITO: CUENTA UNICA DEL TESORO"/>
    <m/>
    <m/>
    <m/>
    <m/>
    <m/>
    <m/>
    <n v="0"/>
    <n v="558.79999999999995"/>
    <s v="NO_CONCILIADO"/>
  </r>
  <r>
    <x v="29"/>
    <m/>
    <x v="29"/>
    <x v="80"/>
    <s v="O22820110002"/>
    <s v="BOD"/>
    <n v="2282011"/>
    <m/>
    <s v="00099021001 DEPOSITO DE EFECTIVO, DEPOSITANTE: SANABRIA ORTEGA MAURICIO OSCAR, CONCEPTO: PAGO POR EXCESO DE REFRIGERIO ABRIL /2024, CUENTA DE DEPOSITO: CUENTA UNICA DEL TESORO/DJBR"/>
    <m/>
    <m/>
    <m/>
    <m/>
    <m/>
    <m/>
    <n v="0"/>
    <n v="18"/>
    <s v="NO_CONCILIADO"/>
  </r>
  <r>
    <x v="29"/>
    <m/>
    <x v="29"/>
    <x v="80"/>
    <s v="O22820120002"/>
    <s v="BOD"/>
    <n v="2282012"/>
    <m/>
    <s v="00099021001 DEPOSITO DE EFECTIVO, DEPOSITANTE: SANDOVAL LLANOS RAFAEL, CONCEPTO: PAGO POR EXCESO DE REFRIGERIO ABRIL /2024, CUENTA DE DEPOSITO: CUENTA UNICA DEL TESORO/DJBR"/>
    <m/>
    <m/>
    <m/>
    <m/>
    <m/>
    <m/>
    <n v="0"/>
    <n v="18"/>
    <s v="NO_CONCILIADO"/>
  </r>
  <r>
    <x v="3"/>
    <m/>
    <x v="3"/>
    <x v="80"/>
    <s v="O22820510002"/>
    <s v="BOD"/>
    <n v="2282051"/>
    <m/>
    <s v="00117012001 DEPOSITO DE EFECTIVO, DEPOSITANTE: MARIELA PEREDO ARAGON, CONCEPTO: DEVOLUCION DE VIATICOS, CUENTA DE DEPOSITO: CUENTA UNICA DEL TESORO"/>
    <m/>
    <m/>
    <m/>
    <m/>
    <m/>
    <m/>
    <n v="0"/>
    <n v="371"/>
    <s v="NO_CONCILIADO"/>
  </r>
  <r>
    <x v="56"/>
    <m/>
    <x v="56"/>
    <x v="80"/>
    <s v="O22820540002"/>
    <s v="BOD"/>
    <n v="2282054"/>
    <m/>
    <s v="00599072001 DEPOSITO DE EFECTIVO, DEPOSITANTE: ABRAHAM HERNAN FERNANDEZ DEHEZA, CONCEPTO: DEVOLUCION SALDO NO UTILIZADO DE FONDOS EN AVANCE I/2025-06002, CUENTA DE DEPOSITO: CUENTA UNICA DEL TESORO"/>
    <m/>
    <m/>
    <m/>
    <m/>
    <m/>
    <m/>
    <n v="0"/>
    <n v="13225.59"/>
    <s v="NO_CONCILIADO"/>
  </r>
  <r>
    <x v="34"/>
    <m/>
    <x v="34"/>
    <x v="80"/>
    <s v="O22820750002"/>
    <s v="BOD"/>
    <n v="2282075"/>
    <m/>
    <s v="00099021001 DEPOSITO DE EFECTIVO, DEPOSITANTE: FRANZ RUDDY QUISBERT BLANCO, CONCEPTO: DEVOLUCION ANTICIPO 430, CUENTA DE DEPOSITO: CUENTA UNICA DEL TESORO/DJBR"/>
    <m/>
    <m/>
    <m/>
    <m/>
    <m/>
    <m/>
    <n v="0"/>
    <n v="371"/>
    <s v="NO_CONCILIADO"/>
  </r>
  <r>
    <x v="34"/>
    <m/>
    <x v="34"/>
    <x v="80"/>
    <s v="O22820770002"/>
    <s v="BOD"/>
    <n v="2282077"/>
    <m/>
    <s v="00099021001 DEPOSITO DE EFECTIVO, DEPOSITANTE: FRANZ RUDDY QUISBERT BLANCO, CONCEPTO: DEVOLUCION ANTICIPO 348, CUENTA DE DEPOSITO: CUENTA UNICA DEL TESORO/DJBR"/>
    <m/>
    <m/>
    <m/>
    <m/>
    <m/>
    <m/>
    <n v="0"/>
    <n v="488.75"/>
    <s v="NO_CONCILIADO"/>
  </r>
  <r>
    <x v="14"/>
    <m/>
    <x v="14"/>
    <x v="80"/>
    <s v="O22820860002"/>
    <s v="BOD"/>
    <n v="2282086"/>
    <m/>
    <s v="00016011101 DEPOSITO DE EFECTIVO, DEPOSITANTE: LIBRERIA DEL MINISTERIO DE EDUCACION, CONCEPTO: VENTA DE MATERIAL BIBLIOGRAFICO Y/O MULTIMEDIA DE LA LIBRERIA DEL MINISTERIO DE EDUCACION, CUENTA DE DEPOSITO: CUENTA UNICA DEL TESORO"/>
    <m/>
    <m/>
    <m/>
    <m/>
    <m/>
    <m/>
    <n v="0"/>
    <n v="92.5"/>
    <s v="NO_CONCILIADO"/>
  </r>
  <r>
    <x v="37"/>
    <m/>
    <x v="37"/>
    <x v="80"/>
    <s v="O22821040002"/>
    <s v="BOD"/>
    <n v="2282104"/>
    <m/>
    <s v="00076014201 DEPOSITO DE EFECTIVO, DEPOSITANTE: ANDREA MILDRETH BAPTISTA ESPINOZA, CONCEPTO: DEVOLUCION PASAJE AEREO GESTION 2024, CUENTA DE DEPOSITO: CUENTA UNICA DEL TESORO"/>
    <m/>
    <m/>
    <m/>
    <m/>
    <m/>
    <m/>
    <n v="0"/>
    <n v="457"/>
    <s v="NO_CONCILIADO"/>
  </r>
  <r>
    <x v="55"/>
    <m/>
    <x v="55"/>
    <x v="80"/>
    <s v="O22821060002"/>
    <s v="BOD"/>
    <n v="2282106"/>
    <m/>
    <s v="00595012003 DEPOSITO DE EFECTIVO, DEPOSITANTE: NEYZA XIMENA MOLINA QUIROGA, CONCEPTO: DEVOLUCION DE VIATICOS EN DEMASIA, CUENTA DE DEPOSITO: CUENTA UNICA DEL TESORO"/>
    <m/>
    <m/>
    <m/>
    <m/>
    <m/>
    <m/>
    <n v="0"/>
    <n v="556.5"/>
    <s v="NO_CONCILIADO"/>
  </r>
  <r>
    <x v="9"/>
    <m/>
    <x v="9"/>
    <x v="80"/>
    <s v="O22821130002"/>
    <s v="BOD"/>
    <n v="2282113"/>
    <m/>
    <s v="00086057003 DEPOSITO DE EFECTIVO, DEPOSITANTE: SORAYA ESCALERA, CONCEPTO: DEVOLUCION DE RECURSOS, CUENTA DE DEPOSITO: CUENTA UNICA DEL TESORO"/>
    <m/>
    <m/>
    <m/>
    <m/>
    <m/>
    <m/>
    <n v="0"/>
    <n v="56"/>
    <s v="NO_CONCILIADO"/>
  </r>
  <r>
    <x v="16"/>
    <m/>
    <x v="16"/>
    <x v="80"/>
    <s v="O22821190002"/>
    <s v="BOD"/>
    <n v="2282119"/>
    <m/>
    <s v="00132142001 DEPOSITO DE EFECTIVO, DEPOSITANTE: MOISES CALLAPA HILARI, CONCEPTO: DEVOLUCION DE SALDO FONDOS EN AVANCE, CUENTA DE DEPOSITO: CUENTA UNICA DEL TESORO"/>
    <m/>
    <m/>
    <m/>
    <m/>
    <m/>
    <m/>
    <n v="0"/>
    <n v="4818"/>
    <s v="NO_CONCILIADO"/>
  </r>
  <r>
    <x v="71"/>
    <m/>
    <x v="71"/>
    <x v="80"/>
    <s v="O22821320002"/>
    <s v="BOD"/>
    <n v="2282132"/>
    <m/>
    <s v="00383012001 DEPOSITO DE EFECTIVO, DEPOSITANTE: AGENCIA BOLIVIANA DE CORREOS, CONCEPTO: REGIONAL LA PAZ 21-26/04/2025, CUENTA DE DEPOSITO: CUENTA UNICA DEL TESORO"/>
    <m/>
    <m/>
    <m/>
    <m/>
    <m/>
    <m/>
    <n v="0"/>
    <n v="34314"/>
    <s v="NO_CONCILIADO"/>
  </r>
  <r>
    <x v="29"/>
    <m/>
    <x v="29"/>
    <x v="80"/>
    <s v="O22821360002"/>
    <s v="BOD"/>
    <n v="2282136"/>
    <m/>
    <s v="00099021001 DEPOSITO DE EFECTIVO, DEPOSITANTE: ROCIO AGUILAR ALAVE, CONCEPTO: DEVOLUCION EXAMEN PREOCUPACIONAL GESTION 2024, CUENTA DE DEPOSITO: CUENTA UNICA DEL TESORO/DJBR"/>
    <m/>
    <m/>
    <m/>
    <m/>
    <m/>
    <m/>
    <n v="0"/>
    <n v="100"/>
    <s v="NO_CONCILIADO"/>
  </r>
  <r>
    <x v="75"/>
    <m/>
    <x v="75"/>
    <x v="80"/>
    <s v="B22818690002"/>
    <s v="BOD"/>
    <n v="2281869"/>
    <m/>
    <s v="00522012001 DEP.DE CHEQ.AJENOS,RET.DE CAM.,CONCEPTO: ALQUILER PREDIOS POTOSI - ABRIL 2025,DEP.: UNIVERSIDAD PRIVADA SAN FRANCISCO DE ASIS USFA , PROCEDENCIA: BANCO PARA EL FOMENTO A INICIATIVAS ECONOMICAS S.A.- BANCO FIE S.A., CHEQUE: 451, FECH"/>
    <m/>
    <m/>
    <m/>
    <m/>
    <m/>
    <m/>
    <n v="0"/>
    <n v="8400"/>
    <s v="NO_CONCILIADO"/>
  </r>
  <r>
    <x v="110"/>
    <m/>
    <x v="110"/>
    <x v="80"/>
    <s v="B22818860002"/>
    <s v="BOD"/>
    <n v="2281886"/>
    <m/>
    <s v="00134012001 DEP.DE CHEQ.AJENOS,RET.DE CAM.,CONCEPTO: DESCUENTO SIN GOCE DE HABER,DEP.: COVIPOL , PROCEDENCIA: BANCO UNION S.A., CHEQUE: 229, FECHA DE EMISION:28/04/2025"/>
    <m/>
    <m/>
    <m/>
    <m/>
    <m/>
    <m/>
    <n v="0"/>
    <n v="359.95"/>
    <s v="NO_CONCILIADO"/>
  </r>
  <r>
    <x v="2"/>
    <m/>
    <x v="2"/>
    <x v="80"/>
    <s v="B22819110002"/>
    <s v="BOD"/>
    <n v="2281911"/>
    <m/>
    <s v="00015011108 DEP.DE CHEQ.AJENOS,RET.DE CAM.,CONCEPTO: DEPÓSITO A LA CUT,DEP.: MINISTERIO DE GONIERNO , PROCEDENCIA: BANCO UNION S.A., CHEQUE: 2605, FECHA DE EMISION:24/04/2025"/>
    <m/>
    <m/>
    <m/>
    <m/>
    <m/>
    <m/>
    <n v="0"/>
    <n v="762"/>
    <s v="NO_CONCILIADO"/>
  </r>
  <r>
    <x v="60"/>
    <m/>
    <x v="60"/>
    <x v="80"/>
    <s v="B22819610002"/>
    <s v="BOD"/>
    <n v="2281961"/>
    <m/>
    <s v="00041011104 DEP.DE CHEQ.AJENOS,RET.DE CAM.,CONCEPTO: TRANSFERENCIA DE RECURSOS PARA CERTIFICAION SELLO HECHO EN BOLIVIA,DEP.: MDPYEP , PROCEDENCIA: BANCO UNION S.A., CHEQUE: 1372, FECHA DE EMISION:29/04/2025"/>
    <m/>
    <m/>
    <m/>
    <m/>
    <m/>
    <m/>
    <n v="0"/>
    <n v="61200"/>
    <s v="NO_CONCILIADO"/>
  </r>
  <r>
    <x v="60"/>
    <m/>
    <x v="60"/>
    <x v="80"/>
    <s v="B22819630002"/>
    <s v="BOD"/>
    <n v="2281963"/>
    <m/>
    <s v="00041011103 DEP.DE CHEQ.AJENOS,RET.DE CAM.,CONCEPTO: POR DEPÓSITOS REALIZADOS PARA LA EMISION DE AUTORIZACIONES PREVIAS DE IMPORTACION,DEP.: MDPYEP , PROCEDENCIA: BANCO UNION S.A., CHEQUE: 1373, FECHA DE EMISION:29/04/2025"/>
    <m/>
    <m/>
    <m/>
    <m/>
    <m/>
    <m/>
    <n v="0"/>
    <n v="308700"/>
    <s v="NO_CONCILIADO"/>
  </r>
  <r>
    <x v="107"/>
    <m/>
    <x v="107"/>
    <x v="80"/>
    <s v="B22819640002"/>
    <s v="BOD"/>
    <n v="2281964"/>
    <m/>
    <s v="00680012001 DEP.DE CHEQ.AJENOS,RET.DE CAM.,CONCEPTO: REPOSICION DE CREDENCIAL,DEP.: CONTRALORIA GENERAL DEL ESTADO , PROCEDENCIA: BANCO UNION S.A., CHEQUE: 9419, FECHA DE EMISION:29/04/2025"/>
    <m/>
    <m/>
    <m/>
    <m/>
    <m/>
    <m/>
    <n v="0"/>
    <n v="54"/>
    <s v="NO_CONCILIADO"/>
  </r>
  <r>
    <x v="9"/>
    <m/>
    <x v="9"/>
    <x v="80"/>
    <s v="Q22128030002"/>
    <s v="CRV"/>
    <n v="2212803"/>
    <m/>
    <s v="NUMERO DE LIBRETA CUT: 00086011102 OPERACIÓN E18 TRANSFERENCIA DEL SISTEMA FINANCIERO POR CUENTA DE TERCEROS A LA CUT SOL. ESC. DE REPSOL E&amp;P BOLIVIA S.A."/>
    <m/>
    <m/>
    <m/>
    <m/>
    <m/>
    <m/>
    <n v="0"/>
    <n v="4604.04"/>
    <s v="NO_CONCILIADO"/>
  </r>
  <r>
    <x v="5"/>
    <m/>
    <x v="5"/>
    <x v="80"/>
    <s v="G31187630001"/>
    <s v="CVD"/>
    <n v="3118763"/>
    <m/>
    <s v="COBRO COSTOS DE PAPELERIA SEGUN TRANSFERENCIA DEL EXTERIOR POR ORDEN DE FIDEICOMISO HERCO - CKM (LIMA PERÚ) REF.: CRED URI/EMB11-01 CIST EMB 12-01 CIST FECHA VALOR 30/04/2025 LIB. 00513062002 YPFB - EXPORTACIÓN DE GLP Y OTROS-BOLIVIANOS"/>
    <m/>
    <m/>
    <m/>
    <m/>
    <m/>
    <m/>
    <n v="60"/>
    <n v="0"/>
    <s v="NO_CONCILIADO"/>
  </r>
  <r>
    <x v="5"/>
    <m/>
    <x v="5"/>
    <x v="80"/>
    <s v="G31187820001"/>
    <s v="CVD"/>
    <n v="3118782"/>
    <m/>
    <s v="COBRO COSTOS DE PAPELERIA SEGUN TRANSFERENCIA DEL EXTERIOR POR ORDEN DE OILY LUBRIFICANTES E QUIMICOS LTDA (BR/RIO GRANDE) REF.: CRED INV/039/2025 FECHA VALOR 29/04/2025 LIB. 00513062002 YPFB - EXPORTACIÓN DE GLP Y OTROS-BOLIVIANOS"/>
    <m/>
    <m/>
    <m/>
    <m/>
    <m/>
    <m/>
    <n v="60"/>
    <n v="0"/>
    <s v="NO_CONCILIADO"/>
  </r>
  <r>
    <x v="21"/>
    <m/>
    <x v="21"/>
    <x v="80"/>
    <s v="J06347440002"/>
    <s v="NTE"/>
    <n v="11820436"/>
    <m/>
    <s v="A:00862012001 GAM DE POTOSI TRANSFERENCIA DE RECUPERACIONES SEGÚN NOTA INTERNA GEF-LCR-DYF-0398-NOT/25, POR CONCEPTO DE REMUNERACION DE ADMINISTRACION QUE CORRESPONDE AL FNDR DE ACUERDO A CONTRATO DE FIDEICOMISO “FINANCIAMIENTO DE APOYO A LA REACTIVACION DE LA INVERSION PUBLICA” (FARIP). (normal y reliquidación)"/>
    <m/>
    <m/>
    <m/>
    <m/>
    <m/>
    <m/>
    <n v="0"/>
    <n v="32524.57"/>
    <s v="NO_CONCILIADO"/>
  </r>
  <r>
    <x v="79"/>
    <m/>
    <x v="79"/>
    <x v="80"/>
    <s v="J06347430002"/>
    <s v="NTE"/>
    <n v="11820420"/>
    <m/>
    <s v="A:00099021001 GAM DE POTOSI, TRANSFERENCIA DE RECUPERACIONES SEGÚN NOTA INTERNA GEF-LCR-DYF-0398-NOT/25, POR CONCEPTO DE INTERESES DE ACUERDO A CONTRATO DE FIDEICOMISO “FINANCIAMIENTO DE APOYO A LA REACTIVACION DE LA INVERSION PUBLICA” (FARIP) FIRMADO ENTRE EL MPD Y EL FNDR. (normal y reliquidación)"/>
    <m/>
    <m/>
    <m/>
    <m/>
    <m/>
    <m/>
    <n v="0"/>
    <n v="32524.57"/>
    <s v="NO_CONCILIADO"/>
  </r>
  <r>
    <x v="17"/>
    <m/>
    <x v="17"/>
    <x v="80"/>
    <s v="Q22132860002"/>
    <s v="CRV"/>
    <n v="2213286"/>
    <m/>
    <s v="NUMERO DE LIBRETA CUT: LIB NÂ° 00047134101 OPERACIÓN E75 TRANSFERENCIA DE LA CUENTA FISCAL BUN A LA CUT EN MN TRANSFERENCIA DE FONDOS A SOLICITUD DE GOB. AUTONOMO MCPAL. DE TOLATA CITE- MAE-G.A.M.T NÂº 126/2025 CUENTA CUT 3987069001 LIBRETA NÂ° 00047134101 TGN - RECURSOS ORDINARIOS."/>
    <m/>
    <m/>
    <m/>
    <m/>
    <m/>
    <m/>
    <n v="0"/>
    <n v="99606.14"/>
    <s v="NO_CONCILIADO"/>
  </r>
  <r>
    <x v="79"/>
    <m/>
    <x v="79"/>
    <x v="80"/>
    <s v="J06347450002"/>
    <s v="NTE"/>
    <n v="11817884"/>
    <m/>
    <s v="A:00099021001 GAM DE BATALLAS, TRANSFERENCIA DE RECUPERACIONES SEGÚN NOTA INTERNA GEF-LCR-DYF-0332-NOT/25, POR CONCEPTO DE INTERESES DE ACUERDO A CONTRATO DE FIDEICOMISO “FINANCIAMIENTO DE APOYO A LA REACTIVACION DE LA INVERSION PUBLICA” (FARIP) FIRMADO ENTRE EL MPD Y EL FNDR."/>
    <m/>
    <m/>
    <m/>
    <m/>
    <m/>
    <m/>
    <n v="0"/>
    <n v="3746.43"/>
    <s v="NO_CONCILIADO"/>
  </r>
  <r>
    <x v="79"/>
    <m/>
    <x v="79"/>
    <x v="80"/>
    <s v="J06347460002"/>
    <s v="NTE"/>
    <n v="11817364"/>
    <m/>
    <s v="A:00099021001 GAM DE BATALLAS, TRANSFERENCIA DE RECUPERACIONES SEGÚN NOTA INTERNA GEF-LCR-DYF-0332-NOT/25, POR CONCEPTO DE CAPITAL E INTERESES DE ACUERDO A CONTRATO DE FIDEICOMISO “FINANCIAMIENTO DE APOYO A LA REACTIVACION DE LA INVERSION PUBLICA” (FARIP) FIRMADO ENTRE EL MPD Y EL FNDR."/>
    <m/>
    <m/>
    <m/>
    <m/>
    <m/>
    <m/>
    <n v="0"/>
    <n v="75109.72"/>
    <s v="NO_CONCILIADO"/>
  </r>
  <r>
    <x v="21"/>
    <m/>
    <x v="21"/>
    <x v="80"/>
    <s v="J06347470002"/>
    <s v="NTE"/>
    <n v="11817885"/>
    <m/>
    <s v="A:00862012001 GAM DE BATALLAS TRANSFERENCIA DE RECUPERACIONES SEGÚN NOTA INTERNA GEF-LCR-DYF-0332-NOT/25, POR CONCEPTO DE REMUNERACION DE ADMINISTRACION QUE CORRESPONDE AL FNDR DE ACUERDO A CONTRATO DE FIDEICOMISO “FINANCIAMIENTO DE APOYO A LA REACTIVACION DE LA INVERSION PUBLICA” (FARIP)."/>
    <m/>
    <m/>
    <m/>
    <m/>
    <m/>
    <m/>
    <n v="0"/>
    <n v="3746.42"/>
    <s v="NO_CONCILIADO"/>
  </r>
  <r>
    <x v="79"/>
    <m/>
    <x v="79"/>
    <x v="80"/>
    <s v="J06347480002"/>
    <s v="NTE"/>
    <n v="11817897"/>
    <m/>
    <s v="A:00099021001 GAM DE EL VILLAR, TRANSFERENCIA DE RECUPERACIONES SEGÚN NOTA INTERNA GEF-LCR-DYF-0332-NOT/25, POR CONCEPTO DE INTERESES DE ACUERDO A CONTRATO DE FIDEICOMISO “FINANCIAMIENTO DE APOYO A LA REACTIVACION DE LA INVERSION PUBLICA” (FARIP) FIRMADO ENTRE EL MPD Y EL FNDR."/>
    <m/>
    <m/>
    <m/>
    <m/>
    <m/>
    <m/>
    <n v="0"/>
    <n v="11080.9"/>
    <s v="NO_CONCILIADO"/>
  </r>
  <r>
    <x v="21"/>
    <m/>
    <x v="21"/>
    <x v="80"/>
    <s v="J06347490002"/>
    <s v="NTE"/>
    <n v="11817871"/>
    <m/>
    <s v="A:00862012001 GAM DE BATALLAS TRANSFERENCIA DE RECUPERACIONES SEGÚN NOTA INTERNA GEF-LCR-DYF-0332-NOT/25, POR CONCEPTO DE REMUNERACION DE ADMINISTRACION QUE CORRESPONDE AL FNDR DE ACUERDO A CONTRATO DE FIDEICOMISO “FINANCIAMIENTO DE APOYO A LA REACTIVACION DE LA INVERSION PUBLICA” (FARIP)."/>
    <m/>
    <m/>
    <m/>
    <m/>
    <m/>
    <m/>
    <n v="0"/>
    <n v="11538.6"/>
    <s v="NO_CONCILIADO"/>
  </r>
  <r>
    <x v="79"/>
    <m/>
    <x v="79"/>
    <x v="80"/>
    <s v="J06347500002"/>
    <s v="NTE"/>
    <n v="11817901"/>
    <m/>
    <s v="A:00099021001 GAM DE EL VILLAR, TRANSFERENCIA DE RECUPERACIONES SEGÚN NOTA INTERNA GEF-LCR-DYF-0332-NOT/25, POR CONCEPTO DE INTERESES DE ACUERDO A CONTRATO DE FIDEICOMISO “FINANCIAMIENTO DE APOYO A LA REACTIVACION DE LA INVERSION PUBLICA” (FARIP) FIRMADO ENTRE EL MPD Y EL FNDR."/>
    <m/>
    <m/>
    <m/>
    <m/>
    <m/>
    <m/>
    <n v="0"/>
    <n v="1332.11"/>
    <s v="NO_CONCILIADO"/>
  </r>
  <r>
    <x v="21"/>
    <m/>
    <x v="21"/>
    <x v="80"/>
    <s v="J06347510002"/>
    <s v="NTE"/>
    <n v="11817900"/>
    <m/>
    <s v="A:00862012001 GAM DE EL VILLAR TRANSFERENCIA DE RECUPERACIONES SEGÚN NOTA INTERNA GEF-LCR-DYF-0332-NOT/25, POR CONCEPTO DE REMUNERACION DE ADMINISTRACION QUE CORRESPONDE AL FNDR DE ACUERDO A CONTRATO DE FIDEICOMISO “FINANCIAMIENTO DE APOYO A LA REACTIVACION DE LA INVERSION PUBLICA” (FARIP)."/>
    <m/>
    <m/>
    <m/>
    <m/>
    <m/>
    <m/>
    <n v="0"/>
    <n v="11080.9"/>
    <s v="NO_CONCILIADO"/>
  </r>
  <r>
    <x v="21"/>
    <m/>
    <x v="21"/>
    <x v="80"/>
    <s v="J06347590002"/>
    <s v="NTE"/>
    <n v="11817934"/>
    <m/>
    <s v="A:00862012001 GAM DE HUANUNI TRANSFERENCIA DE RECUPERACIONES SEGÚN NOTA INTERNA GEF-LCR-DYF-0332-NOT/25, POR CONCEPTO DE REMUNERACION DE ADMINISTRACION QUE CORRESPONDE AL FNDR DE ACUERDO A CONTRATO DE FIDEICOMISO “FINANCIAMIENTO DE APOYO A LA REACTIVACION DE LA INVERSION PUBLICA” (FARIP)."/>
    <m/>
    <m/>
    <m/>
    <m/>
    <m/>
    <m/>
    <n v="0"/>
    <n v="3920.24"/>
    <s v="NO_CONCILIADO"/>
  </r>
  <r>
    <x v="21"/>
    <m/>
    <x v="21"/>
    <x v="80"/>
    <s v="J06347520002"/>
    <s v="NTE"/>
    <n v="11817902"/>
    <m/>
    <s v="A:00862012001 GAM DE EL VILLAR TRANSFERENCIA DE RECUPERACIONES SEGÚN NOTA INTERNA GEF-LCR-DYF-0332-NOT/25, POR CONCEPTO DE REMUNERACION DE ADMINISTRACION QUE CORRESPONDE AL FNDR DE ACUERDO A CONTRATO DE FIDEICOMISO “FINANCIAMIENTO DE APOYO A LA REACTIVACION DE LA INVERSION PUBLICA” (FARIP)."/>
    <m/>
    <m/>
    <m/>
    <m/>
    <m/>
    <m/>
    <n v="0"/>
    <n v="1332.1"/>
    <s v="NO_CONCILIADO"/>
  </r>
  <r>
    <x v="79"/>
    <m/>
    <x v="79"/>
    <x v="80"/>
    <s v="J06347530002"/>
    <s v="NTE"/>
    <n v="11817908"/>
    <m/>
    <s v="A:00099021001 GAM DE HUANUNI, TRANSFERENCIA DE RECUPERACIONES SEGÚN NOTA INTERNA GEF-LCR-DYF-0332-NOT/25, POR CONCEPTO DE CAPITAL E INTERESES DE ACUERDO A CONTRATO DE FIDEICOMISO “FINANCIAMIENTO DE APOYO A LA REACTIVACION DE LA INVERSION PUBLICA” (FARIP) FIRMADO ENTRE EL MPD Y EL FNDR."/>
    <m/>
    <m/>
    <m/>
    <m/>
    <m/>
    <m/>
    <n v="0"/>
    <n v="26355.05"/>
    <s v="NO_CONCILIADO"/>
  </r>
  <r>
    <x v="21"/>
    <m/>
    <x v="21"/>
    <x v="80"/>
    <s v="J06347580002"/>
    <s v="NTE"/>
    <n v="11817988"/>
    <m/>
    <s v="A:00862012001 GAM DE PRESTO TRANSFERENCIA DE RECUPERACIONES SEGÚN NOTA INTERNA GEF-LCR-DYF-0332-NOT/25, POR CONCEPTO DE REMUNERACION DE ADMINISTRACION QUE CORRESPONDE AL FNDR DE ACUERDO A CONTRATO DE FIDEICOMISO “FINANCIAMIENTO DE APOYO A LA REACTIVACION DE LA INVERSION PUBLICA” (FARIP)."/>
    <m/>
    <m/>
    <m/>
    <m/>
    <m/>
    <m/>
    <n v="0"/>
    <n v="1092.45"/>
    <s v="NO_CONCILIADO"/>
  </r>
  <r>
    <x v="79"/>
    <m/>
    <x v="79"/>
    <x v="80"/>
    <s v="J06347600002"/>
    <s v="NTE"/>
    <n v="11817964"/>
    <m/>
    <s v="A:00099021001 GAM DE PRESTO, TRANSFERENCIA DE RECUPERACIONES SEGÚN NOTA INTERNA GEF-LCR-DYF-0332-NOT/25, POR CONCEPTO DE INTERESES DE ACUERDO A CONTRATO DE FIDEICOMISO “FINANCIAMIENTO DE APOYO A LA REACTIVACION DE LA INVERSION PUBLICA” (FARIP) FIRMADO ENTRE EL MPD Y EL FNDR."/>
    <m/>
    <m/>
    <m/>
    <m/>
    <m/>
    <m/>
    <n v="0"/>
    <n v="1092.46"/>
    <s v="NO_CONCILIADO"/>
  </r>
  <r>
    <x v="79"/>
    <m/>
    <x v="79"/>
    <x v="80"/>
    <s v="J06347610002"/>
    <s v="NTE"/>
    <n v="11817943"/>
    <m/>
    <s v="A:00099021001 GAM DE MORO MORO, TRANSFERENCIA DE RECUPERACIONES SEGÚN NOTA INTERNA GEF-LCR-DYF-0332-NOT/25, POR CONCEPTO DE CAPITAL E INTERESES DE ACUERDO A CONTRATO DE FIDEICOMISO “FINANCIAMIENTO DE APOYO A LA REACTIVACION DE LA INVERSION PUBLICA” (FARIP) FIRMADO ENTRE EL MPD Y EL FNDR."/>
    <m/>
    <m/>
    <m/>
    <m/>
    <m/>
    <m/>
    <n v="0"/>
    <n v="7781.62"/>
    <s v="NO_CONCILIADO"/>
  </r>
  <r>
    <x v="21"/>
    <m/>
    <x v="21"/>
    <x v="80"/>
    <s v="J06347620002"/>
    <s v="NTE"/>
    <n v="11817944"/>
    <m/>
    <s v="A:00862012001 GAM DE MORO MORO TRANSFERENCIA DE RECUPERACIONES SEGÚN NOTA INTERNA GEF-LCR-DYF-0332-NOT/25, POR CONCEPTO DE REMUNERACION DE ADMINISTRACION QUE CORRESPONDE AL FNDR DE ACUERDO A CONTRATO DE FIDEICOMISO “FINANCIAMIENTO DE APOYO A LA REACTIVACION DE LA INVERSION PUBLICA” (FARIP)."/>
    <m/>
    <m/>
    <m/>
    <m/>
    <m/>
    <m/>
    <n v="0"/>
    <n v="1157.4100000000001"/>
    <s v="NO_CONCILIADO"/>
  </r>
  <r>
    <x v="21"/>
    <m/>
    <x v="21"/>
    <x v="80"/>
    <s v="J06347650002"/>
    <s v="NTE"/>
    <n v="11818006"/>
    <m/>
    <s v="A:00862012001 GAM DE PUCARANI TRANSFERENCIA DE RECUPERACIONES SEGÚN NOTA INTERNA GEF-LCR-DYF-0332-NOT/25, POR CONCEPTO DE REMUNERACION DE ADMINISTRACION QUE CORRESPONDE AL FNDR DE ACUERDO A CONTRATO DE FIDEICOMISO “FINANCIAMIENTO DE APOYO A LA REACTIVACION DE LA INVERSION PUBLICA” (FARIP)."/>
    <m/>
    <m/>
    <m/>
    <m/>
    <m/>
    <m/>
    <n v="0"/>
    <n v="13466.26"/>
    <s v="NO_CONCILIADO"/>
  </r>
  <r>
    <x v="79"/>
    <m/>
    <x v="79"/>
    <x v="80"/>
    <s v="J06347660002"/>
    <s v="NTE"/>
    <n v="11818022"/>
    <m/>
    <s v="A:00099021001 GAM DE PUERTO PEREZ, TRANSFERENCIA DE RECUPERACIONES SEGÚN NOTA INTERNA GEF-LCR-DYF-0332-NOT/25, POR CONCEPTO DE CAPITAL E INTERESES DE ACUERDO A CONTRATO DE FIDEICOMISO “FINANCIAMIENTO DE APOYO A LA REACTIVACION DE LA INVERSION PUBLICA” (FARIP) FIRMADO ENTRE EL MPD Y EL FNDR."/>
    <m/>
    <m/>
    <m/>
    <m/>
    <m/>
    <m/>
    <n v="0"/>
    <n v="50487.73"/>
    <s v="NO_CONCILIADO"/>
  </r>
  <r>
    <x v="79"/>
    <m/>
    <x v="79"/>
    <x v="80"/>
    <s v="J06347670002"/>
    <s v="NTE"/>
    <n v="11817989"/>
    <m/>
    <s v="A:00099021001 GAM DE PUCARANI, TRANSFERENCIA DE RECUPERACIONES SEGÚN NOTA INTERNA GEF-LCR-DYF-0332-NOT/25, POR CONCEPTO DE CAPITAL E INTERESES DE ACUERDO A CONTRATO DE FIDEICOMISO “FINANCIAMIENTO DE APOYO A LA REACTIVACION DE LA INVERSION PUBLICA” (FARIP) FIRMADO ENTRE EL MPD Y EL FNDR."/>
    <m/>
    <m/>
    <m/>
    <m/>
    <m/>
    <m/>
    <n v="0"/>
    <n v="92077.6"/>
    <s v="NO_CONCILIADO"/>
  </r>
  <r>
    <x v="79"/>
    <m/>
    <x v="79"/>
    <x v="80"/>
    <s v="J06347680002"/>
    <s v="NTE"/>
    <n v="11818081"/>
    <m/>
    <s v="A:00099021001 GAM DE SICAYA, TRANSFERENCIA DE RECUPERACIONES SEGÚN NOTA INTERNA GEF-LCR-DYF-0332-NOT/25, POR CONCEPTO DE CAPITAL E INTERESES DE ACUERDO A CONTRATO DE FIDEICOMISO “FINANCIAMIENTO DE APOYO A LA REACTIVACION DE LA INVERSION PUBLICA” (FARIP) FIRMADO ENTRE EL MPD Y EL FNDR."/>
    <m/>
    <m/>
    <m/>
    <m/>
    <m/>
    <m/>
    <n v="0"/>
    <n v="20654.91"/>
    <s v="NO_CONCILIADO"/>
  </r>
  <r>
    <x v="21"/>
    <m/>
    <x v="21"/>
    <x v="80"/>
    <s v="J06347690002"/>
    <s v="NTE"/>
    <n v="11818044"/>
    <m/>
    <s v="A:00862012001 GAM DE PUERTO PEREZ TRANSFERENCIA DE RECUPERACIONES SEGÚN NOTA INTERNA GEF-LCR-DYF-0332-NOT/25, POR CONCEPTO DE REMUNERACION DE ADMINISTRACION QUE CORRESPONDE AL FNDR DE ACUERDO A CONTRATO DE FIDEICOMISO “FINANCIAMIENTO DE APOYO A LA REACTIVACION DE LA INVERSION PUBLICA” (FARIP)."/>
    <m/>
    <m/>
    <m/>
    <m/>
    <m/>
    <m/>
    <n v="0"/>
    <n v="7755.99"/>
    <s v="NO_CONCILIADO"/>
  </r>
  <r>
    <x v="21"/>
    <m/>
    <x v="21"/>
    <x v="80"/>
    <s v="J06347700002"/>
    <s v="NTE"/>
    <n v="11818084"/>
    <m/>
    <s v="A:00862012001 GAM DE SICAYA TRANSFERENCIA DE RECUPERACIONES SEGÚN NOTA INTERNA GEF-LCR-DYF-0332-NOT/25, POR CONCEPTO DE REMUNERACION DE ADMINISTRACION QUE CORRESPONDE AL FNDR DE ACUERDO A CONTRATO DE FIDEICOMISO “FINANCIAMIENTO DE APOYO A LA REACTIVACION DE LA INVERSION PUBLICA” (FARIP)."/>
    <m/>
    <m/>
    <m/>
    <m/>
    <m/>
    <m/>
    <n v="0"/>
    <n v="3072.11"/>
    <s v="NO_CONCILIADO"/>
  </r>
  <r>
    <x v="21"/>
    <m/>
    <x v="21"/>
    <x v="80"/>
    <s v="J06347710002"/>
    <s v="NTE"/>
    <n v="11823916"/>
    <m/>
    <s v="A:00862012001 GAM DE ACHACACHI, TRANSFERENCIA DE RECUPERACIONES SEGÚN NOTA GEF-LCR-JSZ-0345-NOT/25 POR CONCEPTO DE REMUNERACIÓN POR ADMINISTRACION DE FIDEICOMISO QUE CORRESPONDEN AL FNDR DE ACUERDO A CONTRATO DE FIDEICOMISO “PROGRAMA APOYO A LA EJECUCION DE LA INVERSION PUBLICA” (AEIP)."/>
    <m/>
    <m/>
    <m/>
    <m/>
    <m/>
    <m/>
    <n v="0"/>
    <n v="15809.13"/>
    <s v="NO_CONCILIADO"/>
  </r>
  <r>
    <x v="79"/>
    <m/>
    <x v="79"/>
    <x v="80"/>
    <s v="J06347720002"/>
    <s v="NTE"/>
    <n v="11823887"/>
    <m/>
    <s v="A:00099021001 GAM DE ACHACACHI, TRANSFERENCIA DE RECUPERACIONES SEGÚN NOTA GEF-LCR-JSZ-0345-NOT/25 POR CONCEPTO DE PAGO DE CAPITAL E INTERES DE ACUERDO A CONTRATO DE FIDEICOMISO “PROGRAMA APOYO A LA EJECUCION DE LA INVERSION PUBLICA” (AEIP) FIRMADO ENTRE MINISTERIO DE PLANIFICACION Y EL FNDR."/>
    <m/>
    <m/>
    <m/>
    <m/>
    <m/>
    <m/>
    <n v="0"/>
    <n v="190706.13"/>
    <s v="NO_CONCILIADO"/>
  </r>
  <r>
    <x v="21"/>
    <m/>
    <x v="21"/>
    <x v="80"/>
    <s v="J06347730002"/>
    <s v="NTE"/>
    <n v="11823886"/>
    <m/>
    <s v="A:00862012001 GAD DE CHUQUISACA, TRANSFERENCIA DE RECUPERACIONES SEGÚN NOTA GEF-LCR-JSZ-0345-NOT/25 POR CONCEPTO DE REMUNERACIÓN POR ADMINISTRACION DE FIDEICOMISO QUE CORRESPONDEN AL FNDR DE ACUERDO A CONTRATO DE FIDEICOMISO “PROGRAMA APOYO A LA EJECUCION DE LA INVERSION PUBLICA” (AEIP)."/>
    <m/>
    <m/>
    <m/>
    <m/>
    <m/>
    <m/>
    <n v="0"/>
    <n v="212737.27"/>
    <s v="NO_CONCILIADO"/>
  </r>
  <r>
    <x v="79"/>
    <m/>
    <x v="79"/>
    <x v="80"/>
    <s v="J06347740002"/>
    <s v="NTE"/>
    <n v="11823858"/>
    <m/>
    <s v="A:00099021001 GAD DE CHUQUISACA, TRANSFERENCIA DE RECUPERACIONES SEGÚN NOTA GEF-LCR-JSZ-0345-NOT/25 POR CONCEPTO DE PAGO DE CAPITAL E INTERES DE ACUERDO A CONTRATO DE FIDEICOMISO “PROGRAMA APOYO A LA EJECUCION DE LA INVERSION PUBLICA” (AEIP) FIRMADO ENTRE MINISTERIO DE PLANIFICACION Y EL FNDR."/>
    <m/>
    <m/>
    <m/>
    <m/>
    <m/>
    <m/>
    <n v="0"/>
    <n v="2566361.2000000002"/>
    <s v="NO_CONCILIADO"/>
  </r>
  <r>
    <x v="21"/>
    <m/>
    <x v="21"/>
    <x v="80"/>
    <s v="J06347780002"/>
    <s v="NTE"/>
    <n v="11818140"/>
    <m/>
    <s v="A:00862012001 GAM DE TIRAQUE TRANSFERENCIA DE RECUPERACIONES SEGÚN NOTA INTERNA GEF-LCR-DYF-0332-NOT/25, POR CONCEPTO DE REMUNERACION DE ADMINISTRACION QUE CORRESPONDE AL FNDR DE ACUERDO A CONTRATO DE FIDEICOMISO “FINANCIAMIENTO DE APOYO A LA REACTIVACION DE LA INVERSION PUBLICA” (FARIP)."/>
    <m/>
    <m/>
    <m/>
    <m/>
    <m/>
    <m/>
    <n v="0"/>
    <n v="7404.63"/>
    <s v="NO_CONCILIADO"/>
  </r>
  <r>
    <x v="79"/>
    <m/>
    <x v="79"/>
    <x v="80"/>
    <s v="J06347750002"/>
    <s v="NTE"/>
    <n v="11818137"/>
    <m/>
    <s v="A:00099021001 GAM DE TIRAQUE, TRANSFERENCIA DE RECUPERACIONES SEGÚN NOTA INTERNA GEF-LCR-DYF-0332-NOT/25, POR CONCEPTO DE INTERESES DE ACUERDO A CONTRATO DE FIDEICOMISO “FINANCIAMIENTO DE APOYO A LA REACTIVACION DE LA INVERSION PUBLICA” (FARIP) FIRMADO ENTRE EL MPD Y EL FNDR."/>
    <m/>
    <m/>
    <m/>
    <m/>
    <m/>
    <m/>
    <n v="0"/>
    <n v="7404.63"/>
    <s v="NO_CONCILIADO"/>
  </r>
  <r>
    <x v="21"/>
    <m/>
    <x v="21"/>
    <x v="80"/>
    <s v="J06347760002"/>
    <s v="NTE"/>
    <n v="11818125"/>
    <m/>
    <s v="A:00862012001 GAM DE SUCRE TRANSFERENCIA DE RECUPERACIONES SEGÚN NOTA INTERNA GEF-LCR-DYF-0332-NOT/25, POR CONCEPTO DE REMUNERACION DE ADMINISTRACION QUE CORRESPONDE AL FNDR DE ACUERDO A CONTRATO DE FIDEICOMISO “FINANCIAMIENTO DE APOYO A LA REACTIVACION DE LA INVERSION PUBLICA” (FARIP)."/>
    <m/>
    <m/>
    <m/>
    <m/>
    <m/>
    <m/>
    <n v="0"/>
    <n v="63786.97"/>
    <s v="NO_CONCILIADO"/>
  </r>
  <r>
    <x v="79"/>
    <m/>
    <x v="79"/>
    <x v="80"/>
    <s v="J06347770002"/>
    <s v="NTE"/>
    <n v="11818117"/>
    <m/>
    <s v="A:00099021001 GAM DE SUCRE, TRANSFERENCIA DE RECUPERACIONES SEGÚN NOTA INTERNA GEF-LCR-DYF-0332-NOT/25, POR CONCEPTO DE CAPITAL E INTERESES DE ACUERDO A CONTRATO DE FIDEICOMISO “FINANCIAMIENTO DE APOYO A LA REACTIVACION DE LA INVERSION PUBLICA” (FARIP) FIRMADO ENTRE EL MPD Y EL FNDR."/>
    <m/>
    <m/>
    <m/>
    <m/>
    <m/>
    <m/>
    <n v="0"/>
    <n v="753558.63"/>
    <s v="NO_CONCILIADO"/>
  </r>
  <r>
    <x v="79"/>
    <m/>
    <x v="79"/>
    <x v="80"/>
    <s v="J06347790002"/>
    <s v="NTE"/>
    <n v="11818215"/>
    <m/>
    <s v="A:00099021001 GAM DE TIRAQUE, TRANSFERENCIA DE RECUPERACIONES SEGÚN NOTA INTERNA GEF-LCR-DYF-0332-NOT/25, POR CONCEPTO DE CAPITAL E INTERESES DE ACUERDO A CONTRATO DE FIDEICOMISO “FINANCIAMIENTO DE APOYO A LA REACTIVACION DE LA INVERSION PUBLICA” (FARIP) FIRMADO ENTRE EL MPD Y EL FNDR."/>
    <m/>
    <m/>
    <m/>
    <m/>
    <m/>
    <m/>
    <n v="0"/>
    <n v="23180.59"/>
    <s v="NO_CONCILIADO"/>
  </r>
  <r>
    <x v="5"/>
    <m/>
    <x v="5"/>
    <x v="80"/>
    <s v="G31192830001"/>
    <s v="CVD"/>
    <n v="3119283"/>
    <m/>
    <s v="COBRO COSTOS DE PAPELERIA SEGUN TRANSFERENCIA DEL EXTERIOR POR ORDEN DE PETROLEO BRASILEIRO SA - PETROBRAS, RIO DE JANEIRO BRAZIL 20031-170 BR, FECHA VALOR 30/04/2025 REF.: NO.EXB-GAS-311-25.1/29.4.2025 TRN/20250430-00146803. LIB. 00513012007 YPFB - RECURSOS NACIONALIZACIÓN"/>
    <m/>
    <m/>
    <m/>
    <m/>
    <m/>
    <m/>
    <n v="60"/>
    <n v="0"/>
    <s v="NO_CONCILIADO"/>
  </r>
  <r>
    <x v="60"/>
    <m/>
    <x v="60"/>
    <x v="80"/>
    <s v="G31194590004"/>
    <s v="DVD"/>
    <n v="23212"/>
    <m/>
    <s v="VENTA DE DIVISAS CON TRANSFERENCIA DE FONDOS A SOLICITUD DE MINISTERIO DE DESARROLLO PRODUCTIVO Y ECONOMIA PLURAL SEGUN SOLICITUD 23212 REF: HR-SNV/2024-0594 PAYMENT OF THE CONSTRIBUTIONS OF THE PLURINATIONAL STATE BOLIVIAN TO THE COFFEE ORGANIZATION-OIC OF 2023-2024. EQUIVALENTES 5.965,77 USD LIB. 00041071101 SERVICIO NACIONAL DE VERIFICACION DE EXPORTACIONES POR DIFERENCIAL CAMBIARIO"/>
    <m/>
    <m/>
    <m/>
    <m/>
    <m/>
    <m/>
    <n v="1109.1500000000001"/>
    <n v="0"/>
    <s v="NO_CONCILIADO"/>
  </r>
  <r>
    <x v="7"/>
    <m/>
    <x v="7"/>
    <x v="80"/>
    <s v="S11257420003"/>
    <s v="COB"/>
    <n v="1125742"/>
    <m/>
    <s v="||TRANSFERENCIA DE FONDOS SG NOTA MEFP/VTCP/DGCP/UODP-905/2019 DE 25/09/2019 MEFP REF:PAGO AL CUSTODIO CORRESPONDIENTE AL CUARTO TRIMESTRE DE 2024 FACTURA NO. 1373388 REF:BENEF.JPMORGAN CHASE BANK - EE.UU. MONTO TOTAL USD 58.03X12.50%=USD 7,25 LIB.00099021001 TGN RECURSOS ORDINARIOS COBRO COMIS.0,20% S/USD 50,78 SWIFT BS300.-UT.BS60.-"/>
    <m/>
    <m/>
    <m/>
    <m/>
    <m/>
    <m/>
    <n v="360.69"/>
    <n v="0"/>
    <s v="NO_CONCILIADO"/>
  </r>
  <r>
    <x v="21"/>
    <m/>
    <x v="21"/>
    <x v="80"/>
    <s v="J06348110002"/>
    <s v="NTE"/>
    <n v="11818238"/>
    <m/>
    <s v="A:00862012001 GAM DE TIRAQUE TRANSFERENCIA DE RECUPERACIONES SEGÚN NOTA INTERNA GEF-LCR-DYF-0332-NOT/25, POR CONCEPTO DE REMUNERACION DE ADMINISTRACION QUE CORRESPONDE AL FNDR DE ACUERDO A CONTRATO DE FIDEICOMISO “FINANCIAMIENTO DE APOYO A LA REACTIVACION DE LA INVERSION PUBLICA” (FARIP)."/>
    <m/>
    <m/>
    <m/>
    <m/>
    <m/>
    <m/>
    <n v="0"/>
    <n v="3463.68"/>
    <s v="NO_CONCILIADO"/>
  </r>
  <r>
    <x v="21"/>
    <m/>
    <x v="21"/>
    <x v="80"/>
    <s v="J06348120002"/>
    <s v="NTE"/>
    <n v="11818281"/>
    <m/>
    <s v="A:00862012001 GAM DE UYUNI TRANSFERENCIA DE RECUPERACIONES SEGÚN NOTA INTERNA GEF-LCR-DYF-0332-NOT/25, POR CONCEPTO DE REMUNERACION DE ADMINISTRACION QUE CORRESPONDE AL FNDR DE ACUERDO A CONTRATO DE FIDEICOMISO “FINANCIAMIENTO DE APOYO A LA REACTIVACION DE LA INVERSION PUBLICA” (FARIP)."/>
    <m/>
    <m/>
    <m/>
    <m/>
    <m/>
    <m/>
    <n v="0"/>
    <n v="29932.43"/>
    <s v="NO_CONCILIADO"/>
  </r>
  <r>
    <x v="21"/>
    <m/>
    <x v="21"/>
    <x v="80"/>
    <s v="J06348130002"/>
    <s v="NTE"/>
    <n v="11818342"/>
    <m/>
    <s v="A:00862012001 GAM DE VILLA SERRANO TRANSFERENCIA DE RECUPERACIONES SEGÚN NOTA INTERNA GEF-LCR-DYF-0332-NOT/25, POR CONCEPTO DE REMUNERACION DE ADMINISTRACION QUE CORRESPONDE AL FNDR DE ACUERDO A CONTRATO DE FIDEICOMISO “FINANCIAMIENTO DE APOYO A LA REACTIVACION DE LA INVERSION PUBLICA” (FARIP)."/>
    <m/>
    <m/>
    <m/>
    <m/>
    <m/>
    <m/>
    <n v="0"/>
    <n v="3291.97"/>
    <s v="NO_CONCILIADO"/>
  </r>
  <r>
    <x v="79"/>
    <m/>
    <x v="79"/>
    <x v="80"/>
    <s v="J06348140002"/>
    <s v="NTE"/>
    <n v="11818312"/>
    <m/>
    <s v="A:00099021001 GAM DE VILLA SERRANO, TRANSFERENCIA DE RECUPERACIONES SEGÚN NOTA INTERNA GEF-LCR-DYF-0332-NOT/25, POR CONCEPTO DE INTERESES DE ACUERDO A CONTRATO DE FIDEICOMISO “FINANCIAMIENTO DE APOYO A LA REACTIVACION DE LA INVERSION PUBLICA” (FARIP) FIRMADO ENTRE EL MPD Y EL FNDR."/>
    <m/>
    <m/>
    <m/>
    <m/>
    <m/>
    <m/>
    <n v="0"/>
    <n v="3291.98"/>
    <s v="NO_CONCILIADO"/>
  </r>
  <r>
    <x v="79"/>
    <m/>
    <x v="79"/>
    <x v="80"/>
    <s v="J06348150002"/>
    <s v="NTE"/>
    <n v="11818280"/>
    <m/>
    <s v="A:00099021001 GAM DE UYUNI, TRANSFERENCIA DE RECUPERACIONES SEGÚN NOTA INTERNA GEF-LCR-DYF-0332-NOT/25, POR CONCEPTO DE INTERESES DE ACUERDO A CONTRATO DE FIDEICOMISO “FINANCIAMIENTO DE APOYO A LA REACTIVACION DE LA INVERSION PUBLICA” (FARIP) FIRMADO ENTRE EL MPD Y EL FNDR."/>
    <m/>
    <m/>
    <m/>
    <m/>
    <m/>
    <m/>
    <n v="0"/>
    <n v="29932.43"/>
    <s v="NO_CONCILIADO"/>
  </r>
  <r>
    <x v="79"/>
    <m/>
    <x v="79"/>
    <x v="80"/>
    <s v="J06348160002"/>
    <s v="NTE"/>
    <n v="11820174"/>
    <m/>
    <s v="A:00099021001 GAM DE ACHACACHI, TRANSFERENCIA DE RECUPERACIONES SEGÚN NOTA INTERNA GEF-LCR-DYF-0332-NOT/25, POR CONCEPTO DE INTERESES DE ACUERDO A CONTRATO DE FIDEICOMISO “FINANCIAMIENTO DE APOYO A LA REACTIVACION DE LA INVERSION PUBLICA” (FARIP) FIRMADO ENTRE EL MPD Y EL FNDR."/>
    <m/>
    <m/>
    <m/>
    <m/>
    <m/>
    <m/>
    <n v="0"/>
    <n v="4043.51"/>
    <s v="NO_CONCILIADO"/>
  </r>
  <r>
    <x v="63"/>
    <m/>
    <x v="63"/>
    <x v="80"/>
    <s v="S11256770003"/>
    <s v="COB"/>
    <n v="1125677"/>
    <m/>
    <s v="||TRANSFERENCIA DE FONDOS SEGÚN MENSAJE SWIFT N°5966 DE LA FECHA Y NOTA CITE: CAR/DGE-DNAF N°0031/2025 DE NAVEGACIÓN AEREA Y AEROPUERTOS BOLIVIANOS DE FECHA 29/01/2025 (HRE-TGL-1912). (SECTOR PÚBLICO). DÉBITO DE LA LIBRETA 00389012001 NAABOL  ADMINISTRACIÓN CENTRAL, REPOSICIÓN DE ÚTILES DE ESCRITORIO"/>
    <m/>
    <m/>
    <m/>
    <m/>
    <m/>
    <m/>
    <n v="60"/>
    <n v="0"/>
    <s v="NO_CONCILIADO"/>
  </r>
  <r>
    <x v="63"/>
    <m/>
    <x v="63"/>
    <x v="80"/>
    <s v="S11256840003"/>
    <s v="COB"/>
    <n v="1125684"/>
    <m/>
    <s v="||TRANSFERENCIA DE FONDOS S/G MENSAJES SWIFT NROS. 6005-6007 EN ATENCIÓN A NOTA CITE: CAR/DGE-DNAF N°0031/2025 DE FECHA 29/1/2025 (HRE-TGL-1912) ENVIADA POR NAVEGACIÓN AÉREA Y AEROPUERTOS BOLIVIANOS (SECTOR PÚBLICO). DEBITO DE LA LIBRETA 00389012001 NAABOL-ADMINISTRACIÓN CENTRAL, COBRO DE ÚTILES DE ESCRITORIO."/>
    <m/>
    <m/>
    <m/>
    <m/>
    <m/>
    <m/>
    <n v="60"/>
    <n v="0"/>
    <s v="NO_CONCILIADO"/>
  </r>
  <r>
    <x v="3"/>
    <m/>
    <x v="3"/>
    <x v="80"/>
    <s v="S11257180003"/>
    <s v="COB"/>
    <n v="1125718"/>
    <m/>
    <s v="||TRANSFERENCIA DE FONDOS S/G MENSAJES SWIFT NROS. 6008 Y 6006 DE LA FECHA Y NOTA CITE DGAC/DAF/FIN/NE-0008/25 DE F.29.01.2025 (HRE-TGL-1866) DE LA DIRECCION GENERAL DE AERONAUTICA CIVIL (SECTOR PÚBLICO). DEBITO DE LA LIBRETA 00117012001 DGAC, REPOSICIÓN DE ÚTILES DE ESCRITORIO."/>
    <m/>
    <m/>
    <m/>
    <m/>
    <m/>
    <m/>
    <n v="60"/>
    <n v="0"/>
    <s v="NO_CONCILIADO"/>
  </r>
  <r>
    <x v="63"/>
    <m/>
    <x v="63"/>
    <x v="80"/>
    <s v="S11257230003"/>
    <s v="COB"/>
    <n v="1125723"/>
    <m/>
    <s v="||TRANSFERENCIA DE FONDOS SEGÚN MENSAJE SWIFT N°6004, CORREO ELECTRÓNICO DE LA FECHA Y NOTA CITE: CAR/DGE-DNAF N°0031/2025 DE NAVEGACIÓN AEREA Y AEROPUERTOS BOLIVIANOS DE FECHA 29/01/2025 (HRE-TGL-1912). (SECTOR PÚBLICO). DÉBITO DE LA LIBRETA 00389012001 NAABOL  ADMINISTRACIÓN CENTRAL, REPOSICIÓN DE ÚTILES DE ESCRITORIO"/>
    <m/>
    <m/>
    <m/>
    <m/>
    <m/>
    <m/>
    <n v="60"/>
    <n v="0"/>
    <s v="NO_CONCILIADO"/>
  </r>
  <r>
    <x v="3"/>
    <m/>
    <x v="3"/>
    <x v="80"/>
    <s v="S11257240003"/>
    <s v="COB"/>
    <n v="1125724"/>
    <m/>
    <s v="||TRANSFERENCIA DE FONDOS S/G MENSAJE SWIFT NRO. 5960, CORREO ELECTRONICO DE LA FECHA Y NOTA CITE DGAC/DAF/FIN/NE-0008/25 DE F.29.01.2025 (HRE-TGL-1866) DE LA DIRECCION GENERAL DE AERONAUTICA CIVIL (SECTOR PÚBLICO). DEBITO DE LA LIBRETA 00117012001 DGAC, REPOSICIÓN DE ÚTILES DE ESCRITORIO."/>
    <m/>
    <m/>
    <m/>
    <m/>
    <m/>
    <m/>
    <n v="60"/>
    <n v="0"/>
    <s v="NO_CONCILIADO"/>
  </r>
  <r>
    <x v="3"/>
    <m/>
    <x v="3"/>
    <x v="80"/>
    <s v="S11257250003"/>
    <s v="COB"/>
    <n v="1125725"/>
    <m/>
    <s v="||TRANSFERENCIA DE FONDOS SEGÚN MENSAJE SWIFT N°5967, CORREO ELECTRÓNICO DE LA FECHA Y NOTA CITE: DGAC/DAF/FIN/NE-0008/25 (HRE-TGL-1866) DE FECHA 29/01/2025 DE LA DIRECCIÓN GENERAL DE AERONÁUTICA CIVIL. (SECTOR PÚBLICO). DÉBITO DE LA LIBRETA 00117012001 DGAC, REPOSICIÓN DE ÚTILES DE ESCRITORIO."/>
    <m/>
    <m/>
    <m/>
    <m/>
    <m/>
    <m/>
    <n v="60"/>
    <n v="0"/>
    <s v="NO_CONCILIADO"/>
  </r>
  <r>
    <x v="63"/>
    <m/>
    <x v="63"/>
    <x v="80"/>
    <s v="S11257270003"/>
    <s v="COB"/>
    <n v="1125727"/>
    <m/>
    <s v="||TRANSFERENCIA DE FONDOS S/G MENSAJE SWIFT NRO. 5984, CORREO ELECTRONICO DE LA FECHA Y NOTA CITE CAR/DGE-DNAF/N°0031/2025 DE F.29.01.2025. (HRE-TGL-1912) ENVIADA POR LA NAVEGACION AEREA Y AEROPUERTOS BOLIVIANOS (SECTOR PÚBLICO). DEBITO DE LA LIB. 00389012001 NAABOL- ADMINISTRACIÓN , REPOSICIÓN DE ÚTILES DE ESCRITORIO"/>
    <m/>
    <m/>
    <m/>
    <m/>
    <m/>
    <m/>
    <n v="60"/>
    <n v="0"/>
    <s v="NO_CONCILIADO"/>
  </r>
  <r>
    <x v="3"/>
    <m/>
    <x v="3"/>
    <x v="80"/>
    <s v="S11257310003"/>
    <s v="COB"/>
    <n v="1125731"/>
    <m/>
    <s v="||TRANSFERENCIA DE FONDOS S/G MENSAJE SWIFT NRO. 5994 EN ATENCIÓN A CORREO ELECTRÓNICO DE LA DGAC Y NOTA: DGAC/DAF/FIN/NE DE F.29/1/2025 (HRE-TGL-1866) ENVIADO POR LA DIRECCIÓN GENERAL DE AERONÁUTICA CIVIL (SECTOR PÚBLICO). DEBITO DE LA LIBRETA 00117012001 DGAC, REPOSICIÓN ÚTILES DE ESCRITORIO."/>
    <m/>
    <m/>
    <m/>
    <m/>
    <m/>
    <m/>
    <n v="60"/>
    <n v="0"/>
    <s v="NO_CONCILIADO"/>
  </r>
  <r>
    <x v="5"/>
    <m/>
    <x v="5"/>
    <x v="80"/>
    <s v="S11257450001"/>
    <s v="COB"/>
    <n v="1125745"/>
    <m/>
    <s v="'COBRO DE'||UTILES DE ESCRITORIO POR EL COMPROBANTE NRO. 1125744 DE LA FECHA, S/G.NOTA GAFC-0356/DFC/URTE-097/2025 DE FECHA 26/2/2025 (HRE-TGL-3945) ENVIADO POR YACIMIENTOS PETROLIFEROS FISCALES BOLIVIANOS DÉBITO DE LA LIBRETA 00513022001 YPFB-&quot;OPERACIONES&quot; COBRO DE ÚTILES DE ESCRITORIO."/>
    <m/>
    <m/>
    <m/>
    <m/>
    <m/>
    <m/>
    <n v="60"/>
    <n v="0"/>
    <s v="NO_CONCILIADO"/>
  </r>
  <r>
    <x v="63"/>
    <m/>
    <x v="63"/>
    <x v="80"/>
    <s v="S11257530003"/>
    <s v="COB"/>
    <n v="1125753"/>
    <m/>
    <s v="||REGULARIZACIÓN DE NUESTRA OPERACIÓN N°1125729 DE LA FECHA SEGÚN NOTA CITE: CAR/DGE-DNAF N°0031/2025 DE F. 29/01/2025 (HRE-TGL-1912) Y CORREO ELECTRÓNICO DE LA FECHA DÉBITO DE LA LIBRETA 00389012001 NAABOL  ADMINISTRACIÓN CENTRAL, REPOSICIÓN DE ÚTILES DE ESCRITORIO"/>
    <m/>
    <m/>
    <m/>
    <m/>
    <m/>
    <m/>
    <n v="60"/>
    <n v="0"/>
    <s v="NO_CONCILIADO"/>
  </r>
  <r>
    <x v="3"/>
    <m/>
    <x v="3"/>
    <x v="80"/>
    <s v="S11257590003"/>
    <s v="COB"/>
    <n v="1125759"/>
    <m/>
    <s v="||REGULARIZACIÓN DE NUESTRA OPERACIÓN N°1125729 DE LA FECHA SEGÚN NOTA CITE: DGAC/DAF/FIN/NE-0008/25 (HRE-TGL-1866) DE FECHA 29/01/2025 Y CORREO ELECTRÓNICO DE LA FECHA. DÉBITO DE LA LIBRETA 00117012001 DGAC, REPOSICIÓN DE ÚTILES DE ESCRITORIO."/>
    <m/>
    <m/>
    <m/>
    <m/>
    <m/>
    <m/>
    <n v="60"/>
    <n v="0"/>
    <s v="NO_CONCILIADO"/>
  </r>
  <r>
    <x v="3"/>
    <m/>
    <x v="3"/>
    <x v="80"/>
    <s v="S11257750003"/>
    <s v="COB"/>
    <n v="1125775"/>
    <m/>
    <s v="||TRANSFERENCIA DE FONDOS S/G MENSAJE SWIFT NRO. 6020 EN ATENCIÓN A NOTA: DGAC/DAF/FIN/NE-0008/25 (HRE-TGL-2025-1866) ENVIADO POR LA DIRECCIÓN GENERAL DE AERONÁUTICA CIVIL (SECTOR PÚBLICO). DEBITO DE LA LIBRETA 00117012001 DGAC, REPOSICIÓN ÚTILES DE ESCRITORIO."/>
    <m/>
    <m/>
    <m/>
    <m/>
    <m/>
    <m/>
    <n v="60"/>
    <n v="0"/>
    <s v="NO_CONCILIADO"/>
  </r>
  <r>
    <x v="3"/>
    <m/>
    <x v="3"/>
    <x v="80"/>
    <s v="S11257760003"/>
    <s v="COB"/>
    <n v="1125776"/>
    <m/>
    <s v="||TRANSFERENCIA DE FONDOS S/G MENSAJE SWIFT NRO. 6003 EN ATENCIÓN A NOTA: DGAC/DAF/FIN/NE-0008/25 (HRE-TGL-2025-1866) ENVIADO POR LA DIRECCIÓN GENERAL DE AERONÁUTICA CIVIL (SECTOR PÚBLICO). DEBITO DE LA LIBRETA 00117012001 DGAC, REPOSICIÓN ÚTILES DE ESCRITORIO."/>
    <m/>
    <m/>
    <m/>
    <m/>
    <m/>
    <m/>
    <n v="60"/>
    <n v="0"/>
    <s v="NO_CONCILIADO"/>
  </r>
  <r>
    <x v="3"/>
    <m/>
    <x v="3"/>
    <x v="80"/>
    <s v="S11257790003"/>
    <s v="COB"/>
    <n v="1125779"/>
    <m/>
    <s v="||TRANSFERENCIA DE FONDOS S/G MENSAJE SWIFT NRO. 6017 EN ATENCIÓN A CORREO ELECTRÓNICO Y NOTA: DGAC/DAF/FIN/NE-0008/25 (HRE-TGL-2025-1866) ENVIADO POR LA DIRECCIÓN GENERAL DE AERONÁUTICA CIVIL (SECTOR PÚBLICO). DEBITO DE LA LIBRETA 00117012001 DGAC, REPOSICIÓN ÚTILES DE ESCRITORIO."/>
    <m/>
    <m/>
    <m/>
    <m/>
    <m/>
    <m/>
    <n v="60"/>
    <n v="0"/>
    <s v="NO_CONCILIADO"/>
  </r>
  <r>
    <x v="79"/>
    <m/>
    <x v="79"/>
    <x v="80"/>
    <s v="J06348170002"/>
    <s v="NTE"/>
    <n v="11820213"/>
    <m/>
    <s v="A:00099021001 GAM DE CALAMARCA, TRANSFERENCIA DE RECUPERACIONES SEGÚN NOTA INTERNA GEF-LCR-DYF-0332-NOT/25, POR CONCEPTO DE INTERESES DE ACUERDO A CONTRATO DE FIDEICOMISO “FINANCIAMIENTO DE APOYO A LA REACTIVACION DE LA INVERSION PUBLICA” (FARIP) FIRMADO ENTRE EL MPD Y EL FNDR."/>
    <m/>
    <m/>
    <m/>
    <m/>
    <m/>
    <m/>
    <n v="0"/>
    <n v="2763.5"/>
    <s v="NO_CONCILIADO"/>
  </r>
  <r>
    <x v="21"/>
    <m/>
    <x v="21"/>
    <x v="80"/>
    <s v="J06348180002"/>
    <s v="NTE"/>
    <n v="11820187"/>
    <m/>
    <s v="A:00862012001 GAM DE ACHACACHI TRANSFERENCIA DE RECUPERACIONES SEGÚN NOTA INTERNA GEF-LCR-DYF-0332-NOT/25, POR CONCEPTO DE REMUNERACION DE ADMINISTRACION QUE CORRESPONDE AL FNDR DE ACUERDO A CONTRATO DE FIDEICOMISO “FINANCIAMIENTO DE APOYO A LA REACTIVACION DE LA INVERSION PUBLICA” (FARIP)."/>
    <m/>
    <m/>
    <m/>
    <m/>
    <m/>
    <m/>
    <n v="0"/>
    <n v="4043.51"/>
    <s v="NO_CONCILIADO"/>
  </r>
  <r>
    <x v="21"/>
    <m/>
    <x v="21"/>
    <x v="80"/>
    <s v="J06348190002"/>
    <s v="NTE"/>
    <n v="11820200"/>
    <m/>
    <s v="A:00862012001 GAM DE ACHOCALLA TRANSFERENCIA DE RECUPERACIONES SEGÚN NOTA INTERNA GEF-LCR-DYF-0332-NOT/25, POR CONCEPTO DE REMUNERACION DE ADMINISTRACION QUE CORRESPONDE AL FNDR DE ACUERDO A CONTRATO DE FIDEICOMISO “FINANCIAMIENTO DE APOYO A LA REACTIVACION DE LA INVERSION PUBLICA” (FARIP)."/>
    <m/>
    <m/>
    <m/>
    <m/>
    <m/>
    <m/>
    <n v="0"/>
    <n v="4927.8100000000004"/>
    <s v="NO_CONCILIADO"/>
  </r>
  <r>
    <x v="79"/>
    <m/>
    <x v="79"/>
    <x v="80"/>
    <s v="J06348200002"/>
    <s v="NTE"/>
    <n v="11820188"/>
    <m/>
    <s v="A:00099021001 GAM DE ACHOCALLA, TRANSFERENCIA DE RECUPERACIONES SEGÚN NOTA INTERNA GEF-LCR-DYF-0332-NOT/25, POR CONCEPTO DE CAPITAL E INTERESES DE ACUERDO A CONTRATO DE FIDEICOMISO “FINANCIAMIENTO DE APOYO A LA REACTIVACION DE LA INVERSION PUBLICA” (FARIP) FIRMADO ENTRE EL MPD Y EL FNDR."/>
    <m/>
    <m/>
    <m/>
    <m/>
    <m/>
    <m/>
    <n v="0"/>
    <n v="32077.4"/>
    <s v="NO_CONCILIADO"/>
  </r>
  <r>
    <x v="21"/>
    <m/>
    <x v="21"/>
    <x v="80"/>
    <s v="J06348210002"/>
    <s v="NTE"/>
    <n v="11820245"/>
    <m/>
    <s v="A:00862012001 GAM DE CALAMARCA TRANSFERENCIA DE RECUPERACIONES SEGÚN NOTA INTERNA GEF-LCR-DYF-0332-NOT/25, POR CONCEPTO DE REMUNERACION DE ADMINISTRACION QUE CORRESPONDE AL FNDR DE ACUERDO A CONTRATO DE FIDEICOMISO “FINANCIAMIENTO DE APOYO A LA REACTIVACION DE LA INVERSION PUBLICA” (FARIP)."/>
    <m/>
    <m/>
    <m/>
    <m/>
    <m/>
    <m/>
    <n v="0"/>
    <n v="2763.5"/>
    <s v="NO_CONCILIADO"/>
  </r>
  <r>
    <x v="21"/>
    <m/>
    <x v="21"/>
    <x v="80"/>
    <s v="J06348220002"/>
    <s v="NTE"/>
    <n v="11820272"/>
    <m/>
    <s v="A:00862012001 GAM DE ENTRE RIOS (COCHABAMBA) TRANSFERENCIA DE RECUPERACIONES SEGÚN NOTA INTERNA GEF-LCR-DYF-0332-NOT/25, POR CONCEPTO DE REMUNERACION DE ADMINISTRACION QUE CORRESPONDE AL FNDR DE ACUERDO A CONTRATO DE FIDEICOMISO “FINANCIAMIENTO DE APOYO A LA REACTIVACION DE LA INVERSION PUBLICA” (FARIP)."/>
    <m/>
    <m/>
    <m/>
    <m/>
    <m/>
    <m/>
    <n v="0"/>
    <n v="68930.97"/>
    <s v="NO_CONCILIADO"/>
  </r>
  <r>
    <x v="79"/>
    <m/>
    <x v="79"/>
    <x v="80"/>
    <s v="J06348230002"/>
    <s v="NTE"/>
    <n v="11820258"/>
    <m/>
    <s v="A:00099021001 GAM DE ENTRE RIOS (COCHABAMBA), TRANSFERENCIA DE RECUPERACIONES SEGÚN NOTA INTERNA GEF-LCR-DYF-0332-NOT/25, POR CONCEPTO DE CAPITAL E INTERESES DE ACUERDO A CONTRATO DE FIDEICOMISO “FINANCIAMIENTO DE APOYO A LA REACTIVACION DE LA INVERSION PUBLICA” (FARIP) FIRMADO ENTRE EL MPD Y EL FNDR."/>
    <m/>
    <m/>
    <m/>
    <m/>
    <m/>
    <m/>
    <n v="0"/>
    <n v="495854.91"/>
    <s v="NO_CONCILIADO"/>
  </r>
  <r>
    <x v="79"/>
    <m/>
    <x v="79"/>
    <x v="80"/>
    <s v="J06348240002"/>
    <s v="NTE"/>
    <n v="11820281"/>
    <m/>
    <s v="A:00099021001 GAM DE LLALLAGUA, TRANSFERENCIA DE RECUPERACIONES SEGÚN NOTA INTERNA GEF-LCR-DYF-0332-NOT/25, POR CONCEPTO DE INTERESES DE ACUERDO A CONTRATO DE FIDEICOMISO “FINANCIAMIENTO DE APOYO A LA REACTIVACION DE LA INVERSION PUBLICA” (FARIP) FIRMADO ENTRE EL MPD Y EL FNDR."/>
    <m/>
    <m/>
    <m/>
    <m/>
    <m/>
    <m/>
    <n v="0"/>
    <n v="37782.97"/>
    <s v="NO_CONCILIADO"/>
  </r>
  <r>
    <x v="21"/>
    <m/>
    <x v="21"/>
    <x v="80"/>
    <s v="J06348250002"/>
    <s v="NTE"/>
    <n v="11820282"/>
    <m/>
    <s v="A:00862012001 GAM DE LLALLAGUA TRANSFERENCIA DE RECUPERACIONES SEGÚN NOTA INTERNA GEF-LCR-DYF-0332-NOT/25, POR CONCEPTO DE REMUNERACION DE ADMINISTRACION QUE CORRESPONDE AL FNDR DE ACUERDO A CONTRATO DE FIDEICOMISO “FINANCIAMIENTO DE APOYO A LA REACTIVACION DE LA INVERSION PUBLICA” (FARIP)."/>
    <m/>
    <m/>
    <m/>
    <m/>
    <m/>
    <m/>
    <n v="0"/>
    <n v="37782.97"/>
    <s v="NO_CONCILIADO"/>
  </r>
  <r>
    <x v="79"/>
    <m/>
    <x v="79"/>
    <x v="80"/>
    <s v="J06348260002"/>
    <s v="NTE"/>
    <n v="11820298"/>
    <m/>
    <s v="A:00099021001 GAM DE SAN PEDRO DE QUEMES, TRANSFERENCIA DE RECUPERACIONES SEGÚN NOTA INTERNA GEF-LCR-DYF-0332-NOT/25, POR CONCEPTO DE CAPITAL E INTERESES DE ACUERDO A CONTRATO DE FIDEICOMISO “FINANCIAMIENTO DE APOYO A LA REACTIVACION DE LA INVERSION PUBLICA” (FARIP) FIRMADO ENTRE EL MPD Y EL FNDR."/>
    <m/>
    <m/>
    <m/>
    <m/>
    <m/>
    <m/>
    <n v="0"/>
    <n v="4039.09"/>
    <s v="NO_CONCILIADO"/>
  </r>
  <r>
    <x v="79"/>
    <m/>
    <x v="79"/>
    <x v="80"/>
    <s v="J06348270002"/>
    <s v="NTE"/>
    <n v="11820348"/>
    <m/>
    <s v="A:00099021001 GAM DE TITO YUPANQUI (A PARQUIPUJIO), TRANSFERENCIA DE RECUPERACIONES SEGÚN NOTA INTERNA GEF-LCR-DYF-0332-NOT/25, POR CONCEPTO DE INTERESES DE ACUERDO A CONTRATO DE FIDEICOMISO “FINANCIAMIENTO DE APOYO A LA REACTIVACION DE LA INVERSION PUBLICA” (FARIP) FIRMADO ENTRE EL MPD Y EL FNDR."/>
    <m/>
    <m/>
    <m/>
    <m/>
    <m/>
    <m/>
    <n v="0"/>
    <n v="3863.08"/>
    <s v="NO_CONCILIADO"/>
  </r>
  <r>
    <x v="79"/>
    <m/>
    <x v="79"/>
    <x v="80"/>
    <s v="J06348280002"/>
    <s v="NTE"/>
    <n v="11820319"/>
    <m/>
    <s v="A:00099021001 GAM DE SENA, TRANSFERENCIA DE RECUPERACIONES SEGÚN NOTA INTERNA GEF-LCR-DYF-0332-NOT/25, POR CONCEPTO DE CAPITAL E INTERESES DE ACUERDO A CONTRATO DE FIDEICOMISO “FINANCIAMIENTO DE APOYO A LA REACTIVACION DE LA INVERSION PUBLICA” (FARIP) FIRMADO ENTRE EL MPD Y EL FNDR."/>
    <m/>
    <m/>
    <m/>
    <m/>
    <m/>
    <m/>
    <n v="0"/>
    <n v="13288.59"/>
    <s v="NO_CONCILIADO"/>
  </r>
  <r>
    <x v="21"/>
    <m/>
    <x v="21"/>
    <x v="80"/>
    <s v="J06348290002"/>
    <s v="NTE"/>
    <n v="11820320"/>
    <m/>
    <s v="A:00862012001 GAM DE SENA TRANSFERENCIA DE RECUPERACIONES SEGÚN NOTA INTERNA GEF-LCR-DYF-0332-NOT/25, POR CONCEPTO DE REMUNERACION DE ADMINISTRACION QUE CORRESPONDE AL FNDR DE ACUERDO A CONTRATO DE FIDEICOMISO “FINANCIAMIENTO DE APOYO A LA REACTIVACION DE LA INVERSION PUBLICA” (FARIP)."/>
    <m/>
    <m/>
    <m/>
    <m/>
    <m/>
    <m/>
    <n v="0"/>
    <n v="1976.53"/>
    <s v="NO_CONCILIADO"/>
  </r>
  <r>
    <x v="21"/>
    <m/>
    <x v="21"/>
    <x v="80"/>
    <s v="J06348300002"/>
    <s v="NTE"/>
    <n v="11820299"/>
    <m/>
    <s v="A:00862012001 GAM DE SAN PEDRO DE QUEMES TRANSFERENCIA DE RECUPERACIONES SEGÚN NOTA INTERNA GEF-LCR-DYF-0332-NOT/25, POR CONCEPTO DE REMUNERACION DE ADMINISTRACION QUE CORRESPONDE AL FNDR DE ACUERDO A CONTRATO DE FIDEICOMISO “FINANCIAMIENTO DE APOYO A LA REACTIVACION DE LA INVERSION PUBLICA” (FARIP)."/>
    <m/>
    <m/>
    <m/>
    <m/>
    <m/>
    <m/>
    <n v="0"/>
    <n v="620.49"/>
    <s v="NO_CONCILIADO"/>
  </r>
  <r>
    <x v="79"/>
    <m/>
    <x v="79"/>
    <x v="80"/>
    <s v="J06348340002"/>
    <s v="NTE"/>
    <n v="11820456"/>
    <m/>
    <s v="A:00099021001 GAM DE SAN PEDRO DE QUEMES, TRANSFERENCIA DE RECUPERACIONES SEGÚN NOTA INTERNA GEF-LCR-DYF-0398-NOT/25, POR CONCEPTO DE INTERESES DE ACUERDO A CONTRATO DE FIDEICOMISO “FINANCIAMIENTO DE APOYO A LA REACTIVACION DE LA INVERSION PUBLICA” (FARIP) FIRMADO ENTRE EL MPD Y EL FNDR. (normal y reliquidación)"/>
    <m/>
    <m/>
    <m/>
    <m/>
    <m/>
    <m/>
    <n v="0"/>
    <n v="2750.54"/>
    <s v="NO_CONCILIADO"/>
  </r>
  <r>
    <x v="21"/>
    <m/>
    <x v="21"/>
    <x v="80"/>
    <s v="J06348310002"/>
    <s v="NTE"/>
    <n v="11820381"/>
    <m/>
    <s v="A:00862012001 GAM DE TITO YUPANQUI (A PARQUIPUJIO) TRANSFERENCIA DE RECUPERACIONES SEGÚN NOTA INTERNA GEF-LCR-DYF-0332-NOT/25, POR CONCEPTO DE REMUNERACION DE ADMINISTRACION QUE CORRESPONDE AL FNDR DE ACUERDO A CONTRATO DE FIDEICOMISO “FINANCIAMIENTO DE APOYO A LA REACTIVACION DE LA INVERSION PUBLICA” (FARIP)."/>
    <m/>
    <m/>
    <m/>
    <m/>
    <m/>
    <m/>
    <n v="0"/>
    <n v="3863.07"/>
    <s v="NO_CONCILIADO"/>
  </r>
  <r>
    <x v="21"/>
    <m/>
    <x v="21"/>
    <x v="80"/>
    <s v="J06348320002"/>
    <s v="NTE"/>
    <n v="11820419"/>
    <m/>
    <s v="A:00862012001 GAM DE CORIPATA TRANSFERENCIA DE RECUPERACIONES SEGÚN NOTA INTERNA GEF-LCR-DYF-0398-NOT/25, POR CONCEPTO DE REMUNERACION DE ADMINISTRACION QUE CORRESPONDE AL FNDR DE ACUERDO A CONTRATO DE FIDEICOMISO “FINANCIAMIENTO DE APOYO A LA REACTIVACION DE LA INVERSION PUBLICA” (FARIP). (normal y reliquidación)"/>
    <m/>
    <m/>
    <m/>
    <m/>
    <m/>
    <m/>
    <n v="0"/>
    <n v="3208.46"/>
    <s v="NO_CONCILIADO"/>
  </r>
  <r>
    <x v="79"/>
    <m/>
    <x v="79"/>
    <x v="80"/>
    <s v="J06348330002"/>
    <s v="NTE"/>
    <n v="11820404"/>
    <m/>
    <s v="A:00099021001 GAM DE CORIPATA, TRANSFERENCIA DE RECUPERACIONES SEGÚN NOTA INTERNA GEF-LCR-DYF-0398-NOT/25, POR CONCEPTO DE INTERESES DE ACUERDO A CONTRATO DE FIDEICOMISO “FINANCIAMIENTO DE APOYO A LA REACTIVACION DE LA INVERSION PUBLICA” (FARIP) FIRMADO ENTRE EL MPD Y EL FNDR. (normal y reliquidación)"/>
    <m/>
    <m/>
    <m/>
    <m/>
    <m/>
    <m/>
    <n v="0"/>
    <n v="3208.47"/>
    <s v="NO_CONCILIADO"/>
  </r>
  <r>
    <x v="21"/>
    <m/>
    <x v="21"/>
    <x v="80"/>
    <s v="J06348350002"/>
    <s v="NTE"/>
    <n v="11820457"/>
    <m/>
    <s v="A:00862012001 GAM DE SAN PEDRO DE QUIEMES TRANSFERENCIA DE RECUPERACIONES SEGÚN NOTA INTERNA GEF-LCR-DYF-0398-NOT/25, POR CONCEPTO DE REMUNERACION DE ADMINISTRACION QUE CORRESPONDE AL FNDR DE ACUERDO A CONTRATO DE FIDEICOMISO “FINANCIAMIENTO DE APOYO A LA REACTIVACION DE LA INVERSION PUBLICA” (FARIP). (normal y reliquidación)"/>
    <m/>
    <m/>
    <m/>
    <m/>
    <m/>
    <m/>
    <n v="0"/>
    <n v="2750.54"/>
    <s v="NO_CONCILIADO"/>
  </r>
  <r>
    <x v="79"/>
    <m/>
    <x v="79"/>
    <x v="80"/>
    <s v="J06348360002"/>
    <s v="NTE"/>
    <n v="11820484"/>
    <m/>
    <s v="A:00099021001 GAD DE CHUQUISACA, TRANSFERENCIA DE RECUPERACIONES SEGÚN NOTA INTERNA GEF-LCR-DYF-0332-NOT/25, POR CONCEPTO DE CAPITAL E INTERESES DE ACUERDO A CONTRATO DE FIDEICOMISO “FINANCIAMIENTO DE APOYO A LA REACTIVACION DE LA INVERSION PUBLICA” (FARIP) FIRMADO ENTRE EL MPD Y EL FNDR."/>
    <m/>
    <m/>
    <m/>
    <m/>
    <m/>
    <m/>
    <n v="0"/>
    <n v="1838236.1"/>
    <s v="NO_CONCILIADO"/>
  </r>
  <r>
    <x v="21"/>
    <m/>
    <x v="21"/>
    <x v="80"/>
    <s v="J06348370002"/>
    <s v="NTE"/>
    <n v="11820485"/>
    <m/>
    <s v="A:00862012001 GAD DE CHUQUISACA TRANSFERENCIA DE RECUPERACIONES SEGÚN NOTA INTERNA GEF-LCR-DYF-0332-NOT/25, POR CONCEPTO DE REMUNERACION DE ADMINISTRACION QUE CORRESPONDE AL FNDR DE ACUERDO A CONTRATO DE FIDEICOMISO “FINANCIAMIENTO DE APOYO A LA REACTIVACION DE LA INVERSION PUBLICA” (FARIP)."/>
    <m/>
    <m/>
    <m/>
    <m/>
    <m/>
    <m/>
    <n v="0"/>
    <n v="273414.15999999997"/>
    <s v="NO_CONCILIADO"/>
  </r>
  <r>
    <x v="21"/>
    <m/>
    <x v="21"/>
    <x v="80"/>
    <s v="J06348380002"/>
    <s v="NTE"/>
    <n v="11820532"/>
    <m/>
    <s v="A:00862012001 GAR DE GRAN CHACO TRANSFERENCIA DE RECUPERACIONES SEGÚN NOTA INTERNA GEF-LCR-DYF-0332-NOT/25, POR CONCEPTO DE REMUNERACION DE ADMINISTRACION QUE CORRESPONDE AL FNDR DE ACUERDO A CONTRATO DE FIDEICOMISO “FINANCIAMIENTO DE APOYO A LA REACTIVACION DE LA INVERSION PUBLICA” (FARIP)."/>
    <m/>
    <m/>
    <m/>
    <m/>
    <m/>
    <m/>
    <n v="0"/>
    <n v="69081.789999999994"/>
    <s v="NO_CONCILIADO"/>
  </r>
  <r>
    <x v="79"/>
    <m/>
    <x v="79"/>
    <x v="80"/>
    <s v="J06348390002"/>
    <s v="NTE"/>
    <n v="11820505"/>
    <m/>
    <s v="A:00099021001 GAR GRAN CHACO, TRANSFERENCIA DE RECUPERACIONES SEGÚN NOTA INTERNA GEF-LCR-DYF-0332-NOT/25, POR CONCEPTO DE INTERESES DE ACUERDO A CONTRATO DE FIDEICOMISO “FINANCIAMIENTO DE APOYO A LA REACTIVACION DE LA INVERSION PUBLICA” (FARIP) FIRMADO ENTRE EL MPD Y EL FNDR."/>
    <m/>
    <m/>
    <m/>
    <m/>
    <m/>
    <m/>
    <n v="0"/>
    <n v="69081.8"/>
    <s v="NO_CONCILIADO"/>
  </r>
  <r>
    <x v="79"/>
    <m/>
    <x v="79"/>
    <x v="80"/>
    <s v="J06348400002"/>
    <s v="NTE"/>
    <n v="11820547"/>
    <m/>
    <s v="A:00099021001 GAD DE CHUQUISACA, TRANSFERENCIA DE RECUPERACIONES SEGÚN NOTA INTERNA GEF-LCR-DYF-0398-NOT/25, POR CONCEPTO DE INTERESES DE ACUERDO A CONTRATO DE FIDEICOMISO “FINANCIAMIENTO DE APOYO A LA REACTIVACION DE LA INVERSION PUBLICA” (FARIP) FIRMADO ENTRE EL MPD Y EL FNDR.(normal y reliquidación)"/>
    <m/>
    <m/>
    <m/>
    <m/>
    <m/>
    <m/>
    <n v="0"/>
    <n v="3576.42"/>
    <s v="NO_CONCILIADO"/>
  </r>
  <r>
    <x v="79"/>
    <m/>
    <x v="79"/>
    <x v="80"/>
    <s v="J06348410002"/>
    <s v="NTE"/>
    <n v="11823841"/>
    <m/>
    <s v="A:00099021001 GAD DE CHUQUISACA, TRANSFERENCIA DE RECUPERACIONES SEGÚN NOTA GEF-LCR-JSZ-0345-NOT/25 POR CONCEPTO DE PAGO DE CAPITAL E INTERES DE ACUERDO A CONTRATO DE FIDEICOMISO “PROGRAMA APOYO A LA EJECUCION DE LA INVERSION PUBLICA” (AEIP) FIRMADO ENTRE MINISTERIO DE PLANIFICACION Y EL FNDR."/>
    <m/>
    <m/>
    <m/>
    <m/>
    <m/>
    <m/>
    <n v="0"/>
    <n v="2779425.02"/>
    <s v="NO_CONCILIADO"/>
  </r>
  <r>
    <x v="79"/>
    <m/>
    <x v="79"/>
    <x v="80"/>
    <s v="J06348420002"/>
    <s v="NTE"/>
    <n v="11823815"/>
    <m/>
    <s v="A:00099021001 GAM DE LA GUARDIA, TRANSFERENCIA DE RECUPERACIONES SEGÚN NOTA GEF-LCR-JSZ-0345-NOT/25 POR CONCEPTO DE PAGO DE CAPITAL E INTERES DE ACUERDO A CONTRATO DE FIDEICOMISO “PROGRAMA APOYO A LA EJECUCION DE LA INVERSION PUBLICA” (AEIP) FIRMADO ENTRE MINISTERIO DE PLANIFICACION Y EL FNDR."/>
    <m/>
    <m/>
    <m/>
    <m/>
    <m/>
    <m/>
    <n v="0"/>
    <n v="154580.25"/>
    <s v="NO_CONCILIADO"/>
  </r>
  <r>
    <x v="21"/>
    <m/>
    <x v="21"/>
    <x v="80"/>
    <s v="J06348430002"/>
    <s v="NTE"/>
    <n v="11823830"/>
    <m/>
    <s v="A:00862012001 GAM DE LA GUARDIA, TRANSFERENCIA DE RECUPERACIONES SEGÚN NOTA GEF-LCR-JSZ-0345-NOT/25 POR CONCEPTO DE REMUNERACIÓN POR ADMINISTRACION DE FIDEICOMISO QUE CORRESPONDEN AL FNDR DE ACUERDO A CONTRATO DE FIDEICOMISO “PROGRAMA APOYO A LA EJECUCION DE LA INVERSION PUBLICA” (AEIP)."/>
    <m/>
    <m/>
    <m/>
    <m/>
    <m/>
    <m/>
    <n v="0"/>
    <n v="13561.6"/>
    <s v="NO_CONCILIADO"/>
  </r>
  <r>
    <x v="21"/>
    <m/>
    <x v="21"/>
    <x v="80"/>
    <s v="J06348440002"/>
    <s v="NTE"/>
    <n v="11823857"/>
    <m/>
    <s v="A:00862012001 GAD DE CHUQUISACA, TRANSFERENCIA DE RECUPERACIONES SEGÚN NOTA GEF-LCR-JSZ-0345-NOT/25 POR CONCEPTO DE REMUNERACIÓN POR ADMINISTRACION DE FIDEICOMISO QUE CORRESPONDEN AL FNDR DE ACUERDO A CONTRATO DE FIDEICOMISO “PROGRAMA APOYO A LA EJECUCION DE LA INVERSION PUBLICA” (AEIP)."/>
    <m/>
    <m/>
    <m/>
    <m/>
    <m/>
    <m/>
    <n v="0"/>
    <n v="230381.4"/>
    <s v="NO_CONCILIADO"/>
  </r>
  <r>
    <x v="21"/>
    <m/>
    <x v="21"/>
    <x v="80"/>
    <s v="J06348450002"/>
    <s v="NTE"/>
    <n v="11820548"/>
    <m/>
    <s v="A:00862012001 GAD DE CHUQUISACA TRANSFERENCIA DE RECUPERACIONES SEGÚN NOTA INTERNA GEF-LCR-DYF-0398-NOT/25, POR CONCEPTO DE REMUNERACION DE ADMINISTRACION QUE CORRESPONDE AL FNDR DE ACUERDO A CONTRATO DE FIDEICOMISO “FINANCIAMIENTO DE APOYO A LA REACTIVACION DE LA INVERSION PUBLICA” (FARIP). (normal y reliquidación)"/>
    <m/>
    <m/>
    <m/>
    <m/>
    <m/>
    <m/>
    <n v="0"/>
    <n v="3576.41"/>
    <s v="NO_CONCILIADO"/>
  </r>
  <r>
    <x v="89"/>
    <m/>
    <x v="89"/>
    <x v="80"/>
    <s v="S11257810002"/>
    <s v="CRV"/>
    <n v="1125781"/>
    <m/>
    <s v="||TRANSFERENCIA DE FONDOS SEGUN MENSAJE SWIFT N°5981 Y 5982, SEGÚN CORREO INSTITUCIONAL DE LA FECHA ENVIADO POR EL INSTITUTO NACIONAL DE INNOVACIÓN AGROPECUARIA Y FORESTAL - INIAF. A LA LIB.222018012 INIAF-KOLFACI TECNOLOGIAS P/MEJORAR PRODUCCIÓN CACAO Y ARROZ.POR CTA.DE RURAL DEV"/>
    <m/>
    <m/>
    <m/>
    <m/>
    <m/>
    <m/>
    <n v="0"/>
    <n v="176302"/>
    <s v="NO_CONCILIADO"/>
  </r>
  <r>
    <x v="89"/>
    <m/>
    <x v="89"/>
    <x v="80"/>
    <s v="S11257870001"/>
    <s v="COB"/>
    <n v="1125787"/>
    <m/>
    <s v="COBRO DE||ÚTILES DE ESCRITORIO POR REGISTRO DEL COMPROBANTE CONTABLE N°1125781 DE LA FECHA SG CORREO INSTITUCIONAL DE FECHA 30/04/2025 ENVIADO POR EL INSTITUTO NACIONAL DE INNOVACIÓN AGROPECUARIA Y FORESTAL  INIAF. DE LA LIBRETA 222018012 INIAF-KOLFACI TECNOLOGIAS P/MEJORAR LA PRODUCCIÒN CACAO Y ARROZ."/>
    <m/>
    <m/>
    <m/>
    <m/>
    <m/>
    <m/>
    <n v="60"/>
    <n v="0"/>
    <s v="NO_CONCILIADO"/>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3">
  <r>
    <x v="0"/>
    <m/>
    <x v="0"/>
    <x v="0"/>
    <s v="G29811360001"/>
    <s v="NTI"/>
    <n v="19592"/>
    <m/>
    <s v="PAGO A BID PRÉSTAMO 3487/BL-BO VCTO. 06-01-2025 POR CUENTA DE TGN , NTI. 019592 VALOR 06-01-2025 CAPITAL USD 2.327.020,41 INTERESES USD 1.832.360,56 CTA. 5970 CUENTA UNICA DEL TESORO DOLARES AMERICANOS LIB. 00099021001"/>
    <m/>
    <m/>
    <m/>
    <m/>
    <n v="4159380.97"/>
    <n v="0"/>
    <n v="28533353.449999999"/>
    <n v="0"/>
    <s v="NO_CONCILIADO"/>
  </r>
  <r>
    <x v="1"/>
    <m/>
    <x v="1"/>
    <x v="0"/>
    <s v="D00259200011"/>
    <s v="RVL"/>
    <n v="25920"/>
    <m/>
    <s v="AJUSTE COMPLEMENTARIO POR REVALORIZACION SALDOS DE ACTIVOS DE RESERVA Y OBLIGACIONES MONEDA EXTRANJERA (DOLARES) Saldo MO = -28668868.78 ;Bs/Mo: 6.86000000000 ;Saldo Bs: -196668439.84"/>
    <m/>
    <m/>
    <m/>
    <m/>
    <n v="0"/>
    <n v="0"/>
    <n v="0.01"/>
    <n v="0"/>
    <s v="NO_CONCILIADO"/>
  </r>
  <r>
    <x v="0"/>
    <m/>
    <x v="0"/>
    <x v="1"/>
    <s v="G29828020001"/>
    <s v="NTI"/>
    <n v="19562"/>
    <m/>
    <s v="PAGO A CAF PRÉSTAMO CFA012050 VCTO. 07-01-2025 POR CUENTA DE TGN , NTI. 019562 VALOR 07-01-2025 INTERESES USD 472.288,45 COMISIONES USD 56.037,45 CTA. 5970 CUENTA UNICA DEL TESORO DOLARES AMERICANOS LIB. 00099021001"/>
    <m/>
    <m/>
    <m/>
    <m/>
    <n v="528325.9"/>
    <n v="0"/>
    <n v="3624315.67"/>
    <n v="0"/>
    <s v="NO_CONCILIADO"/>
  </r>
  <r>
    <x v="1"/>
    <m/>
    <x v="1"/>
    <x v="1"/>
    <s v="D00259250008"/>
    <s v="RVL"/>
    <n v="25925"/>
    <m/>
    <s v="AJUSTE COMPLEMENTARIO POR REVALORIZACION SALDOS DE ACTIVOS DE RESERVA Y OBLIGACIONES MONEDA EXTRANJERA (DOLARES) Saldo MO = -16020341.82 ;Bs/Mo: 6.86000000000 ;Saldo Bs: -109899544.90"/>
    <m/>
    <m/>
    <m/>
    <m/>
    <n v="0"/>
    <n v="0"/>
    <n v="0.01"/>
    <n v="0"/>
    <s v="NO_CONCILIADO"/>
  </r>
  <r>
    <x v="2"/>
    <m/>
    <x v="2"/>
    <x v="2"/>
    <s v="G29848590002"/>
    <s v="CRV"/>
    <n v="2984859"/>
    <m/>
    <s v="REGULARIZACION DE TRANSFERENCIA DEL EXTERIOR SEGUN SWIFT NO.298 DE FECHA 08/01/2025 ORDENANTE: YPF EXPLORACIÓN + PRODUCCIÓN DE FERMIN PERALTA TORRES REF.: ATS OF 25/01/07 FECHA VALOR 7/01/2025 LIB. 00513012005 YPFB-OPERACIONES EXTRAORDINARIAS USD"/>
    <m/>
    <m/>
    <m/>
    <m/>
    <n v="0"/>
    <n v="60776.800000000003"/>
    <n v="0"/>
    <n v="416928.85"/>
    <s v="NO_CONCILIADO"/>
  </r>
  <r>
    <x v="1"/>
    <m/>
    <x v="1"/>
    <x v="2"/>
    <s v="D00259310010"/>
    <s v="RVL"/>
    <n v="25931"/>
    <m/>
    <s v="AJUSTE COMPLEMENTARIO POR REVALORIZACION SALDOS DE ACTIVOS DE RESERVA Y OBLIGACIONES MONEDA EXTRANJERA (DOLARES) Saldo MO = -16151048.64 ;Bs/Mo: 6.86000000000 ;Saldo Bs: -110796193.68"/>
    <m/>
    <m/>
    <m/>
    <m/>
    <n v="0"/>
    <n v="0"/>
    <n v="0.01"/>
    <n v="0"/>
    <s v="NO_CONCILIADO"/>
  </r>
  <r>
    <x v="1"/>
    <m/>
    <x v="1"/>
    <x v="3"/>
    <s v="D00259400013"/>
    <s v="RVL"/>
    <n v="25940"/>
    <m/>
    <s v="AJUSTE COMPLEMENTARIO POR REVALORIZACION SALDOS DE ACTIVOS DE RESERVA Y OBLIGACIONES MONEDA EXTRANJERA (DOLARES) Saldo MO = -16210890.33 ;Bs/Mo: 6.86000000000 ;Saldo Bs: -111206707.67"/>
    <m/>
    <m/>
    <m/>
    <m/>
    <n v="0"/>
    <n v="0"/>
    <n v="0.01"/>
    <n v="0"/>
    <s v="NO_CONCILIADO"/>
  </r>
  <r>
    <x v="1"/>
    <m/>
    <x v="1"/>
    <x v="4"/>
    <s v="D00259510001"/>
    <s v="RVL"/>
    <n v="25951"/>
    <m/>
    <s v="AJUSTE COMPLEMENTARIO POR REVALORIZACION SALDOS DE ACTIVOS DE RESERVA Y OBLIGACIONES MONEDA EXTRANJERA (DOLARES) Saldo MO = -16220873.89 ;Bs/Mo: 6.86000000000 ;Saldo Bs: -111275194.88"/>
    <m/>
    <m/>
    <m/>
    <m/>
    <n v="0"/>
    <n v="0"/>
    <n v="0"/>
    <n v="0.01"/>
    <s v="NO_CONCILIADO"/>
  </r>
  <r>
    <x v="2"/>
    <m/>
    <x v="2"/>
    <x v="5"/>
    <s v="G29907210002"/>
    <s v="CRV"/>
    <n v="2990721"/>
    <m/>
    <s v="TRANSFERENCIA DEL EXTERIOR SEGUN SWIFT NO.537 DE FECHA 13/01/2025 ORDENANTE: BOTRADING SA (ASUNCIÓN PARAGUAY) REF.: YPFB OP FIN EXT GARANTIA SERIEDAD PROPUESTA PAC4783 SUMINISTRO HIDROCARBUROS LIQ 2025, FECHA VALOR 13/01/2025 LIB. 00513012005 YPFB-OPERACIONES EXTRAORDINARIAS USD"/>
    <m/>
    <m/>
    <m/>
    <m/>
    <n v="0"/>
    <n v="564846.72"/>
    <n v="0"/>
    <n v="3874848.5"/>
    <s v="NO_CONCILIADO"/>
  </r>
  <r>
    <x v="1"/>
    <m/>
    <x v="1"/>
    <x v="5"/>
    <s v="D00259570009"/>
    <s v="RVL"/>
    <n v="25957"/>
    <m/>
    <s v="AJUSTE COMPLEMENTARIO POR REVALORIZACION SALDOS DE ACTIVOS DE RESERVA Y OBLIGACIONES MONEDA EXTRANJERA (DOLARES) Saldo MO = -16810913.73 ;Bs/Mo: 6.86000000000 ;Saldo Bs: -115322868.20"/>
    <m/>
    <m/>
    <m/>
    <m/>
    <n v="0"/>
    <n v="0"/>
    <n v="0.01"/>
    <n v="0"/>
    <s v="NO_CONCILIADO"/>
  </r>
  <r>
    <x v="1"/>
    <m/>
    <x v="1"/>
    <x v="6"/>
    <s v="G29923450002"/>
    <s v="CRV"/>
    <n v="22403"/>
    <m/>
    <s v="DEVOLUCIÓN DE FONDOS SOLICITUD 053560-22403 DE MINISTERIO DE PLANIFICACION DEL DESARROLLO REF.: TRANSF AL EXT CONSULTORA ALG GLOBAL INFRASTRUCTURE ADVISORS PRODUCTOS 3, 4, 4.1 CONTRATO 36/2019 ASESORIA TECNICA, SEGÚN R.D. NO.025/2023 LIB. 00066017001 MPD-$US PROYECTOS PARA PROMOCION DE INVERSIONES"/>
    <m/>
    <m/>
    <m/>
    <m/>
    <n v="0"/>
    <n v="208119.02"/>
    <n v="0"/>
    <n v="1427696.48"/>
    <s v="NO_CONCILIADO"/>
  </r>
  <r>
    <x v="1"/>
    <m/>
    <x v="1"/>
    <x v="6"/>
    <s v="D00259620012"/>
    <s v="RVL"/>
    <n v="25962"/>
    <m/>
    <s v="AJUSTE COMPLEMENTARIO POR REVALORIZACION SALDOS DE ACTIVOS DE RESERVA Y OBLIGACIONES MONEDA EXTRANJERA (DOLARES) Saldo MO = -17028204.04 ;Bs/Mo: 6.86000000000 ;Saldo Bs: -116813479.73"/>
    <m/>
    <m/>
    <m/>
    <m/>
    <n v="0"/>
    <n v="0"/>
    <n v="0.02"/>
    <n v="0"/>
    <s v="NO_CONCILIADO"/>
  </r>
  <r>
    <x v="0"/>
    <m/>
    <x v="0"/>
    <x v="7"/>
    <s v="G29932450001"/>
    <s v="NTI"/>
    <n v="19545"/>
    <m/>
    <s v="PAGO A BID PRÉSTAMO 4710/BL-BO VCTO. 15-01-2025 POR CUENTA DE TGN , NTI. 019545 VALOR 15-01-2025 INTERESES USD 64.202,94 COMISIONES USD 163.522,43 CTA. 5970 CUENTA UNICA DEL TESORO DOLARES AMERICANOS LIB. 00099021001"/>
    <m/>
    <m/>
    <m/>
    <m/>
    <n v="227725.37"/>
    <n v="0"/>
    <n v="1562196.04"/>
    <n v="0"/>
    <s v="NO_CONCILIADO"/>
  </r>
  <r>
    <x v="0"/>
    <m/>
    <x v="0"/>
    <x v="7"/>
    <s v="G29932490001"/>
    <s v="NTI"/>
    <n v="19538"/>
    <m/>
    <s v="PAGO A IDA PRÉSTAMO 5745-BO VCTO. 15-01-2025 POR CUENTA DE TGN , NTI. 019538 VALOR 15-01-2025 CAPITAL USD 189.489,71 INTERESES USD 19.688,94 CTA. 5970 CUENTA UNICA DEL TESORO DOLARES AMERICANOS LIB. 00099021001"/>
    <m/>
    <m/>
    <m/>
    <m/>
    <n v="209178.65"/>
    <n v="0"/>
    <n v="1434965.54"/>
    <n v="0"/>
    <s v="NO_CONCILIADO"/>
  </r>
  <r>
    <x v="0"/>
    <m/>
    <x v="0"/>
    <x v="7"/>
    <s v="G29932420001"/>
    <s v="NTI"/>
    <n v="19591"/>
    <m/>
    <s v="PAGO A BID PRÉSTAMO 3536/BL-BO VCTO. 15-01-2025 POR CUENTA DE TGN , NTI. 019591 VALOR 15-01-2025 CAPITAL USD 1.009.271,45 INTERESES USD 750.847,21 CTA. 5970 CUENTA UNICA DEL TESORO DOLARES AMERICANOS LIB. 00099021001"/>
    <m/>
    <m/>
    <m/>
    <m/>
    <n v="1760118.66"/>
    <n v="0"/>
    <n v="12074414.01"/>
    <n v="0"/>
    <s v="NO_CONCILIADO"/>
  </r>
  <r>
    <x v="0"/>
    <m/>
    <x v="0"/>
    <x v="7"/>
    <s v="G29932410001"/>
    <s v="NTI"/>
    <n v="19596"/>
    <m/>
    <s v="PAGO A BID PRÉSTAMO 3797/BL-BO VCTO. 15-01-2025 POR CUENTA DE TGN , NTI. 019596 VALOR 15-01-2025 CAPITAL USD 115.139,92 INTERESES USD 150.266,15 CTA. 5970 CUENTA UNICA DEL TESORO DOLARES AMERICANOS LIB. 00099021001"/>
    <m/>
    <m/>
    <m/>
    <m/>
    <n v="265406.07"/>
    <n v="0"/>
    <n v="1820685.64"/>
    <n v="0"/>
    <s v="NO_CONCILIADO"/>
  </r>
  <r>
    <x v="0"/>
    <m/>
    <x v="0"/>
    <x v="7"/>
    <s v="G29932510001"/>
    <s v="NTI"/>
    <n v="19534"/>
    <m/>
    <s v="PAGO A IDA PRÉSTAMO 5592-BO VCTO. 15-01-2025 POR CUENTA DE TGN, SEGUN NOTA MEFP/VTCP/DGCP/UODP/No 042/2025 DEL 14-01-2025, NTI. 019534 VALOR 15-01-2025 CAPITAL USD 1.406.435,73 CTA. 5970 CUENTA UNICA DEL TESORO DOLARES AMERICANOS LIB. 00099021001"/>
    <m/>
    <m/>
    <m/>
    <m/>
    <n v="1406435.73"/>
    <n v="0"/>
    <n v="9648149.1099999994"/>
    <n v="0"/>
    <s v="NO_CONCILIADO"/>
  </r>
  <r>
    <x v="0"/>
    <m/>
    <x v="0"/>
    <x v="7"/>
    <s v="G29932360001"/>
    <s v="NTI"/>
    <n v="19641"/>
    <m/>
    <s v="PAGO A BID PRÉSTAMO 5376/OC-BO VCTO. 15-01-2025 POR CUENTA DE TGN , NTI. 019641 VALOR 15-01-2025 INTERESES USD 7.132.957,11 COMISIONES USD 598.956,98 CTA. 5970 CUENTA UNICA DEL TESORO DOLARES AMERICANOS LIB. 00099021001"/>
    <m/>
    <m/>
    <m/>
    <m/>
    <n v="7731914.0899999999"/>
    <n v="0"/>
    <n v="53040930.659999996"/>
    <n v="0"/>
    <s v="NO_CONCILIADO"/>
  </r>
  <r>
    <x v="0"/>
    <m/>
    <x v="0"/>
    <x v="7"/>
    <s v="G29932400001"/>
    <s v="NTI"/>
    <n v="19597"/>
    <m/>
    <s v="PAGO A BID PRÉSTAMO 3797/BL-BO VCTO. 15-01-2025 POR CUENTA DE TGN , NTI. 019597 VALOR 15-01-2025 INTERESES USD 1.219,59 CTA. 5970 CUENTA UNICA DEL TESORO DOLARES AMERICANOS LIB. 00099021001"/>
    <m/>
    <m/>
    <m/>
    <m/>
    <n v="1219.5899999999999"/>
    <n v="0"/>
    <n v="8366.39"/>
    <n v="0"/>
    <s v="NO_CONCILIADO"/>
  </r>
  <r>
    <x v="1"/>
    <m/>
    <x v="1"/>
    <x v="7"/>
    <s v="D00259670008"/>
    <s v="RVL"/>
    <n v="25967"/>
    <m/>
    <s v="AJUSTE COMPLEMENTARIO POR REVALORIZACION SALDOS DE ACTIVOS DE RESERVA Y OBLIGACIONES MONEDA EXTRANJERA (DOLARES) Saldo MO = -64378.40 ;Bs/Mo: 6.86000000000 ;Saldo Bs: -441635.80"/>
    <m/>
    <m/>
    <m/>
    <m/>
    <n v="0"/>
    <n v="0"/>
    <n v="0"/>
    <n v="0.02"/>
    <s v="NO_CONCILIADO"/>
  </r>
  <r>
    <x v="2"/>
    <m/>
    <x v="2"/>
    <x v="8"/>
    <s v="G29970820002"/>
    <s v="CRV"/>
    <n v="2997082"/>
    <m/>
    <s v="REGULARIZACION DE TRANSFERENCIA DEL EXTERIOR SEGUN SWIFT NO.337 DE FECHA 17/01/2025 ORDENANTE: YPFB ENERGIA DO BRASIL LTDA (BR/RIO DE JANEIRO) REF.: YPFB GARANTIA POR SUMINISTRO DE GAS NATURAL FECHA VALOR 7/01/2025 LIB. 00513012005 YPFB-OPERACIONES EXTRAORDINARIAS USD"/>
    <m/>
    <m/>
    <m/>
    <m/>
    <n v="0"/>
    <n v="122854.98"/>
    <n v="0"/>
    <n v="842785.16"/>
    <s v="NO_CONCILIADO"/>
  </r>
  <r>
    <x v="3"/>
    <m/>
    <x v="3"/>
    <x v="8"/>
    <s v="G29970860002"/>
    <s v="CRV"/>
    <n v="2997086"/>
    <m/>
    <s v="TRANSFERENCIA RECIBIDA DEL EXTERIOR SEGÚN MENSAJES SWIFT Nos. 804-803 (REM.EXT.) DE FECHA 17-01-2025 POR DESEMBOLSO DE FONPLATA PRÉSTAMO BOL 36/2023 ROC/5568425017FS//URI/DESEMB. NRO. 2 LIBRETA N° 00291034305 ABC-USD-MEJ. Y AMP. A 8 CARRILES CARRET.LP-OR.TR.SENKATA-APA"/>
    <m/>
    <m/>
    <m/>
    <m/>
    <n v="0"/>
    <n v="13900000"/>
    <n v="0"/>
    <n v="95354000"/>
    <s v="NO_CONCILIADO"/>
  </r>
  <r>
    <x v="1"/>
    <m/>
    <x v="1"/>
    <x v="8"/>
    <s v="D00259770011"/>
    <s v="RVL"/>
    <n v="25977"/>
    <m/>
    <s v="AJUSTE COMPLEMENTARIO POR REVALORIZACION SALDOS DE ACTIVOS DE RESERVA Y OBLIGACIONES MONEDA EXTRANJERA (DOLARES) Saldo MO = -209361563.63 ;Bs/Mo: 6.86000000000 ;Saldo Bs: -1436220326.51"/>
    <m/>
    <m/>
    <m/>
    <m/>
    <n v="0"/>
    <n v="0"/>
    <n v="0.01"/>
    <n v="0"/>
    <s v="NO_CONCILIADO"/>
  </r>
  <r>
    <x v="1"/>
    <m/>
    <x v="1"/>
    <x v="9"/>
    <s v="D00259910012"/>
    <s v="RVL"/>
    <n v="25991"/>
    <m/>
    <s v="AJUSTE COMPLEMENTARIO POR REVALORIZACION SALDOS DE ACTIVOS DE RESERVA Y OBLIGACIONES MONEDA EXTRANJERA (DOLARES) Saldo MO = -209031535.85 ;Bs/Mo: 6.86000000000 ;Saldo Bs: -1433956335.94"/>
    <m/>
    <m/>
    <m/>
    <m/>
    <n v="0"/>
    <n v="0"/>
    <n v="0.01"/>
    <n v="0"/>
    <s v="NO_CONCILIADO"/>
  </r>
  <r>
    <x v="0"/>
    <m/>
    <x v="0"/>
    <x v="10"/>
    <s v="G30002030001"/>
    <s v="NTI"/>
    <n v="19601"/>
    <m/>
    <s v="PAGO A BID PRÉSTAMO 2460/BL-BO VCTO. 19-01-2025 POR CUENTA DE TGN , NTI. 019601 VALOR 21-01-2025 CAPITAL USD 69.439,65 INTERESES USD 45.028,17 CTA. 5970 CUENTA UNICA DEL TESORO DOLARES AMERICANOS LIB. 00099021001"/>
    <m/>
    <m/>
    <m/>
    <m/>
    <n v="114467.82"/>
    <n v="0"/>
    <n v="785249.25"/>
    <n v="0"/>
    <s v="NO_CONCILIADO"/>
  </r>
  <r>
    <x v="0"/>
    <m/>
    <x v="0"/>
    <x v="10"/>
    <s v="G30002140008"/>
    <s v="DEV"/>
    <n v="19581"/>
    <m/>
    <s v="PAGO A EXIMBANK CHINA POPUL PRÉSTAMO PBC 2016 (22) 410 VCTO. 21-01-2025 POR CUENTA DE TGN , NTI. 019581 VALOR 21-01-2025 CAPITAL USD 10.752.500,00 INTERESES USD 2.636.621,62 CTA. 5970 CUENTA UNICA DEL TESORO DOLARES AMERICANOS LIB. 00099021001 REF. COMISION DEL BANQUERO"/>
    <m/>
    <m/>
    <m/>
    <m/>
    <n v="10"/>
    <n v="0"/>
    <n v="68.599999999999994"/>
    <n v="0"/>
    <s v="NO_CONCILIADO"/>
  </r>
  <r>
    <x v="0"/>
    <m/>
    <x v="0"/>
    <x v="10"/>
    <s v="G30002150001"/>
    <s v="NTI"/>
    <n v="19636"/>
    <m/>
    <s v="PAGO A EXIMBANK CHINA POPUL PRÉSTAMO PBC 2017 (31) 457 VCTO. 21-01-2025 POR CUENTA DE ES-MUTUN, S/NOTAMEFP/VTCP/DGCP/UODP/No 053/2025 DEL 20-01-2025, VALOR 21-01-2025 CAPITAL USD 19.806.700,00 INTERESES USD 4.642.555,34 COMISIONES USD 137.624,07 CTA. 5970 CUENTA UNICA DEL TESORO DOLARES AMERICANOS LIB. 00099021001"/>
    <m/>
    <m/>
    <m/>
    <m/>
    <n v="24586879.41"/>
    <n v="0"/>
    <n v="168665992.75"/>
    <n v="0"/>
    <s v="NO_CONCILIADO"/>
  </r>
  <r>
    <x v="0"/>
    <m/>
    <x v="0"/>
    <x v="10"/>
    <s v="G30002150008"/>
    <s v="DEV"/>
    <n v="19636"/>
    <m/>
    <s v="PAGO A EXIMBANK CHINA POPUL PRÉSTAMO PBC 2017 (31) 457 VCTO. 21-01-2025 POR CUENTA DE ES-MUTUN, S/NOTAMEFP/VTCP/DGCP/UODP/No 053/2025 DEL 20-01-2025, VALOR 21-01-2025 CAPITAL USD 19.806.700,00 INTERESES USD 4.642.555,34 COMISIONES USD 137.624,07 CTA. 5970 CUENTA UNICA DEL TESORO DOLARES AMERICANOS LIB. 00099021001 REF. COMISION DEL BANQUERO"/>
    <m/>
    <m/>
    <m/>
    <m/>
    <n v="10"/>
    <n v="0"/>
    <n v="68.599999999999994"/>
    <n v="0"/>
    <s v="NO_CONCILIADO"/>
  </r>
  <r>
    <x v="0"/>
    <m/>
    <x v="0"/>
    <x v="10"/>
    <s v="G30002110008"/>
    <s v="DEV"/>
    <n v="19608"/>
    <m/>
    <s v="PAGO A EXIMBANK CHINA POPUL PRÉSTAMO PBC 2015 (08) 350 VCTO. 21-01-2025 POR CUENTA DE TGN , NTI. 019608 VALOR 21-01-2025 CAPITAL USD 27.355.555,56 INTERESES USD 4.284.346,57 COMISIONES USD 62.557,38 CTA. 5970 CUENTA UNICA DEL TESORO DOLARES AMERICANOS LIB. 00099021001 REF. COMISION DEL BANQUERO"/>
    <m/>
    <m/>
    <m/>
    <m/>
    <n v="10"/>
    <n v="0"/>
    <n v="68.599999999999994"/>
    <n v="0"/>
    <s v="NO_CONCILIADO"/>
  </r>
  <r>
    <x v="0"/>
    <m/>
    <x v="0"/>
    <x v="10"/>
    <s v="G30002130008"/>
    <s v="DEV"/>
    <n v="19580"/>
    <m/>
    <s v="PAGO A EXIMBANK CHINA POPUL PRÉSTAMO PBC 2016 (38) 426 VCTO. 21-01-2025 POR CUENTA DE TGN , NTI. 019580 VALOR 21-01-2025 CAPITAL USD 20.122.742,04 INTERESES USD 4.619.559,18 CTA. 5970 CUENTA UNICA DEL TESORO DOLARES AMERICANOS LIB. 00099021001 REF. COMISION DEL BANQUERO"/>
    <m/>
    <m/>
    <m/>
    <m/>
    <n v="10"/>
    <n v="0"/>
    <n v="68.599999999999994"/>
    <n v="0"/>
    <s v="NO_CONCILIADO"/>
  </r>
  <r>
    <x v="1"/>
    <m/>
    <x v="1"/>
    <x v="10"/>
    <s v="D00259960011"/>
    <s v="RVL"/>
    <n v="25996"/>
    <m/>
    <s v="AJUSTE COMPLEMENTARIO POR REVALORIZACION SALDOS DE ACTIVOS DE RESERVA Y OBLIGACIONES MONEDA EXTRANJERA (DOLARES) Saldo MO = -115302530.18 ;Bs/Mo: 6.86000000000 ;Saldo Bs: -790975357.01"/>
    <m/>
    <m/>
    <m/>
    <m/>
    <n v="0"/>
    <n v="0"/>
    <n v="0"/>
    <n v="0.02"/>
    <s v="NO_CONCILIADO"/>
  </r>
  <r>
    <x v="0"/>
    <m/>
    <x v="0"/>
    <x v="11"/>
    <s v="G30017640001"/>
    <s v="NTI"/>
    <n v="19594"/>
    <m/>
    <s v="PAGO A BID PRÉSTAMO 3181/BL-BO VCTO. 23-01-2025 POR CUENTA DE TGN , NTI. 019594 VALOR 23-01-2025 CAPITAL USD 1.766.666,67 INTERESES USD 1.382.518,96 CTA. 5970 CUENTA UNICA DEL TESORO DOLARES AMERICANOS LIB. 00099021001"/>
    <m/>
    <m/>
    <m/>
    <m/>
    <n v="3149185.63"/>
    <n v="0"/>
    <n v="21603413.420000002"/>
    <n v="0"/>
    <s v="NO_CONCILIADO"/>
  </r>
  <r>
    <x v="2"/>
    <m/>
    <x v="2"/>
    <x v="11"/>
    <s v="G30026750002"/>
    <s v="CRV"/>
    <n v="3002675"/>
    <m/>
    <s v="TRANSFERENCIA DEL EXTERIOR SEGUN SWIFT NO.993 DE FECHA 23/01/2025 ORDENANTE: BOTRADING SA (ASUNCIÓN PARAGUAY) REF.: GARANTÍA DE SERIEDAD DE OFERTA PAC4782 SUMINISTRO DE CRUDO Y CONDENSADO AL MERCADO INTERNO 2025 SEGUNDA SELECC. FECHA VALOR 21/01/2025 LIB. 00513012005 YPFB-OPERACIONES EXTRAORDINARIAS USD"/>
    <m/>
    <m/>
    <m/>
    <m/>
    <n v="0"/>
    <n v="32073.24"/>
    <n v="0"/>
    <n v="220022.43"/>
    <s v="NO_CONCILIADO"/>
  </r>
  <r>
    <x v="1"/>
    <m/>
    <x v="1"/>
    <x v="12"/>
    <s v="D00260140011"/>
    <s v="RVL"/>
    <n v="26014"/>
    <m/>
    <s v="AJUSTE COMPLEMENTARIO POR REVALORIZACION SALDOS DE ACTIVOS DE RESERVA Y OBLIGACIONES MONEDA EXTRANJERA (DOLARES) Saldo MO = -110401010.44 ;Bs/Mo: 6.86000000000 ;Saldo Bs: -757350931.61"/>
    <m/>
    <m/>
    <m/>
    <m/>
    <n v="0"/>
    <n v="0"/>
    <n v="0"/>
    <n v="0.01"/>
    <s v="NO_CONCILIADO"/>
  </r>
  <r>
    <x v="1"/>
    <m/>
    <x v="1"/>
    <x v="13"/>
    <s v="D00260230002"/>
    <s v="RVL"/>
    <n v="26023"/>
    <m/>
    <s v="AJUSTE COMPLEMENTARIO POR REVALORIZACION SALDOS DE ACTIVOS DE RESERVA Y OBLIGACIONES MONEDA EXTRANJERA (DOLARES) Saldo MO = -110418973.47 ;Bs/Mo: 6.86000000000 ;Saldo Bs: -757474158.01"/>
    <m/>
    <m/>
    <m/>
    <m/>
    <n v="0"/>
    <n v="0"/>
    <n v="0.01"/>
    <n v="0"/>
    <s v="NO_CONCILIADO"/>
  </r>
  <r>
    <x v="1"/>
    <m/>
    <x v="1"/>
    <x v="14"/>
    <s v="D00260280008"/>
    <s v="RVL"/>
    <n v="26028"/>
    <m/>
    <s v="AJUSTE COMPLEMENTARIO POR REVALORIZACION SALDOS DE ACTIVOS DE RESERVA Y OBLIGACIONES MONEDA EXTRANJERA (DOLARES) Saldo MO = -146452243.23 ;Bs/Mo: 6.86000000000 ;Saldo Bs: -1004662388.55"/>
    <m/>
    <m/>
    <m/>
    <m/>
    <n v="0"/>
    <n v="0"/>
    <n v="0"/>
    <n v="0.01"/>
    <s v="NO_CONCILIADO"/>
  </r>
  <r>
    <x v="0"/>
    <m/>
    <x v="0"/>
    <x v="15"/>
    <s v="G30073850001"/>
    <s v="NTI"/>
    <n v="19598"/>
    <m/>
    <s v="PAGO A BID PRÉSTAMO 3060/BL-BO VCTO. 28-01-2025 POR CUENTA DE TGN , NTI. 019598 VALOR 28-01-2025 CAPITAL USD 883.236,01 INTERESES USD 560.586,91 CTA. 5970 CUENTA UNICA DEL TESORO DOLARES AMERICANOS LIB. 00099021001"/>
    <m/>
    <m/>
    <m/>
    <m/>
    <n v="1443822.92"/>
    <n v="0"/>
    <n v="9904625.2300000004"/>
    <n v="0"/>
    <s v="NO_CONCILIADO"/>
  </r>
  <r>
    <x v="0"/>
    <m/>
    <x v="0"/>
    <x v="15"/>
    <s v="G30075790001"/>
    <s v="NTI"/>
    <n v="19542"/>
    <m/>
    <s v="PAGO A BID PRÉSTAMO 2450/BL-BO VCTO. 28-01-2025 POR CUENTA DE TGN , NTI. 019542 VALOR 28-01-2025 CAPITAL USD 279.430,17 INTERESES USD 171.592,81 CTA. 5970 CUENTA UNICA DEL TESORO DOLARES AMERICANOS LIB. 00099021001"/>
    <m/>
    <m/>
    <m/>
    <m/>
    <n v="451022.98"/>
    <n v="0"/>
    <n v="3094017.64"/>
    <n v="0"/>
    <s v="NO_CONCILIADO"/>
  </r>
  <r>
    <x v="1"/>
    <m/>
    <x v="1"/>
    <x v="15"/>
    <s v="D00260330008"/>
    <s v="RVL"/>
    <n v="26033"/>
    <m/>
    <s v="AJUSTE COMPLEMENTARIO POR REVALORIZACION SALDOS DE ACTIVOS DE RESERVA Y OBLIGACIONES MONEDA EXTRANJERA (DOLARES) Saldo MO = -102712063.56 ;Bs/Mo: 6.86000000000 ;Saldo Bs: -704604756.03"/>
    <m/>
    <m/>
    <m/>
    <m/>
    <n v="0"/>
    <n v="0"/>
    <n v="0.01"/>
    <n v="0"/>
    <s v="NO_CONCILIADO"/>
  </r>
  <r>
    <x v="1"/>
    <m/>
    <x v="1"/>
    <x v="16"/>
    <s v="D00260370009"/>
    <s v="RVL"/>
    <n v="26037"/>
    <m/>
    <s v="AJUSTE COMPLEMENTARIO POR REVALORIZACION SALDOS DE ACTIVOS DE RESERVA Y OBLIGACIONES MONEDA EXTRANJERA (DOLARES) Saldo MO = -102861386.25 ;Bs/Mo: 6.86000000000 ;Saldo Bs: -705629109.67"/>
    <m/>
    <m/>
    <m/>
    <m/>
    <n v="0"/>
    <n v="0"/>
    <n v="0"/>
    <n v="0.01"/>
    <s v="NO_CONCILIADO"/>
  </r>
  <r>
    <x v="3"/>
    <m/>
    <x v="3"/>
    <x v="17"/>
    <s v="G30111790002"/>
    <s v="CRV"/>
    <n v="3011179"/>
    <m/>
    <s v="TRANSFERENCIA RECIBIDA DEL EXTERIOR SEGÚN MENSAJES SWIFT Nos. 1598-1600 (REM.EXT.) DE FECHA 30-01-2025 POR DESEMBOLSO DE BIRF PRÉSTAMO 8552-BO 47 LIBRETA N° 00291014371 ABC-USD-8552-BO.PROY. DESARROLLO DE CAPACIDADES EN EL SECTOR VIAL"/>
    <m/>
    <m/>
    <m/>
    <m/>
    <n v="0"/>
    <n v="1512757.99"/>
    <n v="0"/>
    <n v="10377519.810000001"/>
    <s v="NO_CONCILIADO"/>
  </r>
  <r>
    <x v="1"/>
    <m/>
    <x v="1"/>
    <x v="17"/>
    <s v="D00260430008"/>
    <s v="RVL"/>
    <n v="26043"/>
    <m/>
    <s v="AJUSTE COMPLEMENTARIO POR REVALORIZACION SALDOS DE ACTIVOS DE RESERVA Y OBLIGACIONES MONEDA EXTRANJERA (DOLARES) Saldo MO = -104469276.56 ;Bs/Mo: 6.86000000000 ;Saldo Bs: -716659237.21"/>
    <m/>
    <m/>
    <m/>
    <m/>
    <n v="0"/>
    <n v="0"/>
    <n v="0.01"/>
    <n v="0"/>
    <s v="NO_CONCILIADO"/>
  </r>
  <r>
    <x v="3"/>
    <m/>
    <x v="3"/>
    <x v="18"/>
    <s v="G30211420002"/>
    <s v="CRV"/>
    <n v="3021142"/>
    <m/>
    <s v="TRANSFERENCIA RECIBIDA DEL EXTERIOR SEGÚN MENSAJES SWIFT Nos. 1881-1885 (REM.EXT.) DE FECHA 06-02-2025 POR DESEMBOLSO DE IDA PRÉSTAMO 5745-BO 23 LIBRETA N° 00291014379 ABC-USD-5744-5745-REHAB.CUMPL.ESTAND.(CRECE) CARR.STA.CRUZ.TR"/>
    <m/>
    <m/>
    <m/>
    <m/>
    <n v="0"/>
    <n v="472162.97"/>
    <n v="0"/>
    <n v="3239037.97"/>
    <s v="NO_CONCILIADO"/>
  </r>
  <r>
    <x v="1"/>
    <m/>
    <x v="1"/>
    <x v="19"/>
    <s v="D00260790009"/>
    <s v="RVL"/>
    <n v="26079"/>
    <m/>
    <s v="AJUSTE COMPLEMENTARIO POR REVALORIZACION SALDOS DE ACTIVOS DE RESERVA Y OBLIGACIONES MONEDA EXTRANJERA (DOLARES) Saldo MO = -73241878.15 ;Bs/Mo: 6.86000000000 ;Saldo Bs: -502439284.09"/>
    <m/>
    <m/>
    <m/>
    <m/>
    <n v="0"/>
    <n v="0"/>
    <n v="0"/>
    <n v="0.02"/>
    <s v="NO_CONCILIADO"/>
  </r>
  <r>
    <x v="1"/>
    <m/>
    <x v="1"/>
    <x v="20"/>
    <s v="D00260930009"/>
    <s v="RVL"/>
    <n v="26093"/>
    <m/>
    <s v="AJUSTE COMPLEMENTARIO POR REVALORIZACION SALDOS DE ACTIVOS DE RESERVA Y OBLIGACIONES MONEDA EXTRANJERA (DOLARES) Saldo MO = -62800815.49 ;Bs/Mo: 6.86000000000 ;Saldo Bs: -430813594.25"/>
    <m/>
    <m/>
    <m/>
    <m/>
    <n v="0"/>
    <n v="0"/>
    <n v="0"/>
    <n v="0.01"/>
    <s v="NO_CONCILIADO"/>
  </r>
  <r>
    <x v="1"/>
    <m/>
    <x v="1"/>
    <x v="21"/>
    <s v="D00260990006"/>
    <s v="RVL"/>
    <n v="26099"/>
    <m/>
    <s v="AJUSTE COMPLEMENTARIO POR REVALORIZACION SALDOS DE ACTIVOS DE RESERVA Y OBLIGACIONES MONEDA EXTRANJERA (DOLARES) Saldo MO = -53713451.67 ;Bs/Mo: 6.86000000000 ;Saldo Bs: -368474278.45"/>
    <m/>
    <m/>
    <m/>
    <m/>
    <n v="0"/>
    <n v="0"/>
    <n v="0"/>
    <n v="0.01"/>
    <s v="NO_CONCILIADO"/>
  </r>
  <r>
    <x v="2"/>
    <m/>
    <x v="2"/>
    <x v="22"/>
    <s v="G30288040002"/>
    <s v="CRV"/>
    <n v="3028804"/>
    <m/>
    <s v="TRANSFERENCIA DEL EXTERIOR SEGUN SWIFT NO.2048 DE FECHA 12/02/2025 ORDENANTE: YPF EXPLORACIÓN + PRODUCCIÓN DE FERMIN PERALTA TORRES DELTA REF.: ATS OF 25/02/11 FECHA VALOR 11/02/2025 LIB. 00513012005 YPFB-OPERACIONES EXTRAORDINARIAS USD"/>
    <m/>
    <m/>
    <m/>
    <m/>
    <n v="0"/>
    <n v="62606.18"/>
    <n v="0"/>
    <n v="429478.39"/>
    <s v="NO_CONCILIADO"/>
  </r>
  <r>
    <x v="1"/>
    <m/>
    <x v="1"/>
    <x v="22"/>
    <s v="D00261050006"/>
    <s v="RVL"/>
    <n v="26105"/>
    <m/>
    <s v="AJUSTE COMPLEMENTARIO POR REVALORIZACION SALDOS DE ACTIVOS DE RESERVA Y OBLIGACIONES MONEDA EXTRANJERA (DOLARES) Saldo MO = -54037091.57 ;Bs/Mo: 6.86000000000 ;Saldo Bs: -370694448.18"/>
    <m/>
    <m/>
    <m/>
    <m/>
    <n v="0"/>
    <n v="0"/>
    <n v="0.01"/>
    <n v="0"/>
    <s v="NO_CONCILIADO"/>
  </r>
  <r>
    <x v="1"/>
    <m/>
    <x v="1"/>
    <x v="23"/>
    <s v="D00261100011"/>
    <s v="RVL"/>
    <n v="26110"/>
    <m/>
    <s v="AJUSTE COMPLEMENTARIO POR REVALORIZACION SALDOS DE ACTIVOS DE RESERVA Y OBLIGACIONES MONEDA EXTRANJERA (DOLARES) Saldo MO = -54173651.36 ;Bs/Mo: 6.86000000000 ;Saldo Bs: -371631248.34"/>
    <m/>
    <m/>
    <m/>
    <m/>
    <n v="0"/>
    <n v="0"/>
    <n v="0.01"/>
    <n v="0"/>
    <s v="NO_CONCILIADO"/>
  </r>
  <r>
    <x v="1"/>
    <m/>
    <x v="1"/>
    <x v="24"/>
    <s v="D00261150012"/>
    <s v="RVL"/>
    <n v="26115"/>
    <m/>
    <s v="AJUSTE COMPLEMENTARIO POR REVALORIZACION SALDOS DE ACTIVOS DE RESERVA Y OBLIGACIONES MONEDA EXTRANJERA (DOLARES) Saldo MO = -54420885.15 ;Bs/Mo: 6.86000000000 ;Saldo Bs: -373327272.12"/>
    <m/>
    <m/>
    <m/>
    <m/>
    <n v="0"/>
    <n v="0"/>
    <n v="0"/>
    <n v="0.01"/>
    <s v="NO_CONCILIADO"/>
  </r>
  <r>
    <x v="1"/>
    <m/>
    <x v="1"/>
    <x v="25"/>
    <s v="D00261230002"/>
    <s v="RVL"/>
    <n v="26123"/>
    <m/>
    <s v="AJUSTE COMPLEMENTARIO POR REVALORIZACION SALDOS DE ACTIVOS DE RESERVA Y OBLIGACIONES MONEDA EXTRANJERA (DOLARES) Saldo MO = -54435694.47 ;Bs/Mo: 6.86000000000 ;Saldo Bs: -373428864.07"/>
    <m/>
    <m/>
    <m/>
    <m/>
    <n v="0"/>
    <n v="0"/>
    <n v="0.01"/>
    <n v="0"/>
    <s v="NO_CONCILIADO"/>
  </r>
  <r>
    <x v="4"/>
    <m/>
    <x v="4"/>
    <x v="26"/>
    <s v="G30339180002"/>
    <s v="CRV"/>
    <n v="3033918"/>
    <m/>
    <s v="TRANSFERENCIA RECIBIDA DEL EXTERIOR SEGÚN MENSAJES SWIFT Nos. 2214-2213 (REM.EXT.) DE FECHA 17-02-2025 POR DESEMBOLSO DE BID PRÉSTAMO 2880/BL-BO REQ 00044 BO 2025009264 LIBRETA N° 00086057002 MMAYA-USD-PROG. GEST. INTEGRAL RESIDUOS SOLIDOS EN BOLIVIA"/>
    <m/>
    <m/>
    <m/>
    <m/>
    <n v="0"/>
    <n v="2112155.0099999998"/>
    <n v="0"/>
    <n v="14489383.369999999"/>
    <s v="NO_CONCILIADO"/>
  </r>
  <r>
    <x v="4"/>
    <m/>
    <x v="4"/>
    <x v="26"/>
    <s v="G30339180003"/>
    <s v="COB"/>
    <n v="3033918"/>
    <m/>
    <s v="TRANSFERENCIA RECIBIDA DEL EXTERIOR SEGÚN MENSAJES SWIFT Nos. 2214-2213 (REM.EXT.) DE FECHA 17-02-2025 POR DESEMBOLSO DE BID PRÉSTAMO 2880/BL-BO REQ 00044 BO 2025009264 LIBRETA N° 00086057002 MMAYA-USD-PROG. GEST. INTEGRAL RESIDUOS SOLIDOS EN BOLIVIA REF.: UTILES DE ESCRITORIO"/>
    <m/>
    <m/>
    <m/>
    <m/>
    <n v="8.75"/>
    <n v="0"/>
    <n v="60.03"/>
    <n v="0"/>
    <s v="NO_CONCILIADO"/>
  </r>
  <r>
    <x v="1"/>
    <m/>
    <x v="1"/>
    <x v="26"/>
    <s v="D00261270011"/>
    <s v="RVL"/>
    <n v="26127"/>
    <m/>
    <s v="AJUSTE COMPLEMENTARIO POR REVALORIZACION SALDOS DE ACTIVOS DE RESERVA Y OBLIGACIONES MONEDA EXTRANJERA (DOLARES) Saldo MO = -56590430.05 ;Bs/Mo: 6.86000000000 ;Saldo Bs: -388210350.15"/>
    <m/>
    <m/>
    <m/>
    <m/>
    <n v="0"/>
    <n v="0"/>
    <n v="0.01"/>
    <n v="0"/>
    <s v="NO_CONCILIADO"/>
  </r>
  <r>
    <x v="0"/>
    <m/>
    <x v="0"/>
    <x v="27"/>
    <s v="G30357460001"/>
    <s v="NTI"/>
    <n v="19653"/>
    <m/>
    <s v="PAGO A BID PRÉSTAMO 4414/KI-BO VCTO. 15-02-2025 POR CUENTA DE TGN , NTI. 019653 VALOR 18-02-2025 INTERESES USD 80.466,05 CTA. 5970 CUENTA UNICA DEL TESORO DOLARES AMERICANOS LIB. 00099021001"/>
    <m/>
    <m/>
    <m/>
    <m/>
    <n v="80466.05"/>
    <n v="0"/>
    <n v="551997.1"/>
    <n v="0"/>
    <s v="NO_CONCILIADO"/>
  </r>
  <r>
    <x v="1"/>
    <m/>
    <x v="1"/>
    <x v="28"/>
    <s v="D00261370008"/>
    <s v="RVL"/>
    <n v="26137"/>
    <m/>
    <s v="AJUSTE COMPLEMENTARIO POR REVALORIZACION SALDOS DE ACTIVOS DE RESERVA Y OBLIGACIONES MONEDA EXTRANJERA (DOLARES) Saldo MO = -9537486.48 ;Bs/Mo: 6.86000000000 ;Saldo Bs: -65427157.26"/>
    <m/>
    <m/>
    <m/>
    <m/>
    <n v="0"/>
    <n v="0"/>
    <n v="0.01"/>
    <n v="0"/>
    <s v="NO_CONCILIADO"/>
  </r>
  <r>
    <x v="0"/>
    <m/>
    <x v="0"/>
    <x v="29"/>
    <s v="S11198290002"/>
    <s v="DEV"/>
    <n v="1119829"/>
    <m/>
    <s v="||PAGO A EXIMBANK COREA PRESTAMO EDCF NO. BOL-2 VCTO. 20/02/2025 POR CUENTA DEL TGN, SEGUN MENSAJE SWIFT N°2530 DE LA FECHA, AUTORIZACION S/G COD. LIQ. 019654 DE 17/02/2025, VALOR 20/02/2025 CAPITAL KRW713.093.000 INTERESES KRW16.974.650. LIB. 00099021001 TGN-RECURSOS ORDINARIOS-DÓLARES AMERICANOS (5970)"/>
    <m/>
    <m/>
    <m/>
    <m/>
    <n v="20"/>
    <n v="0"/>
    <n v="137.19999999999999"/>
    <n v="0"/>
    <s v="NO_CONCILIADO"/>
  </r>
  <r>
    <x v="0"/>
    <m/>
    <x v="0"/>
    <x v="29"/>
    <s v="S11198290001"/>
    <s v="NTI"/>
    <n v="1119829"/>
    <m/>
    <s v="||PAGO A EXIMBANK COREA PRESTAMO EDCF NO. BOL-2 VCTO. 20/02/2025 POR CUENTA DEL TGN, SEGUN MENSAJE SWIFT N°2530 DE LA FECHA, AUTORIZACION S/G COD. LIQ. 019654 DE 17/02/2025, VALOR 20/02/2025 CAPITAL KRW713.093.000 INTERESES KRW16.974.650. LIB. 00099021001 TGN-RECURSOS ORDINARIOS-DÓLARES AMERICANOS (5970)"/>
    <m/>
    <m/>
    <m/>
    <m/>
    <n v="512558.83"/>
    <n v="0"/>
    <n v="3516153.57"/>
    <n v="0"/>
    <s v="NO_CONCILIADO"/>
  </r>
  <r>
    <x v="1"/>
    <m/>
    <x v="1"/>
    <x v="29"/>
    <s v="D00261410006"/>
    <s v="RVL"/>
    <n v="26141"/>
    <m/>
    <s v="AJUSTE COMPLEMENTARIO POR REVALORIZACION SALDOS DE ACTIVOS DE RESERVA Y OBLIGACIONES MONEDA EXTRANJERA (DOLARES) Saldo MO = -9087271.09 ;Bs/Mo: 6.86000000000 ;Saldo Bs: -62338679.67"/>
    <m/>
    <m/>
    <m/>
    <m/>
    <n v="0"/>
    <n v="0"/>
    <n v="0"/>
    <n v="0.01"/>
    <s v="NO_CONCILIADO"/>
  </r>
  <r>
    <x v="0"/>
    <m/>
    <x v="0"/>
    <x v="30"/>
    <s v="G30400240001"/>
    <s v="NTI"/>
    <n v="19685"/>
    <m/>
    <s v="PAGO A CAF PRÉSTAMO CFA004991 VCTO. 21-02-2025 POR CUENTA DE TGN, SEGUN NOTA MEFP/VTCP/DGCP/UODP/No 104/2025 DEL 20-02-2025, VALOR 21-02-2025 CAPITAL USD 516.710,97 CTA. 5970 CUENTA UNICA DEL TESORO DOLARES AMERICANOS LIB. 00099021001"/>
    <m/>
    <m/>
    <m/>
    <m/>
    <n v="516710.97"/>
    <n v="0"/>
    <n v="3544637.25"/>
    <n v="0"/>
    <s v="NO_CONCILIADO"/>
  </r>
  <r>
    <x v="1"/>
    <m/>
    <x v="1"/>
    <x v="30"/>
    <s v="D00261470010"/>
    <s v="RVL"/>
    <n v="26147"/>
    <m/>
    <s v="AJUSTE COMPLEMENTARIO POR REVALORIZACION SALDOS DE ACTIVOS DE RESERVA Y OBLIGACIONES MONEDA EXTRANJERA (DOLARES) Saldo MO = -260824.11 ;Bs/Mo: 6.86000000000 ;Saldo Bs: -1789253.40"/>
    <m/>
    <m/>
    <m/>
    <m/>
    <n v="0"/>
    <n v="0"/>
    <n v="0.01"/>
    <n v="0"/>
    <s v="NO_CONCILIADO"/>
  </r>
  <r>
    <x v="0"/>
    <m/>
    <x v="0"/>
    <x v="31"/>
    <s v="G30423650001"/>
    <s v="NTI"/>
    <n v="19680"/>
    <m/>
    <s v="PAGO A FONPLATA PRÉSTAMO BOL 22/2014 VCTO. 24-02-2025 POR CUENTA DE TGN , NTI. 019680 VALOR 24-02-2025 CAPITAL USD 242.582,20 INTERESES USD 72.027,34 CTA. 5970 CUENTA UNICA DEL TESORO DOLARES AMERICANOS LIB. 00099021001"/>
    <m/>
    <m/>
    <m/>
    <m/>
    <n v="314609.53999999998"/>
    <n v="0"/>
    <n v="2158221.44"/>
    <n v="0"/>
    <s v="NO_CONCILIADO"/>
  </r>
  <r>
    <x v="1"/>
    <m/>
    <x v="1"/>
    <x v="31"/>
    <s v="D00261620010"/>
    <s v="RVL"/>
    <n v="26162"/>
    <m/>
    <s v="AJUSTE COMPLEMENTARIO POR REVALORIZACION SALDOS DE ACTIVOS DE RESERVA Y OBLIGACIONES MONEDA EXTRANJERA (DOLARES) Saldo MO = -24876.90 ;Bs/Mo: 6.86000000000 ;Saldo Bs: -170655.55"/>
    <m/>
    <m/>
    <m/>
    <m/>
    <n v="0"/>
    <n v="0"/>
    <n v="0.02"/>
    <n v="0"/>
    <s v="NO_CONCILIADO"/>
  </r>
  <r>
    <x v="4"/>
    <m/>
    <x v="4"/>
    <x v="32"/>
    <s v="G30438700002"/>
    <s v="CRV"/>
    <n v="3043870"/>
    <m/>
    <s v="TRANSFERENCIA RECIBIDA DEL EXTERIOR SEGÚN MENSAJES SWIFT Nos. 2766-2767 (REM.EXT.) DE FECHA 25-02-2025 POR DESEMBOLSO DE BID PRÉSTAMO 4403/BL-BO REQ 00024 BO 2025007262 LIBRETA N° 00086047007 MMAYA-UCEP MI RIEGO IMPLEMENTACION PROGRAMA BOLIVIA RESILIENTE"/>
    <m/>
    <m/>
    <m/>
    <m/>
    <n v="0"/>
    <n v="220801"/>
    <n v="0"/>
    <n v="1514694.86"/>
    <s v="NO_CONCILIADO"/>
  </r>
  <r>
    <x v="4"/>
    <m/>
    <x v="4"/>
    <x v="32"/>
    <s v="G30438700003"/>
    <s v="COB"/>
    <n v="3043870"/>
    <m/>
    <s v="TRANSFERENCIA RECIBIDA DEL EXTERIOR SEGÚN MENSAJES SWIFT Nos. 2766-2767 (REM.EXT.) DE FECHA 25-02-2025 POR DESEMBOLSO DE BID PRÉSTAMO 4403/BL-BO REQ 00024 BO 2025007262 LIBRETA N° 00086047007 MMAYA-UCEP MI RIEGO IMPLEMENTACION PROGRAMA BOLIVIA RESILIENTE REF.: UTILES DE ESCRITORIO"/>
    <m/>
    <m/>
    <m/>
    <m/>
    <n v="8.75"/>
    <n v="0"/>
    <n v="60.03"/>
    <n v="0"/>
    <s v="NO_CONCILIADO"/>
  </r>
  <r>
    <x v="3"/>
    <m/>
    <x v="3"/>
    <x v="32"/>
    <s v="G30441610002"/>
    <s v="CRV"/>
    <n v="3044161"/>
    <m/>
    <s v="TRANSFERENCIA RECIBIDA DEL EXTERIOR SEGÚN MENSAJES SWIFT Nos. 2774-2773 (REM.EXT.) DE FECHA 25-02-2025 POR DESEMBOLSO DE IDA PRÉSTAMO 5744-BO 43 LIBRETA N° 00291014379 ABC-USD-5744-5745-REHAB.CUMPL.ESTAND.(CRECE) CARR.STA.CRUZ.TR"/>
    <m/>
    <m/>
    <m/>
    <m/>
    <n v="0"/>
    <n v="1566429.31"/>
    <n v="0"/>
    <n v="10745705.07"/>
    <s v="NO_CONCILIADO"/>
  </r>
  <r>
    <x v="1"/>
    <m/>
    <x v="1"/>
    <x v="32"/>
    <s v="D00261670010"/>
    <s v="RVL"/>
    <n v="26167"/>
    <m/>
    <s v="AJUSTE COMPLEMENTARIO POR REVALORIZACION SALDOS DE ACTIVOS DE RESERVA Y OBLIGACIONES MONEDA EXTRANJERA (DOLARES) Saldo MO = -2069343.24 ;Bs/Mo: 6.86000000000 ;Saldo Bs: -14195694.62"/>
    <m/>
    <m/>
    <m/>
    <m/>
    <n v="0"/>
    <n v="0"/>
    <n v="0"/>
    <n v="0.01"/>
    <s v="NO_CONCILIADO"/>
  </r>
  <r>
    <x v="1"/>
    <m/>
    <x v="1"/>
    <x v="33"/>
    <s v="D00261710009"/>
    <s v="RVL"/>
    <n v="26171"/>
    <m/>
    <s v="AJUSTE COMPLEMENTARIO POR REVALORIZACION SALDOS DE ACTIVOS DE RESERVA Y OBLIGACIONES MONEDA EXTRANJERA (DOLARES) Saldo MO = -47736556.33 ;Bs/Mo: 6.86000000000 ;Saldo Bs: -327472776.40"/>
    <m/>
    <m/>
    <m/>
    <m/>
    <n v="0"/>
    <n v="0"/>
    <n v="0"/>
    <n v="0.02"/>
    <s v="NO_CONCILIADO"/>
  </r>
  <r>
    <x v="0"/>
    <m/>
    <x v="0"/>
    <x v="34"/>
    <s v="G30477300001"/>
    <s v="NTI"/>
    <n v="19788"/>
    <m/>
    <s v="PAGO A BID PRÉSTAMO 3091/BL-BO VCTO. 27-02-2025 POR CUENTA DE GOB.AUT.DEPT.PANDO , NTI. 019788 VALOR 27-02-2025 CAPITAL USD 171.101,75 INTERESES USD 153.451,07 COMISIONES USD 1.125,30 CTA. 5970 CUENTA UNICA DEL TESORO DOLARES AMERICANOS LIB. 00099021001"/>
    <m/>
    <m/>
    <m/>
    <m/>
    <n v="325678.12"/>
    <n v="0"/>
    <n v="2234151.9"/>
    <n v="0"/>
    <s v="NO_CONCILIADO"/>
  </r>
  <r>
    <x v="0"/>
    <m/>
    <x v="0"/>
    <x v="34"/>
    <s v="G30477310001"/>
    <s v="NTI"/>
    <n v="19807"/>
    <m/>
    <s v="PAGO A BID PRÉSTAMO 3091/BL-BO VCTO. 27-02-2025 POR CUENTA DE TGN, SEGUN NOTA MEFP/VTCP/DGCP/UODP/No 114/2025 DE 27-02-2025, NTI. 019807 VALOR 27-02-2025 INTERESES USD 7.399,02 CTA. 5970 CUENTA UNICA DEL TESORO DOLARES AMERICANOS LIB. 00099021001"/>
    <m/>
    <m/>
    <m/>
    <m/>
    <n v="7399.02"/>
    <n v="0"/>
    <n v="50757.279999999999"/>
    <n v="0"/>
    <s v="NO_CONCILIADO"/>
  </r>
  <r>
    <x v="0"/>
    <m/>
    <x v="0"/>
    <x v="34"/>
    <s v="G30477320001"/>
    <s v="NTI"/>
    <n v="19806"/>
    <m/>
    <s v="PAGO A BID PRÉSTAMO 3091/BL-BO VCTO. 27-02-2025 POR CUENTA DE TGN, SEGUN NOTA MEFP/VTCP/DGCP/UODP/No 114/2025 DE 27-02-2025, NTI. 019806 VALOR 27-02-2025 CAPITAL USD 495.594,58 INTERESES USD 374.401,89 COMISIONES USD 1.186,94 CTA. 5970 CUENTA UNICA DEL TESORO DOLARES AMERICANOS LIB. 00099021001"/>
    <m/>
    <m/>
    <m/>
    <m/>
    <n v="871183.41"/>
    <n v="0"/>
    <n v="5976318.1900000004"/>
    <n v="0"/>
    <s v="NO_CONCILIADO"/>
  </r>
  <r>
    <x v="1"/>
    <m/>
    <x v="1"/>
    <x v="34"/>
    <s v="D00261770008"/>
    <s v="RVL"/>
    <n v="26177"/>
    <m/>
    <s v="AJUSTE COMPLEMENTARIO POR REVALORIZACION SALDOS DE ACTIVOS DE RESERVA Y OBLIGACIONES MONEDA EXTRANJERA (DOLARES) Saldo MO = -1101389.34 ;Bs/Mo: 6.86000000000 ;Saldo Bs: -7555530.88"/>
    <m/>
    <m/>
    <m/>
    <m/>
    <n v="0"/>
    <n v="0"/>
    <n v="0.01"/>
    <n v="0"/>
    <s v="NO_CONCILIADO"/>
  </r>
  <r>
    <x v="1"/>
    <m/>
    <x v="1"/>
    <x v="35"/>
    <s v="D00261920002"/>
    <s v="RVL"/>
    <n v="26192"/>
    <m/>
    <s v="AJUSTE COMPLEMENTARIO POR REVALORIZACION SALDOS DE ACTIVOS DE RESERVA Y OBLIGACIONES MONEDA EXTRANJERA (DOLARES) Saldo MO = -1170632.04 ;Bs/Mo: 6.86000000000 ;Saldo Bs: -8030535.80"/>
    <m/>
    <m/>
    <m/>
    <m/>
    <n v="0"/>
    <n v="0"/>
    <n v="0.01"/>
    <n v="0"/>
    <s v="NO_CONCILIADO"/>
  </r>
  <r>
    <x v="0"/>
    <m/>
    <x v="0"/>
    <x v="36"/>
    <s v="G30512890001"/>
    <s v="NTI"/>
    <n v="19721"/>
    <m/>
    <s v="PAGO A BID PRÉSTAMO 2252/BL-BO VCTO. 01-03-2025 POR CUENTA DE TGN , NTI. 019721 VALOR 28-02-2025 INTERESES USD 7.323,39 CTA. 5970 CUENTA UNICA DEL TESORO DOLARES AMERICANOS"/>
    <m/>
    <m/>
    <m/>
    <m/>
    <n v="7323.39"/>
    <n v="0"/>
    <n v="50238.46"/>
    <n v="0"/>
    <s v="NO_CONCILIADO"/>
  </r>
  <r>
    <x v="0"/>
    <m/>
    <x v="0"/>
    <x v="36"/>
    <s v="G30512900001"/>
    <s v="NTI"/>
    <n v="19720"/>
    <m/>
    <s v="PAGO A BID PRÉSTAMO 2252/BL-BO VCTO. 01-03-2025 POR CUENTA DE TGN , SEGÚN NOTA DEL MEFP/VTCP/DGCP/UODP/N°116/2025 DEL 28 FEB 2025 NTI. 019720 VALOR 05-03-2025 CAPITAL USD 287.688,49 INTERESES USD 181.448,95 CTA. 5970 CUENTA UNICA DEL TESORO DOLARES AMERICANOS"/>
    <m/>
    <m/>
    <m/>
    <m/>
    <n v="469137.44"/>
    <n v="0"/>
    <n v="3218282.84"/>
    <n v="0"/>
    <s v="NO_CONCILIADO"/>
  </r>
  <r>
    <x v="5"/>
    <m/>
    <x v="5"/>
    <x v="36"/>
    <s v="S11213980002"/>
    <s v="CRV"/>
    <n v="1121398"/>
    <m/>
    <s v="'TRANSFERENCIA'||RECIBIDA DEL EXTERIOR SEGÚN MENSAJES SWIFT NOS. 2999-3050 (REM.EXT.) DE FECHA 05-03-2025 POR DESEMBOLSO DE BID PRÉSTAMO 4612/BL-BO REQ 00021 BO 2025009918 LIBRETA N° 00046057009 MS-USD PROG. MEJORA SERV. DE SALUD MATERNA NEONATAL BID4612"/>
    <m/>
    <m/>
    <m/>
    <m/>
    <n v="0"/>
    <n v="405414"/>
    <n v="0"/>
    <n v="2781140.04"/>
    <s v="NO_CONCILIADO"/>
  </r>
  <r>
    <x v="0"/>
    <m/>
    <x v="0"/>
    <x v="36"/>
    <s v="S11213860001"/>
    <s v="NTI"/>
    <n v="1121386"/>
    <m/>
    <s v="||PAGO A PROEX BRASIL CONV. 04/03/2009 VCTO. 04-03-2025 POR CUENTA DEL TGN, SEGÚN NOTA MEFP/VTCP/DGCP/UODP/N° 116/2025 DE 28-02-2025 VALOR 05-03-2025 CAPITAL USD 1.099.585,21 CTA. 5970 CUENTA ÚNICA DEL TESORO DÓLARES AMERICANOS LIB. 00099021001"/>
    <m/>
    <m/>
    <m/>
    <m/>
    <n v="1099585.21"/>
    <n v="0"/>
    <n v="7543154.54"/>
    <n v="0"/>
    <s v="NO_CONCILIADO"/>
  </r>
  <r>
    <x v="5"/>
    <m/>
    <x v="5"/>
    <x v="36"/>
    <s v="S11213980003"/>
    <s v="COB"/>
    <n v="1121398"/>
    <m/>
    <s v="'TRANSFERENCIA'||RECIBIDA DEL EXTERIOR SEGÚN MENSAJES SWIFT NOS. 2999-3050 (REM.EXT.) DE FECHA 05-03-2025 POR DESEMBOLSO DE BID PRÉSTAMO 4612/BL-BO REQ 00021 BO 2025009918 LIB.NRO.00046057009 MS-USD PROG.MEJORA SERV.DE SALUD MATERNA NEONATAL BID4612 REF: UT. DE ESCRITORIO"/>
    <m/>
    <m/>
    <m/>
    <m/>
    <n v="8.75"/>
    <n v="0"/>
    <n v="60.03"/>
    <n v="0"/>
    <s v="NO_CONCILIADO"/>
  </r>
  <r>
    <x v="1"/>
    <m/>
    <x v="1"/>
    <x v="36"/>
    <s v="D00262050010"/>
    <s v="RVL"/>
    <n v="26205"/>
    <m/>
    <s v="AJUSTE COMPLEMENTARIO POR REVALORIZACION SALDOS DE ACTIVOS DE RESERVA Y OBLIGACIONES MONEDA EXTRANJERA (DOLARES) Saldo MO = -912103.01 ;Bs/Mo: 6.86000000000 ;Saldo Bs: -6257026.64"/>
    <m/>
    <m/>
    <m/>
    <m/>
    <n v="0"/>
    <n v="0"/>
    <n v="0"/>
    <n v="0.01"/>
    <s v="NO_CONCILIADO"/>
  </r>
  <r>
    <x v="1"/>
    <m/>
    <x v="1"/>
    <x v="37"/>
    <s v="D00262100010"/>
    <s v="RVL"/>
    <n v="26210"/>
    <m/>
    <s v="AJUSTE COMPLEMENTARIO POR REVALORIZACION SALDOS DE ACTIVOS DE RESERVA Y OBLIGACIONES MONEDA EXTRANJERA (DOLARES) Saldo MO = -1014886.16 ;Bs/Mo: 6.86000000000 ;Saldo Bs: -6962119.07"/>
    <m/>
    <m/>
    <m/>
    <m/>
    <n v="0"/>
    <n v="0"/>
    <n v="0.01"/>
    <n v="0"/>
    <s v="NO_CONCILIADO"/>
  </r>
  <r>
    <x v="1"/>
    <m/>
    <x v="1"/>
    <x v="38"/>
    <s v="D00262170012"/>
    <s v="RVL"/>
    <n v="26217"/>
    <m/>
    <s v="AJUSTE COMPLEMENTARIO POR REVALORIZACION SALDOS DE ACTIVOS DE RESERVA Y OBLIGACIONES MONEDA EXTRANJERA (DOLARES) Saldo MO = -1084726.27 ;Bs/Mo: 6.86000000000 ;Saldo Bs: -7441222.22"/>
    <m/>
    <m/>
    <m/>
    <m/>
    <n v="0"/>
    <n v="0"/>
    <n v="0.01"/>
    <n v="0"/>
    <s v="NO_CONCILIADO"/>
  </r>
  <r>
    <x v="0"/>
    <m/>
    <x v="0"/>
    <x v="39"/>
    <s v="S11216770001"/>
    <s v="NTI"/>
    <n v="1121677"/>
    <m/>
    <s v="||COMPLEMENTO AL PAGO A CAF PRÉSTAMO CFA009759 VCTO. 10-03-2025 POR CUENTA DEL TGN, SEGÚN NOTA MEFP/VTCP/DGCP/UODP/N°126/2025 DE 10-03-2025, VALOR 10-03-2025 INTERESES USD924.086,29 COMISIONES USD31.636,55 CTA. 5970 CUENTA ÚNICA DEL TESORO DÓLARES AMERICANOS LIB. 00099021001"/>
    <m/>
    <m/>
    <m/>
    <m/>
    <n v="955722.84"/>
    <n v="0"/>
    <n v="6556258.6799999997"/>
    <n v="0"/>
    <s v="NO_CONCILIADO"/>
  </r>
  <r>
    <x v="2"/>
    <m/>
    <x v="2"/>
    <x v="40"/>
    <s v="G30575890002"/>
    <s v="CRV"/>
    <n v="3057589"/>
    <m/>
    <s v="TRANSFERENCIA DEL EXTERIOR SEGUN SWIFT NO.3338 DE FECHA 11/03/2025 ORDENANTE: YPF EXPLORACIÓN + PRODUCCIÓN DE FERMIN PERALTA TORRES REF.: ATS OF 25/03/10 FECHA VALOR 10/03/2025 LIB. 00513012005 YPFB-OPERACIONES EXTRAORDINARIAS USD"/>
    <m/>
    <m/>
    <m/>
    <m/>
    <n v="0"/>
    <n v="62606.18"/>
    <n v="0"/>
    <n v="429478.39"/>
    <s v="NO_CONCILIADO"/>
  </r>
  <r>
    <x v="1"/>
    <m/>
    <x v="1"/>
    <x v="41"/>
    <s v="D00262410005"/>
    <s v="RVL"/>
    <n v="26241"/>
    <m/>
    <s v="AJUSTE COMPLEMENTARIO POR REVALORIZACION SALDOS DE ACTIVOS DE RESERVA Y OBLIGACIONES MONEDA EXTRANJERA (DOLARES) Saldo MO = -371668.70 ;Bs/Mo: 6.86000000000 ;Saldo Bs: -2549647.30"/>
    <m/>
    <m/>
    <m/>
    <m/>
    <n v="0"/>
    <n v="0"/>
    <n v="0.02"/>
    <n v="0"/>
    <s v="NO_CONCILIADO"/>
  </r>
  <r>
    <x v="1"/>
    <m/>
    <x v="1"/>
    <x v="42"/>
    <s v="D00262460003"/>
    <s v="RVL"/>
    <n v="26246"/>
    <m/>
    <s v="AJUSTE COMPLEMENTARIO POR REVALORIZACION SALDOS DE ACTIVOS DE RESERVA Y OBLIGACIONES MONEDA EXTRANJERA (DOLARES) Saldo MO = -521221.33 ;Bs/Mo: 6.86000000000 ;Saldo Bs: -3575578.31"/>
    <m/>
    <m/>
    <m/>
    <m/>
    <n v="0"/>
    <n v="0"/>
    <n v="0"/>
    <n v="0.01"/>
    <s v="NO_CONCILIADO"/>
  </r>
  <r>
    <x v="0"/>
    <m/>
    <x v="0"/>
    <x v="43"/>
    <s v="G30628000001"/>
    <s v="NTI"/>
    <n v="19801"/>
    <m/>
    <s v="PAGO A CAF PRÉSTAMO CFA009545 VCTO. 14-03-2025 POR CUENTA DE TGN , NTI. 019801 VALOR 14-03-2025 CAPITAL USD 71.954,55 INTERESES USD 35.055,84 COMISIONES USD 150.389,58 CTA. 5970 CUENTA UNICA DEL TESORO DOLARES AMERICANOS LIB. 00099021001"/>
    <m/>
    <m/>
    <m/>
    <m/>
    <n v="257399.97"/>
    <n v="0"/>
    <n v="1765763.79"/>
    <n v="0"/>
    <s v="NO_CONCILIADO"/>
  </r>
  <r>
    <x v="6"/>
    <m/>
    <x v="6"/>
    <x v="43"/>
    <s v="S11220290002"/>
    <s v="CRV"/>
    <n v="1122029"/>
    <m/>
    <s v="||DEVOLUCION DE FONDOS, POR USD 8,75, SEGÚN NOTA BCB-GOM-SOSP-DOSP-CI-2025-59 DE 10/3/2025. LIB: 00348018001 APMT - UNOPS - DONACION - USD, REF: DEVOLUCION DE FONDOS."/>
    <m/>
    <m/>
    <m/>
    <m/>
    <n v="0"/>
    <n v="8.75"/>
    <n v="0"/>
    <n v="60.03"/>
    <s v="NO_CONCILIADO"/>
  </r>
  <r>
    <x v="1"/>
    <m/>
    <x v="1"/>
    <x v="43"/>
    <s v="D00262500009"/>
    <s v="RVL"/>
    <n v="26250"/>
    <m/>
    <s v="AJUSTE COMPLEMENTARIO POR REVALORIZACION SALDOS DE ACTIVOS DE RESERVA Y OBLIGACIONES MONEDA EXTRANJERA (DOLARES) Saldo MO = -694590.26 ;Bs/Mo: 6.86000000000 ;Saldo Bs: -4764889.20"/>
    <m/>
    <m/>
    <m/>
    <m/>
    <n v="0"/>
    <n v="0"/>
    <n v="0.02"/>
    <n v="0"/>
    <s v="NO_CONCILIADO"/>
  </r>
  <r>
    <x v="1"/>
    <m/>
    <x v="1"/>
    <x v="44"/>
    <s v="D00262600001"/>
    <s v="RVL"/>
    <n v="26260"/>
    <m/>
    <s v="AJUSTE COMPLEMENTARIO POR REVALORIZACION SALDOS DE ACTIVOS DE RESERVA Y OBLIGACIONES MONEDA EXTRANJERA (DOLARES) Saldo MO = -714512.74 ;Bs/Mo: 6.86000000000 ;Saldo Bs: -4901557.39"/>
    <m/>
    <m/>
    <m/>
    <m/>
    <n v="0"/>
    <n v="0"/>
    <n v="0"/>
    <n v="0.01"/>
    <s v="NO_CONCILIADO"/>
  </r>
  <r>
    <x v="5"/>
    <m/>
    <x v="5"/>
    <x v="45"/>
    <s v="G30645680002"/>
    <s v="CRV"/>
    <n v="3064568"/>
    <m/>
    <s v="TRANSFERENCIA RECIBIDA DEL EXTERIOR SEGÚN MENSAJES SWIFT Nos. 3570-3571 (REM.EXT.) DE FECHA 17-03-2025 POR DESEMBOLSO DE BID PRÉSTAMO 5376/OC-BO REQ 00008 BO 2025016382 LIBRETA N° 00046027001 MSD-$US. REEMBOLSO - CONTRATO DE PRESTAMO 5376/OC-BO"/>
    <m/>
    <m/>
    <m/>
    <m/>
    <n v="0"/>
    <n v="32383452.620000001"/>
    <n v="0"/>
    <n v="222150484.97"/>
    <s v="NO_CONCILIADO"/>
  </r>
  <r>
    <x v="5"/>
    <m/>
    <x v="5"/>
    <x v="45"/>
    <s v="G30645680003"/>
    <s v="COB"/>
    <n v="3064568"/>
    <m/>
    <s v="TRANSFERENCIA RECIBIDA DEL EXTERIOR SEGÚN MENSAJES SWIFT Nos. 3570-3571 (REM.EXT.) DE FECHA 17-03-2025 POR DESEMBOLSO DE BID PRÉSTAMO 5376/OC-BO REQ 00008 BO 2025016382 LIBRETA N° 00046027001 MSD-$US. REEMBOLSO - CONTRATO DE PRESTAMO 5376/OC-BO REF.: UTILES DE ESCRITORIO"/>
    <m/>
    <m/>
    <m/>
    <m/>
    <n v="8.75"/>
    <n v="0"/>
    <n v="60.03"/>
    <n v="0"/>
    <s v="NO_CONCILIADO"/>
  </r>
  <r>
    <x v="0"/>
    <m/>
    <x v="0"/>
    <x v="45"/>
    <s v="G30647220001"/>
    <s v="NTI"/>
    <n v="19879"/>
    <m/>
    <s v="PAGO A CAF PRÉSTAMO CFA011694 VCTO. 17-03-2025 POR CUENTA DE TGN , NTI. 019879 VALOR 17-03-2025 INTERESES USD 248.427,86 COMISIONES USD 64.226,21 CTA. 5970 CUENTA UNICA DEL TESORO DOLARES AMERICANOS"/>
    <m/>
    <m/>
    <m/>
    <m/>
    <n v="312654.07"/>
    <n v="0"/>
    <n v="2144806.92"/>
    <n v="0"/>
    <s v="NO_CONCILIADO"/>
  </r>
  <r>
    <x v="0"/>
    <m/>
    <x v="0"/>
    <x v="45"/>
    <s v="G30647200001"/>
    <s v="NTI"/>
    <n v="19878"/>
    <m/>
    <s v="PAGO A CAF PRÉSTAMO CFA011691 VCTO. 17-03-2025 POR CUENTA DE TGN , NTI. 019878 VALOR 17-03-2025 INTERESES USD 1.059.984,46 COMISIONES USD 591,04 CTA. 5970 CUENTA UNICA DEL TESORO DOLARES AMERICANOS"/>
    <m/>
    <m/>
    <m/>
    <m/>
    <n v="1060575.5"/>
    <n v="0"/>
    <n v="7275547.9299999997"/>
    <n v="0"/>
    <s v="NO_CONCILIADO"/>
  </r>
  <r>
    <x v="0"/>
    <m/>
    <x v="0"/>
    <x v="45"/>
    <s v="G30647240001"/>
    <s v="NTI"/>
    <n v="19880"/>
    <m/>
    <s v="PAGO A BID PRÉSTAMO 1031-SF-BO VCTO. 17-03-2025 POR CUENTA DE TGN , NTI. 019880 VALOR 17-03-2025 CAPITAL USD 274.875,16 INTERESES USD 78.932,11 CTA. 5970 CUENTA UNICA DEL TESORO DOLARES AMERICANOS"/>
    <m/>
    <m/>
    <m/>
    <m/>
    <n v="353807.27"/>
    <n v="0"/>
    <n v="2427117.87"/>
    <n v="0"/>
    <s v="NO_CONCILIADO"/>
  </r>
  <r>
    <x v="0"/>
    <m/>
    <x v="0"/>
    <x v="45"/>
    <s v="G30647230001"/>
    <s v="NTI"/>
    <n v="19877"/>
    <m/>
    <s v="PAGO A CAF PRÉSTAMO CFA009787 VCTO. 17-03-2025 POR CUENTA DE TGN , NTI. 019877 VALOR 17-03-2025 CAPITAL USD 1.370.082,40 INTERESES USD 695.991,36 CTA. 5970 CUENTA UNICA DEL TESORO DOLARES AMERICANOS"/>
    <m/>
    <m/>
    <m/>
    <m/>
    <n v="2066073.76"/>
    <n v="0"/>
    <n v="14173265.99"/>
    <n v="0"/>
    <s v="NO_CONCILIADO"/>
  </r>
  <r>
    <x v="0"/>
    <m/>
    <x v="0"/>
    <x v="45"/>
    <s v="G30647210001"/>
    <s v="NTI"/>
    <n v="19875"/>
    <m/>
    <s v="PAGO A CAF PRÉSTAMO CFA009784 VCTO. 17-03-2025 POR CUENTA DE TGN , NTI. 019875 VALOR 17-03-2025 CAPITAL USD 2.692.307,69 INTERESES USD 1.388.537,05 CTA. 5970 CUENTA UNICA DEL TESORO DOLARES AMERICANOS"/>
    <m/>
    <m/>
    <m/>
    <m/>
    <n v="4080844.74"/>
    <n v="0"/>
    <n v="27994594.920000002"/>
    <n v="0"/>
    <s v="NO_CONCILIADO"/>
  </r>
  <r>
    <x v="3"/>
    <m/>
    <x v="3"/>
    <x v="45"/>
    <s v="G30650180002"/>
    <s v="CRV"/>
    <n v="3065018"/>
    <m/>
    <s v="TRANSFERENCIA RECIBIDA DEL EXTERIOR SEGÚN MENSAJES SWIFT Nos. 3578-3577 (REM.EXT.) DE FECHA 17-03-2025 POR DESEMBOLSO DE CAF PRÉSTAMO CFA011694 PROYECTO CONSTRUCCIÓN CARRETERA UNDUAVI-CHULUMANI TRAMO 2 LIBRETA N° 00291034301 ABC-USD-PROY. UNDUAVI-CHULUMANI TRAMO 2 (CAF 11694)"/>
    <m/>
    <m/>
    <m/>
    <m/>
    <n v="0"/>
    <n v="7000000"/>
    <n v="0"/>
    <n v="48020000"/>
    <s v="NO_CONCILIADO"/>
  </r>
  <r>
    <x v="0"/>
    <m/>
    <x v="0"/>
    <x v="45"/>
    <s v="G30648810001"/>
    <s v="NTI"/>
    <n v="19886"/>
    <m/>
    <s v="PAGO A BID PRÉSTAMO 4292/BL-BO VCTO. 15-03-2025 POR CUENTA DE TGN , NTI. 019886 VALOR 17-03-2025 CAPITAL USD 10.000.080,00 INTERESES USD 2.199.675,32 CTA. 5970 CUENTA UNICA DEL TESORO DOLARES AMERICANOS LIB. 00099021001"/>
    <m/>
    <m/>
    <m/>
    <m/>
    <n v="12199755.32"/>
    <n v="0"/>
    <n v="83690321.5"/>
    <n v="0"/>
    <s v="NO_CONCILIADO"/>
  </r>
  <r>
    <x v="0"/>
    <m/>
    <x v="0"/>
    <x v="45"/>
    <s v="G30648820001"/>
    <s v="NTI"/>
    <n v="19885"/>
    <m/>
    <s v="PAGO A BID PRÉSTAMO 1075-SF-BO-7 VCTO. 17-03-2025 POR CUENTA DE TGN , NTI. 019885 VALOR 17-03-2025 CAPITAL USD 158.333,33 INTERESES USD 45.466,40 CTA. 5970 CUENTA UNICA DEL TESORO DOLARES AMERICANOS LIB. 00099021001"/>
    <m/>
    <m/>
    <m/>
    <m/>
    <n v="203799.73"/>
    <n v="0"/>
    <n v="1398066.15"/>
    <n v="0"/>
    <s v="NO_CONCILIADO"/>
  </r>
  <r>
    <x v="0"/>
    <m/>
    <x v="0"/>
    <x v="45"/>
    <s v="G30648830001"/>
    <s v="NTI"/>
    <n v="19882"/>
    <m/>
    <s v="PAGO A BID PRÉSTAMO 3699/BL-BO VCTO. 15-03-2025 POR CUENTA DE TGN , NTI. 019882 VALOR 17-03-2025 CAPITAL USD 2.835.945,77 INTERESES USD 2.577.309,28 CTA. 5970 CUENTA UNICA DEL TESORO DOLARES AMERICANOS LIB. 00099021001"/>
    <m/>
    <m/>
    <m/>
    <m/>
    <n v="5412527.5300000003"/>
    <n v="0"/>
    <n v="37129938.859999999"/>
    <n v="0"/>
    <s v="NO_CONCILIADO"/>
  </r>
  <r>
    <x v="0"/>
    <m/>
    <x v="0"/>
    <x v="45"/>
    <s v="G30648900001"/>
    <s v="NTI"/>
    <n v="19889"/>
    <m/>
    <s v="PAGO A BID PRÉSTAMO 2365/BL-BO VCTO. 17-03-2025 POR CUENTA DE TGN , NTI. 019889 VALOR 17-03-2025 INTERESES USD 7.426,45 CTA. 5970 CUENTA UNICA DEL TESORO DOLARES AMERICANOS LIB. 00099021001"/>
    <m/>
    <m/>
    <m/>
    <m/>
    <n v="7426.45"/>
    <n v="0"/>
    <n v="50945.45"/>
    <n v="0"/>
    <s v="NO_CONCILIADO"/>
  </r>
  <r>
    <x v="0"/>
    <m/>
    <x v="0"/>
    <x v="45"/>
    <s v="G30648850001"/>
    <s v="NTI"/>
    <n v="19890"/>
    <m/>
    <s v="PAGO A BID PRÉSTAMO 3540/BL-BO VCTO. 15-03-2025 POR CUENTA DE TGN , NTI. 019890 VALOR 17-03-2025 INTERESES USD 33.009,94 CTA. 5970 CUENTA UNICA DEL TESORO DOLARES AMERICANOS LIB. 00099021001"/>
    <m/>
    <m/>
    <m/>
    <m/>
    <n v="33009.94"/>
    <n v="0"/>
    <n v="226448.19"/>
    <n v="0"/>
    <s v="NO_CONCILIADO"/>
  </r>
  <r>
    <x v="0"/>
    <m/>
    <x v="0"/>
    <x v="45"/>
    <s v="G30648860001"/>
    <s v="NTI"/>
    <n v="19888"/>
    <m/>
    <s v="PAGO A BID PRÉSTAMO 3540/BL-BO VCTO. 15-03-2025 POR CUENTA DE TGN , NTI. 019888 VALOR 17-03-2025 CAPITAL USD 2.346.137,89 INTERESES USD 1.853.909,83 COMISIONES USD 89.547,71 CTA. 5970 CUENTA UNICA DEL TESORO DOLARES AMERICANOS LIB. 00099021001"/>
    <m/>
    <m/>
    <m/>
    <m/>
    <n v="4289595.43"/>
    <n v="0"/>
    <n v="29426624.649999999"/>
    <n v="0"/>
    <s v="NO_CONCILIADO"/>
  </r>
  <r>
    <x v="0"/>
    <m/>
    <x v="0"/>
    <x v="45"/>
    <s v="G30648870001"/>
    <s v="NTI"/>
    <n v="19891"/>
    <m/>
    <s v="PAGO A BID PRÉSTAMO 3822/BL-BO VCTO. 15-03-2025 POR CUENTA DE TGN , NTI. 019891 VALOR 17-03-2025 CAPITAL USD 584.586,03 INTERESES USD 509.943,08 CTA. 5970 CUENTA UNICA DEL TESORO DOLARES AMERICANOS LIB. 00099021001"/>
    <m/>
    <m/>
    <m/>
    <m/>
    <n v="1094529.1100000001"/>
    <n v="0"/>
    <n v="7508469.6900000004"/>
    <n v="0"/>
    <s v="NO_CONCILIADO"/>
  </r>
  <r>
    <x v="0"/>
    <m/>
    <x v="0"/>
    <x v="45"/>
    <s v="G30648880001"/>
    <s v="NTI"/>
    <n v="19892"/>
    <m/>
    <s v="PAGO A BID PRÉSTAMO 3822/BL-BO VCTO. 15-03-2025 POR CUENTA DE TGN , NTI. 019892 VALOR 17-03-2025 INTERESES USD 6.122,80 CTA. 5970 CUENTA UNICA DEL TESORO DOLARES AMERICANOS LIB. 00099021001"/>
    <m/>
    <m/>
    <m/>
    <m/>
    <n v="6122.8"/>
    <n v="0"/>
    <n v="42002.41"/>
    <n v="0"/>
    <s v="NO_CONCILIADO"/>
  </r>
  <r>
    <x v="0"/>
    <m/>
    <x v="0"/>
    <x v="45"/>
    <s v="G30648890001"/>
    <s v="NTI"/>
    <n v="19883"/>
    <m/>
    <s v="PAGO A BID PRÉSTAMO 2365/BL-BO VCTO. 17-03-2025 POR CUENTA DE TGN , NTI. 019883 VALOR 17-03-2025 CAPITAL USD 292.112,69 INTERESES USD 185.261,37 CTA. 5970 CUENTA UNICA DEL TESORO DOLARES AMERICANOS LIB. 00099021001"/>
    <m/>
    <m/>
    <m/>
    <m/>
    <n v="477374.06"/>
    <n v="0"/>
    <n v="3274786.05"/>
    <n v="0"/>
    <s v="NO_CONCILIADO"/>
  </r>
  <r>
    <x v="0"/>
    <m/>
    <x v="0"/>
    <x v="45"/>
    <s v="G30648800001"/>
    <s v="NTI"/>
    <n v="19887"/>
    <m/>
    <s v="PAGO A BID PRÉSTAMO 4292/BL-BO VCTO. 15-03-2025 POR CUENTA DE TGN , NTI. 019887 VALOR 17-03-2025 INTERESES USD 22.278,69 CTA. 5970 CUENTA UNICA DEL TESORO DOLARES AMERICANOS LIB. 00099021001"/>
    <m/>
    <m/>
    <m/>
    <m/>
    <n v="22278.69"/>
    <n v="0"/>
    <n v="152831.81"/>
    <n v="0"/>
    <s v="NO_CONCILIADO"/>
  </r>
  <r>
    <x v="0"/>
    <m/>
    <x v="0"/>
    <x v="45"/>
    <s v="G30648840001"/>
    <s v="NTI"/>
    <n v="19884"/>
    <m/>
    <s v="PAGO A BID PRÉSTAMO 3699/BL-BO VCTO. 15-03-2025 POR CUENTA DE TGN , NTI. 019884 VALOR 17-03-2025 INTERESES USD 29.472,06 CTA. 5970 CUENTA UNICA DEL TESORO DOLARES AMERICANOS LIB. 00099021001"/>
    <m/>
    <m/>
    <m/>
    <m/>
    <n v="29472.06"/>
    <n v="0"/>
    <n v="202178.33"/>
    <n v="0"/>
    <s v="NO_CONCILIADO"/>
  </r>
  <r>
    <x v="0"/>
    <m/>
    <x v="0"/>
    <x v="45"/>
    <s v="G30651730001"/>
    <s v="NTI"/>
    <n v="19894"/>
    <m/>
    <s v="PAGO A IDA PRÉSTAMO 5454-BO VCTO. 15-03-2025 POR CUENTA DE TGN , NTI. 019894 VALOR 17-03-2025 CAPITAL USD 33.603,36 INTERESES USD 28.241,89 CTA. 5970 CUENTA UNICA DEL TESORO DOLARES AMERICANOS LIB. 00099021001"/>
    <m/>
    <m/>
    <m/>
    <m/>
    <n v="61845.25"/>
    <n v="0"/>
    <n v="424258.42"/>
    <n v="0"/>
    <s v="NO_CONCILIADO"/>
  </r>
  <r>
    <x v="0"/>
    <m/>
    <x v="0"/>
    <x v="45"/>
    <s v="G30651700001"/>
    <s v="NTI"/>
    <n v="19895"/>
    <m/>
    <s v="PAGO A OPEP PRÉSTAMO 1287-P VCTO. 15-03-2025 POR CUENTA DE TGN , NTI. 019895 VALOR 17-03-2025 CAPITAL USD 498.180,00 INTERESES USD 89.674,17 CTA. 5970 CUENTA UNICA DEL TESORO DOLARES AMERICANOS LIB. 00099021001"/>
    <m/>
    <m/>
    <m/>
    <m/>
    <n v="587854.17000000004"/>
    <n v="0"/>
    <n v="4032679.61"/>
    <n v="0"/>
    <s v="NO_CONCILIADO"/>
  </r>
  <r>
    <x v="0"/>
    <m/>
    <x v="0"/>
    <x v="45"/>
    <s v="G30651710001"/>
    <s v="NTI"/>
    <n v="19896"/>
    <m/>
    <s v="PAGO A OPEP PRÉSTAMO 1527-P VCTO. 15-03-2025 POR CUENTA DE TGN , NTI. 019896 VALOR 17-03-2025 CAPITAL USD 636.570,00 INTERESES USD 175.911,19 CTA. 5970 CUENTA UNICA DEL TESORO DOLARES AMERICANOS LIB. 00099021001"/>
    <m/>
    <m/>
    <m/>
    <m/>
    <n v="812481.19"/>
    <n v="0"/>
    <n v="5573620.96"/>
    <n v="0"/>
    <s v="NO_CONCILIADO"/>
  </r>
  <r>
    <x v="0"/>
    <m/>
    <x v="0"/>
    <x v="45"/>
    <s v="G30651720001"/>
    <s v="NTI"/>
    <n v="19893"/>
    <m/>
    <s v="PAGO A BIRF PRÉSTAMO IBRD 9437-BO VCTO. 15-03-2025 POR CUENTA DE TGN , NTI. 019893 VALOR 17-03-2025 INTERESES USD 2.464.349,51 COMISIONES USD 269.972,57 CTA. 5970 CUENTA UNICA DEL TESORO DOLARES AMERICANOS LIB. 00099021001"/>
    <m/>
    <m/>
    <m/>
    <m/>
    <n v="2734322.08"/>
    <n v="0"/>
    <n v="18757449.469999999"/>
    <n v="0"/>
    <s v="NO_CONCILIADO"/>
  </r>
  <r>
    <x v="0"/>
    <m/>
    <x v="0"/>
    <x v="45"/>
    <s v="G30654970001"/>
    <s v="NTI"/>
    <n v="19774"/>
    <m/>
    <s v="PAGO A FONPLATA PRÉSTAMO BOL 36/2023 VCTO. 15-03-2025 POR CUENTA DE TGN , NTI. 019774 VALOR 17-03-2025 INTERESES USD 378.466,06 COMISIONES USD 122.615,15 CTA. 5970 CUENTA UNICA DEL TESORO DOLARES AMERICANOS LIB. 00099021001"/>
    <m/>
    <m/>
    <m/>
    <m/>
    <n v="501081.21"/>
    <n v="0"/>
    <n v="3437417.1"/>
    <n v="0"/>
    <s v="NO_CONCILIADO"/>
  </r>
  <r>
    <x v="1"/>
    <m/>
    <x v="1"/>
    <x v="45"/>
    <s v="D00262650007"/>
    <s v="RVL"/>
    <n v="26265"/>
    <m/>
    <s v="AJUSTE COMPLEMENTARIO POR REVALORIZACION SALDOS DE ACTIVOS DE RESERVA Y OBLIGACIONES MONEDA EXTRANJERA (DOLARES) Saldo MO = -3793577.24 ;Bs/Mo: 6.86000000000 ;Saldo Bs: -26023939.86"/>
    <m/>
    <m/>
    <m/>
    <m/>
    <n v="0"/>
    <n v="0"/>
    <n v="0"/>
    <n v="0.01"/>
    <s v="NO_CONCILIADO"/>
  </r>
  <r>
    <x v="3"/>
    <m/>
    <x v="3"/>
    <x v="46"/>
    <s v="G30663490002"/>
    <s v="CRV"/>
    <n v="3066349"/>
    <m/>
    <s v="TRANSFERENCIA RECIBIDA DEL EXTERIOR SEGÚN MENSAJES SWIFT Nos. 3658-3657 (REM.EXT.) DE FECHA 18-03-2025 POR DESEMBOLSO DE CAF PRÉSTAMO CFA011997 CONSTRUCCIÓN Y ASFALTADO DE LA JOYA RVF 031 LIBRETA N° 00291054302 ABC-USD CONST. ASFALTADO LA JOYA-TOTORA (CFA 11997)"/>
    <m/>
    <m/>
    <m/>
    <m/>
    <n v="0"/>
    <n v="11447262"/>
    <n v="0"/>
    <n v="78528217.319999993"/>
    <s v="NO_CONCILIADO"/>
  </r>
  <r>
    <x v="0"/>
    <m/>
    <x v="0"/>
    <x v="46"/>
    <s v="G30663510001"/>
    <s v="NTI"/>
    <n v="19757"/>
    <m/>
    <s v="PAGO A BID PRÉSTAMO 1075-SF-BO VCTO. 18-03-2025 POR CUENTA DE TGN , NTI. 019757 VALOR 18-03-2025 CAPITAL USD 43.499,22 INTERESES USD 14.214,20 CTA. 5970 CUENTA UNICA DEL TESORO DOLARES AMERICANOS LIB. 00099021001"/>
    <m/>
    <m/>
    <m/>
    <m/>
    <n v="57713.42"/>
    <n v="0"/>
    <n v="395914.06"/>
    <n v="0"/>
    <s v="NO_CONCILIADO"/>
  </r>
  <r>
    <x v="0"/>
    <m/>
    <x v="0"/>
    <x v="46"/>
    <s v="G30663520001"/>
    <s v="NTI"/>
    <n v="19738"/>
    <m/>
    <s v="PAGO A CAF PRÉSTAMO CFA010917 VCTO. 18-03-2025 POR CUENTA DE TGN , NTI. 019738 VALOR 18-03-2025 CAPITAL USD 5.000.000,00 INTERESES USD 3.323.260,55 CTA. 5970 CUENTA UNICA DEL TESORO DOLARES AMERICANOS LIB. 00099021001"/>
    <m/>
    <m/>
    <m/>
    <m/>
    <n v="8323260.5499999998"/>
    <n v="0"/>
    <n v="57097567.369999997"/>
    <n v="0"/>
    <s v="NO_CONCILIADO"/>
  </r>
  <r>
    <x v="3"/>
    <m/>
    <x v="3"/>
    <x v="46"/>
    <s v="G30668150002"/>
    <s v="CRV"/>
    <n v="3066815"/>
    <m/>
    <s v="TRANSFERENCIA RECIBIDA DEL EXTERIOR SEGÚN MENSAJES SWIFT Nos. 3668-3669 (REM.EXT.) DE FECHA 18-03-2025 POR DESEMBOLSO DE BID PRÉSTAMO 4376/BL-BO REQ 00035 BO 2025016795 LIBRETA N° 00291014370 ABC-USD BID 4376/BL-BO PROYECTOS DE RECONSTRUCCION DE LA RVF"/>
    <m/>
    <m/>
    <m/>
    <m/>
    <n v="0"/>
    <n v="133262.20000000001"/>
    <n v="0"/>
    <n v="914178.69"/>
    <s v="NO_CONCILIADO"/>
  </r>
  <r>
    <x v="0"/>
    <m/>
    <x v="0"/>
    <x v="46"/>
    <s v="S11223230001"/>
    <s v="NTI"/>
    <n v="1122323"/>
    <m/>
    <s v="||PAGO A FONPLATA PRESTAMO BOL 32/2018 VCTO. 15-03-2025 POR CUENTA DEL TGN SEGUN NOTA MEFP/VTCP/DGCP/UODP/N°132/2025 DE FECHA 14-03-2025, VALOR 18-03-2025 CAPITAL USD3.095.238,10 INTERES USD2.203.812,41 LIBRETA NRO. 00099021001 &quot;TGN-RECURSOS ORDINARIOS-DOLARES AMERICANOS (5970)"/>
    <m/>
    <m/>
    <m/>
    <m/>
    <n v="5299050.51"/>
    <n v="0"/>
    <n v="36351486.5"/>
    <n v="0"/>
    <s v="NO_CONCILIADO"/>
  </r>
  <r>
    <x v="1"/>
    <m/>
    <x v="1"/>
    <x v="46"/>
    <s v="D00262700008"/>
    <s v="RVL"/>
    <n v="26270"/>
    <m/>
    <s v="AJUSTE COMPLEMENTARIO POR REVALORIZACION SALDOS DE ACTIVOS DE RESERVA Y OBLIGACIONES MONEDA EXTRANJERA (DOLARES) Saldo MO = -600092.32 ;Bs/Mo: 6.86000000000 ;Saldo Bs: -4116633.31"/>
    <m/>
    <m/>
    <m/>
    <m/>
    <n v="0"/>
    <n v="0"/>
    <n v="0"/>
    <n v="0.01"/>
    <s v="NO_CONCILIADO"/>
  </r>
  <r>
    <x v="0"/>
    <m/>
    <x v="0"/>
    <x v="47"/>
    <s v="G30694230001"/>
    <s v="NTI"/>
    <n v="19726"/>
    <m/>
    <s v="PAGO A BID PRÉSTAMO 2771/BL-BO VCTO. 20-03-2025 POR CUENTA DE TGN , NTI. 019726 VALOR 20-03-2025 INTERESES USD 19.309,66 CTA. 5970 CUENTA UNICA DEL TESORO DOLARES AMERICANOS LIB. 00099021001"/>
    <m/>
    <m/>
    <m/>
    <m/>
    <n v="19309.66"/>
    <n v="0"/>
    <n v="132464.26999999999"/>
    <n v="0"/>
    <s v="NO_CONCILIADO"/>
  </r>
  <r>
    <x v="0"/>
    <m/>
    <x v="0"/>
    <x v="47"/>
    <s v="S11227240001"/>
    <s v="NTI"/>
    <n v="1122724"/>
    <m/>
    <s v="||PAGO A EXIMBANK COREA PRESTAMO EDCF NO. BOL-1 VCTO. 20/03/2025 POR CUENTA DEL TGN, SEGUN MENSAJE SWIFT N°3762 DE LA FECHA, AUTORIZACION S/G NOTA MEFP/VTCP/DGCP/UODP/N° 139/2025 DE 19/03/2025, VALOR 20/03/2025 CAPITAL KRW593.825.000 INTERESES KRW95.703.440. LIB. 00099021001 TGN-RECURSOS ORDINARIOS-DÓLARES AMERICANOS (5970)"/>
    <m/>
    <m/>
    <m/>
    <m/>
    <n v="478596.59"/>
    <n v="0"/>
    <n v="3283172.61"/>
    <n v="0"/>
    <s v="NO_CONCILIADO"/>
  </r>
  <r>
    <x v="0"/>
    <m/>
    <x v="0"/>
    <x v="47"/>
    <s v="S11227240002"/>
    <s v="DEV"/>
    <n v="1122724"/>
    <m/>
    <s v="||PAGO A EXIMBANK COREA PRESTAMO EDCF NO. BOL-1 VCTO. 20/03/2025 POR CUENTA DEL TGN, SEGUN MENSAJE SWIFT N°3762 DE LA FECHA, AUTORIZACION S/G NOTA MEFP/VTCP/DGCP/UODP/N° 139/2025 DE 19/03/2025, VALOR 20/03/2025 CAPITAL KRW593.825.000 INTERESES KRW95.703.440. LIB. 00099021001 TGN-RECURSOS ORDINARIOS-DÓLARES AMERICANOS (5970)"/>
    <m/>
    <m/>
    <m/>
    <m/>
    <n v="20"/>
    <n v="0"/>
    <n v="137.19999999999999"/>
    <n v="0"/>
    <s v="NO_CONCILIADO"/>
  </r>
  <r>
    <x v="1"/>
    <m/>
    <x v="1"/>
    <x v="48"/>
    <s v="D00262960001"/>
    <s v="RVL"/>
    <n v="26296"/>
    <m/>
    <s v="AJUSTE COMPLEMENTARIO POR REVALORIZACION SALDOS DE ACTIVOS DE RESERVA Y OBLIGACIONES MONEDA EXTRANJERA (DOLARES) Saldo MO = -606113.46 ;Bs/Mo: 6.86000000000 ;Saldo Bs: -4157938.33"/>
    <m/>
    <m/>
    <m/>
    <m/>
    <n v="0"/>
    <n v="0"/>
    <n v="0"/>
    <n v="0.01"/>
    <s v="NO_CONCILIADO"/>
  </r>
  <r>
    <x v="7"/>
    <m/>
    <x v="7"/>
    <x v="49"/>
    <s v="S11228990003"/>
    <s v="COB"/>
    <n v="1122899"/>
    <m/>
    <s v="'TRANSFERENCIA'||RECIBIDA DEL EXTERIOR SEGÚN MENSAJES SWIFT N° 3892-3879 DE FECHA 24/03/2025 POR DESEMBOLSO DEL BID ATN SG 21175. LIBRETA N° 00212018001 INRA-USD-AT/AG-21175-BO-FDO.MULTIDONANTE AGROLAC (MAG) REF.: UT. ESCRIT."/>
    <m/>
    <m/>
    <m/>
    <m/>
    <n v="8.75"/>
    <n v="0"/>
    <n v="60.03"/>
    <n v="0"/>
    <s v="NO_CONCILIADO"/>
  </r>
  <r>
    <x v="7"/>
    <m/>
    <x v="7"/>
    <x v="49"/>
    <s v="S11229000003"/>
    <s v="COB"/>
    <n v="1122900"/>
    <m/>
    <s v="'TRANSFERENCIA'||RECIBIDA DEL EXTERIOR SEGÚN MENSAJES SWIFT N° 3889-3877 DE FECHA 24/03/2024 POR DESEMBOLSO DEL BID ATN AZ 21176. LIBRETA N° 00212018002 INRA-USD-ATN/AZ-21176-BO-FDO.GEST.BIOECONOMÍA Y BOSQUES AMZ REF.: UT. ESCRIT."/>
    <m/>
    <m/>
    <m/>
    <m/>
    <n v="8.75"/>
    <n v="0"/>
    <n v="60.03"/>
    <n v="0"/>
    <s v="NO_CONCILIADO"/>
  </r>
  <r>
    <x v="8"/>
    <m/>
    <x v="8"/>
    <x v="49"/>
    <s v="G30738140002"/>
    <s v="CRV"/>
    <n v="22892"/>
    <m/>
    <s v="DEVOLUCION DE FONDOS DE SOLIC. 054247-22892 DEL TGN DE 18/03/2025 REF.: REF. CONTRIBUTIONS 1/25/1. PAGO A LA ORGANIZ. DE LAS NACIONES UNIDAS (ONU), MEMBRESIA POR USD1.208.754,00, SEGUN NOTA VRE-DGRM-UPIDH-CS-116, SEGUN R.D. NO.025/2023. LIB. 00099021001 TGN-RECURSOS ORDINARIOS-DOLARES AMERICANOS (5970)"/>
    <m/>
    <m/>
    <m/>
    <m/>
    <n v="0"/>
    <n v="1208754"/>
    <n v="0"/>
    <n v="8292052.4400000004"/>
    <s v="NO_CONCILIADO"/>
  </r>
  <r>
    <x v="1"/>
    <m/>
    <x v="1"/>
    <x v="49"/>
    <s v="D00263010014"/>
    <s v="RVL"/>
    <n v="26301"/>
    <m/>
    <s v="AJUSTE COMPLEMENTARIO POR REVALORIZACION SALDOS DE ACTIVOS DE RESERVA Y OBLIGACIONES MONEDA EXTRANJERA (DOLARES) Saldo MO = -3202665.67 ;Bs/Mo: 6.86000000000 ;Saldo Bs: -21970286.49"/>
    <m/>
    <m/>
    <m/>
    <m/>
    <n v="0"/>
    <n v="0"/>
    <n v="0"/>
    <n v="0.01"/>
    <s v="NO_CONCILIADO"/>
  </r>
  <r>
    <x v="1"/>
    <m/>
    <x v="1"/>
    <x v="50"/>
    <s v="D00263050013"/>
    <s v="RVL"/>
    <n v="26305"/>
    <m/>
    <s v="AJUSTE COMPLEMENTARIO POR REVALORIZACION SALDOS DE ACTIVOS DE RESERVA Y OBLIGACIONES MONEDA EXTRANJERA (DOLARES) Saldo MO = -61879742.81 ;Bs/Mo: 6.86000000000 ;Saldo Bs: -424495035.69"/>
    <m/>
    <m/>
    <m/>
    <m/>
    <n v="0"/>
    <n v="0"/>
    <n v="0.01"/>
    <n v="0"/>
    <s v="NO_CONCILIADO"/>
  </r>
  <r>
    <x v="1"/>
    <m/>
    <x v="1"/>
    <x v="51"/>
    <s v="D00263100013"/>
    <s v="RVL"/>
    <n v="26310"/>
    <m/>
    <s v="AJUSTE COMPLEMENTARIO POR REVALORIZACION SALDOS DE ACTIVOS DE RESERVA Y OBLIGACIONES MONEDA EXTRANJERA (DOLARES) Saldo MO = -102603689.59 ;Bs/Mo: 6.86000000000 ;Saldo Bs: -703861310.57"/>
    <m/>
    <m/>
    <m/>
    <m/>
    <n v="0"/>
    <n v="0"/>
    <n v="0"/>
    <n v="0.02"/>
    <s v="NO_CONCILIADO"/>
  </r>
  <r>
    <x v="9"/>
    <m/>
    <x v="9"/>
    <x v="52"/>
    <s v="G30785850002"/>
    <s v="CRV"/>
    <n v="22934"/>
    <m/>
    <s v="DEVOLUCIÓN DE FONDOS SOLICITUD 054319-22934 DE NAVEGACION AEREA Y AEROPUERTOS BOLIVIANOS REF.: SEGUNDO PAGO AG MERCANTILES IMPLEM INST PUESTA EN SERVICIO DE EQUIP PARA EL AEROPUERTO VIRU VIRU RADIONAVEGACION ILS SG FAC E001 130, SEGÚN DISPOSICIÓN ADICIONAL TERCERA DE LA R.D. 025/2023. LIB. 00389012001 NAABOL-U$ ADMINISTRACIÓN CENTRAL"/>
    <m/>
    <m/>
    <m/>
    <m/>
    <n v="0"/>
    <n v="342500"/>
    <n v="0"/>
    <n v="2349550"/>
    <s v="NO_CONCILIADO"/>
  </r>
  <r>
    <x v="9"/>
    <m/>
    <x v="9"/>
    <x v="52"/>
    <s v="G30785830002"/>
    <s v="CRV"/>
    <n v="22890"/>
    <m/>
    <s v="DEVOLUCIÓN DE FONDOS SOLICITUD 054317-22890 DE NAVEGACION AEREA Y AEROPUERTOS BOLIVIANOS REF.: PAGO AMS AEROSPACE ATM SL IMPLEM INST PUESTA EN SERVICIO DE EQUIP LUCES DE APROX ALS AEROPUERTO ALCANTARI SG FAC 668 485 04, SEGÚN DISPOSICIÓN ADICIONAL TERCERA DE LA R.D. 025/2023. LIB. 00389012001 NAABOL-U$ ADMINISTRACIÓN CENTRAL"/>
    <m/>
    <m/>
    <m/>
    <m/>
    <n v="0"/>
    <n v="227400"/>
    <n v="0"/>
    <n v="1559964"/>
    <s v="NO_CONCILIADO"/>
  </r>
  <r>
    <x v="9"/>
    <m/>
    <x v="9"/>
    <x v="52"/>
    <s v="G30785840002"/>
    <s v="CRV"/>
    <n v="22933"/>
    <m/>
    <s v="DEVOLUCIÓN DE FONDOS SOLICITUD 054318-22933 DE NAVEGACION AEREA Y AEROPUERTOS BOLIVIANOS REF.: SEGUNDO PAGO AG MERCANTILES IMPLEM INST PUESTA EN SERVICIO DE EQUIP PARA EL AEROPUERTO ALCANTARI RADIONAVEGACION ILS SG FAC E001 131, SEGÚN DISPOSICIÓN ADICIONAL TERCERA DE LA R.D. 025/2023. LIB. 00389012001 NAABOL-U$ ADMINISTRACIÓN CENTRAL"/>
    <m/>
    <m/>
    <m/>
    <m/>
    <n v="0"/>
    <n v="337500"/>
    <n v="0"/>
    <n v="2315250"/>
    <s v="NO_CONCILIADO"/>
  </r>
  <r>
    <x v="1"/>
    <m/>
    <x v="1"/>
    <x v="52"/>
    <s v="D00263160008"/>
    <s v="RVL"/>
    <n v="26316"/>
    <m/>
    <s v="AJUSTE COMPLEMENTARIO POR REVALORIZACION SALDOS DE ACTIVOS DE RESERVA Y OBLIGACIONES MONEDA EXTRANJERA (DOLARES) Saldo MO = -94430681.22 ;Bs/Mo: 6.86000000000 ;Saldo Bs: -647794473.15"/>
    <m/>
    <m/>
    <m/>
    <m/>
    <n v="0"/>
    <n v="0"/>
    <n v="0"/>
    <n v="0.02"/>
    <s v="NO_CONCILIADO"/>
  </r>
  <r>
    <x v="3"/>
    <m/>
    <x v="3"/>
    <x v="53"/>
    <s v="G30797380002"/>
    <s v="CRV"/>
    <n v="3079738"/>
    <m/>
    <s v="REGULARIZACION DE TRANSFERENCIA DEL EXTERIOR SEGUN SWIFT NO.3509 DE FECHA 28/03/2025 ORDENANTE: CHAMBRE DE COMMERCE INTERNATIONALE (PARIS) REF.: CASE 26433 JPA AJP REIMBURSMENT OF ADVANCE ON COSTS AS PER THE COURT S DECISION 23 01 25 Y NOTA ABC/GNA/SAF/ATE/2025-0563 DE 27.03.2025 DE ABC LIB. 00291012001 US-ABC-OTROS RECURSOS ESPECIFICOS"/>
    <m/>
    <m/>
    <m/>
    <m/>
    <n v="0"/>
    <n v="90000"/>
    <n v="0"/>
    <n v="617400"/>
    <s v="NO_CONCILIADO"/>
  </r>
  <r>
    <x v="0"/>
    <m/>
    <x v="0"/>
    <x v="54"/>
    <s v="G30818990001"/>
    <s v="NTI"/>
    <n v="19937"/>
    <m/>
    <s v="PAGO A BANCO EUROPEO DE INV PRÉSTAMO FI No 88662 VCTO. 31-03-2025 POR CUENTA DE TGN , NTI. 019937 VALOR 31-03-2025 INTERESES USD 579.563,19 CTA. 5970 CUENTA UNICA DEL TESORO DOLARES AMERICANOS LIB. 00099021001"/>
    <m/>
    <m/>
    <m/>
    <m/>
    <n v="579563.18999999994"/>
    <n v="0"/>
    <n v="3975803.48"/>
    <n v="0"/>
    <s v="NO_CONCILIADO"/>
  </r>
  <r>
    <x v="0"/>
    <m/>
    <x v="0"/>
    <x v="54"/>
    <s v="G30820570001"/>
    <s v="NTI"/>
    <n v="19868"/>
    <m/>
    <s v="PAGO A AFD PRÉSTAMO CBO 1014 01 E VCTO. 31-03-2025 POR CUENTA DE TGN , NTI. 019868 VALOR 31-03-2025 CAPITAL EUR 5.092.426,44 INTERESES EUR 726.084,95 CTA. 5970 CUENTA UNICA DEL TESORO DOLARES AMERICANOS LIB. 00099021001"/>
    <m/>
    <m/>
    <m/>
    <m/>
    <n v="6299132.2999999998"/>
    <n v="0"/>
    <n v="43212047.579999998"/>
    <n v="0"/>
    <s v="NO_CONCILIADO"/>
  </r>
  <r>
    <x v="0"/>
    <m/>
    <x v="0"/>
    <x v="54"/>
    <s v="G30820580001"/>
    <s v="NTI"/>
    <n v="19881"/>
    <m/>
    <s v="PAGO A AFD PRÉSTAMO CBO 1011 02 C VCTO. 31-03-2025 POR CUENTA DE TGN , NTI. 019881 VALOR 31-03-2025 CAPITAL EUR 456.736,01 INTERESES EUR 189.253,77 CTA. 5970 CUENTA UNICA DEL TESORO DOLARES AMERICANOS LIB. 00099021001"/>
    <m/>
    <m/>
    <m/>
    <m/>
    <n v="699349.85"/>
    <n v="0"/>
    <n v="4797539.97"/>
    <n v="0"/>
    <s v="NO_CONCILIADO"/>
  </r>
  <r>
    <x v="0"/>
    <m/>
    <x v="0"/>
    <x v="54"/>
    <s v="S11234140001"/>
    <s v="DEV"/>
    <n v="1123414"/>
    <m/>
    <s v="||TRANSF. DE FONDOS A LA AFD POR INDEMNIZACIÓN COMPENSATORIA P/REEMBOLSO ANTICIPADO DE EUR1.991.530,37 (7/ENE/2025) PRÉST. CBO 1011 02 C, S/G NOTA DE COBRO AFD 2034/2025/BOL DEL 14/MAR/2025 Y NOTA MEFP/VTCP/DGCP/UODP/NRO.146/2025 DEL 26/MAR/2025. LIBRETA 00099021001 TGN-RECURSOS ORDINARIOS-DÓLARES AMERICANOS (5970)"/>
    <m/>
    <m/>
    <m/>
    <m/>
    <n v="59290.96"/>
    <n v="0"/>
    <n v="406735.99"/>
    <n v="0"/>
    <s v="NO_CONCILIADO"/>
  </r>
  <r>
    <x v="0"/>
    <m/>
    <x v="0"/>
    <x v="54"/>
    <s v="S11234220001"/>
    <s v="DEV"/>
    <n v="1123422"/>
    <m/>
    <s v="||TRANSF. DE FONDOS A LA AFD POR INDEMNIZACIÓN COMPENSATORIA P/REEMBOLSO ANTICIPADO DE EUR121.176,90 (26/NOV/2024) PRÉST. CBO 1014 01 E, S/G NOTA DE COBRO AFD 2035/2025/BOL DEL 14/MAR/2025 Y NOTA MEFP/VTCP/DGCP/UODP/NRO.146/2025 DEL 26/MAR/2025. LIBRETA 00099021001 TGN-RECURSOS ORDINARIOS-DÓLARES AMERICANOS (5970)"/>
    <m/>
    <m/>
    <m/>
    <m/>
    <n v="3607.62"/>
    <n v="0"/>
    <n v="24748.27"/>
    <n v="0"/>
    <s v="NO_CONCILIADO"/>
  </r>
  <r>
    <x v="1"/>
    <m/>
    <x v="1"/>
    <x v="54"/>
    <s v="D00263320012"/>
    <s v="RVL"/>
    <n v="26332"/>
    <m/>
    <s v="AJUSTE COMPLEMENTARIO POR REVALORIZACION SALDOS DE ACTIVOS DE RESERVA Y OBLIGACIONES MONEDA EXTRANJERA (DOLARES) Saldo MO = -42598547.07 ;Bs/Mo: 6.86000000000 ;Saldo Bs: -292226032.89"/>
    <m/>
    <m/>
    <m/>
    <m/>
    <n v="0"/>
    <n v="0"/>
    <n v="0"/>
    <n v="0.01"/>
    <s v="NO_CONCILIADO"/>
  </r>
  <r>
    <x v="10"/>
    <m/>
    <x v="10"/>
    <x v="55"/>
    <s v="G30838870002"/>
    <s v="CRV"/>
    <n v="3083887"/>
    <m/>
    <s v="TRANSFERENCIA RECIBIDA DEL EXTERIOR SEGÚN MENSAJES SWIFT Nos. 4267-4266 (REM.EXT.) DE FECHA 01-04-2025 POR DESEMBOLSO DE BID PRÉSTAMO 5601/OC-BO REQ 00007 BO 2024082413 LIBRETA N° 00081127003 MOPSV-USD-PROG.DE INFRAESTRUCTURA AEREA-ETAPA II"/>
    <m/>
    <m/>
    <m/>
    <m/>
    <n v="0"/>
    <n v="4915122.01"/>
    <n v="0"/>
    <n v="33717736.990000002"/>
    <s v="NO_CONCILIADO"/>
  </r>
  <r>
    <x v="10"/>
    <m/>
    <x v="10"/>
    <x v="55"/>
    <s v="G30838870003"/>
    <s v="COB"/>
    <n v="3083887"/>
    <m/>
    <s v="TRANSFERENCIA RECIBIDA DEL EXTERIOR SEGÚN MENSAJES SWIFT Nos. 4267-4266 (REM.EXT.) DE FECHA 01-04-2025 POR DESEMBOLSO DE BID PRÉSTAMO 5601/OC-BO REQ 00007 BO 2024082413 LIBRETA N° 00081127003 MOPSV-USD-PROG.DE INFRAESTRUCTURA AEREA-ETAPA II REF.: UTILES DE ESCRITORIO"/>
    <m/>
    <m/>
    <m/>
    <m/>
    <n v="8.75"/>
    <n v="0"/>
    <n v="60.03"/>
    <n v="0"/>
    <s v="NO_CONCILIADO"/>
  </r>
  <r>
    <x v="11"/>
    <m/>
    <x v="11"/>
    <x v="55"/>
    <s v="S11236390001"/>
    <s v="COB"/>
    <n v="1123639"/>
    <m/>
    <s v="'COBRO DE'||ÚTILES DE ESCRITORIO POR EL COMPROBANTE NRO.1123636 DE LA FECHA, S/G. NOTA CITE: RIBB/UAF/SCO N°009/25 DE FECHA 29/1/2025 (HRE-TGL-1880) ENVIADA POR EL REGISTRO INTERNACIONAL BOLIVIANO DE BUQUES. DEBITO DE LA LIBRETA 00020061101 MIN.DEF.-RIBB-INGRESOS VARIOS USD, COBRO DE ÚTILES DE ESCRITORIO."/>
    <m/>
    <m/>
    <m/>
    <m/>
    <n v="8.75"/>
    <n v="0"/>
    <n v="60.03"/>
    <n v="0"/>
    <s v="NO_CONCILIADO"/>
  </r>
  <r>
    <x v="1"/>
    <m/>
    <x v="1"/>
    <x v="55"/>
    <s v="D00263390008"/>
    <s v="RVL"/>
    <n v="26339"/>
    <m/>
    <s v="AJUSTE COMPLEMENTARIO POR REVALORIZACION SALDOS DE ACTIVOS DE RESERVA Y OBLIGACIONES MONEDA EXTRANJERA (DOLARES) Saldo MO = -47544866.51 ;Bs/Mo: 6.86000000000 ;Saldo Bs: -326157784.27"/>
    <m/>
    <m/>
    <m/>
    <m/>
    <n v="0"/>
    <n v="0"/>
    <n v="0.01"/>
    <n v="0"/>
    <s v="NO_CONCILIADO"/>
  </r>
  <r>
    <x v="0"/>
    <m/>
    <x v="0"/>
    <x v="56"/>
    <s v="S11237080001"/>
    <s v="NTI"/>
    <n v="1123708"/>
    <m/>
    <s v="||PAGO A FONPLATA PRESTAMO BOL 34/2021 VCTO. 15-03-2025 POR CUENTA DE TGN, S/G NOTA MEFP/VTCP/DGCP/UODP/N° 132/2025 DE FECHA 14-03-2025, VALOR 02-04-2025 INTERESES USD 3.459.065,24 Y COMISIONES USD 4.128,09 CTA. 5970 CUENTA UNICA DEL TESORO DOLARES AMERICANOS LIB. 00099021001"/>
    <m/>
    <m/>
    <m/>
    <m/>
    <n v="3463193.33"/>
    <n v="0"/>
    <n v="23757506.239999998"/>
    <n v="0"/>
    <s v="NO_CONCILIADO"/>
  </r>
  <r>
    <x v="1"/>
    <m/>
    <x v="1"/>
    <x v="56"/>
    <s v="D00263440007"/>
    <s v="RVL"/>
    <n v="26344"/>
    <m/>
    <s v="AJUSTE COMPLEMENTARIO POR REVALORIZACION SALDOS DE ACTIVOS DE RESERVA Y OBLIGACIONES MONEDA EXTRANJERA (DOLARES) Saldo MO = -44770492.74 ;Bs/Mo: 6.86000000000 ;Saldo Bs: -307125580.19"/>
    <m/>
    <m/>
    <m/>
    <m/>
    <n v="0"/>
    <n v="0"/>
    <n v="0"/>
    <n v="0.01"/>
    <s v="NO_CONCILIADO"/>
  </r>
  <r>
    <x v="10"/>
    <m/>
    <x v="10"/>
    <x v="57"/>
    <s v="O22741110002"/>
    <s v="BOD"/>
    <n v="2274111"/>
    <m/>
    <s v="00081127003 DEPOSITO DE EFECTIVO, DEPOSITANTE: MINISTERIO DE OBRAS PUBLICAS SERVICIOS Y VIVIENDAS, CONCEPTO: RESTITUCION COMISIONES, CUENTA DE DEPOSITO: CUENTA UNICA DEL TESORO EN DOLARES AMERICANOS"/>
    <m/>
    <m/>
    <m/>
    <m/>
    <n v="0"/>
    <n v="8.75"/>
    <n v="0"/>
    <n v="60.03"/>
    <s v="NO_CONCILIADO"/>
  </r>
  <r>
    <x v="1"/>
    <m/>
    <x v="1"/>
    <x v="57"/>
    <s v="D00263480006"/>
    <s v="RVL"/>
    <n v="26348"/>
    <m/>
    <s v="AJUSTE COMPLEMENTARIO POR REVALORIZACION SALDOS DE ACTIVOS DE RESERVA Y OBLIGACIONES MONEDA EXTRANJERA (DOLARES) Saldo MO = -44803630.92 ;Bs/Mo: 6.86000000000 ;Saldo Bs: -307352908.13"/>
    <m/>
    <m/>
    <m/>
    <m/>
    <n v="0"/>
    <n v="0"/>
    <n v="0.02"/>
    <n v="0"/>
    <s v="NO_CONCILIADO"/>
  </r>
  <r>
    <x v="12"/>
    <m/>
    <x v="12"/>
    <x v="58"/>
    <s v="G30881580002"/>
    <s v="CRV"/>
    <n v="3088158"/>
    <m/>
    <s v="TRANSFERENCIA RECIBIDA DEL EXTERIOR SEGÚN MENSAJES SWIFT Nos. 4423-4392 (REM.EXT.) DE FECHA 04-04-2025 POR DESEMBOLSO DE BIRF PRÉSTAMO IBRD 9437-BO PAR III 09 LIBRETA N° 00047137004 MDRyT-USD PROYECTO SIST. ALIMENTARIOS Y RESILIENTES PAR III"/>
    <m/>
    <m/>
    <m/>
    <m/>
    <n v="0"/>
    <n v="12045870"/>
    <n v="0"/>
    <n v="82634668.200000003"/>
    <s v="NO_CONCILIADO"/>
  </r>
  <r>
    <x v="12"/>
    <m/>
    <x v="12"/>
    <x v="58"/>
    <s v="G30881580003"/>
    <s v="COB"/>
    <n v="3088158"/>
    <m/>
    <s v="TRANSFERENCIA RECIBIDA DEL EXTERIOR SEGÚN MENSAJES SWIFT Nos. 4423-4392 (REM.EXT.) DE FECHA 04-04-2025 POR DESEMBOLSO DE BIRF PRÉSTAMO IBRD 9437-BO PAR III 09 LIBRETA N° 00047137004 MDRyT-USD PROYECTO SIST. ALIMENTARIOS Y RESILIENTES PAR III REF.: UTILES DE ESCRITORIO"/>
    <m/>
    <m/>
    <m/>
    <m/>
    <n v="8.75"/>
    <n v="0"/>
    <n v="60.03"/>
    <n v="0"/>
    <s v="NO_CONCILIADO"/>
  </r>
  <r>
    <x v="0"/>
    <m/>
    <x v="0"/>
    <x v="58"/>
    <s v="G30883320001"/>
    <s v="NTI"/>
    <n v="19823"/>
    <m/>
    <s v="PAGO A CAF PRÉSTAMO CFA010253 VCTO. 04-04-2025 POR CUENTA DE TGN , NTI. 019823 VALOR 04-04-2025 CAPITAL USD 199.409,09 INTERESES USD 110.727,57 CTA. 5970 CUENTA UNICA DEL TESORO DOLARES AMERICANOS LIB. 00099021001"/>
    <m/>
    <m/>
    <m/>
    <m/>
    <n v="310136.65999999997"/>
    <n v="0"/>
    <n v="2127537.4900000002"/>
    <n v="0"/>
    <s v="NO_CONCILIADO"/>
  </r>
  <r>
    <x v="2"/>
    <m/>
    <x v="2"/>
    <x v="58"/>
    <s v="G30888510002"/>
    <s v="CRV"/>
    <n v="3088851"/>
    <m/>
    <s v="REGULARIZACION DE TRANSFERENCIA DEL EXTERIOR SEGUN SWIFT NO.4343 Y NO.4342 DE FECHA 04/04/2025 ORDENANTE: CANACOL ENERGY LTD (CALGARY AB) REF.: CRED URI/PROFORMANO 14 BS11.936,40 FECHA VALOR 2/04/2025 LIB. 00513012005 YPFB-OPERACIONES EXTRAORDINARIAS USD"/>
    <m/>
    <m/>
    <m/>
    <m/>
    <n v="0"/>
    <n v="1745"/>
    <n v="0"/>
    <n v="11970.7"/>
    <s v="NO_CONCILIADO"/>
  </r>
  <r>
    <x v="0"/>
    <m/>
    <x v="0"/>
    <x v="58"/>
    <s v="S11238550001"/>
    <s v="NTI"/>
    <n v="1123855"/>
    <m/>
    <s v="||PAGO A FONPLATA PRESTAMO BOL 26/2015 VCTO.27-03-2025 POR CUENTA DEL TGN S/G COD.LIQ. 019768 DE FECHA 26-03-2025, VALOR 04-04-2025 CAPITAL USD2.042.054,40, INTERES USD1.019.149,94 Y COMISION USD18.409,13 LIBRETA NRO. 00099021001 TGN-RECURSOS ORDINARIOS-DOLARES AMERICANOS (5970)"/>
    <m/>
    <m/>
    <m/>
    <m/>
    <n v="3079613.47"/>
    <n v="0"/>
    <n v="21126148.399999999"/>
    <n v="0"/>
    <s v="NO_CONCILIADO"/>
  </r>
  <r>
    <x v="1"/>
    <m/>
    <x v="1"/>
    <x v="58"/>
    <s v="D00263530008"/>
    <s v="RVL"/>
    <n v="26353"/>
    <m/>
    <s v="AJUSTE COMPLEMENTARIO POR REVALORIZACION SALDOS DE ACTIVOS DE RESERVA Y OBLIGACIONES MONEDA EXTRANJERA (DOLARES) Saldo MO = -61537034.48 ;Bs/Mo: 6.86000000000 ;Saldo Bs: -422144056.55"/>
    <m/>
    <m/>
    <m/>
    <m/>
    <n v="0"/>
    <n v="0"/>
    <n v="0.02"/>
    <n v="0"/>
    <s v="NO_CONCILIADO"/>
  </r>
  <r>
    <x v="0"/>
    <m/>
    <x v="0"/>
    <x v="59"/>
    <s v="S11239610001"/>
    <s v="NTI"/>
    <n v="1123961"/>
    <m/>
    <s v="||PAGO A FONPLATA PRESTAMO BOL 33/2019 VCTO. 15-03-2025 POR CUENTA DEL TGN SEGUN NOTA MEFP/VTCP/DGCP/UODP/N°132/2025 DE FECHA 14-03-2025, VALOR 07-04-2025 CAPITAL USD1.526.671,99, INTERESES USD1.033.467,17 Y COMISIONES USD19.602,84 LIBRETA NRO. 00099021001 TGN-RECURSOS ORDINARIOS-DOLARES AMERICANOS (5970)"/>
    <m/>
    <m/>
    <m/>
    <m/>
    <n v="2579742"/>
    <n v="0"/>
    <n v="17697030.120000001"/>
    <n v="0"/>
    <s v="NO_CONCILIADO"/>
  </r>
  <r>
    <x v="0"/>
    <m/>
    <x v="0"/>
    <x v="59"/>
    <s v="S11239580001"/>
    <s v="NTI"/>
    <n v="1123958"/>
    <m/>
    <s v="||PAGO A FONPLATA PRESTAMO BOL 32/2018 II VCTO. 15-03-2025 POR CUENTA DEL TGN SEGUN NOTA MEFP/VTCP/DGCP/UODP/N°132/2025 DE FECHA 14-03-2025, VALOR 07-04-2025 CAPITAL USD1.649.523,81, INTERESES USD1.087.092,85 LIBRETA NRO. 00099021001 TGN-RECURSOS ORDINARIOS-DOLARES AMERICANOS (5970)"/>
    <m/>
    <m/>
    <m/>
    <m/>
    <n v="2736616.66"/>
    <n v="0"/>
    <n v="18773190.289999999"/>
    <n v="0"/>
    <s v="NO_CONCILIADO"/>
  </r>
  <r>
    <x v="11"/>
    <m/>
    <x v="11"/>
    <x v="60"/>
    <s v="S11241480001"/>
    <s v="COB"/>
    <n v="1124148"/>
    <m/>
    <s v="'COBRO DE'||ÚTILES DE ESCRITORIO POR EL COMPROBANTE N°1124146 Y NOTA CITE: RIBB/UAF/SCO N°009/25 DEL REGISTRO INTERNACIONAL BOLIVIANO DE BUQUES DE FECHA 29/01/2025 (HRE-TSO-1880). (SECTOR PÚBLICO). DÉBITO DE LA LIBRETA 00020061101 MIN.DEF.-RIBB-ING.VARIOS USD."/>
    <m/>
    <m/>
    <m/>
    <m/>
    <n v="8.75"/>
    <n v="0"/>
    <n v="60.03"/>
    <n v="0"/>
    <s v="NO_CONCILIADO"/>
  </r>
  <r>
    <x v="11"/>
    <m/>
    <x v="11"/>
    <x v="60"/>
    <s v="S11241500001"/>
    <s v="COB"/>
    <n v="1124150"/>
    <m/>
    <s v="'COBRO DE'||ÚTILES DE ESCRITORIO POR EL COMPROBANTE NRO.1124149 DE LA FECHA, S/G. NOTA CITE: RIBB-UAF/SCO N°009/25 DE FECHA 29/1/2025 (HRE-TGL-1880) ENVIADA POR EL REGISTRO INTERNACIONAL BOLIVIANO DE BUQUES. DEBITO DE LA LIBRETA 00020061101 MIN.DEF.-RIBB-INGRESOS VARIOS USD, COBRO DE ÚTILES DE ESCRITORIO."/>
    <m/>
    <m/>
    <m/>
    <m/>
    <n v="8.75"/>
    <n v="0"/>
    <n v="60.03"/>
    <n v="0"/>
    <s v="NO_CONCILIADO"/>
  </r>
  <r>
    <x v="1"/>
    <m/>
    <x v="1"/>
    <x v="60"/>
    <s v="D00263740012"/>
    <s v="RVL"/>
    <n v="26374"/>
    <m/>
    <s v="AJUSTE COMPLEMENTARIO POR REVALORIZACION SALDOS DE ACTIVOS DE RESERVA Y OBLIGACIONES MONEDA EXTRANJERA (DOLARES) Saldo MO = -56497828.48 ;Bs/Mo: 6.86000000000 ;Saldo Bs: -387575103.34"/>
    <m/>
    <m/>
    <m/>
    <m/>
    <n v="0"/>
    <n v="0"/>
    <n v="0"/>
    <n v="0.03"/>
    <s v="NO_CONCILIADO"/>
  </r>
  <r>
    <x v="2"/>
    <m/>
    <x v="2"/>
    <x v="61"/>
    <s v="G30958130002"/>
    <s v="CRV"/>
    <n v="3095813"/>
    <m/>
    <s v="TRANSFERENCIA DEL EXTERIOR SEGUN SWIFT NO.4917 DE FECHA 10/04/2025 ORDENANTE: YPF EXPLORACIÓN + PRODUCCIÓN DE FERMIN PERALTA TORRES REF.: ATS OF 25/04/09 FECHA VALOR 10/04/2025 LIB. 00513012005 YPFB-OPERACIONES EXTRAORDINARIAS USD"/>
    <m/>
    <m/>
    <m/>
    <m/>
    <n v="0"/>
    <n v="62606.18"/>
    <n v="0"/>
    <n v="429478.39"/>
    <s v="NO_CONCILIADO"/>
  </r>
  <r>
    <x v="1"/>
    <m/>
    <x v="1"/>
    <x v="62"/>
    <s v="D00263850010"/>
    <s v="RVL"/>
    <n v="26385"/>
    <m/>
    <s v="AJUSTE COMPLEMENTARIO POR REVALORIZACION SALDOS DE ACTIVOS DE RESERVA Y OBLIGACIONES MONEDA EXTRANJERA (DOLARES) Saldo MO = -64499964.90 ;Bs/Mo: 6.86000000000 ;Saldo Bs: -442469759.22"/>
    <m/>
    <m/>
    <m/>
    <m/>
    <n v="0"/>
    <n v="0"/>
    <n v="0.01"/>
    <n v="0"/>
    <s v="NO_CONCILIADO"/>
  </r>
  <r>
    <x v="1"/>
    <m/>
    <x v="1"/>
    <x v="63"/>
    <s v="D00263900001"/>
    <s v="RVL"/>
    <n v="26390"/>
    <m/>
    <s v="AJUSTE COMPLEMENTARIO POR REVALORIZACION SALDOS DE ACTIVOS DE RESERVA Y OBLIGACIONES MONEDA EXTRANJERA (DOLARES) Saldo MO = -64515098.67 ;Bs/Mo: 6.86000000000 ;Saldo Bs: -442573576.87"/>
    <m/>
    <m/>
    <m/>
    <m/>
    <n v="0"/>
    <n v="0"/>
    <n v="0"/>
    <n v="0.01"/>
    <s v="NO_CONCILIADO"/>
  </r>
  <r>
    <x v="1"/>
    <m/>
    <x v="1"/>
    <x v="64"/>
    <s v="D00264000010"/>
    <s v="RVL"/>
    <n v="26400"/>
    <m/>
    <s v="AJUSTE COMPLEMENTARIO POR REVALORIZACION SALDOS DE ACTIVOS DE RESERVA Y OBLIGACIONES MONEDA EXTRANJERA (DOLARES) Saldo MO = -62416009.25 ;Bs/Mo: 6.86000000000 ;Saldo Bs: -428173823.47"/>
    <m/>
    <m/>
    <m/>
    <m/>
    <n v="0"/>
    <n v="0"/>
    <n v="0.01"/>
    <n v="0"/>
    <s v="NO_CONCILIADO"/>
  </r>
  <r>
    <x v="13"/>
    <m/>
    <x v="13"/>
    <x v="65"/>
    <s v="G31012310002"/>
    <s v="CRV"/>
    <n v="23117"/>
    <m/>
    <s v="DEVOLUCIÓN DE SOLICITUD 054537 - 23117 A SOLICITUD DE AGENCIA BOLIVIANA DE ENERGIA REF.: INVAP SE PAGO CA 102 COMP DIR DE PROY ORIGEN EXTRANJERO DE LA RED DE CMNYRS SG NOTA 211 2025 INF 182 2025 FAC 25 2700, SEGÚN R.D. NO. 025/2023 LIB. 00099021001 TGN-RECURSOS ORDINARIOS-DOLARES AMERICANOS (5970)"/>
    <m/>
    <m/>
    <m/>
    <m/>
    <n v="0"/>
    <n v="61722.14"/>
    <n v="0"/>
    <n v="423413.88"/>
    <s v="NO_CONCILIADO"/>
  </r>
  <r>
    <x v="13"/>
    <m/>
    <x v="13"/>
    <x v="65"/>
    <s v="G31012320002"/>
    <s v="CRV"/>
    <n v="23115"/>
    <m/>
    <s v="DEVOLUCIÓN DE FONDOS SOLICITUD 054539-23115 DE AGENCIA BOLIVIANA DE ENERGIA REF.: INVAP SE PAGO CA 121 COMP DIR DE PROY ORIGEN EXTRANJERO DE LA RED DE CMNYRS SG NOTA 204 2025 INF 182 2025 FAC 25 2823, SEGÚN R.D. 025/2023. LIB. 00099021001 TGN-RECURSOS ORDINARIOS-DOLARES AMERICANOS (5970)"/>
    <m/>
    <m/>
    <m/>
    <m/>
    <n v="0"/>
    <n v="33603.980000000003"/>
    <n v="0"/>
    <n v="230523.3"/>
    <s v="NO_CONCILIADO"/>
  </r>
  <r>
    <x v="13"/>
    <m/>
    <x v="13"/>
    <x v="65"/>
    <s v="G31012330002"/>
    <s v="CRV"/>
    <n v="23114"/>
    <m/>
    <s v="DEVOLUCIÓN DE SOLICITUD 054540 - 23114 A SOLICITUD DE AGENCIA BOLIVIANA DE ENERGIA REF.: NUCADVISOR PAGO FINAL AC 49 CTTO DE ADHESION SERV DE SEG Y MON Y CONTROL DEL CTTO DE CIDTN SG INF 93 25 NOTA 110 25 FAC 2024 463, SEGÚN R.D. NO. 025/2023 LIB. 00099021001 TGN-RECURSOS ORDINARIOS-DOLARES AMERICANOS (5970)"/>
    <m/>
    <m/>
    <m/>
    <m/>
    <n v="0"/>
    <n v="55602.64"/>
    <n v="0"/>
    <n v="381434.11"/>
    <s v="NO_CONCILIADO"/>
  </r>
  <r>
    <x v="13"/>
    <m/>
    <x v="13"/>
    <x v="65"/>
    <s v="G31012340002"/>
    <s v="CRV"/>
    <n v="23116"/>
    <m/>
    <s v="DEVOLUCIÓN DE SOLICITUD 054538 - 23116 A SOLICITUD DE AGENCIA BOLIVIANA DE ENERGIA REF.: INVAP SE PAGO CA 116 COMP DIR DE PROY ORIGEN EXTRANJERO DE LA RED DE CMNYRS SG NOTA 205 2025 INF 182 2025 FAC 25 2806, SEGÚN R.D. NO. 025/2023 LIB. 00099021001 TGN-RECURSOS ORDINARIOS-DOLARES AMERICANOS (5970)"/>
    <m/>
    <m/>
    <m/>
    <m/>
    <n v="0"/>
    <n v="32562.57"/>
    <n v="0"/>
    <n v="223379.23"/>
    <s v="NO_CONCILIADO"/>
  </r>
  <r>
    <x v="3"/>
    <m/>
    <x v="3"/>
    <x v="65"/>
    <s v="G31015170002"/>
    <s v="CRV"/>
    <n v="3101517"/>
    <m/>
    <s v="TRANSFERENCIA RECIBIDA DEL EXTERIOR SEGÚN MENSAJES SWIFT Nos. 5066-5067 (REM.EXT.) DE FECHA 15-04-2025 POR DESEMBOLSO DE BID PRÉSTAMO 3540/BL-BO REQ 00030 BO 2025015494 LIBRETA N° 00291014362 USD-AB-BID 3540/BL-BO PROG.DE INFRAESTRUC.VIAL DE APOYO AL DESARROLLO Y GESTION RVF II"/>
    <m/>
    <m/>
    <m/>
    <m/>
    <n v="0"/>
    <n v="5000000"/>
    <n v="0"/>
    <n v="34300000"/>
    <s v="NO_CONCILIADO"/>
  </r>
  <r>
    <x v="0"/>
    <m/>
    <x v="0"/>
    <x v="65"/>
    <s v="G31019080001"/>
    <s v="NTI"/>
    <n v="20020"/>
    <m/>
    <s v="PAGO A BID PRÉSTAMO 4647/BL-BO VCTO. 15-04-2025 POR CUENTA DE TGN S/G NOTA MEFP/VTCP/DGCP/UODP/N°186/2025 DEL 14/04/2025, NTI. 020020 VALOR 15-04-2025 INTERESES USD 309.616,70 COMISIONES USD 116.580,34 CTA. 5970 CUENTA UNICA DEL TESORO DOLARES AMERICANOS"/>
    <m/>
    <m/>
    <m/>
    <m/>
    <n v="426197.04"/>
    <n v="0"/>
    <n v="2923711.69"/>
    <n v="0"/>
    <s v="NO_CONCILIADO"/>
  </r>
  <r>
    <x v="0"/>
    <m/>
    <x v="0"/>
    <x v="65"/>
    <s v="G31019740001"/>
    <s v="NTI"/>
    <n v="20033"/>
    <m/>
    <s v="PAGO A BID PRÉSTAMO 4606/BL-BO VCTO. 15-04-2025 POR CUENTA DE TGN S/G NOTA MEFP/VTCP/DGCP/UODP/N°186/2025 DEL 14/04/2025 , NTI. 020033 VALOR 15-04-2025 INTERESES USD 933.641,86 CTA. 5970 CUENTA UNICA DEL TESORO DOLARES AMERICANOS"/>
    <m/>
    <m/>
    <m/>
    <m/>
    <n v="933641.86"/>
    <n v="0"/>
    <n v="6404783.1600000001"/>
    <n v="0"/>
    <s v="NO_CONCILIADO"/>
  </r>
  <r>
    <x v="0"/>
    <m/>
    <x v="0"/>
    <x v="65"/>
    <s v="G31019090001"/>
    <s v="NTI"/>
    <n v="20019"/>
    <m/>
    <s v="PAGO A BID PRÉSTAMO 4647/BL-BO VCTO. 15-04-2025 POR CUENTA DE TGN S/G NOTA MEFP/VTCP/DGCP/UODP/N°186/2025 DEL 14/04/2025, NTI. 020019 VALOR 15-04-2025 INTERESES USD 2.382,16 CTA. 5970 CUENTA UNICA DEL TESORO DOLARES AMERICANOS"/>
    <m/>
    <m/>
    <m/>
    <m/>
    <n v="2382.16"/>
    <n v="0"/>
    <n v="16341.62"/>
    <n v="0"/>
    <s v="NO_CONCILIADO"/>
  </r>
  <r>
    <x v="0"/>
    <m/>
    <x v="0"/>
    <x v="65"/>
    <s v="G31019650001"/>
    <s v="NTI"/>
    <n v="20016"/>
    <m/>
    <s v="PAGO A BID PRÉSTAMO 4643/BL-BO VCTO. 15-04-2025 POR CUENTA DE TGN S/G NOTA MEFP/VTCP/DGCP/UODP/N°186/2025 DEL 14/04/2025 , NTI. 020016 VALOR 15-04-2025 INTERESES USD 2.616,76 CTA. 5970 CUENTA UNICA DEL TESORO DOLARES AMERICANOS"/>
    <m/>
    <m/>
    <m/>
    <m/>
    <n v="2616.7600000000002"/>
    <n v="0"/>
    <n v="17950.97"/>
    <n v="0"/>
    <s v="NO_CONCILIADO"/>
  </r>
  <r>
    <x v="0"/>
    <m/>
    <x v="0"/>
    <x v="65"/>
    <s v="G31019660001"/>
    <s v="NTI"/>
    <n v="20017"/>
    <m/>
    <s v="PAGO A BID PRÉSTAMO 4643/BL-BO VCTO. 15-04-2025 POR CUENTA DE TGN S/G NOTA MEFP/VTCP/DGCP/UODP/N°186/2025 DEL 14/04/2025, NTI. 020017 VALOR 15-04-2025 INTERESES USD 318,84 CTA. 5970 CUENTA UNICA DEL TESORO DOLARES AMERICANOS"/>
    <m/>
    <m/>
    <m/>
    <m/>
    <n v="318.83999999999997"/>
    <n v="0"/>
    <n v="2187.2399999999998"/>
    <n v="0"/>
    <s v="NO_CONCILIADO"/>
  </r>
  <r>
    <x v="0"/>
    <m/>
    <x v="0"/>
    <x v="65"/>
    <s v="G31019670001"/>
    <s v="NTI"/>
    <n v="20015"/>
    <m/>
    <s v="PAGO A BID PRÉSTAMO 4643/BL-BO VCTO. 15-04-2025 POR CUENTA DE TGN S/G NOTA MEFP/VTCP/DGCP/UODP/N°186/2025 DEL 14/04/2025, NTI. 020015 VALOR 15-04-2025 INTERESES USD 330.710,09 COMISIONES USD 44,78 CTA. 5970 CUENTA UNICA DEL TESORO DOLARES AMERICANOS"/>
    <m/>
    <m/>
    <m/>
    <m/>
    <n v="330754.87"/>
    <n v="0"/>
    <n v="2268978.41"/>
    <n v="0"/>
    <s v="NO_CONCILIADO"/>
  </r>
  <r>
    <x v="0"/>
    <m/>
    <x v="0"/>
    <x v="65"/>
    <s v="G31019680001"/>
    <s v="NTI"/>
    <n v="20018"/>
    <m/>
    <s v="PAGO A BID PRÉSTAMO 4643/BL-BO VCTO. 15-04-2025 POR CUENTA DE TGN S/G NOTA MEFP/VTCP/DGCP/UODP/N°186/2025 DEL 14/04/2025, NTI. 020018 VALOR 15-04-2025 INTERESES USD 41.193,78 COMISIONES USD 21.719,15 CTA. 5970 CUENTA UNICA DEL TESORO DOLARES AMERICANOS"/>
    <m/>
    <m/>
    <m/>
    <m/>
    <n v="62912.93"/>
    <n v="0"/>
    <n v="431582.7"/>
    <n v="0"/>
    <s v="NO_CONCILIADO"/>
  </r>
  <r>
    <x v="0"/>
    <m/>
    <x v="0"/>
    <x v="65"/>
    <s v="G31019690001"/>
    <s v="NTI"/>
    <n v="20036"/>
    <m/>
    <s v="PAGO A BID PRÉSTAMO 4758/OC-BO VCTO. 15-04-2025 POR CUENTA DE TGN S/G NOTA MEFP/VTCP/DGCP/UODP/N°186/2025 DEL 14/04/2025, NTI. 020036 VALOR 15-04-2025 INTERESES USD 2.130.577,57 CTA. 5970 CUENTA UNICA DEL TESORO DOLARES AMERICANOS"/>
    <m/>
    <m/>
    <m/>
    <m/>
    <n v="2130577.5699999998"/>
    <n v="0"/>
    <n v="14615762.130000001"/>
    <n v="0"/>
    <s v="NO_CONCILIADO"/>
  </r>
  <r>
    <x v="0"/>
    <m/>
    <x v="0"/>
    <x v="65"/>
    <s v="G31019700001"/>
    <s v="NTI"/>
    <n v="20013"/>
    <m/>
    <s v="PAGO A BID PRÉSTAMO 3722/BL-BO VCTO. 15-04-2025 POR CUENTA DE TGN S/G NOTA MEFP/VTCP/DGCP/UODP/N°186/2025 DEL 14/04/2025, NTI. 020013 VALOR 15-04-2025 CAPITAL USD 1.077.723,31 INTERESES USD 990.472,28 CTA. 5970 CUENTA UNICA DEL TESORO DOLARES AMERICANOS"/>
    <m/>
    <m/>
    <m/>
    <m/>
    <n v="2068195.59"/>
    <n v="0"/>
    <n v="14187821.75"/>
    <n v="0"/>
    <s v="NO_CONCILIADO"/>
  </r>
  <r>
    <x v="0"/>
    <m/>
    <x v="0"/>
    <x v="65"/>
    <s v="G31019710001"/>
    <s v="NTI"/>
    <n v="20014"/>
    <m/>
    <s v="PAGO A BID PRÉSTAMO 3722/BL-BO VCTO. 15-04-2025 POR CUENTA DE TGN S/G NOTA MEFP/VTCP/DGCP/UODP/N°186/2025 DEL 14/04/2025, NTI. 020014 VALOR 15-04-2025 INTERESES USD 11.206,04 CTA. 5970 CUENTA UNICA DEL TESORO DOLARES AMERICANOS"/>
    <m/>
    <m/>
    <m/>
    <m/>
    <n v="11206.04"/>
    <n v="0"/>
    <n v="76873.429999999993"/>
    <n v="0"/>
    <s v="NO_CONCILIADO"/>
  </r>
  <r>
    <x v="0"/>
    <m/>
    <x v="0"/>
    <x v="65"/>
    <s v="G31019720001"/>
    <s v="NTI"/>
    <n v="20035"/>
    <m/>
    <s v="PAGO A BID PRÉSTAMO 4612/BL-BO VCTO. 15-04-2025 POR CUENTA DE TGN S/G NOTA MEFP/VTCP/DGCP/UODP/N°186/2025 DEL 14/04/2025, NTI. 020035 VALOR 15-04-2025 INTERESES USD 1.466.566,19 COMISIONES USD 435.527,95 CTA. 5970 CUENTA UNICA DEL TESORO DOLARES AMERICANOS"/>
    <m/>
    <m/>
    <m/>
    <m/>
    <n v="1902094.14"/>
    <n v="0"/>
    <n v="13048365.800000001"/>
    <n v="0"/>
    <s v="NO_CONCILIADO"/>
  </r>
  <r>
    <x v="0"/>
    <m/>
    <x v="0"/>
    <x v="65"/>
    <s v="G31019750001"/>
    <s v="NTI"/>
    <n v="20032"/>
    <m/>
    <s v="PAGO A BID PRÉSTAMO 4606/BL-BO VCTO. 15-04-2025 POR CUENTA DE TGN S/G NOTA MEFP/VTCP/DGCP/UODP/N°186/2025 DEL 14/04/2025, NTI. 020032 VALOR 15-04-2025 INTERESES USD 9.637,20 CTA. 5970 CUENTA UNICA DEL TESORO DOLARES AMERICANOS"/>
    <m/>
    <m/>
    <m/>
    <m/>
    <n v="9637.2000000000007"/>
    <n v="0"/>
    <n v="66111.19"/>
    <n v="0"/>
    <s v="NO_CONCILIADO"/>
  </r>
  <r>
    <x v="0"/>
    <m/>
    <x v="0"/>
    <x v="65"/>
    <s v="G31019730001"/>
    <s v="NTI"/>
    <n v="20034"/>
    <m/>
    <s v="PAGO A BID PRÉSTAMO 4612/BL-BO VCTO. 15-04-2025 POR CUENTA DE TGN S/G NOTA MEFP/VTCP/DGCP/UODP/N°186/2025 DEL 14/04/2025, NTI. 020034 VALOR 15-04-2025 INTERESES USD 12.932,10 CTA. 5970 CUENTA UNICA DEL TESORO DOLARES AMERICANOS"/>
    <m/>
    <m/>
    <m/>
    <m/>
    <n v="12932.1"/>
    <n v="0"/>
    <n v="88714.21"/>
    <n v="0"/>
    <s v="NO_CONCILIADO"/>
  </r>
  <r>
    <x v="0"/>
    <m/>
    <x v="0"/>
    <x v="65"/>
    <s v="G31019570001"/>
    <s v="NTI"/>
    <n v="19864"/>
    <m/>
    <s v="PAGO A IDA PRÉSTAMO 6248-BO VCTO. 15-04-2025 POR CUENTA DE TGN , NTI. 019864 VALOR 15-04-2025 INTERESES USD 83.146,39 CTA. 5970 CUENTA UNICA DEL TESORO DOLARES AMERICANOS LIB. 00099021001"/>
    <m/>
    <m/>
    <m/>
    <m/>
    <n v="83146.39"/>
    <n v="0"/>
    <n v="570384.24"/>
    <n v="0"/>
    <s v="NO_CONCILIADO"/>
  </r>
  <r>
    <x v="0"/>
    <m/>
    <x v="0"/>
    <x v="65"/>
    <s v="G31019760001"/>
    <s v="NTI"/>
    <n v="20030"/>
    <m/>
    <s v="PAGO A BID PRÉSTAMO 3921/BL-BO VCTO. 15-04-2025 POR CUENTA DE TGN S/G NOTA MEFP/VTCP/DGCP/UODP/N°186/2025 DEL 14/04/2025, NTI. 020030 VALOR 15-04-2025 INTERESES USD 2.063.656,50 CTA. 5970 CUENTA UNICA DEL TESORO DOLARES AMERICANOS"/>
    <m/>
    <m/>
    <m/>
    <m/>
    <n v="2063656.5"/>
    <n v="0"/>
    <n v="14156683.59"/>
    <n v="0"/>
    <s v="NO_CONCILIADO"/>
  </r>
  <r>
    <x v="0"/>
    <m/>
    <x v="0"/>
    <x v="65"/>
    <s v="G31019770001"/>
    <s v="NTI"/>
    <n v="20031"/>
    <m/>
    <s v="PAGO A BID PRÉSTAMO 3921/BL-BO VCTO. 15-04-2025 POR CUENTA DE TGN S/G NOTA MEFP/VTCP/DGCP/UODP/N°186/2025 DEL 14/04/2025, NTI. 020031 VALOR 15-04-2025 INTERESES USD 26.147,43 CTA. 5970 CUENTA UNICA DEL TESORO DOLARES AMERICANOS"/>
    <m/>
    <m/>
    <m/>
    <m/>
    <n v="26147.43"/>
    <n v="0"/>
    <n v="179371.37"/>
    <n v="0"/>
    <s v="NO_CONCILIADO"/>
  </r>
  <r>
    <x v="0"/>
    <m/>
    <x v="0"/>
    <x v="65"/>
    <s v="G31019780001"/>
    <s v="NTI"/>
    <n v="20057"/>
    <m/>
    <s v="PAGO A BID PRÉSTAMO 5514/OC-BO VCTO. 15-04-2025 POR CUENTA DE TGN S/G NOTA MEFP/VTCP/DGCP/UODP/N°186/2025 DEL 14/04/2025, NTI. 020057 VALOR 15-04-2025 INTERESES USD 701.677,22 COMISIONES USD 174.636,65 CTA. 5970 CUENTA UNICA DEL TESORO DOLARES AMERICANOS"/>
    <m/>
    <m/>
    <m/>
    <m/>
    <n v="876313.87"/>
    <n v="0"/>
    <n v="6011513.1500000004"/>
    <n v="0"/>
    <s v="NO_CONCILIADO"/>
  </r>
  <r>
    <x v="0"/>
    <m/>
    <x v="0"/>
    <x v="65"/>
    <s v="G31019790001"/>
    <s v="NTI"/>
    <n v="20029"/>
    <m/>
    <s v="PAGO A BID PRÉSTAMO 5721/OC-BO VCTO. 15-04-2025 POR CUENTA DE TGN S/G NOTA MEFP/VTCP/DGCP/UODP/N°186/2025 DEL 14/04/2025, NTI. 020029 VALOR 15-04-2025 INTERESES USD 157.871,61 COMISIONES USD 365.181,00 CTA. 5970 CUENTA UNICA DEL TESORO DOLARES AMERICANOS"/>
    <m/>
    <m/>
    <m/>
    <m/>
    <n v="523052.61"/>
    <n v="0"/>
    <n v="3588140.9"/>
    <n v="0"/>
    <s v="NO_CONCILIADO"/>
  </r>
  <r>
    <x v="0"/>
    <m/>
    <x v="0"/>
    <x v="65"/>
    <s v="G31019800001"/>
    <s v="NTI"/>
    <n v="19967"/>
    <m/>
    <s v="PAGO A BID PRÉSTAMO 3725/BL-BO VCTO. 15-04-2025 POR CUENTA DE TGN S/G NOTA MEFP/VTCP/DGCP/UODP/N°186/2025 DEL 14/04/2025, NTI. 019967 VALOR 15-04-2025 CAPITAL USD 109.569,18 INTERESES USD 92.276,43 CTA. 5970 CUENTA UNICA DEL TESORO DOLARES AMERICANOS"/>
    <m/>
    <m/>
    <m/>
    <m/>
    <n v="201845.61"/>
    <n v="0"/>
    <n v="1384660.88"/>
    <n v="0"/>
    <s v="NO_CONCILIADO"/>
  </r>
  <r>
    <x v="0"/>
    <m/>
    <x v="0"/>
    <x v="65"/>
    <s v="G31019810001"/>
    <s v="NTI"/>
    <n v="19968"/>
    <m/>
    <s v="PAGO A BID PRÉSTAMO 3725/BL-BO VCTO. 15-04-2025 POR CUENTA DE TGN S/G NOTA MEFP/VTCP/DGCP/UODP/N°186/2025 DEL 14/04/2025, NTI. 019968 VALOR 15-04-2025 INTERESES USD 1.151,58 CTA. 5970 CUENTA UNICA DEL TESORO DOLARES AMERICANOS"/>
    <m/>
    <m/>
    <m/>
    <m/>
    <n v="1151.58"/>
    <n v="0"/>
    <n v="7899.84"/>
    <n v="0"/>
    <s v="NO_CONCILIADO"/>
  </r>
  <r>
    <x v="0"/>
    <m/>
    <x v="0"/>
    <x v="65"/>
    <s v="G31019830001"/>
    <s v="NTI"/>
    <n v="19971"/>
    <m/>
    <s v="PAGO A BID PRÉSTAMO 3725/BL-BO VCTO. 15-04-2025 POR CUENTA DE TGN S/G NOTA MEFP/VTCP/DGCP/UODP/N°186/2025 DEL 14/04/2025, NTI. 019971 VALOR 15-04-2025 INTERESES USD 11.308,33 CTA. 5970 CUENTA UNICA DEL TESORO DOLARES AMERICANOS"/>
    <m/>
    <m/>
    <m/>
    <m/>
    <n v="11308.33"/>
    <n v="0"/>
    <n v="77575.14"/>
    <n v="0"/>
    <s v="NO_CONCILIADO"/>
  </r>
  <r>
    <x v="0"/>
    <m/>
    <x v="0"/>
    <x v="65"/>
    <s v="G31019820001"/>
    <s v="NTI"/>
    <n v="19969"/>
    <m/>
    <s v="PAGO A BID PRÉSTAMO 3725/BL-BO VCTO. 15-04-2025 POR CUENTA DE TGN S/G NOTA MEFP/VTCP/DGCP/UODP/N°186/2025 DEL 14/04/2025, NTI. 019969 VALOR 15-04-2025 CAPITAL USD 1.076.545,10 INTERESES USD 880.969,13 CTA. 5970 CUENTA UNICA DEL TESORO DOLARES AMERICANOS"/>
    <m/>
    <m/>
    <m/>
    <m/>
    <n v="1957514.23"/>
    <n v="0"/>
    <n v="13428547.619999999"/>
    <n v="0"/>
    <s v="NO_CONCILIADO"/>
  </r>
  <r>
    <x v="13"/>
    <m/>
    <x v="13"/>
    <x v="66"/>
    <s v="G31035310002"/>
    <s v="CRV"/>
    <n v="23133"/>
    <m/>
    <s v="DEVOLUCIÓN DE SOLICITUD 054570 - 23133 A SOLICITUD DE AGENCIA BOLIVIANA DE ENERGIA REF.: INVAP SE PAGO CA 99 COMP DIR DE PROY ORIGEN EXTRANJERO DE LA RED DE CMNYRS SG NOTA 200 2025 INF N 182 2025 FAC 25 2670, SEGÚN R.D. NO.025/2023. LIB. 00099021001 TGN-RECURSOS ORDINARIOS-DOLARES AMERICANOS (5970)"/>
    <m/>
    <m/>
    <m/>
    <m/>
    <n v="0"/>
    <n v="51308.01"/>
    <n v="0"/>
    <n v="351972.95"/>
    <s v="NO_CONCILIADO"/>
  </r>
  <r>
    <x v="13"/>
    <m/>
    <x v="13"/>
    <x v="66"/>
    <s v="G31035300002"/>
    <s v="CRV"/>
    <n v="23128"/>
    <m/>
    <s v="DEVOLUCION DE FONDOS DE SOLIC.054575-23128 DE ABEN DE 14/04/2025 REF.: INVAP SE PAGO CA 100 COMP DIR DE PROY ORIGEN EXTRANJERO DE LA RED DE CMNYRS SG NOTA 199 2025 INF 182 2025 FAC 25 2699, SEGUN R.D. NO.025/2023. LIB. 00099021001 TGN-RECURSOS ORDINARIOS-DOLARES AMERICANOS (5970)"/>
    <m/>
    <m/>
    <m/>
    <m/>
    <n v="0"/>
    <n v="132104.35999999999"/>
    <n v="0"/>
    <n v="906235.91"/>
    <s v="NO_CONCILIADO"/>
  </r>
  <r>
    <x v="13"/>
    <m/>
    <x v="13"/>
    <x v="66"/>
    <s v="G31035320002"/>
    <s v="CRV"/>
    <n v="23132"/>
    <m/>
    <s v="DEVOLUCIÓN DE SOLICITUD 054571 - 23132 A SOLICITUD DE AGENCIA BOLIVIANA DE ENERGIA REF.: INVAP SE PAGO CA 120 COMP DIR DE PROY ORIGEN EXTRANJERO DE LA RED DE CMNYRS SG NOTA 201 2025 INF N 182 2025 FAC 25 2812, SEGÚN R.D. NO.025/2023. LIB. 00099021001 TGN-RECURSOS ORDINARIOS-DOLARES AMERICANOS (5970)"/>
    <m/>
    <m/>
    <m/>
    <m/>
    <n v="0"/>
    <n v="41750.120000000003"/>
    <n v="0"/>
    <n v="286405.82"/>
    <s v="NO_CONCILIADO"/>
  </r>
  <r>
    <x v="13"/>
    <m/>
    <x v="13"/>
    <x v="66"/>
    <s v="G31035330002"/>
    <s v="CRV"/>
    <n v="23130"/>
    <m/>
    <s v="DEVOLUCIÓN DE SOLICITUD 054573 - 23130 A SOLICITUD DE AGENCIA BOLIVIANA DE ENERGIA REF.: INVAP SE PAGO CA 118 COMP DIR DE PROY ORIGEN EXTRANJERO DE LA RED DE CMNYRS SG NOTA 202 2025 INF 182 2025 FAC 25 2807, SEGÚN R.D. NO.025/2023. LIB. 00099021001 TGN-RECURSOS ORDINARIOS-DOLARES AMERICANOS (5970)"/>
    <m/>
    <m/>
    <m/>
    <m/>
    <n v="0"/>
    <n v="40465.33"/>
    <n v="0"/>
    <n v="277592.15999999997"/>
    <s v="NO_CONCILIADO"/>
  </r>
  <r>
    <x v="13"/>
    <m/>
    <x v="13"/>
    <x v="66"/>
    <s v="G31035380002"/>
    <s v="CRV"/>
    <n v="23131"/>
    <m/>
    <s v="DEVOLUCIÓN DE FONDOS SOLICITUD 054572-23131 DE AGENCIA BOLIVIANA DE ENERGIA REF.: INVAP SE PAGO CA 114 COMP DIR DE PROY ORIGEN EXTRANJERO DE LA RED DE CMNYRS SG NOTA 208 2025 INF 182 2025 FAC 25 2779, SEGÚN DISPOSICIÓN ADICIONAL TERCERA DE LA R.D.025/2023. LIB. 00099021001 TGN-RECURSOS ORDINARIOS-DOLARES AMERICANOS (5970)"/>
    <m/>
    <m/>
    <m/>
    <m/>
    <n v="0"/>
    <n v="28396.91"/>
    <n v="0"/>
    <n v="194802.8"/>
    <s v="NO_CONCILIADO"/>
  </r>
  <r>
    <x v="13"/>
    <m/>
    <x v="13"/>
    <x v="66"/>
    <s v="G31035350002"/>
    <s v="CRV"/>
    <n v="23127"/>
    <m/>
    <s v="DEVOLUCIÓN DE SOLICITUD 054576 - 23127 A SOLICITUD DE AGENCIA BOLIVIANA DE ENERGIA REF.: INVAP SE PAGO CA 123 COMP DIR DE PROY ORIGEN EXTRANJERO DE LA RED DE CMNYRS SG NOTA 206 2025 INF 182 2025 FAC 25 2825, SEGÚN R.D. NO.025/2023. LIB. 00099021001 TGN-RECURSOS ORDINARIOS-DOLARES AMERICANOS (5970)"/>
    <m/>
    <m/>
    <m/>
    <m/>
    <n v="0"/>
    <n v="31288.73"/>
    <n v="0"/>
    <n v="214640.69"/>
    <s v="NO_CONCILIADO"/>
  </r>
  <r>
    <x v="13"/>
    <m/>
    <x v="13"/>
    <x v="66"/>
    <s v="G31035360002"/>
    <s v="CRV"/>
    <n v="23135"/>
    <m/>
    <s v="DEVOLUCIÓN DE FONDOS SOLICITUD 054568-23135 DE AGENCIA BOLIVIANA DE ENERGIA REF.: INVAP SE PAGO CA 112 COMP DIR DE PROY ORIGEN EXTRANJERO DE LA RED DE CMNYRS SG NOTA 207 2025 INF 182 2025 FACT 25 2778, SEGÚN DISPOSICIÓN ADICIONAL TERCERA DE LA R.D.025/2023. LIB. 00099021001 TGN-RECURSOS ORDINARIOS-DOLARES AMERICANOS (5970)"/>
    <m/>
    <m/>
    <m/>
    <m/>
    <n v="0"/>
    <n v="28396.91"/>
    <n v="0"/>
    <n v="194802.8"/>
    <s v="NO_CONCILIADO"/>
  </r>
  <r>
    <x v="13"/>
    <m/>
    <x v="13"/>
    <x v="66"/>
    <s v="G31035370002"/>
    <s v="CRV"/>
    <n v="23134"/>
    <m/>
    <s v="DEVOLUCIÓN DE FONDOS SOLICITUD 054569-23134 DE AGENCIA BOLIVIANA DE ENERGIA REF.: INVAP SE PAGO CA 108 COMP DIR DE PROY ORIGEN EXTRANJERO DE LA RED DE CMNYRS SG NOTA 194 2025 INF N 182 2025 FAC 25 2744, SEGÚN DISPOSICIÓN ADICIONAL TERCERA DE LA R.D.025/2023. LIB. 00099021001 TGN-RECURSOS ORDINARIOS-DOLARES AMERICANOS (5970)"/>
    <m/>
    <m/>
    <m/>
    <m/>
    <n v="0"/>
    <n v="19786.849999999999"/>
    <n v="0"/>
    <n v="135737.79"/>
    <s v="NO_CONCILIADO"/>
  </r>
  <r>
    <x v="13"/>
    <m/>
    <x v="13"/>
    <x v="66"/>
    <s v="G31035340002"/>
    <s v="CRV"/>
    <n v="23129"/>
    <m/>
    <s v="DEVOLUCIÓN DE SOLICITUD 054574 - 23129 A SOLICITUD DE AGENCIA BOLIVIANA DE ENERGIA REF.: INVAP SE PAGO CA 110 COMP DIR DE PROY ORIGEN EXTRANJERO DE LA RED DE CMNYRS SG NOTA 203 2025 INF 182 2025 FAC 25 2777, SEGÚN R.D. NO.025/2023. LIB. 00099021001 TGN-RECURSOS ORDINARIOS-DOLARES AMERICANOS (5970)"/>
    <m/>
    <m/>
    <m/>
    <m/>
    <n v="0"/>
    <n v="35686.81"/>
    <n v="0"/>
    <n v="244811.51999999999"/>
    <s v="NO_CONCILIADO"/>
  </r>
  <r>
    <x v="0"/>
    <m/>
    <x v="0"/>
    <x v="66"/>
    <s v="G31037660001"/>
    <s v="NTI"/>
    <n v="20040"/>
    <m/>
    <s v="PAGO A BID PRÉSTAMO 4606/BL-BO VCTO. 15-04-2025 POR CUENTA DE TGN S/G NOTA MEFP/VTCP/DGCP/UODP/NRO.186/2025 DEL 14/04/2025 , NTI. 020040 VALOR 16-04-2025 INTERESES JPY 14.109.351,00 CTA. 5970 CUENTA UNICA DEL TESORO DOLARES AMERICANOS"/>
    <m/>
    <m/>
    <m/>
    <m/>
    <n v="98539.21"/>
    <n v="0"/>
    <n v="675978.98"/>
    <n v="0"/>
    <s v="NO_CONCILIADO"/>
  </r>
  <r>
    <x v="0"/>
    <m/>
    <x v="0"/>
    <x v="66"/>
    <s v="G31037670001"/>
    <s v="NTI"/>
    <n v="20043"/>
    <m/>
    <s v="PAGO A BID PRÉSTAMO 4612/BL-BO VCTO. 15-04-2025 POR CUENTA DE TGN S/G NOTA MEFP/VTCP/DGCP/UODP/NRO.186/2025 DEL 14/04/2025, NTI. 020043 VALOR 16-04-2025 INTERESES JPY 10.487.326,00 CTA. 5970 CUENTA UNICA DEL TESORO DOLARES AMERICANOS"/>
    <m/>
    <m/>
    <m/>
    <m/>
    <n v="73243.12"/>
    <n v="0"/>
    <n v="502447.8"/>
    <n v="0"/>
    <s v="NO_CONCILIADO"/>
  </r>
  <r>
    <x v="1"/>
    <m/>
    <x v="1"/>
    <x v="66"/>
    <s v="D00264120010"/>
    <s v="RVL"/>
    <n v="26412"/>
    <m/>
    <s v="AJUSTE COMPLEMENTARIO POR REVALORIZACION SALDOS DE ACTIVOS DE RESERVA Y OBLIGACIONES MONEDA EXTRANJERA (DOLARES) Saldo MO = -38656296.61 ;Bs/Mo: 6.86000000000 ;Saldo Bs: -265182194.73"/>
    <m/>
    <m/>
    <m/>
    <m/>
    <n v="0"/>
    <n v="0"/>
    <n v="0"/>
    <n v="0.01"/>
    <s v="NO_CONCILIADO"/>
  </r>
  <r>
    <x v="1"/>
    <m/>
    <x v="1"/>
    <x v="67"/>
    <s v="J06338670002"/>
    <s v="NTE"/>
    <n v="11636897"/>
    <m/>
    <s v="A:00099021001 Transferencia de recursos a solicitud del Órgano Judicial mediante nota CITE: UNID./NAL./FINANZAS/DAF/OJ N°332/2025 (operación bimonetaria) a favor del Gobierno Autónomo Municipal de Laja por concepto de Restitución del Certificado de Depósito Judicial N°0135190-86105 Tipo de Cambio (6,86) H.R.2025-15709-R"/>
    <m/>
    <m/>
    <m/>
    <m/>
    <n v="0"/>
    <n v="1228.23"/>
    <n v="0"/>
    <n v="8425.66"/>
    <s v="NO_CONCILIADO"/>
  </r>
  <r>
    <x v="14"/>
    <m/>
    <x v="14"/>
    <x v="67"/>
    <s v="G31050920002"/>
    <s v="CRV"/>
    <n v="3105092"/>
    <m/>
    <s v="TRANSFERENCIA RECIBIDA DEL EXTERIOR SEGÚN MENSAJES SWIFT Nos. 5266-5267 (REM.EXT.) DE FECHA 17-04-2025 POR DESEMBOLSO DE BID PRÉSTAMO 4633/BL-BO REQ 00014 BO 2025025863 LIBRETA N° 00514014306 ENDE-USD LT SAN IGNACIO DE VELASCO AL SIN-4633/BL-BO"/>
    <m/>
    <m/>
    <m/>
    <m/>
    <n v="0"/>
    <n v="4000000"/>
    <n v="0"/>
    <n v="27440000"/>
    <s v="NO_CONCILIADO"/>
  </r>
  <r>
    <x v="14"/>
    <m/>
    <x v="14"/>
    <x v="67"/>
    <s v="G31050920003"/>
    <s v="COB"/>
    <n v="3105092"/>
    <m/>
    <s v="TRANSFERENCIA RECIBIDA DEL EXTERIOR SEGÚN MENSAJES SWIFT Nos. 5266-5267 (REM.EXT.) DE FECHA 17-04-2025 POR DESEMBOLSO DE BID PRÉSTAMO 4633/BL-BO REQ 00014 BO 2025025863 LIBRETA N° 00514014306 ENDE-USD LT SAN IGNACIO DE VELASCO AL SIN-4633/BL-BO REF.: UTILES DE ESCRITORIO"/>
    <m/>
    <m/>
    <m/>
    <m/>
    <n v="8.75"/>
    <n v="0"/>
    <n v="60.03"/>
    <n v="0"/>
    <s v="NO_CONCILIADO"/>
  </r>
  <r>
    <x v="0"/>
    <m/>
    <x v="0"/>
    <x v="67"/>
    <s v="S11246440001"/>
    <s v="NTI"/>
    <n v="1124644"/>
    <m/>
    <s v="||PAGO A BID PRÉSTAMO 3921/BL-BO VCTO. 15-04-2025 POR CUENTA DE TGN, SEGÚN NOTA MEFP/VTCP/DGCP/UODP/N° 186/2025 DE FECHA 14-04-2025, VALOR 17-04-2025, CAPITAL CHF8.126.072,91 INTERESES CHF150.983,26 LIB. 00099021001 TGN-RECURSOS ORDINARIOS-DOLARES AMERICANOS (5970)"/>
    <m/>
    <m/>
    <m/>
    <m/>
    <n v="10177123.189999999"/>
    <n v="0"/>
    <n v="69815065.079999998"/>
    <n v="0"/>
    <s v="NO_CONCILIADO"/>
  </r>
  <r>
    <x v="0"/>
    <m/>
    <x v="0"/>
    <x v="67"/>
    <s v="S11246410001"/>
    <s v="NTI"/>
    <n v="1124641"/>
    <m/>
    <s v="||PAGO A BID PRÉSTAMO 5514/OC-BO VCTO. 15-04-2025 POR CUENTA DE TGN, SEGÚN NOTA MEFP/VTCP/DGCP/UODP/N° 186/2025 DE FECHA 14-04-2025, VALOR 17-04-2025, INTERESES CHF56.938,07 LIB. 00099021001 TGN-RECURSOS ORDINARIOS-DOLARES AMERICANOS (5970)"/>
    <m/>
    <m/>
    <m/>
    <m/>
    <n v="70008.679999999993"/>
    <n v="0"/>
    <n v="480259.54"/>
    <n v="0"/>
    <s v="NO_CONCILIADO"/>
  </r>
  <r>
    <x v="0"/>
    <m/>
    <x v="0"/>
    <x v="67"/>
    <s v="S11246380001"/>
    <s v="NTI"/>
    <n v="1124638"/>
    <m/>
    <s v="||PAGO A BID PRÉSTAMO 4758/OC-BO VCTO. 15-04-2025 POR CUENTA DE TGN, SEGÚN NOTA MEFP/VTCP/DGCP/UODP/N° 186/2025 DE FECHA 14-04-2025, VALOR 17-04-2025, INTERESES CHF147.601,95 LIB. 00099021001 TGN-RECURSOS ORDINARIOS-DOLARES AMERICANOS (5970)"/>
    <m/>
    <m/>
    <m/>
    <m/>
    <n v="181485.2"/>
    <n v="0"/>
    <n v="1244988.47"/>
    <n v="0"/>
    <s v="NO_CONCILIADO"/>
  </r>
  <r>
    <x v="11"/>
    <m/>
    <x v="11"/>
    <x v="67"/>
    <s v="S11246470001"/>
    <s v="COB"/>
    <n v="1124647"/>
    <m/>
    <s v="'COBRO DE'||ÚTILES DE ESCRITORIO POR EL COMPROBANTE NRO.1124645 DE LA FECHA, S/G. NOTA CITE: RIBB-UAF/SCO N°009/25 DE FECHA 29/1/2025 (HRE-TGL-1880) ENVIADA POR EL REGISTRO INTERNACIONAL BOLIVIANO DE BUQUES. DEBITO DE LA LIBRETA 00020061101 MIN.DEF.-RIBB-INGRESOS VARIOS USD, COBRO DE ÚTILES DE ESCRITORIO."/>
    <m/>
    <m/>
    <m/>
    <m/>
    <n v="8.75"/>
    <n v="0"/>
    <n v="60.03"/>
    <n v="0"/>
    <s v="NO_CONCILIADO"/>
  </r>
  <r>
    <x v="1"/>
    <m/>
    <x v="1"/>
    <x v="67"/>
    <s v="D00264160011"/>
    <s v="RVL"/>
    <n v="26416"/>
    <m/>
    <s v="AJUSTE COMPLEMENTARIO POR REVALORIZACION SALDOS DE ACTIVOS DE RESERVA Y OBLIGACIONES MONEDA EXTRANJERA (DOLARES) Saldo MO = -32589530.33 ;Bs/Mo: 6.86000000000 ;Saldo Bs: -223564178.05"/>
    <m/>
    <m/>
    <m/>
    <m/>
    <n v="0"/>
    <n v="0"/>
    <n v="0"/>
    <n v="0.01"/>
    <s v="NO_CONCILIADO"/>
  </r>
  <r>
    <x v="1"/>
    <m/>
    <x v="1"/>
    <x v="68"/>
    <s v="D00264280002"/>
    <s v="RVL"/>
    <n v="26428"/>
    <m/>
    <s v="AJUSTE COMPLEMENTARIO POR REVALORIZACION SALDOS DE ACTIVOS DE RESERVA Y OBLIGACIONES MONEDA EXTRANJERA (DOLARES) Saldo MO = -32622421.17 ;Bs/Mo: 6.86000000000 ;Saldo Bs: -223789809.22"/>
    <m/>
    <m/>
    <m/>
    <m/>
    <n v="0"/>
    <n v="0"/>
    <n v="0"/>
    <n v="0.01"/>
    <s v="NO_CONCILIADO"/>
  </r>
  <r>
    <x v="0"/>
    <m/>
    <x v="0"/>
    <x v="69"/>
    <s v="G31067110001"/>
    <s v="NTI"/>
    <n v="20073"/>
    <m/>
    <s v="PAGO A CAF PRÉSTAMO CFA005702 VCTO. 21-04-2025 POR CUENTA DE TGN , NTI. 020073 VALOR 21-04-2025 CAPITAL USD 9.164.110,97 INTERESES USD 2.013.589,48 CTA. 5970 CUENTA UNICA DEL TESORO DOLARES AMERICANOS LIB. 00099021001"/>
    <m/>
    <m/>
    <m/>
    <m/>
    <n v="11177700.449999999"/>
    <n v="0"/>
    <n v="76679025.090000004"/>
    <n v="0"/>
    <s v="NO_CONCILIADO"/>
  </r>
  <r>
    <x v="0"/>
    <m/>
    <x v="0"/>
    <x v="69"/>
    <s v="G31067090001"/>
    <s v="NTI"/>
    <n v="20076"/>
    <m/>
    <s v="PAGO A BID PRÉSTAMO 2908/BL-BO VCTO. 18-04-2025 POR CUENTA DE TGN SEGUN NOTA MEFP/VTCP/DGCP/UODP/NRO.189/2025, NTI. 020076 VALOR 21-04-2025 CAPITAL USD 721.951,51 INTERESES USD 551.786,12 CTA. 5970 CUENTA UNICA DEL TESORO DOLARES AMERICANOS"/>
    <m/>
    <m/>
    <m/>
    <m/>
    <n v="1273737.6299999999"/>
    <n v="0"/>
    <n v="8737840.1400000006"/>
    <n v="0"/>
    <s v="NO_CONCILIADO"/>
  </r>
  <r>
    <x v="0"/>
    <m/>
    <x v="0"/>
    <x v="69"/>
    <s v="G31067080001"/>
    <s v="NTI"/>
    <n v="20074"/>
    <m/>
    <s v="PAGO A BID PRÉSTAMO 2908/BL-BO VCTO. 18-04-2025 POR CUENTA DE TGN S/G NOTA MEFP/VTCP/DGCP/UODP/NRO.189/2025 DEL 17/04/2025, NTI. 020074 VALOR 21-04-2025 INTERESES USD 10.788,81 CTA. 5970 CUENTA UNICA DEL TESORO DOLARES AMERICANOS"/>
    <m/>
    <m/>
    <m/>
    <m/>
    <n v="10788.81"/>
    <n v="0"/>
    <n v="74011.240000000005"/>
    <n v="0"/>
    <s v="NO_CONCILIADO"/>
  </r>
  <r>
    <x v="1"/>
    <m/>
    <x v="1"/>
    <x v="69"/>
    <s v="D00264340013"/>
    <s v="RVL"/>
    <n v="26434"/>
    <m/>
    <s v="AJUSTE COMPLEMENTARIO POR REVALORIZACION SALDOS DE ACTIVOS DE RESERVA Y OBLIGACIONES MONEDA EXTRANJERA (DOLARES) Saldo MO = -13884453.11 ;Bs/Mo: 6.86000000000 ;Saldo Bs: -95247348.35"/>
    <m/>
    <m/>
    <m/>
    <m/>
    <n v="0"/>
    <n v="0"/>
    <n v="0.02"/>
    <n v="0"/>
    <s v="NO_CONCILIADO"/>
  </r>
  <r>
    <x v="11"/>
    <m/>
    <x v="11"/>
    <x v="70"/>
    <s v="S11251530001"/>
    <s v="COB"/>
    <n v="1125153"/>
    <m/>
    <s v="'COBRO DE'||ÚTILES DE ESCRITORIO POR EL COMPROBANTE N°1125151 Y NOTA CITE: RIBB/UAF/SCO N°009/25 DEL REGISTRO INTERNACIONAL BOLIVIANO DE BUQUES DE FECHA 29/01/2025 (HRE-TSO-1880). (SECTOR PÚBLICO). DÉBITO DE LA LIBRETA 00020061101 MIN.DEF.-RIBB-ING.VARIOS USD."/>
    <m/>
    <m/>
    <m/>
    <m/>
    <n v="8.75"/>
    <n v="0"/>
    <n v="60.03"/>
    <n v="0"/>
    <s v="NO_CONCILIADO"/>
  </r>
  <r>
    <x v="14"/>
    <m/>
    <x v="14"/>
    <x v="70"/>
    <s v="S11251680002"/>
    <s v="CRV"/>
    <n v="1125168"/>
    <m/>
    <s v="'TRANSFERENCIA'||RECIBIDA DEL EXTERIOR SEGUN MENSAJE SWIFT NRO.5623 DE LA FECHA (REM.EXT.) POR DESEMBOLSO DE LA AFD PRESTAMO CBO 1009 01 J REF.: AOPVI25112039864 LIBRETA NRO.00514017008 ENDE-USD.PROY.PARQUE EÓLICO WARNES II-SANTA CRUZ-AFD"/>
    <m/>
    <m/>
    <m/>
    <m/>
    <n v="0"/>
    <n v="8216619.5300000003"/>
    <n v="0"/>
    <n v="56366009.979999997"/>
    <s v="NO_CONCILIADO"/>
  </r>
  <r>
    <x v="1"/>
    <m/>
    <x v="1"/>
    <x v="70"/>
    <s v="D00264390009"/>
    <s v="RVL"/>
    <n v="26439"/>
    <m/>
    <s v="AJUSTE COMPLEMENTARIO POR REVALORIZACION SALDOS DE ACTIVOS DE RESERVA Y OBLIGACIONES MONEDA EXTRANJERA (DOLARES) Saldo MO = -18574211.81 ;Bs/Mo: 6.86000000000 ;Saldo Bs: -127419093.01"/>
    <m/>
    <m/>
    <m/>
    <m/>
    <n v="0"/>
    <n v="0"/>
    <n v="0"/>
    <n v="0.01"/>
    <s v="NO_CONCILIADO"/>
  </r>
  <r>
    <x v="0"/>
    <m/>
    <x v="0"/>
    <x v="71"/>
    <s v="G31114530001"/>
    <s v="NTI"/>
    <n v="19842"/>
    <m/>
    <s v="PAGO A FND PRÉSTAMO NDF 367 VCTO. 24-04-2025 POR CUENTA DE TGN , NTI. 019842 VALOR 24-04-2025 CAPITAL EUR 49.226,27 INTERESES EUR 6.460,95 CTA. 5970 CUENTA UNICA DEL TESORO DOLARES AMERICANOS LIB. 00099021001"/>
    <m/>
    <m/>
    <m/>
    <m/>
    <n v="63043.78"/>
    <n v="0"/>
    <n v="432480.33"/>
    <n v="0"/>
    <s v="NO_CONCILIADO"/>
  </r>
  <r>
    <x v="4"/>
    <m/>
    <x v="4"/>
    <x v="71"/>
    <s v="S11253290002"/>
    <s v="CRV"/>
    <n v="1125329"/>
    <m/>
    <s v="||REGULARIZACIÓN DE RECURSOS PENDIENTES DE APLICACIÓN DEL COMP. CONTABLE N° 1119360 DE FECHA 13/02/2025, SG. NOTA MMAYA/DGAA N° 121/2025 DE FECHA 23/04/25 (TRAM 562) ENVIADO POR EL MINISTERIO DE MEDIO AMBIENTE Y AGUA A LA LIB. 00086018029 MMAYA-$US-FORT.CAP.NAL.GEST.SUST.QUIM. Y RESID.POR CTA DE UNITED NATIONS."/>
    <m/>
    <m/>
    <m/>
    <m/>
    <n v="0"/>
    <n v="37875"/>
    <n v="0"/>
    <n v="259822.5"/>
    <s v="NO_CONCILIADO"/>
  </r>
  <r>
    <x v="4"/>
    <m/>
    <x v="4"/>
    <x v="71"/>
    <s v="S11253310001"/>
    <s v="COB"/>
    <n v="1125331"/>
    <m/>
    <s v="COBRO DE||ÚTILES DE ESCRITORIO POR EL REGISTRO DEL COMP. CONTABLE N° 1125329 DE LA FECHA , SG. NOTA MMAYA/DGAA N° 121/2025 DE FECHA 23/04/25 (TRAM - 562) ENVIADO POR EL MINISTERIO DE MEDIO AMBIENTE Y AGUA COBRO ÚTILES DE ESCRITORIO DE LA LIB. 00086018029 MMAYA-$US-FORT.CAP.NAL.GEST.SUST.QUIM. Y RESID"/>
    <m/>
    <m/>
    <m/>
    <m/>
    <n v="8.75"/>
    <n v="0"/>
    <n v="60.03"/>
    <n v="0"/>
    <s v="NO_CONCILIADO"/>
  </r>
  <r>
    <x v="1"/>
    <m/>
    <x v="1"/>
    <x v="71"/>
    <s v="D00264490008"/>
    <s v="RVL"/>
    <n v="26449"/>
    <m/>
    <s v="AJUSTE COMPLEMENTARIO POR REVALORIZACION SALDOS DE ACTIVOS DE RESERVA Y OBLIGACIONES MONEDA EXTRANJERA (DOLARES) Saldo MO = -8496824.89 ;Bs/Mo: 6.86000000000 ;Saldo Bs: -58288218.74"/>
    <m/>
    <m/>
    <m/>
    <m/>
    <n v="0"/>
    <n v="0"/>
    <n v="0"/>
    <n v="0.01"/>
    <s v="NO_CONCILIADO"/>
  </r>
  <r>
    <x v="1"/>
    <m/>
    <x v="1"/>
    <x v="72"/>
    <s v="D00264530011"/>
    <s v="RVL"/>
    <n v="26453"/>
    <m/>
    <s v="AJUSTE COMPLEMENTARIO POR REVALORIZACION SALDOS DE ACTIVOS DE RESERVA Y OBLIGACIONES MONEDA EXTRANJERA (DOLARES) Saldo MO = -7805574.41 ;Bs/Mo: 6.86000000000 ;Saldo Bs: -53546240.44"/>
    <m/>
    <m/>
    <m/>
    <m/>
    <n v="0"/>
    <n v="0"/>
    <n v="0"/>
    <n v="0.01"/>
    <s v="NO_CONCILIADO"/>
  </r>
  <r>
    <x v="1"/>
    <m/>
    <x v="1"/>
    <x v="73"/>
    <s v="D00264630001"/>
    <s v="RVL"/>
    <n v="26463"/>
    <m/>
    <s v="AJUSTE COMPLEMENTARIO POR REVALORIZACION SALDOS DE ACTIVOS DE RESERVA Y OBLIGACIONES MONEDA EXTRANJERA (DOLARES) Saldo MO = -7822637.39 ;Bs/Mo: 6.86000000000 ;Saldo Bs: -53663292.49"/>
    <m/>
    <m/>
    <m/>
    <m/>
    <n v="0"/>
    <n v="0"/>
    <n v="0"/>
    <n v="0.01"/>
    <s v="NO_CONCILIADO"/>
  </r>
  <r>
    <x v="9"/>
    <m/>
    <x v="9"/>
    <x v="74"/>
    <s v="G31153560002"/>
    <s v="CRV"/>
    <n v="23206"/>
    <m/>
    <s v="DEVOLUCIÓN DE SOLICITUD 054688 - 23206 A SOLICITUD DE NAVEGACION AEREA Y AEROPUERTOS BOLIVIANOS REF.: PAGO PARK AIR SYSTEMS LTD ADQUISICION DE EQUIPOS TRANSCEPTORES SEGUN NI DGE UNCNS NRO0086 2025 INF DE CONFORMIDAD FACTURA 37947, SEGÚN R.D. NO. 025/2023. LIB. 00389012001 NAABOL-U$ ADMINISTRACIÓN CENTRAL"/>
    <m/>
    <m/>
    <m/>
    <m/>
    <n v="0"/>
    <n v="126642.37"/>
    <n v="0"/>
    <n v="868766.66"/>
    <s v="NO_CONCILIADO"/>
  </r>
  <r>
    <x v="9"/>
    <m/>
    <x v="9"/>
    <x v="74"/>
    <s v="G31153570002"/>
    <s v="CRV"/>
    <n v="23208"/>
    <m/>
    <s v="DEVOLUCIÓN DE SOLICITUD 054690 - 23208 A SOLICITUD DE NAVEGACION AEREA Y AEROPUERTOS BOLIVIANOS REF.: PAGO AGENCIAS MERCANTILES Y CONSULTING PERU 3ER PAGO REPOSICION SISTEMA DE APROX INSTRUMENTAL ILS AEROPUERTO DE EL ALTO FAC E01389, SEGÚN R.D. NO. 025/2023. LIB. 00389012001 NAABOL-U$ ADMINISTRACIÓN CENTRAL"/>
    <m/>
    <m/>
    <m/>
    <m/>
    <n v="0"/>
    <n v="245980"/>
    <n v="0"/>
    <n v="1687422.8"/>
    <s v="NO_CONCILIADO"/>
  </r>
  <r>
    <x v="1"/>
    <m/>
    <x v="1"/>
    <x v="74"/>
    <s v="D00264680009"/>
    <s v="RVL"/>
    <n v="26468"/>
    <m/>
    <s v="AJUSTE COMPLEMENTARIO POR REVALORIZACION SALDOS DE ACTIVOS DE RESERVA Y OBLIGACIONES MONEDA EXTRANJERA (DOLARES) Saldo MO = -8432114.87 ;Bs/Mo: 6.86000000000 ;Saldo Bs: -57844308.00"/>
    <m/>
    <m/>
    <m/>
    <m/>
    <n v="0"/>
    <n v="0"/>
    <n v="0"/>
    <n v="0.01"/>
    <s v="NO_CONCILIADO"/>
  </r>
  <r>
    <x v="3"/>
    <m/>
    <x v="3"/>
    <x v="75"/>
    <s v="G31167550002"/>
    <s v="CRV"/>
    <n v="3116755"/>
    <m/>
    <s v="TRANSFERENCIA RECIBIDA DEL EXTERIOR SEGÚN MENSAJES SWIFT Nos. 5943-5905 (REM.EXT.) DE FECHA 29-04-2025 POR DESEMBOLSO DE BIRF PRÉSTAMO BIRF 8648-BO 63 LIBRETA N° 00291084302 ABC-USD-BM PROY CORREDOR DE INTEGRACION CARRETERAS"/>
    <m/>
    <m/>
    <m/>
    <m/>
    <n v="0"/>
    <n v="2404975.4300000002"/>
    <n v="0"/>
    <n v="16498131.449999999"/>
    <s v="NO_CONCILIADO"/>
  </r>
  <r>
    <x v="2"/>
    <m/>
    <x v="2"/>
    <x v="75"/>
    <s v="S11255720002"/>
    <s v="CRV"/>
    <n v="1125572"/>
    <m/>
    <s v="||TRANSFERENCIA DE FONDOS S/G.CITE: MEFP/VTCP/DGPOT/UPCFTGN/N°442/2025 DE LA FECHA DEL MIN.DE ECONOMIA Y FINANZAS PUBLICAS. (HRE-TSO-584) REMITIDA POR EL MINISTERIO DE ECONOMIA Y FINANZAS PUBLICAS. ABONO A LA LIBRETA N°00513012005 YPFB - OPERACIONES EXTRAORDINARIAS USD."/>
    <m/>
    <m/>
    <m/>
    <m/>
    <n v="0"/>
    <n v="37821019"/>
    <n v="0"/>
    <n v="259452190.34"/>
    <s v="NO_CONCILIADO"/>
  </r>
  <r>
    <x v="1"/>
    <m/>
    <x v="1"/>
    <x v="75"/>
    <s v="D00264730010"/>
    <s v="RVL"/>
    <n v="26473"/>
    <m/>
    <s v="AJUSTE COMPLEMENTARIO POR REVALORIZACION SALDOS DE ACTIVOS DE RESERVA Y OBLIGACIONES MONEDA EXTRANJERA (DOLARES) Saldo MO = -5052434.29 ;Bs/Mo: 6.86000000000 ;Saldo Bs: -34659699.22"/>
    <m/>
    <m/>
    <m/>
    <m/>
    <n v="0"/>
    <n v="0"/>
    <n v="0"/>
    <n v="0.01"/>
    <s v="NO_CONCILIADO"/>
  </r>
  <r>
    <x v="0"/>
    <m/>
    <x v="0"/>
    <x v="76"/>
    <s v="S11257420001"/>
    <s v="DEV"/>
    <n v="1125742"/>
    <m/>
    <s v="||TRANSFERENCIA DE FONDOS SG NOTA MEFP/VTCP/DGCP/UODP-905/2019 DE 25/09/2019 MEFP REF:PAGO AL CUSTODIO CORRESPONDIENTE AL CUARTO TRIMESTRE DE 2024 FACTURA NO. 1373388 REF:BENEF.JPMORGAN CHASE BANK - EE.UU. MONTO TOTAL USD 58.03X12.50%=USD 7,25 LIB.00099021001 TGN RECURSOS ORDINARIOS DOLARES AMERICANOS"/>
    <m/>
    <m/>
    <m/>
    <m/>
    <n v="58.03"/>
    <n v="0"/>
    <n v="398.09"/>
    <n v="0"/>
    <s v="NO_CONCILIADO"/>
  </r>
  <r>
    <x v="1"/>
    <m/>
    <x v="1"/>
    <x v="76"/>
    <s v="D00264790012"/>
    <s v="RVL"/>
    <n v="26479"/>
    <m/>
    <s v="AJUSTE COMPLEMENTARIO POR REVALORIZACION SALDOS DE ACTIVOS DE RESERVA Y OBLIGACIONES MONEDA EXTRANJERA (DOLARES) Saldo MO = -4422652.28 ;Bs/Mo: 6.86000000000 ;Saldo Bs: -30339394.62"/>
    <m/>
    <m/>
    <m/>
    <m/>
    <n v="0"/>
    <n v="0"/>
    <n v="0"/>
    <n v="0.02"/>
    <s v="NO_CONCILIADO"/>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3">
  <r>
    <x v="0"/>
    <n v="2"/>
    <x v="0"/>
    <x v="0"/>
    <n v="7"/>
    <s v="00099021001"/>
    <s v="De: 00099021001 A:00086107011 Transferencia de Recursos a solicitud de la Unidad de Coordinación de Programa Piloto de Resiliencia Climática dependiente del Ministerio de Medio Ambiente y Agua mediante nota CITE: UCP-PPRC-UADM-0001-CAR/25 ("/>
    <m/>
    <m/>
    <m/>
    <m/>
    <m/>
    <m/>
    <n v="27059949.960000001"/>
    <n v="0"/>
    <n v="27059949.960000001"/>
  </r>
  <r>
    <x v="1"/>
    <n v="1"/>
    <x v="1"/>
    <x v="1"/>
    <n v="8"/>
    <s v="00086011109"/>
    <s v="De: 00086011109 A:00066011102 Débito Automático (DA) según CITE: MPD/VIPFE/DGPP/UP-NE 2385/2024, Inf. Legal MPD/VIPFE/DGPP/UP-INF 0885/2024 e Inf. Técnico MPD/VIPFE/DGPP/UP-INF 0865/2024 y la nota de la DGAJ del MEFP que recomienda la viabi"/>
    <m/>
    <m/>
    <m/>
    <m/>
    <m/>
    <m/>
    <n v="20676.61"/>
    <n v="0"/>
    <n v="20676.61"/>
  </r>
  <r>
    <x v="0"/>
    <n v="2"/>
    <x v="0"/>
    <x v="2"/>
    <n v="70"/>
    <s v="00099021001"/>
    <s v="De: 00287102007 A:00099021001 Transferencia de recursos a favor del Tesoro General de la Nación a solicitud del Fondo Nacional de Inversión Productiva y Social mediante nota CITE: FPS/GFA/UFI/TES/TRL/0013/2025 por concepto de multas, corre"/>
    <m/>
    <m/>
    <m/>
    <m/>
    <m/>
    <m/>
    <n v="0"/>
    <n v="334721.96000000002"/>
    <n v="334721.96000000002"/>
  </r>
  <r>
    <x v="0"/>
    <n v="2"/>
    <x v="0"/>
    <x v="3"/>
    <n v="117"/>
    <s v="00099021001"/>
    <s v="De: 00099021001 A:00291034302 Transferencia de recursos a solicitud de la Administradora Boliviana de Carreteras mediante nota CITE: ABC/GNA/SAF/ATE/2025-0066 (operación bimonetaria), para el pago a beneficiarios (TC 6,86) H.R 2025-02056-R."/>
    <m/>
    <m/>
    <m/>
    <m/>
    <m/>
    <m/>
    <n v="4116000"/>
    <n v="0"/>
    <n v="4116000"/>
  </r>
  <r>
    <x v="2"/>
    <n v="3"/>
    <x v="2"/>
    <x v="3"/>
    <n v="117"/>
    <s v="00291034302"/>
    <s v="De: 00099021001 A:00291034302 Transferencia de recursos a solicitud de la Administradora Boliviana de Carreteras mediante nota CITE: ABC/GNA/SAF/ATE/2025-0066 (operación bimonetaria), para el pago a beneficiarios (TC 6,86) H.R 2025-02056-R."/>
    <m/>
    <m/>
    <m/>
    <m/>
    <m/>
    <m/>
    <n v="0"/>
    <n v="4116000"/>
    <n v="4116000"/>
  </r>
  <r>
    <x v="0"/>
    <n v="2"/>
    <x v="0"/>
    <x v="3"/>
    <n v="118"/>
    <s v="00099021001"/>
    <s v="De: 00099021001 A:00291034305 Transferencia de recursos a solicitud de la Administradora Boliviana de Carreteras mediante nota CITE: ABC/GNA/SAF/ATE/2025-0066 (operación bimonetaria), para el pago a beneficiarios (TC 6,86) H.R 2025-02056-R."/>
    <m/>
    <m/>
    <m/>
    <m/>
    <m/>
    <m/>
    <n v="10290000"/>
    <n v="0"/>
    <n v="10290000"/>
  </r>
  <r>
    <x v="2"/>
    <n v="3"/>
    <x v="2"/>
    <x v="3"/>
    <n v="118"/>
    <s v="00291034305"/>
    <s v="De: 00099021001 A:00291034305 Transferencia de recursos a solicitud de la Administradora Boliviana de Carreteras mediante nota CITE: ABC/GNA/SAF/ATE/2025-0066 (operación bimonetaria), para el pago a beneficiarios (TC 6,86) H.R 2025-02056-R."/>
    <m/>
    <m/>
    <m/>
    <m/>
    <m/>
    <m/>
    <n v="0"/>
    <n v="10290000"/>
    <n v="10290000"/>
  </r>
  <r>
    <x v="0"/>
    <n v="2"/>
    <x v="0"/>
    <x v="3"/>
    <n v="119"/>
    <s v="00099021001"/>
    <s v="De: 00099021001 A:00291034303 Transferencia de recursos a solicitud de la Administradora Boliviana de Carreteras mediante nota CITE: ABC/GNA/SAF/ATE/2025-0066 (operación bimonetaria), para el pago a beneficiarios (TC 6,86) H.R 2025-02056-R."/>
    <m/>
    <m/>
    <m/>
    <m/>
    <m/>
    <m/>
    <n v="20580000"/>
    <n v="0"/>
    <n v="20580000"/>
  </r>
  <r>
    <x v="2"/>
    <n v="3"/>
    <x v="2"/>
    <x v="3"/>
    <n v="119"/>
    <s v="00291034303"/>
    <s v="De: 00099021001 A:00291034303 Transferencia de recursos a solicitud de la Administradora Boliviana de Carreteras mediante nota CITE: ABC/GNA/SAF/ATE/2025-0066 (operación bimonetaria), para el pago a beneficiarios (TC 6,86) H.R 2025-02056-R."/>
    <m/>
    <m/>
    <m/>
    <m/>
    <m/>
    <m/>
    <n v="0"/>
    <n v="20580000"/>
    <n v="20580000"/>
  </r>
  <r>
    <x v="0"/>
    <n v="2"/>
    <x v="0"/>
    <x v="3"/>
    <n v="124"/>
    <s v="00099021001"/>
    <s v="De: 00389012001 A:00099021001 Transferencia de recursos a solicitud de la Dirección General de Administración y Finanzas Territoriales mediante nota interna CITE: MEFP/VTCP/DGAFT/USCFT/N°9/2025, por concepto de recuperaciones de la deuda em"/>
    <m/>
    <m/>
    <m/>
    <m/>
    <m/>
    <m/>
    <n v="0"/>
    <n v="152528.19"/>
    <n v="152528.19"/>
  </r>
  <r>
    <x v="0"/>
    <n v="2"/>
    <x v="0"/>
    <x v="4"/>
    <n v="132"/>
    <s v="00099021001"/>
    <s v="De: 00046024103 A:00099021001 Transferencia de recursos a solicitud del Ministerio de Salud y Deportes (MSyD) mediante nota CITE: MSyD/DGAA/UF/TES/CE/22/2025 Informes Técnicos MSyD/DGAA/UF/TES/IT/6/2025, MSyD/VGSNS/PTLS/IT/20/2025 del MSyD"/>
    <m/>
    <m/>
    <m/>
    <m/>
    <m/>
    <m/>
    <n v="0"/>
    <n v="154181.43"/>
    <n v="154181.43"/>
  </r>
  <r>
    <x v="0"/>
    <n v="2"/>
    <x v="0"/>
    <x v="4"/>
    <n v="133"/>
    <s v="00099021001"/>
    <s v="De: 00046024403 A:00099021001 Transferencia de recursos a solicitud del Ministerio de Salud y Deportes (MSyD) mediante nota CITE: MSyD/DGAA/UF/TES/CE/22/2025 Informes Técnicos MSyD/DGAA/UF/TES/IT/6/2025, MSyD/VGSNS/PTLS/IT/20/2025 del MSyD"/>
    <m/>
    <m/>
    <m/>
    <m/>
    <m/>
    <m/>
    <n v="0"/>
    <n v="5768.8"/>
    <n v="5768.8"/>
  </r>
  <r>
    <x v="1"/>
    <n v="1"/>
    <x v="1"/>
    <x v="5"/>
    <n v="171"/>
    <s v="00086014407"/>
    <s v="De: 00086014407 A:00099021001 Transferencia de Recursos a solicitud del Ministerio de Medio Ambiente y Agua mediante nota CITE: MMAYA/DGAA N°025/2025, por concepto de deposito erróneo, correspondiente a saldos no ejecutados del Proyecto Ma"/>
    <m/>
    <m/>
    <m/>
    <m/>
    <m/>
    <m/>
    <n v="20899.22"/>
    <n v="0"/>
    <n v="20899.22"/>
  </r>
  <r>
    <x v="0"/>
    <n v="2"/>
    <x v="0"/>
    <x v="5"/>
    <n v="171"/>
    <s v="00099021001"/>
    <s v="De: 00086014407 A:00099021001 Transferencia de Recursos a solicitud del Ministerio de Medio Ambiente y Agua mediante nota CITE: MMAYA/DGAA N°025/2025, por concepto de deposito erróneo, correspondiente a saldos no ejecutados del Proyecto Ma"/>
    <m/>
    <m/>
    <m/>
    <m/>
    <m/>
    <m/>
    <n v="0"/>
    <n v="20899.22"/>
    <n v="20899.22"/>
  </r>
  <r>
    <x v="0"/>
    <n v="2"/>
    <x v="0"/>
    <x v="6"/>
    <n v="210"/>
    <s v="00099021001"/>
    <s v="De: 00099021001 A:00066047003 Transferencia de recursos a solicitud del Ministerio de Planificación del Desarrollo mediante nota CITE: MPD/VIPFE/DGPP/UP-NE 0140/2025 (operación bimonetaria) destinados al financiamiento de Estudios de Diseño"/>
    <m/>
    <m/>
    <m/>
    <m/>
    <m/>
    <m/>
    <n v="640782.65"/>
    <n v="0"/>
    <n v="640782.65"/>
  </r>
  <r>
    <x v="0"/>
    <n v="2"/>
    <x v="0"/>
    <x v="6"/>
    <n v="212"/>
    <s v="00099021001"/>
    <s v="De: 00099021001 A:00348018003 Transferencia de recursos a solicitud de la Autoridad Plurinacional de la Madre Tierra dependiente del Ministerio de Medio Ambiente y Agua mediante nota CITE: APMT/DAF/CAR/0034/25 (operación bimonetaria), para"/>
    <m/>
    <m/>
    <m/>
    <m/>
    <m/>
    <m/>
    <n v="274339.98"/>
    <n v="0"/>
    <n v="274339.98"/>
  </r>
  <r>
    <x v="0"/>
    <n v="2"/>
    <x v="0"/>
    <x v="6"/>
    <n v="216"/>
    <s v="00099021001"/>
    <s v="De: 00389012001 A:00099021001 Transferencia de recursos a solicitud de la Dirección General de Administración y Finanzas Territoriales mediante nota interna CITE: MEFP/VTCP/DGAFT/USCFT/N°28/2025, por concepto de actualización del cronograma"/>
    <m/>
    <m/>
    <m/>
    <m/>
    <m/>
    <m/>
    <n v="0"/>
    <n v="11984.63"/>
    <n v="11984.63"/>
  </r>
  <r>
    <x v="0"/>
    <n v="2"/>
    <x v="0"/>
    <x v="7"/>
    <n v="304"/>
    <s v="00099021001"/>
    <s v="De: 00099021001 A:00291014351 Transferencia de recursos a solicitud de la Administradora Boliviana de Carreteras mediante nota CITE: ABC/GNA/SAF/ATE/2025-0226 (operación bimonetaria), para pagos a beneficiarios (TC 6,86) H.R 2025-04962-R."/>
    <m/>
    <m/>
    <m/>
    <m/>
    <m/>
    <m/>
    <n v="21948123.550000001"/>
    <n v="0"/>
    <n v="21948123.550000001"/>
  </r>
  <r>
    <x v="2"/>
    <n v="1"/>
    <x v="2"/>
    <x v="7"/>
    <n v="304"/>
    <s v="00291014351"/>
    <s v="De: 00099021001 A:00291014351 Transferencia de recursos a solicitud de la Administradora Boliviana de Carreteras mediante nota CITE: ABC/GNA/SAF/ATE/2025-0226 (operación bimonetaria), para pagos a beneficiarios (TC 6,86) H.R 2025-04962-R."/>
    <m/>
    <m/>
    <m/>
    <m/>
    <m/>
    <m/>
    <n v="0"/>
    <n v="21948123.550000001"/>
    <n v="21948123.550000001"/>
  </r>
  <r>
    <x v="0"/>
    <n v="2"/>
    <x v="0"/>
    <x v="7"/>
    <n v="306"/>
    <s v="00099021001"/>
    <s v="De: 00099021001 A:00291014381 Transferencia de recursos a solicitud de la Administradora Boliviana de Carreteras mediante nota CITE: ABC/GNA/SAF/ATE/2025-0226 (operación bimonetaria), para pagos a beneficiarios (TC 6,86) H.R 2025-04962-R."/>
    <m/>
    <m/>
    <m/>
    <m/>
    <m/>
    <m/>
    <n v="10290000"/>
    <n v="0"/>
    <n v="10290000"/>
  </r>
  <r>
    <x v="2"/>
    <n v="1"/>
    <x v="2"/>
    <x v="7"/>
    <n v="306"/>
    <s v="00291014381"/>
    <s v="De: 00099021001 A:00291014381 Transferencia de recursos a solicitud de la Administradora Boliviana de Carreteras mediante nota CITE: ABC/GNA/SAF/ATE/2025-0226 (operación bimonetaria), para pagos a beneficiarios (TC 6,86) H.R 2025-04962-R."/>
    <m/>
    <m/>
    <m/>
    <m/>
    <m/>
    <m/>
    <n v="0"/>
    <n v="10290000"/>
    <n v="10290000"/>
  </r>
  <r>
    <x v="0"/>
    <n v="2"/>
    <x v="0"/>
    <x v="7"/>
    <n v="309"/>
    <s v="00099021001"/>
    <s v="De: 00099021001 A:00291084302 Transferencia de recursos a solicitud de la Administradora Boliviana de Carreteras mediante nota CITE: ABC/GNA/SAF/ATE/2025-0220 (operación bimonetaria), para pagos a beneficiarios (TC 6,86) H.R 2025-04773-R."/>
    <m/>
    <m/>
    <m/>
    <m/>
    <m/>
    <m/>
    <n v="8232000"/>
    <n v="0"/>
    <n v="8232000"/>
  </r>
  <r>
    <x v="2"/>
    <n v="8"/>
    <x v="2"/>
    <x v="7"/>
    <n v="309"/>
    <s v="00291084302"/>
    <s v="De: 00099021001 A:00291084302 Transferencia de recursos a solicitud de la Administradora Boliviana de Carreteras mediante nota CITE: ABC/GNA/SAF/ATE/2025-0220 (operación bimonetaria), para pagos a beneficiarios (TC 6,86) H.R 2025-04773-R."/>
    <m/>
    <m/>
    <m/>
    <m/>
    <m/>
    <m/>
    <n v="0"/>
    <n v="8232000"/>
    <n v="8232000"/>
  </r>
  <r>
    <x v="0"/>
    <n v="2"/>
    <x v="0"/>
    <x v="7"/>
    <n v="310"/>
    <s v="00099021001"/>
    <s v="De: 00099021001 A:00291014380 Transferencia de recursos a solicitud de la Administradora Boliviana de Carreteras mediante nota CITE: ABC/GNA/SAF/ATE/2025-0220 (operación bimonetaria), para pagos a beneficiarios (TC 6,86) H.R 2025-04773-R."/>
    <m/>
    <m/>
    <m/>
    <m/>
    <m/>
    <m/>
    <n v="1804214.3"/>
    <n v="0"/>
    <n v="1804214.3"/>
  </r>
  <r>
    <x v="2"/>
    <n v="1"/>
    <x v="2"/>
    <x v="7"/>
    <n v="310"/>
    <s v="00291014380"/>
    <s v="De: 00099021001 A:00291014380 Transferencia de recursos a solicitud de la Administradora Boliviana de Carreteras mediante nota CITE: ABC/GNA/SAF/ATE/2025-0220 (operación bimonetaria), para pagos a beneficiarios (TC 6,86) H.R 2025-04773-R."/>
    <m/>
    <m/>
    <m/>
    <m/>
    <m/>
    <m/>
    <n v="0"/>
    <n v="1804214.3"/>
    <n v="1804214.3"/>
  </r>
  <r>
    <x v="0"/>
    <n v="2"/>
    <x v="0"/>
    <x v="7"/>
    <n v="312"/>
    <s v="00099021001"/>
    <s v="De: 00099021001 A:00291014369 Transferencia de recursos a solicitud de la Administradora Boliviana de Carreteras mediante nota CITE: ABC/GNA/SAF/ATE/2025-0188 (operación bimonetaria), para pagos a beneficiarios (TC 6,86) H.R 2025-04210-R."/>
    <m/>
    <m/>
    <m/>
    <m/>
    <m/>
    <m/>
    <n v="20580000"/>
    <n v="0"/>
    <n v="20580000"/>
  </r>
  <r>
    <x v="2"/>
    <n v="1"/>
    <x v="2"/>
    <x v="7"/>
    <n v="312"/>
    <s v="00291014369"/>
    <s v="De: 00099021001 A:00291014369 Transferencia de recursos a solicitud de la Administradora Boliviana de Carreteras mediante nota CITE: ABC/GNA/SAF/ATE/2025-0188 (operación bimonetaria), para pagos a beneficiarios (TC 6,86) H.R 2025-04210-R."/>
    <m/>
    <m/>
    <m/>
    <m/>
    <m/>
    <m/>
    <n v="0"/>
    <n v="20580000"/>
    <n v="20580000"/>
  </r>
  <r>
    <x v="0"/>
    <n v="2"/>
    <x v="0"/>
    <x v="7"/>
    <n v="313"/>
    <s v="00099021001"/>
    <s v="De: 00099021001 A:00291034306 Transferencia de recursos a solicitud de la Administradora Boliviana de Carreteras mediante nota CITE: ABC/GNA/SAF/ATE/2025-0188 (operación bimonetaria), para pagos a beneficiarios (TC 6,86) H.R 2025-04210-R."/>
    <m/>
    <m/>
    <m/>
    <m/>
    <m/>
    <m/>
    <n v="68600000"/>
    <n v="0"/>
    <n v="68600000"/>
  </r>
  <r>
    <x v="2"/>
    <n v="3"/>
    <x v="2"/>
    <x v="7"/>
    <n v="313"/>
    <s v="00291034306"/>
    <s v="De: 00099021001 A:00291034306 Transferencia de recursos a solicitud de la Administradora Boliviana de Carreteras mediante nota CITE: ABC/GNA/SAF/ATE/2025-0188 (operación bimonetaria), para pagos a beneficiarios (TC 6,86) H.R 2025-04210-R."/>
    <m/>
    <m/>
    <m/>
    <m/>
    <m/>
    <m/>
    <n v="0"/>
    <n v="68600000"/>
    <n v="68600000"/>
  </r>
  <r>
    <x v="0"/>
    <n v="2"/>
    <x v="0"/>
    <x v="8"/>
    <n v="328"/>
    <s v="00099021001"/>
    <s v="De: 00099021001 A:00206044301 Transferencia de recursos a solicitud del Instituto Nacional de Estadística mediante nota CITE: INE-JNAP-CPV Nº 0264/2025 (operación bimonetaria), para actividades previas al Censo Agropecuario Experimental re"/>
    <m/>
    <m/>
    <m/>
    <m/>
    <m/>
    <m/>
    <n v="10290000"/>
    <n v="0"/>
    <n v="10290000"/>
  </r>
  <r>
    <x v="0"/>
    <n v="2"/>
    <x v="0"/>
    <x v="8"/>
    <n v="330"/>
    <s v="00099021001"/>
    <s v="De: 00099021001 A:00291084302 Transferencia de recursos a solicitud de la Administradora Boliviana de Carreteras mediante nota CITE: ABC/GNA/SAF/ATE/2025-0231 (operación bimonetaria), para pagos a beneficiarios (TC 6,86) H.R 2025-05424-R."/>
    <m/>
    <m/>
    <m/>
    <m/>
    <m/>
    <m/>
    <n v="6860000"/>
    <n v="0"/>
    <n v="6860000"/>
  </r>
  <r>
    <x v="2"/>
    <n v="8"/>
    <x v="2"/>
    <x v="8"/>
    <n v="330"/>
    <s v="00291084302"/>
    <s v="De: 00099021001 A:00291084302 Transferencia de recursos a solicitud de la Administradora Boliviana de Carreteras mediante nota CITE: ABC/GNA/SAF/ATE/2025-0231 (operación bimonetaria), para pagos a beneficiarios (TC 6,86) H.R 2025-05424-R."/>
    <m/>
    <m/>
    <m/>
    <m/>
    <m/>
    <m/>
    <n v="0"/>
    <n v="6860000"/>
    <n v="6860000"/>
  </r>
  <r>
    <x v="0"/>
    <n v="2"/>
    <x v="0"/>
    <x v="8"/>
    <n v="332"/>
    <s v="00099021001"/>
    <s v="De: 00099021001 A:00291014372 Transferencia de recursos a solicitud de la Administradora Boliviana de Carreteras mediante nota CITE: ABC/GNA/SAF/ATE/2025-0231 (operación bimonetaria), para pagos a beneficiarios (TC 6,86) H.R 2025-05424-R."/>
    <m/>
    <m/>
    <m/>
    <m/>
    <m/>
    <m/>
    <n v="9862084.3800000008"/>
    <n v="0"/>
    <n v="9862084.3800000008"/>
  </r>
  <r>
    <x v="2"/>
    <n v="1"/>
    <x v="2"/>
    <x v="8"/>
    <n v="332"/>
    <s v="00291014372"/>
    <s v="De: 00099021001 A:00291014372 Transferencia de recursos a solicitud de la Administradora Boliviana de Carreteras mediante nota CITE: ABC/GNA/SAF/ATE/2025-0231 (operación bimonetaria), para pagos a beneficiarios (TC 6,86) H.R 2025-05424-R."/>
    <m/>
    <m/>
    <m/>
    <m/>
    <m/>
    <m/>
    <n v="0"/>
    <n v="9862084.3800000008"/>
    <n v="9862084.3800000008"/>
  </r>
  <r>
    <x v="0"/>
    <n v="2"/>
    <x v="0"/>
    <x v="9"/>
    <n v="344"/>
    <s v="00099021001"/>
    <s v="De: 00099021001 A:00291014380 Transferencia de recursos a solicitud de la Administradora Boliviana de Carreteras mediante nota CITE: ABC/GNA/SAF/ATE/2025-0235 (operación bimonetaria), para pagos a beneficiarios (TC 6,86) H.R 2025-05652-R."/>
    <m/>
    <m/>
    <m/>
    <m/>
    <m/>
    <m/>
    <n v="3239037.97"/>
    <n v="0"/>
    <n v="3239037.97"/>
  </r>
  <r>
    <x v="2"/>
    <n v="1"/>
    <x v="2"/>
    <x v="9"/>
    <n v="344"/>
    <s v="00291014380"/>
    <s v="De: 00099021001 A:00291014380 Transferencia de recursos a solicitud de la Administradora Boliviana de Carreteras mediante nota CITE: ABC/GNA/SAF/ATE/2025-0235 (operación bimonetaria), para pagos a beneficiarios (TC 6,86) H.R 2025-05652-R."/>
    <m/>
    <m/>
    <m/>
    <m/>
    <m/>
    <m/>
    <n v="0"/>
    <n v="3239037.97"/>
    <n v="3239037.97"/>
  </r>
  <r>
    <x v="3"/>
    <n v="1"/>
    <x v="0"/>
    <x v="10"/>
    <n v="391"/>
    <s v="00099014102"/>
    <s v="De: 00099014102 A:00190012002 Transferencia de recursos a solicitud de la Unidad de Administración e Información Salarial mediante nota CITE: MEFP/VTCP/DGPOT/UAIS/No. 002/2025 para atender la solicitud de la Autoridad Jurisdiccional Adminis"/>
    <m/>
    <m/>
    <m/>
    <m/>
    <m/>
    <m/>
    <n v="3389.16"/>
    <n v="0"/>
    <n v="3389.16"/>
  </r>
  <r>
    <x v="4"/>
    <n v="1"/>
    <x v="3"/>
    <x v="10"/>
    <n v="391"/>
    <s v="00190012002"/>
    <s v="De: 00099014102 A:00190012002 Transferencia de recursos a solicitud de la Unidad de Administración e Información Salarial mediante nota CITE: MEFP/VTCP/DGPOT/UAIS/No. 002/2025 para atender la solicitud de la Autoridad Jurisdiccional Adminis"/>
    <m/>
    <m/>
    <m/>
    <m/>
    <m/>
    <m/>
    <n v="0"/>
    <n v="3389.16"/>
    <n v="3389.16"/>
  </r>
  <r>
    <x v="0"/>
    <n v="2"/>
    <x v="0"/>
    <x v="11"/>
    <n v="404"/>
    <s v="00099021001"/>
    <s v="De: 00099021001 A:00291014369 Transferencia de recursos a solicitud de la Administradora Boliviana de Carreteras mediante nota CITE: ABC/GNA/SAF/ATE/2025-0279 (operación bimonetaria), para pagos a beneficiarios (TC 6,86) H.R 2025-06977-R."/>
    <m/>
    <m/>
    <m/>
    <m/>
    <m/>
    <m/>
    <n v="20580000"/>
    <n v="0"/>
    <n v="20580000"/>
  </r>
  <r>
    <x v="2"/>
    <n v="1"/>
    <x v="2"/>
    <x v="11"/>
    <n v="404"/>
    <s v="00291014369"/>
    <s v="De: 00099021001 A:00291014369 Transferencia de recursos a solicitud de la Administradora Boliviana de Carreteras mediante nota CITE: ABC/GNA/SAF/ATE/2025-0279 (operación bimonetaria), para pagos a beneficiarios (TC 6,86) H.R 2025-06977-R."/>
    <m/>
    <m/>
    <m/>
    <m/>
    <m/>
    <m/>
    <n v="0"/>
    <n v="20580000"/>
    <n v="20580000"/>
  </r>
  <r>
    <x v="2"/>
    <n v="1"/>
    <x v="2"/>
    <x v="11"/>
    <n v="405"/>
    <s v="00291012009"/>
    <s v="De: 00291012009 A:00099021001 De: 00291012009 A:00099021001 Transferencia a solicitud de la Dirección General de Crédito Público mediante nota CITE: MEFP/VTCP/DGCP/UODP/N°013/2025 en cumplimiento a lo establecido en el parágrafo III de la D"/>
    <m/>
    <m/>
    <m/>
    <m/>
    <m/>
    <m/>
    <n v="1396231.37"/>
    <n v="0"/>
    <n v="1396231.37"/>
  </r>
  <r>
    <x v="0"/>
    <n v="2"/>
    <x v="0"/>
    <x v="11"/>
    <n v="405"/>
    <s v="00099021001"/>
    <s v="De: 00291012009 A:00099021001 De: 00291012009 A:00099021001 Transferencia a solicitud de la Dirección General de Crédito Público mediante nota CITE: MEFP/VTCP/DGCP/UODP/N°013/2025 en cumplimiento a lo establecido en el parágrafo III de la D"/>
    <m/>
    <m/>
    <m/>
    <m/>
    <m/>
    <m/>
    <n v="0"/>
    <n v="1396231.37"/>
    <n v="1396231.37"/>
  </r>
  <r>
    <x v="0"/>
    <n v="2"/>
    <x v="0"/>
    <x v="11"/>
    <n v="406"/>
    <s v="00099021001"/>
    <s v="De: 00046021109 A:00099021001 De: 00046021109 A:00099021001 Transferencia a solicitud de la Dirección General de Crédito Público mediante nota CITE: MEFP/VTCP/DGCP/UODP/N°013/2025 en cumplimiento a lo establecido en el parágrafo III de la D"/>
    <m/>
    <m/>
    <m/>
    <m/>
    <m/>
    <m/>
    <n v="0"/>
    <n v="55735.51"/>
    <n v="55735.51"/>
  </r>
  <r>
    <x v="0"/>
    <n v="2"/>
    <x v="0"/>
    <x v="12"/>
    <n v="422"/>
    <s v="00099021001"/>
    <s v="De: 00099021001 A:00046057009 Transferencia de recursos a solicitud del Ministerio de Salud y Deportes mediante nota CITE: MSyD/DGP/UGESPRO/FRISDP/CE/7/2025 (operación bimonetaria), para la ejecución del Programa Mejora en la Accesibilidad"/>
    <m/>
    <m/>
    <m/>
    <m/>
    <m/>
    <m/>
    <n v="556540.96"/>
    <n v="0"/>
    <n v="556540.96"/>
  </r>
  <r>
    <x v="5"/>
    <n v="5"/>
    <x v="4"/>
    <x v="12"/>
    <n v="422"/>
    <s v="00046057009"/>
    <s v="De: 00099021001 A:00046057009 Transferencia de recursos a solicitud del Ministerio de Salud y Deportes mediante nota CITE: MSyD/DGP/UGESPRO/FRISDP/CE/7/2025 (operación bimonetaria), para la ejecución del Programa Mejora en la Accesibilidad"/>
    <m/>
    <m/>
    <m/>
    <m/>
    <m/>
    <m/>
    <n v="0"/>
    <n v="556540.96"/>
    <n v="556540.96"/>
  </r>
  <r>
    <x v="6"/>
    <n v="12"/>
    <x v="5"/>
    <x v="12"/>
    <n v="423"/>
    <s v="00081127004"/>
    <s v="De: 00081127004 A:00066047003 Transferencia de recursos a solicitud del Ministerio de Obras Públicas, Servicios y Vivienda mediante nota CITE: CAR/MOPSV/VMT/DGTA/UTA N°0022/2025 cierre Proyecto Mejoramiento y Ampliación del Aeropuerto de Gu"/>
    <m/>
    <m/>
    <m/>
    <m/>
    <m/>
    <m/>
    <n v="0.01"/>
    <n v="0"/>
    <n v="0.01"/>
  </r>
  <r>
    <x v="0"/>
    <n v="2"/>
    <x v="0"/>
    <x v="13"/>
    <n v="441"/>
    <s v="00099021001"/>
    <s v="De: 00389012001 A:00099021001 Transferencia de recursos a solicitud de la Dirección General de Administración y Finanzas Territoriales mediante nota interna CITE: MEFP/VTCP/DGAFT/USCFT/N°51/2025, por concepto de recuperaciones de la deuda e"/>
    <m/>
    <m/>
    <m/>
    <m/>
    <m/>
    <m/>
    <n v="0"/>
    <n v="164512.82"/>
    <n v="164512.82"/>
  </r>
  <r>
    <x v="0"/>
    <n v="2"/>
    <x v="0"/>
    <x v="14"/>
    <n v="518"/>
    <s v="00099021001"/>
    <s v="De: 00099021001 A:00086057002 Transferencia de Recursos a solicitud del Programa de Gestión Integral de los Residuos Sólidos en Bolivia dependiente del Ministerio de Medio Ambiente y Agua mediante nota CITE: UCPPAAP-CAF-0145-CAR/25 (operaci"/>
    <m/>
    <m/>
    <m/>
    <m/>
    <m/>
    <m/>
    <n v="13720000"/>
    <n v="0"/>
    <n v="13720000"/>
  </r>
  <r>
    <x v="0"/>
    <n v="2"/>
    <x v="0"/>
    <x v="15"/>
    <n v="532"/>
    <s v="00099021001"/>
    <s v="De: 00099021001 A:00206044302 Transferencia de recursos a solicitud del Instituto Nacional de Estadística mediante nota CITE: INE-PFSEEPB-UEP-JNAP Nº 0441/2025 (operación bimonetaria), para el Programa Fortalecimiento del Sistema Estadísti"/>
    <m/>
    <m/>
    <m/>
    <m/>
    <m/>
    <m/>
    <n v="6860000"/>
    <n v="0"/>
    <n v="6860000"/>
  </r>
  <r>
    <x v="0"/>
    <n v="2"/>
    <x v="0"/>
    <x v="15"/>
    <n v="543"/>
    <s v="00099021001"/>
    <s v="De: 00099021001 A:00086047008 Transferencia de Recursos a solicitud de la Unidad de Coordinación y Ejecución del Programa Más Inversión para Riego UCEP MI RIEGO dependiente del Ministerio de Medio Ambiente y Agua mediante nota CITE: UCEP-M"/>
    <m/>
    <m/>
    <m/>
    <m/>
    <m/>
    <m/>
    <n v="1514634.84"/>
    <n v="0"/>
    <n v="1514634.84"/>
  </r>
  <r>
    <x v="1"/>
    <n v="4"/>
    <x v="1"/>
    <x v="15"/>
    <n v="543"/>
    <s v="00086047008"/>
    <s v="De: 00099021001 A:00086047008 Transferencia de Recursos a solicitud de la Unidad de Coordinación y Ejecución del Programa Más Inversión para Riego UCEP MI RIEGO dependiente del Ministerio de Medio Ambiente y Agua mediante nota CITE: UCEP-M"/>
    <m/>
    <m/>
    <m/>
    <m/>
    <m/>
    <m/>
    <n v="0"/>
    <n v="1514634.84"/>
    <n v="1514634.84"/>
  </r>
  <r>
    <x v="0"/>
    <n v="2"/>
    <x v="0"/>
    <x v="16"/>
    <n v="551"/>
    <s v="00099021001"/>
    <s v="De: 00099021001 A:00291084302 Transferencia de recursos a solicitud de la Administradora Boliviana de Carreteras mediante nota CITE: ABC/GNA/SAF/ATE/2025-0379 (operación bimonetaria), para pagos a beneficiarios (TC 6,86) H.R 2025-09064-R."/>
    <m/>
    <m/>
    <m/>
    <m/>
    <m/>
    <m/>
    <n v="11662000"/>
    <n v="0"/>
    <n v="11662000"/>
  </r>
  <r>
    <x v="2"/>
    <n v="8"/>
    <x v="2"/>
    <x v="16"/>
    <n v="551"/>
    <s v="00291084302"/>
    <s v="De: 00099021001 A:00291084302 Transferencia de recursos a solicitud de la Administradora Boliviana de Carreteras mediante nota CITE: ABC/GNA/SAF/ATE/2025-0379 (operación bimonetaria), para pagos a beneficiarios (TC 6,86) H.R 2025-09064-R."/>
    <m/>
    <m/>
    <m/>
    <m/>
    <m/>
    <m/>
    <n v="0"/>
    <n v="11662000"/>
    <n v="11662000"/>
  </r>
  <r>
    <x v="0"/>
    <n v="2"/>
    <x v="0"/>
    <x v="16"/>
    <n v="553"/>
    <s v="00099021001"/>
    <s v="De: 00099021001 A:00291014380 Transferencia de recursos a solicitud de la Administradora Boliviana de Carreteras mediante nota CITE: ABC/GNA/SAF/ATE/2025-0379 (operación bimonetaria), para pagos a beneficiarios (TC 6,86) H.R 2025-09064-R."/>
    <m/>
    <m/>
    <m/>
    <m/>
    <m/>
    <m/>
    <n v="8681504.4499999993"/>
    <n v="0"/>
    <n v="8681504.4499999993"/>
  </r>
  <r>
    <x v="2"/>
    <n v="1"/>
    <x v="2"/>
    <x v="16"/>
    <n v="553"/>
    <s v="00291014380"/>
    <s v="De: 00099021001 A:00291014380 Transferencia de recursos a solicitud de la Administradora Boliviana de Carreteras mediante nota CITE: ABC/GNA/SAF/ATE/2025-0379 (operación bimonetaria), para pagos a beneficiarios (TC 6,86) H.R 2025-09064-R."/>
    <m/>
    <m/>
    <m/>
    <m/>
    <m/>
    <m/>
    <n v="0"/>
    <n v="8681504.4499999993"/>
    <n v="8681504.4499999993"/>
  </r>
  <r>
    <x v="2"/>
    <n v="1"/>
    <x v="2"/>
    <x v="16"/>
    <n v="554"/>
    <s v="00291012009"/>
    <s v="De: 00291012009 A:00099021001 Transferencia de recursos a solicitud de la Dirección General de Crédito Público mediante nota CITE: MEFP/VTCP/DGCP/UODP/N°111/2025 en cumplimiento a lo establecido en el parágrafo III de la Disposición Adicion"/>
    <m/>
    <m/>
    <m/>
    <m/>
    <m/>
    <m/>
    <n v="5253790.47"/>
    <n v="0"/>
    <n v="5253790.47"/>
  </r>
  <r>
    <x v="0"/>
    <n v="2"/>
    <x v="0"/>
    <x v="16"/>
    <n v="554"/>
    <s v="00099021001"/>
    <s v="De: 00291012009 A:00099021001 Transferencia de recursos a solicitud de la Dirección General de Crédito Público mediante nota CITE: MEFP/VTCP/DGCP/UODP/N°111/2025 en cumplimiento a lo establecido en el parágrafo III de la Disposición Adicion"/>
    <m/>
    <m/>
    <m/>
    <m/>
    <m/>
    <m/>
    <n v="0"/>
    <n v="5253790.47"/>
    <n v="5253790.47"/>
  </r>
  <r>
    <x v="1"/>
    <n v="1"/>
    <x v="1"/>
    <x v="16"/>
    <n v="555"/>
    <s v="00086011101"/>
    <s v="De: 00086011101 A:00099021001 Transferencia de recursos a solicitud de la Dirección General de Crédito Público mediante nota CITE: MEFP/VTCP/DGCP/UODP/N°111/2025 en cumplimiento a lo establecido en el parágrafo III de la Disposición Adicion"/>
    <m/>
    <m/>
    <m/>
    <m/>
    <m/>
    <m/>
    <n v="322249.19"/>
    <n v="0"/>
    <n v="322249.19"/>
  </r>
  <r>
    <x v="0"/>
    <n v="2"/>
    <x v="0"/>
    <x v="16"/>
    <n v="555"/>
    <s v="00099021001"/>
    <s v="De: 00086011101 A:00099021001 Transferencia de recursos a solicitud de la Dirección General de Crédito Público mediante nota CITE: MEFP/VTCP/DGCP/UODP/N°111/2025 en cumplimiento a lo establecido en el parágrafo III de la Disposición Adicion"/>
    <m/>
    <m/>
    <m/>
    <m/>
    <m/>
    <m/>
    <n v="0"/>
    <n v="322249.19"/>
    <n v="322249.19"/>
  </r>
  <r>
    <x v="7"/>
    <n v="8"/>
    <x v="6"/>
    <x v="16"/>
    <n v="556"/>
    <s v="00047081101"/>
    <s v="De: 00047081101 A:00099021001 Transferencia de recursos a solicitud de la Dirección General de Crédito Público mediante nota CITE: MEFP/VTCP/DGCP/UODP/N°111/2025 en cumplimiento a lo establecido en el parágrafo III de la Disposición Adicion"/>
    <m/>
    <m/>
    <m/>
    <m/>
    <m/>
    <m/>
    <n v="16363.64"/>
    <n v="0"/>
    <n v="16363.64"/>
  </r>
  <r>
    <x v="0"/>
    <n v="2"/>
    <x v="0"/>
    <x v="16"/>
    <n v="556"/>
    <s v="00099021001"/>
    <s v="De: 00047081101 A:00099021001 Transferencia de recursos a solicitud de la Dirección General de Crédito Público mediante nota CITE: MEFP/VTCP/DGCP/UODP/N°111/2025 en cumplimiento a lo establecido en el parágrafo III de la Disposición Adicion"/>
    <m/>
    <m/>
    <m/>
    <m/>
    <m/>
    <m/>
    <n v="0"/>
    <n v="16363.64"/>
    <n v="16363.64"/>
  </r>
  <r>
    <x v="8"/>
    <n v="1"/>
    <x v="7"/>
    <x v="16"/>
    <n v="557"/>
    <s v="00253014115"/>
    <s v="De: 00253014115 A:00099021001 Transferencia de recursos a solicitud de la Dirección General de Crédito Público mediante nota CITE: MEFP/VTCP/DGCP/UODP/N°111/2025 en cumplimiento a lo establecido en el parágrafo III de la Disposición Adicion"/>
    <m/>
    <m/>
    <m/>
    <m/>
    <m/>
    <m/>
    <n v="66186.720000000001"/>
    <n v="0"/>
    <n v="66186.720000000001"/>
  </r>
  <r>
    <x v="0"/>
    <n v="2"/>
    <x v="0"/>
    <x v="16"/>
    <n v="557"/>
    <s v="00099021001"/>
    <s v="De: 00253014115 A:00099021001 Transferencia de recursos a solicitud de la Dirección General de Crédito Público mediante nota CITE: MEFP/VTCP/DGCP/UODP/N°111/2025 en cumplimiento a lo establecido en el parágrafo III de la Disposición Adicion"/>
    <m/>
    <m/>
    <m/>
    <m/>
    <m/>
    <m/>
    <n v="0"/>
    <n v="66186.720000000001"/>
    <n v="66186.720000000001"/>
  </r>
  <r>
    <x v="0"/>
    <n v="2"/>
    <x v="0"/>
    <x v="17"/>
    <n v="573"/>
    <s v="00099021001"/>
    <s v="De: 00099021001 A:00291014369 Transferencia de recursos a solicitud de la Administradora Boliviana de Carreteras mediante nota CITE: ABC/GNA/SAF/ATE/2025-0402 (operación Bimonetaria), para pagos a beneficiarios (TC 6,86) H.R 2025-09809-R."/>
    <m/>
    <m/>
    <m/>
    <m/>
    <m/>
    <m/>
    <n v="13720000"/>
    <n v="0"/>
    <n v="13720000"/>
  </r>
  <r>
    <x v="2"/>
    <n v="1"/>
    <x v="2"/>
    <x v="17"/>
    <n v="573"/>
    <s v="00291014369"/>
    <s v="De: 00099021001 A:00291014369 Transferencia de recursos a solicitud de la Administradora Boliviana de Carreteras mediante nota CITE: ABC/GNA/SAF/ATE/2025-0402 (operación Bimonetaria), para pagos a beneficiarios (TC 6,86) H.R 2025-09809-R."/>
    <m/>
    <m/>
    <m/>
    <m/>
    <m/>
    <m/>
    <n v="0"/>
    <n v="13720000"/>
    <n v="13720000"/>
  </r>
  <r>
    <x v="0"/>
    <n v="2"/>
    <x v="0"/>
    <x v="17"/>
    <n v="575"/>
    <s v="00099021001"/>
    <s v="De: 00099021001 A:00291014351 Transferencia de recursos a solicitud de la Administradora Boliviana de Carreteras mediante nota CITE: ABC/GNA/SAF/ATE/2025-0402 (operación bimonetaria), para pagos a beneficiarios (TC 6,86) H.R 2025-09809-R."/>
    <m/>
    <m/>
    <m/>
    <m/>
    <m/>
    <m/>
    <n v="9905226.3000000007"/>
    <n v="0"/>
    <n v="9905226.3000000007"/>
  </r>
  <r>
    <x v="2"/>
    <n v="1"/>
    <x v="2"/>
    <x v="17"/>
    <n v="575"/>
    <s v="00291014351"/>
    <s v="De: 00099021001 A:00291014351 Transferencia de recursos a solicitud de la Administradora Boliviana de Carreteras mediante nota CITE: ABC/GNA/SAF/ATE/2025-0402 (operación bimonetaria), para pagos a beneficiarios (TC 6,86) H.R 2025-09809-R."/>
    <m/>
    <m/>
    <m/>
    <m/>
    <m/>
    <m/>
    <n v="0"/>
    <n v="9905226.3000000007"/>
    <n v="9905226.3000000007"/>
  </r>
  <r>
    <x v="9"/>
    <n v="1"/>
    <x v="8"/>
    <x v="18"/>
    <n v="662"/>
    <s v="00283014101"/>
    <s v="De: 00283014101 A:00099021001 De: 00283014101 A: 00099021001 Transferencia de recursos a favor del Tesoro General de la Nación a solicitud de la Aduana Nacional (AN) mediante nota CITE: AN/GNAF/N/DF/164/2025 por concepto de restitución de r"/>
    <m/>
    <m/>
    <m/>
    <m/>
    <m/>
    <m/>
    <n v="38400"/>
    <n v="0"/>
    <n v="38400"/>
  </r>
  <r>
    <x v="0"/>
    <n v="2"/>
    <x v="0"/>
    <x v="18"/>
    <n v="662"/>
    <s v="00099021001"/>
    <s v="De: 00283014101 A:00099021001 De: 00283014101 A: 00099021001 Transferencia de recursos a favor del Tesoro General de la Nación a solicitud de la Aduana Nacional (AN) mediante nota CITE: AN/GNAF/N/DF/164/2025 por concepto de restitución de r"/>
    <m/>
    <m/>
    <m/>
    <m/>
    <m/>
    <m/>
    <n v="0"/>
    <n v="38400"/>
    <n v="38400"/>
  </r>
  <r>
    <x v="0"/>
    <n v="2"/>
    <x v="0"/>
    <x v="18"/>
    <n v="665"/>
    <s v="00099021001"/>
    <s v="De: 00099021001 A:00253014306 Transferencia de recursos a solicitud de la Entidad Ejecutora de Medio Ambiente y Agua dependiente del Ministerio de Medio Ambiente y Agua mediante nota CITE: GM-0209-EMAGUA/2025 (operación bimonetaria), para"/>
    <m/>
    <m/>
    <m/>
    <m/>
    <m/>
    <m/>
    <n v="13720000"/>
    <n v="0"/>
    <n v="13720000"/>
  </r>
  <r>
    <x v="8"/>
    <n v="1"/>
    <x v="7"/>
    <x v="18"/>
    <n v="665"/>
    <s v="00253014306"/>
    <s v="De: 00099021001 A:00253014306 Transferencia de recursos a solicitud de la Entidad Ejecutora de Medio Ambiente y Agua dependiente del Ministerio de Medio Ambiente y Agua mediante nota CITE: GM-0209-EMAGUA/2025 (operación bimonetaria), para"/>
    <m/>
    <m/>
    <m/>
    <m/>
    <m/>
    <m/>
    <n v="0"/>
    <n v="13720000"/>
    <n v="13720000"/>
  </r>
  <r>
    <x v="0"/>
    <n v="2"/>
    <x v="0"/>
    <x v="18"/>
    <n v="666"/>
    <s v="00099021001"/>
    <s v="De: 00099021001 A:00253014307 Transferencia de recursos a solicitud de la Entidad Ejecutora de Medio Ambiente y Agua dependiente del Ministerio de Medio Ambiente y Agua mediante nota CITE: GM-0209-EMAGUA/2025 (operación bimonetaria), para"/>
    <m/>
    <m/>
    <m/>
    <m/>
    <m/>
    <m/>
    <n v="1334482.6599999999"/>
    <n v="0"/>
    <n v="1334482.6599999999"/>
  </r>
  <r>
    <x v="8"/>
    <n v="1"/>
    <x v="7"/>
    <x v="18"/>
    <n v="666"/>
    <s v="00253014307"/>
    <s v="De: 00099021001 A:00253014307 Transferencia de recursos a solicitud de la Entidad Ejecutora de Medio Ambiente y Agua dependiente del Ministerio de Medio Ambiente y Agua mediante nota CITE: GM-0209-EMAGUA/2025 (operación bimonetaria), para"/>
    <m/>
    <m/>
    <m/>
    <m/>
    <m/>
    <m/>
    <n v="0"/>
    <n v="1334482.6599999999"/>
    <n v="1334482.6599999999"/>
  </r>
  <r>
    <x v="0"/>
    <n v="2"/>
    <x v="0"/>
    <x v="18"/>
    <n v="671"/>
    <s v="00099021001"/>
    <s v="De: 00099021001 A:00383012001 Transferencia de recursos a solicitud de la Agencia Boliviana de Correos mediante nota CITE: AGBC-AGBC/DAF/TFC-CPRV-0137-CAR/2025 (operación bimonetaria), para realizar los correspondientes gastos operativos y"/>
    <m/>
    <m/>
    <m/>
    <m/>
    <m/>
    <m/>
    <n v="83749.210000000006"/>
    <n v="0"/>
    <n v="83749.210000000006"/>
  </r>
  <r>
    <x v="0"/>
    <n v="2"/>
    <x v="0"/>
    <x v="18"/>
    <n v="672"/>
    <s v="00099021001"/>
    <s v="De: 00099021001 A:00383012001 Transferencia de recursos a solicitud de la Agencia Boliviana de Correos mediante nota CITE: AGBC-AGBC/DAF/TFC-CPRV-0137-CAR/2025 (operación bimonetaria), para realizar los correspondientes gastos operativos y"/>
    <m/>
    <m/>
    <m/>
    <m/>
    <m/>
    <m/>
    <n v="241120.15"/>
    <n v="0"/>
    <n v="241120.15"/>
  </r>
  <r>
    <x v="0"/>
    <n v="2"/>
    <x v="0"/>
    <x v="18"/>
    <n v="673"/>
    <s v="00099021001"/>
    <s v="De: 00099021001 A:00383012001 Transferencia de recursos a solicitud de la Agencia Boliviana de Correos mediante nota CITE: AGBC-AGBC/DAF/TFC-CPRV-0137-CAR/2025 (operación bimonetaria), para realizar los correspondientes gastos operativos y"/>
    <m/>
    <m/>
    <m/>
    <m/>
    <m/>
    <m/>
    <n v="12073.26"/>
    <n v="0"/>
    <n v="12073.26"/>
  </r>
  <r>
    <x v="0"/>
    <n v="2"/>
    <x v="0"/>
    <x v="19"/>
    <n v="715"/>
    <s v="00099021001"/>
    <s v="De: 00099021001 A:00078027010 Transferencia de recursos a solicitud del Proyecto Mejora del Acceso Sostenible a la Electricidad - Convenio de Prestamo 9611-BO dependiente del Ministerio de Hidrocarburos y Energías mediante nota CITE: MHE-VM"/>
    <m/>
    <m/>
    <m/>
    <m/>
    <m/>
    <m/>
    <n v="3430000"/>
    <n v="0"/>
    <n v="3430000"/>
  </r>
  <r>
    <x v="0"/>
    <n v="2"/>
    <x v="0"/>
    <x v="19"/>
    <n v="719"/>
    <s v="00099021001"/>
    <s v="De: 00099021001 A:00291014372 Transferencia de recursos a solicitud de la Administradora Boliviana de Carreteras mediante nota CITE: ABC/GNA/SAF/ATE/2025-0454 (operación bimonetaria), para pagos a beneficiarios (TC 6,86) H.R 2025-11037-R."/>
    <m/>
    <m/>
    <m/>
    <m/>
    <m/>
    <m/>
    <n v="515435.43"/>
    <n v="0"/>
    <n v="515435.43"/>
  </r>
  <r>
    <x v="2"/>
    <n v="1"/>
    <x v="2"/>
    <x v="19"/>
    <n v="719"/>
    <s v="00291014372"/>
    <s v="De: 00099021001 A:00291014372 Transferencia de recursos a solicitud de la Administradora Boliviana de Carreteras mediante nota CITE: ABC/GNA/SAF/ATE/2025-0454 (operación bimonetaria), para pagos a beneficiarios (TC 6,86) H.R 2025-11037-R."/>
    <m/>
    <m/>
    <m/>
    <m/>
    <m/>
    <m/>
    <n v="0"/>
    <n v="515435.43"/>
    <n v="515435.43"/>
  </r>
  <r>
    <x v="0"/>
    <n v="2"/>
    <x v="0"/>
    <x v="19"/>
    <n v="721"/>
    <s v="00099021001"/>
    <s v="De: 00099021001 A:00291014351 Transferencia de recursos a solicitud de la Administradora Boliviana de Carreteras mediante nota CITE: ABC/GNA/SAF/ATE/2025-0454 (operación bimonetaria), para pagos a beneficiarios (TC 6,86) H.R 2025-11037-R."/>
    <m/>
    <m/>
    <m/>
    <m/>
    <m/>
    <m/>
    <n v="54880000"/>
    <n v="0"/>
    <n v="54880000"/>
  </r>
  <r>
    <x v="2"/>
    <n v="1"/>
    <x v="2"/>
    <x v="19"/>
    <n v="721"/>
    <s v="00291014351"/>
    <s v="De: 00099021001 A:00291014351 Transferencia de recursos a solicitud de la Administradora Boliviana de Carreteras mediante nota CITE: ABC/GNA/SAF/ATE/2025-0454 (operación bimonetaria), para pagos a beneficiarios (TC 6,86) H.R 2025-11037-R."/>
    <m/>
    <m/>
    <m/>
    <m/>
    <m/>
    <m/>
    <n v="0"/>
    <n v="54880000"/>
    <n v="54880000"/>
  </r>
  <r>
    <x v="0"/>
    <n v="2"/>
    <x v="0"/>
    <x v="19"/>
    <n v="723"/>
    <s v="00099021001"/>
    <s v="De: 00099021001 A:00291014348 Transferencia de recursos a solicitud de la Administradora Boliviana de Carreteras mediante nota CITE: ABC/GNA/SAF/ATE/2025-0454 (operación bimonetaria), para pagos a beneficiarios (TC 6,86) H.R 2025-11037-R."/>
    <m/>
    <m/>
    <m/>
    <m/>
    <m/>
    <m/>
    <n v="2744000"/>
    <n v="0"/>
    <n v="2744000"/>
  </r>
  <r>
    <x v="2"/>
    <n v="1"/>
    <x v="2"/>
    <x v="19"/>
    <n v="723"/>
    <s v="00291014348"/>
    <s v="De: 00099021001 A:00291014348 Transferencia de recursos a solicitud de la Administradora Boliviana de Carreteras mediante nota CITE: ABC/GNA/SAF/ATE/2025-0454 (operación bimonetaria), para pagos a beneficiarios (TC 6,86) H.R 2025-11037-R."/>
    <m/>
    <m/>
    <m/>
    <m/>
    <m/>
    <m/>
    <n v="0"/>
    <n v="2744000"/>
    <n v="2744000"/>
  </r>
  <r>
    <x v="0"/>
    <n v="2"/>
    <x v="0"/>
    <x v="19"/>
    <n v="725"/>
    <s v="00099021001"/>
    <s v="De: 00099021001 A:00291054302 Transferencia de recursos a solicitud de la Administradora Boliviana de Carreteras mediante nota CITE: ABC/GNA/SAF/ATE/2025-0454 (operación bimonetaria), para pagos a beneficiarios (TC 6,86) H.R 2025-11037-R."/>
    <m/>
    <m/>
    <m/>
    <m/>
    <m/>
    <m/>
    <n v="34300000"/>
    <n v="0"/>
    <n v="34300000"/>
  </r>
  <r>
    <x v="2"/>
    <n v="5"/>
    <x v="2"/>
    <x v="19"/>
    <n v="725"/>
    <s v="00291054302"/>
    <s v="De: 00099021001 A:00291054302 Transferencia de recursos a solicitud de la Administradora Boliviana de Carreteras mediante nota CITE: ABC/GNA/SAF/ATE/2025-0454 (operación bimonetaria), para pagos a beneficiarios (TC 6,86) H.R 2025-11037-R."/>
    <m/>
    <m/>
    <m/>
    <m/>
    <m/>
    <m/>
    <n v="0"/>
    <n v="34300000"/>
    <n v="34300000"/>
  </r>
  <r>
    <x v="0"/>
    <n v="2"/>
    <x v="0"/>
    <x v="20"/>
    <n v="738"/>
    <s v="00099021001"/>
    <s v="De: 00099021001 A:00514014304 Transferencia de recursos a solicitud de la Empresa Nacional de Electricidad dependiente del Ministerio de Hidrocarburos y Energías mediante nota CITE: ENDE-DEEM-3/17-25, para cumplir con los compromisos pendie"/>
    <m/>
    <m/>
    <m/>
    <m/>
    <m/>
    <m/>
    <n v="61740000"/>
    <n v="0"/>
    <n v="61740000"/>
  </r>
  <r>
    <x v="0"/>
    <n v="2"/>
    <x v="0"/>
    <x v="20"/>
    <n v="739"/>
    <s v="00099021001"/>
    <s v="De: 00099021001 A:00514014305 Transferencia de recursos a solicitud de la Empresa Nacional de Electricidad dependiente del Ministerio de Hidrocarburos y Energías mediante nota CITE: ENDE-DEEM-3/18-25, para cumplir con los compromisos pendi"/>
    <m/>
    <m/>
    <m/>
    <m/>
    <m/>
    <m/>
    <n v="3087000"/>
    <n v="0"/>
    <n v="3087000"/>
  </r>
  <r>
    <x v="10"/>
    <n v="1"/>
    <x v="9"/>
    <x v="21"/>
    <n v="746"/>
    <s v="00389012001"/>
    <s v="De: 00389012001 A:00099021001 Transferencia de recursos a solicitud de la Dirección General de Administración y Finanzas Territoriales mediante nota interna CITE: MEFP/VTCP/DGAFT/USCFT/N°77/2025, por concepto de recuperaciones de la deuda e"/>
    <m/>
    <m/>
    <m/>
    <m/>
    <m/>
    <m/>
    <n v="164512.82"/>
    <n v="0"/>
    <n v="164512.82"/>
  </r>
  <r>
    <x v="0"/>
    <n v="2"/>
    <x v="0"/>
    <x v="21"/>
    <n v="746"/>
    <s v="00099021001"/>
    <s v="De: 00389012001 A:00099021001 Transferencia de recursos a solicitud de la Dirección General de Administración y Finanzas Territoriales mediante nota interna CITE: MEFP/VTCP/DGAFT/USCFT/N°77/2025, por concepto de recuperaciones de la deuda e"/>
    <m/>
    <m/>
    <m/>
    <m/>
    <m/>
    <m/>
    <n v="0"/>
    <n v="164512.82"/>
    <n v="164512.82"/>
  </r>
  <r>
    <x v="11"/>
    <n v="1"/>
    <x v="10"/>
    <x v="21"/>
    <n v="748"/>
    <s v="00865012001"/>
    <s v="De: 00865012001 A:00099021001 Transferencia de recursos a solicitud del Fondo de Desarrollo del Sistema Financiero y Apoyo al Sector Productivo (FONDESIF) mediante nota CITE: FSF-DAA-NE-845/2025 Informe FSF-DFGC-DJ-INF-351/2025 por concepto"/>
    <m/>
    <m/>
    <m/>
    <m/>
    <m/>
    <m/>
    <n v="8185.08"/>
    <n v="0"/>
    <n v="8185.08"/>
  </r>
  <r>
    <x v="0"/>
    <n v="2"/>
    <x v="0"/>
    <x v="21"/>
    <n v="748"/>
    <s v="00099021001"/>
    <s v="De: 00865012001 A:00099021001 Transferencia de recursos a solicitud del Fondo de Desarrollo del Sistema Financiero y Apoyo al Sector Productivo (FONDESIF) mediante nota CITE: FSF-DAA-NE-845/2025 Informe FSF-DFGC-DJ-INF-351/2025 por concepto"/>
    <m/>
    <m/>
    <m/>
    <m/>
    <m/>
    <m/>
    <n v="0"/>
    <n v="8185.08"/>
    <n v="8185.08"/>
  </r>
  <r>
    <x v="6"/>
    <n v="1"/>
    <x v="5"/>
    <x v="21"/>
    <n v="749"/>
    <s v="00081011101"/>
    <s v="De: 00081011101 A:00066011102 Transferencia de recursos a solicitud del Ministerio de Obras Públicas, Servicios y Vivienda mediante nota CITE: MOPSV/DGAA/N°184/2025 Informe INF/MOPSV/VMT/DGTA/UTA N° 0085/2025 E/2025-02012 para el pago de co"/>
    <m/>
    <m/>
    <m/>
    <m/>
    <m/>
    <m/>
    <n v="2132.3200000000002"/>
    <n v="0"/>
    <n v="2132.3200000000002"/>
  </r>
  <r>
    <x v="0"/>
    <n v="2"/>
    <x v="0"/>
    <x v="22"/>
    <n v="819"/>
    <s v="00099021001"/>
    <s v="De: 00099021001 A:00383012001 Transferencia de recursos a solicitud de la Agencia Boliviana de Correos dependiente del Ministerio de Obras Públicas, Servicios y Vivienda mediante nota CITE: AGBC-AGBC/DAF/TFC-CPRV-0164-CAR/2025 H.R. 2025-12"/>
    <m/>
    <m/>
    <m/>
    <m/>
    <m/>
    <m/>
    <n v="75158.09"/>
    <n v="0"/>
    <n v="75158.09"/>
  </r>
  <r>
    <x v="3"/>
    <n v="1"/>
    <x v="0"/>
    <x v="22"/>
    <n v="822"/>
    <s v="00099014102"/>
    <s v="De: 00099014102 A:00660012002 Transferencia de recursos a solicitud de la Unidad de Administración e Información Salarial mediante nota CITE: MEFP/VTCP/DGPOT/UAIS/No. 063/2025 Anexo N°1, para atender la solicitud del Órgano Judicial realiza"/>
    <m/>
    <m/>
    <m/>
    <m/>
    <m/>
    <m/>
    <n v="24678.65"/>
    <n v="0"/>
    <n v="24678.65"/>
  </r>
  <r>
    <x v="12"/>
    <n v="1"/>
    <x v="11"/>
    <x v="22"/>
    <n v="822"/>
    <s v="00660012002"/>
    <s v="De: 00099014102 A:00660012002 Transferencia de recursos a solicitud de la Unidad de Administración e Información Salarial mediante nota CITE: MEFP/VTCP/DGPOT/UAIS/No. 063/2025 Anexo N°1, para atender la solicitud del Órgano Judicial realiza"/>
    <m/>
    <m/>
    <m/>
    <m/>
    <m/>
    <m/>
    <n v="0"/>
    <n v="24678.65"/>
    <n v="24678.65"/>
  </r>
  <r>
    <x v="13"/>
    <n v="1"/>
    <x v="12"/>
    <x v="22"/>
    <n v="823"/>
    <s v="00006011101"/>
    <s v="De: 00006011101 A:00066014202 Débito Automático (DA) según CITE: MPD/CPIU-NE 0018/2025, Inf. Legal MPD/DGAJ/UAJ-INF-0045/2025 e Inf. Técnico MPD/CPIU-INF 0004/2025 y nota CITE: MEFP/VTCP/DGPOT/UPCFTGN/N°121/2025 y MEFP/DGAJ/UAJ/N°0144/2025"/>
    <m/>
    <m/>
    <m/>
    <m/>
    <m/>
    <m/>
    <n v="231991.75"/>
    <n v="0"/>
    <n v="231991.75"/>
  </r>
  <r>
    <x v="14"/>
    <n v="1"/>
    <x v="13"/>
    <x v="22"/>
    <n v="823"/>
    <s v="00066014202"/>
    <s v="De: 00006011101 A:00066014202 Débito Automático (DA) según CITE: MPD/CPIU-NE 0018/2025, Inf. Legal MPD/DGAJ/UAJ-INF-0045/2025 e Inf. Técnico MPD/CPIU-INF 0004/2025 y nota CITE: MEFP/VTCP/DGPOT/UPCFTGN/N°121/2025 y MEFP/DGAJ/UAJ/N°0144/2025"/>
    <m/>
    <m/>
    <m/>
    <m/>
    <m/>
    <m/>
    <n v="0"/>
    <n v="231991.75"/>
    <n v="231991.75"/>
  </r>
  <r>
    <x v="0"/>
    <n v="2"/>
    <x v="0"/>
    <x v="23"/>
    <n v="830"/>
    <s v="00099021001"/>
    <s v="De: 00066134201 A:00099021001 Transferencia de recursos a solicitud del Ministerio de Planificación del Desarrollo mediante nota CITE: MPD/DGAA/UF/T-NE 027/2025 INFORME MPD/DGAA/UF/T-INF 0026/2025 en el marco de la Disposición Transitoria Ú"/>
    <m/>
    <m/>
    <m/>
    <m/>
    <m/>
    <m/>
    <n v="0"/>
    <n v="58951508"/>
    <n v="58951508"/>
  </r>
  <r>
    <x v="1"/>
    <n v="7"/>
    <x v="1"/>
    <x v="24"/>
    <n v="847"/>
    <s v="00086077012"/>
    <s v="De: 00066047005 A:00086077012 Transferencia de recursos a solicitud del Ministerio de Planificación del Desarrollo mediante nota CITE: MPD/VIPFE/DGPP/UP-NE 0534/2025, para el financiamiento del Programa Multisectorial de Preinversión II – P"/>
    <m/>
    <m/>
    <m/>
    <m/>
    <m/>
    <m/>
    <n v="0"/>
    <n v="98000"/>
    <n v="98000"/>
  </r>
  <r>
    <x v="15"/>
    <n v="1"/>
    <x v="14"/>
    <x v="24"/>
    <n v="848"/>
    <s v="00053017001"/>
    <s v="De: 00066047005 A:00053017001 Transferencia de recursos a solicitud del Ministerio de Planificación del Desarrollo mediante nota CITE: MPD/VIPFE/DGPP/UP-NE 0535/2025, para el financiamiento del Programa Multisectorial de Preinversión II – P"/>
    <m/>
    <m/>
    <m/>
    <m/>
    <m/>
    <m/>
    <n v="0"/>
    <n v="194616"/>
    <n v="194616"/>
  </r>
  <r>
    <x v="0"/>
    <n v="2"/>
    <x v="0"/>
    <x v="24"/>
    <n v="849"/>
    <s v="00099021001"/>
    <s v="De: 00066134201 A:00099021001 Transferencia de recursos a solicitud del Ministerio de Planificación del Desarrollo mediante nota CITE: MPD/DGAA/UF/T-NE 028/2025 INFORME MPD/DGAA/UF/T-INF 0029/2025 en el marco de la Disposición Transitoria Ú"/>
    <m/>
    <m/>
    <m/>
    <m/>
    <m/>
    <m/>
    <n v="0"/>
    <n v="736686"/>
    <n v="736686"/>
  </r>
  <r>
    <x v="8"/>
    <n v="1"/>
    <x v="7"/>
    <x v="24"/>
    <n v="850"/>
    <s v="00253014306"/>
    <s v="De: 00253014306 A:00099021001 Transferencia de recursos a favor del Tesoro General de la Nación a solicitud de la Entidad Ejecutora de Medio Ambiente y Agua dependiente del Ministerio de Medio Ambiente y Agua mediante nota CITE: GM-0250-EM"/>
    <m/>
    <m/>
    <m/>
    <m/>
    <m/>
    <m/>
    <n v="54273.3"/>
    <n v="0"/>
    <n v="54273.3"/>
  </r>
  <r>
    <x v="0"/>
    <n v="2"/>
    <x v="0"/>
    <x v="24"/>
    <n v="850"/>
    <s v="00099021001"/>
    <s v="De: 00253014306 A:00099021001 Transferencia de recursos a favor del Tesoro General de la Nación a solicitud de la Entidad Ejecutora de Medio Ambiente y Agua dependiente del Ministerio de Medio Ambiente y Agua mediante nota CITE: GM-0250-EM"/>
    <m/>
    <m/>
    <m/>
    <m/>
    <m/>
    <m/>
    <n v="0"/>
    <n v="54273.3"/>
    <n v="54273.3"/>
  </r>
  <r>
    <x v="8"/>
    <n v="1"/>
    <x v="7"/>
    <x v="24"/>
    <n v="851"/>
    <s v="00253018011"/>
    <s v="De: 00253018011 A:00099021001 Transferencia de recursos a favor del Tesoro General de la Nación a solicitud de la Entidad Ejecutora de Medio Ambiente y Agua dependiente del Ministerio de Medio Ambiente y Agua mediante nota CITE: GM-0250-EM"/>
    <m/>
    <m/>
    <m/>
    <m/>
    <m/>
    <m/>
    <n v="12437.15"/>
    <n v="0"/>
    <n v="12437.15"/>
  </r>
  <r>
    <x v="0"/>
    <n v="2"/>
    <x v="0"/>
    <x v="24"/>
    <n v="851"/>
    <s v="00099021001"/>
    <s v="De: 00253018011 A:00099021001 Transferencia de recursos a favor del Tesoro General de la Nación a solicitud de la Entidad Ejecutora de Medio Ambiente y Agua dependiente del Ministerio de Medio Ambiente y Agua mediante nota CITE: GM-0250-EM"/>
    <m/>
    <m/>
    <m/>
    <m/>
    <m/>
    <m/>
    <n v="0"/>
    <n v="12437.15"/>
    <n v="12437.15"/>
  </r>
  <r>
    <x v="8"/>
    <n v="1"/>
    <x v="7"/>
    <x v="24"/>
    <n v="852"/>
    <s v="00253018012"/>
    <s v="De: 00253018012 A:00099021001 Transferencia de recursos a favor del Tesoro General de la Nación a solicitud de la Entidad Ejecutora de Medio Ambiente y Agua dependiente del Ministerio de Medio Ambiente y Agua mediante nota CITE: GM-0250-EM"/>
    <m/>
    <m/>
    <m/>
    <m/>
    <m/>
    <m/>
    <n v="8544.74"/>
    <n v="0"/>
    <n v="8544.74"/>
  </r>
  <r>
    <x v="0"/>
    <n v="2"/>
    <x v="0"/>
    <x v="24"/>
    <n v="852"/>
    <s v="00099021001"/>
    <s v="De: 00253018012 A:00099021001 Transferencia de recursos a favor del Tesoro General de la Nación a solicitud de la Entidad Ejecutora de Medio Ambiente y Agua dependiente del Ministerio de Medio Ambiente y Agua mediante nota CITE: GM-0250-EM"/>
    <m/>
    <m/>
    <m/>
    <m/>
    <m/>
    <m/>
    <n v="0"/>
    <n v="8544.74"/>
    <n v="8544.74"/>
  </r>
  <r>
    <x v="8"/>
    <n v="1"/>
    <x v="7"/>
    <x v="24"/>
    <n v="853"/>
    <s v="00253014306"/>
    <s v="De: 00253014306 A:00099021001 Transferencia de recursos a favor del Tesoro General de la Nación a solicitud de la Entidad Ejecutora de Medio Ambiente y Agua dependiente del Ministerio de Medio Ambiente y Agua mediante nota CITE: GM-0250-EM"/>
    <m/>
    <m/>
    <m/>
    <m/>
    <m/>
    <m/>
    <n v="138656.03"/>
    <n v="0"/>
    <n v="138656.03"/>
  </r>
  <r>
    <x v="0"/>
    <n v="2"/>
    <x v="0"/>
    <x v="24"/>
    <n v="853"/>
    <s v="00099021001"/>
    <s v="De: 00253014306 A:00099021001 Transferencia de recursos a favor del Tesoro General de la Nación a solicitud de la Entidad Ejecutora de Medio Ambiente y Agua dependiente del Ministerio de Medio Ambiente y Agua mediante nota CITE: GM-0250-EM"/>
    <m/>
    <m/>
    <m/>
    <m/>
    <m/>
    <m/>
    <n v="0"/>
    <n v="138656.03"/>
    <n v="138656.03"/>
  </r>
  <r>
    <x v="8"/>
    <n v="1"/>
    <x v="7"/>
    <x v="24"/>
    <n v="854"/>
    <s v="00253014307"/>
    <s v="De: 00253014307 A:00099021001 Transferencia de recursos a favor del Tesoro General de la Nación a solicitud de la Entidad Ejecutora de Medio Ambiente y Agua dependiente del Ministerio de Medio Ambiente y Agua mediante nota CITE: GM-0250-EM"/>
    <m/>
    <m/>
    <m/>
    <m/>
    <m/>
    <m/>
    <n v="72"/>
    <n v="0"/>
    <n v="72"/>
  </r>
  <r>
    <x v="0"/>
    <n v="2"/>
    <x v="0"/>
    <x v="24"/>
    <n v="854"/>
    <s v="00099021001"/>
    <s v="De: 00253014307 A:00099021001 Transferencia de recursos a favor del Tesoro General de la Nación a solicitud de la Entidad Ejecutora de Medio Ambiente y Agua dependiente del Ministerio de Medio Ambiente y Agua mediante nota CITE: GM-0250-EM"/>
    <m/>
    <m/>
    <m/>
    <m/>
    <m/>
    <m/>
    <n v="0"/>
    <n v="72"/>
    <n v="72"/>
  </r>
  <r>
    <x v="8"/>
    <n v="1"/>
    <x v="7"/>
    <x v="24"/>
    <n v="855"/>
    <s v="00253018011"/>
    <s v="De: 00253018011 A:00099021001 Transferencia de recursos a favor del Tesoro General de la Nación a solicitud de la Entidad Ejecutora de Medio Ambiente y Agua dependiente del Ministerio de Medio Ambiente y Agua mediante nota CITE: GM-0250-EM"/>
    <m/>
    <m/>
    <m/>
    <m/>
    <m/>
    <m/>
    <n v="32337.05"/>
    <n v="0"/>
    <n v="32337.05"/>
  </r>
  <r>
    <x v="0"/>
    <n v="2"/>
    <x v="0"/>
    <x v="24"/>
    <n v="855"/>
    <s v="00099021001"/>
    <s v="De: 00253018011 A:00099021001 Transferencia de recursos a favor del Tesoro General de la Nación a solicitud de la Entidad Ejecutora de Medio Ambiente y Agua dependiente del Ministerio de Medio Ambiente y Agua mediante nota CITE: GM-0250-EM"/>
    <m/>
    <m/>
    <m/>
    <m/>
    <m/>
    <m/>
    <n v="0"/>
    <n v="32337.05"/>
    <n v="32337.05"/>
  </r>
  <r>
    <x v="8"/>
    <n v="1"/>
    <x v="7"/>
    <x v="24"/>
    <n v="856"/>
    <s v="00253018012"/>
    <s v="De: 00253018012 A:00099021001 Transferencia de recursos a favor del Tesoro General de la Nación a solicitud de la Entidad Ejecutora de Medio Ambiente y Agua dependiente del Ministerio de Medio Ambiente y Agua mediante nota CITE: GM-0250-EM"/>
    <m/>
    <m/>
    <m/>
    <m/>
    <m/>
    <m/>
    <n v="14954.82"/>
    <n v="0"/>
    <n v="14954.82"/>
  </r>
  <r>
    <x v="0"/>
    <n v="2"/>
    <x v="0"/>
    <x v="24"/>
    <n v="856"/>
    <s v="00099021001"/>
    <s v="De: 00253018012 A:00099021001 Transferencia de recursos a favor del Tesoro General de la Nación a solicitud de la Entidad Ejecutora de Medio Ambiente y Agua dependiente del Ministerio de Medio Ambiente y Agua mediante nota CITE: GM-0250-EM"/>
    <m/>
    <m/>
    <m/>
    <m/>
    <m/>
    <m/>
    <n v="0"/>
    <n v="14954.82"/>
    <n v="14954.82"/>
  </r>
  <r>
    <x v="0"/>
    <n v="2"/>
    <x v="0"/>
    <x v="25"/>
    <n v="882"/>
    <s v="00099021001"/>
    <s v="De: 00099021001 A:00287104327 Transferencia de recursos a solicitud del Fondo Nacional de Inversión Productiva y Social mediante nota CITE: FPS/GFA/UFI/TES/TRL/0049/2025, (operación bimonetaria), para realizar pagos de comprobantes C-31"/>
    <m/>
    <m/>
    <m/>
    <m/>
    <m/>
    <m/>
    <n v="2324030.7999999998"/>
    <n v="0"/>
    <n v="2324030.7999999998"/>
  </r>
  <r>
    <x v="0"/>
    <n v="2"/>
    <x v="0"/>
    <x v="25"/>
    <n v="884"/>
    <s v="00099021001"/>
    <s v="De: 00099021001 A:00212018003 Transferencia de recursos a solicitud del Instituto Nacional de Reforma Agraria dependiente del Ministerio de Desarrollo Rural y Tierras mediante nota CITE: DGAF-C-EXT N° 154/2025, (operación bimonetaria), pa"/>
    <m/>
    <m/>
    <m/>
    <m/>
    <m/>
    <m/>
    <n v="227072.86"/>
    <n v="0"/>
    <n v="227072.86"/>
  </r>
  <r>
    <x v="16"/>
    <n v="1"/>
    <x v="15"/>
    <x v="25"/>
    <n v="884"/>
    <s v="00212018003"/>
    <s v="De: 00099021001 A:00212018003 Transferencia de recursos a solicitud del Instituto Nacional de Reforma Agraria dependiente del Ministerio de Desarrollo Rural y Tierras mediante nota CITE: DGAF-C-EXT N° 154/2025, (operación bimonetaria), pa"/>
    <m/>
    <m/>
    <m/>
    <m/>
    <m/>
    <m/>
    <n v="0"/>
    <n v="227072.86"/>
    <n v="227072.86"/>
  </r>
  <r>
    <x v="0"/>
    <n v="2"/>
    <x v="0"/>
    <x v="25"/>
    <n v="886"/>
    <s v="00099021001"/>
    <s v="De: 00099021001 A:00212018002 Transferencia de recursos a solicitud del Instituto Nacional de Reforma Agraria dependiente del Ministerio de Desarrollo Rural y Tierras mediante nota CITE: DGAF-C-EXT N° 155/2025, (operación bimonetaria), pa"/>
    <m/>
    <m/>
    <m/>
    <m/>
    <m/>
    <m/>
    <n v="2052669.78"/>
    <n v="0"/>
    <n v="2052669.78"/>
  </r>
  <r>
    <x v="16"/>
    <n v="1"/>
    <x v="15"/>
    <x v="25"/>
    <n v="886"/>
    <s v="00212018002"/>
    <s v="De: 00099021001 A:00212018002 Transferencia de recursos a solicitud del Instituto Nacional de Reforma Agraria dependiente del Ministerio de Desarrollo Rural y Tierras mediante nota CITE: DGAF-C-EXT N° 155/2025, (operación bimonetaria), pa"/>
    <m/>
    <m/>
    <m/>
    <m/>
    <m/>
    <m/>
    <n v="0"/>
    <n v="2052669.78"/>
    <n v="2052669.78"/>
  </r>
  <r>
    <x v="0"/>
    <n v="2"/>
    <x v="0"/>
    <x v="26"/>
    <n v="904"/>
    <s v="00099021001"/>
    <s v="De: 00099021001 A:00020031101 Transferencia de recursos, a solicitud del Comando General del Ejercito mediante nota CITE: DGAFE. UF. SECC. CONTAB. N°24/25, y en virtud a la nota MEFP/VPCF/DGCF/UCI NI N°0058/2025 en la que solicita la devolu"/>
    <m/>
    <m/>
    <m/>
    <m/>
    <m/>
    <m/>
    <n v="1106"/>
    <n v="0"/>
    <n v="1106"/>
  </r>
  <r>
    <x v="17"/>
    <n v="3"/>
    <x v="16"/>
    <x v="26"/>
    <n v="904"/>
    <s v="00020031101"/>
    <s v="De: 00099021001 A:00020031101 Transferencia de recursos, a solicitud del Comando General del Ejercito mediante nota CITE: DGAFE. UF. SECC. CONTAB. N°24/25, y en virtud a la nota MEFP/VPCF/DGCF/UCI NI N°0058/2025 en la que solicita la devolu"/>
    <m/>
    <m/>
    <m/>
    <m/>
    <m/>
    <m/>
    <n v="0"/>
    <n v="1106"/>
    <n v="1106"/>
  </r>
  <r>
    <x v="0"/>
    <n v="2"/>
    <x v="0"/>
    <x v="27"/>
    <n v="921"/>
    <s v="00099021001"/>
    <s v="De: 00099021001 A:00287104321 Transferencia de recursos a solicitud del Fondo Nacional de Inversión Productiva y Social mediante nota CITE: FPS/GFA/UFI/TES/TRL/0050/2025, (operación bimonetaria), para realizar pagos de comprobantes C-31"/>
    <m/>
    <m/>
    <m/>
    <m/>
    <m/>
    <m/>
    <n v="7241837.96"/>
    <n v="0"/>
    <n v="7241837.96"/>
  </r>
  <r>
    <x v="0"/>
    <n v="2"/>
    <x v="0"/>
    <x v="27"/>
    <n v="923"/>
    <s v="00099021001"/>
    <s v="De: 00066134201 A:00099021001 Transferencia de recursos a solicitud del Ministerio de Planificación del Desarrollo mediante nota CITE: MPD/DGAA/UF/T-NE 031/2025 INFORME MPD/DGAA/UF/T-INF 0030/2025 en el marco de la Disposición Transitoria Ú"/>
    <m/>
    <m/>
    <m/>
    <m/>
    <m/>
    <m/>
    <n v="0"/>
    <n v="9857901"/>
    <n v="9857901"/>
  </r>
  <r>
    <x v="14"/>
    <n v="4"/>
    <x v="13"/>
    <x v="28"/>
    <n v="1034"/>
    <s v="00066047002"/>
    <s v="De: 00066047002 A:00081017009 Transferencia de recursos a solicitud del Ministerio de Planificación del Desarrollo mediante nota CITE: MPD/VIPFE/DGPP/UP-NE 0580/2025, para el financiamiento parcial del Programa Multisectorial de Preinversió"/>
    <m/>
    <m/>
    <m/>
    <m/>
    <m/>
    <m/>
    <n v="1479340.9"/>
    <n v="0"/>
    <n v="1479340.9"/>
  </r>
  <r>
    <x v="6"/>
    <n v="1"/>
    <x v="5"/>
    <x v="28"/>
    <n v="1034"/>
    <s v="00081017009"/>
    <s v="De: 00066047002 A:00081017009 Transferencia de recursos a solicitud del Ministerio de Planificación del Desarrollo mediante nota CITE: MPD/VIPFE/DGPP/UP-NE 0580/2025, para el financiamiento parcial del Programa Multisectorial de Preinversió"/>
    <m/>
    <m/>
    <m/>
    <m/>
    <m/>
    <m/>
    <n v="0"/>
    <n v="1479340.9"/>
    <n v="1479340.9"/>
  </r>
  <r>
    <x v="0"/>
    <n v="2"/>
    <x v="0"/>
    <x v="29"/>
    <n v="1052"/>
    <s v="00099021001"/>
    <s v="De: 00099021001 A:00514017004 Transferencia de recursos a solicitud de la Empresa Nacional de Electricidad dependiente del Ministerio de Hidrocarburos y Energías mediante nota CITE: ENDE-DEEM-4/3-25, (operación bimonetaria), para cubrir ga"/>
    <m/>
    <m/>
    <m/>
    <m/>
    <m/>
    <m/>
    <n v="43410800.299999997"/>
    <n v="0"/>
    <n v="43410800.299999997"/>
  </r>
  <r>
    <x v="18"/>
    <n v="1"/>
    <x v="17"/>
    <x v="29"/>
    <n v="1052"/>
    <s v="00514017004"/>
    <s v="De: 00099021001 A:00514017004 Transferencia de recursos a solicitud de la Empresa Nacional de Electricidad dependiente del Ministerio de Hidrocarburos y Energías mediante nota CITE: ENDE-DEEM-4/3-25, (operación bimonetaria), para cubrir ga"/>
    <m/>
    <m/>
    <m/>
    <m/>
    <m/>
    <m/>
    <n v="0"/>
    <n v="43410800.299999997"/>
    <n v="43410800.299999997"/>
  </r>
  <r>
    <x v="0"/>
    <n v="2"/>
    <x v="0"/>
    <x v="30"/>
    <n v="1057"/>
    <s v="00099021001"/>
    <s v="De: 00099021001 A:00291014380 Transferencia de recursos a solicitud de la Administradora Boliviana de Carreteras mediante nota CITE: ABC/GNA/SAF/ATE/2025-0599 (operación bimonetaria), para pagos a beneficiarios (TC 6,86) H.R 2025-14266-R."/>
    <m/>
    <m/>
    <m/>
    <m/>
    <m/>
    <m/>
    <n v="1300777.6299999999"/>
    <n v="0"/>
    <n v="1300777.6299999999"/>
  </r>
  <r>
    <x v="2"/>
    <n v="1"/>
    <x v="2"/>
    <x v="30"/>
    <n v="1057"/>
    <s v="00291014380"/>
    <s v="De: 00099021001 A:00291014380 Transferencia de recursos a solicitud de la Administradora Boliviana de Carreteras mediante nota CITE: ABC/GNA/SAF/ATE/2025-0599 (operación bimonetaria), para pagos a beneficiarios (TC 6,86) H.R 2025-14266-R."/>
    <m/>
    <m/>
    <m/>
    <m/>
    <m/>
    <m/>
    <n v="0"/>
    <n v="1300777.6299999999"/>
    <n v="1300777.6299999999"/>
  </r>
  <r>
    <x v="0"/>
    <n v="2"/>
    <x v="0"/>
    <x v="30"/>
    <n v="1059"/>
    <s v="00099021001"/>
    <s v="De: 00099021001 A:00291084302 Transferencia de recursos a solicitud de la Administradora Boliviana de Carreteras mediante nota CITE: ABC/GNA/SAF/ATE/2025-0599 (operación bimonetaria), para pagos a beneficiarios (TC 6,86) H.R 2025-14266-R."/>
    <m/>
    <m/>
    <m/>
    <m/>
    <m/>
    <m/>
    <n v="3087000"/>
    <n v="0"/>
    <n v="3087000"/>
  </r>
  <r>
    <x v="2"/>
    <n v="8"/>
    <x v="2"/>
    <x v="30"/>
    <n v="1059"/>
    <s v="00291084302"/>
    <s v="De: 00099021001 A:00291084302 Transferencia de recursos a solicitud de la Administradora Boliviana de Carreteras mediante nota CITE: ABC/GNA/SAF/ATE/2025-0599 (operación bimonetaria), para pagos a beneficiarios (TC 6,86) H.R 2025-14266-R."/>
    <m/>
    <m/>
    <m/>
    <m/>
    <m/>
    <m/>
    <n v="0"/>
    <n v="3087000"/>
    <n v="3087000"/>
  </r>
  <r>
    <x v="0"/>
    <n v="2"/>
    <x v="0"/>
    <x v="31"/>
    <n v="1087"/>
    <s v="00099021001"/>
    <s v="De: 00099021001 A:00016011001 Transferencia de recursos a solicitud del Ministerio de Educación mediante notas CITE: NE/DGAA/UF Nos. 106 y 123/2025 Informes HR: I-9236, 12787/2025 CITE: INF/DGAA/URHHDO Nos. 29 y 47 por concepto de deposito"/>
    <m/>
    <m/>
    <m/>
    <m/>
    <m/>
    <m/>
    <n v="32000"/>
    <n v="0"/>
    <n v="32000"/>
  </r>
  <r>
    <x v="19"/>
    <n v="1"/>
    <x v="18"/>
    <x v="31"/>
    <n v="1087"/>
    <s v="00016011001"/>
    <s v="De: 00099021001 A:00016011001 Transferencia de recursos a solicitud del Ministerio de Educación mediante notas CITE: NE/DGAA/UF Nos. 106 y 123/2025 Informes HR: I-9236, 12787/2025 CITE: INF/DGAA/URHHDO Nos. 29 y 47 por concepto de deposito"/>
    <m/>
    <m/>
    <m/>
    <m/>
    <m/>
    <m/>
    <n v="0"/>
    <n v="32000"/>
    <n v="32000"/>
  </r>
  <r>
    <x v="0"/>
    <n v="2"/>
    <x v="0"/>
    <x v="32"/>
    <n v="1114"/>
    <s v="00099021001"/>
    <s v="De: 00099021001 A:00081127003 Transferencia de recursos a solicitud del Ministerio de Obras Públicas, Servicios y Vivienda mediante nota CITE: CAR/MOPSV/VMT/DGTA/UTA N° 0052/2025 (operación bimonetaria), para el pago de C-31, en el marco de"/>
    <m/>
    <m/>
    <m/>
    <m/>
    <m/>
    <m/>
    <n v="33717736.990000002"/>
    <n v="0"/>
    <n v="33717736.990000002"/>
  </r>
  <r>
    <x v="6"/>
    <n v="12"/>
    <x v="5"/>
    <x v="32"/>
    <n v="1114"/>
    <s v="00081127003"/>
    <s v="De: 00099021001 A:00081127003 Transferencia de recursos a solicitud del Ministerio de Obras Públicas, Servicios y Vivienda mediante nota CITE: CAR/MOPSV/VMT/DGTA/UTA N° 0052/2025 (operación bimonetaria), para el pago de C-31, en el marco de"/>
    <m/>
    <m/>
    <m/>
    <m/>
    <m/>
    <m/>
    <n v="0"/>
    <n v="33717736.990000002"/>
    <n v="33717736.990000002"/>
  </r>
  <r>
    <x v="0"/>
    <n v="2"/>
    <x v="0"/>
    <x v="33"/>
    <n v="1179"/>
    <s v="00099021001"/>
    <s v="De: 00099021001 A:00081011108 Transferencia de recursos a solicitud del Ministerio de Obras Públicas, Servicios y Vivienda mediante nota CITE: MOPSV/DGAA/N°257/2025 (operación bimonetaria) correspondiente a depósitos por concepto de las rec"/>
    <m/>
    <m/>
    <m/>
    <m/>
    <m/>
    <m/>
    <n v="3453.94"/>
    <n v="0"/>
    <n v="3453.94"/>
  </r>
  <r>
    <x v="6"/>
    <n v="1"/>
    <x v="5"/>
    <x v="33"/>
    <n v="1179"/>
    <s v="00081011108"/>
    <s v="De: 00099021001 A:00081011108 Transferencia de recursos a solicitud del Ministerio de Obras Públicas, Servicios y Vivienda mediante nota CITE: MOPSV/DGAA/N°257/2025 (operación bimonetaria) correspondiente a depósitos por concepto de las rec"/>
    <m/>
    <m/>
    <m/>
    <m/>
    <m/>
    <m/>
    <n v="0"/>
    <n v="3453.94"/>
    <n v="3453.94"/>
  </r>
  <r>
    <x v="0"/>
    <n v="2"/>
    <x v="0"/>
    <x v="33"/>
    <n v="1181"/>
    <s v="00099021001"/>
    <s v="De: 00099021001 A:00291064302 Transferencia de recursos a solicitud de la Administradora Boliviana de Carreteras mediante nota CITE: ABC/GNA/SAF/ATE/2025-0651 (operación bimonetaria), para pagos a beneficiarios (TC 6,86) H.R 2025-15633-R."/>
    <m/>
    <m/>
    <m/>
    <m/>
    <m/>
    <m/>
    <n v="343000"/>
    <n v="0"/>
    <n v="343000"/>
  </r>
  <r>
    <x v="2"/>
    <n v="6"/>
    <x v="2"/>
    <x v="33"/>
    <n v="1181"/>
    <s v="00291064302"/>
    <s v="De: 00099021001 A:00291064302 Transferencia de recursos a solicitud de la Administradora Boliviana de Carreteras mediante nota CITE: ABC/GNA/SAF/ATE/2025-0651 (operación bimonetaria), para pagos a beneficiarios (TC 6,86) H.R 2025-15633-R."/>
    <m/>
    <m/>
    <m/>
    <m/>
    <m/>
    <m/>
    <n v="0"/>
    <n v="343000"/>
    <n v="343000"/>
  </r>
  <r>
    <x v="0"/>
    <n v="2"/>
    <x v="0"/>
    <x v="33"/>
    <n v="1183"/>
    <s v="00099021001"/>
    <s v="De: 00099021001 A:00291014378 Transferencia de recursos a solicitud de la Administradora Boliviana de Carreteras mediante nota CITE: ABC/GNA/SAF/ATE/2025-0651 (operación bimonetaria), para pagos a beneficiarios (TC 6,86) H.R 2025-15633-R."/>
    <m/>
    <m/>
    <m/>
    <m/>
    <m/>
    <m/>
    <n v="914178.69"/>
    <n v="0"/>
    <n v="914178.69"/>
  </r>
  <r>
    <x v="2"/>
    <n v="1"/>
    <x v="2"/>
    <x v="33"/>
    <n v="1183"/>
    <s v="00291014378"/>
    <s v="De: 00099021001 A:00291014378 Transferencia de recursos a solicitud de la Administradora Boliviana de Carreteras mediante nota CITE: ABC/GNA/SAF/ATE/2025-0651 (operación bimonetaria), para pagos a beneficiarios (TC 6,86) H.R 2025-15633-R."/>
    <m/>
    <m/>
    <m/>
    <m/>
    <m/>
    <m/>
    <n v="0"/>
    <n v="914178.69"/>
    <n v="914178.69"/>
  </r>
  <r>
    <x v="0"/>
    <n v="2"/>
    <x v="0"/>
    <x v="34"/>
    <n v="1190"/>
    <s v="00099021001"/>
    <s v="De: 00099021001 A:00041097001 Transferencia de recursos a solicitud del Programa de Dinamización Turística del destino Salar de Uyuni y Lagunas de Colores dependiente del Ministerio de Desarrollo Productivo y Economía Plural mediante nota C"/>
    <m/>
    <m/>
    <m/>
    <m/>
    <m/>
    <m/>
    <n v="6860000"/>
    <n v="0"/>
    <n v="6860000"/>
  </r>
  <r>
    <x v="0"/>
    <n v="2"/>
    <x v="0"/>
    <x v="35"/>
    <n v="1247"/>
    <s v="00099021001"/>
    <s v="De: 00099021001 A:00253014306 Transferencia de recursos a solicitud de la Entidad Ejecutora de Medio Ambiente y Agua dependiente del Ministerio de Medio Ambiente y Agua mediante nota CITE: GM-0328-EMAGUA/2025 (operación bimonetaria), para e"/>
    <m/>
    <m/>
    <m/>
    <m/>
    <m/>
    <m/>
    <n v="8232000"/>
    <n v="0"/>
    <n v="8232000"/>
  </r>
  <r>
    <x v="8"/>
    <n v="1"/>
    <x v="7"/>
    <x v="35"/>
    <n v="1247"/>
    <s v="00253014306"/>
    <s v="De: 00099021001 A:00253014306 Transferencia de recursos a solicitud de la Entidad Ejecutora de Medio Ambiente y Agua dependiente del Ministerio de Medio Ambiente y Agua mediante nota CITE: GM-0328-EMAGUA/2025 (operación bimonetaria), para e"/>
    <m/>
    <m/>
    <m/>
    <m/>
    <m/>
    <m/>
    <n v="0"/>
    <n v="8232000"/>
    <n v="8232000"/>
  </r>
  <r>
    <x v="10"/>
    <n v="1"/>
    <x v="9"/>
    <x v="35"/>
    <n v="1258"/>
    <s v="00389012001"/>
    <s v="De: 00389012001 A:00099021001 Transferencia de recursos a solicitud de la Dirección General de Administración y Finanzas Territoriales mediante nota interna CITE: MEFP/VTCP/DGAFT/USCFT/N°114/2025, por concepto de recuperaciones de la deuda"/>
    <m/>
    <m/>
    <m/>
    <m/>
    <m/>
    <m/>
    <n v="164512.82"/>
    <n v="0"/>
    <n v="164512.82"/>
  </r>
  <r>
    <x v="0"/>
    <n v="2"/>
    <x v="0"/>
    <x v="35"/>
    <n v="1258"/>
    <s v="00099021001"/>
    <s v="De: 00389012001 A:00099021001 Transferencia de recursos a solicitud de la Dirección General de Administración y Finanzas Territoriales mediante nota interna CITE: MEFP/VTCP/DGAFT/USCFT/N°114/2025, por concepto de recuperaciones de la deuda"/>
    <m/>
    <m/>
    <m/>
    <m/>
    <m/>
    <m/>
    <n v="0"/>
    <n v="164512.82"/>
    <n v="164512.82"/>
  </r>
  <r>
    <x v="0"/>
    <n v="2"/>
    <x v="0"/>
    <x v="35"/>
    <n v="1260"/>
    <s v="00099021001"/>
    <s v="De: 00099021001 A:00047377001 Transferencia de recursos a solicitud del Programa Construyendo Resiliencia ante el Cambio Climático en Familias Rurales de Bolivia (Accesos Rural) dependiente del Ministerio de Desarrollo Rural y Tierras media"/>
    <m/>
    <m/>
    <m/>
    <m/>
    <m/>
    <m/>
    <n v="4175002.86"/>
    <n v="0"/>
    <n v="4175002.86"/>
  </r>
  <r>
    <x v="7"/>
    <n v="37"/>
    <x v="6"/>
    <x v="35"/>
    <n v="1260"/>
    <s v="00047377001"/>
    <s v="De: 00099021001 A:00047377001 Transferencia de recursos a solicitud del Programa Construyendo Resiliencia ante el Cambio Climático en Familias Rurales de Bolivia (Accesos Rural) dependiente del Ministerio de Desarrollo Rural y Tierras media"/>
    <m/>
    <m/>
    <m/>
    <m/>
    <m/>
    <m/>
    <n v="0"/>
    <n v="4175002.86"/>
    <n v="4175002.86"/>
  </r>
  <r>
    <x v="14"/>
    <n v="13"/>
    <x v="13"/>
    <x v="36"/>
    <n v="1285"/>
    <s v="00066134201"/>
    <s v="De: 00066134201 A:00099021001 Transferencia de recursos a solicitud del Ministerio de Planificación del Desarrollo mediante nota CITE: MPD/DGAA/UF/T-NE 037/2025 INFORME MPD/DGAA/UF/T-INF 039/2025 en el marco de la Disposición Transitoria Ún"/>
    <m/>
    <m/>
    <m/>
    <m/>
    <m/>
    <m/>
    <n v="217397"/>
    <n v="0"/>
    <n v="217397"/>
  </r>
  <r>
    <x v="0"/>
    <n v="2"/>
    <x v="0"/>
    <x v="36"/>
    <n v="1285"/>
    <s v="00099021001"/>
    <s v="De: 00066134201 A:00099021001 Transferencia de recursos a solicitud del Ministerio de Planificación del Desarrollo mediante nota CITE: MPD/DGAA/UF/T-NE 037/2025 INFORME MPD/DGAA/UF/T-INF 039/2025 en el marco de la Disposición Transitoria Ún"/>
    <m/>
    <m/>
    <m/>
    <m/>
    <m/>
    <m/>
    <n v="0"/>
    <n v="217397"/>
    <n v="217397"/>
  </r>
  <r>
    <x v="0"/>
    <n v="2"/>
    <x v="0"/>
    <x v="37"/>
    <n v="1310"/>
    <s v="00099021001"/>
    <s v="De: 00099021001 A:00514014302 Transferencia de recursos a solicitud de la Empresa Nacional de Electricidad dependiente del Ministerio de Hidrocarburos y Energías mediante nota CITE: ENDE-DEEM-4/69-25, (operación bimonetaria), para cubrir l"/>
    <m/>
    <m/>
    <m/>
    <m/>
    <m/>
    <m/>
    <n v="27440000"/>
    <n v="0"/>
    <n v="27440000"/>
  </r>
  <r>
    <x v="18"/>
    <n v="1"/>
    <x v="17"/>
    <x v="37"/>
    <n v="1310"/>
    <s v="00514014302"/>
    <s v="De: 00099021001 A:00514014302 Transferencia de recursos a solicitud de la Empresa Nacional de Electricidad dependiente del Ministerio de Hidrocarburos y Energías mediante nota CITE: ENDE-DEEM-4/69-25, (operación bimonetaria), para cubrir l"/>
    <m/>
    <m/>
    <m/>
    <m/>
    <m/>
    <m/>
    <n v="0"/>
    <n v="27440000"/>
    <n v="27440000"/>
  </r>
  <r>
    <x v="1"/>
    <n v="1"/>
    <x v="1"/>
    <x v="37"/>
    <n v="1327"/>
    <s v="00086014102"/>
    <s v="De: 00086014102 A:00066011102 De: 00086014102 A:00066011102 Débito Automático (DA) según CITE: MPD/VIPFE/DGPP/UP-NE 0510/2025, Inf. Legal MPD/VIPFE/DGPP/UP-INF 0179/2025 e Inf. Técnico MPD/VIPFE/DGPP/UP-INF 0165/2025 y la nota de la DGAJ de"/>
    <m/>
    <m/>
    <m/>
    <m/>
    <m/>
    <m/>
    <n v="11945.65"/>
    <n v="0"/>
    <n v="11945.65"/>
  </r>
  <r>
    <x v="14"/>
    <n v="1"/>
    <x v="13"/>
    <x v="37"/>
    <n v="1327"/>
    <s v="00066011102"/>
    <s v="De: 00086014102 A:00066011102 De: 00086014102 A:00066011102 Débito Automático (DA) según CITE: MPD/VIPFE/DGPP/UP-NE 0510/2025, Inf. Legal MPD/VIPFE/DGPP/UP-INF 0179/2025 e Inf. Técnico MPD/VIPFE/DGPP/UP-INF 0165/2025 y la nota de la DGAJ de"/>
    <m/>
    <m/>
    <m/>
    <m/>
    <m/>
    <m/>
    <n v="0"/>
    <n v="11945.65"/>
    <n v="11945.65"/>
  </r>
  <r>
    <x v="0"/>
    <n v="2"/>
    <x v="0"/>
    <x v="38"/>
    <n v="1356"/>
    <s v="00099021001"/>
    <s v="De: 00099021001 A:00046207001 Transferencia de recursos a solicitud del Ministerio de Salud y Deportes mediante nota CITE: MSyD/DPCH/PGBID5376/CE/470/2025 (operación bimonetaria), para la ejecución del Programa Apoyo a Poblaciones Vulnerabl"/>
    <m/>
    <m/>
    <m/>
    <m/>
    <m/>
    <m/>
    <n v="6860000"/>
    <n v="0"/>
    <n v="6860000"/>
  </r>
  <r>
    <x v="5"/>
    <n v="20"/>
    <x v="4"/>
    <x v="38"/>
    <n v="1356"/>
    <s v="00046207001"/>
    <s v="De: 00099021001 A:00046207001 Transferencia de recursos a solicitud del Ministerio de Salud y Deportes mediante nota CITE: MSyD/DPCH/PGBID5376/CE/470/2025 (operación bimonetaria), para la ejecución del Programa Apoyo a Poblaciones Vulnerabl"/>
    <m/>
    <m/>
    <m/>
    <m/>
    <m/>
    <m/>
    <n v="0"/>
    <n v="6860000"/>
    <n v="6860000"/>
  </r>
  <r>
    <x v="0"/>
    <n v="2"/>
    <x v="0"/>
    <x v="39"/>
    <n v="1456"/>
    <s v="00099021001"/>
    <s v="De: 00099021001 A:00383012001 Transferencia de recursos a solicitud de la Agencia Boliviana de Correos dependiente del Ministerio de Obras Públicas, Servicios y Vivienda mediante nota CITE: AGBC-AGBC/DAF/TFC-CPRV-0293-CAR/2025 H.R. 2025-17"/>
    <m/>
    <m/>
    <m/>
    <m/>
    <m/>
    <m/>
    <n v="8207.3700000000008"/>
    <n v="0"/>
    <n v="8207.3700000000008"/>
  </r>
  <r>
    <x v="20"/>
    <n v="1"/>
    <x v="19"/>
    <x v="39"/>
    <n v="1456"/>
    <s v="00383012001"/>
    <s v="De: 00099021001 A:00383012001 Transferencia de recursos a solicitud de la Agencia Boliviana de Correos dependiente del Ministerio de Obras Públicas, Servicios y Vivienda mediante nota CITE: AGBC-AGBC/DAF/TFC-CPRV-0293-CAR/2025 H.R. 2025-17"/>
    <m/>
    <m/>
    <m/>
    <m/>
    <m/>
    <m/>
    <n v="0"/>
    <n v="8207.3700000000008"/>
    <n v="8207.3700000000008"/>
  </r>
  <r>
    <x v="0"/>
    <n v="2"/>
    <x v="0"/>
    <x v="39"/>
    <n v="1457"/>
    <s v="00099021001"/>
    <s v="De: 00099021001 A:00383012001 Transferencia de recursos a solicitud de la Agencia Boliviana de Correos dependiente del Ministerio de Obras Públicas, Servicios y Vivienda mediante nota CITE: AGBC-AGBC/DAF/TFC-CPRV-0293-CAR/2025 H.R. 2025-17"/>
    <m/>
    <m/>
    <m/>
    <m/>
    <m/>
    <m/>
    <n v="54548.66"/>
    <n v="0"/>
    <n v="54548.66"/>
  </r>
  <r>
    <x v="20"/>
    <n v="1"/>
    <x v="19"/>
    <x v="39"/>
    <n v="1457"/>
    <s v="00383012001"/>
    <s v="De: 00099021001 A:00383012001 Transferencia de recursos a solicitud de la Agencia Boliviana de Correos dependiente del Ministerio de Obras Públicas, Servicios y Vivienda mediante nota CITE: AGBC-AGBC/DAF/TFC-CPRV-0293-CAR/2025 H.R. 2025-17"/>
    <m/>
    <m/>
    <m/>
    <m/>
    <m/>
    <m/>
    <n v="0"/>
    <n v="54548.66"/>
    <n v="54548.66"/>
  </r>
  <r>
    <x v="0"/>
    <n v="2"/>
    <x v="0"/>
    <x v="39"/>
    <n v="1494"/>
    <s v="00099021001"/>
    <s v="De: 00099021001 A:00046057009 Transferencia de recursos a solicitud del Ministerio de Salud y Deportes mediante nota CITE: MSyD/DGP/UGESPRO/FRISDP/CE/16/2025 (operación bimonetaria), para la ejecución del Programa Mejora en la Accesibilidad"/>
    <m/>
    <m/>
    <m/>
    <m/>
    <m/>
    <m/>
    <n v="2058000"/>
    <n v="0"/>
    <n v="2058000"/>
  </r>
  <r>
    <x v="5"/>
    <n v="5"/>
    <x v="4"/>
    <x v="39"/>
    <n v="1494"/>
    <s v="00046057009"/>
    <s v="De: 00099021001 A:00046057009 Transferencia de recursos a solicitud del Ministerio de Salud y Deportes mediante nota CITE: MSyD/DGP/UGESPRO/FRISDP/CE/16/2025 (operación bimonetaria), para la ejecución del Programa Mejora en la Accesibilidad"/>
    <m/>
    <m/>
    <m/>
    <m/>
    <m/>
    <m/>
    <n v="0"/>
    <n v="2058000"/>
    <n v="205800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9">
  <r>
    <x v="0"/>
    <n v="2"/>
    <x v="0"/>
    <x v="0"/>
    <n v="6"/>
    <s v="00099021001"/>
    <s v="De: 00086107002 A:00099021001 Transferencia de Recursos a solicitud de la Unidad de Coordinación de Programa Piloto de Resiliencia Climática dependiente del Ministerio de Medio Ambiente y Agua mediante nota CITE: UCP-PPRC-UADM-0001-CAR/25 ("/>
    <m/>
    <m/>
    <m/>
    <m/>
    <n v="0"/>
    <n v="3944599.12"/>
    <n v="0"/>
    <n v="27059949.963200003"/>
    <n v="27059949.963200003"/>
    <m/>
  </r>
  <r>
    <x v="1"/>
    <n v="3"/>
    <x v="1"/>
    <x v="1"/>
    <n v="120"/>
    <s v="00291034301"/>
    <s v="De: 00291034301 A:00099021001 Transferencia de recursos a solicitud de la Administradora Boliviana de Carreteras mediante nota CITE: ABC/GNA/SAF/ATE/2025-0066 (operación bimonetaria), para el pago a beneficiarios (TC 6,86) H.R 2025-02056-R."/>
    <m/>
    <m/>
    <m/>
    <m/>
    <n v="600000"/>
    <n v="0"/>
    <n v="4116000"/>
    <n v="0"/>
    <n v="4116000"/>
    <m/>
  </r>
  <r>
    <x v="0"/>
    <n v="2"/>
    <x v="0"/>
    <x v="1"/>
    <n v="120"/>
    <s v="00099021001"/>
    <s v="De: 00291034301 A:00099021001 Transferencia de recursos a solicitud de la Administradora Boliviana de Carreteras mediante nota CITE: ABC/GNA/SAF/ATE/2025-0066 (operación bimonetaria), para el pago a beneficiarios (TC 6,86) H.R 2025-02056-R."/>
    <m/>
    <m/>
    <m/>
    <m/>
    <n v="0"/>
    <n v="600000"/>
    <n v="0"/>
    <n v="4116000"/>
    <n v="4116000"/>
    <m/>
  </r>
  <r>
    <x v="1"/>
    <n v="3"/>
    <x v="1"/>
    <x v="1"/>
    <n v="121"/>
    <s v="00291034304"/>
    <s v="De: 00291034304 A:00099021001 Transferencia de recursos a solicitud de la Administradora Boliviana de Carreteras mediante nota CITE: ABC/GNA/SAF/ATE/2025-0066 (operación bimonetaria), para el pago a beneficiarios (TC 6,86) H.R 2025-02056-R."/>
    <m/>
    <m/>
    <m/>
    <m/>
    <n v="1500000"/>
    <n v="0"/>
    <n v="10290000"/>
    <n v="0"/>
    <n v="10290000"/>
    <m/>
  </r>
  <r>
    <x v="0"/>
    <n v="2"/>
    <x v="0"/>
    <x v="1"/>
    <n v="121"/>
    <s v="00099021001"/>
    <s v="De: 00291034304 A:00099021001 Transferencia de recursos a solicitud de la Administradora Boliviana de Carreteras mediante nota CITE: ABC/GNA/SAF/ATE/2025-0066 (operación bimonetaria), para el pago a beneficiarios (TC 6,86) H.R 2025-02056-R."/>
    <m/>
    <m/>
    <m/>
    <m/>
    <n v="0"/>
    <n v="1500000"/>
    <n v="0"/>
    <n v="10290000"/>
    <n v="10290000"/>
    <m/>
  </r>
  <r>
    <x v="1"/>
    <n v="3"/>
    <x v="1"/>
    <x v="1"/>
    <n v="122"/>
    <s v="00291034302"/>
    <s v="De: 00291034302 A:00099021001 Transferencia de recursos a solicitud de la Administradora Boliviana de Carreteras mediante nota CITE: ABC/GNA/SAF/ATE/2025-0066 (operación bimonetaria), para el pago a beneficiarios (TC 6,86) H.R 2025-02056-R."/>
    <m/>
    <m/>
    <m/>
    <m/>
    <n v="3000000"/>
    <n v="0"/>
    <n v="20580000"/>
    <n v="0"/>
    <n v="20580000"/>
    <m/>
  </r>
  <r>
    <x v="0"/>
    <n v="2"/>
    <x v="0"/>
    <x v="1"/>
    <n v="122"/>
    <s v="00099021001"/>
    <s v="De: 00291034302 A:00099021001 Transferencia de recursos a solicitud de la Administradora Boliviana de Carreteras mediante nota CITE: ABC/GNA/SAF/ATE/2025-0066 (operación bimonetaria), para el pago a beneficiarios (TC 6,86) H.R 2025-02056-R."/>
    <m/>
    <m/>
    <m/>
    <m/>
    <n v="0"/>
    <n v="3000000"/>
    <n v="0"/>
    <n v="20580000"/>
    <n v="20580000"/>
    <m/>
  </r>
  <r>
    <x v="0"/>
    <n v="2"/>
    <x v="0"/>
    <x v="2"/>
    <n v="209"/>
    <s v="00099021001"/>
    <s v="De: 00066047001 A:00099021001 Transferencia de recursos a solicitud del Ministerio de Planificación del Desarrollo mediante nota CITE: MPD/VIPFE/DGPP/UP-NE 0140/2025 (operación bimonetaria) destinados al financiamiento de Estudios de Diseño"/>
    <m/>
    <m/>
    <m/>
    <m/>
    <n v="0"/>
    <n v="93408.55"/>
    <n v="0"/>
    <n v="640782.65300000005"/>
    <n v="640782.65300000005"/>
    <m/>
  </r>
  <r>
    <x v="0"/>
    <n v="2"/>
    <x v="0"/>
    <x v="2"/>
    <n v="211"/>
    <s v="00099021001"/>
    <s v="De: 00348018001 A:00099021001 Transferencia de recursos a solicitud de la Autoridad Plurinacional de la Madre Tierra dependiente del Ministerio de Medio Ambiente y Agua mediante nota CITE: APMT/DAF/CAR/0034/25 (operación bimonetaria), para"/>
    <m/>
    <m/>
    <m/>
    <m/>
    <n v="0"/>
    <n v="39991.25"/>
    <n v="0"/>
    <n v="274339.97500000003"/>
    <n v="274339.97500000003"/>
    <m/>
  </r>
  <r>
    <x v="1"/>
    <n v="1"/>
    <x v="1"/>
    <x v="3"/>
    <n v="303"/>
    <s v="00291014344"/>
    <s v="De: 00291014344 A:00099021001 Transferencia de recursos a solicitud de la Administradora Boliviana de Carreteras mediante nota CITE: ABC/GNA/SAF/ATE/2025-0226 (operación bimonetaria), para pagos a beneficiarios (TC 6,86) H.R 2025-04962-R."/>
    <m/>
    <m/>
    <m/>
    <m/>
    <n v="3199434.92"/>
    <n v="0"/>
    <n v="21948123.551199999"/>
    <n v="0"/>
    <n v="21948123.551199999"/>
    <m/>
  </r>
  <r>
    <x v="0"/>
    <n v="2"/>
    <x v="0"/>
    <x v="3"/>
    <n v="303"/>
    <s v="00099021001"/>
    <s v="De: 00291014344 A:00099021001 Transferencia de recursos a solicitud de la Administradora Boliviana de Carreteras mediante nota CITE: ABC/GNA/SAF/ATE/2025-0226 (operación bimonetaria), para pagos a beneficiarios (TC 6,86) H.R 2025-04962-R."/>
    <m/>
    <m/>
    <m/>
    <m/>
    <n v="0"/>
    <n v="3199434.92"/>
    <n v="0"/>
    <n v="21948123.551199999"/>
    <n v="21948123.551199999"/>
    <m/>
  </r>
  <r>
    <x v="1"/>
    <n v="1"/>
    <x v="1"/>
    <x v="3"/>
    <n v="305"/>
    <s v="00291014380"/>
    <s v="De: 00291014380 A:00099021001 Transferencia de recursos a solicitud de la Administradora Boliviana de Carreteras mediante nota CITE: ABC/GNA/SAF/ATE/2025-0226 (operación bimonetaria), para pagos a beneficiarios (TC 6,86) H.R 2025-04962-R."/>
    <m/>
    <m/>
    <m/>
    <m/>
    <n v="1500000"/>
    <n v="0"/>
    <n v="10290000"/>
    <n v="0"/>
    <n v="10290000"/>
    <m/>
  </r>
  <r>
    <x v="0"/>
    <n v="2"/>
    <x v="0"/>
    <x v="3"/>
    <n v="305"/>
    <s v="00099021001"/>
    <s v="De: 00291014380 A:00099021001 Transferencia de recursos a solicitud de la Administradora Boliviana de Carreteras mediante nota CITE: ABC/GNA/SAF/ATE/2025-0226 (operación bimonetaria), para pagos a beneficiarios (TC 6,86) H.R 2025-04962-R."/>
    <m/>
    <m/>
    <m/>
    <m/>
    <n v="0"/>
    <n v="1500000"/>
    <n v="0"/>
    <n v="10290000"/>
    <n v="10290000"/>
    <m/>
  </r>
  <r>
    <x v="1"/>
    <n v="1"/>
    <x v="1"/>
    <x v="3"/>
    <n v="307"/>
    <s v="00291014379"/>
    <s v="De: 00291014379 A:00099021001 Transferencia de recursos a solicitud de la Administradora Boliviana de Carreteras mediante nota CITE: ABC/GNA/SAF/ATE/2025-0220 (operación bimonetaria), para pagos a beneficiarios (TC 6,86) H.R 2025-04773-R."/>
    <m/>
    <m/>
    <m/>
    <m/>
    <n v="263005"/>
    <n v="0"/>
    <n v="1804214.3"/>
    <n v="0"/>
    <n v="1804214.3"/>
    <m/>
  </r>
  <r>
    <x v="0"/>
    <n v="2"/>
    <x v="0"/>
    <x v="3"/>
    <n v="307"/>
    <s v="00099021001"/>
    <s v="De: 00291014379 A:00099021001 Transferencia de recursos a solicitud de la Administradora Boliviana de Carreteras mediante nota CITE: ABC/GNA/SAF/ATE/2025-0220 (operación bimonetaria), para pagos a beneficiarios (TC 6,86) H.R 2025-04773-R."/>
    <m/>
    <m/>
    <m/>
    <m/>
    <n v="0"/>
    <n v="263005"/>
    <n v="0"/>
    <n v="1804214.3"/>
    <n v="1804214.3"/>
    <m/>
  </r>
  <r>
    <x v="1"/>
    <n v="8"/>
    <x v="1"/>
    <x v="3"/>
    <n v="308"/>
    <s v="00291084302"/>
    <s v="De: 00291084302 A:00099021001 Transferencia de recursos a solicitud de la Administradora Boliviana de Carreteras mediante nota CITE: ABC/GNA/SAF/ATE/2025-0220 (operación bimonetaria), para pagos a beneficiarios (TC 6,86) H.R 2025-04773-R."/>
    <m/>
    <m/>
    <m/>
    <m/>
    <n v="1200000"/>
    <n v="0"/>
    <n v="8232000"/>
    <n v="0"/>
    <n v="8232000"/>
    <m/>
  </r>
  <r>
    <x v="0"/>
    <n v="2"/>
    <x v="0"/>
    <x v="3"/>
    <n v="308"/>
    <s v="00099021001"/>
    <s v="De: 00291084302 A:00099021001 Transferencia de recursos a solicitud de la Administradora Boliviana de Carreteras mediante nota CITE: ABC/GNA/SAF/ATE/2025-0220 (operación bimonetaria), para pagos a beneficiarios (TC 6,86) H.R 2025-04773-R."/>
    <m/>
    <m/>
    <m/>
    <m/>
    <n v="0"/>
    <n v="1200000"/>
    <n v="0"/>
    <n v="8232000"/>
    <n v="8232000"/>
    <m/>
  </r>
  <r>
    <x v="1"/>
    <n v="3"/>
    <x v="1"/>
    <x v="3"/>
    <n v="314"/>
    <s v="00291034305"/>
    <s v="De: 00291034305 A:00099021001 Transferencia de recursos a solicitud de la Administradora Boliviana de Carreteras mediante nota CITE: ABC/GNA/SAF/ATE/2025-0188 (operación bimonetaria), para pagos a beneficiarios (TC 6,86) H.R 2025-04210-R."/>
    <m/>
    <m/>
    <m/>
    <m/>
    <n v="10000000"/>
    <n v="0"/>
    <n v="68600000"/>
    <n v="0"/>
    <n v="68600000"/>
    <m/>
  </r>
  <r>
    <x v="0"/>
    <n v="2"/>
    <x v="0"/>
    <x v="3"/>
    <n v="314"/>
    <s v="00099021001"/>
    <s v="De: 00291034305 A:00099021001 Transferencia de recursos a solicitud de la Administradora Boliviana de Carreteras mediante nota CITE: ABC/GNA/SAF/ATE/2025-0188 (operación bimonetaria), para pagos a beneficiarios (TC 6,86) H.R 2025-04210-R."/>
    <m/>
    <m/>
    <m/>
    <m/>
    <n v="0"/>
    <n v="10000000"/>
    <n v="0"/>
    <n v="68600000"/>
    <n v="68600000"/>
    <m/>
  </r>
  <r>
    <x v="1"/>
    <n v="1"/>
    <x v="1"/>
    <x v="3"/>
    <n v="315"/>
    <s v="00291014362"/>
    <s v="De: 00291014362 A:00099021001 Transferencia de recursos a solicitud de la Administradora Boliviana de Carreteras mediante nota CITE: ABC/GNA/SAF/ATE/2025-0188 (operación bimonetaria), para pagos a beneficiarios (TC 6,86) H.R 2025-04210-R."/>
    <m/>
    <m/>
    <m/>
    <m/>
    <n v="3000000"/>
    <n v="0"/>
    <n v="20580000"/>
    <n v="0"/>
    <n v="20580000"/>
    <m/>
  </r>
  <r>
    <x v="0"/>
    <n v="2"/>
    <x v="0"/>
    <x v="3"/>
    <n v="315"/>
    <s v="00099021001"/>
    <s v="De: 00291014362 A:00099021001 Transferencia de recursos a solicitud de la Administradora Boliviana de Carreteras mediante nota CITE: ABC/GNA/SAF/ATE/2025-0188 (operación bimonetaria), para pagos a beneficiarios (TC 6,86) H.R 2025-04210-R."/>
    <m/>
    <m/>
    <m/>
    <m/>
    <n v="0"/>
    <n v="3000000"/>
    <n v="0"/>
    <n v="20580000"/>
    <n v="20580000"/>
    <m/>
  </r>
  <r>
    <x v="0"/>
    <n v="2"/>
    <x v="0"/>
    <x v="4"/>
    <n v="327"/>
    <s v="00099021001"/>
    <s v="De: 00206044301 A:00099021001 Transferencia de recursos a solicitud del Instituto Nacional de Estadística mediante nota CITE: INE-JNAP-CPV Nº 0264/2025 (operación bimonetaria), para actividades previas al Censo Agropecuario Experimental re"/>
    <m/>
    <m/>
    <m/>
    <m/>
    <n v="0"/>
    <n v="1500000"/>
    <n v="0"/>
    <n v="10290000"/>
    <n v="10290000"/>
    <m/>
  </r>
  <r>
    <x v="1"/>
    <n v="8"/>
    <x v="1"/>
    <x v="4"/>
    <n v="329"/>
    <s v="00291084302"/>
    <s v="De: 00291084302 A:00099021001 Transferencia de recursos a solicitud de la Administradora Boliviana de Carreteras mediante nota CITE: ABC/GNA/SAF/ATE/2025-0231 (operación bimonetaria), para pagos a beneficiarios (TC 6,86) H.R 2025-05424-R."/>
    <m/>
    <m/>
    <m/>
    <m/>
    <n v="1000000"/>
    <n v="0"/>
    <n v="6860000"/>
    <n v="0"/>
    <n v="6860000"/>
    <m/>
  </r>
  <r>
    <x v="0"/>
    <n v="2"/>
    <x v="0"/>
    <x v="4"/>
    <n v="329"/>
    <s v="00099021001"/>
    <s v="De: 00291084302 A:00099021001 Transferencia de recursos a solicitud de la Administradora Boliviana de Carreteras mediante nota CITE: ABC/GNA/SAF/ATE/2025-0231 (operación bimonetaria), para pagos a beneficiarios (TC 6,86) H.R 2025-05424-R."/>
    <m/>
    <m/>
    <m/>
    <m/>
    <n v="0"/>
    <n v="1000000"/>
    <n v="0"/>
    <n v="6860000"/>
    <n v="6860000"/>
    <m/>
  </r>
  <r>
    <x v="1"/>
    <n v="1"/>
    <x v="1"/>
    <x v="4"/>
    <n v="331"/>
    <s v="00291014371"/>
    <s v="De: 00291014371 A:00099021001 Transferencia de recursos a solicitud de la Administradora Boliviana de Carreteras mediante nota CITE: ABC/GNA/SAF/ATE/2025-0231 (operación bimonetaria), para pagos a beneficiarios (TC 6,86) H.R 2025-05424-R."/>
    <m/>
    <m/>
    <m/>
    <m/>
    <n v="1437621.63"/>
    <n v="0"/>
    <n v="9862084.3817999996"/>
    <n v="0"/>
    <n v="9862084.3817999996"/>
    <m/>
  </r>
  <r>
    <x v="0"/>
    <n v="2"/>
    <x v="0"/>
    <x v="4"/>
    <n v="331"/>
    <s v="00099021001"/>
    <s v="De: 00291014371 A:00099021001 Transferencia de recursos a solicitud de la Administradora Boliviana de Carreteras mediante nota CITE: ABC/GNA/SAF/ATE/2025-0231 (operación bimonetaria), para pagos a beneficiarios (TC 6,86) H.R 2025-05424-R."/>
    <m/>
    <m/>
    <m/>
    <m/>
    <n v="0"/>
    <n v="1437621.63"/>
    <n v="0"/>
    <n v="9862084.3817999996"/>
    <n v="9862084.3817999996"/>
    <m/>
  </r>
  <r>
    <x v="1"/>
    <n v="1"/>
    <x v="1"/>
    <x v="5"/>
    <n v="343"/>
    <s v="00291014379"/>
    <s v="De: 00291014379 A:00099021001 Transferencia de recursos a solicitud de la Administradora Boliviana de Carreteras mediante nota CITE: ABC/GNA/SAF/ATE/2025-0235 (operación bimonetaria), para pagos a beneficiarios (TC 6,86) H.R 2025-05652-R."/>
    <m/>
    <m/>
    <m/>
    <m/>
    <n v="472162.97"/>
    <n v="0"/>
    <n v="3239037.9742000001"/>
    <n v="0"/>
    <n v="3239037.9742000001"/>
    <m/>
  </r>
  <r>
    <x v="0"/>
    <n v="2"/>
    <x v="0"/>
    <x v="5"/>
    <n v="343"/>
    <s v="00099021001"/>
    <s v="De: 00291014379 A:00099021001 Transferencia de recursos a solicitud de la Administradora Boliviana de Carreteras mediante nota CITE: ABC/GNA/SAF/ATE/2025-0235 (operación bimonetaria), para pagos a beneficiarios (TC 6,86) H.R 2025-05652-R."/>
    <m/>
    <m/>
    <m/>
    <m/>
    <n v="0"/>
    <n v="472162.97"/>
    <n v="0"/>
    <n v="3239037.9742000001"/>
    <n v="3239037.9742000001"/>
    <m/>
  </r>
  <r>
    <x v="1"/>
    <n v="1"/>
    <x v="1"/>
    <x v="6"/>
    <n v="403"/>
    <s v="00291014362"/>
    <s v="De: 00291014362 A:00099021001 Transferencia de recursos a solicitud de la Administradora Boliviana de Carreteras mediante nota CITE: ABC/GNA/SAF/ATE/2025-0279 (operación bimonetaria), para pagos a beneficiarios (TC 6,86) H.R 2025-06977-R."/>
    <m/>
    <m/>
    <m/>
    <m/>
    <n v="3000000"/>
    <n v="0"/>
    <n v="20580000"/>
    <n v="0"/>
    <n v="20580000"/>
    <m/>
  </r>
  <r>
    <x v="0"/>
    <n v="2"/>
    <x v="0"/>
    <x v="6"/>
    <n v="403"/>
    <s v="00099021001"/>
    <s v="De: 00291014362 A:00099021001 Transferencia de recursos a solicitud de la Administradora Boliviana de Carreteras mediante nota CITE: ABC/GNA/SAF/ATE/2025-0279 (operación bimonetaria), para pagos a beneficiarios (TC 6,86) H.R 2025-06977-R."/>
    <m/>
    <m/>
    <m/>
    <m/>
    <n v="0"/>
    <n v="3000000"/>
    <n v="0"/>
    <n v="20580000"/>
    <n v="20580000"/>
    <m/>
  </r>
  <r>
    <x v="2"/>
    <n v="5"/>
    <x v="2"/>
    <x v="7"/>
    <n v="421"/>
    <s v="00046057009"/>
    <s v="De: 00046057009 A:00099021001 Transferencia de recursos a solicitud del Ministerio de Salud y Deportes mediante nota CITE: MSyD/DGP/UGESPRO/FRISDP/CE/7/2025 (operación bimonetaria), para la ejecución del Programa Mejora en la Accesibilidad"/>
    <m/>
    <m/>
    <m/>
    <m/>
    <n v="81128.42"/>
    <n v="0"/>
    <n v="556540.96120000002"/>
    <n v="0"/>
    <n v="556540.96120000002"/>
    <m/>
  </r>
  <r>
    <x v="0"/>
    <n v="2"/>
    <x v="0"/>
    <x v="7"/>
    <n v="421"/>
    <s v="00099021001"/>
    <s v="De: 00046057009 A:00099021001 Transferencia de recursos a solicitud del Ministerio de Salud y Deportes mediante nota CITE: MSyD/DGP/UGESPRO/FRISDP/CE/7/2025 (operación bimonetaria), para la ejecución del Programa Mejora en la Accesibilidad"/>
    <m/>
    <m/>
    <m/>
    <m/>
    <n v="0"/>
    <n v="81128.42"/>
    <n v="0"/>
    <n v="556540.96120000002"/>
    <n v="556540.96120000002"/>
    <m/>
  </r>
  <r>
    <x v="0"/>
    <n v="2"/>
    <x v="0"/>
    <x v="8"/>
    <n v="517"/>
    <s v="00099021001"/>
    <s v="De: 00086057002 A:00099021001 Transferencia de Recursos a solicitud del Programa de Gestión Integral de los Residuos Sólidos en Bolivia dependiente del Ministerio de Medio Ambiente y Agua mediante nota CITE: UCPPAAP-CAF-0145-CAR/25 (operaci"/>
    <m/>
    <m/>
    <m/>
    <m/>
    <n v="0"/>
    <n v="2000000"/>
    <n v="0"/>
    <n v="13720000"/>
    <n v="13720000"/>
    <m/>
  </r>
  <r>
    <x v="0"/>
    <n v="2"/>
    <x v="0"/>
    <x v="9"/>
    <n v="531"/>
    <s v="00099021001"/>
    <s v="De: 00206044302 A:00099021001 Transferencia de recursos a solicitud del Instituto Nacional de Estadística mediante nota CITE: INE-PFSEEPB-UEP-JNAP Nº 0441/2025 (operación bimonetaria), para el Programa Fortalecimiento del Sistema Estadísti"/>
    <m/>
    <m/>
    <m/>
    <m/>
    <n v="0"/>
    <n v="1000000"/>
    <n v="0"/>
    <n v="6860000"/>
    <n v="6860000"/>
    <m/>
  </r>
  <r>
    <x v="3"/>
    <n v="4"/>
    <x v="3"/>
    <x v="9"/>
    <n v="542"/>
    <s v="00086047007"/>
    <s v="De: 00086047007 A:00099021001 Transferencia de Recursos a solicitud de la Unidad de Coordinación y Ejecución del Programa Más Inversión para Riego UCEP MI RIEGO dependiente del Ministerio de Medio Ambiente y Agua mediante nota CITE: UCEP-M"/>
    <m/>
    <m/>
    <m/>
    <m/>
    <n v="220792.25"/>
    <n v="0"/>
    <n v="1514634.835"/>
    <n v="0"/>
    <n v="1514634.835"/>
    <m/>
  </r>
  <r>
    <x v="0"/>
    <n v="2"/>
    <x v="0"/>
    <x v="9"/>
    <n v="542"/>
    <s v="00099021001"/>
    <s v="De: 00086047007 A:00099021001 Transferencia de Recursos a solicitud de la Unidad de Coordinación y Ejecución del Programa Más Inversión para Riego UCEP MI RIEGO dependiente del Ministerio de Medio Ambiente y Agua mediante nota CITE: UCEP-M"/>
    <m/>
    <m/>
    <m/>
    <m/>
    <n v="0"/>
    <n v="220792.25"/>
    <n v="0"/>
    <n v="1514634.835"/>
    <n v="1514634.835"/>
    <m/>
  </r>
  <r>
    <x v="1"/>
    <n v="8"/>
    <x v="1"/>
    <x v="10"/>
    <n v="550"/>
    <s v="00291084302"/>
    <s v="De: 00291084302 A:00099021001 Transferencia de recursos a solicitud de la Administradora Boliviana de Carreteras mediante nota CITE: ABC/GNA/SAF/ATE/2025-0379 (operación bimonetaria), para pagos a beneficiarios (TC 6,86) H.R 2025-09064-R."/>
    <m/>
    <m/>
    <m/>
    <m/>
    <n v="1700000"/>
    <n v="0"/>
    <n v="11662000"/>
    <n v="0"/>
    <n v="11662000"/>
    <m/>
  </r>
  <r>
    <x v="0"/>
    <n v="2"/>
    <x v="0"/>
    <x v="10"/>
    <n v="550"/>
    <s v="00099021001"/>
    <s v="De: 00291084302 A:00099021001 Transferencia de recursos a solicitud de la Administradora Boliviana de Carreteras mediante nota CITE: ABC/GNA/SAF/ATE/2025-0379 (operación bimonetaria), para pagos a beneficiarios (TC 6,86) H.R 2025-09064-R."/>
    <m/>
    <m/>
    <m/>
    <m/>
    <n v="0"/>
    <n v="1700000"/>
    <n v="0"/>
    <n v="11662000"/>
    <n v="11662000"/>
    <m/>
  </r>
  <r>
    <x v="1"/>
    <n v="1"/>
    <x v="1"/>
    <x v="10"/>
    <n v="552"/>
    <s v="00291014379"/>
    <s v="De: 00291014379 A:00099021001 Transferencia de recursos a solicitud de la Administradora Boliviana de Carreteras mediante nota CITE: ABC/GNA/SAF/ATE/2025-0379 (operación bimonetaria), para pagos a beneficiarios (TC 6,86) H.R 2025-09064-R."/>
    <m/>
    <m/>
    <m/>
    <m/>
    <n v="1265525.43"/>
    <n v="0"/>
    <n v="8681504.4497999996"/>
    <n v="0"/>
    <n v="8681504.4497999996"/>
    <m/>
  </r>
  <r>
    <x v="0"/>
    <n v="2"/>
    <x v="0"/>
    <x v="10"/>
    <n v="552"/>
    <s v="00099021001"/>
    <s v="De: 00291014379 A:00099021001 Transferencia de recursos a solicitud de la Administradora Boliviana de Carreteras mediante nota CITE: ABC/GNA/SAF/ATE/2025-0379 (operación bimonetaria), para pagos a beneficiarios (TC 6,86) H.R 2025-09064-R."/>
    <m/>
    <m/>
    <m/>
    <m/>
    <n v="0"/>
    <n v="1265525.43"/>
    <n v="0"/>
    <n v="8681504.4497999996"/>
    <n v="8681504.4497999996"/>
    <m/>
  </r>
  <r>
    <x v="1"/>
    <n v="1"/>
    <x v="1"/>
    <x v="11"/>
    <n v="572"/>
    <s v="00291014362"/>
    <s v="De: 00291014362 A:00099021001 De: 00291014362 A: 00099021001 Transferencia de recursos a solicitud de la Administradora Boliviana de Carreteras mediante nota CITE: ABC/GNA/SAF/ATE/2025-0402 (operación bimonetaria), para pagos a beneficiari"/>
    <m/>
    <m/>
    <m/>
    <m/>
    <n v="2000000"/>
    <n v="0"/>
    <n v="13720000"/>
    <n v="0"/>
    <n v="13720000"/>
    <m/>
  </r>
  <r>
    <x v="0"/>
    <n v="2"/>
    <x v="0"/>
    <x v="11"/>
    <n v="572"/>
    <s v="00099021001"/>
    <s v="De: 00291014362 A:00099021001 De: 00291014362 A: 00099021001 Transferencia de recursos a solicitud de la Administradora Boliviana de Carreteras mediante nota CITE: ABC/GNA/SAF/ATE/2025-0402 (operación bimonetaria), para pagos a beneficiari"/>
    <m/>
    <m/>
    <m/>
    <m/>
    <n v="0"/>
    <n v="2000000"/>
    <n v="0"/>
    <n v="13720000"/>
    <n v="13720000"/>
    <m/>
  </r>
  <r>
    <x v="1"/>
    <n v="1"/>
    <x v="1"/>
    <x v="11"/>
    <n v="574"/>
    <s v="00291014344"/>
    <s v="De: 00291014344 A:00099021001 De: 00291014344 A: 00099021001 Transferencia de recursos a solicitud de la Administradora Boliviana de Carreteras mediante nota CITE: ABC/GNA/SAF/ATE/2025-0402 (operación bimonetaria), para pagos a beneficiari"/>
    <m/>
    <m/>
    <m/>
    <m/>
    <n v="1443910.54"/>
    <n v="0"/>
    <n v="9905226.3044000007"/>
    <n v="0"/>
    <n v="9905226.3044000007"/>
    <m/>
  </r>
  <r>
    <x v="0"/>
    <n v="2"/>
    <x v="0"/>
    <x v="11"/>
    <n v="574"/>
    <s v="00099021001"/>
    <s v="De: 00291014344 A:00099021001 De: 00291014344 A: 00099021001 Transferencia de recursos a solicitud de la Administradora Boliviana de Carreteras mediante nota CITE: ABC/GNA/SAF/ATE/2025-0402 (operación bimonetaria), para pagos a beneficiari"/>
    <m/>
    <m/>
    <m/>
    <m/>
    <n v="0"/>
    <n v="1443910.54"/>
    <n v="0"/>
    <n v="9905226.3044000007"/>
    <n v="9905226.3044000007"/>
    <m/>
  </r>
  <r>
    <x v="4"/>
    <n v="1"/>
    <x v="4"/>
    <x v="12"/>
    <n v="663"/>
    <s v="00253014301"/>
    <s v="De: 00253014301 A:00099021001 Transferencia de recursos a solicitud de la Entidad Ejecutora de Medio Ambiente y Agua dependiente del Ministerio de Medio Ambiente y Agua mediante nota CITE: GM-0209-EMAGUA/2025 (operación bimonetaria), para"/>
    <m/>
    <m/>
    <m/>
    <m/>
    <n v="2000000"/>
    <n v="0"/>
    <n v="13720000"/>
    <n v="0"/>
    <n v="13720000"/>
    <m/>
  </r>
  <r>
    <x v="0"/>
    <n v="2"/>
    <x v="0"/>
    <x v="12"/>
    <n v="663"/>
    <s v="00099021001"/>
    <s v="De: 00253014301 A:00099021001 Transferencia de recursos a solicitud de la Entidad Ejecutora de Medio Ambiente y Agua dependiente del Ministerio de Medio Ambiente y Agua mediante nota CITE: GM-0209-EMAGUA/2025 (operación bimonetaria), para"/>
    <m/>
    <m/>
    <m/>
    <m/>
    <n v="0"/>
    <n v="2000000"/>
    <n v="0"/>
    <n v="13720000"/>
    <n v="13720000"/>
    <m/>
  </r>
  <r>
    <x v="4"/>
    <n v="1"/>
    <x v="4"/>
    <x v="12"/>
    <n v="664"/>
    <s v="00253014301"/>
    <s v="De: 00253014301 A:00099021001 Transferencia de recursos a solicitud de la Entidad Ejecutora de Medio Ambiente y Agua dependiente del Ministerio de Medio Ambiente y Agua mediante nota CITE: GM-0209-EMAGUA/2025 (operación bimonetaria), para"/>
    <m/>
    <m/>
    <m/>
    <m/>
    <n v="194531"/>
    <n v="0"/>
    <n v="1334482.6600000001"/>
    <n v="0"/>
    <n v="1334482.6600000001"/>
    <m/>
  </r>
  <r>
    <x v="0"/>
    <n v="2"/>
    <x v="0"/>
    <x v="12"/>
    <n v="664"/>
    <s v="00099021001"/>
    <s v="De: 00253014301 A:00099021001 Transferencia de recursos a solicitud de la Entidad Ejecutora de Medio Ambiente y Agua dependiente del Ministerio de Medio Ambiente y Agua mediante nota CITE: GM-0209-EMAGUA/2025 (operación bimonetaria), para"/>
    <m/>
    <m/>
    <m/>
    <m/>
    <n v="0"/>
    <n v="194531"/>
    <n v="0"/>
    <n v="1334482.6600000001"/>
    <n v="1334482.6600000001"/>
    <m/>
  </r>
  <r>
    <x v="0"/>
    <n v="2"/>
    <x v="0"/>
    <x v="12"/>
    <n v="668"/>
    <s v="00099021001"/>
    <s v="De: 00383012002 A:00099021001 Transferencia de recursos a solicitud de la Agencia Boliviana de Correos mediante nota CITE: AGBC-AGBC/DAF/TFC-CPRV-0137-CAR/2025 (operación bimonetaria), para realizar los correspondientes gastos operativos y"/>
    <m/>
    <m/>
    <m/>
    <m/>
    <n v="0"/>
    <n v="12208.34"/>
    <n v="0"/>
    <n v="83749.212400000004"/>
    <n v="83749.212400000004"/>
    <m/>
  </r>
  <r>
    <x v="0"/>
    <n v="2"/>
    <x v="0"/>
    <x v="12"/>
    <n v="669"/>
    <s v="00099021001"/>
    <s v="De: 00383012002 A:00099021001 Transferencia de recursos a solicitud de la Agencia Boliviana de Correos mediante nota CITE: AGBC-AGBC/DAF/TFC-CPRV-0137-CAR/2025 (operación bimonetaria), para realizar los correspondientes gastos operativos y"/>
    <m/>
    <m/>
    <m/>
    <m/>
    <n v="0"/>
    <n v="35148.71"/>
    <n v="0"/>
    <n v="241120.15059999999"/>
    <n v="241120.15059999999"/>
    <m/>
  </r>
  <r>
    <x v="0"/>
    <n v="2"/>
    <x v="0"/>
    <x v="12"/>
    <n v="670"/>
    <s v="00099021001"/>
    <s v="De: 00383012002 A:00099021001 Transferencia de recursos a solicitud de la Agencia Boliviana de Correos mediante nota CITE: AGBC-AGBC/DAF/TFC-CPRV-0137-CAR/2025 (operación bimonetaria), para realizar los correspondientes gastos operativos y"/>
    <m/>
    <m/>
    <m/>
    <m/>
    <n v="0"/>
    <n v="1759.95"/>
    <n v="0"/>
    <n v="12073.257000000001"/>
    <n v="12073.257000000001"/>
    <m/>
  </r>
  <r>
    <x v="0"/>
    <n v="2"/>
    <x v="0"/>
    <x v="13"/>
    <n v="714"/>
    <s v="00099021001"/>
    <s v="De: 00078027006 A:00099021001 Transferencia de recursos a solicitud del Proyecto Mejora del Acceso Sostenible a la Electricidad - Convenio de Prestamo 9611-BO dependiente del Ministerio de Hidrocarburos y Energías mediante nota CITE: MHE-VM"/>
    <m/>
    <m/>
    <m/>
    <m/>
    <n v="0"/>
    <n v="500000"/>
    <n v="0"/>
    <n v="3430000"/>
    <n v="3430000"/>
    <m/>
  </r>
  <r>
    <x v="1"/>
    <n v="1"/>
    <x v="1"/>
    <x v="13"/>
    <n v="718"/>
    <s v="00291014371"/>
    <s v="De: 00291014371 A:00099021001 Transferencia de recursos a solicitud de la Administradora Boliviana de Carreteras mediante nota CITE: ABC/GNA/SAF/ATE/2025-0454 (operación bimonetaria), para pagos a beneficiarios (TC 6,86) H.R 2025-11037-R."/>
    <m/>
    <m/>
    <m/>
    <m/>
    <n v="75136.36"/>
    <n v="0"/>
    <n v="515435.42960000003"/>
    <n v="0"/>
    <n v="515435.42960000003"/>
    <m/>
  </r>
  <r>
    <x v="0"/>
    <n v="2"/>
    <x v="0"/>
    <x v="13"/>
    <n v="718"/>
    <s v="00099021001"/>
    <s v="De: 00291014371 A:00099021001 Transferencia de recursos a solicitud de la Administradora Boliviana de Carreteras mediante nota CITE: ABC/GNA/SAF/ATE/2025-0454 (operación bimonetaria), para pagos a beneficiarios (TC 6,86) H.R 2025-11037-R."/>
    <m/>
    <m/>
    <m/>
    <m/>
    <n v="0"/>
    <n v="75136.36"/>
    <n v="0"/>
    <n v="515435.42960000003"/>
    <n v="515435.42960000003"/>
    <m/>
  </r>
  <r>
    <x v="1"/>
    <n v="1"/>
    <x v="1"/>
    <x v="13"/>
    <n v="720"/>
    <s v="00291014344"/>
    <s v="De: 00291014344 A:00099021001 Transferencia de recursos a solicitud de la Administradora Boliviana de Carreteras mediante nota CITE: ABC/GNA/SAF/ATE/2025-0454 (operación bimonetaria), para pagos a beneficiarios (TC 6,86) H.R 2025-11037-R."/>
    <m/>
    <m/>
    <m/>
    <m/>
    <n v="8000000"/>
    <n v="0"/>
    <n v="54880000"/>
    <n v="0"/>
    <n v="54880000"/>
    <m/>
  </r>
  <r>
    <x v="0"/>
    <n v="2"/>
    <x v="0"/>
    <x v="13"/>
    <n v="720"/>
    <s v="00099021001"/>
    <s v="De: 00291014344 A:00099021001 Transferencia de recursos a solicitud de la Administradora Boliviana de Carreteras mediante nota CITE: ABC/GNA/SAF/ATE/2025-0454 (operación bimonetaria), para pagos a beneficiarios (TC 6,86) H.R 2025-11037-R."/>
    <m/>
    <m/>
    <m/>
    <m/>
    <n v="0"/>
    <n v="8000000"/>
    <n v="0"/>
    <n v="54880000"/>
    <n v="54880000"/>
    <m/>
  </r>
  <r>
    <x v="1"/>
    <n v="1"/>
    <x v="1"/>
    <x v="13"/>
    <n v="722"/>
    <s v="00291014341"/>
    <s v="De: 00291014341 A:00099021001 Transferencia de recursos a solicitud de la Administradora Boliviana de Carreteras mediante nota CITE: ABC/GNA/SAF/ATE/2025-0454 (operación bimonetaria), para pagos a beneficiarios (TC 6,86) H.R 2025-11037-R."/>
    <m/>
    <m/>
    <m/>
    <m/>
    <n v="400000"/>
    <n v="0"/>
    <n v="2744000"/>
    <n v="0"/>
    <n v="2744000"/>
    <m/>
  </r>
  <r>
    <x v="0"/>
    <n v="2"/>
    <x v="0"/>
    <x v="13"/>
    <n v="722"/>
    <s v="00099021001"/>
    <s v="De: 00291014341 A:00099021001 Transferencia de recursos a solicitud de la Administradora Boliviana de Carreteras mediante nota CITE: ABC/GNA/SAF/ATE/2025-0454 (operación bimonetaria), para pagos a beneficiarios (TC 6,86) H.R 2025-11037-R."/>
    <m/>
    <m/>
    <m/>
    <m/>
    <n v="0"/>
    <n v="400000"/>
    <n v="0"/>
    <n v="2744000"/>
    <n v="2744000"/>
    <m/>
  </r>
  <r>
    <x v="1"/>
    <n v="5"/>
    <x v="1"/>
    <x v="13"/>
    <n v="724"/>
    <s v="00291054301"/>
    <s v="De: 00291054301 A:00099021001 Transferencia de recursos a solicitud de la Administradora Boliviana de Carreteras mediante nota CITE: ABC/GNA/SAF/ATE/2025-0454 (operación bimonetaria), para pagos a beneficiarios (TC 6,86) H.R 2025-11037-R."/>
    <m/>
    <m/>
    <m/>
    <m/>
    <n v="5000000"/>
    <n v="0"/>
    <n v="34300000"/>
    <n v="0"/>
    <n v="34300000"/>
    <m/>
  </r>
  <r>
    <x v="0"/>
    <n v="2"/>
    <x v="0"/>
    <x v="13"/>
    <n v="724"/>
    <s v="00099021001"/>
    <s v="De: 00291054301 A:00099021001 Transferencia de recursos a solicitud de la Administradora Boliviana de Carreteras mediante nota CITE: ABC/GNA/SAF/ATE/2025-0454 (operación bimonetaria), para pagos a beneficiarios (TC 6,86) H.R 2025-11037-R."/>
    <m/>
    <m/>
    <m/>
    <m/>
    <n v="0"/>
    <n v="5000000"/>
    <n v="0"/>
    <n v="34300000"/>
    <n v="34300000"/>
    <m/>
  </r>
  <r>
    <x v="5"/>
    <n v="1"/>
    <x v="5"/>
    <x v="14"/>
    <n v="736"/>
    <s v="00514014308"/>
    <s v="De: 00514014308 A:00099021001 Transferencia de recursos a solicitud de la Empresa Nacional de Electricidad dependiente del Ministerio de Hidrocarburos y Energías mediante nota CITE: ENDE-DEEM-3/17-25, para cumplir con los compromisos pendie"/>
    <m/>
    <m/>
    <m/>
    <m/>
    <n v="9000000"/>
    <n v="0"/>
    <n v="61740000"/>
    <n v="0"/>
    <n v="61740000"/>
    <m/>
  </r>
  <r>
    <x v="0"/>
    <n v="2"/>
    <x v="0"/>
    <x v="14"/>
    <n v="736"/>
    <s v="00099021001"/>
    <s v="De: 00514014308 A:00099021001 Transferencia de recursos a solicitud de la Empresa Nacional de Electricidad dependiente del Ministerio de Hidrocarburos y Energías mediante nota CITE: ENDE-DEEM-3/17-25, para cumplir con los compromisos pendie"/>
    <m/>
    <m/>
    <m/>
    <m/>
    <n v="0"/>
    <n v="9000000"/>
    <n v="0"/>
    <n v="61740000"/>
    <n v="61740000"/>
    <m/>
  </r>
  <r>
    <x v="5"/>
    <n v="1"/>
    <x v="5"/>
    <x v="14"/>
    <n v="737"/>
    <s v="00514014309"/>
    <s v="De: 00514014309 A:00099021001 Transferencia de recursos a solicitud de la Empresa Nacional de Electricidad dependiente del Ministerio de Hidrocarburos y Energías mediante nota CITE: ENDE-DEEM-3/18-25, para cumplir con los compromisos pendi"/>
    <m/>
    <m/>
    <m/>
    <m/>
    <n v="450000"/>
    <n v="0"/>
    <n v="3087000"/>
    <n v="0"/>
    <n v="3087000"/>
    <m/>
  </r>
  <r>
    <x v="0"/>
    <n v="2"/>
    <x v="0"/>
    <x v="14"/>
    <n v="737"/>
    <s v="00099021001"/>
    <s v="De: 00514014309 A:00099021001 Transferencia de recursos a solicitud de la Empresa Nacional de Electricidad dependiente del Ministerio de Hidrocarburos y Energías mediante nota CITE: ENDE-DEEM-3/18-25, para cumplir con los compromisos pendi"/>
    <m/>
    <m/>
    <m/>
    <m/>
    <n v="0"/>
    <n v="450000"/>
    <n v="0"/>
    <n v="3087000"/>
    <n v="3087000"/>
    <m/>
  </r>
  <r>
    <x v="0"/>
    <n v="2"/>
    <x v="0"/>
    <x v="15"/>
    <n v="818"/>
    <s v="00099021001"/>
    <s v="De: 00383012002 A:00099021001 Transferencia de recursos a solicitud de la Agencia Boliviana de Correos dependiente del Ministerio de Obras Públicas, Servicios y Vivienda mediante nota CITE: AGBC-AGBC/DAF/TFC-CPRV-0164-CAR/2025 H.R. 2025-12"/>
    <m/>
    <m/>
    <m/>
    <m/>
    <n v="0"/>
    <n v="10955.99"/>
    <n v="0"/>
    <n v="75158.091400000005"/>
    <n v="75158.091400000005"/>
    <m/>
  </r>
  <r>
    <x v="0"/>
    <n v="2"/>
    <x v="0"/>
    <x v="15"/>
    <n v="820"/>
    <s v="00099021001"/>
    <s v="De: 00099021001 A:00010011102 De: 00099021001 A: 00010011102 Transferencia de recursos a solicitud del Ministerio de Relaciones Exteriores mediante nota CITE: GM-DGAA-UFI-AC-Cs-22/2024 por error involuntario fue depositado a través de BOD N"/>
    <m/>
    <m/>
    <m/>
    <m/>
    <n v="50"/>
    <n v="0"/>
    <n v="343"/>
    <n v="0"/>
    <n v="343"/>
    <m/>
  </r>
  <r>
    <x v="0"/>
    <n v="2"/>
    <x v="0"/>
    <x v="16"/>
    <n v="881"/>
    <s v="00099021001"/>
    <s v="De: 00287104322 A:00099021001 Transferencia de recursos a solicitud del Fondo Nacional de Inversión Productiva y Social mediante nota CITE: FPS/GFA/UFI/TES/TRL/0049/2025, (operación bimonetaria), para realizar pagos de comprobantes C-31"/>
    <m/>
    <m/>
    <m/>
    <m/>
    <n v="0"/>
    <n v="338780"/>
    <n v="0"/>
    <n v="2324030.8000000003"/>
    <n v="2324030.8000000003"/>
    <m/>
  </r>
  <r>
    <x v="6"/>
    <n v="1"/>
    <x v="6"/>
    <x v="16"/>
    <n v="883"/>
    <s v="00212018002"/>
    <s v="De: 00212018002 A:00099021001 Transferencia de recursos a solicitud del Instituto Nacional de Reforma Agraria dependiente del Ministerio de Desarrollo Rural y Tierras mediante nota CITE: DGAF-C-EXT N° 154/2025, (operación bimonetaria), pa"/>
    <m/>
    <m/>
    <m/>
    <m/>
    <n v="33101"/>
    <n v="0"/>
    <n v="227072.86000000002"/>
    <n v="0"/>
    <n v="227072.86000000002"/>
    <m/>
  </r>
  <r>
    <x v="0"/>
    <n v="2"/>
    <x v="0"/>
    <x v="16"/>
    <n v="883"/>
    <s v="00099021001"/>
    <s v="De: 00212018002 A:00099021001 Transferencia de recursos a solicitud del Instituto Nacional de Reforma Agraria dependiente del Ministerio de Desarrollo Rural y Tierras mediante nota CITE: DGAF-C-EXT N° 154/2025, (operación bimonetaria), pa"/>
    <m/>
    <m/>
    <m/>
    <m/>
    <n v="0"/>
    <n v="33101"/>
    <n v="0"/>
    <n v="227072.86000000002"/>
    <n v="227072.86000000002"/>
    <m/>
  </r>
  <r>
    <x v="6"/>
    <n v="1"/>
    <x v="6"/>
    <x v="16"/>
    <n v="885"/>
    <s v="00212018001"/>
    <s v="De: 00212018001 A:00099021001 Transferencia de recursos a solicitud del Instituto Nacional de Reforma Agraria dependiente del Ministerio de Desarrollo Rural y Tierras mediante nota CITE: DGAF-C-EXT N° 155/2025, (operación bimonetaria), pa"/>
    <m/>
    <m/>
    <m/>
    <m/>
    <n v="299223"/>
    <n v="0"/>
    <n v="2052669.78"/>
    <n v="0"/>
    <n v="2052669.78"/>
    <m/>
  </r>
  <r>
    <x v="0"/>
    <n v="2"/>
    <x v="0"/>
    <x v="16"/>
    <n v="885"/>
    <s v="00099021001"/>
    <s v="De: 00212018001 A:00099021001 Transferencia de recursos a solicitud del Instituto Nacional de Reforma Agraria dependiente del Ministerio de Desarrollo Rural y Tierras mediante nota CITE: DGAF-C-EXT N° 155/2025, (operación bimonetaria), pa"/>
    <m/>
    <m/>
    <m/>
    <m/>
    <n v="0"/>
    <n v="299223"/>
    <n v="0"/>
    <n v="2052669.78"/>
    <n v="2052669.78"/>
    <m/>
  </r>
  <r>
    <x v="0"/>
    <n v="2"/>
    <x v="0"/>
    <x v="17"/>
    <n v="920"/>
    <s v="00099021001"/>
    <s v="De: 00287104317 A:00099021001 Transferencia de recursos a solicitud del Fondo Nacional de Inversión Productiva y Social mediante nota CITE: FPS/GFA/UFI/TES/TRL/0050/2025, (operación bimonetaria), para realizar pagos de comprobantes C-31"/>
    <m/>
    <m/>
    <m/>
    <m/>
    <n v="0"/>
    <n v="1055661.51"/>
    <n v="0"/>
    <n v="7241837.9586000005"/>
    <n v="7241837.9586000005"/>
    <m/>
  </r>
  <r>
    <x v="5"/>
    <n v="1"/>
    <x v="5"/>
    <x v="18"/>
    <n v="1051"/>
    <s v="00514017008"/>
    <s v="De: 00514017008 A:00099021001 Transferencia de recursos a solicitud de la Empresa Nacional de Electricidad dependiente del Ministerio de Hidrocarburos y Energías mediante nota CITE: ENDE-DEEM-4/3-25, (operación bimonetaria), para cubrir ga"/>
    <m/>
    <m/>
    <m/>
    <m/>
    <n v="6328105"/>
    <n v="0"/>
    <n v="43410800.300000004"/>
    <n v="0"/>
    <n v="43410800.300000004"/>
    <m/>
  </r>
  <r>
    <x v="0"/>
    <n v="2"/>
    <x v="0"/>
    <x v="18"/>
    <n v="1051"/>
    <s v="00099021001"/>
    <s v="De: 00514017008 A:00099021001 Transferencia de recursos a solicitud de la Empresa Nacional de Electricidad dependiente del Ministerio de Hidrocarburos y Energías mediante nota CITE: ENDE-DEEM-4/3-25, (operación bimonetaria), para cubrir ga"/>
    <m/>
    <m/>
    <m/>
    <m/>
    <n v="0"/>
    <n v="6328105"/>
    <n v="0"/>
    <n v="43410800.300000004"/>
    <n v="43410800.300000004"/>
    <m/>
  </r>
  <r>
    <x v="1"/>
    <n v="1"/>
    <x v="1"/>
    <x v="19"/>
    <n v="1056"/>
    <s v="00291014379"/>
    <s v="De: 00291014379 A:00099021001 Transferencia de recursos a solicitud de la Administradora Boliviana de Carreteras mediante nota CITE: ABC/GNA/SAF/ATE/2025-0599 (operación bimonetaria), para pagos a beneficiarios (TC 6,86) H.R 2025-14266-R."/>
    <m/>
    <m/>
    <m/>
    <m/>
    <n v="189617.73"/>
    <n v="0"/>
    <n v="1300777.6278000001"/>
    <n v="0"/>
    <n v="1300777.6278000001"/>
    <m/>
  </r>
  <r>
    <x v="0"/>
    <n v="2"/>
    <x v="0"/>
    <x v="19"/>
    <n v="1056"/>
    <s v="00099021001"/>
    <s v="De: 00291014379 A:00099021001 Transferencia de recursos a solicitud de la Administradora Boliviana de Carreteras mediante nota CITE: ABC/GNA/SAF/ATE/2025-0599 (operación bimonetaria), para pagos a beneficiarios (TC 6,86) H.R 2025-14266-R."/>
    <m/>
    <m/>
    <m/>
    <m/>
    <n v="0"/>
    <n v="189617.73"/>
    <n v="0"/>
    <n v="1300777.6278000001"/>
    <n v="1300777.6278000001"/>
    <m/>
  </r>
  <r>
    <x v="1"/>
    <n v="8"/>
    <x v="1"/>
    <x v="19"/>
    <n v="1058"/>
    <s v="00291084302"/>
    <s v="De: 00291084302 A:00099021001 Transferencia de recursos a solicitud de la Administradora Boliviana de Carreteras mediante nota CITE: ABC/GNA/SAF/ATE/2025-0599 (operación bimonetaria), para pagos a beneficiarios (TC 6,86) H.R 2025-14266-R."/>
    <m/>
    <m/>
    <m/>
    <m/>
    <n v="450000"/>
    <n v="0"/>
    <n v="3087000"/>
    <n v="0"/>
    <n v="3087000"/>
    <m/>
  </r>
  <r>
    <x v="0"/>
    <n v="2"/>
    <x v="0"/>
    <x v="19"/>
    <n v="1058"/>
    <s v="00099021001"/>
    <s v="De: 00291084302 A:00099021001 Transferencia de recursos a solicitud de la Administradora Boliviana de Carreteras mediante nota CITE: ABC/GNA/SAF/ATE/2025-0599 (operación bimonetaria), para pagos a beneficiarios (TC 6,86) H.R 2025-14266-R."/>
    <m/>
    <m/>
    <m/>
    <m/>
    <n v="0"/>
    <n v="450000"/>
    <n v="0"/>
    <n v="3087000"/>
    <n v="3087000"/>
    <m/>
  </r>
  <r>
    <x v="7"/>
    <n v="12"/>
    <x v="7"/>
    <x v="20"/>
    <n v="1113"/>
    <s v="00081127003"/>
    <s v="De: 00081127003 A:00099021001 Transferencia de recursos a solicitud del Ministerio de Obras Públicas, Servicios y Vivienda mediante nota CITE: CAR/MOPSV/VMT/DGTA/UTA N° 0052/2025 (operación bimonetaria), para el pago de C-31, en el marco de"/>
    <m/>
    <m/>
    <m/>
    <m/>
    <n v="4915122.01"/>
    <n v="0"/>
    <n v="33717736.988600001"/>
    <n v="0"/>
    <n v="33717736.988600001"/>
    <m/>
  </r>
  <r>
    <x v="0"/>
    <n v="2"/>
    <x v="0"/>
    <x v="20"/>
    <n v="1113"/>
    <s v="00099021001"/>
    <s v="De: 00081127003 A:00099021001 Transferencia de recursos a solicitud del Ministerio de Obras Públicas, Servicios y Vivienda mediante nota CITE: CAR/MOPSV/VMT/DGTA/UTA N° 0052/2025 (operación bimonetaria), para el pago de C-31, en el marco de"/>
    <m/>
    <m/>
    <m/>
    <m/>
    <n v="0"/>
    <n v="4915122.01"/>
    <n v="0"/>
    <n v="33717736.988600001"/>
    <n v="33717736.988600001"/>
    <m/>
  </r>
  <r>
    <x v="1"/>
    <n v="6"/>
    <x v="1"/>
    <x v="21"/>
    <n v="1180"/>
    <s v="00291064301"/>
    <s v="De: 00291064301 A:00099021001 Transferencia de recursos a solicitud de la Administradora Boliviana de Carreteras mediante nota CITE: ABC/GNA/SAF/ATE/2025-0651 (operación bimonetaria), para pagos a beneficiarios (TC 6,86) H.R 2025-15633-R."/>
    <m/>
    <m/>
    <m/>
    <m/>
    <n v="50000"/>
    <n v="0"/>
    <n v="343000"/>
    <n v="0"/>
    <n v="343000"/>
    <m/>
  </r>
  <r>
    <x v="0"/>
    <n v="2"/>
    <x v="0"/>
    <x v="21"/>
    <n v="1180"/>
    <s v="00099021001"/>
    <s v="De: 00291064301 A:00099021001 Transferencia de recursos a solicitud de la Administradora Boliviana de Carreteras mediante nota CITE: ABC/GNA/SAF/ATE/2025-0651 (operación bimonetaria), para pagos a beneficiarios (TC 6,86) H.R 2025-15633-R."/>
    <m/>
    <m/>
    <m/>
    <m/>
    <n v="0"/>
    <n v="50000"/>
    <n v="0"/>
    <n v="343000"/>
    <n v="343000"/>
    <m/>
  </r>
  <r>
    <x v="1"/>
    <n v="1"/>
    <x v="1"/>
    <x v="21"/>
    <n v="1182"/>
    <s v="00291014370"/>
    <s v="De: 00291014370 A:00099021001 Transferencia de recursos a solicitud de la Administradora Boliviana de Carreteras mediante nota CITE: ABC/GNA/SAF/ATE/2025-0651 (operación bimonetaria), para pagos a beneficiarios (TC 6,86) H.R 2025-15633-R."/>
    <m/>
    <m/>
    <m/>
    <m/>
    <n v="133262.20000000001"/>
    <n v="0"/>
    <n v="914178.69200000016"/>
    <n v="0"/>
    <n v="914178.69200000016"/>
    <m/>
  </r>
  <r>
    <x v="0"/>
    <n v="2"/>
    <x v="0"/>
    <x v="21"/>
    <n v="1182"/>
    <s v="00099021001"/>
    <s v="De: 00291014370 A:00099021001 Transferencia de recursos a solicitud de la Administradora Boliviana de Carreteras mediante nota CITE: ABC/GNA/SAF/ATE/2025-0651 (operación bimonetaria), para pagos a beneficiarios (TC 6,86) H.R 2025-15633-R."/>
    <m/>
    <m/>
    <m/>
    <m/>
    <n v="0"/>
    <n v="133262.20000000001"/>
    <n v="0"/>
    <n v="914178.69200000016"/>
    <n v="914178.69200000016"/>
    <m/>
  </r>
  <r>
    <x v="0"/>
    <n v="2"/>
    <x v="0"/>
    <x v="22"/>
    <n v="1189"/>
    <s v="00099021001"/>
    <s v="De: 00041097001 A:00099021001 Transferencia de recursos a solicitud del Programa de Dinamización Turística del destino Salar de Uyuni y Lagunas de Colores dependiente del Ministerio de Desarrollo Productivo y Economía Plural mediante nota C"/>
    <m/>
    <m/>
    <m/>
    <m/>
    <n v="0"/>
    <n v="1000000"/>
    <n v="0"/>
    <n v="6860000"/>
    <n v="6860000"/>
    <m/>
  </r>
  <r>
    <x v="4"/>
    <n v="1"/>
    <x v="4"/>
    <x v="23"/>
    <n v="1246"/>
    <s v="00253014301"/>
    <s v="De: 00253014301 A:00099021001 Transferencia de recursos a solicitud de la Entidad Ejecutora de Medio Ambiente y Agua dependiente del Ministerio de Medio Ambiente y Agua mediante nota CITE: GM-0328-EMAGUA/2025 (operación bimonetaria), para e"/>
    <m/>
    <m/>
    <m/>
    <m/>
    <n v="1200000"/>
    <n v="0"/>
    <n v="8232000"/>
    <n v="0"/>
    <n v="8232000"/>
    <m/>
  </r>
  <r>
    <x v="0"/>
    <n v="2"/>
    <x v="0"/>
    <x v="23"/>
    <n v="1246"/>
    <s v="00099021001"/>
    <s v="De: 00253014301 A:00099021001 Transferencia de recursos a solicitud de la Entidad Ejecutora de Medio Ambiente y Agua dependiente del Ministerio de Medio Ambiente y Agua mediante nota CITE: GM-0328-EMAGUA/2025 (operación bimonetaria), para e"/>
    <m/>
    <m/>
    <m/>
    <m/>
    <n v="0"/>
    <n v="1200000"/>
    <n v="0"/>
    <n v="8232000"/>
    <n v="8232000"/>
    <m/>
  </r>
  <r>
    <x v="8"/>
    <n v="37"/>
    <x v="8"/>
    <x v="23"/>
    <n v="1259"/>
    <s v="00047377001"/>
    <s v="De: 00047377001 A:00099021001 Transferencia de recursos a solicitud del Programa Construyendo Resiliencia ante el Cambio Climático en Familias Rurales de Bolivia (Accesos Rural) dependiente del Ministerio de Desarrollo Rural y Tierras media"/>
    <m/>
    <m/>
    <m/>
    <m/>
    <n v="608601"/>
    <n v="0"/>
    <n v="4175002.8600000003"/>
    <n v="0"/>
    <n v="4175002.8600000003"/>
    <m/>
  </r>
  <r>
    <x v="0"/>
    <n v="2"/>
    <x v="0"/>
    <x v="23"/>
    <n v="1259"/>
    <s v="00099021001"/>
    <s v="De: 00047377001 A:00099021001 Transferencia de recursos a solicitud del Programa Construyendo Resiliencia ante el Cambio Climático en Familias Rurales de Bolivia (Accesos Rural) dependiente del Ministerio de Desarrollo Rural y Tierras media"/>
    <m/>
    <m/>
    <m/>
    <m/>
    <n v="0"/>
    <n v="608601"/>
    <n v="0"/>
    <n v="4175002.8600000003"/>
    <n v="4175002.8600000003"/>
    <m/>
  </r>
  <r>
    <x v="5"/>
    <n v="1"/>
    <x v="5"/>
    <x v="24"/>
    <n v="1309"/>
    <s v="00514014306"/>
    <s v="De: 00514014306 A:00099021001 Transferencia de recursos a solicitud de la Empresa Nacional de Electricidad dependiente del Ministerio de Hidrocarburos y Energías mediante nota CITE: ENDE-DEEM-4/69-25, (operación bimonetaria), para cubrir l"/>
    <m/>
    <m/>
    <m/>
    <m/>
    <n v="4000000"/>
    <n v="0"/>
    <n v="27440000"/>
    <n v="0"/>
    <n v="27440000"/>
    <m/>
  </r>
  <r>
    <x v="0"/>
    <n v="2"/>
    <x v="0"/>
    <x v="24"/>
    <n v="1309"/>
    <s v="00099021001"/>
    <s v="De: 00514014306 A:00099021001 Transferencia de recursos a solicitud de la Empresa Nacional de Electricidad dependiente del Ministerio de Hidrocarburos y Energías mediante nota CITE: ENDE-DEEM-4/69-25, (operación bimonetaria), para cubrir l"/>
    <m/>
    <m/>
    <m/>
    <m/>
    <n v="0"/>
    <n v="4000000"/>
    <n v="0"/>
    <n v="27440000"/>
    <n v="27440000"/>
    <m/>
  </r>
  <r>
    <x v="2"/>
    <n v="20"/>
    <x v="2"/>
    <x v="25"/>
    <n v="1355"/>
    <s v="00046207001"/>
    <s v="De: 00046207001 A:00099021001 Transferencia de recursos a solicitud del Ministerio de Salud y Deportes mediante nota CITE: MSyD/DPCH/PGBID5376/CE/470/2025 (operación bimonetaria), para la ejecución del Programa Apoyo a Poblaciones Vulnerabl"/>
    <m/>
    <m/>
    <m/>
    <m/>
    <n v="1000000"/>
    <n v="0"/>
    <n v="6860000"/>
    <n v="0"/>
    <n v="6860000"/>
    <m/>
  </r>
  <r>
    <x v="0"/>
    <n v="2"/>
    <x v="0"/>
    <x v="25"/>
    <n v="1355"/>
    <s v="00099021001"/>
    <s v="De: 00046207001 A:00099021001 Transferencia de recursos a solicitud del Ministerio de Salud y Deportes mediante nota CITE: MSyD/DPCH/PGBID5376/CE/470/2025 (operación bimonetaria), para la ejecución del Programa Apoyo a Poblaciones Vulnerabl"/>
    <m/>
    <m/>
    <m/>
    <m/>
    <n v="0"/>
    <n v="1000000"/>
    <n v="0"/>
    <n v="6860000"/>
    <n v="6860000"/>
    <m/>
  </r>
  <r>
    <x v="9"/>
    <n v="1"/>
    <x v="9"/>
    <x v="26"/>
    <n v="1454"/>
    <s v="00383012002"/>
    <s v="De: 00383012002 A:00099021001 Transferencia de recursos a solicitud de la Agencia Boliviana de Correos dependiente del Ministerio de Obras Públicas, Servicios y Vivienda mediante nota CITE: AGBC-AGBC/DAF/TFC-CPRV-0293-CAR/2025 H.R. 2025-17"/>
    <m/>
    <m/>
    <m/>
    <m/>
    <n v="1196.4100000000001"/>
    <n v="0"/>
    <n v="8207.3726000000006"/>
    <n v="0"/>
    <n v="8207.3726000000006"/>
    <m/>
  </r>
  <r>
    <x v="0"/>
    <n v="2"/>
    <x v="0"/>
    <x v="26"/>
    <n v="1454"/>
    <s v="00099021001"/>
    <s v="De: 00383012002 A:00099021001 Transferencia de recursos a solicitud de la Agencia Boliviana de Correos dependiente del Ministerio de Obras Públicas, Servicios y Vivienda mediante nota CITE: AGBC-AGBC/DAF/TFC-CPRV-0293-CAR/2025 H.R. 2025-17"/>
    <m/>
    <m/>
    <m/>
    <m/>
    <n v="0"/>
    <n v="1196.4100000000001"/>
    <n v="0"/>
    <n v="8207.3726000000006"/>
    <n v="8207.3726000000006"/>
    <m/>
  </r>
  <r>
    <x v="9"/>
    <n v="1"/>
    <x v="9"/>
    <x v="26"/>
    <n v="1455"/>
    <s v="00383012002"/>
    <s v="De: 00383012002 A:00099021001 Transferencia de recursos a solicitud de la Agencia Boliviana de Correos dependiente del Ministerio de Obras Públicas, Servicios y Vivienda mediante nota CITE: AGBC-AGBC/DAF/TFC-CPRV-0293-CAR/2025 H.R. 2025-17"/>
    <m/>
    <m/>
    <m/>
    <m/>
    <n v="7951.7"/>
    <n v="0"/>
    <n v="54548.662000000004"/>
    <n v="0"/>
    <n v="54548.662000000004"/>
    <m/>
  </r>
  <r>
    <x v="0"/>
    <n v="2"/>
    <x v="0"/>
    <x v="26"/>
    <n v="1455"/>
    <s v="00099021001"/>
    <s v="De: 00383012002 A:00099021001 Transferencia de recursos a solicitud de la Agencia Boliviana de Correos dependiente del Ministerio de Obras Públicas, Servicios y Vivienda mediante nota CITE: AGBC-AGBC/DAF/TFC-CPRV-0293-CAR/2025 H.R. 2025-17"/>
    <m/>
    <m/>
    <m/>
    <m/>
    <n v="0"/>
    <n v="7951.7"/>
    <n v="0"/>
    <n v="54548.662000000004"/>
    <n v="54548.662000000004"/>
    <m/>
  </r>
  <r>
    <x v="2"/>
    <n v="5"/>
    <x v="2"/>
    <x v="26"/>
    <n v="1493"/>
    <s v="00046057009"/>
    <s v="De: 00046057009 A:00099021001 Transferencia de recursos a solicitud del Ministerio de Salud y Deportes mediante nota CITE: MSyD/DGP/UGESPRO/FRISDP/CE/16/2025 (operación bimonetaria), para la ejecución del Programa Mejora en la Accesibilidad"/>
    <m/>
    <m/>
    <m/>
    <m/>
    <n v="300000"/>
    <n v="0"/>
    <n v="2058000"/>
    <n v="0"/>
    <n v="2058000"/>
    <m/>
  </r>
  <r>
    <x v="0"/>
    <n v="2"/>
    <x v="0"/>
    <x v="26"/>
    <n v="1493"/>
    <s v="00099021001"/>
    <s v="De: 00046057009 A:00099021001 Transferencia de recursos a solicitud del Ministerio de Salud y Deportes mediante nota CITE: MSyD/DGP/UGESPRO/FRISDP/CE/16/2025 (operación bimonetaria), para la ejecución del Programa Mejora en la Accesibilidad"/>
    <m/>
    <m/>
    <m/>
    <m/>
    <n v="0"/>
    <n v="300000"/>
    <n v="0"/>
    <n v="2058000"/>
    <n v="2058000"/>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5">
  <r>
    <x v="0"/>
    <n v="1"/>
    <x v="0"/>
    <n v="0"/>
    <n v="0"/>
    <n v="616595.98"/>
    <n v="0"/>
    <n v="616595.98"/>
  </r>
  <r>
    <x v="1"/>
    <n v="1"/>
    <x v="1"/>
    <n v="7457085"/>
    <n v="0"/>
    <n v="0"/>
    <n v="0"/>
    <n v="7457085"/>
  </r>
  <r>
    <x v="2"/>
    <n v="4"/>
    <x v="2"/>
    <n v="0.2"/>
    <n v="0"/>
    <n v="0"/>
    <n v="0"/>
    <n v="0.2"/>
  </r>
  <r>
    <x v="3"/>
    <n v="2"/>
    <x v="3"/>
    <n v="33553398.369999997"/>
    <n v="0"/>
    <n v="384182.22000000003"/>
    <n v="0"/>
    <n v="33937580.589999996"/>
  </r>
  <r>
    <x v="3"/>
    <n v="19"/>
    <x v="3"/>
    <n v="1109.6400000000001"/>
    <n v="0"/>
    <n v="0"/>
    <n v="0"/>
    <n v="1109.6400000000001"/>
  </r>
  <r>
    <x v="4"/>
    <n v="26"/>
    <x v="4"/>
    <n v="0"/>
    <n v="0"/>
    <n v="91998.9"/>
    <n v="0"/>
    <n v="91998.9"/>
  </r>
  <r>
    <x v="4"/>
    <n v="27"/>
    <x v="4"/>
    <n v="699984.08000000007"/>
    <n v="0"/>
    <n v="0"/>
    <n v="0"/>
    <n v="699984.08000000007"/>
  </r>
  <r>
    <x v="5"/>
    <n v="1"/>
    <x v="5"/>
    <n v="1141851.72"/>
    <n v="0"/>
    <n v="0"/>
    <n v="0"/>
    <n v="1141851.72"/>
  </r>
  <r>
    <x v="5"/>
    <n v="2"/>
    <x v="5"/>
    <n v="0"/>
    <n v="0"/>
    <n v="1741.25"/>
    <n v="0"/>
    <n v="1741.25"/>
  </r>
  <r>
    <x v="6"/>
    <n v="1"/>
    <x v="6"/>
    <n v="219264.33000000002"/>
    <n v="0"/>
    <n v="0"/>
    <n v="0"/>
    <n v="219264.33000000002"/>
  </r>
  <r>
    <x v="7"/>
    <n v="3"/>
    <x v="7"/>
    <n v="13143384.370000001"/>
    <n v="0"/>
    <n v="6511.75"/>
    <n v="0"/>
    <n v="13149896.120000001"/>
  </r>
  <r>
    <x v="8"/>
    <n v="1"/>
    <x v="8"/>
    <n v="39000000"/>
    <n v="0"/>
    <n v="0"/>
    <n v="0"/>
    <n v="39000000"/>
  </r>
  <r>
    <x v="8"/>
    <n v="16"/>
    <x v="8"/>
    <n v="0"/>
    <n v="0"/>
    <n v="1890"/>
    <n v="0"/>
    <n v="1890"/>
  </r>
  <r>
    <x v="8"/>
    <n v="19"/>
    <x v="8"/>
    <n v="0"/>
    <n v="0"/>
    <n v="2106"/>
    <n v="0"/>
    <n v="2106"/>
  </r>
  <r>
    <x v="9"/>
    <n v="2"/>
    <x v="9"/>
    <n v="477280231.98000002"/>
    <n v="0"/>
    <n v="0"/>
    <n v="0"/>
    <n v="477280231.98000002"/>
  </r>
  <r>
    <x v="10"/>
    <n v="1"/>
    <x v="10"/>
    <n v="0"/>
    <n v="0"/>
    <n v="0"/>
    <n v="116935"/>
    <n v="116935"/>
  </r>
  <r>
    <x v="11"/>
    <n v="1"/>
    <x v="11"/>
    <n v="0"/>
    <n v="0"/>
    <n v="0"/>
    <n v="4382889.5900000017"/>
    <n v="4382889.5900000017"/>
  </r>
  <r>
    <x v="12"/>
    <n v="4"/>
    <x v="12"/>
    <n v="15438935.26"/>
    <n v="0"/>
    <n v="0"/>
    <n v="0"/>
    <n v="15438935.26"/>
  </r>
  <r>
    <x v="12"/>
    <n v="13"/>
    <x v="12"/>
    <n v="417333.08999999997"/>
    <n v="0"/>
    <n v="0"/>
    <n v="0"/>
    <n v="417333.08999999997"/>
  </r>
  <r>
    <x v="12"/>
    <n v="14"/>
    <x v="12"/>
    <n v="0"/>
    <n v="0"/>
    <n v="0"/>
    <n v="1075985.9200000002"/>
    <n v="1075985.9200000002"/>
  </r>
  <r>
    <x v="13"/>
    <n v="1"/>
    <x v="13"/>
    <n v="0"/>
    <n v="0"/>
    <n v="0"/>
    <n v="227026.27000000002"/>
    <n v="227026.27000000002"/>
  </r>
  <r>
    <x v="14"/>
    <n v="1"/>
    <x v="14"/>
    <n v="0"/>
    <n v="0"/>
    <n v="0"/>
    <n v="15529020.790000001"/>
    <n v="15529020.790000001"/>
  </r>
  <r>
    <x v="15"/>
    <n v="1"/>
    <x v="15"/>
    <n v="0"/>
    <n v="0"/>
    <n v="0"/>
    <n v="68615.7"/>
    <n v="68615.7"/>
  </r>
  <r>
    <x v="15"/>
    <n v="2"/>
    <x v="15"/>
    <n v="0"/>
    <n v="0"/>
    <n v="0"/>
    <n v="1115449"/>
    <n v="1115449"/>
  </r>
  <r>
    <x v="15"/>
    <n v="3"/>
    <x v="15"/>
    <n v="0"/>
    <n v="0"/>
    <n v="0"/>
    <n v="856774.42999999982"/>
    <n v="856774.42999999982"/>
  </r>
  <r>
    <x v="15"/>
    <n v="6"/>
    <x v="15"/>
    <n v="0"/>
    <n v="0"/>
    <n v="0"/>
    <n v="179288.95999999999"/>
    <n v="179288.95999999999"/>
  </r>
  <r>
    <x v="16"/>
    <n v="1"/>
    <x v="16"/>
    <n v="0"/>
    <n v="0"/>
    <n v="0"/>
    <n v="830842"/>
    <n v="830842"/>
  </r>
  <r>
    <x v="17"/>
    <n v="1"/>
    <x v="17"/>
    <n v="0"/>
    <n v="0"/>
    <n v="0"/>
    <n v="1063717.7599999993"/>
    <n v="1063717.7599999993"/>
  </r>
  <r>
    <x v="18"/>
    <n v="1"/>
    <x v="18"/>
    <n v="851877.12"/>
    <n v="0"/>
    <n v="0"/>
    <n v="0"/>
    <n v="851877.12"/>
  </r>
  <r>
    <x v="19"/>
    <n v="1"/>
    <x v="19"/>
    <n v="0"/>
    <n v="0"/>
    <n v="0"/>
    <n v="101327.36"/>
    <n v="101327.36"/>
  </r>
  <r>
    <x v="20"/>
    <n v="1"/>
    <x v="20"/>
    <n v="221809.66"/>
    <n v="0"/>
    <n v="0"/>
    <n v="0"/>
    <n v="221809.66"/>
  </r>
  <r>
    <x v="21"/>
    <n v="2"/>
    <x v="21"/>
    <n v="1504800"/>
    <n v="0"/>
    <n v="0"/>
    <n v="0"/>
    <n v="1504800"/>
  </r>
  <r>
    <x v="22"/>
    <n v="2"/>
    <x v="22"/>
    <n v="0"/>
    <n v="0"/>
    <n v="0"/>
    <n v="60721"/>
    <n v="60721"/>
  </r>
  <r>
    <x v="23"/>
    <n v="2"/>
    <x v="23"/>
    <n v="136618"/>
    <n v="0"/>
    <n v="0"/>
    <n v="0"/>
    <n v="136618"/>
  </r>
  <r>
    <x v="24"/>
    <n v="1"/>
    <x v="24"/>
    <n v="1563326.79"/>
    <n v="0"/>
    <n v="0"/>
    <n v="20707093"/>
    <n v="22270419.789999999"/>
  </r>
  <r>
    <x v="25"/>
    <n v="1"/>
    <x v="25"/>
    <n v="8543971.0299999993"/>
    <n v="0"/>
    <n v="0"/>
    <n v="0"/>
    <n v="8543971.0299999993"/>
  </r>
  <r>
    <x v="26"/>
    <n v="1"/>
    <x v="26"/>
    <n v="0"/>
    <n v="0"/>
    <n v="0"/>
    <n v="1010"/>
    <n v="1010"/>
  </r>
  <r>
    <x v="27"/>
    <n v="1"/>
    <x v="27"/>
    <n v="0"/>
    <n v="0"/>
    <n v="0"/>
    <n v="12102.029999999999"/>
    <n v="12102.029999999999"/>
  </r>
  <r>
    <x v="27"/>
    <n v="3"/>
    <x v="27"/>
    <n v="0"/>
    <n v="0"/>
    <n v="0"/>
    <n v="623"/>
    <n v="623"/>
  </r>
  <r>
    <x v="28"/>
    <n v="1"/>
    <x v="28"/>
    <n v="0"/>
    <n v="0"/>
    <n v="0"/>
    <n v="41480"/>
    <n v="41480"/>
  </r>
  <r>
    <x v="29"/>
    <n v="1"/>
    <x v="29"/>
    <n v="0"/>
    <n v="0"/>
    <n v="0"/>
    <n v="22016.239999999998"/>
    <n v="22016.239999999998"/>
  </r>
  <r>
    <x v="30"/>
    <n v="1"/>
    <x v="30"/>
    <n v="0"/>
    <n v="0"/>
    <n v="0"/>
    <n v="13222.66"/>
    <n v="13222.66"/>
  </r>
  <r>
    <x v="31"/>
    <n v="1"/>
    <x v="31"/>
    <n v="0"/>
    <n v="0"/>
    <n v="0"/>
    <n v="125000"/>
    <n v="125000"/>
  </r>
  <r>
    <x v="32"/>
    <n v="1"/>
    <x v="32"/>
    <n v="0"/>
    <n v="0"/>
    <n v="0"/>
    <n v="1427964.6799999997"/>
    <n v="1427964.6799999997"/>
  </r>
  <r>
    <x v="33"/>
    <n v="1"/>
    <x v="33"/>
    <n v="0"/>
    <n v="0"/>
    <n v="0"/>
    <n v="9004993.8099999968"/>
    <n v="9004993.8099999968"/>
  </r>
  <r>
    <x v="34"/>
    <n v="1"/>
    <x v="34"/>
    <n v="0"/>
    <n v="0"/>
    <n v="0"/>
    <n v="80"/>
    <n v="80"/>
  </r>
  <r>
    <x v="35"/>
    <n v="1"/>
    <x v="35"/>
    <n v="0"/>
    <n v="0"/>
    <n v="0"/>
    <n v="1282680.8"/>
    <n v="1282680.8"/>
  </r>
  <r>
    <x v="36"/>
    <n v="1"/>
    <x v="36"/>
    <n v="4485320"/>
    <n v="0"/>
    <n v="0"/>
    <n v="0"/>
    <n v="4485320"/>
  </r>
  <r>
    <x v="37"/>
    <n v="1"/>
    <x v="37"/>
    <n v="6512199"/>
    <n v="0"/>
    <n v="0"/>
    <n v="15499.98"/>
    <n v="6527698.9800000004"/>
  </r>
  <r>
    <x v="38"/>
    <n v="1"/>
    <x v="38"/>
    <n v="0"/>
    <n v="0"/>
    <n v="0"/>
    <n v="2257929.4699999993"/>
    <n v="2257929.4699999993"/>
  </r>
  <r>
    <x v="38"/>
    <n v="2"/>
    <x v="38"/>
    <n v="0"/>
    <n v="0"/>
    <n v="0"/>
    <n v="1602465.0500000003"/>
    <n v="1602465.0500000003"/>
  </r>
  <r>
    <x v="38"/>
    <n v="3"/>
    <x v="38"/>
    <n v="0"/>
    <n v="0"/>
    <n v="0"/>
    <n v="358385.86000000004"/>
    <n v="358385.86000000004"/>
  </r>
  <r>
    <x v="38"/>
    <n v="4"/>
    <x v="38"/>
    <n v="0"/>
    <n v="0"/>
    <n v="0"/>
    <n v="2091577.5100000002"/>
    <n v="2091577.5100000002"/>
  </r>
  <r>
    <x v="38"/>
    <n v="5"/>
    <x v="38"/>
    <n v="0"/>
    <n v="0"/>
    <n v="0"/>
    <n v="8576.3100000000031"/>
    <n v="8576.3100000000031"/>
  </r>
  <r>
    <x v="39"/>
    <n v="1"/>
    <x v="39"/>
    <n v="0"/>
    <n v="0"/>
    <n v="0"/>
    <n v="2854403.2"/>
    <n v="2854403.2"/>
  </r>
  <r>
    <x v="40"/>
    <n v="1"/>
    <x v="40"/>
    <n v="2530031.04"/>
    <n v="0"/>
    <n v="0"/>
    <n v="0"/>
    <n v="2530031.04"/>
  </r>
  <r>
    <x v="41"/>
    <n v="1"/>
    <x v="41"/>
    <n v="0"/>
    <n v="0"/>
    <n v="0"/>
    <n v="520.55999999999995"/>
    <n v="520.55999999999995"/>
  </r>
  <r>
    <x v="41"/>
    <n v="2"/>
    <x v="41"/>
    <n v="0"/>
    <n v="0"/>
    <n v="0"/>
    <n v="90220"/>
    <n v="90220"/>
  </r>
  <r>
    <x v="41"/>
    <n v="5"/>
    <x v="41"/>
    <n v="0"/>
    <n v="0"/>
    <n v="0"/>
    <n v="40"/>
    <n v="40"/>
  </r>
  <r>
    <x v="41"/>
    <n v="11"/>
    <x v="41"/>
    <n v="0"/>
    <n v="0"/>
    <n v="0"/>
    <n v="27300"/>
    <n v="27300"/>
  </r>
  <r>
    <x v="42"/>
    <n v="1"/>
    <x v="42"/>
    <n v="4583562.7100000009"/>
    <n v="0"/>
    <n v="0"/>
    <n v="0"/>
    <n v="4583562.7100000009"/>
  </r>
  <r>
    <x v="43"/>
    <n v="1"/>
    <x v="43"/>
    <n v="0"/>
    <n v="0"/>
    <n v="0"/>
    <n v="336923.3"/>
    <n v="336923.3"/>
  </r>
  <r>
    <x v="44"/>
    <n v="1"/>
    <x v="44"/>
    <n v="0"/>
    <n v="0"/>
    <n v="0"/>
    <n v="813478.39000000013"/>
    <n v="813478.39000000013"/>
  </r>
  <r>
    <x v="45"/>
    <n v="1"/>
    <x v="45"/>
    <n v="0"/>
    <n v="0"/>
    <n v="0"/>
    <n v="471027.5"/>
    <n v="471027.5"/>
  </r>
  <r>
    <x v="46"/>
    <n v="1"/>
    <x v="46"/>
    <n v="147750"/>
    <n v="0"/>
    <n v="0"/>
    <n v="0"/>
    <n v="147750"/>
  </r>
  <r>
    <x v="47"/>
    <n v="1"/>
    <x v="47"/>
    <n v="0"/>
    <n v="0"/>
    <n v="0"/>
    <n v="1211728.5"/>
    <n v="1211728.5"/>
  </r>
  <r>
    <x v="48"/>
    <n v="1"/>
    <x v="48"/>
    <n v="0"/>
    <n v="0"/>
    <n v="0"/>
    <n v="13776239.800000019"/>
    <n v="13776239.800000019"/>
  </r>
  <r>
    <x v="49"/>
    <n v="1"/>
    <x v="49"/>
    <n v="334947.92"/>
    <n v="0"/>
    <n v="0"/>
    <n v="0"/>
    <n v="334947.92"/>
  </r>
  <r>
    <x v="49"/>
    <n v="3"/>
    <x v="49"/>
    <n v="17273588.139999997"/>
    <n v="0"/>
    <n v="0"/>
    <n v="0"/>
    <n v="17273588.139999997"/>
  </r>
  <r>
    <x v="50"/>
    <n v="1"/>
    <x v="50"/>
    <n v="0"/>
    <n v="0"/>
    <n v="0"/>
    <n v="1973154.75"/>
    <n v="1973154.75"/>
  </r>
  <r>
    <x v="51"/>
    <n v="1"/>
    <x v="51"/>
    <n v="0"/>
    <n v="0"/>
    <n v="0"/>
    <n v="7153647.7699999996"/>
    <n v="7153647.7699999996"/>
  </r>
  <r>
    <x v="52"/>
    <n v="1"/>
    <x v="52"/>
    <n v="5220000"/>
    <n v="0"/>
    <n v="0"/>
    <n v="19647932.190000001"/>
    <n v="24867932.190000001"/>
  </r>
  <r>
    <x v="53"/>
    <n v="1"/>
    <x v="53"/>
    <n v="0"/>
    <n v="0"/>
    <n v="0"/>
    <n v="1305182.5"/>
    <n v="1305182.5"/>
  </r>
  <r>
    <x v="54"/>
    <n v="1"/>
    <x v="54"/>
    <n v="0"/>
    <n v="0"/>
    <n v="0"/>
    <n v="2097215"/>
    <n v="2097215"/>
  </r>
  <r>
    <x v="55"/>
    <n v="1"/>
    <x v="55"/>
    <n v="0"/>
    <n v="0"/>
    <n v="0"/>
    <n v="4962"/>
    <n v="496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5D429DC-901A-487D-AF0F-C4F22BE3420B}" name="TablaDinámica7" cacheId="211"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CD3:CM15" firstHeaderRow="1" firstDataRow="3" firstDataCol="2"/>
  <pivotFields count="17">
    <pivotField axis="axisRow" compact="0" outline="0" showAll="0" defaultSubtotal="0">
      <items count="27">
        <item x="0"/>
        <item x="1"/>
        <item m="1" x="18"/>
        <item x="2"/>
        <item m="1" x="26"/>
        <item x="3"/>
        <item x="6"/>
        <item x="4"/>
        <item m="1" x="14"/>
        <item m="1" x="21"/>
        <item m="1" x="13"/>
        <item m="1" x="11"/>
        <item x="8"/>
        <item x="5"/>
        <item m="1" x="16"/>
        <item m="1" x="22"/>
        <item x="9"/>
        <item m="1" x="24"/>
        <item m="1" x="17"/>
        <item x="7"/>
        <item m="1" x="12"/>
        <item m="1" x="23"/>
        <item m="1" x="19"/>
        <item m="1" x="25"/>
        <item m="1" x="15"/>
        <item m="1" x="20"/>
        <item m="1" x="10"/>
      </items>
    </pivotField>
    <pivotField compact="0" outline="0" showAll="0" defaultSubtotal="0"/>
    <pivotField axis="axisRow" compact="0" outline="0" showAll="0" defaultSubtotal="0">
      <items count="27">
        <item x="0"/>
        <item x="1"/>
        <item m="1" x="18"/>
        <item x="2"/>
        <item m="1" x="26"/>
        <item x="3"/>
        <item x="6"/>
        <item x="4"/>
        <item m="1" x="14"/>
        <item m="1" x="21"/>
        <item m="1" x="13"/>
        <item m="1" x="11"/>
        <item x="8"/>
        <item x="5"/>
        <item m="1" x="16"/>
        <item m="1" x="22"/>
        <item x="9"/>
        <item m="1" x="24"/>
        <item m="1" x="17"/>
        <item x="7"/>
        <item m="1" x="12"/>
        <item m="1" x="23"/>
        <item m="1" x="19"/>
        <item m="1" x="25"/>
        <item m="1" x="15"/>
        <item m="1" x="20"/>
        <item m="1" x="10"/>
      </items>
    </pivotField>
    <pivotField axis="axisCol" compact="0" numFmtId="14" outline="0" subtotalTop="0" showAll="0" defaultSubtotal="0">
      <items count="14">
        <item x="0"/>
        <item x="1"/>
        <item x="2"/>
        <item x="3"/>
        <item x="4"/>
        <item x="5"/>
        <item x="6"/>
        <item x="7"/>
        <item x="8"/>
        <item x="9"/>
        <item x="10"/>
        <item x="11"/>
        <item x="12"/>
        <item x="13"/>
      </items>
    </pivotField>
    <pivotField compact="0" numFmtId="1"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4" outline="0" subtotalTop="0" showAll="0" defaultSubtotal="0"/>
    <pivotField compact="0" numFmtId="164" outline="0" subtotalTop="0" showAll="0" defaultSubtotal="0"/>
    <pivotField dataField="1" compact="0" numFmtId="164" outline="0" subtotalTop="0" showAll="0" defaultSubtotal="0"/>
    <pivotField dataField="1" compact="0" numFmtId="164" outline="0" subtotalTop="0" showAll="0" defaultSubtotal="0"/>
    <pivotField compact="0" numFmtId="164" outline="0" subtotalTop="0" showAll="0" defaultSubtotal="0"/>
    <pivotField compact="0" outline="0" subtotalTop="0" showAll="0" defaultSubtotal="0"/>
  </pivotFields>
  <rowFields count="2">
    <field x="0"/>
    <field x="2"/>
  </rowFields>
  <rowItems count="10">
    <i>
      <x/>
      <x/>
    </i>
    <i>
      <x v="1"/>
      <x v="1"/>
    </i>
    <i>
      <x v="3"/>
      <x v="3"/>
    </i>
    <i>
      <x v="5"/>
      <x v="5"/>
    </i>
    <i>
      <x v="6"/>
      <x v="6"/>
    </i>
    <i>
      <x v="7"/>
      <x v="7"/>
    </i>
    <i>
      <x v="12"/>
      <x v="12"/>
    </i>
    <i>
      <x v="13"/>
      <x v="13"/>
    </i>
    <i>
      <x v="16"/>
      <x v="16"/>
    </i>
    <i>
      <x v="19"/>
      <x v="19"/>
    </i>
  </rowItems>
  <colFields count="2">
    <field x="3"/>
    <field x="-2"/>
  </colFields>
  <colItems count="8">
    <i>
      <x v="1"/>
      <x/>
    </i>
    <i r="1" i="1">
      <x v="1"/>
    </i>
    <i>
      <x v="2"/>
      <x/>
    </i>
    <i r="1" i="1">
      <x v="1"/>
    </i>
    <i>
      <x v="3"/>
      <x/>
    </i>
    <i r="1" i="1">
      <x v="1"/>
    </i>
    <i>
      <x v="4"/>
      <x/>
    </i>
    <i r="1" i="1">
      <x v="1"/>
    </i>
  </colItems>
  <dataFields count="2">
    <dataField name="Suma de Débitos_x000a_(Bs)" fld="13" baseField="0" baseItem="0"/>
    <dataField name="Suma de Créditos_x000a_(Bs)" fld="1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3F7A6C3-FEBA-41E2-8906-B63A8258B7A3}" name="TablaDinámica5" cacheId="210"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BC3:BL26" firstHeaderRow="1" firstDataRow="3" firstDataCol="2"/>
  <pivotFields count="16">
    <pivotField axis="axisRow" compact="0" outline="0" showAll="0" defaultSubtotal="0">
      <items count="49">
        <item x="1"/>
        <item x="2"/>
        <item x="0"/>
        <item x="5"/>
        <item m="1" x="26"/>
        <item m="1" x="28"/>
        <item x="8"/>
        <item m="1" x="33"/>
        <item x="14"/>
        <item x="16"/>
        <item x="17"/>
        <item m="1" x="29"/>
        <item m="1" x="44"/>
        <item m="1" x="45"/>
        <item m="1" x="22"/>
        <item m="1" x="27"/>
        <item m="1" x="30"/>
        <item m="1" x="25"/>
        <item x="12"/>
        <item m="1" x="35"/>
        <item x="18"/>
        <item m="1" x="24"/>
        <item x="4"/>
        <item x="11"/>
        <item x="7"/>
        <item m="1" x="42"/>
        <item m="1" x="32"/>
        <item m="1" x="46"/>
        <item x="6"/>
        <item x="19"/>
        <item m="1" x="38"/>
        <item m="1" x="47"/>
        <item m="1" x="48"/>
        <item x="20"/>
        <item x="9"/>
        <item m="1" x="43"/>
        <item m="1" x="23"/>
        <item m="1" x="41"/>
        <item m="1" x="36"/>
        <item x="15"/>
        <item m="1" x="34"/>
        <item m="1" x="37"/>
        <item m="1" x="39"/>
        <item x="13"/>
        <item m="1" x="40"/>
        <item m="1" x="31"/>
        <item x="10"/>
        <item m="1" x="21"/>
        <item x="3"/>
      </items>
    </pivotField>
    <pivotField compact="0" outline="0" showAll="0" defaultSubtotal="0"/>
    <pivotField axis="axisRow" compact="0" outline="0" showAll="0" defaultSubtotal="0">
      <items count="48">
        <item x="0"/>
        <item x="1"/>
        <item x="2"/>
        <item x="4"/>
        <item m="1" x="25"/>
        <item m="1" x="27"/>
        <item x="7"/>
        <item m="1" x="32"/>
        <item x="13"/>
        <item x="15"/>
        <item x="16"/>
        <item m="1" x="28"/>
        <item m="1" x="43"/>
        <item m="1" x="44"/>
        <item m="1" x="21"/>
        <item m="1" x="26"/>
        <item m="1" x="29"/>
        <item m="1" x="24"/>
        <item x="11"/>
        <item m="1" x="34"/>
        <item x="17"/>
        <item m="1" x="23"/>
        <item x="3"/>
        <item x="10"/>
        <item x="6"/>
        <item m="1" x="41"/>
        <item m="1" x="31"/>
        <item m="1" x="45"/>
        <item x="5"/>
        <item x="18"/>
        <item m="1" x="37"/>
        <item m="1" x="46"/>
        <item m="1" x="47"/>
        <item x="19"/>
        <item x="8"/>
        <item m="1" x="42"/>
        <item m="1" x="22"/>
        <item m="1" x="40"/>
        <item m="1" x="35"/>
        <item x="14"/>
        <item m="1" x="33"/>
        <item m="1" x="36"/>
        <item m="1" x="38"/>
        <item x="12"/>
        <item m="1" x="39"/>
        <item m="1" x="30"/>
        <item x="9"/>
        <item m="1" x="20"/>
      </items>
    </pivotField>
    <pivotField axis="axisCol" compact="0" numFmtId="14" outline="0" subtotalTop="0" showAll="0" defaultSubtotal="0">
      <items count="14">
        <item x="0"/>
        <item x="1"/>
        <item x="2"/>
        <item x="3"/>
        <item x="4"/>
        <item x="5"/>
        <item x="6"/>
        <item x="7"/>
        <item x="8"/>
        <item x="9"/>
        <item x="10"/>
        <item x="11"/>
        <item x="12"/>
        <item x="13"/>
      </items>
    </pivotField>
    <pivotField compact="0" numFmtId="1"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dataField="1" compact="0" numFmtId="164" outline="0" subtotalTop="0" showAll="0" defaultSubtotal="0"/>
    <pivotField dataField="1" compact="0" numFmtId="164" outline="0" subtotalTop="0" showAll="0" defaultSubtotal="0"/>
    <pivotField compact="0" numFmtId="164" outline="0" subtotalTop="0" showAll="0" defaultSubtotal="0"/>
  </pivotFields>
  <rowFields count="2">
    <field x="0"/>
    <field x="2"/>
  </rowFields>
  <rowItems count="21">
    <i>
      <x/>
      <x v="1"/>
    </i>
    <i>
      <x v="1"/>
      <x v="2"/>
    </i>
    <i>
      <x v="2"/>
      <x/>
    </i>
    <i>
      <x v="3"/>
      <x v="3"/>
    </i>
    <i>
      <x v="6"/>
      <x v="6"/>
    </i>
    <i>
      <x v="8"/>
      <x v="8"/>
    </i>
    <i>
      <x v="9"/>
      <x v="9"/>
    </i>
    <i>
      <x v="10"/>
      <x v="10"/>
    </i>
    <i>
      <x v="18"/>
      <x v="18"/>
    </i>
    <i>
      <x v="20"/>
      <x v="20"/>
    </i>
    <i>
      <x v="22"/>
      <x v="22"/>
    </i>
    <i>
      <x v="23"/>
      <x v="23"/>
    </i>
    <i>
      <x v="24"/>
      <x v="24"/>
    </i>
    <i>
      <x v="28"/>
      <x v="28"/>
    </i>
    <i>
      <x v="29"/>
      <x v="29"/>
    </i>
    <i>
      <x v="33"/>
      <x v="33"/>
    </i>
    <i>
      <x v="34"/>
      <x v="34"/>
    </i>
    <i>
      <x v="39"/>
      <x v="39"/>
    </i>
    <i>
      <x v="43"/>
      <x v="43"/>
    </i>
    <i>
      <x v="46"/>
      <x v="46"/>
    </i>
    <i>
      <x v="48"/>
      <x/>
    </i>
  </rowItems>
  <colFields count="2">
    <field x="3"/>
    <field x="-2"/>
  </colFields>
  <colItems count="8">
    <i>
      <x v="1"/>
      <x/>
    </i>
    <i r="1" i="1">
      <x v="1"/>
    </i>
    <i>
      <x v="2"/>
      <x/>
    </i>
    <i r="1" i="1">
      <x v="1"/>
    </i>
    <i>
      <x v="3"/>
      <x/>
    </i>
    <i r="1" i="1">
      <x v="1"/>
    </i>
    <i>
      <x v="4"/>
      <x/>
    </i>
    <i r="1" i="1">
      <x v="1"/>
    </i>
  </colItems>
  <dataFields count="2">
    <dataField name="Suma de Débitos" fld="13" baseField="2" baseItem="3" numFmtId="4"/>
    <dataField name="Suma de Créditos" fld="14" baseField="2" baseItem="3"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60002C7-988C-4E3B-9AD9-86C2252D204D}" name="TablaDinámica1" cacheId="208"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A3:J116" firstHeaderRow="1" firstDataRow="3" firstDataCol="2"/>
  <pivotFields count="18">
    <pivotField axis="axisRow" compact="0" outline="0" showAll="0" defaultSubtotal="0">
      <items count="165">
        <item x="68"/>
        <item x="2"/>
        <item x="14"/>
        <item x="31"/>
        <item x="15"/>
        <item x="18"/>
        <item x="60"/>
        <item x="25"/>
        <item x="17"/>
        <item x="0"/>
        <item x="9"/>
        <item x="3"/>
        <item x="16"/>
        <item x="57"/>
        <item x="106"/>
        <item x="4"/>
        <item x="80"/>
        <item x="71"/>
        <item x="5"/>
        <item x="87"/>
        <item x="109"/>
        <item x="29"/>
        <item x="73"/>
        <item x="65"/>
        <item x="104"/>
        <item x="6"/>
        <item x="11"/>
        <item x="1"/>
        <item x="51"/>
        <item x="55"/>
        <item x="59"/>
        <item x="62"/>
        <item x="34"/>
        <item x="24"/>
        <item x="40"/>
        <item x="67"/>
        <item x="70"/>
        <item x="32"/>
        <item x="77"/>
        <item m="1" x="124"/>
        <item x="94"/>
        <item x="79"/>
        <item x="72"/>
        <item x="45"/>
        <item x="88"/>
        <item x="21"/>
        <item x="58"/>
        <item m="1" x="123"/>
        <item x="12"/>
        <item x="101"/>
        <item x="63"/>
        <item x="7"/>
        <item x="69"/>
        <item x="27"/>
        <item x="93"/>
        <item x="28"/>
        <item m="1" x="118"/>
        <item x="52"/>
        <item x="42"/>
        <item x="35"/>
        <item m="1" x="143"/>
        <item x="10"/>
        <item m="1" x="125"/>
        <item x="19"/>
        <item x="26"/>
        <item x="85"/>
        <item x="49"/>
        <item m="1" x="158"/>
        <item x="39"/>
        <item x="66"/>
        <item x="107"/>
        <item x="61"/>
        <item m="1" x="161"/>
        <item x="89"/>
        <item x="56"/>
        <item x="44"/>
        <item x="78"/>
        <item x="95"/>
        <item x="81"/>
        <item m="1" x="131"/>
        <item m="1" x="153"/>
        <item x="100"/>
        <item x="41"/>
        <item m="1" x="155"/>
        <item x="96"/>
        <item m="1" x="127"/>
        <item x="84"/>
        <item x="108"/>
        <item x="86"/>
        <item x="82"/>
        <item x="103"/>
        <item m="1" x="111"/>
        <item x="76"/>
        <item x="75"/>
        <item m="1" x="122"/>
        <item m="1" x="154"/>
        <item x="37"/>
        <item m="1" x="160"/>
        <item m="1" x="117"/>
        <item m="1" x="152"/>
        <item x="36"/>
        <item x="102"/>
        <item x="30"/>
        <item x="20"/>
        <item x="74"/>
        <item m="1" x="137"/>
        <item m="1" x="128"/>
        <item x="8"/>
        <item m="1" x="156"/>
        <item x="38"/>
        <item x="110"/>
        <item m="1" x="129"/>
        <item m="1" x="130"/>
        <item x="83"/>
        <item m="1" x="113"/>
        <item m="1" x="164"/>
        <item m="1" x="162"/>
        <item m="1" x="116"/>
        <item m="1" x="163"/>
        <item x="98"/>
        <item m="1" x="133"/>
        <item m="1" x="151"/>
        <item x="91"/>
        <item m="1" x="149"/>
        <item x="46"/>
        <item x="13"/>
        <item m="1" x="121"/>
        <item m="1" x="115"/>
        <item m="1" x="140"/>
        <item x="23"/>
        <item x="54"/>
        <item x="64"/>
        <item x="99"/>
        <item x="43"/>
        <item m="1" x="138"/>
        <item m="1" x="134"/>
        <item m="1" x="144"/>
        <item m="1" x="159"/>
        <item m="1" x="119"/>
        <item m="1" x="150"/>
        <item x="47"/>
        <item m="1" x="126"/>
        <item m="1" x="132"/>
        <item x="22"/>
        <item m="1" x="112"/>
        <item x="50"/>
        <item m="1" x="135"/>
        <item m="1" x="157"/>
        <item m="1" x="136"/>
        <item x="105"/>
        <item x="92"/>
        <item x="90"/>
        <item m="1" x="142"/>
        <item m="1" x="141"/>
        <item m="1" x="139"/>
        <item x="53"/>
        <item m="1" x="145"/>
        <item m="1" x="146"/>
        <item m="1" x="148"/>
        <item x="48"/>
        <item m="1" x="114"/>
        <item m="1" x="147"/>
        <item x="33"/>
        <item m="1" x="120"/>
        <item x="97"/>
      </items>
    </pivotField>
    <pivotField compact="0" outline="0" showAll="0" defaultSubtotal="0"/>
    <pivotField axis="axisRow" compact="0" outline="0" showAll="0" defaultSubtotal="0">
      <items count="166">
        <item x="4"/>
        <item x="71"/>
        <item x="29"/>
        <item x="87"/>
        <item x="11"/>
        <item x="3"/>
        <item x="7"/>
        <item x="6"/>
        <item x="109"/>
        <item x="106"/>
        <item x="104"/>
        <item m="1" x="122"/>
        <item x="57"/>
        <item x="31"/>
        <item x="60"/>
        <item x="17"/>
        <item x="18"/>
        <item x="2"/>
        <item x="15"/>
        <item x="9"/>
        <item x="0"/>
        <item x="68"/>
        <item x="1"/>
        <item x="65"/>
        <item x="73"/>
        <item x="16"/>
        <item x="80"/>
        <item x="5"/>
        <item x="51"/>
        <item x="55"/>
        <item x="25"/>
        <item x="14"/>
        <item x="59"/>
        <item x="62"/>
        <item x="34"/>
        <item x="24"/>
        <item x="40"/>
        <item x="67"/>
        <item x="70"/>
        <item x="32"/>
        <item x="77"/>
        <item m="1" x="125"/>
        <item x="94"/>
        <item x="79"/>
        <item x="72"/>
        <item x="45"/>
        <item x="88"/>
        <item x="21"/>
        <item x="58"/>
        <item m="1" x="124"/>
        <item x="12"/>
        <item x="101"/>
        <item x="63"/>
        <item x="69"/>
        <item x="27"/>
        <item x="93"/>
        <item x="28"/>
        <item m="1" x="118"/>
        <item x="52"/>
        <item x="42"/>
        <item x="35"/>
        <item m="1" x="144"/>
        <item x="10"/>
        <item m="1" x="126"/>
        <item x="19"/>
        <item x="26"/>
        <item x="85"/>
        <item x="49"/>
        <item m="1" x="159"/>
        <item x="39"/>
        <item x="66"/>
        <item x="107"/>
        <item x="61"/>
        <item m="1" x="162"/>
        <item x="89"/>
        <item x="56"/>
        <item x="44"/>
        <item x="78"/>
        <item x="95"/>
        <item x="81"/>
        <item m="1" x="132"/>
        <item m="1" x="154"/>
        <item x="100"/>
        <item x="41"/>
        <item m="1" x="156"/>
        <item x="96"/>
        <item m="1" x="128"/>
        <item x="84"/>
        <item x="108"/>
        <item x="86"/>
        <item x="82"/>
        <item x="103"/>
        <item m="1" x="111"/>
        <item x="76"/>
        <item x="75"/>
        <item m="1" x="123"/>
        <item m="1" x="155"/>
        <item x="37"/>
        <item m="1" x="161"/>
        <item m="1" x="117"/>
        <item m="1" x="153"/>
        <item x="36"/>
        <item x="102"/>
        <item x="30"/>
        <item x="20"/>
        <item x="74"/>
        <item m="1" x="138"/>
        <item m="1" x="129"/>
        <item x="8"/>
        <item m="1" x="157"/>
        <item x="38"/>
        <item x="110"/>
        <item m="1" x="130"/>
        <item m="1" x="131"/>
        <item x="83"/>
        <item m="1" x="113"/>
        <item m="1" x="165"/>
        <item m="1" x="163"/>
        <item m="1" x="116"/>
        <item m="1" x="164"/>
        <item x="98"/>
        <item m="1" x="134"/>
        <item m="1" x="152"/>
        <item x="91"/>
        <item m="1" x="150"/>
        <item x="46"/>
        <item x="13"/>
        <item m="1" x="121"/>
        <item m="1" x="115"/>
        <item m="1" x="141"/>
        <item x="23"/>
        <item x="54"/>
        <item x="64"/>
        <item x="99"/>
        <item x="43"/>
        <item m="1" x="139"/>
        <item m="1" x="135"/>
        <item m="1" x="145"/>
        <item m="1" x="160"/>
        <item m="1" x="119"/>
        <item m="1" x="151"/>
        <item x="47"/>
        <item m="1" x="127"/>
        <item m="1" x="133"/>
        <item x="22"/>
        <item m="1" x="112"/>
        <item x="50"/>
        <item m="1" x="136"/>
        <item m="1" x="158"/>
        <item m="1" x="137"/>
        <item x="105"/>
        <item x="92"/>
        <item x="90"/>
        <item m="1" x="143"/>
        <item m="1" x="142"/>
        <item m="1" x="140"/>
        <item x="53"/>
        <item m="1" x="146"/>
        <item m="1" x="147"/>
        <item m="1" x="149"/>
        <item x="48"/>
        <item m="1" x="114"/>
        <item m="1" x="148"/>
        <item x="33"/>
        <item m="1" x="120"/>
        <item x="97"/>
      </items>
    </pivotField>
    <pivotField axis="axisCol" compact="0" numFmtId="14" outline="0" subtotalTop="0" showAll="0" defaultSubtotal="0">
      <items count="14">
        <item x="0"/>
        <item x="1"/>
        <item x="2"/>
        <item x="3"/>
        <item x="4"/>
        <item x="5"/>
        <item x="6"/>
        <item x="7"/>
        <item x="8"/>
        <item x="9"/>
        <item x="10"/>
        <item x="11"/>
        <item x="12"/>
        <item x="13"/>
      </items>
    </pivotField>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dataField="1" compact="0" numFmtId="164" outline="0" subtotalTop="0" showAll="0" defaultSubtotal="0"/>
    <pivotField dataField="1" compact="0" numFmtId="164" outline="0" subtotalTop="0" showAll="0" defaultSubtotal="0"/>
    <pivotField compact="0" outline="0" showAll="0" defaultSubtotal="0"/>
  </pivotFields>
  <rowFields count="2">
    <field x="0"/>
    <field x="2"/>
  </rowFields>
  <rowItems count="111">
    <i>
      <x/>
      <x v="21"/>
    </i>
    <i>
      <x v="1"/>
      <x v="17"/>
    </i>
    <i>
      <x v="2"/>
      <x v="31"/>
    </i>
    <i>
      <x v="3"/>
      <x v="13"/>
    </i>
    <i>
      <x v="4"/>
      <x v="18"/>
    </i>
    <i>
      <x v="5"/>
      <x v="16"/>
    </i>
    <i>
      <x v="6"/>
      <x v="14"/>
    </i>
    <i>
      <x v="7"/>
      <x v="30"/>
    </i>
    <i>
      <x v="8"/>
      <x v="15"/>
    </i>
    <i>
      <x v="9"/>
      <x v="20"/>
    </i>
    <i>
      <x v="10"/>
      <x v="19"/>
    </i>
    <i>
      <x v="11"/>
      <x v="5"/>
    </i>
    <i>
      <x v="12"/>
      <x v="25"/>
    </i>
    <i>
      <x v="13"/>
      <x v="12"/>
    </i>
    <i>
      <x v="14"/>
      <x v="9"/>
    </i>
    <i>
      <x v="15"/>
      <x/>
    </i>
    <i>
      <x v="16"/>
      <x v="26"/>
    </i>
    <i>
      <x v="17"/>
      <x v="1"/>
    </i>
    <i>
      <x v="18"/>
      <x v="27"/>
    </i>
    <i>
      <x v="19"/>
      <x v="3"/>
    </i>
    <i>
      <x v="20"/>
      <x v="8"/>
    </i>
    <i>
      <x v="21"/>
      <x v="2"/>
    </i>
    <i>
      <x v="22"/>
      <x v="24"/>
    </i>
    <i>
      <x v="23"/>
      <x v="23"/>
    </i>
    <i>
      <x v="24"/>
      <x v="10"/>
    </i>
    <i>
      <x v="25"/>
      <x v="7"/>
    </i>
    <i>
      <x v="26"/>
      <x v="4"/>
    </i>
    <i>
      <x v="27"/>
      <x v="22"/>
    </i>
    <i>
      <x v="28"/>
      <x v="28"/>
    </i>
    <i>
      <x v="29"/>
      <x v="29"/>
    </i>
    <i>
      <x v="30"/>
      <x v="32"/>
    </i>
    <i>
      <x v="31"/>
      <x v="33"/>
    </i>
    <i>
      <x v="32"/>
      <x v="34"/>
    </i>
    <i>
      <x v="33"/>
      <x v="35"/>
    </i>
    <i>
      <x v="34"/>
      <x v="36"/>
    </i>
    <i>
      <x v="35"/>
      <x v="37"/>
    </i>
    <i>
      <x v="36"/>
      <x v="38"/>
    </i>
    <i>
      <x v="37"/>
      <x v="39"/>
    </i>
    <i>
      <x v="38"/>
      <x v="40"/>
    </i>
    <i>
      <x v="40"/>
      <x v="42"/>
    </i>
    <i>
      <x v="41"/>
      <x v="43"/>
    </i>
    <i>
      <x v="42"/>
      <x v="44"/>
    </i>
    <i>
      <x v="43"/>
      <x v="45"/>
    </i>
    <i>
      <x v="44"/>
      <x v="46"/>
    </i>
    <i>
      <x v="45"/>
      <x v="47"/>
    </i>
    <i>
      <x v="46"/>
      <x v="48"/>
    </i>
    <i>
      <x v="48"/>
      <x v="50"/>
    </i>
    <i>
      <x v="49"/>
      <x v="51"/>
    </i>
    <i>
      <x v="50"/>
      <x v="52"/>
    </i>
    <i>
      <x v="51"/>
      <x v="6"/>
    </i>
    <i>
      <x v="52"/>
      <x v="53"/>
    </i>
    <i>
      <x v="53"/>
      <x v="54"/>
    </i>
    <i>
      <x v="54"/>
      <x v="55"/>
    </i>
    <i>
      <x v="55"/>
      <x v="56"/>
    </i>
    <i>
      <x v="57"/>
      <x v="58"/>
    </i>
    <i>
      <x v="58"/>
      <x v="59"/>
    </i>
    <i>
      <x v="59"/>
      <x v="60"/>
    </i>
    <i>
      <x v="61"/>
      <x v="62"/>
    </i>
    <i>
      <x v="63"/>
      <x v="64"/>
    </i>
    <i>
      <x v="64"/>
      <x v="65"/>
    </i>
    <i>
      <x v="65"/>
      <x v="66"/>
    </i>
    <i>
      <x v="66"/>
      <x v="67"/>
    </i>
    <i>
      <x v="68"/>
      <x v="69"/>
    </i>
    <i>
      <x v="69"/>
      <x v="70"/>
    </i>
    <i>
      <x v="70"/>
      <x v="71"/>
    </i>
    <i>
      <x v="71"/>
      <x v="72"/>
    </i>
    <i>
      <x v="73"/>
      <x v="74"/>
    </i>
    <i>
      <x v="74"/>
      <x v="75"/>
    </i>
    <i>
      <x v="75"/>
      <x v="76"/>
    </i>
    <i>
      <x v="76"/>
      <x v="77"/>
    </i>
    <i>
      <x v="77"/>
      <x v="78"/>
    </i>
    <i>
      <x v="78"/>
      <x v="79"/>
    </i>
    <i>
      <x v="81"/>
      <x v="82"/>
    </i>
    <i>
      <x v="82"/>
      <x v="83"/>
    </i>
    <i>
      <x v="84"/>
      <x v="85"/>
    </i>
    <i>
      <x v="86"/>
      <x v="87"/>
    </i>
    <i>
      <x v="87"/>
      <x v="88"/>
    </i>
    <i>
      <x v="88"/>
      <x v="89"/>
    </i>
    <i>
      <x v="89"/>
      <x v="90"/>
    </i>
    <i>
      <x v="90"/>
      <x v="91"/>
    </i>
    <i>
      <x v="92"/>
      <x v="93"/>
    </i>
    <i>
      <x v="93"/>
      <x v="94"/>
    </i>
    <i>
      <x v="96"/>
      <x v="97"/>
    </i>
    <i>
      <x v="100"/>
      <x v="101"/>
    </i>
    <i>
      <x v="101"/>
      <x v="102"/>
    </i>
    <i>
      <x v="102"/>
      <x v="103"/>
    </i>
    <i>
      <x v="103"/>
      <x v="104"/>
    </i>
    <i>
      <x v="104"/>
      <x v="105"/>
    </i>
    <i>
      <x v="107"/>
      <x v="108"/>
    </i>
    <i>
      <x v="109"/>
      <x v="110"/>
    </i>
    <i>
      <x v="110"/>
      <x v="111"/>
    </i>
    <i>
      <x v="113"/>
      <x v="114"/>
    </i>
    <i>
      <x v="119"/>
      <x v="120"/>
    </i>
    <i>
      <x v="122"/>
      <x v="123"/>
    </i>
    <i>
      <x v="124"/>
      <x v="125"/>
    </i>
    <i>
      <x v="125"/>
      <x v="126"/>
    </i>
    <i>
      <x v="129"/>
      <x v="130"/>
    </i>
    <i>
      <x v="130"/>
      <x v="131"/>
    </i>
    <i>
      <x v="131"/>
      <x v="132"/>
    </i>
    <i>
      <x v="132"/>
      <x v="133"/>
    </i>
    <i>
      <x v="133"/>
      <x v="134"/>
    </i>
    <i>
      <x v="140"/>
      <x v="141"/>
    </i>
    <i>
      <x v="143"/>
      <x v="144"/>
    </i>
    <i>
      <x v="145"/>
      <x v="146"/>
    </i>
    <i>
      <x v="149"/>
      <x v="150"/>
    </i>
    <i>
      <x v="150"/>
      <x v="151"/>
    </i>
    <i>
      <x v="151"/>
      <x v="152"/>
    </i>
    <i>
      <x v="155"/>
      <x v="156"/>
    </i>
    <i>
      <x v="159"/>
      <x v="160"/>
    </i>
    <i>
      <x v="162"/>
      <x v="163"/>
    </i>
    <i>
      <x v="164"/>
      <x v="165"/>
    </i>
  </rowItems>
  <colFields count="2">
    <field x="3"/>
    <field x="-2"/>
  </colFields>
  <colItems count="8">
    <i>
      <x v="1"/>
      <x/>
    </i>
    <i r="1" i="1">
      <x v="1"/>
    </i>
    <i>
      <x v="2"/>
      <x/>
    </i>
    <i r="1" i="1">
      <x v="1"/>
    </i>
    <i>
      <x v="3"/>
      <x/>
    </i>
    <i r="1" i="1">
      <x v="1"/>
    </i>
    <i>
      <x v="4"/>
      <x/>
    </i>
    <i r="1" i="1">
      <x v="1"/>
    </i>
  </colItems>
  <dataFields count="2">
    <dataField name="Suma de Débitos" fld="15" baseField="2" baseItem="128" numFmtId="4"/>
    <dataField name="Suma de Créditos" fld="16" baseField="2" baseItem="128"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420012C-F357-45BB-AA50-2E6E71253A94}" name="TablaDinámica9" cacheId="212"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DE3:DG59" firstHeaderRow="1" firstDataRow="1" firstDataCol="2"/>
  <pivotFields count="8">
    <pivotField axis="axisRow" compact="0" outline="0" showAll="0" defaultSubtotal="0">
      <items count="96">
        <item x="3"/>
        <item x="10"/>
        <item x="11"/>
        <item m="1" x="58"/>
        <item x="18"/>
        <item x="47"/>
        <item x="53"/>
        <item x="0"/>
        <item x="25"/>
        <item x="8"/>
        <item x="24"/>
        <item x="7"/>
        <item x="17"/>
        <item x="28"/>
        <item x="14"/>
        <item x="27"/>
        <item x="45"/>
        <item x="55"/>
        <item x="29"/>
        <item x="13"/>
        <item m="1" x="89"/>
        <item m="1" x="82"/>
        <item x="22"/>
        <item x="38"/>
        <item m="1" x="73"/>
        <item x="52"/>
        <item x="2"/>
        <item x="9"/>
        <item x="33"/>
        <item x="41"/>
        <item x="49"/>
        <item x="12"/>
        <item x="4"/>
        <item x="54"/>
        <item x="5"/>
        <item m="1" x="76"/>
        <item m="1" x="59"/>
        <item m="1" x="66"/>
        <item m="1" x="78"/>
        <item x="34"/>
        <item x="35"/>
        <item m="1" x="60"/>
        <item m="1" x="83"/>
        <item x="40"/>
        <item m="1" x="74"/>
        <item x="19"/>
        <item m="1" x="57"/>
        <item x="43"/>
        <item x="6"/>
        <item x="16"/>
        <item m="1" x="56"/>
        <item x="20"/>
        <item x="30"/>
        <item x="32"/>
        <item x="37"/>
        <item x="42"/>
        <item m="1" x="70"/>
        <item m="1" x="85"/>
        <item m="1" x="95"/>
        <item m="1" x="68"/>
        <item x="36"/>
        <item m="1" x="61"/>
        <item m="1" x="64"/>
        <item x="39"/>
        <item x="48"/>
        <item m="1" x="75"/>
        <item m="1" x="80"/>
        <item x="21"/>
        <item m="1" x="81"/>
        <item m="1" x="91"/>
        <item m="1" x="92"/>
        <item x="26"/>
        <item m="1" x="94"/>
        <item x="46"/>
        <item x="44"/>
        <item m="1" x="65"/>
        <item m="1" x="84"/>
        <item m="1" x="86"/>
        <item m="1" x="87"/>
        <item m="1" x="79"/>
        <item m="1" x="88"/>
        <item m="1" x="90"/>
        <item m="1" x="72"/>
        <item m="1" x="93"/>
        <item x="50"/>
        <item m="1" x="67"/>
        <item m="1" x="77"/>
        <item x="23"/>
        <item m="1" x="69"/>
        <item x="15"/>
        <item m="1" x="62"/>
        <item m="1" x="71"/>
        <item m="1" x="63"/>
        <item x="51"/>
        <item x="31"/>
        <item x="1"/>
      </items>
    </pivotField>
    <pivotField compact="0" outline="0" showAll="0" defaultSubtotal="0"/>
    <pivotField axis="axisRow" compact="0" outline="0" showAll="0" defaultSubtotal="0">
      <items count="96">
        <item x="10"/>
        <item x="11"/>
        <item m="1" x="58"/>
        <item x="18"/>
        <item x="47"/>
        <item x="53"/>
        <item x="0"/>
        <item x="3"/>
        <item x="25"/>
        <item x="8"/>
        <item x="24"/>
        <item x="7"/>
        <item x="17"/>
        <item x="28"/>
        <item x="14"/>
        <item x="27"/>
        <item x="45"/>
        <item x="55"/>
        <item x="29"/>
        <item x="13"/>
        <item m="1" x="89"/>
        <item m="1" x="82"/>
        <item x="22"/>
        <item x="38"/>
        <item m="1" x="73"/>
        <item x="52"/>
        <item x="2"/>
        <item x="9"/>
        <item x="33"/>
        <item x="41"/>
        <item x="49"/>
        <item x="12"/>
        <item x="4"/>
        <item x="54"/>
        <item x="5"/>
        <item m="1" x="76"/>
        <item m="1" x="59"/>
        <item m="1" x="66"/>
        <item m="1" x="78"/>
        <item x="34"/>
        <item x="35"/>
        <item m="1" x="60"/>
        <item m="1" x="83"/>
        <item x="40"/>
        <item m="1" x="74"/>
        <item x="19"/>
        <item m="1" x="57"/>
        <item x="43"/>
        <item x="6"/>
        <item x="16"/>
        <item m="1" x="56"/>
        <item x="20"/>
        <item x="30"/>
        <item x="32"/>
        <item x="37"/>
        <item x="42"/>
        <item m="1" x="70"/>
        <item m="1" x="85"/>
        <item m="1" x="95"/>
        <item m="1" x="68"/>
        <item x="36"/>
        <item m="1" x="61"/>
        <item m="1" x="64"/>
        <item x="39"/>
        <item x="48"/>
        <item m="1" x="75"/>
        <item m="1" x="80"/>
        <item x="21"/>
        <item m="1" x="81"/>
        <item m="1" x="91"/>
        <item m="1" x="92"/>
        <item x="26"/>
        <item m="1" x="94"/>
        <item x="46"/>
        <item x="44"/>
        <item m="1" x="65"/>
        <item m="1" x="84"/>
        <item m="1" x="86"/>
        <item m="1" x="87"/>
        <item m="1" x="79"/>
        <item m="1" x="88"/>
        <item m="1" x="90"/>
        <item m="1" x="72"/>
        <item m="1" x="93"/>
        <item x="50"/>
        <item m="1" x="67"/>
        <item m="1" x="77"/>
        <item x="23"/>
        <item m="1" x="69"/>
        <item x="15"/>
        <item m="1" x="62"/>
        <item m="1" x="71"/>
        <item m="1" x="63"/>
        <item x="51"/>
        <item x="31"/>
        <item x="1"/>
      </items>
    </pivotField>
    <pivotField compact="0" numFmtId="164" outline="0" subtotalTop="0" showAll="0" defaultSubtotal="0"/>
    <pivotField compact="0" numFmtId="164" outline="0" subtotalTop="0" showAll="0" defaultSubtotal="0"/>
    <pivotField compact="0" numFmtId="164" outline="0" subtotalTop="0" showAll="0" defaultSubtotal="0"/>
    <pivotField compact="0" numFmtId="164" outline="0" subtotalTop="0" showAll="0" defaultSubtotal="0"/>
    <pivotField dataField="1" compact="0" numFmtId="164" outline="0" subtotalTop="0" showAll="0" defaultSubtotal="0"/>
  </pivotFields>
  <rowFields count="2">
    <field x="0"/>
    <field x="2"/>
  </rowFields>
  <rowItems count="56">
    <i>
      <x/>
      <x v="7"/>
    </i>
    <i>
      <x v="1"/>
      <x/>
    </i>
    <i>
      <x v="2"/>
      <x v="1"/>
    </i>
    <i>
      <x v="4"/>
      <x v="3"/>
    </i>
    <i>
      <x v="5"/>
      <x v="4"/>
    </i>
    <i>
      <x v="6"/>
      <x v="5"/>
    </i>
    <i>
      <x v="7"/>
      <x v="6"/>
    </i>
    <i>
      <x v="8"/>
      <x v="8"/>
    </i>
    <i>
      <x v="9"/>
      <x v="9"/>
    </i>
    <i>
      <x v="10"/>
      <x v="10"/>
    </i>
    <i>
      <x v="11"/>
      <x v="11"/>
    </i>
    <i>
      <x v="12"/>
      <x v="12"/>
    </i>
    <i>
      <x v="13"/>
      <x v="13"/>
    </i>
    <i>
      <x v="14"/>
      <x v="14"/>
    </i>
    <i>
      <x v="15"/>
      <x v="15"/>
    </i>
    <i>
      <x v="16"/>
      <x v="16"/>
    </i>
    <i>
      <x v="17"/>
      <x v="17"/>
    </i>
    <i>
      <x v="18"/>
      <x v="18"/>
    </i>
    <i>
      <x v="19"/>
      <x v="19"/>
    </i>
    <i>
      <x v="22"/>
      <x v="22"/>
    </i>
    <i>
      <x v="23"/>
      <x v="23"/>
    </i>
    <i>
      <x v="25"/>
      <x v="25"/>
    </i>
    <i>
      <x v="26"/>
      <x v="26"/>
    </i>
    <i>
      <x v="27"/>
      <x v="27"/>
    </i>
    <i>
      <x v="28"/>
      <x v="28"/>
    </i>
    <i>
      <x v="29"/>
      <x v="29"/>
    </i>
    <i>
      <x v="30"/>
      <x v="30"/>
    </i>
    <i>
      <x v="31"/>
      <x v="31"/>
    </i>
    <i>
      <x v="32"/>
      <x v="32"/>
    </i>
    <i>
      <x v="33"/>
      <x v="33"/>
    </i>
    <i>
      <x v="34"/>
      <x v="34"/>
    </i>
    <i>
      <x v="39"/>
      <x v="39"/>
    </i>
    <i>
      <x v="40"/>
      <x v="40"/>
    </i>
    <i>
      <x v="43"/>
      <x v="43"/>
    </i>
    <i>
      <x v="45"/>
      <x v="45"/>
    </i>
    <i>
      <x v="47"/>
      <x v="47"/>
    </i>
    <i>
      <x v="48"/>
      <x v="48"/>
    </i>
    <i>
      <x v="49"/>
      <x v="49"/>
    </i>
    <i>
      <x v="51"/>
      <x v="51"/>
    </i>
    <i>
      <x v="52"/>
      <x v="52"/>
    </i>
    <i>
      <x v="53"/>
      <x v="53"/>
    </i>
    <i>
      <x v="54"/>
      <x v="54"/>
    </i>
    <i>
      <x v="55"/>
      <x v="55"/>
    </i>
    <i>
      <x v="60"/>
      <x v="60"/>
    </i>
    <i>
      <x v="63"/>
      <x v="63"/>
    </i>
    <i>
      <x v="64"/>
      <x v="64"/>
    </i>
    <i>
      <x v="67"/>
      <x v="67"/>
    </i>
    <i>
      <x v="71"/>
      <x v="71"/>
    </i>
    <i>
      <x v="73"/>
      <x v="73"/>
    </i>
    <i>
      <x v="74"/>
      <x v="74"/>
    </i>
    <i>
      <x v="84"/>
      <x v="84"/>
    </i>
    <i>
      <x v="87"/>
      <x v="87"/>
    </i>
    <i>
      <x v="89"/>
      <x v="89"/>
    </i>
    <i>
      <x v="93"/>
      <x v="93"/>
    </i>
    <i>
      <x v="94"/>
      <x v="94"/>
    </i>
    <i>
      <x v="95"/>
      <x v="95"/>
    </i>
  </rowItems>
  <colItems count="1">
    <i/>
  </colItems>
  <dataFields count="1">
    <dataField name="Suma de Total"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C276D57-708A-42D9-A601-1607FD0535E8}" name="TablaDinámica3" cacheId="209"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AB3:AK20" firstHeaderRow="1" firstDataRow="3" firstDataCol="2"/>
  <pivotFields count="18">
    <pivotField axis="axisRow" compact="0" outline="0" subtotalTop="0" showAll="0" defaultSubtotal="0">
      <items count="37">
        <item x="1"/>
        <item x="8"/>
        <item x="11"/>
        <item x="0"/>
        <item x="3"/>
        <item x="2"/>
        <item x="4"/>
        <item x="14"/>
        <item m="1" x="19"/>
        <item m="1" x="18"/>
        <item x="10"/>
        <item m="1" x="35"/>
        <item m="1" x="20"/>
        <item m="1" x="21"/>
        <item m="1" x="30"/>
        <item m="1" x="36"/>
        <item m="1" x="28"/>
        <item x="9"/>
        <item x="12"/>
        <item m="1" x="27"/>
        <item m="1" x="29"/>
        <item m="1" x="34"/>
        <item m="1" x="31"/>
        <item m="1" x="22"/>
        <item m="1" x="23"/>
        <item m="1" x="24"/>
        <item m="1" x="32"/>
        <item m="1" x="33"/>
        <item m="1" x="25"/>
        <item m="1" x="26"/>
        <item x="5"/>
        <item m="1" x="17"/>
        <item m="1" x="16"/>
        <item x="6"/>
        <item x="7"/>
        <item m="1" x="15"/>
        <item x="13"/>
      </items>
    </pivotField>
    <pivotField compact="0" outline="0" subtotalTop="0" showAll="0" defaultSubtotal="0"/>
    <pivotField axis="axisRow" compact="0" outline="0" subtotalTop="0" showAll="0" defaultSubtotal="0">
      <items count="38">
        <item x="0"/>
        <item x="1"/>
        <item x="8"/>
        <item x="11"/>
        <item x="3"/>
        <item x="2"/>
        <item x="4"/>
        <item x="14"/>
        <item m="1" x="19"/>
        <item m="1" x="18"/>
        <item x="10"/>
        <item m="1" x="36"/>
        <item m="1" x="20"/>
        <item m="1" x="21"/>
        <item m="1" x="31"/>
        <item m="1" x="37"/>
        <item m="1" x="27"/>
        <item m="1" x="29"/>
        <item x="9"/>
        <item x="12"/>
        <item m="1" x="28"/>
        <item m="1" x="30"/>
        <item m="1" x="35"/>
        <item m="1" x="32"/>
        <item m="1" x="22"/>
        <item m="1" x="23"/>
        <item m="1" x="24"/>
        <item m="1" x="33"/>
        <item m="1" x="34"/>
        <item m="1" x="25"/>
        <item m="1" x="26"/>
        <item x="5"/>
        <item m="1" x="17"/>
        <item m="1" x="16"/>
        <item x="6"/>
        <item x="7"/>
        <item m="1" x="15"/>
        <item x="13"/>
      </items>
    </pivotField>
    <pivotField axis="axisCol" compact="0" numFmtId="14" outline="0" subtotalTop="0" showAll="0" defaultSubtotal="0">
      <items count="14">
        <item x="0"/>
        <item x="1"/>
        <item x="2"/>
        <item x="3"/>
        <item x="4"/>
        <item x="5"/>
        <item x="6"/>
        <item x="7"/>
        <item x="8"/>
        <item x="9"/>
        <item x="10"/>
        <item x="11"/>
        <item x="12"/>
        <item x="13"/>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dataField="1" compact="0" outline="0" subtotalTop="0" showAll="0" defaultSubtotal="0"/>
    <pivotField dataField="1" compact="0" outline="0" subtotalTop="0" showAll="0" defaultSubtotal="0"/>
    <pivotField compact="0" outline="0" subtotalTop="0" showAll="0" defaultSubtotal="0"/>
  </pivotFields>
  <rowFields count="2">
    <field x="0"/>
    <field x="2"/>
  </rowFields>
  <rowItems count="15">
    <i>
      <x/>
      <x v="1"/>
    </i>
    <i>
      <x v="1"/>
      <x v="2"/>
    </i>
    <i>
      <x v="2"/>
      <x v="3"/>
    </i>
    <i>
      <x v="3"/>
      <x/>
    </i>
    <i>
      <x v="4"/>
      <x v="4"/>
    </i>
    <i>
      <x v="5"/>
      <x v="5"/>
    </i>
    <i>
      <x v="6"/>
      <x v="6"/>
    </i>
    <i>
      <x v="7"/>
      <x v="7"/>
    </i>
    <i>
      <x v="10"/>
      <x v="10"/>
    </i>
    <i>
      <x v="17"/>
      <x v="18"/>
    </i>
    <i>
      <x v="18"/>
      <x v="19"/>
    </i>
    <i>
      <x v="30"/>
      <x v="31"/>
    </i>
    <i>
      <x v="33"/>
      <x v="34"/>
    </i>
    <i>
      <x v="34"/>
      <x v="35"/>
    </i>
    <i>
      <x v="36"/>
      <x v="37"/>
    </i>
  </rowItems>
  <colFields count="2">
    <field x="3"/>
    <field x="-2"/>
  </colFields>
  <colItems count="8">
    <i>
      <x v="1"/>
      <x/>
    </i>
    <i r="1" i="1">
      <x v="1"/>
    </i>
    <i>
      <x v="2"/>
      <x/>
    </i>
    <i r="1" i="1">
      <x v="1"/>
    </i>
    <i>
      <x v="3"/>
      <x/>
    </i>
    <i r="1" i="1">
      <x v="1"/>
    </i>
    <i>
      <x v="4"/>
      <x/>
    </i>
    <i r="1" i="1">
      <x v="1"/>
    </i>
  </colItems>
  <dataFields count="2">
    <dataField name="Suma de Débitos_x000a_(Bs)" fld="15" baseField="0" baseItem="0"/>
    <dataField name="Suma de Créditos_x000a_(Bs)"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3.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15D9C-93C5-4383-871C-20D7429E4C9A}">
  <sheetPr codeName="Hoja2"/>
  <dimension ref="A1:E536"/>
  <sheetViews>
    <sheetView showGridLines="0" topLeftCell="A47" workbookViewId="0">
      <selection activeCell="D60" sqref="D60"/>
    </sheetView>
  </sheetViews>
  <sheetFormatPr baseColWidth="10" defaultColWidth="11.42578125" defaultRowHeight="13.5"/>
  <cols>
    <col min="1" max="1" width="6.5703125" style="278" bestFit="1" customWidth="1"/>
    <col min="2" max="2" width="72.28515625" style="278" bestFit="1" customWidth="1"/>
    <col min="3" max="3" width="24.7109375" style="278" bestFit="1" customWidth="1"/>
    <col min="4" max="4" width="14.5703125" style="278" bestFit="1" customWidth="1"/>
    <col min="5" max="5" width="50.140625" style="278" customWidth="1"/>
    <col min="6" max="16384" width="11.42578125" style="278"/>
  </cols>
  <sheetData>
    <row r="1" spans="1:5" ht="18">
      <c r="A1" s="386" t="s">
        <v>1358</v>
      </c>
      <c r="B1" s="386"/>
      <c r="C1" s="386"/>
      <c r="D1" s="386"/>
      <c r="E1" s="386"/>
    </row>
    <row r="3" spans="1:5" ht="25.5">
      <c r="A3" s="279" t="s">
        <v>34</v>
      </c>
      <c r="B3" s="279" t="s">
        <v>2</v>
      </c>
      <c r="C3" s="279" t="s">
        <v>1316</v>
      </c>
      <c r="D3" s="279" t="s">
        <v>1390</v>
      </c>
      <c r="E3" s="279" t="s">
        <v>1359</v>
      </c>
    </row>
    <row r="4" spans="1:5">
      <c r="A4" s="280">
        <v>6</v>
      </c>
      <c r="B4" s="281" t="s">
        <v>37</v>
      </c>
      <c r="C4" s="374" t="str">
        <f>+VLOOKUP(A4,[2]DISTRIBUCIÓN!$A$8:$F$178,6,FALSE)</f>
        <v>José Rivas</v>
      </c>
      <c r="D4" s="374" t="str">
        <f>+VLOOKUP(C4,[2]Hoja1!$A$1:$C$12,2,FALSE)</f>
        <v>2183333 - 1632</v>
      </c>
      <c r="E4" s="382" t="str">
        <f>+VLOOKUP(C4,[2]Hoja1!$A$1:$C$12,3,FALSE)</f>
        <v>jose.rivas@economiayfinanzas.gob.bo</v>
      </c>
    </row>
    <row r="5" spans="1:5">
      <c r="A5" s="282">
        <v>10</v>
      </c>
      <c r="B5" s="283" t="s">
        <v>38</v>
      </c>
      <c r="C5" s="374" t="str">
        <f>+VLOOKUP(A5,[2]DISTRIBUCIÓN!$A$8:$F$178,6,FALSE)</f>
        <v>Judith Machicado</v>
      </c>
      <c r="D5" s="374" t="str">
        <f>+VLOOKUP(C5,[2]Hoja1!$A$1:$C$12,2,FALSE)</f>
        <v>2183333 - 1648</v>
      </c>
      <c r="E5" s="382" t="str">
        <f>+VLOOKUP(C5,[2]Hoja1!$A$1:$C$12,3,FALSE)</f>
        <v>judith.machicado@economiayfinanzas.gob.bo</v>
      </c>
    </row>
    <row r="6" spans="1:5">
      <c r="A6" s="282">
        <v>15</v>
      </c>
      <c r="B6" s="283" t="s">
        <v>39</v>
      </c>
      <c r="C6" s="374" t="str">
        <f>+VLOOKUP(A6,[2]DISTRIBUCIÓN!$A$8:$F$178,6,FALSE)</f>
        <v>Virginia Callisaya</v>
      </c>
      <c r="D6" s="374" t="str">
        <f>+VLOOKUP(C6,[2]Hoja1!$A$1:$C$12,2,FALSE)</f>
        <v>2183333 - 1645</v>
      </c>
      <c r="E6" s="382" t="str">
        <f>+VLOOKUP(C6,[2]Hoja1!$A$1:$C$12,3,FALSE)</f>
        <v>virginia.callisaya@economiayfinanzas.gob.bo</v>
      </c>
    </row>
    <row r="7" spans="1:5">
      <c r="A7" s="282">
        <v>16</v>
      </c>
      <c r="B7" s="283" t="s">
        <v>40</v>
      </c>
      <c r="C7" s="374" t="str">
        <f>+VLOOKUP(A7,[2]DISTRIBUCIÓN!$A$8:$F$178,6,FALSE)</f>
        <v>Emma Ticonipa</v>
      </c>
      <c r="D7" s="374" t="str">
        <f>+VLOOKUP(C7,[2]Hoja1!$A$1:$C$12,2,FALSE)</f>
        <v>2183333 - 1635</v>
      </c>
      <c r="E7" s="382" t="str">
        <f>+VLOOKUP(C7,[2]Hoja1!$A$1:$C$12,3,FALSE)</f>
        <v>emma.ticonipa@economiayfinanzas.gob.bo</v>
      </c>
    </row>
    <row r="8" spans="1:5">
      <c r="A8" s="282">
        <v>20</v>
      </c>
      <c r="B8" s="283" t="s">
        <v>41</v>
      </c>
      <c r="C8" s="374" t="str">
        <f>+VLOOKUP(A8,[2]DISTRIBUCIÓN!$A$8:$F$178,6,FALSE)</f>
        <v>Rommel Cuba</v>
      </c>
      <c r="D8" s="374" t="str">
        <f>+VLOOKUP(C8,[2]Hoja1!$A$1:$C$12,2,FALSE)</f>
        <v>2183333 - 1649</v>
      </c>
      <c r="E8" s="382" t="str">
        <f>+VLOOKUP(C8,[2]Hoja1!$A$1:$C$12,3,FALSE)</f>
        <v>rommel.cuba@economiayfinanzas.gob.bo</v>
      </c>
    </row>
    <row r="9" spans="1:5">
      <c r="A9" s="282">
        <v>25</v>
      </c>
      <c r="B9" s="283" t="s">
        <v>42</v>
      </c>
      <c r="C9" s="374" t="str">
        <f>+VLOOKUP(A9,[2]DISTRIBUCIÓN!$A$8:$F$178,6,FALSE)</f>
        <v>Elizabeth Nina</v>
      </c>
      <c r="D9" s="374" t="str">
        <f>+VLOOKUP(C9,[2]Hoja1!$A$1:$C$12,2,FALSE)</f>
        <v>2183333 - 1637</v>
      </c>
      <c r="E9" s="382" t="str">
        <f>+VLOOKUP(C9,[2]Hoja1!$A$1:$C$12,3,FALSE)</f>
        <v>elizabeth.nina@economiayfinanzas.gob.bo</v>
      </c>
    </row>
    <row r="10" spans="1:5">
      <c r="A10" s="282">
        <v>30</v>
      </c>
      <c r="B10" s="283" t="s">
        <v>1411</v>
      </c>
      <c r="C10" s="374" t="str">
        <f>+VLOOKUP(A10,[2]DISTRIBUCIÓN!$A$8:$F$178,6,FALSE)</f>
        <v>Jeovana Zabala</v>
      </c>
      <c r="D10" s="374" t="str">
        <f>+VLOOKUP(C10,[2]Hoja1!$A$1:$C$12,2,FALSE)</f>
        <v>2183333 - 1663</v>
      </c>
      <c r="E10" s="382" t="str">
        <f>+VLOOKUP(C10,[2]Hoja1!$A$1:$C$12,3,FALSE)</f>
        <v>jeovana.zabala@economiayfinanzas.gob.bo</v>
      </c>
    </row>
    <row r="11" spans="1:5">
      <c r="A11" s="282">
        <v>35</v>
      </c>
      <c r="B11" s="283" t="s">
        <v>43</v>
      </c>
      <c r="C11" s="374" t="str">
        <f>+VLOOKUP(A11,[2]DISTRIBUCIÓN!$A$8:$F$178,6,FALSE)</f>
        <v>José Rivas</v>
      </c>
      <c r="D11" s="374" t="str">
        <f>+VLOOKUP(C11,[2]Hoja1!$A$1:$C$12,2,FALSE)</f>
        <v>2183333 - 1632</v>
      </c>
      <c r="E11" s="382" t="str">
        <f>+VLOOKUP(C11,[2]Hoja1!$A$1:$C$12,3,FALSE)</f>
        <v>jose.rivas@economiayfinanzas.gob.bo</v>
      </c>
    </row>
    <row r="12" spans="1:5">
      <c r="A12" s="282">
        <v>41</v>
      </c>
      <c r="B12" s="283" t="s">
        <v>44</v>
      </c>
      <c r="C12" s="374" t="str">
        <f>+VLOOKUP(A12,[2]DISTRIBUCIÓN!$A$8:$F$178,6,FALSE)</f>
        <v>Virginia Huanca</v>
      </c>
      <c r="D12" s="374" t="str">
        <f>+VLOOKUP(C12,[2]Hoja1!$A$1:$C$12,2,FALSE)</f>
        <v>2183333 - 1636</v>
      </c>
      <c r="E12" s="382" t="str">
        <f>+VLOOKUP(C12,[2]Hoja1!$A$1:$C$12,3,FALSE)</f>
        <v>virginia.huanca@economiayfinanzas.gob.bo</v>
      </c>
    </row>
    <row r="13" spans="1:5">
      <c r="A13" s="282">
        <v>46</v>
      </c>
      <c r="B13" s="283" t="s">
        <v>1367</v>
      </c>
      <c r="C13" s="374" t="str">
        <f>+VLOOKUP(A13,[2]DISTRIBUCIÓN!$A$8:$F$178,6,FALSE)</f>
        <v>Rommel Cuba</v>
      </c>
      <c r="D13" s="374" t="str">
        <f>+VLOOKUP(C13,[2]Hoja1!$A$1:$C$12,2,FALSE)</f>
        <v>2183333 - 1649</v>
      </c>
      <c r="E13" s="382" t="str">
        <f>+VLOOKUP(C13,[2]Hoja1!$A$1:$C$12,3,FALSE)</f>
        <v>rommel.cuba@economiayfinanzas.gob.bo</v>
      </c>
    </row>
    <row r="14" spans="1:5">
      <c r="A14" s="282">
        <v>47</v>
      </c>
      <c r="B14" s="283" t="s">
        <v>45</v>
      </c>
      <c r="C14" s="374" t="str">
        <f>+VLOOKUP(A14,[2]DISTRIBUCIÓN!$A$8:$F$178,6,FALSE)</f>
        <v>Guadalupe Challco</v>
      </c>
      <c r="D14" s="374" t="str">
        <f>+VLOOKUP(C14,[2]Hoja1!$A$1:$C$12,2,FALSE)</f>
        <v>2183333 - 1640</v>
      </c>
      <c r="E14" s="382" t="str">
        <f>+VLOOKUP(C14,[2]Hoja1!$A$1:$C$12,3,FALSE)</f>
        <v>guadalupe.challco@economiayfinanzas.gob.bo</v>
      </c>
    </row>
    <row r="15" spans="1:5">
      <c r="A15" s="282">
        <v>53</v>
      </c>
      <c r="B15" s="283" t="s">
        <v>1372</v>
      </c>
      <c r="C15" s="374" t="str">
        <f>+VLOOKUP(A15,[2]DISTRIBUCIÓN!$A$8:$F$178,6,FALSE)</f>
        <v>Virginia Callisaya</v>
      </c>
      <c r="D15" s="374" t="str">
        <f>+VLOOKUP(C15,[2]Hoja1!$A$1:$C$12,2,FALSE)</f>
        <v>2183333 - 1645</v>
      </c>
      <c r="E15" s="382" t="str">
        <f>+VLOOKUP(C15,[2]Hoja1!$A$1:$C$12,3,FALSE)</f>
        <v>virginia.callisaya@economiayfinanzas.gob.bo</v>
      </c>
    </row>
    <row r="16" spans="1:5">
      <c r="A16" s="282">
        <v>66</v>
      </c>
      <c r="B16" s="283" t="s">
        <v>46</v>
      </c>
      <c r="C16" s="374" t="str">
        <f>+VLOOKUP(A16,[2]DISTRIBUCIÓN!$A$8:$F$178,6,FALSE)</f>
        <v>Huascar Nova</v>
      </c>
      <c r="D16" s="374" t="str">
        <f>+VLOOKUP(C16,[2]Hoja1!$A$1:$C$12,2,FALSE)</f>
        <v>2183333 - 1651</v>
      </c>
      <c r="E16" s="382" t="str">
        <f>+VLOOKUP(C16,[2]Hoja1!$A$1:$C$12,3,FALSE)</f>
        <v>huascar.nova@economiayfinanzas.gob.bo</v>
      </c>
    </row>
    <row r="17" spans="1:5">
      <c r="A17" s="282">
        <v>70</v>
      </c>
      <c r="B17" s="283" t="s">
        <v>47</v>
      </c>
      <c r="C17" s="374" t="str">
        <f>+VLOOKUP(A17,[2]DISTRIBUCIÓN!$A$8:$F$178,6,FALSE)</f>
        <v>Huascar Nova</v>
      </c>
      <c r="D17" s="374" t="str">
        <f>+VLOOKUP(C17,[2]Hoja1!$A$1:$C$12,2,FALSE)</f>
        <v>2183333 - 1651</v>
      </c>
      <c r="E17" s="382" t="str">
        <f>+VLOOKUP(C17,[2]Hoja1!$A$1:$C$12,3,FALSE)</f>
        <v>huascar.nova@economiayfinanzas.gob.bo</v>
      </c>
    </row>
    <row r="18" spans="1:5">
      <c r="A18" s="282">
        <v>76</v>
      </c>
      <c r="B18" s="283" t="s">
        <v>48</v>
      </c>
      <c r="C18" s="374" t="str">
        <f>+VLOOKUP(A18,[2]DISTRIBUCIÓN!$A$8:$F$178,6,FALSE)</f>
        <v>Jeovana Zabala</v>
      </c>
      <c r="D18" s="374" t="str">
        <f>+VLOOKUP(C18,[2]Hoja1!$A$1:$C$12,2,FALSE)</f>
        <v>2183333 - 1663</v>
      </c>
      <c r="E18" s="382" t="str">
        <f>+VLOOKUP(C18,[2]Hoja1!$A$1:$C$12,3,FALSE)</f>
        <v>jeovana.zabala@economiayfinanzas.gob.bo</v>
      </c>
    </row>
    <row r="19" spans="1:5">
      <c r="A19" s="282">
        <v>78</v>
      </c>
      <c r="B19" s="283" t="s">
        <v>1368</v>
      </c>
      <c r="C19" s="374" t="str">
        <f>+VLOOKUP(A19,[2]DISTRIBUCIÓN!$A$8:$F$178,6,FALSE)</f>
        <v>Belén Espejo</v>
      </c>
      <c r="D19" s="374" t="str">
        <f>+VLOOKUP(C19,[2]Hoja1!$A$1:$C$12,2,FALSE)</f>
        <v>2183333 - 1644</v>
      </c>
      <c r="E19" s="382" t="str">
        <f>+VLOOKUP(C19,[2]Hoja1!$A$1:$C$12,3,FALSE)</f>
        <v>belen.espejo@economiayfinanzas.gob.bo</v>
      </c>
    </row>
    <row r="20" spans="1:5">
      <c r="A20" s="282">
        <v>81</v>
      </c>
      <c r="B20" s="283" t="s">
        <v>49</v>
      </c>
      <c r="C20" s="374" t="str">
        <f>+VLOOKUP(A20,[2]DISTRIBUCIÓN!$A$8:$F$178,6,FALSE)</f>
        <v>Judith Machicado</v>
      </c>
      <c r="D20" s="374" t="str">
        <f>+VLOOKUP(C20,[2]Hoja1!$A$1:$C$12,2,FALSE)</f>
        <v>2183333 - 1648</v>
      </c>
      <c r="E20" s="382" t="str">
        <f>+VLOOKUP(C20,[2]Hoja1!$A$1:$C$12,3,FALSE)</f>
        <v>judith.machicado@economiayfinanzas.gob.bo</v>
      </c>
    </row>
    <row r="21" spans="1:5">
      <c r="A21" s="282">
        <v>86</v>
      </c>
      <c r="B21" s="283" t="s">
        <v>50</v>
      </c>
      <c r="C21" s="374" t="str">
        <f>+VLOOKUP(A21,[2]DISTRIBUCIÓN!$A$8:$F$178,6,FALSE)</f>
        <v>Jorge Vargas</v>
      </c>
      <c r="D21" s="374" t="str">
        <f>+VLOOKUP(C21,[2]Hoja1!$A$1:$C$12,2,FALSE)</f>
        <v>2183333 - 1633</v>
      </c>
      <c r="E21" s="382" t="str">
        <f>+VLOOKUP(C21,[2]Hoja1!$A$1:$C$12,3,FALSE)</f>
        <v>jorge.vargas@economiayfinanzas.gob.bo</v>
      </c>
    </row>
    <row r="22" spans="1:5">
      <c r="A22" s="282">
        <v>95</v>
      </c>
      <c r="B22" s="283" t="s">
        <v>1412</v>
      </c>
      <c r="C22" s="374" t="str">
        <f>+VLOOKUP(A22,[2]DISTRIBUCIÓN!$A$8:$F$178,6,FALSE)</f>
        <v>Rommel Cuba</v>
      </c>
      <c r="D22" s="374" t="str">
        <f>+VLOOKUP(C22,[2]Hoja1!$A$1:$C$12,2,FALSE)</f>
        <v>2183333 - 1649</v>
      </c>
      <c r="E22" s="382" t="str">
        <f>+VLOOKUP(C22,[2]Hoja1!$A$1:$C$12,3,FALSE)</f>
        <v>rommel.cuba@economiayfinanzas.gob.bo</v>
      </c>
    </row>
    <row r="23" spans="1:5">
      <c r="A23" s="347" t="s">
        <v>539</v>
      </c>
      <c r="B23" s="347" t="s">
        <v>590</v>
      </c>
      <c r="C23" s="374" t="str">
        <f>+VLOOKUP(A23,[2]DISTRIBUCIÓN!$A$8:$F$178,6,FALSE)</f>
        <v>Guadalupe Challco</v>
      </c>
      <c r="D23" s="374" t="str">
        <f>+VLOOKUP(C23,[2]Hoja1!$A$1:$C$12,2,FALSE)</f>
        <v>2183333 - 1640</v>
      </c>
      <c r="E23" s="382" t="str">
        <f>+VLOOKUP(C23,[2]Hoja1!$A$1:$C$12,3,FALSE)</f>
        <v>guadalupe.challco@economiayfinanzas.gob.bo</v>
      </c>
    </row>
    <row r="24" spans="1:5">
      <c r="A24" s="347" t="s">
        <v>541</v>
      </c>
      <c r="B24" s="347" t="s">
        <v>590</v>
      </c>
      <c r="C24" s="374" t="str">
        <f>+VLOOKUP(A24,[2]DISTRIBUCIÓN!$A$8:$F$178,6,FALSE)</f>
        <v>Virginia Huanca</v>
      </c>
      <c r="D24" s="374" t="str">
        <f>+VLOOKUP(C24,[2]Hoja1!$A$1:$C$12,2,FALSE)</f>
        <v>2183333 - 1636</v>
      </c>
      <c r="E24" s="382" t="str">
        <f>+VLOOKUP(C24,[2]Hoja1!$A$1:$C$12,3,FALSE)</f>
        <v>virginia.huanca@economiayfinanzas.gob.bo</v>
      </c>
    </row>
    <row r="25" spans="1:5">
      <c r="A25" s="347" t="s">
        <v>542</v>
      </c>
      <c r="B25" s="347" t="s">
        <v>687</v>
      </c>
      <c r="C25" s="374" t="str">
        <f>+VLOOKUP(A25,[2]DISTRIBUCIÓN!$A$8:$F$178,6,FALSE)</f>
        <v>Belén Espejo</v>
      </c>
      <c r="D25" s="374" t="str">
        <f>+VLOOKUP(C25,[2]Hoja1!$A$1:$C$12,2,FALSE)</f>
        <v>2183333 - 1644</v>
      </c>
      <c r="E25" s="382" t="str">
        <f>+VLOOKUP(C25,[2]Hoja1!$A$1:$C$12,3,FALSE)</f>
        <v>belen.espejo@economiayfinanzas.gob.bo</v>
      </c>
    </row>
    <row r="26" spans="1:5">
      <c r="A26" s="347" t="s">
        <v>544</v>
      </c>
      <c r="B26" s="347" t="s">
        <v>1460</v>
      </c>
      <c r="C26" s="374" t="str">
        <f>+VLOOKUP(A26,[2]DISTRIBUCIÓN!$A$8:$F$178,6,FALSE)</f>
        <v>Guadalupe Challco</v>
      </c>
      <c r="D26" s="374" t="str">
        <f>+VLOOKUP(C26,[2]Hoja1!$A$1:$C$12,2,FALSE)</f>
        <v>2183333 - 1640</v>
      </c>
      <c r="E26" s="382" t="str">
        <f>+VLOOKUP(C26,[2]Hoja1!$A$1:$C$12,3,FALSE)</f>
        <v>guadalupe.challco@economiayfinanzas.gob.bo</v>
      </c>
    </row>
    <row r="27" spans="1:5">
      <c r="A27" s="347" t="s">
        <v>546</v>
      </c>
      <c r="B27" s="347" t="s">
        <v>1461</v>
      </c>
      <c r="C27" s="374" t="str">
        <f>+VLOOKUP(A27,[2]DISTRIBUCIÓN!$A$8:$F$178,6,FALSE)</f>
        <v>Guadalupe Challco</v>
      </c>
      <c r="D27" s="374" t="str">
        <f>+VLOOKUP(C27,[2]Hoja1!$A$1:$C$12,2,FALSE)</f>
        <v>2183333 - 1640</v>
      </c>
      <c r="E27" s="382" t="str">
        <f>+VLOOKUP(C27,[2]Hoja1!$A$1:$C$12,3,FALSE)</f>
        <v>guadalupe.challco@economiayfinanzas.gob.bo</v>
      </c>
    </row>
    <row r="28" spans="1:5">
      <c r="A28" s="282">
        <v>108</v>
      </c>
      <c r="B28" s="283" t="s">
        <v>51</v>
      </c>
      <c r="C28" s="374" t="str">
        <f>+VLOOKUP(A28,[2]DISTRIBUCIÓN!$A$8:$F$178,6,FALSE)</f>
        <v>Jorge Vargas</v>
      </c>
      <c r="D28" s="374" t="str">
        <f>+VLOOKUP(C28,[2]Hoja1!$A$1:$C$12,2,FALSE)</f>
        <v>2183333 - 1633</v>
      </c>
      <c r="E28" s="382" t="str">
        <f>+VLOOKUP(C28,[2]Hoja1!$A$1:$C$12,3,FALSE)</f>
        <v>jorge.vargas@economiayfinanzas.gob.bo</v>
      </c>
    </row>
    <row r="29" spans="1:5">
      <c r="A29" s="284">
        <v>109</v>
      </c>
      <c r="B29" s="285" t="s">
        <v>1413</v>
      </c>
      <c r="C29" s="374" t="str">
        <f>+VLOOKUP(A29,[2]DISTRIBUCIÓN!$A$8:$F$178,6,FALSE)</f>
        <v>Jorge Vargas</v>
      </c>
      <c r="D29" s="374" t="str">
        <f>+VLOOKUP(C29,[2]Hoja1!$A$1:$C$12,2,FALSE)</f>
        <v>2183333 - 1633</v>
      </c>
      <c r="E29" s="382" t="str">
        <f>+VLOOKUP(C29,[2]Hoja1!$A$1:$C$12,3,FALSE)</f>
        <v>jorge.vargas@economiayfinanzas.gob.bo</v>
      </c>
    </row>
    <row r="30" spans="1:5">
      <c r="A30" s="282">
        <v>111</v>
      </c>
      <c r="B30" s="283" t="s">
        <v>52</v>
      </c>
      <c r="C30" s="374" t="str">
        <f>+VLOOKUP(A30,[2]DISTRIBUCIÓN!$A$8:$F$178,6,FALSE)</f>
        <v>Virginia Callisaya</v>
      </c>
      <c r="D30" s="374" t="str">
        <f>+VLOOKUP(C30,[2]Hoja1!$A$1:$C$12,2,FALSE)</f>
        <v>2183333 - 1645</v>
      </c>
      <c r="E30" s="382" t="str">
        <f>+VLOOKUP(C30,[2]Hoja1!$A$1:$C$12,3,FALSE)</f>
        <v>virginia.callisaya@economiayfinanzas.gob.bo</v>
      </c>
    </row>
    <row r="31" spans="1:5">
      <c r="A31" s="282">
        <v>117</v>
      </c>
      <c r="B31" s="283" t="s">
        <v>54</v>
      </c>
      <c r="C31" s="374" t="str">
        <f>+VLOOKUP(A31,[2]DISTRIBUCIÓN!$A$8:$F$178,6,FALSE)</f>
        <v>Emma Ticonipa</v>
      </c>
      <c r="D31" s="374" t="str">
        <f>+VLOOKUP(C31,[2]Hoja1!$A$1:$C$12,2,FALSE)</f>
        <v>2183333 - 1635</v>
      </c>
      <c r="E31" s="382" t="str">
        <f>+VLOOKUP(C31,[2]Hoja1!$A$1:$C$12,3,FALSE)</f>
        <v>emma.ticonipa@economiayfinanzas.gob.bo</v>
      </c>
    </row>
    <row r="32" spans="1:5">
      <c r="A32" s="282">
        <v>119</v>
      </c>
      <c r="B32" s="283" t="s">
        <v>1414</v>
      </c>
      <c r="C32" s="374" t="str">
        <f>+VLOOKUP(A32,[2]DISTRIBUCIÓN!$A$8:$F$178,6,FALSE)</f>
        <v>Virginia Callisaya</v>
      </c>
      <c r="D32" s="374" t="str">
        <f>+VLOOKUP(C32,[2]Hoja1!$A$1:$C$12,2,FALSE)</f>
        <v>2183333 - 1645</v>
      </c>
      <c r="E32" s="382" t="str">
        <f>+VLOOKUP(C32,[2]Hoja1!$A$1:$C$12,3,FALSE)</f>
        <v>virginia.callisaya@economiayfinanzas.gob.bo</v>
      </c>
    </row>
    <row r="33" spans="1:5">
      <c r="A33" s="282">
        <v>124</v>
      </c>
      <c r="B33" s="283" t="s">
        <v>56</v>
      </c>
      <c r="C33" s="374" t="str">
        <f>+VLOOKUP(A33,[2]DISTRIBUCIÓN!$A$8:$F$178,6,FALSE)</f>
        <v>Jeovana Zabala</v>
      </c>
      <c r="D33" s="374" t="str">
        <f>+VLOOKUP(C33,[2]Hoja1!$A$1:$C$12,2,FALSE)</f>
        <v>2183333 - 1663</v>
      </c>
      <c r="E33" s="382" t="str">
        <f>+VLOOKUP(C33,[2]Hoja1!$A$1:$C$12,3,FALSE)</f>
        <v>jeovana.zabala@economiayfinanzas.gob.bo</v>
      </c>
    </row>
    <row r="34" spans="1:5">
      <c r="A34" s="282">
        <v>129</v>
      </c>
      <c r="B34" s="283" t="s">
        <v>57</v>
      </c>
      <c r="C34" s="374" t="str">
        <f>+VLOOKUP(A34,[2]DISTRIBUCIÓN!$A$8:$F$178,6,FALSE)</f>
        <v>Elizabeth Nina</v>
      </c>
      <c r="D34" s="374" t="str">
        <f>+VLOOKUP(C34,[2]Hoja1!$A$1:$C$12,2,FALSE)</f>
        <v>2183333 - 1637</v>
      </c>
      <c r="E34" s="382" t="str">
        <f>+VLOOKUP(C34,[2]Hoja1!$A$1:$C$12,3,FALSE)</f>
        <v>elizabeth.nina@economiayfinanzas.gob.bo</v>
      </c>
    </row>
    <row r="35" spans="1:5">
      <c r="A35" s="282">
        <v>130</v>
      </c>
      <c r="B35" s="283" t="s">
        <v>58</v>
      </c>
      <c r="C35" s="374" t="str">
        <f>+VLOOKUP(A35,[2]DISTRIBUCIÓN!$A$8:$F$178,6,FALSE)</f>
        <v>Jorge Vargas</v>
      </c>
      <c r="D35" s="374" t="str">
        <f>+VLOOKUP(C35,[2]Hoja1!$A$1:$C$12,2,FALSE)</f>
        <v>2183333 - 1633</v>
      </c>
      <c r="E35" s="382" t="str">
        <f>+VLOOKUP(C35,[2]Hoja1!$A$1:$C$12,3,FALSE)</f>
        <v>jorge.vargas@economiayfinanzas.gob.bo</v>
      </c>
    </row>
    <row r="36" spans="1:5">
      <c r="A36" s="282">
        <v>132</v>
      </c>
      <c r="B36" s="283" t="s">
        <v>59</v>
      </c>
      <c r="C36" s="374" t="str">
        <f>+VLOOKUP(A36,[2]DISTRIBUCIÓN!$A$8:$F$178,6,FALSE)</f>
        <v>Rommel Cuba</v>
      </c>
      <c r="D36" s="374" t="str">
        <f>+VLOOKUP(C36,[2]Hoja1!$A$1:$C$12,2,FALSE)</f>
        <v>2183333 - 1649</v>
      </c>
      <c r="E36" s="382" t="str">
        <f>+VLOOKUP(C36,[2]Hoja1!$A$1:$C$12,3,FALSE)</f>
        <v>rommel.cuba@economiayfinanzas.gob.bo</v>
      </c>
    </row>
    <row r="37" spans="1:5">
      <c r="A37" s="282">
        <v>133</v>
      </c>
      <c r="B37" s="283" t="s">
        <v>60</v>
      </c>
      <c r="C37" s="374" t="str">
        <f>+VLOOKUP(A37,[2]DISTRIBUCIÓN!$A$8:$F$178,6,FALSE)</f>
        <v>Jorge Vargas</v>
      </c>
      <c r="D37" s="374" t="str">
        <f>+VLOOKUP(C37,[2]Hoja1!$A$1:$C$12,2,FALSE)</f>
        <v>2183333 - 1633</v>
      </c>
      <c r="E37" s="382" t="str">
        <f>+VLOOKUP(C37,[2]Hoja1!$A$1:$C$12,3,FALSE)</f>
        <v>jorge.vargas@economiayfinanzas.gob.bo</v>
      </c>
    </row>
    <row r="38" spans="1:5">
      <c r="A38" s="282">
        <v>134</v>
      </c>
      <c r="B38" s="283" t="s">
        <v>61</v>
      </c>
      <c r="C38" s="374" t="str">
        <f>+VLOOKUP(A38,[2]DISTRIBUCIÓN!$A$8:$F$178,6,FALSE)</f>
        <v>Belén Espejo</v>
      </c>
      <c r="D38" s="374" t="str">
        <f>+VLOOKUP(C38,[2]Hoja1!$A$1:$C$12,2,FALSE)</f>
        <v>2183333 - 1644</v>
      </c>
      <c r="E38" s="382" t="str">
        <f>+VLOOKUP(C38,[2]Hoja1!$A$1:$C$12,3,FALSE)</f>
        <v>belen.espejo@economiayfinanzas.gob.bo</v>
      </c>
    </row>
    <row r="39" spans="1:5">
      <c r="A39" s="282">
        <v>137</v>
      </c>
      <c r="B39" s="283" t="s">
        <v>62</v>
      </c>
      <c r="C39" s="374" t="str">
        <f>+VLOOKUP(A39,[2]DISTRIBUCIÓN!$A$8:$F$178,6,FALSE)</f>
        <v>Huascar Nova</v>
      </c>
      <c r="D39" s="374" t="str">
        <f>+VLOOKUP(C39,[2]Hoja1!$A$1:$C$12,2,FALSE)</f>
        <v>2183333 - 1651</v>
      </c>
      <c r="E39" s="382" t="str">
        <f>+VLOOKUP(C39,[2]Hoja1!$A$1:$C$12,3,FALSE)</f>
        <v>huascar.nova@economiayfinanzas.gob.bo</v>
      </c>
    </row>
    <row r="40" spans="1:5">
      <c r="A40" s="282">
        <v>138</v>
      </c>
      <c r="B40" s="283" t="s">
        <v>63</v>
      </c>
      <c r="C40" s="374" t="s">
        <v>1536</v>
      </c>
      <c r="D40" s="374" t="str">
        <f>+VLOOKUP(C40,[2]Hoja1!$A$1:$C$12,2,FALSE)</f>
        <v>2183333 - 1648</v>
      </c>
      <c r="E40" s="382" t="str">
        <f>+VLOOKUP(C40,[2]Hoja1!$A$1:$C$12,3,FALSE)</f>
        <v>judith.machicado@economiayfinanzas.gob.bo</v>
      </c>
    </row>
    <row r="41" spans="1:5">
      <c r="A41" s="284">
        <v>139</v>
      </c>
      <c r="B41" s="285" t="s">
        <v>64</v>
      </c>
      <c r="C41" s="374" t="s">
        <v>1536</v>
      </c>
      <c r="D41" s="374" t="str">
        <f>+VLOOKUP(C41,[2]Hoja1!$A$1:$C$12,2,FALSE)</f>
        <v>2183333 - 1648</v>
      </c>
      <c r="E41" s="382" t="str">
        <f>+VLOOKUP(C41,[2]Hoja1!$A$1:$C$12,3,FALSE)</f>
        <v>judith.machicado@economiayfinanzas.gob.bo</v>
      </c>
    </row>
    <row r="42" spans="1:5">
      <c r="A42" s="282">
        <v>140</v>
      </c>
      <c r="B42" s="283" t="s">
        <v>1273</v>
      </c>
      <c r="C42" s="374" t="s">
        <v>1536</v>
      </c>
      <c r="D42" s="374" t="str">
        <f>+VLOOKUP(C42,[2]Hoja1!$A$1:$C$12,2,FALSE)</f>
        <v>2183333 - 1648</v>
      </c>
      <c r="E42" s="382" t="str">
        <f>+VLOOKUP(C42,[2]Hoja1!$A$1:$C$12,3,FALSE)</f>
        <v>judith.machicado@economiayfinanzas.gob.bo</v>
      </c>
    </row>
    <row r="43" spans="1:5">
      <c r="A43" s="282">
        <v>141</v>
      </c>
      <c r="B43" s="283" t="s">
        <v>65</v>
      </c>
      <c r="C43" s="374" t="s">
        <v>1536</v>
      </c>
      <c r="D43" s="374" t="str">
        <f>+VLOOKUP(C43,[2]Hoja1!$A$1:$C$12,2,FALSE)</f>
        <v>2183333 - 1648</v>
      </c>
      <c r="E43" s="382" t="str">
        <f>+VLOOKUP(C43,[2]Hoja1!$A$1:$C$12,3,FALSE)</f>
        <v>judith.machicado@economiayfinanzas.gob.bo</v>
      </c>
    </row>
    <row r="44" spans="1:5">
      <c r="A44" s="282">
        <v>142</v>
      </c>
      <c r="B44" s="283" t="s">
        <v>66</v>
      </c>
      <c r="C44" s="374" t="s">
        <v>1536</v>
      </c>
      <c r="D44" s="374" t="str">
        <f>+VLOOKUP(C44,[2]Hoja1!$A$1:$C$12,2,FALSE)</f>
        <v>2183333 - 1648</v>
      </c>
      <c r="E44" s="382" t="str">
        <f>+VLOOKUP(C44,[2]Hoja1!$A$1:$C$12,3,FALSE)</f>
        <v>judith.machicado@economiayfinanzas.gob.bo</v>
      </c>
    </row>
    <row r="45" spans="1:5">
      <c r="A45" s="282">
        <v>143</v>
      </c>
      <c r="B45" s="283" t="s">
        <v>67</v>
      </c>
      <c r="C45" s="374" t="s">
        <v>1536</v>
      </c>
      <c r="D45" s="374" t="str">
        <f>+VLOOKUP(C45,[2]Hoja1!$A$1:$C$12,2,FALSE)</f>
        <v>2183333 - 1648</v>
      </c>
      <c r="E45" s="382" t="str">
        <f>+VLOOKUP(C45,[2]Hoja1!$A$1:$C$12,3,FALSE)</f>
        <v>judith.machicado@economiayfinanzas.gob.bo</v>
      </c>
    </row>
    <row r="46" spans="1:5">
      <c r="A46" s="282">
        <v>144</v>
      </c>
      <c r="B46" s="283" t="s">
        <v>1274</v>
      </c>
      <c r="C46" s="374" t="s">
        <v>1536</v>
      </c>
      <c r="D46" s="374" t="str">
        <f>+VLOOKUP(C46,[2]Hoja1!$A$1:$C$12,2,FALSE)</f>
        <v>2183333 - 1648</v>
      </c>
      <c r="E46" s="382" t="str">
        <f>+VLOOKUP(C46,[2]Hoja1!$A$1:$C$12,3,FALSE)</f>
        <v>judith.machicado@economiayfinanzas.gob.bo</v>
      </c>
    </row>
    <row r="47" spans="1:5">
      <c r="A47" s="282">
        <v>145</v>
      </c>
      <c r="B47" s="283" t="s">
        <v>68</v>
      </c>
      <c r="C47" s="374" t="s">
        <v>1536</v>
      </c>
      <c r="D47" s="374" t="str">
        <f>+VLOOKUP(C47,[2]Hoja1!$A$1:$C$12,2,FALSE)</f>
        <v>2183333 - 1648</v>
      </c>
      <c r="E47" s="382" t="str">
        <f>+VLOOKUP(C47,[2]Hoja1!$A$1:$C$12,3,FALSE)</f>
        <v>judith.machicado@economiayfinanzas.gob.bo</v>
      </c>
    </row>
    <row r="48" spans="1:5">
      <c r="A48" s="282">
        <v>146</v>
      </c>
      <c r="B48" s="283" t="s">
        <v>69</v>
      </c>
      <c r="C48" s="374" t="s">
        <v>1536</v>
      </c>
      <c r="D48" s="374" t="str">
        <f>+VLOOKUP(C48,[2]Hoja1!$A$1:$C$12,2,FALSE)</f>
        <v>2183333 - 1648</v>
      </c>
      <c r="E48" s="382" t="str">
        <f>+VLOOKUP(C48,[2]Hoja1!$A$1:$C$12,3,FALSE)</f>
        <v>judith.machicado@economiayfinanzas.gob.bo</v>
      </c>
    </row>
    <row r="49" spans="1:5">
      <c r="A49" s="282">
        <v>147</v>
      </c>
      <c r="B49" s="283" t="s">
        <v>1237</v>
      </c>
      <c r="C49" s="374" t="s">
        <v>1536</v>
      </c>
      <c r="D49" s="374" t="str">
        <f>+VLOOKUP(C49,[2]Hoja1!$A$1:$C$12,2,FALSE)</f>
        <v>2183333 - 1648</v>
      </c>
      <c r="E49" s="382" t="str">
        <f>+VLOOKUP(C49,[2]Hoja1!$A$1:$C$12,3,FALSE)</f>
        <v>judith.machicado@economiayfinanzas.gob.bo</v>
      </c>
    </row>
    <row r="50" spans="1:5">
      <c r="A50" s="282">
        <v>148</v>
      </c>
      <c r="B50" s="283" t="s">
        <v>70</v>
      </c>
      <c r="C50" s="374" t="s">
        <v>1536</v>
      </c>
      <c r="D50" s="374" t="str">
        <f>+VLOOKUP(C50,[2]Hoja1!$A$1:$C$12,2,FALSE)</f>
        <v>2183333 - 1648</v>
      </c>
      <c r="E50" s="382" t="str">
        <f>+VLOOKUP(C50,[2]Hoja1!$A$1:$C$12,3,FALSE)</f>
        <v>judith.machicado@economiayfinanzas.gob.bo</v>
      </c>
    </row>
    <row r="51" spans="1:5">
      <c r="A51" s="282">
        <v>150</v>
      </c>
      <c r="B51" s="283" t="s">
        <v>71</v>
      </c>
      <c r="C51" s="374" t="str">
        <f>+VLOOKUP(A51,[2]DISTRIBUCIÓN!$A$8:$F$178,6,FALSE)</f>
        <v>Judith Machicado</v>
      </c>
      <c r="D51" s="374" t="str">
        <f>+VLOOKUP(C51,[2]Hoja1!$A$1:$C$12,2,FALSE)</f>
        <v>2183333 - 1648</v>
      </c>
      <c r="E51" s="382" t="str">
        <f>+VLOOKUP(C51,[2]Hoja1!$A$1:$C$12,3,FALSE)</f>
        <v>judith.machicado@economiayfinanzas.gob.bo</v>
      </c>
    </row>
    <row r="52" spans="1:5">
      <c r="A52" s="282">
        <v>152</v>
      </c>
      <c r="B52" s="283" t="s">
        <v>1415</v>
      </c>
      <c r="C52" s="374" t="str">
        <f>+VLOOKUP(A52,[2]DISTRIBUCIÓN!$A$8:$F$178,6,FALSE)</f>
        <v>Virginia Callisaya</v>
      </c>
      <c r="D52" s="374" t="str">
        <f>+VLOOKUP(C52,[2]Hoja1!$A$1:$C$12,2,FALSE)</f>
        <v>2183333 - 1645</v>
      </c>
      <c r="E52" s="382" t="str">
        <f>+VLOOKUP(C52,[2]Hoja1!$A$1:$C$12,3,FALSE)</f>
        <v>virginia.callisaya@economiayfinanzas.gob.bo</v>
      </c>
    </row>
    <row r="53" spans="1:5">
      <c r="A53" s="282">
        <v>153</v>
      </c>
      <c r="B53" s="283" t="s">
        <v>1416</v>
      </c>
      <c r="C53" s="374" t="str">
        <f>+VLOOKUP(A53,[2]DISTRIBUCIÓN!$A$8:$F$178,6,FALSE)</f>
        <v>Virginia Callisaya</v>
      </c>
      <c r="D53" s="374" t="str">
        <f>+VLOOKUP(C53,[2]Hoja1!$A$1:$C$12,2,FALSE)</f>
        <v>2183333 - 1645</v>
      </c>
      <c r="E53" s="382" t="str">
        <f>+VLOOKUP(C53,[2]Hoja1!$A$1:$C$12,3,FALSE)</f>
        <v>virginia.callisaya@economiayfinanzas.gob.bo</v>
      </c>
    </row>
    <row r="54" spans="1:5">
      <c r="A54" s="282">
        <v>154</v>
      </c>
      <c r="B54" s="283" t="s">
        <v>74</v>
      </c>
      <c r="C54" s="374" t="str">
        <f>+VLOOKUP(A54,[2]DISTRIBUCIÓN!$A$8:$F$178,6,FALSE)</f>
        <v>Huascar Nova</v>
      </c>
      <c r="D54" s="374" t="str">
        <f>+VLOOKUP(C54,[2]Hoja1!$A$1:$C$12,2,FALSE)</f>
        <v>2183333 - 1651</v>
      </c>
      <c r="E54" s="382" t="str">
        <f>+VLOOKUP(C54,[2]Hoja1!$A$1:$C$12,3,FALSE)</f>
        <v>huascar.nova@economiayfinanzas.gob.bo</v>
      </c>
    </row>
    <row r="55" spans="1:5">
      <c r="A55" s="282">
        <v>155</v>
      </c>
      <c r="B55" s="283" t="s">
        <v>75</v>
      </c>
      <c r="C55" s="374" t="str">
        <f>+VLOOKUP(A55,[2]DISTRIBUCIÓN!$A$8:$F$178,6,FALSE)</f>
        <v>Elizabeth Nina</v>
      </c>
      <c r="D55" s="374" t="str">
        <f>+VLOOKUP(C55,[2]Hoja1!$A$1:$C$12,2,FALSE)</f>
        <v>2183333 - 1637</v>
      </c>
      <c r="E55" s="382" t="str">
        <f>+VLOOKUP(C55,[2]Hoja1!$A$1:$C$12,3,FALSE)</f>
        <v>elizabeth.nina@economiayfinanzas.gob.bo</v>
      </c>
    </row>
    <row r="56" spans="1:5">
      <c r="A56" s="282">
        <v>156</v>
      </c>
      <c r="B56" s="283" t="s">
        <v>76</v>
      </c>
      <c r="C56" s="374" t="str">
        <f>+VLOOKUP(A56,[2]DISTRIBUCIÓN!$A$8:$F$178,6,FALSE)</f>
        <v>Jorge Vargas</v>
      </c>
      <c r="D56" s="374" t="str">
        <f>+VLOOKUP(C56,[2]Hoja1!$A$1:$C$12,2,FALSE)</f>
        <v>2183333 - 1633</v>
      </c>
      <c r="E56" s="382" t="str">
        <f>+VLOOKUP(C56,[2]Hoja1!$A$1:$C$12,3,FALSE)</f>
        <v>jorge.vargas@economiayfinanzas.gob.bo</v>
      </c>
    </row>
    <row r="57" spans="1:5">
      <c r="A57" s="282">
        <v>159</v>
      </c>
      <c r="B57" s="283" t="s">
        <v>1417</v>
      </c>
      <c r="C57" s="374" t="str">
        <f>+VLOOKUP(A57,[2]DISTRIBUCIÓN!$A$8:$F$178,6,FALSE)</f>
        <v>Huascar Nova</v>
      </c>
      <c r="D57" s="374" t="str">
        <f>+VLOOKUP(C57,[2]Hoja1!$A$1:$C$12,2,FALSE)</f>
        <v>2183333 - 1651</v>
      </c>
      <c r="E57" s="382" t="str">
        <f>+VLOOKUP(C57,[2]Hoja1!$A$1:$C$12,3,FALSE)</f>
        <v>huascar.nova@economiayfinanzas.gob.bo</v>
      </c>
    </row>
    <row r="58" spans="1:5">
      <c r="A58" s="282">
        <v>163</v>
      </c>
      <c r="B58" s="283" t="s">
        <v>78</v>
      </c>
      <c r="C58" s="374" t="str">
        <f>+VLOOKUP(A58,[2]DISTRIBUCIÓN!$A$8:$F$178,6,FALSE)</f>
        <v>Elizabeth Nina</v>
      </c>
      <c r="D58" s="374" t="str">
        <f>+VLOOKUP(C58,[2]Hoja1!$A$1:$C$12,2,FALSE)</f>
        <v>2183333 - 1637</v>
      </c>
      <c r="E58" s="382" t="str">
        <f>+VLOOKUP(C58,[2]Hoja1!$A$1:$C$12,3,FALSE)</f>
        <v>elizabeth.nina@economiayfinanzas.gob.bo</v>
      </c>
    </row>
    <row r="59" spans="1:5">
      <c r="A59" s="282">
        <v>169</v>
      </c>
      <c r="B59" s="283" t="s">
        <v>79</v>
      </c>
      <c r="C59" s="374" t="str">
        <f>+VLOOKUP(A59,[2]DISTRIBUCIÓN!$A$8:$F$178,6,FALSE)</f>
        <v>Emma Ticonipa</v>
      </c>
      <c r="D59" s="374" t="str">
        <f>+VLOOKUP(C59,[2]Hoja1!$A$1:$C$12,2,FALSE)</f>
        <v>2183333 - 1635</v>
      </c>
      <c r="E59" s="382" t="str">
        <f>+VLOOKUP(C59,[2]Hoja1!$A$1:$C$12,3,FALSE)</f>
        <v>emma.ticonipa@economiayfinanzas.gob.bo</v>
      </c>
    </row>
    <row r="60" spans="1:5">
      <c r="A60" s="284">
        <v>170</v>
      </c>
      <c r="B60" s="285" t="s">
        <v>80</v>
      </c>
      <c r="C60" s="374" t="str">
        <f>+VLOOKUP(A60,[2]DISTRIBUCIÓN!$A$8:$F$178,6,FALSE)</f>
        <v>Judith Machicado</v>
      </c>
      <c r="D60" s="374" t="str">
        <f>+VLOOKUP(C60,[2]Hoja1!$A$1:$C$12,2,FALSE)</f>
        <v>2183333 - 1648</v>
      </c>
      <c r="E60" s="382" t="str">
        <f>+VLOOKUP(C60,[2]Hoja1!$A$1:$C$12,3,FALSE)</f>
        <v>judith.machicado@economiayfinanzas.gob.bo</v>
      </c>
    </row>
    <row r="61" spans="1:5">
      <c r="A61" s="284">
        <v>190</v>
      </c>
      <c r="B61" s="285" t="s">
        <v>1418</v>
      </c>
      <c r="C61" s="374" t="str">
        <f>+VLOOKUP(A61,[2]DISTRIBUCIÓN!$A$8:$F$178,6,FALSE)</f>
        <v>Huascar Nova</v>
      </c>
      <c r="D61" s="374" t="str">
        <f>+VLOOKUP(C61,[2]Hoja1!$A$1:$C$12,2,FALSE)</f>
        <v>2183333 - 1651</v>
      </c>
      <c r="E61" s="382" t="str">
        <f>+VLOOKUP(C61,[2]Hoja1!$A$1:$C$12,3,FALSE)</f>
        <v>huascar.nova@economiayfinanzas.gob.bo</v>
      </c>
    </row>
    <row r="62" spans="1:5">
      <c r="A62" s="282">
        <v>192</v>
      </c>
      <c r="B62" s="283" t="s">
        <v>1419</v>
      </c>
      <c r="C62" s="374" t="str">
        <f>+VLOOKUP(A62,[2]DISTRIBUCIÓN!$A$8:$F$178,6,FALSE)</f>
        <v>Virginia Huanca</v>
      </c>
      <c r="D62" s="374" t="str">
        <f>+VLOOKUP(C62,[2]Hoja1!$A$1:$C$12,2,FALSE)</f>
        <v>2183333 - 1636</v>
      </c>
      <c r="E62" s="382" t="str">
        <f>+VLOOKUP(C62,[2]Hoja1!$A$1:$C$12,3,FALSE)</f>
        <v>virginia.huanca@economiayfinanzas.gob.bo</v>
      </c>
    </row>
    <row r="63" spans="1:5">
      <c r="A63" s="282">
        <v>197</v>
      </c>
      <c r="B63" s="283" t="s">
        <v>1420</v>
      </c>
      <c r="C63" s="374" t="str">
        <f>+VLOOKUP(A63,[2]DISTRIBUCIÓN!$A$8:$F$178,6,FALSE)</f>
        <v>Virginia Callisaya</v>
      </c>
      <c r="D63" s="374" t="str">
        <f>+VLOOKUP(C63,[2]Hoja1!$A$1:$C$12,2,FALSE)</f>
        <v>2183333 - 1645</v>
      </c>
      <c r="E63" s="382" t="str">
        <f>+VLOOKUP(C63,[2]Hoja1!$A$1:$C$12,3,FALSE)</f>
        <v>virginia.callisaya@economiayfinanzas.gob.bo</v>
      </c>
    </row>
    <row r="64" spans="1:5">
      <c r="A64" s="282">
        <v>200</v>
      </c>
      <c r="B64" s="283" t="s">
        <v>84</v>
      </c>
      <c r="C64" s="374" t="str">
        <f>+VLOOKUP(A64,[2]DISTRIBUCIÓN!$A$8:$F$178,6,FALSE)</f>
        <v>Guadalupe Challco</v>
      </c>
      <c r="D64" s="374" t="str">
        <f>+VLOOKUP(C64,[2]Hoja1!$A$1:$C$12,2,FALSE)</f>
        <v>2183333 - 1640</v>
      </c>
      <c r="E64" s="382" t="str">
        <f>+VLOOKUP(C64,[2]Hoja1!$A$1:$C$12,3,FALSE)</f>
        <v>guadalupe.challco@economiayfinanzas.gob.bo</v>
      </c>
    </row>
    <row r="65" spans="1:5">
      <c r="A65" s="282">
        <v>203</v>
      </c>
      <c r="B65" s="283" t="s">
        <v>86</v>
      </c>
      <c r="C65" s="374" t="str">
        <f>+VLOOKUP(A65,[2]DISTRIBUCIÓN!$A$8:$F$178,6,FALSE)</f>
        <v>Elizabeth Nina</v>
      </c>
      <c r="D65" s="374" t="str">
        <f>+VLOOKUP(C65,[2]Hoja1!$A$1:$C$12,2,FALSE)</f>
        <v>2183333 - 1637</v>
      </c>
      <c r="E65" s="382" t="str">
        <f>+VLOOKUP(C65,[2]Hoja1!$A$1:$C$12,3,FALSE)</f>
        <v>elizabeth.nina@economiayfinanzas.gob.bo</v>
      </c>
    </row>
    <row r="66" spans="1:5">
      <c r="A66" s="282">
        <v>206</v>
      </c>
      <c r="B66" s="283" t="s">
        <v>87</v>
      </c>
      <c r="C66" s="374" t="str">
        <f>+VLOOKUP(A66,[2]DISTRIBUCIÓN!$A$8:$F$178,6,FALSE)</f>
        <v>Virginia Callisaya</v>
      </c>
      <c r="D66" s="374" t="str">
        <f>+VLOOKUP(C66,[2]Hoja1!$A$1:$C$12,2,FALSE)</f>
        <v>2183333 - 1645</v>
      </c>
      <c r="E66" s="382" t="str">
        <f>+VLOOKUP(C66,[2]Hoja1!$A$1:$C$12,3,FALSE)</f>
        <v>virginia.callisaya@economiayfinanzas.gob.bo</v>
      </c>
    </row>
    <row r="67" spans="1:5">
      <c r="A67" s="282">
        <v>210</v>
      </c>
      <c r="B67" s="283" t="s">
        <v>89</v>
      </c>
      <c r="C67" s="374" t="str">
        <f>+VLOOKUP(A67,[2]DISTRIBUCIÓN!$A$8:$F$178,6,FALSE)</f>
        <v>Jorge Vargas</v>
      </c>
      <c r="D67" s="374" t="str">
        <f>+VLOOKUP(C67,[2]Hoja1!$A$1:$C$12,2,FALSE)</f>
        <v>2183333 - 1633</v>
      </c>
      <c r="E67" s="382" t="str">
        <f>+VLOOKUP(C67,[2]Hoja1!$A$1:$C$12,3,FALSE)</f>
        <v>jorge.vargas@economiayfinanzas.gob.bo</v>
      </c>
    </row>
    <row r="68" spans="1:5">
      <c r="A68" s="282">
        <v>212</v>
      </c>
      <c r="B68" s="283" t="s">
        <v>90</v>
      </c>
      <c r="C68" s="374" t="str">
        <f>+VLOOKUP(A68,[2]DISTRIBUCIÓN!$A$8:$F$178,6,FALSE)</f>
        <v>Judith Machicado</v>
      </c>
      <c r="D68" s="374" t="str">
        <f>+VLOOKUP(C68,[2]Hoja1!$A$1:$C$12,2,FALSE)</f>
        <v>2183333 - 1648</v>
      </c>
      <c r="E68" s="382" t="str">
        <f>+VLOOKUP(C68,[2]Hoja1!$A$1:$C$12,3,FALSE)</f>
        <v>judith.machicado@economiayfinanzas.gob.bo</v>
      </c>
    </row>
    <row r="69" spans="1:5">
      <c r="A69" s="282">
        <v>213</v>
      </c>
      <c r="B69" s="283" t="s">
        <v>91</v>
      </c>
      <c r="C69" s="374" t="str">
        <f>+VLOOKUP(A69,[2]DISTRIBUCIÓN!$A$8:$F$178,6,FALSE)</f>
        <v>Elizabeth Nina</v>
      </c>
      <c r="D69" s="374" t="str">
        <f>+VLOOKUP(C69,[2]Hoja1!$A$1:$C$12,2,FALSE)</f>
        <v>2183333 - 1637</v>
      </c>
      <c r="E69" s="382" t="str">
        <f>+VLOOKUP(C69,[2]Hoja1!$A$1:$C$12,3,FALSE)</f>
        <v>elizabeth.nina@economiayfinanzas.gob.bo</v>
      </c>
    </row>
    <row r="70" spans="1:5">
      <c r="A70" s="282">
        <v>221</v>
      </c>
      <c r="B70" s="283" t="s">
        <v>1421</v>
      </c>
      <c r="C70" s="374" t="str">
        <f>+VLOOKUP(A70,[2]DISTRIBUCIÓN!$A$8:$F$178,6,FALSE)</f>
        <v>Virginia Huanca</v>
      </c>
      <c r="D70" s="374" t="str">
        <f>+VLOOKUP(C70,[2]Hoja1!$A$1:$C$12,2,FALSE)</f>
        <v>2183333 - 1636</v>
      </c>
      <c r="E70" s="382" t="str">
        <f>+VLOOKUP(C70,[2]Hoja1!$A$1:$C$12,3,FALSE)</f>
        <v>virginia.huanca@economiayfinanzas.gob.bo</v>
      </c>
    </row>
    <row r="71" spans="1:5">
      <c r="A71" s="282">
        <v>222</v>
      </c>
      <c r="B71" s="283" t="s">
        <v>93</v>
      </c>
      <c r="C71" s="374" t="str">
        <f>+VLOOKUP(A71,[2]DISTRIBUCIÓN!$A$8:$F$178,6,FALSE)</f>
        <v>Elizabeth Nina</v>
      </c>
      <c r="D71" s="374" t="str">
        <f>+VLOOKUP(C71,[2]Hoja1!$A$1:$C$12,2,FALSE)</f>
        <v>2183333 - 1637</v>
      </c>
      <c r="E71" s="382" t="str">
        <f>+VLOOKUP(C71,[2]Hoja1!$A$1:$C$12,3,FALSE)</f>
        <v>elizabeth.nina@economiayfinanzas.gob.bo</v>
      </c>
    </row>
    <row r="72" spans="1:5">
      <c r="A72" s="282">
        <v>223</v>
      </c>
      <c r="B72" s="283" t="s">
        <v>94</v>
      </c>
      <c r="C72" s="374" t="str">
        <f>+VLOOKUP(A72,[2]DISTRIBUCIÓN!$A$8:$F$178,6,FALSE)</f>
        <v>Judith Machicado</v>
      </c>
      <c r="D72" s="374" t="str">
        <f>+VLOOKUP(C72,[2]Hoja1!$A$1:$C$12,2,FALSE)</f>
        <v>2183333 - 1648</v>
      </c>
      <c r="E72" s="382" t="str">
        <f>+VLOOKUP(C72,[2]Hoja1!$A$1:$C$12,3,FALSE)</f>
        <v>judith.machicado@economiayfinanzas.gob.bo</v>
      </c>
    </row>
    <row r="73" spans="1:5">
      <c r="A73" s="282">
        <v>224</v>
      </c>
      <c r="B73" s="283" t="s">
        <v>95</v>
      </c>
      <c r="C73" s="374" t="str">
        <f>+VLOOKUP(A73,[2]DISTRIBUCIÓN!$A$8:$F$178,6,FALSE)</f>
        <v>Huascar Nova</v>
      </c>
      <c r="D73" s="374" t="str">
        <f>+VLOOKUP(C73,[2]Hoja1!$A$1:$C$12,2,FALSE)</f>
        <v>2183333 - 1651</v>
      </c>
      <c r="E73" s="382" t="str">
        <f>+VLOOKUP(C73,[2]Hoja1!$A$1:$C$12,3,FALSE)</f>
        <v>huascar.nova@economiayfinanzas.gob.bo</v>
      </c>
    </row>
    <row r="74" spans="1:5">
      <c r="A74" s="282">
        <v>225</v>
      </c>
      <c r="B74" s="283" t="s">
        <v>1422</v>
      </c>
      <c r="C74" s="374" t="str">
        <f>+VLOOKUP(A74,[2]DISTRIBUCIÓN!$A$8:$F$178,6,FALSE)</f>
        <v>Elizabeth Nina</v>
      </c>
      <c r="D74" s="374" t="str">
        <f>+VLOOKUP(C74,[2]Hoja1!$A$1:$C$12,2,FALSE)</f>
        <v>2183333 - 1637</v>
      </c>
      <c r="E74" s="382" t="str">
        <f>+VLOOKUP(C74,[2]Hoja1!$A$1:$C$12,3,FALSE)</f>
        <v>elizabeth.nina@economiayfinanzas.gob.bo</v>
      </c>
    </row>
    <row r="75" spans="1:5">
      <c r="A75" s="282">
        <v>226</v>
      </c>
      <c r="B75" s="283" t="s">
        <v>97</v>
      </c>
      <c r="C75" s="374" t="str">
        <f>+VLOOKUP(A75,[2]DISTRIBUCIÓN!$A$8:$F$178,6,FALSE)</f>
        <v>Virginia Huanca</v>
      </c>
      <c r="D75" s="374" t="str">
        <f>+VLOOKUP(C75,[2]Hoja1!$A$1:$C$12,2,FALSE)</f>
        <v>2183333 - 1636</v>
      </c>
      <c r="E75" s="382" t="str">
        <f>+VLOOKUP(C75,[2]Hoja1!$A$1:$C$12,3,FALSE)</f>
        <v>virginia.huanca@economiayfinanzas.gob.bo</v>
      </c>
    </row>
    <row r="76" spans="1:5">
      <c r="A76" s="282">
        <v>227</v>
      </c>
      <c r="B76" s="283" t="s">
        <v>98</v>
      </c>
      <c r="C76" s="374" t="str">
        <f>+VLOOKUP(A76,[2]DISTRIBUCIÓN!$A$8:$F$178,6,FALSE)</f>
        <v>Virginia Huanca</v>
      </c>
      <c r="D76" s="374" t="str">
        <f>+VLOOKUP(C76,[2]Hoja1!$A$1:$C$12,2,FALSE)</f>
        <v>2183333 - 1636</v>
      </c>
      <c r="E76" s="382" t="str">
        <f>+VLOOKUP(C76,[2]Hoja1!$A$1:$C$12,3,FALSE)</f>
        <v>virginia.huanca@economiayfinanzas.gob.bo</v>
      </c>
    </row>
    <row r="77" spans="1:5">
      <c r="A77" s="282">
        <v>234</v>
      </c>
      <c r="B77" s="283" t="s">
        <v>1423</v>
      </c>
      <c r="C77" s="374" t="str">
        <f>+VLOOKUP(A77,[2]DISTRIBUCIÓN!$A$8:$F$178,6,FALSE)</f>
        <v>Virginia Callisaya</v>
      </c>
      <c r="D77" s="374" t="str">
        <f>+VLOOKUP(C77,[2]Hoja1!$A$1:$C$12,2,FALSE)</f>
        <v>2183333 - 1645</v>
      </c>
      <c r="E77" s="382" t="str">
        <f>+VLOOKUP(C77,[2]Hoja1!$A$1:$C$12,3,FALSE)</f>
        <v>virginia.callisaya@economiayfinanzas.gob.bo</v>
      </c>
    </row>
    <row r="78" spans="1:5">
      <c r="A78" s="282">
        <v>243</v>
      </c>
      <c r="B78" s="283" t="s">
        <v>99</v>
      </c>
      <c r="C78" s="374" t="str">
        <f>+VLOOKUP(A78,[2]DISTRIBUCIÓN!$A$8:$F$178,6,FALSE)</f>
        <v>Elizabeth Nina</v>
      </c>
      <c r="D78" s="374" t="str">
        <f>+VLOOKUP(C78,[2]Hoja1!$A$1:$C$12,2,FALSE)</f>
        <v>2183333 - 1637</v>
      </c>
      <c r="E78" s="382" t="str">
        <f>+VLOOKUP(C78,[2]Hoja1!$A$1:$C$12,3,FALSE)</f>
        <v>elizabeth.nina@economiayfinanzas.gob.bo</v>
      </c>
    </row>
    <row r="79" spans="1:5">
      <c r="A79" s="282">
        <v>244</v>
      </c>
      <c r="B79" s="283" t="s">
        <v>100</v>
      </c>
      <c r="C79" s="374" t="str">
        <f>+VLOOKUP(A79,[2]DISTRIBUCIÓN!$A$8:$F$178,6,FALSE)</f>
        <v>José Rivas</v>
      </c>
      <c r="D79" s="374" t="str">
        <f>+VLOOKUP(C79,[2]Hoja1!$A$1:$C$12,2,FALSE)</f>
        <v>2183333 - 1632</v>
      </c>
      <c r="E79" s="382" t="str">
        <f>+VLOOKUP(C79,[2]Hoja1!$A$1:$C$12,3,FALSE)</f>
        <v>jose.rivas@economiayfinanzas.gob.bo</v>
      </c>
    </row>
    <row r="80" spans="1:5">
      <c r="A80" s="282">
        <v>245</v>
      </c>
      <c r="B80" s="283" t="s">
        <v>101</v>
      </c>
      <c r="C80" s="374" t="str">
        <f>+VLOOKUP(A80,[2]DISTRIBUCIÓN!$A$8:$F$178,6,FALSE)</f>
        <v>Huascar Nova</v>
      </c>
      <c r="D80" s="374" t="str">
        <f>+VLOOKUP(C80,[2]Hoja1!$A$1:$C$12,2,FALSE)</f>
        <v>2183333 - 1651</v>
      </c>
      <c r="E80" s="382" t="str">
        <f>+VLOOKUP(C80,[2]Hoja1!$A$1:$C$12,3,FALSE)</f>
        <v>huascar.nova@economiayfinanzas.gob.bo</v>
      </c>
    </row>
    <row r="81" spans="1:5">
      <c r="A81" s="282">
        <v>249</v>
      </c>
      <c r="B81" s="283" t="s">
        <v>1424</v>
      </c>
      <c r="C81" s="374" t="str">
        <f>+VLOOKUP(A81,[2]DISTRIBUCIÓN!$A$8:$F$178,6,FALSE)</f>
        <v>Jeovana Zabala</v>
      </c>
      <c r="D81" s="374" t="str">
        <f>+VLOOKUP(C81,[2]Hoja1!$A$1:$C$12,2,FALSE)</f>
        <v>2183333 - 1663</v>
      </c>
      <c r="E81" s="382" t="str">
        <f>+VLOOKUP(C81,[2]Hoja1!$A$1:$C$12,3,FALSE)</f>
        <v>jeovana.zabala@economiayfinanzas.gob.bo</v>
      </c>
    </row>
    <row r="82" spans="1:5">
      <c r="A82" s="284">
        <v>251</v>
      </c>
      <c r="B82" s="285" t="s">
        <v>103</v>
      </c>
      <c r="C82" s="374" t="str">
        <f>+VLOOKUP(A82,[2]DISTRIBUCIÓN!$A$8:$F$178,6,FALSE)</f>
        <v>Jorge Vargas</v>
      </c>
      <c r="D82" s="374" t="str">
        <f>+VLOOKUP(C82,[2]Hoja1!$A$1:$C$12,2,FALSE)</f>
        <v>2183333 - 1633</v>
      </c>
      <c r="E82" s="382" t="str">
        <f>+VLOOKUP(C82,[2]Hoja1!$A$1:$C$12,3,FALSE)</f>
        <v>jorge.vargas@economiayfinanzas.gob.bo</v>
      </c>
    </row>
    <row r="83" spans="1:5">
      <c r="A83" s="282">
        <v>253</v>
      </c>
      <c r="B83" s="283" t="s">
        <v>104</v>
      </c>
      <c r="C83" s="374" t="str">
        <f>+VLOOKUP(A83,[2]DISTRIBUCIÓN!$A$8:$F$178,6,FALSE)</f>
        <v>Belén Espejo</v>
      </c>
      <c r="D83" s="374" t="str">
        <f>+VLOOKUP(C83,[2]Hoja1!$A$1:$C$12,2,FALSE)</f>
        <v>2183333 - 1644</v>
      </c>
      <c r="E83" s="382" t="str">
        <f>+VLOOKUP(C83,[2]Hoja1!$A$1:$C$12,3,FALSE)</f>
        <v>belen.espejo@economiayfinanzas.gob.bo</v>
      </c>
    </row>
    <row r="84" spans="1:5">
      <c r="A84" s="282">
        <v>254</v>
      </c>
      <c r="B84" s="283" t="s">
        <v>105</v>
      </c>
      <c r="C84" s="374" t="str">
        <f>+VLOOKUP(A84,[2]DISTRIBUCIÓN!$A$8:$F$178,6,FALSE)</f>
        <v>Belén Espejo</v>
      </c>
      <c r="D84" s="374" t="str">
        <f>+VLOOKUP(C84,[2]Hoja1!$A$1:$C$12,2,FALSE)</f>
        <v>2183333 - 1644</v>
      </c>
      <c r="E84" s="382" t="str">
        <f>+VLOOKUP(C84,[2]Hoja1!$A$1:$C$12,3,FALSE)</f>
        <v>belen.espejo@economiayfinanzas.gob.bo</v>
      </c>
    </row>
    <row r="85" spans="1:5">
      <c r="A85" s="282">
        <v>265</v>
      </c>
      <c r="B85" s="283" t="s">
        <v>106</v>
      </c>
      <c r="C85" s="374" t="str">
        <f>+VLOOKUP(A85,[2]DISTRIBUCIÓN!$A$8:$F$178,6,FALSE)</f>
        <v>Jeovana Zabala</v>
      </c>
      <c r="D85" s="374" t="str">
        <f>+VLOOKUP(C85,[2]Hoja1!$A$1:$C$12,2,FALSE)</f>
        <v>2183333 - 1663</v>
      </c>
      <c r="E85" s="382" t="str">
        <f>+VLOOKUP(C85,[2]Hoja1!$A$1:$C$12,3,FALSE)</f>
        <v>jeovana.zabala@economiayfinanzas.gob.bo</v>
      </c>
    </row>
    <row r="86" spans="1:5">
      <c r="A86" s="282">
        <v>266</v>
      </c>
      <c r="B86" s="283" t="s">
        <v>1264</v>
      </c>
      <c r="C86" s="374" t="str">
        <f>+VLOOKUP(A86,[2]DISTRIBUCIÓN!$A$8:$F$178,6,FALSE)</f>
        <v>Jeovana Zabala</v>
      </c>
      <c r="D86" s="374" t="str">
        <f>+VLOOKUP(C86,[2]Hoja1!$A$1:$C$12,2,FALSE)</f>
        <v>2183333 - 1663</v>
      </c>
      <c r="E86" s="382" t="str">
        <f>+VLOOKUP(C86,[2]Hoja1!$A$1:$C$12,3,FALSE)</f>
        <v>jeovana.zabala@economiayfinanzas.gob.bo</v>
      </c>
    </row>
    <row r="87" spans="1:5">
      <c r="A87" s="282">
        <v>267</v>
      </c>
      <c r="B87" s="283" t="s">
        <v>107</v>
      </c>
      <c r="C87" s="374" t="str">
        <f>+VLOOKUP(A87,[2]DISTRIBUCIÓN!$A$8:$F$178,6,FALSE)</f>
        <v>Jeovana Zabala</v>
      </c>
      <c r="D87" s="374" t="str">
        <f>+VLOOKUP(C87,[2]Hoja1!$A$1:$C$12,2,FALSE)</f>
        <v>2183333 - 1663</v>
      </c>
      <c r="E87" s="382" t="str">
        <f>+VLOOKUP(C87,[2]Hoja1!$A$1:$C$12,3,FALSE)</f>
        <v>jeovana.zabala@economiayfinanzas.gob.bo</v>
      </c>
    </row>
    <row r="88" spans="1:5">
      <c r="A88" s="282">
        <v>268</v>
      </c>
      <c r="B88" s="283" t="s">
        <v>108</v>
      </c>
      <c r="C88" s="374" t="str">
        <f>+VLOOKUP(A88,[2]DISTRIBUCIÓN!$A$8:$F$178,6,FALSE)</f>
        <v>Jeovana Zabala</v>
      </c>
      <c r="D88" s="374" t="str">
        <f>+VLOOKUP(C88,[2]Hoja1!$A$1:$C$12,2,FALSE)</f>
        <v>2183333 - 1663</v>
      </c>
      <c r="E88" s="382" t="str">
        <f>+VLOOKUP(C88,[2]Hoja1!$A$1:$C$12,3,FALSE)</f>
        <v>jeovana.zabala@economiayfinanzas.gob.bo</v>
      </c>
    </row>
    <row r="89" spans="1:5">
      <c r="A89" s="282">
        <v>269</v>
      </c>
      <c r="B89" s="283" t="s">
        <v>109</v>
      </c>
      <c r="C89" s="374" t="str">
        <f>+VLOOKUP(A89,[2]DISTRIBUCIÓN!$A$8:$F$178,6,FALSE)</f>
        <v>Jeovana Zabala</v>
      </c>
      <c r="D89" s="374" t="str">
        <f>+VLOOKUP(C89,[2]Hoja1!$A$1:$C$12,2,FALSE)</f>
        <v>2183333 - 1663</v>
      </c>
      <c r="E89" s="382" t="str">
        <f>+VLOOKUP(C89,[2]Hoja1!$A$1:$C$12,3,FALSE)</f>
        <v>jeovana.zabala@economiayfinanzas.gob.bo</v>
      </c>
    </row>
    <row r="90" spans="1:5">
      <c r="A90" s="282">
        <v>270</v>
      </c>
      <c r="B90" s="283" t="s">
        <v>110</v>
      </c>
      <c r="C90" s="374" t="str">
        <f>+VLOOKUP(A90,[2]DISTRIBUCIÓN!$A$8:$F$178,6,FALSE)</f>
        <v>Jeovana Zabala</v>
      </c>
      <c r="D90" s="374" t="str">
        <f>+VLOOKUP(C90,[2]Hoja1!$A$1:$C$12,2,FALSE)</f>
        <v>2183333 - 1663</v>
      </c>
      <c r="E90" s="382" t="str">
        <f>+VLOOKUP(C90,[2]Hoja1!$A$1:$C$12,3,FALSE)</f>
        <v>jeovana.zabala@economiayfinanzas.gob.bo</v>
      </c>
    </row>
    <row r="91" spans="1:5">
      <c r="A91" s="282">
        <v>271</v>
      </c>
      <c r="B91" s="283" t="s">
        <v>111</v>
      </c>
      <c r="C91" s="374" t="str">
        <f>+VLOOKUP(A91,[2]DISTRIBUCIÓN!$A$8:$F$178,6,FALSE)</f>
        <v>Jeovana Zabala</v>
      </c>
      <c r="D91" s="374" t="str">
        <f>+VLOOKUP(C91,[2]Hoja1!$A$1:$C$12,2,FALSE)</f>
        <v>2183333 - 1663</v>
      </c>
      <c r="E91" s="382" t="str">
        <f>+VLOOKUP(C91,[2]Hoja1!$A$1:$C$12,3,FALSE)</f>
        <v>jeovana.zabala@economiayfinanzas.gob.bo</v>
      </c>
    </row>
    <row r="92" spans="1:5">
      <c r="A92" s="282">
        <v>272</v>
      </c>
      <c r="B92" s="283" t="s">
        <v>112</v>
      </c>
      <c r="C92" s="374" t="str">
        <f>+VLOOKUP(A92,[2]DISTRIBUCIÓN!$A$8:$F$178,6,FALSE)</f>
        <v>Jeovana Zabala</v>
      </c>
      <c r="D92" s="374" t="str">
        <f>+VLOOKUP(C92,[2]Hoja1!$A$1:$C$12,2,FALSE)</f>
        <v>2183333 - 1663</v>
      </c>
      <c r="E92" s="382" t="str">
        <f>+VLOOKUP(C92,[2]Hoja1!$A$1:$C$12,3,FALSE)</f>
        <v>jeovana.zabala@economiayfinanzas.gob.bo</v>
      </c>
    </row>
    <row r="93" spans="1:5">
      <c r="A93" s="282">
        <v>273</v>
      </c>
      <c r="B93" s="283" t="s">
        <v>113</v>
      </c>
      <c r="C93" s="374" t="str">
        <f>+VLOOKUP(A93,[2]DISTRIBUCIÓN!$A$8:$F$178,6,FALSE)</f>
        <v>Jeovana Zabala</v>
      </c>
      <c r="D93" s="374" t="str">
        <f>+VLOOKUP(C93,[2]Hoja1!$A$1:$C$12,2,FALSE)</f>
        <v>2183333 - 1663</v>
      </c>
      <c r="E93" s="382" t="str">
        <f>+VLOOKUP(C93,[2]Hoja1!$A$1:$C$12,3,FALSE)</f>
        <v>jeovana.zabala@economiayfinanzas.gob.bo</v>
      </c>
    </row>
    <row r="94" spans="1:5">
      <c r="A94" s="282">
        <v>281</v>
      </c>
      <c r="B94" s="283" t="s">
        <v>1425</v>
      </c>
      <c r="C94" s="374" t="str">
        <f>+VLOOKUP(A94,[2]DISTRIBUCIÓN!$A$8:$F$178,6,FALSE)</f>
        <v>Jeovana Zabala</v>
      </c>
      <c r="D94" s="374" t="str">
        <f>+VLOOKUP(C94,[2]Hoja1!$A$1:$C$12,2,FALSE)</f>
        <v>2183333 - 1663</v>
      </c>
      <c r="E94" s="382" t="str">
        <f>+VLOOKUP(C94,[2]Hoja1!$A$1:$C$12,3,FALSE)</f>
        <v>jeovana.zabala@economiayfinanzas.gob.bo</v>
      </c>
    </row>
    <row r="95" spans="1:5">
      <c r="A95" s="282">
        <v>283</v>
      </c>
      <c r="B95" s="283" t="s">
        <v>115</v>
      </c>
      <c r="C95" s="374" t="str">
        <f>+VLOOKUP(A95,[2]DISTRIBUCIÓN!$A$8:$F$178,6,FALSE)</f>
        <v>Emma Ticonipa</v>
      </c>
      <c r="D95" s="374" t="str">
        <f>+VLOOKUP(C95,[2]Hoja1!$A$1:$C$12,2,FALSE)</f>
        <v>2183333 - 1635</v>
      </c>
      <c r="E95" s="382" t="str">
        <f>+VLOOKUP(C95,[2]Hoja1!$A$1:$C$12,3,FALSE)</f>
        <v>emma.ticonipa@economiayfinanzas.gob.bo</v>
      </c>
    </row>
    <row r="96" spans="1:5">
      <c r="A96" s="282">
        <v>287</v>
      </c>
      <c r="B96" s="283" t="s">
        <v>1426</v>
      </c>
      <c r="C96" s="374" t="str">
        <f>+VLOOKUP(A96,[2]DISTRIBUCIÓN!$A$8:$F$178,6,FALSE)</f>
        <v>José Rivas</v>
      </c>
      <c r="D96" s="374" t="str">
        <f>+VLOOKUP(C96,[2]Hoja1!$A$1:$C$12,2,FALSE)</f>
        <v>2183333 - 1632</v>
      </c>
      <c r="E96" s="382" t="str">
        <f>+VLOOKUP(C96,[2]Hoja1!$A$1:$C$12,3,FALSE)</f>
        <v>jose.rivas@economiayfinanzas.gob.bo</v>
      </c>
    </row>
    <row r="97" spans="1:5">
      <c r="A97" s="282">
        <v>288</v>
      </c>
      <c r="B97" s="283" t="s">
        <v>117</v>
      </c>
      <c r="C97" s="374" t="str">
        <f>+VLOOKUP(A97,[2]DISTRIBUCIÓN!$A$8:$F$178,6,FALSE)</f>
        <v>Virginia Callisaya</v>
      </c>
      <c r="D97" s="374" t="str">
        <f>+VLOOKUP(C97,[2]Hoja1!$A$1:$C$12,2,FALSE)</f>
        <v>2183333 - 1645</v>
      </c>
      <c r="E97" s="382" t="str">
        <f>+VLOOKUP(C97,[2]Hoja1!$A$1:$C$12,3,FALSE)</f>
        <v>virginia.callisaya@economiayfinanzas.gob.bo</v>
      </c>
    </row>
    <row r="98" spans="1:5">
      <c r="A98" s="282">
        <v>290</v>
      </c>
      <c r="B98" s="283" t="s">
        <v>118</v>
      </c>
      <c r="C98" s="374" t="str">
        <f>+VLOOKUP(A98,[2]DISTRIBUCIÓN!$A$8:$F$178,6,FALSE)</f>
        <v>Emma Ticonipa</v>
      </c>
      <c r="D98" s="374" t="str">
        <f>+VLOOKUP(C98,[2]Hoja1!$A$1:$C$12,2,FALSE)</f>
        <v>2183333 - 1635</v>
      </c>
      <c r="E98" s="382" t="str">
        <f>+VLOOKUP(C98,[2]Hoja1!$A$1:$C$12,3,FALSE)</f>
        <v>emma.ticonipa@economiayfinanzas.gob.bo</v>
      </c>
    </row>
    <row r="99" spans="1:5">
      <c r="A99" s="282">
        <v>291</v>
      </c>
      <c r="B99" s="283" t="s">
        <v>119</v>
      </c>
      <c r="C99" s="374" t="str">
        <f>+VLOOKUP(A99,[2]DISTRIBUCIÓN!$A$8:$F$178,6,FALSE)</f>
        <v>Emma Ticonipa</v>
      </c>
      <c r="D99" s="374" t="str">
        <f>+VLOOKUP(C99,[2]Hoja1!$A$1:$C$12,2,FALSE)</f>
        <v>2183333 - 1635</v>
      </c>
      <c r="E99" s="382" t="str">
        <f>+VLOOKUP(C99,[2]Hoja1!$A$1:$C$12,3,FALSE)</f>
        <v>emma.ticonipa@economiayfinanzas.gob.bo</v>
      </c>
    </row>
    <row r="100" spans="1:5">
      <c r="A100" s="282">
        <v>292</v>
      </c>
      <c r="B100" s="283" t="s">
        <v>120</v>
      </c>
      <c r="C100" s="374" t="str">
        <f>+VLOOKUP(A100,[2]DISTRIBUCIÓN!$A$8:$F$178,6,FALSE)</f>
        <v>Judith Machicado</v>
      </c>
      <c r="D100" s="374" t="str">
        <f>+VLOOKUP(C100,[2]Hoja1!$A$1:$C$12,2,FALSE)</f>
        <v>2183333 - 1648</v>
      </c>
      <c r="E100" s="382" t="str">
        <f>+VLOOKUP(C100,[2]Hoja1!$A$1:$C$12,3,FALSE)</f>
        <v>judith.machicado@economiayfinanzas.gob.bo</v>
      </c>
    </row>
    <row r="101" spans="1:5">
      <c r="A101" s="282">
        <v>293</v>
      </c>
      <c r="B101" s="283" t="s">
        <v>1427</v>
      </c>
      <c r="C101" s="374" t="str">
        <f>+VLOOKUP(A101,[2]DISTRIBUCIÓN!$A$8:$F$178,6,FALSE)</f>
        <v>Emma Ticonipa</v>
      </c>
      <c r="D101" s="374" t="str">
        <f>+VLOOKUP(C101,[2]Hoja1!$A$1:$C$12,2,FALSE)</f>
        <v>2183333 - 1635</v>
      </c>
      <c r="E101" s="382" t="str">
        <f>+VLOOKUP(C101,[2]Hoja1!$A$1:$C$12,3,FALSE)</f>
        <v>emma.ticonipa@economiayfinanzas.gob.bo</v>
      </c>
    </row>
    <row r="102" spans="1:5">
      <c r="A102" s="282">
        <v>294</v>
      </c>
      <c r="B102" s="283" t="s">
        <v>1428</v>
      </c>
      <c r="C102" s="374" t="str">
        <f>+VLOOKUP(A102,[2]DISTRIBUCIÓN!$A$8:$F$178,6,FALSE)</f>
        <v>José Rivas</v>
      </c>
      <c r="D102" s="374" t="str">
        <f>+VLOOKUP(C102,[2]Hoja1!$A$1:$C$12,2,FALSE)</f>
        <v>2183333 - 1632</v>
      </c>
      <c r="E102" s="382" t="str">
        <f>+VLOOKUP(C102,[2]Hoja1!$A$1:$C$12,3,FALSE)</f>
        <v>jose.rivas@economiayfinanzas.gob.bo</v>
      </c>
    </row>
    <row r="103" spans="1:5">
      <c r="A103" s="282">
        <v>295</v>
      </c>
      <c r="B103" s="283" t="s">
        <v>1429</v>
      </c>
      <c r="C103" s="374" t="str">
        <f>+VLOOKUP(A103,[2]DISTRIBUCIÓN!$A$8:$F$178,6,FALSE)</f>
        <v>Rommel Cuba</v>
      </c>
      <c r="D103" s="374" t="str">
        <f>+VLOOKUP(C103,[2]Hoja1!$A$1:$C$12,2,FALSE)</f>
        <v>2183333 - 1649</v>
      </c>
      <c r="E103" s="382" t="str">
        <f>+VLOOKUP(C103,[2]Hoja1!$A$1:$C$12,3,FALSE)</f>
        <v>rommel.cuba@economiayfinanzas.gob.bo</v>
      </c>
    </row>
    <row r="104" spans="1:5">
      <c r="A104" s="282">
        <v>296</v>
      </c>
      <c r="B104" s="283" t="s">
        <v>1430</v>
      </c>
      <c r="C104" s="374" t="str">
        <f>+VLOOKUP(A104,[2]DISTRIBUCIÓN!$A$8:$F$178,6,FALSE)</f>
        <v>Belén Espejo</v>
      </c>
      <c r="D104" s="374" t="str">
        <f>+VLOOKUP(C104,[2]Hoja1!$A$1:$C$12,2,FALSE)</f>
        <v>2183333 - 1644</v>
      </c>
      <c r="E104" s="382" t="str">
        <f>+VLOOKUP(C104,[2]Hoja1!$A$1:$C$12,3,FALSE)</f>
        <v>belen.espejo@economiayfinanzas.gob.bo</v>
      </c>
    </row>
    <row r="105" spans="1:5">
      <c r="A105" s="282">
        <v>298</v>
      </c>
      <c r="B105" s="283" t="s">
        <v>125</v>
      </c>
      <c r="C105" s="374" t="str">
        <f>+VLOOKUP(A105,[2]DISTRIBUCIÓN!$A$8:$F$178,6,FALSE)</f>
        <v>Guadalupe Challco</v>
      </c>
      <c r="D105" s="374" t="str">
        <f>+VLOOKUP(C105,[2]Hoja1!$A$1:$C$12,2,FALSE)</f>
        <v>2183333 - 1640</v>
      </c>
      <c r="E105" s="382" t="str">
        <f>+VLOOKUP(C105,[2]Hoja1!$A$1:$C$12,3,FALSE)</f>
        <v>guadalupe.challco@economiayfinanzas.gob.bo</v>
      </c>
    </row>
    <row r="106" spans="1:5">
      <c r="A106" s="282">
        <v>299</v>
      </c>
      <c r="B106" s="283" t="s">
        <v>126</v>
      </c>
      <c r="C106" s="374" t="str">
        <f>+VLOOKUP(A106,[2]DISTRIBUCIÓN!$A$8:$F$178,6,FALSE)</f>
        <v>Guadalupe Challco</v>
      </c>
      <c r="D106" s="374" t="str">
        <f>+VLOOKUP(C106,[2]Hoja1!$A$1:$C$12,2,FALSE)</f>
        <v>2183333 - 1640</v>
      </c>
      <c r="E106" s="382" t="str">
        <f>+VLOOKUP(C106,[2]Hoja1!$A$1:$C$12,3,FALSE)</f>
        <v>guadalupe.challco@economiayfinanzas.gob.bo</v>
      </c>
    </row>
    <row r="107" spans="1:5">
      <c r="A107" s="282">
        <v>300</v>
      </c>
      <c r="B107" s="283" t="s">
        <v>127</v>
      </c>
      <c r="C107" s="374" t="str">
        <f>+VLOOKUP(A107,[2]DISTRIBUCIÓN!$A$8:$F$178,6,FALSE)</f>
        <v>Guadalupe Challco</v>
      </c>
      <c r="D107" s="374" t="str">
        <f>+VLOOKUP(C107,[2]Hoja1!$A$1:$C$12,2,FALSE)</f>
        <v>2183333 - 1640</v>
      </c>
      <c r="E107" s="382" t="str">
        <f>+VLOOKUP(C107,[2]Hoja1!$A$1:$C$12,3,FALSE)</f>
        <v>guadalupe.challco@economiayfinanzas.gob.bo</v>
      </c>
    </row>
    <row r="108" spans="1:5">
      <c r="A108" s="282">
        <v>301</v>
      </c>
      <c r="B108" s="283" t="s">
        <v>128</v>
      </c>
      <c r="C108" s="374" t="str">
        <f>+VLOOKUP(A108,[2]DISTRIBUCIÓN!$A$8:$F$178,6,FALSE)</f>
        <v>Guadalupe Challco</v>
      </c>
      <c r="D108" s="374" t="str">
        <f>+VLOOKUP(C108,[2]Hoja1!$A$1:$C$12,2,FALSE)</f>
        <v>2183333 - 1640</v>
      </c>
      <c r="E108" s="382" t="str">
        <f>+VLOOKUP(C108,[2]Hoja1!$A$1:$C$12,3,FALSE)</f>
        <v>guadalupe.challco@economiayfinanzas.gob.bo</v>
      </c>
    </row>
    <row r="109" spans="1:5">
      <c r="A109" s="282">
        <v>302</v>
      </c>
      <c r="B109" s="283" t="s">
        <v>129</v>
      </c>
      <c r="C109" s="374" t="str">
        <f>+VLOOKUP(A109,[2]DISTRIBUCIÓN!$A$8:$F$178,6,FALSE)</f>
        <v>Guadalupe Challco</v>
      </c>
      <c r="D109" s="374" t="str">
        <f>+VLOOKUP(C109,[2]Hoja1!$A$1:$C$12,2,FALSE)</f>
        <v>2183333 - 1640</v>
      </c>
      <c r="E109" s="382" t="str">
        <f>+VLOOKUP(C109,[2]Hoja1!$A$1:$C$12,3,FALSE)</f>
        <v>guadalupe.challco@economiayfinanzas.gob.bo</v>
      </c>
    </row>
    <row r="110" spans="1:5">
      <c r="A110" s="282">
        <v>303</v>
      </c>
      <c r="B110" s="283" t="s">
        <v>130</v>
      </c>
      <c r="C110" s="374" t="str">
        <f>+VLOOKUP(A110,[2]DISTRIBUCIÓN!$A$8:$F$178,6,FALSE)</f>
        <v>Guadalupe Challco</v>
      </c>
      <c r="D110" s="374" t="str">
        <f>+VLOOKUP(C110,[2]Hoja1!$A$1:$C$12,2,FALSE)</f>
        <v>2183333 - 1640</v>
      </c>
      <c r="E110" s="382" t="str">
        <f>+VLOOKUP(C110,[2]Hoja1!$A$1:$C$12,3,FALSE)</f>
        <v>guadalupe.challco@economiayfinanzas.gob.bo</v>
      </c>
    </row>
    <row r="111" spans="1:5">
      <c r="A111" s="284">
        <v>309</v>
      </c>
      <c r="B111" s="285" t="s">
        <v>1431</v>
      </c>
      <c r="C111" s="374" t="str">
        <f>+VLOOKUP(A111,[2]DISTRIBUCIÓN!$A$8:$F$178,6,FALSE)</f>
        <v>Elizabeth Nina</v>
      </c>
      <c r="D111" s="374" t="str">
        <f>+VLOOKUP(C111,[2]Hoja1!$A$1:$C$12,2,FALSE)</f>
        <v>2183333 - 1637</v>
      </c>
      <c r="E111" s="382" t="str">
        <f>+VLOOKUP(C111,[2]Hoja1!$A$1:$C$12,3,FALSE)</f>
        <v>elizabeth.nina@economiayfinanzas.gob.bo</v>
      </c>
    </row>
    <row r="112" spans="1:5">
      <c r="A112" s="282">
        <v>310</v>
      </c>
      <c r="B112" s="283" t="s">
        <v>1432</v>
      </c>
      <c r="C112" s="374" t="str">
        <f>+VLOOKUP(A112,[2]DISTRIBUCIÓN!$A$8:$F$178,6,FALSE)</f>
        <v>Huascar Nova</v>
      </c>
      <c r="D112" s="374" t="str">
        <f>+VLOOKUP(C112,[2]Hoja1!$A$1:$C$12,2,FALSE)</f>
        <v>2183333 - 1651</v>
      </c>
      <c r="E112" s="382" t="str">
        <f>+VLOOKUP(C112,[2]Hoja1!$A$1:$C$12,3,FALSE)</f>
        <v>huascar.nova@economiayfinanzas.gob.bo</v>
      </c>
    </row>
    <row r="113" spans="1:5">
      <c r="A113" s="282">
        <v>311</v>
      </c>
      <c r="B113" s="283" t="s">
        <v>132</v>
      </c>
      <c r="C113" s="374" t="str">
        <f>+VLOOKUP(A113,[2]DISTRIBUCIÓN!$A$8:$F$178,6,FALSE)</f>
        <v>Guadalupe Challco</v>
      </c>
      <c r="D113" s="374" t="str">
        <f>+VLOOKUP(C113,[2]Hoja1!$A$1:$C$12,2,FALSE)</f>
        <v>2183333 - 1640</v>
      </c>
      <c r="E113" s="382" t="str">
        <f>+VLOOKUP(C113,[2]Hoja1!$A$1:$C$12,3,FALSE)</f>
        <v>guadalupe.challco@economiayfinanzas.gob.bo</v>
      </c>
    </row>
    <row r="114" spans="1:5">
      <c r="A114" s="282">
        <v>312</v>
      </c>
      <c r="B114" s="283" t="s">
        <v>1433</v>
      </c>
      <c r="C114" s="374" t="str">
        <f>+VLOOKUP(A114,[2]DISTRIBUCIÓN!$A$8:$F$178,6,FALSE)</f>
        <v>Virginia Huanca</v>
      </c>
      <c r="D114" s="374" t="str">
        <f>+VLOOKUP(C114,[2]Hoja1!$A$1:$C$12,2,FALSE)</f>
        <v>2183333 - 1636</v>
      </c>
      <c r="E114" s="382" t="str">
        <f>+VLOOKUP(C114,[2]Hoja1!$A$1:$C$12,3,FALSE)</f>
        <v>virginia.huanca@economiayfinanzas.gob.bo</v>
      </c>
    </row>
    <row r="115" spans="1:5">
      <c r="A115" s="284">
        <v>313</v>
      </c>
      <c r="B115" s="285" t="s">
        <v>1434</v>
      </c>
      <c r="C115" s="374" t="str">
        <f>+VLOOKUP(A115,[2]DISTRIBUCIÓN!$A$8:$F$178,6,FALSE)</f>
        <v>Huascar Nova</v>
      </c>
      <c r="D115" s="374" t="str">
        <f>+VLOOKUP(C115,[2]Hoja1!$A$1:$C$12,2,FALSE)</f>
        <v>2183333 - 1651</v>
      </c>
      <c r="E115" s="382" t="str">
        <f>+VLOOKUP(C115,[2]Hoja1!$A$1:$C$12,3,FALSE)</f>
        <v>huascar.nova@economiayfinanzas.gob.bo</v>
      </c>
    </row>
    <row r="116" spans="1:5">
      <c r="A116" s="282">
        <v>314</v>
      </c>
      <c r="B116" s="283" t="s">
        <v>1435</v>
      </c>
      <c r="C116" s="374" t="str">
        <f>+VLOOKUP(A116,[2]DISTRIBUCIÓN!$A$8:$F$178,6,FALSE)</f>
        <v>Huascar Nova</v>
      </c>
      <c r="D116" s="374" t="str">
        <f>+VLOOKUP(C116,[2]Hoja1!$A$1:$C$12,2,FALSE)</f>
        <v>2183333 - 1651</v>
      </c>
      <c r="E116" s="382" t="str">
        <f>+VLOOKUP(C116,[2]Hoja1!$A$1:$C$12,3,FALSE)</f>
        <v>huascar.nova@economiayfinanzas.gob.bo</v>
      </c>
    </row>
    <row r="117" spans="1:5">
      <c r="A117" s="282">
        <v>315</v>
      </c>
      <c r="B117" s="283" t="s">
        <v>1436</v>
      </c>
      <c r="C117" s="374" t="str">
        <f>+VLOOKUP(A117,[2]DISTRIBUCIÓN!$A$8:$F$178,6,FALSE)</f>
        <v>Virginia Huanca</v>
      </c>
      <c r="D117" s="374" t="str">
        <f>+VLOOKUP(C117,[2]Hoja1!$A$1:$C$12,2,FALSE)</f>
        <v>2183333 - 1636</v>
      </c>
      <c r="E117" s="382" t="str">
        <f>+VLOOKUP(C117,[2]Hoja1!$A$1:$C$12,3,FALSE)</f>
        <v>virginia.huanca@economiayfinanzas.gob.bo</v>
      </c>
    </row>
    <row r="118" spans="1:5">
      <c r="A118" s="282">
        <v>324</v>
      </c>
      <c r="B118" s="283" t="s">
        <v>135</v>
      </c>
      <c r="C118" s="374" t="str">
        <f>+VLOOKUP(A118,[2]DISTRIBUCIÓN!$A$8:$F$178,6,FALSE)</f>
        <v>Jeovana Zabala</v>
      </c>
      <c r="D118" s="374" t="str">
        <f>+VLOOKUP(C118,[2]Hoja1!$A$1:$C$12,2,FALSE)</f>
        <v>2183333 - 1663</v>
      </c>
      <c r="E118" s="382" t="str">
        <f>+VLOOKUP(C118,[2]Hoja1!$A$1:$C$12,3,FALSE)</f>
        <v>jeovana.zabala@economiayfinanzas.gob.bo</v>
      </c>
    </row>
    <row r="119" spans="1:5">
      <c r="A119" s="282">
        <v>340</v>
      </c>
      <c r="B119" s="283" t="s">
        <v>136</v>
      </c>
      <c r="C119" s="374" t="str">
        <f>+VLOOKUP(A119,[2]DISTRIBUCIÓN!$A$8:$F$178,6,FALSE)</f>
        <v>Judith Machicado</v>
      </c>
      <c r="D119" s="374" t="str">
        <f>+VLOOKUP(C119,[2]Hoja1!$A$1:$C$12,2,FALSE)</f>
        <v>2183333 - 1648</v>
      </c>
      <c r="E119" s="382" t="str">
        <f>+VLOOKUP(C119,[2]Hoja1!$A$1:$C$12,3,FALSE)</f>
        <v>judith.machicado@economiayfinanzas.gob.bo</v>
      </c>
    </row>
    <row r="120" spans="1:5">
      <c r="A120" s="282">
        <v>342</v>
      </c>
      <c r="B120" s="283" t="s">
        <v>137</v>
      </c>
      <c r="C120" s="374" t="str">
        <f>+VLOOKUP(A120,[2]DISTRIBUCIÓN!$A$8:$F$178,6,FALSE)</f>
        <v>José Rivas</v>
      </c>
      <c r="D120" s="374" t="str">
        <f>+VLOOKUP(C120,[2]Hoja1!$A$1:$C$12,2,FALSE)</f>
        <v>2183333 - 1632</v>
      </c>
      <c r="E120" s="382" t="str">
        <f>+VLOOKUP(C120,[2]Hoja1!$A$1:$C$12,3,FALSE)</f>
        <v>jose.rivas@economiayfinanzas.gob.bo</v>
      </c>
    </row>
    <row r="121" spans="1:5">
      <c r="A121" s="282">
        <v>343</v>
      </c>
      <c r="B121" s="283" t="s">
        <v>138</v>
      </c>
      <c r="C121" s="374" t="str">
        <f>+VLOOKUP(A121,[2]DISTRIBUCIÓN!$A$8:$F$178,6,FALSE)</f>
        <v>Emma Ticonipa</v>
      </c>
      <c r="D121" s="374" t="str">
        <f>+VLOOKUP(C121,[2]Hoja1!$A$1:$C$12,2,FALSE)</f>
        <v>2183333 - 1635</v>
      </c>
      <c r="E121" s="382" t="str">
        <f>+VLOOKUP(C121,[2]Hoja1!$A$1:$C$12,3,FALSE)</f>
        <v>emma.ticonipa@economiayfinanzas.gob.bo</v>
      </c>
    </row>
    <row r="122" spans="1:5">
      <c r="A122" s="282">
        <v>344</v>
      </c>
      <c r="B122" s="283" t="s">
        <v>1437</v>
      </c>
      <c r="C122" s="374" t="str">
        <f>+VLOOKUP(A122,[2]DISTRIBUCIÓN!$A$8:$F$178,6,FALSE)</f>
        <v>Belén Espejo</v>
      </c>
      <c r="D122" s="374" t="str">
        <f>+VLOOKUP(C122,[2]Hoja1!$A$1:$C$12,2,FALSE)</f>
        <v>2183333 - 1644</v>
      </c>
      <c r="E122" s="382" t="str">
        <f>+VLOOKUP(C122,[2]Hoja1!$A$1:$C$12,3,FALSE)</f>
        <v>belen.espejo@economiayfinanzas.gob.bo</v>
      </c>
    </row>
    <row r="123" spans="1:5">
      <c r="A123" s="282">
        <v>345</v>
      </c>
      <c r="B123" s="283" t="s">
        <v>140</v>
      </c>
      <c r="C123" s="374" t="str">
        <f>+VLOOKUP(A123,[2]DISTRIBUCIÓN!$A$8:$F$178,6,FALSE)</f>
        <v>Belén Espejo</v>
      </c>
      <c r="D123" s="374" t="str">
        <f>+VLOOKUP(C123,[2]Hoja1!$A$1:$C$12,2,FALSE)</f>
        <v>2183333 - 1644</v>
      </c>
      <c r="E123" s="382" t="str">
        <f>+VLOOKUP(C123,[2]Hoja1!$A$1:$C$12,3,FALSE)</f>
        <v>belen.espejo@economiayfinanzas.gob.bo</v>
      </c>
    </row>
    <row r="124" spans="1:5">
      <c r="A124" s="282">
        <v>346</v>
      </c>
      <c r="B124" s="283" t="s">
        <v>141</v>
      </c>
      <c r="C124" s="374" t="str">
        <f>+VLOOKUP(A124,[2]DISTRIBUCIÓN!$A$8:$F$178,6,FALSE)</f>
        <v>Huascar Nova</v>
      </c>
      <c r="D124" s="374" t="str">
        <f>+VLOOKUP(C124,[2]Hoja1!$A$1:$C$12,2,FALSE)</f>
        <v>2183333 - 1651</v>
      </c>
      <c r="E124" s="382" t="str">
        <f>+VLOOKUP(C124,[2]Hoja1!$A$1:$C$12,3,FALSE)</f>
        <v>huascar.nova@economiayfinanzas.gob.bo</v>
      </c>
    </row>
    <row r="125" spans="1:5">
      <c r="A125" s="282">
        <v>347</v>
      </c>
      <c r="B125" s="283" t="s">
        <v>142</v>
      </c>
      <c r="C125" s="374" t="str">
        <f>+VLOOKUP(A125,[2]DISTRIBUCIÓN!$A$8:$F$178,6,FALSE)</f>
        <v>Jorge Vargas</v>
      </c>
      <c r="D125" s="374" t="str">
        <f>+VLOOKUP(C125,[2]Hoja1!$A$1:$C$12,2,FALSE)</f>
        <v>2183333 - 1633</v>
      </c>
      <c r="E125" s="382" t="str">
        <f>+VLOOKUP(C125,[2]Hoja1!$A$1:$C$12,3,FALSE)</f>
        <v>jorge.vargas@economiayfinanzas.gob.bo</v>
      </c>
    </row>
    <row r="126" spans="1:5">
      <c r="A126" s="282">
        <v>348</v>
      </c>
      <c r="B126" s="283" t="s">
        <v>143</v>
      </c>
      <c r="C126" s="374" t="str">
        <f>+VLOOKUP(A126,[2]DISTRIBUCIÓN!$A$8:$F$178,6,FALSE)</f>
        <v>Elizabeth Nina</v>
      </c>
      <c r="D126" s="374" t="str">
        <f>+VLOOKUP(C126,[2]Hoja1!$A$1:$C$12,2,FALSE)</f>
        <v>2183333 - 1637</v>
      </c>
      <c r="E126" s="382" t="str">
        <f>+VLOOKUP(C126,[2]Hoja1!$A$1:$C$12,3,FALSE)</f>
        <v>elizabeth.nina@economiayfinanzas.gob.bo</v>
      </c>
    </row>
    <row r="127" spans="1:5">
      <c r="A127" s="282">
        <v>349</v>
      </c>
      <c r="B127" s="283" t="s">
        <v>1438</v>
      </c>
      <c r="C127" s="374" t="str">
        <f>+VLOOKUP(A127,[2]DISTRIBUCIÓN!$A$8:$F$178,6,FALSE)</f>
        <v>José Rivas</v>
      </c>
      <c r="D127" s="374" t="str">
        <f>+VLOOKUP(C127,[2]Hoja1!$A$1:$C$12,2,FALSE)</f>
        <v>2183333 - 1632</v>
      </c>
      <c r="E127" s="382" t="str">
        <f>+VLOOKUP(C127,[2]Hoja1!$A$1:$C$12,3,FALSE)</f>
        <v>jose.rivas@economiayfinanzas.gob.bo</v>
      </c>
    </row>
    <row r="128" spans="1:5">
      <c r="A128" s="282">
        <v>371</v>
      </c>
      <c r="B128" s="283" t="s">
        <v>145</v>
      </c>
      <c r="C128" s="374" t="str">
        <f>+VLOOKUP(A128,[2]DISTRIBUCIÓN!$A$8:$F$178,6,FALSE)</f>
        <v>Rommel Cuba</v>
      </c>
      <c r="D128" s="374" t="str">
        <f>+VLOOKUP(C128,[2]Hoja1!$A$1:$C$12,2,FALSE)</f>
        <v>2183333 - 1649</v>
      </c>
      <c r="E128" s="382" t="str">
        <f>+VLOOKUP(C128,[2]Hoja1!$A$1:$C$12,3,FALSE)</f>
        <v>rommel.cuba@economiayfinanzas.gob.bo</v>
      </c>
    </row>
    <row r="129" spans="1:5">
      <c r="A129" s="282">
        <v>373</v>
      </c>
      <c r="B129" s="283" t="s">
        <v>1439</v>
      </c>
      <c r="C129" s="374" t="str">
        <f>+VLOOKUP(A129,[2]DISTRIBUCIÓN!$A$8:$F$178,6,FALSE)</f>
        <v>Rommel Cuba</v>
      </c>
      <c r="D129" s="374" t="str">
        <f>+VLOOKUP(C129,[2]Hoja1!$A$1:$C$12,2,FALSE)</f>
        <v>2183333 - 1649</v>
      </c>
      <c r="E129" s="382" t="str">
        <f>+VLOOKUP(C129,[2]Hoja1!$A$1:$C$12,3,FALSE)</f>
        <v>rommel.cuba@economiayfinanzas.gob.bo</v>
      </c>
    </row>
    <row r="130" spans="1:5">
      <c r="A130" s="282">
        <v>374</v>
      </c>
      <c r="B130" s="283" t="s">
        <v>606</v>
      </c>
      <c r="C130" s="374" t="str">
        <f>+VLOOKUP(A130,[2]DISTRIBUCIÓN!$A$8:$F$178,6,FALSE)</f>
        <v>Virginia Callisaya</v>
      </c>
      <c r="D130" s="374" t="str">
        <f>+VLOOKUP(C130,[2]Hoja1!$A$1:$C$12,2,FALSE)</f>
        <v>2183333 - 1645</v>
      </c>
      <c r="E130" s="382" t="str">
        <f>+VLOOKUP(C130,[2]Hoja1!$A$1:$C$12,3,FALSE)</f>
        <v>virginia.callisaya@economiayfinanzas.gob.bo</v>
      </c>
    </row>
    <row r="131" spans="1:5">
      <c r="A131" s="282">
        <v>376</v>
      </c>
      <c r="B131" s="283" t="s">
        <v>607</v>
      </c>
      <c r="C131" s="374" t="str">
        <f>+VLOOKUP(A131,[2]DISTRIBUCIÓN!$A$8:$F$178,6,FALSE)</f>
        <v>Belén Espejo</v>
      </c>
      <c r="D131" s="374" t="str">
        <f>+VLOOKUP(C131,[2]Hoja1!$A$1:$C$12,2,FALSE)</f>
        <v>2183333 - 1644</v>
      </c>
      <c r="E131" s="382" t="str">
        <f>+VLOOKUP(C131,[2]Hoja1!$A$1:$C$12,3,FALSE)</f>
        <v>belen.espejo@economiayfinanzas.gob.bo</v>
      </c>
    </row>
    <row r="132" spans="1:5">
      <c r="A132" s="282">
        <v>378</v>
      </c>
      <c r="B132" s="283" t="s">
        <v>608</v>
      </c>
      <c r="C132" s="374" t="str">
        <f>+VLOOKUP(A132,[2]DISTRIBUCIÓN!$A$8:$F$178,6,FALSE)</f>
        <v>Rommel Cuba</v>
      </c>
      <c r="D132" s="374" t="str">
        <f>+VLOOKUP(C132,[2]Hoja1!$A$1:$C$12,2,FALSE)</f>
        <v>2183333 - 1649</v>
      </c>
      <c r="E132" s="382" t="str">
        <f>+VLOOKUP(C132,[2]Hoja1!$A$1:$C$12,3,FALSE)</f>
        <v>rommel.cuba@economiayfinanzas.gob.bo</v>
      </c>
    </row>
    <row r="133" spans="1:5">
      <c r="A133" s="282">
        <v>379</v>
      </c>
      <c r="B133" s="283" t="s">
        <v>1240</v>
      </c>
      <c r="C133" s="374" t="str">
        <f>+VLOOKUP(A133,[2]DISTRIBUCIÓN!$A$8:$F$178,6,FALSE)</f>
        <v>Jeovana Zabala</v>
      </c>
      <c r="D133" s="374" t="str">
        <f>+VLOOKUP(C133,[2]Hoja1!$A$1:$C$12,2,FALSE)</f>
        <v>2183333 - 1663</v>
      </c>
      <c r="E133" s="382" t="str">
        <f>+VLOOKUP(C133,[2]Hoja1!$A$1:$C$12,3,FALSE)</f>
        <v>jeovana.zabala@economiayfinanzas.gob.bo</v>
      </c>
    </row>
    <row r="134" spans="1:5">
      <c r="A134" s="282">
        <v>382</v>
      </c>
      <c r="B134" s="283" t="s">
        <v>1241</v>
      </c>
      <c r="C134" s="374" t="str">
        <f>+VLOOKUP(A134,[2]DISTRIBUCIÓN!$A$8:$F$178,6,FALSE)</f>
        <v>Rommel Cuba</v>
      </c>
      <c r="D134" s="374" t="str">
        <f>+VLOOKUP(C134,[2]Hoja1!$A$1:$C$12,2,FALSE)</f>
        <v>2183333 - 1649</v>
      </c>
      <c r="E134" s="382" t="str">
        <f>+VLOOKUP(C134,[2]Hoja1!$A$1:$C$12,3,FALSE)</f>
        <v>rommel.cuba@economiayfinanzas.gob.bo</v>
      </c>
    </row>
    <row r="135" spans="1:5">
      <c r="A135" s="282">
        <v>383</v>
      </c>
      <c r="B135" s="283" t="s">
        <v>1242</v>
      </c>
      <c r="C135" s="374" t="str">
        <f>+VLOOKUP(A135,[2]DISTRIBUCIÓN!$A$8:$F$178,6,FALSE)</f>
        <v>Elizabeth Nina</v>
      </c>
      <c r="D135" s="374" t="str">
        <f>+VLOOKUP(C135,[2]Hoja1!$A$1:$C$12,2,FALSE)</f>
        <v>2183333 - 1637</v>
      </c>
      <c r="E135" s="382" t="str">
        <f>+VLOOKUP(C135,[2]Hoja1!$A$1:$C$12,3,FALSE)</f>
        <v>elizabeth.nina@economiayfinanzas.gob.bo</v>
      </c>
    </row>
    <row r="136" spans="1:5">
      <c r="A136" s="282">
        <v>385</v>
      </c>
      <c r="B136" s="283" t="s">
        <v>688</v>
      </c>
      <c r="C136" s="374" t="str">
        <f>+VLOOKUP(A136,[2]DISTRIBUCIÓN!$A$8:$F$178,6,FALSE)</f>
        <v>Jorge Vargas</v>
      </c>
      <c r="D136" s="374" t="str">
        <f>+VLOOKUP(C136,[2]Hoja1!$A$1:$C$12,2,FALSE)</f>
        <v>2183333 - 1633</v>
      </c>
      <c r="E136" s="382" t="str">
        <f>+VLOOKUP(C136,[2]Hoja1!$A$1:$C$12,3,FALSE)</f>
        <v>jorge.vargas@economiayfinanzas.gob.bo</v>
      </c>
    </row>
    <row r="137" spans="1:5">
      <c r="A137" s="282">
        <v>386</v>
      </c>
      <c r="B137" s="283" t="s">
        <v>1440</v>
      </c>
      <c r="C137" s="374" t="str">
        <f>+VLOOKUP(A137,[2]DISTRIBUCIÓN!$A$8:$F$178,6,FALSE)</f>
        <v>Belén Espejo</v>
      </c>
      <c r="D137" s="374" t="str">
        <f>+VLOOKUP(C137,[2]Hoja1!$A$1:$C$12,2,FALSE)</f>
        <v>2183333 - 1644</v>
      </c>
      <c r="E137" s="382" t="str">
        <f>+VLOOKUP(C137,[2]Hoja1!$A$1:$C$12,3,FALSE)</f>
        <v>belen.espejo@economiayfinanzas.gob.bo</v>
      </c>
    </row>
    <row r="138" spans="1:5">
      <c r="A138" s="282">
        <v>387</v>
      </c>
      <c r="B138" s="283" t="s">
        <v>1263</v>
      </c>
      <c r="C138" s="374" t="str">
        <f>+VLOOKUP(A138,[2]DISTRIBUCIÓN!$A$8:$F$178,6,FALSE)</f>
        <v>Huascar Nova</v>
      </c>
      <c r="D138" s="374" t="str">
        <f>+VLOOKUP(C138,[2]Hoja1!$A$1:$C$12,2,FALSE)</f>
        <v>2183333 - 1651</v>
      </c>
      <c r="E138" s="382" t="str">
        <f>+VLOOKUP(C138,[2]Hoja1!$A$1:$C$12,3,FALSE)</f>
        <v>huascar.nova@economiayfinanzas.gob.bo</v>
      </c>
    </row>
    <row r="139" spans="1:5">
      <c r="A139" s="282">
        <v>388</v>
      </c>
      <c r="B139" s="283" t="s">
        <v>1410</v>
      </c>
      <c r="C139" s="374" t="str">
        <f>+VLOOKUP(A139,[2]DISTRIBUCIÓN!$A$8:$F$178,6,FALSE)</f>
        <v>Jorge Vargas</v>
      </c>
      <c r="D139" s="374" t="str">
        <f>+VLOOKUP(C139,[2]Hoja1!$A$1:$C$12,2,FALSE)</f>
        <v>2183333 - 1633</v>
      </c>
      <c r="E139" s="382" t="str">
        <f>+VLOOKUP(C139,[2]Hoja1!$A$1:$C$12,3,FALSE)</f>
        <v>jorge.vargas@economiayfinanzas.gob.bo</v>
      </c>
    </row>
    <row r="140" spans="1:5">
      <c r="A140" s="284">
        <v>389</v>
      </c>
      <c r="B140" s="285" t="s">
        <v>1441</v>
      </c>
      <c r="C140" s="374" t="str">
        <f>+VLOOKUP(A140,[2]DISTRIBUCIÓN!$A$8:$F$178,6,FALSE)</f>
        <v>Belén Espejo</v>
      </c>
      <c r="D140" s="374" t="str">
        <f>+VLOOKUP(C140,[2]Hoja1!$A$1:$C$12,2,FALSE)</f>
        <v>2183333 - 1644</v>
      </c>
      <c r="E140" s="382" t="str">
        <f>+VLOOKUP(C140,[2]Hoja1!$A$1:$C$12,3,FALSE)</f>
        <v>belen.espejo@economiayfinanzas.gob.bo</v>
      </c>
    </row>
    <row r="141" spans="1:5">
      <c r="A141" s="282">
        <v>422</v>
      </c>
      <c r="B141" s="283" t="s">
        <v>149</v>
      </c>
      <c r="C141" s="374" t="str">
        <f>+VLOOKUP(A141,[2]DISTRIBUCIÓN!$A$8:$F$178,6,FALSE)</f>
        <v>José Rivas</v>
      </c>
      <c r="D141" s="374" t="str">
        <f>+VLOOKUP(C141,[2]Hoja1!$A$1:$C$12,2,FALSE)</f>
        <v>2183333 - 1632</v>
      </c>
      <c r="E141" s="382" t="str">
        <f>+VLOOKUP(C141,[2]Hoja1!$A$1:$C$12,3,FALSE)</f>
        <v>jose.rivas@economiayfinanzas.gob.bo</v>
      </c>
    </row>
    <row r="142" spans="1:5">
      <c r="A142" s="282">
        <v>423</v>
      </c>
      <c r="B142" s="283" t="s">
        <v>1442</v>
      </c>
      <c r="C142" s="374" t="str">
        <f>+VLOOKUP(A142,[2]DISTRIBUCIÓN!$A$8:$F$178,6,FALSE)</f>
        <v>José Rivas</v>
      </c>
      <c r="D142" s="374" t="str">
        <f>+VLOOKUP(C142,[2]Hoja1!$A$1:$C$12,2,FALSE)</f>
        <v>2183333 - 1632</v>
      </c>
      <c r="E142" s="382" t="str">
        <f>+VLOOKUP(C142,[2]Hoja1!$A$1:$C$12,3,FALSE)</f>
        <v>jose.rivas@economiayfinanzas.gob.bo</v>
      </c>
    </row>
    <row r="143" spans="1:5">
      <c r="A143" s="282">
        <v>513</v>
      </c>
      <c r="B143" s="283" t="s">
        <v>160</v>
      </c>
      <c r="C143" s="374" t="str">
        <f>+VLOOKUP(A143,[2]DISTRIBUCIÓN!$A$8:$F$178,6,FALSE)</f>
        <v>Virginia Huanca</v>
      </c>
      <c r="D143" s="374" t="str">
        <f>+VLOOKUP(C143,[2]Hoja1!$A$1:$C$12,2,FALSE)</f>
        <v>2183333 - 1636</v>
      </c>
      <c r="E143" s="382" t="str">
        <f>+VLOOKUP(C143,[2]Hoja1!$A$1:$C$12,3,FALSE)</f>
        <v>virginia.huanca@economiayfinanzas.gob.bo</v>
      </c>
    </row>
    <row r="144" spans="1:5">
      <c r="A144" s="282">
        <v>514</v>
      </c>
      <c r="B144" s="283" t="s">
        <v>161</v>
      </c>
      <c r="C144" s="374" t="str">
        <f>+VLOOKUP(A144,[2]DISTRIBUCIÓN!$A$8:$F$178,6,FALSE)</f>
        <v>Elizabeth Nina</v>
      </c>
      <c r="D144" s="374" t="str">
        <f>+VLOOKUP(C144,[2]Hoja1!$A$1:$C$12,2,FALSE)</f>
        <v>2183333 - 1637</v>
      </c>
      <c r="E144" s="382" t="str">
        <f>+VLOOKUP(C144,[2]Hoja1!$A$1:$C$12,3,FALSE)</f>
        <v>elizabeth.nina@economiayfinanzas.gob.bo</v>
      </c>
    </row>
    <row r="145" spans="1:5">
      <c r="A145" s="282">
        <v>520</v>
      </c>
      <c r="B145" s="283" t="s">
        <v>1278</v>
      </c>
      <c r="C145" s="374" t="str">
        <f>+VLOOKUP(A145,[2]DISTRIBUCIÓN!$A$8:$F$178,6,FALSE)</f>
        <v>Virginia Huanca</v>
      </c>
      <c r="D145" s="374" t="str">
        <f>+VLOOKUP(C145,[2]Hoja1!$A$1:$C$12,2,FALSE)</f>
        <v>2183333 - 1636</v>
      </c>
      <c r="E145" s="382" t="str">
        <f>+VLOOKUP(C145,[2]Hoja1!$A$1:$C$12,3,FALSE)</f>
        <v>virginia.huanca@economiayfinanzas.gob.bo</v>
      </c>
    </row>
    <row r="146" spans="1:5">
      <c r="A146" s="282">
        <v>522</v>
      </c>
      <c r="B146" s="283" t="s">
        <v>163</v>
      </c>
      <c r="C146" s="374" t="str">
        <f>+VLOOKUP(A146,[2]DISTRIBUCIÓN!$A$8:$F$178,6,FALSE)</f>
        <v>Virginia Huanca</v>
      </c>
      <c r="D146" s="374" t="str">
        <f>+VLOOKUP(C146,[2]Hoja1!$A$1:$C$12,2,FALSE)</f>
        <v>2183333 - 1636</v>
      </c>
      <c r="E146" s="382" t="str">
        <f>+VLOOKUP(C146,[2]Hoja1!$A$1:$C$12,3,FALSE)</f>
        <v>virginia.huanca@economiayfinanzas.gob.bo</v>
      </c>
    </row>
    <row r="147" spans="1:5">
      <c r="A147" s="282">
        <v>525</v>
      </c>
      <c r="B147" s="283" t="s">
        <v>1443</v>
      </c>
      <c r="C147" s="374" t="str">
        <f>+VLOOKUP(A147,[2]DISTRIBUCIÓN!$A$8:$F$178,6,FALSE)</f>
        <v>Jorge Vargas</v>
      </c>
      <c r="D147" s="374" t="str">
        <f>+VLOOKUP(C147,[2]Hoja1!$A$1:$C$12,2,FALSE)</f>
        <v>2183333 - 1633</v>
      </c>
      <c r="E147" s="382" t="str">
        <f>+VLOOKUP(C147,[2]Hoja1!$A$1:$C$12,3,FALSE)</f>
        <v>jorge.vargas@economiayfinanzas.gob.bo</v>
      </c>
    </row>
    <row r="148" spans="1:5">
      <c r="A148" s="282">
        <v>526</v>
      </c>
      <c r="B148" s="283" t="s">
        <v>1444</v>
      </c>
      <c r="C148" s="374" t="str">
        <f>+VLOOKUP(A148,[2]DISTRIBUCIÓN!$A$8:$F$178,6,FALSE)</f>
        <v>Virginia Callisaya</v>
      </c>
      <c r="D148" s="374" t="str">
        <f>+VLOOKUP(C148,[2]Hoja1!$A$1:$C$12,2,FALSE)</f>
        <v>2183333 - 1645</v>
      </c>
      <c r="E148" s="382" t="str">
        <f>+VLOOKUP(C148,[2]Hoja1!$A$1:$C$12,3,FALSE)</f>
        <v>virginia.callisaya@economiayfinanzas.gob.bo</v>
      </c>
    </row>
    <row r="149" spans="1:5">
      <c r="A149" s="282">
        <v>548</v>
      </c>
      <c r="B149" s="283" t="s">
        <v>1445</v>
      </c>
      <c r="C149" s="374" t="str">
        <f>+VLOOKUP(A149,[2]DISTRIBUCIÓN!$A$8:$F$178,6,FALSE)</f>
        <v>José Rivas</v>
      </c>
      <c r="D149" s="374" t="str">
        <f>+VLOOKUP(C149,[2]Hoja1!$A$1:$C$12,2,FALSE)</f>
        <v>2183333 - 1632</v>
      </c>
      <c r="E149" s="382" t="str">
        <f>+VLOOKUP(C149,[2]Hoja1!$A$1:$C$12,3,FALSE)</f>
        <v>jose.rivas@economiayfinanzas.gob.bo</v>
      </c>
    </row>
    <row r="150" spans="1:5">
      <c r="A150" s="284">
        <v>551</v>
      </c>
      <c r="B150" s="285" t="s">
        <v>165</v>
      </c>
      <c r="C150" s="374" t="str">
        <f>+VLOOKUP(A150,[2]DISTRIBUCIÓN!$A$8:$F$178,6,FALSE)</f>
        <v>Jorge Vargas</v>
      </c>
      <c r="D150" s="374" t="str">
        <f>+VLOOKUP(C150,[2]Hoja1!$A$1:$C$12,2,FALSE)</f>
        <v>2183333 - 1633</v>
      </c>
      <c r="E150" s="382" t="str">
        <f>+VLOOKUP(C150,[2]Hoja1!$A$1:$C$12,3,FALSE)</f>
        <v>jorge.vargas@economiayfinanzas.gob.bo</v>
      </c>
    </row>
    <row r="151" spans="1:5">
      <c r="A151" s="282">
        <v>572</v>
      </c>
      <c r="B151" s="283" t="s">
        <v>166</v>
      </c>
      <c r="C151" s="374" t="str">
        <f>+VLOOKUP(A151,[2]DISTRIBUCIÓN!$A$8:$F$178,6,FALSE)</f>
        <v>Virginia Callisaya</v>
      </c>
      <c r="D151" s="374" t="str">
        <f>+VLOOKUP(C151,[2]Hoja1!$A$1:$C$12,2,FALSE)</f>
        <v>2183333 - 1645</v>
      </c>
      <c r="E151" s="382" t="str">
        <f>+VLOOKUP(C151,[2]Hoja1!$A$1:$C$12,3,FALSE)</f>
        <v>virginia.callisaya@economiayfinanzas.gob.bo</v>
      </c>
    </row>
    <row r="152" spans="1:5">
      <c r="A152" s="282">
        <v>573</v>
      </c>
      <c r="B152" s="283" t="s">
        <v>1446</v>
      </c>
      <c r="C152" s="374" t="str">
        <f>+VLOOKUP(A152,[2]DISTRIBUCIÓN!$A$8:$F$178,6,FALSE)</f>
        <v>Huascar Nova</v>
      </c>
      <c r="D152" s="374" t="str">
        <f>+VLOOKUP(C152,[2]Hoja1!$A$1:$C$12,2,FALSE)</f>
        <v>2183333 - 1651</v>
      </c>
      <c r="E152" s="382" t="str">
        <f>+VLOOKUP(C152,[2]Hoja1!$A$1:$C$12,3,FALSE)</f>
        <v>huascar.nova@economiayfinanzas.gob.bo</v>
      </c>
    </row>
    <row r="153" spans="1:5">
      <c r="A153" s="282">
        <v>576</v>
      </c>
      <c r="B153" s="283" t="s">
        <v>1447</v>
      </c>
      <c r="C153" s="374" t="str">
        <f>+VLOOKUP(A153,[2]DISTRIBUCIÓN!$A$8:$F$178,6,FALSE)</f>
        <v>Rommel Cuba</v>
      </c>
      <c r="D153" s="374" t="str">
        <f>+VLOOKUP(C153,[2]Hoja1!$A$1:$C$12,2,FALSE)</f>
        <v>2183333 - 1649</v>
      </c>
      <c r="E153" s="382" t="str">
        <f>+VLOOKUP(C153,[2]Hoja1!$A$1:$C$12,3,FALSE)</f>
        <v>rommel.cuba@economiayfinanzas.gob.bo</v>
      </c>
    </row>
    <row r="154" spans="1:5">
      <c r="A154" s="282">
        <v>578</v>
      </c>
      <c r="B154" s="283" t="s">
        <v>168</v>
      </c>
      <c r="C154" s="374" t="str">
        <f>+VLOOKUP(A154,[2]DISTRIBUCIÓN!$A$8:$F$178,6,FALSE)</f>
        <v>José Rivas</v>
      </c>
      <c r="D154" s="374" t="str">
        <f>+VLOOKUP(C154,[2]Hoja1!$A$1:$C$12,2,FALSE)</f>
        <v>2183333 - 1632</v>
      </c>
      <c r="E154" s="382" t="str">
        <f>+VLOOKUP(C154,[2]Hoja1!$A$1:$C$12,3,FALSE)</f>
        <v>jose.rivas@economiayfinanzas.gob.bo</v>
      </c>
    </row>
    <row r="155" spans="1:5">
      <c r="A155" s="282">
        <v>580</v>
      </c>
      <c r="B155" s="283" t="s">
        <v>169</v>
      </c>
      <c r="C155" s="374" t="str">
        <f>+VLOOKUP(A155,[2]DISTRIBUCIÓN!$A$8:$F$178,6,FALSE)</f>
        <v>Elizabeth Nina</v>
      </c>
      <c r="D155" s="374" t="str">
        <f>+VLOOKUP(C155,[2]Hoja1!$A$1:$C$12,2,FALSE)</f>
        <v>2183333 - 1637</v>
      </c>
      <c r="E155" s="382" t="str">
        <f>+VLOOKUP(C155,[2]Hoja1!$A$1:$C$12,3,FALSE)</f>
        <v>elizabeth.nina@economiayfinanzas.gob.bo</v>
      </c>
    </row>
    <row r="156" spans="1:5">
      <c r="A156" s="282">
        <v>584</v>
      </c>
      <c r="B156" s="283" t="s">
        <v>1448</v>
      </c>
      <c r="C156" s="374" t="str">
        <f>+VLOOKUP(A156,[2]DISTRIBUCIÓN!$A$8:$F$178,6,FALSE)</f>
        <v>Judith Machicado</v>
      </c>
      <c r="D156" s="374" t="str">
        <f>+VLOOKUP(C156,[2]Hoja1!$A$1:$C$12,2,FALSE)</f>
        <v>2183333 - 1648</v>
      </c>
      <c r="E156" s="382" t="str">
        <f>+VLOOKUP(C156,[2]Hoja1!$A$1:$C$12,3,FALSE)</f>
        <v>judith.machicado@economiayfinanzas.gob.bo</v>
      </c>
    </row>
    <row r="157" spans="1:5">
      <c r="A157" s="284">
        <v>585</v>
      </c>
      <c r="B157" s="285" t="s">
        <v>1449</v>
      </c>
      <c r="C157" s="374" t="str">
        <f>+VLOOKUP(A157,[2]DISTRIBUCIÓN!$A$8:$F$178,6,FALSE)</f>
        <v>Jorge Vargas</v>
      </c>
      <c r="D157" s="374" t="str">
        <f>+VLOOKUP(C157,[2]Hoja1!$A$1:$C$12,2,FALSE)</f>
        <v>2183333 - 1633</v>
      </c>
      <c r="E157" s="382" t="str">
        <f>+VLOOKUP(C157,[2]Hoja1!$A$1:$C$12,3,FALSE)</f>
        <v>jorge.vargas@economiayfinanzas.gob.bo</v>
      </c>
    </row>
    <row r="158" spans="1:5">
      <c r="A158" s="284">
        <v>586</v>
      </c>
      <c r="B158" s="285" t="s">
        <v>172</v>
      </c>
      <c r="C158" s="374" t="str">
        <f>+VLOOKUP(A158,[2]DISTRIBUCIÓN!$A$8:$F$178,6,FALSE)</f>
        <v>Huascar Nova</v>
      </c>
      <c r="D158" s="374" t="str">
        <f>+VLOOKUP(C158,[2]Hoja1!$A$1:$C$12,2,FALSE)</f>
        <v>2183333 - 1651</v>
      </c>
      <c r="E158" s="382" t="str">
        <f>+VLOOKUP(C158,[2]Hoja1!$A$1:$C$12,3,FALSE)</f>
        <v>huascar.nova@economiayfinanzas.gob.bo</v>
      </c>
    </row>
    <row r="159" spans="1:5">
      <c r="A159" s="282">
        <v>587</v>
      </c>
      <c r="B159" s="286" t="s">
        <v>1450</v>
      </c>
      <c r="C159" s="374" t="str">
        <f>+VLOOKUP(A159,[2]DISTRIBUCIÓN!$A$8:$F$178,6,FALSE)</f>
        <v>Elizabeth Nina</v>
      </c>
      <c r="D159" s="374" t="str">
        <f>+VLOOKUP(C159,[2]Hoja1!$A$1:$C$12,2,FALSE)</f>
        <v>2183333 - 1637</v>
      </c>
      <c r="E159" s="382" t="str">
        <f>+VLOOKUP(C159,[2]Hoja1!$A$1:$C$12,3,FALSE)</f>
        <v>elizabeth.nina@economiayfinanzas.gob.bo</v>
      </c>
    </row>
    <row r="160" spans="1:5">
      <c r="A160" s="282">
        <v>590</v>
      </c>
      <c r="B160" s="283" t="s">
        <v>1280</v>
      </c>
      <c r="C160" s="374" t="str">
        <f>+VLOOKUP(A160,[2]DISTRIBUCIÓN!$A$8:$F$178,6,FALSE)</f>
        <v>Jeovana Zabala</v>
      </c>
      <c r="D160" s="374" t="str">
        <f>+VLOOKUP(C160,[2]Hoja1!$A$1:$C$12,2,FALSE)</f>
        <v>2183333 - 1663</v>
      </c>
      <c r="E160" s="382" t="str">
        <f>+VLOOKUP(C160,[2]Hoja1!$A$1:$C$12,3,FALSE)</f>
        <v>jeovana.zabala@economiayfinanzas.gob.bo</v>
      </c>
    </row>
    <row r="161" spans="1:5">
      <c r="A161" s="282">
        <v>591</v>
      </c>
      <c r="B161" s="283" t="s">
        <v>1451</v>
      </c>
      <c r="C161" s="374" t="str">
        <f>+VLOOKUP(A161,[2]DISTRIBUCIÓN!$A$8:$F$178,6,FALSE)</f>
        <v>Judith Machicado</v>
      </c>
      <c r="D161" s="374" t="str">
        <f>+VLOOKUP(C161,[2]Hoja1!$A$1:$C$12,2,FALSE)</f>
        <v>2183333 - 1648</v>
      </c>
      <c r="E161" s="382" t="str">
        <f>+VLOOKUP(C161,[2]Hoja1!$A$1:$C$12,3,FALSE)</f>
        <v>judith.machicado@economiayfinanzas.gob.bo</v>
      </c>
    </row>
    <row r="162" spans="1:5">
      <c r="A162" s="282">
        <v>593</v>
      </c>
      <c r="B162" s="283" t="s">
        <v>1281</v>
      </c>
      <c r="C162" s="374" t="str">
        <f>+VLOOKUP(A162,[2]DISTRIBUCIÓN!$A$8:$F$178,6,FALSE)</f>
        <v>Jorge Vargas</v>
      </c>
      <c r="D162" s="374" t="str">
        <f>+VLOOKUP(C162,[2]Hoja1!$A$1:$C$12,2,FALSE)</f>
        <v>2183333 - 1633</v>
      </c>
      <c r="E162" s="382" t="str">
        <f>+VLOOKUP(C162,[2]Hoja1!$A$1:$C$12,3,FALSE)</f>
        <v>jorge.vargas@economiayfinanzas.gob.bo</v>
      </c>
    </row>
    <row r="163" spans="1:5">
      <c r="A163" s="282">
        <v>594</v>
      </c>
      <c r="B163" s="283" t="s">
        <v>88</v>
      </c>
      <c r="C163" s="374" t="str">
        <f>+VLOOKUP(A163,[2]DISTRIBUCIÓN!$A$8:$F$178,6,FALSE)</f>
        <v>Virginia Huanca</v>
      </c>
      <c r="D163" s="374" t="str">
        <f>+VLOOKUP(C163,[2]Hoja1!$A$1:$C$12,2,FALSE)</f>
        <v>2183333 - 1636</v>
      </c>
      <c r="E163" s="382" t="str">
        <f>+VLOOKUP(C163,[2]Hoja1!$A$1:$C$12,3,FALSE)</f>
        <v>virginia.huanca@economiayfinanzas.gob.bo</v>
      </c>
    </row>
    <row r="164" spans="1:5">
      <c r="A164" s="282">
        <v>595</v>
      </c>
      <c r="B164" s="283" t="s">
        <v>609</v>
      </c>
      <c r="C164" s="374" t="str">
        <f>+VLOOKUP(A164,[2]DISTRIBUCIÓN!$A$8:$F$178,6,FALSE)</f>
        <v>Virginia Huanca</v>
      </c>
      <c r="D164" s="374" t="str">
        <f>+VLOOKUP(C164,[2]Hoja1!$A$1:$C$12,2,FALSE)</f>
        <v>2183333 - 1636</v>
      </c>
      <c r="E164" s="382" t="str">
        <f>+VLOOKUP(C164,[2]Hoja1!$A$1:$C$12,3,FALSE)</f>
        <v>virginia.huanca@economiayfinanzas.gob.bo</v>
      </c>
    </row>
    <row r="165" spans="1:5">
      <c r="A165" s="282">
        <v>596</v>
      </c>
      <c r="B165" s="283" t="s">
        <v>1452</v>
      </c>
      <c r="C165" s="374" t="str">
        <f>+VLOOKUP(A165,[2]DISTRIBUCIÓN!$A$8:$F$178,6,FALSE)</f>
        <v>Guadalupe Challco</v>
      </c>
      <c r="D165" s="374" t="str">
        <f>+VLOOKUP(C165,[2]Hoja1!$A$1:$C$12,2,FALSE)</f>
        <v>2183333 - 1640</v>
      </c>
      <c r="E165" s="382" t="str">
        <f>+VLOOKUP(C165,[2]Hoja1!$A$1:$C$12,3,FALSE)</f>
        <v>guadalupe.challco@economiayfinanzas.gob.bo</v>
      </c>
    </row>
    <row r="166" spans="1:5">
      <c r="A166" s="282">
        <v>597</v>
      </c>
      <c r="B166" s="283" t="s">
        <v>673</v>
      </c>
      <c r="C166" s="374" t="str">
        <f>+VLOOKUP(A166,[2]DISTRIBUCIÓN!$A$8:$F$178,6,FALSE)</f>
        <v>José Rivas</v>
      </c>
      <c r="D166" s="374" t="str">
        <f>+VLOOKUP(C166,[2]Hoja1!$A$1:$C$12,2,FALSE)</f>
        <v>2183333 - 1632</v>
      </c>
      <c r="E166" s="382" t="str">
        <f>+VLOOKUP(C166,[2]Hoja1!$A$1:$C$12,3,FALSE)</f>
        <v>jose.rivas@economiayfinanzas.gob.bo</v>
      </c>
    </row>
    <row r="167" spans="1:5">
      <c r="A167" s="282">
        <v>598</v>
      </c>
      <c r="B167" s="287" t="s">
        <v>668</v>
      </c>
      <c r="C167" s="374" t="str">
        <f>+VLOOKUP(A167,[2]DISTRIBUCIÓN!$A$8:$F$178,6,FALSE)</f>
        <v>Belén Espejo</v>
      </c>
      <c r="D167" s="374" t="str">
        <f>+VLOOKUP(C167,[2]Hoja1!$A$1:$C$12,2,FALSE)</f>
        <v>2183333 - 1644</v>
      </c>
      <c r="E167" s="382" t="str">
        <f>+VLOOKUP(C167,[2]Hoja1!$A$1:$C$12,3,FALSE)</f>
        <v>belen.espejo@economiayfinanzas.gob.bo</v>
      </c>
    </row>
    <row r="168" spans="1:5">
      <c r="A168" s="282">
        <v>599</v>
      </c>
      <c r="B168" s="283" t="s">
        <v>1245</v>
      </c>
      <c r="C168" s="374" t="str">
        <f>+VLOOKUP(A168,[2]DISTRIBUCIÓN!$A$8:$F$178,6,FALSE)</f>
        <v>Belén Espejo</v>
      </c>
      <c r="D168" s="374" t="str">
        <f>+VLOOKUP(C168,[2]Hoja1!$A$1:$C$12,2,FALSE)</f>
        <v>2183333 - 1644</v>
      </c>
      <c r="E168" s="382" t="str">
        <f>+VLOOKUP(C168,[2]Hoja1!$A$1:$C$12,3,FALSE)</f>
        <v>belen.espejo@economiayfinanzas.gob.bo</v>
      </c>
    </row>
    <row r="169" spans="1:5">
      <c r="A169" s="282">
        <v>600</v>
      </c>
      <c r="B169" s="283" t="s">
        <v>1282</v>
      </c>
      <c r="C169" s="374" t="str">
        <f>+VLOOKUP(A169,[2]DISTRIBUCIÓN!$A$8:$F$178,6,FALSE)</f>
        <v>Rommel Cuba</v>
      </c>
      <c r="D169" s="374" t="str">
        <f>+VLOOKUP(C169,[2]Hoja1!$A$1:$C$12,2,FALSE)</f>
        <v>2183333 - 1649</v>
      </c>
      <c r="E169" s="382" t="str">
        <f>+VLOOKUP(C169,[2]Hoja1!$A$1:$C$12,3,FALSE)</f>
        <v>rommel.cuba@economiayfinanzas.gob.bo</v>
      </c>
    </row>
    <row r="170" spans="1:5">
      <c r="A170" s="282">
        <v>601</v>
      </c>
      <c r="B170" s="283" t="s">
        <v>1453</v>
      </c>
      <c r="C170" s="374" t="str">
        <f>+VLOOKUP(A170,[2]DISTRIBUCIÓN!$A$8:$F$178,6,FALSE)</f>
        <v>Elizabeth Nina</v>
      </c>
      <c r="D170" s="374" t="str">
        <f>+VLOOKUP(C170,[2]Hoja1!$A$1:$C$12,2,FALSE)</f>
        <v>2183333 - 1637</v>
      </c>
      <c r="E170" s="382" t="str">
        <f>+VLOOKUP(C170,[2]Hoja1!$A$1:$C$12,3,FALSE)</f>
        <v>elizabeth.nina@economiayfinanzas.gob.bo</v>
      </c>
    </row>
    <row r="171" spans="1:5">
      <c r="A171" s="282">
        <v>633</v>
      </c>
      <c r="B171" s="283" t="s">
        <v>173</v>
      </c>
      <c r="C171" s="374" t="str">
        <f>+VLOOKUP(A171,[2]DISTRIBUCIÓN!$A$8:$F$178,6,FALSE)</f>
        <v>Judith Machicado</v>
      </c>
      <c r="D171" s="374" t="str">
        <f>+VLOOKUP(C171,[2]Hoja1!$A$1:$C$12,2,FALSE)</f>
        <v>2183333 - 1648</v>
      </c>
      <c r="E171" s="382" t="str">
        <f>+VLOOKUP(C171,[2]Hoja1!$A$1:$C$12,3,FALSE)</f>
        <v>judith.machicado@economiayfinanzas.gob.bo</v>
      </c>
    </row>
    <row r="172" spans="1:5">
      <c r="A172" s="282">
        <v>650</v>
      </c>
      <c r="B172" s="283" t="s">
        <v>175</v>
      </c>
      <c r="C172" s="374" t="str">
        <f>+VLOOKUP(A172,[2]DISTRIBUCIÓN!$A$8:$F$178,6,FALSE)</f>
        <v>Emma Ticonipa</v>
      </c>
      <c r="D172" s="374" t="str">
        <f>+VLOOKUP(C172,[2]Hoja1!$A$1:$C$12,2,FALSE)</f>
        <v>2183333 - 1635</v>
      </c>
      <c r="E172" s="382" t="str">
        <f>+VLOOKUP(C172,[2]Hoja1!$A$1:$C$12,3,FALSE)</f>
        <v>emma.ticonipa@economiayfinanzas.gob.bo</v>
      </c>
    </row>
    <row r="173" spans="1:5">
      <c r="A173" s="282">
        <v>660</v>
      </c>
      <c r="B173" s="283" t="s">
        <v>1454</v>
      </c>
      <c r="C173" s="374" t="str">
        <f>+VLOOKUP(A173,[2]DISTRIBUCIÓN!$A$8:$F$178,6,FALSE)</f>
        <v>Virginia Huanca</v>
      </c>
      <c r="D173" s="374" t="str">
        <f>+VLOOKUP(C173,[2]Hoja1!$A$1:$C$12,2,FALSE)</f>
        <v>2183333 - 1636</v>
      </c>
      <c r="E173" s="382" t="str">
        <f>+VLOOKUP(C173,[2]Hoja1!$A$1:$C$12,3,FALSE)</f>
        <v>virginia.huanca@economiayfinanzas.gob.bo</v>
      </c>
    </row>
    <row r="174" spans="1:5">
      <c r="A174" s="282">
        <v>661</v>
      </c>
      <c r="B174" s="283" t="s">
        <v>177</v>
      </c>
      <c r="C174" s="374" t="str">
        <f>+VLOOKUP(A174,[2]DISTRIBUCIÓN!$A$8:$F$178,6,FALSE)</f>
        <v>Jeovana Zabala</v>
      </c>
      <c r="D174" s="374" t="str">
        <f>+VLOOKUP(C174,[2]Hoja1!$A$1:$C$12,2,FALSE)</f>
        <v>2183333 - 1663</v>
      </c>
      <c r="E174" s="382" t="str">
        <f>+VLOOKUP(C174,[2]Hoja1!$A$1:$C$12,3,FALSE)</f>
        <v>jeovana.zabala@economiayfinanzas.gob.bo</v>
      </c>
    </row>
    <row r="175" spans="1:5">
      <c r="A175" s="282">
        <v>670</v>
      </c>
      <c r="B175" s="283" t="s">
        <v>178</v>
      </c>
      <c r="C175" s="374" t="str">
        <f>+VLOOKUP(A175,[2]DISTRIBUCIÓN!$A$8:$F$178,6,FALSE)</f>
        <v>Elizabeth Nina</v>
      </c>
      <c r="D175" s="374" t="str">
        <f>+VLOOKUP(C175,[2]Hoja1!$A$1:$C$12,2,FALSE)</f>
        <v>2183333 - 1637</v>
      </c>
      <c r="E175" s="382" t="str">
        <f>+VLOOKUP(C175,[2]Hoja1!$A$1:$C$12,3,FALSE)</f>
        <v>elizabeth.nina@economiayfinanzas.gob.bo</v>
      </c>
    </row>
    <row r="176" spans="1:5">
      <c r="A176" s="282">
        <v>680</v>
      </c>
      <c r="B176" s="283" t="s">
        <v>1455</v>
      </c>
      <c r="C176" s="374" t="str">
        <f>+VLOOKUP(A176,[2]DISTRIBUCIÓN!$A$8:$F$178,6,FALSE)</f>
        <v>Belén Espejo</v>
      </c>
      <c r="D176" s="374" t="str">
        <f>+VLOOKUP(C176,[2]Hoja1!$A$1:$C$12,2,FALSE)</f>
        <v>2183333 - 1644</v>
      </c>
      <c r="E176" s="382" t="str">
        <f>+VLOOKUP(C176,[2]Hoja1!$A$1:$C$12,3,FALSE)</f>
        <v>belen.espejo@economiayfinanzas.gob.bo</v>
      </c>
    </row>
    <row r="177" spans="1:5">
      <c r="A177" s="282">
        <v>681</v>
      </c>
      <c r="B177" s="283" t="s">
        <v>1456</v>
      </c>
      <c r="C177" s="374" t="str">
        <f>+VLOOKUP(A177,[2]DISTRIBUCIÓN!$A$8:$F$178,6,FALSE)</f>
        <v>Elizabeth Nina</v>
      </c>
      <c r="D177" s="374" t="str">
        <f>+VLOOKUP(C177,[2]Hoja1!$A$1:$C$12,2,FALSE)</f>
        <v>2183333 - 1637</v>
      </c>
      <c r="E177" s="382" t="str">
        <f>+VLOOKUP(C177,[2]Hoja1!$A$1:$C$12,3,FALSE)</f>
        <v>elizabeth.nina@economiayfinanzas.gob.bo</v>
      </c>
    </row>
    <row r="178" spans="1:5">
      <c r="A178" s="282">
        <v>682</v>
      </c>
      <c r="B178" s="283" t="s">
        <v>1457</v>
      </c>
      <c r="C178" s="374" t="str">
        <f>+VLOOKUP(A178,[2]DISTRIBUCIÓN!$A$8:$F$178,6,FALSE)</f>
        <v>Jeovana Zabala</v>
      </c>
      <c r="D178" s="374" t="str">
        <f>+VLOOKUP(C178,[2]Hoja1!$A$1:$C$12,2,FALSE)</f>
        <v>2183333 - 1663</v>
      </c>
      <c r="E178" s="382" t="str">
        <f>+VLOOKUP(C178,[2]Hoja1!$A$1:$C$12,3,FALSE)</f>
        <v>jeovana.zabala@economiayfinanzas.gob.bo</v>
      </c>
    </row>
    <row r="179" spans="1:5">
      <c r="A179" s="282">
        <v>683</v>
      </c>
      <c r="B179" s="283" t="s">
        <v>1458</v>
      </c>
      <c r="C179" s="374" t="str">
        <f>+VLOOKUP(A179,[2]DISTRIBUCIÓN!$A$8:$F$178,6,FALSE)</f>
        <v>Elizabeth Nina</v>
      </c>
      <c r="D179" s="374" t="str">
        <f>+VLOOKUP(C179,[2]Hoja1!$A$1:$C$12,2,FALSE)</f>
        <v>2183333 - 1637</v>
      </c>
      <c r="E179" s="382" t="str">
        <f>+VLOOKUP(C179,[2]Hoja1!$A$1:$C$12,3,FALSE)</f>
        <v>elizabeth.nina@economiayfinanzas.gob.bo</v>
      </c>
    </row>
    <row r="180" spans="1:5">
      <c r="A180" s="282">
        <v>802</v>
      </c>
      <c r="B180" s="283" t="s">
        <v>184</v>
      </c>
      <c r="C180" s="374" t="str">
        <f>+VLOOKUP(A180,[2]DISTRIBUCIÓN!$A$8:$F$178,6,FALSE)</f>
        <v>Judith Machicado</v>
      </c>
      <c r="D180" s="374" t="str">
        <f>+VLOOKUP(C180,[2]Hoja1!$A$1:$C$12,2,FALSE)</f>
        <v>2183333 - 1648</v>
      </c>
      <c r="E180" s="382" t="str">
        <f>+VLOOKUP(C180,[2]Hoja1!$A$1:$C$12,3,FALSE)</f>
        <v>judith.machicado@economiayfinanzas.gob.bo</v>
      </c>
    </row>
    <row r="181" spans="1:5">
      <c r="A181" s="282">
        <v>862</v>
      </c>
      <c r="B181" s="283" t="s">
        <v>187</v>
      </c>
      <c r="C181" s="374" t="str">
        <f>+VLOOKUP(A181,[2]DISTRIBUCIÓN!$A$8:$F$178,6,FALSE)</f>
        <v>Elizabeth Nina</v>
      </c>
      <c r="D181" s="374" t="str">
        <f>+VLOOKUP(C181,[2]Hoja1!$A$1:$C$12,2,FALSE)</f>
        <v>2183333 - 1637</v>
      </c>
      <c r="E181" s="382" t="str">
        <f>+VLOOKUP(C181,[2]Hoja1!$A$1:$C$12,3,FALSE)</f>
        <v>elizabeth.nina@economiayfinanzas.gob.bo</v>
      </c>
    </row>
    <row r="182" spans="1:5">
      <c r="A182" s="282">
        <v>865</v>
      </c>
      <c r="B182" s="283" t="s">
        <v>1459</v>
      </c>
      <c r="C182" s="374" t="str">
        <f>+VLOOKUP(A182,[2]DISTRIBUCIÓN!$A$8:$F$178,6,FALSE)</f>
        <v>Judith Machicado</v>
      </c>
      <c r="D182" s="374" t="str">
        <f>+VLOOKUP(C182,[2]Hoja1!$A$1:$C$12,2,FALSE)</f>
        <v>2183333 - 1648</v>
      </c>
      <c r="E182" s="382" t="str">
        <f>+VLOOKUP(C182,[2]Hoja1!$A$1:$C$12,3,FALSE)</f>
        <v>judith.machicado@economiayfinanzas.gob.bo</v>
      </c>
    </row>
    <row r="183" spans="1:5">
      <c r="A183" s="282">
        <v>867</v>
      </c>
      <c r="B183" s="283" t="s">
        <v>189</v>
      </c>
      <c r="C183" s="374" t="str">
        <f>+VLOOKUP(A183,[2]DISTRIBUCIÓN!$A$8:$F$178,6,FALSE)</f>
        <v>Judith Machicado</v>
      </c>
      <c r="D183" s="374" t="str">
        <f>+VLOOKUP(C183,[2]Hoja1!$A$1:$C$12,2,FALSE)</f>
        <v>2183333 - 1648</v>
      </c>
      <c r="E183" s="382" t="str">
        <f>+VLOOKUP(C183,[2]Hoja1!$A$1:$C$12,3,FALSE)</f>
        <v>judith.machicado@economiayfinanzas.gob.bo</v>
      </c>
    </row>
    <row r="184" spans="1:5">
      <c r="A184" s="282">
        <v>901</v>
      </c>
      <c r="B184" s="283" t="s">
        <v>190</v>
      </c>
      <c r="C184" s="374" t="str">
        <f>+VLOOKUP($A184,[3]DISTRIBUCIÓN!$A$8:$G$540,5,FALSE)</f>
        <v>Belén Espejo</v>
      </c>
      <c r="D184" s="374" t="str">
        <f>+VLOOKUP(C184,[2]Hoja1!$A$1:$C$12,2,FALSE)</f>
        <v>2183333 - 1644</v>
      </c>
      <c r="E184" s="382" t="str">
        <f>+VLOOKUP(C184,[2]Hoja1!$A$1:$C$12,3,FALSE)</f>
        <v>belen.espejo@economiayfinanzas.gob.bo</v>
      </c>
    </row>
    <row r="185" spans="1:5">
      <c r="A185" s="282">
        <v>902</v>
      </c>
      <c r="B185" s="283" t="s">
        <v>191</v>
      </c>
      <c r="C185" s="374" t="str">
        <f>+VLOOKUP($A185,[3]DISTRIBUCIÓN!$A$8:$G$540,5,FALSE)</f>
        <v>Belén Espejo</v>
      </c>
      <c r="D185" s="374" t="str">
        <f>+VLOOKUP(C185,[2]Hoja1!$A$1:$C$12,2,FALSE)</f>
        <v>2183333 - 1644</v>
      </c>
      <c r="E185" s="382" t="str">
        <f>+VLOOKUP(C185,[2]Hoja1!$A$1:$C$12,3,FALSE)</f>
        <v>belen.espejo@economiayfinanzas.gob.bo</v>
      </c>
    </row>
    <row r="186" spans="1:5">
      <c r="A186" s="282">
        <v>903</v>
      </c>
      <c r="B186" s="283" t="s">
        <v>192</v>
      </c>
      <c r="C186" s="374" t="str">
        <f>+VLOOKUP($A186,[3]DISTRIBUCIÓN!$A$8:$G$540,5,FALSE)</f>
        <v>Belén Espejo</v>
      </c>
      <c r="D186" s="374" t="str">
        <f>+VLOOKUP(C186,[2]Hoja1!$A$1:$C$12,2,FALSE)</f>
        <v>2183333 - 1644</v>
      </c>
      <c r="E186" s="382" t="str">
        <f>+VLOOKUP(C186,[2]Hoja1!$A$1:$C$12,3,FALSE)</f>
        <v>belen.espejo@economiayfinanzas.gob.bo</v>
      </c>
    </row>
    <row r="187" spans="1:5">
      <c r="A187" s="282">
        <v>904</v>
      </c>
      <c r="B187" s="283" t="s">
        <v>193</v>
      </c>
      <c r="C187" s="374" t="str">
        <f>+VLOOKUP($A187,[3]DISTRIBUCIÓN!$A$8:$G$540,5,FALSE)</f>
        <v>Belén Espejo</v>
      </c>
      <c r="D187" s="374" t="str">
        <f>+VLOOKUP(C187,[2]Hoja1!$A$1:$C$12,2,FALSE)</f>
        <v>2183333 - 1644</v>
      </c>
      <c r="E187" s="382" t="str">
        <f>+VLOOKUP(C187,[2]Hoja1!$A$1:$C$12,3,FALSE)</f>
        <v>belen.espejo@economiayfinanzas.gob.bo</v>
      </c>
    </row>
    <row r="188" spans="1:5">
      <c r="A188" s="282">
        <v>905</v>
      </c>
      <c r="B188" s="283" t="s">
        <v>194</v>
      </c>
      <c r="C188" s="374" t="str">
        <f>+VLOOKUP($A188,[3]DISTRIBUCIÓN!$A$8:$G$540,5,FALSE)</f>
        <v>Belén Espejo</v>
      </c>
      <c r="D188" s="374" t="str">
        <f>+VLOOKUP(C188,[2]Hoja1!$A$1:$C$12,2,FALSE)</f>
        <v>2183333 - 1644</v>
      </c>
      <c r="E188" s="382" t="str">
        <f>+VLOOKUP(C188,[2]Hoja1!$A$1:$C$12,3,FALSE)</f>
        <v>belen.espejo@economiayfinanzas.gob.bo</v>
      </c>
    </row>
    <row r="189" spans="1:5">
      <c r="A189" s="282">
        <v>906</v>
      </c>
      <c r="B189" s="283" t="s">
        <v>195</v>
      </c>
      <c r="C189" s="374" t="str">
        <f>+VLOOKUP($A189,[3]DISTRIBUCIÓN!$A$8:$G$540,5,FALSE)</f>
        <v>Belén Espejo</v>
      </c>
      <c r="D189" s="374" t="str">
        <f>+VLOOKUP(C189,[2]Hoja1!$A$1:$C$12,2,FALSE)</f>
        <v>2183333 - 1644</v>
      </c>
      <c r="E189" s="382" t="str">
        <f>+VLOOKUP(C189,[2]Hoja1!$A$1:$C$12,3,FALSE)</f>
        <v>belen.espejo@economiayfinanzas.gob.bo</v>
      </c>
    </row>
    <row r="190" spans="1:5">
      <c r="A190" s="282">
        <v>907</v>
      </c>
      <c r="B190" s="283" t="s">
        <v>196</v>
      </c>
      <c r="C190" s="374" t="str">
        <f>+VLOOKUP($A190,[3]DISTRIBUCIÓN!$A$8:$G$540,5,FALSE)</f>
        <v>Belén Espejo</v>
      </c>
      <c r="D190" s="374" t="str">
        <f>+VLOOKUP(C190,[2]Hoja1!$A$1:$C$12,2,FALSE)</f>
        <v>2183333 - 1644</v>
      </c>
      <c r="E190" s="382" t="str">
        <f>+VLOOKUP(C190,[2]Hoja1!$A$1:$C$12,3,FALSE)</f>
        <v>belen.espejo@economiayfinanzas.gob.bo</v>
      </c>
    </row>
    <row r="191" spans="1:5">
      <c r="A191" s="282">
        <v>908</v>
      </c>
      <c r="B191" s="283" t="s">
        <v>197</v>
      </c>
      <c r="C191" s="374" t="str">
        <f>+VLOOKUP($A191,[3]DISTRIBUCIÓN!$A$8:$G$540,5,FALSE)</f>
        <v>Belén Espejo</v>
      </c>
      <c r="D191" s="374" t="str">
        <f>+VLOOKUP(C191,[2]Hoja1!$A$1:$C$12,2,FALSE)</f>
        <v>2183333 - 1644</v>
      </c>
      <c r="E191" s="382" t="str">
        <f>+VLOOKUP(C191,[2]Hoja1!$A$1:$C$12,3,FALSE)</f>
        <v>belen.espejo@economiayfinanzas.gob.bo</v>
      </c>
    </row>
    <row r="192" spans="1:5">
      <c r="A192" s="282">
        <v>909</v>
      </c>
      <c r="B192" s="283" t="s">
        <v>198</v>
      </c>
      <c r="C192" s="374" t="str">
        <f>+VLOOKUP($A192,[3]DISTRIBUCIÓN!$A$8:$G$540,5,FALSE)</f>
        <v>Belén Espejo</v>
      </c>
      <c r="D192" s="374" t="str">
        <f>+VLOOKUP(C192,[2]Hoja1!$A$1:$C$12,2,FALSE)</f>
        <v>2183333 - 1644</v>
      </c>
      <c r="E192" s="382" t="str">
        <f>+VLOOKUP(C192,[2]Hoja1!$A$1:$C$12,3,FALSE)</f>
        <v>belen.espejo@economiayfinanzas.gob.bo</v>
      </c>
    </row>
    <row r="193" spans="1:5">
      <c r="A193" s="282">
        <v>1101</v>
      </c>
      <c r="B193" s="283" t="s">
        <v>200</v>
      </c>
      <c r="C193" s="374" t="str">
        <f>+VLOOKUP($A193,[3]DISTRIBUCIÓN!$A$8:$G$540,5,FALSE)</f>
        <v>Emma Ticonipa</v>
      </c>
      <c r="D193" s="374" t="str">
        <f>+VLOOKUP(C193,[2]Hoja1!$A$1:$C$12,2,FALSE)</f>
        <v>2183333 - 1635</v>
      </c>
      <c r="E193" s="382" t="str">
        <f>+VLOOKUP(C193,[2]Hoja1!$A$1:$C$12,3,FALSE)</f>
        <v>emma.ticonipa@economiayfinanzas.gob.bo</v>
      </c>
    </row>
    <row r="194" spans="1:5">
      <c r="A194" s="282">
        <v>1102</v>
      </c>
      <c r="B194" s="283" t="s">
        <v>201</v>
      </c>
      <c r="C194" s="374" t="str">
        <f>+VLOOKUP($A194,[3]DISTRIBUCIÓN!$A$8:$G$540,5,FALSE)</f>
        <v>Emma Ticonipa</v>
      </c>
      <c r="D194" s="374" t="str">
        <f>+VLOOKUP(C194,[2]Hoja1!$A$1:$C$12,2,FALSE)</f>
        <v>2183333 - 1635</v>
      </c>
      <c r="E194" s="382" t="str">
        <f>+VLOOKUP(C194,[2]Hoja1!$A$1:$C$12,3,FALSE)</f>
        <v>emma.ticonipa@economiayfinanzas.gob.bo</v>
      </c>
    </row>
    <row r="195" spans="1:5">
      <c r="A195" s="282">
        <v>1103</v>
      </c>
      <c r="B195" s="283" t="s">
        <v>202</v>
      </c>
      <c r="C195" s="374" t="str">
        <f>+VLOOKUP($A195,[3]DISTRIBUCIÓN!$A$8:$G$540,5,FALSE)</f>
        <v>Emma Ticonipa</v>
      </c>
      <c r="D195" s="374" t="str">
        <f>+VLOOKUP(C195,[2]Hoja1!$A$1:$C$12,2,FALSE)</f>
        <v>2183333 - 1635</v>
      </c>
      <c r="E195" s="382" t="str">
        <f>+VLOOKUP(C195,[2]Hoja1!$A$1:$C$12,3,FALSE)</f>
        <v>emma.ticonipa@economiayfinanzas.gob.bo</v>
      </c>
    </row>
    <row r="196" spans="1:5">
      <c r="A196" s="282">
        <v>1104</v>
      </c>
      <c r="B196" s="283" t="s">
        <v>203</v>
      </c>
      <c r="C196" s="374" t="str">
        <f>+VLOOKUP($A196,[3]DISTRIBUCIÓN!$A$8:$G$540,5,FALSE)</f>
        <v>Emma Ticonipa</v>
      </c>
      <c r="D196" s="374" t="str">
        <f>+VLOOKUP(C196,[2]Hoja1!$A$1:$C$12,2,FALSE)</f>
        <v>2183333 - 1635</v>
      </c>
      <c r="E196" s="382" t="str">
        <f>+VLOOKUP(C196,[2]Hoja1!$A$1:$C$12,3,FALSE)</f>
        <v>emma.ticonipa@economiayfinanzas.gob.bo</v>
      </c>
    </row>
    <row r="197" spans="1:5">
      <c r="A197" s="282">
        <v>1105</v>
      </c>
      <c r="B197" s="283" t="s">
        <v>204</v>
      </c>
      <c r="C197" s="374" t="str">
        <f>+VLOOKUP($A197,[3]DISTRIBUCIÓN!$A$8:$G$540,5,FALSE)</f>
        <v>Emma Ticonipa</v>
      </c>
      <c r="D197" s="374" t="str">
        <f>+VLOOKUP(C197,[2]Hoja1!$A$1:$C$12,2,FALSE)</f>
        <v>2183333 - 1635</v>
      </c>
      <c r="E197" s="382" t="str">
        <f>+VLOOKUP(C197,[2]Hoja1!$A$1:$C$12,3,FALSE)</f>
        <v>emma.ticonipa@economiayfinanzas.gob.bo</v>
      </c>
    </row>
    <row r="198" spans="1:5">
      <c r="A198" s="282">
        <v>1106</v>
      </c>
      <c r="B198" s="283" t="s">
        <v>205</v>
      </c>
      <c r="C198" s="374" t="str">
        <f>+VLOOKUP($A198,[3]DISTRIBUCIÓN!$A$8:$G$540,5,FALSE)</f>
        <v>Emma Ticonipa</v>
      </c>
      <c r="D198" s="374" t="str">
        <f>+VLOOKUP(C198,[2]Hoja1!$A$1:$C$12,2,FALSE)</f>
        <v>2183333 - 1635</v>
      </c>
      <c r="E198" s="382" t="str">
        <f>+VLOOKUP(C198,[2]Hoja1!$A$1:$C$12,3,FALSE)</f>
        <v>emma.ticonipa@economiayfinanzas.gob.bo</v>
      </c>
    </row>
    <row r="199" spans="1:5">
      <c r="A199" s="282">
        <v>1107</v>
      </c>
      <c r="B199" s="283" t="s">
        <v>206</v>
      </c>
      <c r="C199" s="374" t="str">
        <f>+VLOOKUP($A199,[3]DISTRIBUCIÓN!$A$8:$G$540,5,FALSE)</f>
        <v>Emma Ticonipa</v>
      </c>
      <c r="D199" s="374" t="str">
        <f>+VLOOKUP(C199,[2]Hoja1!$A$1:$C$12,2,FALSE)</f>
        <v>2183333 - 1635</v>
      </c>
      <c r="E199" s="382" t="str">
        <f>+VLOOKUP(C199,[2]Hoja1!$A$1:$C$12,3,FALSE)</f>
        <v>emma.ticonipa@economiayfinanzas.gob.bo</v>
      </c>
    </row>
    <row r="200" spans="1:5">
      <c r="A200" s="282">
        <v>1108</v>
      </c>
      <c r="B200" s="283" t="s">
        <v>207</v>
      </c>
      <c r="C200" s="374" t="str">
        <f>+VLOOKUP($A200,[3]DISTRIBUCIÓN!$A$8:$G$540,5,FALSE)</f>
        <v>Emma Ticonipa</v>
      </c>
      <c r="D200" s="374" t="str">
        <f>+VLOOKUP(C200,[2]Hoja1!$A$1:$C$12,2,FALSE)</f>
        <v>2183333 - 1635</v>
      </c>
      <c r="E200" s="382" t="str">
        <f>+VLOOKUP(C200,[2]Hoja1!$A$1:$C$12,3,FALSE)</f>
        <v>emma.ticonipa@economiayfinanzas.gob.bo</v>
      </c>
    </row>
    <row r="201" spans="1:5">
      <c r="A201" s="282">
        <v>1109</v>
      </c>
      <c r="B201" s="283" t="s">
        <v>208</v>
      </c>
      <c r="C201" s="374" t="str">
        <f>+VLOOKUP($A201,[3]DISTRIBUCIÓN!$A$8:$G$540,5,FALSE)</f>
        <v>Emma Ticonipa</v>
      </c>
      <c r="D201" s="374" t="str">
        <f>+VLOOKUP(C201,[2]Hoja1!$A$1:$C$12,2,FALSE)</f>
        <v>2183333 - 1635</v>
      </c>
      <c r="E201" s="382" t="str">
        <f>+VLOOKUP(C201,[2]Hoja1!$A$1:$C$12,3,FALSE)</f>
        <v>emma.ticonipa@economiayfinanzas.gob.bo</v>
      </c>
    </row>
    <row r="202" spans="1:5">
      <c r="A202" s="282">
        <v>1110</v>
      </c>
      <c r="B202" s="283" t="s">
        <v>209</v>
      </c>
      <c r="C202" s="374" t="str">
        <f>+VLOOKUP($A202,[3]DISTRIBUCIÓN!$A$8:$G$540,5,FALSE)</f>
        <v>Emma Ticonipa</v>
      </c>
      <c r="D202" s="374" t="str">
        <f>+VLOOKUP(C202,[2]Hoja1!$A$1:$C$12,2,FALSE)</f>
        <v>2183333 - 1635</v>
      </c>
      <c r="E202" s="382" t="str">
        <f>+VLOOKUP(C202,[2]Hoja1!$A$1:$C$12,3,FALSE)</f>
        <v>emma.ticonipa@economiayfinanzas.gob.bo</v>
      </c>
    </row>
    <row r="203" spans="1:5">
      <c r="A203" s="282">
        <v>1111</v>
      </c>
      <c r="B203" s="283" t="s">
        <v>210</v>
      </c>
      <c r="C203" s="374" t="str">
        <f>+VLOOKUP($A203,[3]DISTRIBUCIÓN!$A$8:$G$540,5,FALSE)</f>
        <v>Emma Ticonipa</v>
      </c>
      <c r="D203" s="374" t="str">
        <f>+VLOOKUP(C203,[2]Hoja1!$A$1:$C$12,2,FALSE)</f>
        <v>2183333 - 1635</v>
      </c>
      <c r="E203" s="382" t="str">
        <f>+VLOOKUP(C203,[2]Hoja1!$A$1:$C$12,3,FALSE)</f>
        <v>emma.ticonipa@economiayfinanzas.gob.bo</v>
      </c>
    </row>
    <row r="204" spans="1:5">
      <c r="A204" s="282">
        <v>1112</v>
      </c>
      <c r="B204" s="283" t="s">
        <v>211</v>
      </c>
      <c r="C204" s="374" t="str">
        <f>+VLOOKUP($A204,[3]DISTRIBUCIÓN!$A$8:$G$540,5,FALSE)</f>
        <v>Emma Ticonipa</v>
      </c>
      <c r="D204" s="374" t="str">
        <f>+VLOOKUP(C204,[2]Hoja1!$A$1:$C$12,2,FALSE)</f>
        <v>2183333 - 1635</v>
      </c>
      <c r="E204" s="382" t="str">
        <f>+VLOOKUP(C204,[2]Hoja1!$A$1:$C$12,3,FALSE)</f>
        <v>emma.ticonipa@economiayfinanzas.gob.bo</v>
      </c>
    </row>
    <row r="205" spans="1:5">
      <c r="A205" s="282">
        <v>1113</v>
      </c>
      <c r="B205" s="283" t="s">
        <v>212</v>
      </c>
      <c r="C205" s="374" t="str">
        <f>+VLOOKUP($A205,[3]DISTRIBUCIÓN!$A$8:$G$540,5,FALSE)</f>
        <v>Emma Ticonipa</v>
      </c>
      <c r="D205" s="374" t="str">
        <f>+VLOOKUP(C205,[2]Hoja1!$A$1:$C$12,2,FALSE)</f>
        <v>2183333 - 1635</v>
      </c>
      <c r="E205" s="382" t="str">
        <f>+VLOOKUP(C205,[2]Hoja1!$A$1:$C$12,3,FALSE)</f>
        <v>emma.ticonipa@economiayfinanzas.gob.bo</v>
      </c>
    </row>
    <row r="206" spans="1:5">
      <c r="A206" s="282">
        <v>1114</v>
      </c>
      <c r="B206" s="283" t="s">
        <v>1374</v>
      </c>
      <c r="C206" s="374" t="str">
        <f>+VLOOKUP($A206,[3]DISTRIBUCIÓN!$A$8:$G$540,5,FALSE)</f>
        <v>Emma Ticonipa</v>
      </c>
      <c r="D206" s="374" t="str">
        <f>+VLOOKUP(C206,[2]Hoja1!$A$1:$C$12,2,FALSE)</f>
        <v>2183333 - 1635</v>
      </c>
      <c r="E206" s="382" t="str">
        <f>+VLOOKUP(C206,[2]Hoja1!$A$1:$C$12,3,FALSE)</f>
        <v>emma.ticonipa@economiayfinanzas.gob.bo</v>
      </c>
    </row>
    <row r="207" spans="1:5">
      <c r="A207" s="282">
        <v>1115</v>
      </c>
      <c r="B207" s="283" t="s">
        <v>213</v>
      </c>
      <c r="C207" s="374" t="str">
        <f>+VLOOKUP($A207,[3]DISTRIBUCIÓN!$A$8:$G$540,5,FALSE)</f>
        <v>Emma Ticonipa</v>
      </c>
      <c r="D207" s="374" t="str">
        <f>+VLOOKUP(C207,[2]Hoja1!$A$1:$C$12,2,FALSE)</f>
        <v>2183333 - 1635</v>
      </c>
      <c r="E207" s="382" t="str">
        <f>+VLOOKUP(C207,[2]Hoja1!$A$1:$C$12,3,FALSE)</f>
        <v>emma.ticonipa@economiayfinanzas.gob.bo</v>
      </c>
    </row>
    <row r="208" spans="1:5">
      <c r="A208" s="282">
        <v>1116</v>
      </c>
      <c r="B208" s="283" t="s">
        <v>214</v>
      </c>
      <c r="C208" s="374" t="str">
        <f>+VLOOKUP($A208,[3]DISTRIBUCIÓN!$A$8:$G$540,5,FALSE)</f>
        <v>Emma Ticonipa</v>
      </c>
      <c r="D208" s="374" t="str">
        <f>+VLOOKUP(C208,[2]Hoja1!$A$1:$C$12,2,FALSE)</f>
        <v>2183333 - 1635</v>
      </c>
      <c r="E208" s="382" t="str">
        <f>+VLOOKUP(C208,[2]Hoja1!$A$1:$C$12,3,FALSE)</f>
        <v>emma.ticonipa@economiayfinanzas.gob.bo</v>
      </c>
    </row>
    <row r="209" spans="1:5">
      <c r="A209" s="282">
        <v>1117</v>
      </c>
      <c r="B209" s="283" t="s">
        <v>215</v>
      </c>
      <c r="C209" s="374" t="str">
        <f>+VLOOKUP($A209,[3]DISTRIBUCIÓN!$A$8:$G$540,5,FALSE)</f>
        <v>Emma Ticonipa</v>
      </c>
      <c r="D209" s="374" t="str">
        <f>+VLOOKUP(C209,[2]Hoja1!$A$1:$C$12,2,FALSE)</f>
        <v>2183333 - 1635</v>
      </c>
      <c r="E209" s="382" t="str">
        <f>+VLOOKUP(C209,[2]Hoja1!$A$1:$C$12,3,FALSE)</f>
        <v>emma.ticonipa@economiayfinanzas.gob.bo</v>
      </c>
    </row>
    <row r="210" spans="1:5">
      <c r="A210" s="282">
        <v>1118</v>
      </c>
      <c r="B210" s="283" t="s">
        <v>216</v>
      </c>
      <c r="C210" s="374" t="str">
        <f>+VLOOKUP($A210,[3]DISTRIBUCIÓN!$A$8:$G$540,5,FALSE)</f>
        <v>Emma Ticonipa</v>
      </c>
      <c r="D210" s="374" t="str">
        <f>+VLOOKUP(C210,[2]Hoja1!$A$1:$C$12,2,FALSE)</f>
        <v>2183333 - 1635</v>
      </c>
      <c r="E210" s="382" t="str">
        <f>+VLOOKUP(C210,[2]Hoja1!$A$1:$C$12,3,FALSE)</f>
        <v>emma.ticonipa@economiayfinanzas.gob.bo</v>
      </c>
    </row>
    <row r="211" spans="1:5">
      <c r="A211" s="282">
        <v>1119</v>
      </c>
      <c r="B211" s="283" t="s">
        <v>217</v>
      </c>
      <c r="C211" s="374" t="str">
        <f>+VLOOKUP($A211,[3]DISTRIBUCIÓN!$A$8:$G$540,5,FALSE)</f>
        <v>Emma Ticonipa</v>
      </c>
      <c r="D211" s="374" t="str">
        <f>+VLOOKUP(C211,[2]Hoja1!$A$1:$C$12,2,FALSE)</f>
        <v>2183333 - 1635</v>
      </c>
      <c r="E211" s="382" t="str">
        <f>+VLOOKUP(C211,[2]Hoja1!$A$1:$C$12,3,FALSE)</f>
        <v>emma.ticonipa@economiayfinanzas.gob.bo</v>
      </c>
    </row>
    <row r="212" spans="1:5">
      <c r="A212" s="282">
        <v>1120</v>
      </c>
      <c r="B212" s="283" t="s">
        <v>218</v>
      </c>
      <c r="C212" s="374" t="str">
        <f>+VLOOKUP($A212,[3]DISTRIBUCIÓN!$A$8:$G$540,5,FALSE)</f>
        <v>Emma Ticonipa</v>
      </c>
      <c r="D212" s="374" t="str">
        <f>+VLOOKUP(C212,[2]Hoja1!$A$1:$C$12,2,FALSE)</f>
        <v>2183333 - 1635</v>
      </c>
      <c r="E212" s="382" t="str">
        <f>+VLOOKUP(C212,[2]Hoja1!$A$1:$C$12,3,FALSE)</f>
        <v>emma.ticonipa@economiayfinanzas.gob.bo</v>
      </c>
    </row>
    <row r="213" spans="1:5">
      <c r="A213" s="282">
        <v>1121</v>
      </c>
      <c r="B213" s="283" t="s">
        <v>219</v>
      </c>
      <c r="C213" s="374" t="str">
        <f>+VLOOKUP($A213,[3]DISTRIBUCIÓN!$A$8:$G$540,5,FALSE)</f>
        <v>Emma Ticonipa</v>
      </c>
      <c r="D213" s="374" t="str">
        <f>+VLOOKUP(C213,[2]Hoja1!$A$1:$C$12,2,FALSE)</f>
        <v>2183333 - 1635</v>
      </c>
      <c r="E213" s="382" t="str">
        <f>+VLOOKUP(C213,[2]Hoja1!$A$1:$C$12,3,FALSE)</f>
        <v>emma.ticonipa@economiayfinanzas.gob.bo</v>
      </c>
    </row>
    <row r="214" spans="1:5">
      <c r="A214" s="282">
        <v>1122</v>
      </c>
      <c r="B214" s="283" t="s">
        <v>220</v>
      </c>
      <c r="C214" s="374" t="str">
        <f>+VLOOKUP($A214,[3]DISTRIBUCIÓN!$A$8:$G$540,5,FALSE)</f>
        <v>Emma Ticonipa</v>
      </c>
      <c r="D214" s="374" t="str">
        <f>+VLOOKUP(C214,[2]Hoja1!$A$1:$C$12,2,FALSE)</f>
        <v>2183333 - 1635</v>
      </c>
      <c r="E214" s="382" t="str">
        <f>+VLOOKUP(C214,[2]Hoja1!$A$1:$C$12,3,FALSE)</f>
        <v>emma.ticonipa@economiayfinanzas.gob.bo</v>
      </c>
    </row>
    <row r="215" spans="1:5">
      <c r="A215" s="282">
        <v>1123</v>
      </c>
      <c r="B215" s="283" t="s">
        <v>221</v>
      </c>
      <c r="C215" s="374" t="str">
        <f>+VLOOKUP($A215,[3]DISTRIBUCIÓN!$A$8:$G$540,5,FALSE)</f>
        <v>Emma Ticonipa</v>
      </c>
      <c r="D215" s="374" t="str">
        <f>+VLOOKUP(C215,[2]Hoja1!$A$1:$C$12,2,FALSE)</f>
        <v>2183333 - 1635</v>
      </c>
      <c r="E215" s="382" t="str">
        <f>+VLOOKUP(C215,[2]Hoja1!$A$1:$C$12,3,FALSE)</f>
        <v>emma.ticonipa@economiayfinanzas.gob.bo</v>
      </c>
    </row>
    <row r="216" spans="1:5">
      <c r="A216" s="282">
        <v>1124</v>
      </c>
      <c r="B216" s="283" t="s">
        <v>222</v>
      </c>
      <c r="C216" s="374" t="str">
        <f>+VLOOKUP($A216,[3]DISTRIBUCIÓN!$A$8:$G$540,5,FALSE)</f>
        <v>Emma Ticonipa</v>
      </c>
      <c r="D216" s="374" t="str">
        <f>+VLOOKUP(C216,[2]Hoja1!$A$1:$C$12,2,FALSE)</f>
        <v>2183333 - 1635</v>
      </c>
      <c r="E216" s="382" t="str">
        <f>+VLOOKUP(C216,[2]Hoja1!$A$1:$C$12,3,FALSE)</f>
        <v>emma.ticonipa@economiayfinanzas.gob.bo</v>
      </c>
    </row>
    <row r="217" spans="1:5">
      <c r="A217" s="282">
        <v>1125</v>
      </c>
      <c r="B217" s="283" t="s">
        <v>223</v>
      </c>
      <c r="C217" s="374" t="str">
        <f>+VLOOKUP($A217,[3]DISTRIBUCIÓN!$A$8:$G$540,5,FALSE)</f>
        <v>Emma Ticonipa</v>
      </c>
      <c r="D217" s="374" t="str">
        <f>+VLOOKUP(C217,[2]Hoja1!$A$1:$C$12,2,FALSE)</f>
        <v>2183333 - 1635</v>
      </c>
      <c r="E217" s="382" t="str">
        <f>+VLOOKUP(C217,[2]Hoja1!$A$1:$C$12,3,FALSE)</f>
        <v>emma.ticonipa@economiayfinanzas.gob.bo</v>
      </c>
    </row>
    <row r="218" spans="1:5">
      <c r="A218" s="282">
        <v>1126</v>
      </c>
      <c r="B218" s="283" t="s">
        <v>224</v>
      </c>
      <c r="C218" s="374" t="str">
        <f>+VLOOKUP($A218,[3]DISTRIBUCIÓN!$A$8:$G$540,5,FALSE)</f>
        <v>Emma Ticonipa</v>
      </c>
      <c r="D218" s="374" t="str">
        <f>+VLOOKUP(C218,[2]Hoja1!$A$1:$C$12,2,FALSE)</f>
        <v>2183333 - 1635</v>
      </c>
      <c r="E218" s="382" t="str">
        <f>+VLOOKUP(C218,[2]Hoja1!$A$1:$C$12,3,FALSE)</f>
        <v>emma.ticonipa@economiayfinanzas.gob.bo</v>
      </c>
    </row>
    <row r="219" spans="1:5">
      <c r="A219" s="282">
        <v>1127</v>
      </c>
      <c r="B219" s="283" t="s">
        <v>225</v>
      </c>
      <c r="C219" s="374" t="str">
        <f>+VLOOKUP($A219,[3]DISTRIBUCIÓN!$A$8:$G$540,5,FALSE)</f>
        <v>Emma Ticonipa</v>
      </c>
      <c r="D219" s="374" t="str">
        <f>+VLOOKUP(C219,[2]Hoja1!$A$1:$C$12,2,FALSE)</f>
        <v>2183333 - 1635</v>
      </c>
      <c r="E219" s="382" t="str">
        <f>+VLOOKUP(C219,[2]Hoja1!$A$1:$C$12,3,FALSE)</f>
        <v>emma.ticonipa@economiayfinanzas.gob.bo</v>
      </c>
    </row>
    <row r="220" spans="1:5">
      <c r="A220" s="282">
        <v>1128</v>
      </c>
      <c r="B220" s="283" t="s">
        <v>226</v>
      </c>
      <c r="C220" s="374" t="str">
        <f>+VLOOKUP($A220,[3]DISTRIBUCIÓN!$A$8:$G$540,5,FALSE)</f>
        <v>Emma Ticonipa</v>
      </c>
      <c r="D220" s="374" t="str">
        <f>+VLOOKUP(C220,[2]Hoja1!$A$1:$C$12,2,FALSE)</f>
        <v>2183333 - 1635</v>
      </c>
      <c r="E220" s="382" t="str">
        <f>+VLOOKUP(C220,[2]Hoja1!$A$1:$C$12,3,FALSE)</f>
        <v>emma.ticonipa@economiayfinanzas.gob.bo</v>
      </c>
    </row>
    <row r="221" spans="1:5">
      <c r="A221" s="282">
        <v>1129</v>
      </c>
      <c r="B221" s="283" t="s">
        <v>227</v>
      </c>
      <c r="C221" s="374" t="str">
        <f>+VLOOKUP($A221,[3]DISTRIBUCIÓN!$A$8:$G$540,5,FALSE)</f>
        <v>Emma Ticonipa</v>
      </c>
      <c r="D221" s="374" t="str">
        <f>+VLOOKUP(C221,[2]Hoja1!$A$1:$C$12,2,FALSE)</f>
        <v>2183333 - 1635</v>
      </c>
      <c r="E221" s="382" t="str">
        <f>+VLOOKUP(C221,[2]Hoja1!$A$1:$C$12,3,FALSE)</f>
        <v>emma.ticonipa@economiayfinanzas.gob.bo</v>
      </c>
    </row>
    <row r="222" spans="1:5">
      <c r="A222" s="282">
        <v>1201</v>
      </c>
      <c r="B222" s="283" t="s">
        <v>228</v>
      </c>
      <c r="C222" s="374" t="str">
        <f>+VLOOKUP($A222,[3]DISTRIBUCIÓN!$A$8:$G$540,5,FALSE)</f>
        <v>Emma Ticonipa</v>
      </c>
      <c r="D222" s="374" t="str">
        <f>+VLOOKUP(C222,[2]Hoja1!$A$1:$C$12,2,FALSE)</f>
        <v>2183333 - 1635</v>
      </c>
      <c r="E222" s="382" t="str">
        <f>+VLOOKUP(C222,[2]Hoja1!$A$1:$C$12,3,FALSE)</f>
        <v>emma.ticonipa@economiayfinanzas.gob.bo</v>
      </c>
    </row>
    <row r="223" spans="1:5">
      <c r="A223" s="282">
        <v>1202</v>
      </c>
      <c r="B223" s="283" t="s">
        <v>229</v>
      </c>
      <c r="C223" s="374" t="str">
        <f>+VLOOKUP($A223,[3]DISTRIBUCIÓN!$A$8:$G$540,5,FALSE)</f>
        <v>Emma Ticonipa</v>
      </c>
      <c r="D223" s="374" t="str">
        <f>+VLOOKUP(C223,[2]Hoja1!$A$1:$C$12,2,FALSE)</f>
        <v>2183333 - 1635</v>
      </c>
      <c r="E223" s="382" t="str">
        <f>+VLOOKUP(C223,[2]Hoja1!$A$1:$C$12,3,FALSE)</f>
        <v>emma.ticonipa@economiayfinanzas.gob.bo</v>
      </c>
    </row>
    <row r="224" spans="1:5">
      <c r="A224" s="282">
        <v>1203</v>
      </c>
      <c r="B224" s="283" t="s">
        <v>230</v>
      </c>
      <c r="C224" s="374" t="str">
        <f>+VLOOKUP($A224,[3]DISTRIBUCIÓN!$A$8:$G$540,5,FALSE)</f>
        <v>Emma Ticonipa</v>
      </c>
      <c r="D224" s="374" t="str">
        <f>+VLOOKUP(C224,[2]Hoja1!$A$1:$C$12,2,FALSE)</f>
        <v>2183333 - 1635</v>
      </c>
      <c r="E224" s="382" t="str">
        <f>+VLOOKUP(C224,[2]Hoja1!$A$1:$C$12,3,FALSE)</f>
        <v>emma.ticonipa@economiayfinanzas.gob.bo</v>
      </c>
    </row>
    <row r="225" spans="1:5">
      <c r="A225" s="282">
        <v>1204</v>
      </c>
      <c r="B225" s="283" t="s">
        <v>231</v>
      </c>
      <c r="C225" s="374" t="str">
        <f>+VLOOKUP($A225,[3]DISTRIBUCIÓN!$A$8:$G$540,5,FALSE)</f>
        <v>Emma Ticonipa</v>
      </c>
      <c r="D225" s="374" t="str">
        <f>+VLOOKUP(C225,[2]Hoja1!$A$1:$C$12,2,FALSE)</f>
        <v>2183333 - 1635</v>
      </c>
      <c r="E225" s="382" t="str">
        <f>+VLOOKUP(C225,[2]Hoja1!$A$1:$C$12,3,FALSE)</f>
        <v>emma.ticonipa@economiayfinanzas.gob.bo</v>
      </c>
    </row>
    <row r="226" spans="1:5">
      <c r="A226" s="282">
        <v>1205</v>
      </c>
      <c r="B226" s="283" t="s">
        <v>232</v>
      </c>
      <c r="C226" s="374" t="str">
        <f>+VLOOKUP($A226,[3]DISTRIBUCIÓN!$A$8:$G$540,5,FALSE)</f>
        <v>Emma Ticonipa</v>
      </c>
      <c r="D226" s="374" t="str">
        <f>+VLOOKUP(C226,[2]Hoja1!$A$1:$C$12,2,FALSE)</f>
        <v>2183333 - 1635</v>
      </c>
      <c r="E226" s="382" t="str">
        <f>+VLOOKUP(C226,[2]Hoja1!$A$1:$C$12,3,FALSE)</f>
        <v>emma.ticonipa@economiayfinanzas.gob.bo</v>
      </c>
    </row>
    <row r="227" spans="1:5">
      <c r="A227" s="282">
        <v>1206</v>
      </c>
      <c r="B227" s="283" t="s">
        <v>233</v>
      </c>
      <c r="C227" s="374" t="str">
        <f>+VLOOKUP($A227,[3]DISTRIBUCIÓN!$A$8:$G$540,5,FALSE)</f>
        <v>Emma Ticonipa</v>
      </c>
      <c r="D227" s="374" t="str">
        <f>+VLOOKUP(C227,[2]Hoja1!$A$1:$C$12,2,FALSE)</f>
        <v>2183333 - 1635</v>
      </c>
      <c r="E227" s="382" t="str">
        <f>+VLOOKUP(C227,[2]Hoja1!$A$1:$C$12,3,FALSE)</f>
        <v>emma.ticonipa@economiayfinanzas.gob.bo</v>
      </c>
    </row>
    <row r="228" spans="1:5">
      <c r="A228" s="282">
        <v>1207</v>
      </c>
      <c r="B228" s="283" t="s">
        <v>234</v>
      </c>
      <c r="C228" s="374" t="str">
        <f>+VLOOKUP($A228,[3]DISTRIBUCIÓN!$A$8:$G$540,5,FALSE)</f>
        <v>Emma Ticonipa</v>
      </c>
      <c r="D228" s="374" t="str">
        <f>+VLOOKUP(C228,[2]Hoja1!$A$1:$C$12,2,FALSE)</f>
        <v>2183333 - 1635</v>
      </c>
      <c r="E228" s="382" t="str">
        <f>+VLOOKUP(C228,[2]Hoja1!$A$1:$C$12,3,FALSE)</f>
        <v>emma.ticonipa@economiayfinanzas.gob.bo</v>
      </c>
    </row>
    <row r="229" spans="1:5">
      <c r="A229" s="282">
        <v>1208</v>
      </c>
      <c r="B229" s="283" t="s">
        <v>235</v>
      </c>
      <c r="C229" s="374" t="str">
        <f>+VLOOKUP($A229,[3]DISTRIBUCIÓN!$A$8:$G$540,5,FALSE)</f>
        <v>Emma Ticonipa</v>
      </c>
      <c r="D229" s="374" t="str">
        <f>+VLOOKUP(C229,[2]Hoja1!$A$1:$C$12,2,FALSE)</f>
        <v>2183333 - 1635</v>
      </c>
      <c r="E229" s="382" t="str">
        <f>+VLOOKUP(C229,[2]Hoja1!$A$1:$C$12,3,FALSE)</f>
        <v>emma.ticonipa@economiayfinanzas.gob.bo</v>
      </c>
    </row>
    <row r="230" spans="1:5">
      <c r="A230" s="282">
        <v>1209</v>
      </c>
      <c r="B230" s="283" t="s">
        <v>236</v>
      </c>
      <c r="C230" s="374" t="str">
        <f>+VLOOKUP($A230,[3]DISTRIBUCIÓN!$A$8:$G$540,5,FALSE)</f>
        <v>Emma Ticonipa</v>
      </c>
      <c r="D230" s="374" t="str">
        <f>+VLOOKUP(C230,[2]Hoja1!$A$1:$C$12,2,FALSE)</f>
        <v>2183333 - 1635</v>
      </c>
      <c r="E230" s="382" t="str">
        <f>+VLOOKUP(C230,[2]Hoja1!$A$1:$C$12,3,FALSE)</f>
        <v>emma.ticonipa@economiayfinanzas.gob.bo</v>
      </c>
    </row>
    <row r="231" spans="1:5">
      <c r="A231" s="282">
        <v>1210</v>
      </c>
      <c r="B231" s="283" t="s">
        <v>237</v>
      </c>
      <c r="C231" s="374" t="str">
        <f>+VLOOKUP($A231,[3]DISTRIBUCIÓN!$A$8:$G$540,5,FALSE)</f>
        <v>Emma Ticonipa</v>
      </c>
      <c r="D231" s="374" t="str">
        <f>+VLOOKUP(C231,[2]Hoja1!$A$1:$C$12,2,FALSE)</f>
        <v>2183333 - 1635</v>
      </c>
      <c r="E231" s="382" t="str">
        <f>+VLOOKUP(C231,[2]Hoja1!$A$1:$C$12,3,FALSE)</f>
        <v>emma.ticonipa@economiayfinanzas.gob.bo</v>
      </c>
    </row>
    <row r="232" spans="1:5">
      <c r="A232" s="282">
        <v>1211</v>
      </c>
      <c r="B232" s="283" t="s">
        <v>238</v>
      </c>
      <c r="C232" s="374" t="str">
        <f>+VLOOKUP($A232,[3]DISTRIBUCIÓN!$A$8:$G$540,5,FALSE)</f>
        <v>Emma Ticonipa</v>
      </c>
      <c r="D232" s="374" t="str">
        <f>+VLOOKUP(C232,[2]Hoja1!$A$1:$C$12,2,FALSE)</f>
        <v>2183333 - 1635</v>
      </c>
      <c r="E232" s="382" t="str">
        <f>+VLOOKUP(C232,[2]Hoja1!$A$1:$C$12,3,FALSE)</f>
        <v>emma.ticonipa@economiayfinanzas.gob.bo</v>
      </c>
    </row>
    <row r="233" spans="1:5">
      <c r="A233" s="282">
        <v>1212</v>
      </c>
      <c r="B233" s="283" t="s">
        <v>239</v>
      </c>
      <c r="C233" s="374" t="str">
        <f>+VLOOKUP($A233,[3]DISTRIBUCIÓN!$A$8:$G$540,5,FALSE)</f>
        <v>Emma Ticonipa</v>
      </c>
      <c r="D233" s="374" t="str">
        <f>+VLOOKUP(C233,[2]Hoja1!$A$1:$C$12,2,FALSE)</f>
        <v>2183333 - 1635</v>
      </c>
      <c r="E233" s="382" t="str">
        <f>+VLOOKUP(C233,[2]Hoja1!$A$1:$C$12,3,FALSE)</f>
        <v>emma.ticonipa@economiayfinanzas.gob.bo</v>
      </c>
    </row>
    <row r="234" spans="1:5">
      <c r="A234" s="282">
        <v>1213</v>
      </c>
      <c r="B234" s="283" t="s">
        <v>240</v>
      </c>
      <c r="C234" s="374" t="str">
        <f>+VLOOKUP($A234,[3]DISTRIBUCIÓN!$A$8:$G$540,5,FALSE)</f>
        <v>Emma Ticonipa</v>
      </c>
      <c r="D234" s="374" t="str">
        <f>+VLOOKUP(C234,[2]Hoja1!$A$1:$C$12,2,FALSE)</f>
        <v>2183333 - 1635</v>
      </c>
      <c r="E234" s="382" t="str">
        <f>+VLOOKUP(C234,[2]Hoja1!$A$1:$C$12,3,FALSE)</f>
        <v>emma.ticonipa@economiayfinanzas.gob.bo</v>
      </c>
    </row>
    <row r="235" spans="1:5">
      <c r="A235" s="282">
        <v>1214</v>
      </c>
      <c r="B235" s="283" t="s">
        <v>241</v>
      </c>
      <c r="C235" s="374" t="str">
        <f>+VLOOKUP($A235,[3]DISTRIBUCIÓN!$A$8:$G$540,5,FALSE)</f>
        <v>Emma Ticonipa</v>
      </c>
      <c r="D235" s="374" t="str">
        <f>+VLOOKUP(C235,[2]Hoja1!$A$1:$C$12,2,FALSE)</f>
        <v>2183333 - 1635</v>
      </c>
      <c r="E235" s="382" t="str">
        <f>+VLOOKUP(C235,[2]Hoja1!$A$1:$C$12,3,FALSE)</f>
        <v>emma.ticonipa@economiayfinanzas.gob.bo</v>
      </c>
    </row>
    <row r="236" spans="1:5">
      <c r="A236" s="282">
        <v>1215</v>
      </c>
      <c r="B236" s="283" t="s">
        <v>242</v>
      </c>
      <c r="C236" s="374" t="str">
        <f>+VLOOKUP($A236,[3]DISTRIBUCIÓN!$A$8:$G$540,5,FALSE)</f>
        <v>Emma Ticonipa</v>
      </c>
      <c r="D236" s="374" t="str">
        <f>+VLOOKUP(C236,[2]Hoja1!$A$1:$C$12,2,FALSE)</f>
        <v>2183333 - 1635</v>
      </c>
      <c r="E236" s="382" t="str">
        <f>+VLOOKUP(C236,[2]Hoja1!$A$1:$C$12,3,FALSE)</f>
        <v>emma.ticonipa@economiayfinanzas.gob.bo</v>
      </c>
    </row>
    <row r="237" spans="1:5">
      <c r="A237" s="282">
        <v>1216</v>
      </c>
      <c r="B237" s="283" t="s">
        <v>243</v>
      </c>
      <c r="C237" s="374" t="str">
        <f>+VLOOKUP($A237,[3]DISTRIBUCIÓN!$A$8:$G$540,5,FALSE)</f>
        <v>Emma Ticonipa</v>
      </c>
      <c r="D237" s="374" t="str">
        <f>+VLOOKUP(C237,[2]Hoja1!$A$1:$C$12,2,FALSE)</f>
        <v>2183333 - 1635</v>
      </c>
      <c r="E237" s="382" t="str">
        <f>+VLOOKUP(C237,[2]Hoja1!$A$1:$C$12,3,FALSE)</f>
        <v>emma.ticonipa@economiayfinanzas.gob.bo</v>
      </c>
    </row>
    <row r="238" spans="1:5">
      <c r="A238" s="282">
        <v>1217</v>
      </c>
      <c r="B238" s="283" t="s">
        <v>244</v>
      </c>
      <c r="C238" s="374" t="str">
        <f>+VLOOKUP($A238,[3]DISTRIBUCIÓN!$A$8:$G$540,5,FALSE)</f>
        <v>Emma Ticonipa</v>
      </c>
      <c r="D238" s="374" t="str">
        <f>+VLOOKUP(C238,[2]Hoja1!$A$1:$C$12,2,FALSE)</f>
        <v>2183333 - 1635</v>
      </c>
      <c r="E238" s="382" t="str">
        <f>+VLOOKUP(C238,[2]Hoja1!$A$1:$C$12,3,FALSE)</f>
        <v>emma.ticonipa@economiayfinanzas.gob.bo</v>
      </c>
    </row>
    <row r="239" spans="1:5">
      <c r="A239" s="282">
        <v>1218</v>
      </c>
      <c r="B239" s="283" t="s">
        <v>245</v>
      </c>
      <c r="C239" s="374" t="str">
        <f>+VLOOKUP($A239,[3]DISTRIBUCIÓN!$A$8:$G$540,5,FALSE)</f>
        <v>Emma Ticonipa</v>
      </c>
      <c r="D239" s="374" t="str">
        <f>+VLOOKUP(C239,[2]Hoja1!$A$1:$C$12,2,FALSE)</f>
        <v>2183333 - 1635</v>
      </c>
      <c r="E239" s="382" t="str">
        <f>+VLOOKUP(C239,[2]Hoja1!$A$1:$C$12,3,FALSE)</f>
        <v>emma.ticonipa@economiayfinanzas.gob.bo</v>
      </c>
    </row>
    <row r="240" spans="1:5">
      <c r="A240" s="282">
        <v>1219</v>
      </c>
      <c r="B240" s="283" t="s">
        <v>246</v>
      </c>
      <c r="C240" s="374" t="str">
        <f>+VLOOKUP($A240,[3]DISTRIBUCIÓN!$A$8:$G$540,5,FALSE)</f>
        <v>Emma Ticonipa</v>
      </c>
      <c r="D240" s="374" t="str">
        <f>+VLOOKUP(C240,[2]Hoja1!$A$1:$C$12,2,FALSE)</f>
        <v>2183333 - 1635</v>
      </c>
      <c r="E240" s="382" t="str">
        <f>+VLOOKUP(C240,[2]Hoja1!$A$1:$C$12,3,FALSE)</f>
        <v>emma.ticonipa@economiayfinanzas.gob.bo</v>
      </c>
    </row>
    <row r="241" spans="1:5">
      <c r="A241" s="282">
        <v>1220</v>
      </c>
      <c r="B241" s="283" t="s">
        <v>247</v>
      </c>
      <c r="C241" s="374" t="str">
        <f>+VLOOKUP($A241,[3]DISTRIBUCIÓN!$A$8:$G$540,5,FALSE)</f>
        <v>Emma Ticonipa</v>
      </c>
      <c r="D241" s="374" t="str">
        <f>+VLOOKUP(C241,[2]Hoja1!$A$1:$C$12,2,FALSE)</f>
        <v>2183333 - 1635</v>
      </c>
      <c r="E241" s="382" t="str">
        <f>+VLOOKUP(C241,[2]Hoja1!$A$1:$C$12,3,FALSE)</f>
        <v>emma.ticonipa@economiayfinanzas.gob.bo</v>
      </c>
    </row>
    <row r="242" spans="1:5">
      <c r="A242" s="282">
        <v>1221</v>
      </c>
      <c r="B242" s="283" t="s">
        <v>248</v>
      </c>
      <c r="C242" s="374" t="str">
        <f>+VLOOKUP($A242,[3]DISTRIBUCIÓN!$A$8:$G$540,5,FALSE)</f>
        <v>Emma Ticonipa</v>
      </c>
      <c r="D242" s="374" t="str">
        <f>+VLOOKUP(C242,[2]Hoja1!$A$1:$C$12,2,FALSE)</f>
        <v>2183333 - 1635</v>
      </c>
      <c r="E242" s="382" t="str">
        <f>+VLOOKUP(C242,[2]Hoja1!$A$1:$C$12,3,FALSE)</f>
        <v>emma.ticonipa@economiayfinanzas.gob.bo</v>
      </c>
    </row>
    <row r="243" spans="1:5">
      <c r="A243" s="282">
        <v>1222</v>
      </c>
      <c r="B243" s="283" t="s">
        <v>249</v>
      </c>
      <c r="C243" s="374" t="str">
        <f>+VLOOKUP($A243,[3]DISTRIBUCIÓN!$A$8:$G$540,5,FALSE)</f>
        <v>Emma Ticonipa</v>
      </c>
      <c r="D243" s="374" t="str">
        <f>+VLOOKUP(C243,[2]Hoja1!$A$1:$C$12,2,FALSE)</f>
        <v>2183333 - 1635</v>
      </c>
      <c r="E243" s="382" t="str">
        <f>+VLOOKUP(C243,[2]Hoja1!$A$1:$C$12,3,FALSE)</f>
        <v>emma.ticonipa@economiayfinanzas.gob.bo</v>
      </c>
    </row>
    <row r="244" spans="1:5">
      <c r="A244" s="282">
        <v>1223</v>
      </c>
      <c r="B244" s="283" t="s">
        <v>250</v>
      </c>
      <c r="C244" s="374" t="str">
        <f>+VLOOKUP($A244,[3]DISTRIBUCIÓN!$A$8:$G$540,5,FALSE)</f>
        <v>Emma Ticonipa</v>
      </c>
      <c r="D244" s="374" t="str">
        <f>+VLOOKUP(C244,[2]Hoja1!$A$1:$C$12,2,FALSE)</f>
        <v>2183333 - 1635</v>
      </c>
      <c r="E244" s="382" t="str">
        <f>+VLOOKUP(C244,[2]Hoja1!$A$1:$C$12,3,FALSE)</f>
        <v>emma.ticonipa@economiayfinanzas.gob.bo</v>
      </c>
    </row>
    <row r="245" spans="1:5">
      <c r="A245" s="282">
        <v>1224</v>
      </c>
      <c r="B245" s="283" t="s">
        <v>251</v>
      </c>
      <c r="C245" s="374" t="str">
        <f>+VLOOKUP($A245,[3]DISTRIBUCIÓN!$A$8:$G$540,5,FALSE)</f>
        <v>Emma Ticonipa</v>
      </c>
      <c r="D245" s="374" t="str">
        <f>+VLOOKUP(C245,[2]Hoja1!$A$1:$C$12,2,FALSE)</f>
        <v>2183333 - 1635</v>
      </c>
      <c r="E245" s="382" t="str">
        <f>+VLOOKUP(C245,[2]Hoja1!$A$1:$C$12,3,FALSE)</f>
        <v>emma.ticonipa@economiayfinanzas.gob.bo</v>
      </c>
    </row>
    <row r="246" spans="1:5">
      <c r="A246" s="282">
        <v>1225</v>
      </c>
      <c r="B246" s="283" t="s">
        <v>252</v>
      </c>
      <c r="C246" s="374" t="str">
        <f>+VLOOKUP($A246,[3]DISTRIBUCIÓN!$A$8:$G$540,5,FALSE)</f>
        <v>Emma Ticonipa</v>
      </c>
      <c r="D246" s="374" t="str">
        <f>+VLOOKUP(C246,[2]Hoja1!$A$1:$C$12,2,FALSE)</f>
        <v>2183333 - 1635</v>
      </c>
      <c r="E246" s="382" t="str">
        <f>+VLOOKUP(C246,[2]Hoja1!$A$1:$C$12,3,FALSE)</f>
        <v>emma.ticonipa@economiayfinanzas.gob.bo</v>
      </c>
    </row>
    <row r="247" spans="1:5">
      <c r="A247" s="282">
        <v>1226</v>
      </c>
      <c r="B247" s="283" t="s">
        <v>253</v>
      </c>
      <c r="C247" s="374" t="str">
        <f>+VLOOKUP($A247,[3]DISTRIBUCIÓN!$A$8:$G$540,5,FALSE)</f>
        <v>Emma Ticonipa</v>
      </c>
      <c r="D247" s="374" t="str">
        <f>+VLOOKUP(C247,[2]Hoja1!$A$1:$C$12,2,FALSE)</f>
        <v>2183333 - 1635</v>
      </c>
      <c r="E247" s="382" t="str">
        <f>+VLOOKUP(C247,[2]Hoja1!$A$1:$C$12,3,FALSE)</f>
        <v>emma.ticonipa@economiayfinanzas.gob.bo</v>
      </c>
    </row>
    <row r="248" spans="1:5">
      <c r="A248" s="282">
        <v>1227</v>
      </c>
      <c r="B248" s="283" t="s">
        <v>254</v>
      </c>
      <c r="C248" s="374" t="str">
        <f>+VLOOKUP($A248,[3]DISTRIBUCIÓN!$A$8:$G$540,5,FALSE)</f>
        <v>Emma Ticonipa</v>
      </c>
      <c r="D248" s="374" t="str">
        <f>+VLOOKUP(C248,[2]Hoja1!$A$1:$C$12,2,FALSE)</f>
        <v>2183333 - 1635</v>
      </c>
      <c r="E248" s="382" t="str">
        <f>+VLOOKUP(C248,[2]Hoja1!$A$1:$C$12,3,FALSE)</f>
        <v>emma.ticonipa@economiayfinanzas.gob.bo</v>
      </c>
    </row>
    <row r="249" spans="1:5">
      <c r="A249" s="282">
        <v>1228</v>
      </c>
      <c r="B249" s="283" t="s">
        <v>255</v>
      </c>
      <c r="C249" s="374" t="str">
        <f>+VLOOKUP($A249,[3]DISTRIBUCIÓN!$A$8:$G$540,5,FALSE)</f>
        <v>Emma Ticonipa</v>
      </c>
      <c r="D249" s="374" t="str">
        <f>+VLOOKUP(C249,[2]Hoja1!$A$1:$C$12,2,FALSE)</f>
        <v>2183333 - 1635</v>
      </c>
      <c r="E249" s="382" t="str">
        <f>+VLOOKUP(C249,[2]Hoja1!$A$1:$C$12,3,FALSE)</f>
        <v>emma.ticonipa@economiayfinanzas.gob.bo</v>
      </c>
    </row>
    <row r="250" spans="1:5">
      <c r="A250" s="282">
        <v>1229</v>
      </c>
      <c r="B250" s="283" t="s">
        <v>256</v>
      </c>
      <c r="C250" s="374" t="str">
        <f>+VLOOKUP($A250,[3]DISTRIBUCIÓN!$A$8:$G$540,5,FALSE)</f>
        <v>Emma Ticonipa</v>
      </c>
      <c r="D250" s="374" t="str">
        <f>+VLOOKUP(C250,[2]Hoja1!$A$1:$C$12,2,FALSE)</f>
        <v>2183333 - 1635</v>
      </c>
      <c r="E250" s="382" t="str">
        <f>+VLOOKUP(C250,[2]Hoja1!$A$1:$C$12,3,FALSE)</f>
        <v>emma.ticonipa@economiayfinanzas.gob.bo</v>
      </c>
    </row>
    <row r="251" spans="1:5">
      <c r="A251" s="282">
        <v>1230</v>
      </c>
      <c r="B251" s="283" t="s">
        <v>257</v>
      </c>
      <c r="C251" s="374" t="str">
        <f>+VLOOKUP($A251,[3]DISTRIBUCIÓN!$A$8:$G$540,5,FALSE)</f>
        <v>Emma Ticonipa</v>
      </c>
      <c r="D251" s="374" t="str">
        <f>+VLOOKUP(C251,[2]Hoja1!$A$1:$C$12,2,FALSE)</f>
        <v>2183333 - 1635</v>
      </c>
      <c r="E251" s="382" t="str">
        <f>+VLOOKUP(C251,[2]Hoja1!$A$1:$C$12,3,FALSE)</f>
        <v>emma.ticonipa@economiayfinanzas.gob.bo</v>
      </c>
    </row>
    <row r="252" spans="1:5">
      <c r="A252" s="282">
        <v>1231</v>
      </c>
      <c r="B252" s="283" t="s">
        <v>258</v>
      </c>
      <c r="C252" s="374" t="str">
        <f>+VLOOKUP($A252,[3]DISTRIBUCIÓN!$A$8:$G$540,5,FALSE)</f>
        <v>Emma Ticonipa</v>
      </c>
      <c r="D252" s="374" t="str">
        <f>+VLOOKUP(C252,[2]Hoja1!$A$1:$C$12,2,FALSE)</f>
        <v>2183333 - 1635</v>
      </c>
      <c r="E252" s="382" t="str">
        <f>+VLOOKUP(C252,[2]Hoja1!$A$1:$C$12,3,FALSE)</f>
        <v>emma.ticonipa@economiayfinanzas.gob.bo</v>
      </c>
    </row>
    <row r="253" spans="1:5">
      <c r="A253" s="282">
        <v>1232</v>
      </c>
      <c r="B253" s="283" t="s">
        <v>259</v>
      </c>
      <c r="C253" s="374" t="str">
        <f>+VLOOKUP($A253,[3]DISTRIBUCIÓN!$A$8:$G$540,5,FALSE)</f>
        <v>Emma Ticonipa</v>
      </c>
      <c r="D253" s="374" t="str">
        <f>+VLOOKUP(C253,[2]Hoja1!$A$1:$C$12,2,FALSE)</f>
        <v>2183333 - 1635</v>
      </c>
      <c r="E253" s="382" t="str">
        <f>+VLOOKUP(C253,[2]Hoja1!$A$1:$C$12,3,FALSE)</f>
        <v>emma.ticonipa@economiayfinanzas.gob.bo</v>
      </c>
    </row>
    <row r="254" spans="1:5">
      <c r="A254" s="282">
        <v>1233</v>
      </c>
      <c r="B254" s="283" t="s">
        <v>260</v>
      </c>
      <c r="C254" s="374" t="str">
        <f>+VLOOKUP($A254,[3]DISTRIBUCIÓN!$A$8:$G$540,5,FALSE)</f>
        <v>Emma Ticonipa</v>
      </c>
      <c r="D254" s="374" t="str">
        <f>+VLOOKUP(C254,[2]Hoja1!$A$1:$C$12,2,FALSE)</f>
        <v>2183333 - 1635</v>
      </c>
      <c r="E254" s="382" t="str">
        <f>+VLOOKUP(C254,[2]Hoja1!$A$1:$C$12,3,FALSE)</f>
        <v>emma.ticonipa@economiayfinanzas.gob.bo</v>
      </c>
    </row>
    <row r="255" spans="1:5">
      <c r="A255" s="282">
        <v>1234</v>
      </c>
      <c r="B255" s="283" t="s">
        <v>261</v>
      </c>
      <c r="C255" s="374" t="str">
        <f>+VLOOKUP($A255,[3]DISTRIBUCIÓN!$A$8:$G$540,5,FALSE)</f>
        <v>Emma Ticonipa</v>
      </c>
      <c r="D255" s="374" t="str">
        <f>+VLOOKUP(C255,[2]Hoja1!$A$1:$C$12,2,FALSE)</f>
        <v>2183333 - 1635</v>
      </c>
      <c r="E255" s="382" t="str">
        <f>+VLOOKUP(C255,[2]Hoja1!$A$1:$C$12,3,FALSE)</f>
        <v>emma.ticonipa@economiayfinanzas.gob.bo</v>
      </c>
    </row>
    <row r="256" spans="1:5">
      <c r="A256" s="282">
        <v>1235</v>
      </c>
      <c r="B256" s="283" t="s">
        <v>262</v>
      </c>
      <c r="C256" s="374" t="str">
        <f>+VLOOKUP($A256,[3]DISTRIBUCIÓN!$A$8:$G$540,5,FALSE)</f>
        <v>Emma Ticonipa</v>
      </c>
      <c r="D256" s="374" t="str">
        <f>+VLOOKUP(C256,[2]Hoja1!$A$1:$C$12,2,FALSE)</f>
        <v>2183333 - 1635</v>
      </c>
      <c r="E256" s="382" t="str">
        <f>+VLOOKUP(C256,[2]Hoja1!$A$1:$C$12,3,FALSE)</f>
        <v>emma.ticonipa@economiayfinanzas.gob.bo</v>
      </c>
    </row>
    <row r="257" spans="1:5">
      <c r="A257" s="282">
        <v>1236</v>
      </c>
      <c r="B257" s="283" t="s">
        <v>263</v>
      </c>
      <c r="C257" s="374" t="str">
        <f>+VLOOKUP($A257,[3]DISTRIBUCIÓN!$A$8:$G$540,5,FALSE)</f>
        <v>Emma Ticonipa</v>
      </c>
      <c r="D257" s="374" t="str">
        <f>+VLOOKUP(C257,[2]Hoja1!$A$1:$C$12,2,FALSE)</f>
        <v>2183333 - 1635</v>
      </c>
      <c r="E257" s="382" t="str">
        <f>+VLOOKUP(C257,[2]Hoja1!$A$1:$C$12,3,FALSE)</f>
        <v>emma.ticonipa@economiayfinanzas.gob.bo</v>
      </c>
    </row>
    <row r="258" spans="1:5">
      <c r="A258" s="282">
        <v>1237</v>
      </c>
      <c r="B258" s="283" t="s">
        <v>264</v>
      </c>
      <c r="C258" s="374" t="str">
        <f>+VLOOKUP($A258,[3]DISTRIBUCIÓN!$A$8:$G$540,5,FALSE)</f>
        <v>Emma Ticonipa</v>
      </c>
      <c r="D258" s="374" t="str">
        <f>+VLOOKUP(C258,[2]Hoja1!$A$1:$C$12,2,FALSE)</f>
        <v>2183333 - 1635</v>
      </c>
      <c r="E258" s="382" t="str">
        <f>+VLOOKUP(C258,[2]Hoja1!$A$1:$C$12,3,FALSE)</f>
        <v>emma.ticonipa@economiayfinanzas.gob.bo</v>
      </c>
    </row>
    <row r="259" spans="1:5">
      <c r="A259" s="282">
        <v>1238</v>
      </c>
      <c r="B259" s="283" t="s">
        <v>265</v>
      </c>
      <c r="C259" s="374" t="str">
        <f>+VLOOKUP($A259,[3]DISTRIBUCIÓN!$A$8:$G$540,5,FALSE)</f>
        <v>Emma Ticonipa</v>
      </c>
      <c r="D259" s="374" t="str">
        <f>+VLOOKUP(C259,[2]Hoja1!$A$1:$C$12,2,FALSE)</f>
        <v>2183333 - 1635</v>
      </c>
      <c r="E259" s="382" t="str">
        <f>+VLOOKUP(C259,[2]Hoja1!$A$1:$C$12,3,FALSE)</f>
        <v>emma.ticonipa@economiayfinanzas.gob.bo</v>
      </c>
    </row>
    <row r="260" spans="1:5">
      <c r="A260" s="282">
        <v>1239</v>
      </c>
      <c r="B260" s="283" t="s">
        <v>266</v>
      </c>
      <c r="C260" s="374" t="str">
        <f>+VLOOKUP($A260,[3]DISTRIBUCIÓN!$A$8:$G$540,5,FALSE)</f>
        <v>Emma Ticonipa</v>
      </c>
      <c r="D260" s="374" t="str">
        <f>+VLOOKUP(C260,[2]Hoja1!$A$1:$C$12,2,FALSE)</f>
        <v>2183333 - 1635</v>
      </c>
      <c r="E260" s="382" t="str">
        <f>+VLOOKUP(C260,[2]Hoja1!$A$1:$C$12,3,FALSE)</f>
        <v>emma.ticonipa@economiayfinanzas.gob.bo</v>
      </c>
    </row>
    <row r="261" spans="1:5">
      <c r="A261" s="282">
        <v>1240</v>
      </c>
      <c r="B261" s="283" t="s">
        <v>267</v>
      </c>
      <c r="C261" s="374" t="str">
        <f>+VLOOKUP($A261,[3]DISTRIBUCIÓN!$A$8:$G$540,5,FALSE)</f>
        <v>Emma Ticonipa</v>
      </c>
      <c r="D261" s="374" t="str">
        <f>+VLOOKUP(C261,[2]Hoja1!$A$1:$C$12,2,FALSE)</f>
        <v>2183333 - 1635</v>
      </c>
      <c r="E261" s="382" t="str">
        <f>+VLOOKUP(C261,[2]Hoja1!$A$1:$C$12,3,FALSE)</f>
        <v>emma.ticonipa@economiayfinanzas.gob.bo</v>
      </c>
    </row>
    <row r="262" spans="1:5">
      <c r="A262" s="282">
        <v>1241</v>
      </c>
      <c r="B262" s="283" t="s">
        <v>268</v>
      </c>
      <c r="C262" s="374" t="str">
        <f>+VLOOKUP($A262,[3]DISTRIBUCIÓN!$A$8:$G$540,5,FALSE)</f>
        <v>Emma Ticonipa</v>
      </c>
      <c r="D262" s="374" t="str">
        <f>+VLOOKUP(C262,[2]Hoja1!$A$1:$C$12,2,FALSE)</f>
        <v>2183333 - 1635</v>
      </c>
      <c r="E262" s="382" t="str">
        <f>+VLOOKUP(C262,[2]Hoja1!$A$1:$C$12,3,FALSE)</f>
        <v>emma.ticonipa@economiayfinanzas.gob.bo</v>
      </c>
    </row>
    <row r="263" spans="1:5">
      <c r="A263" s="282">
        <v>1242</v>
      </c>
      <c r="B263" s="283" t="s">
        <v>269</v>
      </c>
      <c r="C263" s="374" t="str">
        <f>+VLOOKUP($A263,[3]DISTRIBUCIÓN!$A$8:$G$540,5,FALSE)</f>
        <v>Emma Ticonipa</v>
      </c>
      <c r="D263" s="374" t="str">
        <f>+VLOOKUP(C263,[2]Hoja1!$A$1:$C$12,2,FALSE)</f>
        <v>2183333 - 1635</v>
      </c>
      <c r="E263" s="382" t="str">
        <f>+VLOOKUP(C263,[2]Hoja1!$A$1:$C$12,3,FALSE)</f>
        <v>emma.ticonipa@economiayfinanzas.gob.bo</v>
      </c>
    </row>
    <row r="264" spans="1:5">
      <c r="A264" s="282">
        <v>1243</v>
      </c>
      <c r="B264" s="283" t="s">
        <v>270</v>
      </c>
      <c r="C264" s="374" t="str">
        <f>+VLOOKUP($A264,[3]DISTRIBUCIÓN!$A$8:$G$540,5,FALSE)</f>
        <v>Emma Ticonipa</v>
      </c>
      <c r="D264" s="374" t="str">
        <f>+VLOOKUP(C264,[2]Hoja1!$A$1:$C$12,2,FALSE)</f>
        <v>2183333 - 1635</v>
      </c>
      <c r="E264" s="382" t="str">
        <f>+VLOOKUP(C264,[2]Hoja1!$A$1:$C$12,3,FALSE)</f>
        <v>emma.ticonipa@economiayfinanzas.gob.bo</v>
      </c>
    </row>
    <row r="265" spans="1:5">
      <c r="A265" s="282">
        <v>1244</v>
      </c>
      <c r="B265" s="283" t="s">
        <v>271</v>
      </c>
      <c r="C265" s="374" t="str">
        <f>+VLOOKUP($A265,[3]DISTRIBUCIÓN!$A$8:$G$540,5,FALSE)</f>
        <v>Emma Ticonipa</v>
      </c>
      <c r="D265" s="374" t="str">
        <f>+VLOOKUP(C265,[2]Hoja1!$A$1:$C$12,2,FALSE)</f>
        <v>2183333 - 1635</v>
      </c>
      <c r="E265" s="382" t="str">
        <f>+VLOOKUP(C265,[2]Hoja1!$A$1:$C$12,3,FALSE)</f>
        <v>emma.ticonipa@economiayfinanzas.gob.bo</v>
      </c>
    </row>
    <row r="266" spans="1:5">
      <c r="A266" s="282">
        <v>1245</v>
      </c>
      <c r="B266" s="283" t="s">
        <v>272</v>
      </c>
      <c r="C266" s="374" t="str">
        <f>+VLOOKUP($A266,[3]DISTRIBUCIÓN!$A$8:$G$540,5,FALSE)</f>
        <v>Emma Ticonipa</v>
      </c>
      <c r="D266" s="374" t="str">
        <f>+VLOOKUP(C266,[2]Hoja1!$A$1:$C$12,2,FALSE)</f>
        <v>2183333 - 1635</v>
      </c>
      <c r="E266" s="382" t="str">
        <f>+VLOOKUP(C266,[2]Hoja1!$A$1:$C$12,3,FALSE)</f>
        <v>emma.ticonipa@economiayfinanzas.gob.bo</v>
      </c>
    </row>
    <row r="267" spans="1:5">
      <c r="A267" s="282">
        <v>1246</v>
      </c>
      <c r="B267" s="283" t="s">
        <v>273</v>
      </c>
      <c r="C267" s="374" t="str">
        <f>+VLOOKUP($A267,[3]DISTRIBUCIÓN!$A$8:$G$540,5,FALSE)</f>
        <v>Emma Ticonipa</v>
      </c>
      <c r="D267" s="374" t="str">
        <f>+VLOOKUP(C267,[2]Hoja1!$A$1:$C$12,2,FALSE)</f>
        <v>2183333 - 1635</v>
      </c>
      <c r="E267" s="382" t="str">
        <f>+VLOOKUP(C267,[2]Hoja1!$A$1:$C$12,3,FALSE)</f>
        <v>emma.ticonipa@economiayfinanzas.gob.bo</v>
      </c>
    </row>
    <row r="268" spans="1:5">
      <c r="A268" s="282">
        <v>1247</v>
      </c>
      <c r="B268" s="283" t="s">
        <v>274</v>
      </c>
      <c r="C268" s="374" t="str">
        <f>+VLOOKUP($A268,[3]DISTRIBUCIÓN!$A$8:$G$540,5,FALSE)</f>
        <v>Emma Ticonipa</v>
      </c>
      <c r="D268" s="374" t="str">
        <f>+VLOOKUP(C268,[2]Hoja1!$A$1:$C$12,2,FALSE)</f>
        <v>2183333 - 1635</v>
      </c>
      <c r="E268" s="382" t="str">
        <f>+VLOOKUP(C268,[2]Hoja1!$A$1:$C$12,3,FALSE)</f>
        <v>emma.ticonipa@economiayfinanzas.gob.bo</v>
      </c>
    </row>
    <row r="269" spans="1:5">
      <c r="A269" s="282">
        <v>1248</v>
      </c>
      <c r="B269" s="283" t="s">
        <v>275</v>
      </c>
      <c r="C269" s="374" t="str">
        <f>+VLOOKUP($A269,[3]DISTRIBUCIÓN!$A$8:$G$540,5,FALSE)</f>
        <v>Emma Ticonipa</v>
      </c>
      <c r="D269" s="374" t="str">
        <f>+VLOOKUP(C269,[2]Hoja1!$A$1:$C$12,2,FALSE)</f>
        <v>2183333 - 1635</v>
      </c>
      <c r="E269" s="382" t="str">
        <f>+VLOOKUP(C269,[2]Hoja1!$A$1:$C$12,3,FALSE)</f>
        <v>emma.ticonipa@economiayfinanzas.gob.bo</v>
      </c>
    </row>
    <row r="270" spans="1:5">
      <c r="A270" s="282">
        <v>1249</v>
      </c>
      <c r="B270" s="283" t="s">
        <v>276</v>
      </c>
      <c r="C270" s="374" t="str">
        <f>+VLOOKUP($A270,[3]DISTRIBUCIÓN!$A$8:$G$540,5,FALSE)</f>
        <v>Emma Ticonipa</v>
      </c>
      <c r="D270" s="374" t="str">
        <f>+VLOOKUP(C270,[2]Hoja1!$A$1:$C$12,2,FALSE)</f>
        <v>2183333 - 1635</v>
      </c>
      <c r="E270" s="382" t="str">
        <f>+VLOOKUP(C270,[2]Hoja1!$A$1:$C$12,3,FALSE)</f>
        <v>emma.ticonipa@economiayfinanzas.gob.bo</v>
      </c>
    </row>
    <row r="271" spans="1:5">
      <c r="A271" s="282">
        <v>1250</v>
      </c>
      <c r="B271" s="283" t="s">
        <v>277</v>
      </c>
      <c r="C271" s="374" t="str">
        <f>+VLOOKUP($A271,[3]DISTRIBUCIÓN!$A$8:$G$540,5,FALSE)</f>
        <v>Emma Ticonipa</v>
      </c>
      <c r="D271" s="374" t="str">
        <f>+VLOOKUP(C271,[2]Hoja1!$A$1:$C$12,2,FALSE)</f>
        <v>2183333 - 1635</v>
      </c>
      <c r="E271" s="382" t="str">
        <f>+VLOOKUP(C271,[2]Hoja1!$A$1:$C$12,3,FALSE)</f>
        <v>emma.ticonipa@economiayfinanzas.gob.bo</v>
      </c>
    </row>
    <row r="272" spans="1:5">
      <c r="A272" s="282">
        <v>1251</v>
      </c>
      <c r="B272" s="283" t="s">
        <v>278</v>
      </c>
      <c r="C272" s="374" t="str">
        <f>+VLOOKUP($A272,[3]DISTRIBUCIÓN!$A$8:$G$540,5,FALSE)</f>
        <v>Emma Ticonipa</v>
      </c>
      <c r="D272" s="374" t="str">
        <f>+VLOOKUP(C272,[2]Hoja1!$A$1:$C$12,2,FALSE)</f>
        <v>2183333 - 1635</v>
      </c>
      <c r="E272" s="382" t="str">
        <f>+VLOOKUP(C272,[2]Hoja1!$A$1:$C$12,3,FALSE)</f>
        <v>emma.ticonipa@economiayfinanzas.gob.bo</v>
      </c>
    </row>
    <row r="273" spans="1:5">
      <c r="A273" s="282">
        <v>1252</v>
      </c>
      <c r="B273" s="283" t="s">
        <v>279</v>
      </c>
      <c r="C273" s="374" t="str">
        <f>+VLOOKUP($A273,[3]DISTRIBUCIÓN!$A$8:$G$540,5,FALSE)</f>
        <v>Emma Ticonipa</v>
      </c>
      <c r="D273" s="374" t="str">
        <f>+VLOOKUP(C273,[2]Hoja1!$A$1:$C$12,2,FALSE)</f>
        <v>2183333 - 1635</v>
      </c>
      <c r="E273" s="382" t="str">
        <f>+VLOOKUP(C273,[2]Hoja1!$A$1:$C$12,3,FALSE)</f>
        <v>emma.ticonipa@economiayfinanzas.gob.bo</v>
      </c>
    </row>
    <row r="274" spans="1:5">
      <c r="A274" s="282">
        <v>1253</v>
      </c>
      <c r="B274" s="283" t="s">
        <v>280</v>
      </c>
      <c r="C274" s="374" t="str">
        <f>+VLOOKUP($A274,[3]DISTRIBUCIÓN!$A$8:$G$540,5,FALSE)</f>
        <v>Emma Ticonipa</v>
      </c>
      <c r="D274" s="374" t="str">
        <f>+VLOOKUP(C274,[2]Hoja1!$A$1:$C$12,2,FALSE)</f>
        <v>2183333 - 1635</v>
      </c>
      <c r="E274" s="382" t="str">
        <f>+VLOOKUP(C274,[2]Hoja1!$A$1:$C$12,3,FALSE)</f>
        <v>emma.ticonipa@economiayfinanzas.gob.bo</v>
      </c>
    </row>
    <row r="275" spans="1:5">
      <c r="A275" s="282">
        <v>1254</v>
      </c>
      <c r="B275" s="283" t="s">
        <v>281</v>
      </c>
      <c r="C275" s="374" t="str">
        <f>+VLOOKUP($A275,[3]DISTRIBUCIÓN!$A$8:$G$540,5,FALSE)</f>
        <v>Emma Ticonipa</v>
      </c>
      <c r="D275" s="374" t="str">
        <f>+VLOOKUP(C275,[2]Hoja1!$A$1:$C$12,2,FALSE)</f>
        <v>2183333 - 1635</v>
      </c>
      <c r="E275" s="382" t="str">
        <f>+VLOOKUP(C275,[2]Hoja1!$A$1:$C$12,3,FALSE)</f>
        <v>emma.ticonipa@economiayfinanzas.gob.bo</v>
      </c>
    </row>
    <row r="276" spans="1:5">
      <c r="A276" s="282">
        <v>1255</v>
      </c>
      <c r="B276" s="283" t="s">
        <v>282</v>
      </c>
      <c r="C276" s="374" t="str">
        <f>+VLOOKUP($A276,[3]DISTRIBUCIÓN!$A$8:$G$540,5,FALSE)</f>
        <v>Emma Ticonipa</v>
      </c>
      <c r="D276" s="374" t="str">
        <f>+VLOOKUP(C276,[2]Hoja1!$A$1:$C$12,2,FALSE)</f>
        <v>2183333 - 1635</v>
      </c>
      <c r="E276" s="382" t="str">
        <f>+VLOOKUP(C276,[2]Hoja1!$A$1:$C$12,3,FALSE)</f>
        <v>emma.ticonipa@economiayfinanzas.gob.bo</v>
      </c>
    </row>
    <row r="277" spans="1:5">
      <c r="A277" s="282">
        <v>1256</v>
      </c>
      <c r="B277" s="283" t="s">
        <v>283</v>
      </c>
      <c r="C277" s="374" t="str">
        <f>+VLOOKUP($A277,[3]DISTRIBUCIÓN!$A$8:$G$540,5,FALSE)</f>
        <v>Emma Ticonipa</v>
      </c>
      <c r="D277" s="374" t="str">
        <f>+VLOOKUP(C277,[2]Hoja1!$A$1:$C$12,2,FALSE)</f>
        <v>2183333 - 1635</v>
      </c>
      <c r="E277" s="382" t="str">
        <f>+VLOOKUP(C277,[2]Hoja1!$A$1:$C$12,3,FALSE)</f>
        <v>emma.ticonipa@economiayfinanzas.gob.bo</v>
      </c>
    </row>
    <row r="278" spans="1:5">
      <c r="A278" s="282">
        <v>1257</v>
      </c>
      <c r="B278" s="283" t="s">
        <v>284</v>
      </c>
      <c r="C278" s="374" t="str">
        <f>+VLOOKUP($A278,[3]DISTRIBUCIÓN!$A$8:$G$540,5,FALSE)</f>
        <v>Emma Ticonipa</v>
      </c>
      <c r="D278" s="374" t="str">
        <f>+VLOOKUP(C278,[2]Hoja1!$A$1:$C$12,2,FALSE)</f>
        <v>2183333 - 1635</v>
      </c>
      <c r="E278" s="382" t="str">
        <f>+VLOOKUP(C278,[2]Hoja1!$A$1:$C$12,3,FALSE)</f>
        <v>emma.ticonipa@economiayfinanzas.gob.bo</v>
      </c>
    </row>
    <row r="279" spans="1:5">
      <c r="A279" s="282">
        <v>1258</v>
      </c>
      <c r="B279" s="283" t="s">
        <v>285</v>
      </c>
      <c r="C279" s="374" t="str">
        <f>+VLOOKUP($A279,[3]DISTRIBUCIÓN!$A$8:$G$540,5,FALSE)</f>
        <v>Emma Ticonipa</v>
      </c>
      <c r="D279" s="374" t="str">
        <f>+VLOOKUP(C279,[2]Hoja1!$A$1:$C$12,2,FALSE)</f>
        <v>2183333 - 1635</v>
      </c>
      <c r="E279" s="382" t="str">
        <f>+VLOOKUP(C279,[2]Hoja1!$A$1:$C$12,3,FALSE)</f>
        <v>emma.ticonipa@economiayfinanzas.gob.bo</v>
      </c>
    </row>
    <row r="280" spans="1:5">
      <c r="A280" s="282">
        <v>1259</v>
      </c>
      <c r="B280" s="283" t="s">
        <v>286</v>
      </c>
      <c r="C280" s="374" t="str">
        <f>+VLOOKUP($A280,[3]DISTRIBUCIÓN!$A$8:$G$540,5,FALSE)</f>
        <v>Emma Ticonipa</v>
      </c>
      <c r="D280" s="374" t="str">
        <f>+VLOOKUP(C280,[2]Hoja1!$A$1:$C$12,2,FALSE)</f>
        <v>2183333 - 1635</v>
      </c>
      <c r="E280" s="382" t="str">
        <f>+VLOOKUP(C280,[2]Hoja1!$A$1:$C$12,3,FALSE)</f>
        <v>emma.ticonipa@economiayfinanzas.gob.bo</v>
      </c>
    </row>
    <row r="281" spans="1:5">
      <c r="A281" s="282">
        <v>1260</v>
      </c>
      <c r="B281" s="283" t="s">
        <v>287</v>
      </c>
      <c r="C281" s="374" t="str">
        <f>+VLOOKUP($A281,[3]DISTRIBUCIÓN!$A$8:$G$540,5,FALSE)</f>
        <v>Emma Ticonipa</v>
      </c>
      <c r="D281" s="374" t="str">
        <f>+VLOOKUP(C281,[2]Hoja1!$A$1:$C$12,2,FALSE)</f>
        <v>2183333 - 1635</v>
      </c>
      <c r="E281" s="382" t="str">
        <f>+VLOOKUP(C281,[2]Hoja1!$A$1:$C$12,3,FALSE)</f>
        <v>emma.ticonipa@economiayfinanzas.gob.bo</v>
      </c>
    </row>
    <row r="282" spans="1:5">
      <c r="A282" s="282">
        <v>1261</v>
      </c>
      <c r="B282" s="283" t="s">
        <v>288</v>
      </c>
      <c r="C282" s="374" t="str">
        <f>+VLOOKUP($A282,[3]DISTRIBUCIÓN!$A$8:$G$540,5,FALSE)</f>
        <v>Emma Ticonipa</v>
      </c>
      <c r="D282" s="374" t="str">
        <f>+VLOOKUP(C282,[2]Hoja1!$A$1:$C$12,2,FALSE)</f>
        <v>2183333 - 1635</v>
      </c>
      <c r="E282" s="382" t="str">
        <f>+VLOOKUP(C282,[2]Hoja1!$A$1:$C$12,3,FALSE)</f>
        <v>emma.ticonipa@economiayfinanzas.gob.bo</v>
      </c>
    </row>
    <row r="283" spans="1:5">
      <c r="A283" s="282">
        <v>1262</v>
      </c>
      <c r="B283" s="283" t="s">
        <v>289</v>
      </c>
      <c r="C283" s="374" t="str">
        <f>+VLOOKUP($A283,[3]DISTRIBUCIÓN!$A$8:$G$540,5,FALSE)</f>
        <v>Emma Ticonipa</v>
      </c>
      <c r="D283" s="374" t="str">
        <f>+VLOOKUP(C283,[2]Hoja1!$A$1:$C$12,2,FALSE)</f>
        <v>2183333 - 1635</v>
      </c>
      <c r="E283" s="382" t="str">
        <f>+VLOOKUP(C283,[2]Hoja1!$A$1:$C$12,3,FALSE)</f>
        <v>emma.ticonipa@economiayfinanzas.gob.bo</v>
      </c>
    </row>
    <row r="284" spans="1:5">
      <c r="A284" s="282">
        <v>1263</v>
      </c>
      <c r="B284" s="283" t="s">
        <v>290</v>
      </c>
      <c r="C284" s="374" t="str">
        <f>+VLOOKUP($A284,[3]DISTRIBUCIÓN!$A$8:$G$540,5,FALSE)</f>
        <v>Emma Ticonipa</v>
      </c>
      <c r="D284" s="374" t="str">
        <f>+VLOOKUP(C284,[2]Hoja1!$A$1:$C$12,2,FALSE)</f>
        <v>2183333 - 1635</v>
      </c>
      <c r="E284" s="382" t="str">
        <f>+VLOOKUP(C284,[2]Hoja1!$A$1:$C$12,3,FALSE)</f>
        <v>emma.ticonipa@economiayfinanzas.gob.bo</v>
      </c>
    </row>
    <row r="285" spans="1:5">
      <c r="A285" s="282">
        <v>1264</v>
      </c>
      <c r="B285" s="283" t="s">
        <v>291</v>
      </c>
      <c r="C285" s="374" t="str">
        <f>+VLOOKUP($A285,[3]DISTRIBUCIÓN!$A$8:$G$540,5,FALSE)</f>
        <v>Emma Ticonipa</v>
      </c>
      <c r="D285" s="374" t="str">
        <f>+VLOOKUP(C285,[2]Hoja1!$A$1:$C$12,2,FALSE)</f>
        <v>2183333 - 1635</v>
      </c>
      <c r="E285" s="382" t="str">
        <f>+VLOOKUP(C285,[2]Hoja1!$A$1:$C$12,3,FALSE)</f>
        <v>emma.ticonipa@economiayfinanzas.gob.bo</v>
      </c>
    </row>
    <row r="286" spans="1:5">
      <c r="A286" s="282">
        <v>1265</v>
      </c>
      <c r="B286" s="283" t="s">
        <v>292</v>
      </c>
      <c r="C286" s="374" t="str">
        <f>+VLOOKUP($A286,[3]DISTRIBUCIÓN!$A$8:$G$540,5,FALSE)</f>
        <v>Emma Ticonipa</v>
      </c>
      <c r="D286" s="374" t="str">
        <f>+VLOOKUP(C286,[2]Hoja1!$A$1:$C$12,2,FALSE)</f>
        <v>2183333 - 1635</v>
      </c>
      <c r="E286" s="382" t="str">
        <f>+VLOOKUP(C286,[2]Hoja1!$A$1:$C$12,3,FALSE)</f>
        <v>emma.ticonipa@economiayfinanzas.gob.bo</v>
      </c>
    </row>
    <row r="287" spans="1:5">
      <c r="A287" s="282">
        <v>1266</v>
      </c>
      <c r="B287" s="283" t="s">
        <v>293</v>
      </c>
      <c r="C287" s="374" t="str">
        <f>+VLOOKUP($A287,[3]DISTRIBUCIÓN!$A$8:$G$540,5,FALSE)</f>
        <v>Emma Ticonipa</v>
      </c>
      <c r="D287" s="374" t="str">
        <f>+VLOOKUP(C287,[2]Hoja1!$A$1:$C$12,2,FALSE)</f>
        <v>2183333 - 1635</v>
      </c>
      <c r="E287" s="382" t="str">
        <f>+VLOOKUP(C287,[2]Hoja1!$A$1:$C$12,3,FALSE)</f>
        <v>emma.ticonipa@economiayfinanzas.gob.bo</v>
      </c>
    </row>
    <row r="288" spans="1:5">
      <c r="A288" s="282">
        <v>1267</v>
      </c>
      <c r="B288" s="283" t="s">
        <v>294</v>
      </c>
      <c r="C288" s="374" t="str">
        <f>+VLOOKUP($A288,[3]DISTRIBUCIÓN!$A$8:$G$540,5,FALSE)</f>
        <v>Emma Ticonipa</v>
      </c>
      <c r="D288" s="374" t="str">
        <f>+VLOOKUP(C288,[2]Hoja1!$A$1:$C$12,2,FALSE)</f>
        <v>2183333 - 1635</v>
      </c>
      <c r="E288" s="382" t="str">
        <f>+VLOOKUP(C288,[2]Hoja1!$A$1:$C$12,3,FALSE)</f>
        <v>emma.ticonipa@economiayfinanzas.gob.bo</v>
      </c>
    </row>
    <row r="289" spans="1:5">
      <c r="A289" s="282">
        <v>1268</v>
      </c>
      <c r="B289" s="283" t="s">
        <v>295</v>
      </c>
      <c r="C289" s="374" t="str">
        <f>+VLOOKUP($A289,[3]DISTRIBUCIÓN!$A$8:$G$540,5,FALSE)</f>
        <v>Emma Ticonipa</v>
      </c>
      <c r="D289" s="374" t="str">
        <f>+VLOOKUP(C289,[2]Hoja1!$A$1:$C$12,2,FALSE)</f>
        <v>2183333 - 1635</v>
      </c>
      <c r="E289" s="382" t="str">
        <f>+VLOOKUP(C289,[2]Hoja1!$A$1:$C$12,3,FALSE)</f>
        <v>emma.ticonipa@economiayfinanzas.gob.bo</v>
      </c>
    </row>
    <row r="290" spans="1:5">
      <c r="A290" s="282">
        <v>1269</v>
      </c>
      <c r="B290" s="283" t="s">
        <v>296</v>
      </c>
      <c r="C290" s="374" t="str">
        <f>+VLOOKUP($A290,[3]DISTRIBUCIÓN!$A$8:$G$540,5,FALSE)</f>
        <v>Emma Ticonipa</v>
      </c>
      <c r="D290" s="374" t="str">
        <f>+VLOOKUP(C290,[2]Hoja1!$A$1:$C$12,2,FALSE)</f>
        <v>2183333 - 1635</v>
      </c>
      <c r="E290" s="382" t="str">
        <f>+VLOOKUP(C290,[2]Hoja1!$A$1:$C$12,3,FALSE)</f>
        <v>emma.ticonipa@economiayfinanzas.gob.bo</v>
      </c>
    </row>
    <row r="291" spans="1:5">
      <c r="A291" s="282">
        <v>1270</v>
      </c>
      <c r="B291" s="283" t="s">
        <v>297</v>
      </c>
      <c r="C291" s="374" t="str">
        <f>+VLOOKUP($A291,[3]DISTRIBUCIÓN!$A$8:$G$540,5,FALSE)</f>
        <v>Emma Ticonipa</v>
      </c>
      <c r="D291" s="374" t="str">
        <f>+VLOOKUP(C291,[2]Hoja1!$A$1:$C$12,2,FALSE)</f>
        <v>2183333 - 1635</v>
      </c>
      <c r="E291" s="382" t="str">
        <f>+VLOOKUP(C291,[2]Hoja1!$A$1:$C$12,3,FALSE)</f>
        <v>emma.ticonipa@economiayfinanzas.gob.bo</v>
      </c>
    </row>
    <row r="292" spans="1:5">
      <c r="A292" s="282">
        <v>1271</v>
      </c>
      <c r="B292" s="283" t="s">
        <v>298</v>
      </c>
      <c r="C292" s="374" t="str">
        <f>+VLOOKUP($A292,[3]DISTRIBUCIÓN!$A$8:$G$540,5,FALSE)</f>
        <v>Emma Ticonipa</v>
      </c>
      <c r="D292" s="374" t="str">
        <f>+VLOOKUP(C292,[2]Hoja1!$A$1:$C$12,2,FALSE)</f>
        <v>2183333 - 1635</v>
      </c>
      <c r="E292" s="382" t="str">
        <f>+VLOOKUP(C292,[2]Hoja1!$A$1:$C$12,3,FALSE)</f>
        <v>emma.ticonipa@economiayfinanzas.gob.bo</v>
      </c>
    </row>
    <row r="293" spans="1:5">
      <c r="A293" s="282">
        <v>1272</v>
      </c>
      <c r="B293" s="283" t="s">
        <v>299</v>
      </c>
      <c r="C293" s="374" t="str">
        <f>+VLOOKUP($A293,[3]DISTRIBUCIÓN!$A$8:$G$540,5,FALSE)</f>
        <v>Emma Ticonipa</v>
      </c>
      <c r="D293" s="374" t="str">
        <f>+VLOOKUP(C293,[2]Hoja1!$A$1:$C$12,2,FALSE)</f>
        <v>2183333 - 1635</v>
      </c>
      <c r="E293" s="382" t="str">
        <f>+VLOOKUP(C293,[2]Hoja1!$A$1:$C$12,3,FALSE)</f>
        <v>emma.ticonipa@economiayfinanzas.gob.bo</v>
      </c>
    </row>
    <row r="294" spans="1:5">
      <c r="A294" s="282">
        <v>1273</v>
      </c>
      <c r="B294" s="283" t="s">
        <v>300</v>
      </c>
      <c r="C294" s="374" t="str">
        <f>+VLOOKUP($A294,[3]DISTRIBUCIÓN!$A$8:$G$540,5,FALSE)</f>
        <v>Emma Ticonipa</v>
      </c>
      <c r="D294" s="374" t="str">
        <f>+VLOOKUP(C294,[2]Hoja1!$A$1:$C$12,2,FALSE)</f>
        <v>2183333 - 1635</v>
      </c>
      <c r="E294" s="382" t="str">
        <f>+VLOOKUP(C294,[2]Hoja1!$A$1:$C$12,3,FALSE)</f>
        <v>emma.ticonipa@economiayfinanzas.gob.bo</v>
      </c>
    </row>
    <row r="295" spans="1:5">
      <c r="A295" s="282">
        <v>1274</v>
      </c>
      <c r="B295" s="283" t="s">
        <v>301</v>
      </c>
      <c r="C295" s="374" t="str">
        <f>+VLOOKUP($A295,[3]DISTRIBUCIÓN!$A$8:$G$540,5,FALSE)</f>
        <v>Emma Ticonipa</v>
      </c>
      <c r="D295" s="374" t="str">
        <f>+VLOOKUP(C295,[2]Hoja1!$A$1:$C$12,2,FALSE)</f>
        <v>2183333 - 1635</v>
      </c>
      <c r="E295" s="382" t="str">
        <f>+VLOOKUP(C295,[2]Hoja1!$A$1:$C$12,3,FALSE)</f>
        <v>emma.ticonipa@economiayfinanzas.gob.bo</v>
      </c>
    </row>
    <row r="296" spans="1:5">
      <c r="A296" s="282">
        <v>1275</v>
      </c>
      <c r="B296" s="283" t="s">
        <v>302</v>
      </c>
      <c r="C296" s="374" t="str">
        <f>+VLOOKUP($A296,[3]DISTRIBUCIÓN!$A$8:$G$540,5,FALSE)</f>
        <v>Emma Ticonipa</v>
      </c>
      <c r="D296" s="374" t="str">
        <f>+VLOOKUP(C296,[2]Hoja1!$A$1:$C$12,2,FALSE)</f>
        <v>2183333 - 1635</v>
      </c>
      <c r="E296" s="382" t="str">
        <f>+VLOOKUP(C296,[2]Hoja1!$A$1:$C$12,3,FALSE)</f>
        <v>emma.ticonipa@economiayfinanzas.gob.bo</v>
      </c>
    </row>
    <row r="297" spans="1:5">
      <c r="A297" s="282">
        <v>1276</v>
      </c>
      <c r="B297" s="283" t="s">
        <v>303</v>
      </c>
      <c r="C297" s="374" t="str">
        <f>+VLOOKUP($A297,[3]DISTRIBUCIÓN!$A$8:$G$540,5,FALSE)</f>
        <v>Emma Ticonipa</v>
      </c>
      <c r="D297" s="374" t="str">
        <f>+VLOOKUP(C297,[2]Hoja1!$A$1:$C$12,2,FALSE)</f>
        <v>2183333 - 1635</v>
      </c>
      <c r="E297" s="382" t="str">
        <f>+VLOOKUP(C297,[2]Hoja1!$A$1:$C$12,3,FALSE)</f>
        <v>emma.ticonipa@economiayfinanzas.gob.bo</v>
      </c>
    </row>
    <row r="298" spans="1:5">
      <c r="A298" s="282">
        <v>1277</v>
      </c>
      <c r="B298" s="283" t="s">
        <v>304</v>
      </c>
      <c r="C298" s="374" t="str">
        <f>+VLOOKUP($A298,[3]DISTRIBUCIÓN!$A$8:$G$540,5,FALSE)</f>
        <v>Emma Ticonipa</v>
      </c>
      <c r="D298" s="374" t="str">
        <f>+VLOOKUP(C298,[2]Hoja1!$A$1:$C$12,2,FALSE)</f>
        <v>2183333 - 1635</v>
      </c>
      <c r="E298" s="382" t="str">
        <f>+VLOOKUP(C298,[2]Hoja1!$A$1:$C$12,3,FALSE)</f>
        <v>emma.ticonipa@economiayfinanzas.gob.bo</v>
      </c>
    </row>
    <row r="299" spans="1:5">
      <c r="A299" s="282">
        <v>1278</v>
      </c>
      <c r="B299" s="283" t="s">
        <v>305</v>
      </c>
      <c r="C299" s="374" t="str">
        <f>+VLOOKUP($A299,[3]DISTRIBUCIÓN!$A$8:$G$540,5,FALSE)</f>
        <v>Emma Ticonipa</v>
      </c>
      <c r="D299" s="374" t="str">
        <f>+VLOOKUP(C299,[2]Hoja1!$A$1:$C$12,2,FALSE)</f>
        <v>2183333 - 1635</v>
      </c>
      <c r="E299" s="382" t="str">
        <f>+VLOOKUP(C299,[2]Hoja1!$A$1:$C$12,3,FALSE)</f>
        <v>emma.ticonipa@economiayfinanzas.gob.bo</v>
      </c>
    </row>
    <row r="300" spans="1:5">
      <c r="A300" s="282">
        <v>1279</v>
      </c>
      <c r="B300" s="283" t="s">
        <v>306</v>
      </c>
      <c r="C300" s="374" t="str">
        <f>+VLOOKUP($A300,[3]DISTRIBUCIÓN!$A$8:$G$540,5,FALSE)</f>
        <v>Emma Ticonipa</v>
      </c>
      <c r="D300" s="374" t="str">
        <f>+VLOOKUP(C300,[2]Hoja1!$A$1:$C$12,2,FALSE)</f>
        <v>2183333 - 1635</v>
      </c>
      <c r="E300" s="382" t="str">
        <f>+VLOOKUP(C300,[2]Hoja1!$A$1:$C$12,3,FALSE)</f>
        <v>emma.ticonipa@economiayfinanzas.gob.bo</v>
      </c>
    </row>
    <row r="301" spans="1:5">
      <c r="A301" s="282">
        <v>1280</v>
      </c>
      <c r="B301" s="283" t="s">
        <v>307</v>
      </c>
      <c r="C301" s="374" t="str">
        <f>+VLOOKUP($A301,[3]DISTRIBUCIÓN!$A$8:$G$540,5,FALSE)</f>
        <v>Emma Ticonipa</v>
      </c>
      <c r="D301" s="374" t="str">
        <f>+VLOOKUP(C301,[2]Hoja1!$A$1:$C$12,2,FALSE)</f>
        <v>2183333 - 1635</v>
      </c>
      <c r="E301" s="382" t="str">
        <f>+VLOOKUP(C301,[2]Hoja1!$A$1:$C$12,3,FALSE)</f>
        <v>emma.ticonipa@economiayfinanzas.gob.bo</v>
      </c>
    </row>
    <row r="302" spans="1:5">
      <c r="A302" s="282">
        <v>1281</v>
      </c>
      <c r="B302" s="283" t="s">
        <v>308</v>
      </c>
      <c r="C302" s="374" t="str">
        <f>+VLOOKUP($A302,[3]DISTRIBUCIÓN!$A$8:$G$540,5,FALSE)</f>
        <v>Emma Ticonipa</v>
      </c>
      <c r="D302" s="374" t="str">
        <f>+VLOOKUP(C302,[2]Hoja1!$A$1:$C$12,2,FALSE)</f>
        <v>2183333 - 1635</v>
      </c>
      <c r="E302" s="382" t="str">
        <f>+VLOOKUP(C302,[2]Hoja1!$A$1:$C$12,3,FALSE)</f>
        <v>emma.ticonipa@economiayfinanzas.gob.bo</v>
      </c>
    </row>
    <row r="303" spans="1:5">
      <c r="A303" s="282">
        <v>1282</v>
      </c>
      <c r="B303" s="283" t="s">
        <v>309</v>
      </c>
      <c r="C303" s="374" t="str">
        <f>+VLOOKUP($A303,[3]DISTRIBUCIÓN!$A$8:$G$540,5,FALSE)</f>
        <v>Emma Ticonipa</v>
      </c>
      <c r="D303" s="374" t="str">
        <f>+VLOOKUP(C303,[2]Hoja1!$A$1:$C$12,2,FALSE)</f>
        <v>2183333 - 1635</v>
      </c>
      <c r="E303" s="382" t="str">
        <f>+VLOOKUP(C303,[2]Hoja1!$A$1:$C$12,3,FALSE)</f>
        <v>emma.ticonipa@economiayfinanzas.gob.bo</v>
      </c>
    </row>
    <row r="304" spans="1:5">
      <c r="A304" s="282">
        <v>1283</v>
      </c>
      <c r="B304" s="283" t="s">
        <v>310</v>
      </c>
      <c r="C304" s="374" t="str">
        <f>+VLOOKUP($A304,[3]DISTRIBUCIÓN!$A$8:$G$540,5,FALSE)</f>
        <v>Emma Ticonipa</v>
      </c>
      <c r="D304" s="374" t="str">
        <f>+VLOOKUP(C304,[2]Hoja1!$A$1:$C$12,2,FALSE)</f>
        <v>2183333 - 1635</v>
      </c>
      <c r="E304" s="382" t="str">
        <f>+VLOOKUP(C304,[2]Hoja1!$A$1:$C$12,3,FALSE)</f>
        <v>emma.ticonipa@economiayfinanzas.gob.bo</v>
      </c>
    </row>
    <row r="305" spans="1:5">
      <c r="A305" s="282">
        <v>1284</v>
      </c>
      <c r="B305" s="283" t="s">
        <v>311</v>
      </c>
      <c r="C305" s="374" t="str">
        <f>+VLOOKUP($A305,[3]DISTRIBUCIÓN!$A$8:$G$540,5,FALSE)</f>
        <v>Emma Ticonipa</v>
      </c>
      <c r="D305" s="374" t="str">
        <f>+VLOOKUP(C305,[2]Hoja1!$A$1:$C$12,2,FALSE)</f>
        <v>2183333 - 1635</v>
      </c>
      <c r="E305" s="382" t="str">
        <f>+VLOOKUP(C305,[2]Hoja1!$A$1:$C$12,3,FALSE)</f>
        <v>emma.ticonipa@economiayfinanzas.gob.bo</v>
      </c>
    </row>
    <row r="306" spans="1:5">
      <c r="A306" s="282">
        <v>1285</v>
      </c>
      <c r="B306" s="283" t="s">
        <v>312</v>
      </c>
      <c r="C306" s="374" t="str">
        <f>+VLOOKUP($A306,[3]DISTRIBUCIÓN!$A$8:$G$540,5,FALSE)</f>
        <v>Emma Ticonipa</v>
      </c>
      <c r="D306" s="374" t="str">
        <f>+VLOOKUP(C306,[2]Hoja1!$A$1:$C$12,2,FALSE)</f>
        <v>2183333 - 1635</v>
      </c>
      <c r="E306" s="382" t="str">
        <f>+VLOOKUP(C306,[2]Hoja1!$A$1:$C$12,3,FALSE)</f>
        <v>emma.ticonipa@economiayfinanzas.gob.bo</v>
      </c>
    </row>
    <row r="307" spans="1:5">
      <c r="A307" s="282">
        <v>1286</v>
      </c>
      <c r="B307" s="283" t="s">
        <v>313</v>
      </c>
      <c r="C307" s="374" t="str">
        <f>+VLOOKUP($A307,[3]DISTRIBUCIÓN!$A$8:$G$540,5,FALSE)</f>
        <v>Emma Ticonipa</v>
      </c>
      <c r="D307" s="374" t="str">
        <f>+VLOOKUP(C307,[2]Hoja1!$A$1:$C$12,2,FALSE)</f>
        <v>2183333 - 1635</v>
      </c>
      <c r="E307" s="382" t="str">
        <f>+VLOOKUP(C307,[2]Hoja1!$A$1:$C$12,3,FALSE)</f>
        <v>emma.ticonipa@economiayfinanzas.gob.bo</v>
      </c>
    </row>
    <row r="308" spans="1:5">
      <c r="A308" s="282">
        <v>1287</v>
      </c>
      <c r="B308" s="283" t="s">
        <v>314</v>
      </c>
      <c r="C308" s="374" t="str">
        <f>+VLOOKUP($A308,[3]DISTRIBUCIÓN!$A$8:$G$540,5,FALSE)</f>
        <v>Emma Ticonipa</v>
      </c>
      <c r="D308" s="374" t="str">
        <f>+VLOOKUP(C308,[2]Hoja1!$A$1:$C$12,2,FALSE)</f>
        <v>2183333 - 1635</v>
      </c>
      <c r="E308" s="382" t="str">
        <f>+VLOOKUP(C308,[2]Hoja1!$A$1:$C$12,3,FALSE)</f>
        <v>emma.ticonipa@economiayfinanzas.gob.bo</v>
      </c>
    </row>
    <row r="309" spans="1:5">
      <c r="A309" s="282">
        <v>1301</v>
      </c>
      <c r="B309" s="283" t="s">
        <v>315</v>
      </c>
      <c r="C309" s="374" t="str">
        <f>+VLOOKUP($A309,[3]DISTRIBUCIÓN!$A$8:$G$540,5,FALSE)</f>
        <v>Emma Ticonipa</v>
      </c>
      <c r="D309" s="374" t="str">
        <f>+VLOOKUP(C309,[2]Hoja1!$A$1:$C$12,2,FALSE)</f>
        <v>2183333 - 1635</v>
      </c>
      <c r="E309" s="382" t="str">
        <f>+VLOOKUP(C309,[2]Hoja1!$A$1:$C$12,3,FALSE)</f>
        <v>emma.ticonipa@economiayfinanzas.gob.bo</v>
      </c>
    </row>
    <row r="310" spans="1:5">
      <c r="A310" s="282">
        <v>1302</v>
      </c>
      <c r="B310" s="283" t="s">
        <v>316</v>
      </c>
      <c r="C310" s="374" t="str">
        <f>+VLOOKUP($A310,[3]DISTRIBUCIÓN!$A$8:$G$540,5,FALSE)</f>
        <v>Emma Ticonipa</v>
      </c>
      <c r="D310" s="374" t="str">
        <f>+VLOOKUP(C310,[2]Hoja1!$A$1:$C$12,2,FALSE)</f>
        <v>2183333 - 1635</v>
      </c>
      <c r="E310" s="382" t="str">
        <f>+VLOOKUP(C310,[2]Hoja1!$A$1:$C$12,3,FALSE)</f>
        <v>emma.ticonipa@economiayfinanzas.gob.bo</v>
      </c>
    </row>
    <row r="311" spans="1:5">
      <c r="A311" s="282">
        <v>1303</v>
      </c>
      <c r="B311" s="283" t="s">
        <v>317</v>
      </c>
      <c r="C311" s="374" t="str">
        <f>+VLOOKUP($A311,[3]DISTRIBUCIÓN!$A$8:$G$540,5,FALSE)</f>
        <v>Emma Ticonipa</v>
      </c>
      <c r="D311" s="374" t="str">
        <f>+VLOOKUP(C311,[2]Hoja1!$A$1:$C$12,2,FALSE)</f>
        <v>2183333 - 1635</v>
      </c>
      <c r="E311" s="382" t="str">
        <f>+VLOOKUP(C311,[2]Hoja1!$A$1:$C$12,3,FALSE)</f>
        <v>emma.ticonipa@economiayfinanzas.gob.bo</v>
      </c>
    </row>
    <row r="312" spans="1:5">
      <c r="A312" s="282">
        <v>1304</v>
      </c>
      <c r="B312" s="283" t="s">
        <v>318</v>
      </c>
      <c r="C312" s="374" t="str">
        <f>+VLOOKUP($A312,[3]DISTRIBUCIÓN!$A$8:$G$540,5,FALSE)</f>
        <v>Emma Ticonipa</v>
      </c>
      <c r="D312" s="374" t="str">
        <f>+VLOOKUP(C312,[2]Hoja1!$A$1:$C$12,2,FALSE)</f>
        <v>2183333 - 1635</v>
      </c>
      <c r="E312" s="382" t="str">
        <f>+VLOOKUP(C312,[2]Hoja1!$A$1:$C$12,3,FALSE)</f>
        <v>emma.ticonipa@economiayfinanzas.gob.bo</v>
      </c>
    </row>
    <row r="313" spans="1:5">
      <c r="A313" s="282">
        <v>1305</v>
      </c>
      <c r="B313" s="283" t="s">
        <v>319</v>
      </c>
      <c r="C313" s="374" t="str">
        <f>+VLOOKUP($A313,[3]DISTRIBUCIÓN!$A$8:$G$540,5,FALSE)</f>
        <v>Emma Ticonipa</v>
      </c>
      <c r="D313" s="374" t="str">
        <f>+VLOOKUP(C313,[2]Hoja1!$A$1:$C$12,2,FALSE)</f>
        <v>2183333 - 1635</v>
      </c>
      <c r="E313" s="382" t="str">
        <f>+VLOOKUP(C313,[2]Hoja1!$A$1:$C$12,3,FALSE)</f>
        <v>emma.ticonipa@economiayfinanzas.gob.bo</v>
      </c>
    </row>
    <row r="314" spans="1:5">
      <c r="A314" s="282">
        <v>1306</v>
      </c>
      <c r="B314" s="283" t="s">
        <v>320</v>
      </c>
      <c r="C314" s="374" t="str">
        <f>+VLOOKUP($A314,[3]DISTRIBUCIÓN!$A$8:$G$540,5,FALSE)</f>
        <v>Emma Ticonipa</v>
      </c>
      <c r="D314" s="374" t="str">
        <f>+VLOOKUP(C314,[2]Hoja1!$A$1:$C$12,2,FALSE)</f>
        <v>2183333 - 1635</v>
      </c>
      <c r="E314" s="382" t="str">
        <f>+VLOOKUP(C314,[2]Hoja1!$A$1:$C$12,3,FALSE)</f>
        <v>emma.ticonipa@economiayfinanzas.gob.bo</v>
      </c>
    </row>
    <row r="315" spans="1:5">
      <c r="A315" s="282">
        <v>1307</v>
      </c>
      <c r="B315" s="283" t="s">
        <v>321</v>
      </c>
      <c r="C315" s="374" t="str">
        <f>+VLOOKUP($A315,[3]DISTRIBUCIÓN!$A$8:$G$540,5,FALSE)</f>
        <v>Emma Ticonipa</v>
      </c>
      <c r="D315" s="374" t="str">
        <f>+VLOOKUP(C315,[2]Hoja1!$A$1:$C$12,2,FALSE)</f>
        <v>2183333 - 1635</v>
      </c>
      <c r="E315" s="382" t="str">
        <f>+VLOOKUP(C315,[2]Hoja1!$A$1:$C$12,3,FALSE)</f>
        <v>emma.ticonipa@economiayfinanzas.gob.bo</v>
      </c>
    </row>
    <row r="316" spans="1:5">
      <c r="A316" s="282">
        <v>1308</v>
      </c>
      <c r="B316" s="283" t="s">
        <v>322</v>
      </c>
      <c r="C316" s="374" t="str">
        <f>+VLOOKUP($A316,[3]DISTRIBUCIÓN!$A$8:$G$540,5,FALSE)</f>
        <v>Emma Ticonipa</v>
      </c>
      <c r="D316" s="374" t="str">
        <f>+VLOOKUP(C316,[2]Hoja1!$A$1:$C$12,2,FALSE)</f>
        <v>2183333 - 1635</v>
      </c>
      <c r="E316" s="382" t="str">
        <f>+VLOOKUP(C316,[2]Hoja1!$A$1:$C$12,3,FALSE)</f>
        <v>emma.ticonipa@economiayfinanzas.gob.bo</v>
      </c>
    </row>
    <row r="317" spans="1:5">
      <c r="A317" s="282">
        <v>1309</v>
      </c>
      <c r="B317" s="283" t="s">
        <v>323</v>
      </c>
      <c r="C317" s="374" t="str">
        <f>+VLOOKUP($A317,[3]DISTRIBUCIÓN!$A$8:$G$540,5,FALSE)</f>
        <v>Emma Ticonipa</v>
      </c>
      <c r="D317" s="374" t="str">
        <f>+VLOOKUP(C317,[2]Hoja1!$A$1:$C$12,2,FALSE)</f>
        <v>2183333 - 1635</v>
      </c>
      <c r="E317" s="382" t="str">
        <f>+VLOOKUP(C317,[2]Hoja1!$A$1:$C$12,3,FALSE)</f>
        <v>emma.ticonipa@economiayfinanzas.gob.bo</v>
      </c>
    </row>
    <row r="318" spans="1:5">
      <c r="A318" s="282">
        <v>1310</v>
      </c>
      <c r="B318" s="283" t="s">
        <v>324</v>
      </c>
      <c r="C318" s="374" t="str">
        <f>+VLOOKUP($A318,[3]DISTRIBUCIÓN!$A$8:$G$540,5,FALSE)</f>
        <v>Emma Ticonipa</v>
      </c>
      <c r="D318" s="374" t="str">
        <f>+VLOOKUP(C318,[2]Hoja1!$A$1:$C$12,2,FALSE)</f>
        <v>2183333 - 1635</v>
      </c>
      <c r="E318" s="382" t="str">
        <f>+VLOOKUP(C318,[2]Hoja1!$A$1:$C$12,3,FALSE)</f>
        <v>emma.ticonipa@economiayfinanzas.gob.bo</v>
      </c>
    </row>
    <row r="319" spans="1:5">
      <c r="A319" s="282">
        <v>1311</v>
      </c>
      <c r="B319" s="283" t="s">
        <v>325</v>
      </c>
      <c r="C319" s="374" t="str">
        <f>+VLOOKUP($A319,[3]DISTRIBUCIÓN!$A$8:$G$540,5,FALSE)</f>
        <v>Emma Ticonipa</v>
      </c>
      <c r="D319" s="374" t="str">
        <f>+VLOOKUP(C319,[2]Hoja1!$A$1:$C$12,2,FALSE)</f>
        <v>2183333 - 1635</v>
      </c>
      <c r="E319" s="382" t="str">
        <f>+VLOOKUP(C319,[2]Hoja1!$A$1:$C$12,3,FALSE)</f>
        <v>emma.ticonipa@economiayfinanzas.gob.bo</v>
      </c>
    </row>
    <row r="320" spans="1:5">
      <c r="A320" s="282">
        <v>1312</v>
      </c>
      <c r="B320" s="283" t="s">
        <v>326</v>
      </c>
      <c r="C320" s="374" t="str">
        <f>+VLOOKUP($A320,[3]DISTRIBUCIÓN!$A$8:$G$540,5,FALSE)</f>
        <v>Emma Ticonipa</v>
      </c>
      <c r="D320" s="374" t="str">
        <f>+VLOOKUP(C320,[2]Hoja1!$A$1:$C$12,2,FALSE)</f>
        <v>2183333 - 1635</v>
      </c>
      <c r="E320" s="382" t="str">
        <f>+VLOOKUP(C320,[2]Hoja1!$A$1:$C$12,3,FALSE)</f>
        <v>emma.ticonipa@economiayfinanzas.gob.bo</v>
      </c>
    </row>
    <row r="321" spans="1:5">
      <c r="A321" s="282">
        <v>1313</v>
      </c>
      <c r="B321" s="283" t="s">
        <v>327</v>
      </c>
      <c r="C321" s="374" t="str">
        <f>+VLOOKUP($A321,[3]DISTRIBUCIÓN!$A$8:$G$540,5,FALSE)</f>
        <v>Emma Ticonipa</v>
      </c>
      <c r="D321" s="374" t="str">
        <f>+VLOOKUP(C321,[2]Hoja1!$A$1:$C$12,2,FALSE)</f>
        <v>2183333 - 1635</v>
      </c>
      <c r="E321" s="382" t="str">
        <f>+VLOOKUP(C321,[2]Hoja1!$A$1:$C$12,3,FALSE)</f>
        <v>emma.ticonipa@economiayfinanzas.gob.bo</v>
      </c>
    </row>
    <row r="322" spans="1:5">
      <c r="A322" s="282">
        <v>1314</v>
      </c>
      <c r="B322" s="283" t="s">
        <v>328</v>
      </c>
      <c r="C322" s="374" t="str">
        <f>+VLOOKUP($A322,[3]DISTRIBUCIÓN!$A$8:$G$540,5,FALSE)</f>
        <v>Emma Ticonipa</v>
      </c>
      <c r="D322" s="374" t="str">
        <f>+VLOOKUP(C322,[2]Hoja1!$A$1:$C$12,2,FALSE)</f>
        <v>2183333 - 1635</v>
      </c>
      <c r="E322" s="382" t="str">
        <f>+VLOOKUP(C322,[2]Hoja1!$A$1:$C$12,3,FALSE)</f>
        <v>emma.ticonipa@economiayfinanzas.gob.bo</v>
      </c>
    </row>
    <row r="323" spans="1:5">
      <c r="A323" s="282">
        <v>1315</v>
      </c>
      <c r="B323" s="283" t="s">
        <v>329</v>
      </c>
      <c r="C323" s="374" t="str">
        <f>+VLOOKUP($A323,[3]DISTRIBUCIÓN!$A$8:$G$540,5,FALSE)</f>
        <v>Emma Ticonipa</v>
      </c>
      <c r="D323" s="374" t="str">
        <f>+VLOOKUP(C323,[2]Hoja1!$A$1:$C$12,2,FALSE)</f>
        <v>2183333 - 1635</v>
      </c>
      <c r="E323" s="382" t="str">
        <f>+VLOOKUP(C323,[2]Hoja1!$A$1:$C$12,3,FALSE)</f>
        <v>emma.ticonipa@economiayfinanzas.gob.bo</v>
      </c>
    </row>
    <row r="324" spans="1:5">
      <c r="A324" s="282">
        <v>1316</v>
      </c>
      <c r="B324" s="283" t="s">
        <v>330</v>
      </c>
      <c r="C324" s="374" t="str">
        <f>+VLOOKUP($A324,[3]DISTRIBUCIÓN!$A$8:$G$540,5,FALSE)</f>
        <v>Emma Ticonipa</v>
      </c>
      <c r="D324" s="374" t="str">
        <f>+VLOOKUP(C324,[2]Hoja1!$A$1:$C$12,2,FALSE)</f>
        <v>2183333 - 1635</v>
      </c>
      <c r="E324" s="382" t="str">
        <f>+VLOOKUP(C324,[2]Hoja1!$A$1:$C$12,3,FALSE)</f>
        <v>emma.ticonipa@economiayfinanzas.gob.bo</v>
      </c>
    </row>
    <row r="325" spans="1:5">
      <c r="A325" s="282">
        <v>1317</v>
      </c>
      <c r="B325" s="283" t="s">
        <v>331</v>
      </c>
      <c r="C325" s="374" t="str">
        <f>+VLOOKUP($A325,[3]DISTRIBUCIÓN!$A$8:$G$540,5,FALSE)</f>
        <v>Emma Ticonipa</v>
      </c>
      <c r="D325" s="374" t="str">
        <f>+VLOOKUP(C325,[2]Hoja1!$A$1:$C$12,2,FALSE)</f>
        <v>2183333 - 1635</v>
      </c>
      <c r="E325" s="382" t="str">
        <f>+VLOOKUP(C325,[2]Hoja1!$A$1:$C$12,3,FALSE)</f>
        <v>emma.ticonipa@economiayfinanzas.gob.bo</v>
      </c>
    </row>
    <row r="326" spans="1:5">
      <c r="A326" s="282">
        <v>1318</v>
      </c>
      <c r="B326" s="283" t="s">
        <v>332</v>
      </c>
      <c r="C326" s="374" t="str">
        <f>+VLOOKUP($A326,[3]DISTRIBUCIÓN!$A$8:$G$540,5,FALSE)</f>
        <v>Emma Ticonipa</v>
      </c>
      <c r="D326" s="374" t="str">
        <f>+VLOOKUP(C326,[2]Hoja1!$A$1:$C$12,2,FALSE)</f>
        <v>2183333 - 1635</v>
      </c>
      <c r="E326" s="382" t="str">
        <f>+VLOOKUP(C326,[2]Hoja1!$A$1:$C$12,3,FALSE)</f>
        <v>emma.ticonipa@economiayfinanzas.gob.bo</v>
      </c>
    </row>
    <row r="327" spans="1:5">
      <c r="A327" s="282">
        <v>1319</v>
      </c>
      <c r="B327" s="283" t="s">
        <v>333</v>
      </c>
      <c r="C327" s="374" t="str">
        <f>+VLOOKUP($A327,[3]DISTRIBUCIÓN!$A$8:$G$540,5,FALSE)</f>
        <v>Emma Ticonipa</v>
      </c>
      <c r="D327" s="374" t="str">
        <f>+VLOOKUP(C327,[2]Hoja1!$A$1:$C$12,2,FALSE)</f>
        <v>2183333 - 1635</v>
      </c>
      <c r="E327" s="382" t="str">
        <f>+VLOOKUP(C327,[2]Hoja1!$A$1:$C$12,3,FALSE)</f>
        <v>emma.ticonipa@economiayfinanzas.gob.bo</v>
      </c>
    </row>
    <row r="328" spans="1:5">
      <c r="A328" s="282">
        <v>1320</v>
      </c>
      <c r="B328" s="283" t="s">
        <v>334</v>
      </c>
      <c r="C328" s="374" t="str">
        <f>+VLOOKUP($A328,[3]DISTRIBUCIÓN!$A$8:$G$540,5,FALSE)</f>
        <v>Emma Ticonipa</v>
      </c>
      <c r="D328" s="374" t="str">
        <f>+VLOOKUP(C328,[2]Hoja1!$A$1:$C$12,2,FALSE)</f>
        <v>2183333 - 1635</v>
      </c>
      <c r="E328" s="382" t="str">
        <f>+VLOOKUP(C328,[2]Hoja1!$A$1:$C$12,3,FALSE)</f>
        <v>emma.ticonipa@economiayfinanzas.gob.bo</v>
      </c>
    </row>
    <row r="329" spans="1:5">
      <c r="A329" s="282">
        <v>1321</v>
      </c>
      <c r="B329" s="283" t="s">
        <v>335</v>
      </c>
      <c r="C329" s="374" t="str">
        <f>+VLOOKUP($A329,[3]DISTRIBUCIÓN!$A$8:$G$540,5,FALSE)</f>
        <v>Emma Ticonipa</v>
      </c>
      <c r="D329" s="374" t="str">
        <f>+VLOOKUP(C329,[2]Hoja1!$A$1:$C$12,2,FALSE)</f>
        <v>2183333 - 1635</v>
      </c>
      <c r="E329" s="382" t="str">
        <f>+VLOOKUP(C329,[2]Hoja1!$A$1:$C$12,3,FALSE)</f>
        <v>emma.ticonipa@economiayfinanzas.gob.bo</v>
      </c>
    </row>
    <row r="330" spans="1:5">
      <c r="A330" s="282">
        <v>1322</v>
      </c>
      <c r="B330" s="283" t="s">
        <v>336</v>
      </c>
      <c r="C330" s="374" t="str">
        <f>+VLOOKUP($A330,[3]DISTRIBUCIÓN!$A$8:$G$540,5,FALSE)</f>
        <v>Emma Ticonipa</v>
      </c>
      <c r="D330" s="374" t="str">
        <f>+VLOOKUP(C330,[2]Hoja1!$A$1:$C$12,2,FALSE)</f>
        <v>2183333 - 1635</v>
      </c>
      <c r="E330" s="382" t="str">
        <f>+VLOOKUP(C330,[2]Hoja1!$A$1:$C$12,3,FALSE)</f>
        <v>emma.ticonipa@economiayfinanzas.gob.bo</v>
      </c>
    </row>
    <row r="331" spans="1:5">
      <c r="A331" s="282">
        <v>1323</v>
      </c>
      <c r="B331" s="283" t="s">
        <v>337</v>
      </c>
      <c r="C331" s="374" t="str">
        <f>+VLOOKUP($A331,[3]DISTRIBUCIÓN!$A$8:$G$540,5,FALSE)</f>
        <v>Emma Ticonipa</v>
      </c>
      <c r="D331" s="374" t="str">
        <f>+VLOOKUP(C331,[2]Hoja1!$A$1:$C$12,2,FALSE)</f>
        <v>2183333 - 1635</v>
      </c>
      <c r="E331" s="382" t="str">
        <f>+VLOOKUP(C331,[2]Hoja1!$A$1:$C$12,3,FALSE)</f>
        <v>emma.ticonipa@economiayfinanzas.gob.bo</v>
      </c>
    </row>
    <row r="332" spans="1:5">
      <c r="A332" s="282">
        <v>1324</v>
      </c>
      <c r="B332" s="283" t="s">
        <v>338</v>
      </c>
      <c r="C332" s="374" t="str">
        <f>+VLOOKUP($A332,[3]DISTRIBUCIÓN!$A$8:$G$540,5,FALSE)</f>
        <v>Emma Ticonipa</v>
      </c>
      <c r="D332" s="374" t="str">
        <f>+VLOOKUP(C332,[2]Hoja1!$A$1:$C$12,2,FALSE)</f>
        <v>2183333 - 1635</v>
      </c>
      <c r="E332" s="382" t="str">
        <f>+VLOOKUP(C332,[2]Hoja1!$A$1:$C$12,3,FALSE)</f>
        <v>emma.ticonipa@economiayfinanzas.gob.bo</v>
      </c>
    </row>
    <row r="333" spans="1:5">
      <c r="A333" s="282">
        <v>1325</v>
      </c>
      <c r="B333" s="283" t="s">
        <v>339</v>
      </c>
      <c r="C333" s="374" t="str">
        <f>+VLOOKUP($A333,[3]DISTRIBUCIÓN!$A$8:$G$540,5,FALSE)</f>
        <v>Emma Ticonipa</v>
      </c>
      <c r="D333" s="374" t="str">
        <f>+VLOOKUP(C333,[2]Hoja1!$A$1:$C$12,2,FALSE)</f>
        <v>2183333 - 1635</v>
      </c>
      <c r="E333" s="382" t="str">
        <f>+VLOOKUP(C333,[2]Hoja1!$A$1:$C$12,3,FALSE)</f>
        <v>emma.ticonipa@economiayfinanzas.gob.bo</v>
      </c>
    </row>
    <row r="334" spans="1:5">
      <c r="A334" s="282">
        <v>1326</v>
      </c>
      <c r="B334" s="283" t="s">
        <v>340</v>
      </c>
      <c r="C334" s="374" t="str">
        <f>+VLOOKUP($A334,[3]DISTRIBUCIÓN!$A$8:$G$540,5,FALSE)</f>
        <v>Emma Ticonipa</v>
      </c>
      <c r="D334" s="374" t="str">
        <f>+VLOOKUP(C334,[2]Hoja1!$A$1:$C$12,2,FALSE)</f>
        <v>2183333 - 1635</v>
      </c>
      <c r="E334" s="382" t="str">
        <f>+VLOOKUP(C334,[2]Hoja1!$A$1:$C$12,3,FALSE)</f>
        <v>emma.ticonipa@economiayfinanzas.gob.bo</v>
      </c>
    </row>
    <row r="335" spans="1:5">
      <c r="A335" s="282">
        <v>1327</v>
      </c>
      <c r="B335" s="283" t="s">
        <v>341</v>
      </c>
      <c r="C335" s="374" t="str">
        <f>+VLOOKUP($A335,[3]DISTRIBUCIÓN!$A$8:$G$540,5,FALSE)</f>
        <v>Emma Ticonipa</v>
      </c>
      <c r="D335" s="374" t="str">
        <f>+VLOOKUP(C335,[2]Hoja1!$A$1:$C$12,2,FALSE)</f>
        <v>2183333 - 1635</v>
      </c>
      <c r="E335" s="382" t="str">
        <f>+VLOOKUP(C335,[2]Hoja1!$A$1:$C$12,3,FALSE)</f>
        <v>emma.ticonipa@economiayfinanzas.gob.bo</v>
      </c>
    </row>
    <row r="336" spans="1:5">
      <c r="A336" s="282">
        <v>1328</v>
      </c>
      <c r="B336" s="283" t="s">
        <v>342</v>
      </c>
      <c r="C336" s="374" t="str">
        <f>+VLOOKUP($A336,[3]DISTRIBUCIÓN!$A$8:$G$540,5,FALSE)</f>
        <v>Emma Ticonipa</v>
      </c>
      <c r="D336" s="374" t="str">
        <f>+VLOOKUP(C336,[2]Hoja1!$A$1:$C$12,2,FALSE)</f>
        <v>2183333 - 1635</v>
      </c>
      <c r="E336" s="382" t="str">
        <f>+VLOOKUP(C336,[2]Hoja1!$A$1:$C$12,3,FALSE)</f>
        <v>emma.ticonipa@economiayfinanzas.gob.bo</v>
      </c>
    </row>
    <row r="337" spans="1:5">
      <c r="A337" s="282">
        <v>1329</v>
      </c>
      <c r="B337" s="283" t="s">
        <v>343</v>
      </c>
      <c r="C337" s="374" t="str">
        <f>+VLOOKUP($A337,[3]DISTRIBUCIÓN!$A$8:$G$540,5,FALSE)</f>
        <v>Emma Ticonipa</v>
      </c>
      <c r="D337" s="374" t="str">
        <f>+VLOOKUP(C337,[2]Hoja1!$A$1:$C$12,2,FALSE)</f>
        <v>2183333 - 1635</v>
      </c>
      <c r="E337" s="382" t="str">
        <f>+VLOOKUP(C337,[2]Hoja1!$A$1:$C$12,3,FALSE)</f>
        <v>emma.ticonipa@economiayfinanzas.gob.bo</v>
      </c>
    </row>
    <row r="338" spans="1:5">
      <c r="A338" s="282">
        <v>1330</v>
      </c>
      <c r="B338" s="283" t="s">
        <v>344</v>
      </c>
      <c r="C338" s="374" t="str">
        <f>+VLOOKUP($A338,[3]DISTRIBUCIÓN!$A$8:$G$540,5,FALSE)</f>
        <v>Emma Ticonipa</v>
      </c>
      <c r="D338" s="374" t="str">
        <f>+VLOOKUP(C338,[2]Hoja1!$A$1:$C$12,2,FALSE)</f>
        <v>2183333 - 1635</v>
      </c>
      <c r="E338" s="382" t="str">
        <f>+VLOOKUP(C338,[2]Hoja1!$A$1:$C$12,3,FALSE)</f>
        <v>emma.ticonipa@economiayfinanzas.gob.bo</v>
      </c>
    </row>
    <row r="339" spans="1:5">
      <c r="A339" s="282">
        <v>1331</v>
      </c>
      <c r="B339" s="283" t="s">
        <v>345</v>
      </c>
      <c r="C339" s="374" t="str">
        <f>+VLOOKUP($A339,[3]DISTRIBUCIÓN!$A$8:$G$540,5,FALSE)</f>
        <v>Emma Ticonipa</v>
      </c>
      <c r="D339" s="374" t="str">
        <f>+VLOOKUP(C339,[2]Hoja1!$A$1:$C$12,2,FALSE)</f>
        <v>2183333 - 1635</v>
      </c>
      <c r="E339" s="382" t="str">
        <f>+VLOOKUP(C339,[2]Hoja1!$A$1:$C$12,3,FALSE)</f>
        <v>emma.ticonipa@economiayfinanzas.gob.bo</v>
      </c>
    </row>
    <row r="340" spans="1:5">
      <c r="A340" s="282">
        <v>1332</v>
      </c>
      <c r="B340" s="283" t="s">
        <v>346</v>
      </c>
      <c r="C340" s="374" t="str">
        <f>+VLOOKUP($A340,[3]DISTRIBUCIÓN!$A$8:$G$540,5,FALSE)</f>
        <v>Emma Ticonipa</v>
      </c>
      <c r="D340" s="374" t="str">
        <f>+VLOOKUP(C340,[2]Hoja1!$A$1:$C$12,2,FALSE)</f>
        <v>2183333 - 1635</v>
      </c>
      <c r="E340" s="382" t="str">
        <f>+VLOOKUP(C340,[2]Hoja1!$A$1:$C$12,3,FALSE)</f>
        <v>emma.ticonipa@economiayfinanzas.gob.bo</v>
      </c>
    </row>
    <row r="341" spans="1:5">
      <c r="A341" s="282">
        <v>1333</v>
      </c>
      <c r="B341" s="283" t="s">
        <v>347</v>
      </c>
      <c r="C341" s="374" t="str">
        <f>+VLOOKUP($A341,[3]DISTRIBUCIÓN!$A$8:$G$540,5,FALSE)</f>
        <v>Emma Ticonipa</v>
      </c>
      <c r="D341" s="374" t="str">
        <f>+VLOOKUP(C341,[2]Hoja1!$A$1:$C$12,2,FALSE)</f>
        <v>2183333 - 1635</v>
      </c>
      <c r="E341" s="382" t="str">
        <f>+VLOOKUP(C341,[2]Hoja1!$A$1:$C$12,3,FALSE)</f>
        <v>emma.ticonipa@economiayfinanzas.gob.bo</v>
      </c>
    </row>
    <row r="342" spans="1:5">
      <c r="A342" s="282">
        <v>1334</v>
      </c>
      <c r="B342" s="283" t="s">
        <v>348</v>
      </c>
      <c r="C342" s="374" t="str">
        <f>+VLOOKUP($A342,[3]DISTRIBUCIÓN!$A$8:$G$540,5,FALSE)</f>
        <v>Emma Ticonipa</v>
      </c>
      <c r="D342" s="374" t="str">
        <f>+VLOOKUP(C342,[2]Hoja1!$A$1:$C$12,2,FALSE)</f>
        <v>2183333 - 1635</v>
      </c>
      <c r="E342" s="382" t="str">
        <f>+VLOOKUP(C342,[2]Hoja1!$A$1:$C$12,3,FALSE)</f>
        <v>emma.ticonipa@economiayfinanzas.gob.bo</v>
      </c>
    </row>
    <row r="343" spans="1:5">
      <c r="A343" s="282">
        <v>1335</v>
      </c>
      <c r="B343" s="283" t="s">
        <v>349</v>
      </c>
      <c r="C343" s="374" t="str">
        <f>+VLOOKUP($A343,[3]DISTRIBUCIÓN!$A$8:$G$540,5,FALSE)</f>
        <v>Emma Ticonipa</v>
      </c>
      <c r="D343" s="374" t="str">
        <f>+VLOOKUP(C343,[2]Hoja1!$A$1:$C$12,2,FALSE)</f>
        <v>2183333 - 1635</v>
      </c>
      <c r="E343" s="382" t="str">
        <f>+VLOOKUP(C343,[2]Hoja1!$A$1:$C$12,3,FALSE)</f>
        <v>emma.ticonipa@economiayfinanzas.gob.bo</v>
      </c>
    </row>
    <row r="344" spans="1:5">
      <c r="A344" s="282">
        <v>1336</v>
      </c>
      <c r="B344" s="283" t="s">
        <v>350</v>
      </c>
      <c r="C344" s="374" t="str">
        <f>+VLOOKUP($A344,[3]DISTRIBUCIÓN!$A$8:$G$540,5,FALSE)</f>
        <v>Emma Ticonipa</v>
      </c>
      <c r="D344" s="374" t="str">
        <f>+VLOOKUP(C344,[2]Hoja1!$A$1:$C$12,2,FALSE)</f>
        <v>2183333 - 1635</v>
      </c>
      <c r="E344" s="382" t="str">
        <f>+VLOOKUP(C344,[2]Hoja1!$A$1:$C$12,3,FALSE)</f>
        <v>emma.ticonipa@economiayfinanzas.gob.bo</v>
      </c>
    </row>
    <row r="345" spans="1:5">
      <c r="A345" s="282">
        <v>1337</v>
      </c>
      <c r="B345" s="283" t="s">
        <v>351</v>
      </c>
      <c r="C345" s="374" t="str">
        <f>+VLOOKUP($A345,[3]DISTRIBUCIÓN!$A$8:$G$540,5,FALSE)</f>
        <v>Emma Ticonipa</v>
      </c>
      <c r="D345" s="374" t="str">
        <f>+VLOOKUP(C345,[2]Hoja1!$A$1:$C$12,2,FALSE)</f>
        <v>2183333 - 1635</v>
      </c>
      <c r="E345" s="382" t="str">
        <f>+VLOOKUP(C345,[2]Hoja1!$A$1:$C$12,3,FALSE)</f>
        <v>emma.ticonipa@economiayfinanzas.gob.bo</v>
      </c>
    </row>
    <row r="346" spans="1:5">
      <c r="A346" s="282">
        <v>1338</v>
      </c>
      <c r="B346" s="283" t="s">
        <v>352</v>
      </c>
      <c r="C346" s="374" t="str">
        <f>+VLOOKUP($A346,[3]DISTRIBUCIÓN!$A$8:$G$540,5,FALSE)</f>
        <v>Emma Ticonipa</v>
      </c>
      <c r="D346" s="374" t="str">
        <f>+VLOOKUP(C346,[2]Hoja1!$A$1:$C$12,2,FALSE)</f>
        <v>2183333 - 1635</v>
      </c>
      <c r="E346" s="382" t="str">
        <f>+VLOOKUP(C346,[2]Hoja1!$A$1:$C$12,3,FALSE)</f>
        <v>emma.ticonipa@economiayfinanzas.gob.bo</v>
      </c>
    </row>
    <row r="347" spans="1:5">
      <c r="A347" s="282">
        <v>1339</v>
      </c>
      <c r="B347" s="283" t="s">
        <v>353</v>
      </c>
      <c r="C347" s="374" t="str">
        <f>+VLOOKUP($A347,[3]DISTRIBUCIÓN!$A$8:$G$540,5,FALSE)</f>
        <v>Emma Ticonipa</v>
      </c>
      <c r="D347" s="374" t="str">
        <f>+VLOOKUP(C347,[2]Hoja1!$A$1:$C$12,2,FALSE)</f>
        <v>2183333 - 1635</v>
      </c>
      <c r="E347" s="382" t="str">
        <f>+VLOOKUP(C347,[2]Hoja1!$A$1:$C$12,3,FALSE)</f>
        <v>emma.ticonipa@economiayfinanzas.gob.bo</v>
      </c>
    </row>
    <row r="348" spans="1:5">
      <c r="A348" s="282">
        <v>1340</v>
      </c>
      <c r="B348" s="283" t="s">
        <v>354</v>
      </c>
      <c r="C348" s="374" t="str">
        <f>+VLOOKUP($A348,[3]DISTRIBUCIÓN!$A$8:$G$540,5,FALSE)</f>
        <v>Emma Ticonipa</v>
      </c>
      <c r="D348" s="374" t="str">
        <f>+VLOOKUP(C348,[2]Hoja1!$A$1:$C$12,2,FALSE)</f>
        <v>2183333 - 1635</v>
      </c>
      <c r="E348" s="382" t="str">
        <f>+VLOOKUP(C348,[2]Hoja1!$A$1:$C$12,3,FALSE)</f>
        <v>emma.ticonipa@economiayfinanzas.gob.bo</v>
      </c>
    </row>
    <row r="349" spans="1:5">
      <c r="A349" s="282">
        <v>1341</v>
      </c>
      <c r="B349" s="283" t="s">
        <v>355</v>
      </c>
      <c r="C349" s="374" t="str">
        <f>+VLOOKUP($A349,[3]DISTRIBUCIÓN!$A$8:$G$540,5,FALSE)</f>
        <v>Emma Ticonipa</v>
      </c>
      <c r="D349" s="374" t="str">
        <f>+VLOOKUP(C349,[2]Hoja1!$A$1:$C$12,2,FALSE)</f>
        <v>2183333 - 1635</v>
      </c>
      <c r="E349" s="382" t="str">
        <f>+VLOOKUP(C349,[2]Hoja1!$A$1:$C$12,3,FALSE)</f>
        <v>emma.ticonipa@economiayfinanzas.gob.bo</v>
      </c>
    </row>
    <row r="350" spans="1:5">
      <c r="A350" s="282">
        <v>1342</v>
      </c>
      <c r="B350" s="283" t="s">
        <v>356</v>
      </c>
      <c r="C350" s="374" t="str">
        <f>+VLOOKUP($A350,[3]DISTRIBUCIÓN!$A$8:$G$540,5,FALSE)</f>
        <v>Emma Ticonipa</v>
      </c>
      <c r="D350" s="374" t="str">
        <f>+VLOOKUP(C350,[2]Hoja1!$A$1:$C$12,2,FALSE)</f>
        <v>2183333 - 1635</v>
      </c>
      <c r="E350" s="382" t="str">
        <f>+VLOOKUP(C350,[2]Hoja1!$A$1:$C$12,3,FALSE)</f>
        <v>emma.ticonipa@economiayfinanzas.gob.bo</v>
      </c>
    </row>
    <row r="351" spans="1:5">
      <c r="A351" s="282">
        <v>1343</v>
      </c>
      <c r="B351" s="283" t="s">
        <v>357</v>
      </c>
      <c r="C351" s="374" t="str">
        <f>+VLOOKUP($A351,[3]DISTRIBUCIÓN!$A$8:$G$540,5,FALSE)</f>
        <v>Emma Ticonipa</v>
      </c>
      <c r="D351" s="374" t="str">
        <f>+VLOOKUP(C351,[2]Hoja1!$A$1:$C$12,2,FALSE)</f>
        <v>2183333 - 1635</v>
      </c>
      <c r="E351" s="382" t="str">
        <f>+VLOOKUP(C351,[2]Hoja1!$A$1:$C$12,3,FALSE)</f>
        <v>emma.ticonipa@economiayfinanzas.gob.bo</v>
      </c>
    </row>
    <row r="352" spans="1:5">
      <c r="A352" s="282">
        <v>1344</v>
      </c>
      <c r="B352" s="283" t="s">
        <v>358</v>
      </c>
      <c r="C352" s="374" t="str">
        <f>+VLOOKUP($A352,[3]DISTRIBUCIÓN!$A$8:$G$540,5,FALSE)</f>
        <v>Emma Ticonipa</v>
      </c>
      <c r="D352" s="374" t="str">
        <f>+VLOOKUP(C352,[2]Hoja1!$A$1:$C$12,2,FALSE)</f>
        <v>2183333 - 1635</v>
      </c>
      <c r="E352" s="382" t="str">
        <f>+VLOOKUP(C352,[2]Hoja1!$A$1:$C$12,3,FALSE)</f>
        <v>emma.ticonipa@economiayfinanzas.gob.bo</v>
      </c>
    </row>
    <row r="353" spans="1:5">
      <c r="A353" s="282">
        <v>1345</v>
      </c>
      <c r="B353" s="283" t="s">
        <v>359</v>
      </c>
      <c r="C353" s="374" t="str">
        <f>+VLOOKUP($A353,[3]DISTRIBUCIÓN!$A$8:$G$540,5,FALSE)</f>
        <v>Emma Ticonipa</v>
      </c>
      <c r="D353" s="374" t="str">
        <f>+VLOOKUP(C353,[2]Hoja1!$A$1:$C$12,2,FALSE)</f>
        <v>2183333 - 1635</v>
      </c>
      <c r="E353" s="382" t="str">
        <f>+VLOOKUP(C353,[2]Hoja1!$A$1:$C$12,3,FALSE)</f>
        <v>emma.ticonipa@economiayfinanzas.gob.bo</v>
      </c>
    </row>
    <row r="354" spans="1:5">
      <c r="A354" s="282">
        <v>1346</v>
      </c>
      <c r="B354" s="283" t="s">
        <v>360</v>
      </c>
      <c r="C354" s="374" t="str">
        <f>+VLOOKUP($A354,[3]DISTRIBUCIÓN!$A$8:$G$540,5,FALSE)</f>
        <v>Emma Ticonipa</v>
      </c>
      <c r="D354" s="374" t="str">
        <f>+VLOOKUP(C354,[2]Hoja1!$A$1:$C$12,2,FALSE)</f>
        <v>2183333 - 1635</v>
      </c>
      <c r="E354" s="382" t="str">
        <f>+VLOOKUP(C354,[2]Hoja1!$A$1:$C$12,3,FALSE)</f>
        <v>emma.ticonipa@economiayfinanzas.gob.bo</v>
      </c>
    </row>
    <row r="355" spans="1:5">
      <c r="A355" s="282">
        <v>1347</v>
      </c>
      <c r="B355" s="283" t="s">
        <v>361</v>
      </c>
      <c r="C355" s="374" t="str">
        <f>+VLOOKUP($A355,[3]DISTRIBUCIÓN!$A$8:$G$540,5,FALSE)</f>
        <v>Emma Ticonipa</v>
      </c>
      <c r="D355" s="374" t="str">
        <f>+VLOOKUP(C355,[2]Hoja1!$A$1:$C$12,2,FALSE)</f>
        <v>2183333 - 1635</v>
      </c>
      <c r="E355" s="382" t="str">
        <f>+VLOOKUP(C355,[2]Hoja1!$A$1:$C$12,3,FALSE)</f>
        <v>emma.ticonipa@economiayfinanzas.gob.bo</v>
      </c>
    </row>
    <row r="356" spans="1:5">
      <c r="A356" s="282">
        <v>1401</v>
      </c>
      <c r="B356" s="283" t="s">
        <v>362</v>
      </c>
      <c r="C356" s="374" t="str">
        <f>+VLOOKUP($A356,[3]DISTRIBUCIÓN!$A$8:$G$540,5,FALSE)</f>
        <v>Emma Ticonipa</v>
      </c>
      <c r="D356" s="374" t="str">
        <f>+VLOOKUP(C356,[2]Hoja1!$A$1:$C$12,2,FALSE)</f>
        <v>2183333 - 1635</v>
      </c>
      <c r="E356" s="382" t="str">
        <f>+VLOOKUP(C356,[2]Hoja1!$A$1:$C$12,3,FALSE)</f>
        <v>emma.ticonipa@economiayfinanzas.gob.bo</v>
      </c>
    </row>
    <row r="357" spans="1:5">
      <c r="A357" s="282">
        <v>1402</v>
      </c>
      <c r="B357" s="283" t="s">
        <v>363</v>
      </c>
      <c r="C357" s="374" t="str">
        <f>+VLOOKUP($A357,[3]DISTRIBUCIÓN!$A$8:$G$540,5,FALSE)</f>
        <v>Emma Ticonipa</v>
      </c>
      <c r="D357" s="374" t="str">
        <f>+VLOOKUP(C357,[2]Hoja1!$A$1:$C$12,2,FALSE)</f>
        <v>2183333 - 1635</v>
      </c>
      <c r="E357" s="382" t="str">
        <f>+VLOOKUP(C357,[2]Hoja1!$A$1:$C$12,3,FALSE)</f>
        <v>emma.ticonipa@economiayfinanzas.gob.bo</v>
      </c>
    </row>
    <row r="358" spans="1:5">
      <c r="A358" s="282">
        <v>1403</v>
      </c>
      <c r="B358" s="283" t="s">
        <v>1375</v>
      </c>
      <c r="C358" s="374" t="str">
        <f>+VLOOKUP($A358,[3]DISTRIBUCIÓN!$A$8:$G$540,5,FALSE)</f>
        <v>Emma Ticonipa</v>
      </c>
      <c r="D358" s="374" t="str">
        <f>+VLOOKUP(C358,[2]Hoja1!$A$1:$C$12,2,FALSE)</f>
        <v>2183333 - 1635</v>
      </c>
      <c r="E358" s="382" t="str">
        <f>+VLOOKUP(C358,[2]Hoja1!$A$1:$C$12,3,FALSE)</f>
        <v>emma.ticonipa@economiayfinanzas.gob.bo</v>
      </c>
    </row>
    <row r="359" spans="1:5">
      <c r="A359" s="282">
        <v>1404</v>
      </c>
      <c r="B359" s="283" t="s">
        <v>364</v>
      </c>
      <c r="C359" s="374" t="str">
        <f>+VLOOKUP($A359,[3]DISTRIBUCIÓN!$A$8:$G$540,5,FALSE)</f>
        <v>Emma Ticonipa</v>
      </c>
      <c r="D359" s="374" t="str">
        <f>+VLOOKUP(C359,[2]Hoja1!$A$1:$C$12,2,FALSE)</f>
        <v>2183333 - 1635</v>
      </c>
      <c r="E359" s="382" t="str">
        <f>+VLOOKUP(C359,[2]Hoja1!$A$1:$C$12,3,FALSE)</f>
        <v>emma.ticonipa@economiayfinanzas.gob.bo</v>
      </c>
    </row>
    <row r="360" spans="1:5">
      <c r="A360" s="282">
        <v>1405</v>
      </c>
      <c r="B360" s="283" t="s">
        <v>365</v>
      </c>
      <c r="C360" s="374" t="str">
        <f>+VLOOKUP($A360,[3]DISTRIBUCIÓN!$A$8:$G$540,5,FALSE)</f>
        <v>Emma Ticonipa</v>
      </c>
      <c r="D360" s="374" t="str">
        <f>+VLOOKUP(C360,[2]Hoja1!$A$1:$C$12,2,FALSE)</f>
        <v>2183333 - 1635</v>
      </c>
      <c r="E360" s="382" t="str">
        <f>+VLOOKUP(C360,[2]Hoja1!$A$1:$C$12,3,FALSE)</f>
        <v>emma.ticonipa@economiayfinanzas.gob.bo</v>
      </c>
    </row>
    <row r="361" spans="1:5">
      <c r="A361" s="282">
        <v>1406</v>
      </c>
      <c r="B361" s="283" t="s">
        <v>366</v>
      </c>
      <c r="C361" s="374" t="str">
        <f>+VLOOKUP($A361,[3]DISTRIBUCIÓN!$A$8:$G$540,5,FALSE)</f>
        <v>Emma Ticonipa</v>
      </c>
      <c r="D361" s="374" t="str">
        <f>+VLOOKUP(C361,[2]Hoja1!$A$1:$C$12,2,FALSE)</f>
        <v>2183333 - 1635</v>
      </c>
      <c r="E361" s="382" t="str">
        <f>+VLOOKUP(C361,[2]Hoja1!$A$1:$C$12,3,FALSE)</f>
        <v>emma.ticonipa@economiayfinanzas.gob.bo</v>
      </c>
    </row>
    <row r="362" spans="1:5">
      <c r="A362" s="282">
        <v>1407</v>
      </c>
      <c r="B362" s="283" t="s">
        <v>367</v>
      </c>
      <c r="C362" s="374" t="str">
        <f>+VLOOKUP($A362,[3]DISTRIBUCIÓN!$A$8:$G$540,5,FALSE)</f>
        <v>Emma Ticonipa</v>
      </c>
      <c r="D362" s="374" t="str">
        <f>+VLOOKUP(C362,[2]Hoja1!$A$1:$C$12,2,FALSE)</f>
        <v>2183333 - 1635</v>
      </c>
      <c r="E362" s="382" t="str">
        <f>+VLOOKUP(C362,[2]Hoja1!$A$1:$C$12,3,FALSE)</f>
        <v>emma.ticonipa@economiayfinanzas.gob.bo</v>
      </c>
    </row>
    <row r="363" spans="1:5">
      <c r="A363" s="282">
        <v>1408</v>
      </c>
      <c r="B363" s="283" t="s">
        <v>368</v>
      </c>
      <c r="C363" s="374" t="str">
        <f>+VLOOKUP($A363,[3]DISTRIBUCIÓN!$A$8:$G$540,5,FALSE)</f>
        <v>Emma Ticonipa</v>
      </c>
      <c r="D363" s="374" t="str">
        <f>+VLOOKUP(C363,[2]Hoja1!$A$1:$C$12,2,FALSE)</f>
        <v>2183333 - 1635</v>
      </c>
      <c r="E363" s="382" t="str">
        <f>+VLOOKUP(C363,[2]Hoja1!$A$1:$C$12,3,FALSE)</f>
        <v>emma.ticonipa@economiayfinanzas.gob.bo</v>
      </c>
    </row>
    <row r="364" spans="1:5">
      <c r="A364" s="282">
        <v>1409</v>
      </c>
      <c r="B364" s="283" t="s">
        <v>369</v>
      </c>
      <c r="C364" s="374" t="str">
        <f>+VLOOKUP($A364,[3]DISTRIBUCIÓN!$A$8:$G$540,5,FALSE)</f>
        <v>Emma Ticonipa</v>
      </c>
      <c r="D364" s="374" t="str">
        <f>+VLOOKUP(C364,[2]Hoja1!$A$1:$C$12,2,FALSE)</f>
        <v>2183333 - 1635</v>
      </c>
      <c r="E364" s="382" t="str">
        <f>+VLOOKUP(C364,[2]Hoja1!$A$1:$C$12,3,FALSE)</f>
        <v>emma.ticonipa@economiayfinanzas.gob.bo</v>
      </c>
    </row>
    <row r="365" spans="1:5">
      <c r="A365" s="282">
        <v>1410</v>
      </c>
      <c r="B365" s="283" t="s">
        <v>370</v>
      </c>
      <c r="C365" s="374" t="str">
        <f>+VLOOKUP($A365,[3]DISTRIBUCIÓN!$A$8:$G$540,5,FALSE)</f>
        <v>Emma Ticonipa</v>
      </c>
      <c r="D365" s="374" t="str">
        <f>+VLOOKUP(C365,[2]Hoja1!$A$1:$C$12,2,FALSE)</f>
        <v>2183333 - 1635</v>
      </c>
      <c r="E365" s="382" t="str">
        <f>+VLOOKUP(C365,[2]Hoja1!$A$1:$C$12,3,FALSE)</f>
        <v>emma.ticonipa@economiayfinanzas.gob.bo</v>
      </c>
    </row>
    <row r="366" spans="1:5">
      <c r="A366" s="282">
        <v>1411</v>
      </c>
      <c r="B366" s="283" t="s">
        <v>371</v>
      </c>
      <c r="C366" s="374" t="str">
        <f>+VLOOKUP($A366,[3]DISTRIBUCIÓN!$A$8:$G$540,5,FALSE)</f>
        <v>Emma Ticonipa</v>
      </c>
      <c r="D366" s="374" t="str">
        <f>+VLOOKUP(C366,[2]Hoja1!$A$1:$C$12,2,FALSE)</f>
        <v>2183333 - 1635</v>
      </c>
      <c r="E366" s="382" t="str">
        <f>+VLOOKUP(C366,[2]Hoja1!$A$1:$C$12,3,FALSE)</f>
        <v>emma.ticonipa@economiayfinanzas.gob.bo</v>
      </c>
    </row>
    <row r="367" spans="1:5">
      <c r="A367" s="282">
        <v>1412</v>
      </c>
      <c r="B367" s="283" t="s">
        <v>372</v>
      </c>
      <c r="C367" s="374" t="str">
        <f>+VLOOKUP($A367,[3]DISTRIBUCIÓN!$A$8:$G$540,5,FALSE)</f>
        <v>Emma Ticonipa</v>
      </c>
      <c r="D367" s="374" t="str">
        <f>+VLOOKUP(C367,[2]Hoja1!$A$1:$C$12,2,FALSE)</f>
        <v>2183333 - 1635</v>
      </c>
      <c r="E367" s="382" t="str">
        <f>+VLOOKUP(C367,[2]Hoja1!$A$1:$C$12,3,FALSE)</f>
        <v>emma.ticonipa@economiayfinanzas.gob.bo</v>
      </c>
    </row>
    <row r="368" spans="1:5">
      <c r="A368" s="282">
        <v>1413</v>
      </c>
      <c r="B368" s="283" t="s">
        <v>345</v>
      </c>
      <c r="C368" s="374" t="str">
        <f>+VLOOKUP($A368,[3]DISTRIBUCIÓN!$A$8:$G$540,5,FALSE)</f>
        <v>Emma Ticonipa</v>
      </c>
      <c r="D368" s="374" t="str">
        <f>+VLOOKUP(C368,[2]Hoja1!$A$1:$C$12,2,FALSE)</f>
        <v>2183333 - 1635</v>
      </c>
      <c r="E368" s="382" t="str">
        <f>+VLOOKUP(C368,[2]Hoja1!$A$1:$C$12,3,FALSE)</f>
        <v>emma.ticonipa@economiayfinanzas.gob.bo</v>
      </c>
    </row>
    <row r="369" spans="1:5">
      <c r="A369" s="282">
        <v>1414</v>
      </c>
      <c r="B369" s="283" t="s">
        <v>373</v>
      </c>
      <c r="C369" s="374" t="str">
        <f>+VLOOKUP($A369,[3]DISTRIBUCIÓN!$A$8:$G$540,5,FALSE)</f>
        <v>Emma Ticonipa</v>
      </c>
      <c r="D369" s="374" t="str">
        <f>+VLOOKUP(C369,[2]Hoja1!$A$1:$C$12,2,FALSE)</f>
        <v>2183333 - 1635</v>
      </c>
      <c r="E369" s="382" t="str">
        <f>+VLOOKUP(C369,[2]Hoja1!$A$1:$C$12,3,FALSE)</f>
        <v>emma.ticonipa@economiayfinanzas.gob.bo</v>
      </c>
    </row>
    <row r="370" spans="1:5">
      <c r="A370" s="282">
        <v>1415</v>
      </c>
      <c r="B370" s="283" t="s">
        <v>374</v>
      </c>
      <c r="C370" s="374" t="str">
        <f>+VLOOKUP($A370,[3]DISTRIBUCIÓN!$A$8:$G$540,5,FALSE)</f>
        <v>Emma Ticonipa</v>
      </c>
      <c r="D370" s="374" t="str">
        <f>+VLOOKUP(C370,[2]Hoja1!$A$1:$C$12,2,FALSE)</f>
        <v>2183333 - 1635</v>
      </c>
      <c r="E370" s="382" t="str">
        <f>+VLOOKUP(C370,[2]Hoja1!$A$1:$C$12,3,FALSE)</f>
        <v>emma.ticonipa@economiayfinanzas.gob.bo</v>
      </c>
    </row>
    <row r="371" spans="1:5">
      <c r="A371" s="282">
        <v>1416</v>
      </c>
      <c r="B371" s="283" t="s">
        <v>375</v>
      </c>
      <c r="C371" s="374" t="str">
        <f>+VLOOKUP($A371,[3]DISTRIBUCIÓN!$A$8:$G$540,5,FALSE)</f>
        <v>Emma Ticonipa</v>
      </c>
      <c r="D371" s="374" t="str">
        <f>+VLOOKUP(C371,[2]Hoja1!$A$1:$C$12,2,FALSE)</f>
        <v>2183333 - 1635</v>
      </c>
      <c r="E371" s="382" t="str">
        <f>+VLOOKUP(C371,[2]Hoja1!$A$1:$C$12,3,FALSE)</f>
        <v>emma.ticonipa@economiayfinanzas.gob.bo</v>
      </c>
    </row>
    <row r="372" spans="1:5">
      <c r="A372" s="282">
        <v>1417</v>
      </c>
      <c r="B372" s="283" t="s">
        <v>376</v>
      </c>
      <c r="C372" s="374" t="str">
        <f>+VLOOKUP($A372,[3]DISTRIBUCIÓN!$A$8:$G$540,5,FALSE)</f>
        <v>Emma Ticonipa</v>
      </c>
      <c r="D372" s="374" t="str">
        <f>+VLOOKUP(C372,[2]Hoja1!$A$1:$C$12,2,FALSE)</f>
        <v>2183333 - 1635</v>
      </c>
      <c r="E372" s="382" t="str">
        <f>+VLOOKUP(C372,[2]Hoja1!$A$1:$C$12,3,FALSE)</f>
        <v>emma.ticonipa@economiayfinanzas.gob.bo</v>
      </c>
    </row>
    <row r="373" spans="1:5">
      <c r="A373" s="282">
        <v>1418</v>
      </c>
      <c r="B373" s="283" t="s">
        <v>377</v>
      </c>
      <c r="C373" s="374" t="str">
        <f>+VLOOKUP($A373,[3]DISTRIBUCIÓN!$A$8:$G$540,5,FALSE)</f>
        <v>Emma Ticonipa</v>
      </c>
      <c r="D373" s="374" t="str">
        <f>+VLOOKUP(C373,[2]Hoja1!$A$1:$C$12,2,FALSE)</f>
        <v>2183333 - 1635</v>
      </c>
      <c r="E373" s="382" t="str">
        <f>+VLOOKUP(C373,[2]Hoja1!$A$1:$C$12,3,FALSE)</f>
        <v>emma.ticonipa@economiayfinanzas.gob.bo</v>
      </c>
    </row>
    <row r="374" spans="1:5">
      <c r="A374" s="282">
        <v>1419</v>
      </c>
      <c r="B374" s="283" t="s">
        <v>378</v>
      </c>
      <c r="C374" s="374" t="str">
        <f>+VLOOKUP($A374,[3]DISTRIBUCIÓN!$A$8:$G$540,5,FALSE)</f>
        <v>Emma Ticonipa</v>
      </c>
      <c r="D374" s="374" t="str">
        <f>+VLOOKUP(C374,[2]Hoja1!$A$1:$C$12,2,FALSE)</f>
        <v>2183333 - 1635</v>
      </c>
      <c r="E374" s="382" t="str">
        <f>+VLOOKUP(C374,[2]Hoja1!$A$1:$C$12,3,FALSE)</f>
        <v>emma.ticonipa@economiayfinanzas.gob.bo</v>
      </c>
    </row>
    <row r="375" spans="1:5">
      <c r="A375" s="282">
        <v>1420</v>
      </c>
      <c r="B375" s="283" t="s">
        <v>379</v>
      </c>
      <c r="C375" s="374" t="str">
        <f>+VLOOKUP($A375,[3]DISTRIBUCIÓN!$A$8:$G$540,5,FALSE)</f>
        <v>Emma Ticonipa</v>
      </c>
      <c r="D375" s="374" t="str">
        <f>+VLOOKUP(C375,[2]Hoja1!$A$1:$C$12,2,FALSE)</f>
        <v>2183333 - 1635</v>
      </c>
      <c r="E375" s="382" t="str">
        <f>+VLOOKUP(C375,[2]Hoja1!$A$1:$C$12,3,FALSE)</f>
        <v>emma.ticonipa@economiayfinanzas.gob.bo</v>
      </c>
    </row>
    <row r="376" spans="1:5">
      <c r="A376" s="282">
        <v>1421</v>
      </c>
      <c r="B376" s="283" t="s">
        <v>380</v>
      </c>
      <c r="C376" s="374" t="str">
        <f>+VLOOKUP($A376,[3]DISTRIBUCIÓN!$A$8:$G$540,5,FALSE)</f>
        <v>Emma Ticonipa</v>
      </c>
      <c r="D376" s="374" t="str">
        <f>+VLOOKUP(C376,[2]Hoja1!$A$1:$C$12,2,FALSE)</f>
        <v>2183333 - 1635</v>
      </c>
      <c r="E376" s="382" t="str">
        <f>+VLOOKUP(C376,[2]Hoja1!$A$1:$C$12,3,FALSE)</f>
        <v>emma.ticonipa@economiayfinanzas.gob.bo</v>
      </c>
    </row>
    <row r="377" spans="1:5">
      <c r="A377" s="282">
        <v>1422</v>
      </c>
      <c r="B377" s="283" t="s">
        <v>381</v>
      </c>
      <c r="C377" s="374" t="str">
        <f>+VLOOKUP($A377,[3]DISTRIBUCIÓN!$A$8:$G$540,5,FALSE)</f>
        <v>Emma Ticonipa</v>
      </c>
      <c r="D377" s="374" t="str">
        <f>+VLOOKUP(C377,[2]Hoja1!$A$1:$C$12,2,FALSE)</f>
        <v>2183333 - 1635</v>
      </c>
      <c r="E377" s="382" t="str">
        <f>+VLOOKUP(C377,[2]Hoja1!$A$1:$C$12,3,FALSE)</f>
        <v>emma.ticonipa@economiayfinanzas.gob.bo</v>
      </c>
    </row>
    <row r="378" spans="1:5">
      <c r="A378" s="282">
        <v>1423</v>
      </c>
      <c r="B378" s="283" t="s">
        <v>382</v>
      </c>
      <c r="C378" s="374" t="str">
        <f>+VLOOKUP($A378,[3]DISTRIBUCIÓN!$A$8:$G$540,5,FALSE)</f>
        <v>Emma Ticonipa</v>
      </c>
      <c r="D378" s="374" t="str">
        <f>+VLOOKUP(C378,[2]Hoja1!$A$1:$C$12,2,FALSE)</f>
        <v>2183333 - 1635</v>
      </c>
      <c r="E378" s="382" t="str">
        <f>+VLOOKUP(C378,[2]Hoja1!$A$1:$C$12,3,FALSE)</f>
        <v>emma.ticonipa@economiayfinanzas.gob.bo</v>
      </c>
    </row>
    <row r="379" spans="1:5">
      <c r="A379" s="282">
        <v>1424</v>
      </c>
      <c r="B379" s="283" t="s">
        <v>383</v>
      </c>
      <c r="C379" s="374" t="str">
        <f>+VLOOKUP($A379,[3]DISTRIBUCIÓN!$A$8:$G$540,5,FALSE)</f>
        <v>Emma Ticonipa</v>
      </c>
      <c r="D379" s="374" t="str">
        <f>+VLOOKUP(C379,[2]Hoja1!$A$1:$C$12,2,FALSE)</f>
        <v>2183333 - 1635</v>
      </c>
      <c r="E379" s="382" t="str">
        <f>+VLOOKUP(C379,[2]Hoja1!$A$1:$C$12,3,FALSE)</f>
        <v>emma.ticonipa@economiayfinanzas.gob.bo</v>
      </c>
    </row>
    <row r="380" spans="1:5">
      <c r="A380" s="282">
        <v>1425</v>
      </c>
      <c r="B380" s="283" t="s">
        <v>384</v>
      </c>
      <c r="C380" s="374" t="str">
        <f>+VLOOKUP($A380,[3]DISTRIBUCIÓN!$A$8:$G$540,5,FALSE)</f>
        <v>Emma Ticonipa</v>
      </c>
      <c r="D380" s="374" t="str">
        <f>+VLOOKUP(C380,[2]Hoja1!$A$1:$C$12,2,FALSE)</f>
        <v>2183333 - 1635</v>
      </c>
      <c r="E380" s="382" t="str">
        <f>+VLOOKUP(C380,[2]Hoja1!$A$1:$C$12,3,FALSE)</f>
        <v>emma.ticonipa@economiayfinanzas.gob.bo</v>
      </c>
    </row>
    <row r="381" spans="1:5">
      <c r="A381" s="282">
        <v>1426</v>
      </c>
      <c r="B381" s="283" t="s">
        <v>385</v>
      </c>
      <c r="C381" s="374" t="str">
        <f>+VLOOKUP($A381,[3]DISTRIBUCIÓN!$A$8:$G$540,5,FALSE)</f>
        <v>Emma Ticonipa</v>
      </c>
      <c r="D381" s="374" t="str">
        <f>+VLOOKUP(C381,[2]Hoja1!$A$1:$C$12,2,FALSE)</f>
        <v>2183333 - 1635</v>
      </c>
      <c r="E381" s="382" t="str">
        <f>+VLOOKUP(C381,[2]Hoja1!$A$1:$C$12,3,FALSE)</f>
        <v>emma.ticonipa@economiayfinanzas.gob.bo</v>
      </c>
    </row>
    <row r="382" spans="1:5">
      <c r="A382" s="282">
        <v>1427</v>
      </c>
      <c r="B382" s="283" t="s">
        <v>386</v>
      </c>
      <c r="C382" s="374" t="str">
        <f>+VLOOKUP($A382,[3]DISTRIBUCIÓN!$A$8:$G$540,5,FALSE)</f>
        <v>Emma Ticonipa</v>
      </c>
      <c r="D382" s="374" t="str">
        <f>+VLOOKUP(C382,[2]Hoja1!$A$1:$C$12,2,FALSE)</f>
        <v>2183333 - 1635</v>
      </c>
      <c r="E382" s="382" t="str">
        <f>+VLOOKUP(C382,[2]Hoja1!$A$1:$C$12,3,FALSE)</f>
        <v>emma.ticonipa@economiayfinanzas.gob.bo</v>
      </c>
    </row>
    <row r="383" spans="1:5">
      <c r="A383" s="282">
        <v>1428</v>
      </c>
      <c r="B383" s="283" t="s">
        <v>1376</v>
      </c>
      <c r="C383" s="374" t="str">
        <f>+VLOOKUP($A383,[3]DISTRIBUCIÓN!$A$8:$G$540,5,FALSE)</f>
        <v>Emma Ticonipa</v>
      </c>
      <c r="D383" s="374" t="str">
        <f>+VLOOKUP(C383,[2]Hoja1!$A$1:$C$12,2,FALSE)</f>
        <v>2183333 - 1635</v>
      </c>
      <c r="E383" s="382" t="str">
        <f>+VLOOKUP(C383,[2]Hoja1!$A$1:$C$12,3,FALSE)</f>
        <v>emma.ticonipa@economiayfinanzas.gob.bo</v>
      </c>
    </row>
    <row r="384" spans="1:5">
      <c r="A384" s="282">
        <v>1429</v>
      </c>
      <c r="B384" s="283" t="s">
        <v>387</v>
      </c>
      <c r="C384" s="374" t="str">
        <f>+VLOOKUP($A384,[3]DISTRIBUCIÓN!$A$8:$G$540,5,FALSE)</f>
        <v>Emma Ticonipa</v>
      </c>
      <c r="D384" s="374" t="str">
        <f>+VLOOKUP(C384,[2]Hoja1!$A$1:$C$12,2,FALSE)</f>
        <v>2183333 - 1635</v>
      </c>
      <c r="E384" s="382" t="str">
        <f>+VLOOKUP(C384,[2]Hoja1!$A$1:$C$12,3,FALSE)</f>
        <v>emma.ticonipa@economiayfinanzas.gob.bo</v>
      </c>
    </row>
    <row r="385" spans="1:5">
      <c r="A385" s="282">
        <v>1430</v>
      </c>
      <c r="B385" s="283" t="s">
        <v>388</v>
      </c>
      <c r="C385" s="374" t="str">
        <f>+VLOOKUP($A385,[3]DISTRIBUCIÓN!$A$8:$G$540,5,FALSE)</f>
        <v>Emma Ticonipa</v>
      </c>
      <c r="D385" s="374" t="str">
        <f>+VLOOKUP(C385,[2]Hoja1!$A$1:$C$12,2,FALSE)</f>
        <v>2183333 - 1635</v>
      </c>
      <c r="E385" s="382" t="str">
        <f>+VLOOKUP(C385,[2]Hoja1!$A$1:$C$12,3,FALSE)</f>
        <v>emma.ticonipa@economiayfinanzas.gob.bo</v>
      </c>
    </row>
    <row r="386" spans="1:5">
      <c r="A386" s="282">
        <v>1431</v>
      </c>
      <c r="B386" s="283" t="s">
        <v>389</v>
      </c>
      <c r="C386" s="374" t="str">
        <f>+VLOOKUP($A386,[3]DISTRIBUCIÓN!$A$8:$G$540,5,FALSE)</f>
        <v>Emma Ticonipa</v>
      </c>
      <c r="D386" s="374" t="str">
        <f>+VLOOKUP(C386,[2]Hoja1!$A$1:$C$12,2,FALSE)</f>
        <v>2183333 - 1635</v>
      </c>
      <c r="E386" s="382" t="str">
        <f>+VLOOKUP(C386,[2]Hoja1!$A$1:$C$12,3,FALSE)</f>
        <v>emma.ticonipa@economiayfinanzas.gob.bo</v>
      </c>
    </row>
    <row r="387" spans="1:5">
      <c r="A387" s="282">
        <v>1432</v>
      </c>
      <c r="B387" s="283" t="s">
        <v>390</v>
      </c>
      <c r="C387" s="374" t="str">
        <f>+VLOOKUP($A387,[3]DISTRIBUCIÓN!$A$8:$G$540,5,FALSE)</f>
        <v>Emma Ticonipa</v>
      </c>
      <c r="D387" s="374" t="str">
        <f>+VLOOKUP(C387,[2]Hoja1!$A$1:$C$12,2,FALSE)</f>
        <v>2183333 - 1635</v>
      </c>
      <c r="E387" s="382" t="str">
        <f>+VLOOKUP(C387,[2]Hoja1!$A$1:$C$12,3,FALSE)</f>
        <v>emma.ticonipa@economiayfinanzas.gob.bo</v>
      </c>
    </row>
    <row r="388" spans="1:5">
      <c r="A388" s="282">
        <v>1434</v>
      </c>
      <c r="B388" s="283" t="s">
        <v>391</v>
      </c>
      <c r="C388" s="374" t="str">
        <f>+VLOOKUP($A388,[3]DISTRIBUCIÓN!$A$8:$G$540,5,FALSE)</f>
        <v>Emma Ticonipa</v>
      </c>
      <c r="D388" s="374" t="str">
        <f>+VLOOKUP(C388,[2]Hoja1!$A$1:$C$12,2,FALSE)</f>
        <v>2183333 - 1635</v>
      </c>
      <c r="E388" s="382" t="str">
        <f>+VLOOKUP(C388,[2]Hoja1!$A$1:$C$12,3,FALSE)</f>
        <v>emma.ticonipa@economiayfinanzas.gob.bo</v>
      </c>
    </row>
    <row r="389" spans="1:5">
      <c r="A389" s="282">
        <v>1435</v>
      </c>
      <c r="B389" s="283" t="s">
        <v>392</v>
      </c>
      <c r="C389" s="374" t="str">
        <f>+VLOOKUP($A389,[3]DISTRIBUCIÓN!$A$8:$G$540,5,FALSE)</f>
        <v>Emma Ticonipa</v>
      </c>
      <c r="D389" s="374" t="str">
        <f>+VLOOKUP(C389,[2]Hoja1!$A$1:$C$12,2,FALSE)</f>
        <v>2183333 - 1635</v>
      </c>
      <c r="E389" s="382" t="str">
        <f>+VLOOKUP(C389,[2]Hoja1!$A$1:$C$12,3,FALSE)</f>
        <v>emma.ticonipa@economiayfinanzas.gob.bo</v>
      </c>
    </row>
    <row r="390" spans="1:5">
      <c r="A390" s="282">
        <v>1501</v>
      </c>
      <c r="B390" s="283" t="s">
        <v>393</v>
      </c>
      <c r="C390" s="374" t="str">
        <f>+VLOOKUP($A390,[3]DISTRIBUCIÓN!$A$8:$G$540,5,FALSE)</f>
        <v>Emma Ticonipa</v>
      </c>
      <c r="D390" s="374" t="str">
        <f>+VLOOKUP(C390,[2]Hoja1!$A$1:$C$12,2,FALSE)</f>
        <v>2183333 - 1635</v>
      </c>
      <c r="E390" s="382" t="str">
        <f>+VLOOKUP(C390,[2]Hoja1!$A$1:$C$12,3,FALSE)</f>
        <v>emma.ticonipa@economiayfinanzas.gob.bo</v>
      </c>
    </row>
    <row r="391" spans="1:5">
      <c r="A391" s="282">
        <v>1502</v>
      </c>
      <c r="B391" s="283" t="s">
        <v>394</v>
      </c>
      <c r="C391" s="374" t="str">
        <f>+VLOOKUP($A391,[3]DISTRIBUCIÓN!$A$8:$G$540,5,FALSE)</f>
        <v>Emma Ticonipa</v>
      </c>
      <c r="D391" s="374" t="str">
        <f>+VLOOKUP(C391,[2]Hoja1!$A$1:$C$12,2,FALSE)</f>
        <v>2183333 - 1635</v>
      </c>
      <c r="E391" s="382" t="str">
        <f>+VLOOKUP(C391,[2]Hoja1!$A$1:$C$12,3,FALSE)</f>
        <v>emma.ticonipa@economiayfinanzas.gob.bo</v>
      </c>
    </row>
    <row r="392" spans="1:5">
      <c r="A392" s="282">
        <v>1503</v>
      </c>
      <c r="B392" s="283" t="s">
        <v>395</v>
      </c>
      <c r="C392" s="374" t="str">
        <f>+VLOOKUP($A392,[3]DISTRIBUCIÓN!$A$8:$G$540,5,FALSE)</f>
        <v>Emma Ticonipa</v>
      </c>
      <c r="D392" s="374" t="str">
        <f>+VLOOKUP(C392,[2]Hoja1!$A$1:$C$12,2,FALSE)</f>
        <v>2183333 - 1635</v>
      </c>
      <c r="E392" s="382" t="str">
        <f>+VLOOKUP(C392,[2]Hoja1!$A$1:$C$12,3,FALSE)</f>
        <v>emma.ticonipa@economiayfinanzas.gob.bo</v>
      </c>
    </row>
    <row r="393" spans="1:5">
      <c r="A393" s="282">
        <v>1504</v>
      </c>
      <c r="B393" s="283" t="s">
        <v>396</v>
      </c>
      <c r="C393" s="374" t="str">
        <f>+VLOOKUP($A393,[3]DISTRIBUCIÓN!$A$8:$G$540,5,FALSE)</f>
        <v>Emma Ticonipa</v>
      </c>
      <c r="D393" s="374" t="str">
        <f>+VLOOKUP(C393,[2]Hoja1!$A$1:$C$12,2,FALSE)</f>
        <v>2183333 - 1635</v>
      </c>
      <c r="E393" s="382" t="str">
        <f>+VLOOKUP(C393,[2]Hoja1!$A$1:$C$12,3,FALSE)</f>
        <v>emma.ticonipa@economiayfinanzas.gob.bo</v>
      </c>
    </row>
    <row r="394" spans="1:5">
      <c r="A394" s="282">
        <v>1505</v>
      </c>
      <c r="B394" s="283" t="s">
        <v>397</v>
      </c>
      <c r="C394" s="374" t="str">
        <f>+VLOOKUP($A394,[3]DISTRIBUCIÓN!$A$8:$G$540,5,FALSE)</f>
        <v>Emma Ticonipa</v>
      </c>
      <c r="D394" s="374" t="str">
        <f>+VLOOKUP(C394,[2]Hoja1!$A$1:$C$12,2,FALSE)</f>
        <v>2183333 - 1635</v>
      </c>
      <c r="E394" s="382" t="str">
        <f>+VLOOKUP(C394,[2]Hoja1!$A$1:$C$12,3,FALSE)</f>
        <v>emma.ticonipa@economiayfinanzas.gob.bo</v>
      </c>
    </row>
    <row r="395" spans="1:5">
      <c r="A395" s="282">
        <v>1506</v>
      </c>
      <c r="B395" s="283" t="s">
        <v>398</v>
      </c>
      <c r="C395" s="374" t="str">
        <f>+VLOOKUP($A395,[3]DISTRIBUCIÓN!$A$8:$G$540,5,FALSE)</f>
        <v>Emma Ticonipa</v>
      </c>
      <c r="D395" s="374" t="str">
        <f>+VLOOKUP(C395,[2]Hoja1!$A$1:$C$12,2,FALSE)</f>
        <v>2183333 - 1635</v>
      </c>
      <c r="E395" s="382" t="str">
        <f>+VLOOKUP(C395,[2]Hoja1!$A$1:$C$12,3,FALSE)</f>
        <v>emma.ticonipa@economiayfinanzas.gob.bo</v>
      </c>
    </row>
    <row r="396" spans="1:5">
      <c r="A396" s="282">
        <v>1507</v>
      </c>
      <c r="B396" s="283" t="s">
        <v>399</v>
      </c>
      <c r="C396" s="374" t="str">
        <f>+VLOOKUP($A396,[3]DISTRIBUCIÓN!$A$8:$G$540,5,FALSE)</f>
        <v>Emma Ticonipa</v>
      </c>
      <c r="D396" s="374" t="str">
        <f>+VLOOKUP(C396,[2]Hoja1!$A$1:$C$12,2,FALSE)</f>
        <v>2183333 - 1635</v>
      </c>
      <c r="E396" s="382" t="str">
        <f>+VLOOKUP(C396,[2]Hoja1!$A$1:$C$12,3,FALSE)</f>
        <v>emma.ticonipa@economiayfinanzas.gob.bo</v>
      </c>
    </row>
    <row r="397" spans="1:5">
      <c r="A397" s="282">
        <v>1508</v>
      </c>
      <c r="B397" s="283" t="s">
        <v>400</v>
      </c>
      <c r="C397" s="374" t="str">
        <f>+VLOOKUP($A397,[3]DISTRIBUCIÓN!$A$8:$G$540,5,FALSE)</f>
        <v>Emma Ticonipa</v>
      </c>
      <c r="D397" s="374" t="str">
        <f>+VLOOKUP(C397,[2]Hoja1!$A$1:$C$12,2,FALSE)</f>
        <v>2183333 - 1635</v>
      </c>
      <c r="E397" s="382" t="str">
        <f>+VLOOKUP(C397,[2]Hoja1!$A$1:$C$12,3,FALSE)</f>
        <v>emma.ticonipa@economiayfinanzas.gob.bo</v>
      </c>
    </row>
    <row r="398" spans="1:5">
      <c r="A398" s="282">
        <v>1509</v>
      </c>
      <c r="B398" s="283" t="s">
        <v>401</v>
      </c>
      <c r="C398" s="374" t="str">
        <f>+VLOOKUP($A398,[3]DISTRIBUCIÓN!$A$8:$G$540,5,FALSE)</f>
        <v>Emma Ticonipa</v>
      </c>
      <c r="D398" s="374" t="str">
        <f>+VLOOKUP(C398,[2]Hoja1!$A$1:$C$12,2,FALSE)</f>
        <v>2183333 - 1635</v>
      </c>
      <c r="E398" s="382" t="str">
        <f>+VLOOKUP(C398,[2]Hoja1!$A$1:$C$12,3,FALSE)</f>
        <v>emma.ticonipa@economiayfinanzas.gob.bo</v>
      </c>
    </row>
    <row r="399" spans="1:5">
      <c r="A399" s="282">
        <v>1510</v>
      </c>
      <c r="B399" s="283" t="s">
        <v>402</v>
      </c>
      <c r="C399" s="374" t="str">
        <f>+VLOOKUP($A399,[3]DISTRIBUCIÓN!$A$8:$G$540,5,FALSE)</f>
        <v>Emma Ticonipa</v>
      </c>
      <c r="D399" s="374" t="str">
        <f>+VLOOKUP(C399,[2]Hoja1!$A$1:$C$12,2,FALSE)</f>
        <v>2183333 - 1635</v>
      </c>
      <c r="E399" s="382" t="str">
        <f>+VLOOKUP(C399,[2]Hoja1!$A$1:$C$12,3,FALSE)</f>
        <v>emma.ticonipa@economiayfinanzas.gob.bo</v>
      </c>
    </row>
    <row r="400" spans="1:5">
      <c r="A400" s="282">
        <v>1511</v>
      </c>
      <c r="B400" s="283" t="s">
        <v>403</v>
      </c>
      <c r="C400" s="374" t="str">
        <f>+VLOOKUP($A400,[3]DISTRIBUCIÓN!$A$8:$G$540,5,FALSE)</f>
        <v>Emma Ticonipa</v>
      </c>
      <c r="D400" s="374" t="str">
        <f>+VLOOKUP(C400,[2]Hoja1!$A$1:$C$12,2,FALSE)</f>
        <v>2183333 - 1635</v>
      </c>
      <c r="E400" s="382" t="str">
        <f>+VLOOKUP(C400,[2]Hoja1!$A$1:$C$12,3,FALSE)</f>
        <v>emma.ticonipa@economiayfinanzas.gob.bo</v>
      </c>
    </row>
    <row r="401" spans="1:5">
      <c r="A401" s="282">
        <v>1512</v>
      </c>
      <c r="B401" s="283" t="s">
        <v>404</v>
      </c>
      <c r="C401" s="374" t="str">
        <f>+VLOOKUP($A401,[3]DISTRIBUCIÓN!$A$8:$G$540,5,FALSE)</f>
        <v>Emma Ticonipa</v>
      </c>
      <c r="D401" s="374" t="str">
        <f>+VLOOKUP(C401,[2]Hoja1!$A$1:$C$12,2,FALSE)</f>
        <v>2183333 - 1635</v>
      </c>
      <c r="E401" s="382" t="str">
        <f>+VLOOKUP(C401,[2]Hoja1!$A$1:$C$12,3,FALSE)</f>
        <v>emma.ticonipa@economiayfinanzas.gob.bo</v>
      </c>
    </row>
    <row r="402" spans="1:5">
      <c r="A402" s="282">
        <v>1513</v>
      </c>
      <c r="B402" s="283" t="s">
        <v>405</v>
      </c>
      <c r="C402" s="374" t="str">
        <f>+VLOOKUP($A402,[3]DISTRIBUCIÓN!$A$8:$G$540,5,FALSE)</f>
        <v>Emma Ticonipa</v>
      </c>
      <c r="D402" s="374" t="str">
        <f>+VLOOKUP(C402,[2]Hoja1!$A$1:$C$12,2,FALSE)</f>
        <v>2183333 - 1635</v>
      </c>
      <c r="E402" s="382" t="str">
        <f>+VLOOKUP(C402,[2]Hoja1!$A$1:$C$12,3,FALSE)</f>
        <v>emma.ticonipa@economiayfinanzas.gob.bo</v>
      </c>
    </row>
    <row r="403" spans="1:5">
      <c r="A403" s="282">
        <v>1514</v>
      </c>
      <c r="B403" s="283" t="s">
        <v>406</v>
      </c>
      <c r="C403" s="374" t="str">
        <f>+VLOOKUP($A403,[3]DISTRIBUCIÓN!$A$8:$G$540,5,FALSE)</f>
        <v>Emma Ticonipa</v>
      </c>
      <c r="D403" s="374" t="str">
        <f>+VLOOKUP(C403,[2]Hoja1!$A$1:$C$12,2,FALSE)</f>
        <v>2183333 - 1635</v>
      </c>
      <c r="E403" s="382" t="str">
        <f>+VLOOKUP(C403,[2]Hoja1!$A$1:$C$12,3,FALSE)</f>
        <v>emma.ticonipa@economiayfinanzas.gob.bo</v>
      </c>
    </row>
    <row r="404" spans="1:5">
      <c r="A404" s="282">
        <v>1515</v>
      </c>
      <c r="B404" s="283" t="s">
        <v>407</v>
      </c>
      <c r="C404" s="374" t="str">
        <f>+VLOOKUP($A404,[3]DISTRIBUCIÓN!$A$8:$G$540,5,FALSE)</f>
        <v>Emma Ticonipa</v>
      </c>
      <c r="D404" s="374" t="str">
        <f>+VLOOKUP(C404,[2]Hoja1!$A$1:$C$12,2,FALSE)</f>
        <v>2183333 - 1635</v>
      </c>
      <c r="E404" s="382" t="str">
        <f>+VLOOKUP(C404,[2]Hoja1!$A$1:$C$12,3,FALSE)</f>
        <v>emma.ticonipa@economiayfinanzas.gob.bo</v>
      </c>
    </row>
    <row r="405" spans="1:5">
      <c r="A405" s="282">
        <v>1516</v>
      </c>
      <c r="B405" s="283" t="s">
        <v>408</v>
      </c>
      <c r="C405" s="374" t="str">
        <f>+VLOOKUP($A405,[3]DISTRIBUCIÓN!$A$8:$G$540,5,FALSE)</f>
        <v>Emma Ticonipa</v>
      </c>
      <c r="D405" s="374" t="str">
        <f>+VLOOKUP(C405,[2]Hoja1!$A$1:$C$12,2,FALSE)</f>
        <v>2183333 - 1635</v>
      </c>
      <c r="E405" s="382" t="str">
        <f>+VLOOKUP(C405,[2]Hoja1!$A$1:$C$12,3,FALSE)</f>
        <v>emma.ticonipa@economiayfinanzas.gob.bo</v>
      </c>
    </row>
    <row r="406" spans="1:5">
      <c r="A406" s="282">
        <v>1517</v>
      </c>
      <c r="B406" s="283" t="s">
        <v>409</v>
      </c>
      <c r="C406" s="374" t="str">
        <f>+VLOOKUP($A406,[3]DISTRIBUCIÓN!$A$8:$G$540,5,FALSE)</f>
        <v>Emma Ticonipa</v>
      </c>
      <c r="D406" s="374" t="str">
        <f>+VLOOKUP(C406,[2]Hoja1!$A$1:$C$12,2,FALSE)</f>
        <v>2183333 - 1635</v>
      </c>
      <c r="E406" s="382" t="str">
        <f>+VLOOKUP(C406,[2]Hoja1!$A$1:$C$12,3,FALSE)</f>
        <v>emma.ticonipa@economiayfinanzas.gob.bo</v>
      </c>
    </row>
    <row r="407" spans="1:5">
      <c r="A407" s="282">
        <v>1518</v>
      </c>
      <c r="B407" s="283" t="s">
        <v>410</v>
      </c>
      <c r="C407" s="374" t="str">
        <f>+VLOOKUP($A407,[3]DISTRIBUCIÓN!$A$8:$G$540,5,FALSE)</f>
        <v>Emma Ticonipa</v>
      </c>
      <c r="D407" s="374" t="str">
        <f>+VLOOKUP(C407,[2]Hoja1!$A$1:$C$12,2,FALSE)</f>
        <v>2183333 - 1635</v>
      </c>
      <c r="E407" s="382" t="str">
        <f>+VLOOKUP(C407,[2]Hoja1!$A$1:$C$12,3,FALSE)</f>
        <v>emma.ticonipa@economiayfinanzas.gob.bo</v>
      </c>
    </row>
    <row r="408" spans="1:5">
      <c r="A408" s="282">
        <v>1519</v>
      </c>
      <c r="B408" s="283" t="s">
        <v>411</v>
      </c>
      <c r="C408" s="374" t="str">
        <f>+VLOOKUP($A408,[3]DISTRIBUCIÓN!$A$8:$G$540,5,FALSE)</f>
        <v>Emma Ticonipa</v>
      </c>
      <c r="D408" s="374" t="str">
        <f>+VLOOKUP(C408,[2]Hoja1!$A$1:$C$12,2,FALSE)</f>
        <v>2183333 - 1635</v>
      </c>
      <c r="E408" s="382" t="str">
        <f>+VLOOKUP(C408,[2]Hoja1!$A$1:$C$12,3,FALSE)</f>
        <v>emma.ticonipa@economiayfinanzas.gob.bo</v>
      </c>
    </row>
    <row r="409" spans="1:5">
      <c r="A409" s="282">
        <v>1520</v>
      </c>
      <c r="B409" s="283" t="s">
        <v>412</v>
      </c>
      <c r="C409" s="374" t="str">
        <f>+VLOOKUP($A409,[3]DISTRIBUCIÓN!$A$8:$G$540,5,FALSE)</f>
        <v>Emma Ticonipa</v>
      </c>
      <c r="D409" s="374" t="str">
        <f>+VLOOKUP(C409,[2]Hoja1!$A$1:$C$12,2,FALSE)</f>
        <v>2183333 - 1635</v>
      </c>
      <c r="E409" s="382" t="str">
        <f>+VLOOKUP(C409,[2]Hoja1!$A$1:$C$12,3,FALSE)</f>
        <v>emma.ticonipa@economiayfinanzas.gob.bo</v>
      </c>
    </row>
    <row r="410" spans="1:5">
      <c r="A410" s="282">
        <v>1521</v>
      </c>
      <c r="B410" s="283" t="s">
        <v>413</v>
      </c>
      <c r="C410" s="374" t="str">
        <f>+VLOOKUP($A410,[3]DISTRIBUCIÓN!$A$8:$G$540,5,FALSE)</f>
        <v>Emma Ticonipa</v>
      </c>
      <c r="D410" s="374" t="str">
        <f>+VLOOKUP(C410,[2]Hoja1!$A$1:$C$12,2,FALSE)</f>
        <v>2183333 - 1635</v>
      </c>
      <c r="E410" s="382" t="str">
        <f>+VLOOKUP(C410,[2]Hoja1!$A$1:$C$12,3,FALSE)</f>
        <v>emma.ticonipa@economiayfinanzas.gob.bo</v>
      </c>
    </row>
    <row r="411" spans="1:5">
      <c r="A411" s="282">
        <v>1522</v>
      </c>
      <c r="B411" s="283" t="s">
        <v>414</v>
      </c>
      <c r="C411" s="374" t="str">
        <f>+VLOOKUP($A411,[3]DISTRIBUCIÓN!$A$8:$G$540,5,FALSE)</f>
        <v>Emma Ticonipa</v>
      </c>
      <c r="D411" s="374" t="str">
        <f>+VLOOKUP(C411,[2]Hoja1!$A$1:$C$12,2,FALSE)</f>
        <v>2183333 - 1635</v>
      </c>
      <c r="E411" s="382" t="str">
        <f>+VLOOKUP(C411,[2]Hoja1!$A$1:$C$12,3,FALSE)</f>
        <v>emma.ticonipa@economiayfinanzas.gob.bo</v>
      </c>
    </row>
    <row r="412" spans="1:5">
      <c r="A412" s="282">
        <v>1523</v>
      </c>
      <c r="B412" s="283" t="s">
        <v>415</v>
      </c>
      <c r="C412" s="374" t="str">
        <f>+VLOOKUP($A412,[3]DISTRIBUCIÓN!$A$8:$G$540,5,FALSE)</f>
        <v>Emma Ticonipa</v>
      </c>
      <c r="D412" s="374" t="str">
        <f>+VLOOKUP(C412,[2]Hoja1!$A$1:$C$12,2,FALSE)</f>
        <v>2183333 - 1635</v>
      </c>
      <c r="E412" s="382" t="str">
        <f>+VLOOKUP(C412,[2]Hoja1!$A$1:$C$12,3,FALSE)</f>
        <v>emma.ticonipa@economiayfinanzas.gob.bo</v>
      </c>
    </row>
    <row r="413" spans="1:5">
      <c r="A413" s="282">
        <v>1524</v>
      </c>
      <c r="B413" s="283" t="s">
        <v>416</v>
      </c>
      <c r="C413" s="374" t="str">
        <f>+VLOOKUP($A413,[3]DISTRIBUCIÓN!$A$8:$G$540,5,FALSE)</f>
        <v>Emma Ticonipa</v>
      </c>
      <c r="D413" s="374" t="str">
        <f>+VLOOKUP(C413,[2]Hoja1!$A$1:$C$12,2,FALSE)</f>
        <v>2183333 - 1635</v>
      </c>
      <c r="E413" s="382" t="str">
        <f>+VLOOKUP(C413,[2]Hoja1!$A$1:$C$12,3,FALSE)</f>
        <v>emma.ticonipa@economiayfinanzas.gob.bo</v>
      </c>
    </row>
    <row r="414" spans="1:5">
      <c r="A414" s="282">
        <v>1525</v>
      </c>
      <c r="B414" s="283" t="s">
        <v>417</v>
      </c>
      <c r="C414" s="374" t="str">
        <f>+VLOOKUP($A414,[3]DISTRIBUCIÓN!$A$8:$G$540,5,FALSE)</f>
        <v>Emma Ticonipa</v>
      </c>
      <c r="D414" s="374" t="str">
        <f>+VLOOKUP(C414,[2]Hoja1!$A$1:$C$12,2,FALSE)</f>
        <v>2183333 - 1635</v>
      </c>
      <c r="E414" s="382" t="str">
        <f>+VLOOKUP(C414,[2]Hoja1!$A$1:$C$12,3,FALSE)</f>
        <v>emma.ticonipa@economiayfinanzas.gob.bo</v>
      </c>
    </row>
    <row r="415" spans="1:5">
      <c r="A415" s="282">
        <v>1526</v>
      </c>
      <c r="B415" s="283" t="s">
        <v>418</v>
      </c>
      <c r="C415" s="374" t="str">
        <f>+VLOOKUP($A415,[3]DISTRIBUCIÓN!$A$8:$G$540,5,FALSE)</f>
        <v>Emma Ticonipa</v>
      </c>
      <c r="D415" s="374" t="str">
        <f>+VLOOKUP(C415,[2]Hoja1!$A$1:$C$12,2,FALSE)</f>
        <v>2183333 - 1635</v>
      </c>
      <c r="E415" s="382" t="str">
        <f>+VLOOKUP(C415,[2]Hoja1!$A$1:$C$12,3,FALSE)</f>
        <v>emma.ticonipa@economiayfinanzas.gob.bo</v>
      </c>
    </row>
    <row r="416" spans="1:5">
      <c r="A416" s="282">
        <v>1527</v>
      </c>
      <c r="B416" s="283" t="s">
        <v>419</v>
      </c>
      <c r="C416" s="374" t="str">
        <f>+VLOOKUP($A416,[3]DISTRIBUCIÓN!$A$8:$G$540,5,FALSE)</f>
        <v>Emma Ticonipa</v>
      </c>
      <c r="D416" s="374" t="str">
        <f>+VLOOKUP(C416,[2]Hoja1!$A$1:$C$12,2,FALSE)</f>
        <v>2183333 - 1635</v>
      </c>
      <c r="E416" s="382" t="str">
        <f>+VLOOKUP(C416,[2]Hoja1!$A$1:$C$12,3,FALSE)</f>
        <v>emma.ticonipa@economiayfinanzas.gob.bo</v>
      </c>
    </row>
    <row r="417" spans="1:5">
      <c r="A417" s="282">
        <v>1528</v>
      </c>
      <c r="B417" s="283" t="s">
        <v>420</v>
      </c>
      <c r="C417" s="374" t="str">
        <f>+VLOOKUP($A417,[3]DISTRIBUCIÓN!$A$8:$G$540,5,FALSE)</f>
        <v>Emma Ticonipa</v>
      </c>
      <c r="D417" s="374" t="str">
        <f>+VLOOKUP(C417,[2]Hoja1!$A$1:$C$12,2,FALSE)</f>
        <v>2183333 - 1635</v>
      </c>
      <c r="E417" s="382" t="str">
        <f>+VLOOKUP(C417,[2]Hoja1!$A$1:$C$12,3,FALSE)</f>
        <v>emma.ticonipa@economiayfinanzas.gob.bo</v>
      </c>
    </row>
    <row r="418" spans="1:5">
      <c r="A418" s="282">
        <v>1529</v>
      </c>
      <c r="B418" s="283" t="s">
        <v>421</v>
      </c>
      <c r="C418" s="374" t="str">
        <f>+VLOOKUP($A418,[3]DISTRIBUCIÓN!$A$8:$G$540,5,FALSE)</f>
        <v>Emma Ticonipa</v>
      </c>
      <c r="D418" s="374" t="str">
        <f>+VLOOKUP(C418,[2]Hoja1!$A$1:$C$12,2,FALSE)</f>
        <v>2183333 - 1635</v>
      </c>
      <c r="E418" s="382" t="str">
        <f>+VLOOKUP(C418,[2]Hoja1!$A$1:$C$12,3,FALSE)</f>
        <v>emma.ticonipa@economiayfinanzas.gob.bo</v>
      </c>
    </row>
    <row r="419" spans="1:5">
      <c r="A419" s="282">
        <v>1530</v>
      </c>
      <c r="B419" s="283" t="s">
        <v>422</v>
      </c>
      <c r="C419" s="374" t="str">
        <f>+VLOOKUP($A419,[3]DISTRIBUCIÓN!$A$8:$G$540,5,FALSE)</f>
        <v>Emma Ticonipa</v>
      </c>
      <c r="D419" s="374" t="str">
        <f>+VLOOKUP(C419,[2]Hoja1!$A$1:$C$12,2,FALSE)</f>
        <v>2183333 - 1635</v>
      </c>
      <c r="E419" s="382" t="str">
        <f>+VLOOKUP(C419,[2]Hoja1!$A$1:$C$12,3,FALSE)</f>
        <v>emma.ticonipa@economiayfinanzas.gob.bo</v>
      </c>
    </row>
    <row r="420" spans="1:5">
      <c r="A420" s="282">
        <v>1531</v>
      </c>
      <c r="B420" s="283" t="s">
        <v>423</v>
      </c>
      <c r="C420" s="374" t="str">
        <f>+VLOOKUP($A420,[3]DISTRIBUCIÓN!$A$8:$G$540,5,FALSE)</f>
        <v>Emma Ticonipa</v>
      </c>
      <c r="D420" s="374" t="str">
        <f>+VLOOKUP(C420,[2]Hoja1!$A$1:$C$12,2,FALSE)</f>
        <v>2183333 - 1635</v>
      </c>
      <c r="E420" s="382" t="str">
        <f>+VLOOKUP(C420,[2]Hoja1!$A$1:$C$12,3,FALSE)</f>
        <v>emma.ticonipa@economiayfinanzas.gob.bo</v>
      </c>
    </row>
    <row r="421" spans="1:5">
      <c r="A421" s="282">
        <v>1532</v>
      </c>
      <c r="B421" s="283" t="s">
        <v>424</v>
      </c>
      <c r="C421" s="374" t="str">
        <f>+VLOOKUP($A421,[3]DISTRIBUCIÓN!$A$8:$G$540,5,FALSE)</f>
        <v>Emma Ticonipa</v>
      </c>
      <c r="D421" s="374" t="str">
        <f>+VLOOKUP(C421,[2]Hoja1!$A$1:$C$12,2,FALSE)</f>
        <v>2183333 - 1635</v>
      </c>
      <c r="E421" s="382" t="str">
        <f>+VLOOKUP(C421,[2]Hoja1!$A$1:$C$12,3,FALSE)</f>
        <v>emma.ticonipa@economiayfinanzas.gob.bo</v>
      </c>
    </row>
    <row r="422" spans="1:5">
      <c r="A422" s="282">
        <v>1533</v>
      </c>
      <c r="B422" s="283" t="s">
        <v>425</v>
      </c>
      <c r="C422" s="374" t="str">
        <f>+VLOOKUP($A422,[3]DISTRIBUCIÓN!$A$8:$G$540,5,FALSE)</f>
        <v>Emma Ticonipa</v>
      </c>
      <c r="D422" s="374" t="str">
        <f>+VLOOKUP(C422,[2]Hoja1!$A$1:$C$12,2,FALSE)</f>
        <v>2183333 - 1635</v>
      </c>
      <c r="E422" s="382" t="str">
        <f>+VLOOKUP(C422,[2]Hoja1!$A$1:$C$12,3,FALSE)</f>
        <v>emma.ticonipa@economiayfinanzas.gob.bo</v>
      </c>
    </row>
    <row r="423" spans="1:5">
      <c r="A423" s="282">
        <v>1534</v>
      </c>
      <c r="B423" s="283" t="s">
        <v>426</v>
      </c>
      <c r="C423" s="374" t="str">
        <f>+VLOOKUP($A423,[3]DISTRIBUCIÓN!$A$8:$G$540,5,FALSE)</f>
        <v>Emma Ticonipa</v>
      </c>
      <c r="D423" s="374" t="str">
        <f>+VLOOKUP(C423,[2]Hoja1!$A$1:$C$12,2,FALSE)</f>
        <v>2183333 - 1635</v>
      </c>
      <c r="E423" s="382" t="str">
        <f>+VLOOKUP(C423,[2]Hoja1!$A$1:$C$12,3,FALSE)</f>
        <v>emma.ticonipa@economiayfinanzas.gob.bo</v>
      </c>
    </row>
    <row r="424" spans="1:5">
      <c r="A424" s="282">
        <v>1535</v>
      </c>
      <c r="B424" s="283" t="s">
        <v>427</v>
      </c>
      <c r="C424" s="374" t="str">
        <f>+VLOOKUP($A424,[3]DISTRIBUCIÓN!$A$8:$G$540,5,FALSE)</f>
        <v>Emma Ticonipa</v>
      </c>
      <c r="D424" s="374" t="str">
        <f>+VLOOKUP(C424,[2]Hoja1!$A$1:$C$12,2,FALSE)</f>
        <v>2183333 - 1635</v>
      </c>
      <c r="E424" s="382" t="str">
        <f>+VLOOKUP(C424,[2]Hoja1!$A$1:$C$12,3,FALSE)</f>
        <v>emma.ticonipa@economiayfinanzas.gob.bo</v>
      </c>
    </row>
    <row r="425" spans="1:5">
      <c r="A425" s="282">
        <v>1536</v>
      </c>
      <c r="B425" s="283" t="s">
        <v>428</v>
      </c>
      <c r="C425" s="374" t="str">
        <f>+VLOOKUP($A425,[3]DISTRIBUCIÓN!$A$8:$G$540,5,FALSE)</f>
        <v>Emma Ticonipa</v>
      </c>
      <c r="D425" s="374" t="str">
        <f>+VLOOKUP(C425,[2]Hoja1!$A$1:$C$12,2,FALSE)</f>
        <v>2183333 - 1635</v>
      </c>
      <c r="E425" s="382" t="str">
        <f>+VLOOKUP(C425,[2]Hoja1!$A$1:$C$12,3,FALSE)</f>
        <v>emma.ticonipa@economiayfinanzas.gob.bo</v>
      </c>
    </row>
    <row r="426" spans="1:5">
      <c r="A426" s="282">
        <v>1537</v>
      </c>
      <c r="B426" s="283" t="s">
        <v>429</v>
      </c>
      <c r="C426" s="374" t="str">
        <f>+VLOOKUP($A426,[3]DISTRIBUCIÓN!$A$8:$G$540,5,FALSE)</f>
        <v>Emma Ticonipa</v>
      </c>
      <c r="D426" s="374" t="str">
        <f>+VLOOKUP(C426,[2]Hoja1!$A$1:$C$12,2,FALSE)</f>
        <v>2183333 - 1635</v>
      </c>
      <c r="E426" s="382" t="str">
        <f>+VLOOKUP(C426,[2]Hoja1!$A$1:$C$12,3,FALSE)</f>
        <v>emma.ticonipa@economiayfinanzas.gob.bo</v>
      </c>
    </row>
    <row r="427" spans="1:5">
      <c r="A427" s="282">
        <v>1538</v>
      </c>
      <c r="B427" s="283" t="s">
        <v>430</v>
      </c>
      <c r="C427" s="374" t="str">
        <f>+VLOOKUP($A427,[3]DISTRIBUCIÓN!$A$8:$G$540,5,FALSE)</f>
        <v>Emma Ticonipa</v>
      </c>
      <c r="D427" s="374" t="str">
        <f>+VLOOKUP(C427,[2]Hoja1!$A$1:$C$12,2,FALSE)</f>
        <v>2183333 - 1635</v>
      </c>
      <c r="E427" s="382" t="str">
        <f>+VLOOKUP(C427,[2]Hoja1!$A$1:$C$12,3,FALSE)</f>
        <v>emma.ticonipa@economiayfinanzas.gob.bo</v>
      </c>
    </row>
    <row r="428" spans="1:5">
      <c r="A428" s="282">
        <v>1539</v>
      </c>
      <c r="B428" s="283" t="s">
        <v>431</v>
      </c>
      <c r="C428" s="374" t="str">
        <f>+VLOOKUP($A428,[3]DISTRIBUCIÓN!$A$8:$G$540,5,FALSE)</f>
        <v>Emma Ticonipa</v>
      </c>
      <c r="D428" s="374" t="str">
        <f>+VLOOKUP(C428,[2]Hoja1!$A$1:$C$12,2,FALSE)</f>
        <v>2183333 - 1635</v>
      </c>
      <c r="E428" s="382" t="str">
        <f>+VLOOKUP(C428,[2]Hoja1!$A$1:$C$12,3,FALSE)</f>
        <v>emma.ticonipa@economiayfinanzas.gob.bo</v>
      </c>
    </row>
    <row r="429" spans="1:5">
      <c r="A429" s="282">
        <v>1540</v>
      </c>
      <c r="B429" s="283" t="s">
        <v>1248</v>
      </c>
      <c r="C429" s="374" t="str">
        <f>+VLOOKUP($A429,[3]DISTRIBUCIÓN!$A$8:$G$540,5,FALSE)</f>
        <v>Emma Ticonipa</v>
      </c>
      <c r="D429" s="374" t="str">
        <f>+VLOOKUP(C429,[2]Hoja1!$A$1:$C$12,2,FALSE)</f>
        <v>2183333 - 1635</v>
      </c>
      <c r="E429" s="382" t="str">
        <f>+VLOOKUP(C429,[2]Hoja1!$A$1:$C$12,3,FALSE)</f>
        <v>emma.ticonipa@economiayfinanzas.gob.bo</v>
      </c>
    </row>
    <row r="430" spans="1:5">
      <c r="A430" s="282">
        <v>1601</v>
      </c>
      <c r="B430" s="283" t="s">
        <v>432</v>
      </c>
      <c r="C430" s="374" t="str">
        <f>+VLOOKUP($A430,[3]DISTRIBUCIÓN!$A$8:$G$540,5,FALSE)</f>
        <v>Emma Ticonipa</v>
      </c>
      <c r="D430" s="374" t="str">
        <f>+VLOOKUP(C430,[2]Hoja1!$A$1:$C$12,2,FALSE)</f>
        <v>2183333 - 1635</v>
      </c>
      <c r="E430" s="382" t="str">
        <f>+VLOOKUP(C430,[2]Hoja1!$A$1:$C$12,3,FALSE)</f>
        <v>emma.ticonipa@economiayfinanzas.gob.bo</v>
      </c>
    </row>
    <row r="431" spans="1:5">
      <c r="A431" s="282">
        <v>1602</v>
      </c>
      <c r="B431" s="283" t="s">
        <v>433</v>
      </c>
      <c r="C431" s="374" t="str">
        <f>+VLOOKUP($A431,[3]DISTRIBUCIÓN!$A$8:$G$540,5,FALSE)</f>
        <v>Emma Ticonipa</v>
      </c>
      <c r="D431" s="374" t="str">
        <f>+VLOOKUP(C431,[2]Hoja1!$A$1:$C$12,2,FALSE)</f>
        <v>2183333 - 1635</v>
      </c>
      <c r="E431" s="382" t="str">
        <f>+VLOOKUP(C431,[2]Hoja1!$A$1:$C$12,3,FALSE)</f>
        <v>emma.ticonipa@economiayfinanzas.gob.bo</v>
      </c>
    </row>
    <row r="432" spans="1:5">
      <c r="A432" s="282">
        <v>1603</v>
      </c>
      <c r="B432" s="283" t="s">
        <v>434</v>
      </c>
      <c r="C432" s="374" t="str">
        <f>+VLOOKUP($A432,[3]DISTRIBUCIÓN!$A$8:$G$540,5,FALSE)</f>
        <v>Emma Ticonipa</v>
      </c>
      <c r="D432" s="374" t="str">
        <f>+VLOOKUP(C432,[2]Hoja1!$A$1:$C$12,2,FALSE)</f>
        <v>2183333 - 1635</v>
      </c>
      <c r="E432" s="382" t="str">
        <f>+VLOOKUP(C432,[2]Hoja1!$A$1:$C$12,3,FALSE)</f>
        <v>emma.ticonipa@economiayfinanzas.gob.bo</v>
      </c>
    </row>
    <row r="433" spans="1:5">
      <c r="A433" s="282">
        <v>1604</v>
      </c>
      <c r="B433" s="283" t="s">
        <v>435</v>
      </c>
      <c r="C433" s="374" t="str">
        <f>+VLOOKUP($A433,[3]DISTRIBUCIÓN!$A$8:$G$540,5,FALSE)</f>
        <v>Emma Ticonipa</v>
      </c>
      <c r="D433" s="374" t="str">
        <f>+VLOOKUP(C433,[2]Hoja1!$A$1:$C$12,2,FALSE)</f>
        <v>2183333 - 1635</v>
      </c>
      <c r="E433" s="382" t="str">
        <f>+VLOOKUP(C433,[2]Hoja1!$A$1:$C$12,3,FALSE)</f>
        <v>emma.ticonipa@economiayfinanzas.gob.bo</v>
      </c>
    </row>
    <row r="434" spans="1:5">
      <c r="A434" s="282">
        <v>1605</v>
      </c>
      <c r="B434" s="283" t="s">
        <v>436</v>
      </c>
      <c r="C434" s="374" t="str">
        <f>+VLOOKUP($A434,[3]DISTRIBUCIÓN!$A$8:$G$540,5,FALSE)</f>
        <v>Emma Ticonipa</v>
      </c>
      <c r="D434" s="374" t="str">
        <f>+VLOOKUP(C434,[2]Hoja1!$A$1:$C$12,2,FALSE)</f>
        <v>2183333 - 1635</v>
      </c>
      <c r="E434" s="382" t="str">
        <f>+VLOOKUP(C434,[2]Hoja1!$A$1:$C$12,3,FALSE)</f>
        <v>emma.ticonipa@economiayfinanzas.gob.bo</v>
      </c>
    </row>
    <row r="435" spans="1:5">
      <c r="A435" s="282">
        <v>1606</v>
      </c>
      <c r="B435" s="283" t="s">
        <v>437</v>
      </c>
      <c r="C435" s="374" t="str">
        <f>+VLOOKUP($A435,[3]DISTRIBUCIÓN!$A$8:$G$540,5,FALSE)</f>
        <v>Emma Ticonipa</v>
      </c>
      <c r="D435" s="374" t="str">
        <f>+VLOOKUP(C435,[2]Hoja1!$A$1:$C$12,2,FALSE)</f>
        <v>2183333 - 1635</v>
      </c>
      <c r="E435" s="382" t="str">
        <f>+VLOOKUP(C435,[2]Hoja1!$A$1:$C$12,3,FALSE)</f>
        <v>emma.ticonipa@economiayfinanzas.gob.bo</v>
      </c>
    </row>
    <row r="436" spans="1:5">
      <c r="A436" s="282">
        <v>1607</v>
      </c>
      <c r="B436" s="283" t="s">
        <v>438</v>
      </c>
      <c r="C436" s="374" t="str">
        <f>+VLOOKUP($A436,[3]DISTRIBUCIÓN!$A$8:$G$540,5,FALSE)</f>
        <v>Emma Ticonipa</v>
      </c>
      <c r="D436" s="374" t="str">
        <f>+VLOOKUP(C436,[2]Hoja1!$A$1:$C$12,2,FALSE)</f>
        <v>2183333 - 1635</v>
      </c>
      <c r="E436" s="382" t="str">
        <f>+VLOOKUP(C436,[2]Hoja1!$A$1:$C$12,3,FALSE)</f>
        <v>emma.ticonipa@economiayfinanzas.gob.bo</v>
      </c>
    </row>
    <row r="437" spans="1:5">
      <c r="A437" s="282">
        <v>1608</v>
      </c>
      <c r="B437" s="283" t="s">
        <v>439</v>
      </c>
      <c r="C437" s="374" t="str">
        <f>+VLOOKUP($A437,[3]DISTRIBUCIÓN!$A$8:$G$540,5,FALSE)</f>
        <v>Emma Ticonipa</v>
      </c>
      <c r="D437" s="374" t="str">
        <f>+VLOOKUP(C437,[2]Hoja1!$A$1:$C$12,2,FALSE)</f>
        <v>2183333 - 1635</v>
      </c>
      <c r="E437" s="382" t="str">
        <f>+VLOOKUP(C437,[2]Hoja1!$A$1:$C$12,3,FALSE)</f>
        <v>emma.ticonipa@economiayfinanzas.gob.bo</v>
      </c>
    </row>
    <row r="438" spans="1:5">
      <c r="A438" s="282">
        <v>1609</v>
      </c>
      <c r="B438" s="283" t="s">
        <v>440</v>
      </c>
      <c r="C438" s="374" t="str">
        <f>+VLOOKUP($A438,[3]DISTRIBUCIÓN!$A$8:$G$540,5,FALSE)</f>
        <v>Emma Ticonipa</v>
      </c>
      <c r="D438" s="374" t="str">
        <f>+VLOOKUP(C438,[2]Hoja1!$A$1:$C$12,2,FALSE)</f>
        <v>2183333 - 1635</v>
      </c>
      <c r="E438" s="382" t="str">
        <f>+VLOOKUP(C438,[2]Hoja1!$A$1:$C$12,3,FALSE)</f>
        <v>emma.ticonipa@economiayfinanzas.gob.bo</v>
      </c>
    </row>
    <row r="439" spans="1:5">
      <c r="A439" s="282">
        <v>1610</v>
      </c>
      <c r="B439" s="283" t="s">
        <v>1377</v>
      </c>
      <c r="C439" s="374" t="str">
        <f>+VLOOKUP($A439,[3]DISTRIBUCIÓN!$A$8:$G$540,5,FALSE)</f>
        <v>Emma Ticonipa</v>
      </c>
      <c r="D439" s="374" t="str">
        <f>+VLOOKUP(C439,[2]Hoja1!$A$1:$C$12,2,FALSE)</f>
        <v>2183333 - 1635</v>
      </c>
      <c r="E439" s="382" t="str">
        <f>+VLOOKUP(C439,[2]Hoja1!$A$1:$C$12,3,FALSE)</f>
        <v>emma.ticonipa@economiayfinanzas.gob.bo</v>
      </c>
    </row>
    <row r="440" spans="1:5">
      <c r="A440" s="282">
        <v>1611</v>
      </c>
      <c r="B440" s="283" t="s">
        <v>441</v>
      </c>
      <c r="C440" s="374" t="str">
        <f>+VLOOKUP($A440,[3]DISTRIBUCIÓN!$A$8:$G$540,5,FALSE)</f>
        <v>Emma Ticonipa</v>
      </c>
      <c r="D440" s="374" t="str">
        <f>+VLOOKUP(C440,[2]Hoja1!$A$1:$C$12,2,FALSE)</f>
        <v>2183333 - 1635</v>
      </c>
      <c r="E440" s="382" t="str">
        <f>+VLOOKUP(C440,[2]Hoja1!$A$1:$C$12,3,FALSE)</f>
        <v>emma.ticonipa@economiayfinanzas.gob.bo</v>
      </c>
    </row>
    <row r="441" spans="1:5">
      <c r="A441" s="282">
        <v>1701</v>
      </c>
      <c r="B441" s="283" t="s">
        <v>1378</v>
      </c>
      <c r="C441" s="374" t="str">
        <f>+VLOOKUP($A441,[3]DISTRIBUCIÓN!$A$8:$G$540,5,FALSE)</f>
        <v>Emma Ticonipa</v>
      </c>
      <c r="D441" s="374" t="str">
        <f>+VLOOKUP(C441,[2]Hoja1!$A$1:$C$12,2,FALSE)</f>
        <v>2183333 - 1635</v>
      </c>
      <c r="E441" s="382" t="str">
        <f>+VLOOKUP(C441,[2]Hoja1!$A$1:$C$12,3,FALSE)</f>
        <v>emma.ticonipa@economiayfinanzas.gob.bo</v>
      </c>
    </row>
    <row r="442" spans="1:5">
      <c r="A442" s="282">
        <v>1702</v>
      </c>
      <c r="B442" s="283" t="s">
        <v>442</v>
      </c>
      <c r="C442" s="374" t="str">
        <f>+VLOOKUP($A442,[3]DISTRIBUCIÓN!$A$8:$G$540,5,FALSE)</f>
        <v>Emma Ticonipa</v>
      </c>
      <c r="D442" s="374" t="str">
        <f>+VLOOKUP(C442,[2]Hoja1!$A$1:$C$12,2,FALSE)</f>
        <v>2183333 - 1635</v>
      </c>
      <c r="E442" s="382" t="str">
        <f>+VLOOKUP(C442,[2]Hoja1!$A$1:$C$12,3,FALSE)</f>
        <v>emma.ticonipa@economiayfinanzas.gob.bo</v>
      </c>
    </row>
    <row r="443" spans="1:5">
      <c r="A443" s="282">
        <v>1703</v>
      </c>
      <c r="B443" s="283" t="s">
        <v>443</v>
      </c>
      <c r="C443" s="374" t="str">
        <f>+VLOOKUP($A443,[3]DISTRIBUCIÓN!$A$8:$G$540,5,FALSE)</f>
        <v>Emma Ticonipa</v>
      </c>
      <c r="D443" s="374" t="str">
        <f>+VLOOKUP(C443,[2]Hoja1!$A$1:$C$12,2,FALSE)</f>
        <v>2183333 - 1635</v>
      </c>
      <c r="E443" s="382" t="str">
        <f>+VLOOKUP(C443,[2]Hoja1!$A$1:$C$12,3,FALSE)</f>
        <v>emma.ticonipa@economiayfinanzas.gob.bo</v>
      </c>
    </row>
    <row r="444" spans="1:5">
      <c r="A444" s="282">
        <v>1704</v>
      </c>
      <c r="B444" s="283" t="s">
        <v>1379</v>
      </c>
      <c r="C444" s="374" t="str">
        <f>+VLOOKUP($A444,[3]DISTRIBUCIÓN!$A$8:$G$540,5,FALSE)</f>
        <v>Emma Ticonipa</v>
      </c>
      <c r="D444" s="374" t="str">
        <f>+VLOOKUP(C444,[2]Hoja1!$A$1:$C$12,2,FALSE)</f>
        <v>2183333 - 1635</v>
      </c>
      <c r="E444" s="382" t="str">
        <f>+VLOOKUP(C444,[2]Hoja1!$A$1:$C$12,3,FALSE)</f>
        <v>emma.ticonipa@economiayfinanzas.gob.bo</v>
      </c>
    </row>
    <row r="445" spans="1:5">
      <c r="A445" s="282">
        <v>1705</v>
      </c>
      <c r="B445" s="283" t="s">
        <v>1380</v>
      </c>
      <c r="C445" s="374" t="str">
        <f>+VLOOKUP($A445,[3]DISTRIBUCIÓN!$A$8:$G$540,5,FALSE)</f>
        <v>Emma Ticonipa</v>
      </c>
      <c r="D445" s="374" t="str">
        <f>+VLOOKUP(C445,[2]Hoja1!$A$1:$C$12,2,FALSE)</f>
        <v>2183333 - 1635</v>
      </c>
      <c r="E445" s="382" t="str">
        <f>+VLOOKUP(C445,[2]Hoja1!$A$1:$C$12,3,FALSE)</f>
        <v>emma.ticonipa@economiayfinanzas.gob.bo</v>
      </c>
    </row>
    <row r="446" spans="1:5">
      <c r="A446" s="282">
        <v>1706</v>
      </c>
      <c r="B446" s="283" t="s">
        <v>444</v>
      </c>
      <c r="C446" s="374" t="str">
        <f>+VLOOKUP($A446,[3]DISTRIBUCIÓN!$A$8:$G$540,5,FALSE)</f>
        <v>Emma Ticonipa</v>
      </c>
      <c r="D446" s="374" t="str">
        <f>+VLOOKUP(C446,[2]Hoja1!$A$1:$C$12,2,FALSE)</f>
        <v>2183333 - 1635</v>
      </c>
      <c r="E446" s="382" t="str">
        <f>+VLOOKUP(C446,[2]Hoja1!$A$1:$C$12,3,FALSE)</f>
        <v>emma.ticonipa@economiayfinanzas.gob.bo</v>
      </c>
    </row>
    <row r="447" spans="1:5">
      <c r="A447" s="282">
        <v>1707</v>
      </c>
      <c r="B447" s="283" t="s">
        <v>445</v>
      </c>
      <c r="C447" s="374" t="str">
        <f>+VLOOKUP($A447,[3]DISTRIBUCIÓN!$A$8:$G$540,5,FALSE)</f>
        <v>Emma Ticonipa</v>
      </c>
      <c r="D447" s="374" t="str">
        <f>+VLOOKUP(C447,[2]Hoja1!$A$1:$C$12,2,FALSE)</f>
        <v>2183333 - 1635</v>
      </c>
      <c r="E447" s="382" t="str">
        <f>+VLOOKUP(C447,[2]Hoja1!$A$1:$C$12,3,FALSE)</f>
        <v>emma.ticonipa@economiayfinanzas.gob.bo</v>
      </c>
    </row>
    <row r="448" spans="1:5">
      <c r="A448" s="282">
        <v>1708</v>
      </c>
      <c r="B448" s="283" t="s">
        <v>446</v>
      </c>
      <c r="C448" s="374" t="str">
        <f>+VLOOKUP($A448,[3]DISTRIBUCIÓN!$A$8:$G$540,5,FALSE)</f>
        <v>Emma Ticonipa</v>
      </c>
      <c r="D448" s="374" t="str">
        <f>+VLOOKUP(C448,[2]Hoja1!$A$1:$C$12,2,FALSE)</f>
        <v>2183333 - 1635</v>
      </c>
      <c r="E448" s="382" t="str">
        <f>+VLOOKUP(C448,[2]Hoja1!$A$1:$C$12,3,FALSE)</f>
        <v>emma.ticonipa@economiayfinanzas.gob.bo</v>
      </c>
    </row>
    <row r="449" spans="1:5">
      <c r="A449" s="282">
        <v>1709</v>
      </c>
      <c r="B449" s="283" t="s">
        <v>447</v>
      </c>
      <c r="C449" s="374" t="str">
        <f>+VLOOKUP($A449,[3]DISTRIBUCIÓN!$A$8:$G$540,5,FALSE)</f>
        <v>Emma Ticonipa</v>
      </c>
      <c r="D449" s="374" t="str">
        <f>+VLOOKUP(C449,[2]Hoja1!$A$1:$C$12,2,FALSE)</f>
        <v>2183333 - 1635</v>
      </c>
      <c r="E449" s="382" t="str">
        <f>+VLOOKUP(C449,[2]Hoja1!$A$1:$C$12,3,FALSE)</f>
        <v>emma.ticonipa@economiayfinanzas.gob.bo</v>
      </c>
    </row>
    <row r="450" spans="1:5">
      <c r="A450" s="282">
        <v>1710</v>
      </c>
      <c r="B450" s="283" t="s">
        <v>448</v>
      </c>
      <c r="C450" s="374" t="str">
        <f>+VLOOKUP($A450,[3]DISTRIBUCIÓN!$A$8:$G$540,5,FALSE)</f>
        <v>Emma Ticonipa</v>
      </c>
      <c r="D450" s="374" t="str">
        <f>+VLOOKUP(C450,[2]Hoja1!$A$1:$C$12,2,FALSE)</f>
        <v>2183333 - 1635</v>
      </c>
      <c r="E450" s="382" t="str">
        <f>+VLOOKUP(C450,[2]Hoja1!$A$1:$C$12,3,FALSE)</f>
        <v>emma.ticonipa@economiayfinanzas.gob.bo</v>
      </c>
    </row>
    <row r="451" spans="1:5">
      <c r="A451" s="282">
        <v>1711</v>
      </c>
      <c r="B451" s="283" t="s">
        <v>449</v>
      </c>
      <c r="C451" s="374" t="str">
        <f>+VLOOKUP($A451,[3]DISTRIBUCIÓN!$A$8:$G$540,5,FALSE)</f>
        <v>Emma Ticonipa</v>
      </c>
      <c r="D451" s="374" t="str">
        <f>+VLOOKUP(C451,[2]Hoja1!$A$1:$C$12,2,FALSE)</f>
        <v>2183333 - 1635</v>
      </c>
      <c r="E451" s="382" t="str">
        <f>+VLOOKUP(C451,[2]Hoja1!$A$1:$C$12,3,FALSE)</f>
        <v>emma.ticonipa@economiayfinanzas.gob.bo</v>
      </c>
    </row>
    <row r="452" spans="1:5">
      <c r="A452" s="282">
        <v>1712</v>
      </c>
      <c r="B452" s="283" t="s">
        <v>450</v>
      </c>
      <c r="C452" s="374" t="str">
        <f>+VLOOKUP($A452,[3]DISTRIBUCIÓN!$A$8:$G$540,5,FALSE)</f>
        <v>Emma Ticonipa</v>
      </c>
      <c r="D452" s="374" t="str">
        <f>+VLOOKUP(C452,[2]Hoja1!$A$1:$C$12,2,FALSE)</f>
        <v>2183333 - 1635</v>
      </c>
      <c r="E452" s="382" t="str">
        <f>+VLOOKUP(C452,[2]Hoja1!$A$1:$C$12,3,FALSE)</f>
        <v>emma.ticonipa@economiayfinanzas.gob.bo</v>
      </c>
    </row>
    <row r="453" spans="1:5">
      <c r="A453" s="282">
        <v>1713</v>
      </c>
      <c r="B453" s="283" t="s">
        <v>451</v>
      </c>
      <c r="C453" s="374" t="str">
        <f>+VLOOKUP($A453,[3]DISTRIBUCIÓN!$A$8:$G$540,5,FALSE)</f>
        <v>Emma Ticonipa</v>
      </c>
      <c r="D453" s="374" t="str">
        <f>+VLOOKUP(C453,[2]Hoja1!$A$1:$C$12,2,FALSE)</f>
        <v>2183333 - 1635</v>
      </c>
      <c r="E453" s="382" t="str">
        <f>+VLOOKUP(C453,[2]Hoja1!$A$1:$C$12,3,FALSE)</f>
        <v>emma.ticonipa@economiayfinanzas.gob.bo</v>
      </c>
    </row>
    <row r="454" spans="1:5">
      <c r="A454" s="282">
        <v>1714</v>
      </c>
      <c r="B454" s="283" t="s">
        <v>452</v>
      </c>
      <c r="C454" s="374" t="str">
        <f>+VLOOKUP($A454,[3]DISTRIBUCIÓN!$A$8:$G$540,5,FALSE)</f>
        <v>Emma Ticonipa</v>
      </c>
      <c r="D454" s="374" t="str">
        <f>+VLOOKUP(C454,[2]Hoja1!$A$1:$C$12,2,FALSE)</f>
        <v>2183333 - 1635</v>
      </c>
      <c r="E454" s="382" t="str">
        <f>+VLOOKUP(C454,[2]Hoja1!$A$1:$C$12,3,FALSE)</f>
        <v>emma.ticonipa@economiayfinanzas.gob.bo</v>
      </c>
    </row>
    <row r="455" spans="1:5">
      <c r="A455" s="282">
        <v>1715</v>
      </c>
      <c r="B455" s="283" t="s">
        <v>453</v>
      </c>
      <c r="C455" s="374" t="str">
        <f>+VLOOKUP($A455,[3]DISTRIBUCIÓN!$A$8:$G$540,5,FALSE)</f>
        <v>Emma Ticonipa</v>
      </c>
      <c r="D455" s="374" t="str">
        <f>+VLOOKUP(C455,[2]Hoja1!$A$1:$C$12,2,FALSE)</f>
        <v>2183333 - 1635</v>
      </c>
      <c r="E455" s="382" t="str">
        <f>+VLOOKUP(C455,[2]Hoja1!$A$1:$C$12,3,FALSE)</f>
        <v>emma.ticonipa@economiayfinanzas.gob.bo</v>
      </c>
    </row>
    <row r="456" spans="1:5">
      <c r="A456" s="282">
        <v>1716</v>
      </c>
      <c r="B456" s="283" t="s">
        <v>454</v>
      </c>
      <c r="C456" s="374" t="str">
        <f>+VLOOKUP($A456,[3]DISTRIBUCIÓN!$A$8:$G$540,5,FALSE)</f>
        <v>Emma Ticonipa</v>
      </c>
      <c r="D456" s="374" t="str">
        <f>+VLOOKUP(C456,[2]Hoja1!$A$1:$C$12,2,FALSE)</f>
        <v>2183333 - 1635</v>
      </c>
      <c r="E456" s="382" t="str">
        <f>+VLOOKUP(C456,[2]Hoja1!$A$1:$C$12,3,FALSE)</f>
        <v>emma.ticonipa@economiayfinanzas.gob.bo</v>
      </c>
    </row>
    <row r="457" spans="1:5">
      <c r="A457" s="282">
        <v>1717</v>
      </c>
      <c r="B457" s="283" t="s">
        <v>455</v>
      </c>
      <c r="C457" s="374" t="str">
        <f>+VLOOKUP($A457,[3]DISTRIBUCIÓN!$A$8:$G$540,5,FALSE)</f>
        <v>Emma Ticonipa</v>
      </c>
      <c r="D457" s="374" t="str">
        <f>+VLOOKUP(C457,[2]Hoja1!$A$1:$C$12,2,FALSE)</f>
        <v>2183333 - 1635</v>
      </c>
      <c r="E457" s="382" t="str">
        <f>+VLOOKUP(C457,[2]Hoja1!$A$1:$C$12,3,FALSE)</f>
        <v>emma.ticonipa@economiayfinanzas.gob.bo</v>
      </c>
    </row>
    <row r="458" spans="1:5">
      <c r="A458" s="282">
        <v>1718</v>
      </c>
      <c r="B458" s="283" t="s">
        <v>456</v>
      </c>
      <c r="C458" s="374" t="str">
        <f>+VLOOKUP($A458,[3]DISTRIBUCIÓN!$A$8:$G$540,5,FALSE)</f>
        <v>Emma Ticonipa</v>
      </c>
      <c r="D458" s="374" t="str">
        <f>+VLOOKUP(C458,[2]Hoja1!$A$1:$C$12,2,FALSE)</f>
        <v>2183333 - 1635</v>
      </c>
      <c r="E458" s="382" t="str">
        <f>+VLOOKUP(C458,[2]Hoja1!$A$1:$C$12,3,FALSE)</f>
        <v>emma.ticonipa@economiayfinanzas.gob.bo</v>
      </c>
    </row>
    <row r="459" spans="1:5">
      <c r="A459" s="282">
        <v>1720</v>
      </c>
      <c r="B459" s="283" t="s">
        <v>457</v>
      </c>
      <c r="C459" s="374" t="str">
        <f>+VLOOKUP($A459,[3]DISTRIBUCIÓN!$A$8:$G$540,5,FALSE)</f>
        <v>Emma Ticonipa</v>
      </c>
      <c r="D459" s="374" t="str">
        <f>+VLOOKUP(C459,[2]Hoja1!$A$1:$C$12,2,FALSE)</f>
        <v>2183333 - 1635</v>
      </c>
      <c r="E459" s="382" t="str">
        <f>+VLOOKUP(C459,[2]Hoja1!$A$1:$C$12,3,FALSE)</f>
        <v>emma.ticonipa@economiayfinanzas.gob.bo</v>
      </c>
    </row>
    <row r="460" spans="1:5">
      <c r="A460" s="282">
        <v>1721</v>
      </c>
      <c r="B460" s="283" t="s">
        <v>458</v>
      </c>
      <c r="C460" s="374" t="str">
        <f>+VLOOKUP($A460,[3]DISTRIBUCIÓN!$A$8:$G$540,5,FALSE)</f>
        <v>Emma Ticonipa</v>
      </c>
      <c r="D460" s="374" t="str">
        <f>+VLOOKUP(C460,[2]Hoja1!$A$1:$C$12,2,FALSE)</f>
        <v>2183333 - 1635</v>
      </c>
      <c r="E460" s="382" t="str">
        <f>+VLOOKUP(C460,[2]Hoja1!$A$1:$C$12,3,FALSE)</f>
        <v>emma.ticonipa@economiayfinanzas.gob.bo</v>
      </c>
    </row>
    <row r="461" spans="1:5">
      <c r="A461" s="282">
        <v>1722</v>
      </c>
      <c r="B461" s="283" t="s">
        <v>459</v>
      </c>
      <c r="C461" s="374" t="str">
        <f>+VLOOKUP($A461,[3]DISTRIBUCIÓN!$A$8:$G$540,5,FALSE)</f>
        <v>Emma Ticonipa</v>
      </c>
      <c r="D461" s="374" t="str">
        <f>+VLOOKUP(C461,[2]Hoja1!$A$1:$C$12,2,FALSE)</f>
        <v>2183333 - 1635</v>
      </c>
      <c r="E461" s="382" t="str">
        <f>+VLOOKUP(C461,[2]Hoja1!$A$1:$C$12,3,FALSE)</f>
        <v>emma.ticonipa@economiayfinanzas.gob.bo</v>
      </c>
    </row>
    <row r="462" spans="1:5">
      <c r="A462" s="282">
        <v>1723</v>
      </c>
      <c r="B462" s="283" t="s">
        <v>460</v>
      </c>
      <c r="C462" s="374" t="str">
        <f>+VLOOKUP($A462,[3]DISTRIBUCIÓN!$A$8:$G$540,5,FALSE)</f>
        <v>Emma Ticonipa</v>
      </c>
      <c r="D462" s="374" t="str">
        <f>+VLOOKUP(C462,[2]Hoja1!$A$1:$C$12,2,FALSE)</f>
        <v>2183333 - 1635</v>
      </c>
      <c r="E462" s="382" t="str">
        <f>+VLOOKUP(C462,[2]Hoja1!$A$1:$C$12,3,FALSE)</f>
        <v>emma.ticonipa@economiayfinanzas.gob.bo</v>
      </c>
    </row>
    <row r="463" spans="1:5">
      <c r="A463" s="282">
        <v>1724</v>
      </c>
      <c r="B463" s="283" t="s">
        <v>461</v>
      </c>
      <c r="C463" s="374" t="str">
        <f>+VLOOKUP($A463,[3]DISTRIBUCIÓN!$A$8:$G$540,5,FALSE)</f>
        <v>Emma Ticonipa</v>
      </c>
      <c r="D463" s="374" t="str">
        <f>+VLOOKUP(C463,[2]Hoja1!$A$1:$C$12,2,FALSE)</f>
        <v>2183333 - 1635</v>
      </c>
      <c r="E463" s="382" t="str">
        <f>+VLOOKUP(C463,[2]Hoja1!$A$1:$C$12,3,FALSE)</f>
        <v>emma.ticonipa@economiayfinanzas.gob.bo</v>
      </c>
    </row>
    <row r="464" spans="1:5">
      <c r="A464" s="282">
        <v>1725</v>
      </c>
      <c r="B464" s="283" t="s">
        <v>462</v>
      </c>
      <c r="C464" s="374" t="str">
        <f>+VLOOKUP($A464,[3]DISTRIBUCIÓN!$A$8:$G$540,5,FALSE)</f>
        <v>Emma Ticonipa</v>
      </c>
      <c r="D464" s="374" t="str">
        <f>+VLOOKUP(C464,[2]Hoja1!$A$1:$C$12,2,FALSE)</f>
        <v>2183333 - 1635</v>
      </c>
      <c r="E464" s="382" t="str">
        <f>+VLOOKUP(C464,[2]Hoja1!$A$1:$C$12,3,FALSE)</f>
        <v>emma.ticonipa@economiayfinanzas.gob.bo</v>
      </c>
    </row>
    <row r="465" spans="1:5">
      <c r="A465" s="282">
        <v>1726</v>
      </c>
      <c r="B465" s="283" t="s">
        <v>463</v>
      </c>
      <c r="C465" s="374" t="str">
        <f>+VLOOKUP($A465,[3]DISTRIBUCIÓN!$A$8:$G$540,5,FALSE)</f>
        <v>Emma Ticonipa</v>
      </c>
      <c r="D465" s="374" t="str">
        <f>+VLOOKUP(C465,[2]Hoja1!$A$1:$C$12,2,FALSE)</f>
        <v>2183333 - 1635</v>
      </c>
      <c r="E465" s="382" t="str">
        <f>+VLOOKUP(C465,[2]Hoja1!$A$1:$C$12,3,FALSE)</f>
        <v>emma.ticonipa@economiayfinanzas.gob.bo</v>
      </c>
    </row>
    <row r="466" spans="1:5">
      <c r="A466" s="282">
        <v>1727</v>
      </c>
      <c r="B466" s="283" t="s">
        <v>464</v>
      </c>
      <c r="C466" s="374" t="str">
        <f>+VLOOKUP($A466,[3]DISTRIBUCIÓN!$A$8:$G$540,5,FALSE)</f>
        <v>Emma Ticonipa</v>
      </c>
      <c r="D466" s="374" t="str">
        <f>+VLOOKUP(C466,[2]Hoja1!$A$1:$C$12,2,FALSE)</f>
        <v>2183333 - 1635</v>
      </c>
      <c r="E466" s="382" t="str">
        <f>+VLOOKUP(C466,[2]Hoja1!$A$1:$C$12,3,FALSE)</f>
        <v>emma.ticonipa@economiayfinanzas.gob.bo</v>
      </c>
    </row>
    <row r="467" spans="1:5">
      <c r="A467" s="282">
        <v>1728</v>
      </c>
      <c r="B467" s="283" t="s">
        <v>465</v>
      </c>
      <c r="C467" s="374" t="str">
        <f>+VLOOKUP($A467,[3]DISTRIBUCIÓN!$A$8:$G$540,5,FALSE)</f>
        <v>Emma Ticonipa</v>
      </c>
      <c r="D467" s="374" t="str">
        <f>+VLOOKUP(C467,[2]Hoja1!$A$1:$C$12,2,FALSE)</f>
        <v>2183333 - 1635</v>
      </c>
      <c r="E467" s="382" t="str">
        <f>+VLOOKUP(C467,[2]Hoja1!$A$1:$C$12,3,FALSE)</f>
        <v>emma.ticonipa@economiayfinanzas.gob.bo</v>
      </c>
    </row>
    <row r="468" spans="1:5">
      <c r="A468" s="282">
        <v>1729</v>
      </c>
      <c r="B468" s="283" t="s">
        <v>466</v>
      </c>
      <c r="C468" s="374" t="str">
        <f>+VLOOKUP($A468,[3]DISTRIBUCIÓN!$A$8:$G$540,5,FALSE)</f>
        <v>Emma Ticonipa</v>
      </c>
      <c r="D468" s="374" t="str">
        <f>+VLOOKUP(C468,[2]Hoja1!$A$1:$C$12,2,FALSE)</f>
        <v>2183333 - 1635</v>
      </c>
      <c r="E468" s="382" t="str">
        <f>+VLOOKUP(C468,[2]Hoja1!$A$1:$C$12,3,FALSE)</f>
        <v>emma.ticonipa@economiayfinanzas.gob.bo</v>
      </c>
    </row>
    <row r="469" spans="1:5">
      <c r="A469" s="282">
        <v>1730</v>
      </c>
      <c r="B469" s="283" t="s">
        <v>467</v>
      </c>
      <c r="C469" s="374" t="str">
        <f>+VLOOKUP($A469,[3]DISTRIBUCIÓN!$A$8:$G$540,5,FALSE)</f>
        <v>Emma Ticonipa</v>
      </c>
      <c r="D469" s="374" t="str">
        <f>+VLOOKUP(C469,[2]Hoja1!$A$1:$C$12,2,FALSE)</f>
        <v>2183333 - 1635</v>
      </c>
      <c r="E469" s="382" t="str">
        <f>+VLOOKUP(C469,[2]Hoja1!$A$1:$C$12,3,FALSE)</f>
        <v>emma.ticonipa@economiayfinanzas.gob.bo</v>
      </c>
    </row>
    <row r="470" spans="1:5">
      <c r="A470" s="282">
        <v>1731</v>
      </c>
      <c r="B470" s="283" t="s">
        <v>468</v>
      </c>
      <c r="C470" s="374" t="str">
        <f>+VLOOKUP($A470,[3]DISTRIBUCIÓN!$A$8:$G$540,5,FALSE)</f>
        <v>Emma Ticonipa</v>
      </c>
      <c r="D470" s="374" t="str">
        <f>+VLOOKUP(C470,[2]Hoja1!$A$1:$C$12,2,FALSE)</f>
        <v>2183333 - 1635</v>
      </c>
      <c r="E470" s="382" t="str">
        <f>+VLOOKUP(C470,[2]Hoja1!$A$1:$C$12,3,FALSE)</f>
        <v>emma.ticonipa@economiayfinanzas.gob.bo</v>
      </c>
    </row>
    <row r="471" spans="1:5">
      <c r="A471" s="282">
        <v>1732</v>
      </c>
      <c r="B471" s="283" t="s">
        <v>469</v>
      </c>
      <c r="C471" s="374" t="str">
        <f>+VLOOKUP($A471,[3]DISTRIBUCIÓN!$A$8:$G$540,5,FALSE)</f>
        <v>Emma Ticonipa</v>
      </c>
      <c r="D471" s="374" t="str">
        <f>+VLOOKUP(C471,[2]Hoja1!$A$1:$C$12,2,FALSE)</f>
        <v>2183333 - 1635</v>
      </c>
      <c r="E471" s="382" t="str">
        <f>+VLOOKUP(C471,[2]Hoja1!$A$1:$C$12,3,FALSE)</f>
        <v>emma.ticonipa@economiayfinanzas.gob.bo</v>
      </c>
    </row>
    <row r="472" spans="1:5">
      <c r="A472" s="282">
        <v>1733</v>
      </c>
      <c r="B472" s="283" t="s">
        <v>470</v>
      </c>
      <c r="C472" s="374" t="str">
        <f>+VLOOKUP($A472,[3]DISTRIBUCIÓN!$A$8:$G$540,5,FALSE)</f>
        <v>Emma Ticonipa</v>
      </c>
      <c r="D472" s="374" t="str">
        <f>+VLOOKUP(C472,[2]Hoja1!$A$1:$C$12,2,FALSE)</f>
        <v>2183333 - 1635</v>
      </c>
      <c r="E472" s="382" t="str">
        <f>+VLOOKUP(C472,[2]Hoja1!$A$1:$C$12,3,FALSE)</f>
        <v>emma.ticonipa@economiayfinanzas.gob.bo</v>
      </c>
    </row>
    <row r="473" spans="1:5">
      <c r="A473" s="282">
        <v>1734</v>
      </c>
      <c r="B473" s="283" t="s">
        <v>471</v>
      </c>
      <c r="C473" s="374" t="str">
        <f>+VLOOKUP($A473,[3]DISTRIBUCIÓN!$A$8:$G$540,5,FALSE)</f>
        <v>Emma Ticonipa</v>
      </c>
      <c r="D473" s="374" t="str">
        <f>+VLOOKUP(C473,[2]Hoja1!$A$1:$C$12,2,FALSE)</f>
        <v>2183333 - 1635</v>
      </c>
      <c r="E473" s="382" t="str">
        <f>+VLOOKUP(C473,[2]Hoja1!$A$1:$C$12,3,FALSE)</f>
        <v>emma.ticonipa@economiayfinanzas.gob.bo</v>
      </c>
    </row>
    <row r="474" spans="1:5">
      <c r="A474" s="282">
        <v>1735</v>
      </c>
      <c r="B474" s="283" t="s">
        <v>472</v>
      </c>
      <c r="C474" s="374" t="str">
        <f>+VLOOKUP($A474,[3]DISTRIBUCIÓN!$A$8:$G$540,5,FALSE)</f>
        <v>Emma Ticonipa</v>
      </c>
      <c r="D474" s="374" t="str">
        <f>+VLOOKUP(C474,[2]Hoja1!$A$1:$C$12,2,FALSE)</f>
        <v>2183333 - 1635</v>
      </c>
      <c r="E474" s="382" t="str">
        <f>+VLOOKUP(C474,[2]Hoja1!$A$1:$C$12,3,FALSE)</f>
        <v>emma.ticonipa@economiayfinanzas.gob.bo</v>
      </c>
    </row>
    <row r="475" spans="1:5">
      <c r="A475" s="282">
        <v>1736</v>
      </c>
      <c r="B475" s="283" t="s">
        <v>473</v>
      </c>
      <c r="C475" s="374" t="str">
        <f>+VLOOKUP($A475,[3]DISTRIBUCIÓN!$A$8:$G$540,5,FALSE)</f>
        <v>Emma Ticonipa</v>
      </c>
      <c r="D475" s="374" t="str">
        <f>+VLOOKUP(C475,[2]Hoja1!$A$1:$C$12,2,FALSE)</f>
        <v>2183333 - 1635</v>
      </c>
      <c r="E475" s="382" t="str">
        <f>+VLOOKUP(C475,[2]Hoja1!$A$1:$C$12,3,FALSE)</f>
        <v>emma.ticonipa@economiayfinanzas.gob.bo</v>
      </c>
    </row>
    <row r="476" spans="1:5">
      <c r="A476" s="282">
        <v>1737</v>
      </c>
      <c r="B476" s="283" t="s">
        <v>474</v>
      </c>
      <c r="C476" s="374" t="str">
        <f>+VLOOKUP($A476,[3]DISTRIBUCIÓN!$A$8:$G$540,5,FALSE)</f>
        <v>Emma Ticonipa</v>
      </c>
      <c r="D476" s="374" t="str">
        <f>+VLOOKUP(C476,[2]Hoja1!$A$1:$C$12,2,FALSE)</f>
        <v>2183333 - 1635</v>
      </c>
      <c r="E476" s="382" t="str">
        <f>+VLOOKUP(C476,[2]Hoja1!$A$1:$C$12,3,FALSE)</f>
        <v>emma.ticonipa@economiayfinanzas.gob.bo</v>
      </c>
    </row>
    <row r="477" spans="1:5">
      <c r="A477" s="282">
        <v>1738</v>
      </c>
      <c r="B477" s="283" t="s">
        <v>475</v>
      </c>
      <c r="C477" s="374" t="str">
        <f>+VLOOKUP($A477,[3]DISTRIBUCIÓN!$A$8:$G$540,5,FALSE)</f>
        <v>Emma Ticonipa</v>
      </c>
      <c r="D477" s="374" t="str">
        <f>+VLOOKUP(C477,[2]Hoja1!$A$1:$C$12,2,FALSE)</f>
        <v>2183333 - 1635</v>
      </c>
      <c r="E477" s="382" t="str">
        <f>+VLOOKUP(C477,[2]Hoja1!$A$1:$C$12,3,FALSE)</f>
        <v>emma.ticonipa@economiayfinanzas.gob.bo</v>
      </c>
    </row>
    <row r="478" spans="1:5">
      <c r="A478" s="282">
        <v>1739</v>
      </c>
      <c r="B478" s="283" t="s">
        <v>476</v>
      </c>
      <c r="C478" s="374" t="str">
        <f>+VLOOKUP($A478,[3]DISTRIBUCIÓN!$A$8:$G$540,5,FALSE)</f>
        <v>Emma Ticonipa</v>
      </c>
      <c r="D478" s="374" t="str">
        <f>+VLOOKUP(C478,[2]Hoja1!$A$1:$C$12,2,FALSE)</f>
        <v>2183333 - 1635</v>
      </c>
      <c r="E478" s="382" t="str">
        <f>+VLOOKUP(C478,[2]Hoja1!$A$1:$C$12,3,FALSE)</f>
        <v>emma.ticonipa@economiayfinanzas.gob.bo</v>
      </c>
    </row>
    <row r="479" spans="1:5">
      <c r="A479" s="282">
        <v>1740</v>
      </c>
      <c r="B479" s="283" t="s">
        <v>477</v>
      </c>
      <c r="C479" s="374" t="str">
        <f>+VLOOKUP($A479,[3]DISTRIBUCIÓN!$A$8:$G$540,5,FALSE)</f>
        <v>Emma Ticonipa</v>
      </c>
      <c r="D479" s="374" t="str">
        <f>+VLOOKUP(C479,[2]Hoja1!$A$1:$C$12,2,FALSE)</f>
        <v>2183333 - 1635</v>
      </c>
      <c r="E479" s="382" t="str">
        <f>+VLOOKUP(C479,[2]Hoja1!$A$1:$C$12,3,FALSE)</f>
        <v>emma.ticonipa@economiayfinanzas.gob.bo</v>
      </c>
    </row>
    <row r="480" spans="1:5">
      <c r="A480" s="282">
        <v>1741</v>
      </c>
      <c r="B480" s="283" t="s">
        <v>478</v>
      </c>
      <c r="C480" s="374" t="str">
        <f>+VLOOKUP($A480,[3]DISTRIBUCIÓN!$A$8:$G$540,5,FALSE)</f>
        <v>Emma Ticonipa</v>
      </c>
      <c r="D480" s="374" t="str">
        <f>+VLOOKUP(C480,[2]Hoja1!$A$1:$C$12,2,FALSE)</f>
        <v>2183333 - 1635</v>
      </c>
      <c r="E480" s="382" t="str">
        <f>+VLOOKUP(C480,[2]Hoja1!$A$1:$C$12,3,FALSE)</f>
        <v>emma.ticonipa@economiayfinanzas.gob.bo</v>
      </c>
    </row>
    <row r="481" spans="1:5">
      <c r="A481" s="282">
        <v>1742</v>
      </c>
      <c r="B481" s="283" t="s">
        <v>479</v>
      </c>
      <c r="C481" s="374" t="str">
        <f>+VLOOKUP($A481,[3]DISTRIBUCIÓN!$A$8:$G$540,5,FALSE)</f>
        <v>Emma Ticonipa</v>
      </c>
      <c r="D481" s="374" t="str">
        <f>+VLOOKUP(C481,[2]Hoja1!$A$1:$C$12,2,FALSE)</f>
        <v>2183333 - 1635</v>
      </c>
      <c r="E481" s="382" t="str">
        <f>+VLOOKUP(C481,[2]Hoja1!$A$1:$C$12,3,FALSE)</f>
        <v>emma.ticonipa@economiayfinanzas.gob.bo</v>
      </c>
    </row>
    <row r="482" spans="1:5">
      <c r="A482" s="282">
        <v>1743</v>
      </c>
      <c r="B482" s="283" t="s">
        <v>480</v>
      </c>
      <c r="C482" s="374" t="str">
        <f>+VLOOKUP($A482,[3]DISTRIBUCIÓN!$A$8:$G$540,5,FALSE)</f>
        <v>Emma Ticonipa</v>
      </c>
      <c r="D482" s="374" t="str">
        <f>+VLOOKUP(C482,[2]Hoja1!$A$1:$C$12,2,FALSE)</f>
        <v>2183333 - 1635</v>
      </c>
      <c r="E482" s="382" t="str">
        <f>+VLOOKUP(C482,[2]Hoja1!$A$1:$C$12,3,FALSE)</f>
        <v>emma.ticonipa@economiayfinanzas.gob.bo</v>
      </c>
    </row>
    <row r="483" spans="1:5">
      <c r="A483" s="282">
        <v>1744</v>
      </c>
      <c r="B483" s="283" t="s">
        <v>481</v>
      </c>
      <c r="C483" s="374" t="str">
        <f>+VLOOKUP($A483,[3]DISTRIBUCIÓN!$A$8:$G$540,5,FALSE)</f>
        <v>Emma Ticonipa</v>
      </c>
      <c r="D483" s="374" t="str">
        <f>+VLOOKUP(C483,[2]Hoja1!$A$1:$C$12,2,FALSE)</f>
        <v>2183333 - 1635</v>
      </c>
      <c r="E483" s="382" t="str">
        <f>+VLOOKUP(C483,[2]Hoja1!$A$1:$C$12,3,FALSE)</f>
        <v>emma.ticonipa@economiayfinanzas.gob.bo</v>
      </c>
    </row>
    <row r="484" spans="1:5">
      <c r="A484" s="282">
        <v>1745</v>
      </c>
      <c r="B484" s="283" t="s">
        <v>482</v>
      </c>
      <c r="C484" s="374" t="str">
        <f>+VLOOKUP($A484,[3]DISTRIBUCIÓN!$A$8:$G$540,5,FALSE)</f>
        <v>Emma Ticonipa</v>
      </c>
      <c r="D484" s="374" t="str">
        <f>+VLOOKUP(C484,[2]Hoja1!$A$1:$C$12,2,FALSE)</f>
        <v>2183333 - 1635</v>
      </c>
      <c r="E484" s="382" t="str">
        <f>+VLOOKUP(C484,[2]Hoja1!$A$1:$C$12,3,FALSE)</f>
        <v>emma.ticonipa@economiayfinanzas.gob.bo</v>
      </c>
    </row>
    <row r="485" spans="1:5">
      <c r="A485" s="282">
        <v>1746</v>
      </c>
      <c r="B485" s="283" t="s">
        <v>483</v>
      </c>
      <c r="C485" s="374" t="str">
        <f>+VLOOKUP($A485,[3]DISTRIBUCIÓN!$A$8:$G$540,5,FALSE)</f>
        <v>Emma Ticonipa</v>
      </c>
      <c r="D485" s="374" t="str">
        <f>+VLOOKUP(C485,[2]Hoja1!$A$1:$C$12,2,FALSE)</f>
        <v>2183333 - 1635</v>
      </c>
      <c r="E485" s="382" t="str">
        <f>+VLOOKUP(C485,[2]Hoja1!$A$1:$C$12,3,FALSE)</f>
        <v>emma.ticonipa@economiayfinanzas.gob.bo</v>
      </c>
    </row>
    <row r="486" spans="1:5">
      <c r="A486" s="282">
        <v>1747</v>
      </c>
      <c r="B486" s="283" t="s">
        <v>1377</v>
      </c>
      <c r="C486" s="374" t="str">
        <f>+VLOOKUP($A486,[3]DISTRIBUCIÓN!$A$8:$G$540,5,FALSE)</f>
        <v>Emma Ticonipa</v>
      </c>
      <c r="D486" s="374" t="str">
        <f>+VLOOKUP(C486,[2]Hoja1!$A$1:$C$12,2,FALSE)</f>
        <v>2183333 - 1635</v>
      </c>
      <c r="E486" s="382" t="str">
        <f>+VLOOKUP(C486,[2]Hoja1!$A$1:$C$12,3,FALSE)</f>
        <v>emma.ticonipa@economiayfinanzas.gob.bo</v>
      </c>
    </row>
    <row r="487" spans="1:5">
      <c r="A487" s="282">
        <v>1748</v>
      </c>
      <c r="B487" s="283" t="s">
        <v>484</v>
      </c>
      <c r="C487" s="374" t="str">
        <f>+VLOOKUP($A487,[3]DISTRIBUCIÓN!$A$8:$G$540,5,FALSE)</f>
        <v>Emma Ticonipa</v>
      </c>
      <c r="D487" s="374" t="str">
        <f>+VLOOKUP(C487,[2]Hoja1!$A$1:$C$12,2,FALSE)</f>
        <v>2183333 - 1635</v>
      </c>
      <c r="E487" s="382" t="str">
        <f>+VLOOKUP(C487,[2]Hoja1!$A$1:$C$12,3,FALSE)</f>
        <v>emma.ticonipa@economiayfinanzas.gob.bo</v>
      </c>
    </row>
    <row r="488" spans="1:5">
      <c r="A488" s="282">
        <v>1749</v>
      </c>
      <c r="B488" s="283" t="s">
        <v>485</v>
      </c>
      <c r="C488" s="374" t="str">
        <f>+VLOOKUP($A488,[3]DISTRIBUCIÓN!$A$8:$G$540,5,FALSE)</f>
        <v>Emma Ticonipa</v>
      </c>
      <c r="D488" s="374" t="str">
        <f>+VLOOKUP(C488,[2]Hoja1!$A$1:$C$12,2,FALSE)</f>
        <v>2183333 - 1635</v>
      </c>
      <c r="E488" s="382" t="str">
        <f>+VLOOKUP(C488,[2]Hoja1!$A$1:$C$12,3,FALSE)</f>
        <v>emma.ticonipa@economiayfinanzas.gob.bo</v>
      </c>
    </row>
    <row r="489" spans="1:5">
      <c r="A489" s="282">
        <v>1750</v>
      </c>
      <c r="B489" s="283" t="s">
        <v>486</v>
      </c>
      <c r="C489" s="374" t="str">
        <f>+VLOOKUP($A489,[3]DISTRIBUCIÓN!$A$8:$G$540,5,FALSE)</f>
        <v>Emma Ticonipa</v>
      </c>
      <c r="D489" s="374" t="str">
        <f>+VLOOKUP(C489,[2]Hoja1!$A$1:$C$12,2,FALSE)</f>
        <v>2183333 - 1635</v>
      </c>
      <c r="E489" s="382" t="str">
        <f>+VLOOKUP(C489,[2]Hoja1!$A$1:$C$12,3,FALSE)</f>
        <v>emma.ticonipa@economiayfinanzas.gob.bo</v>
      </c>
    </row>
    <row r="490" spans="1:5">
      <c r="A490" s="282">
        <v>1751</v>
      </c>
      <c r="B490" s="283" t="s">
        <v>487</v>
      </c>
      <c r="C490" s="374" t="str">
        <f>+VLOOKUP($A490,[3]DISTRIBUCIÓN!$A$8:$G$540,5,FALSE)</f>
        <v>Emma Ticonipa</v>
      </c>
      <c r="D490" s="374" t="str">
        <f>+VLOOKUP(C490,[2]Hoja1!$A$1:$C$12,2,FALSE)</f>
        <v>2183333 - 1635</v>
      </c>
      <c r="E490" s="382" t="str">
        <f>+VLOOKUP(C490,[2]Hoja1!$A$1:$C$12,3,FALSE)</f>
        <v>emma.ticonipa@economiayfinanzas.gob.bo</v>
      </c>
    </row>
    <row r="491" spans="1:5">
      <c r="A491" s="282">
        <v>1752</v>
      </c>
      <c r="B491" s="283" t="s">
        <v>488</v>
      </c>
      <c r="C491" s="374" t="str">
        <f>+VLOOKUP($A491,[3]DISTRIBUCIÓN!$A$8:$G$540,5,FALSE)</f>
        <v>Emma Ticonipa</v>
      </c>
      <c r="D491" s="374" t="str">
        <f>+VLOOKUP(C491,[2]Hoja1!$A$1:$C$12,2,FALSE)</f>
        <v>2183333 - 1635</v>
      </c>
      <c r="E491" s="382" t="str">
        <f>+VLOOKUP(C491,[2]Hoja1!$A$1:$C$12,3,FALSE)</f>
        <v>emma.ticonipa@economiayfinanzas.gob.bo</v>
      </c>
    </row>
    <row r="492" spans="1:5">
      <c r="A492" s="282">
        <v>1753</v>
      </c>
      <c r="B492" s="283" t="s">
        <v>489</v>
      </c>
      <c r="C492" s="374" t="str">
        <f>+VLOOKUP($A492,[3]DISTRIBUCIÓN!$A$8:$G$540,5,FALSE)</f>
        <v>Emma Ticonipa</v>
      </c>
      <c r="D492" s="374" t="str">
        <f>+VLOOKUP(C492,[2]Hoja1!$A$1:$C$12,2,FALSE)</f>
        <v>2183333 - 1635</v>
      </c>
      <c r="E492" s="382" t="str">
        <f>+VLOOKUP(C492,[2]Hoja1!$A$1:$C$12,3,FALSE)</f>
        <v>emma.ticonipa@economiayfinanzas.gob.bo</v>
      </c>
    </row>
    <row r="493" spans="1:5">
      <c r="A493" s="282">
        <v>1754</v>
      </c>
      <c r="B493" s="283" t="s">
        <v>490</v>
      </c>
      <c r="C493" s="374" t="str">
        <f>+VLOOKUP($A493,[3]DISTRIBUCIÓN!$A$8:$G$540,5,FALSE)</f>
        <v>Emma Ticonipa</v>
      </c>
      <c r="D493" s="374" t="str">
        <f>+VLOOKUP(C493,[2]Hoja1!$A$1:$C$12,2,FALSE)</f>
        <v>2183333 - 1635</v>
      </c>
      <c r="E493" s="382" t="str">
        <f>+VLOOKUP(C493,[2]Hoja1!$A$1:$C$12,3,FALSE)</f>
        <v>emma.ticonipa@economiayfinanzas.gob.bo</v>
      </c>
    </row>
    <row r="494" spans="1:5">
      <c r="A494" s="282">
        <v>1755</v>
      </c>
      <c r="B494" s="283" t="s">
        <v>491</v>
      </c>
      <c r="C494" s="374" t="str">
        <f>+VLOOKUP($A494,[3]DISTRIBUCIÓN!$A$8:$G$540,5,FALSE)</f>
        <v>Emma Ticonipa</v>
      </c>
      <c r="D494" s="374" t="str">
        <f>+VLOOKUP(C494,[2]Hoja1!$A$1:$C$12,2,FALSE)</f>
        <v>2183333 - 1635</v>
      </c>
      <c r="E494" s="382" t="str">
        <f>+VLOOKUP(C494,[2]Hoja1!$A$1:$C$12,3,FALSE)</f>
        <v>emma.ticonipa@economiayfinanzas.gob.bo</v>
      </c>
    </row>
    <row r="495" spans="1:5">
      <c r="A495" s="282">
        <v>1756</v>
      </c>
      <c r="B495" s="283" t="s">
        <v>492</v>
      </c>
      <c r="C495" s="374" t="str">
        <f>+VLOOKUP($A495,[3]DISTRIBUCIÓN!$A$8:$G$540,5,FALSE)</f>
        <v>Emma Ticonipa</v>
      </c>
      <c r="D495" s="374" t="str">
        <f>+VLOOKUP(C495,[2]Hoja1!$A$1:$C$12,2,FALSE)</f>
        <v>2183333 - 1635</v>
      </c>
      <c r="E495" s="382" t="str">
        <f>+VLOOKUP(C495,[2]Hoja1!$A$1:$C$12,3,FALSE)</f>
        <v>emma.ticonipa@economiayfinanzas.gob.bo</v>
      </c>
    </row>
    <row r="496" spans="1:5">
      <c r="A496" s="282">
        <v>1801</v>
      </c>
      <c r="B496" s="283" t="s">
        <v>493</v>
      </c>
      <c r="C496" s="374" t="str">
        <f>+VLOOKUP($A496,[3]DISTRIBUCIÓN!$A$8:$G$540,5,FALSE)</f>
        <v>Emma Ticonipa</v>
      </c>
      <c r="D496" s="374" t="str">
        <f>+VLOOKUP(C496,[2]Hoja1!$A$1:$C$12,2,FALSE)</f>
        <v>2183333 - 1635</v>
      </c>
      <c r="E496" s="382" t="str">
        <f>+VLOOKUP(C496,[2]Hoja1!$A$1:$C$12,3,FALSE)</f>
        <v>emma.ticonipa@economiayfinanzas.gob.bo</v>
      </c>
    </row>
    <row r="497" spans="1:5">
      <c r="A497" s="282">
        <v>1802</v>
      </c>
      <c r="B497" s="283" t="s">
        <v>475</v>
      </c>
      <c r="C497" s="374" t="str">
        <f>+VLOOKUP($A497,[3]DISTRIBUCIÓN!$A$8:$G$540,5,FALSE)</f>
        <v>Emma Ticonipa</v>
      </c>
      <c r="D497" s="374" t="str">
        <f>+VLOOKUP(C497,[2]Hoja1!$A$1:$C$12,2,FALSE)</f>
        <v>2183333 - 1635</v>
      </c>
      <c r="E497" s="382" t="str">
        <f>+VLOOKUP(C497,[2]Hoja1!$A$1:$C$12,3,FALSE)</f>
        <v>emma.ticonipa@economiayfinanzas.gob.bo</v>
      </c>
    </row>
    <row r="498" spans="1:5">
      <c r="A498" s="282">
        <v>1803</v>
      </c>
      <c r="B498" s="283" t="s">
        <v>494</v>
      </c>
      <c r="C498" s="374" t="str">
        <f>+VLOOKUP($A498,[3]DISTRIBUCIÓN!$A$8:$G$540,5,FALSE)</f>
        <v>Emma Ticonipa</v>
      </c>
      <c r="D498" s="374" t="str">
        <f>+VLOOKUP(C498,[2]Hoja1!$A$1:$C$12,2,FALSE)</f>
        <v>2183333 - 1635</v>
      </c>
      <c r="E498" s="382" t="str">
        <f>+VLOOKUP(C498,[2]Hoja1!$A$1:$C$12,3,FALSE)</f>
        <v>emma.ticonipa@economiayfinanzas.gob.bo</v>
      </c>
    </row>
    <row r="499" spans="1:5">
      <c r="A499" s="282">
        <v>1805</v>
      </c>
      <c r="B499" s="283" t="s">
        <v>495</v>
      </c>
      <c r="C499" s="374" t="str">
        <f>+VLOOKUP($A499,[3]DISTRIBUCIÓN!$A$8:$G$540,5,FALSE)</f>
        <v>Emma Ticonipa</v>
      </c>
      <c r="D499" s="374" t="str">
        <f>+VLOOKUP(C499,[2]Hoja1!$A$1:$C$12,2,FALSE)</f>
        <v>2183333 - 1635</v>
      </c>
      <c r="E499" s="382" t="str">
        <f>+VLOOKUP(C499,[2]Hoja1!$A$1:$C$12,3,FALSE)</f>
        <v>emma.ticonipa@economiayfinanzas.gob.bo</v>
      </c>
    </row>
    <row r="500" spans="1:5">
      <c r="A500" s="282">
        <v>1806</v>
      </c>
      <c r="B500" s="283" t="s">
        <v>496</v>
      </c>
      <c r="C500" s="374" t="str">
        <f>+VLOOKUP($A500,[3]DISTRIBUCIÓN!$A$8:$G$540,5,FALSE)</f>
        <v>Emma Ticonipa</v>
      </c>
      <c r="D500" s="374" t="str">
        <f>+VLOOKUP(C500,[2]Hoja1!$A$1:$C$12,2,FALSE)</f>
        <v>2183333 - 1635</v>
      </c>
      <c r="E500" s="382" t="str">
        <f>+VLOOKUP(C500,[2]Hoja1!$A$1:$C$12,3,FALSE)</f>
        <v>emma.ticonipa@economiayfinanzas.gob.bo</v>
      </c>
    </row>
    <row r="501" spans="1:5">
      <c r="A501" s="282">
        <v>1807</v>
      </c>
      <c r="B501" s="283" t="s">
        <v>497</v>
      </c>
      <c r="C501" s="374" t="str">
        <f>+VLOOKUP($A501,[3]DISTRIBUCIÓN!$A$8:$G$540,5,FALSE)</f>
        <v>Emma Ticonipa</v>
      </c>
      <c r="D501" s="374" t="str">
        <f>+VLOOKUP(C501,[2]Hoja1!$A$1:$C$12,2,FALSE)</f>
        <v>2183333 - 1635</v>
      </c>
      <c r="E501" s="382" t="str">
        <f>+VLOOKUP(C501,[2]Hoja1!$A$1:$C$12,3,FALSE)</f>
        <v>emma.ticonipa@economiayfinanzas.gob.bo</v>
      </c>
    </row>
    <row r="502" spans="1:5">
      <c r="A502" s="282">
        <v>1808</v>
      </c>
      <c r="B502" s="283" t="s">
        <v>498</v>
      </c>
      <c r="C502" s="374" t="str">
        <f>+VLOOKUP($A502,[3]DISTRIBUCIÓN!$A$8:$G$540,5,FALSE)</f>
        <v>Emma Ticonipa</v>
      </c>
      <c r="D502" s="374" t="str">
        <f>+VLOOKUP(C502,[2]Hoja1!$A$1:$C$12,2,FALSE)</f>
        <v>2183333 - 1635</v>
      </c>
      <c r="E502" s="382" t="str">
        <f>+VLOOKUP(C502,[2]Hoja1!$A$1:$C$12,3,FALSE)</f>
        <v>emma.ticonipa@economiayfinanzas.gob.bo</v>
      </c>
    </row>
    <row r="503" spans="1:5">
      <c r="A503" s="282">
        <v>1809</v>
      </c>
      <c r="B503" s="283" t="s">
        <v>499</v>
      </c>
      <c r="C503" s="374" t="str">
        <f>+VLOOKUP($A503,[3]DISTRIBUCIÓN!$A$8:$G$540,5,FALSE)</f>
        <v>Emma Ticonipa</v>
      </c>
      <c r="D503" s="374" t="str">
        <f>+VLOOKUP(C503,[2]Hoja1!$A$1:$C$12,2,FALSE)</f>
        <v>2183333 - 1635</v>
      </c>
      <c r="E503" s="382" t="str">
        <f>+VLOOKUP(C503,[2]Hoja1!$A$1:$C$12,3,FALSE)</f>
        <v>emma.ticonipa@economiayfinanzas.gob.bo</v>
      </c>
    </row>
    <row r="504" spans="1:5">
      <c r="A504" s="282">
        <v>1810</v>
      </c>
      <c r="B504" s="283" t="s">
        <v>500</v>
      </c>
      <c r="C504" s="374" t="str">
        <f>+VLOOKUP($A504,[3]DISTRIBUCIÓN!$A$8:$G$540,5,FALSE)</f>
        <v>Emma Ticonipa</v>
      </c>
      <c r="D504" s="374" t="str">
        <f>+VLOOKUP(C504,[2]Hoja1!$A$1:$C$12,2,FALSE)</f>
        <v>2183333 - 1635</v>
      </c>
      <c r="E504" s="382" t="str">
        <f>+VLOOKUP(C504,[2]Hoja1!$A$1:$C$12,3,FALSE)</f>
        <v>emma.ticonipa@economiayfinanzas.gob.bo</v>
      </c>
    </row>
    <row r="505" spans="1:5">
      <c r="A505" s="282">
        <v>1811</v>
      </c>
      <c r="B505" s="283" t="s">
        <v>501</v>
      </c>
      <c r="C505" s="374" t="str">
        <f>+VLOOKUP($A505,[3]DISTRIBUCIÓN!$A$8:$G$540,5,FALSE)</f>
        <v>Emma Ticonipa</v>
      </c>
      <c r="D505" s="374" t="str">
        <f>+VLOOKUP(C505,[2]Hoja1!$A$1:$C$12,2,FALSE)</f>
        <v>2183333 - 1635</v>
      </c>
      <c r="E505" s="382" t="str">
        <f>+VLOOKUP(C505,[2]Hoja1!$A$1:$C$12,3,FALSE)</f>
        <v>emma.ticonipa@economiayfinanzas.gob.bo</v>
      </c>
    </row>
    <row r="506" spans="1:5">
      <c r="A506" s="282">
        <v>1812</v>
      </c>
      <c r="B506" s="283" t="s">
        <v>502</v>
      </c>
      <c r="C506" s="374" t="str">
        <f>+VLOOKUP($A506,[3]DISTRIBUCIÓN!$A$8:$G$540,5,FALSE)</f>
        <v>Emma Ticonipa</v>
      </c>
      <c r="D506" s="374" t="str">
        <f>+VLOOKUP(C506,[2]Hoja1!$A$1:$C$12,2,FALSE)</f>
        <v>2183333 - 1635</v>
      </c>
      <c r="E506" s="382" t="str">
        <f>+VLOOKUP(C506,[2]Hoja1!$A$1:$C$12,3,FALSE)</f>
        <v>emma.ticonipa@economiayfinanzas.gob.bo</v>
      </c>
    </row>
    <row r="507" spans="1:5">
      <c r="A507" s="282">
        <v>1813</v>
      </c>
      <c r="B507" s="283" t="s">
        <v>503</v>
      </c>
      <c r="C507" s="374" t="str">
        <f>+VLOOKUP($A507,[3]DISTRIBUCIÓN!$A$8:$G$540,5,FALSE)</f>
        <v>Emma Ticonipa</v>
      </c>
      <c r="D507" s="374" t="str">
        <f>+VLOOKUP(C507,[2]Hoja1!$A$1:$C$12,2,FALSE)</f>
        <v>2183333 - 1635</v>
      </c>
      <c r="E507" s="382" t="str">
        <f>+VLOOKUP(C507,[2]Hoja1!$A$1:$C$12,3,FALSE)</f>
        <v>emma.ticonipa@economiayfinanzas.gob.bo</v>
      </c>
    </row>
    <row r="508" spans="1:5">
      <c r="A508" s="282">
        <v>1814</v>
      </c>
      <c r="B508" s="283" t="s">
        <v>504</v>
      </c>
      <c r="C508" s="374" t="str">
        <f>+VLOOKUP($A508,[3]DISTRIBUCIÓN!$A$8:$G$540,5,FALSE)</f>
        <v>Emma Ticonipa</v>
      </c>
      <c r="D508" s="374" t="str">
        <f>+VLOOKUP(C508,[2]Hoja1!$A$1:$C$12,2,FALSE)</f>
        <v>2183333 - 1635</v>
      </c>
      <c r="E508" s="382" t="str">
        <f>+VLOOKUP(C508,[2]Hoja1!$A$1:$C$12,3,FALSE)</f>
        <v>emma.ticonipa@economiayfinanzas.gob.bo</v>
      </c>
    </row>
    <row r="509" spans="1:5">
      <c r="A509" s="343">
        <v>1815</v>
      </c>
      <c r="B509" s="344" t="s">
        <v>486</v>
      </c>
      <c r="C509" s="374" t="str">
        <f>+VLOOKUP($A509,[3]DISTRIBUCIÓN!$A$8:$G$540,5,FALSE)</f>
        <v>Emma Ticonipa</v>
      </c>
      <c r="D509" s="374" t="str">
        <f>+VLOOKUP(C509,[2]Hoja1!$A$1:$C$12,2,FALSE)</f>
        <v>2183333 - 1635</v>
      </c>
      <c r="E509" s="382" t="str">
        <f>+VLOOKUP(C509,[2]Hoja1!$A$1:$C$12,3,FALSE)</f>
        <v>emma.ticonipa@economiayfinanzas.gob.bo</v>
      </c>
    </row>
    <row r="510" spans="1:5">
      <c r="A510" s="345">
        <v>1816</v>
      </c>
      <c r="B510" s="346" t="s">
        <v>505</v>
      </c>
      <c r="C510" s="374" t="str">
        <f>+VLOOKUP($A510,[3]DISTRIBUCIÓN!$A$8:$G$540,5,FALSE)</f>
        <v>Emma Ticonipa</v>
      </c>
      <c r="D510" s="374" t="str">
        <f>+VLOOKUP(C510,[2]Hoja1!$A$1:$C$12,2,FALSE)</f>
        <v>2183333 - 1635</v>
      </c>
      <c r="E510" s="382" t="str">
        <f>+VLOOKUP(C510,[2]Hoja1!$A$1:$C$12,3,FALSE)</f>
        <v>emma.ticonipa@economiayfinanzas.gob.bo</v>
      </c>
    </row>
    <row r="511" spans="1:5">
      <c r="A511" s="347">
        <v>1817</v>
      </c>
      <c r="B511" s="347" t="s">
        <v>506</v>
      </c>
      <c r="C511" s="374" t="str">
        <f>+VLOOKUP($A511,[3]DISTRIBUCIÓN!$A$8:$G$540,5,FALSE)</f>
        <v>Emma Ticonipa</v>
      </c>
      <c r="D511" s="374" t="str">
        <f>+VLOOKUP(C511,[2]Hoja1!$A$1:$C$12,2,FALSE)</f>
        <v>2183333 - 1635</v>
      </c>
      <c r="E511" s="382" t="str">
        <f>+VLOOKUP(C511,[2]Hoja1!$A$1:$C$12,3,FALSE)</f>
        <v>emma.ticonipa@economiayfinanzas.gob.bo</v>
      </c>
    </row>
    <row r="512" spans="1:5">
      <c r="A512" s="347">
        <v>1818</v>
      </c>
      <c r="B512" s="347" t="s">
        <v>507</v>
      </c>
      <c r="C512" s="374" t="str">
        <f>+VLOOKUP($A512,[3]DISTRIBUCIÓN!$A$8:$G$540,5,FALSE)</f>
        <v>Emma Ticonipa</v>
      </c>
      <c r="D512" s="374" t="str">
        <f>+VLOOKUP(C512,[2]Hoja1!$A$1:$C$12,2,FALSE)</f>
        <v>2183333 - 1635</v>
      </c>
      <c r="E512" s="382" t="str">
        <f>+VLOOKUP(C512,[2]Hoja1!$A$1:$C$12,3,FALSE)</f>
        <v>emma.ticonipa@economiayfinanzas.gob.bo</v>
      </c>
    </row>
    <row r="513" spans="1:5">
      <c r="A513" s="347">
        <v>1819</v>
      </c>
      <c r="B513" s="347" t="s">
        <v>508</v>
      </c>
      <c r="C513" s="374" t="str">
        <f>+VLOOKUP($A513,[3]DISTRIBUCIÓN!$A$8:$G$540,5,FALSE)</f>
        <v>Emma Ticonipa</v>
      </c>
      <c r="D513" s="374" t="str">
        <f>+VLOOKUP(C513,[2]Hoja1!$A$1:$C$12,2,FALSE)</f>
        <v>2183333 - 1635</v>
      </c>
      <c r="E513" s="382" t="str">
        <f>+VLOOKUP(C513,[2]Hoja1!$A$1:$C$12,3,FALSE)</f>
        <v>emma.ticonipa@economiayfinanzas.gob.bo</v>
      </c>
    </row>
    <row r="514" spans="1:5">
      <c r="A514" s="347">
        <v>1820</v>
      </c>
      <c r="B514" s="347" t="s">
        <v>509</v>
      </c>
      <c r="C514" s="374" t="str">
        <f>+VLOOKUP($A514,[3]DISTRIBUCIÓN!$A$8:$G$540,5,FALSE)</f>
        <v>Emma Ticonipa</v>
      </c>
      <c r="D514" s="374" t="str">
        <f>+VLOOKUP(C514,[2]Hoja1!$A$1:$C$12,2,FALSE)</f>
        <v>2183333 - 1635</v>
      </c>
      <c r="E514" s="382" t="str">
        <f>+VLOOKUP(C514,[2]Hoja1!$A$1:$C$12,3,FALSE)</f>
        <v>emma.ticonipa@economiayfinanzas.gob.bo</v>
      </c>
    </row>
    <row r="515" spans="1:5">
      <c r="A515" s="347">
        <v>1901</v>
      </c>
      <c r="B515" s="347" t="s">
        <v>510</v>
      </c>
      <c r="C515" s="374" t="str">
        <f>+VLOOKUP($A515,[3]DISTRIBUCIÓN!$A$8:$G$540,5,FALSE)</f>
        <v>Emma Ticonipa</v>
      </c>
      <c r="D515" s="374" t="str">
        <f>+VLOOKUP(C515,[2]Hoja1!$A$1:$C$12,2,FALSE)</f>
        <v>2183333 - 1635</v>
      </c>
      <c r="E515" s="382" t="str">
        <f>+VLOOKUP(C515,[2]Hoja1!$A$1:$C$12,3,FALSE)</f>
        <v>emma.ticonipa@economiayfinanzas.gob.bo</v>
      </c>
    </row>
    <row r="516" spans="1:5">
      <c r="A516" s="347">
        <v>1902</v>
      </c>
      <c r="B516" s="347" t="s">
        <v>511</v>
      </c>
      <c r="C516" s="374" t="str">
        <f>+VLOOKUP($A516,[3]DISTRIBUCIÓN!$A$8:$G$540,5,FALSE)</f>
        <v>Emma Ticonipa</v>
      </c>
      <c r="D516" s="374" t="str">
        <f>+VLOOKUP(C516,[2]Hoja1!$A$1:$C$12,2,FALSE)</f>
        <v>2183333 - 1635</v>
      </c>
      <c r="E516" s="382" t="str">
        <f>+VLOOKUP(C516,[2]Hoja1!$A$1:$C$12,3,FALSE)</f>
        <v>emma.ticonipa@economiayfinanzas.gob.bo</v>
      </c>
    </row>
    <row r="517" spans="1:5">
      <c r="A517" s="347">
        <v>1903</v>
      </c>
      <c r="B517" s="347" t="s">
        <v>512</v>
      </c>
      <c r="C517" s="374" t="str">
        <f>+VLOOKUP($A517,[3]DISTRIBUCIÓN!$A$8:$G$540,5,FALSE)</f>
        <v>Emma Ticonipa</v>
      </c>
      <c r="D517" s="374" t="str">
        <f>+VLOOKUP(C517,[2]Hoja1!$A$1:$C$12,2,FALSE)</f>
        <v>2183333 - 1635</v>
      </c>
      <c r="E517" s="382" t="str">
        <f>+VLOOKUP(C517,[2]Hoja1!$A$1:$C$12,3,FALSE)</f>
        <v>emma.ticonipa@economiayfinanzas.gob.bo</v>
      </c>
    </row>
    <row r="518" spans="1:5">
      <c r="A518" s="347">
        <v>1904</v>
      </c>
      <c r="B518" s="347" t="s">
        <v>513</v>
      </c>
      <c r="C518" s="374" t="str">
        <f>+VLOOKUP($A518,[3]DISTRIBUCIÓN!$A$8:$G$540,5,FALSE)</f>
        <v>Emma Ticonipa</v>
      </c>
      <c r="D518" s="374" t="str">
        <f>+VLOOKUP(C518,[2]Hoja1!$A$1:$C$12,2,FALSE)</f>
        <v>2183333 - 1635</v>
      </c>
      <c r="E518" s="382" t="str">
        <f>+VLOOKUP(C518,[2]Hoja1!$A$1:$C$12,3,FALSE)</f>
        <v>emma.ticonipa@economiayfinanzas.gob.bo</v>
      </c>
    </row>
    <row r="519" spans="1:5">
      <c r="A519" s="347">
        <v>1905</v>
      </c>
      <c r="B519" s="347" t="s">
        <v>514</v>
      </c>
      <c r="C519" s="374" t="str">
        <f>+VLOOKUP($A519,[3]DISTRIBUCIÓN!$A$8:$G$540,5,FALSE)</f>
        <v>Emma Ticonipa</v>
      </c>
      <c r="D519" s="374" t="str">
        <f>+VLOOKUP(C519,[2]Hoja1!$A$1:$C$12,2,FALSE)</f>
        <v>2183333 - 1635</v>
      </c>
      <c r="E519" s="382" t="str">
        <f>+VLOOKUP(C519,[2]Hoja1!$A$1:$C$12,3,FALSE)</f>
        <v>emma.ticonipa@economiayfinanzas.gob.bo</v>
      </c>
    </row>
    <row r="520" spans="1:5">
      <c r="A520" s="347">
        <v>1906</v>
      </c>
      <c r="B520" s="347" t="s">
        <v>490</v>
      </c>
      <c r="C520" s="374" t="str">
        <f>+VLOOKUP($A520,[3]DISTRIBUCIÓN!$A$8:$G$540,5,FALSE)</f>
        <v>Emma Ticonipa</v>
      </c>
      <c r="D520" s="374" t="str">
        <f>+VLOOKUP(C520,[2]Hoja1!$A$1:$C$12,2,FALSE)</f>
        <v>2183333 - 1635</v>
      </c>
      <c r="E520" s="382" t="str">
        <f>+VLOOKUP(C520,[2]Hoja1!$A$1:$C$12,3,FALSE)</f>
        <v>emma.ticonipa@economiayfinanzas.gob.bo</v>
      </c>
    </row>
    <row r="521" spans="1:5">
      <c r="A521" s="347">
        <v>1907</v>
      </c>
      <c r="B521" s="347" t="s">
        <v>515</v>
      </c>
      <c r="C521" s="374" t="str">
        <f>+VLOOKUP($A521,[3]DISTRIBUCIÓN!$A$8:$G$540,5,FALSE)</f>
        <v>Emma Ticonipa</v>
      </c>
      <c r="D521" s="374" t="str">
        <f>+VLOOKUP(C521,[2]Hoja1!$A$1:$C$12,2,FALSE)</f>
        <v>2183333 - 1635</v>
      </c>
      <c r="E521" s="382" t="str">
        <f>+VLOOKUP(C521,[2]Hoja1!$A$1:$C$12,3,FALSE)</f>
        <v>emma.ticonipa@economiayfinanzas.gob.bo</v>
      </c>
    </row>
    <row r="522" spans="1:5">
      <c r="A522" s="347">
        <v>1908</v>
      </c>
      <c r="B522" s="347" t="s">
        <v>516</v>
      </c>
      <c r="C522" s="374" t="str">
        <f>+VLOOKUP($A522,[3]DISTRIBUCIÓN!$A$8:$G$540,5,FALSE)</f>
        <v>Emma Ticonipa</v>
      </c>
      <c r="D522" s="374" t="str">
        <f>+VLOOKUP(C522,[2]Hoja1!$A$1:$C$12,2,FALSE)</f>
        <v>2183333 - 1635</v>
      </c>
      <c r="E522" s="382" t="str">
        <f>+VLOOKUP(C522,[2]Hoja1!$A$1:$C$12,3,FALSE)</f>
        <v>emma.ticonipa@economiayfinanzas.gob.bo</v>
      </c>
    </row>
    <row r="523" spans="1:5">
      <c r="A523" s="347">
        <v>1909</v>
      </c>
      <c r="B523" s="347" t="s">
        <v>440</v>
      </c>
      <c r="C523" s="374" t="str">
        <f>+VLOOKUP($A523,[3]DISTRIBUCIÓN!$A$8:$G$540,5,FALSE)</f>
        <v>Emma Ticonipa</v>
      </c>
      <c r="D523" s="374" t="str">
        <f>+VLOOKUP(C523,[2]Hoja1!$A$1:$C$12,2,FALSE)</f>
        <v>2183333 - 1635</v>
      </c>
      <c r="E523" s="382" t="str">
        <f>+VLOOKUP(C523,[2]Hoja1!$A$1:$C$12,3,FALSE)</f>
        <v>emma.ticonipa@economiayfinanzas.gob.bo</v>
      </c>
    </row>
    <row r="524" spans="1:5">
      <c r="A524" s="347">
        <v>1910</v>
      </c>
      <c r="B524" s="347" t="s">
        <v>517</v>
      </c>
      <c r="C524" s="374" t="str">
        <f>+VLOOKUP($A524,[3]DISTRIBUCIÓN!$A$8:$G$540,5,FALSE)</f>
        <v>Emma Ticonipa</v>
      </c>
      <c r="D524" s="374" t="str">
        <f>+VLOOKUP(C524,[2]Hoja1!$A$1:$C$12,2,FALSE)</f>
        <v>2183333 - 1635</v>
      </c>
      <c r="E524" s="382" t="str">
        <f>+VLOOKUP(C524,[2]Hoja1!$A$1:$C$12,3,FALSE)</f>
        <v>emma.ticonipa@economiayfinanzas.gob.bo</v>
      </c>
    </row>
    <row r="525" spans="1:5">
      <c r="A525" s="347">
        <v>1911</v>
      </c>
      <c r="B525" s="347" t="s">
        <v>518</v>
      </c>
      <c r="C525" s="374" t="str">
        <f>+VLOOKUP($A525,[3]DISTRIBUCIÓN!$A$8:$G$540,5,FALSE)</f>
        <v>Emma Ticonipa</v>
      </c>
      <c r="D525" s="374" t="str">
        <f>+VLOOKUP(C525,[2]Hoja1!$A$1:$C$12,2,FALSE)</f>
        <v>2183333 - 1635</v>
      </c>
      <c r="E525" s="382" t="str">
        <f>+VLOOKUP(C525,[2]Hoja1!$A$1:$C$12,3,FALSE)</f>
        <v>emma.ticonipa@economiayfinanzas.gob.bo</v>
      </c>
    </row>
    <row r="526" spans="1:5">
      <c r="A526" s="347">
        <v>1912</v>
      </c>
      <c r="B526" s="347" t="s">
        <v>519</v>
      </c>
      <c r="C526" s="374" t="str">
        <f>+VLOOKUP($A526,[3]DISTRIBUCIÓN!$A$8:$G$540,5,FALSE)</f>
        <v>Emma Ticonipa</v>
      </c>
      <c r="D526" s="374" t="str">
        <f>+VLOOKUP(C526,[2]Hoja1!$A$1:$C$12,2,FALSE)</f>
        <v>2183333 - 1635</v>
      </c>
      <c r="E526" s="382" t="str">
        <f>+VLOOKUP(C526,[2]Hoja1!$A$1:$C$12,3,FALSE)</f>
        <v>emma.ticonipa@economiayfinanzas.gob.bo</v>
      </c>
    </row>
    <row r="527" spans="1:5">
      <c r="A527" s="347">
        <v>1913</v>
      </c>
      <c r="B527" s="347" t="s">
        <v>520</v>
      </c>
      <c r="C527" s="374" t="str">
        <f>+VLOOKUP($A527,[3]DISTRIBUCIÓN!$A$8:$G$540,5,FALSE)</f>
        <v>Emma Ticonipa</v>
      </c>
      <c r="D527" s="374" t="str">
        <f>+VLOOKUP(C527,[2]Hoja1!$A$1:$C$12,2,FALSE)</f>
        <v>2183333 - 1635</v>
      </c>
      <c r="E527" s="382" t="str">
        <f>+VLOOKUP(C527,[2]Hoja1!$A$1:$C$12,3,FALSE)</f>
        <v>emma.ticonipa@economiayfinanzas.gob.bo</v>
      </c>
    </row>
    <row r="528" spans="1:5">
      <c r="A528" s="347">
        <v>1914</v>
      </c>
      <c r="B528" s="347" t="s">
        <v>521</v>
      </c>
      <c r="C528" s="374" t="str">
        <f>+VLOOKUP($A528,[3]DISTRIBUCIÓN!$A$8:$G$540,5,FALSE)</f>
        <v>Emma Ticonipa</v>
      </c>
      <c r="D528" s="374" t="str">
        <f>+VLOOKUP(C528,[2]Hoja1!$A$1:$C$12,2,FALSE)</f>
        <v>2183333 - 1635</v>
      </c>
      <c r="E528" s="382" t="str">
        <f>+VLOOKUP(C528,[2]Hoja1!$A$1:$C$12,3,FALSE)</f>
        <v>emma.ticonipa@economiayfinanzas.gob.bo</v>
      </c>
    </row>
    <row r="529" spans="1:5">
      <c r="A529" s="347">
        <v>1915</v>
      </c>
      <c r="B529" s="347" t="s">
        <v>522</v>
      </c>
      <c r="C529" s="374" t="str">
        <f>+VLOOKUP($A529,[3]DISTRIBUCIÓN!$A$8:$G$540,5,FALSE)</f>
        <v>Emma Ticonipa</v>
      </c>
      <c r="D529" s="374" t="str">
        <f>+VLOOKUP(C529,[2]Hoja1!$A$1:$C$12,2,FALSE)</f>
        <v>2183333 - 1635</v>
      </c>
      <c r="E529" s="382" t="str">
        <f>+VLOOKUP(C529,[2]Hoja1!$A$1:$C$12,3,FALSE)</f>
        <v>emma.ticonipa@economiayfinanzas.gob.bo</v>
      </c>
    </row>
    <row r="530" spans="1:5">
      <c r="A530" s="347">
        <v>3301</v>
      </c>
      <c r="B530" s="347" t="s">
        <v>1511</v>
      </c>
      <c r="C530" s="374" t="str">
        <f>+VLOOKUP($A530,[3]DISTRIBUCIÓN!$A$8:$G$540,5,FALSE)</f>
        <v>Emma Ticonipa</v>
      </c>
      <c r="D530" s="374" t="str">
        <f>+VLOOKUP(C530,[2]Hoja1!$A$1:$C$12,2,FALSE)</f>
        <v>2183333 - 1635</v>
      </c>
      <c r="E530" s="382" t="str">
        <f>+VLOOKUP(C530,[2]Hoja1!$A$1:$C$12,3,FALSE)</f>
        <v>emma.ticonipa@economiayfinanzas.gob.bo</v>
      </c>
    </row>
    <row r="531" spans="1:5">
      <c r="A531" s="347">
        <v>3401</v>
      </c>
      <c r="B531" s="347" t="s">
        <v>1388</v>
      </c>
      <c r="C531" s="374" t="str">
        <f>+VLOOKUP($A531,[3]DISTRIBUCIÓN!$A$8:$G$540,5,FALSE)</f>
        <v>Emma Ticonipa</v>
      </c>
      <c r="D531" s="374" t="str">
        <f>+VLOOKUP(C531,[2]Hoja1!$A$1:$C$12,2,FALSE)</f>
        <v>2183333 - 1635</v>
      </c>
      <c r="E531" s="382" t="str">
        <f>+VLOOKUP(C531,[2]Hoja1!$A$1:$C$12,3,FALSE)</f>
        <v>emma.ticonipa@economiayfinanzas.gob.bo</v>
      </c>
    </row>
    <row r="532" spans="1:5">
      <c r="A532" s="347">
        <v>3402</v>
      </c>
      <c r="B532" s="347" t="s">
        <v>1512</v>
      </c>
      <c r="C532" s="374" t="str">
        <f>+VLOOKUP($A532,[3]DISTRIBUCIÓN!$A$8:$G$540,5,FALSE)</f>
        <v>Emma Ticonipa</v>
      </c>
      <c r="D532" s="374" t="str">
        <f>+VLOOKUP(C532,[2]Hoja1!$A$1:$C$12,2,FALSE)</f>
        <v>2183333 - 1635</v>
      </c>
      <c r="E532" s="382" t="str">
        <f>+VLOOKUP(C532,[2]Hoja1!$A$1:$C$12,3,FALSE)</f>
        <v>emma.ticonipa@economiayfinanzas.gob.bo</v>
      </c>
    </row>
    <row r="533" spans="1:5">
      <c r="A533" s="347">
        <v>3501</v>
      </c>
      <c r="B533" s="347" t="s">
        <v>1513</v>
      </c>
      <c r="C533" s="374" t="str">
        <f>+VLOOKUP($A533,[3]DISTRIBUCIÓN!$A$8:$G$540,5,FALSE)</f>
        <v>Emma Ticonipa</v>
      </c>
      <c r="D533" s="374" t="str">
        <f>+VLOOKUP(C533,[2]Hoja1!$A$1:$C$12,2,FALSE)</f>
        <v>2183333 - 1635</v>
      </c>
      <c r="E533" s="382" t="str">
        <f>+VLOOKUP(C533,[2]Hoja1!$A$1:$C$12,3,FALSE)</f>
        <v>emma.ticonipa@economiayfinanzas.gob.bo</v>
      </c>
    </row>
    <row r="534" spans="1:5">
      <c r="A534" s="347">
        <v>3701</v>
      </c>
      <c r="B534" s="347" t="s">
        <v>1514</v>
      </c>
      <c r="C534" s="374" t="str">
        <f>+VLOOKUP($A534,[3]DISTRIBUCIÓN!$A$8:$G$540,5,FALSE)</f>
        <v>Emma Ticonipa</v>
      </c>
      <c r="D534" s="374" t="str">
        <f>+VLOOKUP(C534,[2]Hoja1!$A$1:$C$12,2,FALSE)</f>
        <v>2183333 - 1635</v>
      </c>
      <c r="E534" s="382" t="str">
        <f>+VLOOKUP(C534,[2]Hoja1!$A$1:$C$12,3,FALSE)</f>
        <v>emma.ticonipa@economiayfinanzas.gob.bo</v>
      </c>
    </row>
    <row r="535" spans="1:5">
      <c r="A535" s="347">
        <v>3702</v>
      </c>
      <c r="B535" s="347" t="s">
        <v>1515</v>
      </c>
      <c r="C535" s="374" t="str">
        <f>+VLOOKUP($A535,[3]DISTRIBUCIÓN!$A$8:$G$540,5,FALSE)</f>
        <v>Emma Ticonipa</v>
      </c>
      <c r="D535" s="374" t="str">
        <f>+VLOOKUP(C535,[2]Hoja1!$A$1:$C$12,2,FALSE)</f>
        <v>2183333 - 1635</v>
      </c>
      <c r="E535" s="382" t="str">
        <f>+VLOOKUP(C535,[2]Hoja1!$A$1:$C$12,3,FALSE)</f>
        <v>emma.ticonipa@economiayfinanzas.gob.bo</v>
      </c>
    </row>
    <row r="536" spans="1:5">
      <c r="A536" s="383">
        <v>3801</v>
      </c>
      <c r="B536" s="383" t="s">
        <v>1516</v>
      </c>
      <c r="C536" s="384" t="str">
        <f>+VLOOKUP($A536,[3]DISTRIBUCIÓN!$A$8:$G$540,5,FALSE)</f>
        <v>Emma Ticonipa</v>
      </c>
      <c r="D536" s="384" t="str">
        <f>+VLOOKUP(C536,[2]Hoja1!$A$1:$C$12,2,FALSE)</f>
        <v>2183333 - 1635</v>
      </c>
      <c r="E536" s="385" t="str">
        <f>+VLOOKUP(C536,[2]Hoja1!$A$1:$C$12,3,FALSE)</f>
        <v>emma.ticonipa@economiayfinanzas.gob.bo</v>
      </c>
    </row>
  </sheetData>
  <autoFilter ref="A3:E536" xr:uid="{79E15D9C-93C5-4383-871C-20D7429E4C9A}"/>
  <mergeCells count="1">
    <mergeCell ref="A1:E1"/>
  </mergeCells>
  <conditionalFormatting sqref="A4:A536">
    <cfRule type="duplicateValues" dxfId="0" priority="19"/>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2">
    <tabColor theme="4" tint="-0.249977111117893"/>
  </sheetPr>
  <dimension ref="A1:R190"/>
  <sheetViews>
    <sheetView showGridLines="0" view="pageBreakPreview" zoomScaleNormal="85" zoomScaleSheetLayoutView="100" workbookViewId="0">
      <pane ySplit="7" topLeftCell="A8" activePane="bottomLeft" state="frozen"/>
      <selection pane="bottomLeft"/>
    </sheetView>
  </sheetViews>
  <sheetFormatPr baseColWidth="10" defaultColWidth="11.42578125" defaultRowHeight="12.75" outlineLevelCol="1"/>
  <cols>
    <col min="1" max="1" width="6.140625" style="88" customWidth="1"/>
    <col min="2" max="2" width="4.140625" style="88" bestFit="1" customWidth="1"/>
    <col min="3" max="3" width="30.7109375" style="184" customWidth="1"/>
    <col min="4" max="4" width="11.5703125" style="123" bestFit="1" customWidth="1"/>
    <col min="5" max="5" width="9.7109375" style="66" customWidth="1"/>
    <col min="6" max="6" width="11.7109375" style="66" customWidth="1"/>
    <col min="7" max="7" width="60.28515625" style="107" customWidth="1"/>
    <col min="8" max="11" width="10.5703125" style="64" customWidth="1"/>
    <col min="12" max="12" width="15" style="64" hidden="1" customWidth="1" outlineLevel="1"/>
    <col min="13" max="13" width="14.42578125" style="64" hidden="1" customWidth="1" outlineLevel="1"/>
    <col min="14" max="14" width="16.28515625" style="109" bestFit="1" customWidth="1" collapsed="1"/>
    <col min="15" max="15" width="15.85546875" style="109" bestFit="1" customWidth="1"/>
    <col min="16" max="16" width="17.28515625" style="109" customWidth="1"/>
    <col min="17" max="17" width="14.5703125" style="64" customWidth="1"/>
    <col min="18" max="16384" width="11.42578125" style="64"/>
  </cols>
  <sheetData>
    <row r="1" spans="1:17">
      <c r="A1" s="215" t="s">
        <v>665</v>
      </c>
      <c r="B1" s="215"/>
      <c r="C1" s="216"/>
      <c r="D1" s="217"/>
      <c r="E1" s="217"/>
      <c r="F1" s="217"/>
      <c r="G1" s="215"/>
      <c r="H1" s="215"/>
      <c r="I1" s="215"/>
      <c r="J1" s="215"/>
      <c r="K1" s="215"/>
      <c r="L1" s="215"/>
      <c r="M1" s="215"/>
      <c r="N1" s="126"/>
      <c r="O1" s="126"/>
      <c r="P1" s="126"/>
      <c r="Q1" s="215"/>
    </row>
    <row r="2" spans="1:17">
      <c r="A2" s="215" t="s">
        <v>32</v>
      </c>
      <c r="B2" s="215"/>
      <c r="C2" s="216"/>
      <c r="D2" s="217"/>
      <c r="E2" s="217"/>
      <c r="F2" s="217"/>
      <c r="G2" s="215"/>
      <c r="H2" s="215"/>
      <c r="I2" s="215"/>
      <c r="J2" s="215"/>
      <c r="K2" s="215"/>
      <c r="L2" s="215"/>
      <c r="M2" s="215"/>
      <c r="N2" s="126"/>
      <c r="O2" s="126"/>
      <c r="P2" s="126"/>
      <c r="Q2" s="215"/>
    </row>
    <row r="3" spans="1:17">
      <c r="A3" s="215" t="str">
        <f>+'CUT MN'!A3</f>
        <v>CORRESPONDIENTE AL PERIODO DE ENERO A ABRIL DE 2025</v>
      </c>
      <c r="B3" s="215"/>
      <c r="C3" s="216"/>
      <c r="D3" s="217"/>
      <c r="E3" s="217"/>
      <c r="F3" s="217"/>
      <c r="G3" s="215"/>
      <c r="H3" s="215"/>
      <c r="I3" s="215"/>
      <c r="J3" s="215"/>
      <c r="K3" s="215"/>
      <c r="L3" s="215"/>
      <c r="M3" s="215"/>
      <c r="N3" s="126"/>
      <c r="O3" s="126"/>
      <c r="P3" s="126"/>
      <c r="Q3" s="215"/>
    </row>
    <row r="4" spans="1:17">
      <c r="A4" s="218" t="str">
        <f>+'CUT MN'!A4</f>
        <v>ACTUALIZADO AL : 7 de mayo de 2025 Hrs. 14:05</v>
      </c>
      <c r="B4" s="218"/>
      <c r="C4" s="219"/>
      <c r="D4" s="220"/>
      <c r="E4" s="220"/>
      <c r="F4" s="220"/>
      <c r="G4" s="218"/>
      <c r="H4" s="218"/>
      <c r="I4" s="218"/>
      <c r="J4" s="218"/>
      <c r="K4" s="218"/>
      <c r="L4" s="218"/>
      <c r="M4" s="218"/>
      <c r="N4" s="137"/>
      <c r="O4" s="137"/>
      <c r="P4" s="137"/>
      <c r="Q4" s="218"/>
    </row>
    <row r="5" spans="1:17">
      <c r="A5" s="221"/>
      <c r="B5" s="222"/>
      <c r="C5" s="223"/>
      <c r="D5" s="224"/>
      <c r="E5" s="225"/>
      <c r="F5" s="225"/>
      <c r="G5" s="226"/>
      <c r="H5" s="227"/>
      <c r="I5" s="227"/>
      <c r="J5" s="227"/>
      <c r="K5" s="227"/>
      <c r="L5" s="227"/>
      <c r="M5" s="227"/>
      <c r="N5" s="78"/>
      <c r="O5" s="78"/>
      <c r="P5" s="110"/>
      <c r="Q5" s="227"/>
    </row>
    <row r="6" spans="1:17">
      <c r="A6" s="465" t="s">
        <v>1463</v>
      </c>
      <c r="B6" s="466"/>
      <c r="C6" s="229"/>
      <c r="D6" s="230"/>
      <c r="E6" s="228"/>
      <c r="F6" s="228"/>
      <c r="G6" s="231"/>
      <c r="H6" s="465" t="s">
        <v>1465</v>
      </c>
      <c r="I6" s="466"/>
      <c r="J6" s="465" t="s">
        <v>1466</v>
      </c>
      <c r="K6" s="466"/>
      <c r="L6" s="463" t="s">
        <v>1467</v>
      </c>
      <c r="M6" s="464"/>
      <c r="N6" s="463" t="s">
        <v>1468</v>
      </c>
      <c r="O6" s="464"/>
      <c r="P6" s="111"/>
      <c r="Q6" s="67"/>
    </row>
    <row r="7" spans="1:17" ht="38.25">
      <c r="A7" s="266" t="s">
        <v>653</v>
      </c>
      <c r="B7" s="266" t="s">
        <v>654</v>
      </c>
      <c r="C7" s="264" t="s">
        <v>660</v>
      </c>
      <c r="D7" s="338" t="s">
        <v>1462</v>
      </c>
      <c r="E7" s="83" t="s">
        <v>552</v>
      </c>
      <c r="F7" s="83" t="s">
        <v>1464</v>
      </c>
      <c r="G7" s="83" t="s">
        <v>36</v>
      </c>
      <c r="H7" s="266" t="s">
        <v>655</v>
      </c>
      <c r="I7" s="266" t="s">
        <v>658</v>
      </c>
      <c r="J7" s="266" t="s">
        <v>656</v>
      </c>
      <c r="K7" s="266" t="s">
        <v>657</v>
      </c>
      <c r="L7" s="265" t="s">
        <v>1301</v>
      </c>
      <c r="M7" s="265" t="s">
        <v>1302</v>
      </c>
      <c r="N7" s="265" t="s">
        <v>1287</v>
      </c>
      <c r="O7" s="265" t="s">
        <v>1288</v>
      </c>
      <c r="P7" s="84" t="s">
        <v>659</v>
      </c>
      <c r="Q7" s="116" t="s">
        <v>1469</v>
      </c>
    </row>
    <row r="8" spans="1:17" ht="51">
      <c r="A8" s="85" t="s">
        <v>541</v>
      </c>
      <c r="B8" s="85">
        <v>2</v>
      </c>
      <c r="C8" s="69" t="s">
        <v>590</v>
      </c>
      <c r="D8" s="86">
        <v>45664</v>
      </c>
      <c r="E8" s="85">
        <v>7</v>
      </c>
      <c r="F8" s="85" t="s">
        <v>1480</v>
      </c>
      <c r="G8" s="87" t="s">
        <v>2159</v>
      </c>
      <c r="H8" s="87"/>
      <c r="I8" s="87"/>
      <c r="J8" s="87"/>
      <c r="K8" s="87"/>
      <c r="L8" s="353"/>
      <c r="M8" s="353"/>
      <c r="N8" s="138">
        <v>27059949.960000001</v>
      </c>
      <c r="O8" s="138">
        <v>0</v>
      </c>
      <c r="P8" s="139">
        <v>27059949.960000001</v>
      </c>
      <c r="Q8" s="87"/>
    </row>
    <row r="9" spans="1:17" ht="51">
      <c r="A9" s="85">
        <v>86</v>
      </c>
      <c r="B9" s="85">
        <v>1</v>
      </c>
      <c r="C9" s="69" t="s">
        <v>50</v>
      </c>
      <c r="D9" s="86">
        <v>45665</v>
      </c>
      <c r="E9" s="85">
        <v>8</v>
      </c>
      <c r="F9" s="85" t="s">
        <v>1508</v>
      </c>
      <c r="G9" s="87" t="s">
        <v>2160</v>
      </c>
      <c r="H9" s="87"/>
      <c r="I9" s="87"/>
      <c r="J9" s="87"/>
      <c r="K9" s="87"/>
      <c r="L9" s="353"/>
      <c r="M9" s="353"/>
      <c r="N9" s="138">
        <v>20676.61</v>
      </c>
      <c r="O9" s="138">
        <v>0</v>
      </c>
      <c r="P9" s="139">
        <v>20676.61</v>
      </c>
      <c r="Q9" s="87"/>
    </row>
    <row r="10" spans="1:17" ht="51">
      <c r="A10" s="85" t="s">
        <v>541</v>
      </c>
      <c r="B10" s="85">
        <v>2</v>
      </c>
      <c r="C10" s="69" t="s">
        <v>590</v>
      </c>
      <c r="D10" s="86">
        <v>45674</v>
      </c>
      <c r="E10" s="85">
        <v>70</v>
      </c>
      <c r="F10" s="85" t="s">
        <v>1480</v>
      </c>
      <c r="G10" s="87" t="s">
        <v>2161</v>
      </c>
      <c r="H10" s="87"/>
      <c r="I10" s="87"/>
      <c r="J10" s="87"/>
      <c r="K10" s="87"/>
      <c r="L10" s="353"/>
      <c r="M10" s="353"/>
      <c r="N10" s="138">
        <v>0</v>
      </c>
      <c r="O10" s="138">
        <v>334721.96000000002</v>
      </c>
      <c r="P10" s="139">
        <v>334721.96000000002</v>
      </c>
      <c r="Q10" s="87"/>
    </row>
    <row r="11" spans="1:17" ht="51">
      <c r="A11" s="85" t="s">
        <v>541</v>
      </c>
      <c r="B11" s="85">
        <v>2</v>
      </c>
      <c r="C11" s="69" t="s">
        <v>590</v>
      </c>
      <c r="D11" s="86">
        <v>45677</v>
      </c>
      <c r="E11" s="85">
        <v>117</v>
      </c>
      <c r="F11" s="85" t="s">
        <v>1480</v>
      </c>
      <c r="G11" s="87" t="s">
        <v>2162</v>
      </c>
      <c r="H11" s="87"/>
      <c r="I11" s="87"/>
      <c r="J11" s="87"/>
      <c r="K11" s="87"/>
      <c r="L11" s="353"/>
      <c r="M11" s="353"/>
      <c r="N11" s="138">
        <v>4116000</v>
      </c>
      <c r="O11" s="138">
        <v>0</v>
      </c>
      <c r="P11" s="139">
        <v>4116000</v>
      </c>
      <c r="Q11" s="87"/>
    </row>
    <row r="12" spans="1:17" ht="51">
      <c r="A12" s="85">
        <v>291</v>
      </c>
      <c r="B12" s="85">
        <v>3</v>
      </c>
      <c r="C12" s="69" t="s">
        <v>119</v>
      </c>
      <c r="D12" s="86">
        <v>45677</v>
      </c>
      <c r="E12" s="85">
        <v>117</v>
      </c>
      <c r="F12" s="85" t="s">
        <v>2163</v>
      </c>
      <c r="G12" s="87" t="s">
        <v>2162</v>
      </c>
      <c r="H12" s="87"/>
      <c r="I12" s="87"/>
      <c r="J12" s="87"/>
      <c r="K12" s="87"/>
      <c r="L12" s="353"/>
      <c r="M12" s="353"/>
      <c r="N12" s="138">
        <v>0</v>
      </c>
      <c r="O12" s="138">
        <v>4116000</v>
      </c>
      <c r="P12" s="139">
        <v>4116000</v>
      </c>
      <c r="Q12" s="87"/>
    </row>
    <row r="13" spans="1:17" ht="51">
      <c r="A13" s="85" t="s">
        <v>541</v>
      </c>
      <c r="B13" s="85">
        <v>2</v>
      </c>
      <c r="C13" s="69" t="s">
        <v>590</v>
      </c>
      <c r="D13" s="86">
        <v>45677</v>
      </c>
      <c r="E13" s="85">
        <v>118</v>
      </c>
      <c r="F13" s="85" t="s">
        <v>1480</v>
      </c>
      <c r="G13" s="87" t="s">
        <v>2164</v>
      </c>
      <c r="H13" s="87"/>
      <c r="I13" s="87"/>
      <c r="J13" s="87"/>
      <c r="K13" s="87"/>
      <c r="L13" s="353"/>
      <c r="M13" s="353"/>
      <c r="N13" s="138">
        <v>10290000</v>
      </c>
      <c r="O13" s="138">
        <v>0</v>
      </c>
      <c r="P13" s="139">
        <v>10290000</v>
      </c>
      <c r="Q13" s="87"/>
    </row>
    <row r="14" spans="1:17" ht="51">
      <c r="A14" s="85">
        <v>291</v>
      </c>
      <c r="B14" s="85">
        <v>3</v>
      </c>
      <c r="C14" s="69" t="s">
        <v>119</v>
      </c>
      <c r="D14" s="86">
        <v>45677</v>
      </c>
      <c r="E14" s="85">
        <v>118</v>
      </c>
      <c r="F14" s="85" t="s">
        <v>2165</v>
      </c>
      <c r="G14" s="87" t="s">
        <v>2164</v>
      </c>
      <c r="H14" s="87"/>
      <c r="I14" s="87"/>
      <c r="J14" s="87"/>
      <c r="K14" s="87"/>
      <c r="L14" s="353"/>
      <c r="M14" s="353"/>
      <c r="N14" s="138">
        <v>0</v>
      </c>
      <c r="O14" s="138">
        <v>10290000</v>
      </c>
      <c r="P14" s="139">
        <v>10290000</v>
      </c>
      <c r="Q14" s="87"/>
    </row>
    <row r="15" spans="1:17" ht="51">
      <c r="A15" s="85" t="s">
        <v>541</v>
      </c>
      <c r="B15" s="85">
        <v>2</v>
      </c>
      <c r="C15" s="69" t="s">
        <v>590</v>
      </c>
      <c r="D15" s="86">
        <v>45677</v>
      </c>
      <c r="E15" s="85">
        <v>119</v>
      </c>
      <c r="F15" s="85" t="s">
        <v>1480</v>
      </c>
      <c r="G15" s="87" t="s">
        <v>2166</v>
      </c>
      <c r="H15" s="87"/>
      <c r="I15" s="87"/>
      <c r="J15" s="87"/>
      <c r="K15" s="87"/>
      <c r="L15" s="353"/>
      <c r="M15" s="353"/>
      <c r="N15" s="138">
        <v>20580000</v>
      </c>
      <c r="O15" s="138">
        <v>0</v>
      </c>
      <c r="P15" s="139">
        <v>20580000</v>
      </c>
      <c r="Q15" s="87"/>
    </row>
    <row r="16" spans="1:17" ht="51">
      <c r="A16" s="85">
        <v>291</v>
      </c>
      <c r="B16" s="85">
        <v>3</v>
      </c>
      <c r="C16" s="69" t="s">
        <v>119</v>
      </c>
      <c r="D16" s="86">
        <v>45677</v>
      </c>
      <c r="E16" s="85">
        <v>119</v>
      </c>
      <c r="F16" s="85" t="s">
        <v>2167</v>
      </c>
      <c r="G16" s="87" t="s">
        <v>2166</v>
      </c>
      <c r="H16" s="87"/>
      <c r="I16" s="87"/>
      <c r="J16" s="87"/>
      <c r="K16" s="87"/>
      <c r="L16" s="353"/>
      <c r="M16" s="353"/>
      <c r="N16" s="138">
        <v>0</v>
      </c>
      <c r="O16" s="138">
        <v>20580000</v>
      </c>
      <c r="P16" s="139">
        <v>20580000</v>
      </c>
      <c r="Q16" s="87"/>
    </row>
    <row r="17" spans="1:17" ht="51">
      <c r="A17" s="85" t="s">
        <v>541</v>
      </c>
      <c r="B17" s="85">
        <v>2</v>
      </c>
      <c r="C17" s="69" t="s">
        <v>590</v>
      </c>
      <c r="D17" s="86">
        <v>45677</v>
      </c>
      <c r="E17" s="85">
        <v>124</v>
      </c>
      <c r="F17" s="85" t="s">
        <v>1480</v>
      </c>
      <c r="G17" s="87" t="s">
        <v>2168</v>
      </c>
      <c r="H17" s="87"/>
      <c r="I17" s="87"/>
      <c r="J17" s="87"/>
      <c r="K17" s="87"/>
      <c r="L17" s="353"/>
      <c r="M17" s="353"/>
      <c r="N17" s="138">
        <v>0</v>
      </c>
      <c r="O17" s="138">
        <v>152528.19</v>
      </c>
      <c r="P17" s="139">
        <v>152528.19</v>
      </c>
      <c r="Q17" s="87"/>
    </row>
    <row r="18" spans="1:17" ht="51">
      <c r="A18" s="85" t="s">
        <v>541</v>
      </c>
      <c r="B18" s="85">
        <v>2</v>
      </c>
      <c r="C18" s="69" t="s">
        <v>590</v>
      </c>
      <c r="D18" s="86">
        <v>45678</v>
      </c>
      <c r="E18" s="85">
        <v>132</v>
      </c>
      <c r="F18" s="85" t="s">
        <v>1480</v>
      </c>
      <c r="G18" s="87" t="s">
        <v>2169</v>
      </c>
      <c r="H18" s="87"/>
      <c r="I18" s="87"/>
      <c r="J18" s="87"/>
      <c r="K18" s="87"/>
      <c r="L18" s="353"/>
      <c r="M18" s="353"/>
      <c r="N18" s="138">
        <v>0</v>
      </c>
      <c r="O18" s="138">
        <v>154181.43</v>
      </c>
      <c r="P18" s="139">
        <v>154181.43</v>
      </c>
      <c r="Q18" s="87"/>
    </row>
    <row r="19" spans="1:17" ht="51">
      <c r="A19" s="85" t="s">
        <v>541</v>
      </c>
      <c r="B19" s="85">
        <v>2</v>
      </c>
      <c r="C19" s="69" t="s">
        <v>590</v>
      </c>
      <c r="D19" s="86">
        <v>45678</v>
      </c>
      <c r="E19" s="85">
        <v>133</v>
      </c>
      <c r="F19" s="85" t="s">
        <v>1480</v>
      </c>
      <c r="G19" s="87" t="s">
        <v>2170</v>
      </c>
      <c r="H19" s="87"/>
      <c r="I19" s="87"/>
      <c r="J19" s="87"/>
      <c r="K19" s="87"/>
      <c r="L19" s="353"/>
      <c r="M19" s="353"/>
      <c r="N19" s="138">
        <v>0</v>
      </c>
      <c r="O19" s="138">
        <v>5768.8</v>
      </c>
      <c r="P19" s="139">
        <v>5768.8</v>
      </c>
      <c r="Q19" s="87"/>
    </row>
    <row r="20" spans="1:17" ht="51">
      <c r="A20" s="85">
        <v>86</v>
      </c>
      <c r="B20" s="85">
        <v>1</v>
      </c>
      <c r="C20" s="69" t="s">
        <v>50</v>
      </c>
      <c r="D20" s="86">
        <v>45684</v>
      </c>
      <c r="E20" s="85">
        <v>171</v>
      </c>
      <c r="F20" s="85" t="s">
        <v>2171</v>
      </c>
      <c r="G20" s="87" t="s">
        <v>2172</v>
      </c>
      <c r="H20" s="87"/>
      <c r="I20" s="87"/>
      <c r="J20" s="87"/>
      <c r="K20" s="87"/>
      <c r="L20" s="353"/>
      <c r="M20" s="353"/>
      <c r="N20" s="138">
        <v>20899.22</v>
      </c>
      <c r="O20" s="138">
        <v>0</v>
      </c>
      <c r="P20" s="139">
        <v>20899.22</v>
      </c>
      <c r="Q20" s="87"/>
    </row>
    <row r="21" spans="1:17" ht="51">
      <c r="A21" s="85" t="s">
        <v>541</v>
      </c>
      <c r="B21" s="85">
        <v>2</v>
      </c>
      <c r="C21" s="69" t="s">
        <v>590</v>
      </c>
      <c r="D21" s="86">
        <v>45684</v>
      </c>
      <c r="E21" s="85">
        <v>171</v>
      </c>
      <c r="F21" s="85" t="s">
        <v>1480</v>
      </c>
      <c r="G21" s="87" t="s">
        <v>2172</v>
      </c>
      <c r="H21" s="87"/>
      <c r="I21" s="87"/>
      <c r="J21" s="87"/>
      <c r="K21" s="87"/>
      <c r="L21" s="353"/>
      <c r="M21" s="353"/>
      <c r="N21" s="138">
        <v>0</v>
      </c>
      <c r="O21" s="138">
        <v>20899.22</v>
      </c>
      <c r="P21" s="139">
        <v>20899.22</v>
      </c>
      <c r="Q21" s="87"/>
    </row>
    <row r="22" spans="1:17" ht="51">
      <c r="A22" s="85" t="s">
        <v>541</v>
      </c>
      <c r="B22" s="85">
        <v>2</v>
      </c>
      <c r="C22" s="69" t="s">
        <v>590</v>
      </c>
      <c r="D22" s="86">
        <v>45688</v>
      </c>
      <c r="E22" s="85">
        <v>210</v>
      </c>
      <c r="F22" s="85" t="s">
        <v>1480</v>
      </c>
      <c r="G22" s="87" t="s">
        <v>2173</v>
      </c>
      <c r="H22" s="87"/>
      <c r="I22" s="87"/>
      <c r="J22" s="87"/>
      <c r="K22" s="87"/>
      <c r="L22" s="353"/>
      <c r="M22" s="353"/>
      <c r="N22" s="138">
        <v>640782.65</v>
      </c>
      <c r="O22" s="138">
        <v>0</v>
      </c>
      <c r="P22" s="139">
        <v>640782.65</v>
      </c>
      <c r="Q22" s="87"/>
    </row>
    <row r="23" spans="1:17" ht="51">
      <c r="A23" s="85" t="s">
        <v>541</v>
      </c>
      <c r="B23" s="85">
        <v>2</v>
      </c>
      <c r="C23" s="69" t="s">
        <v>590</v>
      </c>
      <c r="D23" s="86">
        <v>45688</v>
      </c>
      <c r="E23" s="85">
        <v>212</v>
      </c>
      <c r="F23" s="85" t="s">
        <v>1480</v>
      </c>
      <c r="G23" s="87" t="s">
        <v>2174</v>
      </c>
      <c r="H23" s="87"/>
      <c r="I23" s="87"/>
      <c r="J23" s="87"/>
      <c r="K23" s="87"/>
      <c r="L23" s="353"/>
      <c r="M23" s="353"/>
      <c r="N23" s="138">
        <v>274339.98</v>
      </c>
      <c r="O23" s="138">
        <v>0</v>
      </c>
      <c r="P23" s="139">
        <v>274339.98</v>
      </c>
      <c r="Q23" s="87"/>
    </row>
    <row r="24" spans="1:17" ht="51">
      <c r="A24" s="85" t="s">
        <v>541</v>
      </c>
      <c r="B24" s="85">
        <v>2</v>
      </c>
      <c r="C24" s="69" t="s">
        <v>590</v>
      </c>
      <c r="D24" s="86">
        <v>45688</v>
      </c>
      <c r="E24" s="85">
        <v>216</v>
      </c>
      <c r="F24" s="85" t="s">
        <v>1480</v>
      </c>
      <c r="G24" s="87" t="s">
        <v>2175</v>
      </c>
      <c r="H24" s="87"/>
      <c r="I24" s="87"/>
      <c r="J24" s="87"/>
      <c r="K24" s="87"/>
      <c r="L24" s="353"/>
      <c r="M24" s="353"/>
      <c r="N24" s="138">
        <v>0</v>
      </c>
      <c r="O24" s="138">
        <v>11984.63</v>
      </c>
      <c r="P24" s="139">
        <v>11984.63</v>
      </c>
      <c r="Q24" s="87"/>
    </row>
    <row r="25" spans="1:17" ht="51">
      <c r="A25" s="85" t="s">
        <v>541</v>
      </c>
      <c r="B25" s="85">
        <v>2</v>
      </c>
      <c r="C25" s="69" t="s">
        <v>590</v>
      </c>
      <c r="D25" s="86">
        <v>45693</v>
      </c>
      <c r="E25" s="85">
        <v>304</v>
      </c>
      <c r="F25" s="85" t="s">
        <v>1480</v>
      </c>
      <c r="G25" s="87" t="s">
        <v>2777</v>
      </c>
      <c r="H25" s="87"/>
      <c r="I25" s="87"/>
      <c r="J25" s="87"/>
      <c r="K25" s="87"/>
      <c r="L25" s="353"/>
      <c r="M25" s="353"/>
      <c r="N25" s="138">
        <v>21948123.550000001</v>
      </c>
      <c r="O25" s="138">
        <v>0</v>
      </c>
      <c r="P25" s="139">
        <v>21948123.550000001</v>
      </c>
      <c r="Q25" s="87"/>
    </row>
    <row r="26" spans="1:17" ht="51">
      <c r="A26" s="85">
        <v>291</v>
      </c>
      <c r="B26" s="85">
        <v>1</v>
      </c>
      <c r="C26" s="69" t="s">
        <v>119</v>
      </c>
      <c r="D26" s="86">
        <v>45693</v>
      </c>
      <c r="E26" s="85">
        <v>304</v>
      </c>
      <c r="F26" s="85" t="s">
        <v>2778</v>
      </c>
      <c r="G26" s="87" t="s">
        <v>2777</v>
      </c>
      <c r="H26" s="87"/>
      <c r="I26" s="87"/>
      <c r="J26" s="87"/>
      <c r="K26" s="87"/>
      <c r="L26" s="353"/>
      <c r="M26" s="353"/>
      <c r="N26" s="138">
        <v>0</v>
      </c>
      <c r="O26" s="138">
        <v>21948123.550000001</v>
      </c>
      <c r="P26" s="139">
        <v>21948123.550000001</v>
      </c>
      <c r="Q26" s="87"/>
    </row>
    <row r="27" spans="1:17" ht="51">
      <c r="A27" s="85" t="s">
        <v>541</v>
      </c>
      <c r="B27" s="85">
        <v>2</v>
      </c>
      <c r="C27" s="69" t="s">
        <v>590</v>
      </c>
      <c r="D27" s="86">
        <v>45693</v>
      </c>
      <c r="E27" s="85">
        <v>306</v>
      </c>
      <c r="F27" s="85" t="s">
        <v>1480</v>
      </c>
      <c r="G27" s="87" t="s">
        <v>2779</v>
      </c>
      <c r="H27" s="87"/>
      <c r="I27" s="87"/>
      <c r="J27" s="87"/>
      <c r="K27" s="87"/>
      <c r="L27" s="353"/>
      <c r="M27" s="353"/>
      <c r="N27" s="138">
        <v>10290000</v>
      </c>
      <c r="O27" s="138">
        <v>0</v>
      </c>
      <c r="P27" s="139">
        <v>10290000</v>
      </c>
      <c r="Q27" s="87"/>
    </row>
    <row r="28" spans="1:17" ht="51">
      <c r="A28" s="85">
        <v>291</v>
      </c>
      <c r="B28" s="85">
        <v>1</v>
      </c>
      <c r="C28" s="69" t="s">
        <v>119</v>
      </c>
      <c r="D28" s="86">
        <v>45693</v>
      </c>
      <c r="E28" s="85">
        <v>306</v>
      </c>
      <c r="F28" s="85" t="s">
        <v>2780</v>
      </c>
      <c r="G28" s="87" t="s">
        <v>2779</v>
      </c>
      <c r="H28" s="87"/>
      <c r="I28" s="87"/>
      <c r="J28" s="87"/>
      <c r="K28" s="87"/>
      <c r="L28" s="353"/>
      <c r="M28" s="353"/>
      <c r="N28" s="138">
        <v>0</v>
      </c>
      <c r="O28" s="138">
        <v>10290000</v>
      </c>
      <c r="P28" s="139">
        <v>10290000</v>
      </c>
      <c r="Q28" s="87"/>
    </row>
    <row r="29" spans="1:17" ht="51">
      <c r="A29" s="85" t="s">
        <v>541</v>
      </c>
      <c r="B29" s="85">
        <v>2</v>
      </c>
      <c r="C29" s="69" t="s">
        <v>590</v>
      </c>
      <c r="D29" s="86">
        <v>45693</v>
      </c>
      <c r="E29" s="85">
        <v>309</v>
      </c>
      <c r="F29" s="85" t="s">
        <v>1480</v>
      </c>
      <c r="G29" s="87" t="s">
        <v>2781</v>
      </c>
      <c r="H29" s="87"/>
      <c r="I29" s="87"/>
      <c r="J29" s="87"/>
      <c r="K29" s="87"/>
      <c r="L29" s="353"/>
      <c r="M29" s="353"/>
      <c r="N29" s="138">
        <v>8232000</v>
      </c>
      <c r="O29" s="138">
        <v>0</v>
      </c>
      <c r="P29" s="139">
        <v>8232000</v>
      </c>
      <c r="Q29" s="87"/>
    </row>
    <row r="30" spans="1:17" ht="51">
      <c r="A30" s="85">
        <v>291</v>
      </c>
      <c r="B30" s="85">
        <v>8</v>
      </c>
      <c r="C30" s="69" t="s">
        <v>119</v>
      </c>
      <c r="D30" s="86">
        <v>45693</v>
      </c>
      <c r="E30" s="85">
        <v>309</v>
      </c>
      <c r="F30" s="85" t="s">
        <v>2782</v>
      </c>
      <c r="G30" s="87" t="s">
        <v>2781</v>
      </c>
      <c r="H30" s="87"/>
      <c r="I30" s="87"/>
      <c r="J30" s="87"/>
      <c r="K30" s="87"/>
      <c r="L30" s="353"/>
      <c r="M30" s="353"/>
      <c r="N30" s="138">
        <v>0</v>
      </c>
      <c r="O30" s="138">
        <v>8232000</v>
      </c>
      <c r="P30" s="139">
        <v>8232000</v>
      </c>
      <c r="Q30" s="87"/>
    </row>
    <row r="31" spans="1:17" ht="51">
      <c r="A31" s="85" t="s">
        <v>541</v>
      </c>
      <c r="B31" s="85">
        <v>2</v>
      </c>
      <c r="C31" s="69" t="s">
        <v>590</v>
      </c>
      <c r="D31" s="86">
        <v>45693</v>
      </c>
      <c r="E31" s="85">
        <v>310</v>
      </c>
      <c r="F31" s="85" t="s">
        <v>1480</v>
      </c>
      <c r="G31" s="87" t="s">
        <v>2783</v>
      </c>
      <c r="H31" s="87"/>
      <c r="I31" s="87"/>
      <c r="J31" s="87"/>
      <c r="K31" s="87"/>
      <c r="L31" s="353"/>
      <c r="M31" s="353"/>
      <c r="N31" s="138">
        <v>1804214.3</v>
      </c>
      <c r="O31" s="138">
        <v>0</v>
      </c>
      <c r="P31" s="139">
        <v>1804214.3</v>
      </c>
      <c r="Q31" s="87"/>
    </row>
    <row r="32" spans="1:17" ht="51">
      <c r="A32" s="85">
        <v>291</v>
      </c>
      <c r="B32" s="85">
        <v>1</v>
      </c>
      <c r="C32" s="69" t="s">
        <v>119</v>
      </c>
      <c r="D32" s="86">
        <v>45693</v>
      </c>
      <c r="E32" s="85">
        <v>310</v>
      </c>
      <c r="F32" s="85" t="s">
        <v>2784</v>
      </c>
      <c r="G32" s="87" t="s">
        <v>2783</v>
      </c>
      <c r="H32" s="87"/>
      <c r="I32" s="87"/>
      <c r="J32" s="87"/>
      <c r="K32" s="87"/>
      <c r="L32" s="353"/>
      <c r="M32" s="353"/>
      <c r="N32" s="138">
        <v>0</v>
      </c>
      <c r="O32" s="138">
        <v>1804214.3</v>
      </c>
      <c r="P32" s="139">
        <v>1804214.3</v>
      </c>
      <c r="Q32" s="87"/>
    </row>
    <row r="33" spans="1:17" ht="51">
      <c r="A33" s="85" t="s">
        <v>541</v>
      </c>
      <c r="B33" s="85">
        <v>2</v>
      </c>
      <c r="C33" s="69" t="s">
        <v>590</v>
      </c>
      <c r="D33" s="86">
        <v>45693</v>
      </c>
      <c r="E33" s="85">
        <v>312</v>
      </c>
      <c r="F33" s="85" t="s">
        <v>1480</v>
      </c>
      <c r="G33" s="87" t="s">
        <v>2785</v>
      </c>
      <c r="H33" s="87"/>
      <c r="I33" s="87"/>
      <c r="J33" s="87"/>
      <c r="K33" s="87"/>
      <c r="L33" s="353"/>
      <c r="M33" s="353"/>
      <c r="N33" s="138">
        <v>20580000</v>
      </c>
      <c r="O33" s="138">
        <v>0</v>
      </c>
      <c r="P33" s="139">
        <v>20580000</v>
      </c>
      <c r="Q33" s="87"/>
    </row>
    <row r="34" spans="1:17" ht="51">
      <c r="A34" s="85">
        <v>291</v>
      </c>
      <c r="B34" s="85">
        <v>1</v>
      </c>
      <c r="C34" s="69" t="s">
        <v>119</v>
      </c>
      <c r="D34" s="86">
        <v>45693</v>
      </c>
      <c r="E34" s="85">
        <v>312</v>
      </c>
      <c r="F34" s="85" t="s">
        <v>2786</v>
      </c>
      <c r="G34" s="87" t="s">
        <v>2785</v>
      </c>
      <c r="H34" s="87"/>
      <c r="I34" s="87"/>
      <c r="J34" s="87"/>
      <c r="K34" s="87"/>
      <c r="L34" s="353"/>
      <c r="M34" s="353"/>
      <c r="N34" s="138">
        <v>0</v>
      </c>
      <c r="O34" s="138">
        <v>20580000</v>
      </c>
      <c r="P34" s="139">
        <v>20580000</v>
      </c>
      <c r="Q34" s="87"/>
    </row>
    <row r="35" spans="1:17" ht="51">
      <c r="A35" s="85" t="s">
        <v>541</v>
      </c>
      <c r="B35" s="85">
        <v>2</v>
      </c>
      <c r="C35" s="69" t="s">
        <v>590</v>
      </c>
      <c r="D35" s="86">
        <v>45693</v>
      </c>
      <c r="E35" s="85">
        <v>313</v>
      </c>
      <c r="F35" s="85" t="s">
        <v>1480</v>
      </c>
      <c r="G35" s="87" t="s">
        <v>2787</v>
      </c>
      <c r="H35" s="87"/>
      <c r="I35" s="87"/>
      <c r="J35" s="87"/>
      <c r="K35" s="87"/>
      <c r="L35" s="353"/>
      <c r="M35" s="353"/>
      <c r="N35" s="138">
        <v>68600000</v>
      </c>
      <c r="O35" s="138">
        <v>0</v>
      </c>
      <c r="P35" s="139">
        <v>68600000</v>
      </c>
      <c r="Q35" s="87"/>
    </row>
    <row r="36" spans="1:17" ht="51">
      <c r="A36" s="85">
        <v>291</v>
      </c>
      <c r="B36" s="85">
        <v>3</v>
      </c>
      <c r="C36" s="69" t="s">
        <v>119</v>
      </c>
      <c r="D36" s="86">
        <v>45693</v>
      </c>
      <c r="E36" s="85">
        <v>313</v>
      </c>
      <c r="F36" s="85" t="s">
        <v>2788</v>
      </c>
      <c r="G36" s="87" t="s">
        <v>2787</v>
      </c>
      <c r="H36" s="87"/>
      <c r="I36" s="87"/>
      <c r="J36" s="87"/>
      <c r="K36" s="87"/>
      <c r="L36" s="353"/>
      <c r="M36" s="353"/>
      <c r="N36" s="138">
        <v>0</v>
      </c>
      <c r="O36" s="138">
        <v>68600000</v>
      </c>
      <c r="P36" s="139">
        <v>68600000</v>
      </c>
      <c r="Q36" s="87"/>
    </row>
    <row r="37" spans="1:17" ht="51">
      <c r="A37" s="85" t="s">
        <v>541</v>
      </c>
      <c r="B37" s="85">
        <v>2</v>
      </c>
      <c r="C37" s="69" t="s">
        <v>590</v>
      </c>
      <c r="D37" s="86">
        <v>45694</v>
      </c>
      <c r="E37" s="85">
        <v>328</v>
      </c>
      <c r="F37" s="85" t="s">
        <v>1480</v>
      </c>
      <c r="G37" s="87" t="s">
        <v>2789</v>
      </c>
      <c r="H37" s="87"/>
      <c r="I37" s="87"/>
      <c r="J37" s="87"/>
      <c r="K37" s="87"/>
      <c r="L37" s="353"/>
      <c r="M37" s="353"/>
      <c r="N37" s="138">
        <v>10290000</v>
      </c>
      <c r="O37" s="138">
        <v>0</v>
      </c>
      <c r="P37" s="139">
        <v>10290000</v>
      </c>
      <c r="Q37" s="87"/>
    </row>
    <row r="38" spans="1:17" ht="51">
      <c r="A38" s="85" t="s">
        <v>541</v>
      </c>
      <c r="B38" s="85">
        <v>2</v>
      </c>
      <c r="C38" s="69" t="s">
        <v>590</v>
      </c>
      <c r="D38" s="86">
        <v>45694</v>
      </c>
      <c r="E38" s="85">
        <v>330</v>
      </c>
      <c r="F38" s="85" t="s">
        <v>1480</v>
      </c>
      <c r="G38" s="87" t="s">
        <v>2790</v>
      </c>
      <c r="H38" s="87"/>
      <c r="I38" s="87"/>
      <c r="J38" s="87"/>
      <c r="K38" s="87"/>
      <c r="L38" s="353"/>
      <c r="M38" s="353"/>
      <c r="N38" s="138">
        <v>6860000</v>
      </c>
      <c r="O38" s="138">
        <v>0</v>
      </c>
      <c r="P38" s="139">
        <v>6860000</v>
      </c>
      <c r="Q38" s="87"/>
    </row>
    <row r="39" spans="1:17" ht="51">
      <c r="A39" s="85">
        <v>291</v>
      </c>
      <c r="B39" s="85">
        <v>8</v>
      </c>
      <c r="C39" s="69" t="s">
        <v>119</v>
      </c>
      <c r="D39" s="86">
        <v>45694</v>
      </c>
      <c r="E39" s="85">
        <v>330</v>
      </c>
      <c r="F39" s="85" t="s">
        <v>2782</v>
      </c>
      <c r="G39" s="87" t="s">
        <v>2790</v>
      </c>
      <c r="H39" s="87"/>
      <c r="I39" s="87"/>
      <c r="J39" s="87"/>
      <c r="K39" s="87"/>
      <c r="L39" s="353"/>
      <c r="M39" s="353"/>
      <c r="N39" s="138">
        <v>0</v>
      </c>
      <c r="O39" s="138">
        <v>6860000</v>
      </c>
      <c r="P39" s="139">
        <v>6860000</v>
      </c>
      <c r="Q39" s="87"/>
    </row>
    <row r="40" spans="1:17" ht="51">
      <c r="A40" s="85" t="s">
        <v>541</v>
      </c>
      <c r="B40" s="85">
        <v>2</v>
      </c>
      <c r="C40" s="69" t="s">
        <v>590</v>
      </c>
      <c r="D40" s="86">
        <v>45694</v>
      </c>
      <c r="E40" s="85">
        <v>332</v>
      </c>
      <c r="F40" s="85" t="s">
        <v>1480</v>
      </c>
      <c r="G40" s="87" t="s">
        <v>2791</v>
      </c>
      <c r="H40" s="87"/>
      <c r="I40" s="87"/>
      <c r="J40" s="87"/>
      <c r="K40" s="87"/>
      <c r="L40" s="353"/>
      <c r="M40" s="353"/>
      <c r="N40" s="138">
        <v>9862084.3800000008</v>
      </c>
      <c r="O40" s="138">
        <v>0</v>
      </c>
      <c r="P40" s="139">
        <v>9862084.3800000008</v>
      </c>
      <c r="Q40" s="87"/>
    </row>
    <row r="41" spans="1:17" ht="51">
      <c r="A41" s="85">
        <v>291</v>
      </c>
      <c r="B41" s="85">
        <v>1</v>
      </c>
      <c r="C41" s="69" t="s">
        <v>119</v>
      </c>
      <c r="D41" s="86">
        <v>45694</v>
      </c>
      <c r="E41" s="85">
        <v>332</v>
      </c>
      <c r="F41" s="85" t="s">
        <v>2792</v>
      </c>
      <c r="G41" s="87" t="s">
        <v>2791</v>
      </c>
      <c r="H41" s="87"/>
      <c r="I41" s="87"/>
      <c r="J41" s="87"/>
      <c r="K41" s="87"/>
      <c r="L41" s="353"/>
      <c r="M41" s="353"/>
      <c r="N41" s="138">
        <v>0</v>
      </c>
      <c r="O41" s="138">
        <v>9862084.3800000008</v>
      </c>
      <c r="P41" s="139">
        <v>9862084.3800000008</v>
      </c>
      <c r="Q41" s="87"/>
    </row>
    <row r="42" spans="1:17" ht="51">
      <c r="A42" s="85" t="s">
        <v>541</v>
      </c>
      <c r="B42" s="85">
        <v>2</v>
      </c>
      <c r="C42" s="69" t="s">
        <v>590</v>
      </c>
      <c r="D42" s="86">
        <v>45695</v>
      </c>
      <c r="E42" s="85">
        <v>344</v>
      </c>
      <c r="F42" s="85" t="s">
        <v>1480</v>
      </c>
      <c r="G42" s="87" t="s">
        <v>2793</v>
      </c>
      <c r="H42" s="87"/>
      <c r="I42" s="87"/>
      <c r="J42" s="87"/>
      <c r="K42" s="87"/>
      <c r="L42" s="353"/>
      <c r="M42" s="353"/>
      <c r="N42" s="138">
        <v>3239037.97</v>
      </c>
      <c r="O42" s="138">
        <v>0</v>
      </c>
      <c r="P42" s="139">
        <v>3239037.97</v>
      </c>
      <c r="Q42" s="87"/>
    </row>
    <row r="43" spans="1:17" ht="51">
      <c r="A43" s="85">
        <v>291</v>
      </c>
      <c r="B43" s="85">
        <v>1</v>
      </c>
      <c r="C43" s="69" t="s">
        <v>119</v>
      </c>
      <c r="D43" s="86">
        <v>45695</v>
      </c>
      <c r="E43" s="85">
        <v>344</v>
      </c>
      <c r="F43" s="85" t="s">
        <v>2784</v>
      </c>
      <c r="G43" s="87" t="s">
        <v>2793</v>
      </c>
      <c r="H43" s="87"/>
      <c r="I43" s="87"/>
      <c r="J43" s="87"/>
      <c r="K43" s="87"/>
      <c r="L43" s="353"/>
      <c r="M43" s="353"/>
      <c r="N43" s="138">
        <v>0</v>
      </c>
      <c r="O43" s="138">
        <v>3239037.97</v>
      </c>
      <c r="P43" s="139">
        <v>3239037.97</v>
      </c>
      <c r="Q43" s="87"/>
    </row>
    <row r="44" spans="1:17" ht="51">
      <c r="A44" s="85" t="s">
        <v>539</v>
      </c>
      <c r="B44" s="85">
        <v>1</v>
      </c>
      <c r="C44" s="69" t="s">
        <v>590</v>
      </c>
      <c r="D44" s="86">
        <v>45701</v>
      </c>
      <c r="E44" s="85">
        <v>391</v>
      </c>
      <c r="F44" s="85" t="s">
        <v>2794</v>
      </c>
      <c r="G44" s="87" t="s">
        <v>2795</v>
      </c>
      <c r="H44" s="87"/>
      <c r="I44" s="87"/>
      <c r="J44" s="87"/>
      <c r="K44" s="87"/>
      <c r="L44" s="353"/>
      <c r="M44" s="353"/>
      <c r="N44" s="138">
        <v>3389.16</v>
      </c>
      <c r="O44" s="138">
        <v>0</v>
      </c>
      <c r="P44" s="139">
        <v>3389.16</v>
      </c>
      <c r="Q44" s="87"/>
    </row>
    <row r="45" spans="1:17" ht="51">
      <c r="A45" s="85">
        <v>190</v>
      </c>
      <c r="B45" s="85">
        <v>1</v>
      </c>
      <c r="C45" s="69" t="s">
        <v>82</v>
      </c>
      <c r="D45" s="86">
        <v>45701</v>
      </c>
      <c r="E45" s="85">
        <v>391</v>
      </c>
      <c r="F45" s="85" t="s">
        <v>2796</v>
      </c>
      <c r="G45" s="87" t="s">
        <v>2795</v>
      </c>
      <c r="H45" s="87"/>
      <c r="I45" s="87"/>
      <c r="J45" s="87"/>
      <c r="K45" s="87"/>
      <c r="L45" s="353"/>
      <c r="M45" s="353"/>
      <c r="N45" s="138">
        <v>0</v>
      </c>
      <c r="O45" s="138">
        <v>3389.16</v>
      </c>
      <c r="P45" s="139">
        <v>3389.16</v>
      </c>
      <c r="Q45" s="87"/>
    </row>
    <row r="46" spans="1:17" ht="51">
      <c r="A46" s="85" t="s">
        <v>541</v>
      </c>
      <c r="B46" s="85">
        <v>2</v>
      </c>
      <c r="C46" s="69" t="s">
        <v>590</v>
      </c>
      <c r="D46" s="86">
        <v>45702</v>
      </c>
      <c r="E46" s="85">
        <v>404</v>
      </c>
      <c r="F46" s="85" t="s">
        <v>1480</v>
      </c>
      <c r="G46" s="87" t="s">
        <v>2797</v>
      </c>
      <c r="H46" s="87"/>
      <c r="I46" s="87"/>
      <c r="J46" s="87"/>
      <c r="K46" s="87"/>
      <c r="L46" s="353"/>
      <c r="M46" s="353"/>
      <c r="N46" s="138">
        <v>20580000</v>
      </c>
      <c r="O46" s="138">
        <v>0</v>
      </c>
      <c r="P46" s="139">
        <v>20580000</v>
      </c>
      <c r="Q46" s="87"/>
    </row>
    <row r="47" spans="1:17" ht="51">
      <c r="A47" s="85">
        <v>291</v>
      </c>
      <c r="B47" s="85">
        <v>1</v>
      </c>
      <c r="C47" s="69" t="s">
        <v>119</v>
      </c>
      <c r="D47" s="86">
        <v>45702</v>
      </c>
      <c r="E47" s="85">
        <v>404</v>
      </c>
      <c r="F47" s="85" t="s">
        <v>2786</v>
      </c>
      <c r="G47" s="87" t="s">
        <v>2797</v>
      </c>
      <c r="H47" s="87"/>
      <c r="I47" s="87"/>
      <c r="J47" s="87"/>
      <c r="K47" s="87"/>
      <c r="L47" s="353"/>
      <c r="M47" s="353"/>
      <c r="N47" s="138">
        <v>0</v>
      </c>
      <c r="O47" s="138">
        <v>20580000</v>
      </c>
      <c r="P47" s="139">
        <v>20580000</v>
      </c>
      <c r="Q47" s="87"/>
    </row>
    <row r="48" spans="1:17" ht="51">
      <c r="A48" s="85">
        <v>291</v>
      </c>
      <c r="B48" s="85">
        <v>1</v>
      </c>
      <c r="C48" s="69" t="s">
        <v>119</v>
      </c>
      <c r="D48" s="86">
        <v>45702</v>
      </c>
      <c r="E48" s="85">
        <v>405</v>
      </c>
      <c r="F48" s="85" t="s">
        <v>2798</v>
      </c>
      <c r="G48" s="87" t="s">
        <v>2799</v>
      </c>
      <c r="H48" s="87"/>
      <c r="I48" s="87"/>
      <c r="J48" s="87"/>
      <c r="K48" s="87"/>
      <c r="L48" s="353"/>
      <c r="M48" s="353"/>
      <c r="N48" s="138">
        <v>1396231.37</v>
      </c>
      <c r="O48" s="138">
        <v>0</v>
      </c>
      <c r="P48" s="139">
        <v>1396231.37</v>
      </c>
      <c r="Q48" s="87"/>
    </row>
    <row r="49" spans="1:17" ht="51">
      <c r="A49" s="85" t="s">
        <v>541</v>
      </c>
      <c r="B49" s="85">
        <v>2</v>
      </c>
      <c r="C49" s="69" t="s">
        <v>590</v>
      </c>
      <c r="D49" s="86">
        <v>45702</v>
      </c>
      <c r="E49" s="85">
        <v>405</v>
      </c>
      <c r="F49" s="85" t="s">
        <v>1480</v>
      </c>
      <c r="G49" s="87" t="s">
        <v>2799</v>
      </c>
      <c r="H49" s="87"/>
      <c r="I49" s="87"/>
      <c r="J49" s="87"/>
      <c r="K49" s="87"/>
      <c r="L49" s="353"/>
      <c r="M49" s="353"/>
      <c r="N49" s="138">
        <v>0</v>
      </c>
      <c r="O49" s="138">
        <v>1396231.37</v>
      </c>
      <c r="P49" s="139">
        <v>1396231.37</v>
      </c>
      <c r="Q49" s="87"/>
    </row>
    <row r="50" spans="1:17" ht="51">
      <c r="A50" s="85" t="s">
        <v>541</v>
      </c>
      <c r="B50" s="85">
        <v>2</v>
      </c>
      <c r="C50" s="69" t="s">
        <v>590</v>
      </c>
      <c r="D50" s="86">
        <v>45702</v>
      </c>
      <c r="E50" s="85">
        <v>406</v>
      </c>
      <c r="F50" s="85" t="s">
        <v>1480</v>
      </c>
      <c r="G50" s="87" t="s">
        <v>2800</v>
      </c>
      <c r="H50" s="87"/>
      <c r="I50" s="87"/>
      <c r="J50" s="87"/>
      <c r="K50" s="87"/>
      <c r="L50" s="353"/>
      <c r="M50" s="353"/>
      <c r="N50" s="138">
        <v>0</v>
      </c>
      <c r="O50" s="138">
        <v>55735.51</v>
      </c>
      <c r="P50" s="139">
        <v>55735.51</v>
      </c>
      <c r="Q50" s="87"/>
    </row>
    <row r="51" spans="1:17" ht="51">
      <c r="A51" s="85" t="s">
        <v>541</v>
      </c>
      <c r="B51" s="85">
        <v>2</v>
      </c>
      <c r="C51" s="69" t="s">
        <v>590</v>
      </c>
      <c r="D51" s="86">
        <v>45706</v>
      </c>
      <c r="E51" s="85">
        <v>422</v>
      </c>
      <c r="F51" s="85" t="s">
        <v>1480</v>
      </c>
      <c r="G51" s="87" t="s">
        <v>2801</v>
      </c>
      <c r="H51" s="87"/>
      <c r="I51" s="87"/>
      <c r="J51" s="87"/>
      <c r="K51" s="87"/>
      <c r="L51" s="353"/>
      <c r="M51" s="353"/>
      <c r="N51" s="138">
        <v>556540.96</v>
      </c>
      <c r="O51" s="138">
        <v>0</v>
      </c>
      <c r="P51" s="139">
        <v>556540.96</v>
      </c>
      <c r="Q51" s="87"/>
    </row>
    <row r="52" spans="1:17" ht="51">
      <c r="A52" s="85">
        <v>46</v>
      </c>
      <c r="B52" s="85">
        <v>5</v>
      </c>
      <c r="C52" s="69" t="s">
        <v>1367</v>
      </c>
      <c r="D52" s="86">
        <v>45706</v>
      </c>
      <c r="E52" s="85">
        <v>422</v>
      </c>
      <c r="F52" s="85" t="s">
        <v>2802</v>
      </c>
      <c r="G52" s="87" t="s">
        <v>2801</v>
      </c>
      <c r="H52" s="87"/>
      <c r="I52" s="87"/>
      <c r="J52" s="87"/>
      <c r="K52" s="87"/>
      <c r="L52" s="353"/>
      <c r="M52" s="353"/>
      <c r="N52" s="138">
        <v>0</v>
      </c>
      <c r="O52" s="138">
        <v>556540.96</v>
      </c>
      <c r="P52" s="139">
        <v>556540.96</v>
      </c>
      <c r="Q52" s="87"/>
    </row>
    <row r="53" spans="1:17" ht="51">
      <c r="A53" s="85">
        <v>81</v>
      </c>
      <c r="B53" s="85">
        <v>12</v>
      </c>
      <c r="C53" s="69" t="s">
        <v>49</v>
      </c>
      <c r="D53" s="86">
        <v>45706</v>
      </c>
      <c r="E53" s="85">
        <v>423</v>
      </c>
      <c r="F53" s="85" t="s">
        <v>2803</v>
      </c>
      <c r="G53" s="87" t="s">
        <v>2804</v>
      </c>
      <c r="H53" s="87"/>
      <c r="I53" s="87"/>
      <c r="J53" s="87"/>
      <c r="K53" s="87"/>
      <c r="L53" s="353"/>
      <c r="M53" s="353"/>
      <c r="N53" s="138">
        <v>0.01</v>
      </c>
      <c r="O53" s="138">
        <v>0</v>
      </c>
      <c r="P53" s="139">
        <v>0.01</v>
      </c>
      <c r="Q53" s="87"/>
    </row>
    <row r="54" spans="1:17" ht="51">
      <c r="A54" s="85" t="s">
        <v>541</v>
      </c>
      <c r="B54" s="85">
        <v>2</v>
      </c>
      <c r="C54" s="69" t="s">
        <v>590</v>
      </c>
      <c r="D54" s="86">
        <v>45707</v>
      </c>
      <c r="E54" s="85">
        <v>441</v>
      </c>
      <c r="F54" s="85" t="s">
        <v>1480</v>
      </c>
      <c r="G54" s="87" t="s">
        <v>2805</v>
      </c>
      <c r="H54" s="87"/>
      <c r="I54" s="87"/>
      <c r="J54" s="87"/>
      <c r="K54" s="87"/>
      <c r="L54" s="353"/>
      <c r="M54" s="353"/>
      <c r="N54" s="138">
        <v>0</v>
      </c>
      <c r="O54" s="138">
        <v>164512.82</v>
      </c>
      <c r="P54" s="139">
        <v>164512.82</v>
      </c>
      <c r="Q54" s="87"/>
    </row>
    <row r="55" spans="1:17" ht="51">
      <c r="A55" s="85" t="s">
        <v>541</v>
      </c>
      <c r="B55" s="85">
        <v>2</v>
      </c>
      <c r="C55" s="69" t="s">
        <v>590</v>
      </c>
      <c r="D55" s="86">
        <v>45714</v>
      </c>
      <c r="E55" s="85">
        <v>518</v>
      </c>
      <c r="F55" s="85" t="s">
        <v>1480</v>
      </c>
      <c r="G55" s="87" t="s">
        <v>2806</v>
      </c>
      <c r="H55" s="87"/>
      <c r="I55" s="87"/>
      <c r="J55" s="87"/>
      <c r="K55" s="87"/>
      <c r="L55" s="353"/>
      <c r="M55" s="353"/>
      <c r="N55" s="138">
        <v>13720000</v>
      </c>
      <c r="O55" s="138">
        <v>0</v>
      </c>
      <c r="P55" s="139">
        <v>13720000</v>
      </c>
      <c r="Q55" s="87"/>
    </row>
    <row r="56" spans="1:17" ht="51">
      <c r="A56" s="85" t="s">
        <v>541</v>
      </c>
      <c r="B56" s="85">
        <v>2</v>
      </c>
      <c r="C56" s="69" t="s">
        <v>590</v>
      </c>
      <c r="D56" s="86">
        <v>45715</v>
      </c>
      <c r="E56" s="85">
        <v>532</v>
      </c>
      <c r="F56" s="85" t="s">
        <v>1480</v>
      </c>
      <c r="G56" s="87" t="s">
        <v>2807</v>
      </c>
      <c r="H56" s="87"/>
      <c r="I56" s="87"/>
      <c r="J56" s="87"/>
      <c r="K56" s="87"/>
      <c r="L56" s="353"/>
      <c r="M56" s="353"/>
      <c r="N56" s="138">
        <v>6860000</v>
      </c>
      <c r="O56" s="138">
        <v>0</v>
      </c>
      <c r="P56" s="139">
        <v>6860000</v>
      </c>
      <c r="Q56" s="87"/>
    </row>
    <row r="57" spans="1:17" ht="51">
      <c r="A57" s="85" t="s">
        <v>541</v>
      </c>
      <c r="B57" s="85">
        <v>2</v>
      </c>
      <c r="C57" s="69" t="s">
        <v>590</v>
      </c>
      <c r="D57" s="86">
        <v>45715</v>
      </c>
      <c r="E57" s="85">
        <v>543</v>
      </c>
      <c r="F57" s="85" t="s">
        <v>1480</v>
      </c>
      <c r="G57" s="87" t="s">
        <v>2808</v>
      </c>
      <c r="H57" s="87"/>
      <c r="I57" s="87"/>
      <c r="J57" s="87"/>
      <c r="K57" s="87"/>
      <c r="L57" s="353"/>
      <c r="M57" s="353"/>
      <c r="N57" s="138">
        <v>1514634.84</v>
      </c>
      <c r="O57" s="138">
        <v>0</v>
      </c>
      <c r="P57" s="139">
        <v>1514634.84</v>
      </c>
      <c r="Q57" s="87"/>
    </row>
    <row r="58" spans="1:17" ht="51">
      <c r="A58" s="85">
        <v>86</v>
      </c>
      <c r="B58" s="85">
        <v>4</v>
      </c>
      <c r="C58" s="69" t="s">
        <v>50</v>
      </c>
      <c r="D58" s="86">
        <v>45715</v>
      </c>
      <c r="E58" s="85">
        <v>543</v>
      </c>
      <c r="F58" s="85" t="s">
        <v>2809</v>
      </c>
      <c r="G58" s="87" t="s">
        <v>2808</v>
      </c>
      <c r="H58" s="87"/>
      <c r="I58" s="87"/>
      <c r="J58" s="87"/>
      <c r="K58" s="87"/>
      <c r="L58" s="353"/>
      <c r="M58" s="353"/>
      <c r="N58" s="138">
        <v>0</v>
      </c>
      <c r="O58" s="138">
        <v>1514634.84</v>
      </c>
      <c r="P58" s="139">
        <v>1514634.84</v>
      </c>
      <c r="Q58" s="87"/>
    </row>
    <row r="59" spans="1:17" ht="51">
      <c r="A59" s="85" t="s">
        <v>541</v>
      </c>
      <c r="B59" s="85">
        <v>2</v>
      </c>
      <c r="C59" s="69" t="s">
        <v>590</v>
      </c>
      <c r="D59" s="86">
        <v>45716</v>
      </c>
      <c r="E59" s="85">
        <v>551</v>
      </c>
      <c r="F59" s="85" t="s">
        <v>1480</v>
      </c>
      <c r="G59" s="87" t="s">
        <v>2810</v>
      </c>
      <c r="H59" s="87"/>
      <c r="I59" s="87"/>
      <c r="J59" s="87"/>
      <c r="K59" s="87"/>
      <c r="L59" s="353"/>
      <c r="M59" s="353"/>
      <c r="N59" s="138">
        <v>11662000</v>
      </c>
      <c r="O59" s="138">
        <v>0</v>
      </c>
      <c r="P59" s="139">
        <v>11662000</v>
      </c>
      <c r="Q59" s="87"/>
    </row>
    <row r="60" spans="1:17" ht="51">
      <c r="A60" s="85">
        <v>291</v>
      </c>
      <c r="B60" s="85">
        <v>8</v>
      </c>
      <c r="C60" s="69" t="s">
        <v>119</v>
      </c>
      <c r="D60" s="86">
        <v>45716</v>
      </c>
      <c r="E60" s="85">
        <v>551</v>
      </c>
      <c r="F60" s="85" t="s">
        <v>2782</v>
      </c>
      <c r="G60" s="87" t="s">
        <v>2810</v>
      </c>
      <c r="H60" s="87"/>
      <c r="I60" s="87"/>
      <c r="J60" s="87"/>
      <c r="K60" s="87"/>
      <c r="L60" s="353"/>
      <c r="M60" s="353"/>
      <c r="N60" s="138">
        <v>0</v>
      </c>
      <c r="O60" s="138">
        <v>11662000</v>
      </c>
      <c r="P60" s="139">
        <v>11662000</v>
      </c>
      <c r="Q60" s="87"/>
    </row>
    <row r="61" spans="1:17" ht="51">
      <c r="A61" s="85" t="s">
        <v>541</v>
      </c>
      <c r="B61" s="85">
        <v>2</v>
      </c>
      <c r="C61" s="69" t="s">
        <v>590</v>
      </c>
      <c r="D61" s="86">
        <v>45716</v>
      </c>
      <c r="E61" s="85">
        <v>553</v>
      </c>
      <c r="F61" s="85" t="s">
        <v>1480</v>
      </c>
      <c r="G61" s="87" t="s">
        <v>2811</v>
      </c>
      <c r="H61" s="87"/>
      <c r="I61" s="87"/>
      <c r="J61" s="87"/>
      <c r="K61" s="87"/>
      <c r="L61" s="353"/>
      <c r="M61" s="353"/>
      <c r="N61" s="138">
        <v>8681504.4499999993</v>
      </c>
      <c r="O61" s="138">
        <v>0</v>
      </c>
      <c r="P61" s="139">
        <v>8681504.4499999993</v>
      </c>
      <c r="Q61" s="87"/>
    </row>
    <row r="62" spans="1:17" ht="51">
      <c r="A62" s="85">
        <v>291</v>
      </c>
      <c r="B62" s="85">
        <v>1</v>
      </c>
      <c r="C62" s="69" t="s">
        <v>119</v>
      </c>
      <c r="D62" s="86">
        <v>45716</v>
      </c>
      <c r="E62" s="85">
        <v>553</v>
      </c>
      <c r="F62" s="85" t="s">
        <v>2784</v>
      </c>
      <c r="G62" s="87" t="s">
        <v>2811</v>
      </c>
      <c r="H62" s="87"/>
      <c r="I62" s="87"/>
      <c r="J62" s="87"/>
      <c r="K62" s="87"/>
      <c r="L62" s="353"/>
      <c r="M62" s="353"/>
      <c r="N62" s="138">
        <v>0</v>
      </c>
      <c r="O62" s="138">
        <v>8681504.4499999993</v>
      </c>
      <c r="P62" s="139">
        <v>8681504.4499999993</v>
      </c>
      <c r="Q62" s="87"/>
    </row>
    <row r="63" spans="1:17" ht="51">
      <c r="A63" s="85">
        <v>291</v>
      </c>
      <c r="B63" s="85">
        <v>1</v>
      </c>
      <c r="C63" s="69" t="s">
        <v>119</v>
      </c>
      <c r="D63" s="86">
        <v>45716</v>
      </c>
      <c r="E63" s="85">
        <v>554</v>
      </c>
      <c r="F63" s="85" t="s">
        <v>2798</v>
      </c>
      <c r="G63" s="87" t="s">
        <v>2812</v>
      </c>
      <c r="H63" s="87"/>
      <c r="I63" s="87"/>
      <c r="J63" s="87"/>
      <c r="K63" s="87"/>
      <c r="L63" s="353"/>
      <c r="M63" s="353"/>
      <c r="N63" s="138">
        <v>5253790.47</v>
      </c>
      <c r="O63" s="138">
        <v>0</v>
      </c>
      <c r="P63" s="139">
        <v>5253790.47</v>
      </c>
      <c r="Q63" s="87"/>
    </row>
    <row r="64" spans="1:17" ht="51">
      <c r="A64" s="85" t="s">
        <v>541</v>
      </c>
      <c r="B64" s="85">
        <v>2</v>
      </c>
      <c r="C64" s="69" t="s">
        <v>590</v>
      </c>
      <c r="D64" s="86">
        <v>45716</v>
      </c>
      <c r="E64" s="85">
        <v>554</v>
      </c>
      <c r="F64" s="85" t="s">
        <v>1480</v>
      </c>
      <c r="G64" s="87" t="s">
        <v>2812</v>
      </c>
      <c r="H64" s="87"/>
      <c r="I64" s="87"/>
      <c r="J64" s="87"/>
      <c r="K64" s="87"/>
      <c r="L64" s="353"/>
      <c r="M64" s="353"/>
      <c r="N64" s="138">
        <v>0</v>
      </c>
      <c r="O64" s="138">
        <v>5253790.47</v>
      </c>
      <c r="P64" s="139">
        <v>5253790.47</v>
      </c>
      <c r="Q64" s="87"/>
    </row>
    <row r="65" spans="1:17" ht="51">
      <c r="A65" s="85">
        <v>86</v>
      </c>
      <c r="B65" s="85">
        <v>1</v>
      </c>
      <c r="C65" s="69" t="s">
        <v>50</v>
      </c>
      <c r="D65" s="86">
        <v>45716</v>
      </c>
      <c r="E65" s="85">
        <v>555</v>
      </c>
      <c r="F65" s="85" t="s">
        <v>2813</v>
      </c>
      <c r="G65" s="87" t="s">
        <v>2814</v>
      </c>
      <c r="H65" s="87"/>
      <c r="I65" s="87"/>
      <c r="J65" s="87"/>
      <c r="K65" s="87"/>
      <c r="L65" s="353"/>
      <c r="M65" s="353"/>
      <c r="N65" s="138">
        <v>322249.19</v>
      </c>
      <c r="O65" s="138">
        <v>0</v>
      </c>
      <c r="P65" s="139">
        <v>322249.19</v>
      </c>
      <c r="Q65" s="87"/>
    </row>
    <row r="66" spans="1:17" ht="51">
      <c r="A66" s="85" t="s">
        <v>541</v>
      </c>
      <c r="B66" s="85">
        <v>2</v>
      </c>
      <c r="C66" s="69" t="s">
        <v>590</v>
      </c>
      <c r="D66" s="86">
        <v>45716</v>
      </c>
      <c r="E66" s="85">
        <v>555</v>
      </c>
      <c r="F66" s="85" t="s">
        <v>1480</v>
      </c>
      <c r="G66" s="87" t="s">
        <v>2814</v>
      </c>
      <c r="H66" s="87"/>
      <c r="I66" s="87"/>
      <c r="J66" s="87"/>
      <c r="K66" s="87"/>
      <c r="L66" s="353"/>
      <c r="M66" s="353"/>
      <c r="N66" s="138">
        <v>0</v>
      </c>
      <c r="O66" s="138">
        <v>322249.19</v>
      </c>
      <c r="P66" s="139">
        <v>322249.19</v>
      </c>
      <c r="Q66" s="87"/>
    </row>
    <row r="67" spans="1:17" ht="51">
      <c r="A67" s="85">
        <v>47</v>
      </c>
      <c r="B67" s="85">
        <v>8</v>
      </c>
      <c r="C67" s="69" t="s">
        <v>45</v>
      </c>
      <c r="D67" s="86">
        <v>45716</v>
      </c>
      <c r="E67" s="85">
        <v>556</v>
      </c>
      <c r="F67" s="85" t="s">
        <v>2815</v>
      </c>
      <c r="G67" s="87" t="s">
        <v>2816</v>
      </c>
      <c r="H67" s="87"/>
      <c r="I67" s="87"/>
      <c r="J67" s="87"/>
      <c r="K67" s="87"/>
      <c r="L67" s="353"/>
      <c r="M67" s="353"/>
      <c r="N67" s="138">
        <v>16363.64</v>
      </c>
      <c r="O67" s="138">
        <v>0</v>
      </c>
      <c r="P67" s="139">
        <v>16363.64</v>
      </c>
      <c r="Q67" s="87"/>
    </row>
    <row r="68" spans="1:17" ht="51">
      <c r="A68" s="85" t="s">
        <v>541</v>
      </c>
      <c r="B68" s="85">
        <v>2</v>
      </c>
      <c r="C68" s="69" t="s">
        <v>590</v>
      </c>
      <c r="D68" s="86">
        <v>45716</v>
      </c>
      <c r="E68" s="85">
        <v>556</v>
      </c>
      <c r="F68" s="85" t="s">
        <v>1480</v>
      </c>
      <c r="G68" s="87" t="s">
        <v>2816</v>
      </c>
      <c r="H68" s="87"/>
      <c r="I68" s="87"/>
      <c r="J68" s="87"/>
      <c r="K68" s="87"/>
      <c r="L68" s="353"/>
      <c r="M68" s="353"/>
      <c r="N68" s="138">
        <v>0</v>
      </c>
      <c r="O68" s="138">
        <v>16363.64</v>
      </c>
      <c r="P68" s="139">
        <v>16363.64</v>
      </c>
      <c r="Q68" s="87"/>
    </row>
    <row r="69" spans="1:17" ht="51">
      <c r="A69" s="85">
        <v>253</v>
      </c>
      <c r="B69" s="85">
        <v>1</v>
      </c>
      <c r="C69" s="69" t="s">
        <v>104</v>
      </c>
      <c r="D69" s="86">
        <v>45716</v>
      </c>
      <c r="E69" s="85">
        <v>557</v>
      </c>
      <c r="F69" s="85" t="s">
        <v>2817</v>
      </c>
      <c r="G69" s="87" t="s">
        <v>2818</v>
      </c>
      <c r="H69" s="87"/>
      <c r="I69" s="87"/>
      <c r="J69" s="87"/>
      <c r="K69" s="87"/>
      <c r="L69" s="353"/>
      <c r="M69" s="353"/>
      <c r="N69" s="138">
        <v>66186.720000000001</v>
      </c>
      <c r="O69" s="138">
        <v>0</v>
      </c>
      <c r="P69" s="139">
        <v>66186.720000000001</v>
      </c>
      <c r="Q69" s="87"/>
    </row>
    <row r="70" spans="1:17" ht="51">
      <c r="A70" s="85" t="s">
        <v>541</v>
      </c>
      <c r="B70" s="85">
        <v>2</v>
      </c>
      <c r="C70" s="69" t="s">
        <v>590</v>
      </c>
      <c r="D70" s="86">
        <v>45716</v>
      </c>
      <c r="E70" s="85">
        <v>557</v>
      </c>
      <c r="F70" s="85" t="s">
        <v>1480</v>
      </c>
      <c r="G70" s="87" t="s">
        <v>2818</v>
      </c>
      <c r="H70" s="87"/>
      <c r="I70" s="87"/>
      <c r="J70" s="87"/>
      <c r="K70" s="87"/>
      <c r="L70" s="353"/>
      <c r="M70" s="353"/>
      <c r="N70" s="138">
        <v>0</v>
      </c>
      <c r="O70" s="138">
        <v>66186.720000000001</v>
      </c>
      <c r="P70" s="139">
        <v>66186.720000000001</v>
      </c>
      <c r="Q70" s="87"/>
    </row>
    <row r="71" spans="1:17" ht="51">
      <c r="A71" s="85" t="s">
        <v>541</v>
      </c>
      <c r="B71" s="85">
        <v>2</v>
      </c>
      <c r="C71" s="69" t="s">
        <v>590</v>
      </c>
      <c r="D71" s="86">
        <v>45722</v>
      </c>
      <c r="E71" s="85">
        <v>573</v>
      </c>
      <c r="F71" s="85" t="s">
        <v>1480</v>
      </c>
      <c r="G71" s="87" t="s">
        <v>3818</v>
      </c>
      <c r="H71" s="87"/>
      <c r="I71" s="87"/>
      <c r="J71" s="87"/>
      <c r="K71" s="87"/>
      <c r="L71" s="353"/>
      <c r="M71" s="353"/>
      <c r="N71" s="138">
        <v>13720000</v>
      </c>
      <c r="O71" s="138">
        <v>0</v>
      </c>
      <c r="P71" s="139">
        <v>13720000</v>
      </c>
      <c r="Q71" s="87"/>
    </row>
    <row r="72" spans="1:17" ht="51">
      <c r="A72" s="85">
        <v>291</v>
      </c>
      <c r="B72" s="85">
        <v>1</v>
      </c>
      <c r="C72" s="69" t="s">
        <v>119</v>
      </c>
      <c r="D72" s="86">
        <v>45722</v>
      </c>
      <c r="E72" s="85">
        <v>573</v>
      </c>
      <c r="F72" s="85" t="s">
        <v>2786</v>
      </c>
      <c r="G72" s="87" t="s">
        <v>3818</v>
      </c>
      <c r="H72" s="87"/>
      <c r="I72" s="87"/>
      <c r="J72" s="87"/>
      <c r="K72" s="87"/>
      <c r="L72" s="353"/>
      <c r="M72" s="353"/>
      <c r="N72" s="138">
        <v>0</v>
      </c>
      <c r="O72" s="138">
        <v>13720000</v>
      </c>
      <c r="P72" s="139">
        <v>13720000</v>
      </c>
      <c r="Q72" s="87"/>
    </row>
    <row r="73" spans="1:17" ht="51">
      <c r="A73" s="85" t="s">
        <v>541</v>
      </c>
      <c r="B73" s="85">
        <v>2</v>
      </c>
      <c r="C73" s="69" t="s">
        <v>590</v>
      </c>
      <c r="D73" s="86">
        <v>45722</v>
      </c>
      <c r="E73" s="85">
        <v>575</v>
      </c>
      <c r="F73" s="85" t="s">
        <v>1480</v>
      </c>
      <c r="G73" s="87" t="s">
        <v>3819</v>
      </c>
      <c r="H73" s="87"/>
      <c r="I73" s="87"/>
      <c r="J73" s="87"/>
      <c r="K73" s="87"/>
      <c r="L73" s="353"/>
      <c r="M73" s="353"/>
      <c r="N73" s="138">
        <v>9905226.3000000007</v>
      </c>
      <c r="O73" s="138">
        <v>0</v>
      </c>
      <c r="P73" s="139">
        <v>9905226.3000000007</v>
      </c>
      <c r="Q73" s="87"/>
    </row>
    <row r="74" spans="1:17" ht="51">
      <c r="A74" s="85">
        <v>291</v>
      </c>
      <c r="B74" s="85">
        <v>1</v>
      </c>
      <c r="C74" s="69" t="s">
        <v>119</v>
      </c>
      <c r="D74" s="86">
        <v>45722</v>
      </c>
      <c r="E74" s="85">
        <v>575</v>
      </c>
      <c r="F74" s="85" t="s">
        <v>2778</v>
      </c>
      <c r="G74" s="87" t="s">
        <v>3819</v>
      </c>
      <c r="H74" s="87"/>
      <c r="I74" s="87"/>
      <c r="J74" s="87"/>
      <c r="K74" s="87"/>
      <c r="L74" s="353"/>
      <c r="M74" s="353"/>
      <c r="N74" s="138">
        <v>0</v>
      </c>
      <c r="O74" s="138">
        <v>9905226.3000000007</v>
      </c>
      <c r="P74" s="139">
        <v>9905226.3000000007</v>
      </c>
      <c r="Q74" s="87"/>
    </row>
    <row r="75" spans="1:17" ht="51">
      <c r="A75" s="85">
        <v>283</v>
      </c>
      <c r="B75" s="85">
        <v>1</v>
      </c>
      <c r="C75" s="69" t="s">
        <v>115</v>
      </c>
      <c r="D75" s="86">
        <v>45729</v>
      </c>
      <c r="E75" s="85">
        <v>662</v>
      </c>
      <c r="F75" s="85" t="s">
        <v>3820</v>
      </c>
      <c r="G75" s="87" t="s">
        <v>3821</v>
      </c>
      <c r="H75" s="87"/>
      <c r="I75" s="87"/>
      <c r="J75" s="87"/>
      <c r="K75" s="87"/>
      <c r="L75" s="353"/>
      <c r="M75" s="353"/>
      <c r="N75" s="138">
        <v>38400</v>
      </c>
      <c r="O75" s="138">
        <v>0</v>
      </c>
      <c r="P75" s="139">
        <v>38400</v>
      </c>
      <c r="Q75" s="87"/>
    </row>
    <row r="76" spans="1:17" ht="51">
      <c r="A76" s="85" t="s">
        <v>541</v>
      </c>
      <c r="B76" s="85">
        <v>2</v>
      </c>
      <c r="C76" s="69" t="s">
        <v>590</v>
      </c>
      <c r="D76" s="86">
        <v>45729</v>
      </c>
      <c r="E76" s="85">
        <v>662</v>
      </c>
      <c r="F76" s="85" t="s">
        <v>1480</v>
      </c>
      <c r="G76" s="87" t="s">
        <v>3821</v>
      </c>
      <c r="H76" s="87"/>
      <c r="I76" s="87"/>
      <c r="J76" s="87"/>
      <c r="K76" s="87"/>
      <c r="L76" s="353"/>
      <c r="M76" s="353"/>
      <c r="N76" s="138">
        <v>0</v>
      </c>
      <c r="O76" s="138">
        <v>38400</v>
      </c>
      <c r="P76" s="139">
        <v>38400</v>
      </c>
      <c r="Q76" s="87"/>
    </row>
    <row r="77" spans="1:17" ht="51">
      <c r="A77" s="85" t="s">
        <v>541</v>
      </c>
      <c r="B77" s="85">
        <v>2</v>
      </c>
      <c r="C77" s="69" t="s">
        <v>590</v>
      </c>
      <c r="D77" s="86">
        <v>45729</v>
      </c>
      <c r="E77" s="85">
        <v>665</v>
      </c>
      <c r="F77" s="85" t="s">
        <v>1480</v>
      </c>
      <c r="G77" s="87" t="s">
        <v>3822</v>
      </c>
      <c r="H77" s="87"/>
      <c r="I77" s="87"/>
      <c r="J77" s="87"/>
      <c r="K77" s="87"/>
      <c r="L77" s="353"/>
      <c r="M77" s="353"/>
      <c r="N77" s="138">
        <v>13720000</v>
      </c>
      <c r="O77" s="138">
        <v>0</v>
      </c>
      <c r="P77" s="139">
        <v>13720000</v>
      </c>
      <c r="Q77" s="87"/>
    </row>
    <row r="78" spans="1:17" ht="51">
      <c r="A78" s="85">
        <v>253</v>
      </c>
      <c r="B78" s="85">
        <v>1</v>
      </c>
      <c r="C78" s="69" t="s">
        <v>104</v>
      </c>
      <c r="D78" s="86">
        <v>45729</v>
      </c>
      <c r="E78" s="85">
        <v>665</v>
      </c>
      <c r="F78" s="85" t="s">
        <v>3823</v>
      </c>
      <c r="G78" s="87" t="s">
        <v>3822</v>
      </c>
      <c r="H78" s="87"/>
      <c r="I78" s="87"/>
      <c r="J78" s="87"/>
      <c r="K78" s="87"/>
      <c r="L78" s="353"/>
      <c r="M78" s="353"/>
      <c r="N78" s="138">
        <v>0</v>
      </c>
      <c r="O78" s="138">
        <v>13720000</v>
      </c>
      <c r="P78" s="139">
        <v>13720000</v>
      </c>
      <c r="Q78" s="87"/>
    </row>
    <row r="79" spans="1:17" ht="51">
      <c r="A79" s="85" t="s">
        <v>541</v>
      </c>
      <c r="B79" s="85">
        <v>2</v>
      </c>
      <c r="C79" s="69" t="s">
        <v>590</v>
      </c>
      <c r="D79" s="86">
        <v>45729</v>
      </c>
      <c r="E79" s="85">
        <v>666</v>
      </c>
      <c r="F79" s="85" t="s">
        <v>1480</v>
      </c>
      <c r="G79" s="87" t="s">
        <v>3824</v>
      </c>
      <c r="H79" s="87"/>
      <c r="I79" s="87"/>
      <c r="J79" s="87"/>
      <c r="K79" s="87"/>
      <c r="L79" s="353"/>
      <c r="M79" s="353"/>
      <c r="N79" s="138">
        <v>1334482.6599999999</v>
      </c>
      <c r="O79" s="138">
        <v>0</v>
      </c>
      <c r="P79" s="139">
        <v>1334482.6599999999</v>
      </c>
      <c r="Q79" s="87"/>
    </row>
    <row r="80" spans="1:17" ht="51">
      <c r="A80" s="85">
        <v>253</v>
      </c>
      <c r="B80" s="85">
        <v>1</v>
      </c>
      <c r="C80" s="69" t="s">
        <v>104</v>
      </c>
      <c r="D80" s="86">
        <v>45729</v>
      </c>
      <c r="E80" s="85">
        <v>666</v>
      </c>
      <c r="F80" s="85" t="s">
        <v>3825</v>
      </c>
      <c r="G80" s="87" t="s">
        <v>3824</v>
      </c>
      <c r="H80" s="87"/>
      <c r="I80" s="87"/>
      <c r="J80" s="87"/>
      <c r="K80" s="87"/>
      <c r="L80" s="353"/>
      <c r="M80" s="353"/>
      <c r="N80" s="138">
        <v>0</v>
      </c>
      <c r="O80" s="138">
        <v>1334482.6599999999</v>
      </c>
      <c r="P80" s="139">
        <v>1334482.6599999999</v>
      </c>
      <c r="Q80" s="87"/>
    </row>
    <row r="81" spans="1:17" ht="51">
      <c r="A81" s="85" t="s">
        <v>541</v>
      </c>
      <c r="B81" s="85">
        <v>2</v>
      </c>
      <c r="C81" s="69" t="s">
        <v>590</v>
      </c>
      <c r="D81" s="86">
        <v>45729</v>
      </c>
      <c r="E81" s="85">
        <v>671</v>
      </c>
      <c r="F81" s="85" t="s">
        <v>1480</v>
      </c>
      <c r="G81" s="87" t="s">
        <v>3826</v>
      </c>
      <c r="H81" s="87"/>
      <c r="I81" s="87"/>
      <c r="J81" s="87"/>
      <c r="K81" s="87"/>
      <c r="L81" s="353"/>
      <c r="M81" s="353"/>
      <c r="N81" s="138">
        <v>83749.210000000006</v>
      </c>
      <c r="O81" s="138">
        <v>0</v>
      </c>
      <c r="P81" s="139">
        <v>83749.210000000006</v>
      </c>
      <c r="Q81" s="87"/>
    </row>
    <row r="82" spans="1:17" ht="51">
      <c r="A82" s="85" t="s">
        <v>541</v>
      </c>
      <c r="B82" s="85">
        <v>2</v>
      </c>
      <c r="C82" s="69" t="s">
        <v>590</v>
      </c>
      <c r="D82" s="86">
        <v>45729</v>
      </c>
      <c r="E82" s="85">
        <v>672</v>
      </c>
      <c r="F82" s="85" t="s">
        <v>1480</v>
      </c>
      <c r="G82" s="87" t="s">
        <v>3826</v>
      </c>
      <c r="H82" s="87"/>
      <c r="I82" s="87"/>
      <c r="J82" s="87"/>
      <c r="K82" s="87"/>
      <c r="L82" s="353"/>
      <c r="M82" s="353"/>
      <c r="N82" s="138">
        <v>241120.15</v>
      </c>
      <c r="O82" s="138">
        <v>0</v>
      </c>
      <c r="P82" s="139">
        <v>241120.15</v>
      </c>
      <c r="Q82" s="87"/>
    </row>
    <row r="83" spans="1:17" ht="51">
      <c r="A83" s="85" t="s">
        <v>541</v>
      </c>
      <c r="B83" s="85">
        <v>2</v>
      </c>
      <c r="C83" s="69" t="s">
        <v>590</v>
      </c>
      <c r="D83" s="86">
        <v>45729</v>
      </c>
      <c r="E83" s="85">
        <v>673</v>
      </c>
      <c r="F83" s="85" t="s">
        <v>1480</v>
      </c>
      <c r="G83" s="87" t="s">
        <v>3826</v>
      </c>
      <c r="H83" s="87"/>
      <c r="I83" s="87"/>
      <c r="J83" s="87"/>
      <c r="K83" s="87"/>
      <c r="L83" s="353"/>
      <c r="M83" s="353"/>
      <c r="N83" s="138">
        <v>12073.26</v>
      </c>
      <c r="O83" s="138">
        <v>0</v>
      </c>
      <c r="P83" s="139">
        <v>12073.26</v>
      </c>
      <c r="Q83" s="87"/>
    </row>
    <row r="84" spans="1:17" ht="51">
      <c r="A84" s="85" t="s">
        <v>541</v>
      </c>
      <c r="B84" s="85">
        <v>2</v>
      </c>
      <c r="C84" s="69" t="s">
        <v>590</v>
      </c>
      <c r="D84" s="86">
        <v>45733</v>
      </c>
      <c r="E84" s="85">
        <v>715</v>
      </c>
      <c r="F84" s="85" t="s">
        <v>1480</v>
      </c>
      <c r="G84" s="87" t="s">
        <v>3828</v>
      </c>
      <c r="H84" s="87"/>
      <c r="I84" s="87"/>
      <c r="J84" s="87"/>
      <c r="K84" s="87"/>
      <c r="L84" s="353"/>
      <c r="M84" s="353"/>
      <c r="N84" s="138">
        <v>3430000</v>
      </c>
      <c r="O84" s="138">
        <v>0</v>
      </c>
      <c r="P84" s="139">
        <v>3430000</v>
      </c>
      <c r="Q84" s="87"/>
    </row>
    <row r="85" spans="1:17" ht="51">
      <c r="A85" s="85" t="s">
        <v>541</v>
      </c>
      <c r="B85" s="85">
        <v>2</v>
      </c>
      <c r="C85" s="69" t="s">
        <v>590</v>
      </c>
      <c r="D85" s="86">
        <v>45733</v>
      </c>
      <c r="E85" s="85">
        <v>719</v>
      </c>
      <c r="F85" s="85" t="s">
        <v>1480</v>
      </c>
      <c r="G85" s="87" t="s">
        <v>3829</v>
      </c>
      <c r="H85" s="87"/>
      <c r="I85" s="87"/>
      <c r="J85" s="87"/>
      <c r="K85" s="87"/>
      <c r="L85" s="353"/>
      <c r="M85" s="353"/>
      <c r="N85" s="138">
        <v>515435.43</v>
      </c>
      <c r="O85" s="138">
        <v>0</v>
      </c>
      <c r="P85" s="139">
        <v>515435.43</v>
      </c>
      <c r="Q85" s="87"/>
    </row>
    <row r="86" spans="1:17" ht="51">
      <c r="A86" s="85">
        <v>291</v>
      </c>
      <c r="B86" s="85">
        <v>1</v>
      </c>
      <c r="C86" s="69" t="s">
        <v>119</v>
      </c>
      <c r="D86" s="86">
        <v>45733</v>
      </c>
      <c r="E86" s="85">
        <v>719</v>
      </c>
      <c r="F86" s="85" t="s">
        <v>2792</v>
      </c>
      <c r="G86" s="87" t="s">
        <v>3829</v>
      </c>
      <c r="H86" s="87"/>
      <c r="I86" s="87"/>
      <c r="J86" s="87"/>
      <c r="K86" s="87"/>
      <c r="L86" s="353"/>
      <c r="M86" s="353"/>
      <c r="N86" s="138">
        <v>0</v>
      </c>
      <c r="O86" s="138">
        <v>515435.43</v>
      </c>
      <c r="P86" s="139">
        <v>515435.43</v>
      </c>
      <c r="Q86" s="87"/>
    </row>
    <row r="87" spans="1:17" ht="51">
      <c r="A87" s="85" t="s">
        <v>541</v>
      </c>
      <c r="B87" s="85">
        <v>2</v>
      </c>
      <c r="C87" s="69" t="s">
        <v>590</v>
      </c>
      <c r="D87" s="86">
        <v>45733</v>
      </c>
      <c r="E87" s="85">
        <v>721</v>
      </c>
      <c r="F87" s="85" t="s">
        <v>1480</v>
      </c>
      <c r="G87" s="87" t="s">
        <v>3830</v>
      </c>
      <c r="H87" s="87"/>
      <c r="I87" s="87"/>
      <c r="J87" s="87"/>
      <c r="K87" s="87"/>
      <c r="L87" s="353"/>
      <c r="M87" s="353"/>
      <c r="N87" s="138">
        <v>54880000</v>
      </c>
      <c r="O87" s="138">
        <v>0</v>
      </c>
      <c r="P87" s="139">
        <v>54880000</v>
      </c>
      <c r="Q87" s="87"/>
    </row>
    <row r="88" spans="1:17" ht="51">
      <c r="A88" s="85">
        <v>291</v>
      </c>
      <c r="B88" s="85">
        <v>1</v>
      </c>
      <c r="C88" s="69" t="s">
        <v>119</v>
      </c>
      <c r="D88" s="86">
        <v>45733</v>
      </c>
      <c r="E88" s="85">
        <v>721</v>
      </c>
      <c r="F88" s="85" t="s">
        <v>2778</v>
      </c>
      <c r="G88" s="87" t="s">
        <v>3830</v>
      </c>
      <c r="H88" s="87"/>
      <c r="I88" s="87"/>
      <c r="J88" s="87"/>
      <c r="K88" s="87"/>
      <c r="L88" s="353"/>
      <c r="M88" s="353"/>
      <c r="N88" s="138">
        <v>0</v>
      </c>
      <c r="O88" s="138">
        <v>54880000</v>
      </c>
      <c r="P88" s="139">
        <v>54880000</v>
      </c>
      <c r="Q88" s="87"/>
    </row>
    <row r="89" spans="1:17" ht="51">
      <c r="A89" s="85" t="s">
        <v>541</v>
      </c>
      <c r="B89" s="85">
        <v>2</v>
      </c>
      <c r="C89" s="69" t="s">
        <v>590</v>
      </c>
      <c r="D89" s="86">
        <v>45733</v>
      </c>
      <c r="E89" s="85">
        <v>723</v>
      </c>
      <c r="F89" s="85" t="s">
        <v>1480</v>
      </c>
      <c r="G89" s="87" t="s">
        <v>3831</v>
      </c>
      <c r="H89" s="87"/>
      <c r="I89" s="87"/>
      <c r="J89" s="87"/>
      <c r="K89" s="87"/>
      <c r="L89" s="353"/>
      <c r="M89" s="353"/>
      <c r="N89" s="138">
        <v>2744000</v>
      </c>
      <c r="O89" s="138">
        <v>0</v>
      </c>
      <c r="P89" s="139">
        <v>2744000</v>
      </c>
      <c r="Q89" s="87"/>
    </row>
    <row r="90" spans="1:17" ht="51">
      <c r="A90" s="85">
        <v>291</v>
      </c>
      <c r="B90" s="85">
        <v>1</v>
      </c>
      <c r="C90" s="69" t="s">
        <v>119</v>
      </c>
      <c r="D90" s="86">
        <v>45733</v>
      </c>
      <c r="E90" s="85">
        <v>723</v>
      </c>
      <c r="F90" s="85" t="s">
        <v>3832</v>
      </c>
      <c r="G90" s="87" t="s">
        <v>3831</v>
      </c>
      <c r="H90" s="87"/>
      <c r="I90" s="87"/>
      <c r="J90" s="87"/>
      <c r="K90" s="87"/>
      <c r="L90" s="353"/>
      <c r="M90" s="353"/>
      <c r="N90" s="138">
        <v>0</v>
      </c>
      <c r="O90" s="138">
        <v>2744000</v>
      </c>
      <c r="P90" s="139">
        <v>2744000</v>
      </c>
      <c r="Q90" s="87"/>
    </row>
    <row r="91" spans="1:17" ht="51">
      <c r="A91" s="85" t="s">
        <v>541</v>
      </c>
      <c r="B91" s="85">
        <v>2</v>
      </c>
      <c r="C91" s="69" t="s">
        <v>590</v>
      </c>
      <c r="D91" s="86">
        <v>45733</v>
      </c>
      <c r="E91" s="85">
        <v>725</v>
      </c>
      <c r="F91" s="85" t="s">
        <v>1480</v>
      </c>
      <c r="G91" s="87" t="s">
        <v>3833</v>
      </c>
      <c r="H91" s="87"/>
      <c r="I91" s="87"/>
      <c r="J91" s="87"/>
      <c r="K91" s="87"/>
      <c r="L91" s="353"/>
      <c r="M91" s="353"/>
      <c r="N91" s="138">
        <v>34300000</v>
      </c>
      <c r="O91" s="138">
        <v>0</v>
      </c>
      <c r="P91" s="139">
        <v>34300000</v>
      </c>
      <c r="Q91" s="87"/>
    </row>
    <row r="92" spans="1:17" ht="51">
      <c r="A92" s="85">
        <v>291</v>
      </c>
      <c r="B92" s="85">
        <v>5</v>
      </c>
      <c r="C92" s="69" t="s">
        <v>119</v>
      </c>
      <c r="D92" s="86">
        <v>45733</v>
      </c>
      <c r="E92" s="85">
        <v>725</v>
      </c>
      <c r="F92" s="85" t="s">
        <v>3834</v>
      </c>
      <c r="G92" s="87" t="s">
        <v>3833</v>
      </c>
      <c r="H92" s="87"/>
      <c r="I92" s="87"/>
      <c r="J92" s="87"/>
      <c r="K92" s="87"/>
      <c r="L92" s="353"/>
      <c r="M92" s="353"/>
      <c r="N92" s="138">
        <v>0</v>
      </c>
      <c r="O92" s="138">
        <v>34300000</v>
      </c>
      <c r="P92" s="139">
        <v>34300000</v>
      </c>
      <c r="Q92" s="87"/>
    </row>
    <row r="93" spans="1:17" ht="51">
      <c r="A93" s="85" t="s">
        <v>541</v>
      </c>
      <c r="B93" s="85">
        <v>2</v>
      </c>
      <c r="C93" s="69" t="s">
        <v>590</v>
      </c>
      <c r="D93" s="86">
        <v>45734</v>
      </c>
      <c r="E93" s="85">
        <v>738</v>
      </c>
      <c r="F93" s="85" t="s">
        <v>1480</v>
      </c>
      <c r="G93" s="87" t="s">
        <v>3835</v>
      </c>
      <c r="H93" s="87"/>
      <c r="I93" s="87"/>
      <c r="J93" s="87"/>
      <c r="K93" s="87"/>
      <c r="L93" s="353"/>
      <c r="M93" s="353"/>
      <c r="N93" s="138">
        <v>61740000</v>
      </c>
      <c r="O93" s="138">
        <v>0</v>
      </c>
      <c r="P93" s="139">
        <v>61740000</v>
      </c>
      <c r="Q93" s="87"/>
    </row>
    <row r="94" spans="1:17" ht="51">
      <c r="A94" s="85" t="s">
        <v>541</v>
      </c>
      <c r="B94" s="85">
        <v>2</v>
      </c>
      <c r="C94" s="69" t="s">
        <v>590</v>
      </c>
      <c r="D94" s="86">
        <v>45734</v>
      </c>
      <c r="E94" s="85">
        <v>739</v>
      </c>
      <c r="F94" s="85" t="s">
        <v>1480</v>
      </c>
      <c r="G94" s="87" t="s">
        <v>3836</v>
      </c>
      <c r="H94" s="87"/>
      <c r="I94" s="87"/>
      <c r="J94" s="87"/>
      <c r="K94" s="87"/>
      <c r="L94" s="353"/>
      <c r="M94" s="353"/>
      <c r="N94" s="138">
        <v>3087000</v>
      </c>
      <c r="O94" s="138">
        <v>0</v>
      </c>
      <c r="P94" s="139">
        <v>3087000</v>
      </c>
      <c r="Q94" s="87"/>
    </row>
    <row r="95" spans="1:17" ht="51">
      <c r="A95" s="85">
        <v>389</v>
      </c>
      <c r="B95" s="85">
        <v>1</v>
      </c>
      <c r="C95" s="69" t="s">
        <v>1401</v>
      </c>
      <c r="D95" s="86">
        <v>45735</v>
      </c>
      <c r="E95" s="85">
        <v>746</v>
      </c>
      <c r="F95" s="85" t="s">
        <v>3837</v>
      </c>
      <c r="G95" s="87" t="s">
        <v>3838</v>
      </c>
      <c r="H95" s="87"/>
      <c r="I95" s="87"/>
      <c r="J95" s="87"/>
      <c r="K95" s="87"/>
      <c r="L95" s="353"/>
      <c r="M95" s="353"/>
      <c r="N95" s="138">
        <v>164512.82</v>
      </c>
      <c r="O95" s="138">
        <v>0</v>
      </c>
      <c r="P95" s="139">
        <v>164512.82</v>
      </c>
      <c r="Q95" s="87"/>
    </row>
    <row r="96" spans="1:17" ht="51">
      <c r="A96" s="85" t="s">
        <v>541</v>
      </c>
      <c r="B96" s="85">
        <v>2</v>
      </c>
      <c r="C96" s="69" t="s">
        <v>590</v>
      </c>
      <c r="D96" s="86">
        <v>45735</v>
      </c>
      <c r="E96" s="85">
        <v>746</v>
      </c>
      <c r="F96" s="85" t="s">
        <v>1480</v>
      </c>
      <c r="G96" s="87" t="s">
        <v>3838</v>
      </c>
      <c r="H96" s="87"/>
      <c r="I96" s="87"/>
      <c r="J96" s="87"/>
      <c r="K96" s="87"/>
      <c r="L96" s="353"/>
      <c r="M96" s="353"/>
      <c r="N96" s="138">
        <v>0</v>
      </c>
      <c r="O96" s="138">
        <v>164512.82</v>
      </c>
      <c r="P96" s="139">
        <v>164512.82</v>
      </c>
      <c r="Q96" s="87"/>
    </row>
    <row r="97" spans="1:17" ht="51">
      <c r="A97" s="85">
        <v>865</v>
      </c>
      <c r="B97" s="85">
        <v>1</v>
      </c>
      <c r="C97" s="69" t="s">
        <v>188</v>
      </c>
      <c r="D97" s="86">
        <v>45735</v>
      </c>
      <c r="E97" s="85">
        <v>748</v>
      </c>
      <c r="F97" s="85" t="s">
        <v>3839</v>
      </c>
      <c r="G97" s="87" t="s">
        <v>3840</v>
      </c>
      <c r="H97" s="87"/>
      <c r="I97" s="87"/>
      <c r="J97" s="87"/>
      <c r="K97" s="87"/>
      <c r="L97" s="353"/>
      <c r="M97" s="353"/>
      <c r="N97" s="138">
        <v>8185.08</v>
      </c>
      <c r="O97" s="138">
        <v>0</v>
      </c>
      <c r="P97" s="139">
        <v>8185.08</v>
      </c>
      <c r="Q97" s="87"/>
    </row>
    <row r="98" spans="1:17" ht="51">
      <c r="A98" s="85" t="s">
        <v>541</v>
      </c>
      <c r="B98" s="85">
        <v>2</v>
      </c>
      <c r="C98" s="69" t="s">
        <v>590</v>
      </c>
      <c r="D98" s="86">
        <v>45735</v>
      </c>
      <c r="E98" s="85">
        <v>748</v>
      </c>
      <c r="F98" s="85" t="s">
        <v>1480</v>
      </c>
      <c r="G98" s="87" t="s">
        <v>3840</v>
      </c>
      <c r="H98" s="87"/>
      <c r="I98" s="87"/>
      <c r="J98" s="87"/>
      <c r="K98" s="87"/>
      <c r="L98" s="353"/>
      <c r="M98" s="353"/>
      <c r="N98" s="138">
        <v>0</v>
      </c>
      <c r="O98" s="138">
        <v>8185.08</v>
      </c>
      <c r="P98" s="139">
        <v>8185.08</v>
      </c>
      <c r="Q98" s="87"/>
    </row>
    <row r="99" spans="1:17" ht="51">
      <c r="A99" s="85">
        <v>81</v>
      </c>
      <c r="B99" s="85">
        <v>1</v>
      </c>
      <c r="C99" s="69" t="s">
        <v>49</v>
      </c>
      <c r="D99" s="86">
        <v>45735</v>
      </c>
      <c r="E99" s="85">
        <v>749</v>
      </c>
      <c r="F99" s="85" t="s">
        <v>3841</v>
      </c>
      <c r="G99" s="87" t="s">
        <v>3842</v>
      </c>
      <c r="H99" s="87"/>
      <c r="I99" s="87"/>
      <c r="J99" s="87"/>
      <c r="K99" s="87"/>
      <c r="L99" s="353"/>
      <c r="M99" s="353"/>
      <c r="N99" s="138">
        <v>2132.3200000000002</v>
      </c>
      <c r="O99" s="138">
        <v>0</v>
      </c>
      <c r="P99" s="139">
        <v>2132.3200000000002</v>
      </c>
      <c r="Q99" s="87"/>
    </row>
    <row r="100" spans="1:17" ht="51">
      <c r="A100" s="85" t="s">
        <v>541</v>
      </c>
      <c r="B100" s="85">
        <v>2</v>
      </c>
      <c r="C100" s="69" t="s">
        <v>590</v>
      </c>
      <c r="D100" s="86">
        <v>45740</v>
      </c>
      <c r="E100" s="85">
        <v>819</v>
      </c>
      <c r="F100" s="85" t="s">
        <v>1480</v>
      </c>
      <c r="G100" s="87" t="s">
        <v>3844</v>
      </c>
      <c r="H100" s="87"/>
      <c r="I100" s="87"/>
      <c r="J100" s="87"/>
      <c r="K100" s="87"/>
      <c r="L100" s="353"/>
      <c r="M100" s="353"/>
      <c r="N100" s="138">
        <v>75158.09</v>
      </c>
      <c r="O100" s="138">
        <v>0</v>
      </c>
      <c r="P100" s="139">
        <v>75158.09</v>
      </c>
      <c r="Q100" s="87"/>
    </row>
    <row r="101" spans="1:17" ht="51">
      <c r="A101" s="85" t="s">
        <v>539</v>
      </c>
      <c r="B101" s="85">
        <v>1</v>
      </c>
      <c r="C101" s="69" t="s">
        <v>590</v>
      </c>
      <c r="D101" s="86">
        <v>45740</v>
      </c>
      <c r="E101" s="85">
        <v>822</v>
      </c>
      <c r="F101" s="85" t="s">
        <v>2794</v>
      </c>
      <c r="G101" s="87" t="s">
        <v>3845</v>
      </c>
      <c r="H101" s="87"/>
      <c r="I101" s="87"/>
      <c r="J101" s="87"/>
      <c r="K101" s="87"/>
      <c r="L101" s="353"/>
      <c r="M101" s="353"/>
      <c r="N101" s="138">
        <v>24678.65</v>
      </c>
      <c r="O101" s="138">
        <v>0</v>
      </c>
      <c r="P101" s="139">
        <v>24678.65</v>
      </c>
      <c r="Q101" s="87"/>
    </row>
    <row r="102" spans="1:17" ht="51">
      <c r="A102" s="85">
        <v>660</v>
      </c>
      <c r="B102" s="85">
        <v>1</v>
      </c>
      <c r="C102" s="69" t="s">
        <v>176</v>
      </c>
      <c r="D102" s="86">
        <v>45740</v>
      </c>
      <c r="E102" s="85">
        <v>822</v>
      </c>
      <c r="F102" s="85" t="s">
        <v>3846</v>
      </c>
      <c r="G102" s="87" t="s">
        <v>3845</v>
      </c>
      <c r="H102" s="87"/>
      <c r="I102" s="87"/>
      <c r="J102" s="87"/>
      <c r="K102" s="87"/>
      <c r="L102" s="353"/>
      <c r="M102" s="353"/>
      <c r="N102" s="138">
        <v>0</v>
      </c>
      <c r="O102" s="138">
        <v>24678.65</v>
      </c>
      <c r="P102" s="139">
        <v>24678.65</v>
      </c>
      <c r="Q102" s="87"/>
    </row>
    <row r="103" spans="1:17" ht="63.75">
      <c r="A103" s="85">
        <v>6</v>
      </c>
      <c r="B103" s="85">
        <v>1</v>
      </c>
      <c r="C103" s="69" t="s">
        <v>37</v>
      </c>
      <c r="D103" s="86">
        <v>45740</v>
      </c>
      <c r="E103" s="85">
        <v>823</v>
      </c>
      <c r="F103" s="85" t="s">
        <v>3847</v>
      </c>
      <c r="G103" s="87" t="s">
        <v>3848</v>
      </c>
      <c r="H103" s="87"/>
      <c r="I103" s="87"/>
      <c r="J103" s="87"/>
      <c r="K103" s="87"/>
      <c r="L103" s="353"/>
      <c r="M103" s="353"/>
      <c r="N103" s="138">
        <v>231991.75</v>
      </c>
      <c r="O103" s="138">
        <v>0</v>
      </c>
      <c r="P103" s="139">
        <v>231991.75</v>
      </c>
      <c r="Q103" s="87"/>
    </row>
    <row r="104" spans="1:17" ht="63.75">
      <c r="A104" s="85">
        <v>66</v>
      </c>
      <c r="B104" s="85">
        <v>1</v>
      </c>
      <c r="C104" s="69" t="s">
        <v>46</v>
      </c>
      <c r="D104" s="86">
        <v>45740</v>
      </c>
      <c r="E104" s="85">
        <v>823</v>
      </c>
      <c r="F104" s="85" t="s">
        <v>3849</v>
      </c>
      <c r="G104" s="87" t="s">
        <v>3848</v>
      </c>
      <c r="H104" s="87"/>
      <c r="I104" s="87"/>
      <c r="J104" s="87"/>
      <c r="K104" s="87"/>
      <c r="L104" s="353"/>
      <c r="M104" s="353"/>
      <c r="N104" s="138">
        <v>0</v>
      </c>
      <c r="O104" s="138">
        <v>231991.75</v>
      </c>
      <c r="P104" s="139">
        <v>231991.75</v>
      </c>
      <c r="Q104" s="87"/>
    </row>
    <row r="105" spans="1:17" ht="51">
      <c r="A105" s="85" t="s">
        <v>541</v>
      </c>
      <c r="B105" s="85">
        <v>2</v>
      </c>
      <c r="C105" s="69" t="s">
        <v>590</v>
      </c>
      <c r="D105" s="86">
        <v>45741</v>
      </c>
      <c r="E105" s="85">
        <v>830</v>
      </c>
      <c r="F105" s="85" t="s">
        <v>1480</v>
      </c>
      <c r="G105" s="87" t="s">
        <v>3851</v>
      </c>
      <c r="H105" s="87"/>
      <c r="I105" s="87"/>
      <c r="J105" s="87"/>
      <c r="K105" s="87"/>
      <c r="L105" s="353"/>
      <c r="M105" s="353"/>
      <c r="N105" s="138">
        <v>0</v>
      </c>
      <c r="O105" s="138">
        <v>58951508</v>
      </c>
      <c r="P105" s="139">
        <v>58951508</v>
      </c>
      <c r="Q105" s="87"/>
    </row>
    <row r="106" spans="1:17" ht="51">
      <c r="A106" s="85">
        <v>86</v>
      </c>
      <c r="B106" s="85">
        <v>7</v>
      </c>
      <c r="C106" s="69" t="s">
        <v>50</v>
      </c>
      <c r="D106" s="86">
        <v>45742</v>
      </c>
      <c r="E106" s="85">
        <v>847</v>
      </c>
      <c r="F106" s="85" t="s">
        <v>3853</v>
      </c>
      <c r="G106" s="87" t="s">
        <v>3852</v>
      </c>
      <c r="H106" s="87"/>
      <c r="I106" s="87"/>
      <c r="J106" s="87"/>
      <c r="K106" s="87"/>
      <c r="L106" s="353"/>
      <c r="M106" s="353"/>
      <c r="N106" s="138">
        <v>0</v>
      </c>
      <c r="O106" s="138">
        <v>98000</v>
      </c>
      <c r="P106" s="139">
        <v>98000</v>
      </c>
      <c r="Q106" s="87"/>
    </row>
    <row r="107" spans="1:17" ht="51">
      <c r="A107" s="85">
        <v>53</v>
      </c>
      <c r="B107" s="85">
        <v>1</v>
      </c>
      <c r="C107" s="69" t="s">
        <v>1372</v>
      </c>
      <c r="D107" s="86">
        <v>45742</v>
      </c>
      <c r="E107" s="85">
        <v>848</v>
      </c>
      <c r="F107" s="85" t="s">
        <v>3855</v>
      </c>
      <c r="G107" s="87" t="s">
        <v>3854</v>
      </c>
      <c r="H107" s="87"/>
      <c r="I107" s="87"/>
      <c r="J107" s="87"/>
      <c r="K107" s="87"/>
      <c r="L107" s="353"/>
      <c r="M107" s="353"/>
      <c r="N107" s="138">
        <v>0</v>
      </c>
      <c r="O107" s="138">
        <v>194616</v>
      </c>
      <c r="P107" s="139">
        <v>194616</v>
      </c>
      <c r="Q107" s="87"/>
    </row>
    <row r="108" spans="1:17" ht="51">
      <c r="A108" s="85" t="s">
        <v>541</v>
      </c>
      <c r="B108" s="85">
        <v>2</v>
      </c>
      <c r="C108" s="69" t="s">
        <v>590</v>
      </c>
      <c r="D108" s="86">
        <v>45742</v>
      </c>
      <c r="E108" s="85">
        <v>849</v>
      </c>
      <c r="F108" s="85" t="s">
        <v>1480</v>
      </c>
      <c r="G108" s="87" t="s">
        <v>3856</v>
      </c>
      <c r="H108" s="87"/>
      <c r="I108" s="87"/>
      <c r="J108" s="87"/>
      <c r="K108" s="87"/>
      <c r="L108" s="353"/>
      <c r="M108" s="353"/>
      <c r="N108" s="138">
        <v>0</v>
      </c>
      <c r="O108" s="138">
        <v>736686</v>
      </c>
      <c r="P108" s="139">
        <v>736686</v>
      </c>
      <c r="Q108" s="87"/>
    </row>
    <row r="109" spans="1:17" ht="51">
      <c r="A109" s="85">
        <v>253</v>
      </c>
      <c r="B109" s="85">
        <v>1</v>
      </c>
      <c r="C109" s="69" t="s">
        <v>104</v>
      </c>
      <c r="D109" s="86">
        <v>45742</v>
      </c>
      <c r="E109" s="85">
        <v>850</v>
      </c>
      <c r="F109" s="85" t="s">
        <v>3823</v>
      </c>
      <c r="G109" s="87" t="s">
        <v>3857</v>
      </c>
      <c r="H109" s="87"/>
      <c r="I109" s="87"/>
      <c r="J109" s="87"/>
      <c r="K109" s="87"/>
      <c r="L109" s="353"/>
      <c r="M109" s="353"/>
      <c r="N109" s="138">
        <v>54273.3</v>
      </c>
      <c r="O109" s="138">
        <v>0</v>
      </c>
      <c r="P109" s="139">
        <v>54273.3</v>
      </c>
      <c r="Q109" s="87"/>
    </row>
    <row r="110" spans="1:17" ht="51">
      <c r="A110" s="85" t="s">
        <v>541</v>
      </c>
      <c r="B110" s="85">
        <v>2</v>
      </c>
      <c r="C110" s="69" t="s">
        <v>590</v>
      </c>
      <c r="D110" s="86">
        <v>45742</v>
      </c>
      <c r="E110" s="85">
        <v>850</v>
      </c>
      <c r="F110" s="85" t="s">
        <v>1480</v>
      </c>
      <c r="G110" s="87" t="s">
        <v>3857</v>
      </c>
      <c r="H110" s="87"/>
      <c r="I110" s="87"/>
      <c r="J110" s="87"/>
      <c r="K110" s="87"/>
      <c r="L110" s="353"/>
      <c r="M110" s="353"/>
      <c r="N110" s="138">
        <v>0</v>
      </c>
      <c r="O110" s="138">
        <v>54273.3</v>
      </c>
      <c r="P110" s="139">
        <v>54273.3</v>
      </c>
      <c r="Q110" s="87"/>
    </row>
    <row r="111" spans="1:17" ht="51">
      <c r="A111" s="85">
        <v>253</v>
      </c>
      <c r="B111" s="85">
        <v>1</v>
      </c>
      <c r="C111" s="69" t="s">
        <v>104</v>
      </c>
      <c r="D111" s="86">
        <v>45742</v>
      </c>
      <c r="E111" s="85">
        <v>851</v>
      </c>
      <c r="F111" s="85" t="s">
        <v>3858</v>
      </c>
      <c r="G111" s="87" t="s">
        <v>3859</v>
      </c>
      <c r="H111" s="87"/>
      <c r="I111" s="87"/>
      <c r="J111" s="87"/>
      <c r="K111" s="87"/>
      <c r="L111" s="353"/>
      <c r="M111" s="353"/>
      <c r="N111" s="138">
        <v>12437.15</v>
      </c>
      <c r="O111" s="138">
        <v>0</v>
      </c>
      <c r="P111" s="139">
        <v>12437.15</v>
      </c>
      <c r="Q111" s="87"/>
    </row>
    <row r="112" spans="1:17" ht="51">
      <c r="A112" s="85" t="s">
        <v>541</v>
      </c>
      <c r="B112" s="85">
        <v>2</v>
      </c>
      <c r="C112" s="69" t="s">
        <v>590</v>
      </c>
      <c r="D112" s="86">
        <v>45742</v>
      </c>
      <c r="E112" s="85">
        <v>851</v>
      </c>
      <c r="F112" s="85" t="s">
        <v>1480</v>
      </c>
      <c r="G112" s="87" t="s">
        <v>3859</v>
      </c>
      <c r="H112" s="87"/>
      <c r="I112" s="87"/>
      <c r="J112" s="87"/>
      <c r="K112" s="87"/>
      <c r="L112" s="353"/>
      <c r="M112" s="353"/>
      <c r="N112" s="138">
        <v>0</v>
      </c>
      <c r="O112" s="138">
        <v>12437.15</v>
      </c>
      <c r="P112" s="139">
        <v>12437.15</v>
      </c>
      <c r="Q112" s="87"/>
    </row>
    <row r="113" spans="1:17" ht="51">
      <c r="A113" s="85">
        <v>253</v>
      </c>
      <c r="B113" s="85">
        <v>1</v>
      </c>
      <c r="C113" s="69" t="s">
        <v>104</v>
      </c>
      <c r="D113" s="86">
        <v>45742</v>
      </c>
      <c r="E113" s="85">
        <v>852</v>
      </c>
      <c r="F113" s="85" t="s">
        <v>3860</v>
      </c>
      <c r="G113" s="87" t="s">
        <v>3861</v>
      </c>
      <c r="H113" s="87"/>
      <c r="I113" s="87"/>
      <c r="J113" s="87"/>
      <c r="K113" s="87"/>
      <c r="L113" s="353"/>
      <c r="M113" s="353"/>
      <c r="N113" s="138">
        <v>8544.74</v>
      </c>
      <c r="O113" s="138">
        <v>0</v>
      </c>
      <c r="P113" s="139">
        <v>8544.74</v>
      </c>
      <c r="Q113" s="87"/>
    </row>
    <row r="114" spans="1:17" ht="51">
      <c r="A114" s="85" t="s">
        <v>541</v>
      </c>
      <c r="B114" s="85">
        <v>2</v>
      </c>
      <c r="C114" s="69" t="s">
        <v>590</v>
      </c>
      <c r="D114" s="86">
        <v>45742</v>
      </c>
      <c r="E114" s="85">
        <v>852</v>
      </c>
      <c r="F114" s="85" t="s">
        <v>1480</v>
      </c>
      <c r="G114" s="87" t="s">
        <v>3861</v>
      </c>
      <c r="H114" s="87"/>
      <c r="I114" s="87"/>
      <c r="J114" s="87"/>
      <c r="K114" s="87"/>
      <c r="L114" s="353"/>
      <c r="M114" s="353"/>
      <c r="N114" s="138">
        <v>0</v>
      </c>
      <c r="O114" s="138">
        <v>8544.74</v>
      </c>
      <c r="P114" s="139">
        <v>8544.74</v>
      </c>
      <c r="Q114" s="87"/>
    </row>
    <row r="115" spans="1:17" ht="51">
      <c r="A115" s="85">
        <v>253</v>
      </c>
      <c r="B115" s="85">
        <v>1</v>
      </c>
      <c r="C115" s="69" t="s">
        <v>104</v>
      </c>
      <c r="D115" s="86">
        <v>45742</v>
      </c>
      <c r="E115" s="85">
        <v>853</v>
      </c>
      <c r="F115" s="85" t="s">
        <v>3823</v>
      </c>
      <c r="G115" s="87" t="s">
        <v>3857</v>
      </c>
      <c r="H115" s="87"/>
      <c r="I115" s="87"/>
      <c r="J115" s="87"/>
      <c r="K115" s="87"/>
      <c r="L115" s="353"/>
      <c r="M115" s="353"/>
      <c r="N115" s="138">
        <v>138656.03</v>
      </c>
      <c r="O115" s="138">
        <v>0</v>
      </c>
      <c r="P115" s="139">
        <v>138656.03</v>
      </c>
      <c r="Q115" s="87"/>
    </row>
    <row r="116" spans="1:17" ht="51">
      <c r="A116" s="85" t="s">
        <v>541</v>
      </c>
      <c r="B116" s="85">
        <v>2</v>
      </c>
      <c r="C116" s="69" t="s">
        <v>590</v>
      </c>
      <c r="D116" s="86">
        <v>45742</v>
      </c>
      <c r="E116" s="85">
        <v>853</v>
      </c>
      <c r="F116" s="85" t="s">
        <v>1480</v>
      </c>
      <c r="G116" s="87" t="s">
        <v>3857</v>
      </c>
      <c r="H116" s="87"/>
      <c r="I116" s="87"/>
      <c r="J116" s="87"/>
      <c r="K116" s="87"/>
      <c r="L116" s="353"/>
      <c r="M116" s="353"/>
      <c r="N116" s="138">
        <v>0</v>
      </c>
      <c r="O116" s="138">
        <v>138656.03</v>
      </c>
      <c r="P116" s="139">
        <v>138656.03</v>
      </c>
      <c r="Q116" s="87"/>
    </row>
    <row r="117" spans="1:17" ht="51">
      <c r="A117" s="85">
        <v>253</v>
      </c>
      <c r="B117" s="85">
        <v>1</v>
      </c>
      <c r="C117" s="69" t="s">
        <v>104</v>
      </c>
      <c r="D117" s="86">
        <v>45742</v>
      </c>
      <c r="E117" s="85">
        <v>854</v>
      </c>
      <c r="F117" s="85" t="s">
        <v>3825</v>
      </c>
      <c r="G117" s="87" t="s">
        <v>3862</v>
      </c>
      <c r="H117" s="87"/>
      <c r="I117" s="87"/>
      <c r="J117" s="87"/>
      <c r="K117" s="87"/>
      <c r="L117" s="353"/>
      <c r="M117" s="353"/>
      <c r="N117" s="138">
        <v>72</v>
      </c>
      <c r="O117" s="138">
        <v>0</v>
      </c>
      <c r="P117" s="139">
        <v>72</v>
      </c>
      <c r="Q117" s="87"/>
    </row>
    <row r="118" spans="1:17" ht="51">
      <c r="A118" s="85" t="s">
        <v>541</v>
      </c>
      <c r="B118" s="85">
        <v>2</v>
      </c>
      <c r="C118" s="69" t="s">
        <v>590</v>
      </c>
      <c r="D118" s="86">
        <v>45742</v>
      </c>
      <c r="E118" s="85">
        <v>854</v>
      </c>
      <c r="F118" s="85" t="s">
        <v>1480</v>
      </c>
      <c r="G118" s="87" t="s">
        <v>3862</v>
      </c>
      <c r="H118" s="87"/>
      <c r="I118" s="87"/>
      <c r="J118" s="87"/>
      <c r="K118" s="87"/>
      <c r="L118" s="353"/>
      <c r="M118" s="353"/>
      <c r="N118" s="138">
        <v>0</v>
      </c>
      <c r="O118" s="138">
        <v>72</v>
      </c>
      <c r="P118" s="139">
        <v>72</v>
      </c>
      <c r="Q118" s="87"/>
    </row>
    <row r="119" spans="1:17" ht="51">
      <c r="A119" s="85">
        <v>253</v>
      </c>
      <c r="B119" s="85">
        <v>1</v>
      </c>
      <c r="C119" s="69" t="s">
        <v>104</v>
      </c>
      <c r="D119" s="86">
        <v>45742</v>
      </c>
      <c r="E119" s="85">
        <v>855</v>
      </c>
      <c r="F119" s="85" t="s">
        <v>3858</v>
      </c>
      <c r="G119" s="87" t="s">
        <v>3859</v>
      </c>
      <c r="H119" s="87"/>
      <c r="I119" s="87"/>
      <c r="J119" s="87"/>
      <c r="K119" s="87"/>
      <c r="L119" s="353"/>
      <c r="M119" s="353"/>
      <c r="N119" s="138">
        <v>32337.05</v>
      </c>
      <c r="O119" s="138">
        <v>0</v>
      </c>
      <c r="P119" s="139">
        <v>32337.05</v>
      </c>
      <c r="Q119" s="87"/>
    </row>
    <row r="120" spans="1:17" ht="51">
      <c r="A120" s="85" t="s">
        <v>541</v>
      </c>
      <c r="B120" s="85">
        <v>2</v>
      </c>
      <c r="C120" s="69" t="s">
        <v>590</v>
      </c>
      <c r="D120" s="86">
        <v>45742</v>
      </c>
      <c r="E120" s="85">
        <v>855</v>
      </c>
      <c r="F120" s="85" t="s">
        <v>1480</v>
      </c>
      <c r="G120" s="87" t="s">
        <v>3859</v>
      </c>
      <c r="H120" s="87"/>
      <c r="I120" s="87"/>
      <c r="J120" s="87"/>
      <c r="K120" s="87"/>
      <c r="L120" s="353"/>
      <c r="M120" s="353"/>
      <c r="N120" s="138">
        <v>0</v>
      </c>
      <c r="O120" s="138">
        <v>32337.05</v>
      </c>
      <c r="P120" s="139">
        <v>32337.05</v>
      </c>
      <c r="Q120" s="87"/>
    </row>
    <row r="121" spans="1:17" ht="51">
      <c r="A121" s="85">
        <v>253</v>
      </c>
      <c r="B121" s="85">
        <v>1</v>
      </c>
      <c r="C121" s="69" t="s">
        <v>104</v>
      </c>
      <c r="D121" s="86">
        <v>45742</v>
      </c>
      <c r="E121" s="85">
        <v>856</v>
      </c>
      <c r="F121" s="85" t="s">
        <v>3860</v>
      </c>
      <c r="G121" s="87" t="s">
        <v>3861</v>
      </c>
      <c r="H121" s="87"/>
      <c r="I121" s="87"/>
      <c r="J121" s="87"/>
      <c r="K121" s="87"/>
      <c r="L121" s="353"/>
      <c r="M121" s="353"/>
      <c r="N121" s="138">
        <v>14954.82</v>
      </c>
      <c r="O121" s="138">
        <v>0</v>
      </c>
      <c r="P121" s="139">
        <v>14954.82</v>
      </c>
      <c r="Q121" s="87"/>
    </row>
    <row r="122" spans="1:17" ht="51">
      <c r="A122" s="85" t="s">
        <v>541</v>
      </c>
      <c r="B122" s="85">
        <v>2</v>
      </c>
      <c r="C122" s="69" t="s">
        <v>590</v>
      </c>
      <c r="D122" s="86">
        <v>45742</v>
      </c>
      <c r="E122" s="85">
        <v>856</v>
      </c>
      <c r="F122" s="85" t="s">
        <v>1480</v>
      </c>
      <c r="G122" s="87" t="s">
        <v>3861</v>
      </c>
      <c r="H122" s="87"/>
      <c r="I122" s="87"/>
      <c r="J122" s="87"/>
      <c r="K122" s="87"/>
      <c r="L122" s="353"/>
      <c r="M122" s="353"/>
      <c r="N122" s="138">
        <v>0</v>
      </c>
      <c r="O122" s="138">
        <v>14954.82</v>
      </c>
      <c r="P122" s="139">
        <v>14954.82</v>
      </c>
      <c r="Q122" s="87"/>
    </row>
    <row r="123" spans="1:17" ht="51">
      <c r="A123" s="85" t="s">
        <v>541</v>
      </c>
      <c r="B123" s="85">
        <v>2</v>
      </c>
      <c r="C123" s="69" t="s">
        <v>590</v>
      </c>
      <c r="D123" s="86">
        <v>45743</v>
      </c>
      <c r="E123" s="85">
        <v>882</v>
      </c>
      <c r="F123" s="85" t="s">
        <v>1480</v>
      </c>
      <c r="G123" s="87" t="s">
        <v>3863</v>
      </c>
      <c r="H123" s="87"/>
      <c r="I123" s="87"/>
      <c r="J123" s="87"/>
      <c r="K123" s="87"/>
      <c r="L123" s="353"/>
      <c r="M123" s="353"/>
      <c r="N123" s="138">
        <v>2324030.7999999998</v>
      </c>
      <c r="O123" s="138">
        <v>0</v>
      </c>
      <c r="P123" s="139">
        <v>2324030.7999999998</v>
      </c>
      <c r="Q123" s="87"/>
    </row>
    <row r="124" spans="1:17" ht="51">
      <c r="A124" s="85" t="s">
        <v>541</v>
      </c>
      <c r="B124" s="85">
        <v>2</v>
      </c>
      <c r="C124" s="69" t="s">
        <v>590</v>
      </c>
      <c r="D124" s="86">
        <v>45743</v>
      </c>
      <c r="E124" s="85">
        <v>884</v>
      </c>
      <c r="F124" s="85" t="s">
        <v>1480</v>
      </c>
      <c r="G124" s="87" t="s">
        <v>3864</v>
      </c>
      <c r="H124" s="87"/>
      <c r="I124" s="87"/>
      <c r="J124" s="87"/>
      <c r="K124" s="87"/>
      <c r="L124" s="353"/>
      <c r="M124" s="353"/>
      <c r="N124" s="138">
        <v>227072.86</v>
      </c>
      <c r="O124" s="138">
        <v>0</v>
      </c>
      <c r="P124" s="139">
        <v>227072.86</v>
      </c>
      <c r="Q124" s="87"/>
    </row>
    <row r="125" spans="1:17" ht="51">
      <c r="A125" s="85">
        <v>212</v>
      </c>
      <c r="B125" s="85">
        <v>1</v>
      </c>
      <c r="C125" s="69" t="s">
        <v>90</v>
      </c>
      <c r="D125" s="86">
        <v>45743</v>
      </c>
      <c r="E125" s="85">
        <v>884</v>
      </c>
      <c r="F125" s="85" t="s">
        <v>3865</v>
      </c>
      <c r="G125" s="87" t="s">
        <v>3864</v>
      </c>
      <c r="H125" s="87"/>
      <c r="I125" s="87"/>
      <c r="J125" s="87"/>
      <c r="K125" s="87"/>
      <c r="L125" s="353"/>
      <c r="M125" s="353"/>
      <c r="N125" s="138">
        <v>0</v>
      </c>
      <c r="O125" s="138">
        <v>227072.86</v>
      </c>
      <c r="P125" s="139">
        <v>227072.86</v>
      </c>
      <c r="Q125" s="87"/>
    </row>
    <row r="126" spans="1:17" ht="51">
      <c r="A126" s="85" t="s">
        <v>541</v>
      </c>
      <c r="B126" s="85">
        <v>2</v>
      </c>
      <c r="C126" s="69" t="s">
        <v>590</v>
      </c>
      <c r="D126" s="86">
        <v>45743</v>
      </c>
      <c r="E126" s="85">
        <v>886</v>
      </c>
      <c r="F126" s="85" t="s">
        <v>1480</v>
      </c>
      <c r="G126" s="87" t="s">
        <v>3866</v>
      </c>
      <c r="H126" s="87"/>
      <c r="I126" s="87"/>
      <c r="J126" s="87"/>
      <c r="K126" s="87"/>
      <c r="L126" s="353"/>
      <c r="M126" s="353"/>
      <c r="N126" s="138">
        <v>2052669.78</v>
      </c>
      <c r="O126" s="138">
        <v>0</v>
      </c>
      <c r="P126" s="139">
        <v>2052669.78</v>
      </c>
      <c r="Q126" s="87"/>
    </row>
    <row r="127" spans="1:17" ht="51">
      <c r="A127" s="85">
        <v>212</v>
      </c>
      <c r="B127" s="85">
        <v>1</v>
      </c>
      <c r="C127" s="69" t="s">
        <v>90</v>
      </c>
      <c r="D127" s="86">
        <v>45743</v>
      </c>
      <c r="E127" s="85">
        <v>886</v>
      </c>
      <c r="F127" s="85" t="s">
        <v>3867</v>
      </c>
      <c r="G127" s="87" t="s">
        <v>3866</v>
      </c>
      <c r="H127" s="87"/>
      <c r="I127" s="87"/>
      <c r="J127" s="87"/>
      <c r="K127" s="87"/>
      <c r="L127" s="353"/>
      <c r="M127" s="353"/>
      <c r="N127" s="138">
        <v>0</v>
      </c>
      <c r="O127" s="138">
        <v>2052669.78</v>
      </c>
      <c r="P127" s="139">
        <v>2052669.78</v>
      </c>
      <c r="Q127" s="87"/>
    </row>
    <row r="128" spans="1:17" ht="51">
      <c r="A128" s="85" t="s">
        <v>541</v>
      </c>
      <c r="B128" s="85">
        <v>2</v>
      </c>
      <c r="C128" s="69" t="s">
        <v>590</v>
      </c>
      <c r="D128" s="86">
        <v>45744</v>
      </c>
      <c r="E128" s="85">
        <v>904</v>
      </c>
      <c r="F128" s="85" t="s">
        <v>1480</v>
      </c>
      <c r="G128" s="87" t="s">
        <v>3868</v>
      </c>
      <c r="H128" s="87"/>
      <c r="I128" s="87"/>
      <c r="J128" s="87"/>
      <c r="K128" s="87"/>
      <c r="L128" s="353"/>
      <c r="M128" s="353"/>
      <c r="N128" s="138">
        <v>1106</v>
      </c>
      <c r="O128" s="138">
        <v>0</v>
      </c>
      <c r="P128" s="139">
        <v>1106</v>
      </c>
      <c r="Q128" s="87"/>
    </row>
    <row r="129" spans="1:17" ht="51">
      <c r="A129" s="85">
        <v>20</v>
      </c>
      <c r="B129" s="85">
        <v>3</v>
      </c>
      <c r="C129" s="69" t="s">
        <v>41</v>
      </c>
      <c r="D129" s="86">
        <v>45744</v>
      </c>
      <c r="E129" s="85">
        <v>904</v>
      </c>
      <c r="F129" s="85" t="s">
        <v>3869</v>
      </c>
      <c r="G129" s="87" t="s">
        <v>3868</v>
      </c>
      <c r="H129" s="87"/>
      <c r="I129" s="87"/>
      <c r="J129" s="87"/>
      <c r="K129" s="87"/>
      <c r="L129" s="353"/>
      <c r="M129" s="353"/>
      <c r="N129" s="138">
        <v>0</v>
      </c>
      <c r="O129" s="138">
        <v>1106</v>
      </c>
      <c r="P129" s="139">
        <v>1106</v>
      </c>
      <c r="Q129" s="87"/>
    </row>
    <row r="130" spans="1:17" ht="51">
      <c r="A130" s="85" t="s">
        <v>541</v>
      </c>
      <c r="B130" s="85">
        <v>2</v>
      </c>
      <c r="C130" s="69" t="s">
        <v>590</v>
      </c>
      <c r="D130" s="86">
        <v>45747</v>
      </c>
      <c r="E130" s="85">
        <v>921</v>
      </c>
      <c r="F130" s="85" t="s">
        <v>1480</v>
      </c>
      <c r="G130" s="87" t="s">
        <v>3870</v>
      </c>
      <c r="H130" s="87"/>
      <c r="I130" s="87"/>
      <c r="J130" s="87"/>
      <c r="K130" s="87"/>
      <c r="L130" s="353"/>
      <c r="M130" s="353"/>
      <c r="N130" s="138">
        <v>7241837.96</v>
      </c>
      <c r="O130" s="138">
        <v>0</v>
      </c>
      <c r="P130" s="139">
        <v>7241837.96</v>
      </c>
      <c r="Q130" s="87"/>
    </row>
    <row r="131" spans="1:17" ht="51">
      <c r="A131" s="85" t="s">
        <v>541</v>
      </c>
      <c r="B131" s="85">
        <v>2</v>
      </c>
      <c r="C131" s="69" t="s">
        <v>590</v>
      </c>
      <c r="D131" s="86">
        <v>45747</v>
      </c>
      <c r="E131" s="85">
        <v>923</v>
      </c>
      <c r="F131" s="85" t="s">
        <v>1480</v>
      </c>
      <c r="G131" s="87" t="s">
        <v>3871</v>
      </c>
      <c r="H131" s="87"/>
      <c r="I131" s="87"/>
      <c r="J131" s="87"/>
      <c r="K131" s="87"/>
      <c r="L131" s="353"/>
      <c r="M131" s="353"/>
      <c r="N131" s="138">
        <v>0</v>
      </c>
      <c r="O131" s="138">
        <v>9857901</v>
      </c>
      <c r="P131" s="139">
        <v>9857901</v>
      </c>
      <c r="Q131" s="87"/>
    </row>
    <row r="132" spans="1:17" ht="51">
      <c r="A132" s="85">
        <v>66</v>
      </c>
      <c r="B132" s="85">
        <v>4</v>
      </c>
      <c r="C132" s="69" t="s">
        <v>46</v>
      </c>
      <c r="D132" s="86">
        <v>45749</v>
      </c>
      <c r="E132" s="85">
        <v>1034</v>
      </c>
      <c r="F132" s="85" t="s">
        <v>7069</v>
      </c>
      <c r="G132" s="87" t="s">
        <v>7070</v>
      </c>
      <c r="H132" s="87"/>
      <c r="I132" s="87"/>
      <c r="J132" s="87"/>
      <c r="K132" s="87"/>
      <c r="L132" s="353"/>
      <c r="M132" s="353"/>
      <c r="N132" s="138">
        <v>1479340.9</v>
      </c>
      <c r="O132" s="138">
        <v>0</v>
      </c>
      <c r="P132" s="139">
        <v>1479340.9</v>
      </c>
      <c r="Q132" s="87"/>
    </row>
    <row r="133" spans="1:17" ht="51">
      <c r="A133" s="85">
        <v>81</v>
      </c>
      <c r="B133" s="85">
        <v>1</v>
      </c>
      <c r="C133" s="69" t="s">
        <v>49</v>
      </c>
      <c r="D133" s="86">
        <v>45749</v>
      </c>
      <c r="E133" s="85">
        <v>1034</v>
      </c>
      <c r="F133" s="85" t="s">
        <v>7071</v>
      </c>
      <c r="G133" s="87" t="s">
        <v>7070</v>
      </c>
      <c r="H133" s="87"/>
      <c r="I133" s="87"/>
      <c r="J133" s="87"/>
      <c r="K133" s="87"/>
      <c r="L133" s="353"/>
      <c r="M133" s="353"/>
      <c r="N133" s="138">
        <v>0</v>
      </c>
      <c r="O133" s="138">
        <v>1479340.9</v>
      </c>
      <c r="P133" s="139">
        <v>1479340.9</v>
      </c>
      <c r="Q133" s="87"/>
    </row>
    <row r="134" spans="1:17" ht="51">
      <c r="A134" s="85" t="s">
        <v>541</v>
      </c>
      <c r="B134" s="85">
        <v>2</v>
      </c>
      <c r="C134" s="69" t="s">
        <v>590</v>
      </c>
      <c r="D134" s="86">
        <v>45750</v>
      </c>
      <c r="E134" s="85">
        <v>1052</v>
      </c>
      <c r="F134" s="85" t="s">
        <v>1480</v>
      </c>
      <c r="G134" s="87" t="s">
        <v>7072</v>
      </c>
      <c r="H134" s="87"/>
      <c r="I134" s="87"/>
      <c r="J134" s="87"/>
      <c r="K134" s="87"/>
      <c r="L134" s="353"/>
      <c r="M134" s="353"/>
      <c r="N134" s="138">
        <v>43410800.299999997</v>
      </c>
      <c r="O134" s="138">
        <v>0</v>
      </c>
      <c r="P134" s="139">
        <v>43410800.299999997</v>
      </c>
      <c r="Q134" s="87"/>
    </row>
    <row r="135" spans="1:17" ht="51">
      <c r="A135" s="85">
        <v>514</v>
      </c>
      <c r="B135" s="85">
        <v>1</v>
      </c>
      <c r="C135" s="69" t="s">
        <v>161</v>
      </c>
      <c r="D135" s="86">
        <v>45750</v>
      </c>
      <c r="E135" s="85">
        <v>1052</v>
      </c>
      <c r="F135" s="85" t="s">
        <v>7073</v>
      </c>
      <c r="G135" s="87" t="s">
        <v>7072</v>
      </c>
      <c r="H135" s="87"/>
      <c r="I135" s="87"/>
      <c r="J135" s="87"/>
      <c r="K135" s="87"/>
      <c r="L135" s="353"/>
      <c r="M135" s="353"/>
      <c r="N135" s="138">
        <v>0</v>
      </c>
      <c r="O135" s="138">
        <v>43410800.299999997</v>
      </c>
      <c r="P135" s="139">
        <v>43410800.299999997</v>
      </c>
      <c r="Q135" s="87"/>
    </row>
    <row r="136" spans="1:17" ht="51">
      <c r="A136" s="85" t="s">
        <v>541</v>
      </c>
      <c r="B136" s="85">
        <v>2</v>
      </c>
      <c r="C136" s="69" t="s">
        <v>590</v>
      </c>
      <c r="D136" s="86">
        <v>45751</v>
      </c>
      <c r="E136" s="85">
        <v>1057</v>
      </c>
      <c r="F136" s="85" t="s">
        <v>1480</v>
      </c>
      <c r="G136" s="87" t="s">
        <v>7074</v>
      </c>
      <c r="H136" s="87"/>
      <c r="I136" s="87"/>
      <c r="J136" s="87"/>
      <c r="K136" s="87"/>
      <c r="L136" s="353"/>
      <c r="M136" s="353"/>
      <c r="N136" s="138">
        <v>1300777.6299999999</v>
      </c>
      <c r="O136" s="138">
        <v>0</v>
      </c>
      <c r="P136" s="139">
        <v>1300777.6299999999</v>
      </c>
      <c r="Q136" s="87"/>
    </row>
    <row r="137" spans="1:17" ht="51">
      <c r="A137" s="85">
        <v>291</v>
      </c>
      <c r="B137" s="85">
        <v>1</v>
      </c>
      <c r="C137" s="69" t="s">
        <v>119</v>
      </c>
      <c r="D137" s="86">
        <v>45751</v>
      </c>
      <c r="E137" s="85">
        <v>1057</v>
      </c>
      <c r="F137" s="85" t="s">
        <v>2784</v>
      </c>
      <c r="G137" s="87" t="s">
        <v>7074</v>
      </c>
      <c r="H137" s="87"/>
      <c r="I137" s="87"/>
      <c r="J137" s="87"/>
      <c r="K137" s="87"/>
      <c r="L137" s="353"/>
      <c r="M137" s="353"/>
      <c r="N137" s="138">
        <v>0</v>
      </c>
      <c r="O137" s="138">
        <v>1300777.6299999999</v>
      </c>
      <c r="P137" s="139">
        <v>1300777.6299999999</v>
      </c>
      <c r="Q137" s="87"/>
    </row>
    <row r="138" spans="1:17" ht="51">
      <c r="A138" s="85" t="s">
        <v>541</v>
      </c>
      <c r="B138" s="85">
        <v>2</v>
      </c>
      <c r="C138" s="69" t="s">
        <v>590</v>
      </c>
      <c r="D138" s="86">
        <v>45751</v>
      </c>
      <c r="E138" s="85">
        <v>1059</v>
      </c>
      <c r="F138" s="85" t="s">
        <v>1480</v>
      </c>
      <c r="G138" s="87" t="s">
        <v>7075</v>
      </c>
      <c r="H138" s="87"/>
      <c r="I138" s="87"/>
      <c r="J138" s="87"/>
      <c r="K138" s="87"/>
      <c r="L138" s="353"/>
      <c r="M138" s="353"/>
      <c r="N138" s="138">
        <v>3087000</v>
      </c>
      <c r="O138" s="138">
        <v>0</v>
      </c>
      <c r="P138" s="139">
        <v>3087000</v>
      </c>
      <c r="Q138" s="87"/>
    </row>
    <row r="139" spans="1:17" ht="51">
      <c r="A139" s="85">
        <v>291</v>
      </c>
      <c r="B139" s="85">
        <v>8</v>
      </c>
      <c r="C139" s="69" t="s">
        <v>119</v>
      </c>
      <c r="D139" s="86">
        <v>45751</v>
      </c>
      <c r="E139" s="85">
        <v>1059</v>
      </c>
      <c r="F139" s="85" t="s">
        <v>2782</v>
      </c>
      <c r="G139" s="87" t="s">
        <v>7075</v>
      </c>
      <c r="H139" s="87"/>
      <c r="I139" s="87"/>
      <c r="J139" s="87"/>
      <c r="K139" s="87"/>
      <c r="L139" s="353"/>
      <c r="M139" s="353"/>
      <c r="N139" s="138">
        <v>0</v>
      </c>
      <c r="O139" s="138">
        <v>3087000</v>
      </c>
      <c r="P139" s="139">
        <v>3087000</v>
      </c>
      <c r="Q139" s="87"/>
    </row>
    <row r="140" spans="1:17" ht="51">
      <c r="A140" s="85" t="s">
        <v>541</v>
      </c>
      <c r="B140" s="85">
        <v>2</v>
      </c>
      <c r="C140" s="69" t="s">
        <v>590</v>
      </c>
      <c r="D140" s="86">
        <v>45756</v>
      </c>
      <c r="E140" s="85">
        <v>1087</v>
      </c>
      <c r="F140" s="85" t="s">
        <v>1480</v>
      </c>
      <c r="G140" s="87" t="s">
        <v>7076</v>
      </c>
      <c r="H140" s="87"/>
      <c r="I140" s="87"/>
      <c r="J140" s="87"/>
      <c r="K140" s="87"/>
      <c r="L140" s="353"/>
      <c r="M140" s="353"/>
      <c r="N140" s="138">
        <v>32000</v>
      </c>
      <c r="O140" s="138">
        <v>0</v>
      </c>
      <c r="P140" s="139">
        <v>32000</v>
      </c>
      <c r="Q140" s="87"/>
    </row>
    <row r="141" spans="1:17" ht="51">
      <c r="A141" s="85">
        <v>16</v>
      </c>
      <c r="B141" s="85">
        <v>1</v>
      </c>
      <c r="C141" s="69" t="s">
        <v>40</v>
      </c>
      <c r="D141" s="86">
        <v>45756</v>
      </c>
      <c r="E141" s="85">
        <v>1087</v>
      </c>
      <c r="F141" s="85" t="s">
        <v>7077</v>
      </c>
      <c r="G141" s="87" t="s">
        <v>7076</v>
      </c>
      <c r="H141" s="87"/>
      <c r="I141" s="87"/>
      <c r="J141" s="87"/>
      <c r="K141" s="87"/>
      <c r="L141" s="353"/>
      <c r="M141" s="353"/>
      <c r="N141" s="138">
        <v>0</v>
      </c>
      <c r="O141" s="138">
        <v>32000</v>
      </c>
      <c r="P141" s="139">
        <v>32000</v>
      </c>
      <c r="Q141" s="87"/>
    </row>
    <row r="142" spans="1:17" ht="51">
      <c r="A142" s="85" t="s">
        <v>541</v>
      </c>
      <c r="B142" s="85">
        <v>2</v>
      </c>
      <c r="C142" s="69" t="s">
        <v>590</v>
      </c>
      <c r="D142" s="86">
        <v>45757</v>
      </c>
      <c r="E142" s="85">
        <v>1114</v>
      </c>
      <c r="F142" s="85" t="s">
        <v>1480</v>
      </c>
      <c r="G142" s="87" t="s">
        <v>7078</v>
      </c>
      <c r="H142" s="87"/>
      <c r="I142" s="87"/>
      <c r="J142" s="87"/>
      <c r="K142" s="87"/>
      <c r="L142" s="353"/>
      <c r="M142" s="353"/>
      <c r="N142" s="138">
        <v>33717736.990000002</v>
      </c>
      <c r="O142" s="138">
        <v>0</v>
      </c>
      <c r="P142" s="139">
        <v>33717736.990000002</v>
      </c>
      <c r="Q142" s="87"/>
    </row>
    <row r="143" spans="1:17" ht="51">
      <c r="A143" s="85">
        <v>81</v>
      </c>
      <c r="B143" s="85">
        <v>12</v>
      </c>
      <c r="C143" s="69" t="s">
        <v>49</v>
      </c>
      <c r="D143" s="86">
        <v>45757</v>
      </c>
      <c r="E143" s="85">
        <v>1114</v>
      </c>
      <c r="F143" s="85" t="s">
        <v>7079</v>
      </c>
      <c r="G143" s="87" t="s">
        <v>7078</v>
      </c>
      <c r="H143" s="87"/>
      <c r="I143" s="87"/>
      <c r="J143" s="87"/>
      <c r="K143" s="87"/>
      <c r="L143" s="353"/>
      <c r="M143" s="353"/>
      <c r="N143" s="138">
        <v>0</v>
      </c>
      <c r="O143" s="138">
        <v>33717736.990000002</v>
      </c>
      <c r="P143" s="139">
        <v>33717736.990000002</v>
      </c>
      <c r="Q143" s="87"/>
    </row>
    <row r="144" spans="1:17" ht="51">
      <c r="A144" s="85" t="s">
        <v>541</v>
      </c>
      <c r="B144" s="85">
        <v>2</v>
      </c>
      <c r="C144" s="69" t="s">
        <v>590</v>
      </c>
      <c r="D144" s="86">
        <v>45762</v>
      </c>
      <c r="E144" s="85">
        <v>1179</v>
      </c>
      <c r="F144" s="85" t="s">
        <v>1480</v>
      </c>
      <c r="G144" s="87" t="s">
        <v>7080</v>
      </c>
      <c r="H144" s="87"/>
      <c r="I144" s="87"/>
      <c r="J144" s="87"/>
      <c r="K144" s="87"/>
      <c r="L144" s="353"/>
      <c r="M144" s="353"/>
      <c r="N144" s="138">
        <v>3453.94</v>
      </c>
      <c r="O144" s="138">
        <v>0</v>
      </c>
      <c r="P144" s="139">
        <v>3453.94</v>
      </c>
      <c r="Q144" s="87"/>
    </row>
    <row r="145" spans="1:17" ht="51">
      <c r="A145" s="85">
        <v>81</v>
      </c>
      <c r="B145" s="85">
        <v>1</v>
      </c>
      <c r="C145" s="69" t="s">
        <v>49</v>
      </c>
      <c r="D145" s="86">
        <v>45762</v>
      </c>
      <c r="E145" s="85">
        <v>1179</v>
      </c>
      <c r="F145" s="85" t="s">
        <v>7081</v>
      </c>
      <c r="G145" s="87" t="s">
        <v>7080</v>
      </c>
      <c r="H145" s="87"/>
      <c r="I145" s="87"/>
      <c r="J145" s="87"/>
      <c r="K145" s="87"/>
      <c r="L145" s="353"/>
      <c r="M145" s="353"/>
      <c r="N145" s="138">
        <v>0</v>
      </c>
      <c r="O145" s="138">
        <v>3453.94</v>
      </c>
      <c r="P145" s="139">
        <v>3453.94</v>
      </c>
      <c r="Q145" s="87"/>
    </row>
    <row r="146" spans="1:17" ht="51">
      <c r="A146" s="85" t="s">
        <v>541</v>
      </c>
      <c r="B146" s="85">
        <v>2</v>
      </c>
      <c r="C146" s="69" t="s">
        <v>590</v>
      </c>
      <c r="D146" s="86">
        <v>45762</v>
      </c>
      <c r="E146" s="85">
        <v>1181</v>
      </c>
      <c r="F146" s="85" t="s">
        <v>1480</v>
      </c>
      <c r="G146" s="87" t="s">
        <v>7082</v>
      </c>
      <c r="H146" s="87"/>
      <c r="I146" s="87"/>
      <c r="J146" s="87"/>
      <c r="K146" s="87"/>
      <c r="L146" s="353"/>
      <c r="M146" s="353"/>
      <c r="N146" s="138">
        <v>343000</v>
      </c>
      <c r="O146" s="138">
        <v>0</v>
      </c>
      <c r="P146" s="139">
        <v>343000</v>
      </c>
      <c r="Q146" s="87"/>
    </row>
    <row r="147" spans="1:17" ht="51">
      <c r="A147" s="85">
        <v>291</v>
      </c>
      <c r="B147" s="85">
        <v>6</v>
      </c>
      <c r="C147" s="69" t="s">
        <v>119</v>
      </c>
      <c r="D147" s="86">
        <v>45762</v>
      </c>
      <c r="E147" s="85">
        <v>1181</v>
      </c>
      <c r="F147" s="85" t="s">
        <v>7083</v>
      </c>
      <c r="G147" s="87" t="s">
        <v>7082</v>
      </c>
      <c r="H147" s="87"/>
      <c r="I147" s="87"/>
      <c r="J147" s="87"/>
      <c r="K147" s="87"/>
      <c r="L147" s="353"/>
      <c r="M147" s="353"/>
      <c r="N147" s="138">
        <v>0</v>
      </c>
      <c r="O147" s="138">
        <v>343000</v>
      </c>
      <c r="P147" s="139">
        <v>343000</v>
      </c>
      <c r="Q147" s="87"/>
    </row>
    <row r="148" spans="1:17" ht="51">
      <c r="A148" s="85" t="s">
        <v>541</v>
      </c>
      <c r="B148" s="85">
        <v>2</v>
      </c>
      <c r="C148" s="69" t="s">
        <v>590</v>
      </c>
      <c r="D148" s="86">
        <v>45762</v>
      </c>
      <c r="E148" s="85">
        <v>1183</v>
      </c>
      <c r="F148" s="85" t="s">
        <v>1480</v>
      </c>
      <c r="G148" s="87" t="s">
        <v>7084</v>
      </c>
      <c r="H148" s="87"/>
      <c r="I148" s="87"/>
      <c r="J148" s="87"/>
      <c r="K148" s="87"/>
      <c r="L148" s="353"/>
      <c r="M148" s="353"/>
      <c r="N148" s="138">
        <v>914178.69</v>
      </c>
      <c r="O148" s="138">
        <v>0</v>
      </c>
      <c r="P148" s="139">
        <v>914178.69</v>
      </c>
      <c r="Q148" s="87"/>
    </row>
    <row r="149" spans="1:17" ht="51">
      <c r="A149" s="85">
        <v>291</v>
      </c>
      <c r="B149" s="85">
        <v>1</v>
      </c>
      <c r="C149" s="69" t="s">
        <v>119</v>
      </c>
      <c r="D149" s="86">
        <v>45762</v>
      </c>
      <c r="E149" s="85">
        <v>1183</v>
      </c>
      <c r="F149" s="85" t="s">
        <v>7085</v>
      </c>
      <c r="G149" s="87" t="s">
        <v>7084</v>
      </c>
      <c r="H149" s="87"/>
      <c r="I149" s="87"/>
      <c r="J149" s="87"/>
      <c r="K149" s="87"/>
      <c r="L149" s="353"/>
      <c r="M149" s="353"/>
      <c r="N149" s="138">
        <v>0</v>
      </c>
      <c r="O149" s="138">
        <v>914178.69</v>
      </c>
      <c r="P149" s="139">
        <v>914178.69</v>
      </c>
      <c r="Q149" s="87"/>
    </row>
    <row r="150" spans="1:17" ht="51">
      <c r="A150" s="85" t="s">
        <v>541</v>
      </c>
      <c r="B150" s="85">
        <v>2</v>
      </c>
      <c r="C150" s="69" t="s">
        <v>590</v>
      </c>
      <c r="D150" s="86">
        <v>45763</v>
      </c>
      <c r="E150" s="85">
        <v>1190</v>
      </c>
      <c r="F150" s="85" t="s">
        <v>1480</v>
      </c>
      <c r="G150" s="87" t="s">
        <v>7086</v>
      </c>
      <c r="H150" s="87"/>
      <c r="I150" s="87"/>
      <c r="J150" s="87"/>
      <c r="K150" s="87"/>
      <c r="L150" s="353"/>
      <c r="M150" s="353"/>
      <c r="N150" s="138">
        <v>6860000</v>
      </c>
      <c r="O150" s="138">
        <v>0</v>
      </c>
      <c r="P150" s="139">
        <v>6860000</v>
      </c>
      <c r="Q150" s="87"/>
    </row>
    <row r="151" spans="1:17" ht="51">
      <c r="A151" s="85" t="s">
        <v>541</v>
      </c>
      <c r="B151" s="85">
        <v>2</v>
      </c>
      <c r="C151" s="69" t="s">
        <v>590</v>
      </c>
      <c r="D151" s="86">
        <v>45768</v>
      </c>
      <c r="E151" s="85">
        <v>1247</v>
      </c>
      <c r="F151" s="85" t="s">
        <v>1480</v>
      </c>
      <c r="G151" s="87" t="s">
        <v>7087</v>
      </c>
      <c r="H151" s="87"/>
      <c r="I151" s="87"/>
      <c r="J151" s="87"/>
      <c r="K151" s="87"/>
      <c r="L151" s="353"/>
      <c r="M151" s="353"/>
      <c r="N151" s="138">
        <v>8232000</v>
      </c>
      <c r="O151" s="138">
        <v>0</v>
      </c>
      <c r="P151" s="139">
        <v>8232000</v>
      </c>
      <c r="Q151" s="87"/>
    </row>
    <row r="152" spans="1:17" ht="51">
      <c r="A152" s="85">
        <v>253</v>
      </c>
      <c r="B152" s="85">
        <v>1</v>
      </c>
      <c r="C152" s="69" t="s">
        <v>104</v>
      </c>
      <c r="D152" s="86">
        <v>45768</v>
      </c>
      <c r="E152" s="85">
        <v>1247</v>
      </c>
      <c r="F152" s="85" t="s">
        <v>3823</v>
      </c>
      <c r="G152" s="87" t="s">
        <v>7087</v>
      </c>
      <c r="H152" s="87"/>
      <c r="I152" s="87"/>
      <c r="J152" s="87"/>
      <c r="K152" s="87"/>
      <c r="L152" s="353"/>
      <c r="M152" s="353"/>
      <c r="N152" s="138">
        <v>0</v>
      </c>
      <c r="O152" s="138">
        <v>8232000</v>
      </c>
      <c r="P152" s="139">
        <v>8232000</v>
      </c>
      <c r="Q152" s="87"/>
    </row>
    <row r="153" spans="1:17" ht="51">
      <c r="A153" s="85">
        <v>389</v>
      </c>
      <c r="B153" s="85">
        <v>1</v>
      </c>
      <c r="C153" s="69" t="s">
        <v>1401</v>
      </c>
      <c r="D153" s="86">
        <v>45768</v>
      </c>
      <c r="E153" s="85">
        <v>1258</v>
      </c>
      <c r="F153" s="85" t="s">
        <v>3837</v>
      </c>
      <c r="G153" s="87" t="s">
        <v>7088</v>
      </c>
      <c r="H153" s="87"/>
      <c r="I153" s="87"/>
      <c r="J153" s="87"/>
      <c r="K153" s="87"/>
      <c r="L153" s="353"/>
      <c r="M153" s="353"/>
      <c r="N153" s="138">
        <v>164512.82</v>
      </c>
      <c r="O153" s="138">
        <v>0</v>
      </c>
      <c r="P153" s="139">
        <v>164512.82</v>
      </c>
      <c r="Q153" s="87"/>
    </row>
    <row r="154" spans="1:17" ht="51">
      <c r="A154" s="85" t="s">
        <v>541</v>
      </c>
      <c r="B154" s="85">
        <v>2</v>
      </c>
      <c r="C154" s="69" t="s">
        <v>590</v>
      </c>
      <c r="D154" s="86">
        <v>45768</v>
      </c>
      <c r="E154" s="85">
        <v>1258</v>
      </c>
      <c r="F154" s="85" t="s">
        <v>1480</v>
      </c>
      <c r="G154" s="87" t="s">
        <v>7088</v>
      </c>
      <c r="H154" s="87"/>
      <c r="I154" s="87"/>
      <c r="J154" s="87"/>
      <c r="K154" s="87"/>
      <c r="L154" s="353"/>
      <c r="M154" s="353"/>
      <c r="N154" s="138">
        <v>0</v>
      </c>
      <c r="O154" s="138">
        <v>164512.82</v>
      </c>
      <c r="P154" s="139">
        <v>164512.82</v>
      </c>
      <c r="Q154" s="87"/>
    </row>
    <row r="155" spans="1:17" ht="51">
      <c r="A155" s="85" t="s">
        <v>541</v>
      </c>
      <c r="B155" s="85">
        <v>2</v>
      </c>
      <c r="C155" s="69" t="s">
        <v>590</v>
      </c>
      <c r="D155" s="86">
        <v>45768</v>
      </c>
      <c r="E155" s="85">
        <v>1260</v>
      </c>
      <c r="F155" s="85" t="s">
        <v>1480</v>
      </c>
      <c r="G155" s="87" t="s">
        <v>7089</v>
      </c>
      <c r="H155" s="87"/>
      <c r="I155" s="87"/>
      <c r="J155" s="87"/>
      <c r="K155" s="87"/>
      <c r="L155" s="353"/>
      <c r="M155" s="353"/>
      <c r="N155" s="138">
        <v>4175002.86</v>
      </c>
      <c r="O155" s="138">
        <v>0</v>
      </c>
      <c r="P155" s="139">
        <v>4175002.86</v>
      </c>
      <c r="Q155" s="87"/>
    </row>
    <row r="156" spans="1:17" ht="51">
      <c r="A156" s="85">
        <v>47</v>
      </c>
      <c r="B156" s="85">
        <v>37</v>
      </c>
      <c r="C156" s="69" t="s">
        <v>45</v>
      </c>
      <c r="D156" s="86">
        <v>45768</v>
      </c>
      <c r="E156" s="85">
        <v>1260</v>
      </c>
      <c r="F156" s="85" t="s">
        <v>7090</v>
      </c>
      <c r="G156" s="87" t="s">
        <v>7089</v>
      </c>
      <c r="H156" s="87"/>
      <c r="I156" s="87"/>
      <c r="J156" s="87"/>
      <c r="K156" s="87"/>
      <c r="L156" s="353"/>
      <c r="M156" s="353"/>
      <c r="N156" s="138">
        <v>0</v>
      </c>
      <c r="O156" s="138">
        <v>4175002.86</v>
      </c>
      <c r="P156" s="139">
        <v>4175002.86</v>
      </c>
      <c r="Q156" s="87"/>
    </row>
    <row r="157" spans="1:17" ht="51">
      <c r="A157" s="85">
        <v>66</v>
      </c>
      <c r="B157" s="85">
        <v>13</v>
      </c>
      <c r="C157" s="69" t="s">
        <v>46</v>
      </c>
      <c r="D157" s="86">
        <v>45770</v>
      </c>
      <c r="E157" s="85">
        <v>1285</v>
      </c>
      <c r="F157" s="85" t="s">
        <v>3850</v>
      </c>
      <c r="G157" s="87" t="s">
        <v>7091</v>
      </c>
      <c r="H157" s="87"/>
      <c r="I157" s="87"/>
      <c r="J157" s="87"/>
      <c r="K157" s="87"/>
      <c r="L157" s="353"/>
      <c r="M157" s="353"/>
      <c r="N157" s="138">
        <v>217397</v>
      </c>
      <c r="O157" s="138">
        <v>0</v>
      </c>
      <c r="P157" s="139">
        <v>217397</v>
      </c>
      <c r="Q157" s="87"/>
    </row>
    <row r="158" spans="1:17" ht="51">
      <c r="A158" s="85" t="s">
        <v>541</v>
      </c>
      <c r="B158" s="85">
        <v>2</v>
      </c>
      <c r="C158" s="69" t="s">
        <v>590</v>
      </c>
      <c r="D158" s="86">
        <v>45770</v>
      </c>
      <c r="E158" s="85">
        <v>1285</v>
      </c>
      <c r="F158" s="85" t="s">
        <v>1480</v>
      </c>
      <c r="G158" s="87" t="s">
        <v>7091</v>
      </c>
      <c r="H158" s="87"/>
      <c r="I158" s="87"/>
      <c r="J158" s="87"/>
      <c r="K158" s="87"/>
      <c r="L158" s="353"/>
      <c r="M158" s="353"/>
      <c r="N158" s="138">
        <v>0</v>
      </c>
      <c r="O158" s="138">
        <v>217397</v>
      </c>
      <c r="P158" s="139">
        <v>217397</v>
      </c>
      <c r="Q158" s="87"/>
    </row>
    <row r="159" spans="1:17" ht="51">
      <c r="A159" s="85" t="s">
        <v>541</v>
      </c>
      <c r="B159" s="85">
        <v>2</v>
      </c>
      <c r="C159" s="69" t="s">
        <v>590</v>
      </c>
      <c r="D159" s="86">
        <v>45771</v>
      </c>
      <c r="E159" s="85">
        <v>1310</v>
      </c>
      <c r="F159" s="85" t="s">
        <v>1480</v>
      </c>
      <c r="G159" s="87" t="s">
        <v>7092</v>
      </c>
      <c r="H159" s="87"/>
      <c r="I159" s="87"/>
      <c r="J159" s="87"/>
      <c r="K159" s="87"/>
      <c r="L159" s="353"/>
      <c r="M159" s="353"/>
      <c r="N159" s="138">
        <v>27440000</v>
      </c>
      <c r="O159" s="138">
        <v>0</v>
      </c>
      <c r="P159" s="139">
        <v>27440000</v>
      </c>
      <c r="Q159" s="87"/>
    </row>
    <row r="160" spans="1:17" ht="51">
      <c r="A160" s="85">
        <v>514</v>
      </c>
      <c r="B160" s="85">
        <v>1</v>
      </c>
      <c r="C160" s="69" t="s">
        <v>161</v>
      </c>
      <c r="D160" s="86">
        <v>45771</v>
      </c>
      <c r="E160" s="85">
        <v>1310</v>
      </c>
      <c r="F160" s="85" t="s">
        <v>7093</v>
      </c>
      <c r="G160" s="87" t="s">
        <v>7092</v>
      </c>
      <c r="H160" s="87"/>
      <c r="I160" s="87"/>
      <c r="J160" s="87"/>
      <c r="K160" s="87"/>
      <c r="L160" s="353"/>
      <c r="M160" s="353"/>
      <c r="N160" s="138">
        <v>0</v>
      </c>
      <c r="O160" s="138">
        <v>27440000</v>
      </c>
      <c r="P160" s="139">
        <v>27440000</v>
      </c>
      <c r="Q160" s="87"/>
    </row>
    <row r="161" spans="1:18" ht="51">
      <c r="A161" s="85">
        <v>86</v>
      </c>
      <c r="B161" s="85">
        <v>1</v>
      </c>
      <c r="C161" s="69" t="s">
        <v>50</v>
      </c>
      <c r="D161" s="86">
        <v>45771</v>
      </c>
      <c r="E161" s="85">
        <v>1327</v>
      </c>
      <c r="F161" s="85" t="s">
        <v>7094</v>
      </c>
      <c r="G161" s="87" t="s">
        <v>7095</v>
      </c>
      <c r="H161" s="87"/>
      <c r="I161" s="87"/>
      <c r="J161" s="87"/>
      <c r="K161" s="87"/>
      <c r="L161" s="353"/>
      <c r="M161" s="353"/>
      <c r="N161" s="138">
        <v>11945.65</v>
      </c>
      <c r="O161" s="138">
        <v>0</v>
      </c>
      <c r="P161" s="139">
        <v>11945.65</v>
      </c>
      <c r="Q161" s="87"/>
    </row>
    <row r="162" spans="1:18" ht="51">
      <c r="A162" s="85">
        <v>66</v>
      </c>
      <c r="B162" s="85">
        <v>1</v>
      </c>
      <c r="C162" s="69" t="s">
        <v>46</v>
      </c>
      <c r="D162" s="86">
        <v>45771</v>
      </c>
      <c r="E162" s="85">
        <v>1327</v>
      </c>
      <c r="F162" s="85" t="s">
        <v>3843</v>
      </c>
      <c r="G162" s="87" t="s">
        <v>7095</v>
      </c>
      <c r="H162" s="87"/>
      <c r="I162" s="87"/>
      <c r="J162" s="87"/>
      <c r="K162" s="87"/>
      <c r="L162" s="353"/>
      <c r="M162" s="353"/>
      <c r="N162" s="138">
        <v>0</v>
      </c>
      <c r="O162" s="138">
        <v>11945.65</v>
      </c>
      <c r="P162" s="139">
        <v>11945.65</v>
      </c>
      <c r="Q162" s="87"/>
    </row>
    <row r="163" spans="1:18" ht="51">
      <c r="A163" s="85" t="s">
        <v>541</v>
      </c>
      <c r="B163" s="85">
        <v>2</v>
      </c>
      <c r="C163" s="69" t="s">
        <v>590</v>
      </c>
      <c r="D163" s="86">
        <v>45775</v>
      </c>
      <c r="E163" s="85">
        <v>1356</v>
      </c>
      <c r="F163" s="85" t="s">
        <v>1480</v>
      </c>
      <c r="G163" s="87" t="s">
        <v>7096</v>
      </c>
      <c r="H163" s="87"/>
      <c r="I163" s="87"/>
      <c r="J163" s="87"/>
      <c r="K163" s="87"/>
      <c r="L163" s="353"/>
      <c r="M163" s="353"/>
      <c r="N163" s="138">
        <v>6860000</v>
      </c>
      <c r="O163" s="138">
        <v>0</v>
      </c>
      <c r="P163" s="139">
        <v>6860000</v>
      </c>
      <c r="Q163" s="87"/>
    </row>
    <row r="164" spans="1:18" ht="51">
      <c r="A164" s="85">
        <v>46</v>
      </c>
      <c r="B164" s="85">
        <v>20</v>
      </c>
      <c r="C164" s="69" t="s">
        <v>1367</v>
      </c>
      <c r="D164" s="86">
        <v>45775</v>
      </c>
      <c r="E164" s="85">
        <v>1356</v>
      </c>
      <c r="F164" s="85" t="s">
        <v>7097</v>
      </c>
      <c r="G164" s="87" t="s">
        <v>7096</v>
      </c>
      <c r="H164" s="87"/>
      <c r="I164" s="87"/>
      <c r="J164" s="87"/>
      <c r="K164" s="87"/>
      <c r="L164" s="353"/>
      <c r="M164" s="353"/>
      <c r="N164" s="138">
        <v>0</v>
      </c>
      <c r="O164" s="138">
        <v>6860000</v>
      </c>
      <c r="P164" s="139">
        <v>6860000</v>
      </c>
      <c r="Q164" s="87"/>
    </row>
    <row r="165" spans="1:18" ht="51">
      <c r="A165" s="85" t="s">
        <v>541</v>
      </c>
      <c r="B165" s="85">
        <v>2</v>
      </c>
      <c r="C165" s="69" t="s">
        <v>590</v>
      </c>
      <c r="D165" s="86">
        <v>45777</v>
      </c>
      <c r="E165" s="85">
        <v>1456</v>
      </c>
      <c r="F165" s="85" t="s">
        <v>1480</v>
      </c>
      <c r="G165" s="87" t="s">
        <v>7098</v>
      </c>
      <c r="H165" s="87"/>
      <c r="I165" s="87"/>
      <c r="J165" s="87"/>
      <c r="K165" s="87"/>
      <c r="L165" s="353"/>
      <c r="M165" s="353"/>
      <c r="N165" s="138">
        <v>8207.3700000000008</v>
      </c>
      <c r="O165" s="138">
        <v>0</v>
      </c>
      <c r="P165" s="139">
        <v>8207.3700000000008</v>
      </c>
      <c r="Q165" s="87"/>
    </row>
    <row r="166" spans="1:18" ht="51">
      <c r="A166" s="85">
        <v>383</v>
      </c>
      <c r="B166" s="85">
        <v>1</v>
      </c>
      <c r="C166" s="69" t="s">
        <v>1242</v>
      </c>
      <c r="D166" s="86">
        <v>45777</v>
      </c>
      <c r="E166" s="85">
        <v>1456</v>
      </c>
      <c r="F166" s="85" t="s">
        <v>3827</v>
      </c>
      <c r="G166" s="87" t="s">
        <v>7098</v>
      </c>
      <c r="H166" s="87"/>
      <c r="I166" s="87"/>
      <c r="J166" s="87"/>
      <c r="K166" s="87"/>
      <c r="L166" s="353"/>
      <c r="M166" s="353"/>
      <c r="N166" s="138">
        <v>0</v>
      </c>
      <c r="O166" s="138">
        <v>8207.3700000000008</v>
      </c>
      <c r="P166" s="139">
        <v>8207.3700000000008</v>
      </c>
      <c r="Q166" s="87"/>
    </row>
    <row r="167" spans="1:18" ht="51">
      <c r="A167" s="85" t="s">
        <v>541</v>
      </c>
      <c r="B167" s="85">
        <v>2</v>
      </c>
      <c r="C167" s="69" t="s">
        <v>590</v>
      </c>
      <c r="D167" s="86">
        <v>45777</v>
      </c>
      <c r="E167" s="85">
        <v>1457</v>
      </c>
      <c r="F167" s="85" t="s">
        <v>1480</v>
      </c>
      <c r="G167" s="87" t="s">
        <v>7098</v>
      </c>
      <c r="H167" s="87"/>
      <c r="I167" s="87"/>
      <c r="J167" s="87"/>
      <c r="K167" s="87"/>
      <c r="L167" s="353"/>
      <c r="M167" s="353"/>
      <c r="N167" s="138">
        <v>54548.66</v>
      </c>
      <c r="O167" s="138">
        <v>0</v>
      </c>
      <c r="P167" s="139">
        <v>54548.66</v>
      </c>
      <c r="Q167" s="87"/>
    </row>
    <row r="168" spans="1:18" ht="51">
      <c r="A168" s="85">
        <v>383</v>
      </c>
      <c r="B168" s="85">
        <v>1</v>
      </c>
      <c r="C168" s="69" t="s">
        <v>1242</v>
      </c>
      <c r="D168" s="86">
        <v>45777</v>
      </c>
      <c r="E168" s="85">
        <v>1457</v>
      </c>
      <c r="F168" s="85" t="s">
        <v>3827</v>
      </c>
      <c r="G168" s="87" t="s">
        <v>7098</v>
      </c>
      <c r="H168" s="87"/>
      <c r="I168" s="87"/>
      <c r="J168" s="87"/>
      <c r="K168" s="87"/>
      <c r="L168" s="353"/>
      <c r="M168" s="353"/>
      <c r="N168" s="138">
        <v>0</v>
      </c>
      <c r="O168" s="138">
        <v>54548.66</v>
      </c>
      <c r="P168" s="139">
        <v>54548.66</v>
      </c>
      <c r="Q168" s="87"/>
    </row>
    <row r="169" spans="1:18" ht="51">
      <c r="A169" s="85" t="s">
        <v>541</v>
      </c>
      <c r="B169" s="85">
        <v>2</v>
      </c>
      <c r="C169" s="69" t="s">
        <v>590</v>
      </c>
      <c r="D169" s="86">
        <v>45777</v>
      </c>
      <c r="E169" s="85">
        <v>1494</v>
      </c>
      <c r="F169" s="85" t="s">
        <v>1480</v>
      </c>
      <c r="G169" s="87" t="s">
        <v>7099</v>
      </c>
      <c r="H169" s="87"/>
      <c r="I169" s="87"/>
      <c r="J169" s="87"/>
      <c r="K169" s="87"/>
      <c r="L169" s="353"/>
      <c r="M169" s="353"/>
      <c r="N169" s="138">
        <v>2058000</v>
      </c>
      <c r="O169" s="138">
        <v>0</v>
      </c>
      <c r="P169" s="139">
        <v>2058000</v>
      </c>
      <c r="Q169" s="87"/>
    </row>
    <row r="170" spans="1:18" ht="51">
      <c r="A170" s="85">
        <v>46</v>
      </c>
      <c r="B170" s="85">
        <v>5</v>
      </c>
      <c r="C170" s="69" t="s">
        <v>1367</v>
      </c>
      <c r="D170" s="86">
        <v>45777</v>
      </c>
      <c r="E170" s="85">
        <v>1494</v>
      </c>
      <c r="F170" s="85" t="s">
        <v>2802</v>
      </c>
      <c r="G170" s="87" t="s">
        <v>7099</v>
      </c>
      <c r="H170" s="87"/>
      <c r="I170" s="87"/>
      <c r="J170" s="87"/>
      <c r="K170" s="87"/>
      <c r="L170" s="353"/>
      <c r="M170" s="353"/>
      <c r="N170" s="138">
        <v>0</v>
      </c>
      <c r="O170" s="138">
        <v>2058000</v>
      </c>
      <c r="P170" s="139">
        <v>2058000</v>
      </c>
      <c r="Q170" s="87"/>
    </row>
    <row r="171" spans="1:18">
      <c r="A171" s="198"/>
      <c r="B171" s="198"/>
      <c r="C171" s="104"/>
      <c r="D171" s="199"/>
      <c r="E171" s="198"/>
      <c r="F171" s="198"/>
      <c r="G171" s="200"/>
      <c r="H171" s="200"/>
      <c r="I171" s="200"/>
      <c r="J171" s="200"/>
      <c r="K171" s="200"/>
      <c r="L171" s="365"/>
      <c r="M171" s="365"/>
      <c r="N171" s="201"/>
      <c r="O171" s="201"/>
      <c r="P171" s="202"/>
      <c r="Q171" s="200"/>
    </row>
    <row r="172" spans="1:18">
      <c r="G172" s="147" t="s">
        <v>554</v>
      </c>
      <c r="H172" s="147"/>
      <c r="I172" s="147"/>
      <c r="J172" s="147"/>
      <c r="K172" s="147"/>
      <c r="L172" s="147"/>
      <c r="M172" s="147"/>
      <c r="N172" s="113">
        <f>+SUBTOTAL(9,N8:N170)</f>
        <v>648077040.44999993</v>
      </c>
      <c r="O172" s="113">
        <f>+SUBTOTAL(9,O8:O170)</f>
        <v>574832333.78999984</v>
      </c>
      <c r="P172" s="113">
        <f>+SUBTOTAL(9,P8:P170)</f>
        <v>1222909374.2399995</v>
      </c>
      <c r="Q172" s="113"/>
    </row>
    <row r="175" spans="1:18">
      <c r="A175" s="66"/>
      <c r="B175" s="66"/>
      <c r="C175" s="104"/>
      <c r="D175" s="66"/>
      <c r="G175" s="66"/>
      <c r="H175" s="66"/>
      <c r="I175" s="66"/>
      <c r="J175" s="66"/>
      <c r="K175" s="72"/>
      <c r="L175" s="72"/>
      <c r="M175" s="72"/>
      <c r="N175" s="66"/>
      <c r="O175" s="157"/>
      <c r="P175" s="157"/>
      <c r="Q175" s="66"/>
      <c r="R175" s="66"/>
    </row>
    <row r="176" spans="1:18">
      <c r="A176" s="66"/>
      <c r="B176" s="66"/>
      <c r="C176" s="104"/>
      <c r="D176" s="66"/>
      <c r="G176" s="66"/>
      <c r="H176" s="66"/>
      <c r="I176" s="66"/>
      <c r="J176" s="66"/>
      <c r="K176" s="72"/>
      <c r="L176" s="72"/>
      <c r="M176" s="72"/>
      <c r="N176" s="66"/>
      <c r="O176" s="157"/>
      <c r="P176" s="157"/>
      <c r="Q176" s="66"/>
      <c r="R176" s="66"/>
    </row>
    <row r="177" spans="1:18">
      <c r="A177" s="66"/>
      <c r="B177" s="66"/>
      <c r="C177" s="104"/>
      <c r="D177" s="66"/>
      <c r="G177" s="66"/>
      <c r="H177" s="66"/>
      <c r="I177" s="66"/>
      <c r="J177" s="66"/>
      <c r="K177" s="72"/>
      <c r="L177" s="72"/>
      <c r="M177" s="72"/>
      <c r="N177" s="66"/>
      <c r="O177" s="157"/>
      <c r="P177" s="157"/>
      <c r="Q177" s="66"/>
      <c r="R177" s="66"/>
    </row>
    <row r="178" spans="1:18">
      <c r="A178" s="66"/>
      <c r="B178" s="66"/>
      <c r="C178" s="104"/>
      <c r="D178" s="66"/>
      <c r="G178" s="66"/>
      <c r="H178" s="66"/>
      <c r="I178" s="66"/>
      <c r="J178" s="66"/>
      <c r="K178" s="72"/>
      <c r="L178" s="72"/>
      <c r="M178" s="72"/>
      <c r="N178" s="66"/>
      <c r="O178" s="157"/>
      <c r="P178" s="157"/>
      <c r="Q178" s="66"/>
      <c r="R178" s="66"/>
    </row>
    <row r="179" spans="1:18">
      <c r="A179" s="66"/>
      <c r="B179" s="66"/>
      <c r="C179" s="104"/>
      <c r="D179" s="66"/>
      <c r="G179" s="66"/>
      <c r="H179" s="66"/>
      <c r="I179" s="66"/>
      <c r="J179" s="66"/>
      <c r="K179" s="72"/>
      <c r="L179" s="72"/>
      <c r="M179" s="72"/>
      <c r="N179" s="66"/>
      <c r="O179" s="157"/>
      <c r="P179" s="157"/>
      <c r="Q179" s="66"/>
      <c r="R179" s="66"/>
    </row>
    <row r="180" spans="1:18">
      <c r="A180" s="66"/>
      <c r="B180" s="66"/>
      <c r="C180" s="104"/>
      <c r="D180" s="66"/>
      <c r="E180" s="64"/>
      <c r="G180" s="66"/>
      <c r="H180" s="66"/>
      <c r="I180" s="66"/>
      <c r="J180" s="66"/>
      <c r="K180" s="72"/>
      <c r="L180" s="72"/>
      <c r="M180" s="72"/>
      <c r="N180" s="66"/>
      <c r="O180" s="157"/>
      <c r="P180" s="157"/>
      <c r="Q180" s="66"/>
      <c r="R180" s="66"/>
    </row>
    <row r="181" spans="1:18">
      <c r="A181" s="66"/>
      <c r="B181" s="66"/>
      <c r="C181" s="104"/>
      <c r="D181" s="66"/>
      <c r="G181" s="66"/>
      <c r="H181" s="66"/>
      <c r="I181" s="66"/>
      <c r="J181" s="66"/>
      <c r="K181" s="72"/>
      <c r="L181" s="72"/>
      <c r="M181" s="72"/>
      <c r="N181" s="66"/>
      <c r="O181" s="157"/>
      <c r="P181" s="157"/>
      <c r="Q181" s="66"/>
      <c r="R181" s="66"/>
    </row>
    <row r="185" spans="1:18">
      <c r="A185" s="352" t="s">
        <v>1470</v>
      </c>
    </row>
    <row r="186" spans="1:18">
      <c r="A186" s="351" t="s">
        <v>1471</v>
      </c>
    </row>
    <row r="187" spans="1:18">
      <c r="A187" s="351" t="s">
        <v>1472</v>
      </c>
    </row>
    <row r="188" spans="1:18">
      <c r="A188" s="351"/>
    </row>
    <row r="189" spans="1:18">
      <c r="A189" s="351" t="s">
        <v>1473</v>
      </c>
    </row>
    <row r="190" spans="1:18">
      <c r="A190" s="351" t="s">
        <v>1474</v>
      </c>
    </row>
  </sheetData>
  <sheetProtection formatCells="0" formatColumns="0" formatRows="0" autoFilter="0"/>
  <protectedRanges>
    <protectedRange sqref="Q8:Q170 H8:M170" name="Rango1"/>
  </protectedRanges>
  <autoFilter ref="A7:P170" xr:uid="{00000000-0001-0000-0600-000000000000}"/>
  <mergeCells count="5">
    <mergeCell ref="A6:B6"/>
    <mergeCell ref="J6:K6"/>
    <mergeCell ref="H6:I6"/>
    <mergeCell ref="L6:M6"/>
    <mergeCell ref="N6:O6"/>
  </mergeCells>
  <pageMargins left="0.39370078740157483" right="0.43307086614173229" top="0.55118110236220474" bottom="0.31496062992125984" header="0.31496062992125984" footer="0.31496062992125984"/>
  <pageSetup scale="54"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3">
    <tabColor theme="4" tint="0.39997558519241921"/>
  </sheetPr>
  <dimension ref="A1:Q125"/>
  <sheetViews>
    <sheetView showGridLines="0" view="pageBreakPreview" zoomScaleNormal="100" zoomScaleSheetLayoutView="100" workbookViewId="0">
      <pane ySplit="7" topLeftCell="A8" activePane="bottomLeft" state="frozen"/>
      <selection activeCell="H15" sqref="H15"/>
      <selection pane="bottomLeft"/>
    </sheetView>
  </sheetViews>
  <sheetFormatPr baseColWidth="10" defaultColWidth="11.42578125" defaultRowHeight="12.75"/>
  <cols>
    <col min="1" max="1" width="7.140625" style="64" customWidth="1"/>
    <col min="2" max="2" width="4.140625" style="64" bestFit="1" customWidth="1"/>
    <col min="3" max="3" width="30.7109375" style="64" customWidth="1"/>
    <col min="4" max="4" width="11.5703125" style="66" bestFit="1" customWidth="1"/>
    <col min="5" max="5" width="9.7109375" style="66" customWidth="1"/>
    <col min="6" max="6" width="11.7109375" style="66" customWidth="1"/>
    <col min="7" max="7" width="54.7109375" style="107" customWidth="1"/>
    <col min="8" max="11" width="10.5703125" style="64" customWidth="1"/>
    <col min="12" max="12" width="14.7109375" style="64" bestFit="1" customWidth="1"/>
    <col min="13" max="13" width="14.42578125" style="64" bestFit="1" customWidth="1"/>
    <col min="14" max="16" width="15.85546875" style="64" bestFit="1" customWidth="1"/>
    <col min="17" max="17" width="14.5703125" style="64" customWidth="1"/>
    <col min="18" max="16384" width="11.42578125" style="64"/>
  </cols>
  <sheetData>
    <row r="1" spans="1:17">
      <c r="A1" s="115" t="s">
        <v>665</v>
      </c>
      <c r="B1" s="115"/>
      <c r="C1" s="115"/>
      <c r="D1" s="132"/>
      <c r="E1" s="132"/>
      <c r="F1" s="132"/>
      <c r="G1" s="141"/>
      <c r="H1" s="115"/>
      <c r="I1" s="115"/>
      <c r="J1" s="115"/>
      <c r="K1" s="115"/>
      <c r="L1" s="115"/>
      <c r="M1" s="115"/>
      <c r="N1" s="115"/>
      <c r="O1" s="114"/>
      <c r="P1" s="114"/>
      <c r="Q1" s="115"/>
    </row>
    <row r="2" spans="1:17">
      <c r="A2" s="115" t="s">
        <v>664</v>
      </c>
      <c r="B2" s="115"/>
      <c r="C2" s="115"/>
      <c r="D2" s="132"/>
      <c r="E2" s="132"/>
      <c r="F2" s="132"/>
      <c r="G2" s="141"/>
      <c r="H2" s="115"/>
      <c r="I2" s="115"/>
      <c r="J2" s="115"/>
      <c r="K2" s="115"/>
      <c r="L2" s="115"/>
      <c r="M2" s="115"/>
      <c r="N2" s="115"/>
      <c r="O2" s="114"/>
      <c r="P2" s="114"/>
      <c r="Q2" s="115"/>
    </row>
    <row r="3" spans="1:17">
      <c r="A3" s="115" t="str">
        <f>+'CUT MN'!A3</f>
        <v>CORRESPONDIENTE AL PERIODO DE ENERO A ABRIL DE 2025</v>
      </c>
      <c r="B3" s="115"/>
      <c r="C3" s="115"/>
      <c r="D3" s="132"/>
      <c r="E3" s="132"/>
      <c r="F3" s="132"/>
      <c r="G3" s="141"/>
      <c r="H3" s="115"/>
      <c r="I3" s="115"/>
      <c r="J3" s="115"/>
      <c r="K3" s="115"/>
      <c r="L3" s="115"/>
      <c r="M3" s="115"/>
      <c r="N3" s="115"/>
      <c r="O3" s="114"/>
      <c r="P3" s="114"/>
      <c r="Q3" s="115"/>
    </row>
    <row r="4" spans="1:17" ht="13.5" customHeight="1">
      <c r="A4" s="65" t="str">
        <f>+'CUT MN'!A4</f>
        <v>ACTUALIZADO AL : 7 de mayo de 2025 Hrs. 14:05</v>
      </c>
      <c r="B4" s="185"/>
      <c r="C4" s="65"/>
      <c r="D4" s="133"/>
      <c r="E4" s="133"/>
      <c r="F4" s="133"/>
      <c r="G4" s="142"/>
      <c r="H4" s="65"/>
      <c r="I4" s="65"/>
      <c r="J4" s="65"/>
      <c r="K4" s="65"/>
      <c r="L4" s="65"/>
      <c r="M4" s="65"/>
      <c r="N4" s="65"/>
      <c r="O4" s="114"/>
      <c r="P4" s="114"/>
      <c r="Q4" s="65"/>
    </row>
    <row r="5" spans="1:17">
      <c r="A5" s="89"/>
      <c r="B5" s="89"/>
      <c r="C5" s="89"/>
      <c r="D5" s="80"/>
      <c r="E5" s="80"/>
      <c r="F5" s="80"/>
      <c r="G5" s="105"/>
      <c r="H5" s="82"/>
      <c r="I5" s="82"/>
      <c r="J5" s="82"/>
      <c r="K5" s="82"/>
      <c r="L5" s="82"/>
      <c r="M5" s="82"/>
      <c r="O5" s="114"/>
      <c r="P5" s="114"/>
      <c r="Q5" s="82"/>
    </row>
    <row r="6" spans="1:17">
      <c r="A6" s="465" t="s">
        <v>1463</v>
      </c>
      <c r="B6" s="466"/>
      <c r="C6" s="80"/>
      <c r="D6" s="81"/>
      <c r="E6" s="80"/>
      <c r="F6" s="80"/>
      <c r="G6" s="105"/>
      <c r="H6" s="465" t="s">
        <v>1465</v>
      </c>
      <c r="I6" s="466"/>
      <c r="J6" s="465" t="s">
        <v>1466</v>
      </c>
      <c r="K6" s="466"/>
      <c r="L6" s="463" t="s">
        <v>1467</v>
      </c>
      <c r="M6" s="464"/>
      <c r="N6" s="463" t="s">
        <v>1468</v>
      </c>
      <c r="O6" s="464"/>
      <c r="P6" s="114"/>
      <c r="Q6" s="117"/>
    </row>
    <row r="7" spans="1:17" ht="38.25">
      <c r="A7" s="266" t="s">
        <v>653</v>
      </c>
      <c r="B7" s="266" t="s">
        <v>654</v>
      </c>
      <c r="C7" s="158" t="s">
        <v>660</v>
      </c>
      <c r="D7" s="338" t="s">
        <v>1462</v>
      </c>
      <c r="E7" s="83" t="s">
        <v>552</v>
      </c>
      <c r="F7" s="83" t="s">
        <v>1464</v>
      </c>
      <c r="G7" s="83" t="s">
        <v>36</v>
      </c>
      <c r="H7" s="266" t="s">
        <v>655</v>
      </c>
      <c r="I7" s="266" t="s">
        <v>658</v>
      </c>
      <c r="J7" s="266" t="s">
        <v>656</v>
      </c>
      <c r="K7" s="266" t="s">
        <v>657</v>
      </c>
      <c r="L7" s="265" t="s">
        <v>1301</v>
      </c>
      <c r="M7" s="264" t="s">
        <v>1302</v>
      </c>
      <c r="N7" s="264" t="s">
        <v>1287</v>
      </c>
      <c r="O7" s="264" t="s">
        <v>1288</v>
      </c>
      <c r="P7" s="84" t="s">
        <v>659</v>
      </c>
      <c r="Q7" s="116" t="s">
        <v>1469</v>
      </c>
    </row>
    <row r="8" spans="1:17" ht="63.75">
      <c r="A8" s="68" t="s">
        <v>541</v>
      </c>
      <c r="B8" s="68">
        <v>2</v>
      </c>
      <c r="C8" s="69" t="s">
        <v>590</v>
      </c>
      <c r="D8" s="108">
        <v>45664</v>
      </c>
      <c r="E8" s="68">
        <v>6</v>
      </c>
      <c r="F8" s="68" t="s">
        <v>1480</v>
      </c>
      <c r="G8" s="106" t="s">
        <v>2176</v>
      </c>
      <c r="H8" s="68"/>
      <c r="I8" s="68"/>
      <c r="J8" s="68"/>
      <c r="K8" s="68"/>
      <c r="L8" s="134">
        <v>0</v>
      </c>
      <c r="M8" s="134">
        <v>3944599.12</v>
      </c>
      <c r="N8" s="134">
        <v>0</v>
      </c>
      <c r="O8" s="134">
        <v>27059949.963200003</v>
      </c>
      <c r="P8" s="140">
        <v>27059949.963200003</v>
      </c>
      <c r="Q8" s="68"/>
    </row>
    <row r="9" spans="1:17" ht="51">
      <c r="A9" s="68">
        <v>291</v>
      </c>
      <c r="B9" s="68">
        <v>3</v>
      </c>
      <c r="C9" s="69" t="s">
        <v>119</v>
      </c>
      <c r="D9" s="108">
        <v>45677</v>
      </c>
      <c r="E9" s="68">
        <v>120</v>
      </c>
      <c r="F9" s="68" t="s">
        <v>2177</v>
      </c>
      <c r="G9" s="106" t="s">
        <v>2178</v>
      </c>
      <c r="H9" s="68"/>
      <c r="I9" s="68"/>
      <c r="J9" s="68"/>
      <c r="K9" s="68"/>
      <c r="L9" s="134">
        <v>600000</v>
      </c>
      <c r="M9" s="134">
        <v>0</v>
      </c>
      <c r="N9" s="134">
        <v>4116000</v>
      </c>
      <c r="O9" s="134">
        <v>0</v>
      </c>
      <c r="P9" s="140">
        <v>4116000</v>
      </c>
      <c r="Q9" s="68"/>
    </row>
    <row r="10" spans="1:17" ht="51">
      <c r="A10" s="68" t="s">
        <v>541</v>
      </c>
      <c r="B10" s="68">
        <v>2</v>
      </c>
      <c r="C10" s="69" t="s">
        <v>590</v>
      </c>
      <c r="D10" s="108">
        <v>45677</v>
      </c>
      <c r="E10" s="68">
        <v>120</v>
      </c>
      <c r="F10" s="68" t="s">
        <v>1480</v>
      </c>
      <c r="G10" s="106" t="s">
        <v>2178</v>
      </c>
      <c r="H10" s="68"/>
      <c r="I10" s="68"/>
      <c r="J10" s="68"/>
      <c r="K10" s="68"/>
      <c r="L10" s="134">
        <v>0</v>
      </c>
      <c r="M10" s="134">
        <v>600000</v>
      </c>
      <c r="N10" s="134">
        <v>0</v>
      </c>
      <c r="O10" s="134">
        <v>4116000</v>
      </c>
      <c r="P10" s="140">
        <v>4116000</v>
      </c>
      <c r="Q10" s="68"/>
    </row>
    <row r="11" spans="1:17" ht="51">
      <c r="A11" s="68">
        <v>291</v>
      </c>
      <c r="B11" s="68">
        <v>3</v>
      </c>
      <c r="C11" s="69" t="s">
        <v>119</v>
      </c>
      <c r="D11" s="108">
        <v>45677</v>
      </c>
      <c r="E11" s="68">
        <v>121</v>
      </c>
      <c r="F11" s="68" t="s">
        <v>2179</v>
      </c>
      <c r="G11" s="106" t="s">
        <v>2180</v>
      </c>
      <c r="H11" s="68"/>
      <c r="I11" s="68"/>
      <c r="J11" s="68"/>
      <c r="K11" s="68"/>
      <c r="L11" s="134">
        <v>1500000</v>
      </c>
      <c r="M11" s="134">
        <v>0</v>
      </c>
      <c r="N11" s="134">
        <v>10290000</v>
      </c>
      <c r="O11" s="134">
        <v>0</v>
      </c>
      <c r="P11" s="140">
        <v>10290000</v>
      </c>
      <c r="Q11" s="68"/>
    </row>
    <row r="12" spans="1:17" ht="51">
      <c r="A12" s="68" t="s">
        <v>541</v>
      </c>
      <c r="B12" s="68">
        <v>2</v>
      </c>
      <c r="C12" s="69" t="s">
        <v>590</v>
      </c>
      <c r="D12" s="108">
        <v>45677</v>
      </c>
      <c r="E12" s="68">
        <v>121</v>
      </c>
      <c r="F12" s="68" t="s">
        <v>1480</v>
      </c>
      <c r="G12" s="106" t="s">
        <v>2180</v>
      </c>
      <c r="H12" s="68"/>
      <c r="I12" s="68"/>
      <c r="J12" s="68"/>
      <c r="K12" s="68"/>
      <c r="L12" s="134">
        <v>0</v>
      </c>
      <c r="M12" s="134">
        <v>1500000</v>
      </c>
      <c r="N12" s="134">
        <v>0</v>
      </c>
      <c r="O12" s="134">
        <v>10290000</v>
      </c>
      <c r="P12" s="140">
        <v>10290000</v>
      </c>
      <c r="Q12" s="68"/>
    </row>
    <row r="13" spans="1:17" ht="51">
      <c r="A13" s="68">
        <v>291</v>
      </c>
      <c r="B13" s="68">
        <v>3</v>
      </c>
      <c r="C13" s="69" t="s">
        <v>119</v>
      </c>
      <c r="D13" s="108">
        <v>45677</v>
      </c>
      <c r="E13" s="68">
        <v>122</v>
      </c>
      <c r="F13" s="68" t="s">
        <v>2163</v>
      </c>
      <c r="G13" s="106" t="s">
        <v>2181</v>
      </c>
      <c r="H13" s="68"/>
      <c r="I13" s="68"/>
      <c r="J13" s="68"/>
      <c r="K13" s="68"/>
      <c r="L13" s="134">
        <v>3000000</v>
      </c>
      <c r="M13" s="134">
        <v>0</v>
      </c>
      <c r="N13" s="134">
        <v>20580000</v>
      </c>
      <c r="O13" s="134">
        <v>0</v>
      </c>
      <c r="P13" s="140">
        <v>20580000</v>
      </c>
      <c r="Q13" s="68"/>
    </row>
    <row r="14" spans="1:17" ht="51">
      <c r="A14" s="68" t="s">
        <v>541</v>
      </c>
      <c r="B14" s="68">
        <v>2</v>
      </c>
      <c r="C14" s="69" t="s">
        <v>590</v>
      </c>
      <c r="D14" s="108">
        <v>45677</v>
      </c>
      <c r="E14" s="68">
        <v>122</v>
      </c>
      <c r="F14" s="68" t="s">
        <v>1480</v>
      </c>
      <c r="G14" s="106" t="s">
        <v>2181</v>
      </c>
      <c r="H14" s="68"/>
      <c r="I14" s="68"/>
      <c r="J14" s="68"/>
      <c r="K14" s="68"/>
      <c r="L14" s="134">
        <v>0</v>
      </c>
      <c r="M14" s="134">
        <v>3000000</v>
      </c>
      <c r="N14" s="134">
        <v>0</v>
      </c>
      <c r="O14" s="134">
        <v>20580000</v>
      </c>
      <c r="P14" s="140">
        <v>20580000</v>
      </c>
      <c r="Q14" s="68"/>
    </row>
    <row r="15" spans="1:17" ht="51">
      <c r="A15" s="68" t="s">
        <v>541</v>
      </c>
      <c r="B15" s="68">
        <v>2</v>
      </c>
      <c r="C15" s="69" t="s">
        <v>590</v>
      </c>
      <c r="D15" s="108">
        <v>45688</v>
      </c>
      <c r="E15" s="68">
        <v>209</v>
      </c>
      <c r="F15" s="68" t="s">
        <v>1480</v>
      </c>
      <c r="G15" s="106" t="s">
        <v>2183</v>
      </c>
      <c r="H15" s="68"/>
      <c r="I15" s="68"/>
      <c r="J15" s="68"/>
      <c r="K15" s="68"/>
      <c r="L15" s="134">
        <v>0</v>
      </c>
      <c r="M15" s="134">
        <v>93408.55</v>
      </c>
      <c r="N15" s="134">
        <v>0</v>
      </c>
      <c r="O15" s="134">
        <v>640782.65300000005</v>
      </c>
      <c r="P15" s="140">
        <v>640782.65300000005</v>
      </c>
      <c r="Q15" s="68"/>
    </row>
    <row r="16" spans="1:17" ht="51">
      <c r="A16" s="68" t="s">
        <v>541</v>
      </c>
      <c r="B16" s="68">
        <v>2</v>
      </c>
      <c r="C16" s="69" t="s">
        <v>590</v>
      </c>
      <c r="D16" s="108">
        <v>45688</v>
      </c>
      <c r="E16" s="68">
        <v>211</v>
      </c>
      <c r="F16" s="68" t="s">
        <v>1480</v>
      </c>
      <c r="G16" s="106" t="s">
        <v>2182</v>
      </c>
      <c r="H16" s="68"/>
      <c r="I16" s="68"/>
      <c r="J16" s="68"/>
      <c r="K16" s="68"/>
      <c r="L16" s="134">
        <v>0</v>
      </c>
      <c r="M16" s="134">
        <v>39991.25</v>
      </c>
      <c r="N16" s="134">
        <v>0</v>
      </c>
      <c r="O16" s="134">
        <v>274339.97500000003</v>
      </c>
      <c r="P16" s="140">
        <v>274339.97500000003</v>
      </c>
      <c r="Q16" s="68"/>
    </row>
    <row r="17" spans="1:17" ht="51">
      <c r="A17" s="68">
        <v>291</v>
      </c>
      <c r="B17" s="68">
        <v>1</v>
      </c>
      <c r="C17" s="69" t="s">
        <v>119</v>
      </c>
      <c r="D17" s="108">
        <v>45693</v>
      </c>
      <c r="E17" s="68">
        <v>303</v>
      </c>
      <c r="F17" s="68" t="s">
        <v>2819</v>
      </c>
      <c r="G17" s="106" t="s">
        <v>2820</v>
      </c>
      <c r="H17" s="68"/>
      <c r="I17" s="68"/>
      <c r="J17" s="68"/>
      <c r="K17" s="68"/>
      <c r="L17" s="134">
        <v>3199434.92</v>
      </c>
      <c r="M17" s="134">
        <v>0</v>
      </c>
      <c r="N17" s="134">
        <v>21948123.551199999</v>
      </c>
      <c r="O17" s="134">
        <v>0</v>
      </c>
      <c r="P17" s="140">
        <v>21948123.551199999</v>
      </c>
      <c r="Q17" s="68"/>
    </row>
    <row r="18" spans="1:17" ht="51">
      <c r="A18" s="68" t="s">
        <v>541</v>
      </c>
      <c r="B18" s="68">
        <v>2</v>
      </c>
      <c r="C18" s="69" t="s">
        <v>590</v>
      </c>
      <c r="D18" s="108">
        <v>45693</v>
      </c>
      <c r="E18" s="68">
        <v>303</v>
      </c>
      <c r="F18" s="68" t="s">
        <v>1480</v>
      </c>
      <c r="G18" s="106" t="s">
        <v>2820</v>
      </c>
      <c r="H18" s="68"/>
      <c r="I18" s="68"/>
      <c r="J18" s="68"/>
      <c r="K18" s="68"/>
      <c r="L18" s="134">
        <v>0</v>
      </c>
      <c r="M18" s="134">
        <v>3199434.92</v>
      </c>
      <c r="N18" s="134">
        <v>0</v>
      </c>
      <c r="O18" s="134">
        <v>21948123.551199999</v>
      </c>
      <c r="P18" s="140">
        <v>21948123.551199999</v>
      </c>
      <c r="Q18" s="68"/>
    </row>
    <row r="19" spans="1:17" ht="51">
      <c r="A19" s="68">
        <v>291</v>
      </c>
      <c r="B19" s="68">
        <v>1</v>
      </c>
      <c r="C19" s="69" t="s">
        <v>119</v>
      </c>
      <c r="D19" s="108">
        <v>45693</v>
      </c>
      <c r="E19" s="68">
        <v>305</v>
      </c>
      <c r="F19" s="68" t="s">
        <v>2784</v>
      </c>
      <c r="G19" s="106" t="s">
        <v>2821</v>
      </c>
      <c r="H19" s="68"/>
      <c r="I19" s="68"/>
      <c r="J19" s="68"/>
      <c r="K19" s="68"/>
      <c r="L19" s="134">
        <v>1500000</v>
      </c>
      <c r="M19" s="134">
        <v>0</v>
      </c>
      <c r="N19" s="134">
        <v>10290000</v>
      </c>
      <c r="O19" s="134">
        <v>0</v>
      </c>
      <c r="P19" s="140">
        <v>10290000</v>
      </c>
      <c r="Q19" s="68"/>
    </row>
    <row r="20" spans="1:17" ht="51">
      <c r="A20" s="68" t="s">
        <v>541</v>
      </c>
      <c r="B20" s="68">
        <v>2</v>
      </c>
      <c r="C20" s="69" t="s">
        <v>590</v>
      </c>
      <c r="D20" s="108">
        <v>45693</v>
      </c>
      <c r="E20" s="68">
        <v>305</v>
      </c>
      <c r="F20" s="68" t="s">
        <v>1480</v>
      </c>
      <c r="G20" s="106" t="s">
        <v>2821</v>
      </c>
      <c r="H20" s="68"/>
      <c r="I20" s="68"/>
      <c r="J20" s="68"/>
      <c r="K20" s="68"/>
      <c r="L20" s="134">
        <v>0</v>
      </c>
      <c r="M20" s="134">
        <v>1500000</v>
      </c>
      <c r="N20" s="134">
        <v>0</v>
      </c>
      <c r="O20" s="134">
        <v>10290000</v>
      </c>
      <c r="P20" s="140">
        <v>10290000</v>
      </c>
      <c r="Q20" s="68"/>
    </row>
    <row r="21" spans="1:17" ht="51">
      <c r="A21" s="68">
        <v>291</v>
      </c>
      <c r="B21" s="68">
        <v>1</v>
      </c>
      <c r="C21" s="69" t="s">
        <v>119</v>
      </c>
      <c r="D21" s="108">
        <v>45693</v>
      </c>
      <c r="E21" s="68">
        <v>307</v>
      </c>
      <c r="F21" s="68" t="s">
        <v>2822</v>
      </c>
      <c r="G21" s="106" t="s">
        <v>2823</v>
      </c>
      <c r="H21" s="68"/>
      <c r="I21" s="68"/>
      <c r="J21" s="68"/>
      <c r="K21" s="68"/>
      <c r="L21" s="134">
        <v>263005</v>
      </c>
      <c r="M21" s="134">
        <v>0</v>
      </c>
      <c r="N21" s="134">
        <v>1804214.3</v>
      </c>
      <c r="O21" s="134">
        <v>0</v>
      </c>
      <c r="P21" s="140">
        <v>1804214.3</v>
      </c>
      <c r="Q21" s="68"/>
    </row>
    <row r="22" spans="1:17" ht="51">
      <c r="A22" s="68" t="s">
        <v>541</v>
      </c>
      <c r="B22" s="68">
        <v>2</v>
      </c>
      <c r="C22" s="69" t="s">
        <v>590</v>
      </c>
      <c r="D22" s="108">
        <v>45693</v>
      </c>
      <c r="E22" s="68">
        <v>307</v>
      </c>
      <c r="F22" s="68" t="s">
        <v>1480</v>
      </c>
      <c r="G22" s="106" t="s">
        <v>2823</v>
      </c>
      <c r="H22" s="68"/>
      <c r="I22" s="68"/>
      <c r="J22" s="68"/>
      <c r="K22" s="68"/>
      <c r="L22" s="134">
        <v>0</v>
      </c>
      <c r="M22" s="134">
        <v>263005</v>
      </c>
      <c r="N22" s="134">
        <v>0</v>
      </c>
      <c r="O22" s="134">
        <v>1804214.3</v>
      </c>
      <c r="P22" s="140">
        <v>1804214.3</v>
      </c>
      <c r="Q22" s="68"/>
    </row>
    <row r="23" spans="1:17" ht="51">
      <c r="A23" s="68">
        <v>291</v>
      </c>
      <c r="B23" s="68">
        <v>8</v>
      </c>
      <c r="C23" s="69" t="s">
        <v>119</v>
      </c>
      <c r="D23" s="108">
        <v>45693</v>
      </c>
      <c r="E23" s="68">
        <v>308</v>
      </c>
      <c r="F23" s="68" t="s">
        <v>2782</v>
      </c>
      <c r="G23" s="106" t="s">
        <v>2824</v>
      </c>
      <c r="H23" s="68"/>
      <c r="I23" s="68"/>
      <c r="J23" s="68"/>
      <c r="K23" s="68"/>
      <c r="L23" s="134">
        <v>1200000</v>
      </c>
      <c r="M23" s="134">
        <v>0</v>
      </c>
      <c r="N23" s="134">
        <v>8232000</v>
      </c>
      <c r="O23" s="134">
        <v>0</v>
      </c>
      <c r="P23" s="140">
        <v>8232000</v>
      </c>
      <c r="Q23" s="68"/>
    </row>
    <row r="24" spans="1:17" ht="51">
      <c r="A24" s="68" t="s">
        <v>541</v>
      </c>
      <c r="B24" s="68">
        <v>2</v>
      </c>
      <c r="C24" s="69" t="s">
        <v>590</v>
      </c>
      <c r="D24" s="108">
        <v>45693</v>
      </c>
      <c r="E24" s="68">
        <v>308</v>
      </c>
      <c r="F24" s="68" t="s">
        <v>1480</v>
      </c>
      <c r="G24" s="106" t="s">
        <v>2824</v>
      </c>
      <c r="H24" s="68"/>
      <c r="I24" s="68"/>
      <c r="J24" s="68"/>
      <c r="K24" s="68"/>
      <c r="L24" s="134">
        <v>0</v>
      </c>
      <c r="M24" s="134">
        <v>1200000</v>
      </c>
      <c r="N24" s="134">
        <v>0</v>
      </c>
      <c r="O24" s="134">
        <v>8232000</v>
      </c>
      <c r="P24" s="140">
        <v>8232000</v>
      </c>
      <c r="Q24" s="68"/>
    </row>
    <row r="25" spans="1:17" ht="51">
      <c r="A25" s="68">
        <v>291</v>
      </c>
      <c r="B25" s="68">
        <v>3</v>
      </c>
      <c r="C25" s="69" t="s">
        <v>119</v>
      </c>
      <c r="D25" s="108">
        <v>45693</v>
      </c>
      <c r="E25" s="68">
        <v>314</v>
      </c>
      <c r="F25" s="68" t="s">
        <v>2165</v>
      </c>
      <c r="G25" s="106" t="s">
        <v>2825</v>
      </c>
      <c r="H25" s="68"/>
      <c r="I25" s="68"/>
      <c r="J25" s="68"/>
      <c r="K25" s="68"/>
      <c r="L25" s="134">
        <v>10000000</v>
      </c>
      <c r="M25" s="134">
        <v>0</v>
      </c>
      <c r="N25" s="134">
        <v>68600000</v>
      </c>
      <c r="O25" s="134">
        <v>0</v>
      </c>
      <c r="P25" s="140">
        <v>68600000</v>
      </c>
      <c r="Q25" s="68"/>
    </row>
    <row r="26" spans="1:17" ht="51">
      <c r="A26" s="68" t="s">
        <v>541</v>
      </c>
      <c r="B26" s="68">
        <v>2</v>
      </c>
      <c r="C26" s="69" t="s">
        <v>590</v>
      </c>
      <c r="D26" s="108">
        <v>45693</v>
      </c>
      <c r="E26" s="68">
        <v>314</v>
      </c>
      <c r="F26" s="68" t="s">
        <v>1480</v>
      </c>
      <c r="G26" s="106" t="s">
        <v>2825</v>
      </c>
      <c r="H26" s="68"/>
      <c r="I26" s="68"/>
      <c r="J26" s="68"/>
      <c r="K26" s="68"/>
      <c r="L26" s="134">
        <v>0</v>
      </c>
      <c r="M26" s="134">
        <v>10000000</v>
      </c>
      <c r="N26" s="134">
        <v>0</v>
      </c>
      <c r="O26" s="134">
        <v>68600000</v>
      </c>
      <c r="P26" s="140">
        <v>68600000</v>
      </c>
      <c r="Q26" s="68"/>
    </row>
    <row r="27" spans="1:17" ht="51">
      <c r="A27" s="68">
        <v>291</v>
      </c>
      <c r="B27" s="68">
        <v>1</v>
      </c>
      <c r="C27" s="69" t="s">
        <v>119</v>
      </c>
      <c r="D27" s="108">
        <v>45693</v>
      </c>
      <c r="E27" s="68">
        <v>315</v>
      </c>
      <c r="F27" s="68" t="s">
        <v>2826</v>
      </c>
      <c r="G27" s="106" t="s">
        <v>2827</v>
      </c>
      <c r="H27" s="68"/>
      <c r="I27" s="68"/>
      <c r="J27" s="68"/>
      <c r="K27" s="68"/>
      <c r="L27" s="134">
        <v>3000000</v>
      </c>
      <c r="M27" s="134">
        <v>0</v>
      </c>
      <c r="N27" s="134">
        <v>20580000</v>
      </c>
      <c r="O27" s="134">
        <v>0</v>
      </c>
      <c r="P27" s="140">
        <v>20580000</v>
      </c>
      <c r="Q27" s="68"/>
    </row>
    <row r="28" spans="1:17" ht="51">
      <c r="A28" s="68" t="s">
        <v>541</v>
      </c>
      <c r="B28" s="68">
        <v>2</v>
      </c>
      <c r="C28" s="69" t="s">
        <v>590</v>
      </c>
      <c r="D28" s="108">
        <v>45693</v>
      </c>
      <c r="E28" s="68">
        <v>315</v>
      </c>
      <c r="F28" s="68" t="s">
        <v>1480</v>
      </c>
      <c r="G28" s="106" t="s">
        <v>2827</v>
      </c>
      <c r="H28" s="68"/>
      <c r="I28" s="68"/>
      <c r="J28" s="68"/>
      <c r="K28" s="68"/>
      <c r="L28" s="134">
        <v>0</v>
      </c>
      <c r="M28" s="134">
        <v>3000000</v>
      </c>
      <c r="N28" s="134">
        <v>0</v>
      </c>
      <c r="O28" s="134">
        <v>20580000</v>
      </c>
      <c r="P28" s="140">
        <v>20580000</v>
      </c>
      <c r="Q28" s="68"/>
    </row>
    <row r="29" spans="1:17" ht="51">
      <c r="A29" s="68" t="s">
        <v>541</v>
      </c>
      <c r="B29" s="68">
        <v>2</v>
      </c>
      <c r="C29" s="69" t="s">
        <v>590</v>
      </c>
      <c r="D29" s="108">
        <v>45694</v>
      </c>
      <c r="E29" s="68">
        <v>327</v>
      </c>
      <c r="F29" s="68" t="s">
        <v>1480</v>
      </c>
      <c r="G29" s="106" t="s">
        <v>2828</v>
      </c>
      <c r="H29" s="68"/>
      <c r="I29" s="68"/>
      <c r="J29" s="68"/>
      <c r="K29" s="68"/>
      <c r="L29" s="134">
        <v>0</v>
      </c>
      <c r="M29" s="134">
        <v>1500000</v>
      </c>
      <c r="N29" s="134">
        <v>0</v>
      </c>
      <c r="O29" s="134">
        <v>10290000</v>
      </c>
      <c r="P29" s="140">
        <v>10290000</v>
      </c>
      <c r="Q29" s="68"/>
    </row>
    <row r="30" spans="1:17" ht="51">
      <c r="A30" s="68">
        <v>291</v>
      </c>
      <c r="B30" s="68">
        <v>8</v>
      </c>
      <c r="C30" s="69" t="s">
        <v>119</v>
      </c>
      <c r="D30" s="108">
        <v>45694</v>
      </c>
      <c r="E30" s="68">
        <v>329</v>
      </c>
      <c r="F30" s="68" t="s">
        <v>2782</v>
      </c>
      <c r="G30" s="106" t="s">
        <v>2829</v>
      </c>
      <c r="H30" s="68"/>
      <c r="I30" s="68"/>
      <c r="J30" s="68"/>
      <c r="K30" s="68"/>
      <c r="L30" s="134">
        <v>1000000</v>
      </c>
      <c r="M30" s="134">
        <v>0</v>
      </c>
      <c r="N30" s="134">
        <v>6860000</v>
      </c>
      <c r="O30" s="134">
        <v>0</v>
      </c>
      <c r="P30" s="140">
        <v>6860000</v>
      </c>
      <c r="Q30" s="68"/>
    </row>
    <row r="31" spans="1:17" ht="51">
      <c r="A31" s="68" t="s">
        <v>541</v>
      </c>
      <c r="B31" s="68">
        <v>2</v>
      </c>
      <c r="C31" s="69" t="s">
        <v>590</v>
      </c>
      <c r="D31" s="108">
        <v>45694</v>
      </c>
      <c r="E31" s="68">
        <v>329</v>
      </c>
      <c r="F31" s="68" t="s">
        <v>1480</v>
      </c>
      <c r="G31" s="106" t="s">
        <v>2829</v>
      </c>
      <c r="H31" s="68"/>
      <c r="I31" s="68"/>
      <c r="J31" s="68"/>
      <c r="K31" s="68"/>
      <c r="L31" s="134">
        <v>0</v>
      </c>
      <c r="M31" s="134">
        <v>1000000</v>
      </c>
      <c r="N31" s="134">
        <v>0</v>
      </c>
      <c r="O31" s="134">
        <v>6860000</v>
      </c>
      <c r="P31" s="140">
        <v>6860000</v>
      </c>
      <c r="Q31" s="68"/>
    </row>
    <row r="32" spans="1:17" ht="51">
      <c r="A32" s="68">
        <v>291</v>
      </c>
      <c r="B32" s="68">
        <v>1</v>
      </c>
      <c r="C32" s="69" t="s">
        <v>119</v>
      </c>
      <c r="D32" s="108">
        <v>45694</v>
      </c>
      <c r="E32" s="68">
        <v>331</v>
      </c>
      <c r="F32" s="68" t="s">
        <v>2830</v>
      </c>
      <c r="G32" s="106" t="s">
        <v>2831</v>
      </c>
      <c r="H32" s="68"/>
      <c r="I32" s="68"/>
      <c r="J32" s="68"/>
      <c r="K32" s="68"/>
      <c r="L32" s="134">
        <v>1437621.63</v>
      </c>
      <c r="M32" s="134">
        <v>0</v>
      </c>
      <c r="N32" s="134">
        <v>9862084.3817999996</v>
      </c>
      <c r="O32" s="134">
        <v>0</v>
      </c>
      <c r="P32" s="140">
        <v>9862084.3817999996</v>
      </c>
      <c r="Q32" s="68"/>
    </row>
    <row r="33" spans="1:17" ht="51">
      <c r="A33" s="68" t="s">
        <v>541</v>
      </c>
      <c r="B33" s="68">
        <v>2</v>
      </c>
      <c r="C33" s="69" t="s">
        <v>590</v>
      </c>
      <c r="D33" s="108">
        <v>45694</v>
      </c>
      <c r="E33" s="68">
        <v>331</v>
      </c>
      <c r="F33" s="68" t="s">
        <v>1480</v>
      </c>
      <c r="G33" s="106" t="s">
        <v>2831</v>
      </c>
      <c r="H33" s="68"/>
      <c r="I33" s="68"/>
      <c r="J33" s="68"/>
      <c r="K33" s="68"/>
      <c r="L33" s="134">
        <v>0</v>
      </c>
      <c r="M33" s="134">
        <v>1437621.63</v>
      </c>
      <c r="N33" s="134">
        <v>0</v>
      </c>
      <c r="O33" s="134">
        <v>9862084.3817999996</v>
      </c>
      <c r="P33" s="140">
        <v>9862084.3817999996</v>
      </c>
      <c r="Q33" s="68"/>
    </row>
    <row r="34" spans="1:17" ht="51">
      <c r="A34" s="68">
        <v>291</v>
      </c>
      <c r="B34" s="68">
        <v>1</v>
      </c>
      <c r="C34" s="69" t="s">
        <v>119</v>
      </c>
      <c r="D34" s="108">
        <v>45695</v>
      </c>
      <c r="E34" s="68">
        <v>343</v>
      </c>
      <c r="F34" s="68" t="s">
        <v>2822</v>
      </c>
      <c r="G34" s="106" t="s">
        <v>2832</v>
      </c>
      <c r="H34" s="68"/>
      <c r="I34" s="68"/>
      <c r="J34" s="68"/>
      <c r="K34" s="68"/>
      <c r="L34" s="134">
        <v>472162.97</v>
      </c>
      <c r="M34" s="134">
        <v>0</v>
      </c>
      <c r="N34" s="134">
        <v>3239037.9742000001</v>
      </c>
      <c r="O34" s="134">
        <v>0</v>
      </c>
      <c r="P34" s="140">
        <v>3239037.9742000001</v>
      </c>
      <c r="Q34" s="68"/>
    </row>
    <row r="35" spans="1:17" ht="51">
      <c r="A35" s="68" t="s">
        <v>541</v>
      </c>
      <c r="B35" s="68">
        <v>2</v>
      </c>
      <c r="C35" s="69" t="s">
        <v>590</v>
      </c>
      <c r="D35" s="108">
        <v>45695</v>
      </c>
      <c r="E35" s="68">
        <v>343</v>
      </c>
      <c r="F35" s="68" t="s">
        <v>1480</v>
      </c>
      <c r="G35" s="106" t="s">
        <v>2832</v>
      </c>
      <c r="H35" s="68"/>
      <c r="I35" s="68"/>
      <c r="J35" s="68"/>
      <c r="K35" s="68"/>
      <c r="L35" s="134">
        <v>0</v>
      </c>
      <c r="M35" s="134">
        <v>472162.97</v>
      </c>
      <c r="N35" s="134">
        <v>0</v>
      </c>
      <c r="O35" s="134">
        <v>3239037.9742000001</v>
      </c>
      <c r="P35" s="140">
        <v>3239037.9742000001</v>
      </c>
      <c r="Q35" s="68"/>
    </row>
    <row r="36" spans="1:17" ht="51">
      <c r="A36" s="68">
        <v>291</v>
      </c>
      <c r="B36" s="68">
        <v>1</v>
      </c>
      <c r="C36" s="69" t="s">
        <v>119</v>
      </c>
      <c r="D36" s="108">
        <v>45702</v>
      </c>
      <c r="E36" s="68">
        <v>403</v>
      </c>
      <c r="F36" s="68" t="s">
        <v>2826</v>
      </c>
      <c r="G36" s="106" t="s">
        <v>2833</v>
      </c>
      <c r="H36" s="68"/>
      <c r="I36" s="68"/>
      <c r="J36" s="68"/>
      <c r="K36" s="68"/>
      <c r="L36" s="134">
        <v>3000000</v>
      </c>
      <c r="M36" s="134">
        <v>0</v>
      </c>
      <c r="N36" s="134">
        <v>20580000</v>
      </c>
      <c r="O36" s="134">
        <v>0</v>
      </c>
      <c r="P36" s="140">
        <v>20580000</v>
      </c>
      <c r="Q36" s="68"/>
    </row>
    <row r="37" spans="1:17" ht="51">
      <c r="A37" s="68" t="s">
        <v>541</v>
      </c>
      <c r="B37" s="68">
        <v>2</v>
      </c>
      <c r="C37" s="69" t="s">
        <v>590</v>
      </c>
      <c r="D37" s="108">
        <v>45702</v>
      </c>
      <c r="E37" s="68">
        <v>403</v>
      </c>
      <c r="F37" s="68" t="s">
        <v>1480</v>
      </c>
      <c r="G37" s="106" t="s">
        <v>2833</v>
      </c>
      <c r="H37" s="68"/>
      <c r="I37" s="68"/>
      <c r="J37" s="68"/>
      <c r="K37" s="68"/>
      <c r="L37" s="134">
        <v>0</v>
      </c>
      <c r="M37" s="134">
        <v>3000000</v>
      </c>
      <c r="N37" s="134">
        <v>0</v>
      </c>
      <c r="O37" s="134">
        <v>20580000</v>
      </c>
      <c r="P37" s="140">
        <v>20580000</v>
      </c>
      <c r="Q37" s="68"/>
    </row>
    <row r="38" spans="1:17" ht="51">
      <c r="A38" s="68">
        <v>46</v>
      </c>
      <c r="B38" s="68">
        <v>5</v>
      </c>
      <c r="C38" s="69" t="s">
        <v>1367</v>
      </c>
      <c r="D38" s="108">
        <v>45706</v>
      </c>
      <c r="E38" s="68">
        <v>421</v>
      </c>
      <c r="F38" s="68" t="s">
        <v>2802</v>
      </c>
      <c r="G38" s="106" t="s">
        <v>2834</v>
      </c>
      <c r="H38" s="68"/>
      <c r="I38" s="68"/>
      <c r="J38" s="68"/>
      <c r="K38" s="68"/>
      <c r="L38" s="134">
        <v>81128.42</v>
      </c>
      <c r="M38" s="134">
        <v>0</v>
      </c>
      <c r="N38" s="134">
        <v>556540.96120000002</v>
      </c>
      <c r="O38" s="134">
        <v>0</v>
      </c>
      <c r="P38" s="140">
        <v>556540.96120000002</v>
      </c>
      <c r="Q38" s="68"/>
    </row>
    <row r="39" spans="1:17" ht="51">
      <c r="A39" s="68" t="s">
        <v>541</v>
      </c>
      <c r="B39" s="68">
        <v>2</v>
      </c>
      <c r="C39" s="69" t="s">
        <v>590</v>
      </c>
      <c r="D39" s="108">
        <v>45706</v>
      </c>
      <c r="E39" s="68">
        <v>421</v>
      </c>
      <c r="F39" s="68" t="s">
        <v>1480</v>
      </c>
      <c r="G39" s="106" t="s">
        <v>2834</v>
      </c>
      <c r="H39" s="68"/>
      <c r="I39" s="68"/>
      <c r="J39" s="68"/>
      <c r="K39" s="68"/>
      <c r="L39" s="134">
        <v>0</v>
      </c>
      <c r="M39" s="134">
        <v>81128.42</v>
      </c>
      <c r="N39" s="134">
        <v>0</v>
      </c>
      <c r="O39" s="134">
        <v>556540.96120000002</v>
      </c>
      <c r="P39" s="140">
        <v>556540.96120000002</v>
      </c>
      <c r="Q39" s="68"/>
    </row>
    <row r="40" spans="1:17" ht="51">
      <c r="A40" s="68" t="s">
        <v>541</v>
      </c>
      <c r="B40" s="68">
        <v>2</v>
      </c>
      <c r="C40" s="69" t="s">
        <v>590</v>
      </c>
      <c r="D40" s="108">
        <v>45714</v>
      </c>
      <c r="E40" s="68">
        <v>517</v>
      </c>
      <c r="F40" s="68" t="s">
        <v>1480</v>
      </c>
      <c r="G40" s="106" t="s">
        <v>2835</v>
      </c>
      <c r="H40" s="68"/>
      <c r="I40" s="68"/>
      <c r="J40" s="68"/>
      <c r="K40" s="68"/>
      <c r="L40" s="134">
        <v>0</v>
      </c>
      <c r="M40" s="134">
        <v>2000000</v>
      </c>
      <c r="N40" s="134">
        <v>0</v>
      </c>
      <c r="O40" s="134">
        <v>13720000</v>
      </c>
      <c r="P40" s="140">
        <v>13720000</v>
      </c>
      <c r="Q40" s="68"/>
    </row>
    <row r="41" spans="1:17" ht="51">
      <c r="A41" s="68" t="s">
        <v>541</v>
      </c>
      <c r="B41" s="68">
        <v>2</v>
      </c>
      <c r="C41" s="69" t="s">
        <v>590</v>
      </c>
      <c r="D41" s="108">
        <v>45715</v>
      </c>
      <c r="E41" s="68">
        <v>531</v>
      </c>
      <c r="F41" s="68" t="s">
        <v>1480</v>
      </c>
      <c r="G41" s="106" t="s">
        <v>2836</v>
      </c>
      <c r="H41" s="68"/>
      <c r="I41" s="68"/>
      <c r="J41" s="68"/>
      <c r="K41" s="68"/>
      <c r="L41" s="134">
        <v>0</v>
      </c>
      <c r="M41" s="134">
        <v>1000000</v>
      </c>
      <c r="N41" s="134">
        <v>0</v>
      </c>
      <c r="O41" s="134">
        <v>6860000</v>
      </c>
      <c r="P41" s="140">
        <v>6860000</v>
      </c>
      <c r="Q41" s="68"/>
    </row>
    <row r="42" spans="1:17" ht="51">
      <c r="A42" s="68">
        <v>86</v>
      </c>
      <c r="B42" s="68">
        <v>4</v>
      </c>
      <c r="C42" s="69" t="s">
        <v>50</v>
      </c>
      <c r="D42" s="108">
        <v>45715</v>
      </c>
      <c r="E42" s="68">
        <v>542</v>
      </c>
      <c r="F42" s="68" t="s">
        <v>2837</v>
      </c>
      <c r="G42" s="106" t="s">
        <v>2838</v>
      </c>
      <c r="H42" s="68"/>
      <c r="I42" s="68"/>
      <c r="J42" s="68"/>
      <c r="K42" s="68"/>
      <c r="L42" s="134">
        <v>220792.25</v>
      </c>
      <c r="M42" s="134">
        <v>0</v>
      </c>
      <c r="N42" s="134">
        <v>1514634.835</v>
      </c>
      <c r="O42" s="134">
        <v>0</v>
      </c>
      <c r="P42" s="140">
        <v>1514634.835</v>
      </c>
      <c r="Q42" s="68"/>
    </row>
    <row r="43" spans="1:17" ht="51">
      <c r="A43" s="68" t="s">
        <v>541</v>
      </c>
      <c r="B43" s="68">
        <v>2</v>
      </c>
      <c r="C43" s="69" t="s">
        <v>590</v>
      </c>
      <c r="D43" s="108">
        <v>45715</v>
      </c>
      <c r="E43" s="68">
        <v>542</v>
      </c>
      <c r="F43" s="68" t="s">
        <v>1480</v>
      </c>
      <c r="G43" s="106" t="s">
        <v>2838</v>
      </c>
      <c r="H43" s="68"/>
      <c r="I43" s="68"/>
      <c r="J43" s="68"/>
      <c r="K43" s="68"/>
      <c r="L43" s="134">
        <v>0</v>
      </c>
      <c r="M43" s="134">
        <v>220792.25</v>
      </c>
      <c r="N43" s="134">
        <v>0</v>
      </c>
      <c r="O43" s="134">
        <v>1514634.835</v>
      </c>
      <c r="P43" s="140">
        <v>1514634.835</v>
      </c>
      <c r="Q43" s="68"/>
    </row>
    <row r="44" spans="1:17" ht="51">
      <c r="A44" s="68">
        <v>291</v>
      </c>
      <c r="B44" s="68">
        <v>8</v>
      </c>
      <c r="C44" s="69" t="s">
        <v>119</v>
      </c>
      <c r="D44" s="108">
        <v>45716</v>
      </c>
      <c r="E44" s="68">
        <v>550</v>
      </c>
      <c r="F44" s="68" t="s">
        <v>2782</v>
      </c>
      <c r="G44" s="106" t="s">
        <v>2839</v>
      </c>
      <c r="H44" s="68"/>
      <c r="I44" s="68"/>
      <c r="J44" s="68"/>
      <c r="K44" s="68"/>
      <c r="L44" s="134">
        <v>1700000</v>
      </c>
      <c r="M44" s="134">
        <v>0</v>
      </c>
      <c r="N44" s="134">
        <v>11662000</v>
      </c>
      <c r="O44" s="134">
        <v>0</v>
      </c>
      <c r="P44" s="140">
        <v>11662000</v>
      </c>
      <c r="Q44" s="68"/>
    </row>
    <row r="45" spans="1:17" ht="51">
      <c r="A45" s="68" t="s">
        <v>541</v>
      </c>
      <c r="B45" s="68">
        <v>2</v>
      </c>
      <c r="C45" s="69" t="s">
        <v>590</v>
      </c>
      <c r="D45" s="108">
        <v>45716</v>
      </c>
      <c r="E45" s="68">
        <v>550</v>
      </c>
      <c r="F45" s="68" t="s">
        <v>1480</v>
      </c>
      <c r="G45" s="106" t="s">
        <v>2839</v>
      </c>
      <c r="H45" s="68"/>
      <c r="I45" s="68"/>
      <c r="J45" s="68"/>
      <c r="K45" s="68"/>
      <c r="L45" s="134">
        <v>0</v>
      </c>
      <c r="M45" s="134">
        <v>1700000</v>
      </c>
      <c r="N45" s="134">
        <v>0</v>
      </c>
      <c r="O45" s="134">
        <v>11662000</v>
      </c>
      <c r="P45" s="140">
        <v>11662000</v>
      </c>
      <c r="Q45" s="68"/>
    </row>
    <row r="46" spans="1:17" ht="51">
      <c r="A46" s="68">
        <v>291</v>
      </c>
      <c r="B46" s="68">
        <v>1</v>
      </c>
      <c r="C46" s="69" t="s">
        <v>119</v>
      </c>
      <c r="D46" s="108">
        <v>45716</v>
      </c>
      <c r="E46" s="68">
        <v>552</v>
      </c>
      <c r="F46" s="68" t="s">
        <v>2822</v>
      </c>
      <c r="G46" s="106" t="s">
        <v>2840</v>
      </c>
      <c r="H46" s="68"/>
      <c r="I46" s="68"/>
      <c r="J46" s="68"/>
      <c r="K46" s="68"/>
      <c r="L46" s="134">
        <v>1265525.43</v>
      </c>
      <c r="M46" s="134">
        <v>0</v>
      </c>
      <c r="N46" s="134">
        <v>8681504.4497999996</v>
      </c>
      <c r="O46" s="134">
        <v>0</v>
      </c>
      <c r="P46" s="140">
        <v>8681504.4497999996</v>
      </c>
      <c r="Q46" s="68"/>
    </row>
    <row r="47" spans="1:17" ht="51">
      <c r="A47" s="68" t="s">
        <v>541</v>
      </c>
      <c r="B47" s="68">
        <v>2</v>
      </c>
      <c r="C47" s="69" t="s">
        <v>590</v>
      </c>
      <c r="D47" s="108">
        <v>45716</v>
      </c>
      <c r="E47" s="68">
        <v>552</v>
      </c>
      <c r="F47" s="68" t="s">
        <v>1480</v>
      </c>
      <c r="G47" s="106" t="s">
        <v>2840</v>
      </c>
      <c r="H47" s="68"/>
      <c r="I47" s="68"/>
      <c r="J47" s="68"/>
      <c r="K47" s="68"/>
      <c r="L47" s="134">
        <v>0</v>
      </c>
      <c r="M47" s="134">
        <v>1265525.43</v>
      </c>
      <c r="N47" s="134">
        <v>0</v>
      </c>
      <c r="O47" s="134">
        <v>8681504.4497999996</v>
      </c>
      <c r="P47" s="140">
        <v>8681504.4497999996</v>
      </c>
      <c r="Q47" s="68"/>
    </row>
    <row r="48" spans="1:17" ht="63.75">
      <c r="A48" s="68">
        <v>291</v>
      </c>
      <c r="B48" s="68">
        <v>1</v>
      </c>
      <c r="C48" s="69" t="s">
        <v>119</v>
      </c>
      <c r="D48" s="108">
        <v>45722</v>
      </c>
      <c r="E48" s="68">
        <v>572</v>
      </c>
      <c r="F48" s="68" t="s">
        <v>2826</v>
      </c>
      <c r="G48" s="106" t="s">
        <v>3872</v>
      </c>
      <c r="H48" s="68"/>
      <c r="I48" s="68"/>
      <c r="J48" s="68"/>
      <c r="K48" s="68"/>
      <c r="L48" s="134">
        <v>2000000</v>
      </c>
      <c r="M48" s="134">
        <v>0</v>
      </c>
      <c r="N48" s="134">
        <v>13720000</v>
      </c>
      <c r="O48" s="134">
        <v>0</v>
      </c>
      <c r="P48" s="140">
        <v>13720000</v>
      </c>
      <c r="Q48" s="68"/>
    </row>
    <row r="49" spans="1:17" ht="63.75">
      <c r="A49" s="68" t="s">
        <v>541</v>
      </c>
      <c r="B49" s="68">
        <v>2</v>
      </c>
      <c r="C49" s="69" t="s">
        <v>590</v>
      </c>
      <c r="D49" s="108">
        <v>45722</v>
      </c>
      <c r="E49" s="68">
        <v>572</v>
      </c>
      <c r="F49" s="68" t="s">
        <v>1480</v>
      </c>
      <c r="G49" s="106" t="s">
        <v>3872</v>
      </c>
      <c r="H49" s="68"/>
      <c r="I49" s="68"/>
      <c r="J49" s="68"/>
      <c r="K49" s="68"/>
      <c r="L49" s="134">
        <v>0</v>
      </c>
      <c r="M49" s="134">
        <v>2000000</v>
      </c>
      <c r="N49" s="134">
        <v>0</v>
      </c>
      <c r="O49" s="134">
        <v>13720000</v>
      </c>
      <c r="P49" s="140">
        <v>13720000</v>
      </c>
      <c r="Q49" s="68"/>
    </row>
    <row r="50" spans="1:17" ht="63.75">
      <c r="A50" s="68">
        <v>291</v>
      </c>
      <c r="B50" s="68">
        <v>1</v>
      </c>
      <c r="C50" s="69" t="s">
        <v>119</v>
      </c>
      <c r="D50" s="108">
        <v>45722</v>
      </c>
      <c r="E50" s="68">
        <v>574</v>
      </c>
      <c r="F50" s="68" t="s">
        <v>2819</v>
      </c>
      <c r="G50" s="106" t="s">
        <v>3873</v>
      </c>
      <c r="H50" s="68"/>
      <c r="I50" s="68"/>
      <c r="J50" s="68"/>
      <c r="K50" s="68"/>
      <c r="L50" s="134">
        <v>1443910.54</v>
      </c>
      <c r="M50" s="134">
        <v>0</v>
      </c>
      <c r="N50" s="134">
        <v>9905226.3044000007</v>
      </c>
      <c r="O50" s="134">
        <v>0</v>
      </c>
      <c r="P50" s="140">
        <v>9905226.3044000007</v>
      </c>
      <c r="Q50" s="68"/>
    </row>
    <row r="51" spans="1:17" ht="63.75">
      <c r="A51" s="68" t="s">
        <v>541</v>
      </c>
      <c r="B51" s="68">
        <v>2</v>
      </c>
      <c r="C51" s="69" t="s">
        <v>590</v>
      </c>
      <c r="D51" s="108">
        <v>45722</v>
      </c>
      <c r="E51" s="68">
        <v>574</v>
      </c>
      <c r="F51" s="68" t="s">
        <v>1480</v>
      </c>
      <c r="G51" s="106" t="s">
        <v>3873</v>
      </c>
      <c r="H51" s="68"/>
      <c r="I51" s="68"/>
      <c r="J51" s="68"/>
      <c r="K51" s="68"/>
      <c r="L51" s="134">
        <v>0</v>
      </c>
      <c r="M51" s="134">
        <v>1443910.54</v>
      </c>
      <c r="N51" s="134">
        <v>0</v>
      </c>
      <c r="O51" s="134">
        <v>9905226.3044000007</v>
      </c>
      <c r="P51" s="140">
        <v>9905226.3044000007</v>
      </c>
      <c r="Q51" s="68"/>
    </row>
    <row r="52" spans="1:17" ht="51">
      <c r="A52" s="68">
        <v>253</v>
      </c>
      <c r="B52" s="68">
        <v>1</v>
      </c>
      <c r="C52" s="69" t="s">
        <v>104</v>
      </c>
      <c r="D52" s="108">
        <v>45729</v>
      </c>
      <c r="E52" s="68">
        <v>663</v>
      </c>
      <c r="F52" s="68" t="s">
        <v>3874</v>
      </c>
      <c r="G52" s="106" t="s">
        <v>3875</v>
      </c>
      <c r="H52" s="68"/>
      <c r="I52" s="68"/>
      <c r="J52" s="68"/>
      <c r="K52" s="68"/>
      <c r="L52" s="134">
        <v>2000000</v>
      </c>
      <c r="M52" s="134">
        <v>0</v>
      </c>
      <c r="N52" s="134">
        <v>13720000</v>
      </c>
      <c r="O52" s="134">
        <v>0</v>
      </c>
      <c r="P52" s="140">
        <v>13720000</v>
      </c>
      <c r="Q52" s="68"/>
    </row>
    <row r="53" spans="1:17" ht="51">
      <c r="A53" s="68" t="s">
        <v>541</v>
      </c>
      <c r="B53" s="68">
        <v>2</v>
      </c>
      <c r="C53" s="69" t="s">
        <v>590</v>
      </c>
      <c r="D53" s="108">
        <v>45729</v>
      </c>
      <c r="E53" s="68">
        <v>663</v>
      </c>
      <c r="F53" s="68" t="s">
        <v>1480</v>
      </c>
      <c r="G53" s="106" t="s">
        <v>3875</v>
      </c>
      <c r="H53" s="68"/>
      <c r="I53" s="68"/>
      <c r="J53" s="68"/>
      <c r="K53" s="68"/>
      <c r="L53" s="134">
        <v>0</v>
      </c>
      <c r="M53" s="134">
        <v>2000000</v>
      </c>
      <c r="N53" s="134">
        <v>0</v>
      </c>
      <c r="O53" s="134">
        <v>13720000</v>
      </c>
      <c r="P53" s="140">
        <v>13720000</v>
      </c>
      <c r="Q53" s="68"/>
    </row>
    <row r="54" spans="1:17" ht="51">
      <c r="A54" s="68">
        <v>253</v>
      </c>
      <c r="B54" s="68">
        <v>1</v>
      </c>
      <c r="C54" s="69" t="s">
        <v>104</v>
      </c>
      <c r="D54" s="108">
        <v>45729</v>
      </c>
      <c r="E54" s="68">
        <v>664</v>
      </c>
      <c r="F54" s="68" t="s">
        <v>3874</v>
      </c>
      <c r="G54" s="106" t="s">
        <v>3875</v>
      </c>
      <c r="H54" s="68"/>
      <c r="I54" s="68"/>
      <c r="J54" s="68"/>
      <c r="K54" s="68"/>
      <c r="L54" s="134">
        <v>194531</v>
      </c>
      <c r="M54" s="134">
        <v>0</v>
      </c>
      <c r="N54" s="134">
        <v>1334482.6600000001</v>
      </c>
      <c r="O54" s="134">
        <v>0</v>
      </c>
      <c r="P54" s="140">
        <v>1334482.6600000001</v>
      </c>
      <c r="Q54" s="68"/>
    </row>
    <row r="55" spans="1:17" ht="51">
      <c r="A55" s="68" t="s">
        <v>541</v>
      </c>
      <c r="B55" s="68">
        <v>2</v>
      </c>
      <c r="C55" s="69" t="s">
        <v>590</v>
      </c>
      <c r="D55" s="108">
        <v>45729</v>
      </c>
      <c r="E55" s="68">
        <v>664</v>
      </c>
      <c r="F55" s="68" t="s">
        <v>1480</v>
      </c>
      <c r="G55" s="106" t="s">
        <v>3875</v>
      </c>
      <c r="H55" s="68"/>
      <c r="I55" s="68"/>
      <c r="J55" s="68"/>
      <c r="K55" s="68"/>
      <c r="L55" s="134">
        <v>0</v>
      </c>
      <c r="M55" s="134">
        <v>194531</v>
      </c>
      <c r="N55" s="134">
        <v>0</v>
      </c>
      <c r="O55" s="134">
        <v>1334482.6600000001</v>
      </c>
      <c r="P55" s="140">
        <v>1334482.6600000001</v>
      </c>
      <c r="Q55" s="68"/>
    </row>
    <row r="56" spans="1:17" ht="63.75">
      <c r="A56" s="68" t="s">
        <v>541</v>
      </c>
      <c r="B56" s="68">
        <v>2</v>
      </c>
      <c r="C56" s="69" t="s">
        <v>590</v>
      </c>
      <c r="D56" s="108">
        <v>45729</v>
      </c>
      <c r="E56" s="68">
        <v>668</v>
      </c>
      <c r="F56" s="68" t="s">
        <v>1480</v>
      </c>
      <c r="G56" s="106" t="s">
        <v>3877</v>
      </c>
      <c r="H56" s="68"/>
      <c r="I56" s="68"/>
      <c r="J56" s="68"/>
      <c r="K56" s="68"/>
      <c r="L56" s="134">
        <v>0</v>
      </c>
      <c r="M56" s="134">
        <v>12208.34</v>
      </c>
      <c r="N56" s="134">
        <v>0</v>
      </c>
      <c r="O56" s="134">
        <v>83749.212400000004</v>
      </c>
      <c r="P56" s="140">
        <v>83749.212400000004</v>
      </c>
      <c r="Q56" s="68"/>
    </row>
    <row r="57" spans="1:17" ht="63.75">
      <c r="A57" s="68" t="s">
        <v>541</v>
      </c>
      <c r="B57" s="68">
        <v>2</v>
      </c>
      <c r="C57" s="69" t="s">
        <v>590</v>
      </c>
      <c r="D57" s="108">
        <v>45729</v>
      </c>
      <c r="E57" s="68">
        <v>669</v>
      </c>
      <c r="F57" s="68" t="s">
        <v>1480</v>
      </c>
      <c r="G57" s="106" t="s">
        <v>3877</v>
      </c>
      <c r="H57" s="68"/>
      <c r="I57" s="68"/>
      <c r="J57" s="68"/>
      <c r="K57" s="68"/>
      <c r="L57" s="134">
        <v>0</v>
      </c>
      <c r="M57" s="134">
        <v>35148.71</v>
      </c>
      <c r="N57" s="134">
        <v>0</v>
      </c>
      <c r="O57" s="134">
        <v>241120.15059999999</v>
      </c>
      <c r="P57" s="140">
        <v>241120.15059999999</v>
      </c>
      <c r="Q57" s="68"/>
    </row>
    <row r="58" spans="1:17" ht="63.75">
      <c r="A58" s="68" t="s">
        <v>541</v>
      </c>
      <c r="B58" s="68">
        <v>2</v>
      </c>
      <c r="C58" s="69" t="s">
        <v>590</v>
      </c>
      <c r="D58" s="108">
        <v>45729</v>
      </c>
      <c r="E58" s="68">
        <v>670</v>
      </c>
      <c r="F58" s="68" t="s">
        <v>1480</v>
      </c>
      <c r="G58" s="106" t="s">
        <v>3877</v>
      </c>
      <c r="H58" s="68"/>
      <c r="I58" s="68"/>
      <c r="J58" s="68"/>
      <c r="K58" s="68"/>
      <c r="L58" s="134">
        <v>0</v>
      </c>
      <c r="M58" s="134">
        <v>1759.95</v>
      </c>
      <c r="N58" s="134">
        <v>0</v>
      </c>
      <c r="O58" s="134">
        <v>12073.257000000001</v>
      </c>
      <c r="P58" s="140">
        <v>12073.257000000001</v>
      </c>
      <c r="Q58" s="68"/>
    </row>
    <row r="59" spans="1:17" ht="63.75">
      <c r="A59" s="68" t="s">
        <v>541</v>
      </c>
      <c r="B59" s="68">
        <v>2</v>
      </c>
      <c r="C59" s="69" t="s">
        <v>590</v>
      </c>
      <c r="D59" s="108">
        <v>45733</v>
      </c>
      <c r="E59" s="68">
        <v>714</v>
      </c>
      <c r="F59" s="68" t="s">
        <v>1480</v>
      </c>
      <c r="G59" s="106" t="s">
        <v>3878</v>
      </c>
      <c r="H59" s="68"/>
      <c r="I59" s="68"/>
      <c r="J59" s="68"/>
      <c r="K59" s="68"/>
      <c r="L59" s="134">
        <v>0</v>
      </c>
      <c r="M59" s="134">
        <v>500000</v>
      </c>
      <c r="N59" s="134">
        <v>0</v>
      </c>
      <c r="O59" s="134">
        <v>3430000</v>
      </c>
      <c r="P59" s="140">
        <v>3430000</v>
      </c>
      <c r="Q59" s="68"/>
    </row>
    <row r="60" spans="1:17" ht="51">
      <c r="A60" s="68">
        <v>291</v>
      </c>
      <c r="B60" s="68">
        <v>1</v>
      </c>
      <c r="C60" s="69" t="s">
        <v>119</v>
      </c>
      <c r="D60" s="108">
        <v>45733</v>
      </c>
      <c r="E60" s="68">
        <v>718</v>
      </c>
      <c r="F60" s="68" t="s">
        <v>2830</v>
      </c>
      <c r="G60" s="106" t="s">
        <v>3879</v>
      </c>
      <c r="H60" s="68"/>
      <c r="I60" s="68"/>
      <c r="J60" s="68"/>
      <c r="K60" s="68"/>
      <c r="L60" s="134">
        <v>75136.36</v>
      </c>
      <c r="M60" s="134">
        <v>0</v>
      </c>
      <c r="N60" s="134">
        <v>515435.42960000003</v>
      </c>
      <c r="O60" s="134">
        <v>0</v>
      </c>
      <c r="P60" s="140">
        <v>515435.42960000003</v>
      </c>
      <c r="Q60" s="68"/>
    </row>
    <row r="61" spans="1:17" ht="51">
      <c r="A61" s="68" t="s">
        <v>541</v>
      </c>
      <c r="B61" s="68">
        <v>2</v>
      </c>
      <c r="C61" s="69" t="s">
        <v>590</v>
      </c>
      <c r="D61" s="108">
        <v>45733</v>
      </c>
      <c r="E61" s="68">
        <v>718</v>
      </c>
      <c r="F61" s="68" t="s">
        <v>1480</v>
      </c>
      <c r="G61" s="106" t="s">
        <v>3879</v>
      </c>
      <c r="H61" s="68"/>
      <c r="I61" s="68"/>
      <c r="J61" s="68"/>
      <c r="K61" s="68"/>
      <c r="L61" s="134">
        <v>0</v>
      </c>
      <c r="M61" s="134">
        <v>75136.36</v>
      </c>
      <c r="N61" s="134">
        <v>0</v>
      </c>
      <c r="O61" s="134">
        <v>515435.42960000003</v>
      </c>
      <c r="P61" s="140">
        <v>515435.42960000003</v>
      </c>
      <c r="Q61" s="68"/>
    </row>
    <row r="62" spans="1:17" ht="51">
      <c r="A62" s="68">
        <v>291</v>
      </c>
      <c r="B62" s="68">
        <v>1</v>
      </c>
      <c r="C62" s="69" t="s">
        <v>119</v>
      </c>
      <c r="D62" s="108">
        <v>45733</v>
      </c>
      <c r="E62" s="68">
        <v>720</v>
      </c>
      <c r="F62" s="68" t="s">
        <v>2819</v>
      </c>
      <c r="G62" s="106" t="s">
        <v>3880</v>
      </c>
      <c r="H62" s="68"/>
      <c r="I62" s="68"/>
      <c r="J62" s="68"/>
      <c r="K62" s="68"/>
      <c r="L62" s="134">
        <v>8000000</v>
      </c>
      <c r="M62" s="134">
        <v>0</v>
      </c>
      <c r="N62" s="134">
        <v>54880000</v>
      </c>
      <c r="O62" s="134">
        <v>0</v>
      </c>
      <c r="P62" s="140">
        <v>54880000</v>
      </c>
      <c r="Q62" s="68"/>
    </row>
    <row r="63" spans="1:17" ht="51">
      <c r="A63" s="68" t="s">
        <v>541</v>
      </c>
      <c r="B63" s="68">
        <v>2</v>
      </c>
      <c r="C63" s="69" t="s">
        <v>590</v>
      </c>
      <c r="D63" s="108">
        <v>45733</v>
      </c>
      <c r="E63" s="68">
        <v>720</v>
      </c>
      <c r="F63" s="68" t="s">
        <v>1480</v>
      </c>
      <c r="G63" s="106" t="s">
        <v>3880</v>
      </c>
      <c r="H63" s="68"/>
      <c r="I63" s="68"/>
      <c r="J63" s="68"/>
      <c r="K63" s="68"/>
      <c r="L63" s="134">
        <v>0</v>
      </c>
      <c r="M63" s="134">
        <v>8000000</v>
      </c>
      <c r="N63" s="134">
        <v>0</v>
      </c>
      <c r="O63" s="134">
        <v>54880000</v>
      </c>
      <c r="P63" s="140">
        <v>54880000</v>
      </c>
      <c r="Q63" s="68"/>
    </row>
    <row r="64" spans="1:17" ht="51">
      <c r="A64" s="68">
        <v>291</v>
      </c>
      <c r="B64" s="68">
        <v>1</v>
      </c>
      <c r="C64" s="69" t="s">
        <v>119</v>
      </c>
      <c r="D64" s="108">
        <v>45733</v>
      </c>
      <c r="E64" s="68">
        <v>722</v>
      </c>
      <c r="F64" s="68" t="s">
        <v>3881</v>
      </c>
      <c r="G64" s="106" t="s">
        <v>3882</v>
      </c>
      <c r="H64" s="68"/>
      <c r="I64" s="68"/>
      <c r="J64" s="68"/>
      <c r="K64" s="68"/>
      <c r="L64" s="134">
        <v>400000</v>
      </c>
      <c r="M64" s="134">
        <v>0</v>
      </c>
      <c r="N64" s="134">
        <v>2744000</v>
      </c>
      <c r="O64" s="134">
        <v>0</v>
      </c>
      <c r="P64" s="140">
        <v>2744000</v>
      </c>
      <c r="Q64" s="68"/>
    </row>
    <row r="65" spans="1:17" ht="51">
      <c r="A65" s="68" t="s">
        <v>541</v>
      </c>
      <c r="B65" s="68">
        <v>2</v>
      </c>
      <c r="C65" s="69" t="s">
        <v>590</v>
      </c>
      <c r="D65" s="108">
        <v>45733</v>
      </c>
      <c r="E65" s="68">
        <v>722</v>
      </c>
      <c r="F65" s="68" t="s">
        <v>1480</v>
      </c>
      <c r="G65" s="106" t="s">
        <v>3882</v>
      </c>
      <c r="H65" s="68"/>
      <c r="I65" s="68"/>
      <c r="J65" s="68"/>
      <c r="K65" s="68"/>
      <c r="L65" s="134">
        <v>0</v>
      </c>
      <c r="M65" s="134">
        <v>400000</v>
      </c>
      <c r="N65" s="134">
        <v>0</v>
      </c>
      <c r="O65" s="134">
        <v>2744000</v>
      </c>
      <c r="P65" s="140">
        <v>2744000</v>
      </c>
      <c r="Q65" s="68"/>
    </row>
    <row r="66" spans="1:17" ht="51">
      <c r="A66" s="68">
        <v>291</v>
      </c>
      <c r="B66" s="68">
        <v>5</v>
      </c>
      <c r="C66" s="69" t="s">
        <v>119</v>
      </c>
      <c r="D66" s="108">
        <v>45733</v>
      </c>
      <c r="E66" s="68">
        <v>724</v>
      </c>
      <c r="F66" s="68" t="s">
        <v>3883</v>
      </c>
      <c r="G66" s="106" t="s">
        <v>3884</v>
      </c>
      <c r="H66" s="68"/>
      <c r="I66" s="68"/>
      <c r="J66" s="68"/>
      <c r="K66" s="68"/>
      <c r="L66" s="134">
        <v>5000000</v>
      </c>
      <c r="M66" s="134">
        <v>0</v>
      </c>
      <c r="N66" s="134">
        <v>34300000</v>
      </c>
      <c r="O66" s="134">
        <v>0</v>
      </c>
      <c r="P66" s="140">
        <v>34300000</v>
      </c>
      <c r="Q66" s="68"/>
    </row>
    <row r="67" spans="1:17" ht="51">
      <c r="A67" s="68" t="s">
        <v>541</v>
      </c>
      <c r="B67" s="68">
        <v>2</v>
      </c>
      <c r="C67" s="69" t="s">
        <v>590</v>
      </c>
      <c r="D67" s="108">
        <v>45733</v>
      </c>
      <c r="E67" s="68">
        <v>724</v>
      </c>
      <c r="F67" s="68" t="s">
        <v>1480</v>
      </c>
      <c r="G67" s="106" t="s">
        <v>3884</v>
      </c>
      <c r="H67" s="68"/>
      <c r="I67" s="68"/>
      <c r="J67" s="68"/>
      <c r="K67" s="68"/>
      <c r="L67" s="134">
        <v>0</v>
      </c>
      <c r="M67" s="134">
        <v>5000000</v>
      </c>
      <c r="N67" s="134">
        <v>0</v>
      </c>
      <c r="O67" s="134">
        <v>34300000</v>
      </c>
      <c r="P67" s="140">
        <v>34300000</v>
      </c>
      <c r="Q67" s="68"/>
    </row>
    <row r="68" spans="1:17" ht="51">
      <c r="A68" s="68">
        <v>514</v>
      </c>
      <c r="B68" s="68">
        <v>1</v>
      </c>
      <c r="C68" s="69" t="s">
        <v>161</v>
      </c>
      <c r="D68" s="108">
        <v>45734</v>
      </c>
      <c r="E68" s="68">
        <v>736</v>
      </c>
      <c r="F68" s="68" t="s">
        <v>3885</v>
      </c>
      <c r="G68" s="106" t="s">
        <v>3886</v>
      </c>
      <c r="H68" s="68"/>
      <c r="I68" s="68"/>
      <c r="J68" s="68"/>
      <c r="K68" s="68"/>
      <c r="L68" s="134">
        <v>9000000</v>
      </c>
      <c r="M68" s="134">
        <v>0</v>
      </c>
      <c r="N68" s="134">
        <v>61740000</v>
      </c>
      <c r="O68" s="134">
        <v>0</v>
      </c>
      <c r="P68" s="140">
        <v>61740000</v>
      </c>
      <c r="Q68" s="68"/>
    </row>
    <row r="69" spans="1:17" ht="51">
      <c r="A69" s="68" t="s">
        <v>541</v>
      </c>
      <c r="B69" s="68">
        <v>2</v>
      </c>
      <c r="C69" s="69" t="s">
        <v>590</v>
      </c>
      <c r="D69" s="108">
        <v>45734</v>
      </c>
      <c r="E69" s="68">
        <v>736</v>
      </c>
      <c r="F69" s="68" t="s">
        <v>1480</v>
      </c>
      <c r="G69" s="106" t="s">
        <v>3886</v>
      </c>
      <c r="H69" s="68"/>
      <c r="I69" s="68"/>
      <c r="J69" s="68"/>
      <c r="K69" s="68"/>
      <c r="L69" s="134">
        <v>0</v>
      </c>
      <c r="M69" s="134">
        <v>9000000</v>
      </c>
      <c r="N69" s="134">
        <v>0</v>
      </c>
      <c r="O69" s="134">
        <v>61740000</v>
      </c>
      <c r="P69" s="140">
        <v>61740000</v>
      </c>
      <c r="Q69" s="68"/>
    </row>
    <row r="70" spans="1:17" ht="51">
      <c r="A70" s="68">
        <v>514</v>
      </c>
      <c r="B70" s="68">
        <v>1</v>
      </c>
      <c r="C70" s="69" t="s">
        <v>161</v>
      </c>
      <c r="D70" s="108">
        <v>45734</v>
      </c>
      <c r="E70" s="68">
        <v>737</v>
      </c>
      <c r="F70" s="68" t="s">
        <v>3887</v>
      </c>
      <c r="G70" s="106" t="s">
        <v>3888</v>
      </c>
      <c r="H70" s="68"/>
      <c r="I70" s="68"/>
      <c r="J70" s="68"/>
      <c r="K70" s="68"/>
      <c r="L70" s="134">
        <v>450000</v>
      </c>
      <c r="M70" s="134">
        <v>0</v>
      </c>
      <c r="N70" s="134">
        <v>3087000</v>
      </c>
      <c r="O70" s="134">
        <v>0</v>
      </c>
      <c r="P70" s="140">
        <v>3087000</v>
      </c>
      <c r="Q70" s="68"/>
    </row>
    <row r="71" spans="1:17" ht="51">
      <c r="A71" s="68" t="s">
        <v>541</v>
      </c>
      <c r="B71" s="68">
        <v>2</v>
      </c>
      <c r="C71" s="69" t="s">
        <v>590</v>
      </c>
      <c r="D71" s="108">
        <v>45734</v>
      </c>
      <c r="E71" s="68">
        <v>737</v>
      </c>
      <c r="F71" s="68" t="s">
        <v>1480</v>
      </c>
      <c r="G71" s="106" t="s">
        <v>3888</v>
      </c>
      <c r="H71" s="68"/>
      <c r="I71" s="68"/>
      <c r="J71" s="68"/>
      <c r="K71" s="68"/>
      <c r="L71" s="134">
        <v>0</v>
      </c>
      <c r="M71" s="134">
        <v>450000</v>
      </c>
      <c r="N71" s="134">
        <v>0</v>
      </c>
      <c r="O71" s="134">
        <v>3087000</v>
      </c>
      <c r="P71" s="140">
        <v>3087000</v>
      </c>
      <c r="Q71" s="68"/>
    </row>
    <row r="72" spans="1:17" ht="51">
      <c r="A72" s="68" t="s">
        <v>541</v>
      </c>
      <c r="B72" s="68">
        <v>2</v>
      </c>
      <c r="C72" s="69" t="s">
        <v>590</v>
      </c>
      <c r="D72" s="108">
        <v>45740</v>
      </c>
      <c r="E72" s="68">
        <v>818</v>
      </c>
      <c r="F72" s="68" t="s">
        <v>1480</v>
      </c>
      <c r="G72" s="106" t="s">
        <v>3889</v>
      </c>
      <c r="H72" s="68"/>
      <c r="I72" s="68"/>
      <c r="J72" s="68"/>
      <c r="K72" s="68"/>
      <c r="L72" s="134">
        <v>0</v>
      </c>
      <c r="M72" s="134">
        <v>10955.99</v>
      </c>
      <c r="N72" s="134">
        <v>0</v>
      </c>
      <c r="O72" s="134">
        <v>75158.091400000005</v>
      </c>
      <c r="P72" s="140">
        <v>75158.091400000005</v>
      </c>
      <c r="Q72" s="68"/>
    </row>
    <row r="73" spans="1:17" ht="51">
      <c r="A73" s="68" t="s">
        <v>541</v>
      </c>
      <c r="B73" s="68">
        <v>2</v>
      </c>
      <c r="C73" s="69" t="s">
        <v>590</v>
      </c>
      <c r="D73" s="108">
        <v>45740</v>
      </c>
      <c r="E73" s="68">
        <v>820</v>
      </c>
      <c r="F73" s="68" t="s">
        <v>1480</v>
      </c>
      <c r="G73" s="106" t="s">
        <v>3890</v>
      </c>
      <c r="H73" s="68"/>
      <c r="I73" s="68"/>
      <c r="J73" s="68"/>
      <c r="K73" s="68"/>
      <c r="L73" s="134">
        <v>50</v>
      </c>
      <c r="M73" s="134">
        <v>0</v>
      </c>
      <c r="N73" s="134">
        <v>343</v>
      </c>
      <c r="O73" s="134">
        <v>0</v>
      </c>
      <c r="P73" s="140">
        <v>343</v>
      </c>
      <c r="Q73" s="68"/>
    </row>
    <row r="74" spans="1:17" ht="51">
      <c r="A74" s="68" t="s">
        <v>541</v>
      </c>
      <c r="B74" s="68">
        <v>2</v>
      </c>
      <c r="C74" s="69" t="s">
        <v>590</v>
      </c>
      <c r="D74" s="108">
        <v>45743</v>
      </c>
      <c r="E74" s="68">
        <v>881</v>
      </c>
      <c r="F74" s="68" t="s">
        <v>1480</v>
      </c>
      <c r="G74" s="106" t="s">
        <v>3891</v>
      </c>
      <c r="H74" s="68"/>
      <c r="I74" s="68"/>
      <c r="J74" s="68"/>
      <c r="K74" s="68"/>
      <c r="L74" s="134">
        <v>0</v>
      </c>
      <c r="M74" s="134">
        <v>338780</v>
      </c>
      <c r="N74" s="134">
        <v>0</v>
      </c>
      <c r="O74" s="134">
        <v>2324030.8000000003</v>
      </c>
      <c r="P74" s="140">
        <v>2324030.8000000003</v>
      </c>
      <c r="Q74" s="68"/>
    </row>
    <row r="75" spans="1:17" ht="51">
      <c r="A75" s="68">
        <v>212</v>
      </c>
      <c r="B75" s="68">
        <v>1</v>
      </c>
      <c r="C75" s="69" t="s">
        <v>90</v>
      </c>
      <c r="D75" s="108">
        <v>45743</v>
      </c>
      <c r="E75" s="68">
        <v>883</v>
      </c>
      <c r="F75" s="68" t="s">
        <v>3867</v>
      </c>
      <c r="G75" s="106" t="s">
        <v>3892</v>
      </c>
      <c r="H75" s="68"/>
      <c r="I75" s="68"/>
      <c r="J75" s="68"/>
      <c r="K75" s="68"/>
      <c r="L75" s="134">
        <v>33101</v>
      </c>
      <c r="M75" s="134">
        <v>0</v>
      </c>
      <c r="N75" s="134">
        <v>227072.86000000002</v>
      </c>
      <c r="O75" s="134">
        <v>0</v>
      </c>
      <c r="P75" s="140">
        <v>227072.86000000002</v>
      </c>
      <c r="Q75" s="68"/>
    </row>
    <row r="76" spans="1:17" ht="51">
      <c r="A76" s="68" t="s">
        <v>541</v>
      </c>
      <c r="B76" s="68">
        <v>2</v>
      </c>
      <c r="C76" s="69" t="s">
        <v>590</v>
      </c>
      <c r="D76" s="108">
        <v>45743</v>
      </c>
      <c r="E76" s="68">
        <v>883</v>
      </c>
      <c r="F76" s="68" t="s">
        <v>1480</v>
      </c>
      <c r="G76" s="106" t="s">
        <v>3892</v>
      </c>
      <c r="H76" s="68"/>
      <c r="I76" s="68"/>
      <c r="J76" s="68"/>
      <c r="K76" s="68"/>
      <c r="L76" s="134">
        <v>0</v>
      </c>
      <c r="M76" s="134">
        <v>33101</v>
      </c>
      <c r="N76" s="134">
        <v>0</v>
      </c>
      <c r="O76" s="134">
        <v>227072.86000000002</v>
      </c>
      <c r="P76" s="140">
        <v>227072.86000000002</v>
      </c>
      <c r="Q76" s="68"/>
    </row>
    <row r="77" spans="1:17" ht="51">
      <c r="A77" s="68">
        <v>212</v>
      </c>
      <c r="B77" s="68">
        <v>1</v>
      </c>
      <c r="C77" s="69" t="s">
        <v>90</v>
      </c>
      <c r="D77" s="108">
        <v>45743</v>
      </c>
      <c r="E77" s="68">
        <v>885</v>
      </c>
      <c r="F77" s="68" t="s">
        <v>3893</v>
      </c>
      <c r="G77" s="106" t="s">
        <v>3894</v>
      </c>
      <c r="H77" s="68"/>
      <c r="I77" s="68"/>
      <c r="J77" s="68"/>
      <c r="K77" s="68"/>
      <c r="L77" s="134">
        <v>299223</v>
      </c>
      <c r="M77" s="134">
        <v>0</v>
      </c>
      <c r="N77" s="134">
        <v>2052669.78</v>
      </c>
      <c r="O77" s="134">
        <v>0</v>
      </c>
      <c r="P77" s="140">
        <v>2052669.78</v>
      </c>
      <c r="Q77" s="68"/>
    </row>
    <row r="78" spans="1:17" ht="51">
      <c r="A78" s="68" t="s">
        <v>541</v>
      </c>
      <c r="B78" s="68">
        <v>2</v>
      </c>
      <c r="C78" s="69" t="s">
        <v>590</v>
      </c>
      <c r="D78" s="108">
        <v>45743</v>
      </c>
      <c r="E78" s="68">
        <v>885</v>
      </c>
      <c r="F78" s="68" t="s">
        <v>1480</v>
      </c>
      <c r="G78" s="106" t="s">
        <v>3894</v>
      </c>
      <c r="H78" s="68"/>
      <c r="I78" s="68"/>
      <c r="J78" s="68"/>
      <c r="K78" s="68"/>
      <c r="L78" s="134">
        <v>0</v>
      </c>
      <c r="M78" s="134">
        <v>299223</v>
      </c>
      <c r="N78" s="134">
        <v>0</v>
      </c>
      <c r="O78" s="134">
        <v>2052669.78</v>
      </c>
      <c r="P78" s="140">
        <v>2052669.78</v>
      </c>
      <c r="Q78" s="68"/>
    </row>
    <row r="79" spans="1:17" ht="51">
      <c r="A79" s="68" t="s">
        <v>541</v>
      </c>
      <c r="B79" s="68">
        <v>2</v>
      </c>
      <c r="C79" s="69" t="s">
        <v>590</v>
      </c>
      <c r="D79" s="108">
        <v>45747</v>
      </c>
      <c r="E79" s="68">
        <v>920</v>
      </c>
      <c r="F79" s="68" t="s">
        <v>1480</v>
      </c>
      <c r="G79" s="106" t="s">
        <v>3895</v>
      </c>
      <c r="H79" s="68"/>
      <c r="I79" s="68"/>
      <c r="J79" s="68"/>
      <c r="K79" s="68"/>
      <c r="L79" s="134">
        <v>0</v>
      </c>
      <c r="M79" s="134">
        <v>1055661.51</v>
      </c>
      <c r="N79" s="134">
        <v>0</v>
      </c>
      <c r="O79" s="134">
        <v>7241837.9586000005</v>
      </c>
      <c r="P79" s="140">
        <v>7241837.9586000005</v>
      </c>
      <c r="Q79" s="68"/>
    </row>
    <row r="80" spans="1:17" ht="51">
      <c r="A80" s="68">
        <v>514</v>
      </c>
      <c r="B80" s="68">
        <v>1</v>
      </c>
      <c r="C80" s="69" t="s">
        <v>161</v>
      </c>
      <c r="D80" s="108">
        <v>45750</v>
      </c>
      <c r="E80" s="68">
        <v>1051</v>
      </c>
      <c r="F80" s="68" t="s">
        <v>7100</v>
      </c>
      <c r="G80" s="106" t="s">
        <v>7101</v>
      </c>
      <c r="H80" s="68"/>
      <c r="I80" s="68"/>
      <c r="J80" s="68"/>
      <c r="K80" s="68"/>
      <c r="L80" s="134">
        <v>6328105</v>
      </c>
      <c r="M80" s="134">
        <v>0</v>
      </c>
      <c r="N80" s="134">
        <v>43410800.300000004</v>
      </c>
      <c r="O80" s="134">
        <v>0</v>
      </c>
      <c r="P80" s="140">
        <v>43410800.300000004</v>
      </c>
      <c r="Q80" s="68"/>
    </row>
    <row r="81" spans="1:17" ht="51">
      <c r="A81" s="68" t="s">
        <v>541</v>
      </c>
      <c r="B81" s="68">
        <v>2</v>
      </c>
      <c r="C81" s="69" t="s">
        <v>590</v>
      </c>
      <c r="D81" s="108">
        <v>45750</v>
      </c>
      <c r="E81" s="68">
        <v>1051</v>
      </c>
      <c r="F81" s="68" t="s">
        <v>1480</v>
      </c>
      <c r="G81" s="106" t="s">
        <v>7101</v>
      </c>
      <c r="H81" s="68"/>
      <c r="I81" s="68"/>
      <c r="J81" s="68"/>
      <c r="K81" s="68"/>
      <c r="L81" s="134">
        <v>0</v>
      </c>
      <c r="M81" s="134">
        <v>6328105</v>
      </c>
      <c r="N81" s="134">
        <v>0</v>
      </c>
      <c r="O81" s="134">
        <v>43410800.300000004</v>
      </c>
      <c r="P81" s="140">
        <v>43410800.300000004</v>
      </c>
      <c r="Q81" s="68"/>
    </row>
    <row r="82" spans="1:17" ht="51">
      <c r="A82" s="68">
        <v>291</v>
      </c>
      <c r="B82" s="68">
        <v>1</v>
      </c>
      <c r="C82" s="69" t="s">
        <v>119</v>
      </c>
      <c r="D82" s="108">
        <v>45751</v>
      </c>
      <c r="E82" s="68">
        <v>1056</v>
      </c>
      <c r="F82" s="68" t="s">
        <v>2822</v>
      </c>
      <c r="G82" s="106" t="s">
        <v>7102</v>
      </c>
      <c r="H82" s="68"/>
      <c r="I82" s="68"/>
      <c r="J82" s="68"/>
      <c r="K82" s="68"/>
      <c r="L82" s="134">
        <v>189617.73</v>
      </c>
      <c r="M82" s="134">
        <v>0</v>
      </c>
      <c r="N82" s="134">
        <v>1300777.6278000001</v>
      </c>
      <c r="O82" s="134">
        <v>0</v>
      </c>
      <c r="P82" s="140">
        <v>1300777.6278000001</v>
      </c>
      <c r="Q82" s="68"/>
    </row>
    <row r="83" spans="1:17" ht="51">
      <c r="A83" s="68" t="s">
        <v>541</v>
      </c>
      <c r="B83" s="68">
        <v>2</v>
      </c>
      <c r="C83" s="69" t="s">
        <v>590</v>
      </c>
      <c r="D83" s="108">
        <v>45751</v>
      </c>
      <c r="E83" s="68">
        <v>1056</v>
      </c>
      <c r="F83" s="68" t="s">
        <v>1480</v>
      </c>
      <c r="G83" s="106" t="s">
        <v>7102</v>
      </c>
      <c r="H83" s="68"/>
      <c r="I83" s="68"/>
      <c r="J83" s="68"/>
      <c r="K83" s="68"/>
      <c r="L83" s="134">
        <v>0</v>
      </c>
      <c r="M83" s="134">
        <v>189617.73</v>
      </c>
      <c r="N83" s="134">
        <v>0</v>
      </c>
      <c r="O83" s="134">
        <v>1300777.6278000001</v>
      </c>
      <c r="P83" s="140">
        <v>1300777.6278000001</v>
      </c>
      <c r="Q83" s="68"/>
    </row>
    <row r="84" spans="1:17" ht="51">
      <c r="A84" s="68">
        <v>291</v>
      </c>
      <c r="B84" s="68">
        <v>8</v>
      </c>
      <c r="C84" s="69" t="s">
        <v>119</v>
      </c>
      <c r="D84" s="108">
        <v>45751</v>
      </c>
      <c r="E84" s="68">
        <v>1058</v>
      </c>
      <c r="F84" s="68" t="s">
        <v>2782</v>
      </c>
      <c r="G84" s="106" t="s">
        <v>7103</v>
      </c>
      <c r="H84" s="68"/>
      <c r="I84" s="68"/>
      <c r="J84" s="68"/>
      <c r="K84" s="68"/>
      <c r="L84" s="134">
        <v>450000</v>
      </c>
      <c r="M84" s="134">
        <v>0</v>
      </c>
      <c r="N84" s="134">
        <v>3087000</v>
      </c>
      <c r="O84" s="134">
        <v>0</v>
      </c>
      <c r="P84" s="140">
        <v>3087000</v>
      </c>
      <c r="Q84" s="68"/>
    </row>
    <row r="85" spans="1:17" ht="51">
      <c r="A85" s="68" t="s">
        <v>541</v>
      </c>
      <c r="B85" s="68">
        <v>2</v>
      </c>
      <c r="C85" s="69" t="s">
        <v>590</v>
      </c>
      <c r="D85" s="108">
        <v>45751</v>
      </c>
      <c r="E85" s="68">
        <v>1058</v>
      </c>
      <c r="F85" s="68" t="s">
        <v>1480</v>
      </c>
      <c r="G85" s="106" t="s">
        <v>7103</v>
      </c>
      <c r="H85" s="68"/>
      <c r="I85" s="68"/>
      <c r="J85" s="68"/>
      <c r="K85" s="68"/>
      <c r="L85" s="134">
        <v>0</v>
      </c>
      <c r="M85" s="134">
        <v>450000</v>
      </c>
      <c r="N85" s="134">
        <v>0</v>
      </c>
      <c r="O85" s="134">
        <v>3087000</v>
      </c>
      <c r="P85" s="140">
        <v>3087000</v>
      </c>
      <c r="Q85" s="68"/>
    </row>
    <row r="86" spans="1:17" ht="51">
      <c r="A86" s="68">
        <v>81</v>
      </c>
      <c r="B86" s="68">
        <v>12</v>
      </c>
      <c r="C86" s="69" t="s">
        <v>49</v>
      </c>
      <c r="D86" s="108">
        <v>45757</v>
      </c>
      <c r="E86" s="68">
        <v>1113</v>
      </c>
      <c r="F86" s="68" t="s">
        <v>7079</v>
      </c>
      <c r="G86" s="106" t="s">
        <v>7104</v>
      </c>
      <c r="H86" s="68"/>
      <c r="I86" s="68"/>
      <c r="J86" s="68"/>
      <c r="K86" s="68"/>
      <c r="L86" s="134">
        <v>4915122.01</v>
      </c>
      <c r="M86" s="134">
        <v>0</v>
      </c>
      <c r="N86" s="134">
        <v>33717736.988600001</v>
      </c>
      <c r="O86" s="134">
        <v>0</v>
      </c>
      <c r="P86" s="140">
        <v>33717736.988600001</v>
      </c>
      <c r="Q86" s="68"/>
    </row>
    <row r="87" spans="1:17" ht="51">
      <c r="A87" s="68" t="s">
        <v>541</v>
      </c>
      <c r="B87" s="68">
        <v>2</v>
      </c>
      <c r="C87" s="69" t="s">
        <v>590</v>
      </c>
      <c r="D87" s="108">
        <v>45757</v>
      </c>
      <c r="E87" s="68">
        <v>1113</v>
      </c>
      <c r="F87" s="68" t="s">
        <v>1480</v>
      </c>
      <c r="G87" s="106" t="s">
        <v>7104</v>
      </c>
      <c r="H87" s="68"/>
      <c r="I87" s="68"/>
      <c r="J87" s="68"/>
      <c r="K87" s="68"/>
      <c r="L87" s="134">
        <v>0</v>
      </c>
      <c r="M87" s="134">
        <v>4915122.01</v>
      </c>
      <c r="N87" s="134">
        <v>0</v>
      </c>
      <c r="O87" s="134">
        <v>33717736.988600001</v>
      </c>
      <c r="P87" s="140">
        <v>33717736.988600001</v>
      </c>
      <c r="Q87" s="68"/>
    </row>
    <row r="88" spans="1:17" ht="51">
      <c r="A88" s="68">
        <v>291</v>
      </c>
      <c r="B88" s="68">
        <v>6</v>
      </c>
      <c r="C88" s="69" t="s">
        <v>119</v>
      </c>
      <c r="D88" s="108">
        <v>45762</v>
      </c>
      <c r="E88" s="68">
        <v>1180</v>
      </c>
      <c r="F88" s="68" t="s">
        <v>7105</v>
      </c>
      <c r="G88" s="106" t="s">
        <v>7106</v>
      </c>
      <c r="H88" s="68"/>
      <c r="I88" s="68"/>
      <c r="J88" s="68"/>
      <c r="K88" s="68"/>
      <c r="L88" s="134">
        <v>50000</v>
      </c>
      <c r="M88" s="134">
        <v>0</v>
      </c>
      <c r="N88" s="134">
        <v>343000</v>
      </c>
      <c r="O88" s="134">
        <v>0</v>
      </c>
      <c r="P88" s="140">
        <v>343000</v>
      </c>
      <c r="Q88" s="68"/>
    </row>
    <row r="89" spans="1:17" ht="51">
      <c r="A89" s="68" t="s">
        <v>541</v>
      </c>
      <c r="B89" s="68">
        <v>2</v>
      </c>
      <c r="C89" s="69" t="s">
        <v>590</v>
      </c>
      <c r="D89" s="108">
        <v>45762</v>
      </c>
      <c r="E89" s="68">
        <v>1180</v>
      </c>
      <c r="F89" s="68" t="s">
        <v>1480</v>
      </c>
      <c r="G89" s="106" t="s">
        <v>7106</v>
      </c>
      <c r="H89" s="68"/>
      <c r="I89" s="68"/>
      <c r="J89" s="68"/>
      <c r="K89" s="68"/>
      <c r="L89" s="134">
        <v>0</v>
      </c>
      <c r="M89" s="134">
        <v>50000</v>
      </c>
      <c r="N89" s="134">
        <v>0</v>
      </c>
      <c r="O89" s="134">
        <v>343000</v>
      </c>
      <c r="P89" s="140">
        <v>343000</v>
      </c>
      <c r="Q89" s="68"/>
    </row>
    <row r="90" spans="1:17" ht="51">
      <c r="A90" s="68">
        <v>291</v>
      </c>
      <c r="B90" s="68">
        <v>1</v>
      </c>
      <c r="C90" s="69" t="s">
        <v>119</v>
      </c>
      <c r="D90" s="108">
        <v>45762</v>
      </c>
      <c r="E90" s="68">
        <v>1182</v>
      </c>
      <c r="F90" s="68" t="s">
        <v>7107</v>
      </c>
      <c r="G90" s="106" t="s">
        <v>7108</v>
      </c>
      <c r="H90" s="68"/>
      <c r="I90" s="68"/>
      <c r="J90" s="68"/>
      <c r="K90" s="68"/>
      <c r="L90" s="134">
        <v>133262.20000000001</v>
      </c>
      <c r="M90" s="134">
        <v>0</v>
      </c>
      <c r="N90" s="134">
        <v>914178.69200000016</v>
      </c>
      <c r="O90" s="134">
        <v>0</v>
      </c>
      <c r="P90" s="140">
        <v>914178.69200000016</v>
      </c>
      <c r="Q90" s="68"/>
    </row>
    <row r="91" spans="1:17" ht="51">
      <c r="A91" s="68" t="s">
        <v>541</v>
      </c>
      <c r="B91" s="68">
        <v>2</v>
      </c>
      <c r="C91" s="69" t="s">
        <v>590</v>
      </c>
      <c r="D91" s="108">
        <v>45762</v>
      </c>
      <c r="E91" s="68">
        <v>1182</v>
      </c>
      <c r="F91" s="68" t="s">
        <v>1480</v>
      </c>
      <c r="G91" s="106" t="s">
        <v>7108</v>
      </c>
      <c r="H91" s="68"/>
      <c r="I91" s="68"/>
      <c r="J91" s="68"/>
      <c r="K91" s="68"/>
      <c r="L91" s="134">
        <v>0</v>
      </c>
      <c r="M91" s="134">
        <v>133262.20000000001</v>
      </c>
      <c r="N91" s="134">
        <v>0</v>
      </c>
      <c r="O91" s="134">
        <v>914178.69200000016</v>
      </c>
      <c r="P91" s="140">
        <v>914178.69200000016</v>
      </c>
      <c r="Q91" s="68"/>
    </row>
    <row r="92" spans="1:17" ht="51">
      <c r="A92" s="68" t="s">
        <v>541</v>
      </c>
      <c r="B92" s="68">
        <v>2</v>
      </c>
      <c r="C92" s="69" t="s">
        <v>590</v>
      </c>
      <c r="D92" s="108">
        <v>45763</v>
      </c>
      <c r="E92" s="68">
        <v>1189</v>
      </c>
      <c r="F92" s="68" t="s">
        <v>1480</v>
      </c>
      <c r="G92" s="106" t="s">
        <v>7109</v>
      </c>
      <c r="H92" s="68"/>
      <c r="I92" s="68"/>
      <c r="J92" s="68"/>
      <c r="K92" s="68"/>
      <c r="L92" s="134">
        <v>0</v>
      </c>
      <c r="M92" s="134">
        <v>1000000</v>
      </c>
      <c r="N92" s="134">
        <v>0</v>
      </c>
      <c r="O92" s="134">
        <v>6860000</v>
      </c>
      <c r="P92" s="140">
        <v>6860000</v>
      </c>
      <c r="Q92" s="68"/>
    </row>
    <row r="93" spans="1:17" ht="63.75">
      <c r="A93" s="68">
        <v>253</v>
      </c>
      <c r="B93" s="68">
        <v>1</v>
      </c>
      <c r="C93" s="69" t="s">
        <v>104</v>
      </c>
      <c r="D93" s="108">
        <v>45768</v>
      </c>
      <c r="E93" s="68">
        <v>1246</v>
      </c>
      <c r="F93" s="68" t="s">
        <v>3874</v>
      </c>
      <c r="G93" s="106" t="s">
        <v>7110</v>
      </c>
      <c r="H93" s="68"/>
      <c r="I93" s="68"/>
      <c r="J93" s="68"/>
      <c r="K93" s="68"/>
      <c r="L93" s="134">
        <v>1200000</v>
      </c>
      <c r="M93" s="134">
        <v>0</v>
      </c>
      <c r="N93" s="134">
        <v>8232000</v>
      </c>
      <c r="O93" s="134">
        <v>0</v>
      </c>
      <c r="P93" s="140">
        <v>8232000</v>
      </c>
      <c r="Q93" s="68"/>
    </row>
    <row r="94" spans="1:17" ht="63.75">
      <c r="A94" s="68" t="s">
        <v>541</v>
      </c>
      <c r="B94" s="68">
        <v>2</v>
      </c>
      <c r="C94" s="69" t="s">
        <v>590</v>
      </c>
      <c r="D94" s="108">
        <v>45768</v>
      </c>
      <c r="E94" s="68">
        <v>1246</v>
      </c>
      <c r="F94" s="68" t="s">
        <v>1480</v>
      </c>
      <c r="G94" s="106" t="s">
        <v>7110</v>
      </c>
      <c r="H94" s="68"/>
      <c r="I94" s="68"/>
      <c r="J94" s="68"/>
      <c r="K94" s="68"/>
      <c r="L94" s="134">
        <v>0</v>
      </c>
      <c r="M94" s="134">
        <v>1200000</v>
      </c>
      <c r="N94" s="134">
        <v>0</v>
      </c>
      <c r="O94" s="134">
        <v>8232000</v>
      </c>
      <c r="P94" s="140">
        <v>8232000</v>
      </c>
      <c r="Q94" s="68"/>
    </row>
    <row r="95" spans="1:17" ht="51">
      <c r="A95" s="68">
        <v>47</v>
      </c>
      <c r="B95" s="68">
        <v>37</v>
      </c>
      <c r="C95" s="69" t="s">
        <v>45</v>
      </c>
      <c r="D95" s="108">
        <v>45768</v>
      </c>
      <c r="E95" s="68">
        <v>1259</v>
      </c>
      <c r="F95" s="68" t="s">
        <v>7090</v>
      </c>
      <c r="G95" s="106" t="s">
        <v>7111</v>
      </c>
      <c r="H95" s="68"/>
      <c r="I95" s="68"/>
      <c r="J95" s="68"/>
      <c r="K95" s="68"/>
      <c r="L95" s="134">
        <v>608601</v>
      </c>
      <c r="M95" s="134">
        <v>0</v>
      </c>
      <c r="N95" s="134">
        <v>4175002.8600000003</v>
      </c>
      <c r="O95" s="134">
        <v>0</v>
      </c>
      <c r="P95" s="140">
        <v>4175002.8600000003</v>
      </c>
      <c r="Q95" s="68"/>
    </row>
    <row r="96" spans="1:17" ht="51">
      <c r="A96" s="68" t="s">
        <v>541</v>
      </c>
      <c r="B96" s="68">
        <v>2</v>
      </c>
      <c r="C96" s="69" t="s">
        <v>590</v>
      </c>
      <c r="D96" s="108">
        <v>45768</v>
      </c>
      <c r="E96" s="68">
        <v>1259</v>
      </c>
      <c r="F96" s="68" t="s">
        <v>1480</v>
      </c>
      <c r="G96" s="106" t="s">
        <v>7111</v>
      </c>
      <c r="H96" s="68"/>
      <c r="I96" s="68"/>
      <c r="J96" s="68"/>
      <c r="K96" s="68"/>
      <c r="L96" s="134">
        <v>0</v>
      </c>
      <c r="M96" s="134">
        <v>608601</v>
      </c>
      <c r="N96" s="134">
        <v>0</v>
      </c>
      <c r="O96" s="134">
        <v>4175002.8600000003</v>
      </c>
      <c r="P96" s="140">
        <v>4175002.8600000003</v>
      </c>
      <c r="Q96" s="68"/>
    </row>
    <row r="97" spans="1:17" ht="51">
      <c r="A97" s="68">
        <v>514</v>
      </c>
      <c r="B97" s="68">
        <v>1</v>
      </c>
      <c r="C97" s="69" t="s">
        <v>161</v>
      </c>
      <c r="D97" s="108">
        <v>45771</v>
      </c>
      <c r="E97" s="68">
        <v>1309</v>
      </c>
      <c r="F97" s="68" t="s">
        <v>7112</v>
      </c>
      <c r="G97" s="106" t="s">
        <v>7113</v>
      </c>
      <c r="H97" s="68"/>
      <c r="I97" s="68"/>
      <c r="J97" s="68"/>
      <c r="K97" s="68"/>
      <c r="L97" s="134">
        <v>4000000</v>
      </c>
      <c r="M97" s="134">
        <v>0</v>
      </c>
      <c r="N97" s="134">
        <v>27440000</v>
      </c>
      <c r="O97" s="134">
        <v>0</v>
      </c>
      <c r="P97" s="140">
        <v>27440000</v>
      </c>
      <c r="Q97" s="68"/>
    </row>
    <row r="98" spans="1:17" ht="51">
      <c r="A98" s="68" t="s">
        <v>541</v>
      </c>
      <c r="B98" s="68">
        <v>2</v>
      </c>
      <c r="C98" s="69" t="s">
        <v>590</v>
      </c>
      <c r="D98" s="108">
        <v>45771</v>
      </c>
      <c r="E98" s="68">
        <v>1309</v>
      </c>
      <c r="F98" s="68" t="s">
        <v>1480</v>
      </c>
      <c r="G98" s="106" t="s">
        <v>7113</v>
      </c>
      <c r="H98" s="68"/>
      <c r="I98" s="68"/>
      <c r="J98" s="68"/>
      <c r="K98" s="68"/>
      <c r="L98" s="134">
        <v>0</v>
      </c>
      <c r="M98" s="134">
        <v>4000000</v>
      </c>
      <c r="N98" s="134">
        <v>0</v>
      </c>
      <c r="O98" s="134">
        <v>27440000</v>
      </c>
      <c r="P98" s="140">
        <v>27440000</v>
      </c>
      <c r="Q98" s="68"/>
    </row>
    <row r="99" spans="1:17" ht="51">
      <c r="A99" s="68">
        <v>46</v>
      </c>
      <c r="B99" s="68">
        <v>20</v>
      </c>
      <c r="C99" s="69" t="s">
        <v>1367</v>
      </c>
      <c r="D99" s="108">
        <v>45775</v>
      </c>
      <c r="E99" s="68">
        <v>1355</v>
      </c>
      <c r="F99" s="68" t="s">
        <v>7097</v>
      </c>
      <c r="G99" s="106" t="s">
        <v>7114</v>
      </c>
      <c r="H99" s="68"/>
      <c r="I99" s="68"/>
      <c r="J99" s="68"/>
      <c r="K99" s="68"/>
      <c r="L99" s="134">
        <v>1000000</v>
      </c>
      <c r="M99" s="134">
        <v>0</v>
      </c>
      <c r="N99" s="134">
        <v>6860000</v>
      </c>
      <c r="O99" s="134">
        <v>0</v>
      </c>
      <c r="P99" s="140">
        <v>6860000</v>
      </c>
      <c r="Q99" s="68"/>
    </row>
    <row r="100" spans="1:17" ht="51">
      <c r="A100" s="68" t="s">
        <v>541</v>
      </c>
      <c r="B100" s="68">
        <v>2</v>
      </c>
      <c r="C100" s="69" t="s">
        <v>590</v>
      </c>
      <c r="D100" s="108">
        <v>45775</v>
      </c>
      <c r="E100" s="68">
        <v>1355</v>
      </c>
      <c r="F100" s="68" t="s">
        <v>1480</v>
      </c>
      <c r="G100" s="106" t="s">
        <v>7114</v>
      </c>
      <c r="H100" s="68"/>
      <c r="I100" s="68"/>
      <c r="J100" s="68"/>
      <c r="K100" s="68"/>
      <c r="L100" s="134">
        <v>0</v>
      </c>
      <c r="M100" s="134">
        <v>1000000</v>
      </c>
      <c r="N100" s="134">
        <v>0</v>
      </c>
      <c r="O100" s="134">
        <v>6860000</v>
      </c>
      <c r="P100" s="140">
        <v>6860000</v>
      </c>
      <c r="Q100" s="68"/>
    </row>
    <row r="101" spans="1:17" ht="51">
      <c r="A101" s="68">
        <v>383</v>
      </c>
      <c r="B101" s="68">
        <v>1</v>
      </c>
      <c r="C101" s="69" t="s">
        <v>1242</v>
      </c>
      <c r="D101" s="108">
        <v>45777</v>
      </c>
      <c r="E101" s="68">
        <v>1454</v>
      </c>
      <c r="F101" s="68" t="s">
        <v>3876</v>
      </c>
      <c r="G101" s="106" t="s">
        <v>7115</v>
      </c>
      <c r="H101" s="68"/>
      <c r="I101" s="68"/>
      <c r="J101" s="68"/>
      <c r="K101" s="68"/>
      <c r="L101" s="134">
        <v>1196.4100000000001</v>
      </c>
      <c r="M101" s="134">
        <v>0</v>
      </c>
      <c r="N101" s="134">
        <v>8207.3726000000006</v>
      </c>
      <c r="O101" s="134">
        <v>0</v>
      </c>
      <c r="P101" s="140">
        <v>8207.3726000000006</v>
      </c>
      <c r="Q101" s="68"/>
    </row>
    <row r="102" spans="1:17" ht="51">
      <c r="A102" s="68" t="s">
        <v>541</v>
      </c>
      <c r="B102" s="68">
        <v>2</v>
      </c>
      <c r="C102" s="69" t="s">
        <v>590</v>
      </c>
      <c r="D102" s="108">
        <v>45777</v>
      </c>
      <c r="E102" s="68">
        <v>1454</v>
      </c>
      <c r="F102" s="68" t="s">
        <v>1480</v>
      </c>
      <c r="G102" s="106" t="s">
        <v>7115</v>
      </c>
      <c r="H102" s="68"/>
      <c r="I102" s="68"/>
      <c r="J102" s="68"/>
      <c r="K102" s="68"/>
      <c r="L102" s="134">
        <v>0</v>
      </c>
      <c r="M102" s="134">
        <v>1196.4100000000001</v>
      </c>
      <c r="N102" s="134">
        <v>0</v>
      </c>
      <c r="O102" s="134">
        <v>8207.3726000000006</v>
      </c>
      <c r="P102" s="140">
        <v>8207.3726000000006</v>
      </c>
      <c r="Q102" s="68"/>
    </row>
    <row r="103" spans="1:17" ht="51">
      <c r="A103" s="68">
        <v>383</v>
      </c>
      <c r="B103" s="68">
        <v>1</v>
      </c>
      <c r="C103" s="69" t="s">
        <v>1242</v>
      </c>
      <c r="D103" s="108">
        <v>45777</v>
      </c>
      <c r="E103" s="68">
        <v>1455</v>
      </c>
      <c r="F103" s="68" t="s">
        <v>3876</v>
      </c>
      <c r="G103" s="106" t="s">
        <v>7115</v>
      </c>
      <c r="H103" s="68"/>
      <c r="I103" s="68"/>
      <c r="J103" s="68"/>
      <c r="K103" s="68"/>
      <c r="L103" s="134">
        <v>7951.7</v>
      </c>
      <c r="M103" s="134">
        <v>0</v>
      </c>
      <c r="N103" s="134">
        <v>54548.662000000004</v>
      </c>
      <c r="O103" s="134">
        <v>0</v>
      </c>
      <c r="P103" s="140">
        <v>54548.662000000004</v>
      </c>
      <c r="Q103" s="68"/>
    </row>
    <row r="104" spans="1:17" ht="51">
      <c r="A104" s="68" t="s">
        <v>541</v>
      </c>
      <c r="B104" s="68">
        <v>2</v>
      </c>
      <c r="C104" s="69" t="s">
        <v>590</v>
      </c>
      <c r="D104" s="108">
        <v>45777</v>
      </c>
      <c r="E104" s="68">
        <v>1455</v>
      </c>
      <c r="F104" s="68" t="s">
        <v>1480</v>
      </c>
      <c r="G104" s="106" t="s">
        <v>7115</v>
      </c>
      <c r="H104" s="68"/>
      <c r="I104" s="68"/>
      <c r="J104" s="68"/>
      <c r="K104" s="68"/>
      <c r="L104" s="134">
        <v>0</v>
      </c>
      <c r="M104" s="134">
        <v>7951.7</v>
      </c>
      <c r="N104" s="134">
        <v>0</v>
      </c>
      <c r="O104" s="134">
        <v>54548.662000000004</v>
      </c>
      <c r="P104" s="140">
        <v>54548.662000000004</v>
      </c>
      <c r="Q104" s="68"/>
    </row>
    <row r="105" spans="1:17" ht="63.75">
      <c r="A105" s="68">
        <v>46</v>
      </c>
      <c r="B105" s="68">
        <v>5</v>
      </c>
      <c r="C105" s="69" t="s">
        <v>1367</v>
      </c>
      <c r="D105" s="108">
        <v>45777</v>
      </c>
      <c r="E105" s="68">
        <v>1493</v>
      </c>
      <c r="F105" s="68" t="s">
        <v>2802</v>
      </c>
      <c r="G105" s="106" t="s">
        <v>7116</v>
      </c>
      <c r="H105" s="68"/>
      <c r="I105" s="68"/>
      <c r="J105" s="68"/>
      <c r="K105" s="68"/>
      <c r="L105" s="134">
        <v>300000</v>
      </c>
      <c r="M105" s="134">
        <v>0</v>
      </c>
      <c r="N105" s="134">
        <v>2058000</v>
      </c>
      <c r="O105" s="134">
        <v>0</v>
      </c>
      <c r="P105" s="140">
        <v>2058000</v>
      </c>
      <c r="Q105" s="68"/>
    </row>
    <row r="106" spans="1:17" ht="63.75">
      <c r="A106" s="68" t="s">
        <v>541</v>
      </c>
      <c r="B106" s="68">
        <v>2</v>
      </c>
      <c r="C106" s="69" t="s">
        <v>590</v>
      </c>
      <c r="D106" s="108">
        <v>45777</v>
      </c>
      <c r="E106" s="68">
        <v>1493</v>
      </c>
      <c r="F106" s="68" t="s">
        <v>1480</v>
      </c>
      <c r="G106" s="106" t="s">
        <v>7116</v>
      </c>
      <c r="H106" s="68"/>
      <c r="I106" s="68"/>
      <c r="J106" s="68"/>
      <c r="K106" s="68"/>
      <c r="L106" s="134">
        <v>0</v>
      </c>
      <c r="M106" s="134">
        <v>300000</v>
      </c>
      <c r="N106" s="134">
        <v>0</v>
      </c>
      <c r="O106" s="134">
        <v>2058000</v>
      </c>
      <c r="P106" s="140">
        <v>2058000</v>
      </c>
      <c r="Q106" s="68"/>
    </row>
    <row r="107" spans="1:17">
      <c r="A107" s="66"/>
      <c r="B107" s="66"/>
      <c r="C107" s="104"/>
      <c r="D107" s="123"/>
      <c r="H107" s="66"/>
      <c r="I107" s="66"/>
      <c r="J107" s="66"/>
      <c r="K107" s="66"/>
      <c r="L107" s="296"/>
      <c r="M107" s="296"/>
      <c r="N107" s="296"/>
      <c r="O107" s="296"/>
      <c r="P107" s="297"/>
      <c r="Q107" s="66"/>
    </row>
    <row r="108" spans="1:17">
      <c r="A108" s="91"/>
      <c r="B108" s="91"/>
      <c r="C108" s="91"/>
      <c r="D108" s="181"/>
      <c r="E108" s="181"/>
      <c r="F108" s="181"/>
      <c r="G108" s="355" t="s">
        <v>554</v>
      </c>
      <c r="H108" s="147"/>
      <c r="I108" s="147"/>
      <c r="J108" s="147"/>
      <c r="K108" s="147"/>
      <c r="L108" s="368">
        <f>+SUBTOTAL(9,L8:L106)</f>
        <v>81519478.570000023</v>
      </c>
      <c r="M108" s="368">
        <f>+SUBTOTAL(9,M8:M106)</f>
        <v>93051941.99000001</v>
      </c>
      <c r="N108" s="368">
        <f>+SUBTOTAL(9,N8:N106)</f>
        <v>559223622.99019992</v>
      </c>
      <c r="O108" s="368">
        <f>+SUBTOTAL(9,O8:O106)</f>
        <v>638336322.05140007</v>
      </c>
      <c r="P108" s="368">
        <f>+SUBTOTAL(9,P8:P106)</f>
        <v>1197559945.0415993</v>
      </c>
      <c r="Q108" s="354"/>
    </row>
    <row r="109" spans="1:17">
      <c r="A109" s="92"/>
      <c r="B109" s="92"/>
      <c r="C109" s="92"/>
      <c r="D109" s="182"/>
      <c r="E109" s="182"/>
      <c r="F109" s="182"/>
      <c r="G109" s="143"/>
      <c r="H109" s="90"/>
      <c r="I109" s="90"/>
      <c r="J109" s="90"/>
      <c r="K109" s="90"/>
      <c r="L109" s="90"/>
      <c r="M109" s="90"/>
      <c r="Q109" s="90"/>
    </row>
    <row r="120" spans="1:1">
      <c r="A120" s="352" t="s">
        <v>1470</v>
      </c>
    </row>
    <row r="121" spans="1:1">
      <c r="A121" s="351" t="s">
        <v>1471</v>
      </c>
    </row>
    <row r="122" spans="1:1">
      <c r="A122" s="351" t="s">
        <v>1472</v>
      </c>
    </row>
    <row r="123" spans="1:1">
      <c r="A123" s="351"/>
    </row>
    <row r="124" spans="1:1">
      <c r="A124" s="351" t="s">
        <v>1473</v>
      </c>
    </row>
    <row r="125" spans="1:1">
      <c r="A125" s="351" t="s">
        <v>1474</v>
      </c>
    </row>
  </sheetData>
  <sheetProtection formatCells="0" formatColumns="0" formatRows="0" autoFilter="0"/>
  <protectedRanges>
    <protectedRange sqref="Q107 H107:K107 Q8:Q106 H8:K106" name="Rango1"/>
  </protectedRanges>
  <autoFilter ref="A7:P106" xr:uid="{00000000-0009-0000-0000-000007000000}"/>
  <mergeCells count="5">
    <mergeCell ref="N6:O6"/>
    <mergeCell ref="J6:K6"/>
    <mergeCell ref="H6:I6"/>
    <mergeCell ref="A6:B6"/>
    <mergeCell ref="L6:M6"/>
  </mergeCells>
  <pageMargins left="0.39370078740157483" right="0.43307086614173229" top="0.74803149606299213" bottom="0.74803149606299213" header="0.31496062992125984" footer="0.31496062992125984"/>
  <pageSetup scale="49"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4">
    <tabColor theme="9" tint="0.39997558519241921"/>
  </sheetPr>
  <dimension ref="A1:I86"/>
  <sheetViews>
    <sheetView showGridLines="0" view="pageBreakPreview" zoomScaleNormal="100" zoomScaleSheetLayoutView="100" workbookViewId="0">
      <pane ySplit="7" topLeftCell="A8" activePane="bottomLeft" state="frozen"/>
      <selection activeCell="H15" sqref="H15"/>
      <selection pane="bottomLeft"/>
    </sheetView>
  </sheetViews>
  <sheetFormatPr baseColWidth="10" defaultColWidth="11.42578125" defaultRowHeight="12.75"/>
  <cols>
    <col min="1" max="1" width="7" style="98" customWidth="1"/>
    <col min="2" max="2" width="6.140625" style="98" customWidth="1"/>
    <col min="3" max="3" width="60" style="99" customWidth="1"/>
    <col min="4" max="4" width="16.5703125" style="131" bestFit="1" customWidth="1"/>
    <col min="5" max="5" width="15.85546875" style="131" bestFit="1" customWidth="1"/>
    <col min="6" max="6" width="15.42578125" style="131" bestFit="1" customWidth="1"/>
    <col min="7" max="7" width="18.42578125" style="131" bestFit="1" customWidth="1"/>
    <col min="8" max="8" width="18.28515625" style="131" bestFit="1" customWidth="1"/>
    <col min="9" max="16384" width="11.42578125" style="98"/>
  </cols>
  <sheetData>
    <row r="1" spans="1:9" s="93" customFormat="1">
      <c r="A1" s="118" t="s">
        <v>31</v>
      </c>
      <c r="B1" s="115"/>
      <c r="C1" s="115"/>
      <c r="D1" s="126"/>
      <c r="E1" s="126"/>
      <c r="F1" s="126"/>
      <c r="G1" s="126"/>
      <c r="H1" s="126"/>
      <c r="I1" s="124"/>
    </row>
    <row r="2" spans="1:9" s="93" customFormat="1">
      <c r="A2" s="118" t="s">
        <v>32</v>
      </c>
      <c r="B2" s="115"/>
      <c r="C2" s="115"/>
      <c r="D2" s="126"/>
      <c r="E2" s="126"/>
      <c r="F2" s="126"/>
      <c r="G2" s="126"/>
      <c r="H2" s="126"/>
      <c r="I2" s="124"/>
    </row>
    <row r="3" spans="1:9" s="93" customFormat="1">
      <c r="A3" s="119" t="str">
        <f>+'CUT MN'!A3</f>
        <v>CORRESPONDIENTE AL PERIODO DE ENERO A ABRIL DE 2025</v>
      </c>
      <c r="B3" s="125"/>
      <c r="C3" s="125"/>
      <c r="D3" s="127"/>
      <c r="E3" s="127"/>
      <c r="F3" s="127"/>
      <c r="G3" s="127"/>
      <c r="H3" s="127"/>
      <c r="I3" s="125"/>
    </row>
    <row r="4" spans="1:9" s="93" customFormat="1">
      <c r="A4" s="186" t="str">
        <f>+'CUT MN'!A4</f>
        <v>ACTUALIZADO AL : 7 de mayo de 2025 Hrs. 14:05</v>
      </c>
      <c r="B4" s="76"/>
      <c r="C4" s="77"/>
      <c r="D4" s="78"/>
      <c r="E4" s="78"/>
      <c r="F4" s="128"/>
      <c r="G4" s="129"/>
      <c r="H4" s="129"/>
      <c r="I4" s="79"/>
    </row>
    <row r="5" spans="1:9" s="93" customFormat="1">
      <c r="A5" s="94"/>
      <c r="B5" s="95"/>
      <c r="C5" s="96"/>
      <c r="D5" s="130"/>
      <c r="E5" s="130"/>
      <c r="F5" s="130"/>
      <c r="G5" s="130"/>
      <c r="H5" s="135"/>
    </row>
    <row r="6" spans="1:9" s="93" customFormat="1">
      <c r="C6" s="97"/>
      <c r="D6" s="472" t="s">
        <v>614</v>
      </c>
      <c r="E6" s="472"/>
      <c r="F6" s="472"/>
      <c r="G6" s="472"/>
      <c r="H6" s="136"/>
    </row>
    <row r="7" spans="1:9">
      <c r="A7" s="357" t="s">
        <v>653</v>
      </c>
      <c r="B7" s="358" t="s">
        <v>654</v>
      </c>
      <c r="C7" s="359" t="s">
        <v>660</v>
      </c>
      <c r="D7" s="360" t="s">
        <v>631</v>
      </c>
      <c r="E7" s="360" t="s">
        <v>632</v>
      </c>
      <c r="F7" s="360" t="s">
        <v>633</v>
      </c>
      <c r="G7" s="360" t="s">
        <v>634</v>
      </c>
      <c r="H7" s="361" t="s">
        <v>661</v>
      </c>
    </row>
    <row r="8" spans="1:9">
      <c r="A8" s="187">
        <v>25</v>
      </c>
      <c r="B8" s="187">
        <v>1</v>
      </c>
      <c r="C8" s="188" t="s">
        <v>42</v>
      </c>
      <c r="D8" s="322">
        <v>0</v>
      </c>
      <c r="E8" s="322">
        <v>0</v>
      </c>
      <c r="F8" s="322">
        <v>616595.98</v>
      </c>
      <c r="G8" s="322">
        <v>0</v>
      </c>
      <c r="H8" s="323">
        <f>+D8+E8+F8+G8</f>
        <v>616595.98</v>
      </c>
    </row>
    <row r="9" spans="1:9">
      <c r="A9" s="187">
        <v>30</v>
      </c>
      <c r="B9" s="187">
        <v>1</v>
      </c>
      <c r="C9" s="188" t="s">
        <v>638</v>
      </c>
      <c r="D9" s="322">
        <v>7457085</v>
      </c>
      <c r="E9" s="322">
        <v>0</v>
      </c>
      <c r="F9" s="322">
        <v>0</v>
      </c>
      <c r="G9" s="322">
        <v>0</v>
      </c>
      <c r="H9" s="323">
        <f t="shared" ref="H9:H72" si="0">+D9+E9+F9+G9</f>
        <v>7457085</v>
      </c>
    </row>
    <row r="10" spans="1:9">
      <c r="A10" s="187">
        <v>41</v>
      </c>
      <c r="B10" s="187">
        <v>4</v>
      </c>
      <c r="C10" s="188" t="s">
        <v>44</v>
      </c>
      <c r="D10" s="322">
        <v>0.2</v>
      </c>
      <c r="E10" s="322">
        <v>0</v>
      </c>
      <c r="F10" s="322">
        <v>0</v>
      </c>
      <c r="G10" s="322">
        <v>0</v>
      </c>
      <c r="H10" s="323">
        <f t="shared" si="0"/>
        <v>0.2</v>
      </c>
    </row>
    <row r="11" spans="1:9">
      <c r="A11" s="187">
        <v>46</v>
      </c>
      <c r="B11" s="187">
        <v>2</v>
      </c>
      <c r="C11" s="188" t="s">
        <v>1367</v>
      </c>
      <c r="D11" s="322">
        <v>33553398.369999997</v>
      </c>
      <c r="E11" s="322">
        <v>0</v>
      </c>
      <c r="F11" s="322">
        <v>384182.22000000003</v>
      </c>
      <c r="G11" s="322">
        <v>0</v>
      </c>
      <c r="H11" s="323">
        <f t="shared" si="0"/>
        <v>33937580.589999996</v>
      </c>
    </row>
    <row r="12" spans="1:9">
      <c r="A12" s="187">
        <v>46</v>
      </c>
      <c r="B12" s="187">
        <v>19</v>
      </c>
      <c r="C12" s="188" t="s">
        <v>1367</v>
      </c>
      <c r="D12" s="322">
        <v>1109.6400000000001</v>
      </c>
      <c r="E12" s="322">
        <v>0</v>
      </c>
      <c r="F12" s="322">
        <v>0</v>
      </c>
      <c r="G12" s="322">
        <v>0</v>
      </c>
      <c r="H12" s="323">
        <f t="shared" si="0"/>
        <v>1109.6400000000001</v>
      </c>
    </row>
    <row r="13" spans="1:9">
      <c r="A13" s="187">
        <v>47</v>
      </c>
      <c r="B13" s="187">
        <v>26</v>
      </c>
      <c r="C13" s="188" t="s">
        <v>45</v>
      </c>
      <c r="D13" s="322">
        <v>0</v>
      </c>
      <c r="E13" s="322">
        <v>0</v>
      </c>
      <c r="F13" s="322">
        <v>91998.9</v>
      </c>
      <c r="G13" s="322">
        <v>0</v>
      </c>
      <c r="H13" s="323">
        <f t="shared" si="0"/>
        <v>91998.9</v>
      </c>
    </row>
    <row r="14" spans="1:9">
      <c r="A14" s="187">
        <v>47</v>
      </c>
      <c r="B14" s="187">
        <v>27</v>
      </c>
      <c r="C14" s="188" t="s">
        <v>45</v>
      </c>
      <c r="D14" s="322">
        <v>699984.08000000007</v>
      </c>
      <c r="E14" s="322">
        <v>0</v>
      </c>
      <c r="F14" s="322">
        <v>0</v>
      </c>
      <c r="G14" s="322">
        <v>0</v>
      </c>
      <c r="H14" s="323">
        <f t="shared" si="0"/>
        <v>699984.08000000007</v>
      </c>
    </row>
    <row r="15" spans="1:9">
      <c r="A15" s="187">
        <v>66</v>
      </c>
      <c r="B15" s="187">
        <v>1</v>
      </c>
      <c r="C15" s="188" t="s">
        <v>46</v>
      </c>
      <c r="D15" s="322">
        <v>1141851.72</v>
      </c>
      <c r="E15" s="322">
        <v>0</v>
      </c>
      <c r="F15" s="322">
        <v>0</v>
      </c>
      <c r="G15" s="322">
        <v>0</v>
      </c>
      <c r="H15" s="323">
        <f t="shared" si="0"/>
        <v>1141851.72</v>
      </c>
    </row>
    <row r="16" spans="1:9">
      <c r="A16" s="187">
        <v>66</v>
      </c>
      <c r="B16" s="187">
        <v>2</v>
      </c>
      <c r="C16" s="188" t="s">
        <v>46</v>
      </c>
      <c r="D16" s="322">
        <v>0</v>
      </c>
      <c r="E16" s="322">
        <v>0</v>
      </c>
      <c r="F16" s="322">
        <v>1741.25</v>
      </c>
      <c r="G16" s="322">
        <v>0</v>
      </c>
      <c r="H16" s="323">
        <f t="shared" si="0"/>
        <v>1741.25</v>
      </c>
    </row>
    <row r="17" spans="1:8">
      <c r="A17" s="187">
        <v>70</v>
      </c>
      <c r="B17" s="187">
        <v>1</v>
      </c>
      <c r="C17" s="188" t="s">
        <v>47</v>
      </c>
      <c r="D17" s="322">
        <v>219264.33000000002</v>
      </c>
      <c r="E17" s="322">
        <v>0</v>
      </c>
      <c r="F17" s="322">
        <v>0</v>
      </c>
      <c r="G17" s="322">
        <v>0</v>
      </c>
      <c r="H17" s="323">
        <f t="shared" si="0"/>
        <v>219264.33000000002</v>
      </c>
    </row>
    <row r="18" spans="1:8">
      <c r="A18" s="187">
        <v>78</v>
      </c>
      <c r="B18" s="187">
        <v>3</v>
      </c>
      <c r="C18" s="188" t="s">
        <v>1368</v>
      </c>
      <c r="D18" s="322">
        <v>13143384.370000001</v>
      </c>
      <c r="E18" s="322">
        <v>0</v>
      </c>
      <c r="F18" s="322">
        <v>6511.75</v>
      </c>
      <c r="G18" s="322">
        <v>0</v>
      </c>
      <c r="H18" s="323">
        <f t="shared" si="0"/>
        <v>13149896.120000001</v>
      </c>
    </row>
    <row r="19" spans="1:8">
      <c r="A19" s="187">
        <v>81</v>
      </c>
      <c r="B19" s="187">
        <v>1</v>
      </c>
      <c r="C19" s="188" t="s">
        <v>49</v>
      </c>
      <c r="D19" s="322">
        <v>39000000</v>
      </c>
      <c r="E19" s="322">
        <v>0</v>
      </c>
      <c r="F19" s="322">
        <v>0</v>
      </c>
      <c r="G19" s="322">
        <v>0</v>
      </c>
      <c r="H19" s="323">
        <f t="shared" si="0"/>
        <v>39000000</v>
      </c>
    </row>
    <row r="20" spans="1:8">
      <c r="A20" s="187">
        <v>81</v>
      </c>
      <c r="B20" s="187">
        <v>16</v>
      </c>
      <c r="C20" s="188" t="s">
        <v>49</v>
      </c>
      <c r="D20" s="322">
        <v>0</v>
      </c>
      <c r="E20" s="322">
        <v>0</v>
      </c>
      <c r="F20" s="322">
        <v>1890</v>
      </c>
      <c r="G20" s="322">
        <v>0</v>
      </c>
      <c r="H20" s="323">
        <f t="shared" si="0"/>
        <v>1890</v>
      </c>
    </row>
    <row r="21" spans="1:8">
      <c r="A21" s="187">
        <v>81</v>
      </c>
      <c r="B21" s="187">
        <v>19</v>
      </c>
      <c r="C21" s="188" t="s">
        <v>49</v>
      </c>
      <c r="D21" s="322">
        <v>0</v>
      </c>
      <c r="E21" s="322">
        <v>0</v>
      </c>
      <c r="F21" s="322">
        <v>2106</v>
      </c>
      <c r="G21" s="322">
        <v>0</v>
      </c>
      <c r="H21" s="323">
        <f t="shared" si="0"/>
        <v>2106</v>
      </c>
    </row>
    <row r="22" spans="1:8">
      <c r="A22" s="187" t="s">
        <v>541</v>
      </c>
      <c r="B22" s="187">
        <v>2</v>
      </c>
      <c r="C22" s="188" t="s">
        <v>590</v>
      </c>
      <c r="D22" s="322">
        <v>477280231.98000002</v>
      </c>
      <c r="E22" s="322">
        <v>0</v>
      </c>
      <c r="F22" s="322">
        <v>0</v>
      </c>
      <c r="G22" s="322">
        <v>0</v>
      </c>
      <c r="H22" s="323">
        <f t="shared" si="0"/>
        <v>477280231.98000002</v>
      </c>
    </row>
    <row r="23" spans="1:8">
      <c r="A23" s="187">
        <v>109</v>
      </c>
      <c r="B23" s="187">
        <v>1</v>
      </c>
      <c r="C23" s="188" t="s">
        <v>611</v>
      </c>
      <c r="D23" s="322">
        <v>0</v>
      </c>
      <c r="E23" s="322">
        <v>0</v>
      </c>
      <c r="F23" s="322">
        <v>0</v>
      </c>
      <c r="G23" s="322">
        <v>116935</v>
      </c>
      <c r="H23" s="323">
        <f t="shared" si="0"/>
        <v>116935</v>
      </c>
    </row>
    <row r="24" spans="1:8">
      <c r="A24" s="187">
        <v>117</v>
      </c>
      <c r="B24" s="187">
        <v>1</v>
      </c>
      <c r="C24" s="188" t="s">
        <v>54</v>
      </c>
      <c r="D24" s="322">
        <v>0</v>
      </c>
      <c r="E24" s="322">
        <v>0</v>
      </c>
      <c r="F24" s="322">
        <v>0</v>
      </c>
      <c r="G24" s="322">
        <v>4382889.5900000017</v>
      </c>
      <c r="H24" s="323">
        <f t="shared" si="0"/>
        <v>4382889.5900000017</v>
      </c>
    </row>
    <row r="25" spans="1:8">
      <c r="A25" s="187">
        <v>132</v>
      </c>
      <c r="B25" s="187">
        <v>4</v>
      </c>
      <c r="C25" s="188" t="s">
        <v>59</v>
      </c>
      <c r="D25" s="322">
        <v>15438935.26</v>
      </c>
      <c r="E25" s="322">
        <v>0</v>
      </c>
      <c r="F25" s="322">
        <v>0</v>
      </c>
      <c r="G25" s="322">
        <v>0</v>
      </c>
      <c r="H25" s="323">
        <f t="shared" si="0"/>
        <v>15438935.26</v>
      </c>
    </row>
    <row r="26" spans="1:8">
      <c r="A26" s="187">
        <v>132</v>
      </c>
      <c r="B26" s="187">
        <v>13</v>
      </c>
      <c r="C26" s="188" t="s">
        <v>59</v>
      </c>
      <c r="D26" s="322">
        <v>417333.08999999997</v>
      </c>
      <c r="E26" s="322">
        <v>0</v>
      </c>
      <c r="F26" s="322">
        <v>0</v>
      </c>
      <c r="G26" s="322">
        <v>0</v>
      </c>
      <c r="H26" s="323">
        <f t="shared" si="0"/>
        <v>417333.08999999997</v>
      </c>
    </row>
    <row r="27" spans="1:8">
      <c r="A27" s="187">
        <v>132</v>
      </c>
      <c r="B27" s="187">
        <v>14</v>
      </c>
      <c r="C27" s="188" t="s">
        <v>59</v>
      </c>
      <c r="D27" s="322">
        <v>0</v>
      </c>
      <c r="E27" s="322">
        <v>0</v>
      </c>
      <c r="F27" s="322">
        <v>0</v>
      </c>
      <c r="G27" s="322">
        <v>1075985.9200000002</v>
      </c>
      <c r="H27" s="323">
        <f t="shared" si="0"/>
        <v>1075985.9200000002</v>
      </c>
    </row>
    <row r="28" spans="1:8">
      <c r="A28" s="187">
        <v>133</v>
      </c>
      <c r="B28" s="187">
        <v>1</v>
      </c>
      <c r="C28" s="188" t="s">
        <v>60</v>
      </c>
      <c r="D28" s="322">
        <v>0</v>
      </c>
      <c r="E28" s="322">
        <v>0</v>
      </c>
      <c r="F28" s="322">
        <v>0</v>
      </c>
      <c r="G28" s="322">
        <v>227026.27000000002</v>
      </c>
      <c r="H28" s="323">
        <f t="shared" si="0"/>
        <v>227026.27000000002</v>
      </c>
    </row>
    <row r="29" spans="1:8">
      <c r="A29" s="187">
        <v>134</v>
      </c>
      <c r="B29" s="187">
        <v>1</v>
      </c>
      <c r="C29" s="188" t="s">
        <v>61</v>
      </c>
      <c r="D29" s="322">
        <v>0</v>
      </c>
      <c r="E29" s="322">
        <v>0</v>
      </c>
      <c r="F29" s="322">
        <v>0</v>
      </c>
      <c r="G29" s="322">
        <v>15529020.790000001</v>
      </c>
      <c r="H29" s="323">
        <f t="shared" si="0"/>
        <v>15529020.790000001</v>
      </c>
    </row>
    <row r="30" spans="1:8">
      <c r="A30" s="187">
        <v>170</v>
      </c>
      <c r="B30" s="187">
        <v>1</v>
      </c>
      <c r="C30" s="188" t="s">
        <v>80</v>
      </c>
      <c r="D30" s="322">
        <v>0</v>
      </c>
      <c r="E30" s="322">
        <v>0</v>
      </c>
      <c r="F30" s="322">
        <v>0</v>
      </c>
      <c r="G30" s="322">
        <v>68615.7</v>
      </c>
      <c r="H30" s="323">
        <f t="shared" si="0"/>
        <v>68615.7</v>
      </c>
    </row>
    <row r="31" spans="1:8">
      <c r="A31" s="187">
        <v>170</v>
      </c>
      <c r="B31" s="187">
        <v>2</v>
      </c>
      <c r="C31" s="188" t="s">
        <v>80</v>
      </c>
      <c r="D31" s="322">
        <v>0</v>
      </c>
      <c r="E31" s="322">
        <v>0</v>
      </c>
      <c r="F31" s="322">
        <v>0</v>
      </c>
      <c r="G31" s="322">
        <v>1115449</v>
      </c>
      <c r="H31" s="323">
        <f t="shared" si="0"/>
        <v>1115449</v>
      </c>
    </row>
    <row r="32" spans="1:8">
      <c r="A32" s="187">
        <v>170</v>
      </c>
      <c r="B32" s="187">
        <v>3</v>
      </c>
      <c r="C32" s="188" t="s">
        <v>80</v>
      </c>
      <c r="D32" s="322">
        <v>0</v>
      </c>
      <c r="E32" s="322">
        <v>0</v>
      </c>
      <c r="F32" s="322">
        <v>0</v>
      </c>
      <c r="G32" s="322">
        <v>856774.42999999982</v>
      </c>
      <c r="H32" s="323">
        <f t="shared" si="0"/>
        <v>856774.42999999982</v>
      </c>
    </row>
    <row r="33" spans="1:8">
      <c r="A33" s="187">
        <v>170</v>
      </c>
      <c r="B33" s="187">
        <v>6</v>
      </c>
      <c r="C33" s="188" t="s">
        <v>80</v>
      </c>
      <c r="D33" s="322">
        <v>0</v>
      </c>
      <c r="E33" s="322">
        <v>0</v>
      </c>
      <c r="F33" s="322">
        <v>0</v>
      </c>
      <c r="G33" s="322">
        <v>179288.95999999999</v>
      </c>
      <c r="H33" s="323">
        <f t="shared" si="0"/>
        <v>179288.95999999999</v>
      </c>
    </row>
    <row r="34" spans="1:8">
      <c r="A34" s="187">
        <v>192</v>
      </c>
      <c r="B34" s="187">
        <v>1</v>
      </c>
      <c r="C34" s="188" t="s">
        <v>83</v>
      </c>
      <c r="D34" s="322">
        <v>0</v>
      </c>
      <c r="E34" s="322">
        <v>0</v>
      </c>
      <c r="F34" s="322">
        <v>0</v>
      </c>
      <c r="G34" s="322">
        <v>830842</v>
      </c>
      <c r="H34" s="323">
        <f t="shared" si="0"/>
        <v>830842</v>
      </c>
    </row>
    <row r="35" spans="1:8">
      <c r="A35" s="187">
        <v>203</v>
      </c>
      <c r="B35" s="187">
        <v>1</v>
      </c>
      <c r="C35" s="188" t="s">
        <v>86</v>
      </c>
      <c r="D35" s="322">
        <v>0</v>
      </c>
      <c r="E35" s="322">
        <v>0</v>
      </c>
      <c r="F35" s="322">
        <v>0</v>
      </c>
      <c r="G35" s="322">
        <v>1063717.7599999993</v>
      </c>
      <c r="H35" s="323">
        <f t="shared" si="0"/>
        <v>1063717.7599999993</v>
      </c>
    </row>
    <row r="36" spans="1:8">
      <c r="A36" s="187">
        <v>222</v>
      </c>
      <c r="B36" s="187">
        <v>1</v>
      </c>
      <c r="C36" s="188" t="s">
        <v>93</v>
      </c>
      <c r="D36" s="322">
        <v>851877.12</v>
      </c>
      <c r="E36" s="322">
        <v>0</v>
      </c>
      <c r="F36" s="322">
        <v>0</v>
      </c>
      <c r="G36" s="322">
        <v>0</v>
      </c>
      <c r="H36" s="323">
        <f t="shared" si="0"/>
        <v>851877.12</v>
      </c>
    </row>
    <row r="37" spans="1:8">
      <c r="A37" s="187">
        <v>234</v>
      </c>
      <c r="B37" s="187">
        <v>1</v>
      </c>
      <c r="C37" s="188" t="s">
        <v>612</v>
      </c>
      <c r="D37" s="322">
        <v>0</v>
      </c>
      <c r="E37" s="322">
        <v>0</v>
      </c>
      <c r="F37" s="322">
        <v>0</v>
      </c>
      <c r="G37" s="322">
        <v>101327.36</v>
      </c>
      <c r="H37" s="323">
        <f t="shared" si="0"/>
        <v>101327.36</v>
      </c>
    </row>
    <row r="38" spans="1:8">
      <c r="A38" s="187">
        <v>253</v>
      </c>
      <c r="B38" s="187">
        <v>1</v>
      </c>
      <c r="C38" s="188" t="s">
        <v>104</v>
      </c>
      <c r="D38" s="322">
        <v>221809.66</v>
      </c>
      <c r="E38" s="322">
        <v>0</v>
      </c>
      <c r="F38" s="322">
        <v>0</v>
      </c>
      <c r="G38" s="322">
        <v>0</v>
      </c>
      <c r="H38" s="323">
        <f t="shared" si="0"/>
        <v>221809.66</v>
      </c>
    </row>
    <row r="39" spans="1:8">
      <c r="A39" s="187">
        <v>267</v>
      </c>
      <c r="B39" s="187">
        <v>2</v>
      </c>
      <c r="C39" s="188" t="s">
        <v>107</v>
      </c>
      <c r="D39" s="322">
        <v>1504800</v>
      </c>
      <c r="E39" s="322">
        <v>0</v>
      </c>
      <c r="F39" s="322">
        <v>0</v>
      </c>
      <c r="G39" s="322">
        <v>0</v>
      </c>
      <c r="H39" s="323">
        <f t="shared" si="0"/>
        <v>1504800</v>
      </c>
    </row>
    <row r="40" spans="1:8">
      <c r="A40" s="187">
        <v>269</v>
      </c>
      <c r="B40" s="187">
        <v>2</v>
      </c>
      <c r="C40" s="188" t="s">
        <v>109</v>
      </c>
      <c r="D40" s="322">
        <v>0</v>
      </c>
      <c r="E40" s="322">
        <v>0</v>
      </c>
      <c r="F40" s="322">
        <v>0</v>
      </c>
      <c r="G40" s="322">
        <v>60721</v>
      </c>
      <c r="H40" s="323">
        <f t="shared" si="0"/>
        <v>60721</v>
      </c>
    </row>
    <row r="41" spans="1:8">
      <c r="A41" s="187">
        <v>270</v>
      </c>
      <c r="B41" s="187">
        <v>2</v>
      </c>
      <c r="C41" s="188" t="s">
        <v>110</v>
      </c>
      <c r="D41" s="322">
        <v>136618</v>
      </c>
      <c r="E41" s="322">
        <v>0</v>
      </c>
      <c r="F41" s="322">
        <v>0</v>
      </c>
      <c r="G41" s="322">
        <v>0</v>
      </c>
      <c r="H41" s="323">
        <f t="shared" si="0"/>
        <v>136618</v>
      </c>
    </row>
    <row r="42" spans="1:8">
      <c r="A42" s="187">
        <v>283</v>
      </c>
      <c r="B42" s="187">
        <v>1</v>
      </c>
      <c r="C42" s="188" t="s">
        <v>115</v>
      </c>
      <c r="D42" s="322">
        <v>1563326.79</v>
      </c>
      <c r="E42" s="322">
        <v>0</v>
      </c>
      <c r="F42" s="322">
        <v>0</v>
      </c>
      <c r="G42" s="322">
        <v>20707093</v>
      </c>
      <c r="H42" s="323">
        <f t="shared" si="0"/>
        <v>22270419.789999999</v>
      </c>
    </row>
    <row r="43" spans="1:8">
      <c r="A43" s="187">
        <v>291</v>
      </c>
      <c r="B43" s="187">
        <v>1</v>
      </c>
      <c r="C43" s="188" t="s">
        <v>119</v>
      </c>
      <c r="D43" s="322">
        <v>8543971.0299999993</v>
      </c>
      <c r="E43" s="322">
        <v>0</v>
      </c>
      <c r="F43" s="322">
        <v>0</v>
      </c>
      <c r="G43" s="322">
        <v>0</v>
      </c>
      <c r="H43" s="323">
        <f t="shared" si="0"/>
        <v>8543971.0299999993</v>
      </c>
    </row>
    <row r="44" spans="1:8">
      <c r="A44" s="187">
        <v>292</v>
      </c>
      <c r="B44" s="187">
        <v>1</v>
      </c>
      <c r="C44" s="188" t="s">
        <v>120</v>
      </c>
      <c r="D44" s="322">
        <v>0</v>
      </c>
      <c r="E44" s="322">
        <v>0</v>
      </c>
      <c r="F44" s="322">
        <v>0</v>
      </c>
      <c r="G44" s="322">
        <v>1010</v>
      </c>
      <c r="H44" s="323">
        <f t="shared" si="0"/>
        <v>1010</v>
      </c>
    </row>
    <row r="45" spans="1:8">
      <c r="A45" s="187">
        <v>293</v>
      </c>
      <c r="B45" s="187">
        <v>1</v>
      </c>
      <c r="C45" s="188" t="s">
        <v>121</v>
      </c>
      <c r="D45" s="322">
        <v>0</v>
      </c>
      <c r="E45" s="322">
        <v>0</v>
      </c>
      <c r="F45" s="322">
        <v>0</v>
      </c>
      <c r="G45" s="322">
        <v>12102.029999999999</v>
      </c>
      <c r="H45" s="323">
        <f t="shared" si="0"/>
        <v>12102.029999999999</v>
      </c>
    </row>
    <row r="46" spans="1:8">
      <c r="A46" s="187">
        <v>293</v>
      </c>
      <c r="B46" s="187">
        <v>3</v>
      </c>
      <c r="C46" s="188" t="s">
        <v>121</v>
      </c>
      <c r="D46" s="322">
        <v>0</v>
      </c>
      <c r="E46" s="322">
        <v>0</v>
      </c>
      <c r="F46" s="322">
        <v>0</v>
      </c>
      <c r="G46" s="322">
        <v>623</v>
      </c>
      <c r="H46" s="323">
        <f t="shared" si="0"/>
        <v>623</v>
      </c>
    </row>
    <row r="47" spans="1:8">
      <c r="A47" s="187">
        <v>294</v>
      </c>
      <c r="B47" s="187">
        <v>1</v>
      </c>
      <c r="C47" s="188" t="s">
        <v>122</v>
      </c>
      <c r="D47" s="322">
        <v>0</v>
      </c>
      <c r="E47" s="322">
        <v>0</v>
      </c>
      <c r="F47" s="322">
        <v>0</v>
      </c>
      <c r="G47" s="322">
        <v>41480</v>
      </c>
      <c r="H47" s="323">
        <f t="shared" si="0"/>
        <v>41480</v>
      </c>
    </row>
    <row r="48" spans="1:8">
      <c r="A48" s="187">
        <v>295</v>
      </c>
      <c r="B48" s="187">
        <v>1</v>
      </c>
      <c r="C48" s="188" t="s">
        <v>123</v>
      </c>
      <c r="D48" s="322">
        <v>0</v>
      </c>
      <c r="E48" s="322">
        <v>0</v>
      </c>
      <c r="F48" s="322">
        <v>0</v>
      </c>
      <c r="G48" s="322">
        <v>22016.239999999998</v>
      </c>
      <c r="H48" s="323">
        <f t="shared" si="0"/>
        <v>22016.239999999998</v>
      </c>
    </row>
    <row r="49" spans="1:8">
      <c r="A49" s="187">
        <v>296</v>
      </c>
      <c r="B49" s="187">
        <v>1</v>
      </c>
      <c r="C49" s="188" t="s">
        <v>124</v>
      </c>
      <c r="D49" s="322">
        <v>0</v>
      </c>
      <c r="E49" s="322">
        <v>0</v>
      </c>
      <c r="F49" s="322">
        <v>0</v>
      </c>
      <c r="G49" s="322">
        <v>13222.66</v>
      </c>
      <c r="H49" s="323">
        <f t="shared" si="0"/>
        <v>13222.66</v>
      </c>
    </row>
    <row r="50" spans="1:8">
      <c r="A50" s="187">
        <v>298</v>
      </c>
      <c r="B50" s="187">
        <v>1</v>
      </c>
      <c r="C50" s="188" t="s">
        <v>125</v>
      </c>
      <c r="D50" s="322">
        <v>0</v>
      </c>
      <c r="E50" s="322">
        <v>0</v>
      </c>
      <c r="F50" s="322">
        <v>0</v>
      </c>
      <c r="G50" s="322">
        <v>125000</v>
      </c>
      <c r="H50" s="323">
        <f t="shared" si="0"/>
        <v>125000</v>
      </c>
    </row>
    <row r="51" spans="1:8">
      <c r="A51" s="187">
        <v>310</v>
      </c>
      <c r="B51" s="187">
        <v>1</v>
      </c>
      <c r="C51" s="188" t="s">
        <v>131</v>
      </c>
      <c r="D51" s="322">
        <v>0</v>
      </c>
      <c r="E51" s="322">
        <v>0</v>
      </c>
      <c r="F51" s="322">
        <v>0</v>
      </c>
      <c r="G51" s="322">
        <v>1427964.6799999997</v>
      </c>
      <c r="H51" s="323">
        <f t="shared" si="0"/>
        <v>1427964.6799999997</v>
      </c>
    </row>
    <row r="52" spans="1:8">
      <c r="A52" s="187">
        <v>312</v>
      </c>
      <c r="B52" s="187">
        <v>1</v>
      </c>
      <c r="C52" s="188" t="s">
        <v>133</v>
      </c>
      <c r="D52" s="322">
        <v>0</v>
      </c>
      <c r="E52" s="322">
        <v>0</v>
      </c>
      <c r="F52" s="322">
        <v>0</v>
      </c>
      <c r="G52" s="322">
        <v>9004993.8099999968</v>
      </c>
      <c r="H52" s="323">
        <f t="shared" si="0"/>
        <v>9004993.8099999968</v>
      </c>
    </row>
    <row r="53" spans="1:8">
      <c r="A53" s="187">
        <v>324</v>
      </c>
      <c r="B53" s="187">
        <v>1</v>
      </c>
      <c r="C53" s="188" t="s">
        <v>135</v>
      </c>
      <c r="D53" s="322">
        <v>0</v>
      </c>
      <c r="E53" s="322">
        <v>0</v>
      </c>
      <c r="F53" s="322">
        <v>0</v>
      </c>
      <c r="G53" s="322">
        <v>80</v>
      </c>
      <c r="H53" s="323">
        <f t="shared" si="0"/>
        <v>80</v>
      </c>
    </row>
    <row r="54" spans="1:8">
      <c r="A54" s="187">
        <v>347</v>
      </c>
      <c r="B54" s="187">
        <v>1</v>
      </c>
      <c r="C54" s="188" t="s">
        <v>142</v>
      </c>
      <c r="D54" s="322">
        <v>0</v>
      </c>
      <c r="E54" s="322">
        <v>0</v>
      </c>
      <c r="F54" s="322">
        <v>0</v>
      </c>
      <c r="G54" s="322">
        <v>1282680.8</v>
      </c>
      <c r="H54" s="323">
        <f t="shared" si="0"/>
        <v>1282680.8</v>
      </c>
    </row>
    <row r="55" spans="1:8">
      <c r="A55" s="187">
        <v>378</v>
      </c>
      <c r="B55" s="187">
        <v>1</v>
      </c>
      <c r="C55" s="188" t="s">
        <v>608</v>
      </c>
      <c r="D55" s="322">
        <v>4485320</v>
      </c>
      <c r="E55" s="322">
        <v>0</v>
      </c>
      <c r="F55" s="322">
        <v>0</v>
      </c>
      <c r="G55" s="322">
        <v>0</v>
      </c>
      <c r="H55" s="323">
        <f t="shared" si="0"/>
        <v>4485320</v>
      </c>
    </row>
    <row r="56" spans="1:8">
      <c r="A56" s="187">
        <v>387</v>
      </c>
      <c r="B56" s="187">
        <v>1</v>
      </c>
      <c r="C56" s="188" t="s">
        <v>1263</v>
      </c>
      <c r="D56" s="322">
        <v>6512199</v>
      </c>
      <c r="E56" s="322">
        <v>0</v>
      </c>
      <c r="F56" s="322">
        <v>0</v>
      </c>
      <c r="G56" s="322">
        <v>15499.98</v>
      </c>
      <c r="H56" s="323">
        <f t="shared" si="0"/>
        <v>6527698.9800000004</v>
      </c>
    </row>
    <row r="57" spans="1:8">
      <c r="A57" s="187">
        <v>389</v>
      </c>
      <c r="B57" s="187">
        <v>1</v>
      </c>
      <c r="C57" s="188" t="s">
        <v>1401</v>
      </c>
      <c r="D57" s="322">
        <v>0</v>
      </c>
      <c r="E57" s="322">
        <v>0</v>
      </c>
      <c r="F57" s="322">
        <v>0</v>
      </c>
      <c r="G57" s="322">
        <v>2257929.4699999993</v>
      </c>
      <c r="H57" s="323">
        <f t="shared" si="0"/>
        <v>2257929.4699999993</v>
      </c>
    </row>
    <row r="58" spans="1:8">
      <c r="A58" s="187">
        <v>389</v>
      </c>
      <c r="B58" s="187">
        <v>2</v>
      </c>
      <c r="C58" s="188" t="s">
        <v>1401</v>
      </c>
      <c r="D58" s="322">
        <v>0</v>
      </c>
      <c r="E58" s="322">
        <v>0</v>
      </c>
      <c r="F58" s="322">
        <v>0</v>
      </c>
      <c r="G58" s="322">
        <v>1602465.0500000003</v>
      </c>
      <c r="H58" s="323">
        <f t="shared" si="0"/>
        <v>1602465.0500000003</v>
      </c>
    </row>
    <row r="59" spans="1:8">
      <c r="A59" s="187">
        <v>389</v>
      </c>
      <c r="B59" s="187">
        <v>3</v>
      </c>
      <c r="C59" s="188" t="s">
        <v>1401</v>
      </c>
      <c r="D59" s="322">
        <v>0</v>
      </c>
      <c r="E59" s="322">
        <v>0</v>
      </c>
      <c r="F59" s="322">
        <v>0</v>
      </c>
      <c r="G59" s="322">
        <v>358385.86000000004</v>
      </c>
      <c r="H59" s="323">
        <f t="shared" si="0"/>
        <v>358385.86000000004</v>
      </c>
    </row>
    <row r="60" spans="1:8">
      <c r="A60" s="187">
        <v>389</v>
      </c>
      <c r="B60" s="187">
        <v>4</v>
      </c>
      <c r="C60" s="188" t="s">
        <v>1401</v>
      </c>
      <c r="D60" s="322">
        <v>0</v>
      </c>
      <c r="E60" s="322">
        <v>0</v>
      </c>
      <c r="F60" s="322">
        <v>0</v>
      </c>
      <c r="G60" s="322">
        <v>2091577.5100000002</v>
      </c>
      <c r="H60" s="323">
        <f t="shared" si="0"/>
        <v>2091577.5100000002</v>
      </c>
    </row>
    <row r="61" spans="1:8">
      <c r="A61" s="187">
        <v>389</v>
      </c>
      <c r="B61" s="187">
        <v>5</v>
      </c>
      <c r="C61" s="188" t="s">
        <v>1401</v>
      </c>
      <c r="D61" s="322">
        <v>0</v>
      </c>
      <c r="E61" s="322">
        <v>0</v>
      </c>
      <c r="F61" s="322">
        <v>0</v>
      </c>
      <c r="G61" s="322">
        <v>8576.3100000000031</v>
      </c>
      <c r="H61" s="323">
        <f t="shared" si="0"/>
        <v>8576.3100000000031</v>
      </c>
    </row>
    <row r="62" spans="1:8">
      <c r="A62" s="187">
        <v>525</v>
      </c>
      <c r="B62" s="187">
        <v>1</v>
      </c>
      <c r="C62" s="188" t="s">
        <v>164</v>
      </c>
      <c r="D62" s="322">
        <v>0</v>
      </c>
      <c r="E62" s="322">
        <v>0</v>
      </c>
      <c r="F62" s="322">
        <v>0</v>
      </c>
      <c r="G62" s="322">
        <v>2854403.2</v>
      </c>
      <c r="H62" s="323">
        <f t="shared" si="0"/>
        <v>2854403.2</v>
      </c>
    </row>
    <row r="63" spans="1:8">
      <c r="A63" s="187">
        <v>526</v>
      </c>
      <c r="B63" s="187">
        <v>1</v>
      </c>
      <c r="C63" s="188" t="s">
        <v>1262</v>
      </c>
      <c r="D63" s="322">
        <v>2530031.04</v>
      </c>
      <c r="E63" s="322">
        <v>0</v>
      </c>
      <c r="F63" s="322">
        <v>0</v>
      </c>
      <c r="G63" s="322">
        <v>0</v>
      </c>
      <c r="H63" s="323">
        <f t="shared" si="0"/>
        <v>2530031.04</v>
      </c>
    </row>
    <row r="64" spans="1:8">
      <c r="A64" s="187">
        <v>548</v>
      </c>
      <c r="B64" s="187">
        <v>1</v>
      </c>
      <c r="C64" s="188" t="s">
        <v>1279</v>
      </c>
      <c r="D64" s="322">
        <v>0</v>
      </c>
      <c r="E64" s="322">
        <v>0</v>
      </c>
      <c r="F64" s="322">
        <v>0</v>
      </c>
      <c r="G64" s="322">
        <v>520.55999999999995</v>
      </c>
      <c r="H64" s="323">
        <f t="shared" si="0"/>
        <v>520.55999999999995</v>
      </c>
    </row>
    <row r="65" spans="1:8">
      <c r="A65" s="187">
        <v>548</v>
      </c>
      <c r="B65" s="187">
        <v>2</v>
      </c>
      <c r="C65" s="188" t="s">
        <v>1279</v>
      </c>
      <c r="D65" s="322">
        <v>0</v>
      </c>
      <c r="E65" s="322">
        <v>0</v>
      </c>
      <c r="F65" s="322">
        <v>0</v>
      </c>
      <c r="G65" s="322">
        <v>90220</v>
      </c>
      <c r="H65" s="323">
        <f t="shared" si="0"/>
        <v>90220</v>
      </c>
    </row>
    <row r="66" spans="1:8">
      <c r="A66" s="187">
        <v>548</v>
      </c>
      <c r="B66" s="187">
        <v>5</v>
      </c>
      <c r="C66" s="188" t="s">
        <v>1279</v>
      </c>
      <c r="D66" s="322">
        <v>0</v>
      </c>
      <c r="E66" s="322">
        <v>0</v>
      </c>
      <c r="F66" s="322">
        <v>0</v>
      </c>
      <c r="G66" s="322">
        <v>40</v>
      </c>
      <c r="H66" s="323">
        <f t="shared" si="0"/>
        <v>40</v>
      </c>
    </row>
    <row r="67" spans="1:8">
      <c r="A67" s="187">
        <v>548</v>
      </c>
      <c r="B67" s="187">
        <v>11</v>
      </c>
      <c r="C67" s="188" t="s">
        <v>1279</v>
      </c>
      <c r="D67" s="322">
        <v>0</v>
      </c>
      <c r="E67" s="322">
        <v>0</v>
      </c>
      <c r="F67" s="322">
        <v>0</v>
      </c>
      <c r="G67" s="322">
        <v>27300</v>
      </c>
      <c r="H67" s="323">
        <f t="shared" si="0"/>
        <v>27300</v>
      </c>
    </row>
    <row r="68" spans="1:8">
      <c r="A68" s="187">
        <v>572</v>
      </c>
      <c r="B68" s="187">
        <v>1</v>
      </c>
      <c r="C68" s="188" t="s">
        <v>166</v>
      </c>
      <c r="D68" s="322">
        <v>4583562.7100000009</v>
      </c>
      <c r="E68" s="322">
        <v>0</v>
      </c>
      <c r="F68" s="322">
        <v>0</v>
      </c>
      <c r="G68" s="322">
        <v>0</v>
      </c>
      <c r="H68" s="323">
        <f t="shared" si="0"/>
        <v>4583562.7100000009</v>
      </c>
    </row>
    <row r="69" spans="1:8">
      <c r="A69" s="187">
        <v>573</v>
      </c>
      <c r="B69" s="187">
        <v>1</v>
      </c>
      <c r="C69" s="188" t="s">
        <v>167</v>
      </c>
      <c r="D69" s="322">
        <v>0</v>
      </c>
      <c r="E69" s="322">
        <v>0</v>
      </c>
      <c r="F69" s="322">
        <v>0</v>
      </c>
      <c r="G69" s="322">
        <v>336923.3</v>
      </c>
      <c r="H69" s="323">
        <f t="shared" si="0"/>
        <v>336923.3</v>
      </c>
    </row>
    <row r="70" spans="1:8">
      <c r="A70" s="187">
        <v>580</v>
      </c>
      <c r="B70" s="187">
        <v>1</v>
      </c>
      <c r="C70" s="188" t="s">
        <v>169</v>
      </c>
      <c r="D70" s="322">
        <v>0</v>
      </c>
      <c r="E70" s="322">
        <v>0</v>
      </c>
      <c r="F70" s="322">
        <v>0</v>
      </c>
      <c r="G70" s="322">
        <v>813478.39000000013</v>
      </c>
      <c r="H70" s="323">
        <f t="shared" si="0"/>
        <v>813478.39000000013</v>
      </c>
    </row>
    <row r="71" spans="1:8">
      <c r="A71" s="187">
        <v>586</v>
      </c>
      <c r="B71" s="187">
        <v>1</v>
      </c>
      <c r="C71" s="188" t="s">
        <v>172</v>
      </c>
      <c r="D71" s="322">
        <v>0</v>
      </c>
      <c r="E71" s="322">
        <v>0</v>
      </c>
      <c r="F71" s="322">
        <v>0</v>
      </c>
      <c r="G71" s="322">
        <v>471027.5</v>
      </c>
      <c r="H71" s="323">
        <f t="shared" si="0"/>
        <v>471027.5</v>
      </c>
    </row>
    <row r="72" spans="1:8">
      <c r="A72" s="187">
        <v>590</v>
      </c>
      <c r="B72" s="187">
        <v>1</v>
      </c>
      <c r="C72" s="188" t="s">
        <v>1280</v>
      </c>
      <c r="D72" s="322">
        <v>147750</v>
      </c>
      <c r="E72" s="322">
        <v>0</v>
      </c>
      <c r="F72" s="322">
        <v>0</v>
      </c>
      <c r="G72" s="322">
        <v>0</v>
      </c>
      <c r="H72" s="323">
        <f t="shared" si="0"/>
        <v>147750</v>
      </c>
    </row>
    <row r="73" spans="1:8">
      <c r="A73" s="187">
        <v>591</v>
      </c>
      <c r="B73" s="187">
        <v>1</v>
      </c>
      <c r="C73" s="188" t="s">
        <v>670</v>
      </c>
      <c r="D73" s="322">
        <v>0</v>
      </c>
      <c r="E73" s="322">
        <v>0</v>
      </c>
      <c r="F73" s="322">
        <v>0</v>
      </c>
      <c r="G73" s="322">
        <v>1211728.5</v>
      </c>
      <c r="H73" s="323">
        <f t="shared" ref="H73:H82" si="1">+D73+E73+F73+G73</f>
        <v>1211728.5</v>
      </c>
    </row>
    <row r="74" spans="1:8">
      <c r="A74" s="187">
        <v>594</v>
      </c>
      <c r="B74" s="187">
        <v>1</v>
      </c>
      <c r="C74" s="188" t="s">
        <v>88</v>
      </c>
      <c r="D74" s="322">
        <v>0</v>
      </c>
      <c r="E74" s="322">
        <v>0</v>
      </c>
      <c r="F74" s="322">
        <v>0</v>
      </c>
      <c r="G74" s="322">
        <v>13776239.800000019</v>
      </c>
      <c r="H74" s="323">
        <f t="shared" si="1"/>
        <v>13776239.800000019</v>
      </c>
    </row>
    <row r="75" spans="1:8">
      <c r="A75" s="187">
        <v>599</v>
      </c>
      <c r="B75" s="187">
        <v>1</v>
      </c>
      <c r="C75" s="188" t="s">
        <v>1245</v>
      </c>
      <c r="D75" s="322">
        <v>334947.92</v>
      </c>
      <c r="E75" s="322">
        <v>0</v>
      </c>
      <c r="F75" s="322">
        <v>0</v>
      </c>
      <c r="G75" s="322">
        <v>0</v>
      </c>
      <c r="H75" s="323">
        <f t="shared" si="1"/>
        <v>334947.92</v>
      </c>
    </row>
    <row r="76" spans="1:8">
      <c r="A76" s="187">
        <v>599</v>
      </c>
      <c r="B76" s="187">
        <v>3</v>
      </c>
      <c r="C76" s="188" t="s">
        <v>1245</v>
      </c>
      <c r="D76" s="322">
        <v>17273588.139999997</v>
      </c>
      <c r="E76" s="322">
        <v>0</v>
      </c>
      <c r="F76" s="322">
        <v>0</v>
      </c>
      <c r="G76" s="322">
        <v>0</v>
      </c>
      <c r="H76" s="323">
        <f t="shared" si="1"/>
        <v>17273588.139999997</v>
      </c>
    </row>
    <row r="77" spans="1:8">
      <c r="A77" s="187">
        <v>601</v>
      </c>
      <c r="B77" s="187">
        <v>1</v>
      </c>
      <c r="C77" s="188" t="s">
        <v>1453</v>
      </c>
      <c r="D77" s="322">
        <v>0</v>
      </c>
      <c r="E77" s="322">
        <v>0</v>
      </c>
      <c r="F77" s="322">
        <v>0</v>
      </c>
      <c r="G77" s="322">
        <v>1973154.75</v>
      </c>
      <c r="H77" s="323">
        <f t="shared" si="1"/>
        <v>1973154.75</v>
      </c>
    </row>
    <row r="78" spans="1:8">
      <c r="A78" s="187">
        <v>633</v>
      </c>
      <c r="B78" s="187">
        <v>1</v>
      </c>
      <c r="C78" s="188" t="s">
        <v>173</v>
      </c>
      <c r="D78" s="322">
        <v>0</v>
      </c>
      <c r="E78" s="322">
        <v>0</v>
      </c>
      <c r="F78" s="322">
        <v>0</v>
      </c>
      <c r="G78" s="322">
        <v>7153647.7699999996</v>
      </c>
      <c r="H78" s="323">
        <f t="shared" si="1"/>
        <v>7153647.7699999996</v>
      </c>
    </row>
    <row r="79" spans="1:8">
      <c r="A79" s="187">
        <v>660</v>
      </c>
      <c r="B79" s="187">
        <v>1</v>
      </c>
      <c r="C79" s="188" t="s">
        <v>176</v>
      </c>
      <c r="D79" s="322">
        <v>5220000</v>
      </c>
      <c r="E79" s="322">
        <v>0</v>
      </c>
      <c r="F79" s="322">
        <v>0</v>
      </c>
      <c r="G79" s="322">
        <v>19647932.190000001</v>
      </c>
      <c r="H79" s="323">
        <f t="shared" si="1"/>
        <v>24867932.190000001</v>
      </c>
    </row>
    <row r="80" spans="1:8">
      <c r="A80" s="187">
        <v>670</v>
      </c>
      <c r="B80" s="187">
        <v>1</v>
      </c>
      <c r="C80" s="188" t="s">
        <v>178</v>
      </c>
      <c r="D80" s="322">
        <v>0</v>
      </c>
      <c r="E80" s="322">
        <v>0</v>
      </c>
      <c r="F80" s="322">
        <v>0</v>
      </c>
      <c r="G80" s="322">
        <v>1305182.5</v>
      </c>
      <c r="H80" s="323">
        <f t="shared" si="1"/>
        <v>1305182.5</v>
      </c>
    </row>
    <row r="81" spans="1:8">
      <c r="A81" s="187">
        <v>681</v>
      </c>
      <c r="B81" s="187">
        <v>1</v>
      </c>
      <c r="C81" s="188" t="s">
        <v>180</v>
      </c>
      <c r="D81" s="322">
        <v>0</v>
      </c>
      <c r="E81" s="322">
        <v>0</v>
      </c>
      <c r="F81" s="322">
        <v>0</v>
      </c>
      <c r="G81" s="322">
        <v>2097215</v>
      </c>
      <c r="H81" s="323">
        <f t="shared" si="1"/>
        <v>2097215</v>
      </c>
    </row>
    <row r="82" spans="1:8">
      <c r="A82" s="187">
        <v>683</v>
      </c>
      <c r="B82" s="187">
        <v>1</v>
      </c>
      <c r="C82" s="188" t="s">
        <v>1247</v>
      </c>
      <c r="D82" s="322">
        <v>0</v>
      </c>
      <c r="E82" s="322">
        <v>0</v>
      </c>
      <c r="F82" s="322">
        <v>0</v>
      </c>
      <c r="G82" s="322">
        <v>4962</v>
      </c>
      <c r="H82" s="323">
        <f t="shared" si="1"/>
        <v>4962</v>
      </c>
    </row>
    <row r="83" spans="1:8">
      <c r="A83" s="366"/>
      <c r="B83" s="366"/>
      <c r="C83" s="367"/>
      <c r="D83" s="324"/>
      <c r="E83" s="324"/>
      <c r="F83" s="324"/>
      <c r="G83" s="324"/>
      <c r="H83" s="325"/>
    </row>
    <row r="84" spans="1:8">
      <c r="C84" s="147" t="s">
        <v>554</v>
      </c>
      <c r="D84" s="341">
        <f>+SUBTOTAL(9,D8:D82)</f>
        <v>642262379.44999993</v>
      </c>
      <c r="E84" s="341">
        <f>+SUBTOTAL(9,E8:E82)</f>
        <v>0</v>
      </c>
      <c r="F84" s="341">
        <f>+SUBTOTAL(9,F8:F82)</f>
        <v>1105026.0999999999</v>
      </c>
      <c r="G84" s="341">
        <f>+SUBTOTAL(9,G8:G82)</f>
        <v>116345269.64</v>
      </c>
      <c r="H84" s="341">
        <f>+SUBTOTAL(9,H8:H82)</f>
        <v>759712675.18999958</v>
      </c>
    </row>
    <row r="86" spans="1:8" ht="15.75">
      <c r="A86" s="156"/>
    </row>
  </sheetData>
  <autoFilter ref="A7:H82" xr:uid="{00000000-0009-0000-0000-000008000000}"/>
  <mergeCells count="1">
    <mergeCell ref="D6:G6"/>
  </mergeCells>
  <printOptions horizontalCentered="1"/>
  <pageMargins left="0.23622047244094491" right="0.23622047244094491" top="0.74803149606299213" bottom="0.74803149606299213" header="0.31496062992125984" footer="0.31496062992125984"/>
  <pageSetup scale="85"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
    <tabColor theme="6" tint="0.39997558519241921"/>
  </sheetPr>
  <dimension ref="A1:F56"/>
  <sheetViews>
    <sheetView view="pageBreakPreview" zoomScaleNormal="160" zoomScaleSheetLayoutView="100" workbookViewId="0">
      <pane ySplit="6" topLeftCell="A7" activePane="bottomLeft" state="frozen"/>
      <selection activeCell="H15" sqref="H15"/>
      <selection pane="bottomLeft"/>
    </sheetView>
  </sheetViews>
  <sheetFormatPr baseColWidth="10" defaultColWidth="11.42578125" defaultRowHeight="15"/>
  <cols>
    <col min="1" max="1" width="17.140625" style="166" customWidth="1"/>
    <col min="2" max="2" width="34" style="163" customWidth="1"/>
    <col min="3" max="3" width="11.5703125" style="164" bestFit="1" customWidth="1"/>
    <col min="4" max="4" width="27" style="163" customWidth="1"/>
    <col min="5" max="5" width="3.5703125" style="164" bestFit="1" customWidth="1"/>
    <col min="6" max="6" width="15.7109375" style="165" bestFit="1" customWidth="1"/>
    <col min="7" max="16384" width="11.42578125" style="166"/>
  </cols>
  <sheetData>
    <row r="1" spans="1:6">
      <c r="A1" s="162" t="s">
        <v>680</v>
      </c>
    </row>
    <row r="2" spans="1:6" ht="15.75">
      <c r="A2" s="162" t="s">
        <v>671</v>
      </c>
    </row>
    <row r="3" spans="1:6">
      <c r="A3" s="162" t="str">
        <f>+'CUT MN'!A3</f>
        <v>CORRESPONDIENTE AL PERIODO DE ENERO A ABRIL DE 2025</v>
      </c>
    </row>
    <row r="4" spans="1:6">
      <c r="A4" s="167" t="str">
        <f>+'CUT MN'!A4</f>
        <v>ACTUALIZADO AL : 7 de mayo de 2025 Hrs. 14:05</v>
      </c>
    </row>
    <row r="6" spans="1:6" s="172" customFormat="1" ht="30">
      <c r="A6" s="168" t="s">
        <v>681</v>
      </c>
      <c r="B6" s="168" t="s">
        <v>682</v>
      </c>
      <c r="C6" s="169" t="s">
        <v>683</v>
      </c>
      <c r="D6" s="170" t="s">
        <v>35</v>
      </c>
      <c r="E6" s="169" t="s">
        <v>684</v>
      </c>
      <c r="F6" s="171" t="s">
        <v>685</v>
      </c>
    </row>
    <row r="7" spans="1:6" ht="33">
      <c r="A7" s="309" t="s">
        <v>2184</v>
      </c>
      <c r="B7" s="310" t="s">
        <v>2185</v>
      </c>
      <c r="C7" s="311">
        <v>16</v>
      </c>
      <c r="D7" s="312" t="s">
        <v>40</v>
      </c>
      <c r="E7" s="313">
        <v>3</v>
      </c>
      <c r="F7" s="314">
        <v>390</v>
      </c>
    </row>
    <row r="8" spans="1:6" ht="16.5">
      <c r="A8" s="309" t="s">
        <v>2186</v>
      </c>
      <c r="B8" s="310" t="s">
        <v>2187</v>
      </c>
      <c r="C8" s="311">
        <v>16</v>
      </c>
      <c r="D8" s="312" t="s">
        <v>40</v>
      </c>
      <c r="E8" s="313">
        <v>4</v>
      </c>
      <c r="F8" s="314">
        <v>5760</v>
      </c>
    </row>
    <row r="9" spans="1:6" ht="33">
      <c r="A9" s="309" t="s">
        <v>1483</v>
      </c>
      <c r="B9" s="310" t="s">
        <v>1521</v>
      </c>
      <c r="C9" s="311">
        <v>16</v>
      </c>
      <c r="D9" s="312" t="s">
        <v>40</v>
      </c>
      <c r="E9" s="313">
        <v>7</v>
      </c>
      <c r="F9" s="314">
        <v>192060</v>
      </c>
    </row>
    <row r="10" spans="1:6" ht="33">
      <c r="A10" s="309" t="s">
        <v>1481</v>
      </c>
      <c r="B10" s="310" t="s">
        <v>1482</v>
      </c>
      <c r="C10" s="311">
        <v>16</v>
      </c>
      <c r="D10" s="312" t="s">
        <v>40</v>
      </c>
      <c r="E10" s="313">
        <v>7</v>
      </c>
      <c r="F10" s="314">
        <v>787425</v>
      </c>
    </row>
    <row r="11" spans="1:6" ht="49.5">
      <c r="A11" s="309" t="s">
        <v>1484</v>
      </c>
      <c r="B11" s="310" t="s">
        <v>1485</v>
      </c>
      <c r="C11" s="311">
        <v>16</v>
      </c>
      <c r="D11" s="312" t="s">
        <v>40</v>
      </c>
      <c r="E11" s="313">
        <v>10</v>
      </c>
      <c r="F11" s="314">
        <v>460160</v>
      </c>
    </row>
    <row r="12" spans="1:6" ht="33">
      <c r="A12" s="309" t="s">
        <v>3896</v>
      </c>
      <c r="B12" s="310" t="s">
        <v>3897</v>
      </c>
      <c r="C12" s="311">
        <v>16</v>
      </c>
      <c r="D12" s="312" t="s">
        <v>40</v>
      </c>
      <c r="E12" s="313">
        <v>11</v>
      </c>
      <c r="F12" s="314">
        <v>85</v>
      </c>
    </row>
    <row r="13" spans="1:6" ht="33">
      <c r="A13" s="309" t="s">
        <v>7117</v>
      </c>
      <c r="B13" s="310" t="s">
        <v>7118</v>
      </c>
      <c r="C13" s="311">
        <v>16</v>
      </c>
      <c r="D13" s="312" t="s">
        <v>40</v>
      </c>
      <c r="E13" s="313">
        <v>14</v>
      </c>
      <c r="F13" s="314">
        <v>7819</v>
      </c>
    </row>
    <row r="14" spans="1:6" ht="33">
      <c r="A14" s="309" t="s">
        <v>2188</v>
      </c>
      <c r="B14" s="310" t="s">
        <v>2189</v>
      </c>
      <c r="C14" s="311">
        <v>16</v>
      </c>
      <c r="D14" s="312" t="s">
        <v>40</v>
      </c>
      <c r="E14" s="313">
        <v>16</v>
      </c>
      <c r="F14" s="314">
        <v>170</v>
      </c>
    </row>
    <row r="15" spans="1:6" ht="33">
      <c r="A15" s="309" t="s">
        <v>2190</v>
      </c>
      <c r="B15" s="310" t="s">
        <v>2191</v>
      </c>
      <c r="C15" s="311">
        <v>16</v>
      </c>
      <c r="D15" s="312" t="s">
        <v>40</v>
      </c>
      <c r="E15" s="313">
        <v>17</v>
      </c>
      <c r="F15" s="314">
        <v>990</v>
      </c>
    </row>
    <row r="16" spans="1:6" ht="16.5">
      <c r="A16" s="309" t="s">
        <v>7119</v>
      </c>
      <c r="B16" s="310" t="s">
        <v>7120</v>
      </c>
      <c r="C16" s="311">
        <v>16</v>
      </c>
      <c r="D16" s="312" t="s">
        <v>40</v>
      </c>
      <c r="E16" s="313">
        <v>20</v>
      </c>
      <c r="F16" s="314">
        <v>1895</v>
      </c>
    </row>
    <row r="17" spans="1:6" ht="33">
      <c r="A17" s="309" t="s">
        <v>1486</v>
      </c>
      <c r="B17" s="310" t="s">
        <v>1522</v>
      </c>
      <c r="C17" s="311">
        <v>16</v>
      </c>
      <c r="D17" s="312" t="s">
        <v>40</v>
      </c>
      <c r="E17" s="313">
        <v>22</v>
      </c>
      <c r="F17" s="314">
        <v>28310</v>
      </c>
    </row>
    <row r="18" spans="1:6" ht="33">
      <c r="A18" s="309" t="s">
        <v>7121</v>
      </c>
      <c r="B18" s="310" t="s">
        <v>7122</v>
      </c>
      <c r="C18" s="311">
        <v>16</v>
      </c>
      <c r="D18" s="312" t="s">
        <v>40</v>
      </c>
      <c r="E18" s="313">
        <v>23</v>
      </c>
      <c r="F18" s="314">
        <v>2370</v>
      </c>
    </row>
    <row r="19" spans="1:6" ht="33">
      <c r="A19" s="309" t="s">
        <v>1526</v>
      </c>
      <c r="B19" s="310" t="s">
        <v>1527</v>
      </c>
      <c r="C19" s="311">
        <v>16</v>
      </c>
      <c r="D19" s="312" t="s">
        <v>40</v>
      </c>
      <c r="E19" s="313">
        <v>25</v>
      </c>
      <c r="F19" s="314">
        <v>109540</v>
      </c>
    </row>
    <row r="20" spans="1:6" ht="33">
      <c r="A20" s="309" t="s">
        <v>1509</v>
      </c>
      <c r="B20" s="310" t="s">
        <v>1510</v>
      </c>
      <c r="C20" s="311">
        <v>16</v>
      </c>
      <c r="D20" s="312" t="s">
        <v>40</v>
      </c>
      <c r="E20" s="313">
        <v>26</v>
      </c>
      <c r="F20" s="314">
        <v>1250</v>
      </c>
    </row>
    <row r="21" spans="1:6" ht="16.5">
      <c r="A21" s="309" t="s">
        <v>2192</v>
      </c>
      <c r="B21" s="310" t="s">
        <v>2193</v>
      </c>
      <c r="C21" s="311">
        <v>16</v>
      </c>
      <c r="D21" s="312" t="s">
        <v>40</v>
      </c>
      <c r="E21" s="313">
        <v>27</v>
      </c>
      <c r="F21" s="314">
        <v>2342</v>
      </c>
    </row>
    <row r="22" spans="1:6" ht="66">
      <c r="A22" s="309" t="s">
        <v>2194</v>
      </c>
      <c r="B22" s="310" t="s">
        <v>2195</v>
      </c>
      <c r="C22" s="311">
        <v>16</v>
      </c>
      <c r="D22" s="312" t="s">
        <v>40</v>
      </c>
      <c r="E22" s="313">
        <v>28</v>
      </c>
      <c r="F22" s="314">
        <v>650</v>
      </c>
    </row>
    <row r="23" spans="1:6" ht="49.5">
      <c r="A23" s="309" t="s">
        <v>2196</v>
      </c>
      <c r="B23" s="310" t="s">
        <v>2197</v>
      </c>
      <c r="C23" s="311">
        <v>16</v>
      </c>
      <c r="D23" s="312" t="s">
        <v>40</v>
      </c>
      <c r="E23" s="313">
        <v>29</v>
      </c>
      <c r="F23" s="314">
        <v>90</v>
      </c>
    </row>
    <row r="24" spans="1:6" ht="49.5">
      <c r="A24" s="309" t="s">
        <v>2198</v>
      </c>
      <c r="B24" s="310" t="s">
        <v>2199</v>
      </c>
      <c r="C24" s="311">
        <v>16</v>
      </c>
      <c r="D24" s="312" t="s">
        <v>40</v>
      </c>
      <c r="E24" s="313">
        <v>30</v>
      </c>
      <c r="F24" s="314">
        <v>120</v>
      </c>
    </row>
    <row r="25" spans="1:6" ht="33">
      <c r="A25" s="309" t="s">
        <v>1528</v>
      </c>
      <c r="B25" s="310" t="s">
        <v>1529</v>
      </c>
      <c r="C25" s="311">
        <v>46</v>
      </c>
      <c r="D25" s="312" t="s">
        <v>1367</v>
      </c>
      <c r="E25" s="313">
        <v>2</v>
      </c>
      <c r="F25" s="314">
        <v>9860</v>
      </c>
    </row>
    <row r="26" spans="1:6" ht="49.5">
      <c r="A26" s="309" t="s">
        <v>1487</v>
      </c>
      <c r="B26" s="310" t="s">
        <v>1488</v>
      </c>
      <c r="C26" s="311">
        <v>46</v>
      </c>
      <c r="D26" s="312" t="s">
        <v>1367</v>
      </c>
      <c r="E26" s="313">
        <v>2</v>
      </c>
      <c r="F26" s="314">
        <v>58810480.109999999</v>
      </c>
    </row>
    <row r="27" spans="1:6" ht="33">
      <c r="A27" s="309" t="s">
        <v>2200</v>
      </c>
      <c r="B27" s="310" t="s">
        <v>2201</v>
      </c>
      <c r="C27" s="311">
        <v>46</v>
      </c>
      <c r="D27" s="312" t="s">
        <v>1367</v>
      </c>
      <c r="E27" s="313">
        <v>11</v>
      </c>
      <c r="F27" s="314">
        <v>7265</v>
      </c>
    </row>
    <row r="28" spans="1:6" ht="33">
      <c r="A28" s="309" t="s">
        <v>7123</v>
      </c>
      <c r="B28" s="310" t="s">
        <v>7124</v>
      </c>
      <c r="C28" s="311">
        <v>70</v>
      </c>
      <c r="D28" s="312" t="s">
        <v>47</v>
      </c>
      <c r="E28" s="313">
        <v>1</v>
      </c>
      <c r="F28" s="314">
        <v>2457032.7699999991</v>
      </c>
    </row>
    <row r="29" spans="1:6" ht="33">
      <c r="A29" s="309" t="s">
        <v>2202</v>
      </c>
      <c r="B29" s="310" t="s">
        <v>2203</v>
      </c>
      <c r="C29" s="311">
        <v>70</v>
      </c>
      <c r="D29" s="312" t="s">
        <v>47</v>
      </c>
      <c r="E29" s="313">
        <v>1</v>
      </c>
      <c r="F29" s="314">
        <v>2678898.8199999998</v>
      </c>
    </row>
    <row r="30" spans="1:6" ht="49.5">
      <c r="A30" s="309" t="s">
        <v>1489</v>
      </c>
      <c r="B30" s="310" t="s">
        <v>1501</v>
      </c>
      <c r="C30" s="311" t="s">
        <v>541</v>
      </c>
      <c r="D30" s="312" t="s">
        <v>590</v>
      </c>
      <c r="E30" s="313">
        <v>2</v>
      </c>
      <c r="F30" s="314">
        <v>99336.400000000009</v>
      </c>
    </row>
    <row r="31" spans="1:6" ht="49.5">
      <c r="A31" s="309" t="s">
        <v>1490</v>
      </c>
      <c r="B31" s="310" t="s">
        <v>1491</v>
      </c>
      <c r="C31" s="311" t="s">
        <v>541</v>
      </c>
      <c r="D31" s="312" t="s">
        <v>590</v>
      </c>
      <c r="E31" s="313">
        <v>2</v>
      </c>
      <c r="F31" s="314">
        <v>2476669.17</v>
      </c>
    </row>
    <row r="32" spans="1:6" ht="33">
      <c r="A32" s="309" t="s">
        <v>1523</v>
      </c>
      <c r="B32" s="310" t="s">
        <v>1524</v>
      </c>
      <c r="C32" s="311">
        <v>132</v>
      </c>
      <c r="D32" s="312" t="s">
        <v>59</v>
      </c>
      <c r="E32" s="313">
        <v>1</v>
      </c>
      <c r="F32" s="314">
        <v>68687244.439999998</v>
      </c>
    </row>
    <row r="33" spans="1:6" ht="33">
      <c r="A33" s="309" t="s">
        <v>2841</v>
      </c>
      <c r="B33" s="310" t="s">
        <v>2842</v>
      </c>
      <c r="C33" s="311">
        <v>132</v>
      </c>
      <c r="D33" s="312" t="s">
        <v>59</v>
      </c>
      <c r="E33" s="313">
        <v>2</v>
      </c>
      <c r="F33" s="314">
        <v>3000638.09</v>
      </c>
    </row>
    <row r="34" spans="1:6" ht="33">
      <c r="A34" s="309" t="s">
        <v>2204</v>
      </c>
      <c r="B34" s="310" t="s">
        <v>2205</v>
      </c>
      <c r="C34" s="311">
        <v>132</v>
      </c>
      <c r="D34" s="312" t="s">
        <v>59</v>
      </c>
      <c r="E34" s="313">
        <v>3</v>
      </c>
      <c r="F34" s="314">
        <v>4371640</v>
      </c>
    </row>
    <row r="35" spans="1:6" ht="33">
      <c r="A35" s="309" t="s">
        <v>1492</v>
      </c>
      <c r="B35" s="310" t="s">
        <v>1493</v>
      </c>
      <c r="C35" s="311">
        <v>137</v>
      </c>
      <c r="D35" s="312" t="s">
        <v>62</v>
      </c>
      <c r="E35" s="313">
        <v>1</v>
      </c>
      <c r="F35" s="314">
        <v>1034950.6799999999</v>
      </c>
    </row>
    <row r="36" spans="1:6" ht="49.5">
      <c r="A36" s="309" t="s">
        <v>1494</v>
      </c>
      <c r="B36" s="310" t="s">
        <v>1502</v>
      </c>
      <c r="C36" s="311">
        <v>155</v>
      </c>
      <c r="D36" s="312" t="s">
        <v>75</v>
      </c>
      <c r="E36" s="313">
        <v>1</v>
      </c>
      <c r="F36" s="314">
        <v>3146997</v>
      </c>
    </row>
    <row r="37" spans="1:6" ht="33">
      <c r="A37" s="309" t="s">
        <v>1495</v>
      </c>
      <c r="B37" s="310" t="s">
        <v>1503</v>
      </c>
      <c r="C37" s="311">
        <v>155</v>
      </c>
      <c r="D37" s="312" t="s">
        <v>75</v>
      </c>
      <c r="E37" s="313">
        <v>1</v>
      </c>
      <c r="F37" s="314">
        <v>1417000</v>
      </c>
    </row>
    <row r="38" spans="1:6" ht="49.5">
      <c r="A38" s="309" t="s">
        <v>7125</v>
      </c>
      <c r="B38" s="310" t="s">
        <v>7126</v>
      </c>
      <c r="C38" s="311">
        <v>200</v>
      </c>
      <c r="D38" s="312" t="s">
        <v>84</v>
      </c>
      <c r="E38" s="313">
        <v>1</v>
      </c>
      <c r="F38" s="314">
        <v>506238.81</v>
      </c>
    </row>
    <row r="39" spans="1:6" ht="33">
      <c r="A39" s="309" t="s">
        <v>7127</v>
      </c>
      <c r="B39" s="310" t="s">
        <v>7128</v>
      </c>
      <c r="C39" s="311">
        <v>287</v>
      </c>
      <c r="D39" s="312" t="s">
        <v>116</v>
      </c>
      <c r="E39" s="313">
        <v>10</v>
      </c>
      <c r="F39" s="314">
        <v>18933.060000000001</v>
      </c>
    </row>
    <row r="40" spans="1:6" ht="33">
      <c r="A40" s="309" t="s">
        <v>2843</v>
      </c>
      <c r="B40" s="310" t="s">
        <v>2844</v>
      </c>
      <c r="C40" s="311">
        <v>296</v>
      </c>
      <c r="D40" s="312" t="s">
        <v>124</v>
      </c>
      <c r="E40" s="313">
        <v>1</v>
      </c>
      <c r="F40" s="314">
        <v>1277560.1600000001</v>
      </c>
    </row>
    <row r="41" spans="1:6" ht="33">
      <c r="A41" s="309" t="s">
        <v>2845</v>
      </c>
      <c r="B41" s="310" t="s">
        <v>2846</v>
      </c>
      <c r="C41" s="311">
        <v>299</v>
      </c>
      <c r="D41" s="312" t="s">
        <v>126</v>
      </c>
      <c r="E41" s="313">
        <v>1</v>
      </c>
      <c r="F41" s="314">
        <v>1826</v>
      </c>
    </row>
    <row r="42" spans="1:6" ht="33">
      <c r="A42" s="309" t="s">
        <v>2847</v>
      </c>
      <c r="B42" s="310" t="s">
        <v>2848</v>
      </c>
      <c r="C42" s="311">
        <v>345</v>
      </c>
      <c r="D42" s="312" t="s">
        <v>140</v>
      </c>
      <c r="E42" s="313">
        <v>1</v>
      </c>
      <c r="F42" s="314">
        <v>100794.06</v>
      </c>
    </row>
    <row r="43" spans="1:6" ht="33">
      <c r="A43" s="309" t="s">
        <v>2206</v>
      </c>
      <c r="B43" s="310" t="s">
        <v>2207</v>
      </c>
      <c r="C43" s="311">
        <v>385</v>
      </c>
      <c r="D43" s="312" t="s">
        <v>688</v>
      </c>
      <c r="E43" s="313">
        <v>1</v>
      </c>
      <c r="F43" s="314">
        <v>2018291.58</v>
      </c>
    </row>
    <row r="44" spans="1:6" ht="16.5">
      <c r="A44" s="309" t="s">
        <v>7129</v>
      </c>
      <c r="B44" s="310" t="s">
        <v>7130</v>
      </c>
      <c r="C44" s="311">
        <v>526</v>
      </c>
      <c r="D44" s="312" t="s">
        <v>1262</v>
      </c>
      <c r="E44" s="313">
        <v>1</v>
      </c>
      <c r="F44" s="314">
        <v>5298</v>
      </c>
    </row>
    <row r="45" spans="1:6" ht="33">
      <c r="A45" s="309" t="s">
        <v>1497</v>
      </c>
      <c r="B45" s="310" t="s">
        <v>1525</v>
      </c>
      <c r="C45" s="311">
        <v>572</v>
      </c>
      <c r="D45" s="312" t="s">
        <v>166</v>
      </c>
      <c r="E45" s="313">
        <v>1</v>
      </c>
      <c r="F45" s="314">
        <v>77297664.090000004</v>
      </c>
    </row>
    <row r="46" spans="1:6" ht="33">
      <c r="A46" s="309" t="s">
        <v>2208</v>
      </c>
      <c r="B46" s="310" t="s">
        <v>2209</v>
      </c>
      <c r="C46" s="311">
        <v>572</v>
      </c>
      <c r="D46" s="312" t="s">
        <v>166</v>
      </c>
      <c r="E46" s="313">
        <v>1</v>
      </c>
      <c r="F46" s="314">
        <v>988498.75999999989</v>
      </c>
    </row>
    <row r="47" spans="1:6" ht="33">
      <c r="A47" s="309" t="s">
        <v>1496</v>
      </c>
      <c r="B47" s="310" t="s">
        <v>1504</v>
      </c>
      <c r="C47" s="311">
        <v>572</v>
      </c>
      <c r="D47" s="312" t="s">
        <v>166</v>
      </c>
      <c r="E47" s="313">
        <v>1</v>
      </c>
      <c r="F47" s="314">
        <v>991462.94000000006</v>
      </c>
    </row>
    <row r="48" spans="1:6" ht="33">
      <c r="A48" s="309" t="s">
        <v>1498</v>
      </c>
      <c r="B48" s="310" t="s">
        <v>1505</v>
      </c>
      <c r="C48" s="311">
        <v>572</v>
      </c>
      <c r="D48" s="312" t="s">
        <v>166</v>
      </c>
      <c r="E48" s="313">
        <v>1</v>
      </c>
      <c r="F48" s="314">
        <v>3178850.2699999986</v>
      </c>
    </row>
    <row r="49" spans="1:6" ht="33">
      <c r="A49" s="309" t="s">
        <v>1518</v>
      </c>
      <c r="B49" s="310" t="s">
        <v>1519</v>
      </c>
      <c r="C49" s="311">
        <v>572</v>
      </c>
      <c r="D49" s="312" t="s">
        <v>166</v>
      </c>
      <c r="E49" s="313">
        <v>1</v>
      </c>
      <c r="F49" s="314">
        <v>33132859.279999997</v>
      </c>
    </row>
    <row r="50" spans="1:6" ht="33">
      <c r="A50" s="309" t="s">
        <v>1499</v>
      </c>
      <c r="B50" s="310" t="s">
        <v>1506</v>
      </c>
      <c r="C50" s="311">
        <v>598</v>
      </c>
      <c r="D50" s="312" t="s">
        <v>668</v>
      </c>
      <c r="E50" s="313">
        <v>1</v>
      </c>
      <c r="F50" s="314">
        <v>7631460.0999999996</v>
      </c>
    </row>
    <row r="51" spans="1:6" ht="33">
      <c r="A51" s="309" t="s">
        <v>7131</v>
      </c>
      <c r="B51" s="310" t="s">
        <v>7132</v>
      </c>
      <c r="C51" s="311">
        <v>598</v>
      </c>
      <c r="D51" s="312" t="s">
        <v>668</v>
      </c>
      <c r="E51" s="313">
        <v>1</v>
      </c>
      <c r="F51" s="314">
        <v>10900</v>
      </c>
    </row>
    <row r="52" spans="1:6" ht="33">
      <c r="A52" s="309" t="s">
        <v>2849</v>
      </c>
      <c r="B52" s="310" t="s">
        <v>2850</v>
      </c>
      <c r="C52" s="311">
        <v>862</v>
      </c>
      <c r="D52" s="312" t="s">
        <v>187</v>
      </c>
      <c r="E52" s="313">
        <v>1</v>
      </c>
      <c r="F52" s="314">
        <v>9545480.7199999988</v>
      </c>
    </row>
    <row r="53" spans="1:6">
      <c r="A53" s="164"/>
      <c r="C53" s="189"/>
      <c r="F53" s="190"/>
    </row>
    <row r="54" spans="1:6" ht="16.5" thickBot="1">
      <c r="D54" s="473" t="s">
        <v>1257</v>
      </c>
      <c r="E54" s="473"/>
      <c r="F54" s="175">
        <f>+SUBTOTAL(9,F7:F52)</f>
        <v>286505556.31000006</v>
      </c>
    </row>
    <row r="55" spans="1:6" ht="15.75" thickTop="1"/>
    <row r="56" spans="1:6" ht="7.5" customHeight="1"/>
  </sheetData>
  <autoFilter ref="A6:F52" xr:uid="{00000000-0009-0000-0000-000009000000}"/>
  <mergeCells count="1">
    <mergeCell ref="D54:E54"/>
  </mergeCells>
  <pageMargins left="0.7" right="0.7" top="0.75" bottom="0.75" header="0.3" footer="0.3"/>
  <pageSetup scale="8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6">
    <tabColor theme="0" tint="-0.249977111117893"/>
  </sheetPr>
  <dimension ref="A1:G12"/>
  <sheetViews>
    <sheetView view="pageBreakPreview" zoomScaleNormal="160" zoomScaleSheetLayoutView="100" workbookViewId="0"/>
  </sheetViews>
  <sheetFormatPr baseColWidth="10" defaultColWidth="11.42578125" defaultRowHeight="15"/>
  <cols>
    <col min="1" max="1" width="17.140625" style="166" customWidth="1"/>
    <col min="2" max="2" width="34" style="163" customWidth="1"/>
    <col min="3" max="3" width="11.5703125" style="164" bestFit="1" customWidth="1"/>
    <col min="4" max="4" width="27" style="163" customWidth="1"/>
    <col min="5" max="5" width="3.5703125" style="164" bestFit="1" customWidth="1"/>
    <col min="6" max="6" width="15.7109375" style="165" bestFit="1" customWidth="1"/>
    <col min="7" max="7" width="15.85546875" style="166" customWidth="1"/>
    <col min="8" max="16384" width="11.42578125" style="166"/>
  </cols>
  <sheetData>
    <row r="1" spans="1:7">
      <c r="A1" s="162" t="s">
        <v>680</v>
      </c>
    </row>
    <row r="2" spans="1:7" ht="15.75">
      <c r="A2" s="162" t="s">
        <v>672</v>
      </c>
    </row>
    <row r="3" spans="1:7">
      <c r="A3" s="162" t="str">
        <f>+'CUT MN'!A3</f>
        <v>CORRESPONDIENTE AL PERIODO DE ENERO A ABRIL DE 2025</v>
      </c>
    </row>
    <row r="4" spans="1:7">
      <c r="A4" s="167" t="str">
        <f>+'CUT MN'!A4</f>
        <v>ACTUALIZADO AL : 7 de mayo de 2025 Hrs. 14:05</v>
      </c>
    </row>
    <row r="6" spans="1:7" s="172" customFormat="1" ht="30">
      <c r="A6" s="168" t="s">
        <v>681</v>
      </c>
      <c r="B6" s="168" t="s">
        <v>682</v>
      </c>
      <c r="C6" s="169" t="s">
        <v>683</v>
      </c>
      <c r="D6" s="170" t="s">
        <v>35</v>
      </c>
      <c r="E6" s="169" t="s">
        <v>684</v>
      </c>
      <c r="F6" s="269" t="s">
        <v>1345</v>
      </c>
      <c r="G6" s="269" t="s">
        <v>685</v>
      </c>
    </row>
    <row r="7" spans="1:7" ht="16.5">
      <c r="A7" s="173"/>
      <c r="B7" s="174"/>
      <c r="C7" s="277"/>
      <c r="D7" s="174"/>
      <c r="E7" s="173"/>
      <c r="F7" s="326"/>
      <c r="G7" s="326"/>
    </row>
    <row r="8" spans="1:7">
      <c r="A8" s="164"/>
      <c r="C8" s="288"/>
      <c r="F8" s="190"/>
      <c r="G8" s="289"/>
    </row>
    <row r="9" spans="1:7">
      <c r="A9" s="164"/>
      <c r="C9" s="189"/>
      <c r="F9" s="190"/>
    </row>
    <row r="10" spans="1:7" ht="16.5" thickBot="1">
      <c r="D10" s="473" t="s">
        <v>1256</v>
      </c>
      <c r="E10" s="473"/>
      <c r="F10" s="175">
        <f>+SUBTOTAL(9,F7:F7)</f>
        <v>0</v>
      </c>
      <c r="G10" s="175">
        <f>+SUBTOTAL(9,G7:G7)</f>
        <v>0</v>
      </c>
    </row>
    <row r="11" spans="1:7" ht="15.75" thickTop="1"/>
    <row r="12" spans="1:7" ht="7.5" customHeight="1"/>
  </sheetData>
  <autoFilter ref="A6:F6" xr:uid="{00000000-0009-0000-0000-00000A000000}"/>
  <mergeCells count="1">
    <mergeCell ref="D10:E10"/>
  </mergeCells>
  <pageMargins left="0.7" right="0.7" top="0.75" bottom="0.75" header="0.3" footer="0.3"/>
  <pageSetup scale="7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3AF77-0ED8-4840-A37A-AA6DC1F995C0}">
  <sheetPr>
    <tabColor theme="7" tint="0.59999389629810485"/>
  </sheetPr>
  <dimension ref="A1:F15"/>
  <sheetViews>
    <sheetView view="pageBreakPreview" zoomScaleNormal="160" zoomScaleSheetLayoutView="100" workbookViewId="0">
      <pane ySplit="6" topLeftCell="A7" activePane="bottomLeft" state="frozen"/>
      <selection activeCell="H15" sqref="H15"/>
      <selection pane="bottomLeft"/>
    </sheetView>
  </sheetViews>
  <sheetFormatPr baseColWidth="10" defaultColWidth="11.42578125" defaultRowHeight="15"/>
  <cols>
    <col min="1" max="1" width="17.140625" style="166" customWidth="1"/>
    <col min="2" max="2" width="34" style="163" customWidth="1"/>
    <col min="3" max="3" width="11.5703125" style="164" bestFit="1" customWidth="1"/>
    <col min="4" max="4" width="27" style="163" customWidth="1"/>
    <col min="5" max="5" width="3.5703125" style="164" bestFit="1" customWidth="1"/>
    <col min="6" max="6" width="19" style="165" bestFit="1" customWidth="1"/>
    <col min="7" max="16384" width="11.42578125" style="166"/>
  </cols>
  <sheetData>
    <row r="1" spans="1:6">
      <c r="A1" s="162" t="s">
        <v>680</v>
      </c>
    </row>
    <row r="2" spans="1:6" ht="15.75">
      <c r="A2" s="162" t="s">
        <v>671</v>
      </c>
    </row>
    <row r="3" spans="1:6">
      <c r="A3" s="162" t="str">
        <f>+'CUT MN'!A3</f>
        <v>CORRESPONDIENTE AL PERIODO DE ENERO A ABRIL DE 2025</v>
      </c>
    </row>
    <row r="4" spans="1:6">
      <c r="A4" s="167" t="str">
        <f>+'CUT MN'!A4</f>
        <v>ACTUALIZADO AL : 7 de mayo de 2025 Hrs. 14:05</v>
      </c>
    </row>
    <row r="6" spans="1:6" s="172" customFormat="1" ht="30">
      <c r="A6" s="168" t="s">
        <v>681</v>
      </c>
      <c r="B6" s="168" t="s">
        <v>682</v>
      </c>
      <c r="C6" s="169" t="s">
        <v>683</v>
      </c>
      <c r="D6" s="170" t="s">
        <v>35</v>
      </c>
      <c r="E6" s="169" t="s">
        <v>684</v>
      </c>
      <c r="F6" s="171" t="s">
        <v>685</v>
      </c>
    </row>
    <row r="7" spans="1:6" ht="49.5">
      <c r="A7" s="309" t="s">
        <v>1500</v>
      </c>
      <c r="B7" s="310" t="s">
        <v>1507</v>
      </c>
      <c r="C7" s="311" t="s">
        <v>541</v>
      </c>
      <c r="D7" s="312" t="s">
        <v>590</v>
      </c>
      <c r="E7" s="313">
        <v>2</v>
      </c>
      <c r="F7" s="314">
        <v>1426313473.0999999</v>
      </c>
    </row>
    <row r="8" spans="1:6" ht="49.5">
      <c r="A8" s="309" t="s">
        <v>2210</v>
      </c>
      <c r="B8" s="310" t="s">
        <v>2211</v>
      </c>
      <c r="C8" s="311" t="s">
        <v>541</v>
      </c>
      <c r="D8" s="312" t="s">
        <v>590</v>
      </c>
      <c r="E8" s="313">
        <v>2</v>
      </c>
      <c r="F8" s="314">
        <v>17288302.699999999</v>
      </c>
    </row>
    <row r="9" spans="1:6" ht="49.5">
      <c r="A9" s="309" t="s">
        <v>2212</v>
      </c>
      <c r="B9" s="310" t="s">
        <v>2213</v>
      </c>
      <c r="C9" s="311" t="s">
        <v>541</v>
      </c>
      <c r="D9" s="312" t="s">
        <v>590</v>
      </c>
      <c r="E9" s="313">
        <v>2</v>
      </c>
      <c r="F9" s="314">
        <v>1692820.88</v>
      </c>
    </row>
    <row r="10" spans="1:6" ht="33">
      <c r="A10" s="309">
        <v>7400069001</v>
      </c>
      <c r="B10" s="310" t="s">
        <v>7133</v>
      </c>
      <c r="C10" s="311">
        <v>190</v>
      </c>
      <c r="D10" s="312" t="s">
        <v>82</v>
      </c>
      <c r="E10" s="313">
        <v>1</v>
      </c>
      <c r="F10" s="314">
        <v>3220764</v>
      </c>
    </row>
    <row r="11" spans="1:6" ht="33">
      <c r="A11" s="309" t="s">
        <v>7134</v>
      </c>
      <c r="B11" s="310" t="s">
        <v>7135</v>
      </c>
      <c r="C11" s="311">
        <v>290</v>
      </c>
      <c r="D11" s="312" t="s">
        <v>118</v>
      </c>
      <c r="E11" s="313">
        <v>1</v>
      </c>
      <c r="F11" s="314">
        <v>1494171.75</v>
      </c>
    </row>
    <row r="12" spans="1:6">
      <c r="A12" s="164"/>
      <c r="C12" s="189"/>
      <c r="F12" s="190"/>
    </row>
    <row r="13" spans="1:6" ht="16.5" thickBot="1">
      <c r="D13" s="473" t="s">
        <v>1257</v>
      </c>
      <c r="E13" s="473"/>
      <c r="F13" s="175">
        <f>+SUBTOTAL(9,F7:F11)</f>
        <v>1450009532.4300001</v>
      </c>
    </row>
    <row r="14" spans="1:6" ht="15.75" thickTop="1"/>
    <row r="15" spans="1:6" ht="7.5" customHeight="1"/>
  </sheetData>
  <autoFilter ref="A6:F11" xr:uid="{00000000-0009-0000-0000-000009000000}"/>
  <mergeCells count="1">
    <mergeCell ref="D13:E13"/>
  </mergeCells>
  <pageMargins left="0.7" right="0.7" top="0.75" bottom="0.75" header="0.3" footer="0.3"/>
  <pageSetup scale="8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5D858-5F9D-4CF3-A546-6FE4BEA236A4}">
  <sheetPr>
    <tabColor theme="8" tint="0.39997558519241921"/>
  </sheetPr>
  <dimension ref="A1:G11"/>
  <sheetViews>
    <sheetView view="pageBreakPreview" zoomScaleNormal="160" zoomScaleSheetLayoutView="100" workbookViewId="0"/>
  </sheetViews>
  <sheetFormatPr baseColWidth="10" defaultColWidth="11.42578125" defaultRowHeight="15"/>
  <cols>
    <col min="1" max="1" width="17.140625" style="166" customWidth="1"/>
    <col min="2" max="2" width="34" style="163" customWidth="1"/>
    <col min="3" max="3" width="11.5703125" style="164" bestFit="1" customWidth="1"/>
    <col min="4" max="4" width="27" style="163" customWidth="1"/>
    <col min="5" max="5" width="3.5703125" style="164" bestFit="1" customWidth="1"/>
    <col min="6" max="6" width="15.7109375" style="165" bestFit="1" customWidth="1"/>
    <col min="7" max="7" width="15.85546875" style="166" customWidth="1"/>
    <col min="8" max="16384" width="11.42578125" style="166"/>
  </cols>
  <sheetData>
    <row r="1" spans="1:7">
      <c r="A1" s="162" t="s">
        <v>680</v>
      </c>
    </row>
    <row r="2" spans="1:7" ht="15.75">
      <c r="A2" s="162" t="s">
        <v>672</v>
      </c>
    </row>
    <row r="3" spans="1:7">
      <c r="A3" s="162" t="str">
        <f>+'CUT MN'!A3</f>
        <v>CORRESPONDIENTE AL PERIODO DE ENERO A ABRIL DE 2025</v>
      </c>
    </row>
    <row r="4" spans="1:7">
      <c r="A4" s="167" t="str">
        <f>+'CUT MN'!A4</f>
        <v>ACTUALIZADO AL : 7 de mayo de 2025 Hrs. 14:05</v>
      </c>
    </row>
    <row r="6" spans="1:7" s="172" customFormat="1" ht="30">
      <c r="A6" s="168" t="s">
        <v>681</v>
      </c>
      <c r="B6" s="168" t="s">
        <v>682</v>
      </c>
      <c r="C6" s="169" t="s">
        <v>683</v>
      </c>
      <c r="D6" s="170" t="s">
        <v>35</v>
      </c>
      <c r="E6" s="169" t="s">
        <v>684</v>
      </c>
      <c r="F6" s="269" t="s">
        <v>1345</v>
      </c>
      <c r="G6" s="269" t="s">
        <v>685</v>
      </c>
    </row>
    <row r="7" spans="1:7" ht="16.5">
      <c r="A7" s="173"/>
      <c r="B7" s="174"/>
      <c r="C7" s="277"/>
      <c r="D7" s="174"/>
      <c r="E7" s="173"/>
      <c r="F7" s="326"/>
      <c r="G7" s="326"/>
    </row>
    <row r="8" spans="1:7">
      <c r="A8" s="164"/>
      <c r="C8" s="189"/>
      <c r="F8" s="190"/>
    </row>
    <row r="9" spans="1:7" ht="16.5" thickBot="1">
      <c r="D9" s="473" t="s">
        <v>1256</v>
      </c>
      <c r="E9" s="473"/>
      <c r="F9" s="175">
        <f>+SUBTOTAL(9,F7:F7)</f>
        <v>0</v>
      </c>
      <c r="G9" s="175">
        <f>+SUBTOTAL(9,G7:G7)</f>
        <v>0</v>
      </c>
    </row>
    <row r="10" spans="1:7" ht="15.75" thickTop="1"/>
    <row r="11" spans="1:7" ht="7.5" customHeight="1"/>
  </sheetData>
  <autoFilter ref="A6:F6" xr:uid="{00000000-0009-0000-0000-00000A000000}"/>
  <mergeCells count="1">
    <mergeCell ref="D9:E9"/>
  </mergeCells>
  <pageMargins left="0.7" right="0.7" top="0.75" bottom="0.75" header="0.3" footer="0.3"/>
  <pageSetup scale="72"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62C68-2BDD-4FCD-ACAE-1897A4977DA0}">
  <sheetPr codeName="Hoja17">
    <tabColor theme="8" tint="-0.249977111117893"/>
  </sheetPr>
  <dimension ref="A1:J108"/>
  <sheetViews>
    <sheetView showGridLines="0" view="pageBreakPreview" zoomScaleNormal="100" zoomScaleSheetLayoutView="100" workbookViewId="0">
      <pane ySplit="6" topLeftCell="A7" activePane="bottomLeft" state="frozen"/>
      <selection activeCell="H15" sqref="H15"/>
      <selection pane="bottomLeft"/>
    </sheetView>
  </sheetViews>
  <sheetFormatPr baseColWidth="10" defaultColWidth="11.42578125" defaultRowHeight="12.75"/>
  <cols>
    <col min="1" max="1" width="7.140625" style="66" customWidth="1"/>
    <col min="2" max="2" width="15.5703125" style="104" customWidth="1"/>
    <col min="3" max="3" width="12.28515625" style="66" bestFit="1" customWidth="1"/>
    <col min="4" max="4" width="14" style="66" customWidth="1"/>
    <col min="5" max="5" width="12.140625" style="66" customWidth="1"/>
    <col min="6" max="6" width="9.42578125" style="66" customWidth="1"/>
    <col min="7" max="7" width="50.28515625" style="72" customWidth="1"/>
    <col min="8" max="9" width="16.85546875" style="109" customWidth="1"/>
    <col min="10" max="10" width="13.85546875" style="66" customWidth="1"/>
    <col min="11" max="16384" width="11.42578125" style="64"/>
  </cols>
  <sheetData>
    <row r="1" spans="1:10">
      <c r="A1" s="115" t="s">
        <v>31</v>
      </c>
      <c r="B1" s="115"/>
      <c r="C1" s="115"/>
      <c r="D1" s="115"/>
      <c r="E1" s="115"/>
      <c r="F1" s="115"/>
      <c r="G1" s="115"/>
      <c r="H1" s="112"/>
      <c r="I1" s="112"/>
      <c r="J1" s="73"/>
    </row>
    <row r="2" spans="1:10" ht="15.75">
      <c r="A2" s="115" t="s">
        <v>1397</v>
      </c>
      <c r="B2" s="115"/>
      <c r="C2" s="115"/>
      <c r="D2" s="115"/>
      <c r="E2" s="115"/>
      <c r="F2" s="115"/>
      <c r="G2" s="115"/>
      <c r="H2" s="112"/>
      <c r="I2" s="112"/>
      <c r="J2" s="73"/>
    </row>
    <row r="3" spans="1:10">
      <c r="A3" s="115" t="str">
        <f>+'CUT MN'!A3</f>
        <v>CORRESPONDIENTE AL PERIODO DE ENERO A ABRIL DE 2025</v>
      </c>
      <c r="B3" s="115"/>
      <c r="C3" s="115"/>
      <c r="D3" s="115"/>
      <c r="E3" s="115"/>
      <c r="F3" s="115"/>
      <c r="G3" s="115"/>
      <c r="H3" s="112"/>
      <c r="I3" s="112"/>
      <c r="J3" s="73"/>
    </row>
    <row r="4" spans="1:10">
      <c r="A4" s="65" t="str">
        <f>+'CUT MN'!A4</f>
        <v>ACTUALIZADO AL : 7 de mayo de 2025 Hrs. 14:05</v>
      </c>
      <c r="B4" s="62"/>
      <c r="C4" s="62"/>
      <c r="D4" s="75"/>
      <c r="E4" s="62"/>
      <c r="F4" s="62"/>
      <c r="G4" s="70"/>
      <c r="H4" s="112"/>
      <c r="I4" s="112"/>
      <c r="J4" s="73"/>
    </row>
    <row r="5" spans="1:10">
      <c r="A5" s="65"/>
      <c r="B5" s="62"/>
      <c r="C5" s="62"/>
      <c r="D5" s="75"/>
      <c r="E5" s="62"/>
      <c r="F5" s="62"/>
      <c r="G5" s="70"/>
      <c r="H5" s="112"/>
      <c r="I5" s="112"/>
      <c r="J5" s="73"/>
    </row>
    <row r="6" spans="1:10" ht="31.5" customHeight="1">
      <c r="A6" s="266" t="s">
        <v>653</v>
      </c>
      <c r="B6" s="264" t="s">
        <v>660</v>
      </c>
      <c r="C6" s="264" t="s">
        <v>650</v>
      </c>
      <c r="D6" s="264" t="s">
        <v>648</v>
      </c>
      <c r="E6" s="264" t="s">
        <v>649</v>
      </c>
      <c r="F6" s="264" t="s">
        <v>651</v>
      </c>
      <c r="G6" s="264" t="s">
        <v>652</v>
      </c>
      <c r="H6" s="265" t="s">
        <v>1287</v>
      </c>
      <c r="I6" s="264" t="s">
        <v>1288</v>
      </c>
      <c r="J6" s="264" t="s">
        <v>662</v>
      </c>
    </row>
    <row r="7" spans="1:10" ht="89.25">
      <c r="A7" s="191">
        <v>513</v>
      </c>
      <c r="B7" s="212" t="s">
        <v>160</v>
      </c>
      <c r="C7" s="213">
        <v>45660</v>
      </c>
      <c r="D7" s="191" t="s">
        <v>1547</v>
      </c>
      <c r="E7" s="191" t="s">
        <v>14</v>
      </c>
      <c r="F7" s="191">
        <v>22337</v>
      </c>
      <c r="G7" s="197" t="s">
        <v>1843</v>
      </c>
      <c r="H7" s="290">
        <v>68411.199999999997</v>
      </c>
      <c r="I7" s="290">
        <v>0</v>
      </c>
      <c r="J7" s="291" t="s">
        <v>1479</v>
      </c>
    </row>
    <row r="8" spans="1:10" ht="76.5">
      <c r="A8" s="191">
        <v>513</v>
      </c>
      <c r="B8" s="212" t="s">
        <v>160</v>
      </c>
      <c r="C8" s="213">
        <v>45660</v>
      </c>
      <c r="D8" s="191" t="s">
        <v>1548</v>
      </c>
      <c r="E8" s="191" t="s">
        <v>14</v>
      </c>
      <c r="F8" s="191">
        <v>22341</v>
      </c>
      <c r="G8" s="197" t="s">
        <v>1844</v>
      </c>
      <c r="H8" s="290">
        <v>363.36</v>
      </c>
      <c r="I8" s="290">
        <v>0</v>
      </c>
      <c r="J8" s="291" t="s">
        <v>1479</v>
      </c>
    </row>
    <row r="9" spans="1:10" ht="89.25">
      <c r="A9" s="191">
        <v>513</v>
      </c>
      <c r="B9" s="212" t="s">
        <v>160</v>
      </c>
      <c r="C9" s="213">
        <v>45660</v>
      </c>
      <c r="D9" s="191" t="s">
        <v>1549</v>
      </c>
      <c r="E9" s="191" t="s">
        <v>14</v>
      </c>
      <c r="F9" s="191">
        <v>22335</v>
      </c>
      <c r="G9" s="197" t="s">
        <v>1845</v>
      </c>
      <c r="H9" s="290">
        <v>68960</v>
      </c>
      <c r="I9" s="290">
        <v>0</v>
      </c>
      <c r="J9" s="291" t="s">
        <v>1479</v>
      </c>
    </row>
    <row r="10" spans="1:10" ht="76.5">
      <c r="A10" s="191">
        <v>513</v>
      </c>
      <c r="B10" s="212" t="s">
        <v>160</v>
      </c>
      <c r="C10" s="213">
        <v>45660</v>
      </c>
      <c r="D10" s="191" t="s">
        <v>1550</v>
      </c>
      <c r="E10" s="191" t="s">
        <v>14</v>
      </c>
      <c r="F10" s="191">
        <v>22344</v>
      </c>
      <c r="G10" s="197" t="s">
        <v>1846</v>
      </c>
      <c r="H10" s="290">
        <v>661.63</v>
      </c>
      <c r="I10" s="290">
        <v>0</v>
      </c>
      <c r="J10" s="291" t="s">
        <v>1479</v>
      </c>
    </row>
    <row r="11" spans="1:10" ht="76.5">
      <c r="A11" s="191">
        <v>513</v>
      </c>
      <c r="B11" s="212" t="s">
        <v>160</v>
      </c>
      <c r="C11" s="213">
        <v>45660</v>
      </c>
      <c r="D11" s="191" t="s">
        <v>1551</v>
      </c>
      <c r="E11" s="191" t="s">
        <v>14</v>
      </c>
      <c r="F11" s="191">
        <v>22343</v>
      </c>
      <c r="G11" s="197" t="s">
        <v>1847</v>
      </c>
      <c r="H11" s="290">
        <v>361.58</v>
      </c>
      <c r="I11" s="290">
        <v>0</v>
      </c>
      <c r="J11" s="291" t="s">
        <v>1479</v>
      </c>
    </row>
    <row r="12" spans="1:10" ht="76.5">
      <c r="A12" s="191">
        <v>513</v>
      </c>
      <c r="B12" s="212" t="s">
        <v>160</v>
      </c>
      <c r="C12" s="213">
        <v>45660</v>
      </c>
      <c r="D12" s="191" t="s">
        <v>1552</v>
      </c>
      <c r="E12" s="191" t="s">
        <v>14</v>
      </c>
      <c r="F12" s="191">
        <v>22339</v>
      </c>
      <c r="G12" s="197" t="s">
        <v>1848</v>
      </c>
      <c r="H12" s="290">
        <v>584.12</v>
      </c>
      <c r="I12" s="290">
        <v>0</v>
      </c>
      <c r="J12" s="291" t="s">
        <v>1479</v>
      </c>
    </row>
    <row r="13" spans="1:10" ht="76.5">
      <c r="A13" s="191">
        <v>513</v>
      </c>
      <c r="B13" s="212" t="s">
        <v>160</v>
      </c>
      <c r="C13" s="213">
        <v>45660</v>
      </c>
      <c r="D13" s="191" t="s">
        <v>1553</v>
      </c>
      <c r="E13" s="191" t="s">
        <v>14</v>
      </c>
      <c r="F13" s="191">
        <v>22340</v>
      </c>
      <c r="G13" s="197" t="s">
        <v>1849</v>
      </c>
      <c r="H13" s="290">
        <v>370.36</v>
      </c>
      <c r="I13" s="290">
        <v>0</v>
      </c>
      <c r="J13" s="291" t="s">
        <v>1479</v>
      </c>
    </row>
    <row r="14" spans="1:10" ht="76.5">
      <c r="A14" s="191">
        <v>513</v>
      </c>
      <c r="B14" s="212" t="s">
        <v>160</v>
      </c>
      <c r="C14" s="213">
        <v>45660</v>
      </c>
      <c r="D14" s="191" t="s">
        <v>1554</v>
      </c>
      <c r="E14" s="191" t="s">
        <v>14</v>
      </c>
      <c r="F14" s="191">
        <v>22342</v>
      </c>
      <c r="G14" s="197" t="s">
        <v>1850</v>
      </c>
      <c r="H14" s="290">
        <v>367.75</v>
      </c>
      <c r="I14" s="290">
        <v>0</v>
      </c>
      <c r="J14" s="291" t="s">
        <v>1479</v>
      </c>
    </row>
    <row r="15" spans="1:10" ht="76.5">
      <c r="A15" s="191">
        <v>513</v>
      </c>
      <c r="B15" s="212" t="s">
        <v>160</v>
      </c>
      <c r="C15" s="213">
        <v>45663</v>
      </c>
      <c r="D15" s="191" t="s">
        <v>1566</v>
      </c>
      <c r="E15" s="191" t="s">
        <v>14</v>
      </c>
      <c r="F15" s="191">
        <v>22367</v>
      </c>
      <c r="G15" s="197" t="s">
        <v>1862</v>
      </c>
      <c r="H15" s="290">
        <v>666.5</v>
      </c>
      <c r="I15" s="290">
        <v>0</v>
      </c>
      <c r="J15" s="291" t="s">
        <v>1479</v>
      </c>
    </row>
    <row r="16" spans="1:10" ht="89.25">
      <c r="A16" s="191">
        <v>513</v>
      </c>
      <c r="B16" s="212" t="s">
        <v>160</v>
      </c>
      <c r="C16" s="213">
        <v>45663</v>
      </c>
      <c r="D16" s="191" t="s">
        <v>1567</v>
      </c>
      <c r="E16" s="191" t="s">
        <v>14</v>
      </c>
      <c r="F16" s="191">
        <v>22366</v>
      </c>
      <c r="G16" s="197" t="s">
        <v>1863</v>
      </c>
      <c r="H16" s="290">
        <v>27800</v>
      </c>
      <c r="I16" s="290">
        <v>0</v>
      </c>
      <c r="J16" s="291" t="s">
        <v>1479</v>
      </c>
    </row>
    <row r="17" spans="1:10" ht="89.25">
      <c r="A17" s="191">
        <v>513</v>
      </c>
      <c r="B17" s="212" t="s">
        <v>160</v>
      </c>
      <c r="C17" s="213">
        <v>45663</v>
      </c>
      <c r="D17" s="191" t="s">
        <v>1568</v>
      </c>
      <c r="E17" s="191" t="s">
        <v>14</v>
      </c>
      <c r="F17" s="191">
        <v>22365</v>
      </c>
      <c r="G17" s="197" t="s">
        <v>1864</v>
      </c>
      <c r="H17" s="290">
        <v>14080</v>
      </c>
      <c r="I17" s="290">
        <v>0</v>
      </c>
      <c r="J17" s="291" t="s">
        <v>1479</v>
      </c>
    </row>
    <row r="18" spans="1:10" ht="89.25">
      <c r="A18" s="191">
        <v>513</v>
      </c>
      <c r="B18" s="212" t="s">
        <v>160</v>
      </c>
      <c r="C18" s="213">
        <v>45663</v>
      </c>
      <c r="D18" s="191" t="s">
        <v>1569</v>
      </c>
      <c r="E18" s="191" t="s">
        <v>14</v>
      </c>
      <c r="F18" s="191">
        <v>22364</v>
      </c>
      <c r="G18" s="197" t="s">
        <v>1865</v>
      </c>
      <c r="H18" s="290">
        <v>68960</v>
      </c>
      <c r="I18" s="290">
        <v>0</v>
      </c>
      <c r="J18" s="291" t="s">
        <v>1479</v>
      </c>
    </row>
    <row r="19" spans="1:10" ht="89.25">
      <c r="A19" s="191">
        <v>513</v>
      </c>
      <c r="B19" s="212" t="s">
        <v>160</v>
      </c>
      <c r="C19" s="213">
        <v>45663</v>
      </c>
      <c r="D19" s="191" t="s">
        <v>1570</v>
      </c>
      <c r="E19" s="191" t="s">
        <v>14</v>
      </c>
      <c r="F19" s="191">
        <v>22363</v>
      </c>
      <c r="G19" s="197" t="s">
        <v>1866</v>
      </c>
      <c r="H19" s="290">
        <v>27800</v>
      </c>
      <c r="I19" s="290">
        <v>0</v>
      </c>
      <c r="J19" s="291" t="s">
        <v>1479</v>
      </c>
    </row>
    <row r="20" spans="1:10" ht="89.25">
      <c r="A20" s="191">
        <v>513</v>
      </c>
      <c r="B20" s="212" t="s">
        <v>160</v>
      </c>
      <c r="C20" s="213">
        <v>45663</v>
      </c>
      <c r="D20" s="191" t="s">
        <v>1571</v>
      </c>
      <c r="E20" s="191" t="s">
        <v>14</v>
      </c>
      <c r="F20" s="191">
        <v>22362</v>
      </c>
      <c r="G20" s="197" t="s">
        <v>1867</v>
      </c>
      <c r="H20" s="290">
        <v>27800</v>
      </c>
      <c r="I20" s="290">
        <v>0</v>
      </c>
      <c r="J20" s="291" t="s">
        <v>1479</v>
      </c>
    </row>
    <row r="21" spans="1:10" ht="76.5">
      <c r="A21" s="191">
        <v>513</v>
      </c>
      <c r="B21" s="212" t="s">
        <v>160</v>
      </c>
      <c r="C21" s="213">
        <v>45663</v>
      </c>
      <c r="D21" s="191" t="s">
        <v>1572</v>
      </c>
      <c r="E21" s="191" t="s">
        <v>14</v>
      </c>
      <c r="F21" s="191">
        <v>22358</v>
      </c>
      <c r="G21" s="197" t="s">
        <v>1868</v>
      </c>
      <c r="H21" s="290">
        <v>14080</v>
      </c>
      <c r="I21" s="290">
        <v>0</v>
      </c>
      <c r="J21" s="291" t="s">
        <v>1479</v>
      </c>
    </row>
    <row r="22" spans="1:10" ht="76.5">
      <c r="A22" s="191">
        <v>513</v>
      </c>
      <c r="B22" s="212" t="s">
        <v>160</v>
      </c>
      <c r="C22" s="213">
        <v>45663</v>
      </c>
      <c r="D22" s="191" t="s">
        <v>1573</v>
      </c>
      <c r="E22" s="191" t="s">
        <v>14</v>
      </c>
      <c r="F22" s="191">
        <v>22359</v>
      </c>
      <c r="G22" s="197" t="s">
        <v>1869</v>
      </c>
      <c r="H22" s="290">
        <v>27800</v>
      </c>
      <c r="I22" s="290">
        <v>0</v>
      </c>
      <c r="J22" s="291" t="s">
        <v>1479</v>
      </c>
    </row>
    <row r="23" spans="1:10" ht="76.5">
      <c r="A23" s="191">
        <v>513</v>
      </c>
      <c r="B23" s="212" t="s">
        <v>160</v>
      </c>
      <c r="C23" s="213">
        <v>45663</v>
      </c>
      <c r="D23" s="191" t="s">
        <v>1574</v>
      </c>
      <c r="E23" s="191" t="s">
        <v>14</v>
      </c>
      <c r="F23" s="191">
        <v>22360</v>
      </c>
      <c r="G23" s="197" t="s">
        <v>1870</v>
      </c>
      <c r="H23" s="290">
        <v>68960</v>
      </c>
      <c r="I23" s="290">
        <v>0</v>
      </c>
      <c r="J23" s="291" t="s">
        <v>1479</v>
      </c>
    </row>
    <row r="24" spans="1:10" ht="89.25">
      <c r="A24" s="191">
        <v>513</v>
      </c>
      <c r="B24" s="212" t="s">
        <v>160</v>
      </c>
      <c r="C24" s="213">
        <v>45663</v>
      </c>
      <c r="D24" s="191" t="s">
        <v>1575</v>
      </c>
      <c r="E24" s="191" t="s">
        <v>14</v>
      </c>
      <c r="F24" s="191">
        <v>22361</v>
      </c>
      <c r="G24" s="197" t="s">
        <v>1871</v>
      </c>
      <c r="H24" s="290">
        <v>14080</v>
      </c>
      <c r="I24" s="290">
        <v>0</v>
      </c>
      <c r="J24" s="291" t="s">
        <v>1479</v>
      </c>
    </row>
    <row r="25" spans="1:10" ht="89.25">
      <c r="A25" s="191">
        <v>513</v>
      </c>
      <c r="B25" s="212" t="s">
        <v>160</v>
      </c>
      <c r="C25" s="213">
        <v>45663</v>
      </c>
      <c r="D25" s="191" t="s">
        <v>1576</v>
      </c>
      <c r="E25" s="191" t="s">
        <v>14</v>
      </c>
      <c r="F25" s="191">
        <v>22370</v>
      </c>
      <c r="G25" s="197" t="s">
        <v>1872</v>
      </c>
      <c r="H25" s="290">
        <v>1123.5899999999999</v>
      </c>
      <c r="I25" s="290">
        <v>0</v>
      </c>
      <c r="J25" s="291" t="s">
        <v>1479</v>
      </c>
    </row>
    <row r="26" spans="1:10" ht="76.5">
      <c r="A26" s="191">
        <v>513</v>
      </c>
      <c r="B26" s="212" t="s">
        <v>160</v>
      </c>
      <c r="C26" s="213">
        <v>45663</v>
      </c>
      <c r="D26" s="191" t="s">
        <v>1577</v>
      </c>
      <c r="E26" s="191" t="s">
        <v>14</v>
      </c>
      <c r="F26" s="191">
        <v>22371</v>
      </c>
      <c r="G26" s="197" t="s">
        <v>1873</v>
      </c>
      <c r="H26" s="290">
        <v>668.84</v>
      </c>
      <c r="I26" s="290">
        <v>0</v>
      </c>
      <c r="J26" s="291" t="s">
        <v>1479</v>
      </c>
    </row>
    <row r="27" spans="1:10" ht="76.5">
      <c r="A27" s="191">
        <v>513</v>
      </c>
      <c r="B27" s="212" t="s">
        <v>160</v>
      </c>
      <c r="C27" s="213">
        <v>45663</v>
      </c>
      <c r="D27" s="191" t="s">
        <v>1578</v>
      </c>
      <c r="E27" s="191" t="s">
        <v>14</v>
      </c>
      <c r="F27" s="191">
        <v>22372</v>
      </c>
      <c r="G27" s="197" t="s">
        <v>1874</v>
      </c>
      <c r="H27" s="290">
        <v>457.69</v>
      </c>
      <c r="I27" s="290">
        <v>0</v>
      </c>
      <c r="J27" s="291" t="s">
        <v>1479</v>
      </c>
    </row>
    <row r="28" spans="1:10" ht="76.5">
      <c r="A28" s="191">
        <v>513</v>
      </c>
      <c r="B28" s="212" t="s">
        <v>160</v>
      </c>
      <c r="C28" s="213">
        <v>45663</v>
      </c>
      <c r="D28" s="191" t="s">
        <v>1579</v>
      </c>
      <c r="E28" s="191" t="s">
        <v>14</v>
      </c>
      <c r="F28" s="191">
        <v>22373</v>
      </c>
      <c r="G28" s="197" t="s">
        <v>1875</v>
      </c>
      <c r="H28" s="290">
        <v>450.35</v>
      </c>
      <c r="I28" s="290">
        <v>0</v>
      </c>
      <c r="J28" s="291" t="s">
        <v>1479</v>
      </c>
    </row>
    <row r="29" spans="1:10" ht="76.5">
      <c r="A29" s="191">
        <v>513</v>
      </c>
      <c r="B29" s="212" t="s">
        <v>160</v>
      </c>
      <c r="C29" s="213">
        <v>45663</v>
      </c>
      <c r="D29" s="191" t="s">
        <v>1580</v>
      </c>
      <c r="E29" s="191" t="s">
        <v>14</v>
      </c>
      <c r="F29" s="191">
        <v>22374</v>
      </c>
      <c r="G29" s="197" t="s">
        <v>1876</v>
      </c>
      <c r="H29" s="290">
        <v>532.73</v>
      </c>
      <c r="I29" s="290">
        <v>0</v>
      </c>
      <c r="J29" s="291" t="s">
        <v>1479</v>
      </c>
    </row>
    <row r="30" spans="1:10" ht="76.5">
      <c r="A30" s="191">
        <v>513</v>
      </c>
      <c r="B30" s="212" t="s">
        <v>160</v>
      </c>
      <c r="C30" s="213">
        <v>45663</v>
      </c>
      <c r="D30" s="191" t="s">
        <v>1581</v>
      </c>
      <c r="E30" s="191" t="s">
        <v>14</v>
      </c>
      <c r="F30" s="191">
        <v>22375</v>
      </c>
      <c r="G30" s="197" t="s">
        <v>1877</v>
      </c>
      <c r="H30" s="290">
        <v>27800</v>
      </c>
      <c r="I30" s="290">
        <v>0</v>
      </c>
      <c r="J30" s="291" t="s">
        <v>1479</v>
      </c>
    </row>
    <row r="31" spans="1:10" ht="76.5">
      <c r="A31" s="191">
        <v>513</v>
      </c>
      <c r="B31" s="212" t="s">
        <v>160</v>
      </c>
      <c r="C31" s="213">
        <v>45663</v>
      </c>
      <c r="D31" s="191" t="s">
        <v>1582</v>
      </c>
      <c r="E31" s="191" t="s">
        <v>14</v>
      </c>
      <c r="F31" s="191">
        <v>22376</v>
      </c>
      <c r="G31" s="197" t="s">
        <v>1878</v>
      </c>
      <c r="H31" s="290">
        <v>379.55</v>
      </c>
      <c r="I31" s="290">
        <v>0</v>
      </c>
      <c r="J31" s="291" t="s">
        <v>1479</v>
      </c>
    </row>
    <row r="32" spans="1:10" ht="102">
      <c r="A32" s="191">
        <v>86</v>
      </c>
      <c r="B32" s="212" t="s">
        <v>50</v>
      </c>
      <c r="C32" s="213">
        <v>45664</v>
      </c>
      <c r="D32" s="191" t="s">
        <v>1588</v>
      </c>
      <c r="E32" s="191" t="s">
        <v>14</v>
      </c>
      <c r="F32" s="191">
        <v>22384</v>
      </c>
      <c r="G32" s="197" t="s">
        <v>1884</v>
      </c>
      <c r="H32" s="290">
        <v>28743.94</v>
      </c>
      <c r="I32" s="290">
        <v>0</v>
      </c>
      <c r="J32" s="291" t="s">
        <v>1479</v>
      </c>
    </row>
    <row r="33" spans="1:10" ht="76.5">
      <c r="A33" s="191">
        <v>513</v>
      </c>
      <c r="B33" s="212" t="s">
        <v>160</v>
      </c>
      <c r="C33" s="213">
        <v>45664</v>
      </c>
      <c r="D33" s="191" t="s">
        <v>1591</v>
      </c>
      <c r="E33" s="191" t="s">
        <v>14</v>
      </c>
      <c r="F33" s="191">
        <v>22378</v>
      </c>
      <c r="G33" s="197" t="s">
        <v>1887</v>
      </c>
      <c r="H33" s="290">
        <v>366.52</v>
      </c>
      <c r="I33" s="290">
        <v>0</v>
      </c>
      <c r="J33" s="291" t="s">
        <v>1479</v>
      </c>
    </row>
    <row r="34" spans="1:10" ht="76.5">
      <c r="A34" s="191">
        <v>513</v>
      </c>
      <c r="B34" s="212" t="s">
        <v>160</v>
      </c>
      <c r="C34" s="213">
        <v>45664</v>
      </c>
      <c r="D34" s="191" t="s">
        <v>1592</v>
      </c>
      <c r="E34" s="191" t="s">
        <v>14</v>
      </c>
      <c r="F34" s="191">
        <v>22377</v>
      </c>
      <c r="G34" s="197" t="s">
        <v>1888</v>
      </c>
      <c r="H34" s="290">
        <v>363.91</v>
      </c>
      <c r="I34" s="290">
        <v>0</v>
      </c>
      <c r="J34" s="291" t="s">
        <v>1479</v>
      </c>
    </row>
    <row r="35" spans="1:10" ht="89.25">
      <c r="A35" s="191">
        <v>513</v>
      </c>
      <c r="B35" s="212" t="s">
        <v>160</v>
      </c>
      <c r="C35" s="213">
        <v>45664</v>
      </c>
      <c r="D35" s="191" t="s">
        <v>1593</v>
      </c>
      <c r="E35" s="191" t="s">
        <v>14</v>
      </c>
      <c r="F35" s="191">
        <v>22383</v>
      </c>
      <c r="G35" s="197" t="s">
        <v>1889</v>
      </c>
      <c r="H35" s="290">
        <v>1726.31</v>
      </c>
      <c r="I35" s="290">
        <v>0</v>
      </c>
      <c r="J35" s="291" t="s">
        <v>1479</v>
      </c>
    </row>
    <row r="36" spans="1:10" ht="89.25">
      <c r="A36" s="191">
        <v>513</v>
      </c>
      <c r="B36" s="212" t="s">
        <v>160</v>
      </c>
      <c r="C36" s="213">
        <v>45664</v>
      </c>
      <c r="D36" s="191" t="s">
        <v>1594</v>
      </c>
      <c r="E36" s="191" t="s">
        <v>14</v>
      </c>
      <c r="F36" s="191">
        <v>22382</v>
      </c>
      <c r="G36" s="197" t="s">
        <v>1890</v>
      </c>
      <c r="H36" s="290">
        <v>1537.79</v>
      </c>
      <c r="I36" s="290">
        <v>0</v>
      </c>
      <c r="J36" s="291" t="s">
        <v>1479</v>
      </c>
    </row>
    <row r="37" spans="1:10" ht="76.5">
      <c r="A37" s="191">
        <v>513</v>
      </c>
      <c r="B37" s="212" t="s">
        <v>160</v>
      </c>
      <c r="C37" s="213">
        <v>45664</v>
      </c>
      <c r="D37" s="191" t="s">
        <v>1595</v>
      </c>
      <c r="E37" s="191" t="s">
        <v>14</v>
      </c>
      <c r="F37" s="191">
        <v>22381</v>
      </c>
      <c r="G37" s="197" t="s">
        <v>1891</v>
      </c>
      <c r="H37" s="290">
        <v>1015.75</v>
      </c>
      <c r="I37" s="290">
        <v>0</v>
      </c>
      <c r="J37" s="291" t="s">
        <v>1479</v>
      </c>
    </row>
    <row r="38" spans="1:10" ht="89.25">
      <c r="A38" s="191">
        <v>513</v>
      </c>
      <c r="B38" s="212" t="s">
        <v>160</v>
      </c>
      <c r="C38" s="213">
        <v>45664</v>
      </c>
      <c r="D38" s="191" t="s">
        <v>1596</v>
      </c>
      <c r="E38" s="191" t="s">
        <v>14</v>
      </c>
      <c r="F38" s="191">
        <v>22380</v>
      </c>
      <c r="G38" s="197" t="s">
        <v>1892</v>
      </c>
      <c r="H38" s="290">
        <v>1461.78</v>
      </c>
      <c r="I38" s="290">
        <v>0</v>
      </c>
      <c r="J38" s="291" t="s">
        <v>1479</v>
      </c>
    </row>
    <row r="39" spans="1:10" ht="89.25">
      <c r="A39" s="191">
        <v>513</v>
      </c>
      <c r="B39" s="212" t="s">
        <v>160</v>
      </c>
      <c r="C39" s="213">
        <v>45664</v>
      </c>
      <c r="D39" s="191" t="s">
        <v>1597</v>
      </c>
      <c r="E39" s="191" t="s">
        <v>14</v>
      </c>
      <c r="F39" s="191">
        <v>22379</v>
      </c>
      <c r="G39" s="197" t="s">
        <v>1893</v>
      </c>
      <c r="H39" s="290">
        <v>1130.31</v>
      </c>
      <c r="I39" s="290">
        <v>0</v>
      </c>
      <c r="J39" s="291" t="s">
        <v>1479</v>
      </c>
    </row>
    <row r="40" spans="1:10" ht="89.25">
      <c r="A40" s="191">
        <v>513</v>
      </c>
      <c r="B40" s="212" t="s">
        <v>160</v>
      </c>
      <c r="C40" s="213">
        <v>45667</v>
      </c>
      <c r="D40" s="191" t="s">
        <v>1629</v>
      </c>
      <c r="E40" s="191" t="s">
        <v>14</v>
      </c>
      <c r="F40" s="191">
        <v>22385</v>
      </c>
      <c r="G40" s="197" t="s">
        <v>1923</v>
      </c>
      <c r="H40" s="290">
        <v>27800</v>
      </c>
      <c r="I40" s="290">
        <v>0</v>
      </c>
      <c r="J40" s="291" t="s">
        <v>1479</v>
      </c>
    </row>
    <row r="41" spans="1:10" ht="89.25">
      <c r="A41" s="191">
        <v>513</v>
      </c>
      <c r="B41" s="212" t="s">
        <v>160</v>
      </c>
      <c r="C41" s="213">
        <v>45667</v>
      </c>
      <c r="D41" s="191" t="s">
        <v>1630</v>
      </c>
      <c r="E41" s="191" t="s">
        <v>14</v>
      </c>
      <c r="F41" s="191">
        <v>22386</v>
      </c>
      <c r="G41" s="197" t="s">
        <v>1924</v>
      </c>
      <c r="H41" s="290">
        <v>68960</v>
      </c>
      <c r="I41" s="290">
        <v>0</v>
      </c>
      <c r="J41" s="291" t="s">
        <v>1479</v>
      </c>
    </row>
    <row r="42" spans="1:10" ht="89.25">
      <c r="A42" s="191">
        <v>513</v>
      </c>
      <c r="B42" s="212" t="s">
        <v>160</v>
      </c>
      <c r="C42" s="213">
        <v>45678</v>
      </c>
      <c r="D42" s="191" t="s">
        <v>1723</v>
      </c>
      <c r="E42" s="191" t="s">
        <v>14</v>
      </c>
      <c r="F42" s="191">
        <v>22451</v>
      </c>
      <c r="G42" s="197" t="s">
        <v>2013</v>
      </c>
      <c r="H42" s="290">
        <v>7518.82</v>
      </c>
      <c r="I42" s="290">
        <v>0</v>
      </c>
      <c r="J42" s="291" t="s">
        <v>1479</v>
      </c>
    </row>
    <row r="43" spans="1:10" ht="89.25">
      <c r="A43" s="191">
        <v>513</v>
      </c>
      <c r="B43" s="212" t="s">
        <v>160</v>
      </c>
      <c r="C43" s="213">
        <v>45678</v>
      </c>
      <c r="D43" s="191" t="s">
        <v>1724</v>
      </c>
      <c r="E43" s="191" t="s">
        <v>14</v>
      </c>
      <c r="F43" s="191">
        <v>22461</v>
      </c>
      <c r="G43" s="197" t="s">
        <v>2014</v>
      </c>
      <c r="H43" s="290">
        <v>68960</v>
      </c>
      <c r="I43" s="290">
        <v>0</v>
      </c>
      <c r="J43" s="291" t="s">
        <v>1479</v>
      </c>
    </row>
    <row r="44" spans="1:10" ht="89.25">
      <c r="A44" s="191">
        <v>513</v>
      </c>
      <c r="B44" s="212" t="s">
        <v>160</v>
      </c>
      <c r="C44" s="213">
        <v>45678</v>
      </c>
      <c r="D44" s="191" t="s">
        <v>1725</v>
      </c>
      <c r="E44" s="191" t="s">
        <v>14</v>
      </c>
      <c r="F44" s="191">
        <v>22460</v>
      </c>
      <c r="G44" s="197" t="s">
        <v>2015</v>
      </c>
      <c r="H44" s="290">
        <v>27800</v>
      </c>
      <c r="I44" s="290">
        <v>0</v>
      </c>
      <c r="J44" s="291" t="s">
        <v>1479</v>
      </c>
    </row>
    <row r="45" spans="1:10" ht="89.25">
      <c r="A45" s="191">
        <v>513</v>
      </c>
      <c r="B45" s="212" t="s">
        <v>160</v>
      </c>
      <c r="C45" s="213">
        <v>45678</v>
      </c>
      <c r="D45" s="191" t="s">
        <v>1726</v>
      </c>
      <c r="E45" s="191" t="s">
        <v>14</v>
      </c>
      <c r="F45" s="191">
        <v>22458</v>
      </c>
      <c r="G45" s="197" t="s">
        <v>2016</v>
      </c>
      <c r="H45" s="290">
        <v>14080</v>
      </c>
      <c r="I45" s="290">
        <v>0</v>
      </c>
      <c r="J45" s="291" t="s">
        <v>1479</v>
      </c>
    </row>
    <row r="46" spans="1:10" ht="89.25">
      <c r="A46" s="191">
        <v>513</v>
      </c>
      <c r="B46" s="212" t="s">
        <v>160</v>
      </c>
      <c r="C46" s="213">
        <v>45678</v>
      </c>
      <c r="D46" s="191" t="s">
        <v>1727</v>
      </c>
      <c r="E46" s="191" t="s">
        <v>14</v>
      </c>
      <c r="F46" s="191">
        <v>22459</v>
      </c>
      <c r="G46" s="197" t="s">
        <v>2017</v>
      </c>
      <c r="H46" s="290">
        <v>20641.18</v>
      </c>
      <c r="I46" s="290">
        <v>0</v>
      </c>
      <c r="J46" s="291" t="s">
        <v>1479</v>
      </c>
    </row>
    <row r="47" spans="1:10" ht="102">
      <c r="A47" s="191">
        <v>595</v>
      </c>
      <c r="B47" s="212" t="s">
        <v>609</v>
      </c>
      <c r="C47" s="213">
        <v>45681</v>
      </c>
      <c r="D47" s="191" t="s">
        <v>1756</v>
      </c>
      <c r="E47" s="191" t="s">
        <v>14</v>
      </c>
      <c r="F47" s="191">
        <v>22490</v>
      </c>
      <c r="G47" s="197" t="s">
        <v>2045</v>
      </c>
      <c r="H47" s="290">
        <v>480.05</v>
      </c>
      <c r="I47" s="290">
        <v>0</v>
      </c>
      <c r="J47" s="291" t="s">
        <v>1479</v>
      </c>
    </row>
    <row r="48" spans="1:10" ht="102">
      <c r="A48" s="191">
        <v>595</v>
      </c>
      <c r="B48" s="212" t="s">
        <v>609</v>
      </c>
      <c r="C48" s="213">
        <v>45681</v>
      </c>
      <c r="D48" s="191" t="s">
        <v>1757</v>
      </c>
      <c r="E48" s="191" t="s">
        <v>14</v>
      </c>
      <c r="F48" s="191">
        <v>22491</v>
      </c>
      <c r="G48" s="197" t="s">
        <v>2046</v>
      </c>
      <c r="H48" s="290">
        <v>420.03</v>
      </c>
      <c r="I48" s="290">
        <v>0</v>
      </c>
      <c r="J48" s="291" t="s">
        <v>1479</v>
      </c>
    </row>
    <row r="49" spans="1:10" ht="102">
      <c r="A49" s="191">
        <v>595</v>
      </c>
      <c r="B49" s="212" t="s">
        <v>609</v>
      </c>
      <c r="C49" s="213">
        <v>45681</v>
      </c>
      <c r="D49" s="191" t="s">
        <v>1758</v>
      </c>
      <c r="E49" s="191" t="s">
        <v>14</v>
      </c>
      <c r="F49" s="191">
        <v>22494</v>
      </c>
      <c r="G49" s="197" t="s">
        <v>2047</v>
      </c>
      <c r="H49" s="290">
        <v>420.03</v>
      </c>
      <c r="I49" s="290">
        <v>0</v>
      </c>
      <c r="J49" s="291" t="s">
        <v>1479</v>
      </c>
    </row>
    <row r="50" spans="1:10" ht="102">
      <c r="A50" s="191">
        <v>595</v>
      </c>
      <c r="B50" s="212" t="s">
        <v>609</v>
      </c>
      <c r="C50" s="213">
        <v>45681</v>
      </c>
      <c r="D50" s="191" t="s">
        <v>1759</v>
      </c>
      <c r="E50" s="191" t="s">
        <v>14</v>
      </c>
      <c r="F50" s="191">
        <v>22495</v>
      </c>
      <c r="G50" s="197" t="s">
        <v>2048</v>
      </c>
      <c r="H50" s="290">
        <v>600.37</v>
      </c>
      <c r="I50" s="290">
        <v>0</v>
      </c>
      <c r="J50" s="291" t="s">
        <v>1479</v>
      </c>
    </row>
    <row r="51" spans="1:10" ht="102">
      <c r="A51" s="191">
        <v>595</v>
      </c>
      <c r="B51" s="212" t="s">
        <v>609</v>
      </c>
      <c r="C51" s="213">
        <v>45681</v>
      </c>
      <c r="D51" s="191" t="s">
        <v>1760</v>
      </c>
      <c r="E51" s="191" t="s">
        <v>14</v>
      </c>
      <c r="F51" s="191">
        <v>22496</v>
      </c>
      <c r="G51" s="197" t="s">
        <v>2049</v>
      </c>
      <c r="H51" s="290">
        <v>606</v>
      </c>
      <c r="I51" s="290">
        <v>0</v>
      </c>
      <c r="J51" s="291" t="s">
        <v>1479</v>
      </c>
    </row>
    <row r="52" spans="1:10" ht="102">
      <c r="A52" s="191">
        <v>595</v>
      </c>
      <c r="B52" s="212" t="s">
        <v>609</v>
      </c>
      <c r="C52" s="213">
        <v>45681</v>
      </c>
      <c r="D52" s="191" t="s">
        <v>1761</v>
      </c>
      <c r="E52" s="191" t="s">
        <v>14</v>
      </c>
      <c r="F52" s="191">
        <v>22497</v>
      </c>
      <c r="G52" s="197" t="s">
        <v>2050</v>
      </c>
      <c r="H52" s="290">
        <v>396.02</v>
      </c>
      <c r="I52" s="290">
        <v>0</v>
      </c>
      <c r="J52" s="291" t="s">
        <v>1479</v>
      </c>
    </row>
    <row r="53" spans="1:10" ht="102">
      <c r="A53" s="191">
        <v>595</v>
      </c>
      <c r="B53" s="212" t="s">
        <v>609</v>
      </c>
      <c r="C53" s="213">
        <v>45681</v>
      </c>
      <c r="D53" s="191" t="s">
        <v>1762</v>
      </c>
      <c r="E53" s="191" t="s">
        <v>14</v>
      </c>
      <c r="F53" s="191">
        <v>22498</v>
      </c>
      <c r="G53" s="197" t="s">
        <v>2051</v>
      </c>
      <c r="H53" s="290">
        <v>379.21</v>
      </c>
      <c r="I53" s="290">
        <v>0</v>
      </c>
      <c r="J53" s="291" t="s">
        <v>1479</v>
      </c>
    </row>
    <row r="54" spans="1:10" ht="102">
      <c r="A54" s="191">
        <v>595</v>
      </c>
      <c r="B54" s="212" t="s">
        <v>609</v>
      </c>
      <c r="C54" s="213">
        <v>45681</v>
      </c>
      <c r="D54" s="191" t="s">
        <v>1763</v>
      </c>
      <c r="E54" s="191" t="s">
        <v>14</v>
      </c>
      <c r="F54" s="191">
        <v>22499</v>
      </c>
      <c r="G54" s="197" t="s">
        <v>2052</v>
      </c>
      <c r="H54" s="290">
        <v>530.4</v>
      </c>
      <c r="I54" s="290">
        <v>0</v>
      </c>
      <c r="J54" s="291" t="s">
        <v>1479</v>
      </c>
    </row>
    <row r="55" spans="1:10" ht="102">
      <c r="A55" s="191">
        <v>595</v>
      </c>
      <c r="B55" s="212" t="s">
        <v>609</v>
      </c>
      <c r="C55" s="213">
        <v>45681</v>
      </c>
      <c r="D55" s="191" t="s">
        <v>1764</v>
      </c>
      <c r="E55" s="191" t="s">
        <v>14</v>
      </c>
      <c r="F55" s="191">
        <v>22500</v>
      </c>
      <c r="G55" s="197" t="s">
        <v>2053</v>
      </c>
      <c r="H55" s="290">
        <v>408.02</v>
      </c>
      <c r="I55" s="290">
        <v>0</v>
      </c>
      <c r="J55" s="291" t="s">
        <v>1479</v>
      </c>
    </row>
    <row r="56" spans="1:10" ht="102">
      <c r="A56" s="191">
        <v>595</v>
      </c>
      <c r="B56" s="212" t="s">
        <v>609</v>
      </c>
      <c r="C56" s="213">
        <v>45681</v>
      </c>
      <c r="D56" s="191" t="s">
        <v>1765</v>
      </c>
      <c r="E56" s="191" t="s">
        <v>14</v>
      </c>
      <c r="F56" s="191">
        <v>22492</v>
      </c>
      <c r="G56" s="197" t="s">
        <v>2054</v>
      </c>
      <c r="H56" s="290">
        <v>475.04</v>
      </c>
      <c r="I56" s="290">
        <v>0</v>
      </c>
      <c r="J56" s="291" t="s">
        <v>1479</v>
      </c>
    </row>
    <row r="57" spans="1:10" ht="102">
      <c r="A57" s="191">
        <v>595</v>
      </c>
      <c r="B57" s="212" t="s">
        <v>609</v>
      </c>
      <c r="C57" s="213">
        <v>45681</v>
      </c>
      <c r="D57" s="191" t="s">
        <v>1766</v>
      </c>
      <c r="E57" s="191" t="s">
        <v>14</v>
      </c>
      <c r="F57" s="191">
        <v>22493</v>
      </c>
      <c r="G57" s="197" t="s">
        <v>2055</v>
      </c>
      <c r="H57" s="290">
        <v>404.04</v>
      </c>
      <c r="I57" s="290">
        <v>0</v>
      </c>
      <c r="J57" s="291" t="s">
        <v>1479</v>
      </c>
    </row>
    <row r="58" spans="1:10" ht="76.5">
      <c r="A58" s="191">
        <v>513</v>
      </c>
      <c r="B58" s="212" t="s">
        <v>160</v>
      </c>
      <c r="C58" s="213">
        <v>45684</v>
      </c>
      <c r="D58" s="191" t="s">
        <v>1777</v>
      </c>
      <c r="E58" s="191" t="s">
        <v>14</v>
      </c>
      <c r="F58" s="191">
        <v>22528</v>
      </c>
      <c r="G58" s="197" t="s">
        <v>5489</v>
      </c>
      <c r="H58" s="290">
        <v>4092.53</v>
      </c>
      <c r="I58" s="290">
        <v>0</v>
      </c>
      <c r="J58" s="291" t="s">
        <v>1479</v>
      </c>
    </row>
    <row r="59" spans="1:10" ht="76.5">
      <c r="A59" s="191">
        <v>513</v>
      </c>
      <c r="B59" s="212" t="s">
        <v>160</v>
      </c>
      <c r="C59" s="213">
        <v>45684</v>
      </c>
      <c r="D59" s="191" t="s">
        <v>1778</v>
      </c>
      <c r="E59" s="191" t="s">
        <v>14</v>
      </c>
      <c r="F59" s="191">
        <v>22527</v>
      </c>
      <c r="G59" s="197" t="s">
        <v>5490</v>
      </c>
      <c r="H59" s="290">
        <v>1485.18</v>
      </c>
      <c r="I59" s="290">
        <v>0</v>
      </c>
      <c r="J59" s="291" t="s">
        <v>1479</v>
      </c>
    </row>
    <row r="60" spans="1:10" ht="63.75">
      <c r="A60" s="191">
        <v>683</v>
      </c>
      <c r="B60" s="212" t="s">
        <v>1247</v>
      </c>
      <c r="C60" s="213">
        <v>45707</v>
      </c>
      <c r="D60" s="191" t="s">
        <v>2348</v>
      </c>
      <c r="E60" s="191" t="s">
        <v>14</v>
      </c>
      <c r="F60" s="191">
        <v>22663</v>
      </c>
      <c r="G60" s="197" t="s">
        <v>5491</v>
      </c>
      <c r="H60" s="290">
        <v>713.7</v>
      </c>
      <c r="I60" s="290">
        <v>0</v>
      </c>
      <c r="J60" s="291" t="s">
        <v>1479</v>
      </c>
    </row>
    <row r="61" spans="1:10" ht="76.5">
      <c r="A61" s="191">
        <v>683</v>
      </c>
      <c r="B61" s="212" t="s">
        <v>1247</v>
      </c>
      <c r="C61" s="213">
        <v>45707</v>
      </c>
      <c r="D61" s="191" t="s">
        <v>2349</v>
      </c>
      <c r="E61" s="191" t="s">
        <v>14</v>
      </c>
      <c r="F61" s="191">
        <v>22664</v>
      </c>
      <c r="G61" s="197" t="s">
        <v>5492</v>
      </c>
      <c r="H61" s="290">
        <v>1283.3599999999999</v>
      </c>
      <c r="I61" s="290">
        <v>0</v>
      </c>
      <c r="J61" s="291" t="s">
        <v>1479</v>
      </c>
    </row>
    <row r="62" spans="1:10" ht="63.75">
      <c r="A62" s="191">
        <v>578</v>
      </c>
      <c r="B62" s="212" t="s">
        <v>168</v>
      </c>
      <c r="C62" s="213">
        <v>45709</v>
      </c>
      <c r="D62" s="191" t="s">
        <v>2374</v>
      </c>
      <c r="E62" s="191" t="s">
        <v>14</v>
      </c>
      <c r="F62" s="191">
        <v>22689</v>
      </c>
      <c r="G62" s="197" t="s">
        <v>5493</v>
      </c>
      <c r="H62" s="290">
        <v>1051.97</v>
      </c>
      <c r="I62" s="290">
        <v>0</v>
      </c>
      <c r="J62" s="291" t="s">
        <v>1479</v>
      </c>
    </row>
    <row r="63" spans="1:10" ht="76.5">
      <c r="A63" s="191">
        <v>513</v>
      </c>
      <c r="B63" s="212" t="s">
        <v>160</v>
      </c>
      <c r="C63" s="213">
        <v>45722</v>
      </c>
      <c r="D63" s="191" t="s">
        <v>2913</v>
      </c>
      <c r="E63" s="191" t="s">
        <v>14</v>
      </c>
      <c r="F63" s="191">
        <v>22829</v>
      </c>
      <c r="G63" s="197" t="s">
        <v>5494</v>
      </c>
      <c r="H63" s="290">
        <v>369.81</v>
      </c>
      <c r="I63" s="290">
        <v>0</v>
      </c>
      <c r="J63" s="291" t="s">
        <v>1479</v>
      </c>
    </row>
    <row r="64" spans="1:10" ht="76.5">
      <c r="A64" s="191">
        <v>513</v>
      </c>
      <c r="B64" s="212" t="s">
        <v>160</v>
      </c>
      <c r="C64" s="213">
        <v>45722</v>
      </c>
      <c r="D64" s="191" t="s">
        <v>2914</v>
      </c>
      <c r="E64" s="191" t="s">
        <v>14</v>
      </c>
      <c r="F64" s="191">
        <v>22828</v>
      </c>
      <c r="G64" s="197" t="s">
        <v>5495</v>
      </c>
      <c r="H64" s="290">
        <v>375.71</v>
      </c>
      <c r="I64" s="290">
        <v>0</v>
      </c>
      <c r="J64" s="291" t="s">
        <v>1479</v>
      </c>
    </row>
    <row r="65" spans="1:10" ht="76.5">
      <c r="A65" s="191">
        <v>513</v>
      </c>
      <c r="B65" s="212" t="s">
        <v>160</v>
      </c>
      <c r="C65" s="213">
        <v>45722</v>
      </c>
      <c r="D65" s="191" t="s">
        <v>2915</v>
      </c>
      <c r="E65" s="191" t="s">
        <v>14</v>
      </c>
      <c r="F65" s="191">
        <v>22821</v>
      </c>
      <c r="G65" s="197" t="s">
        <v>5496</v>
      </c>
      <c r="H65" s="290">
        <v>560.24</v>
      </c>
      <c r="I65" s="290">
        <v>0</v>
      </c>
      <c r="J65" s="291" t="s">
        <v>1479</v>
      </c>
    </row>
    <row r="66" spans="1:10" ht="76.5">
      <c r="A66" s="191">
        <v>513</v>
      </c>
      <c r="B66" s="212" t="s">
        <v>160</v>
      </c>
      <c r="C66" s="213">
        <v>45722</v>
      </c>
      <c r="D66" s="191" t="s">
        <v>2916</v>
      </c>
      <c r="E66" s="191" t="s">
        <v>14</v>
      </c>
      <c r="F66" s="191">
        <v>22820</v>
      </c>
      <c r="G66" s="197" t="s">
        <v>5497</v>
      </c>
      <c r="H66" s="290">
        <v>656.28</v>
      </c>
      <c r="I66" s="290">
        <v>0</v>
      </c>
      <c r="J66" s="291" t="s">
        <v>1479</v>
      </c>
    </row>
    <row r="67" spans="1:10" ht="76.5">
      <c r="A67" s="191">
        <v>513</v>
      </c>
      <c r="B67" s="212" t="s">
        <v>160</v>
      </c>
      <c r="C67" s="213">
        <v>45722</v>
      </c>
      <c r="D67" s="191" t="s">
        <v>2917</v>
      </c>
      <c r="E67" s="191" t="s">
        <v>14</v>
      </c>
      <c r="F67" s="191">
        <v>22822</v>
      </c>
      <c r="G67" s="197" t="s">
        <v>5498</v>
      </c>
      <c r="H67" s="290">
        <v>413.58</v>
      </c>
      <c r="I67" s="290">
        <v>0</v>
      </c>
      <c r="J67" s="291" t="s">
        <v>1479</v>
      </c>
    </row>
    <row r="68" spans="1:10" ht="76.5">
      <c r="A68" s="191">
        <v>513</v>
      </c>
      <c r="B68" s="212" t="s">
        <v>160</v>
      </c>
      <c r="C68" s="213">
        <v>45722</v>
      </c>
      <c r="D68" s="191" t="s">
        <v>2918</v>
      </c>
      <c r="E68" s="191" t="s">
        <v>14</v>
      </c>
      <c r="F68" s="191">
        <v>22823</v>
      </c>
      <c r="G68" s="197" t="s">
        <v>5499</v>
      </c>
      <c r="H68" s="290">
        <v>689.62</v>
      </c>
      <c r="I68" s="290">
        <v>0</v>
      </c>
      <c r="J68" s="291" t="s">
        <v>1479</v>
      </c>
    </row>
    <row r="69" spans="1:10" ht="89.25">
      <c r="A69" s="191">
        <v>313</v>
      </c>
      <c r="B69" s="212" t="s">
        <v>134</v>
      </c>
      <c r="C69" s="213">
        <v>45728</v>
      </c>
      <c r="D69" s="191" t="s">
        <v>2975</v>
      </c>
      <c r="E69" s="191" t="s">
        <v>14</v>
      </c>
      <c r="F69" s="191">
        <v>22862</v>
      </c>
      <c r="G69" s="197" t="s">
        <v>5500</v>
      </c>
      <c r="H69" s="290">
        <v>2589.5</v>
      </c>
      <c r="I69" s="290">
        <v>0</v>
      </c>
      <c r="J69" s="291" t="s">
        <v>1479</v>
      </c>
    </row>
    <row r="70" spans="1:10" ht="76.5">
      <c r="A70" s="191">
        <v>10</v>
      </c>
      <c r="B70" s="212" t="s">
        <v>38</v>
      </c>
      <c r="C70" s="213">
        <v>45754</v>
      </c>
      <c r="D70" s="191" t="s">
        <v>4289</v>
      </c>
      <c r="E70" s="191" t="s">
        <v>14</v>
      </c>
      <c r="F70" s="191">
        <v>23063</v>
      </c>
      <c r="G70" s="197" t="s">
        <v>5741</v>
      </c>
      <c r="H70" s="290">
        <v>28727.48</v>
      </c>
      <c r="I70" s="290">
        <v>0</v>
      </c>
      <c r="J70" s="291" t="s">
        <v>1479</v>
      </c>
    </row>
    <row r="71" spans="1:10" ht="76.5">
      <c r="A71" s="191">
        <v>10</v>
      </c>
      <c r="B71" s="212" t="s">
        <v>38</v>
      </c>
      <c r="C71" s="213">
        <v>45754</v>
      </c>
      <c r="D71" s="191" t="s">
        <v>4290</v>
      </c>
      <c r="E71" s="191" t="s">
        <v>14</v>
      </c>
      <c r="F71" s="191">
        <v>23062</v>
      </c>
      <c r="G71" s="197" t="s">
        <v>5742</v>
      </c>
      <c r="H71" s="290">
        <v>388.4</v>
      </c>
      <c r="I71" s="290">
        <v>0</v>
      </c>
      <c r="J71" s="291" t="s">
        <v>1479</v>
      </c>
    </row>
    <row r="72" spans="1:10" ht="76.5">
      <c r="A72" s="191">
        <v>10</v>
      </c>
      <c r="B72" s="212" t="s">
        <v>38</v>
      </c>
      <c r="C72" s="213">
        <v>45754</v>
      </c>
      <c r="D72" s="191" t="s">
        <v>4291</v>
      </c>
      <c r="E72" s="191" t="s">
        <v>14</v>
      </c>
      <c r="F72" s="191">
        <v>23058</v>
      </c>
      <c r="G72" s="197" t="s">
        <v>5743</v>
      </c>
      <c r="H72" s="290">
        <v>1634.9</v>
      </c>
      <c r="I72" s="290">
        <v>0</v>
      </c>
      <c r="J72" s="291" t="s">
        <v>1479</v>
      </c>
    </row>
    <row r="73" spans="1:10" ht="76.5">
      <c r="A73" s="191">
        <v>10</v>
      </c>
      <c r="B73" s="212" t="s">
        <v>38</v>
      </c>
      <c r="C73" s="213">
        <v>45754</v>
      </c>
      <c r="D73" s="191" t="s">
        <v>4292</v>
      </c>
      <c r="E73" s="191" t="s">
        <v>14</v>
      </c>
      <c r="F73" s="191">
        <v>23065</v>
      </c>
      <c r="G73" s="197" t="s">
        <v>5744</v>
      </c>
      <c r="H73" s="290">
        <v>401.3</v>
      </c>
      <c r="I73" s="290">
        <v>0</v>
      </c>
      <c r="J73" s="291" t="s">
        <v>1479</v>
      </c>
    </row>
    <row r="74" spans="1:10" ht="76.5">
      <c r="A74" s="191">
        <v>10</v>
      </c>
      <c r="B74" s="212" t="s">
        <v>38</v>
      </c>
      <c r="C74" s="213">
        <v>45754</v>
      </c>
      <c r="D74" s="191" t="s">
        <v>4293</v>
      </c>
      <c r="E74" s="191" t="s">
        <v>14</v>
      </c>
      <c r="F74" s="191">
        <v>23066</v>
      </c>
      <c r="G74" s="197" t="s">
        <v>5745</v>
      </c>
      <c r="H74" s="290">
        <v>1371.48</v>
      </c>
      <c r="I74" s="290">
        <v>0</v>
      </c>
      <c r="J74" s="291" t="s">
        <v>1479</v>
      </c>
    </row>
    <row r="75" spans="1:10" ht="63.75">
      <c r="A75" s="191">
        <v>10</v>
      </c>
      <c r="B75" s="212" t="s">
        <v>38</v>
      </c>
      <c r="C75" s="213">
        <v>45754</v>
      </c>
      <c r="D75" s="191" t="s">
        <v>4294</v>
      </c>
      <c r="E75" s="191" t="s">
        <v>14</v>
      </c>
      <c r="F75" s="191">
        <v>23067</v>
      </c>
      <c r="G75" s="197" t="s">
        <v>5746</v>
      </c>
      <c r="H75" s="290">
        <v>1971.82</v>
      </c>
      <c r="I75" s="290">
        <v>0</v>
      </c>
      <c r="J75" s="291" t="s">
        <v>1479</v>
      </c>
    </row>
    <row r="76" spans="1:10" ht="76.5">
      <c r="A76" s="191">
        <v>10</v>
      </c>
      <c r="B76" s="212" t="s">
        <v>38</v>
      </c>
      <c r="C76" s="213">
        <v>45754</v>
      </c>
      <c r="D76" s="191" t="s">
        <v>4295</v>
      </c>
      <c r="E76" s="191" t="s">
        <v>14</v>
      </c>
      <c r="F76" s="191">
        <v>23061</v>
      </c>
      <c r="G76" s="197" t="s">
        <v>5747</v>
      </c>
      <c r="H76" s="290">
        <v>1334.09</v>
      </c>
      <c r="I76" s="290">
        <v>0</v>
      </c>
      <c r="J76" s="291" t="s">
        <v>1479</v>
      </c>
    </row>
    <row r="77" spans="1:10" ht="76.5">
      <c r="A77" s="191">
        <v>10</v>
      </c>
      <c r="B77" s="212" t="s">
        <v>38</v>
      </c>
      <c r="C77" s="213">
        <v>45754</v>
      </c>
      <c r="D77" s="191" t="s">
        <v>4296</v>
      </c>
      <c r="E77" s="191" t="s">
        <v>14</v>
      </c>
      <c r="F77" s="191">
        <v>23064</v>
      </c>
      <c r="G77" s="197" t="s">
        <v>5748</v>
      </c>
      <c r="H77" s="290">
        <v>8653.27</v>
      </c>
      <c r="I77" s="290">
        <v>0</v>
      </c>
      <c r="J77" s="291" t="s">
        <v>1479</v>
      </c>
    </row>
    <row r="78" spans="1:10" ht="76.5">
      <c r="A78" s="191">
        <v>10</v>
      </c>
      <c r="B78" s="212" t="s">
        <v>38</v>
      </c>
      <c r="C78" s="213">
        <v>45754</v>
      </c>
      <c r="D78" s="191" t="s">
        <v>4297</v>
      </c>
      <c r="E78" s="191" t="s">
        <v>14</v>
      </c>
      <c r="F78" s="191">
        <v>23060</v>
      </c>
      <c r="G78" s="197" t="s">
        <v>5749</v>
      </c>
      <c r="H78" s="290">
        <v>25791.81</v>
      </c>
      <c r="I78" s="290">
        <v>0</v>
      </c>
      <c r="J78" s="291" t="s">
        <v>1479</v>
      </c>
    </row>
    <row r="79" spans="1:10" ht="76.5">
      <c r="A79" s="191">
        <v>10</v>
      </c>
      <c r="B79" s="212" t="s">
        <v>38</v>
      </c>
      <c r="C79" s="213">
        <v>45754</v>
      </c>
      <c r="D79" s="191" t="s">
        <v>4298</v>
      </c>
      <c r="E79" s="191" t="s">
        <v>14</v>
      </c>
      <c r="F79" s="191">
        <v>23068</v>
      </c>
      <c r="G79" s="197" t="s">
        <v>5750</v>
      </c>
      <c r="H79" s="290">
        <v>717.76</v>
      </c>
      <c r="I79" s="290">
        <v>0</v>
      </c>
      <c r="J79" s="291" t="s">
        <v>1479</v>
      </c>
    </row>
    <row r="80" spans="1:10" ht="76.5">
      <c r="A80" s="191">
        <v>594</v>
      </c>
      <c r="B80" s="212" t="s">
        <v>88</v>
      </c>
      <c r="C80" s="213">
        <v>45754</v>
      </c>
      <c r="D80" s="191" t="s">
        <v>4299</v>
      </c>
      <c r="E80" s="191" t="s">
        <v>14</v>
      </c>
      <c r="F80" s="191">
        <v>23077</v>
      </c>
      <c r="G80" s="197" t="s">
        <v>5751</v>
      </c>
      <c r="H80" s="290">
        <v>459.68</v>
      </c>
      <c r="I80" s="290">
        <v>0</v>
      </c>
      <c r="J80" s="291" t="s">
        <v>1479</v>
      </c>
    </row>
    <row r="81" spans="1:10" ht="76.5">
      <c r="A81" s="191">
        <v>10</v>
      </c>
      <c r="B81" s="212" t="s">
        <v>38</v>
      </c>
      <c r="C81" s="213">
        <v>45754</v>
      </c>
      <c r="D81" s="191" t="s">
        <v>4303</v>
      </c>
      <c r="E81" s="191" t="s">
        <v>14</v>
      </c>
      <c r="F81" s="191">
        <v>23059</v>
      </c>
      <c r="G81" s="197" t="s">
        <v>5755</v>
      </c>
      <c r="H81" s="290">
        <v>407.88</v>
      </c>
      <c r="I81" s="290">
        <v>0</v>
      </c>
      <c r="J81" s="291" t="s">
        <v>1479</v>
      </c>
    </row>
    <row r="82" spans="1:10" ht="89.25">
      <c r="A82" s="191">
        <v>25</v>
      </c>
      <c r="B82" s="212" t="s">
        <v>42</v>
      </c>
      <c r="C82" s="213">
        <v>45755</v>
      </c>
      <c r="D82" s="191" t="s">
        <v>4395</v>
      </c>
      <c r="E82" s="191" t="s">
        <v>14</v>
      </c>
      <c r="F82" s="191">
        <v>23095</v>
      </c>
      <c r="G82" s="197" t="s">
        <v>5845</v>
      </c>
      <c r="H82" s="290">
        <v>393.96</v>
      </c>
      <c r="I82" s="290">
        <v>0</v>
      </c>
      <c r="J82" s="291" t="s">
        <v>1479</v>
      </c>
    </row>
    <row r="83" spans="1:10" ht="89.25">
      <c r="A83" s="191">
        <v>25</v>
      </c>
      <c r="B83" s="212" t="s">
        <v>42</v>
      </c>
      <c r="C83" s="213">
        <v>45755</v>
      </c>
      <c r="D83" s="191" t="s">
        <v>4396</v>
      </c>
      <c r="E83" s="191" t="s">
        <v>14</v>
      </c>
      <c r="F83" s="191">
        <v>23094</v>
      </c>
      <c r="G83" s="197" t="s">
        <v>5846</v>
      </c>
      <c r="H83" s="290">
        <v>429.29</v>
      </c>
      <c r="I83" s="290">
        <v>0</v>
      </c>
      <c r="J83" s="291" t="s">
        <v>1479</v>
      </c>
    </row>
    <row r="84" spans="1:10" ht="89.25">
      <c r="A84" s="191">
        <v>25</v>
      </c>
      <c r="B84" s="212" t="s">
        <v>42</v>
      </c>
      <c r="C84" s="213">
        <v>45755</v>
      </c>
      <c r="D84" s="191" t="s">
        <v>4397</v>
      </c>
      <c r="E84" s="191" t="s">
        <v>14</v>
      </c>
      <c r="F84" s="191">
        <v>23096</v>
      </c>
      <c r="G84" s="197" t="s">
        <v>5847</v>
      </c>
      <c r="H84" s="290">
        <v>443.28</v>
      </c>
      <c r="I84" s="290">
        <v>0</v>
      </c>
      <c r="J84" s="291" t="s">
        <v>1479</v>
      </c>
    </row>
    <row r="85" spans="1:10" ht="76.5">
      <c r="A85" s="191">
        <v>10</v>
      </c>
      <c r="B85" s="212" t="s">
        <v>38</v>
      </c>
      <c r="C85" s="213">
        <v>45768</v>
      </c>
      <c r="D85" s="191" t="s">
        <v>4899</v>
      </c>
      <c r="E85" s="191" t="s">
        <v>14</v>
      </c>
      <c r="F85" s="191">
        <v>23176</v>
      </c>
      <c r="G85" s="197" t="s">
        <v>6336</v>
      </c>
      <c r="H85" s="290">
        <v>397.25</v>
      </c>
      <c r="I85" s="290">
        <v>0</v>
      </c>
      <c r="J85" s="291" t="s">
        <v>1479</v>
      </c>
    </row>
    <row r="86" spans="1:10" ht="76.5">
      <c r="A86" s="191">
        <v>10</v>
      </c>
      <c r="B86" s="212" t="s">
        <v>38</v>
      </c>
      <c r="C86" s="213">
        <v>45768</v>
      </c>
      <c r="D86" s="191" t="s">
        <v>4900</v>
      </c>
      <c r="E86" s="191" t="s">
        <v>14</v>
      </c>
      <c r="F86" s="191">
        <v>23179</v>
      </c>
      <c r="G86" s="197" t="s">
        <v>6337</v>
      </c>
      <c r="H86" s="290">
        <v>7948.31</v>
      </c>
      <c r="I86" s="290">
        <v>0</v>
      </c>
      <c r="J86" s="291" t="s">
        <v>1479</v>
      </c>
    </row>
    <row r="87" spans="1:10" ht="76.5">
      <c r="A87" s="191">
        <v>10</v>
      </c>
      <c r="B87" s="212" t="s">
        <v>38</v>
      </c>
      <c r="C87" s="213">
        <v>45768</v>
      </c>
      <c r="D87" s="191" t="s">
        <v>4901</v>
      </c>
      <c r="E87" s="191" t="s">
        <v>14</v>
      </c>
      <c r="F87" s="191">
        <v>23177</v>
      </c>
      <c r="G87" s="197" t="s">
        <v>6338</v>
      </c>
      <c r="H87" s="290">
        <v>29162.14</v>
      </c>
      <c r="I87" s="290">
        <v>0</v>
      </c>
      <c r="J87" s="291" t="s">
        <v>1479</v>
      </c>
    </row>
    <row r="88" spans="1:10" ht="76.5">
      <c r="A88" s="191">
        <v>10</v>
      </c>
      <c r="B88" s="212" t="s">
        <v>38</v>
      </c>
      <c r="C88" s="213">
        <v>45768</v>
      </c>
      <c r="D88" s="191" t="s">
        <v>4902</v>
      </c>
      <c r="E88" s="191" t="s">
        <v>14</v>
      </c>
      <c r="F88" s="191">
        <v>23180</v>
      </c>
      <c r="G88" s="197" t="s">
        <v>6339</v>
      </c>
      <c r="H88" s="290">
        <v>401.3</v>
      </c>
      <c r="I88" s="290">
        <v>0</v>
      </c>
      <c r="J88" s="291" t="s">
        <v>1479</v>
      </c>
    </row>
    <row r="89" spans="1:10" ht="76.5">
      <c r="A89" s="191">
        <v>10</v>
      </c>
      <c r="B89" s="212" t="s">
        <v>38</v>
      </c>
      <c r="C89" s="213">
        <v>45768</v>
      </c>
      <c r="D89" s="191" t="s">
        <v>4904</v>
      </c>
      <c r="E89" s="191" t="s">
        <v>14</v>
      </c>
      <c r="F89" s="191">
        <v>23174</v>
      </c>
      <c r="G89" s="197" t="s">
        <v>6341</v>
      </c>
      <c r="H89" s="290">
        <v>1334.09</v>
      </c>
      <c r="I89" s="290">
        <v>0</v>
      </c>
      <c r="J89" s="291" t="s">
        <v>1479</v>
      </c>
    </row>
    <row r="90" spans="1:10" ht="76.5">
      <c r="A90" s="191">
        <v>10</v>
      </c>
      <c r="B90" s="212" t="s">
        <v>38</v>
      </c>
      <c r="C90" s="213">
        <v>45768</v>
      </c>
      <c r="D90" s="191" t="s">
        <v>4905</v>
      </c>
      <c r="E90" s="191" t="s">
        <v>14</v>
      </c>
      <c r="F90" s="191">
        <v>23178</v>
      </c>
      <c r="G90" s="197" t="s">
        <v>6342</v>
      </c>
      <c r="H90" s="290">
        <v>1371.48</v>
      </c>
      <c r="I90" s="290">
        <v>0</v>
      </c>
      <c r="J90" s="291" t="s">
        <v>1479</v>
      </c>
    </row>
    <row r="91" spans="1:10" ht="76.5">
      <c r="A91" s="191">
        <v>10</v>
      </c>
      <c r="B91" s="212" t="s">
        <v>38</v>
      </c>
      <c r="C91" s="213">
        <v>45768</v>
      </c>
      <c r="D91" s="191" t="s">
        <v>4906</v>
      </c>
      <c r="E91" s="191" t="s">
        <v>14</v>
      </c>
      <c r="F91" s="191">
        <v>23181</v>
      </c>
      <c r="G91" s="197" t="s">
        <v>6343</v>
      </c>
      <c r="H91" s="290">
        <v>427.78</v>
      </c>
      <c r="I91" s="290">
        <v>0</v>
      </c>
      <c r="J91" s="291" t="s">
        <v>1479</v>
      </c>
    </row>
    <row r="92" spans="1:10" ht="76.5">
      <c r="A92" s="191">
        <v>10</v>
      </c>
      <c r="B92" s="212" t="s">
        <v>38</v>
      </c>
      <c r="C92" s="213">
        <v>45768</v>
      </c>
      <c r="D92" s="191" t="s">
        <v>4907</v>
      </c>
      <c r="E92" s="191" t="s">
        <v>14</v>
      </c>
      <c r="F92" s="191">
        <v>23173</v>
      </c>
      <c r="G92" s="197" t="s">
        <v>6344</v>
      </c>
      <c r="H92" s="290">
        <v>26129.13</v>
      </c>
      <c r="I92" s="290">
        <v>0</v>
      </c>
      <c r="J92" s="291" t="s">
        <v>1479</v>
      </c>
    </row>
    <row r="93" spans="1:10" ht="76.5">
      <c r="A93" s="191">
        <v>10</v>
      </c>
      <c r="B93" s="212" t="s">
        <v>38</v>
      </c>
      <c r="C93" s="213">
        <v>45768</v>
      </c>
      <c r="D93" s="191" t="s">
        <v>4909</v>
      </c>
      <c r="E93" s="191" t="s">
        <v>14</v>
      </c>
      <c r="F93" s="191">
        <v>23175</v>
      </c>
      <c r="G93" s="197" t="s">
        <v>6346</v>
      </c>
      <c r="H93" s="290">
        <v>388.4</v>
      </c>
      <c r="I93" s="290">
        <v>0</v>
      </c>
      <c r="J93" s="291" t="s">
        <v>1479</v>
      </c>
    </row>
    <row r="94" spans="1:10" ht="76.5">
      <c r="A94" s="191">
        <v>513</v>
      </c>
      <c r="B94" s="212" t="s">
        <v>160</v>
      </c>
      <c r="C94" s="213">
        <v>45770</v>
      </c>
      <c r="D94" s="191" t="s">
        <v>4976</v>
      </c>
      <c r="E94" s="191" t="s">
        <v>14</v>
      </c>
      <c r="F94" s="191">
        <v>23224</v>
      </c>
      <c r="G94" s="197" t="s">
        <v>6413</v>
      </c>
      <c r="H94" s="290">
        <v>740.04</v>
      </c>
      <c r="I94" s="290">
        <v>0</v>
      </c>
      <c r="J94" s="291" t="s">
        <v>1479</v>
      </c>
    </row>
    <row r="95" spans="1:10" ht="102">
      <c r="A95" s="191">
        <v>86</v>
      </c>
      <c r="B95" s="212" t="s">
        <v>50</v>
      </c>
      <c r="C95" s="213">
        <v>45770</v>
      </c>
      <c r="D95" s="191" t="s">
        <v>4978</v>
      </c>
      <c r="E95" s="191" t="s">
        <v>14</v>
      </c>
      <c r="F95" s="191">
        <v>23195</v>
      </c>
      <c r="G95" s="197" t="s">
        <v>6415</v>
      </c>
      <c r="H95" s="290">
        <v>107928.64</v>
      </c>
      <c r="I95" s="290">
        <v>0</v>
      </c>
      <c r="J95" s="291" t="s">
        <v>1479</v>
      </c>
    </row>
    <row r="96" spans="1:10" ht="89.25">
      <c r="A96" s="191">
        <v>25</v>
      </c>
      <c r="B96" s="212" t="s">
        <v>42</v>
      </c>
      <c r="C96" s="213">
        <v>45772</v>
      </c>
      <c r="D96" s="191" t="s">
        <v>5117</v>
      </c>
      <c r="E96" s="191" t="s">
        <v>14</v>
      </c>
      <c r="F96" s="191">
        <v>23291</v>
      </c>
      <c r="G96" s="197" t="s">
        <v>6537</v>
      </c>
      <c r="H96" s="290">
        <v>5615.72</v>
      </c>
      <c r="I96" s="290">
        <v>0</v>
      </c>
      <c r="J96" s="291" t="s">
        <v>1479</v>
      </c>
    </row>
    <row r="97" spans="1:10" ht="89.25">
      <c r="A97" s="191">
        <v>25</v>
      </c>
      <c r="B97" s="212" t="s">
        <v>42</v>
      </c>
      <c r="C97" s="213">
        <v>45772</v>
      </c>
      <c r="D97" s="191" t="s">
        <v>5118</v>
      </c>
      <c r="E97" s="191" t="s">
        <v>14</v>
      </c>
      <c r="F97" s="191">
        <v>23295</v>
      </c>
      <c r="G97" s="197" t="s">
        <v>6538</v>
      </c>
      <c r="H97" s="290">
        <v>1884.98</v>
      </c>
      <c r="I97" s="290">
        <v>0</v>
      </c>
      <c r="J97" s="291" t="s">
        <v>1479</v>
      </c>
    </row>
    <row r="98" spans="1:10" ht="89.25">
      <c r="A98" s="191">
        <v>25</v>
      </c>
      <c r="B98" s="212" t="s">
        <v>42</v>
      </c>
      <c r="C98" s="213">
        <v>45772</v>
      </c>
      <c r="D98" s="191" t="s">
        <v>5119</v>
      </c>
      <c r="E98" s="191" t="s">
        <v>14</v>
      </c>
      <c r="F98" s="191">
        <v>23297</v>
      </c>
      <c r="G98" s="197" t="s">
        <v>6539</v>
      </c>
      <c r="H98" s="290">
        <v>1363</v>
      </c>
      <c r="I98" s="290">
        <v>0</v>
      </c>
      <c r="J98" s="291" t="s">
        <v>1479</v>
      </c>
    </row>
    <row r="99" spans="1:10" ht="89.25">
      <c r="A99" s="191">
        <v>25</v>
      </c>
      <c r="B99" s="212" t="s">
        <v>42</v>
      </c>
      <c r="C99" s="213">
        <v>45772</v>
      </c>
      <c r="D99" s="191" t="s">
        <v>5120</v>
      </c>
      <c r="E99" s="191" t="s">
        <v>14</v>
      </c>
      <c r="F99" s="191">
        <v>23294</v>
      </c>
      <c r="G99" s="197" t="s">
        <v>6540</v>
      </c>
      <c r="H99" s="290">
        <v>457.69</v>
      </c>
      <c r="I99" s="290">
        <v>0</v>
      </c>
      <c r="J99" s="291" t="s">
        <v>1479</v>
      </c>
    </row>
    <row r="100" spans="1:10" ht="89.25">
      <c r="A100" s="191">
        <v>25</v>
      </c>
      <c r="B100" s="212" t="s">
        <v>42</v>
      </c>
      <c r="C100" s="213">
        <v>45772</v>
      </c>
      <c r="D100" s="191" t="s">
        <v>5121</v>
      </c>
      <c r="E100" s="191" t="s">
        <v>14</v>
      </c>
      <c r="F100" s="191">
        <v>23296</v>
      </c>
      <c r="G100" s="197" t="s">
        <v>6541</v>
      </c>
      <c r="H100" s="290">
        <v>987.42</v>
      </c>
      <c r="I100" s="290">
        <v>0</v>
      </c>
      <c r="J100" s="291" t="s">
        <v>1479</v>
      </c>
    </row>
    <row r="101" spans="1:10" ht="89.25">
      <c r="A101" s="191">
        <v>25</v>
      </c>
      <c r="B101" s="212" t="s">
        <v>42</v>
      </c>
      <c r="C101" s="213">
        <v>45772</v>
      </c>
      <c r="D101" s="191" t="s">
        <v>5122</v>
      </c>
      <c r="E101" s="191" t="s">
        <v>14</v>
      </c>
      <c r="F101" s="191">
        <v>23293</v>
      </c>
      <c r="G101" s="197" t="s">
        <v>6542</v>
      </c>
      <c r="H101" s="290">
        <v>810.77</v>
      </c>
      <c r="I101" s="290">
        <v>0</v>
      </c>
      <c r="J101" s="291" t="s">
        <v>1479</v>
      </c>
    </row>
    <row r="102" spans="1:10" ht="89.25">
      <c r="A102" s="191">
        <v>25</v>
      </c>
      <c r="B102" s="212" t="s">
        <v>42</v>
      </c>
      <c r="C102" s="213">
        <v>45772</v>
      </c>
      <c r="D102" s="191" t="s">
        <v>5123</v>
      </c>
      <c r="E102" s="191" t="s">
        <v>14</v>
      </c>
      <c r="F102" s="191">
        <v>23292</v>
      </c>
      <c r="G102" s="197" t="s">
        <v>6543</v>
      </c>
      <c r="H102" s="290">
        <v>425.1</v>
      </c>
      <c r="I102" s="290">
        <v>0</v>
      </c>
      <c r="J102" s="291" t="s">
        <v>1479</v>
      </c>
    </row>
    <row r="103" spans="1:10" ht="89.25">
      <c r="A103" s="191">
        <v>25</v>
      </c>
      <c r="B103" s="212" t="s">
        <v>42</v>
      </c>
      <c r="C103" s="213">
        <v>45772</v>
      </c>
      <c r="D103" s="191" t="s">
        <v>5124</v>
      </c>
      <c r="E103" s="191" t="s">
        <v>14</v>
      </c>
      <c r="F103" s="191">
        <v>22471</v>
      </c>
      <c r="G103" s="197" t="s">
        <v>6544</v>
      </c>
      <c r="H103" s="290">
        <v>392.59</v>
      </c>
      <c r="I103" s="290">
        <v>0</v>
      </c>
      <c r="J103" s="291" t="s">
        <v>1479</v>
      </c>
    </row>
    <row r="104" spans="1:10">
      <c r="A104" s="369"/>
      <c r="B104" s="370"/>
      <c r="C104" s="371"/>
      <c r="D104" s="369"/>
      <c r="E104" s="369"/>
      <c r="F104" s="369"/>
      <c r="G104" s="372"/>
      <c r="H104" s="342"/>
      <c r="I104" s="342"/>
      <c r="J104" s="373"/>
    </row>
    <row r="105" spans="1:10" ht="18.75">
      <c r="A105" s="178"/>
      <c r="G105" s="276" t="s">
        <v>554</v>
      </c>
      <c r="H105" s="176">
        <f>+SUBTOTAL(9,H7:H103)</f>
        <v>1016318.4800000004</v>
      </c>
      <c r="I105" s="176">
        <f>+SUBTOTAL(9,I7:I103)</f>
        <v>0</v>
      </c>
    </row>
    <row r="106" spans="1:10">
      <c r="H106" s="157"/>
      <c r="I106" s="157"/>
    </row>
    <row r="107" spans="1:10">
      <c r="H107" s="157"/>
      <c r="I107" s="157"/>
    </row>
    <row r="108" spans="1:10">
      <c r="H108" s="157"/>
      <c r="I108" s="157"/>
    </row>
  </sheetData>
  <autoFilter ref="A6:J103" xr:uid="{23B62C68-2BDD-4FCD-ACAE-1897A4977DA0}"/>
  <pageMargins left="0.39370078740157483" right="0.19685039370078741" top="0.31496062992125984" bottom="0.74803149606299213" header="0.31496062992125984" footer="0.31496062992125984"/>
  <pageSetup scale="61"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5F426-73A8-4428-84AD-3BC3517CC3C9}">
  <sheetPr codeName="Hoja4"/>
  <dimension ref="A1:E591"/>
  <sheetViews>
    <sheetView topLeftCell="A99" zoomScale="175" zoomScaleNormal="175" workbookViewId="0">
      <selection activeCell="B107" sqref="B107"/>
    </sheetView>
  </sheetViews>
  <sheetFormatPr baseColWidth="10" defaultColWidth="11.42578125" defaultRowHeight="15"/>
  <cols>
    <col min="1" max="1" width="7" style="6" bestFit="1" customWidth="1"/>
    <col min="2" max="2" width="68.28515625" style="6" customWidth="1"/>
    <col min="3" max="3" width="56.7109375" style="6" customWidth="1"/>
    <col min="4" max="4" width="11.85546875" style="6" bestFit="1" customWidth="1"/>
    <col min="5" max="16384" width="11.42578125" style="6"/>
  </cols>
  <sheetData>
    <row r="1" spans="1:5" ht="15" customHeight="1"/>
    <row r="2" spans="1:5" ht="21">
      <c r="A2" s="253" t="s">
        <v>34</v>
      </c>
      <c r="B2" s="254" t="str">
        <f>UPPER(C2)</f>
        <v>DESCRIPCIÓN</v>
      </c>
      <c r="C2" s="254" t="s">
        <v>2</v>
      </c>
      <c r="D2" s="254" t="s">
        <v>1316</v>
      </c>
      <c r="E2" s="254" t="s">
        <v>1311</v>
      </c>
    </row>
    <row r="3" spans="1:5">
      <c r="A3" s="300">
        <v>6</v>
      </c>
      <c r="B3" s="301" t="s">
        <v>690</v>
      </c>
      <c r="C3" s="301" t="s">
        <v>37</v>
      </c>
      <c r="D3" s="6" t="s">
        <v>640</v>
      </c>
      <c r="E3" s="6" t="s">
        <v>1340</v>
      </c>
    </row>
    <row r="4" spans="1:5">
      <c r="A4" s="300">
        <v>10</v>
      </c>
      <c r="B4" s="301" t="s">
        <v>691</v>
      </c>
      <c r="C4" s="301" t="s">
        <v>38</v>
      </c>
      <c r="D4" s="6" t="s">
        <v>667</v>
      </c>
      <c r="E4" s="6" t="s">
        <v>1340</v>
      </c>
    </row>
    <row r="5" spans="1:5">
      <c r="A5" s="300">
        <v>15</v>
      </c>
      <c r="B5" s="301" t="s">
        <v>692</v>
      </c>
      <c r="C5" s="301" t="s">
        <v>39</v>
      </c>
      <c r="D5" s="6" t="s">
        <v>642</v>
      </c>
      <c r="E5" s="6" t="s">
        <v>1340</v>
      </c>
    </row>
    <row r="6" spans="1:5">
      <c r="A6" s="300">
        <v>16</v>
      </c>
      <c r="B6" s="301" t="s">
        <v>1391</v>
      </c>
      <c r="C6" s="301" t="s">
        <v>40</v>
      </c>
      <c r="D6" s="6" t="s">
        <v>643</v>
      </c>
      <c r="E6" s="6" t="s">
        <v>1340</v>
      </c>
    </row>
    <row r="7" spans="1:5">
      <c r="A7" s="300">
        <v>20</v>
      </c>
      <c r="B7" s="301" t="s">
        <v>693</v>
      </c>
      <c r="C7" s="301" t="s">
        <v>41</v>
      </c>
      <c r="D7" s="6" t="s">
        <v>641</v>
      </c>
      <c r="E7" s="6" t="s">
        <v>1340</v>
      </c>
    </row>
    <row r="8" spans="1:5">
      <c r="A8" s="300">
        <v>25</v>
      </c>
      <c r="B8" s="301" t="s">
        <v>694</v>
      </c>
      <c r="C8" s="301" t="s">
        <v>42</v>
      </c>
      <c r="D8" s="6" t="s">
        <v>643</v>
      </c>
      <c r="E8" s="6" t="s">
        <v>1340</v>
      </c>
    </row>
    <row r="9" spans="1:5">
      <c r="A9" s="300">
        <v>30</v>
      </c>
      <c r="B9" s="301" t="s">
        <v>695</v>
      </c>
      <c r="C9" s="301" t="s">
        <v>638</v>
      </c>
      <c r="D9" s="6" t="s">
        <v>642</v>
      </c>
      <c r="E9" s="6" t="s">
        <v>1340</v>
      </c>
    </row>
    <row r="10" spans="1:5">
      <c r="A10" s="300">
        <v>35</v>
      </c>
      <c r="B10" s="301" t="s">
        <v>696</v>
      </c>
      <c r="C10" s="301" t="s">
        <v>43</v>
      </c>
      <c r="D10" s="6" t="s">
        <v>644</v>
      </c>
      <c r="E10" s="6" t="s">
        <v>1340</v>
      </c>
    </row>
    <row r="11" spans="1:5">
      <c r="A11" s="300">
        <v>41</v>
      </c>
      <c r="B11" s="301" t="s">
        <v>697</v>
      </c>
      <c r="C11" s="301" t="s">
        <v>44</v>
      </c>
      <c r="D11" s="6" t="s">
        <v>641</v>
      </c>
      <c r="E11" s="6" t="s">
        <v>1340</v>
      </c>
    </row>
    <row r="12" spans="1:5">
      <c r="A12" s="300">
        <v>46</v>
      </c>
      <c r="B12" s="301" t="s">
        <v>1369</v>
      </c>
      <c r="C12" s="301" t="s">
        <v>1367</v>
      </c>
      <c r="D12" s="6" t="s">
        <v>645</v>
      </c>
      <c r="E12" s="6" t="s">
        <v>1340</v>
      </c>
    </row>
    <row r="13" spans="1:5">
      <c r="A13" s="300">
        <v>47</v>
      </c>
      <c r="B13" s="301" t="s">
        <v>698</v>
      </c>
      <c r="C13" s="301" t="s">
        <v>45</v>
      </c>
      <c r="D13" s="6" t="s">
        <v>646</v>
      </c>
      <c r="E13" s="6" t="s">
        <v>1340</v>
      </c>
    </row>
    <row r="14" spans="1:5">
      <c r="A14" s="302">
        <v>53</v>
      </c>
      <c r="B14" s="303" t="s">
        <v>1392</v>
      </c>
      <c r="C14" s="303" t="s">
        <v>1372</v>
      </c>
      <c r="D14" s="6" t="s">
        <v>667</v>
      </c>
      <c r="E14" s="6" t="s">
        <v>1340</v>
      </c>
    </row>
    <row r="15" spans="1:5">
      <c r="A15" s="300">
        <v>66</v>
      </c>
      <c r="B15" s="301" t="s">
        <v>699</v>
      </c>
      <c r="C15" s="301" t="s">
        <v>46</v>
      </c>
      <c r="D15" s="6" t="s">
        <v>647</v>
      </c>
      <c r="E15" s="6" t="s">
        <v>1340</v>
      </c>
    </row>
    <row r="16" spans="1:5">
      <c r="A16" s="256">
        <v>70</v>
      </c>
      <c r="B16" s="257" t="s">
        <v>700</v>
      </c>
      <c r="C16" s="257" t="s">
        <v>47</v>
      </c>
      <c r="D16" s="298" t="s">
        <v>647</v>
      </c>
      <c r="E16" s="6" t="s">
        <v>1340</v>
      </c>
    </row>
    <row r="17" spans="1:5">
      <c r="A17" s="300">
        <v>76</v>
      </c>
      <c r="B17" s="301" t="s">
        <v>701</v>
      </c>
      <c r="C17" s="301" t="s">
        <v>48</v>
      </c>
      <c r="D17" s="6" t="s">
        <v>640</v>
      </c>
      <c r="E17" s="6" t="s">
        <v>1340</v>
      </c>
    </row>
    <row r="18" spans="1:5">
      <c r="A18" s="300">
        <v>78</v>
      </c>
      <c r="B18" s="301" t="s">
        <v>1370</v>
      </c>
      <c r="C18" s="301" t="s">
        <v>1368</v>
      </c>
      <c r="D18" s="6" t="s">
        <v>642</v>
      </c>
      <c r="E18" s="6" t="s">
        <v>1340</v>
      </c>
    </row>
    <row r="19" spans="1:5">
      <c r="A19" s="300">
        <v>81</v>
      </c>
      <c r="B19" s="301" t="s">
        <v>702</v>
      </c>
      <c r="C19" s="301" t="s">
        <v>49</v>
      </c>
      <c r="D19" s="6" t="s">
        <v>640</v>
      </c>
      <c r="E19" s="6" t="s">
        <v>1340</v>
      </c>
    </row>
    <row r="20" spans="1:5">
      <c r="A20" s="300">
        <v>86</v>
      </c>
      <c r="B20" s="301" t="s">
        <v>703</v>
      </c>
      <c r="C20" s="301" t="s">
        <v>50</v>
      </c>
      <c r="D20" s="6" t="s">
        <v>643</v>
      </c>
      <c r="E20" s="6" t="s">
        <v>1340</v>
      </c>
    </row>
    <row r="21" spans="1:5">
      <c r="A21" s="300" t="s">
        <v>539</v>
      </c>
      <c r="B21" s="301" t="s">
        <v>540</v>
      </c>
      <c r="C21" s="301" t="s">
        <v>590</v>
      </c>
      <c r="D21" s="6" t="s">
        <v>645</v>
      </c>
      <c r="E21" s="6" t="s">
        <v>1340</v>
      </c>
    </row>
    <row r="22" spans="1:5">
      <c r="A22" s="300" t="s">
        <v>541</v>
      </c>
      <c r="B22" s="301" t="s">
        <v>540</v>
      </c>
      <c r="C22" s="301" t="s">
        <v>590</v>
      </c>
      <c r="D22" s="6" t="s">
        <v>645</v>
      </c>
      <c r="E22" s="6" t="s">
        <v>1340</v>
      </c>
    </row>
    <row r="23" spans="1:5">
      <c r="A23" s="300" t="s">
        <v>542</v>
      </c>
      <c r="B23" s="301" t="s">
        <v>543</v>
      </c>
      <c r="C23" s="301" t="s">
        <v>687</v>
      </c>
      <c r="D23" s="6" t="s">
        <v>646</v>
      </c>
      <c r="E23" s="6" t="s">
        <v>1340</v>
      </c>
    </row>
    <row r="24" spans="1:5">
      <c r="A24" s="300" t="s">
        <v>544</v>
      </c>
      <c r="B24" s="301" t="s">
        <v>545</v>
      </c>
      <c r="C24" s="301" t="s">
        <v>679</v>
      </c>
      <c r="D24" s="6" t="s">
        <v>666</v>
      </c>
      <c r="E24" s="6" t="s">
        <v>1340</v>
      </c>
    </row>
    <row r="25" spans="1:5">
      <c r="A25" s="300" t="s">
        <v>546</v>
      </c>
      <c r="B25" s="301" t="s">
        <v>547</v>
      </c>
      <c r="C25" s="301" t="s">
        <v>1236</v>
      </c>
      <c r="D25" s="6" t="s">
        <v>666</v>
      </c>
      <c r="E25" s="6" t="s">
        <v>1340</v>
      </c>
    </row>
    <row r="26" spans="1:5">
      <c r="A26" s="300">
        <v>108</v>
      </c>
      <c r="B26" s="301" t="s">
        <v>704</v>
      </c>
      <c r="C26" s="301" t="s">
        <v>51</v>
      </c>
      <c r="D26" s="6" t="s">
        <v>644</v>
      </c>
      <c r="E26" s="6" t="s">
        <v>1322</v>
      </c>
    </row>
    <row r="27" spans="1:5">
      <c r="A27" s="300">
        <v>109</v>
      </c>
      <c r="B27" s="301" t="s">
        <v>705</v>
      </c>
      <c r="C27" s="301" t="s">
        <v>611</v>
      </c>
      <c r="D27" s="6" t="s">
        <v>644</v>
      </c>
      <c r="E27" s="6" t="s">
        <v>1322</v>
      </c>
    </row>
    <row r="28" spans="1:5">
      <c r="A28" s="302">
        <v>111</v>
      </c>
      <c r="B28" s="303" t="s">
        <v>706</v>
      </c>
      <c r="C28" s="303" t="s">
        <v>52</v>
      </c>
      <c r="D28" s="6" t="s">
        <v>645</v>
      </c>
      <c r="E28" s="6" t="s">
        <v>1322</v>
      </c>
    </row>
    <row r="29" spans="1:5">
      <c r="A29" s="300">
        <v>112</v>
      </c>
      <c r="B29" s="301" t="s">
        <v>707</v>
      </c>
      <c r="C29" s="301" t="s">
        <v>53</v>
      </c>
      <c r="D29" s="6" t="s">
        <v>645</v>
      </c>
      <c r="E29" s="6" t="s">
        <v>1322</v>
      </c>
    </row>
    <row r="30" spans="1:5">
      <c r="A30" s="300">
        <v>117</v>
      </c>
      <c r="B30" s="303" t="s">
        <v>708</v>
      </c>
      <c r="C30" s="303" t="s">
        <v>54</v>
      </c>
      <c r="D30" s="6" t="s">
        <v>647</v>
      </c>
      <c r="E30" s="6" t="s">
        <v>1322</v>
      </c>
    </row>
    <row r="31" spans="1:5">
      <c r="A31" s="300">
        <v>119</v>
      </c>
      <c r="B31" s="301" t="s">
        <v>709</v>
      </c>
      <c r="C31" s="301" t="s">
        <v>55</v>
      </c>
      <c r="D31" s="6" t="s">
        <v>647</v>
      </c>
      <c r="E31" s="6" t="s">
        <v>1322</v>
      </c>
    </row>
    <row r="32" spans="1:5">
      <c r="A32" s="300">
        <v>124</v>
      </c>
      <c r="B32" s="301" t="s">
        <v>710</v>
      </c>
      <c r="C32" s="301" t="s">
        <v>56</v>
      </c>
      <c r="D32" s="6" t="s">
        <v>644</v>
      </c>
      <c r="E32" s="6" t="s">
        <v>1322</v>
      </c>
    </row>
    <row r="33" spans="1:5">
      <c r="A33" s="300">
        <v>129</v>
      </c>
      <c r="B33" s="301" t="s">
        <v>711</v>
      </c>
      <c r="C33" s="301" t="s">
        <v>57</v>
      </c>
      <c r="D33" s="6" t="s">
        <v>666</v>
      </c>
      <c r="E33" s="6" t="s">
        <v>1322</v>
      </c>
    </row>
    <row r="34" spans="1:5">
      <c r="A34" s="300">
        <v>130</v>
      </c>
      <c r="B34" s="301" t="s">
        <v>712</v>
      </c>
      <c r="C34" s="301" t="s">
        <v>58</v>
      </c>
      <c r="D34" s="6" t="s">
        <v>640</v>
      </c>
      <c r="E34" s="6" t="s">
        <v>1322</v>
      </c>
    </row>
    <row r="35" spans="1:5">
      <c r="A35" s="300">
        <v>132</v>
      </c>
      <c r="B35" s="301" t="s">
        <v>713</v>
      </c>
      <c r="C35" s="301" t="s">
        <v>59</v>
      </c>
      <c r="D35" s="6" t="s">
        <v>641</v>
      </c>
      <c r="E35" s="6" t="s">
        <v>1322</v>
      </c>
    </row>
    <row r="36" spans="1:5">
      <c r="A36" s="300">
        <v>133</v>
      </c>
      <c r="B36" s="301" t="s">
        <v>714</v>
      </c>
      <c r="C36" s="301" t="s">
        <v>60</v>
      </c>
      <c r="D36" s="6" t="s">
        <v>641</v>
      </c>
      <c r="E36" s="6" t="s">
        <v>1322</v>
      </c>
    </row>
    <row r="37" spans="1:5">
      <c r="A37" s="300">
        <v>134</v>
      </c>
      <c r="B37" s="301" t="s">
        <v>715</v>
      </c>
      <c r="C37" s="301" t="s">
        <v>61</v>
      </c>
      <c r="D37" s="6" t="s">
        <v>642</v>
      </c>
      <c r="E37" s="6" t="s">
        <v>1322</v>
      </c>
    </row>
    <row r="38" spans="1:5">
      <c r="A38" s="300">
        <v>137</v>
      </c>
      <c r="B38" s="301" t="s">
        <v>716</v>
      </c>
      <c r="C38" s="301" t="s">
        <v>62</v>
      </c>
      <c r="D38" s="6" t="s">
        <v>641</v>
      </c>
      <c r="E38" s="6" t="s">
        <v>1322</v>
      </c>
    </row>
    <row r="39" spans="1:5">
      <c r="A39" s="300">
        <v>138</v>
      </c>
      <c r="B39" s="301" t="s">
        <v>717</v>
      </c>
      <c r="C39" s="301" t="s">
        <v>63</v>
      </c>
      <c r="D39" s="6" t="s">
        <v>624</v>
      </c>
      <c r="E39" s="6" t="s">
        <v>1324</v>
      </c>
    </row>
    <row r="40" spans="1:5">
      <c r="A40" s="300">
        <v>139</v>
      </c>
      <c r="B40" s="301" t="s">
        <v>718</v>
      </c>
      <c r="C40" s="301" t="s">
        <v>64</v>
      </c>
      <c r="D40" s="6" t="s">
        <v>624</v>
      </c>
      <c r="E40" s="6" t="s">
        <v>1324</v>
      </c>
    </row>
    <row r="41" spans="1:5">
      <c r="A41" s="300">
        <v>140</v>
      </c>
      <c r="B41" s="301" t="s">
        <v>719</v>
      </c>
      <c r="C41" s="301" t="s">
        <v>1273</v>
      </c>
      <c r="D41" s="6" t="s">
        <v>624</v>
      </c>
      <c r="E41" s="6" t="s">
        <v>1324</v>
      </c>
    </row>
    <row r="42" spans="1:5">
      <c r="A42" s="300">
        <v>141</v>
      </c>
      <c r="B42" s="301" t="s">
        <v>720</v>
      </c>
      <c r="C42" s="301" t="s">
        <v>65</v>
      </c>
      <c r="D42" s="6" t="s">
        <v>624</v>
      </c>
      <c r="E42" s="6" t="s">
        <v>1324</v>
      </c>
    </row>
    <row r="43" spans="1:5">
      <c r="A43" s="302">
        <v>142</v>
      </c>
      <c r="B43" s="303" t="s">
        <v>721</v>
      </c>
      <c r="C43" s="303" t="s">
        <v>66</v>
      </c>
      <c r="D43" s="6" t="s">
        <v>624</v>
      </c>
      <c r="E43" s="6" t="s">
        <v>1324</v>
      </c>
    </row>
    <row r="44" spans="1:5">
      <c r="A44" s="300">
        <v>143</v>
      </c>
      <c r="B44" s="301" t="s">
        <v>722</v>
      </c>
      <c r="C44" s="301" t="s">
        <v>67</v>
      </c>
      <c r="D44" s="6" t="s">
        <v>624</v>
      </c>
      <c r="E44" s="6" t="s">
        <v>1324</v>
      </c>
    </row>
    <row r="45" spans="1:5">
      <c r="A45" s="300">
        <v>144</v>
      </c>
      <c r="B45" s="301" t="s">
        <v>723</v>
      </c>
      <c r="C45" s="301" t="s">
        <v>1274</v>
      </c>
      <c r="D45" s="6" t="s">
        <v>624</v>
      </c>
      <c r="E45" s="6" t="s">
        <v>1324</v>
      </c>
    </row>
    <row r="46" spans="1:5">
      <c r="A46" s="300">
        <v>145</v>
      </c>
      <c r="B46" s="301" t="s">
        <v>724</v>
      </c>
      <c r="C46" s="301" t="s">
        <v>68</v>
      </c>
      <c r="D46" s="6" t="s">
        <v>624</v>
      </c>
      <c r="E46" s="6" t="s">
        <v>1324</v>
      </c>
    </row>
    <row r="47" spans="1:5">
      <c r="A47" s="300">
        <v>146</v>
      </c>
      <c r="B47" s="301" t="s">
        <v>725</v>
      </c>
      <c r="C47" s="301" t="s">
        <v>69</v>
      </c>
      <c r="D47" s="6" t="s">
        <v>624</v>
      </c>
      <c r="E47" s="6" t="s">
        <v>1324</v>
      </c>
    </row>
    <row r="48" spans="1:5">
      <c r="A48" s="300">
        <v>147</v>
      </c>
      <c r="B48" s="301" t="s">
        <v>726</v>
      </c>
      <c r="C48" s="301" t="s">
        <v>1237</v>
      </c>
      <c r="D48" s="6" t="s">
        <v>624</v>
      </c>
      <c r="E48" s="6" t="s">
        <v>1324</v>
      </c>
    </row>
    <row r="49" spans="1:5">
      <c r="A49" s="300">
        <v>148</v>
      </c>
      <c r="B49" s="301" t="s">
        <v>727</v>
      </c>
      <c r="C49" s="301" t="s">
        <v>70</v>
      </c>
      <c r="D49" s="6" t="s">
        <v>624</v>
      </c>
      <c r="E49" s="6" t="s">
        <v>1324</v>
      </c>
    </row>
    <row r="50" spans="1:5">
      <c r="A50" s="302">
        <v>150</v>
      </c>
      <c r="B50" s="303" t="s">
        <v>728</v>
      </c>
      <c r="C50" s="303" t="s">
        <v>71</v>
      </c>
      <c r="D50" s="6" t="s">
        <v>644</v>
      </c>
      <c r="E50" s="6" t="s">
        <v>1322</v>
      </c>
    </row>
    <row r="51" spans="1:5">
      <c r="A51" s="300">
        <v>152</v>
      </c>
      <c r="B51" s="301" t="s">
        <v>729</v>
      </c>
      <c r="C51" s="301" t="s">
        <v>72</v>
      </c>
      <c r="D51" s="6" t="s">
        <v>641</v>
      </c>
      <c r="E51" s="6" t="s">
        <v>1322</v>
      </c>
    </row>
    <row r="52" spans="1:5">
      <c r="A52" s="300">
        <v>153</v>
      </c>
      <c r="B52" s="301" t="s">
        <v>730</v>
      </c>
      <c r="C52" s="301" t="s">
        <v>73</v>
      </c>
      <c r="D52" s="6" t="s">
        <v>641</v>
      </c>
      <c r="E52" s="6" t="s">
        <v>1322</v>
      </c>
    </row>
    <row r="53" spans="1:5">
      <c r="A53" s="300">
        <v>154</v>
      </c>
      <c r="B53" s="301" t="s">
        <v>731</v>
      </c>
      <c r="C53" s="301" t="s">
        <v>74</v>
      </c>
      <c r="D53" s="6" t="s">
        <v>641</v>
      </c>
      <c r="E53" s="6" t="s">
        <v>1322</v>
      </c>
    </row>
    <row r="54" spans="1:5">
      <c r="A54" s="300">
        <v>155</v>
      </c>
      <c r="B54" s="301" t="s">
        <v>732</v>
      </c>
      <c r="C54" s="301" t="s">
        <v>75</v>
      </c>
      <c r="D54" s="6" t="s">
        <v>666</v>
      </c>
      <c r="E54" s="6" t="s">
        <v>1322</v>
      </c>
    </row>
    <row r="55" spans="1:5">
      <c r="A55" s="300">
        <v>156</v>
      </c>
      <c r="B55" s="301" t="s">
        <v>733</v>
      </c>
      <c r="C55" s="301" t="s">
        <v>76</v>
      </c>
      <c r="D55" s="6" t="s">
        <v>666</v>
      </c>
      <c r="E55" s="6" t="s">
        <v>1322</v>
      </c>
    </row>
    <row r="56" spans="1:5">
      <c r="A56" s="300">
        <v>157</v>
      </c>
      <c r="B56" s="301" t="s">
        <v>734</v>
      </c>
      <c r="C56" s="301" t="s">
        <v>77</v>
      </c>
      <c r="D56" s="6" t="s">
        <v>666</v>
      </c>
      <c r="E56" s="6" t="s">
        <v>1322</v>
      </c>
    </row>
    <row r="57" spans="1:5">
      <c r="A57" s="300">
        <v>159</v>
      </c>
      <c r="B57" s="301" t="s">
        <v>735</v>
      </c>
      <c r="C57" s="301" t="s">
        <v>1275</v>
      </c>
      <c r="D57" s="6" t="s">
        <v>666</v>
      </c>
      <c r="E57" s="6" t="s">
        <v>1322</v>
      </c>
    </row>
    <row r="58" spans="1:5">
      <c r="A58" s="300">
        <v>163</v>
      </c>
      <c r="B58" s="301" t="s">
        <v>736</v>
      </c>
      <c r="C58" s="301" t="s">
        <v>78</v>
      </c>
      <c r="D58" s="6" t="s">
        <v>642</v>
      </c>
      <c r="E58" s="6" t="s">
        <v>1322</v>
      </c>
    </row>
    <row r="59" spans="1:5">
      <c r="A59" s="300">
        <v>169</v>
      </c>
      <c r="B59" s="301" t="s">
        <v>737</v>
      </c>
      <c r="C59" s="301" t="s">
        <v>79</v>
      </c>
      <c r="D59" s="6" t="s">
        <v>667</v>
      </c>
      <c r="E59" s="6" t="s">
        <v>1322</v>
      </c>
    </row>
    <row r="60" spans="1:5">
      <c r="A60" s="300">
        <v>170</v>
      </c>
      <c r="B60" s="301" t="s">
        <v>738</v>
      </c>
      <c r="C60" s="301" t="s">
        <v>80</v>
      </c>
      <c r="D60" s="6" t="s">
        <v>641</v>
      </c>
      <c r="E60" s="6" t="s">
        <v>1322</v>
      </c>
    </row>
    <row r="61" spans="1:5">
      <c r="A61" s="300">
        <v>171</v>
      </c>
      <c r="B61" s="301" t="s">
        <v>739</v>
      </c>
      <c r="C61" s="301" t="s">
        <v>81</v>
      </c>
      <c r="D61" s="6" t="s">
        <v>624</v>
      </c>
      <c r="E61" s="6" t="s">
        <v>1322</v>
      </c>
    </row>
    <row r="62" spans="1:5">
      <c r="A62" s="300">
        <v>190</v>
      </c>
      <c r="B62" s="301" t="s">
        <v>740</v>
      </c>
      <c r="C62" s="301" t="s">
        <v>82</v>
      </c>
      <c r="D62" s="6" t="s">
        <v>640</v>
      </c>
      <c r="E62" s="6" t="s">
        <v>1322</v>
      </c>
    </row>
    <row r="63" spans="1:5">
      <c r="A63" s="300">
        <v>192</v>
      </c>
      <c r="B63" s="301" t="s">
        <v>741</v>
      </c>
      <c r="C63" s="301" t="s">
        <v>83</v>
      </c>
      <c r="D63" s="6" t="s">
        <v>666</v>
      </c>
      <c r="E63" s="6" t="s">
        <v>1322</v>
      </c>
    </row>
    <row r="64" spans="1:5">
      <c r="A64" s="300">
        <v>197</v>
      </c>
      <c r="B64" s="301" t="s">
        <v>742</v>
      </c>
      <c r="C64" s="301" t="s">
        <v>742</v>
      </c>
      <c r="D64" s="6" t="s">
        <v>641</v>
      </c>
      <c r="E64" s="6" t="s">
        <v>1322</v>
      </c>
    </row>
    <row r="65" spans="1:5">
      <c r="A65" s="300">
        <v>200</v>
      </c>
      <c r="B65" s="301" t="s">
        <v>743</v>
      </c>
      <c r="C65" s="301" t="s">
        <v>84</v>
      </c>
      <c r="D65" s="6" t="s">
        <v>647</v>
      </c>
      <c r="E65" s="6" t="s">
        <v>1322</v>
      </c>
    </row>
    <row r="66" spans="1:5">
      <c r="A66" s="300">
        <v>201</v>
      </c>
      <c r="B66" s="301" t="s">
        <v>744</v>
      </c>
      <c r="C66" s="301" t="s">
        <v>85</v>
      </c>
      <c r="D66" s="6" t="s">
        <v>641</v>
      </c>
      <c r="E66" s="6" t="s">
        <v>1322</v>
      </c>
    </row>
    <row r="67" spans="1:5">
      <c r="A67" s="300">
        <v>203</v>
      </c>
      <c r="B67" s="301" t="s">
        <v>745</v>
      </c>
      <c r="C67" s="301" t="s">
        <v>86</v>
      </c>
      <c r="D67" s="6" t="s">
        <v>667</v>
      </c>
      <c r="E67" s="6" t="s">
        <v>1322</v>
      </c>
    </row>
    <row r="68" spans="1:5">
      <c r="A68" s="300">
        <v>206</v>
      </c>
      <c r="B68" s="301" t="s">
        <v>746</v>
      </c>
      <c r="C68" s="301" t="s">
        <v>87</v>
      </c>
      <c r="D68" s="6" t="s">
        <v>644</v>
      </c>
      <c r="E68" s="6" t="s">
        <v>1322</v>
      </c>
    </row>
    <row r="69" spans="1:5">
      <c r="A69" s="300">
        <v>210</v>
      </c>
      <c r="B69" s="301" t="s">
        <v>747</v>
      </c>
      <c r="C69" s="301" t="s">
        <v>89</v>
      </c>
      <c r="D69" s="6" t="s">
        <v>667</v>
      </c>
      <c r="E69" s="6" t="s">
        <v>1322</v>
      </c>
    </row>
    <row r="70" spans="1:5">
      <c r="A70" s="300">
        <v>212</v>
      </c>
      <c r="B70" s="301" t="s">
        <v>748</v>
      </c>
      <c r="C70" s="301" t="s">
        <v>90</v>
      </c>
      <c r="D70" s="6" t="s">
        <v>646</v>
      </c>
      <c r="E70" s="6" t="s">
        <v>1322</v>
      </c>
    </row>
    <row r="71" spans="1:5">
      <c r="A71" s="300">
        <v>213</v>
      </c>
      <c r="B71" s="301" t="s">
        <v>749</v>
      </c>
      <c r="C71" s="301" t="s">
        <v>91</v>
      </c>
      <c r="D71" s="6" t="s">
        <v>641</v>
      </c>
      <c r="E71" s="6" t="s">
        <v>1322</v>
      </c>
    </row>
    <row r="72" spans="1:5">
      <c r="A72" s="300">
        <v>221</v>
      </c>
      <c r="B72" s="301" t="s">
        <v>750</v>
      </c>
      <c r="C72" s="301" t="s">
        <v>92</v>
      </c>
      <c r="D72" s="6" t="s">
        <v>666</v>
      </c>
      <c r="E72" s="6" t="s">
        <v>1322</v>
      </c>
    </row>
    <row r="73" spans="1:5">
      <c r="A73" s="300">
        <v>222</v>
      </c>
      <c r="B73" s="301" t="s">
        <v>751</v>
      </c>
      <c r="C73" s="301" t="s">
        <v>93</v>
      </c>
      <c r="D73" s="6" t="s">
        <v>646</v>
      </c>
      <c r="E73" s="6" t="s">
        <v>1322</v>
      </c>
    </row>
    <row r="74" spans="1:5">
      <c r="A74" s="300">
        <v>223</v>
      </c>
      <c r="B74" s="301" t="s">
        <v>752</v>
      </c>
      <c r="C74" s="301" t="s">
        <v>94</v>
      </c>
      <c r="D74" s="6" t="s">
        <v>646</v>
      </c>
      <c r="E74" s="6" t="s">
        <v>1322</v>
      </c>
    </row>
    <row r="75" spans="1:5">
      <c r="A75" s="300">
        <v>224</v>
      </c>
      <c r="B75" s="301" t="s">
        <v>753</v>
      </c>
      <c r="C75" s="301" t="s">
        <v>95</v>
      </c>
      <c r="D75" s="6" t="s">
        <v>640</v>
      </c>
      <c r="E75" s="6" t="s">
        <v>1322</v>
      </c>
    </row>
    <row r="76" spans="1:5">
      <c r="A76" s="300">
        <v>225</v>
      </c>
      <c r="B76" s="301" t="s">
        <v>754</v>
      </c>
      <c r="C76" s="301" t="s">
        <v>96</v>
      </c>
      <c r="D76" s="6" t="s">
        <v>667</v>
      </c>
      <c r="E76" s="6" t="s">
        <v>1322</v>
      </c>
    </row>
    <row r="77" spans="1:5">
      <c r="A77" s="302">
        <v>226</v>
      </c>
      <c r="B77" s="303" t="s">
        <v>755</v>
      </c>
      <c r="C77" s="303" t="s">
        <v>97</v>
      </c>
      <c r="D77" s="6" t="s">
        <v>640</v>
      </c>
      <c r="E77" s="6" t="s">
        <v>1322</v>
      </c>
    </row>
    <row r="78" spans="1:5">
      <c r="A78" s="300">
        <v>227</v>
      </c>
      <c r="B78" s="301" t="s">
        <v>756</v>
      </c>
      <c r="C78" s="301" t="s">
        <v>98</v>
      </c>
      <c r="D78" s="6" t="s">
        <v>641</v>
      </c>
      <c r="E78" s="6" t="s">
        <v>1322</v>
      </c>
    </row>
    <row r="79" spans="1:5">
      <c r="A79" s="300">
        <v>234</v>
      </c>
      <c r="B79" s="301" t="s">
        <v>757</v>
      </c>
      <c r="C79" s="301" t="s">
        <v>612</v>
      </c>
      <c r="D79" s="6" t="s">
        <v>643</v>
      </c>
      <c r="E79" s="6" t="s">
        <v>1322</v>
      </c>
    </row>
    <row r="80" spans="1:5">
      <c r="A80" s="300">
        <v>243</v>
      </c>
      <c r="B80" s="301" t="s">
        <v>758</v>
      </c>
      <c r="C80" s="301" t="s">
        <v>99</v>
      </c>
      <c r="D80" s="6" t="s">
        <v>643</v>
      </c>
      <c r="E80" s="6" t="s">
        <v>1322</v>
      </c>
    </row>
    <row r="81" spans="1:5">
      <c r="A81" s="300">
        <v>244</v>
      </c>
      <c r="B81" s="301" t="s">
        <v>759</v>
      </c>
      <c r="C81" s="301" t="s">
        <v>100</v>
      </c>
      <c r="D81" s="6" t="s">
        <v>647</v>
      </c>
      <c r="E81" s="6" t="s">
        <v>1322</v>
      </c>
    </row>
    <row r="82" spans="1:5">
      <c r="A82" s="300">
        <v>245</v>
      </c>
      <c r="B82" s="301" t="s">
        <v>760</v>
      </c>
      <c r="C82" s="301" t="s">
        <v>101</v>
      </c>
      <c r="D82" s="6" t="s">
        <v>647</v>
      </c>
      <c r="E82" s="6" t="s">
        <v>1322</v>
      </c>
    </row>
    <row r="83" spans="1:5">
      <c r="A83" s="300">
        <v>249</v>
      </c>
      <c r="B83" s="301" t="s">
        <v>761</v>
      </c>
      <c r="C83" s="301" t="s">
        <v>102</v>
      </c>
      <c r="D83" s="6" t="s">
        <v>645</v>
      </c>
      <c r="E83" s="6" t="s">
        <v>1322</v>
      </c>
    </row>
    <row r="84" spans="1:5">
      <c r="A84" s="300">
        <v>251</v>
      </c>
      <c r="B84" s="301" t="s">
        <v>762</v>
      </c>
      <c r="C84" s="301" t="s">
        <v>103</v>
      </c>
      <c r="D84" s="6" t="s">
        <v>645</v>
      </c>
      <c r="E84" s="6" t="s">
        <v>1322</v>
      </c>
    </row>
    <row r="85" spans="1:5">
      <c r="A85" s="300">
        <v>253</v>
      </c>
      <c r="B85" s="301" t="s">
        <v>763</v>
      </c>
      <c r="C85" s="301" t="s">
        <v>104</v>
      </c>
      <c r="D85" s="6" t="s">
        <v>667</v>
      </c>
      <c r="E85" s="6" t="s">
        <v>1322</v>
      </c>
    </row>
    <row r="86" spans="1:5">
      <c r="A86" s="300">
        <v>254</v>
      </c>
      <c r="B86" s="301" t="s">
        <v>764</v>
      </c>
      <c r="C86" s="301" t="s">
        <v>105</v>
      </c>
      <c r="D86" s="6" t="s">
        <v>640</v>
      </c>
      <c r="E86" s="6" t="s">
        <v>1322</v>
      </c>
    </row>
    <row r="87" spans="1:5">
      <c r="A87" s="300">
        <v>265</v>
      </c>
      <c r="B87" s="301" t="s">
        <v>765</v>
      </c>
      <c r="C87" s="301" t="s">
        <v>106</v>
      </c>
      <c r="D87" s="6" t="s">
        <v>641</v>
      </c>
      <c r="E87" s="6" t="s">
        <v>1322</v>
      </c>
    </row>
    <row r="88" spans="1:5">
      <c r="A88" s="300">
        <v>266</v>
      </c>
      <c r="B88" s="301" t="s">
        <v>766</v>
      </c>
      <c r="C88" s="301" t="s">
        <v>1264</v>
      </c>
      <c r="D88" s="6" t="s">
        <v>641</v>
      </c>
      <c r="E88" s="6" t="s">
        <v>1322</v>
      </c>
    </row>
    <row r="89" spans="1:5">
      <c r="A89" s="300">
        <v>267</v>
      </c>
      <c r="B89" s="301" t="s">
        <v>767</v>
      </c>
      <c r="C89" s="301" t="s">
        <v>107</v>
      </c>
      <c r="D89" s="6" t="s">
        <v>641</v>
      </c>
      <c r="E89" s="6" t="s">
        <v>1322</v>
      </c>
    </row>
    <row r="90" spans="1:5">
      <c r="A90" s="300">
        <v>268</v>
      </c>
      <c r="B90" s="301" t="s">
        <v>768</v>
      </c>
      <c r="C90" s="301" t="s">
        <v>108</v>
      </c>
      <c r="D90" s="6" t="s">
        <v>641</v>
      </c>
      <c r="E90" s="6" t="s">
        <v>1322</v>
      </c>
    </row>
    <row r="91" spans="1:5">
      <c r="A91" s="300">
        <v>269</v>
      </c>
      <c r="B91" s="301" t="s">
        <v>769</v>
      </c>
      <c r="C91" s="301" t="s">
        <v>109</v>
      </c>
      <c r="D91" s="6" t="s">
        <v>641</v>
      </c>
      <c r="E91" s="6" t="s">
        <v>1322</v>
      </c>
    </row>
    <row r="92" spans="1:5">
      <c r="A92" s="300">
        <v>270</v>
      </c>
      <c r="B92" s="301" t="s">
        <v>770</v>
      </c>
      <c r="C92" s="301" t="s">
        <v>110</v>
      </c>
      <c r="D92" s="6" t="s">
        <v>641</v>
      </c>
      <c r="E92" s="6" t="s">
        <v>1322</v>
      </c>
    </row>
    <row r="93" spans="1:5">
      <c r="A93" s="300">
        <v>271</v>
      </c>
      <c r="B93" s="301" t="s">
        <v>771</v>
      </c>
      <c r="C93" s="301" t="s">
        <v>111</v>
      </c>
      <c r="D93" s="6" t="s">
        <v>641</v>
      </c>
      <c r="E93" s="6" t="s">
        <v>1322</v>
      </c>
    </row>
    <row r="94" spans="1:5">
      <c r="A94" s="300">
        <v>272</v>
      </c>
      <c r="B94" s="301" t="s">
        <v>772</v>
      </c>
      <c r="C94" s="301" t="s">
        <v>112</v>
      </c>
      <c r="D94" s="6" t="s">
        <v>641</v>
      </c>
      <c r="E94" s="6" t="s">
        <v>1322</v>
      </c>
    </row>
    <row r="95" spans="1:5">
      <c r="A95" s="300">
        <v>273</v>
      </c>
      <c r="B95" s="301" t="s">
        <v>773</v>
      </c>
      <c r="C95" s="301" t="s">
        <v>113</v>
      </c>
      <c r="D95" s="6" t="s">
        <v>641</v>
      </c>
      <c r="E95" s="6" t="s">
        <v>1322</v>
      </c>
    </row>
    <row r="96" spans="1:5">
      <c r="A96" s="300">
        <v>281</v>
      </c>
      <c r="B96" s="301" t="s">
        <v>774</v>
      </c>
      <c r="C96" s="301" t="s">
        <v>114</v>
      </c>
      <c r="D96" s="6" t="s">
        <v>646</v>
      </c>
      <c r="E96" s="6" t="s">
        <v>1322</v>
      </c>
    </row>
    <row r="97" spans="1:5">
      <c r="A97" s="300">
        <v>283</v>
      </c>
      <c r="B97" s="301" t="s">
        <v>775</v>
      </c>
      <c r="C97" s="301" t="s">
        <v>115</v>
      </c>
      <c r="D97" s="6" t="s">
        <v>641</v>
      </c>
      <c r="E97" s="6" t="s">
        <v>1322</v>
      </c>
    </row>
    <row r="98" spans="1:5">
      <c r="A98" s="300">
        <v>287</v>
      </c>
      <c r="B98" s="301" t="s">
        <v>776</v>
      </c>
      <c r="C98" s="301" t="s">
        <v>116</v>
      </c>
      <c r="D98" s="6" t="s">
        <v>667</v>
      </c>
      <c r="E98" s="6" t="s">
        <v>1322</v>
      </c>
    </row>
    <row r="99" spans="1:5">
      <c r="A99" s="302">
        <v>288</v>
      </c>
      <c r="B99" s="303" t="s">
        <v>777</v>
      </c>
      <c r="C99" s="303" t="s">
        <v>117</v>
      </c>
      <c r="D99" s="6" t="s">
        <v>666</v>
      </c>
      <c r="E99" s="6" t="s">
        <v>1322</v>
      </c>
    </row>
    <row r="100" spans="1:5">
      <c r="A100" s="304">
        <v>290</v>
      </c>
      <c r="B100" s="305" t="s">
        <v>778</v>
      </c>
      <c r="C100" s="305" t="s">
        <v>118</v>
      </c>
      <c r="D100" s="6" t="s">
        <v>641</v>
      </c>
      <c r="E100" s="6" t="s">
        <v>1322</v>
      </c>
    </row>
    <row r="101" spans="1:5">
      <c r="A101" s="300">
        <v>291</v>
      </c>
      <c r="B101" s="301" t="s">
        <v>779</v>
      </c>
      <c r="C101" s="301" t="s">
        <v>119</v>
      </c>
      <c r="D101" s="6" t="s">
        <v>646</v>
      </c>
      <c r="E101" s="6" t="s">
        <v>1322</v>
      </c>
    </row>
    <row r="102" spans="1:5">
      <c r="A102" s="300">
        <v>292</v>
      </c>
      <c r="B102" s="301" t="s">
        <v>780</v>
      </c>
      <c r="C102" s="301" t="s">
        <v>120</v>
      </c>
      <c r="D102" s="6" t="s">
        <v>645</v>
      </c>
      <c r="E102" s="6" t="s">
        <v>1322</v>
      </c>
    </row>
    <row r="103" spans="1:5">
      <c r="A103" s="300">
        <v>293</v>
      </c>
      <c r="B103" s="301" t="s">
        <v>781</v>
      </c>
      <c r="C103" s="301" t="s">
        <v>121</v>
      </c>
      <c r="D103" s="6" t="s">
        <v>645</v>
      </c>
      <c r="E103" s="6" t="s">
        <v>1322</v>
      </c>
    </row>
    <row r="104" spans="1:5">
      <c r="A104" s="300">
        <v>294</v>
      </c>
      <c r="B104" s="301" t="s">
        <v>782</v>
      </c>
      <c r="C104" s="301" t="s">
        <v>122</v>
      </c>
      <c r="D104" s="6" t="s">
        <v>644</v>
      </c>
      <c r="E104" s="6" t="s">
        <v>1322</v>
      </c>
    </row>
    <row r="105" spans="1:5">
      <c r="A105" s="300">
        <v>295</v>
      </c>
      <c r="B105" s="301" t="s">
        <v>783</v>
      </c>
      <c r="C105" s="301" t="s">
        <v>123</v>
      </c>
      <c r="D105" s="6" t="s">
        <v>624</v>
      </c>
      <c r="E105" s="6" t="s">
        <v>1322</v>
      </c>
    </row>
    <row r="106" spans="1:5">
      <c r="A106" s="300">
        <v>296</v>
      </c>
      <c r="B106" s="301" t="s">
        <v>784</v>
      </c>
      <c r="C106" s="301" t="s">
        <v>124</v>
      </c>
      <c r="D106" s="6" t="s">
        <v>624</v>
      </c>
      <c r="E106" s="6" t="s">
        <v>1322</v>
      </c>
    </row>
    <row r="107" spans="1:5">
      <c r="A107" s="300">
        <v>298</v>
      </c>
      <c r="B107" s="301" t="s">
        <v>785</v>
      </c>
      <c r="C107" s="301" t="s">
        <v>125</v>
      </c>
      <c r="D107" s="6" t="s">
        <v>666</v>
      </c>
      <c r="E107" s="6" t="s">
        <v>1322</v>
      </c>
    </row>
    <row r="108" spans="1:5">
      <c r="A108" s="300">
        <v>299</v>
      </c>
      <c r="B108" s="301" t="s">
        <v>786</v>
      </c>
      <c r="C108" s="301" t="s">
        <v>126</v>
      </c>
      <c r="D108" s="6" t="s">
        <v>666</v>
      </c>
      <c r="E108" s="6" t="s">
        <v>1322</v>
      </c>
    </row>
    <row r="109" spans="1:5">
      <c r="A109" s="300">
        <v>300</v>
      </c>
      <c r="B109" s="301" t="s">
        <v>787</v>
      </c>
      <c r="C109" s="301" t="s">
        <v>127</v>
      </c>
      <c r="D109" s="6" t="s">
        <v>666</v>
      </c>
      <c r="E109" s="6" t="s">
        <v>1322</v>
      </c>
    </row>
    <row r="110" spans="1:5">
      <c r="A110" s="300">
        <v>301</v>
      </c>
      <c r="B110" s="301" t="s">
        <v>788</v>
      </c>
      <c r="C110" s="301" t="s">
        <v>128</v>
      </c>
      <c r="D110" s="6" t="s">
        <v>666</v>
      </c>
      <c r="E110" s="6" t="s">
        <v>1322</v>
      </c>
    </row>
    <row r="111" spans="1:5">
      <c r="A111" s="300">
        <v>302</v>
      </c>
      <c r="B111" s="301" t="s">
        <v>789</v>
      </c>
      <c r="C111" s="301" t="s">
        <v>129</v>
      </c>
      <c r="D111" s="6" t="s">
        <v>666</v>
      </c>
      <c r="E111" s="6" t="s">
        <v>1322</v>
      </c>
    </row>
    <row r="112" spans="1:5">
      <c r="A112" s="300">
        <v>303</v>
      </c>
      <c r="B112" s="301" t="s">
        <v>790</v>
      </c>
      <c r="C112" s="301" t="s">
        <v>130</v>
      </c>
      <c r="D112" s="6" t="s">
        <v>666</v>
      </c>
      <c r="E112" s="6" t="s">
        <v>1322</v>
      </c>
    </row>
    <row r="113" spans="1:5">
      <c r="A113" s="300">
        <v>309</v>
      </c>
      <c r="B113" s="301" t="s">
        <v>791</v>
      </c>
      <c r="C113" s="301" t="s">
        <v>1238</v>
      </c>
      <c r="D113" s="6" t="s">
        <v>643</v>
      </c>
      <c r="E113" s="6" t="s">
        <v>1322</v>
      </c>
    </row>
    <row r="114" spans="1:5">
      <c r="A114" s="300">
        <v>310</v>
      </c>
      <c r="B114" s="301" t="s">
        <v>792</v>
      </c>
      <c r="C114" s="301" t="s">
        <v>131</v>
      </c>
      <c r="D114" s="6" t="s">
        <v>647</v>
      </c>
      <c r="E114" s="6" t="s">
        <v>1322</v>
      </c>
    </row>
    <row r="115" spans="1:5">
      <c r="A115" s="300">
        <v>311</v>
      </c>
      <c r="B115" s="301" t="s">
        <v>793</v>
      </c>
      <c r="C115" s="301" t="s">
        <v>132</v>
      </c>
      <c r="D115" s="6" t="s">
        <v>647</v>
      </c>
      <c r="E115" s="6" t="s">
        <v>1322</v>
      </c>
    </row>
    <row r="116" spans="1:5">
      <c r="A116" s="300">
        <v>312</v>
      </c>
      <c r="B116" s="301" t="s">
        <v>794</v>
      </c>
      <c r="C116" s="301" t="s">
        <v>133</v>
      </c>
      <c r="D116" s="6" t="s">
        <v>645</v>
      </c>
      <c r="E116" s="6" t="s">
        <v>1322</v>
      </c>
    </row>
    <row r="117" spans="1:5">
      <c r="A117" s="300">
        <v>313</v>
      </c>
      <c r="B117" s="301" t="s">
        <v>795</v>
      </c>
      <c r="C117" s="301" t="s">
        <v>134</v>
      </c>
      <c r="D117" s="6" t="s">
        <v>667</v>
      </c>
      <c r="E117" s="6" t="s">
        <v>1322</v>
      </c>
    </row>
    <row r="118" spans="1:5">
      <c r="A118" s="300">
        <v>314</v>
      </c>
      <c r="B118" s="301" t="s">
        <v>1393</v>
      </c>
      <c r="C118" s="301" t="s">
        <v>1373</v>
      </c>
      <c r="D118" s="6" t="s">
        <v>667</v>
      </c>
      <c r="E118" s="6" t="s">
        <v>1322</v>
      </c>
    </row>
    <row r="119" spans="1:5">
      <c r="A119" s="300">
        <v>315</v>
      </c>
      <c r="B119" s="301" t="s">
        <v>796</v>
      </c>
      <c r="C119" s="301" t="s">
        <v>1239</v>
      </c>
      <c r="D119" s="6" t="s">
        <v>640</v>
      </c>
      <c r="E119" s="6" t="s">
        <v>1322</v>
      </c>
    </row>
    <row r="120" spans="1:5">
      <c r="A120" s="300">
        <v>324</v>
      </c>
      <c r="B120" s="301" t="s">
        <v>797</v>
      </c>
      <c r="C120" s="301" t="s">
        <v>135</v>
      </c>
      <c r="D120" s="6" t="s">
        <v>640</v>
      </c>
      <c r="E120" s="6" t="s">
        <v>1322</v>
      </c>
    </row>
    <row r="121" spans="1:5">
      <c r="A121" s="300">
        <v>340</v>
      </c>
      <c r="B121" s="301" t="s">
        <v>798</v>
      </c>
      <c r="C121" s="301" t="s">
        <v>136</v>
      </c>
      <c r="D121" s="6" t="s">
        <v>667</v>
      </c>
      <c r="E121" s="6" t="s">
        <v>1322</v>
      </c>
    </row>
    <row r="122" spans="1:5">
      <c r="A122" s="300">
        <v>342</v>
      </c>
      <c r="B122" s="301" t="s">
        <v>799</v>
      </c>
      <c r="C122" s="301" t="s">
        <v>137</v>
      </c>
      <c r="D122" s="6" t="s">
        <v>643</v>
      </c>
      <c r="E122" s="6" t="s">
        <v>1322</v>
      </c>
    </row>
    <row r="123" spans="1:5">
      <c r="A123" s="300">
        <v>343</v>
      </c>
      <c r="B123" s="301" t="s">
        <v>800</v>
      </c>
      <c r="C123" s="301" t="s">
        <v>138</v>
      </c>
      <c r="D123" s="6" t="s">
        <v>643</v>
      </c>
      <c r="E123" s="6" t="s">
        <v>1322</v>
      </c>
    </row>
    <row r="124" spans="1:5">
      <c r="A124" s="300">
        <v>344</v>
      </c>
      <c r="B124" s="301" t="s">
        <v>801</v>
      </c>
      <c r="C124" s="301" t="s">
        <v>139</v>
      </c>
      <c r="D124" s="6" t="s">
        <v>667</v>
      </c>
      <c r="E124" s="6" t="s">
        <v>1322</v>
      </c>
    </row>
    <row r="125" spans="1:5">
      <c r="A125" s="300">
        <v>345</v>
      </c>
      <c r="B125" s="301" t="s">
        <v>802</v>
      </c>
      <c r="C125" s="301" t="s">
        <v>140</v>
      </c>
      <c r="D125" s="6" t="s">
        <v>642</v>
      </c>
      <c r="E125" s="6" t="s">
        <v>1322</v>
      </c>
    </row>
    <row r="126" spans="1:5">
      <c r="A126" s="300">
        <v>346</v>
      </c>
      <c r="B126" s="301" t="s">
        <v>803</v>
      </c>
      <c r="C126" s="301" t="s">
        <v>141</v>
      </c>
      <c r="D126" s="6" t="s">
        <v>642</v>
      </c>
      <c r="E126" s="6" t="s">
        <v>1322</v>
      </c>
    </row>
    <row r="127" spans="1:5">
      <c r="A127" s="300">
        <v>347</v>
      </c>
      <c r="B127" s="301" t="s">
        <v>804</v>
      </c>
      <c r="C127" s="301" t="s">
        <v>142</v>
      </c>
      <c r="D127" s="6" t="s">
        <v>642</v>
      </c>
      <c r="E127" s="6" t="s">
        <v>1322</v>
      </c>
    </row>
    <row r="128" spans="1:5">
      <c r="A128" s="302">
        <v>348</v>
      </c>
      <c r="B128" s="303" t="s">
        <v>805</v>
      </c>
      <c r="C128" s="303" t="s">
        <v>143</v>
      </c>
      <c r="D128" s="6" t="s">
        <v>645</v>
      </c>
      <c r="E128" s="6" t="s">
        <v>1322</v>
      </c>
    </row>
    <row r="129" spans="1:5">
      <c r="A129" s="300">
        <v>349</v>
      </c>
      <c r="B129" s="301" t="s">
        <v>806</v>
      </c>
      <c r="C129" s="301" t="s">
        <v>144</v>
      </c>
      <c r="D129" s="6" t="s">
        <v>644</v>
      </c>
      <c r="E129" s="6" t="s">
        <v>1322</v>
      </c>
    </row>
    <row r="130" spans="1:5">
      <c r="A130" s="300">
        <v>371</v>
      </c>
      <c r="B130" s="301" t="s">
        <v>807</v>
      </c>
      <c r="C130" s="301" t="s">
        <v>145</v>
      </c>
      <c r="D130" s="6" t="s">
        <v>643</v>
      </c>
      <c r="E130" s="6" t="s">
        <v>1322</v>
      </c>
    </row>
    <row r="131" spans="1:5">
      <c r="A131" s="300">
        <v>373</v>
      </c>
      <c r="B131" s="301" t="s">
        <v>808</v>
      </c>
      <c r="C131" s="301" t="s">
        <v>605</v>
      </c>
      <c r="D131" s="6" t="s">
        <v>641</v>
      </c>
      <c r="E131" s="6" t="s">
        <v>1322</v>
      </c>
    </row>
    <row r="132" spans="1:5">
      <c r="A132" s="300">
        <v>374</v>
      </c>
      <c r="B132" s="301" t="s">
        <v>809</v>
      </c>
      <c r="C132" s="301" t="s">
        <v>606</v>
      </c>
      <c r="D132" s="6" t="s">
        <v>647</v>
      </c>
      <c r="E132" s="6" t="s">
        <v>1322</v>
      </c>
    </row>
    <row r="133" spans="1:5">
      <c r="A133" s="302">
        <v>376</v>
      </c>
      <c r="B133" s="303" t="s">
        <v>810</v>
      </c>
      <c r="C133" s="303" t="s">
        <v>607</v>
      </c>
      <c r="D133" s="6" t="s">
        <v>642</v>
      </c>
      <c r="E133" s="6" t="s">
        <v>1322</v>
      </c>
    </row>
    <row r="134" spans="1:5">
      <c r="A134" s="300">
        <v>378</v>
      </c>
      <c r="B134" s="301" t="s">
        <v>811</v>
      </c>
      <c r="C134" s="301" t="s">
        <v>608</v>
      </c>
      <c r="D134" s="6" t="s">
        <v>666</v>
      </c>
      <c r="E134" s="6" t="s">
        <v>1322</v>
      </c>
    </row>
    <row r="135" spans="1:5">
      <c r="A135" s="300">
        <v>379</v>
      </c>
      <c r="B135" s="301" t="s">
        <v>812</v>
      </c>
      <c r="C135" s="301" t="s">
        <v>1240</v>
      </c>
      <c r="D135" s="6" t="s">
        <v>641</v>
      </c>
      <c r="E135" s="6" t="s">
        <v>1322</v>
      </c>
    </row>
    <row r="136" spans="1:5">
      <c r="A136" s="300">
        <v>382</v>
      </c>
      <c r="B136" s="301" t="s">
        <v>813</v>
      </c>
      <c r="C136" s="301" t="s">
        <v>1241</v>
      </c>
      <c r="D136" s="6" t="s">
        <v>643</v>
      </c>
      <c r="E136" s="6" t="s">
        <v>1322</v>
      </c>
    </row>
    <row r="137" spans="1:5">
      <c r="A137" s="300">
        <v>383</v>
      </c>
      <c r="B137" s="301" t="s">
        <v>814</v>
      </c>
      <c r="C137" s="301" t="s">
        <v>1242</v>
      </c>
      <c r="D137" s="6" t="s">
        <v>667</v>
      </c>
      <c r="E137" s="6" t="s">
        <v>1322</v>
      </c>
    </row>
    <row r="138" spans="1:5">
      <c r="A138" s="300">
        <v>385</v>
      </c>
      <c r="B138" s="301" t="s">
        <v>815</v>
      </c>
      <c r="C138" s="301" t="s">
        <v>688</v>
      </c>
      <c r="D138" s="6" t="s">
        <v>667</v>
      </c>
      <c r="E138" s="6" t="s">
        <v>1322</v>
      </c>
    </row>
    <row r="139" spans="1:5">
      <c r="A139" s="300">
        <v>386</v>
      </c>
      <c r="B139" s="301" t="s">
        <v>1317</v>
      </c>
      <c r="C139" s="301" t="s">
        <v>1276</v>
      </c>
      <c r="D139" s="6" t="s">
        <v>666</v>
      </c>
      <c r="E139" s="6" t="s">
        <v>1322</v>
      </c>
    </row>
    <row r="140" spans="1:5">
      <c r="A140" s="300">
        <v>387</v>
      </c>
      <c r="B140" s="301" t="s">
        <v>1318</v>
      </c>
      <c r="C140" s="301" t="s">
        <v>1263</v>
      </c>
      <c r="D140" s="6" t="s">
        <v>666</v>
      </c>
      <c r="E140" s="6" t="s">
        <v>1322</v>
      </c>
    </row>
    <row r="141" spans="1:5">
      <c r="A141" s="300">
        <v>389</v>
      </c>
      <c r="B141" s="301" t="s">
        <v>1403</v>
      </c>
      <c r="C141" s="301" t="s">
        <v>1401</v>
      </c>
      <c r="D141" s="298" t="s">
        <v>1402</v>
      </c>
      <c r="E141" s="6" t="s">
        <v>1322</v>
      </c>
    </row>
    <row r="142" spans="1:5">
      <c r="A142" s="300">
        <v>411</v>
      </c>
      <c r="B142" s="301" t="s">
        <v>816</v>
      </c>
      <c r="C142" s="301" t="s">
        <v>146</v>
      </c>
      <c r="D142" s="6" t="s">
        <v>624</v>
      </c>
      <c r="E142" s="6" t="s">
        <v>1326</v>
      </c>
    </row>
    <row r="143" spans="1:5">
      <c r="A143" s="300">
        <v>417</v>
      </c>
      <c r="B143" s="301" t="s">
        <v>817</v>
      </c>
      <c r="C143" s="301" t="s">
        <v>147</v>
      </c>
      <c r="D143" s="6" t="s">
        <v>624</v>
      </c>
      <c r="E143" s="6" t="s">
        <v>1326</v>
      </c>
    </row>
    <row r="144" spans="1:5">
      <c r="A144" s="300">
        <v>418</v>
      </c>
      <c r="B144" s="301" t="s">
        <v>818</v>
      </c>
      <c r="C144" s="301" t="s">
        <v>148</v>
      </c>
      <c r="D144" s="6" t="s">
        <v>624</v>
      </c>
      <c r="E144" s="6" t="s">
        <v>1326</v>
      </c>
    </row>
    <row r="145" spans="1:5">
      <c r="A145" s="300">
        <v>422</v>
      </c>
      <c r="B145" s="301" t="s">
        <v>819</v>
      </c>
      <c r="C145" s="301" t="s">
        <v>149</v>
      </c>
      <c r="D145" s="6" t="s">
        <v>624</v>
      </c>
      <c r="E145" s="6" t="s">
        <v>1326</v>
      </c>
    </row>
    <row r="146" spans="1:5">
      <c r="A146" s="300">
        <v>423</v>
      </c>
      <c r="B146" s="301" t="s">
        <v>820</v>
      </c>
      <c r="C146" s="301" t="s">
        <v>150</v>
      </c>
      <c r="D146" s="6" t="s">
        <v>624</v>
      </c>
      <c r="E146" s="6" t="s">
        <v>1326</v>
      </c>
    </row>
    <row r="147" spans="1:5">
      <c r="A147" s="300">
        <v>424</v>
      </c>
      <c r="B147" s="301" t="s">
        <v>821</v>
      </c>
      <c r="C147" s="301" t="s">
        <v>1277</v>
      </c>
      <c r="D147" s="6" t="s">
        <v>624</v>
      </c>
      <c r="E147" s="6" t="s">
        <v>1326</v>
      </c>
    </row>
    <row r="148" spans="1:5">
      <c r="A148" s="300">
        <v>425</v>
      </c>
      <c r="B148" s="301" t="s">
        <v>822</v>
      </c>
      <c r="C148" s="301" t="s">
        <v>151</v>
      </c>
      <c r="D148" s="6" t="s">
        <v>624</v>
      </c>
      <c r="E148" s="6" t="s">
        <v>1326</v>
      </c>
    </row>
    <row r="149" spans="1:5">
      <c r="A149" s="300">
        <v>426</v>
      </c>
      <c r="B149" s="301" t="s">
        <v>823</v>
      </c>
      <c r="C149" s="301" t="s">
        <v>152</v>
      </c>
      <c r="D149" s="6" t="s">
        <v>624</v>
      </c>
      <c r="E149" s="6" t="s">
        <v>1326</v>
      </c>
    </row>
    <row r="150" spans="1:5">
      <c r="A150" s="300">
        <v>427</v>
      </c>
      <c r="B150" s="301" t="s">
        <v>824</v>
      </c>
      <c r="C150" s="301" t="s">
        <v>153</v>
      </c>
      <c r="D150" s="6" t="s">
        <v>624</v>
      </c>
      <c r="E150" s="6" t="s">
        <v>1326</v>
      </c>
    </row>
    <row r="151" spans="1:5">
      <c r="A151" s="300">
        <v>428</v>
      </c>
      <c r="B151" s="301" t="s">
        <v>825</v>
      </c>
      <c r="C151" s="301" t="s">
        <v>154</v>
      </c>
      <c r="D151" s="6" t="s">
        <v>624</v>
      </c>
      <c r="E151" s="6" t="s">
        <v>1326</v>
      </c>
    </row>
    <row r="152" spans="1:5">
      <c r="A152" s="300">
        <v>429</v>
      </c>
      <c r="B152" s="301" t="s">
        <v>826</v>
      </c>
      <c r="C152" s="301" t="s">
        <v>155</v>
      </c>
      <c r="D152" s="6" t="s">
        <v>624</v>
      </c>
      <c r="E152" s="6" t="s">
        <v>1326</v>
      </c>
    </row>
    <row r="153" spans="1:5">
      <c r="A153" s="300">
        <v>432</v>
      </c>
      <c r="B153" s="301" t="s">
        <v>827</v>
      </c>
      <c r="C153" s="301" t="s">
        <v>156</v>
      </c>
      <c r="D153" s="6" t="s">
        <v>624</v>
      </c>
      <c r="E153" s="6" t="s">
        <v>1326</v>
      </c>
    </row>
    <row r="154" spans="1:5">
      <c r="A154" s="300">
        <v>433</v>
      </c>
      <c r="B154" s="301" t="s">
        <v>828</v>
      </c>
      <c r="C154" s="301" t="s">
        <v>157</v>
      </c>
      <c r="D154" s="6" t="s">
        <v>624</v>
      </c>
      <c r="E154" s="6" t="s">
        <v>1326</v>
      </c>
    </row>
    <row r="155" spans="1:5">
      <c r="A155" s="300">
        <v>434</v>
      </c>
      <c r="B155" s="301" t="s">
        <v>829</v>
      </c>
      <c r="C155" s="301" t="s">
        <v>158</v>
      </c>
      <c r="D155" s="6" t="s">
        <v>624</v>
      </c>
      <c r="E155" s="6" t="s">
        <v>1326</v>
      </c>
    </row>
    <row r="156" spans="1:5">
      <c r="A156" s="300">
        <v>435</v>
      </c>
      <c r="B156" s="301" t="s">
        <v>830</v>
      </c>
      <c r="C156" s="301" t="s">
        <v>159</v>
      </c>
      <c r="D156" s="6" t="s">
        <v>624</v>
      </c>
      <c r="E156" s="6" t="s">
        <v>1326</v>
      </c>
    </row>
    <row r="157" spans="1:5">
      <c r="A157" s="300">
        <v>512</v>
      </c>
      <c r="B157" s="301" t="s">
        <v>831</v>
      </c>
      <c r="C157" s="301" t="s">
        <v>689</v>
      </c>
      <c r="D157" s="6" t="s">
        <v>644</v>
      </c>
      <c r="E157" s="6" t="s">
        <v>1327</v>
      </c>
    </row>
    <row r="158" spans="1:5">
      <c r="A158" s="300">
        <v>513</v>
      </c>
      <c r="B158" s="301" t="s">
        <v>832</v>
      </c>
      <c r="C158" s="301" t="s">
        <v>160</v>
      </c>
      <c r="D158" s="6" t="s">
        <v>641</v>
      </c>
      <c r="E158" s="6" t="s">
        <v>1327</v>
      </c>
    </row>
    <row r="159" spans="1:5">
      <c r="A159" s="300">
        <v>514</v>
      </c>
      <c r="B159" s="301" t="s">
        <v>833</v>
      </c>
      <c r="C159" s="301" t="s">
        <v>161</v>
      </c>
      <c r="D159" s="6" t="s">
        <v>667</v>
      </c>
      <c r="E159" s="6" t="s">
        <v>1327</v>
      </c>
    </row>
    <row r="160" spans="1:5">
      <c r="A160" s="300">
        <v>517</v>
      </c>
      <c r="B160" s="301" t="s">
        <v>834</v>
      </c>
      <c r="C160" s="301" t="s">
        <v>162</v>
      </c>
      <c r="D160" s="6" t="s">
        <v>667</v>
      </c>
      <c r="E160" s="6" t="s">
        <v>1327</v>
      </c>
    </row>
    <row r="161" spans="1:5">
      <c r="A161" s="300">
        <v>520</v>
      </c>
      <c r="B161" s="301" t="s">
        <v>835</v>
      </c>
      <c r="C161" s="301" t="s">
        <v>1278</v>
      </c>
      <c r="D161" s="6" t="s">
        <v>640</v>
      </c>
      <c r="E161" s="6" t="s">
        <v>1327</v>
      </c>
    </row>
    <row r="162" spans="1:5">
      <c r="A162" s="302">
        <v>522</v>
      </c>
      <c r="B162" s="303" t="s">
        <v>836</v>
      </c>
      <c r="C162" s="303" t="s">
        <v>163</v>
      </c>
      <c r="D162" s="6" t="s">
        <v>640</v>
      </c>
      <c r="E162" s="6" t="s">
        <v>1327</v>
      </c>
    </row>
    <row r="163" spans="1:5">
      <c r="A163" s="302">
        <v>525</v>
      </c>
      <c r="B163" s="303" t="s">
        <v>837</v>
      </c>
      <c r="C163" s="303" t="s">
        <v>164</v>
      </c>
      <c r="D163" s="6" t="s">
        <v>647</v>
      </c>
      <c r="E163" s="6" t="s">
        <v>1327</v>
      </c>
    </row>
    <row r="164" spans="1:5">
      <c r="A164" s="300">
        <v>526</v>
      </c>
      <c r="B164" s="301" t="s">
        <v>838</v>
      </c>
      <c r="C164" s="301" t="s">
        <v>1262</v>
      </c>
      <c r="D164" s="6" t="s">
        <v>640</v>
      </c>
      <c r="E164" s="6" t="s">
        <v>1327</v>
      </c>
    </row>
    <row r="165" spans="1:5">
      <c r="A165" s="300">
        <v>548</v>
      </c>
      <c r="B165" s="301" t="s">
        <v>839</v>
      </c>
      <c r="C165" s="301" t="s">
        <v>1279</v>
      </c>
      <c r="D165" s="6" t="s">
        <v>646</v>
      </c>
      <c r="E165" s="6" t="s">
        <v>1327</v>
      </c>
    </row>
    <row r="166" spans="1:5">
      <c r="A166" s="300">
        <v>551</v>
      </c>
      <c r="B166" s="301" t="s">
        <v>840</v>
      </c>
      <c r="C166" s="301" t="s">
        <v>165</v>
      </c>
      <c r="D166" s="6" t="s">
        <v>647</v>
      </c>
      <c r="E166" s="6" t="s">
        <v>1327</v>
      </c>
    </row>
    <row r="167" spans="1:5">
      <c r="A167" s="300">
        <v>572</v>
      </c>
      <c r="B167" s="301" t="s">
        <v>841</v>
      </c>
      <c r="C167" s="301" t="s">
        <v>166</v>
      </c>
      <c r="D167" s="6" t="s">
        <v>646</v>
      </c>
      <c r="E167" s="6" t="s">
        <v>1327</v>
      </c>
    </row>
    <row r="168" spans="1:5">
      <c r="A168" s="300">
        <v>573</v>
      </c>
      <c r="B168" s="301" t="s">
        <v>842</v>
      </c>
      <c r="C168" s="301" t="s">
        <v>167</v>
      </c>
      <c r="D168" s="6" t="s">
        <v>640</v>
      </c>
      <c r="E168" s="6" t="s">
        <v>1327</v>
      </c>
    </row>
    <row r="169" spans="1:5">
      <c r="A169" s="300">
        <v>576</v>
      </c>
      <c r="B169" s="301" t="s">
        <v>843</v>
      </c>
      <c r="C169" s="301" t="s">
        <v>1243</v>
      </c>
      <c r="D169" s="6" t="s">
        <v>645</v>
      </c>
      <c r="E169" s="6" t="s">
        <v>1327</v>
      </c>
    </row>
    <row r="170" spans="1:5">
      <c r="A170" s="300">
        <v>578</v>
      </c>
      <c r="B170" s="301" t="s">
        <v>844</v>
      </c>
      <c r="C170" s="301" t="s">
        <v>168</v>
      </c>
      <c r="D170" s="6" t="s">
        <v>640</v>
      </c>
      <c r="E170" s="6" t="s">
        <v>1327</v>
      </c>
    </row>
    <row r="171" spans="1:5">
      <c r="A171" s="300">
        <v>580</v>
      </c>
      <c r="B171" s="301" t="s">
        <v>845</v>
      </c>
      <c r="C171" s="301" t="s">
        <v>169</v>
      </c>
      <c r="D171" s="6" t="s">
        <v>667</v>
      </c>
      <c r="E171" s="6" t="s">
        <v>1327</v>
      </c>
    </row>
    <row r="172" spans="1:5">
      <c r="A172" s="300">
        <v>584</v>
      </c>
      <c r="B172" s="301" t="s">
        <v>846</v>
      </c>
      <c r="C172" s="301" t="s">
        <v>170</v>
      </c>
      <c r="D172" s="6" t="s">
        <v>644</v>
      </c>
      <c r="E172" s="6" t="s">
        <v>1327</v>
      </c>
    </row>
    <row r="173" spans="1:5">
      <c r="A173" s="300">
        <v>585</v>
      </c>
      <c r="B173" s="301" t="s">
        <v>847</v>
      </c>
      <c r="C173" s="301" t="s">
        <v>171</v>
      </c>
      <c r="D173" s="6" t="s">
        <v>641</v>
      </c>
      <c r="E173" s="6" t="s">
        <v>1327</v>
      </c>
    </row>
    <row r="174" spans="1:5">
      <c r="A174" s="300">
        <v>586</v>
      </c>
      <c r="B174" s="301" t="s">
        <v>848</v>
      </c>
      <c r="C174" s="301" t="s">
        <v>172</v>
      </c>
      <c r="D174" s="6" t="s">
        <v>641</v>
      </c>
      <c r="E174" s="6" t="s">
        <v>1327</v>
      </c>
    </row>
    <row r="175" spans="1:5">
      <c r="A175" s="302">
        <v>587</v>
      </c>
      <c r="B175" s="303" t="s">
        <v>849</v>
      </c>
      <c r="C175" s="303" t="s">
        <v>669</v>
      </c>
      <c r="D175" s="6" t="s">
        <v>667</v>
      </c>
      <c r="E175" s="6" t="s">
        <v>1327</v>
      </c>
    </row>
    <row r="176" spans="1:5">
      <c r="A176" s="300">
        <v>590</v>
      </c>
      <c r="B176" s="301" t="s">
        <v>850</v>
      </c>
      <c r="C176" s="301" t="s">
        <v>1280</v>
      </c>
      <c r="D176" s="6" t="s">
        <v>643</v>
      </c>
      <c r="E176" s="6" t="s">
        <v>1327</v>
      </c>
    </row>
    <row r="177" spans="1:5">
      <c r="A177" s="300">
        <v>591</v>
      </c>
      <c r="B177" s="301" t="s">
        <v>851</v>
      </c>
      <c r="C177" s="301" t="s">
        <v>670</v>
      </c>
      <c r="D177" s="6" t="s">
        <v>642</v>
      </c>
      <c r="E177" s="6" t="s">
        <v>1327</v>
      </c>
    </row>
    <row r="178" spans="1:5">
      <c r="A178" s="300">
        <v>592</v>
      </c>
      <c r="B178" s="301" t="s">
        <v>852</v>
      </c>
      <c r="C178" s="301" t="s">
        <v>613</v>
      </c>
      <c r="D178" s="6" t="s">
        <v>645</v>
      </c>
      <c r="E178" s="6" t="s">
        <v>1327</v>
      </c>
    </row>
    <row r="179" spans="1:5">
      <c r="A179" s="300">
        <v>593</v>
      </c>
      <c r="B179" s="301" t="s">
        <v>853</v>
      </c>
      <c r="C179" s="301" t="s">
        <v>1281</v>
      </c>
      <c r="D179" s="6" t="s">
        <v>645</v>
      </c>
      <c r="E179" s="6" t="s">
        <v>1327</v>
      </c>
    </row>
    <row r="180" spans="1:5">
      <c r="A180" s="300">
        <v>594</v>
      </c>
      <c r="B180" s="301" t="s">
        <v>854</v>
      </c>
      <c r="C180" s="301" t="s">
        <v>88</v>
      </c>
      <c r="D180" s="6" t="s">
        <v>640</v>
      </c>
      <c r="E180" s="6" t="s">
        <v>1327</v>
      </c>
    </row>
    <row r="181" spans="1:5">
      <c r="A181" s="300">
        <v>595</v>
      </c>
      <c r="B181" s="301" t="s">
        <v>855</v>
      </c>
      <c r="C181" s="301" t="s">
        <v>609</v>
      </c>
      <c r="D181" s="6" t="s">
        <v>640</v>
      </c>
      <c r="E181" s="6" t="s">
        <v>1327</v>
      </c>
    </row>
    <row r="182" spans="1:5">
      <c r="A182" s="300">
        <v>596</v>
      </c>
      <c r="B182" s="301" t="s">
        <v>856</v>
      </c>
      <c r="C182" s="301" t="s">
        <v>1244</v>
      </c>
      <c r="D182" s="6" t="s">
        <v>642</v>
      </c>
      <c r="E182" s="6" t="s">
        <v>1327</v>
      </c>
    </row>
    <row r="183" spans="1:5">
      <c r="A183" s="300">
        <v>597</v>
      </c>
      <c r="B183" s="301" t="s">
        <v>857</v>
      </c>
      <c r="C183" s="301" t="s">
        <v>673</v>
      </c>
      <c r="D183" s="6" t="s">
        <v>666</v>
      </c>
      <c r="E183" s="6" t="s">
        <v>1327</v>
      </c>
    </row>
    <row r="184" spans="1:5">
      <c r="A184" s="300">
        <v>598</v>
      </c>
      <c r="B184" s="301" t="s">
        <v>858</v>
      </c>
      <c r="C184" s="301" t="s">
        <v>668</v>
      </c>
      <c r="D184" s="6" t="s">
        <v>666</v>
      </c>
      <c r="E184" s="6" t="s">
        <v>1327</v>
      </c>
    </row>
    <row r="185" spans="1:5">
      <c r="A185" s="300">
        <v>599</v>
      </c>
      <c r="B185" s="301" t="s">
        <v>859</v>
      </c>
      <c r="C185" s="301" t="s">
        <v>1245</v>
      </c>
      <c r="D185" s="6" t="s">
        <v>642</v>
      </c>
      <c r="E185" s="6" t="s">
        <v>1327</v>
      </c>
    </row>
    <row r="186" spans="1:5">
      <c r="A186" s="300">
        <v>600</v>
      </c>
      <c r="B186" s="301" t="s">
        <v>1319</v>
      </c>
      <c r="C186" s="301" t="s">
        <v>1282</v>
      </c>
      <c r="D186" s="6" t="s">
        <v>666</v>
      </c>
      <c r="E186" s="6" t="s">
        <v>1327</v>
      </c>
    </row>
    <row r="187" spans="1:5">
      <c r="A187" s="302">
        <v>633</v>
      </c>
      <c r="B187" s="303" t="s">
        <v>860</v>
      </c>
      <c r="C187" s="303" t="s">
        <v>173</v>
      </c>
      <c r="D187" s="6" t="s">
        <v>646</v>
      </c>
      <c r="E187" s="6" t="s">
        <v>1327</v>
      </c>
    </row>
    <row r="188" spans="1:5">
      <c r="A188" s="300">
        <v>634</v>
      </c>
      <c r="B188" s="301" t="s">
        <v>861</v>
      </c>
      <c r="C188" s="301" t="s">
        <v>174</v>
      </c>
      <c r="D188" s="6" t="s">
        <v>666</v>
      </c>
      <c r="E188" s="6" t="s">
        <v>1327</v>
      </c>
    </row>
    <row r="189" spans="1:5">
      <c r="A189" s="300">
        <v>650</v>
      </c>
      <c r="B189" s="301" t="s">
        <v>862</v>
      </c>
      <c r="C189" s="301" t="s">
        <v>175</v>
      </c>
      <c r="D189" s="6" t="s">
        <v>667</v>
      </c>
      <c r="E189" s="6" t="s">
        <v>1322</v>
      </c>
    </row>
    <row r="190" spans="1:5">
      <c r="A190" s="300">
        <v>660</v>
      </c>
      <c r="B190" s="301" t="s">
        <v>863</v>
      </c>
      <c r="C190" s="301" t="s">
        <v>176</v>
      </c>
      <c r="D190" s="6" t="s">
        <v>646</v>
      </c>
      <c r="E190" s="6" t="s">
        <v>1322</v>
      </c>
    </row>
    <row r="191" spans="1:5">
      <c r="A191" s="300">
        <v>661</v>
      </c>
      <c r="B191" s="301" t="s">
        <v>864</v>
      </c>
      <c r="C191" s="301" t="s">
        <v>177</v>
      </c>
      <c r="D191" s="6" t="s">
        <v>646</v>
      </c>
      <c r="E191" s="6" t="s">
        <v>1322</v>
      </c>
    </row>
    <row r="192" spans="1:5">
      <c r="A192" s="300">
        <v>670</v>
      </c>
      <c r="B192" s="301" t="s">
        <v>865</v>
      </c>
      <c r="C192" s="301" t="s">
        <v>178</v>
      </c>
      <c r="D192" s="6" t="s">
        <v>667</v>
      </c>
      <c r="E192" s="6" t="s">
        <v>1322</v>
      </c>
    </row>
    <row r="193" spans="1:5">
      <c r="A193" s="300">
        <v>680</v>
      </c>
      <c r="B193" s="301" t="s">
        <v>866</v>
      </c>
      <c r="C193" s="301" t="s">
        <v>179</v>
      </c>
      <c r="D193" s="6" t="s">
        <v>644</v>
      </c>
      <c r="E193" s="6" t="s">
        <v>1322</v>
      </c>
    </row>
    <row r="194" spans="1:5">
      <c r="A194" s="300">
        <v>681</v>
      </c>
      <c r="B194" s="301" t="s">
        <v>867</v>
      </c>
      <c r="C194" s="301" t="s">
        <v>180</v>
      </c>
      <c r="D194" s="6" t="s">
        <v>666</v>
      </c>
      <c r="E194" s="6" t="s">
        <v>1322</v>
      </c>
    </row>
    <row r="195" spans="1:5">
      <c r="A195" s="300">
        <v>682</v>
      </c>
      <c r="B195" s="301" t="s">
        <v>868</v>
      </c>
      <c r="C195" s="301" t="s">
        <v>1246</v>
      </c>
      <c r="D195" s="6" t="s">
        <v>646</v>
      </c>
      <c r="E195" s="6" t="s">
        <v>1322</v>
      </c>
    </row>
    <row r="196" spans="1:5">
      <c r="A196" s="300">
        <v>683</v>
      </c>
      <c r="B196" s="301" t="s">
        <v>869</v>
      </c>
      <c r="C196" s="301" t="s">
        <v>1247</v>
      </c>
      <c r="D196" s="6" t="s">
        <v>644</v>
      </c>
      <c r="E196" s="6" t="s">
        <v>1322</v>
      </c>
    </row>
    <row r="197" spans="1:5">
      <c r="A197" s="302">
        <v>716</v>
      </c>
      <c r="B197" s="303" t="s">
        <v>870</v>
      </c>
      <c r="C197" s="303" t="s">
        <v>181</v>
      </c>
      <c r="D197" s="6" t="s">
        <v>624</v>
      </c>
      <c r="E197" s="6" t="s">
        <v>1329</v>
      </c>
    </row>
    <row r="198" spans="1:5">
      <c r="A198" s="302">
        <v>761</v>
      </c>
      <c r="B198" s="303" t="s">
        <v>871</v>
      </c>
      <c r="C198" s="303" t="s">
        <v>182</v>
      </c>
      <c r="D198" s="6" t="s">
        <v>624</v>
      </c>
      <c r="E198" s="6" t="s">
        <v>1329</v>
      </c>
    </row>
    <row r="199" spans="1:5">
      <c r="A199" s="302">
        <v>781</v>
      </c>
      <c r="B199" s="303" t="s">
        <v>872</v>
      </c>
      <c r="C199" s="303" t="s">
        <v>183</v>
      </c>
      <c r="D199" s="6" t="s">
        <v>624</v>
      </c>
      <c r="E199" s="6" t="s">
        <v>1329</v>
      </c>
    </row>
    <row r="200" spans="1:5">
      <c r="A200" s="300">
        <v>802</v>
      </c>
      <c r="B200" s="306" t="s">
        <v>873</v>
      </c>
      <c r="C200" s="306" t="s">
        <v>184</v>
      </c>
      <c r="D200" s="6" t="s">
        <v>624</v>
      </c>
      <c r="E200" s="6" t="s">
        <v>1329</v>
      </c>
    </row>
    <row r="201" spans="1:5">
      <c r="A201" s="300">
        <v>821</v>
      </c>
      <c r="B201" s="301" t="s">
        <v>874</v>
      </c>
      <c r="C201" s="301" t="s">
        <v>185</v>
      </c>
      <c r="D201" s="6" t="s">
        <v>624</v>
      </c>
      <c r="E201" s="6" t="s">
        <v>1329</v>
      </c>
    </row>
    <row r="202" spans="1:5">
      <c r="A202" s="300">
        <v>831</v>
      </c>
      <c r="B202" s="301" t="s">
        <v>875</v>
      </c>
      <c r="C202" s="301" t="s">
        <v>186</v>
      </c>
      <c r="D202" s="6" t="s">
        <v>624</v>
      </c>
      <c r="E202" s="6" t="s">
        <v>1329</v>
      </c>
    </row>
    <row r="203" spans="1:5">
      <c r="A203" s="300">
        <v>862</v>
      </c>
      <c r="B203" s="301" t="s">
        <v>876</v>
      </c>
      <c r="C203" s="301" t="s">
        <v>187</v>
      </c>
      <c r="D203" s="6" t="s">
        <v>644</v>
      </c>
      <c r="E203" s="6" t="s">
        <v>1323</v>
      </c>
    </row>
    <row r="204" spans="1:5">
      <c r="A204" s="300">
        <v>865</v>
      </c>
      <c r="B204" s="301" t="s">
        <v>877</v>
      </c>
      <c r="C204" s="301" t="s">
        <v>188</v>
      </c>
      <c r="D204" s="6" t="s">
        <v>646</v>
      </c>
      <c r="E204" s="6" t="s">
        <v>1323</v>
      </c>
    </row>
    <row r="205" spans="1:5">
      <c r="A205" s="300">
        <v>867</v>
      </c>
      <c r="B205" s="301" t="s">
        <v>878</v>
      </c>
      <c r="C205" s="301" t="s">
        <v>189</v>
      </c>
      <c r="D205" s="6" t="s">
        <v>646</v>
      </c>
      <c r="E205" s="6" t="s">
        <v>1330</v>
      </c>
    </row>
    <row r="206" spans="1:5">
      <c r="A206" s="300">
        <v>901</v>
      </c>
      <c r="B206" s="301" t="s">
        <v>879</v>
      </c>
      <c r="C206" s="301" t="s">
        <v>190</v>
      </c>
      <c r="D206" s="6" t="s">
        <v>624</v>
      </c>
      <c r="E206" s="6" t="s">
        <v>1331</v>
      </c>
    </row>
    <row r="207" spans="1:5">
      <c r="A207" s="300">
        <v>902</v>
      </c>
      <c r="B207" s="301" t="s">
        <v>880</v>
      </c>
      <c r="C207" s="301" t="s">
        <v>191</v>
      </c>
      <c r="D207" s="6" t="s">
        <v>624</v>
      </c>
      <c r="E207" s="6" t="s">
        <v>1331</v>
      </c>
    </row>
    <row r="208" spans="1:5">
      <c r="A208" s="300">
        <v>903</v>
      </c>
      <c r="B208" s="301" t="s">
        <v>881</v>
      </c>
      <c r="C208" s="301" t="s">
        <v>192</v>
      </c>
      <c r="D208" s="6" t="s">
        <v>624</v>
      </c>
      <c r="E208" s="6" t="s">
        <v>1331</v>
      </c>
    </row>
    <row r="209" spans="1:5">
      <c r="A209" s="300">
        <v>904</v>
      </c>
      <c r="B209" s="301" t="s">
        <v>882</v>
      </c>
      <c r="C209" s="301" t="s">
        <v>193</v>
      </c>
      <c r="D209" s="6" t="s">
        <v>624</v>
      </c>
      <c r="E209" s="6" t="s">
        <v>1331</v>
      </c>
    </row>
    <row r="210" spans="1:5">
      <c r="A210" s="300">
        <v>905</v>
      </c>
      <c r="B210" s="301" t="s">
        <v>883</v>
      </c>
      <c r="C210" s="301" t="s">
        <v>194</v>
      </c>
      <c r="D210" s="6" t="s">
        <v>624</v>
      </c>
      <c r="E210" s="6" t="s">
        <v>1331</v>
      </c>
    </row>
    <row r="211" spans="1:5">
      <c r="A211" s="300">
        <v>906</v>
      </c>
      <c r="B211" s="301" t="s">
        <v>884</v>
      </c>
      <c r="C211" s="301" t="s">
        <v>195</v>
      </c>
      <c r="D211" s="6" t="s">
        <v>624</v>
      </c>
      <c r="E211" s="6" t="s">
        <v>1331</v>
      </c>
    </row>
    <row r="212" spans="1:5">
      <c r="A212" s="300">
        <v>907</v>
      </c>
      <c r="B212" s="301" t="s">
        <v>885</v>
      </c>
      <c r="C212" s="301" t="s">
        <v>196</v>
      </c>
      <c r="D212" s="6" t="s">
        <v>624</v>
      </c>
      <c r="E212" s="6" t="s">
        <v>1331</v>
      </c>
    </row>
    <row r="213" spans="1:5">
      <c r="A213" s="300">
        <v>908</v>
      </c>
      <c r="B213" s="301" t="s">
        <v>886</v>
      </c>
      <c r="C213" s="301" t="s">
        <v>197</v>
      </c>
      <c r="D213" s="6" t="s">
        <v>624</v>
      </c>
      <c r="E213" s="6" t="s">
        <v>1331</v>
      </c>
    </row>
    <row r="214" spans="1:5">
      <c r="A214" s="300">
        <v>909</v>
      </c>
      <c r="B214" s="301" t="s">
        <v>887</v>
      </c>
      <c r="C214" s="301" t="s">
        <v>198</v>
      </c>
      <c r="D214" s="6" t="s">
        <v>624</v>
      </c>
      <c r="E214" s="6" t="s">
        <v>1331</v>
      </c>
    </row>
    <row r="215" spans="1:5">
      <c r="A215" s="300">
        <v>951</v>
      </c>
      <c r="B215" s="301" t="s">
        <v>888</v>
      </c>
      <c r="C215" s="301" t="s">
        <v>199</v>
      </c>
      <c r="D215" s="6" t="s">
        <v>624</v>
      </c>
      <c r="E215" s="6" t="s">
        <v>1332</v>
      </c>
    </row>
    <row r="216" spans="1:5">
      <c r="A216" s="300">
        <v>1101</v>
      </c>
      <c r="B216" s="301" t="s">
        <v>889</v>
      </c>
      <c r="C216" s="307" t="s">
        <v>200</v>
      </c>
      <c r="D216" s="6" t="s">
        <v>624</v>
      </c>
      <c r="E216" s="6" t="s">
        <v>1333</v>
      </c>
    </row>
    <row r="217" spans="1:5">
      <c r="A217" s="300">
        <v>1102</v>
      </c>
      <c r="B217" s="301" t="s">
        <v>890</v>
      </c>
      <c r="C217" s="301" t="s">
        <v>201</v>
      </c>
      <c r="D217" s="6" t="s">
        <v>624</v>
      </c>
      <c r="E217" s="6" t="s">
        <v>1333</v>
      </c>
    </row>
    <row r="218" spans="1:5">
      <c r="A218" s="300">
        <v>1103</v>
      </c>
      <c r="B218" s="301" t="s">
        <v>891</v>
      </c>
      <c r="C218" s="301" t="s">
        <v>202</v>
      </c>
      <c r="D218" s="6" t="s">
        <v>624</v>
      </c>
      <c r="E218" s="6" t="s">
        <v>1333</v>
      </c>
    </row>
    <row r="219" spans="1:5">
      <c r="A219" s="300">
        <v>1104</v>
      </c>
      <c r="B219" s="301" t="s">
        <v>892</v>
      </c>
      <c r="C219" s="301" t="s">
        <v>203</v>
      </c>
      <c r="D219" s="6" t="s">
        <v>624</v>
      </c>
      <c r="E219" s="6" t="s">
        <v>1333</v>
      </c>
    </row>
    <row r="220" spans="1:5">
      <c r="A220" s="300">
        <v>1105</v>
      </c>
      <c r="B220" s="301" t="s">
        <v>893</v>
      </c>
      <c r="C220" s="301" t="s">
        <v>204</v>
      </c>
      <c r="D220" s="6" t="s">
        <v>624</v>
      </c>
      <c r="E220" s="6" t="s">
        <v>1333</v>
      </c>
    </row>
    <row r="221" spans="1:5">
      <c r="A221" s="300">
        <v>1106</v>
      </c>
      <c r="B221" s="301" t="s">
        <v>894</v>
      </c>
      <c r="C221" s="301" t="s">
        <v>205</v>
      </c>
      <c r="D221" s="6" t="s">
        <v>624</v>
      </c>
      <c r="E221" s="6" t="s">
        <v>1333</v>
      </c>
    </row>
    <row r="222" spans="1:5">
      <c r="A222" s="300">
        <v>1107</v>
      </c>
      <c r="B222" s="301" t="s">
        <v>895</v>
      </c>
      <c r="C222" s="301" t="s">
        <v>206</v>
      </c>
      <c r="D222" s="6" t="s">
        <v>624</v>
      </c>
      <c r="E222" s="6" t="s">
        <v>1333</v>
      </c>
    </row>
    <row r="223" spans="1:5">
      <c r="A223" s="300">
        <v>1108</v>
      </c>
      <c r="B223" s="301" t="s">
        <v>896</v>
      </c>
      <c r="C223" s="301" t="s">
        <v>207</v>
      </c>
      <c r="D223" s="6" t="s">
        <v>624</v>
      </c>
      <c r="E223" s="6" t="s">
        <v>1333</v>
      </c>
    </row>
    <row r="224" spans="1:5">
      <c r="A224" s="300">
        <v>1109</v>
      </c>
      <c r="B224" s="301" t="s">
        <v>897</v>
      </c>
      <c r="C224" s="301" t="s">
        <v>208</v>
      </c>
      <c r="D224" s="6" t="s">
        <v>624</v>
      </c>
      <c r="E224" s="6" t="s">
        <v>1333</v>
      </c>
    </row>
    <row r="225" spans="1:5">
      <c r="A225" s="300">
        <v>1110</v>
      </c>
      <c r="B225" s="301" t="s">
        <v>898</v>
      </c>
      <c r="C225" s="301" t="s">
        <v>209</v>
      </c>
      <c r="D225" s="6" t="s">
        <v>624</v>
      </c>
      <c r="E225" s="6" t="s">
        <v>1333</v>
      </c>
    </row>
    <row r="226" spans="1:5">
      <c r="A226" s="300">
        <v>1111</v>
      </c>
      <c r="B226" s="301" t="s">
        <v>899</v>
      </c>
      <c r="C226" s="301" t="s">
        <v>210</v>
      </c>
      <c r="D226" s="6" t="s">
        <v>624</v>
      </c>
      <c r="E226" s="6" t="s">
        <v>1333</v>
      </c>
    </row>
    <row r="227" spans="1:5">
      <c r="A227" s="300">
        <v>1112</v>
      </c>
      <c r="B227" s="301" t="s">
        <v>900</v>
      </c>
      <c r="C227" s="301" t="s">
        <v>211</v>
      </c>
      <c r="D227" s="6" t="s">
        <v>624</v>
      </c>
      <c r="E227" s="6" t="s">
        <v>1333</v>
      </c>
    </row>
    <row r="228" spans="1:5">
      <c r="A228" s="300">
        <v>1113</v>
      </c>
      <c r="B228" s="301" t="s">
        <v>901</v>
      </c>
      <c r="C228" s="301" t="s">
        <v>212</v>
      </c>
      <c r="D228" s="6" t="s">
        <v>624</v>
      </c>
      <c r="E228" s="6" t="s">
        <v>1333</v>
      </c>
    </row>
    <row r="229" spans="1:5">
      <c r="A229" s="300">
        <v>1114</v>
      </c>
      <c r="B229" s="301" t="s">
        <v>902</v>
      </c>
      <c r="C229" s="301" t="s">
        <v>1374</v>
      </c>
      <c r="D229" s="6" t="s">
        <v>624</v>
      </c>
      <c r="E229" s="6" t="s">
        <v>1333</v>
      </c>
    </row>
    <row r="230" spans="1:5">
      <c r="A230" s="300">
        <v>1115</v>
      </c>
      <c r="B230" s="301" t="s">
        <v>903</v>
      </c>
      <c r="C230" s="301" t="s">
        <v>213</v>
      </c>
      <c r="D230" s="6" t="s">
        <v>624</v>
      </c>
      <c r="E230" s="6" t="s">
        <v>1333</v>
      </c>
    </row>
    <row r="231" spans="1:5">
      <c r="A231" s="300">
        <v>1116</v>
      </c>
      <c r="B231" s="301" t="s">
        <v>904</v>
      </c>
      <c r="C231" s="301" t="s">
        <v>214</v>
      </c>
      <c r="D231" s="6" t="s">
        <v>624</v>
      </c>
      <c r="E231" s="6" t="s">
        <v>1333</v>
      </c>
    </row>
    <row r="232" spans="1:5">
      <c r="A232" s="300">
        <v>1117</v>
      </c>
      <c r="B232" s="301" t="s">
        <v>905</v>
      </c>
      <c r="C232" s="301" t="s">
        <v>215</v>
      </c>
      <c r="D232" s="6" t="s">
        <v>624</v>
      </c>
      <c r="E232" s="6" t="s">
        <v>1333</v>
      </c>
    </row>
    <row r="233" spans="1:5">
      <c r="A233" s="300">
        <v>1118</v>
      </c>
      <c r="B233" s="301" t="s">
        <v>906</v>
      </c>
      <c r="C233" s="301" t="s">
        <v>216</v>
      </c>
      <c r="D233" s="6" t="s">
        <v>624</v>
      </c>
      <c r="E233" s="6" t="s">
        <v>1333</v>
      </c>
    </row>
    <row r="234" spans="1:5">
      <c r="A234" s="300">
        <v>1119</v>
      </c>
      <c r="B234" s="301" t="s">
        <v>907</v>
      </c>
      <c r="C234" s="301" t="s">
        <v>217</v>
      </c>
      <c r="D234" s="6" t="s">
        <v>624</v>
      </c>
      <c r="E234" s="6" t="s">
        <v>1333</v>
      </c>
    </row>
    <row r="235" spans="1:5">
      <c r="A235" s="300">
        <v>1120</v>
      </c>
      <c r="B235" s="301" t="s">
        <v>908</v>
      </c>
      <c r="C235" s="301" t="s">
        <v>218</v>
      </c>
      <c r="D235" s="6" t="s">
        <v>624</v>
      </c>
      <c r="E235" s="6" t="s">
        <v>1333</v>
      </c>
    </row>
    <row r="236" spans="1:5">
      <c r="A236" s="300">
        <v>1121</v>
      </c>
      <c r="B236" s="301" t="s">
        <v>909</v>
      </c>
      <c r="C236" s="301" t="s">
        <v>219</v>
      </c>
      <c r="D236" s="6" t="s">
        <v>624</v>
      </c>
      <c r="E236" s="6" t="s">
        <v>1333</v>
      </c>
    </row>
    <row r="237" spans="1:5">
      <c r="A237" s="300">
        <v>1122</v>
      </c>
      <c r="B237" s="301" t="s">
        <v>910</v>
      </c>
      <c r="C237" s="301" t="s">
        <v>220</v>
      </c>
      <c r="D237" s="6" t="s">
        <v>624</v>
      </c>
      <c r="E237" s="6" t="s">
        <v>1333</v>
      </c>
    </row>
    <row r="238" spans="1:5">
      <c r="A238" s="300">
        <v>1123</v>
      </c>
      <c r="B238" s="301" t="s">
        <v>911</v>
      </c>
      <c r="C238" s="301" t="s">
        <v>221</v>
      </c>
      <c r="D238" s="6" t="s">
        <v>624</v>
      </c>
      <c r="E238" s="6" t="s">
        <v>1333</v>
      </c>
    </row>
    <row r="239" spans="1:5">
      <c r="A239" s="300">
        <v>1124</v>
      </c>
      <c r="B239" s="301" t="s">
        <v>912</v>
      </c>
      <c r="C239" s="301" t="s">
        <v>222</v>
      </c>
      <c r="D239" s="6" t="s">
        <v>624</v>
      </c>
      <c r="E239" s="6" t="s">
        <v>1333</v>
      </c>
    </row>
    <row r="240" spans="1:5">
      <c r="A240" s="300">
        <v>1125</v>
      </c>
      <c r="B240" s="301" t="s">
        <v>913</v>
      </c>
      <c r="C240" s="301" t="s">
        <v>223</v>
      </c>
      <c r="D240" s="6" t="s">
        <v>624</v>
      </c>
      <c r="E240" s="6" t="s">
        <v>1333</v>
      </c>
    </row>
    <row r="241" spans="1:5">
      <c r="A241" s="300">
        <v>1126</v>
      </c>
      <c r="B241" s="301" t="s">
        <v>914</v>
      </c>
      <c r="C241" s="301" t="s">
        <v>224</v>
      </c>
      <c r="D241" s="6" t="s">
        <v>624</v>
      </c>
      <c r="E241" s="6" t="s">
        <v>1333</v>
      </c>
    </row>
    <row r="242" spans="1:5">
      <c r="A242" s="300">
        <v>1127</v>
      </c>
      <c r="B242" s="301" t="s">
        <v>915</v>
      </c>
      <c r="C242" s="301" t="s">
        <v>225</v>
      </c>
      <c r="D242" s="6" t="s">
        <v>624</v>
      </c>
      <c r="E242" s="6" t="s">
        <v>1333</v>
      </c>
    </row>
    <row r="243" spans="1:5">
      <c r="A243" s="300">
        <v>1128</v>
      </c>
      <c r="B243" s="301" t="s">
        <v>916</v>
      </c>
      <c r="C243" s="301" t="s">
        <v>226</v>
      </c>
      <c r="D243" s="6" t="s">
        <v>624</v>
      </c>
      <c r="E243" s="6" t="s">
        <v>1333</v>
      </c>
    </row>
    <row r="244" spans="1:5">
      <c r="A244" s="300">
        <v>1129</v>
      </c>
      <c r="B244" s="301" t="s">
        <v>917</v>
      </c>
      <c r="C244" s="301" t="s">
        <v>227</v>
      </c>
      <c r="D244" s="6" t="s">
        <v>624</v>
      </c>
      <c r="E244" s="6" t="s">
        <v>1333</v>
      </c>
    </row>
    <row r="245" spans="1:5">
      <c r="A245" s="300">
        <v>1201</v>
      </c>
      <c r="B245" s="301" t="s">
        <v>918</v>
      </c>
      <c r="C245" s="301" t="s">
        <v>228</v>
      </c>
      <c r="D245" s="6" t="s">
        <v>624</v>
      </c>
      <c r="E245" s="6" t="s">
        <v>1333</v>
      </c>
    </row>
    <row r="246" spans="1:5">
      <c r="A246" s="300">
        <v>1202</v>
      </c>
      <c r="B246" s="301" t="s">
        <v>919</v>
      </c>
      <c r="C246" s="301" t="s">
        <v>229</v>
      </c>
      <c r="D246" s="6" t="s">
        <v>624</v>
      </c>
      <c r="E246" s="6" t="s">
        <v>1333</v>
      </c>
    </row>
    <row r="247" spans="1:5">
      <c r="A247" s="300">
        <v>1203</v>
      </c>
      <c r="B247" s="301" t="s">
        <v>920</v>
      </c>
      <c r="C247" s="301" t="s">
        <v>230</v>
      </c>
      <c r="D247" s="6" t="s">
        <v>624</v>
      </c>
      <c r="E247" s="6" t="s">
        <v>1333</v>
      </c>
    </row>
    <row r="248" spans="1:5">
      <c r="A248" s="300">
        <v>1204</v>
      </c>
      <c r="B248" s="301" t="s">
        <v>921</v>
      </c>
      <c r="C248" s="301" t="s">
        <v>231</v>
      </c>
      <c r="D248" s="6" t="s">
        <v>624</v>
      </c>
      <c r="E248" s="6" t="s">
        <v>1333</v>
      </c>
    </row>
    <row r="249" spans="1:5">
      <c r="A249" s="300">
        <v>1205</v>
      </c>
      <c r="B249" s="301" t="s">
        <v>922</v>
      </c>
      <c r="C249" s="301" t="s">
        <v>232</v>
      </c>
      <c r="D249" s="6" t="s">
        <v>624</v>
      </c>
      <c r="E249" s="6" t="s">
        <v>1333</v>
      </c>
    </row>
    <row r="250" spans="1:5">
      <c r="A250" s="300">
        <v>1206</v>
      </c>
      <c r="B250" s="301" t="s">
        <v>923</v>
      </c>
      <c r="C250" s="301" t="s">
        <v>233</v>
      </c>
      <c r="D250" s="6" t="s">
        <v>624</v>
      </c>
      <c r="E250" s="6" t="s">
        <v>1333</v>
      </c>
    </row>
    <row r="251" spans="1:5">
      <c r="A251" s="300">
        <v>1207</v>
      </c>
      <c r="B251" s="301" t="s">
        <v>924</v>
      </c>
      <c r="C251" s="301" t="s">
        <v>234</v>
      </c>
      <c r="D251" s="6" t="s">
        <v>624</v>
      </c>
      <c r="E251" s="6" t="s">
        <v>1333</v>
      </c>
    </row>
    <row r="252" spans="1:5">
      <c r="A252" s="300">
        <v>1208</v>
      </c>
      <c r="B252" s="301" t="s">
        <v>925</v>
      </c>
      <c r="C252" s="301" t="s">
        <v>235</v>
      </c>
      <c r="D252" s="6" t="s">
        <v>624</v>
      </c>
      <c r="E252" s="6" t="s">
        <v>1333</v>
      </c>
    </row>
    <row r="253" spans="1:5">
      <c r="A253" s="300">
        <v>1209</v>
      </c>
      <c r="B253" s="301" t="s">
        <v>926</v>
      </c>
      <c r="C253" s="301" t="s">
        <v>236</v>
      </c>
      <c r="D253" s="6" t="s">
        <v>624</v>
      </c>
      <c r="E253" s="6" t="s">
        <v>1333</v>
      </c>
    </row>
    <row r="254" spans="1:5">
      <c r="A254" s="300">
        <v>1210</v>
      </c>
      <c r="B254" s="301" t="s">
        <v>927</v>
      </c>
      <c r="C254" s="301" t="s">
        <v>237</v>
      </c>
      <c r="D254" s="6" t="s">
        <v>624</v>
      </c>
      <c r="E254" s="6" t="s">
        <v>1333</v>
      </c>
    </row>
    <row r="255" spans="1:5">
      <c r="A255" s="300">
        <v>1211</v>
      </c>
      <c r="B255" s="301" t="s">
        <v>928</v>
      </c>
      <c r="C255" s="301" t="s">
        <v>238</v>
      </c>
      <c r="D255" s="6" t="s">
        <v>624</v>
      </c>
      <c r="E255" s="6" t="s">
        <v>1333</v>
      </c>
    </row>
    <row r="256" spans="1:5">
      <c r="A256" s="300">
        <v>1212</v>
      </c>
      <c r="B256" s="301" t="s">
        <v>929</v>
      </c>
      <c r="C256" s="301" t="s">
        <v>239</v>
      </c>
      <c r="D256" s="6" t="s">
        <v>624</v>
      </c>
      <c r="E256" s="6" t="s">
        <v>1333</v>
      </c>
    </row>
    <row r="257" spans="1:5">
      <c r="A257" s="300">
        <v>1213</v>
      </c>
      <c r="B257" s="301" t="s">
        <v>930</v>
      </c>
      <c r="C257" s="301" t="s">
        <v>240</v>
      </c>
      <c r="D257" s="6" t="s">
        <v>624</v>
      </c>
      <c r="E257" s="6" t="s">
        <v>1333</v>
      </c>
    </row>
    <row r="258" spans="1:5">
      <c r="A258" s="300">
        <v>1214</v>
      </c>
      <c r="B258" s="301" t="s">
        <v>931</v>
      </c>
      <c r="C258" s="301" t="s">
        <v>241</v>
      </c>
      <c r="D258" s="6" t="s">
        <v>624</v>
      </c>
      <c r="E258" s="6" t="s">
        <v>1333</v>
      </c>
    </row>
    <row r="259" spans="1:5">
      <c r="A259" s="300">
        <v>1215</v>
      </c>
      <c r="B259" s="301" t="s">
        <v>932</v>
      </c>
      <c r="C259" s="301" t="s">
        <v>242</v>
      </c>
      <c r="D259" s="6" t="s">
        <v>624</v>
      </c>
      <c r="E259" s="6" t="s">
        <v>1333</v>
      </c>
    </row>
    <row r="260" spans="1:5">
      <c r="A260" s="300">
        <v>1216</v>
      </c>
      <c r="B260" s="301" t="s">
        <v>933</v>
      </c>
      <c r="C260" s="301" t="s">
        <v>243</v>
      </c>
      <c r="D260" s="6" t="s">
        <v>624</v>
      </c>
      <c r="E260" s="6" t="s">
        <v>1333</v>
      </c>
    </row>
    <row r="261" spans="1:5">
      <c r="A261" s="300">
        <v>1217</v>
      </c>
      <c r="B261" s="301" t="s">
        <v>934</v>
      </c>
      <c r="C261" s="301" t="s">
        <v>244</v>
      </c>
      <c r="D261" s="6" t="s">
        <v>624</v>
      </c>
      <c r="E261" s="6" t="s">
        <v>1333</v>
      </c>
    </row>
    <row r="262" spans="1:5">
      <c r="A262" s="300">
        <v>1218</v>
      </c>
      <c r="B262" s="301" t="s">
        <v>935</v>
      </c>
      <c r="C262" s="301" t="s">
        <v>245</v>
      </c>
      <c r="D262" s="6" t="s">
        <v>624</v>
      </c>
      <c r="E262" s="6" t="s">
        <v>1333</v>
      </c>
    </row>
    <row r="263" spans="1:5">
      <c r="A263" s="300">
        <v>1219</v>
      </c>
      <c r="B263" s="301" t="s">
        <v>936</v>
      </c>
      <c r="C263" s="301" t="s">
        <v>246</v>
      </c>
      <c r="D263" s="6" t="s">
        <v>624</v>
      </c>
      <c r="E263" s="6" t="s">
        <v>1333</v>
      </c>
    </row>
    <row r="264" spans="1:5">
      <c r="A264" s="300">
        <v>1220</v>
      </c>
      <c r="B264" s="301" t="s">
        <v>937</v>
      </c>
      <c r="C264" s="301" t="s">
        <v>247</v>
      </c>
      <c r="D264" s="6" t="s">
        <v>624</v>
      </c>
      <c r="E264" s="6" t="s">
        <v>1333</v>
      </c>
    </row>
    <row r="265" spans="1:5">
      <c r="A265" s="300">
        <v>1221</v>
      </c>
      <c r="B265" s="301" t="s">
        <v>938</v>
      </c>
      <c r="C265" s="301" t="s">
        <v>248</v>
      </c>
      <c r="D265" s="6" t="s">
        <v>624</v>
      </c>
      <c r="E265" s="6" t="s">
        <v>1333</v>
      </c>
    </row>
    <row r="266" spans="1:5">
      <c r="A266" s="300">
        <v>1222</v>
      </c>
      <c r="B266" s="301" t="s">
        <v>939</v>
      </c>
      <c r="C266" s="301" t="s">
        <v>249</v>
      </c>
      <c r="D266" s="6" t="s">
        <v>624</v>
      </c>
      <c r="E266" s="6" t="s">
        <v>1333</v>
      </c>
    </row>
    <row r="267" spans="1:5">
      <c r="A267" s="300">
        <v>1223</v>
      </c>
      <c r="B267" s="301" t="s">
        <v>940</v>
      </c>
      <c r="C267" s="301" t="s">
        <v>250</v>
      </c>
      <c r="D267" s="6" t="s">
        <v>624</v>
      </c>
      <c r="E267" s="6" t="s">
        <v>1333</v>
      </c>
    </row>
    <row r="268" spans="1:5">
      <c r="A268" s="300">
        <v>1224</v>
      </c>
      <c r="B268" s="301" t="s">
        <v>941</v>
      </c>
      <c r="C268" s="301" t="s">
        <v>251</v>
      </c>
      <c r="D268" s="6" t="s">
        <v>624</v>
      </c>
      <c r="E268" s="6" t="s">
        <v>1333</v>
      </c>
    </row>
    <row r="269" spans="1:5">
      <c r="A269" s="300">
        <v>1225</v>
      </c>
      <c r="B269" s="301" t="s">
        <v>942</v>
      </c>
      <c r="C269" s="301" t="s">
        <v>252</v>
      </c>
      <c r="D269" s="6" t="s">
        <v>624</v>
      </c>
      <c r="E269" s="6" t="s">
        <v>1333</v>
      </c>
    </row>
    <row r="270" spans="1:5">
      <c r="A270" s="300">
        <v>1226</v>
      </c>
      <c r="B270" s="301" t="s">
        <v>943</v>
      </c>
      <c r="C270" s="301" t="s">
        <v>253</v>
      </c>
      <c r="D270" s="6" t="s">
        <v>624</v>
      </c>
      <c r="E270" s="6" t="s">
        <v>1333</v>
      </c>
    </row>
    <row r="271" spans="1:5">
      <c r="A271" s="300">
        <v>1227</v>
      </c>
      <c r="B271" s="301" t="s">
        <v>944</v>
      </c>
      <c r="C271" s="301" t="s">
        <v>254</v>
      </c>
      <c r="D271" s="6" t="s">
        <v>624</v>
      </c>
      <c r="E271" s="6" t="s">
        <v>1333</v>
      </c>
    </row>
    <row r="272" spans="1:5">
      <c r="A272" s="300">
        <v>1228</v>
      </c>
      <c r="B272" s="301" t="s">
        <v>945</v>
      </c>
      <c r="C272" s="301" t="s">
        <v>255</v>
      </c>
      <c r="D272" s="6" t="s">
        <v>624</v>
      </c>
      <c r="E272" s="6" t="s">
        <v>1333</v>
      </c>
    </row>
    <row r="273" spans="1:5">
      <c r="A273" s="300">
        <v>1229</v>
      </c>
      <c r="B273" s="301" t="s">
        <v>946</v>
      </c>
      <c r="C273" s="301" t="s">
        <v>256</v>
      </c>
      <c r="D273" s="6" t="s">
        <v>624</v>
      </c>
      <c r="E273" s="6" t="s">
        <v>1333</v>
      </c>
    </row>
    <row r="274" spans="1:5">
      <c r="A274" s="300">
        <v>1230</v>
      </c>
      <c r="B274" s="301" t="s">
        <v>947</v>
      </c>
      <c r="C274" s="301" t="s">
        <v>257</v>
      </c>
      <c r="D274" s="6" t="s">
        <v>624</v>
      </c>
      <c r="E274" s="6" t="s">
        <v>1333</v>
      </c>
    </row>
    <row r="275" spans="1:5">
      <c r="A275" s="300">
        <v>1231</v>
      </c>
      <c r="B275" s="301" t="s">
        <v>948</v>
      </c>
      <c r="C275" s="301" t="s">
        <v>258</v>
      </c>
      <c r="D275" s="6" t="s">
        <v>624</v>
      </c>
      <c r="E275" s="6" t="s">
        <v>1333</v>
      </c>
    </row>
    <row r="276" spans="1:5">
      <c r="A276" s="300">
        <v>1232</v>
      </c>
      <c r="B276" s="301" t="s">
        <v>949</v>
      </c>
      <c r="C276" s="301" t="s">
        <v>259</v>
      </c>
      <c r="D276" s="6" t="s">
        <v>624</v>
      </c>
      <c r="E276" s="6" t="s">
        <v>1333</v>
      </c>
    </row>
    <row r="277" spans="1:5">
      <c r="A277" s="300">
        <v>1233</v>
      </c>
      <c r="B277" s="301" t="s">
        <v>950</v>
      </c>
      <c r="C277" s="301" t="s">
        <v>260</v>
      </c>
      <c r="D277" s="6" t="s">
        <v>624</v>
      </c>
      <c r="E277" s="6" t="s">
        <v>1333</v>
      </c>
    </row>
    <row r="278" spans="1:5">
      <c r="A278" s="300">
        <v>1234</v>
      </c>
      <c r="B278" s="301" t="s">
        <v>951</v>
      </c>
      <c r="C278" s="301" t="s">
        <v>261</v>
      </c>
      <c r="D278" s="6" t="s">
        <v>624</v>
      </c>
      <c r="E278" s="6" t="s">
        <v>1333</v>
      </c>
    </row>
    <row r="279" spans="1:5">
      <c r="A279" s="300">
        <v>1235</v>
      </c>
      <c r="B279" s="301" t="s">
        <v>952</v>
      </c>
      <c r="C279" s="301" t="s">
        <v>262</v>
      </c>
      <c r="D279" s="6" t="s">
        <v>624</v>
      </c>
      <c r="E279" s="6" t="s">
        <v>1333</v>
      </c>
    </row>
    <row r="280" spans="1:5">
      <c r="A280" s="300">
        <v>1236</v>
      </c>
      <c r="B280" s="301" t="s">
        <v>953</v>
      </c>
      <c r="C280" s="301" t="s">
        <v>263</v>
      </c>
      <c r="D280" s="6" t="s">
        <v>624</v>
      </c>
      <c r="E280" s="6" t="s">
        <v>1333</v>
      </c>
    </row>
    <row r="281" spans="1:5">
      <c r="A281" s="300">
        <v>1237</v>
      </c>
      <c r="B281" s="301" t="s">
        <v>954</v>
      </c>
      <c r="C281" s="301" t="s">
        <v>264</v>
      </c>
      <c r="D281" s="6" t="s">
        <v>624</v>
      </c>
      <c r="E281" s="6" t="s">
        <v>1333</v>
      </c>
    </row>
    <row r="282" spans="1:5">
      <c r="A282" s="300">
        <v>1238</v>
      </c>
      <c r="B282" s="301" t="s">
        <v>955</v>
      </c>
      <c r="C282" s="301" t="s">
        <v>265</v>
      </c>
      <c r="D282" s="6" t="s">
        <v>624</v>
      </c>
      <c r="E282" s="6" t="s">
        <v>1333</v>
      </c>
    </row>
    <row r="283" spans="1:5">
      <c r="A283" s="300">
        <v>1239</v>
      </c>
      <c r="B283" s="301" t="s">
        <v>956</v>
      </c>
      <c r="C283" s="301" t="s">
        <v>266</v>
      </c>
      <c r="D283" s="6" t="s">
        <v>624</v>
      </c>
      <c r="E283" s="6" t="s">
        <v>1333</v>
      </c>
    </row>
    <row r="284" spans="1:5">
      <c r="A284" s="300">
        <v>1240</v>
      </c>
      <c r="B284" s="301" t="s">
        <v>957</v>
      </c>
      <c r="C284" s="301" t="s">
        <v>267</v>
      </c>
      <c r="D284" s="6" t="s">
        <v>624</v>
      </c>
      <c r="E284" s="6" t="s">
        <v>1333</v>
      </c>
    </row>
    <row r="285" spans="1:5">
      <c r="A285" s="300">
        <v>1241</v>
      </c>
      <c r="B285" s="301" t="s">
        <v>958</v>
      </c>
      <c r="C285" s="301" t="s">
        <v>268</v>
      </c>
      <c r="D285" s="6" t="s">
        <v>624</v>
      </c>
      <c r="E285" s="6" t="s">
        <v>1333</v>
      </c>
    </row>
    <row r="286" spans="1:5">
      <c r="A286" s="300">
        <v>1242</v>
      </c>
      <c r="B286" s="301" t="s">
        <v>959</v>
      </c>
      <c r="C286" s="301" t="s">
        <v>269</v>
      </c>
      <c r="D286" s="6" t="s">
        <v>624</v>
      </c>
      <c r="E286" s="6" t="s">
        <v>1333</v>
      </c>
    </row>
    <row r="287" spans="1:5">
      <c r="A287" s="300">
        <v>1243</v>
      </c>
      <c r="B287" s="301" t="s">
        <v>960</v>
      </c>
      <c r="C287" s="301" t="s">
        <v>270</v>
      </c>
      <c r="D287" s="6" t="s">
        <v>624</v>
      </c>
      <c r="E287" s="6" t="s">
        <v>1333</v>
      </c>
    </row>
    <row r="288" spans="1:5">
      <c r="A288" s="300">
        <v>1244</v>
      </c>
      <c r="B288" s="301" t="s">
        <v>961</v>
      </c>
      <c r="C288" s="301" t="s">
        <v>271</v>
      </c>
      <c r="D288" s="6" t="s">
        <v>624</v>
      </c>
      <c r="E288" s="6" t="s">
        <v>1333</v>
      </c>
    </row>
    <row r="289" spans="1:5">
      <c r="A289" s="300">
        <v>1245</v>
      </c>
      <c r="B289" s="301" t="s">
        <v>962</v>
      </c>
      <c r="C289" s="301" t="s">
        <v>272</v>
      </c>
      <c r="D289" s="6" t="s">
        <v>624</v>
      </c>
      <c r="E289" s="6" t="s">
        <v>1333</v>
      </c>
    </row>
    <row r="290" spans="1:5">
      <c r="A290" s="300">
        <v>1246</v>
      </c>
      <c r="B290" s="301" t="s">
        <v>963</v>
      </c>
      <c r="C290" s="301" t="s">
        <v>273</v>
      </c>
      <c r="D290" s="6" t="s">
        <v>624</v>
      </c>
      <c r="E290" s="6" t="s">
        <v>1333</v>
      </c>
    </row>
    <row r="291" spans="1:5">
      <c r="A291" s="300">
        <v>1247</v>
      </c>
      <c r="B291" s="301" t="s">
        <v>964</v>
      </c>
      <c r="C291" s="301" t="s">
        <v>274</v>
      </c>
      <c r="D291" s="6" t="s">
        <v>624</v>
      </c>
      <c r="E291" s="6" t="s">
        <v>1333</v>
      </c>
    </row>
    <row r="292" spans="1:5">
      <c r="A292" s="300">
        <v>1248</v>
      </c>
      <c r="B292" s="301" t="s">
        <v>965</v>
      </c>
      <c r="C292" s="301" t="s">
        <v>275</v>
      </c>
      <c r="D292" s="6" t="s">
        <v>624</v>
      </c>
      <c r="E292" s="6" t="s">
        <v>1333</v>
      </c>
    </row>
    <row r="293" spans="1:5">
      <c r="A293" s="300">
        <v>1249</v>
      </c>
      <c r="B293" s="301" t="s">
        <v>966</v>
      </c>
      <c r="C293" s="301" t="s">
        <v>276</v>
      </c>
      <c r="D293" s="6" t="s">
        <v>624</v>
      </c>
      <c r="E293" s="6" t="s">
        <v>1333</v>
      </c>
    </row>
    <row r="294" spans="1:5">
      <c r="A294" s="300">
        <v>1250</v>
      </c>
      <c r="B294" s="301" t="s">
        <v>967</v>
      </c>
      <c r="C294" s="301" t="s">
        <v>277</v>
      </c>
      <c r="D294" s="6" t="s">
        <v>624</v>
      </c>
      <c r="E294" s="6" t="s">
        <v>1333</v>
      </c>
    </row>
    <row r="295" spans="1:5">
      <c r="A295" s="300">
        <v>1251</v>
      </c>
      <c r="B295" s="301" t="s">
        <v>968</v>
      </c>
      <c r="C295" s="301" t="s">
        <v>278</v>
      </c>
      <c r="D295" s="6" t="s">
        <v>624</v>
      </c>
      <c r="E295" s="6" t="s">
        <v>1333</v>
      </c>
    </row>
    <row r="296" spans="1:5">
      <c r="A296" s="300">
        <v>1252</v>
      </c>
      <c r="B296" s="301" t="s">
        <v>969</v>
      </c>
      <c r="C296" s="301" t="s">
        <v>279</v>
      </c>
      <c r="D296" s="6" t="s">
        <v>624</v>
      </c>
      <c r="E296" s="6" t="s">
        <v>1333</v>
      </c>
    </row>
    <row r="297" spans="1:5">
      <c r="A297" s="300">
        <v>1253</v>
      </c>
      <c r="B297" s="301" t="s">
        <v>970</v>
      </c>
      <c r="C297" s="301" t="s">
        <v>280</v>
      </c>
      <c r="D297" s="6" t="s">
        <v>624</v>
      </c>
      <c r="E297" s="6" t="s">
        <v>1333</v>
      </c>
    </row>
    <row r="298" spans="1:5">
      <c r="A298" s="300">
        <v>1254</v>
      </c>
      <c r="B298" s="301" t="s">
        <v>971</v>
      </c>
      <c r="C298" s="301" t="s">
        <v>281</v>
      </c>
      <c r="D298" s="6" t="s">
        <v>624</v>
      </c>
      <c r="E298" s="6" t="s">
        <v>1333</v>
      </c>
    </row>
    <row r="299" spans="1:5">
      <c r="A299" s="300">
        <v>1255</v>
      </c>
      <c r="B299" s="301" t="s">
        <v>972</v>
      </c>
      <c r="C299" s="301" t="s">
        <v>282</v>
      </c>
      <c r="D299" s="6" t="s">
        <v>624</v>
      </c>
      <c r="E299" s="6" t="s">
        <v>1333</v>
      </c>
    </row>
    <row r="300" spans="1:5">
      <c r="A300" s="300">
        <v>1256</v>
      </c>
      <c r="B300" s="301" t="s">
        <v>973</v>
      </c>
      <c r="C300" s="301" t="s">
        <v>283</v>
      </c>
      <c r="D300" s="6" t="s">
        <v>624</v>
      </c>
      <c r="E300" s="6" t="s">
        <v>1333</v>
      </c>
    </row>
    <row r="301" spans="1:5">
      <c r="A301" s="300">
        <v>1257</v>
      </c>
      <c r="B301" s="301" t="s">
        <v>974</v>
      </c>
      <c r="C301" s="301" t="s">
        <v>284</v>
      </c>
      <c r="D301" s="6" t="s">
        <v>624</v>
      </c>
      <c r="E301" s="6" t="s">
        <v>1333</v>
      </c>
    </row>
    <row r="302" spans="1:5">
      <c r="A302" s="300">
        <v>1258</v>
      </c>
      <c r="B302" s="301" t="s">
        <v>975</v>
      </c>
      <c r="C302" s="301" t="s">
        <v>285</v>
      </c>
      <c r="D302" s="6" t="s">
        <v>624</v>
      </c>
      <c r="E302" s="6" t="s">
        <v>1333</v>
      </c>
    </row>
    <row r="303" spans="1:5">
      <c r="A303" s="300">
        <v>1259</v>
      </c>
      <c r="B303" s="301" t="s">
        <v>976</v>
      </c>
      <c r="C303" s="301" t="s">
        <v>286</v>
      </c>
      <c r="D303" s="6" t="s">
        <v>624</v>
      </c>
      <c r="E303" s="6" t="s">
        <v>1333</v>
      </c>
    </row>
    <row r="304" spans="1:5">
      <c r="A304" s="300">
        <v>1260</v>
      </c>
      <c r="B304" s="301" t="s">
        <v>977</v>
      </c>
      <c r="C304" s="301" t="s">
        <v>287</v>
      </c>
      <c r="D304" s="6" t="s">
        <v>624</v>
      </c>
      <c r="E304" s="6" t="s">
        <v>1333</v>
      </c>
    </row>
    <row r="305" spans="1:5">
      <c r="A305" s="300">
        <v>1261</v>
      </c>
      <c r="B305" s="301" t="s">
        <v>978</v>
      </c>
      <c r="C305" s="301" t="s">
        <v>288</v>
      </c>
      <c r="D305" s="6" t="s">
        <v>624</v>
      </c>
      <c r="E305" s="6" t="s">
        <v>1333</v>
      </c>
    </row>
    <row r="306" spans="1:5">
      <c r="A306" s="300">
        <v>1262</v>
      </c>
      <c r="B306" s="301" t="s">
        <v>979</v>
      </c>
      <c r="C306" s="301" t="s">
        <v>289</v>
      </c>
      <c r="D306" s="6" t="s">
        <v>624</v>
      </c>
      <c r="E306" s="6" t="s">
        <v>1333</v>
      </c>
    </row>
    <row r="307" spans="1:5">
      <c r="A307" s="300">
        <v>1263</v>
      </c>
      <c r="B307" s="301" t="s">
        <v>980</v>
      </c>
      <c r="C307" s="301" t="s">
        <v>290</v>
      </c>
      <c r="D307" s="6" t="s">
        <v>624</v>
      </c>
      <c r="E307" s="6" t="s">
        <v>1333</v>
      </c>
    </row>
    <row r="308" spans="1:5">
      <c r="A308" s="300">
        <v>1264</v>
      </c>
      <c r="B308" s="301" t="s">
        <v>981</v>
      </c>
      <c r="C308" s="301" t="s">
        <v>291</v>
      </c>
      <c r="D308" s="6" t="s">
        <v>624</v>
      </c>
      <c r="E308" s="6" t="s">
        <v>1333</v>
      </c>
    </row>
    <row r="309" spans="1:5">
      <c r="A309" s="300">
        <v>1265</v>
      </c>
      <c r="B309" s="301" t="s">
        <v>982</v>
      </c>
      <c r="C309" s="301" t="s">
        <v>292</v>
      </c>
      <c r="D309" s="6" t="s">
        <v>624</v>
      </c>
      <c r="E309" s="6" t="s">
        <v>1333</v>
      </c>
    </row>
    <row r="310" spans="1:5">
      <c r="A310" s="300">
        <v>1266</v>
      </c>
      <c r="B310" s="301" t="s">
        <v>983</v>
      </c>
      <c r="C310" s="301" t="s">
        <v>293</v>
      </c>
      <c r="D310" s="6" t="s">
        <v>624</v>
      </c>
      <c r="E310" s="6" t="s">
        <v>1333</v>
      </c>
    </row>
    <row r="311" spans="1:5">
      <c r="A311" s="300">
        <v>1267</v>
      </c>
      <c r="B311" s="301" t="s">
        <v>984</v>
      </c>
      <c r="C311" s="301" t="s">
        <v>294</v>
      </c>
      <c r="D311" s="6" t="s">
        <v>624</v>
      </c>
      <c r="E311" s="6" t="s">
        <v>1333</v>
      </c>
    </row>
    <row r="312" spans="1:5">
      <c r="A312" s="300">
        <v>1268</v>
      </c>
      <c r="B312" s="301" t="s">
        <v>985</v>
      </c>
      <c r="C312" s="301" t="s">
        <v>295</v>
      </c>
      <c r="D312" s="6" t="s">
        <v>624</v>
      </c>
      <c r="E312" s="6" t="s">
        <v>1333</v>
      </c>
    </row>
    <row r="313" spans="1:5">
      <c r="A313" s="300">
        <v>1269</v>
      </c>
      <c r="B313" s="301" t="s">
        <v>986</v>
      </c>
      <c r="C313" s="301" t="s">
        <v>296</v>
      </c>
      <c r="D313" s="6" t="s">
        <v>624</v>
      </c>
      <c r="E313" s="6" t="s">
        <v>1333</v>
      </c>
    </row>
    <row r="314" spans="1:5">
      <c r="A314" s="300">
        <v>1270</v>
      </c>
      <c r="B314" s="301" t="s">
        <v>987</v>
      </c>
      <c r="C314" s="301" t="s">
        <v>297</v>
      </c>
      <c r="D314" s="6" t="s">
        <v>624</v>
      </c>
      <c r="E314" s="6" t="s">
        <v>1333</v>
      </c>
    </row>
    <row r="315" spans="1:5">
      <c r="A315" s="300">
        <v>1271</v>
      </c>
      <c r="B315" s="301" t="s">
        <v>988</v>
      </c>
      <c r="C315" s="301" t="s">
        <v>298</v>
      </c>
      <c r="D315" s="6" t="s">
        <v>624</v>
      </c>
      <c r="E315" s="6" t="s">
        <v>1333</v>
      </c>
    </row>
    <row r="316" spans="1:5">
      <c r="A316" s="300">
        <v>1272</v>
      </c>
      <c r="B316" s="301" t="s">
        <v>989</v>
      </c>
      <c r="C316" s="301" t="s">
        <v>299</v>
      </c>
      <c r="D316" s="6" t="s">
        <v>624</v>
      </c>
      <c r="E316" s="6" t="s">
        <v>1333</v>
      </c>
    </row>
    <row r="317" spans="1:5">
      <c r="A317" s="300">
        <v>1273</v>
      </c>
      <c r="B317" s="301" t="s">
        <v>990</v>
      </c>
      <c r="C317" s="301" t="s">
        <v>300</v>
      </c>
      <c r="D317" s="6" t="s">
        <v>624</v>
      </c>
      <c r="E317" s="6" t="s">
        <v>1333</v>
      </c>
    </row>
    <row r="318" spans="1:5">
      <c r="A318" s="300">
        <v>1274</v>
      </c>
      <c r="B318" s="301" t="s">
        <v>991</v>
      </c>
      <c r="C318" s="301" t="s">
        <v>301</v>
      </c>
      <c r="D318" s="6" t="s">
        <v>624</v>
      </c>
      <c r="E318" s="6" t="s">
        <v>1333</v>
      </c>
    </row>
    <row r="319" spans="1:5">
      <c r="A319" s="300">
        <v>1275</v>
      </c>
      <c r="B319" s="301" t="s">
        <v>992</v>
      </c>
      <c r="C319" s="301" t="s">
        <v>302</v>
      </c>
      <c r="D319" s="6" t="s">
        <v>624</v>
      </c>
      <c r="E319" s="6" t="s">
        <v>1333</v>
      </c>
    </row>
    <row r="320" spans="1:5">
      <c r="A320" s="300">
        <v>1276</v>
      </c>
      <c r="B320" s="301" t="s">
        <v>993</v>
      </c>
      <c r="C320" s="301" t="s">
        <v>303</v>
      </c>
      <c r="D320" s="6" t="s">
        <v>624</v>
      </c>
      <c r="E320" s="6" t="s">
        <v>1333</v>
      </c>
    </row>
    <row r="321" spans="1:5">
      <c r="A321" s="300">
        <v>1277</v>
      </c>
      <c r="B321" s="301" t="s">
        <v>994</v>
      </c>
      <c r="C321" s="301" t="s">
        <v>304</v>
      </c>
      <c r="D321" s="6" t="s">
        <v>624</v>
      </c>
      <c r="E321" s="6" t="s">
        <v>1333</v>
      </c>
    </row>
    <row r="322" spans="1:5">
      <c r="A322" s="300">
        <v>1278</v>
      </c>
      <c r="B322" s="301" t="s">
        <v>995</v>
      </c>
      <c r="C322" s="301" t="s">
        <v>305</v>
      </c>
      <c r="D322" s="6" t="s">
        <v>624</v>
      </c>
      <c r="E322" s="6" t="s">
        <v>1333</v>
      </c>
    </row>
    <row r="323" spans="1:5">
      <c r="A323" s="300">
        <v>1279</v>
      </c>
      <c r="B323" s="301" t="s">
        <v>996</v>
      </c>
      <c r="C323" s="301" t="s">
        <v>306</v>
      </c>
      <c r="D323" s="6" t="s">
        <v>624</v>
      </c>
      <c r="E323" s="6" t="s">
        <v>1333</v>
      </c>
    </row>
    <row r="324" spans="1:5">
      <c r="A324" s="300">
        <v>1280</v>
      </c>
      <c r="B324" s="301" t="s">
        <v>997</v>
      </c>
      <c r="C324" s="301" t="s">
        <v>307</v>
      </c>
      <c r="D324" s="6" t="s">
        <v>624</v>
      </c>
      <c r="E324" s="6" t="s">
        <v>1333</v>
      </c>
    </row>
    <row r="325" spans="1:5">
      <c r="A325" s="300">
        <v>1281</v>
      </c>
      <c r="B325" s="301" t="s">
        <v>998</v>
      </c>
      <c r="C325" s="301" t="s">
        <v>308</v>
      </c>
      <c r="D325" s="6" t="s">
        <v>624</v>
      </c>
      <c r="E325" s="6" t="s">
        <v>1333</v>
      </c>
    </row>
    <row r="326" spans="1:5">
      <c r="A326" s="300">
        <v>1282</v>
      </c>
      <c r="B326" s="301" t="s">
        <v>999</v>
      </c>
      <c r="C326" s="301" t="s">
        <v>309</v>
      </c>
      <c r="D326" s="6" t="s">
        <v>624</v>
      </c>
      <c r="E326" s="6" t="s">
        <v>1333</v>
      </c>
    </row>
    <row r="327" spans="1:5">
      <c r="A327" s="300">
        <v>1283</v>
      </c>
      <c r="B327" s="301" t="s">
        <v>1000</v>
      </c>
      <c r="C327" s="301" t="s">
        <v>310</v>
      </c>
      <c r="D327" s="6" t="s">
        <v>624</v>
      </c>
      <c r="E327" s="6" t="s">
        <v>1333</v>
      </c>
    </row>
    <row r="328" spans="1:5">
      <c r="A328" s="300">
        <v>1284</v>
      </c>
      <c r="B328" s="301" t="s">
        <v>1001</v>
      </c>
      <c r="C328" s="301" t="s">
        <v>311</v>
      </c>
      <c r="D328" s="6" t="s">
        <v>624</v>
      </c>
      <c r="E328" s="6" t="s">
        <v>1333</v>
      </c>
    </row>
    <row r="329" spans="1:5">
      <c r="A329" s="300">
        <v>1285</v>
      </c>
      <c r="B329" s="301" t="s">
        <v>1002</v>
      </c>
      <c r="C329" s="301" t="s">
        <v>312</v>
      </c>
      <c r="D329" s="6" t="s">
        <v>624</v>
      </c>
      <c r="E329" s="6" t="s">
        <v>1333</v>
      </c>
    </row>
    <row r="330" spans="1:5">
      <c r="A330" s="300">
        <v>1286</v>
      </c>
      <c r="B330" s="301" t="s">
        <v>1003</v>
      </c>
      <c r="C330" s="301" t="s">
        <v>313</v>
      </c>
      <c r="D330" s="6" t="s">
        <v>624</v>
      </c>
      <c r="E330" s="6" t="s">
        <v>1333</v>
      </c>
    </row>
    <row r="331" spans="1:5">
      <c r="A331" s="300">
        <v>1287</v>
      </c>
      <c r="B331" s="301" t="s">
        <v>1004</v>
      </c>
      <c r="C331" s="301" t="s">
        <v>314</v>
      </c>
      <c r="D331" s="6" t="s">
        <v>624</v>
      </c>
      <c r="E331" s="6" t="s">
        <v>1333</v>
      </c>
    </row>
    <row r="332" spans="1:5">
      <c r="A332" s="300">
        <v>1301</v>
      </c>
      <c r="B332" s="301" t="s">
        <v>1005</v>
      </c>
      <c r="C332" s="301" t="s">
        <v>315</v>
      </c>
      <c r="D332" s="6" t="s">
        <v>624</v>
      </c>
      <c r="E332" s="6" t="s">
        <v>1333</v>
      </c>
    </row>
    <row r="333" spans="1:5">
      <c r="A333" s="300">
        <v>1302</v>
      </c>
      <c r="B333" s="301" t="s">
        <v>1006</v>
      </c>
      <c r="C333" s="301" t="s">
        <v>316</v>
      </c>
      <c r="D333" s="6" t="s">
        <v>624</v>
      </c>
      <c r="E333" s="6" t="s">
        <v>1333</v>
      </c>
    </row>
    <row r="334" spans="1:5">
      <c r="A334" s="300">
        <v>1303</v>
      </c>
      <c r="B334" s="301" t="s">
        <v>1007</v>
      </c>
      <c r="C334" s="301" t="s">
        <v>317</v>
      </c>
      <c r="D334" s="6" t="s">
        <v>624</v>
      </c>
      <c r="E334" s="6" t="s">
        <v>1333</v>
      </c>
    </row>
    <row r="335" spans="1:5">
      <c r="A335" s="300">
        <v>1304</v>
      </c>
      <c r="B335" s="301" t="s">
        <v>1008</v>
      </c>
      <c r="C335" s="301" t="s">
        <v>318</v>
      </c>
      <c r="D335" s="6" t="s">
        <v>624</v>
      </c>
      <c r="E335" s="6" t="s">
        <v>1333</v>
      </c>
    </row>
    <row r="336" spans="1:5">
      <c r="A336" s="300">
        <v>1305</v>
      </c>
      <c r="B336" s="301" t="s">
        <v>1009</v>
      </c>
      <c r="C336" s="301" t="s">
        <v>319</v>
      </c>
      <c r="D336" s="6" t="s">
        <v>624</v>
      </c>
      <c r="E336" s="6" t="s">
        <v>1333</v>
      </c>
    </row>
    <row r="337" spans="1:5">
      <c r="A337" s="300">
        <v>1306</v>
      </c>
      <c r="B337" s="301" t="s">
        <v>1010</v>
      </c>
      <c r="C337" s="301" t="s">
        <v>320</v>
      </c>
      <c r="D337" s="6" t="s">
        <v>624</v>
      </c>
      <c r="E337" s="6" t="s">
        <v>1333</v>
      </c>
    </row>
    <row r="338" spans="1:5">
      <c r="A338" s="300">
        <v>1307</v>
      </c>
      <c r="B338" s="301" t="s">
        <v>1011</v>
      </c>
      <c r="C338" s="301" t="s">
        <v>321</v>
      </c>
      <c r="D338" s="6" t="s">
        <v>624</v>
      </c>
      <c r="E338" s="6" t="s">
        <v>1333</v>
      </c>
    </row>
    <row r="339" spans="1:5">
      <c r="A339" s="300">
        <v>1308</v>
      </c>
      <c r="B339" s="301" t="s">
        <v>1012</v>
      </c>
      <c r="C339" s="301" t="s">
        <v>322</v>
      </c>
      <c r="D339" s="6" t="s">
        <v>624</v>
      </c>
      <c r="E339" s="6" t="s">
        <v>1333</v>
      </c>
    </row>
    <row r="340" spans="1:5">
      <c r="A340" s="300">
        <v>1309</v>
      </c>
      <c r="B340" s="301" t="s">
        <v>1013</v>
      </c>
      <c r="C340" s="301" t="s">
        <v>323</v>
      </c>
      <c r="D340" s="6" t="s">
        <v>624</v>
      </c>
      <c r="E340" s="6" t="s">
        <v>1333</v>
      </c>
    </row>
    <row r="341" spans="1:5">
      <c r="A341" s="300">
        <v>1310</v>
      </c>
      <c r="B341" s="301" t="s">
        <v>1014</v>
      </c>
      <c r="C341" s="301" t="s">
        <v>324</v>
      </c>
      <c r="D341" s="6" t="s">
        <v>624</v>
      </c>
      <c r="E341" s="6" t="s">
        <v>1333</v>
      </c>
    </row>
    <row r="342" spans="1:5">
      <c r="A342" s="300">
        <v>1311</v>
      </c>
      <c r="B342" s="301" t="s">
        <v>1015</v>
      </c>
      <c r="C342" s="301" t="s">
        <v>325</v>
      </c>
      <c r="D342" s="6" t="s">
        <v>624</v>
      </c>
      <c r="E342" s="6" t="s">
        <v>1333</v>
      </c>
    </row>
    <row r="343" spans="1:5">
      <c r="A343" s="300">
        <v>1312</v>
      </c>
      <c r="B343" s="301" t="s">
        <v>1016</v>
      </c>
      <c r="C343" s="301" t="s">
        <v>326</v>
      </c>
      <c r="D343" s="6" t="s">
        <v>624</v>
      </c>
      <c r="E343" s="6" t="s">
        <v>1333</v>
      </c>
    </row>
    <row r="344" spans="1:5">
      <c r="A344" s="300">
        <v>1313</v>
      </c>
      <c r="B344" s="301" t="s">
        <v>1017</v>
      </c>
      <c r="C344" s="301" t="s">
        <v>327</v>
      </c>
      <c r="D344" s="6" t="s">
        <v>624</v>
      </c>
      <c r="E344" s="6" t="s">
        <v>1333</v>
      </c>
    </row>
    <row r="345" spans="1:5">
      <c r="A345" s="300">
        <v>1314</v>
      </c>
      <c r="B345" s="301" t="s">
        <v>1018</v>
      </c>
      <c r="C345" s="301" t="s">
        <v>328</v>
      </c>
      <c r="D345" s="6" t="s">
        <v>624</v>
      </c>
      <c r="E345" s="6" t="s">
        <v>1333</v>
      </c>
    </row>
    <row r="346" spans="1:5">
      <c r="A346" s="300">
        <v>1315</v>
      </c>
      <c r="B346" s="301" t="s">
        <v>1019</v>
      </c>
      <c r="C346" s="301" t="s">
        <v>329</v>
      </c>
      <c r="D346" s="6" t="s">
        <v>624</v>
      </c>
      <c r="E346" s="6" t="s">
        <v>1333</v>
      </c>
    </row>
    <row r="347" spans="1:5">
      <c r="A347" s="300">
        <v>1316</v>
      </c>
      <c r="B347" s="301" t="s">
        <v>1020</v>
      </c>
      <c r="C347" s="301" t="s">
        <v>330</v>
      </c>
      <c r="D347" s="6" t="s">
        <v>624</v>
      </c>
      <c r="E347" s="6" t="s">
        <v>1333</v>
      </c>
    </row>
    <row r="348" spans="1:5">
      <c r="A348" s="300">
        <v>1317</v>
      </c>
      <c r="B348" s="301" t="s">
        <v>1021</v>
      </c>
      <c r="C348" s="301" t="s">
        <v>331</v>
      </c>
      <c r="D348" s="6" t="s">
        <v>624</v>
      </c>
      <c r="E348" s="6" t="s">
        <v>1333</v>
      </c>
    </row>
    <row r="349" spans="1:5">
      <c r="A349" s="300">
        <v>1318</v>
      </c>
      <c r="B349" s="301" t="s">
        <v>1022</v>
      </c>
      <c r="C349" s="301" t="s">
        <v>332</v>
      </c>
      <c r="D349" s="6" t="s">
        <v>624</v>
      </c>
      <c r="E349" s="6" t="s">
        <v>1333</v>
      </c>
    </row>
    <row r="350" spans="1:5">
      <c r="A350" s="300">
        <v>1319</v>
      </c>
      <c r="B350" s="301" t="s">
        <v>1023</v>
      </c>
      <c r="C350" s="301" t="s">
        <v>333</v>
      </c>
      <c r="D350" s="6" t="s">
        <v>624</v>
      </c>
      <c r="E350" s="6" t="s">
        <v>1333</v>
      </c>
    </row>
    <row r="351" spans="1:5">
      <c r="A351" s="300">
        <v>1320</v>
      </c>
      <c r="B351" s="301" t="s">
        <v>1024</v>
      </c>
      <c r="C351" s="301" t="s">
        <v>334</v>
      </c>
      <c r="D351" s="6" t="s">
        <v>624</v>
      </c>
      <c r="E351" s="6" t="s">
        <v>1333</v>
      </c>
    </row>
    <row r="352" spans="1:5">
      <c r="A352" s="300">
        <v>1321</v>
      </c>
      <c r="B352" s="301" t="s">
        <v>1025</v>
      </c>
      <c r="C352" s="301" t="s">
        <v>335</v>
      </c>
      <c r="D352" s="6" t="s">
        <v>624</v>
      </c>
      <c r="E352" s="6" t="s">
        <v>1333</v>
      </c>
    </row>
    <row r="353" spans="1:5">
      <c r="A353" s="300">
        <v>1322</v>
      </c>
      <c r="B353" s="301" t="s">
        <v>1026</v>
      </c>
      <c r="C353" s="301" t="s">
        <v>336</v>
      </c>
      <c r="D353" s="6" t="s">
        <v>624</v>
      </c>
      <c r="E353" s="6" t="s">
        <v>1333</v>
      </c>
    </row>
    <row r="354" spans="1:5">
      <c r="A354" s="300">
        <v>1323</v>
      </c>
      <c r="B354" s="301" t="s">
        <v>1027</v>
      </c>
      <c r="C354" s="301" t="s">
        <v>337</v>
      </c>
      <c r="D354" s="6" t="s">
        <v>624</v>
      </c>
      <c r="E354" s="6" t="s">
        <v>1333</v>
      </c>
    </row>
    <row r="355" spans="1:5">
      <c r="A355" s="300">
        <v>1324</v>
      </c>
      <c r="B355" s="301" t="s">
        <v>1028</v>
      </c>
      <c r="C355" s="301" t="s">
        <v>338</v>
      </c>
      <c r="D355" s="6" t="s">
        <v>624</v>
      </c>
      <c r="E355" s="6" t="s">
        <v>1333</v>
      </c>
    </row>
    <row r="356" spans="1:5">
      <c r="A356" s="300">
        <v>1325</v>
      </c>
      <c r="B356" s="301" t="s">
        <v>1029</v>
      </c>
      <c r="C356" s="301" t="s">
        <v>339</v>
      </c>
      <c r="D356" s="6" t="s">
        <v>624</v>
      </c>
      <c r="E356" s="6" t="s">
        <v>1333</v>
      </c>
    </row>
    <row r="357" spans="1:5">
      <c r="A357" s="300">
        <v>1326</v>
      </c>
      <c r="B357" s="301" t="s">
        <v>1030</v>
      </c>
      <c r="C357" s="301" t="s">
        <v>340</v>
      </c>
      <c r="D357" s="6" t="s">
        <v>624</v>
      </c>
      <c r="E357" s="6" t="s">
        <v>1333</v>
      </c>
    </row>
    <row r="358" spans="1:5">
      <c r="A358" s="300">
        <v>1327</v>
      </c>
      <c r="B358" s="301" t="s">
        <v>1031</v>
      </c>
      <c r="C358" s="301" t="s">
        <v>341</v>
      </c>
      <c r="D358" s="6" t="s">
        <v>624</v>
      </c>
      <c r="E358" s="6" t="s">
        <v>1333</v>
      </c>
    </row>
    <row r="359" spans="1:5">
      <c r="A359" s="300">
        <v>1328</v>
      </c>
      <c r="B359" s="301" t="s">
        <v>1032</v>
      </c>
      <c r="C359" s="301" t="s">
        <v>342</v>
      </c>
      <c r="D359" s="6" t="s">
        <v>624</v>
      </c>
      <c r="E359" s="6" t="s">
        <v>1333</v>
      </c>
    </row>
    <row r="360" spans="1:5">
      <c r="A360" s="300">
        <v>1329</v>
      </c>
      <c r="B360" s="301" t="s">
        <v>1033</v>
      </c>
      <c r="C360" s="301" t="s">
        <v>343</v>
      </c>
      <c r="D360" s="6" t="s">
        <v>624</v>
      </c>
      <c r="E360" s="6" t="s">
        <v>1333</v>
      </c>
    </row>
    <row r="361" spans="1:5">
      <c r="A361" s="300">
        <v>1330</v>
      </c>
      <c r="B361" s="301" t="s">
        <v>1034</v>
      </c>
      <c r="C361" s="301" t="s">
        <v>344</v>
      </c>
      <c r="D361" s="6" t="s">
        <v>624</v>
      </c>
      <c r="E361" s="6" t="s">
        <v>1333</v>
      </c>
    </row>
    <row r="362" spans="1:5">
      <c r="A362" s="300">
        <v>1331</v>
      </c>
      <c r="B362" s="301" t="s">
        <v>1035</v>
      </c>
      <c r="C362" s="301" t="s">
        <v>345</v>
      </c>
      <c r="D362" s="6" t="s">
        <v>624</v>
      </c>
      <c r="E362" s="6" t="s">
        <v>1333</v>
      </c>
    </row>
    <row r="363" spans="1:5">
      <c r="A363" s="300">
        <v>1332</v>
      </c>
      <c r="B363" s="301" t="s">
        <v>1036</v>
      </c>
      <c r="C363" s="301" t="s">
        <v>346</v>
      </c>
      <c r="D363" s="6" t="s">
        <v>624</v>
      </c>
      <c r="E363" s="6" t="s">
        <v>1333</v>
      </c>
    </row>
    <row r="364" spans="1:5">
      <c r="A364" s="300">
        <v>1333</v>
      </c>
      <c r="B364" s="301" t="s">
        <v>1037</v>
      </c>
      <c r="C364" s="301" t="s">
        <v>347</v>
      </c>
      <c r="D364" s="6" t="s">
        <v>624</v>
      </c>
      <c r="E364" s="6" t="s">
        <v>1333</v>
      </c>
    </row>
    <row r="365" spans="1:5">
      <c r="A365" s="300">
        <v>1334</v>
      </c>
      <c r="B365" s="301" t="s">
        <v>1038</v>
      </c>
      <c r="C365" s="301" t="s">
        <v>348</v>
      </c>
      <c r="D365" s="6" t="s">
        <v>624</v>
      </c>
      <c r="E365" s="6" t="s">
        <v>1333</v>
      </c>
    </row>
    <row r="366" spans="1:5">
      <c r="A366" s="300">
        <v>1335</v>
      </c>
      <c r="B366" s="301" t="s">
        <v>1039</v>
      </c>
      <c r="C366" s="301" t="s">
        <v>349</v>
      </c>
      <c r="D366" s="6" t="s">
        <v>624</v>
      </c>
      <c r="E366" s="6" t="s">
        <v>1333</v>
      </c>
    </row>
    <row r="367" spans="1:5">
      <c r="A367" s="300">
        <v>1336</v>
      </c>
      <c r="B367" s="301" t="s">
        <v>1040</v>
      </c>
      <c r="C367" s="301" t="s">
        <v>350</v>
      </c>
      <c r="D367" s="6" t="s">
        <v>624</v>
      </c>
      <c r="E367" s="6" t="s">
        <v>1333</v>
      </c>
    </row>
    <row r="368" spans="1:5">
      <c r="A368" s="300">
        <v>1337</v>
      </c>
      <c r="B368" s="301" t="s">
        <v>1041</v>
      </c>
      <c r="C368" s="301" t="s">
        <v>351</v>
      </c>
      <c r="D368" s="6" t="s">
        <v>624</v>
      </c>
      <c r="E368" s="6" t="s">
        <v>1333</v>
      </c>
    </row>
    <row r="369" spans="1:5">
      <c r="A369" s="300">
        <v>1338</v>
      </c>
      <c r="B369" s="301" t="s">
        <v>1042</v>
      </c>
      <c r="C369" s="301" t="s">
        <v>352</v>
      </c>
      <c r="D369" s="6" t="s">
        <v>624</v>
      </c>
      <c r="E369" s="6" t="s">
        <v>1333</v>
      </c>
    </row>
    <row r="370" spans="1:5">
      <c r="A370" s="300">
        <v>1339</v>
      </c>
      <c r="B370" s="301" t="s">
        <v>1043</v>
      </c>
      <c r="C370" s="301" t="s">
        <v>353</v>
      </c>
      <c r="D370" s="6" t="s">
        <v>624</v>
      </c>
      <c r="E370" s="6" t="s">
        <v>1333</v>
      </c>
    </row>
    <row r="371" spans="1:5">
      <c r="A371" s="300">
        <v>1340</v>
      </c>
      <c r="B371" s="301" t="s">
        <v>1044</v>
      </c>
      <c r="C371" s="301" t="s">
        <v>354</v>
      </c>
      <c r="D371" s="6" t="s">
        <v>624</v>
      </c>
      <c r="E371" s="6" t="s">
        <v>1333</v>
      </c>
    </row>
    <row r="372" spans="1:5">
      <c r="A372" s="300">
        <v>1341</v>
      </c>
      <c r="B372" s="301" t="s">
        <v>1045</v>
      </c>
      <c r="C372" s="301" t="s">
        <v>355</v>
      </c>
      <c r="D372" s="6" t="s">
        <v>624</v>
      </c>
      <c r="E372" s="6" t="s">
        <v>1333</v>
      </c>
    </row>
    <row r="373" spans="1:5">
      <c r="A373" s="300">
        <v>1342</v>
      </c>
      <c r="B373" s="301" t="s">
        <v>1046</v>
      </c>
      <c r="C373" s="301" t="s">
        <v>356</v>
      </c>
      <c r="D373" s="6" t="s">
        <v>624</v>
      </c>
      <c r="E373" s="6" t="s">
        <v>1333</v>
      </c>
    </row>
    <row r="374" spans="1:5">
      <c r="A374" s="300">
        <v>1343</v>
      </c>
      <c r="B374" s="301" t="s">
        <v>1047</v>
      </c>
      <c r="C374" s="301" t="s">
        <v>357</v>
      </c>
      <c r="D374" s="6" t="s">
        <v>624</v>
      </c>
      <c r="E374" s="6" t="s">
        <v>1333</v>
      </c>
    </row>
    <row r="375" spans="1:5">
      <c r="A375" s="300">
        <v>1344</v>
      </c>
      <c r="B375" s="301" t="s">
        <v>1048</v>
      </c>
      <c r="C375" s="301" t="s">
        <v>358</v>
      </c>
      <c r="D375" s="6" t="s">
        <v>624</v>
      </c>
      <c r="E375" s="6" t="s">
        <v>1333</v>
      </c>
    </row>
    <row r="376" spans="1:5">
      <c r="A376" s="300">
        <v>1345</v>
      </c>
      <c r="B376" s="301" t="s">
        <v>1049</v>
      </c>
      <c r="C376" s="301" t="s">
        <v>359</v>
      </c>
      <c r="D376" s="6" t="s">
        <v>624</v>
      </c>
      <c r="E376" s="6" t="s">
        <v>1333</v>
      </c>
    </row>
    <row r="377" spans="1:5">
      <c r="A377" s="300">
        <v>1346</v>
      </c>
      <c r="B377" s="301" t="s">
        <v>1050</v>
      </c>
      <c r="C377" s="301" t="s">
        <v>360</v>
      </c>
      <c r="D377" s="6" t="s">
        <v>624</v>
      </c>
      <c r="E377" s="6" t="s">
        <v>1333</v>
      </c>
    </row>
    <row r="378" spans="1:5">
      <c r="A378" s="300">
        <v>1347</v>
      </c>
      <c r="B378" s="301" t="s">
        <v>1051</v>
      </c>
      <c r="C378" s="301" t="s">
        <v>361</v>
      </c>
      <c r="D378" s="6" t="s">
        <v>624</v>
      </c>
      <c r="E378" s="6" t="s">
        <v>1333</v>
      </c>
    </row>
    <row r="379" spans="1:5">
      <c r="A379" s="300">
        <v>1401</v>
      </c>
      <c r="B379" s="301" t="s">
        <v>1052</v>
      </c>
      <c r="C379" s="301" t="s">
        <v>362</v>
      </c>
      <c r="D379" s="6" t="s">
        <v>624</v>
      </c>
      <c r="E379" s="6" t="s">
        <v>1333</v>
      </c>
    </row>
    <row r="380" spans="1:5">
      <c r="A380" s="300">
        <v>1402</v>
      </c>
      <c r="B380" s="301" t="s">
        <v>1053</v>
      </c>
      <c r="C380" s="301" t="s">
        <v>363</v>
      </c>
      <c r="D380" s="6" t="s">
        <v>624</v>
      </c>
      <c r="E380" s="6" t="s">
        <v>1333</v>
      </c>
    </row>
    <row r="381" spans="1:5">
      <c r="A381" s="300">
        <v>1403</v>
      </c>
      <c r="B381" s="301" t="s">
        <v>1054</v>
      </c>
      <c r="C381" s="301" t="s">
        <v>1375</v>
      </c>
      <c r="D381" s="6" t="s">
        <v>624</v>
      </c>
      <c r="E381" s="6" t="s">
        <v>1333</v>
      </c>
    </row>
    <row r="382" spans="1:5">
      <c r="A382" s="300">
        <v>1404</v>
      </c>
      <c r="B382" s="301" t="s">
        <v>1055</v>
      </c>
      <c r="C382" s="301" t="s">
        <v>364</v>
      </c>
      <c r="D382" s="6" t="s">
        <v>624</v>
      </c>
      <c r="E382" s="6" t="s">
        <v>1333</v>
      </c>
    </row>
    <row r="383" spans="1:5">
      <c r="A383" s="300">
        <v>1405</v>
      </c>
      <c r="B383" s="301" t="s">
        <v>1056</v>
      </c>
      <c r="C383" s="301" t="s">
        <v>365</v>
      </c>
      <c r="D383" s="6" t="s">
        <v>624</v>
      </c>
      <c r="E383" s="6" t="s">
        <v>1333</v>
      </c>
    </row>
    <row r="384" spans="1:5">
      <c r="A384" s="300">
        <v>1406</v>
      </c>
      <c r="B384" s="301" t="s">
        <v>1057</v>
      </c>
      <c r="C384" s="301" t="s">
        <v>366</v>
      </c>
      <c r="D384" s="6" t="s">
        <v>624</v>
      </c>
      <c r="E384" s="6" t="s">
        <v>1333</v>
      </c>
    </row>
    <row r="385" spans="1:5">
      <c r="A385" s="300">
        <v>1407</v>
      </c>
      <c r="B385" s="301" t="s">
        <v>1058</v>
      </c>
      <c r="C385" s="301" t="s">
        <v>367</v>
      </c>
      <c r="D385" s="6" t="s">
        <v>624</v>
      </c>
      <c r="E385" s="6" t="s">
        <v>1333</v>
      </c>
    </row>
    <row r="386" spans="1:5">
      <c r="A386" s="300">
        <v>1408</v>
      </c>
      <c r="B386" s="301" t="s">
        <v>1059</v>
      </c>
      <c r="C386" s="301" t="s">
        <v>368</v>
      </c>
      <c r="D386" s="6" t="s">
        <v>624</v>
      </c>
      <c r="E386" s="6" t="s">
        <v>1333</v>
      </c>
    </row>
    <row r="387" spans="1:5">
      <c r="A387" s="300">
        <v>1409</v>
      </c>
      <c r="B387" s="301" t="s">
        <v>1060</v>
      </c>
      <c r="C387" s="301" t="s">
        <v>369</v>
      </c>
      <c r="D387" s="6" t="s">
        <v>624</v>
      </c>
      <c r="E387" s="6" t="s">
        <v>1333</v>
      </c>
    </row>
    <row r="388" spans="1:5">
      <c r="A388" s="300">
        <v>1410</v>
      </c>
      <c r="B388" s="301" t="s">
        <v>1061</v>
      </c>
      <c r="C388" s="301" t="s">
        <v>370</v>
      </c>
      <c r="D388" s="6" t="s">
        <v>624</v>
      </c>
      <c r="E388" s="6" t="s">
        <v>1333</v>
      </c>
    </row>
    <row r="389" spans="1:5">
      <c r="A389" s="300">
        <v>1411</v>
      </c>
      <c r="B389" s="301" t="s">
        <v>1062</v>
      </c>
      <c r="C389" s="301" t="s">
        <v>371</v>
      </c>
      <c r="D389" s="6" t="s">
        <v>624</v>
      </c>
      <c r="E389" s="6" t="s">
        <v>1333</v>
      </c>
    </row>
    <row r="390" spans="1:5">
      <c r="A390" s="300">
        <v>1412</v>
      </c>
      <c r="B390" s="301" t="s">
        <v>1063</v>
      </c>
      <c r="C390" s="301" t="s">
        <v>372</v>
      </c>
      <c r="D390" s="6" t="s">
        <v>624</v>
      </c>
      <c r="E390" s="6" t="s">
        <v>1333</v>
      </c>
    </row>
    <row r="391" spans="1:5">
      <c r="A391" s="300">
        <v>1413</v>
      </c>
      <c r="B391" s="301" t="s">
        <v>1035</v>
      </c>
      <c r="C391" s="301" t="s">
        <v>345</v>
      </c>
      <c r="D391" s="6" t="s">
        <v>624</v>
      </c>
      <c r="E391" s="6" t="s">
        <v>1333</v>
      </c>
    </row>
    <row r="392" spans="1:5">
      <c r="A392" s="300">
        <v>1414</v>
      </c>
      <c r="B392" s="301" t="s">
        <v>1064</v>
      </c>
      <c r="C392" s="301" t="s">
        <v>373</v>
      </c>
      <c r="D392" s="6" t="s">
        <v>624</v>
      </c>
      <c r="E392" s="6" t="s">
        <v>1333</v>
      </c>
    </row>
    <row r="393" spans="1:5">
      <c r="A393" s="300">
        <v>1415</v>
      </c>
      <c r="B393" s="301" t="s">
        <v>1065</v>
      </c>
      <c r="C393" s="301" t="s">
        <v>374</v>
      </c>
      <c r="D393" s="6" t="s">
        <v>624</v>
      </c>
      <c r="E393" s="6" t="s">
        <v>1333</v>
      </c>
    </row>
    <row r="394" spans="1:5">
      <c r="A394" s="300">
        <v>1416</v>
      </c>
      <c r="B394" s="301" t="s">
        <v>1066</v>
      </c>
      <c r="C394" s="301" t="s">
        <v>375</v>
      </c>
      <c r="D394" s="6" t="s">
        <v>624</v>
      </c>
      <c r="E394" s="6" t="s">
        <v>1333</v>
      </c>
    </row>
    <row r="395" spans="1:5">
      <c r="A395" s="300">
        <v>1417</v>
      </c>
      <c r="B395" s="301" t="s">
        <v>1067</v>
      </c>
      <c r="C395" s="301" t="s">
        <v>376</v>
      </c>
      <c r="D395" s="6" t="s">
        <v>624</v>
      </c>
      <c r="E395" s="6" t="s">
        <v>1333</v>
      </c>
    </row>
    <row r="396" spans="1:5">
      <c r="A396" s="300">
        <v>1418</v>
      </c>
      <c r="B396" s="301" t="s">
        <v>1068</v>
      </c>
      <c r="C396" s="301" t="s">
        <v>377</v>
      </c>
      <c r="D396" s="6" t="s">
        <v>624</v>
      </c>
      <c r="E396" s="6" t="s">
        <v>1333</v>
      </c>
    </row>
    <row r="397" spans="1:5">
      <c r="A397" s="300">
        <v>1419</v>
      </c>
      <c r="B397" s="301" t="s">
        <v>1069</v>
      </c>
      <c r="C397" s="301" t="s">
        <v>378</v>
      </c>
      <c r="D397" s="6" t="s">
        <v>624</v>
      </c>
      <c r="E397" s="6" t="s">
        <v>1333</v>
      </c>
    </row>
    <row r="398" spans="1:5">
      <c r="A398" s="300">
        <v>1420</v>
      </c>
      <c r="B398" s="301" t="s">
        <v>1070</v>
      </c>
      <c r="C398" s="301" t="s">
        <v>379</v>
      </c>
      <c r="D398" s="6" t="s">
        <v>624</v>
      </c>
      <c r="E398" s="6" t="s">
        <v>1333</v>
      </c>
    </row>
    <row r="399" spans="1:5">
      <c r="A399" s="300">
        <v>1421</v>
      </c>
      <c r="B399" s="301" t="s">
        <v>1071</v>
      </c>
      <c r="C399" s="301" t="s">
        <v>380</v>
      </c>
      <c r="D399" s="6" t="s">
        <v>624</v>
      </c>
      <c r="E399" s="6" t="s">
        <v>1333</v>
      </c>
    </row>
    <row r="400" spans="1:5">
      <c r="A400" s="300">
        <v>1422</v>
      </c>
      <c r="B400" s="301" t="s">
        <v>1072</v>
      </c>
      <c r="C400" s="301" t="s">
        <v>381</v>
      </c>
      <c r="D400" s="6" t="s">
        <v>624</v>
      </c>
      <c r="E400" s="6" t="s">
        <v>1333</v>
      </c>
    </row>
    <row r="401" spans="1:5">
      <c r="A401" s="300">
        <v>1423</v>
      </c>
      <c r="B401" s="301" t="s">
        <v>1073</v>
      </c>
      <c r="C401" s="301" t="s">
        <v>382</v>
      </c>
      <c r="D401" s="6" t="s">
        <v>624</v>
      </c>
      <c r="E401" s="6" t="s">
        <v>1333</v>
      </c>
    </row>
    <row r="402" spans="1:5">
      <c r="A402" s="300">
        <v>1424</v>
      </c>
      <c r="B402" s="301" t="s">
        <v>1074</v>
      </c>
      <c r="C402" s="301" t="s">
        <v>383</v>
      </c>
      <c r="D402" s="6" t="s">
        <v>624</v>
      </c>
      <c r="E402" s="6" t="s">
        <v>1333</v>
      </c>
    </row>
    <row r="403" spans="1:5">
      <c r="A403" s="300">
        <v>1425</v>
      </c>
      <c r="B403" s="301" t="s">
        <v>1075</v>
      </c>
      <c r="C403" s="301" t="s">
        <v>384</v>
      </c>
      <c r="D403" s="6" t="s">
        <v>624</v>
      </c>
      <c r="E403" s="6" t="s">
        <v>1333</v>
      </c>
    </row>
    <row r="404" spans="1:5">
      <c r="A404" s="300">
        <v>1426</v>
      </c>
      <c r="B404" s="301" t="s">
        <v>1076</v>
      </c>
      <c r="C404" s="301" t="s">
        <v>385</v>
      </c>
      <c r="D404" s="6" t="s">
        <v>624</v>
      </c>
      <c r="E404" s="6" t="s">
        <v>1333</v>
      </c>
    </row>
    <row r="405" spans="1:5">
      <c r="A405" s="300">
        <v>1427</v>
      </c>
      <c r="B405" s="301" t="s">
        <v>1077</v>
      </c>
      <c r="C405" s="301" t="s">
        <v>386</v>
      </c>
      <c r="D405" s="6" t="s">
        <v>624</v>
      </c>
      <c r="E405" s="6" t="s">
        <v>1333</v>
      </c>
    </row>
    <row r="406" spans="1:5">
      <c r="A406" s="300">
        <v>1428</v>
      </c>
      <c r="B406" s="301" t="s">
        <v>1078</v>
      </c>
      <c r="C406" s="301" t="s">
        <v>1376</v>
      </c>
      <c r="D406" s="6" t="s">
        <v>624</v>
      </c>
      <c r="E406" s="6" t="s">
        <v>1333</v>
      </c>
    </row>
    <row r="407" spans="1:5">
      <c r="A407" s="300">
        <v>1429</v>
      </c>
      <c r="B407" s="301" t="s">
        <v>1079</v>
      </c>
      <c r="C407" s="301" t="s">
        <v>387</v>
      </c>
      <c r="D407" s="6" t="s">
        <v>624</v>
      </c>
      <c r="E407" s="6" t="s">
        <v>1333</v>
      </c>
    </row>
    <row r="408" spans="1:5">
      <c r="A408" s="300">
        <v>1430</v>
      </c>
      <c r="B408" s="301" t="s">
        <v>1080</v>
      </c>
      <c r="C408" s="301" t="s">
        <v>388</v>
      </c>
      <c r="D408" s="6" t="s">
        <v>624</v>
      </c>
      <c r="E408" s="6" t="s">
        <v>1333</v>
      </c>
    </row>
    <row r="409" spans="1:5">
      <c r="A409" s="300">
        <v>1431</v>
      </c>
      <c r="B409" s="301" t="s">
        <v>1081</v>
      </c>
      <c r="C409" s="301" t="s">
        <v>389</v>
      </c>
      <c r="D409" s="6" t="s">
        <v>624</v>
      </c>
      <c r="E409" s="6" t="s">
        <v>1333</v>
      </c>
    </row>
    <row r="410" spans="1:5">
      <c r="A410" s="300">
        <v>1432</v>
      </c>
      <c r="B410" s="301" t="s">
        <v>1082</v>
      </c>
      <c r="C410" s="301" t="s">
        <v>390</v>
      </c>
      <c r="D410" s="6" t="s">
        <v>624</v>
      </c>
      <c r="E410" s="6" t="s">
        <v>1333</v>
      </c>
    </row>
    <row r="411" spans="1:5">
      <c r="A411" s="300">
        <v>1434</v>
      </c>
      <c r="B411" s="301" t="s">
        <v>1083</v>
      </c>
      <c r="C411" s="301" t="s">
        <v>391</v>
      </c>
      <c r="D411" s="6" t="s">
        <v>624</v>
      </c>
      <c r="E411" s="6" t="s">
        <v>1333</v>
      </c>
    </row>
    <row r="412" spans="1:5">
      <c r="A412" s="300">
        <v>1435</v>
      </c>
      <c r="B412" s="301" t="s">
        <v>1084</v>
      </c>
      <c r="C412" s="301" t="s">
        <v>392</v>
      </c>
      <c r="D412" s="6" t="s">
        <v>624</v>
      </c>
      <c r="E412" s="6" t="s">
        <v>1333</v>
      </c>
    </row>
    <row r="413" spans="1:5">
      <c r="A413" s="300">
        <v>1501</v>
      </c>
      <c r="B413" s="301" t="s">
        <v>1085</v>
      </c>
      <c r="C413" s="301" t="s">
        <v>393</v>
      </c>
      <c r="D413" s="6" t="s">
        <v>624</v>
      </c>
      <c r="E413" s="6" t="s">
        <v>1333</v>
      </c>
    </row>
    <row r="414" spans="1:5">
      <c r="A414" s="300">
        <v>1502</v>
      </c>
      <c r="B414" s="301" t="s">
        <v>1086</v>
      </c>
      <c r="C414" s="301" t="s">
        <v>394</v>
      </c>
      <c r="D414" s="6" t="s">
        <v>624</v>
      </c>
      <c r="E414" s="6" t="s">
        <v>1333</v>
      </c>
    </row>
    <row r="415" spans="1:5">
      <c r="A415" s="300">
        <v>1503</v>
      </c>
      <c r="B415" s="301" t="s">
        <v>1087</v>
      </c>
      <c r="C415" s="301" t="s">
        <v>395</v>
      </c>
      <c r="D415" s="6" t="s">
        <v>624</v>
      </c>
      <c r="E415" s="6" t="s">
        <v>1333</v>
      </c>
    </row>
    <row r="416" spans="1:5">
      <c r="A416" s="300">
        <v>1504</v>
      </c>
      <c r="B416" s="301" t="s">
        <v>1088</v>
      </c>
      <c r="C416" s="301" t="s">
        <v>396</v>
      </c>
      <c r="D416" s="6" t="s">
        <v>624</v>
      </c>
      <c r="E416" s="6" t="s">
        <v>1333</v>
      </c>
    </row>
    <row r="417" spans="1:5">
      <c r="A417" s="300">
        <v>1505</v>
      </c>
      <c r="B417" s="301" t="s">
        <v>1089</v>
      </c>
      <c r="C417" s="301" t="s">
        <v>397</v>
      </c>
      <c r="D417" s="6" t="s">
        <v>624</v>
      </c>
      <c r="E417" s="6" t="s">
        <v>1333</v>
      </c>
    </row>
    <row r="418" spans="1:5">
      <c r="A418" s="300">
        <v>1506</v>
      </c>
      <c r="B418" s="301" t="s">
        <v>1090</v>
      </c>
      <c r="C418" s="301" t="s">
        <v>398</v>
      </c>
      <c r="D418" s="6" t="s">
        <v>624</v>
      </c>
      <c r="E418" s="6" t="s">
        <v>1333</v>
      </c>
    </row>
    <row r="419" spans="1:5">
      <c r="A419" s="300">
        <v>1507</v>
      </c>
      <c r="B419" s="301" t="s">
        <v>1091</v>
      </c>
      <c r="C419" s="301" t="s">
        <v>399</v>
      </c>
      <c r="D419" s="6" t="s">
        <v>624</v>
      </c>
      <c r="E419" s="6" t="s">
        <v>1333</v>
      </c>
    </row>
    <row r="420" spans="1:5">
      <c r="A420" s="300">
        <v>1508</v>
      </c>
      <c r="B420" s="301" t="s">
        <v>1092</v>
      </c>
      <c r="C420" s="301" t="s">
        <v>400</v>
      </c>
      <c r="D420" s="6" t="s">
        <v>624</v>
      </c>
      <c r="E420" s="6" t="s">
        <v>1333</v>
      </c>
    </row>
    <row r="421" spans="1:5">
      <c r="A421" s="300">
        <v>1509</v>
      </c>
      <c r="B421" s="301" t="s">
        <v>1093</v>
      </c>
      <c r="C421" s="301" t="s">
        <v>401</v>
      </c>
      <c r="D421" s="6" t="s">
        <v>624</v>
      </c>
      <c r="E421" s="6" t="s">
        <v>1333</v>
      </c>
    </row>
    <row r="422" spans="1:5">
      <c r="A422" s="300">
        <v>1510</v>
      </c>
      <c r="B422" s="301" t="s">
        <v>1094</v>
      </c>
      <c r="C422" s="301" t="s">
        <v>402</v>
      </c>
      <c r="D422" s="6" t="s">
        <v>624</v>
      </c>
      <c r="E422" s="6" t="s">
        <v>1333</v>
      </c>
    </row>
    <row r="423" spans="1:5">
      <c r="A423" s="300">
        <v>1511</v>
      </c>
      <c r="B423" s="301" t="s">
        <v>1095</v>
      </c>
      <c r="C423" s="301" t="s">
        <v>403</v>
      </c>
      <c r="D423" s="6" t="s">
        <v>624</v>
      </c>
      <c r="E423" s="6" t="s">
        <v>1333</v>
      </c>
    </row>
    <row r="424" spans="1:5">
      <c r="A424" s="300">
        <v>1512</v>
      </c>
      <c r="B424" s="301" t="s">
        <v>1096</v>
      </c>
      <c r="C424" s="301" t="s">
        <v>404</v>
      </c>
      <c r="D424" s="6" t="s">
        <v>624</v>
      </c>
      <c r="E424" s="6" t="s">
        <v>1333</v>
      </c>
    </row>
    <row r="425" spans="1:5">
      <c r="A425" s="300">
        <v>1513</v>
      </c>
      <c r="B425" s="301" t="s">
        <v>1097</v>
      </c>
      <c r="C425" s="301" t="s">
        <v>405</v>
      </c>
      <c r="D425" s="6" t="s">
        <v>624</v>
      </c>
      <c r="E425" s="6" t="s">
        <v>1333</v>
      </c>
    </row>
    <row r="426" spans="1:5">
      <c r="A426" s="300">
        <v>1514</v>
      </c>
      <c r="B426" s="301" t="s">
        <v>1098</v>
      </c>
      <c r="C426" s="301" t="s">
        <v>406</v>
      </c>
      <c r="D426" s="6" t="s">
        <v>624</v>
      </c>
      <c r="E426" s="6" t="s">
        <v>1333</v>
      </c>
    </row>
    <row r="427" spans="1:5">
      <c r="A427" s="300">
        <v>1515</v>
      </c>
      <c r="B427" s="301" t="s">
        <v>1099</v>
      </c>
      <c r="C427" s="301" t="s">
        <v>407</v>
      </c>
      <c r="D427" s="6" t="s">
        <v>624</v>
      </c>
      <c r="E427" s="6" t="s">
        <v>1333</v>
      </c>
    </row>
    <row r="428" spans="1:5">
      <c r="A428" s="300">
        <v>1516</v>
      </c>
      <c r="B428" s="301" t="s">
        <v>1100</v>
      </c>
      <c r="C428" s="301" t="s">
        <v>408</v>
      </c>
      <c r="D428" s="6" t="s">
        <v>624</v>
      </c>
      <c r="E428" s="6" t="s">
        <v>1333</v>
      </c>
    </row>
    <row r="429" spans="1:5">
      <c r="A429" s="300">
        <v>1517</v>
      </c>
      <c r="B429" s="301" t="s">
        <v>1101</v>
      </c>
      <c r="C429" s="301" t="s">
        <v>409</v>
      </c>
      <c r="D429" s="6" t="s">
        <v>624</v>
      </c>
      <c r="E429" s="6" t="s">
        <v>1333</v>
      </c>
    </row>
    <row r="430" spans="1:5">
      <c r="A430" s="300">
        <v>1518</v>
      </c>
      <c r="B430" s="301" t="s">
        <v>1102</v>
      </c>
      <c r="C430" s="301" t="s">
        <v>410</v>
      </c>
      <c r="D430" s="6" t="s">
        <v>624</v>
      </c>
      <c r="E430" s="6" t="s">
        <v>1333</v>
      </c>
    </row>
    <row r="431" spans="1:5">
      <c r="A431" s="300">
        <v>1519</v>
      </c>
      <c r="B431" s="301" t="s">
        <v>1103</v>
      </c>
      <c r="C431" s="301" t="s">
        <v>411</v>
      </c>
      <c r="D431" s="6" t="s">
        <v>624</v>
      </c>
      <c r="E431" s="6" t="s">
        <v>1333</v>
      </c>
    </row>
    <row r="432" spans="1:5">
      <c r="A432" s="300">
        <v>1520</v>
      </c>
      <c r="B432" s="301" t="s">
        <v>1104</v>
      </c>
      <c r="C432" s="301" t="s">
        <v>412</v>
      </c>
      <c r="D432" s="6" t="s">
        <v>624</v>
      </c>
      <c r="E432" s="6" t="s">
        <v>1333</v>
      </c>
    </row>
    <row r="433" spans="1:5">
      <c r="A433" s="300">
        <v>1521</v>
      </c>
      <c r="B433" s="301" t="s">
        <v>1105</v>
      </c>
      <c r="C433" s="301" t="s">
        <v>413</v>
      </c>
      <c r="D433" s="6" t="s">
        <v>624</v>
      </c>
      <c r="E433" s="6" t="s">
        <v>1333</v>
      </c>
    </row>
    <row r="434" spans="1:5">
      <c r="A434" s="300">
        <v>1522</v>
      </c>
      <c r="B434" s="301" t="s">
        <v>1106</v>
      </c>
      <c r="C434" s="301" t="s">
        <v>414</v>
      </c>
      <c r="D434" s="6" t="s">
        <v>624</v>
      </c>
      <c r="E434" s="6" t="s">
        <v>1333</v>
      </c>
    </row>
    <row r="435" spans="1:5">
      <c r="A435" s="300">
        <v>1523</v>
      </c>
      <c r="B435" s="301" t="s">
        <v>1107</v>
      </c>
      <c r="C435" s="301" t="s">
        <v>415</v>
      </c>
      <c r="D435" s="6" t="s">
        <v>624</v>
      </c>
      <c r="E435" s="6" t="s">
        <v>1333</v>
      </c>
    </row>
    <row r="436" spans="1:5">
      <c r="A436" s="300">
        <v>1524</v>
      </c>
      <c r="B436" s="301" t="s">
        <v>1108</v>
      </c>
      <c r="C436" s="301" t="s">
        <v>416</v>
      </c>
      <c r="D436" s="6" t="s">
        <v>624</v>
      </c>
      <c r="E436" s="6" t="s">
        <v>1333</v>
      </c>
    </row>
    <row r="437" spans="1:5">
      <c r="A437" s="300">
        <v>1525</v>
      </c>
      <c r="B437" s="301" t="s">
        <v>1109</v>
      </c>
      <c r="C437" s="301" t="s">
        <v>417</v>
      </c>
      <c r="D437" s="6" t="s">
        <v>624</v>
      </c>
      <c r="E437" s="6" t="s">
        <v>1333</v>
      </c>
    </row>
    <row r="438" spans="1:5">
      <c r="A438" s="300">
        <v>1526</v>
      </c>
      <c r="B438" s="301" t="s">
        <v>1110</v>
      </c>
      <c r="C438" s="301" t="s">
        <v>418</v>
      </c>
      <c r="D438" s="6" t="s">
        <v>624</v>
      </c>
      <c r="E438" s="6" t="s">
        <v>1333</v>
      </c>
    </row>
    <row r="439" spans="1:5">
      <c r="A439" s="300">
        <v>1527</v>
      </c>
      <c r="B439" s="301" t="s">
        <v>1111</v>
      </c>
      <c r="C439" s="301" t="s">
        <v>419</v>
      </c>
      <c r="D439" s="6" t="s">
        <v>624</v>
      </c>
      <c r="E439" s="6" t="s">
        <v>1333</v>
      </c>
    </row>
    <row r="440" spans="1:5">
      <c r="A440" s="300">
        <v>1528</v>
      </c>
      <c r="B440" s="301" t="s">
        <v>1112</v>
      </c>
      <c r="C440" s="301" t="s">
        <v>420</v>
      </c>
      <c r="D440" s="6" t="s">
        <v>624</v>
      </c>
      <c r="E440" s="6" t="s">
        <v>1333</v>
      </c>
    </row>
    <row r="441" spans="1:5">
      <c r="A441" s="300">
        <v>1529</v>
      </c>
      <c r="B441" s="301" t="s">
        <v>1113</v>
      </c>
      <c r="C441" s="301" t="s">
        <v>421</v>
      </c>
      <c r="D441" s="6" t="s">
        <v>624</v>
      </c>
      <c r="E441" s="6" t="s">
        <v>1333</v>
      </c>
    </row>
    <row r="442" spans="1:5">
      <c r="A442" s="300">
        <v>1530</v>
      </c>
      <c r="B442" s="301" t="s">
        <v>1114</v>
      </c>
      <c r="C442" s="301" t="s">
        <v>422</v>
      </c>
      <c r="D442" s="6" t="s">
        <v>624</v>
      </c>
      <c r="E442" s="6" t="s">
        <v>1333</v>
      </c>
    </row>
    <row r="443" spans="1:5">
      <c r="A443" s="300">
        <v>1531</v>
      </c>
      <c r="B443" s="301" t="s">
        <v>1115</v>
      </c>
      <c r="C443" s="301" t="s">
        <v>423</v>
      </c>
      <c r="D443" s="6" t="s">
        <v>624</v>
      </c>
      <c r="E443" s="6" t="s">
        <v>1333</v>
      </c>
    </row>
    <row r="444" spans="1:5">
      <c r="A444" s="300">
        <v>1532</v>
      </c>
      <c r="B444" s="301" t="s">
        <v>1116</v>
      </c>
      <c r="C444" s="301" t="s">
        <v>424</v>
      </c>
      <c r="D444" s="6" t="s">
        <v>624</v>
      </c>
      <c r="E444" s="6" t="s">
        <v>1333</v>
      </c>
    </row>
    <row r="445" spans="1:5">
      <c r="A445" s="300">
        <v>1533</v>
      </c>
      <c r="B445" s="301" t="s">
        <v>1117</v>
      </c>
      <c r="C445" s="301" t="s">
        <v>425</v>
      </c>
      <c r="D445" s="6" t="s">
        <v>624</v>
      </c>
      <c r="E445" s="6" t="s">
        <v>1333</v>
      </c>
    </row>
    <row r="446" spans="1:5">
      <c r="A446" s="300">
        <v>1534</v>
      </c>
      <c r="B446" s="301" t="s">
        <v>1118</v>
      </c>
      <c r="C446" s="301" t="s">
        <v>426</v>
      </c>
      <c r="D446" s="6" t="s">
        <v>624</v>
      </c>
      <c r="E446" s="6" t="s">
        <v>1333</v>
      </c>
    </row>
    <row r="447" spans="1:5">
      <c r="A447" s="300">
        <v>1535</v>
      </c>
      <c r="B447" s="301" t="s">
        <v>1119</v>
      </c>
      <c r="C447" s="301" t="s">
        <v>427</v>
      </c>
      <c r="D447" s="6" t="s">
        <v>624</v>
      </c>
      <c r="E447" s="6" t="s">
        <v>1333</v>
      </c>
    </row>
    <row r="448" spans="1:5">
      <c r="A448" s="300">
        <v>1536</v>
      </c>
      <c r="B448" s="301" t="s">
        <v>1120</v>
      </c>
      <c r="C448" s="301" t="s">
        <v>428</v>
      </c>
      <c r="D448" s="6" t="s">
        <v>624</v>
      </c>
      <c r="E448" s="6" t="s">
        <v>1333</v>
      </c>
    </row>
    <row r="449" spans="1:5">
      <c r="A449" s="300">
        <v>1537</v>
      </c>
      <c r="B449" s="301" t="s">
        <v>1121</v>
      </c>
      <c r="C449" s="301" t="s">
        <v>429</v>
      </c>
      <c r="D449" s="6" t="s">
        <v>624</v>
      </c>
      <c r="E449" s="6" t="s">
        <v>1333</v>
      </c>
    </row>
    <row r="450" spans="1:5">
      <c r="A450" s="300">
        <v>1538</v>
      </c>
      <c r="B450" s="301" t="s">
        <v>1122</v>
      </c>
      <c r="C450" s="301" t="s">
        <v>430</v>
      </c>
      <c r="D450" s="6" t="s">
        <v>624</v>
      </c>
      <c r="E450" s="6" t="s">
        <v>1333</v>
      </c>
    </row>
    <row r="451" spans="1:5">
      <c r="A451" s="300">
        <v>1539</v>
      </c>
      <c r="B451" s="301" t="s">
        <v>1123</v>
      </c>
      <c r="C451" s="301" t="s">
        <v>431</v>
      </c>
      <c r="D451" s="6" t="s">
        <v>624</v>
      </c>
      <c r="E451" s="6" t="s">
        <v>1333</v>
      </c>
    </row>
    <row r="452" spans="1:5">
      <c r="A452" s="300">
        <v>1540</v>
      </c>
      <c r="B452" s="301" t="s">
        <v>1124</v>
      </c>
      <c r="C452" s="301" t="s">
        <v>1248</v>
      </c>
      <c r="D452" s="6" t="s">
        <v>624</v>
      </c>
      <c r="E452" s="6" t="s">
        <v>1333</v>
      </c>
    </row>
    <row r="453" spans="1:5">
      <c r="A453" s="300">
        <v>1601</v>
      </c>
      <c r="B453" s="301" t="s">
        <v>1125</v>
      </c>
      <c r="C453" s="301" t="s">
        <v>432</v>
      </c>
      <c r="D453" s="6" t="s">
        <v>624</v>
      </c>
      <c r="E453" s="6" t="s">
        <v>1333</v>
      </c>
    </row>
    <row r="454" spans="1:5">
      <c r="A454" s="300">
        <v>1602</v>
      </c>
      <c r="B454" s="301" t="s">
        <v>1126</v>
      </c>
      <c r="C454" s="301" t="s">
        <v>433</v>
      </c>
      <c r="D454" s="6" t="s">
        <v>624</v>
      </c>
      <c r="E454" s="6" t="s">
        <v>1333</v>
      </c>
    </row>
    <row r="455" spans="1:5">
      <c r="A455" s="300">
        <v>1603</v>
      </c>
      <c r="B455" s="301" t="s">
        <v>1127</v>
      </c>
      <c r="C455" s="301" t="s">
        <v>434</v>
      </c>
      <c r="D455" s="6" t="s">
        <v>624</v>
      </c>
      <c r="E455" s="6" t="s">
        <v>1333</v>
      </c>
    </row>
    <row r="456" spans="1:5">
      <c r="A456" s="300">
        <v>1604</v>
      </c>
      <c r="B456" s="301" t="s">
        <v>1128</v>
      </c>
      <c r="C456" s="301" t="s">
        <v>435</v>
      </c>
      <c r="D456" s="6" t="s">
        <v>624</v>
      </c>
      <c r="E456" s="6" t="s">
        <v>1333</v>
      </c>
    </row>
    <row r="457" spans="1:5">
      <c r="A457" s="300">
        <v>1605</v>
      </c>
      <c r="B457" s="301" t="s">
        <v>1129</v>
      </c>
      <c r="C457" s="301" t="s">
        <v>436</v>
      </c>
      <c r="D457" s="6" t="s">
        <v>624</v>
      </c>
      <c r="E457" s="6" t="s">
        <v>1333</v>
      </c>
    </row>
    <row r="458" spans="1:5">
      <c r="A458" s="300">
        <v>1606</v>
      </c>
      <c r="B458" s="301" t="s">
        <v>1130</v>
      </c>
      <c r="C458" s="301" t="s">
        <v>437</v>
      </c>
      <c r="D458" s="6" t="s">
        <v>624</v>
      </c>
      <c r="E458" s="6" t="s">
        <v>1333</v>
      </c>
    </row>
    <row r="459" spans="1:5">
      <c r="A459" s="300">
        <v>1607</v>
      </c>
      <c r="B459" s="301" t="s">
        <v>1131</v>
      </c>
      <c r="C459" s="301" t="s">
        <v>438</v>
      </c>
      <c r="D459" s="6" t="s">
        <v>624</v>
      </c>
      <c r="E459" s="6" t="s">
        <v>1333</v>
      </c>
    </row>
    <row r="460" spans="1:5">
      <c r="A460" s="300">
        <v>1608</v>
      </c>
      <c r="B460" s="301" t="s">
        <v>1132</v>
      </c>
      <c r="C460" s="301" t="s">
        <v>439</v>
      </c>
      <c r="D460" s="6" t="s">
        <v>624</v>
      </c>
      <c r="E460" s="6" t="s">
        <v>1333</v>
      </c>
    </row>
    <row r="461" spans="1:5">
      <c r="A461" s="300">
        <v>1609</v>
      </c>
      <c r="B461" s="301" t="s">
        <v>1133</v>
      </c>
      <c r="C461" s="301" t="s">
        <v>440</v>
      </c>
      <c r="D461" s="6" t="s">
        <v>624</v>
      </c>
      <c r="E461" s="6" t="s">
        <v>1333</v>
      </c>
    </row>
    <row r="462" spans="1:5">
      <c r="A462" s="300">
        <v>1610</v>
      </c>
      <c r="B462" s="301" t="s">
        <v>1134</v>
      </c>
      <c r="C462" s="301" t="s">
        <v>1377</v>
      </c>
      <c r="D462" s="6" t="s">
        <v>624</v>
      </c>
      <c r="E462" s="6" t="s">
        <v>1333</v>
      </c>
    </row>
    <row r="463" spans="1:5">
      <c r="A463" s="300">
        <v>1611</v>
      </c>
      <c r="B463" s="301" t="s">
        <v>1135</v>
      </c>
      <c r="C463" s="301" t="s">
        <v>441</v>
      </c>
      <c r="D463" s="6" t="s">
        <v>624</v>
      </c>
      <c r="E463" s="6" t="s">
        <v>1333</v>
      </c>
    </row>
    <row r="464" spans="1:5">
      <c r="A464" s="300">
        <v>1701</v>
      </c>
      <c r="B464" s="301" t="s">
        <v>1136</v>
      </c>
      <c r="C464" s="301" t="s">
        <v>1378</v>
      </c>
      <c r="D464" s="6" t="s">
        <v>624</v>
      </c>
      <c r="E464" s="6" t="s">
        <v>1333</v>
      </c>
    </row>
    <row r="465" spans="1:5">
      <c r="A465" s="300">
        <v>1702</v>
      </c>
      <c r="B465" s="301" t="s">
        <v>1137</v>
      </c>
      <c r="C465" s="301" t="s">
        <v>442</v>
      </c>
      <c r="D465" s="6" t="s">
        <v>624</v>
      </c>
      <c r="E465" s="6" t="s">
        <v>1333</v>
      </c>
    </row>
    <row r="466" spans="1:5">
      <c r="A466" s="300">
        <v>1703</v>
      </c>
      <c r="B466" s="301" t="s">
        <v>1138</v>
      </c>
      <c r="C466" s="301" t="s">
        <v>443</v>
      </c>
      <c r="D466" s="6" t="s">
        <v>624</v>
      </c>
      <c r="E466" s="6" t="s">
        <v>1333</v>
      </c>
    </row>
    <row r="467" spans="1:5">
      <c r="A467" s="300">
        <v>1704</v>
      </c>
      <c r="B467" s="301" t="s">
        <v>1139</v>
      </c>
      <c r="C467" s="301" t="s">
        <v>1379</v>
      </c>
      <c r="D467" s="6" t="s">
        <v>624</v>
      </c>
      <c r="E467" s="6" t="s">
        <v>1333</v>
      </c>
    </row>
    <row r="468" spans="1:5">
      <c r="A468" s="300">
        <v>1705</v>
      </c>
      <c r="B468" s="301" t="s">
        <v>1140</v>
      </c>
      <c r="C468" s="301" t="s">
        <v>1380</v>
      </c>
      <c r="D468" s="6" t="s">
        <v>624</v>
      </c>
      <c r="E468" s="6" t="s">
        <v>1333</v>
      </c>
    </row>
    <row r="469" spans="1:5">
      <c r="A469" s="300">
        <v>1706</v>
      </c>
      <c r="B469" s="301" t="s">
        <v>1141</v>
      </c>
      <c r="C469" s="301" t="s">
        <v>444</v>
      </c>
      <c r="D469" s="6" t="s">
        <v>624</v>
      </c>
      <c r="E469" s="6" t="s">
        <v>1333</v>
      </c>
    </row>
    <row r="470" spans="1:5">
      <c r="A470" s="300">
        <v>1707</v>
      </c>
      <c r="B470" s="301" t="s">
        <v>1142</v>
      </c>
      <c r="C470" s="301" t="s">
        <v>445</v>
      </c>
      <c r="D470" s="6" t="s">
        <v>624</v>
      </c>
      <c r="E470" s="6" t="s">
        <v>1333</v>
      </c>
    </row>
    <row r="471" spans="1:5">
      <c r="A471" s="300">
        <v>1708</v>
      </c>
      <c r="B471" s="301" t="s">
        <v>1143</v>
      </c>
      <c r="C471" s="301" t="s">
        <v>446</v>
      </c>
      <c r="D471" s="6" t="s">
        <v>624</v>
      </c>
      <c r="E471" s="6" t="s">
        <v>1333</v>
      </c>
    </row>
    <row r="472" spans="1:5">
      <c r="A472" s="300">
        <v>1709</v>
      </c>
      <c r="B472" s="301" t="s">
        <v>1144</v>
      </c>
      <c r="C472" s="301" t="s">
        <v>447</v>
      </c>
      <c r="D472" s="6" t="s">
        <v>624</v>
      </c>
      <c r="E472" s="6" t="s">
        <v>1333</v>
      </c>
    </row>
    <row r="473" spans="1:5">
      <c r="A473" s="300">
        <v>1710</v>
      </c>
      <c r="B473" s="301" t="s">
        <v>1145</v>
      </c>
      <c r="C473" s="301" t="s">
        <v>448</v>
      </c>
      <c r="D473" s="6" t="s">
        <v>624</v>
      </c>
      <c r="E473" s="6" t="s">
        <v>1333</v>
      </c>
    </row>
    <row r="474" spans="1:5">
      <c r="A474" s="300">
        <v>1711</v>
      </c>
      <c r="B474" s="301" t="s">
        <v>1146</v>
      </c>
      <c r="C474" s="301" t="s">
        <v>449</v>
      </c>
      <c r="D474" s="6" t="s">
        <v>624</v>
      </c>
      <c r="E474" s="6" t="s">
        <v>1333</v>
      </c>
    </row>
    <row r="475" spans="1:5">
      <c r="A475" s="300">
        <v>1712</v>
      </c>
      <c r="B475" s="301" t="s">
        <v>1147</v>
      </c>
      <c r="C475" s="301" t="s">
        <v>450</v>
      </c>
      <c r="D475" s="6" t="s">
        <v>624</v>
      </c>
      <c r="E475" s="6" t="s">
        <v>1333</v>
      </c>
    </row>
    <row r="476" spans="1:5">
      <c r="A476" s="300">
        <v>1713</v>
      </c>
      <c r="B476" s="301" t="s">
        <v>1148</v>
      </c>
      <c r="C476" s="301" t="s">
        <v>451</v>
      </c>
      <c r="D476" s="6" t="s">
        <v>624</v>
      </c>
      <c r="E476" s="6" t="s">
        <v>1333</v>
      </c>
    </row>
    <row r="477" spans="1:5">
      <c r="A477" s="300">
        <v>1714</v>
      </c>
      <c r="B477" s="301" t="s">
        <v>1149</v>
      </c>
      <c r="C477" s="301" t="s">
        <v>452</v>
      </c>
      <c r="D477" s="6" t="s">
        <v>624</v>
      </c>
      <c r="E477" s="6" t="s">
        <v>1333</v>
      </c>
    </row>
    <row r="478" spans="1:5">
      <c r="A478" s="300">
        <v>1715</v>
      </c>
      <c r="B478" s="301" t="s">
        <v>1150</v>
      </c>
      <c r="C478" s="301" t="s">
        <v>453</v>
      </c>
      <c r="D478" s="6" t="s">
        <v>624</v>
      </c>
      <c r="E478" s="6" t="s">
        <v>1333</v>
      </c>
    </row>
    <row r="479" spans="1:5">
      <c r="A479" s="300">
        <v>1716</v>
      </c>
      <c r="B479" s="301" t="s">
        <v>1151</v>
      </c>
      <c r="C479" s="301" t="s">
        <v>454</v>
      </c>
      <c r="D479" s="6" t="s">
        <v>624</v>
      </c>
      <c r="E479" s="6" t="s">
        <v>1333</v>
      </c>
    </row>
    <row r="480" spans="1:5">
      <c r="A480" s="300">
        <v>1717</v>
      </c>
      <c r="B480" s="301" t="s">
        <v>1152</v>
      </c>
      <c r="C480" s="301" t="s">
        <v>455</v>
      </c>
      <c r="D480" s="6" t="s">
        <v>624</v>
      </c>
      <c r="E480" s="6" t="s">
        <v>1333</v>
      </c>
    </row>
    <row r="481" spans="1:5">
      <c r="A481" s="300">
        <v>1718</v>
      </c>
      <c r="B481" s="301" t="s">
        <v>1153</v>
      </c>
      <c r="C481" s="301" t="s">
        <v>456</v>
      </c>
      <c r="D481" s="6" t="s">
        <v>624</v>
      </c>
      <c r="E481" s="6" t="s">
        <v>1333</v>
      </c>
    </row>
    <row r="482" spans="1:5">
      <c r="A482" s="300">
        <v>1720</v>
      </c>
      <c r="B482" s="301" t="s">
        <v>1154</v>
      </c>
      <c r="C482" s="301" t="s">
        <v>457</v>
      </c>
      <c r="D482" s="6" t="s">
        <v>624</v>
      </c>
      <c r="E482" s="6" t="s">
        <v>1333</v>
      </c>
    </row>
    <row r="483" spans="1:5">
      <c r="A483" s="300">
        <v>1721</v>
      </c>
      <c r="B483" s="301" t="s">
        <v>1155</v>
      </c>
      <c r="C483" s="301" t="s">
        <v>458</v>
      </c>
      <c r="D483" s="6" t="s">
        <v>624</v>
      </c>
      <c r="E483" s="6" t="s">
        <v>1333</v>
      </c>
    </row>
    <row r="484" spans="1:5">
      <c r="A484" s="300">
        <v>1722</v>
      </c>
      <c r="B484" s="301" t="s">
        <v>1156</v>
      </c>
      <c r="C484" s="301" t="s">
        <v>459</v>
      </c>
      <c r="D484" s="6" t="s">
        <v>624</v>
      </c>
      <c r="E484" s="6" t="s">
        <v>1333</v>
      </c>
    </row>
    <row r="485" spans="1:5">
      <c r="A485" s="300">
        <v>1723</v>
      </c>
      <c r="B485" s="301" t="s">
        <v>1157</v>
      </c>
      <c r="C485" s="301" t="s">
        <v>460</v>
      </c>
      <c r="D485" s="6" t="s">
        <v>624</v>
      </c>
      <c r="E485" s="6" t="s">
        <v>1333</v>
      </c>
    </row>
    <row r="486" spans="1:5">
      <c r="A486" s="300">
        <v>1724</v>
      </c>
      <c r="B486" s="301" t="s">
        <v>1158</v>
      </c>
      <c r="C486" s="301" t="s">
        <v>461</v>
      </c>
      <c r="D486" s="6" t="s">
        <v>624</v>
      </c>
      <c r="E486" s="6" t="s">
        <v>1333</v>
      </c>
    </row>
    <row r="487" spans="1:5">
      <c r="A487" s="300">
        <v>1725</v>
      </c>
      <c r="B487" s="301" t="s">
        <v>1159</v>
      </c>
      <c r="C487" s="301" t="s">
        <v>462</v>
      </c>
      <c r="D487" s="6" t="s">
        <v>624</v>
      </c>
      <c r="E487" s="6" t="s">
        <v>1333</v>
      </c>
    </row>
    <row r="488" spans="1:5">
      <c r="A488" s="300">
        <v>1726</v>
      </c>
      <c r="B488" s="301" t="s">
        <v>1160</v>
      </c>
      <c r="C488" s="301" t="s">
        <v>463</v>
      </c>
      <c r="D488" s="6" t="s">
        <v>624</v>
      </c>
      <c r="E488" s="6" t="s">
        <v>1333</v>
      </c>
    </row>
    <row r="489" spans="1:5">
      <c r="A489" s="300">
        <v>1727</v>
      </c>
      <c r="B489" s="301" t="s">
        <v>1161</v>
      </c>
      <c r="C489" s="301" t="s">
        <v>464</v>
      </c>
      <c r="D489" s="6" t="s">
        <v>624</v>
      </c>
      <c r="E489" s="6" t="s">
        <v>1333</v>
      </c>
    </row>
    <row r="490" spans="1:5">
      <c r="A490" s="300">
        <v>1728</v>
      </c>
      <c r="B490" s="301" t="s">
        <v>1162</v>
      </c>
      <c r="C490" s="301" t="s">
        <v>465</v>
      </c>
      <c r="D490" s="6" t="s">
        <v>624</v>
      </c>
      <c r="E490" s="6" t="s">
        <v>1333</v>
      </c>
    </row>
    <row r="491" spans="1:5">
      <c r="A491" s="300">
        <v>1729</v>
      </c>
      <c r="B491" s="301" t="s">
        <v>1163</v>
      </c>
      <c r="C491" s="301" t="s">
        <v>466</v>
      </c>
      <c r="D491" s="6" t="s">
        <v>624</v>
      </c>
      <c r="E491" s="6" t="s">
        <v>1333</v>
      </c>
    </row>
    <row r="492" spans="1:5">
      <c r="A492" s="300">
        <v>1730</v>
      </c>
      <c r="B492" s="301" t="s">
        <v>1164</v>
      </c>
      <c r="C492" s="301" t="s">
        <v>467</v>
      </c>
      <c r="D492" s="6" t="s">
        <v>624</v>
      </c>
      <c r="E492" s="6" t="s">
        <v>1333</v>
      </c>
    </row>
    <row r="493" spans="1:5">
      <c r="A493" s="300">
        <v>1731</v>
      </c>
      <c r="B493" s="301" t="s">
        <v>1165</v>
      </c>
      <c r="C493" s="301" t="s">
        <v>468</v>
      </c>
      <c r="D493" s="6" t="s">
        <v>624</v>
      </c>
      <c r="E493" s="6" t="s">
        <v>1333</v>
      </c>
    </row>
    <row r="494" spans="1:5">
      <c r="A494" s="300">
        <v>1732</v>
      </c>
      <c r="B494" s="301" t="s">
        <v>1166</v>
      </c>
      <c r="C494" s="301" t="s">
        <v>469</v>
      </c>
      <c r="D494" s="6" t="s">
        <v>624</v>
      </c>
      <c r="E494" s="6" t="s">
        <v>1333</v>
      </c>
    </row>
    <row r="495" spans="1:5">
      <c r="A495" s="300">
        <v>1733</v>
      </c>
      <c r="B495" s="301" t="s">
        <v>1167</v>
      </c>
      <c r="C495" s="301" t="s">
        <v>470</v>
      </c>
      <c r="D495" s="6" t="s">
        <v>624</v>
      </c>
      <c r="E495" s="6" t="s">
        <v>1333</v>
      </c>
    </row>
    <row r="496" spans="1:5">
      <c r="A496" s="300">
        <v>1734</v>
      </c>
      <c r="B496" s="301" t="s">
        <v>1168</v>
      </c>
      <c r="C496" s="301" t="s">
        <v>471</v>
      </c>
      <c r="D496" s="6" t="s">
        <v>624</v>
      </c>
      <c r="E496" s="6" t="s">
        <v>1333</v>
      </c>
    </row>
    <row r="497" spans="1:5">
      <c r="A497" s="300">
        <v>1735</v>
      </c>
      <c r="B497" s="301" t="s">
        <v>1169</v>
      </c>
      <c r="C497" s="301" t="s">
        <v>472</v>
      </c>
      <c r="D497" s="6" t="s">
        <v>624</v>
      </c>
      <c r="E497" s="6" t="s">
        <v>1333</v>
      </c>
    </row>
    <row r="498" spans="1:5">
      <c r="A498" s="300">
        <v>1736</v>
      </c>
      <c r="B498" s="301" t="s">
        <v>1170</v>
      </c>
      <c r="C498" s="301" t="s">
        <v>473</v>
      </c>
      <c r="D498" s="6" t="s">
        <v>624</v>
      </c>
      <c r="E498" s="6" t="s">
        <v>1333</v>
      </c>
    </row>
    <row r="499" spans="1:5">
      <c r="A499" s="300">
        <v>1737</v>
      </c>
      <c r="B499" s="301" t="s">
        <v>1171</v>
      </c>
      <c r="C499" s="301" t="s">
        <v>474</v>
      </c>
      <c r="D499" s="6" t="s">
        <v>624</v>
      </c>
      <c r="E499" s="6" t="s">
        <v>1333</v>
      </c>
    </row>
    <row r="500" spans="1:5">
      <c r="A500" s="300">
        <v>1738</v>
      </c>
      <c r="B500" s="301" t="s">
        <v>1172</v>
      </c>
      <c r="C500" s="301" t="s">
        <v>475</v>
      </c>
      <c r="D500" s="6" t="s">
        <v>624</v>
      </c>
      <c r="E500" s="6" t="s">
        <v>1333</v>
      </c>
    </row>
    <row r="501" spans="1:5">
      <c r="A501" s="300">
        <v>1739</v>
      </c>
      <c r="B501" s="301" t="s">
        <v>1173</v>
      </c>
      <c r="C501" s="301" t="s">
        <v>476</v>
      </c>
      <c r="D501" s="6" t="s">
        <v>624</v>
      </c>
      <c r="E501" s="6" t="s">
        <v>1333</v>
      </c>
    </row>
    <row r="502" spans="1:5">
      <c r="A502" s="300">
        <v>1740</v>
      </c>
      <c r="B502" s="301" t="s">
        <v>1174</v>
      </c>
      <c r="C502" s="301" t="s">
        <v>477</v>
      </c>
      <c r="D502" s="6" t="s">
        <v>624</v>
      </c>
      <c r="E502" s="6" t="s">
        <v>1333</v>
      </c>
    </row>
    <row r="503" spans="1:5">
      <c r="A503" s="300">
        <v>1741</v>
      </c>
      <c r="B503" s="301" t="s">
        <v>1175</v>
      </c>
      <c r="C503" s="301" t="s">
        <v>478</v>
      </c>
      <c r="D503" s="6" t="s">
        <v>624</v>
      </c>
      <c r="E503" s="6" t="s">
        <v>1333</v>
      </c>
    </row>
    <row r="504" spans="1:5">
      <c r="A504" s="300">
        <v>1742</v>
      </c>
      <c r="B504" s="301" t="s">
        <v>1176</v>
      </c>
      <c r="C504" s="301" t="s">
        <v>479</v>
      </c>
      <c r="D504" s="6" t="s">
        <v>624</v>
      </c>
      <c r="E504" s="6" t="s">
        <v>1333</v>
      </c>
    </row>
    <row r="505" spans="1:5">
      <c r="A505" s="300">
        <v>1743</v>
      </c>
      <c r="B505" s="301" t="s">
        <v>1177</v>
      </c>
      <c r="C505" s="301" t="s">
        <v>480</v>
      </c>
      <c r="D505" s="6" t="s">
        <v>624</v>
      </c>
      <c r="E505" s="6" t="s">
        <v>1333</v>
      </c>
    </row>
    <row r="506" spans="1:5">
      <c r="A506" s="300">
        <v>1744</v>
      </c>
      <c r="B506" s="301" t="s">
        <v>1178</v>
      </c>
      <c r="C506" s="301" t="s">
        <v>481</v>
      </c>
      <c r="D506" s="6" t="s">
        <v>624</v>
      </c>
      <c r="E506" s="6" t="s">
        <v>1333</v>
      </c>
    </row>
    <row r="507" spans="1:5">
      <c r="A507" s="300">
        <v>1745</v>
      </c>
      <c r="B507" s="301" t="s">
        <v>1179</v>
      </c>
      <c r="C507" s="301" t="s">
        <v>482</v>
      </c>
      <c r="D507" s="6" t="s">
        <v>624</v>
      </c>
      <c r="E507" s="6" t="s">
        <v>1333</v>
      </c>
    </row>
    <row r="508" spans="1:5">
      <c r="A508" s="300">
        <v>1746</v>
      </c>
      <c r="B508" s="301" t="s">
        <v>1180</v>
      </c>
      <c r="C508" s="301" t="s">
        <v>483</v>
      </c>
      <c r="D508" s="6" t="s">
        <v>624</v>
      </c>
      <c r="E508" s="6" t="s">
        <v>1333</v>
      </c>
    </row>
    <row r="509" spans="1:5">
      <c r="A509" s="300">
        <v>1747</v>
      </c>
      <c r="B509" s="301" t="s">
        <v>1134</v>
      </c>
      <c r="C509" s="301" t="s">
        <v>1377</v>
      </c>
      <c r="D509" s="6" t="s">
        <v>624</v>
      </c>
      <c r="E509" s="6" t="s">
        <v>1333</v>
      </c>
    </row>
    <row r="510" spans="1:5">
      <c r="A510" s="300">
        <v>1748</v>
      </c>
      <c r="B510" s="301" t="s">
        <v>1181</v>
      </c>
      <c r="C510" s="301" t="s">
        <v>484</v>
      </c>
      <c r="D510" s="6" t="s">
        <v>624</v>
      </c>
      <c r="E510" s="6" t="s">
        <v>1333</v>
      </c>
    </row>
    <row r="511" spans="1:5">
      <c r="A511" s="300">
        <v>1749</v>
      </c>
      <c r="B511" s="301" t="s">
        <v>1182</v>
      </c>
      <c r="C511" s="301" t="s">
        <v>485</v>
      </c>
      <c r="D511" s="6" t="s">
        <v>624</v>
      </c>
      <c r="E511" s="6" t="s">
        <v>1333</v>
      </c>
    </row>
    <row r="512" spans="1:5">
      <c r="A512" s="300">
        <v>1750</v>
      </c>
      <c r="B512" s="301" t="s">
        <v>1183</v>
      </c>
      <c r="C512" s="301" t="s">
        <v>486</v>
      </c>
      <c r="D512" s="6" t="s">
        <v>624</v>
      </c>
      <c r="E512" s="6" t="s">
        <v>1333</v>
      </c>
    </row>
    <row r="513" spans="1:5">
      <c r="A513" s="300">
        <v>1751</v>
      </c>
      <c r="B513" s="301" t="s">
        <v>1184</v>
      </c>
      <c r="C513" s="301" t="s">
        <v>487</v>
      </c>
      <c r="D513" s="6" t="s">
        <v>624</v>
      </c>
      <c r="E513" s="6" t="s">
        <v>1333</v>
      </c>
    </row>
    <row r="514" spans="1:5">
      <c r="A514" s="300">
        <v>1752</v>
      </c>
      <c r="B514" s="301" t="s">
        <v>1185</v>
      </c>
      <c r="C514" s="301" t="s">
        <v>488</v>
      </c>
      <c r="D514" s="6" t="s">
        <v>624</v>
      </c>
      <c r="E514" s="6" t="s">
        <v>1333</v>
      </c>
    </row>
    <row r="515" spans="1:5">
      <c r="A515" s="300">
        <v>1753</v>
      </c>
      <c r="B515" s="301" t="s">
        <v>1186</v>
      </c>
      <c r="C515" s="301" t="s">
        <v>489</v>
      </c>
      <c r="D515" s="6" t="s">
        <v>624</v>
      </c>
      <c r="E515" s="6" t="s">
        <v>1333</v>
      </c>
    </row>
    <row r="516" spans="1:5">
      <c r="A516" s="300">
        <v>1754</v>
      </c>
      <c r="B516" s="301" t="s">
        <v>1187</v>
      </c>
      <c r="C516" s="301" t="s">
        <v>490</v>
      </c>
      <c r="D516" s="6" t="s">
        <v>624</v>
      </c>
      <c r="E516" s="6" t="s">
        <v>1333</v>
      </c>
    </row>
    <row r="517" spans="1:5">
      <c r="A517" s="300">
        <v>1755</v>
      </c>
      <c r="B517" s="301" t="s">
        <v>1188</v>
      </c>
      <c r="C517" s="301" t="s">
        <v>491</v>
      </c>
      <c r="D517" s="6" t="s">
        <v>624</v>
      </c>
      <c r="E517" s="6" t="s">
        <v>1333</v>
      </c>
    </row>
    <row r="518" spans="1:5">
      <c r="A518" s="300">
        <v>1756</v>
      </c>
      <c r="B518" s="301" t="s">
        <v>1189</v>
      </c>
      <c r="C518" s="301" t="s">
        <v>492</v>
      </c>
      <c r="D518" s="6" t="s">
        <v>624</v>
      </c>
      <c r="E518" s="6" t="s">
        <v>1333</v>
      </c>
    </row>
    <row r="519" spans="1:5">
      <c r="A519" s="300">
        <v>1801</v>
      </c>
      <c r="B519" s="301" t="s">
        <v>1190</v>
      </c>
      <c r="C519" s="301" t="s">
        <v>493</v>
      </c>
      <c r="D519" s="6" t="s">
        <v>624</v>
      </c>
      <c r="E519" s="6" t="s">
        <v>1333</v>
      </c>
    </row>
    <row r="520" spans="1:5">
      <c r="A520" s="300">
        <v>1802</v>
      </c>
      <c r="B520" s="301" t="s">
        <v>1172</v>
      </c>
      <c r="C520" s="301" t="s">
        <v>475</v>
      </c>
      <c r="D520" s="6" t="s">
        <v>624</v>
      </c>
      <c r="E520" s="6" t="s">
        <v>1333</v>
      </c>
    </row>
    <row r="521" spans="1:5">
      <c r="A521" s="300">
        <v>1803</v>
      </c>
      <c r="B521" s="301" t="s">
        <v>1191</v>
      </c>
      <c r="C521" s="301" t="s">
        <v>494</v>
      </c>
      <c r="D521" s="6" t="s">
        <v>624</v>
      </c>
      <c r="E521" s="6" t="s">
        <v>1333</v>
      </c>
    </row>
    <row r="522" spans="1:5">
      <c r="A522" s="300">
        <v>1805</v>
      </c>
      <c r="B522" s="301" t="s">
        <v>1192</v>
      </c>
      <c r="C522" s="301" t="s">
        <v>495</v>
      </c>
      <c r="D522" s="6" t="s">
        <v>624</v>
      </c>
      <c r="E522" s="6" t="s">
        <v>1333</v>
      </c>
    </row>
    <row r="523" spans="1:5">
      <c r="A523" s="300">
        <v>1806</v>
      </c>
      <c r="B523" s="301" t="s">
        <v>1193</v>
      </c>
      <c r="C523" s="301" t="s">
        <v>496</v>
      </c>
      <c r="D523" s="6" t="s">
        <v>624</v>
      </c>
      <c r="E523" s="6" t="s">
        <v>1333</v>
      </c>
    </row>
    <row r="524" spans="1:5">
      <c r="A524" s="300">
        <v>1807</v>
      </c>
      <c r="B524" s="301" t="s">
        <v>1194</v>
      </c>
      <c r="C524" s="301" t="s">
        <v>497</v>
      </c>
      <c r="D524" s="6" t="s">
        <v>624</v>
      </c>
      <c r="E524" s="6" t="s">
        <v>1333</v>
      </c>
    </row>
    <row r="525" spans="1:5">
      <c r="A525" s="300">
        <v>1808</v>
      </c>
      <c r="B525" s="301" t="s">
        <v>1195</v>
      </c>
      <c r="C525" s="301" t="s">
        <v>498</v>
      </c>
      <c r="D525" s="6" t="s">
        <v>624</v>
      </c>
      <c r="E525" s="6" t="s">
        <v>1333</v>
      </c>
    </row>
    <row r="526" spans="1:5">
      <c r="A526" s="300">
        <v>1809</v>
      </c>
      <c r="B526" s="301" t="s">
        <v>1196</v>
      </c>
      <c r="C526" s="301" t="s">
        <v>499</v>
      </c>
      <c r="D526" s="6" t="s">
        <v>624</v>
      </c>
      <c r="E526" s="6" t="s">
        <v>1333</v>
      </c>
    </row>
    <row r="527" spans="1:5">
      <c r="A527" s="300">
        <v>1810</v>
      </c>
      <c r="B527" s="301" t="s">
        <v>1197</v>
      </c>
      <c r="C527" s="301" t="s">
        <v>500</v>
      </c>
      <c r="D527" s="6" t="s">
        <v>624</v>
      </c>
      <c r="E527" s="6" t="s">
        <v>1333</v>
      </c>
    </row>
    <row r="528" spans="1:5">
      <c r="A528" s="300">
        <v>1811</v>
      </c>
      <c r="B528" s="301" t="s">
        <v>1198</v>
      </c>
      <c r="C528" s="301" t="s">
        <v>501</v>
      </c>
      <c r="D528" s="6" t="s">
        <v>624</v>
      </c>
      <c r="E528" s="6" t="s">
        <v>1333</v>
      </c>
    </row>
    <row r="529" spans="1:5">
      <c r="A529" s="300">
        <v>1812</v>
      </c>
      <c r="B529" s="301" t="s">
        <v>1199</v>
      </c>
      <c r="C529" s="301" t="s">
        <v>502</v>
      </c>
      <c r="D529" s="6" t="s">
        <v>624</v>
      </c>
      <c r="E529" s="6" t="s">
        <v>1333</v>
      </c>
    </row>
    <row r="530" spans="1:5">
      <c r="A530" s="300">
        <v>1813</v>
      </c>
      <c r="B530" s="301" t="s">
        <v>1200</v>
      </c>
      <c r="C530" s="301" t="s">
        <v>503</v>
      </c>
      <c r="D530" s="6" t="s">
        <v>624</v>
      </c>
      <c r="E530" s="6" t="s">
        <v>1333</v>
      </c>
    </row>
    <row r="531" spans="1:5">
      <c r="A531" s="300">
        <v>1814</v>
      </c>
      <c r="B531" s="301" t="s">
        <v>1201</v>
      </c>
      <c r="C531" s="301" t="s">
        <v>504</v>
      </c>
      <c r="D531" s="6" t="s">
        <v>624</v>
      </c>
      <c r="E531" s="6" t="s">
        <v>1333</v>
      </c>
    </row>
    <row r="532" spans="1:5">
      <c r="A532" s="300">
        <v>1815</v>
      </c>
      <c r="B532" s="301" t="s">
        <v>1183</v>
      </c>
      <c r="C532" s="301" t="s">
        <v>486</v>
      </c>
      <c r="D532" s="6" t="s">
        <v>624</v>
      </c>
      <c r="E532" s="6" t="s">
        <v>1333</v>
      </c>
    </row>
    <row r="533" spans="1:5">
      <c r="A533" s="300">
        <v>1816</v>
      </c>
      <c r="B533" s="301" t="s">
        <v>1202</v>
      </c>
      <c r="C533" s="301" t="s">
        <v>505</v>
      </c>
      <c r="D533" s="6" t="s">
        <v>624</v>
      </c>
      <c r="E533" s="6" t="s">
        <v>1333</v>
      </c>
    </row>
    <row r="534" spans="1:5">
      <c r="A534" s="300">
        <v>1817</v>
      </c>
      <c r="B534" s="301" t="s">
        <v>1203</v>
      </c>
      <c r="C534" s="301" t="s">
        <v>506</v>
      </c>
      <c r="D534" s="6" t="s">
        <v>624</v>
      </c>
      <c r="E534" s="6" t="s">
        <v>1333</v>
      </c>
    </row>
    <row r="535" spans="1:5">
      <c r="A535" s="300">
        <v>1818</v>
      </c>
      <c r="B535" s="301" t="s">
        <v>1204</v>
      </c>
      <c r="C535" s="301" t="s">
        <v>507</v>
      </c>
      <c r="D535" s="6" t="s">
        <v>624</v>
      </c>
      <c r="E535" s="6" t="s">
        <v>1333</v>
      </c>
    </row>
    <row r="536" spans="1:5">
      <c r="A536" s="300">
        <v>1819</v>
      </c>
      <c r="B536" s="301" t="s">
        <v>1205</v>
      </c>
      <c r="C536" s="301" t="s">
        <v>508</v>
      </c>
      <c r="D536" s="6" t="s">
        <v>624</v>
      </c>
      <c r="E536" s="6" t="s">
        <v>1333</v>
      </c>
    </row>
    <row r="537" spans="1:5">
      <c r="A537" s="300">
        <v>1820</v>
      </c>
      <c r="B537" s="301" t="s">
        <v>1206</v>
      </c>
      <c r="C537" s="301" t="s">
        <v>509</v>
      </c>
      <c r="D537" s="6" t="s">
        <v>624</v>
      </c>
      <c r="E537" s="6" t="s">
        <v>1333</v>
      </c>
    </row>
    <row r="538" spans="1:5">
      <c r="A538" s="300">
        <v>1901</v>
      </c>
      <c r="B538" s="301" t="s">
        <v>1207</v>
      </c>
      <c r="C538" s="301" t="s">
        <v>510</v>
      </c>
      <c r="D538" s="6" t="s">
        <v>624</v>
      </c>
      <c r="E538" s="6" t="s">
        <v>1333</v>
      </c>
    </row>
    <row r="539" spans="1:5">
      <c r="A539" s="300">
        <v>1902</v>
      </c>
      <c r="B539" s="301" t="s">
        <v>1208</v>
      </c>
      <c r="C539" s="301" t="s">
        <v>511</v>
      </c>
      <c r="D539" s="6" t="s">
        <v>624</v>
      </c>
      <c r="E539" s="6" t="s">
        <v>1333</v>
      </c>
    </row>
    <row r="540" spans="1:5">
      <c r="A540" s="300">
        <v>1903</v>
      </c>
      <c r="B540" s="301" t="s">
        <v>1209</v>
      </c>
      <c r="C540" s="301" t="s">
        <v>512</v>
      </c>
      <c r="D540" s="6" t="s">
        <v>624</v>
      </c>
      <c r="E540" s="6" t="s">
        <v>1333</v>
      </c>
    </row>
    <row r="541" spans="1:5">
      <c r="A541" s="300">
        <v>1904</v>
      </c>
      <c r="B541" s="301" t="s">
        <v>1210</v>
      </c>
      <c r="C541" s="301" t="s">
        <v>513</v>
      </c>
      <c r="D541" s="6" t="s">
        <v>624</v>
      </c>
      <c r="E541" s="6" t="s">
        <v>1333</v>
      </c>
    </row>
    <row r="542" spans="1:5">
      <c r="A542" s="300">
        <v>1905</v>
      </c>
      <c r="B542" s="301" t="s">
        <v>1211</v>
      </c>
      <c r="C542" s="301" t="s">
        <v>514</v>
      </c>
      <c r="D542" s="6" t="s">
        <v>624</v>
      </c>
      <c r="E542" s="6" t="s">
        <v>1333</v>
      </c>
    </row>
    <row r="543" spans="1:5">
      <c r="A543" s="300">
        <v>1906</v>
      </c>
      <c r="B543" s="301" t="s">
        <v>1187</v>
      </c>
      <c r="C543" s="301" t="s">
        <v>490</v>
      </c>
      <c r="D543" s="6" t="s">
        <v>624</v>
      </c>
      <c r="E543" s="6" t="s">
        <v>1333</v>
      </c>
    </row>
    <row r="544" spans="1:5">
      <c r="A544" s="300">
        <v>1907</v>
      </c>
      <c r="B544" s="301" t="s">
        <v>1212</v>
      </c>
      <c r="C544" s="301" t="s">
        <v>515</v>
      </c>
      <c r="D544" s="6" t="s">
        <v>624</v>
      </c>
      <c r="E544" s="6" t="s">
        <v>1333</v>
      </c>
    </row>
    <row r="545" spans="1:5">
      <c r="A545" s="300">
        <v>1908</v>
      </c>
      <c r="B545" s="301" t="s">
        <v>1213</v>
      </c>
      <c r="C545" s="301" t="s">
        <v>516</v>
      </c>
      <c r="D545" s="6" t="s">
        <v>624</v>
      </c>
      <c r="E545" s="6" t="s">
        <v>1333</v>
      </c>
    </row>
    <row r="546" spans="1:5">
      <c r="A546" s="300">
        <v>1909</v>
      </c>
      <c r="B546" s="301" t="s">
        <v>1133</v>
      </c>
      <c r="C546" s="301" t="s">
        <v>440</v>
      </c>
      <c r="D546" s="6" t="s">
        <v>624</v>
      </c>
      <c r="E546" s="6" t="s">
        <v>1333</v>
      </c>
    </row>
    <row r="547" spans="1:5">
      <c r="A547" s="300">
        <v>1910</v>
      </c>
      <c r="B547" s="301" t="s">
        <v>1214</v>
      </c>
      <c r="C547" s="301" t="s">
        <v>517</v>
      </c>
      <c r="D547" s="6" t="s">
        <v>624</v>
      </c>
      <c r="E547" s="6" t="s">
        <v>1333</v>
      </c>
    </row>
    <row r="548" spans="1:5">
      <c r="A548" s="300">
        <v>1911</v>
      </c>
      <c r="B548" s="301" t="s">
        <v>1215</v>
      </c>
      <c r="C548" s="301" t="s">
        <v>518</v>
      </c>
      <c r="D548" s="6" t="s">
        <v>624</v>
      </c>
      <c r="E548" s="6" t="s">
        <v>1333</v>
      </c>
    </row>
    <row r="549" spans="1:5">
      <c r="A549" s="300">
        <v>1912</v>
      </c>
      <c r="B549" s="301" t="s">
        <v>1216</v>
      </c>
      <c r="C549" s="301" t="s">
        <v>519</v>
      </c>
      <c r="D549" s="6" t="s">
        <v>624</v>
      </c>
      <c r="E549" s="6" t="s">
        <v>1333</v>
      </c>
    </row>
    <row r="550" spans="1:5">
      <c r="A550" s="300">
        <v>1913</v>
      </c>
      <c r="B550" s="301" t="s">
        <v>1217</v>
      </c>
      <c r="C550" s="301" t="s">
        <v>520</v>
      </c>
      <c r="D550" s="6" t="s">
        <v>624</v>
      </c>
      <c r="E550" s="6" t="s">
        <v>1333</v>
      </c>
    </row>
    <row r="551" spans="1:5">
      <c r="A551" s="300">
        <v>1914</v>
      </c>
      <c r="B551" s="301" t="s">
        <v>1218</v>
      </c>
      <c r="C551" s="301" t="s">
        <v>521</v>
      </c>
      <c r="D551" s="6" t="s">
        <v>624</v>
      </c>
      <c r="E551" s="6" t="s">
        <v>1333</v>
      </c>
    </row>
    <row r="552" spans="1:5">
      <c r="A552" s="300">
        <v>1915</v>
      </c>
      <c r="B552" s="301" t="s">
        <v>1219</v>
      </c>
      <c r="C552" s="301" t="s">
        <v>522</v>
      </c>
      <c r="D552" s="6" t="s">
        <v>624</v>
      </c>
      <c r="E552" s="6" t="s">
        <v>1333</v>
      </c>
    </row>
    <row r="553" spans="1:5">
      <c r="A553" s="300">
        <v>2301</v>
      </c>
      <c r="B553" s="301" t="s">
        <v>1220</v>
      </c>
      <c r="C553" s="301" t="s">
        <v>523</v>
      </c>
      <c r="D553" s="6" t="s">
        <v>624</v>
      </c>
      <c r="E553" s="6" t="s">
        <v>1329</v>
      </c>
    </row>
    <row r="554" spans="1:5">
      <c r="A554" s="300">
        <v>2302</v>
      </c>
      <c r="B554" s="301" t="s">
        <v>1221</v>
      </c>
      <c r="C554" s="301" t="s">
        <v>524</v>
      </c>
      <c r="D554" s="6" t="s">
        <v>624</v>
      </c>
      <c r="E554" s="6" t="s">
        <v>1329</v>
      </c>
    </row>
    <row r="555" spans="1:5">
      <c r="A555" s="300">
        <v>2303</v>
      </c>
      <c r="B555" s="301" t="s">
        <v>1222</v>
      </c>
      <c r="C555" s="301" t="s">
        <v>1381</v>
      </c>
      <c r="D555" s="6" t="s">
        <v>624</v>
      </c>
      <c r="E555" s="6" t="s">
        <v>1329</v>
      </c>
    </row>
    <row r="556" spans="1:5">
      <c r="A556" s="300">
        <v>2311</v>
      </c>
      <c r="B556" s="301" t="s">
        <v>1223</v>
      </c>
      <c r="C556" s="301" t="s">
        <v>1223</v>
      </c>
      <c r="D556" s="6" t="s">
        <v>624</v>
      </c>
      <c r="E556" s="6" t="s">
        <v>1325</v>
      </c>
    </row>
    <row r="557" spans="1:5">
      <c r="A557" s="300">
        <v>2312</v>
      </c>
      <c r="B557" s="301" t="s">
        <v>525</v>
      </c>
      <c r="C557" s="301" t="s">
        <v>525</v>
      </c>
      <c r="D557" s="6" t="s">
        <v>624</v>
      </c>
      <c r="E557" s="6" t="s">
        <v>1329</v>
      </c>
    </row>
    <row r="558" spans="1:5">
      <c r="A558" s="300">
        <v>2313</v>
      </c>
      <c r="B558" s="301" t="s">
        <v>526</v>
      </c>
      <c r="C558" s="301" t="s">
        <v>526</v>
      </c>
      <c r="D558" s="6" t="s">
        <v>624</v>
      </c>
      <c r="E558" s="6" t="s">
        <v>1329</v>
      </c>
    </row>
    <row r="559" spans="1:5">
      <c r="A559" s="300">
        <v>2314</v>
      </c>
      <c r="B559" s="301" t="s">
        <v>527</v>
      </c>
      <c r="C559" s="301" t="s">
        <v>527</v>
      </c>
      <c r="D559" s="6" t="s">
        <v>624</v>
      </c>
      <c r="E559" s="6" t="s">
        <v>1329</v>
      </c>
    </row>
    <row r="560" spans="1:5">
      <c r="A560" s="300">
        <v>2315</v>
      </c>
      <c r="B560" s="301" t="s">
        <v>1224</v>
      </c>
      <c r="C560" s="301" t="s">
        <v>528</v>
      </c>
      <c r="D560" s="6" t="s">
        <v>624</v>
      </c>
      <c r="E560" s="6" t="s">
        <v>1329</v>
      </c>
    </row>
    <row r="561" spans="1:5">
      <c r="A561" s="300">
        <v>2316</v>
      </c>
      <c r="B561" s="301" t="s">
        <v>1225</v>
      </c>
      <c r="C561" s="301" t="s">
        <v>529</v>
      </c>
      <c r="D561" s="6" t="s">
        <v>624</v>
      </c>
      <c r="E561" s="6" t="s">
        <v>1329</v>
      </c>
    </row>
    <row r="562" spans="1:5">
      <c r="A562" s="300">
        <v>2317</v>
      </c>
      <c r="B562" s="301" t="s">
        <v>1226</v>
      </c>
      <c r="C562" s="301" t="s">
        <v>530</v>
      </c>
      <c r="D562" s="6" t="s">
        <v>624</v>
      </c>
      <c r="E562" s="6" t="s">
        <v>1329</v>
      </c>
    </row>
    <row r="563" spans="1:5">
      <c r="A563" s="300">
        <v>2318</v>
      </c>
      <c r="B563" s="301" t="s">
        <v>1227</v>
      </c>
      <c r="C563" s="301" t="s">
        <v>1382</v>
      </c>
      <c r="D563" s="6" t="s">
        <v>624</v>
      </c>
      <c r="E563" s="6" t="s">
        <v>1329</v>
      </c>
    </row>
    <row r="564" spans="1:5">
      <c r="A564" s="300">
        <v>2319</v>
      </c>
      <c r="B564" s="301" t="s">
        <v>531</v>
      </c>
      <c r="C564" s="301" t="s">
        <v>531</v>
      </c>
      <c r="D564" s="6" t="s">
        <v>624</v>
      </c>
      <c r="E564" s="6" t="s">
        <v>1329</v>
      </c>
    </row>
    <row r="565" spans="1:5">
      <c r="A565" s="300">
        <v>2320</v>
      </c>
      <c r="B565" s="301" t="s">
        <v>532</v>
      </c>
      <c r="C565" s="301" t="s">
        <v>532</v>
      </c>
      <c r="D565" s="6" t="s">
        <v>624</v>
      </c>
      <c r="E565" s="6" t="s">
        <v>1329</v>
      </c>
    </row>
    <row r="566" spans="1:5">
      <c r="A566" s="300">
        <v>2322</v>
      </c>
      <c r="B566" s="301" t="s">
        <v>533</v>
      </c>
      <c r="C566" s="301" t="s">
        <v>533</v>
      </c>
      <c r="D566" s="6" t="s">
        <v>624</v>
      </c>
      <c r="E566" s="6" t="s">
        <v>1334</v>
      </c>
    </row>
    <row r="567" spans="1:5">
      <c r="A567" s="300">
        <v>2323</v>
      </c>
      <c r="B567" s="301" t="s">
        <v>534</v>
      </c>
      <c r="C567" s="301" t="s">
        <v>534</v>
      </c>
      <c r="D567" s="6" t="s">
        <v>624</v>
      </c>
      <c r="E567" s="6" t="s">
        <v>1334</v>
      </c>
    </row>
    <row r="568" spans="1:5">
      <c r="A568" s="300">
        <v>2324</v>
      </c>
      <c r="B568" s="301" t="s">
        <v>535</v>
      </c>
      <c r="C568" s="301" t="s">
        <v>535</v>
      </c>
      <c r="D568" s="6" t="s">
        <v>624</v>
      </c>
      <c r="E568" s="6" t="s">
        <v>1334</v>
      </c>
    </row>
    <row r="569" spans="1:5">
      <c r="A569" s="300">
        <v>2325</v>
      </c>
      <c r="B569" s="301" t="s">
        <v>536</v>
      </c>
      <c r="C569" s="301" t="s">
        <v>536</v>
      </c>
      <c r="D569" s="6" t="s">
        <v>624</v>
      </c>
      <c r="E569" s="6" t="s">
        <v>1334</v>
      </c>
    </row>
    <row r="570" spans="1:5">
      <c r="A570" s="300">
        <v>2326</v>
      </c>
      <c r="B570" s="301" t="s">
        <v>537</v>
      </c>
      <c r="C570" s="301" t="s">
        <v>537</v>
      </c>
      <c r="D570" s="6" t="s">
        <v>624</v>
      </c>
      <c r="E570" s="6" t="s">
        <v>1334</v>
      </c>
    </row>
    <row r="571" spans="1:5">
      <c r="A571" s="300">
        <v>2327</v>
      </c>
      <c r="B571" s="301" t="s">
        <v>538</v>
      </c>
      <c r="C571" s="301" t="s">
        <v>538</v>
      </c>
      <c r="D571" s="6" t="s">
        <v>624</v>
      </c>
      <c r="E571" s="6" t="s">
        <v>1334</v>
      </c>
    </row>
    <row r="572" spans="1:5">
      <c r="A572" s="300">
        <v>2328</v>
      </c>
      <c r="B572" s="301" t="s">
        <v>610</v>
      </c>
      <c r="C572" s="301" t="s">
        <v>610</v>
      </c>
      <c r="D572" s="6" t="s">
        <v>624</v>
      </c>
      <c r="E572" s="6" t="s">
        <v>1334</v>
      </c>
    </row>
    <row r="573" spans="1:5">
      <c r="A573" s="300">
        <v>2330</v>
      </c>
      <c r="B573" s="301" t="s">
        <v>1228</v>
      </c>
      <c r="C573" s="301" t="s">
        <v>1228</v>
      </c>
      <c r="D573" s="6" t="s">
        <v>624</v>
      </c>
      <c r="E573" s="6" t="s">
        <v>1334</v>
      </c>
    </row>
    <row r="574" spans="1:5">
      <c r="A574" s="300">
        <v>2331</v>
      </c>
      <c r="B574" s="301" t="s">
        <v>1229</v>
      </c>
      <c r="C574" s="301" t="s">
        <v>1229</v>
      </c>
      <c r="D574" s="6" t="s">
        <v>624</v>
      </c>
      <c r="E574" s="6" t="s">
        <v>1334</v>
      </c>
    </row>
    <row r="575" spans="1:5">
      <c r="A575" s="300">
        <v>2333</v>
      </c>
      <c r="B575" s="301" t="s">
        <v>1230</v>
      </c>
      <c r="C575" s="301" t="s">
        <v>1230</v>
      </c>
      <c r="D575" s="6" t="s">
        <v>624</v>
      </c>
      <c r="E575" s="6" t="s">
        <v>1334</v>
      </c>
    </row>
    <row r="576" spans="1:5">
      <c r="A576" s="300">
        <v>2334</v>
      </c>
      <c r="B576" s="301" t="s">
        <v>1231</v>
      </c>
      <c r="C576" s="301" t="s">
        <v>1231</v>
      </c>
      <c r="D576" s="6" t="s">
        <v>624</v>
      </c>
      <c r="E576" s="6" t="s">
        <v>1329</v>
      </c>
    </row>
    <row r="577" spans="1:5">
      <c r="A577" s="300">
        <v>2335</v>
      </c>
      <c r="B577" s="301" t="s">
        <v>1383</v>
      </c>
      <c r="C577" s="301" t="s">
        <v>1383</v>
      </c>
      <c r="D577" s="6" t="s">
        <v>624</v>
      </c>
      <c r="E577" s="6" t="s">
        <v>1328</v>
      </c>
    </row>
    <row r="578" spans="1:5">
      <c r="A578" s="300">
        <v>2336</v>
      </c>
      <c r="B578" s="301" t="s">
        <v>1232</v>
      </c>
      <c r="C578" s="301" t="s">
        <v>1232</v>
      </c>
      <c r="D578" s="6" t="s">
        <v>624</v>
      </c>
      <c r="E578" s="6" t="s">
        <v>1328</v>
      </c>
    </row>
    <row r="579" spans="1:5">
      <c r="A579" s="300">
        <v>2337</v>
      </c>
      <c r="B579" s="301" t="s">
        <v>1384</v>
      </c>
      <c r="C579" s="301" t="s">
        <v>1384</v>
      </c>
      <c r="D579" s="6" t="s">
        <v>624</v>
      </c>
      <c r="E579" s="6" t="s">
        <v>1334</v>
      </c>
    </row>
    <row r="580" spans="1:5">
      <c r="A580" s="300">
        <v>2338</v>
      </c>
      <c r="B580" s="301" t="s">
        <v>1385</v>
      </c>
      <c r="C580" s="301" t="s">
        <v>1385</v>
      </c>
      <c r="D580" s="6" t="s">
        <v>624</v>
      </c>
      <c r="E580" s="6" t="s">
        <v>1334</v>
      </c>
    </row>
    <row r="581" spans="1:5">
      <c r="A581" s="300">
        <v>2339</v>
      </c>
      <c r="B581" s="301" t="s">
        <v>1386</v>
      </c>
      <c r="C581" s="301" t="s">
        <v>1386</v>
      </c>
      <c r="D581" s="6" t="s">
        <v>624</v>
      </c>
      <c r="E581" s="6" t="s">
        <v>1328</v>
      </c>
    </row>
    <row r="582" spans="1:5">
      <c r="A582" s="300">
        <v>2341</v>
      </c>
      <c r="B582" s="301" t="s">
        <v>1387</v>
      </c>
      <c r="C582" s="301" t="s">
        <v>1387</v>
      </c>
      <c r="D582" s="6" t="s">
        <v>624</v>
      </c>
      <c r="E582" s="6" t="s">
        <v>1335</v>
      </c>
    </row>
    <row r="583" spans="1:5">
      <c r="A583" s="300">
        <v>3301</v>
      </c>
      <c r="B583" s="301" t="s">
        <v>1233</v>
      </c>
      <c r="C583" s="301" t="s">
        <v>1249</v>
      </c>
      <c r="D583" s="6" t="s">
        <v>624</v>
      </c>
      <c r="E583" s="6" t="s">
        <v>1335</v>
      </c>
    </row>
    <row r="584" spans="1:5">
      <c r="A584" s="300">
        <v>3401</v>
      </c>
      <c r="B584" s="301" t="s">
        <v>1234</v>
      </c>
      <c r="C584" s="301" t="s">
        <v>1388</v>
      </c>
      <c r="D584" s="6" t="s">
        <v>624</v>
      </c>
      <c r="E584" s="6" t="s">
        <v>1335</v>
      </c>
    </row>
    <row r="585" spans="1:5">
      <c r="A585" s="300">
        <v>4601</v>
      </c>
      <c r="B585" s="301" t="s">
        <v>1235</v>
      </c>
      <c r="C585" s="301" t="s">
        <v>1250</v>
      </c>
      <c r="D585" s="6" t="s">
        <v>624</v>
      </c>
      <c r="E585" s="6" t="s">
        <v>1336</v>
      </c>
    </row>
    <row r="586" spans="1:5">
      <c r="A586" s="300" t="s">
        <v>548</v>
      </c>
      <c r="B586" s="301" t="s">
        <v>1394</v>
      </c>
      <c r="C586" s="301" t="s">
        <v>588</v>
      </c>
      <c r="D586" s="6" t="s">
        <v>624</v>
      </c>
      <c r="E586" s="6" t="s">
        <v>1321</v>
      </c>
    </row>
    <row r="587" spans="1:5">
      <c r="A587" s="300" t="s">
        <v>1362</v>
      </c>
      <c r="B587" s="301" t="s">
        <v>33</v>
      </c>
      <c r="C587" s="301" t="s">
        <v>1260</v>
      </c>
      <c r="D587" s="6" t="s">
        <v>624</v>
      </c>
      <c r="E587" s="6" t="s">
        <v>1321</v>
      </c>
    </row>
    <row r="588" spans="1:5">
      <c r="A588" s="300" t="s">
        <v>549</v>
      </c>
      <c r="B588" s="301" t="s">
        <v>1395</v>
      </c>
      <c r="C588" s="301" t="s">
        <v>1251</v>
      </c>
      <c r="D588" s="6" t="s">
        <v>624</v>
      </c>
      <c r="E588" s="6" t="s">
        <v>1321</v>
      </c>
    </row>
    <row r="589" spans="1:5">
      <c r="A589" s="300" t="s">
        <v>550</v>
      </c>
      <c r="B589" s="301" t="s">
        <v>1396</v>
      </c>
      <c r="C589" s="301" t="s">
        <v>589</v>
      </c>
      <c r="D589" s="6" t="s">
        <v>624</v>
      </c>
      <c r="E589" s="6" t="s">
        <v>1321</v>
      </c>
    </row>
    <row r="590" spans="1:5">
      <c r="A590" s="300" t="s">
        <v>663</v>
      </c>
      <c r="B590" s="301" t="s">
        <v>1320</v>
      </c>
      <c r="C590" s="301" t="s">
        <v>1252</v>
      </c>
      <c r="D590" s="6" t="s">
        <v>624</v>
      </c>
      <c r="E590" s="6" t="s">
        <v>1321</v>
      </c>
    </row>
    <row r="591" spans="1:5">
      <c r="C591" s="255" t="str">
        <f>+PROPER(B591)</f>
        <v/>
      </c>
    </row>
  </sheetData>
  <autoFilter ref="A2:E591" xr:uid="{F6210D54-8698-432D-8641-DCA92B314747}"/>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FFC49-AB01-4026-894C-A597054DDD30}">
  <sheetPr codeName="Hoja5" filterMode="1">
    <tabColor theme="6" tint="-0.499984740745262"/>
  </sheetPr>
  <dimension ref="A1:AA1180"/>
  <sheetViews>
    <sheetView showGridLines="0" topLeftCell="B1" zoomScale="85" zoomScaleNormal="85" workbookViewId="0">
      <selection activeCell="B1" sqref="B1"/>
    </sheetView>
  </sheetViews>
  <sheetFormatPr baseColWidth="10" defaultColWidth="11.42578125" defaultRowHeight="15"/>
  <cols>
    <col min="1" max="1" width="12" hidden="1" customWidth="1"/>
    <col min="2" max="2" width="12.7109375" style="242" customWidth="1"/>
    <col min="3" max="3" width="86.42578125" hidden="1" customWidth="1"/>
    <col min="4" max="4" width="55" style="267" customWidth="1"/>
    <col min="5" max="5" width="10" style="242" bestFit="1" customWidth="1"/>
    <col min="6" max="17" width="17" style="242" customWidth="1"/>
    <col min="18" max="18" width="17.7109375" style="242" bestFit="1" customWidth="1"/>
    <col min="19" max="19" width="17.7109375" style="242" customWidth="1"/>
    <col min="20" max="20" width="21.7109375" hidden="1" customWidth="1"/>
    <col min="21" max="21" width="9.42578125" hidden="1" customWidth="1"/>
    <col min="22" max="22" width="33.5703125" hidden="1" customWidth="1"/>
    <col min="23" max="23" width="33.5703125" style="242" customWidth="1"/>
    <col min="24" max="24" width="12.42578125" style="242" hidden="1" customWidth="1"/>
    <col min="25" max="26" width="11.42578125" style="242" hidden="1" customWidth="1"/>
    <col min="27" max="27" width="35.85546875" style="242" hidden="1" customWidth="1"/>
    <col min="28" max="28" width="11.42578125" style="242" customWidth="1"/>
    <col min="29" max="16384" width="11.42578125" style="242"/>
  </cols>
  <sheetData>
    <row r="1" spans="1:27">
      <c r="B1" s="248" t="s">
        <v>1306</v>
      </c>
      <c r="C1" s="248"/>
      <c r="D1" s="260"/>
      <c r="E1" s="248"/>
      <c r="F1" s="248"/>
      <c r="G1" s="248"/>
      <c r="H1" s="248"/>
      <c r="I1" s="248"/>
      <c r="J1" s="248"/>
      <c r="K1" s="248"/>
      <c r="L1" s="248"/>
      <c r="M1" s="248"/>
      <c r="N1" s="248"/>
      <c r="O1" s="248"/>
      <c r="P1" s="248"/>
      <c r="Q1" s="248"/>
      <c r="R1" s="248"/>
      <c r="S1" s="248"/>
      <c r="T1" s="248"/>
      <c r="U1" s="248"/>
      <c r="V1" s="248"/>
      <c r="W1" s="248"/>
    </row>
    <row r="2" spans="1:27">
      <c r="B2" s="246" t="s">
        <v>4032</v>
      </c>
      <c r="C2" s="246"/>
      <c r="D2" s="308"/>
      <c r="E2" s="246"/>
      <c r="F2" s="246"/>
      <c r="G2" s="246"/>
      <c r="H2" s="246"/>
      <c r="I2" s="246"/>
      <c r="J2" s="246"/>
      <c r="K2" s="246"/>
      <c r="L2" s="246"/>
      <c r="M2" s="246"/>
      <c r="N2" s="246"/>
      <c r="O2" s="246"/>
      <c r="P2" s="246"/>
      <c r="Q2" s="246"/>
      <c r="R2" s="246"/>
      <c r="S2" s="246"/>
      <c r="T2" s="246"/>
      <c r="U2" s="246"/>
      <c r="V2" s="246"/>
      <c r="W2" s="246"/>
    </row>
    <row r="3" spans="1:27">
      <c r="B3" s="246" t="str">
        <f ca="1">+"Fecha de Corte: "&amp;TEXT(TODAY(),"dd/mm/yyyy")</f>
        <v>Fecha de Corte: 07/05/2025</v>
      </c>
      <c r="C3" s="246"/>
      <c r="D3" s="308"/>
      <c r="E3" s="246"/>
      <c r="F3" s="246"/>
      <c r="G3" s="246"/>
      <c r="H3" s="246"/>
      <c r="I3" s="246"/>
      <c r="J3" s="246"/>
      <c r="K3" s="246"/>
      <c r="L3" s="246"/>
      <c r="M3" s="246"/>
      <c r="N3" s="246"/>
      <c r="O3" s="246"/>
      <c r="P3" s="246"/>
      <c r="Q3" s="246"/>
      <c r="R3" s="246"/>
      <c r="S3" s="246"/>
      <c r="T3" s="246"/>
      <c r="U3" s="246"/>
      <c r="V3" s="246"/>
      <c r="W3" s="246"/>
    </row>
    <row r="4" spans="1:27" thickBot="1">
      <c r="A4" s="238"/>
      <c r="C4" s="239"/>
      <c r="T4" s="238"/>
      <c r="U4" s="238"/>
      <c r="V4" s="238"/>
    </row>
    <row r="5" spans="1:27" ht="14.25" thickBot="1">
      <c r="A5" s="240" t="s">
        <v>1339</v>
      </c>
      <c r="B5" s="240" t="s">
        <v>653</v>
      </c>
      <c r="C5" s="241" t="s">
        <v>660</v>
      </c>
      <c r="D5" s="261" t="s">
        <v>660</v>
      </c>
      <c r="E5" s="240" t="s">
        <v>1307</v>
      </c>
      <c r="F5" s="240" t="s">
        <v>1289</v>
      </c>
      <c r="G5" s="240" t="s">
        <v>1290</v>
      </c>
      <c r="H5" s="240" t="s">
        <v>1291</v>
      </c>
      <c r="I5" s="240" t="s">
        <v>1292</v>
      </c>
      <c r="J5" s="240" t="s">
        <v>1293</v>
      </c>
      <c r="K5" s="240" t="s">
        <v>1294</v>
      </c>
      <c r="L5" s="240" t="s">
        <v>1295</v>
      </c>
      <c r="M5" s="240" t="s">
        <v>1296</v>
      </c>
      <c r="N5" s="240" t="s">
        <v>1297</v>
      </c>
      <c r="O5" s="240" t="s">
        <v>1298</v>
      </c>
      <c r="P5" s="240" t="s">
        <v>1312</v>
      </c>
      <c r="Q5" s="240" t="s">
        <v>1313</v>
      </c>
      <c r="R5" s="240" t="s">
        <v>1308</v>
      </c>
      <c r="S5" s="240" t="s">
        <v>1309</v>
      </c>
      <c r="T5" s="240" t="s">
        <v>1338</v>
      </c>
      <c r="U5" s="240" t="s">
        <v>1310</v>
      </c>
      <c r="V5" s="240" t="s">
        <v>1337</v>
      </c>
      <c r="W5" s="240" t="s">
        <v>1311</v>
      </c>
      <c r="X5" s="242" t="s">
        <v>1365</v>
      </c>
      <c r="Y5" s="242" t="s">
        <v>1366</v>
      </c>
      <c r="Z5" s="240" t="s">
        <v>1363</v>
      </c>
      <c r="AA5" s="240" t="s">
        <v>1364</v>
      </c>
    </row>
    <row r="6" spans="1:27" customFormat="1" ht="15" hidden="1" customHeight="1">
      <c r="A6" s="32">
        <v>0</v>
      </c>
      <c r="B6" s="393">
        <f>+A6</f>
        <v>0</v>
      </c>
      <c r="C6" s="247" t="e">
        <f>+VLOOKUP(A6,bd_lista!$A$3:$C$590,3,FALSE)</f>
        <v>#N/A</v>
      </c>
      <c r="D6" s="394" t="e">
        <f>+C6</f>
        <v>#N/A</v>
      </c>
      <c r="E6" s="242" t="s">
        <v>1304</v>
      </c>
      <c r="F6" s="243">
        <f ca="1">+IFERROR(INDEX('Hoja de Trabajo para listado'!$A$155:$Z$1048576,MATCH($A6,'Hoja de Trabajo para listado'!$A$155:$A$1048576,0),MATCH((CUADRO!F$5&amp;$E6),'Hoja de Trabajo para listado'!$A$151:$Z$151,0)),0)+IFERROR(INDEX('Hoja de Trabajo para listado'!$AB$155:$BA$1048576,MATCH($A6,'Hoja de Trabajo para listado'!$AB$155:$AB$1048576,0),MATCH((CUADRO!F$5&amp;$E6),'Hoja de Trabajo para listado'!$AB$151:$BA$151,0)),0)+IFERROR(INDEX('Hoja de Trabajo para listado'!$BC$155:$CB$1048576,MATCH($A6,'Hoja de Trabajo para listado'!$BC$155:$BC$1048576,0),MATCH((CUADRO!F$5&amp;$E6),'Hoja de Trabajo para listado'!$BC$151:$CB$151,0)),0)+IFERROR(INDEX('Hoja de Trabajo para listado'!$DE$153:$DG$274,MATCH($A6,'Hoja de Trabajo para listado'!$DE$153:$DE$1048576,0),MATCH((CUADRO!F$5&amp;$E6),'Hoja de Trabajo para listado'!$DE$151:$DG$151,0)),0)+IFERROR(INDEX('Hoja de Trabajo para listado'!$CD$155:$DC$1048576,MATCH($A6,'Hoja de Trabajo para listado'!$CD$155:$CD$1048576,0),MATCH((CUADRO!F$5&amp;$E6),'Hoja de Trabajo para listado'!$CD$151:$DC$151,0)),0)</f>
        <v>0</v>
      </c>
      <c r="G6" s="243">
        <f ca="1">+IFERROR(INDEX('Hoja de Trabajo para listado'!$A$155:$Z$1048576,MATCH($A6,'Hoja de Trabajo para listado'!$A$155:$A$1048576,0),MATCH((CUADRO!G$5&amp;$E6),'Hoja de Trabajo para listado'!$A$151:$Z$151,0)),0)+IFERROR(INDEX('Hoja de Trabajo para listado'!$AB$155:$BA$1048576,MATCH($A6,'Hoja de Trabajo para listado'!$AB$155:$AB$1048576,0),MATCH((CUADRO!G$5&amp;$E6),'Hoja de Trabajo para listado'!$AB$151:$BA$151,0)),0)+IFERROR(INDEX('Hoja de Trabajo para listado'!$BC$155:$CB$1048576,MATCH($A6,'Hoja de Trabajo para listado'!$BC$155:$BC$1048576,0),MATCH((CUADRO!G$5&amp;$E6),'Hoja de Trabajo para listado'!$BC$151:$CB$151,0)),0)+IFERROR(INDEX('Hoja de Trabajo para listado'!$DE$153:$DG$274,MATCH($A6,'Hoja de Trabajo para listado'!$DE$153:$DE$1048576,0),MATCH((CUADRO!G$5&amp;$E6),'Hoja de Trabajo para listado'!$DE$151:$DG$151,0)),0)+IFERROR(INDEX('Hoja de Trabajo para listado'!$CD$155:$DC$1048576,MATCH($A6,'Hoja de Trabajo para listado'!$CD$155:$CD$1048576,0),MATCH((CUADRO!G$5&amp;$E6),'Hoja de Trabajo para listado'!$CD$151:$DC$151,0)),0)</f>
        <v>0</v>
      </c>
      <c r="H6" s="243">
        <f ca="1">+IFERROR(INDEX('Hoja de Trabajo para listado'!$A$155:$Z$1048576,MATCH($A6,'Hoja de Trabajo para listado'!$A$155:$A$1048576,0),MATCH((CUADRO!H$5&amp;$E6),'Hoja de Trabajo para listado'!$A$151:$Z$151,0)),0)+IFERROR(INDEX('Hoja de Trabajo para listado'!$AB$155:$BA$1048576,MATCH($A6,'Hoja de Trabajo para listado'!$AB$155:$AB$1048576,0),MATCH((CUADRO!H$5&amp;$E6),'Hoja de Trabajo para listado'!$AB$151:$BA$151,0)),0)+IFERROR(INDEX('Hoja de Trabajo para listado'!$BC$155:$CB$1048576,MATCH($A6,'Hoja de Trabajo para listado'!$BC$155:$BC$1048576,0),MATCH((CUADRO!H$5&amp;$E6),'Hoja de Trabajo para listado'!$BC$151:$CB$151,0)),0)+IFERROR(INDEX('Hoja de Trabajo para listado'!$DE$153:$DG$274,MATCH($A6,'Hoja de Trabajo para listado'!$DE$153:$DE$1048576,0),MATCH((CUADRO!H$5&amp;$E6),'Hoja de Trabajo para listado'!$DE$151:$DG$151,0)),0)+IFERROR(INDEX('Hoja de Trabajo para listado'!$CD$155:$DC$1048576,MATCH($A6,'Hoja de Trabajo para listado'!$CD$155:$CD$1048576,0),MATCH((CUADRO!H$5&amp;$E6),'Hoja de Trabajo para listado'!$CD$151:$DC$151,0)),0)</f>
        <v>0</v>
      </c>
      <c r="I6" s="243">
        <f ca="1">+IFERROR(INDEX('Hoja de Trabajo para listado'!$A$155:$Z$1048576,MATCH($A6,'Hoja de Trabajo para listado'!$A$155:$A$1048576,0),MATCH((CUADRO!I$5&amp;$E6),'Hoja de Trabajo para listado'!$A$151:$Z$151,0)),0)+IFERROR(INDEX('Hoja de Trabajo para listado'!$AB$155:$BA$1048576,MATCH($A6,'Hoja de Trabajo para listado'!$AB$155:$AB$1048576,0),MATCH((CUADRO!I$5&amp;$E6),'Hoja de Trabajo para listado'!$AB$151:$BA$151,0)),0)+IFERROR(INDEX('Hoja de Trabajo para listado'!$BC$155:$CB$1048576,MATCH($A6,'Hoja de Trabajo para listado'!$BC$155:$BC$1048576,0),MATCH((CUADRO!I$5&amp;$E6),'Hoja de Trabajo para listado'!$BC$151:$CB$151,0)),0)+IFERROR(INDEX('Hoja de Trabajo para listado'!$DE$153:$DG$274,MATCH($A6,'Hoja de Trabajo para listado'!$DE$153:$DE$1048576,0),MATCH((CUADRO!I$5&amp;$E6),'Hoja de Trabajo para listado'!$DE$151:$DG$151,0)),0)+IFERROR(INDEX('Hoja de Trabajo para listado'!$CD$155:$DC$1048576,MATCH($A6,'Hoja de Trabajo para listado'!$CD$155:$CD$1048576,0),MATCH((CUADRO!I$5&amp;$E6),'Hoja de Trabajo para listado'!$CD$151:$DC$151,0)),0)</f>
        <v>0</v>
      </c>
      <c r="J6" s="243">
        <f ca="1">+IFERROR(INDEX('Hoja de Trabajo para listado'!$A$155:$Z$1048576,MATCH($A6,'Hoja de Trabajo para listado'!$A$155:$A$1048576,0),MATCH((CUADRO!J$5&amp;$E6),'Hoja de Trabajo para listado'!$A$151:$Z$151,0)),0)+IFERROR(INDEX('Hoja de Trabajo para listado'!$AB$155:$BA$1048576,MATCH($A6,'Hoja de Trabajo para listado'!$AB$155:$AB$1048576,0),MATCH((CUADRO!J$5&amp;$E6),'Hoja de Trabajo para listado'!$AB$151:$BA$151,0)),0)+IFERROR(INDEX('Hoja de Trabajo para listado'!$BC$155:$CB$1048576,MATCH($A6,'Hoja de Trabajo para listado'!$BC$155:$BC$1048576,0),MATCH((CUADRO!J$5&amp;$E6),'Hoja de Trabajo para listado'!$BC$151:$CB$151,0)),0)+IFERROR(INDEX('Hoja de Trabajo para listado'!$DE$153:$DG$274,MATCH($A6,'Hoja de Trabajo para listado'!$DE$153:$DE$1048576,0),MATCH((CUADRO!J$5&amp;$E6),'Hoja de Trabajo para listado'!$DE$151:$DG$151,0)),0)+IFERROR(INDEX('Hoja de Trabajo para listado'!$CD$155:$DC$1048576,MATCH($A6,'Hoja de Trabajo para listado'!$CD$155:$CD$1048576,0),MATCH((CUADRO!J$5&amp;$E6),'Hoja de Trabajo para listado'!$CD$151:$DC$151,0)),0)</f>
        <v>0</v>
      </c>
      <c r="K6" s="243">
        <f ca="1">+IFERROR(INDEX('Hoja de Trabajo para listado'!$A$155:$Z$1048576,MATCH($A6,'Hoja de Trabajo para listado'!$A$155:$A$1048576,0),MATCH((CUADRO!K$5&amp;$E6),'Hoja de Trabajo para listado'!$A$151:$Z$151,0)),0)+IFERROR(INDEX('Hoja de Trabajo para listado'!$AB$155:$BA$1048576,MATCH($A6,'Hoja de Trabajo para listado'!$AB$155:$AB$1048576,0),MATCH((CUADRO!K$5&amp;$E6),'Hoja de Trabajo para listado'!$AB$151:$BA$151,0)),0)+IFERROR(INDEX('Hoja de Trabajo para listado'!$BC$155:$CB$1048576,MATCH($A6,'Hoja de Trabajo para listado'!$BC$155:$BC$1048576,0),MATCH((CUADRO!K$5&amp;$E6),'Hoja de Trabajo para listado'!$BC$151:$CB$151,0)),0)+IFERROR(INDEX('Hoja de Trabajo para listado'!$DE$153:$DG$274,MATCH($A6,'Hoja de Trabajo para listado'!$DE$153:$DE$1048576,0),MATCH((CUADRO!K$5&amp;$E6),'Hoja de Trabajo para listado'!$DE$151:$DG$151,0)),0)+IFERROR(INDEX('Hoja de Trabajo para listado'!$CD$155:$DC$1048576,MATCH($A6,'Hoja de Trabajo para listado'!$CD$155:$CD$1048576,0),MATCH((CUADRO!K$5&amp;$E6),'Hoja de Trabajo para listado'!$CD$151:$DC$151,0)),0)</f>
        <v>0</v>
      </c>
      <c r="L6" s="243">
        <f ca="1">+IFERROR(INDEX('Hoja de Trabajo para listado'!$A$155:$Z$1048576,MATCH($A6,'Hoja de Trabajo para listado'!$A$155:$A$1048576,0),MATCH((CUADRO!L$5&amp;$E6),'Hoja de Trabajo para listado'!$A$151:$Z$151,0)),0)+IFERROR(INDEX('Hoja de Trabajo para listado'!$AB$155:$BA$1048576,MATCH($A6,'Hoja de Trabajo para listado'!$AB$155:$AB$1048576,0),MATCH((CUADRO!L$5&amp;$E6),'Hoja de Trabajo para listado'!$AB$151:$BA$151,0)),0)+IFERROR(INDEX('Hoja de Trabajo para listado'!$BC$155:$CB$1048576,MATCH($A6,'Hoja de Trabajo para listado'!$BC$155:$BC$1048576,0),MATCH((CUADRO!L$5&amp;$E6),'Hoja de Trabajo para listado'!$BC$151:$CB$151,0)),0)+IFERROR(INDEX('Hoja de Trabajo para listado'!$DE$153:$DG$274,MATCH($A6,'Hoja de Trabajo para listado'!$DE$153:$DE$1048576,0),MATCH((CUADRO!L$5&amp;$E6),'Hoja de Trabajo para listado'!$DE$151:$DG$151,0)),0)+IFERROR(INDEX('Hoja de Trabajo para listado'!$CD$155:$DC$1048576,MATCH($A6,'Hoja de Trabajo para listado'!$CD$155:$CD$1048576,0),MATCH((CUADRO!L$5&amp;$E6),'Hoja de Trabajo para listado'!$CD$151:$DC$151,0)),0)</f>
        <v>0</v>
      </c>
      <c r="M6" s="243">
        <f ca="1">+IFERROR(INDEX('Hoja de Trabajo para listado'!$A$155:$Z$1048576,MATCH($A6,'Hoja de Trabajo para listado'!$A$155:$A$1048576,0),MATCH((CUADRO!M$5&amp;$E6),'Hoja de Trabajo para listado'!$A$151:$Z$151,0)),0)+IFERROR(INDEX('Hoja de Trabajo para listado'!$AB$155:$BA$1048576,MATCH($A6,'Hoja de Trabajo para listado'!$AB$155:$AB$1048576,0),MATCH((CUADRO!M$5&amp;$E6),'Hoja de Trabajo para listado'!$AB$151:$BA$151,0)),0)+IFERROR(INDEX('Hoja de Trabajo para listado'!$BC$155:$CB$1048576,MATCH($A6,'Hoja de Trabajo para listado'!$BC$155:$BC$1048576,0),MATCH((CUADRO!M$5&amp;$E6),'Hoja de Trabajo para listado'!$BC$151:$CB$151,0)),0)+IFERROR(INDEX('Hoja de Trabajo para listado'!$DE$153:$DG$274,MATCH($A6,'Hoja de Trabajo para listado'!$DE$153:$DE$1048576,0),MATCH((CUADRO!M$5&amp;$E6),'Hoja de Trabajo para listado'!$DE$151:$DG$151,0)),0)+IFERROR(INDEX('Hoja de Trabajo para listado'!$CD$155:$DC$1048576,MATCH($A6,'Hoja de Trabajo para listado'!$CD$155:$CD$1048576,0),MATCH((CUADRO!M$5&amp;$E6),'Hoja de Trabajo para listado'!$CD$151:$DC$151,0)),0)</f>
        <v>0</v>
      </c>
      <c r="N6" s="243">
        <f ca="1">+IFERROR(INDEX('Hoja de Trabajo para listado'!$A$155:$Z$1048576,MATCH($A6,'Hoja de Trabajo para listado'!$A$155:$A$1048576,0),MATCH((CUADRO!N$5&amp;$E6),'Hoja de Trabajo para listado'!$A$151:$Z$151,0)),0)+IFERROR(INDEX('Hoja de Trabajo para listado'!$AB$155:$BA$1048576,MATCH($A6,'Hoja de Trabajo para listado'!$AB$155:$AB$1048576,0),MATCH((CUADRO!N$5&amp;$E6),'Hoja de Trabajo para listado'!$AB$151:$BA$151,0)),0)+IFERROR(INDEX('Hoja de Trabajo para listado'!$BC$155:$CB$1048576,MATCH($A6,'Hoja de Trabajo para listado'!$BC$155:$BC$1048576,0),MATCH((CUADRO!N$5&amp;$E6),'Hoja de Trabajo para listado'!$BC$151:$CB$151,0)),0)+IFERROR(INDEX('Hoja de Trabajo para listado'!$DE$153:$DG$274,MATCH($A6,'Hoja de Trabajo para listado'!$DE$153:$DE$1048576,0),MATCH((CUADRO!N$5&amp;$E6),'Hoja de Trabajo para listado'!$DE$151:$DG$151,0)),0)+IFERROR(INDEX('Hoja de Trabajo para listado'!$CD$155:$DC$1048576,MATCH($A6,'Hoja de Trabajo para listado'!$CD$155:$CD$1048576,0),MATCH((CUADRO!N$5&amp;$E6),'Hoja de Trabajo para listado'!$CD$151:$DC$151,0)),0)</f>
        <v>0</v>
      </c>
      <c r="O6" s="243">
        <f ca="1">+IFERROR(INDEX('Hoja de Trabajo para listado'!$A$155:$Z$1048576,MATCH($A6,'Hoja de Trabajo para listado'!$A$155:$A$1048576,0),MATCH((CUADRO!O$5&amp;$E6),'Hoja de Trabajo para listado'!$A$151:$Z$151,0)),0)+IFERROR(INDEX('Hoja de Trabajo para listado'!$AB$155:$BA$1048576,MATCH($A6,'Hoja de Trabajo para listado'!$AB$155:$AB$1048576,0),MATCH((CUADRO!O$5&amp;$E6),'Hoja de Trabajo para listado'!$AB$151:$BA$151,0)),0)+IFERROR(INDEX('Hoja de Trabajo para listado'!$BC$155:$CB$1048576,MATCH($A6,'Hoja de Trabajo para listado'!$BC$155:$BC$1048576,0),MATCH((CUADRO!O$5&amp;$E6),'Hoja de Trabajo para listado'!$BC$151:$CB$151,0)),0)+IFERROR(INDEX('Hoja de Trabajo para listado'!$DE$153:$DG$274,MATCH($A6,'Hoja de Trabajo para listado'!$DE$153:$DE$1048576,0),MATCH((CUADRO!O$5&amp;$E6),'Hoja de Trabajo para listado'!$DE$151:$DG$151,0)),0)+IFERROR(INDEX('Hoja de Trabajo para listado'!$CD$155:$DC$1048576,MATCH($A6,'Hoja de Trabajo para listado'!$CD$155:$CD$1048576,0),MATCH((CUADRO!O$5&amp;$E6),'Hoja de Trabajo para listado'!$CD$151:$DC$151,0)),0)</f>
        <v>0</v>
      </c>
      <c r="P6" s="243">
        <f ca="1">+IFERROR(INDEX('Hoja de Trabajo para listado'!$A$155:$Z$1048576,MATCH($A6,'Hoja de Trabajo para listado'!$A$155:$A$1048576,0),MATCH((CUADRO!P$5&amp;$E6),'Hoja de Trabajo para listado'!$A$151:$Z$151,0)),0)+IFERROR(INDEX('Hoja de Trabajo para listado'!$AB$155:$BA$1048576,MATCH($A6,'Hoja de Trabajo para listado'!$AB$155:$AB$1048576,0),MATCH((CUADRO!P$5&amp;$E6),'Hoja de Trabajo para listado'!$AB$151:$BA$151,0)),0)+IFERROR(INDEX('Hoja de Trabajo para listado'!$BC$155:$CB$1048576,MATCH($A6,'Hoja de Trabajo para listado'!$BC$155:$BC$1048576,0),MATCH((CUADRO!P$5&amp;$E6),'Hoja de Trabajo para listado'!$BC$151:$CB$151,0)),0)+IFERROR(INDEX('Hoja de Trabajo para listado'!$DE$153:$DG$274,MATCH($A6,'Hoja de Trabajo para listado'!$DE$153:$DE$1048576,0),MATCH((CUADRO!P$5&amp;$E6),'Hoja de Trabajo para listado'!$DE$151:$DG$151,0)),0)+IFERROR(INDEX('Hoja de Trabajo para listado'!$CD$155:$DC$1048576,MATCH($A6,'Hoja de Trabajo para listado'!$CD$155:$CD$1048576,0),MATCH((CUADRO!P$5&amp;$E6),'Hoja de Trabajo para listado'!$CD$151:$DC$151,0)),0)</f>
        <v>0</v>
      </c>
      <c r="Q6" s="243">
        <f ca="1">+IFERROR(INDEX('Hoja de Trabajo para listado'!$A$155:$Z$1048576,MATCH($A6,'Hoja de Trabajo para listado'!$A$155:$A$1048576,0),MATCH((CUADRO!Q$5&amp;$E6),'Hoja de Trabajo para listado'!$A$151:$Z$151,0)),0)+IFERROR(INDEX('Hoja de Trabajo para listado'!$AB$155:$BA$1048576,MATCH($A6,'Hoja de Trabajo para listado'!$AB$155:$AB$1048576,0),MATCH((CUADRO!Q$5&amp;$E6),'Hoja de Trabajo para listado'!$AB$151:$BA$151,0)),0)+IFERROR(INDEX('Hoja de Trabajo para listado'!$BC$155:$CB$1048576,MATCH($A6,'Hoja de Trabajo para listado'!$BC$155:$BC$1048576,0),MATCH((CUADRO!Q$5&amp;$E6),'Hoja de Trabajo para listado'!$BC$151:$CB$151,0)),0)+IFERROR(INDEX('Hoja de Trabajo para listado'!$DE$153:$DG$274,MATCH($A6,'Hoja de Trabajo para listado'!$DE$153:$DE$1048576,0),MATCH((CUADRO!Q$5&amp;$E6),'Hoja de Trabajo para listado'!$DE$151:$DG$151,0)),0)+IFERROR(INDEX('Hoja de Trabajo para listado'!$CD$155:$DC$1048576,MATCH($A6,'Hoja de Trabajo para listado'!$CD$155:$CD$1048576,0),MATCH((CUADRO!Q$5&amp;$E6),'Hoja de Trabajo para listado'!$CD$151:$DC$151,0)),0)</f>
        <v>0</v>
      </c>
      <c r="R6" s="243">
        <f t="shared" ref="R6:R69" ca="1" si="0">+SUM(F6:Q6)</f>
        <v>0</v>
      </c>
      <c r="S6" s="243"/>
      <c r="T6" s="243">
        <f ca="1">+T7</f>
        <v>0</v>
      </c>
      <c r="U6" s="242">
        <f t="shared" ref="U6:U69" si="1">+IF(E6="Débitos",1,2)</f>
        <v>1</v>
      </c>
      <c r="V6" s="258" t="e">
        <f>+VLOOKUP(A6,bd_lista!A3:E590,5,FALSE)</f>
        <v>#N/A</v>
      </c>
      <c r="W6" s="396" t="e">
        <f>+V6</f>
        <v>#N/A</v>
      </c>
      <c r="X6" s="242" t="e">
        <f>+VLOOKUP(A6,[4]Sheet1!$A$13:$D$744,4,FALSE)</f>
        <v>#N/A</v>
      </c>
      <c r="Y6" s="242" t="e">
        <f>+VLOOKUP(X6,bd_lista!$A$3:$C$590,3,FALSE)</f>
        <v>#N/A</v>
      </c>
      <c r="Z6" s="246" t="e">
        <f>+X6</f>
        <v>#N/A</v>
      </c>
      <c r="AA6" s="247" t="e">
        <f>+Y6</f>
        <v>#N/A</v>
      </c>
    </row>
    <row r="7" spans="1:27" customFormat="1" ht="15" hidden="1" customHeight="1">
      <c r="A7" s="32">
        <v>0</v>
      </c>
      <c r="B7" s="387"/>
      <c r="C7" s="247" t="e">
        <f>+VLOOKUP(A7,bd_lista!$A$3:$C$590,3,FALSE)</f>
        <v>#N/A</v>
      </c>
      <c r="D7" s="395"/>
      <c r="E7" s="244" t="s">
        <v>1305</v>
      </c>
      <c r="F7" s="243">
        <f ca="1">+IFERROR(INDEX('Hoja de Trabajo para listado'!$A$155:$Z$1048576,MATCH($A7,'Hoja de Trabajo para listado'!$A$155:$A$1048576,0),MATCH((CUADRO!F$5&amp;$E7),'Hoja de Trabajo para listado'!$A$151:$Z$151,0)),0)+IFERROR(INDEX('Hoja de Trabajo para listado'!$AB$155:$BA$1048576,MATCH($A7,'Hoja de Trabajo para listado'!$AB$155:$AB$1048576,0),MATCH((CUADRO!F$5&amp;$E7),'Hoja de Trabajo para listado'!$AB$151:$BA$151,0)),0)+IFERROR(INDEX('Hoja de Trabajo para listado'!$BC$155:$CB$1048576,MATCH($A7,'Hoja de Trabajo para listado'!$BC$155:$BC$1048576,0),MATCH((CUADRO!F$5&amp;$E7),'Hoja de Trabajo para listado'!$BC$151:$CB$151,0)),0)+IFERROR(INDEX('Hoja de Trabajo para listado'!$DE$153:$DG$274,MATCH($A7,'Hoja de Trabajo para listado'!$DE$153:$DE$1048576,0),MATCH((CUADRO!F$5&amp;$E7),'Hoja de Trabajo para listado'!$DE$151:$DG$151,0)),0)+IFERROR(INDEX('Hoja de Trabajo para listado'!$CD$155:$DC$1048576,MATCH($A7,'Hoja de Trabajo para listado'!$CD$155:$CD$1048576,0),MATCH((CUADRO!F$5&amp;$E7),'Hoja de Trabajo para listado'!$CD$151:$DC$151,0)),0)</f>
        <v>0</v>
      </c>
      <c r="G7" s="243">
        <f ca="1">+IFERROR(INDEX('Hoja de Trabajo para listado'!$A$155:$Z$1048576,MATCH($A7,'Hoja de Trabajo para listado'!$A$155:$A$1048576,0),MATCH((CUADRO!G$5&amp;$E7),'Hoja de Trabajo para listado'!$A$151:$Z$151,0)),0)+IFERROR(INDEX('Hoja de Trabajo para listado'!$AB$155:$BA$1048576,MATCH($A7,'Hoja de Trabajo para listado'!$AB$155:$AB$1048576,0),MATCH((CUADRO!G$5&amp;$E7),'Hoja de Trabajo para listado'!$AB$151:$BA$151,0)),0)+IFERROR(INDEX('Hoja de Trabajo para listado'!$BC$155:$CB$1048576,MATCH($A7,'Hoja de Trabajo para listado'!$BC$155:$BC$1048576,0),MATCH((CUADRO!G$5&amp;$E7),'Hoja de Trabajo para listado'!$BC$151:$CB$151,0)),0)+IFERROR(INDEX('Hoja de Trabajo para listado'!$DE$153:$DG$274,MATCH($A7,'Hoja de Trabajo para listado'!$DE$153:$DE$1048576,0),MATCH((CUADRO!G$5&amp;$E7),'Hoja de Trabajo para listado'!$DE$151:$DG$151,0)),0)+IFERROR(INDEX('Hoja de Trabajo para listado'!$CD$155:$DC$1048576,MATCH($A7,'Hoja de Trabajo para listado'!$CD$155:$CD$1048576,0),MATCH((CUADRO!G$5&amp;$E7),'Hoja de Trabajo para listado'!$CD$151:$DC$151,0)),0)</f>
        <v>0</v>
      </c>
      <c r="H7" s="243">
        <f ca="1">+IFERROR(INDEX('Hoja de Trabajo para listado'!$A$155:$Z$1048576,MATCH($A7,'Hoja de Trabajo para listado'!$A$155:$A$1048576,0),MATCH((CUADRO!H$5&amp;$E7),'Hoja de Trabajo para listado'!$A$151:$Z$151,0)),0)+IFERROR(INDEX('Hoja de Trabajo para listado'!$AB$155:$BA$1048576,MATCH($A7,'Hoja de Trabajo para listado'!$AB$155:$AB$1048576,0),MATCH((CUADRO!H$5&amp;$E7),'Hoja de Trabajo para listado'!$AB$151:$BA$151,0)),0)+IFERROR(INDEX('Hoja de Trabajo para listado'!$BC$155:$CB$1048576,MATCH($A7,'Hoja de Trabajo para listado'!$BC$155:$BC$1048576,0),MATCH((CUADRO!H$5&amp;$E7),'Hoja de Trabajo para listado'!$BC$151:$CB$151,0)),0)+IFERROR(INDEX('Hoja de Trabajo para listado'!$DE$153:$DG$274,MATCH($A7,'Hoja de Trabajo para listado'!$DE$153:$DE$1048576,0),MATCH((CUADRO!H$5&amp;$E7),'Hoja de Trabajo para listado'!$DE$151:$DG$151,0)),0)+IFERROR(INDEX('Hoja de Trabajo para listado'!$CD$155:$DC$1048576,MATCH($A7,'Hoja de Trabajo para listado'!$CD$155:$CD$1048576,0),MATCH((CUADRO!H$5&amp;$E7),'Hoja de Trabajo para listado'!$CD$151:$DC$151,0)),0)</f>
        <v>0</v>
      </c>
      <c r="I7" s="243">
        <f ca="1">+IFERROR(INDEX('Hoja de Trabajo para listado'!$A$155:$Z$1048576,MATCH($A7,'Hoja de Trabajo para listado'!$A$155:$A$1048576,0),MATCH((CUADRO!I$5&amp;$E7),'Hoja de Trabajo para listado'!$A$151:$Z$151,0)),0)+IFERROR(INDEX('Hoja de Trabajo para listado'!$AB$155:$BA$1048576,MATCH($A7,'Hoja de Trabajo para listado'!$AB$155:$AB$1048576,0),MATCH((CUADRO!I$5&amp;$E7),'Hoja de Trabajo para listado'!$AB$151:$BA$151,0)),0)+IFERROR(INDEX('Hoja de Trabajo para listado'!$BC$155:$CB$1048576,MATCH($A7,'Hoja de Trabajo para listado'!$BC$155:$BC$1048576,0),MATCH((CUADRO!I$5&amp;$E7),'Hoja de Trabajo para listado'!$BC$151:$CB$151,0)),0)+IFERROR(INDEX('Hoja de Trabajo para listado'!$DE$153:$DG$274,MATCH($A7,'Hoja de Trabajo para listado'!$DE$153:$DE$1048576,0),MATCH((CUADRO!I$5&amp;$E7),'Hoja de Trabajo para listado'!$DE$151:$DG$151,0)),0)+IFERROR(INDEX('Hoja de Trabajo para listado'!$CD$155:$DC$1048576,MATCH($A7,'Hoja de Trabajo para listado'!$CD$155:$CD$1048576,0),MATCH((CUADRO!I$5&amp;$E7),'Hoja de Trabajo para listado'!$CD$151:$DC$151,0)),0)</f>
        <v>0</v>
      </c>
      <c r="J7" s="243">
        <f ca="1">+IFERROR(INDEX('Hoja de Trabajo para listado'!$A$155:$Z$1048576,MATCH($A7,'Hoja de Trabajo para listado'!$A$155:$A$1048576,0),MATCH((CUADRO!J$5&amp;$E7),'Hoja de Trabajo para listado'!$A$151:$Z$151,0)),0)+IFERROR(INDEX('Hoja de Trabajo para listado'!$AB$155:$BA$1048576,MATCH($A7,'Hoja de Trabajo para listado'!$AB$155:$AB$1048576,0),MATCH((CUADRO!J$5&amp;$E7),'Hoja de Trabajo para listado'!$AB$151:$BA$151,0)),0)+IFERROR(INDEX('Hoja de Trabajo para listado'!$BC$155:$CB$1048576,MATCH($A7,'Hoja de Trabajo para listado'!$BC$155:$BC$1048576,0),MATCH((CUADRO!J$5&amp;$E7),'Hoja de Trabajo para listado'!$BC$151:$CB$151,0)),0)+IFERROR(INDEX('Hoja de Trabajo para listado'!$DE$153:$DG$274,MATCH($A7,'Hoja de Trabajo para listado'!$DE$153:$DE$1048576,0),MATCH((CUADRO!J$5&amp;$E7),'Hoja de Trabajo para listado'!$DE$151:$DG$151,0)),0)+IFERROR(INDEX('Hoja de Trabajo para listado'!$CD$155:$DC$1048576,MATCH($A7,'Hoja de Trabajo para listado'!$CD$155:$CD$1048576,0),MATCH((CUADRO!J$5&amp;$E7),'Hoja de Trabajo para listado'!$CD$151:$DC$151,0)),0)</f>
        <v>0</v>
      </c>
      <c r="K7" s="243">
        <f ca="1">+IFERROR(INDEX('Hoja de Trabajo para listado'!$A$155:$Z$1048576,MATCH($A7,'Hoja de Trabajo para listado'!$A$155:$A$1048576,0),MATCH((CUADRO!K$5&amp;$E7),'Hoja de Trabajo para listado'!$A$151:$Z$151,0)),0)+IFERROR(INDEX('Hoja de Trabajo para listado'!$AB$155:$BA$1048576,MATCH($A7,'Hoja de Trabajo para listado'!$AB$155:$AB$1048576,0),MATCH((CUADRO!K$5&amp;$E7),'Hoja de Trabajo para listado'!$AB$151:$BA$151,0)),0)+IFERROR(INDEX('Hoja de Trabajo para listado'!$BC$155:$CB$1048576,MATCH($A7,'Hoja de Trabajo para listado'!$BC$155:$BC$1048576,0),MATCH((CUADRO!K$5&amp;$E7),'Hoja de Trabajo para listado'!$BC$151:$CB$151,0)),0)+IFERROR(INDEX('Hoja de Trabajo para listado'!$DE$153:$DG$274,MATCH($A7,'Hoja de Trabajo para listado'!$DE$153:$DE$1048576,0),MATCH((CUADRO!K$5&amp;$E7),'Hoja de Trabajo para listado'!$DE$151:$DG$151,0)),0)+IFERROR(INDEX('Hoja de Trabajo para listado'!$CD$155:$DC$1048576,MATCH($A7,'Hoja de Trabajo para listado'!$CD$155:$CD$1048576,0),MATCH((CUADRO!K$5&amp;$E7),'Hoja de Trabajo para listado'!$CD$151:$DC$151,0)),0)</f>
        <v>0</v>
      </c>
      <c r="L7" s="243">
        <f ca="1">+IFERROR(INDEX('Hoja de Trabajo para listado'!$A$155:$Z$1048576,MATCH($A7,'Hoja de Trabajo para listado'!$A$155:$A$1048576,0),MATCH((CUADRO!L$5&amp;$E7),'Hoja de Trabajo para listado'!$A$151:$Z$151,0)),0)+IFERROR(INDEX('Hoja de Trabajo para listado'!$AB$155:$BA$1048576,MATCH($A7,'Hoja de Trabajo para listado'!$AB$155:$AB$1048576,0),MATCH((CUADRO!L$5&amp;$E7),'Hoja de Trabajo para listado'!$AB$151:$BA$151,0)),0)+IFERROR(INDEX('Hoja de Trabajo para listado'!$BC$155:$CB$1048576,MATCH($A7,'Hoja de Trabajo para listado'!$BC$155:$BC$1048576,0),MATCH((CUADRO!L$5&amp;$E7),'Hoja de Trabajo para listado'!$BC$151:$CB$151,0)),0)+IFERROR(INDEX('Hoja de Trabajo para listado'!$DE$153:$DG$274,MATCH($A7,'Hoja de Trabajo para listado'!$DE$153:$DE$1048576,0),MATCH((CUADRO!L$5&amp;$E7),'Hoja de Trabajo para listado'!$DE$151:$DG$151,0)),0)+IFERROR(INDEX('Hoja de Trabajo para listado'!$CD$155:$DC$1048576,MATCH($A7,'Hoja de Trabajo para listado'!$CD$155:$CD$1048576,0),MATCH((CUADRO!L$5&amp;$E7),'Hoja de Trabajo para listado'!$CD$151:$DC$151,0)),0)</f>
        <v>0</v>
      </c>
      <c r="M7" s="243">
        <f ca="1">+IFERROR(INDEX('Hoja de Trabajo para listado'!$A$155:$Z$1048576,MATCH($A7,'Hoja de Trabajo para listado'!$A$155:$A$1048576,0),MATCH((CUADRO!M$5&amp;$E7),'Hoja de Trabajo para listado'!$A$151:$Z$151,0)),0)+IFERROR(INDEX('Hoja de Trabajo para listado'!$AB$155:$BA$1048576,MATCH($A7,'Hoja de Trabajo para listado'!$AB$155:$AB$1048576,0),MATCH((CUADRO!M$5&amp;$E7),'Hoja de Trabajo para listado'!$AB$151:$BA$151,0)),0)+IFERROR(INDEX('Hoja de Trabajo para listado'!$BC$155:$CB$1048576,MATCH($A7,'Hoja de Trabajo para listado'!$BC$155:$BC$1048576,0),MATCH((CUADRO!M$5&amp;$E7),'Hoja de Trabajo para listado'!$BC$151:$CB$151,0)),0)+IFERROR(INDEX('Hoja de Trabajo para listado'!$DE$153:$DG$274,MATCH($A7,'Hoja de Trabajo para listado'!$DE$153:$DE$1048576,0),MATCH((CUADRO!M$5&amp;$E7),'Hoja de Trabajo para listado'!$DE$151:$DG$151,0)),0)+IFERROR(INDEX('Hoja de Trabajo para listado'!$CD$155:$DC$1048576,MATCH($A7,'Hoja de Trabajo para listado'!$CD$155:$CD$1048576,0),MATCH((CUADRO!M$5&amp;$E7),'Hoja de Trabajo para listado'!$CD$151:$DC$151,0)),0)</f>
        <v>0</v>
      </c>
      <c r="N7" s="243">
        <f ca="1">+IFERROR(INDEX('Hoja de Trabajo para listado'!$A$155:$Z$1048576,MATCH($A7,'Hoja de Trabajo para listado'!$A$155:$A$1048576,0),MATCH((CUADRO!N$5&amp;$E7),'Hoja de Trabajo para listado'!$A$151:$Z$151,0)),0)+IFERROR(INDEX('Hoja de Trabajo para listado'!$AB$155:$BA$1048576,MATCH($A7,'Hoja de Trabajo para listado'!$AB$155:$AB$1048576,0),MATCH((CUADRO!N$5&amp;$E7),'Hoja de Trabajo para listado'!$AB$151:$BA$151,0)),0)+IFERROR(INDEX('Hoja de Trabajo para listado'!$BC$155:$CB$1048576,MATCH($A7,'Hoja de Trabajo para listado'!$BC$155:$BC$1048576,0),MATCH((CUADRO!N$5&amp;$E7),'Hoja de Trabajo para listado'!$BC$151:$CB$151,0)),0)+IFERROR(INDEX('Hoja de Trabajo para listado'!$DE$153:$DG$274,MATCH($A7,'Hoja de Trabajo para listado'!$DE$153:$DE$1048576,0),MATCH((CUADRO!N$5&amp;$E7),'Hoja de Trabajo para listado'!$DE$151:$DG$151,0)),0)+IFERROR(INDEX('Hoja de Trabajo para listado'!$CD$155:$DC$1048576,MATCH($A7,'Hoja de Trabajo para listado'!$CD$155:$CD$1048576,0),MATCH((CUADRO!N$5&amp;$E7),'Hoja de Trabajo para listado'!$CD$151:$DC$151,0)),0)</f>
        <v>0</v>
      </c>
      <c r="O7" s="243">
        <f ca="1">+IFERROR(INDEX('Hoja de Trabajo para listado'!$A$155:$Z$1048576,MATCH($A7,'Hoja de Trabajo para listado'!$A$155:$A$1048576,0),MATCH((CUADRO!O$5&amp;$E7),'Hoja de Trabajo para listado'!$A$151:$Z$151,0)),0)+IFERROR(INDEX('Hoja de Trabajo para listado'!$AB$155:$BA$1048576,MATCH($A7,'Hoja de Trabajo para listado'!$AB$155:$AB$1048576,0),MATCH((CUADRO!O$5&amp;$E7),'Hoja de Trabajo para listado'!$AB$151:$BA$151,0)),0)+IFERROR(INDEX('Hoja de Trabajo para listado'!$BC$155:$CB$1048576,MATCH($A7,'Hoja de Trabajo para listado'!$BC$155:$BC$1048576,0),MATCH((CUADRO!O$5&amp;$E7),'Hoja de Trabajo para listado'!$BC$151:$CB$151,0)),0)+IFERROR(INDEX('Hoja de Trabajo para listado'!$DE$153:$DG$274,MATCH($A7,'Hoja de Trabajo para listado'!$DE$153:$DE$1048576,0),MATCH((CUADRO!O$5&amp;$E7),'Hoja de Trabajo para listado'!$DE$151:$DG$151,0)),0)+IFERROR(INDEX('Hoja de Trabajo para listado'!$CD$155:$DC$1048576,MATCH($A7,'Hoja de Trabajo para listado'!$CD$155:$CD$1048576,0),MATCH((CUADRO!O$5&amp;$E7),'Hoja de Trabajo para listado'!$CD$151:$DC$151,0)),0)</f>
        <v>0</v>
      </c>
      <c r="P7" s="243">
        <f ca="1">+IFERROR(INDEX('Hoja de Trabajo para listado'!$A$155:$Z$1048576,MATCH($A7,'Hoja de Trabajo para listado'!$A$155:$A$1048576,0),MATCH((CUADRO!P$5&amp;$E7),'Hoja de Trabajo para listado'!$A$151:$Z$151,0)),0)+IFERROR(INDEX('Hoja de Trabajo para listado'!$AB$155:$BA$1048576,MATCH($A7,'Hoja de Trabajo para listado'!$AB$155:$AB$1048576,0),MATCH((CUADRO!P$5&amp;$E7),'Hoja de Trabajo para listado'!$AB$151:$BA$151,0)),0)+IFERROR(INDEX('Hoja de Trabajo para listado'!$BC$155:$CB$1048576,MATCH($A7,'Hoja de Trabajo para listado'!$BC$155:$BC$1048576,0),MATCH((CUADRO!P$5&amp;$E7),'Hoja de Trabajo para listado'!$BC$151:$CB$151,0)),0)+IFERROR(INDEX('Hoja de Trabajo para listado'!$DE$153:$DG$274,MATCH($A7,'Hoja de Trabajo para listado'!$DE$153:$DE$1048576,0),MATCH((CUADRO!P$5&amp;$E7),'Hoja de Trabajo para listado'!$DE$151:$DG$151,0)),0)+IFERROR(INDEX('Hoja de Trabajo para listado'!$CD$155:$DC$1048576,MATCH($A7,'Hoja de Trabajo para listado'!$CD$155:$CD$1048576,0),MATCH((CUADRO!P$5&amp;$E7),'Hoja de Trabajo para listado'!$CD$151:$DC$151,0)),0)</f>
        <v>0</v>
      </c>
      <c r="Q7" s="243">
        <f ca="1">+IFERROR(INDEX('Hoja de Trabajo para listado'!$A$155:$Z$1048576,MATCH($A7,'Hoja de Trabajo para listado'!$A$155:$A$1048576,0),MATCH((CUADRO!Q$5&amp;$E7),'Hoja de Trabajo para listado'!$A$151:$Z$151,0)),0)+IFERROR(INDEX('Hoja de Trabajo para listado'!$AB$155:$BA$1048576,MATCH($A7,'Hoja de Trabajo para listado'!$AB$155:$AB$1048576,0),MATCH((CUADRO!Q$5&amp;$E7),'Hoja de Trabajo para listado'!$AB$151:$BA$151,0)),0)+IFERROR(INDEX('Hoja de Trabajo para listado'!$BC$155:$CB$1048576,MATCH($A7,'Hoja de Trabajo para listado'!$BC$155:$BC$1048576,0),MATCH((CUADRO!Q$5&amp;$E7),'Hoja de Trabajo para listado'!$BC$151:$CB$151,0)),0)+IFERROR(INDEX('Hoja de Trabajo para listado'!$DE$153:$DG$274,MATCH($A7,'Hoja de Trabajo para listado'!$DE$153:$DE$1048576,0),MATCH((CUADRO!Q$5&amp;$E7),'Hoja de Trabajo para listado'!$DE$151:$DG$151,0)),0)+IFERROR(INDEX('Hoja de Trabajo para listado'!$CD$155:$DC$1048576,MATCH($A7,'Hoja de Trabajo para listado'!$CD$155:$CD$1048576,0),MATCH((CUADRO!Q$5&amp;$E7),'Hoja de Trabajo para listado'!$CD$151:$DC$151,0)),0)</f>
        <v>0</v>
      </c>
      <c r="R7" s="243">
        <f t="shared" ca="1" si="0"/>
        <v>0</v>
      </c>
      <c r="S7" s="245">
        <f ca="1">+R6+R7</f>
        <v>0</v>
      </c>
      <c r="T7" s="243">
        <f ca="1">+S7</f>
        <v>0</v>
      </c>
      <c r="U7" s="242">
        <f t="shared" si="1"/>
        <v>2</v>
      </c>
      <c r="V7" s="333" t="e">
        <f>+VLOOKUP(A7,bd_lista!$A$3:$E$590,5,FALSE)</f>
        <v>#N/A</v>
      </c>
      <c r="W7" s="392"/>
      <c r="X7" s="242" t="e">
        <f>+VLOOKUP(A7,[4]Sheet1!$A$13:$D$744,4,FALSE)</f>
        <v>#N/A</v>
      </c>
      <c r="Y7" s="242" t="e">
        <f>+VLOOKUP(X7,bd_lista!$A$3:$C$590,3,FALSE)</f>
        <v>#N/A</v>
      </c>
      <c r="Z7" s="246"/>
      <c r="AA7" s="247"/>
    </row>
    <row r="8" spans="1:27" ht="15" customHeight="1">
      <c r="A8" s="32">
        <v>6</v>
      </c>
      <c r="B8" s="387">
        <f>+A8</f>
        <v>6</v>
      </c>
      <c r="C8" s="247" t="str">
        <f>+VLOOKUP(A8,bd_lista!$A$3:$C$590,3,FALSE)</f>
        <v>Vicepresidencia del Estado Plurinacional</v>
      </c>
      <c r="D8" s="389" t="str">
        <f>+C8</f>
        <v>Vicepresidencia del Estado Plurinacional</v>
      </c>
      <c r="E8" s="247" t="s">
        <v>1304</v>
      </c>
      <c r="F8" s="243">
        <f ca="1">+IFERROR(INDEX('Hoja de Trabajo para listado'!$A$155:$Z$1048576,MATCH($A8,'Hoja de Trabajo para listado'!$A$155:$A$1048576,0),MATCH((CUADRO!F$5&amp;$E8),'Hoja de Trabajo para listado'!$A$151:$Z$151,0)),0)+IFERROR(INDEX('Hoja de Trabajo para listado'!$AB$155:$BA$1048576,MATCH($A8,'Hoja de Trabajo para listado'!$AB$155:$AB$1048576,0),MATCH((CUADRO!F$5&amp;$E8),'Hoja de Trabajo para listado'!$AB$151:$BA$151,0)),0)+IFERROR(INDEX('Hoja de Trabajo para listado'!$BC$155:$CB$1048576,MATCH($A8,'Hoja de Trabajo para listado'!$BC$155:$BC$1048576,0),MATCH((CUADRO!F$5&amp;$E8),'Hoja de Trabajo para listado'!$BC$151:$CB$151,0)),0)+IFERROR(INDEX('Hoja de Trabajo para listado'!$DE$153:$DG$274,MATCH($A8,'Hoja de Trabajo para listado'!$DE$153:$DE$1048576,0),MATCH((CUADRO!F$5&amp;$E8),'Hoja de Trabajo para listado'!$DE$151:$DG$151,0)),0)+IFERROR(INDEX('Hoja de Trabajo para listado'!$CD$155:$DC$1048576,MATCH($A8,'Hoja de Trabajo para listado'!$CD$155:$CD$1048576,0),MATCH((CUADRO!F$5&amp;$E8),'Hoja de Trabajo para listado'!$CD$151:$DC$151,0)),0)</f>
        <v>0</v>
      </c>
      <c r="G8" s="243">
        <f ca="1">+IFERROR(INDEX('Hoja de Trabajo para listado'!$A$155:$Z$1048576,MATCH($A8,'Hoja de Trabajo para listado'!$A$155:$A$1048576,0),MATCH((CUADRO!G$5&amp;$E8),'Hoja de Trabajo para listado'!$A$151:$Z$151,0)),0)+IFERROR(INDEX('Hoja de Trabajo para listado'!$AB$155:$BA$1048576,MATCH($A8,'Hoja de Trabajo para listado'!$AB$155:$AB$1048576,0),MATCH((CUADRO!G$5&amp;$E8),'Hoja de Trabajo para listado'!$AB$151:$BA$151,0)),0)+IFERROR(INDEX('Hoja de Trabajo para listado'!$BC$155:$CB$1048576,MATCH($A8,'Hoja de Trabajo para listado'!$BC$155:$BC$1048576,0),MATCH((CUADRO!G$5&amp;$E8),'Hoja de Trabajo para listado'!$BC$151:$CB$151,0)),0)+IFERROR(INDEX('Hoja de Trabajo para listado'!$DE$153:$DG$274,MATCH($A8,'Hoja de Trabajo para listado'!$DE$153:$DE$1048576,0),MATCH((CUADRO!G$5&amp;$E8),'Hoja de Trabajo para listado'!$DE$151:$DG$151,0)),0)+IFERROR(INDEX('Hoja de Trabajo para listado'!$CD$155:$DC$1048576,MATCH($A8,'Hoja de Trabajo para listado'!$CD$155:$CD$1048576,0),MATCH((CUADRO!G$5&amp;$E8),'Hoja de Trabajo para listado'!$CD$151:$DC$151,0)),0)</f>
        <v>0</v>
      </c>
      <c r="H8" s="243">
        <f ca="1">+IFERROR(INDEX('Hoja de Trabajo para listado'!$A$155:$Z$1048576,MATCH($A8,'Hoja de Trabajo para listado'!$A$155:$A$1048576,0),MATCH((CUADRO!H$5&amp;$E8),'Hoja de Trabajo para listado'!$A$151:$Z$151,0)),0)+IFERROR(INDEX('Hoja de Trabajo para listado'!$AB$155:$BA$1048576,MATCH($A8,'Hoja de Trabajo para listado'!$AB$155:$AB$1048576,0),MATCH((CUADRO!H$5&amp;$E8),'Hoja de Trabajo para listado'!$AB$151:$BA$151,0)),0)+IFERROR(INDEX('Hoja de Trabajo para listado'!$BC$155:$CB$1048576,MATCH($A8,'Hoja de Trabajo para listado'!$BC$155:$BC$1048576,0),MATCH((CUADRO!H$5&amp;$E8),'Hoja de Trabajo para listado'!$BC$151:$CB$151,0)),0)+IFERROR(INDEX('Hoja de Trabajo para listado'!$DE$153:$DG$274,MATCH($A8,'Hoja de Trabajo para listado'!$DE$153:$DE$1048576,0),MATCH((CUADRO!H$5&amp;$E8),'Hoja de Trabajo para listado'!$DE$151:$DG$151,0)),0)+IFERROR(INDEX('Hoja de Trabajo para listado'!$CD$155:$DC$1048576,MATCH($A8,'Hoja de Trabajo para listado'!$CD$155:$CD$1048576,0),MATCH((CUADRO!H$5&amp;$E8),'Hoja de Trabajo para listado'!$CD$151:$DC$151,0)),0)</f>
        <v>231991.75</v>
      </c>
      <c r="I8" s="243">
        <f ca="1">+IFERROR(INDEX('Hoja de Trabajo para listado'!$A$155:$Z$1048576,MATCH($A8,'Hoja de Trabajo para listado'!$A$155:$A$1048576,0),MATCH((CUADRO!I$5&amp;$E8),'Hoja de Trabajo para listado'!$A$151:$Z$151,0)),0)+IFERROR(INDEX('Hoja de Trabajo para listado'!$AB$155:$BA$1048576,MATCH($A8,'Hoja de Trabajo para listado'!$AB$155:$AB$1048576,0),MATCH((CUADRO!I$5&amp;$E8),'Hoja de Trabajo para listado'!$AB$151:$BA$151,0)),0)+IFERROR(INDEX('Hoja de Trabajo para listado'!$BC$155:$CB$1048576,MATCH($A8,'Hoja de Trabajo para listado'!$BC$155:$BC$1048576,0),MATCH((CUADRO!I$5&amp;$E8),'Hoja de Trabajo para listado'!$BC$151:$CB$151,0)),0)+IFERROR(INDEX('Hoja de Trabajo para listado'!$DE$153:$DG$274,MATCH($A8,'Hoja de Trabajo para listado'!$DE$153:$DE$1048576,0),MATCH((CUADRO!I$5&amp;$E8),'Hoja de Trabajo para listado'!$DE$151:$DG$151,0)),0)+IFERROR(INDEX('Hoja de Trabajo para listado'!$CD$155:$DC$1048576,MATCH($A8,'Hoja de Trabajo para listado'!$CD$155:$CD$1048576,0),MATCH((CUADRO!I$5&amp;$E8),'Hoja de Trabajo para listado'!$CD$151:$DC$151,0)),0)</f>
        <v>0</v>
      </c>
      <c r="J8" s="243">
        <f ca="1">+IFERROR(INDEX('Hoja de Trabajo para listado'!$A$155:$Z$1048576,MATCH($A8,'Hoja de Trabajo para listado'!$A$155:$A$1048576,0),MATCH((CUADRO!J$5&amp;$E8),'Hoja de Trabajo para listado'!$A$151:$Z$151,0)),0)+IFERROR(INDEX('Hoja de Trabajo para listado'!$AB$155:$BA$1048576,MATCH($A8,'Hoja de Trabajo para listado'!$AB$155:$AB$1048576,0),MATCH((CUADRO!J$5&amp;$E8),'Hoja de Trabajo para listado'!$AB$151:$BA$151,0)),0)+IFERROR(INDEX('Hoja de Trabajo para listado'!$BC$155:$CB$1048576,MATCH($A8,'Hoja de Trabajo para listado'!$BC$155:$BC$1048576,0),MATCH((CUADRO!J$5&amp;$E8),'Hoja de Trabajo para listado'!$BC$151:$CB$151,0)),0)+IFERROR(INDEX('Hoja de Trabajo para listado'!$DE$153:$DG$274,MATCH($A8,'Hoja de Trabajo para listado'!$DE$153:$DE$1048576,0),MATCH((CUADRO!J$5&amp;$E8),'Hoja de Trabajo para listado'!$DE$151:$DG$151,0)),0)+IFERROR(INDEX('Hoja de Trabajo para listado'!$CD$155:$DC$1048576,MATCH($A8,'Hoja de Trabajo para listado'!$CD$155:$CD$1048576,0),MATCH((CUADRO!J$5&amp;$E8),'Hoja de Trabajo para listado'!$CD$151:$DC$151,0)),0)</f>
        <v>0</v>
      </c>
      <c r="K8" s="243">
        <f ca="1">+IFERROR(INDEX('Hoja de Trabajo para listado'!$A$155:$Z$1048576,MATCH($A8,'Hoja de Trabajo para listado'!$A$155:$A$1048576,0),MATCH((CUADRO!K$5&amp;$E8),'Hoja de Trabajo para listado'!$A$151:$Z$151,0)),0)+IFERROR(INDEX('Hoja de Trabajo para listado'!$AB$155:$BA$1048576,MATCH($A8,'Hoja de Trabajo para listado'!$AB$155:$AB$1048576,0),MATCH((CUADRO!K$5&amp;$E8),'Hoja de Trabajo para listado'!$AB$151:$BA$151,0)),0)+IFERROR(INDEX('Hoja de Trabajo para listado'!$BC$155:$CB$1048576,MATCH($A8,'Hoja de Trabajo para listado'!$BC$155:$BC$1048576,0),MATCH((CUADRO!K$5&amp;$E8),'Hoja de Trabajo para listado'!$BC$151:$CB$151,0)),0)+IFERROR(INDEX('Hoja de Trabajo para listado'!$DE$153:$DG$274,MATCH($A8,'Hoja de Trabajo para listado'!$DE$153:$DE$1048576,0),MATCH((CUADRO!K$5&amp;$E8),'Hoja de Trabajo para listado'!$DE$151:$DG$151,0)),0)+IFERROR(INDEX('Hoja de Trabajo para listado'!$CD$155:$DC$1048576,MATCH($A8,'Hoja de Trabajo para listado'!$CD$155:$CD$1048576,0),MATCH((CUADRO!K$5&amp;$E8),'Hoja de Trabajo para listado'!$CD$151:$DC$151,0)),0)</f>
        <v>0</v>
      </c>
      <c r="L8" s="243">
        <f ca="1">+IFERROR(INDEX('Hoja de Trabajo para listado'!$A$155:$Z$1048576,MATCH($A8,'Hoja de Trabajo para listado'!$A$155:$A$1048576,0),MATCH((CUADRO!L$5&amp;$E8),'Hoja de Trabajo para listado'!$A$151:$Z$151,0)),0)+IFERROR(INDEX('Hoja de Trabajo para listado'!$AB$155:$BA$1048576,MATCH($A8,'Hoja de Trabajo para listado'!$AB$155:$AB$1048576,0),MATCH((CUADRO!L$5&amp;$E8),'Hoja de Trabajo para listado'!$AB$151:$BA$151,0)),0)+IFERROR(INDEX('Hoja de Trabajo para listado'!$BC$155:$CB$1048576,MATCH($A8,'Hoja de Trabajo para listado'!$BC$155:$BC$1048576,0),MATCH((CUADRO!L$5&amp;$E8),'Hoja de Trabajo para listado'!$BC$151:$CB$151,0)),0)+IFERROR(INDEX('Hoja de Trabajo para listado'!$DE$153:$DG$274,MATCH($A8,'Hoja de Trabajo para listado'!$DE$153:$DE$1048576,0),MATCH((CUADRO!L$5&amp;$E8),'Hoja de Trabajo para listado'!$DE$151:$DG$151,0)),0)+IFERROR(INDEX('Hoja de Trabajo para listado'!$CD$155:$DC$1048576,MATCH($A8,'Hoja de Trabajo para listado'!$CD$155:$CD$1048576,0),MATCH((CUADRO!L$5&amp;$E8),'Hoja de Trabajo para listado'!$CD$151:$DC$151,0)),0)</f>
        <v>0</v>
      </c>
      <c r="M8" s="243">
        <f ca="1">+IFERROR(INDEX('Hoja de Trabajo para listado'!$A$155:$Z$1048576,MATCH($A8,'Hoja de Trabajo para listado'!$A$155:$A$1048576,0),MATCH((CUADRO!M$5&amp;$E8),'Hoja de Trabajo para listado'!$A$151:$Z$151,0)),0)+IFERROR(INDEX('Hoja de Trabajo para listado'!$AB$155:$BA$1048576,MATCH($A8,'Hoja de Trabajo para listado'!$AB$155:$AB$1048576,0),MATCH((CUADRO!M$5&amp;$E8),'Hoja de Trabajo para listado'!$AB$151:$BA$151,0)),0)+IFERROR(INDEX('Hoja de Trabajo para listado'!$BC$155:$CB$1048576,MATCH($A8,'Hoja de Trabajo para listado'!$BC$155:$BC$1048576,0),MATCH((CUADRO!M$5&amp;$E8),'Hoja de Trabajo para listado'!$BC$151:$CB$151,0)),0)+IFERROR(INDEX('Hoja de Trabajo para listado'!$DE$153:$DG$274,MATCH($A8,'Hoja de Trabajo para listado'!$DE$153:$DE$1048576,0),MATCH((CUADRO!M$5&amp;$E8),'Hoja de Trabajo para listado'!$DE$151:$DG$151,0)),0)+IFERROR(INDEX('Hoja de Trabajo para listado'!$CD$155:$DC$1048576,MATCH($A8,'Hoja de Trabajo para listado'!$CD$155:$CD$1048576,0),MATCH((CUADRO!M$5&amp;$E8),'Hoja de Trabajo para listado'!$CD$151:$DC$151,0)),0)</f>
        <v>0</v>
      </c>
      <c r="N8" s="243">
        <f ca="1">+IFERROR(INDEX('Hoja de Trabajo para listado'!$A$155:$Z$1048576,MATCH($A8,'Hoja de Trabajo para listado'!$A$155:$A$1048576,0),MATCH((CUADRO!N$5&amp;$E8),'Hoja de Trabajo para listado'!$A$151:$Z$151,0)),0)+IFERROR(INDEX('Hoja de Trabajo para listado'!$AB$155:$BA$1048576,MATCH($A8,'Hoja de Trabajo para listado'!$AB$155:$AB$1048576,0),MATCH((CUADRO!N$5&amp;$E8),'Hoja de Trabajo para listado'!$AB$151:$BA$151,0)),0)+IFERROR(INDEX('Hoja de Trabajo para listado'!$BC$155:$CB$1048576,MATCH($A8,'Hoja de Trabajo para listado'!$BC$155:$BC$1048576,0),MATCH((CUADRO!N$5&amp;$E8),'Hoja de Trabajo para listado'!$BC$151:$CB$151,0)),0)+IFERROR(INDEX('Hoja de Trabajo para listado'!$DE$153:$DG$274,MATCH($A8,'Hoja de Trabajo para listado'!$DE$153:$DE$1048576,0),MATCH((CUADRO!N$5&amp;$E8),'Hoja de Trabajo para listado'!$DE$151:$DG$151,0)),0)+IFERROR(INDEX('Hoja de Trabajo para listado'!$CD$155:$DC$1048576,MATCH($A8,'Hoja de Trabajo para listado'!$CD$155:$CD$1048576,0),MATCH((CUADRO!N$5&amp;$E8),'Hoja de Trabajo para listado'!$CD$151:$DC$151,0)),0)</f>
        <v>0</v>
      </c>
      <c r="O8" s="243">
        <f ca="1">+IFERROR(INDEX('Hoja de Trabajo para listado'!$A$155:$Z$1048576,MATCH($A8,'Hoja de Trabajo para listado'!$A$155:$A$1048576,0),MATCH((CUADRO!O$5&amp;$E8),'Hoja de Trabajo para listado'!$A$151:$Z$151,0)),0)+IFERROR(INDEX('Hoja de Trabajo para listado'!$AB$155:$BA$1048576,MATCH($A8,'Hoja de Trabajo para listado'!$AB$155:$AB$1048576,0),MATCH((CUADRO!O$5&amp;$E8),'Hoja de Trabajo para listado'!$AB$151:$BA$151,0)),0)+IFERROR(INDEX('Hoja de Trabajo para listado'!$BC$155:$CB$1048576,MATCH($A8,'Hoja de Trabajo para listado'!$BC$155:$BC$1048576,0),MATCH((CUADRO!O$5&amp;$E8),'Hoja de Trabajo para listado'!$BC$151:$CB$151,0)),0)+IFERROR(INDEX('Hoja de Trabajo para listado'!$DE$153:$DG$274,MATCH($A8,'Hoja de Trabajo para listado'!$DE$153:$DE$1048576,0),MATCH((CUADRO!O$5&amp;$E8),'Hoja de Trabajo para listado'!$DE$151:$DG$151,0)),0)+IFERROR(INDEX('Hoja de Trabajo para listado'!$CD$155:$DC$1048576,MATCH($A8,'Hoja de Trabajo para listado'!$CD$155:$CD$1048576,0),MATCH((CUADRO!O$5&amp;$E8),'Hoja de Trabajo para listado'!$CD$151:$DC$151,0)),0)</f>
        <v>0</v>
      </c>
      <c r="P8" s="243">
        <f ca="1">+IFERROR(INDEX('Hoja de Trabajo para listado'!$A$155:$Z$1048576,MATCH($A8,'Hoja de Trabajo para listado'!$A$155:$A$1048576,0),MATCH((CUADRO!P$5&amp;$E8),'Hoja de Trabajo para listado'!$A$151:$Z$151,0)),0)+IFERROR(INDEX('Hoja de Trabajo para listado'!$AB$155:$BA$1048576,MATCH($A8,'Hoja de Trabajo para listado'!$AB$155:$AB$1048576,0),MATCH((CUADRO!P$5&amp;$E8),'Hoja de Trabajo para listado'!$AB$151:$BA$151,0)),0)+IFERROR(INDEX('Hoja de Trabajo para listado'!$BC$155:$CB$1048576,MATCH($A8,'Hoja de Trabajo para listado'!$BC$155:$BC$1048576,0),MATCH((CUADRO!P$5&amp;$E8),'Hoja de Trabajo para listado'!$BC$151:$CB$151,0)),0)+IFERROR(INDEX('Hoja de Trabajo para listado'!$DE$153:$DG$274,MATCH($A8,'Hoja de Trabajo para listado'!$DE$153:$DE$1048576,0),MATCH((CUADRO!P$5&amp;$E8),'Hoja de Trabajo para listado'!$DE$151:$DG$151,0)),0)+IFERROR(INDEX('Hoja de Trabajo para listado'!$CD$155:$DC$1048576,MATCH($A8,'Hoja de Trabajo para listado'!$CD$155:$CD$1048576,0),MATCH((CUADRO!P$5&amp;$E8),'Hoja de Trabajo para listado'!$CD$151:$DC$151,0)),0)</f>
        <v>0</v>
      </c>
      <c r="Q8" s="243">
        <f ca="1">+IFERROR(INDEX('Hoja de Trabajo para listado'!$A$155:$Z$1048576,MATCH($A8,'Hoja de Trabajo para listado'!$A$155:$A$1048576,0),MATCH((CUADRO!Q$5&amp;$E8),'Hoja de Trabajo para listado'!$A$151:$Z$151,0)),0)+IFERROR(INDEX('Hoja de Trabajo para listado'!$AB$155:$BA$1048576,MATCH($A8,'Hoja de Trabajo para listado'!$AB$155:$AB$1048576,0),MATCH((CUADRO!Q$5&amp;$E8),'Hoja de Trabajo para listado'!$AB$151:$BA$151,0)),0)+IFERROR(INDEX('Hoja de Trabajo para listado'!$BC$155:$CB$1048576,MATCH($A8,'Hoja de Trabajo para listado'!$BC$155:$BC$1048576,0),MATCH((CUADRO!Q$5&amp;$E8),'Hoja de Trabajo para listado'!$BC$151:$CB$151,0)),0)+IFERROR(INDEX('Hoja de Trabajo para listado'!$DE$153:$DG$274,MATCH($A8,'Hoja de Trabajo para listado'!$DE$153:$DE$1048576,0),MATCH((CUADRO!Q$5&amp;$E8),'Hoja de Trabajo para listado'!$DE$151:$DG$151,0)),0)+IFERROR(INDEX('Hoja de Trabajo para listado'!$CD$155:$DC$1048576,MATCH($A8,'Hoja de Trabajo para listado'!$CD$155:$CD$1048576,0),MATCH((CUADRO!Q$5&amp;$E8),'Hoja de Trabajo para listado'!$CD$151:$DC$151,0)),0)</f>
        <v>0</v>
      </c>
      <c r="R8" s="243">
        <f t="shared" ca="1" si="0"/>
        <v>231991.75</v>
      </c>
      <c r="S8" s="243"/>
      <c r="T8" s="243">
        <f ca="1">+T9</f>
        <v>231991.75</v>
      </c>
      <c r="U8" s="242">
        <f t="shared" si="1"/>
        <v>1</v>
      </c>
      <c r="V8" s="333" t="str">
        <f>+VLOOKUP(A8,bd_lista!$A$3:$E$590,5,FALSE)</f>
        <v>Órgano Ejecutivo</v>
      </c>
      <c r="W8" s="391" t="str">
        <f>+V8</f>
        <v>Órgano Ejecutivo</v>
      </c>
      <c r="X8" s="242">
        <f t="shared" ref="X8:X19" si="2">+A8</f>
        <v>6</v>
      </c>
      <c r="Y8" s="242" t="str">
        <f>+VLOOKUP(X8,bd_lista!$A$3:$C$590,3,FALSE)</f>
        <v>Vicepresidencia del Estado Plurinacional</v>
      </c>
      <c r="Z8" s="246">
        <f>+X8</f>
        <v>6</v>
      </c>
      <c r="AA8" s="246" t="str">
        <f>+Y8</f>
        <v>Vicepresidencia del Estado Plurinacional</v>
      </c>
    </row>
    <row r="9" spans="1:27" ht="15" customHeight="1">
      <c r="A9" s="32">
        <v>6</v>
      </c>
      <c r="B9" s="388"/>
      <c r="C9" s="333" t="str">
        <f>+VLOOKUP(A9,bd_lista!$A$3:$C$590,3,FALSE)</f>
        <v>Vicepresidencia del Estado Plurinacional</v>
      </c>
      <c r="D9" s="390"/>
      <c r="E9" s="333" t="s">
        <v>1305</v>
      </c>
      <c r="F9" s="245">
        <f ca="1">+IFERROR(INDEX('Hoja de Trabajo para listado'!$A$155:$Z$1048576,MATCH($A9,'Hoja de Trabajo para listado'!$A$155:$A$1048576,0),MATCH((CUADRO!F$5&amp;$E9),'Hoja de Trabajo para listado'!$A$151:$Z$151,0)),0)+IFERROR(INDEX('Hoja de Trabajo para listado'!$AB$155:$BA$1048576,MATCH($A9,'Hoja de Trabajo para listado'!$AB$155:$AB$1048576,0),MATCH((CUADRO!F$5&amp;$E9),'Hoja de Trabajo para listado'!$AB$151:$BA$151,0)),0)+IFERROR(INDEX('Hoja de Trabajo para listado'!$BC$155:$CB$1048576,MATCH($A9,'Hoja de Trabajo para listado'!$BC$155:$BC$1048576,0),MATCH((CUADRO!F$5&amp;$E9),'Hoja de Trabajo para listado'!$BC$151:$CB$151,0)),0)+IFERROR(INDEX('Hoja de Trabajo para listado'!$DE$153:$DG$274,MATCH($A9,'Hoja de Trabajo para listado'!$DE$153:$DE$1048576,0),MATCH((CUADRO!F$5&amp;$E9),'Hoja de Trabajo para listado'!$DE$151:$DG$151,0)),0)+IFERROR(INDEX('Hoja de Trabajo para listado'!$CD$155:$DC$1048576,MATCH($A9,'Hoja de Trabajo para listado'!$CD$155:$CD$1048576,0),MATCH((CUADRO!F$5&amp;$E9),'Hoja de Trabajo para listado'!$CD$151:$DC$151,0)),0)</f>
        <v>0</v>
      </c>
      <c r="G9" s="245">
        <f ca="1">+IFERROR(INDEX('Hoja de Trabajo para listado'!$A$155:$Z$1048576,MATCH($A9,'Hoja de Trabajo para listado'!$A$155:$A$1048576,0),MATCH((CUADRO!G$5&amp;$E9),'Hoja de Trabajo para listado'!$A$151:$Z$151,0)),0)+IFERROR(INDEX('Hoja de Trabajo para listado'!$AB$155:$BA$1048576,MATCH($A9,'Hoja de Trabajo para listado'!$AB$155:$AB$1048576,0),MATCH((CUADRO!G$5&amp;$E9),'Hoja de Trabajo para listado'!$AB$151:$BA$151,0)),0)+IFERROR(INDEX('Hoja de Trabajo para listado'!$BC$155:$CB$1048576,MATCH($A9,'Hoja de Trabajo para listado'!$BC$155:$BC$1048576,0),MATCH((CUADRO!G$5&amp;$E9),'Hoja de Trabajo para listado'!$BC$151:$CB$151,0)),0)+IFERROR(INDEX('Hoja de Trabajo para listado'!$DE$153:$DG$274,MATCH($A9,'Hoja de Trabajo para listado'!$DE$153:$DE$1048576,0),MATCH((CUADRO!G$5&amp;$E9),'Hoja de Trabajo para listado'!$DE$151:$DG$151,0)),0)+IFERROR(INDEX('Hoja de Trabajo para listado'!$CD$155:$DC$1048576,MATCH($A9,'Hoja de Trabajo para listado'!$CD$155:$CD$1048576,0),MATCH((CUADRO!G$5&amp;$E9),'Hoja de Trabajo para listado'!$CD$151:$DC$151,0)),0)</f>
        <v>0</v>
      </c>
      <c r="H9" s="245">
        <f ca="1">+IFERROR(INDEX('Hoja de Trabajo para listado'!$A$155:$Z$1048576,MATCH($A9,'Hoja de Trabajo para listado'!$A$155:$A$1048576,0),MATCH((CUADRO!H$5&amp;$E9),'Hoja de Trabajo para listado'!$A$151:$Z$151,0)),0)+IFERROR(INDEX('Hoja de Trabajo para listado'!$AB$155:$BA$1048576,MATCH($A9,'Hoja de Trabajo para listado'!$AB$155:$AB$1048576,0),MATCH((CUADRO!H$5&amp;$E9),'Hoja de Trabajo para listado'!$AB$151:$BA$151,0)),0)+IFERROR(INDEX('Hoja de Trabajo para listado'!$BC$155:$CB$1048576,MATCH($A9,'Hoja de Trabajo para listado'!$BC$155:$BC$1048576,0),MATCH((CUADRO!H$5&amp;$E9),'Hoja de Trabajo para listado'!$BC$151:$CB$151,0)),0)+IFERROR(INDEX('Hoja de Trabajo para listado'!$DE$153:$DG$274,MATCH($A9,'Hoja de Trabajo para listado'!$DE$153:$DE$1048576,0),MATCH((CUADRO!H$5&amp;$E9),'Hoja de Trabajo para listado'!$DE$151:$DG$151,0)),0)+IFERROR(INDEX('Hoja de Trabajo para listado'!$CD$155:$DC$1048576,MATCH($A9,'Hoja de Trabajo para listado'!$CD$155:$CD$1048576,0),MATCH((CUADRO!H$5&amp;$E9),'Hoja de Trabajo para listado'!$CD$151:$DC$151,0)),0)</f>
        <v>0</v>
      </c>
      <c r="I9" s="245">
        <f ca="1">+IFERROR(INDEX('Hoja de Trabajo para listado'!$A$155:$Z$1048576,MATCH($A9,'Hoja de Trabajo para listado'!$A$155:$A$1048576,0),MATCH((CUADRO!I$5&amp;$E9),'Hoja de Trabajo para listado'!$A$151:$Z$151,0)),0)+IFERROR(INDEX('Hoja de Trabajo para listado'!$AB$155:$BA$1048576,MATCH($A9,'Hoja de Trabajo para listado'!$AB$155:$AB$1048576,0),MATCH((CUADRO!I$5&amp;$E9),'Hoja de Trabajo para listado'!$AB$151:$BA$151,0)),0)+IFERROR(INDEX('Hoja de Trabajo para listado'!$BC$155:$CB$1048576,MATCH($A9,'Hoja de Trabajo para listado'!$BC$155:$BC$1048576,0),MATCH((CUADRO!I$5&amp;$E9),'Hoja de Trabajo para listado'!$BC$151:$CB$151,0)),0)+IFERROR(INDEX('Hoja de Trabajo para listado'!$DE$153:$DG$274,MATCH($A9,'Hoja de Trabajo para listado'!$DE$153:$DE$1048576,0),MATCH((CUADRO!I$5&amp;$E9),'Hoja de Trabajo para listado'!$DE$151:$DG$151,0)),0)+IFERROR(INDEX('Hoja de Trabajo para listado'!$CD$155:$DC$1048576,MATCH($A9,'Hoja de Trabajo para listado'!$CD$155:$CD$1048576,0),MATCH((CUADRO!I$5&amp;$E9),'Hoja de Trabajo para listado'!$CD$151:$DC$151,0)),0)</f>
        <v>0</v>
      </c>
      <c r="J9" s="245">
        <f ca="1">+IFERROR(INDEX('Hoja de Trabajo para listado'!$A$155:$Z$1048576,MATCH($A9,'Hoja de Trabajo para listado'!$A$155:$A$1048576,0),MATCH((CUADRO!J$5&amp;$E9),'Hoja de Trabajo para listado'!$A$151:$Z$151,0)),0)+IFERROR(INDEX('Hoja de Trabajo para listado'!$AB$155:$BA$1048576,MATCH($A9,'Hoja de Trabajo para listado'!$AB$155:$AB$1048576,0),MATCH((CUADRO!J$5&amp;$E9),'Hoja de Trabajo para listado'!$AB$151:$BA$151,0)),0)+IFERROR(INDEX('Hoja de Trabajo para listado'!$BC$155:$CB$1048576,MATCH($A9,'Hoja de Trabajo para listado'!$BC$155:$BC$1048576,0),MATCH((CUADRO!J$5&amp;$E9),'Hoja de Trabajo para listado'!$BC$151:$CB$151,0)),0)+IFERROR(INDEX('Hoja de Trabajo para listado'!$DE$153:$DG$274,MATCH($A9,'Hoja de Trabajo para listado'!$DE$153:$DE$1048576,0),MATCH((CUADRO!J$5&amp;$E9),'Hoja de Trabajo para listado'!$DE$151:$DG$151,0)),0)+IFERROR(INDEX('Hoja de Trabajo para listado'!$CD$155:$DC$1048576,MATCH($A9,'Hoja de Trabajo para listado'!$CD$155:$CD$1048576,0),MATCH((CUADRO!J$5&amp;$E9),'Hoja de Trabajo para listado'!$CD$151:$DC$151,0)),0)</f>
        <v>0</v>
      </c>
      <c r="K9" s="245">
        <f ca="1">+IFERROR(INDEX('Hoja de Trabajo para listado'!$A$155:$Z$1048576,MATCH($A9,'Hoja de Trabajo para listado'!$A$155:$A$1048576,0),MATCH((CUADRO!K$5&amp;$E9),'Hoja de Trabajo para listado'!$A$151:$Z$151,0)),0)+IFERROR(INDEX('Hoja de Trabajo para listado'!$AB$155:$BA$1048576,MATCH($A9,'Hoja de Trabajo para listado'!$AB$155:$AB$1048576,0),MATCH((CUADRO!K$5&amp;$E9),'Hoja de Trabajo para listado'!$AB$151:$BA$151,0)),0)+IFERROR(INDEX('Hoja de Trabajo para listado'!$BC$155:$CB$1048576,MATCH($A9,'Hoja de Trabajo para listado'!$BC$155:$BC$1048576,0),MATCH((CUADRO!K$5&amp;$E9),'Hoja de Trabajo para listado'!$BC$151:$CB$151,0)),0)+IFERROR(INDEX('Hoja de Trabajo para listado'!$DE$153:$DG$274,MATCH($A9,'Hoja de Trabajo para listado'!$DE$153:$DE$1048576,0),MATCH((CUADRO!K$5&amp;$E9),'Hoja de Trabajo para listado'!$DE$151:$DG$151,0)),0)+IFERROR(INDEX('Hoja de Trabajo para listado'!$CD$155:$DC$1048576,MATCH($A9,'Hoja de Trabajo para listado'!$CD$155:$CD$1048576,0),MATCH((CUADRO!K$5&amp;$E9),'Hoja de Trabajo para listado'!$CD$151:$DC$151,0)),0)</f>
        <v>0</v>
      </c>
      <c r="L9" s="245">
        <f ca="1">+IFERROR(INDEX('Hoja de Trabajo para listado'!$A$155:$Z$1048576,MATCH($A9,'Hoja de Trabajo para listado'!$A$155:$A$1048576,0),MATCH((CUADRO!L$5&amp;$E9),'Hoja de Trabajo para listado'!$A$151:$Z$151,0)),0)+IFERROR(INDEX('Hoja de Trabajo para listado'!$AB$155:$BA$1048576,MATCH($A9,'Hoja de Trabajo para listado'!$AB$155:$AB$1048576,0),MATCH((CUADRO!L$5&amp;$E9),'Hoja de Trabajo para listado'!$AB$151:$BA$151,0)),0)+IFERROR(INDEX('Hoja de Trabajo para listado'!$BC$155:$CB$1048576,MATCH($A9,'Hoja de Trabajo para listado'!$BC$155:$BC$1048576,0),MATCH((CUADRO!L$5&amp;$E9),'Hoja de Trabajo para listado'!$BC$151:$CB$151,0)),0)+IFERROR(INDEX('Hoja de Trabajo para listado'!$DE$153:$DG$274,MATCH($A9,'Hoja de Trabajo para listado'!$DE$153:$DE$1048576,0),MATCH((CUADRO!L$5&amp;$E9),'Hoja de Trabajo para listado'!$DE$151:$DG$151,0)),0)+IFERROR(INDEX('Hoja de Trabajo para listado'!$CD$155:$DC$1048576,MATCH($A9,'Hoja de Trabajo para listado'!$CD$155:$CD$1048576,0),MATCH((CUADRO!L$5&amp;$E9),'Hoja de Trabajo para listado'!$CD$151:$DC$151,0)),0)</f>
        <v>0</v>
      </c>
      <c r="M9" s="245">
        <f ca="1">+IFERROR(INDEX('Hoja de Trabajo para listado'!$A$155:$Z$1048576,MATCH($A9,'Hoja de Trabajo para listado'!$A$155:$A$1048576,0),MATCH((CUADRO!M$5&amp;$E9),'Hoja de Trabajo para listado'!$A$151:$Z$151,0)),0)+IFERROR(INDEX('Hoja de Trabajo para listado'!$AB$155:$BA$1048576,MATCH($A9,'Hoja de Trabajo para listado'!$AB$155:$AB$1048576,0),MATCH((CUADRO!M$5&amp;$E9),'Hoja de Trabajo para listado'!$AB$151:$BA$151,0)),0)+IFERROR(INDEX('Hoja de Trabajo para listado'!$BC$155:$CB$1048576,MATCH($A9,'Hoja de Trabajo para listado'!$BC$155:$BC$1048576,0),MATCH((CUADRO!M$5&amp;$E9),'Hoja de Trabajo para listado'!$BC$151:$CB$151,0)),0)+IFERROR(INDEX('Hoja de Trabajo para listado'!$DE$153:$DG$274,MATCH($A9,'Hoja de Trabajo para listado'!$DE$153:$DE$1048576,0),MATCH((CUADRO!M$5&amp;$E9),'Hoja de Trabajo para listado'!$DE$151:$DG$151,0)),0)+IFERROR(INDEX('Hoja de Trabajo para listado'!$CD$155:$DC$1048576,MATCH($A9,'Hoja de Trabajo para listado'!$CD$155:$CD$1048576,0),MATCH((CUADRO!M$5&amp;$E9),'Hoja de Trabajo para listado'!$CD$151:$DC$151,0)),0)</f>
        <v>0</v>
      </c>
      <c r="N9" s="245">
        <f ca="1">+IFERROR(INDEX('Hoja de Trabajo para listado'!$A$155:$Z$1048576,MATCH($A9,'Hoja de Trabajo para listado'!$A$155:$A$1048576,0),MATCH((CUADRO!N$5&amp;$E9),'Hoja de Trabajo para listado'!$A$151:$Z$151,0)),0)+IFERROR(INDEX('Hoja de Trabajo para listado'!$AB$155:$BA$1048576,MATCH($A9,'Hoja de Trabajo para listado'!$AB$155:$AB$1048576,0),MATCH((CUADRO!N$5&amp;$E9),'Hoja de Trabajo para listado'!$AB$151:$BA$151,0)),0)+IFERROR(INDEX('Hoja de Trabajo para listado'!$BC$155:$CB$1048576,MATCH($A9,'Hoja de Trabajo para listado'!$BC$155:$BC$1048576,0),MATCH((CUADRO!N$5&amp;$E9),'Hoja de Trabajo para listado'!$BC$151:$CB$151,0)),0)+IFERROR(INDEX('Hoja de Trabajo para listado'!$DE$153:$DG$274,MATCH($A9,'Hoja de Trabajo para listado'!$DE$153:$DE$1048576,0),MATCH((CUADRO!N$5&amp;$E9),'Hoja de Trabajo para listado'!$DE$151:$DG$151,0)),0)+IFERROR(INDEX('Hoja de Trabajo para listado'!$CD$155:$DC$1048576,MATCH($A9,'Hoja de Trabajo para listado'!$CD$155:$CD$1048576,0),MATCH((CUADRO!N$5&amp;$E9),'Hoja de Trabajo para listado'!$CD$151:$DC$151,0)),0)</f>
        <v>0</v>
      </c>
      <c r="O9" s="245">
        <f ca="1">+IFERROR(INDEX('Hoja de Trabajo para listado'!$A$155:$Z$1048576,MATCH($A9,'Hoja de Trabajo para listado'!$A$155:$A$1048576,0),MATCH((CUADRO!O$5&amp;$E9),'Hoja de Trabajo para listado'!$A$151:$Z$151,0)),0)+IFERROR(INDEX('Hoja de Trabajo para listado'!$AB$155:$BA$1048576,MATCH($A9,'Hoja de Trabajo para listado'!$AB$155:$AB$1048576,0),MATCH((CUADRO!O$5&amp;$E9),'Hoja de Trabajo para listado'!$AB$151:$BA$151,0)),0)+IFERROR(INDEX('Hoja de Trabajo para listado'!$BC$155:$CB$1048576,MATCH($A9,'Hoja de Trabajo para listado'!$BC$155:$BC$1048576,0),MATCH((CUADRO!O$5&amp;$E9),'Hoja de Trabajo para listado'!$BC$151:$CB$151,0)),0)+IFERROR(INDEX('Hoja de Trabajo para listado'!$DE$153:$DG$274,MATCH($A9,'Hoja de Trabajo para listado'!$DE$153:$DE$1048576,0),MATCH((CUADRO!O$5&amp;$E9),'Hoja de Trabajo para listado'!$DE$151:$DG$151,0)),0)+IFERROR(INDEX('Hoja de Trabajo para listado'!$CD$155:$DC$1048576,MATCH($A9,'Hoja de Trabajo para listado'!$CD$155:$CD$1048576,0),MATCH((CUADRO!O$5&amp;$E9),'Hoja de Trabajo para listado'!$CD$151:$DC$151,0)),0)</f>
        <v>0</v>
      </c>
      <c r="P9" s="245">
        <f ca="1">+IFERROR(INDEX('Hoja de Trabajo para listado'!$A$155:$Z$1048576,MATCH($A9,'Hoja de Trabajo para listado'!$A$155:$A$1048576,0),MATCH((CUADRO!P$5&amp;$E9),'Hoja de Trabajo para listado'!$A$151:$Z$151,0)),0)+IFERROR(INDEX('Hoja de Trabajo para listado'!$AB$155:$BA$1048576,MATCH($A9,'Hoja de Trabajo para listado'!$AB$155:$AB$1048576,0),MATCH((CUADRO!P$5&amp;$E9),'Hoja de Trabajo para listado'!$AB$151:$BA$151,0)),0)+IFERROR(INDEX('Hoja de Trabajo para listado'!$BC$155:$CB$1048576,MATCH($A9,'Hoja de Trabajo para listado'!$BC$155:$BC$1048576,0),MATCH((CUADRO!P$5&amp;$E9),'Hoja de Trabajo para listado'!$BC$151:$CB$151,0)),0)+IFERROR(INDEX('Hoja de Trabajo para listado'!$DE$153:$DG$274,MATCH($A9,'Hoja de Trabajo para listado'!$DE$153:$DE$1048576,0),MATCH((CUADRO!P$5&amp;$E9),'Hoja de Trabajo para listado'!$DE$151:$DG$151,0)),0)+IFERROR(INDEX('Hoja de Trabajo para listado'!$CD$155:$DC$1048576,MATCH($A9,'Hoja de Trabajo para listado'!$CD$155:$CD$1048576,0),MATCH((CUADRO!P$5&amp;$E9),'Hoja de Trabajo para listado'!$CD$151:$DC$151,0)),0)</f>
        <v>0</v>
      </c>
      <c r="Q9" s="245">
        <f ca="1">+IFERROR(INDEX('Hoja de Trabajo para listado'!$A$155:$Z$1048576,MATCH($A9,'Hoja de Trabajo para listado'!$A$155:$A$1048576,0),MATCH((CUADRO!Q$5&amp;$E9),'Hoja de Trabajo para listado'!$A$151:$Z$151,0)),0)+IFERROR(INDEX('Hoja de Trabajo para listado'!$AB$155:$BA$1048576,MATCH($A9,'Hoja de Trabajo para listado'!$AB$155:$AB$1048576,0),MATCH((CUADRO!Q$5&amp;$E9),'Hoja de Trabajo para listado'!$AB$151:$BA$151,0)),0)+IFERROR(INDEX('Hoja de Trabajo para listado'!$BC$155:$CB$1048576,MATCH($A9,'Hoja de Trabajo para listado'!$BC$155:$BC$1048576,0),MATCH((CUADRO!Q$5&amp;$E9),'Hoja de Trabajo para listado'!$BC$151:$CB$151,0)),0)+IFERROR(INDEX('Hoja de Trabajo para listado'!$DE$153:$DG$274,MATCH($A9,'Hoja de Trabajo para listado'!$DE$153:$DE$1048576,0),MATCH((CUADRO!Q$5&amp;$E9),'Hoja de Trabajo para listado'!$DE$151:$DG$151,0)),0)+IFERROR(INDEX('Hoja de Trabajo para listado'!$CD$155:$DC$1048576,MATCH($A9,'Hoja de Trabajo para listado'!$CD$155:$CD$1048576,0),MATCH((CUADRO!Q$5&amp;$E9),'Hoja de Trabajo para listado'!$CD$151:$DC$151,0)),0)</f>
        <v>0</v>
      </c>
      <c r="R9" s="245">
        <f t="shared" ca="1" si="0"/>
        <v>0</v>
      </c>
      <c r="S9" s="245">
        <f ca="1">+R8+R9</f>
        <v>231991.75</v>
      </c>
      <c r="T9" s="245">
        <f ca="1">+S9</f>
        <v>231991.75</v>
      </c>
      <c r="U9" s="244">
        <f t="shared" si="1"/>
        <v>2</v>
      </c>
      <c r="V9" s="333" t="str">
        <f>+VLOOKUP(A9,bd_lista!$A$3:$E$590,5,FALSE)</f>
        <v>Órgano Ejecutivo</v>
      </c>
      <c r="W9" s="392"/>
      <c r="X9" s="242">
        <f t="shared" si="2"/>
        <v>6</v>
      </c>
      <c r="Y9" s="242" t="str">
        <f>+VLOOKUP(X9,bd_lista!$A$3:$C$590,3,FALSE)</f>
        <v>Vicepresidencia del Estado Plurinacional</v>
      </c>
      <c r="Z9" s="246"/>
      <c r="AA9" s="246"/>
    </row>
    <row r="10" spans="1:27" ht="17.25" customHeight="1">
      <c r="A10" s="251">
        <v>10</v>
      </c>
      <c r="B10" s="387">
        <f>+A10</f>
        <v>10</v>
      </c>
      <c r="C10" s="247" t="str">
        <f>+VLOOKUP(A10,bd_lista!$A$3:$C$590,3,FALSE)</f>
        <v>Ministerio de Relaciones Exteriores</v>
      </c>
      <c r="D10" s="389" t="str">
        <f>+C10</f>
        <v>Ministerio de Relaciones Exteriores</v>
      </c>
      <c r="E10" s="247" t="s">
        <v>1304</v>
      </c>
      <c r="F10" s="243">
        <f ca="1">+IFERROR(INDEX('Hoja de Trabajo para listado'!$A$155:$Z$1048576,MATCH($A10,'Hoja de Trabajo para listado'!$A$155:$A$1048576,0),MATCH((CUADRO!F$5&amp;$E10),'Hoja de Trabajo para listado'!$A$151:$Z$151,0)),0)+IFERROR(INDEX('Hoja de Trabajo para listado'!$AB$155:$BA$1048576,MATCH($A10,'Hoja de Trabajo para listado'!$AB$155:$AB$1048576,0),MATCH((CUADRO!F$5&amp;$E10),'Hoja de Trabajo para listado'!$AB$151:$BA$151,0)),0)+IFERROR(INDEX('Hoja de Trabajo para listado'!$BC$155:$CB$1048576,MATCH($A10,'Hoja de Trabajo para listado'!$BC$155:$BC$1048576,0),MATCH((CUADRO!F$5&amp;$E10),'Hoja de Trabajo para listado'!$BC$151:$CB$151,0)),0)+IFERROR(INDEX('Hoja de Trabajo para listado'!$DE$153:$DG$274,MATCH($A10,'Hoja de Trabajo para listado'!$DE$153:$DE$1048576,0),MATCH((CUADRO!F$5&amp;$E10),'Hoja de Trabajo para listado'!$DE$151:$DG$151,0)),0)+IFERROR(INDEX('Hoja de Trabajo para listado'!$CD$155:$DC$1048576,MATCH($A10,'Hoja de Trabajo para listado'!$CD$155:$CD$1048576,0),MATCH((CUADRO!F$5&amp;$E10),'Hoja de Trabajo para listado'!$CD$151:$DC$151,0)),0)</f>
        <v>0</v>
      </c>
      <c r="G10" s="243">
        <f ca="1">+IFERROR(INDEX('Hoja de Trabajo para listado'!$A$155:$Z$1048576,MATCH($A10,'Hoja de Trabajo para listado'!$A$155:$A$1048576,0),MATCH((CUADRO!G$5&amp;$E10),'Hoja de Trabajo para listado'!$A$151:$Z$151,0)),0)+IFERROR(INDEX('Hoja de Trabajo para listado'!$AB$155:$BA$1048576,MATCH($A10,'Hoja de Trabajo para listado'!$AB$155:$AB$1048576,0),MATCH((CUADRO!G$5&amp;$E10),'Hoja de Trabajo para listado'!$AB$151:$BA$151,0)),0)+IFERROR(INDEX('Hoja de Trabajo para listado'!$BC$155:$CB$1048576,MATCH($A10,'Hoja de Trabajo para listado'!$BC$155:$BC$1048576,0),MATCH((CUADRO!G$5&amp;$E10),'Hoja de Trabajo para listado'!$BC$151:$CB$151,0)),0)+IFERROR(INDEX('Hoja de Trabajo para listado'!$DE$153:$DG$274,MATCH($A10,'Hoja de Trabajo para listado'!$DE$153:$DE$1048576,0),MATCH((CUADRO!G$5&amp;$E10),'Hoja de Trabajo para listado'!$DE$151:$DG$151,0)),0)+IFERROR(INDEX('Hoja de Trabajo para listado'!$CD$155:$DC$1048576,MATCH($A10,'Hoja de Trabajo para listado'!$CD$155:$CD$1048576,0),MATCH((CUADRO!G$5&amp;$E10),'Hoja de Trabajo para listado'!$CD$151:$DC$151,0)),0)</f>
        <v>0</v>
      </c>
      <c r="H10" s="243">
        <f ca="1">+IFERROR(INDEX('Hoja de Trabajo para listado'!$A$155:$Z$1048576,MATCH($A10,'Hoja de Trabajo para listado'!$A$155:$A$1048576,0),MATCH((CUADRO!H$5&amp;$E10),'Hoja de Trabajo para listado'!$A$151:$Z$151,0)),0)+IFERROR(INDEX('Hoja de Trabajo para listado'!$AB$155:$BA$1048576,MATCH($A10,'Hoja de Trabajo para listado'!$AB$155:$AB$1048576,0),MATCH((CUADRO!H$5&amp;$E10),'Hoja de Trabajo para listado'!$AB$151:$BA$151,0)),0)+IFERROR(INDEX('Hoja de Trabajo para listado'!$BC$155:$CB$1048576,MATCH($A10,'Hoja de Trabajo para listado'!$BC$155:$BC$1048576,0),MATCH((CUADRO!H$5&amp;$E10),'Hoja de Trabajo para listado'!$BC$151:$CB$151,0)),0)+IFERROR(INDEX('Hoja de Trabajo para listado'!$DE$153:$DG$274,MATCH($A10,'Hoja de Trabajo para listado'!$DE$153:$DE$1048576,0),MATCH((CUADRO!H$5&amp;$E10),'Hoja de Trabajo para listado'!$DE$151:$DG$151,0)),0)+IFERROR(INDEX('Hoja de Trabajo para listado'!$CD$155:$DC$1048576,MATCH($A10,'Hoja de Trabajo para listado'!$CD$155:$CD$1048576,0),MATCH((CUADRO!H$5&amp;$E10),'Hoja de Trabajo para listado'!$CD$151:$DC$151,0)),0)</f>
        <v>0</v>
      </c>
      <c r="I10" s="243">
        <f ca="1">+IFERROR(INDEX('Hoja de Trabajo para listado'!$A$155:$Z$1048576,MATCH($A10,'Hoja de Trabajo para listado'!$A$155:$A$1048576,0),MATCH((CUADRO!I$5&amp;$E10),'Hoja de Trabajo para listado'!$A$151:$Z$151,0)),0)+IFERROR(INDEX('Hoja de Trabajo para listado'!$AB$155:$BA$1048576,MATCH($A10,'Hoja de Trabajo para listado'!$AB$155:$AB$1048576,0),MATCH((CUADRO!I$5&amp;$E10),'Hoja de Trabajo para listado'!$AB$151:$BA$151,0)),0)+IFERROR(INDEX('Hoja de Trabajo para listado'!$BC$155:$CB$1048576,MATCH($A10,'Hoja de Trabajo para listado'!$BC$155:$BC$1048576,0),MATCH((CUADRO!I$5&amp;$E10),'Hoja de Trabajo para listado'!$BC$151:$CB$151,0)),0)+IFERROR(INDEX('Hoja de Trabajo para listado'!$DE$153:$DG$274,MATCH($A10,'Hoja de Trabajo para listado'!$DE$153:$DE$1048576,0),MATCH((CUADRO!I$5&amp;$E10),'Hoja de Trabajo para listado'!$DE$151:$DG$151,0)),0)+IFERROR(INDEX('Hoja de Trabajo para listado'!$CD$155:$DC$1048576,MATCH($A10,'Hoja de Trabajo para listado'!$CD$155:$CD$1048576,0),MATCH((CUADRO!I$5&amp;$E10),'Hoja de Trabajo para listado'!$CD$151:$DC$151,0)),0)</f>
        <v>0.2</v>
      </c>
      <c r="J10" s="243">
        <f ca="1">+IFERROR(INDEX('Hoja de Trabajo para listado'!$A$155:$Z$1048576,MATCH($A10,'Hoja de Trabajo para listado'!$A$155:$A$1048576,0),MATCH((CUADRO!J$5&amp;$E10),'Hoja de Trabajo para listado'!$A$151:$Z$151,0)),0)+IFERROR(INDEX('Hoja de Trabajo para listado'!$AB$155:$BA$1048576,MATCH($A10,'Hoja de Trabajo para listado'!$AB$155:$AB$1048576,0),MATCH((CUADRO!J$5&amp;$E10),'Hoja de Trabajo para listado'!$AB$151:$BA$151,0)),0)+IFERROR(INDEX('Hoja de Trabajo para listado'!$BC$155:$CB$1048576,MATCH($A10,'Hoja de Trabajo para listado'!$BC$155:$BC$1048576,0),MATCH((CUADRO!J$5&amp;$E10),'Hoja de Trabajo para listado'!$BC$151:$CB$151,0)),0)+IFERROR(INDEX('Hoja de Trabajo para listado'!$DE$153:$DG$274,MATCH($A10,'Hoja de Trabajo para listado'!$DE$153:$DE$1048576,0),MATCH((CUADRO!J$5&amp;$E10),'Hoja de Trabajo para listado'!$DE$151:$DG$151,0)),0)+IFERROR(INDEX('Hoja de Trabajo para listado'!$CD$155:$DC$1048576,MATCH($A10,'Hoja de Trabajo para listado'!$CD$155:$CD$1048576,0),MATCH((CUADRO!J$5&amp;$E10),'Hoja de Trabajo para listado'!$CD$151:$DC$151,0)),0)</f>
        <v>0</v>
      </c>
      <c r="K10" s="243">
        <f ca="1">+IFERROR(INDEX('Hoja de Trabajo para listado'!$A$155:$Z$1048576,MATCH($A10,'Hoja de Trabajo para listado'!$A$155:$A$1048576,0),MATCH((CUADRO!K$5&amp;$E10),'Hoja de Trabajo para listado'!$A$151:$Z$151,0)),0)+IFERROR(INDEX('Hoja de Trabajo para listado'!$AB$155:$BA$1048576,MATCH($A10,'Hoja de Trabajo para listado'!$AB$155:$AB$1048576,0),MATCH((CUADRO!K$5&amp;$E10),'Hoja de Trabajo para listado'!$AB$151:$BA$151,0)),0)+IFERROR(INDEX('Hoja de Trabajo para listado'!$BC$155:$CB$1048576,MATCH($A10,'Hoja de Trabajo para listado'!$BC$155:$BC$1048576,0),MATCH((CUADRO!K$5&amp;$E10),'Hoja de Trabajo para listado'!$BC$151:$CB$151,0)),0)+IFERROR(INDEX('Hoja de Trabajo para listado'!$DE$153:$DG$274,MATCH($A10,'Hoja de Trabajo para listado'!$DE$153:$DE$1048576,0),MATCH((CUADRO!K$5&amp;$E10),'Hoja de Trabajo para listado'!$DE$151:$DG$151,0)),0)+IFERROR(INDEX('Hoja de Trabajo para listado'!$CD$155:$DC$1048576,MATCH($A10,'Hoja de Trabajo para listado'!$CD$155:$CD$1048576,0),MATCH((CUADRO!K$5&amp;$E10),'Hoja de Trabajo para listado'!$CD$151:$DC$151,0)),0)</f>
        <v>0</v>
      </c>
      <c r="L10" s="243">
        <f ca="1">+IFERROR(INDEX('Hoja de Trabajo para listado'!$A$155:$Z$1048576,MATCH($A10,'Hoja de Trabajo para listado'!$A$155:$A$1048576,0),MATCH((CUADRO!L$5&amp;$E10),'Hoja de Trabajo para listado'!$A$151:$Z$151,0)),0)+IFERROR(INDEX('Hoja de Trabajo para listado'!$AB$155:$BA$1048576,MATCH($A10,'Hoja de Trabajo para listado'!$AB$155:$AB$1048576,0),MATCH((CUADRO!L$5&amp;$E10),'Hoja de Trabajo para listado'!$AB$151:$BA$151,0)),0)+IFERROR(INDEX('Hoja de Trabajo para listado'!$BC$155:$CB$1048576,MATCH($A10,'Hoja de Trabajo para listado'!$BC$155:$BC$1048576,0),MATCH((CUADRO!L$5&amp;$E10),'Hoja de Trabajo para listado'!$BC$151:$CB$151,0)),0)+IFERROR(INDEX('Hoja de Trabajo para listado'!$DE$153:$DG$274,MATCH($A10,'Hoja de Trabajo para listado'!$DE$153:$DE$1048576,0),MATCH((CUADRO!L$5&amp;$E10),'Hoja de Trabajo para listado'!$DE$151:$DG$151,0)),0)+IFERROR(INDEX('Hoja de Trabajo para listado'!$CD$155:$DC$1048576,MATCH($A10,'Hoja de Trabajo para listado'!$CD$155:$CD$1048576,0),MATCH((CUADRO!L$5&amp;$E10),'Hoja de Trabajo para listado'!$CD$151:$DC$151,0)),0)</f>
        <v>0</v>
      </c>
      <c r="M10" s="243">
        <f ca="1">+IFERROR(INDEX('Hoja de Trabajo para listado'!$A$155:$Z$1048576,MATCH($A10,'Hoja de Trabajo para listado'!$A$155:$A$1048576,0),MATCH((CUADRO!M$5&amp;$E10),'Hoja de Trabajo para listado'!$A$151:$Z$151,0)),0)+IFERROR(INDEX('Hoja de Trabajo para listado'!$AB$155:$BA$1048576,MATCH($A10,'Hoja de Trabajo para listado'!$AB$155:$AB$1048576,0),MATCH((CUADRO!M$5&amp;$E10),'Hoja de Trabajo para listado'!$AB$151:$BA$151,0)),0)+IFERROR(INDEX('Hoja de Trabajo para listado'!$BC$155:$CB$1048576,MATCH($A10,'Hoja de Trabajo para listado'!$BC$155:$BC$1048576,0),MATCH((CUADRO!M$5&amp;$E10),'Hoja de Trabajo para listado'!$BC$151:$CB$151,0)),0)+IFERROR(INDEX('Hoja de Trabajo para listado'!$DE$153:$DG$274,MATCH($A10,'Hoja de Trabajo para listado'!$DE$153:$DE$1048576,0),MATCH((CUADRO!M$5&amp;$E10),'Hoja de Trabajo para listado'!$DE$151:$DG$151,0)),0)+IFERROR(INDEX('Hoja de Trabajo para listado'!$CD$155:$DC$1048576,MATCH($A10,'Hoja de Trabajo para listado'!$CD$155:$CD$1048576,0),MATCH((CUADRO!M$5&amp;$E10),'Hoja de Trabajo para listado'!$CD$151:$DC$151,0)),0)</f>
        <v>0</v>
      </c>
      <c r="N10" s="243">
        <f ca="1">+IFERROR(INDEX('Hoja de Trabajo para listado'!$A$155:$Z$1048576,MATCH($A10,'Hoja de Trabajo para listado'!$A$155:$A$1048576,0),MATCH((CUADRO!N$5&amp;$E10),'Hoja de Trabajo para listado'!$A$151:$Z$151,0)),0)+IFERROR(INDEX('Hoja de Trabajo para listado'!$AB$155:$BA$1048576,MATCH($A10,'Hoja de Trabajo para listado'!$AB$155:$AB$1048576,0),MATCH((CUADRO!N$5&amp;$E10),'Hoja de Trabajo para listado'!$AB$151:$BA$151,0)),0)+IFERROR(INDEX('Hoja de Trabajo para listado'!$BC$155:$CB$1048576,MATCH($A10,'Hoja de Trabajo para listado'!$BC$155:$BC$1048576,0),MATCH((CUADRO!N$5&amp;$E10),'Hoja de Trabajo para listado'!$BC$151:$CB$151,0)),0)+IFERROR(INDEX('Hoja de Trabajo para listado'!$DE$153:$DG$274,MATCH($A10,'Hoja de Trabajo para listado'!$DE$153:$DE$1048576,0),MATCH((CUADRO!N$5&amp;$E10),'Hoja de Trabajo para listado'!$DE$151:$DG$151,0)),0)+IFERROR(INDEX('Hoja de Trabajo para listado'!$CD$155:$DC$1048576,MATCH($A10,'Hoja de Trabajo para listado'!$CD$155:$CD$1048576,0),MATCH((CUADRO!N$5&amp;$E10),'Hoja de Trabajo para listado'!$CD$151:$DC$151,0)),0)</f>
        <v>0</v>
      </c>
      <c r="O10" s="243">
        <f ca="1">+IFERROR(INDEX('Hoja de Trabajo para listado'!$A$155:$Z$1048576,MATCH($A10,'Hoja de Trabajo para listado'!$A$155:$A$1048576,0),MATCH((CUADRO!O$5&amp;$E10),'Hoja de Trabajo para listado'!$A$151:$Z$151,0)),0)+IFERROR(INDEX('Hoja de Trabajo para listado'!$AB$155:$BA$1048576,MATCH($A10,'Hoja de Trabajo para listado'!$AB$155:$AB$1048576,0),MATCH((CUADRO!O$5&amp;$E10),'Hoja de Trabajo para listado'!$AB$151:$BA$151,0)),0)+IFERROR(INDEX('Hoja de Trabajo para listado'!$BC$155:$CB$1048576,MATCH($A10,'Hoja de Trabajo para listado'!$BC$155:$BC$1048576,0),MATCH((CUADRO!O$5&amp;$E10),'Hoja de Trabajo para listado'!$BC$151:$CB$151,0)),0)+IFERROR(INDEX('Hoja de Trabajo para listado'!$DE$153:$DG$274,MATCH($A10,'Hoja de Trabajo para listado'!$DE$153:$DE$1048576,0),MATCH((CUADRO!O$5&amp;$E10),'Hoja de Trabajo para listado'!$DE$151:$DG$151,0)),0)+IFERROR(INDEX('Hoja de Trabajo para listado'!$CD$155:$DC$1048576,MATCH($A10,'Hoja de Trabajo para listado'!$CD$155:$CD$1048576,0),MATCH((CUADRO!O$5&amp;$E10),'Hoja de Trabajo para listado'!$CD$151:$DC$151,0)),0)</f>
        <v>0</v>
      </c>
      <c r="P10" s="243">
        <f ca="1">+IFERROR(INDEX('Hoja de Trabajo para listado'!$A$155:$Z$1048576,MATCH($A10,'Hoja de Trabajo para listado'!$A$155:$A$1048576,0),MATCH((CUADRO!P$5&amp;$E10),'Hoja de Trabajo para listado'!$A$151:$Z$151,0)),0)+IFERROR(INDEX('Hoja de Trabajo para listado'!$AB$155:$BA$1048576,MATCH($A10,'Hoja de Trabajo para listado'!$AB$155:$AB$1048576,0),MATCH((CUADRO!P$5&amp;$E10),'Hoja de Trabajo para listado'!$AB$151:$BA$151,0)),0)+IFERROR(INDEX('Hoja de Trabajo para listado'!$BC$155:$CB$1048576,MATCH($A10,'Hoja de Trabajo para listado'!$BC$155:$BC$1048576,0),MATCH((CUADRO!P$5&amp;$E10),'Hoja de Trabajo para listado'!$BC$151:$CB$151,0)),0)+IFERROR(INDEX('Hoja de Trabajo para listado'!$DE$153:$DG$274,MATCH($A10,'Hoja de Trabajo para listado'!$DE$153:$DE$1048576,0),MATCH((CUADRO!P$5&amp;$E10),'Hoja de Trabajo para listado'!$DE$151:$DG$151,0)),0)+IFERROR(INDEX('Hoja de Trabajo para listado'!$CD$155:$DC$1048576,MATCH($A10,'Hoja de Trabajo para listado'!$CD$155:$CD$1048576,0),MATCH((CUADRO!P$5&amp;$E10),'Hoja de Trabajo para listado'!$CD$151:$DC$151,0)),0)</f>
        <v>0</v>
      </c>
      <c r="Q10" s="243">
        <f ca="1">+IFERROR(INDEX('Hoja de Trabajo para listado'!$A$155:$Z$1048576,MATCH($A10,'Hoja de Trabajo para listado'!$A$155:$A$1048576,0),MATCH((CUADRO!Q$5&amp;$E10),'Hoja de Trabajo para listado'!$A$151:$Z$151,0)),0)+IFERROR(INDEX('Hoja de Trabajo para listado'!$AB$155:$BA$1048576,MATCH($A10,'Hoja de Trabajo para listado'!$AB$155:$AB$1048576,0),MATCH((CUADRO!Q$5&amp;$E10),'Hoja de Trabajo para listado'!$AB$151:$BA$151,0)),0)+IFERROR(INDEX('Hoja de Trabajo para listado'!$BC$155:$CB$1048576,MATCH($A10,'Hoja de Trabajo para listado'!$BC$155:$BC$1048576,0),MATCH((CUADRO!Q$5&amp;$E10),'Hoja de Trabajo para listado'!$BC$151:$CB$151,0)),0)+IFERROR(INDEX('Hoja de Trabajo para listado'!$DE$153:$DG$274,MATCH($A10,'Hoja de Trabajo para listado'!$DE$153:$DE$1048576,0),MATCH((CUADRO!Q$5&amp;$E10),'Hoja de Trabajo para listado'!$DE$151:$DG$151,0)),0)+IFERROR(INDEX('Hoja de Trabajo para listado'!$CD$155:$DC$1048576,MATCH($A10,'Hoja de Trabajo para listado'!$CD$155:$CD$1048576,0),MATCH((CUADRO!Q$5&amp;$E10),'Hoja de Trabajo para listado'!$CD$151:$DC$151,0)),0)</f>
        <v>0</v>
      </c>
      <c r="R10" s="243">
        <f t="shared" ca="1" si="0"/>
        <v>0.2</v>
      </c>
      <c r="S10" s="243"/>
      <c r="T10" s="243">
        <f ca="1">+T11</f>
        <v>8321590.2700000005</v>
      </c>
      <c r="U10" s="242">
        <f t="shared" si="1"/>
        <v>1</v>
      </c>
      <c r="V10" s="333" t="str">
        <f>+VLOOKUP(A10,bd_lista!$A$3:$E$590,5,FALSE)</f>
        <v>Órgano Ejecutivo</v>
      </c>
      <c r="W10" s="391" t="str">
        <f>+V10</f>
        <v>Órgano Ejecutivo</v>
      </c>
      <c r="X10" s="242">
        <f t="shared" si="2"/>
        <v>10</v>
      </c>
      <c r="Y10" s="242" t="str">
        <f>+VLOOKUP(X10,bd_lista!$A$3:$C$590,3,FALSE)</f>
        <v>Ministerio de Relaciones Exteriores</v>
      </c>
      <c r="Z10" s="246">
        <f>+X10</f>
        <v>10</v>
      </c>
      <c r="AA10" s="246" t="str">
        <f>+Y10</f>
        <v>Ministerio de Relaciones Exteriores</v>
      </c>
    </row>
    <row r="11" spans="1:27" ht="15" customHeight="1">
      <c r="A11" s="32">
        <v>10</v>
      </c>
      <c r="B11" s="388"/>
      <c r="C11" s="333" t="str">
        <f>+VLOOKUP(A11,bd_lista!$A$3:$C$590,3,FALSE)</f>
        <v>Ministerio de Relaciones Exteriores</v>
      </c>
      <c r="D11" s="390"/>
      <c r="E11" s="333" t="s">
        <v>1305</v>
      </c>
      <c r="F11" s="245">
        <f ca="1">+IFERROR(INDEX('Hoja de Trabajo para listado'!$A$155:$Z$1048576,MATCH($A11,'Hoja de Trabajo para listado'!$A$155:$A$1048576,0),MATCH((CUADRO!F$5&amp;$E11),'Hoja de Trabajo para listado'!$A$151:$Z$151,0)),0)+IFERROR(INDEX('Hoja de Trabajo para listado'!$AB$155:$BA$1048576,MATCH($A11,'Hoja de Trabajo para listado'!$AB$155:$AB$1048576,0),MATCH((CUADRO!F$5&amp;$E11),'Hoja de Trabajo para listado'!$AB$151:$BA$151,0)),0)+IFERROR(INDEX('Hoja de Trabajo para listado'!$BC$155:$CB$1048576,MATCH($A11,'Hoja de Trabajo para listado'!$BC$155:$BC$1048576,0),MATCH((CUADRO!F$5&amp;$E11),'Hoja de Trabajo para listado'!$BC$151:$CB$151,0)),0)+IFERROR(INDEX('Hoja de Trabajo para listado'!$DE$153:$DG$274,MATCH($A11,'Hoja de Trabajo para listado'!$DE$153:$DE$1048576,0),MATCH((CUADRO!F$5&amp;$E11),'Hoja de Trabajo para listado'!$DE$151:$DG$151,0)),0)+IFERROR(INDEX('Hoja de Trabajo para listado'!$CD$155:$DC$1048576,MATCH($A11,'Hoja de Trabajo para listado'!$CD$155:$CD$1048576,0),MATCH((CUADRO!F$5&amp;$E11),'Hoja de Trabajo para listado'!$CD$151:$DC$151,0)),0)</f>
        <v>0</v>
      </c>
      <c r="G11" s="245">
        <f ca="1">+IFERROR(INDEX('Hoja de Trabajo para listado'!$A$155:$Z$1048576,MATCH($A11,'Hoja de Trabajo para listado'!$A$155:$A$1048576,0),MATCH((CUADRO!G$5&amp;$E11),'Hoja de Trabajo para listado'!$A$151:$Z$151,0)),0)+IFERROR(INDEX('Hoja de Trabajo para listado'!$AB$155:$BA$1048576,MATCH($A11,'Hoja de Trabajo para listado'!$AB$155:$AB$1048576,0),MATCH((CUADRO!G$5&amp;$E11),'Hoja de Trabajo para listado'!$AB$151:$BA$151,0)),0)+IFERROR(INDEX('Hoja de Trabajo para listado'!$BC$155:$CB$1048576,MATCH($A11,'Hoja de Trabajo para listado'!$BC$155:$BC$1048576,0),MATCH((CUADRO!G$5&amp;$E11),'Hoja de Trabajo para listado'!$BC$151:$CB$151,0)),0)+IFERROR(INDEX('Hoja de Trabajo para listado'!$DE$153:$DG$274,MATCH($A11,'Hoja de Trabajo para listado'!$DE$153:$DE$1048576,0),MATCH((CUADRO!G$5&amp;$E11),'Hoja de Trabajo para listado'!$DE$151:$DG$151,0)),0)+IFERROR(INDEX('Hoja de Trabajo para listado'!$CD$155:$DC$1048576,MATCH($A11,'Hoja de Trabajo para listado'!$CD$155:$CD$1048576,0),MATCH((CUADRO!G$5&amp;$E11),'Hoja de Trabajo para listado'!$CD$151:$DC$151,0)),0)</f>
        <v>0</v>
      </c>
      <c r="H11" s="245">
        <f ca="1">+IFERROR(INDEX('Hoja de Trabajo para listado'!$A$155:$Z$1048576,MATCH($A11,'Hoja de Trabajo para listado'!$A$155:$A$1048576,0),MATCH((CUADRO!H$5&amp;$E11),'Hoja de Trabajo para listado'!$A$151:$Z$151,0)),0)+IFERROR(INDEX('Hoja de Trabajo para listado'!$AB$155:$BA$1048576,MATCH($A11,'Hoja de Trabajo para listado'!$AB$155:$AB$1048576,0),MATCH((CUADRO!H$5&amp;$E11),'Hoja de Trabajo para listado'!$AB$151:$BA$151,0)),0)+IFERROR(INDEX('Hoja de Trabajo para listado'!$BC$155:$CB$1048576,MATCH($A11,'Hoja de Trabajo para listado'!$BC$155:$BC$1048576,0),MATCH((CUADRO!H$5&amp;$E11),'Hoja de Trabajo para listado'!$BC$151:$CB$151,0)),0)+IFERROR(INDEX('Hoja de Trabajo para listado'!$DE$153:$DG$274,MATCH($A11,'Hoja de Trabajo para listado'!$DE$153:$DE$1048576,0),MATCH((CUADRO!H$5&amp;$E11),'Hoja de Trabajo para listado'!$DE$151:$DG$151,0)),0)+IFERROR(INDEX('Hoja de Trabajo para listado'!$CD$155:$DC$1048576,MATCH($A11,'Hoja de Trabajo para listado'!$CD$155:$CD$1048576,0),MATCH((CUADRO!H$5&amp;$E11),'Hoja de Trabajo para listado'!$CD$151:$DC$151,0)),0)</f>
        <v>8292052.4400000004</v>
      </c>
      <c r="I11" s="245">
        <f ca="1">+IFERROR(INDEX('Hoja de Trabajo para listado'!$A$155:$Z$1048576,MATCH($A11,'Hoja de Trabajo para listado'!$A$155:$A$1048576,0),MATCH((CUADRO!I$5&amp;$E11),'Hoja de Trabajo para listado'!$A$151:$Z$151,0)),0)+IFERROR(INDEX('Hoja de Trabajo para listado'!$AB$155:$BA$1048576,MATCH($A11,'Hoja de Trabajo para listado'!$AB$155:$AB$1048576,0),MATCH((CUADRO!I$5&amp;$E11),'Hoja de Trabajo para listado'!$AB$151:$BA$151,0)),0)+IFERROR(INDEX('Hoja de Trabajo para listado'!$BC$155:$CB$1048576,MATCH($A11,'Hoja de Trabajo para listado'!$BC$155:$BC$1048576,0),MATCH((CUADRO!I$5&amp;$E11),'Hoja de Trabajo para listado'!$BC$151:$CB$151,0)),0)+IFERROR(INDEX('Hoja de Trabajo para listado'!$DE$153:$DG$274,MATCH($A11,'Hoja de Trabajo para listado'!$DE$153:$DE$1048576,0),MATCH((CUADRO!I$5&amp;$E11),'Hoja de Trabajo para listado'!$DE$151:$DG$151,0)),0)+IFERROR(INDEX('Hoja de Trabajo para listado'!$CD$155:$DC$1048576,MATCH($A11,'Hoja de Trabajo para listado'!$CD$155:$CD$1048576,0),MATCH((CUADRO!I$5&amp;$E11),'Hoja de Trabajo para listado'!$CD$151:$DC$151,0)),0)</f>
        <v>29537.629999999997</v>
      </c>
      <c r="J11" s="245">
        <f ca="1">+IFERROR(INDEX('Hoja de Trabajo para listado'!$A$155:$Z$1048576,MATCH($A11,'Hoja de Trabajo para listado'!$A$155:$A$1048576,0),MATCH((CUADRO!J$5&amp;$E11),'Hoja de Trabajo para listado'!$A$151:$Z$151,0)),0)+IFERROR(INDEX('Hoja de Trabajo para listado'!$AB$155:$BA$1048576,MATCH($A11,'Hoja de Trabajo para listado'!$AB$155:$AB$1048576,0),MATCH((CUADRO!J$5&amp;$E11),'Hoja de Trabajo para listado'!$AB$151:$BA$151,0)),0)+IFERROR(INDEX('Hoja de Trabajo para listado'!$BC$155:$CB$1048576,MATCH($A11,'Hoja de Trabajo para listado'!$BC$155:$BC$1048576,0),MATCH((CUADRO!J$5&amp;$E11),'Hoja de Trabajo para listado'!$BC$151:$CB$151,0)),0)+IFERROR(INDEX('Hoja de Trabajo para listado'!$DE$153:$DG$274,MATCH($A11,'Hoja de Trabajo para listado'!$DE$153:$DE$1048576,0),MATCH((CUADRO!J$5&amp;$E11),'Hoja de Trabajo para listado'!$DE$151:$DG$151,0)),0)+IFERROR(INDEX('Hoja de Trabajo para listado'!$CD$155:$DC$1048576,MATCH($A11,'Hoja de Trabajo para listado'!$CD$155:$CD$1048576,0),MATCH((CUADRO!J$5&amp;$E11),'Hoja de Trabajo para listado'!$CD$151:$DC$151,0)),0)</f>
        <v>0</v>
      </c>
      <c r="K11" s="245">
        <f ca="1">+IFERROR(INDEX('Hoja de Trabajo para listado'!$A$155:$Z$1048576,MATCH($A11,'Hoja de Trabajo para listado'!$A$155:$A$1048576,0),MATCH((CUADRO!K$5&amp;$E11),'Hoja de Trabajo para listado'!$A$151:$Z$151,0)),0)+IFERROR(INDEX('Hoja de Trabajo para listado'!$AB$155:$BA$1048576,MATCH($A11,'Hoja de Trabajo para listado'!$AB$155:$AB$1048576,0),MATCH((CUADRO!K$5&amp;$E11),'Hoja de Trabajo para listado'!$AB$151:$BA$151,0)),0)+IFERROR(INDEX('Hoja de Trabajo para listado'!$BC$155:$CB$1048576,MATCH($A11,'Hoja de Trabajo para listado'!$BC$155:$BC$1048576,0),MATCH((CUADRO!K$5&amp;$E11),'Hoja de Trabajo para listado'!$BC$151:$CB$151,0)),0)+IFERROR(INDEX('Hoja de Trabajo para listado'!$DE$153:$DG$274,MATCH($A11,'Hoja de Trabajo para listado'!$DE$153:$DE$1048576,0),MATCH((CUADRO!K$5&amp;$E11),'Hoja de Trabajo para listado'!$DE$151:$DG$151,0)),0)+IFERROR(INDEX('Hoja de Trabajo para listado'!$CD$155:$DC$1048576,MATCH($A11,'Hoja de Trabajo para listado'!$CD$155:$CD$1048576,0),MATCH((CUADRO!K$5&amp;$E11),'Hoja de Trabajo para listado'!$CD$151:$DC$151,0)),0)</f>
        <v>0</v>
      </c>
      <c r="L11" s="245">
        <f ca="1">+IFERROR(INDEX('Hoja de Trabajo para listado'!$A$155:$Z$1048576,MATCH($A11,'Hoja de Trabajo para listado'!$A$155:$A$1048576,0),MATCH((CUADRO!L$5&amp;$E11),'Hoja de Trabajo para listado'!$A$151:$Z$151,0)),0)+IFERROR(INDEX('Hoja de Trabajo para listado'!$AB$155:$BA$1048576,MATCH($A11,'Hoja de Trabajo para listado'!$AB$155:$AB$1048576,0),MATCH((CUADRO!L$5&amp;$E11),'Hoja de Trabajo para listado'!$AB$151:$BA$151,0)),0)+IFERROR(INDEX('Hoja de Trabajo para listado'!$BC$155:$CB$1048576,MATCH($A11,'Hoja de Trabajo para listado'!$BC$155:$BC$1048576,0),MATCH((CUADRO!L$5&amp;$E11),'Hoja de Trabajo para listado'!$BC$151:$CB$151,0)),0)+IFERROR(INDEX('Hoja de Trabajo para listado'!$DE$153:$DG$274,MATCH($A11,'Hoja de Trabajo para listado'!$DE$153:$DE$1048576,0),MATCH((CUADRO!L$5&amp;$E11),'Hoja de Trabajo para listado'!$DE$151:$DG$151,0)),0)+IFERROR(INDEX('Hoja de Trabajo para listado'!$CD$155:$DC$1048576,MATCH($A11,'Hoja de Trabajo para listado'!$CD$155:$CD$1048576,0),MATCH((CUADRO!L$5&amp;$E11),'Hoja de Trabajo para listado'!$CD$151:$DC$151,0)),0)</f>
        <v>0</v>
      </c>
      <c r="M11" s="245">
        <f ca="1">+IFERROR(INDEX('Hoja de Trabajo para listado'!$A$155:$Z$1048576,MATCH($A11,'Hoja de Trabajo para listado'!$A$155:$A$1048576,0),MATCH((CUADRO!M$5&amp;$E11),'Hoja de Trabajo para listado'!$A$151:$Z$151,0)),0)+IFERROR(INDEX('Hoja de Trabajo para listado'!$AB$155:$BA$1048576,MATCH($A11,'Hoja de Trabajo para listado'!$AB$155:$AB$1048576,0),MATCH((CUADRO!M$5&amp;$E11),'Hoja de Trabajo para listado'!$AB$151:$BA$151,0)),0)+IFERROR(INDEX('Hoja de Trabajo para listado'!$BC$155:$CB$1048576,MATCH($A11,'Hoja de Trabajo para listado'!$BC$155:$BC$1048576,0),MATCH((CUADRO!M$5&amp;$E11),'Hoja de Trabajo para listado'!$BC$151:$CB$151,0)),0)+IFERROR(INDEX('Hoja de Trabajo para listado'!$DE$153:$DG$274,MATCH($A11,'Hoja de Trabajo para listado'!$DE$153:$DE$1048576,0),MATCH((CUADRO!M$5&amp;$E11),'Hoja de Trabajo para listado'!$DE$151:$DG$151,0)),0)+IFERROR(INDEX('Hoja de Trabajo para listado'!$CD$155:$DC$1048576,MATCH($A11,'Hoja de Trabajo para listado'!$CD$155:$CD$1048576,0),MATCH((CUADRO!M$5&amp;$E11),'Hoja de Trabajo para listado'!$CD$151:$DC$151,0)),0)</f>
        <v>0</v>
      </c>
      <c r="N11" s="245">
        <f ca="1">+IFERROR(INDEX('Hoja de Trabajo para listado'!$A$155:$Z$1048576,MATCH($A11,'Hoja de Trabajo para listado'!$A$155:$A$1048576,0),MATCH((CUADRO!N$5&amp;$E11),'Hoja de Trabajo para listado'!$A$151:$Z$151,0)),0)+IFERROR(INDEX('Hoja de Trabajo para listado'!$AB$155:$BA$1048576,MATCH($A11,'Hoja de Trabajo para listado'!$AB$155:$AB$1048576,0),MATCH((CUADRO!N$5&amp;$E11),'Hoja de Trabajo para listado'!$AB$151:$BA$151,0)),0)+IFERROR(INDEX('Hoja de Trabajo para listado'!$BC$155:$CB$1048576,MATCH($A11,'Hoja de Trabajo para listado'!$BC$155:$BC$1048576,0),MATCH((CUADRO!N$5&amp;$E11),'Hoja de Trabajo para listado'!$BC$151:$CB$151,0)),0)+IFERROR(INDEX('Hoja de Trabajo para listado'!$DE$153:$DG$274,MATCH($A11,'Hoja de Trabajo para listado'!$DE$153:$DE$1048576,0),MATCH((CUADRO!N$5&amp;$E11),'Hoja de Trabajo para listado'!$DE$151:$DG$151,0)),0)+IFERROR(INDEX('Hoja de Trabajo para listado'!$CD$155:$DC$1048576,MATCH($A11,'Hoja de Trabajo para listado'!$CD$155:$CD$1048576,0),MATCH((CUADRO!N$5&amp;$E11),'Hoja de Trabajo para listado'!$CD$151:$DC$151,0)),0)</f>
        <v>0</v>
      </c>
      <c r="O11" s="245">
        <f ca="1">+IFERROR(INDEX('Hoja de Trabajo para listado'!$A$155:$Z$1048576,MATCH($A11,'Hoja de Trabajo para listado'!$A$155:$A$1048576,0),MATCH((CUADRO!O$5&amp;$E11),'Hoja de Trabajo para listado'!$A$151:$Z$151,0)),0)+IFERROR(INDEX('Hoja de Trabajo para listado'!$AB$155:$BA$1048576,MATCH($A11,'Hoja de Trabajo para listado'!$AB$155:$AB$1048576,0),MATCH((CUADRO!O$5&amp;$E11),'Hoja de Trabajo para listado'!$AB$151:$BA$151,0)),0)+IFERROR(INDEX('Hoja de Trabajo para listado'!$BC$155:$CB$1048576,MATCH($A11,'Hoja de Trabajo para listado'!$BC$155:$BC$1048576,0),MATCH((CUADRO!O$5&amp;$E11),'Hoja de Trabajo para listado'!$BC$151:$CB$151,0)),0)+IFERROR(INDEX('Hoja de Trabajo para listado'!$DE$153:$DG$274,MATCH($A11,'Hoja de Trabajo para listado'!$DE$153:$DE$1048576,0),MATCH((CUADRO!O$5&amp;$E11),'Hoja de Trabajo para listado'!$DE$151:$DG$151,0)),0)+IFERROR(INDEX('Hoja de Trabajo para listado'!$CD$155:$DC$1048576,MATCH($A11,'Hoja de Trabajo para listado'!$CD$155:$CD$1048576,0),MATCH((CUADRO!O$5&amp;$E11),'Hoja de Trabajo para listado'!$CD$151:$DC$151,0)),0)</f>
        <v>0</v>
      </c>
      <c r="P11" s="245">
        <f ca="1">+IFERROR(INDEX('Hoja de Trabajo para listado'!$A$155:$Z$1048576,MATCH($A11,'Hoja de Trabajo para listado'!$A$155:$A$1048576,0),MATCH((CUADRO!P$5&amp;$E11),'Hoja de Trabajo para listado'!$A$151:$Z$151,0)),0)+IFERROR(INDEX('Hoja de Trabajo para listado'!$AB$155:$BA$1048576,MATCH($A11,'Hoja de Trabajo para listado'!$AB$155:$AB$1048576,0),MATCH((CUADRO!P$5&amp;$E11),'Hoja de Trabajo para listado'!$AB$151:$BA$151,0)),0)+IFERROR(INDEX('Hoja de Trabajo para listado'!$BC$155:$CB$1048576,MATCH($A11,'Hoja de Trabajo para listado'!$BC$155:$BC$1048576,0),MATCH((CUADRO!P$5&amp;$E11),'Hoja de Trabajo para listado'!$BC$151:$CB$151,0)),0)+IFERROR(INDEX('Hoja de Trabajo para listado'!$DE$153:$DG$274,MATCH($A11,'Hoja de Trabajo para listado'!$DE$153:$DE$1048576,0),MATCH((CUADRO!P$5&amp;$E11),'Hoja de Trabajo para listado'!$DE$151:$DG$151,0)),0)+IFERROR(INDEX('Hoja de Trabajo para listado'!$CD$155:$DC$1048576,MATCH($A11,'Hoja de Trabajo para listado'!$CD$155:$CD$1048576,0),MATCH((CUADRO!P$5&amp;$E11),'Hoja de Trabajo para listado'!$CD$151:$DC$151,0)),0)</f>
        <v>0</v>
      </c>
      <c r="Q11" s="245">
        <f ca="1">+IFERROR(INDEX('Hoja de Trabajo para listado'!$A$155:$Z$1048576,MATCH($A11,'Hoja de Trabajo para listado'!$A$155:$A$1048576,0),MATCH((CUADRO!Q$5&amp;$E11),'Hoja de Trabajo para listado'!$A$151:$Z$151,0)),0)+IFERROR(INDEX('Hoja de Trabajo para listado'!$AB$155:$BA$1048576,MATCH($A11,'Hoja de Trabajo para listado'!$AB$155:$AB$1048576,0),MATCH((CUADRO!Q$5&amp;$E11),'Hoja de Trabajo para listado'!$AB$151:$BA$151,0)),0)+IFERROR(INDEX('Hoja de Trabajo para listado'!$BC$155:$CB$1048576,MATCH($A11,'Hoja de Trabajo para listado'!$BC$155:$BC$1048576,0),MATCH((CUADRO!Q$5&amp;$E11),'Hoja de Trabajo para listado'!$BC$151:$CB$151,0)),0)+IFERROR(INDEX('Hoja de Trabajo para listado'!$DE$153:$DG$274,MATCH($A11,'Hoja de Trabajo para listado'!$DE$153:$DE$1048576,0),MATCH((CUADRO!Q$5&amp;$E11),'Hoja de Trabajo para listado'!$DE$151:$DG$151,0)),0)+IFERROR(INDEX('Hoja de Trabajo para listado'!$CD$155:$DC$1048576,MATCH($A11,'Hoja de Trabajo para listado'!$CD$155:$CD$1048576,0),MATCH((CUADRO!Q$5&amp;$E11),'Hoja de Trabajo para listado'!$CD$151:$DC$151,0)),0)</f>
        <v>0</v>
      </c>
      <c r="R11" s="245">
        <f t="shared" ca="1" si="0"/>
        <v>8321590.0700000003</v>
      </c>
      <c r="S11" s="245">
        <f ca="1">+R10+R11</f>
        <v>8321590.2700000005</v>
      </c>
      <c r="T11" s="245">
        <f ca="1">+S11</f>
        <v>8321590.2700000005</v>
      </c>
      <c r="U11" s="244">
        <f t="shared" si="1"/>
        <v>2</v>
      </c>
      <c r="V11" s="333" t="str">
        <f>+VLOOKUP(A11,bd_lista!$A$3:$E$590,5,FALSE)</f>
        <v>Órgano Ejecutivo</v>
      </c>
      <c r="W11" s="392"/>
      <c r="X11" s="242">
        <f t="shared" si="2"/>
        <v>10</v>
      </c>
      <c r="Y11" s="242" t="str">
        <f>+VLOOKUP(X11,bd_lista!$A$3:$C$590,3,FALSE)</f>
        <v>Ministerio de Relaciones Exteriores</v>
      </c>
      <c r="Z11" s="246"/>
      <c r="AA11" s="246"/>
    </row>
    <row r="12" spans="1:27" ht="12.75" customHeight="1">
      <c r="A12" s="251">
        <v>15</v>
      </c>
      <c r="B12" s="387">
        <f>+A12</f>
        <v>15</v>
      </c>
      <c r="C12" s="247" t="str">
        <f>+VLOOKUP(A12,bd_lista!$A$3:$C$590,3,FALSE)</f>
        <v>Ministerio de Gobierno</v>
      </c>
      <c r="D12" s="389" t="str">
        <f>+C12</f>
        <v>Ministerio de Gobierno</v>
      </c>
      <c r="E12" s="247" t="s">
        <v>1304</v>
      </c>
      <c r="F12" s="243">
        <f ca="1">+IFERROR(INDEX('Hoja de Trabajo para listado'!$A$155:$Z$1048576,MATCH($A12,'Hoja de Trabajo para listado'!$A$155:$A$1048576,0),MATCH((CUADRO!F$5&amp;$E12),'Hoja de Trabajo para listado'!$A$151:$Z$151,0)),0)+IFERROR(INDEX('Hoja de Trabajo para listado'!$AB$155:$BA$1048576,MATCH($A12,'Hoja de Trabajo para listado'!$AB$155:$AB$1048576,0),MATCH((CUADRO!F$5&amp;$E12),'Hoja de Trabajo para listado'!$AB$151:$BA$151,0)),0)+IFERROR(INDEX('Hoja de Trabajo para listado'!$BC$155:$CB$1048576,MATCH($A12,'Hoja de Trabajo para listado'!$BC$155:$BC$1048576,0),MATCH((CUADRO!F$5&amp;$E12),'Hoja de Trabajo para listado'!$BC$151:$CB$151,0)),0)+IFERROR(INDEX('Hoja de Trabajo para listado'!$DE$153:$DG$274,MATCH($A12,'Hoja de Trabajo para listado'!$DE$153:$DE$1048576,0),MATCH((CUADRO!F$5&amp;$E12),'Hoja de Trabajo para listado'!$DE$151:$DG$151,0)),0)+IFERROR(INDEX('Hoja de Trabajo para listado'!$CD$155:$DC$1048576,MATCH($A12,'Hoja de Trabajo para listado'!$CD$155:$CD$1048576,0),MATCH((CUADRO!F$5&amp;$E12),'Hoja de Trabajo para listado'!$CD$151:$DC$151,0)),0)</f>
        <v>0</v>
      </c>
      <c r="G12" s="243">
        <f ca="1">+IFERROR(INDEX('Hoja de Trabajo para listado'!$A$155:$Z$1048576,MATCH($A12,'Hoja de Trabajo para listado'!$A$155:$A$1048576,0),MATCH((CUADRO!G$5&amp;$E12),'Hoja de Trabajo para listado'!$A$151:$Z$151,0)),0)+IFERROR(INDEX('Hoja de Trabajo para listado'!$AB$155:$BA$1048576,MATCH($A12,'Hoja de Trabajo para listado'!$AB$155:$AB$1048576,0),MATCH((CUADRO!G$5&amp;$E12),'Hoja de Trabajo para listado'!$AB$151:$BA$151,0)),0)+IFERROR(INDEX('Hoja de Trabajo para listado'!$BC$155:$CB$1048576,MATCH($A12,'Hoja de Trabajo para listado'!$BC$155:$BC$1048576,0),MATCH((CUADRO!G$5&amp;$E12),'Hoja de Trabajo para listado'!$BC$151:$CB$151,0)),0)+IFERROR(INDEX('Hoja de Trabajo para listado'!$DE$153:$DG$274,MATCH($A12,'Hoja de Trabajo para listado'!$DE$153:$DE$1048576,0),MATCH((CUADRO!G$5&amp;$E12),'Hoja de Trabajo para listado'!$DE$151:$DG$151,0)),0)+IFERROR(INDEX('Hoja de Trabajo para listado'!$CD$155:$DC$1048576,MATCH($A12,'Hoja de Trabajo para listado'!$CD$155:$CD$1048576,0),MATCH((CUADRO!G$5&amp;$E12),'Hoja de Trabajo para listado'!$CD$151:$DC$151,0)),0)</f>
        <v>0</v>
      </c>
      <c r="H12" s="243">
        <f ca="1">+IFERROR(INDEX('Hoja de Trabajo para listado'!$A$155:$Z$1048576,MATCH($A12,'Hoja de Trabajo para listado'!$A$155:$A$1048576,0),MATCH((CUADRO!H$5&amp;$E12),'Hoja de Trabajo para listado'!$A$151:$Z$151,0)),0)+IFERROR(INDEX('Hoja de Trabajo para listado'!$AB$155:$BA$1048576,MATCH($A12,'Hoja de Trabajo para listado'!$AB$155:$AB$1048576,0),MATCH((CUADRO!H$5&amp;$E12),'Hoja de Trabajo para listado'!$AB$151:$BA$151,0)),0)+IFERROR(INDEX('Hoja de Trabajo para listado'!$BC$155:$CB$1048576,MATCH($A12,'Hoja de Trabajo para listado'!$BC$155:$BC$1048576,0),MATCH((CUADRO!H$5&amp;$E12),'Hoja de Trabajo para listado'!$BC$151:$CB$151,0)),0)+IFERROR(INDEX('Hoja de Trabajo para listado'!$DE$153:$DG$274,MATCH($A12,'Hoja de Trabajo para listado'!$DE$153:$DE$1048576,0),MATCH((CUADRO!H$5&amp;$E12),'Hoja de Trabajo para listado'!$DE$151:$DG$151,0)),0)+IFERROR(INDEX('Hoja de Trabajo para listado'!$CD$155:$DC$1048576,MATCH($A12,'Hoja de Trabajo para listado'!$CD$155:$CD$1048576,0),MATCH((CUADRO!H$5&amp;$E12),'Hoja de Trabajo para listado'!$CD$151:$DC$151,0)),0)</f>
        <v>0</v>
      </c>
      <c r="I12" s="243">
        <f ca="1">+IFERROR(INDEX('Hoja de Trabajo para listado'!$A$155:$Z$1048576,MATCH($A12,'Hoja de Trabajo para listado'!$A$155:$A$1048576,0),MATCH((CUADRO!I$5&amp;$E12),'Hoja de Trabajo para listado'!$A$151:$Z$151,0)),0)+IFERROR(INDEX('Hoja de Trabajo para listado'!$AB$155:$BA$1048576,MATCH($A12,'Hoja de Trabajo para listado'!$AB$155:$AB$1048576,0),MATCH((CUADRO!I$5&amp;$E12),'Hoja de Trabajo para listado'!$AB$151:$BA$151,0)),0)+IFERROR(INDEX('Hoja de Trabajo para listado'!$BC$155:$CB$1048576,MATCH($A12,'Hoja de Trabajo para listado'!$BC$155:$BC$1048576,0),MATCH((CUADRO!I$5&amp;$E12),'Hoja de Trabajo para listado'!$BC$151:$CB$151,0)),0)+IFERROR(INDEX('Hoja de Trabajo para listado'!$DE$153:$DG$274,MATCH($A12,'Hoja de Trabajo para listado'!$DE$153:$DE$1048576,0),MATCH((CUADRO!I$5&amp;$E12),'Hoja de Trabajo para listado'!$DE$151:$DG$151,0)),0)+IFERROR(INDEX('Hoja de Trabajo para listado'!$CD$155:$DC$1048576,MATCH($A12,'Hoja de Trabajo para listado'!$CD$155:$CD$1048576,0),MATCH((CUADRO!I$5&amp;$E12),'Hoja de Trabajo para listado'!$CD$151:$DC$151,0)),0)</f>
        <v>0</v>
      </c>
      <c r="J12" s="243">
        <f ca="1">+IFERROR(INDEX('Hoja de Trabajo para listado'!$A$155:$Z$1048576,MATCH($A12,'Hoja de Trabajo para listado'!$A$155:$A$1048576,0),MATCH((CUADRO!J$5&amp;$E12),'Hoja de Trabajo para listado'!$A$151:$Z$151,0)),0)+IFERROR(INDEX('Hoja de Trabajo para listado'!$AB$155:$BA$1048576,MATCH($A12,'Hoja de Trabajo para listado'!$AB$155:$AB$1048576,0),MATCH((CUADRO!J$5&amp;$E12),'Hoja de Trabajo para listado'!$AB$151:$BA$151,0)),0)+IFERROR(INDEX('Hoja de Trabajo para listado'!$BC$155:$CB$1048576,MATCH($A12,'Hoja de Trabajo para listado'!$BC$155:$BC$1048576,0),MATCH((CUADRO!J$5&amp;$E12),'Hoja de Trabajo para listado'!$BC$151:$CB$151,0)),0)+IFERROR(INDEX('Hoja de Trabajo para listado'!$DE$153:$DG$274,MATCH($A12,'Hoja de Trabajo para listado'!$DE$153:$DE$1048576,0),MATCH((CUADRO!J$5&amp;$E12),'Hoja de Trabajo para listado'!$DE$151:$DG$151,0)),0)+IFERROR(INDEX('Hoja de Trabajo para listado'!$CD$155:$DC$1048576,MATCH($A12,'Hoja de Trabajo para listado'!$CD$155:$CD$1048576,0),MATCH((CUADRO!J$5&amp;$E12),'Hoja de Trabajo para listado'!$CD$151:$DC$151,0)),0)</f>
        <v>0</v>
      </c>
      <c r="K12" s="243">
        <f ca="1">+IFERROR(INDEX('Hoja de Trabajo para listado'!$A$155:$Z$1048576,MATCH($A12,'Hoja de Trabajo para listado'!$A$155:$A$1048576,0),MATCH((CUADRO!K$5&amp;$E12),'Hoja de Trabajo para listado'!$A$151:$Z$151,0)),0)+IFERROR(INDEX('Hoja de Trabajo para listado'!$AB$155:$BA$1048576,MATCH($A12,'Hoja de Trabajo para listado'!$AB$155:$AB$1048576,0),MATCH((CUADRO!K$5&amp;$E12),'Hoja de Trabajo para listado'!$AB$151:$BA$151,0)),0)+IFERROR(INDEX('Hoja de Trabajo para listado'!$BC$155:$CB$1048576,MATCH($A12,'Hoja de Trabajo para listado'!$BC$155:$BC$1048576,0),MATCH((CUADRO!K$5&amp;$E12),'Hoja de Trabajo para listado'!$BC$151:$CB$151,0)),0)+IFERROR(INDEX('Hoja de Trabajo para listado'!$DE$153:$DG$274,MATCH($A12,'Hoja de Trabajo para listado'!$DE$153:$DE$1048576,0),MATCH((CUADRO!K$5&amp;$E12),'Hoja de Trabajo para listado'!$DE$151:$DG$151,0)),0)+IFERROR(INDEX('Hoja de Trabajo para listado'!$CD$155:$DC$1048576,MATCH($A12,'Hoja de Trabajo para listado'!$CD$155:$CD$1048576,0),MATCH((CUADRO!K$5&amp;$E12),'Hoja de Trabajo para listado'!$CD$151:$DC$151,0)),0)</f>
        <v>0</v>
      </c>
      <c r="L12" s="243">
        <f ca="1">+IFERROR(INDEX('Hoja de Trabajo para listado'!$A$155:$Z$1048576,MATCH($A12,'Hoja de Trabajo para listado'!$A$155:$A$1048576,0),MATCH((CUADRO!L$5&amp;$E12),'Hoja de Trabajo para listado'!$A$151:$Z$151,0)),0)+IFERROR(INDEX('Hoja de Trabajo para listado'!$AB$155:$BA$1048576,MATCH($A12,'Hoja de Trabajo para listado'!$AB$155:$AB$1048576,0),MATCH((CUADRO!L$5&amp;$E12),'Hoja de Trabajo para listado'!$AB$151:$BA$151,0)),0)+IFERROR(INDEX('Hoja de Trabajo para listado'!$BC$155:$CB$1048576,MATCH($A12,'Hoja de Trabajo para listado'!$BC$155:$BC$1048576,0),MATCH((CUADRO!L$5&amp;$E12),'Hoja de Trabajo para listado'!$BC$151:$CB$151,0)),0)+IFERROR(INDEX('Hoja de Trabajo para listado'!$DE$153:$DG$274,MATCH($A12,'Hoja de Trabajo para listado'!$DE$153:$DE$1048576,0),MATCH((CUADRO!L$5&amp;$E12),'Hoja de Trabajo para listado'!$DE$151:$DG$151,0)),0)+IFERROR(INDEX('Hoja de Trabajo para listado'!$CD$155:$DC$1048576,MATCH($A12,'Hoja de Trabajo para listado'!$CD$155:$CD$1048576,0),MATCH((CUADRO!L$5&amp;$E12),'Hoja de Trabajo para listado'!$CD$151:$DC$151,0)),0)</f>
        <v>0</v>
      </c>
      <c r="M12" s="243">
        <f ca="1">+IFERROR(INDEX('Hoja de Trabajo para listado'!$A$155:$Z$1048576,MATCH($A12,'Hoja de Trabajo para listado'!$A$155:$A$1048576,0),MATCH((CUADRO!M$5&amp;$E12),'Hoja de Trabajo para listado'!$A$151:$Z$151,0)),0)+IFERROR(INDEX('Hoja de Trabajo para listado'!$AB$155:$BA$1048576,MATCH($A12,'Hoja de Trabajo para listado'!$AB$155:$AB$1048576,0),MATCH((CUADRO!M$5&amp;$E12),'Hoja de Trabajo para listado'!$AB$151:$BA$151,0)),0)+IFERROR(INDEX('Hoja de Trabajo para listado'!$BC$155:$CB$1048576,MATCH($A12,'Hoja de Trabajo para listado'!$BC$155:$BC$1048576,0),MATCH((CUADRO!M$5&amp;$E12),'Hoja de Trabajo para listado'!$BC$151:$CB$151,0)),0)+IFERROR(INDEX('Hoja de Trabajo para listado'!$DE$153:$DG$274,MATCH($A12,'Hoja de Trabajo para listado'!$DE$153:$DE$1048576,0),MATCH((CUADRO!M$5&amp;$E12),'Hoja de Trabajo para listado'!$DE$151:$DG$151,0)),0)+IFERROR(INDEX('Hoja de Trabajo para listado'!$CD$155:$DC$1048576,MATCH($A12,'Hoja de Trabajo para listado'!$CD$155:$CD$1048576,0),MATCH((CUADRO!M$5&amp;$E12),'Hoja de Trabajo para listado'!$CD$151:$DC$151,0)),0)</f>
        <v>0</v>
      </c>
      <c r="N12" s="243">
        <f ca="1">+IFERROR(INDEX('Hoja de Trabajo para listado'!$A$155:$Z$1048576,MATCH($A12,'Hoja de Trabajo para listado'!$A$155:$A$1048576,0),MATCH((CUADRO!N$5&amp;$E12),'Hoja de Trabajo para listado'!$A$151:$Z$151,0)),0)+IFERROR(INDEX('Hoja de Trabajo para listado'!$AB$155:$BA$1048576,MATCH($A12,'Hoja de Trabajo para listado'!$AB$155:$AB$1048576,0),MATCH((CUADRO!N$5&amp;$E12),'Hoja de Trabajo para listado'!$AB$151:$BA$151,0)),0)+IFERROR(INDEX('Hoja de Trabajo para listado'!$BC$155:$CB$1048576,MATCH($A12,'Hoja de Trabajo para listado'!$BC$155:$BC$1048576,0),MATCH((CUADRO!N$5&amp;$E12),'Hoja de Trabajo para listado'!$BC$151:$CB$151,0)),0)+IFERROR(INDEX('Hoja de Trabajo para listado'!$DE$153:$DG$274,MATCH($A12,'Hoja de Trabajo para listado'!$DE$153:$DE$1048576,0),MATCH((CUADRO!N$5&amp;$E12),'Hoja de Trabajo para listado'!$DE$151:$DG$151,0)),0)+IFERROR(INDEX('Hoja de Trabajo para listado'!$CD$155:$DC$1048576,MATCH($A12,'Hoja de Trabajo para listado'!$CD$155:$CD$1048576,0),MATCH((CUADRO!N$5&amp;$E12),'Hoja de Trabajo para listado'!$CD$151:$DC$151,0)),0)</f>
        <v>0</v>
      </c>
      <c r="O12" s="243">
        <f ca="1">+IFERROR(INDEX('Hoja de Trabajo para listado'!$A$155:$Z$1048576,MATCH($A12,'Hoja de Trabajo para listado'!$A$155:$A$1048576,0),MATCH((CUADRO!O$5&amp;$E12),'Hoja de Trabajo para listado'!$A$151:$Z$151,0)),0)+IFERROR(INDEX('Hoja de Trabajo para listado'!$AB$155:$BA$1048576,MATCH($A12,'Hoja de Trabajo para listado'!$AB$155:$AB$1048576,0),MATCH((CUADRO!O$5&amp;$E12),'Hoja de Trabajo para listado'!$AB$151:$BA$151,0)),0)+IFERROR(INDEX('Hoja de Trabajo para listado'!$BC$155:$CB$1048576,MATCH($A12,'Hoja de Trabajo para listado'!$BC$155:$BC$1048576,0),MATCH((CUADRO!O$5&amp;$E12),'Hoja de Trabajo para listado'!$BC$151:$CB$151,0)),0)+IFERROR(INDEX('Hoja de Trabajo para listado'!$DE$153:$DG$274,MATCH($A12,'Hoja de Trabajo para listado'!$DE$153:$DE$1048576,0),MATCH((CUADRO!O$5&amp;$E12),'Hoja de Trabajo para listado'!$DE$151:$DG$151,0)),0)+IFERROR(INDEX('Hoja de Trabajo para listado'!$CD$155:$DC$1048576,MATCH($A12,'Hoja de Trabajo para listado'!$CD$155:$CD$1048576,0),MATCH((CUADRO!O$5&amp;$E12),'Hoja de Trabajo para listado'!$CD$151:$DC$151,0)),0)</f>
        <v>0</v>
      </c>
      <c r="P12" s="243">
        <f ca="1">+IFERROR(INDEX('Hoja de Trabajo para listado'!$A$155:$Z$1048576,MATCH($A12,'Hoja de Trabajo para listado'!$A$155:$A$1048576,0),MATCH((CUADRO!P$5&amp;$E12),'Hoja de Trabajo para listado'!$A$151:$Z$151,0)),0)+IFERROR(INDEX('Hoja de Trabajo para listado'!$AB$155:$BA$1048576,MATCH($A12,'Hoja de Trabajo para listado'!$AB$155:$AB$1048576,0),MATCH((CUADRO!P$5&amp;$E12),'Hoja de Trabajo para listado'!$AB$151:$BA$151,0)),0)+IFERROR(INDEX('Hoja de Trabajo para listado'!$BC$155:$CB$1048576,MATCH($A12,'Hoja de Trabajo para listado'!$BC$155:$BC$1048576,0),MATCH((CUADRO!P$5&amp;$E12),'Hoja de Trabajo para listado'!$BC$151:$CB$151,0)),0)+IFERROR(INDEX('Hoja de Trabajo para listado'!$DE$153:$DG$274,MATCH($A12,'Hoja de Trabajo para listado'!$DE$153:$DE$1048576,0),MATCH((CUADRO!P$5&amp;$E12),'Hoja de Trabajo para listado'!$DE$151:$DG$151,0)),0)+IFERROR(INDEX('Hoja de Trabajo para listado'!$CD$155:$DC$1048576,MATCH($A12,'Hoja de Trabajo para listado'!$CD$155:$CD$1048576,0),MATCH((CUADRO!P$5&amp;$E12),'Hoja de Trabajo para listado'!$CD$151:$DC$151,0)),0)</f>
        <v>0</v>
      </c>
      <c r="Q12" s="243">
        <f ca="1">+IFERROR(INDEX('Hoja de Trabajo para listado'!$A$155:$Z$1048576,MATCH($A12,'Hoja de Trabajo para listado'!$A$155:$A$1048576,0),MATCH((CUADRO!Q$5&amp;$E12),'Hoja de Trabajo para listado'!$A$151:$Z$151,0)),0)+IFERROR(INDEX('Hoja de Trabajo para listado'!$AB$155:$BA$1048576,MATCH($A12,'Hoja de Trabajo para listado'!$AB$155:$AB$1048576,0),MATCH((CUADRO!Q$5&amp;$E12),'Hoja de Trabajo para listado'!$AB$151:$BA$151,0)),0)+IFERROR(INDEX('Hoja de Trabajo para listado'!$BC$155:$CB$1048576,MATCH($A12,'Hoja de Trabajo para listado'!$BC$155:$BC$1048576,0),MATCH((CUADRO!Q$5&amp;$E12),'Hoja de Trabajo para listado'!$BC$151:$CB$151,0)),0)+IFERROR(INDEX('Hoja de Trabajo para listado'!$DE$153:$DG$274,MATCH($A12,'Hoja de Trabajo para listado'!$DE$153:$DE$1048576,0),MATCH((CUADRO!Q$5&amp;$E12),'Hoja de Trabajo para listado'!$DE$151:$DG$151,0)),0)+IFERROR(INDEX('Hoja de Trabajo para listado'!$CD$155:$DC$1048576,MATCH($A12,'Hoja de Trabajo para listado'!$CD$155:$CD$1048576,0),MATCH((CUADRO!Q$5&amp;$E12),'Hoja de Trabajo para listado'!$CD$151:$DC$151,0)),0)</f>
        <v>0</v>
      </c>
      <c r="R12" s="243">
        <f t="shared" ca="1" si="0"/>
        <v>0</v>
      </c>
      <c r="S12" s="243"/>
      <c r="T12" s="243">
        <f ca="1">+T13</f>
        <v>9510921.629999999</v>
      </c>
      <c r="U12" s="242">
        <f t="shared" si="1"/>
        <v>1</v>
      </c>
      <c r="V12" s="333" t="str">
        <f>+VLOOKUP(A12,bd_lista!$A$3:$E$590,5,FALSE)</f>
        <v>Órgano Ejecutivo</v>
      </c>
      <c r="W12" s="391" t="str">
        <f>+V12</f>
        <v>Órgano Ejecutivo</v>
      </c>
      <c r="X12" s="242">
        <f t="shared" si="2"/>
        <v>15</v>
      </c>
      <c r="Y12" s="242" t="str">
        <f>+VLOOKUP(X12,bd_lista!$A$3:$C$590,3,FALSE)</f>
        <v>Ministerio de Gobierno</v>
      </c>
      <c r="Z12" s="246">
        <f>+X12</f>
        <v>15</v>
      </c>
      <c r="AA12" s="246" t="str">
        <f>+Y12</f>
        <v>Ministerio de Gobierno</v>
      </c>
    </row>
    <row r="13" spans="1:27" ht="15" customHeight="1">
      <c r="A13" s="32">
        <v>15</v>
      </c>
      <c r="B13" s="388"/>
      <c r="C13" s="333" t="str">
        <f>+VLOOKUP(A13,bd_lista!$A$3:$C$590,3,FALSE)</f>
        <v>Ministerio de Gobierno</v>
      </c>
      <c r="D13" s="390"/>
      <c r="E13" s="333" t="s">
        <v>1305</v>
      </c>
      <c r="F13" s="245">
        <f ca="1">+IFERROR(INDEX('Hoja de Trabajo para listado'!$A$155:$Z$1048576,MATCH($A13,'Hoja de Trabajo para listado'!$A$155:$A$1048576,0),MATCH((CUADRO!F$5&amp;$E13),'Hoja de Trabajo para listado'!$A$151:$Z$151,0)),0)+IFERROR(INDEX('Hoja de Trabajo para listado'!$AB$155:$BA$1048576,MATCH($A13,'Hoja de Trabajo para listado'!$AB$155:$AB$1048576,0),MATCH((CUADRO!F$5&amp;$E13),'Hoja de Trabajo para listado'!$AB$151:$BA$151,0)),0)+IFERROR(INDEX('Hoja de Trabajo para listado'!$BC$155:$CB$1048576,MATCH($A13,'Hoja de Trabajo para listado'!$BC$155:$BC$1048576,0),MATCH((CUADRO!F$5&amp;$E13),'Hoja de Trabajo para listado'!$BC$151:$CB$151,0)),0)+IFERROR(INDEX('Hoja de Trabajo para listado'!$DE$153:$DG$274,MATCH($A13,'Hoja de Trabajo para listado'!$DE$153:$DE$1048576,0),MATCH((CUADRO!F$5&amp;$E13),'Hoja de Trabajo para listado'!$DE$151:$DG$151,0)),0)+IFERROR(INDEX('Hoja de Trabajo para listado'!$CD$155:$DC$1048576,MATCH($A13,'Hoja de Trabajo para listado'!$CD$155:$CD$1048576,0),MATCH((CUADRO!F$5&amp;$E13),'Hoja de Trabajo para listado'!$CD$151:$DC$151,0)),0)</f>
        <v>32518.260000000006</v>
      </c>
      <c r="G13" s="245">
        <f ca="1">+IFERROR(INDEX('Hoja de Trabajo para listado'!$A$155:$Z$1048576,MATCH($A13,'Hoja de Trabajo para listado'!$A$155:$A$1048576,0),MATCH((CUADRO!G$5&amp;$E13),'Hoja de Trabajo para listado'!$A$151:$Z$151,0)),0)+IFERROR(INDEX('Hoja de Trabajo para listado'!$AB$155:$BA$1048576,MATCH($A13,'Hoja de Trabajo para listado'!$AB$155:$AB$1048576,0),MATCH((CUADRO!G$5&amp;$E13),'Hoja de Trabajo para listado'!$AB$151:$BA$151,0)),0)+IFERROR(INDEX('Hoja de Trabajo para listado'!$BC$155:$CB$1048576,MATCH($A13,'Hoja de Trabajo para listado'!$BC$155:$BC$1048576,0),MATCH((CUADRO!G$5&amp;$E13),'Hoja de Trabajo para listado'!$BC$151:$CB$151,0)),0)+IFERROR(INDEX('Hoja de Trabajo para listado'!$DE$153:$DG$274,MATCH($A13,'Hoja de Trabajo para listado'!$DE$153:$DE$1048576,0),MATCH((CUADRO!G$5&amp;$E13),'Hoja de Trabajo para listado'!$DE$151:$DG$151,0)),0)+IFERROR(INDEX('Hoja de Trabajo para listado'!$CD$155:$DC$1048576,MATCH($A13,'Hoja de Trabajo para listado'!$CD$155:$CD$1048576,0),MATCH((CUADRO!G$5&amp;$E13),'Hoja de Trabajo para listado'!$CD$151:$DC$151,0)),0)</f>
        <v>36293.770000000004</v>
      </c>
      <c r="H13" s="245">
        <f ca="1">+IFERROR(INDEX('Hoja de Trabajo para listado'!$A$155:$Z$1048576,MATCH($A13,'Hoja de Trabajo para listado'!$A$155:$A$1048576,0),MATCH((CUADRO!H$5&amp;$E13),'Hoja de Trabajo para listado'!$A$151:$Z$151,0)),0)+IFERROR(INDEX('Hoja de Trabajo para listado'!$AB$155:$BA$1048576,MATCH($A13,'Hoja de Trabajo para listado'!$AB$155:$AB$1048576,0),MATCH((CUADRO!H$5&amp;$E13),'Hoja de Trabajo para listado'!$AB$151:$BA$151,0)),0)+IFERROR(INDEX('Hoja de Trabajo para listado'!$BC$155:$CB$1048576,MATCH($A13,'Hoja de Trabajo para listado'!$BC$155:$BC$1048576,0),MATCH((CUADRO!H$5&amp;$E13),'Hoja de Trabajo para listado'!$BC$151:$CB$151,0)),0)+IFERROR(INDEX('Hoja de Trabajo para listado'!$DE$153:$DG$274,MATCH($A13,'Hoja de Trabajo para listado'!$DE$153:$DE$1048576,0),MATCH((CUADRO!H$5&amp;$E13),'Hoja de Trabajo para listado'!$DE$151:$DG$151,0)),0)+IFERROR(INDEX('Hoja de Trabajo para listado'!$CD$155:$DC$1048576,MATCH($A13,'Hoja de Trabajo para listado'!$CD$155:$CD$1048576,0),MATCH((CUADRO!H$5&amp;$E13),'Hoja de Trabajo para listado'!$CD$151:$DC$151,0)),0)</f>
        <v>17534.86</v>
      </c>
      <c r="I13" s="245">
        <f ca="1">+IFERROR(INDEX('Hoja de Trabajo para listado'!$A$155:$Z$1048576,MATCH($A13,'Hoja de Trabajo para listado'!$A$155:$A$1048576,0),MATCH((CUADRO!I$5&amp;$E13),'Hoja de Trabajo para listado'!$A$151:$Z$151,0)),0)+IFERROR(INDEX('Hoja de Trabajo para listado'!$AB$155:$BA$1048576,MATCH($A13,'Hoja de Trabajo para listado'!$AB$155:$AB$1048576,0),MATCH((CUADRO!I$5&amp;$E13),'Hoja de Trabajo para listado'!$AB$151:$BA$151,0)),0)+IFERROR(INDEX('Hoja de Trabajo para listado'!$BC$155:$CB$1048576,MATCH($A13,'Hoja de Trabajo para listado'!$BC$155:$BC$1048576,0),MATCH((CUADRO!I$5&amp;$E13),'Hoja de Trabajo para listado'!$BC$151:$CB$151,0)),0)+IFERROR(INDEX('Hoja de Trabajo para listado'!$DE$153:$DG$274,MATCH($A13,'Hoja de Trabajo para listado'!$DE$153:$DE$1048576,0),MATCH((CUADRO!I$5&amp;$E13),'Hoja de Trabajo para listado'!$DE$151:$DG$151,0)),0)+IFERROR(INDEX('Hoja de Trabajo para listado'!$CD$155:$DC$1048576,MATCH($A13,'Hoja de Trabajo para listado'!$CD$155:$CD$1048576,0),MATCH((CUADRO!I$5&amp;$E13),'Hoja de Trabajo para listado'!$CD$151:$DC$151,0)),0)</f>
        <v>9424574.7399999984</v>
      </c>
      <c r="J13" s="245">
        <f ca="1">+IFERROR(INDEX('Hoja de Trabajo para listado'!$A$155:$Z$1048576,MATCH($A13,'Hoja de Trabajo para listado'!$A$155:$A$1048576,0),MATCH((CUADRO!J$5&amp;$E13),'Hoja de Trabajo para listado'!$A$151:$Z$151,0)),0)+IFERROR(INDEX('Hoja de Trabajo para listado'!$AB$155:$BA$1048576,MATCH($A13,'Hoja de Trabajo para listado'!$AB$155:$AB$1048576,0),MATCH((CUADRO!J$5&amp;$E13),'Hoja de Trabajo para listado'!$AB$151:$BA$151,0)),0)+IFERROR(INDEX('Hoja de Trabajo para listado'!$BC$155:$CB$1048576,MATCH($A13,'Hoja de Trabajo para listado'!$BC$155:$BC$1048576,0),MATCH((CUADRO!J$5&amp;$E13),'Hoja de Trabajo para listado'!$BC$151:$CB$151,0)),0)+IFERROR(INDEX('Hoja de Trabajo para listado'!$DE$153:$DG$274,MATCH($A13,'Hoja de Trabajo para listado'!$DE$153:$DE$1048576,0),MATCH((CUADRO!J$5&amp;$E13),'Hoja de Trabajo para listado'!$DE$151:$DG$151,0)),0)+IFERROR(INDEX('Hoja de Trabajo para listado'!$CD$155:$DC$1048576,MATCH($A13,'Hoja de Trabajo para listado'!$CD$155:$CD$1048576,0),MATCH((CUADRO!J$5&amp;$E13),'Hoja de Trabajo para listado'!$CD$151:$DC$151,0)),0)</f>
        <v>0</v>
      </c>
      <c r="K13" s="245">
        <f ca="1">+IFERROR(INDEX('Hoja de Trabajo para listado'!$A$155:$Z$1048576,MATCH($A13,'Hoja de Trabajo para listado'!$A$155:$A$1048576,0),MATCH((CUADRO!K$5&amp;$E13),'Hoja de Trabajo para listado'!$A$151:$Z$151,0)),0)+IFERROR(INDEX('Hoja de Trabajo para listado'!$AB$155:$BA$1048576,MATCH($A13,'Hoja de Trabajo para listado'!$AB$155:$AB$1048576,0),MATCH((CUADRO!K$5&amp;$E13),'Hoja de Trabajo para listado'!$AB$151:$BA$151,0)),0)+IFERROR(INDEX('Hoja de Trabajo para listado'!$BC$155:$CB$1048576,MATCH($A13,'Hoja de Trabajo para listado'!$BC$155:$BC$1048576,0),MATCH((CUADRO!K$5&amp;$E13),'Hoja de Trabajo para listado'!$BC$151:$CB$151,0)),0)+IFERROR(INDEX('Hoja de Trabajo para listado'!$DE$153:$DG$274,MATCH($A13,'Hoja de Trabajo para listado'!$DE$153:$DE$1048576,0),MATCH((CUADRO!K$5&amp;$E13),'Hoja de Trabajo para listado'!$DE$151:$DG$151,0)),0)+IFERROR(INDEX('Hoja de Trabajo para listado'!$CD$155:$DC$1048576,MATCH($A13,'Hoja de Trabajo para listado'!$CD$155:$CD$1048576,0),MATCH((CUADRO!K$5&amp;$E13),'Hoja de Trabajo para listado'!$CD$151:$DC$151,0)),0)</f>
        <v>0</v>
      </c>
      <c r="L13" s="245">
        <f ca="1">+IFERROR(INDEX('Hoja de Trabajo para listado'!$A$155:$Z$1048576,MATCH($A13,'Hoja de Trabajo para listado'!$A$155:$A$1048576,0),MATCH((CUADRO!L$5&amp;$E13),'Hoja de Trabajo para listado'!$A$151:$Z$151,0)),0)+IFERROR(INDEX('Hoja de Trabajo para listado'!$AB$155:$BA$1048576,MATCH($A13,'Hoja de Trabajo para listado'!$AB$155:$AB$1048576,0),MATCH((CUADRO!L$5&amp;$E13),'Hoja de Trabajo para listado'!$AB$151:$BA$151,0)),0)+IFERROR(INDEX('Hoja de Trabajo para listado'!$BC$155:$CB$1048576,MATCH($A13,'Hoja de Trabajo para listado'!$BC$155:$BC$1048576,0),MATCH((CUADRO!L$5&amp;$E13),'Hoja de Trabajo para listado'!$BC$151:$CB$151,0)),0)+IFERROR(INDEX('Hoja de Trabajo para listado'!$DE$153:$DG$274,MATCH($A13,'Hoja de Trabajo para listado'!$DE$153:$DE$1048576,0),MATCH((CUADRO!L$5&amp;$E13),'Hoja de Trabajo para listado'!$DE$151:$DG$151,0)),0)+IFERROR(INDEX('Hoja de Trabajo para listado'!$CD$155:$DC$1048576,MATCH($A13,'Hoja de Trabajo para listado'!$CD$155:$CD$1048576,0),MATCH((CUADRO!L$5&amp;$E13),'Hoja de Trabajo para listado'!$CD$151:$DC$151,0)),0)</f>
        <v>0</v>
      </c>
      <c r="M13" s="245">
        <f ca="1">+IFERROR(INDEX('Hoja de Trabajo para listado'!$A$155:$Z$1048576,MATCH($A13,'Hoja de Trabajo para listado'!$A$155:$A$1048576,0),MATCH((CUADRO!M$5&amp;$E13),'Hoja de Trabajo para listado'!$A$151:$Z$151,0)),0)+IFERROR(INDEX('Hoja de Trabajo para listado'!$AB$155:$BA$1048576,MATCH($A13,'Hoja de Trabajo para listado'!$AB$155:$AB$1048576,0),MATCH((CUADRO!M$5&amp;$E13),'Hoja de Trabajo para listado'!$AB$151:$BA$151,0)),0)+IFERROR(INDEX('Hoja de Trabajo para listado'!$BC$155:$CB$1048576,MATCH($A13,'Hoja de Trabajo para listado'!$BC$155:$BC$1048576,0),MATCH((CUADRO!M$5&amp;$E13),'Hoja de Trabajo para listado'!$BC$151:$CB$151,0)),0)+IFERROR(INDEX('Hoja de Trabajo para listado'!$DE$153:$DG$274,MATCH($A13,'Hoja de Trabajo para listado'!$DE$153:$DE$1048576,0),MATCH((CUADRO!M$5&amp;$E13),'Hoja de Trabajo para listado'!$DE$151:$DG$151,0)),0)+IFERROR(INDEX('Hoja de Trabajo para listado'!$CD$155:$DC$1048576,MATCH($A13,'Hoja de Trabajo para listado'!$CD$155:$CD$1048576,0),MATCH((CUADRO!M$5&amp;$E13),'Hoja de Trabajo para listado'!$CD$151:$DC$151,0)),0)</f>
        <v>0</v>
      </c>
      <c r="N13" s="245">
        <f ca="1">+IFERROR(INDEX('Hoja de Trabajo para listado'!$A$155:$Z$1048576,MATCH($A13,'Hoja de Trabajo para listado'!$A$155:$A$1048576,0),MATCH((CUADRO!N$5&amp;$E13),'Hoja de Trabajo para listado'!$A$151:$Z$151,0)),0)+IFERROR(INDEX('Hoja de Trabajo para listado'!$AB$155:$BA$1048576,MATCH($A13,'Hoja de Trabajo para listado'!$AB$155:$AB$1048576,0),MATCH((CUADRO!N$5&amp;$E13),'Hoja de Trabajo para listado'!$AB$151:$BA$151,0)),0)+IFERROR(INDEX('Hoja de Trabajo para listado'!$BC$155:$CB$1048576,MATCH($A13,'Hoja de Trabajo para listado'!$BC$155:$BC$1048576,0),MATCH((CUADRO!N$5&amp;$E13),'Hoja de Trabajo para listado'!$BC$151:$CB$151,0)),0)+IFERROR(INDEX('Hoja de Trabajo para listado'!$DE$153:$DG$274,MATCH($A13,'Hoja de Trabajo para listado'!$DE$153:$DE$1048576,0),MATCH((CUADRO!N$5&amp;$E13),'Hoja de Trabajo para listado'!$DE$151:$DG$151,0)),0)+IFERROR(INDEX('Hoja de Trabajo para listado'!$CD$155:$DC$1048576,MATCH($A13,'Hoja de Trabajo para listado'!$CD$155:$CD$1048576,0),MATCH((CUADRO!N$5&amp;$E13),'Hoja de Trabajo para listado'!$CD$151:$DC$151,0)),0)</f>
        <v>0</v>
      </c>
      <c r="O13" s="245">
        <f ca="1">+IFERROR(INDEX('Hoja de Trabajo para listado'!$A$155:$Z$1048576,MATCH($A13,'Hoja de Trabajo para listado'!$A$155:$A$1048576,0),MATCH((CUADRO!O$5&amp;$E13),'Hoja de Trabajo para listado'!$A$151:$Z$151,0)),0)+IFERROR(INDEX('Hoja de Trabajo para listado'!$AB$155:$BA$1048576,MATCH($A13,'Hoja de Trabajo para listado'!$AB$155:$AB$1048576,0),MATCH((CUADRO!O$5&amp;$E13),'Hoja de Trabajo para listado'!$AB$151:$BA$151,0)),0)+IFERROR(INDEX('Hoja de Trabajo para listado'!$BC$155:$CB$1048576,MATCH($A13,'Hoja de Trabajo para listado'!$BC$155:$BC$1048576,0),MATCH((CUADRO!O$5&amp;$E13),'Hoja de Trabajo para listado'!$BC$151:$CB$151,0)),0)+IFERROR(INDEX('Hoja de Trabajo para listado'!$DE$153:$DG$274,MATCH($A13,'Hoja de Trabajo para listado'!$DE$153:$DE$1048576,0),MATCH((CUADRO!O$5&amp;$E13),'Hoja de Trabajo para listado'!$DE$151:$DG$151,0)),0)+IFERROR(INDEX('Hoja de Trabajo para listado'!$CD$155:$DC$1048576,MATCH($A13,'Hoja de Trabajo para listado'!$CD$155:$CD$1048576,0),MATCH((CUADRO!O$5&amp;$E13),'Hoja de Trabajo para listado'!$CD$151:$DC$151,0)),0)</f>
        <v>0</v>
      </c>
      <c r="P13" s="245">
        <f ca="1">+IFERROR(INDEX('Hoja de Trabajo para listado'!$A$155:$Z$1048576,MATCH($A13,'Hoja de Trabajo para listado'!$A$155:$A$1048576,0),MATCH((CUADRO!P$5&amp;$E13),'Hoja de Trabajo para listado'!$A$151:$Z$151,0)),0)+IFERROR(INDEX('Hoja de Trabajo para listado'!$AB$155:$BA$1048576,MATCH($A13,'Hoja de Trabajo para listado'!$AB$155:$AB$1048576,0),MATCH((CUADRO!P$5&amp;$E13),'Hoja de Trabajo para listado'!$AB$151:$BA$151,0)),0)+IFERROR(INDEX('Hoja de Trabajo para listado'!$BC$155:$CB$1048576,MATCH($A13,'Hoja de Trabajo para listado'!$BC$155:$BC$1048576,0),MATCH((CUADRO!P$5&amp;$E13),'Hoja de Trabajo para listado'!$BC$151:$CB$151,0)),0)+IFERROR(INDEX('Hoja de Trabajo para listado'!$DE$153:$DG$274,MATCH($A13,'Hoja de Trabajo para listado'!$DE$153:$DE$1048576,0),MATCH((CUADRO!P$5&amp;$E13),'Hoja de Trabajo para listado'!$DE$151:$DG$151,0)),0)+IFERROR(INDEX('Hoja de Trabajo para listado'!$CD$155:$DC$1048576,MATCH($A13,'Hoja de Trabajo para listado'!$CD$155:$CD$1048576,0),MATCH((CUADRO!P$5&amp;$E13),'Hoja de Trabajo para listado'!$CD$151:$DC$151,0)),0)</f>
        <v>0</v>
      </c>
      <c r="Q13" s="245">
        <f ca="1">+IFERROR(INDEX('Hoja de Trabajo para listado'!$A$155:$Z$1048576,MATCH($A13,'Hoja de Trabajo para listado'!$A$155:$A$1048576,0),MATCH((CUADRO!Q$5&amp;$E13),'Hoja de Trabajo para listado'!$A$151:$Z$151,0)),0)+IFERROR(INDEX('Hoja de Trabajo para listado'!$AB$155:$BA$1048576,MATCH($A13,'Hoja de Trabajo para listado'!$AB$155:$AB$1048576,0),MATCH((CUADRO!Q$5&amp;$E13),'Hoja de Trabajo para listado'!$AB$151:$BA$151,0)),0)+IFERROR(INDEX('Hoja de Trabajo para listado'!$BC$155:$CB$1048576,MATCH($A13,'Hoja de Trabajo para listado'!$BC$155:$BC$1048576,0),MATCH((CUADRO!Q$5&amp;$E13),'Hoja de Trabajo para listado'!$BC$151:$CB$151,0)),0)+IFERROR(INDEX('Hoja de Trabajo para listado'!$DE$153:$DG$274,MATCH($A13,'Hoja de Trabajo para listado'!$DE$153:$DE$1048576,0),MATCH((CUADRO!Q$5&amp;$E13),'Hoja de Trabajo para listado'!$DE$151:$DG$151,0)),0)+IFERROR(INDEX('Hoja de Trabajo para listado'!$CD$155:$DC$1048576,MATCH($A13,'Hoja de Trabajo para listado'!$CD$155:$CD$1048576,0),MATCH((CUADRO!Q$5&amp;$E13),'Hoja de Trabajo para listado'!$CD$151:$DC$151,0)),0)</f>
        <v>0</v>
      </c>
      <c r="R13" s="245">
        <f t="shared" ca="1" si="0"/>
        <v>9510921.629999999</v>
      </c>
      <c r="S13" s="245">
        <f ca="1">+R12+R13</f>
        <v>9510921.629999999</v>
      </c>
      <c r="T13" s="245">
        <f ca="1">+S13</f>
        <v>9510921.629999999</v>
      </c>
      <c r="U13" s="244">
        <f t="shared" si="1"/>
        <v>2</v>
      </c>
      <c r="V13" s="333" t="str">
        <f>+VLOOKUP(A13,bd_lista!$A$3:$E$590,5,FALSE)</f>
        <v>Órgano Ejecutivo</v>
      </c>
      <c r="W13" s="392"/>
      <c r="X13" s="242">
        <f t="shared" si="2"/>
        <v>15</v>
      </c>
      <c r="Y13" s="242" t="str">
        <f>+VLOOKUP(X13,bd_lista!$A$3:$C$590,3,FALSE)</f>
        <v>Ministerio de Gobierno</v>
      </c>
      <c r="Z13" s="246"/>
      <c r="AA13" s="246"/>
    </row>
    <row r="14" spans="1:27" ht="15" customHeight="1">
      <c r="A14" s="251">
        <v>16</v>
      </c>
      <c r="B14" s="387">
        <f>+A14</f>
        <v>16</v>
      </c>
      <c r="C14" s="247" t="str">
        <f>+VLOOKUP(A14,bd_lista!$A$3:$C$590,3,FALSE)</f>
        <v>Ministerio de Educación</v>
      </c>
      <c r="D14" s="389" t="str">
        <f>+C14</f>
        <v>Ministerio de Educación</v>
      </c>
      <c r="E14" s="247" t="s">
        <v>1304</v>
      </c>
      <c r="F14" s="243">
        <f ca="1">+IFERROR(INDEX('Hoja de Trabajo para listado'!$A$155:$Z$1048576,MATCH($A14,'Hoja de Trabajo para listado'!$A$155:$A$1048576,0),MATCH((CUADRO!F$5&amp;$E14),'Hoja de Trabajo para listado'!$A$151:$Z$151,0)),0)+IFERROR(INDEX('Hoja de Trabajo para listado'!$AB$155:$BA$1048576,MATCH($A14,'Hoja de Trabajo para listado'!$AB$155:$AB$1048576,0),MATCH((CUADRO!F$5&amp;$E14),'Hoja de Trabajo para listado'!$AB$151:$BA$151,0)),0)+IFERROR(INDEX('Hoja de Trabajo para listado'!$BC$155:$CB$1048576,MATCH($A14,'Hoja de Trabajo para listado'!$BC$155:$BC$1048576,0),MATCH((CUADRO!F$5&amp;$E14),'Hoja de Trabajo para listado'!$BC$151:$CB$151,0)),0)+IFERROR(INDEX('Hoja de Trabajo para listado'!$DE$153:$DG$274,MATCH($A14,'Hoja de Trabajo para listado'!$DE$153:$DE$1048576,0),MATCH((CUADRO!F$5&amp;$E14),'Hoja de Trabajo para listado'!$DE$151:$DG$151,0)),0)+IFERROR(INDEX('Hoja de Trabajo para listado'!$CD$155:$DC$1048576,MATCH($A14,'Hoja de Trabajo para listado'!$CD$155:$CD$1048576,0),MATCH((CUADRO!F$5&amp;$E14),'Hoja de Trabajo para listado'!$CD$151:$DC$151,0)),0)</f>
        <v>0</v>
      </c>
      <c r="G14" s="243">
        <f ca="1">+IFERROR(INDEX('Hoja de Trabajo para listado'!$A$155:$Z$1048576,MATCH($A14,'Hoja de Trabajo para listado'!$A$155:$A$1048576,0),MATCH((CUADRO!G$5&amp;$E14),'Hoja de Trabajo para listado'!$A$151:$Z$151,0)),0)+IFERROR(INDEX('Hoja de Trabajo para listado'!$AB$155:$BA$1048576,MATCH($A14,'Hoja de Trabajo para listado'!$AB$155:$AB$1048576,0),MATCH((CUADRO!G$5&amp;$E14),'Hoja de Trabajo para listado'!$AB$151:$BA$151,0)),0)+IFERROR(INDEX('Hoja de Trabajo para listado'!$BC$155:$CB$1048576,MATCH($A14,'Hoja de Trabajo para listado'!$BC$155:$BC$1048576,0),MATCH((CUADRO!G$5&amp;$E14),'Hoja de Trabajo para listado'!$BC$151:$CB$151,0)),0)+IFERROR(INDEX('Hoja de Trabajo para listado'!$DE$153:$DG$274,MATCH($A14,'Hoja de Trabajo para listado'!$DE$153:$DE$1048576,0),MATCH((CUADRO!G$5&amp;$E14),'Hoja de Trabajo para listado'!$DE$151:$DG$151,0)),0)+IFERROR(INDEX('Hoja de Trabajo para listado'!$CD$155:$DC$1048576,MATCH($A14,'Hoja de Trabajo para listado'!$CD$155:$CD$1048576,0),MATCH((CUADRO!G$5&amp;$E14),'Hoja de Trabajo para listado'!$CD$151:$DC$151,0)),0)</f>
        <v>0</v>
      </c>
      <c r="H14" s="243">
        <f ca="1">+IFERROR(INDEX('Hoja de Trabajo para listado'!$A$155:$Z$1048576,MATCH($A14,'Hoja de Trabajo para listado'!$A$155:$A$1048576,0),MATCH((CUADRO!H$5&amp;$E14),'Hoja de Trabajo para listado'!$A$151:$Z$151,0)),0)+IFERROR(INDEX('Hoja de Trabajo para listado'!$AB$155:$BA$1048576,MATCH($A14,'Hoja de Trabajo para listado'!$AB$155:$AB$1048576,0),MATCH((CUADRO!H$5&amp;$E14),'Hoja de Trabajo para listado'!$AB$151:$BA$151,0)),0)+IFERROR(INDEX('Hoja de Trabajo para listado'!$BC$155:$CB$1048576,MATCH($A14,'Hoja de Trabajo para listado'!$BC$155:$BC$1048576,0),MATCH((CUADRO!H$5&amp;$E14),'Hoja de Trabajo para listado'!$BC$151:$CB$151,0)),0)+IFERROR(INDEX('Hoja de Trabajo para listado'!$DE$153:$DG$274,MATCH($A14,'Hoja de Trabajo para listado'!$DE$153:$DE$1048576,0),MATCH((CUADRO!H$5&amp;$E14),'Hoja de Trabajo para listado'!$DE$151:$DG$151,0)),0)+IFERROR(INDEX('Hoja de Trabajo para listado'!$CD$155:$DC$1048576,MATCH($A14,'Hoja de Trabajo para listado'!$CD$155:$CD$1048576,0),MATCH((CUADRO!H$5&amp;$E14),'Hoja de Trabajo para listado'!$CD$151:$DC$151,0)),0)</f>
        <v>0</v>
      </c>
      <c r="I14" s="243">
        <f ca="1">+IFERROR(INDEX('Hoja de Trabajo para listado'!$A$155:$Z$1048576,MATCH($A14,'Hoja de Trabajo para listado'!$A$155:$A$1048576,0),MATCH((CUADRO!I$5&amp;$E14),'Hoja de Trabajo para listado'!$A$151:$Z$151,0)),0)+IFERROR(INDEX('Hoja de Trabajo para listado'!$AB$155:$BA$1048576,MATCH($A14,'Hoja de Trabajo para listado'!$AB$155:$AB$1048576,0),MATCH((CUADRO!I$5&amp;$E14),'Hoja de Trabajo para listado'!$AB$151:$BA$151,0)),0)+IFERROR(INDEX('Hoja de Trabajo para listado'!$BC$155:$CB$1048576,MATCH($A14,'Hoja de Trabajo para listado'!$BC$155:$BC$1048576,0),MATCH((CUADRO!I$5&amp;$E14),'Hoja de Trabajo para listado'!$BC$151:$CB$151,0)),0)+IFERROR(INDEX('Hoja de Trabajo para listado'!$DE$153:$DG$274,MATCH($A14,'Hoja de Trabajo para listado'!$DE$153:$DE$1048576,0),MATCH((CUADRO!I$5&amp;$E14),'Hoja de Trabajo para listado'!$DE$151:$DG$151,0)),0)+IFERROR(INDEX('Hoja de Trabajo para listado'!$CD$155:$DC$1048576,MATCH($A14,'Hoja de Trabajo para listado'!$CD$155:$CD$1048576,0),MATCH((CUADRO!I$5&amp;$E14),'Hoja de Trabajo para listado'!$CD$151:$DC$151,0)),0)</f>
        <v>0</v>
      </c>
      <c r="J14" s="243">
        <f ca="1">+IFERROR(INDEX('Hoja de Trabajo para listado'!$A$155:$Z$1048576,MATCH($A14,'Hoja de Trabajo para listado'!$A$155:$A$1048576,0),MATCH((CUADRO!J$5&amp;$E14),'Hoja de Trabajo para listado'!$A$151:$Z$151,0)),0)+IFERROR(INDEX('Hoja de Trabajo para listado'!$AB$155:$BA$1048576,MATCH($A14,'Hoja de Trabajo para listado'!$AB$155:$AB$1048576,0),MATCH((CUADRO!J$5&amp;$E14),'Hoja de Trabajo para listado'!$AB$151:$BA$151,0)),0)+IFERROR(INDEX('Hoja de Trabajo para listado'!$BC$155:$CB$1048576,MATCH($A14,'Hoja de Trabajo para listado'!$BC$155:$BC$1048576,0),MATCH((CUADRO!J$5&amp;$E14),'Hoja de Trabajo para listado'!$BC$151:$CB$151,0)),0)+IFERROR(INDEX('Hoja de Trabajo para listado'!$DE$153:$DG$274,MATCH($A14,'Hoja de Trabajo para listado'!$DE$153:$DE$1048576,0),MATCH((CUADRO!J$5&amp;$E14),'Hoja de Trabajo para listado'!$DE$151:$DG$151,0)),0)+IFERROR(INDEX('Hoja de Trabajo para listado'!$CD$155:$DC$1048576,MATCH($A14,'Hoja de Trabajo para listado'!$CD$155:$CD$1048576,0),MATCH((CUADRO!J$5&amp;$E14),'Hoja de Trabajo para listado'!$CD$151:$DC$151,0)),0)</f>
        <v>0</v>
      </c>
      <c r="K14" s="243">
        <f ca="1">+IFERROR(INDEX('Hoja de Trabajo para listado'!$A$155:$Z$1048576,MATCH($A14,'Hoja de Trabajo para listado'!$A$155:$A$1048576,0),MATCH((CUADRO!K$5&amp;$E14),'Hoja de Trabajo para listado'!$A$151:$Z$151,0)),0)+IFERROR(INDEX('Hoja de Trabajo para listado'!$AB$155:$BA$1048576,MATCH($A14,'Hoja de Trabajo para listado'!$AB$155:$AB$1048576,0),MATCH((CUADRO!K$5&amp;$E14),'Hoja de Trabajo para listado'!$AB$151:$BA$151,0)),0)+IFERROR(INDEX('Hoja de Trabajo para listado'!$BC$155:$CB$1048576,MATCH($A14,'Hoja de Trabajo para listado'!$BC$155:$BC$1048576,0),MATCH((CUADRO!K$5&amp;$E14),'Hoja de Trabajo para listado'!$BC$151:$CB$151,0)),0)+IFERROR(INDEX('Hoja de Trabajo para listado'!$DE$153:$DG$274,MATCH($A14,'Hoja de Trabajo para listado'!$DE$153:$DE$1048576,0),MATCH((CUADRO!K$5&amp;$E14),'Hoja de Trabajo para listado'!$DE$151:$DG$151,0)),0)+IFERROR(INDEX('Hoja de Trabajo para listado'!$CD$155:$DC$1048576,MATCH($A14,'Hoja de Trabajo para listado'!$CD$155:$CD$1048576,0),MATCH((CUADRO!K$5&amp;$E14),'Hoja de Trabajo para listado'!$CD$151:$DC$151,0)),0)</f>
        <v>0</v>
      </c>
      <c r="L14" s="243">
        <f ca="1">+IFERROR(INDEX('Hoja de Trabajo para listado'!$A$155:$Z$1048576,MATCH($A14,'Hoja de Trabajo para listado'!$A$155:$A$1048576,0),MATCH((CUADRO!L$5&amp;$E14),'Hoja de Trabajo para listado'!$A$151:$Z$151,0)),0)+IFERROR(INDEX('Hoja de Trabajo para listado'!$AB$155:$BA$1048576,MATCH($A14,'Hoja de Trabajo para listado'!$AB$155:$AB$1048576,0),MATCH((CUADRO!L$5&amp;$E14),'Hoja de Trabajo para listado'!$AB$151:$BA$151,0)),0)+IFERROR(INDEX('Hoja de Trabajo para listado'!$BC$155:$CB$1048576,MATCH($A14,'Hoja de Trabajo para listado'!$BC$155:$BC$1048576,0),MATCH((CUADRO!L$5&amp;$E14),'Hoja de Trabajo para listado'!$BC$151:$CB$151,0)),0)+IFERROR(INDEX('Hoja de Trabajo para listado'!$DE$153:$DG$274,MATCH($A14,'Hoja de Trabajo para listado'!$DE$153:$DE$1048576,0),MATCH((CUADRO!L$5&amp;$E14),'Hoja de Trabajo para listado'!$DE$151:$DG$151,0)),0)+IFERROR(INDEX('Hoja de Trabajo para listado'!$CD$155:$DC$1048576,MATCH($A14,'Hoja de Trabajo para listado'!$CD$155:$CD$1048576,0),MATCH((CUADRO!L$5&amp;$E14),'Hoja de Trabajo para listado'!$CD$151:$DC$151,0)),0)</f>
        <v>0</v>
      </c>
      <c r="M14" s="243">
        <f ca="1">+IFERROR(INDEX('Hoja de Trabajo para listado'!$A$155:$Z$1048576,MATCH($A14,'Hoja de Trabajo para listado'!$A$155:$A$1048576,0),MATCH((CUADRO!M$5&amp;$E14),'Hoja de Trabajo para listado'!$A$151:$Z$151,0)),0)+IFERROR(INDEX('Hoja de Trabajo para listado'!$AB$155:$BA$1048576,MATCH($A14,'Hoja de Trabajo para listado'!$AB$155:$AB$1048576,0),MATCH((CUADRO!M$5&amp;$E14),'Hoja de Trabajo para listado'!$AB$151:$BA$151,0)),0)+IFERROR(INDEX('Hoja de Trabajo para listado'!$BC$155:$CB$1048576,MATCH($A14,'Hoja de Trabajo para listado'!$BC$155:$BC$1048576,0),MATCH((CUADRO!M$5&amp;$E14),'Hoja de Trabajo para listado'!$BC$151:$CB$151,0)),0)+IFERROR(INDEX('Hoja de Trabajo para listado'!$DE$153:$DG$274,MATCH($A14,'Hoja de Trabajo para listado'!$DE$153:$DE$1048576,0),MATCH((CUADRO!M$5&amp;$E14),'Hoja de Trabajo para listado'!$DE$151:$DG$151,0)),0)+IFERROR(INDEX('Hoja de Trabajo para listado'!$CD$155:$DC$1048576,MATCH($A14,'Hoja de Trabajo para listado'!$CD$155:$CD$1048576,0),MATCH((CUADRO!M$5&amp;$E14),'Hoja de Trabajo para listado'!$CD$151:$DC$151,0)),0)</f>
        <v>0</v>
      </c>
      <c r="N14" s="243">
        <f ca="1">+IFERROR(INDEX('Hoja de Trabajo para listado'!$A$155:$Z$1048576,MATCH($A14,'Hoja de Trabajo para listado'!$A$155:$A$1048576,0),MATCH((CUADRO!N$5&amp;$E14),'Hoja de Trabajo para listado'!$A$151:$Z$151,0)),0)+IFERROR(INDEX('Hoja de Trabajo para listado'!$AB$155:$BA$1048576,MATCH($A14,'Hoja de Trabajo para listado'!$AB$155:$AB$1048576,0),MATCH((CUADRO!N$5&amp;$E14),'Hoja de Trabajo para listado'!$AB$151:$BA$151,0)),0)+IFERROR(INDEX('Hoja de Trabajo para listado'!$BC$155:$CB$1048576,MATCH($A14,'Hoja de Trabajo para listado'!$BC$155:$BC$1048576,0),MATCH((CUADRO!N$5&amp;$E14),'Hoja de Trabajo para listado'!$BC$151:$CB$151,0)),0)+IFERROR(INDEX('Hoja de Trabajo para listado'!$DE$153:$DG$274,MATCH($A14,'Hoja de Trabajo para listado'!$DE$153:$DE$1048576,0),MATCH((CUADRO!N$5&amp;$E14),'Hoja de Trabajo para listado'!$DE$151:$DG$151,0)),0)+IFERROR(INDEX('Hoja de Trabajo para listado'!$CD$155:$DC$1048576,MATCH($A14,'Hoja de Trabajo para listado'!$CD$155:$CD$1048576,0),MATCH((CUADRO!N$5&amp;$E14),'Hoja de Trabajo para listado'!$CD$151:$DC$151,0)),0)</f>
        <v>0</v>
      </c>
      <c r="O14" s="243">
        <f ca="1">+IFERROR(INDEX('Hoja de Trabajo para listado'!$A$155:$Z$1048576,MATCH($A14,'Hoja de Trabajo para listado'!$A$155:$A$1048576,0),MATCH((CUADRO!O$5&amp;$E14),'Hoja de Trabajo para listado'!$A$151:$Z$151,0)),0)+IFERROR(INDEX('Hoja de Trabajo para listado'!$AB$155:$BA$1048576,MATCH($A14,'Hoja de Trabajo para listado'!$AB$155:$AB$1048576,0),MATCH((CUADRO!O$5&amp;$E14),'Hoja de Trabajo para listado'!$AB$151:$BA$151,0)),0)+IFERROR(INDEX('Hoja de Trabajo para listado'!$BC$155:$CB$1048576,MATCH($A14,'Hoja de Trabajo para listado'!$BC$155:$BC$1048576,0),MATCH((CUADRO!O$5&amp;$E14),'Hoja de Trabajo para listado'!$BC$151:$CB$151,0)),0)+IFERROR(INDEX('Hoja de Trabajo para listado'!$DE$153:$DG$274,MATCH($A14,'Hoja de Trabajo para listado'!$DE$153:$DE$1048576,0),MATCH((CUADRO!O$5&amp;$E14),'Hoja de Trabajo para listado'!$DE$151:$DG$151,0)),0)+IFERROR(INDEX('Hoja de Trabajo para listado'!$CD$155:$DC$1048576,MATCH($A14,'Hoja de Trabajo para listado'!$CD$155:$CD$1048576,0),MATCH((CUADRO!O$5&amp;$E14),'Hoja de Trabajo para listado'!$CD$151:$DC$151,0)),0)</f>
        <v>0</v>
      </c>
      <c r="P14" s="243">
        <f ca="1">+IFERROR(INDEX('Hoja de Trabajo para listado'!$A$155:$Z$1048576,MATCH($A14,'Hoja de Trabajo para listado'!$A$155:$A$1048576,0),MATCH((CUADRO!P$5&amp;$E14),'Hoja de Trabajo para listado'!$A$151:$Z$151,0)),0)+IFERROR(INDEX('Hoja de Trabajo para listado'!$AB$155:$BA$1048576,MATCH($A14,'Hoja de Trabajo para listado'!$AB$155:$AB$1048576,0),MATCH((CUADRO!P$5&amp;$E14),'Hoja de Trabajo para listado'!$AB$151:$BA$151,0)),0)+IFERROR(INDEX('Hoja de Trabajo para listado'!$BC$155:$CB$1048576,MATCH($A14,'Hoja de Trabajo para listado'!$BC$155:$BC$1048576,0),MATCH((CUADRO!P$5&amp;$E14),'Hoja de Trabajo para listado'!$BC$151:$CB$151,0)),0)+IFERROR(INDEX('Hoja de Trabajo para listado'!$DE$153:$DG$274,MATCH($A14,'Hoja de Trabajo para listado'!$DE$153:$DE$1048576,0),MATCH((CUADRO!P$5&amp;$E14),'Hoja de Trabajo para listado'!$DE$151:$DG$151,0)),0)+IFERROR(INDEX('Hoja de Trabajo para listado'!$CD$155:$DC$1048576,MATCH($A14,'Hoja de Trabajo para listado'!$CD$155:$CD$1048576,0),MATCH((CUADRO!P$5&amp;$E14),'Hoja de Trabajo para listado'!$CD$151:$DC$151,0)),0)</f>
        <v>0</v>
      </c>
      <c r="Q14" s="243">
        <f ca="1">+IFERROR(INDEX('Hoja de Trabajo para listado'!$A$155:$Z$1048576,MATCH($A14,'Hoja de Trabajo para listado'!$A$155:$A$1048576,0),MATCH((CUADRO!Q$5&amp;$E14),'Hoja de Trabajo para listado'!$A$151:$Z$151,0)),0)+IFERROR(INDEX('Hoja de Trabajo para listado'!$AB$155:$BA$1048576,MATCH($A14,'Hoja de Trabajo para listado'!$AB$155:$AB$1048576,0),MATCH((CUADRO!Q$5&amp;$E14),'Hoja de Trabajo para listado'!$AB$151:$BA$151,0)),0)+IFERROR(INDEX('Hoja de Trabajo para listado'!$BC$155:$CB$1048576,MATCH($A14,'Hoja de Trabajo para listado'!$BC$155:$BC$1048576,0),MATCH((CUADRO!Q$5&amp;$E14),'Hoja de Trabajo para listado'!$BC$151:$CB$151,0)),0)+IFERROR(INDEX('Hoja de Trabajo para listado'!$DE$153:$DG$274,MATCH($A14,'Hoja de Trabajo para listado'!$DE$153:$DE$1048576,0),MATCH((CUADRO!Q$5&amp;$E14),'Hoja de Trabajo para listado'!$DE$151:$DG$151,0)),0)+IFERROR(INDEX('Hoja de Trabajo para listado'!$CD$155:$DC$1048576,MATCH($A14,'Hoja de Trabajo para listado'!$CD$155:$CD$1048576,0),MATCH((CUADRO!Q$5&amp;$E14),'Hoja de Trabajo para listado'!$CD$151:$DC$151,0)),0)</f>
        <v>0</v>
      </c>
      <c r="R14" s="243">
        <f t="shared" ca="1" si="0"/>
        <v>0</v>
      </c>
      <c r="S14" s="243"/>
      <c r="T14" s="243">
        <f ca="1">+T15</f>
        <v>1331212.6200000001</v>
      </c>
      <c r="U14" s="242">
        <f t="shared" si="1"/>
        <v>1</v>
      </c>
      <c r="V14" s="333" t="str">
        <f>+VLOOKUP(A14,bd_lista!$A$3:$E$590,5,FALSE)</f>
        <v>Órgano Ejecutivo</v>
      </c>
      <c r="W14" s="391" t="str">
        <f>+V14</f>
        <v>Órgano Ejecutivo</v>
      </c>
      <c r="X14" s="242">
        <f t="shared" si="2"/>
        <v>16</v>
      </c>
      <c r="Y14" s="242" t="str">
        <f>+VLOOKUP(X14,bd_lista!$A$3:$C$590,3,FALSE)</f>
        <v>Ministerio de Educación</v>
      </c>
      <c r="Z14" s="246">
        <f>+X14</f>
        <v>16</v>
      </c>
      <c r="AA14" s="246" t="str">
        <f>+Y14</f>
        <v>Ministerio de Educación</v>
      </c>
    </row>
    <row r="15" spans="1:27" ht="15" customHeight="1">
      <c r="A15" s="32">
        <v>16</v>
      </c>
      <c r="B15" s="388"/>
      <c r="C15" s="333" t="str">
        <f>+VLOOKUP(A15,bd_lista!$A$3:$C$590,3,FALSE)</f>
        <v>Ministerio de Educación</v>
      </c>
      <c r="D15" s="390"/>
      <c r="E15" s="333" t="s">
        <v>1305</v>
      </c>
      <c r="F15" s="245">
        <f ca="1">+IFERROR(INDEX('Hoja de Trabajo para listado'!$A$155:$Z$1048576,MATCH($A15,'Hoja de Trabajo para listado'!$A$155:$A$1048576,0),MATCH((CUADRO!F$5&amp;$E15),'Hoja de Trabajo para listado'!$A$151:$Z$151,0)),0)+IFERROR(INDEX('Hoja de Trabajo para listado'!$AB$155:$BA$1048576,MATCH($A15,'Hoja de Trabajo para listado'!$AB$155:$AB$1048576,0),MATCH((CUADRO!F$5&amp;$E15),'Hoja de Trabajo para listado'!$AB$151:$BA$151,0)),0)+IFERROR(INDEX('Hoja de Trabajo para listado'!$BC$155:$CB$1048576,MATCH($A15,'Hoja de Trabajo para listado'!$BC$155:$BC$1048576,0),MATCH((CUADRO!F$5&amp;$E15),'Hoja de Trabajo para listado'!$BC$151:$CB$151,0)),0)+IFERROR(INDEX('Hoja de Trabajo para listado'!$DE$153:$DG$274,MATCH($A15,'Hoja de Trabajo para listado'!$DE$153:$DE$1048576,0),MATCH((CUADRO!F$5&amp;$E15),'Hoja de Trabajo para listado'!$DE$151:$DG$151,0)),0)+IFERROR(INDEX('Hoja de Trabajo para listado'!$CD$155:$DC$1048576,MATCH($A15,'Hoja de Trabajo para listado'!$CD$155:$CD$1048576,0),MATCH((CUADRO!F$5&amp;$E15),'Hoja de Trabajo para listado'!$CD$151:$DC$151,0)),0)</f>
        <v>154579.18</v>
      </c>
      <c r="G15" s="245">
        <f ca="1">+IFERROR(INDEX('Hoja de Trabajo para listado'!$A$155:$Z$1048576,MATCH($A15,'Hoja de Trabajo para listado'!$A$155:$A$1048576,0),MATCH((CUADRO!G$5&amp;$E15),'Hoja de Trabajo para listado'!$A$151:$Z$151,0)),0)+IFERROR(INDEX('Hoja de Trabajo para listado'!$AB$155:$BA$1048576,MATCH($A15,'Hoja de Trabajo para listado'!$AB$155:$AB$1048576,0),MATCH((CUADRO!G$5&amp;$E15),'Hoja de Trabajo para listado'!$AB$151:$BA$151,0)),0)+IFERROR(INDEX('Hoja de Trabajo para listado'!$BC$155:$CB$1048576,MATCH($A15,'Hoja de Trabajo para listado'!$BC$155:$BC$1048576,0),MATCH((CUADRO!G$5&amp;$E15),'Hoja de Trabajo para listado'!$BC$151:$CB$151,0)),0)+IFERROR(INDEX('Hoja de Trabajo para listado'!$DE$153:$DG$274,MATCH($A15,'Hoja de Trabajo para listado'!$DE$153:$DE$1048576,0),MATCH((CUADRO!G$5&amp;$E15),'Hoja de Trabajo para listado'!$DE$151:$DG$151,0)),0)+IFERROR(INDEX('Hoja de Trabajo para listado'!$CD$155:$DC$1048576,MATCH($A15,'Hoja de Trabajo para listado'!$CD$155:$CD$1048576,0),MATCH((CUADRO!G$5&amp;$E15),'Hoja de Trabajo para listado'!$CD$151:$DC$151,0)),0)</f>
        <v>3724.16</v>
      </c>
      <c r="H15" s="245">
        <f ca="1">+IFERROR(INDEX('Hoja de Trabajo para listado'!$A$155:$Z$1048576,MATCH($A15,'Hoja de Trabajo para listado'!$A$155:$A$1048576,0),MATCH((CUADRO!H$5&amp;$E15),'Hoja de Trabajo para listado'!$A$151:$Z$151,0)),0)+IFERROR(INDEX('Hoja de Trabajo para listado'!$AB$155:$BA$1048576,MATCH($A15,'Hoja de Trabajo para listado'!$AB$155:$AB$1048576,0),MATCH((CUADRO!H$5&amp;$E15),'Hoja de Trabajo para listado'!$AB$151:$BA$151,0)),0)+IFERROR(INDEX('Hoja de Trabajo para listado'!$BC$155:$CB$1048576,MATCH($A15,'Hoja de Trabajo para listado'!$BC$155:$BC$1048576,0),MATCH((CUADRO!H$5&amp;$E15),'Hoja de Trabajo para listado'!$BC$151:$CB$151,0)),0)+IFERROR(INDEX('Hoja de Trabajo para listado'!$DE$153:$DG$274,MATCH($A15,'Hoja de Trabajo para listado'!$DE$153:$DE$1048576,0),MATCH((CUADRO!H$5&amp;$E15),'Hoja de Trabajo para listado'!$DE$151:$DG$151,0)),0)+IFERROR(INDEX('Hoja de Trabajo para listado'!$CD$155:$DC$1048576,MATCH($A15,'Hoja de Trabajo para listado'!$CD$155:$CD$1048576,0),MATCH((CUADRO!H$5&amp;$E15),'Hoja de Trabajo para listado'!$CD$151:$DC$151,0)),0)</f>
        <v>24297.279999999999</v>
      </c>
      <c r="I15" s="245">
        <f ca="1">+IFERROR(INDEX('Hoja de Trabajo para listado'!$A$155:$Z$1048576,MATCH($A15,'Hoja de Trabajo para listado'!$A$155:$A$1048576,0),MATCH((CUADRO!I$5&amp;$E15),'Hoja de Trabajo para listado'!$A$151:$Z$151,0)),0)+IFERROR(INDEX('Hoja de Trabajo para listado'!$AB$155:$BA$1048576,MATCH($A15,'Hoja de Trabajo para listado'!$AB$155:$AB$1048576,0),MATCH((CUADRO!I$5&amp;$E15),'Hoja de Trabajo para listado'!$AB$151:$BA$151,0)),0)+IFERROR(INDEX('Hoja de Trabajo para listado'!$BC$155:$CB$1048576,MATCH($A15,'Hoja de Trabajo para listado'!$BC$155:$BC$1048576,0),MATCH((CUADRO!I$5&amp;$E15),'Hoja de Trabajo para listado'!$BC$151:$CB$151,0)),0)+IFERROR(INDEX('Hoja de Trabajo para listado'!$DE$153:$DG$274,MATCH($A15,'Hoja de Trabajo para listado'!$DE$153:$DE$1048576,0),MATCH((CUADRO!I$5&amp;$E15),'Hoja de Trabajo para listado'!$DE$151:$DG$151,0)),0)+IFERROR(INDEX('Hoja de Trabajo para listado'!$CD$155:$DC$1048576,MATCH($A15,'Hoja de Trabajo para listado'!$CD$155:$CD$1048576,0),MATCH((CUADRO!I$5&amp;$E15),'Hoja de Trabajo para listado'!$CD$151:$DC$151,0)),0)</f>
        <v>1148612</v>
      </c>
      <c r="J15" s="245">
        <f ca="1">+IFERROR(INDEX('Hoja de Trabajo para listado'!$A$155:$Z$1048576,MATCH($A15,'Hoja de Trabajo para listado'!$A$155:$A$1048576,0),MATCH((CUADRO!J$5&amp;$E15),'Hoja de Trabajo para listado'!$A$151:$Z$151,0)),0)+IFERROR(INDEX('Hoja de Trabajo para listado'!$AB$155:$BA$1048576,MATCH($A15,'Hoja de Trabajo para listado'!$AB$155:$AB$1048576,0),MATCH((CUADRO!J$5&amp;$E15),'Hoja de Trabajo para listado'!$AB$151:$BA$151,0)),0)+IFERROR(INDEX('Hoja de Trabajo para listado'!$BC$155:$CB$1048576,MATCH($A15,'Hoja de Trabajo para listado'!$BC$155:$BC$1048576,0),MATCH((CUADRO!J$5&amp;$E15),'Hoja de Trabajo para listado'!$BC$151:$CB$151,0)),0)+IFERROR(INDEX('Hoja de Trabajo para listado'!$DE$153:$DG$274,MATCH($A15,'Hoja de Trabajo para listado'!$DE$153:$DE$1048576,0),MATCH((CUADRO!J$5&amp;$E15),'Hoja de Trabajo para listado'!$DE$151:$DG$151,0)),0)+IFERROR(INDEX('Hoja de Trabajo para listado'!$CD$155:$DC$1048576,MATCH($A15,'Hoja de Trabajo para listado'!$CD$155:$CD$1048576,0),MATCH((CUADRO!J$5&amp;$E15),'Hoja de Trabajo para listado'!$CD$151:$DC$151,0)),0)</f>
        <v>0</v>
      </c>
      <c r="K15" s="245">
        <f ca="1">+IFERROR(INDEX('Hoja de Trabajo para listado'!$A$155:$Z$1048576,MATCH($A15,'Hoja de Trabajo para listado'!$A$155:$A$1048576,0),MATCH((CUADRO!K$5&amp;$E15),'Hoja de Trabajo para listado'!$A$151:$Z$151,0)),0)+IFERROR(INDEX('Hoja de Trabajo para listado'!$AB$155:$BA$1048576,MATCH($A15,'Hoja de Trabajo para listado'!$AB$155:$AB$1048576,0),MATCH((CUADRO!K$5&amp;$E15),'Hoja de Trabajo para listado'!$AB$151:$BA$151,0)),0)+IFERROR(INDEX('Hoja de Trabajo para listado'!$BC$155:$CB$1048576,MATCH($A15,'Hoja de Trabajo para listado'!$BC$155:$BC$1048576,0),MATCH((CUADRO!K$5&amp;$E15),'Hoja de Trabajo para listado'!$BC$151:$CB$151,0)),0)+IFERROR(INDEX('Hoja de Trabajo para listado'!$DE$153:$DG$274,MATCH($A15,'Hoja de Trabajo para listado'!$DE$153:$DE$1048576,0),MATCH((CUADRO!K$5&amp;$E15),'Hoja de Trabajo para listado'!$DE$151:$DG$151,0)),0)+IFERROR(INDEX('Hoja de Trabajo para listado'!$CD$155:$DC$1048576,MATCH($A15,'Hoja de Trabajo para listado'!$CD$155:$CD$1048576,0),MATCH((CUADRO!K$5&amp;$E15),'Hoja de Trabajo para listado'!$CD$151:$DC$151,0)),0)</f>
        <v>0</v>
      </c>
      <c r="L15" s="245">
        <f ca="1">+IFERROR(INDEX('Hoja de Trabajo para listado'!$A$155:$Z$1048576,MATCH($A15,'Hoja de Trabajo para listado'!$A$155:$A$1048576,0),MATCH((CUADRO!L$5&amp;$E15),'Hoja de Trabajo para listado'!$A$151:$Z$151,0)),0)+IFERROR(INDEX('Hoja de Trabajo para listado'!$AB$155:$BA$1048576,MATCH($A15,'Hoja de Trabajo para listado'!$AB$155:$AB$1048576,0),MATCH((CUADRO!L$5&amp;$E15),'Hoja de Trabajo para listado'!$AB$151:$BA$151,0)),0)+IFERROR(INDEX('Hoja de Trabajo para listado'!$BC$155:$CB$1048576,MATCH($A15,'Hoja de Trabajo para listado'!$BC$155:$BC$1048576,0),MATCH((CUADRO!L$5&amp;$E15),'Hoja de Trabajo para listado'!$BC$151:$CB$151,0)),0)+IFERROR(INDEX('Hoja de Trabajo para listado'!$DE$153:$DG$274,MATCH($A15,'Hoja de Trabajo para listado'!$DE$153:$DE$1048576,0),MATCH((CUADRO!L$5&amp;$E15),'Hoja de Trabajo para listado'!$DE$151:$DG$151,0)),0)+IFERROR(INDEX('Hoja de Trabajo para listado'!$CD$155:$DC$1048576,MATCH($A15,'Hoja de Trabajo para listado'!$CD$155:$CD$1048576,0),MATCH((CUADRO!L$5&amp;$E15),'Hoja de Trabajo para listado'!$CD$151:$DC$151,0)),0)</f>
        <v>0</v>
      </c>
      <c r="M15" s="245">
        <f ca="1">+IFERROR(INDEX('Hoja de Trabajo para listado'!$A$155:$Z$1048576,MATCH($A15,'Hoja de Trabajo para listado'!$A$155:$A$1048576,0),MATCH((CUADRO!M$5&amp;$E15),'Hoja de Trabajo para listado'!$A$151:$Z$151,0)),0)+IFERROR(INDEX('Hoja de Trabajo para listado'!$AB$155:$BA$1048576,MATCH($A15,'Hoja de Trabajo para listado'!$AB$155:$AB$1048576,0),MATCH((CUADRO!M$5&amp;$E15),'Hoja de Trabajo para listado'!$AB$151:$BA$151,0)),0)+IFERROR(INDEX('Hoja de Trabajo para listado'!$BC$155:$CB$1048576,MATCH($A15,'Hoja de Trabajo para listado'!$BC$155:$BC$1048576,0),MATCH((CUADRO!M$5&amp;$E15),'Hoja de Trabajo para listado'!$BC$151:$CB$151,0)),0)+IFERROR(INDEX('Hoja de Trabajo para listado'!$DE$153:$DG$274,MATCH($A15,'Hoja de Trabajo para listado'!$DE$153:$DE$1048576,0),MATCH((CUADRO!M$5&amp;$E15),'Hoja de Trabajo para listado'!$DE$151:$DG$151,0)),0)+IFERROR(INDEX('Hoja de Trabajo para listado'!$CD$155:$DC$1048576,MATCH($A15,'Hoja de Trabajo para listado'!$CD$155:$CD$1048576,0),MATCH((CUADRO!M$5&amp;$E15),'Hoja de Trabajo para listado'!$CD$151:$DC$151,0)),0)</f>
        <v>0</v>
      </c>
      <c r="N15" s="245">
        <f ca="1">+IFERROR(INDEX('Hoja de Trabajo para listado'!$A$155:$Z$1048576,MATCH($A15,'Hoja de Trabajo para listado'!$A$155:$A$1048576,0),MATCH((CUADRO!N$5&amp;$E15),'Hoja de Trabajo para listado'!$A$151:$Z$151,0)),0)+IFERROR(INDEX('Hoja de Trabajo para listado'!$AB$155:$BA$1048576,MATCH($A15,'Hoja de Trabajo para listado'!$AB$155:$AB$1048576,0),MATCH((CUADRO!N$5&amp;$E15),'Hoja de Trabajo para listado'!$AB$151:$BA$151,0)),0)+IFERROR(INDEX('Hoja de Trabajo para listado'!$BC$155:$CB$1048576,MATCH($A15,'Hoja de Trabajo para listado'!$BC$155:$BC$1048576,0),MATCH((CUADRO!N$5&amp;$E15),'Hoja de Trabajo para listado'!$BC$151:$CB$151,0)),0)+IFERROR(INDEX('Hoja de Trabajo para listado'!$DE$153:$DG$274,MATCH($A15,'Hoja de Trabajo para listado'!$DE$153:$DE$1048576,0),MATCH((CUADRO!N$5&amp;$E15),'Hoja de Trabajo para listado'!$DE$151:$DG$151,0)),0)+IFERROR(INDEX('Hoja de Trabajo para listado'!$CD$155:$DC$1048576,MATCH($A15,'Hoja de Trabajo para listado'!$CD$155:$CD$1048576,0),MATCH((CUADRO!N$5&amp;$E15),'Hoja de Trabajo para listado'!$CD$151:$DC$151,0)),0)</f>
        <v>0</v>
      </c>
      <c r="O15" s="245">
        <f ca="1">+IFERROR(INDEX('Hoja de Trabajo para listado'!$A$155:$Z$1048576,MATCH($A15,'Hoja de Trabajo para listado'!$A$155:$A$1048576,0),MATCH((CUADRO!O$5&amp;$E15),'Hoja de Trabajo para listado'!$A$151:$Z$151,0)),0)+IFERROR(INDEX('Hoja de Trabajo para listado'!$AB$155:$BA$1048576,MATCH($A15,'Hoja de Trabajo para listado'!$AB$155:$AB$1048576,0),MATCH((CUADRO!O$5&amp;$E15),'Hoja de Trabajo para listado'!$AB$151:$BA$151,0)),0)+IFERROR(INDEX('Hoja de Trabajo para listado'!$BC$155:$CB$1048576,MATCH($A15,'Hoja de Trabajo para listado'!$BC$155:$BC$1048576,0),MATCH((CUADRO!O$5&amp;$E15),'Hoja de Trabajo para listado'!$BC$151:$CB$151,0)),0)+IFERROR(INDEX('Hoja de Trabajo para listado'!$DE$153:$DG$274,MATCH($A15,'Hoja de Trabajo para listado'!$DE$153:$DE$1048576,0),MATCH((CUADRO!O$5&amp;$E15),'Hoja de Trabajo para listado'!$DE$151:$DG$151,0)),0)+IFERROR(INDEX('Hoja de Trabajo para listado'!$CD$155:$DC$1048576,MATCH($A15,'Hoja de Trabajo para listado'!$CD$155:$CD$1048576,0),MATCH((CUADRO!O$5&amp;$E15),'Hoja de Trabajo para listado'!$CD$151:$DC$151,0)),0)</f>
        <v>0</v>
      </c>
      <c r="P15" s="245">
        <f ca="1">+IFERROR(INDEX('Hoja de Trabajo para listado'!$A$155:$Z$1048576,MATCH($A15,'Hoja de Trabajo para listado'!$A$155:$A$1048576,0),MATCH((CUADRO!P$5&amp;$E15),'Hoja de Trabajo para listado'!$A$151:$Z$151,0)),0)+IFERROR(INDEX('Hoja de Trabajo para listado'!$AB$155:$BA$1048576,MATCH($A15,'Hoja de Trabajo para listado'!$AB$155:$AB$1048576,0),MATCH((CUADRO!P$5&amp;$E15),'Hoja de Trabajo para listado'!$AB$151:$BA$151,0)),0)+IFERROR(INDEX('Hoja de Trabajo para listado'!$BC$155:$CB$1048576,MATCH($A15,'Hoja de Trabajo para listado'!$BC$155:$BC$1048576,0),MATCH((CUADRO!P$5&amp;$E15),'Hoja de Trabajo para listado'!$BC$151:$CB$151,0)),0)+IFERROR(INDEX('Hoja de Trabajo para listado'!$DE$153:$DG$274,MATCH($A15,'Hoja de Trabajo para listado'!$DE$153:$DE$1048576,0),MATCH((CUADRO!P$5&amp;$E15),'Hoja de Trabajo para listado'!$DE$151:$DG$151,0)),0)+IFERROR(INDEX('Hoja de Trabajo para listado'!$CD$155:$DC$1048576,MATCH($A15,'Hoja de Trabajo para listado'!$CD$155:$CD$1048576,0),MATCH((CUADRO!P$5&amp;$E15),'Hoja de Trabajo para listado'!$CD$151:$DC$151,0)),0)</f>
        <v>0</v>
      </c>
      <c r="Q15" s="245">
        <f ca="1">+IFERROR(INDEX('Hoja de Trabajo para listado'!$A$155:$Z$1048576,MATCH($A15,'Hoja de Trabajo para listado'!$A$155:$A$1048576,0),MATCH((CUADRO!Q$5&amp;$E15),'Hoja de Trabajo para listado'!$A$151:$Z$151,0)),0)+IFERROR(INDEX('Hoja de Trabajo para listado'!$AB$155:$BA$1048576,MATCH($A15,'Hoja de Trabajo para listado'!$AB$155:$AB$1048576,0),MATCH((CUADRO!Q$5&amp;$E15),'Hoja de Trabajo para listado'!$AB$151:$BA$151,0)),0)+IFERROR(INDEX('Hoja de Trabajo para listado'!$BC$155:$CB$1048576,MATCH($A15,'Hoja de Trabajo para listado'!$BC$155:$BC$1048576,0),MATCH((CUADRO!Q$5&amp;$E15),'Hoja de Trabajo para listado'!$BC$151:$CB$151,0)),0)+IFERROR(INDEX('Hoja de Trabajo para listado'!$DE$153:$DG$274,MATCH($A15,'Hoja de Trabajo para listado'!$DE$153:$DE$1048576,0),MATCH((CUADRO!Q$5&amp;$E15),'Hoja de Trabajo para listado'!$DE$151:$DG$151,0)),0)+IFERROR(INDEX('Hoja de Trabajo para listado'!$CD$155:$DC$1048576,MATCH($A15,'Hoja de Trabajo para listado'!$CD$155:$CD$1048576,0),MATCH((CUADRO!Q$5&amp;$E15),'Hoja de Trabajo para listado'!$CD$151:$DC$151,0)),0)</f>
        <v>0</v>
      </c>
      <c r="R15" s="245">
        <f t="shared" ca="1" si="0"/>
        <v>1331212.6200000001</v>
      </c>
      <c r="S15" s="245">
        <f ca="1">+R14+R15</f>
        <v>1331212.6200000001</v>
      </c>
      <c r="T15" s="245">
        <f ca="1">+S15</f>
        <v>1331212.6200000001</v>
      </c>
      <c r="U15" s="244">
        <f t="shared" si="1"/>
        <v>2</v>
      </c>
      <c r="V15" s="333" t="str">
        <f>+VLOOKUP(A15,bd_lista!$A$3:$E$590,5,FALSE)</f>
        <v>Órgano Ejecutivo</v>
      </c>
      <c r="W15" s="392"/>
      <c r="X15" s="242">
        <f t="shared" si="2"/>
        <v>16</v>
      </c>
      <c r="Y15" s="242" t="str">
        <f>+VLOOKUP(X15,bd_lista!$A$3:$C$590,3,FALSE)</f>
        <v>Ministerio de Educación</v>
      </c>
      <c r="Z15" s="246"/>
      <c r="AA15" s="246"/>
    </row>
    <row r="16" spans="1:27" ht="15" customHeight="1">
      <c r="A16" s="251">
        <v>20</v>
      </c>
      <c r="B16" s="387">
        <f>+A16</f>
        <v>20</v>
      </c>
      <c r="C16" s="247" t="str">
        <f>+VLOOKUP(A16,bd_lista!$A$3:$C$590,3,FALSE)</f>
        <v>Ministerio de Defensa</v>
      </c>
      <c r="D16" s="389" t="str">
        <f>+C16</f>
        <v>Ministerio de Defensa</v>
      </c>
      <c r="E16" s="247" t="s">
        <v>1304</v>
      </c>
      <c r="F16" s="243">
        <f ca="1">+IFERROR(INDEX('Hoja de Trabajo para listado'!$A$155:$Z$1048576,MATCH($A16,'Hoja de Trabajo para listado'!$A$155:$A$1048576,0),MATCH((CUADRO!F$5&amp;$E16),'Hoja de Trabajo para listado'!$A$151:$Z$151,0)),0)+IFERROR(INDEX('Hoja de Trabajo para listado'!$AB$155:$BA$1048576,MATCH($A16,'Hoja de Trabajo para listado'!$AB$155:$AB$1048576,0),MATCH((CUADRO!F$5&amp;$E16),'Hoja de Trabajo para listado'!$AB$151:$BA$151,0)),0)+IFERROR(INDEX('Hoja de Trabajo para listado'!$BC$155:$CB$1048576,MATCH($A16,'Hoja de Trabajo para listado'!$BC$155:$BC$1048576,0),MATCH((CUADRO!F$5&amp;$E16),'Hoja de Trabajo para listado'!$BC$151:$CB$151,0)),0)+IFERROR(INDEX('Hoja de Trabajo para listado'!$DE$153:$DG$274,MATCH($A16,'Hoja de Trabajo para listado'!$DE$153:$DE$1048576,0),MATCH((CUADRO!F$5&amp;$E16),'Hoja de Trabajo para listado'!$DE$151:$DG$151,0)),0)+IFERROR(INDEX('Hoja de Trabajo para listado'!$CD$155:$DC$1048576,MATCH($A16,'Hoja de Trabajo para listado'!$CD$155:$CD$1048576,0),MATCH((CUADRO!F$5&amp;$E16),'Hoja de Trabajo para listado'!$CD$151:$DC$151,0)),0)</f>
        <v>0</v>
      </c>
      <c r="G16" s="243">
        <f ca="1">+IFERROR(INDEX('Hoja de Trabajo para listado'!$A$155:$Z$1048576,MATCH($A16,'Hoja de Trabajo para listado'!$A$155:$A$1048576,0),MATCH((CUADRO!G$5&amp;$E16),'Hoja de Trabajo para listado'!$A$151:$Z$151,0)),0)+IFERROR(INDEX('Hoja de Trabajo para listado'!$AB$155:$BA$1048576,MATCH($A16,'Hoja de Trabajo para listado'!$AB$155:$AB$1048576,0),MATCH((CUADRO!G$5&amp;$E16),'Hoja de Trabajo para listado'!$AB$151:$BA$151,0)),0)+IFERROR(INDEX('Hoja de Trabajo para listado'!$BC$155:$CB$1048576,MATCH($A16,'Hoja de Trabajo para listado'!$BC$155:$BC$1048576,0),MATCH((CUADRO!G$5&amp;$E16),'Hoja de Trabajo para listado'!$BC$151:$CB$151,0)),0)+IFERROR(INDEX('Hoja de Trabajo para listado'!$DE$153:$DG$274,MATCH($A16,'Hoja de Trabajo para listado'!$DE$153:$DE$1048576,0),MATCH((CUADRO!G$5&amp;$E16),'Hoja de Trabajo para listado'!$DE$151:$DG$151,0)),0)+IFERROR(INDEX('Hoja de Trabajo para listado'!$CD$155:$DC$1048576,MATCH($A16,'Hoja de Trabajo para listado'!$CD$155:$CD$1048576,0),MATCH((CUADRO!G$5&amp;$E16),'Hoja de Trabajo para listado'!$CD$151:$DC$151,0)),0)</f>
        <v>0</v>
      </c>
      <c r="H16" s="243">
        <f ca="1">+IFERROR(INDEX('Hoja de Trabajo para listado'!$A$155:$Z$1048576,MATCH($A16,'Hoja de Trabajo para listado'!$A$155:$A$1048576,0),MATCH((CUADRO!H$5&amp;$E16),'Hoja de Trabajo para listado'!$A$151:$Z$151,0)),0)+IFERROR(INDEX('Hoja de Trabajo para listado'!$AB$155:$BA$1048576,MATCH($A16,'Hoja de Trabajo para listado'!$AB$155:$AB$1048576,0),MATCH((CUADRO!H$5&amp;$E16),'Hoja de Trabajo para listado'!$AB$151:$BA$151,0)),0)+IFERROR(INDEX('Hoja de Trabajo para listado'!$BC$155:$CB$1048576,MATCH($A16,'Hoja de Trabajo para listado'!$BC$155:$BC$1048576,0),MATCH((CUADRO!H$5&amp;$E16),'Hoja de Trabajo para listado'!$BC$151:$CB$151,0)),0)+IFERROR(INDEX('Hoja de Trabajo para listado'!$DE$153:$DG$274,MATCH($A16,'Hoja de Trabajo para listado'!$DE$153:$DE$1048576,0),MATCH((CUADRO!H$5&amp;$E16),'Hoja de Trabajo para listado'!$DE$151:$DG$151,0)),0)+IFERROR(INDEX('Hoja de Trabajo para listado'!$CD$155:$DC$1048576,MATCH($A16,'Hoja de Trabajo para listado'!$CD$155:$CD$1048576,0),MATCH((CUADRO!H$5&amp;$E16),'Hoja de Trabajo para listado'!$CD$151:$DC$151,0)),0)</f>
        <v>0</v>
      </c>
      <c r="I16" s="243">
        <f ca="1">+IFERROR(INDEX('Hoja de Trabajo para listado'!$A$155:$Z$1048576,MATCH($A16,'Hoja de Trabajo para listado'!$A$155:$A$1048576,0),MATCH((CUADRO!I$5&amp;$E16),'Hoja de Trabajo para listado'!$A$151:$Z$151,0)),0)+IFERROR(INDEX('Hoja de Trabajo para listado'!$AB$155:$BA$1048576,MATCH($A16,'Hoja de Trabajo para listado'!$AB$155:$AB$1048576,0),MATCH((CUADRO!I$5&amp;$E16),'Hoja de Trabajo para listado'!$AB$151:$BA$151,0)),0)+IFERROR(INDEX('Hoja de Trabajo para listado'!$BC$155:$CB$1048576,MATCH($A16,'Hoja de Trabajo para listado'!$BC$155:$BC$1048576,0),MATCH((CUADRO!I$5&amp;$E16),'Hoja de Trabajo para listado'!$BC$151:$CB$151,0)),0)+IFERROR(INDEX('Hoja de Trabajo para listado'!$DE$153:$DG$274,MATCH($A16,'Hoja de Trabajo para listado'!$DE$153:$DE$1048576,0),MATCH((CUADRO!I$5&amp;$E16),'Hoja de Trabajo para listado'!$DE$151:$DG$151,0)),0)+IFERROR(INDEX('Hoja de Trabajo para listado'!$CD$155:$DC$1048576,MATCH($A16,'Hoja de Trabajo para listado'!$CD$155:$CD$1048576,0),MATCH((CUADRO!I$5&amp;$E16),'Hoja de Trabajo para listado'!$CD$151:$DC$151,0)),0)</f>
        <v>300.14999999999998</v>
      </c>
      <c r="J16" s="243">
        <f ca="1">+IFERROR(INDEX('Hoja de Trabajo para listado'!$A$155:$Z$1048576,MATCH($A16,'Hoja de Trabajo para listado'!$A$155:$A$1048576,0),MATCH((CUADRO!J$5&amp;$E16),'Hoja de Trabajo para listado'!$A$151:$Z$151,0)),0)+IFERROR(INDEX('Hoja de Trabajo para listado'!$AB$155:$BA$1048576,MATCH($A16,'Hoja de Trabajo para listado'!$AB$155:$AB$1048576,0),MATCH((CUADRO!J$5&amp;$E16),'Hoja de Trabajo para listado'!$AB$151:$BA$151,0)),0)+IFERROR(INDEX('Hoja de Trabajo para listado'!$BC$155:$CB$1048576,MATCH($A16,'Hoja de Trabajo para listado'!$BC$155:$BC$1048576,0),MATCH((CUADRO!J$5&amp;$E16),'Hoja de Trabajo para listado'!$BC$151:$CB$151,0)),0)+IFERROR(INDEX('Hoja de Trabajo para listado'!$DE$153:$DG$274,MATCH($A16,'Hoja de Trabajo para listado'!$DE$153:$DE$1048576,0),MATCH((CUADRO!J$5&amp;$E16),'Hoja de Trabajo para listado'!$DE$151:$DG$151,0)),0)+IFERROR(INDEX('Hoja de Trabajo para listado'!$CD$155:$DC$1048576,MATCH($A16,'Hoja de Trabajo para listado'!$CD$155:$CD$1048576,0),MATCH((CUADRO!J$5&amp;$E16),'Hoja de Trabajo para listado'!$CD$151:$DC$151,0)),0)</f>
        <v>0</v>
      </c>
      <c r="K16" s="243">
        <f ca="1">+IFERROR(INDEX('Hoja de Trabajo para listado'!$A$155:$Z$1048576,MATCH($A16,'Hoja de Trabajo para listado'!$A$155:$A$1048576,0),MATCH((CUADRO!K$5&amp;$E16),'Hoja de Trabajo para listado'!$A$151:$Z$151,0)),0)+IFERROR(INDEX('Hoja de Trabajo para listado'!$AB$155:$BA$1048576,MATCH($A16,'Hoja de Trabajo para listado'!$AB$155:$AB$1048576,0),MATCH((CUADRO!K$5&amp;$E16),'Hoja de Trabajo para listado'!$AB$151:$BA$151,0)),0)+IFERROR(INDEX('Hoja de Trabajo para listado'!$BC$155:$CB$1048576,MATCH($A16,'Hoja de Trabajo para listado'!$BC$155:$BC$1048576,0),MATCH((CUADRO!K$5&amp;$E16),'Hoja de Trabajo para listado'!$BC$151:$CB$151,0)),0)+IFERROR(INDEX('Hoja de Trabajo para listado'!$DE$153:$DG$274,MATCH($A16,'Hoja de Trabajo para listado'!$DE$153:$DE$1048576,0),MATCH((CUADRO!K$5&amp;$E16),'Hoja de Trabajo para listado'!$DE$151:$DG$151,0)),0)+IFERROR(INDEX('Hoja de Trabajo para listado'!$CD$155:$DC$1048576,MATCH($A16,'Hoja de Trabajo para listado'!$CD$155:$CD$1048576,0),MATCH((CUADRO!K$5&amp;$E16),'Hoja de Trabajo para listado'!$CD$151:$DC$151,0)),0)</f>
        <v>0</v>
      </c>
      <c r="L16" s="243">
        <f ca="1">+IFERROR(INDEX('Hoja de Trabajo para listado'!$A$155:$Z$1048576,MATCH($A16,'Hoja de Trabajo para listado'!$A$155:$A$1048576,0),MATCH((CUADRO!L$5&amp;$E16),'Hoja de Trabajo para listado'!$A$151:$Z$151,0)),0)+IFERROR(INDEX('Hoja de Trabajo para listado'!$AB$155:$BA$1048576,MATCH($A16,'Hoja de Trabajo para listado'!$AB$155:$AB$1048576,0),MATCH((CUADRO!L$5&amp;$E16),'Hoja de Trabajo para listado'!$AB$151:$BA$151,0)),0)+IFERROR(INDEX('Hoja de Trabajo para listado'!$BC$155:$CB$1048576,MATCH($A16,'Hoja de Trabajo para listado'!$BC$155:$BC$1048576,0),MATCH((CUADRO!L$5&amp;$E16),'Hoja de Trabajo para listado'!$BC$151:$CB$151,0)),0)+IFERROR(INDEX('Hoja de Trabajo para listado'!$DE$153:$DG$274,MATCH($A16,'Hoja de Trabajo para listado'!$DE$153:$DE$1048576,0),MATCH((CUADRO!L$5&amp;$E16),'Hoja de Trabajo para listado'!$DE$151:$DG$151,0)),0)+IFERROR(INDEX('Hoja de Trabajo para listado'!$CD$155:$DC$1048576,MATCH($A16,'Hoja de Trabajo para listado'!$CD$155:$CD$1048576,0),MATCH((CUADRO!L$5&amp;$E16),'Hoja de Trabajo para listado'!$CD$151:$DC$151,0)),0)</f>
        <v>0</v>
      </c>
      <c r="M16" s="243">
        <f ca="1">+IFERROR(INDEX('Hoja de Trabajo para listado'!$A$155:$Z$1048576,MATCH($A16,'Hoja de Trabajo para listado'!$A$155:$A$1048576,0),MATCH((CUADRO!M$5&amp;$E16),'Hoja de Trabajo para listado'!$A$151:$Z$151,0)),0)+IFERROR(INDEX('Hoja de Trabajo para listado'!$AB$155:$BA$1048576,MATCH($A16,'Hoja de Trabajo para listado'!$AB$155:$AB$1048576,0),MATCH((CUADRO!M$5&amp;$E16),'Hoja de Trabajo para listado'!$AB$151:$BA$151,0)),0)+IFERROR(INDEX('Hoja de Trabajo para listado'!$BC$155:$CB$1048576,MATCH($A16,'Hoja de Trabajo para listado'!$BC$155:$BC$1048576,0),MATCH((CUADRO!M$5&amp;$E16),'Hoja de Trabajo para listado'!$BC$151:$CB$151,0)),0)+IFERROR(INDEX('Hoja de Trabajo para listado'!$DE$153:$DG$274,MATCH($A16,'Hoja de Trabajo para listado'!$DE$153:$DE$1048576,0),MATCH((CUADRO!M$5&amp;$E16),'Hoja de Trabajo para listado'!$DE$151:$DG$151,0)),0)+IFERROR(INDEX('Hoja de Trabajo para listado'!$CD$155:$DC$1048576,MATCH($A16,'Hoja de Trabajo para listado'!$CD$155:$CD$1048576,0),MATCH((CUADRO!M$5&amp;$E16),'Hoja de Trabajo para listado'!$CD$151:$DC$151,0)),0)</f>
        <v>0</v>
      </c>
      <c r="N16" s="243">
        <f ca="1">+IFERROR(INDEX('Hoja de Trabajo para listado'!$A$155:$Z$1048576,MATCH($A16,'Hoja de Trabajo para listado'!$A$155:$A$1048576,0),MATCH((CUADRO!N$5&amp;$E16),'Hoja de Trabajo para listado'!$A$151:$Z$151,0)),0)+IFERROR(INDEX('Hoja de Trabajo para listado'!$AB$155:$BA$1048576,MATCH($A16,'Hoja de Trabajo para listado'!$AB$155:$AB$1048576,0),MATCH((CUADRO!N$5&amp;$E16),'Hoja de Trabajo para listado'!$AB$151:$BA$151,0)),0)+IFERROR(INDEX('Hoja de Trabajo para listado'!$BC$155:$CB$1048576,MATCH($A16,'Hoja de Trabajo para listado'!$BC$155:$BC$1048576,0),MATCH((CUADRO!N$5&amp;$E16),'Hoja de Trabajo para listado'!$BC$151:$CB$151,0)),0)+IFERROR(INDEX('Hoja de Trabajo para listado'!$DE$153:$DG$274,MATCH($A16,'Hoja de Trabajo para listado'!$DE$153:$DE$1048576,0),MATCH((CUADRO!N$5&amp;$E16),'Hoja de Trabajo para listado'!$DE$151:$DG$151,0)),0)+IFERROR(INDEX('Hoja de Trabajo para listado'!$CD$155:$DC$1048576,MATCH($A16,'Hoja de Trabajo para listado'!$CD$155:$CD$1048576,0),MATCH((CUADRO!N$5&amp;$E16),'Hoja de Trabajo para listado'!$CD$151:$DC$151,0)),0)</f>
        <v>0</v>
      </c>
      <c r="O16" s="243">
        <f ca="1">+IFERROR(INDEX('Hoja de Trabajo para listado'!$A$155:$Z$1048576,MATCH($A16,'Hoja de Trabajo para listado'!$A$155:$A$1048576,0),MATCH((CUADRO!O$5&amp;$E16),'Hoja de Trabajo para listado'!$A$151:$Z$151,0)),0)+IFERROR(INDEX('Hoja de Trabajo para listado'!$AB$155:$BA$1048576,MATCH($A16,'Hoja de Trabajo para listado'!$AB$155:$AB$1048576,0),MATCH((CUADRO!O$5&amp;$E16),'Hoja de Trabajo para listado'!$AB$151:$BA$151,0)),0)+IFERROR(INDEX('Hoja de Trabajo para listado'!$BC$155:$CB$1048576,MATCH($A16,'Hoja de Trabajo para listado'!$BC$155:$BC$1048576,0),MATCH((CUADRO!O$5&amp;$E16),'Hoja de Trabajo para listado'!$BC$151:$CB$151,0)),0)+IFERROR(INDEX('Hoja de Trabajo para listado'!$DE$153:$DG$274,MATCH($A16,'Hoja de Trabajo para listado'!$DE$153:$DE$1048576,0),MATCH((CUADRO!O$5&amp;$E16),'Hoja de Trabajo para listado'!$DE$151:$DG$151,0)),0)+IFERROR(INDEX('Hoja de Trabajo para listado'!$CD$155:$DC$1048576,MATCH($A16,'Hoja de Trabajo para listado'!$CD$155:$CD$1048576,0),MATCH((CUADRO!O$5&amp;$E16),'Hoja de Trabajo para listado'!$CD$151:$DC$151,0)),0)</f>
        <v>0</v>
      </c>
      <c r="P16" s="243">
        <f ca="1">+IFERROR(INDEX('Hoja de Trabajo para listado'!$A$155:$Z$1048576,MATCH($A16,'Hoja de Trabajo para listado'!$A$155:$A$1048576,0),MATCH((CUADRO!P$5&amp;$E16),'Hoja de Trabajo para listado'!$A$151:$Z$151,0)),0)+IFERROR(INDEX('Hoja de Trabajo para listado'!$AB$155:$BA$1048576,MATCH($A16,'Hoja de Trabajo para listado'!$AB$155:$AB$1048576,0),MATCH((CUADRO!P$5&amp;$E16),'Hoja de Trabajo para listado'!$AB$151:$BA$151,0)),0)+IFERROR(INDEX('Hoja de Trabajo para listado'!$BC$155:$CB$1048576,MATCH($A16,'Hoja de Trabajo para listado'!$BC$155:$BC$1048576,0),MATCH((CUADRO!P$5&amp;$E16),'Hoja de Trabajo para listado'!$BC$151:$CB$151,0)),0)+IFERROR(INDEX('Hoja de Trabajo para listado'!$DE$153:$DG$274,MATCH($A16,'Hoja de Trabajo para listado'!$DE$153:$DE$1048576,0),MATCH((CUADRO!P$5&amp;$E16),'Hoja de Trabajo para listado'!$DE$151:$DG$151,0)),0)+IFERROR(INDEX('Hoja de Trabajo para listado'!$CD$155:$DC$1048576,MATCH($A16,'Hoja de Trabajo para listado'!$CD$155:$CD$1048576,0),MATCH((CUADRO!P$5&amp;$E16),'Hoja de Trabajo para listado'!$CD$151:$DC$151,0)),0)</f>
        <v>0</v>
      </c>
      <c r="Q16" s="243">
        <f ca="1">+IFERROR(INDEX('Hoja de Trabajo para listado'!$A$155:$Z$1048576,MATCH($A16,'Hoja de Trabajo para listado'!$A$155:$A$1048576,0),MATCH((CUADRO!Q$5&amp;$E16),'Hoja de Trabajo para listado'!$A$151:$Z$151,0)),0)+IFERROR(INDEX('Hoja de Trabajo para listado'!$AB$155:$BA$1048576,MATCH($A16,'Hoja de Trabajo para listado'!$AB$155:$AB$1048576,0),MATCH((CUADRO!Q$5&amp;$E16),'Hoja de Trabajo para listado'!$AB$151:$BA$151,0)),0)+IFERROR(INDEX('Hoja de Trabajo para listado'!$BC$155:$CB$1048576,MATCH($A16,'Hoja de Trabajo para listado'!$BC$155:$BC$1048576,0),MATCH((CUADRO!Q$5&amp;$E16),'Hoja de Trabajo para listado'!$BC$151:$CB$151,0)),0)+IFERROR(INDEX('Hoja de Trabajo para listado'!$DE$153:$DG$274,MATCH($A16,'Hoja de Trabajo para listado'!$DE$153:$DE$1048576,0),MATCH((CUADRO!Q$5&amp;$E16),'Hoja de Trabajo para listado'!$DE$151:$DG$151,0)),0)+IFERROR(INDEX('Hoja de Trabajo para listado'!$CD$155:$DC$1048576,MATCH($A16,'Hoja de Trabajo para listado'!$CD$155:$CD$1048576,0),MATCH((CUADRO!Q$5&amp;$E16),'Hoja de Trabajo para listado'!$CD$151:$DC$151,0)),0)</f>
        <v>0</v>
      </c>
      <c r="R16" s="243">
        <f t="shared" ca="1" si="0"/>
        <v>300.14999999999998</v>
      </c>
      <c r="S16" s="243"/>
      <c r="T16" s="243">
        <f ca="1">+T17</f>
        <v>243621.44999999998</v>
      </c>
      <c r="U16" s="242">
        <f t="shared" si="1"/>
        <v>1</v>
      </c>
      <c r="V16" s="333" t="str">
        <f>+VLOOKUP(A16,bd_lista!$A$3:$E$590,5,FALSE)</f>
        <v>Órgano Ejecutivo</v>
      </c>
      <c r="W16" s="391" t="str">
        <f>+V16</f>
        <v>Órgano Ejecutivo</v>
      </c>
      <c r="X16" s="242">
        <f t="shared" si="2"/>
        <v>20</v>
      </c>
      <c r="Y16" s="242" t="str">
        <f>+VLOOKUP(X16,bd_lista!$A$3:$C$590,3,FALSE)</f>
        <v>Ministerio de Defensa</v>
      </c>
      <c r="Z16" s="246">
        <f>+X16</f>
        <v>20</v>
      </c>
      <c r="AA16" s="246" t="str">
        <f>+Y16</f>
        <v>Ministerio de Defensa</v>
      </c>
    </row>
    <row r="17" spans="1:27" ht="15" customHeight="1">
      <c r="A17" s="32">
        <v>20</v>
      </c>
      <c r="B17" s="388"/>
      <c r="C17" s="333" t="str">
        <f>+VLOOKUP(A17,bd_lista!$A$3:$C$590,3,FALSE)</f>
        <v>Ministerio de Defensa</v>
      </c>
      <c r="D17" s="390"/>
      <c r="E17" s="333" t="s">
        <v>1305</v>
      </c>
      <c r="F17" s="245">
        <f ca="1">+IFERROR(INDEX('Hoja de Trabajo para listado'!$A$155:$Z$1048576,MATCH($A17,'Hoja de Trabajo para listado'!$A$155:$A$1048576,0),MATCH((CUADRO!F$5&amp;$E17),'Hoja de Trabajo para listado'!$A$151:$Z$151,0)),0)+IFERROR(INDEX('Hoja de Trabajo para listado'!$AB$155:$BA$1048576,MATCH($A17,'Hoja de Trabajo para listado'!$AB$155:$AB$1048576,0),MATCH((CUADRO!F$5&amp;$E17),'Hoja de Trabajo para listado'!$AB$151:$BA$151,0)),0)+IFERROR(INDEX('Hoja de Trabajo para listado'!$BC$155:$CB$1048576,MATCH($A17,'Hoja de Trabajo para listado'!$BC$155:$BC$1048576,0),MATCH((CUADRO!F$5&amp;$E17),'Hoja de Trabajo para listado'!$BC$151:$CB$151,0)),0)+IFERROR(INDEX('Hoja de Trabajo para listado'!$DE$153:$DG$274,MATCH($A17,'Hoja de Trabajo para listado'!$DE$153:$DE$1048576,0),MATCH((CUADRO!F$5&amp;$E17),'Hoja de Trabajo para listado'!$DE$151:$DG$151,0)),0)+IFERROR(INDEX('Hoja de Trabajo para listado'!$CD$155:$DC$1048576,MATCH($A17,'Hoja de Trabajo para listado'!$CD$155:$CD$1048576,0),MATCH((CUADRO!F$5&amp;$E17),'Hoja de Trabajo para listado'!$CD$151:$DC$151,0)),0)</f>
        <v>0</v>
      </c>
      <c r="G17" s="245">
        <f ca="1">+IFERROR(INDEX('Hoja de Trabajo para listado'!$A$155:$Z$1048576,MATCH($A17,'Hoja de Trabajo para listado'!$A$155:$A$1048576,0),MATCH((CUADRO!G$5&amp;$E17),'Hoja de Trabajo para listado'!$A$151:$Z$151,0)),0)+IFERROR(INDEX('Hoja de Trabajo para listado'!$AB$155:$BA$1048576,MATCH($A17,'Hoja de Trabajo para listado'!$AB$155:$AB$1048576,0),MATCH((CUADRO!G$5&amp;$E17),'Hoja de Trabajo para listado'!$AB$151:$BA$151,0)),0)+IFERROR(INDEX('Hoja de Trabajo para listado'!$BC$155:$CB$1048576,MATCH($A17,'Hoja de Trabajo para listado'!$BC$155:$BC$1048576,0),MATCH((CUADRO!G$5&amp;$E17),'Hoja de Trabajo para listado'!$BC$151:$CB$151,0)),0)+IFERROR(INDEX('Hoja de Trabajo para listado'!$DE$153:$DG$274,MATCH($A17,'Hoja de Trabajo para listado'!$DE$153:$DE$1048576,0),MATCH((CUADRO!G$5&amp;$E17),'Hoja de Trabajo para listado'!$DE$151:$DG$151,0)),0)+IFERROR(INDEX('Hoja de Trabajo para listado'!$CD$155:$DC$1048576,MATCH($A17,'Hoja de Trabajo para listado'!$CD$155:$CD$1048576,0),MATCH((CUADRO!G$5&amp;$E17),'Hoja de Trabajo para listado'!$CD$151:$DC$151,0)),0)</f>
        <v>278.39999999999998</v>
      </c>
      <c r="H17" s="245">
        <f ca="1">+IFERROR(INDEX('Hoja de Trabajo para listado'!$A$155:$Z$1048576,MATCH($A17,'Hoja de Trabajo para listado'!$A$155:$A$1048576,0),MATCH((CUADRO!H$5&amp;$E17),'Hoja de Trabajo para listado'!$A$151:$Z$151,0)),0)+IFERROR(INDEX('Hoja de Trabajo para listado'!$AB$155:$BA$1048576,MATCH($A17,'Hoja de Trabajo para listado'!$AB$155:$AB$1048576,0),MATCH((CUADRO!H$5&amp;$E17),'Hoja de Trabajo para listado'!$AB$151:$BA$151,0)),0)+IFERROR(INDEX('Hoja de Trabajo para listado'!$BC$155:$CB$1048576,MATCH($A17,'Hoja de Trabajo para listado'!$BC$155:$BC$1048576,0),MATCH((CUADRO!H$5&amp;$E17),'Hoja de Trabajo para listado'!$BC$151:$CB$151,0)),0)+IFERROR(INDEX('Hoja de Trabajo para listado'!$DE$153:$DG$274,MATCH($A17,'Hoja de Trabajo para listado'!$DE$153:$DE$1048576,0),MATCH((CUADRO!H$5&amp;$E17),'Hoja de Trabajo para listado'!$DE$151:$DG$151,0)),0)+IFERROR(INDEX('Hoja de Trabajo para listado'!$CD$155:$DC$1048576,MATCH($A17,'Hoja de Trabajo para listado'!$CD$155:$CD$1048576,0),MATCH((CUADRO!H$5&amp;$E17),'Hoja de Trabajo para listado'!$CD$151:$DC$151,0)),0)</f>
        <v>2105.9700000000003</v>
      </c>
      <c r="I17" s="245">
        <f ca="1">+IFERROR(INDEX('Hoja de Trabajo para listado'!$A$155:$Z$1048576,MATCH($A17,'Hoja de Trabajo para listado'!$A$155:$A$1048576,0),MATCH((CUADRO!I$5&amp;$E17),'Hoja de Trabajo para listado'!$A$151:$Z$151,0)),0)+IFERROR(INDEX('Hoja de Trabajo para listado'!$AB$155:$BA$1048576,MATCH($A17,'Hoja de Trabajo para listado'!$AB$155:$AB$1048576,0),MATCH((CUADRO!I$5&amp;$E17),'Hoja de Trabajo para listado'!$AB$151:$BA$151,0)),0)+IFERROR(INDEX('Hoja de Trabajo para listado'!$BC$155:$CB$1048576,MATCH($A17,'Hoja de Trabajo para listado'!$BC$155:$BC$1048576,0),MATCH((CUADRO!I$5&amp;$E17),'Hoja de Trabajo para listado'!$BC$151:$CB$151,0)),0)+IFERROR(INDEX('Hoja de Trabajo para listado'!$DE$153:$DG$274,MATCH($A17,'Hoja de Trabajo para listado'!$DE$153:$DE$1048576,0),MATCH((CUADRO!I$5&amp;$E17),'Hoja de Trabajo para listado'!$DE$151:$DG$151,0)),0)+IFERROR(INDEX('Hoja de Trabajo para listado'!$CD$155:$DC$1048576,MATCH($A17,'Hoja de Trabajo para listado'!$CD$155:$CD$1048576,0),MATCH((CUADRO!I$5&amp;$E17),'Hoja de Trabajo para listado'!$CD$151:$DC$151,0)),0)</f>
        <v>240936.93</v>
      </c>
      <c r="J17" s="245">
        <f ca="1">+IFERROR(INDEX('Hoja de Trabajo para listado'!$A$155:$Z$1048576,MATCH($A17,'Hoja de Trabajo para listado'!$A$155:$A$1048576,0),MATCH((CUADRO!J$5&amp;$E17),'Hoja de Trabajo para listado'!$A$151:$Z$151,0)),0)+IFERROR(INDEX('Hoja de Trabajo para listado'!$AB$155:$BA$1048576,MATCH($A17,'Hoja de Trabajo para listado'!$AB$155:$AB$1048576,0),MATCH((CUADRO!J$5&amp;$E17),'Hoja de Trabajo para listado'!$AB$151:$BA$151,0)),0)+IFERROR(INDEX('Hoja de Trabajo para listado'!$BC$155:$CB$1048576,MATCH($A17,'Hoja de Trabajo para listado'!$BC$155:$BC$1048576,0),MATCH((CUADRO!J$5&amp;$E17),'Hoja de Trabajo para listado'!$BC$151:$CB$151,0)),0)+IFERROR(INDEX('Hoja de Trabajo para listado'!$DE$153:$DG$274,MATCH($A17,'Hoja de Trabajo para listado'!$DE$153:$DE$1048576,0),MATCH((CUADRO!J$5&amp;$E17),'Hoja de Trabajo para listado'!$DE$151:$DG$151,0)),0)+IFERROR(INDEX('Hoja de Trabajo para listado'!$CD$155:$DC$1048576,MATCH($A17,'Hoja de Trabajo para listado'!$CD$155:$CD$1048576,0),MATCH((CUADRO!J$5&amp;$E17),'Hoja de Trabajo para listado'!$CD$151:$DC$151,0)),0)</f>
        <v>0</v>
      </c>
      <c r="K17" s="245">
        <f ca="1">+IFERROR(INDEX('Hoja de Trabajo para listado'!$A$155:$Z$1048576,MATCH($A17,'Hoja de Trabajo para listado'!$A$155:$A$1048576,0),MATCH((CUADRO!K$5&amp;$E17),'Hoja de Trabajo para listado'!$A$151:$Z$151,0)),0)+IFERROR(INDEX('Hoja de Trabajo para listado'!$AB$155:$BA$1048576,MATCH($A17,'Hoja de Trabajo para listado'!$AB$155:$AB$1048576,0),MATCH((CUADRO!K$5&amp;$E17),'Hoja de Trabajo para listado'!$AB$151:$BA$151,0)),0)+IFERROR(INDEX('Hoja de Trabajo para listado'!$BC$155:$CB$1048576,MATCH($A17,'Hoja de Trabajo para listado'!$BC$155:$BC$1048576,0),MATCH((CUADRO!K$5&amp;$E17),'Hoja de Trabajo para listado'!$BC$151:$CB$151,0)),0)+IFERROR(INDEX('Hoja de Trabajo para listado'!$DE$153:$DG$274,MATCH($A17,'Hoja de Trabajo para listado'!$DE$153:$DE$1048576,0),MATCH((CUADRO!K$5&amp;$E17),'Hoja de Trabajo para listado'!$DE$151:$DG$151,0)),0)+IFERROR(INDEX('Hoja de Trabajo para listado'!$CD$155:$DC$1048576,MATCH($A17,'Hoja de Trabajo para listado'!$CD$155:$CD$1048576,0),MATCH((CUADRO!K$5&amp;$E17),'Hoja de Trabajo para listado'!$CD$151:$DC$151,0)),0)</f>
        <v>0</v>
      </c>
      <c r="L17" s="245">
        <f ca="1">+IFERROR(INDEX('Hoja de Trabajo para listado'!$A$155:$Z$1048576,MATCH($A17,'Hoja de Trabajo para listado'!$A$155:$A$1048576,0),MATCH((CUADRO!L$5&amp;$E17),'Hoja de Trabajo para listado'!$A$151:$Z$151,0)),0)+IFERROR(INDEX('Hoja de Trabajo para listado'!$AB$155:$BA$1048576,MATCH($A17,'Hoja de Trabajo para listado'!$AB$155:$AB$1048576,0),MATCH((CUADRO!L$5&amp;$E17),'Hoja de Trabajo para listado'!$AB$151:$BA$151,0)),0)+IFERROR(INDEX('Hoja de Trabajo para listado'!$BC$155:$CB$1048576,MATCH($A17,'Hoja de Trabajo para listado'!$BC$155:$BC$1048576,0),MATCH((CUADRO!L$5&amp;$E17),'Hoja de Trabajo para listado'!$BC$151:$CB$151,0)),0)+IFERROR(INDEX('Hoja de Trabajo para listado'!$DE$153:$DG$274,MATCH($A17,'Hoja de Trabajo para listado'!$DE$153:$DE$1048576,0),MATCH((CUADRO!L$5&amp;$E17),'Hoja de Trabajo para listado'!$DE$151:$DG$151,0)),0)+IFERROR(INDEX('Hoja de Trabajo para listado'!$CD$155:$DC$1048576,MATCH($A17,'Hoja de Trabajo para listado'!$CD$155:$CD$1048576,0),MATCH((CUADRO!L$5&amp;$E17),'Hoja de Trabajo para listado'!$CD$151:$DC$151,0)),0)</f>
        <v>0</v>
      </c>
      <c r="M17" s="245">
        <f ca="1">+IFERROR(INDEX('Hoja de Trabajo para listado'!$A$155:$Z$1048576,MATCH($A17,'Hoja de Trabajo para listado'!$A$155:$A$1048576,0),MATCH((CUADRO!M$5&amp;$E17),'Hoja de Trabajo para listado'!$A$151:$Z$151,0)),0)+IFERROR(INDEX('Hoja de Trabajo para listado'!$AB$155:$BA$1048576,MATCH($A17,'Hoja de Trabajo para listado'!$AB$155:$AB$1048576,0),MATCH((CUADRO!M$5&amp;$E17),'Hoja de Trabajo para listado'!$AB$151:$BA$151,0)),0)+IFERROR(INDEX('Hoja de Trabajo para listado'!$BC$155:$CB$1048576,MATCH($A17,'Hoja de Trabajo para listado'!$BC$155:$BC$1048576,0),MATCH((CUADRO!M$5&amp;$E17),'Hoja de Trabajo para listado'!$BC$151:$CB$151,0)),0)+IFERROR(INDEX('Hoja de Trabajo para listado'!$DE$153:$DG$274,MATCH($A17,'Hoja de Trabajo para listado'!$DE$153:$DE$1048576,0),MATCH((CUADRO!M$5&amp;$E17),'Hoja de Trabajo para listado'!$DE$151:$DG$151,0)),0)+IFERROR(INDEX('Hoja de Trabajo para listado'!$CD$155:$DC$1048576,MATCH($A17,'Hoja de Trabajo para listado'!$CD$155:$CD$1048576,0),MATCH((CUADRO!M$5&amp;$E17),'Hoja de Trabajo para listado'!$CD$151:$DC$151,0)),0)</f>
        <v>0</v>
      </c>
      <c r="N17" s="245">
        <f ca="1">+IFERROR(INDEX('Hoja de Trabajo para listado'!$A$155:$Z$1048576,MATCH($A17,'Hoja de Trabajo para listado'!$A$155:$A$1048576,0),MATCH((CUADRO!N$5&amp;$E17),'Hoja de Trabajo para listado'!$A$151:$Z$151,0)),0)+IFERROR(INDEX('Hoja de Trabajo para listado'!$AB$155:$BA$1048576,MATCH($A17,'Hoja de Trabajo para listado'!$AB$155:$AB$1048576,0),MATCH((CUADRO!N$5&amp;$E17),'Hoja de Trabajo para listado'!$AB$151:$BA$151,0)),0)+IFERROR(INDEX('Hoja de Trabajo para listado'!$BC$155:$CB$1048576,MATCH($A17,'Hoja de Trabajo para listado'!$BC$155:$BC$1048576,0),MATCH((CUADRO!N$5&amp;$E17),'Hoja de Trabajo para listado'!$BC$151:$CB$151,0)),0)+IFERROR(INDEX('Hoja de Trabajo para listado'!$DE$153:$DG$274,MATCH($A17,'Hoja de Trabajo para listado'!$DE$153:$DE$1048576,0),MATCH((CUADRO!N$5&amp;$E17),'Hoja de Trabajo para listado'!$DE$151:$DG$151,0)),0)+IFERROR(INDEX('Hoja de Trabajo para listado'!$CD$155:$DC$1048576,MATCH($A17,'Hoja de Trabajo para listado'!$CD$155:$CD$1048576,0),MATCH((CUADRO!N$5&amp;$E17),'Hoja de Trabajo para listado'!$CD$151:$DC$151,0)),0)</f>
        <v>0</v>
      </c>
      <c r="O17" s="245">
        <f ca="1">+IFERROR(INDEX('Hoja de Trabajo para listado'!$A$155:$Z$1048576,MATCH($A17,'Hoja de Trabajo para listado'!$A$155:$A$1048576,0),MATCH((CUADRO!O$5&amp;$E17),'Hoja de Trabajo para listado'!$A$151:$Z$151,0)),0)+IFERROR(INDEX('Hoja de Trabajo para listado'!$AB$155:$BA$1048576,MATCH($A17,'Hoja de Trabajo para listado'!$AB$155:$AB$1048576,0),MATCH((CUADRO!O$5&amp;$E17),'Hoja de Trabajo para listado'!$AB$151:$BA$151,0)),0)+IFERROR(INDEX('Hoja de Trabajo para listado'!$BC$155:$CB$1048576,MATCH($A17,'Hoja de Trabajo para listado'!$BC$155:$BC$1048576,0),MATCH((CUADRO!O$5&amp;$E17),'Hoja de Trabajo para listado'!$BC$151:$CB$151,0)),0)+IFERROR(INDEX('Hoja de Trabajo para listado'!$DE$153:$DG$274,MATCH($A17,'Hoja de Trabajo para listado'!$DE$153:$DE$1048576,0),MATCH((CUADRO!O$5&amp;$E17),'Hoja de Trabajo para listado'!$DE$151:$DG$151,0)),0)+IFERROR(INDEX('Hoja de Trabajo para listado'!$CD$155:$DC$1048576,MATCH($A17,'Hoja de Trabajo para listado'!$CD$155:$CD$1048576,0),MATCH((CUADRO!O$5&amp;$E17),'Hoja de Trabajo para listado'!$CD$151:$DC$151,0)),0)</f>
        <v>0</v>
      </c>
      <c r="P17" s="245">
        <f ca="1">+IFERROR(INDEX('Hoja de Trabajo para listado'!$A$155:$Z$1048576,MATCH($A17,'Hoja de Trabajo para listado'!$A$155:$A$1048576,0),MATCH((CUADRO!P$5&amp;$E17),'Hoja de Trabajo para listado'!$A$151:$Z$151,0)),0)+IFERROR(INDEX('Hoja de Trabajo para listado'!$AB$155:$BA$1048576,MATCH($A17,'Hoja de Trabajo para listado'!$AB$155:$AB$1048576,0),MATCH((CUADRO!P$5&amp;$E17),'Hoja de Trabajo para listado'!$AB$151:$BA$151,0)),0)+IFERROR(INDEX('Hoja de Trabajo para listado'!$BC$155:$CB$1048576,MATCH($A17,'Hoja de Trabajo para listado'!$BC$155:$BC$1048576,0),MATCH((CUADRO!P$5&amp;$E17),'Hoja de Trabajo para listado'!$BC$151:$CB$151,0)),0)+IFERROR(INDEX('Hoja de Trabajo para listado'!$DE$153:$DG$274,MATCH($A17,'Hoja de Trabajo para listado'!$DE$153:$DE$1048576,0),MATCH((CUADRO!P$5&amp;$E17),'Hoja de Trabajo para listado'!$DE$151:$DG$151,0)),0)+IFERROR(INDEX('Hoja de Trabajo para listado'!$CD$155:$DC$1048576,MATCH($A17,'Hoja de Trabajo para listado'!$CD$155:$CD$1048576,0),MATCH((CUADRO!P$5&amp;$E17),'Hoja de Trabajo para listado'!$CD$151:$DC$151,0)),0)</f>
        <v>0</v>
      </c>
      <c r="Q17" s="245">
        <f ca="1">+IFERROR(INDEX('Hoja de Trabajo para listado'!$A$155:$Z$1048576,MATCH($A17,'Hoja de Trabajo para listado'!$A$155:$A$1048576,0),MATCH((CUADRO!Q$5&amp;$E17),'Hoja de Trabajo para listado'!$A$151:$Z$151,0)),0)+IFERROR(INDEX('Hoja de Trabajo para listado'!$AB$155:$BA$1048576,MATCH($A17,'Hoja de Trabajo para listado'!$AB$155:$AB$1048576,0),MATCH((CUADRO!Q$5&amp;$E17),'Hoja de Trabajo para listado'!$AB$151:$BA$151,0)),0)+IFERROR(INDEX('Hoja de Trabajo para listado'!$BC$155:$CB$1048576,MATCH($A17,'Hoja de Trabajo para listado'!$BC$155:$BC$1048576,0),MATCH((CUADRO!Q$5&amp;$E17),'Hoja de Trabajo para listado'!$BC$151:$CB$151,0)),0)+IFERROR(INDEX('Hoja de Trabajo para listado'!$DE$153:$DG$274,MATCH($A17,'Hoja de Trabajo para listado'!$DE$153:$DE$1048576,0),MATCH((CUADRO!Q$5&amp;$E17),'Hoja de Trabajo para listado'!$DE$151:$DG$151,0)),0)+IFERROR(INDEX('Hoja de Trabajo para listado'!$CD$155:$DC$1048576,MATCH($A17,'Hoja de Trabajo para listado'!$CD$155:$CD$1048576,0),MATCH((CUADRO!Q$5&amp;$E17),'Hoja de Trabajo para listado'!$CD$151:$DC$151,0)),0)</f>
        <v>0</v>
      </c>
      <c r="R17" s="245">
        <f t="shared" ca="1" si="0"/>
        <v>243321.3</v>
      </c>
      <c r="S17" s="245">
        <f ca="1">+R16+R17</f>
        <v>243621.44999999998</v>
      </c>
      <c r="T17" s="245">
        <f ca="1">+S17</f>
        <v>243621.44999999998</v>
      </c>
      <c r="U17" s="244">
        <f t="shared" si="1"/>
        <v>2</v>
      </c>
      <c r="V17" s="333" t="str">
        <f>+VLOOKUP(A17,bd_lista!$A$3:$E$590,5,FALSE)</f>
        <v>Órgano Ejecutivo</v>
      </c>
      <c r="W17" s="392"/>
      <c r="X17" s="242">
        <f t="shared" si="2"/>
        <v>20</v>
      </c>
      <c r="Y17" s="242" t="str">
        <f>+VLOOKUP(X17,bd_lista!$A$3:$C$590,3,FALSE)</f>
        <v>Ministerio de Defensa</v>
      </c>
      <c r="Z17" s="246"/>
      <c r="AA17" s="246"/>
    </row>
    <row r="18" spans="1:27" ht="15" customHeight="1">
      <c r="A18" s="251">
        <v>25</v>
      </c>
      <c r="B18" s="387">
        <f>+A18</f>
        <v>25</v>
      </c>
      <c r="C18" s="247" t="str">
        <f>+VLOOKUP(A18,bd_lista!$A$3:$C$590,3,FALSE)</f>
        <v>Ministerio de la Presidencia</v>
      </c>
      <c r="D18" s="389" t="str">
        <f>+C18</f>
        <v>Ministerio de la Presidencia</v>
      </c>
      <c r="E18" s="247" t="s">
        <v>1304</v>
      </c>
      <c r="F18" s="243">
        <f ca="1">+IFERROR(INDEX('Hoja de Trabajo para listado'!$A$155:$Z$1048576,MATCH($A18,'Hoja de Trabajo para listado'!$A$155:$A$1048576,0),MATCH((CUADRO!F$5&amp;$E18),'Hoja de Trabajo para listado'!$A$151:$Z$151,0)),0)+IFERROR(INDEX('Hoja de Trabajo para listado'!$AB$155:$BA$1048576,MATCH($A18,'Hoja de Trabajo para listado'!$AB$155:$AB$1048576,0),MATCH((CUADRO!F$5&amp;$E18),'Hoja de Trabajo para listado'!$AB$151:$BA$151,0)),0)+IFERROR(INDEX('Hoja de Trabajo para listado'!$BC$155:$CB$1048576,MATCH($A18,'Hoja de Trabajo para listado'!$BC$155:$BC$1048576,0),MATCH((CUADRO!F$5&amp;$E18),'Hoja de Trabajo para listado'!$BC$151:$CB$151,0)),0)+IFERROR(INDEX('Hoja de Trabajo para listado'!$DE$153:$DG$274,MATCH($A18,'Hoja de Trabajo para listado'!$DE$153:$DE$1048576,0),MATCH((CUADRO!F$5&amp;$E18),'Hoja de Trabajo para listado'!$DE$151:$DG$151,0)),0)+IFERROR(INDEX('Hoja de Trabajo para listado'!$CD$155:$DC$1048576,MATCH($A18,'Hoja de Trabajo para listado'!$CD$155:$CD$1048576,0),MATCH((CUADRO!F$5&amp;$E18),'Hoja de Trabajo para listado'!$CD$151:$DC$151,0)),0)</f>
        <v>0</v>
      </c>
      <c r="G18" s="243">
        <f ca="1">+IFERROR(INDEX('Hoja de Trabajo para listado'!$A$155:$Z$1048576,MATCH($A18,'Hoja de Trabajo para listado'!$A$155:$A$1048576,0),MATCH((CUADRO!G$5&amp;$E18),'Hoja de Trabajo para listado'!$A$151:$Z$151,0)),0)+IFERROR(INDEX('Hoja de Trabajo para listado'!$AB$155:$BA$1048576,MATCH($A18,'Hoja de Trabajo para listado'!$AB$155:$AB$1048576,0),MATCH((CUADRO!G$5&amp;$E18),'Hoja de Trabajo para listado'!$AB$151:$BA$151,0)),0)+IFERROR(INDEX('Hoja de Trabajo para listado'!$BC$155:$CB$1048576,MATCH($A18,'Hoja de Trabajo para listado'!$BC$155:$BC$1048576,0),MATCH((CUADRO!G$5&amp;$E18),'Hoja de Trabajo para listado'!$BC$151:$CB$151,0)),0)+IFERROR(INDEX('Hoja de Trabajo para listado'!$DE$153:$DG$274,MATCH($A18,'Hoja de Trabajo para listado'!$DE$153:$DE$1048576,0),MATCH((CUADRO!G$5&amp;$E18),'Hoja de Trabajo para listado'!$DE$151:$DG$151,0)),0)+IFERROR(INDEX('Hoja de Trabajo para listado'!$CD$155:$DC$1048576,MATCH($A18,'Hoja de Trabajo para listado'!$CD$155:$CD$1048576,0),MATCH((CUADRO!G$5&amp;$E18),'Hoja de Trabajo para listado'!$CD$151:$DC$151,0)),0)</f>
        <v>0</v>
      </c>
      <c r="H18" s="243">
        <f ca="1">+IFERROR(INDEX('Hoja de Trabajo para listado'!$A$155:$Z$1048576,MATCH($A18,'Hoja de Trabajo para listado'!$A$155:$A$1048576,0),MATCH((CUADRO!H$5&amp;$E18),'Hoja de Trabajo para listado'!$A$151:$Z$151,0)),0)+IFERROR(INDEX('Hoja de Trabajo para listado'!$AB$155:$BA$1048576,MATCH($A18,'Hoja de Trabajo para listado'!$AB$155:$AB$1048576,0),MATCH((CUADRO!H$5&amp;$E18),'Hoja de Trabajo para listado'!$AB$151:$BA$151,0)),0)+IFERROR(INDEX('Hoja de Trabajo para listado'!$BC$155:$CB$1048576,MATCH($A18,'Hoja de Trabajo para listado'!$BC$155:$BC$1048576,0),MATCH((CUADRO!H$5&amp;$E18),'Hoja de Trabajo para listado'!$BC$151:$CB$151,0)),0)+IFERROR(INDEX('Hoja de Trabajo para listado'!$DE$153:$DG$274,MATCH($A18,'Hoja de Trabajo para listado'!$DE$153:$DE$1048576,0),MATCH((CUADRO!H$5&amp;$E18),'Hoja de Trabajo para listado'!$DE$151:$DG$151,0)),0)+IFERROR(INDEX('Hoja de Trabajo para listado'!$CD$155:$DC$1048576,MATCH($A18,'Hoja de Trabajo para listado'!$CD$155:$CD$1048576,0),MATCH((CUADRO!H$5&amp;$E18),'Hoja de Trabajo para listado'!$CD$151:$DC$151,0)),0)</f>
        <v>0</v>
      </c>
      <c r="I18" s="243">
        <f ca="1">+IFERROR(INDEX('Hoja de Trabajo para listado'!$A$155:$Z$1048576,MATCH($A18,'Hoja de Trabajo para listado'!$A$155:$A$1048576,0),MATCH((CUADRO!I$5&amp;$E18),'Hoja de Trabajo para listado'!$A$151:$Z$151,0)),0)+IFERROR(INDEX('Hoja de Trabajo para listado'!$AB$155:$BA$1048576,MATCH($A18,'Hoja de Trabajo para listado'!$AB$155:$AB$1048576,0),MATCH((CUADRO!I$5&amp;$E18),'Hoja de Trabajo para listado'!$AB$151:$BA$151,0)),0)+IFERROR(INDEX('Hoja de Trabajo para listado'!$BC$155:$CB$1048576,MATCH($A18,'Hoja de Trabajo para listado'!$BC$155:$BC$1048576,0),MATCH((CUADRO!I$5&amp;$E18),'Hoja de Trabajo para listado'!$BC$151:$CB$151,0)),0)+IFERROR(INDEX('Hoja de Trabajo para listado'!$DE$153:$DG$274,MATCH($A18,'Hoja de Trabajo para listado'!$DE$153:$DE$1048576,0),MATCH((CUADRO!I$5&amp;$E18),'Hoja de Trabajo para listado'!$DE$151:$DG$151,0)),0)+IFERROR(INDEX('Hoja de Trabajo para listado'!$CD$155:$DC$1048576,MATCH($A18,'Hoja de Trabajo para listado'!$CD$155:$CD$1048576,0),MATCH((CUADRO!I$5&amp;$E18),'Hoja de Trabajo para listado'!$CD$151:$DC$151,0)),0)</f>
        <v>0</v>
      </c>
      <c r="J18" s="243">
        <f ca="1">+IFERROR(INDEX('Hoja de Trabajo para listado'!$A$155:$Z$1048576,MATCH($A18,'Hoja de Trabajo para listado'!$A$155:$A$1048576,0),MATCH((CUADRO!J$5&amp;$E18),'Hoja de Trabajo para listado'!$A$151:$Z$151,0)),0)+IFERROR(INDEX('Hoja de Trabajo para listado'!$AB$155:$BA$1048576,MATCH($A18,'Hoja de Trabajo para listado'!$AB$155:$AB$1048576,0),MATCH((CUADRO!J$5&amp;$E18),'Hoja de Trabajo para listado'!$AB$151:$BA$151,0)),0)+IFERROR(INDEX('Hoja de Trabajo para listado'!$BC$155:$CB$1048576,MATCH($A18,'Hoja de Trabajo para listado'!$BC$155:$BC$1048576,0),MATCH((CUADRO!J$5&amp;$E18),'Hoja de Trabajo para listado'!$BC$151:$CB$151,0)),0)+IFERROR(INDEX('Hoja de Trabajo para listado'!$DE$153:$DG$274,MATCH($A18,'Hoja de Trabajo para listado'!$DE$153:$DE$1048576,0),MATCH((CUADRO!J$5&amp;$E18),'Hoja de Trabajo para listado'!$DE$151:$DG$151,0)),0)+IFERROR(INDEX('Hoja de Trabajo para listado'!$CD$155:$DC$1048576,MATCH($A18,'Hoja de Trabajo para listado'!$CD$155:$CD$1048576,0),MATCH((CUADRO!J$5&amp;$E18),'Hoja de Trabajo para listado'!$CD$151:$DC$151,0)),0)</f>
        <v>0</v>
      </c>
      <c r="K18" s="243">
        <f ca="1">+IFERROR(INDEX('Hoja de Trabajo para listado'!$A$155:$Z$1048576,MATCH($A18,'Hoja de Trabajo para listado'!$A$155:$A$1048576,0),MATCH((CUADRO!K$5&amp;$E18),'Hoja de Trabajo para listado'!$A$151:$Z$151,0)),0)+IFERROR(INDEX('Hoja de Trabajo para listado'!$AB$155:$BA$1048576,MATCH($A18,'Hoja de Trabajo para listado'!$AB$155:$AB$1048576,0),MATCH((CUADRO!K$5&amp;$E18),'Hoja de Trabajo para listado'!$AB$151:$BA$151,0)),0)+IFERROR(INDEX('Hoja de Trabajo para listado'!$BC$155:$CB$1048576,MATCH($A18,'Hoja de Trabajo para listado'!$BC$155:$BC$1048576,0),MATCH((CUADRO!K$5&amp;$E18),'Hoja de Trabajo para listado'!$BC$151:$CB$151,0)),0)+IFERROR(INDEX('Hoja de Trabajo para listado'!$DE$153:$DG$274,MATCH($A18,'Hoja de Trabajo para listado'!$DE$153:$DE$1048576,0),MATCH((CUADRO!K$5&amp;$E18),'Hoja de Trabajo para listado'!$DE$151:$DG$151,0)),0)+IFERROR(INDEX('Hoja de Trabajo para listado'!$CD$155:$DC$1048576,MATCH($A18,'Hoja de Trabajo para listado'!$CD$155:$CD$1048576,0),MATCH((CUADRO!K$5&amp;$E18),'Hoja de Trabajo para listado'!$CD$151:$DC$151,0)),0)</f>
        <v>0</v>
      </c>
      <c r="L18" s="243">
        <f ca="1">+IFERROR(INDEX('Hoja de Trabajo para listado'!$A$155:$Z$1048576,MATCH($A18,'Hoja de Trabajo para listado'!$A$155:$A$1048576,0),MATCH((CUADRO!L$5&amp;$E18),'Hoja de Trabajo para listado'!$A$151:$Z$151,0)),0)+IFERROR(INDEX('Hoja de Trabajo para listado'!$AB$155:$BA$1048576,MATCH($A18,'Hoja de Trabajo para listado'!$AB$155:$AB$1048576,0),MATCH((CUADRO!L$5&amp;$E18),'Hoja de Trabajo para listado'!$AB$151:$BA$151,0)),0)+IFERROR(INDEX('Hoja de Trabajo para listado'!$BC$155:$CB$1048576,MATCH($A18,'Hoja de Trabajo para listado'!$BC$155:$BC$1048576,0),MATCH((CUADRO!L$5&amp;$E18),'Hoja de Trabajo para listado'!$BC$151:$CB$151,0)),0)+IFERROR(INDEX('Hoja de Trabajo para listado'!$DE$153:$DG$274,MATCH($A18,'Hoja de Trabajo para listado'!$DE$153:$DE$1048576,0),MATCH((CUADRO!L$5&amp;$E18),'Hoja de Trabajo para listado'!$DE$151:$DG$151,0)),0)+IFERROR(INDEX('Hoja de Trabajo para listado'!$CD$155:$DC$1048576,MATCH($A18,'Hoja de Trabajo para listado'!$CD$155:$CD$1048576,0),MATCH((CUADRO!L$5&amp;$E18),'Hoja de Trabajo para listado'!$CD$151:$DC$151,0)),0)</f>
        <v>0</v>
      </c>
      <c r="M18" s="243">
        <f ca="1">+IFERROR(INDEX('Hoja de Trabajo para listado'!$A$155:$Z$1048576,MATCH($A18,'Hoja de Trabajo para listado'!$A$155:$A$1048576,0),MATCH((CUADRO!M$5&amp;$E18),'Hoja de Trabajo para listado'!$A$151:$Z$151,0)),0)+IFERROR(INDEX('Hoja de Trabajo para listado'!$AB$155:$BA$1048576,MATCH($A18,'Hoja de Trabajo para listado'!$AB$155:$AB$1048576,0),MATCH((CUADRO!M$5&amp;$E18),'Hoja de Trabajo para listado'!$AB$151:$BA$151,0)),0)+IFERROR(INDEX('Hoja de Trabajo para listado'!$BC$155:$CB$1048576,MATCH($A18,'Hoja de Trabajo para listado'!$BC$155:$BC$1048576,0),MATCH((CUADRO!M$5&amp;$E18),'Hoja de Trabajo para listado'!$BC$151:$CB$151,0)),0)+IFERROR(INDEX('Hoja de Trabajo para listado'!$DE$153:$DG$274,MATCH($A18,'Hoja de Trabajo para listado'!$DE$153:$DE$1048576,0),MATCH((CUADRO!M$5&amp;$E18),'Hoja de Trabajo para listado'!$DE$151:$DG$151,0)),0)+IFERROR(INDEX('Hoja de Trabajo para listado'!$CD$155:$DC$1048576,MATCH($A18,'Hoja de Trabajo para listado'!$CD$155:$CD$1048576,0),MATCH((CUADRO!M$5&amp;$E18),'Hoja de Trabajo para listado'!$CD$151:$DC$151,0)),0)</f>
        <v>0</v>
      </c>
      <c r="N18" s="243">
        <f ca="1">+IFERROR(INDEX('Hoja de Trabajo para listado'!$A$155:$Z$1048576,MATCH($A18,'Hoja de Trabajo para listado'!$A$155:$A$1048576,0),MATCH((CUADRO!N$5&amp;$E18),'Hoja de Trabajo para listado'!$A$151:$Z$151,0)),0)+IFERROR(INDEX('Hoja de Trabajo para listado'!$AB$155:$BA$1048576,MATCH($A18,'Hoja de Trabajo para listado'!$AB$155:$AB$1048576,0),MATCH((CUADRO!N$5&amp;$E18),'Hoja de Trabajo para listado'!$AB$151:$BA$151,0)),0)+IFERROR(INDEX('Hoja de Trabajo para listado'!$BC$155:$CB$1048576,MATCH($A18,'Hoja de Trabajo para listado'!$BC$155:$BC$1048576,0),MATCH((CUADRO!N$5&amp;$E18),'Hoja de Trabajo para listado'!$BC$151:$CB$151,0)),0)+IFERROR(INDEX('Hoja de Trabajo para listado'!$DE$153:$DG$274,MATCH($A18,'Hoja de Trabajo para listado'!$DE$153:$DE$1048576,0),MATCH((CUADRO!N$5&amp;$E18),'Hoja de Trabajo para listado'!$DE$151:$DG$151,0)),0)+IFERROR(INDEX('Hoja de Trabajo para listado'!$CD$155:$DC$1048576,MATCH($A18,'Hoja de Trabajo para listado'!$CD$155:$CD$1048576,0),MATCH((CUADRO!N$5&amp;$E18),'Hoja de Trabajo para listado'!$CD$151:$DC$151,0)),0)</f>
        <v>0</v>
      </c>
      <c r="O18" s="243">
        <f ca="1">+IFERROR(INDEX('Hoja de Trabajo para listado'!$A$155:$Z$1048576,MATCH($A18,'Hoja de Trabajo para listado'!$A$155:$A$1048576,0),MATCH((CUADRO!O$5&amp;$E18),'Hoja de Trabajo para listado'!$A$151:$Z$151,0)),0)+IFERROR(INDEX('Hoja de Trabajo para listado'!$AB$155:$BA$1048576,MATCH($A18,'Hoja de Trabajo para listado'!$AB$155:$AB$1048576,0),MATCH((CUADRO!O$5&amp;$E18),'Hoja de Trabajo para listado'!$AB$151:$BA$151,0)),0)+IFERROR(INDEX('Hoja de Trabajo para listado'!$BC$155:$CB$1048576,MATCH($A18,'Hoja de Trabajo para listado'!$BC$155:$BC$1048576,0),MATCH((CUADRO!O$5&amp;$E18),'Hoja de Trabajo para listado'!$BC$151:$CB$151,0)),0)+IFERROR(INDEX('Hoja de Trabajo para listado'!$DE$153:$DG$274,MATCH($A18,'Hoja de Trabajo para listado'!$DE$153:$DE$1048576,0),MATCH((CUADRO!O$5&amp;$E18),'Hoja de Trabajo para listado'!$DE$151:$DG$151,0)),0)+IFERROR(INDEX('Hoja de Trabajo para listado'!$CD$155:$DC$1048576,MATCH($A18,'Hoja de Trabajo para listado'!$CD$155:$CD$1048576,0),MATCH((CUADRO!O$5&amp;$E18),'Hoja de Trabajo para listado'!$CD$151:$DC$151,0)),0)</f>
        <v>0</v>
      </c>
      <c r="P18" s="243">
        <f ca="1">+IFERROR(INDEX('Hoja de Trabajo para listado'!$A$155:$Z$1048576,MATCH($A18,'Hoja de Trabajo para listado'!$A$155:$A$1048576,0),MATCH((CUADRO!P$5&amp;$E18),'Hoja de Trabajo para listado'!$A$151:$Z$151,0)),0)+IFERROR(INDEX('Hoja de Trabajo para listado'!$AB$155:$BA$1048576,MATCH($A18,'Hoja de Trabajo para listado'!$AB$155:$AB$1048576,0),MATCH((CUADRO!P$5&amp;$E18),'Hoja de Trabajo para listado'!$AB$151:$BA$151,0)),0)+IFERROR(INDEX('Hoja de Trabajo para listado'!$BC$155:$CB$1048576,MATCH($A18,'Hoja de Trabajo para listado'!$BC$155:$BC$1048576,0),MATCH((CUADRO!P$5&amp;$E18),'Hoja de Trabajo para listado'!$BC$151:$CB$151,0)),0)+IFERROR(INDEX('Hoja de Trabajo para listado'!$DE$153:$DG$274,MATCH($A18,'Hoja de Trabajo para listado'!$DE$153:$DE$1048576,0),MATCH((CUADRO!P$5&amp;$E18),'Hoja de Trabajo para listado'!$DE$151:$DG$151,0)),0)+IFERROR(INDEX('Hoja de Trabajo para listado'!$CD$155:$DC$1048576,MATCH($A18,'Hoja de Trabajo para listado'!$CD$155:$CD$1048576,0),MATCH((CUADRO!P$5&amp;$E18),'Hoja de Trabajo para listado'!$CD$151:$DC$151,0)),0)</f>
        <v>0</v>
      </c>
      <c r="Q18" s="243">
        <f ca="1">+IFERROR(INDEX('Hoja de Trabajo para listado'!$A$155:$Z$1048576,MATCH($A18,'Hoja de Trabajo para listado'!$A$155:$A$1048576,0),MATCH((CUADRO!Q$5&amp;$E18),'Hoja de Trabajo para listado'!$A$151:$Z$151,0)),0)+IFERROR(INDEX('Hoja de Trabajo para listado'!$AB$155:$BA$1048576,MATCH($A18,'Hoja de Trabajo para listado'!$AB$155:$AB$1048576,0),MATCH((CUADRO!Q$5&amp;$E18),'Hoja de Trabajo para listado'!$AB$151:$BA$151,0)),0)+IFERROR(INDEX('Hoja de Trabajo para listado'!$BC$155:$CB$1048576,MATCH($A18,'Hoja de Trabajo para listado'!$BC$155:$BC$1048576,0),MATCH((CUADRO!Q$5&amp;$E18),'Hoja de Trabajo para listado'!$BC$151:$CB$151,0)),0)+IFERROR(INDEX('Hoja de Trabajo para listado'!$DE$153:$DG$274,MATCH($A18,'Hoja de Trabajo para listado'!$DE$153:$DE$1048576,0),MATCH((CUADRO!Q$5&amp;$E18),'Hoja de Trabajo para listado'!$DE$151:$DG$151,0)),0)+IFERROR(INDEX('Hoja de Trabajo para listado'!$CD$155:$DC$1048576,MATCH($A18,'Hoja de Trabajo para listado'!$CD$155:$CD$1048576,0),MATCH((CUADRO!Q$5&amp;$E18),'Hoja de Trabajo para listado'!$CD$151:$DC$151,0)),0)</f>
        <v>0</v>
      </c>
      <c r="R18" s="243">
        <f t="shared" ca="1" si="0"/>
        <v>0</v>
      </c>
      <c r="S18" s="243"/>
      <c r="T18" s="243">
        <f ca="1">+T19</f>
        <v>678718.95000000007</v>
      </c>
      <c r="U18" s="242">
        <f t="shared" si="1"/>
        <v>1</v>
      </c>
      <c r="V18" s="333" t="str">
        <f>+VLOOKUP(A18,bd_lista!$A$3:$E$590,5,FALSE)</f>
        <v>Órgano Ejecutivo</v>
      </c>
      <c r="W18" s="391" t="str">
        <f>+V18</f>
        <v>Órgano Ejecutivo</v>
      </c>
      <c r="X18" s="242">
        <f t="shared" si="2"/>
        <v>25</v>
      </c>
      <c r="Y18" s="242" t="str">
        <f>+VLOOKUP(X18,bd_lista!$A$3:$C$590,3,FALSE)</f>
        <v>Ministerio de la Presidencia</v>
      </c>
      <c r="Z18" s="246">
        <f>+X18</f>
        <v>25</v>
      </c>
      <c r="AA18" s="246" t="str">
        <f>+Y18</f>
        <v>Ministerio de la Presidencia</v>
      </c>
    </row>
    <row r="19" spans="1:27" ht="15" customHeight="1">
      <c r="A19" s="32">
        <v>25</v>
      </c>
      <c r="B19" s="388"/>
      <c r="C19" s="333" t="str">
        <f>+VLOOKUP(A19,bd_lista!$A$3:$C$590,3,FALSE)</f>
        <v>Ministerio de la Presidencia</v>
      </c>
      <c r="D19" s="390"/>
      <c r="E19" s="333" t="s">
        <v>1305</v>
      </c>
      <c r="F19" s="245">
        <f ca="1">+IFERROR(INDEX('Hoja de Trabajo para listado'!$A$155:$Z$1048576,MATCH($A19,'Hoja de Trabajo para listado'!$A$155:$A$1048576,0),MATCH((CUADRO!F$5&amp;$E19),'Hoja de Trabajo para listado'!$A$151:$Z$151,0)),0)+IFERROR(INDEX('Hoja de Trabajo para listado'!$AB$155:$BA$1048576,MATCH($A19,'Hoja de Trabajo para listado'!$AB$155:$AB$1048576,0),MATCH((CUADRO!F$5&amp;$E19),'Hoja de Trabajo para listado'!$AB$151:$BA$151,0)),0)+IFERROR(INDEX('Hoja de Trabajo para listado'!$BC$155:$CB$1048576,MATCH($A19,'Hoja de Trabajo para listado'!$BC$155:$BC$1048576,0),MATCH((CUADRO!F$5&amp;$E19),'Hoja de Trabajo para listado'!$BC$151:$CB$151,0)),0)+IFERROR(INDEX('Hoja de Trabajo para listado'!$DE$153:$DG$274,MATCH($A19,'Hoja de Trabajo para listado'!$DE$153:$DE$1048576,0),MATCH((CUADRO!F$5&amp;$E19),'Hoja de Trabajo para listado'!$DE$151:$DG$151,0)),0)+IFERROR(INDEX('Hoja de Trabajo para listado'!$CD$155:$DC$1048576,MATCH($A19,'Hoja de Trabajo para listado'!$CD$155:$CD$1048576,0),MATCH((CUADRO!F$5&amp;$E19),'Hoja de Trabajo para listado'!$CD$151:$DC$151,0)),0)</f>
        <v>3321.8</v>
      </c>
      <c r="G19" s="245">
        <f ca="1">+IFERROR(INDEX('Hoja de Trabajo para listado'!$A$155:$Z$1048576,MATCH($A19,'Hoja de Trabajo para listado'!$A$155:$A$1048576,0),MATCH((CUADRO!G$5&amp;$E19),'Hoja de Trabajo para listado'!$A$151:$Z$151,0)),0)+IFERROR(INDEX('Hoja de Trabajo para listado'!$AB$155:$BA$1048576,MATCH($A19,'Hoja de Trabajo para listado'!$AB$155:$AB$1048576,0),MATCH((CUADRO!G$5&amp;$E19),'Hoja de Trabajo para listado'!$AB$151:$BA$151,0)),0)+IFERROR(INDEX('Hoja de Trabajo para listado'!$BC$155:$CB$1048576,MATCH($A19,'Hoja de Trabajo para listado'!$BC$155:$BC$1048576,0),MATCH((CUADRO!G$5&amp;$E19),'Hoja de Trabajo para listado'!$BC$151:$CB$151,0)),0)+IFERROR(INDEX('Hoja de Trabajo para listado'!$DE$153:$DG$274,MATCH($A19,'Hoja de Trabajo para listado'!$DE$153:$DE$1048576,0),MATCH((CUADRO!G$5&amp;$E19),'Hoja de Trabajo para listado'!$DE$151:$DG$151,0)),0)+IFERROR(INDEX('Hoja de Trabajo para listado'!$CD$155:$DC$1048576,MATCH($A19,'Hoja de Trabajo para listado'!$CD$155:$CD$1048576,0),MATCH((CUADRO!G$5&amp;$E19),'Hoja de Trabajo para listado'!$CD$151:$DC$151,0)),0)</f>
        <v>0</v>
      </c>
      <c r="H19" s="245">
        <f ca="1">+IFERROR(INDEX('Hoja de Trabajo para listado'!$A$155:$Z$1048576,MATCH($A19,'Hoja de Trabajo para listado'!$A$155:$A$1048576,0),MATCH((CUADRO!H$5&amp;$E19),'Hoja de Trabajo para listado'!$A$151:$Z$151,0)),0)+IFERROR(INDEX('Hoja de Trabajo para listado'!$AB$155:$BA$1048576,MATCH($A19,'Hoja de Trabajo para listado'!$AB$155:$AB$1048576,0),MATCH((CUADRO!H$5&amp;$E19),'Hoja de Trabajo para listado'!$AB$151:$BA$151,0)),0)+IFERROR(INDEX('Hoja de Trabajo para listado'!$BC$155:$CB$1048576,MATCH($A19,'Hoja de Trabajo para listado'!$BC$155:$BC$1048576,0),MATCH((CUADRO!H$5&amp;$E19),'Hoja de Trabajo para listado'!$BC$151:$CB$151,0)),0)+IFERROR(INDEX('Hoja de Trabajo para listado'!$DE$153:$DG$274,MATCH($A19,'Hoja de Trabajo para listado'!$DE$153:$DE$1048576,0),MATCH((CUADRO!H$5&amp;$E19),'Hoja de Trabajo para listado'!$DE$151:$DG$151,0)),0)+IFERROR(INDEX('Hoja de Trabajo para listado'!$CD$155:$DC$1048576,MATCH($A19,'Hoja de Trabajo para listado'!$CD$155:$CD$1048576,0),MATCH((CUADRO!H$5&amp;$E19),'Hoja de Trabajo para listado'!$CD$151:$DC$151,0)),0)</f>
        <v>0</v>
      </c>
      <c r="I19" s="245">
        <f ca="1">+IFERROR(INDEX('Hoja de Trabajo para listado'!$A$155:$Z$1048576,MATCH($A19,'Hoja de Trabajo para listado'!$A$155:$A$1048576,0),MATCH((CUADRO!I$5&amp;$E19),'Hoja de Trabajo para listado'!$A$151:$Z$151,0)),0)+IFERROR(INDEX('Hoja de Trabajo para listado'!$AB$155:$BA$1048576,MATCH($A19,'Hoja de Trabajo para listado'!$AB$155:$AB$1048576,0),MATCH((CUADRO!I$5&amp;$E19),'Hoja de Trabajo para listado'!$AB$151:$BA$151,0)),0)+IFERROR(INDEX('Hoja de Trabajo para listado'!$BC$155:$CB$1048576,MATCH($A19,'Hoja de Trabajo para listado'!$BC$155:$BC$1048576,0),MATCH((CUADRO!I$5&amp;$E19),'Hoja de Trabajo para listado'!$BC$151:$CB$151,0)),0)+IFERROR(INDEX('Hoja de Trabajo para listado'!$DE$153:$DG$274,MATCH($A19,'Hoja de Trabajo para listado'!$DE$153:$DE$1048576,0),MATCH((CUADRO!I$5&amp;$E19),'Hoja de Trabajo para listado'!$DE$151:$DG$151,0)),0)+IFERROR(INDEX('Hoja de Trabajo para listado'!$CD$155:$DC$1048576,MATCH($A19,'Hoja de Trabajo para listado'!$CD$155:$CD$1048576,0),MATCH((CUADRO!I$5&amp;$E19),'Hoja de Trabajo para listado'!$CD$151:$DC$151,0)),0)</f>
        <v>675397.15</v>
      </c>
      <c r="J19" s="245">
        <f ca="1">+IFERROR(INDEX('Hoja de Trabajo para listado'!$A$155:$Z$1048576,MATCH($A19,'Hoja de Trabajo para listado'!$A$155:$A$1048576,0),MATCH((CUADRO!J$5&amp;$E19),'Hoja de Trabajo para listado'!$A$151:$Z$151,0)),0)+IFERROR(INDEX('Hoja de Trabajo para listado'!$AB$155:$BA$1048576,MATCH($A19,'Hoja de Trabajo para listado'!$AB$155:$AB$1048576,0),MATCH((CUADRO!J$5&amp;$E19),'Hoja de Trabajo para listado'!$AB$151:$BA$151,0)),0)+IFERROR(INDEX('Hoja de Trabajo para listado'!$BC$155:$CB$1048576,MATCH($A19,'Hoja de Trabajo para listado'!$BC$155:$BC$1048576,0),MATCH((CUADRO!J$5&amp;$E19),'Hoja de Trabajo para listado'!$BC$151:$CB$151,0)),0)+IFERROR(INDEX('Hoja de Trabajo para listado'!$DE$153:$DG$274,MATCH($A19,'Hoja de Trabajo para listado'!$DE$153:$DE$1048576,0),MATCH((CUADRO!J$5&amp;$E19),'Hoja de Trabajo para listado'!$DE$151:$DG$151,0)),0)+IFERROR(INDEX('Hoja de Trabajo para listado'!$CD$155:$DC$1048576,MATCH($A19,'Hoja de Trabajo para listado'!$CD$155:$CD$1048576,0),MATCH((CUADRO!J$5&amp;$E19),'Hoja de Trabajo para listado'!$CD$151:$DC$151,0)),0)</f>
        <v>0</v>
      </c>
      <c r="K19" s="245">
        <f ca="1">+IFERROR(INDEX('Hoja de Trabajo para listado'!$A$155:$Z$1048576,MATCH($A19,'Hoja de Trabajo para listado'!$A$155:$A$1048576,0),MATCH((CUADRO!K$5&amp;$E19),'Hoja de Trabajo para listado'!$A$151:$Z$151,0)),0)+IFERROR(INDEX('Hoja de Trabajo para listado'!$AB$155:$BA$1048576,MATCH($A19,'Hoja de Trabajo para listado'!$AB$155:$AB$1048576,0),MATCH((CUADRO!K$5&amp;$E19),'Hoja de Trabajo para listado'!$AB$151:$BA$151,0)),0)+IFERROR(INDEX('Hoja de Trabajo para listado'!$BC$155:$CB$1048576,MATCH($A19,'Hoja de Trabajo para listado'!$BC$155:$BC$1048576,0),MATCH((CUADRO!K$5&amp;$E19),'Hoja de Trabajo para listado'!$BC$151:$CB$151,0)),0)+IFERROR(INDEX('Hoja de Trabajo para listado'!$DE$153:$DG$274,MATCH($A19,'Hoja de Trabajo para listado'!$DE$153:$DE$1048576,0),MATCH((CUADRO!K$5&amp;$E19),'Hoja de Trabajo para listado'!$DE$151:$DG$151,0)),0)+IFERROR(INDEX('Hoja de Trabajo para listado'!$CD$155:$DC$1048576,MATCH($A19,'Hoja de Trabajo para listado'!$CD$155:$CD$1048576,0),MATCH((CUADRO!K$5&amp;$E19),'Hoja de Trabajo para listado'!$CD$151:$DC$151,0)),0)</f>
        <v>0</v>
      </c>
      <c r="L19" s="245">
        <f ca="1">+IFERROR(INDEX('Hoja de Trabajo para listado'!$A$155:$Z$1048576,MATCH($A19,'Hoja de Trabajo para listado'!$A$155:$A$1048576,0),MATCH((CUADRO!L$5&amp;$E19),'Hoja de Trabajo para listado'!$A$151:$Z$151,0)),0)+IFERROR(INDEX('Hoja de Trabajo para listado'!$AB$155:$BA$1048576,MATCH($A19,'Hoja de Trabajo para listado'!$AB$155:$AB$1048576,0),MATCH((CUADRO!L$5&amp;$E19),'Hoja de Trabajo para listado'!$AB$151:$BA$151,0)),0)+IFERROR(INDEX('Hoja de Trabajo para listado'!$BC$155:$CB$1048576,MATCH($A19,'Hoja de Trabajo para listado'!$BC$155:$BC$1048576,0),MATCH((CUADRO!L$5&amp;$E19),'Hoja de Trabajo para listado'!$BC$151:$CB$151,0)),0)+IFERROR(INDEX('Hoja de Trabajo para listado'!$DE$153:$DG$274,MATCH($A19,'Hoja de Trabajo para listado'!$DE$153:$DE$1048576,0),MATCH((CUADRO!L$5&amp;$E19),'Hoja de Trabajo para listado'!$DE$151:$DG$151,0)),0)+IFERROR(INDEX('Hoja de Trabajo para listado'!$CD$155:$DC$1048576,MATCH($A19,'Hoja de Trabajo para listado'!$CD$155:$CD$1048576,0),MATCH((CUADRO!L$5&amp;$E19),'Hoja de Trabajo para listado'!$CD$151:$DC$151,0)),0)</f>
        <v>0</v>
      </c>
      <c r="M19" s="245">
        <f ca="1">+IFERROR(INDEX('Hoja de Trabajo para listado'!$A$155:$Z$1048576,MATCH($A19,'Hoja de Trabajo para listado'!$A$155:$A$1048576,0),MATCH((CUADRO!M$5&amp;$E19),'Hoja de Trabajo para listado'!$A$151:$Z$151,0)),0)+IFERROR(INDEX('Hoja de Trabajo para listado'!$AB$155:$BA$1048576,MATCH($A19,'Hoja de Trabajo para listado'!$AB$155:$AB$1048576,0),MATCH((CUADRO!M$5&amp;$E19),'Hoja de Trabajo para listado'!$AB$151:$BA$151,0)),0)+IFERROR(INDEX('Hoja de Trabajo para listado'!$BC$155:$CB$1048576,MATCH($A19,'Hoja de Trabajo para listado'!$BC$155:$BC$1048576,0),MATCH((CUADRO!M$5&amp;$E19),'Hoja de Trabajo para listado'!$BC$151:$CB$151,0)),0)+IFERROR(INDEX('Hoja de Trabajo para listado'!$DE$153:$DG$274,MATCH($A19,'Hoja de Trabajo para listado'!$DE$153:$DE$1048576,0),MATCH((CUADRO!M$5&amp;$E19),'Hoja de Trabajo para listado'!$DE$151:$DG$151,0)),0)+IFERROR(INDEX('Hoja de Trabajo para listado'!$CD$155:$DC$1048576,MATCH($A19,'Hoja de Trabajo para listado'!$CD$155:$CD$1048576,0),MATCH((CUADRO!M$5&amp;$E19),'Hoja de Trabajo para listado'!$CD$151:$DC$151,0)),0)</f>
        <v>0</v>
      </c>
      <c r="N19" s="245">
        <f ca="1">+IFERROR(INDEX('Hoja de Trabajo para listado'!$A$155:$Z$1048576,MATCH($A19,'Hoja de Trabajo para listado'!$A$155:$A$1048576,0),MATCH((CUADRO!N$5&amp;$E19),'Hoja de Trabajo para listado'!$A$151:$Z$151,0)),0)+IFERROR(INDEX('Hoja de Trabajo para listado'!$AB$155:$BA$1048576,MATCH($A19,'Hoja de Trabajo para listado'!$AB$155:$AB$1048576,0),MATCH((CUADRO!N$5&amp;$E19),'Hoja de Trabajo para listado'!$AB$151:$BA$151,0)),0)+IFERROR(INDEX('Hoja de Trabajo para listado'!$BC$155:$CB$1048576,MATCH($A19,'Hoja de Trabajo para listado'!$BC$155:$BC$1048576,0),MATCH((CUADRO!N$5&amp;$E19),'Hoja de Trabajo para listado'!$BC$151:$CB$151,0)),0)+IFERROR(INDEX('Hoja de Trabajo para listado'!$DE$153:$DG$274,MATCH($A19,'Hoja de Trabajo para listado'!$DE$153:$DE$1048576,0),MATCH((CUADRO!N$5&amp;$E19),'Hoja de Trabajo para listado'!$DE$151:$DG$151,0)),0)+IFERROR(INDEX('Hoja de Trabajo para listado'!$CD$155:$DC$1048576,MATCH($A19,'Hoja de Trabajo para listado'!$CD$155:$CD$1048576,0),MATCH((CUADRO!N$5&amp;$E19),'Hoja de Trabajo para listado'!$CD$151:$DC$151,0)),0)</f>
        <v>0</v>
      </c>
      <c r="O19" s="245">
        <f ca="1">+IFERROR(INDEX('Hoja de Trabajo para listado'!$A$155:$Z$1048576,MATCH($A19,'Hoja de Trabajo para listado'!$A$155:$A$1048576,0),MATCH((CUADRO!O$5&amp;$E19),'Hoja de Trabajo para listado'!$A$151:$Z$151,0)),0)+IFERROR(INDEX('Hoja de Trabajo para listado'!$AB$155:$BA$1048576,MATCH($A19,'Hoja de Trabajo para listado'!$AB$155:$AB$1048576,0),MATCH((CUADRO!O$5&amp;$E19),'Hoja de Trabajo para listado'!$AB$151:$BA$151,0)),0)+IFERROR(INDEX('Hoja de Trabajo para listado'!$BC$155:$CB$1048576,MATCH($A19,'Hoja de Trabajo para listado'!$BC$155:$BC$1048576,0),MATCH((CUADRO!O$5&amp;$E19),'Hoja de Trabajo para listado'!$BC$151:$CB$151,0)),0)+IFERROR(INDEX('Hoja de Trabajo para listado'!$DE$153:$DG$274,MATCH($A19,'Hoja de Trabajo para listado'!$DE$153:$DE$1048576,0),MATCH((CUADRO!O$5&amp;$E19),'Hoja de Trabajo para listado'!$DE$151:$DG$151,0)),0)+IFERROR(INDEX('Hoja de Trabajo para listado'!$CD$155:$DC$1048576,MATCH($A19,'Hoja de Trabajo para listado'!$CD$155:$CD$1048576,0),MATCH((CUADRO!O$5&amp;$E19),'Hoja de Trabajo para listado'!$CD$151:$DC$151,0)),0)</f>
        <v>0</v>
      </c>
      <c r="P19" s="245">
        <f ca="1">+IFERROR(INDEX('Hoja de Trabajo para listado'!$A$155:$Z$1048576,MATCH($A19,'Hoja de Trabajo para listado'!$A$155:$A$1048576,0),MATCH((CUADRO!P$5&amp;$E19),'Hoja de Trabajo para listado'!$A$151:$Z$151,0)),0)+IFERROR(INDEX('Hoja de Trabajo para listado'!$AB$155:$BA$1048576,MATCH($A19,'Hoja de Trabajo para listado'!$AB$155:$AB$1048576,0),MATCH((CUADRO!P$5&amp;$E19),'Hoja de Trabajo para listado'!$AB$151:$BA$151,0)),0)+IFERROR(INDEX('Hoja de Trabajo para listado'!$BC$155:$CB$1048576,MATCH($A19,'Hoja de Trabajo para listado'!$BC$155:$BC$1048576,0),MATCH((CUADRO!P$5&amp;$E19),'Hoja de Trabajo para listado'!$BC$151:$CB$151,0)),0)+IFERROR(INDEX('Hoja de Trabajo para listado'!$DE$153:$DG$274,MATCH($A19,'Hoja de Trabajo para listado'!$DE$153:$DE$1048576,0),MATCH((CUADRO!P$5&amp;$E19),'Hoja de Trabajo para listado'!$DE$151:$DG$151,0)),0)+IFERROR(INDEX('Hoja de Trabajo para listado'!$CD$155:$DC$1048576,MATCH($A19,'Hoja de Trabajo para listado'!$CD$155:$CD$1048576,0),MATCH((CUADRO!P$5&amp;$E19),'Hoja de Trabajo para listado'!$CD$151:$DC$151,0)),0)</f>
        <v>0</v>
      </c>
      <c r="Q19" s="245">
        <f ca="1">+IFERROR(INDEX('Hoja de Trabajo para listado'!$A$155:$Z$1048576,MATCH($A19,'Hoja de Trabajo para listado'!$A$155:$A$1048576,0),MATCH((CUADRO!Q$5&amp;$E19),'Hoja de Trabajo para listado'!$A$151:$Z$151,0)),0)+IFERROR(INDEX('Hoja de Trabajo para listado'!$AB$155:$BA$1048576,MATCH($A19,'Hoja de Trabajo para listado'!$AB$155:$AB$1048576,0),MATCH((CUADRO!Q$5&amp;$E19),'Hoja de Trabajo para listado'!$AB$151:$BA$151,0)),0)+IFERROR(INDEX('Hoja de Trabajo para listado'!$BC$155:$CB$1048576,MATCH($A19,'Hoja de Trabajo para listado'!$BC$155:$BC$1048576,0),MATCH((CUADRO!Q$5&amp;$E19),'Hoja de Trabajo para listado'!$BC$151:$CB$151,0)),0)+IFERROR(INDEX('Hoja de Trabajo para listado'!$DE$153:$DG$274,MATCH($A19,'Hoja de Trabajo para listado'!$DE$153:$DE$1048576,0),MATCH((CUADRO!Q$5&amp;$E19),'Hoja de Trabajo para listado'!$DE$151:$DG$151,0)),0)+IFERROR(INDEX('Hoja de Trabajo para listado'!$CD$155:$DC$1048576,MATCH($A19,'Hoja de Trabajo para listado'!$CD$155:$CD$1048576,0),MATCH((CUADRO!Q$5&amp;$E19),'Hoja de Trabajo para listado'!$CD$151:$DC$151,0)),0)</f>
        <v>0</v>
      </c>
      <c r="R19" s="245">
        <f t="shared" ca="1" si="0"/>
        <v>678718.95000000007</v>
      </c>
      <c r="S19" s="245">
        <f ca="1">+R18+R19</f>
        <v>678718.95000000007</v>
      </c>
      <c r="T19" s="245">
        <f ca="1">+S19</f>
        <v>678718.95000000007</v>
      </c>
      <c r="U19" s="244">
        <f t="shared" si="1"/>
        <v>2</v>
      </c>
      <c r="V19" s="333" t="str">
        <f>+VLOOKUP(A19,bd_lista!$A$3:$E$590,5,FALSE)</f>
        <v>Órgano Ejecutivo</v>
      </c>
      <c r="W19" s="392"/>
      <c r="X19" s="242">
        <f t="shared" si="2"/>
        <v>25</v>
      </c>
      <c r="Y19" s="242" t="str">
        <f>+VLOOKUP(X19,bd_lista!$A$3:$C$590,3,FALSE)</f>
        <v>Ministerio de la Presidencia</v>
      </c>
      <c r="Z19" s="246"/>
      <c r="AA19" s="246"/>
    </row>
    <row r="20" spans="1:27" ht="15" hidden="1" customHeight="1">
      <c r="A20" s="251">
        <v>30</v>
      </c>
      <c r="B20" s="387">
        <f>+A20</f>
        <v>30</v>
      </c>
      <c r="C20" s="247" t="str">
        <f>+VLOOKUP(A20,bd_lista!$A$3:$C$590,3,FALSE)</f>
        <v>Ministerio de Justicia y Transparencia Institucional</v>
      </c>
      <c r="D20" s="389" t="str">
        <f>+C20</f>
        <v>Ministerio de Justicia y Transparencia Institucional</v>
      </c>
      <c r="E20" s="247" t="s">
        <v>1304</v>
      </c>
      <c r="F20" s="243">
        <f ca="1">+IFERROR(INDEX('Hoja de Trabajo para listado'!$A$155:$Z$1048576,MATCH($A20,'Hoja de Trabajo para listado'!$A$155:$A$1048576,0),MATCH((CUADRO!F$5&amp;$E20),'Hoja de Trabajo para listado'!$A$151:$Z$151,0)),0)+IFERROR(INDEX('Hoja de Trabajo para listado'!$AB$155:$BA$1048576,MATCH($A20,'Hoja de Trabajo para listado'!$AB$155:$AB$1048576,0),MATCH((CUADRO!F$5&amp;$E20),'Hoja de Trabajo para listado'!$AB$151:$BA$151,0)),0)+IFERROR(INDEX('Hoja de Trabajo para listado'!$BC$155:$CB$1048576,MATCH($A20,'Hoja de Trabajo para listado'!$BC$155:$BC$1048576,0),MATCH((CUADRO!F$5&amp;$E20),'Hoja de Trabajo para listado'!$BC$151:$CB$151,0)),0)+IFERROR(INDEX('Hoja de Trabajo para listado'!$DE$153:$DG$274,MATCH($A20,'Hoja de Trabajo para listado'!$DE$153:$DE$1048576,0),MATCH((CUADRO!F$5&amp;$E20),'Hoja de Trabajo para listado'!$DE$151:$DG$151,0)),0)+IFERROR(INDEX('Hoja de Trabajo para listado'!$CD$155:$DC$1048576,MATCH($A20,'Hoja de Trabajo para listado'!$CD$155:$CD$1048576,0),MATCH((CUADRO!F$5&amp;$E20),'Hoja de Trabajo para listado'!$CD$151:$DC$151,0)),0)</f>
        <v>0</v>
      </c>
      <c r="G20" s="243">
        <f ca="1">+IFERROR(INDEX('Hoja de Trabajo para listado'!$A$155:$Z$1048576,MATCH($A20,'Hoja de Trabajo para listado'!$A$155:$A$1048576,0),MATCH((CUADRO!G$5&amp;$E20),'Hoja de Trabajo para listado'!$A$151:$Z$151,0)),0)+IFERROR(INDEX('Hoja de Trabajo para listado'!$AB$155:$BA$1048576,MATCH($A20,'Hoja de Trabajo para listado'!$AB$155:$AB$1048576,0),MATCH((CUADRO!G$5&amp;$E20),'Hoja de Trabajo para listado'!$AB$151:$BA$151,0)),0)+IFERROR(INDEX('Hoja de Trabajo para listado'!$BC$155:$CB$1048576,MATCH($A20,'Hoja de Trabajo para listado'!$BC$155:$BC$1048576,0),MATCH((CUADRO!G$5&amp;$E20),'Hoja de Trabajo para listado'!$BC$151:$CB$151,0)),0)+IFERROR(INDEX('Hoja de Trabajo para listado'!$DE$153:$DG$274,MATCH($A20,'Hoja de Trabajo para listado'!$DE$153:$DE$1048576,0),MATCH((CUADRO!G$5&amp;$E20),'Hoja de Trabajo para listado'!$DE$151:$DG$151,0)),0)+IFERROR(INDEX('Hoja de Trabajo para listado'!$CD$155:$DC$1048576,MATCH($A20,'Hoja de Trabajo para listado'!$CD$155:$CD$1048576,0),MATCH((CUADRO!G$5&amp;$E20),'Hoja de Trabajo para listado'!$CD$151:$DC$151,0)),0)</f>
        <v>0</v>
      </c>
      <c r="H20" s="243">
        <f ca="1">+IFERROR(INDEX('Hoja de Trabajo para listado'!$A$155:$Z$1048576,MATCH($A20,'Hoja de Trabajo para listado'!$A$155:$A$1048576,0),MATCH((CUADRO!H$5&amp;$E20),'Hoja de Trabajo para listado'!$A$151:$Z$151,0)),0)+IFERROR(INDEX('Hoja de Trabajo para listado'!$AB$155:$BA$1048576,MATCH($A20,'Hoja de Trabajo para listado'!$AB$155:$AB$1048576,0),MATCH((CUADRO!H$5&amp;$E20),'Hoja de Trabajo para listado'!$AB$151:$BA$151,0)),0)+IFERROR(INDEX('Hoja de Trabajo para listado'!$BC$155:$CB$1048576,MATCH($A20,'Hoja de Trabajo para listado'!$BC$155:$BC$1048576,0),MATCH((CUADRO!H$5&amp;$E20),'Hoja de Trabajo para listado'!$BC$151:$CB$151,0)),0)+IFERROR(INDEX('Hoja de Trabajo para listado'!$DE$153:$DG$274,MATCH($A20,'Hoja de Trabajo para listado'!$DE$153:$DE$1048576,0),MATCH((CUADRO!H$5&amp;$E20),'Hoja de Trabajo para listado'!$DE$151:$DG$151,0)),0)+IFERROR(INDEX('Hoja de Trabajo para listado'!$CD$155:$DC$1048576,MATCH($A20,'Hoja de Trabajo para listado'!$CD$155:$CD$1048576,0),MATCH((CUADRO!H$5&amp;$E20),'Hoja de Trabajo para listado'!$CD$151:$DC$151,0)),0)</f>
        <v>0</v>
      </c>
      <c r="I20" s="243">
        <f ca="1">+IFERROR(INDEX('Hoja de Trabajo para listado'!$A$155:$Z$1048576,MATCH($A20,'Hoja de Trabajo para listado'!$A$155:$A$1048576,0),MATCH((CUADRO!I$5&amp;$E20),'Hoja de Trabajo para listado'!$A$151:$Z$151,0)),0)+IFERROR(INDEX('Hoja de Trabajo para listado'!$AB$155:$BA$1048576,MATCH($A20,'Hoja de Trabajo para listado'!$AB$155:$AB$1048576,0),MATCH((CUADRO!I$5&amp;$E20),'Hoja de Trabajo para listado'!$AB$151:$BA$151,0)),0)+IFERROR(INDEX('Hoja de Trabajo para listado'!$BC$155:$CB$1048576,MATCH($A20,'Hoja de Trabajo para listado'!$BC$155:$BC$1048576,0),MATCH((CUADRO!I$5&amp;$E20),'Hoja de Trabajo para listado'!$BC$151:$CB$151,0)),0)+IFERROR(INDEX('Hoja de Trabajo para listado'!$DE$153:$DG$274,MATCH($A20,'Hoja de Trabajo para listado'!$DE$153:$DE$1048576,0),MATCH((CUADRO!I$5&amp;$E20),'Hoja de Trabajo para listado'!$DE$151:$DG$151,0)),0)+IFERROR(INDEX('Hoja de Trabajo para listado'!$CD$155:$DC$1048576,MATCH($A20,'Hoja de Trabajo para listado'!$CD$155:$CD$1048576,0),MATCH((CUADRO!I$5&amp;$E20),'Hoja de Trabajo para listado'!$CD$151:$DC$151,0)),0)</f>
        <v>0</v>
      </c>
      <c r="J20" s="243">
        <f ca="1">+IFERROR(INDEX('Hoja de Trabajo para listado'!$A$155:$Z$1048576,MATCH($A20,'Hoja de Trabajo para listado'!$A$155:$A$1048576,0),MATCH((CUADRO!J$5&amp;$E20),'Hoja de Trabajo para listado'!$A$151:$Z$151,0)),0)+IFERROR(INDEX('Hoja de Trabajo para listado'!$AB$155:$BA$1048576,MATCH($A20,'Hoja de Trabajo para listado'!$AB$155:$AB$1048576,0),MATCH((CUADRO!J$5&amp;$E20),'Hoja de Trabajo para listado'!$AB$151:$BA$151,0)),0)+IFERROR(INDEX('Hoja de Trabajo para listado'!$BC$155:$CB$1048576,MATCH($A20,'Hoja de Trabajo para listado'!$BC$155:$BC$1048576,0),MATCH((CUADRO!J$5&amp;$E20),'Hoja de Trabajo para listado'!$BC$151:$CB$151,0)),0)+IFERROR(INDEX('Hoja de Trabajo para listado'!$DE$153:$DG$274,MATCH($A20,'Hoja de Trabajo para listado'!$DE$153:$DE$1048576,0),MATCH((CUADRO!J$5&amp;$E20),'Hoja de Trabajo para listado'!$DE$151:$DG$151,0)),0)+IFERROR(INDEX('Hoja de Trabajo para listado'!$CD$155:$DC$1048576,MATCH($A20,'Hoja de Trabajo para listado'!$CD$155:$CD$1048576,0),MATCH((CUADRO!J$5&amp;$E20),'Hoja de Trabajo para listado'!$CD$151:$DC$151,0)),0)</f>
        <v>0</v>
      </c>
      <c r="K20" s="243">
        <f ca="1">+IFERROR(INDEX('Hoja de Trabajo para listado'!$A$155:$Z$1048576,MATCH($A20,'Hoja de Trabajo para listado'!$A$155:$A$1048576,0),MATCH((CUADRO!K$5&amp;$E20),'Hoja de Trabajo para listado'!$A$151:$Z$151,0)),0)+IFERROR(INDEX('Hoja de Trabajo para listado'!$AB$155:$BA$1048576,MATCH($A20,'Hoja de Trabajo para listado'!$AB$155:$AB$1048576,0),MATCH((CUADRO!K$5&amp;$E20),'Hoja de Trabajo para listado'!$AB$151:$BA$151,0)),0)+IFERROR(INDEX('Hoja de Trabajo para listado'!$BC$155:$CB$1048576,MATCH($A20,'Hoja de Trabajo para listado'!$BC$155:$BC$1048576,0),MATCH((CUADRO!K$5&amp;$E20),'Hoja de Trabajo para listado'!$BC$151:$CB$151,0)),0)+IFERROR(INDEX('Hoja de Trabajo para listado'!$DE$153:$DG$274,MATCH($A20,'Hoja de Trabajo para listado'!$DE$153:$DE$1048576,0),MATCH((CUADRO!K$5&amp;$E20),'Hoja de Trabajo para listado'!$DE$151:$DG$151,0)),0)+IFERROR(INDEX('Hoja de Trabajo para listado'!$CD$155:$DC$1048576,MATCH($A20,'Hoja de Trabajo para listado'!$CD$155:$CD$1048576,0),MATCH((CUADRO!K$5&amp;$E20),'Hoja de Trabajo para listado'!$CD$151:$DC$151,0)),0)</f>
        <v>0</v>
      </c>
      <c r="L20" s="243">
        <f ca="1">+IFERROR(INDEX('Hoja de Trabajo para listado'!$A$155:$Z$1048576,MATCH($A20,'Hoja de Trabajo para listado'!$A$155:$A$1048576,0),MATCH((CUADRO!L$5&amp;$E20),'Hoja de Trabajo para listado'!$A$151:$Z$151,0)),0)+IFERROR(INDEX('Hoja de Trabajo para listado'!$AB$155:$BA$1048576,MATCH($A20,'Hoja de Trabajo para listado'!$AB$155:$AB$1048576,0),MATCH((CUADRO!L$5&amp;$E20),'Hoja de Trabajo para listado'!$AB$151:$BA$151,0)),0)+IFERROR(INDEX('Hoja de Trabajo para listado'!$BC$155:$CB$1048576,MATCH($A20,'Hoja de Trabajo para listado'!$BC$155:$BC$1048576,0),MATCH((CUADRO!L$5&amp;$E20),'Hoja de Trabajo para listado'!$BC$151:$CB$151,0)),0)+IFERROR(INDEX('Hoja de Trabajo para listado'!$DE$153:$DG$274,MATCH($A20,'Hoja de Trabajo para listado'!$DE$153:$DE$1048576,0),MATCH((CUADRO!L$5&amp;$E20),'Hoja de Trabajo para listado'!$DE$151:$DG$151,0)),0)+IFERROR(INDEX('Hoja de Trabajo para listado'!$CD$155:$DC$1048576,MATCH($A20,'Hoja de Trabajo para listado'!$CD$155:$CD$1048576,0),MATCH((CUADRO!L$5&amp;$E20),'Hoja de Trabajo para listado'!$CD$151:$DC$151,0)),0)</f>
        <v>0</v>
      </c>
      <c r="M20" s="243">
        <f ca="1">+IFERROR(INDEX('Hoja de Trabajo para listado'!$A$155:$Z$1048576,MATCH($A20,'Hoja de Trabajo para listado'!$A$155:$A$1048576,0),MATCH((CUADRO!M$5&amp;$E20),'Hoja de Trabajo para listado'!$A$151:$Z$151,0)),0)+IFERROR(INDEX('Hoja de Trabajo para listado'!$AB$155:$BA$1048576,MATCH($A20,'Hoja de Trabajo para listado'!$AB$155:$AB$1048576,0),MATCH((CUADRO!M$5&amp;$E20),'Hoja de Trabajo para listado'!$AB$151:$BA$151,0)),0)+IFERROR(INDEX('Hoja de Trabajo para listado'!$BC$155:$CB$1048576,MATCH($A20,'Hoja de Trabajo para listado'!$BC$155:$BC$1048576,0),MATCH((CUADRO!M$5&amp;$E20),'Hoja de Trabajo para listado'!$BC$151:$CB$151,0)),0)+IFERROR(INDEX('Hoja de Trabajo para listado'!$DE$153:$DG$274,MATCH($A20,'Hoja de Trabajo para listado'!$DE$153:$DE$1048576,0),MATCH((CUADRO!M$5&amp;$E20),'Hoja de Trabajo para listado'!$DE$151:$DG$151,0)),0)+IFERROR(INDEX('Hoja de Trabajo para listado'!$CD$155:$DC$1048576,MATCH($A20,'Hoja de Trabajo para listado'!$CD$155:$CD$1048576,0),MATCH((CUADRO!M$5&amp;$E20),'Hoja de Trabajo para listado'!$CD$151:$DC$151,0)),0)</f>
        <v>0</v>
      </c>
      <c r="N20" s="243">
        <f ca="1">+IFERROR(INDEX('Hoja de Trabajo para listado'!$A$155:$Z$1048576,MATCH($A20,'Hoja de Trabajo para listado'!$A$155:$A$1048576,0),MATCH((CUADRO!N$5&amp;$E20),'Hoja de Trabajo para listado'!$A$151:$Z$151,0)),0)+IFERROR(INDEX('Hoja de Trabajo para listado'!$AB$155:$BA$1048576,MATCH($A20,'Hoja de Trabajo para listado'!$AB$155:$AB$1048576,0),MATCH((CUADRO!N$5&amp;$E20),'Hoja de Trabajo para listado'!$AB$151:$BA$151,0)),0)+IFERROR(INDEX('Hoja de Trabajo para listado'!$BC$155:$CB$1048576,MATCH($A20,'Hoja de Trabajo para listado'!$BC$155:$BC$1048576,0),MATCH((CUADRO!N$5&amp;$E20),'Hoja de Trabajo para listado'!$BC$151:$CB$151,0)),0)+IFERROR(INDEX('Hoja de Trabajo para listado'!$DE$153:$DG$274,MATCH($A20,'Hoja de Trabajo para listado'!$DE$153:$DE$1048576,0),MATCH((CUADRO!N$5&amp;$E20),'Hoja de Trabajo para listado'!$DE$151:$DG$151,0)),0)+IFERROR(INDEX('Hoja de Trabajo para listado'!$CD$155:$DC$1048576,MATCH($A20,'Hoja de Trabajo para listado'!$CD$155:$CD$1048576,0),MATCH((CUADRO!N$5&amp;$E20),'Hoja de Trabajo para listado'!$CD$151:$DC$151,0)),0)</f>
        <v>0</v>
      </c>
      <c r="O20" s="243">
        <f ca="1">+IFERROR(INDEX('Hoja de Trabajo para listado'!$A$155:$Z$1048576,MATCH($A20,'Hoja de Trabajo para listado'!$A$155:$A$1048576,0),MATCH((CUADRO!O$5&amp;$E20),'Hoja de Trabajo para listado'!$A$151:$Z$151,0)),0)+IFERROR(INDEX('Hoja de Trabajo para listado'!$AB$155:$BA$1048576,MATCH($A20,'Hoja de Trabajo para listado'!$AB$155:$AB$1048576,0),MATCH((CUADRO!O$5&amp;$E20),'Hoja de Trabajo para listado'!$AB$151:$BA$151,0)),0)+IFERROR(INDEX('Hoja de Trabajo para listado'!$BC$155:$CB$1048576,MATCH($A20,'Hoja de Trabajo para listado'!$BC$155:$BC$1048576,0),MATCH((CUADRO!O$5&amp;$E20),'Hoja de Trabajo para listado'!$BC$151:$CB$151,0)),0)+IFERROR(INDEX('Hoja de Trabajo para listado'!$DE$153:$DG$274,MATCH($A20,'Hoja de Trabajo para listado'!$DE$153:$DE$1048576,0),MATCH((CUADRO!O$5&amp;$E20),'Hoja de Trabajo para listado'!$DE$151:$DG$151,0)),0)+IFERROR(INDEX('Hoja de Trabajo para listado'!$CD$155:$DC$1048576,MATCH($A20,'Hoja de Trabajo para listado'!$CD$155:$CD$1048576,0),MATCH((CUADRO!O$5&amp;$E20),'Hoja de Trabajo para listado'!$CD$151:$DC$151,0)),0)</f>
        <v>0</v>
      </c>
      <c r="P20" s="243">
        <f ca="1">+IFERROR(INDEX('Hoja de Trabajo para listado'!$A$155:$Z$1048576,MATCH($A20,'Hoja de Trabajo para listado'!$A$155:$A$1048576,0),MATCH((CUADRO!P$5&amp;$E20),'Hoja de Trabajo para listado'!$A$151:$Z$151,0)),0)+IFERROR(INDEX('Hoja de Trabajo para listado'!$AB$155:$BA$1048576,MATCH($A20,'Hoja de Trabajo para listado'!$AB$155:$AB$1048576,0),MATCH((CUADRO!P$5&amp;$E20),'Hoja de Trabajo para listado'!$AB$151:$BA$151,0)),0)+IFERROR(INDEX('Hoja de Trabajo para listado'!$BC$155:$CB$1048576,MATCH($A20,'Hoja de Trabajo para listado'!$BC$155:$BC$1048576,0),MATCH((CUADRO!P$5&amp;$E20),'Hoja de Trabajo para listado'!$BC$151:$CB$151,0)),0)+IFERROR(INDEX('Hoja de Trabajo para listado'!$DE$153:$DG$274,MATCH($A20,'Hoja de Trabajo para listado'!$DE$153:$DE$1048576,0),MATCH((CUADRO!P$5&amp;$E20),'Hoja de Trabajo para listado'!$DE$151:$DG$151,0)),0)+IFERROR(INDEX('Hoja de Trabajo para listado'!$CD$155:$DC$1048576,MATCH($A20,'Hoja de Trabajo para listado'!$CD$155:$CD$1048576,0),MATCH((CUADRO!P$5&amp;$E20),'Hoja de Trabajo para listado'!$CD$151:$DC$151,0)),0)</f>
        <v>0</v>
      </c>
      <c r="Q20" s="243">
        <f ca="1">+IFERROR(INDEX('Hoja de Trabajo para listado'!$A$155:$Z$1048576,MATCH($A20,'Hoja de Trabajo para listado'!$A$155:$A$1048576,0),MATCH((CUADRO!Q$5&amp;$E20),'Hoja de Trabajo para listado'!$A$151:$Z$151,0)),0)+IFERROR(INDEX('Hoja de Trabajo para listado'!$AB$155:$BA$1048576,MATCH($A20,'Hoja de Trabajo para listado'!$AB$155:$AB$1048576,0),MATCH((CUADRO!Q$5&amp;$E20),'Hoja de Trabajo para listado'!$AB$151:$BA$151,0)),0)+IFERROR(INDEX('Hoja de Trabajo para listado'!$BC$155:$CB$1048576,MATCH($A20,'Hoja de Trabajo para listado'!$BC$155:$BC$1048576,0),MATCH((CUADRO!Q$5&amp;$E20),'Hoja de Trabajo para listado'!$BC$151:$CB$151,0)),0)+IFERROR(INDEX('Hoja de Trabajo para listado'!$DE$153:$DG$274,MATCH($A20,'Hoja de Trabajo para listado'!$DE$153:$DE$1048576,0),MATCH((CUADRO!Q$5&amp;$E20),'Hoja de Trabajo para listado'!$DE$151:$DG$151,0)),0)+IFERROR(INDEX('Hoja de Trabajo para listado'!$CD$155:$DC$1048576,MATCH($A20,'Hoja de Trabajo para listado'!$CD$155:$CD$1048576,0),MATCH((CUADRO!Q$5&amp;$E20),'Hoja de Trabajo para listado'!$CD$151:$DC$151,0)),0)</f>
        <v>0</v>
      </c>
      <c r="R20" s="243">
        <f t="shared" ca="1" si="0"/>
        <v>0</v>
      </c>
      <c r="S20" s="243"/>
      <c r="T20" s="243">
        <f ca="1">+T21</f>
        <v>7467076.3200000003</v>
      </c>
      <c r="U20" s="242">
        <f t="shared" si="1"/>
        <v>1</v>
      </c>
      <c r="V20" s="333" t="str">
        <f>+VLOOKUP(A20,bd_lista!$A$3:$E$590,5,FALSE)</f>
        <v>Órgano Ejecutivo</v>
      </c>
      <c r="W20" s="391" t="str">
        <f>+V20</f>
        <v>Órgano Ejecutivo</v>
      </c>
      <c r="X20" s="242">
        <v>30</v>
      </c>
      <c r="Y20" s="242" t="str">
        <f>+VLOOKUP(X20,bd_lista!$A$3:$C$590,3,FALSE)</f>
        <v>Ministerio de Justicia y Transparencia Institucional</v>
      </c>
      <c r="Z20" s="246">
        <f>+X20</f>
        <v>30</v>
      </c>
      <c r="AA20" s="246" t="str">
        <f>+Y20</f>
        <v>Ministerio de Justicia y Transparencia Institucional</v>
      </c>
    </row>
    <row r="21" spans="1:27" ht="15" hidden="1" customHeight="1">
      <c r="A21" s="32">
        <v>30</v>
      </c>
      <c r="B21" s="388"/>
      <c r="C21" s="333" t="str">
        <f>+VLOOKUP(A21,bd_lista!$A$3:$C$590,3,FALSE)</f>
        <v>Ministerio de Justicia y Transparencia Institucional</v>
      </c>
      <c r="D21" s="390"/>
      <c r="E21" s="333" t="s">
        <v>1305</v>
      </c>
      <c r="F21" s="245">
        <f ca="1">+IFERROR(INDEX('Hoja de Trabajo para listado'!$A$155:$Z$1048576,MATCH($A21,'Hoja de Trabajo para listado'!$A$155:$A$1048576,0),MATCH((CUADRO!F$5&amp;$E21),'Hoja de Trabajo para listado'!$A$151:$Z$151,0)),0)+IFERROR(INDEX('Hoja de Trabajo para listado'!$AB$155:$BA$1048576,MATCH($A21,'Hoja de Trabajo para listado'!$AB$155:$AB$1048576,0),MATCH((CUADRO!F$5&amp;$E21),'Hoja de Trabajo para listado'!$AB$151:$BA$151,0)),0)+IFERROR(INDEX('Hoja de Trabajo para listado'!$BC$155:$CB$1048576,MATCH($A21,'Hoja de Trabajo para listado'!$BC$155:$BC$1048576,0),MATCH((CUADRO!F$5&amp;$E21),'Hoja de Trabajo para listado'!$BC$151:$CB$151,0)),0)+IFERROR(INDEX('Hoja de Trabajo para listado'!$DE$153:$DG$274,MATCH($A21,'Hoja de Trabajo para listado'!$DE$153:$DE$1048576,0),MATCH((CUADRO!F$5&amp;$E21),'Hoja de Trabajo para listado'!$DE$151:$DG$151,0)),0)+IFERROR(INDEX('Hoja de Trabajo para listado'!$CD$155:$DC$1048576,MATCH($A21,'Hoja de Trabajo para listado'!$CD$155:$CD$1048576,0),MATCH((CUADRO!F$5&amp;$E21),'Hoja de Trabajo para listado'!$CD$151:$DC$151,0)),0)</f>
        <v>0</v>
      </c>
      <c r="G21" s="245">
        <f ca="1">+IFERROR(INDEX('Hoja de Trabajo para listado'!$A$155:$Z$1048576,MATCH($A21,'Hoja de Trabajo para listado'!$A$155:$A$1048576,0),MATCH((CUADRO!G$5&amp;$E21),'Hoja de Trabajo para listado'!$A$151:$Z$151,0)),0)+IFERROR(INDEX('Hoja de Trabajo para listado'!$AB$155:$BA$1048576,MATCH($A21,'Hoja de Trabajo para listado'!$AB$155:$AB$1048576,0),MATCH((CUADRO!G$5&amp;$E21),'Hoja de Trabajo para listado'!$AB$151:$BA$151,0)),0)+IFERROR(INDEX('Hoja de Trabajo para listado'!$BC$155:$CB$1048576,MATCH($A21,'Hoja de Trabajo para listado'!$BC$155:$BC$1048576,0),MATCH((CUADRO!G$5&amp;$E21),'Hoja de Trabajo para listado'!$BC$151:$CB$151,0)),0)+IFERROR(INDEX('Hoja de Trabajo para listado'!$DE$153:$DG$274,MATCH($A21,'Hoja de Trabajo para listado'!$DE$153:$DE$1048576,0),MATCH((CUADRO!G$5&amp;$E21),'Hoja de Trabajo para listado'!$DE$151:$DG$151,0)),0)+IFERROR(INDEX('Hoja de Trabajo para listado'!$CD$155:$DC$1048576,MATCH($A21,'Hoja de Trabajo para listado'!$CD$155:$CD$1048576,0),MATCH((CUADRO!G$5&amp;$E21),'Hoja de Trabajo para listado'!$CD$151:$DC$151,0)),0)</f>
        <v>0</v>
      </c>
      <c r="H21" s="245">
        <f ca="1">+IFERROR(INDEX('Hoja de Trabajo para listado'!$A$155:$Z$1048576,MATCH($A21,'Hoja de Trabajo para listado'!$A$155:$A$1048576,0),MATCH((CUADRO!H$5&amp;$E21),'Hoja de Trabajo para listado'!$A$151:$Z$151,0)),0)+IFERROR(INDEX('Hoja de Trabajo para listado'!$AB$155:$BA$1048576,MATCH($A21,'Hoja de Trabajo para listado'!$AB$155:$AB$1048576,0),MATCH((CUADRO!H$5&amp;$E21),'Hoja de Trabajo para listado'!$AB$151:$BA$151,0)),0)+IFERROR(INDEX('Hoja de Trabajo para listado'!$BC$155:$CB$1048576,MATCH($A21,'Hoja de Trabajo para listado'!$BC$155:$BC$1048576,0),MATCH((CUADRO!H$5&amp;$E21),'Hoja de Trabajo para listado'!$BC$151:$CB$151,0)),0)+IFERROR(INDEX('Hoja de Trabajo para listado'!$DE$153:$DG$274,MATCH($A21,'Hoja de Trabajo para listado'!$DE$153:$DE$1048576,0),MATCH((CUADRO!H$5&amp;$E21),'Hoja de Trabajo para listado'!$DE$151:$DG$151,0)),0)+IFERROR(INDEX('Hoja de Trabajo para listado'!$CD$155:$DC$1048576,MATCH($A21,'Hoja de Trabajo para listado'!$CD$155:$CD$1048576,0),MATCH((CUADRO!H$5&amp;$E21),'Hoja de Trabajo para listado'!$CD$151:$DC$151,0)),0)</f>
        <v>0</v>
      </c>
      <c r="I21" s="245">
        <f ca="1">+IFERROR(INDEX('Hoja de Trabajo para listado'!$A$155:$Z$1048576,MATCH($A21,'Hoja de Trabajo para listado'!$A$155:$A$1048576,0),MATCH((CUADRO!I$5&amp;$E21),'Hoja de Trabajo para listado'!$A$151:$Z$151,0)),0)+IFERROR(INDEX('Hoja de Trabajo para listado'!$AB$155:$BA$1048576,MATCH($A21,'Hoja de Trabajo para listado'!$AB$155:$AB$1048576,0),MATCH((CUADRO!I$5&amp;$E21),'Hoja de Trabajo para listado'!$AB$151:$BA$151,0)),0)+IFERROR(INDEX('Hoja de Trabajo para listado'!$BC$155:$CB$1048576,MATCH($A21,'Hoja de Trabajo para listado'!$BC$155:$BC$1048576,0),MATCH((CUADRO!I$5&amp;$E21),'Hoja de Trabajo para listado'!$BC$151:$CB$151,0)),0)+IFERROR(INDEX('Hoja de Trabajo para listado'!$DE$153:$DG$274,MATCH($A21,'Hoja de Trabajo para listado'!$DE$153:$DE$1048576,0),MATCH((CUADRO!I$5&amp;$E21),'Hoja de Trabajo para listado'!$DE$151:$DG$151,0)),0)+IFERROR(INDEX('Hoja de Trabajo para listado'!$CD$155:$DC$1048576,MATCH($A21,'Hoja de Trabajo para listado'!$CD$155:$CD$1048576,0),MATCH((CUADRO!I$5&amp;$E21),'Hoja de Trabajo para listado'!$CD$151:$DC$151,0)),0)</f>
        <v>7467076.3200000003</v>
      </c>
      <c r="J21" s="245">
        <f ca="1">+IFERROR(INDEX('Hoja de Trabajo para listado'!$A$155:$Z$1048576,MATCH($A21,'Hoja de Trabajo para listado'!$A$155:$A$1048576,0),MATCH((CUADRO!J$5&amp;$E21),'Hoja de Trabajo para listado'!$A$151:$Z$151,0)),0)+IFERROR(INDEX('Hoja de Trabajo para listado'!$AB$155:$BA$1048576,MATCH($A21,'Hoja de Trabajo para listado'!$AB$155:$AB$1048576,0),MATCH((CUADRO!J$5&amp;$E21),'Hoja de Trabajo para listado'!$AB$151:$BA$151,0)),0)+IFERROR(INDEX('Hoja de Trabajo para listado'!$BC$155:$CB$1048576,MATCH($A21,'Hoja de Trabajo para listado'!$BC$155:$BC$1048576,0),MATCH((CUADRO!J$5&amp;$E21),'Hoja de Trabajo para listado'!$BC$151:$CB$151,0)),0)+IFERROR(INDEX('Hoja de Trabajo para listado'!$DE$153:$DG$274,MATCH($A21,'Hoja de Trabajo para listado'!$DE$153:$DE$1048576,0),MATCH((CUADRO!J$5&amp;$E21),'Hoja de Trabajo para listado'!$DE$151:$DG$151,0)),0)+IFERROR(INDEX('Hoja de Trabajo para listado'!$CD$155:$DC$1048576,MATCH($A21,'Hoja de Trabajo para listado'!$CD$155:$CD$1048576,0),MATCH((CUADRO!J$5&amp;$E21),'Hoja de Trabajo para listado'!$CD$151:$DC$151,0)),0)</f>
        <v>0</v>
      </c>
      <c r="K21" s="245">
        <f ca="1">+IFERROR(INDEX('Hoja de Trabajo para listado'!$A$155:$Z$1048576,MATCH($A21,'Hoja de Trabajo para listado'!$A$155:$A$1048576,0),MATCH((CUADRO!K$5&amp;$E21),'Hoja de Trabajo para listado'!$A$151:$Z$151,0)),0)+IFERROR(INDEX('Hoja de Trabajo para listado'!$AB$155:$BA$1048576,MATCH($A21,'Hoja de Trabajo para listado'!$AB$155:$AB$1048576,0),MATCH((CUADRO!K$5&amp;$E21),'Hoja de Trabajo para listado'!$AB$151:$BA$151,0)),0)+IFERROR(INDEX('Hoja de Trabajo para listado'!$BC$155:$CB$1048576,MATCH($A21,'Hoja de Trabajo para listado'!$BC$155:$BC$1048576,0),MATCH((CUADRO!K$5&amp;$E21),'Hoja de Trabajo para listado'!$BC$151:$CB$151,0)),0)+IFERROR(INDEX('Hoja de Trabajo para listado'!$DE$153:$DG$274,MATCH($A21,'Hoja de Trabajo para listado'!$DE$153:$DE$1048576,0),MATCH((CUADRO!K$5&amp;$E21),'Hoja de Trabajo para listado'!$DE$151:$DG$151,0)),0)+IFERROR(INDEX('Hoja de Trabajo para listado'!$CD$155:$DC$1048576,MATCH($A21,'Hoja de Trabajo para listado'!$CD$155:$CD$1048576,0),MATCH((CUADRO!K$5&amp;$E21),'Hoja de Trabajo para listado'!$CD$151:$DC$151,0)),0)</f>
        <v>0</v>
      </c>
      <c r="L21" s="245">
        <f ca="1">+IFERROR(INDEX('Hoja de Trabajo para listado'!$A$155:$Z$1048576,MATCH($A21,'Hoja de Trabajo para listado'!$A$155:$A$1048576,0),MATCH((CUADRO!L$5&amp;$E21),'Hoja de Trabajo para listado'!$A$151:$Z$151,0)),0)+IFERROR(INDEX('Hoja de Trabajo para listado'!$AB$155:$BA$1048576,MATCH($A21,'Hoja de Trabajo para listado'!$AB$155:$AB$1048576,0),MATCH((CUADRO!L$5&amp;$E21),'Hoja de Trabajo para listado'!$AB$151:$BA$151,0)),0)+IFERROR(INDEX('Hoja de Trabajo para listado'!$BC$155:$CB$1048576,MATCH($A21,'Hoja de Trabajo para listado'!$BC$155:$BC$1048576,0),MATCH((CUADRO!L$5&amp;$E21),'Hoja de Trabajo para listado'!$BC$151:$CB$151,0)),0)+IFERROR(INDEX('Hoja de Trabajo para listado'!$DE$153:$DG$274,MATCH($A21,'Hoja de Trabajo para listado'!$DE$153:$DE$1048576,0),MATCH((CUADRO!L$5&amp;$E21),'Hoja de Trabajo para listado'!$DE$151:$DG$151,0)),0)+IFERROR(INDEX('Hoja de Trabajo para listado'!$CD$155:$DC$1048576,MATCH($A21,'Hoja de Trabajo para listado'!$CD$155:$CD$1048576,0),MATCH((CUADRO!L$5&amp;$E21),'Hoja de Trabajo para listado'!$CD$151:$DC$151,0)),0)</f>
        <v>0</v>
      </c>
      <c r="M21" s="245">
        <f ca="1">+IFERROR(INDEX('Hoja de Trabajo para listado'!$A$155:$Z$1048576,MATCH($A21,'Hoja de Trabajo para listado'!$A$155:$A$1048576,0),MATCH((CUADRO!M$5&amp;$E21),'Hoja de Trabajo para listado'!$A$151:$Z$151,0)),0)+IFERROR(INDEX('Hoja de Trabajo para listado'!$AB$155:$BA$1048576,MATCH($A21,'Hoja de Trabajo para listado'!$AB$155:$AB$1048576,0),MATCH((CUADRO!M$5&amp;$E21),'Hoja de Trabajo para listado'!$AB$151:$BA$151,0)),0)+IFERROR(INDEX('Hoja de Trabajo para listado'!$BC$155:$CB$1048576,MATCH($A21,'Hoja de Trabajo para listado'!$BC$155:$BC$1048576,0),MATCH((CUADRO!M$5&amp;$E21),'Hoja de Trabajo para listado'!$BC$151:$CB$151,0)),0)+IFERROR(INDEX('Hoja de Trabajo para listado'!$DE$153:$DG$274,MATCH($A21,'Hoja de Trabajo para listado'!$DE$153:$DE$1048576,0),MATCH((CUADRO!M$5&amp;$E21),'Hoja de Trabajo para listado'!$DE$151:$DG$151,0)),0)+IFERROR(INDEX('Hoja de Trabajo para listado'!$CD$155:$DC$1048576,MATCH($A21,'Hoja de Trabajo para listado'!$CD$155:$CD$1048576,0),MATCH((CUADRO!M$5&amp;$E21),'Hoja de Trabajo para listado'!$CD$151:$DC$151,0)),0)</f>
        <v>0</v>
      </c>
      <c r="N21" s="245">
        <f ca="1">+IFERROR(INDEX('Hoja de Trabajo para listado'!$A$155:$Z$1048576,MATCH($A21,'Hoja de Trabajo para listado'!$A$155:$A$1048576,0),MATCH((CUADRO!N$5&amp;$E21),'Hoja de Trabajo para listado'!$A$151:$Z$151,0)),0)+IFERROR(INDEX('Hoja de Trabajo para listado'!$AB$155:$BA$1048576,MATCH($A21,'Hoja de Trabajo para listado'!$AB$155:$AB$1048576,0),MATCH((CUADRO!N$5&amp;$E21),'Hoja de Trabajo para listado'!$AB$151:$BA$151,0)),0)+IFERROR(INDEX('Hoja de Trabajo para listado'!$BC$155:$CB$1048576,MATCH($A21,'Hoja de Trabajo para listado'!$BC$155:$BC$1048576,0),MATCH((CUADRO!N$5&amp;$E21),'Hoja de Trabajo para listado'!$BC$151:$CB$151,0)),0)+IFERROR(INDEX('Hoja de Trabajo para listado'!$DE$153:$DG$274,MATCH($A21,'Hoja de Trabajo para listado'!$DE$153:$DE$1048576,0),MATCH((CUADRO!N$5&amp;$E21),'Hoja de Trabajo para listado'!$DE$151:$DG$151,0)),0)+IFERROR(INDEX('Hoja de Trabajo para listado'!$CD$155:$DC$1048576,MATCH($A21,'Hoja de Trabajo para listado'!$CD$155:$CD$1048576,0),MATCH((CUADRO!N$5&amp;$E21),'Hoja de Trabajo para listado'!$CD$151:$DC$151,0)),0)</f>
        <v>0</v>
      </c>
      <c r="O21" s="245">
        <f ca="1">+IFERROR(INDEX('Hoja de Trabajo para listado'!$A$155:$Z$1048576,MATCH($A21,'Hoja de Trabajo para listado'!$A$155:$A$1048576,0),MATCH((CUADRO!O$5&amp;$E21),'Hoja de Trabajo para listado'!$A$151:$Z$151,0)),0)+IFERROR(INDEX('Hoja de Trabajo para listado'!$AB$155:$BA$1048576,MATCH($A21,'Hoja de Trabajo para listado'!$AB$155:$AB$1048576,0),MATCH((CUADRO!O$5&amp;$E21),'Hoja de Trabajo para listado'!$AB$151:$BA$151,0)),0)+IFERROR(INDEX('Hoja de Trabajo para listado'!$BC$155:$CB$1048576,MATCH($A21,'Hoja de Trabajo para listado'!$BC$155:$BC$1048576,0),MATCH((CUADRO!O$5&amp;$E21),'Hoja de Trabajo para listado'!$BC$151:$CB$151,0)),0)+IFERROR(INDEX('Hoja de Trabajo para listado'!$DE$153:$DG$274,MATCH($A21,'Hoja de Trabajo para listado'!$DE$153:$DE$1048576,0),MATCH((CUADRO!O$5&amp;$E21),'Hoja de Trabajo para listado'!$DE$151:$DG$151,0)),0)+IFERROR(INDEX('Hoja de Trabajo para listado'!$CD$155:$DC$1048576,MATCH($A21,'Hoja de Trabajo para listado'!$CD$155:$CD$1048576,0),MATCH((CUADRO!O$5&amp;$E21),'Hoja de Trabajo para listado'!$CD$151:$DC$151,0)),0)</f>
        <v>0</v>
      </c>
      <c r="P21" s="245">
        <f ca="1">+IFERROR(INDEX('Hoja de Trabajo para listado'!$A$155:$Z$1048576,MATCH($A21,'Hoja de Trabajo para listado'!$A$155:$A$1048576,0),MATCH((CUADRO!P$5&amp;$E21),'Hoja de Trabajo para listado'!$A$151:$Z$151,0)),0)+IFERROR(INDEX('Hoja de Trabajo para listado'!$AB$155:$BA$1048576,MATCH($A21,'Hoja de Trabajo para listado'!$AB$155:$AB$1048576,0),MATCH((CUADRO!P$5&amp;$E21),'Hoja de Trabajo para listado'!$AB$151:$BA$151,0)),0)+IFERROR(INDEX('Hoja de Trabajo para listado'!$BC$155:$CB$1048576,MATCH($A21,'Hoja de Trabajo para listado'!$BC$155:$BC$1048576,0),MATCH((CUADRO!P$5&amp;$E21),'Hoja de Trabajo para listado'!$BC$151:$CB$151,0)),0)+IFERROR(INDEX('Hoja de Trabajo para listado'!$DE$153:$DG$274,MATCH($A21,'Hoja de Trabajo para listado'!$DE$153:$DE$1048576,0),MATCH((CUADRO!P$5&amp;$E21),'Hoja de Trabajo para listado'!$DE$151:$DG$151,0)),0)+IFERROR(INDEX('Hoja de Trabajo para listado'!$CD$155:$DC$1048576,MATCH($A21,'Hoja de Trabajo para listado'!$CD$155:$CD$1048576,0),MATCH((CUADRO!P$5&amp;$E21),'Hoja de Trabajo para listado'!$CD$151:$DC$151,0)),0)</f>
        <v>0</v>
      </c>
      <c r="Q21" s="245">
        <f ca="1">+IFERROR(INDEX('Hoja de Trabajo para listado'!$A$155:$Z$1048576,MATCH($A21,'Hoja de Trabajo para listado'!$A$155:$A$1048576,0),MATCH((CUADRO!Q$5&amp;$E21),'Hoja de Trabajo para listado'!$A$151:$Z$151,0)),0)+IFERROR(INDEX('Hoja de Trabajo para listado'!$AB$155:$BA$1048576,MATCH($A21,'Hoja de Trabajo para listado'!$AB$155:$AB$1048576,0),MATCH((CUADRO!Q$5&amp;$E21),'Hoja de Trabajo para listado'!$AB$151:$BA$151,0)),0)+IFERROR(INDEX('Hoja de Trabajo para listado'!$BC$155:$CB$1048576,MATCH($A21,'Hoja de Trabajo para listado'!$BC$155:$BC$1048576,0),MATCH((CUADRO!Q$5&amp;$E21),'Hoja de Trabajo para listado'!$BC$151:$CB$151,0)),0)+IFERROR(INDEX('Hoja de Trabajo para listado'!$DE$153:$DG$274,MATCH($A21,'Hoja de Trabajo para listado'!$DE$153:$DE$1048576,0),MATCH((CUADRO!Q$5&amp;$E21),'Hoja de Trabajo para listado'!$DE$151:$DG$151,0)),0)+IFERROR(INDEX('Hoja de Trabajo para listado'!$CD$155:$DC$1048576,MATCH($A21,'Hoja de Trabajo para listado'!$CD$155:$CD$1048576,0),MATCH((CUADRO!Q$5&amp;$E21),'Hoja de Trabajo para listado'!$CD$151:$DC$151,0)),0)</f>
        <v>0</v>
      </c>
      <c r="R21" s="245">
        <f t="shared" ca="1" si="0"/>
        <v>7467076.3200000003</v>
      </c>
      <c r="S21" s="245">
        <f ca="1">+R20+R21</f>
        <v>7467076.3200000003</v>
      </c>
      <c r="T21" s="245">
        <f ca="1">+S21</f>
        <v>7467076.3200000003</v>
      </c>
      <c r="U21" s="244">
        <f t="shared" si="1"/>
        <v>2</v>
      </c>
      <c r="V21" s="333" t="str">
        <f>+VLOOKUP(A21,bd_lista!$A$3:$E$590,5,FALSE)</f>
        <v>Órgano Ejecutivo</v>
      </c>
      <c r="W21" s="392"/>
      <c r="X21" s="242">
        <v>30</v>
      </c>
      <c r="Y21" s="242" t="str">
        <f>+VLOOKUP(X21,bd_lista!$A$3:$C$590,3,FALSE)</f>
        <v>Ministerio de Justicia y Transparencia Institucional</v>
      </c>
      <c r="Z21" s="246"/>
      <c r="AA21" s="246"/>
    </row>
    <row r="22" spans="1:27" ht="15" customHeight="1">
      <c r="A22" s="251">
        <v>35</v>
      </c>
      <c r="B22" s="387">
        <f>+A22</f>
        <v>35</v>
      </c>
      <c r="C22" s="247" t="str">
        <f>+VLOOKUP(A22,bd_lista!$A$3:$C$590,3,FALSE)</f>
        <v>Ministerio de Economía y Finanzas Públicas</v>
      </c>
      <c r="D22" s="389" t="str">
        <f>+C22</f>
        <v>Ministerio de Economía y Finanzas Públicas</v>
      </c>
      <c r="E22" s="247" t="s">
        <v>1304</v>
      </c>
      <c r="F22" s="243">
        <f ca="1">+IFERROR(INDEX('Hoja de Trabajo para listado'!$A$155:$Z$1048576,MATCH($A22,'Hoja de Trabajo para listado'!$A$155:$A$1048576,0),MATCH((CUADRO!F$5&amp;$E22),'Hoja de Trabajo para listado'!$A$151:$Z$151,0)),0)+IFERROR(INDEX('Hoja de Trabajo para listado'!$AB$155:$BA$1048576,MATCH($A22,'Hoja de Trabajo para listado'!$AB$155:$AB$1048576,0),MATCH((CUADRO!F$5&amp;$E22),'Hoja de Trabajo para listado'!$AB$151:$BA$151,0)),0)+IFERROR(INDEX('Hoja de Trabajo para listado'!$BC$155:$CB$1048576,MATCH($A22,'Hoja de Trabajo para listado'!$BC$155:$BC$1048576,0),MATCH((CUADRO!F$5&amp;$E22),'Hoja de Trabajo para listado'!$BC$151:$CB$151,0)),0)+IFERROR(INDEX('Hoja de Trabajo para listado'!$DE$153:$DG$274,MATCH($A22,'Hoja de Trabajo para listado'!$DE$153:$DE$1048576,0),MATCH((CUADRO!F$5&amp;$E22),'Hoja de Trabajo para listado'!$DE$151:$DG$151,0)),0)+IFERROR(INDEX('Hoja de Trabajo para listado'!$CD$155:$DC$1048576,MATCH($A22,'Hoja de Trabajo para listado'!$CD$155:$CD$1048576,0),MATCH((CUADRO!F$5&amp;$E22),'Hoja de Trabajo para listado'!$CD$151:$DC$151,0)),0)</f>
        <v>0</v>
      </c>
      <c r="G22" s="243">
        <f ca="1">+IFERROR(INDEX('Hoja de Trabajo para listado'!$A$155:$Z$1048576,MATCH($A22,'Hoja de Trabajo para listado'!$A$155:$A$1048576,0),MATCH((CUADRO!G$5&amp;$E22),'Hoja de Trabajo para listado'!$A$151:$Z$151,0)),0)+IFERROR(INDEX('Hoja de Trabajo para listado'!$AB$155:$BA$1048576,MATCH($A22,'Hoja de Trabajo para listado'!$AB$155:$AB$1048576,0),MATCH((CUADRO!G$5&amp;$E22),'Hoja de Trabajo para listado'!$AB$151:$BA$151,0)),0)+IFERROR(INDEX('Hoja de Trabajo para listado'!$BC$155:$CB$1048576,MATCH($A22,'Hoja de Trabajo para listado'!$BC$155:$BC$1048576,0),MATCH((CUADRO!G$5&amp;$E22),'Hoja de Trabajo para listado'!$BC$151:$CB$151,0)),0)+IFERROR(INDEX('Hoja de Trabajo para listado'!$DE$153:$DG$274,MATCH($A22,'Hoja de Trabajo para listado'!$DE$153:$DE$1048576,0),MATCH((CUADRO!G$5&amp;$E22),'Hoja de Trabajo para listado'!$DE$151:$DG$151,0)),0)+IFERROR(INDEX('Hoja de Trabajo para listado'!$CD$155:$DC$1048576,MATCH($A22,'Hoja de Trabajo para listado'!$CD$155:$CD$1048576,0),MATCH((CUADRO!G$5&amp;$E22),'Hoja de Trabajo para listado'!$CD$151:$DC$151,0)),0)</f>
        <v>0</v>
      </c>
      <c r="H22" s="243">
        <f ca="1">+IFERROR(INDEX('Hoja de Trabajo para listado'!$A$155:$Z$1048576,MATCH($A22,'Hoja de Trabajo para listado'!$A$155:$A$1048576,0),MATCH((CUADRO!H$5&amp;$E22),'Hoja de Trabajo para listado'!$A$151:$Z$151,0)),0)+IFERROR(INDEX('Hoja de Trabajo para listado'!$AB$155:$BA$1048576,MATCH($A22,'Hoja de Trabajo para listado'!$AB$155:$AB$1048576,0),MATCH((CUADRO!H$5&amp;$E22),'Hoja de Trabajo para listado'!$AB$151:$BA$151,0)),0)+IFERROR(INDEX('Hoja de Trabajo para listado'!$BC$155:$CB$1048576,MATCH($A22,'Hoja de Trabajo para listado'!$BC$155:$BC$1048576,0),MATCH((CUADRO!H$5&amp;$E22),'Hoja de Trabajo para listado'!$BC$151:$CB$151,0)),0)+IFERROR(INDEX('Hoja de Trabajo para listado'!$DE$153:$DG$274,MATCH($A22,'Hoja de Trabajo para listado'!$DE$153:$DE$1048576,0),MATCH((CUADRO!H$5&amp;$E22),'Hoja de Trabajo para listado'!$DE$151:$DG$151,0)),0)+IFERROR(INDEX('Hoja de Trabajo para listado'!$CD$155:$DC$1048576,MATCH($A22,'Hoja de Trabajo para listado'!$CD$155:$CD$1048576,0),MATCH((CUADRO!H$5&amp;$E22),'Hoja de Trabajo para listado'!$CD$151:$DC$151,0)),0)</f>
        <v>0</v>
      </c>
      <c r="I22" s="243">
        <f ca="1">+IFERROR(INDEX('Hoja de Trabajo para listado'!$A$155:$Z$1048576,MATCH($A22,'Hoja de Trabajo para listado'!$A$155:$A$1048576,0),MATCH((CUADRO!I$5&amp;$E22),'Hoja de Trabajo para listado'!$A$151:$Z$151,0)),0)+IFERROR(INDEX('Hoja de Trabajo para listado'!$AB$155:$BA$1048576,MATCH($A22,'Hoja de Trabajo para listado'!$AB$155:$AB$1048576,0),MATCH((CUADRO!I$5&amp;$E22),'Hoja de Trabajo para listado'!$AB$151:$BA$151,0)),0)+IFERROR(INDEX('Hoja de Trabajo para listado'!$BC$155:$CB$1048576,MATCH($A22,'Hoja de Trabajo para listado'!$BC$155:$BC$1048576,0),MATCH((CUADRO!I$5&amp;$E22),'Hoja de Trabajo para listado'!$BC$151:$CB$151,0)),0)+IFERROR(INDEX('Hoja de Trabajo para listado'!$DE$153:$DG$274,MATCH($A22,'Hoja de Trabajo para listado'!$DE$153:$DE$1048576,0),MATCH((CUADRO!I$5&amp;$E22),'Hoja de Trabajo para listado'!$DE$151:$DG$151,0)),0)+IFERROR(INDEX('Hoja de Trabajo para listado'!$CD$155:$DC$1048576,MATCH($A22,'Hoja de Trabajo para listado'!$CD$155:$CD$1048576,0),MATCH((CUADRO!I$5&amp;$E22),'Hoja de Trabajo para listado'!$CD$151:$DC$151,0)),0)</f>
        <v>0</v>
      </c>
      <c r="J22" s="243">
        <f ca="1">+IFERROR(INDEX('Hoja de Trabajo para listado'!$A$155:$Z$1048576,MATCH($A22,'Hoja de Trabajo para listado'!$A$155:$A$1048576,0),MATCH((CUADRO!J$5&amp;$E22),'Hoja de Trabajo para listado'!$A$151:$Z$151,0)),0)+IFERROR(INDEX('Hoja de Trabajo para listado'!$AB$155:$BA$1048576,MATCH($A22,'Hoja de Trabajo para listado'!$AB$155:$AB$1048576,0),MATCH((CUADRO!J$5&amp;$E22),'Hoja de Trabajo para listado'!$AB$151:$BA$151,0)),0)+IFERROR(INDEX('Hoja de Trabajo para listado'!$BC$155:$CB$1048576,MATCH($A22,'Hoja de Trabajo para listado'!$BC$155:$BC$1048576,0),MATCH((CUADRO!J$5&amp;$E22),'Hoja de Trabajo para listado'!$BC$151:$CB$151,0)),0)+IFERROR(INDEX('Hoja de Trabajo para listado'!$DE$153:$DG$274,MATCH($A22,'Hoja de Trabajo para listado'!$DE$153:$DE$1048576,0),MATCH((CUADRO!J$5&amp;$E22),'Hoja de Trabajo para listado'!$DE$151:$DG$151,0)),0)+IFERROR(INDEX('Hoja de Trabajo para listado'!$CD$155:$DC$1048576,MATCH($A22,'Hoja de Trabajo para listado'!$CD$155:$CD$1048576,0),MATCH((CUADRO!J$5&amp;$E22),'Hoja de Trabajo para listado'!$CD$151:$DC$151,0)),0)</f>
        <v>0</v>
      </c>
      <c r="K22" s="243">
        <f ca="1">+IFERROR(INDEX('Hoja de Trabajo para listado'!$A$155:$Z$1048576,MATCH($A22,'Hoja de Trabajo para listado'!$A$155:$A$1048576,0),MATCH((CUADRO!K$5&amp;$E22),'Hoja de Trabajo para listado'!$A$151:$Z$151,0)),0)+IFERROR(INDEX('Hoja de Trabajo para listado'!$AB$155:$BA$1048576,MATCH($A22,'Hoja de Trabajo para listado'!$AB$155:$AB$1048576,0),MATCH((CUADRO!K$5&amp;$E22),'Hoja de Trabajo para listado'!$AB$151:$BA$151,0)),0)+IFERROR(INDEX('Hoja de Trabajo para listado'!$BC$155:$CB$1048576,MATCH($A22,'Hoja de Trabajo para listado'!$BC$155:$BC$1048576,0),MATCH((CUADRO!K$5&amp;$E22),'Hoja de Trabajo para listado'!$BC$151:$CB$151,0)),0)+IFERROR(INDEX('Hoja de Trabajo para listado'!$DE$153:$DG$274,MATCH($A22,'Hoja de Trabajo para listado'!$DE$153:$DE$1048576,0),MATCH((CUADRO!K$5&amp;$E22),'Hoja de Trabajo para listado'!$DE$151:$DG$151,0)),0)+IFERROR(INDEX('Hoja de Trabajo para listado'!$CD$155:$DC$1048576,MATCH($A22,'Hoja de Trabajo para listado'!$CD$155:$CD$1048576,0),MATCH((CUADRO!K$5&amp;$E22),'Hoja de Trabajo para listado'!$CD$151:$DC$151,0)),0)</f>
        <v>0</v>
      </c>
      <c r="L22" s="243">
        <f ca="1">+IFERROR(INDEX('Hoja de Trabajo para listado'!$A$155:$Z$1048576,MATCH($A22,'Hoja de Trabajo para listado'!$A$155:$A$1048576,0),MATCH((CUADRO!L$5&amp;$E22),'Hoja de Trabajo para listado'!$A$151:$Z$151,0)),0)+IFERROR(INDEX('Hoja de Trabajo para listado'!$AB$155:$BA$1048576,MATCH($A22,'Hoja de Trabajo para listado'!$AB$155:$AB$1048576,0),MATCH((CUADRO!L$5&amp;$E22),'Hoja de Trabajo para listado'!$AB$151:$BA$151,0)),0)+IFERROR(INDEX('Hoja de Trabajo para listado'!$BC$155:$CB$1048576,MATCH($A22,'Hoja de Trabajo para listado'!$BC$155:$BC$1048576,0),MATCH((CUADRO!L$5&amp;$E22),'Hoja de Trabajo para listado'!$BC$151:$CB$151,0)),0)+IFERROR(INDEX('Hoja de Trabajo para listado'!$DE$153:$DG$274,MATCH($A22,'Hoja de Trabajo para listado'!$DE$153:$DE$1048576,0),MATCH((CUADRO!L$5&amp;$E22),'Hoja de Trabajo para listado'!$DE$151:$DG$151,0)),0)+IFERROR(INDEX('Hoja de Trabajo para listado'!$CD$155:$DC$1048576,MATCH($A22,'Hoja de Trabajo para listado'!$CD$155:$CD$1048576,0),MATCH((CUADRO!L$5&amp;$E22),'Hoja de Trabajo para listado'!$CD$151:$DC$151,0)),0)</f>
        <v>0</v>
      </c>
      <c r="M22" s="243">
        <f ca="1">+IFERROR(INDEX('Hoja de Trabajo para listado'!$A$155:$Z$1048576,MATCH($A22,'Hoja de Trabajo para listado'!$A$155:$A$1048576,0),MATCH((CUADRO!M$5&amp;$E22),'Hoja de Trabajo para listado'!$A$151:$Z$151,0)),0)+IFERROR(INDEX('Hoja de Trabajo para listado'!$AB$155:$BA$1048576,MATCH($A22,'Hoja de Trabajo para listado'!$AB$155:$AB$1048576,0),MATCH((CUADRO!M$5&amp;$E22),'Hoja de Trabajo para listado'!$AB$151:$BA$151,0)),0)+IFERROR(INDEX('Hoja de Trabajo para listado'!$BC$155:$CB$1048576,MATCH($A22,'Hoja de Trabajo para listado'!$BC$155:$BC$1048576,0),MATCH((CUADRO!M$5&amp;$E22),'Hoja de Trabajo para listado'!$BC$151:$CB$151,0)),0)+IFERROR(INDEX('Hoja de Trabajo para listado'!$DE$153:$DG$274,MATCH($A22,'Hoja de Trabajo para listado'!$DE$153:$DE$1048576,0),MATCH((CUADRO!M$5&amp;$E22),'Hoja de Trabajo para listado'!$DE$151:$DG$151,0)),0)+IFERROR(INDEX('Hoja de Trabajo para listado'!$CD$155:$DC$1048576,MATCH($A22,'Hoja de Trabajo para listado'!$CD$155:$CD$1048576,0),MATCH((CUADRO!M$5&amp;$E22),'Hoja de Trabajo para listado'!$CD$151:$DC$151,0)),0)</f>
        <v>0</v>
      </c>
      <c r="N22" s="243">
        <f ca="1">+IFERROR(INDEX('Hoja de Trabajo para listado'!$A$155:$Z$1048576,MATCH($A22,'Hoja de Trabajo para listado'!$A$155:$A$1048576,0),MATCH((CUADRO!N$5&amp;$E22),'Hoja de Trabajo para listado'!$A$151:$Z$151,0)),0)+IFERROR(INDEX('Hoja de Trabajo para listado'!$AB$155:$BA$1048576,MATCH($A22,'Hoja de Trabajo para listado'!$AB$155:$AB$1048576,0),MATCH((CUADRO!N$5&amp;$E22),'Hoja de Trabajo para listado'!$AB$151:$BA$151,0)),0)+IFERROR(INDEX('Hoja de Trabajo para listado'!$BC$155:$CB$1048576,MATCH($A22,'Hoja de Trabajo para listado'!$BC$155:$BC$1048576,0),MATCH((CUADRO!N$5&amp;$E22),'Hoja de Trabajo para listado'!$BC$151:$CB$151,0)),0)+IFERROR(INDEX('Hoja de Trabajo para listado'!$DE$153:$DG$274,MATCH($A22,'Hoja de Trabajo para listado'!$DE$153:$DE$1048576,0),MATCH((CUADRO!N$5&amp;$E22),'Hoja de Trabajo para listado'!$DE$151:$DG$151,0)),0)+IFERROR(INDEX('Hoja de Trabajo para listado'!$CD$155:$DC$1048576,MATCH($A22,'Hoja de Trabajo para listado'!$CD$155:$CD$1048576,0),MATCH((CUADRO!N$5&amp;$E22),'Hoja de Trabajo para listado'!$CD$151:$DC$151,0)),0)</f>
        <v>0</v>
      </c>
      <c r="O22" s="243">
        <f ca="1">+IFERROR(INDEX('Hoja de Trabajo para listado'!$A$155:$Z$1048576,MATCH($A22,'Hoja de Trabajo para listado'!$A$155:$A$1048576,0),MATCH((CUADRO!O$5&amp;$E22),'Hoja de Trabajo para listado'!$A$151:$Z$151,0)),0)+IFERROR(INDEX('Hoja de Trabajo para listado'!$AB$155:$BA$1048576,MATCH($A22,'Hoja de Trabajo para listado'!$AB$155:$AB$1048576,0),MATCH((CUADRO!O$5&amp;$E22),'Hoja de Trabajo para listado'!$AB$151:$BA$151,0)),0)+IFERROR(INDEX('Hoja de Trabajo para listado'!$BC$155:$CB$1048576,MATCH($A22,'Hoja de Trabajo para listado'!$BC$155:$BC$1048576,0),MATCH((CUADRO!O$5&amp;$E22),'Hoja de Trabajo para listado'!$BC$151:$CB$151,0)),0)+IFERROR(INDEX('Hoja de Trabajo para listado'!$DE$153:$DG$274,MATCH($A22,'Hoja de Trabajo para listado'!$DE$153:$DE$1048576,0),MATCH((CUADRO!O$5&amp;$E22),'Hoja de Trabajo para listado'!$DE$151:$DG$151,0)),0)+IFERROR(INDEX('Hoja de Trabajo para listado'!$CD$155:$DC$1048576,MATCH($A22,'Hoja de Trabajo para listado'!$CD$155:$CD$1048576,0),MATCH((CUADRO!O$5&amp;$E22),'Hoja de Trabajo para listado'!$CD$151:$DC$151,0)),0)</f>
        <v>0</v>
      </c>
      <c r="P22" s="243">
        <f ca="1">+IFERROR(INDEX('Hoja de Trabajo para listado'!$A$155:$Z$1048576,MATCH($A22,'Hoja de Trabajo para listado'!$A$155:$A$1048576,0),MATCH((CUADRO!P$5&amp;$E22),'Hoja de Trabajo para listado'!$A$151:$Z$151,0)),0)+IFERROR(INDEX('Hoja de Trabajo para listado'!$AB$155:$BA$1048576,MATCH($A22,'Hoja de Trabajo para listado'!$AB$155:$AB$1048576,0),MATCH((CUADRO!P$5&amp;$E22),'Hoja de Trabajo para listado'!$AB$151:$BA$151,0)),0)+IFERROR(INDEX('Hoja de Trabajo para listado'!$BC$155:$CB$1048576,MATCH($A22,'Hoja de Trabajo para listado'!$BC$155:$BC$1048576,0),MATCH((CUADRO!P$5&amp;$E22),'Hoja de Trabajo para listado'!$BC$151:$CB$151,0)),0)+IFERROR(INDEX('Hoja de Trabajo para listado'!$DE$153:$DG$274,MATCH($A22,'Hoja de Trabajo para listado'!$DE$153:$DE$1048576,0),MATCH((CUADRO!P$5&amp;$E22),'Hoja de Trabajo para listado'!$DE$151:$DG$151,0)),0)+IFERROR(INDEX('Hoja de Trabajo para listado'!$CD$155:$DC$1048576,MATCH($A22,'Hoja de Trabajo para listado'!$CD$155:$CD$1048576,0),MATCH((CUADRO!P$5&amp;$E22),'Hoja de Trabajo para listado'!$CD$151:$DC$151,0)),0)</f>
        <v>0</v>
      </c>
      <c r="Q22" s="243">
        <f ca="1">+IFERROR(INDEX('Hoja de Trabajo para listado'!$A$155:$Z$1048576,MATCH($A22,'Hoja de Trabajo para listado'!$A$155:$A$1048576,0),MATCH((CUADRO!Q$5&amp;$E22),'Hoja de Trabajo para listado'!$A$151:$Z$151,0)),0)+IFERROR(INDEX('Hoja de Trabajo para listado'!$AB$155:$BA$1048576,MATCH($A22,'Hoja de Trabajo para listado'!$AB$155:$AB$1048576,0),MATCH((CUADRO!Q$5&amp;$E22),'Hoja de Trabajo para listado'!$AB$151:$BA$151,0)),0)+IFERROR(INDEX('Hoja de Trabajo para listado'!$BC$155:$CB$1048576,MATCH($A22,'Hoja de Trabajo para listado'!$BC$155:$BC$1048576,0),MATCH((CUADRO!Q$5&amp;$E22),'Hoja de Trabajo para listado'!$BC$151:$CB$151,0)),0)+IFERROR(INDEX('Hoja de Trabajo para listado'!$DE$153:$DG$274,MATCH($A22,'Hoja de Trabajo para listado'!$DE$153:$DE$1048576,0),MATCH((CUADRO!Q$5&amp;$E22),'Hoja de Trabajo para listado'!$DE$151:$DG$151,0)),0)+IFERROR(INDEX('Hoja de Trabajo para listado'!$CD$155:$DC$1048576,MATCH($A22,'Hoja de Trabajo para listado'!$CD$155:$CD$1048576,0),MATCH((CUADRO!Q$5&amp;$E22),'Hoja de Trabajo para listado'!$CD$151:$DC$151,0)),0)</f>
        <v>0</v>
      </c>
      <c r="R22" s="243">
        <f t="shared" ca="1" si="0"/>
        <v>0</v>
      </c>
      <c r="S22" s="243"/>
      <c r="T22" s="243">
        <f ca="1">+T23</f>
        <v>45445.48</v>
      </c>
      <c r="U22" s="242">
        <f t="shared" si="1"/>
        <v>1</v>
      </c>
      <c r="V22" s="333" t="str">
        <f>+VLOOKUP(A22,bd_lista!$A$3:$E$590,5,FALSE)</f>
        <v>Órgano Ejecutivo</v>
      </c>
      <c r="W22" s="391" t="str">
        <f>+V22</f>
        <v>Órgano Ejecutivo</v>
      </c>
      <c r="X22" s="242">
        <f t="shared" ref="X22:X31" si="3">+A22</f>
        <v>35</v>
      </c>
      <c r="Y22" s="242" t="str">
        <f>+VLOOKUP(X22,bd_lista!$A$3:$C$590,3,FALSE)</f>
        <v>Ministerio de Economía y Finanzas Públicas</v>
      </c>
      <c r="Z22" s="246">
        <f>+X22</f>
        <v>35</v>
      </c>
      <c r="AA22" s="246" t="str">
        <f>+Y22</f>
        <v>Ministerio de Economía y Finanzas Públicas</v>
      </c>
    </row>
    <row r="23" spans="1:27" ht="15" customHeight="1">
      <c r="A23" s="32">
        <v>35</v>
      </c>
      <c r="B23" s="388"/>
      <c r="C23" s="333" t="str">
        <f>+VLOOKUP(A23,bd_lista!$A$3:$C$590,3,FALSE)</f>
        <v>Ministerio de Economía y Finanzas Públicas</v>
      </c>
      <c r="D23" s="390"/>
      <c r="E23" s="333" t="s">
        <v>1305</v>
      </c>
      <c r="F23" s="245">
        <f ca="1">+IFERROR(INDEX('Hoja de Trabajo para listado'!$A$155:$Z$1048576,MATCH($A23,'Hoja de Trabajo para listado'!$A$155:$A$1048576,0),MATCH((CUADRO!F$5&amp;$E23),'Hoja de Trabajo para listado'!$A$151:$Z$151,0)),0)+IFERROR(INDEX('Hoja de Trabajo para listado'!$AB$155:$BA$1048576,MATCH($A23,'Hoja de Trabajo para listado'!$AB$155:$AB$1048576,0),MATCH((CUADRO!F$5&amp;$E23),'Hoja de Trabajo para listado'!$AB$151:$BA$151,0)),0)+IFERROR(INDEX('Hoja de Trabajo para listado'!$BC$155:$CB$1048576,MATCH($A23,'Hoja de Trabajo para listado'!$BC$155:$BC$1048576,0),MATCH((CUADRO!F$5&amp;$E23),'Hoja de Trabajo para listado'!$BC$151:$CB$151,0)),0)+IFERROR(INDEX('Hoja de Trabajo para listado'!$DE$153:$DG$274,MATCH($A23,'Hoja de Trabajo para listado'!$DE$153:$DE$1048576,0),MATCH((CUADRO!F$5&amp;$E23),'Hoja de Trabajo para listado'!$DE$151:$DG$151,0)),0)+IFERROR(INDEX('Hoja de Trabajo para listado'!$CD$155:$DC$1048576,MATCH($A23,'Hoja de Trabajo para listado'!$CD$155:$CD$1048576,0),MATCH((CUADRO!F$5&amp;$E23),'Hoja de Trabajo para listado'!$CD$151:$DC$151,0)),0)</f>
        <v>5314.33</v>
      </c>
      <c r="G23" s="245">
        <f ca="1">+IFERROR(INDEX('Hoja de Trabajo para listado'!$A$155:$Z$1048576,MATCH($A23,'Hoja de Trabajo para listado'!$A$155:$A$1048576,0),MATCH((CUADRO!G$5&amp;$E23),'Hoja de Trabajo para listado'!$A$151:$Z$151,0)),0)+IFERROR(INDEX('Hoja de Trabajo para listado'!$AB$155:$BA$1048576,MATCH($A23,'Hoja de Trabajo para listado'!$AB$155:$AB$1048576,0),MATCH((CUADRO!G$5&amp;$E23),'Hoja de Trabajo para listado'!$AB$151:$BA$151,0)),0)+IFERROR(INDEX('Hoja de Trabajo para listado'!$BC$155:$CB$1048576,MATCH($A23,'Hoja de Trabajo para listado'!$BC$155:$BC$1048576,0),MATCH((CUADRO!G$5&amp;$E23),'Hoja de Trabajo para listado'!$BC$151:$CB$151,0)),0)+IFERROR(INDEX('Hoja de Trabajo para listado'!$DE$153:$DG$274,MATCH($A23,'Hoja de Trabajo para listado'!$DE$153:$DE$1048576,0),MATCH((CUADRO!G$5&amp;$E23),'Hoja de Trabajo para listado'!$DE$151:$DG$151,0)),0)+IFERROR(INDEX('Hoja de Trabajo para listado'!$CD$155:$DC$1048576,MATCH($A23,'Hoja de Trabajo para listado'!$CD$155:$CD$1048576,0),MATCH((CUADRO!G$5&amp;$E23),'Hoja de Trabajo para listado'!$CD$151:$DC$151,0)),0)</f>
        <v>1640</v>
      </c>
      <c r="H23" s="245">
        <f ca="1">+IFERROR(INDEX('Hoja de Trabajo para listado'!$A$155:$Z$1048576,MATCH($A23,'Hoja de Trabajo para listado'!$A$155:$A$1048576,0),MATCH((CUADRO!H$5&amp;$E23),'Hoja de Trabajo para listado'!$A$151:$Z$151,0)),0)+IFERROR(INDEX('Hoja de Trabajo para listado'!$AB$155:$BA$1048576,MATCH($A23,'Hoja de Trabajo para listado'!$AB$155:$AB$1048576,0),MATCH((CUADRO!H$5&amp;$E23),'Hoja de Trabajo para listado'!$AB$151:$BA$151,0)),0)+IFERROR(INDEX('Hoja de Trabajo para listado'!$BC$155:$CB$1048576,MATCH($A23,'Hoja de Trabajo para listado'!$BC$155:$BC$1048576,0),MATCH((CUADRO!H$5&amp;$E23),'Hoja de Trabajo para listado'!$BC$151:$CB$151,0)),0)+IFERROR(INDEX('Hoja de Trabajo para listado'!$DE$153:$DG$274,MATCH($A23,'Hoja de Trabajo para listado'!$DE$153:$DE$1048576,0),MATCH((CUADRO!H$5&amp;$E23),'Hoja de Trabajo para listado'!$DE$151:$DG$151,0)),0)+IFERROR(INDEX('Hoja de Trabajo para listado'!$CD$155:$DC$1048576,MATCH($A23,'Hoja de Trabajo para listado'!$CD$155:$CD$1048576,0),MATCH((CUADRO!H$5&amp;$E23),'Hoja de Trabajo para listado'!$CD$151:$DC$151,0)),0)</f>
        <v>17953.349999999999</v>
      </c>
      <c r="I23" s="245">
        <f ca="1">+IFERROR(INDEX('Hoja de Trabajo para listado'!$A$155:$Z$1048576,MATCH($A23,'Hoja de Trabajo para listado'!$A$155:$A$1048576,0),MATCH((CUADRO!I$5&amp;$E23),'Hoja de Trabajo para listado'!$A$151:$Z$151,0)),0)+IFERROR(INDEX('Hoja de Trabajo para listado'!$AB$155:$BA$1048576,MATCH($A23,'Hoja de Trabajo para listado'!$AB$155:$AB$1048576,0),MATCH((CUADRO!I$5&amp;$E23),'Hoja de Trabajo para listado'!$AB$151:$BA$151,0)),0)+IFERROR(INDEX('Hoja de Trabajo para listado'!$BC$155:$CB$1048576,MATCH($A23,'Hoja de Trabajo para listado'!$BC$155:$BC$1048576,0),MATCH((CUADRO!I$5&amp;$E23),'Hoja de Trabajo para listado'!$BC$151:$CB$151,0)),0)+IFERROR(INDEX('Hoja de Trabajo para listado'!$DE$153:$DG$274,MATCH($A23,'Hoja de Trabajo para listado'!$DE$153:$DE$1048576,0),MATCH((CUADRO!I$5&amp;$E23),'Hoja de Trabajo para listado'!$DE$151:$DG$151,0)),0)+IFERROR(INDEX('Hoja de Trabajo para listado'!$CD$155:$DC$1048576,MATCH($A23,'Hoja de Trabajo para listado'!$CD$155:$CD$1048576,0),MATCH((CUADRO!I$5&amp;$E23),'Hoja de Trabajo para listado'!$CD$151:$DC$151,0)),0)</f>
        <v>20537.800000000003</v>
      </c>
      <c r="J23" s="245">
        <f ca="1">+IFERROR(INDEX('Hoja de Trabajo para listado'!$A$155:$Z$1048576,MATCH($A23,'Hoja de Trabajo para listado'!$A$155:$A$1048576,0),MATCH((CUADRO!J$5&amp;$E23),'Hoja de Trabajo para listado'!$A$151:$Z$151,0)),0)+IFERROR(INDEX('Hoja de Trabajo para listado'!$AB$155:$BA$1048576,MATCH($A23,'Hoja de Trabajo para listado'!$AB$155:$AB$1048576,0),MATCH((CUADRO!J$5&amp;$E23),'Hoja de Trabajo para listado'!$AB$151:$BA$151,0)),0)+IFERROR(INDEX('Hoja de Trabajo para listado'!$BC$155:$CB$1048576,MATCH($A23,'Hoja de Trabajo para listado'!$BC$155:$BC$1048576,0),MATCH((CUADRO!J$5&amp;$E23),'Hoja de Trabajo para listado'!$BC$151:$CB$151,0)),0)+IFERROR(INDEX('Hoja de Trabajo para listado'!$DE$153:$DG$274,MATCH($A23,'Hoja de Trabajo para listado'!$DE$153:$DE$1048576,0),MATCH((CUADRO!J$5&amp;$E23),'Hoja de Trabajo para listado'!$DE$151:$DG$151,0)),0)+IFERROR(INDEX('Hoja de Trabajo para listado'!$CD$155:$DC$1048576,MATCH($A23,'Hoja de Trabajo para listado'!$CD$155:$CD$1048576,0),MATCH((CUADRO!J$5&amp;$E23),'Hoja de Trabajo para listado'!$CD$151:$DC$151,0)),0)</f>
        <v>0</v>
      </c>
      <c r="K23" s="245">
        <f ca="1">+IFERROR(INDEX('Hoja de Trabajo para listado'!$A$155:$Z$1048576,MATCH($A23,'Hoja de Trabajo para listado'!$A$155:$A$1048576,0),MATCH((CUADRO!K$5&amp;$E23),'Hoja de Trabajo para listado'!$A$151:$Z$151,0)),0)+IFERROR(INDEX('Hoja de Trabajo para listado'!$AB$155:$BA$1048576,MATCH($A23,'Hoja de Trabajo para listado'!$AB$155:$AB$1048576,0),MATCH((CUADRO!K$5&amp;$E23),'Hoja de Trabajo para listado'!$AB$151:$BA$151,0)),0)+IFERROR(INDEX('Hoja de Trabajo para listado'!$BC$155:$CB$1048576,MATCH($A23,'Hoja de Trabajo para listado'!$BC$155:$BC$1048576,0),MATCH((CUADRO!K$5&amp;$E23),'Hoja de Trabajo para listado'!$BC$151:$CB$151,0)),0)+IFERROR(INDEX('Hoja de Trabajo para listado'!$DE$153:$DG$274,MATCH($A23,'Hoja de Trabajo para listado'!$DE$153:$DE$1048576,0),MATCH((CUADRO!K$5&amp;$E23),'Hoja de Trabajo para listado'!$DE$151:$DG$151,0)),0)+IFERROR(INDEX('Hoja de Trabajo para listado'!$CD$155:$DC$1048576,MATCH($A23,'Hoja de Trabajo para listado'!$CD$155:$CD$1048576,0),MATCH((CUADRO!K$5&amp;$E23),'Hoja de Trabajo para listado'!$CD$151:$DC$151,0)),0)</f>
        <v>0</v>
      </c>
      <c r="L23" s="245">
        <f ca="1">+IFERROR(INDEX('Hoja de Trabajo para listado'!$A$155:$Z$1048576,MATCH($A23,'Hoja de Trabajo para listado'!$A$155:$A$1048576,0),MATCH((CUADRO!L$5&amp;$E23),'Hoja de Trabajo para listado'!$A$151:$Z$151,0)),0)+IFERROR(INDEX('Hoja de Trabajo para listado'!$AB$155:$BA$1048576,MATCH($A23,'Hoja de Trabajo para listado'!$AB$155:$AB$1048576,0),MATCH((CUADRO!L$5&amp;$E23),'Hoja de Trabajo para listado'!$AB$151:$BA$151,0)),0)+IFERROR(INDEX('Hoja de Trabajo para listado'!$BC$155:$CB$1048576,MATCH($A23,'Hoja de Trabajo para listado'!$BC$155:$BC$1048576,0),MATCH((CUADRO!L$5&amp;$E23),'Hoja de Trabajo para listado'!$BC$151:$CB$151,0)),0)+IFERROR(INDEX('Hoja de Trabajo para listado'!$DE$153:$DG$274,MATCH($A23,'Hoja de Trabajo para listado'!$DE$153:$DE$1048576,0),MATCH((CUADRO!L$5&amp;$E23),'Hoja de Trabajo para listado'!$DE$151:$DG$151,0)),0)+IFERROR(INDEX('Hoja de Trabajo para listado'!$CD$155:$DC$1048576,MATCH($A23,'Hoja de Trabajo para listado'!$CD$155:$CD$1048576,0),MATCH((CUADRO!L$5&amp;$E23),'Hoja de Trabajo para listado'!$CD$151:$DC$151,0)),0)</f>
        <v>0</v>
      </c>
      <c r="M23" s="245">
        <f ca="1">+IFERROR(INDEX('Hoja de Trabajo para listado'!$A$155:$Z$1048576,MATCH($A23,'Hoja de Trabajo para listado'!$A$155:$A$1048576,0),MATCH((CUADRO!M$5&amp;$E23),'Hoja de Trabajo para listado'!$A$151:$Z$151,0)),0)+IFERROR(INDEX('Hoja de Trabajo para listado'!$AB$155:$BA$1048576,MATCH($A23,'Hoja de Trabajo para listado'!$AB$155:$AB$1048576,0),MATCH((CUADRO!M$5&amp;$E23),'Hoja de Trabajo para listado'!$AB$151:$BA$151,0)),0)+IFERROR(INDEX('Hoja de Trabajo para listado'!$BC$155:$CB$1048576,MATCH($A23,'Hoja de Trabajo para listado'!$BC$155:$BC$1048576,0),MATCH((CUADRO!M$5&amp;$E23),'Hoja de Trabajo para listado'!$BC$151:$CB$151,0)),0)+IFERROR(INDEX('Hoja de Trabajo para listado'!$DE$153:$DG$274,MATCH($A23,'Hoja de Trabajo para listado'!$DE$153:$DE$1048576,0),MATCH((CUADRO!M$5&amp;$E23),'Hoja de Trabajo para listado'!$DE$151:$DG$151,0)),0)+IFERROR(INDEX('Hoja de Trabajo para listado'!$CD$155:$DC$1048576,MATCH($A23,'Hoja de Trabajo para listado'!$CD$155:$CD$1048576,0),MATCH((CUADRO!M$5&amp;$E23),'Hoja de Trabajo para listado'!$CD$151:$DC$151,0)),0)</f>
        <v>0</v>
      </c>
      <c r="N23" s="245">
        <f ca="1">+IFERROR(INDEX('Hoja de Trabajo para listado'!$A$155:$Z$1048576,MATCH($A23,'Hoja de Trabajo para listado'!$A$155:$A$1048576,0),MATCH((CUADRO!N$5&amp;$E23),'Hoja de Trabajo para listado'!$A$151:$Z$151,0)),0)+IFERROR(INDEX('Hoja de Trabajo para listado'!$AB$155:$BA$1048576,MATCH($A23,'Hoja de Trabajo para listado'!$AB$155:$AB$1048576,0),MATCH((CUADRO!N$5&amp;$E23),'Hoja de Trabajo para listado'!$AB$151:$BA$151,0)),0)+IFERROR(INDEX('Hoja de Trabajo para listado'!$BC$155:$CB$1048576,MATCH($A23,'Hoja de Trabajo para listado'!$BC$155:$BC$1048576,0),MATCH((CUADRO!N$5&amp;$E23),'Hoja de Trabajo para listado'!$BC$151:$CB$151,0)),0)+IFERROR(INDEX('Hoja de Trabajo para listado'!$DE$153:$DG$274,MATCH($A23,'Hoja de Trabajo para listado'!$DE$153:$DE$1048576,0),MATCH((CUADRO!N$5&amp;$E23),'Hoja de Trabajo para listado'!$DE$151:$DG$151,0)),0)+IFERROR(INDEX('Hoja de Trabajo para listado'!$CD$155:$DC$1048576,MATCH($A23,'Hoja de Trabajo para listado'!$CD$155:$CD$1048576,0),MATCH((CUADRO!N$5&amp;$E23),'Hoja de Trabajo para listado'!$CD$151:$DC$151,0)),0)</f>
        <v>0</v>
      </c>
      <c r="O23" s="245">
        <f ca="1">+IFERROR(INDEX('Hoja de Trabajo para listado'!$A$155:$Z$1048576,MATCH($A23,'Hoja de Trabajo para listado'!$A$155:$A$1048576,0),MATCH((CUADRO!O$5&amp;$E23),'Hoja de Trabajo para listado'!$A$151:$Z$151,0)),0)+IFERROR(INDEX('Hoja de Trabajo para listado'!$AB$155:$BA$1048576,MATCH($A23,'Hoja de Trabajo para listado'!$AB$155:$AB$1048576,0),MATCH((CUADRO!O$5&amp;$E23),'Hoja de Trabajo para listado'!$AB$151:$BA$151,0)),0)+IFERROR(INDEX('Hoja de Trabajo para listado'!$BC$155:$CB$1048576,MATCH($A23,'Hoja de Trabajo para listado'!$BC$155:$BC$1048576,0),MATCH((CUADRO!O$5&amp;$E23),'Hoja de Trabajo para listado'!$BC$151:$CB$151,0)),0)+IFERROR(INDEX('Hoja de Trabajo para listado'!$DE$153:$DG$274,MATCH($A23,'Hoja de Trabajo para listado'!$DE$153:$DE$1048576,0),MATCH((CUADRO!O$5&amp;$E23),'Hoja de Trabajo para listado'!$DE$151:$DG$151,0)),0)+IFERROR(INDEX('Hoja de Trabajo para listado'!$CD$155:$DC$1048576,MATCH($A23,'Hoja de Trabajo para listado'!$CD$155:$CD$1048576,0),MATCH((CUADRO!O$5&amp;$E23),'Hoja de Trabajo para listado'!$CD$151:$DC$151,0)),0)</f>
        <v>0</v>
      </c>
      <c r="P23" s="245">
        <f ca="1">+IFERROR(INDEX('Hoja de Trabajo para listado'!$A$155:$Z$1048576,MATCH($A23,'Hoja de Trabajo para listado'!$A$155:$A$1048576,0),MATCH((CUADRO!P$5&amp;$E23),'Hoja de Trabajo para listado'!$A$151:$Z$151,0)),0)+IFERROR(INDEX('Hoja de Trabajo para listado'!$AB$155:$BA$1048576,MATCH($A23,'Hoja de Trabajo para listado'!$AB$155:$AB$1048576,0),MATCH((CUADRO!P$5&amp;$E23),'Hoja de Trabajo para listado'!$AB$151:$BA$151,0)),0)+IFERROR(INDEX('Hoja de Trabajo para listado'!$BC$155:$CB$1048576,MATCH($A23,'Hoja de Trabajo para listado'!$BC$155:$BC$1048576,0),MATCH((CUADRO!P$5&amp;$E23),'Hoja de Trabajo para listado'!$BC$151:$CB$151,0)),0)+IFERROR(INDEX('Hoja de Trabajo para listado'!$DE$153:$DG$274,MATCH($A23,'Hoja de Trabajo para listado'!$DE$153:$DE$1048576,0),MATCH((CUADRO!P$5&amp;$E23),'Hoja de Trabajo para listado'!$DE$151:$DG$151,0)),0)+IFERROR(INDEX('Hoja de Trabajo para listado'!$CD$155:$DC$1048576,MATCH($A23,'Hoja de Trabajo para listado'!$CD$155:$CD$1048576,0),MATCH((CUADRO!P$5&amp;$E23),'Hoja de Trabajo para listado'!$CD$151:$DC$151,0)),0)</f>
        <v>0</v>
      </c>
      <c r="Q23" s="245">
        <f ca="1">+IFERROR(INDEX('Hoja de Trabajo para listado'!$A$155:$Z$1048576,MATCH($A23,'Hoja de Trabajo para listado'!$A$155:$A$1048576,0),MATCH((CUADRO!Q$5&amp;$E23),'Hoja de Trabajo para listado'!$A$151:$Z$151,0)),0)+IFERROR(INDEX('Hoja de Trabajo para listado'!$AB$155:$BA$1048576,MATCH($A23,'Hoja de Trabajo para listado'!$AB$155:$AB$1048576,0),MATCH((CUADRO!Q$5&amp;$E23),'Hoja de Trabajo para listado'!$AB$151:$BA$151,0)),0)+IFERROR(INDEX('Hoja de Trabajo para listado'!$BC$155:$CB$1048576,MATCH($A23,'Hoja de Trabajo para listado'!$BC$155:$BC$1048576,0),MATCH((CUADRO!Q$5&amp;$E23),'Hoja de Trabajo para listado'!$BC$151:$CB$151,0)),0)+IFERROR(INDEX('Hoja de Trabajo para listado'!$DE$153:$DG$274,MATCH($A23,'Hoja de Trabajo para listado'!$DE$153:$DE$1048576,0),MATCH((CUADRO!Q$5&amp;$E23),'Hoja de Trabajo para listado'!$DE$151:$DG$151,0)),0)+IFERROR(INDEX('Hoja de Trabajo para listado'!$CD$155:$DC$1048576,MATCH($A23,'Hoja de Trabajo para listado'!$CD$155:$CD$1048576,0),MATCH((CUADRO!Q$5&amp;$E23),'Hoja de Trabajo para listado'!$CD$151:$DC$151,0)),0)</f>
        <v>0</v>
      </c>
      <c r="R23" s="245">
        <f t="shared" ca="1" si="0"/>
        <v>45445.48</v>
      </c>
      <c r="S23" s="245">
        <f ca="1">+R22+R23</f>
        <v>45445.48</v>
      </c>
      <c r="T23" s="245">
        <f ca="1">+S23</f>
        <v>45445.48</v>
      </c>
      <c r="U23" s="244">
        <f t="shared" si="1"/>
        <v>2</v>
      </c>
      <c r="V23" s="333" t="str">
        <f>+VLOOKUP(A23,bd_lista!$A$3:$E$590,5,FALSE)</f>
        <v>Órgano Ejecutivo</v>
      </c>
      <c r="W23" s="392"/>
      <c r="X23" s="242">
        <f t="shared" si="3"/>
        <v>35</v>
      </c>
      <c r="Y23" s="242" t="str">
        <f>+VLOOKUP(X23,bd_lista!$A$3:$C$590,3,FALSE)</f>
        <v>Ministerio de Economía y Finanzas Públicas</v>
      </c>
      <c r="Z23" s="246"/>
      <c r="AA23" s="246"/>
    </row>
    <row r="24" spans="1:27" ht="15" customHeight="1">
      <c r="A24" s="251">
        <v>41</v>
      </c>
      <c r="B24" s="387">
        <f>+A24</f>
        <v>41</v>
      </c>
      <c r="C24" s="247" t="str">
        <f>+VLOOKUP(A24,bd_lista!$A$3:$C$590,3,FALSE)</f>
        <v>Ministerio de Desarrollo Productivo y Economía Plural</v>
      </c>
      <c r="D24" s="389" t="str">
        <f>+C24</f>
        <v>Ministerio de Desarrollo Productivo y Economía Plural</v>
      </c>
      <c r="E24" s="247" t="s">
        <v>1304</v>
      </c>
      <c r="F24" s="243">
        <f ca="1">+IFERROR(INDEX('Hoja de Trabajo para listado'!$A$155:$Z$1048576,MATCH($A24,'Hoja de Trabajo para listado'!$A$155:$A$1048576,0),MATCH((CUADRO!F$5&amp;$E24),'Hoja de Trabajo para listado'!$A$151:$Z$151,0)),0)+IFERROR(INDEX('Hoja de Trabajo para listado'!$AB$155:$BA$1048576,MATCH($A24,'Hoja de Trabajo para listado'!$AB$155:$AB$1048576,0),MATCH((CUADRO!F$5&amp;$E24),'Hoja de Trabajo para listado'!$AB$151:$BA$151,0)),0)+IFERROR(INDEX('Hoja de Trabajo para listado'!$BC$155:$CB$1048576,MATCH($A24,'Hoja de Trabajo para listado'!$BC$155:$BC$1048576,0),MATCH((CUADRO!F$5&amp;$E24),'Hoja de Trabajo para listado'!$BC$151:$CB$151,0)),0)+IFERROR(INDEX('Hoja de Trabajo para listado'!$DE$153:$DG$274,MATCH($A24,'Hoja de Trabajo para listado'!$DE$153:$DE$1048576,0),MATCH((CUADRO!F$5&amp;$E24),'Hoja de Trabajo para listado'!$DE$151:$DG$151,0)),0)+IFERROR(INDEX('Hoja de Trabajo para listado'!$CD$155:$DC$1048576,MATCH($A24,'Hoja de Trabajo para listado'!$CD$155:$CD$1048576,0),MATCH((CUADRO!F$5&amp;$E24),'Hoja de Trabajo para listado'!$CD$151:$DC$151,0)),0)</f>
        <v>0</v>
      </c>
      <c r="G24" s="243">
        <f ca="1">+IFERROR(INDEX('Hoja de Trabajo para listado'!$A$155:$Z$1048576,MATCH($A24,'Hoja de Trabajo para listado'!$A$155:$A$1048576,0),MATCH((CUADRO!G$5&amp;$E24),'Hoja de Trabajo para listado'!$A$151:$Z$151,0)),0)+IFERROR(INDEX('Hoja de Trabajo para listado'!$AB$155:$BA$1048576,MATCH($A24,'Hoja de Trabajo para listado'!$AB$155:$AB$1048576,0),MATCH((CUADRO!G$5&amp;$E24),'Hoja de Trabajo para listado'!$AB$151:$BA$151,0)),0)+IFERROR(INDEX('Hoja de Trabajo para listado'!$BC$155:$CB$1048576,MATCH($A24,'Hoja de Trabajo para listado'!$BC$155:$BC$1048576,0),MATCH((CUADRO!G$5&amp;$E24),'Hoja de Trabajo para listado'!$BC$151:$CB$151,0)),0)+IFERROR(INDEX('Hoja de Trabajo para listado'!$DE$153:$DG$274,MATCH($A24,'Hoja de Trabajo para listado'!$DE$153:$DE$1048576,0),MATCH((CUADRO!G$5&amp;$E24),'Hoja de Trabajo para listado'!$DE$151:$DG$151,0)),0)+IFERROR(INDEX('Hoja de Trabajo para listado'!$CD$155:$DC$1048576,MATCH($A24,'Hoja de Trabajo para listado'!$CD$155:$CD$1048576,0),MATCH((CUADRO!G$5&amp;$E24),'Hoja de Trabajo para listado'!$CD$151:$DC$151,0)),0)</f>
        <v>0</v>
      </c>
      <c r="H24" s="243">
        <f ca="1">+IFERROR(INDEX('Hoja de Trabajo para listado'!$A$155:$Z$1048576,MATCH($A24,'Hoja de Trabajo para listado'!$A$155:$A$1048576,0),MATCH((CUADRO!H$5&amp;$E24),'Hoja de Trabajo para listado'!$A$151:$Z$151,0)),0)+IFERROR(INDEX('Hoja de Trabajo para listado'!$AB$155:$BA$1048576,MATCH($A24,'Hoja de Trabajo para listado'!$AB$155:$AB$1048576,0),MATCH((CUADRO!H$5&amp;$E24),'Hoja de Trabajo para listado'!$AB$151:$BA$151,0)),0)+IFERROR(INDEX('Hoja de Trabajo para listado'!$BC$155:$CB$1048576,MATCH($A24,'Hoja de Trabajo para listado'!$BC$155:$BC$1048576,0),MATCH((CUADRO!H$5&amp;$E24),'Hoja de Trabajo para listado'!$BC$151:$CB$151,0)),0)+IFERROR(INDEX('Hoja de Trabajo para listado'!$DE$153:$DG$274,MATCH($A24,'Hoja de Trabajo para listado'!$DE$153:$DE$1048576,0),MATCH((CUADRO!H$5&amp;$E24),'Hoja de Trabajo para listado'!$DE$151:$DG$151,0)),0)+IFERROR(INDEX('Hoja de Trabajo para listado'!$CD$155:$DC$1048576,MATCH($A24,'Hoja de Trabajo para listado'!$CD$155:$CD$1048576,0),MATCH((CUADRO!H$5&amp;$E24),'Hoja de Trabajo para listado'!$CD$151:$DC$151,0)),0)</f>
        <v>0</v>
      </c>
      <c r="I24" s="243">
        <f ca="1">+IFERROR(INDEX('Hoja de Trabajo para listado'!$A$155:$Z$1048576,MATCH($A24,'Hoja de Trabajo para listado'!$A$155:$A$1048576,0),MATCH((CUADRO!I$5&amp;$E24),'Hoja de Trabajo para listado'!$A$151:$Z$151,0)),0)+IFERROR(INDEX('Hoja de Trabajo para listado'!$AB$155:$BA$1048576,MATCH($A24,'Hoja de Trabajo para listado'!$AB$155:$AB$1048576,0),MATCH((CUADRO!I$5&amp;$E24),'Hoja de Trabajo para listado'!$AB$151:$BA$151,0)),0)+IFERROR(INDEX('Hoja de Trabajo para listado'!$BC$155:$CB$1048576,MATCH($A24,'Hoja de Trabajo para listado'!$BC$155:$BC$1048576,0),MATCH((CUADRO!I$5&amp;$E24),'Hoja de Trabajo para listado'!$BC$151:$CB$151,0)),0)+IFERROR(INDEX('Hoja de Trabajo para listado'!$DE$153:$DG$274,MATCH($A24,'Hoja de Trabajo para listado'!$DE$153:$DE$1048576,0),MATCH((CUADRO!I$5&amp;$E24),'Hoja de Trabajo para listado'!$DE$151:$DG$151,0)),0)+IFERROR(INDEX('Hoja de Trabajo para listado'!$CD$155:$DC$1048576,MATCH($A24,'Hoja de Trabajo para listado'!$CD$155:$CD$1048576,0),MATCH((CUADRO!I$5&amp;$E24),'Hoja de Trabajo para listado'!$CD$151:$DC$151,0)),0)</f>
        <v>1109.1500000000001</v>
      </c>
      <c r="J24" s="243">
        <f ca="1">+IFERROR(INDEX('Hoja de Trabajo para listado'!$A$155:$Z$1048576,MATCH($A24,'Hoja de Trabajo para listado'!$A$155:$A$1048576,0),MATCH((CUADRO!J$5&amp;$E24),'Hoja de Trabajo para listado'!$A$151:$Z$151,0)),0)+IFERROR(INDEX('Hoja de Trabajo para listado'!$AB$155:$BA$1048576,MATCH($A24,'Hoja de Trabajo para listado'!$AB$155:$AB$1048576,0),MATCH((CUADRO!J$5&amp;$E24),'Hoja de Trabajo para listado'!$AB$151:$BA$151,0)),0)+IFERROR(INDEX('Hoja de Trabajo para listado'!$BC$155:$CB$1048576,MATCH($A24,'Hoja de Trabajo para listado'!$BC$155:$BC$1048576,0),MATCH((CUADRO!J$5&amp;$E24),'Hoja de Trabajo para listado'!$BC$151:$CB$151,0)),0)+IFERROR(INDEX('Hoja de Trabajo para listado'!$DE$153:$DG$274,MATCH($A24,'Hoja de Trabajo para listado'!$DE$153:$DE$1048576,0),MATCH((CUADRO!J$5&amp;$E24),'Hoja de Trabajo para listado'!$DE$151:$DG$151,0)),0)+IFERROR(INDEX('Hoja de Trabajo para listado'!$CD$155:$DC$1048576,MATCH($A24,'Hoja de Trabajo para listado'!$CD$155:$CD$1048576,0),MATCH((CUADRO!J$5&amp;$E24),'Hoja de Trabajo para listado'!$CD$151:$DC$151,0)),0)</f>
        <v>0</v>
      </c>
      <c r="K24" s="243">
        <f ca="1">+IFERROR(INDEX('Hoja de Trabajo para listado'!$A$155:$Z$1048576,MATCH($A24,'Hoja de Trabajo para listado'!$A$155:$A$1048576,0),MATCH((CUADRO!K$5&amp;$E24),'Hoja de Trabajo para listado'!$A$151:$Z$151,0)),0)+IFERROR(INDEX('Hoja de Trabajo para listado'!$AB$155:$BA$1048576,MATCH($A24,'Hoja de Trabajo para listado'!$AB$155:$AB$1048576,0),MATCH((CUADRO!K$5&amp;$E24),'Hoja de Trabajo para listado'!$AB$151:$BA$151,0)),0)+IFERROR(INDEX('Hoja de Trabajo para listado'!$BC$155:$CB$1048576,MATCH($A24,'Hoja de Trabajo para listado'!$BC$155:$BC$1048576,0),MATCH((CUADRO!K$5&amp;$E24),'Hoja de Trabajo para listado'!$BC$151:$CB$151,0)),0)+IFERROR(INDEX('Hoja de Trabajo para listado'!$DE$153:$DG$274,MATCH($A24,'Hoja de Trabajo para listado'!$DE$153:$DE$1048576,0),MATCH((CUADRO!K$5&amp;$E24),'Hoja de Trabajo para listado'!$DE$151:$DG$151,0)),0)+IFERROR(INDEX('Hoja de Trabajo para listado'!$CD$155:$DC$1048576,MATCH($A24,'Hoja de Trabajo para listado'!$CD$155:$CD$1048576,0),MATCH((CUADRO!K$5&amp;$E24),'Hoja de Trabajo para listado'!$CD$151:$DC$151,0)),0)</f>
        <v>0</v>
      </c>
      <c r="L24" s="243">
        <f ca="1">+IFERROR(INDEX('Hoja de Trabajo para listado'!$A$155:$Z$1048576,MATCH($A24,'Hoja de Trabajo para listado'!$A$155:$A$1048576,0),MATCH((CUADRO!L$5&amp;$E24),'Hoja de Trabajo para listado'!$A$151:$Z$151,0)),0)+IFERROR(INDEX('Hoja de Trabajo para listado'!$AB$155:$BA$1048576,MATCH($A24,'Hoja de Trabajo para listado'!$AB$155:$AB$1048576,0),MATCH((CUADRO!L$5&amp;$E24),'Hoja de Trabajo para listado'!$AB$151:$BA$151,0)),0)+IFERROR(INDEX('Hoja de Trabajo para listado'!$BC$155:$CB$1048576,MATCH($A24,'Hoja de Trabajo para listado'!$BC$155:$BC$1048576,0),MATCH((CUADRO!L$5&amp;$E24),'Hoja de Trabajo para listado'!$BC$151:$CB$151,0)),0)+IFERROR(INDEX('Hoja de Trabajo para listado'!$DE$153:$DG$274,MATCH($A24,'Hoja de Trabajo para listado'!$DE$153:$DE$1048576,0),MATCH((CUADRO!L$5&amp;$E24),'Hoja de Trabajo para listado'!$DE$151:$DG$151,0)),0)+IFERROR(INDEX('Hoja de Trabajo para listado'!$CD$155:$DC$1048576,MATCH($A24,'Hoja de Trabajo para listado'!$CD$155:$CD$1048576,0),MATCH((CUADRO!L$5&amp;$E24),'Hoja de Trabajo para listado'!$CD$151:$DC$151,0)),0)</f>
        <v>0</v>
      </c>
      <c r="M24" s="243">
        <f ca="1">+IFERROR(INDEX('Hoja de Trabajo para listado'!$A$155:$Z$1048576,MATCH($A24,'Hoja de Trabajo para listado'!$A$155:$A$1048576,0),MATCH((CUADRO!M$5&amp;$E24),'Hoja de Trabajo para listado'!$A$151:$Z$151,0)),0)+IFERROR(INDEX('Hoja de Trabajo para listado'!$AB$155:$BA$1048576,MATCH($A24,'Hoja de Trabajo para listado'!$AB$155:$AB$1048576,0),MATCH((CUADRO!M$5&amp;$E24),'Hoja de Trabajo para listado'!$AB$151:$BA$151,0)),0)+IFERROR(INDEX('Hoja de Trabajo para listado'!$BC$155:$CB$1048576,MATCH($A24,'Hoja de Trabajo para listado'!$BC$155:$BC$1048576,0),MATCH((CUADRO!M$5&amp;$E24),'Hoja de Trabajo para listado'!$BC$151:$CB$151,0)),0)+IFERROR(INDEX('Hoja de Trabajo para listado'!$DE$153:$DG$274,MATCH($A24,'Hoja de Trabajo para listado'!$DE$153:$DE$1048576,0),MATCH((CUADRO!M$5&amp;$E24),'Hoja de Trabajo para listado'!$DE$151:$DG$151,0)),0)+IFERROR(INDEX('Hoja de Trabajo para listado'!$CD$155:$DC$1048576,MATCH($A24,'Hoja de Trabajo para listado'!$CD$155:$CD$1048576,0),MATCH((CUADRO!M$5&amp;$E24),'Hoja de Trabajo para listado'!$CD$151:$DC$151,0)),0)</f>
        <v>0</v>
      </c>
      <c r="N24" s="243">
        <f ca="1">+IFERROR(INDEX('Hoja de Trabajo para listado'!$A$155:$Z$1048576,MATCH($A24,'Hoja de Trabajo para listado'!$A$155:$A$1048576,0),MATCH((CUADRO!N$5&amp;$E24),'Hoja de Trabajo para listado'!$A$151:$Z$151,0)),0)+IFERROR(INDEX('Hoja de Trabajo para listado'!$AB$155:$BA$1048576,MATCH($A24,'Hoja de Trabajo para listado'!$AB$155:$AB$1048576,0),MATCH((CUADRO!N$5&amp;$E24),'Hoja de Trabajo para listado'!$AB$151:$BA$151,0)),0)+IFERROR(INDEX('Hoja de Trabajo para listado'!$BC$155:$CB$1048576,MATCH($A24,'Hoja de Trabajo para listado'!$BC$155:$BC$1048576,0),MATCH((CUADRO!N$5&amp;$E24),'Hoja de Trabajo para listado'!$BC$151:$CB$151,0)),0)+IFERROR(INDEX('Hoja de Trabajo para listado'!$DE$153:$DG$274,MATCH($A24,'Hoja de Trabajo para listado'!$DE$153:$DE$1048576,0),MATCH((CUADRO!N$5&amp;$E24),'Hoja de Trabajo para listado'!$DE$151:$DG$151,0)),0)+IFERROR(INDEX('Hoja de Trabajo para listado'!$CD$155:$DC$1048576,MATCH($A24,'Hoja de Trabajo para listado'!$CD$155:$CD$1048576,0),MATCH((CUADRO!N$5&amp;$E24),'Hoja de Trabajo para listado'!$CD$151:$DC$151,0)),0)</f>
        <v>0</v>
      </c>
      <c r="O24" s="243">
        <f ca="1">+IFERROR(INDEX('Hoja de Trabajo para listado'!$A$155:$Z$1048576,MATCH($A24,'Hoja de Trabajo para listado'!$A$155:$A$1048576,0),MATCH((CUADRO!O$5&amp;$E24),'Hoja de Trabajo para listado'!$A$151:$Z$151,0)),0)+IFERROR(INDEX('Hoja de Trabajo para listado'!$AB$155:$BA$1048576,MATCH($A24,'Hoja de Trabajo para listado'!$AB$155:$AB$1048576,0),MATCH((CUADRO!O$5&amp;$E24),'Hoja de Trabajo para listado'!$AB$151:$BA$151,0)),0)+IFERROR(INDEX('Hoja de Trabajo para listado'!$BC$155:$CB$1048576,MATCH($A24,'Hoja de Trabajo para listado'!$BC$155:$BC$1048576,0),MATCH((CUADRO!O$5&amp;$E24),'Hoja de Trabajo para listado'!$BC$151:$CB$151,0)),0)+IFERROR(INDEX('Hoja de Trabajo para listado'!$DE$153:$DG$274,MATCH($A24,'Hoja de Trabajo para listado'!$DE$153:$DE$1048576,0),MATCH((CUADRO!O$5&amp;$E24),'Hoja de Trabajo para listado'!$DE$151:$DG$151,0)),0)+IFERROR(INDEX('Hoja de Trabajo para listado'!$CD$155:$DC$1048576,MATCH($A24,'Hoja de Trabajo para listado'!$CD$155:$CD$1048576,0),MATCH((CUADRO!O$5&amp;$E24),'Hoja de Trabajo para listado'!$CD$151:$DC$151,0)),0)</f>
        <v>0</v>
      </c>
      <c r="P24" s="243">
        <f ca="1">+IFERROR(INDEX('Hoja de Trabajo para listado'!$A$155:$Z$1048576,MATCH($A24,'Hoja de Trabajo para listado'!$A$155:$A$1048576,0),MATCH((CUADRO!P$5&amp;$E24),'Hoja de Trabajo para listado'!$A$151:$Z$151,0)),0)+IFERROR(INDEX('Hoja de Trabajo para listado'!$AB$155:$BA$1048576,MATCH($A24,'Hoja de Trabajo para listado'!$AB$155:$AB$1048576,0),MATCH((CUADRO!P$5&amp;$E24),'Hoja de Trabajo para listado'!$AB$151:$BA$151,0)),0)+IFERROR(INDEX('Hoja de Trabajo para listado'!$BC$155:$CB$1048576,MATCH($A24,'Hoja de Trabajo para listado'!$BC$155:$BC$1048576,0),MATCH((CUADRO!P$5&amp;$E24),'Hoja de Trabajo para listado'!$BC$151:$CB$151,0)),0)+IFERROR(INDEX('Hoja de Trabajo para listado'!$DE$153:$DG$274,MATCH($A24,'Hoja de Trabajo para listado'!$DE$153:$DE$1048576,0),MATCH((CUADRO!P$5&amp;$E24),'Hoja de Trabajo para listado'!$DE$151:$DG$151,0)),0)+IFERROR(INDEX('Hoja de Trabajo para listado'!$CD$155:$DC$1048576,MATCH($A24,'Hoja de Trabajo para listado'!$CD$155:$CD$1048576,0),MATCH((CUADRO!P$5&amp;$E24),'Hoja de Trabajo para listado'!$CD$151:$DC$151,0)),0)</f>
        <v>0</v>
      </c>
      <c r="Q24" s="243">
        <f ca="1">+IFERROR(INDEX('Hoja de Trabajo para listado'!$A$155:$Z$1048576,MATCH($A24,'Hoja de Trabajo para listado'!$A$155:$A$1048576,0),MATCH((CUADRO!Q$5&amp;$E24),'Hoja de Trabajo para listado'!$A$151:$Z$151,0)),0)+IFERROR(INDEX('Hoja de Trabajo para listado'!$AB$155:$BA$1048576,MATCH($A24,'Hoja de Trabajo para listado'!$AB$155:$AB$1048576,0),MATCH((CUADRO!Q$5&amp;$E24),'Hoja de Trabajo para listado'!$AB$151:$BA$151,0)),0)+IFERROR(INDEX('Hoja de Trabajo para listado'!$BC$155:$CB$1048576,MATCH($A24,'Hoja de Trabajo para listado'!$BC$155:$BC$1048576,0),MATCH((CUADRO!Q$5&amp;$E24),'Hoja de Trabajo para listado'!$BC$151:$CB$151,0)),0)+IFERROR(INDEX('Hoja de Trabajo para listado'!$DE$153:$DG$274,MATCH($A24,'Hoja de Trabajo para listado'!$DE$153:$DE$1048576,0),MATCH((CUADRO!Q$5&amp;$E24),'Hoja de Trabajo para listado'!$DE$151:$DG$151,0)),0)+IFERROR(INDEX('Hoja de Trabajo para listado'!$CD$155:$DC$1048576,MATCH($A24,'Hoja de Trabajo para listado'!$CD$155:$CD$1048576,0),MATCH((CUADRO!Q$5&amp;$E24),'Hoja de Trabajo para listado'!$CD$151:$DC$151,0)),0)</f>
        <v>0</v>
      </c>
      <c r="R24" s="243">
        <f t="shared" ca="1" si="0"/>
        <v>1109.1500000000001</v>
      </c>
      <c r="S24" s="243"/>
      <c r="T24" s="243">
        <f ca="1">+T25</f>
        <v>780946.91</v>
      </c>
      <c r="U24" s="242">
        <f t="shared" si="1"/>
        <v>1</v>
      </c>
      <c r="V24" s="333" t="str">
        <f>+VLOOKUP(A24,bd_lista!$A$3:$E$590,5,FALSE)</f>
        <v>Órgano Ejecutivo</v>
      </c>
      <c r="W24" s="391" t="str">
        <f>+V24</f>
        <v>Órgano Ejecutivo</v>
      </c>
      <c r="X24" s="242">
        <f t="shared" si="3"/>
        <v>41</v>
      </c>
      <c r="Y24" s="242" t="str">
        <f>+VLOOKUP(X24,bd_lista!$A$3:$C$590,3,FALSE)</f>
        <v>Ministerio de Desarrollo Productivo y Economía Plural</v>
      </c>
      <c r="Z24" s="246">
        <f>+X24</f>
        <v>41</v>
      </c>
      <c r="AA24" s="246" t="str">
        <f>+Y24</f>
        <v>Ministerio de Desarrollo Productivo y Economía Plural</v>
      </c>
    </row>
    <row r="25" spans="1:27" ht="15" customHeight="1">
      <c r="A25" s="32">
        <v>41</v>
      </c>
      <c r="B25" s="388"/>
      <c r="C25" s="333" t="str">
        <f>+VLOOKUP(A25,bd_lista!$A$3:$C$590,3,FALSE)</f>
        <v>Ministerio de Desarrollo Productivo y Economía Plural</v>
      </c>
      <c r="D25" s="390"/>
      <c r="E25" s="333" t="s">
        <v>1305</v>
      </c>
      <c r="F25" s="245">
        <f ca="1">+IFERROR(INDEX('Hoja de Trabajo para listado'!$A$155:$Z$1048576,MATCH($A25,'Hoja de Trabajo para listado'!$A$155:$A$1048576,0),MATCH((CUADRO!F$5&amp;$E25),'Hoja de Trabajo para listado'!$A$151:$Z$151,0)),0)+IFERROR(INDEX('Hoja de Trabajo para listado'!$AB$155:$BA$1048576,MATCH($A25,'Hoja de Trabajo para listado'!$AB$155:$AB$1048576,0),MATCH((CUADRO!F$5&amp;$E25),'Hoja de Trabajo para listado'!$AB$151:$BA$151,0)),0)+IFERROR(INDEX('Hoja de Trabajo para listado'!$BC$155:$CB$1048576,MATCH($A25,'Hoja de Trabajo para listado'!$BC$155:$BC$1048576,0),MATCH((CUADRO!F$5&amp;$E25),'Hoja de Trabajo para listado'!$BC$151:$CB$151,0)),0)+IFERROR(INDEX('Hoja de Trabajo para listado'!$DE$153:$DG$274,MATCH($A25,'Hoja de Trabajo para listado'!$DE$153:$DE$1048576,0),MATCH((CUADRO!F$5&amp;$E25),'Hoja de Trabajo para listado'!$DE$151:$DG$151,0)),0)+IFERROR(INDEX('Hoja de Trabajo para listado'!$CD$155:$DC$1048576,MATCH($A25,'Hoja de Trabajo para listado'!$CD$155:$CD$1048576,0),MATCH((CUADRO!F$5&amp;$E25),'Hoja de Trabajo para listado'!$CD$151:$DC$151,0)),0)</f>
        <v>0</v>
      </c>
      <c r="G25" s="245">
        <f ca="1">+IFERROR(INDEX('Hoja de Trabajo para listado'!$A$155:$Z$1048576,MATCH($A25,'Hoja de Trabajo para listado'!$A$155:$A$1048576,0),MATCH((CUADRO!G$5&amp;$E25),'Hoja de Trabajo para listado'!$A$151:$Z$151,0)),0)+IFERROR(INDEX('Hoja de Trabajo para listado'!$AB$155:$BA$1048576,MATCH($A25,'Hoja de Trabajo para listado'!$AB$155:$AB$1048576,0),MATCH((CUADRO!G$5&amp;$E25),'Hoja de Trabajo para listado'!$AB$151:$BA$151,0)),0)+IFERROR(INDEX('Hoja de Trabajo para listado'!$BC$155:$CB$1048576,MATCH($A25,'Hoja de Trabajo para listado'!$BC$155:$BC$1048576,0),MATCH((CUADRO!G$5&amp;$E25),'Hoja de Trabajo para listado'!$BC$151:$CB$151,0)),0)+IFERROR(INDEX('Hoja de Trabajo para listado'!$DE$153:$DG$274,MATCH($A25,'Hoja de Trabajo para listado'!$DE$153:$DE$1048576,0),MATCH((CUADRO!G$5&amp;$E25),'Hoja de Trabajo para listado'!$DE$151:$DG$151,0)),0)+IFERROR(INDEX('Hoja de Trabajo para listado'!$CD$155:$DC$1048576,MATCH($A25,'Hoja de Trabajo para listado'!$CD$155:$CD$1048576,0),MATCH((CUADRO!G$5&amp;$E25),'Hoja de Trabajo para listado'!$CD$151:$DC$151,0)),0)</f>
        <v>0</v>
      </c>
      <c r="H25" s="245">
        <f ca="1">+IFERROR(INDEX('Hoja de Trabajo para listado'!$A$155:$Z$1048576,MATCH($A25,'Hoja de Trabajo para listado'!$A$155:$A$1048576,0),MATCH((CUADRO!H$5&amp;$E25),'Hoja de Trabajo para listado'!$A$151:$Z$151,0)),0)+IFERROR(INDEX('Hoja de Trabajo para listado'!$AB$155:$BA$1048576,MATCH($A25,'Hoja de Trabajo para listado'!$AB$155:$AB$1048576,0),MATCH((CUADRO!H$5&amp;$E25),'Hoja de Trabajo para listado'!$AB$151:$BA$151,0)),0)+IFERROR(INDEX('Hoja de Trabajo para listado'!$BC$155:$CB$1048576,MATCH($A25,'Hoja de Trabajo para listado'!$BC$155:$BC$1048576,0),MATCH((CUADRO!H$5&amp;$E25),'Hoja de Trabajo para listado'!$BC$151:$CB$151,0)),0)+IFERROR(INDEX('Hoja de Trabajo para listado'!$DE$153:$DG$274,MATCH($A25,'Hoja de Trabajo para listado'!$DE$153:$DE$1048576,0),MATCH((CUADRO!H$5&amp;$E25),'Hoja de Trabajo para listado'!$DE$151:$DG$151,0)),0)+IFERROR(INDEX('Hoja de Trabajo para listado'!$CD$155:$DC$1048576,MATCH($A25,'Hoja de Trabajo para listado'!$CD$155:$CD$1048576,0),MATCH((CUADRO!H$5&amp;$E25),'Hoja de Trabajo para listado'!$CD$151:$DC$151,0)),0)</f>
        <v>0</v>
      </c>
      <c r="I25" s="245">
        <f ca="1">+IFERROR(INDEX('Hoja de Trabajo para listado'!$A$155:$Z$1048576,MATCH($A25,'Hoja de Trabajo para listado'!$A$155:$A$1048576,0),MATCH((CUADRO!I$5&amp;$E25),'Hoja de Trabajo para listado'!$A$151:$Z$151,0)),0)+IFERROR(INDEX('Hoja de Trabajo para listado'!$AB$155:$BA$1048576,MATCH($A25,'Hoja de Trabajo para listado'!$AB$155:$AB$1048576,0),MATCH((CUADRO!I$5&amp;$E25),'Hoja de Trabajo para listado'!$AB$151:$BA$151,0)),0)+IFERROR(INDEX('Hoja de Trabajo para listado'!$BC$155:$CB$1048576,MATCH($A25,'Hoja de Trabajo para listado'!$BC$155:$BC$1048576,0),MATCH((CUADRO!I$5&amp;$E25),'Hoja de Trabajo para listado'!$BC$151:$CB$151,0)),0)+IFERROR(INDEX('Hoja de Trabajo para listado'!$DE$153:$DG$274,MATCH($A25,'Hoja de Trabajo para listado'!$DE$153:$DE$1048576,0),MATCH((CUADRO!I$5&amp;$E25),'Hoja de Trabajo para listado'!$DE$151:$DG$151,0)),0)+IFERROR(INDEX('Hoja de Trabajo para listado'!$CD$155:$DC$1048576,MATCH($A25,'Hoja de Trabajo para listado'!$CD$155:$CD$1048576,0),MATCH((CUADRO!I$5&amp;$E25),'Hoja de Trabajo para listado'!$CD$151:$DC$151,0)),0)</f>
        <v>779837.76</v>
      </c>
      <c r="J25" s="245">
        <f ca="1">+IFERROR(INDEX('Hoja de Trabajo para listado'!$A$155:$Z$1048576,MATCH($A25,'Hoja de Trabajo para listado'!$A$155:$A$1048576,0),MATCH((CUADRO!J$5&amp;$E25),'Hoja de Trabajo para listado'!$A$151:$Z$151,0)),0)+IFERROR(INDEX('Hoja de Trabajo para listado'!$AB$155:$BA$1048576,MATCH($A25,'Hoja de Trabajo para listado'!$AB$155:$AB$1048576,0),MATCH((CUADRO!J$5&amp;$E25),'Hoja de Trabajo para listado'!$AB$151:$BA$151,0)),0)+IFERROR(INDEX('Hoja de Trabajo para listado'!$BC$155:$CB$1048576,MATCH($A25,'Hoja de Trabajo para listado'!$BC$155:$BC$1048576,0),MATCH((CUADRO!J$5&amp;$E25),'Hoja de Trabajo para listado'!$BC$151:$CB$151,0)),0)+IFERROR(INDEX('Hoja de Trabajo para listado'!$DE$153:$DG$274,MATCH($A25,'Hoja de Trabajo para listado'!$DE$153:$DE$1048576,0),MATCH((CUADRO!J$5&amp;$E25),'Hoja de Trabajo para listado'!$DE$151:$DG$151,0)),0)+IFERROR(INDEX('Hoja de Trabajo para listado'!$CD$155:$DC$1048576,MATCH($A25,'Hoja de Trabajo para listado'!$CD$155:$CD$1048576,0),MATCH((CUADRO!J$5&amp;$E25),'Hoja de Trabajo para listado'!$CD$151:$DC$151,0)),0)</f>
        <v>0</v>
      </c>
      <c r="K25" s="245">
        <f ca="1">+IFERROR(INDEX('Hoja de Trabajo para listado'!$A$155:$Z$1048576,MATCH($A25,'Hoja de Trabajo para listado'!$A$155:$A$1048576,0),MATCH((CUADRO!K$5&amp;$E25),'Hoja de Trabajo para listado'!$A$151:$Z$151,0)),0)+IFERROR(INDEX('Hoja de Trabajo para listado'!$AB$155:$BA$1048576,MATCH($A25,'Hoja de Trabajo para listado'!$AB$155:$AB$1048576,0),MATCH((CUADRO!K$5&amp;$E25),'Hoja de Trabajo para listado'!$AB$151:$BA$151,0)),0)+IFERROR(INDEX('Hoja de Trabajo para listado'!$BC$155:$CB$1048576,MATCH($A25,'Hoja de Trabajo para listado'!$BC$155:$BC$1048576,0),MATCH((CUADRO!K$5&amp;$E25),'Hoja de Trabajo para listado'!$BC$151:$CB$151,0)),0)+IFERROR(INDEX('Hoja de Trabajo para listado'!$DE$153:$DG$274,MATCH($A25,'Hoja de Trabajo para listado'!$DE$153:$DE$1048576,0),MATCH((CUADRO!K$5&amp;$E25),'Hoja de Trabajo para listado'!$DE$151:$DG$151,0)),0)+IFERROR(INDEX('Hoja de Trabajo para listado'!$CD$155:$DC$1048576,MATCH($A25,'Hoja de Trabajo para listado'!$CD$155:$CD$1048576,0),MATCH((CUADRO!K$5&amp;$E25),'Hoja de Trabajo para listado'!$CD$151:$DC$151,0)),0)</f>
        <v>0</v>
      </c>
      <c r="L25" s="245">
        <f ca="1">+IFERROR(INDEX('Hoja de Trabajo para listado'!$A$155:$Z$1048576,MATCH($A25,'Hoja de Trabajo para listado'!$A$155:$A$1048576,0),MATCH((CUADRO!L$5&amp;$E25),'Hoja de Trabajo para listado'!$A$151:$Z$151,0)),0)+IFERROR(INDEX('Hoja de Trabajo para listado'!$AB$155:$BA$1048576,MATCH($A25,'Hoja de Trabajo para listado'!$AB$155:$AB$1048576,0),MATCH((CUADRO!L$5&amp;$E25),'Hoja de Trabajo para listado'!$AB$151:$BA$151,0)),0)+IFERROR(INDEX('Hoja de Trabajo para listado'!$BC$155:$CB$1048576,MATCH($A25,'Hoja de Trabajo para listado'!$BC$155:$BC$1048576,0),MATCH((CUADRO!L$5&amp;$E25),'Hoja de Trabajo para listado'!$BC$151:$CB$151,0)),0)+IFERROR(INDEX('Hoja de Trabajo para listado'!$DE$153:$DG$274,MATCH($A25,'Hoja de Trabajo para listado'!$DE$153:$DE$1048576,0),MATCH((CUADRO!L$5&amp;$E25),'Hoja de Trabajo para listado'!$DE$151:$DG$151,0)),0)+IFERROR(INDEX('Hoja de Trabajo para listado'!$CD$155:$DC$1048576,MATCH($A25,'Hoja de Trabajo para listado'!$CD$155:$CD$1048576,0),MATCH((CUADRO!L$5&amp;$E25),'Hoja de Trabajo para listado'!$CD$151:$DC$151,0)),0)</f>
        <v>0</v>
      </c>
      <c r="M25" s="245">
        <f ca="1">+IFERROR(INDEX('Hoja de Trabajo para listado'!$A$155:$Z$1048576,MATCH($A25,'Hoja de Trabajo para listado'!$A$155:$A$1048576,0),MATCH((CUADRO!M$5&amp;$E25),'Hoja de Trabajo para listado'!$A$151:$Z$151,0)),0)+IFERROR(INDEX('Hoja de Trabajo para listado'!$AB$155:$BA$1048576,MATCH($A25,'Hoja de Trabajo para listado'!$AB$155:$AB$1048576,0),MATCH((CUADRO!M$5&amp;$E25),'Hoja de Trabajo para listado'!$AB$151:$BA$151,0)),0)+IFERROR(INDEX('Hoja de Trabajo para listado'!$BC$155:$CB$1048576,MATCH($A25,'Hoja de Trabajo para listado'!$BC$155:$BC$1048576,0),MATCH((CUADRO!M$5&amp;$E25),'Hoja de Trabajo para listado'!$BC$151:$CB$151,0)),0)+IFERROR(INDEX('Hoja de Trabajo para listado'!$DE$153:$DG$274,MATCH($A25,'Hoja de Trabajo para listado'!$DE$153:$DE$1048576,0),MATCH((CUADRO!M$5&amp;$E25),'Hoja de Trabajo para listado'!$DE$151:$DG$151,0)),0)+IFERROR(INDEX('Hoja de Trabajo para listado'!$CD$155:$DC$1048576,MATCH($A25,'Hoja de Trabajo para listado'!$CD$155:$CD$1048576,0),MATCH((CUADRO!M$5&amp;$E25),'Hoja de Trabajo para listado'!$CD$151:$DC$151,0)),0)</f>
        <v>0</v>
      </c>
      <c r="N25" s="245">
        <f ca="1">+IFERROR(INDEX('Hoja de Trabajo para listado'!$A$155:$Z$1048576,MATCH($A25,'Hoja de Trabajo para listado'!$A$155:$A$1048576,0),MATCH((CUADRO!N$5&amp;$E25),'Hoja de Trabajo para listado'!$A$151:$Z$151,0)),0)+IFERROR(INDEX('Hoja de Trabajo para listado'!$AB$155:$BA$1048576,MATCH($A25,'Hoja de Trabajo para listado'!$AB$155:$AB$1048576,0),MATCH((CUADRO!N$5&amp;$E25),'Hoja de Trabajo para listado'!$AB$151:$BA$151,0)),0)+IFERROR(INDEX('Hoja de Trabajo para listado'!$BC$155:$CB$1048576,MATCH($A25,'Hoja de Trabajo para listado'!$BC$155:$BC$1048576,0),MATCH((CUADRO!N$5&amp;$E25),'Hoja de Trabajo para listado'!$BC$151:$CB$151,0)),0)+IFERROR(INDEX('Hoja de Trabajo para listado'!$DE$153:$DG$274,MATCH($A25,'Hoja de Trabajo para listado'!$DE$153:$DE$1048576,0),MATCH((CUADRO!N$5&amp;$E25),'Hoja de Trabajo para listado'!$DE$151:$DG$151,0)),0)+IFERROR(INDEX('Hoja de Trabajo para listado'!$CD$155:$DC$1048576,MATCH($A25,'Hoja de Trabajo para listado'!$CD$155:$CD$1048576,0),MATCH((CUADRO!N$5&amp;$E25),'Hoja de Trabajo para listado'!$CD$151:$DC$151,0)),0)</f>
        <v>0</v>
      </c>
      <c r="O25" s="245">
        <f ca="1">+IFERROR(INDEX('Hoja de Trabajo para listado'!$A$155:$Z$1048576,MATCH($A25,'Hoja de Trabajo para listado'!$A$155:$A$1048576,0),MATCH((CUADRO!O$5&amp;$E25),'Hoja de Trabajo para listado'!$A$151:$Z$151,0)),0)+IFERROR(INDEX('Hoja de Trabajo para listado'!$AB$155:$BA$1048576,MATCH($A25,'Hoja de Trabajo para listado'!$AB$155:$AB$1048576,0),MATCH((CUADRO!O$5&amp;$E25),'Hoja de Trabajo para listado'!$AB$151:$BA$151,0)),0)+IFERROR(INDEX('Hoja de Trabajo para listado'!$BC$155:$CB$1048576,MATCH($A25,'Hoja de Trabajo para listado'!$BC$155:$BC$1048576,0),MATCH((CUADRO!O$5&amp;$E25),'Hoja de Trabajo para listado'!$BC$151:$CB$151,0)),0)+IFERROR(INDEX('Hoja de Trabajo para listado'!$DE$153:$DG$274,MATCH($A25,'Hoja de Trabajo para listado'!$DE$153:$DE$1048576,0),MATCH((CUADRO!O$5&amp;$E25),'Hoja de Trabajo para listado'!$DE$151:$DG$151,0)),0)+IFERROR(INDEX('Hoja de Trabajo para listado'!$CD$155:$DC$1048576,MATCH($A25,'Hoja de Trabajo para listado'!$CD$155:$CD$1048576,0),MATCH((CUADRO!O$5&amp;$E25),'Hoja de Trabajo para listado'!$CD$151:$DC$151,0)),0)</f>
        <v>0</v>
      </c>
      <c r="P25" s="245">
        <f ca="1">+IFERROR(INDEX('Hoja de Trabajo para listado'!$A$155:$Z$1048576,MATCH($A25,'Hoja de Trabajo para listado'!$A$155:$A$1048576,0),MATCH((CUADRO!P$5&amp;$E25),'Hoja de Trabajo para listado'!$A$151:$Z$151,0)),0)+IFERROR(INDEX('Hoja de Trabajo para listado'!$AB$155:$BA$1048576,MATCH($A25,'Hoja de Trabajo para listado'!$AB$155:$AB$1048576,0),MATCH((CUADRO!P$5&amp;$E25),'Hoja de Trabajo para listado'!$AB$151:$BA$151,0)),0)+IFERROR(INDEX('Hoja de Trabajo para listado'!$BC$155:$CB$1048576,MATCH($A25,'Hoja de Trabajo para listado'!$BC$155:$BC$1048576,0),MATCH((CUADRO!P$5&amp;$E25),'Hoja de Trabajo para listado'!$BC$151:$CB$151,0)),0)+IFERROR(INDEX('Hoja de Trabajo para listado'!$DE$153:$DG$274,MATCH($A25,'Hoja de Trabajo para listado'!$DE$153:$DE$1048576,0),MATCH((CUADRO!P$5&amp;$E25),'Hoja de Trabajo para listado'!$DE$151:$DG$151,0)),0)+IFERROR(INDEX('Hoja de Trabajo para listado'!$CD$155:$DC$1048576,MATCH($A25,'Hoja de Trabajo para listado'!$CD$155:$CD$1048576,0),MATCH((CUADRO!P$5&amp;$E25),'Hoja de Trabajo para listado'!$CD$151:$DC$151,0)),0)</f>
        <v>0</v>
      </c>
      <c r="Q25" s="245">
        <f ca="1">+IFERROR(INDEX('Hoja de Trabajo para listado'!$A$155:$Z$1048576,MATCH($A25,'Hoja de Trabajo para listado'!$A$155:$A$1048576,0),MATCH((CUADRO!Q$5&amp;$E25),'Hoja de Trabajo para listado'!$A$151:$Z$151,0)),0)+IFERROR(INDEX('Hoja de Trabajo para listado'!$AB$155:$BA$1048576,MATCH($A25,'Hoja de Trabajo para listado'!$AB$155:$AB$1048576,0),MATCH((CUADRO!Q$5&amp;$E25),'Hoja de Trabajo para listado'!$AB$151:$BA$151,0)),0)+IFERROR(INDEX('Hoja de Trabajo para listado'!$BC$155:$CB$1048576,MATCH($A25,'Hoja de Trabajo para listado'!$BC$155:$BC$1048576,0),MATCH((CUADRO!Q$5&amp;$E25),'Hoja de Trabajo para listado'!$BC$151:$CB$151,0)),0)+IFERROR(INDEX('Hoja de Trabajo para listado'!$DE$153:$DG$274,MATCH($A25,'Hoja de Trabajo para listado'!$DE$153:$DE$1048576,0),MATCH((CUADRO!Q$5&amp;$E25),'Hoja de Trabajo para listado'!$DE$151:$DG$151,0)),0)+IFERROR(INDEX('Hoja de Trabajo para listado'!$CD$155:$DC$1048576,MATCH($A25,'Hoja de Trabajo para listado'!$CD$155:$CD$1048576,0),MATCH((CUADRO!Q$5&amp;$E25),'Hoja de Trabajo para listado'!$CD$151:$DC$151,0)),0)</f>
        <v>0</v>
      </c>
      <c r="R25" s="245">
        <f t="shared" ca="1" si="0"/>
        <v>779837.76</v>
      </c>
      <c r="S25" s="245">
        <f ca="1">+R24+R25</f>
        <v>780946.91</v>
      </c>
      <c r="T25" s="245">
        <f ca="1">+S25</f>
        <v>780946.91</v>
      </c>
      <c r="U25" s="244">
        <f t="shared" si="1"/>
        <v>2</v>
      </c>
      <c r="V25" s="333" t="str">
        <f>+VLOOKUP(A25,bd_lista!$A$3:$E$590,5,FALSE)</f>
        <v>Órgano Ejecutivo</v>
      </c>
      <c r="W25" s="392"/>
      <c r="X25" s="242">
        <f t="shared" si="3"/>
        <v>41</v>
      </c>
      <c r="Y25" s="242" t="str">
        <f>+VLOOKUP(X25,bd_lista!$A$3:$C$590,3,FALSE)</f>
        <v>Ministerio de Desarrollo Productivo y Economía Plural</v>
      </c>
      <c r="Z25" s="246"/>
      <c r="AA25" s="246"/>
    </row>
    <row r="26" spans="1:27" ht="15" customHeight="1">
      <c r="A26" s="251">
        <v>46</v>
      </c>
      <c r="B26" s="387">
        <f>+A26</f>
        <v>46</v>
      </c>
      <c r="C26" s="247" t="str">
        <f>+VLOOKUP(A26,bd_lista!$A$3:$C$590,3,FALSE)</f>
        <v>Ministerio de Salud y Deportes</v>
      </c>
      <c r="D26" s="389" t="str">
        <f>+C26</f>
        <v>Ministerio de Salud y Deportes</v>
      </c>
      <c r="E26" s="247" t="s">
        <v>1304</v>
      </c>
      <c r="F26" s="243">
        <f ca="1">+IFERROR(INDEX('Hoja de Trabajo para listado'!$A$155:$Z$1048576,MATCH($A26,'Hoja de Trabajo para listado'!$A$155:$A$1048576,0),MATCH((CUADRO!F$5&amp;$E26),'Hoja de Trabajo para listado'!$A$151:$Z$151,0)),0)+IFERROR(INDEX('Hoja de Trabajo para listado'!$AB$155:$BA$1048576,MATCH($A26,'Hoja de Trabajo para listado'!$AB$155:$AB$1048576,0),MATCH((CUADRO!F$5&amp;$E26),'Hoja de Trabajo para listado'!$AB$151:$BA$151,0)),0)+IFERROR(INDEX('Hoja de Trabajo para listado'!$BC$155:$CB$1048576,MATCH($A26,'Hoja de Trabajo para listado'!$BC$155:$BC$1048576,0),MATCH((CUADRO!F$5&amp;$E26),'Hoja de Trabajo para listado'!$BC$151:$CB$151,0)),0)+IFERROR(INDEX('Hoja de Trabajo para listado'!$DE$153:$DG$274,MATCH($A26,'Hoja de Trabajo para listado'!$DE$153:$DE$1048576,0),MATCH((CUADRO!F$5&amp;$E26),'Hoja de Trabajo para listado'!$DE$151:$DG$151,0)),0)+IFERROR(INDEX('Hoja de Trabajo para listado'!$CD$155:$DC$1048576,MATCH($A26,'Hoja de Trabajo para listado'!$CD$155:$CD$1048576,0),MATCH((CUADRO!F$5&amp;$E26),'Hoja de Trabajo para listado'!$CD$151:$DC$151,0)),0)</f>
        <v>0</v>
      </c>
      <c r="G26" s="243">
        <f ca="1">+IFERROR(INDEX('Hoja de Trabajo para listado'!$A$155:$Z$1048576,MATCH($A26,'Hoja de Trabajo para listado'!$A$155:$A$1048576,0),MATCH((CUADRO!G$5&amp;$E26),'Hoja de Trabajo para listado'!$A$151:$Z$151,0)),0)+IFERROR(INDEX('Hoja de Trabajo para listado'!$AB$155:$BA$1048576,MATCH($A26,'Hoja de Trabajo para listado'!$AB$155:$AB$1048576,0),MATCH((CUADRO!G$5&amp;$E26),'Hoja de Trabajo para listado'!$AB$151:$BA$151,0)),0)+IFERROR(INDEX('Hoja de Trabajo para listado'!$BC$155:$CB$1048576,MATCH($A26,'Hoja de Trabajo para listado'!$BC$155:$BC$1048576,0),MATCH((CUADRO!G$5&amp;$E26),'Hoja de Trabajo para listado'!$BC$151:$CB$151,0)),0)+IFERROR(INDEX('Hoja de Trabajo para listado'!$DE$153:$DG$274,MATCH($A26,'Hoja de Trabajo para listado'!$DE$153:$DE$1048576,0),MATCH((CUADRO!G$5&amp;$E26),'Hoja de Trabajo para listado'!$DE$151:$DG$151,0)),0)+IFERROR(INDEX('Hoja de Trabajo para listado'!$CD$155:$DC$1048576,MATCH($A26,'Hoja de Trabajo para listado'!$CD$155:$CD$1048576,0),MATCH((CUADRO!G$5&amp;$E26),'Hoja de Trabajo para listado'!$CD$151:$DC$151,0)),0)</f>
        <v>556540.96120000002</v>
      </c>
      <c r="H26" s="243">
        <f ca="1">+IFERROR(INDEX('Hoja de Trabajo para listado'!$A$155:$Z$1048576,MATCH($A26,'Hoja de Trabajo para listado'!$A$155:$A$1048576,0),MATCH((CUADRO!H$5&amp;$E26),'Hoja de Trabajo para listado'!$A$151:$Z$151,0)),0)+IFERROR(INDEX('Hoja de Trabajo para listado'!$AB$155:$BA$1048576,MATCH($A26,'Hoja de Trabajo para listado'!$AB$155:$AB$1048576,0),MATCH((CUADRO!H$5&amp;$E26),'Hoja de Trabajo para listado'!$AB$151:$BA$151,0)),0)+IFERROR(INDEX('Hoja de Trabajo para listado'!$BC$155:$CB$1048576,MATCH($A26,'Hoja de Trabajo para listado'!$BC$155:$BC$1048576,0),MATCH((CUADRO!H$5&amp;$E26),'Hoja de Trabajo para listado'!$BC$151:$CB$151,0)),0)+IFERROR(INDEX('Hoja de Trabajo para listado'!$DE$153:$DG$274,MATCH($A26,'Hoja de Trabajo para listado'!$DE$153:$DE$1048576,0),MATCH((CUADRO!H$5&amp;$E26),'Hoja de Trabajo para listado'!$DE$151:$DG$151,0)),0)+IFERROR(INDEX('Hoja de Trabajo para listado'!$CD$155:$DC$1048576,MATCH($A26,'Hoja de Trabajo para listado'!$CD$155:$CD$1048576,0),MATCH((CUADRO!H$5&amp;$E26),'Hoja de Trabajo para listado'!$CD$151:$DC$151,0)),0)</f>
        <v>120.06</v>
      </c>
      <c r="I26" s="243">
        <f ca="1">+IFERROR(INDEX('Hoja de Trabajo para listado'!$A$155:$Z$1048576,MATCH($A26,'Hoja de Trabajo para listado'!$A$155:$A$1048576,0),MATCH((CUADRO!I$5&amp;$E26),'Hoja de Trabajo para listado'!$A$151:$Z$151,0)),0)+IFERROR(INDEX('Hoja de Trabajo para listado'!$AB$155:$BA$1048576,MATCH($A26,'Hoja de Trabajo para listado'!$AB$155:$AB$1048576,0),MATCH((CUADRO!I$5&amp;$E26),'Hoja de Trabajo para listado'!$AB$151:$BA$151,0)),0)+IFERROR(INDEX('Hoja de Trabajo para listado'!$BC$155:$CB$1048576,MATCH($A26,'Hoja de Trabajo para listado'!$BC$155:$BC$1048576,0),MATCH((CUADRO!I$5&amp;$E26),'Hoja de Trabajo para listado'!$BC$151:$CB$151,0)),0)+IFERROR(INDEX('Hoja de Trabajo para listado'!$DE$153:$DG$274,MATCH($A26,'Hoja de Trabajo para listado'!$DE$153:$DE$1048576,0),MATCH((CUADRO!I$5&amp;$E26),'Hoja de Trabajo para listado'!$DE$151:$DG$151,0)),0)+IFERROR(INDEX('Hoja de Trabajo para listado'!$CD$155:$DC$1048576,MATCH($A26,'Hoja de Trabajo para listado'!$CD$155:$CD$1048576,0),MATCH((CUADRO!I$5&amp;$E26),'Hoja de Trabajo para listado'!$CD$151:$DC$151,0)),0)</f>
        <v>8918000</v>
      </c>
      <c r="J26" s="243">
        <f ca="1">+IFERROR(INDEX('Hoja de Trabajo para listado'!$A$155:$Z$1048576,MATCH($A26,'Hoja de Trabajo para listado'!$A$155:$A$1048576,0),MATCH((CUADRO!J$5&amp;$E26),'Hoja de Trabajo para listado'!$A$151:$Z$151,0)),0)+IFERROR(INDEX('Hoja de Trabajo para listado'!$AB$155:$BA$1048576,MATCH($A26,'Hoja de Trabajo para listado'!$AB$155:$AB$1048576,0),MATCH((CUADRO!J$5&amp;$E26),'Hoja de Trabajo para listado'!$AB$151:$BA$151,0)),0)+IFERROR(INDEX('Hoja de Trabajo para listado'!$BC$155:$CB$1048576,MATCH($A26,'Hoja de Trabajo para listado'!$BC$155:$BC$1048576,0),MATCH((CUADRO!J$5&amp;$E26),'Hoja de Trabajo para listado'!$BC$151:$CB$151,0)),0)+IFERROR(INDEX('Hoja de Trabajo para listado'!$DE$153:$DG$274,MATCH($A26,'Hoja de Trabajo para listado'!$DE$153:$DE$1048576,0),MATCH((CUADRO!J$5&amp;$E26),'Hoja de Trabajo para listado'!$DE$151:$DG$151,0)),0)+IFERROR(INDEX('Hoja de Trabajo para listado'!$CD$155:$DC$1048576,MATCH($A26,'Hoja de Trabajo para listado'!$CD$155:$CD$1048576,0),MATCH((CUADRO!J$5&amp;$E26),'Hoja de Trabajo para listado'!$CD$151:$DC$151,0)),0)</f>
        <v>0</v>
      </c>
      <c r="K26" s="243">
        <f ca="1">+IFERROR(INDEX('Hoja de Trabajo para listado'!$A$155:$Z$1048576,MATCH($A26,'Hoja de Trabajo para listado'!$A$155:$A$1048576,0),MATCH((CUADRO!K$5&amp;$E26),'Hoja de Trabajo para listado'!$A$151:$Z$151,0)),0)+IFERROR(INDEX('Hoja de Trabajo para listado'!$AB$155:$BA$1048576,MATCH($A26,'Hoja de Trabajo para listado'!$AB$155:$AB$1048576,0),MATCH((CUADRO!K$5&amp;$E26),'Hoja de Trabajo para listado'!$AB$151:$BA$151,0)),0)+IFERROR(INDEX('Hoja de Trabajo para listado'!$BC$155:$CB$1048576,MATCH($A26,'Hoja de Trabajo para listado'!$BC$155:$BC$1048576,0),MATCH((CUADRO!K$5&amp;$E26),'Hoja de Trabajo para listado'!$BC$151:$CB$151,0)),0)+IFERROR(INDEX('Hoja de Trabajo para listado'!$DE$153:$DG$274,MATCH($A26,'Hoja de Trabajo para listado'!$DE$153:$DE$1048576,0),MATCH((CUADRO!K$5&amp;$E26),'Hoja de Trabajo para listado'!$DE$151:$DG$151,0)),0)+IFERROR(INDEX('Hoja de Trabajo para listado'!$CD$155:$DC$1048576,MATCH($A26,'Hoja de Trabajo para listado'!$CD$155:$CD$1048576,0),MATCH((CUADRO!K$5&amp;$E26),'Hoja de Trabajo para listado'!$CD$151:$DC$151,0)),0)</f>
        <v>0</v>
      </c>
      <c r="L26" s="243">
        <f ca="1">+IFERROR(INDEX('Hoja de Trabajo para listado'!$A$155:$Z$1048576,MATCH($A26,'Hoja de Trabajo para listado'!$A$155:$A$1048576,0),MATCH((CUADRO!L$5&amp;$E26),'Hoja de Trabajo para listado'!$A$151:$Z$151,0)),0)+IFERROR(INDEX('Hoja de Trabajo para listado'!$AB$155:$BA$1048576,MATCH($A26,'Hoja de Trabajo para listado'!$AB$155:$AB$1048576,0),MATCH((CUADRO!L$5&amp;$E26),'Hoja de Trabajo para listado'!$AB$151:$BA$151,0)),0)+IFERROR(INDEX('Hoja de Trabajo para listado'!$BC$155:$CB$1048576,MATCH($A26,'Hoja de Trabajo para listado'!$BC$155:$BC$1048576,0),MATCH((CUADRO!L$5&amp;$E26),'Hoja de Trabajo para listado'!$BC$151:$CB$151,0)),0)+IFERROR(INDEX('Hoja de Trabajo para listado'!$DE$153:$DG$274,MATCH($A26,'Hoja de Trabajo para listado'!$DE$153:$DE$1048576,0),MATCH((CUADRO!L$5&amp;$E26),'Hoja de Trabajo para listado'!$DE$151:$DG$151,0)),0)+IFERROR(INDEX('Hoja de Trabajo para listado'!$CD$155:$DC$1048576,MATCH($A26,'Hoja de Trabajo para listado'!$CD$155:$CD$1048576,0),MATCH((CUADRO!L$5&amp;$E26),'Hoja de Trabajo para listado'!$CD$151:$DC$151,0)),0)</f>
        <v>0</v>
      </c>
      <c r="M26" s="243">
        <f ca="1">+IFERROR(INDEX('Hoja de Trabajo para listado'!$A$155:$Z$1048576,MATCH($A26,'Hoja de Trabajo para listado'!$A$155:$A$1048576,0),MATCH((CUADRO!M$5&amp;$E26),'Hoja de Trabajo para listado'!$A$151:$Z$151,0)),0)+IFERROR(INDEX('Hoja de Trabajo para listado'!$AB$155:$BA$1048576,MATCH($A26,'Hoja de Trabajo para listado'!$AB$155:$AB$1048576,0),MATCH((CUADRO!M$5&amp;$E26),'Hoja de Trabajo para listado'!$AB$151:$BA$151,0)),0)+IFERROR(INDEX('Hoja de Trabajo para listado'!$BC$155:$CB$1048576,MATCH($A26,'Hoja de Trabajo para listado'!$BC$155:$BC$1048576,0),MATCH((CUADRO!M$5&amp;$E26),'Hoja de Trabajo para listado'!$BC$151:$CB$151,0)),0)+IFERROR(INDEX('Hoja de Trabajo para listado'!$DE$153:$DG$274,MATCH($A26,'Hoja de Trabajo para listado'!$DE$153:$DE$1048576,0),MATCH((CUADRO!M$5&amp;$E26),'Hoja de Trabajo para listado'!$DE$151:$DG$151,0)),0)+IFERROR(INDEX('Hoja de Trabajo para listado'!$CD$155:$DC$1048576,MATCH($A26,'Hoja de Trabajo para listado'!$CD$155:$CD$1048576,0),MATCH((CUADRO!M$5&amp;$E26),'Hoja de Trabajo para listado'!$CD$151:$DC$151,0)),0)</f>
        <v>0</v>
      </c>
      <c r="N26" s="243">
        <f ca="1">+IFERROR(INDEX('Hoja de Trabajo para listado'!$A$155:$Z$1048576,MATCH($A26,'Hoja de Trabajo para listado'!$A$155:$A$1048576,0),MATCH((CUADRO!N$5&amp;$E26),'Hoja de Trabajo para listado'!$A$151:$Z$151,0)),0)+IFERROR(INDEX('Hoja de Trabajo para listado'!$AB$155:$BA$1048576,MATCH($A26,'Hoja de Trabajo para listado'!$AB$155:$AB$1048576,0),MATCH((CUADRO!N$5&amp;$E26),'Hoja de Trabajo para listado'!$AB$151:$BA$151,0)),0)+IFERROR(INDEX('Hoja de Trabajo para listado'!$BC$155:$CB$1048576,MATCH($A26,'Hoja de Trabajo para listado'!$BC$155:$BC$1048576,0),MATCH((CUADRO!N$5&amp;$E26),'Hoja de Trabajo para listado'!$BC$151:$CB$151,0)),0)+IFERROR(INDEX('Hoja de Trabajo para listado'!$DE$153:$DG$274,MATCH($A26,'Hoja de Trabajo para listado'!$DE$153:$DE$1048576,0),MATCH((CUADRO!N$5&amp;$E26),'Hoja de Trabajo para listado'!$DE$151:$DG$151,0)),0)+IFERROR(INDEX('Hoja de Trabajo para listado'!$CD$155:$DC$1048576,MATCH($A26,'Hoja de Trabajo para listado'!$CD$155:$CD$1048576,0),MATCH((CUADRO!N$5&amp;$E26),'Hoja de Trabajo para listado'!$CD$151:$DC$151,0)),0)</f>
        <v>0</v>
      </c>
      <c r="O26" s="243">
        <f ca="1">+IFERROR(INDEX('Hoja de Trabajo para listado'!$A$155:$Z$1048576,MATCH($A26,'Hoja de Trabajo para listado'!$A$155:$A$1048576,0),MATCH((CUADRO!O$5&amp;$E26),'Hoja de Trabajo para listado'!$A$151:$Z$151,0)),0)+IFERROR(INDEX('Hoja de Trabajo para listado'!$AB$155:$BA$1048576,MATCH($A26,'Hoja de Trabajo para listado'!$AB$155:$AB$1048576,0),MATCH((CUADRO!O$5&amp;$E26),'Hoja de Trabajo para listado'!$AB$151:$BA$151,0)),0)+IFERROR(INDEX('Hoja de Trabajo para listado'!$BC$155:$CB$1048576,MATCH($A26,'Hoja de Trabajo para listado'!$BC$155:$BC$1048576,0),MATCH((CUADRO!O$5&amp;$E26),'Hoja de Trabajo para listado'!$BC$151:$CB$151,0)),0)+IFERROR(INDEX('Hoja de Trabajo para listado'!$DE$153:$DG$274,MATCH($A26,'Hoja de Trabajo para listado'!$DE$153:$DE$1048576,0),MATCH((CUADRO!O$5&amp;$E26),'Hoja de Trabajo para listado'!$DE$151:$DG$151,0)),0)+IFERROR(INDEX('Hoja de Trabajo para listado'!$CD$155:$DC$1048576,MATCH($A26,'Hoja de Trabajo para listado'!$CD$155:$CD$1048576,0),MATCH((CUADRO!O$5&amp;$E26),'Hoja de Trabajo para listado'!$CD$151:$DC$151,0)),0)</f>
        <v>0</v>
      </c>
      <c r="P26" s="243">
        <f ca="1">+IFERROR(INDEX('Hoja de Trabajo para listado'!$A$155:$Z$1048576,MATCH($A26,'Hoja de Trabajo para listado'!$A$155:$A$1048576,0),MATCH((CUADRO!P$5&amp;$E26),'Hoja de Trabajo para listado'!$A$151:$Z$151,0)),0)+IFERROR(INDEX('Hoja de Trabajo para listado'!$AB$155:$BA$1048576,MATCH($A26,'Hoja de Trabajo para listado'!$AB$155:$AB$1048576,0),MATCH((CUADRO!P$5&amp;$E26),'Hoja de Trabajo para listado'!$AB$151:$BA$151,0)),0)+IFERROR(INDEX('Hoja de Trabajo para listado'!$BC$155:$CB$1048576,MATCH($A26,'Hoja de Trabajo para listado'!$BC$155:$BC$1048576,0),MATCH((CUADRO!P$5&amp;$E26),'Hoja de Trabajo para listado'!$BC$151:$CB$151,0)),0)+IFERROR(INDEX('Hoja de Trabajo para listado'!$DE$153:$DG$274,MATCH($A26,'Hoja de Trabajo para listado'!$DE$153:$DE$1048576,0),MATCH((CUADRO!P$5&amp;$E26),'Hoja de Trabajo para listado'!$DE$151:$DG$151,0)),0)+IFERROR(INDEX('Hoja de Trabajo para listado'!$CD$155:$DC$1048576,MATCH($A26,'Hoja de Trabajo para listado'!$CD$155:$CD$1048576,0),MATCH((CUADRO!P$5&amp;$E26),'Hoja de Trabajo para listado'!$CD$151:$DC$151,0)),0)</f>
        <v>0</v>
      </c>
      <c r="Q26" s="243">
        <f ca="1">+IFERROR(INDEX('Hoja de Trabajo para listado'!$A$155:$Z$1048576,MATCH($A26,'Hoja de Trabajo para listado'!$A$155:$A$1048576,0),MATCH((CUADRO!Q$5&amp;$E26),'Hoja de Trabajo para listado'!$A$151:$Z$151,0)),0)+IFERROR(INDEX('Hoja de Trabajo para listado'!$AB$155:$BA$1048576,MATCH($A26,'Hoja de Trabajo para listado'!$AB$155:$AB$1048576,0),MATCH((CUADRO!Q$5&amp;$E26),'Hoja de Trabajo para listado'!$AB$151:$BA$151,0)),0)+IFERROR(INDEX('Hoja de Trabajo para listado'!$BC$155:$CB$1048576,MATCH($A26,'Hoja de Trabajo para listado'!$BC$155:$BC$1048576,0),MATCH((CUADRO!Q$5&amp;$E26),'Hoja de Trabajo para listado'!$BC$151:$CB$151,0)),0)+IFERROR(INDEX('Hoja de Trabajo para listado'!$DE$153:$DG$274,MATCH($A26,'Hoja de Trabajo para listado'!$DE$153:$DE$1048576,0),MATCH((CUADRO!Q$5&amp;$E26),'Hoja de Trabajo para listado'!$DE$151:$DG$151,0)),0)+IFERROR(INDEX('Hoja de Trabajo para listado'!$CD$155:$DC$1048576,MATCH($A26,'Hoja de Trabajo para listado'!$CD$155:$CD$1048576,0),MATCH((CUADRO!Q$5&amp;$E26),'Hoja de Trabajo para listado'!$CD$151:$DC$151,0)),0)</f>
        <v>0</v>
      </c>
      <c r="R26" s="243">
        <f t="shared" ca="1" si="0"/>
        <v>9474661.0211999994</v>
      </c>
      <c r="S26" s="243"/>
      <c r="T26" s="243">
        <f ca="1">+T27</f>
        <v>278096486.4012</v>
      </c>
      <c r="U26" s="242">
        <f t="shared" si="1"/>
        <v>1</v>
      </c>
      <c r="V26" s="333" t="str">
        <f>+VLOOKUP(A26,bd_lista!$A$3:$E$590,5,FALSE)</f>
        <v>Órgano Ejecutivo</v>
      </c>
      <c r="W26" s="391" t="str">
        <f>+V26</f>
        <v>Órgano Ejecutivo</v>
      </c>
      <c r="X26" s="242">
        <f t="shared" si="3"/>
        <v>46</v>
      </c>
      <c r="Y26" s="242" t="str">
        <f>+VLOOKUP(X26,bd_lista!$A$3:$C$590,3,FALSE)</f>
        <v>Ministerio de Salud y Deportes</v>
      </c>
      <c r="Z26" s="246">
        <f>+X26</f>
        <v>46</v>
      </c>
      <c r="AA26" s="246" t="str">
        <f>+Y26</f>
        <v>Ministerio de Salud y Deportes</v>
      </c>
    </row>
    <row r="27" spans="1:27" ht="15" customHeight="1">
      <c r="A27" s="32">
        <v>46</v>
      </c>
      <c r="B27" s="388"/>
      <c r="C27" s="333" t="str">
        <f>+VLOOKUP(A27,bd_lista!$A$3:$C$590,3,FALSE)</f>
        <v>Ministerio de Salud y Deportes</v>
      </c>
      <c r="D27" s="390"/>
      <c r="E27" s="333" t="s">
        <v>1305</v>
      </c>
      <c r="F27" s="245">
        <f ca="1">+IFERROR(INDEX('Hoja de Trabajo para listado'!$A$155:$Z$1048576,MATCH($A27,'Hoja de Trabajo para listado'!$A$155:$A$1048576,0),MATCH((CUADRO!F$5&amp;$E27),'Hoja de Trabajo para listado'!$A$151:$Z$151,0)),0)+IFERROR(INDEX('Hoja de Trabajo para listado'!$AB$155:$BA$1048576,MATCH($A27,'Hoja de Trabajo para listado'!$AB$155:$AB$1048576,0),MATCH((CUADRO!F$5&amp;$E27),'Hoja de Trabajo para listado'!$AB$151:$BA$151,0)),0)+IFERROR(INDEX('Hoja de Trabajo para listado'!$BC$155:$CB$1048576,MATCH($A27,'Hoja de Trabajo para listado'!$BC$155:$BC$1048576,0),MATCH((CUADRO!F$5&amp;$E27),'Hoja de Trabajo para listado'!$BC$151:$CB$151,0)),0)+IFERROR(INDEX('Hoja de Trabajo para listado'!$DE$153:$DG$274,MATCH($A27,'Hoja de Trabajo para listado'!$DE$153:$DE$1048576,0),MATCH((CUADRO!F$5&amp;$E27),'Hoja de Trabajo para listado'!$DE$151:$DG$151,0)),0)+IFERROR(INDEX('Hoja de Trabajo para listado'!$CD$155:$DC$1048576,MATCH($A27,'Hoja de Trabajo para listado'!$CD$155:$CD$1048576,0),MATCH((CUADRO!F$5&amp;$E27),'Hoja de Trabajo para listado'!$CD$151:$DC$151,0)),0)</f>
        <v>43302.15</v>
      </c>
      <c r="G27" s="245">
        <f ca="1">+IFERROR(INDEX('Hoja de Trabajo para listado'!$A$155:$Z$1048576,MATCH($A27,'Hoja de Trabajo para listado'!$A$155:$A$1048576,0),MATCH((CUADRO!G$5&amp;$E27),'Hoja de Trabajo para listado'!$A$151:$Z$151,0)),0)+IFERROR(INDEX('Hoja de Trabajo para listado'!$AB$155:$BA$1048576,MATCH($A27,'Hoja de Trabajo para listado'!$AB$155:$AB$1048576,0),MATCH((CUADRO!G$5&amp;$E27),'Hoja de Trabajo para listado'!$AB$151:$BA$151,0)),0)+IFERROR(INDEX('Hoja de Trabajo para listado'!$BC$155:$CB$1048576,MATCH($A27,'Hoja de Trabajo para listado'!$BC$155:$BC$1048576,0),MATCH((CUADRO!G$5&amp;$E27),'Hoja de Trabajo para listado'!$BC$151:$CB$151,0)),0)+IFERROR(INDEX('Hoja de Trabajo para listado'!$DE$153:$DG$274,MATCH($A27,'Hoja de Trabajo para listado'!$DE$153:$DE$1048576,0),MATCH((CUADRO!G$5&amp;$E27),'Hoja de Trabajo para listado'!$DE$151:$DG$151,0)),0)+IFERROR(INDEX('Hoja de Trabajo para listado'!$CD$155:$DC$1048576,MATCH($A27,'Hoja de Trabajo para listado'!$CD$155:$CD$1048576,0),MATCH((CUADRO!G$5&amp;$E27),'Hoja de Trabajo para listado'!$CD$151:$DC$151,0)),0)</f>
        <v>569294.43999999994</v>
      </c>
      <c r="H27" s="245">
        <f ca="1">+IFERROR(INDEX('Hoja de Trabajo para listado'!$A$155:$Z$1048576,MATCH($A27,'Hoja de Trabajo para listado'!$A$155:$A$1048576,0),MATCH((CUADRO!H$5&amp;$E27),'Hoja de Trabajo para listado'!$A$151:$Z$151,0)),0)+IFERROR(INDEX('Hoja de Trabajo para listado'!$AB$155:$BA$1048576,MATCH($A27,'Hoja de Trabajo para listado'!$AB$155:$AB$1048576,0),MATCH((CUADRO!H$5&amp;$E27),'Hoja de Trabajo para listado'!$AB$151:$BA$151,0)),0)+IFERROR(INDEX('Hoja de Trabajo para listado'!$BC$155:$CB$1048576,MATCH($A27,'Hoja de Trabajo para listado'!$BC$155:$BC$1048576,0),MATCH((CUADRO!H$5&amp;$E27),'Hoja de Trabajo para listado'!$BC$151:$CB$151,0)),0)+IFERROR(INDEX('Hoja de Trabajo para listado'!$DE$153:$DG$274,MATCH($A27,'Hoja de Trabajo para listado'!$DE$153:$DE$1048576,0),MATCH((CUADRO!H$5&amp;$E27),'Hoja de Trabajo para listado'!$DE$151:$DG$151,0)),0)+IFERROR(INDEX('Hoja de Trabajo para listado'!$CD$155:$DC$1048576,MATCH($A27,'Hoja de Trabajo para listado'!$CD$155:$CD$1048576,0),MATCH((CUADRO!H$5&amp;$E27),'Hoja de Trabajo para listado'!$CD$151:$DC$151,0)),0)</f>
        <v>224933683.00999999</v>
      </c>
      <c r="I27" s="245">
        <f ca="1">+IFERROR(INDEX('Hoja de Trabajo para listado'!$A$155:$Z$1048576,MATCH($A27,'Hoja de Trabajo para listado'!$A$155:$A$1048576,0),MATCH((CUADRO!I$5&amp;$E27),'Hoja de Trabajo para listado'!$A$151:$Z$151,0)),0)+IFERROR(INDEX('Hoja de Trabajo para listado'!$AB$155:$BA$1048576,MATCH($A27,'Hoja de Trabajo para listado'!$AB$155:$AB$1048576,0),MATCH((CUADRO!I$5&amp;$E27),'Hoja de Trabajo para listado'!$AB$151:$BA$151,0)),0)+IFERROR(INDEX('Hoja de Trabajo para listado'!$BC$155:$CB$1048576,MATCH($A27,'Hoja de Trabajo para listado'!$BC$155:$BC$1048576,0),MATCH((CUADRO!I$5&amp;$E27),'Hoja de Trabajo para listado'!$BC$151:$CB$151,0)),0)+IFERROR(INDEX('Hoja de Trabajo para listado'!$DE$153:$DG$274,MATCH($A27,'Hoja de Trabajo para listado'!$DE$153:$DE$1048576,0),MATCH((CUADRO!I$5&amp;$E27),'Hoja de Trabajo para listado'!$DE$151:$DG$151,0)),0)+IFERROR(INDEX('Hoja de Trabajo para listado'!$CD$155:$DC$1048576,MATCH($A27,'Hoja de Trabajo para listado'!$CD$155:$CD$1048576,0),MATCH((CUADRO!I$5&amp;$E27),'Hoja de Trabajo para listado'!$CD$151:$DC$151,0)),0)</f>
        <v>43075545.780000001</v>
      </c>
      <c r="J27" s="245">
        <f ca="1">+IFERROR(INDEX('Hoja de Trabajo para listado'!$A$155:$Z$1048576,MATCH($A27,'Hoja de Trabajo para listado'!$A$155:$A$1048576,0),MATCH((CUADRO!J$5&amp;$E27),'Hoja de Trabajo para listado'!$A$151:$Z$151,0)),0)+IFERROR(INDEX('Hoja de Trabajo para listado'!$AB$155:$BA$1048576,MATCH($A27,'Hoja de Trabajo para listado'!$AB$155:$AB$1048576,0),MATCH((CUADRO!J$5&amp;$E27),'Hoja de Trabajo para listado'!$AB$151:$BA$151,0)),0)+IFERROR(INDEX('Hoja de Trabajo para listado'!$BC$155:$CB$1048576,MATCH($A27,'Hoja de Trabajo para listado'!$BC$155:$BC$1048576,0),MATCH((CUADRO!J$5&amp;$E27),'Hoja de Trabajo para listado'!$BC$151:$CB$151,0)),0)+IFERROR(INDEX('Hoja de Trabajo para listado'!$DE$153:$DG$274,MATCH($A27,'Hoja de Trabajo para listado'!$DE$153:$DE$1048576,0),MATCH((CUADRO!J$5&amp;$E27),'Hoja de Trabajo para listado'!$DE$151:$DG$151,0)),0)+IFERROR(INDEX('Hoja de Trabajo para listado'!$CD$155:$DC$1048576,MATCH($A27,'Hoja de Trabajo para listado'!$CD$155:$CD$1048576,0),MATCH((CUADRO!J$5&amp;$E27),'Hoja de Trabajo para listado'!$CD$151:$DC$151,0)),0)</f>
        <v>0</v>
      </c>
      <c r="K27" s="245">
        <f ca="1">+IFERROR(INDEX('Hoja de Trabajo para listado'!$A$155:$Z$1048576,MATCH($A27,'Hoja de Trabajo para listado'!$A$155:$A$1048576,0),MATCH((CUADRO!K$5&amp;$E27),'Hoja de Trabajo para listado'!$A$151:$Z$151,0)),0)+IFERROR(INDEX('Hoja de Trabajo para listado'!$AB$155:$BA$1048576,MATCH($A27,'Hoja de Trabajo para listado'!$AB$155:$AB$1048576,0),MATCH((CUADRO!K$5&amp;$E27),'Hoja de Trabajo para listado'!$AB$151:$BA$151,0)),0)+IFERROR(INDEX('Hoja de Trabajo para listado'!$BC$155:$CB$1048576,MATCH($A27,'Hoja de Trabajo para listado'!$BC$155:$BC$1048576,0),MATCH((CUADRO!K$5&amp;$E27),'Hoja de Trabajo para listado'!$BC$151:$CB$151,0)),0)+IFERROR(INDEX('Hoja de Trabajo para listado'!$DE$153:$DG$274,MATCH($A27,'Hoja de Trabajo para listado'!$DE$153:$DE$1048576,0),MATCH((CUADRO!K$5&amp;$E27),'Hoja de Trabajo para listado'!$DE$151:$DG$151,0)),0)+IFERROR(INDEX('Hoja de Trabajo para listado'!$CD$155:$DC$1048576,MATCH($A27,'Hoja de Trabajo para listado'!$CD$155:$CD$1048576,0),MATCH((CUADRO!K$5&amp;$E27),'Hoja de Trabajo para listado'!$CD$151:$DC$151,0)),0)</f>
        <v>0</v>
      </c>
      <c r="L27" s="245">
        <f ca="1">+IFERROR(INDEX('Hoja de Trabajo para listado'!$A$155:$Z$1048576,MATCH($A27,'Hoja de Trabajo para listado'!$A$155:$A$1048576,0),MATCH((CUADRO!L$5&amp;$E27),'Hoja de Trabajo para listado'!$A$151:$Z$151,0)),0)+IFERROR(INDEX('Hoja de Trabajo para listado'!$AB$155:$BA$1048576,MATCH($A27,'Hoja de Trabajo para listado'!$AB$155:$AB$1048576,0),MATCH((CUADRO!L$5&amp;$E27),'Hoja de Trabajo para listado'!$AB$151:$BA$151,0)),0)+IFERROR(INDEX('Hoja de Trabajo para listado'!$BC$155:$CB$1048576,MATCH($A27,'Hoja de Trabajo para listado'!$BC$155:$BC$1048576,0),MATCH((CUADRO!L$5&amp;$E27),'Hoja de Trabajo para listado'!$BC$151:$CB$151,0)),0)+IFERROR(INDEX('Hoja de Trabajo para listado'!$DE$153:$DG$274,MATCH($A27,'Hoja de Trabajo para listado'!$DE$153:$DE$1048576,0),MATCH((CUADRO!L$5&amp;$E27),'Hoja de Trabajo para listado'!$DE$151:$DG$151,0)),0)+IFERROR(INDEX('Hoja de Trabajo para listado'!$CD$155:$DC$1048576,MATCH($A27,'Hoja de Trabajo para listado'!$CD$155:$CD$1048576,0),MATCH((CUADRO!L$5&amp;$E27),'Hoja de Trabajo para listado'!$CD$151:$DC$151,0)),0)</f>
        <v>0</v>
      </c>
      <c r="M27" s="245">
        <f ca="1">+IFERROR(INDEX('Hoja de Trabajo para listado'!$A$155:$Z$1048576,MATCH($A27,'Hoja de Trabajo para listado'!$A$155:$A$1048576,0),MATCH((CUADRO!M$5&amp;$E27),'Hoja de Trabajo para listado'!$A$151:$Z$151,0)),0)+IFERROR(INDEX('Hoja de Trabajo para listado'!$AB$155:$BA$1048576,MATCH($A27,'Hoja de Trabajo para listado'!$AB$155:$AB$1048576,0),MATCH((CUADRO!M$5&amp;$E27),'Hoja de Trabajo para listado'!$AB$151:$BA$151,0)),0)+IFERROR(INDEX('Hoja de Trabajo para listado'!$BC$155:$CB$1048576,MATCH($A27,'Hoja de Trabajo para listado'!$BC$155:$BC$1048576,0),MATCH((CUADRO!M$5&amp;$E27),'Hoja de Trabajo para listado'!$BC$151:$CB$151,0)),0)+IFERROR(INDEX('Hoja de Trabajo para listado'!$DE$153:$DG$274,MATCH($A27,'Hoja de Trabajo para listado'!$DE$153:$DE$1048576,0),MATCH((CUADRO!M$5&amp;$E27),'Hoja de Trabajo para listado'!$DE$151:$DG$151,0)),0)+IFERROR(INDEX('Hoja de Trabajo para listado'!$CD$155:$DC$1048576,MATCH($A27,'Hoja de Trabajo para listado'!$CD$155:$CD$1048576,0),MATCH((CUADRO!M$5&amp;$E27),'Hoja de Trabajo para listado'!$CD$151:$DC$151,0)),0)</f>
        <v>0</v>
      </c>
      <c r="N27" s="245">
        <f ca="1">+IFERROR(INDEX('Hoja de Trabajo para listado'!$A$155:$Z$1048576,MATCH($A27,'Hoja de Trabajo para listado'!$A$155:$A$1048576,0),MATCH((CUADRO!N$5&amp;$E27),'Hoja de Trabajo para listado'!$A$151:$Z$151,0)),0)+IFERROR(INDEX('Hoja de Trabajo para listado'!$AB$155:$BA$1048576,MATCH($A27,'Hoja de Trabajo para listado'!$AB$155:$AB$1048576,0),MATCH((CUADRO!N$5&amp;$E27),'Hoja de Trabajo para listado'!$AB$151:$BA$151,0)),0)+IFERROR(INDEX('Hoja de Trabajo para listado'!$BC$155:$CB$1048576,MATCH($A27,'Hoja de Trabajo para listado'!$BC$155:$BC$1048576,0),MATCH((CUADRO!N$5&amp;$E27),'Hoja de Trabajo para listado'!$BC$151:$CB$151,0)),0)+IFERROR(INDEX('Hoja de Trabajo para listado'!$DE$153:$DG$274,MATCH($A27,'Hoja de Trabajo para listado'!$DE$153:$DE$1048576,0),MATCH((CUADRO!N$5&amp;$E27),'Hoja de Trabajo para listado'!$DE$151:$DG$151,0)),0)+IFERROR(INDEX('Hoja de Trabajo para listado'!$CD$155:$DC$1048576,MATCH($A27,'Hoja de Trabajo para listado'!$CD$155:$CD$1048576,0),MATCH((CUADRO!N$5&amp;$E27),'Hoja de Trabajo para listado'!$CD$151:$DC$151,0)),0)</f>
        <v>0</v>
      </c>
      <c r="O27" s="245">
        <f ca="1">+IFERROR(INDEX('Hoja de Trabajo para listado'!$A$155:$Z$1048576,MATCH($A27,'Hoja de Trabajo para listado'!$A$155:$A$1048576,0),MATCH((CUADRO!O$5&amp;$E27),'Hoja de Trabajo para listado'!$A$151:$Z$151,0)),0)+IFERROR(INDEX('Hoja de Trabajo para listado'!$AB$155:$BA$1048576,MATCH($A27,'Hoja de Trabajo para listado'!$AB$155:$AB$1048576,0),MATCH((CUADRO!O$5&amp;$E27),'Hoja de Trabajo para listado'!$AB$151:$BA$151,0)),0)+IFERROR(INDEX('Hoja de Trabajo para listado'!$BC$155:$CB$1048576,MATCH($A27,'Hoja de Trabajo para listado'!$BC$155:$BC$1048576,0),MATCH((CUADRO!O$5&amp;$E27),'Hoja de Trabajo para listado'!$BC$151:$CB$151,0)),0)+IFERROR(INDEX('Hoja de Trabajo para listado'!$DE$153:$DG$274,MATCH($A27,'Hoja de Trabajo para listado'!$DE$153:$DE$1048576,0),MATCH((CUADRO!O$5&amp;$E27),'Hoja de Trabajo para listado'!$DE$151:$DG$151,0)),0)+IFERROR(INDEX('Hoja de Trabajo para listado'!$CD$155:$DC$1048576,MATCH($A27,'Hoja de Trabajo para listado'!$CD$155:$CD$1048576,0),MATCH((CUADRO!O$5&amp;$E27),'Hoja de Trabajo para listado'!$CD$151:$DC$151,0)),0)</f>
        <v>0</v>
      </c>
      <c r="P27" s="245">
        <f ca="1">+IFERROR(INDEX('Hoja de Trabajo para listado'!$A$155:$Z$1048576,MATCH($A27,'Hoja de Trabajo para listado'!$A$155:$A$1048576,0),MATCH((CUADRO!P$5&amp;$E27),'Hoja de Trabajo para listado'!$A$151:$Z$151,0)),0)+IFERROR(INDEX('Hoja de Trabajo para listado'!$AB$155:$BA$1048576,MATCH($A27,'Hoja de Trabajo para listado'!$AB$155:$AB$1048576,0),MATCH((CUADRO!P$5&amp;$E27),'Hoja de Trabajo para listado'!$AB$151:$BA$151,0)),0)+IFERROR(INDEX('Hoja de Trabajo para listado'!$BC$155:$CB$1048576,MATCH($A27,'Hoja de Trabajo para listado'!$BC$155:$BC$1048576,0),MATCH((CUADRO!P$5&amp;$E27),'Hoja de Trabajo para listado'!$BC$151:$CB$151,0)),0)+IFERROR(INDEX('Hoja de Trabajo para listado'!$DE$153:$DG$274,MATCH($A27,'Hoja de Trabajo para listado'!$DE$153:$DE$1048576,0),MATCH((CUADRO!P$5&amp;$E27),'Hoja de Trabajo para listado'!$DE$151:$DG$151,0)),0)+IFERROR(INDEX('Hoja de Trabajo para listado'!$CD$155:$DC$1048576,MATCH($A27,'Hoja de Trabajo para listado'!$CD$155:$CD$1048576,0),MATCH((CUADRO!P$5&amp;$E27),'Hoja de Trabajo para listado'!$CD$151:$DC$151,0)),0)</f>
        <v>0</v>
      </c>
      <c r="Q27" s="245">
        <f ca="1">+IFERROR(INDEX('Hoja de Trabajo para listado'!$A$155:$Z$1048576,MATCH($A27,'Hoja de Trabajo para listado'!$A$155:$A$1048576,0),MATCH((CUADRO!Q$5&amp;$E27),'Hoja de Trabajo para listado'!$A$151:$Z$151,0)),0)+IFERROR(INDEX('Hoja de Trabajo para listado'!$AB$155:$BA$1048576,MATCH($A27,'Hoja de Trabajo para listado'!$AB$155:$AB$1048576,0),MATCH((CUADRO!Q$5&amp;$E27),'Hoja de Trabajo para listado'!$AB$151:$BA$151,0)),0)+IFERROR(INDEX('Hoja de Trabajo para listado'!$BC$155:$CB$1048576,MATCH($A27,'Hoja de Trabajo para listado'!$BC$155:$BC$1048576,0),MATCH((CUADRO!Q$5&amp;$E27),'Hoja de Trabajo para listado'!$BC$151:$CB$151,0)),0)+IFERROR(INDEX('Hoja de Trabajo para listado'!$DE$153:$DG$274,MATCH($A27,'Hoja de Trabajo para listado'!$DE$153:$DE$1048576,0),MATCH((CUADRO!Q$5&amp;$E27),'Hoja de Trabajo para listado'!$DE$151:$DG$151,0)),0)+IFERROR(INDEX('Hoja de Trabajo para listado'!$CD$155:$DC$1048576,MATCH($A27,'Hoja de Trabajo para listado'!$CD$155:$CD$1048576,0),MATCH((CUADRO!Q$5&amp;$E27),'Hoja de Trabajo para listado'!$CD$151:$DC$151,0)),0)</f>
        <v>0</v>
      </c>
      <c r="R27" s="245">
        <f t="shared" ca="1" si="0"/>
        <v>268621825.38</v>
      </c>
      <c r="S27" s="245">
        <f ca="1">+R26+R27</f>
        <v>278096486.4012</v>
      </c>
      <c r="T27" s="245">
        <f ca="1">+S27</f>
        <v>278096486.4012</v>
      </c>
      <c r="U27" s="244">
        <f t="shared" si="1"/>
        <v>2</v>
      </c>
      <c r="V27" s="333" t="str">
        <f>+VLOOKUP(A27,bd_lista!$A$3:$E$590,5,FALSE)</f>
        <v>Órgano Ejecutivo</v>
      </c>
      <c r="W27" s="392"/>
      <c r="X27" s="242">
        <f t="shared" si="3"/>
        <v>46</v>
      </c>
      <c r="Y27" s="242" t="str">
        <f>+VLOOKUP(X27,bd_lista!$A$3:$C$590,3,FALSE)</f>
        <v>Ministerio de Salud y Deportes</v>
      </c>
      <c r="Z27" s="246"/>
      <c r="AA27" s="246"/>
    </row>
    <row r="28" spans="1:27" ht="15" customHeight="1">
      <c r="A28" s="251">
        <v>47</v>
      </c>
      <c r="B28" s="387">
        <f>+A28</f>
        <v>47</v>
      </c>
      <c r="C28" s="247" t="str">
        <f>+VLOOKUP(A28,bd_lista!$A$3:$C$590,3,FALSE)</f>
        <v>Ministerio de Desarrollo Rural y Tierras</v>
      </c>
      <c r="D28" s="389" t="str">
        <f>+C28</f>
        <v>Ministerio de Desarrollo Rural y Tierras</v>
      </c>
      <c r="E28" s="247" t="s">
        <v>1304</v>
      </c>
      <c r="F28" s="243">
        <f ca="1">+IFERROR(INDEX('Hoja de Trabajo para listado'!$A$155:$Z$1048576,MATCH($A28,'Hoja de Trabajo para listado'!$A$155:$A$1048576,0),MATCH((CUADRO!F$5&amp;$E28),'Hoja de Trabajo para listado'!$A$151:$Z$151,0)),0)+IFERROR(INDEX('Hoja de Trabajo para listado'!$AB$155:$BA$1048576,MATCH($A28,'Hoja de Trabajo para listado'!$AB$155:$AB$1048576,0),MATCH((CUADRO!F$5&amp;$E28),'Hoja de Trabajo para listado'!$AB$151:$BA$151,0)),0)+IFERROR(INDEX('Hoja de Trabajo para listado'!$BC$155:$CB$1048576,MATCH($A28,'Hoja de Trabajo para listado'!$BC$155:$BC$1048576,0),MATCH((CUADRO!F$5&amp;$E28),'Hoja de Trabajo para listado'!$BC$151:$CB$151,0)),0)+IFERROR(INDEX('Hoja de Trabajo para listado'!$DE$153:$DG$274,MATCH($A28,'Hoja de Trabajo para listado'!$DE$153:$DE$1048576,0),MATCH((CUADRO!F$5&amp;$E28),'Hoja de Trabajo para listado'!$DE$151:$DG$151,0)),0)+IFERROR(INDEX('Hoja de Trabajo para listado'!$CD$155:$DC$1048576,MATCH($A28,'Hoja de Trabajo para listado'!$CD$155:$CD$1048576,0),MATCH((CUADRO!F$5&amp;$E28),'Hoja de Trabajo para listado'!$CD$151:$DC$151,0)),0)</f>
        <v>0</v>
      </c>
      <c r="G28" s="243">
        <f ca="1">+IFERROR(INDEX('Hoja de Trabajo para listado'!$A$155:$Z$1048576,MATCH($A28,'Hoja de Trabajo para listado'!$A$155:$A$1048576,0),MATCH((CUADRO!G$5&amp;$E28),'Hoja de Trabajo para listado'!$A$151:$Z$151,0)),0)+IFERROR(INDEX('Hoja de Trabajo para listado'!$AB$155:$BA$1048576,MATCH($A28,'Hoja de Trabajo para listado'!$AB$155:$AB$1048576,0),MATCH((CUADRO!G$5&amp;$E28),'Hoja de Trabajo para listado'!$AB$151:$BA$151,0)),0)+IFERROR(INDEX('Hoja de Trabajo para listado'!$BC$155:$CB$1048576,MATCH($A28,'Hoja de Trabajo para listado'!$BC$155:$BC$1048576,0),MATCH((CUADRO!G$5&amp;$E28),'Hoja de Trabajo para listado'!$BC$151:$CB$151,0)),0)+IFERROR(INDEX('Hoja de Trabajo para listado'!$DE$153:$DG$274,MATCH($A28,'Hoja de Trabajo para listado'!$DE$153:$DE$1048576,0),MATCH((CUADRO!G$5&amp;$E28),'Hoja de Trabajo para listado'!$DE$151:$DG$151,0)),0)+IFERROR(INDEX('Hoja de Trabajo para listado'!$CD$155:$DC$1048576,MATCH($A28,'Hoja de Trabajo para listado'!$CD$155:$CD$1048576,0),MATCH((CUADRO!G$5&amp;$E28),'Hoja de Trabajo para listado'!$CD$151:$DC$151,0)),0)</f>
        <v>16363.64</v>
      </c>
      <c r="H28" s="243">
        <f ca="1">+IFERROR(INDEX('Hoja de Trabajo para listado'!$A$155:$Z$1048576,MATCH($A28,'Hoja de Trabajo para listado'!$A$155:$A$1048576,0),MATCH((CUADRO!H$5&amp;$E28),'Hoja de Trabajo para listado'!$A$151:$Z$151,0)),0)+IFERROR(INDEX('Hoja de Trabajo para listado'!$AB$155:$BA$1048576,MATCH($A28,'Hoja de Trabajo para listado'!$AB$155:$AB$1048576,0),MATCH((CUADRO!H$5&amp;$E28),'Hoja de Trabajo para listado'!$AB$151:$BA$151,0)),0)+IFERROR(INDEX('Hoja de Trabajo para listado'!$BC$155:$CB$1048576,MATCH($A28,'Hoja de Trabajo para listado'!$BC$155:$BC$1048576,0),MATCH((CUADRO!H$5&amp;$E28),'Hoja de Trabajo para listado'!$BC$151:$CB$151,0)),0)+IFERROR(INDEX('Hoja de Trabajo para listado'!$DE$153:$DG$274,MATCH($A28,'Hoja de Trabajo para listado'!$DE$153:$DE$1048576,0),MATCH((CUADRO!H$5&amp;$E28),'Hoja de Trabajo para listado'!$DE$151:$DG$151,0)),0)+IFERROR(INDEX('Hoja de Trabajo para listado'!$CD$155:$DC$1048576,MATCH($A28,'Hoja de Trabajo para listado'!$CD$155:$CD$1048576,0),MATCH((CUADRO!H$5&amp;$E28),'Hoja de Trabajo para listado'!$CD$151:$DC$151,0)),0)</f>
        <v>0</v>
      </c>
      <c r="I28" s="243">
        <f ca="1">+IFERROR(INDEX('Hoja de Trabajo para listado'!$A$155:$Z$1048576,MATCH($A28,'Hoja de Trabajo para listado'!$A$155:$A$1048576,0),MATCH((CUADRO!I$5&amp;$E28),'Hoja de Trabajo para listado'!$A$151:$Z$151,0)),0)+IFERROR(INDEX('Hoja de Trabajo para listado'!$AB$155:$BA$1048576,MATCH($A28,'Hoja de Trabajo para listado'!$AB$155:$AB$1048576,0),MATCH((CUADRO!I$5&amp;$E28),'Hoja de Trabajo para listado'!$AB$151:$BA$151,0)),0)+IFERROR(INDEX('Hoja de Trabajo para listado'!$BC$155:$CB$1048576,MATCH($A28,'Hoja de Trabajo para listado'!$BC$155:$BC$1048576,0),MATCH((CUADRO!I$5&amp;$E28),'Hoja de Trabajo para listado'!$BC$151:$CB$151,0)),0)+IFERROR(INDEX('Hoja de Trabajo para listado'!$DE$153:$DG$274,MATCH($A28,'Hoja de Trabajo para listado'!$DE$153:$DE$1048576,0),MATCH((CUADRO!I$5&amp;$E28),'Hoja de Trabajo para listado'!$DE$151:$DG$151,0)),0)+IFERROR(INDEX('Hoja de Trabajo para listado'!$CD$155:$DC$1048576,MATCH($A28,'Hoja de Trabajo para listado'!$CD$155:$CD$1048576,0),MATCH((CUADRO!I$5&amp;$E28),'Hoja de Trabajo para listado'!$CD$151:$DC$151,0)),0)</f>
        <v>4175062.89</v>
      </c>
      <c r="J28" s="243">
        <f ca="1">+IFERROR(INDEX('Hoja de Trabajo para listado'!$A$155:$Z$1048576,MATCH($A28,'Hoja de Trabajo para listado'!$A$155:$A$1048576,0),MATCH((CUADRO!J$5&amp;$E28),'Hoja de Trabajo para listado'!$A$151:$Z$151,0)),0)+IFERROR(INDEX('Hoja de Trabajo para listado'!$AB$155:$BA$1048576,MATCH($A28,'Hoja de Trabajo para listado'!$AB$155:$AB$1048576,0),MATCH((CUADRO!J$5&amp;$E28),'Hoja de Trabajo para listado'!$AB$151:$BA$151,0)),0)+IFERROR(INDEX('Hoja de Trabajo para listado'!$BC$155:$CB$1048576,MATCH($A28,'Hoja de Trabajo para listado'!$BC$155:$BC$1048576,0),MATCH((CUADRO!J$5&amp;$E28),'Hoja de Trabajo para listado'!$BC$151:$CB$151,0)),0)+IFERROR(INDEX('Hoja de Trabajo para listado'!$DE$153:$DG$274,MATCH($A28,'Hoja de Trabajo para listado'!$DE$153:$DE$1048576,0),MATCH((CUADRO!J$5&amp;$E28),'Hoja de Trabajo para listado'!$DE$151:$DG$151,0)),0)+IFERROR(INDEX('Hoja de Trabajo para listado'!$CD$155:$DC$1048576,MATCH($A28,'Hoja de Trabajo para listado'!$CD$155:$CD$1048576,0),MATCH((CUADRO!J$5&amp;$E28),'Hoja de Trabajo para listado'!$CD$151:$DC$151,0)),0)</f>
        <v>0</v>
      </c>
      <c r="K28" s="243">
        <f ca="1">+IFERROR(INDEX('Hoja de Trabajo para listado'!$A$155:$Z$1048576,MATCH($A28,'Hoja de Trabajo para listado'!$A$155:$A$1048576,0),MATCH((CUADRO!K$5&amp;$E28),'Hoja de Trabajo para listado'!$A$151:$Z$151,0)),0)+IFERROR(INDEX('Hoja de Trabajo para listado'!$AB$155:$BA$1048576,MATCH($A28,'Hoja de Trabajo para listado'!$AB$155:$AB$1048576,0),MATCH((CUADRO!K$5&amp;$E28),'Hoja de Trabajo para listado'!$AB$151:$BA$151,0)),0)+IFERROR(INDEX('Hoja de Trabajo para listado'!$BC$155:$CB$1048576,MATCH($A28,'Hoja de Trabajo para listado'!$BC$155:$BC$1048576,0),MATCH((CUADRO!K$5&amp;$E28),'Hoja de Trabajo para listado'!$BC$151:$CB$151,0)),0)+IFERROR(INDEX('Hoja de Trabajo para listado'!$DE$153:$DG$274,MATCH($A28,'Hoja de Trabajo para listado'!$DE$153:$DE$1048576,0),MATCH((CUADRO!K$5&amp;$E28),'Hoja de Trabajo para listado'!$DE$151:$DG$151,0)),0)+IFERROR(INDEX('Hoja de Trabajo para listado'!$CD$155:$DC$1048576,MATCH($A28,'Hoja de Trabajo para listado'!$CD$155:$CD$1048576,0),MATCH((CUADRO!K$5&amp;$E28),'Hoja de Trabajo para listado'!$CD$151:$DC$151,0)),0)</f>
        <v>0</v>
      </c>
      <c r="L28" s="243">
        <f ca="1">+IFERROR(INDEX('Hoja de Trabajo para listado'!$A$155:$Z$1048576,MATCH($A28,'Hoja de Trabajo para listado'!$A$155:$A$1048576,0),MATCH((CUADRO!L$5&amp;$E28),'Hoja de Trabajo para listado'!$A$151:$Z$151,0)),0)+IFERROR(INDEX('Hoja de Trabajo para listado'!$AB$155:$BA$1048576,MATCH($A28,'Hoja de Trabajo para listado'!$AB$155:$AB$1048576,0),MATCH((CUADRO!L$5&amp;$E28),'Hoja de Trabajo para listado'!$AB$151:$BA$151,0)),0)+IFERROR(INDEX('Hoja de Trabajo para listado'!$BC$155:$CB$1048576,MATCH($A28,'Hoja de Trabajo para listado'!$BC$155:$BC$1048576,0),MATCH((CUADRO!L$5&amp;$E28),'Hoja de Trabajo para listado'!$BC$151:$CB$151,0)),0)+IFERROR(INDEX('Hoja de Trabajo para listado'!$DE$153:$DG$274,MATCH($A28,'Hoja de Trabajo para listado'!$DE$153:$DE$1048576,0),MATCH((CUADRO!L$5&amp;$E28),'Hoja de Trabajo para listado'!$DE$151:$DG$151,0)),0)+IFERROR(INDEX('Hoja de Trabajo para listado'!$CD$155:$DC$1048576,MATCH($A28,'Hoja de Trabajo para listado'!$CD$155:$CD$1048576,0),MATCH((CUADRO!L$5&amp;$E28),'Hoja de Trabajo para listado'!$CD$151:$DC$151,0)),0)</f>
        <v>0</v>
      </c>
      <c r="M28" s="243">
        <f ca="1">+IFERROR(INDEX('Hoja de Trabajo para listado'!$A$155:$Z$1048576,MATCH($A28,'Hoja de Trabajo para listado'!$A$155:$A$1048576,0),MATCH((CUADRO!M$5&amp;$E28),'Hoja de Trabajo para listado'!$A$151:$Z$151,0)),0)+IFERROR(INDEX('Hoja de Trabajo para listado'!$AB$155:$BA$1048576,MATCH($A28,'Hoja de Trabajo para listado'!$AB$155:$AB$1048576,0),MATCH((CUADRO!M$5&amp;$E28),'Hoja de Trabajo para listado'!$AB$151:$BA$151,0)),0)+IFERROR(INDEX('Hoja de Trabajo para listado'!$BC$155:$CB$1048576,MATCH($A28,'Hoja de Trabajo para listado'!$BC$155:$BC$1048576,0),MATCH((CUADRO!M$5&amp;$E28),'Hoja de Trabajo para listado'!$BC$151:$CB$151,0)),0)+IFERROR(INDEX('Hoja de Trabajo para listado'!$DE$153:$DG$274,MATCH($A28,'Hoja de Trabajo para listado'!$DE$153:$DE$1048576,0),MATCH((CUADRO!M$5&amp;$E28),'Hoja de Trabajo para listado'!$DE$151:$DG$151,0)),0)+IFERROR(INDEX('Hoja de Trabajo para listado'!$CD$155:$DC$1048576,MATCH($A28,'Hoja de Trabajo para listado'!$CD$155:$CD$1048576,0),MATCH((CUADRO!M$5&amp;$E28),'Hoja de Trabajo para listado'!$CD$151:$DC$151,0)),0)</f>
        <v>0</v>
      </c>
      <c r="N28" s="243">
        <f ca="1">+IFERROR(INDEX('Hoja de Trabajo para listado'!$A$155:$Z$1048576,MATCH($A28,'Hoja de Trabajo para listado'!$A$155:$A$1048576,0),MATCH((CUADRO!N$5&amp;$E28),'Hoja de Trabajo para listado'!$A$151:$Z$151,0)),0)+IFERROR(INDEX('Hoja de Trabajo para listado'!$AB$155:$BA$1048576,MATCH($A28,'Hoja de Trabajo para listado'!$AB$155:$AB$1048576,0),MATCH((CUADRO!N$5&amp;$E28),'Hoja de Trabajo para listado'!$AB$151:$BA$151,0)),0)+IFERROR(INDEX('Hoja de Trabajo para listado'!$BC$155:$CB$1048576,MATCH($A28,'Hoja de Trabajo para listado'!$BC$155:$BC$1048576,0),MATCH((CUADRO!N$5&amp;$E28),'Hoja de Trabajo para listado'!$BC$151:$CB$151,0)),0)+IFERROR(INDEX('Hoja de Trabajo para listado'!$DE$153:$DG$274,MATCH($A28,'Hoja de Trabajo para listado'!$DE$153:$DE$1048576,0),MATCH((CUADRO!N$5&amp;$E28),'Hoja de Trabajo para listado'!$DE$151:$DG$151,0)),0)+IFERROR(INDEX('Hoja de Trabajo para listado'!$CD$155:$DC$1048576,MATCH($A28,'Hoja de Trabajo para listado'!$CD$155:$CD$1048576,0),MATCH((CUADRO!N$5&amp;$E28),'Hoja de Trabajo para listado'!$CD$151:$DC$151,0)),0)</f>
        <v>0</v>
      </c>
      <c r="O28" s="243">
        <f ca="1">+IFERROR(INDEX('Hoja de Trabajo para listado'!$A$155:$Z$1048576,MATCH($A28,'Hoja de Trabajo para listado'!$A$155:$A$1048576,0),MATCH((CUADRO!O$5&amp;$E28),'Hoja de Trabajo para listado'!$A$151:$Z$151,0)),0)+IFERROR(INDEX('Hoja de Trabajo para listado'!$AB$155:$BA$1048576,MATCH($A28,'Hoja de Trabajo para listado'!$AB$155:$AB$1048576,0),MATCH((CUADRO!O$5&amp;$E28),'Hoja de Trabajo para listado'!$AB$151:$BA$151,0)),0)+IFERROR(INDEX('Hoja de Trabajo para listado'!$BC$155:$CB$1048576,MATCH($A28,'Hoja de Trabajo para listado'!$BC$155:$BC$1048576,0),MATCH((CUADRO!O$5&amp;$E28),'Hoja de Trabajo para listado'!$BC$151:$CB$151,0)),0)+IFERROR(INDEX('Hoja de Trabajo para listado'!$DE$153:$DG$274,MATCH($A28,'Hoja de Trabajo para listado'!$DE$153:$DE$1048576,0),MATCH((CUADRO!O$5&amp;$E28),'Hoja de Trabajo para listado'!$DE$151:$DG$151,0)),0)+IFERROR(INDEX('Hoja de Trabajo para listado'!$CD$155:$DC$1048576,MATCH($A28,'Hoja de Trabajo para listado'!$CD$155:$CD$1048576,0),MATCH((CUADRO!O$5&amp;$E28),'Hoja de Trabajo para listado'!$CD$151:$DC$151,0)),0)</f>
        <v>0</v>
      </c>
      <c r="P28" s="243">
        <f ca="1">+IFERROR(INDEX('Hoja de Trabajo para listado'!$A$155:$Z$1048576,MATCH($A28,'Hoja de Trabajo para listado'!$A$155:$A$1048576,0),MATCH((CUADRO!P$5&amp;$E28),'Hoja de Trabajo para listado'!$A$151:$Z$151,0)),0)+IFERROR(INDEX('Hoja de Trabajo para listado'!$AB$155:$BA$1048576,MATCH($A28,'Hoja de Trabajo para listado'!$AB$155:$AB$1048576,0),MATCH((CUADRO!P$5&amp;$E28),'Hoja de Trabajo para listado'!$AB$151:$BA$151,0)),0)+IFERROR(INDEX('Hoja de Trabajo para listado'!$BC$155:$CB$1048576,MATCH($A28,'Hoja de Trabajo para listado'!$BC$155:$BC$1048576,0),MATCH((CUADRO!P$5&amp;$E28),'Hoja de Trabajo para listado'!$BC$151:$CB$151,0)),0)+IFERROR(INDEX('Hoja de Trabajo para listado'!$DE$153:$DG$274,MATCH($A28,'Hoja de Trabajo para listado'!$DE$153:$DE$1048576,0),MATCH((CUADRO!P$5&amp;$E28),'Hoja de Trabajo para listado'!$DE$151:$DG$151,0)),0)+IFERROR(INDEX('Hoja de Trabajo para listado'!$CD$155:$DC$1048576,MATCH($A28,'Hoja de Trabajo para listado'!$CD$155:$CD$1048576,0),MATCH((CUADRO!P$5&amp;$E28),'Hoja de Trabajo para listado'!$CD$151:$DC$151,0)),0)</f>
        <v>0</v>
      </c>
      <c r="Q28" s="243">
        <f ca="1">+IFERROR(INDEX('Hoja de Trabajo para listado'!$A$155:$Z$1048576,MATCH($A28,'Hoja de Trabajo para listado'!$A$155:$A$1048576,0),MATCH((CUADRO!Q$5&amp;$E28),'Hoja de Trabajo para listado'!$A$151:$Z$151,0)),0)+IFERROR(INDEX('Hoja de Trabajo para listado'!$AB$155:$BA$1048576,MATCH($A28,'Hoja de Trabajo para listado'!$AB$155:$AB$1048576,0),MATCH((CUADRO!Q$5&amp;$E28),'Hoja de Trabajo para listado'!$AB$151:$BA$151,0)),0)+IFERROR(INDEX('Hoja de Trabajo para listado'!$BC$155:$CB$1048576,MATCH($A28,'Hoja de Trabajo para listado'!$BC$155:$BC$1048576,0),MATCH((CUADRO!Q$5&amp;$E28),'Hoja de Trabajo para listado'!$BC$151:$CB$151,0)),0)+IFERROR(INDEX('Hoja de Trabajo para listado'!$DE$153:$DG$274,MATCH($A28,'Hoja de Trabajo para listado'!$DE$153:$DE$1048576,0),MATCH((CUADRO!Q$5&amp;$E28),'Hoja de Trabajo para listado'!$DE$151:$DG$151,0)),0)+IFERROR(INDEX('Hoja de Trabajo para listado'!$CD$155:$DC$1048576,MATCH($A28,'Hoja de Trabajo para listado'!$CD$155:$CD$1048576,0),MATCH((CUADRO!Q$5&amp;$E28),'Hoja de Trabajo para listado'!$CD$151:$DC$151,0)),0)</f>
        <v>0</v>
      </c>
      <c r="R28" s="243">
        <f t="shared" ca="1" si="0"/>
        <v>4191426.5300000003</v>
      </c>
      <c r="S28" s="243"/>
      <c r="T28" s="243">
        <f ca="1">+T29</f>
        <v>92806154.870000005</v>
      </c>
      <c r="U28" s="242">
        <f t="shared" si="1"/>
        <v>1</v>
      </c>
      <c r="V28" s="333" t="str">
        <f>+VLOOKUP(A28,bd_lista!$A$3:$E$590,5,FALSE)</f>
        <v>Órgano Ejecutivo</v>
      </c>
      <c r="W28" s="391" t="str">
        <f>+V28</f>
        <v>Órgano Ejecutivo</v>
      </c>
      <c r="X28" s="242">
        <f t="shared" si="3"/>
        <v>47</v>
      </c>
      <c r="Y28" s="242" t="str">
        <f>+VLOOKUP(X28,bd_lista!$A$3:$C$590,3,FALSE)</f>
        <v>Ministerio de Desarrollo Rural y Tierras</v>
      </c>
      <c r="Z28" s="246">
        <f>+X28</f>
        <v>47</v>
      </c>
      <c r="AA28" s="246" t="str">
        <f>+Y28</f>
        <v>Ministerio de Desarrollo Rural y Tierras</v>
      </c>
    </row>
    <row r="29" spans="1:27" ht="15" customHeight="1">
      <c r="A29" s="32">
        <v>47</v>
      </c>
      <c r="B29" s="388"/>
      <c r="C29" s="333" t="str">
        <f>+VLOOKUP(A29,bd_lista!$A$3:$C$590,3,FALSE)</f>
        <v>Ministerio de Desarrollo Rural y Tierras</v>
      </c>
      <c r="D29" s="390"/>
      <c r="E29" s="333" t="s">
        <v>1305</v>
      </c>
      <c r="F29" s="245">
        <f ca="1">+IFERROR(INDEX('Hoja de Trabajo para listado'!$A$155:$Z$1048576,MATCH($A29,'Hoja de Trabajo para listado'!$A$155:$A$1048576,0),MATCH((CUADRO!F$5&amp;$E29),'Hoja de Trabajo para listado'!$A$151:$Z$151,0)),0)+IFERROR(INDEX('Hoja de Trabajo para listado'!$AB$155:$BA$1048576,MATCH($A29,'Hoja de Trabajo para listado'!$AB$155:$AB$1048576,0),MATCH((CUADRO!F$5&amp;$E29),'Hoja de Trabajo para listado'!$AB$151:$BA$151,0)),0)+IFERROR(INDEX('Hoja de Trabajo para listado'!$BC$155:$CB$1048576,MATCH($A29,'Hoja de Trabajo para listado'!$BC$155:$BC$1048576,0),MATCH((CUADRO!F$5&amp;$E29),'Hoja de Trabajo para listado'!$BC$151:$CB$151,0)),0)+IFERROR(INDEX('Hoja de Trabajo para listado'!$DE$153:$DG$274,MATCH($A29,'Hoja de Trabajo para listado'!$DE$153:$DE$1048576,0),MATCH((CUADRO!F$5&amp;$E29),'Hoja de Trabajo para listado'!$DE$151:$DG$151,0)),0)+IFERROR(INDEX('Hoja de Trabajo para listado'!$CD$155:$DC$1048576,MATCH($A29,'Hoja de Trabajo para listado'!$CD$155:$CD$1048576,0),MATCH((CUADRO!F$5&amp;$E29),'Hoja de Trabajo para listado'!$CD$151:$DC$151,0)),0)</f>
        <v>31223</v>
      </c>
      <c r="G29" s="245">
        <f ca="1">+IFERROR(INDEX('Hoja de Trabajo para listado'!$A$155:$Z$1048576,MATCH($A29,'Hoja de Trabajo para listado'!$A$155:$A$1048576,0),MATCH((CUADRO!G$5&amp;$E29),'Hoja de Trabajo para listado'!$A$151:$Z$151,0)),0)+IFERROR(INDEX('Hoja de Trabajo para listado'!$AB$155:$BA$1048576,MATCH($A29,'Hoja de Trabajo para listado'!$AB$155:$AB$1048576,0),MATCH((CUADRO!G$5&amp;$E29),'Hoja de Trabajo para listado'!$AB$151:$BA$151,0)),0)+IFERROR(INDEX('Hoja de Trabajo para listado'!$BC$155:$CB$1048576,MATCH($A29,'Hoja de Trabajo para listado'!$BC$155:$BC$1048576,0),MATCH((CUADRO!G$5&amp;$E29),'Hoja de Trabajo para listado'!$BC$151:$CB$151,0)),0)+IFERROR(INDEX('Hoja de Trabajo para listado'!$DE$153:$DG$274,MATCH($A29,'Hoja de Trabajo para listado'!$DE$153:$DE$1048576,0),MATCH((CUADRO!G$5&amp;$E29),'Hoja de Trabajo para listado'!$DE$151:$DG$151,0)),0)+IFERROR(INDEX('Hoja de Trabajo para listado'!$CD$155:$DC$1048576,MATCH($A29,'Hoja de Trabajo para listado'!$CD$155:$CD$1048576,0),MATCH((CUADRO!G$5&amp;$E29),'Hoja de Trabajo para listado'!$CD$151:$DC$151,0)),0)</f>
        <v>17901.740000000002</v>
      </c>
      <c r="H29" s="245">
        <f ca="1">+IFERROR(INDEX('Hoja de Trabajo para listado'!$A$155:$Z$1048576,MATCH($A29,'Hoja de Trabajo para listado'!$A$155:$A$1048576,0),MATCH((CUADRO!H$5&amp;$E29),'Hoja de Trabajo para listado'!$A$151:$Z$151,0)),0)+IFERROR(INDEX('Hoja de Trabajo para listado'!$AB$155:$BA$1048576,MATCH($A29,'Hoja de Trabajo para listado'!$AB$155:$AB$1048576,0),MATCH((CUADRO!H$5&amp;$E29),'Hoja de Trabajo para listado'!$AB$151:$BA$151,0)),0)+IFERROR(INDEX('Hoja de Trabajo para listado'!$BC$155:$CB$1048576,MATCH($A29,'Hoja de Trabajo para listado'!$BC$155:$BC$1048576,0),MATCH((CUADRO!H$5&amp;$E29),'Hoja de Trabajo para listado'!$BC$151:$CB$151,0)),0)+IFERROR(INDEX('Hoja de Trabajo para listado'!$DE$153:$DG$274,MATCH($A29,'Hoja de Trabajo para listado'!$DE$153:$DE$1048576,0),MATCH((CUADRO!H$5&amp;$E29),'Hoja de Trabajo para listado'!$DE$151:$DG$151,0)),0)+IFERROR(INDEX('Hoja de Trabajo para listado'!$CD$155:$DC$1048576,MATCH($A29,'Hoja de Trabajo para listado'!$CD$155:$CD$1048576,0),MATCH((CUADRO!H$5&amp;$E29),'Hoja de Trabajo para listado'!$CD$151:$DC$151,0)),0)</f>
        <v>59</v>
      </c>
      <c r="I29" s="245">
        <f ca="1">+IFERROR(INDEX('Hoja de Trabajo para listado'!$A$155:$Z$1048576,MATCH($A29,'Hoja de Trabajo para listado'!$A$155:$A$1048576,0),MATCH((CUADRO!I$5&amp;$E29),'Hoja de Trabajo para listado'!$A$151:$Z$151,0)),0)+IFERROR(INDEX('Hoja de Trabajo para listado'!$AB$155:$BA$1048576,MATCH($A29,'Hoja de Trabajo para listado'!$AB$155:$AB$1048576,0),MATCH((CUADRO!I$5&amp;$E29),'Hoja de Trabajo para listado'!$AB$151:$BA$151,0)),0)+IFERROR(INDEX('Hoja de Trabajo para listado'!$BC$155:$CB$1048576,MATCH($A29,'Hoja de Trabajo para listado'!$BC$155:$BC$1048576,0),MATCH((CUADRO!I$5&amp;$E29),'Hoja de Trabajo para listado'!$BC$151:$CB$151,0)),0)+IFERROR(INDEX('Hoja de Trabajo para listado'!$DE$153:$DG$274,MATCH($A29,'Hoja de Trabajo para listado'!$DE$153:$DE$1048576,0),MATCH((CUADRO!I$5&amp;$E29),'Hoja de Trabajo para listado'!$DE$151:$DG$151,0)),0)+IFERROR(INDEX('Hoja de Trabajo para listado'!$CD$155:$DC$1048576,MATCH($A29,'Hoja de Trabajo para listado'!$CD$155:$CD$1048576,0),MATCH((CUADRO!I$5&amp;$E29),'Hoja de Trabajo para listado'!$CD$151:$DC$151,0)),0)</f>
        <v>88565544.600000009</v>
      </c>
      <c r="J29" s="245">
        <f ca="1">+IFERROR(INDEX('Hoja de Trabajo para listado'!$A$155:$Z$1048576,MATCH($A29,'Hoja de Trabajo para listado'!$A$155:$A$1048576,0),MATCH((CUADRO!J$5&amp;$E29),'Hoja de Trabajo para listado'!$A$151:$Z$151,0)),0)+IFERROR(INDEX('Hoja de Trabajo para listado'!$AB$155:$BA$1048576,MATCH($A29,'Hoja de Trabajo para listado'!$AB$155:$AB$1048576,0),MATCH((CUADRO!J$5&amp;$E29),'Hoja de Trabajo para listado'!$AB$151:$BA$151,0)),0)+IFERROR(INDEX('Hoja de Trabajo para listado'!$BC$155:$CB$1048576,MATCH($A29,'Hoja de Trabajo para listado'!$BC$155:$BC$1048576,0),MATCH((CUADRO!J$5&amp;$E29),'Hoja de Trabajo para listado'!$BC$151:$CB$151,0)),0)+IFERROR(INDEX('Hoja de Trabajo para listado'!$DE$153:$DG$274,MATCH($A29,'Hoja de Trabajo para listado'!$DE$153:$DE$1048576,0),MATCH((CUADRO!J$5&amp;$E29),'Hoja de Trabajo para listado'!$DE$151:$DG$151,0)),0)+IFERROR(INDEX('Hoja de Trabajo para listado'!$CD$155:$DC$1048576,MATCH($A29,'Hoja de Trabajo para listado'!$CD$155:$CD$1048576,0),MATCH((CUADRO!J$5&amp;$E29),'Hoja de Trabajo para listado'!$CD$151:$DC$151,0)),0)</f>
        <v>0</v>
      </c>
      <c r="K29" s="245">
        <f ca="1">+IFERROR(INDEX('Hoja de Trabajo para listado'!$A$155:$Z$1048576,MATCH($A29,'Hoja de Trabajo para listado'!$A$155:$A$1048576,0),MATCH((CUADRO!K$5&amp;$E29),'Hoja de Trabajo para listado'!$A$151:$Z$151,0)),0)+IFERROR(INDEX('Hoja de Trabajo para listado'!$AB$155:$BA$1048576,MATCH($A29,'Hoja de Trabajo para listado'!$AB$155:$AB$1048576,0),MATCH((CUADRO!K$5&amp;$E29),'Hoja de Trabajo para listado'!$AB$151:$BA$151,0)),0)+IFERROR(INDEX('Hoja de Trabajo para listado'!$BC$155:$CB$1048576,MATCH($A29,'Hoja de Trabajo para listado'!$BC$155:$BC$1048576,0),MATCH((CUADRO!K$5&amp;$E29),'Hoja de Trabajo para listado'!$BC$151:$CB$151,0)),0)+IFERROR(INDEX('Hoja de Trabajo para listado'!$DE$153:$DG$274,MATCH($A29,'Hoja de Trabajo para listado'!$DE$153:$DE$1048576,0),MATCH((CUADRO!K$5&amp;$E29),'Hoja de Trabajo para listado'!$DE$151:$DG$151,0)),0)+IFERROR(INDEX('Hoja de Trabajo para listado'!$CD$155:$DC$1048576,MATCH($A29,'Hoja de Trabajo para listado'!$CD$155:$CD$1048576,0),MATCH((CUADRO!K$5&amp;$E29),'Hoja de Trabajo para listado'!$CD$151:$DC$151,0)),0)</f>
        <v>0</v>
      </c>
      <c r="L29" s="245">
        <f ca="1">+IFERROR(INDEX('Hoja de Trabajo para listado'!$A$155:$Z$1048576,MATCH($A29,'Hoja de Trabajo para listado'!$A$155:$A$1048576,0),MATCH((CUADRO!L$5&amp;$E29),'Hoja de Trabajo para listado'!$A$151:$Z$151,0)),0)+IFERROR(INDEX('Hoja de Trabajo para listado'!$AB$155:$BA$1048576,MATCH($A29,'Hoja de Trabajo para listado'!$AB$155:$AB$1048576,0),MATCH((CUADRO!L$5&amp;$E29),'Hoja de Trabajo para listado'!$AB$151:$BA$151,0)),0)+IFERROR(INDEX('Hoja de Trabajo para listado'!$BC$155:$CB$1048576,MATCH($A29,'Hoja de Trabajo para listado'!$BC$155:$BC$1048576,0),MATCH((CUADRO!L$5&amp;$E29),'Hoja de Trabajo para listado'!$BC$151:$CB$151,0)),0)+IFERROR(INDEX('Hoja de Trabajo para listado'!$DE$153:$DG$274,MATCH($A29,'Hoja de Trabajo para listado'!$DE$153:$DE$1048576,0),MATCH((CUADRO!L$5&amp;$E29),'Hoja de Trabajo para listado'!$DE$151:$DG$151,0)),0)+IFERROR(INDEX('Hoja de Trabajo para listado'!$CD$155:$DC$1048576,MATCH($A29,'Hoja de Trabajo para listado'!$CD$155:$CD$1048576,0),MATCH((CUADRO!L$5&amp;$E29),'Hoja de Trabajo para listado'!$CD$151:$DC$151,0)),0)</f>
        <v>0</v>
      </c>
      <c r="M29" s="245">
        <f ca="1">+IFERROR(INDEX('Hoja de Trabajo para listado'!$A$155:$Z$1048576,MATCH($A29,'Hoja de Trabajo para listado'!$A$155:$A$1048576,0),MATCH((CUADRO!M$5&amp;$E29),'Hoja de Trabajo para listado'!$A$151:$Z$151,0)),0)+IFERROR(INDEX('Hoja de Trabajo para listado'!$AB$155:$BA$1048576,MATCH($A29,'Hoja de Trabajo para listado'!$AB$155:$AB$1048576,0),MATCH((CUADRO!M$5&amp;$E29),'Hoja de Trabajo para listado'!$AB$151:$BA$151,0)),0)+IFERROR(INDEX('Hoja de Trabajo para listado'!$BC$155:$CB$1048576,MATCH($A29,'Hoja de Trabajo para listado'!$BC$155:$BC$1048576,0),MATCH((CUADRO!M$5&amp;$E29),'Hoja de Trabajo para listado'!$BC$151:$CB$151,0)),0)+IFERROR(INDEX('Hoja de Trabajo para listado'!$DE$153:$DG$274,MATCH($A29,'Hoja de Trabajo para listado'!$DE$153:$DE$1048576,0),MATCH((CUADRO!M$5&amp;$E29),'Hoja de Trabajo para listado'!$DE$151:$DG$151,0)),0)+IFERROR(INDEX('Hoja de Trabajo para listado'!$CD$155:$DC$1048576,MATCH($A29,'Hoja de Trabajo para listado'!$CD$155:$CD$1048576,0),MATCH((CUADRO!M$5&amp;$E29),'Hoja de Trabajo para listado'!$CD$151:$DC$151,0)),0)</f>
        <v>0</v>
      </c>
      <c r="N29" s="245">
        <f ca="1">+IFERROR(INDEX('Hoja de Trabajo para listado'!$A$155:$Z$1048576,MATCH($A29,'Hoja de Trabajo para listado'!$A$155:$A$1048576,0),MATCH((CUADRO!N$5&amp;$E29),'Hoja de Trabajo para listado'!$A$151:$Z$151,0)),0)+IFERROR(INDEX('Hoja de Trabajo para listado'!$AB$155:$BA$1048576,MATCH($A29,'Hoja de Trabajo para listado'!$AB$155:$AB$1048576,0),MATCH((CUADRO!N$5&amp;$E29),'Hoja de Trabajo para listado'!$AB$151:$BA$151,0)),0)+IFERROR(INDEX('Hoja de Trabajo para listado'!$BC$155:$CB$1048576,MATCH($A29,'Hoja de Trabajo para listado'!$BC$155:$BC$1048576,0),MATCH((CUADRO!N$5&amp;$E29),'Hoja de Trabajo para listado'!$BC$151:$CB$151,0)),0)+IFERROR(INDEX('Hoja de Trabajo para listado'!$DE$153:$DG$274,MATCH($A29,'Hoja de Trabajo para listado'!$DE$153:$DE$1048576,0),MATCH((CUADRO!N$5&amp;$E29),'Hoja de Trabajo para listado'!$DE$151:$DG$151,0)),0)+IFERROR(INDEX('Hoja de Trabajo para listado'!$CD$155:$DC$1048576,MATCH($A29,'Hoja de Trabajo para listado'!$CD$155:$CD$1048576,0),MATCH((CUADRO!N$5&amp;$E29),'Hoja de Trabajo para listado'!$CD$151:$DC$151,0)),0)</f>
        <v>0</v>
      </c>
      <c r="O29" s="245">
        <f ca="1">+IFERROR(INDEX('Hoja de Trabajo para listado'!$A$155:$Z$1048576,MATCH($A29,'Hoja de Trabajo para listado'!$A$155:$A$1048576,0),MATCH((CUADRO!O$5&amp;$E29),'Hoja de Trabajo para listado'!$A$151:$Z$151,0)),0)+IFERROR(INDEX('Hoja de Trabajo para listado'!$AB$155:$BA$1048576,MATCH($A29,'Hoja de Trabajo para listado'!$AB$155:$AB$1048576,0),MATCH((CUADRO!O$5&amp;$E29),'Hoja de Trabajo para listado'!$AB$151:$BA$151,0)),0)+IFERROR(INDEX('Hoja de Trabajo para listado'!$BC$155:$CB$1048576,MATCH($A29,'Hoja de Trabajo para listado'!$BC$155:$BC$1048576,0),MATCH((CUADRO!O$5&amp;$E29),'Hoja de Trabajo para listado'!$BC$151:$CB$151,0)),0)+IFERROR(INDEX('Hoja de Trabajo para listado'!$DE$153:$DG$274,MATCH($A29,'Hoja de Trabajo para listado'!$DE$153:$DE$1048576,0),MATCH((CUADRO!O$5&amp;$E29),'Hoja de Trabajo para listado'!$DE$151:$DG$151,0)),0)+IFERROR(INDEX('Hoja de Trabajo para listado'!$CD$155:$DC$1048576,MATCH($A29,'Hoja de Trabajo para listado'!$CD$155:$CD$1048576,0),MATCH((CUADRO!O$5&amp;$E29),'Hoja de Trabajo para listado'!$CD$151:$DC$151,0)),0)</f>
        <v>0</v>
      </c>
      <c r="P29" s="245">
        <f ca="1">+IFERROR(INDEX('Hoja de Trabajo para listado'!$A$155:$Z$1048576,MATCH($A29,'Hoja de Trabajo para listado'!$A$155:$A$1048576,0),MATCH((CUADRO!P$5&amp;$E29),'Hoja de Trabajo para listado'!$A$151:$Z$151,0)),0)+IFERROR(INDEX('Hoja de Trabajo para listado'!$AB$155:$BA$1048576,MATCH($A29,'Hoja de Trabajo para listado'!$AB$155:$AB$1048576,0),MATCH((CUADRO!P$5&amp;$E29),'Hoja de Trabajo para listado'!$AB$151:$BA$151,0)),0)+IFERROR(INDEX('Hoja de Trabajo para listado'!$BC$155:$CB$1048576,MATCH($A29,'Hoja de Trabajo para listado'!$BC$155:$BC$1048576,0),MATCH((CUADRO!P$5&amp;$E29),'Hoja de Trabajo para listado'!$BC$151:$CB$151,0)),0)+IFERROR(INDEX('Hoja de Trabajo para listado'!$DE$153:$DG$274,MATCH($A29,'Hoja de Trabajo para listado'!$DE$153:$DE$1048576,0),MATCH((CUADRO!P$5&amp;$E29),'Hoja de Trabajo para listado'!$DE$151:$DG$151,0)),0)+IFERROR(INDEX('Hoja de Trabajo para listado'!$CD$155:$DC$1048576,MATCH($A29,'Hoja de Trabajo para listado'!$CD$155:$CD$1048576,0),MATCH((CUADRO!P$5&amp;$E29),'Hoja de Trabajo para listado'!$CD$151:$DC$151,0)),0)</f>
        <v>0</v>
      </c>
      <c r="Q29" s="245">
        <f ca="1">+IFERROR(INDEX('Hoja de Trabajo para listado'!$A$155:$Z$1048576,MATCH($A29,'Hoja de Trabajo para listado'!$A$155:$A$1048576,0),MATCH((CUADRO!Q$5&amp;$E29),'Hoja de Trabajo para listado'!$A$151:$Z$151,0)),0)+IFERROR(INDEX('Hoja de Trabajo para listado'!$AB$155:$BA$1048576,MATCH($A29,'Hoja de Trabajo para listado'!$AB$155:$AB$1048576,0),MATCH((CUADRO!Q$5&amp;$E29),'Hoja de Trabajo para listado'!$AB$151:$BA$151,0)),0)+IFERROR(INDEX('Hoja de Trabajo para listado'!$BC$155:$CB$1048576,MATCH($A29,'Hoja de Trabajo para listado'!$BC$155:$BC$1048576,0),MATCH((CUADRO!Q$5&amp;$E29),'Hoja de Trabajo para listado'!$BC$151:$CB$151,0)),0)+IFERROR(INDEX('Hoja de Trabajo para listado'!$DE$153:$DG$274,MATCH($A29,'Hoja de Trabajo para listado'!$DE$153:$DE$1048576,0),MATCH((CUADRO!Q$5&amp;$E29),'Hoja de Trabajo para listado'!$DE$151:$DG$151,0)),0)+IFERROR(INDEX('Hoja de Trabajo para listado'!$CD$155:$DC$1048576,MATCH($A29,'Hoja de Trabajo para listado'!$CD$155:$CD$1048576,0),MATCH((CUADRO!Q$5&amp;$E29),'Hoja de Trabajo para listado'!$CD$151:$DC$151,0)),0)</f>
        <v>0</v>
      </c>
      <c r="R29" s="245">
        <f t="shared" ca="1" si="0"/>
        <v>88614728.340000004</v>
      </c>
      <c r="S29" s="245">
        <f ca="1">+R28+R29</f>
        <v>92806154.870000005</v>
      </c>
      <c r="T29" s="245">
        <f ca="1">+S29</f>
        <v>92806154.870000005</v>
      </c>
      <c r="U29" s="244">
        <f t="shared" si="1"/>
        <v>2</v>
      </c>
      <c r="V29" s="333" t="str">
        <f>+VLOOKUP(A29,bd_lista!$A$3:$E$590,5,FALSE)</f>
        <v>Órgano Ejecutivo</v>
      </c>
      <c r="W29" s="392"/>
      <c r="X29" s="242">
        <f t="shared" si="3"/>
        <v>47</v>
      </c>
      <c r="Y29" s="242" t="str">
        <f>+VLOOKUP(X29,bd_lista!$A$3:$C$590,3,FALSE)</f>
        <v>Ministerio de Desarrollo Rural y Tierras</v>
      </c>
      <c r="Z29" s="246"/>
      <c r="AA29" s="246"/>
    </row>
    <row r="30" spans="1:27" ht="15" hidden="1" customHeight="1">
      <c r="A30" s="251">
        <v>48</v>
      </c>
      <c r="B30" s="387">
        <f>+A30</f>
        <v>48</v>
      </c>
      <c r="C30" s="247" t="e">
        <f>+VLOOKUP(A30,bd_lista!$A$3:$C$590,3,FALSE)</f>
        <v>#N/A</v>
      </c>
      <c r="D30" s="389" t="e">
        <f>+C30</f>
        <v>#N/A</v>
      </c>
      <c r="E30" s="247" t="s">
        <v>1304</v>
      </c>
      <c r="F30" s="243">
        <f ca="1">+IFERROR(INDEX('Hoja de Trabajo para listado'!$A$155:$Z$1048576,MATCH($A30,'Hoja de Trabajo para listado'!$A$155:$A$1048576,0),MATCH((CUADRO!F$5&amp;$E30),'Hoja de Trabajo para listado'!$A$151:$Z$151,0)),0)+IFERROR(INDEX('Hoja de Trabajo para listado'!$AB$155:$BA$1048576,MATCH($A30,'Hoja de Trabajo para listado'!$AB$155:$AB$1048576,0),MATCH((CUADRO!F$5&amp;$E30),'Hoja de Trabajo para listado'!$AB$151:$BA$151,0)),0)+IFERROR(INDEX('Hoja de Trabajo para listado'!$BC$155:$CB$1048576,MATCH($A30,'Hoja de Trabajo para listado'!$BC$155:$BC$1048576,0),MATCH((CUADRO!F$5&amp;$E30),'Hoja de Trabajo para listado'!$BC$151:$CB$151,0)),0)+IFERROR(INDEX('Hoja de Trabajo para listado'!$DE$153:$DG$274,MATCH($A30,'Hoja de Trabajo para listado'!$DE$153:$DE$1048576,0),MATCH((CUADRO!F$5&amp;$E30),'Hoja de Trabajo para listado'!$DE$151:$DG$151,0)),0)+IFERROR(INDEX('Hoja de Trabajo para listado'!$CD$155:$DC$1048576,MATCH($A30,'Hoja de Trabajo para listado'!$CD$155:$CD$1048576,0),MATCH((CUADRO!F$5&amp;$E30),'Hoja de Trabajo para listado'!$CD$151:$DC$151,0)),0)</f>
        <v>0</v>
      </c>
      <c r="G30" s="243">
        <f ca="1">+IFERROR(INDEX('Hoja de Trabajo para listado'!$A$155:$Z$1048576,MATCH($A30,'Hoja de Trabajo para listado'!$A$155:$A$1048576,0),MATCH((CUADRO!G$5&amp;$E30),'Hoja de Trabajo para listado'!$A$151:$Z$151,0)),0)+IFERROR(INDEX('Hoja de Trabajo para listado'!$AB$155:$BA$1048576,MATCH($A30,'Hoja de Trabajo para listado'!$AB$155:$AB$1048576,0),MATCH((CUADRO!G$5&amp;$E30),'Hoja de Trabajo para listado'!$AB$151:$BA$151,0)),0)+IFERROR(INDEX('Hoja de Trabajo para listado'!$BC$155:$CB$1048576,MATCH($A30,'Hoja de Trabajo para listado'!$BC$155:$BC$1048576,0),MATCH((CUADRO!G$5&amp;$E30),'Hoja de Trabajo para listado'!$BC$151:$CB$151,0)),0)+IFERROR(INDEX('Hoja de Trabajo para listado'!$DE$153:$DG$274,MATCH($A30,'Hoja de Trabajo para listado'!$DE$153:$DE$1048576,0),MATCH((CUADRO!G$5&amp;$E30),'Hoja de Trabajo para listado'!$DE$151:$DG$151,0)),0)+IFERROR(INDEX('Hoja de Trabajo para listado'!$CD$155:$DC$1048576,MATCH($A30,'Hoja de Trabajo para listado'!$CD$155:$CD$1048576,0),MATCH((CUADRO!G$5&amp;$E30),'Hoja de Trabajo para listado'!$CD$151:$DC$151,0)),0)</f>
        <v>0</v>
      </c>
      <c r="H30" s="243">
        <f ca="1">+IFERROR(INDEX('Hoja de Trabajo para listado'!$A$155:$Z$1048576,MATCH($A30,'Hoja de Trabajo para listado'!$A$155:$A$1048576,0),MATCH((CUADRO!H$5&amp;$E30),'Hoja de Trabajo para listado'!$A$151:$Z$151,0)),0)+IFERROR(INDEX('Hoja de Trabajo para listado'!$AB$155:$BA$1048576,MATCH($A30,'Hoja de Trabajo para listado'!$AB$155:$AB$1048576,0),MATCH((CUADRO!H$5&amp;$E30),'Hoja de Trabajo para listado'!$AB$151:$BA$151,0)),0)+IFERROR(INDEX('Hoja de Trabajo para listado'!$BC$155:$CB$1048576,MATCH($A30,'Hoja de Trabajo para listado'!$BC$155:$BC$1048576,0),MATCH((CUADRO!H$5&amp;$E30),'Hoja de Trabajo para listado'!$BC$151:$CB$151,0)),0)+IFERROR(INDEX('Hoja de Trabajo para listado'!$DE$153:$DG$274,MATCH($A30,'Hoja de Trabajo para listado'!$DE$153:$DE$1048576,0),MATCH((CUADRO!H$5&amp;$E30),'Hoja de Trabajo para listado'!$DE$151:$DG$151,0)),0)+IFERROR(INDEX('Hoja de Trabajo para listado'!$CD$155:$DC$1048576,MATCH($A30,'Hoja de Trabajo para listado'!$CD$155:$CD$1048576,0),MATCH((CUADRO!H$5&amp;$E30),'Hoja de Trabajo para listado'!$CD$151:$DC$151,0)),0)</f>
        <v>0</v>
      </c>
      <c r="I30" s="243">
        <f ca="1">+IFERROR(INDEX('Hoja de Trabajo para listado'!$A$155:$Z$1048576,MATCH($A30,'Hoja de Trabajo para listado'!$A$155:$A$1048576,0),MATCH((CUADRO!I$5&amp;$E30),'Hoja de Trabajo para listado'!$A$151:$Z$151,0)),0)+IFERROR(INDEX('Hoja de Trabajo para listado'!$AB$155:$BA$1048576,MATCH($A30,'Hoja de Trabajo para listado'!$AB$155:$AB$1048576,0),MATCH((CUADRO!I$5&amp;$E30),'Hoja de Trabajo para listado'!$AB$151:$BA$151,0)),0)+IFERROR(INDEX('Hoja de Trabajo para listado'!$BC$155:$CB$1048576,MATCH($A30,'Hoja de Trabajo para listado'!$BC$155:$BC$1048576,0),MATCH((CUADRO!I$5&amp;$E30),'Hoja de Trabajo para listado'!$BC$151:$CB$151,0)),0)+IFERROR(INDEX('Hoja de Trabajo para listado'!$DE$153:$DG$274,MATCH($A30,'Hoja de Trabajo para listado'!$DE$153:$DE$1048576,0),MATCH((CUADRO!I$5&amp;$E30),'Hoja de Trabajo para listado'!$DE$151:$DG$151,0)),0)+IFERROR(INDEX('Hoja de Trabajo para listado'!$CD$155:$DC$1048576,MATCH($A30,'Hoja de Trabajo para listado'!$CD$155:$CD$1048576,0),MATCH((CUADRO!I$5&amp;$E30),'Hoja de Trabajo para listado'!$CD$151:$DC$151,0)),0)</f>
        <v>0</v>
      </c>
      <c r="J30" s="243">
        <f ca="1">+IFERROR(INDEX('Hoja de Trabajo para listado'!$A$155:$Z$1048576,MATCH($A30,'Hoja de Trabajo para listado'!$A$155:$A$1048576,0),MATCH((CUADRO!J$5&amp;$E30),'Hoja de Trabajo para listado'!$A$151:$Z$151,0)),0)+IFERROR(INDEX('Hoja de Trabajo para listado'!$AB$155:$BA$1048576,MATCH($A30,'Hoja de Trabajo para listado'!$AB$155:$AB$1048576,0),MATCH((CUADRO!J$5&amp;$E30),'Hoja de Trabajo para listado'!$AB$151:$BA$151,0)),0)+IFERROR(INDEX('Hoja de Trabajo para listado'!$BC$155:$CB$1048576,MATCH($A30,'Hoja de Trabajo para listado'!$BC$155:$BC$1048576,0),MATCH((CUADRO!J$5&amp;$E30),'Hoja de Trabajo para listado'!$BC$151:$CB$151,0)),0)+IFERROR(INDEX('Hoja de Trabajo para listado'!$DE$153:$DG$274,MATCH($A30,'Hoja de Trabajo para listado'!$DE$153:$DE$1048576,0),MATCH((CUADRO!J$5&amp;$E30),'Hoja de Trabajo para listado'!$DE$151:$DG$151,0)),0)+IFERROR(INDEX('Hoja de Trabajo para listado'!$CD$155:$DC$1048576,MATCH($A30,'Hoja de Trabajo para listado'!$CD$155:$CD$1048576,0),MATCH((CUADRO!J$5&amp;$E30),'Hoja de Trabajo para listado'!$CD$151:$DC$151,0)),0)</f>
        <v>0</v>
      </c>
      <c r="K30" s="243">
        <f ca="1">+IFERROR(INDEX('Hoja de Trabajo para listado'!$A$155:$Z$1048576,MATCH($A30,'Hoja de Trabajo para listado'!$A$155:$A$1048576,0),MATCH((CUADRO!K$5&amp;$E30),'Hoja de Trabajo para listado'!$A$151:$Z$151,0)),0)+IFERROR(INDEX('Hoja de Trabajo para listado'!$AB$155:$BA$1048576,MATCH($A30,'Hoja de Trabajo para listado'!$AB$155:$AB$1048576,0),MATCH((CUADRO!K$5&amp;$E30),'Hoja de Trabajo para listado'!$AB$151:$BA$151,0)),0)+IFERROR(INDEX('Hoja de Trabajo para listado'!$BC$155:$CB$1048576,MATCH($A30,'Hoja de Trabajo para listado'!$BC$155:$BC$1048576,0),MATCH((CUADRO!K$5&amp;$E30),'Hoja de Trabajo para listado'!$BC$151:$CB$151,0)),0)+IFERROR(INDEX('Hoja de Trabajo para listado'!$DE$153:$DG$274,MATCH($A30,'Hoja de Trabajo para listado'!$DE$153:$DE$1048576,0),MATCH((CUADRO!K$5&amp;$E30),'Hoja de Trabajo para listado'!$DE$151:$DG$151,0)),0)+IFERROR(INDEX('Hoja de Trabajo para listado'!$CD$155:$DC$1048576,MATCH($A30,'Hoja de Trabajo para listado'!$CD$155:$CD$1048576,0),MATCH((CUADRO!K$5&amp;$E30),'Hoja de Trabajo para listado'!$CD$151:$DC$151,0)),0)</f>
        <v>0</v>
      </c>
      <c r="L30" s="243">
        <f ca="1">+IFERROR(INDEX('Hoja de Trabajo para listado'!$A$155:$Z$1048576,MATCH($A30,'Hoja de Trabajo para listado'!$A$155:$A$1048576,0),MATCH((CUADRO!L$5&amp;$E30),'Hoja de Trabajo para listado'!$A$151:$Z$151,0)),0)+IFERROR(INDEX('Hoja de Trabajo para listado'!$AB$155:$BA$1048576,MATCH($A30,'Hoja de Trabajo para listado'!$AB$155:$AB$1048576,0),MATCH((CUADRO!L$5&amp;$E30),'Hoja de Trabajo para listado'!$AB$151:$BA$151,0)),0)+IFERROR(INDEX('Hoja de Trabajo para listado'!$BC$155:$CB$1048576,MATCH($A30,'Hoja de Trabajo para listado'!$BC$155:$BC$1048576,0),MATCH((CUADRO!L$5&amp;$E30),'Hoja de Trabajo para listado'!$BC$151:$CB$151,0)),0)+IFERROR(INDEX('Hoja de Trabajo para listado'!$DE$153:$DG$274,MATCH($A30,'Hoja de Trabajo para listado'!$DE$153:$DE$1048576,0),MATCH((CUADRO!L$5&amp;$E30),'Hoja de Trabajo para listado'!$DE$151:$DG$151,0)),0)+IFERROR(INDEX('Hoja de Trabajo para listado'!$CD$155:$DC$1048576,MATCH($A30,'Hoja de Trabajo para listado'!$CD$155:$CD$1048576,0),MATCH((CUADRO!L$5&amp;$E30),'Hoja de Trabajo para listado'!$CD$151:$DC$151,0)),0)</f>
        <v>0</v>
      </c>
      <c r="M30" s="243">
        <f ca="1">+IFERROR(INDEX('Hoja de Trabajo para listado'!$A$155:$Z$1048576,MATCH($A30,'Hoja de Trabajo para listado'!$A$155:$A$1048576,0),MATCH((CUADRO!M$5&amp;$E30),'Hoja de Trabajo para listado'!$A$151:$Z$151,0)),0)+IFERROR(INDEX('Hoja de Trabajo para listado'!$AB$155:$BA$1048576,MATCH($A30,'Hoja de Trabajo para listado'!$AB$155:$AB$1048576,0),MATCH((CUADRO!M$5&amp;$E30),'Hoja de Trabajo para listado'!$AB$151:$BA$151,0)),0)+IFERROR(INDEX('Hoja de Trabajo para listado'!$BC$155:$CB$1048576,MATCH($A30,'Hoja de Trabajo para listado'!$BC$155:$BC$1048576,0),MATCH((CUADRO!M$5&amp;$E30),'Hoja de Trabajo para listado'!$BC$151:$CB$151,0)),0)+IFERROR(INDEX('Hoja de Trabajo para listado'!$DE$153:$DG$274,MATCH($A30,'Hoja de Trabajo para listado'!$DE$153:$DE$1048576,0),MATCH((CUADRO!M$5&amp;$E30),'Hoja de Trabajo para listado'!$DE$151:$DG$151,0)),0)+IFERROR(INDEX('Hoja de Trabajo para listado'!$CD$155:$DC$1048576,MATCH($A30,'Hoja de Trabajo para listado'!$CD$155:$CD$1048576,0),MATCH((CUADRO!M$5&amp;$E30),'Hoja de Trabajo para listado'!$CD$151:$DC$151,0)),0)</f>
        <v>0</v>
      </c>
      <c r="N30" s="243">
        <f ca="1">+IFERROR(INDEX('Hoja de Trabajo para listado'!$A$155:$Z$1048576,MATCH($A30,'Hoja de Trabajo para listado'!$A$155:$A$1048576,0),MATCH((CUADRO!N$5&amp;$E30),'Hoja de Trabajo para listado'!$A$151:$Z$151,0)),0)+IFERROR(INDEX('Hoja de Trabajo para listado'!$AB$155:$BA$1048576,MATCH($A30,'Hoja de Trabajo para listado'!$AB$155:$AB$1048576,0),MATCH((CUADRO!N$5&amp;$E30),'Hoja de Trabajo para listado'!$AB$151:$BA$151,0)),0)+IFERROR(INDEX('Hoja de Trabajo para listado'!$BC$155:$CB$1048576,MATCH($A30,'Hoja de Trabajo para listado'!$BC$155:$BC$1048576,0),MATCH((CUADRO!N$5&amp;$E30),'Hoja de Trabajo para listado'!$BC$151:$CB$151,0)),0)+IFERROR(INDEX('Hoja de Trabajo para listado'!$DE$153:$DG$274,MATCH($A30,'Hoja de Trabajo para listado'!$DE$153:$DE$1048576,0),MATCH((CUADRO!N$5&amp;$E30),'Hoja de Trabajo para listado'!$DE$151:$DG$151,0)),0)+IFERROR(INDEX('Hoja de Trabajo para listado'!$CD$155:$DC$1048576,MATCH($A30,'Hoja de Trabajo para listado'!$CD$155:$CD$1048576,0),MATCH((CUADRO!N$5&amp;$E30),'Hoja de Trabajo para listado'!$CD$151:$DC$151,0)),0)</f>
        <v>0</v>
      </c>
      <c r="O30" s="243">
        <f ca="1">+IFERROR(INDEX('Hoja de Trabajo para listado'!$A$155:$Z$1048576,MATCH($A30,'Hoja de Trabajo para listado'!$A$155:$A$1048576,0),MATCH((CUADRO!O$5&amp;$E30),'Hoja de Trabajo para listado'!$A$151:$Z$151,0)),0)+IFERROR(INDEX('Hoja de Trabajo para listado'!$AB$155:$BA$1048576,MATCH($A30,'Hoja de Trabajo para listado'!$AB$155:$AB$1048576,0),MATCH((CUADRO!O$5&amp;$E30),'Hoja de Trabajo para listado'!$AB$151:$BA$151,0)),0)+IFERROR(INDEX('Hoja de Trabajo para listado'!$BC$155:$CB$1048576,MATCH($A30,'Hoja de Trabajo para listado'!$BC$155:$BC$1048576,0),MATCH((CUADRO!O$5&amp;$E30),'Hoja de Trabajo para listado'!$BC$151:$CB$151,0)),0)+IFERROR(INDEX('Hoja de Trabajo para listado'!$DE$153:$DG$274,MATCH($A30,'Hoja de Trabajo para listado'!$DE$153:$DE$1048576,0),MATCH((CUADRO!O$5&amp;$E30),'Hoja de Trabajo para listado'!$DE$151:$DG$151,0)),0)+IFERROR(INDEX('Hoja de Trabajo para listado'!$CD$155:$DC$1048576,MATCH($A30,'Hoja de Trabajo para listado'!$CD$155:$CD$1048576,0),MATCH((CUADRO!O$5&amp;$E30),'Hoja de Trabajo para listado'!$CD$151:$DC$151,0)),0)</f>
        <v>0</v>
      </c>
      <c r="P30" s="243">
        <f ca="1">+IFERROR(INDEX('Hoja de Trabajo para listado'!$A$155:$Z$1048576,MATCH($A30,'Hoja de Trabajo para listado'!$A$155:$A$1048576,0),MATCH((CUADRO!P$5&amp;$E30),'Hoja de Trabajo para listado'!$A$151:$Z$151,0)),0)+IFERROR(INDEX('Hoja de Trabajo para listado'!$AB$155:$BA$1048576,MATCH($A30,'Hoja de Trabajo para listado'!$AB$155:$AB$1048576,0),MATCH((CUADRO!P$5&amp;$E30),'Hoja de Trabajo para listado'!$AB$151:$BA$151,0)),0)+IFERROR(INDEX('Hoja de Trabajo para listado'!$BC$155:$CB$1048576,MATCH($A30,'Hoja de Trabajo para listado'!$BC$155:$BC$1048576,0),MATCH((CUADRO!P$5&amp;$E30),'Hoja de Trabajo para listado'!$BC$151:$CB$151,0)),0)+IFERROR(INDEX('Hoja de Trabajo para listado'!$DE$153:$DG$274,MATCH($A30,'Hoja de Trabajo para listado'!$DE$153:$DE$1048576,0),MATCH((CUADRO!P$5&amp;$E30),'Hoja de Trabajo para listado'!$DE$151:$DG$151,0)),0)+IFERROR(INDEX('Hoja de Trabajo para listado'!$CD$155:$DC$1048576,MATCH($A30,'Hoja de Trabajo para listado'!$CD$155:$CD$1048576,0),MATCH((CUADRO!P$5&amp;$E30),'Hoja de Trabajo para listado'!$CD$151:$DC$151,0)),0)</f>
        <v>0</v>
      </c>
      <c r="Q30" s="243">
        <f ca="1">+IFERROR(INDEX('Hoja de Trabajo para listado'!$A$155:$Z$1048576,MATCH($A30,'Hoja de Trabajo para listado'!$A$155:$A$1048576,0),MATCH((CUADRO!Q$5&amp;$E30),'Hoja de Trabajo para listado'!$A$151:$Z$151,0)),0)+IFERROR(INDEX('Hoja de Trabajo para listado'!$AB$155:$BA$1048576,MATCH($A30,'Hoja de Trabajo para listado'!$AB$155:$AB$1048576,0),MATCH((CUADRO!Q$5&amp;$E30),'Hoja de Trabajo para listado'!$AB$151:$BA$151,0)),0)+IFERROR(INDEX('Hoja de Trabajo para listado'!$BC$155:$CB$1048576,MATCH($A30,'Hoja de Trabajo para listado'!$BC$155:$BC$1048576,0),MATCH((CUADRO!Q$5&amp;$E30),'Hoja de Trabajo para listado'!$BC$151:$CB$151,0)),0)+IFERROR(INDEX('Hoja de Trabajo para listado'!$DE$153:$DG$274,MATCH($A30,'Hoja de Trabajo para listado'!$DE$153:$DE$1048576,0),MATCH((CUADRO!Q$5&amp;$E30),'Hoja de Trabajo para listado'!$DE$151:$DG$151,0)),0)+IFERROR(INDEX('Hoja de Trabajo para listado'!$CD$155:$DC$1048576,MATCH($A30,'Hoja de Trabajo para listado'!$CD$155:$CD$1048576,0),MATCH((CUADRO!Q$5&amp;$E30),'Hoja de Trabajo para listado'!$CD$151:$DC$151,0)),0)</f>
        <v>0</v>
      </c>
      <c r="R30" s="243">
        <f t="shared" ca="1" si="0"/>
        <v>0</v>
      </c>
      <c r="S30" s="243"/>
      <c r="T30" s="243">
        <f ca="1">+T31</f>
        <v>0</v>
      </c>
      <c r="U30" s="242">
        <f t="shared" si="1"/>
        <v>1</v>
      </c>
      <c r="V30" s="333" t="e">
        <f>+VLOOKUP(A30,bd_lista!$A$3:$E$590,5,FALSE)</f>
        <v>#N/A</v>
      </c>
      <c r="W30" s="391" t="e">
        <f>+V30</f>
        <v>#N/A</v>
      </c>
      <c r="X30" s="242">
        <f t="shared" si="3"/>
        <v>48</v>
      </c>
      <c r="Y30" s="242" t="e">
        <f>+VLOOKUP(X30,bd_lista!$A$3:$C$590,3,FALSE)</f>
        <v>#N/A</v>
      </c>
      <c r="Z30" s="246">
        <f>+X30</f>
        <v>48</v>
      </c>
      <c r="AA30" s="247" t="e">
        <f>+Y30</f>
        <v>#N/A</v>
      </c>
    </row>
    <row r="31" spans="1:27" ht="15" hidden="1" customHeight="1">
      <c r="A31" s="32">
        <v>48</v>
      </c>
      <c r="B31" s="388"/>
      <c r="C31" s="333" t="e">
        <f>+VLOOKUP(A31,bd_lista!$A$3:$C$590,3,FALSE)</f>
        <v>#N/A</v>
      </c>
      <c r="D31" s="390"/>
      <c r="E31" s="333" t="s">
        <v>1305</v>
      </c>
      <c r="F31" s="245">
        <f ca="1">+IFERROR(INDEX('Hoja de Trabajo para listado'!$A$155:$Z$1048576,MATCH($A31,'Hoja de Trabajo para listado'!$A$155:$A$1048576,0),MATCH((CUADRO!F$5&amp;$E31),'Hoja de Trabajo para listado'!$A$151:$Z$151,0)),0)+IFERROR(INDEX('Hoja de Trabajo para listado'!$AB$155:$BA$1048576,MATCH($A31,'Hoja de Trabajo para listado'!$AB$155:$AB$1048576,0),MATCH((CUADRO!F$5&amp;$E31),'Hoja de Trabajo para listado'!$AB$151:$BA$151,0)),0)+IFERROR(INDEX('Hoja de Trabajo para listado'!$BC$155:$CB$1048576,MATCH($A31,'Hoja de Trabajo para listado'!$BC$155:$BC$1048576,0),MATCH((CUADRO!F$5&amp;$E31),'Hoja de Trabajo para listado'!$BC$151:$CB$151,0)),0)+IFERROR(INDEX('Hoja de Trabajo para listado'!$DE$153:$DG$274,MATCH($A31,'Hoja de Trabajo para listado'!$DE$153:$DE$1048576,0),MATCH((CUADRO!F$5&amp;$E31),'Hoja de Trabajo para listado'!$DE$151:$DG$151,0)),0)+IFERROR(INDEX('Hoja de Trabajo para listado'!$CD$155:$DC$1048576,MATCH($A31,'Hoja de Trabajo para listado'!$CD$155:$CD$1048576,0),MATCH((CUADRO!F$5&amp;$E31),'Hoja de Trabajo para listado'!$CD$151:$DC$151,0)),0)</f>
        <v>0</v>
      </c>
      <c r="G31" s="245">
        <f ca="1">+IFERROR(INDEX('Hoja de Trabajo para listado'!$A$155:$Z$1048576,MATCH($A31,'Hoja de Trabajo para listado'!$A$155:$A$1048576,0),MATCH((CUADRO!G$5&amp;$E31),'Hoja de Trabajo para listado'!$A$151:$Z$151,0)),0)+IFERROR(INDEX('Hoja de Trabajo para listado'!$AB$155:$BA$1048576,MATCH($A31,'Hoja de Trabajo para listado'!$AB$155:$AB$1048576,0),MATCH((CUADRO!G$5&amp;$E31),'Hoja de Trabajo para listado'!$AB$151:$BA$151,0)),0)+IFERROR(INDEX('Hoja de Trabajo para listado'!$BC$155:$CB$1048576,MATCH($A31,'Hoja de Trabajo para listado'!$BC$155:$BC$1048576,0),MATCH((CUADRO!G$5&amp;$E31),'Hoja de Trabajo para listado'!$BC$151:$CB$151,0)),0)+IFERROR(INDEX('Hoja de Trabajo para listado'!$DE$153:$DG$274,MATCH($A31,'Hoja de Trabajo para listado'!$DE$153:$DE$1048576,0),MATCH((CUADRO!G$5&amp;$E31),'Hoja de Trabajo para listado'!$DE$151:$DG$151,0)),0)+IFERROR(INDEX('Hoja de Trabajo para listado'!$CD$155:$DC$1048576,MATCH($A31,'Hoja de Trabajo para listado'!$CD$155:$CD$1048576,0),MATCH((CUADRO!G$5&amp;$E31),'Hoja de Trabajo para listado'!$CD$151:$DC$151,0)),0)</f>
        <v>0</v>
      </c>
      <c r="H31" s="245">
        <f ca="1">+IFERROR(INDEX('Hoja de Trabajo para listado'!$A$155:$Z$1048576,MATCH($A31,'Hoja de Trabajo para listado'!$A$155:$A$1048576,0),MATCH((CUADRO!H$5&amp;$E31),'Hoja de Trabajo para listado'!$A$151:$Z$151,0)),0)+IFERROR(INDEX('Hoja de Trabajo para listado'!$AB$155:$BA$1048576,MATCH($A31,'Hoja de Trabajo para listado'!$AB$155:$AB$1048576,0),MATCH((CUADRO!H$5&amp;$E31),'Hoja de Trabajo para listado'!$AB$151:$BA$151,0)),0)+IFERROR(INDEX('Hoja de Trabajo para listado'!$BC$155:$CB$1048576,MATCH($A31,'Hoja de Trabajo para listado'!$BC$155:$BC$1048576,0),MATCH((CUADRO!H$5&amp;$E31),'Hoja de Trabajo para listado'!$BC$151:$CB$151,0)),0)+IFERROR(INDEX('Hoja de Trabajo para listado'!$DE$153:$DG$274,MATCH($A31,'Hoja de Trabajo para listado'!$DE$153:$DE$1048576,0),MATCH((CUADRO!H$5&amp;$E31),'Hoja de Trabajo para listado'!$DE$151:$DG$151,0)),0)+IFERROR(INDEX('Hoja de Trabajo para listado'!$CD$155:$DC$1048576,MATCH($A31,'Hoja de Trabajo para listado'!$CD$155:$CD$1048576,0),MATCH((CUADRO!H$5&amp;$E31),'Hoja de Trabajo para listado'!$CD$151:$DC$151,0)),0)</f>
        <v>0</v>
      </c>
      <c r="I31" s="245">
        <f ca="1">+IFERROR(INDEX('Hoja de Trabajo para listado'!$A$155:$Z$1048576,MATCH($A31,'Hoja de Trabajo para listado'!$A$155:$A$1048576,0),MATCH((CUADRO!I$5&amp;$E31),'Hoja de Trabajo para listado'!$A$151:$Z$151,0)),0)+IFERROR(INDEX('Hoja de Trabajo para listado'!$AB$155:$BA$1048576,MATCH($A31,'Hoja de Trabajo para listado'!$AB$155:$AB$1048576,0),MATCH((CUADRO!I$5&amp;$E31),'Hoja de Trabajo para listado'!$AB$151:$BA$151,0)),0)+IFERROR(INDEX('Hoja de Trabajo para listado'!$BC$155:$CB$1048576,MATCH($A31,'Hoja de Trabajo para listado'!$BC$155:$BC$1048576,0),MATCH((CUADRO!I$5&amp;$E31),'Hoja de Trabajo para listado'!$BC$151:$CB$151,0)),0)+IFERROR(INDEX('Hoja de Trabajo para listado'!$DE$153:$DG$274,MATCH($A31,'Hoja de Trabajo para listado'!$DE$153:$DE$1048576,0),MATCH((CUADRO!I$5&amp;$E31),'Hoja de Trabajo para listado'!$DE$151:$DG$151,0)),0)+IFERROR(INDEX('Hoja de Trabajo para listado'!$CD$155:$DC$1048576,MATCH($A31,'Hoja de Trabajo para listado'!$CD$155:$CD$1048576,0),MATCH((CUADRO!I$5&amp;$E31),'Hoja de Trabajo para listado'!$CD$151:$DC$151,0)),0)</f>
        <v>0</v>
      </c>
      <c r="J31" s="245">
        <f ca="1">+IFERROR(INDEX('Hoja de Trabajo para listado'!$A$155:$Z$1048576,MATCH($A31,'Hoja de Trabajo para listado'!$A$155:$A$1048576,0),MATCH((CUADRO!J$5&amp;$E31),'Hoja de Trabajo para listado'!$A$151:$Z$151,0)),0)+IFERROR(INDEX('Hoja de Trabajo para listado'!$AB$155:$BA$1048576,MATCH($A31,'Hoja de Trabajo para listado'!$AB$155:$AB$1048576,0),MATCH((CUADRO!J$5&amp;$E31),'Hoja de Trabajo para listado'!$AB$151:$BA$151,0)),0)+IFERROR(INDEX('Hoja de Trabajo para listado'!$BC$155:$CB$1048576,MATCH($A31,'Hoja de Trabajo para listado'!$BC$155:$BC$1048576,0),MATCH((CUADRO!J$5&amp;$E31),'Hoja de Trabajo para listado'!$BC$151:$CB$151,0)),0)+IFERROR(INDEX('Hoja de Trabajo para listado'!$DE$153:$DG$274,MATCH($A31,'Hoja de Trabajo para listado'!$DE$153:$DE$1048576,0),MATCH((CUADRO!J$5&amp;$E31),'Hoja de Trabajo para listado'!$DE$151:$DG$151,0)),0)+IFERROR(INDEX('Hoja de Trabajo para listado'!$CD$155:$DC$1048576,MATCH($A31,'Hoja de Trabajo para listado'!$CD$155:$CD$1048576,0),MATCH((CUADRO!J$5&amp;$E31),'Hoja de Trabajo para listado'!$CD$151:$DC$151,0)),0)</f>
        <v>0</v>
      </c>
      <c r="K31" s="245">
        <f ca="1">+IFERROR(INDEX('Hoja de Trabajo para listado'!$A$155:$Z$1048576,MATCH($A31,'Hoja de Trabajo para listado'!$A$155:$A$1048576,0),MATCH((CUADRO!K$5&amp;$E31),'Hoja de Trabajo para listado'!$A$151:$Z$151,0)),0)+IFERROR(INDEX('Hoja de Trabajo para listado'!$AB$155:$BA$1048576,MATCH($A31,'Hoja de Trabajo para listado'!$AB$155:$AB$1048576,0),MATCH((CUADRO!K$5&amp;$E31),'Hoja de Trabajo para listado'!$AB$151:$BA$151,0)),0)+IFERROR(INDEX('Hoja de Trabajo para listado'!$BC$155:$CB$1048576,MATCH($A31,'Hoja de Trabajo para listado'!$BC$155:$BC$1048576,0),MATCH((CUADRO!K$5&amp;$E31),'Hoja de Trabajo para listado'!$BC$151:$CB$151,0)),0)+IFERROR(INDEX('Hoja de Trabajo para listado'!$DE$153:$DG$274,MATCH($A31,'Hoja de Trabajo para listado'!$DE$153:$DE$1048576,0),MATCH((CUADRO!K$5&amp;$E31),'Hoja de Trabajo para listado'!$DE$151:$DG$151,0)),0)+IFERROR(INDEX('Hoja de Trabajo para listado'!$CD$155:$DC$1048576,MATCH($A31,'Hoja de Trabajo para listado'!$CD$155:$CD$1048576,0),MATCH((CUADRO!K$5&amp;$E31),'Hoja de Trabajo para listado'!$CD$151:$DC$151,0)),0)</f>
        <v>0</v>
      </c>
      <c r="L31" s="245">
        <f ca="1">+IFERROR(INDEX('Hoja de Trabajo para listado'!$A$155:$Z$1048576,MATCH($A31,'Hoja de Trabajo para listado'!$A$155:$A$1048576,0),MATCH((CUADRO!L$5&amp;$E31),'Hoja de Trabajo para listado'!$A$151:$Z$151,0)),0)+IFERROR(INDEX('Hoja de Trabajo para listado'!$AB$155:$BA$1048576,MATCH($A31,'Hoja de Trabajo para listado'!$AB$155:$AB$1048576,0),MATCH((CUADRO!L$5&amp;$E31),'Hoja de Trabajo para listado'!$AB$151:$BA$151,0)),0)+IFERROR(INDEX('Hoja de Trabajo para listado'!$BC$155:$CB$1048576,MATCH($A31,'Hoja de Trabajo para listado'!$BC$155:$BC$1048576,0),MATCH((CUADRO!L$5&amp;$E31),'Hoja de Trabajo para listado'!$BC$151:$CB$151,0)),0)+IFERROR(INDEX('Hoja de Trabajo para listado'!$DE$153:$DG$274,MATCH($A31,'Hoja de Trabajo para listado'!$DE$153:$DE$1048576,0),MATCH((CUADRO!L$5&amp;$E31),'Hoja de Trabajo para listado'!$DE$151:$DG$151,0)),0)+IFERROR(INDEX('Hoja de Trabajo para listado'!$CD$155:$DC$1048576,MATCH($A31,'Hoja de Trabajo para listado'!$CD$155:$CD$1048576,0),MATCH((CUADRO!L$5&amp;$E31),'Hoja de Trabajo para listado'!$CD$151:$DC$151,0)),0)</f>
        <v>0</v>
      </c>
      <c r="M31" s="245">
        <f ca="1">+IFERROR(INDEX('Hoja de Trabajo para listado'!$A$155:$Z$1048576,MATCH($A31,'Hoja de Trabajo para listado'!$A$155:$A$1048576,0),MATCH((CUADRO!M$5&amp;$E31),'Hoja de Trabajo para listado'!$A$151:$Z$151,0)),0)+IFERROR(INDEX('Hoja de Trabajo para listado'!$AB$155:$BA$1048576,MATCH($A31,'Hoja de Trabajo para listado'!$AB$155:$AB$1048576,0),MATCH((CUADRO!M$5&amp;$E31),'Hoja de Trabajo para listado'!$AB$151:$BA$151,0)),0)+IFERROR(INDEX('Hoja de Trabajo para listado'!$BC$155:$CB$1048576,MATCH($A31,'Hoja de Trabajo para listado'!$BC$155:$BC$1048576,0),MATCH((CUADRO!M$5&amp;$E31),'Hoja de Trabajo para listado'!$BC$151:$CB$151,0)),0)+IFERROR(INDEX('Hoja de Trabajo para listado'!$DE$153:$DG$274,MATCH($A31,'Hoja de Trabajo para listado'!$DE$153:$DE$1048576,0),MATCH((CUADRO!M$5&amp;$E31),'Hoja de Trabajo para listado'!$DE$151:$DG$151,0)),0)+IFERROR(INDEX('Hoja de Trabajo para listado'!$CD$155:$DC$1048576,MATCH($A31,'Hoja de Trabajo para listado'!$CD$155:$CD$1048576,0),MATCH((CUADRO!M$5&amp;$E31),'Hoja de Trabajo para listado'!$CD$151:$DC$151,0)),0)</f>
        <v>0</v>
      </c>
      <c r="N31" s="245">
        <f ca="1">+IFERROR(INDEX('Hoja de Trabajo para listado'!$A$155:$Z$1048576,MATCH($A31,'Hoja de Trabajo para listado'!$A$155:$A$1048576,0),MATCH((CUADRO!N$5&amp;$E31),'Hoja de Trabajo para listado'!$A$151:$Z$151,0)),0)+IFERROR(INDEX('Hoja de Trabajo para listado'!$AB$155:$BA$1048576,MATCH($A31,'Hoja de Trabajo para listado'!$AB$155:$AB$1048576,0),MATCH((CUADRO!N$5&amp;$E31),'Hoja de Trabajo para listado'!$AB$151:$BA$151,0)),0)+IFERROR(INDEX('Hoja de Trabajo para listado'!$BC$155:$CB$1048576,MATCH($A31,'Hoja de Trabajo para listado'!$BC$155:$BC$1048576,0),MATCH((CUADRO!N$5&amp;$E31),'Hoja de Trabajo para listado'!$BC$151:$CB$151,0)),0)+IFERROR(INDEX('Hoja de Trabajo para listado'!$DE$153:$DG$274,MATCH($A31,'Hoja de Trabajo para listado'!$DE$153:$DE$1048576,0),MATCH((CUADRO!N$5&amp;$E31),'Hoja de Trabajo para listado'!$DE$151:$DG$151,0)),0)+IFERROR(INDEX('Hoja de Trabajo para listado'!$CD$155:$DC$1048576,MATCH($A31,'Hoja de Trabajo para listado'!$CD$155:$CD$1048576,0),MATCH((CUADRO!N$5&amp;$E31),'Hoja de Trabajo para listado'!$CD$151:$DC$151,0)),0)</f>
        <v>0</v>
      </c>
      <c r="O31" s="245">
        <f ca="1">+IFERROR(INDEX('Hoja de Trabajo para listado'!$A$155:$Z$1048576,MATCH($A31,'Hoja de Trabajo para listado'!$A$155:$A$1048576,0),MATCH((CUADRO!O$5&amp;$E31),'Hoja de Trabajo para listado'!$A$151:$Z$151,0)),0)+IFERROR(INDEX('Hoja de Trabajo para listado'!$AB$155:$BA$1048576,MATCH($A31,'Hoja de Trabajo para listado'!$AB$155:$AB$1048576,0),MATCH((CUADRO!O$5&amp;$E31),'Hoja de Trabajo para listado'!$AB$151:$BA$151,0)),0)+IFERROR(INDEX('Hoja de Trabajo para listado'!$BC$155:$CB$1048576,MATCH($A31,'Hoja de Trabajo para listado'!$BC$155:$BC$1048576,0),MATCH((CUADRO!O$5&amp;$E31),'Hoja de Trabajo para listado'!$BC$151:$CB$151,0)),0)+IFERROR(INDEX('Hoja de Trabajo para listado'!$DE$153:$DG$274,MATCH($A31,'Hoja de Trabajo para listado'!$DE$153:$DE$1048576,0),MATCH((CUADRO!O$5&amp;$E31),'Hoja de Trabajo para listado'!$DE$151:$DG$151,0)),0)+IFERROR(INDEX('Hoja de Trabajo para listado'!$CD$155:$DC$1048576,MATCH($A31,'Hoja de Trabajo para listado'!$CD$155:$CD$1048576,0),MATCH((CUADRO!O$5&amp;$E31),'Hoja de Trabajo para listado'!$CD$151:$DC$151,0)),0)</f>
        <v>0</v>
      </c>
      <c r="P31" s="245">
        <f ca="1">+IFERROR(INDEX('Hoja de Trabajo para listado'!$A$155:$Z$1048576,MATCH($A31,'Hoja de Trabajo para listado'!$A$155:$A$1048576,0),MATCH((CUADRO!P$5&amp;$E31),'Hoja de Trabajo para listado'!$A$151:$Z$151,0)),0)+IFERROR(INDEX('Hoja de Trabajo para listado'!$AB$155:$BA$1048576,MATCH($A31,'Hoja de Trabajo para listado'!$AB$155:$AB$1048576,0),MATCH((CUADRO!P$5&amp;$E31),'Hoja de Trabajo para listado'!$AB$151:$BA$151,0)),0)+IFERROR(INDEX('Hoja de Trabajo para listado'!$BC$155:$CB$1048576,MATCH($A31,'Hoja de Trabajo para listado'!$BC$155:$BC$1048576,0),MATCH((CUADRO!P$5&amp;$E31),'Hoja de Trabajo para listado'!$BC$151:$CB$151,0)),0)+IFERROR(INDEX('Hoja de Trabajo para listado'!$DE$153:$DG$274,MATCH($A31,'Hoja de Trabajo para listado'!$DE$153:$DE$1048576,0),MATCH((CUADRO!P$5&amp;$E31),'Hoja de Trabajo para listado'!$DE$151:$DG$151,0)),0)+IFERROR(INDEX('Hoja de Trabajo para listado'!$CD$155:$DC$1048576,MATCH($A31,'Hoja de Trabajo para listado'!$CD$155:$CD$1048576,0),MATCH((CUADRO!P$5&amp;$E31),'Hoja de Trabajo para listado'!$CD$151:$DC$151,0)),0)</f>
        <v>0</v>
      </c>
      <c r="Q31" s="245">
        <f ca="1">+IFERROR(INDEX('Hoja de Trabajo para listado'!$A$155:$Z$1048576,MATCH($A31,'Hoja de Trabajo para listado'!$A$155:$A$1048576,0),MATCH((CUADRO!Q$5&amp;$E31),'Hoja de Trabajo para listado'!$A$151:$Z$151,0)),0)+IFERROR(INDEX('Hoja de Trabajo para listado'!$AB$155:$BA$1048576,MATCH($A31,'Hoja de Trabajo para listado'!$AB$155:$AB$1048576,0),MATCH((CUADRO!Q$5&amp;$E31),'Hoja de Trabajo para listado'!$AB$151:$BA$151,0)),0)+IFERROR(INDEX('Hoja de Trabajo para listado'!$BC$155:$CB$1048576,MATCH($A31,'Hoja de Trabajo para listado'!$BC$155:$BC$1048576,0),MATCH((CUADRO!Q$5&amp;$E31),'Hoja de Trabajo para listado'!$BC$151:$CB$151,0)),0)+IFERROR(INDEX('Hoja de Trabajo para listado'!$DE$153:$DG$274,MATCH($A31,'Hoja de Trabajo para listado'!$DE$153:$DE$1048576,0),MATCH((CUADRO!Q$5&amp;$E31),'Hoja de Trabajo para listado'!$DE$151:$DG$151,0)),0)+IFERROR(INDEX('Hoja de Trabajo para listado'!$CD$155:$DC$1048576,MATCH($A31,'Hoja de Trabajo para listado'!$CD$155:$CD$1048576,0),MATCH((CUADRO!Q$5&amp;$E31),'Hoja de Trabajo para listado'!$CD$151:$DC$151,0)),0)</f>
        <v>0</v>
      </c>
      <c r="R31" s="245">
        <f t="shared" ca="1" si="0"/>
        <v>0</v>
      </c>
      <c r="S31" s="245">
        <f ca="1">+R30+R31</f>
        <v>0</v>
      </c>
      <c r="T31" s="245">
        <f ca="1">+S31</f>
        <v>0</v>
      </c>
      <c r="U31" s="244">
        <f t="shared" si="1"/>
        <v>2</v>
      </c>
      <c r="V31" s="333" t="e">
        <f>+VLOOKUP(A31,bd_lista!$A$3:$E$590,5,FALSE)</f>
        <v>#N/A</v>
      </c>
      <c r="W31" s="392"/>
      <c r="X31" s="242">
        <f t="shared" si="3"/>
        <v>48</v>
      </c>
      <c r="Y31" s="242" t="e">
        <f>+VLOOKUP(X31,bd_lista!$A$3:$C$590,3,FALSE)</f>
        <v>#N/A</v>
      </c>
      <c r="Z31" s="246"/>
      <c r="AA31" s="247"/>
    </row>
    <row r="32" spans="1:27" ht="15" customHeight="1">
      <c r="A32" s="251">
        <v>53</v>
      </c>
      <c r="B32" s="387">
        <f>+A32</f>
        <v>53</v>
      </c>
      <c r="C32" s="247" t="str">
        <f>+VLOOKUP(A32,bd_lista!$A$3:$C$590,3,FALSE)</f>
        <v>Ministerio de Culturas, Descolonización y Despatriarcalización</v>
      </c>
      <c r="D32" s="389" t="str">
        <f>+C32</f>
        <v>Ministerio de Culturas, Descolonización y Despatriarcalización</v>
      </c>
      <c r="E32" s="247" t="s">
        <v>1304</v>
      </c>
      <c r="F32" s="243">
        <f ca="1">+IFERROR(INDEX('Hoja de Trabajo para listado'!$A$155:$Z$1048576,MATCH($A32,'Hoja de Trabajo para listado'!$A$155:$A$1048576,0),MATCH((CUADRO!F$5&amp;$E32),'Hoja de Trabajo para listado'!$A$151:$Z$151,0)),0)+IFERROR(INDEX('Hoja de Trabajo para listado'!$AB$155:$BA$1048576,MATCH($A32,'Hoja de Trabajo para listado'!$AB$155:$AB$1048576,0),MATCH((CUADRO!F$5&amp;$E32),'Hoja de Trabajo para listado'!$AB$151:$BA$151,0)),0)+IFERROR(INDEX('Hoja de Trabajo para listado'!$BC$155:$CB$1048576,MATCH($A32,'Hoja de Trabajo para listado'!$BC$155:$BC$1048576,0),MATCH((CUADRO!F$5&amp;$E32),'Hoja de Trabajo para listado'!$BC$151:$CB$151,0)),0)+IFERROR(INDEX('Hoja de Trabajo para listado'!$DE$153:$DG$274,MATCH($A32,'Hoja de Trabajo para listado'!$DE$153:$DE$1048576,0),MATCH((CUADRO!F$5&amp;$E32),'Hoja de Trabajo para listado'!$DE$151:$DG$151,0)),0)+IFERROR(INDEX('Hoja de Trabajo para listado'!$CD$155:$DC$1048576,MATCH($A32,'Hoja de Trabajo para listado'!$CD$155:$CD$1048576,0),MATCH((CUADRO!F$5&amp;$E32),'Hoja de Trabajo para listado'!$CD$151:$DC$151,0)),0)</f>
        <v>0</v>
      </c>
      <c r="G32" s="243">
        <f ca="1">+IFERROR(INDEX('Hoja de Trabajo para listado'!$A$155:$Z$1048576,MATCH($A32,'Hoja de Trabajo para listado'!$A$155:$A$1048576,0),MATCH((CUADRO!G$5&amp;$E32),'Hoja de Trabajo para listado'!$A$151:$Z$151,0)),0)+IFERROR(INDEX('Hoja de Trabajo para listado'!$AB$155:$BA$1048576,MATCH($A32,'Hoja de Trabajo para listado'!$AB$155:$AB$1048576,0),MATCH((CUADRO!G$5&amp;$E32),'Hoja de Trabajo para listado'!$AB$151:$BA$151,0)),0)+IFERROR(INDEX('Hoja de Trabajo para listado'!$BC$155:$CB$1048576,MATCH($A32,'Hoja de Trabajo para listado'!$BC$155:$BC$1048576,0),MATCH((CUADRO!G$5&amp;$E32),'Hoja de Trabajo para listado'!$BC$151:$CB$151,0)),0)+IFERROR(INDEX('Hoja de Trabajo para listado'!$DE$153:$DG$274,MATCH($A32,'Hoja de Trabajo para listado'!$DE$153:$DE$1048576,0),MATCH((CUADRO!G$5&amp;$E32),'Hoja de Trabajo para listado'!$DE$151:$DG$151,0)),0)+IFERROR(INDEX('Hoja de Trabajo para listado'!$CD$155:$DC$1048576,MATCH($A32,'Hoja de Trabajo para listado'!$CD$155:$CD$1048576,0),MATCH((CUADRO!G$5&amp;$E32),'Hoja de Trabajo para listado'!$CD$151:$DC$151,0)),0)</f>
        <v>0</v>
      </c>
      <c r="H32" s="243">
        <f ca="1">+IFERROR(INDEX('Hoja de Trabajo para listado'!$A$155:$Z$1048576,MATCH($A32,'Hoja de Trabajo para listado'!$A$155:$A$1048576,0),MATCH((CUADRO!H$5&amp;$E32),'Hoja de Trabajo para listado'!$A$151:$Z$151,0)),0)+IFERROR(INDEX('Hoja de Trabajo para listado'!$AB$155:$BA$1048576,MATCH($A32,'Hoja de Trabajo para listado'!$AB$155:$AB$1048576,0),MATCH((CUADRO!H$5&amp;$E32),'Hoja de Trabajo para listado'!$AB$151:$BA$151,0)),0)+IFERROR(INDEX('Hoja de Trabajo para listado'!$BC$155:$CB$1048576,MATCH($A32,'Hoja de Trabajo para listado'!$BC$155:$BC$1048576,0),MATCH((CUADRO!H$5&amp;$E32),'Hoja de Trabajo para listado'!$BC$151:$CB$151,0)),0)+IFERROR(INDEX('Hoja de Trabajo para listado'!$DE$153:$DG$274,MATCH($A32,'Hoja de Trabajo para listado'!$DE$153:$DE$1048576,0),MATCH((CUADRO!H$5&amp;$E32),'Hoja de Trabajo para listado'!$DE$151:$DG$151,0)),0)+IFERROR(INDEX('Hoja de Trabajo para listado'!$CD$155:$DC$1048576,MATCH($A32,'Hoja de Trabajo para listado'!$CD$155:$CD$1048576,0),MATCH((CUADRO!H$5&amp;$E32),'Hoja de Trabajo para listado'!$CD$151:$DC$151,0)),0)</f>
        <v>0</v>
      </c>
      <c r="I32" s="243">
        <f ca="1">+IFERROR(INDEX('Hoja de Trabajo para listado'!$A$155:$Z$1048576,MATCH($A32,'Hoja de Trabajo para listado'!$A$155:$A$1048576,0),MATCH((CUADRO!I$5&amp;$E32),'Hoja de Trabajo para listado'!$A$151:$Z$151,0)),0)+IFERROR(INDEX('Hoja de Trabajo para listado'!$AB$155:$BA$1048576,MATCH($A32,'Hoja de Trabajo para listado'!$AB$155:$AB$1048576,0),MATCH((CUADRO!I$5&amp;$E32),'Hoja de Trabajo para listado'!$AB$151:$BA$151,0)),0)+IFERROR(INDEX('Hoja de Trabajo para listado'!$BC$155:$CB$1048576,MATCH($A32,'Hoja de Trabajo para listado'!$BC$155:$BC$1048576,0),MATCH((CUADRO!I$5&amp;$E32),'Hoja de Trabajo para listado'!$BC$151:$CB$151,0)),0)+IFERROR(INDEX('Hoja de Trabajo para listado'!$DE$153:$DG$274,MATCH($A32,'Hoja de Trabajo para listado'!$DE$153:$DE$1048576,0),MATCH((CUADRO!I$5&amp;$E32),'Hoja de Trabajo para listado'!$DE$151:$DG$151,0)),0)+IFERROR(INDEX('Hoja de Trabajo para listado'!$CD$155:$DC$1048576,MATCH($A32,'Hoja de Trabajo para listado'!$CD$155:$CD$1048576,0),MATCH((CUADRO!I$5&amp;$E32),'Hoja de Trabajo para listado'!$CD$151:$DC$151,0)),0)</f>
        <v>0</v>
      </c>
      <c r="J32" s="243">
        <f ca="1">+IFERROR(INDEX('Hoja de Trabajo para listado'!$A$155:$Z$1048576,MATCH($A32,'Hoja de Trabajo para listado'!$A$155:$A$1048576,0),MATCH((CUADRO!J$5&amp;$E32),'Hoja de Trabajo para listado'!$A$151:$Z$151,0)),0)+IFERROR(INDEX('Hoja de Trabajo para listado'!$AB$155:$BA$1048576,MATCH($A32,'Hoja de Trabajo para listado'!$AB$155:$AB$1048576,0),MATCH((CUADRO!J$5&amp;$E32),'Hoja de Trabajo para listado'!$AB$151:$BA$151,0)),0)+IFERROR(INDEX('Hoja de Trabajo para listado'!$BC$155:$CB$1048576,MATCH($A32,'Hoja de Trabajo para listado'!$BC$155:$BC$1048576,0),MATCH((CUADRO!J$5&amp;$E32),'Hoja de Trabajo para listado'!$BC$151:$CB$151,0)),0)+IFERROR(INDEX('Hoja de Trabajo para listado'!$DE$153:$DG$274,MATCH($A32,'Hoja de Trabajo para listado'!$DE$153:$DE$1048576,0),MATCH((CUADRO!J$5&amp;$E32),'Hoja de Trabajo para listado'!$DE$151:$DG$151,0)),0)+IFERROR(INDEX('Hoja de Trabajo para listado'!$CD$155:$DC$1048576,MATCH($A32,'Hoja de Trabajo para listado'!$CD$155:$CD$1048576,0),MATCH((CUADRO!J$5&amp;$E32),'Hoja de Trabajo para listado'!$CD$151:$DC$151,0)),0)</f>
        <v>0</v>
      </c>
      <c r="K32" s="243">
        <f ca="1">+IFERROR(INDEX('Hoja de Trabajo para listado'!$A$155:$Z$1048576,MATCH($A32,'Hoja de Trabajo para listado'!$A$155:$A$1048576,0),MATCH((CUADRO!K$5&amp;$E32),'Hoja de Trabajo para listado'!$A$151:$Z$151,0)),0)+IFERROR(INDEX('Hoja de Trabajo para listado'!$AB$155:$BA$1048576,MATCH($A32,'Hoja de Trabajo para listado'!$AB$155:$AB$1048576,0),MATCH((CUADRO!K$5&amp;$E32),'Hoja de Trabajo para listado'!$AB$151:$BA$151,0)),0)+IFERROR(INDEX('Hoja de Trabajo para listado'!$BC$155:$CB$1048576,MATCH($A32,'Hoja de Trabajo para listado'!$BC$155:$BC$1048576,0),MATCH((CUADRO!K$5&amp;$E32),'Hoja de Trabajo para listado'!$BC$151:$CB$151,0)),0)+IFERROR(INDEX('Hoja de Trabajo para listado'!$DE$153:$DG$274,MATCH($A32,'Hoja de Trabajo para listado'!$DE$153:$DE$1048576,0),MATCH((CUADRO!K$5&amp;$E32),'Hoja de Trabajo para listado'!$DE$151:$DG$151,0)),0)+IFERROR(INDEX('Hoja de Trabajo para listado'!$CD$155:$DC$1048576,MATCH($A32,'Hoja de Trabajo para listado'!$CD$155:$CD$1048576,0),MATCH((CUADRO!K$5&amp;$E32),'Hoja de Trabajo para listado'!$CD$151:$DC$151,0)),0)</f>
        <v>0</v>
      </c>
      <c r="L32" s="243">
        <f ca="1">+IFERROR(INDEX('Hoja de Trabajo para listado'!$A$155:$Z$1048576,MATCH($A32,'Hoja de Trabajo para listado'!$A$155:$A$1048576,0),MATCH((CUADRO!L$5&amp;$E32),'Hoja de Trabajo para listado'!$A$151:$Z$151,0)),0)+IFERROR(INDEX('Hoja de Trabajo para listado'!$AB$155:$BA$1048576,MATCH($A32,'Hoja de Trabajo para listado'!$AB$155:$AB$1048576,0),MATCH((CUADRO!L$5&amp;$E32),'Hoja de Trabajo para listado'!$AB$151:$BA$151,0)),0)+IFERROR(INDEX('Hoja de Trabajo para listado'!$BC$155:$CB$1048576,MATCH($A32,'Hoja de Trabajo para listado'!$BC$155:$BC$1048576,0),MATCH((CUADRO!L$5&amp;$E32),'Hoja de Trabajo para listado'!$BC$151:$CB$151,0)),0)+IFERROR(INDEX('Hoja de Trabajo para listado'!$DE$153:$DG$274,MATCH($A32,'Hoja de Trabajo para listado'!$DE$153:$DE$1048576,0),MATCH((CUADRO!L$5&amp;$E32),'Hoja de Trabajo para listado'!$DE$151:$DG$151,0)),0)+IFERROR(INDEX('Hoja de Trabajo para listado'!$CD$155:$DC$1048576,MATCH($A32,'Hoja de Trabajo para listado'!$CD$155:$CD$1048576,0),MATCH((CUADRO!L$5&amp;$E32),'Hoja de Trabajo para listado'!$CD$151:$DC$151,0)),0)</f>
        <v>0</v>
      </c>
      <c r="M32" s="243">
        <f ca="1">+IFERROR(INDEX('Hoja de Trabajo para listado'!$A$155:$Z$1048576,MATCH($A32,'Hoja de Trabajo para listado'!$A$155:$A$1048576,0),MATCH((CUADRO!M$5&amp;$E32),'Hoja de Trabajo para listado'!$A$151:$Z$151,0)),0)+IFERROR(INDEX('Hoja de Trabajo para listado'!$AB$155:$BA$1048576,MATCH($A32,'Hoja de Trabajo para listado'!$AB$155:$AB$1048576,0),MATCH((CUADRO!M$5&amp;$E32),'Hoja de Trabajo para listado'!$AB$151:$BA$151,0)),0)+IFERROR(INDEX('Hoja de Trabajo para listado'!$BC$155:$CB$1048576,MATCH($A32,'Hoja de Trabajo para listado'!$BC$155:$BC$1048576,0),MATCH((CUADRO!M$5&amp;$E32),'Hoja de Trabajo para listado'!$BC$151:$CB$151,0)),0)+IFERROR(INDEX('Hoja de Trabajo para listado'!$DE$153:$DG$274,MATCH($A32,'Hoja de Trabajo para listado'!$DE$153:$DE$1048576,0),MATCH((CUADRO!M$5&amp;$E32),'Hoja de Trabajo para listado'!$DE$151:$DG$151,0)),0)+IFERROR(INDEX('Hoja de Trabajo para listado'!$CD$155:$DC$1048576,MATCH($A32,'Hoja de Trabajo para listado'!$CD$155:$CD$1048576,0),MATCH((CUADRO!M$5&amp;$E32),'Hoja de Trabajo para listado'!$CD$151:$DC$151,0)),0)</f>
        <v>0</v>
      </c>
      <c r="N32" s="243">
        <f ca="1">+IFERROR(INDEX('Hoja de Trabajo para listado'!$A$155:$Z$1048576,MATCH($A32,'Hoja de Trabajo para listado'!$A$155:$A$1048576,0),MATCH((CUADRO!N$5&amp;$E32),'Hoja de Trabajo para listado'!$A$151:$Z$151,0)),0)+IFERROR(INDEX('Hoja de Trabajo para listado'!$AB$155:$BA$1048576,MATCH($A32,'Hoja de Trabajo para listado'!$AB$155:$AB$1048576,0),MATCH((CUADRO!N$5&amp;$E32),'Hoja de Trabajo para listado'!$AB$151:$BA$151,0)),0)+IFERROR(INDEX('Hoja de Trabajo para listado'!$BC$155:$CB$1048576,MATCH($A32,'Hoja de Trabajo para listado'!$BC$155:$BC$1048576,0),MATCH((CUADRO!N$5&amp;$E32),'Hoja de Trabajo para listado'!$BC$151:$CB$151,0)),0)+IFERROR(INDEX('Hoja de Trabajo para listado'!$DE$153:$DG$274,MATCH($A32,'Hoja de Trabajo para listado'!$DE$153:$DE$1048576,0),MATCH((CUADRO!N$5&amp;$E32),'Hoja de Trabajo para listado'!$DE$151:$DG$151,0)),0)+IFERROR(INDEX('Hoja de Trabajo para listado'!$CD$155:$DC$1048576,MATCH($A32,'Hoja de Trabajo para listado'!$CD$155:$CD$1048576,0),MATCH((CUADRO!N$5&amp;$E32),'Hoja de Trabajo para listado'!$CD$151:$DC$151,0)),0)</f>
        <v>0</v>
      </c>
      <c r="O32" s="243">
        <f ca="1">+IFERROR(INDEX('Hoja de Trabajo para listado'!$A$155:$Z$1048576,MATCH($A32,'Hoja de Trabajo para listado'!$A$155:$A$1048576,0),MATCH((CUADRO!O$5&amp;$E32),'Hoja de Trabajo para listado'!$A$151:$Z$151,0)),0)+IFERROR(INDEX('Hoja de Trabajo para listado'!$AB$155:$BA$1048576,MATCH($A32,'Hoja de Trabajo para listado'!$AB$155:$AB$1048576,0),MATCH((CUADRO!O$5&amp;$E32),'Hoja de Trabajo para listado'!$AB$151:$BA$151,0)),0)+IFERROR(INDEX('Hoja de Trabajo para listado'!$BC$155:$CB$1048576,MATCH($A32,'Hoja de Trabajo para listado'!$BC$155:$BC$1048576,0),MATCH((CUADRO!O$5&amp;$E32),'Hoja de Trabajo para listado'!$BC$151:$CB$151,0)),0)+IFERROR(INDEX('Hoja de Trabajo para listado'!$DE$153:$DG$274,MATCH($A32,'Hoja de Trabajo para listado'!$DE$153:$DE$1048576,0),MATCH((CUADRO!O$5&amp;$E32),'Hoja de Trabajo para listado'!$DE$151:$DG$151,0)),0)+IFERROR(INDEX('Hoja de Trabajo para listado'!$CD$155:$DC$1048576,MATCH($A32,'Hoja de Trabajo para listado'!$CD$155:$CD$1048576,0),MATCH((CUADRO!O$5&amp;$E32),'Hoja de Trabajo para listado'!$CD$151:$DC$151,0)),0)</f>
        <v>0</v>
      </c>
      <c r="P32" s="243">
        <f ca="1">+IFERROR(INDEX('Hoja de Trabajo para listado'!$A$155:$Z$1048576,MATCH($A32,'Hoja de Trabajo para listado'!$A$155:$A$1048576,0),MATCH((CUADRO!P$5&amp;$E32),'Hoja de Trabajo para listado'!$A$151:$Z$151,0)),0)+IFERROR(INDEX('Hoja de Trabajo para listado'!$AB$155:$BA$1048576,MATCH($A32,'Hoja de Trabajo para listado'!$AB$155:$AB$1048576,0),MATCH((CUADRO!P$5&amp;$E32),'Hoja de Trabajo para listado'!$AB$151:$BA$151,0)),0)+IFERROR(INDEX('Hoja de Trabajo para listado'!$BC$155:$CB$1048576,MATCH($A32,'Hoja de Trabajo para listado'!$BC$155:$BC$1048576,0),MATCH((CUADRO!P$5&amp;$E32),'Hoja de Trabajo para listado'!$BC$151:$CB$151,0)),0)+IFERROR(INDEX('Hoja de Trabajo para listado'!$DE$153:$DG$274,MATCH($A32,'Hoja de Trabajo para listado'!$DE$153:$DE$1048576,0),MATCH((CUADRO!P$5&amp;$E32),'Hoja de Trabajo para listado'!$DE$151:$DG$151,0)),0)+IFERROR(INDEX('Hoja de Trabajo para listado'!$CD$155:$DC$1048576,MATCH($A32,'Hoja de Trabajo para listado'!$CD$155:$CD$1048576,0),MATCH((CUADRO!P$5&amp;$E32),'Hoja de Trabajo para listado'!$CD$151:$DC$151,0)),0)</f>
        <v>0</v>
      </c>
      <c r="Q32" s="243">
        <f ca="1">+IFERROR(INDEX('Hoja de Trabajo para listado'!$A$155:$Z$1048576,MATCH($A32,'Hoja de Trabajo para listado'!$A$155:$A$1048576,0),MATCH((CUADRO!Q$5&amp;$E32),'Hoja de Trabajo para listado'!$A$151:$Z$151,0)),0)+IFERROR(INDEX('Hoja de Trabajo para listado'!$AB$155:$BA$1048576,MATCH($A32,'Hoja de Trabajo para listado'!$AB$155:$AB$1048576,0),MATCH((CUADRO!Q$5&amp;$E32),'Hoja de Trabajo para listado'!$AB$151:$BA$151,0)),0)+IFERROR(INDEX('Hoja de Trabajo para listado'!$BC$155:$CB$1048576,MATCH($A32,'Hoja de Trabajo para listado'!$BC$155:$BC$1048576,0),MATCH((CUADRO!Q$5&amp;$E32),'Hoja de Trabajo para listado'!$BC$151:$CB$151,0)),0)+IFERROR(INDEX('Hoja de Trabajo para listado'!$DE$153:$DG$274,MATCH($A32,'Hoja de Trabajo para listado'!$DE$153:$DE$1048576,0),MATCH((CUADRO!Q$5&amp;$E32),'Hoja de Trabajo para listado'!$DE$151:$DG$151,0)),0)+IFERROR(INDEX('Hoja de Trabajo para listado'!$CD$155:$DC$1048576,MATCH($A32,'Hoja de Trabajo para listado'!$CD$155:$CD$1048576,0),MATCH((CUADRO!Q$5&amp;$E32),'Hoja de Trabajo para listado'!$CD$151:$DC$151,0)),0)</f>
        <v>0</v>
      </c>
      <c r="R32" s="243">
        <f t="shared" ca="1" si="0"/>
        <v>0</v>
      </c>
      <c r="S32" s="243"/>
      <c r="T32" s="243">
        <f ca="1">+T33</f>
        <v>194708</v>
      </c>
      <c r="U32" s="242">
        <f t="shared" si="1"/>
        <v>1</v>
      </c>
      <c r="V32" s="333" t="str">
        <f>+VLOOKUP(A32,bd_lista!$A$3:$E$590,5,FALSE)</f>
        <v>Órgano Ejecutivo</v>
      </c>
      <c r="W32" s="391" t="str">
        <f>+V32</f>
        <v>Órgano Ejecutivo</v>
      </c>
      <c r="X32" s="242">
        <v>53</v>
      </c>
      <c r="Y32" s="242" t="str">
        <f>+VLOOKUP(X32,bd_lista!$A$3:$C$590,3,FALSE)</f>
        <v>Ministerio de Culturas, Descolonización y Despatriarcalización</v>
      </c>
      <c r="Z32" s="246">
        <f>+X32</f>
        <v>53</v>
      </c>
      <c r="AA32" s="246" t="str">
        <f>+Y32</f>
        <v>Ministerio de Culturas, Descolonización y Despatriarcalización</v>
      </c>
    </row>
    <row r="33" spans="1:27" ht="15" customHeight="1">
      <c r="A33" s="32">
        <v>53</v>
      </c>
      <c r="B33" s="388"/>
      <c r="C33" s="333" t="str">
        <f>+VLOOKUP(A33,bd_lista!$A$3:$C$590,3,FALSE)</f>
        <v>Ministerio de Culturas, Descolonización y Despatriarcalización</v>
      </c>
      <c r="D33" s="390"/>
      <c r="E33" s="333" t="s">
        <v>1305</v>
      </c>
      <c r="F33" s="245">
        <f ca="1">+IFERROR(INDEX('Hoja de Trabajo para listado'!$A$155:$Z$1048576,MATCH($A33,'Hoja de Trabajo para listado'!$A$155:$A$1048576,0),MATCH((CUADRO!F$5&amp;$E33),'Hoja de Trabajo para listado'!$A$151:$Z$151,0)),0)+IFERROR(INDEX('Hoja de Trabajo para listado'!$AB$155:$BA$1048576,MATCH($A33,'Hoja de Trabajo para listado'!$AB$155:$AB$1048576,0),MATCH((CUADRO!F$5&amp;$E33),'Hoja de Trabajo para listado'!$AB$151:$BA$151,0)),0)+IFERROR(INDEX('Hoja de Trabajo para listado'!$BC$155:$CB$1048576,MATCH($A33,'Hoja de Trabajo para listado'!$BC$155:$BC$1048576,0),MATCH((CUADRO!F$5&amp;$E33),'Hoja de Trabajo para listado'!$BC$151:$CB$151,0)),0)+IFERROR(INDEX('Hoja de Trabajo para listado'!$DE$153:$DG$274,MATCH($A33,'Hoja de Trabajo para listado'!$DE$153:$DE$1048576,0),MATCH((CUADRO!F$5&amp;$E33),'Hoja de Trabajo para listado'!$DE$151:$DG$151,0)),0)+IFERROR(INDEX('Hoja de Trabajo para listado'!$CD$155:$DC$1048576,MATCH($A33,'Hoja de Trabajo para listado'!$CD$155:$CD$1048576,0),MATCH((CUADRO!F$5&amp;$E33),'Hoja de Trabajo para listado'!$CD$151:$DC$151,0)),0)</f>
        <v>0</v>
      </c>
      <c r="G33" s="245">
        <f ca="1">+IFERROR(INDEX('Hoja de Trabajo para listado'!$A$155:$Z$1048576,MATCH($A33,'Hoja de Trabajo para listado'!$A$155:$A$1048576,0),MATCH((CUADRO!G$5&amp;$E33),'Hoja de Trabajo para listado'!$A$151:$Z$151,0)),0)+IFERROR(INDEX('Hoja de Trabajo para listado'!$AB$155:$BA$1048576,MATCH($A33,'Hoja de Trabajo para listado'!$AB$155:$AB$1048576,0),MATCH((CUADRO!G$5&amp;$E33),'Hoja de Trabajo para listado'!$AB$151:$BA$151,0)),0)+IFERROR(INDEX('Hoja de Trabajo para listado'!$BC$155:$CB$1048576,MATCH($A33,'Hoja de Trabajo para listado'!$BC$155:$BC$1048576,0),MATCH((CUADRO!G$5&amp;$E33),'Hoja de Trabajo para listado'!$BC$151:$CB$151,0)),0)+IFERROR(INDEX('Hoja de Trabajo para listado'!$DE$153:$DG$274,MATCH($A33,'Hoja de Trabajo para listado'!$DE$153:$DE$1048576,0),MATCH((CUADRO!G$5&amp;$E33),'Hoja de Trabajo para listado'!$DE$151:$DG$151,0)),0)+IFERROR(INDEX('Hoja de Trabajo para listado'!$CD$155:$DC$1048576,MATCH($A33,'Hoja de Trabajo para listado'!$CD$155:$CD$1048576,0),MATCH((CUADRO!G$5&amp;$E33),'Hoja de Trabajo para listado'!$CD$151:$DC$151,0)),0)</f>
        <v>0</v>
      </c>
      <c r="H33" s="245">
        <f ca="1">+IFERROR(INDEX('Hoja de Trabajo para listado'!$A$155:$Z$1048576,MATCH($A33,'Hoja de Trabajo para listado'!$A$155:$A$1048576,0),MATCH((CUADRO!H$5&amp;$E33),'Hoja de Trabajo para listado'!$A$151:$Z$151,0)),0)+IFERROR(INDEX('Hoja de Trabajo para listado'!$AB$155:$BA$1048576,MATCH($A33,'Hoja de Trabajo para listado'!$AB$155:$AB$1048576,0),MATCH((CUADRO!H$5&amp;$E33),'Hoja de Trabajo para listado'!$AB$151:$BA$151,0)),0)+IFERROR(INDEX('Hoja de Trabajo para listado'!$BC$155:$CB$1048576,MATCH($A33,'Hoja de Trabajo para listado'!$BC$155:$BC$1048576,0),MATCH((CUADRO!H$5&amp;$E33),'Hoja de Trabajo para listado'!$BC$151:$CB$151,0)),0)+IFERROR(INDEX('Hoja de Trabajo para listado'!$DE$153:$DG$274,MATCH($A33,'Hoja de Trabajo para listado'!$DE$153:$DE$1048576,0),MATCH((CUADRO!H$5&amp;$E33),'Hoja de Trabajo para listado'!$DE$151:$DG$151,0)),0)+IFERROR(INDEX('Hoja de Trabajo para listado'!$CD$155:$DC$1048576,MATCH($A33,'Hoja de Trabajo para listado'!$CD$155:$CD$1048576,0),MATCH((CUADRO!H$5&amp;$E33),'Hoja de Trabajo para listado'!$CD$151:$DC$151,0)),0)</f>
        <v>194648</v>
      </c>
      <c r="I33" s="245">
        <f ca="1">+IFERROR(INDEX('Hoja de Trabajo para listado'!$A$155:$Z$1048576,MATCH($A33,'Hoja de Trabajo para listado'!$A$155:$A$1048576,0),MATCH((CUADRO!I$5&amp;$E33),'Hoja de Trabajo para listado'!$A$151:$Z$151,0)),0)+IFERROR(INDEX('Hoja de Trabajo para listado'!$AB$155:$BA$1048576,MATCH($A33,'Hoja de Trabajo para listado'!$AB$155:$AB$1048576,0),MATCH((CUADRO!I$5&amp;$E33),'Hoja de Trabajo para listado'!$AB$151:$BA$151,0)),0)+IFERROR(INDEX('Hoja de Trabajo para listado'!$BC$155:$CB$1048576,MATCH($A33,'Hoja de Trabajo para listado'!$BC$155:$BC$1048576,0),MATCH((CUADRO!I$5&amp;$E33),'Hoja de Trabajo para listado'!$BC$151:$CB$151,0)),0)+IFERROR(INDEX('Hoja de Trabajo para listado'!$DE$153:$DG$274,MATCH($A33,'Hoja de Trabajo para listado'!$DE$153:$DE$1048576,0),MATCH((CUADRO!I$5&amp;$E33),'Hoja de Trabajo para listado'!$DE$151:$DG$151,0)),0)+IFERROR(INDEX('Hoja de Trabajo para listado'!$CD$155:$DC$1048576,MATCH($A33,'Hoja de Trabajo para listado'!$CD$155:$CD$1048576,0),MATCH((CUADRO!I$5&amp;$E33),'Hoja de Trabajo para listado'!$CD$151:$DC$151,0)),0)</f>
        <v>60</v>
      </c>
      <c r="J33" s="245">
        <f ca="1">+IFERROR(INDEX('Hoja de Trabajo para listado'!$A$155:$Z$1048576,MATCH($A33,'Hoja de Trabajo para listado'!$A$155:$A$1048576,0),MATCH((CUADRO!J$5&amp;$E33),'Hoja de Trabajo para listado'!$A$151:$Z$151,0)),0)+IFERROR(INDEX('Hoja de Trabajo para listado'!$AB$155:$BA$1048576,MATCH($A33,'Hoja de Trabajo para listado'!$AB$155:$AB$1048576,0),MATCH((CUADRO!J$5&amp;$E33),'Hoja de Trabajo para listado'!$AB$151:$BA$151,0)),0)+IFERROR(INDEX('Hoja de Trabajo para listado'!$BC$155:$CB$1048576,MATCH($A33,'Hoja de Trabajo para listado'!$BC$155:$BC$1048576,0),MATCH((CUADRO!J$5&amp;$E33),'Hoja de Trabajo para listado'!$BC$151:$CB$151,0)),0)+IFERROR(INDEX('Hoja de Trabajo para listado'!$DE$153:$DG$274,MATCH($A33,'Hoja de Trabajo para listado'!$DE$153:$DE$1048576,0),MATCH((CUADRO!J$5&amp;$E33),'Hoja de Trabajo para listado'!$DE$151:$DG$151,0)),0)+IFERROR(INDEX('Hoja de Trabajo para listado'!$CD$155:$DC$1048576,MATCH($A33,'Hoja de Trabajo para listado'!$CD$155:$CD$1048576,0),MATCH((CUADRO!J$5&amp;$E33),'Hoja de Trabajo para listado'!$CD$151:$DC$151,0)),0)</f>
        <v>0</v>
      </c>
      <c r="K33" s="245">
        <f ca="1">+IFERROR(INDEX('Hoja de Trabajo para listado'!$A$155:$Z$1048576,MATCH($A33,'Hoja de Trabajo para listado'!$A$155:$A$1048576,0),MATCH((CUADRO!K$5&amp;$E33),'Hoja de Trabajo para listado'!$A$151:$Z$151,0)),0)+IFERROR(INDEX('Hoja de Trabajo para listado'!$AB$155:$BA$1048576,MATCH($A33,'Hoja de Trabajo para listado'!$AB$155:$AB$1048576,0),MATCH((CUADRO!K$5&amp;$E33),'Hoja de Trabajo para listado'!$AB$151:$BA$151,0)),0)+IFERROR(INDEX('Hoja de Trabajo para listado'!$BC$155:$CB$1048576,MATCH($A33,'Hoja de Trabajo para listado'!$BC$155:$BC$1048576,0),MATCH((CUADRO!K$5&amp;$E33),'Hoja de Trabajo para listado'!$BC$151:$CB$151,0)),0)+IFERROR(INDEX('Hoja de Trabajo para listado'!$DE$153:$DG$274,MATCH($A33,'Hoja de Trabajo para listado'!$DE$153:$DE$1048576,0),MATCH((CUADRO!K$5&amp;$E33),'Hoja de Trabajo para listado'!$DE$151:$DG$151,0)),0)+IFERROR(INDEX('Hoja de Trabajo para listado'!$CD$155:$DC$1048576,MATCH($A33,'Hoja de Trabajo para listado'!$CD$155:$CD$1048576,0),MATCH((CUADRO!K$5&amp;$E33),'Hoja de Trabajo para listado'!$CD$151:$DC$151,0)),0)</f>
        <v>0</v>
      </c>
      <c r="L33" s="245">
        <f ca="1">+IFERROR(INDEX('Hoja de Trabajo para listado'!$A$155:$Z$1048576,MATCH($A33,'Hoja de Trabajo para listado'!$A$155:$A$1048576,0),MATCH((CUADRO!L$5&amp;$E33),'Hoja de Trabajo para listado'!$A$151:$Z$151,0)),0)+IFERROR(INDEX('Hoja de Trabajo para listado'!$AB$155:$BA$1048576,MATCH($A33,'Hoja de Trabajo para listado'!$AB$155:$AB$1048576,0),MATCH((CUADRO!L$5&amp;$E33),'Hoja de Trabajo para listado'!$AB$151:$BA$151,0)),0)+IFERROR(INDEX('Hoja de Trabajo para listado'!$BC$155:$CB$1048576,MATCH($A33,'Hoja de Trabajo para listado'!$BC$155:$BC$1048576,0),MATCH((CUADRO!L$5&amp;$E33),'Hoja de Trabajo para listado'!$BC$151:$CB$151,0)),0)+IFERROR(INDEX('Hoja de Trabajo para listado'!$DE$153:$DG$274,MATCH($A33,'Hoja de Trabajo para listado'!$DE$153:$DE$1048576,0),MATCH((CUADRO!L$5&amp;$E33),'Hoja de Trabajo para listado'!$DE$151:$DG$151,0)),0)+IFERROR(INDEX('Hoja de Trabajo para listado'!$CD$155:$DC$1048576,MATCH($A33,'Hoja de Trabajo para listado'!$CD$155:$CD$1048576,0),MATCH((CUADRO!L$5&amp;$E33),'Hoja de Trabajo para listado'!$CD$151:$DC$151,0)),0)</f>
        <v>0</v>
      </c>
      <c r="M33" s="245">
        <f ca="1">+IFERROR(INDEX('Hoja de Trabajo para listado'!$A$155:$Z$1048576,MATCH($A33,'Hoja de Trabajo para listado'!$A$155:$A$1048576,0),MATCH((CUADRO!M$5&amp;$E33),'Hoja de Trabajo para listado'!$A$151:$Z$151,0)),0)+IFERROR(INDEX('Hoja de Trabajo para listado'!$AB$155:$BA$1048576,MATCH($A33,'Hoja de Trabajo para listado'!$AB$155:$AB$1048576,0),MATCH((CUADRO!M$5&amp;$E33),'Hoja de Trabajo para listado'!$AB$151:$BA$151,0)),0)+IFERROR(INDEX('Hoja de Trabajo para listado'!$BC$155:$CB$1048576,MATCH($A33,'Hoja de Trabajo para listado'!$BC$155:$BC$1048576,0),MATCH((CUADRO!M$5&amp;$E33),'Hoja de Trabajo para listado'!$BC$151:$CB$151,0)),0)+IFERROR(INDEX('Hoja de Trabajo para listado'!$DE$153:$DG$274,MATCH($A33,'Hoja de Trabajo para listado'!$DE$153:$DE$1048576,0),MATCH((CUADRO!M$5&amp;$E33),'Hoja de Trabajo para listado'!$DE$151:$DG$151,0)),0)+IFERROR(INDEX('Hoja de Trabajo para listado'!$CD$155:$DC$1048576,MATCH($A33,'Hoja de Trabajo para listado'!$CD$155:$CD$1048576,0),MATCH((CUADRO!M$5&amp;$E33),'Hoja de Trabajo para listado'!$CD$151:$DC$151,0)),0)</f>
        <v>0</v>
      </c>
      <c r="N33" s="245">
        <f ca="1">+IFERROR(INDEX('Hoja de Trabajo para listado'!$A$155:$Z$1048576,MATCH($A33,'Hoja de Trabajo para listado'!$A$155:$A$1048576,0),MATCH((CUADRO!N$5&amp;$E33),'Hoja de Trabajo para listado'!$A$151:$Z$151,0)),0)+IFERROR(INDEX('Hoja de Trabajo para listado'!$AB$155:$BA$1048576,MATCH($A33,'Hoja de Trabajo para listado'!$AB$155:$AB$1048576,0),MATCH((CUADRO!N$5&amp;$E33),'Hoja de Trabajo para listado'!$AB$151:$BA$151,0)),0)+IFERROR(INDEX('Hoja de Trabajo para listado'!$BC$155:$CB$1048576,MATCH($A33,'Hoja de Trabajo para listado'!$BC$155:$BC$1048576,0),MATCH((CUADRO!N$5&amp;$E33),'Hoja de Trabajo para listado'!$BC$151:$CB$151,0)),0)+IFERROR(INDEX('Hoja de Trabajo para listado'!$DE$153:$DG$274,MATCH($A33,'Hoja de Trabajo para listado'!$DE$153:$DE$1048576,0),MATCH((CUADRO!N$5&amp;$E33),'Hoja de Trabajo para listado'!$DE$151:$DG$151,0)),0)+IFERROR(INDEX('Hoja de Trabajo para listado'!$CD$155:$DC$1048576,MATCH($A33,'Hoja de Trabajo para listado'!$CD$155:$CD$1048576,0),MATCH((CUADRO!N$5&amp;$E33),'Hoja de Trabajo para listado'!$CD$151:$DC$151,0)),0)</f>
        <v>0</v>
      </c>
      <c r="O33" s="245">
        <f ca="1">+IFERROR(INDEX('Hoja de Trabajo para listado'!$A$155:$Z$1048576,MATCH($A33,'Hoja de Trabajo para listado'!$A$155:$A$1048576,0),MATCH((CUADRO!O$5&amp;$E33),'Hoja de Trabajo para listado'!$A$151:$Z$151,0)),0)+IFERROR(INDEX('Hoja de Trabajo para listado'!$AB$155:$BA$1048576,MATCH($A33,'Hoja de Trabajo para listado'!$AB$155:$AB$1048576,0),MATCH((CUADRO!O$5&amp;$E33),'Hoja de Trabajo para listado'!$AB$151:$BA$151,0)),0)+IFERROR(INDEX('Hoja de Trabajo para listado'!$BC$155:$CB$1048576,MATCH($A33,'Hoja de Trabajo para listado'!$BC$155:$BC$1048576,0),MATCH((CUADRO!O$5&amp;$E33),'Hoja de Trabajo para listado'!$BC$151:$CB$151,0)),0)+IFERROR(INDEX('Hoja de Trabajo para listado'!$DE$153:$DG$274,MATCH($A33,'Hoja de Trabajo para listado'!$DE$153:$DE$1048576,0),MATCH((CUADRO!O$5&amp;$E33),'Hoja de Trabajo para listado'!$DE$151:$DG$151,0)),0)+IFERROR(INDEX('Hoja de Trabajo para listado'!$CD$155:$DC$1048576,MATCH($A33,'Hoja de Trabajo para listado'!$CD$155:$CD$1048576,0),MATCH((CUADRO!O$5&amp;$E33),'Hoja de Trabajo para listado'!$CD$151:$DC$151,0)),0)</f>
        <v>0</v>
      </c>
      <c r="P33" s="245">
        <f ca="1">+IFERROR(INDEX('Hoja de Trabajo para listado'!$A$155:$Z$1048576,MATCH($A33,'Hoja de Trabajo para listado'!$A$155:$A$1048576,0),MATCH((CUADRO!P$5&amp;$E33),'Hoja de Trabajo para listado'!$A$151:$Z$151,0)),0)+IFERROR(INDEX('Hoja de Trabajo para listado'!$AB$155:$BA$1048576,MATCH($A33,'Hoja de Trabajo para listado'!$AB$155:$AB$1048576,0),MATCH((CUADRO!P$5&amp;$E33),'Hoja de Trabajo para listado'!$AB$151:$BA$151,0)),0)+IFERROR(INDEX('Hoja de Trabajo para listado'!$BC$155:$CB$1048576,MATCH($A33,'Hoja de Trabajo para listado'!$BC$155:$BC$1048576,0),MATCH((CUADRO!P$5&amp;$E33),'Hoja de Trabajo para listado'!$BC$151:$CB$151,0)),0)+IFERROR(INDEX('Hoja de Trabajo para listado'!$DE$153:$DG$274,MATCH($A33,'Hoja de Trabajo para listado'!$DE$153:$DE$1048576,0),MATCH((CUADRO!P$5&amp;$E33),'Hoja de Trabajo para listado'!$DE$151:$DG$151,0)),0)+IFERROR(INDEX('Hoja de Trabajo para listado'!$CD$155:$DC$1048576,MATCH($A33,'Hoja de Trabajo para listado'!$CD$155:$CD$1048576,0),MATCH((CUADRO!P$5&amp;$E33),'Hoja de Trabajo para listado'!$CD$151:$DC$151,0)),0)</f>
        <v>0</v>
      </c>
      <c r="Q33" s="245">
        <f ca="1">+IFERROR(INDEX('Hoja de Trabajo para listado'!$A$155:$Z$1048576,MATCH($A33,'Hoja de Trabajo para listado'!$A$155:$A$1048576,0),MATCH((CUADRO!Q$5&amp;$E33),'Hoja de Trabajo para listado'!$A$151:$Z$151,0)),0)+IFERROR(INDEX('Hoja de Trabajo para listado'!$AB$155:$BA$1048576,MATCH($A33,'Hoja de Trabajo para listado'!$AB$155:$AB$1048576,0),MATCH((CUADRO!Q$5&amp;$E33),'Hoja de Trabajo para listado'!$AB$151:$BA$151,0)),0)+IFERROR(INDEX('Hoja de Trabajo para listado'!$BC$155:$CB$1048576,MATCH($A33,'Hoja de Trabajo para listado'!$BC$155:$BC$1048576,0),MATCH((CUADRO!Q$5&amp;$E33),'Hoja de Trabajo para listado'!$BC$151:$CB$151,0)),0)+IFERROR(INDEX('Hoja de Trabajo para listado'!$DE$153:$DG$274,MATCH($A33,'Hoja de Trabajo para listado'!$DE$153:$DE$1048576,0),MATCH((CUADRO!Q$5&amp;$E33),'Hoja de Trabajo para listado'!$DE$151:$DG$151,0)),0)+IFERROR(INDEX('Hoja de Trabajo para listado'!$CD$155:$DC$1048576,MATCH($A33,'Hoja de Trabajo para listado'!$CD$155:$CD$1048576,0),MATCH((CUADRO!Q$5&amp;$E33),'Hoja de Trabajo para listado'!$CD$151:$DC$151,0)),0)</f>
        <v>0</v>
      </c>
      <c r="R33" s="245">
        <f t="shared" ca="1" si="0"/>
        <v>194708</v>
      </c>
      <c r="S33" s="245">
        <f ca="1">+R32+R33</f>
        <v>194708</v>
      </c>
      <c r="T33" s="245">
        <f ca="1">+S33</f>
        <v>194708</v>
      </c>
      <c r="U33" s="244">
        <f t="shared" si="1"/>
        <v>2</v>
      </c>
      <c r="V33" s="333" t="str">
        <f>+VLOOKUP(A33,bd_lista!$A$3:$E$590,5,FALSE)</f>
        <v>Órgano Ejecutivo</v>
      </c>
      <c r="W33" s="392"/>
      <c r="X33" s="242">
        <v>53</v>
      </c>
      <c r="Y33" s="242" t="str">
        <f>+VLOOKUP(X33,bd_lista!$A$3:$C$590,3,FALSE)</f>
        <v>Ministerio de Culturas, Descolonización y Despatriarcalización</v>
      </c>
      <c r="Z33" s="246"/>
      <c r="AA33" s="246"/>
    </row>
    <row r="34" spans="1:27" ht="15" customHeight="1">
      <c r="A34" s="251">
        <v>66</v>
      </c>
      <c r="B34" s="387">
        <f>+A34</f>
        <v>66</v>
      </c>
      <c r="C34" s="247" t="str">
        <f>+VLOOKUP(A34,bd_lista!$A$3:$C$590,3,FALSE)</f>
        <v>Ministerio de Planificación del Desarrollo</v>
      </c>
      <c r="D34" s="389" t="str">
        <f>+C34</f>
        <v>Ministerio de Planificación del Desarrollo</v>
      </c>
      <c r="E34" s="247" t="s">
        <v>1304</v>
      </c>
      <c r="F34" s="243">
        <f ca="1">+IFERROR(INDEX('Hoja de Trabajo para listado'!$A$155:$Z$1048576,MATCH($A34,'Hoja de Trabajo para listado'!$A$155:$A$1048576,0),MATCH((CUADRO!F$5&amp;$E34),'Hoja de Trabajo para listado'!$A$151:$Z$151,0)),0)+IFERROR(INDEX('Hoja de Trabajo para listado'!$AB$155:$BA$1048576,MATCH($A34,'Hoja de Trabajo para listado'!$AB$155:$AB$1048576,0),MATCH((CUADRO!F$5&amp;$E34),'Hoja de Trabajo para listado'!$AB$151:$BA$151,0)),0)+IFERROR(INDEX('Hoja de Trabajo para listado'!$BC$155:$CB$1048576,MATCH($A34,'Hoja de Trabajo para listado'!$BC$155:$BC$1048576,0),MATCH((CUADRO!F$5&amp;$E34),'Hoja de Trabajo para listado'!$BC$151:$CB$151,0)),0)+IFERROR(INDEX('Hoja de Trabajo para listado'!$DE$153:$DG$274,MATCH($A34,'Hoja de Trabajo para listado'!$DE$153:$DE$1048576,0),MATCH((CUADRO!F$5&amp;$E34),'Hoja de Trabajo para listado'!$DE$151:$DG$151,0)),0)+IFERROR(INDEX('Hoja de Trabajo para listado'!$CD$155:$DC$1048576,MATCH($A34,'Hoja de Trabajo para listado'!$CD$155:$CD$1048576,0),MATCH((CUADRO!F$5&amp;$E34),'Hoja de Trabajo para listado'!$CD$151:$DC$151,0)),0)</f>
        <v>0</v>
      </c>
      <c r="G34" s="243">
        <f ca="1">+IFERROR(INDEX('Hoja de Trabajo para listado'!$A$155:$Z$1048576,MATCH($A34,'Hoja de Trabajo para listado'!$A$155:$A$1048576,0),MATCH((CUADRO!G$5&amp;$E34),'Hoja de Trabajo para listado'!$A$151:$Z$151,0)),0)+IFERROR(INDEX('Hoja de Trabajo para listado'!$AB$155:$BA$1048576,MATCH($A34,'Hoja de Trabajo para listado'!$AB$155:$AB$1048576,0),MATCH((CUADRO!G$5&amp;$E34),'Hoja de Trabajo para listado'!$AB$151:$BA$151,0)),0)+IFERROR(INDEX('Hoja de Trabajo para listado'!$BC$155:$CB$1048576,MATCH($A34,'Hoja de Trabajo para listado'!$BC$155:$BC$1048576,0),MATCH((CUADRO!G$5&amp;$E34),'Hoja de Trabajo para listado'!$BC$151:$CB$151,0)),0)+IFERROR(INDEX('Hoja de Trabajo para listado'!$DE$153:$DG$274,MATCH($A34,'Hoja de Trabajo para listado'!$DE$153:$DE$1048576,0),MATCH((CUADRO!G$5&amp;$E34),'Hoja de Trabajo para listado'!$DE$151:$DG$151,0)),0)+IFERROR(INDEX('Hoja de Trabajo para listado'!$CD$155:$DC$1048576,MATCH($A34,'Hoja de Trabajo para listado'!$CD$155:$CD$1048576,0),MATCH((CUADRO!G$5&amp;$E34),'Hoja de Trabajo para listado'!$CD$151:$DC$151,0)),0)</f>
        <v>0</v>
      </c>
      <c r="H34" s="243">
        <f ca="1">+IFERROR(INDEX('Hoja de Trabajo para listado'!$A$155:$Z$1048576,MATCH($A34,'Hoja de Trabajo para listado'!$A$155:$A$1048576,0),MATCH((CUADRO!H$5&amp;$E34),'Hoja de Trabajo para listado'!$A$151:$Z$151,0)),0)+IFERROR(INDEX('Hoja de Trabajo para listado'!$AB$155:$BA$1048576,MATCH($A34,'Hoja de Trabajo para listado'!$AB$155:$AB$1048576,0),MATCH((CUADRO!H$5&amp;$E34),'Hoja de Trabajo para listado'!$AB$151:$BA$151,0)),0)+IFERROR(INDEX('Hoja de Trabajo para listado'!$BC$155:$CB$1048576,MATCH($A34,'Hoja de Trabajo para listado'!$BC$155:$BC$1048576,0),MATCH((CUADRO!H$5&amp;$E34),'Hoja de Trabajo para listado'!$BC$151:$CB$151,0)),0)+IFERROR(INDEX('Hoja de Trabajo para listado'!$DE$153:$DG$274,MATCH($A34,'Hoja de Trabajo para listado'!$DE$153:$DE$1048576,0),MATCH((CUADRO!H$5&amp;$E34),'Hoja de Trabajo para listado'!$DE$151:$DG$151,0)),0)+IFERROR(INDEX('Hoja de Trabajo para listado'!$CD$155:$DC$1048576,MATCH($A34,'Hoja de Trabajo para listado'!$CD$155:$CD$1048576,0),MATCH((CUADRO!H$5&amp;$E34),'Hoja de Trabajo para listado'!$CD$151:$DC$151,0)),0)</f>
        <v>0</v>
      </c>
      <c r="I34" s="243">
        <f ca="1">+IFERROR(INDEX('Hoja de Trabajo para listado'!$A$155:$Z$1048576,MATCH($A34,'Hoja de Trabajo para listado'!$A$155:$A$1048576,0),MATCH((CUADRO!I$5&amp;$E34),'Hoja de Trabajo para listado'!$A$151:$Z$151,0)),0)+IFERROR(INDEX('Hoja de Trabajo para listado'!$AB$155:$BA$1048576,MATCH($A34,'Hoja de Trabajo para listado'!$AB$155:$AB$1048576,0),MATCH((CUADRO!I$5&amp;$E34),'Hoja de Trabajo para listado'!$AB$151:$BA$151,0)),0)+IFERROR(INDEX('Hoja de Trabajo para listado'!$BC$155:$CB$1048576,MATCH($A34,'Hoja de Trabajo para listado'!$BC$155:$BC$1048576,0),MATCH((CUADRO!I$5&amp;$E34),'Hoja de Trabajo para listado'!$BC$151:$CB$151,0)),0)+IFERROR(INDEX('Hoja de Trabajo para listado'!$DE$153:$DG$274,MATCH($A34,'Hoja de Trabajo para listado'!$DE$153:$DE$1048576,0),MATCH((CUADRO!I$5&amp;$E34),'Hoja de Trabajo para listado'!$DE$151:$DG$151,0)),0)+IFERROR(INDEX('Hoja de Trabajo para listado'!$CD$155:$DC$1048576,MATCH($A34,'Hoja de Trabajo para listado'!$CD$155:$CD$1048576,0),MATCH((CUADRO!I$5&amp;$E34),'Hoja de Trabajo para listado'!$CD$151:$DC$151,0)),0)</f>
        <v>1717478.65</v>
      </c>
      <c r="J34" s="243">
        <f ca="1">+IFERROR(INDEX('Hoja de Trabajo para listado'!$A$155:$Z$1048576,MATCH($A34,'Hoja de Trabajo para listado'!$A$155:$A$1048576,0),MATCH((CUADRO!J$5&amp;$E34),'Hoja de Trabajo para listado'!$A$151:$Z$151,0)),0)+IFERROR(INDEX('Hoja de Trabajo para listado'!$AB$155:$BA$1048576,MATCH($A34,'Hoja de Trabajo para listado'!$AB$155:$AB$1048576,0),MATCH((CUADRO!J$5&amp;$E34),'Hoja de Trabajo para listado'!$AB$151:$BA$151,0)),0)+IFERROR(INDEX('Hoja de Trabajo para listado'!$BC$155:$CB$1048576,MATCH($A34,'Hoja de Trabajo para listado'!$BC$155:$BC$1048576,0),MATCH((CUADRO!J$5&amp;$E34),'Hoja de Trabajo para listado'!$BC$151:$CB$151,0)),0)+IFERROR(INDEX('Hoja de Trabajo para listado'!$DE$153:$DG$274,MATCH($A34,'Hoja de Trabajo para listado'!$DE$153:$DE$1048576,0),MATCH((CUADRO!J$5&amp;$E34),'Hoja de Trabajo para listado'!$DE$151:$DG$151,0)),0)+IFERROR(INDEX('Hoja de Trabajo para listado'!$CD$155:$DC$1048576,MATCH($A34,'Hoja de Trabajo para listado'!$CD$155:$CD$1048576,0),MATCH((CUADRO!J$5&amp;$E34),'Hoja de Trabajo para listado'!$CD$151:$DC$151,0)),0)</f>
        <v>0</v>
      </c>
      <c r="K34" s="243">
        <f ca="1">+IFERROR(INDEX('Hoja de Trabajo para listado'!$A$155:$Z$1048576,MATCH($A34,'Hoja de Trabajo para listado'!$A$155:$A$1048576,0),MATCH((CUADRO!K$5&amp;$E34),'Hoja de Trabajo para listado'!$A$151:$Z$151,0)),0)+IFERROR(INDEX('Hoja de Trabajo para listado'!$AB$155:$BA$1048576,MATCH($A34,'Hoja de Trabajo para listado'!$AB$155:$AB$1048576,0),MATCH((CUADRO!K$5&amp;$E34),'Hoja de Trabajo para listado'!$AB$151:$BA$151,0)),0)+IFERROR(INDEX('Hoja de Trabajo para listado'!$BC$155:$CB$1048576,MATCH($A34,'Hoja de Trabajo para listado'!$BC$155:$BC$1048576,0),MATCH((CUADRO!K$5&amp;$E34),'Hoja de Trabajo para listado'!$BC$151:$CB$151,0)),0)+IFERROR(INDEX('Hoja de Trabajo para listado'!$DE$153:$DG$274,MATCH($A34,'Hoja de Trabajo para listado'!$DE$153:$DE$1048576,0),MATCH((CUADRO!K$5&amp;$E34),'Hoja de Trabajo para listado'!$DE$151:$DG$151,0)),0)+IFERROR(INDEX('Hoja de Trabajo para listado'!$CD$155:$DC$1048576,MATCH($A34,'Hoja de Trabajo para listado'!$CD$155:$CD$1048576,0),MATCH((CUADRO!K$5&amp;$E34),'Hoja de Trabajo para listado'!$CD$151:$DC$151,0)),0)</f>
        <v>0</v>
      </c>
      <c r="L34" s="243">
        <f ca="1">+IFERROR(INDEX('Hoja de Trabajo para listado'!$A$155:$Z$1048576,MATCH($A34,'Hoja de Trabajo para listado'!$A$155:$A$1048576,0),MATCH((CUADRO!L$5&amp;$E34),'Hoja de Trabajo para listado'!$A$151:$Z$151,0)),0)+IFERROR(INDEX('Hoja de Trabajo para listado'!$AB$155:$BA$1048576,MATCH($A34,'Hoja de Trabajo para listado'!$AB$155:$AB$1048576,0),MATCH((CUADRO!L$5&amp;$E34),'Hoja de Trabajo para listado'!$AB$151:$BA$151,0)),0)+IFERROR(INDEX('Hoja de Trabajo para listado'!$BC$155:$CB$1048576,MATCH($A34,'Hoja de Trabajo para listado'!$BC$155:$BC$1048576,0),MATCH((CUADRO!L$5&amp;$E34),'Hoja de Trabajo para listado'!$BC$151:$CB$151,0)),0)+IFERROR(INDEX('Hoja de Trabajo para listado'!$DE$153:$DG$274,MATCH($A34,'Hoja de Trabajo para listado'!$DE$153:$DE$1048576,0),MATCH((CUADRO!L$5&amp;$E34),'Hoja de Trabajo para listado'!$DE$151:$DG$151,0)),0)+IFERROR(INDEX('Hoja de Trabajo para listado'!$CD$155:$DC$1048576,MATCH($A34,'Hoja de Trabajo para listado'!$CD$155:$CD$1048576,0),MATCH((CUADRO!L$5&amp;$E34),'Hoja de Trabajo para listado'!$CD$151:$DC$151,0)),0)</f>
        <v>0</v>
      </c>
      <c r="M34" s="243">
        <f ca="1">+IFERROR(INDEX('Hoja de Trabajo para listado'!$A$155:$Z$1048576,MATCH($A34,'Hoja de Trabajo para listado'!$A$155:$A$1048576,0),MATCH((CUADRO!M$5&amp;$E34),'Hoja de Trabajo para listado'!$A$151:$Z$151,0)),0)+IFERROR(INDEX('Hoja de Trabajo para listado'!$AB$155:$BA$1048576,MATCH($A34,'Hoja de Trabajo para listado'!$AB$155:$AB$1048576,0),MATCH((CUADRO!M$5&amp;$E34),'Hoja de Trabajo para listado'!$AB$151:$BA$151,0)),0)+IFERROR(INDEX('Hoja de Trabajo para listado'!$BC$155:$CB$1048576,MATCH($A34,'Hoja de Trabajo para listado'!$BC$155:$BC$1048576,0),MATCH((CUADRO!M$5&amp;$E34),'Hoja de Trabajo para listado'!$BC$151:$CB$151,0)),0)+IFERROR(INDEX('Hoja de Trabajo para listado'!$DE$153:$DG$274,MATCH($A34,'Hoja de Trabajo para listado'!$DE$153:$DE$1048576,0),MATCH((CUADRO!M$5&amp;$E34),'Hoja de Trabajo para listado'!$DE$151:$DG$151,0)),0)+IFERROR(INDEX('Hoja de Trabajo para listado'!$CD$155:$DC$1048576,MATCH($A34,'Hoja de Trabajo para listado'!$CD$155:$CD$1048576,0),MATCH((CUADRO!M$5&amp;$E34),'Hoja de Trabajo para listado'!$CD$151:$DC$151,0)),0)</f>
        <v>0</v>
      </c>
      <c r="N34" s="243">
        <f ca="1">+IFERROR(INDEX('Hoja de Trabajo para listado'!$A$155:$Z$1048576,MATCH($A34,'Hoja de Trabajo para listado'!$A$155:$A$1048576,0),MATCH((CUADRO!N$5&amp;$E34),'Hoja de Trabajo para listado'!$A$151:$Z$151,0)),0)+IFERROR(INDEX('Hoja de Trabajo para listado'!$AB$155:$BA$1048576,MATCH($A34,'Hoja de Trabajo para listado'!$AB$155:$AB$1048576,0),MATCH((CUADRO!N$5&amp;$E34),'Hoja de Trabajo para listado'!$AB$151:$BA$151,0)),0)+IFERROR(INDEX('Hoja de Trabajo para listado'!$BC$155:$CB$1048576,MATCH($A34,'Hoja de Trabajo para listado'!$BC$155:$BC$1048576,0),MATCH((CUADRO!N$5&amp;$E34),'Hoja de Trabajo para listado'!$BC$151:$CB$151,0)),0)+IFERROR(INDEX('Hoja de Trabajo para listado'!$DE$153:$DG$274,MATCH($A34,'Hoja de Trabajo para listado'!$DE$153:$DE$1048576,0),MATCH((CUADRO!N$5&amp;$E34),'Hoja de Trabajo para listado'!$DE$151:$DG$151,0)),0)+IFERROR(INDEX('Hoja de Trabajo para listado'!$CD$155:$DC$1048576,MATCH($A34,'Hoja de Trabajo para listado'!$CD$155:$CD$1048576,0),MATCH((CUADRO!N$5&amp;$E34),'Hoja de Trabajo para listado'!$CD$151:$DC$151,0)),0)</f>
        <v>0</v>
      </c>
      <c r="O34" s="243">
        <f ca="1">+IFERROR(INDEX('Hoja de Trabajo para listado'!$A$155:$Z$1048576,MATCH($A34,'Hoja de Trabajo para listado'!$A$155:$A$1048576,0),MATCH((CUADRO!O$5&amp;$E34),'Hoja de Trabajo para listado'!$A$151:$Z$151,0)),0)+IFERROR(INDEX('Hoja de Trabajo para listado'!$AB$155:$BA$1048576,MATCH($A34,'Hoja de Trabajo para listado'!$AB$155:$AB$1048576,0),MATCH((CUADRO!O$5&amp;$E34),'Hoja de Trabajo para listado'!$AB$151:$BA$151,0)),0)+IFERROR(INDEX('Hoja de Trabajo para listado'!$BC$155:$CB$1048576,MATCH($A34,'Hoja de Trabajo para listado'!$BC$155:$BC$1048576,0),MATCH((CUADRO!O$5&amp;$E34),'Hoja de Trabajo para listado'!$BC$151:$CB$151,0)),0)+IFERROR(INDEX('Hoja de Trabajo para listado'!$DE$153:$DG$274,MATCH($A34,'Hoja de Trabajo para listado'!$DE$153:$DE$1048576,0),MATCH((CUADRO!O$5&amp;$E34),'Hoja de Trabajo para listado'!$DE$151:$DG$151,0)),0)+IFERROR(INDEX('Hoja de Trabajo para listado'!$CD$155:$DC$1048576,MATCH($A34,'Hoja de Trabajo para listado'!$CD$155:$CD$1048576,0),MATCH((CUADRO!O$5&amp;$E34),'Hoja de Trabajo para listado'!$CD$151:$DC$151,0)),0)</f>
        <v>0</v>
      </c>
      <c r="P34" s="243">
        <f ca="1">+IFERROR(INDEX('Hoja de Trabajo para listado'!$A$155:$Z$1048576,MATCH($A34,'Hoja de Trabajo para listado'!$A$155:$A$1048576,0),MATCH((CUADRO!P$5&amp;$E34),'Hoja de Trabajo para listado'!$A$151:$Z$151,0)),0)+IFERROR(INDEX('Hoja de Trabajo para listado'!$AB$155:$BA$1048576,MATCH($A34,'Hoja de Trabajo para listado'!$AB$155:$AB$1048576,0),MATCH((CUADRO!P$5&amp;$E34),'Hoja de Trabajo para listado'!$AB$151:$BA$151,0)),0)+IFERROR(INDEX('Hoja de Trabajo para listado'!$BC$155:$CB$1048576,MATCH($A34,'Hoja de Trabajo para listado'!$BC$155:$BC$1048576,0),MATCH((CUADRO!P$5&amp;$E34),'Hoja de Trabajo para listado'!$BC$151:$CB$151,0)),0)+IFERROR(INDEX('Hoja de Trabajo para listado'!$DE$153:$DG$274,MATCH($A34,'Hoja de Trabajo para listado'!$DE$153:$DE$1048576,0),MATCH((CUADRO!P$5&amp;$E34),'Hoja de Trabajo para listado'!$DE$151:$DG$151,0)),0)+IFERROR(INDEX('Hoja de Trabajo para listado'!$CD$155:$DC$1048576,MATCH($A34,'Hoja de Trabajo para listado'!$CD$155:$CD$1048576,0),MATCH((CUADRO!P$5&amp;$E34),'Hoja de Trabajo para listado'!$CD$151:$DC$151,0)),0)</f>
        <v>0</v>
      </c>
      <c r="Q34" s="243">
        <f ca="1">+IFERROR(INDEX('Hoja de Trabajo para listado'!$A$155:$Z$1048576,MATCH($A34,'Hoja de Trabajo para listado'!$A$155:$A$1048576,0),MATCH((CUADRO!Q$5&amp;$E34),'Hoja de Trabajo para listado'!$A$151:$Z$151,0)),0)+IFERROR(INDEX('Hoja de Trabajo para listado'!$AB$155:$BA$1048576,MATCH($A34,'Hoja de Trabajo para listado'!$AB$155:$AB$1048576,0),MATCH((CUADRO!Q$5&amp;$E34),'Hoja de Trabajo para listado'!$AB$151:$BA$151,0)),0)+IFERROR(INDEX('Hoja de Trabajo para listado'!$BC$155:$CB$1048576,MATCH($A34,'Hoja de Trabajo para listado'!$BC$155:$BC$1048576,0),MATCH((CUADRO!Q$5&amp;$E34),'Hoja de Trabajo para listado'!$BC$151:$CB$151,0)),0)+IFERROR(INDEX('Hoja de Trabajo para listado'!$DE$153:$DG$274,MATCH($A34,'Hoja de Trabajo para listado'!$DE$153:$DE$1048576,0),MATCH((CUADRO!Q$5&amp;$E34),'Hoja de Trabajo para listado'!$DE$151:$DG$151,0)),0)+IFERROR(INDEX('Hoja de Trabajo para listado'!$CD$155:$DC$1048576,MATCH($A34,'Hoja de Trabajo para listado'!$CD$155:$CD$1048576,0),MATCH((CUADRO!Q$5&amp;$E34),'Hoja de Trabajo para listado'!$CD$151:$DC$151,0)),0)</f>
        <v>0</v>
      </c>
      <c r="R34" s="243">
        <f t="shared" ca="1" si="0"/>
        <v>1717478.65</v>
      </c>
      <c r="S34" s="243"/>
      <c r="T34" s="243">
        <f ca="1">+T35</f>
        <v>25718066.529999994</v>
      </c>
      <c r="U34" s="242">
        <f t="shared" si="1"/>
        <v>1</v>
      </c>
      <c r="V34" s="333" t="str">
        <f>+VLOOKUP(A34,bd_lista!$A$3:$E$590,5,FALSE)</f>
        <v>Órgano Ejecutivo</v>
      </c>
      <c r="W34" s="391" t="str">
        <f>+V34</f>
        <v>Órgano Ejecutivo</v>
      </c>
      <c r="X34" s="242">
        <f t="shared" ref="X34:X41" si="4">+A34</f>
        <v>66</v>
      </c>
      <c r="Y34" s="242" t="str">
        <f>+VLOOKUP(X34,bd_lista!$A$3:$C$590,3,FALSE)</f>
        <v>Ministerio de Planificación del Desarrollo</v>
      </c>
      <c r="Z34" s="246">
        <f>+X34</f>
        <v>66</v>
      </c>
      <c r="AA34" s="246" t="str">
        <f>+Y34</f>
        <v>Ministerio de Planificación del Desarrollo</v>
      </c>
    </row>
    <row r="35" spans="1:27" ht="15" customHeight="1">
      <c r="A35" s="32">
        <v>66</v>
      </c>
      <c r="B35" s="388"/>
      <c r="C35" s="333" t="str">
        <f>+VLOOKUP(A35,bd_lista!$A$3:$C$590,3,FALSE)</f>
        <v>Ministerio de Planificación del Desarrollo</v>
      </c>
      <c r="D35" s="390"/>
      <c r="E35" s="333" t="s">
        <v>1305</v>
      </c>
      <c r="F35" s="245">
        <f ca="1">+IFERROR(INDEX('Hoja de Trabajo para listado'!$A$155:$Z$1048576,MATCH($A35,'Hoja de Trabajo para listado'!$A$155:$A$1048576,0),MATCH((CUADRO!F$5&amp;$E35),'Hoja de Trabajo para listado'!$A$151:$Z$151,0)),0)+IFERROR(INDEX('Hoja de Trabajo para listado'!$AB$155:$BA$1048576,MATCH($A35,'Hoja de Trabajo para listado'!$AB$155:$AB$1048576,0),MATCH((CUADRO!F$5&amp;$E35),'Hoja de Trabajo para listado'!$AB$151:$BA$151,0)),0)+IFERROR(INDEX('Hoja de Trabajo para listado'!$BC$155:$CB$1048576,MATCH($A35,'Hoja de Trabajo para listado'!$BC$155:$BC$1048576,0),MATCH((CUADRO!F$5&amp;$E35),'Hoja de Trabajo para listado'!$BC$151:$CB$151,0)),0)+IFERROR(INDEX('Hoja de Trabajo para listado'!$DE$153:$DG$274,MATCH($A35,'Hoja de Trabajo para listado'!$DE$153:$DE$1048576,0),MATCH((CUADRO!F$5&amp;$E35),'Hoja de Trabajo para listado'!$DE$151:$DG$151,0)),0)+IFERROR(INDEX('Hoja de Trabajo para listado'!$CD$155:$DC$1048576,MATCH($A35,'Hoja de Trabajo para listado'!$CD$155:$CD$1048576,0),MATCH((CUADRO!F$5&amp;$E35),'Hoja de Trabajo para listado'!$CD$151:$DC$151,0)),0)</f>
        <v>0</v>
      </c>
      <c r="G35" s="245">
        <f ca="1">+IFERROR(INDEX('Hoja de Trabajo para listado'!$A$155:$Z$1048576,MATCH($A35,'Hoja de Trabajo para listado'!$A$155:$A$1048576,0),MATCH((CUADRO!G$5&amp;$E35),'Hoja de Trabajo para listado'!$A$151:$Z$151,0)),0)+IFERROR(INDEX('Hoja de Trabajo para listado'!$AB$155:$BA$1048576,MATCH($A35,'Hoja de Trabajo para listado'!$AB$155:$AB$1048576,0),MATCH((CUADRO!G$5&amp;$E35),'Hoja de Trabajo para listado'!$AB$151:$BA$151,0)),0)+IFERROR(INDEX('Hoja de Trabajo para listado'!$BC$155:$CB$1048576,MATCH($A35,'Hoja de Trabajo para listado'!$BC$155:$BC$1048576,0),MATCH((CUADRO!G$5&amp;$E35),'Hoja de Trabajo para listado'!$BC$151:$CB$151,0)),0)+IFERROR(INDEX('Hoja de Trabajo para listado'!$DE$153:$DG$274,MATCH($A35,'Hoja de Trabajo para listado'!$DE$153:$DE$1048576,0),MATCH((CUADRO!G$5&amp;$E35),'Hoja de Trabajo para listado'!$DE$151:$DG$151,0)),0)+IFERROR(INDEX('Hoja de Trabajo para listado'!$CD$155:$DC$1048576,MATCH($A35,'Hoja de Trabajo para listado'!$CD$155:$CD$1048576,0),MATCH((CUADRO!G$5&amp;$E35),'Hoja de Trabajo para listado'!$CD$151:$DC$151,0)),0)</f>
        <v>0</v>
      </c>
      <c r="H35" s="245">
        <f ca="1">+IFERROR(INDEX('Hoja de Trabajo para listado'!$A$155:$Z$1048576,MATCH($A35,'Hoja de Trabajo para listado'!$A$155:$A$1048576,0),MATCH((CUADRO!H$5&amp;$E35),'Hoja de Trabajo para listado'!$A$151:$Z$151,0)),0)+IFERROR(INDEX('Hoja de Trabajo para listado'!$AB$155:$BA$1048576,MATCH($A35,'Hoja de Trabajo para listado'!$AB$155:$AB$1048576,0),MATCH((CUADRO!H$5&amp;$E35),'Hoja de Trabajo para listado'!$AB$151:$BA$151,0)),0)+IFERROR(INDEX('Hoja de Trabajo para listado'!$BC$155:$CB$1048576,MATCH($A35,'Hoja de Trabajo para listado'!$BC$155:$BC$1048576,0),MATCH((CUADRO!H$5&amp;$E35),'Hoja de Trabajo para listado'!$BC$151:$CB$151,0)),0)+IFERROR(INDEX('Hoja de Trabajo para listado'!$DE$153:$DG$274,MATCH($A35,'Hoja de Trabajo para listado'!$DE$153:$DE$1048576,0),MATCH((CUADRO!H$5&amp;$E35),'Hoja de Trabajo para listado'!$DE$151:$DG$151,0)),0)+IFERROR(INDEX('Hoja de Trabajo para listado'!$CD$155:$DC$1048576,MATCH($A35,'Hoja de Trabajo para listado'!$CD$155:$CD$1048576,0),MATCH((CUADRO!H$5&amp;$E35),'Hoja de Trabajo para listado'!$CD$151:$DC$151,0)),0)</f>
        <v>231991.75</v>
      </c>
      <c r="I35" s="245">
        <f ca="1">+IFERROR(INDEX('Hoja de Trabajo para listado'!$A$155:$Z$1048576,MATCH($A35,'Hoja de Trabajo para listado'!$A$155:$A$1048576,0),MATCH((CUADRO!I$5&amp;$E35),'Hoja de Trabajo para listado'!$A$151:$Z$151,0)),0)+IFERROR(INDEX('Hoja de Trabajo para listado'!$AB$155:$BA$1048576,MATCH($A35,'Hoja de Trabajo para listado'!$AB$155:$AB$1048576,0),MATCH((CUADRO!I$5&amp;$E35),'Hoja de Trabajo para listado'!$AB$151:$BA$151,0)),0)+IFERROR(INDEX('Hoja de Trabajo para listado'!$BC$155:$CB$1048576,MATCH($A35,'Hoja de Trabajo para listado'!$BC$155:$BC$1048576,0),MATCH((CUADRO!I$5&amp;$E35),'Hoja de Trabajo para listado'!$BC$151:$CB$151,0)),0)+IFERROR(INDEX('Hoja de Trabajo para listado'!$DE$153:$DG$274,MATCH($A35,'Hoja de Trabajo para listado'!$DE$153:$DE$1048576,0),MATCH((CUADRO!I$5&amp;$E35),'Hoja de Trabajo para listado'!$DE$151:$DG$151,0)),0)+IFERROR(INDEX('Hoja de Trabajo para listado'!$CD$155:$DC$1048576,MATCH($A35,'Hoja de Trabajo para listado'!$CD$155:$CD$1048576,0),MATCH((CUADRO!I$5&amp;$E35),'Hoja de Trabajo para listado'!$CD$151:$DC$151,0)),0)</f>
        <v>23768596.129999995</v>
      </c>
      <c r="J35" s="245">
        <f ca="1">+IFERROR(INDEX('Hoja de Trabajo para listado'!$A$155:$Z$1048576,MATCH($A35,'Hoja de Trabajo para listado'!$A$155:$A$1048576,0),MATCH((CUADRO!J$5&amp;$E35),'Hoja de Trabajo para listado'!$A$151:$Z$151,0)),0)+IFERROR(INDEX('Hoja de Trabajo para listado'!$AB$155:$BA$1048576,MATCH($A35,'Hoja de Trabajo para listado'!$AB$155:$AB$1048576,0),MATCH((CUADRO!J$5&amp;$E35),'Hoja de Trabajo para listado'!$AB$151:$BA$151,0)),0)+IFERROR(INDEX('Hoja de Trabajo para listado'!$BC$155:$CB$1048576,MATCH($A35,'Hoja de Trabajo para listado'!$BC$155:$BC$1048576,0),MATCH((CUADRO!J$5&amp;$E35),'Hoja de Trabajo para listado'!$BC$151:$CB$151,0)),0)+IFERROR(INDEX('Hoja de Trabajo para listado'!$DE$153:$DG$274,MATCH($A35,'Hoja de Trabajo para listado'!$DE$153:$DE$1048576,0),MATCH((CUADRO!J$5&amp;$E35),'Hoja de Trabajo para listado'!$DE$151:$DG$151,0)),0)+IFERROR(INDEX('Hoja de Trabajo para listado'!$CD$155:$DC$1048576,MATCH($A35,'Hoja de Trabajo para listado'!$CD$155:$CD$1048576,0),MATCH((CUADRO!J$5&amp;$E35),'Hoja de Trabajo para listado'!$CD$151:$DC$151,0)),0)</f>
        <v>0</v>
      </c>
      <c r="K35" s="245">
        <f ca="1">+IFERROR(INDEX('Hoja de Trabajo para listado'!$A$155:$Z$1048576,MATCH($A35,'Hoja de Trabajo para listado'!$A$155:$A$1048576,0),MATCH((CUADRO!K$5&amp;$E35),'Hoja de Trabajo para listado'!$A$151:$Z$151,0)),0)+IFERROR(INDEX('Hoja de Trabajo para listado'!$AB$155:$BA$1048576,MATCH($A35,'Hoja de Trabajo para listado'!$AB$155:$AB$1048576,0),MATCH((CUADRO!K$5&amp;$E35),'Hoja de Trabajo para listado'!$AB$151:$BA$151,0)),0)+IFERROR(INDEX('Hoja de Trabajo para listado'!$BC$155:$CB$1048576,MATCH($A35,'Hoja de Trabajo para listado'!$BC$155:$BC$1048576,0),MATCH((CUADRO!K$5&amp;$E35),'Hoja de Trabajo para listado'!$BC$151:$CB$151,0)),0)+IFERROR(INDEX('Hoja de Trabajo para listado'!$DE$153:$DG$274,MATCH($A35,'Hoja de Trabajo para listado'!$DE$153:$DE$1048576,0),MATCH((CUADRO!K$5&amp;$E35),'Hoja de Trabajo para listado'!$DE$151:$DG$151,0)),0)+IFERROR(INDEX('Hoja de Trabajo para listado'!$CD$155:$DC$1048576,MATCH($A35,'Hoja de Trabajo para listado'!$CD$155:$CD$1048576,0),MATCH((CUADRO!K$5&amp;$E35),'Hoja de Trabajo para listado'!$CD$151:$DC$151,0)),0)</f>
        <v>0</v>
      </c>
      <c r="L35" s="245">
        <f ca="1">+IFERROR(INDEX('Hoja de Trabajo para listado'!$A$155:$Z$1048576,MATCH($A35,'Hoja de Trabajo para listado'!$A$155:$A$1048576,0),MATCH((CUADRO!L$5&amp;$E35),'Hoja de Trabajo para listado'!$A$151:$Z$151,0)),0)+IFERROR(INDEX('Hoja de Trabajo para listado'!$AB$155:$BA$1048576,MATCH($A35,'Hoja de Trabajo para listado'!$AB$155:$AB$1048576,0),MATCH((CUADRO!L$5&amp;$E35),'Hoja de Trabajo para listado'!$AB$151:$BA$151,0)),0)+IFERROR(INDEX('Hoja de Trabajo para listado'!$BC$155:$CB$1048576,MATCH($A35,'Hoja de Trabajo para listado'!$BC$155:$BC$1048576,0),MATCH((CUADRO!L$5&amp;$E35),'Hoja de Trabajo para listado'!$BC$151:$CB$151,0)),0)+IFERROR(INDEX('Hoja de Trabajo para listado'!$DE$153:$DG$274,MATCH($A35,'Hoja de Trabajo para listado'!$DE$153:$DE$1048576,0),MATCH((CUADRO!L$5&amp;$E35),'Hoja de Trabajo para listado'!$DE$151:$DG$151,0)),0)+IFERROR(INDEX('Hoja de Trabajo para listado'!$CD$155:$DC$1048576,MATCH($A35,'Hoja de Trabajo para listado'!$CD$155:$CD$1048576,0),MATCH((CUADRO!L$5&amp;$E35),'Hoja de Trabajo para listado'!$CD$151:$DC$151,0)),0)</f>
        <v>0</v>
      </c>
      <c r="M35" s="245">
        <f ca="1">+IFERROR(INDEX('Hoja de Trabajo para listado'!$A$155:$Z$1048576,MATCH($A35,'Hoja de Trabajo para listado'!$A$155:$A$1048576,0),MATCH((CUADRO!M$5&amp;$E35),'Hoja de Trabajo para listado'!$A$151:$Z$151,0)),0)+IFERROR(INDEX('Hoja de Trabajo para listado'!$AB$155:$BA$1048576,MATCH($A35,'Hoja de Trabajo para listado'!$AB$155:$AB$1048576,0),MATCH((CUADRO!M$5&amp;$E35),'Hoja de Trabajo para listado'!$AB$151:$BA$151,0)),0)+IFERROR(INDEX('Hoja de Trabajo para listado'!$BC$155:$CB$1048576,MATCH($A35,'Hoja de Trabajo para listado'!$BC$155:$BC$1048576,0),MATCH((CUADRO!M$5&amp;$E35),'Hoja de Trabajo para listado'!$BC$151:$CB$151,0)),0)+IFERROR(INDEX('Hoja de Trabajo para listado'!$DE$153:$DG$274,MATCH($A35,'Hoja de Trabajo para listado'!$DE$153:$DE$1048576,0),MATCH((CUADRO!M$5&amp;$E35),'Hoja de Trabajo para listado'!$DE$151:$DG$151,0)),0)+IFERROR(INDEX('Hoja de Trabajo para listado'!$CD$155:$DC$1048576,MATCH($A35,'Hoja de Trabajo para listado'!$CD$155:$CD$1048576,0),MATCH((CUADRO!M$5&amp;$E35),'Hoja de Trabajo para listado'!$CD$151:$DC$151,0)),0)</f>
        <v>0</v>
      </c>
      <c r="N35" s="245">
        <f ca="1">+IFERROR(INDEX('Hoja de Trabajo para listado'!$A$155:$Z$1048576,MATCH($A35,'Hoja de Trabajo para listado'!$A$155:$A$1048576,0),MATCH((CUADRO!N$5&amp;$E35),'Hoja de Trabajo para listado'!$A$151:$Z$151,0)),0)+IFERROR(INDEX('Hoja de Trabajo para listado'!$AB$155:$BA$1048576,MATCH($A35,'Hoja de Trabajo para listado'!$AB$155:$AB$1048576,0),MATCH((CUADRO!N$5&amp;$E35),'Hoja de Trabajo para listado'!$AB$151:$BA$151,0)),0)+IFERROR(INDEX('Hoja de Trabajo para listado'!$BC$155:$CB$1048576,MATCH($A35,'Hoja de Trabajo para listado'!$BC$155:$BC$1048576,0),MATCH((CUADRO!N$5&amp;$E35),'Hoja de Trabajo para listado'!$BC$151:$CB$151,0)),0)+IFERROR(INDEX('Hoja de Trabajo para listado'!$DE$153:$DG$274,MATCH($A35,'Hoja de Trabajo para listado'!$DE$153:$DE$1048576,0),MATCH((CUADRO!N$5&amp;$E35),'Hoja de Trabajo para listado'!$DE$151:$DG$151,0)),0)+IFERROR(INDEX('Hoja de Trabajo para listado'!$CD$155:$DC$1048576,MATCH($A35,'Hoja de Trabajo para listado'!$CD$155:$CD$1048576,0),MATCH((CUADRO!N$5&amp;$E35),'Hoja de Trabajo para listado'!$CD$151:$DC$151,0)),0)</f>
        <v>0</v>
      </c>
      <c r="O35" s="245">
        <f ca="1">+IFERROR(INDEX('Hoja de Trabajo para listado'!$A$155:$Z$1048576,MATCH($A35,'Hoja de Trabajo para listado'!$A$155:$A$1048576,0),MATCH((CUADRO!O$5&amp;$E35),'Hoja de Trabajo para listado'!$A$151:$Z$151,0)),0)+IFERROR(INDEX('Hoja de Trabajo para listado'!$AB$155:$BA$1048576,MATCH($A35,'Hoja de Trabajo para listado'!$AB$155:$AB$1048576,0),MATCH((CUADRO!O$5&amp;$E35),'Hoja de Trabajo para listado'!$AB$151:$BA$151,0)),0)+IFERROR(INDEX('Hoja de Trabajo para listado'!$BC$155:$CB$1048576,MATCH($A35,'Hoja de Trabajo para listado'!$BC$155:$BC$1048576,0),MATCH((CUADRO!O$5&amp;$E35),'Hoja de Trabajo para listado'!$BC$151:$CB$151,0)),0)+IFERROR(INDEX('Hoja de Trabajo para listado'!$DE$153:$DG$274,MATCH($A35,'Hoja de Trabajo para listado'!$DE$153:$DE$1048576,0),MATCH((CUADRO!O$5&amp;$E35),'Hoja de Trabajo para listado'!$DE$151:$DG$151,0)),0)+IFERROR(INDEX('Hoja de Trabajo para listado'!$CD$155:$DC$1048576,MATCH($A35,'Hoja de Trabajo para listado'!$CD$155:$CD$1048576,0),MATCH((CUADRO!O$5&amp;$E35),'Hoja de Trabajo para listado'!$CD$151:$DC$151,0)),0)</f>
        <v>0</v>
      </c>
      <c r="P35" s="245">
        <f ca="1">+IFERROR(INDEX('Hoja de Trabajo para listado'!$A$155:$Z$1048576,MATCH($A35,'Hoja de Trabajo para listado'!$A$155:$A$1048576,0),MATCH((CUADRO!P$5&amp;$E35),'Hoja de Trabajo para listado'!$A$151:$Z$151,0)),0)+IFERROR(INDEX('Hoja de Trabajo para listado'!$AB$155:$BA$1048576,MATCH($A35,'Hoja de Trabajo para listado'!$AB$155:$AB$1048576,0),MATCH((CUADRO!P$5&amp;$E35),'Hoja de Trabajo para listado'!$AB$151:$BA$151,0)),0)+IFERROR(INDEX('Hoja de Trabajo para listado'!$BC$155:$CB$1048576,MATCH($A35,'Hoja de Trabajo para listado'!$BC$155:$BC$1048576,0),MATCH((CUADRO!P$5&amp;$E35),'Hoja de Trabajo para listado'!$BC$151:$CB$151,0)),0)+IFERROR(INDEX('Hoja de Trabajo para listado'!$DE$153:$DG$274,MATCH($A35,'Hoja de Trabajo para listado'!$DE$153:$DE$1048576,0),MATCH((CUADRO!P$5&amp;$E35),'Hoja de Trabajo para listado'!$DE$151:$DG$151,0)),0)+IFERROR(INDEX('Hoja de Trabajo para listado'!$CD$155:$DC$1048576,MATCH($A35,'Hoja de Trabajo para listado'!$CD$155:$CD$1048576,0),MATCH((CUADRO!P$5&amp;$E35),'Hoja de Trabajo para listado'!$CD$151:$DC$151,0)),0)</f>
        <v>0</v>
      </c>
      <c r="Q35" s="245">
        <f ca="1">+IFERROR(INDEX('Hoja de Trabajo para listado'!$A$155:$Z$1048576,MATCH($A35,'Hoja de Trabajo para listado'!$A$155:$A$1048576,0),MATCH((CUADRO!Q$5&amp;$E35),'Hoja de Trabajo para listado'!$A$151:$Z$151,0)),0)+IFERROR(INDEX('Hoja de Trabajo para listado'!$AB$155:$BA$1048576,MATCH($A35,'Hoja de Trabajo para listado'!$AB$155:$AB$1048576,0),MATCH((CUADRO!Q$5&amp;$E35),'Hoja de Trabajo para listado'!$AB$151:$BA$151,0)),0)+IFERROR(INDEX('Hoja de Trabajo para listado'!$BC$155:$CB$1048576,MATCH($A35,'Hoja de Trabajo para listado'!$BC$155:$BC$1048576,0),MATCH((CUADRO!Q$5&amp;$E35),'Hoja de Trabajo para listado'!$BC$151:$CB$151,0)),0)+IFERROR(INDEX('Hoja de Trabajo para listado'!$DE$153:$DG$274,MATCH($A35,'Hoja de Trabajo para listado'!$DE$153:$DE$1048576,0),MATCH((CUADRO!Q$5&amp;$E35),'Hoja de Trabajo para listado'!$DE$151:$DG$151,0)),0)+IFERROR(INDEX('Hoja de Trabajo para listado'!$CD$155:$DC$1048576,MATCH($A35,'Hoja de Trabajo para listado'!$CD$155:$CD$1048576,0),MATCH((CUADRO!Q$5&amp;$E35),'Hoja de Trabajo para listado'!$CD$151:$DC$151,0)),0)</f>
        <v>0</v>
      </c>
      <c r="R35" s="245">
        <f t="shared" ca="1" si="0"/>
        <v>24000587.879999995</v>
      </c>
      <c r="S35" s="245">
        <f ca="1">+R34+R35</f>
        <v>25718066.529999994</v>
      </c>
      <c r="T35" s="245">
        <f ca="1">+S35</f>
        <v>25718066.529999994</v>
      </c>
      <c r="U35" s="244">
        <f t="shared" si="1"/>
        <v>2</v>
      </c>
      <c r="V35" s="333" t="str">
        <f>+VLOOKUP(A35,bd_lista!$A$3:$E$590,5,FALSE)</f>
        <v>Órgano Ejecutivo</v>
      </c>
      <c r="W35" s="392"/>
      <c r="X35" s="242">
        <f t="shared" si="4"/>
        <v>66</v>
      </c>
      <c r="Y35" s="242" t="str">
        <f>+VLOOKUP(X35,bd_lista!$A$3:$C$590,3,FALSE)</f>
        <v>Ministerio de Planificación del Desarrollo</v>
      </c>
      <c r="Z35" s="246"/>
      <c r="AA35" s="246"/>
    </row>
    <row r="36" spans="1:27" ht="15" customHeight="1">
      <c r="A36" s="251">
        <v>70</v>
      </c>
      <c r="B36" s="387">
        <f>+A36</f>
        <v>70</v>
      </c>
      <c r="C36" s="247" t="str">
        <f>+VLOOKUP(A36,bd_lista!$A$3:$C$590,3,FALSE)</f>
        <v>Ministerio de Trabajo, Empleo y Previsión Social</v>
      </c>
      <c r="D36" s="389" t="str">
        <f>+C36</f>
        <v>Ministerio de Trabajo, Empleo y Previsión Social</v>
      </c>
      <c r="E36" s="247" t="s">
        <v>1304</v>
      </c>
      <c r="F36" s="243">
        <f ca="1">+IFERROR(INDEX('Hoja de Trabajo para listado'!$A$155:$Z$1048576,MATCH($A36,'Hoja de Trabajo para listado'!$A$155:$A$1048576,0),MATCH((CUADRO!F$5&amp;$E36),'Hoja de Trabajo para listado'!$A$151:$Z$151,0)),0)+IFERROR(INDEX('Hoja de Trabajo para listado'!$AB$155:$BA$1048576,MATCH($A36,'Hoja de Trabajo para listado'!$AB$155:$AB$1048576,0),MATCH((CUADRO!F$5&amp;$E36),'Hoja de Trabajo para listado'!$AB$151:$BA$151,0)),0)+IFERROR(INDEX('Hoja de Trabajo para listado'!$BC$155:$CB$1048576,MATCH($A36,'Hoja de Trabajo para listado'!$BC$155:$BC$1048576,0),MATCH((CUADRO!F$5&amp;$E36),'Hoja de Trabajo para listado'!$BC$151:$CB$151,0)),0)+IFERROR(INDEX('Hoja de Trabajo para listado'!$DE$153:$DG$274,MATCH($A36,'Hoja de Trabajo para listado'!$DE$153:$DE$1048576,0),MATCH((CUADRO!F$5&amp;$E36),'Hoja de Trabajo para listado'!$DE$151:$DG$151,0)),0)+IFERROR(INDEX('Hoja de Trabajo para listado'!$CD$155:$DC$1048576,MATCH($A36,'Hoja de Trabajo para listado'!$CD$155:$CD$1048576,0),MATCH((CUADRO!F$5&amp;$E36),'Hoja de Trabajo para listado'!$CD$151:$DC$151,0)),0)</f>
        <v>0</v>
      </c>
      <c r="G36" s="243">
        <f ca="1">+IFERROR(INDEX('Hoja de Trabajo para listado'!$A$155:$Z$1048576,MATCH($A36,'Hoja de Trabajo para listado'!$A$155:$A$1048576,0),MATCH((CUADRO!G$5&amp;$E36),'Hoja de Trabajo para listado'!$A$151:$Z$151,0)),0)+IFERROR(INDEX('Hoja de Trabajo para listado'!$AB$155:$BA$1048576,MATCH($A36,'Hoja de Trabajo para listado'!$AB$155:$AB$1048576,0),MATCH((CUADRO!G$5&amp;$E36),'Hoja de Trabajo para listado'!$AB$151:$BA$151,0)),0)+IFERROR(INDEX('Hoja de Trabajo para listado'!$BC$155:$CB$1048576,MATCH($A36,'Hoja de Trabajo para listado'!$BC$155:$BC$1048576,0),MATCH((CUADRO!G$5&amp;$E36),'Hoja de Trabajo para listado'!$BC$151:$CB$151,0)),0)+IFERROR(INDEX('Hoja de Trabajo para listado'!$DE$153:$DG$274,MATCH($A36,'Hoja de Trabajo para listado'!$DE$153:$DE$1048576,0),MATCH((CUADRO!G$5&amp;$E36),'Hoja de Trabajo para listado'!$DE$151:$DG$151,0)),0)+IFERROR(INDEX('Hoja de Trabajo para listado'!$CD$155:$DC$1048576,MATCH($A36,'Hoja de Trabajo para listado'!$CD$155:$CD$1048576,0),MATCH((CUADRO!G$5&amp;$E36),'Hoja de Trabajo para listado'!$CD$151:$DC$151,0)),0)</f>
        <v>0</v>
      </c>
      <c r="H36" s="243">
        <f ca="1">+IFERROR(INDEX('Hoja de Trabajo para listado'!$A$155:$Z$1048576,MATCH($A36,'Hoja de Trabajo para listado'!$A$155:$A$1048576,0),MATCH((CUADRO!H$5&amp;$E36),'Hoja de Trabajo para listado'!$A$151:$Z$151,0)),0)+IFERROR(INDEX('Hoja de Trabajo para listado'!$AB$155:$BA$1048576,MATCH($A36,'Hoja de Trabajo para listado'!$AB$155:$AB$1048576,0),MATCH((CUADRO!H$5&amp;$E36),'Hoja de Trabajo para listado'!$AB$151:$BA$151,0)),0)+IFERROR(INDEX('Hoja de Trabajo para listado'!$BC$155:$CB$1048576,MATCH($A36,'Hoja de Trabajo para listado'!$BC$155:$BC$1048576,0),MATCH((CUADRO!H$5&amp;$E36),'Hoja de Trabajo para listado'!$BC$151:$CB$151,0)),0)+IFERROR(INDEX('Hoja de Trabajo para listado'!$DE$153:$DG$274,MATCH($A36,'Hoja de Trabajo para listado'!$DE$153:$DE$1048576,0),MATCH((CUADRO!H$5&amp;$E36),'Hoja de Trabajo para listado'!$DE$151:$DG$151,0)),0)+IFERROR(INDEX('Hoja de Trabajo para listado'!$CD$155:$DC$1048576,MATCH($A36,'Hoja de Trabajo para listado'!$CD$155:$CD$1048576,0),MATCH((CUADRO!H$5&amp;$E36),'Hoja de Trabajo para listado'!$CD$151:$DC$151,0)),0)</f>
        <v>0</v>
      </c>
      <c r="I36" s="243">
        <f ca="1">+IFERROR(INDEX('Hoja de Trabajo para listado'!$A$155:$Z$1048576,MATCH($A36,'Hoja de Trabajo para listado'!$A$155:$A$1048576,0),MATCH((CUADRO!I$5&amp;$E36),'Hoja de Trabajo para listado'!$A$151:$Z$151,0)),0)+IFERROR(INDEX('Hoja de Trabajo para listado'!$AB$155:$BA$1048576,MATCH($A36,'Hoja de Trabajo para listado'!$AB$155:$AB$1048576,0),MATCH((CUADRO!I$5&amp;$E36),'Hoja de Trabajo para listado'!$AB$151:$BA$151,0)),0)+IFERROR(INDEX('Hoja de Trabajo para listado'!$BC$155:$CB$1048576,MATCH($A36,'Hoja de Trabajo para listado'!$BC$155:$BC$1048576,0),MATCH((CUADRO!I$5&amp;$E36),'Hoja de Trabajo para listado'!$BC$151:$CB$151,0)),0)+IFERROR(INDEX('Hoja de Trabajo para listado'!$DE$153:$DG$274,MATCH($A36,'Hoja de Trabajo para listado'!$DE$153:$DE$1048576,0),MATCH((CUADRO!I$5&amp;$E36),'Hoja de Trabajo para listado'!$DE$151:$DG$151,0)),0)+IFERROR(INDEX('Hoja de Trabajo para listado'!$CD$155:$DC$1048576,MATCH($A36,'Hoja de Trabajo para listado'!$CD$155:$CD$1048576,0),MATCH((CUADRO!I$5&amp;$E36),'Hoja de Trabajo para listado'!$CD$151:$DC$151,0)),0)</f>
        <v>0</v>
      </c>
      <c r="J36" s="243">
        <f ca="1">+IFERROR(INDEX('Hoja de Trabajo para listado'!$A$155:$Z$1048576,MATCH($A36,'Hoja de Trabajo para listado'!$A$155:$A$1048576,0),MATCH((CUADRO!J$5&amp;$E36),'Hoja de Trabajo para listado'!$A$151:$Z$151,0)),0)+IFERROR(INDEX('Hoja de Trabajo para listado'!$AB$155:$BA$1048576,MATCH($A36,'Hoja de Trabajo para listado'!$AB$155:$AB$1048576,0),MATCH((CUADRO!J$5&amp;$E36),'Hoja de Trabajo para listado'!$AB$151:$BA$151,0)),0)+IFERROR(INDEX('Hoja de Trabajo para listado'!$BC$155:$CB$1048576,MATCH($A36,'Hoja de Trabajo para listado'!$BC$155:$BC$1048576,0),MATCH((CUADRO!J$5&amp;$E36),'Hoja de Trabajo para listado'!$BC$151:$CB$151,0)),0)+IFERROR(INDEX('Hoja de Trabajo para listado'!$DE$153:$DG$274,MATCH($A36,'Hoja de Trabajo para listado'!$DE$153:$DE$1048576,0),MATCH((CUADRO!J$5&amp;$E36),'Hoja de Trabajo para listado'!$DE$151:$DG$151,0)),0)+IFERROR(INDEX('Hoja de Trabajo para listado'!$CD$155:$DC$1048576,MATCH($A36,'Hoja de Trabajo para listado'!$CD$155:$CD$1048576,0),MATCH((CUADRO!J$5&amp;$E36),'Hoja de Trabajo para listado'!$CD$151:$DC$151,0)),0)</f>
        <v>0</v>
      </c>
      <c r="K36" s="243">
        <f ca="1">+IFERROR(INDEX('Hoja de Trabajo para listado'!$A$155:$Z$1048576,MATCH($A36,'Hoja de Trabajo para listado'!$A$155:$A$1048576,0),MATCH((CUADRO!K$5&amp;$E36),'Hoja de Trabajo para listado'!$A$151:$Z$151,0)),0)+IFERROR(INDEX('Hoja de Trabajo para listado'!$AB$155:$BA$1048576,MATCH($A36,'Hoja de Trabajo para listado'!$AB$155:$AB$1048576,0),MATCH((CUADRO!K$5&amp;$E36),'Hoja de Trabajo para listado'!$AB$151:$BA$151,0)),0)+IFERROR(INDEX('Hoja de Trabajo para listado'!$BC$155:$CB$1048576,MATCH($A36,'Hoja de Trabajo para listado'!$BC$155:$BC$1048576,0),MATCH((CUADRO!K$5&amp;$E36),'Hoja de Trabajo para listado'!$BC$151:$CB$151,0)),0)+IFERROR(INDEX('Hoja de Trabajo para listado'!$DE$153:$DG$274,MATCH($A36,'Hoja de Trabajo para listado'!$DE$153:$DE$1048576,0),MATCH((CUADRO!K$5&amp;$E36),'Hoja de Trabajo para listado'!$DE$151:$DG$151,0)),0)+IFERROR(INDEX('Hoja de Trabajo para listado'!$CD$155:$DC$1048576,MATCH($A36,'Hoja de Trabajo para listado'!$CD$155:$CD$1048576,0),MATCH((CUADRO!K$5&amp;$E36),'Hoja de Trabajo para listado'!$CD$151:$DC$151,0)),0)</f>
        <v>0</v>
      </c>
      <c r="L36" s="243">
        <f ca="1">+IFERROR(INDEX('Hoja de Trabajo para listado'!$A$155:$Z$1048576,MATCH($A36,'Hoja de Trabajo para listado'!$A$155:$A$1048576,0),MATCH((CUADRO!L$5&amp;$E36),'Hoja de Trabajo para listado'!$A$151:$Z$151,0)),0)+IFERROR(INDEX('Hoja de Trabajo para listado'!$AB$155:$BA$1048576,MATCH($A36,'Hoja de Trabajo para listado'!$AB$155:$AB$1048576,0),MATCH((CUADRO!L$5&amp;$E36),'Hoja de Trabajo para listado'!$AB$151:$BA$151,0)),0)+IFERROR(INDEX('Hoja de Trabajo para listado'!$BC$155:$CB$1048576,MATCH($A36,'Hoja de Trabajo para listado'!$BC$155:$BC$1048576,0),MATCH((CUADRO!L$5&amp;$E36),'Hoja de Trabajo para listado'!$BC$151:$CB$151,0)),0)+IFERROR(INDEX('Hoja de Trabajo para listado'!$DE$153:$DG$274,MATCH($A36,'Hoja de Trabajo para listado'!$DE$153:$DE$1048576,0),MATCH((CUADRO!L$5&amp;$E36),'Hoja de Trabajo para listado'!$DE$151:$DG$151,0)),0)+IFERROR(INDEX('Hoja de Trabajo para listado'!$CD$155:$DC$1048576,MATCH($A36,'Hoja de Trabajo para listado'!$CD$155:$CD$1048576,0),MATCH((CUADRO!L$5&amp;$E36),'Hoja de Trabajo para listado'!$CD$151:$DC$151,0)),0)</f>
        <v>0</v>
      </c>
      <c r="M36" s="243">
        <f ca="1">+IFERROR(INDEX('Hoja de Trabajo para listado'!$A$155:$Z$1048576,MATCH($A36,'Hoja de Trabajo para listado'!$A$155:$A$1048576,0),MATCH((CUADRO!M$5&amp;$E36),'Hoja de Trabajo para listado'!$A$151:$Z$151,0)),0)+IFERROR(INDEX('Hoja de Trabajo para listado'!$AB$155:$BA$1048576,MATCH($A36,'Hoja de Trabajo para listado'!$AB$155:$AB$1048576,0),MATCH((CUADRO!M$5&amp;$E36),'Hoja de Trabajo para listado'!$AB$151:$BA$151,0)),0)+IFERROR(INDEX('Hoja de Trabajo para listado'!$BC$155:$CB$1048576,MATCH($A36,'Hoja de Trabajo para listado'!$BC$155:$BC$1048576,0),MATCH((CUADRO!M$5&amp;$E36),'Hoja de Trabajo para listado'!$BC$151:$CB$151,0)),0)+IFERROR(INDEX('Hoja de Trabajo para listado'!$DE$153:$DG$274,MATCH($A36,'Hoja de Trabajo para listado'!$DE$153:$DE$1048576,0),MATCH((CUADRO!M$5&amp;$E36),'Hoja de Trabajo para listado'!$DE$151:$DG$151,0)),0)+IFERROR(INDEX('Hoja de Trabajo para listado'!$CD$155:$DC$1048576,MATCH($A36,'Hoja de Trabajo para listado'!$CD$155:$CD$1048576,0),MATCH((CUADRO!M$5&amp;$E36),'Hoja de Trabajo para listado'!$CD$151:$DC$151,0)),0)</f>
        <v>0</v>
      </c>
      <c r="N36" s="243">
        <f ca="1">+IFERROR(INDEX('Hoja de Trabajo para listado'!$A$155:$Z$1048576,MATCH($A36,'Hoja de Trabajo para listado'!$A$155:$A$1048576,0),MATCH((CUADRO!N$5&amp;$E36),'Hoja de Trabajo para listado'!$A$151:$Z$151,0)),0)+IFERROR(INDEX('Hoja de Trabajo para listado'!$AB$155:$BA$1048576,MATCH($A36,'Hoja de Trabajo para listado'!$AB$155:$AB$1048576,0),MATCH((CUADRO!N$5&amp;$E36),'Hoja de Trabajo para listado'!$AB$151:$BA$151,0)),0)+IFERROR(INDEX('Hoja de Trabajo para listado'!$BC$155:$CB$1048576,MATCH($A36,'Hoja de Trabajo para listado'!$BC$155:$BC$1048576,0),MATCH((CUADRO!N$5&amp;$E36),'Hoja de Trabajo para listado'!$BC$151:$CB$151,0)),0)+IFERROR(INDEX('Hoja de Trabajo para listado'!$DE$153:$DG$274,MATCH($A36,'Hoja de Trabajo para listado'!$DE$153:$DE$1048576,0),MATCH((CUADRO!N$5&amp;$E36),'Hoja de Trabajo para listado'!$DE$151:$DG$151,0)),0)+IFERROR(INDEX('Hoja de Trabajo para listado'!$CD$155:$DC$1048576,MATCH($A36,'Hoja de Trabajo para listado'!$CD$155:$CD$1048576,0),MATCH((CUADRO!N$5&amp;$E36),'Hoja de Trabajo para listado'!$CD$151:$DC$151,0)),0)</f>
        <v>0</v>
      </c>
      <c r="O36" s="243">
        <f ca="1">+IFERROR(INDEX('Hoja de Trabajo para listado'!$A$155:$Z$1048576,MATCH($A36,'Hoja de Trabajo para listado'!$A$155:$A$1048576,0),MATCH((CUADRO!O$5&amp;$E36),'Hoja de Trabajo para listado'!$A$151:$Z$151,0)),0)+IFERROR(INDEX('Hoja de Trabajo para listado'!$AB$155:$BA$1048576,MATCH($A36,'Hoja de Trabajo para listado'!$AB$155:$AB$1048576,0),MATCH((CUADRO!O$5&amp;$E36),'Hoja de Trabajo para listado'!$AB$151:$BA$151,0)),0)+IFERROR(INDEX('Hoja de Trabajo para listado'!$BC$155:$CB$1048576,MATCH($A36,'Hoja de Trabajo para listado'!$BC$155:$BC$1048576,0),MATCH((CUADRO!O$5&amp;$E36),'Hoja de Trabajo para listado'!$BC$151:$CB$151,0)),0)+IFERROR(INDEX('Hoja de Trabajo para listado'!$DE$153:$DG$274,MATCH($A36,'Hoja de Trabajo para listado'!$DE$153:$DE$1048576,0),MATCH((CUADRO!O$5&amp;$E36),'Hoja de Trabajo para listado'!$DE$151:$DG$151,0)),0)+IFERROR(INDEX('Hoja de Trabajo para listado'!$CD$155:$DC$1048576,MATCH($A36,'Hoja de Trabajo para listado'!$CD$155:$CD$1048576,0),MATCH((CUADRO!O$5&amp;$E36),'Hoja de Trabajo para listado'!$CD$151:$DC$151,0)),0)</f>
        <v>0</v>
      </c>
      <c r="P36" s="243">
        <f ca="1">+IFERROR(INDEX('Hoja de Trabajo para listado'!$A$155:$Z$1048576,MATCH($A36,'Hoja de Trabajo para listado'!$A$155:$A$1048576,0),MATCH((CUADRO!P$5&amp;$E36),'Hoja de Trabajo para listado'!$A$151:$Z$151,0)),0)+IFERROR(INDEX('Hoja de Trabajo para listado'!$AB$155:$BA$1048576,MATCH($A36,'Hoja de Trabajo para listado'!$AB$155:$AB$1048576,0),MATCH((CUADRO!P$5&amp;$E36),'Hoja de Trabajo para listado'!$AB$151:$BA$151,0)),0)+IFERROR(INDEX('Hoja de Trabajo para listado'!$BC$155:$CB$1048576,MATCH($A36,'Hoja de Trabajo para listado'!$BC$155:$BC$1048576,0),MATCH((CUADRO!P$5&amp;$E36),'Hoja de Trabajo para listado'!$BC$151:$CB$151,0)),0)+IFERROR(INDEX('Hoja de Trabajo para listado'!$DE$153:$DG$274,MATCH($A36,'Hoja de Trabajo para listado'!$DE$153:$DE$1048576,0),MATCH((CUADRO!P$5&amp;$E36),'Hoja de Trabajo para listado'!$DE$151:$DG$151,0)),0)+IFERROR(INDEX('Hoja de Trabajo para listado'!$CD$155:$DC$1048576,MATCH($A36,'Hoja de Trabajo para listado'!$CD$155:$CD$1048576,0),MATCH((CUADRO!P$5&amp;$E36),'Hoja de Trabajo para listado'!$CD$151:$DC$151,0)),0)</f>
        <v>0</v>
      </c>
      <c r="Q36" s="243">
        <f ca="1">+IFERROR(INDEX('Hoja de Trabajo para listado'!$A$155:$Z$1048576,MATCH($A36,'Hoja de Trabajo para listado'!$A$155:$A$1048576,0),MATCH((CUADRO!Q$5&amp;$E36),'Hoja de Trabajo para listado'!$A$151:$Z$151,0)),0)+IFERROR(INDEX('Hoja de Trabajo para listado'!$AB$155:$BA$1048576,MATCH($A36,'Hoja de Trabajo para listado'!$AB$155:$AB$1048576,0),MATCH((CUADRO!Q$5&amp;$E36),'Hoja de Trabajo para listado'!$AB$151:$BA$151,0)),0)+IFERROR(INDEX('Hoja de Trabajo para listado'!$BC$155:$CB$1048576,MATCH($A36,'Hoja de Trabajo para listado'!$BC$155:$BC$1048576,0),MATCH((CUADRO!Q$5&amp;$E36),'Hoja de Trabajo para listado'!$BC$151:$CB$151,0)),0)+IFERROR(INDEX('Hoja de Trabajo para listado'!$DE$153:$DG$274,MATCH($A36,'Hoja de Trabajo para listado'!$DE$153:$DE$1048576,0),MATCH((CUADRO!Q$5&amp;$E36),'Hoja de Trabajo para listado'!$DE$151:$DG$151,0)),0)+IFERROR(INDEX('Hoja de Trabajo para listado'!$CD$155:$DC$1048576,MATCH($A36,'Hoja de Trabajo para listado'!$CD$155:$CD$1048576,0),MATCH((CUADRO!Q$5&amp;$E36),'Hoja de Trabajo para listado'!$CD$151:$DC$151,0)),0)</f>
        <v>0</v>
      </c>
      <c r="R36" s="243">
        <f t="shared" ca="1" si="0"/>
        <v>0</v>
      </c>
      <c r="S36" s="243"/>
      <c r="T36" s="243">
        <f ca="1">+T37</f>
        <v>222358.83000000002</v>
      </c>
      <c r="U36" s="242">
        <f t="shared" si="1"/>
        <v>1</v>
      </c>
      <c r="V36" s="333" t="str">
        <f>+VLOOKUP(A36,bd_lista!$A$3:$E$590,5,FALSE)</f>
        <v>Órgano Ejecutivo</v>
      </c>
      <c r="W36" s="391" t="str">
        <f>+V36</f>
        <v>Órgano Ejecutivo</v>
      </c>
      <c r="X36" s="242">
        <f t="shared" si="4"/>
        <v>70</v>
      </c>
      <c r="Y36" s="242" t="str">
        <f>+VLOOKUP(X36,bd_lista!$A$3:$C$590,3,FALSE)</f>
        <v>Ministerio de Trabajo, Empleo y Previsión Social</v>
      </c>
      <c r="Z36" s="246">
        <f>+X36</f>
        <v>70</v>
      </c>
      <c r="AA36" s="246" t="str">
        <f>+Y36</f>
        <v>Ministerio de Trabajo, Empleo y Previsión Social</v>
      </c>
    </row>
    <row r="37" spans="1:27" ht="15" customHeight="1">
      <c r="A37" s="32">
        <v>70</v>
      </c>
      <c r="B37" s="388"/>
      <c r="C37" s="333" t="str">
        <f>+VLOOKUP(A37,bd_lista!$A$3:$C$590,3,FALSE)</f>
        <v>Ministerio de Trabajo, Empleo y Previsión Social</v>
      </c>
      <c r="D37" s="390"/>
      <c r="E37" s="333" t="s">
        <v>1305</v>
      </c>
      <c r="F37" s="245">
        <f ca="1">+IFERROR(INDEX('Hoja de Trabajo para listado'!$A$155:$Z$1048576,MATCH($A37,'Hoja de Trabajo para listado'!$A$155:$A$1048576,0),MATCH((CUADRO!F$5&amp;$E37),'Hoja de Trabajo para listado'!$A$151:$Z$151,0)),0)+IFERROR(INDEX('Hoja de Trabajo para listado'!$AB$155:$BA$1048576,MATCH($A37,'Hoja de Trabajo para listado'!$AB$155:$AB$1048576,0),MATCH((CUADRO!F$5&amp;$E37),'Hoja de Trabajo para listado'!$AB$151:$BA$151,0)),0)+IFERROR(INDEX('Hoja de Trabajo para listado'!$BC$155:$CB$1048576,MATCH($A37,'Hoja de Trabajo para listado'!$BC$155:$BC$1048576,0),MATCH((CUADRO!F$5&amp;$E37),'Hoja de Trabajo para listado'!$BC$151:$CB$151,0)),0)+IFERROR(INDEX('Hoja de Trabajo para listado'!$DE$153:$DG$274,MATCH($A37,'Hoja de Trabajo para listado'!$DE$153:$DE$1048576,0),MATCH((CUADRO!F$5&amp;$E37),'Hoja de Trabajo para listado'!$DE$151:$DG$151,0)),0)+IFERROR(INDEX('Hoja de Trabajo para listado'!$CD$155:$DC$1048576,MATCH($A37,'Hoja de Trabajo para listado'!$CD$155:$CD$1048576,0),MATCH((CUADRO!F$5&amp;$E37),'Hoja de Trabajo para listado'!$CD$151:$DC$151,0)),0)</f>
        <v>0</v>
      </c>
      <c r="G37" s="245">
        <f ca="1">+IFERROR(INDEX('Hoja de Trabajo para listado'!$A$155:$Z$1048576,MATCH($A37,'Hoja de Trabajo para listado'!$A$155:$A$1048576,0),MATCH((CUADRO!G$5&amp;$E37),'Hoja de Trabajo para listado'!$A$151:$Z$151,0)),0)+IFERROR(INDEX('Hoja de Trabajo para listado'!$AB$155:$BA$1048576,MATCH($A37,'Hoja de Trabajo para listado'!$AB$155:$AB$1048576,0),MATCH((CUADRO!G$5&amp;$E37),'Hoja de Trabajo para listado'!$AB$151:$BA$151,0)),0)+IFERROR(INDEX('Hoja de Trabajo para listado'!$BC$155:$CB$1048576,MATCH($A37,'Hoja de Trabajo para listado'!$BC$155:$BC$1048576,0),MATCH((CUADRO!G$5&amp;$E37),'Hoja de Trabajo para listado'!$BC$151:$CB$151,0)),0)+IFERROR(INDEX('Hoja de Trabajo para listado'!$DE$153:$DG$274,MATCH($A37,'Hoja de Trabajo para listado'!$DE$153:$DE$1048576,0),MATCH((CUADRO!G$5&amp;$E37),'Hoja de Trabajo para listado'!$DE$151:$DG$151,0)),0)+IFERROR(INDEX('Hoja de Trabajo para listado'!$CD$155:$DC$1048576,MATCH($A37,'Hoja de Trabajo para listado'!$CD$155:$CD$1048576,0),MATCH((CUADRO!G$5&amp;$E37),'Hoja de Trabajo para listado'!$CD$151:$DC$151,0)),0)</f>
        <v>0</v>
      </c>
      <c r="H37" s="245">
        <f ca="1">+IFERROR(INDEX('Hoja de Trabajo para listado'!$A$155:$Z$1048576,MATCH($A37,'Hoja de Trabajo para listado'!$A$155:$A$1048576,0),MATCH((CUADRO!H$5&amp;$E37),'Hoja de Trabajo para listado'!$A$151:$Z$151,0)),0)+IFERROR(INDEX('Hoja de Trabajo para listado'!$AB$155:$BA$1048576,MATCH($A37,'Hoja de Trabajo para listado'!$AB$155:$AB$1048576,0),MATCH((CUADRO!H$5&amp;$E37),'Hoja de Trabajo para listado'!$AB$151:$BA$151,0)),0)+IFERROR(INDEX('Hoja de Trabajo para listado'!$BC$155:$CB$1048576,MATCH($A37,'Hoja de Trabajo para listado'!$BC$155:$BC$1048576,0),MATCH((CUADRO!H$5&amp;$E37),'Hoja de Trabajo para listado'!$BC$151:$CB$151,0)),0)+IFERROR(INDEX('Hoja de Trabajo para listado'!$DE$153:$DG$274,MATCH($A37,'Hoja de Trabajo para listado'!$DE$153:$DE$1048576,0),MATCH((CUADRO!H$5&amp;$E37),'Hoja de Trabajo para listado'!$DE$151:$DG$151,0)),0)+IFERROR(INDEX('Hoja de Trabajo para listado'!$CD$155:$DC$1048576,MATCH($A37,'Hoja de Trabajo para listado'!$CD$155:$CD$1048576,0),MATCH((CUADRO!H$5&amp;$E37),'Hoja de Trabajo para listado'!$CD$151:$DC$151,0)),0)</f>
        <v>0</v>
      </c>
      <c r="I37" s="245">
        <f ca="1">+IFERROR(INDEX('Hoja de Trabajo para listado'!$A$155:$Z$1048576,MATCH($A37,'Hoja de Trabajo para listado'!$A$155:$A$1048576,0),MATCH((CUADRO!I$5&amp;$E37),'Hoja de Trabajo para listado'!$A$151:$Z$151,0)),0)+IFERROR(INDEX('Hoja de Trabajo para listado'!$AB$155:$BA$1048576,MATCH($A37,'Hoja de Trabajo para listado'!$AB$155:$AB$1048576,0),MATCH((CUADRO!I$5&amp;$E37),'Hoja de Trabajo para listado'!$AB$151:$BA$151,0)),0)+IFERROR(INDEX('Hoja de Trabajo para listado'!$BC$155:$CB$1048576,MATCH($A37,'Hoja de Trabajo para listado'!$BC$155:$BC$1048576,0),MATCH((CUADRO!I$5&amp;$E37),'Hoja de Trabajo para listado'!$BC$151:$CB$151,0)),0)+IFERROR(INDEX('Hoja de Trabajo para listado'!$DE$153:$DG$274,MATCH($A37,'Hoja de Trabajo para listado'!$DE$153:$DE$1048576,0),MATCH((CUADRO!I$5&amp;$E37),'Hoja de Trabajo para listado'!$DE$151:$DG$151,0)),0)+IFERROR(INDEX('Hoja de Trabajo para listado'!$CD$155:$DC$1048576,MATCH($A37,'Hoja de Trabajo para listado'!$CD$155:$CD$1048576,0),MATCH((CUADRO!I$5&amp;$E37),'Hoja de Trabajo para listado'!$CD$151:$DC$151,0)),0)</f>
        <v>222358.83000000002</v>
      </c>
      <c r="J37" s="245">
        <f ca="1">+IFERROR(INDEX('Hoja de Trabajo para listado'!$A$155:$Z$1048576,MATCH($A37,'Hoja de Trabajo para listado'!$A$155:$A$1048576,0),MATCH((CUADRO!J$5&amp;$E37),'Hoja de Trabajo para listado'!$A$151:$Z$151,0)),0)+IFERROR(INDEX('Hoja de Trabajo para listado'!$AB$155:$BA$1048576,MATCH($A37,'Hoja de Trabajo para listado'!$AB$155:$AB$1048576,0),MATCH((CUADRO!J$5&amp;$E37),'Hoja de Trabajo para listado'!$AB$151:$BA$151,0)),0)+IFERROR(INDEX('Hoja de Trabajo para listado'!$BC$155:$CB$1048576,MATCH($A37,'Hoja de Trabajo para listado'!$BC$155:$BC$1048576,0),MATCH((CUADRO!J$5&amp;$E37),'Hoja de Trabajo para listado'!$BC$151:$CB$151,0)),0)+IFERROR(INDEX('Hoja de Trabajo para listado'!$DE$153:$DG$274,MATCH($A37,'Hoja de Trabajo para listado'!$DE$153:$DE$1048576,0),MATCH((CUADRO!J$5&amp;$E37),'Hoja de Trabajo para listado'!$DE$151:$DG$151,0)),0)+IFERROR(INDEX('Hoja de Trabajo para listado'!$CD$155:$DC$1048576,MATCH($A37,'Hoja de Trabajo para listado'!$CD$155:$CD$1048576,0),MATCH((CUADRO!J$5&amp;$E37),'Hoja de Trabajo para listado'!$CD$151:$DC$151,0)),0)</f>
        <v>0</v>
      </c>
      <c r="K37" s="245">
        <f ca="1">+IFERROR(INDEX('Hoja de Trabajo para listado'!$A$155:$Z$1048576,MATCH($A37,'Hoja de Trabajo para listado'!$A$155:$A$1048576,0),MATCH((CUADRO!K$5&amp;$E37),'Hoja de Trabajo para listado'!$A$151:$Z$151,0)),0)+IFERROR(INDEX('Hoja de Trabajo para listado'!$AB$155:$BA$1048576,MATCH($A37,'Hoja de Trabajo para listado'!$AB$155:$AB$1048576,0),MATCH((CUADRO!K$5&amp;$E37),'Hoja de Trabajo para listado'!$AB$151:$BA$151,0)),0)+IFERROR(INDEX('Hoja de Trabajo para listado'!$BC$155:$CB$1048576,MATCH($A37,'Hoja de Trabajo para listado'!$BC$155:$BC$1048576,0),MATCH((CUADRO!K$5&amp;$E37),'Hoja de Trabajo para listado'!$BC$151:$CB$151,0)),0)+IFERROR(INDEX('Hoja de Trabajo para listado'!$DE$153:$DG$274,MATCH($A37,'Hoja de Trabajo para listado'!$DE$153:$DE$1048576,0),MATCH((CUADRO!K$5&amp;$E37),'Hoja de Trabajo para listado'!$DE$151:$DG$151,0)),0)+IFERROR(INDEX('Hoja de Trabajo para listado'!$CD$155:$DC$1048576,MATCH($A37,'Hoja de Trabajo para listado'!$CD$155:$CD$1048576,0),MATCH((CUADRO!K$5&amp;$E37),'Hoja de Trabajo para listado'!$CD$151:$DC$151,0)),0)</f>
        <v>0</v>
      </c>
      <c r="L37" s="245">
        <f ca="1">+IFERROR(INDEX('Hoja de Trabajo para listado'!$A$155:$Z$1048576,MATCH($A37,'Hoja de Trabajo para listado'!$A$155:$A$1048576,0),MATCH((CUADRO!L$5&amp;$E37),'Hoja de Trabajo para listado'!$A$151:$Z$151,0)),0)+IFERROR(INDEX('Hoja de Trabajo para listado'!$AB$155:$BA$1048576,MATCH($A37,'Hoja de Trabajo para listado'!$AB$155:$AB$1048576,0),MATCH((CUADRO!L$5&amp;$E37),'Hoja de Trabajo para listado'!$AB$151:$BA$151,0)),0)+IFERROR(INDEX('Hoja de Trabajo para listado'!$BC$155:$CB$1048576,MATCH($A37,'Hoja de Trabajo para listado'!$BC$155:$BC$1048576,0),MATCH((CUADRO!L$5&amp;$E37),'Hoja de Trabajo para listado'!$BC$151:$CB$151,0)),0)+IFERROR(INDEX('Hoja de Trabajo para listado'!$DE$153:$DG$274,MATCH($A37,'Hoja de Trabajo para listado'!$DE$153:$DE$1048576,0),MATCH((CUADRO!L$5&amp;$E37),'Hoja de Trabajo para listado'!$DE$151:$DG$151,0)),0)+IFERROR(INDEX('Hoja de Trabajo para listado'!$CD$155:$DC$1048576,MATCH($A37,'Hoja de Trabajo para listado'!$CD$155:$CD$1048576,0),MATCH((CUADRO!L$5&amp;$E37),'Hoja de Trabajo para listado'!$CD$151:$DC$151,0)),0)</f>
        <v>0</v>
      </c>
      <c r="M37" s="245">
        <f ca="1">+IFERROR(INDEX('Hoja de Trabajo para listado'!$A$155:$Z$1048576,MATCH($A37,'Hoja de Trabajo para listado'!$A$155:$A$1048576,0),MATCH((CUADRO!M$5&amp;$E37),'Hoja de Trabajo para listado'!$A$151:$Z$151,0)),0)+IFERROR(INDEX('Hoja de Trabajo para listado'!$AB$155:$BA$1048576,MATCH($A37,'Hoja de Trabajo para listado'!$AB$155:$AB$1048576,0),MATCH((CUADRO!M$5&amp;$E37),'Hoja de Trabajo para listado'!$AB$151:$BA$151,0)),0)+IFERROR(INDEX('Hoja de Trabajo para listado'!$BC$155:$CB$1048576,MATCH($A37,'Hoja de Trabajo para listado'!$BC$155:$BC$1048576,0),MATCH((CUADRO!M$5&amp;$E37),'Hoja de Trabajo para listado'!$BC$151:$CB$151,0)),0)+IFERROR(INDEX('Hoja de Trabajo para listado'!$DE$153:$DG$274,MATCH($A37,'Hoja de Trabajo para listado'!$DE$153:$DE$1048576,0),MATCH((CUADRO!M$5&amp;$E37),'Hoja de Trabajo para listado'!$DE$151:$DG$151,0)),0)+IFERROR(INDEX('Hoja de Trabajo para listado'!$CD$155:$DC$1048576,MATCH($A37,'Hoja de Trabajo para listado'!$CD$155:$CD$1048576,0),MATCH((CUADRO!M$5&amp;$E37),'Hoja de Trabajo para listado'!$CD$151:$DC$151,0)),0)</f>
        <v>0</v>
      </c>
      <c r="N37" s="245">
        <f ca="1">+IFERROR(INDEX('Hoja de Trabajo para listado'!$A$155:$Z$1048576,MATCH($A37,'Hoja de Trabajo para listado'!$A$155:$A$1048576,0),MATCH((CUADRO!N$5&amp;$E37),'Hoja de Trabajo para listado'!$A$151:$Z$151,0)),0)+IFERROR(INDEX('Hoja de Trabajo para listado'!$AB$155:$BA$1048576,MATCH($A37,'Hoja de Trabajo para listado'!$AB$155:$AB$1048576,0),MATCH((CUADRO!N$5&amp;$E37),'Hoja de Trabajo para listado'!$AB$151:$BA$151,0)),0)+IFERROR(INDEX('Hoja de Trabajo para listado'!$BC$155:$CB$1048576,MATCH($A37,'Hoja de Trabajo para listado'!$BC$155:$BC$1048576,0),MATCH((CUADRO!N$5&amp;$E37),'Hoja de Trabajo para listado'!$BC$151:$CB$151,0)),0)+IFERROR(INDEX('Hoja de Trabajo para listado'!$DE$153:$DG$274,MATCH($A37,'Hoja de Trabajo para listado'!$DE$153:$DE$1048576,0),MATCH((CUADRO!N$5&amp;$E37),'Hoja de Trabajo para listado'!$DE$151:$DG$151,0)),0)+IFERROR(INDEX('Hoja de Trabajo para listado'!$CD$155:$DC$1048576,MATCH($A37,'Hoja de Trabajo para listado'!$CD$155:$CD$1048576,0),MATCH((CUADRO!N$5&amp;$E37),'Hoja de Trabajo para listado'!$CD$151:$DC$151,0)),0)</f>
        <v>0</v>
      </c>
      <c r="O37" s="245">
        <f ca="1">+IFERROR(INDEX('Hoja de Trabajo para listado'!$A$155:$Z$1048576,MATCH($A37,'Hoja de Trabajo para listado'!$A$155:$A$1048576,0),MATCH((CUADRO!O$5&amp;$E37),'Hoja de Trabajo para listado'!$A$151:$Z$151,0)),0)+IFERROR(INDEX('Hoja de Trabajo para listado'!$AB$155:$BA$1048576,MATCH($A37,'Hoja de Trabajo para listado'!$AB$155:$AB$1048576,0),MATCH((CUADRO!O$5&amp;$E37),'Hoja de Trabajo para listado'!$AB$151:$BA$151,0)),0)+IFERROR(INDEX('Hoja de Trabajo para listado'!$BC$155:$CB$1048576,MATCH($A37,'Hoja de Trabajo para listado'!$BC$155:$BC$1048576,0),MATCH((CUADRO!O$5&amp;$E37),'Hoja de Trabajo para listado'!$BC$151:$CB$151,0)),0)+IFERROR(INDEX('Hoja de Trabajo para listado'!$DE$153:$DG$274,MATCH($A37,'Hoja de Trabajo para listado'!$DE$153:$DE$1048576,0),MATCH((CUADRO!O$5&amp;$E37),'Hoja de Trabajo para listado'!$DE$151:$DG$151,0)),0)+IFERROR(INDEX('Hoja de Trabajo para listado'!$CD$155:$DC$1048576,MATCH($A37,'Hoja de Trabajo para listado'!$CD$155:$CD$1048576,0),MATCH((CUADRO!O$5&amp;$E37),'Hoja de Trabajo para listado'!$CD$151:$DC$151,0)),0)</f>
        <v>0</v>
      </c>
      <c r="P37" s="245">
        <f ca="1">+IFERROR(INDEX('Hoja de Trabajo para listado'!$A$155:$Z$1048576,MATCH($A37,'Hoja de Trabajo para listado'!$A$155:$A$1048576,0),MATCH((CUADRO!P$5&amp;$E37),'Hoja de Trabajo para listado'!$A$151:$Z$151,0)),0)+IFERROR(INDEX('Hoja de Trabajo para listado'!$AB$155:$BA$1048576,MATCH($A37,'Hoja de Trabajo para listado'!$AB$155:$AB$1048576,0),MATCH((CUADRO!P$5&amp;$E37),'Hoja de Trabajo para listado'!$AB$151:$BA$151,0)),0)+IFERROR(INDEX('Hoja de Trabajo para listado'!$BC$155:$CB$1048576,MATCH($A37,'Hoja de Trabajo para listado'!$BC$155:$BC$1048576,0),MATCH((CUADRO!P$5&amp;$E37),'Hoja de Trabajo para listado'!$BC$151:$CB$151,0)),0)+IFERROR(INDEX('Hoja de Trabajo para listado'!$DE$153:$DG$274,MATCH($A37,'Hoja de Trabajo para listado'!$DE$153:$DE$1048576,0),MATCH((CUADRO!P$5&amp;$E37),'Hoja de Trabajo para listado'!$DE$151:$DG$151,0)),0)+IFERROR(INDEX('Hoja de Trabajo para listado'!$CD$155:$DC$1048576,MATCH($A37,'Hoja de Trabajo para listado'!$CD$155:$CD$1048576,0),MATCH((CUADRO!P$5&amp;$E37),'Hoja de Trabajo para listado'!$CD$151:$DC$151,0)),0)</f>
        <v>0</v>
      </c>
      <c r="Q37" s="245">
        <f ca="1">+IFERROR(INDEX('Hoja de Trabajo para listado'!$A$155:$Z$1048576,MATCH($A37,'Hoja de Trabajo para listado'!$A$155:$A$1048576,0),MATCH((CUADRO!Q$5&amp;$E37),'Hoja de Trabajo para listado'!$A$151:$Z$151,0)),0)+IFERROR(INDEX('Hoja de Trabajo para listado'!$AB$155:$BA$1048576,MATCH($A37,'Hoja de Trabajo para listado'!$AB$155:$AB$1048576,0),MATCH((CUADRO!Q$5&amp;$E37),'Hoja de Trabajo para listado'!$AB$151:$BA$151,0)),0)+IFERROR(INDEX('Hoja de Trabajo para listado'!$BC$155:$CB$1048576,MATCH($A37,'Hoja de Trabajo para listado'!$BC$155:$BC$1048576,0),MATCH((CUADRO!Q$5&amp;$E37),'Hoja de Trabajo para listado'!$BC$151:$CB$151,0)),0)+IFERROR(INDEX('Hoja de Trabajo para listado'!$DE$153:$DG$274,MATCH($A37,'Hoja de Trabajo para listado'!$DE$153:$DE$1048576,0),MATCH((CUADRO!Q$5&amp;$E37),'Hoja de Trabajo para listado'!$DE$151:$DG$151,0)),0)+IFERROR(INDEX('Hoja de Trabajo para listado'!$CD$155:$DC$1048576,MATCH($A37,'Hoja de Trabajo para listado'!$CD$155:$CD$1048576,0),MATCH((CUADRO!Q$5&amp;$E37),'Hoja de Trabajo para listado'!$CD$151:$DC$151,0)),0)</f>
        <v>0</v>
      </c>
      <c r="R37" s="245">
        <f t="shared" ca="1" si="0"/>
        <v>222358.83000000002</v>
      </c>
      <c r="S37" s="245">
        <f ca="1">+R36+R37</f>
        <v>222358.83000000002</v>
      </c>
      <c r="T37" s="245">
        <f ca="1">+S37</f>
        <v>222358.83000000002</v>
      </c>
      <c r="U37" s="244">
        <f t="shared" si="1"/>
        <v>2</v>
      </c>
      <c r="V37" s="333" t="str">
        <f>+VLOOKUP(A37,bd_lista!$A$3:$E$590,5,FALSE)</f>
        <v>Órgano Ejecutivo</v>
      </c>
      <c r="W37" s="392"/>
      <c r="X37" s="242">
        <f t="shared" si="4"/>
        <v>70</v>
      </c>
      <c r="Y37" s="242" t="str">
        <f>+VLOOKUP(X37,bd_lista!$A$3:$C$590,3,FALSE)</f>
        <v>Ministerio de Trabajo, Empleo y Previsión Social</v>
      </c>
      <c r="Z37" s="246"/>
      <c r="AA37" s="246"/>
    </row>
    <row r="38" spans="1:27" ht="15" customHeight="1">
      <c r="A38" s="251">
        <v>76</v>
      </c>
      <c r="B38" s="387">
        <f>+A38</f>
        <v>76</v>
      </c>
      <c r="C38" s="247" t="str">
        <f>+VLOOKUP(A38,bd_lista!$A$3:$C$590,3,FALSE)</f>
        <v>Ministerio de Minería y Metalurgia</v>
      </c>
      <c r="D38" s="389" t="str">
        <f>+C38</f>
        <v>Ministerio de Minería y Metalurgia</v>
      </c>
      <c r="E38" s="247" t="s">
        <v>1304</v>
      </c>
      <c r="F38" s="243">
        <f ca="1">+IFERROR(INDEX('Hoja de Trabajo para listado'!$A$155:$Z$1048576,MATCH($A38,'Hoja de Trabajo para listado'!$A$155:$A$1048576,0),MATCH((CUADRO!F$5&amp;$E38),'Hoja de Trabajo para listado'!$A$151:$Z$151,0)),0)+IFERROR(INDEX('Hoja de Trabajo para listado'!$AB$155:$BA$1048576,MATCH($A38,'Hoja de Trabajo para listado'!$AB$155:$AB$1048576,0),MATCH((CUADRO!F$5&amp;$E38),'Hoja de Trabajo para listado'!$AB$151:$BA$151,0)),0)+IFERROR(INDEX('Hoja de Trabajo para listado'!$BC$155:$CB$1048576,MATCH($A38,'Hoja de Trabajo para listado'!$BC$155:$BC$1048576,0),MATCH((CUADRO!F$5&amp;$E38),'Hoja de Trabajo para listado'!$BC$151:$CB$151,0)),0)+IFERROR(INDEX('Hoja de Trabajo para listado'!$DE$153:$DG$274,MATCH($A38,'Hoja de Trabajo para listado'!$DE$153:$DE$1048576,0),MATCH((CUADRO!F$5&amp;$E38),'Hoja de Trabajo para listado'!$DE$151:$DG$151,0)),0)+IFERROR(INDEX('Hoja de Trabajo para listado'!$CD$155:$DC$1048576,MATCH($A38,'Hoja de Trabajo para listado'!$CD$155:$CD$1048576,0),MATCH((CUADRO!F$5&amp;$E38),'Hoja de Trabajo para listado'!$CD$151:$DC$151,0)),0)</f>
        <v>0</v>
      </c>
      <c r="G38" s="243">
        <f ca="1">+IFERROR(INDEX('Hoja de Trabajo para listado'!$A$155:$Z$1048576,MATCH($A38,'Hoja de Trabajo para listado'!$A$155:$A$1048576,0),MATCH((CUADRO!G$5&amp;$E38),'Hoja de Trabajo para listado'!$A$151:$Z$151,0)),0)+IFERROR(INDEX('Hoja de Trabajo para listado'!$AB$155:$BA$1048576,MATCH($A38,'Hoja de Trabajo para listado'!$AB$155:$AB$1048576,0),MATCH((CUADRO!G$5&amp;$E38),'Hoja de Trabajo para listado'!$AB$151:$BA$151,0)),0)+IFERROR(INDEX('Hoja de Trabajo para listado'!$BC$155:$CB$1048576,MATCH($A38,'Hoja de Trabajo para listado'!$BC$155:$BC$1048576,0),MATCH((CUADRO!G$5&amp;$E38),'Hoja de Trabajo para listado'!$BC$151:$CB$151,0)),0)+IFERROR(INDEX('Hoja de Trabajo para listado'!$DE$153:$DG$274,MATCH($A38,'Hoja de Trabajo para listado'!$DE$153:$DE$1048576,0),MATCH((CUADRO!G$5&amp;$E38),'Hoja de Trabajo para listado'!$DE$151:$DG$151,0)),0)+IFERROR(INDEX('Hoja de Trabajo para listado'!$CD$155:$DC$1048576,MATCH($A38,'Hoja de Trabajo para listado'!$CD$155:$CD$1048576,0),MATCH((CUADRO!G$5&amp;$E38),'Hoja de Trabajo para listado'!$CD$151:$DC$151,0)),0)</f>
        <v>0</v>
      </c>
      <c r="H38" s="243">
        <f ca="1">+IFERROR(INDEX('Hoja de Trabajo para listado'!$A$155:$Z$1048576,MATCH($A38,'Hoja de Trabajo para listado'!$A$155:$A$1048576,0),MATCH((CUADRO!H$5&amp;$E38),'Hoja de Trabajo para listado'!$A$151:$Z$151,0)),0)+IFERROR(INDEX('Hoja de Trabajo para listado'!$AB$155:$BA$1048576,MATCH($A38,'Hoja de Trabajo para listado'!$AB$155:$AB$1048576,0),MATCH((CUADRO!H$5&amp;$E38),'Hoja de Trabajo para listado'!$AB$151:$BA$151,0)),0)+IFERROR(INDEX('Hoja de Trabajo para listado'!$BC$155:$CB$1048576,MATCH($A38,'Hoja de Trabajo para listado'!$BC$155:$BC$1048576,0),MATCH((CUADRO!H$5&amp;$E38),'Hoja de Trabajo para listado'!$BC$151:$CB$151,0)),0)+IFERROR(INDEX('Hoja de Trabajo para listado'!$DE$153:$DG$274,MATCH($A38,'Hoja de Trabajo para listado'!$DE$153:$DE$1048576,0),MATCH((CUADRO!H$5&amp;$E38),'Hoja de Trabajo para listado'!$DE$151:$DG$151,0)),0)+IFERROR(INDEX('Hoja de Trabajo para listado'!$CD$155:$DC$1048576,MATCH($A38,'Hoja de Trabajo para listado'!$CD$155:$CD$1048576,0),MATCH((CUADRO!H$5&amp;$E38),'Hoja de Trabajo para listado'!$CD$151:$DC$151,0)),0)</f>
        <v>0</v>
      </c>
      <c r="I38" s="243">
        <f ca="1">+IFERROR(INDEX('Hoja de Trabajo para listado'!$A$155:$Z$1048576,MATCH($A38,'Hoja de Trabajo para listado'!$A$155:$A$1048576,0),MATCH((CUADRO!I$5&amp;$E38),'Hoja de Trabajo para listado'!$A$151:$Z$151,0)),0)+IFERROR(INDEX('Hoja de Trabajo para listado'!$AB$155:$BA$1048576,MATCH($A38,'Hoja de Trabajo para listado'!$AB$155:$AB$1048576,0),MATCH((CUADRO!I$5&amp;$E38),'Hoja de Trabajo para listado'!$AB$151:$BA$151,0)),0)+IFERROR(INDEX('Hoja de Trabajo para listado'!$BC$155:$CB$1048576,MATCH($A38,'Hoja de Trabajo para listado'!$BC$155:$BC$1048576,0),MATCH((CUADRO!I$5&amp;$E38),'Hoja de Trabajo para listado'!$BC$151:$CB$151,0)),0)+IFERROR(INDEX('Hoja de Trabajo para listado'!$DE$153:$DG$274,MATCH($A38,'Hoja de Trabajo para listado'!$DE$153:$DE$1048576,0),MATCH((CUADRO!I$5&amp;$E38),'Hoja de Trabajo para listado'!$DE$151:$DG$151,0)),0)+IFERROR(INDEX('Hoja de Trabajo para listado'!$CD$155:$DC$1048576,MATCH($A38,'Hoja de Trabajo para listado'!$CD$155:$CD$1048576,0),MATCH((CUADRO!I$5&amp;$E38),'Hoja de Trabajo para listado'!$CD$151:$DC$151,0)),0)</f>
        <v>0</v>
      </c>
      <c r="J38" s="243">
        <f ca="1">+IFERROR(INDEX('Hoja de Trabajo para listado'!$A$155:$Z$1048576,MATCH($A38,'Hoja de Trabajo para listado'!$A$155:$A$1048576,0),MATCH((CUADRO!J$5&amp;$E38),'Hoja de Trabajo para listado'!$A$151:$Z$151,0)),0)+IFERROR(INDEX('Hoja de Trabajo para listado'!$AB$155:$BA$1048576,MATCH($A38,'Hoja de Trabajo para listado'!$AB$155:$AB$1048576,0),MATCH((CUADRO!J$5&amp;$E38),'Hoja de Trabajo para listado'!$AB$151:$BA$151,0)),0)+IFERROR(INDEX('Hoja de Trabajo para listado'!$BC$155:$CB$1048576,MATCH($A38,'Hoja de Trabajo para listado'!$BC$155:$BC$1048576,0),MATCH((CUADRO!J$5&amp;$E38),'Hoja de Trabajo para listado'!$BC$151:$CB$151,0)),0)+IFERROR(INDEX('Hoja de Trabajo para listado'!$DE$153:$DG$274,MATCH($A38,'Hoja de Trabajo para listado'!$DE$153:$DE$1048576,0),MATCH((CUADRO!J$5&amp;$E38),'Hoja de Trabajo para listado'!$DE$151:$DG$151,0)),0)+IFERROR(INDEX('Hoja de Trabajo para listado'!$CD$155:$DC$1048576,MATCH($A38,'Hoja de Trabajo para listado'!$CD$155:$CD$1048576,0),MATCH((CUADRO!J$5&amp;$E38),'Hoja de Trabajo para listado'!$CD$151:$DC$151,0)),0)</f>
        <v>0</v>
      </c>
      <c r="K38" s="243">
        <f ca="1">+IFERROR(INDEX('Hoja de Trabajo para listado'!$A$155:$Z$1048576,MATCH($A38,'Hoja de Trabajo para listado'!$A$155:$A$1048576,0),MATCH((CUADRO!K$5&amp;$E38),'Hoja de Trabajo para listado'!$A$151:$Z$151,0)),0)+IFERROR(INDEX('Hoja de Trabajo para listado'!$AB$155:$BA$1048576,MATCH($A38,'Hoja de Trabajo para listado'!$AB$155:$AB$1048576,0),MATCH((CUADRO!K$5&amp;$E38),'Hoja de Trabajo para listado'!$AB$151:$BA$151,0)),0)+IFERROR(INDEX('Hoja de Trabajo para listado'!$BC$155:$CB$1048576,MATCH($A38,'Hoja de Trabajo para listado'!$BC$155:$BC$1048576,0),MATCH((CUADRO!K$5&amp;$E38),'Hoja de Trabajo para listado'!$BC$151:$CB$151,0)),0)+IFERROR(INDEX('Hoja de Trabajo para listado'!$DE$153:$DG$274,MATCH($A38,'Hoja de Trabajo para listado'!$DE$153:$DE$1048576,0),MATCH((CUADRO!K$5&amp;$E38),'Hoja de Trabajo para listado'!$DE$151:$DG$151,0)),0)+IFERROR(INDEX('Hoja de Trabajo para listado'!$CD$155:$DC$1048576,MATCH($A38,'Hoja de Trabajo para listado'!$CD$155:$CD$1048576,0),MATCH((CUADRO!K$5&amp;$E38),'Hoja de Trabajo para listado'!$CD$151:$DC$151,0)),0)</f>
        <v>0</v>
      </c>
      <c r="L38" s="243">
        <f ca="1">+IFERROR(INDEX('Hoja de Trabajo para listado'!$A$155:$Z$1048576,MATCH($A38,'Hoja de Trabajo para listado'!$A$155:$A$1048576,0),MATCH((CUADRO!L$5&amp;$E38),'Hoja de Trabajo para listado'!$A$151:$Z$151,0)),0)+IFERROR(INDEX('Hoja de Trabajo para listado'!$AB$155:$BA$1048576,MATCH($A38,'Hoja de Trabajo para listado'!$AB$155:$AB$1048576,0),MATCH((CUADRO!L$5&amp;$E38),'Hoja de Trabajo para listado'!$AB$151:$BA$151,0)),0)+IFERROR(INDEX('Hoja de Trabajo para listado'!$BC$155:$CB$1048576,MATCH($A38,'Hoja de Trabajo para listado'!$BC$155:$BC$1048576,0),MATCH((CUADRO!L$5&amp;$E38),'Hoja de Trabajo para listado'!$BC$151:$CB$151,0)),0)+IFERROR(INDEX('Hoja de Trabajo para listado'!$DE$153:$DG$274,MATCH($A38,'Hoja de Trabajo para listado'!$DE$153:$DE$1048576,0),MATCH((CUADRO!L$5&amp;$E38),'Hoja de Trabajo para listado'!$DE$151:$DG$151,0)),0)+IFERROR(INDEX('Hoja de Trabajo para listado'!$CD$155:$DC$1048576,MATCH($A38,'Hoja de Trabajo para listado'!$CD$155:$CD$1048576,0),MATCH((CUADRO!L$5&amp;$E38),'Hoja de Trabajo para listado'!$CD$151:$DC$151,0)),0)</f>
        <v>0</v>
      </c>
      <c r="M38" s="243">
        <f ca="1">+IFERROR(INDEX('Hoja de Trabajo para listado'!$A$155:$Z$1048576,MATCH($A38,'Hoja de Trabajo para listado'!$A$155:$A$1048576,0),MATCH((CUADRO!M$5&amp;$E38),'Hoja de Trabajo para listado'!$A$151:$Z$151,0)),0)+IFERROR(INDEX('Hoja de Trabajo para listado'!$AB$155:$BA$1048576,MATCH($A38,'Hoja de Trabajo para listado'!$AB$155:$AB$1048576,0),MATCH((CUADRO!M$5&amp;$E38),'Hoja de Trabajo para listado'!$AB$151:$BA$151,0)),0)+IFERROR(INDEX('Hoja de Trabajo para listado'!$BC$155:$CB$1048576,MATCH($A38,'Hoja de Trabajo para listado'!$BC$155:$BC$1048576,0),MATCH((CUADRO!M$5&amp;$E38),'Hoja de Trabajo para listado'!$BC$151:$CB$151,0)),0)+IFERROR(INDEX('Hoja de Trabajo para listado'!$DE$153:$DG$274,MATCH($A38,'Hoja de Trabajo para listado'!$DE$153:$DE$1048576,0),MATCH((CUADRO!M$5&amp;$E38),'Hoja de Trabajo para listado'!$DE$151:$DG$151,0)),0)+IFERROR(INDEX('Hoja de Trabajo para listado'!$CD$155:$DC$1048576,MATCH($A38,'Hoja de Trabajo para listado'!$CD$155:$CD$1048576,0),MATCH((CUADRO!M$5&amp;$E38),'Hoja de Trabajo para listado'!$CD$151:$DC$151,0)),0)</f>
        <v>0</v>
      </c>
      <c r="N38" s="243">
        <f ca="1">+IFERROR(INDEX('Hoja de Trabajo para listado'!$A$155:$Z$1048576,MATCH($A38,'Hoja de Trabajo para listado'!$A$155:$A$1048576,0),MATCH((CUADRO!N$5&amp;$E38),'Hoja de Trabajo para listado'!$A$151:$Z$151,0)),0)+IFERROR(INDEX('Hoja de Trabajo para listado'!$AB$155:$BA$1048576,MATCH($A38,'Hoja de Trabajo para listado'!$AB$155:$AB$1048576,0),MATCH((CUADRO!N$5&amp;$E38),'Hoja de Trabajo para listado'!$AB$151:$BA$151,0)),0)+IFERROR(INDEX('Hoja de Trabajo para listado'!$BC$155:$CB$1048576,MATCH($A38,'Hoja de Trabajo para listado'!$BC$155:$BC$1048576,0),MATCH((CUADRO!N$5&amp;$E38),'Hoja de Trabajo para listado'!$BC$151:$CB$151,0)),0)+IFERROR(INDEX('Hoja de Trabajo para listado'!$DE$153:$DG$274,MATCH($A38,'Hoja de Trabajo para listado'!$DE$153:$DE$1048576,0),MATCH((CUADRO!N$5&amp;$E38),'Hoja de Trabajo para listado'!$DE$151:$DG$151,0)),0)+IFERROR(INDEX('Hoja de Trabajo para listado'!$CD$155:$DC$1048576,MATCH($A38,'Hoja de Trabajo para listado'!$CD$155:$CD$1048576,0),MATCH((CUADRO!N$5&amp;$E38),'Hoja de Trabajo para listado'!$CD$151:$DC$151,0)),0)</f>
        <v>0</v>
      </c>
      <c r="O38" s="243">
        <f ca="1">+IFERROR(INDEX('Hoja de Trabajo para listado'!$A$155:$Z$1048576,MATCH($A38,'Hoja de Trabajo para listado'!$A$155:$A$1048576,0),MATCH((CUADRO!O$5&amp;$E38),'Hoja de Trabajo para listado'!$A$151:$Z$151,0)),0)+IFERROR(INDEX('Hoja de Trabajo para listado'!$AB$155:$BA$1048576,MATCH($A38,'Hoja de Trabajo para listado'!$AB$155:$AB$1048576,0),MATCH((CUADRO!O$5&amp;$E38),'Hoja de Trabajo para listado'!$AB$151:$BA$151,0)),0)+IFERROR(INDEX('Hoja de Trabajo para listado'!$BC$155:$CB$1048576,MATCH($A38,'Hoja de Trabajo para listado'!$BC$155:$BC$1048576,0),MATCH((CUADRO!O$5&amp;$E38),'Hoja de Trabajo para listado'!$BC$151:$CB$151,0)),0)+IFERROR(INDEX('Hoja de Trabajo para listado'!$DE$153:$DG$274,MATCH($A38,'Hoja de Trabajo para listado'!$DE$153:$DE$1048576,0),MATCH((CUADRO!O$5&amp;$E38),'Hoja de Trabajo para listado'!$DE$151:$DG$151,0)),0)+IFERROR(INDEX('Hoja de Trabajo para listado'!$CD$155:$DC$1048576,MATCH($A38,'Hoja de Trabajo para listado'!$CD$155:$CD$1048576,0),MATCH((CUADRO!O$5&amp;$E38),'Hoja de Trabajo para listado'!$CD$151:$DC$151,0)),0)</f>
        <v>0</v>
      </c>
      <c r="P38" s="243">
        <f ca="1">+IFERROR(INDEX('Hoja de Trabajo para listado'!$A$155:$Z$1048576,MATCH($A38,'Hoja de Trabajo para listado'!$A$155:$A$1048576,0),MATCH((CUADRO!P$5&amp;$E38),'Hoja de Trabajo para listado'!$A$151:$Z$151,0)),0)+IFERROR(INDEX('Hoja de Trabajo para listado'!$AB$155:$BA$1048576,MATCH($A38,'Hoja de Trabajo para listado'!$AB$155:$AB$1048576,0),MATCH((CUADRO!P$5&amp;$E38),'Hoja de Trabajo para listado'!$AB$151:$BA$151,0)),0)+IFERROR(INDEX('Hoja de Trabajo para listado'!$BC$155:$CB$1048576,MATCH($A38,'Hoja de Trabajo para listado'!$BC$155:$BC$1048576,0),MATCH((CUADRO!P$5&amp;$E38),'Hoja de Trabajo para listado'!$BC$151:$CB$151,0)),0)+IFERROR(INDEX('Hoja de Trabajo para listado'!$DE$153:$DG$274,MATCH($A38,'Hoja de Trabajo para listado'!$DE$153:$DE$1048576,0),MATCH((CUADRO!P$5&amp;$E38),'Hoja de Trabajo para listado'!$DE$151:$DG$151,0)),0)+IFERROR(INDEX('Hoja de Trabajo para listado'!$CD$155:$DC$1048576,MATCH($A38,'Hoja de Trabajo para listado'!$CD$155:$CD$1048576,0),MATCH((CUADRO!P$5&amp;$E38),'Hoja de Trabajo para listado'!$CD$151:$DC$151,0)),0)</f>
        <v>0</v>
      </c>
      <c r="Q38" s="243">
        <f ca="1">+IFERROR(INDEX('Hoja de Trabajo para listado'!$A$155:$Z$1048576,MATCH($A38,'Hoja de Trabajo para listado'!$A$155:$A$1048576,0),MATCH((CUADRO!Q$5&amp;$E38),'Hoja de Trabajo para listado'!$A$151:$Z$151,0)),0)+IFERROR(INDEX('Hoja de Trabajo para listado'!$AB$155:$BA$1048576,MATCH($A38,'Hoja de Trabajo para listado'!$AB$155:$AB$1048576,0),MATCH((CUADRO!Q$5&amp;$E38),'Hoja de Trabajo para listado'!$AB$151:$BA$151,0)),0)+IFERROR(INDEX('Hoja de Trabajo para listado'!$BC$155:$CB$1048576,MATCH($A38,'Hoja de Trabajo para listado'!$BC$155:$BC$1048576,0),MATCH((CUADRO!Q$5&amp;$E38),'Hoja de Trabajo para listado'!$BC$151:$CB$151,0)),0)+IFERROR(INDEX('Hoja de Trabajo para listado'!$DE$153:$DG$274,MATCH($A38,'Hoja de Trabajo para listado'!$DE$153:$DE$1048576,0),MATCH((CUADRO!Q$5&amp;$E38),'Hoja de Trabajo para listado'!$DE$151:$DG$151,0)),0)+IFERROR(INDEX('Hoja de Trabajo para listado'!$CD$155:$DC$1048576,MATCH($A38,'Hoja de Trabajo para listado'!$CD$155:$CD$1048576,0),MATCH((CUADRO!Q$5&amp;$E38),'Hoja de Trabajo para listado'!$CD$151:$DC$151,0)),0)</f>
        <v>0</v>
      </c>
      <c r="R38" s="243">
        <f t="shared" ca="1" si="0"/>
        <v>0</v>
      </c>
      <c r="S38" s="243"/>
      <c r="T38" s="243">
        <f ca="1">+T39</f>
        <v>16474136.959999999</v>
      </c>
      <c r="U38" s="242">
        <f t="shared" si="1"/>
        <v>1</v>
      </c>
      <c r="V38" s="333" t="str">
        <f>+VLOOKUP(A38,bd_lista!$A$3:$E$590,5,FALSE)</f>
        <v>Órgano Ejecutivo</v>
      </c>
      <c r="W38" s="391" t="str">
        <f>+V38</f>
        <v>Órgano Ejecutivo</v>
      </c>
      <c r="X38" s="242">
        <f t="shared" si="4"/>
        <v>76</v>
      </c>
      <c r="Y38" s="242" t="str">
        <f>+VLOOKUP(X38,bd_lista!$A$3:$C$590,3,FALSE)</f>
        <v>Ministerio de Minería y Metalurgia</v>
      </c>
      <c r="Z38" s="246">
        <f>+X38</f>
        <v>76</v>
      </c>
      <c r="AA38" s="246" t="str">
        <f>+Y38</f>
        <v>Ministerio de Minería y Metalurgia</v>
      </c>
    </row>
    <row r="39" spans="1:27" ht="15" customHeight="1">
      <c r="A39" s="32">
        <v>76</v>
      </c>
      <c r="B39" s="388"/>
      <c r="C39" s="333" t="str">
        <f>+VLOOKUP(A39,bd_lista!$A$3:$C$590,3,FALSE)</f>
        <v>Ministerio de Minería y Metalurgia</v>
      </c>
      <c r="D39" s="390"/>
      <c r="E39" s="333" t="s">
        <v>1305</v>
      </c>
      <c r="F39" s="245">
        <f ca="1">+IFERROR(INDEX('Hoja de Trabajo para listado'!$A$155:$Z$1048576,MATCH($A39,'Hoja de Trabajo para listado'!$A$155:$A$1048576,0),MATCH((CUADRO!F$5&amp;$E39),'Hoja de Trabajo para listado'!$A$151:$Z$151,0)),0)+IFERROR(INDEX('Hoja de Trabajo para listado'!$AB$155:$BA$1048576,MATCH($A39,'Hoja de Trabajo para listado'!$AB$155:$AB$1048576,0),MATCH((CUADRO!F$5&amp;$E39),'Hoja de Trabajo para listado'!$AB$151:$BA$151,0)),0)+IFERROR(INDEX('Hoja de Trabajo para listado'!$BC$155:$CB$1048576,MATCH($A39,'Hoja de Trabajo para listado'!$BC$155:$BC$1048576,0),MATCH((CUADRO!F$5&amp;$E39),'Hoja de Trabajo para listado'!$BC$151:$CB$151,0)),0)+IFERROR(INDEX('Hoja de Trabajo para listado'!$DE$153:$DG$274,MATCH($A39,'Hoja de Trabajo para listado'!$DE$153:$DE$1048576,0),MATCH((CUADRO!F$5&amp;$E39),'Hoja de Trabajo para listado'!$DE$151:$DG$151,0)),0)+IFERROR(INDEX('Hoja de Trabajo para listado'!$CD$155:$DC$1048576,MATCH($A39,'Hoja de Trabajo para listado'!$CD$155:$CD$1048576,0),MATCH((CUADRO!F$5&amp;$E39),'Hoja de Trabajo para listado'!$CD$151:$DC$151,0)),0)</f>
        <v>0</v>
      </c>
      <c r="G39" s="245">
        <f ca="1">+IFERROR(INDEX('Hoja de Trabajo para listado'!$A$155:$Z$1048576,MATCH($A39,'Hoja de Trabajo para listado'!$A$155:$A$1048576,0),MATCH((CUADRO!G$5&amp;$E39),'Hoja de Trabajo para listado'!$A$151:$Z$151,0)),0)+IFERROR(INDEX('Hoja de Trabajo para listado'!$AB$155:$BA$1048576,MATCH($A39,'Hoja de Trabajo para listado'!$AB$155:$AB$1048576,0),MATCH((CUADRO!G$5&amp;$E39),'Hoja de Trabajo para listado'!$AB$151:$BA$151,0)),0)+IFERROR(INDEX('Hoja de Trabajo para listado'!$BC$155:$CB$1048576,MATCH($A39,'Hoja de Trabajo para listado'!$BC$155:$BC$1048576,0),MATCH((CUADRO!G$5&amp;$E39),'Hoja de Trabajo para listado'!$BC$151:$CB$151,0)),0)+IFERROR(INDEX('Hoja de Trabajo para listado'!$DE$153:$DG$274,MATCH($A39,'Hoja de Trabajo para listado'!$DE$153:$DE$1048576,0),MATCH((CUADRO!G$5&amp;$E39),'Hoja de Trabajo para listado'!$DE$151:$DG$151,0)),0)+IFERROR(INDEX('Hoja de Trabajo para listado'!$CD$155:$DC$1048576,MATCH($A39,'Hoja de Trabajo para listado'!$CD$155:$CD$1048576,0),MATCH((CUADRO!G$5&amp;$E39),'Hoja de Trabajo para listado'!$CD$151:$DC$151,0)),0)</f>
        <v>1512.8</v>
      </c>
      <c r="H39" s="245">
        <f ca="1">+IFERROR(INDEX('Hoja de Trabajo para listado'!$A$155:$Z$1048576,MATCH($A39,'Hoja de Trabajo para listado'!$A$155:$A$1048576,0),MATCH((CUADRO!H$5&amp;$E39),'Hoja de Trabajo para listado'!$A$151:$Z$151,0)),0)+IFERROR(INDEX('Hoja de Trabajo para listado'!$AB$155:$BA$1048576,MATCH($A39,'Hoja de Trabajo para listado'!$AB$155:$AB$1048576,0),MATCH((CUADRO!H$5&amp;$E39),'Hoja de Trabajo para listado'!$AB$151:$BA$151,0)),0)+IFERROR(INDEX('Hoja de Trabajo para listado'!$BC$155:$CB$1048576,MATCH($A39,'Hoja de Trabajo para listado'!$BC$155:$BC$1048576,0),MATCH((CUADRO!H$5&amp;$E39),'Hoja de Trabajo para listado'!$BC$151:$CB$151,0)),0)+IFERROR(INDEX('Hoja de Trabajo para listado'!$DE$153:$DG$274,MATCH($A39,'Hoja de Trabajo para listado'!$DE$153:$DE$1048576,0),MATCH((CUADRO!H$5&amp;$E39),'Hoja de Trabajo para listado'!$DE$151:$DG$151,0)),0)+IFERROR(INDEX('Hoja de Trabajo para listado'!$CD$155:$DC$1048576,MATCH($A39,'Hoja de Trabajo para listado'!$CD$155:$CD$1048576,0),MATCH((CUADRO!H$5&amp;$E39),'Hoja de Trabajo para listado'!$CD$151:$DC$151,0)),0)</f>
        <v>0</v>
      </c>
      <c r="I39" s="245">
        <f ca="1">+IFERROR(INDEX('Hoja de Trabajo para listado'!$A$155:$Z$1048576,MATCH($A39,'Hoja de Trabajo para listado'!$A$155:$A$1048576,0),MATCH((CUADRO!I$5&amp;$E39),'Hoja de Trabajo para listado'!$A$151:$Z$151,0)),0)+IFERROR(INDEX('Hoja de Trabajo para listado'!$AB$155:$BA$1048576,MATCH($A39,'Hoja de Trabajo para listado'!$AB$155:$AB$1048576,0),MATCH((CUADRO!I$5&amp;$E39),'Hoja de Trabajo para listado'!$AB$151:$BA$151,0)),0)+IFERROR(INDEX('Hoja de Trabajo para listado'!$BC$155:$CB$1048576,MATCH($A39,'Hoja de Trabajo para listado'!$BC$155:$BC$1048576,0),MATCH((CUADRO!I$5&amp;$E39),'Hoja de Trabajo para listado'!$BC$151:$CB$151,0)),0)+IFERROR(INDEX('Hoja de Trabajo para listado'!$DE$153:$DG$274,MATCH($A39,'Hoja de Trabajo para listado'!$DE$153:$DE$1048576,0),MATCH((CUADRO!I$5&amp;$E39),'Hoja de Trabajo para listado'!$DE$151:$DG$151,0)),0)+IFERROR(INDEX('Hoja de Trabajo para listado'!$CD$155:$DC$1048576,MATCH($A39,'Hoja de Trabajo para listado'!$CD$155:$CD$1048576,0),MATCH((CUADRO!I$5&amp;$E39),'Hoja de Trabajo para listado'!$CD$151:$DC$151,0)),0)</f>
        <v>16472624.159999998</v>
      </c>
      <c r="J39" s="245">
        <f ca="1">+IFERROR(INDEX('Hoja de Trabajo para listado'!$A$155:$Z$1048576,MATCH($A39,'Hoja de Trabajo para listado'!$A$155:$A$1048576,0),MATCH((CUADRO!J$5&amp;$E39),'Hoja de Trabajo para listado'!$A$151:$Z$151,0)),0)+IFERROR(INDEX('Hoja de Trabajo para listado'!$AB$155:$BA$1048576,MATCH($A39,'Hoja de Trabajo para listado'!$AB$155:$AB$1048576,0),MATCH((CUADRO!J$5&amp;$E39),'Hoja de Trabajo para listado'!$AB$151:$BA$151,0)),0)+IFERROR(INDEX('Hoja de Trabajo para listado'!$BC$155:$CB$1048576,MATCH($A39,'Hoja de Trabajo para listado'!$BC$155:$BC$1048576,0),MATCH((CUADRO!J$5&amp;$E39),'Hoja de Trabajo para listado'!$BC$151:$CB$151,0)),0)+IFERROR(INDEX('Hoja de Trabajo para listado'!$DE$153:$DG$274,MATCH($A39,'Hoja de Trabajo para listado'!$DE$153:$DE$1048576,0),MATCH((CUADRO!J$5&amp;$E39),'Hoja de Trabajo para listado'!$DE$151:$DG$151,0)),0)+IFERROR(INDEX('Hoja de Trabajo para listado'!$CD$155:$DC$1048576,MATCH($A39,'Hoja de Trabajo para listado'!$CD$155:$CD$1048576,0),MATCH((CUADRO!J$5&amp;$E39),'Hoja de Trabajo para listado'!$CD$151:$DC$151,0)),0)</f>
        <v>0</v>
      </c>
      <c r="K39" s="245">
        <f ca="1">+IFERROR(INDEX('Hoja de Trabajo para listado'!$A$155:$Z$1048576,MATCH($A39,'Hoja de Trabajo para listado'!$A$155:$A$1048576,0),MATCH((CUADRO!K$5&amp;$E39),'Hoja de Trabajo para listado'!$A$151:$Z$151,0)),0)+IFERROR(INDEX('Hoja de Trabajo para listado'!$AB$155:$BA$1048576,MATCH($A39,'Hoja de Trabajo para listado'!$AB$155:$AB$1048576,0),MATCH((CUADRO!K$5&amp;$E39),'Hoja de Trabajo para listado'!$AB$151:$BA$151,0)),0)+IFERROR(INDEX('Hoja de Trabajo para listado'!$BC$155:$CB$1048576,MATCH($A39,'Hoja de Trabajo para listado'!$BC$155:$BC$1048576,0),MATCH((CUADRO!K$5&amp;$E39),'Hoja de Trabajo para listado'!$BC$151:$CB$151,0)),0)+IFERROR(INDEX('Hoja de Trabajo para listado'!$DE$153:$DG$274,MATCH($A39,'Hoja de Trabajo para listado'!$DE$153:$DE$1048576,0),MATCH((CUADRO!K$5&amp;$E39),'Hoja de Trabajo para listado'!$DE$151:$DG$151,0)),0)+IFERROR(INDEX('Hoja de Trabajo para listado'!$CD$155:$DC$1048576,MATCH($A39,'Hoja de Trabajo para listado'!$CD$155:$CD$1048576,0),MATCH((CUADRO!K$5&amp;$E39),'Hoja de Trabajo para listado'!$CD$151:$DC$151,0)),0)</f>
        <v>0</v>
      </c>
      <c r="L39" s="245">
        <f ca="1">+IFERROR(INDEX('Hoja de Trabajo para listado'!$A$155:$Z$1048576,MATCH($A39,'Hoja de Trabajo para listado'!$A$155:$A$1048576,0),MATCH((CUADRO!L$5&amp;$E39),'Hoja de Trabajo para listado'!$A$151:$Z$151,0)),0)+IFERROR(INDEX('Hoja de Trabajo para listado'!$AB$155:$BA$1048576,MATCH($A39,'Hoja de Trabajo para listado'!$AB$155:$AB$1048576,0),MATCH((CUADRO!L$5&amp;$E39),'Hoja de Trabajo para listado'!$AB$151:$BA$151,0)),0)+IFERROR(INDEX('Hoja de Trabajo para listado'!$BC$155:$CB$1048576,MATCH($A39,'Hoja de Trabajo para listado'!$BC$155:$BC$1048576,0),MATCH((CUADRO!L$5&amp;$E39),'Hoja de Trabajo para listado'!$BC$151:$CB$151,0)),0)+IFERROR(INDEX('Hoja de Trabajo para listado'!$DE$153:$DG$274,MATCH($A39,'Hoja de Trabajo para listado'!$DE$153:$DE$1048576,0),MATCH((CUADRO!L$5&amp;$E39),'Hoja de Trabajo para listado'!$DE$151:$DG$151,0)),0)+IFERROR(INDEX('Hoja de Trabajo para listado'!$CD$155:$DC$1048576,MATCH($A39,'Hoja de Trabajo para listado'!$CD$155:$CD$1048576,0),MATCH((CUADRO!L$5&amp;$E39),'Hoja de Trabajo para listado'!$CD$151:$DC$151,0)),0)</f>
        <v>0</v>
      </c>
      <c r="M39" s="245">
        <f ca="1">+IFERROR(INDEX('Hoja de Trabajo para listado'!$A$155:$Z$1048576,MATCH($A39,'Hoja de Trabajo para listado'!$A$155:$A$1048576,0),MATCH((CUADRO!M$5&amp;$E39),'Hoja de Trabajo para listado'!$A$151:$Z$151,0)),0)+IFERROR(INDEX('Hoja de Trabajo para listado'!$AB$155:$BA$1048576,MATCH($A39,'Hoja de Trabajo para listado'!$AB$155:$AB$1048576,0),MATCH((CUADRO!M$5&amp;$E39),'Hoja de Trabajo para listado'!$AB$151:$BA$151,0)),0)+IFERROR(INDEX('Hoja de Trabajo para listado'!$BC$155:$CB$1048576,MATCH($A39,'Hoja de Trabajo para listado'!$BC$155:$BC$1048576,0),MATCH((CUADRO!M$5&amp;$E39),'Hoja de Trabajo para listado'!$BC$151:$CB$151,0)),0)+IFERROR(INDEX('Hoja de Trabajo para listado'!$DE$153:$DG$274,MATCH($A39,'Hoja de Trabajo para listado'!$DE$153:$DE$1048576,0),MATCH((CUADRO!M$5&amp;$E39),'Hoja de Trabajo para listado'!$DE$151:$DG$151,0)),0)+IFERROR(INDEX('Hoja de Trabajo para listado'!$CD$155:$DC$1048576,MATCH($A39,'Hoja de Trabajo para listado'!$CD$155:$CD$1048576,0),MATCH((CUADRO!M$5&amp;$E39),'Hoja de Trabajo para listado'!$CD$151:$DC$151,0)),0)</f>
        <v>0</v>
      </c>
      <c r="N39" s="245">
        <f ca="1">+IFERROR(INDEX('Hoja de Trabajo para listado'!$A$155:$Z$1048576,MATCH($A39,'Hoja de Trabajo para listado'!$A$155:$A$1048576,0),MATCH((CUADRO!N$5&amp;$E39),'Hoja de Trabajo para listado'!$A$151:$Z$151,0)),0)+IFERROR(INDEX('Hoja de Trabajo para listado'!$AB$155:$BA$1048576,MATCH($A39,'Hoja de Trabajo para listado'!$AB$155:$AB$1048576,0),MATCH((CUADRO!N$5&amp;$E39),'Hoja de Trabajo para listado'!$AB$151:$BA$151,0)),0)+IFERROR(INDEX('Hoja de Trabajo para listado'!$BC$155:$CB$1048576,MATCH($A39,'Hoja de Trabajo para listado'!$BC$155:$BC$1048576,0),MATCH((CUADRO!N$5&amp;$E39),'Hoja de Trabajo para listado'!$BC$151:$CB$151,0)),0)+IFERROR(INDEX('Hoja de Trabajo para listado'!$DE$153:$DG$274,MATCH($A39,'Hoja de Trabajo para listado'!$DE$153:$DE$1048576,0),MATCH((CUADRO!N$5&amp;$E39),'Hoja de Trabajo para listado'!$DE$151:$DG$151,0)),0)+IFERROR(INDEX('Hoja de Trabajo para listado'!$CD$155:$DC$1048576,MATCH($A39,'Hoja de Trabajo para listado'!$CD$155:$CD$1048576,0),MATCH((CUADRO!N$5&amp;$E39),'Hoja de Trabajo para listado'!$CD$151:$DC$151,0)),0)</f>
        <v>0</v>
      </c>
      <c r="O39" s="245">
        <f ca="1">+IFERROR(INDEX('Hoja de Trabajo para listado'!$A$155:$Z$1048576,MATCH($A39,'Hoja de Trabajo para listado'!$A$155:$A$1048576,0),MATCH((CUADRO!O$5&amp;$E39),'Hoja de Trabajo para listado'!$A$151:$Z$151,0)),0)+IFERROR(INDEX('Hoja de Trabajo para listado'!$AB$155:$BA$1048576,MATCH($A39,'Hoja de Trabajo para listado'!$AB$155:$AB$1048576,0),MATCH((CUADRO!O$5&amp;$E39),'Hoja de Trabajo para listado'!$AB$151:$BA$151,0)),0)+IFERROR(INDEX('Hoja de Trabajo para listado'!$BC$155:$CB$1048576,MATCH($A39,'Hoja de Trabajo para listado'!$BC$155:$BC$1048576,0),MATCH((CUADRO!O$5&amp;$E39),'Hoja de Trabajo para listado'!$BC$151:$CB$151,0)),0)+IFERROR(INDEX('Hoja de Trabajo para listado'!$DE$153:$DG$274,MATCH($A39,'Hoja de Trabajo para listado'!$DE$153:$DE$1048576,0),MATCH((CUADRO!O$5&amp;$E39),'Hoja de Trabajo para listado'!$DE$151:$DG$151,0)),0)+IFERROR(INDEX('Hoja de Trabajo para listado'!$CD$155:$DC$1048576,MATCH($A39,'Hoja de Trabajo para listado'!$CD$155:$CD$1048576,0),MATCH((CUADRO!O$5&amp;$E39),'Hoja de Trabajo para listado'!$CD$151:$DC$151,0)),0)</f>
        <v>0</v>
      </c>
      <c r="P39" s="245">
        <f ca="1">+IFERROR(INDEX('Hoja de Trabajo para listado'!$A$155:$Z$1048576,MATCH($A39,'Hoja de Trabajo para listado'!$A$155:$A$1048576,0),MATCH((CUADRO!P$5&amp;$E39),'Hoja de Trabajo para listado'!$A$151:$Z$151,0)),0)+IFERROR(INDEX('Hoja de Trabajo para listado'!$AB$155:$BA$1048576,MATCH($A39,'Hoja de Trabajo para listado'!$AB$155:$AB$1048576,0),MATCH((CUADRO!P$5&amp;$E39),'Hoja de Trabajo para listado'!$AB$151:$BA$151,0)),0)+IFERROR(INDEX('Hoja de Trabajo para listado'!$BC$155:$CB$1048576,MATCH($A39,'Hoja de Trabajo para listado'!$BC$155:$BC$1048576,0),MATCH((CUADRO!P$5&amp;$E39),'Hoja de Trabajo para listado'!$BC$151:$CB$151,0)),0)+IFERROR(INDEX('Hoja de Trabajo para listado'!$DE$153:$DG$274,MATCH($A39,'Hoja de Trabajo para listado'!$DE$153:$DE$1048576,0),MATCH((CUADRO!P$5&amp;$E39),'Hoja de Trabajo para listado'!$DE$151:$DG$151,0)),0)+IFERROR(INDEX('Hoja de Trabajo para listado'!$CD$155:$DC$1048576,MATCH($A39,'Hoja de Trabajo para listado'!$CD$155:$CD$1048576,0),MATCH((CUADRO!P$5&amp;$E39),'Hoja de Trabajo para listado'!$CD$151:$DC$151,0)),0)</f>
        <v>0</v>
      </c>
      <c r="Q39" s="245">
        <f ca="1">+IFERROR(INDEX('Hoja de Trabajo para listado'!$A$155:$Z$1048576,MATCH($A39,'Hoja de Trabajo para listado'!$A$155:$A$1048576,0),MATCH((CUADRO!Q$5&amp;$E39),'Hoja de Trabajo para listado'!$A$151:$Z$151,0)),0)+IFERROR(INDEX('Hoja de Trabajo para listado'!$AB$155:$BA$1048576,MATCH($A39,'Hoja de Trabajo para listado'!$AB$155:$AB$1048576,0),MATCH((CUADRO!Q$5&amp;$E39),'Hoja de Trabajo para listado'!$AB$151:$BA$151,0)),0)+IFERROR(INDEX('Hoja de Trabajo para listado'!$BC$155:$CB$1048576,MATCH($A39,'Hoja de Trabajo para listado'!$BC$155:$BC$1048576,0),MATCH((CUADRO!Q$5&amp;$E39),'Hoja de Trabajo para listado'!$BC$151:$CB$151,0)),0)+IFERROR(INDEX('Hoja de Trabajo para listado'!$DE$153:$DG$274,MATCH($A39,'Hoja de Trabajo para listado'!$DE$153:$DE$1048576,0),MATCH((CUADRO!Q$5&amp;$E39),'Hoja de Trabajo para listado'!$DE$151:$DG$151,0)),0)+IFERROR(INDEX('Hoja de Trabajo para listado'!$CD$155:$DC$1048576,MATCH($A39,'Hoja de Trabajo para listado'!$CD$155:$CD$1048576,0),MATCH((CUADRO!Q$5&amp;$E39),'Hoja de Trabajo para listado'!$CD$151:$DC$151,0)),0)</f>
        <v>0</v>
      </c>
      <c r="R39" s="245">
        <f t="shared" ca="1" si="0"/>
        <v>16474136.959999999</v>
      </c>
      <c r="S39" s="245">
        <f ca="1">+R38+R39</f>
        <v>16474136.959999999</v>
      </c>
      <c r="T39" s="245">
        <f ca="1">+S39</f>
        <v>16474136.959999999</v>
      </c>
      <c r="U39" s="244">
        <f t="shared" si="1"/>
        <v>2</v>
      </c>
      <c r="V39" s="333" t="str">
        <f>+VLOOKUP(A39,bd_lista!$A$3:$E$590,5,FALSE)</f>
        <v>Órgano Ejecutivo</v>
      </c>
      <c r="W39" s="392"/>
      <c r="X39" s="242">
        <f t="shared" si="4"/>
        <v>76</v>
      </c>
      <c r="Y39" s="242" t="str">
        <f>+VLOOKUP(X39,bd_lista!$A$3:$C$590,3,FALSE)</f>
        <v>Ministerio de Minería y Metalurgia</v>
      </c>
      <c r="Z39" s="246"/>
      <c r="AA39" s="246"/>
    </row>
    <row r="40" spans="1:27" ht="15" hidden="1" customHeight="1">
      <c r="A40" s="251">
        <v>78</v>
      </c>
      <c r="B40" s="387">
        <f>+A40</f>
        <v>78</v>
      </c>
      <c r="C40" s="247" t="str">
        <f>+VLOOKUP(A40,bd_lista!$A$3:$C$590,3,FALSE)</f>
        <v>Ministerio de Hidrocarburos y Energías</v>
      </c>
      <c r="D40" s="389" t="str">
        <f>+C40</f>
        <v>Ministerio de Hidrocarburos y Energías</v>
      </c>
      <c r="E40" s="247" t="s">
        <v>1304</v>
      </c>
      <c r="F40" s="243">
        <f ca="1">+IFERROR(INDEX('Hoja de Trabajo para listado'!$A$155:$Z$1048576,MATCH($A40,'Hoja de Trabajo para listado'!$A$155:$A$1048576,0),MATCH((CUADRO!F$5&amp;$E40),'Hoja de Trabajo para listado'!$A$151:$Z$151,0)),0)+IFERROR(INDEX('Hoja de Trabajo para listado'!$AB$155:$BA$1048576,MATCH($A40,'Hoja de Trabajo para listado'!$AB$155:$AB$1048576,0),MATCH((CUADRO!F$5&amp;$E40),'Hoja de Trabajo para listado'!$AB$151:$BA$151,0)),0)+IFERROR(INDEX('Hoja de Trabajo para listado'!$BC$155:$CB$1048576,MATCH($A40,'Hoja de Trabajo para listado'!$BC$155:$BC$1048576,0),MATCH((CUADRO!F$5&amp;$E40),'Hoja de Trabajo para listado'!$BC$151:$CB$151,0)),0)+IFERROR(INDEX('Hoja de Trabajo para listado'!$DE$153:$DG$274,MATCH($A40,'Hoja de Trabajo para listado'!$DE$153:$DE$1048576,0),MATCH((CUADRO!F$5&amp;$E40),'Hoja de Trabajo para listado'!$DE$151:$DG$151,0)),0)+IFERROR(INDEX('Hoja de Trabajo para listado'!$CD$155:$DC$1048576,MATCH($A40,'Hoja de Trabajo para listado'!$CD$155:$CD$1048576,0),MATCH((CUADRO!F$5&amp;$E40),'Hoja de Trabajo para listado'!$CD$151:$DC$151,0)),0)</f>
        <v>0</v>
      </c>
      <c r="G40" s="243">
        <f ca="1">+IFERROR(INDEX('Hoja de Trabajo para listado'!$A$155:$Z$1048576,MATCH($A40,'Hoja de Trabajo para listado'!$A$155:$A$1048576,0),MATCH((CUADRO!G$5&amp;$E40),'Hoja de Trabajo para listado'!$A$151:$Z$151,0)),0)+IFERROR(INDEX('Hoja de Trabajo para listado'!$AB$155:$BA$1048576,MATCH($A40,'Hoja de Trabajo para listado'!$AB$155:$AB$1048576,0),MATCH((CUADRO!G$5&amp;$E40),'Hoja de Trabajo para listado'!$AB$151:$BA$151,0)),0)+IFERROR(INDEX('Hoja de Trabajo para listado'!$BC$155:$CB$1048576,MATCH($A40,'Hoja de Trabajo para listado'!$BC$155:$BC$1048576,0),MATCH((CUADRO!G$5&amp;$E40),'Hoja de Trabajo para listado'!$BC$151:$CB$151,0)),0)+IFERROR(INDEX('Hoja de Trabajo para listado'!$DE$153:$DG$274,MATCH($A40,'Hoja de Trabajo para listado'!$DE$153:$DE$1048576,0),MATCH((CUADRO!G$5&amp;$E40),'Hoja de Trabajo para listado'!$DE$151:$DG$151,0)),0)+IFERROR(INDEX('Hoja de Trabajo para listado'!$CD$155:$DC$1048576,MATCH($A40,'Hoja de Trabajo para listado'!$CD$155:$CD$1048576,0),MATCH((CUADRO!G$5&amp;$E40),'Hoja de Trabajo para listado'!$CD$151:$DC$151,0)),0)</f>
        <v>0</v>
      </c>
      <c r="H40" s="243">
        <f ca="1">+IFERROR(INDEX('Hoja de Trabajo para listado'!$A$155:$Z$1048576,MATCH($A40,'Hoja de Trabajo para listado'!$A$155:$A$1048576,0),MATCH((CUADRO!H$5&amp;$E40),'Hoja de Trabajo para listado'!$A$151:$Z$151,0)),0)+IFERROR(INDEX('Hoja de Trabajo para listado'!$AB$155:$BA$1048576,MATCH($A40,'Hoja de Trabajo para listado'!$AB$155:$AB$1048576,0),MATCH((CUADRO!H$5&amp;$E40),'Hoja de Trabajo para listado'!$AB$151:$BA$151,0)),0)+IFERROR(INDEX('Hoja de Trabajo para listado'!$BC$155:$CB$1048576,MATCH($A40,'Hoja de Trabajo para listado'!$BC$155:$BC$1048576,0),MATCH((CUADRO!H$5&amp;$E40),'Hoja de Trabajo para listado'!$BC$151:$CB$151,0)),0)+IFERROR(INDEX('Hoja de Trabajo para listado'!$DE$153:$DG$274,MATCH($A40,'Hoja de Trabajo para listado'!$DE$153:$DE$1048576,0),MATCH((CUADRO!H$5&amp;$E40),'Hoja de Trabajo para listado'!$DE$151:$DG$151,0)),0)+IFERROR(INDEX('Hoja de Trabajo para listado'!$CD$155:$DC$1048576,MATCH($A40,'Hoja de Trabajo para listado'!$CD$155:$CD$1048576,0),MATCH((CUADRO!H$5&amp;$E40),'Hoja de Trabajo para listado'!$CD$151:$DC$151,0)),0)</f>
        <v>0</v>
      </c>
      <c r="I40" s="243">
        <f ca="1">+IFERROR(INDEX('Hoja de Trabajo para listado'!$A$155:$Z$1048576,MATCH($A40,'Hoja de Trabajo para listado'!$A$155:$A$1048576,0),MATCH((CUADRO!I$5&amp;$E40),'Hoja de Trabajo para listado'!$A$151:$Z$151,0)),0)+IFERROR(INDEX('Hoja de Trabajo para listado'!$AB$155:$BA$1048576,MATCH($A40,'Hoja de Trabajo para listado'!$AB$155:$AB$1048576,0),MATCH((CUADRO!I$5&amp;$E40),'Hoja de Trabajo para listado'!$AB$151:$BA$151,0)),0)+IFERROR(INDEX('Hoja de Trabajo para listado'!$BC$155:$CB$1048576,MATCH($A40,'Hoja de Trabajo para listado'!$BC$155:$BC$1048576,0),MATCH((CUADRO!I$5&amp;$E40),'Hoja de Trabajo para listado'!$BC$151:$CB$151,0)),0)+IFERROR(INDEX('Hoja de Trabajo para listado'!$DE$153:$DG$274,MATCH($A40,'Hoja de Trabajo para listado'!$DE$153:$DE$1048576,0),MATCH((CUADRO!I$5&amp;$E40),'Hoja de Trabajo para listado'!$DE$151:$DG$151,0)),0)+IFERROR(INDEX('Hoja de Trabajo para listado'!$CD$155:$DC$1048576,MATCH($A40,'Hoja de Trabajo para listado'!$CD$155:$CD$1048576,0),MATCH((CUADRO!I$5&amp;$E40),'Hoja de Trabajo para listado'!$CD$151:$DC$151,0)),0)</f>
        <v>0</v>
      </c>
      <c r="J40" s="243">
        <f ca="1">+IFERROR(INDEX('Hoja de Trabajo para listado'!$A$155:$Z$1048576,MATCH($A40,'Hoja de Trabajo para listado'!$A$155:$A$1048576,0),MATCH((CUADRO!J$5&amp;$E40),'Hoja de Trabajo para listado'!$A$151:$Z$151,0)),0)+IFERROR(INDEX('Hoja de Trabajo para listado'!$AB$155:$BA$1048576,MATCH($A40,'Hoja de Trabajo para listado'!$AB$155:$AB$1048576,0),MATCH((CUADRO!J$5&amp;$E40),'Hoja de Trabajo para listado'!$AB$151:$BA$151,0)),0)+IFERROR(INDEX('Hoja de Trabajo para listado'!$BC$155:$CB$1048576,MATCH($A40,'Hoja de Trabajo para listado'!$BC$155:$BC$1048576,0),MATCH((CUADRO!J$5&amp;$E40),'Hoja de Trabajo para listado'!$BC$151:$CB$151,0)),0)+IFERROR(INDEX('Hoja de Trabajo para listado'!$DE$153:$DG$274,MATCH($A40,'Hoja de Trabajo para listado'!$DE$153:$DE$1048576,0),MATCH((CUADRO!J$5&amp;$E40),'Hoja de Trabajo para listado'!$DE$151:$DG$151,0)),0)+IFERROR(INDEX('Hoja de Trabajo para listado'!$CD$155:$DC$1048576,MATCH($A40,'Hoja de Trabajo para listado'!$CD$155:$CD$1048576,0),MATCH((CUADRO!J$5&amp;$E40),'Hoja de Trabajo para listado'!$CD$151:$DC$151,0)),0)</f>
        <v>0</v>
      </c>
      <c r="K40" s="243">
        <f ca="1">+IFERROR(INDEX('Hoja de Trabajo para listado'!$A$155:$Z$1048576,MATCH($A40,'Hoja de Trabajo para listado'!$A$155:$A$1048576,0),MATCH((CUADRO!K$5&amp;$E40),'Hoja de Trabajo para listado'!$A$151:$Z$151,0)),0)+IFERROR(INDEX('Hoja de Trabajo para listado'!$AB$155:$BA$1048576,MATCH($A40,'Hoja de Trabajo para listado'!$AB$155:$AB$1048576,0),MATCH((CUADRO!K$5&amp;$E40),'Hoja de Trabajo para listado'!$AB$151:$BA$151,0)),0)+IFERROR(INDEX('Hoja de Trabajo para listado'!$BC$155:$CB$1048576,MATCH($A40,'Hoja de Trabajo para listado'!$BC$155:$BC$1048576,0),MATCH((CUADRO!K$5&amp;$E40),'Hoja de Trabajo para listado'!$BC$151:$CB$151,0)),0)+IFERROR(INDEX('Hoja de Trabajo para listado'!$DE$153:$DG$274,MATCH($A40,'Hoja de Trabajo para listado'!$DE$153:$DE$1048576,0),MATCH((CUADRO!K$5&amp;$E40),'Hoja de Trabajo para listado'!$DE$151:$DG$151,0)),0)+IFERROR(INDEX('Hoja de Trabajo para listado'!$CD$155:$DC$1048576,MATCH($A40,'Hoja de Trabajo para listado'!$CD$155:$CD$1048576,0),MATCH((CUADRO!K$5&amp;$E40),'Hoja de Trabajo para listado'!$CD$151:$DC$151,0)),0)</f>
        <v>0</v>
      </c>
      <c r="L40" s="243">
        <f ca="1">+IFERROR(INDEX('Hoja de Trabajo para listado'!$A$155:$Z$1048576,MATCH($A40,'Hoja de Trabajo para listado'!$A$155:$A$1048576,0),MATCH((CUADRO!L$5&amp;$E40),'Hoja de Trabajo para listado'!$A$151:$Z$151,0)),0)+IFERROR(INDEX('Hoja de Trabajo para listado'!$AB$155:$BA$1048576,MATCH($A40,'Hoja de Trabajo para listado'!$AB$155:$AB$1048576,0),MATCH((CUADRO!L$5&amp;$E40),'Hoja de Trabajo para listado'!$AB$151:$BA$151,0)),0)+IFERROR(INDEX('Hoja de Trabajo para listado'!$BC$155:$CB$1048576,MATCH($A40,'Hoja de Trabajo para listado'!$BC$155:$BC$1048576,0),MATCH((CUADRO!L$5&amp;$E40),'Hoja de Trabajo para listado'!$BC$151:$CB$151,0)),0)+IFERROR(INDEX('Hoja de Trabajo para listado'!$DE$153:$DG$274,MATCH($A40,'Hoja de Trabajo para listado'!$DE$153:$DE$1048576,0),MATCH((CUADRO!L$5&amp;$E40),'Hoja de Trabajo para listado'!$DE$151:$DG$151,0)),0)+IFERROR(INDEX('Hoja de Trabajo para listado'!$CD$155:$DC$1048576,MATCH($A40,'Hoja de Trabajo para listado'!$CD$155:$CD$1048576,0),MATCH((CUADRO!L$5&amp;$E40),'Hoja de Trabajo para listado'!$CD$151:$DC$151,0)),0)</f>
        <v>0</v>
      </c>
      <c r="M40" s="243">
        <f ca="1">+IFERROR(INDEX('Hoja de Trabajo para listado'!$A$155:$Z$1048576,MATCH($A40,'Hoja de Trabajo para listado'!$A$155:$A$1048576,0),MATCH((CUADRO!M$5&amp;$E40),'Hoja de Trabajo para listado'!$A$151:$Z$151,0)),0)+IFERROR(INDEX('Hoja de Trabajo para listado'!$AB$155:$BA$1048576,MATCH($A40,'Hoja de Trabajo para listado'!$AB$155:$AB$1048576,0),MATCH((CUADRO!M$5&amp;$E40),'Hoja de Trabajo para listado'!$AB$151:$BA$151,0)),0)+IFERROR(INDEX('Hoja de Trabajo para listado'!$BC$155:$CB$1048576,MATCH($A40,'Hoja de Trabajo para listado'!$BC$155:$BC$1048576,0),MATCH((CUADRO!M$5&amp;$E40),'Hoja de Trabajo para listado'!$BC$151:$CB$151,0)),0)+IFERROR(INDEX('Hoja de Trabajo para listado'!$DE$153:$DG$274,MATCH($A40,'Hoja de Trabajo para listado'!$DE$153:$DE$1048576,0),MATCH((CUADRO!M$5&amp;$E40),'Hoja de Trabajo para listado'!$DE$151:$DG$151,0)),0)+IFERROR(INDEX('Hoja de Trabajo para listado'!$CD$155:$DC$1048576,MATCH($A40,'Hoja de Trabajo para listado'!$CD$155:$CD$1048576,0),MATCH((CUADRO!M$5&amp;$E40),'Hoja de Trabajo para listado'!$CD$151:$DC$151,0)),0)</f>
        <v>0</v>
      </c>
      <c r="N40" s="243">
        <f ca="1">+IFERROR(INDEX('Hoja de Trabajo para listado'!$A$155:$Z$1048576,MATCH($A40,'Hoja de Trabajo para listado'!$A$155:$A$1048576,0),MATCH((CUADRO!N$5&amp;$E40),'Hoja de Trabajo para listado'!$A$151:$Z$151,0)),0)+IFERROR(INDEX('Hoja de Trabajo para listado'!$AB$155:$BA$1048576,MATCH($A40,'Hoja de Trabajo para listado'!$AB$155:$AB$1048576,0),MATCH((CUADRO!N$5&amp;$E40),'Hoja de Trabajo para listado'!$AB$151:$BA$151,0)),0)+IFERROR(INDEX('Hoja de Trabajo para listado'!$BC$155:$CB$1048576,MATCH($A40,'Hoja de Trabajo para listado'!$BC$155:$BC$1048576,0),MATCH((CUADRO!N$5&amp;$E40),'Hoja de Trabajo para listado'!$BC$151:$CB$151,0)),0)+IFERROR(INDEX('Hoja de Trabajo para listado'!$DE$153:$DG$274,MATCH($A40,'Hoja de Trabajo para listado'!$DE$153:$DE$1048576,0),MATCH((CUADRO!N$5&amp;$E40),'Hoja de Trabajo para listado'!$DE$151:$DG$151,0)),0)+IFERROR(INDEX('Hoja de Trabajo para listado'!$CD$155:$DC$1048576,MATCH($A40,'Hoja de Trabajo para listado'!$CD$155:$CD$1048576,0),MATCH((CUADRO!N$5&amp;$E40),'Hoja de Trabajo para listado'!$CD$151:$DC$151,0)),0)</f>
        <v>0</v>
      </c>
      <c r="O40" s="243">
        <f ca="1">+IFERROR(INDEX('Hoja de Trabajo para listado'!$A$155:$Z$1048576,MATCH($A40,'Hoja de Trabajo para listado'!$A$155:$A$1048576,0),MATCH((CUADRO!O$5&amp;$E40),'Hoja de Trabajo para listado'!$A$151:$Z$151,0)),0)+IFERROR(INDEX('Hoja de Trabajo para listado'!$AB$155:$BA$1048576,MATCH($A40,'Hoja de Trabajo para listado'!$AB$155:$AB$1048576,0),MATCH((CUADRO!O$5&amp;$E40),'Hoja de Trabajo para listado'!$AB$151:$BA$151,0)),0)+IFERROR(INDEX('Hoja de Trabajo para listado'!$BC$155:$CB$1048576,MATCH($A40,'Hoja de Trabajo para listado'!$BC$155:$BC$1048576,0),MATCH((CUADRO!O$5&amp;$E40),'Hoja de Trabajo para listado'!$BC$151:$CB$151,0)),0)+IFERROR(INDEX('Hoja de Trabajo para listado'!$DE$153:$DG$274,MATCH($A40,'Hoja de Trabajo para listado'!$DE$153:$DE$1048576,0),MATCH((CUADRO!O$5&amp;$E40),'Hoja de Trabajo para listado'!$DE$151:$DG$151,0)),0)+IFERROR(INDEX('Hoja de Trabajo para listado'!$CD$155:$DC$1048576,MATCH($A40,'Hoja de Trabajo para listado'!$CD$155:$CD$1048576,0),MATCH((CUADRO!O$5&amp;$E40),'Hoja de Trabajo para listado'!$CD$151:$DC$151,0)),0)</f>
        <v>0</v>
      </c>
      <c r="P40" s="243">
        <f ca="1">+IFERROR(INDEX('Hoja de Trabajo para listado'!$A$155:$Z$1048576,MATCH($A40,'Hoja de Trabajo para listado'!$A$155:$A$1048576,0),MATCH((CUADRO!P$5&amp;$E40),'Hoja de Trabajo para listado'!$A$151:$Z$151,0)),0)+IFERROR(INDEX('Hoja de Trabajo para listado'!$AB$155:$BA$1048576,MATCH($A40,'Hoja de Trabajo para listado'!$AB$155:$AB$1048576,0),MATCH((CUADRO!P$5&amp;$E40),'Hoja de Trabajo para listado'!$AB$151:$BA$151,0)),0)+IFERROR(INDEX('Hoja de Trabajo para listado'!$BC$155:$CB$1048576,MATCH($A40,'Hoja de Trabajo para listado'!$BC$155:$BC$1048576,0),MATCH((CUADRO!P$5&amp;$E40),'Hoja de Trabajo para listado'!$BC$151:$CB$151,0)),0)+IFERROR(INDEX('Hoja de Trabajo para listado'!$DE$153:$DG$274,MATCH($A40,'Hoja de Trabajo para listado'!$DE$153:$DE$1048576,0),MATCH((CUADRO!P$5&amp;$E40),'Hoja de Trabajo para listado'!$DE$151:$DG$151,0)),0)+IFERROR(INDEX('Hoja de Trabajo para listado'!$CD$155:$DC$1048576,MATCH($A40,'Hoja de Trabajo para listado'!$CD$155:$CD$1048576,0),MATCH((CUADRO!P$5&amp;$E40),'Hoja de Trabajo para listado'!$CD$151:$DC$151,0)),0)</f>
        <v>0</v>
      </c>
      <c r="Q40" s="243">
        <f ca="1">+IFERROR(INDEX('Hoja de Trabajo para listado'!$A$155:$Z$1048576,MATCH($A40,'Hoja de Trabajo para listado'!$A$155:$A$1048576,0),MATCH((CUADRO!Q$5&amp;$E40),'Hoja de Trabajo para listado'!$A$151:$Z$151,0)),0)+IFERROR(INDEX('Hoja de Trabajo para listado'!$AB$155:$BA$1048576,MATCH($A40,'Hoja de Trabajo para listado'!$AB$155:$AB$1048576,0),MATCH((CUADRO!Q$5&amp;$E40),'Hoja de Trabajo para listado'!$AB$151:$BA$151,0)),0)+IFERROR(INDEX('Hoja de Trabajo para listado'!$BC$155:$CB$1048576,MATCH($A40,'Hoja de Trabajo para listado'!$BC$155:$BC$1048576,0),MATCH((CUADRO!Q$5&amp;$E40),'Hoja de Trabajo para listado'!$BC$151:$CB$151,0)),0)+IFERROR(INDEX('Hoja de Trabajo para listado'!$DE$153:$DG$274,MATCH($A40,'Hoja de Trabajo para listado'!$DE$153:$DE$1048576,0),MATCH((CUADRO!Q$5&amp;$E40),'Hoja de Trabajo para listado'!$DE$151:$DG$151,0)),0)+IFERROR(INDEX('Hoja de Trabajo para listado'!$CD$155:$DC$1048576,MATCH($A40,'Hoja de Trabajo para listado'!$CD$155:$CD$1048576,0),MATCH((CUADRO!Q$5&amp;$E40),'Hoja de Trabajo para listado'!$CD$151:$DC$151,0)),0)</f>
        <v>0</v>
      </c>
      <c r="R40" s="243">
        <f t="shared" ca="1" si="0"/>
        <v>0</v>
      </c>
      <c r="S40" s="243"/>
      <c r="T40" s="243">
        <f ca="1">+T41</f>
        <v>13248570.32</v>
      </c>
      <c r="U40" s="242">
        <f t="shared" si="1"/>
        <v>1</v>
      </c>
      <c r="V40" s="333" t="str">
        <f>+VLOOKUP(A40,bd_lista!$A$3:$E$590,5,FALSE)</f>
        <v>Órgano Ejecutivo</v>
      </c>
      <c r="W40" s="391" t="str">
        <f>+V40</f>
        <v>Órgano Ejecutivo</v>
      </c>
      <c r="X40" s="242">
        <f t="shared" si="4"/>
        <v>78</v>
      </c>
      <c r="Y40" s="242" t="str">
        <f>+VLOOKUP(X40,bd_lista!$A$3:$C$590,3,FALSE)</f>
        <v>Ministerio de Hidrocarburos y Energías</v>
      </c>
      <c r="Z40" s="246">
        <f>+X40</f>
        <v>78</v>
      </c>
      <c r="AA40" s="246" t="str">
        <f>+Y40</f>
        <v>Ministerio de Hidrocarburos y Energías</v>
      </c>
    </row>
    <row r="41" spans="1:27" ht="15" hidden="1" customHeight="1">
      <c r="A41" s="32">
        <v>78</v>
      </c>
      <c r="B41" s="388"/>
      <c r="C41" s="333" t="str">
        <f>+VLOOKUP(A41,bd_lista!$A$3:$C$590,3,FALSE)</f>
        <v>Ministerio de Hidrocarburos y Energías</v>
      </c>
      <c r="D41" s="390"/>
      <c r="E41" s="333" t="s">
        <v>1305</v>
      </c>
      <c r="F41" s="245">
        <f ca="1">+IFERROR(INDEX('Hoja de Trabajo para listado'!$A$155:$Z$1048576,MATCH($A41,'Hoja de Trabajo para listado'!$A$155:$A$1048576,0),MATCH((CUADRO!F$5&amp;$E41),'Hoja de Trabajo para listado'!$A$151:$Z$151,0)),0)+IFERROR(INDEX('Hoja de Trabajo para listado'!$AB$155:$BA$1048576,MATCH($A41,'Hoja de Trabajo para listado'!$AB$155:$AB$1048576,0),MATCH((CUADRO!F$5&amp;$E41),'Hoja de Trabajo para listado'!$AB$151:$BA$151,0)),0)+IFERROR(INDEX('Hoja de Trabajo para listado'!$BC$155:$CB$1048576,MATCH($A41,'Hoja de Trabajo para listado'!$BC$155:$BC$1048576,0),MATCH((CUADRO!F$5&amp;$E41),'Hoja de Trabajo para listado'!$BC$151:$CB$151,0)),0)+IFERROR(INDEX('Hoja de Trabajo para listado'!$DE$153:$DG$274,MATCH($A41,'Hoja de Trabajo para listado'!$DE$153:$DE$1048576,0),MATCH((CUADRO!F$5&amp;$E41),'Hoja de Trabajo para listado'!$DE$151:$DG$151,0)),0)+IFERROR(INDEX('Hoja de Trabajo para listado'!$CD$155:$DC$1048576,MATCH($A41,'Hoja de Trabajo para listado'!$CD$155:$CD$1048576,0),MATCH((CUADRO!F$5&amp;$E41),'Hoja de Trabajo para listado'!$CD$151:$DC$151,0)),0)</f>
        <v>0</v>
      </c>
      <c r="G41" s="245">
        <f ca="1">+IFERROR(INDEX('Hoja de Trabajo para listado'!$A$155:$Z$1048576,MATCH($A41,'Hoja de Trabajo para listado'!$A$155:$A$1048576,0),MATCH((CUADRO!G$5&amp;$E41),'Hoja de Trabajo para listado'!$A$151:$Z$151,0)),0)+IFERROR(INDEX('Hoja de Trabajo para listado'!$AB$155:$BA$1048576,MATCH($A41,'Hoja de Trabajo para listado'!$AB$155:$AB$1048576,0),MATCH((CUADRO!G$5&amp;$E41),'Hoja de Trabajo para listado'!$AB$151:$BA$151,0)),0)+IFERROR(INDEX('Hoja de Trabajo para listado'!$BC$155:$CB$1048576,MATCH($A41,'Hoja de Trabajo para listado'!$BC$155:$BC$1048576,0),MATCH((CUADRO!G$5&amp;$E41),'Hoja de Trabajo para listado'!$BC$151:$CB$151,0)),0)+IFERROR(INDEX('Hoja de Trabajo para listado'!$DE$153:$DG$274,MATCH($A41,'Hoja de Trabajo para listado'!$DE$153:$DE$1048576,0),MATCH((CUADRO!G$5&amp;$E41),'Hoja de Trabajo para listado'!$DE$151:$DG$151,0)),0)+IFERROR(INDEX('Hoja de Trabajo para listado'!$CD$155:$DC$1048576,MATCH($A41,'Hoja de Trabajo para listado'!$CD$155:$CD$1048576,0),MATCH((CUADRO!G$5&amp;$E41),'Hoja de Trabajo para listado'!$CD$151:$DC$151,0)),0)</f>
        <v>0</v>
      </c>
      <c r="H41" s="245">
        <f ca="1">+IFERROR(INDEX('Hoja de Trabajo para listado'!$A$155:$Z$1048576,MATCH($A41,'Hoja de Trabajo para listado'!$A$155:$A$1048576,0),MATCH((CUADRO!H$5&amp;$E41),'Hoja de Trabajo para listado'!$A$151:$Z$151,0)),0)+IFERROR(INDEX('Hoja de Trabajo para listado'!$AB$155:$BA$1048576,MATCH($A41,'Hoja de Trabajo para listado'!$AB$155:$AB$1048576,0),MATCH((CUADRO!H$5&amp;$E41),'Hoja de Trabajo para listado'!$AB$151:$BA$151,0)),0)+IFERROR(INDEX('Hoja de Trabajo para listado'!$BC$155:$CB$1048576,MATCH($A41,'Hoja de Trabajo para listado'!$BC$155:$BC$1048576,0),MATCH((CUADRO!H$5&amp;$E41),'Hoja de Trabajo para listado'!$BC$151:$CB$151,0)),0)+IFERROR(INDEX('Hoja de Trabajo para listado'!$DE$153:$DG$274,MATCH($A41,'Hoja de Trabajo para listado'!$DE$153:$DE$1048576,0),MATCH((CUADRO!H$5&amp;$E41),'Hoja de Trabajo para listado'!$DE$151:$DG$151,0)),0)+IFERROR(INDEX('Hoja de Trabajo para listado'!$CD$155:$DC$1048576,MATCH($A41,'Hoja de Trabajo para listado'!$CD$155:$CD$1048576,0),MATCH((CUADRO!H$5&amp;$E41),'Hoja de Trabajo para listado'!$CD$151:$DC$151,0)),0)</f>
        <v>0</v>
      </c>
      <c r="I41" s="245">
        <f ca="1">+IFERROR(INDEX('Hoja de Trabajo para listado'!$A$155:$Z$1048576,MATCH($A41,'Hoja de Trabajo para listado'!$A$155:$A$1048576,0),MATCH((CUADRO!I$5&amp;$E41),'Hoja de Trabajo para listado'!$A$151:$Z$151,0)),0)+IFERROR(INDEX('Hoja de Trabajo para listado'!$AB$155:$BA$1048576,MATCH($A41,'Hoja de Trabajo para listado'!$AB$155:$AB$1048576,0),MATCH((CUADRO!I$5&amp;$E41),'Hoja de Trabajo para listado'!$AB$151:$BA$151,0)),0)+IFERROR(INDEX('Hoja de Trabajo para listado'!$BC$155:$CB$1048576,MATCH($A41,'Hoja de Trabajo para listado'!$BC$155:$BC$1048576,0),MATCH((CUADRO!I$5&amp;$E41),'Hoja de Trabajo para listado'!$BC$151:$CB$151,0)),0)+IFERROR(INDEX('Hoja de Trabajo para listado'!$DE$153:$DG$274,MATCH($A41,'Hoja de Trabajo para listado'!$DE$153:$DE$1048576,0),MATCH((CUADRO!I$5&amp;$E41),'Hoja de Trabajo para listado'!$DE$151:$DG$151,0)),0)+IFERROR(INDEX('Hoja de Trabajo para listado'!$CD$155:$DC$1048576,MATCH($A41,'Hoja de Trabajo para listado'!$CD$155:$CD$1048576,0),MATCH((CUADRO!I$5&amp;$E41),'Hoja de Trabajo para listado'!$CD$151:$DC$151,0)),0)</f>
        <v>13248570.32</v>
      </c>
      <c r="J41" s="245">
        <f ca="1">+IFERROR(INDEX('Hoja de Trabajo para listado'!$A$155:$Z$1048576,MATCH($A41,'Hoja de Trabajo para listado'!$A$155:$A$1048576,0),MATCH((CUADRO!J$5&amp;$E41),'Hoja de Trabajo para listado'!$A$151:$Z$151,0)),0)+IFERROR(INDEX('Hoja de Trabajo para listado'!$AB$155:$BA$1048576,MATCH($A41,'Hoja de Trabajo para listado'!$AB$155:$AB$1048576,0),MATCH((CUADRO!J$5&amp;$E41),'Hoja de Trabajo para listado'!$AB$151:$BA$151,0)),0)+IFERROR(INDEX('Hoja de Trabajo para listado'!$BC$155:$CB$1048576,MATCH($A41,'Hoja de Trabajo para listado'!$BC$155:$BC$1048576,0),MATCH((CUADRO!J$5&amp;$E41),'Hoja de Trabajo para listado'!$BC$151:$CB$151,0)),0)+IFERROR(INDEX('Hoja de Trabajo para listado'!$DE$153:$DG$274,MATCH($A41,'Hoja de Trabajo para listado'!$DE$153:$DE$1048576,0),MATCH((CUADRO!J$5&amp;$E41),'Hoja de Trabajo para listado'!$DE$151:$DG$151,0)),0)+IFERROR(INDEX('Hoja de Trabajo para listado'!$CD$155:$DC$1048576,MATCH($A41,'Hoja de Trabajo para listado'!$CD$155:$CD$1048576,0),MATCH((CUADRO!J$5&amp;$E41),'Hoja de Trabajo para listado'!$CD$151:$DC$151,0)),0)</f>
        <v>0</v>
      </c>
      <c r="K41" s="245">
        <f ca="1">+IFERROR(INDEX('Hoja de Trabajo para listado'!$A$155:$Z$1048576,MATCH($A41,'Hoja de Trabajo para listado'!$A$155:$A$1048576,0),MATCH((CUADRO!K$5&amp;$E41),'Hoja de Trabajo para listado'!$A$151:$Z$151,0)),0)+IFERROR(INDEX('Hoja de Trabajo para listado'!$AB$155:$BA$1048576,MATCH($A41,'Hoja de Trabajo para listado'!$AB$155:$AB$1048576,0),MATCH((CUADRO!K$5&amp;$E41),'Hoja de Trabajo para listado'!$AB$151:$BA$151,0)),0)+IFERROR(INDEX('Hoja de Trabajo para listado'!$BC$155:$CB$1048576,MATCH($A41,'Hoja de Trabajo para listado'!$BC$155:$BC$1048576,0),MATCH((CUADRO!K$5&amp;$E41),'Hoja de Trabajo para listado'!$BC$151:$CB$151,0)),0)+IFERROR(INDEX('Hoja de Trabajo para listado'!$DE$153:$DG$274,MATCH($A41,'Hoja de Trabajo para listado'!$DE$153:$DE$1048576,0),MATCH((CUADRO!K$5&amp;$E41),'Hoja de Trabajo para listado'!$DE$151:$DG$151,0)),0)+IFERROR(INDEX('Hoja de Trabajo para listado'!$CD$155:$DC$1048576,MATCH($A41,'Hoja de Trabajo para listado'!$CD$155:$CD$1048576,0),MATCH((CUADRO!K$5&amp;$E41),'Hoja de Trabajo para listado'!$CD$151:$DC$151,0)),0)</f>
        <v>0</v>
      </c>
      <c r="L41" s="245">
        <f ca="1">+IFERROR(INDEX('Hoja de Trabajo para listado'!$A$155:$Z$1048576,MATCH($A41,'Hoja de Trabajo para listado'!$A$155:$A$1048576,0),MATCH((CUADRO!L$5&amp;$E41),'Hoja de Trabajo para listado'!$A$151:$Z$151,0)),0)+IFERROR(INDEX('Hoja de Trabajo para listado'!$AB$155:$BA$1048576,MATCH($A41,'Hoja de Trabajo para listado'!$AB$155:$AB$1048576,0),MATCH((CUADRO!L$5&amp;$E41),'Hoja de Trabajo para listado'!$AB$151:$BA$151,0)),0)+IFERROR(INDEX('Hoja de Trabajo para listado'!$BC$155:$CB$1048576,MATCH($A41,'Hoja de Trabajo para listado'!$BC$155:$BC$1048576,0),MATCH((CUADRO!L$5&amp;$E41),'Hoja de Trabajo para listado'!$BC$151:$CB$151,0)),0)+IFERROR(INDEX('Hoja de Trabajo para listado'!$DE$153:$DG$274,MATCH($A41,'Hoja de Trabajo para listado'!$DE$153:$DE$1048576,0),MATCH((CUADRO!L$5&amp;$E41),'Hoja de Trabajo para listado'!$DE$151:$DG$151,0)),0)+IFERROR(INDEX('Hoja de Trabajo para listado'!$CD$155:$DC$1048576,MATCH($A41,'Hoja de Trabajo para listado'!$CD$155:$CD$1048576,0),MATCH((CUADRO!L$5&amp;$E41),'Hoja de Trabajo para listado'!$CD$151:$DC$151,0)),0)</f>
        <v>0</v>
      </c>
      <c r="M41" s="245">
        <f ca="1">+IFERROR(INDEX('Hoja de Trabajo para listado'!$A$155:$Z$1048576,MATCH($A41,'Hoja de Trabajo para listado'!$A$155:$A$1048576,0),MATCH((CUADRO!M$5&amp;$E41),'Hoja de Trabajo para listado'!$A$151:$Z$151,0)),0)+IFERROR(INDEX('Hoja de Trabajo para listado'!$AB$155:$BA$1048576,MATCH($A41,'Hoja de Trabajo para listado'!$AB$155:$AB$1048576,0),MATCH((CUADRO!M$5&amp;$E41),'Hoja de Trabajo para listado'!$AB$151:$BA$151,0)),0)+IFERROR(INDEX('Hoja de Trabajo para listado'!$BC$155:$CB$1048576,MATCH($A41,'Hoja de Trabajo para listado'!$BC$155:$BC$1048576,0),MATCH((CUADRO!M$5&amp;$E41),'Hoja de Trabajo para listado'!$BC$151:$CB$151,0)),0)+IFERROR(INDEX('Hoja de Trabajo para listado'!$DE$153:$DG$274,MATCH($A41,'Hoja de Trabajo para listado'!$DE$153:$DE$1048576,0),MATCH((CUADRO!M$5&amp;$E41),'Hoja de Trabajo para listado'!$DE$151:$DG$151,0)),0)+IFERROR(INDEX('Hoja de Trabajo para listado'!$CD$155:$DC$1048576,MATCH($A41,'Hoja de Trabajo para listado'!$CD$155:$CD$1048576,0),MATCH((CUADRO!M$5&amp;$E41),'Hoja de Trabajo para listado'!$CD$151:$DC$151,0)),0)</f>
        <v>0</v>
      </c>
      <c r="N41" s="245">
        <f ca="1">+IFERROR(INDEX('Hoja de Trabajo para listado'!$A$155:$Z$1048576,MATCH($A41,'Hoja de Trabajo para listado'!$A$155:$A$1048576,0),MATCH((CUADRO!N$5&amp;$E41),'Hoja de Trabajo para listado'!$A$151:$Z$151,0)),0)+IFERROR(INDEX('Hoja de Trabajo para listado'!$AB$155:$BA$1048576,MATCH($A41,'Hoja de Trabajo para listado'!$AB$155:$AB$1048576,0),MATCH((CUADRO!N$5&amp;$E41),'Hoja de Trabajo para listado'!$AB$151:$BA$151,0)),0)+IFERROR(INDEX('Hoja de Trabajo para listado'!$BC$155:$CB$1048576,MATCH($A41,'Hoja de Trabajo para listado'!$BC$155:$BC$1048576,0),MATCH((CUADRO!N$5&amp;$E41),'Hoja de Trabajo para listado'!$BC$151:$CB$151,0)),0)+IFERROR(INDEX('Hoja de Trabajo para listado'!$DE$153:$DG$274,MATCH($A41,'Hoja de Trabajo para listado'!$DE$153:$DE$1048576,0),MATCH((CUADRO!N$5&amp;$E41),'Hoja de Trabajo para listado'!$DE$151:$DG$151,0)),0)+IFERROR(INDEX('Hoja de Trabajo para listado'!$CD$155:$DC$1048576,MATCH($A41,'Hoja de Trabajo para listado'!$CD$155:$CD$1048576,0),MATCH((CUADRO!N$5&amp;$E41),'Hoja de Trabajo para listado'!$CD$151:$DC$151,0)),0)</f>
        <v>0</v>
      </c>
      <c r="O41" s="245">
        <f ca="1">+IFERROR(INDEX('Hoja de Trabajo para listado'!$A$155:$Z$1048576,MATCH($A41,'Hoja de Trabajo para listado'!$A$155:$A$1048576,0),MATCH((CUADRO!O$5&amp;$E41),'Hoja de Trabajo para listado'!$A$151:$Z$151,0)),0)+IFERROR(INDEX('Hoja de Trabajo para listado'!$AB$155:$BA$1048576,MATCH($A41,'Hoja de Trabajo para listado'!$AB$155:$AB$1048576,0),MATCH((CUADRO!O$5&amp;$E41),'Hoja de Trabajo para listado'!$AB$151:$BA$151,0)),0)+IFERROR(INDEX('Hoja de Trabajo para listado'!$BC$155:$CB$1048576,MATCH($A41,'Hoja de Trabajo para listado'!$BC$155:$BC$1048576,0),MATCH((CUADRO!O$5&amp;$E41),'Hoja de Trabajo para listado'!$BC$151:$CB$151,0)),0)+IFERROR(INDEX('Hoja de Trabajo para listado'!$DE$153:$DG$274,MATCH($A41,'Hoja de Trabajo para listado'!$DE$153:$DE$1048576,0),MATCH((CUADRO!O$5&amp;$E41),'Hoja de Trabajo para listado'!$DE$151:$DG$151,0)),0)+IFERROR(INDEX('Hoja de Trabajo para listado'!$CD$155:$DC$1048576,MATCH($A41,'Hoja de Trabajo para listado'!$CD$155:$CD$1048576,0),MATCH((CUADRO!O$5&amp;$E41),'Hoja de Trabajo para listado'!$CD$151:$DC$151,0)),0)</f>
        <v>0</v>
      </c>
      <c r="P41" s="245">
        <f ca="1">+IFERROR(INDEX('Hoja de Trabajo para listado'!$A$155:$Z$1048576,MATCH($A41,'Hoja de Trabajo para listado'!$A$155:$A$1048576,0),MATCH((CUADRO!P$5&amp;$E41),'Hoja de Trabajo para listado'!$A$151:$Z$151,0)),0)+IFERROR(INDEX('Hoja de Trabajo para listado'!$AB$155:$BA$1048576,MATCH($A41,'Hoja de Trabajo para listado'!$AB$155:$AB$1048576,0),MATCH((CUADRO!P$5&amp;$E41),'Hoja de Trabajo para listado'!$AB$151:$BA$151,0)),0)+IFERROR(INDEX('Hoja de Trabajo para listado'!$BC$155:$CB$1048576,MATCH($A41,'Hoja de Trabajo para listado'!$BC$155:$BC$1048576,0),MATCH((CUADRO!P$5&amp;$E41),'Hoja de Trabajo para listado'!$BC$151:$CB$151,0)),0)+IFERROR(INDEX('Hoja de Trabajo para listado'!$DE$153:$DG$274,MATCH($A41,'Hoja de Trabajo para listado'!$DE$153:$DE$1048576,0),MATCH((CUADRO!P$5&amp;$E41),'Hoja de Trabajo para listado'!$DE$151:$DG$151,0)),0)+IFERROR(INDEX('Hoja de Trabajo para listado'!$CD$155:$DC$1048576,MATCH($A41,'Hoja de Trabajo para listado'!$CD$155:$CD$1048576,0),MATCH((CUADRO!P$5&amp;$E41),'Hoja de Trabajo para listado'!$CD$151:$DC$151,0)),0)</f>
        <v>0</v>
      </c>
      <c r="Q41" s="245">
        <f ca="1">+IFERROR(INDEX('Hoja de Trabajo para listado'!$A$155:$Z$1048576,MATCH($A41,'Hoja de Trabajo para listado'!$A$155:$A$1048576,0),MATCH((CUADRO!Q$5&amp;$E41),'Hoja de Trabajo para listado'!$A$151:$Z$151,0)),0)+IFERROR(INDEX('Hoja de Trabajo para listado'!$AB$155:$BA$1048576,MATCH($A41,'Hoja de Trabajo para listado'!$AB$155:$AB$1048576,0),MATCH((CUADRO!Q$5&amp;$E41),'Hoja de Trabajo para listado'!$AB$151:$BA$151,0)),0)+IFERROR(INDEX('Hoja de Trabajo para listado'!$BC$155:$CB$1048576,MATCH($A41,'Hoja de Trabajo para listado'!$BC$155:$BC$1048576,0),MATCH((CUADRO!Q$5&amp;$E41),'Hoja de Trabajo para listado'!$BC$151:$CB$151,0)),0)+IFERROR(INDEX('Hoja de Trabajo para listado'!$DE$153:$DG$274,MATCH($A41,'Hoja de Trabajo para listado'!$DE$153:$DE$1048576,0),MATCH((CUADRO!Q$5&amp;$E41),'Hoja de Trabajo para listado'!$DE$151:$DG$151,0)),0)+IFERROR(INDEX('Hoja de Trabajo para listado'!$CD$155:$DC$1048576,MATCH($A41,'Hoja de Trabajo para listado'!$CD$155:$CD$1048576,0),MATCH((CUADRO!Q$5&amp;$E41),'Hoja de Trabajo para listado'!$CD$151:$DC$151,0)),0)</f>
        <v>0</v>
      </c>
      <c r="R41" s="245">
        <f t="shared" ca="1" si="0"/>
        <v>13248570.32</v>
      </c>
      <c r="S41" s="245">
        <f ca="1">+R40+R41</f>
        <v>13248570.32</v>
      </c>
      <c r="T41" s="245">
        <f ca="1">+S41</f>
        <v>13248570.32</v>
      </c>
      <c r="U41" s="244">
        <f t="shared" si="1"/>
        <v>2</v>
      </c>
      <c r="V41" s="333" t="str">
        <f>+VLOOKUP(A41,bd_lista!$A$3:$E$590,5,FALSE)</f>
        <v>Órgano Ejecutivo</v>
      </c>
      <c r="W41" s="392"/>
      <c r="X41" s="242">
        <f t="shared" si="4"/>
        <v>78</v>
      </c>
      <c r="Y41" s="242" t="str">
        <f>+VLOOKUP(X41,bd_lista!$A$3:$C$590,3,FALSE)</f>
        <v>Ministerio de Hidrocarburos y Energías</v>
      </c>
      <c r="Z41" s="246"/>
      <c r="AA41" s="246"/>
    </row>
    <row r="42" spans="1:27" ht="15" customHeight="1">
      <c r="A42" s="251">
        <v>81</v>
      </c>
      <c r="B42" s="387">
        <f>+A42</f>
        <v>81</v>
      </c>
      <c r="C42" s="247" t="str">
        <f>+VLOOKUP(A42,bd_lista!$A$3:$C$590,3,FALSE)</f>
        <v>Ministerio de Obras Públicas, Servicios y Vivienda</v>
      </c>
      <c r="D42" s="389" t="str">
        <f>+C42</f>
        <v>Ministerio de Obras Públicas, Servicios y Vivienda</v>
      </c>
      <c r="E42" s="247" t="s">
        <v>1304</v>
      </c>
      <c r="F42" s="243">
        <f ca="1">+IFERROR(INDEX('Hoja de Trabajo para listado'!$A$155:$Z$1048576,MATCH($A42,'Hoja de Trabajo para listado'!$A$155:$A$1048576,0),MATCH((CUADRO!F$5&amp;$E42),'Hoja de Trabajo para listado'!$A$151:$Z$151,0)),0)+IFERROR(INDEX('Hoja de Trabajo para listado'!$AB$155:$BA$1048576,MATCH($A42,'Hoja de Trabajo para listado'!$AB$155:$AB$1048576,0),MATCH((CUADRO!F$5&amp;$E42),'Hoja de Trabajo para listado'!$AB$151:$BA$151,0)),0)+IFERROR(INDEX('Hoja de Trabajo para listado'!$BC$155:$CB$1048576,MATCH($A42,'Hoja de Trabajo para listado'!$BC$155:$BC$1048576,0),MATCH((CUADRO!F$5&amp;$E42),'Hoja de Trabajo para listado'!$BC$151:$CB$151,0)),0)+IFERROR(INDEX('Hoja de Trabajo para listado'!$DE$153:$DG$274,MATCH($A42,'Hoja de Trabajo para listado'!$DE$153:$DE$1048576,0),MATCH((CUADRO!F$5&amp;$E42),'Hoja de Trabajo para listado'!$DE$151:$DG$151,0)),0)+IFERROR(INDEX('Hoja de Trabajo para listado'!$CD$155:$DC$1048576,MATCH($A42,'Hoja de Trabajo para listado'!$CD$155:$CD$1048576,0),MATCH((CUADRO!F$5&amp;$E42),'Hoja de Trabajo para listado'!$CD$151:$DC$151,0)),0)</f>
        <v>0</v>
      </c>
      <c r="G42" s="243">
        <f ca="1">+IFERROR(INDEX('Hoja de Trabajo para listado'!$A$155:$Z$1048576,MATCH($A42,'Hoja de Trabajo para listado'!$A$155:$A$1048576,0),MATCH((CUADRO!G$5&amp;$E42),'Hoja de Trabajo para listado'!$A$151:$Z$151,0)),0)+IFERROR(INDEX('Hoja de Trabajo para listado'!$AB$155:$BA$1048576,MATCH($A42,'Hoja de Trabajo para listado'!$AB$155:$AB$1048576,0),MATCH((CUADRO!G$5&amp;$E42),'Hoja de Trabajo para listado'!$AB$151:$BA$151,0)),0)+IFERROR(INDEX('Hoja de Trabajo para listado'!$BC$155:$CB$1048576,MATCH($A42,'Hoja de Trabajo para listado'!$BC$155:$BC$1048576,0),MATCH((CUADRO!G$5&amp;$E42),'Hoja de Trabajo para listado'!$BC$151:$CB$151,0)),0)+IFERROR(INDEX('Hoja de Trabajo para listado'!$DE$153:$DG$274,MATCH($A42,'Hoja de Trabajo para listado'!$DE$153:$DE$1048576,0),MATCH((CUADRO!G$5&amp;$E42),'Hoja de Trabajo para listado'!$DE$151:$DG$151,0)),0)+IFERROR(INDEX('Hoja de Trabajo para listado'!$CD$155:$DC$1048576,MATCH($A42,'Hoja de Trabajo para listado'!$CD$155:$CD$1048576,0),MATCH((CUADRO!G$5&amp;$E42),'Hoja de Trabajo para listado'!$CD$151:$DC$151,0)),0)</f>
        <v>0.01</v>
      </c>
      <c r="H42" s="243">
        <f ca="1">+IFERROR(INDEX('Hoja de Trabajo para listado'!$A$155:$Z$1048576,MATCH($A42,'Hoja de Trabajo para listado'!$A$155:$A$1048576,0),MATCH((CUADRO!H$5&amp;$E42),'Hoja de Trabajo para listado'!$A$151:$Z$151,0)),0)+IFERROR(INDEX('Hoja de Trabajo para listado'!$AB$155:$BA$1048576,MATCH($A42,'Hoja de Trabajo para listado'!$AB$155:$AB$1048576,0),MATCH((CUADRO!H$5&amp;$E42),'Hoja de Trabajo para listado'!$AB$151:$BA$151,0)),0)+IFERROR(INDEX('Hoja de Trabajo para listado'!$BC$155:$CB$1048576,MATCH($A42,'Hoja de Trabajo para listado'!$BC$155:$BC$1048576,0),MATCH((CUADRO!H$5&amp;$E42),'Hoja de Trabajo para listado'!$BC$151:$CB$151,0)),0)+IFERROR(INDEX('Hoja de Trabajo para listado'!$DE$153:$DG$274,MATCH($A42,'Hoja de Trabajo para listado'!$DE$153:$DE$1048576,0),MATCH((CUADRO!H$5&amp;$E42),'Hoja de Trabajo para listado'!$DE$151:$DG$151,0)),0)+IFERROR(INDEX('Hoja de Trabajo para listado'!$CD$155:$DC$1048576,MATCH($A42,'Hoja de Trabajo para listado'!$CD$155:$CD$1048576,0),MATCH((CUADRO!H$5&amp;$E42),'Hoja de Trabajo para listado'!$CD$151:$DC$151,0)),0)</f>
        <v>2132.3200000000002</v>
      </c>
      <c r="I42" s="243">
        <f ca="1">+IFERROR(INDEX('Hoja de Trabajo para listado'!$A$155:$Z$1048576,MATCH($A42,'Hoja de Trabajo para listado'!$A$155:$A$1048576,0),MATCH((CUADRO!I$5&amp;$E42),'Hoja de Trabajo para listado'!$A$151:$Z$151,0)),0)+IFERROR(INDEX('Hoja de Trabajo para listado'!$AB$155:$BA$1048576,MATCH($A42,'Hoja de Trabajo para listado'!$AB$155:$AB$1048576,0),MATCH((CUADRO!I$5&amp;$E42),'Hoja de Trabajo para listado'!$AB$151:$BA$151,0)),0)+IFERROR(INDEX('Hoja de Trabajo para listado'!$BC$155:$CB$1048576,MATCH($A42,'Hoja de Trabajo para listado'!$BC$155:$BC$1048576,0),MATCH((CUADRO!I$5&amp;$E42),'Hoja de Trabajo para listado'!$BC$151:$CB$151,0)),0)+IFERROR(INDEX('Hoja de Trabajo para listado'!$DE$153:$DG$274,MATCH($A42,'Hoja de Trabajo para listado'!$DE$153:$DE$1048576,0),MATCH((CUADRO!I$5&amp;$E42),'Hoja de Trabajo para listado'!$DE$151:$DG$151,0)),0)+IFERROR(INDEX('Hoja de Trabajo para listado'!$CD$155:$DC$1048576,MATCH($A42,'Hoja de Trabajo para listado'!$CD$155:$CD$1048576,0),MATCH((CUADRO!I$5&amp;$E42),'Hoja de Trabajo para listado'!$CD$151:$DC$151,0)),0)</f>
        <v>33717797.018600002</v>
      </c>
      <c r="J42" s="243">
        <f ca="1">+IFERROR(INDEX('Hoja de Trabajo para listado'!$A$155:$Z$1048576,MATCH($A42,'Hoja de Trabajo para listado'!$A$155:$A$1048576,0),MATCH((CUADRO!J$5&amp;$E42),'Hoja de Trabajo para listado'!$A$151:$Z$151,0)),0)+IFERROR(INDEX('Hoja de Trabajo para listado'!$AB$155:$BA$1048576,MATCH($A42,'Hoja de Trabajo para listado'!$AB$155:$AB$1048576,0),MATCH((CUADRO!J$5&amp;$E42),'Hoja de Trabajo para listado'!$AB$151:$BA$151,0)),0)+IFERROR(INDEX('Hoja de Trabajo para listado'!$BC$155:$CB$1048576,MATCH($A42,'Hoja de Trabajo para listado'!$BC$155:$BC$1048576,0),MATCH((CUADRO!J$5&amp;$E42),'Hoja de Trabajo para listado'!$BC$151:$CB$151,0)),0)+IFERROR(INDEX('Hoja de Trabajo para listado'!$DE$153:$DG$274,MATCH($A42,'Hoja de Trabajo para listado'!$DE$153:$DE$1048576,0),MATCH((CUADRO!J$5&amp;$E42),'Hoja de Trabajo para listado'!$DE$151:$DG$151,0)),0)+IFERROR(INDEX('Hoja de Trabajo para listado'!$CD$155:$DC$1048576,MATCH($A42,'Hoja de Trabajo para listado'!$CD$155:$CD$1048576,0),MATCH((CUADRO!J$5&amp;$E42),'Hoja de Trabajo para listado'!$CD$151:$DC$151,0)),0)</f>
        <v>0</v>
      </c>
      <c r="K42" s="243">
        <f ca="1">+IFERROR(INDEX('Hoja de Trabajo para listado'!$A$155:$Z$1048576,MATCH($A42,'Hoja de Trabajo para listado'!$A$155:$A$1048576,0),MATCH((CUADRO!K$5&amp;$E42),'Hoja de Trabajo para listado'!$A$151:$Z$151,0)),0)+IFERROR(INDEX('Hoja de Trabajo para listado'!$AB$155:$BA$1048576,MATCH($A42,'Hoja de Trabajo para listado'!$AB$155:$AB$1048576,0),MATCH((CUADRO!K$5&amp;$E42),'Hoja de Trabajo para listado'!$AB$151:$BA$151,0)),0)+IFERROR(INDEX('Hoja de Trabajo para listado'!$BC$155:$CB$1048576,MATCH($A42,'Hoja de Trabajo para listado'!$BC$155:$BC$1048576,0),MATCH((CUADRO!K$5&amp;$E42),'Hoja de Trabajo para listado'!$BC$151:$CB$151,0)),0)+IFERROR(INDEX('Hoja de Trabajo para listado'!$DE$153:$DG$274,MATCH($A42,'Hoja de Trabajo para listado'!$DE$153:$DE$1048576,0),MATCH((CUADRO!K$5&amp;$E42),'Hoja de Trabajo para listado'!$DE$151:$DG$151,0)),0)+IFERROR(INDEX('Hoja de Trabajo para listado'!$CD$155:$DC$1048576,MATCH($A42,'Hoja de Trabajo para listado'!$CD$155:$CD$1048576,0),MATCH((CUADRO!K$5&amp;$E42),'Hoja de Trabajo para listado'!$CD$151:$DC$151,0)),0)</f>
        <v>0</v>
      </c>
      <c r="L42" s="243">
        <f ca="1">+IFERROR(INDEX('Hoja de Trabajo para listado'!$A$155:$Z$1048576,MATCH($A42,'Hoja de Trabajo para listado'!$A$155:$A$1048576,0),MATCH((CUADRO!L$5&amp;$E42),'Hoja de Trabajo para listado'!$A$151:$Z$151,0)),0)+IFERROR(INDEX('Hoja de Trabajo para listado'!$AB$155:$BA$1048576,MATCH($A42,'Hoja de Trabajo para listado'!$AB$155:$AB$1048576,0),MATCH((CUADRO!L$5&amp;$E42),'Hoja de Trabajo para listado'!$AB$151:$BA$151,0)),0)+IFERROR(INDEX('Hoja de Trabajo para listado'!$BC$155:$CB$1048576,MATCH($A42,'Hoja de Trabajo para listado'!$BC$155:$BC$1048576,0),MATCH((CUADRO!L$5&amp;$E42),'Hoja de Trabajo para listado'!$BC$151:$CB$151,0)),0)+IFERROR(INDEX('Hoja de Trabajo para listado'!$DE$153:$DG$274,MATCH($A42,'Hoja de Trabajo para listado'!$DE$153:$DE$1048576,0),MATCH((CUADRO!L$5&amp;$E42),'Hoja de Trabajo para listado'!$DE$151:$DG$151,0)),0)+IFERROR(INDEX('Hoja de Trabajo para listado'!$CD$155:$DC$1048576,MATCH($A42,'Hoja de Trabajo para listado'!$CD$155:$CD$1048576,0),MATCH((CUADRO!L$5&amp;$E42),'Hoja de Trabajo para listado'!$CD$151:$DC$151,0)),0)</f>
        <v>0</v>
      </c>
      <c r="M42" s="243">
        <f ca="1">+IFERROR(INDEX('Hoja de Trabajo para listado'!$A$155:$Z$1048576,MATCH($A42,'Hoja de Trabajo para listado'!$A$155:$A$1048576,0),MATCH((CUADRO!M$5&amp;$E42),'Hoja de Trabajo para listado'!$A$151:$Z$151,0)),0)+IFERROR(INDEX('Hoja de Trabajo para listado'!$AB$155:$BA$1048576,MATCH($A42,'Hoja de Trabajo para listado'!$AB$155:$AB$1048576,0),MATCH((CUADRO!M$5&amp;$E42),'Hoja de Trabajo para listado'!$AB$151:$BA$151,0)),0)+IFERROR(INDEX('Hoja de Trabajo para listado'!$BC$155:$CB$1048576,MATCH($A42,'Hoja de Trabajo para listado'!$BC$155:$BC$1048576,0),MATCH((CUADRO!M$5&amp;$E42),'Hoja de Trabajo para listado'!$BC$151:$CB$151,0)),0)+IFERROR(INDEX('Hoja de Trabajo para listado'!$DE$153:$DG$274,MATCH($A42,'Hoja de Trabajo para listado'!$DE$153:$DE$1048576,0),MATCH((CUADRO!M$5&amp;$E42),'Hoja de Trabajo para listado'!$DE$151:$DG$151,0)),0)+IFERROR(INDEX('Hoja de Trabajo para listado'!$CD$155:$DC$1048576,MATCH($A42,'Hoja de Trabajo para listado'!$CD$155:$CD$1048576,0),MATCH((CUADRO!M$5&amp;$E42),'Hoja de Trabajo para listado'!$CD$151:$DC$151,0)),0)</f>
        <v>0</v>
      </c>
      <c r="N42" s="243">
        <f ca="1">+IFERROR(INDEX('Hoja de Trabajo para listado'!$A$155:$Z$1048576,MATCH($A42,'Hoja de Trabajo para listado'!$A$155:$A$1048576,0),MATCH((CUADRO!N$5&amp;$E42),'Hoja de Trabajo para listado'!$A$151:$Z$151,0)),0)+IFERROR(INDEX('Hoja de Trabajo para listado'!$AB$155:$BA$1048576,MATCH($A42,'Hoja de Trabajo para listado'!$AB$155:$AB$1048576,0),MATCH((CUADRO!N$5&amp;$E42),'Hoja de Trabajo para listado'!$AB$151:$BA$151,0)),0)+IFERROR(INDEX('Hoja de Trabajo para listado'!$BC$155:$CB$1048576,MATCH($A42,'Hoja de Trabajo para listado'!$BC$155:$BC$1048576,0),MATCH((CUADRO!N$5&amp;$E42),'Hoja de Trabajo para listado'!$BC$151:$CB$151,0)),0)+IFERROR(INDEX('Hoja de Trabajo para listado'!$DE$153:$DG$274,MATCH($A42,'Hoja de Trabajo para listado'!$DE$153:$DE$1048576,0),MATCH((CUADRO!N$5&amp;$E42),'Hoja de Trabajo para listado'!$DE$151:$DG$151,0)),0)+IFERROR(INDEX('Hoja de Trabajo para listado'!$CD$155:$DC$1048576,MATCH($A42,'Hoja de Trabajo para listado'!$CD$155:$CD$1048576,0),MATCH((CUADRO!N$5&amp;$E42),'Hoja de Trabajo para listado'!$CD$151:$DC$151,0)),0)</f>
        <v>0</v>
      </c>
      <c r="O42" s="243">
        <f ca="1">+IFERROR(INDEX('Hoja de Trabajo para listado'!$A$155:$Z$1048576,MATCH($A42,'Hoja de Trabajo para listado'!$A$155:$A$1048576,0),MATCH((CUADRO!O$5&amp;$E42),'Hoja de Trabajo para listado'!$A$151:$Z$151,0)),0)+IFERROR(INDEX('Hoja de Trabajo para listado'!$AB$155:$BA$1048576,MATCH($A42,'Hoja de Trabajo para listado'!$AB$155:$AB$1048576,0),MATCH((CUADRO!O$5&amp;$E42),'Hoja de Trabajo para listado'!$AB$151:$BA$151,0)),0)+IFERROR(INDEX('Hoja de Trabajo para listado'!$BC$155:$CB$1048576,MATCH($A42,'Hoja de Trabajo para listado'!$BC$155:$BC$1048576,0),MATCH((CUADRO!O$5&amp;$E42),'Hoja de Trabajo para listado'!$BC$151:$CB$151,0)),0)+IFERROR(INDEX('Hoja de Trabajo para listado'!$DE$153:$DG$274,MATCH($A42,'Hoja de Trabajo para listado'!$DE$153:$DE$1048576,0),MATCH((CUADRO!O$5&amp;$E42),'Hoja de Trabajo para listado'!$DE$151:$DG$151,0)),0)+IFERROR(INDEX('Hoja de Trabajo para listado'!$CD$155:$DC$1048576,MATCH($A42,'Hoja de Trabajo para listado'!$CD$155:$CD$1048576,0),MATCH((CUADRO!O$5&amp;$E42),'Hoja de Trabajo para listado'!$CD$151:$DC$151,0)),0)</f>
        <v>0</v>
      </c>
      <c r="P42" s="243">
        <f ca="1">+IFERROR(INDEX('Hoja de Trabajo para listado'!$A$155:$Z$1048576,MATCH($A42,'Hoja de Trabajo para listado'!$A$155:$A$1048576,0),MATCH((CUADRO!P$5&amp;$E42),'Hoja de Trabajo para listado'!$A$151:$Z$151,0)),0)+IFERROR(INDEX('Hoja de Trabajo para listado'!$AB$155:$BA$1048576,MATCH($A42,'Hoja de Trabajo para listado'!$AB$155:$AB$1048576,0),MATCH((CUADRO!P$5&amp;$E42),'Hoja de Trabajo para listado'!$AB$151:$BA$151,0)),0)+IFERROR(INDEX('Hoja de Trabajo para listado'!$BC$155:$CB$1048576,MATCH($A42,'Hoja de Trabajo para listado'!$BC$155:$BC$1048576,0),MATCH((CUADRO!P$5&amp;$E42),'Hoja de Trabajo para listado'!$BC$151:$CB$151,0)),0)+IFERROR(INDEX('Hoja de Trabajo para listado'!$DE$153:$DG$274,MATCH($A42,'Hoja de Trabajo para listado'!$DE$153:$DE$1048576,0),MATCH((CUADRO!P$5&amp;$E42),'Hoja de Trabajo para listado'!$DE$151:$DG$151,0)),0)+IFERROR(INDEX('Hoja de Trabajo para listado'!$CD$155:$DC$1048576,MATCH($A42,'Hoja de Trabajo para listado'!$CD$155:$CD$1048576,0),MATCH((CUADRO!P$5&amp;$E42),'Hoja de Trabajo para listado'!$CD$151:$DC$151,0)),0)</f>
        <v>0</v>
      </c>
      <c r="Q42" s="243">
        <f ca="1">+IFERROR(INDEX('Hoja de Trabajo para listado'!$A$155:$Z$1048576,MATCH($A42,'Hoja de Trabajo para listado'!$A$155:$A$1048576,0),MATCH((CUADRO!Q$5&amp;$E42),'Hoja de Trabajo para listado'!$A$151:$Z$151,0)),0)+IFERROR(INDEX('Hoja de Trabajo para listado'!$AB$155:$BA$1048576,MATCH($A42,'Hoja de Trabajo para listado'!$AB$155:$AB$1048576,0),MATCH((CUADRO!Q$5&amp;$E42),'Hoja de Trabajo para listado'!$AB$151:$BA$151,0)),0)+IFERROR(INDEX('Hoja de Trabajo para listado'!$BC$155:$CB$1048576,MATCH($A42,'Hoja de Trabajo para listado'!$BC$155:$BC$1048576,0),MATCH((CUADRO!Q$5&amp;$E42),'Hoja de Trabajo para listado'!$BC$151:$CB$151,0)),0)+IFERROR(INDEX('Hoja de Trabajo para listado'!$DE$153:$DG$274,MATCH($A42,'Hoja de Trabajo para listado'!$DE$153:$DE$1048576,0),MATCH((CUADRO!Q$5&amp;$E42),'Hoja de Trabajo para listado'!$DE$151:$DG$151,0)),0)+IFERROR(INDEX('Hoja de Trabajo para listado'!$CD$155:$DC$1048576,MATCH($A42,'Hoja de Trabajo para listado'!$CD$155:$CD$1048576,0),MATCH((CUADRO!Q$5&amp;$E42),'Hoja de Trabajo para listado'!$CD$151:$DC$151,0)),0)</f>
        <v>0</v>
      </c>
      <c r="R42" s="243">
        <f t="shared" ca="1" si="0"/>
        <v>33719929.3486</v>
      </c>
      <c r="S42" s="243"/>
      <c r="T42" s="243">
        <f ca="1">+T43</f>
        <v>147727308.8786</v>
      </c>
      <c r="U42" s="242">
        <f t="shared" si="1"/>
        <v>1</v>
      </c>
      <c r="V42" s="333" t="str">
        <f>+VLOOKUP(A42,bd_lista!$A$3:$E$590,5,FALSE)</f>
        <v>Órgano Ejecutivo</v>
      </c>
      <c r="W42" s="391" t="str">
        <f>+V42</f>
        <v>Órgano Ejecutivo</v>
      </c>
      <c r="X42" s="242">
        <v>81</v>
      </c>
      <c r="Y42" s="242" t="str">
        <f>+VLOOKUP(X42,bd_lista!$A$3:$C$590,3,FALSE)</f>
        <v>Ministerio de Obras Públicas, Servicios y Vivienda</v>
      </c>
      <c r="Z42" s="246">
        <f>+X42</f>
        <v>81</v>
      </c>
      <c r="AA42" s="246" t="str">
        <f>+Y42</f>
        <v>Ministerio de Obras Públicas, Servicios y Vivienda</v>
      </c>
    </row>
    <row r="43" spans="1:27" ht="15" customHeight="1">
      <c r="A43" s="32">
        <v>81</v>
      </c>
      <c r="B43" s="388"/>
      <c r="C43" s="333" t="str">
        <f>+VLOOKUP(A43,bd_lista!$A$3:$C$590,3,FALSE)</f>
        <v>Ministerio de Obras Públicas, Servicios y Vivienda</v>
      </c>
      <c r="D43" s="390"/>
      <c r="E43" s="333" t="s">
        <v>1305</v>
      </c>
      <c r="F43" s="245">
        <f ca="1">+IFERROR(INDEX('Hoja de Trabajo para listado'!$A$155:$Z$1048576,MATCH($A43,'Hoja de Trabajo para listado'!$A$155:$A$1048576,0),MATCH((CUADRO!F$5&amp;$E43),'Hoja de Trabajo para listado'!$A$151:$Z$151,0)),0)+IFERROR(INDEX('Hoja de Trabajo para listado'!$AB$155:$BA$1048576,MATCH($A43,'Hoja de Trabajo para listado'!$AB$155:$AB$1048576,0),MATCH((CUADRO!F$5&amp;$E43),'Hoja de Trabajo para listado'!$AB$151:$BA$151,0)),0)+IFERROR(INDEX('Hoja de Trabajo para listado'!$BC$155:$CB$1048576,MATCH($A43,'Hoja de Trabajo para listado'!$BC$155:$BC$1048576,0),MATCH((CUADRO!F$5&amp;$E43),'Hoja de Trabajo para listado'!$BC$151:$CB$151,0)),0)+IFERROR(INDEX('Hoja de Trabajo para listado'!$DE$153:$DG$274,MATCH($A43,'Hoja de Trabajo para listado'!$DE$153:$DE$1048576,0),MATCH((CUADRO!F$5&amp;$E43),'Hoja de Trabajo para listado'!$DE$151:$DG$151,0)),0)+IFERROR(INDEX('Hoja de Trabajo para listado'!$CD$155:$DC$1048576,MATCH($A43,'Hoja de Trabajo para listado'!$CD$155:$CD$1048576,0),MATCH((CUADRO!F$5&amp;$E43),'Hoja de Trabajo para listado'!$CD$151:$DC$151,0)),0)</f>
        <v>936.52</v>
      </c>
      <c r="G43" s="245">
        <f ca="1">+IFERROR(INDEX('Hoja de Trabajo para listado'!$A$155:$Z$1048576,MATCH($A43,'Hoja de Trabajo para listado'!$A$155:$A$1048576,0),MATCH((CUADRO!G$5&amp;$E43),'Hoja de Trabajo para listado'!$A$151:$Z$151,0)),0)+IFERROR(INDEX('Hoja de Trabajo para listado'!$AB$155:$BA$1048576,MATCH($A43,'Hoja de Trabajo para listado'!$AB$155:$AB$1048576,0),MATCH((CUADRO!G$5&amp;$E43),'Hoja de Trabajo para listado'!$AB$151:$BA$151,0)),0)+IFERROR(INDEX('Hoja de Trabajo para listado'!$BC$155:$CB$1048576,MATCH($A43,'Hoja de Trabajo para listado'!$BC$155:$BC$1048576,0),MATCH((CUADRO!G$5&amp;$E43),'Hoja de Trabajo para listado'!$BC$151:$CB$151,0)),0)+IFERROR(INDEX('Hoja de Trabajo para listado'!$DE$153:$DG$274,MATCH($A43,'Hoja de Trabajo para listado'!$DE$153:$DE$1048576,0),MATCH((CUADRO!G$5&amp;$E43),'Hoja de Trabajo para listado'!$DE$151:$DG$151,0)),0)+IFERROR(INDEX('Hoja de Trabajo para listado'!$CD$155:$DC$1048576,MATCH($A43,'Hoja de Trabajo para listado'!$CD$155:$CD$1048576,0),MATCH((CUADRO!G$5&amp;$E43),'Hoja de Trabajo para listado'!$CD$151:$DC$151,0)),0)</f>
        <v>40498.109999999993</v>
      </c>
      <c r="H43" s="245">
        <f ca="1">+IFERROR(INDEX('Hoja de Trabajo para listado'!$A$155:$Z$1048576,MATCH($A43,'Hoja de Trabajo para listado'!$A$155:$A$1048576,0),MATCH((CUADRO!H$5&amp;$E43),'Hoja de Trabajo para listado'!$A$151:$Z$151,0)),0)+IFERROR(INDEX('Hoja de Trabajo para listado'!$AB$155:$BA$1048576,MATCH($A43,'Hoja de Trabajo para listado'!$AB$155:$AB$1048576,0),MATCH((CUADRO!H$5&amp;$E43),'Hoja de Trabajo para listado'!$AB$151:$BA$151,0)),0)+IFERROR(INDEX('Hoja de Trabajo para listado'!$BC$155:$CB$1048576,MATCH($A43,'Hoja de Trabajo para listado'!$BC$155:$BC$1048576,0),MATCH((CUADRO!H$5&amp;$E43),'Hoja de Trabajo para listado'!$BC$151:$CB$151,0)),0)+IFERROR(INDEX('Hoja de Trabajo para listado'!$DE$153:$DG$274,MATCH($A43,'Hoja de Trabajo para listado'!$DE$153:$DE$1048576,0),MATCH((CUADRO!H$5&amp;$E43),'Hoja de Trabajo para listado'!$DE$151:$DG$151,0)),0)+IFERROR(INDEX('Hoja de Trabajo para listado'!$CD$155:$DC$1048576,MATCH($A43,'Hoja de Trabajo para listado'!$CD$155:$CD$1048576,0),MATCH((CUADRO!H$5&amp;$E43),'Hoja de Trabajo para listado'!$CD$151:$DC$151,0)),0)</f>
        <v>52993.429999999993</v>
      </c>
      <c r="I43" s="245">
        <f ca="1">+IFERROR(INDEX('Hoja de Trabajo para listado'!$A$155:$Z$1048576,MATCH($A43,'Hoja de Trabajo para listado'!$A$155:$A$1048576,0),MATCH((CUADRO!I$5&amp;$E43),'Hoja de Trabajo para listado'!$A$151:$Z$151,0)),0)+IFERROR(INDEX('Hoja de Trabajo para listado'!$AB$155:$BA$1048576,MATCH($A43,'Hoja de Trabajo para listado'!$AB$155:$AB$1048576,0),MATCH((CUADRO!I$5&amp;$E43),'Hoja de Trabajo para listado'!$AB$151:$BA$151,0)),0)+IFERROR(INDEX('Hoja de Trabajo para listado'!$BC$155:$CB$1048576,MATCH($A43,'Hoja de Trabajo para listado'!$BC$155:$BC$1048576,0),MATCH((CUADRO!I$5&amp;$E43),'Hoja de Trabajo para listado'!$BC$151:$CB$151,0)),0)+IFERROR(INDEX('Hoja de Trabajo para listado'!$DE$153:$DG$274,MATCH($A43,'Hoja de Trabajo para listado'!$DE$153:$DE$1048576,0),MATCH((CUADRO!I$5&amp;$E43),'Hoja de Trabajo para listado'!$DE$151:$DG$151,0)),0)+IFERROR(INDEX('Hoja de Trabajo para listado'!$CD$155:$DC$1048576,MATCH($A43,'Hoja de Trabajo para listado'!$CD$155:$CD$1048576,0),MATCH((CUADRO!I$5&amp;$E43),'Hoja de Trabajo para listado'!$CD$151:$DC$151,0)),0)</f>
        <v>113912951.47</v>
      </c>
      <c r="J43" s="245">
        <f ca="1">+IFERROR(INDEX('Hoja de Trabajo para listado'!$A$155:$Z$1048576,MATCH($A43,'Hoja de Trabajo para listado'!$A$155:$A$1048576,0),MATCH((CUADRO!J$5&amp;$E43),'Hoja de Trabajo para listado'!$A$151:$Z$151,0)),0)+IFERROR(INDEX('Hoja de Trabajo para listado'!$AB$155:$BA$1048576,MATCH($A43,'Hoja de Trabajo para listado'!$AB$155:$AB$1048576,0),MATCH((CUADRO!J$5&amp;$E43),'Hoja de Trabajo para listado'!$AB$151:$BA$151,0)),0)+IFERROR(INDEX('Hoja de Trabajo para listado'!$BC$155:$CB$1048576,MATCH($A43,'Hoja de Trabajo para listado'!$BC$155:$BC$1048576,0),MATCH((CUADRO!J$5&amp;$E43),'Hoja de Trabajo para listado'!$BC$151:$CB$151,0)),0)+IFERROR(INDEX('Hoja de Trabajo para listado'!$DE$153:$DG$274,MATCH($A43,'Hoja de Trabajo para listado'!$DE$153:$DE$1048576,0),MATCH((CUADRO!J$5&amp;$E43),'Hoja de Trabajo para listado'!$DE$151:$DG$151,0)),0)+IFERROR(INDEX('Hoja de Trabajo para listado'!$CD$155:$DC$1048576,MATCH($A43,'Hoja de Trabajo para listado'!$CD$155:$CD$1048576,0),MATCH((CUADRO!J$5&amp;$E43),'Hoja de Trabajo para listado'!$CD$151:$DC$151,0)),0)</f>
        <v>0</v>
      </c>
      <c r="K43" s="245">
        <f ca="1">+IFERROR(INDEX('Hoja de Trabajo para listado'!$A$155:$Z$1048576,MATCH($A43,'Hoja de Trabajo para listado'!$A$155:$A$1048576,0),MATCH((CUADRO!K$5&amp;$E43),'Hoja de Trabajo para listado'!$A$151:$Z$151,0)),0)+IFERROR(INDEX('Hoja de Trabajo para listado'!$AB$155:$BA$1048576,MATCH($A43,'Hoja de Trabajo para listado'!$AB$155:$AB$1048576,0),MATCH((CUADRO!K$5&amp;$E43),'Hoja de Trabajo para listado'!$AB$151:$BA$151,0)),0)+IFERROR(INDEX('Hoja de Trabajo para listado'!$BC$155:$CB$1048576,MATCH($A43,'Hoja de Trabajo para listado'!$BC$155:$BC$1048576,0),MATCH((CUADRO!K$5&amp;$E43),'Hoja de Trabajo para listado'!$BC$151:$CB$151,0)),0)+IFERROR(INDEX('Hoja de Trabajo para listado'!$DE$153:$DG$274,MATCH($A43,'Hoja de Trabajo para listado'!$DE$153:$DE$1048576,0),MATCH((CUADRO!K$5&amp;$E43),'Hoja de Trabajo para listado'!$DE$151:$DG$151,0)),0)+IFERROR(INDEX('Hoja de Trabajo para listado'!$CD$155:$DC$1048576,MATCH($A43,'Hoja de Trabajo para listado'!$CD$155:$CD$1048576,0),MATCH((CUADRO!K$5&amp;$E43),'Hoja de Trabajo para listado'!$CD$151:$DC$151,0)),0)</f>
        <v>0</v>
      </c>
      <c r="L43" s="245">
        <f ca="1">+IFERROR(INDEX('Hoja de Trabajo para listado'!$A$155:$Z$1048576,MATCH($A43,'Hoja de Trabajo para listado'!$A$155:$A$1048576,0),MATCH((CUADRO!L$5&amp;$E43),'Hoja de Trabajo para listado'!$A$151:$Z$151,0)),0)+IFERROR(INDEX('Hoja de Trabajo para listado'!$AB$155:$BA$1048576,MATCH($A43,'Hoja de Trabajo para listado'!$AB$155:$AB$1048576,0),MATCH((CUADRO!L$5&amp;$E43),'Hoja de Trabajo para listado'!$AB$151:$BA$151,0)),0)+IFERROR(INDEX('Hoja de Trabajo para listado'!$BC$155:$CB$1048576,MATCH($A43,'Hoja de Trabajo para listado'!$BC$155:$BC$1048576,0),MATCH((CUADRO!L$5&amp;$E43),'Hoja de Trabajo para listado'!$BC$151:$CB$151,0)),0)+IFERROR(INDEX('Hoja de Trabajo para listado'!$DE$153:$DG$274,MATCH($A43,'Hoja de Trabajo para listado'!$DE$153:$DE$1048576,0),MATCH((CUADRO!L$5&amp;$E43),'Hoja de Trabajo para listado'!$DE$151:$DG$151,0)),0)+IFERROR(INDEX('Hoja de Trabajo para listado'!$CD$155:$DC$1048576,MATCH($A43,'Hoja de Trabajo para listado'!$CD$155:$CD$1048576,0),MATCH((CUADRO!L$5&amp;$E43),'Hoja de Trabajo para listado'!$CD$151:$DC$151,0)),0)</f>
        <v>0</v>
      </c>
      <c r="M43" s="245">
        <f ca="1">+IFERROR(INDEX('Hoja de Trabajo para listado'!$A$155:$Z$1048576,MATCH($A43,'Hoja de Trabajo para listado'!$A$155:$A$1048576,0),MATCH((CUADRO!M$5&amp;$E43),'Hoja de Trabajo para listado'!$A$151:$Z$151,0)),0)+IFERROR(INDEX('Hoja de Trabajo para listado'!$AB$155:$BA$1048576,MATCH($A43,'Hoja de Trabajo para listado'!$AB$155:$AB$1048576,0),MATCH((CUADRO!M$5&amp;$E43),'Hoja de Trabajo para listado'!$AB$151:$BA$151,0)),0)+IFERROR(INDEX('Hoja de Trabajo para listado'!$BC$155:$CB$1048576,MATCH($A43,'Hoja de Trabajo para listado'!$BC$155:$BC$1048576,0),MATCH((CUADRO!M$5&amp;$E43),'Hoja de Trabajo para listado'!$BC$151:$CB$151,0)),0)+IFERROR(INDEX('Hoja de Trabajo para listado'!$DE$153:$DG$274,MATCH($A43,'Hoja de Trabajo para listado'!$DE$153:$DE$1048576,0),MATCH((CUADRO!M$5&amp;$E43),'Hoja de Trabajo para listado'!$DE$151:$DG$151,0)),0)+IFERROR(INDEX('Hoja de Trabajo para listado'!$CD$155:$DC$1048576,MATCH($A43,'Hoja de Trabajo para listado'!$CD$155:$CD$1048576,0),MATCH((CUADRO!M$5&amp;$E43),'Hoja de Trabajo para listado'!$CD$151:$DC$151,0)),0)</f>
        <v>0</v>
      </c>
      <c r="N43" s="245">
        <f ca="1">+IFERROR(INDEX('Hoja de Trabajo para listado'!$A$155:$Z$1048576,MATCH($A43,'Hoja de Trabajo para listado'!$A$155:$A$1048576,0),MATCH((CUADRO!N$5&amp;$E43),'Hoja de Trabajo para listado'!$A$151:$Z$151,0)),0)+IFERROR(INDEX('Hoja de Trabajo para listado'!$AB$155:$BA$1048576,MATCH($A43,'Hoja de Trabajo para listado'!$AB$155:$AB$1048576,0),MATCH((CUADRO!N$5&amp;$E43),'Hoja de Trabajo para listado'!$AB$151:$BA$151,0)),0)+IFERROR(INDEX('Hoja de Trabajo para listado'!$BC$155:$CB$1048576,MATCH($A43,'Hoja de Trabajo para listado'!$BC$155:$BC$1048576,0),MATCH((CUADRO!N$5&amp;$E43),'Hoja de Trabajo para listado'!$BC$151:$CB$151,0)),0)+IFERROR(INDEX('Hoja de Trabajo para listado'!$DE$153:$DG$274,MATCH($A43,'Hoja de Trabajo para listado'!$DE$153:$DE$1048576,0),MATCH((CUADRO!N$5&amp;$E43),'Hoja de Trabajo para listado'!$DE$151:$DG$151,0)),0)+IFERROR(INDEX('Hoja de Trabajo para listado'!$CD$155:$DC$1048576,MATCH($A43,'Hoja de Trabajo para listado'!$CD$155:$CD$1048576,0),MATCH((CUADRO!N$5&amp;$E43),'Hoja de Trabajo para listado'!$CD$151:$DC$151,0)),0)</f>
        <v>0</v>
      </c>
      <c r="O43" s="245">
        <f ca="1">+IFERROR(INDEX('Hoja de Trabajo para listado'!$A$155:$Z$1048576,MATCH($A43,'Hoja de Trabajo para listado'!$A$155:$A$1048576,0),MATCH((CUADRO!O$5&amp;$E43),'Hoja de Trabajo para listado'!$A$151:$Z$151,0)),0)+IFERROR(INDEX('Hoja de Trabajo para listado'!$AB$155:$BA$1048576,MATCH($A43,'Hoja de Trabajo para listado'!$AB$155:$AB$1048576,0),MATCH((CUADRO!O$5&amp;$E43),'Hoja de Trabajo para listado'!$AB$151:$BA$151,0)),0)+IFERROR(INDEX('Hoja de Trabajo para listado'!$BC$155:$CB$1048576,MATCH($A43,'Hoja de Trabajo para listado'!$BC$155:$BC$1048576,0),MATCH((CUADRO!O$5&amp;$E43),'Hoja de Trabajo para listado'!$BC$151:$CB$151,0)),0)+IFERROR(INDEX('Hoja de Trabajo para listado'!$DE$153:$DG$274,MATCH($A43,'Hoja de Trabajo para listado'!$DE$153:$DE$1048576,0),MATCH((CUADRO!O$5&amp;$E43),'Hoja de Trabajo para listado'!$DE$151:$DG$151,0)),0)+IFERROR(INDEX('Hoja de Trabajo para listado'!$CD$155:$DC$1048576,MATCH($A43,'Hoja de Trabajo para listado'!$CD$155:$CD$1048576,0),MATCH((CUADRO!O$5&amp;$E43),'Hoja de Trabajo para listado'!$CD$151:$DC$151,0)),0)</f>
        <v>0</v>
      </c>
      <c r="P43" s="245">
        <f ca="1">+IFERROR(INDEX('Hoja de Trabajo para listado'!$A$155:$Z$1048576,MATCH($A43,'Hoja de Trabajo para listado'!$A$155:$A$1048576,0),MATCH((CUADRO!P$5&amp;$E43),'Hoja de Trabajo para listado'!$A$151:$Z$151,0)),0)+IFERROR(INDEX('Hoja de Trabajo para listado'!$AB$155:$BA$1048576,MATCH($A43,'Hoja de Trabajo para listado'!$AB$155:$AB$1048576,0),MATCH((CUADRO!P$5&amp;$E43),'Hoja de Trabajo para listado'!$AB$151:$BA$151,0)),0)+IFERROR(INDEX('Hoja de Trabajo para listado'!$BC$155:$CB$1048576,MATCH($A43,'Hoja de Trabajo para listado'!$BC$155:$BC$1048576,0),MATCH((CUADRO!P$5&amp;$E43),'Hoja de Trabajo para listado'!$BC$151:$CB$151,0)),0)+IFERROR(INDEX('Hoja de Trabajo para listado'!$DE$153:$DG$274,MATCH($A43,'Hoja de Trabajo para listado'!$DE$153:$DE$1048576,0),MATCH((CUADRO!P$5&amp;$E43),'Hoja de Trabajo para listado'!$DE$151:$DG$151,0)),0)+IFERROR(INDEX('Hoja de Trabajo para listado'!$CD$155:$DC$1048576,MATCH($A43,'Hoja de Trabajo para listado'!$CD$155:$CD$1048576,0),MATCH((CUADRO!P$5&amp;$E43),'Hoja de Trabajo para listado'!$CD$151:$DC$151,0)),0)</f>
        <v>0</v>
      </c>
      <c r="Q43" s="245">
        <f ca="1">+IFERROR(INDEX('Hoja de Trabajo para listado'!$A$155:$Z$1048576,MATCH($A43,'Hoja de Trabajo para listado'!$A$155:$A$1048576,0),MATCH((CUADRO!Q$5&amp;$E43),'Hoja de Trabajo para listado'!$A$151:$Z$151,0)),0)+IFERROR(INDEX('Hoja de Trabajo para listado'!$AB$155:$BA$1048576,MATCH($A43,'Hoja de Trabajo para listado'!$AB$155:$AB$1048576,0),MATCH((CUADRO!Q$5&amp;$E43),'Hoja de Trabajo para listado'!$AB$151:$BA$151,0)),0)+IFERROR(INDEX('Hoja de Trabajo para listado'!$BC$155:$CB$1048576,MATCH($A43,'Hoja de Trabajo para listado'!$BC$155:$BC$1048576,0),MATCH((CUADRO!Q$5&amp;$E43),'Hoja de Trabajo para listado'!$BC$151:$CB$151,0)),0)+IFERROR(INDEX('Hoja de Trabajo para listado'!$DE$153:$DG$274,MATCH($A43,'Hoja de Trabajo para listado'!$DE$153:$DE$1048576,0),MATCH((CUADRO!Q$5&amp;$E43),'Hoja de Trabajo para listado'!$DE$151:$DG$151,0)),0)+IFERROR(INDEX('Hoja de Trabajo para listado'!$CD$155:$DC$1048576,MATCH($A43,'Hoja de Trabajo para listado'!$CD$155:$CD$1048576,0),MATCH((CUADRO!Q$5&amp;$E43),'Hoja de Trabajo para listado'!$CD$151:$DC$151,0)),0)</f>
        <v>0</v>
      </c>
      <c r="R43" s="245">
        <f t="shared" ca="1" si="0"/>
        <v>114007379.53</v>
      </c>
      <c r="S43" s="245">
        <f ca="1">+R42+R43</f>
        <v>147727308.8786</v>
      </c>
      <c r="T43" s="245">
        <f ca="1">+S43</f>
        <v>147727308.8786</v>
      </c>
      <c r="U43" s="244">
        <f t="shared" si="1"/>
        <v>2</v>
      </c>
      <c r="V43" s="333" t="str">
        <f>+VLOOKUP(A43,bd_lista!$A$3:$E$590,5,FALSE)</f>
        <v>Órgano Ejecutivo</v>
      </c>
      <c r="W43" s="392"/>
      <c r="X43" s="242">
        <v>81</v>
      </c>
      <c r="Y43" s="242" t="str">
        <f>+VLOOKUP(X43,bd_lista!$A$3:$C$590,3,FALSE)</f>
        <v>Ministerio de Obras Públicas, Servicios y Vivienda</v>
      </c>
      <c r="Z43" s="246"/>
      <c r="AA43" s="246"/>
    </row>
    <row r="44" spans="1:27" ht="15" hidden="1" customHeight="1">
      <c r="A44" s="251">
        <v>85</v>
      </c>
      <c r="B44" s="387">
        <f>+A44</f>
        <v>85</v>
      </c>
      <c r="C44" s="247" t="e">
        <f>+VLOOKUP(A44,bd_lista!$A$3:$C$590,3,FALSE)</f>
        <v>#N/A</v>
      </c>
      <c r="D44" s="389" t="e">
        <f>+C44</f>
        <v>#N/A</v>
      </c>
      <c r="E44" s="247" t="s">
        <v>1304</v>
      </c>
      <c r="F44" s="243">
        <f ca="1">+IFERROR(INDEX('Hoja de Trabajo para listado'!$A$155:$Z$1048576,MATCH($A44,'Hoja de Trabajo para listado'!$A$155:$A$1048576,0),MATCH((CUADRO!F$5&amp;$E44),'Hoja de Trabajo para listado'!$A$151:$Z$151,0)),0)+IFERROR(INDEX('Hoja de Trabajo para listado'!$AB$155:$BA$1048576,MATCH($A44,'Hoja de Trabajo para listado'!$AB$155:$AB$1048576,0),MATCH((CUADRO!F$5&amp;$E44),'Hoja de Trabajo para listado'!$AB$151:$BA$151,0)),0)+IFERROR(INDEX('Hoja de Trabajo para listado'!$BC$155:$CB$1048576,MATCH($A44,'Hoja de Trabajo para listado'!$BC$155:$BC$1048576,0),MATCH((CUADRO!F$5&amp;$E44),'Hoja de Trabajo para listado'!$BC$151:$CB$151,0)),0)+IFERROR(INDEX('Hoja de Trabajo para listado'!$DE$153:$DG$274,MATCH($A44,'Hoja de Trabajo para listado'!$DE$153:$DE$1048576,0),MATCH((CUADRO!F$5&amp;$E44),'Hoja de Trabajo para listado'!$DE$151:$DG$151,0)),0)+IFERROR(INDEX('Hoja de Trabajo para listado'!$CD$155:$DC$1048576,MATCH($A44,'Hoja de Trabajo para listado'!$CD$155:$CD$1048576,0),MATCH((CUADRO!F$5&amp;$E44),'Hoja de Trabajo para listado'!$CD$151:$DC$151,0)),0)</f>
        <v>0</v>
      </c>
      <c r="G44" s="243">
        <f ca="1">+IFERROR(INDEX('Hoja de Trabajo para listado'!$A$155:$Z$1048576,MATCH($A44,'Hoja de Trabajo para listado'!$A$155:$A$1048576,0),MATCH((CUADRO!G$5&amp;$E44),'Hoja de Trabajo para listado'!$A$151:$Z$151,0)),0)+IFERROR(INDEX('Hoja de Trabajo para listado'!$AB$155:$BA$1048576,MATCH($A44,'Hoja de Trabajo para listado'!$AB$155:$AB$1048576,0),MATCH((CUADRO!G$5&amp;$E44),'Hoja de Trabajo para listado'!$AB$151:$BA$151,0)),0)+IFERROR(INDEX('Hoja de Trabajo para listado'!$BC$155:$CB$1048576,MATCH($A44,'Hoja de Trabajo para listado'!$BC$155:$BC$1048576,0),MATCH((CUADRO!G$5&amp;$E44),'Hoja de Trabajo para listado'!$BC$151:$CB$151,0)),0)+IFERROR(INDEX('Hoja de Trabajo para listado'!$DE$153:$DG$274,MATCH($A44,'Hoja de Trabajo para listado'!$DE$153:$DE$1048576,0),MATCH((CUADRO!G$5&amp;$E44),'Hoja de Trabajo para listado'!$DE$151:$DG$151,0)),0)+IFERROR(INDEX('Hoja de Trabajo para listado'!$CD$155:$DC$1048576,MATCH($A44,'Hoja de Trabajo para listado'!$CD$155:$CD$1048576,0),MATCH((CUADRO!G$5&amp;$E44),'Hoja de Trabajo para listado'!$CD$151:$DC$151,0)),0)</f>
        <v>0</v>
      </c>
      <c r="H44" s="243">
        <f ca="1">+IFERROR(INDEX('Hoja de Trabajo para listado'!$A$155:$Z$1048576,MATCH($A44,'Hoja de Trabajo para listado'!$A$155:$A$1048576,0),MATCH((CUADRO!H$5&amp;$E44),'Hoja de Trabajo para listado'!$A$151:$Z$151,0)),0)+IFERROR(INDEX('Hoja de Trabajo para listado'!$AB$155:$BA$1048576,MATCH($A44,'Hoja de Trabajo para listado'!$AB$155:$AB$1048576,0),MATCH((CUADRO!H$5&amp;$E44),'Hoja de Trabajo para listado'!$AB$151:$BA$151,0)),0)+IFERROR(INDEX('Hoja de Trabajo para listado'!$BC$155:$CB$1048576,MATCH($A44,'Hoja de Trabajo para listado'!$BC$155:$BC$1048576,0),MATCH((CUADRO!H$5&amp;$E44),'Hoja de Trabajo para listado'!$BC$151:$CB$151,0)),0)+IFERROR(INDEX('Hoja de Trabajo para listado'!$DE$153:$DG$274,MATCH($A44,'Hoja de Trabajo para listado'!$DE$153:$DE$1048576,0),MATCH((CUADRO!H$5&amp;$E44),'Hoja de Trabajo para listado'!$DE$151:$DG$151,0)),0)+IFERROR(INDEX('Hoja de Trabajo para listado'!$CD$155:$DC$1048576,MATCH($A44,'Hoja de Trabajo para listado'!$CD$155:$CD$1048576,0),MATCH((CUADRO!H$5&amp;$E44),'Hoja de Trabajo para listado'!$CD$151:$DC$151,0)),0)</f>
        <v>0</v>
      </c>
      <c r="I44" s="243">
        <f ca="1">+IFERROR(INDEX('Hoja de Trabajo para listado'!$A$155:$Z$1048576,MATCH($A44,'Hoja de Trabajo para listado'!$A$155:$A$1048576,0),MATCH((CUADRO!I$5&amp;$E44),'Hoja de Trabajo para listado'!$A$151:$Z$151,0)),0)+IFERROR(INDEX('Hoja de Trabajo para listado'!$AB$155:$BA$1048576,MATCH($A44,'Hoja de Trabajo para listado'!$AB$155:$AB$1048576,0),MATCH((CUADRO!I$5&amp;$E44),'Hoja de Trabajo para listado'!$AB$151:$BA$151,0)),0)+IFERROR(INDEX('Hoja de Trabajo para listado'!$BC$155:$CB$1048576,MATCH($A44,'Hoja de Trabajo para listado'!$BC$155:$BC$1048576,0),MATCH((CUADRO!I$5&amp;$E44),'Hoja de Trabajo para listado'!$BC$151:$CB$151,0)),0)+IFERROR(INDEX('Hoja de Trabajo para listado'!$DE$153:$DG$274,MATCH($A44,'Hoja de Trabajo para listado'!$DE$153:$DE$1048576,0),MATCH((CUADRO!I$5&amp;$E44),'Hoja de Trabajo para listado'!$DE$151:$DG$151,0)),0)+IFERROR(INDEX('Hoja de Trabajo para listado'!$CD$155:$DC$1048576,MATCH($A44,'Hoja de Trabajo para listado'!$CD$155:$CD$1048576,0),MATCH((CUADRO!I$5&amp;$E44),'Hoja de Trabajo para listado'!$CD$151:$DC$151,0)),0)</f>
        <v>0</v>
      </c>
      <c r="J44" s="243">
        <f ca="1">+IFERROR(INDEX('Hoja de Trabajo para listado'!$A$155:$Z$1048576,MATCH($A44,'Hoja de Trabajo para listado'!$A$155:$A$1048576,0),MATCH((CUADRO!J$5&amp;$E44),'Hoja de Trabajo para listado'!$A$151:$Z$151,0)),0)+IFERROR(INDEX('Hoja de Trabajo para listado'!$AB$155:$BA$1048576,MATCH($A44,'Hoja de Trabajo para listado'!$AB$155:$AB$1048576,0),MATCH((CUADRO!J$5&amp;$E44),'Hoja de Trabajo para listado'!$AB$151:$BA$151,0)),0)+IFERROR(INDEX('Hoja de Trabajo para listado'!$BC$155:$CB$1048576,MATCH($A44,'Hoja de Trabajo para listado'!$BC$155:$BC$1048576,0),MATCH((CUADRO!J$5&amp;$E44),'Hoja de Trabajo para listado'!$BC$151:$CB$151,0)),0)+IFERROR(INDEX('Hoja de Trabajo para listado'!$DE$153:$DG$274,MATCH($A44,'Hoja de Trabajo para listado'!$DE$153:$DE$1048576,0),MATCH((CUADRO!J$5&amp;$E44),'Hoja de Trabajo para listado'!$DE$151:$DG$151,0)),0)+IFERROR(INDEX('Hoja de Trabajo para listado'!$CD$155:$DC$1048576,MATCH($A44,'Hoja de Trabajo para listado'!$CD$155:$CD$1048576,0),MATCH((CUADRO!J$5&amp;$E44),'Hoja de Trabajo para listado'!$CD$151:$DC$151,0)),0)</f>
        <v>0</v>
      </c>
      <c r="K44" s="243">
        <f ca="1">+IFERROR(INDEX('Hoja de Trabajo para listado'!$A$155:$Z$1048576,MATCH($A44,'Hoja de Trabajo para listado'!$A$155:$A$1048576,0),MATCH((CUADRO!K$5&amp;$E44),'Hoja de Trabajo para listado'!$A$151:$Z$151,0)),0)+IFERROR(INDEX('Hoja de Trabajo para listado'!$AB$155:$BA$1048576,MATCH($A44,'Hoja de Trabajo para listado'!$AB$155:$AB$1048576,0),MATCH((CUADRO!K$5&amp;$E44),'Hoja de Trabajo para listado'!$AB$151:$BA$151,0)),0)+IFERROR(INDEX('Hoja de Trabajo para listado'!$BC$155:$CB$1048576,MATCH($A44,'Hoja de Trabajo para listado'!$BC$155:$BC$1048576,0),MATCH((CUADRO!K$5&amp;$E44),'Hoja de Trabajo para listado'!$BC$151:$CB$151,0)),0)+IFERROR(INDEX('Hoja de Trabajo para listado'!$DE$153:$DG$274,MATCH($A44,'Hoja de Trabajo para listado'!$DE$153:$DE$1048576,0),MATCH((CUADRO!K$5&amp;$E44),'Hoja de Trabajo para listado'!$DE$151:$DG$151,0)),0)+IFERROR(INDEX('Hoja de Trabajo para listado'!$CD$155:$DC$1048576,MATCH($A44,'Hoja de Trabajo para listado'!$CD$155:$CD$1048576,0),MATCH((CUADRO!K$5&amp;$E44),'Hoja de Trabajo para listado'!$CD$151:$DC$151,0)),0)</f>
        <v>0</v>
      </c>
      <c r="L44" s="243">
        <f ca="1">+IFERROR(INDEX('Hoja de Trabajo para listado'!$A$155:$Z$1048576,MATCH($A44,'Hoja de Trabajo para listado'!$A$155:$A$1048576,0),MATCH((CUADRO!L$5&amp;$E44),'Hoja de Trabajo para listado'!$A$151:$Z$151,0)),0)+IFERROR(INDEX('Hoja de Trabajo para listado'!$AB$155:$BA$1048576,MATCH($A44,'Hoja de Trabajo para listado'!$AB$155:$AB$1048576,0),MATCH((CUADRO!L$5&amp;$E44),'Hoja de Trabajo para listado'!$AB$151:$BA$151,0)),0)+IFERROR(INDEX('Hoja de Trabajo para listado'!$BC$155:$CB$1048576,MATCH($A44,'Hoja de Trabajo para listado'!$BC$155:$BC$1048576,0),MATCH((CUADRO!L$5&amp;$E44),'Hoja de Trabajo para listado'!$BC$151:$CB$151,0)),0)+IFERROR(INDEX('Hoja de Trabajo para listado'!$DE$153:$DG$274,MATCH($A44,'Hoja de Trabajo para listado'!$DE$153:$DE$1048576,0),MATCH((CUADRO!L$5&amp;$E44),'Hoja de Trabajo para listado'!$DE$151:$DG$151,0)),0)+IFERROR(INDEX('Hoja de Trabajo para listado'!$CD$155:$DC$1048576,MATCH($A44,'Hoja de Trabajo para listado'!$CD$155:$CD$1048576,0),MATCH((CUADRO!L$5&amp;$E44),'Hoja de Trabajo para listado'!$CD$151:$DC$151,0)),0)</f>
        <v>0</v>
      </c>
      <c r="M44" s="243">
        <f ca="1">+IFERROR(INDEX('Hoja de Trabajo para listado'!$A$155:$Z$1048576,MATCH($A44,'Hoja de Trabajo para listado'!$A$155:$A$1048576,0),MATCH((CUADRO!M$5&amp;$E44),'Hoja de Trabajo para listado'!$A$151:$Z$151,0)),0)+IFERROR(INDEX('Hoja de Trabajo para listado'!$AB$155:$BA$1048576,MATCH($A44,'Hoja de Trabajo para listado'!$AB$155:$AB$1048576,0),MATCH((CUADRO!M$5&amp;$E44),'Hoja de Trabajo para listado'!$AB$151:$BA$151,0)),0)+IFERROR(INDEX('Hoja de Trabajo para listado'!$BC$155:$CB$1048576,MATCH($A44,'Hoja de Trabajo para listado'!$BC$155:$BC$1048576,0),MATCH((CUADRO!M$5&amp;$E44),'Hoja de Trabajo para listado'!$BC$151:$CB$151,0)),0)+IFERROR(INDEX('Hoja de Trabajo para listado'!$DE$153:$DG$274,MATCH($A44,'Hoja de Trabajo para listado'!$DE$153:$DE$1048576,0),MATCH((CUADRO!M$5&amp;$E44),'Hoja de Trabajo para listado'!$DE$151:$DG$151,0)),0)+IFERROR(INDEX('Hoja de Trabajo para listado'!$CD$155:$DC$1048576,MATCH($A44,'Hoja de Trabajo para listado'!$CD$155:$CD$1048576,0),MATCH((CUADRO!M$5&amp;$E44),'Hoja de Trabajo para listado'!$CD$151:$DC$151,0)),0)</f>
        <v>0</v>
      </c>
      <c r="N44" s="243">
        <f ca="1">+IFERROR(INDEX('Hoja de Trabajo para listado'!$A$155:$Z$1048576,MATCH($A44,'Hoja de Trabajo para listado'!$A$155:$A$1048576,0),MATCH((CUADRO!N$5&amp;$E44),'Hoja de Trabajo para listado'!$A$151:$Z$151,0)),0)+IFERROR(INDEX('Hoja de Trabajo para listado'!$AB$155:$BA$1048576,MATCH($A44,'Hoja de Trabajo para listado'!$AB$155:$AB$1048576,0),MATCH((CUADRO!N$5&amp;$E44),'Hoja de Trabajo para listado'!$AB$151:$BA$151,0)),0)+IFERROR(INDEX('Hoja de Trabajo para listado'!$BC$155:$CB$1048576,MATCH($A44,'Hoja de Trabajo para listado'!$BC$155:$BC$1048576,0),MATCH((CUADRO!N$5&amp;$E44),'Hoja de Trabajo para listado'!$BC$151:$CB$151,0)),0)+IFERROR(INDEX('Hoja de Trabajo para listado'!$DE$153:$DG$274,MATCH($A44,'Hoja de Trabajo para listado'!$DE$153:$DE$1048576,0),MATCH((CUADRO!N$5&amp;$E44),'Hoja de Trabajo para listado'!$DE$151:$DG$151,0)),0)+IFERROR(INDEX('Hoja de Trabajo para listado'!$CD$155:$DC$1048576,MATCH($A44,'Hoja de Trabajo para listado'!$CD$155:$CD$1048576,0),MATCH((CUADRO!N$5&amp;$E44),'Hoja de Trabajo para listado'!$CD$151:$DC$151,0)),0)</f>
        <v>0</v>
      </c>
      <c r="O44" s="243">
        <f ca="1">+IFERROR(INDEX('Hoja de Trabajo para listado'!$A$155:$Z$1048576,MATCH($A44,'Hoja de Trabajo para listado'!$A$155:$A$1048576,0),MATCH((CUADRO!O$5&amp;$E44),'Hoja de Trabajo para listado'!$A$151:$Z$151,0)),0)+IFERROR(INDEX('Hoja de Trabajo para listado'!$AB$155:$BA$1048576,MATCH($A44,'Hoja de Trabajo para listado'!$AB$155:$AB$1048576,0),MATCH((CUADRO!O$5&amp;$E44),'Hoja de Trabajo para listado'!$AB$151:$BA$151,0)),0)+IFERROR(INDEX('Hoja de Trabajo para listado'!$BC$155:$CB$1048576,MATCH($A44,'Hoja de Trabajo para listado'!$BC$155:$BC$1048576,0),MATCH((CUADRO!O$5&amp;$E44),'Hoja de Trabajo para listado'!$BC$151:$CB$151,0)),0)+IFERROR(INDEX('Hoja de Trabajo para listado'!$DE$153:$DG$274,MATCH($A44,'Hoja de Trabajo para listado'!$DE$153:$DE$1048576,0),MATCH((CUADRO!O$5&amp;$E44),'Hoja de Trabajo para listado'!$DE$151:$DG$151,0)),0)+IFERROR(INDEX('Hoja de Trabajo para listado'!$CD$155:$DC$1048576,MATCH($A44,'Hoja de Trabajo para listado'!$CD$155:$CD$1048576,0),MATCH((CUADRO!O$5&amp;$E44),'Hoja de Trabajo para listado'!$CD$151:$DC$151,0)),0)</f>
        <v>0</v>
      </c>
      <c r="P44" s="243">
        <f ca="1">+IFERROR(INDEX('Hoja de Trabajo para listado'!$A$155:$Z$1048576,MATCH($A44,'Hoja de Trabajo para listado'!$A$155:$A$1048576,0),MATCH((CUADRO!P$5&amp;$E44),'Hoja de Trabajo para listado'!$A$151:$Z$151,0)),0)+IFERROR(INDEX('Hoja de Trabajo para listado'!$AB$155:$BA$1048576,MATCH($A44,'Hoja de Trabajo para listado'!$AB$155:$AB$1048576,0),MATCH((CUADRO!P$5&amp;$E44),'Hoja de Trabajo para listado'!$AB$151:$BA$151,0)),0)+IFERROR(INDEX('Hoja de Trabajo para listado'!$BC$155:$CB$1048576,MATCH($A44,'Hoja de Trabajo para listado'!$BC$155:$BC$1048576,0),MATCH((CUADRO!P$5&amp;$E44),'Hoja de Trabajo para listado'!$BC$151:$CB$151,0)),0)+IFERROR(INDEX('Hoja de Trabajo para listado'!$DE$153:$DG$274,MATCH($A44,'Hoja de Trabajo para listado'!$DE$153:$DE$1048576,0),MATCH((CUADRO!P$5&amp;$E44),'Hoja de Trabajo para listado'!$DE$151:$DG$151,0)),0)+IFERROR(INDEX('Hoja de Trabajo para listado'!$CD$155:$DC$1048576,MATCH($A44,'Hoja de Trabajo para listado'!$CD$155:$CD$1048576,0),MATCH((CUADRO!P$5&amp;$E44),'Hoja de Trabajo para listado'!$CD$151:$DC$151,0)),0)</f>
        <v>0</v>
      </c>
      <c r="Q44" s="243">
        <f ca="1">+IFERROR(INDEX('Hoja de Trabajo para listado'!$A$155:$Z$1048576,MATCH($A44,'Hoja de Trabajo para listado'!$A$155:$A$1048576,0),MATCH((CUADRO!Q$5&amp;$E44),'Hoja de Trabajo para listado'!$A$151:$Z$151,0)),0)+IFERROR(INDEX('Hoja de Trabajo para listado'!$AB$155:$BA$1048576,MATCH($A44,'Hoja de Trabajo para listado'!$AB$155:$AB$1048576,0),MATCH((CUADRO!Q$5&amp;$E44),'Hoja de Trabajo para listado'!$AB$151:$BA$151,0)),0)+IFERROR(INDEX('Hoja de Trabajo para listado'!$BC$155:$CB$1048576,MATCH($A44,'Hoja de Trabajo para listado'!$BC$155:$BC$1048576,0),MATCH((CUADRO!Q$5&amp;$E44),'Hoja de Trabajo para listado'!$BC$151:$CB$151,0)),0)+IFERROR(INDEX('Hoja de Trabajo para listado'!$DE$153:$DG$274,MATCH($A44,'Hoja de Trabajo para listado'!$DE$153:$DE$1048576,0),MATCH((CUADRO!Q$5&amp;$E44),'Hoja de Trabajo para listado'!$DE$151:$DG$151,0)),0)+IFERROR(INDEX('Hoja de Trabajo para listado'!$CD$155:$DC$1048576,MATCH($A44,'Hoja de Trabajo para listado'!$CD$155:$CD$1048576,0),MATCH((CUADRO!Q$5&amp;$E44),'Hoja de Trabajo para listado'!$CD$151:$DC$151,0)),0)</f>
        <v>0</v>
      </c>
      <c r="R44" s="243">
        <f t="shared" ca="1" si="0"/>
        <v>0</v>
      </c>
      <c r="S44" s="243"/>
      <c r="T44" s="243">
        <f ca="1">+T45</f>
        <v>0</v>
      </c>
      <c r="U44" s="242">
        <f t="shared" si="1"/>
        <v>1</v>
      </c>
      <c r="V44" s="333" t="e">
        <f>+VLOOKUP(A44,bd_lista!$A$3:$E$590,5,FALSE)</f>
        <v>#N/A</v>
      </c>
      <c r="W44" s="391" t="e">
        <f>+V44</f>
        <v>#N/A</v>
      </c>
      <c r="X44" s="242">
        <v>78</v>
      </c>
      <c r="Y44" s="242" t="str">
        <f>+VLOOKUP(X44,bd_lista!$A$3:$C$590,3,FALSE)</f>
        <v>Ministerio de Hidrocarburos y Energías</v>
      </c>
      <c r="Z44" s="246">
        <f>+X44</f>
        <v>78</v>
      </c>
      <c r="AA44" s="247" t="str">
        <f>+Y44</f>
        <v>Ministerio de Hidrocarburos y Energías</v>
      </c>
    </row>
    <row r="45" spans="1:27" ht="15" hidden="1" customHeight="1">
      <c r="A45" s="32">
        <v>85</v>
      </c>
      <c r="B45" s="388"/>
      <c r="C45" s="333" t="e">
        <f>+VLOOKUP(A45,bd_lista!$A$3:$C$590,3,FALSE)</f>
        <v>#N/A</v>
      </c>
      <c r="D45" s="390"/>
      <c r="E45" s="333" t="s">
        <v>1305</v>
      </c>
      <c r="F45" s="245">
        <f ca="1">+IFERROR(INDEX('Hoja de Trabajo para listado'!$A$155:$Z$1048576,MATCH($A45,'Hoja de Trabajo para listado'!$A$155:$A$1048576,0),MATCH((CUADRO!F$5&amp;$E45),'Hoja de Trabajo para listado'!$A$151:$Z$151,0)),0)+IFERROR(INDEX('Hoja de Trabajo para listado'!$AB$155:$BA$1048576,MATCH($A45,'Hoja de Trabajo para listado'!$AB$155:$AB$1048576,0),MATCH((CUADRO!F$5&amp;$E45),'Hoja de Trabajo para listado'!$AB$151:$BA$151,0)),0)+IFERROR(INDEX('Hoja de Trabajo para listado'!$BC$155:$CB$1048576,MATCH($A45,'Hoja de Trabajo para listado'!$BC$155:$BC$1048576,0),MATCH((CUADRO!F$5&amp;$E45),'Hoja de Trabajo para listado'!$BC$151:$CB$151,0)),0)+IFERROR(INDEX('Hoja de Trabajo para listado'!$DE$153:$DG$274,MATCH($A45,'Hoja de Trabajo para listado'!$DE$153:$DE$1048576,0),MATCH((CUADRO!F$5&amp;$E45),'Hoja de Trabajo para listado'!$DE$151:$DG$151,0)),0)+IFERROR(INDEX('Hoja de Trabajo para listado'!$CD$155:$DC$1048576,MATCH($A45,'Hoja de Trabajo para listado'!$CD$155:$CD$1048576,0),MATCH((CUADRO!F$5&amp;$E45),'Hoja de Trabajo para listado'!$CD$151:$DC$151,0)),0)</f>
        <v>0</v>
      </c>
      <c r="G45" s="245">
        <f ca="1">+IFERROR(INDEX('Hoja de Trabajo para listado'!$A$155:$Z$1048576,MATCH($A45,'Hoja de Trabajo para listado'!$A$155:$A$1048576,0),MATCH((CUADRO!G$5&amp;$E45),'Hoja de Trabajo para listado'!$A$151:$Z$151,0)),0)+IFERROR(INDEX('Hoja de Trabajo para listado'!$AB$155:$BA$1048576,MATCH($A45,'Hoja de Trabajo para listado'!$AB$155:$AB$1048576,0),MATCH((CUADRO!G$5&amp;$E45),'Hoja de Trabajo para listado'!$AB$151:$BA$151,0)),0)+IFERROR(INDEX('Hoja de Trabajo para listado'!$BC$155:$CB$1048576,MATCH($A45,'Hoja de Trabajo para listado'!$BC$155:$BC$1048576,0),MATCH((CUADRO!G$5&amp;$E45),'Hoja de Trabajo para listado'!$BC$151:$CB$151,0)),0)+IFERROR(INDEX('Hoja de Trabajo para listado'!$DE$153:$DG$274,MATCH($A45,'Hoja de Trabajo para listado'!$DE$153:$DE$1048576,0),MATCH((CUADRO!G$5&amp;$E45),'Hoja de Trabajo para listado'!$DE$151:$DG$151,0)),0)+IFERROR(INDEX('Hoja de Trabajo para listado'!$CD$155:$DC$1048576,MATCH($A45,'Hoja de Trabajo para listado'!$CD$155:$CD$1048576,0),MATCH((CUADRO!G$5&amp;$E45),'Hoja de Trabajo para listado'!$CD$151:$DC$151,0)),0)</f>
        <v>0</v>
      </c>
      <c r="H45" s="245">
        <f ca="1">+IFERROR(INDEX('Hoja de Trabajo para listado'!$A$155:$Z$1048576,MATCH($A45,'Hoja de Trabajo para listado'!$A$155:$A$1048576,0),MATCH((CUADRO!H$5&amp;$E45),'Hoja de Trabajo para listado'!$A$151:$Z$151,0)),0)+IFERROR(INDEX('Hoja de Trabajo para listado'!$AB$155:$BA$1048576,MATCH($A45,'Hoja de Trabajo para listado'!$AB$155:$AB$1048576,0),MATCH((CUADRO!H$5&amp;$E45),'Hoja de Trabajo para listado'!$AB$151:$BA$151,0)),0)+IFERROR(INDEX('Hoja de Trabajo para listado'!$BC$155:$CB$1048576,MATCH($A45,'Hoja de Trabajo para listado'!$BC$155:$BC$1048576,0),MATCH((CUADRO!H$5&amp;$E45),'Hoja de Trabajo para listado'!$BC$151:$CB$151,0)),0)+IFERROR(INDEX('Hoja de Trabajo para listado'!$DE$153:$DG$274,MATCH($A45,'Hoja de Trabajo para listado'!$DE$153:$DE$1048576,0),MATCH((CUADRO!H$5&amp;$E45),'Hoja de Trabajo para listado'!$DE$151:$DG$151,0)),0)+IFERROR(INDEX('Hoja de Trabajo para listado'!$CD$155:$DC$1048576,MATCH($A45,'Hoja de Trabajo para listado'!$CD$155:$CD$1048576,0),MATCH((CUADRO!H$5&amp;$E45),'Hoja de Trabajo para listado'!$CD$151:$DC$151,0)),0)</f>
        <v>0</v>
      </c>
      <c r="I45" s="245">
        <f ca="1">+IFERROR(INDEX('Hoja de Trabajo para listado'!$A$155:$Z$1048576,MATCH($A45,'Hoja de Trabajo para listado'!$A$155:$A$1048576,0),MATCH((CUADRO!I$5&amp;$E45),'Hoja de Trabajo para listado'!$A$151:$Z$151,0)),0)+IFERROR(INDEX('Hoja de Trabajo para listado'!$AB$155:$BA$1048576,MATCH($A45,'Hoja de Trabajo para listado'!$AB$155:$AB$1048576,0),MATCH((CUADRO!I$5&amp;$E45),'Hoja de Trabajo para listado'!$AB$151:$BA$151,0)),0)+IFERROR(INDEX('Hoja de Trabajo para listado'!$BC$155:$CB$1048576,MATCH($A45,'Hoja de Trabajo para listado'!$BC$155:$BC$1048576,0),MATCH((CUADRO!I$5&amp;$E45),'Hoja de Trabajo para listado'!$BC$151:$CB$151,0)),0)+IFERROR(INDEX('Hoja de Trabajo para listado'!$DE$153:$DG$274,MATCH($A45,'Hoja de Trabajo para listado'!$DE$153:$DE$1048576,0),MATCH((CUADRO!I$5&amp;$E45),'Hoja de Trabajo para listado'!$DE$151:$DG$151,0)),0)+IFERROR(INDEX('Hoja de Trabajo para listado'!$CD$155:$DC$1048576,MATCH($A45,'Hoja de Trabajo para listado'!$CD$155:$CD$1048576,0),MATCH((CUADRO!I$5&amp;$E45),'Hoja de Trabajo para listado'!$CD$151:$DC$151,0)),0)</f>
        <v>0</v>
      </c>
      <c r="J45" s="245">
        <f ca="1">+IFERROR(INDEX('Hoja de Trabajo para listado'!$A$155:$Z$1048576,MATCH($A45,'Hoja de Trabajo para listado'!$A$155:$A$1048576,0),MATCH((CUADRO!J$5&amp;$E45),'Hoja de Trabajo para listado'!$A$151:$Z$151,0)),0)+IFERROR(INDEX('Hoja de Trabajo para listado'!$AB$155:$BA$1048576,MATCH($A45,'Hoja de Trabajo para listado'!$AB$155:$AB$1048576,0),MATCH((CUADRO!J$5&amp;$E45),'Hoja de Trabajo para listado'!$AB$151:$BA$151,0)),0)+IFERROR(INDEX('Hoja de Trabajo para listado'!$BC$155:$CB$1048576,MATCH($A45,'Hoja de Trabajo para listado'!$BC$155:$BC$1048576,0),MATCH((CUADRO!J$5&amp;$E45),'Hoja de Trabajo para listado'!$BC$151:$CB$151,0)),0)+IFERROR(INDEX('Hoja de Trabajo para listado'!$DE$153:$DG$274,MATCH($A45,'Hoja de Trabajo para listado'!$DE$153:$DE$1048576,0),MATCH((CUADRO!J$5&amp;$E45),'Hoja de Trabajo para listado'!$DE$151:$DG$151,0)),0)+IFERROR(INDEX('Hoja de Trabajo para listado'!$CD$155:$DC$1048576,MATCH($A45,'Hoja de Trabajo para listado'!$CD$155:$CD$1048576,0),MATCH((CUADRO!J$5&amp;$E45),'Hoja de Trabajo para listado'!$CD$151:$DC$151,0)),0)</f>
        <v>0</v>
      </c>
      <c r="K45" s="245">
        <f ca="1">+IFERROR(INDEX('Hoja de Trabajo para listado'!$A$155:$Z$1048576,MATCH($A45,'Hoja de Trabajo para listado'!$A$155:$A$1048576,0),MATCH((CUADRO!K$5&amp;$E45),'Hoja de Trabajo para listado'!$A$151:$Z$151,0)),0)+IFERROR(INDEX('Hoja de Trabajo para listado'!$AB$155:$BA$1048576,MATCH($A45,'Hoja de Trabajo para listado'!$AB$155:$AB$1048576,0),MATCH((CUADRO!K$5&amp;$E45),'Hoja de Trabajo para listado'!$AB$151:$BA$151,0)),0)+IFERROR(INDEX('Hoja de Trabajo para listado'!$BC$155:$CB$1048576,MATCH($A45,'Hoja de Trabajo para listado'!$BC$155:$BC$1048576,0),MATCH((CUADRO!K$5&amp;$E45),'Hoja de Trabajo para listado'!$BC$151:$CB$151,0)),0)+IFERROR(INDEX('Hoja de Trabajo para listado'!$DE$153:$DG$274,MATCH($A45,'Hoja de Trabajo para listado'!$DE$153:$DE$1048576,0),MATCH((CUADRO!K$5&amp;$E45),'Hoja de Trabajo para listado'!$DE$151:$DG$151,0)),0)+IFERROR(INDEX('Hoja de Trabajo para listado'!$CD$155:$DC$1048576,MATCH($A45,'Hoja de Trabajo para listado'!$CD$155:$CD$1048576,0),MATCH((CUADRO!K$5&amp;$E45),'Hoja de Trabajo para listado'!$CD$151:$DC$151,0)),0)</f>
        <v>0</v>
      </c>
      <c r="L45" s="245">
        <f ca="1">+IFERROR(INDEX('Hoja de Trabajo para listado'!$A$155:$Z$1048576,MATCH($A45,'Hoja de Trabajo para listado'!$A$155:$A$1048576,0),MATCH((CUADRO!L$5&amp;$E45),'Hoja de Trabajo para listado'!$A$151:$Z$151,0)),0)+IFERROR(INDEX('Hoja de Trabajo para listado'!$AB$155:$BA$1048576,MATCH($A45,'Hoja de Trabajo para listado'!$AB$155:$AB$1048576,0),MATCH((CUADRO!L$5&amp;$E45),'Hoja de Trabajo para listado'!$AB$151:$BA$151,0)),0)+IFERROR(INDEX('Hoja de Trabajo para listado'!$BC$155:$CB$1048576,MATCH($A45,'Hoja de Trabajo para listado'!$BC$155:$BC$1048576,0),MATCH((CUADRO!L$5&amp;$E45),'Hoja de Trabajo para listado'!$BC$151:$CB$151,0)),0)+IFERROR(INDEX('Hoja de Trabajo para listado'!$DE$153:$DG$274,MATCH($A45,'Hoja de Trabajo para listado'!$DE$153:$DE$1048576,0),MATCH((CUADRO!L$5&amp;$E45),'Hoja de Trabajo para listado'!$DE$151:$DG$151,0)),0)+IFERROR(INDEX('Hoja de Trabajo para listado'!$CD$155:$DC$1048576,MATCH($A45,'Hoja de Trabajo para listado'!$CD$155:$CD$1048576,0),MATCH((CUADRO!L$5&amp;$E45),'Hoja de Trabajo para listado'!$CD$151:$DC$151,0)),0)</f>
        <v>0</v>
      </c>
      <c r="M45" s="245">
        <f ca="1">+IFERROR(INDEX('Hoja de Trabajo para listado'!$A$155:$Z$1048576,MATCH($A45,'Hoja de Trabajo para listado'!$A$155:$A$1048576,0),MATCH((CUADRO!M$5&amp;$E45),'Hoja de Trabajo para listado'!$A$151:$Z$151,0)),0)+IFERROR(INDEX('Hoja de Trabajo para listado'!$AB$155:$BA$1048576,MATCH($A45,'Hoja de Trabajo para listado'!$AB$155:$AB$1048576,0),MATCH((CUADRO!M$5&amp;$E45),'Hoja de Trabajo para listado'!$AB$151:$BA$151,0)),0)+IFERROR(INDEX('Hoja de Trabajo para listado'!$BC$155:$CB$1048576,MATCH($A45,'Hoja de Trabajo para listado'!$BC$155:$BC$1048576,0),MATCH((CUADRO!M$5&amp;$E45),'Hoja de Trabajo para listado'!$BC$151:$CB$151,0)),0)+IFERROR(INDEX('Hoja de Trabajo para listado'!$DE$153:$DG$274,MATCH($A45,'Hoja de Trabajo para listado'!$DE$153:$DE$1048576,0),MATCH((CUADRO!M$5&amp;$E45),'Hoja de Trabajo para listado'!$DE$151:$DG$151,0)),0)+IFERROR(INDEX('Hoja de Trabajo para listado'!$CD$155:$DC$1048576,MATCH($A45,'Hoja de Trabajo para listado'!$CD$155:$CD$1048576,0),MATCH((CUADRO!M$5&amp;$E45),'Hoja de Trabajo para listado'!$CD$151:$DC$151,0)),0)</f>
        <v>0</v>
      </c>
      <c r="N45" s="245">
        <f ca="1">+IFERROR(INDEX('Hoja de Trabajo para listado'!$A$155:$Z$1048576,MATCH($A45,'Hoja de Trabajo para listado'!$A$155:$A$1048576,0),MATCH((CUADRO!N$5&amp;$E45),'Hoja de Trabajo para listado'!$A$151:$Z$151,0)),0)+IFERROR(INDEX('Hoja de Trabajo para listado'!$AB$155:$BA$1048576,MATCH($A45,'Hoja de Trabajo para listado'!$AB$155:$AB$1048576,0),MATCH((CUADRO!N$5&amp;$E45),'Hoja de Trabajo para listado'!$AB$151:$BA$151,0)),0)+IFERROR(INDEX('Hoja de Trabajo para listado'!$BC$155:$CB$1048576,MATCH($A45,'Hoja de Trabajo para listado'!$BC$155:$BC$1048576,0),MATCH((CUADRO!N$5&amp;$E45),'Hoja de Trabajo para listado'!$BC$151:$CB$151,0)),0)+IFERROR(INDEX('Hoja de Trabajo para listado'!$DE$153:$DG$274,MATCH($A45,'Hoja de Trabajo para listado'!$DE$153:$DE$1048576,0),MATCH((CUADRO!N$5&amp;$E45),'Hoja de Trabajo para listado'!$DE$151:$DG$151,0)),0)+IFERROR(INDEX('Hoja de Trabajo para listado'!$CD$155:$DC$1048576,MATCH($A45,'Hoja de Trabajo para listado'!$CD$155:$CD$1048576,0),MATCH((CUADRO!N$5&amp;$E45),'Hoja de Trabajo para listado'!$CD$151:$DC$151,0)),0)</f>
        <v>0</v>
      </c>
      <c r="O45" s="245">
        <f ca="1">+IFERROR(INDEX('Hoja de Trabajo para listado'!$A$155:$Z$1048576,MATCH($A45,'Hoja de Trabajo para listado'!$A$155:$A$1048576,0),MATCH((CUADRO!O$5&amp;$E45),'Hoja de Trabajo para listado'!$A$151:$Z$151,0)),0)+IFERROR(INDEX('Hoja de Trabajo para listado'!$AB$155:$BA$1048576,MATCH($A45,'Hoja de Trabajo para listado'!$AB$155:$AB$1048576,0),MATCH((CUADRO!O$5&amp;$E45),'Hoja de Trabajo para listado'!$AB$151:$BA$151,0)),0)+IFERROR(INDEX('Hoja de Trabajo para listado'!$BC$155:$CB$1048576,MATCH($A45,'Hoja de Trabajo para listado'!$BC$155:$BC$1048576,0),MATCH((CUADRO!O$5&amp;$E45),'Hoja de Trabajo para listado'!$BC$151:$CB$151,0)),0)+IFERROR(INDEX('Hoja de Trabajo para listado'!$DE$153:$DG$274,MATCH($A45,'Hoja de Trabajo para listado'!$DE$153:$DE$1048576,0),MATCH((CUADRO!O$5&amp;$E45),'Hoja de Trabajo para listado'!$DE$151:$DG$151,0)),0)+IFERROR(INDEX('Hoja de Trabajo para listado'!$CD$155:$DC$1048576,MATCH($A45,'Hoja de Trabajo para listado'!$CD$155:$CD$1048576,0),MATCH((CUADRO!O$5&amp;$E45),'Hoja de Trabajo para listado'!$CD$151:$DC$151,0)),0)</f>
        <v>0</v>
      </c>
      <c r="P45" s="245">
        <f ca="1">+IFERROR(INDEX('Hoja de Trabajo para listado'!$A$155:$Z$1048576,MATCH($A45,'Hoja de Trabajo para listado'!$A$155:$A$1048576,0),MATCH((CUADRO!P$5&amp;$E45),'Hoja de Trabajo para listado'!$A$151:$Z$151,0)),0)+IFERROR(INDEX('Hoja de Trabajo para listado'!$AB$155:$BA$1048576,MATCH($A45,'Hoja de Trabajo para listado'!$AB$155:$AB$1048576,0),MATCH((CUADRO!P$5&amp;$E45),'Hoja de Trabajo para listado'!$AB$151:$BA$151,0)),0)+IFERROR(INDEX('Hoja de Trabajo para listado'!$BC$155:$CB$1048576,MATCH($A45,'Hoja de Trabajo para listado'!$BC$155:$BC$1048576,0),MATCH((CUADRO!P$5&amp;$E45),'Hoja de Trabajo para listado'!$BC$151:$CB$151,0)),0)+IFERROR(INDEX('Hoja de Trabajo para listado'!$DE$153:$DG$274,MATCH($A45,'Hoja de Trabajo para listado'!$DE$153:$DE$1048576,0),MATCH((CUADRO!P$5&amp;$E45),'Hoja de Trabajo para listado'!$DE$151:$DG$151,0)),0)+IFERROR(INDEX('Hoja de Trabajo para listado'!$CD$155:$DC$1048576,MATCH($A45,'Hoja de Trabajo para listado'!$CD$155:$CD$1048576,0),MATCH((CUADRO!P$5&amp;$E45),'Hoja de Trabajo para listado'!$CD$151:$DC$151,0)),0)</f>
        <v>0</v>
      </c>
      <c r="Q45" s="245">
        <f ca="1">+IFERROR(INDEX('Hoja de Trabajo para listado'!$A$155:$Z$1048576,MATCH($A45,'Hoja de Trabajo para listado'!$A$155:$A$1048576,0),MATCH((CUADRO!Q$5&amp;$E45),'Hoja de Trabajo para listado'!$A$151:$Z$151,0)),0)+IFERROR(INDEX('Hoja de Trabajo para listado'!$AB$155:$BA$1048576,MATCH($A45,'Hoja de Trabajo para listado'!$AB$155:$AB$1048576,0),MATCH((CUADRO!Q$5&amp;$E45),'Hoja de Trabajo para listado'!$AB$151:$BA$151,0)),0)+IFERROR(INDEX('Hoja de Trabajo para listado'!$BC$155:$CB$1048576,MATCH($A45,'Hoja de Trabajo para listado'!$BC$155:$BC$1048576,0),MATCH((CUADRO!Q$5&amp;$E45),'Hoja de Trabajo para listado'!$BC$151:$CB$151,0)),0)+IFERROR(INDEX('Hoja de Trabajo para listado'!$DE$153:$DG$274,MATCH($A45,'Hoja de Trabajo para listado'!$DE$153:$DE$1048576,0),MATCH((CUADRO!Q$5&amp;$E45),'Hoja de Trabajo para listado'!$DE$151:$DG$151,0)),0)+IFERROR(INDEX('Hoja de Trabajo para listado'!$CD$155:$DC$1048576,MATCH($A45,'Hoja de Trabajo para listado'!$CD$155:$CD$1048576,0),MATCH((CUADRO!Q$5&amp;$E45),'Hoja de Trabajo para listado'!$CD$151:$DC$151,0)),0)</f>
        <v>0</v>
      </c>
      <c r="R45" s="245">
        <f t="shared" ca="1" si="0"/>
        <v>0</v>
      </c>
      <c r="S45" s="245">
        <f ca="1">+R44+R45</f>
        <v>0</v>
      </c>
      <c r="T45" s="245">
        <f ca="1">+S45</f>
        <v>0</v>
      </c>
      <c r="U45" s="244">
        <f t="shared" si="1"/>
        <v>2</v>
      </c>
      <c r="V45" s="333" t="e">
        <f>+VLOOKUP(A45,bd_lista!$A$3:$E$590,5,FALSE)</f>
        <v>#N/A</v>
      </c>
      <c r="W45" s="392"/>
      <c r="X45" s="242">
        <v>78</v>
      </c>
      <c r="Y45" s="242" t="str">
        <f>+VLOOKUP(X45,bd_lista!$A$3:$C$590,3,FALSE)</f>
        <v>Ministerio de Hidrocarburos y Energías</v>
      </c>
      <c r="Z45" s="246"/>
      <c r="AA45" s="247"/>
    </row>
    <row r="46" spans="1:27" ht="15" customHeight="1">
      <c r="A46" s="251">
        <v>86</v>
      </c>
      <c r="B46" s="387">
        <f>+A46</f>
        <v>86</v>
      </c>
      <c r="C46" s="247" t="str">
        <f>+VLOOKUP(A46,bd_lista!$A$3:$C$590,3,FALSE)</f>
        <v>Ministerio de Medio Ambiente y Agua</v>
      </c>
      <c r="D46" s="389" t="str">
        <f>+C46</f>
        <v>Ministerio de Medio Ambiente y Agua</v>
      </c>
      <c r="E46" s="247" t="s">
        <v>1304</v>
      </c>
      <c r="F46" s="243">
        <f ca="1">+IFERROR(INDEX('Hoja de Trabajo para listado'!$A$155:$Z$1048576,MATCH($A46,'Hoja de Trabajo para listado'!$A$155:$A$1048576,0),MATCH((CUADRO!F$5&amp;$E46),'Hoja de Trabajo para listado'!$A$151:$Z$151,0)),0)+IFERROR(INDEX('Hoja de Trabajo para listado'!$AB$155:$BA$1048576,MATCH($A46,'Hoja de Trabajo para listado'!$AB$155:$AB$1048576,0),MATCH((CUADRO!F$5&amp;$E46),'Hoja de Trabajo para listado'!$AB$151:$BA$151,0)),0)+IFERROR(INDEX('Hoja de Trabajo para listado'!$BC$155:$CB$1048576,MATCH($A46,'Hoja de Trabajo para listado'!$BC$155:$BC$1048576,0),MATCH((CUADRO!F$5&amp;$E46),'Hoja de Trabajo para listado'!$BC$151:$CB$151,0)),0)+IFERROR(INDEX('Hoja de Trabajo para listado'!$DE$153:$DG$274,MATCH($A46,'Hoja de Trabajo para listado'!$DE$153:$DE$1048576,0),MATCH((CUADRO!F$5&amp;$E46),'Hoja de Trabajo para listado'!$DE$151:$DG$151,0)),0)+IFERROR(INDEX('Hoja de Trabajo para listado'!$CD$155:$DC$1048576,MATCH($A46,'Hoja de Trabajo para listado'!$CD$155:$CD$1048576,0),MATCH((CUADRO!F$5&amp;$E46),'Hoja de Trabajo para listado'!$CD$151:$DC$151,0)),0)</f>
        <v>233399.83000000002</v>
      </c>
      <c r="G46" s="243">
        <f ca="1">+IFERROR(INDEX('Hoja de Trabajo para listado'!$A$155:$Z$1048576,MATCH($A46,'Hoja de Trabajo para listado'!$A$155:$A$1048576,0),MATCH((CUADRO!G$5&amp;$E46),'Hoja de Trabajo para listado'!$A$151:$Z$151,0)),0)+IFERROR(INDEX('Hoja de Trabajo para listado'!$AB$155:$BA$1048576,MATCH($A46,'Hoja de Trabajo para listado'!$AB$155:$AB$1048576,0),MATCH((CUADRO!G$5&amp;$E46),'Hoja de Trabajo para listado'!$AB$151:$BA$151,0)),0)+IFERROR(INDEX('Hoja de Trabajo para listado'!$BC$155:$CB$1048576,MATCH($A46,'Hoja de Trabajo para listado'!$BC$155:$BC$1048576,0),MATCH((CUADRO!G$5&amp;$E46),'Hoja de Trabajo para listado'!$BC$151:$CB$151,0)),0)+IFERROR(INDEX('Hoja de Trabajo para listado'!$DE$153:$DG$274,MATCH($A46,'Hoja de Trabajo para listado'!$DE$153:$DE$1048576,0),MATCH((CUADRO!G$5&amp;$E46),'Hoja de Trabajo para listado'!$DE$151:$DG$151,0)),0)+IFERROR(INDEX('Hoja de Trabajo para listado'!$CD$155:$DC$1048576,MATCH($A46,'Hoja de Trabajo para listado'!$CD$155:$CD$1048576,0),MATCH((CUADRO!G$5&amp;$E46),'Hoja de Trabajo para listado'!$CD$151:$DC$151,0)),0)</f>
        <v>1837004.085</v>
      </c>
      <c r="H46" s="243">
        <f ca="1">+IFERROR(INDEX('Hoja de Trabajo para listado'!$A$155:$Z$1048576,MATCH($A46,'Hoja de Trabajo para listado'!$A$155:$A$1048576,0),MATCH((CUADRO!H$5&amp;$E46),'Hoja de Trabajo para listado'!$A$151:$Z$151,0)),0)+IFERROR(INDEX('Hoja de Trabajo para listado'!$AB$155:$BA$1048576,MATCH($A46,'Hoja de Trabajo para listado'!$AB$155:$AB$1048576,0),MATCH((CUADRO!H$5&amp;$E46),'Hoja de Trabajo para listado'!$AB$151:$BA$151,0)),0)+IFERROR(INDEX('Hoja de Trabajo para listado'!$BC$155:$CB$1048576,MATCH($A46,'Hoja de Trabajo para listado'!$BC$155:$BC$1048576,0),MATCH((CUADRO!H$5&amp;$E46),'Hoja de Trabajo para listado'!$BC$151:$CB$151,0)),0)+IFERROR(INDEX('Hoja de Trabajo para listado'!$DE$153:$DG$274,MATCH($A46,'Hoja de Trabajo para listado'!$DE$153:$DE$1048576,0),MATCH((CUADRO!H$5&amp;$E46),'Hoja de Trabajo para listado'!$DE$151:$DG$151,0)),0)+IFERROR(INDEX('Hoja de Trabajo para listado'!$CD$155:$DC$1048576,MATCH($A46,'Hoja de Trabajo para listado'!$CD$155:$CD$1048576,0),MATCH((CUADRO!H$5&amp;$E46),'Hoja de Trabajo para listado'!$CD$151:$DC$151,0)),0)</f>
        <v>0</v>
      </c>
      <c r="I46" s="243">
        <f ca="1">+IFERROR(INDEX('Hoja de Trabajo para listado'!$A$155:$Z$1048576,MATCH($A46,'Hoja de Trabajo para listado'!$A$155:$A$1048576,0),MATCH((CUADRO!I$5&amp;$E46),'Hoja de Trabajo para listado'!$A$151:$Z$151,0)),0)+IFERROR(INDEX('Hoja de Trabajo para listado'!$AB$155:$BA$1048576,MATCH($A46,'Hoja de Trabajo para listado'!$AB$155:$AB$1048576,0),MATCH((CUADRO!I$5&amp;$E46),'Hoja de Trabajo para listado'!$AB$151:$BA$151,0)),0)+IFERROR(INDEX('Hoja de Trabajo para listado'!$BC$155:$CB$1048576,MATCH($A46,'Hoja de Trabajo para listado'!$BC$155:$BC$1048576,0),MATCH((CUADRO!I$5&amp;$E46),'Hoja de Trabajo para listado'!$BC$151:$CB$151,0)),0)+IFERROR(INDEX('Hoja de Trabajo para listado'!$DE$153:$DG$274,MATCH($A46,'Hoja de Trabajo para listado'!$DE$153:$DE$1048576,0),MATCH((CUADRO!I$5&amp;$E46),'Hoja de Trabajo para listado'!$DE$151:$DG$151,0)),0)+IFERROR(INDEX('Hoja de Trabajo para listado'!$CD$155:$DC$1048576,MATCH($A46,'Hoja de Trabajo para listado'!$CD$155:$CD$1048576,0),MATCH((CUADRO!I$5&amp;$E46),'Hoja de Trabajo para listado'!$CD$151:$DC$151,0)),0)</f>
        <v>5626238.3100000005</v>
      </c>
      <c r="J46" s="243">
        <f ca="1">+IFERROR(INDEX('Hoja de Trabajo para listado'!$A$155:$Z$1048576,MATCH($A46,'Hoja de Trabajo para listado'!$A$155:$A$1048576,0),MATCH((CUADRO!J$5&amp;$E46),'Hoja de Trabajo para listado'!$A$151:$Z$151,0)),0)+IFERROR(INDEX('Hoja de Trabajo para listado'!$AB$155:$BA$1048576,MATCH($A46,'Hoja de Trabajo para listado'!$AB$155:$AB$1048576,0),MATCH((CUADRO!J$5&amp;$E46),'Hoja de Trabajo para listado'!$AB$151:$BA$151,0)),0)+IFERROR(INDEX('Hoja de Trabajo para listado'!$BC$155:$CB$1048576,MATCH($A46,'Hoja de Trabajo para listado'!$BC$155:$BC$1048576,0),MATCH((CUADRO!J$5&amp;$E46),'Hoja de Trabajo para listado'!$BC$151:$CB$151,0)),0)+IFERROR(INDEX('Hoja de Trabajo para listado'!$DE$153:$DG$274,MATCH($A46,'Hoja de Trabajo para listado'!$DE$153:$DE$1048576,0),MATCH((CUADRO!J$5&amp;$E46),'Hoja de Trabajo para listado'!$DE$151:$DG$151,0)),0)+IFERROR(INDEX('Hoja de Trabajo para listado'!$CD$155:$DC$1048576,MATCH($A46,'Hoja de Trabajo para listado'!$CD$155:$CD$1048576,0),MATCH((CUADRO!J$5&amp;$E46),'Hoja de Trabajo para listado'!$CD$151:$DC$151,0)),0)</f>
        <v>0</v>
      </c>
      <c r="K46" s="243">
        <f ca="1">+IFERROR(INDEX('Hoja de Trabajo para listado'!$A$155:$Z$1048576,MATCH($A46,'Hoja de Trabajo para listado'!$A$155:$A$1048576,0),MATCH((CUADRO!K$5&amp;$E46),'Hoja de Trabajo para listado'!$A$151:$Z$151,0)),0)+IFERROR(INDEX('Hoja de Trabajo para listado'!$AB$155:$BA$1048576,MATCH($A46,'Hoja de Trabajo para listado'!$AB$155:$AB$1048576,0),MATCH((CUADRO!K$5&amp;$E46),'Hoja de Trabajo para listado'!$AB$151:$BA$151,0)),0)+IFERROR(INDEX('Hoja de Trabajo para listado'!$BC$155:$CB$1048576,MATCH($A46,'Hoja de Trabajo para listado'!$BC$155:$BC$1048576,0),MATCH((CUADRO!K$5&amp;$E46),'Hoja de Trabajo para listado'!$BC$151:$CB$151,0)),0)+IFERROR(INDEX('Hoja de Trabajo para listado'!$DE$153:$DG$274,MATCH($A46,'Hoja de Trabajo para listado'!$DE$153:$DE$1048576,0),MATCH((CUADRO!K$5&amp;$E46),'Hoja de Trabajo para listado'!$DE$151:$DG$151,0)),0)+IFERROR(INDEX('Hoja de Trabajo para listado'!$CD$155:$DC$1048576,MATCH($A46,'Hoja de Trabajo para listado'!$CD$155:$CD$1048576,0),MATCH((CUADRO!K$5&amp;$E46),'Hoja de Trabajo para listado'!$CD$151:$DC$151,0)),0)</f>
        <v>0</v>
      </c>
      <c r="L46" s="243">
        <f ca="1">+IFERROR(INDEX('Hoja de Trabajo para listado'!$A$155:$Z$1048576,MATCH($A46,'Hoja de Trabajo para listado'!$A$155:$A$1048576,0),MATCH((CUADRO!L$5&amp;$E46),'Hoja de Trabajo para listado'!$A$151:$Z$151,0)),0)+IFERROR(INDEX('Hoja de Trabajo para listado'!$AB$155:$BA$1048576,MATCH($A46,'Hoja de Trabajo para listado'!$AB$155:$AB$1048576,0),MATCH((CUADRO!L$5&amp;$E46),'Hoja de Trabajo para listado'!$AB$151:$BA$151,0)),0)+IFERROR(INDEX('Hoja de Trabajo para listado'!$BC$155:$CB$1048576,MATCH($A46,'Hoja de Trabajo para listado'!$BC$155:$BC$1048576,0),MATCH((CUADRO!L$5&amp;$E46),'Hoja de Trabajo para listado'!$BC$151:$CB$151,0)),0)+IFERROR(INDEX('Hoja de Trabajo para listado'!$DE$153:$DG$274,MATCH($A46,'Hoja de Trabajo para listado'!$DE$153:$DE$1048576,0),MATCH((CUADRO!L$5&amp;$E46),'Hoja de Trabajo para listado'!$DE$151:$DG$151,0)),0)+IFERROR(INDEX('Hoja de Trabajo para listado'!$CD$155:$DC$1048576,MATCH($A46,'Hoja de Trabajo para listado'!$CD$155:$CD$1048576,0),MATCH((CUADRO!L$5&amp;$E46),'Hoja de Trabajo para listado'!$CD$151:$DC$151,0)),0)</f>
        <v>0</v>
      </c>
      <c r="M46" s="243">
        <f ca="1">+IFERROR(INDEX('Hoja de Trabajo para listado'!$A$155:$Z$1048576,MATCH($A46,'Hoja de Trabajo para listado'!$A$155:$A$1048576,0),MATCH((CUADRO!M$5&amp;$E46),'Hoja de Trabajo para listado'!$A$151:$Z$151,0)),0)+IFERROR(INDEX('Hoja de Trabajo para listado'!$AB$155:$BA$1048576,MATCH($A46,'Hoja de Trabajo para listado'!$AB$155:$AB$1048576,0),MATCH((CUADRO!M$5&amp;$E46),'Hoja de Trabajo para listado'!$AB$151:$BA$151,0)),0)+IFERROR(INDEX('Hoja de Trabajo para listado'!$BC$155:$CB$1048576,MATCH($A46,'Hoja de Trabajo para listado'!$BC$155:$BC$1048576,0),MATCH((CUADRO!M$5&amp;$E46),'Hoja de Trabajo para listado'!$BC$151:$CB$151,0)),0)+IFERROR(INDEX('Hoja de Trabajo para listado'!$DE$153:$DG$274,MATCH($A46,'Hoja de Trabajo para listado'!$DE$153:$DE$1048576,0),MATCH((CUADRO!M$5&amp;$E46),'Hoja de Trabajo para listado'!$DE$151:$DG$151,0)),0)+IFERROR(INDEX('Hoja de Trabajo para listado'!$CD$155:$DC$1048576,MATCH($A46,'Hoja de Trabajo para listado'!$CD$155:$CD$1048576,0),MATCH((CUADRO!M$5&amp;$E46),'Hoja de Trabajo para listado'!$CD$151:$DC$151,0)),0)</f>
        <v>0</v>
      </c>
      <c r="N46" s="243">
        <f ca="1">+IFERROR(INDEX('Hoja de Trabajo para listado'!$A$155:$Z$1048576,MATCH($A46,'Hoja de Trabajo para listado'!$A$155:$A$1048576,0),MATCH((CUADRO!N$5&amp;$E46),'Hoja de Trabajo para listado'!$A$151:$Z$151,0)),0)+IFERROR(INDEX('Hoja de Trabajo para listado'!$AB$155:$BA$1048576,MATCH($A46,'Hoja de Trabajo para listado'!$AB$155:$AB$1048576,0),MATCH((CUADRO!N$5&amp;$E46),'Hoja de Trabajo para listado'!$AB$151:$BA$151,0)),0)+IFERROR(INDEX('Hoja de Trabajo para listado'!$BC$155:$CB$1048576,MATCH($A46,'Hoja de Trabajo para listado'!$BC$155:$BC$1048576,0),MATCH((CUADRO!N$5&amp;$E46),'Hoja de Trabajo para listado'!$BC$151:$CB$151,0)),0)+IFERROR(INDEX('Hoja de Trabajo para listado'!$DE$153:$DG$274,MATCH($A46,'Hoja de Trabajo para listado'!$DE$153:$DE$1048576,0),MATCH((CUADRO!N$5&amp;$E46),'Hoja de Trabajo para listado'!$DE$151:$DG$151,0)),0)+IFERROR(INDEX('Hoja de Trabajo para listado'!$CD$155:$DC$1048576,MATCH($A46,'Hoja de Trabajo para listado'!$CD$155:$CD$1048576,0),MATCH((CUADRO!N$5&amp;$E46),'Hoja de Trabajo para listado'!$CD$151:$DC$151,0)),0)</f>
        <v>0</v>
      </c>
      <c r="O46" s="243">
        <f ca="1">+IFERROR(INDEX('Hoja de Trabajo para listado'!$A$155:$Z$1048576,MATCH($A46,'Hoja de Trabajo para listado'!$A$155:$A$1048576,0),MATCH((CUADRO!O$5&amp;$E46),'Hoja de Trabajo para listado'!$A$151:$Z$151,0)),0)+IFERROR(INDEX('Hoja de Trabajo para listado'!$AB$155:$BA$1048576,MATCH($A46,'Hoja de Trabajo para listado'!$AB$155:$AB$1048576,0),MATCH((CUADRO!O$5&amp;$E46),'Hoja de Trabajo para listado'!$AB$151:$BA$151,0)),0)+IFERROR(INDEX('Hoja de Trabajo para listado'!$BC$155:$CB$1048576,MATCH($A46,'Hoja de Trabajo para listado'!$BC$155:$BC$1048576,0),MATCH((CUADRO!O$5&amp;$E46),'Hoja de Trabajo para listado'!$BC$151:$CB$151,0)),0)+IFERROR(INDEX('Hoja de Trabajo para listado'!$DE$153:$DG$274,MATCH($A46,'Hoja de Trabajo para listado'!$DE$153:$DE$1048576,0),MATCH((CUADRO!O$5&amp;$E46),'Hoja de Trabajo para listado'!$DE$151:$DG$151,0)),0)+IFERROR(INDEX('Hoja de Trabajo para listado'!$CD$155:$DC$1048576,MATCH($A46,'Hoja de Trabajo para listado'!$CD$155:$CD$1048576,0),MATCH((CUADRO!O$5&amp;$E46),'Hoja de Trabajo para listado'!$CD$151:$DC$151,0)),0)</f>
        <v>0</v>
      </c>
      <c r="P46" s="243">
        <f ca="1">+IFERROR(INDEX('Hoja de Trabajo para listado'!$A$155:$Z$1048576,MATCH($A46,'Hoja de Trabajo para listado'!$A$155:$A$1048576,0),MATCH((CUADRO!P$5&amp;$E46),'Hoja de Trabajo para listado'!$A$151:$Z$151,0)),0)+IFERROR(INDEX('Hoja de Trabajo para listado'!$AB$155:$BA$1048576,MATCH($A46,'Hoja de Trabajo para listado'!$AB$155:$AB$1048576,0),MATCH((CUADRO!P$5&amp;$E46),'Hoja de Trabajo para listado'!$AB$151:$BA$151,0)),0)+IFERROR(INDEX('Hoja de Trabajo para listado'!$BC$155:$CB$1048576,MATCH($A46,'Hoja de Trabajo para listado'!$BC$155:$BC$1048576,0),MATCH((CUADRO!P$5&amp;$E46),'Hoja de Trabajo para listado'!$BC$151:$CB$151,0)),0)+IFERROR(INDEX('Hoja de Trabajo para listado'!$DE$153:$DG$274,MATCH($A46,'Hoja de Trabajo para listado'!$DE$153:$DE$1048576,0),MATCH((CUADRO!P$5&amp;$E46),'Hoja de Trabajo para listado'!$DE$151:$DG$151,0)),0)+IFERROR(INDEX('Hoja de Trabajo para listado'!$CD$155:$DC$1048576,MATCH($A46,'Hoja de Trabajo para listado'!$CD$155:$CD$1048576,0),MATCH((CUADRO!P$5&amp;$E46),'Hoja de Trabajo para listado'!$CD$151:$DC$151,0)),0)</f>
        <v>0</v>
      </c>
      <c r="Q46" s="243">
        <f ca="1">+IFERROR(INDEX('Hoja de Trabajo para listado'!$A$155:$Z$1048576,MATCH($A46,'Hoja de Trabajo para listado'!$A$155:$A$1048576,0),MATCH((CUADRO!Q$5&amp;$E46),'Hoja de Trabajo para listado'!$A$151:$Z$151,0)),0)+IFERROR(INDEX('Hoja de Trabajo para listado'!$AB$155:$BA$1048576,MATCH($A46,'Hoja de Trabajo para listado'!$AB$155:$AB$1048576,0),MATCH((CUADRO!Q$5&amp;$E46),'Hoja de Trabajo para listado'!$AB$151:$BA$151,0)),0)+IFERROR(INDEX('Hoja de Trabajo para listado'!$BC$155:$CB$1048576,MATCH($A46,'Hoja de Trabajo para listado'!$BC$155:$BC$1048576,0),MATCH((CUADRO!Q$5&amp;$E46),'Hoja de Trabajo para listado'!$BC$151:$CB$151,0)),0)+IFERROR(INDEX('Hoja de Trabajo para listado'!$DE$153:$DG$274,MATCH($A46,'Hoja de Trabajo para listado'!$DE$153:$DE$1048576,0),MATCH((CUADRO!Q$5&amp;$E46),'Hoja de Trabajo para listado'!$DE$151:$DG$151,0)),0)+IFERROR(INDEX('Hoja de Trabajo para listado'!$CD$155:$DC$1048576,MATCH($A46,'Hoja de Trabajo para listado'!$CD$155:$CD$1048576,0),MATCH((CUADRO!Q$5&amp;$E46),'Hoja de Trabajo para listado'!$CD$151:$DC$151,0)),0)</f>
        <v>0</v>
      </c>
      <c r="R46" s="243">
        <f t="shared" ca="1" si="0"/>
        <v>7696642.2250000006</v>
      </c>
      <c r="S46" s="243"/>
      <c r="T46" s="243">
        <f ca="1">+T47</f>
        <v>29279274.015000001</v>
      </c>
      <c r="U46" s="242">
        <f t="shared" si="1"/>
        <v>1</v>
      </c>
      <c r="V46" s="333" t="str">
        <f>+VLOOKUP(A46,bd_lista!$A$3:$E$590,5,FALSE)</f>
        <v>Órgano Ejecutivo</v>
      </c>
      <c r="W46" s="391" t="str">
        <f>+V46</f>
        <v>Órgano Ejecutivo</v>
      </c>
      <c r="X46" s="242">
        <f>+A46</f>
        <v>86</v>
      </c>
      <c r="Y46" s="242" t="str">
        <f>+VLOOKUP(X46,bd_lista!$A$3:$C$590,3,FALSE)</f>
        <v>Ministerio de Medio Ambiente y Agua</v>
      </c>
      <c r="Z46" s="246">
        <f>+X46</f>
        <v>86</v>
      </c>
      <c r="AA46" s="380" t="str">
        <f>+Y46</f>
        <v>Ministerio de Medio Ambiente y Agua</v>
      </c>
    </row>
    <row r="47" spans="1:27" ht="15" customHeight="1">
      <c r="A47" s="32">
        <v>86</v>
      </c>
      <c r="B47" s="388"/>
      <c r="C47" s="333" t="str">
        <f>+VLOOKUP(A47,bd_lista!$A$3:$C$590,3,FALSE)</f>
        <v>Ministerio de Medio Ambiente y Agua</v>
      </c>
      <c r="D47" s="390"/>
      <c r="E47" s="333" t="s">
        <v>1305</v>
      </c>
      <c r="F47" s="245">
        <f ca="1">+IFERROR(INDEX('Hoja de Trabajo para listado'!$A$155:$Z$1048576,MATCH($A47,'Hoja de Trabajo para listado'!$A$155:$A$1048576,0),MATCH((CUADRO!F$5&amp;$E47),'Hoja de Trabajo para listado'!$A$151:$Z$151,0)),0)+IFERROR(INDEX('Hoja de Trabajo para listado'!$AB$155:$BA$1048576,MATCH($A47,'Hoja de Trabajo para listado'!$AB$155:$AB$1048576,0),MATCH((CUADRO!F$5&amp;$E47),'Hoja de Trabajo para listado'!$AB$151:$BA$151,0)),0)+IFERROR(INDEX('Hoja de Trabajo para listado'!$BC$155:$CB$1048576,MATCH($A47,'Hoja de Trabajo para listado'!$BC$155:$BC$1048576,0),MATCH((CUADRO!F$5&amp;$E47),'Hoja de Trabajo para listado'!$BC$151:$CB$151,0)),0)+IFERROR(INDEX('Hoja de Trabajo para listado'!$DE$153:$DG$274,MATCH($A47,'Hoja de Trabajo para listado'!$DE$153:$DE$1048576,0),MATCH((CUADRO!F$5&amp;$E47),'Hoja de Trabajo para listado'!$DE$151:$DG$151,0)),0)+IFERROR(INDEX('Hoja de Trabajo para listado'!$CD$155:$DC$1048576,MATCH($A47,'Hoja de Trabajo para listado'!$CD$155:$CD$1048576,0),MATCH((CUADRO!F$5&amp;$E47),'Hoja de Trabajo para listado'!$CD$151:$DC$151,0)),0)</f>
        <v>94818.92</v>
      </c>
      <c r="G47" s="245">
        <f ca="1">+IFERROR(INDEX('Hoja de Trabajo para listado'!$A$155:$Z$1048576,MATCH($A47,'Hoja de Trabajo para listado'!$A$155:$A$1048576,0),MATCH((CUADRO!G$5&amp;$E47),'Hoja de Trabajo para listado'!$A$151:$Z$151,0)),0)+IFERROR(INDEX('Hoja de Trabajo para listado'!$AB$155:$BA$1048576,MATCH($A47,'Hoja de Trabajo para listado'!$AB$155:$AB$1048576,0),MATCH((CUADRO!G$5&amp;$E47),'Hoja de Trabajo para listado'!$AB$151:$BA$151,0)),0)+IFERROR(INDEX('Hoja de Trabajo para listado'!$BC$155:$CB$1048576,MATCH($A47,'Hoja de Trabajo para listado'!$BC$155:$BC$1048576,0),MATCH((CUADRO!G$5&amp;$E47),'Hoja de Trabajo para listado'!$BC$151:$CB$151,0)),0)+IFERROR(INDEX('Hoja de Trabajo para listado'!$DE$153:$DG$274,MATCH($A47,'Hoja de Trabajo para listado'!$DE$153:$DE$1048576,0),MATCH((CUADRO!G$5&amp;$E47),'Hoja de Trabajo para listado'!$DE$151:$DG$151,0)),0)+IFERROR(INDEX('Hoja de Trabajo para listado'!$CD$155:$DC$1048576,MATCH($A47,'Hoja de Trabajo para listado'!$CD$155:$CD$1048576,0),MATCH((CUADRO!G$5&amp;$E47),'Hoja de Trabajo para listado'!$CD$151:$DC$151,0)),0)</f>
        <v>17518713.07</v>
      </c>
      <c r="H47" s="245">
        <f ca="1">+IFERROR(INDEX('Hoja de Trabajo para listado'!$A$155:$Z$1048576,MATCH($A47,'Hoja de Trabajo para listado'!$A$155:$A$1048576,0),MATCH((CUADRO!H$5&amp;$E47),'Hoja de Trabajo para listado'!$A$151:$Z$151,0)),0)+IFERROR(INDEX('Hoja de Trabajo para listado'!$AB$155:$BA$1048576,MATCH($A47,'Hoja de Trabajo para listado'!$AB$155:$AB$1048576,0),MATCH((CUADRO!H$5&amp;$E47),'Hoja de Trabajo para listado'!$AB$151:$BA$151,0)),0)+IFERROR(INDEX('Hoja de Trabajo para listado'!$BC$155:$CB$1048576,MATCH($A47,'Hoja de Trabajo para listado'!$BC$155:$BC$1048576,0),MATCH((CUADRO!H$5&amp;$E47),'Hoja de Trabajo para listado'!$BC$151:$CB$151,0)),0)+IFERROR(INDEX('Hoja de Trabajo para listado'!$DE$153:$DG$274,MATCH($A47,'Hoja de Trabajo para listado'!$DE$153:$DE$1048576,0),MATCH((CUADRO!H$5&amp;$E47),'Hoja de Trabajo para listado'!$DE$151:$DG$151,0)),0)+IFERROR(INDEX('Hoja de Trabajo para listado'!$CD$155:$DC$1048576,MATCH($A47,'Hoja de Trabajo para listado'!$CD$155:$CD$1048576,0),MATCH((CUADRO!H$5&amp;$E47),'Hoja de Trabajo para listado'!$CD$151:$DC$151,0)),0)</f>
        <v>134915.65</v>
      </c>
      <c r="I47" s="245">
        <f ca="1">+IFERROR(INDEX('Hoja de Trabajo para listado'!$A$155:$Z$1048576,MATCH($A47,'Hoja de Trabajo para listado'!$A$155:$A$1048576,0),MATCH((CUADRO!I$5&amp;$E47),'Hoja de Trabajo para listado'!$A$151:$Z$151,0)),0)+IFERROR(INDEX('Hoja de Trabajo para listado'!$AB$155:$BA$1048576,MATCH($A47,'Hoja de Trabajo para listado'!$AB$155:$AB$1048576,0),MATCH((CUADRO!I$5&amp;$E47),'Hoja de Trabajo para listado'!$AB$151:$BA$151,0)),0)+IFERROR(INDEX('Hoja de Trabajo para listado'!$BC$155:$CB$1048576,MATCH($A47,'Hoja de Trabajo para listado'!$BC$155:$BC$1048576,0),MATCH((CUADRO!I$5&amp;$E47),'Hoja de Trabajo para listado'!$BC$151:$CB$151,0)),0)+IFERROR(INDEX('Hoja de Trabajo para listado'!$DE$153:$DG$274,MATCH($A47,'Hoja de Trabajo para listado'!$DE$153:$DE$1048576,0),MATCH((CUADRO!I$5&amp;$E47),'Hoja de Trabajo para listado'!$DE$151:$DG$151,0)),0)+IFERROR(INDEX('Hoja de Trabajo para listado'!$CD$155:$DC$1048576,MATCH($A47,'Hoja de Trabajo para listado'!$CD$155:$CD$1048576,0),MATCH((CUADRO!I$5&amp;$E47),'Hoja de Trabajo para listado'!$CD$151:$DC$151,0)),0)</f>
        <v>3834184.15</v>
      </c>
      <c r="J47" s="245">
        <f ca="1">+IFERROR(INDEX('Hoja de Trabajo para listado'!$A$155:$Z$1048576,MATCH($A47,'Hoja de Trabajo para listado'!$A$155:$A$1048576,0),MATCH((CUADRO!J$5&amp;$E47),'Hoja de Trabajo para listado'!$A$151:$Z$151,0)),0)+IFERROR(INDEX('Hoja de Trabajo para listado'!$AB$155:$BA$1048576,MATCH($A47,'Hoja de Trabajo para listado'!$AB$155:$AB$1048576,0),MATCH((CUADRO!J$5&amp;$E47),'Hoja de Trabajo para listado'!$AB$151:$BA$151,0)),0)+IFERROR(INDEX('Hoja de Trabajo para listado'!$BC$155:$CB$1048576,MATCH($A47,'Hoja de Trabajo para listado'!$BC$155:$BC$1048576,0),MATCH((CUADRO!J$5&amp;$E47),'Hoja de Trabajo para listado'!$BC$151:$CB$151,0)),0)+IFERROR(INDEX('Hoja de Trabajo para listado'!$DE$153:$DG$274,MATCH($A47,'Hoja de Trabajo para listado'!$DE$153:$DE$1048576,0),MATCH((CUADRO!J$5&amp;$E47),'Hoja de Trabajo para listado'!$DE$151:$DG$151,0)),0)+IFERROR(INDEX('Hoja de Trabajo para listado'!$CD$155:$DC$1048576,MATCH($A47,'Hoja de Trabajo para listado'!$CD$155:$CD$1048576,0),MATCH((CUADRO!J$5&amp;$E47),'Hoja de Trabajo para listado'!$CD$151:$DC$151,0)),0)</f>
        <v>0</v>
      </c>
      <c r="K47" s="245">
        <f ca="1">+IFERROR(INDEX('Hoja de Trabajo para listado'!$A$155:$Z$1048576,MATCH($A47,'Hoja de Trabajo para listado'!$A$155:$A$1048576,0),MATCH((CUADRO!K$5&amp;$E47),'Hoja de Trabajo para listado'!$A$151:$Z$151,0)),0)+IFERROR(INDEX('Hoja de Trabajo para listado'!$AB$155:$BA$1048576,MATCH($A47,'Hoja de Trabajo para listado'!$AB$155:$AB$1048576,0),MATCH((CUADRO!K$5&amp;$E47),'Hoja de Trabajo para listado'!$AB$151:$BA$151,0)),0)+IFERROR(INDEX('Hoja de Trabajo para listado'!$BC$155:$CB$1048576,MATCH($A47,'Hoja de Trabajo para listado'!$BC$155:$BC$1048576,0),MATCH((CUADRO!K$5&amp;$E47),'Hoja de Trabajo para listado'!$BC$151:$CB$151,0)),0)+IFERROR(INDEX('Hoja de Trabajo para listado'!$DE$153:$DG$274,MATCH($A47,'Hoja de Trabajo para listado'!$DE$153:$DE$1048576,0),MATCH((CUADRO!K$5&amp;$E47),'Hoja de Trabajo para listado'!$DE$151:$DG$151,0)),0)+IFERROR(INDEX('Hoja de Trabajo para listado'!$CD$155:$DC$1048576,MATCH($A47,'Hoja de Trabajo para listado'!$CD$155:$CD$1048576,0),MATCH((CUADRO!K$5&amp;$E47),'Hoja de Trabajo para listado'!$CD$151:$DC$151,0)),0)</f>
        <v>0</v>
      </c>
      <c r="L47" s="245">
        <f ca="1">+IFERROR(INDEX('Hoja de Trabajo para listado'!$A$155:$Z$1048576,MATCH($A47,'Hoja de Trabajo para listado'!$A$155:$A$1048576,0),MATCH((CUADRO!L$5&amp;$E47),'Hoja de Trabajo para listado'!$A$151:$Z$151,0)),0)+IFERROR(INDEX('Hoja de Trabajo para listado'!$AB$155:$BA$1048576,MATCH($A47,'Hoja de Trabajo para listado'!$AB$155:$AB$1048576,0),MATCH((CUADRO!L$5&amp;$E47),'Hoja de Trabajo para listado'!$AB$151:$BA$151,0)),0)+IFERROR(INDEX('Hoja de Trabajo para listado'!$BC$155:$CB$1048576,MATCH($A47,'Hoja de Trabajo para listado'!$BC$155:$BC$1048576,0),MATCH((CUADRO!L$5&amp;$E47),'Hoja de Trabajo para listado'!$BC$151:$CB$151,0)),0)+IFERROR(INDEX('Hoja de Trabajo para listado'!$DE$153:$DG$274,MATCH($A47,'Hoja de Trabajo para listado'!$DE$153:$DE$1048576,0),MATCH((CUADRO!L$5&amp;$E47),'Hoja de Trabajo para listado'!$DE$151:$DG$151,0)),0)+IFERROR(INDEX('Hoja de Trabajo para listado'!$CD$155:$DC$1048576,MATCH($A47,'Hoja de Trabajo para listado'!$CD$155:$CD$1048576,0),MATCH((CUADRO!L$5&amp;$E47),'Hoja de Trabajo para listado'!$CD$151:$DC$151,0)),0)</f>
        <v>0</v>
      </c>
      <c r="M47" s="245">
        <f ca="1">+IFERROR(INDEX('Hoja de Trabajo para listado'!$A$155:$Z$1048576,MATCH($A47,'Hoja de Trabajo para listado'!$A$155:$A$1048576,0),MATCH((CUADRO!M$5&amp;$E47),'Hoja de Trabajo para listado'!$A$151:$Z$151,0)),0)+IFERROR(INDEX('Hoja de Trabajo para listado'!$AB$155:$BA$1048576,MATCH($A47,'Hoja de Trabajo para listado'!$AB$155:$AB$1048576,0),MATCH((CUADRO!M$5&amp;$E47),'Hoja de Trabajo para listado'!$AB$151:$BA$151,0)),0)+IFERROR(INDEX('Hoja de Trabajo para listado'!$BC$155:$CB$1048576,MATCH($A47,'Hoja de Trabajo para listado'!$BC$155:$BC$1048576,0),MATCH((CUADRO!M$5&amp;$E47),'Hoja de Trabajo para listado'!$BC$151:$CB$151,0)),0)+IFERROR(INDEX('Hoja de Trabajo para listado'!$DE$153:$DG$274,MATCH($A47,'Hoja de Trabajo para listado'!$DE$153:$DE$1048576,0),MATCH((CUADRO!M$5&amp;$E47),'Hoja de Trabajo para listado'!$DE$151:$DG$151,0)),0)+IFERROR(INDEX('Hoja de Trabajo para listado'!$CD$155:$DC$1048576,MATCH($A47,'Hoja de Trabajo para listado'!$CD$155:$CD$1048576,0),MATCH((CUADRO!M$5&amp;$E47),'Hoja de Trabajo para listado'!$CD$151:$DC$151,0)),0)</f>
        <v>0</v>
      </c>
      <c r="N47" s="245">
        <f ca="1">+IFERROR(INDEX('Hoja de Trabajo para listado'!$A$155:$Z$1048576,MATCH($A47,'Hoja de Trabajo para listado'!$A$155:$A$1048576,0),MATCH((CUADRO!N$5&amp;$E47),'Hoja de Trabajo para listado'!$A$151:$Z$151,0)),0)+IFERROR(INDEX('Hoja de Trabajo para listado'!$AB$155:$BA$1048576,MATCH($A47,'Hoja de Trabajo para listado'!$AB$155:$AB$1048576,0),MATCH((CUADRO!N$5&amp;$E47),'Hoja de Trabajo para listado'!$AB$151:$BA$151,0)),0)+IFERROR(INDEX('Hoja de Trabajo para listado'!$BC$155:$CB$1048576,MATCH($A47,'Hoja de Trabajo para listado'!$BC$155:$BC$1048576,0),MATCH((CUADRO!N$5&amp;$E47),'Hoja de Trabajo para listado'!$BC$151:$CB$151,0)),0)+IFERROR(INDEX('Hoja de Trabajo para listado'!$DE$153:$DG$274,MATCH($A47,'Hoja de Trabajo para listado'!$DE$153:$DE$1048576,0),MATCH((CUADRO!N$5&amp;$E47),'Hoja de Trabajo para listado'!$DE$151:$DG$151,0)),0)+IFERROR(INDEX('Hoja de Trabajo para listado'!$CD$155:$DC$1048576,MATCH($A47,'Hoja de Trabajo para listado'!$CD$155:$CD$1048576,0),MATCH((CUADRO!N$5&amp;$E47),'Hoja de Trabajo para listado'!$CD$151:$DC$151,0)),0)</f>
        <v>0</v>
      </c>
      <c r="O47" s="245">
        <f ca="1">+IFERROR(INDEX('Hoja de Trabajo para listado'!$A$155:$Z$1048576,MATCH($A47,'Hoja de Trabajo para listado'!$A$155:$A$1048576,0),MATCH((CUADRO!O$5&amp;$E47),'Hoja de Trabajo para listado'!$A$151:$Z$151,0)),0)+IFERROR(INDEX('Hoja de Trabajo para listado'!$AB$155:$BA$1048576,MATCH($A47,'Hoja de Trabajo para listado'!$AB$155:$AB$1048576,0),MATCH((CUADRO!O$5&amp;$E47),'Hoja de Trabajo para listado'!$AB$151:$BA$151,0)),0)+IFERROR(INDEX('Hoja de Trabajo para listado'!$BC$155:$CB$1048576,MATCH($A47,'Hoja de Trabajo para listado'!$BC$155:$BC$1048576,0),MATCH((CUADRO!O$5&amp;$E47),'Hoja de Trabajo para listado'!$BC$151:$CB$151,0)),0)+IFERROR(INDEX('Hoja de Trabajo para listado'!$DE$153:$DG$274,MATCH($A47,'Hoja de Trabajo para listado'!$DE$153:$DE$1048576,0),MATCH((CUADRO!O$5&amp;$E47),'Hoja de Trabajo para listado'!$DE$151:$DG$151,0)),0)+IFERROR(INDEX('Hoja de Trabajo para listado'!$CD$155:$DC$1048576,MATCH($A47,'Hoja de Trabajo para listado'!$CD$155:$CD$1048576,0),MATCH((CUADRO!O$5&amp;$E47),'Hoja de Trabajo para listado'!$CD$151:$DC$151,0)),0)</f>
        <v>0</v>
      </c>
      <c r="P47" s="245">
        <f ca="1">+IFERROR(INDEX('Hoja de Trabajo para listado'!$A$155:$Z$1048576,MATCH($A47,'Hoja de Trabajo para listado'!$A$155:$A$1048576,0),MATCH((CUADRO!P$5&amp;$E47),'Hoja de Trabajo para listado'!$A$151:$Z$151,0)),0)+IFERROR(INDEX('Hoja de Trabajo para listado'!$AB$155:$BA$1048576,MATCH($A47,'Hoja de Trabajo para listado'!$AB$155:$AB$1048576,0),MATCH((CUADRO!P$5&amp;$E47),'Hoja de Trabajo para listado'!$AB$151:$BA$151,0)),0)+IFERROR(INDEX('Hoja de Trabajo para listado'!$BC$155:$CB$1048576,MATCH($A47,'Hoja de Trabajo para listado'!$BC$155:$BC$1048576,0),MATCH((CUADRO!P$5&amp;$E47),'Hoja de Trabajo para listado'!$BC$151:$CB$151,0)),0)+IFERROR(INDEX('Hoja de Trabajo para listado'!$DE$153:$DG$274,MATCH($A47,'Hoja de Trabajo para listado'!$DE$153:$DE$1048576,0),MATCH((CUADRO!P$5&amp;$E47),'Hoja de Trabajo para listado'!$DE$151:$DG$151,0)),0)+IFERROR(INDEX('Hoja de Trabajo para listado'!$CD$155:$DC$1048576,MATCH($A47,'Hoja de Trabajo para listado'!$CD$155:$CD$1048576,0),MATCH((CUADRO!P$5&amp;$E47),'Hoja de Trabajo para listado'!$CD$151:$DC$151,0)),0)</f>
        <v>0</v>
      </c>
      <c r="Q47" s="245">
        <f ca="1">+IFERROR(INDEX('Hoja de Trabajo para listado'!$A$155:$Z$1048576,MATCH($A47,'Hoja de Trabajo para listado'!$A$155:$A$1048576,0),MATCH((CUADRO!Q$5&amp;$E47),'Hoja de Trabajo para listado'!$A$151:$Z$151,0)),0)+IFERROR(INDEX('Hoja de Trabajo para listado'!$AB$155:$BA$1048576,MATCH($A47,'Hoja de Trabajo para listado'!$AB$155:$AB$1048576,0),MATCH((CUADRO!Q$5&amp;$E47),'Hoja de Trabajo para listado'!$AB$151:$BA$151,0)),0)+IFERROR(INDEX('Hoja de Trabajo para listado'!$BC$155:$CB$1048576,MATCH($A47,'Hoja de Trabajo para listado'!$BC$155:$BC$1048576,0),MATCH((CUADRO!Q$5&amp;$E47),'Hoja de Trabajo para listado'!$BC$151:$CB$151,0)),0)+IFERROR(INDEX('Hoja de Trabajo para listado'!$DE$153:$DG$274,MATCH($A47,'Hoja de Trabajo para listado'!$DE$153:$DE$1048576,0),MATCH((CUADRO!Q$5&amp;$E47),'Hoja de Trabajo para listado'!$DE$151:$DG$151,0)),0)+IFERROR(INDEX('Hoja de Trabajo para listado'!$CD$155:$DC$1048576,MATCH($A47,'Hoja de Trabajo para listado'!$CD$155:$CD$1048576,0),MATCH((CUADRO!Q$5&amp;$E47),'Hoja de Trabajo para listado'!$CD$151:$DC$151,0)),0)</f>
        <v>0</v>
      </c>
      <c r="R47" s="245">
        <f t="shared" ca="1" si="0"/>
        <v>21582631.789999999</v>
      </c>
      <c r="S47" s="245">
        <f ca="1">+R46+R47</f>
        <v>29279274.015000001</v>
      </c>
      <c r="T47" s="245">
        <f ca="1">+S47</f>
        <v>29279274.015000001</v>
      </c>
      <c r="U47" s="244">
        <f t="shared" si="1"/>
        <v>2</v>
      </c>
      <c r="V47" s="333" t="str">
        <f>+VLOOKUP(A47,bd_lista!$A$3:$E$590,5,FALSE)</f>
        <v>Órgano Ejecutivo</v>
      </c>
      <c r="W47" s="392"/>
      <c r="X47" s="242">
        <f>+A47</f>
        <v>86</v>
      </c>
      <c r="Y47" s="242" t="str">
        <f>+VLOOKUP(X47,bd_lista!$A$3:$C$590,3,FALSE)</f>
        <v>Ministerio de Medio Ambiente y Agua</v>
      </c>
      <c r="Z47" s="292"/>
      <c r="AA47" s="321"/>
    </row>
    <row r="48" spans="1:27" ht="15" hidden="1" customHeight="1">
      <c r="A48" s="251">
        <v>87</v>
      </c>
      <c r="B48" s="387">
        <f>+A48</f>
        <v>87</v>
      </c>
      <c r="C48" s="247" t="e">
        <f>+VLOOKUP(A48,bd_lista!$A$3:$C$590,3,FALSE)</f>
        <v>#N/A</v>
      </c>
      <c r="D48" s="389" t="e">
        <f>+C48</f>
        <v>#N/A</v>
      </c>
      <c r="E48" s="247" t="s">
        <v>1304</v>
      </c>
      <c r="F48" s="243">
        <f ca="1">+IFERROR(INDEX('Hoja de Trabajo para listado'!$A$155:$Z$1048576,MATCH($A48,'Hoja de Trabajo para listado'!$A$155:$A$1048576,0),MATCH((CUADRO!F$5&amp;$E48),'Hoja de Trabajo para listado'!$A$151:$Z$151,0)),0)+IFERROR(INDEX('Hoja de Trabajo para listado'!$AB$155:$BA$1048576,MATCH($A48,'Hoja de Trabajo para listado'!$AB$155:$AB$1048576,0),MATCH((CUADRO!F$5&amp;$E48),'Hoja de Trabajo para listado'!$AB$151:$BA$151,0)),0)+IFERROR(INDEX('Hoja de Trabajo para listado'!$BC$155:$CB$1048576,MATCH($A48,'Hoja de Trabajo para listado'!$BC$155:$BC$1048576,0),MATCH((CUADRO!F$5&amp;$E48),'Hoja de Trabajo para listado'!$BC$151:$CB$151,0)),0)+IFERROR(INDEX('Hoja de Trabajo para listado'!$DE$153:$DG$274,MATCH($A48,'Hoja de Trabajo para listado'!$DE$153:$DE$1048576,0),MATCH((CUADRO!F$5&amp;$E48),'Hoja de Trabajo para listado'!$DE$151:$DG$151,0)),0)+IFERROR(INDEX('Hoja de Trabajo para listado'!$CD$155:$DC$1048576,MATCH($A48,'Hoja de Trabajo para listado'!$CD$155:$CD$1048576,0),MATCH((CUADRO!F$5&amp;$E48),'Hoja de Trabajo para listado'!$CD$151:$DC$151,0)),0)</f>
        <v>0</v>
      </c>
      <c r="G48" s="243">
        <f ca="1">+IFERROR(INDEX('Hoja de Trabajo para listado'!$A$155:$Z$1048576,MATCH($A48,'Hoja de Trabajo para listado'!$A$155:$A$1048576,0),MATCH((CUADRO!G$5&amp;$E48),'Hoja de Trabajo para listado'!$A$151:$Z$151,0)),0)+IFERROR(INDEX('Hoja de Trabajo para listado'!$AB$155:$BA$1048576,MATCH($A48,'Hoja de Trabajo para listado'!$AB$155:$AB$1048576,0),MATCH((CUADRO!G$5&amp;$E48),'Hoja de Trabajo para listado'!$AB$151:$BA$151,0)),0)+IFERROR(INDEX('Hoja de Trabajo para listado'!$BC$155:$CB$1048576,MATCH($A48,'Hoja de Trabajo para listado'!$BC$155:$BC$1048576,0),MATCH((CUADRO!G$5&amp;$E48),'Hoja de Trabajo para listado'!$BC$151:$CB$151,0)),0)+IFERROR(INDEX('Hoja de Trabajo para listado'!$DE$153:$DG$274,MATCH($A48,'Hoja de Trabajo para listado'!$DE$153:$DE$1048576,0),MATCH((CUADRO!G$5&amp;$E48),'Hoja de Trabajo para listado'!$DE$151:$DG$151,0)),0)+IFERROR(INDEX('Hoja de Trabajo para listado'!$CD$155:$DC$1048576,MATCH($A48,'Hoja de Trabajo para listado'!$CD$155:$CD$1048576,0),MATCH((CUADRO!G$5&amp;$E48),'Hoja de Trabajo para listado'!$CD$151:$DC$151,0)),0)</f>
        <v>0</v>
      </c>
      <c r="H48" s="243">
        <f ca="1">+IFERROR(INDEX('Hoja de Trabajo para listado'!$A$155:$Z$1048576,MATCH($A48,'Hoja de Trabajo para listado'!$A$155:$A$1048576,0),MATCH((CUADRO!H$5&amp;$E48),'Hoja de Trabajo para listado'!$A$151:$Z$151,0)),0)+IFERROR(INDEX('Hoja de Trabajo para listado'!$AB$155:$BA$1048576,MATCH($A48,'Hoja de Trabajo para listado'!$AB$155:$AB$1048576,0),MATCH((CUADRO!H$5&amp;$E48),'Hoja de Trabajo para listado'!$AB$151:$BA$151,0)),0)+IFERROR(INDEX('Hoja de Trabajo para listado'!$BC$155:$CB$1048576,MATCH($A48,'Hoja de Trabajo para listado'!$BC$155:$BC$1048576,0),MATCH((CUADRO!H$5&amp;$E48),'Hoja de Trabajo para listado'!$BC$151:$CB$151,0)),0)+IFERROR(INDEX('Hoja de Trabajo para listado'!$DE$153:$DG$274,MATCH($A48,'Hoja de Trabajo para listado'!$DE$153:$DE$1048576,0),MATCH((CUADRO!H$5&amp;$E48),'Hoja de Trabajo para listado'!$DE$151:$DG$151,0)),0)+IFERROR(INDEX('Hoja de Trabajo para listado'!$CD$155:$DC$1048576,MATCH($A48,'Hoja de Trabajo para listado'!$CD$155:$CD$1048576,0),MATCH((CUADRO!H$5&amp;$E48),'Hoja de Trabajo para listado'!$CD$151:$DC$151,0)),0)</f>
        <v>0</v>
      </c>
      <c r="I48" s="243">
        <f ca="1">+IFERROR(INDEX('Hoja de Trabajo para listado'!$A$155:$Z$1048576,MATCH($A48,'Hoja de Trabajo para listado'!$A$155:$A$1048576,0),MATCH((CUADRO!I$5&amp;$E48),'Hoja de Trabajo para listado'!$A$151:$Z$151,0)),0)+IFERROR(INDEX('Hoja de Trabajo para listado'!$AB$155:$BA$1048576,MATCH($A48,'Hoja de Trabajo para listado'!$AB$155:$AB$1048576,0),MATCH((CUADRO!I$5&amp;$E48),'Hoja de Trabajo para listado'!$AB$151:$BA$151,0)),0)+IFERROR(INDEX('Hoja de Trabajo para listado'!$BC$155:$CB$1048576,MATCH($A48,'Hoja de Trabajo para listado'!$BC$155:$BC$1048576,0),MATCH((CUADRO!I$5&amp;$E48),'Hoja de Trabajo para listado'!$BC$151:$CB$151,0)),0)+IFERROR(INDEX('Hoja de Trabajo para listado'!$DE$153:$DG$274,MATCH($A48,'Hoja de Trabajo para listado'!$DE$153:$DE$1048576,0),MATCH((CUADRO!I$5&amp;$E48),'Hoja de Trabajo para listado'!$DE$151:$DG$151,0)),0)+IFERROR(INDEX('Hoja de Trabajo para listado'!$CD$155:$DC$1048576,MATCH($A48,'Hoja de Trabajo para listado'!$CD$155:$CD$1048576,0),MATCH((CUADRO!I$5&amp;$E48),'Hoja de Trabajo para listado'!$CD$151:$DC$151,0)),0)</f>
        <v>0</v>
      </c>
      <c r="J48" s="243">
        <f ca="1">+IFERROR(INDEX('Hoja de Trabajo para listado'!$A$155:$Z$1048576,MATCH($A48,'Hoja de Trabajo para listado'!$A$155:$A$1048576,0),MATCH((CUADRO!J$5&amp;$E48),'Hoja de Trabajo para listado'!$A$151:$Z$151,0)),0)+IFERROR(INDEX('Hoja de Trabajo para listado'!$AB$155:$BA$1048576,MATCH($A48,'Hoja de Trabajo para listado'!$AB$155:$AB$1048576,0),MATCH((CUADRO!J$5&amp;$E48),'Hoja de Trabajo para listado'!$AB$151:$BA$151,0)),0)+IFERROR(INDEX('Hoja de Trabajo para listado'!$BC$155:$CB$1048576,MATCH($A48,'Hoja de Trabajo para listado'!$BC$155:$BC$1048576,0),MATCH((CUADRO!J$5&amp;$E48),'Hoja de Trabajo para listado'!$BC$151:$CB$151,0)),0)+IFERROR(INDEX('Hoja de Trabajo para listado'!$DE$153:$DG$274,MATCH($A48,'Hoja de Trabajo para listado'!$DE$153:$DE$1048576,0),MATCH((CUADRO!J$5&amp;$E48),'Hoja de Trabajo para listado'!$DE$151:$DG$151,0)),0)+IFERROR(INDEX('Hoja de Trabajo para listado'!$CD$155:$DC$1048576,MATCH($A48,'Hoja de Trabajo para listado'!$CD$155:$CD$1048576,0),MATCH((CUADRO!J$5&amp;$E48),'Hoja de Trabajo para listado'!$CD$151:$DC$151,0)),0)</f>
        <v>0</v>
      </c>
      <c r="K48" s="243">
        <f ca="1">+IFERROR(INDEX('Hoja de Trabajo para listado'!$A$155:$Z$1048576,MATCH($A48,'Hoja de Trabajo para listado'!$A$155:$A$1048576,0),MATCH((CUADRO!K$5&amp;$E48),'Hoja de Trabajo para listado'!$A$151:$Z$151,0)),0)+IFERROR(INDEX('Hoja de Trabajo para listado'!$AB$155:$BA$1048576,MATCH($A48,'Hoja de Trabajo para listado'!$AB$155:$AB$1048576,0),MATCH((CUADRO!K$5&amp;$E48),'Hoja de Trabajo para listado'!$AB$151:$BA$151,0)),0)+IFERROR(INDEX('Hoja de Trabajo para listado'!$BC$155:$CB$1048576,MATCH($A48,'Hoja de Trabajo para listado'!$BC$155:$BC$1048576,0),MATCH((CUADRO!K$5&amp;$E48),'Hoja de Trabajo para listado'!$BC$151:$CB$151,0)),0)+IFERROR(INDEX('Hoja de Trabajo para listado'!$DE$153:$DG$274,MATCH($A48,'Hoja de Trabajo para listado'!$DE$153:$DE$1048576,0),MATCH((CUADRO!K$5&amp;$E48),'Hoja de Trabajo para listado'!$DE$151:$DG$151,0)),0)+IFERROR(INDEX('Hoja de Trabajo para listado'!$CD$155:$DC$1048576,MATCH($A48,'Hoja de Trabajo para listado'!$CD$155:$CD$1048576,0),MATCH((CUADRO!K$5&amp;$E48),'Hoja de Trabajo para listado'!$CD$151:$DC$151,0)),0)</f>
        <v>0</v>
      </c>
      <c r="L48" s="243">
        <f ca="1">+IFERROR(INDEX('Hoja de Trabajo para listado'!$A$155:$Z$1048576,MATCH($A48,'Hoja de Trabajo para listado'!$A$155:$A$1048576,0),MATCH((CUADRO!L$5&amp;$E48),'Hoja de Trabajo para listado'!$A$151:$Z$151,0)),0)+IFERROR(INDEX('Hoja de Trabajo para listado'!$AB$155:$BA$1048576,MATCH($A48,'Hoja de Trabajo para listado'!$AB$155:$AB$1048576,0),MATCH((CUADRO!L$5&amp;$E48),'Hoja de Trabajo para listado'!$AB$151:$BA$151,0)),0)+IFERROR(INDEX('Hoja de Trabajo para listado'!$BC$155:$CB$1048576,MATCH($A48,'Hoja de Trabajo para listado'!$BC$155:$BC$1048576,0),MATCH((CUADRO!L$5&amp;$E48),'Hoja de Trabajo para listado'!$BC$151:$CB$151,0)),0)+IFERROR(INDEX('Hoja de Trabajo para listado'!$DE$153:$DG$274,MATCH($A48,'Hoja de Trabajo para listado'!$DE$153:$DE$1048576,0),MATCH((CUADRO!L$5&amp;$E48),'Hoja de Trabajo para listado'!$DE$151:$DG$151,0)),0)+IFERROR(INDEX('Hoja de Trabajo para listado'!$CD$155:$DC$1048576,MATCH($A48,'Hoja de Trabajo para listado'!$CD$155:$CD$1048576,0),MATCH((CUADRO!L$5&amp;$E48),'Hoja de Trabajo para listado'!$CD$151:$DC$151,0)),0)</f>
        <v>0</v>
      </c>
      <c r="M48" s="243">
        <f ca="1">+IFERROR(INDEX('Hoja de Trabajo para listado'!$A$155:$Z$1048576,MATCH($A48,'Hoja de Trabajo para listado'!$A$155:$A$1048576,0),MATCH((CUADRO!M$5&amp;$E48),'Hoja de Trabajo para listado'!$A$151:$Z$151,0)),0)+IFERROR(INDEX('Hoja de Trabajo para listado'!$AB$155:$BA$1048576,MATCH($A48,'Hoja de Trabajo para listado'!$AB$155:$AB$1048576,0),MATCH((CUADRO!M$5&amp;$E48),'Hoja de Trabajo para listado'!$AB$151:$BA$151,0)),0)+IFERROR(INDEX('Hoja de Trabajo para listado'!$BC$155:$CB$1048576,MATCH($A48,'Hoja de Trabajo para listado'!$BC$155:$BC$1048576,0),MATCH((CUADRO!M$5&amp;$E48),'Hoja de Trabajo para listado'!$BC$151:$CB$151,0)),0)+IFERROR(INDEX('Hoja de Trabajo para listado'!$DE$153:$DG$274,MATCH($A48,'Hoja de Trabajo para listado'!$DE$153:$DE$1048576,0),MATCH((CUADRO!M$5&amp;$E48),'Hoja de Trabajo para listado'!$DE$151:$DG$151,0)),0)+IFERROR(INDEX('Hoja de Trabajo para listado'!$CD$155:$DC$1048576,MATCH($A48,'Hoja de Trabajo para listado'!$CD$155:$CD$1048576,0),MATCH((CUADRO!M$5&amp;$E48),'Hoja de Trabajo para listado'!$CD$151:$DC$151,0)),0)</f>
        <v>0</v>
      </c>
      <c r="N48" s="243">
        <f ca="1">+IFERROR(INDEX('Hoja de Trabajo para listado'!$A$155:$Z$1048576,MATCH($A48,'Hoja de Trabajo para listado'!$A$155:$A$1048576,0),MATCH((CUADRO!N$5&amp;$E48),'Hoja de Trabajo para listado'!$A$151:$Z$151,0)),0)+IFERROR(INDEX('Hoja de Trabajo para listado'!$AB$155:$BA$1048576,MATCH($A48,'Hoja de Trabajo para listado'!$AB$155:$AB$1048576,0),MATCH((CUADRO!N$5&amp;$E48),'Hoja de Trabajo para listado'!$AB$151:$BA$151,0)),0)+IFERROR(INDEX('Hoja de Trabajo para listado'!$BC$155:$CB$1048576,MATCH($A48,'Hoja de Trabajo para listado'!$BC$155:$BC$1048576,0),MATCH((CUADRO!N$5&amp;$E48),'Hoja de Trabajo para listado'!$BC$151:$CB$151,0)),0)+IFERROR(INDEX('Hoja de Trabajo para listado'!$DE$153:$DG$274,MATCH($A48,'Hoja de Trabajo para listado'!$DE$153:$DE$1048576,0),MATCH((CUADRO!N$5&amp;$E48),'Hoja de Trabajo para listado'!$DE$151:$DG$151,0)),0)+IFERROR(INDEX('Hoja de Trabajo para listado'!$CD$155:$DC$1048576,MATCH($A48,'Hoja de Trabajo para listado'!$CD$155:$CD$1048576,0),MATCH((CUADRO!N$5&amp;$E48),'Hoja de Trabajo para listado'!$CD$151:$DC$151,0)),0)</f>
        <v>0</v>
      </c>
      <c r="O48" s="243">
        <f ca="1">+IFERROR(INDEX('Hoja de Trabajo para listado'!$A$155:$Z$1048576,MATCH($A48,'Hoja de Trabajo para listado'!$A$155:$A$1048576,0),MATCH((CUADRO!O$5&amp;$E48),'Hoja de Trabajo para listado'!$A$151:$Z$151,0)),0)+IFERROR(INDEX('Hoja de Trabajo para listado'!$AB$155:$BA$1048576,MATCH($A48,'Hoja de Trabajo para listado'!$AB$155:$AB$1048576,0),MATCH((CUADRO!O$5&amp;$E48),'Hoja de Trabajo para listado'!$AB$151:$BA$151,0)),0)+IFERROR(INDEX('Hoja de Trabajo para listado'!$BC$155:$CB$1048576,MATCH($A48,'Hoja de Trabajo para listado'!$BC$155:$BC$1048576,0),MATCH((CUADRO!O$5&amp;$E48),'Hoja de Trabajo para listado'!$BC$151:$CB$151,0)),0)+IFERROR(INDEX('Hoja de Trabajo para listado'!$DE$153:$DG$274,MATCH($A48,'Hoja de Trabajo para listado'!$DE$153:$DE$1048576,0),MATCH((CUADRO!O$5&amp;$E48),'Hoja de Trabajo para listado'!$DE$151:$DG$151,0)),0)+IFERROR(INDEX('Hoja de Trabajo para listado'!$CD$155:$DC$1048576,MATCH($A48,'Hoja de Trabajo para listado'!$CD$155:$CD$1048576,0),MATCH((CUADRO!O$5&amp;$E48),'Hoja de Trabajo para listado'!$CD$151:$DC$151,0)),0)</f>
        <v>0</v>
      </c>
      <c r="P48" s="243">
        <f ca="1">+IFERROR(INDEX('Hoja de Trabajo para listado'!$A$155:$Z$1048576,MATCH($A48,'Hoja de Trabajo para listado'!$A$155:$A$1048576,0),MATCH((CUADRO!P$5&amp;$E48),'Hoja de Trabajo para listado'!$A$151:$Z$151,0)),0)+IFERROR(INDEX('Hoja de Trabajo para listado'!$AB$155:$BA$1048576,MATCH($A48,'Hoja de Trabajo para listado'!$AB$155:$AB$1048576,0),MATCH((CUADRO!P$5&amp;$E48),'Hoja de Trabajo para listado'!$AB$151:$BA$151,0)),0)+IFERROR(INDEX('Hoja de Trabajo para listado'!$BC$155:$CB$1048576,MATCH($A48,'Hoja de Trabajo para listado'!$BC$155:$BC$1048576,0),MATCH((CUADRO!P$5&amp;$E48),'Hoja de Trabajo para listado'!$BC$151:$CB$151,0)),0)+IFERROR(INDEX('Hoja de Trabajo para listado'!$DE$153:$DG$274,MATCH($A48,'Hoja de Trabajo para listado'!$DE$153:$DE$1048576,0),MATCH((CUADRO!P$5&amp;$E48),'Hoja de Trabajo para listado'!$DE$151:$DG$151,0)),0)+IFERROR(INDEX('Hoja de Trabajo para listado'!$CD$155:$DC$1048576,MATCH($A48,'Hoja de Trabajo para listado'!$CD$155:$CD$1048576,0),MATCH((CUADRO!P$5&amp;$E48),'Hoja de Trabajo para listado'!$CD$151:$DC$151,0)),0)</f>
        <v>0</v>
      </c>
      <c r="Q48" s="243">
        <f ca="1">+IFERROR(INDEX('Hoja de Trabajo para listado'!$A$155:$Z$1048576,MATCH($A48,'Hoja de Trabajo para listado'!$A$155:$A$1048576,0),MATCH((CUADRO!Q$5&amp;$E48),'Hoja de Trabajo para listado'!$A$151:$Z$151,0)),0)+IFERROR(INDEX('Hoja de Trabajo para listado'!$AB$155:$BA$1048576,MATCH($A48,'Hoja de Trabajo para listado'!$AB$155:$AB$1048576,0),MATCH((CUADRO!Q$5&amp;$E48),'Hoja de Trabajo para listado'!$AB$151:$BA$151,0)),0)+IFERROR(INDEX('Hoja de Trabajo para listado'!$BC$155:$CB$1048576,MATCH($A48,'Hoja de Trabajo para listado'!$BC$155:$BC$1048576,0),MATCH((CUADRO!Q$5&amp;$E48),'Hoja de Trabajo para listado'!$BC$151:$CB$151,0)),0)+IFERROR(INDEX('Hoja de Trabajo para listado'!$DE$153:$DG$274,MATCH($A48,'Hoja de Trabajo para listado'!$DE$153:$DE$1048576,0),MATCH((CUADRO!Q$5&amp;$E48),'Hoja de Trabajo para listado'!$DE$151:$DG$151,0)),0)+IFERROR(INDEX('Hoja de Trabajo para listado'!$CD$155:$DC$1048576,MATCH($A48,'Hoja de Trabajo para listado'!$CD$155:$CD$1048576,0),MATCH((CUADRO!Q$5&amp;$E48),'Hoja de Trabajo para listado'!$CD$151:$DC$151,0)),0)</f>
        <v>0</v>
      </c>
      <c r="R48" s="243">
        <f t="shared" ca="1" si="0"/>
        <v>0</v>
      </c>
      <c r="S48" s="243"/>
      <c r="T48" s="243">
        <f ca="1">+T49</f>
        <v>0</v>
      </c>
      <c r="U48" s="242">
        <f t="shared" si="1"/>
        <v>1</v>
      </c>
      <c r="V48" s="333" t="e">
        <f>+VLOOKUP(A48,bd_lista!$A$3:$E$590,5,FALSE)</f>
        <v>#N/A</v>
      </c>
      <c r="W48" s="391" t="e">
        <f>+V48</f>
        <v>#N/A</v>
      </c>
      <c r="X48" s="242">
        <v>25</v>
      </c>
      <c r="Y48" s="242" t="str">
        <f>+VLOOKUP(X48,bd_lista!$A$3:$C$590,3,FALSE)</f>
        <v>Ministerio de la Presidencia</v>
      </c>
      <c r="Z48" s="294">
        <f>+X48</f>
        <v>25</v>
      </c>
      <c r="AA48" s="295" t="str">
        <f>+Y48</f>
        <v>Ministerio de la Presidencia</v>
      </c>
    </row>
    <row r="49" spans="1:27" ht="15" hidden="1" customHeight="1">
      <c r="A49" s="32">
        <v>87</v>
      </c>
      <c r="B49" s="388"/>
      <c r="C49" s="333" t="e">
        <f>+VLOOKUP(A49,bd_lista!$A$3:$C$590,3,FALSE)</f>
        <v>#N/A</v>
      </c>
      <c r="D49" s="390"/>
      <c r="E49" s="333" t="s">
        <v>1305</v>
      </c>
      <c r="F49" s="245">
        <f ca="1">+IFERROR(INDEX('Hoja de Trabajo para listado'!$A$155:$Z$1048576,MATCH($A49,'Hoja de Trabajo para listado'!$A$155:$A$1048576,0),MATCH((CUADRO!F$5&amp;$E49),'Hoja de Trabajo para listado'!$A$151:$Z$151,0)),0)+IFERROR(INDEX('Hoja de Trabajo para listado'!$AB$155:$BA$1048576,MATCH($A49,'Hoja de Trabajo para listado'!$AB$155:$AB$1048576,0),MATCH((CUADRO!F$5&amp;$E49),'Hoja de Trabajo para listado'!$AB$151:$BA$151,0)),0)+IFERROR(INDEX('Hoja de Trabajo para listado'!$BC$155:$CB$1048576,MATCH($A49,'Hoja de Trabajo para listado'!$BC$155:$BC$1048576,0),MATCH((CUADRO!F$5&amp;$E49),'Hoja de Trabajo para listado'!$BC$151:$CB$151,0)),0)+IFERROR(INDEX('Hoja de Trabajo para listado'!$DE$153:$DG$274,MATCH($A49,'Hoja de Trabajo para listado'!$DE$153:$DE$1048576,0),MATCH((CUADRO!F$5&amp;$E49),'Hoja de Trabajo para listado'!$DE$151:$DG$151,0)),0)+IFERROR(INDEX('Hoja de Trabajo para listado'!$CD$155:$DC$1048576,MATCH($A49,'Hoja de Trabajo para listado'!$CD$155:$CD$1048576,0),MATCH((CUADRO!F$5&amp;$E49),'Hoja de Trabajo para listado'!$CD$151:$DC$151,0)),0)</f>
        <v>0</v>
      </c>
      <c r="G49" s="245">
        <f ca="1">+IFERROR(INDEX('Hoja de Trabajo para listado'!$A$155:$Z$1048576,MATCH($A49,'Hoja de Trabajo para listado'!$A$155:$A$1048576,0),MATCH((CUADRO!G$5&amp;$E49),'Hoja de Trabajo para listado'!$A$151:$Z$151,0)),0)+IFERROR(INDEX('Hoja de Trabajo para listado'!$AB$155:$BA$1048576,MATCH($A49,'Hoja de Trabajo para listado'!$AB$155:$AB$1048576,0),MATCH((CUADRO!G$5&amp;$E49),'Hoja de Trabajo para listado'!$AB$151:$BA$151,0)),0)+IFERROR(INDEX('Hoja de Trabajo para listado'!$BC$155:$CB$1048576,MATCH($A49,'Hoja de Trabajo para listado'!$BC$155:$BC$1048576,0),MATCH((CUADRO!G$5&amp;$E49),'Hoja de Trabajo para listado'!$BC$151:$CB$151,0)),0)+IFERROR(INDEX('Hoja de Trabajo para listado'!$DE$153:$DG$274,MATCH($A49,'Hoja de Trabajo para listado'!$DE$153:$DE$1048576,0),MATCH((CUADRO!G$5&amp;$E49),'Hoja de Trabajo para listado'!$DE$151:$DG$151,0)),0)+IFERROR(INDEX('Hoja de Trabajo para listado'!$CD$155:$DC$1048576,MATCH($A49,'Hoja de Trabajo para listado'!$CD$155:$CD$1048576,0),MATCH((CUADRO!G$5&amp;$E49),'Hoja de Trabajo para listado'!$CD$151:$DC$151,0)),0)</f>
        <v>0</v>
      </c>
      <c r="H49" s="245">
        <f ca="1">+IFERROR(INDEX('Hoja de Trabajo para listado'!$A$155:$Z$1048576,MATCH($A49,'Hoja de Trabajo para listado'!$A$155:$A$1048576,0),MATCH((CUADRO!H$5&amp;$E49),'Hoja de Trabajo para listado'!$A$151:$Z$151,0)),0)+IFERROR(INDEX('Hoja de Trabajo para listado'!$AB$155:$BA$1048576,MATCH($A49,'Hoja de Trabajo para listado'!$AB$155:$AB$1048576,0),MATCH((CUADRO!H$5&amp;$E49),'Hoja de Trabajo para listado'!$AB$151:$BA$151,0)),0)+IFERROR(INDEX('Hoja de Trabajo para listado'!$BC$155:$CB$1048576,MATCH($A49,'Hoja de Trabajo para listado'!$BC$155:$BC$1048576,0),MATCH((CUADRO!H$5&amp;$E49),'Hoja de Trabajo para listado'!$BC$151:$CB$151,0)),0)+IFERROR(INDEX('Hoja de Trabajo para listado'!$DE$153:$DG$274,MATCH($A49,'Hoja de Trabajo para listado'!$DE$153:$DE$1048576,0),MATCH((CUADRO!H$5&amp;$E49),'Hoja de Trabajo para listado'!$DE$151:$DG$151,0)),0)+IFERROR(INDEX('Hoja de Trabajo para listado'!$CD$155:$DC$1048576,MATCH($A49,'Hoja de Trabajo para listado'!$CD$155:$CD$1048576,0),MATCH((CUADRO!H$5&amp;$E49),'Hoja de Trabajo para listado'!$CD$151:$DC$151,0)),0)</f>
        <v>0</v>
      </c>
      <c r="I49" s="245">
        <f ca="1">+IFERROR(INDEX('Hoja de Trabajo para listado'!$A$155:$Z$1048576,MATCH($A49,'Hoja de Trabajo para listado'!$A$155:$A$1048576,0),MATCH((CUADRO!I$5&amp;$E49),'Hoja de Trabajo para listado'!$A$151:$Z$151,0)),0)+IFERROR(INDEX('Hoja de Trabajo para listado'!$AB$155:$BA$1048576,MATCH($A49,'Hoja de Trabajo para listado'!$AB$155:$AB$1048576,0),MATCH((CUADRO!I$5&amp;$E49),'Hoja de Trabajo para listado'!$AB$151:$BA$151,0)),0)+IFERROR(INDEX('Hoja de Trabajo para listado'!$BC$155:$CB$1048576,MATCH($A49,'Hoja de Trabajo para listado'!$BC$155:$BC$1048576,0),MATCH((CUADRO!I$5&amp;$E49),'Hoja de Trabajo para listado'!$BC$151:$CB$151,0)),0)+IFERROR(INDEX('Hoja de Trabajo para listado'!$DE$153:$DG$274,MATCH($A49,'Hoja de Trabajo para listado'!$DE$153:$DE$1048576,0),MATCH((CUADRO!I$5&amp;$E49),'Hoja de Trabajo para listado'!$DE$151:$DG$151,0)),0)+IFERROR(INDEX('Hoja de Trabajo para listado'!$CD$155:$DC$1048576,MATCH($A49,'Hoja de Trabajo para listado'!$CD$155:$CD$1048576,0),MATCH((CUADRO!I$5&amp;$E49),'Hoja de Trabajo para listado'!$CD$151:$DC$151,0)),0)</f>
        <v>0</v>
      </c>
      <c r="J49" s="245">
        <f ca="1">+IFERROR(INDEX('Hoja de Trabajo para listado'!$A$155:$Z$1048576,MATCH($A49,'Hoja de Trabajo para listado'!$A$155:$A$1048576,0),MATCH((CUADRO!J$5&amp;$E49),'Hoja de Trabajo para listado'!$A$151:$Z$151,0)),0)+IFERROR(INDEX('Hoja de Trabajo para listado'!$AB$155:$BA$1048576,MATCH($A49,'Hoja de Trabajo para listado'!$AB$155:$AB$1048576,0),MATCH((CUADRO!J$5&amp;$E49),'Hoja de Trabajo para listado'!$AB$151:$BA$151,0)),0)+IFERROR(INDEX('Hoja de Trabajo para listado'!$BC$155:$CB$1048576,MATCH($A49,'Hoja de Trabajo para listado'!$BC$155:$BC$1048576,0),MATCH((CUADRO!J$5&amp;$E49),'Hoja de Trabajo para listado'!$BC$151:$CB$151,0)),0)+IFERROR(INDEX('Hoja de Trabajo para listado'!$DE$153:$DG$274,MATCH($A49,'Hoja de Trabajo para listado'!$DE$153:$DE$1048576,0),MATCH((CUADRO!J$5&amp;$E49),'Hoja de Trabajo para listado'!$DE$151:$DG$151,0)),0)+IFERROR(INDEX('Hoja de Trabajo para listado'!$CD$155:$DC$1048576,MATCH($A49,'Hoja de Trabajo para listado'!$CD$155:$CD$1048576,0),MATCH((CUADRO!J$5&amp;$E49),'Hoja de Trabajo para listado'!$CD$151:$DC$151,0)),0)</f>
        <v>0</v>
      </c>
      <c r="K49" s="245">
        <f ca="1">+IFERROR(INDEX('Hoja de Trabajo para listado'!$A$155:$Z$1048576,MATCH($A49,'Hoja de Trabajo para listado'!$A$155:$A$1048576,0),MATCH((CUADRO!K$5&amp;$E49),'Hoja de Trabajo para listado'!$A$151:$Z$151,0)),0)+IFERROR(INDEX('Hoja de Trabajo para listado'!$AB$155:$BA$1048576,MATCH($A49,'Hoja de Trabajo para listado'!$AB$155:$AB$1048576,0),MATCH((CUADRO!K$5&amp;$E49),'Hoja de Trabajo para listado'!$AB$151:$BA$151,0)),0)+IFERROR(INDEX('Hoja de Trabajo para listado'!$BC$155:$CB$1048576,MATCH($A49,'Hoja de Trabajo para listado'!$BC$155:$BC$1048576,0),MATCH((CUADRO!K$5&amp;$E49),'Hoja de Trabajo para listado'!$BC$151:$CB$151,0)),0)+IFERROR(INDEX('Hoja de Trabajo para listado'!$DE$153:$DG$274,MATCH($A49,'Hoja de Trabajo para listado'!$DE$153:$DE$1048576,0),MATCH((CUADRO!K$5&amp;$E49),'Hoja de Trabajo para listado'!$DE$151:$DG$151,0)),0)+IFERROR(INDEX('Hoja de Trabajo para listado'!$CD$155:$DC$1048576,MATCH($A49,'Hoja de Trabajo para listado'!$CD$155:$CD$1048576,0),MATCH((CUADRO!K$5&amp;$E49),'Hoja de Trabajo para listado'!$CD$151:$DC$151,0)),0)</f>
        <v>0</v>
      </c>
      <c r="L49" s="245">
        <f ca="1">+IFERROR(INDEX('Hoja de Trabajo para listado'!$A$155:$Z$1048576,MATCH($A49,'Hoja de Trabajo para listado'!$A$155:$A$1048576,0),MATCH((CUADRO!L$5&amp;$E49),'Hoja de Trabajo para listado'!$A$151:$Z$151,0)),0)+IFERROR(INDEX('Hoja de Trabajo para listado'!$AB$155:$BA$1048576,MATCH($A49,'Hoja de Trabajo para listado'!$AB$155:$AB$1048576,0),MATCH((CUADRO!L$5&amp;$E49),'Hoja de Trabajo para listado'!$AB$151:$BA$151,0)),0)+IFERROR(INDEX('Hoja de Trabajo para listado'!$BC$155:$CB$1048576,MATCH($A49,'Hoja de Trabajo para listado'!$BC$155:$BC$1048576,0),MATCH((CUADRO!L$5&amp;$E49),'Hoja de Trabajo para listado'!$BC$151:$CB$151,0)),0)+IFERROR(INDEX('Hoja de Trabajo para listado'!$DE$153:$DG$274,MATCH($A49,'Hoja de Trabajo para listado'!$DE$153:$DE$1048576,0),MATCH((CUADRO!L$5&amp;$E49),'Hoja de Trabajo para listado'!$DE$151:$DG$151,0)),0)+IFERROR(INDEX('Hoja de Trabajo para listado'!$CD$155:$DC$1048576,MATCH($A49,'Hoja de Trabajo para listado'!$CD$155:$CD$1048576,0),MATCH((CUADRO!L$5&amp;$E49),'Hoja de Trabajo para listado'!$CD$151:$DC$151,0)),0)</f>
        <v>0</v>
      </c>
      <c r="M49" s="245">
        <f ca="1">+IFERROR(INDEX('Hoja de Trabajo para listado'!$A$155:$Z$1048576,MATCH($A49,'Hoja de Trabajo para listado'!$A$155:$A$1048576,0),MATCH((CUADRO!M$5&amp;$E49),'Hoja de Trabajo para listado'!$A$151:$Z$151,0)),0)+IFERROR(INDEX('Hoja de Trabajo para listado'!$AB$155:$BA$1048576,MATCH($A49,'Hoja de Trabajo para listado'!$AB$155:$AB$1048576,0),MATCH((CUADRO!M$5&amp;$E49),'Hoja de Trabajo para listado'!$AB$151:$BA$151,0)),0)+IFERROR(INDEX('Hoja de Trabajo para listado'!$BC$155:$CB$1048576,MATCH($A49,'Hoja de Trabajo para listado'!$BC$155:$BC$1048576,0),MATCH((CUADRO!M$5&amp;$E49),'Hoja de Trabajo para listado'!$BC$151:$CB$151,0)),0)+IFERROR(INDEX('Hoja de Trabajo para listado'!$DE$153:$DG$274,MATCH($A49,'Hoja de Trabajo para listado'!$DE$153:$DE$1048576,0),MATCH((CUADRO!M$5&amp;$E49),'Hoja de Trabajo para listado'!$DE$151:$DG$151,0)),0)+IFERROR(INDEX('Hoja de Trabajo para listado'!$CD$155:$DC$1048576,MATCH($A49,'Hoja de Trabajo para listado'!$CD$155:$CD$1048576,0),MATCH((CUADRO!M$5&amp;$E49),'Hoja de Trabajo para listado'!$CD$151:$DC$151,0)),0)</f>
        <v>0</v>
      </c>
      <c r="N49" s="245">
        <f ca="1">+IFERROR(INDEX('Hoja de Trabajo para listado'!$A$155:$Z$1048576,MATCH($A49,'Hoja de Trabajo para listado'!$A$155:$A$1048576,0),MATCH((CUADRO!N$5&amp;$E49),'Hoja de Trabajo para listado'!$A$151:$Z$151,0)),0)+IFERROR(INDEX('Hoja de Trabajo para listado'!$AB$155:$BA$1048576,MATCH($A49,'Hoja de Trabajo para listado'!$AB$155:$AB$1048576,0),MATCH((CUADRO!N$5&amp;$E49),'Hoja de Trabajo para listado'!$AB$151:$BA$151,0)),0)+IFERROR(INDEX('Hoja de Trabajo para listado'!$BC$155:$CB$1048576,MATCH($A49,'Hoja de Trabajo para listado'!$BC$155:$BC$1048576,0),MATCH((CUADRO!N$5&amp;$E49),'Hoja de Trabajo para listado'!$BC$151:$CB$151,0)),0)+IFERROR(INDEX('Hoja de Trabajo para listado'!$DE$153:$DG$274,MATCH($A49,'Hoja de Trabajo para listado'!$DE$153:$DE$1048576,0),MATCH((CUADRO!N$5&amp;$E49),'Hoja de Trabajo para listado'!$DE$151:$DG$151,0)),0)+IFERROR(INDEX('Hoja de Trabajo para listado'!$CD$155:$DC$1048576,MATCH($A49,'Hoja de Trabajo para listado'!$CD$155:$CD$1048576,0),MATCH((CUADRO!N$5&amp;$E49),'Hoja de Trabajo para listado'!$CD$151:$DC$151,0)),0)</f>
        <v>0</v>
      </c>
      <c r="O49" s="245">
        <f ca="1">+IFERROR(INDEX('Hoja de Trabajo para listado'!$A$155:$Z$1048576,MATCH($A49,'Hoja de Trabajo para listado'!$A$155:$A$1048576,0),MATCH((CUADRO!O$5&amp;$E49),'Hoja de Trabajo para listado'!$A$151:$Z$151,0)),0)+IFERROR(INDEX('Hoja de Trabajo para listado'!$AB$155:$BA$1048576,MATCH($A49,'Hoja de Trabajo para listado'!$AB$155:$AB$1048576,0),MATCH((CUADRO!O$5&amp;$E49),'Hoja de Trabajo para listado'!$AB$151:$BA$151,0)),0)+IFERROR(INDEX('Hoja de Trabajo para listado'!$BC$155:$CB$1048576,MATCH($A49,'Hoja de Trabajo para listado'!$BC$155:$BC$1048576,0),MATCH((CUADRO!O$5&amp;$E49),'Hoja de Trabajo para listado'!$BC$151:$CB$151,0)),0)+IFERROR(INDEX('Hoja de Trabajo para listado'!$DE$153:$DG$274,MATCH($A49,'Hoja de Trabajo para listado'!$DE$153:$DE$1048576,0),MATCH((CUADRO!O$5&amp;$E49),'Hoja de Trabajo para listado'!$DE$151:$DG$151,0)),0)+IFERROR(INDEX('Hoja de Trabajo para listado'!$CD$155:$DC$1048576,MATCH($A49,'Hoja de Trabajo para listado'!$CD$155:$CD$1048576,0),MATCH((CUADRO!O$5&amp;$E49),'Hoja de Trabajo para listado'!$CD$151:$DC$151,0)),0)</f>
        <v>0</v>
      </c>
      <c r="P49" s="245">
        <f ca="1">+IFERROR(INDEX('Hoja de Trabajo para listado'!$A$155:$Z$1048576,MATCH($A49,'Hoja de Trabajo para listado'!$A$155:$A$1048576,0),MATCH((CUADRO!P$5&amp;$E49),'Hoja de Trabajo para listado'!$A$151:$Z$151,0)),0)+IFERROR(INDEX('Hoja de Trabajo para listado'!$AB$155:$BA$1048576,MATCH($A49,'Hoja de Trabajo para listado'!$AB$155:$AB$1048576,0),MATCH((CUADRO!P$5&amp;$E49),'Hoja de Trabajo para listado'!$AB$151:$BA$151,0)),0)+IFERROR(INDEX('Hoja de Trabajo para listado'!$BC$155:$CB$1048576,MATCH($A49,'Hoja de Trabajo para listado'!$BC$155:$BC$1048576,0),MATCH((CUADRO!P$5&amp;$E49),'Hoja de Trabajo para listado'!$BC$151:$CB$151,0)),0)+IFERROR(INDEX('Hoja de Trabajo para listado'!$DE$153:$DG$274,MATCH($A49,'Hoja de Trabajo para listado'!$DE$153:$DE$1048576,0),MATCH((CUADRO!P$5&amp;$E49),'Hoja de Trabajo para listado'!$DE$151:$DG$151,0)),0)+IFERROR(INDEX('Hoja de Trabajo para listado'!$CD$155:$DC$1048576,MATCH($A49,'Hoja de Trabajo para listado'!$CD$155:$CD$1048576,0),MATCH((CUADRO!P$5&amp;$E49),'Hoja de Trabajo para listado'!$CD$151:$DC$151,0)),0)</f>
        <v>0</v>
      </c>
      <c r="Q49" s="245">
        <f ca="1">+IFERROR(INDEX('Hoja de Trabajo para listado'!$A$155:$Z$1048576,MATCH($A49,'Hoja de Trabajo para listado'!$A$155:$A$1048576,0),MATCH((CUADRO!Q$5&amp;$E49),'Hoja de Trabajo para listado'!$A$151:$Z$151,0)),0)+IFERROR(INDEX('Hoja de Trabajo para listado'!$AB$155:$BA$1048576,MATCH($A49,'Hoja de Trabajo para listado'!$AB$155:$AB$1048576,0),MATCH((CUADRO!Q$5&amp;$E49),'Hoja de Trabajo para listado'!$AB$151:$BA$151,0)),0)+IFERROR(INDEX('Hoja de Trabajo para listado'!$BC$155:$CB$1048576,MATCH($A49,'Hoja de Trabajo para listado'!$BC$155:$BC$1048576,0),MATCH((CUADRO!Q$5&amp;$E49),'Hoja de Trabajo para listado'!$BC$151:$CB$151,0)),0)+IFERROR(INDEX('Hoja de Trabajo para listado'!$DE$153:$DG$274,MATCH($A49,'Hoja de Trabajo para listado'!$DE$153:$DE$1048576,0),MATCH((CUADRO!Q$5&amp;$E49),'Hoja de Trabajo para listado'!$DE$151:$DG$151,0)),0)+IFERROR(INDEX('Hoja de Trabajo para listado'!$CD$155:$DC$1048576,MATCH($A49,'Hoja de Trabajo para listado'!$CD$155:$CD$1048576,0),MATCH((CUADRO!Q$5&amp;$E49),'Hoja de Trabajo para listado'!$CD$151:$DC$151,0)),0)</f>
        <v>0</v>
      </c>
      <c r="R49" s="245">
        <f t="shared" ca="1" si="0"/>
        <v>0</v>
      </c>
      <c r="S49" s="245">
        <f ca="1">+R48+R49</f>
        <v>0</v>
      </c>
      <c r="T49" s="245">
        <f ca="1">+S49</f>
        <v>0</v>
      </c>
      <c r="U49" s="244">
        <f t="shared" si="1"/>
        <v>2</v>
      </c>
      <c r="V49" s="333" t="e">
        <f>+VLOOKUP(A49,bd_lista!$A$3:$E$590,5,FALSE)</f>
        <v>#N/A</v>
      </c>
      <c r="W49" s="392"/>
      <c r="X49" s="242">
        <v>25</v>
      </c>
      <c r="Y49" s="242" t="str">
        <f>+VLOOKUP(X49,bd_lista!$A$3:$C$590,3,FALSE)</f>
        <v>Ministerio de la Presidencia</v>
      </c>
      <c r="Z49" s="292"/>
      <c r="AA49" s="293"/>
    </row>
    <row r="50" spans="1:27" ht="15" hidden="1" customHeight="1">
      <c r="A50" s="251">
        <v>108</v>
      </c>
      <c r="B50" s="387">
        <f>+A50</f>
        <v>108</v>
      </c>
      <c r="C50" s="247" t="str">
        <f>+VLOOKUP(A50,bd_lista!$A$3:$C$590,3,FALSE)</f>
        <v>Orquesta Sinfónica Nacional</v>
      </c>
      <c r="D50" s="389" t="str">
        <f>+C50</f>
        <v>Orquesta Sinfónica Nacional</v>
      </c>
      <c r="E50" s="247" t="s">
        <v>1304</v>
      </c>
      <c r="F50" s="243">
        <f ca="1">+IFERROR(INDEX('Hoja de Trabajo para listado'!$A$155:$Z$1048576,MATCH($A50,'Hoja de Trabajo para listado'!$A$155:$A$1048576,0),MATCH((CUADRO!F$5&amp;$E50),'Hoja de Trabajo para listado'!$A$151:$Z$151,0)),0)+IFERROR(INDEX('Hoja de Trabajo para listado'!$AB$155:$BA$1048576,MATCH($A50,'Hoja de Trabajo para listado'!$AB$155:$AB$1048576,0),MATCH((CUADRO!F$5&amp;$E50),'Hoja de Trabajo para listado'!$AB$151:$BA$151,0)),0)+IFERROR(INDEX('Hoja de Trabajo para listado'!$BC$155:$CB$1048576,MATCH($A50,'Hoja de Trabajo para listado'!$BC$155:$BC$1048576,0),MATCH((CUADRO!F$5&amp;$E50),'Hoja de Trabajo para listado'!$BC$151:$CB$151,0)),0)+IFERROR(INDEX('Hoja de Trabajo para listado'!$DE$153:$DG$274,MATCH($A50,'Hoja de Trabajo para listado'!$DE$153:$DE$1048576,0),MATCH((CUADRO!F$5&amp;$E50),'Hoja de Trabajo para listado'!$DE$151:$DG$151,0)),0)+IFERROR(INDEX('Hoja de Trabajo para listado'!$CD$155:$DC$1048576,MATCH($A50,'Hoja de Trabajo para listado'!$CD$155:$CD$1048576,0),MATCH((CUADRO!F$5&amp;$E50),'Hoja de Trabajo para listado'!$CD$151:$DC$151,0)),0)</f>
        <v>0</v>
      </c>
      <c r="G50" s="243">
        <f ca="1">+IFERROR(INDEX('Hoja de Trabajo para listado'!$A$155:$Z$1048576,MATCH($A50,'Hoja de Trabajo para listado'!$A$155:$A$1048576,0),MATCH((CUADRO!G$5&amp;$E50),'Hoja de Trabajo para listado'!$A$151:$Z$151,0)),0)+IFERROR(INDEX('Hoja de Trabajo para listado'!$AB$155:$BA$1048576,MATCH($A50,'Hoja de Trabajo para listado'!$AB$155:$AB$1048576,0),MATCH((CUADRO!G$5&amp;$E50),'Hoja de Trabajo para listado'!$AB$151:$BA$151,0)),0)+IFERROR(INDEX('Hoja de Trabajo para listado'!$BC$155:$CB$1048576,MATCH($A50,'Hoja de Trabajo para listado'!$BC$155:$BC$1048576,0),MATCH((CUADRO!G$5&amp;$E50),'Hoja de Trabajo para listado'!$BC$151:$CB$151,0)),0)+IFERROR(INDEX('Hoja de Trabajo para listado'!$DE$153:$DG$274,MATCH($A50,'Hoja de Trabajo para listado'!$DE$153:$DE$1048576,0),MATCH((CUADRO!G$5&amp;$E50),'Hoja de Trabajo para listado'!$DE$151:$DG$151,0)),0)+IFERROR(INDEX('Hoja de Trabajo para listado'!$CD$155:$DC$1048576,MATCH($A50,'Hoja de Trabajo para listado'!$CD$155:$CD$1048576,0),MATCH((CUADRO!G$5&amp;$E50),'Hoja de Trabajo para listado'!$CD$151:$DC$151,0)),0)</f>
        <v>0</v>
      </c>
      <c r="H50" s="243">
        <f ca="1">+IFERROR(INDEX('Hoja de Trabajo para listado'!$A$155:$Z$1048576,MATCH($A50,'Hoja de Trabajo para listado'!$A$155:$A$1048576,0),MATCH((CUADRO!H$5&amp;$E50),'Hoja de Trabajo para listado'!$A$151:$Z$151,0)),0)+IFERROR(INDEX('Hoja de Trabajo para listado'!$AB$155:$BA$1048576,MATCH($A50,'Hoja de Trabajo para listado'!$AB$155:$AB$1048576,0),MATCH((CUADRO!H$5&amp;$E50),'Hoja de Trabajo para listado'!$AB$151:$BA$151,0)),0)+IFERROR(INDEX('Hoja de Trabajo para listado'!$BC$155:$CB$1048576,MATCH($A50,'Hoja de Trabajo para listado'!$BC$155:$BC$1048576,0),MATCH((CUADRO!H$5&amp;$E50),'Hoja de Trabajo para listado'!$BC$151:$CB$151,0)),0)+IFERROR(INDEX('Hoja de Trabajo para listado'!$DE$153:$DG$274,MATCH($A50,'Hoja de Trabajo para listado'!$DE$153:$DE$1048576,0),MATCH((CUADRO!H$5&amp;$E50),'Hoja de Trabajo para listado'!$DE$151:$DG$151,0)),0)+IFERROR(INDEX('Hoja de Trabajo para listado'!$CD$155:$DC$1048576,MATCH($A50,'Hoja de Trabajo para listado'!$CD$155:$CD$1048576,0),MATCH((CUADRO!H$5&amp;$E50),'Hoja de Trabajo para listado'!$CD$151:$DC$151,0)),0)</f>
        <v>0</v>
      </c>
      <c r="I50" s="243">
        <f ca="1">+IFERROR(INDEX('Hoja de Trabajo para listado'!$A$155:$Z$1048576,MATCH($A50,'Hoja de Trabajo para listado'!$A$155:$A$1048576,0),MATCH((CUADRO!I$5&amp;$E50),'Hoja de Trabajo para listado'!$A$151:$Z$151,0)),0)+IFERROR(INDEX('Hoja de Trabajo para listado'!$AB$155:$BA$1048576,MATCH($A50,'Hoja de Trabajo para listado'!$AB$155:$AB$1048576,0),MATCH((CUADRO!I$5&amp;$E50),'Hoja de Trabajo para listado'!$AB$151:$BA$151,0)),0)+IFERROR(INDEX('Hoja de Trabajo para listado'!$BC$155:$CB$1048576,MATCH($A50,'Hoja de Trabajo para listado'!$BC$155:$BC$1048576,0),MATCH((CUADRO!I$5&amp;$E50),'Hoja de Trabajo para listado'!$BC$151:$CB$151,0)),0)+IFERROR(INDEX('Hoja de Trabajo para listado'!$DE$153:$DG$274,MATCH($A50,'Hoja de Trabajo para listado'!$DE$153:$DE$1048576,0),MATCH((CUADRO!I$5&amp;$E50),'Hoja de Trabajo para listado'!$DE$151:$DG$151,0)),0)+IFERROR(INDEX('Hoja de Trabajo para listado'!$CD$155:$DC$1048576,MATCH($A50,'Hoja de Trabajo para listado'!$CD$155:$CD$1048576,0),MATCH((CUADRO!I$5&amp;$E50),'Hoja de Trabajo para listado'!$CD$151:$DC$151,0)),0)</f>
        <v>0</v>
      </c>
      <c r="J50" s="243">
        <f ca="1">+IFERROR(INDEX('Hoja de Trabajo para listado'!$A$155:$Z$1048576,MATCH($A50,'Hoja de Trabajo para listado'!$A$155:$A$1048576,0),MATCH((CUADRO!J$5&amp;$E50),'Hoja de Trabajo para listado'!$A$151:$Z$151,0)),0)+IFERROR(INDEX('Hoja de Trabajo para listado'!$AB$155:$BA$1048576,MATCH($A50,'Hoja de Trabajo para listado'!$AB$155:$AB$1048576,0),MATCH((CUADRO!J$5&amp;$E50),'Hoja de Trabajo para listado'!$AB$151:$BA$151,0)),0)+IFERROR(INDEX('Hoja de Trabajo para listado'!$BC$155:$CB$1048576,MATCH($A50,'Hoja de Trabajo para listado'!$BC$155:$BC$1048576,0),MATCH((CUADRO!J$5&amp;$E50),'Hoja de Trabajo para listado'!$BC$151:$CB$151,0)),0)+IFERROR(INDEX('Hoja de Trabajo para listado'!$DE$153:$DG$274,MATCH($A50,'Hoja de Trabajo para listado'!$DE$153:$DE$1048576,0),MATCH((CUADRO!J$5&amp;$E50),'Hoja de Trabajo para listado'!$DE$151:$DG$151,0)),0)+IFERROR(INDEX('Hoja de Trabajo para listado'!$CD$155:$DC$1048576,MATCH($A50,'Hoja de Trabajo para listado'!$CD$155:$CD$1048576,0),MATCH((CUADRO!J$5&amp;$E50),'Hoja de Trabajo para listado'!$CD$151:$DC$151,0)),0)</f>
        <v>0</v>
      </c>
      <c r="K50" s="243">
        <f ca="1">+IFERROR(INDEX('Hoja de Trabajo para listado'!$A$155:$Z$1048576,MATCH($A50,'Hoja de Trabajo para listado'!$A$155:$A$1048576,0),MATCH((CUADRO!K$5&amp;$E50),'Hoja de Trabajo para listado'!$A$151:$Z$151,0)),0)+IFERROR(INDEX('Hoja de Trabajo para listado'!$AB$155:$BA$1048576,MATCH($A50,'Hoja de Trabajo para listado'!$AB$155:$AB$1048576,0),MATCH((CUADRO!K$5&amp;$E50),'Hoja de Trabajo para listado'!$AB$151:$BA$151,0)),0)+IFERROR(INDEX('Hoja de Trabajo para listado'!$BC$155:$CB$1048576,MATCH($A50,'Hoja de Trabajo para listado'!$BC$155:$BC$1048576,0),MATCH((CUADRO!K$5&amp;$E50),'Hoja de Trabajo para listado'!$BC$151:$CB$151,0)),0)+IFERROR(INDEX('Hoja de Trabajo para listado'!$DE$153:$DG$274,MATCH($A50,'Hoja de Trabajo para listado'!$DE$153:$DE$1048576,0),MATCH((CUADRO!K$5&amp;$E50),'Hoja de Trabajo para listado'!$DE$151:$DG$151,0)),0)+IFERROR(INDEX('Hoja de Trabajo para listado'!$CD$155:$DC$1048576,MATCH($A50,'Hoja de Trabajo para listado'!$CD$155:$CD$1048576,0),MATCH((CUADRO!K$5&amp;$E50),'Hoja de Trabajo para listado'!$CD$151:$DC$151,0)),0)</f>
        <v>0</v>
      </c>
      <c r="L50" s="243">
        <f ca="1">+IFERROR(INDEX('Hoja de Trabajo para listado'!$A$155:$Z$1048576,MATCH($A50,'Hoja de Trabajo para listado'!$A$155:$A$1048576,0),MATCH((CUADRO!L$5&amp;$E50),'Hoja de Trabajo para listado'!$A$151:$Z$151,0)),0)+IFERROR(INDEX('Hoja de Trabajo para listado'!$AB$155:$BA$1048576,MATCH($A50,'Hoja de Trabajo para listado'!$AB$155:$AB$1048576,0),MATCH((CUADRO!L$5&amp;$E50),'Hoja de Trabajo para listado'!$AB$151:$BA$151,0)),0)+IFERROR(INDEX('Hoja de Trabajo para listado'!$BC$155:$CB$1048576,MATCH($A50,'Hoja de Trabajo para listado'!$BC$155:$BC$1048576,0),MATCH((CUADRO!L$5&amp;$E50),'Hoja de Trabajo para listado'!$BC$151:$CB$151,0)),0)+IFERROR(INDEX('Hoja de Trabajo para listado'!$DE$153:$DG$274,MATCH($A50,'Hoja de Trabajo para listado'!$DE$153:$DE$1048576,0),MATCH((CUADRO!L$5&amp;$E50),'Hoja de Trabajo para listado'!$DE$151:$DG$151,0)),0)+IFERROR(INDEX('Hoja de Trabajo para listado'!$CD$155:$DC$1048576,MATCH($A50,'Hoja de Trabajo para listado'!$CD$155:$CD$1048576,0),MATCH((CUADRO!L$5&amp;$E50),'Hoja de Trabajo para listado'!$CD$151:$DC$151,0)),0)</f>
        <v>0</v>
      </c>
      <c r="M50" s="243">
        <f ca="1">+IFERROR(INDEX('Hoja de Trabajo para listado'!$A$155:$Z$1048576,MATCH($A50,'Hoja de Trabajo para listado'!$A$155:$A$1048576,0),MATCH((CUADRO!M$5&amp;$E50),'Hoja de Trabajo para listado'!$A$151:$Z$151,0)),0)+IFERROR(INDEX('Hoja de Trabajo para listado'!$AB$155:$BA$1048576,MATCH($A50,'Hoja de Trabajo para listado'!$AB$155:$AB$1048576,0),MATCH((CUADRO!M$5&amp;$E50),'Hoja de Trabajo para listado'!$AB$151:$BA$151,0)),0)+IFERROR(INDEX('Hoja de Trabajo para listado'!$BC$155:$CB$1048576,MATCH($A50,'Hoja de Trabajo para listado'!$BC$155:$BC$1048576,0),MATCH((CUADRO!M$5&amp;$E50),'Hoja de Trabajo para listado'!$BC$151:$CB$151,0)),0)+IFERROR(INDEX('Hoja de Trabajo para listado'!$DE$153:$DG$274,MATCH($A50,'Hoja de Trabajo para listado'!$DE$153:$DE$1048576,0),MATCH((CUADRO!M$5&amp;$E50),'Hoja de Trabajo para listado'!$DE$151:$DG$151,0)),0)+IFERROR(INDEX('Hoja de Trabajo para listado'!$CD$155:$DC$1048576,MATCH($A50,'Hoja de Trabajo para listado'!$CD$155:$CD$1048576,0),MATCH((CUADRO!M$5&amp;$E50),'Hoja de Trabajo para listado'!$CD$151:$DC$151,0)),0)</f>
        <v>0</v>
      </c>
      <c r="N50" s="243">
        <f ca="1">+IFERROR(INDEX('Hoja de Trabajo para listado'!$A$155:$Z$1048576,MATCH($A50,'Hoja de Trabajo para listado'!$A$155:$A$1048576,0),MATCH((CUADRO!N$5&amp;$E50),'Hoja de Trabajo para listado'!$A$151:$Z$151,0)),0)+IFERROR(INDEX('Hoja de Trabajo para listado'!$AB$155:$BA$1048576,MATCH($A50,'Hoja de Trabajo para listado'!$AB$155:$AB$1048576,0),MATCH((CUADRO!N$5&amp;$E50),'Hoja de Trabajo para listado'!$AB$151:$BA$151,0)),0)+IFERROR(INDEX('Hoja de Trabajo para listado'!$BC$155:$CB$1048576,MATCH($A50,'Hoja de Trabajo para listado'!$BC$155:$BC$1048576,0),MATCH((CUADRO!N$5&amp;$E50),'Hoja de Trabajo para listado'!$BC$151:$CB$151,0)),0)+IFERROR(INDEX('Hoja de Trabajo para listado'!$DE$153:$DG$274,MATCH($A50,'Hoja de Trabajo para listado'!$DE$153:$DE$1048576,0),MATCH((CUADRO!N$5&amp;$E50),'Hoja de Trabajo para listado'!$DE$151:$DG$151,0)),0)+IFERROR(INDEX('Hoja de Trabajo para listado'!$CD$155:$DC$1048576,MATCH($A50,'Hoja de Trabajo para listado'!$CD$155:$CD$1048576,0),MATCH((CUADRO!N$5&amp;$E50),'Hoja de Trabajo para listado'!$CD$151:$DC$151,0)),0)</f>
        <v>0</v>
      </c>
      <c r="O50" s="243">
        <f ca="1">+IFERROR(INDEX('Hoja de Trabajo para listado'!$A$155:$Z$1048576,MATCH($A50,'Hoja de Trabajo para listado'!$A$155:$A$1048576,0),MATCH((CUADRO!O$5&amp;$E50),'Hoja de Trabajo para listado'!$A$151:$Z$151,0)),0)+IFERROR(INDEX('Hoja de Trabajo para listado'!$AB$155:$BA$1048576,MATCH($A50,'Hoja de Trabajo para listado'!$AB$155:$AB$1048576,0),MATCH((CUADRO!O$5&amp;$E50),'Hoja de Trabajo para listado'!$AB$151:$BA$151,0)),0)+IFERROR(INDEX('Hoja de Trabajo para listado'!$BC$155:$CB$1048576,MATCH($A50,'Hoja de Trabajo para listado'!$BC$155:$BC$1048576,0),MATCH((CUADRO!O$5&amp;$E50),'Hoja de Trabajo para listado'!$BC$151:$CB$151,0)),0)+IFERROR(INDEX('Hoja de Trabajo para listado'!$DE$153:$DG$274,MATCH($A50,'Hoja de Trabajo para listado'!$DE$153:$DE$1048576,0),MATCH((CUADRO!O$5&amp;$E50),'Hoja de Trabajo para listado'!$DE$151:$DG$151,0)),0)+IFERROR(INDEX('Hoja de Trabajo para listado'!$CD$155:$DC$1048576,MATCH($A50,'Hoja de Trabajo para listado'!$CD$155:$CD$1048576,0),MATCH((CUADRO!O$5&amp;$E50),'Hoja de Trabajo para listado'!$CD$151:$DC$151,0)),0)</f>
        <v>0</v>
      </c>
      <c r="P50" s="243">
        <f ca="1">+IFERROR(INDEX('Hoja de Trabajo para listado'!$A$155:$Z$1048576,MATCH($A50,'Hoja de Trabajo para listado'!$A$155:$A$1048576,0),MATCH((CUADRO!P$5&amp;$E50),'Hoja de Trabajo para listado'!$A$151:$Z$151,0)),0)+IFERROR(INDEX('Hoja de Trabajo para listado'!$AB$155:$BA$1048576,MATCH($A50,'Hoja de Trabajo para listado'!$AB$155:$AB$1048576,0),MATCH((CUADRO!P$5&amp;$E50),'Hoja de Trabajo para listado'!$AB$151:$BA$151,0)),0)+IFERROR(INDEX('Hoja de Trabajo para listado'!$BC$155:$CB$1048576,MATCH($A50,'Hoja de Trabajo para listado'!$BC$155:$BC$1048576,0),MATCH((CUADRO!P$5&amp;$E50),'Hoja de Trabajo para listado'!$BC$151:$CB$151,0)),0)+IFERROR(INDEX('Hoja de Trabajo para listado'!$DE$153:$DG$274,MATCH($A50,'Hoja de Trabajo para listado'!$DE$153:$DE$1048576,0),MATCH((CUADRO!P$5&amp;$E50),'Hoja de Trabajo para listado'!$DE$151:$DG$151,0)),0)+IFERROR(INDEX('Hoja de Trabajo para listado'!$CD$155:$DC$1048576,MATCH($A50,'Hoja de Trabajo para listado'!$CD$155:$CD$1048576,0),MATCH((CUADRO!P$5&amp;$E50),'Hoja de Trabajo para listado'!$CD$151:$DC$151,0)),0)</f>
        <v>0</v>
      </c>
      <c r="Q50" s="243">
        <f ca="1">+IFERROR(INDEX('Hoja de Trabajo para listado'!$A$155:$Z$1048576,MATCH($A50,'Hoja de Trabajo para listado'!$A$155:$A$1048576,0),MATCH((CUADRO!Q$5&amp;$E50),'Hoja de Trabajo para listado'!$A$151:$Z$151,0)),0)+IFERROR(INDEX('Hoja de Trabajo para listado'!$AB$155:$BA$1048576,MATCH($A50,'Hoja de Trabajo para listado'!$AB$155:$AB$1048576,0),MATCH((CUADRO!Q$5&amp;$E50),'Hoja de Trabajo para listado'!$AB$151:$BA$151,0)),0)+IFERROR(INDEX('Hoja de Trabajo para listado'!$BC$155:$CB$1048576,MATCH($A50,'Hoja de Trabajo para listado'!$BC$155:$BC$1048576,0),MATCH((CUADRO!Q$5&amp;$E50),'Hoja de Trabajo para listado'!$BC$151:$CB$151,0)),0)+IFERROR(INDEX('Hoja de Trabajo para listado'!$DE$153:$DG$274,MATCH($A50,'Hoja de Trabajo para listado'!$DE$153:$DE$1048576,0),MATCH((CUADRO!Q$5&amp;$E50),'Hoja de Trabajo para listado'!$DE$151:$DG$151,0)),0)+IFERROR(INDEX('Hoja de Trabajo para listado'!$CD$155:$DC$1048576,MATCH($A50,'Hoja de Trabajo para listado'!$CD$155:$CD$1048576,0),MATCH((CUADRO!Q$5&amp;$E50),'Hoja de Trabajo para listado'!$CD$151:$DC$151,0)),0)</f>
        <v>0</v>
      </c>
      <c r="R50" s="243">
        <f t="shared" ca="1" si="0"/>
        <v>0</v>
      </c>
      <c r="S50" s="268"/>
      <c r="T50" s="243">
        <f ca="1">+T51</f>
        <v>2482.15</v>
      </c>
      <c r="U50" s="242">
        <f t="shared" si="1"/>
        <v>1</v>
      </c>
      <c r="V50" s="333" t="str">
        <f>+VLOOKUP(A50,bd_lista!$A$3:$E$590,5,FALSE)</f>
        <v>Instituciones Descentralizadas</v>
      </c>
      <c r="W50" s="391" t="str">
        <f>+V50</f>
        <v>Instituciones Descentralizadas</v>
      </c>
      <c r="X50" s="242">
        <v>53</v>
      </c>
      <c r="Y50" s="242" t="str">
        <f>+VLOOKUP(X50,bd_lista!$A$3:$C$590,3,FALSE)</f>
        <v>Ministerio de Culturas, Descolonización y Despatriarcalización</v>
      </c>
      <c r="Z50" s="294">
        <f>+X50</f>
        <v>53</v>
      </c>
      <c r="AA50" s="319" t="str">
        <f>+Y50</f>
        <v>Ministerio de Culturas, Descolonización y Despatriarcalización</v>
      </c>
    </row>
    <row r="51" spans="1:27" ht="15" hidden="1" customHeight="1">
      <c r="A51" s="32">
        <v>108</v>
      </c>
      <c r="B51" s="388"/>
      <c r="C51" s="333" t="str">
        <f>+VLOOKUP(A51,bd_lista!$A$3:$C$590,3,FALSE)</f>
        <v>Orquesta Sinfónica Nacional</v>
      </c>
      <c r="D51" s="390"/>
      <c r="E51" s="333" t="s">
        <v>1305</v>
      </c>
      <c r="F51" s="245">
        <f ca="1">+IFERROR(INDEX('Hoja de Trabajo para listado'!$A$155:$Z$1048576,MATCH($A51,'Hoja de Trabajo para listado'!$A$155:$A$1048576,0),MATCH((CUADRO!F$5&amp;$E51),'Hoja de Trabajo para listado'!$A$151:$Z$151,0)),0)+IFERROR(INDEX('Hoja de Trabajo para listado'!$AB$155:$BA$1048576,MATCH($A51,'Hoja de Trabajo para listado'!$AB$155:$AB$1048576,0),MATCH((CUADRO!F$5&amp;$E51),'Hoja de Trabajo para listado'!$AB$151:$BA$151,0)),0)+IFERROR(INDEX('Hoja de Trabajo para listado'!$BC$155:$CB$1048576,MATCH($A51,'Hoja de Trabajo para listado'!$BC$155:$BC$1048576,0),MATCH((CUADRO!F$5&amp;$E51),'Hoja de Trabajo para listado'!$BC$151:$CB$151,0)),0)+IFERROR(INDEX('Hoja de Trabajo para listado'!$DE$153:$DG$274,MATCH($A51,'Hoja de Trabajo para listado'!$DE$153:$DE$1048576,0),MATCH((CUADRO!F$5&amp;$E51),'Hoja de Trabajo para listado'!$DE$151:$DG$151,0)),0)+IFERROR(INDEX('Hoja de Trabajo para listado'!$CD$155:$DC$1048576,MATCH($A51,'Hoja de Trabajo para listado'!$CD$155:$CD$1048576,0),MATCH((CUADRO!F$5&amp;$E51),'Hoja de Trabajo para listado'!$CD$151:$DC$151,0)),0)</f>
        <v>0</v>
      </c>
      <c r="G51" s="245">
        <f ca="1">+IFERROR(INDEX('Hoja de Trabajo para listado'!$A$155:$Z$1048576,MATCH($A51,'Hoja de Trabajo para listado'!$A$155:$A$1048576,0),MATCH((CUADRO!G$5&amp;$E51),'Hoja de Trabajo para listado'!$A$151:$Z$151,0)),0)+IFERROR(INDEX('Hoja de Trabajo para listado'!$AB$155:$BA$1048576,MATCH($A51,'Hoja de Trabajo para listado'!$AB$155:$AB$1048576,0),MATCH((CUADRO!G$5&amp;$E51),'Hoja de Trabajo para listado'!$AB$151:$BA$151,0)),0)+IFERROR(INDEX('Hoja de Trabajo para listado'!$BC$155:$CB$1048576,MATCH($A51,'Hoja de Trabajo para listado'!$BC$155:$BC$1048576,0),MATCH((CUADRO!G$5&amp;$E51),'Hoja de Trabajo para listado'!$BC$151:$CB$151,0)),0)+IFERROR(INDEX('Hoja de Trabajo para listado'!$DE$153:$DG$274,MATCH($A51,'Hoja de Trabajo para listado'!$DE$153:$DE$1048576,0),MATCH((CUADRO!G$5&amp;$E51),'Hoja de Trabajo para listado'!$DE$151:$DG$151,0)),0)+IFERROR(INDEX('Hoja de Trabajo para listado'!$CD$155:$DC$1048576,MATCH($A51,'Hoja de Trabajo para listado'!$CD$155:$CD$1048576,0),MATCH((CUADRO!G$5&amp;$E51),'Hoja de Trabajo para listado'!$CD$151:$DC$151,0)),0)</f>
        <v>0</v>
      </c>
      <c r="H51" s="245">
        <f ca="1">+IFERROR(INDEX('Hoja de Trabajo para listado'!$A$155:$Z$1048576,MATCH($A51,'Hoja de Trabajo para listado'!$A$155:$A$1048576,0),MATCH((CUADRO!H$5&amp;$E51),'Hoja de Trabajo para listado'!$A$151:$Z$151,0)),0)+IFERROR(INDEX('Hoja de Trabajo para listado'!$AB$155:$BA$1048576,MATCH($A51,'Hoja de Trabajo para listado'!$AB$155:$AB$1048576,0),MATCH((CUADRO!H$5&amp;$E51),'Hoja de Trabajo para listado'!$AB$151:$BA$151,0)),0)+IFERROR(INDEX('Hoja de Trabajo para listado'!$BC$155:$CB$1048576,MATCH($A51,'Hoja de Trabajo para listado'!$BC$155:$BC$1048576,0),MATCH((CUADRO!H$5&amp;$E51),'Hoja de Trabajo para listado'!$BC$151:$CB$151,0)),0)+IFERROR(INDEX('Hoja de Trabajo para listado'!$DE$153:$DG$274,MATCH($A51,'Hoja de Trabajo para listado'!$DE$153:$DE$1048576,0),MATCH((CUADRO!H$5&amp;$E51),'Hoja de Trabajo para listado'!$DE$151:$DG$151,0)),0)+IFERROR(INDEX('Hoja de Trabajo para listado'!$CD$155:$DC$1048576,MATCH($A51,'Hoja de Trabajo para listado'!$CD$155:$CD$1048576,0),MATCH((CUADRO!H$5&amp;$E51),'Hoja de Trabajo para listado'!$CD$151:$DC$151,0)),0)</f>
        <v>0</v>
      </c>
      <c r="I51" s="245">
        <f ca="1">+IFERROR(INDEX('Hoja de Trabajo para listado'!$A$155:$Z$1048576,MATCH($A51,'Hoja de Trabajo para listado'!$A$155:$A$1048576,0),MATCH((CUADRO!I$5&amp;$E51),'Hoja de Trabajo para listado'!$A$151:$Z$151,0)),0)+IFERROR(INDEX('Hoja de Trabajo para listado'!$AB$155:$BA$1048576,MATCH($A51,'Hoja de Trabajo para listado'!$AB$155:$AB$1048576,0),MATCH((CUADRO!I$5&amp;$E51),'Hoja de Trabajo para listado'!$AB$151:$BA$151,0)),0)+IFERROR(INDEX('Hoja de Trabajo para listado'!$BC$155:$CB$1048576,MATCH($A51,'Hoja de Trabajo para listado'!$BC$155:$BC$1048576,0),MATCH((CUADRO!I$5&amp;$E51),'Hoja de Trabajo para listado'!$BC$151:$CB$151,0)),0)+IFERROR(INDEX('Hoja de Trabajo para listado'!$DE$153:$DG$274,MATCH($A51,'Hoja de Trabajo para listado'!$DE$153:$DE$1048576,0),MATCH((CUADRO!I$5&amp;$E51),'Hoja de Trabajo para listado'!$DE$151:$DG$151,0)),0)+IFERROR(INDEX('Hoja de Trabajo para listado'!$CD$155:$DC$1048576,MATCH($A51,'Hoja de Trabajo para listado'!$CD$155:$CD$1048576,0),MATCH((CUADRO!I$5&amp;$E51),'Hoja de Trabajo para listado'!$CD$151:$DC$151,0)),0)</f>
        <v>2482.15</v>
      </c>
      <c r="J51" s="245">
        <f ca="1">+IFERROR(INDEX('Hoja de Trabajo para listado'!$A$155:$Z$1048576,MATCH($A51,'Hoja de Trabajo para listado'!$A$155:$A$1048576,0),MATCH((CUADRO!J$5&amp;$E51),'Hoja de Trabajo para listado'!$A$151:$Z$151,0)),0)+IFERROR(INDEX('Hoja de Trabajo para listado'!$AB$155:$BA$1048576,MATCH($A51,'Hoja de Trabajo para listado'!$AB$155:$AB$1048576,0),MATCH((CUADRO!J$5&amp;$E51),'Hoja de Trabajo para listado'!$AB$151:$BA$151,0)),0)+IFERROR(INDEX('Hoja de Trabajo para listado'!$BC$155:$CB$1048576,MATCH($A51,'Hoja de Trabajo para listado'!$BC$155:$BC$1048576,0),MATCH((CUADRO!J$5&amp;$E51),'Hoja de Trabajo para listado'!$BC$151:$CB$151,0)),0)+IFERROR(INDEX('Hoja de Trabajo para listado'!$DE$153:$DG$274,MATCH($A51,'Hoja de Trabajo para listado'!$DE$153:$DE$1048576,0),MATCH((CUADRO!J$5&amp;$E51),'Hoja de Trabajo para listado'!$DE$151:$DG$151,0)),0)+IFERROR(INDEX('Hoja de Trabajo para listado'!$CD$155:$DC$1048576,MATCH($A51,'Hoja de Trabajo para listado'!$CD$155:$CD$1048576,0),MATCH((CUADRO!J$5&amp;$E51),'Hoja de Trabajo para listado'!$CD$151:$DC$151,0)),0)</f>
        <v>0</v>
      </c>
      <c r="K51" s="245">
        <f ca="1">+IFERROR(INDEX('Hoja de Trabajo para listado'!$A$155:$Z$1048576,MATCH($A51,'Hoja de Trabajo para listado'!$A$155:$A$1048576,0),MATCH((CUADRO!K$5&amp;$E51),'Hoja de Trabajo para listado'!$A$151:$Z$151,0)),0)+IFERROR(INDEX('Hoja de Trabajo para listado'!$AB$155:$BA$1048576,MATCH($A51,'Hoja de Trabajo para listado'!$AB$155:$AB$1048576,0),MATCH((CUADRO!K$5&amp;$E51),'Hoja de Trabajo para listado'!$AB$151:$BA$151,0)),0)+IFERROR(INDEX('Hoja de Trabajo para listado'!$BC$155:$CB$1048576,MATCH($A51,'Hoja de Trabajo para listado'!$BC$155:$BC$1048576,0),MATCH((CUADRO!K$5&amp;$E51),'Hoja de Trabajo para listado'!$BC$151:$CB$151,0)),0)+IFERROR(INDEX('Hoja de Trabajo para listado'!$DE$153:$DG$274,MATCH($A51,'Hoja de Trabajo para listado'!$DE$153:$DE$1048576,0),MATCH((CUADRO!K$5&amp;$E51),'Hoja de Trabajo para listado'!$DE$151:$DG$151,0)),0)+IFERROR(INDEX('Hoja de Trabajo para listado'!$CD$155:$DC$1048576,MATCH($A51,'Hoja de Trabajo para listado'!$CD$155:$CD$1048576,0),MATCH((CUADRO!K$5&amp;$E51),'Hoja de Trabajo para listado'!$CD$151:$DC$151,0)),0)</f>
        <v>0</v>
      </c>
      <c r="L51" s="245">
        <f ca="1">+IFERROR(INDEX('Hoja de Trabajo para listado'!$A$155:$Z$1048576,MATCH($A51,'Hoja de Trabajo para listado'!$A$155:$A$1048576,0),MATCH((CUADRO!L$5&amp;$E51),'Hoja de Trabajo para listado'!$A$151:$Z$151,0)),0)+IFERROR(INDEX('Hoja de Trabajo para listado'!$AB$155:$BA$1048576,MATCH($A51,'Hoja de Trabajo para listado'!$AB$155:$AB$1048576,0),MATCH((CUADRO!L$5&amp;$E51),'Hoja de Trabajo para listado'!$AB$151:$BA$151,0)),0)+IFERROR(INDEX('Hoja de Trabajo para listado'!$BC$155:$CB$1048576,MATCH($A51,'Hoja de Trabajo para listado'!$BC$155:$BC$1048576,0),MATCH((CUADRO!L$5&amp;$E51),'Hoja de Trabajo para listado'!$BC$151:$CB$151,0)),0)+IFERROR(INDEX('Hoja de Trabajo para listado'!$DE$153:$DG$274,MATCH($A51,'Hoja de Trabajo para listado'!$DE$153:$DE$1048576,0),MATCH((CUADRO!L$5&amp;$E51),'Hoja de Trabajo para listado'!$DE$151:$DG$151,0)),0)+IFERROR(INDEX('Hoja de Trabajo para listado'!$CD$155:$DC$1048576,MATCH($A51,'Hoja de Trabajo para listado'!$CD$155:$CD$1048576,0),MATCH((CUADRO!L$5&amp;$E51),'Hoja de Trabajo para listado'!$CD$151:$DC$151,0)),0)</f>
        <v>0</v>
      </c>
      <c r="M51" s="245">
        <f ca="1">+IFERROR(INDEX('Hoja de Trabajo para listado'!$A$155:$Z$1048576,MATCH($A51,'Hoja de Trabajo para listado'!$A$155:$A$1048576,0),MATCH((CUADRO!M$5&amp;$E51),'Hoja de Trabajo para listado'!$A$151:$Z$151,0)),0)+IFERROR(INDEX('Hoja de Trabajo para listado'!$AB$155:$BA$1048576,MATCH($A51,'Hoja de Trabajo para listado'!$AB$155:$AB$1048576,0),MATCH((CUADRO!M$5&amp;$E51),'Hoja de Trabajo para listado'!$AB$151:$BA$151,0)),0)+IFERROR(INDEX('Hoja de Trabajo para listado'!$BC$155:$CB$1048576,MATCH($A51,'Hoja de Trabajo para listado'!$BC$155:$BC$1048576,0),MATCH((CUADRO!M$5&amp;$E51),'Hoja de Trabajo para listado'!$BC$151:$CB$151,0)),0)+IFERROR(INDEX('Hoja de Trabajo para listado'!$DE$153:$DG$274,MATCH($A51,'Hoja de Trabajo para listado'!$DE$153:$DE$1048576,0),MATCH((CUADRO!M$5&amp;$E51),'Hoja de Trabajo para listado'!$DE$151:$DG$151,0)),0)+IFERROR(INDEX('Hoja de Trabajo para listado'!$CD$155:$DC$1048576,MATCH($A51,'Hoja de Trabajo para listado'!$CD$155:$CD$1048576,0),MATCH((CUADRO!M$5&amp;$E51),'Hoja de Trabajo para listado'!$CD$151:$DC$151,0)),0)</f>
        <v>0</v>
      </c>
      <c r="N51" s="245">
        <f ca="1">+IFERROR(INDEX('Hoja de Trabajo para listado'!$A$155:$Z$1048576,MATCH($A51,'Hoja de Trabajo para listado'!$A$155:$A$1048576,0),MATCH((CUADRO!N$5&amp;$E51),'Hoja de Trabajo para listado'!$A$151:$Z$151,0)),0)+IFERROR(INDEX('Hoja de Trabajo para listado'!$AB$155:$BA$1048576,MATCH($A51,'Hoja de Trabajo para listado'!$AB$155:$AB$1048576,0),MATCH((CUADRO!N$5&amp;$E51),'Hoja de Trabajo para listado'!$AB$151:$BA$151,0)),0)+IFERROR(INDEX('Hoja de Trabajo para listado'!$BC$155:$CB$1048576,MATCH($A51,'Hoja de Trabajo para listado'!$BC$155:$BC$1048576,0),MATCH((CUADRO!N$5&amp;$E51),'Hoja de Trabajo para listado'!$BC$151:$CB$151,0)),0)+IFERROR(INDEX('Hoja de Trabajo para listado'!$DE$153:$DG$274,MATCH($A51,'Hoja de Trabajo para listado'!$DE$153:$DE$1048576,0),MATCH((CUADRO!N$5&amp;$E51),'Hoja de Trabajo para listado'!$DE$151:$DG$151,0)),0)+IFERROR(INDEX('Hoja de Trabajo para listado'!$CD$155:$DC$1048576,MATCH($A51,'Hoja de Trabajo para listado'!$CD$155:$CD$1048576,0),MATCH((CUADRO!N$5&amp;$E51),'Hoja de Trabajo para listado'!$CD$151:$DC$151,0)),0)</f>
        <v>0</v>
      </c>
      <c r="O51" s="245">
        <f ca="1">+IFERROR(INDEX('Hoja de Trabajo para listado'!$A$155:$Z$1048576,MATCH($A51,'Hoja de Trabajo para listado'!$A$155:$A$1048576,0),MATCH((CUADRO!O$5&amp;$E51),'Hoja de Trabajo para listado'!$A$151:$Z$151,0)),0)+IFERROR(INDEX('Hoja de Trabajo para listado'!$AB$155:$BA$1048576,MATCH($A51,'Hoja de Trabajo para listado'!$AB$155:$AB$1048576,0),MATCH((CUADRO!O$5&amp;$E51),'Hoja de Trabajo para listado'!$AB$151:$BA$151,0)),0)+IFERROR(INDEX('Hoja de Trabajo para listado'!$BC$155:$CB$1048576,MATCH($A51,'Hoja de Trabajo para listado'!$BC$155:$BC$1048576,0),MATCH((CUADRO!O$5&amp;$E51),'Hoja de Trabajo para listado'!$BC$151:$CB$151,0)),0)+IFERROR(INDEX('Hoja de Trabajo para listado'!$DE$153:$DG$274,MATCH($A51,'Hoja de Trabajo para listado'!$DE$153:$DE$1048576,0),MATCH((CUADRO!O$5&amp;$E51),'Hoja de Trabajo para listado'!$DE$151:$DG$151,0)),0)+IFERROR(INDEX('Hoja de Trabajo para listado'!$CD$155:$DC$1048576,MATCH($A51,'Hoja de Trabajo para listado'!$CD$155:$CD$1048576,0),MATCH((CUADRO!O$5&amp;$E51),'Hoja de Trabajo para listado'!$CD$151:$DC$151,0)),0)</f>
        <v>0</v>
      </c>
      <c r="P51" s="245">
        <f ca="1">+IFERROR(INDEX('Hoja de Trabajo para listado'!$A$155:$Z$1048576,MATCH($A51,'Hoja de Trabajo para listado'!$A$155:$A$1048576,0),MATCH((CUADRO!P$5&amp;$E51),'Hoja de Trabajo para listado'!$A$151:$Z$151,0)),0)+IFERROR(INDEX('Hoja de Trabajo para listado'!$AB$155:$BA$1048576,MATCH($A51,'Hoja de Trabajo para listado'!$AB$155:$AB$1048576,0),MATCH((CUADRO!P$5&amp;$E51),'Hoja de Trabajo para listado'!$AB$151:$BA$151,0)),0)+IFERROR(INDEX('Hoja de Trabajo para listado'!$BC$155:$CB$1048576,MATCH($A51,'Hoja de Trabajo para listado'!$BC$155:$BC$1048576,0),MATCH((CUADRO!P$5&amp;$E51),'Hoja de Trabajo para listado'!$BC$151:$CB$151,0)),0)+IFERROR(INDEX('Hoja de Trabajo para listado'!$DE$153:$DG$274,MATCH($A51,'Hoja de Trabajo para listado'!$DE$153:$DE$1048576,0),MATCH((CUADRO!P$5&amp;$E51),'Hoja de Trabajo para listado'!$DE$151:$DG$151,0)),0)+IFERROR(INDEX('Hoja de Trabajo para listado'!$CD$155:$DC$1048576,MATCH($A51,'Hoja de Trabajo para listado'!$CD$155:$CD$1048576,0),MATCH((CUADRO!P$5&amp;$E51),'Hoja de Trabajo para listado'!$CD$151:$DC$151,0)),0)</f>
        <v>0</v>
      </c>
      <c r="Q51" s="245">
        <f ca="1">+IFERROR(INDEX('Hoja de Trabajo para listado'!$A$155:$Z$1048576,MATCH($A51,'Hoja de Trabajo para listado'!$A$155:$A$1048576,0),MATCH((CUADRO!Q$5&amp;$E51),'Hoja de Trabajo para listado'!$A$151:$Z$151,0)),0)+IFERROR(INDEX('Hoja de Trabajo para listado'!$AB$155:$BA$1048576,MATCH($A51,'Hoja de Trabajo para listado'!$AB$155:$AB$1048576,0),MATCH((CUADRO!Q$5&amp;$E51),'Hoja de Trabajo para listado'!$AB$151:$BA$151,0)),0)+IFERROR(INDEX('Hoja de Trabajo para listado'!$BC$155:$CB$1048576,MATCH($A51,'Hoja de Trabajo para listado'!$BC$155:$BC$1048576,0),MATCH((CUADRO!Q$5&amp;$E51),'Hoja de Trabajo para listado'!$BC$151:$CB$151,0)),0)+IFERROR(INDEX('Hoja de Trabajo para listado'!$DE$153:$DG$274,MATCH($A51,'Hoja de Trabajo para listado'!$DE$153:$DE$1048576,0),MATCH((CUADRO!Q$5&amp;$E51),'Hoja de Trabajo para listado'!$DE$151:$DG$151,0)),0)+IFERROR(INDEX('Hoja de Trabajo para listado'!$CD$155:$DC$1048576,MATCH($A51,'Hoja de Trabajo para listado'!$CD$155:$CD$1048576,0),MATCH((CUADRO!Q$5&amp;$E51),'Hoja de Trabajo para listado'!$CD$151:$DC$151,0)),0)</f>
        <v>0</v>
      </c>
      <c r="R51" s="245">
        <f t="shared" ca="1" si="0"/>
        <v>2482.15</v>
      </c>
      <c r="S51" s="245">
        <f ca="1">+R50+R51</f>
        <v>2482.15</v>
      </c>
      <c r="T51" s="245">
        <f ca="1">+S51</f>
        <v>2482.15</v>
      </c>
      <c r="U51" s="244">
        <f t="shared" si="1"/>
        <v>2</v>
      </c>
      <c r="V51" s="333" t="str">
        <f>+VLOOKUP(A51,bd_lista!$A$3:$E$590,5,FALSE)</f>
        <v>Instituciones Descentralizadas</v>
      </c>
      <c r="W51" s="392"/>
      <c r="X51" s="242">
        <v>53</v>
      </c>
      <c r="Y51" s="242" t="str">
        <f>+VLOOKUP(X51,bd_lista!$A$3:$C$590,3,FALSE)</f>
        <v>Ministerio de Culturas, Descolonización y Despatriarcalización</v>
      </c>
      <c r="Z51" s="292"/>
      <c r="AA51" s="321"/>
    </row>
    <row r="52" spans="1:27" ht="15" customHeight="1">
      <c r="A52" s="251">
        <v>109</v>
      </c>
      <c r="B52" s="387">
        <f>+A52</f>
        <v>109</v>
      </c>
      <c r="C52" s="247" t="str">
        <f>+VLOOKUP(A52,bd_lista!$A$3:$C$590,3,FALSE)</f>
        <v>Conservatorio Plurinacional de Musica</v>
      </c>
      <c r="D52" s="389" t="str">
        <f>+C52</f>
        <v>Conservatorio Plurinacional de Musica</v>
      </c>
      <c r="E52" s="247" t="s">
        <v>1304</v>
      </c>
      <c r="F52" s="243">
        <f ca="1">+IFERROR(INDEX('Hoja de Trabajo para listado'!$A$155:$Z$1048576,MATCH($A52,'Hoja de Trabajo para listado'!$A$155:$A$1048576,0),MATCH((CUADRO!F$5&amp;$E52),'Hoja de Trabajo para listado'!$A$151:$Z$151,0)),0)+IFERROR(INDEX('Hoja de Trabajo para listado'!$AB$155:$BA$1048576,MATCH($A52,'Hoja de Trabajo para listado'!$AB$155:$AB$1048576,0),MATCH((CUADRO!F$5&amp;$E52),'Hoja de Trabajo para listado'!$AB$151:$BA$151,0)),0)+IFERROR(INDEX('Hoja de Trabajo para listado'!$BC$155:$CB$1048576,MATCH($A52,'Hoja de Trabajo para listado'!$BC$155:$BC$1048576,0),MATCH((CUADRO!F$5&amp;$E52),'Hoja de Trabajo para listado'!$BC$151:$CB$151,0)),0)+IFERROR(INDEX('Hoja de Trabajo para listado'!$DE$153:$DG$274,MATCH($A52,'Hoja de Trabajo para listado'!$DE$153:$DE$1048576,0),MATCH((CUADRO!F$5&amp;$E52),'Hoja de Trabajo para listado'!$DE$151:$DG$151,0)),0)+IFERROR(INDEX('Hoja de Trabajo para listado'!$CD$155:$DC$1048576,MATCH($A52,'Hoja de Trabajo para listado'!$CD$155:$CD$1048576,0),MATCH((CUADRO!F$5&amp;$E52),'Hoja de Trabajo para listado'!$CD$151:$DC$151,0)),0)</f>
        <v>0</v>
      </c>
      <c r="G52" s="243">
        <f ca="1">+IFERROR(INDEX('Hoja de Trabajo para listado'!$A$155:$Z$1048576,MATCH($A52,'Hoja de Trabajo para listado'!$A$155:$A$1048576,0),MATCH((CUADRO!G$5&amp;$E52),'Hoja de Trabajo para listado'!$A$151:$Z$151,0)),0)+IFERROR(INDEX('Hoja de Trabajo para listado'!$AB$155:$BA$1048576,MATCH($A52,'Hoja de Trabajo para listado'!$AB$155:$AB$1048576,0),MATCH((CUADRO!G$5&amp;$E52),'Hoja de Trabajo para listado'!$AB$151:$BA$151,0)),0)+IFERROR(INDEX('Hoja de Trabajo para listado'!$BC$155:$CB$1048576,MATCH($A52,'Hoja de Trabajo para listado'!$BC$155:$BC$1048576,0),MATCH((CUADRO!G$5&amp;$E52),'Hoja de Trabajo para listado'!$BC$151:$CB$151,0)),0)+IFERROR(INDEX('Hoja de Trabajo para listado'!$DE$153:$DG$274,MATCH($A52,'Hoja de Trabajo para listado'!$DE$153:$DE$1048576,0),MATCH((CUADRO!G$5&amp;$E52),'Hoja de Trabajo para listado'!$DE$151:$DG$151,0)),0)+IFERROR(INDEX('Hoja de Trabajo para listado'!$CD$155:$DC$1048576,MATCH($A52,'Hoja de Trabajo para listado'!$CD$155:$CD$1048576,0),MATCH((CUADRO!G$5&amp;$E52),'Hoja de Trabajo para listado'!$CD$151:$DC$151,0)),0)</f>
        <v>0</v>
      </c>
      <c r="H52" s="243">
        <f ca="1">+IFERROR(INDEX('Hoja de Trabajo para listado'!$A$155:$Z$1048576,MATCH($A52,'Hoja de Trabajo para listado'!$A$155:$A$1048576,0),MATCH((CUADRO!H$5&amp;$E52),'Hoja de Trabajo para listado'!$A$151:$Z$151,0)),0)+IFERROR(INDEX('Hoja de Trabajo para listado'!$AB$155:$BA$1048576,MATCH($A52,'Hoja de Trabajo para listado'!$AB$155:$AB$1048576,0),MATCH((CUADRO!H$5&amp;$E52),'Hoja de Trabajo para listado'!$AB$151:$BA$151,0)),0)+IFERROR(INDEX('Hoja de Trabajo para listado'!$BC$155:$CB$1048576,MATCH($A52,'Hoja de Trabajo para listado'!$BC$155:$BC$1048576,0),MATCH((CUADRO!H$5&amp;$E52),'Hoja de Trabajo para listado'!$BC$151:$CB$151,0)),0)+IFERROR(INDEX('Hoja de Trabajo para listado'!$DE$153:$DG$274,MATCH($A52,'Hoja de Trabajo para listado'!$DE$153:$DE$1048576,0),MATCH((CUADRO!H$5&amp;$E52),'Hoja de Trabajo para listado'!$DE$151:$DG$151,0)),0)+IFERROR(INDEX('Hoja de Trabajo para listado'!$CD$155:$DC$1048576,MATCH($A52,'Hoja de Trabajo para listado'!$CD$155:$CD$1048576,0),MATCH((CUADRO!H$5&amp;$E52),'Hoja de Trabajo para listado'!$CD$151:$DC$151,0)),0)</f>
        <v>0</v>
      </c>
      <c r="I52" s="243">
        <f ca="1">+IFERROR(INDEX('Hoja de Trabajo para listado'!$A$155:$Z$1048576,MATCH($A52,'Hoja de Trabajo para listado'!$A$155:$A$1048576,0),MATCH((CUADRO!I$5&amp;$E52),'Hoja de Trabajo para listado'!$A$151:$Z$151,0)),0)+IFERROR(INDEX('Hoja de Trabajo para listado'!$AB$155:$BA$1048576,MATCH($A52,'Hoja de Trabajo para listado'!$AB$155:$AB$1048576,0),MATCH((CUADRO!I$5&amp;$E52),'Hoja de Trabajo para listado'!$AB$151:$BA$151,0)),0)+IFERROR(INDEX('Hoja de Trabajo para listado'!$BC$155:$CB$1048576,MATCH($A52,'Hoja de Trabajo para listado'!$BC$155:$BC$1048576,0),MATCH((CUADRO!I$5&amp;$E52),'Hoja de Trabajo para listado'!$BC$151:$CB$151,0)),0)+IFERROR(INDEX('Hoja de Trabajo para listado'!$DE$153:$DG$274,MATCH($A52,'Hoja de Trabajo para listado'!$DE$153:$DE$1048576,0),MATCH((CUADRO!I$5&amp;$E52),'Hoja de Trabajo para listado'!$DE$151:$DG$151,0)),0)+IFERROR(INDEX('Hoja de Trabajo para listado'!$CD$155:$DC$1048576,MATCH($A52,'Hoja de Trabajo para listado'!$CD$155:$CD$1048576,0),MATCH((CUADRO!I$5&amp;$E52),'Hoja de Trabajo para listado'!$CD$151:$DC$151,0)),0)</f>
        <v>0</v>
      </c>
      <c r="J52" s="243">
        <f ca="1">+IFERROR(INDEX('Hoja de Trabajo para listado'!$A$155:$Z$1048576,MATCH($A52,'Hoja de Trabajo para listado'!$A$155:$A$1048576,0),MATCH((CUADRO!J$5&amp;$E52),'Hoja de Trabajo para listado'!$A$151:$Z$151,0)),0)+IFERROR(INDEX('Hoja de Trabajo para listado'!$AB$155:$BA$1048576,MATCH($A52,'Hoja de Trabajo para listado'!$AB$155:$AB$1048576,0),MATCH((CUADRO!J$5&amp;$E52),'Hoja de Trabajo para listado'!$AB$151:$BA$151,0)),0)+IFERROR(INDEX('Hoja de Trabajo para listado'!$BC$155:$CB$1048576,MATCH($A52,'Hoja de Trabajo para listado'!$BC$155:$BC$1048576,0),MATCH((CUADRO!J$5&amp;$E52),'Hoja de Trabajo para listado'!$BC$151:$CB$151,0)),0)+IFERROR(INDEX('Hoja de Trabajo para listado'!$DE$153:$DG$274,MATCH($A52,'Hoja de Trabajo para listado'!$DE$153:$DE$1048576,0),MATCH((CUADRO!J$5&amp;$E52),'Hoja de Trabajo para listado'!$DE$151:$DG$151,0)),0)+IFERROR(INDEX('Hoja de Trabajo para listado'!$CD$155:$DC$1048576,MATCH($A52,'Hoja de Trabajo para listado'!$CD$155:$CD$1048576,0),MATCH((CUADRO!J$5&amp;$E52),'Hoja de Trabajo para listado'!$CD$151:$DC$151,0)),0)</f>
        <v>0</v>
      </c>
      <c r="K52" s="243">
        <f ca="1">+IFERROR(INDEX('Hoja de Trabajo para listado'!$A$155:$Z$1048576,MATCH($A52,'Hoja de Trabajo para listado'!$A$155:$A$1048576,0),MATCH((CUADRO!K$5&amp;$E52),'Hoja de Trabajo para listado'!$A$151:$Z$151,0)),0)+IFERROR(INDEX('Hoja de Trabajo para listado'!$AB$155:$BA$1048576,MATCH($A52,'Hoja de Trabajo para listado'!$AB$155:$AB$1048576,0),MATCH((CUADRO!K$5&amp;$E52),'Hoja de Trabajo para listado'!$AB$151:$BA$151,0)),0)+IFERROR(INDEX('Hoja de Trabajo para listado'!$BC$155:$CB$1048576,MATCH($A52,'Hoja de Trabajo para listado'!$BC$155:$BC$1048576,0),MATCH((CUADRO!K$5&amp;$E52),'Hoja de Trabajo para listado'!$BC$151:$CB$151,0)),0)+IFERROR(INDEX('Hoja de Trabajo para listado'!$DE$153:$DG$274,MATCH($A52,'Hoja de Trabajo para listado'!$DE$153:$DE$1048576,0),MATCH((CUADRO!K$5&amp;$E52),'Hoja de Trabajo para listado'!$DE$151:$DG$151,0)),0)+IFERROR(INDEX('Hoja de Trabajo para listado'!$CD$155:$DC$1048576,MATCH($A52,'Hoja de Trabajo para listado'!$CD$155:$CD$1048576,0),MATCH((CUADRO!K$5&amp;$E52),'Hoja de Trabajo para listado'!$CD$151:$DC$151,0)),0)</f>
        <v>0</v>
      </c>
      <c r="L52" s="243">
        <f ca="1">+IFERROR(INDEX('Hoja de Trabajo para listado'!$A$155:$Z$1048576,MATCH($A52,'Hoja de Trabajo para listado'!$A$155:$A$1048576,0),MATCH((CUADRO!L$5&amp;$E52),'Hoja de Trabajo para listado'!$A$151:$Z$151,0)),0)+IFERROR(INDEX('Hoja de Trabajo para listado'!$AB$155:$BA$1048576,MATCH($A52,'Hoja de Trabajo para listado'!$AB$155:$AB$1048576,0),MATCH((CUADRO!L$5&amp;$E52),'Hoja de Trabajo para listado'!$AB$151:$BA$151,0)),0)+IFERROR(INDEX('Hoja de Trabajo para listado'!$BC$155:$CB$1048576,MATCH($A52,'Hoja de Trabajo para listado'!$BC$155:$BC$1048576,0),MATCH((CUADRO!L$5&amp;$E52),'Hoja de Trabajo para listado'!$BC$151:$CB$151,0)),0)+IFERROR(INDEX('Hoja de Trabajo para listado'!$DE$153:$DG$274,MATCH($A52,'Hoja de Trabajo para listado'!$DE$153:$DE$1048576,0),MATCH((CUADRO!L$5&amp;$E52),'Hoja de Trabajo para listado'!$DE$151:$DG$151,0)),0)+IFERROR(INDEX('Hoja de Trabajo para listado'!$CD$155:$DC$1048576,MATCH($A52,'Hoja de Trabajo para listado'!$CD$155:$CD$1048576,0),MATCH((CUADRO!L$5&amp;$E52),'Hoja de Trabajo para listado'!$CD$151:$DC$151,0)),0)</f>
        <v>0</v>
      </c>
      <c r="M52" s="243">
        <f ca="1">+IFERROR(INDEX('Hoja de Trabajo para listado'!$A$155:$Z$1048576,MATCH($A52,'Hoja de Trabajo para listado'!$A$155:$A$1048576,0),MATCH((CUADRO!M$5&amp;$E52),'Hoja de Trabajo para listado'!$A$151:$Z$151,0)),0)+IFERROR(INDEX('Hoja de Trabajo para listado'!$AB$155:$BA$1048576,MATCH($A52,'Hoja de Trabajo para listado'!$AB$155:$AB$1048576,0),MATCH((CUADRO!M$5&amp;$E52),'Hoja de Trabajo para listado'!$AB$151:$BA$151,0)),0)+IFERROR(INDEX('Hoja de Trabajo para listado'!$BC$155:$CB$1048576,MATCH($A52,'Hoja de Trabajo para listado'!$BC$155:$BC$1048576,0),MATCH((CUADRO!M$5&amp;$E52),'Hoja de Trabajo para listado'!$BC$151:$CB$151,0)),0)+IFERROR(INDEX('Hoja de Trabajo para listado'!$DE$153:$DG$274,MATCH($A52,'Hoja de Trabajo para listado'!$DE$153:$DE$1048576,0),MATCH((CUADRO!M$5&amp;$E52),'Hoja de Trabajo para listado'!$DE$151:$DG$151,0)),0)+IFERROR(INDEX('Hoja de Trabajo para listado'!$CD$155:$DC$1048576,MATCH($A52,'Hoja de Trabajo para listado'!$CD$155:$CD$1048576,0),MATCH((CUADRO!M$5&amp;$E52),'Hoja de Trabajo para listado'!$CD$151:$DC$151,0)),0)</f>
        <v>0</v>
      </c>
      <c r="N52" s="243">
        <f ca="1">+IFERROR(INDEX('Hoja de Trabajo para listado'!$A$155:$Z$1048576,MATCH($A52,'Hoja de Trabajo para listado'!$A$155:$A$1048576,0),MATCH((CUADRO!N$5&amp;$E52),'Hoja de Trabajo para listado'!$A$151:$Z$151,0)),0)+IFERROR(INDEX('Hoja de Trabajo para listado'!$AB$155:$BA$1048576,MATCH($A52,'Hoja de Trabajo para listado'!$AB$155:$AB$1048576,0),MATCH((CUADRO!N$5&amp;$E52),'Hoja de Trabajo para listado'!$AB$151:$BA$151,0)),0)+IFERROR(INDEX('Hoja de Trabajo para listado'!$BC$155:$CB$1048576,MATCH($A52,'Hoja de Trabajo para listado'!$BC$155:$BC$1048576,0),MATCH((CUADRO!N$5&amp;$E52),'Hoja de Trabajo para listado'!$BC$151:$CB$151,0)),0)+IFERROR(INDEX('Hoja de Trabajo para listado'!$DE$153:$DG$274,MATCH($A52,'Hoja de Trabajo para listado'!$DE$153:$DE$1048576,0),MATCH((CUADRO!N$5&amp;$E52),'Hoja de Trabajo para listado'!$DE$151:$DG$151,0)),0)+IFERROR(INDEX('Hoja de Trabajo para listado'!$CD$155:$DC$1048576,MATCH($A52,'Hoja de Trabajo para listado'!$CD$155:$CD$1048576,0),MATCH((CUADRO!N$5&amp;$E52),'Hoja de Trabajo para listado'!$CD$151:$DC$151,0)),0)</f>
        <v>0</v>
      </c>
      <c r="O52" s="243">
        <f ca="1">+IFERROR(INDEX('Hoja de Trabajo para listado'!$A$155:$Z$1048576,MATCH($A52,'Hoja de Trabajo para listado'!$A$155:$A$1048576,0),MATCH((CUADRO!O$5&amp;$E52),'Hoja de Trabajo para listado'!$A$151:$Z$151,0)),0)+IFERROR(INDEX('Hoja de Trabajo para listado'!$AB$155:$BA$1048576,MATCH($A52,'Hoja de Trabajo para listado'!$AB$155:$AB$1048576,0),MATCH((CUADRO!O$5&amp;$E52),'Hoja de Trabajo para listado'!$AB$151:$BA$151,0)),0)+IFERROR(INDEX('Hoja de Trabajo para listado'!$BC$155:$CB$1048576,MATCH($A52,'Hoja de Trabajo para listado'!$BC$155:$BC$1048576,0),MATCH((CUADRO!O$5&amp;$E52),'Hoja de Trabajo para listado'!$BC$151:$CB$151,0)),0)+IFERROR(INDEX('Hoja de Trabajo para listado'!$DE$153:$DG$274,MATCH($A52,'Hoja de Trabajo para listado'!$DE$153:$DE$1048576,0),MATCH((CUADRO!O$5&amp;$E52),'Hoja de Trabajo para listado'!$DE$151:$DG$151,0)),0)+IFERROR(INDEX('Hoja de Trabajo para listado'!$CD$155:$DC$1048576,MATCH($A52,'Hoja de Trabajo para listado'!$CD$155:$CD$1048576,0),MATCH((CUADRO!O$5&amp;$E52),'Hoja de Trabajo para listado'!$CD$151:$DC$151,0)),0)</f>
        <v>0</v>
      </c>
      <c r="P52" s="243">
        <f ca="1">+IFERROR(INDEX('Hoja de Trabajo para listado'!$A$155:$Z$1048576,MATCH($A52,'Hoja de Trabajo para listado'!$A$155:$A$1048576,0),MATCH((CUADRO!P$5&amp;$E52),'Hoja de Trabajo para listado'!$A$151:$Z$151,0)),0)+IFERROR(INDEX('Hoja de Trabajo para listado'!$AB$155:$BA$1048576,MATCH($A52,'Hoja de Trabajo para listado'!$AB$155:$AB$1048576,0),MATCH((CUADRO!P$5&amp;$E52),'Hoja de Trabajo para listado'!$AB$151:$BA$151,0)),0)+IFERROR(INDEX('Hoja de Trabajo para listado'!$BC$155:$CB$1048576,MATCH($A52,'Hoja de Trabajo para listado'!$BC$155:$BC$1048576,0),MATCH((CUADRO!P$5&amp;$E52),'Hoja de Trabajo para listado'!$BC$151:$CB$151,0)),0)+IFERROR(INDEX('Hoja de Trabajo para listado'!$DE$153:$DG$274,MATCH($A52,'Hoja de Trabajo para listado'!$DE$153:$DE$1048576,0),MATCH((CUADRO!P$5&amp;$E52),'Hoja de Trabajo para listado'!$DE$151:$DG$151,0)),0)+IFERROR(INDEX('Hoja de Trabajo para listado'!$CD$155:$DC$1048576,MATCH($A52,'Hoja de Trabajo para listado'!$CD$155:$CD$1048576,0),MATCH((CUADRO!P$5&amp;$E52),'Hoja de Trabajo para listado'!$CD$151:$DC$151,0)),0)</f>
        <v>0</v>
      </c>
      <c r="Q52" s="243">
        <f ca="1">+IFERROR(INDEX('Hoja de Trabajo para listado'!$A$155:$Z$1048576,MATCH($A52,'Hoja de Trabajo para listado'!$A$155:$A$1048576,0),MATCH((CUADRO!Q$5&amp;$E52),'Hoja de Trabajo para listado'!$A$151:$Z$151,0)),0)+IFERROR(INDEX('Hoja de Trabajo para listado'!$AB$155:$BA$1048576,MATCH($A52,'Hoja de Trabajo para listado'!$AB$155:$AB$1048576,0),MATCH((CUADRO!Q$5&amp;$E52),'Hoja de Trabajo para listado'!$AB$151:$BA$151,0)),0)+IFERROR(INDEX('Hoja de Trabajo para listado'!$BC$155:$CB$1048576,MATCH($A52,'Hoja de Trabajo para listado'!$BC$155:$BC$1048576,0),MATCH((CUADRO!Q$5&amp;$E52),'Hoja de Trabajo para listado'!$BC$151:$CB$151,0)),0)+IFERROR(INDEX('Hoja de Trabajo para listado'!$DE$153:$DG$274,MATCH($A52,'Hoja de Trabajo para listado'!$DE$153:$DE$1048576,0),MATCH((CUADRO!Q$5&amp;$E52),'Hoja de Trabajo para listado'!$DE$151:$DG$151,0)),0)+IFERROR(INDEX('Hoja de Trabajo para listado'!$CD$155:$DC$1048576,MATCH($A52,'Hoja de Trabajo para listado'!$CD$155:$CD$1048576,0),MATCH((CUADRO!Q$5&amp;$E52),'Hoja de Trabajo para listado'!$CD$151:$DC$151,0)),0)</f>
        <v>0</v>
      </c>
      <c r="R52" s="243">
        <f t="shared" ca="1" si="0"/>
        <v>0</v>
      </c>
      <c r="S52" s="243"/>
      <c r="T52" s="243">
        <f ca="1">+T53</f>
        <v>116935</v>
      </c>
      <c r="U52" s="242">
        <f t="shared" si="1"/>
        <v>1</v>
      </c>
      <c r="V52" s="333" t="str">
        <f>+VLOOKUP(A52,bd_lista!$A$3:$E$590,5,FALSE)</f>
        <v>Instituciones Descentralizadas</v>
      </c>
      <c r="W52" s="391" t="str">
        <f>+V52</f>
        <v>Instituciones Descentralizadas</v>
      </c>
      <c r="X52" s="242">
        <f>+VLOOKUP(A52,[4]Sheet1!$A$13:$D$744,4,FALSE)</f>
        <v>16</v>
      </c>
      <c r="Y52" s="242" t="str">
        <f>+VLOOKUP(X52,bd_lista!$A$3:$C$590,3,FALSE)</f>
        <v>Ministerio de Educación</v>
      </c>
      <c r="Z52" s="294">
        <f>+X52</f>
        <v>16</v>
      </c>
      <c r="AA52" s="319" t="str">
        <f>+Y52</f>
        <v>Ministerio de Educación</v>
      </c>
    </row>
    <row r="53" spans="1:27" ht="15" customHeight="1">
      <c r="A53" s="32">
        <v>109</v>
      </c>
      <c r="B53" s="388"/>
      <c r="C53" s="333" t="str">
        <f>+VLOOKUP(A53,bd_lista!$A$3:$C$590,3,FALSE)</f>
        <v>Conservatorio Plurinacional de Musica</v>
      </c>
      <c r="D53" s="390"/>
      <c r="E53" s="333" t="s">
        <v>1305</v>
      </c>
      <c r="F53" s="245">
        <f ca="1">+IFERROR(INDEX('Hoja de Trabajo para listado'!$A$155:$Z$1048576,MATCH($A53,'Hoja de Trabajo para listado'!$A$155:$A$1048576,0),MATCH((CUADRO!F$5&amp;$E53),'Hoja de Trabajo para listado'!$A$151:$Z$151,0)),0)+IFERROR(INDEX('Hoja de Trabajo para listado'!$AB$155:$BA$1048576,MATCH($A53,'Hoja de Trabajo para listado'!$AB$155:$AB$1048576,0),MATCH((CUADRO!F$5&amp;$E53),'Hoja de Trabajo para listado'!$AB$151:$BA$151,0)),0)+IFERROR(INDEX('Hoja de Trabajo para listado'!$BC$155:$CB$1048576,MATCH($A53,'Hoja de Trabajo para listado'!$BC$155:$BC$1048576,0),MATCH((CUADRO!F$5&amp;$E53),'Hoja de Trabajo para listado'!$BC$151:$CB$151,0)),0)+IFERROR(INDEX('Hoja de Trabajo para listado'!$DE$153:$DG$274,MATCH($A53,'Hoja de Trabajo para listado'!$DE$153:$DE$1048576,0),MATCH((CUADRO!F$5&amp;$E53),'Hoja de Trabajo para listado'!$DE$151:$DG$151,0)),0)+IFERROR(INDEX('Hoja de Trabajo para listado'!$CD$155:$DC$1048576,MATCH($A53,'Hoja de Trabajo para listado'!$CD$155:$CD$1048576,0),MATCH((CUADRO!F$5&amp;$E53),'Hoja de Trabajo para listado'!$CD$151:$DC$151,0)),0)</f>
        <v>0</v>
      </c>
      <c r="G53" s="245">
        <f ca="1">+IFERROR(INDEX('Hoja de Trabajo para listado'!$A$155:$Z$1048576,MATCH($A53,'Hoja de Trabajo para listado'!$A$155:$A$1048576,0),MATCH((CUADRO!G$5&amp;$E53),'Hoja de Trabajo para listado'!$A$151:$Z$151,0)),0)+IFERROR(INDEX('Hoja de Trabajo para listado'!$AB$155:$BA$1048576,MATCH($A53,'Hoja de Trabajo para listado'!$AB$155:$AB$1048576,0),MATCH((CUADRO!G$5&amp;$E53),'Hoja de Trabajo para listado'!$AB$151:$BA$151,0)),0)+IFERROR(INDEX('Hoja de Trabajo para listado'!$BC$155:$CB$1048576,MATCH($A53,'Hoja de Trabajo para listado'!$BC$155:$BC$1048576,0),MATCH((CUADRO!G$5&amp;$E53),'Hoja de Trabajo para listado'!$BC$151:$CB$151,0)),0)+IFERROR(INDEX('Hoja de Trabajo para listado'!$DE$153:$DG$274,MATCH($A53,'Hoja de Trabajo para listado'!$DE$153:$DE$1048576,0),MATCH((CUADRO!G$5&amp;$E53),'Hoja de Trabajo para listado'!$DE$151:$DG$151,0)),0)+IFERROR(INDEX('Hoja de Trabajo para listado'!$CD$155:$DC$1048576,MATCH($A53,'Hoja de Trabajo para listado'!$CD$155:$CD$1048576,0),MATCH((CUADRO!G$5&amp;$E53),'Hoja de Trabajo para listado'!$CD$151:$DC$151,0)),0)</f>
        <v>0</v>
      </c>
      <c r="H53" s="245">
        <f ca="1">+IFERROR(INDEX('Hoja de Trabajo para listado'!$A$155:$Z$1048576,MATCH($A53,'Hoja de Trabajo para listado'!$A$155:$A$1048576,0),MATCH((CUADRO!H$5&amp;$E53),'Hoja de Trabajo para listado'!$A$151:$Z$151,0)),0)+IFERROR(INDEX('Hoja de Trabajo para listado'!$AB$155:$BA$1048576,MATCH($A53,'Hoja de Trabajo para listado'!$AB$155:$AB$1048576,0),MATCH((CUADRO!H$5&amp;$E53),'Hoja de Trabajo para listado'!$AB$151:$BA$151,0)),0)+IFERROR(INDEX('Hoja de Trabajo para listado'!$BC$155:$CB$1048576,MATCH($A53,'Hoja de Trabajo para listado'!$BC$155:$BC$1048576,0),MATCH((CUADRO!H$5&amp;$E53),'Hoja de Trabajo para listado'!$BC$151:$CB$151,0)),0)+IFERROR(INDEX('Hoja de Trabajo para listado'!$DE$153:$DG$274,MATCH($A53,'Hoja de Trabajo para listado'!$DE$153:$DE$1048576,0),MATCH((CUADRO!H$5&amp;$E53),'Hoja de Trabajo para listado'!$DE$151:$DG$151,0)),0)+IFERROR(INDEX('Hoja de Trabajo para listado'!$CD$155:$DC$1048576,MATCH($A53,'Hoja de Trabajo para listado'!$CD$155:$CD$1048576,0),MATCH((CUADRO!H$5&amp;$E53),'Hoja de Trabajo para listado'!$CD$151:$DC$151,0)),0)</f>
        <v>0</v>
      </c>
      <c r="I53" s="245">
        <f ca="1">+IFERROR(INDEX('Hoja de Trabajo para listado'!$A$155:$Z$1048576,MATCH($A53,'Hoja de Trabajo para listado'!$A$155:$A$1048576,0),MATCH((CUADRO!I$5&amp;$E53),'Hoja de Trabajo para listado'!$A$151:$Z$151,0)),0)+IFERROR(INDEX('Hoja de Trabajo para listado'!$AB$155:$BA$1048576,MATCH($A53,'Hoja de Trabajo para listado'!$AB$155:$AB$1048576,0),MATCH((CUADRO!I$5&amp;$E53),'Hoja de Trabajo para listado'!$AB$151:$BA$151,0)),0)+IFERROR(INDEX('Hoja de Trabajo para listado'!$BC$155:$CB$1048576,MATCH($A53,'Hoja de Trabajo para listado'!$BC$155:$BC$1048576,0),MATCH((CUADRO!I$5&amp;$E53),'Hoja de Trabajo para listado'!$BC$151:$CB$151,0)),0)+IFERROR(INDEX('Hoja de Trabajo para listado'!$DE$153:$DG$274,MATCH($A53,'Hoja de Trabajo para listado'!$DE$153:$DE$1048576,0),MATCH((CUADRO!I$5&amp;$E53),'Hoja de Trabajo para listado'!$DE$151:$DG$151,0)),0)+IFERROR(INDEX('Hoja de Trabajo para listado'!$CD$155:$DC$1048576,MATCH($A53,'Hoja de Trabajo para listado'!$CD$155:$CD$1048576,0),MATCH((CUADRO!I$5&amp;$E53),'Hoja de Trabajo para listado'!$CD$151:$DC$151,0)),0)</f>
        <v>116935</v>
      </c>
      <c r="J53" s="245">
        <f ca="1">+IFERROR(INDEX('Hoja de Trabajo para listado'!$A$155:$Z$1048576,MATCH($A53,'Hoja de Trabajo para listado'!$A$155:$A$1048576,0),MATCH((CUADRO!J$5&amp;$E53),'Hoja de Trabajo para listado'!$A$151:$Z$151,0)),0)+IFERROR(INDEX('Hoja de Trabajo para listado'!$AB$155:$BA$1048576,MATCH($A53,'Hoja de Trabajo para listado'!$AB$155:$AB$1048576,0),MATCH((CUADRO!J$5&amp;$E53),'Hoja de Trabajo para listado'!$AB$151:$BA$151,0)),0)+IFERROR(INDEX('Hoja de Trabajo para listado'!$BC$155:$CB$1048576,MATCH($A53,'Hoja de Trabajo para listado'!$BC$155:$BC$1048576,0),MATCH((CUADRO!J$5&amp;$E53),'Hoja de Trabajo para listado'!$BC$151:$CB$151,0)),0)+IFERROR(INDEX('Hoja de Trabajo para listado'!$DE$153:$DG$274,MATCH($A53,'Hoja de Trabajo para listado'!$DE$153:$DE$1048576,0),MATCH((CUADRO!J$5&amp;$E53),'Hoja de Trabajo para listado'!$DE$151:$DG$151,0)),0)+IFERROR(INDEX('Hoja de Trabajo para listado'!$CD$155:$DC$1048576,MATCH($A53,'Hoja de Trabajo para listado'!$CD$155:$CD$1048576,0),MATCH((CUADRO!J$5&amp;$E53),'Hoja de Trabajo para listado'!$CD$151:$DC$151,0)),0)</f>
        <v>0</v>
      </c>
      <c r="K53" s="245">
        <f ca="1">+IFERROR(INDEX('Hoja de Trabajo para listado'!$A$155:$Z$1048576,MATCH($A53,'Hoja de Trabajo para listado'!$A$155:$A$1048576,0),MATCH((CUADRO!K$5&amp;$E53),'Hoja de Trabajo para listado'!$A$151:$Z$151,0)),0)+IFERROR(INDEX('Hoja de Trabajo para listado'!$AB$155:$BA$1048576,MATCH($A53,'Hoja de Trabajo para listado'!$AB$155:$AB$1048576,0),MATCH((CUADRO!K$5&amp;$E53),'Hoja de Trabajo para listado'!$AB$151:$BA$151,0)),0)+IFERROR(INDEX('Hoja de Trabajo para listado'!$BC$155:$CB$1048576,MATCH($A53,'Hoja de Trabajo para listado'!$BC$155:$BC$1048576,0),MATCH((CUADRO!K$5&amp;$E53),'Hoja de Trabajo para listado'!$BC$151:$CB$151,0)),0)+IFERROR(INDEX('Hoja de Trabajo para listado'!$DE$153:$DG$274,MATCH($A53,'Hoja de Trabajo para listado'!$DE$153:$DE$1048576,0),MATCH((CUADRO!K$5&amp;$E53),'Hoja de Trabajo para listado'!$DE$151:$DG$151,0)),0)+IFERROR(INDEX('Hoja de Trabajo para listado'!$CD$155:$DC$1048576,MATCH($A53,'Hoja de Trabajo para listado'!$CD$155:$CD$1048576,0),MATCH((CUADRO!K$5&amp;$E53),'Hoja de Trabajo para listado'!$CD$151:$DC$151,0)),0)</f>
        <v>0</v>
      </c>
      <c r="L53" s="245">
        <f ca="1">+IFERROR(INDEX('Hoja de Trabajo para listado'!$A$155:$Z$1048576,MATCH($A53,'Hoja de Trabajo para listado'!$A$155:$A$1048576,0),MATCH((CUADRO!L$5&amp;$E53),'Hoja de Trabajo para listado'!$A$151:$Z$151,0)),0)+IFERROR(INDEX('Hoja de Trabajo para listado'!$AB$155:$BA$1048576,MATCH($A53,'Hoja de Trabajo para listado'!$AB$155:$AB$1048576,0),MATCH((CUADRO!L$5&amp;$E53),'Hoja de Trabajo para listado'!$AB$151:$BA$151,0)),0)+IFERROR(INDEX('Hoja de Trabajo para listado'!$BC$155:$CB$1048576,MATCH($A53,'Hoja de Trabajo para listado'!$BC$155:$BC$1048576,0),MATCH((CUADRO!L$5&amp;$E53),'Hoja de Trabajo para listado'!$BC$151:$CB$151,0)),0)+IFERROR(INDEX('Hoja de Trabajo para listado'!$DE$153:$DG$274,MATCH($A53,'Hoja de Trabajo para listado'!$DE$153:$DE$1048576,0),MATCH((CUADRO!L$5&amp;$E53),'Hoja de Trabajo para listado'!$DE$151:$DG$151,0)),0)+IFERROR(INDEX('Hoja de Trabajo para listado'!$CD$155:$DC$1048576,MATCH($A53,'Hoja de Trabajo para listado'!$CD$155:$CD$1048576,0),MATCH((CUADRO!L$5&amp;$E53),'Hoja de Trabajo para listado'!$CD$151:$DC$151,0)),0)</f>
        <v>0</v>
      </c>
      <c r="M53" s="245">
        <f ca="1">+IFERROR(INDEX('Hoja de Trabajo para listado'!$A$155:$Z$1048576,MATCH($A53,'Hoja de Trabajo para listado'!$A$155:$A$1048576,0),MATCH((CUADRO!M$5&amp;$E53),'Hoja de Trabajo para listado'!$A$151:$Z$151,0)),0)+IFERROR(INDEX('Hoja de Trabajo para listado'!$AB$155:$BA$1048576,MATCH($A53,'Hoja de Trabajo para listado'!$AB$155:$AB$1048576,0),MATCH((CUADRO!M$5&amp;$E53),'Hoja de Trabajo para listado'!$AB$151:$BA$151,0)),0)+IFERROR(INDEX('Hoja de Trabajo para listado'!$BC$155:$CB$1048576,MATCH($A53,'Hoja de Trabajo para listado'!$BC$155:$BC$1048576,0),MATCH((CUADRO!M$5&amp;$E53),'Hoja de Trabajo para listado'!$BC$151:$CB$151,0)),0)+IFERROR(INDEX('Hoja de Trabajo para listado'!$DE$153:$DG$274,MATCH($A53,'Hoja de Trabajo para listado'!$DE$153:$DE$1048576,0),MATCH((CUADRO!M$5&amp;$E53),'Hoja de Trabajo para listado'!$DE$151:$DG$151,0)),0)+IFERROR(INDEX('Hoja de Trabajo para listado'!$CD$155:$DC$1048576,MATCH($A53,'Hoja de Trabajo para listado'!$CD$155:$CD$1048576,0),MATCH((CUADRO!M$5&amp;$E53),'Hoja de Trabajo para listado'!$CD$151:$DC$151,0)),0)</f>
        <v>0</v>
      </c>
      <c r="N53" s="245">
        <f ca="1">+IFERROR(INDEX('Hoja de Trabajo para listado'!$A$155:$Z$1048576,MATCH($A53,'Hoja de Trabajo para listado'!$A$155:$A$1048576,0),MATCH((CUADRO!N$5&amp;$E53),'Hoja de Trabajo para listado'!$A$151:$Z$151,0)),0)+IFERROR(INDEX('Hoja de Trabajo para listado'!$AB$155:$BA$1048576,MATCH($A53,'Hoja de Trabajo para listado'!$AB$155:$AB$1048576,0),MATCH((CUADRO!N$5&amp;$E53),'Hoja de Trabajo para listado'!$AB$151:$BA$151,0)),0)+IFERROR(INDEX('Hoja de Trabajo para listado'!$BC$155:$CB$1048576,MATCH($A53,'Hoja de Trabajo para listado'!$BC$155:$BC$1048576,0),MATCH((CUADRO!N$5&amp;$E53),'Hoja de Trabajo para listado'!$BC$151:$CB$151,0)),0)+IFERROR(INDEX('Hoja de Trabajo para listado'!$DE$153:$DG$274,MATCH($A53,'Hoja de Trabajo para listado'!$DE$153:$DE$1048576,0),MATCH((CUADRO!N$5&amp;$E53),'Hoja de Trabajo para listado'!$DE$151:$DG$151,0)),0)+IFERROR(INDEX('Hoja de Trabajo para listado'!$CD$155:$DC$1048576,MATCH($A53,'Hoja de Trabajo para listado'!$CD$155:$CD$1048576,0),MATCH((CUADRO!N$5&amp;$E53),'Hoja de Trabajo para listado'!$CD$151:$DC$151,0)),0)</f>
        <v>0</v>
      </c>
      <c r="O53" s="245">
        <f ca="1">+IFERROR(INDEX('Hoja de Trabajo para listado'!$A$155:$Z$1048576,MATCH($A53,'Hoja de Trabajo para listado'!$A$155:$A$1048576,0),MATCH((CUADRO!O$5&amp;$E53),'Hoja de Trabajo para listado'!$A$151:$Z$151,0)),0)+IFERROR(INDEX('Hoja de Trabajo para listado'!$AB$155:$BA$1048576,MATCH($A53,'Hoja de Trabajo para listado'!$AB$155:$AB$1048576,0),MATCH((CUADRO!O$5&amp;$E53),'Hoja de Trabajo para listado'!$AB$151:$BA$151,0)),0)+IFERROR(INDEX('Hoja de Trabajo para listado'!$BC$155:$CB$1048576,MATCH($A53,'Hoja de Trabajo para listado'!$BC$155:$BC$1048576,0),MATCH((CUADRO!O$5&amp;$E53),'Hoja de Trabajo para listado'!$BC$151:$CB$151,0)),0)+IFERROR(INDEX('Hoja de Trabajo para listado'!$DE$153:$DG$274,MATCH($A53,'Hoja de Trabajo para listado'!$DE$153:$DE$1048576,0),MATCH((CUADRO!O$5&amp;$E53),'Hoja de Trabajo para listado'!$DE$151:$DG$151,0)),0)+IFERROR(INDEX('Hoja de Trabajo para listado'!$CD$155:$DC$1048576,MATCH($A53,'Hoja de Trabajo para listado'!$CD$155:$CD$1048576,0),MATCH((CUADRO!O$5&amp;$E53),'Hoja de Trabajo para listado'!$CD$151:$DC$151,0)),0)</f>
        <v>0</v>
      </c>
      <c r="P53" s="245">
        <f ca="1">+IFERROR(INDEX('Hoja de Trabajo para listado'!$A$155:$Z$1048576,MATCH($A53,'Hoja de Trabajo para listado'!$A$155:$A$1048576,0),MATCH((CUADRO!P$5&amp;$E53),'Hoja de Trabajo para listado'!$A$151:$Z$151,0)),0)+IFERROR(INDEX('Hoja de Trabajo para listado'!$AB$155:$BA$1048576,MATCH($A53,'Hoja de Trabajo para listado'!$AB$155:$AB$1048576,0),MATCH((CUADRO!P$5&amp;$E53),'Hoja de Trabajo para listado'!$AB$151:$BA$151,0)),0)+IFERROR(INDEX('Hoja de Trabajo para listado'!$BC$155:$CB$1048576,MATCH($A53,'Hoja de Trabajo para listado'!$BC$155:$BC$1048576,0),MATCH((CUADRO!P$5&amp;$E53),'Hoja de Trabajo para listado'!$BC$151:$CB$151,0)),0)+IFERROR(INDEX('Hoja de Trabajo para listado'!$DE$153:$DG$274,MATCH($A53,'Hoja de Trabajo para listado'!$DE$153:$DE$1048576,0),MATCH((CUADRO!P$5&amp;$E53),'Hoja de Trabajo para listado'!$DE$151:$DG$151,0)),0)+IFERROR(INDEX('Hoja de Trabajo para listado'!$CD$155:$DC$1048576,MATCH($A53,'Hoja de Trabajo para listado'!$CD$155:$CD$1048576,0),MATCH((CUADRO!P$5&amp;$E53),'Hoja de Trabajo para listado'!$CD$151:$DC$151,0)),0)</f>
        <v>0</v>
      </c>
      <c r="Q53" s="245">
        <f ca="1">+IFERROR(INDEX('Hoja de Trabajo para listado'!$A$155:$Z$1048576,MATCH($A53,'Hoja de Trabajo para listado'!$A$155:$A$1048576,0),MATCH((CUADRO!Q$5&amp;$E53),'Hoja de Trabajo para listado'!$A$151:$Z$151,0)),0)+IFERROR(INDEX('Hoja de Trabajo para listado'!$AB$155:$BA$1048576,MATCH($A53,'Hoja de Trabajo para listado'!$AB$155:$AB$1048576,0),MATCH((CUADRO!Q$5&amp;$E53),'Hoja de Trabajo para listado'!$AB$151:$BA$151,0)),0)+IFERROR(INDEX('Hoja de Trabajo para listado'!$BC$155:$CB$1048576,MATCH($A53,'Hoja de Trabajo para listado'!$BC$155:$BC$1048576,0),MATCH((CUADRO!Q$5&amp;$E53),'Hoja de Trabajo para listado'!$BC$151:$CB$151,0)),0)+IFERROR(INDEX('Hoja de Trabajo para listado'!$DE$153:$DG$274,MATCH($A53,'Hoja de Trabajo para listado'!$DE$153:$DE$1048576,0),MATCH((CUADRO!Q$5&amp;$E53),'Hoja de Trabajo para listado'!$DE$151:$DG$151,0)),0)+IFERROR(INDEX('Hoja de Trabajo para listado'!$CD$155:$DC$1048576,MATCH($A53,'Hoja de Trabajo para listado'!$CD$155:$CD$1048576,0),MATCH((CUADRO!Q$5&amp;$E53),'Hoja de Trabajo para listado'!$CD$151:$DC$151,0)),0)</f>
        <v>0</v>
      </c>
      <c r="R53" s="245">
        <f t="shared" ca="1" si="0"/>
        <v>116935</v>
      </c>
      <c r="S53" s="245">
        <f ca="1">+R52+R53</f>
        <v>116935</v>
      </c>
      <c r="T53" s="245">
        <f ca="1">+S53</f>
        <v>116935</v>
      </c>
      <c r="U53" s="244">
        <f t="shared" si="1"/>
        <v>2</v>
      </c>
      <c r="V53" s="333" t="str">
        <f>+VLOOKUP(A53,bd_lista!$A$3:$E$590,5,FALSE)</f>
        <v>Instituciones Descentralizadas</v>
      </c>
      <c r="W53" s="392"/>
      <c r="X53" s="242">
        <f>+VLOOKUP(A53,[4]Sheet1!$A$13:$D$744,4,FALSE)</f>
        <v>16</v>
      </c>
      <c r="Y53" s="242" t="str">
        <f>+VLOOKUP(X53,bd_lista!$A$3:$C$590,3,FALSE)</f>
        <v>Ministerio de Educación</v>
      </c>
      <c r="Z53" s="292"/>
      <c r="AA53" s="321"/>
    </row>
    <row r="54" spans="1:27" customFormat="1" ht="15" hidden="1" customHeight="1">
      <c r="A54" s="251">
        <v>111</v>
      </c>
      <c r="B54" s="387">
        <f>+A54</f>
        <v>111</v>
      </c>
      <c r="C54" s="247" t="str">
        <f>+VLOOKUP(A54,bd_lista!$A$3:$C$590,3,FALSE)</f>
        <v>Instituto Boliviano de la Ceguera</v>
      </c>
      <c r="D54" s="389" t="str">
        <f>+C54</f>
        <v>Instituto Boliviano de la Ceguera</v>
      </c>
      <c r="E54" s="247" t="s">
        <v>1304</v>
      </c>
      <c r="F54" s="243">
        <f ca="1">+IFERROR(INDEX('Hoja de Trabajo para listado'!$A$155:$Z$1048576,MATCH($A54,'Hoja de Trabajo para listado'!$A$155:$A$1048576,0),MATCH((CUADRO!F$5&amp;$E54),'Hoja de Trabajo para listado'!$A$151:$Z$151,0)),0)+IFERROR(INDEX('Hoja de Trabajo para listado'!$AB$155:$BA$1048576,MATCH($A54,'Hoja de Trabajo para listado'!$AB$155:$AB$1048576,0),MATCH((CUADRO!F$5&amp;$E54),'Hoja de Trabajo para listado'!$AB$151:$BA$151,0)),0)+IFERROR(INDEX('Hoja de Trabajo para listado'!$BC$155:$CB$1048576,MATCH($A54,'Hoja de Trabajo para listado'!$BC$155:$BC$1048576,0),MATCH((CUADRO!F$5&amp;$E54),'Hoja de Trabajo para listado'!$BC$151:$CB$151,0)),0)+IFERROR(INDEX('Hoja de Trabajo para listado'!$DE$153:$DG$274,MATCH($A54,'Hoja de Trabajo para listado'!$DE$153:$DE$1048576,0),MATCH((CUADRO!F$5&amp;$E54),'Hoja de Trabajo para listado'!$DE$151:$DG$151,0)),0)+IFERROR(INDEX('Hoja de Trabajo para listado'!$CD$155:$DC$1048576,MATCH($A54,'Hoja de Trabajo para listado'!$CD$155:$CD$1048576,0),MATCH((CUADRO!F$5&amp;$E54),'Hoja de Trabajo para listado'!$CD$151:$DC$151,0)),0)</f>
        <v>0</v>
      </c>
      <c r="G54" s="243">
        <f ca="1">+IFERROR(INDEX('Hoja de Trabajo para listado'!$A$155:$Z$1048576,MATCH($A54,'Hoja de Trabajo para listado'!$A$155:$A$1048576,0),MATCH((CUADRO!G$5&amp;$E54),'Hoja de Trabajo para listado'!$A$151:$Z$151,0)),0)+IFERROR(INDEX('Hoja de Trabajo para listado'!$AB$155:$BA$1048576,MATCH($A54,'Hoja de Trabajo para listado'!$AB$155:$AB$1048576,0),MATCH((CUADRO!G$5&amp;$E54),'Hoja de Trabajo para listado'!$AB$151:$BA$151,0)),0)+IFERROR(INDEX('Hoja de Trabajo para listado'!$BC$155:$CB$1048576,MATCH($A54,'Hoja de Trabajo para listado'!$BC$155:$BC$1048576,0),MATCH((CUADRO!G$5&amp;$E54),'Hoja de Trabajo para listado'!$BC$151:$CB$151,0)),0)+IFERROR(INDEX('Hoja de Trabajo para listado'!$DE$153:$DG$274,MATCH($A54,'Hoja de Trabajo para listado'!$DE$153:$DE$1048576,0),MATCH((CUADRO!G$5&amp;$E54),'Hoja de Trabajo para listado'!$DE$151:$DG$151,0)),0)+IFERROR(INDEX('Hoja de Trabajo para listado'!$CD$155:$DC$1048576,MATCH($A54,'Hoja de Trabajo para listado'!$CD$155:$CD$1048576,0),MATCH((CUADRO!G$5&amp;$E54),'Hoja de Trabajo para listado'!$CD$151:$DC$151,0)),0)</f>
        <v>0</v>
      </c>
      <c r="H54" s="243">
        <f ca="1">+IFERROR(INDEX('Hoja de Trabajo para listado'!$A$155:$Z$1048576,MATCH($A54,'Hoja de Trabajo para listado'!$A$155:$A$1048576,0),MATCH((CUADRO!H$5&amp;$E54),'Hoja de Trabajo para listado'!$A$151:$Z$151,0)),0)+IFERROR(INDEX('Hoja de Trabajo para listado'!$AB$155:$BA$1048576,MATCH($A54,'Hoja de Trabajo para listado'!$AB$155:$AB$1048576,0),MATCH((CUADRO!H$5&amp;$E54),'Hoja de Trabajo para listado'!$AB$151:$BA$151,0)),0)+IFERROR(INDEX('Hoja de Trabajo para listado'!$BC$155:$CB$1048576,MATCH($A54,'Hoja de Trabajo para listado'!$BC$155:$BC$1048576,0),MATCH((CUADRO!H$5&amp;$E54),'Hoja de Trabajo para listado'!$BC$151:$CB$151,0)),0)+IFERROR(INDEX('Hoja de Trabajo para listado'!$DE$153:$DG$274,MATCH($A54,'Hoja de Trabajo para listado'!$DE$153:$DE$1048576,0),MATCH((CUADRO!H$5&amp;$E54),'Hoja de Trabajo para listado'!$DE$151:$DG$151,0)),0)+IFERROR(INDEX('Hoja de Trabajo para listado'!$CD$155:$DC$1048576,MATCH($A54,'Hoja de Trabajo para listado'!$CD$155:$CD$1048576,0),MATCH((CUADRO!H$5&amp;$E54),'Hoja de Trabajo para listado'!$CD$151:$DC$151,0)),0)</f>
        <v>0</v>
      </c>
      <c r="I54" s="243">
        <f ca="1">+IFERROR(INDEX('Hoja de Trabajo para listado'!$A$155:$Z$1048576,MATCH($A54,'Hoja de Trabajo para listado'!$A$155:$A$1048576,0),MATCH((CUADRO!I$5&amp;$E54),'Hoja de Trabajo para listado'!$A$151:$Z$151,0)),0)+IFERROR(INDEX('Hoja de Trabajo para listado'!$AB$155:$BA$1048576,MATCH($A54,'Hoja de Trabajo para listado'!$AB$155:$AB$1048576,0),MATCH((CUADRO!I$5&amp;$E54),'Hoja de Trabajo para listado'!$AB$151:$BA$151,0)),0)+IFERROR(INDEX('Hoja de Trabajo para listado'!$BC$155:$CB$1048576,MATCH($A54,'Hoja de Trabajo para listado'!$BC$155:$BC$1048576,0),MATCH((CUADRO!I$5&amp;$E54),'Hoja de Trabajo para listado'!$BC$151:$CB$151,0)),0)+IFERROR(INDEX('Hoja de Trabajo para listado'!$DE$153:$DG$274,MATCH($A54,'Hoja de Trabajo para listado'!$DE$153:$DE$1048576,0),MATCH((CUADRO!I$5&amp;$E54),'Hoja de Trabajo para listado'!$DE$151:$DG$151,0)),0)+IFERROR(INDEX('Hoja de Trabajo para listado'!$CD$155:$DC$1048576,MATCH($A54,'Hoja de Trabajo para listado'!$CD$155:$CD$1048576,0),MATCH((CUADRO!I$5&amp;$E54),'Hoja de Trabajo para listado'!$CD$151:$DC$151,0)),0)</f>
        <v>0</v>
      </c>
      <c r="J54" s="243">
        <f ca="1">+IFERROR(INDEX('Hoja de Trabajo para listado'!$A$155:$Z$1048576,MATCH($A54,'Hoja de Trabajo para listado'!$A$155:$A$1048576,0),MATCH((CUADRO!J$5&amp;$E54),'Hoja de Trabajo para listado'!$A$151:$Z$151,0)),0)+IFERROR(INDEX('Hoja de Trabajo para listado'!$AB$155:$BA$1048576,MATCH($A54,'Hoja de Trabajo para listado'!$AB$155:$AB$1048576,0),MATCH((CUADRO!J$5&amp;$E54),'Hoja de Trabajo para listado'!$AB$151:$BA$151,0)),0)+IFERROR(INDEX('Hoja de Trabajo para listado'!$BC$155:$CB$1048576,MATCH($A54,'Hoja de Trabajo para listado'!$BC$155:$BC$1048576,0),MATCH((CUADRO!J$5&amp;$E54),'Hoja de Trabajo para listado'!$BC$151:$CB$151,0)),0)+IFERROR(INDEX('Hoja de Trabajo para listado'!$DE$153:$DG$274,MATCH($A54,'Hoja de Trabajo para listado'!$DE$153:$DE$1048576,0),MATCH((CUADRO!J$5&amp;$E54),'Hoja de Trabajo para listado'!$DE$151:$DG$151,0)),0)+IFERROR(INDEX('Hoja de Trabajo para listado'!$CD$155:$DC$1048576,MATCH($A54,'Hoja de Trabajo para listado'!$CD$155:$CD$1048576,0),MATCH((CUADRO!J$5&amp;$E54),'Hoja de Trabajo para listado'!$CD$151:$DC$151,0)),0)</f>
        <v>0</v>
      </c>
      <c r="K54" s="243">
        <f ca="1">+IFERROR(INDEX('Hoja de Trabajo para listado'!$A$155:$Z$1048576,MATCH($A54,'Hoja de Trabajo para listado'!$A$155:$A$1048576,0),MATCH((CUADRO!K$5&amp;$E54),'Hoja de Trabajo para listado'!$A$151:$Z$151,0)),0)+IFERROR(INDEX('Hoja de Trabajo para listado'!$AB$155:$BA$1048576,MATCH($A54,'Hoja de Trabajo para listado'!$AB$155:$AB$1048576,0),MATCH((CUADRO!K$5&amp;$E54),'Hoja de Trabajo para listado'!$AB$151:$BA$151,0)),0)+IFERROR(INDEX('Hoja de Trabajo para listado'!$BC$155:$CB$1048576,MATCH($A54,'Hoja de Trabajo para listado'!$BC$155:$BC$1048576,0),MATCH((CUADRO!K$5&amp;$E54),'Hoja de Trabajo para listado'!$BC$151:$CB$151,0)),0)+IFERROR(INDEX('Hoja de Trabajo para listado'!$DE$153:$DG$274,MATCH($A54,'Hoja de Trabajo para listado'!$DE$153:$DE$1048576,0),MATCH((CUADRO!K$5&amp;$E54),'Hoja de Trabajo para listado'!$DE$151:$DG$151,0)),0)+IFERROR(INDEX('Hoja de Trabajo para listado'!$CD$155:$DC$1048576,MATCH($A54,'Hoja de Trabajo para listado'!$CD$155:$CD$1048576,0),MATCH((CUADRO!K$5&amp;$E54),'Hoja de Trabajo para listado'!$CD$151:$DC$151,0)),0)</f>
        <v>0</v>
      </c>
      <c r="L54" s="243">
        <f ca="1">+IFERROR(INDEX('Hoja de Trabajo para listado'!$A$155:$Z$1048576,MATCH($A54,'Hoja de Trabajo para listado'!$A$155:$A$1048576,0),MATCH((CUADRO!L$5&amp;$E54),'Hoja de Trabajo para listado'!$A$151:$Z$151,0)),0)+IFERROR(INDEX('Hoja de Trabajo para listado'!$AB$155:$BA$1048576,MATCH($A54,'Hoja de Trabajo para listado'!$AB$155:$AB$1048576,0),MATCH((CUADRO!L$5&amp;$E54),'Hoja de Trabajo para listado'!$AB$151:$BA$151,0)),0)+IFERROR(INDEX('Hoja de Trabajo para listado'!$BC$155:$CB$1048576,MATCH($A54,'Hoja de Trabajo para listado'!$BC$155:$BC$1048576,0),MATCH((CUADRO!L$5&amp;$E54),'Hoja de Trabajo para listado'!$BC$151:$CB$151,0)),0)+IFERROR(INDEX('Hoja de Trabajo para listado'!$DE$153:$DG$274,MATCH($A54,'Hoja de Trabajo para listado'!$DE$153:$DE$1048576,0),MATCH((CUADRO!L$5&amp;$E54),'Hoja de Trabajo para listado'!$DE$151:$DG$151,0)),0)+IFERROR(INDEX('Hoja de Trabajo para listado'!$CD$155:$DC$1048576,MATCH($A54,'Hoja de Trabajo para listado'!$CD$155:$CD$1048576,0),MATCH((CUADRO!L$5&amp;$E54),'Hoja de Trabajo para listado'!$CD$151:$DC$151,0)),0)</f>
        <v>0</v>
      </c>
      <c r="M54" s="243">
        <f ca="1">+IFERROR(INDEX('Hoja de Trabajo para listado'!$A$155:$Z$1048576,MATCH($A54,'Hoja de Trabajo para listado'!$A$155:$A$1048576,0),MATCH((CUADRO!M$5&amp;$E54),'Hoja de Trabajo para listado'!$A$151:$Z$151,0)),0)+IFERROR(INDEX('Hoja de Trabajo para listado'!$AB$155:$BA$1048576,MATCH($A54,'Hoja de Trabajo para listado'!$AB$155:$AB$1048576,0),MATCH((CUADRO!M$5&amp;$E54),'Hoja de Trabajo para listado'!$AB$151:$BA$151,0)),0)+IFERROR(INDEX('Hoja de Trabajo para listado'!$BC$155:$CB$1048576,MATCH($A54,'Hoja de Trabajo para listado'!$BC$155:$BC$1048576,0),MATCH((CUADRO!M$5&amp;$E54),'Hoja de Trabajo para listado'!$BC$151:$CB$151,0)),0)+IFERROR(INDEX('Hoja de Trabajo para listado'!$DE$153:$DG$274,MATCH($A54,'Hoja de Trabajo para listado'!$DE$153:$DE$1048576,0),MATCH((CUADRO!M$5&amp;$E54),'Hoja de Trabajo para listado'!$DE$151:$DG$151,0)),0)+IFERROR(INDEX('Hoja de Trabajo para listado'!$CD$155:$DC$1048576,MATCH($A54,'Hoja de Trabajo para listado'!$CD$155:$CD$1048576,0),MATCH((CUADRO!M$5&amp;$E54),'Hoja de Trabajo para listado'!$CD$151:$DC$151,0)),0)</f>
        <v>0</v>
      </c>
      <c r="N54" s="243">
        <f ca="1">+IFERROR(INDEX('Hoja de Trabajo para listado'!$A$155:$Z$1048576,MATCH($A54,'Hoja de Trabajo para listado'!$A$155:$A$1048576,0),MATCH((CUADRO!N$5&amp;$E54),'Hoja de Trabajo para listado'!$A$151:$Z$151,0)),0)+IFERROR(INDEX('Hoja de Trabajo para listado'!$AB$155:$BA$1048576,MATCH($A54,'Hoja de Trabajo para listado'!$AB$155:$AB$1048576,0),MATCH((CUADRO!N$5&amp;$E54),'Hoja de Trabajo para listado'!$AB$151:$BA$151,0)),0)+IFERROR(INDEX('Hoja de Trabajo para listado'!$BC$155:$CB$1048576,MATCH($A54,'Hoja de Trabajo para listado'!$BC$155:$BC$1048576,0),MATCH((CUADRO!N$5&amp;$E54),'Hoja de Trabajo para listado'!$BC$151:$CB$151,0)),0)+IFERROR(INDEX('Hoja de Trabajo para listado'!$DE$153:$DG$274,MATCH($A54,'Hoja de Trabajo para listado'!$DE$153:$DE$1048576,0),MATCH((CUADRO!N$5&amp;$E54),'Hoja de Trabajo para listado'!$DE$151:$DG$151,0)),0)+IFERROR(INDEX('Hoja de Trabajo para listado'!$CD$155:$DC$1048576,MATCH($A54,'Hoja de Trabajo para listado'!$CD$155:$CD$1048576,0),MATCH((CUADRO!N$5&amp;$E54),'Hoja de Trabajo para listado'!$CD$151:$DC$151,0)),0)</f>
        <v>0</v>
      </c>
      <c r="O54" s="243">
        <f ca="1">+IFERROR(INDEX('Hoja de Trabajo para listado'!$A$155:$Z$1048576,MATCH($A54,'Hoja de Trabajo para listado'!$A$155:$A$1048576,0),MATCH((CUADRO!O$5&amp;$E54),'Hoja de Trabajo para listado'!$A$151:$Z$151,0)),0)+IFERROR(INDEX('Hoja de Trabajo para listado'!$AB$155:$BA$1048576,MATCH($A54,'Hoja de Trabajo para listado'!$AB$155:$AB$1048576,0),MATCH((CUADRO!O$5&amp;$E54),'Hoja de Trabajo para listado'!$AB$151:$BA$151,0)),0)+IFERROR(INDEX('Hoja de Trabajo para listado'!$BC$155:$CB$1048576,MATCH($A54,'Hoja de Trabajo para listado'!$BC$155:$BC$1048576,0),MATCH((CUADRO!O$5&amp;$E54),'Hoja de Trabajo para listado'!$BC$151:$CB$151,0)),0)+IFERROR(INDEX('Hoja de Trabajo para listado'!$DE$153:$DG$274,MATCH($A54,'Hoja de Trabajo para listado'!$DE$153:$DE$1048576,0),MATCH((CUADRO!O$5&amp;$E54),'Hoja de Trabajo para listado'!$DE$151:$DG$151,0)),0)+IFERROR(INDEX('Hoja de Trabajo para listado'!$CD$155:$DC$1048576,MATCH($A54,'Hoja de Trabajo para listado'!$CD$155:$CD$1048576,0),MATCH((CUADRO!O$5&amp;$E54),'Hoja de Trabajo para listado'!$CD$151:$DC$151,0)),0)</f>
        <v>0</v>
      </c>
      <c r="P54" s="243">
        <f ca="1">+IFERROR(INDEX('Hoja de Trabajo para listado'!$A$155:$Z$1048576,MATCH($A54,'Hoja de Trabajo para listado'!$A$155:$A$1048576,0),MATCH((CUADRO!P$5&amp;$E54),'Hoja de Trabajo para listado'!$A$151:$Z$151,0)),0)+IFERROR(INDEX('Hoja de Trabajo para listado'!$AB$155:$BA$1048576,MATCH($A54,'Hoja de Trabajo para listado'!$AB$155:$AB$1048576,0),MATCH((CUADRO!P$5&amp;$E54),'Hoja de Trabajo para listado'!$AB$151:$BA$151,0)),0)+IFERROR(INDEX('Hoja de Trabajo para listado'!$BC$155:$CB$1048576,MATCH($A54,'Hoja de Trabajo para listado'!$BC$155:$BC$1048576,0),MATCH((CUADRO!P$5&amp;$E54),'Hoja de Trabajo para listado'!$BC$151:$CB$151,0)),0)+IFERROR(INDEX('Hoja de Trabajo para listado'!$DE$153:$DG$274,MATCH($A54,'Hoja de Trabajo para listado'!$DE$153:$DE$1048576,0),MATCH((CUADRO!P$5&amp;$E54),'Hoja de Trabajo para listado'!$DE$151:$DG$151,0)),0)+IFERROR(INDEX('Hoja de Trabajo para listado'!$CD$155:$DC$1048576,MATCH($A54,'Hoja de Trabajo para listado'!$CD$155:$CD$1048576,0),MATCH((CUADRO!P$5&amp;$E54),'Hoja de Trabajo para listado'!$CD$151:$DC$151,0)),0)</f>
        <v>0</v>
      </c>
      <c r="Q54" s="243">
        <f ca="1">+IFERROR(INDEX('Hoja de Trabajo para listado'!$A$155:$Z$1048576,MATCH($A54,'Hoja de Trabajo para listado'!$A$155:$A$1048576,0),MATCH((CUADRO!Q$5&amp;$E54),'Hoja de Trabajo para listado'!$A$151:$Z$151,0)),0)+IFERROR(INDEX('Hoja de Trabajo para listado'!$AB$155:$BA$1048576,MATCH($A54,'Hoja de Trabajo para listado'!$AB$155:$AB$1048576,0),MATCH((CUADRO!Q$5&amp;$E54),'Hoja de Trabajo para listado'!$AB$151:$BA$151,0)),0)+IFERROR(INDEX('Hoja de Trabajo para listado'!$BC$155:$CB$1048576,MATCH($A54,'Hoja de Trabajo para listado'!$BC$155:$BC$1048576,0),MATCH((CUADRO!Q$5&amp;$E54),'Hoja de Trabajo para listado'!$BC$151:$CB$151,0)),0)+IFERROR(INDEX('Hoja de Trabajo para listado'!$DE$153:$DG$274,MATCH($A54,'Hoja de Trabajo para listado'!$DE$153:$DE$1048576,0),MATCH((CUADRO!Q$5&amp;$E54),'Hoja de Trabajo para listado'!$DE$151:$DG$151,0)),0)+IFERROR(INDEX('Hoja de Trabajo para listado'!$CD$155:$DC$1048576,MATCH($A54,'Hoja de Trabajo para listado'!$CD$155:$CD$1048576,0),MATCH((CUADRO!Q$5&amp;$E54),'Hoja de Trabajo para listado'!$CD$151:$DC$151,0)),0)</f>
        <v>0</v>
      </c>
      <c r="R54" s="243">
        <f t="shared" ca="1" si="0"/>
        <v>0</v>
      </c>
      <c r="S54" s="243"/>
      <c r="T54" s="243">
        <f ca="1">+T55</f>
        <v>0</v>
      </c>
      <c r="U54" s="242">
        <f t="shared" si="1"/>
        <v>1</v>
      </c>
      <c r="V54" s="333" t="str">
        <f>+VLOOKUP(A54,bd_lista!$A$3:$E$590,5,FALSE)</f>
        <v>Instituciones Descentralizadas</v>
      </c>
      <c r="W54" s="391" t="str">
        <f>+V54</f>
        <v>Instituciones Descentralizadas</v>
      </c>
      <c r="X54" s="242">
        <f>+VLOOKUP(A54,[4]Sheet1!$A$13:$D$744,4,FALSE)</f>
        <v>46</v>
      </c>
      <c r="Y54" s="242" t="str">
        <f>+VLOOKUP(X54,bd_lista!$A$3:$C$590,3,FALSE)</f>
        <v>Ministerio de Salud y Deportes</v>
      </c>
      <c r="Z54" s="294">
        <f>+X54</f>
        <v>46</v>
      </c>
      <c r="AA54" s="295" t="str">
        <f>+Y54</f>
        <v>Ministerio de Salud y Deportes</v>
      </c>
    </row>
    <row r="55" spans="1:27" customFormat="1" ht="15" hidden="1" customHeight="1">
      <c r="A55" s="32">
        <v>111</v>
      </c>
      <c r="B55" s="388"/>
      <c r="C55" s="333" t="str">
        <f>+VLOOKUP(A55,bd_lista!$A$3:$C$590,3,FALSE)</f>
        <v>Instituto Boliviano de la Ceguera</v>
      </c>
      <c r="D55" s="390"/>
      <c r="E55" s="333" t="s">
        <v>1305</v>
      </c>
      <c r="F55" s="245">
        <f ca="1">+IFERROR(INDEX('Hoja de Trabajo para listado'!$A$155:$Z$1048576,MATCH($A55,'Hoja de Trabajo para listado'!$A$155:$A$1048576,0),MATCH((CUADRO!F$5&amp;$E55),'Hoja de Trabajo para listado'!$A$151:$Z$151,0)),0)+IFERROR(INDEX('Hoja de Trabajo para listado'!$AB$155:$BA$1048576,MATCH($A55,'Hoja de Trabajo para listado'!$AB$155:$AB$1048576,0),MATCH((CUADRO!F$5&amp;$E55),'Hoja de Trabajo para listado'!$AB$151:$BA$151,0)),0)+IFERROR(INDEX('Hoja de Trabajo para listado'!$BC$155:$CB$1048576,MATCH($A55,'Hoja de Trabajo para listado'!$BC$155:$BC$1048576,0),MATCH((CUADRO!F$5&amp;$E55),'Hoja de Trabajo para listado'!$BC$151:$CB$151,0)),0)+IFERROR(INDEX('Hoja de Trabajo para listado'!$DE$153:$DG$274,MATCH($A55,'Hoja de Trabajo para listado'!$DE$153:$DE$1048576,0),MATCH((CUADRO!F$5&amp;$E55),'Hoja de Trabajo para listado'!$DE$151:$DG$151,0)),0)+IFERROR(INDEX('Hoja de Trabajo para listado'!$CD$155:$DC$1048576,MATCH($A55,'Hoja de Trabajo para listado'!$CD$155:$CD$1048576,0),MATCH((CUADRO!F$5&amp;$E55),'Hoja de Trabajo para listado'!$CD$151:$DC$151,0)),0)</f>
        <v>0</v>
      </c>
      <c r="G55" s="245">
        <f ca="1">+IFERROR(INDEX('Hoja de Trabajo para listado'!$A$155:$Z$1048576,MATCH($A55,'Hoja de Trabajo para listado'!$A$155:$A$1048576,0),MATCH((CUADRO!G$5&amp;$E55),'Hoja de Trabajo para listado'!$A$151:$Z$151,0)),0)+IFERROR(INDEX('Hoja de Trabajo para listado'!$AB$155:$BA$1048576,MATCH($A55,'Hoja de Trabajo para listado'!$AB$155:$AB$1048576,0),MATCH((CUADRO!G$5&amp;$E55),'Hoja de Trabajo para listado'!$AB$151:$BA$151,0)),0)+IFERROR(INDEX('Hoja de Trabajo para listado'!$BC$155:$CB$1048576,MATCH($A55,'Hoja de Trabajo para listado'!$BC$155:$BC$1048576,0),MATCH((CUADRO!G$5&amp;$E55),'Hoja de Trabajo para listado'!$BC$151:$CB$151,0)),0)+IFERROR(INDEX('Hoja de Trabajo para listado'!$DE$153:$DG$274,MATCH($A55,'Hoja de Trabajo para listado'!$DE$153:$DE$1048576,0),MATCH((CUADRO!G$5&amp;$E55),'Hoja de Trabajo para listado'!$DE$151:$DG$151,0)),0)+IFERROR(INDEX('Hoja de Trabajo para listado'!$CD$155:$DC$1048576,MATCH($A55,'Hoja de Trabajo para listado'!$CD$155:$CD$1048576,0),MATCH((CUADRO!G$5&amp;$E55),'Hoja de Trabajo para listado'!$CD$151:$DC$151,0)),0)</f>
        <v>0</v>
      </c>
      <c r="H55" s="245">
        <f ca="1">+IFERROR(INDEX('Hoja de Trabajo para listado'!$A$155:$Z$1048576,MATCH($A55,'Hoja de Trabajo para listado'!$A$155:$A$1048576,0),MATCH((CUADRO!H$5&amp;$E55),'Hoja de Trabajo para listado'!$A$151:$Z$151,0)),0)+IFERROR(INDEX('Hoja de Trabajo para listado'!$AB$155:$BA$1048576,MATCH($A55,'Hoja de Trabajo para listado'!$AB$155:$AB$1048576,0),MATCH((CUADRO!H$5&amp;$E55),'Hoja de Trabajo para listado'!$AB$151:$BA$151,0)),0)+IFERROR(INDEX('Hoja de Trabajo para listado'!$BC$155:$CB$1048576,MATCH($A55,'Hoja de Trabajo para listado'!$BC$155:$BC$1048576,0),MATCH((CUADRO!H$5&amp;$E55),'Hoja de Trabajo para listado'!$BC$151:$CB$151,0)),0)+IFERROR(INDEX('Hoja de Trabajo para listado'!$DE$153:$DG$274,MATCH($A55,'Hoja de Trabajo para listado'!$DE$153:$DE$1048576,0),MATCH((CUADRO!H$5&amp;$E55),'Hoja de Trabajo para listado'!$DE$151:$DG$151,0)),0)+IFERROR(INDEX('Hoja de Trabajo para listado'!$CD$155:$DC$1048576,MATCH($A55,'Hoja de Trabajo para listado'!$CD$155:$CD$1048576,0),MATCH((CUADRO!H$5&amp;$E55),'Hoja de Trabajo para listado'!$CD$151:$DC$151,0)),0)</f>
        <v>0</v>
      </c>
      <c r="I55" s="245">
        <f ca="1">+IFERROR(INDEX('Hoja de Trabajo para listado'!$A$155:$Z$1048576,MATCH($A55,'Hoja de Trabajo para listado'!$A$155:$A$1048576,0),MATCH((CUADRO!I$5&amp;$E55),'Hoja de Trabajo para listado'!$A$151:$Z$151,0)),0)+IFERROR(INDEX('Hoja de Trabajo para listado'!$AB$155:$BA$1048576,MATCH($A55,'Hoja de Trabajo para listado'!$AB$155:$AB$1048576,0),MATCH((CUADRO!I$5&amp;$E55),'Hoja de Trabajo para listado'!$AB$151:$BA$151,0)),0)+IFERROR(INDEX('Hoja de Trabajo para listado'!$BC$155:$CB$1048576,MATCH($A55,'Hoja de Trabajo para listado'!$BC$155:$BC$1048576,0),MATCH((CUADRO!I$5&amp;$E55),'Hoja de Trabajo para listado'!$BC$151:$CB$151,0)),0)+IFERROR(INDEX('Hoja de Trabajo para listado'!$DE$153:$DG$274,MATCH($A55,'Hoja de Trabajo para listado'!$DE$153:$DE$1048576,0),MATCH((CUADRO!I$5&amp;$E55),'Hoja de Trabajo para listado'!$DE$151:$DG$151,0)),0)+IFERROR(INDEX('Hoja de Trabajo para listado'!$CD$155:$DC$1048576,MATCH($A55,'Hoja de Trabajo para listado'!$CD$155:$CD$1048576,0),MATCH((CUADRO!I$5&amp;$E55),'Hoja de Trabajo para listado'!$CD$151:$DC$151,0)),0)</f>
        <v>0</v>
      </c>
      <c r="J55" s="245">
        <f ca="1">+IFERROR(INDEX('Hoja de Trabajo para listado'!$A$155:$Z$1048576,MATCH($A55,'Hoja de Trabajo para listado'!$A$155:$A$1048576,0),MATCH((CUADRO!J$5&amp;$E55),'Hoja de Trabajo para listado'!$A$151:$Z$151,0)),0)+IFERROR(INDEX('Hoja de Trabajo para listado'!$AB$155:$BA$1048576,MATCH($A55,'Hoja de Trabajo para listado'!$AB$155:$AB$1048576,0),MATCH((CUADRO!J$5&amp;$E55),'Hoja de Trabajo para listado'!$AB$151:$BA$151,0)),0)+IFERROR(INDEX('Hoja de Trabajo para listado'!$BC$155:$CB$1048576,MATCH($A55,'Hoja de Trabajo para listado'!$BC$155:$BC$1048576,0),MATCH((CUADRO!J$5&amp;$E55),'Hoja de Trabajo para listado'!$BC$151:$CB$151,0)),0)+IFERROR(INDEX('Hoja de Trabajo para listado'!$DE$153:$DG$274,MATCH($A55,'Hoja de Trabajo para listado'!$DE$153:$DE$1048576,0),MATCH((CUADRO!J$5&amp;$E55),'Hoja de Trabajo para listado'!$DE$151:$DG$151,0)),0)+IFERROR(INDEX('Hoja de Trabajo para listado'!$CD$155:$DC$1048576,MATCH($A55,'Hoja de Trabajo para listado'!$CD$155:$CD$1048576,0),MATCH((CUADRO!J$5&amp;$E55),'Hoja de Trabajo para listado'!$CD$151:$DC$151,0)),0)</f>
        <v>0</v>
      </c>
      <c r="K55" s="245">
        <f ca="1">+IFERROR(INDEX('Hoja de Trabajo para listado'!$A$155:$Z$1048576,MATCH($A55,'Hoja de Trabajo para listado'!$A$155:$A$1048576,0),MATCH((CUADRO!K$5&amp;$E55),'Hoja de Trabajo para listado'!$A$151:$Z$151,0)),0)+IFERROR(INDEX('Hoja de Trabajo para listado'!$AB$155:$BA$1048576,MATCH($A55,'Hoja de Trabajo para listado'!$AB$155:$AB$1048576,0),MATCH((CUADRO!K$5&amp;$E55),'Hoja de Trabajo para listado'!$AB$151:$BA$151,0)),0)+IFERROR(INDEX('Hoja de Trabajo para listado'!$BC$155:$CB$1048576,MATCH($A55,'Hoja de Trabajo para listado'!$BC$155:$BC$1048576,0),MATCH((CUADRO!K$5&amp;$E55),'Hoja de Trabajo para listado'!$BC$151:$CB$151,0)),0)+IFERROR(INDEX('Hoja de Trabajo para listado'!$DE$153:$DG$274,MATCH($A55,'Hoja de Trabajo para listado'!$DE$153:$DE$1048576,0),MATCH((CUADRO!K$5&amp;$E55),'Hoja de Trabajo para listado'!$DE$151:$DG$151,0)),0)+IFERROR(INDEX('Hoja de Trabajo para listado'!$CD$155:$DC$1048576,MATCH($A55,'Hoja de Trabajo para listado'!$CD$155:$CD$1048576,0),MATCH((CUADRO!K$5&amp;$E55),'Hoja de Trabajo para listado'!$CD$151:$DC$151,0)),0)</f>
        <v>0</v>
      </c>
      <c r="L55" s="245">
        <f ca="1">+IFERROR(INDEX('Hoja de Trabajo para listado'!$A$155:$Z$1048576,MATCH($A55,'Hoja de Trabajo para listado'!$A$155:$A$1048576,0),MATCH((CUADRO!L$5&amp;$E55),'Hoja de Trabajo para listado'!$A$151:$Z$151,0)),0)+IFERROR(INDEX('Hoja de Trabajo para listado'!$AB$155:$BA$1048576,MATCH($A55,'Hoja de Trabajo para listado'!$AB$155:$AB$1048576,0),MATCH((CUADRO!L$5&amp;$E55),'Hoja de Trabajo para listado'!$AB$151:$BA$151,0)),0)+IFERROR(INDEX('Hoja de Trabajo para listado'!$BC$155:$CB$1048576,MATCH($A55,'Hoja de Trabajo para listado'!$BC$155:$BC$1048576,0),MATCH((CUADRO!L$5&amp;$E55),'Hoja de Trabajo para listado'!$BC$151:$CB$151,0)),0)+IFERROR(INDEX('Hoja de Trabajo para listado'!$DE$153:$DG$274,MATCH($A55,'Hoja de Trabajo para listado'!$DE$153:$DE$1048576,0),MATCH((CUADRO!L$5&amp;$E55),'Hoja de Trabajo para listado'!$DE$151:$DG$151,0)),0)+IFERROR(INDEX('Hoja de Trabajo para listado'!$CD$155:$DC$1048576,MATCH($A55,'Hoja de Trabajo para listado'!$CD$155:$CD$1048576,0),MATCH((CUADRO!L$5&amp;$E55),'Hoja de Trabajo para listado'!$CD$151:$DC$151,0)),0)</f>
        <v>0</v>
      </c>
      <c r="M55" s="245">
        <f ca="1">+IFERROR(INDEX('Hoja de Trabajo para listado'!$A$155:$Z$1048576,MATCH($A55,'Hoja de Trabajo para listado'!$A$155:$A$1048576,0),MATCH((CUADRO!M$5&amp;$E55),'Hoja de Trabajo para listado'!$A$151:$Z$151,0)),0)+IFERROR(INDEX('Hoja de Trabajo para listado'!$AB$155:$BA$1048576,MATCH($A55,'Hoja de Trabajo para listado'!$AB$155:$AB$1048576,0),MATCH((CUADRO!M$5&amp;$E55),'Hoja de Trabajo para listado'!$AB$151:$BA$151,0)),0)+IFERROR(INDEX('Hoja de Trabajo para listado'!$BC$155:$CB$1048576,MATCH($A55,'Hoja de Trabajo para listado'!$BC$155:$BC$1048576,0),MATCH((CUADRO!M$5&amp;$E55),'Hoja de Trabajo para listado'!$BC$151:$CB$151,0)),0)+IFERROR(INDEX('Hoja de Trabajo para listado'!$DE$153:$DG$274,MATCH($A55,'Hoja de Trabajo para listado'!$DE$153:$DE$1048576,0),MATCH((CUADRO!M$5&amp;$E55),'Hoja de Trabajo para listado'!$DE$151:$DG$151,0)),0)+IFERROR(INDEX('Hoja de Trabajo para listado'!$CD$155:$DC$1048576,MATCH($A55,'Hoja de Trabajo para listado'!$CD$155:$CD$1048576,0),MATCH((CUADRO!M$5&amp;$E55),'Hoja de Trabajo para listado'!$CD$151:$DC$151,0)),0)</f>
        <v>0</v>
      </c>
      <c r="N55" s="245">
        <f ca="1">+IFERROR(INDEX('Hoja de Trabajo para listado'!$A$155:$Z$1048576,MATCH($A55,'Hoja de Trabajo para listado'!$A$155:$A$1048576,0),MATCH((CUADRO!N$5&amp;$E55),'Hoja de Trabajo para listado'!$A$151:$Z$151,0)),0)+IFERROR(INDEX('Hoja de Trabajo para listado'!$AB$155:$BA$1048576,MATCH($A55,'Hoja de Trabajo para listado'!$AB$155:$AB$1048576,0),MATCH((CUADRO!N$5&amp;$E55),'Hoja de Trabajo para listado'!$AB$151:$BA$151,0)),0)+IFERROR(INDEX('Hoja de Trabajo para listado'!$BC$155:$CB$1048576,MATCH($A55,'Hoja de Trabajo para listado'!$BC$155:$BC$1048576,0),MATCH((CUADRO!N$5&amp;$E55),'Hoja de Trabajo para listado'!$BC$151:$CB$151,0)),0)+IFERROR(INDEX('Hoja de Trabajo para listado'!$DE$153:$DG$274,MATCH($A55,'Hoja de Trabajo para listado'!$DE$153:$DE$1048576,0),MATCH((CUADRO!N$5&amp;$E55),'Hoja de Trabajo para listado'!$DE$151:$DG$151,0)),0)+IFERROR(INDEX('Hoja de Trabajo para listado'!$CD$155:$DC$1048576,MATCH($A55,'Hoja de Trabajo para listado'!$CD$155:$CD$1048576,0),MATCH((CUADRO!N$5&amp;$E55),'Hoja de Trabajo para listado'!$CD$151:$DC$151,0)),0)</f>
        <v>0</v>
      </c>
      <c r="O55" s="245">
        <f ca="1">+IFERROR(INDEX('Hoja de Trabajo para listado'!$A$155:$Z$1048576,MATCH($A55,'Hoja de Trabajo para listado'!$A$155:$A$1048576,0),MATCH((CUADRO!O$5&amp;$E55),'Hoja de Trabajo para listado'!$A$151:$Z$151,0)),0)+IFERROR(INDEX('Hoja de Trabajo para listado'!$AB$155:$BA$1048576,MATCH($A55,'Hoja de Trabajo para listado'!$AB$155:$AB$1048576,0),MATCH((CUADRO!O$5&amp;$E55),'Hoja de Trabajo para listado'!$AB$151:$BA$151,0)),0)+IFERROR(INDEX('Hoja de Trabajo para listado'!$BC$155:$CB$1048576,MATCH($A55,'Hoja de Trabajo para listado'!$BC$155:$BC$1048576,0),MATCH((CUADRO!O$5&amp;$E55),'Hoja de Trabajo para listado'!$BC$151:$CB$151,0)),0)+IFERROR(INDEX('Hoja de Trabajo para listado'!$DE$153:$DG$274,MATCH($A55,'Hoja de Trabajo para listado'!$DE$153:$DE$1048576,0),MATCH((CUADRO!O$5&amp;$E55),'Hoja de Trabajo para listado'!$DE$151:$DG$151,0)),0)+IFERROR(INDEX('Hoja de Trabajo para listado'!$CD$155:$DC$1048576,MATCH($A55,'Hoja de Trabajo para listado'!$CD$155:$CD$1048576,0),MATCH((CUADRO!O$5&amp;$E55),'Hoja de Trabajo para listado'!$CD$151:$DC$151,0)),0)</f>
        <v>0</v>
      </c>
      <c r="P55" s="245">
        <f ca="1">+IFERROR(INDEX('Hoja de Trabajo para listado'!$A$155:$Z$1048576,MATCH($A55,'Hoja de Trabajo para listado'!$A$155:$A$1048576,0),MATCH((CUADRO!P$5&amp;$E55),'Hoja de Trabajo para listado'!$A$151:$Z$151,0)),0)+IFERROR(INDEX('Hoja de Trabajo para listado'!$AB$155:$BA$1048576,MATCH($A55,'Hoja de Trabajo para listado'!$AB$155:$AB$1048576,0),MATCH((CUADRO!P$5&amp;$E55),'Hoja de Trabajo para listado'!$AB$151:$BA$151,0)),0)+IFERROR(INDEX('Hoja de Trabajo para listado'!$BC$155:$CB$1048576,MATCH($A55,'Hoja de Trabajo para listado'!$BC$155:$BC$1048576,0),MATCH((CUADRO!P$5&amp;$E55),'Hoja de Trabajo para listado'!$BC$151:$CB$151,0)),0)+IFERROR(INDEX('Hoja de Trabajo para listado'!$DE$153:$DG$274,MATCH($A55,'Hoja de Trabajo para listado'!$DE$153:$DE$1048576,0),MATCH((CUADRO!P$5&amp;$E55),'Hoja de Trabajo para listado'!$DE$151:$DG$151,0)),0)+IFERROR(INDEX('Hoja de Trabajo para listado'!$CD$155:$DC$1048576,MATCH($A55,'Hoja de Trabajo para listado'!$CD$155:$CD$1048576,0),MATCH((CUADRO!P$5&amp;$E55),'Hoja de Trabajo para listado'!$CD$151:$DC$151,0)),0)</f>
        <v>0</v>
      </c>
      <c r="Q55" s="245">
        <f ca="1">+IFERROR(INDEX('Hoja de Trabajo para listado'!$A$155:$Z$1048576,MATCH($A55,'Hoja de Trabajo para listado'!$A$155:$A$1048576,0),MATCH((CUADRO!Q$5&amp;$E55),'Hoja de Trabajo para listado'!$A$151:$Z$151,0)),0)+IFERROR(INDEX('Hoja de Trabajo para listado'!$AB$155:$BA$1048576,MATCH($A55,'Hoja de Trabajo para listado'!$AB$155:$AB$1048576,0),MATCH((CUADRO!Q$5&amp;$E55),'Hoja de Trabajo para listado'!$AB$151:$BA$151,0)),0)+IFERROR(INDEX('Hoja de Trabajo para listado'!$BC$155:$CB$1048576,MATCH($A55,'Hoja de Trabajo para listado'!$BC$155:$BC$1048576,0),MATCH((CUADRO!Q$5&amp;$E55),'Hoja de Trabajo para listado'!$BC$151:$CB$151,0)),0)+IFERROR(INDEX('Hoja de Trabajo para listado'!$DE$153:$DG$274,MATCH($A55,'Hoja de Trabajo para listado'!$DE$153:$DE$1048576,0),MATCH((CUADRO!Q$5&amp;$E55),'Hoja de Trabajo para listado'!$DE$151:$DG$151,0)),0)+IFERROR(INDEX('Hoja de Trabajo para listado'!$CD$155:$DC$1048576,MATCH($A55,'Hoja de Trabajo para listado'!$CD$155:$CD$1048576,0),MATCH((CUADRO!Q$5&amp;$E55),'Hoja de Trabajo para listado'!$CD$151:$DC$151,0)),0)</f>
        <v>0</v>
      </c>
      <c r="R55" s="245">
        <f t="shared" ca="1" si="0"/>
        <v>0</v>
      </c>
      <c r="S55" s="245">
        <f ca="1">+R54+R55</f>
        <v>0</v>
      </c>
      <c r="T55" s="245">
        <f ca="1">+S55</f>
        <v>0</v>
      </c>
      <c r="U55" s="244">
        <f t="shared" si="1"/>
        <v>2</v>
      </c>
      <c r="V55" s="333" t="str">
        <f>+VLOOKUP(A55,bd_lista!$A$3:$E$590,5,FALSE)</f>
        <v>Instituciones Descentralizadas</v>
      </c>
      <c r="W55" s="392"/>
      <c r="X55" s="242">
        <f>+VLOOKUP(A55,[4]Sheet1!$A$13:$D$744,4,FALSE)</f>
        <v>46</v>
      </c>
      <c r="Y55" s="242" t="str">
        <f>+VLOOKUP(X55,bd_lista!$A$3:$C$590,3,FALSE)</f>
        <v>Ministerio de Salud y Deportes</v>
      </c>
      <c r="Z55" s="292"/>
      <c r="AA55" s="293"/>
    </row>
    <row r="56" spans="1:27" customFormat="1" ht="15" hidden="1" customHeight="1">
      <c r="A56" s="32">
        <v>112</v>
      </c>
      <c r="B56" s="387">
        <f>+A56</f>
        <v>112</v>
      </c>
      <c r="C56" s="247" t="str">
        <f>+VLOOKUP(A56,bd_lista!$A$3:$C$590,3,FALSE)</f>
        <v>Comité Nacional de la Persona con Discapacidad</v>
      </c>
      <c r="D56" s="389" t="str">
        <f>+C56</f>
        <v>Comité Nacional de la Persona con Discapacidad</v>
      </c>
      <c r="E56" s="247" t="s">
        <v>1304</v>
      </c>
      <c r="F56" s="243">
        <f ca="1">+IFERROR(INDEX('Hoja de Trabajo para listado'!$A$155:$Z$1048576,MATCH($A56,'Hoja de Trabajo para listado'!$A$155:$A$1048576,0),MATCH((CUADRO!F$5&amp;$E56),'Hoja de Trabajo para listado'!$A$151:$Z$151,0)),0)+IFERROR(INDEX('Hoja de Trabajo para listado'!$AB$155:$BA$1048576,MATCH($A56,'Hoja de Trabajo para listado'!$AB$155:$AB$1048576,0),MATCH((CUADRO!F$5&amp;$E56),'Hoja de Trabajo para listado'!$AB$151:$BA$151,0)),0)+IFERROR(INDEX('Hoja de Trabajo para listado'!$BC$155:$CB$1048576,MATCH($A56,'Hoja de Trabajo para listado'!$BC$155:$BC$1048576,0),MATCH((CUADRO!F$5&amp;$E56),'Hoja de Trabajo para listado'!$BC$151:$CB$151,0)),0)+IFERROR(INDEX('Hoja de Trabajo para listado'!$DE$153:$DG$274,MATCH($A56,'Hoja de Trabajo para listado'!$DE$153:$DE$1048576,0),MATCH((CUADRO!F$5&amp;$E56),'Hoja de Trabajo para listado'!$DE$151:$DG$151,0)),0)+IFERROR(INDEX('Hoja de Trabajo para listado'!$CD$155:$DC$1048576,MATCH($A56,'Hoja de Trabajo para listado'!$CD$155:$CD$1048576,0),MATCH((CUADRO!F$5&amp;$E56),'Hoja de Trabajo para listado'!$CD$151:$DC$151,0)),0)</f>
        <v>0</v>
      </c>
      <c r="G56" s="243">
        <f ca="1">+IFERROR(INDEX('Hoja de Trabajo para listado'!$A$155:$Z$1048576,MATCH($A56,'Hoja de Trabajo para listado'!$A$155:$A$1048576,0),MATCH((CUADRO!G$5&amp;$E56),'Hoja de Trabajo para listado'!$A$151:$Z$151,0)),0)+IFERROR(INDEX('Hoja de Trabajo para listado'!$AB$155:$BA$1048576,MATCH($A56,'Hoja de Trabajo para listado'!$AB$155:$AB$1048576,0),MATCH((CUADRO!G$5&amp;$E56),'Hoja de Trabajo para listado'!$AB$151:$BA$151,0)),0)+IFERROR(INDEX('Hoja de Trabajo para listado'!$BC$155:$CB$1048576,MATCH($A56,'Hoja de Trabajo para listado'!$BC$155:$BC$1048576,0),MATCH((CUADRO!G$5&amp;$E56),'Hoja de Trabajo para listado'!$BC$151:$CB$151,0)),0)+IFERROR(INDEX('Hoja de Trabajo para listado'!$DE$153:$DG$274,MATCH($A56,'Hoja de Trabajo para listado'!$DE$153:$DE$1048576,0),MATCH((CUADRO!G$5&amp;$E56),'Hoja de Trabajo para listado'!$DE$151:$DG$151,0)),0)+IFERROR(INDEX('Hoja de Trabajo para listado'!$CD$155:$DC$1048576,MATCH($A56,'Hoja de Trabajo para listado'!$CD$155:$CD$1048576,0),MATCH((CUADRO!G$5&amp;$E56),'Hoja de Trabajo para listado'!$CD$151:$DC$151,0)),0)</f>
        <v>0</v>
      </c>
      <c r="H56" s="243">
        <f ca="1">+IFERROR(INDEX('Hoja de Trabajo para listado'!$A$155:$Z$1048576,MATCH($A56,'Hoja de Trabajo para listado'!$A$155:$A$1048576,0),MATCH((CUADRO!H$5&amp;$E56),'Hoja de Trabajo para listado'!$A$151:$Z$151,0)),0)+IFERROR(INDEX('Hoja de Trabajo para listado'!$AB$155:$BA$1048576,MATCH($A56,'Hoja de Trabajo para listado'!$AB$155:$AB$1048576,0),MATCH((CUADRO!H$5&amp;$E56),'Hoja de Trabajo para listado'!$AB$151:$BA$151,0)),0)+IFERROR(INDEX('Hoja de Trabajo para listado'!$BC$155:$CB$1048576,MATCH($A56,'Hoja de Trabajo para listado'!$BC$155:$BC$1048576,0),MATCH((CUADRO!H$5&amp;$E56),'Hoja de Trabajo para listado'!$BC$151:$CB$151,0)),0)+IFERROR(INDEX('Hoja de Trabajo para listado'!$DE$153:$DG$274,MATCH($A56,'Hoja de Trabajo para listado'!$DE$153:$DE$1048576,0),MATCH((CUADRO!H$5&amp;$E56),'Hoja de Trabajo para listado'!$DE$151:$DG$151,0)),0)+IFERROR(INDEX('Hoja de Trabajo para listado'!$CD$155:$DC$1048576,MATCH($A56,'Hoja de Trabajo para listado'!$CD$155:$CD$1048576,0),MATCH((CUADRO!H$5&amp;$E56),'Hoja de Trabajo para listado'!$CD$151:$DC$151,0)),0)</f>
        <v>0</v>
      </c>
      <c r="I56" s="243">
        <f ca="1">+IFERROR(INDEX('Hoja de Trabajo para listado'!$A$155:$Z$1048576,MATCH($A56,'Hoja de Trabajo para listado'!$A$155:$A$1048576,0),MATCH((CUADRO!I$5&amp;$E56),'Hoja de Trabajo para listado'!$A$151:$Z$151,0)),0)+IFERROR(INDEX('Hoja de Trabajo para listado'!$AB$155:$BA$1048576,MATCH($A56,'Hoja de Trabajo para listado'!$AB$155:$AB$1048576,0),MATCH((CUADRO!I$5&amp;$E56),'Hoja de Trabajo para listado'!$AB$151:$BA$151,0)),0)+IFERROR(INDEX('Hoja de Trabajo para listado'!$BC$155:$CB$1048576,MATCH($A56,'Hoja de Trabajo para listado'!$BC$155:$BC$1048576,0),MATCH((CUADRO!I$5&amp;$E56),'Hoja de Trabajo para listado'!$BC$151:$CB$151,0)),0)+IFERROR(INDEX('Hoja de Trabajo para listado'!$DE$153:$DG$274,MATCH($A56,'Hoja de Trabajo para listado'!$DE$153:$DE$1048576,0),MATCH((CUADRO!I$5&amp;$E56),'Hoja de Trabajo para listado'!$DE$151:$DG$151,0)),0)+IFERROR(INDEX('Hoja de Trabajo para listado'!$CD$155:$DC$1048576,MATCH($A56,'Hoja de Trabajo para listado'!$CD$155:$CD$1048576,0),MATCH((CUADRO!I$5&amp;$E56),'Hoja de Trabajo para listado'!$CD$151:$DC$151,0)),0)</f>
        <v>0</v>
      </c>
      <c r="J56" s="243">
        <f ca="1">+IFERROR(INDEX('Hoja de Trabajo para listado'!$A$155:$Z$1048576,MATCH($A56,'Hoja de Trabajo para listado'!$A$155:$A$1048576,0),MATCH((CUADRO!J$5&amp;$E56),'Hoja de Trabajo para listado'!$A$151:$Z$151,0)),0)+IFERROR(INDEX('Hoja de Trabajo para listado'!$AB$155:$BA$1048576,MATCH($A56,'Hoja de Trabajo para listado'!$AB$155:$AB$1048576,0),MATCH((CUADRO!J$5&amp;$E56),'Hoja de Trabajo para listado'!$AB$151:$BA$151,0)),0)+IFERROR(INDEX('Hoja de Trabajo para listado'!$BC$155:$CB$1048576,MATCH($A56,'Hoja de Trabajo para listado'!$BC$155:$BC$1048576,0),MATCH((CUADRO!J$5&amp;$E56),'Hoja de Trabajo para listado'!$BC$151:$CB$151,0)),0)+IFERROR(INDEX('Hoja de Trabajo para listado'!$DE$153:$DG$274,MATCH($A56,'Hoja de Trabajo para listado'!$DE$153:$DE$1048576,0),MATCH((CUADRO!J$5&amp;$E56),'Hoja de Trabajo para listado'!$DE$151:$DG$151,0)),0)+IFERROR(INDEX('Hoja de Trabajo para listado'!$CD$155:$DC$1048576,MATCH($A56,'Hoja de Trabajo para listado'!$CD$155:$CD$1048576,0),MATCH((CUADRO!J$5&amp;$E56),'Hoja de Trabajo para listado'!$CD$151:$DC$151,0)),0)</f>
        <v>0</v>
      </c>
      <c r="K56" s="243">
        <f ca="1">+IFERROR(INDEX('Hoja de Trabajo para listado'!$A$155:$Z$1048576,MATCH($A56,'Hoja de Trabajo para listado'!$A$155:$A$1048576,0),MATCH((CUADRO!K$5&amp;$E56),'Hoja de Trabajo para listado'!$A$151:$Z$151,0)),0)+IFERROR(INDEX('Hoja de Trabajo para listado'!$AB$155:$BA$1048576,MATCH($A56,'Hoja de Trabajo para listado'!$AB$155:$AB$1048576,0),MATCH((CUADRO!K$5&amp;$E56),'Hoja de Trabajo para listado'!$AB$151:$BA$151,0)),0)+IFERROR(INDEX('Hoja de Trabajo para listado'!$BC$155:$CB$1048576,MATCH($A56,'Hoja de Trabajo para listado'!$BC$155:$BC$1048576,0),MATCH((CUADRO!K$5&amp;$E56),'Hoja de Trabajo para listado'!$BC$151:$CB$151,0)),0)+IFERROR(INDEX('Hoja de Trabajo para listado'!$DE$153:$DG$274,MATCH($A56,'Hoja de Trabajo para listado'!$DE$153:$DE$1048576,0),MATCH((CUADRO!K$5&amp;$E56),'Hoja de Trabajo para listado'!$DE$151:$DG$151,0)),0)+IFERROR(INDEX('Hoja de Trabajo para listado'!$CD$155:$DC$1048576,MATCH($A56,'Hoja de Trabajo para listado'!$CD$155:$CD$1048576,0),MATCH((CUADRO!K$5&amp;$E56),'Hoja de Trabajo para listado'!$CD$151:$DC$151,0)),0)</f>
        <v>0</v>
      </c>
      <c r="L56" s="243">
        <f ca="1">+IFERROR(INDEX('Hoja de Trabajo para listado'!$A$155:$Z$1048576,MATCH($A56,'Hoja de Trabajo para listado'!$A$155:$A$1048576,0),MATCH((CUADRO!L$5&amp;$E56),'Hoja de Trabajo para listado'!$A$151:$Z$151,0)),0)+IFERROR(INDEX('Hoja de Trabajo para listado'!$AB$155:$BA$1048576,MATCH($A56,'Hoja de Trabajo para listado'!$AB$155:$AB$1048576,0),MATCH((CUADRO!L$5&amp;$E56),'Hoja de Trabajo para listado'!$AB$151:$BA$151,0)),0)+IFERROR(INDEX('Hoja de Trabajo para listado'!$BC$155:$CB$1048576,MATCH($A56,'Hoja de Trabajo para listado'!$BC$155:$BC$1048576,0),MATCH((CUADRO!L$5&amp;$E56),'Hoja de Trabajo para listado'!$BC$151:$CB$151,0)),0)+IFERROR(INDEX('Hoja de Trabajo para listado'!$DE$153:$DG$274,MATCH($A56,'Hoja de Trabajo para listado'!$DE$153:$DE$1048576,0),MATCH((CUADRO!L$5&amp;$E56),'Hoja de Trabajo para listado'!$DE$151:$DG$151,0)),0)+IFERROR(INDEX('Hoja de Trabajo para listado'!$CD$155:$DC$1048576,MATCH($A56,'Hoja de Trabajo para listado'!$CD$155:$CD$1048576,0),MATCH((CUADRO!L$5&amp;$E56),'Hoja de Trabajo para listado'!$CD$151:$DC$151,0)),0)</f>
        <v>0</v>
      </c>
      <c r="M56" s="243">
        <f ca="1">+IFERROR(INDEX('Hoja de Trabajo para listado'!$A$155:$Z$1048576,MATCH($A56,'Hoja de Trabajo para listado'!$A$155:$A$1048576,0),MATCH((CUADRO!M$5&amp;$E56),'Hoja de Trabajo para listado'!$A$151:$Z$151,0)),0)+IFERROR(INDEX('Hoja de Trabajo para listado'!$AB$155:$BA$1048576,MATCH($A56,'Hoja de Trabajo para listado'!$AB$155:$AB$1048576,0),MATCH((CUADRO!M$5&amp;$E56),'Hoja de Trabajo para listado'!$AB$151:$BA$151,0)),0)+IFERROR(INDEX('Hoja de Trabajo para listado'!$BC$155:$CB$1048576,MATCH($A56,'Hoja de Trabajo para listado'!$BC$155:$BC$1048576,0),MATCH((CUADRO!M$5&amp;$E56),'Hoja de Trabajo para listado'!$BC$151:$CB$151,0)),0)+IFERROR(INDEX('Hoja de Trabajo para listado'!$DE$153:$DG$274,MATCH($A56,'Hoja de Trabajo para listado'!$DE$153:$DE$1048576,0),MATCH((CUADRO!M$5&amp;$E56),'Hoja de Trabajo para listado'!$DE$151:$DG$151,0)),0)+IFERROR(INDEX('Hoja de Trabajo para listado'!$CD$155:$DC$1048576,MATCH($A56,'Hoja de Trabajo para listado'!$CD$155:$CD$1048576,0),MATCH((CUADRO!M$5&amp;$E56),'Hoja de Trabajo para listado'!$CD$151:$DC$151,0)),0)</f>
        <v>0</v>
      </c>
      <c r="N56" s="243">
        <f ca="1">+IFERROR(INDEX('Hoja de Trabajo para listado'!$A$155:$Z$1048576,MATCH($A56,'Hoja de Trabajo para listado'!$A$155:$A$1048576,0),MATCH((CUADRO!N$5&amp;$E56),'Hoja de Trabajo para listado'!$A$151:$Z$151,0)),0)+IFERROR(INDEX('Hoja de Trabajo para listado'!$AB$155:$BA$1048576,MATCH($A56,'Hoja de Trabajo para listado'!$AB$155:$AB$1048576,0),MATCH((CUADRO!N$5&amp;$E56),'Hoja de Trabajo para listado'!$AB$151:$BA$151,0)),0)+IFERROR(INDEX('Hoja de Trabajo para listado'!$BC$155:$CB$1048576,MATCH($A56,'Hoja de Trabajo para listado'!$BC$155:$BC$1048576,0),MATCH((CUADRO!N$5&amp;$E56),'Hoja de Trabajo para listado'!$BC$151:$CB$151,0)),0)+IFERROR(INDEX('Hoja de Trabajo para listado'!$DE$153:$DG$274,MATCH($A56,'Hoja de Trabajo para listado'!$DE$153:$DE$1048576,0),MATCH((CUADRO!N$5&amp;$E56),'Hoja de Trabajo para listado'!$DE$151:$DG$151,0)),0)+IFERROR(INDEX('Hoja de Trabajo para listado'!$CD$155:$DC$1048576,MATCH($A56,'Hoja de Trabajo para listado'!$CD$155:$CD$1048576,0),MATCH((CUADRO!N$5&amp;$E56),'Hoja de Trabajo para listado'!$CD$151:$DC$151,0)),0)</f>
        <v>0</v>
      </c>
      <c r="O56" s="243">
        <f ca="1">+IFERROR(INDEX('Hoja de Trabajo para listado'!$A$155:$Z$1048576,MATCH($A56,'Hoja de Trabajo para listado'!$A$155:$A$1048576,0),MATCH((CUADRO!O$5&amp;$E56),'Hoja de Trabajo para listado'!$A$151:$Z$151,0)),0)+IFERROR(INDEX('Hoja de Trabajo para listado'!$AB$155:$BA$1048576,MATCH($A56,'Hoja de Trabajo para listado'!$AB$155:$AB$1048576,0),MATCH((CUADRO!O$5&amp;$E56),'Hoja de Trabajo para listado'!$AB$151:$BA$151,0)),0)+IFERROR(INDEX('Hoja de Trabajo para listado'!$BC$155:$CB$1048576,MATCH($A56,'Hoja de Trabajo para listado'!$BC$155:$BC$1048576,0),MATCH((CUADRO!O$5&amp;$E56),'Hoja de Trabajo para listado'!$BC$151:$CB$151,0)),0)+IFERROR(INDEX('Hoja de Trabajo para listado'!$DE$153:$DG$274,MATCH($A56,'Hoja de Trabajo para listado'!$DE$153:$DE$1048576,0),MATCH((CUADRO!O$5&amp;$E56),'Hoja de Trabajo para listado'!$DE$151:$DG$151,0)),0)+IFERROR(INDEX('Hoja de Trabajo para listado'!$CD$155:$DC$1048576,MATCH($A56,'Hoja de Trabajo para listado'!$CD$155:$CD$1048576,0),MATCH((CUADRO!O$5&amp;$E56),'Hoja de Trabajo para listado'!$CD$151:$DC$151,0)),0)</f>
        <v>0</v>
      </c>
      <c r="P56" s="243">
        <f ca="1">+IFERROR(INDEX('Hoja de Trabajo para listado'!$A$155:$Z$1048576,MATCH($A56,'Hoja de Trabajo para listado'!$A$155:$A$1048576,0),MATCH((CUADRO!P$5&amp;$E56),'Hoja de Trabajo para listado'!$A$151:$Z$151,0)),0)+IFERROR(INDEX('Hoja de Trabajo para listado'!$AB$155:$BA$1048576,MATCH($A56,'Hoja de Trabajo para listado'!$AB$155:$AB$1048576,0),MATCH((CUADRO!P$5&amp;$E56),'Hoja de Trabajo para listado'!$AB$151:$BA$151,0)),0)+IFERROR(INDEX('Hoja de Trabajo para listado'!$BC$155:$CB$1048576,MATCH($A56,'Hoja de Trabajo para listado'!$BC$155:$BC$1048576,0),MATCH((CUADRO!P$5&amp;$E56),'Hoja de Trabajo para listado'!$BC$151:$CB$151,0)),0)+IFERROR(INDEX('Hoja de Trabajo para listado'!$DE$153:$DG$274,MATCH($A56,'Hoja de Trabajo para listado'!$DE$153:$DE$1048576,0),MATCH((CUADRO!P$5&amp;$E56),'Hoja de Trabajo para listado'!$DE$151:$DG$151,0)),0)+IFERROR(INDEX('Hoja de Trabajo para listado'!$CD$155:$DC$1048576,MATCH($A56,'Hoja de Trabajo para listado'!$CD$155:$CD$1048576,0),MATCH((CUADRO!P$5&amp;$E56),'Hoja de Trabajo para listado'!$CD$151:$DC$151,0)),0)</f>
        <v>0</v>
      </c>
      <c r="Q56" s="243">
        <f ca="1">+IFERROR(INDEX('Hoja de Trabajo para listado'!$A$155:$Z$1048576,MATCH($A56,'Hoja de Trabajo para listado'!$A$155:$A$1048576,0),MATCH((CUADRO!Q$5&amp;$E56),'Hoja de Trabajo para listado'!$A$151:$Z$151,0)),0)+IFERROR(INDEX('Hoja de Trabajo para listado'!$AB$155:$BA$1048576,MATCH($A56,'Hoja de Trabajo para listado'!$AB$155:$AB$1048576,0),MATCH((CUADRO!Q$5&amp;$E56),'Hoja de Trabajo para listado'!$AB$151:$BA$151,0)),0)+IFERROR(INDEX('Hoja de Trabajo para listado'!$BC$155:$CB$1048576,MATCH($A56,'Hoja de Trabajo para listado'!$BC$155:$BC$1048576,0),MATCH((CUADRO!Q$5&amp;$E56),'Hoja de Trabajo para listado'!$BC$151:$CB$151,0)),0)+IFERROR(INDEX('Hoja de Trabajo para listado'!$DE$153:$DG$274,MATCH($A56,'Hoja de Trabajo para listado'!$DE$153:$DE$1048576,0),MATCH((CUADRO!Q$5&amp;$E56),'Hoja de Trabajo para listado'!$DE$151:$DG$151,0)),0)+IFERROR(INDEX('Hoja de Trabajo para listado'!$CD$155:$DC$1048576,MATCH($A56,'Hoja de Trabajo para listado'!$CD$155:$CD$1048576,0),MATCH((CUADRO!Q$5&amp;$E56),'Hoja de Trabajo para listado'!$CD$151:$DC$151,0)),0)</f>
        <v>0</v>
      </c>
      <c r="R56" s="243">
        <f t="shared" ca="1" si="0"/>
        <v>0</v>
      </c>
      <c r="S56" s="243"/>
      <c r="T56" s="243">
        <f ca="1">+T57</f>
        <v>0</v>
      </c>
      <c r="U56" s="242">
        <f t="shared" si="1"/>
        <v>1</v>
      </c>
      <c r="V56" s="333" t="str">
        <f>+VLOOKUP(A56,bd_lista!$A$3:$E$590,5,FALSE)</f>
        <v>Instituciones Descentralizadas</v>
      </c>
      <c r="W56" s="391" t="str">
        <f>+V56</f>
        <v>Instituciones Descentralizadas</v>
      </c>
      <c r="X56" s="242">
        <f>+VLOOKUP(A56,[4]Sheet1!$A$13:$D$744,4,FALSE)</f>
        <v>30</v>
      </c>
      <c r="Y56" s="242" t="str">
        <f>+VLOOKUP(X56,bd_lista!$A$3:$C$590,3,FALSE)</f>
        <v>Ministerio de Justicia y Transparencia Institucional</v>
      </c>
      <c r="Z56" s="294">
        <f>+X56</f>
        <v>30</v>
      </c>
      <c r="AA56" s="295" t="str">
        <f>+Y56</f>
        <v>Ministerio de Justicia y Transparencia Institucional</v>
      </c>
    </row>
    <row r="57" spans="1:27" customFormat="1" ht="15" hidden="1" customHeight="1">
      <c r="A57" s="32">
        <v>112</v>
      </c>
      <c r="B57" s="388"/>
      <c r="C57" s="333" t="str">
        <f>+VLOOKUP(A57,bd_lista!$A$3:$C$590,3,FALSE)</f>
        <v>Comité Nacional de la Persona con Discapacidad</v>
      </c>
      <c r="D57" s="390"/>
      <c r="E57" s="333" t="s">
        <v>1305</v>
      </c>
      <c r="F57" s="245">
        <f ca="1">+IFERROR(INDEX('Hoja de Trabajo para listado'!$A$155:$Z$1048576,MATCH($A57,'Hoja de Trabajo para listado'!$A$155:$A$1048576,0),MATCH((CUADRO!F$5&amp;$E57),'Hoja de Trabajo para listado'!$A$151:$Z$151,0)),0)+IFERROR(INDEX('Hoja de Trabajo para listado'!$AB$155:$BA$1048576,MATCH($A57,'Hoja de Trabajo para listado'!$AB$155:$AB$1048576,0),MATCH((CUADRO!F$5&amp;$E57),'Hoja de Trabajo para listado'!$AB$151:$BA$151,0)),0)+IFERROR(INDEX('Hoja de Trabajo para listado'!$BC$155:$CB$1048576,MATCH($A57,'Hoja de Trabajo para listado'!$BC$155:$BC$1048576,0),MATCH((CUADRO!F$5&amp;$E57),'Hoja de Trabajo para listado'!$BC$151:$CB$151,0)),0)+IFERROR(INDEX('Hoja de Trabajo para listado'!$DE$153:$DG$274,MATCH($A57,'Hoja de Trabajo para listado'!$DE$153:$DE$1048576,0),MATCH((CUADRO!F$5&amp;$E57),'Hoja de Trabajo para listado'!$DE$151:$DG$151,0)),0)+IFERROR(INDEX('Hoja de Trabajo para listado'!$CD$155:$DC$1048576,MATCH($A57,'Hoja de Trabajo para listado'!$CD$155:$CD$1048576,0),MATCH((CUADRO!F$5&amp;$E57),'Hoja de Trabajo para listado'!$CD$151:$DC$151,0)),0)</f>
        <v>0</v>
      </c>
      <c r="G57" s="245">
        <f ca="1">+IFERROR(INDEX('Hoja de Trabajo para listado'!$A$155:$Z$1048576,MATCH($A57,'Hoja de Trabajo para listado'!$A$155:$A$1048576,0),MATCH((CUADRO!G$5&amp;$E57),'Hoja de Trabajo para listado'!$A$151:$Z$151,0)),0)+IFERROR(INDEX('Hoja de Trabajo para listado'!$AB$155:$BA$1048576,MATCH($A57,'Hoja de Trabajo para listado'!$AB$155:$AB$1048576,0),MATCH((CUADRO!G$5&amp;$E57),'Hoja de Trabajo para listado'!$AB$151:$BA$151,0)),0)+IFERROR(INDEX('Hoja de Trabajo para listado'!$BC$155:$CB$1048576,MATCH($A57,'Hoja de Trabajo para listado'!$BC$155:$BC$1048576,0),MATCH((CUADRO!G$5&amp;$E57),'Hoja de Trabajo para listado'!$BC$151:$CB$151,0)),0)+IFERROR(INDEX('Hoja de Trabajo para listado'!$DE$153:$DG$274,MATCH($A57,'Hoja de Trabajo para listado'!$DE$153:$DE$1048576,0),MATCH((CUADRO!G$5&amp;$E57),'Hoja de Trabajo para listado'!$DE$151:$DG$151,0)),0)+IFERROR(INDEX('Hoja de Trabajo para listado'!$CD$155:$DC$1048576,MATCH($A57,'Hoja de Trabajo para listado'!$CD$155:$CD$1048576,0),MATCH((CUADRO!G$5&amp;$E57),'Hoja de Trabajo para listado'!$CD$151:$DC$151,0)),0)</f>
        <v>0</v>
      </c>
      <c r="H57" s="245">
        <f ca="1">+IFERROR(INDEX('Hoja de Trabajo para listado'!$A$155:$Z$1048576,MATCH($A57,'Hoja de Trabajo para listado'!$A$155:$A$1048576,0),MATCH((CUADRO!H$5&amp;$E57),'Hoja de Trabajo para listado'!$A$151:$Z$151,0)),0)+IFERROR(INDEX('Hoja de Trabajo para listado'!$AB$155:$BA$1048576,MATCH($A57,'Hoja de Trabajo para listado'!$AB$155:$AB$1048576,0),MATCH((CUADRO!H$5&amp;$E57),'Hoja de Trabajo para listado'!$AB$151:$BA$151,0)),0)+IFERROR(INDEX('Hoja de Trabajo para listado'!$BC$155:$CB$1048576,MATCH($A57,'Hoja de Trabajo para listado'!$BC$155:$BC$1048576,0),MATCH((CUADRO!H$5&amp;$E57),'Hoja de Trabajo para listado'!$BC$151:$CB$151,0)),0)+IFERROR(INDEX('Hoja de Trabajo para listado'!$DE$153:$DG$274,MATCH($A57,'Hoja de Trabajo para listado'!$DE$153:$DE$1048576,0),MATCH((CUADRO!H$5&amp;$E57),'Hoja de Trabajo para listado'!$DE$151:$DG$151,0)),0)+IFERROR(INDEX('Hoja de Trabajo para listado'!$CD$155:$DC$1048576,MATCH($A57,'Hoja de Trabajo para listado'!$CD$155:$CD$1048576,0),MATCH((CUADRO!H$5&amp;$E57),'Hoja de Trabajo para listado'!$CD$151:$DC$151,0)),0)</f>
        <v>0</v>
      </c>
      <c r="I57" s="245">
        <f ca="1">+IFERROR(INDEX('Hoja de Trabajo para listado'!$A$155:$Z$1048576,MATCH($A57,'Hoja de Trabajo para listado'!$A$155:$A$1048576,0),MATCH((CUADRO!I$5&amp;$E57),'Hoja de Trabajo para listado'!$A$151:$Z$151,0)),0)+IFERROR(INDEX('Hoja de Trabajo para listado'!$AB$155:$BA$1048576,MATCH($A57,'Hoja de Trabajo para listado'!$AB$155:$AB$1048576,0),MATCH((CUADRO!I$5&amp;$E57),'Hoja de Trabajo para listado'!$AB$151:$BA$151,0)),0)+IFERROR(INDEX('Hoja de Trabajo para listado'!$BC$155:$CB$1048576,MATCH($A57,'Hoja de Trabajo para listado'!$BC$155:$BC$1048576,0),MATCH((CUADRO!I$5&amp;$E57),'Hoja de Trabajo para listado'!$BC$151:$CB$151,0)),0)+IFERROR(INDEX('Hoja de Trabajo para listado'!$DE$153:$DG$274,MATCH($A57,'Hoja de Trabajo para listado'!$DE$153:$DE$1048576,0),MATCH((CUADRO!I$5&amp;$E57),'Hoja de Trabajo para listado'!$DE$151:$DG$151,0)),0)+IFERROR(INDEX('Hoja de Trabajo para listado'!$CD$155:$DC$1048576,MATCH($A57,'Hoja de Trabajo para listado'!$CD$155:$CD$1048576,0),MATCH((CUADRO!I$5&amp;$E57),'Hoja de Trabajo para listado'!$CD$151:$DC$151,0)),0)</f>
        <v>0</v>
      </c>
      <c r="J57" s="245">
        <f ca="1">+IFERROR(INDEX('Hoja de Trabajo para listado'!$A$155:$Z$1048576,MATCH($A57,'Hoja de Trabajo para listado'!$A$155:$A$1048576,0),MATCH((CUADRO!J$5&amp;$E57),'Hoja de Trabajo para listado'!$A$151:$Z$151,0)),0)+IFERROR(INDEX('Hoja de Trabajo para listado'!$AB$155:$BA$1048576,MATCH($A57,'Hoja de Trabajo para listado'!$AB$155:$AB$1048576,0),MATCH((CUADRO!J$5&amp;$E57),'Hoja de Trabajo para listado'!$AB$151:$BA$151,0)),0)+IFERROR(INDEX('Hoja de Trabajo para listado'!$BC$155:$CB$1048576,MATCH($A57,'Hoja de Trabajo para listado'!$BC$155:$BC$1048576,0),MATCH((CUADRO!J$5&amp;$E57),'Hoja de Trabajo para listado'!$BC$151:$CB$151,0)),0)+IFERROR(INDEX('Hoja de Trabajo para listado'!$DE$153:$DG$274,MATCH($A57,'Hoja de Trabajo para listado'!$DE$153:$DE$1048576,0),MATCH((CUADRO!J$5&amp;$E57),'Hoja de Trabajo para listado'!$DE$151:$DG$151,0)),0)+IFERROR(INDEX('Hoja de Trabajo para listado'!$CD$155:$DC$1048576,MATCH($A57,'Hoja de Trabajo para listado'!$CD$155:$CD$1048576,0),MATCH((CUADRO!J$5&amp;$E57),'Hoja de Trabajo para listado'!$CD$151:$DC$151,0)),0)</f>
        <v>0</v>
      </c>
      <c r="K57" s="245">
        <f ca="1">+IFERROR(INDEX('Hoja de Trabajo para listado'!$A$155:$Z$1048576,MATCH($A57,'Hoja de Trabajo para listado'!$A$155:$A$1048576,0),MATCH((CUADRO!K$5&amp;$E57),'Hoja de Trabajo para listado'!$A$151:$Z$151,0)),0)+IFERROR(INDEX('Hoja de Trabajo para listado'!$AB$155:$BA$1048576,MATCH($A57,'Hoja de Trabajo para listado'!$AB$155:$AB$1048576,0),MATCH((CUADRO!K$5&amp;$E57),'Hoja de Trabajo para listado'!$AB$151:$BA$151,0)),0)+IFERROR(INDEX('Hoja de Trabajo para listado'!$BC$155:$CB$1048576,MATCH($A57,'Hoja de Trabajo para listado'!$BC$155:$BC$1048576,0),MATCH((CUADRO!K$5&amp;$E57),'Hoja de Trabajo para listado'!$BC$151:$CB$151,0)),0)+IFERROR(INDEX('Hoja de Trabajo para listado'!$DE$153:$DG$274,MATCH($A57,'Hoja de Trabajo para listado'!$DE$153:$DE$1048576,0),MATCH((CUADRO!K$5&amp;$E57),'Hoja de Trabajo para listado'!$DE$151:$DG$151,0)),0)+IFERROR(INDEX('Hoja de Trabajo para listado'!$CD$155:$DC$1048576,MATCH($A57,'Hoja de Trabajo para listado'!$CD$155:$CD$1048576,0),MATCH((CUADRO!K$5&amp;$E57),'Hoja de Trabajo para listado'!$CD$151:$DC$151,0)),0)</f>
        <v>0</v>
      </c>
      <c r="L57" s="245">
        <f ca="1">+IFERROR(INDEX('Hoja de Trabajo para listado'!$A$155:$Z$1048576,MATCH($A57,'Hoja de Trabajo para listado'!$A$155:$A$1048576,0),MATCH((CUADRO!L$5&amp;$E57),'Hoja de Trabajo para listado'!$A$151:$Z$151,0)),0)+IFERROR(INDEX('Hoja de Trabajo para listado'!$AB$155:$BA$1048576,MATCH($A57,'Hoja de Trabajo para listado'!$AB$155:$AB$1048576,0),MATCH((CUADRO!L$5&amp;$E57),'Hoja de Trabajo para listado'!$AB$151:$BA$151,0)),0)+IFERROR(INDEX('Hoja de Trabajo para listado'!$BC$155:$CB$1048576,MATCH($A57,'Hoja de Trabajo para listado'!$BC$155:$BC$1048576,0),MATCH((CUADRO!L$5&amp;$E57),'Hoja de Trabajo para listado'!$BC$151:$CB$151,0)),0)+IFERROR(INDEX('Hoja de Trabajo para listado'!$DE$153:$DG$274,MATCH($A57,'Hoja de Trabajo para listado'!$DE$153:$DE$1048576,0),MATCH((CUADRO!L$5&amp;$E57),'Hoja de Trabajo para listado'!$DE$151:$DG$151,0)),0)+IFERROR(INDEX('Hoja de Trabajo para listado'!$CD$155:$DC$1048576,MATCH($A57,'Hoja de Trabajo para listado'!$CD$155:$CD$1048576,0),MATCH((CUADRO!L$5&amp;$E57),'Hoja de Trabajo para listado'!$CD$151:$DC$151,0)),0)</f>
        <v>0</v>
      </c>
      <c r="M57" s="245">
        <f ca="1">+IFERROR(INDEX('Hoja de Trabajo para listado'!$A$155:$Z$1048576,MATCH($A57,'Hoja de Trabajo para listado'!$A$155:$A$1048576,0),MATCH((CUADRO!M$5&amp;$E57),'Hoja de Trabajo para listado'!$A$151:$Z$151,0)),0)+IFERROR(INDEX('Hoja de Trabajo para listado'!$AB$155:$BA$1048576,MATCH($A57,'Hoja de Trabajo para listado'!$AB$155:$AB$1048576,0),MATCH((CUADRO!M$5&amp;$E57),'Hoja de Trabajo para listado'!$AB$151:$BA$151,0)),0)+IFERROR(INDEX('Hoja de Trabajo para listado'!$BC$155:$CB$1048576,MATCH($A57,'Hoja de Trabajo para listado'!$BC$155:$BC$1048576,0),MATCH((CUADRO!M$5&amp;$E57),'Hoja de Trabajo para listado'!$BC$151:$CB$151,0)),0)+IFERROR(INDEX('Hoja de Trabajo para listado'!$DE$153:$DG$274,MATCH($A57,'Hoja de Trabajo para listado'!$DE$153:$DE$1048576,0),MATCH((CUADRO!M$5&amp;$E57),'Hoja de Trabajo para listado'!$DE$151:$DG$151,0)),0)+IFERROR(INDEX('Hoja de Trabajo para listado'!$CD$155:$DC$1048576,MATCH($A57,'Hoja de Trabajo para listado'!$CD$155:$CD$1048576,0),MATCH((CUADRO!M$5&amp;$E57),'Hoja de Trabajo para listado'!$CD$151:$DC$151,0)),0)</f>
        <v>0</v>
      </c>
      <c r="N57" s="245">
        <f ca="1">+IFERROR(INDEX('Hoja de Trabajo para listado'!$A$155:$Z$1048576,MATCH($A57,'Hoja de Trabajo para listado'!$A$155:$A$1048576,0),MATCH((CUADRO!N$5&amp;$E57),'Hoja de Trabajo para listado'!$A$151:$Z$151,0)),0)+IFERROR(INDEX('Hoja de Trabajo para listado'!$AB$155:$BA$1048576,MATCH($A57,'Hoja de Trabajo para listado'!$AB$155:$AB$1048576,0),MATCH((CUADRO!N$5&amp;$E57),'Hoja de Trabajo para listado'!$AB$151:$BA$151,0)),0)+IFERROR(INDEX('Hoja de Trabajo para listado'!$BC$155:$CB$1048576,MATCH($A57,'Hoja de Trabajo para listado'!$BC$155:$BC$1048576,0),MATCH((CUADRO!N$5&amp;$E57),'Hoja de Trabajo para listado'!$BC$151:$CB$151,0)),0)+IFERROR(INDEX('Hoja de Trabajo para listado'!$DE$153:$DG$274,MATCH($A57,'Hoja de Trabajo para listado'!$DE$153:$DE$1048576,0),MATCH((CUADRO!N$5&amp;$E57),'Hoja de Trabajo para listado'!$DE$151:$DG$151,0)),0)+IFERROR(INDEX('Hoja de Trabajo para listado'!$CD$155:$DC$1048576,MATCH($A57,'Hoja de Trabajo para listado'!$CD$155:$CD$1048576,0),MATCH((CUADRO!N$5&amp;$E57),'Hoja de Trabajo para listado'!$CD$151:$DC$151,0)),0)</f>
        <v>0</v>
      </c>
      <c r="O57" s="245">
        <f ca="1">+IFERROR(INDEX('Hoja de Trabajo para listado'!$A$155:$Z$1048576,MATCH($A57,'Hoja de Trabajo para listado'!$A$155:$A$1048576,0),MATCH((CUADRO!O$5&amp;$E57),'Hoja de Trabajo para listado'!$A$151:$Z$151,0)),0)+IFERROR(INDEX('Hoja de Trabajo para listado'!$AB$155:$BA$1048576,MATCH($A57,'Hoja de Trabajo para listado'!$AB$155:$AB$1048576,0),MATCH((CUADRO!O$5&amp;$E57),'Hoja de Trabajo para listado'!$AB$151:$BA$151,0)),0)+IFERROR(INDEX('Hoja de Trabajo para listado'!$BC$155:$CB$1048576,MATCH($A57,'Hoja de Trabajo para listado'!$BC$155:$BC$1048576,0),MATCH((CUADRO!O$5&amp;$E57),'Hoja de Trabajo para listado'!$BC$151:$CB$151,0)),0)+IFERROR(INDEX('Hoja de Trabajo para listado'!$DE$153:$DG$274,MATCH($A57,'Hoja de Trabajo para listado'!$DE$153:$DE$1048576,0),MATCH((CUADRO!O$5&amp;$E57),'Hoja de Trabajo para listado'!$DE$151:$DG$151,0)),0)+IFERROR(INDEX('Hoja de Trabajo para listado'!$CD$155:$DC$1048576,MATCH($A57,'Hoja de Trabajo para listado'!$CD$155:$CD$1048576,0),MATCH((CUADRO!O$5&amp;$E57),'Hoja de Trabajo para listado'!$CD$151:$DC$151,0)),0)</f>
        <v>0</v>
      </c>
      <c r="P57" s="245">
        <f ca="1">+IFERROR(INDEX('Hoja de Trabajo para listado'!$A$155:$Z$1048576,MATCH($A57,'Hoja de Trabajo para listado'!$A$155:$A$1048576,0),MATCH((CUADRO!P$5&amp;$E57),'Hoja de Trabajo para listado'!$A$151:$Z$151,0)),0)+IFERROR(INDEX('Hoja de Trabajo para listado'!$AB$155:$BA$1048576,MATCH($A57,'Hoja de Trabajo para listado'!$AB$155:$AB$1048576,0),MATCH((CUADRO!P$5&amp;$E57),'Hoja de Trabajo para listado'!$AB$151:$BA$151,0)),0)+IFERROR(INDEX('Hoja de Trabajo para listado'!$BC$155:$CB$1048576,MATCH($A57,'Hoja de Trabajo para listado'!$BC$155:$BC$1048576,0),MATCH((CUADRO!P$5&amp;$E57),'Hoja de Trabajo para listado'!$BC$151:$CB$151,0)),0)+IFERROR(INDEX('Hoja de Trabajo para listado'!$DE$153:$DG$274,MATCH($A57,'Hoja de Trabajo para listado'!$DE$153:$DE$1048576,0),MATCH((CUADRO!P$5&amp;$E57),'Hoja de Trabajo para listado'!$DE$151:$DG$151,0)),0)+IFERROR(INDEX('Hoja de Trabajo para listado'!$CD$155:$DC$1048576,MATCH($A57,'Hoja de Trabajo para listado'!$CD$155:$CD$1048576,0),MATCH((CUADRO!P$5&amp;$E57),'Hoja de Trabajo para listado'!$CD$151:$DC$151,0)),0)</f>
        <v>0</v>
      </c>
      <c r="Q57" s="245">
        <f ca="1">+IFERROR(INDEX('Hoja de Trabajo para listado'!$A$155:$Z$1048576,MATCH($A57,'Hoja de Trabajo para listado'!$A$155:$A$1048576,0),MATCH((CUADRO!Q$5&amp;$E57),'Hoja de Trabajo para listado'!$A$151:$Z$151,0)),0)+IFERROR(INDEX('Hoja de Trabajo para listado'!$AB$155:$BA$1048576,MATCH($A57,'Hoja de Trabajo para listado'!$AB$155:$AB$1048576,0),MATCH((CUADRO!Q$5&amp;$E57),'Hoja de Trabajo para listado'!$AB$151:$BA$151,0)),0)+IFERROR(INDEX('Hoja de Trabajo para listado'!$BC$155:$CB$1048576,MATCH($A57,'Hoja de Trabajo para listado'!$BC$155:$BC$1048576,0),MATCH((CUADRO!Q$5&amp;$E57),'Hoja de Trabajo para listado'!$BC$151:$CB$151,0)),0)+IFERROR(INDEX('Hoja de Trabajo para listado'!$DE$153:$DG$274,MATCH($A57,'Hoja de Trabajo para listado'!$DE$153:$DE$1048576,0),MATCH((CUADRO!Q$5&amp;$E57),'Hoja de Trabajo para listado'!$DE$151:$DG$151,0)),0)+IFERROR(INDEX('Hoja de Trabajo para listado'!$CD$155:$DC$1048576,MATCH($A57,'Hoja de Trabajo para listado'!$CD$155:$CD$1048576,0),MATCH((CUADRO!Q$5&amp;$E57),'Hoja de Trabajo para listado'!$CD$151:$DC$151,0)),0)</f>
        <v>0</v>
      </c>
      <c r="R57" s="245">
        <f t="shared" ca="1" si="0"/>
        <v>0</v>
      </c>
      <c r="S57" s="245">
        <f ca="1">+R56+R57</f>
        <v>0</v>
      </c>
      <c r="T57" s="245">
        <f ca="1">+S57</f>
        <v>0</v>
      </c>
      <c r="U57" s="244">
        <f t="shared" si="1"/>
        <v>2</v>
      </c>
      <c r="V57" s="333" t="str">
        <f>+VLOOKUP(A57,bd_lista!$A$3:$E$590,5,FALSE)</f>
        <v>Instituciones Descentralizadas</v>
      </c>
      <c r="W57" s="392"/>
      <c r="X57" s="242">
        <f>+VLOOKUP(A57,[4]Sheet1!$A$13:$D$744,4,FALSE)</f>
        <v>30</v>
      </c>
      <c r="Y57" s="242" t="str">
        <f>+VLOOKUP(X57,bd_lista!$A$3:$C$590,3,FALSE)</f>
        <v>Ministerio de Justicia y Transparencia Institucional</v>
      </c>
      <c r="Z57" s="292"/>
      <c r="AA57" s="293"/>
    </row>
    <row r="58" spans="1:27" customFormat="1" ht="15" customHeight="1">
      <c r="A58" s="32">
        <v>117</v>
      </c>
      <c r="B58" s="387">
        <f>+A58</f>
        <v>117</v>
      </c>
      <c r="C58" s="247" t="str">
        <f>+VLOOKUP(A58,bd_lista!$A$3:$C$590,3,FALSE)</f>
        <v>Dirección General de Aeronáutica Civil</v>
      </c>
      <c r="D58" s="389" t="str">
        <f>+C58</f>
        <v>Dirección General de Aeronáutica Civil</v>
      </c>
      <c r="E58" s="247" t="s">
        <v>1304</v>
      </c>
      <c r="F58" s="243">
        <f ca="1">+IFERROR(INDEX('Hoja de Trabajo para listado'!$A$155:$Z$1048576,MATCH($A58,'Hoja de Trabajo para listado'!$A$155:$A$1048576,0),MATCH((CUADRO!F$5&amp;$E58),'Hoja de Trabajo para listado'!$A$151:$Z$151,0)),0)+IFERROR(INDEX('Hoja de Trabajo para listado'!$AB$155:$BA$1048576,MATCH($A58,'Hoja de Trabajo para listado'!$AB$155:$AB$1048576,0),MATCH((CUADRO!F$5&amp;$E58),'Hoja de Trabajo para listado'!$AB$151:$BA$151,0)),0)+IFERROR(INDEX('Hoja de Trabajo para listado'!$BC$155:$CB$1048576,MATCH($A58,'Hoja de Trabajo para listado'!$BC$155:$BC$1048576,0),MATCH((CUADRO!F$5&amp;$E58),'Hoja de Trabajo para listado'!$BC$151:$CB$151,0)),0)+IFERROR(INDEX('Hoja de Trabajo para listado'!$DE$153:$DG$274,MATCH($A58,'Hoja de Trabajo para listado'!$DE$153:$DE$1048576,0),MATCH((CUADRO!F$5&amp;$E58),'Hoja de Trabajo para listado'!$DE$151:$DG$151,0)),0)+IFERROR(INDEX('Hoja de Trabajo para listado'!$CD$155:$DC$1048576,MATCH($A58,'Hoja de Trabajo para listado'!$CD$155:$CD$1048576,0),MATCH((CUADRO!F$5&amp;$E58),'Hoja de Trabajo para listado'!$CD$151:$DC$151,0)),0)</f>
        <v>2880</v>
      </c>
      <c r="G58" s="243">
        <f ca="1">+IFERROR(INDEX('Hoja de Trabajo para listado'!$A$155:$Z$1048576,MATCH($A58,'Hoja de Trabajo para listado'!$A$155:$A$1048576,0),MATCH((CUADRO!G$5&amp;$E58),'Hoja de Trabajo para listado'!$A$151:$Z$151,0)),0)+IFERROR(INDEX('Hoja de Trabajo para listado'!$AB$155:$BA$1048576,MATCH($A58,'Hoja de Trabajo para listado'!$AB$155:$AB$1048576,0),MATCH((CUADRO!G$5&amp;$E58),'Hoja de Trabajo para listado'!$AB$151:$BA$151,0)),0)+IFERROR(INDEX('Hoja de Trabajo para listado'!$BC$155:$CB$1048576,MATCH($A58,'Hoja de Trabajo para listado'!$BC$155:$BC$1048576,0),MATCH((CUADRO!G$5&amp;$E58),'Hoja de Trabajo para listado'!$BC$151:$CB$151,0)),0)+IFERROR(INDEX('Hoja de Trabajo para listado'!$DE$153:$DG$274,MATCH($A58,'Hoja de Trabajo para listado'!$DE$153:$DE$1048576,0),MATCH((CUADRO!G$5&amp;$E58),'Hoja de Trabajo para listado'!$DE$151:$DG$151,0)),0)+IFERROR(INDEX('Hoja de Trabajo para listado'!$CD$155:$DC$1048576,MATCH($A58,'Hoja de Trabajo para listado'!$CD$155:$CD$1048576,0),MATCH((CUADRO!G$5&amp;$E58),'Hoja de Trabajo para listado'!$CD$151:$DC$151,0)),0)</f>
        <v>2220</v>
      </c>
      <c r="H58" s="243">
        <f ca="1">+IFERROR(INDEX('Hoja de Trabajo para listado'!$A$155:$Z$1048576,MATCH($A58,'Hoja de Trabajo para listado'!$A$155:$A$1048576,0),MATCH((CUADRO!H$5&amp;$E58),'Hoja de Trabajo para listado'!$A$151:$Z$151,0)),0)+IFERROR(INDEX('Hoja de Trabajo para listado'!$AB$155:$BA$1048576,MATCH($A58,'Hoja de Trabajo para listado'!$AB$155:$AB$1048576,0),MATCH((CUADRO!H$5&amp;$E58),'Hoja de Trabajo para listado'!$AB$151:$BA$151,0)),0)+IFERROR(INDEX('Hoja de Trabajo para listado'!$BC$155:$CB$1048576,MATCH($A58,'Hoja de Trabajo para listado'!$BC$155:$BC$1048576,0),MATCH((CUADRO!H$5&amp;$E58),'Hoja de Trabajo para listado'!$BC$151:$CB$151,0)),0)+IFERROR(INDEX('Hoja de Trabajo para listado'!$DE$153:$DG$274,MATCH($A58,'Hoja de Trabajo para listado'!$DE$153:$DE$1048576,0),MATCH((CUADRO!H$5&amp;$E58),'Hoja de Trabajo para listado'!$DE$151:$DG$151,0)),0)+IFERROR(INDEX('Hoja de Trabajo para listado'!$CD$155:$DC$1048576,MATCH($A58,'Hoja de Trabajo para listado'!$CD$155:$CD$1048576,0),MATCH((CUADRO!H$5&amp;$E58),'Hoja de Trabajo para listado'!$CD$151:$DC$151,0)),0)</f>
        <v>2580</v>
      </c>
      <c r="I58" s="243">
        <f ca="1">+IFERROR(INDEX('Hoja de Trabajo para listado'!$A$155:$Z$1048576,MATCH($A58,'Hoja de Trabajo para listado'!$A$155:$A$1048576,0),MATCH((CUADRO!I$5&amp;$E58),'Hoja de Trabajo para listado'!$A$151:$Z$151,0)),0)+IFERROR(INDEX('Hoja de Trabajo para listado'!$AB$155:$BA$1048576,MATCH($A58,'Hoja de Trabajo para listado'!$AB$155:$AB$1048576,0),MATCH((CUADRO!I$5&amp;$E58),'Hoja de Trabajo para listado'!$AB$151:$BA$151,0)),0)+IFERROR(INDEX('Hoja de Trabajo para listado'!$BC$155:$CB$1048576,MATCH($A58,'Hoja de Trabajo para listado'!$BC$155:$BC$1048576,0),MATCH((CUADRO!I$5&amp;$E58),'Hoja de Trabajo para listado'!$BC$151:$CB$151,0)),0)+IFERROR(INDEX('Hoja de Trabajo para listado'!$DE$153:$DG$274,MATCH($A58,'Hoja de Trabajo para listado'!$DE$153:$DE$1048576,0),MATCH((CUADRO!I$5&amp;$E58),'Hoja de Trabajo para listado'!$DE$151:$DG$151,0)),0)+IFERROR(INDEX('Hoja de Trabajo para listado'!$CD$155:$DC$1048576,MATCH($A58,'Hoja de Trabajo para listado'!$CD$155:$CD$1048576,0),MATCH((CUADRO!I$5&amp;$E58),'Hoja de Trabajo para listado'!$CD$151:$DC$151,0)),0)</f>
        <v>2580</v>
      </c>
      <c r="J58" s="243">
        <f ca="1">+IFERROR(INDEX('Hoja de Trabajo para listado'!$A$155:$Z$1048576,MATCH($A58,'Hoja de Trabajo para listado'!$A$155:$A$1048576,0),MATCH((CUADRO!J$5&amp;$E58),'Hoja de Trabajo para listado'!$A$151:$Z$151,0)),0)+IFERROR(INDEX('Hoja de Trabajo para listado'!$AB$155:$BA$1048576,MATCH($A58,'Hoja de Trabajo para listado'!$AB$155:$AB$1048576,0),MATCH((CUADRO!J$5&amp;$E58),'Hoja de Trabajo para listado'!$AB$151:$BA$151,0)),0)+IFERROR(INDEX('Hoja de Trabajo para listado'!$BC$155:$CB$1048576,MATCH($A58,'Hoja de Trabajo para listado'!$BC$155:$BC$1048576,0),MATCH((CUADRO!J$5&amp;$E58),'Hoja de Trabajo para listado'!$BC$151:$CB$151,0)),0)+IFERROR(INDEX('Hoja de Trabajo para listado'!$DE$153:$DG$274,MATCH($A58,'Hoja de Trabajo para listado'!$DE$153:$DE$1048576,0),MATCH((CUADRO!J$5&amp;$E58),'Hoja de Trabajo para listado'!$DE$151:$DG$151,0)),0)+IFERROR(INDEX('Hoja de Trabajo para listado'!$CD$155:$DC$1048576,MATCH($A58,'Hoja de Trabajo para listado'!$CD$155:$CD$1048576,0),MATCH((CUADRO!J$5&amp;$E58),'Hoja de Trabajo para listado'!$CD$151:$DC$151,0)),0)</f>
        <v>0</v>
      </c>
      <c r="K58" s="243">
        <f ca="1">+IFERROR(INDEX('Hoja de Trabajo para listado'!$A$155:$Z$1048576,MATCH($A58,'Hoja de Trabajo para listado'!$A$155:$A$1048576,0),MATCH((CUADRO!K$5&amp;$E58),'Hoja de Trabajo para listado'!$A$151:$Z$151,0)),0)+IFERROR(INDEX('Hoja de Trabajo para listado'!$AB$155:$BA$1048576,MATCH($A58,'Hoja de Trabajo para listado'!$AB$155:$AB$1048576,0),MATCH((CUADRO!K$5&amp;$E58),'Hoja de Trabajo para listado'!$AB$151:$BA$151,0)),0)+IFERROR(INDEX('Hoja de Trabajo para listado'!$BC$155:$CB$1048576,MATCH($A58,'Hoja de Trabajo para listado'!$BC$155:$BC$1048576,0),MATCH((CUADRO!K$5&amp;$E58),'Hoja de Trabajo para listado'!$BC$151:$CB$151,0)),0)+IFERROR(INDEX('Hoja de Trabajo para listado'!$DE$153:$DG$274,MATCH($A58,'Hoja de Trabajo para listado'!$DE$153:$DE$1048576,0),MATCH((CUADRO!K$5&amp;$E58),'Hoja de Trabajo para listado'!$DE$151:$DG$151,0)),0)+IFERROR(INDEX('Hoja de Trabajo para listado'!$CD$155:$DC$1048576,MATCH($A58,'Hoja de Trabajo para listado'!$CD$155:$CD$1048576,0),MATCH((CUADRO!K$5&amp;$E58),'Hoja de Trabajo para listado'!$CD$151:$DC$151,0)),0)</f>
        <v>0</v>
      </c>
      <c r="L58" s="243">
        <f ca="1">+IFERROR(INDEX('Hoja de Trabajo para listado'!$A$155:$Z$1048576,MATCH($A58,'Hoja de Trabajo para listado'!$A$155:$A$1048576,0),MATCH((CUADRO!L$5&amp;$E58),'Hoja de Trabajo para listado'!$A$151:$Z$151,0)),0)+IFERROR(INDEX('Hoja de Trabajo para listado'!$AB$155:$BA$1048576,MATCH($A58,'Hoja de Trabajo para listado'!$AB$155:$AB$1048576,0),MATCH((CUADRO!L$5&amp;$E58),'Hoja de Trabajo para listado'!$AB$151:$BA$151,0)),0)+IFERROR(INDEX('Hoja de Trabajo para listado'!$BC$155:$CB$1048576,MATCH($A58,'Hoja de Trabajo para listado'!$BC$155:$BC$1048576,0),MATCH((CUADRO!L$5&amp;$E58),'Hoja de Trabajo para listado'!$BC$151:$CB$151,0)),0)+IFERROR(INDEX('Hoja de Trabajo para listado'!$DE$153:$DG$274,MATCH($A58,'Hoja de Trabajo para listado'!$DE$153:$DE$1048576,0),MATCH((CUADRO!L$5&amp;$E58),'Hoja de Trabajo para listado'!$DE$151:$DG$151,0)),0)+IFERROR(INDEX('Hoja de Trabajo para listado'!$CD$155:$DC$1048576,MATCH($A58,'Hoja de Trabajo para listado'!$CD$155:$CD$1048576,0),MATCH((CUADRO!L$5&amp;$E58),'Hoja de Trabajo para listado'!$CD$151:$DC$151,0)),0)</f>
        <v>0</v>
      </c>
      <c r="M58" s="243">
        <f ca="1">+IFERROR(INDEX('Hoja de Trabajo para listado'!$A$155:$Z$1048576,MATCH($A58,'Hoja de Trabajo para listado'!$A$155:$A$1048576,0),MATCH((CUADRO!M$5&amp;$E58),'Hoja de Trabajo para listado'!$A$151:$Z$151,0)),0)+IFERROR(INDEX('Hoja de Trabajo para listado'!$AB$155:$BA$1048576,MATCH($A58,'Hoja de Trabajo para listado'!$AB$155:$AB$1048576,0),MATCH((CUADRO!M$5&amp;$E58),'Hoja de Trabajo para listado'!$AB$151:$BA$151,0)),0)+IFERROR(INDEX('Hoja de Trabajo para listado'!$BC$155:$CB$1048576,MATCH($A58,'Hoja de Trabajo para listado'!$BC$155:$BC$1048576,0),MATCH((CUADRO!M$5&amp;$E58),'Hoja de Trabajo para listado'!$BC$151:$CB$151,0)),0)+IFERROR(INDEX('Hoja de Trabajo para listado'!$DE$153:$DG$274,MATCH($A58,'Hoja de Trabajo para listado'!$DE$153:$DE$1048576,0),MATCH((CUADRO!M$5&amp;$E58),'Hoja de Trabajo para listado'!$DE$151:$DG$151,0)),0)+IFERROR(INDEX('Hoja de Trabajo para listado'!$CD$155:$DC$1048576,MATCH($A58,'Hoja de Trabajo para listado'!$CD$155:$CD$1048576,0),MATCH((CUADRO!M$5&amp;$E58),'Hoja de Trabajo para listado'!$CD$151:$DC$151,0)),0)</f>
        <v>0</v>
      </c>
      <c r="N58" s="243">
        <f ca="1">+IFERROR(INDEX('Hoja de Trabajo para listado'!$A$155:$Z$1048576,MATCH($A58,'Hoja de Trabajo para listado'!$A$155:$A$1048576,0),MATCH((CUADRO!N$5&amp;$E58),'Hoja de Trabajo para listado'!$A$151:$Z$151,0)),0)+IFERROR(INDEX('Hoja de Trabajo para listado'!$AB$155:$BA$1048576,MATCH($A58,'Hoja de Trabajo para listado'!$AB$155:$AB$1048576,0),MATCH((CUADRO!N$5&amp;$E58),'Hoja de Trabajo para listado'!$AB$151:$BA$151,0)),0)+IFERROR(INDEX('Hoja de Trabajo para listado'!$BC$155:$CB$1048576,MATCH($A58,'Hoja de Trabajo para listado'!$BC$155:$BC$1048576,0),MATCH((CUADRO!N$5&amp;$E58),'Hoja de Trabajo para listado'!$BC$151:$CB$151,0)),0)+IFERROR(INDEX('Hoja de Trabajo para listado'!$DE$153:$DG$274,MATCH($A58,'Hoja de Trabajo para listado'!$DE$153:$DE$1048576,0),MATCH((CUADRO!N$5&amp;$E58),'Hoja de Trabajo para listado'!$DE$151:$DG$151,0)),0)+IFERROR(INDEX('Hoja de Trabajo para listado'!$CD$155:$DC$1048576,MATCH($A58,'Hoja de Trabajo para listado'!$CD$155:$CD$1048576,0),MATCH((CUADRO!N$5&amp;$E58),'Hoja de Trabajo para listado'!$CD$151:$DC$151,0)),0)</f>
        <v>0</v>
      </c>
      <c r="O58" s="243">
        <f ca="1">+IFERROR(INDEX('Hoja de Trabajo para listado'!$A$155:$Z$1048576,MATCH($A58,'Hoja de Trabajo para listado'!$A$155:$A$1048576,0),MATCH((CUADRO!O$5&amp;$E58),'Hoja de Trabajo para listado'!$A$151:$Z$151,0)),0)+IFERROR(INDEX('Hoja de Trabajo para listado'!$AB$155:$BA$1048576,MATCH($A58,'Hoja de Trabajo para listado'!$AB$155:$AB$1048576,0),MATCH((CUADRO!O$5&amp;$E58),'Hoja de Trabajo para listado'!$AB$151:$BA$151,0)),0)+IFERROR(INDEX('Hoja de Trabajo para listado'!$BC$155:$CB$1048576,MATCH($A58,'Hoja de Trabajo para listado'!$BC$155:$BC$1048576,0),MATCH((CUADRO!O$5&amp;$E58),'Hoja de Trabajo para listado'!$BC$151:$CB$151,0)),0)+IFERROR(INDEX('Hoja de Trabajo para listado'!$DE$153:$DG$274,MATCH($A58,'Hoja de Trabajo para listado'!$DE$153:$DE$1048576,0),MATCH((CUADRO!O$5&amp;$E58),'Hoja de Trabajo para listado'!$DE$151:$DG$151,0)),0)+IFERROR(INDEX('Hoja de Trabajo para listado'!$CD$155:$DC$1048576,MATCH($A58,'Hoja de Trabajo para listado'!$CD$155:$CD$1048576,0),MATCH((CUADRO!O$5&amp;$E58),'Hoja de Trabajo para listado'!$CD$151:$DC$151,0)),0)</f>
        <v>0</v>
      </c>
      <c r="P58" s="243">
        <f ca="1">+IFERROR(INDEX('Hoja de Trabajo para listado'!$A$155:$Z$1048576,MATCH($A58,'Hoja de Trabajo para listado'!$A$155:$A$1048576,0),MATCH((CUADRO!P$5&amp;$E58),'Hoja de Trabajo para listado'!$A$151:$Z$151,0)),0)+IFERROR(INDEX('Hoja de Trabajo para listado'!$AB$155:$BA$1048576,MATCH($A58,'Hoja de Trabajo para listado'!$AB$155:$AB$1048576,0),MATCH((CUADRO!P$5&amp;$E58),'Hoja de Trabajo para listado'!$AB$151:$BA$151,0)),0)+IFERROR(INDEX('Hoja de Trabajo para listado'!$BC$155:$CB$1048576,MATCH($A58,'Hoja de Trabajo para listado'!$BC$155:$BC$1048576,0),MATCH((CUADRO!P$5&amp;$E58),'Hoja de Trabajo para listado'!$BC$151:$CB$151,0)),0)+IFERROR(INDEX('Hoja de Trabajo para listado'!$DE$153:$DG$274,MATCH($A58,'Hoja de Trabajo para listado'!$DE$153:$DE$1048576,0),MATCH((CUADRO!P$5&amp;$E58),'Hoja de Trabajo para listado'!$DE$151:$DG$151,0)),0)+IFERROR(INDEX('Hoja de Trabajo para listado'!$CD$155:$DC$1048576,MATCH($A58,'Hoja de Trabajo para listado'!$CD$155:$CD$1048576,0),MATCH((CUADRO!P$5&amp;$E58),'Hoja de Trabajo para listado'!$CD$151:$DC$151,0)),0)</f>
        <v>0</v>
      </c>
      <c r="Q58" s="243">
        <f ca="1">+IFERROR(INDEX('Hoja de Trabajo para listado'!$A$155:$Z$1048576,MATCH($A58,'Hoja de Trabajo para listado'!$A$155:$A$1048576,0),MATCH((CUADRO!Q$5&amp;$E58),'Hoja de Trabajo para listado'!$A$151:$Z$151,0)),0)+IFERROR(INDEX('Hoja de Trabajo para listado'!$AB$155:$BA$1048576,MATCH($A58,'Hoja de Trabajo para listado'!$AB$155:$AB$1048576,0),MATCH((CUADRO!Q$5&amp;$E58),'Hoja de Trabajo para listado'!$AB$151:$BA$151,0)),0)+IFERROR(INDEX('Hoja de Trabajo para listado'!$BC$155:$CB$1048576,MATCH($A58,'Hoja de Trabajo para listado'!$BC$155:$BC$1048576,0),MATCH((CUADRO!Q$5&amp;$E58),'Hoja de Trabajo para listado'!$BC$151:$CB$151,0)),0)+IFERROR(INDEX('Hoja de Trabajo para listado'!$DE$153:$DG$274,MATCH($A58,'Hoja de Trabajo para listado'!$DE$153:$DE$1048576,0),MATCH((CUADRO!Q$5&amp;$E58),'Hoja de Trabajo para listado'!$DE$151:$DG$151,0)),0)+IFERROR(INDEX('Hoja de Trabajo para listado'!$CD$155:$DC$1048576,MATCH($A58,'Hoja de Trabajo para listado'!$CD$155:$CD$1048576,0),MATCH((CUADRO!Q$5&amp;$E58),'Hoja de Trabajo para listado'!$CD$151:$DC$151,0)),0)</f>
        <v>0</v>
      </c>
      <c r="R58" s="243">
        <f t="shared" ca="1" si="0"/>
        <v>10260</v>
      </c>
      <c r="S58" s="243"/>
      <c r="T58" s="243">
        <f ca="1">+T59</f>
        <v>4416194.3100000015</v>
      </c>
      <c r="U58" s="242">
        <f t="shared" si="1"/>
        <v>1</v>
      </c>
      <c r="V58" s="333" t="str">
        <f>+VLOOKUP(A58,bd_lista!$A$3:$E$590,5,FALSE)</f>
        <v>Instituciones Descentralizadas</v>
      </c>
      <c r="W58" s="391" t="str">
        <f>+V58</f>
        <v>Instituciones Descentralizadas</v>
      </c>
      <c r="X58" s="242">
        <f>+VLOOKUP(A58,[4]Sheet1!$A$13:$D$744,4,FALSE)</f>
        <v>81</v>
      </c>
      <c r="Y58" s="242" t="str">
        <f>+VLOOKUP(X58,bd_lista!$A$3:$C$590,3,FALSE)</f>
        <v>Ministerio de Obras Públicas, Servicios y Vivienda</v>
      </c>
      <c r="Z58" s="294">
        <f>+X58</f>
        <v>81</v>
      </c>
      <c r="AA58" s="319" t="str">
        <f>+Y58</f>
        <v>Ministerio de Obras Públicas, Servicios y Vivienda</v>
      </c>
    </row>
    <row r="59" spans="1:27" customFormat="1" ht="15" customHeight="1">
      <c r="A59" s="32">
        <v>117</v>
      </c>
      <c r="B59" s="388"/>
      <c r="C59" s="333" t="str">
        <f>+VLOOKUP(A59,bd_lista!$A$3:$C$590,3,FALSE)</f>
        <v>Dirección General de Aeronáutica Civil</v>
      </c>
      <c r="D59" s="390"/>
      <c r="E59" s="333" t="s">
        <v>1305</v>
      </c>
      <c r="F59" s="245">
        <f ca="1">+IFERROR(INDEX('Hoja de Trabajo para listado'!$A$155:$Z$1048576,MATCH($A59,'Hoja de Trabajo para listado'!$A$155:$A$1048576,0),MATCH((CUADRO!F$5&amp;$E59),'Hoja de Trabajo para listado'!$A$151:$Z$151,0)),0)+IFERROR(INDEX('Hoja de Trabajo para listado'!$AB$155:$BA$1048576,MATCH($A59,'Hoja de Trabajo para listado'!$AB$155:$AB$1048576,0),MATCH((CUADRO!F$5&amp;$E59),'Hoja de Trabajo para listado'!$AB$151:$BA$151,0)),0)+IFERROR(INDEX('Hoja de Trabajo para listado'!$BC$155:$CB$1048576,MATCH($A59,'Hoja de Trabajo para listado'!$BC$155:$BC$1048576,0),MATCH((CUADRO!F$5&amp;$E59),'Hoja de Trabajo para listado'!$BC$151:$CB$151,0)),0)+IFERROR(INDEX('Hoja de Trabajo para listado'!$DE$153:$DG$274,MATCH($A59,'Hoja de Trabajo para listado'!$DE$153:$DE$1048576,0),MATCH((CUADRO!F$5&amp;$E59),'Hoja de Trabajo para listado'!$DE$151:$DG$151,0)),0)+IFERROR(INDEX('Hoja de Trabajo para listado'!$CD$155:$DC$1048576,MATCH($A59,'Hoja de Trabajo para listado'!$CD$155:$CD$1048576,0),MATCH((CUADRO!F$5&amp;$E59),'Hoja de Trabajo para listado'!$CD$151:$DC$151,0)),0)</f>
        <v>22673.72</v>
      </c>
      <c r="G59" s="245">
        <f ca="1">+IFERROR(INDEX('Hoja de Trabajo para listado'!$A$155:$Z$1048576,MATCH($A59,'Hoja de Trabajo para listado'!$A$155:$A$1048576,0),MATCH((CUADRO!G$5&amp;$E59),'Hoja de Trabajo para listado'!$A$151:$Z$151,0)),0)+IFERROR(INDEX('Hoja de Trabajo para listado'!$AB$155:$BA$1048576,MATCH($A59,'Hoja de Trabajo para listado'!$AB$155:$AB$1048576,0),MATCH((CUADRO!G$5&amp;$E59),'Hoja de Trabajo para listado'!$AB$151:$BA$151,0)),0)+IFERROR(INDEX('Hoja de Trabajo para listado'!$BC$155:$CB$1048576,MATCH($A59,'Hoja de Trabajo para listado'!$BC$155:$BC$1048576,0),MATCH((CUADRO!G$5&amp;$E59),'Hoja de Trabajo para listado'!$BC$151:$CB$151,0)),0)+IFERROR(INDEX('Hoja de Trabajo para listado'!$DE$153:$DG$274,MATCH($A59,'Hoja de Trabajo para listado'!$DE$153:$DE$1048576,0),MATCH((CUADRO!G$5&amp;$E59),'Hoja de Trabajo para listado'!$DE$151:$DG$151,0)),0)+IFERROR(INDEX('Hoja de Trabajo para listado'!$CD$155:$DC$1048576,MATCH($A59,'Hoja de Trabajo para listado'!$CD$155:$CD$1048576,0),MATCH((CUADRO!G$5&amp;$E59),'Hoja de Trabajo para listado'!$CD$151:$DC$151,0)),0)</f>
        <v>0</v>
      </c>
      <c r="H59" s="245">
        <f ca="1">+IFERROR(INDEX('Hoja de Trabajo para listado'!$A$155:$Z$1048576,MATCH($A59,'Hoja de Trabajo para listado'!$A$155:$A$1048576,0),MATCH((CUADRO!H$5&amp;$E59),'Hoja de Trabajo para listado'!$A$151:$Z$151,0)),0)+IFERROR(INDEX('Hoja de Trabajo para listado'!$AB$155:$BA$1048576,MATCH($A59,'Hoja de Trabajo para listado'!$AB$155:$AB$1048576,0),MATCH((CUADRO!H$5&amp;$E59),'Hoja de Trabajo para listado'!$AB$151:$BA$151,0)),0)+IFERROR(INDEX('Hoja de Trabajo para listado'!$BC$155:$CB$1048576,MATCH($A59,'Hoja de Trabajo para listado'!$BC$155:$BC$1048576,0),MATCH((CUADRO!H$5&amp;$E59),'Hoja de Trabajo para listado'!$BC$151:$CB$151,0)),0)+IFERROR(INDEX('Hoja de Trabajo para listado'!$DE$153:$DG$274,MATCH($A59,'Hoja de Trabajo para listado'!$DE$153:$DE$1048576,0),MATCH((CUADRO!H$5&amp;$E59),'Hoja de Trabajo para listado'!$DE$151:$DG$151,0)),0)+IFERROR(INDEX('Hoja de Trabajo para listado'!$CD$155:$DC$1048576,MATCH($A59,'Hoja de Trabajo para listado'!$CD$155:$CD$1048576,0),MATCH((CUADRO!H$5&amp;$E59),'Hoja de Trabajo para listado'!$CD$151:$DC$151,0)),0)</f>
        <v>0</v>
      </c>
      <c r="I59" s="245">
        <f ca="1">+IFERROR(INDEX('Hoja de Trabajo para listado'!$A$155:$Z$1048576,MATCH($A59,'Hoja de Trabajo para listado'!$A$155:$A$1048576,0),MATCH((CUADRO!I$5&amp;$E59),'Hoja de Trabajo para listado'!$A$151:$Z$151,0)),0)+IFERROR(INDEX('Hoja de Trabajo para listado'!$AB$155:$BA$1048576,MATCH($A59,'Hoja de Trabajo para listado'!$AB$155:$AB$1048576,0),MATCH((CUADRO!I$5&amp;$E59),'Hoja de Trabajo para listado'!$AB$151:$BA$151,0)),0)+IFERROR(INDEX('Hoja de Trabajo para listado'!$BC$155:$CB$1048576,MATCH($A59,'Hoja de Trabajo para listado'!$BC$155:$BC$1048576,0),MATCH((CUADRO!I$5&amp;$E59),'Hoja de Trabajo para listado'!$BC$151:$CB$151,0)),0)+IFERROR(INDEX('Hoja de Trabajo para listado'!$DE$153:$DG$274,MATCH($A59,'Hoja de Trabajo para listado'!$DE$153:$DE$1048576,0),MATCH((CUADRO!I$5&amp;$E59),'Hoja de Trabajo para listado'!$DE$151:$DG$151,0)),0)+IFERROR(INDEX('Hoja de Trabajo para listado'!$CD$155:$DC$1048576,MATCH($A59,'Hoja de Trabajo para listado'!$CD$155:$CD$1048576,0),MATCH((CUADRO!I$5&amp;$E59),'Hoja de Trabajo para listado'!$CD$151:$DC$151,0)),0)</f>
        <v>4383260.5900000017</v>
      </c>
      <c r="J59" s="245">
        <f ca="1">+IFERROR(INDEX('Hoja de Trabajo para listado'!$A$155:$Z$1048576,MATCH($A59,'Hoja de Trabajo para listado'!$A$155:$A$1048576,0),MATCH((CUADRO!J$5&amp;$E59),'Hoja de Trabajo para listado'!$A$151:$Z$151,0)),0)+IFERROR(INDEX('Hoja de Trabajo para listado'!$AB$155:$BA$1048576,MATCH($A59,'Hoja de Trabajo para listado'!$AB$155:$AB$1048576,0),MATCH((CUADRO!J$5&amp;$E59),'Hoja de Trabajo para listado'!$AB$151:$BA$151,0)),0)+IFERROR(INDEX('Hoja de Trabajo para listado'!$BC$155:$CB$1048576,MATCH($A59,'Hoja de Trabajo para listado'!$BC$155:$BC$1048576,0),MATCH((CUADRO!J$5&amp;$E59),'Hoja de Trabajo para listado'!$BC$151:$CB$151,0)),0)+IFERROR(INDEX('Hoja de Trabajo para listado'!$DE$153:$DG$274,MATCH($A59,'Hoja de Trabajo para listado'!$DE$153:$DE$1048576,0),MATCH((CUADRO!J$5&amp;$E59),'Hoja de Trabajo para listado'!$DE$151:$DG$151,0)),0)+IFERROR(INDEX('Hoja de Trabajo para listado'!$CD$155:$DC$1048576,MATCH($A59,'Hoja de Trabajo para listado'!$CD$155:$CD$1048576,0),MATCH((CUADRO!J$5&amp;$E59),'Hoja de Trabajo para listado'!$CD$151:$DC$151,0)),0)</f>
        <v>0</v>
      </c>
      <c r="K59" s="245">
        <f ca="1">+IFERROR(INDEX('Hoja de Trabajo para listado'!$A$155:$Z$1048576,MATCH($A59,'Hoja de Trabajo para listado'!$A$155:$A$1048576,0),MATCH((CUADRO!K$5&amp;$E59),'Hoja de Trabajo para listado'!$A$151:$Z$151,0)),0)+IFERROR(INDEX('Hoja de Trabajo para listado'!$AB$155:$BA$1048576,MATCH($A59,'Hoja de Trabajo para listado'!$AB$155:$AB$1048576,0),MATCH((CUADRO!K$5&amp;$E59),'Hoja de Trabajo para listado'!$AB$151:$BA$151,0)),0)+IFERROR(INDEX('Hoja de Trabajo para listado'!$BC$155:$CB$1048576,MATCH($A59,'Hoja de Trabajo para listado'!$BC$155:$BC$1048576,0),MATCH((CUADRO!K$5&amp;$E59),'Hoja de Trabajo para listado'!$BC$151:$CB$151,0)),0)+IFERROR(INDEX('Hoja de Trabajo para listado'!$DE$153:$DG$274,MATCH($A59,'Hoja de Trabajo para listado'!$DE$153:$DE$1048576,0),MATCH((CUADRO!K$5&amp;$E59),'Hoja de Trabajo para listado'!$DE$151:$DG$151,0)),0)+IFERROR(INDEX('Hoja de Trabajo para listado'!$CD$155:$DC$1048576,MATCH($A59,'Hoja de Trabajo para listado'!$CD$155:$CD$1048576,0),MATCH((CUADRO!K$5&amp;$E59),'Hoja de Trabajo para listado'!$CD$151:$DC$151,0)),0)</f>
        <v>0</v>
      </c>
      <c r="L59" s="245">
        <f ca="1">+IFERROR(INDEX('Hoja de Trabajo para listado'!$A$155:$Z$1048576,MATCH($A59,'Hoja de Trabajo para listado'!$A$155:$A$1048576,0),MATCH((CUADRO!L$5&amp;$E59),'Hoja de Trabajo para listado'!$A$151:$Z$151,0)),0)+IFERROR(INDEX('Hoja de Trabajo para listado'!$AB$155:$BA$1048576,MATCH($A59,'Hoja de Trabajo para listado'!$AB$155:$AB$1048576,0),MATCH((CUADRO!L$5&amp;$E59),'Hoja de Trabajo para listado'!$AB$151:$BA$151,0)),0)+IFERROR(INDEX('Hoja de Trabajo para listado'!$BC$155:$CB$1048576,MATCH($A59,'Hoja de Trabajo para listado'!$BC$155:$BC$1048576,0),MATCH((CUADRO!L$5&amp;$E59),'Hoja de Trabajo para listado'!$BC$151:$CB$151,0)),0)+IFERROR(INDEX('Hoja de Trabajo para listado'!$DE$153:$DG$274,MATCH($A59,'Hoja de Trabajo para listado'!$DE$153:$DE$1048576,0),MATCH((CUADRO!L$5&amp;$E59),'Hoja de Trabajo para listado'!$DE$151:$DG$151,0)),0)+IFERROR(INDEX('Hoja de Trabajo para listado'!$CD$155:$DC$1048576,MATCH($A59,'Hoja de Trabajo para listado'!$CD$155:$CD$1048576,0),MATCH((CUADRO!L$5&amp;$E59),'Hoja de Trabajo para listado'!$CD$151:$DC$151,0)),0)</f>
        <v>0</v>
      </c>
      <c r="M59" s="245">
        <f ca="1">+IFERROR(INDEX('Hoja de Trabajo para listado'!$A$155:$Z$1048576,MATCH($A59,'Hoja de Trabajo para listado'!$A$155:$A$1048576,0),MATCH((CUADRO!M$5&amp;$E59),'Hoja de Trabajo para listado'!$A$151:$Z$151,0)),0)+IFERROR(INDEX('Hoja de Trabajo para listado'!$AB$155:$BA$1048576,MATCH($A59,'Hoja de Trabajo para listado'!$AB$155:$AB$1048576,0),MATCH((CUADRO!M$5&amp;$E59),'Hoja de Trabajo para listado'!$AB$151:$BA$151,0)),0)+IFERROR(INDEX('Hoja de Trabajo para listado'!$BC$155:$CB$1048576,MATCH($A59,'Hoja de Trabajo para listado'!$BC$155:$BC$1048576,0),MATCH((CUADRO!M$5&amp;$E59),'Hoja de Trabajo para listado'!$BC$151:$CB$151,0)),0)+IFERROR(INDEX('Hoja de Trabajo para listado'!$DE$153:$DG$274,MATCH($A59,'Hoja de Trabajo para listado'!$DE$153:$DE$1048576,0),MATCH((CUADRO!M$5&amp;$E59),'Hoja de Trabajo para listado'!$DE$151:$DG$151,0)),0)+IFERROR(INDEX('Hoja de Trabajo para listado'!$CD$155:$DC$1048576,MATCH($A59,'Hoja de Trabajo para listado'!$CD$155:$CD$1048576,0),MATCH((CUADRO!M$5&amp;$E59),'Hoja de Trabajo para listado'!$CD$151:$DC$151,0)),0)</f>
        <v>0</v>
      </c>
      <c r="N59" s="245">
        <f ca="1">+IFERROR(INDEX('Hoja de Trabajo para listado'!$A$155:$Z$1048576,MATCH($A59,'Hoja de Trabajo para listado'!$A$155:$A$1048576,0),MATCH((CUADRO!N$5&amp;$E59),'Hoja de Trabajo para listado'!$A$151:$Z$151,0)),0)+IFERROR(INDEX('Hoja de Trabajo para listado'!$AB$155:$BA$1048576,MATCH($A59,'Hoja de Trabajo para listado'!$AB$155:$AB$1048576,0),MATCH((CUADRO!N$5&amp;$E59),'Hoja de Trabajo para listado'!$AB$151:$BA$151,0)),0)+IFERROR(INDEX('Hoja de Trabajo para listado'!$BC$155:$CB$1048576,MATCH($A59,'Hoja de Trabajo para listado'!$BC$155:$BC$1048576,0),MATCH((CUADRO!N$5&amp;$E59),'Hoja de Trabajo para listado'!$BC$151:$CB$151,0)),0)+IFERROR(INDEX('Hoja de Trabajo para listado'!$DE$153:$DG$274,MATCH($A59,'Hoja de Trabajo para listado'!$DE$153:$DE$1048576,0),MATCH((CUADRO!N$5&amp;$E59),'Hoja de Trabajo para listado'!$DE$151:$DG$151,0)),0)+IFERROR(INDEX('Hoja de Trabajo para listado'!$CD$155:$DC$1048576,MATCH($A59,'Hoja de Trabajo para listado'!$CD$155:$CD$1048576,0),MATCH((CUADRO!N$5&amp;$E59),'Hoja de Trabajo para listado'!$CD$151:$DC$151,0)),0)</f>
        <v>0</v>
      </c>
      <c r="O59" s="245">
        <f ca="1">+IFERROR(INDEX('Hoja de Trabajo para listado'!$A$155:$Z$1048576,MATCH($A59,'Hoja de Trabajo para listado'!$A$155:$A$1048576,0),MATCH((CUADRO!O$5&amp;$E59),'Hoja de Trabajo para listado'!$A$151:$Z$151,0)),0)+IFERROR(INDEX('Hoja de Trabajo para listado'!$AB$155:$BA$1048576,MATCH($A59,'Hoja de Trabajo para listado'!$AB$155:$AB$1048576,0),MATCH((CUADRO!O$5&amp;$E59),'Hoja de Trabajo para listado'!$AB$151:$BA$151,0)),0)+IFERROR(INDEX('Hoja de Trabajo para listado'!$BC$155:$CB$1048576,MATCH($A59,'Hoja de Trabajo para listado'!$BC$155:$BC$1048576,0),MATCH((CUADRO!O$5&amp;$E59),'Hoja de Trabajo para listado'!$BC$151:$CB$151,0)),0)+IFERROR(INDEX('Hoja de Trabajo para listado'!$DE$153:$DG$274,MATCH($A59,'Hoja de Trabajo para listado'!$DE$153:$DE$1048576,0),MATCH((CUADRO!O$5&amp;$E59),'Hoja de Trabajo para listado'!$DE$151:$DG$151,0)),0)+IFERROR(INDEX('Hoja de Trabajo para listado'!$CD$155:$DC$1048576,MATCH($A59,'Hoja de Trabajo para listado'!$CD$155:$CD$1048576,0),MATCH((CUADRO!O$5&amp;$E59),'Hoja de Trabajo para listado'!$CD$151:$DC$151,0)),0)</f>
        <v>0</v>
      </c>
      <c r="P59" s="245">
        <f ca="1">+IFERROR(INDEX('Hoja de Trabajo para listado'!$A$155:$Z$1048576,MATCH($A59,'Hoja de Trabajo para listado'!$A$155:$A$1048576,0),MATCH((CUADRO!P$5&amp;$E59),'Hoja de Trabajo para listado'!$A$151:$Z$151,0)),0)+IFERROR(INDEX('Hoja de Trabajo para listado'!$AB$155:$BA$1048576,MATCH($A59,'Hoja de Trabajo para listado'!$AB$155:$AB$1048576,0),MATCH((CUADRO!P$5&amp;$E59),'Hoja de Trabajo para listado'!$AB$151:$BA$151,0)),0)+IFERROR(INDEX('Hoja de Trabajo para listado'!$BC$155:$CB$1048576,MATCH($A59,'Hoja de Trabajo para listado'!$BC$155:$BC$1048576,0),MATCH((CUADRO!P$5&amp;$E59),'Hoja de Trabajo para listado'!$BC$151:$CB$151,0)),0)+IFERROR(INDEX('Hoja de Trabajo para listado'!$DE$153:$DG$274,MATCH($A59,'Hoja de Trabajo para listado'!$DE$153:$DE$1048576,0),MATCH((CUADRO!P$5&amp;$E59),'Hoja de Trabajo para listado'!$DE$151:$DG$151,0)),0)+IFERROR(INDEX('Hoja de Trabajo para listado'!$CD$155:$DC$1048576,MATCH($A59,'Hoja de Trabajo para listado'!$CD$155:$CD$1048576,0),MATCH((CUADRO!P$5&amp;$E59),'Hoja de Trabajo para listado'!$CD$151:$DC$151,0)),0)</f>
        <v>0</v>
      </c>
      <c r="Q59" s="245">
        <f ca="1">+IFERROR(INDEX('Hoja de Trabajo para listado'!$A$155:$Z$1048576,MATCH($A59,'Hoja de Trabajo para listado'!$A$155:$A$1048576,0),MATCH((CUADRO!Q$5&amp;$E59),'Hoja de Trabajo para listado'!$A$151:$Z$151,0)),0)+IFERROR(INDEX('Hoja de Trabajo para listado'!$AB$155:$BA$1048576,MATCH($A59,'Hoja de Trabajo para listado'!$AB$155:$AB$1048576,0),MATCH((CUADRO!Q$5&amp;$E59),'Hoja de Trabajo para listado'!$AB$151:$BA$151,0)),0)+IFERROR(INDEX('Hoja de Trabajo para listado'!$BC$155:$CB$1048576,MATCH($A59,'Hoja de Trabajo para listado'!$BC$155:$BC$1048576,0),MATCH((CUADRO!Q$5&amp;$E59),'Hoja de Trabajo para listado'!$BC$151:$CB$151,0)),0)+IFERROR(INDEX('Hoja de Trabajo para listado'!$DE$153:$DG$274,MATCH($A59,'Hoja de Trabajo para listado'!$DE$153:$DE$1048576,0),MATCH((CUADRO!Q$5&amp;$E59),'Hoja de Trabajo para listado'!$DE$151:$DG$151,0)),0)+IFERROR(INDEX('Hoja de Trabajo para listado'!$CD$155:$DC$1048576,MATCH($A59,'Hoja de Trabajo para listado'!$CD$155:$CD$1048576,0),MATCH((CUADRO!Q$5&amp;$E59),'Hoja de Trabajo para listado'!$CD$151:$DC$151,0)),0)</f>
        <v>0</v>
      </c>
      <c r="R59" s="245">
        <f t="shared" ca="1" si="0"/>
        <v>4405934.3100000015</v>
      </c>
      <c r="S59" s="245">
        <f ca="1">+R58+R59</f>
        <v>4416194.3100000015</v>
      </c>
      <c r="T59" s="245">
        <f ca="1">+S59</f>
        <v>4416194.3100000015</v>
      </c>
      <c r="U59" s="244">
        <f t="shared" si="1"/>
        <v>2</v>
      </c>
      <c r="V59" s="333" t="str">
        <f>+VLOOKUP(A59,bd_lista!$A$3:$E$590,5,FALSE)</f>
        <v>Instituciones Descentralizadas</v>
      </c>
      <c r="W59" s="392"/>
      <c r="X59" s="242">
        <f>+VLOOKUP(A59,[4]Sheet1!$A$13:$D$744,4,FALSE)</f>
        <v>81</v>
      </c>
      <c r="Y59" s="242" t="str">
        <f>+VLOOKUP(X59,bd_lista!$A$3:$C$590,3,FALSE)</f>
        <v>Ministerio de Obras Públicas, Servicios y Vivienda</v>
      </c>
      <c r="Z59" s="292"/>
      <c r="AA59" s="321"/>
    </row>
    <row r="60" spans="1:27" ht="15" hidden="1" customHeight="1">
      <c r="A60" s="32">
        <v>119</v>
      </c>
      <c r="B60" s="387">
        <f>+A60</f>
        <v>119</v>
      </c>
      <c r="C60" s="247" t="str">
        <f>+VLOOKUP(A60,bd_lista!$A$3:$C$590,3,FALSE)</f>
        <v>Agencia para el Des. de la Soc. de la Información en Bolivia</v>
      </c>
      <c r="D60" s="389" t="str">
        <f>+C60</f>
        <v>Agencia para el Des. de la Soc. de la Información en Bolivia</v>
      </c>
      <c r="E60" s="247" t="s">
        <v>1304</v>
      </c>
      <c r="F60" s="243">
        <f ca="1">+IFERROR(INDEX('Hoja de Trabajo para listado'!$A$155:$Z$1048576,MATCH($A60,'Hoja de Trabajo para listado'!$A$155:$A$1048576,0),MATCH((CUADRO!F$5&amp;$E60),'Hoja de Trabajo para listado'!$A$151:$Z$151,0)),0)+IFERROR(INDEX('Hoja de Trabajo para listado'!$AB$155:$BA$1048576,MATCH($A60,'Hoja de Trabajo para listado'!$AB$155:$AB$1048576,0),MATCH((CUADRO!F$5&amp;$E60),'Hoja de Trabajo para listado'!$AB$151:$BA$151,0)),0)+IFERROR(INDEX('Hoja de Trabajo para listado'!$BC$155:$CB$1048576,MATCH($A60,'Hoja de Trabajo para listado'!$BC$155:$BC$1048576,0),MATCH((CUADRO!F$5&amp;$E60),'Hoja de Trabajo para listado'!$BC$151:$CB$151,0)),0)+IFERROR(INDEX('Hoja de Trabajo para listado'!$DE$153:$DG$274,MATCH($A60,'Hoja de Trabajo para listado'!$DE$153:$DE$1048576,0),MATCH((CUADRO!F$5&amp;$E60),'Hoja de Trabajo para listado'!$DE$151:$DG$151,0)),0)+IFERROR(INDEX('Hoja de Trabajo para listado'!$CD$155:$DC$1048576,MATCH($A60,'Hoja de Trabajo para listado'!$CD$155:$CD$1048576,0),MATCH((CUADRO!F$5&amp;$E60),'Hoja de Trabajo para listado'!$CD$151:$DC$151,0)),0)</f>
        <v>0</v>
      </c>
      <c r="G60" s="243">
        <f ca="1">+IFERROR(INDEX('Hoja de Trabajo para listado'!$A$155:$Z$1048576,MATCH($A60,'Hoja de Trabajo para listado'!$A$155:$A$1048576,0),MATCH((CUADRO!G$5&amp;$E60),'Hoja de Trabajo para listado'!$A$151:$Z$151,0)),0)+IFERROR(INDEX('Hoja de Trabajo para listado'!$AB$155:$BA$1048576,MATCH($A60,'Hoja de Trabajo para listado'!$AB$155:$AB$1048576,0),MATCH((CUADRO!G$5&amp;$E60),'Hoja de Trabajo para listado'!$AB$151:$BA$151,0)),0)+IFERROR(INDEX('Hoja de Trabajo para listado'!$BC$155:$CB$1048576,MATCH($A60,'Hoja de Trabajo para listado'!$BC$155:$BC$1048576,0),MATCH((CUADRO!G$5&amp;$E60),'Hoja de Trabajo para listado'!$BC$151:$CB$151,0)),0)+IFERROR(INDEX('Hoja de Trabajo para listado'!$DE$153:$DG$274,MATCH($A60,'Hoja de Trabajo para listado'!$DE$153:$DE$1048576,0),MATCH((CUADRO!G$5&amp;$E60),'Hoja de Trabajo para listado'!$DE$151:$DG$151,0)),0)+IFERROR(INDEX('Hoja de Trabajo para listado'!$CD$155:$DC$1048576,MATCH($A60,'Hoja de Trabajo para listado'!$CD$155:$CD$1048576,0),MATCH((CUADRO!G$5&amp;$E60),'Hoja de Trabajo para listado'!$CD$151:$DC$151,0)),0)</f>
        <v>0</v>
      </c>
      <c r="H60" s="243">
        <f ca="1">+IFERROR(INDEX('Hoja de Trabajo para listado'!$A$155:$Z$1048576,MATCH($A60,'Hoja de Trabajo para listado'!$A$155:$A$1048576,0),MATCH((CUADRO!H$5&amp;$E60),'Hoja de Trabajo para listado'!$A$151:$Z$151,0)),0)+IFERROR(INDEX('Hoja de Trabajo para listado'!$AB$155:$BA$1048576,MATCH($A60,'Hoja de Trabajo para listado'!$AB$155:$AB$1048576,0),MATCH((CUADRO!H$5&amp;$E60),'Hoja de Trabajo para listado'!$AB$151:$BA$151,0)),0)+IFERROR(INDEX('Hoja de Trabajo para listado'!$BC$155:$CB$1048576,MATCH($A60,'Hoja de Trabajo para listado'!$BC$155:$BC$1048576,0),MATCH((CUADRO!H$5&amp;$E60),'Hoja de Trabajo para listado'!$BC$151:$CB$151,0)),0)+IFERROR(INDEX('Hoja de Trabajo para listado'!$DE$153:$DG$274,MATCH($A60,'Hoja de Trabajo para listado'!$DE$153:$DE$1048576,0),MATCH((CUADRO!H$5&amp;$E60),'Hoja de Trabajo para listado'!$DE$151:$DG$151,0)),0)+IFERROR(INDEX('Hoja de Trabajo para listado'!$CD$155:$DC$1048576,MATCH($A60,'Hoja de Trabajo para listado'!$CD$155:$CD$1048576,0),MATCH((CUADRO!H$5&amp;$E60),'Hoja de Trabajo para listado'!$CD$151:$DC$151,0)),0)</f>
        <v>0</v>
      </c>
      <c r="I60" s="243">
        <f ca="1">+IFERROR(INDEX('Hoja de Trabajo para listado'!$A$155:$Z$1048576,MATCH($A60,'Hoja de Trabajo para listado'!$A$155:$A$1048576,0),MATCH((CUADRO!I$5&amp;$E60),'Hoja de Trabajo para listado'!$A$151:$Z$151,0)),0)+IFERROR(INDEX('Hoja de Trabajo para listado'!$AB$155:$BA$1048576,MATCH($A60,'Hoja de Trabajo para listado'!$AB$155:$AB$1048576,0),MATCH((CUADRO!I$5&amp;$E60),'Hoja de Trabajo para listado'!$AB$151:$BA$151,0)),0)+IFERROR(INDEX('Hoja de Trabajo para listado'!$BC$155:$CB$1048576,MATCH($A60,'Hoja de Trabajo para listado'!$BC$155:$BC$1048576,0),MATCH((CUADRO!I$5&amp;$E60),'Hoja de Trabajo para listado'!$BC$151:$CB$151,0)),0)+IFERROR(INDEX('Hoja de Trabajo para listado'!$DE$153:$DG$274,MATCH($A60,'Hoja de Trabajo para listado'!$DE$153:$DE$1048576,0),MATCH((CUADRO!I$5&amp;$E60),'Hoja de Trabajo para listado'!$DE$151:$DG$151,0)),0)+IFERROR(INDEX('Hoja de Trabajo para listado'!$CD$155:$DC$1048576,MATCH($A60,'Hoja de Trabajo para listado'!$CD$155:$CD$1048576,0),MATCH((CUADRO!I$5&amp;$E60),'Hoja de Trabajo para listado'!$CD$151:$DC$151,0)),0)</f>
        <v>0</v>
      </c>
      <c r="J60" s="243">
        <f ca="1">+IFERROR(INDEX('Hoja de Trabajo para listado'!$A$155:$Z$1048576,MATCH($A60,'Hoja de Trabajo para listado'!$A$155:$A$1048576,0),MATCH((CUADRO!J$5&amp;$E60),'Hoja de Trabajo para listado'!$A$151:$Z$151,0)),0)+IFERROR(INDEX('Hoja de Trabajo para listado'!$AB$155:$BA$1048576,MATCH($A60,'Hoja de Trabajo para listado'!$AB$155:$AB$1048576,0),MATCH((CUADRO!J$5&amp;$E60),'Hoja de Trabajo para listado'!$AB$151:$BA$151,0)),0)+IFERROR(INDEX('Hoja de Trabajo para listado'!$BC$155:$CB$1048576,MATCH($A60,'Hoja de Trabajo para listado'!$BC$155:$BC$1048576,0),MATCH((CUADRO!J$5&amp;$E60),'Hoja de Trabajo para listado'!$BC$151:$CB$151,0)),0)+IFERROR(INDEX('Hoja de Trabajo para listado'!$DE$153:$DG$274,MATCH($A60,'Hoja de Trabajo para listado'!$DE$153:$DE$1048576,0),MATCH((CUADRO!J$5&amp;$E60),'Hoja de Trabajo para listado'!$DE$151:$DG$151,0)),0)+IFERROR(INDEX('Hoja de Trabajo para listado'!$CD$155:$DC$1048576,MATCH($A60,'Hoja de Trabajo para listado'!$CD$155:$CD$1048576,0),MATCH((CUADRO!J$5&amp;$E60),'Hoja de Trabajo para listado'!$CD$151:$DC$151,0)),0)</f>
        <v>0</v>
      </c>
      <c r="K60" s="243">
        <f ca="1">+IFERROR(INDEX('Hoja de Trabajo para listado'!$A$155:$Z$1048576,MATCH($A60,'Hoja de Trabajo para listado'!$A$155:$A$1048576,0),MATCH((CUADRO!K$5&amp;$E60),'Hoja de Trabajo para listado'!$A$151:$Z$151,0)),0)+IFERROR(INDEX('Hoja de Trabajo para listado'!$AB$155:$BA$1048576,MATCH($A60,'Hoja de Trabajo para listado'!$AB$155:$AB$1048576,0),MATCH((CUADRO!K$5&amp;$E60),'Hoja de Trabajo para listado'!$AB$151:$BA$151,0)),0)+IFERROR(INDEX('Hoja de Trabajo para listado'!$BC$155:$CB$1048576,MATCH($A60,'Hoja de Trabajo para listado'!$BC$155:$BC$1048576,0),MATCH((CUADRO!K$5&amp;$E60),'Hoja de Trabajo para listado'!$BC$151:$CB$151,0)),0)+IFERROR(INDEX('Hoja de Trabajo para listado'!$DE$153:$DG$274,MATCH($A60,'Hoja de Trabajo para listado'!$DE$153:$DE$1048576,0),MATCH((CUADRO!K$5&amp;$E60),'Hoja de Trabajo para listado'!$DE$151:$DG$151,0)),0)+IFERROR(INDEX('Hoja de Trabajo para listado'!$CD$155:$DC$1048576,MATCH($A60,'Hoja de Trabajo para listado'!$CD$155:$CD$1048576,0),MATCH((CUADRO!K$5&amp;$E60),'Hoja de Trabajo para listado'!$CD$151:$DC$151,0)),0)</f>
        <v>0</v>
      </c>
      <c r="L60" s="243">
        <f ca="1">+IFERROR(INDEX('Hoja de Trabajo para listado'!$A$155:$Z$1048576,MATCH($A60,'Hoja de Trabajo para listado'!$A$155:$A$1048576,0),MATCH((CUADRO!L$5&amp;$E60),'Hoja de Trabajo para listado'!$A$151:$Z$151,0)),0)+IFERROR(INDEX('Hoja de Trabajo para listado'!$AB$155:$BA$1048576,MATCH($A60,'Hoja de Trabajo para listado'!$AB$155:$AB$1048576,0),MATCH((CUADRO!L$5&amp;$E60),'Hoja de Trabajo para listado'!$AB$151:$BA$151,0)),0)+IFERROR(INDEX('Hoja de Trabajo para listado'!$BC$155:$CB$1048576,MATCH($A60,'Hoja de Trabajo para listado'!$BC$155:$BC$1048576,0),MATCH((CUADRO!L$5&amp;$E60),'Hoja de Trabajo para listado'!$BC$151:$CB$151,0)),0)+IFERROR(INDEX('Hoja de Trabajo para listado'!$DE$153:$DG$274,MATCH($A60,'Hoja de Trabajo para listado'!$DE$153:$DE$1048576,0),MATCH((CUADRO!L$5&amp;$E60),'Hoja de Trabajo para listado'!$DE$151:$DG$151,0)),0)+IFERROR(INDEX('Hoja de Trabajo para listado'!$CD$155:$DC$1048576,MATCH($A60,'Hoja de Trabajo para listado'!$CD$155:$CD$1048576,0),MATCH((CUADRO!L$5&amp;$E60),'Hoja de Trabajo para listado'!$CD$151:$DC$151,0)),0)</f>
        <v>0</v>
      </c>
      <c r="M60" s="243">
        <f ca="1">+IFERROR(INDEX('Hoja de Trabajo para listado'!$A$155:$Z$1048576,MATCH($A60,'Hoja de Trabajo para listado'!$A$155:$A$1048576,0),MATCH((CUADRO!M$5&amp;$E60),'Hoja de Trabajo para listado'!$A$151:$Z$151,0)),0)+IFERROR(INDEX('Hoja de Trabajo para listado'!$AB$155:$BA$1048576,MATCH($A60,'Hoja de Trabajo para listado'!$AB$155:$AB$1048576,0),MATCH((CUADRO!M$5&amp;$E60),'Hoja de Trabajo para listado'!$AB$151:$BA$151,0)),0)+IFERROR(INDEX('Hoja de Trabajo para listado'!$BC$155:$CB$1048576,MATCH($A60,'Hoja de Trabajo para listado'!$BC$155:$BC$1048576,0),MATCH((CUADRO!M$5&amp;$E60),'Hoja de Trabajo para listado'!$BC$151:$CB$151,0)),0)+IFERROR(INDEX('Hoja de Trabajo para listado'!$DE$153:$DG$274,MATCH($A60,'Hoja de Trabajo para listado'!$DE$153:$DE$1048576,0),MATCH((CUADRO!M$5&amp;$E60),'Hoja de Trabajo para listado'!$DE$151:$DG$151,0)),0)+IFERROR(INDEX('Hoja de Trabajo para listado'!$CD$155:$DC$1048576,MATCH($A60,'Hoja de Trabajo para listado'!$CD$155:$CD$1048576,0),MATCH((CUADRO!M$5&amp;$E60),'Hoja de Trabajo para listado'!$CD$151:$DC$151,0)),0)</f>
        <v>0</v>
      </c>
      <c r="N60" s="243">
        <f ca="1">+IFERROR(INDEX('Hoja de Trabajo para listado'!$A$155:$Z$1048576,MATCH($A60,'Hoja de Trabajo para listado'!$A$155:$A$1048576,0),MATCH((CUADRO!N$5&amp;$E60),'Hoja de Trabajo para listado'!$A$151:$Z$151,0)),0)+IFERROR(INDEX('Hoja de Trabajo para listado'!$AB$155:$BA$1048576,MATCH($A60,'Hoja de Trabajo para listado'!$AB$155:$AB$1048576,0),MATCH((CUADRO!N$5&amp;$E60),'Hoja de Trabajo para listado'!$AB$151:$BA$151,0)),0)+IFERROR(INDEX('Hoja de Trabajo para listado'!$BC$155:$CB$1048576,MATCH($A60,'Hoja de Trabajo para listado'!$BC$155:$BC$1048576,0),MATCH((CUADRO!N$5&amp;$E60),'Hoja de Trabajo para listado'!$BC$151:$CB$151,0)),0)+IFERROR(INDEX('Hoja de Trabajo para listado'!$DE$153:$DG$274,MATCH($A60,'Hoja de Trabajo para listado'!$DE$153:$DE$1048576,0),MATCH((CUADRO!N$5&amp;$E60),'Hoja de Trabajo para listado'!$DE$151:$DG$151,0)),0)+IFERROR(INDEX('Hoja de Trabajo para listado'!$CD$155:$DC$1048576,MATCH($A60,'Hoja de Trabajo para listado'!$CD$155:$CD$1048576,0),MATCH((CUADRO!N$5&amp;$E60),'Hoja de Trabajo para listado'!$CD$151:$DC$151,0)),0)</f>
        <v>0</v>
      </c>
      <c r="O60" s="243">
        <f ca="1">+IFERROR(INDEX('Hoja de Trabajo para listado'!$A$155:$Z$1048576,MATCH($A60,'Hoja de Trabajo para listado'!$A$155:$A$1048576,0),MATCH((CUADRO!O$5&amp;$E60),'Hoja de Trabajo para listado'!$A$151:$Z$151,0)),0)+IFERROR(INDEX('Hoja de Trabajo para listado'!$AB$155:$BA$1048576,MATCH($A60,'Hoja de Trabajo para listado'!$AB$155:$AB$1048576,0),MATCH((CUADRO!O$5&amp;$E60),'Hoja de Trabajo para listado'!$AB$151:$BA$151,0)),0)+IFERROR(INDEX('Hoja de Trabajo para listado'!$BC$155:$CB$1048576,MATCH($A60,'Hoja de Trabajo para listado'!$BC$155:$BC$1048576,0),MATCH((CUADRO!O$5&amp;$E60),'Hoja de Trabajo para listado'!$BC$151:$CB$151,0)),0)+IFERROR(INDEX('Hoja de Trabajo para listado'!$DE$153:$DG$274,MATCH($A60,'Hoja de Trabajo para listado'!$DE$153:$DE$1048576,0),MATCH((CUADRO!O$5&amp;$E60),'Hoja de Trabajo para listado'!$DE$151:$DG$151,0)),0)+IFERROR(INDEX('Hoja de Trabajo para listado'!$CD$155:$DC$1048576,MATCH($A60,'Hoja de Trabajo para listado'!$CD$155:$CD$1048576,0),MATCH((CUADRO!O$5&amp;$E60),'Hoja de Trabajo para listado'!$CD$151:$DC$151,0)),0)</f>
        <v>0</v>
      </c>
      <c r="P60" s="243">
        <f ca="1">+IFERROR(INDEX('Hoja de Trabajo para listado'!$A$155:$Z$1048576,MATCH($A60,'Hoja de Trabajo para listado'!$A$155:$A$1048576,0),MATCH((CUADRO!P$5&amp;$E60),'Hoja de Trabajo para listado'!$A$151:$Z$151,0)),0)+IFERROR(INDEX('Hoja de Trabajo para listado'!$AB$155:$BA$1048576,MATCH($A60,'Hoja de Trabajo para listado'!$AB$155:$AB$1048576,0),MATCH((CUADRO!P$5&amp;$E60),'Hoja de Trabajo para listado'!$AB$151:$BA$151,0)),0)+IFERROR(INDEX('Hoja de Trabajo para listado'!$BC$155:$CB$1048576,MATCH($A60,'Hoja de Trabajo para listado'!$BC$155:$BC$1048576,0),MATCH((CUADRO!P$5&amp;$E60),'Hoja de Trabajo para listado'!$BC$151:$CB$151,0)),0)+IFERROR(INDEX('Hoja de Trabajo para listado'!$DE$153:$DG$274,MATCH($A60,'Hoja de Trabajo para listado'!$DE$153:$DE$1048576,0),MATCH((CUADRO!P$5&amp;$E60),'Hoja de Trabajo para listado'!$DE$151:$DG$151,0)),0)+IFERROR(INDEX('Hoja de Trabajo para listado'!$CD$155:$DC$1048576,MATCH($A60,'Hoja de Trabajo para listado'!$CD$155:$CD$1048576,0),MATCH((CUADRO!P$5&amp;$E60),'Hoja de Trabajo para listado'!$CD$151:$DC$151,0)),0)</f>
        <v>0</v>
      </c>
      <c r="Q60" s="243">
        <f ca="1">+IFERROR(INDEX('Hoja de Trabajo para listado'!$A$155:$Z$1048576,MATCH($A60,'Hoja de Trabajo para listado'!$A$155:$A$1048576,0),MATCH((CUADRO!Q$5&amp;$E60),'Hoja de Trabajo para listado'!$A$151:$Z$151,0)),0)+IFERROR(INDEX('Hoja de Trabajo para listado'!$AB$155:$BA$1048576,MATCH($A60,'Hoja de Trabajo para listado'!$AB$155:$AB$1048576,0),MATCH((CUADRO!Q$5&amp;$E60),'Hoja de Trabajo para listado'!$AB$151:$BA$151,0)),0)+IFERROR(INDEX('Hoja de Trabajo para listado'!$BC$155:$CB$1048576,MATCH($A60,'Hoja de Trabajo para listado'!$BC$155:$BC$1048576,0),MATCH((CUADRO!Q$5&amp;$E60),'Hoja de Trabajo para listado'!$BC$151:$CB$151,0)),0)+IFERROR(INDEX('Hoja de Trabajo para listado'!$DE$153:$DG$274,MATCH($A60,'Hoja de Trabajo para listado'!$DE$153:$DE$1048576,0),MATCH((CUADRO!Q$5&amp;$E60),'Hoja de Trabajo para listado'!$DE$151:$DG$151,0)),0)+IFERROR(INDEX('Hoja de Trabajo para listado'!$CD$155:$DC$1048576,MATCH($A60,'Hoja de Trabajo para listado'!$CD$155:$CD$1048576,0),MATCH((CUADRO!Q$5&amp;$E60),'Hoja de Trabajo para listado'!$CD$151:$DC$151,0)),0)</f>
        <v>0</v>
      </c>
      <c r="R60" s="243">
        <f t="shared" ca="1" si="0"/>
        <v>0</v>
      </c>
      <c r="S60" s="243"/>
      <c r="T60" s="243">
        <f ca="1">+T61</f>
        <v>0</v>
      </c>
      <c r="U60" s="242">
        <f t="shared" si="1"/>
        <v>1</v>
      </c>
      <c r="V60" s="333" t="str">
        <f>+VLOOKUP(A60,bd_lista!$A$3:$E$590,5,FALSE)</f>
        <v>Instituciones Descentralizadas</v>
      </c>
      <c r="W60" s="391" t="str">
        <f>+V60</f>
        <v>Instituciones Descentralizadas</v>
      </c>
      <c r="X60" s="242">
        <f>+VLOOKUP(A60,[4]Sheet1!$A$13:$D$744,4,FALSE)</f>
        <v>6</v>
      </c>
      <c r="Y60" s="242" t="str">
        <f>+VLOOKUP(X60,bd_lista!$A$3:$C$590,3,FALSE)</f>
        <v>Vicepresidencia del Estado Plurinacional</v>
      </c>
      <c r="Z60" s="294">
        <f>+X60</f>
        <v>6</v>
      </c>
      <c r="AA60" s="319" t="str">
        <f>+Y60</f>
        <v>Vicepresidencia del Estado Plurinacional</v>
      </c>
    </row>
    <row r="61" spans="1:27" ht="15" hidden="1" customHeight="1">
      <c r="A61" s="32">
        <v>119</v>
      </c>
      <c r="B61" s="388"/>
      <c r="C61" s="333" t="str">
        <f>+VLOOKUP(A61,bd_lista!$A$3:$C$590,3,FALSE)</f>
        <v>Agencia para el Des. de la Soc. de la Información en Bolivia</v>
      </c>
      <c r="D61" s="390"/>
      <c r="E61" s="333" t="s">
        <v>1305</v>
      </c>
      <c r="F61" s="245">
        <f ca="1">+IFERROR(INDEX('Hoja de Trabajo para listado'!$A$155:$Z$1048576,MATCH($A61,'Hoja de Trabajo para listado'!$A$155:$A$1048576,0),MATCH((CUADRO!F$5&amp;$E61),'Hoja de Trabajo para listado'!$A$151:$Z$151,0)),0)+IFERROR(INDEX('Hoja de Trabajo para listado'!$AB$155:$BA$1048576,MATCH($A61,'Hoja de Trabajo para listado'!$AB$155:$AB$1048576,0),MATCH((CUADRO!F$5&amp;$E61),'Hoja de Trabajo para listado'!$AB$151:$BA$151,0)),0)+IFERROR(INDEX('Hoja de Trabajo para listado'!$BC$155:$CB$1048576,MATCH($A61,'Hoja de Trabajo para listado'!$BC$155:$BC$1048576,0),MATCH((CUADRO!F$5&amp;$E61),'Hoja de Trabajo para listado'!$BC$151:$CB$151,0)),0)+IFERROR(INDEX('Hoja de Trabajo para listado'!$DE$153:$DG$274,MATCH($A61,'Hoja de Trabajo para listado'!$DE$153:$DE$1048576,0),MATCH((CUADRO!F$5&amp;$E61),'Hoja de Trabajo para listado'!$DE$151:$DG$151,0)),0)+IFERROR(INDEX('Hoja de Trabajo para listado'!$CD$155:$DC$1048576,MATCH($A61,'Hoja de Trabajo para listado'!$CD$155:$CD$1048576,0),MATCH((CUADRO!F$5&amp;$E61),'Hoja de Trabajo para listado'!$CD$151:$DC$151,0)),0)</f>
        <v>0</v>
      </c>
      <c r="G61" s="245">
        <f ca="1">+IFERROR(INDEX('Hoja de Trabajo para listado'!$A$155:$Z$1048576,MATCH($A61,'Hoja de Trabajo para listado'!$A$155:$A$1048576,0),MATCH((CUADRO!G$5&amp;$E61),'Hoja de Trabajo para listado'!$A$151:$Z$151,0)),0)+IFERROR(INDEX('Hoja de Trabajo para listado'!$AB$155:$BA$1048576,MATCH($A61,'Hoja de Trabajo para listado'!$AB$155:$AB$1048576,0),MATCH((CUADRO!G$5&amp;$E61),'Hoja de Trabajo para listado'!$AB$151:$BA$151,0)),0)+IFERROR(INDEX('Hoja de Trabajo para listado'!$BC$155:$CB$1048576,MATCH($A61,'Hoja de Trabajo para listado'!$BC$155:$BC$1048576,0),MATCH((CUADRO!G$5&amp;$E61),'Hoja de Trabajo para listado'!$BC$151:$CB$151,0)),0)+IFERROR(INDEX('Hoja de Trabajo para listado'!$DE$153:$DG$274,MATCH($A61,'Hoja de Trabajo para listado'!$DE$153:$DE$1048576,0),MATCH((CUADRO!G$5&amp;$E61),'Hoja de Trabajo para listado'!$DE$151:$DG$151,0)),0)+IFERROR(INDEX('Hoja de Trabajo para listado'!$CD$155:$DC$1048576,MATCH($A61,'Hoja de Trabajo para listado'!$CD$155:$CD$1048576,0),MATCH((CUADRO!G$5&amp;$E61),'Hoja de Trabajo para listado'!$CD$151:$DC$151,0)),0)</f>
        <v>0</v>
      </c>
      <c r="H61" s="245">
        <f ca="1">+IFERROR(INDEX('Hoja de Trabajo para listado'!$A$155:$Z$1048576,MATCH($A61,'Hoja de Trabajo para listado'!$A$155:$A$1048576,0),MATCH((CUADRO!H$5&amp;$E61),'Hoja de Trabajo para listado'!$A$151:$Z$151,0)),0)+IFERROR(INDEX('Hoja de Trabajo para listado'!$AB$155:$BA$1048576,MATCH($A61,'Hoja de Trabajo para listado'!$AB$155:$AB$1048576,0),MATCH((CUADRO!H$5&amp;$E61),'Hoja de Trabajo para listado'!$AB$151:$BA$151,0)),0)+IFERROR(INDEX('Hoja de Trabajo para listado'!$BC$155:$CB$1048576,MATCH($A61,'Hoja de Trabajo para listado'!$BC$155:$BC$1048576,0),MATCH((CUADRO!H$5&amp;$E61),'Hoja de Trabajo para listado'!$BC$151:$CB$151,0)),0)+IFERROR(INDEX('Hoja de Trabajo para listado'!$DE$153:$DG$274,MATCH($A61,'Hoja de Trabajo para listado'!$DE$153:$DE$1048576,0),MATCH((CUADRO!H$5&amp;$E61),'Hoja de Trabajo para listado'!$DE$151:$DG$151,0)),0)+IFERROR(INDEX('Hoja de Trabajo para listado'!$CD$155:$DC$1048576,MATCH($A61,'Hoja de Trabajo para listado'!$CD$155:$CD$1048576,0),MATCH((CUADRO!H$5&amp;$E61),'Hoja de Trabajo para listado'!$CD$151:$DC$151,0)),0)</f>
        <v>0</v>
      </c>
      <c r="I61" s="245">
        <f ca="1">+IFERROR(INDEX('Hoja de Trabajo para listado'!$A$155:$Z$1048576,MATCH($A61,'Hoja de Trabajo para listado'!$A$155:$A$1048576,0),MATCH((CUADRO!I$5&amp;$E61),'Hoja de Trabajo para listado'!$A$151:$Z$151,0)),0)+IFERROR(INDEX('Hoja de Trabajo para listado'!$AB$155:$BA$1048576,MATCH($A61,'Hoja de Trabajo para listado'!$AB$155:$AB$1048576,0),MATCH((CUADRO!I$5&amp;$E61),'Hoja de Trabajo para listado'!$AB$151:$BA$151,0)),0)+IFERROR(INDEX('Hoja de Trabajo para listado'!$BC$155:$CB$1048576,MATCH($A61,'Hoja de Trabajo para listado'!$BC$155:$BC$1048576,0),MATCH((CUADRO!I$5&amp;$E61),'Hoja de Trabajo para listado'!$BC$151:$CB$151,0)),0)+IFERROR(INDEX('Hoja de Trabajo para listado'!$DE$153:$DG$274,MATCH($A61,'Hoja de Trabajo para listado'!$DE$153:$DE$1048576,0),MATCH((CUADRO!I$5&amp;$E61),'Hoja de Trabajo para listado'!$DE$151:$DG$151,0)),0)+IFERROR(INDEX('Hoja de Trabajo para listado'!$CD$155:$DC$1048576,MATCH($A61,'Hoja de Trabajo para listado'!$CD$155:$CD$1048576,0),MATCH((CUADRO!I$5&amp;$E61),'Hoja de Trabajo para listado'!$CD$151:$DC$151,0)),0)</f>
        <v>0</v>
      </c>
      <c r="J61" s="245">
        <f ca="1">+IFERROR(INDEX('Hoja de Trabajo para listado'!$A$155:$Z$1048576,MATCH($A61,'Hoja de Trabajo para listado'!$A$155:$A$1048576,0),MATCH((CUADRO!J$5&amp;$E61),'Hoja de Trabajo para listado'!$A$151:$Z$151,0)),0)+IFERROR(INDEX('Hoja de Trabajo para listado'!$AB$155:$BA$1048576,MATCH($A61,'Hoja de Trabajo para listado'!$AB$155:$AB$1048576,0),MATCH((CUADRO!J$5&amp;$E61),'Hoja de Trabajo para listado'!$AB$151:$BA$151,0)),0)+IFERROR(INDEX('Hoja de Trabajo para listado'!$BC$155:$CB$1048576,MATCH($A61,'Hoja de Trabajo para listado'!$BC$155:$BC$1048576,0),MATCH((CUADRO!J$5&amp;$E61),'Hoja de Trabajo para listado'!$BC$151:$CB$151,0)),0)+IFERROR(INDEX('Hoja de Trabajo para listado'!$DE$153:$DG$274,MATCH($A61,'Hoja de Trabajo para listado'!$DE$153:$DE$1048576,0),MATCH((CUADRO!J$5&amp;$E61),'Hoja de Trabajo para listado'!$DE$151:$DG$151,0)),0)+IFERROR(INDEX('Hoja de Trabajo para listado'!$CD$155:$DC$1048576,MATCH($A61,'Hoja de Trabajo para listado'!$CD$155:$CD$1048576,0),MATCH((CUADRO!J$5&amp;$E61),'Hoja de Trabajo para listado'!$CD$151:$DC$151,0)),0)</f>
        <v>0</v>
      </c>
      <c r="K61" s="245">
        <f ca="1">+IFERROR(INDEX('Hoja de Trabajo para listado'!$A$155:$Z$1048576,MATCH($A61,'Hoja de Trabajo para listado'!$A$155:$A$1048576,0),MATCH((CUADRO!K$5&amp;$E61),'Hoja de Trabajo para listado'!$A$151:$Z$151,0)),0)+IFERROR(INDEX('Hoja de Trabajo para listado'!$AB$155:$BA$1048576,MATCH($A61,'Hoja de Trabajo para listado'!$AB$155:$AB$1048576,0),MATCH((CUADRO!K$5&amp;$E61),'Hoja de Trabajo para listado'!$AB$151:$BA$151,0)),0)+IFERROR(INDEX('Hoja de Trabajo para listado'!$BC$155:$CB$1048576,MATCH($A61,'Hoja de Trabajo para listado'!$BC$155:$BC$1048576,0),MATCH((CUADRO!K$5&amp;$E61),'Hoja de Trabajo para listado'!$BC$151:$CB$151,0)),0)+IFERROR(INDEX('Hoja de Trabajo para listado'!$DE$153:$DG$274,MATCH($A61,'Hoja de Trabajo para listado'!$DE$153:$DE$1048576,0),MATCH((CUADRO!K$5&amp;$E61),'Hoja de Trabajo para listado'!$DE$151:$DG$151,0)),0)+IFERROR(INDEX('Hoja de Trabajo para listado'!$CD$155:$DC$1048576,MATCH($A61,'Hoja de Trabajo para listado'!$CD$155:$CD$1048576,0),MATCH((CUADRO!K$5&amp;$E61),'Hoja de Trabajo para listado'!$CD$151:$DC$151,0)),0)</f>
        <v>0</v>
      </c>
      <c r="L61" s="245">
        <f ca="1">+IFERROR(INDEX('Hoja de Trabajo para listado'!$A$155:$Z$1048576,MATCH($A61,'Hoja de Trabajo para listado'!$A$155:$A$1048576,0),MATCH((CUADRO!L$5&amp;$E61),'Hoja de Trabajo para listado'!$A$151:$Z$151,0)),0)+IFERROR(INDEX('Hoja de Trabajo para listado'!$AB$155:$BA$1048576,MATCH($A61,'Hoja de Trabajo para listado'!$AB$155:$AB$1048576,0),MATCH((CUADRO!L$5&amp;$E61),'Hoja de Trabajo para listado'!$AB$151:$BA$151,0)),0)+IFERROR(INDEX('Hoja de Trabajo para listado'!$BC$155:$CB$1048576,MATCH($A61,'Hoja de Trabajo para listado'!$BC$155:$BC$1048576,0),MATCH((CUADRO!L$5&amp;$E61),'Hoja de Trabajo para listado'!$BC$151:$CB$151,0)),0)+IFERROR(INDEX('Hoja de Trabajo para listado'!$DE$153:$DG$274,MATCH($A61,'Hoja de Trabajo para listado'!$DE$153:$DE$1048576,0),MATCH((CUADRO!L$5&amp;$E61),'Hoja de Trabajo para listado'!$DE$151:$DG$151,0)),0)+IFERROR(INDEX('Hoja de Trabajo para listado'!$CD$155:$DC$1048576,MATCH($A61,'Hoja de Trabajo para listado'!$CD$155:$CD$1048576,0),MATCH((CUADRO!L$5&amp;$E61),'Hoja de Trabajo para listado'!$CD$151:$DC$151,0)),0)</f>
        <v>0</v>
      </c>
      <c r="M61" s="245">
        <f ca="1">+IFERROR(INDEX('Hoja de Trabajo para listado'!$A$155:$Z$1048576,MATCH($A61,'Hoja de Trabajo para listado'!$A$155:$A$1048576,0),MATCH((CUADRO!M$5&amp;$E61),'Hoja de Trabajo para listado'!$A$151:$Z$151,0)),0)+IFERROR(INDEX('Hoja de Trabajo para listado'!$AB$155:$BA$1048576,MATCH($A61,'Hoja de Trabajo para listado'!$AB$155:$AB$1048576,0),MATCH((CUADRO!M$5&amp;$E61),'Hoja de Trabajo para listado'!$AB$151:$BA$151,0)),0)+IFERROR(INDEX('Hoja de Trabajo para listado'!$BC$155:$CB$1048576,MATCH($A61,'Hoja de Trabajo para listado'!$BC$155:$BC$1048576,0),MATCH((CUADRO!M$5&amp;$E61),'Hoja de Trabajo para listado'!$BC$151:$CB$151,0)),0)+IFERROR(INDEX('Hoja de Trabajo para listado'!$DE$153:$DG$274,MATCH($A61,'Hoja de Trabajo para listado'!$DE$153:$DE$1048576,0),MATCH((CUADRO!M$5&amp;$E61),'Hoja de Trabajo para listado'!$DE$151:$DG$151,0)),0)+IFERROR(INDEX('Hoja de Trabajo para listado'!$CD$155:$DC$1048576,MATCH($A61,'Hoja de Trabajo para listado'!$CD$155:$CD$1048576,0),MATCH((CUADRO!M$5&amp;$E61),'Hoja de Trabajo para listado'!$CD$151:$DC$151,0)),0)</f>
        <v>0</v>
      </c>
      <c r="N61" s="245">
        <f ca="1">+IFERROR(INDEX('Hoja de Trabajo para listado'!$A$155:$Z$1048576,MATCH($A61,'Hoja de Trabajo para listado'!$A$155:$A$1048576,0),MATCH((CUADRO!N$5&amp;$E61),'Hoja de Trabajo para listado'!$A$151:$Z$151,0)),0)+IFERROR(INDEX('Hoja de Trabajo para listado'!$AB$155:$BA$1048576,MATCH($A61,'Hoja de Trabajo para listado'!$AB$155:$AB$1048576,0),MATCH((CUADRO!N$5&amp;$E61),'Hoja de Trabajo para listado'!$AB$151:$BA$151,0)),0)+IFERROR(INDEX('Hoja de Trabajo para listado'!$BC$155:$CB$1048576,MATCH($A61,'Hoja de Trabajo para listado'!$BC$155:$BC$1048576,0),MATCH((CUADRO!N$5&amp;$E61),'Hoja de Trabajo para listado'!$BC$151:$CB$151,0)),0)+IFERROR(INDEX('Hoja de Trabajo para listado'!$DE$153:$DG$274,MATCH($A61,'Hoja de Trabajo para listado'!$DE$153:$DE$1048576,0),MATCH((CUADRO!N$5&amp;$E61),'Hoja de Trabajo para listado'!$DE$151:$DG$151,0)),0)+IFERROR(INDEX('Hoja de Trabajo para listado'!$CD$155:$DC$1048576,MATCH($A61,'Hoja de Trabajo para listado'!$CD$155:$CD$1048576,0),MATCH((CUADRO!N$5&amp;$E61),'Hoja de Trabajo para listado'!$CD$151:$DC$151,0)),0)</f>
        <v>0</v>
      </c>
      <c r="O61" s="245">
        <f ca="1">+IFERROR(INDEX('Hoja de Trabajo para listado'!$A$155:$Z$1048576,MATCH($A61,'Hoja de Trabajo para listado'!$A$155:$A$1048576,0),MATCH((CUADRO!O$5&amp;$E61),'Hoja de Trabajo para listado'!$A$151:$Z$151,0)),0)+IFERROR(INDEX('Hoja de Trabajo para listado'!$AB$155:$BA$1048576,MATCH($A61,'Hoja de Trabajo para listado'!$AB$155:$AB$1048576,0),MATCH((CUADRO!O$5&amp;$E61),'Hoja de Trabajo para listado'!$AB$151:$BA$151,0)),0)+IFERROR(INDEX('Hoja de Trabajo para listado'!$BC$155:$CB$1048576,MATCH($A61,'Hoja de Trabajo para listado'!$BC$155:$BC$1048576,0),MATCH((CUADRO!O$5&amp;$E61),'Hoja de Trabajo para listado'!$BC$151:$CB$151,0)),0)+IFERROR(INDEX('Hoja de Trabajo para listado'!$DE$153:$DG$274,MATCH($A61,'Hoja de Trabajo para listado'!$DE$153:$DE$1048576,0),MATCH((CUADRO!O$5&amp;$E61),'Hoja de Trabajo para listado'!$DE$151:$DG$151,0)),0)+IFERROR(INDEX('Hoja de Trabajo para listado'!$CD$155:$DC$1048576,MATCH($A61,'Hoja de Trabajo para listado'!$CD$155:$CD$1048576,0),MATCH((CUADRO!O$5&amp;$E61),'Hoja de Trabajo para listado'!$CD$151:$DC$151,0)),0)</f>
        <v>0</v>
      </c>
      <c r="P61" s="245">
        <f ca="1">+IFERROR(INDEX('Hoja de Trabajo para listado'!$A$155:$Z$1048576,MATCH($A61,'Hoja de Trabajo para listado'!$A$155:$A$1048576,0),MATCH((CUADRO!P$5&amp;$E61),'Hoja de Trabajo para listado'!$A$151:$Z$151,0)),0)+IFERROR(INDEX('Hoja de Trabajo para listado'!$AB$155:$BA$1048576,MATCH($A61,'Hoja de Trabajo para listado'!$AB$155:$AB$1048576,0),MATCH((CUADRO!P$5&amp;$E61),'Hoja de Trabajo para listado'!$AB$151:$BA$151,0)),0)+IFERROR(INDEX('Hoja de Trabajo para listado'!$BC$155:$CB$1048576,MATCH($A61,'Hoja de Trabajo para listado'!$BC$155:$BC$1048576,0),MATCH((CUADRO!P$5&amp;$E61),'Hoja de Trabajo para listado'!$BC$151:$CB$151,0)),0)+IFERROR(INDEX('Hoja de Trabajo para listado'!$DE$153:$DG$274,MATCH($A61,'Hoja de Trabajo para listado'!$DE$153:$DE$1048576,0),MATCH((CUADRO!P$5&amp;$E61),'Hoja de Trabajo para listado'!$DE$151:$DG$151,0)),0)+IFERROR(INDEX('Hoja de Trabajo para listado'!$CD$155:$DC$1048576,MATCH($A61,'Hoja de Trabajo para listado'!$CD$155:$CD$1048576,0),MATCH((CUADRO!P$5&amp;$E61),'Hoja de Trabajo para listado'!$CD$151:$DC$151,0)),0)</f>
        <v>0</v>
      </c>
      <c r="Q61" s="245">
        <f ca="1">+IFERROR(INDEX('Hoja de Trabajo para listado'!$A$155:$Z$1048576,MATCH($A61,'Hoja de Trabajo para listado'!$A$155:$A$1048576,0),MATCH((CUADRO!Q$5&amp;$E61),'Hoja de Trabajo para listado'!$A$151:$Z$151,0)),0)+IFERROR(INDEX('Hoja de Trabajo para listado'!$AB$155:$BA$1048576,MATCH($A61,'Hoja de Trabajo para listado'!$AB$155:$AB$1048576,0),MATCH((CUADRO!Q$5&amp;$E61),'Hoja de Trabajo para listado'!$AB$151:$BA$151,0)),0)+IFERROR(INDEX('Hoja de Trabajo para listado'!$BC$155:$CB$1048576,MATCH($A61,'Hoja de Trabajo para listado'!$BC$155:$BC$1048576,0),MATCH((CUADRO!Q$5&amp;$E61),'Hoja de Trabajo para listado'!$BC$151:$CB$151,0)),0)+IFERROR(INDEX('Hoja de Trabajo para listado'!$DE$153:$DG$274,MATCH($A61,'Hoja de Trabajo para listado'!$DE$153:$DE$1048576,0),MATCH((CUADRO!Q$5&amp;$E61),'Hoja de Trabajo para listado'!$DE$151:$DG$151,0)),0)+IFERROR(INDEX('Hoja de Trabajo para listado'!$CD$155:$DC$1048576,MATCH($A61,'Hoja de Trabajo para listado'!$CD$155:$CD$1048576,0),MATCH((CUADRO!Q$5&amp;$E61),'Hoja de Trabajo para listado'!$CD$151:$DC$151,0)),0)</f>
        <v>0</v>
      </c>
      <c r="R61" s="245">
        <f t="shared" ca="1" si="0"/>
        <v>0</v>
      </c>
      <c r="S61" s="245">
        <f ca="1">+R60+R61</f>
        <v>0</v>
      </c>
      <c r="T61" s="245">
        <f ca="1">+S61</f>
        <v>0</v>
      </c>
      <c r="U61" s="244">
        <f t="shared" si="1"/>
        <v>2</v>
      </c>
      <c r="V61" s="333" t="str">
        <f>+VLOOKUP(A61,bd_lista!$A$3:$E$590,5,FALSE)</f>
        <v>Instituciones Descentralizadas</v>
      </c>
      <c r="W61" s="392"/>
      <c r="X61" s="242">
        <f>+VLOOKUP(A61,[4]Sheet1!$A$13:$D$744,4,FALSE)</f>
        <v>6</v>
      </c>
      <c r="Y61" s="242" t="str">
        <f>+VLOOKUP(X61,bd_lista!$A$3:$C$590,3,FALSE)</f>
        <v>Vicepresidencia del Estado Plurinacional</v>
      </c>
      <c r="Z61" s="292"/>
      <c r="AA61" s="321"/>
    </row>
    <row r="62" spans="1:27" customFormat="1" ht="15" hidden="1" customHeight="1">
      <c r="A62" s="251">
        <v>121</v>
      </c>
      <c r="B62" s="387">
        <f>+A62</f>
        <v>121</v>
      </c>
      <c r="C62" s="247" t="e">
        <f>+VLOOKUP(A62,bd_lista!$A$3:$C$590,3,FALSE)</f>
        <v>#N/A</v>
      </c>
      <c r="D62" s="389" t="e">
        <f>+C62</f>
        <v>#N/A</v>
      </c>
      <c r="E62" s="247" t="s">
        <v>1304</v>
      </c>
      <c r="F62" s="243">
        <f ca="1">+IFERROR(INDEX('Hoja de Trabajo para listado'!$A$155:$Z$1048576,MATCH($A62,'Hoja de Trabajo para listado'!$A$155:$A$1048576,0),MATCH((CUADRO!F$5&amp;$E62),'Hoja de Trabajo para listado'!$A$151:$Z$151,0)),0)+IFERROR(INDEX('Hoja de Trabajo para listado'!$AB$155:$BA$1048576,MATCH($A62,'Hoja de Trabajo para listado'!$AB$155:$AB$1048576,0),MATCH((CUADRO!F$5&amp;$E62),'Hoja de Trabajo para listado'!$AB$151:$BA$151,0)),0)+IFERROR(INDEX('Hoja de Trabajo para listado'!$BC$155:$CB$1048576,MATCH($A62,'Hoja de Trabajo para listado'!$BC$155:$BC$1048576,0),MATCH((CUADRO!F$5&amp;$E62),'Hoja de Trabajo para listado'!$BC$151:$CB$151,0)),0)+IFERROR(INDEX('Hoja de Trabajo para listado'!$DE$153:$DG$274,MATCH($A62,'Hoja de Trabajo para listado'!$DE$153:$DE$1048576,0),MATCH((CUADRO!F$5&amp;$E62),'Hoja de Trabajo para listado'!$DE$151:$DG$151,0)),0)+IFERROR(INDEX('Hoja de Trabajo para listado'!$CD$155:$DC$1048576,MATCH($A62,'Hoja de Trabajo para listado'!$CD$155:$CD$1048576,0),MATCH((CUADRO!F$5&amp;$E62),'Hoja de Trabajo para listado'!$CD$151:$DC$151,0)),0)</f>
        <v>0</v>
      </c>
      <c r="G62" s="243">
        <f ca="1">+IFERROR(INDEX('Hoja de Trabajo para listado'!$A$155:$Z$1048576,MATCH($A62,'Hoja de Trabajo para listado'!$A$155:$A$1048576,0),MATCH((CUADRO!G$5&amp;$E62),'Hoja de Trabajo para listado'!$A$151:$Z$151,0)),0)+IFERROR(INDEX('Hoja de Trabajo para listado'!$AB$155:$BA$1048576,MATCH($A62,'Hoja de Trabajo para listado'!$AB$155:$AB$1048576,0),MATCH((CUADRO!G$5&amp;$E62),'Hoja de Trabajo para listado'!$AB$151:$BA$151,0)),0)+IFERROR(INDEX('Hoja de Trabajo para listado'!$BC$155:$CB$1048576,MATCH($A62,'Hoja de Trabajo para listado'!$BC$155:$BC$1048576,0),MATCH((CUADRO!G$5&amp;$E62),'Hoja de Trabajo para listado'!$BC$151:$CB$151,0)),0)+IFERROR(INDEX('Hoja de Trabajo para listado'!$DE$153:$DG$274,MATCH($A62,'Hoja de Trabajo para listado'!$DE$153:$DE$1048576,0),MATCH((CUADRO!G$5&amp;$E62),'Hoja de Trabajo para listado'!$DE$151:$DG$151,0)),0)+IFERROR(INDEX('Hoja de Trabajo para listado'!$CD$155:$DC$1048576,MATCH($A62,'Hoja de Trabajo para listado'!$CD$155:$CD$1048576,0),MATCH((CUADRO!G$5&amp;$E62),'Hoja de Trabajo para listado'!$CD$151:$DC$151,0)),0)</f>
        <v>0</v>
      </c>
      <c r="H62" s="243">
        <f ca="1">+IFERROR(INDEX('Hoja de Trabajo para listado'!$A$155:$Z$1048576,MATCH($A62,'Hoja de Trabajo para listado'!$A$155:$A$1048576,0),MATCH((CUADRO!H$5&amp;$E62),'Hoja de Trabajo para listado'!$A$151:$Z$151,0)),0)+IFERROR(INDEX('Hoja de Trabajo para listado'!$AB$155:$BA$1048576,MATCH($A62,'Hoja de Trabajo para listado'!$AB$155:$AB$1048576,0),MATCH((CUADRO!H$5&amp;$E62),'Hoja de Trabajo para listado'!$AB$151:$BA$151,0)),0)+IFERROR(INDEX('Hoja de Trabajo para listado'!$BC$155:$CB$1048576,MATCH($A62,'Hoja de Trabajo para listado'!$BC$155:$BC$1048576,0),MATCH((CUADRO!H$5&amp;$E62),'Hoja de Trabajo para listado'!$BC$151:$CB$151,0)),0)+IFERROR(INDEX('Hoja de Trabajo para listado'!$DE$153:$DG$274,MATCH($A62,'Hoja de Trabajo para listado'!$DE$153:$DE$1048576,0),MATCH((CUADRO!H$5&amp;$E62),'Hoja de Trabajo para listado'!$DE$151:$DG$151,0)),0)+IFERROR(INDEX('Hoja de Trabajo para listado'!$CD$155:$DC$1048576,MATCH($A62,'Hoja de Trabajo para listado'!$CD$155:$CD$1048576,0),MATCH((CUADRO!H$5&amp;$E62),'Hoja de Trabajo para listado'!$CD$151:$DC$151,0)),0)</f>
        <v>0</v>
      </c>
      <c r="I62" s="243">
        <f ca="1">+IFERROR(INDEX('Hoja de Trabajo para listado'!$A$155:$Z$1048576,MATCH($A62,'Hoja de Trabajo para listado'!$A$155:$A$1048576,0),MATCH((CUADRO!I$5&amp;$E62),'Hoja de Trabajo para listado'!$A$151:$Z$151,0)),0)+IFERROR(INDEX('Hoja de Trabajo para listado'!$AB$155:$BA$1048576,MATCH($A62,'Hoja de Trabajo para listado'!$AB$155:$AB$1048576,0),MATCH((CUADRO!I$5&amp;$E62),'Hoja de Trabajo para listado'!$AB$151:$BA$151,0)),0)+IFERROR(INDEX('Hoja de Trabajo para listado'!$BC$155:$CB$1048576,MATCH($A62,'Hoja de Trabajo para listado'!$BC$155:$BC$1048576,0),MATCH((CUADRO!I$5&amp;$E62),'Hoja de Trabajo para listado'!$BC$151:$CB$151,0)),0)+IFERROR(INDEX('Hoja de Trabajo para listado'!$DE$153:$DG$274,MATCH($A62,'Hoja de Trabajo para listado'!$DE$153:$DE$1048576,0),MATCH((CUADRO!I$5&amp;$E62),'Hoja de Trabajo para listado'!$DE$151:$DG$151,0)),0)+IFERROR(INDEX('Hoja de Trabajo para listado'!$CD$155:$DC$1048576,MATCH($A62,'Hoja de Trabajo para listado'!$CD$155:$CD$1048576,0),MATCH((CUADRO!I$5&amp;$E62),'Hoja de Trabajo para listado'!$CD$151:$DC$151,0)),0)</f>
        <v>0</v>
      </c>
      <c r="J62" s="243">
        <f ca="1">+IFERROR(INDEX('Hoja de Trabajo para listado'!$A$155:$Z$1048576,MATCH($A62,'Hoja de Trabajo para listado'!$A$155:$A$1048576,0),MATCH((CUADRO!J$5&amp;$E62),'Hoja de Trabajo para listado'!$A$151:$Z$151,0)),0)+IFERROR(INDEX('Hoja de Trabajo para listado'!$AB$155:$BA$1048576,MATCH($A62,'Hoja de Trabajo para listado'!$AB$155:$AB$1048576,0),MATCH((CUADRO!J$5&amp;$E62),'Hoja de Trabajo para listado'!$AB$151:$BA$151,0)),0)+IFERROR(INDEX('Hoja de Trabajo para listado'!$BC$155:$CB$1048576,MATCH($A62,'Hoja de Trabajo para listado'!$BC$155:$BC$1048576,0),MATCH((CUADRO!J$5&amp;$E62),'Hoja de Trabajo para listado'!$BC$151:$CB$151,0)),0)+IFERROR(INDEX('Hoja de Trabajo para listado'!$DE$153:$DG$274,MATCH($A62,'Hoja de Trabajo para listado'!$DE$153:$DE$1048576,0),MATCH((CUADRO!J$5&amp;$E62),'Hoja de Trabajo para listado'!$DE$151:$DG$151,0)),0)+IFERROR(INDEX('Hoja de Trabajo para listado'!$CD$155:$DC$1048576,MATCH($A62,'Hoja de Trabajo para listado'!$CD$155:$CD$1048576,0),MATCH((CUADRO!J$5&amp;$E62),'Hoja de Trabajo para listado'!$CD$151:$DC$151,0)),0)</f>
        <v>0</v>
      </c>
      <c r="K62" s="243">
        <f ca="1">+IFERROR(INDEX('Hoja de Trabajo para listado'!$A$155:$Z$1048576,MATCH($A62,'Hoja de Trabajo para listado'!$A$155:$A$1048576,0),MATCH((CUADRO!K$5&amp;$E62),'Hoja de Trabajo para listado'!$A$151:$Z$151,0)),0)+IFERROR(INDEX('Hoja de Trabajo para listado'!$AB$155:$BA$1048576,MATCH($A62,'Hoja de Trabajo para listado'!$AB$155:$AB$1048576,0),MATCH((CUADRO!K$5&amp;$E62),'Hoja de Trabajo para listado'!$AB$151:$BA$151,0)),0)+IFERROR(INDEX('Hoja de Trabajo para listado'!$BC$155:$CB$1048576,MATCH($A62,'Hoja de Trabajo para listado'!$BC$155:$BC$1048576,0),MATCH((CUADRO!K$5&amp;$E62),'Hoja de Trabajo para listado'!$BC$151:$CB$151,0)),0)+IFERROR(INDEX('Hoja de Trabajo para listado'!$DE$153:$DG$274,MATCH($A62,'Hoja de Trabajo para listado'!$DE$153:$DE$1048576,0),MATCH((CUADRO!K$5&amp;$E62),'Hoja de Trabajo para listado'!$DE$151:$DG$151,0)),0)+IFERROR(INDEX('Hoja de Trabajo para listado'!$CD$155:$DC$1048576,MATCH($A62,'Hoja de Trabajo para listado'!$CD$155:$CD$1048576,0),MATCH((CUADRO!K$5&amp;$E62),'Hoja de Trabajo para listado'!$CD$151:$DC$151,0)),0)</f>
        <v>0</v>
      </c>
      <c r="L62" s="243">
        <f ca="1">+IFERROR(INDEX('Hoja de Trabajo para listado'!$A$155:$Z$1048576,MATCH($A62,'Hoja de Trabajo para listado'!$A$155:$A$1048576,0),MATCH((CUADRO!L$5&amp;$E62),'Hoja de Trabajo para listado'!$A$151:$Z$151,0)),0)+IFERROR(INDEX('Hoja de Trabajo para listado'!$AB$155:$BA$1048576,MATCH($A62,'Hoja de Trabajo para listado'!$AB$155:$AB$1048576,0),MATCH((CUADRO!L$5&amp;$E62),'Hoja de Trabajo para listado'!$AB$151:$BA$151,0)),0)+IFERROR(INDEX('Hoja de Trabajo para listado'!$BC$155:$CB$1048576,MATCH($A62,'Hoja de Trabajo para listado'!$BC$155:$BC$1048576,0),MATCH((CUADRO!L$5&amp;$E62),'Hoja de Trabajo para listado'!$BC$151:$CB$151,0)),0)+IFERROR(INDEX('Hoja de Trabajo para listado'!$DE$153:$DG$274,MATCH($A62,'Hoja de Trabajo para listado'!$DE$153:$DE$1048576,0),MATCH((CUADRO!L$5&amp;$E62),'Hoja de Trabajo para listado'!$DE$151:$DG$151,0)),0)+IFERROR(INDEX('Hoja de Trabajo para listado'!$CD$155:$DC$1048576,MATCH($A62,'Hoja de Trabajo para listado'!$CD$155:$CD$1048576,0),MATCH((CUADRO!L$5&amp;$E62),'Hoja de Trabajo para listado'!$CD$151:$DC$151,0)),0)</f>
        <v>0</v>
      </c>
      <c r="M62" s="243">
        <f ca="1">+IFERROR(INDEX('Hoja de Trabajo para listado'!$A$155:$Z$1048576,MATCH($A62,'Hoja de Trabajo para listado'!$A$155:$A$1048576,0),MATCH((CUADRO!M$5&amp;$E62),'Hoja de Trabajo para listado'!$A$151:$Z$151,0)),0)+IFERROR(INDEX('Hoja de Trabajo para listado'!$AB$155:$BA$1048576,MATCH($A62,'Hoja de Trabajo para listado'!$AB$155:$AB$1048576,0),MATCH((CUADRO!M$5&amp;$E62),'Hoja de Trabajo para listado'!$AB$151:$BA$151,0)),0)+IFERROR(INDEX('Hoja de Trabajo para listado'!$BC$155:$CB$1048576,MATCH($A62,'Hoja de Trabajo para listado'!$BC$155:$BC$1048576,0),MATCH((CUADRO!M$5&amp;$E62),'Hoja de Trabajo para listado'!$BC$151:$CB$151,0)),0)+IFERROR(INDEX('Hoja de Trabajo para listado'!$DE$153:$DG$274,MATCH($A62,'Hoja de Trabajo para listado'!$DE$153:$DE$1048576,0),MATCH((CUADRO!M$5&amp;$E62),'Hoja de Trabajo para listado'!$DE$151:$DG$151,0)),0)+IFERROR(INDEX('Hoja de Trabajo para listado'!$CD$155:$DC$1048576,MATCH($A62,'Hoja de Trabajo para listado'!$CD$155:$CD$1048576,0),MATCH((CUADRO!M$5&amp;$E62),'Hoja de Trabajo para listado'!$CD$151:$DC$151,0)),0)</f>
        <v>0</v>
      </c>
      <c r="N62" s="243">
        <f ca="1">+IFERROR(INDEX('Hoja de Trabajo para listado'!$A$155:$Z$1048576,MATCH($A62,'Hoja de Trabajo para listado'!$A$155:$A$1048576,0),MATCH((CUADRO!N$5&amp;$E62),'Hoja de Trabajo para listado'!$A$151:$Z$151,0)),0)+IFERROR(INDEX('Hoja de Trabajo para listado'!$AB$155:$BA$1048576,MATCH($A62,'Hoja de Trabajo para listado'!$AB$155:$AB$1048576,0),MATCH((CUADRO!N$5&amp;$E62),'Hoja de Trabajo para listado'!$AB$151:$BA$151,0)),0)+IFERROR(INDEX('Hoja de Trabajo para listado'!$BC$155:$CB$1048576,MATCH($A62,'Hoja de Trabajo para listado'!$BC$155:$BC$1048576,0),MATCH((CUADRO!N$5&amp;$E62),'Hoja de Trabajo para listado'!$BC$151:$CB$151,0)),0)+IFERROR(INDEX('Hoja de Trabajo para listado'!$DE$153:$DG$274,MATCH($A62,'Hoja de Trabajo para listado'!$DE$153:$DE$1048576,0),MATCH((CUADRO!N$5&amp;$E62),'Hoja de Trabajo para listado'!$DE$151:$DG$151,0)),0)+IFERROR(INDEX('Hoja de Trabajo para listado'!$CD$155:$DC$1048576,MATCH($A62,'Hoja de Trabajo para listado'!$CD$155:$CD$1048576,0),MATCH((CUADRO!N$5&amp;$E62),'Hoja de Trabajo para listado'!$CD$151:$DC$151,0)),0)</f>
        <v>0</v>
      </c>
      <c r="O62" s="243">
        <f ca="1">+IFERROR(INDEX('Hoja de Trabajo para listado'!$A$155:$Z$1048576,MATCH($A62,'Hoja de Trabajo para listado'!$A$155:$A$1048576,0),MATCH((CUADRO!O$5&amp;$E62),'Hoja de Trabajo para listado'!$A$151:$Z$151,0)),0)+IFERROR(INDEX('Hoja de Trabajo para listado'!$AB$155:$BA$1048576,MATCH($A62,'Hoja de Trabajo para listado'!$AB$155:$AB$1048576,0),MATCH((CUADRO!O$5&amp;$E62),'Hoja de Trabajo para listado'!$AB$151:$BA$151,0)),0)+IFERROR(INDEX('Hoja de Trabajo para listado'!$BC$155:$CB$1048576,MATCH($A62,'Hoja de Trabajo para listado'!$BC$155:$BC$1048576,0),MATCH((CUADRO!O$5&amp;$E62),'Hoja de Trabajo para listado'!$BC$151:$CB$151,0)),0)+IFERROR(INDEX('Hoja de Trabajo para listado'!$DE$153:$DG$274,MATCH($A62,'Hoja de Trabajo para listado'!$DE$153:$DE$1048576,0),MATCH((CUADRO!O$5&amp;$E62),'Hoja de Trabajo para listado'!$DE$151:$DG$151,0)),0)+IFERROR(INDEX('Hoja de Trabajo para listado'!$CD$155:$DC$1048576,MATCH($A62,'Hoja de Trabajo para listado'!$CD$155:$CD$1048576,0),MATCH((CUADRO!O$5&amp;$E62),'Hoja de Trabajo para listado'!$CD$151:$DC$151,0)),0)</f>
        <v>0</v>
      </c>
      <c r="P62" s="243">
        <f ca="1">+IFERROR(INDEX('Hoja de Trabajo para listado'!$A$155:$Z$1048576,MATCH($A62,'Hoja de Trabajo para listado'!$A$155:$A$1048576,0),MATCH((CUADRO!P$5&amp;$E62),'Hoja de Trabajo para listado'!$A$151:$Z$151,0)),0)+IFERROR(INDEX('Hoja de Trabajo para listado'!$AB$155:$BA$1048576,MATCH($A62,'Hoja de Trabajo para listado'!$AB$155:$AB$1048576,0),MATCH((CUADRO!P$5&amp;$E62),'Hoja de Trabajo para listado'!$AB$151:$BA$151,0)),0)+IFERROR(INDEX('Hoja de Trabajo para listado'!$BC$155:$CB$1048576,MATCH($A62,'Hoja de Trabajo para listado'!$BC$155:$BC$1048576,0),MATCH((CUADRO!P$5&amp;$E62),'Hoja de Trabajo para listado'!$BC$151:$CB$151,0)),0)+IFERROR(INDEX('Hoja de Trabajo para listado'!$DE$153:$DG$274,MATCH($A62,'Hoja de Trabajo para listado'!$DE$153:$DE$1048576,0),MATCH((CUADRO!P$5&amp;$E62),'Hoja de Trabajo para listado'!$DE$151:$DG$151,0)),0)+IFERROR(INDEX('Hoja de Trabajo para listado'!$CD$155:$DC$1048576,MATCH($A62,'Hoja de Trabajo para listado'!$CD$155:$CD$1048576,0),MATCH((CUADRO!P$5&amp;$E62),'Hoja de Trabajo para listado'!$CD$151:$DC$151,0)),0)</f>
        <v>0</v>
      </c>
      <c r="Q62" s="243">
        <f ca="1">+IFERROR(INDEX('Hoja de Trabajo para listado'!$A$155:$Z$1048576,MATCH($A62,'Hoja de Trabajo para listado'!$A$155:$A$1048576,0),MATCH((CUADRO!Q$5&amp;$E62),'Hoja de Trabajo para listado'!$A$151:$Z$151,0)),0)+IFERROR(INDEX('Hoja de Trabajo para listado'!$AB$155:$BA$1048576,MATCH($A62,'Hoja de Trabajo para listado'!$AB$155:$AB$1048576,0),MATCH((CUADRO!Q$5&amp;$E62),'Hoja de Trabajo para listado'!$AB$151:$BA$151,0)),0)+IFERROR(INDEX('Hoja de Trabajo para listado'!$BC$155:$CB$1048576,MATCH($A62,'Hoja de Trabajo para listado'!$BC$155:$BC$1048576,0),MATCH((CUADRO!Q$5&amp;$E62),'Hoja de Trabajo para listado'!$BC$151:$CB$151,0)),0)+IFERROR(INDEX('Hoja de Trabajo para listado'!$DE$153:$DG$274,MATCH($A62,'Hoja de Trabajo para listado'!$DE$153:$DE$1048576,0),MATCH((CUADRO!Q$5&amp;$E62),'Hoja de Trabajo para listado'!$DE$151:$DG$151,0)),0)+IFERROR(INDEX('Hoja de Trabajo para listado'!$CD$155:$DC$1048576,MATCH($A62,'Hoja de Trabajo para listado'!$CD$155:$CD$1048576,0),MATCH((CUADRO!Q$5&amp;$E62),'Hoja de Trabajo para listado'!$CD$151:$DC$151,0)),0)</f>
        <v>0</v>
      </c>
      <c r="R62" s="243">
        <f t="shared" ca="1" si="0"/>
        <v>0</v>
      </c>
      <c r="S62" s="243"/>
      <c r="T62" s="243">
        <f ca="1">+T63</f>
        <v>0</v>
      </c>
      <c r="U62" s="242">
        <f t="shared" si="1"/>
        <v>1</v>
      </c>
      <c r="V62" s="333" t="e">
        <f>+VLOOKUP(A62,bd_lista!$A$3:$E$590,5,FALSE)</f>
        <v>#N/A</v>
      </c>
      <c r="W62" s="391" t="e">
        <f>+V62</f>
        <v>#N/A</v>
      </c>
      <c r="X62" s="242" t="e">
        <f>+VLOOKUP(A62,[4]Sheet1!$A$13:$D$744,4,FALSE)</f>
        <v>#N/A</v>
      </c>
      <c r="Y62" s="242" t="e">
        <f>+VLOOKUP(X62,bd_lista!$A$3:$C$590,3,FALSE)</f>
        <v>#N/A</v>
      </c>
      <c r="Z62" s="294" t="e">
        <f>+X62</f>
        <v>#N/A</v>
      </c>
      <c r="AA62" s="295" t="e">
        <f>+Y62</f>
        <v>#N/A</v>
      </c>
    </row>
    <row r="63" spans="1:27" customFormat="1" ht="15" hidden="1" customHeight="1">
      <c r="A63" s="32">
        <v>121</v>
      </c>
      <c r="B63" s="388"/>
      <c r="C63" s="333" t="e">
        <f>+VLOOKUP(A63,bd_lista!$A$3:$C$590,3,FALSE)</f>
        <v>#N/A</v>
      </c>
      <c r="D63" s="390"/>
      <c r="E63" s="333" t="s">
        <v>1305</v>
      </c>
      <c r="F63" s="245">
        <f ca="1">+IFERROR(INDEX('Hoja de Trabajo para listado'!$A$155:$Z$1048576,MATCH($A63,'Hoja de Trabajo para listado'!$A$155:$A$1048576,0),MATCH((CUADRO!F$5&amp;$E63),'Hoja de Trabajo para listado'!$A$151:$Z$151,0)),0)+IFERROR(INDEX('Hoja de Trabajo para listado'!$AB$155:$BA$1048576,MATCH($A63,'Hoja de Trabajo para listado'!$AB$155:$AB$1048576,0),MATCH((CUADRO!F$5&amp;$E63),'Hoja de Trabajo para listado'!$AB$151:$BA$151,0)),0)+IFERROR(INDEX('Hoja de Trabajo para listado'!$BC$155:$CB$1048576,MATCH($A63,'Hoja de Trabajo para listado'!$BC$155:$BC$1048576,0),MATCH((CUADRO!F$5&amp;$E63),'Hoja de Trabajo para listado'!$BC$151:$CB$151,0)),0)+IFERROR(INDEX('Hoja de Trabajo para listado'!$DE$153:$DG$274,MATCH($A63,'Hoja de Trabajo para listado'!$DE$153:$DE$1048576,0),MATCH((CUADRO!F$5&amp;$E63),'Hoja de Trabajo para listado'!$DE$151:$DG$151,0)),0)+IFERROR(INDEX('Hoja de Trabajo para listado'!$CD$155:$DC$1048576,MATCH($A63,'Hoja de Trabajo para listado'!$CD$155:$CD$1048576,0),MATCH((CUADRO!F$5&amp;$E63),'Hoja de Trabajo para listado'!$CD$151:$DC$151,0)),0)</f>
        <v>0</v>
      </c>
      <c r="G63" s="245">
        <f ca="1">+IFERROR(INDEX('Hoja de Trabajo para listado'!$A$155:$Z$1048576,MATCH($A63,'Hoja de Trabajo para listado'!$A$155:$A$1048576,0),MATCH((CUADRO!G$5&amp;$E63),'Hoja de Trabajo para listado'!$A$151:$Z$151,0)),0)+IFERROR(INDEX('Hoja de Trabajo para listado'!$AB$155:$BA$1048576,MATCH($A63,'Hoja de Trabajo para listado'!$AB$155:$AB$1048576,0),MATCH((CUADRO!G$5&amp;$E63),'Hoja de Trabajo para listado'!$AB$151:$BA$151,0)),0)+IFERROR(INDEX('Hoja de Trabajo para listado'!$BC$155:$CB$1048576,MATCH($A63,'Hoja de Trabajo para listado'!$BC$155:$BC$1048576,0),MATCH((CUADRO!G$5&amp;$E63),'Hoja de Trabajo para listado'!$BC$151:$CB$151,0)),0)+IFERROR(INDEX('Hoja de Trabajo para listado'!$DE$153:$DG$274,MATCH($A63,'Hoja de Trabajo para listado'!$DE$153:$DE$1048576,0),MATCH((CUADRO!G$5&amp;$E63),'Hoja de Trabajo para listado'!$DE$151:$DG$151,0)),0)+IFERROR(INDEX('Hoja de Trabajo para listado'!$CD$155:$DC$1048576,MATCH($A63,'Hoja de Trabajo para listado'!$CD$155:$CD$1048576,0),MATCH((CUADRO!G$5&amp;$E63),'Hoja de Trabajo para listado'!$CD$151:$DC$151,0)),0)</f>
        <v>0</v>
      </c>
      <c r="H63" s="245">
        <f ca="1">+IFERROR(INDEX('Hoja de Trabajo para listado'!$A$155:$Z$1048576,MATCH($A63,'Hoja de Trabajo para listado'!$A$155:$A$1048576,0),MATCH((CUADRO!H$5&amp;$E63),'Hoja de Trabajo para listado'!$A$151:$Z$151,0)),0)+IFERROR(INDEX('Hoja de Trabajo para listado'!$AB$155:$BA$1048576,MATCH($A63,'Hoja de Trabajo para listado'!$AB$155:$AB$1048576,0),MATCH((CUADRO!H$5&amp;$E63),'Hoja de Trabajo para listado'!$AB$151:$BA$151,0)),0)+IFERROR(INDEX('Hoja de Trabajo para listado'!$BC$155:$CB$1048576,MATCH($A63,'Hoja de Trabajo para listado'!$BC$155:$BC$1048576,0),MATCH((CUADRO!H$5&amp;$E63),'Hoja de Trabajo para listado'!$BC$151:$CB$151,0)),0)+IFERROR(INDEX('Hoja de Trabajo para listado'!$DE$153:$DG$274,MATCH($A63,'Hoja de Trabajo para listado'!$DE$153:$DE$1048576,0),MATCH((CUADRO!H$5&amp;$E63),'Hoja de Trabajo para listado'!$DE$151:$DG$151,0)),0)+IFERROR(INDEX('Hoja de Trabajo para listado'!$CD$155:$DC$1048576,MATCH($A63,'Hoja de Trabajo para listado'!$CD$155:$CD$1048576,0),MATCH((CUADRO!H$5&amp;$E63),'Hoja de Trabajo para listado'!$CD$151:$DC$151,0)),0)</f>
        <v>0</v>
      </c>
      <c r="I63" s="245">
        <f ca="1">+IFERROR(INDEX('Hoja de Trabajo para listado'!$A$155:$Z$1048576,MATCH($A63,'Hoja de Trabajo para listado'!$A$155:$A$1048576,0),MATCH((CUADRO!I$5&amp;$E63),'Hoja de Trabajo para listado'!$A$151:$Z$151,0)),0)+IFERROR(INDEX('Hoja de Trabajo para listado'!$AB$155:$BA$1048576,MATCH($A63,'Hoja de Trabajo para listado'!$AB$155:$AB$1048576,0),MATCH((CUADRO!I$5&amp;$E63),'Hoja de Trabajo para listado'!$AB$151:$BA$151,0)),0)+IFERROR(INDEX('Hoja de Trabajo para listado'!$BC$155:$CB$1048576,MATCH($A63,'Hoja de Trabajo para listado'!$BC$155:$BC$1048576,0),MATCH((CUADRO!I$5&amp;$E63),'Hoja de Trabajo para listado'!$BC$151:$CB$151,0)),0)+IFERROR(INDEX('Hoja de Trabajo para listado'!$DE$153:$DG$274,MATCH($A63,'Hoja de Trabajo para listado'!$DE$153:$DE$1048576,0),MATCH((CUADRO!I$5&amp;$E63),'Hoja de Trabajo para listado'!$DE$151:$DG$151,0)),0)+IFERROR(INDEX('Hoja de Trabajo para listado'!$CD$155:$DC$1048576,MATCH($A63,'Hoja de Trabajo para listado'!$CD$155:$CD$1048576,0),MATCH((CUADRO!I$5&amp;$E63),'Hoja de Trabajo para listado'!$CD$151:$DC$151,0)),0)</f>
        <v>0</v>
      </c>
      <c r="J63" s="245">
        <f ca="1">+IFERROR(INDEX('Hoja de Trabajo para listado'!$A$155:$Z$1048576,MATCH($A63,'Hoja de Trabajo para listado'!$A$155:$A$1048576,0),MATCH((CUADRO!J$5&amp;$E63),'Hoja de Trabajo para listado'!$A$151:$Z$151,0)),0)+IFERROR(INDEX('Hoja de Trabajo para listado'!$AB$155:$BA$1048576,MATCH($A63,'Hoja de Trabajo para listado'!$AB$155:$AB$1048576,0),MATCH((CUADRO!J$5&amp;$E63),'Hoja de Trabajo para listado'!$AB$151:$BA$151,0)),0)+IFERROR(INDEX('Hoja de Trabajo para listado'!$BC$155:$CB$1048576,MATCH($A63,'Hoja de Trabajo para listado'!$BC$155:$BC$1048576,0),MATCH((CUADRO!J$5&amp;$E63),'Hoja de Trabajo para listado'!$BC$151:$CB$151,0)),0)+IFERROR(INDEX('Hoja de Trabajo para listado'!$DE$153:$DG$274,MATCH($A63,'Hoja de Trabajo para listado'!$DE$153:$DE$1048576,0),MATCH((CUADRO!J$5&amp;$E63),'Hoja de Trabajo para listado'!$DE$151:$DG$151,0)),0)+IFERROR(INDEX('Hoja de Trabajo para listado'!$CD$155:$DC$1048576,MATCH($A63,'Hoja de Trabajo para listado'!$CD$155:$CD$1048576,0),MATCH((CUADRO!J$5&amp;$E63),'Hoja de Trabajo para listado'!$CD$151:$DC$151,0)),0)</f>
        <v>0</v>
      </c>
      <c r="K63" s="245">
        <f ca="1">+IFERROR(INDEX('Hoja de Trabajo para listado'!$A$155:$Z$1048576,MATCH($A63,'Hoja de Trabajo para listado'!$A$155:$A$1048576,0),MATCH((CUADRO!K$5&amp;$E63),'Hoja de Trabajo para listado'!$A$151:$Z$151,0)),0)+IFERROR(INDEX('Hoja de Trabajo para listado'!$AB$155:$BA$1048576,MATCH($A63,'Hoja de Trabajo para listado'!$AB$155:$AB$1048576,0),MATCH((CUADRO!K$5&amp;$E63),'Hoja de Trabajo para listado'!$AB$151:$BA$151,0)),0)+IFERROR(INDEX('Hoja de Trabajo para listado'!$BC$155:$CB$1048576,MATCH($A63,'Hoja de Trabajo para listado'!$BC$155:$BC$1048576,0),MATCH((CUADRO!K$5&amp;$E63),'Hoja de Trabajo para listado'!$BC$151:$CB$151,0)),0)+IFERROR(INDEX('Hoja de Trabajo para listado'!$DE$153:$DG$274,MATCH($A63,'Hoja de Trabajo para listado'!$DE$153:$DE$1048576,0),MATCH((CUADRO!K$5&amp;$E63),'Hoja de Trabajo para listado'!$DE$151:$DG$151,0)),0)+IFERROR(INDEX('Hoja de Trabajo para listado'!$CD$155:$DC$1048576,MATCH($A63,'Hoja de Trabajo para listado'!$CD$155:$CD$1048576,0),MATCH((CUADRO!K$5&amp;$E63),'Hoja de Trabajo para listado'!$CD$151:$DC$151,0)),0)</f>
        <v>0</v>
      </c>
      <c r="L63" s="245">
        <f ca="1">+IFERROR(INDEX('Hoja de Trabajo para listado'!$A$155:$Z$1048576,MATCH($A63,'Hoja de Trabajo para listado'!$A$155:$A$1048576,0),MATCH((CUADRO!L$5&amp;$E63),'Hoja de Trabajo para listado'!$A$151:$Z$151,0)),0)+IFERROR(INDEX('Hoja de Trabajo para listado'!$AB$155:$BA$1048576,MATCH($A63,'Hoja de Trabajo para listado'!$AB$155:$AB$1048576,0),MATCH((CUADRO!L$5&amp;$E63),'Hoja de Trabajo para listado'!$AB$151:$BA$151,0)),0)+IFERROR(INDEX('Hoja de Trabajo para listado'!$BC$155:$CB$1048576,MATCH($A63,'Hoja de Trabajo para listado'!$BC$155:$BC$1048576,0),MATCH((CUADRO!L$5&amp;$E63),'Hoja de Trabajo para listado'!$BC$151:$CB$151,0)),0)+IFERROR(INDEX('Hoja de Trabajo para listado'!$DE$153:$DG$274,MATCH($A63,'Hoja de Trabajo para listado'!$DE$153:$DE$1048576,0),MATCH((CUADRO!L$5&amp;$E63),'Hoja de Trabajo para listado'!$DE$151:$DG$151,0)),0)+IFERROR(INDEX('Hoja de Trabajo para listado'!$CD$155:$DC$1048576,MATCH($A63,'Hoja de Trabajo para listado'!$CD$155:$CD$1048576,0),MATCH((CUADRO!L$5&amp;$E63),'Hoja de Trabajo para listado'!$CD$151:$DC$151,0)),0)</f>
        <v>0</v>
      </c>
      <c r="M63" s="245">
        <f ca="1">+IFERROR(INDEX('Hoja de Trabajo para listado'!$A$155:$Z$1048576,MATCH($A63,'Hoja de Trabajo para listado'!$A$155:$A$1048576,0),MATCH((CUADRO!M$5&amp;$E63),'Hoja de Trabajo para listado'!$A$151:$Z$151,0)),0)+IFERROR(INDEX('Hoja de Trabajo para listado'!$AB$155:$BA$1048576,MATCH($A63,'Hoja de Trabajo para listado'!$AB$155:$AB$1048576,0),MATCH((CUADRO!M$5&amp;$E63),'Hoja de Trabajo para listado'!$AB$151:$BA$151,0)),0)+IFERROR(INDEX('Hoja de Trabajo para listado'!$BC$155:$CB$1048576,MATCH($A63,'Hoja de Trabajo para listado'!$BC$155:$BC$1048576,0),MATCH((CUADRO!M$5&amp;$E63),'Hoja de Trabajo para listado'!$BC$151:$CB$151,0)),0)+IFERROR(INDEX('Hoja de Trabajo para listado'!$DE$153:$DG$274,MATCH($A63,'Hoja de Trabajo para listado'!$DE$153:$DE$1048576,0),MATCH((CUADRO!M$5&amp;$E63),'Hoja de Trabajo para listado'!$DE$151:$DG$151,0)),0)+IFERROR(INDEX('Hoja de Trabajo para listado'!$CD$155:$DC$1048576,MATCH($A63,'Hoja de Trabajo para listado'!$CD$155:$CD$1048576,0),MATCH((CUADRO!M$5&amp;$E63),'Hoja de Trabajo para listado'!$CD$151:$DC$151,0)),0)</f>
        <v>0</v>
      </c>
      <c r="N63" s="245">
        <f ca="1">+IFERROR(INDEX('Hoja de Trabajo para listado'!$A$155:$Z$1048576,MATCH($A63,'Hoja de Trabajo para listado'!$A$155:$A$1048576,0),MATCH((CUADRO!N$5&amp;$E63),'Hoja de Trabajo para listado'!$A$151:$Z$151,0)),0)+IFERROR(INDEX('Hoja de Trabajo para listado'!$AB$155:$BA$1048576,MATCH($A63,'Hoja de Trabajo para listado'!$AB$155:$AB$1048576,0),MATCH((CUADRO!N$5&amp;$E63),'Hoja de Trabajo para listado'!$AB$151:$BA$151,0)),0)+IFERROR(INDEX('Hoja de Trabajo para listado'!$BC$155:$CB$1048576,MATCH($A63,'Hoja de Trabajo para listado'!$BC$155:$BC$1048576,0),MATCH((CUADRO!N$5&amp;$E63),'Hoja de Trabajo para listado'!$BC$151:$CB$151,0)),0)+IFERROR(INDEX('Hoja de Trabajo para listado'!$DE$153:$DG$274,MATCH($A63,'Hoja de Trabajo para listado'!$DE$153:$DE$1048576,0),MATCH((CUADRO!N$5&amp;$E63),'Hoja de Trabajo para listado'!$DE$151:$DG$151,0)),0)+IFERROR(INDEX('Hoja de Trabajo para listado'!$CD$155:$DC$1048576,MATCH($A63,'Hoja de Trabajo para listado'!$CD$155:$CD$1048576,0),MATCH((CUADRO!N$5&amp;$E63),'Hoja de Trabajo para listado'!$CD$151:$DC$151,0)),0)</f>
        <v>0</v>
      </c>
      <c r="O63" s="245">
        <f ca="1">+IFERROR(INDEX('Hoja de Trabajo para listado'!$A$155:$Z$1048576,MATCH($A63,'Hoja de Trabajo para listado'!$A$155:$A$1048576,0),MATCH((CUADRO!O$5&amp;$E63),'Hoja de Trabajo para listado'!$A$151:$Z$151,0)),0)+IFERROR(INDEX('Hoja de Trabajo para listado'!$AB$155:$BA$1048576,MATCH($A63,'Hoja de Trabajo para listado'!$AB$155:$AB$1048576,0),MATCH((CUADRO!O$5&amp;$E63),'Hoja de Trabajo para listado'!$AB$151:$BA$151,0)),0)+IFERROR(INDEX('Hoja de Trabajo para listado'!$BC$155:$CB$1048576,MATCH($A63,'Hoja de Trabajo para listado'!$BC$155:$BC$1048576,0),MATCH((CUADRO!O$5&amp;$E63),'Hoja de Trabajo para listado'!$BC$151:$CB$151,0)),0)+IFERROR(INDEX('Hoja de Trabajo para listado'!$DE$153:$DG$274,MATCH($A63,'Hoja de Trabajo para listado'!$DE$153:$DE$1048576,0),MATCH((CUADRO!O$5&amp;$E63),'Hoja de Trabajo para listado'!$DE$151:$DG$151,0)),0)+IFERROR(INDEX('Hoja de Trabajo para listado'!$CD$155:$DC$1048576,MATCH($A63,'Hoja de Trabajo para listado'!$CD$155:$CD$1048576,0),MATCH((CUADRO!O$5&amp;$E63),'Hoja de Trabajo para listado'!$CD$151:$DC$151,0)),0)</f>
        <v>0</v>
      </c>
      <c r="P63" s="245">
        <f ca="1">+IFERROR(INDEX('Hoja de Trabajo para listado'!$A$155:$Z$1048576,MATCH($A63,'Hoja de Trabajo para listado'!$A$155:$A$1048576,0),MATCH((CUADRO!P$5&amp;$E63),'Hoja de Trabajo para listado'!$A$151:$Z$151,0)),0)+IFERROR(INDEX('Hoja de Trabajo para listado'!$AB$155:$BA$1048576,MATCH($A63,'Hoja de Trabajo para listado'!$AB$155:$AB$1048576,0),MATCH((CUADRO!P$5&amp;$E63),'Hoja de Trabajo para listado'!$AB$151:$BA$151,0)),0)+IFERROR(INDEX('Hoja de Trabajo para listado'!$BC$155:$CB$1048576,MATCH($A63,'Hoja de Trabajo para listado'!$BC$155:$BC$1048576,0),MATCH((CUADRO!P$5&amp;$E63),'Hoja de Trabajo para listado'!$BC$151:$CB$151,0)),0)+IFERROR(INDEX('Hoja de Trabajo para listado'!$DE$153:$DG$274,MATCH($A63,'Hoja de Trabajo para listado'!$DE$153:$DE$1048576,0),MATCH((CUADRO!P$5&amp;$E63),'Hoja de Trabajo para listado'!$DE$151:$DG$151,0)),0)+IFERROR(INDEX('Hoja de Trabajo para listado'!$CD$155:$DC$1048576,MATCH($A63,'Hoja de Trabajo para listado'!$CD$155:$CD$1048576,0),MATCH((CUADRO!P$5&amp;$E63),'Hoja de Trabajo para listado'!$CD$151:$DC$151,0)),0)</f>
        <v>0</v>
      </c>
      <c r="Q63" s="245">
        <f ca="1">+IFERROR(INDEX('Hoja de Trabajo para listado'!$A$155:$Z$1048576,MATCH($A63,'Hoja de Trabajo para listado'!$A$155:$A$1048576,0),MATCH((CUADRO!Q$5&amp;$E63),'Hoja de Trabajo para listado'!$A$151:$Z$151,0)),0)+IFERROR(INDEX('Hoja de Trabajo para listado'!$AB$155:$BA$1048576,MATCH($A63,'Hoja de Trabajo para listado'!$AB$155:$AB$1048576,0),MATCH((CUADRO!Q$5&amp;$E63),'Hoja de Trabajo para listado'!$AB$151:$BA$151,0)),0)+IFERROR(INDEX('Hoja de Trabajo para listado'!$BC$155:$CB$1048576,MATCH($A63,'Hoja de Trabajo para listado'!$BC$155:$BC$1048576,0),MATCH((CUADRO!Q$5&amp;$E63),'Hoja de Trabajo para listado'!$BC$151:$CB$151,0)),0)+IFERROR(INDEX('Hoja de Trabajo para listado'!$DE$153:$DG$274,MATCH($A63,'Hoja de Trabajo para listado'!$DE$153:$DE$1048576,0),MATCH((CUADRO!Q$5&amp;$E63),'Hoja de Trabajo para listado'!$DE$151:$DG$151,0)),0)+IFERROR(INDEX('Hoja de Trabajo para listado'!$CD$155:$DC$1048576,MATCH($A63,'Hoja de Trabajo para listado'!$CD$155:$CD$1048576,0),MATCH((CUADRO!Q$5&amp;$E63),'Hoja de Trabajo para listado'!$CD$151:$DC$151,0)),0)</f>
        <v>0</v>
      </c>
      <c r="R63" s="245">
        <f t="shared" ca="1" si="0"/>
        <v>0</v>
      </c>
      <c r="S63" s="245">
        <f ca="1">+R62+R63</f>
        <v>0</v>
      </c>
      <c r="T63" s="245">
        <f ca="1">+S63</f>
        <v>0</v>
      </c>
      <c r="U63" s="244">
        <f t="shared" si="1"/>
        <v>2</v>
      </c>
      <c r="V63" s="333" t="e">
        <f>+VLOOKUP(A63,bd_lista!$A$3:$E$590,5,FALSE)</f>
        <v>#N/A</v>
      </c>
      <c r="W63" s="392"/>
      <c r="X63" s="242" t="e">
        <f>+VLOOKUP(A63,[4]Sheet1!$A$13:$D$744,4,FALSE)</f>
        <v>#N/A</v>
      </c>
      <c r="Y63" s="242" t="e">
        <f>+VLOOKUP(X63,bd_lista!$A$3:$C$590,3,FALSE)</f>
        <v>#N/A</v>
      </c>
      <c r="Z63" s="292"/>
      <c r="AA63" s="293"/>
    </row>
    <row r="64" spans="1:27" customFormat="1" ht="15" hidden="1" customHeight="1">
      <c r="A64" s="32">
        <v>124</v>
      </c>
      <c r="B64" s="387">
        <f>+A64</f>
        <v>124</v>
      </c>
      <c r="C64" s="247" t="str">
        <f>+VLOOKUP(A64,bd_lista!$A$3:$C$590,3,FALSE)</f>
        <v>Academia Nacional de Ciencias</v>
      </c>
      <c r="D64" s="389" t="str">
        <f>+C64</f>
        <v>Academia Nacional de Ciencias</v>
      </c>
      <c r="E64" s="247" t="s">
        <v>1304</v>
      </c>
      <c r="F64" s="243">
        <f ca="1">+IFERROR(INDEX('Hoja de Trabajo para listado'!$A$155:$Z$1048576,MATCH($A64,'Hoja de Trabajo para listado'!$A$155:$A$1048576,0),MATCH((CUADRO!F$5&amp;$E64),'Hoja de Trabajo para listado'!$A$151:$Z$151,0)),0)+IFERROR(INDEX('Hoja de Trabajo para listado'!$AB$155:$BA$1048576,MATCH($A64,'Hoja de Trabajo para listado'!$AB$155:$AB$1048576,0),MATCH((CUADRO!F$5&amp;$E64),'Hoja de Trabajo para listado'!$AB$151:$BA$151,0)),0)+IFERROR(INDEX('Hoja de Trabajo para listado'!$BC$155:$CB$1048576,MATCH($A64,'Hoja de Trabajo para listado'!$BC$155:$BC$1048576,0),MATCH((CUADRO!F$5&amp;$E64),'Hoja de Trabajo para listado'!$BC$151:$CB$151,0)),0)+IFERROR(INDEX('Hoja de Trabajo para listado'!$DE$153:$DG$274,MATCH($A64,'Hoja de Trabajo para listado'!$DE$153:$DE$1048576,0),MATCH((CUADRO!F$5&amp;$E64),'Hoja de Trabajo para listado'!$DE$151:$DG$151,0)),0)+IFERROR(INDEX('Hoja de Trabajo para listado'!$CD$155:$DC$1048576,MATCH($A64,'Hoja de Trabajo para listado'!$CD$155:$CD$1048576,0),MATCH((CUADRO!F$5&amp;$E64),'Hoja de Trabajo para listado'!$CD$151:$DC$151,0)),0)</f>
        <v>0</v>
      </c>
      <c r="G64" s="243">
        <f ca="1">+IFERROR(INDEX('Hoja de Trabajo para listado'!$A$155:$Z$1048576,MATCH($A64,'Hoja de Trabajo para listado'!$A$155:$A$1048576,0),MATCH((CUADRO!G$5&amp;$E64),'Hoja de Trabajo para listado'!$A$151:$Z$151,0)),0)+IFERROR(INDEX('Hoja de Trabajo para listado'!$AB$155:$BA$1048576,MATCH($A64,'Hoja de Trabajo para listado'!$AB$155:$AB$1048576,0),MATCH((CUADRO!G$5&amp;$E64),'Hoja de Trabajo para listado'!$AB$151:$BA$151,0)),0)+IFERROR(INDEX('Hoja de Trabajo para listado'!$BC$155:$CB$1048576,MATCH($A64,'Hoja de Trabajo para listado'!$BC$155:$BC$1048576,0),MATCH((CUADRO!G$5&amp;$E64),'Hoja de Trabajo para listado'!$BC$151:$CB$151,0)),0)+IFERROR(INDEX('Hoja de Trabajo para listado'!$DE$153:$DG$274,MATCH($A64,'Hoja de Trabajo para listado'!$DE$153:$DE$1048576,0),MATCH((CUADRO!G$5&amp;$E64),'Hoja de Trabajo para listado'!$DE$151:$DG$151,0)),0)+IFERROR(INDEX('Hoja de Trabajo para listado'!$CD$155:$DC$1048576,MATCH($A64,'Hoja de Trabajo para listado'!$CD$155:$CD$1048576,0),MATCH((CUADRO!G$5&amp;$E64),'Hoja de Trabajo para listado'!$CD$151:$DC$151,0)),0)</f>
        <v>0</v>
      </c>
      <c r="H64" s="243">
        <f ca="1">+IFERROR(INDEX('Hoja de Trabajo para listado'!$A$155:$Z$1048576,MATCH($A64,'Hoja de Trabajo para listado'!$A$155:$A$1048576,0),MATCH((CUADRO!H$5&amp;$E64),'Hoja de Trabajo para listado'!$A$151:$Z$151,0)),0)+IFERROR(INDEX('Hoja de Trabajo para listado'!$AB$155:$BA$1048576,MATCH($A64,'Hoja de Trabajo para listado'!$AB$155:$AB$1048576,0),MATCH((CUADRO!H$5&amp;$E64),'Hoja de Trabajo para listado'!$AB$151:$BA$151,0)),0)+IFERROR(INDEX('Hoja de Trabajo para listado'!$BC$155:$CB$1048576,MATCH($A64,'Hoja de Trabajo para listado'!$BC$155:$BC$1048576,0),MATCH((CUADRO!H$5&amp;$E64),'Hoja de Trabajo para listado'!$BC$151:$CB$151,0)),0)+IFERROR(INDEX('Hoja de Trabajo para listado'!$DE$153:$DG$274,MATCH($A64,'Hoja de Trabajo para listado'!$DE$153:$DE$1048576,0),MATCH((CUADRO!H$5&amp;$E64),'Hoja de Trabajo para listado'!$DE$151:$DG$151,0)),0)+IFERROR(INDEX('Hoja de Trabajo para listado'!$CD$155:$DC$1048576,MATCH($A64,'Hoja de Trabajo para listado'!$CD$155:$CD$1048576,0),MATCH((CUADRO!H$5&amp;$E64),'Hoja de Trabajo para listado'!$CD$151:$DC$151,0)),0)</f>
        <v>0</v>
      </c>
      <c r="I64" s="243">
        <f ca="1">+IFERROR(INDEX('Hoja de Trabajo para listado'!$A$155:$Z$1048576,MATCH($A64,'Hoja de Trabajo para listado'!$A$155:$A$1048576,0),MATCH((CUADRO!I$5&amp;$E64),'Hoja de Trabajo para listado'!$A$151:$Z$151,0)),0)+IFERROR(INDEX('Hoja de Trabajo para listado'!$AB$155:$BA$1048576,MATCH($A64,'Hoja de Trabajo para listado'!$AB$155:$AB$1048576,0),MATCH((CUADRO!I$5&amp;$E64),'Hoja de Trabajo para listado'!$AB$151:$BA$151,0)),0)+IFERROR(INDEX('Hoja de Trabajo para listado'!$BC$155:$CB$1048576,MATCH($A64,'Hoja de Trabajo para listado'!$BC$155:$BC$1048576,0),MATCH((CUADRO!I$5&amp;$E64),'Hoja de Trabajo para listado'!$BC$151:$CB$151,0)),0)+IFERROR(INDEX('Hoja de Trabajo para listado'!$DE$153:$DG$274,MATCH($A64,'Hoja de Trabajo para listado'!$DE$153:$DE$1048576,0),MATCH((CUADRO!I$5&amp;$E64),'Hoja de Trabajo para listado'!$DE$151:$DG$151,0)),0)+IFERROR(INDEX('Hoja de Trabajo para listado'!$CD$155:$DC$1048576,MATCH($A64,'Hoja de Trabajo para listado'!$CD$155:$CD$1048576,0),MATCH((CUADRO!I$5&amp;$E64),'Hoja de Trabajo para listado'!$CD$151:$DC$151,0)),0)</f>
        <v>0</v>
      </c>
      <c r="J64" s="243">
        <f ca="1">+IFERROR(INDEX('Hoja de Trabajo para listado'!$A$155:$Z$1048576,MATCH($A64,'Hoja de Trabajo para listado'!$A$155:$A$1048576,0),MATCH((CUADRO!J$5&amp;$E64),'Hoja de Trabajo para listado'!$A$151:$Z$151,0)),0)+IFERROR(INDEX('Hoja de Trabajo para listado'!$AB$155:$BA$1048576,MATCH($A64,'Hoja de Trabajo para listado'!$AB$155:$AB$1048576,0),MATCH((CUADRO!J$5&amp;$E64),'Hoja de Trabajo para listado'!$AB$151:$BA$151,0)),0)+IFERROR(INDEX('Hoja de Trabajo para listado'!$BC$155:$CB$1048576,MATCH($A64,'Hoja de Trabajo para listado'!$BC$155:$BC$1048576,0),MATCH((CUADRO!J$5&amp;$E64),'Hoja de Trabajo para listado'!$BC$151:$CB$151,0)),0)+IFERROR(INDEX('Hoja de Trabajo para listado'!$DE$153:$DG$274,MATCH($A64,'Hoja de Trabajo para listado'!$DE$153:$DE$1048576,0),MATCH((CUADRO!J$5&amp;$E64),'Hoja de Trabajo para listado'!$DE$151:$DG$151,0)),0)+IFERROR(INDEX('Hoja de Trabajo para listado'!$CD$155:$DC$1048576,MATCH($A64,'Hoja de Trabajo para listado'!$CD$155:$CD$1048576,0),MATCH((CUADRO!J$5&amp;$E64),'Hoja de Trabajo para listado'!$CD$151:$DC$151,0)),0)</f>
        <v>0</v>
      </c>
      <c r="K64" s="243">
        <f ca="1">+IFERROR(INDEX('Hoja de Trabajo para listado'!$A$155:$Z$1048576,MATCH($A64,'Hoja de Trabajo para listado'!$A$155:$A$1048576,0),MATCH((CUADRO!K$5&amp;$E64),'Hoja de Trabajo para listado'!$A$151:$Z$151,0)),0)+IFERROR(INDEX('Hoja de Trabajo para listado'!$AB$155:$BA$1048576,MATCH($A64,'Hoja de Trabajo para listado'!$AB$155:$AB$1048576,0),MATCH((CUADRO!K$5&amp;$E64),'Hoja de Trabajo para listado'!$AB$151:$BA$151,0)),0)+IFERROR(INDEX('Hoja de Trabajo para listado'!$BC$155:$CB$1048576,MATCH($A64,'Hoja de Trabajo para listado'!$BC$155:$BC$1048576,0),MATCH((CUADRO!K$5&amp;$E64),'Hoja de Trabajo para listado'!$BC$151:$CB$151,0)),0)+IFERROR(INDEX('Hoja de Trabajo para listado'!$DE$153:$DG$274,MATCH($A64,'Hoja de Trabajo para listado'!$DE$153:$DE$1048576,0),MATCH((CUADRO!K$5&amp;$E64),'Hoja de Trabajo para listado'!$DE$151:$DG$151,0)),0)+IFERROR(INDEX('Hoja de Trabajo para listado'!$CD$155:$DC$1048576,MATCH($A64,'Hoja de Trabajo para listado'!$CD$155:$CD$1048576,0),MATCH((CUADRO!K$5&amp;$E64),'Hoja de Trabajo para listado'!$CD$151:$DC$151,0)),0)</f>
        <v>0</v>
      </c>
      <c r="L64" s="243">
        <f ca="1">+IFERROR(INDEX('Hoja de Trabajo para listado'!$A$155:$Z$1048576,MATCH($A64,'Hoja de Trabajo para listado'!$A$155:$A$1048576,0),MATCH((CUADRO!L$5&amp;$E64),'Hoja de Trabajo para listado'!$A$151:$Z$151,0)),0)+IFERROR(INDEX('Hoja de Trabajo para listado'!$AB$155:$BA$1048576,MATCH($A64,'Hoja de Trabajo para listado'!$AB$155:$AB$1048576,0),MATCH((CUADRO!L$5&amp;$E64),'Hoja de Trabajo para listado'!$AB$151:$BA$151,0)),0)+IFERROR(INDEX('Hoja de Trabajo para listado'!$BC$155:$CB$1048576,MATCH($A64,'Hoja de Trabajo para listado'!$BC$155:$BC$1048576,0),MATCH((CUADRO!L$5&amp;$E64),'Hoja de Trabajo para listado'!$BC$151:$CB$151,0)),0)+IFERROR(INDEX('Hoja de Trabajo para listado'!$DE$153:$DG$274,MATCH($A64,'Hoja de Trabajo para listado'!$DE$153:$DE$1048576,0),MATCH((CUADRO!L$5&amp;$E64),'Hoja de Trabajo para listado'!$DE$151:$DG$151,0)),0)+IFERROR(INDEX('Hoja de Trabajo para listado'!$CD$155:$DC$1048576,MATCH($A64,'Hoja de Trabajo para listado'!$CD$155:$CD$1048576,0),MATCH((CUADRO!L$5&amp;$E64),'Hoja de Trabajo para listado'!$CD$151:$DC$151,0)),0)</f>
        <v>0</v>
      </c>
      <c r="M64" s="243">
        <f ca="1">+IFERROR(INDEX('Hoja de Trabajo para listado'!$A$155:$Z$1048576,MATCH($A64,'Hoja de Trabajo para listado'!$A$155:$A$1048576,0),MATCH((CUADRO!M$5&amp;$E64),'Hoja de Trabajo para listado'!$A$151:$Z$151,0)),0)+IFERROR(INDEX('Hoja de Trabajo para listado'!$AB$155:$BA$1048576,MATCH($A64,'Hoja de Trabajo para listado'!$AB$155:$AB$1048576,0),MATCH((CUADRO!M$5&amp;$E64),'Hoja de Trabajo para listado'!$AB$151:$BA$151,0)),0)+IFERROR(INDEX('Hoja de Trabajo para listado'!$BC$155:$CB$1048576,MATCH($A64,'Hoja de Trabajo para listado'!$BC$155:$BC$1048576,0),MATCH((CUADRO!M$5&amp;$E64),'Hoja de Trabajo para listado'!$BC$151:$CB$151,0)),0)+IFERROR(INDEX('Hoja de Trabajo para listado'!$DE$153:$DG$274,MATCH($A64,'Hoja de Trabajo para listado'!$DE$153:$DE$1048576,0),MATCH((CUADRO!M$5&amp;$E64),'Hoja de Trabajo para listado'!$DE$151:$DG$151,0)),0)+IFERROR(INDEX('Hoja de Trabajo para listado'!$CD$155:$DC$1048576,MATCH($A64,'Hoja de Trabajo para listado'!$CD$155:$CD$1048576,0),MATCH((CUADRO!M$5&amp;$E64),'Hoja de Trabajo para listado'!$CD$151:$DC$151,0)),0)</f>
        <v>0</v>
      </c>
      <c r="N64" s="243">
        <f ca="1">+IFERROR(INDEX('Hoja de Trabajo para listado'!$A$155:$Z$1048576,MATCH($A64,'Hoja de Trabajo para listado'!$A$155:$A$1048576,0),MATCH((CUADRO!N$5&amp;$E64),'Hoja de Trabajo para listado'!$A$151:$Z$151,0)),0)+IFERROR(INDEX('Hoja de Trabajo para listado'!$AB$155:$BA$1048576,MATCH($A64,'Hoja de Trabajo para listado'!$AB$155:$AB$1048576,0),MATCH((CUADRO!N$5&amp;$E64),'Hoja de Trabajo para listado'!$AB$151:$BA$151,0)),0)+IFERROR(INDEX('Hoja de Trabajo para listado'!$BC$155:$CB$1048576,MATCH($A64,'Hoja de Trabajo para listado'!$BC$155:$BC$1048576,0),MATCH((CUADRO!N$5&amp;$E64),'Hoja de Trabajo para listado'!$BC$151:$CB$151,0)),0)+IFERROR(INDEX('Hoja de Trabajo para listado'!$DE$153:$DG$274,MATCH($A64,'Hoja de Trabajo para listado'!$DE$153:$DE$1048576,0),MATCH((CUADRO!N$5&amp;$E64),'Hoja de Trabajo para listado'!$DE$151:$DG$151,0)),0)+IFERROR(INDEX('Hoja de Trabajo para listado'!$CD$155:$DC$1048576,MATCH($A64,'Hoja de Trabajo para listado'!$CD$155:$CD$1048576,0),MATCH((CUADRO!N$5&amp;$E64),'Hoja de Trabajo para listado'!$CD$151:$DC$151,0)),0)</f>
        <v>0</v>
      </c>
      <c r="O64" s="243">
        <f ca="1">+IFERROR(INDEX('Hoja de Trabajo para listado'!$A$155:$Z$1048576,MATCH($A64,'Hoja de Trabajo para listado'!$A$155:$A$1048576,0),MATCH((CUADRO!O$5&amp;$E64),'Hoja de Trabajo para listado'!$A$151:$Z$151,0)),0)+IFERROR(INDEX('Hoja de Trabajo para listado'!$AB$155:$BA$1048576,MATCH($A64,'Hoja de Trabajo para listado'!$AB$155:$AB$1048576,0),MATCH((CUADRO!O$5&amp;$E64),'Hoja de Trabajo para listado'!$AB$151:$BA$151,0)),0)+IFERROR(INDEX('Hoja de Trabajo para listado'!$BC$155:$CB$1048576,MATCH($A64,'Hoja de Trabajo para listado'!$BC$155:$BC$1048576,0),MATCH((CUADRO!O$5&amp;$E64),'Hoja de Trabajo para listado'!$BC$151:$CB$151,0)),0)+IFERROR(INDEX('Hoja de Trabajo para listado'!$DE$153:$DG$274,MATCH($A64,'Hoja de Trabajo para listado'!$DE$153:$DE$1048576,0),MATCH((CUADRO!O$5&amp;$E64),'Hoja de Trabajo para listado'!$DE$151:$DG$151,0)),0)+IFERROR(INDEX('Hoja de Trabajo para listado'!$CD$155:$DC$1048576,MATCH($A64,'Hoja de Trabajo para listado'!$CD$155:$CD$1048576,0),MATCH((CUADRO!O$5&amp;$E64),'Hoja de Trabajo para listado'!$CD$151:$DC$151,0)),0)</f>
        <v>0</v>
      </c>
      <c r="P64" s="243">
        <f ca="1">+IFERROR(INDEX('Hoja de Trabajo para listado'!$A$155:$Z$1048576,MATCH($A64,'Hoja de Trabajo para listado'!$A$155:$A$1048576,0),MATCH((CUADRO!P$5&amp;$E64),'Hoja de Trabajo para listado'!$A$151:$Z$151,0)),0)+IFERROR(INDEX('Hoja de Trabajo para listado'!$AB$155:$BA$1048576,MATCH($A64,'Hoja de Trabajo para listado'!$AB$155:$AB$1048576,0),MATCH((CUADRO!P$5&amp;$E64),'Hoja de Trabajo para listado'!$AB$151:$BA$151,0)),0)+IFERROR(INDEX('Hoja de Trabajo para listado'!$BC$155:$CB$1048576,MATCH($A64,'Hoja de Trabajo para listado'!$BC$155:$BC$1048576,0),MATCH((CUADRO!P$5&amp;$E64),'Hoja de Trabajo para listado'!$BC$151:$CB$151,0)),0)+IFERROR(INDEX('Hoja de Trabajo para listado'!$DE$153:$DG$274,MATCH($A64,'Hoja de Trabajo para listado'!$DE$153:$DE$1048576,0),MATCH((CUADRO!P$5&amp;$E64),'Hoja de Trabajo para listado'!$DE$151:$DG$151,0)),0)+IFERROR(INDEX('Hoja de Trabajo para listado'!$CD$155:$DC$1048576,MATCH($A64,'Hoja de Trabajo para listado'!$CD$155:$CD$1048576,0),MATCH((CUADRO!P$5&amp;$E64),'Hoja de Trabajo para listado'!$CD$151:$DC$151,0)),0)</f>
        <v>0</v>
      </c>
      <c r="Q64" s="243">
        <f ca="1">+IFERROR(INDEX('Hoja de Trabajo para listado'!$A$155:$Z$1048576,MATCH($A64,'Hoja de Trabajo para listado'!$A$155:$A$1048576,0),MATCH((CUADRO!Q$5&amp;$E64),'Hoja de Trabajo para listado'!$A$151:$Z$151,0)),0)+IFERROR(INDEX('Hoja de Trabajo para listado'!$AB$155:$BA$1048576,MATCH($A64,'Hoja de Trabajo para listado'!$AB$155:$AB$1048576,0),MATCH((CUADRO!Q$5&amp;$E64),'Hoja de Trabajo para listado'!$AB$151:$BA$151,0)),0)+IFERROR(INDEX('Hoja de Trabajo para listado'!$BC$155:$CB$1048576,MATCH($A64,'Hoja de Trabajo para listado'!$BC$155:$BC$1048576,0),MATCH((CUADRO!Q$5&amp;$E64),'Hoja de Trabajo para listado'!$BC$151:$CB$151,0)),0)+IFERROR(INDEX('Hoja de Trabajo para listado'!$DE$153:$DG$274,MATCH($A64,'Hoja de Trabajo para listado'!$DE$153:$DE$1048576,0),MATCH((CUADRO!Q$5&amp;$E64),'Hoja de Trabajo para listado'!$DE$151:$DG$151,0)),0)+IFERROR(INDEX('Hoja de Trabajo para listado'!$CD$155:$DC$1048576,MATCH($A64,'Hoja de Trabajo para listado'!$CD$155:$CD$1048576,0),MATCH((CUADRO!Q$5&amp;$E64),'Hoja de Trabajo para listado'!$CD$151:$DC$151,0)),0)</f>
        <v>0</v>
      </c>
      <c r="R64" s="243">
        <f t="shared" ca="1" si="0"/>
        <v>0</v>
      </c>
      <c r="S64" s="243"/>
      <c r="T64" s="243">
        <f ca="1">+T65</f>
        <v>0</v>
      </c>
      <c r="U64" s="242">
        <f t="shared" si="1"/>
        <v>1</v>
      </c>
      <c r="V64" s="333" t="str">
        <f>+VLOOKUP(A64,bd_lista!$A$3:$E$590,5,FALSE)</f>
        <v>Instituciones Descentralizadas</v>
      </c>
      <c r="W64" s="391" t="str">
        <f>+V64</f>
        <v>Instituciones Descentralizadas</v>
      </c>
      <c r="X64" s="242">
        <f>+VLOOKUP(A64,[4]Sheet1!$A$13:$D$744,4,FALSE)</f>
        <v>16</v>
      </c>
      <c r="Y64" s="242" t="str">
        <f>+VLOOKUP(X64,bd_lista!$A$3:$C$590,3,FALSE)</f>
        <v>Ministerio de Educación</v>
      </c>
      <c r="Z64" s="294">
        <f>+X64</f>
        <v>16</v>
      </c>
      <c r="AA64" s="295" t="str">
        <f>+Y64</f>
        <v>Ministerio de Educación</v>
      </c>
    </row>
    <row r="65" spans="1:27" customFormat="1" ht="15" hidden="1" customHeight="1">
      <c r="A65" s="32">
        <v>124</v>
      </c>
      <c r="B65" s="388"/>
      <c r="C65" s="333" t="str">
        <f>+VLOOKUP(A65,bd_lista!$A$3:$C$590,3,FALSE)</f>
        <v>Academia Nacional de Ciencias</v>
      </c>
      <c r="D65" s="390"/>
      <c r="E65" s="333" t="s">
        <v>1305</v>
      </c>
      <c r="F65" s="245">
        <f ca="1">+IFERROR(INDEX('Hoja de Trabajo para listado'!$A$155:$Z$1048576,MATCH($A65,'Hoja de Trabajo para listado'!$A$155:$A$1048576,0),MATCH((CUADRO!F$5&amp;$E65),'Hoja de Trabajo para listado'!$A$151:$Z$151,0)),0)+IFERROR(INDEX('Hoja de Trabajo para listado'!$AB$155:$BA$1048576,MATCH($A65,'Hoja de Trabajo para listado'!$AB$155:$AB$1048576,0),MATCH((CUADRO!F$5&amp;$E65),'Hoja de Trabajo para listado'!$AB$151:$BA$151,0)),0)+IFERROR(INDEX('Hoja de Trabajo para listado'!$BC$155:$CB$1048576,MATCH($A65,'Hoja de Trabajo para listado'!$BC$155:$BC$1048576,0),MATCH((CUADRO!F$5&amp;$E65),'Hoja de Trabajo para listado'!$BC$151:$CB$151,0)),0)+IFERROR(INDEX('Hoja de Trabajo para listado'!$DE$153:$DG$274,MATCH($A65,'Hoja de Trabajo para listado'!$DE$153:$DE$1048576,0),MATCH((CUADRO!F$5&amp;$E65),'Hoja de Trabajo para listado'!$DE$151:$DG$151,0)),0)+IFERROR(INDEX('Hoja de Trabajo para listado'!$CD$155:$DC$1048576,MATCH($A65,'Hoja de Trabajo para listado'!$CD$155:$CD$1048576,0),MATCH((CUADRO!F$5&amp;$E65),'Hoja de Trabajo para listado'!$CD$151:$DC$151,0)),0)</f>
        <v>0</v>
      </c>
      <c r="G65" s="245">
        <f ca="1">+IFERROR(INDEX('Hoja de Trabajo para listado'!$A$155:$Z$1048576,MATCH($A65,'Hoja de Trabajo para listado'!$A$155:$A$1048576,0),MATCH((CUADRO!G$5&amp;$E65),'Hoja de Trabajo para listado'!$A$151:$Z$151,0)),0)+IFERROR(INDEX('Hoja de Trabajo para listado'!$AB$155:$BA$1048576,MATCH($A65,'Hoja de Trabajo para listado'!$AB$155:$AB$1048576,0),MATCH((CUADRO!G$5&amp;$E65),'Hoja de Trabajo para listado'!$AB$151:$BA$151,0)),0)+IFERROR(INDEX('Hoja de Trabajo para listado'!$BC$155:$CB$1048576,MATCH($A65,'Hoja de Trabajo para listado'!$BC$155:$BC$1048576,0),MATCH((CUADRO!G$5&amp;$E65),'Hoja de Trabajo para listado'!$BC$151:$CB$151,0)),0)+IFERROR(INDEX('Hoja de Trabajo para listado'!$DE$153:$DG$274,MATCH($A65,'Hoja de Trabajo para listado'!$DE$153:$DE$1048576,0),MATCH((CUADRO!G$5&amp;$E65),'Hoja de Trabajo para listado'!$DE$151:$DG$151,0)),0)+IFERROR(INDEX('Hoja de Trabajo para listado'!$CD$155:$DC$1048576,MATCH($A65,'Hoja de Trabajo para listado'!$CD$155:$CD$1048576,0),MATCH((CUADRO!G$5&amp;$E65),'Hoja de Trabajo para listado'!$CD$151:$DC$151,0)),0)</f>
        <v>0</v>
      </c>
      <c r="H65" s="245">
        <f ca="1">+IFERROR(INDEX('Hoja de Trabajo para listado'!$A$155:$Z$1048576,MATCH($A65,'Hoja de Trabajo para listado'!$A$155:$A$1048576,0),MATCH((CUADRO!H$5&amp;$E65),'Hoja de Trabajo para listado'!$A$151:$Z$151,0)),0)+IFERROR(INDEX('Hoja de Trabajo para listado'!$AB$155:$BA$1048576,MATCH($A65,'Hoja de Trabajo para listado'!$AB$155:$AB$1048576,0),MATCH((CUADRO!H$5&amp;$E65),'Hoja de Trabajo para listado'!$AB$151:$BA$151,0)),0)+IFERROR(INDEX('Hoja de Trabajo para listado'!$BC$155:$CB$1048576,MATCH($A65,'Hoja de Trabajo para listado'!$BC$155:$BC$1048576,0),MATCH((CUADRO!H$5&amp;$E65),'Hoja de Trabajo para listado'!$BC$151:$CB$151,0)),0)+IFERROR(INDEX('Hoja de Trabajo para listado'!$DE$153:$DG$274,MATCH($A65,'Hoja de Trabajo para listado'!$DE$153:$DE$1048576,0),MATCH((CUADRO!H$5&amp;$E65),'Hoja de Trabajo para listado'!$DE$151:$DG$151,0)),0)+IFERROR(INDEX('Hoja de Trabajo para listado'!$CD$155:$DC$1048576,MATCH($A65,'Hoja de Trabajo para listado'!$CD$155:$CD$1048576,0),MATCH((CUADRO!H$5&amp;$E65),'Hoja de Trabajo para listado'!$CD$151:$DC$151,0)),0)</f>
        <v>0</v>
      </c>
      <c r="I65" s="245">
        <f ca="1">+IFERROR(INDEX('Hoja de Trabajo para listado'!$A$155:$Z$1048576,MATCH($A65,'Hoja de Trabajo para listado'!$A$155:$A$1048576,0),MATCH((CUADRO!I$5&amp;$E65),'Hoja de Trabajo para listado'!$A$151:$Z$151,0)),0)+IFERROR(INDEX('Hoja de Trabajo para listado'!$AB$155:$BA$1048576,MATCH($A65,'Hoja de Trabajo para listado'!$AB$155:$AB$1048576,0),MATCH((CUADRO!I$5&amp;$E65),'Hoja de Trabajo para listado'!$AB$151:$BA$151,0)),0)+IFERROR(INDEX('Hoja de Trabajo para listado'!$BC$155:$CB$1048576,MATCH($A65,'Hoja de Trabajo para listado'!$BC$155:$BC$1048576,0),MATCH((CUADRO!I$5&amp;$E65),'Hoja de Trabajo para listado'!$BC$151:$CB$151,0)),0)+IFERROR(INDEX('Hoja de Trabajo para listado'!$DE$153:$DG$274,MATCH($A65,'Hoja de Trabajo para listado'!$DE$153:$DE$1048576,0),MATCH((CUADRO!I$5&amp;$E65),'Hoja de Trabajo para listado'!$DE$151:$DG$151,0)),0)+IFERROR(INDEX('Hoja de Trabajo para listado'!$CD$155:$DC$1048576,MATCH($A65,'Hoja de Trabajo para listado'!$CD$155:$CD$1048576,0),MATCH((CUADRO!I$5&amp;$E65),'Hoja de Trabajo para listado'!$CD$151:$DC$151,0)),0)</f>
        <v>0</v>
      </c>
      <c r="J65" s="245">
        <f ca="1">+IFERROR(INDEX('Hoja de Trabajo para listado'!$A$155:$Z$1048576,MATCH($A65,'Hoja de Trabajo para listado'!$A$155:$A$1048576,0),MATCH((CUADRO!J$5&amp;$E65),'Hoja de Trabajo para listado'!$A$151:$Z$151,0)),0)+IFERROR(INDEX('Hoja de Trabajo para listado'!$AB$155:$BA$1048576,MATCH($A65,'Hoja de Trabajo para listado'!$AB$155:$AB$1048576,0),MATCH((CUADRO!J$5&amp;$E65),'Hoja de Trabajo para listado'!$AB$151:$BA$151,0)),0)+IFERROR(INDEX('Hoja de Trabajo para listado'!$BC$155:$CB$1048576,MATCH($A65,'Hoja de Trabajo para listado'!$BC$155:$BC$1048576,0),MATCH((CUADRO!J$5&amp;$E65),'Hoja de Trabajo para listado'!$BC$151:$CB$151,0)),0)+IFERROR(INDEX('Hoja de Trabajo para listado'!$DE$153:$DG$274,MATCH($A65,'Hoja de Trabajo para listado'!$DE$153:$DE$1048576,0),MATCH((CUADRO!J$5&amp;$E65),'Hoja de Trabajo para listado'!$DE$151:$DG$151,0)),0)+IFERROR(INDEX('Hoja de Trabajo para listado'!$CD$155:$DC$1048576,MATCH($A65,'Hoja de Trabajo para listado'!$CD$155:$CD$1048576,0),MATCH((CUADRO!J$5&amp;$E65),'Hoja de Trabajo para listado'!$CD$151:$DC$151,0)),0)</f>
        <v>0</v>
      </c>
      <c r="K65" s="245">
        <f ca="1">+IFERROR(INDEX('Hoja de Trabajo para listado'!$A$155:$Z$1048576,MATCH($A65,'Hoja de Trabajo para listado'!$A$155:$A$1048576,0),MATCH((CUADRO!K$5&amp;$E65),'Hoja de Trabajo para listado'!$A$151:$Z$151,0)),0)+IFERROR(INDEX('Hoja de Trabajo para listado'!$AB$155:$BA$1048576,MATCH($A65,'Hoja de Trabajo para listado'!$AB$155:$AB$1048576,0),MATCH((CUADRO!K$5&amp;$E65),'Hoja de Trabajo para listado'!$AB$151:$BA$151,0)),0)+IFERROR(INDEX('Hoja de Trabajo para listado'!$BC$155:$CB$1048576,MATCH($A65,'Hoja de Trabajo para listado'!$BC$155:$BC$1048576,0),MATCH((CUADRO!K$5&amp;$E65),'Hoja de Trabajo para listado'!$BC$151:$CB$151,0)),0)+IFERROR(INDEX('Hoja de Trabajo para listado'!$DE$153:$DG$274,MATCH($A65,'Hoja de Trabajo para listado'!$DE$153:$DE$1048576,0),MATCH((CUADRO!K$5&amp;$E65),'Hoja de Trabajo para listado'!$DE$151:$DG$151,0)),0)+IFERROR(INDEX('Hoja de Trabajo para listado'!$CD$155:$DC$1048576,MATCH($A65,'Hoja de Trabajo para listado'!$CD$155:$CD$1048576,0),MATCH((CUADRO!K$5&amp;$E65),'Hoja de Trabajo para listado'!$CD$151:$DC$151,0)),0)</f>
        <v>0</v>
      </c>
      <c r="L65" s="245">
        <f ca="1">+IFERROR(INDEX('Hoja de Trabajo para listado'!$A$155:$Z$1048576,MATCH($A65,'Hoja de Trabajo para listado'!$A$155:$A$1048576,0),MATCH((CUADRO!L$5&amp;$E65),'Hoja de Trabajo para listado'!$A$151:$Z$151,0)),0)+IFERROR(INDEX('Hoja de Trabajo para listado'!$AB$155:$BA$1048576,MATCH($A65,'Hoja de Trabajo para listado'!$AB$155:$AB$1048576,0),MATCH((CUADRO!L$5&amp;$E65),'Hoja de Trabajo para listado'!$AB$151:$BA$151,0)),0)+IFERROR(INDEX('Hoja de Trabajo para listado'!$BC$155:$CB$1048576,MATCH($A65,'Hoja de Trabajo para listado'!$BC$155:$BC$1048576,0),MATCH((CUADRO!L$5&amp;$E65),'Hoja de Trabajo para listado'!$BC$151:$CB$151,0)),0)+IFERROR(INDEX('Hoja de Trabajo para listado'!$DE$153:$DG$274,MATCH($A65,'Hoja de Trabajo para listado'!$DE$153:$DE$1048576,0),MATCH((CUADRO!L$5&amp;$E65),'Hoja de Trabajo para listado'!$DE$151:$DG$151,0)),0)+IFERROR(INDEX('Hoja de Trabajo para listado'!$CD$155:$DC$1048576,MATCH($A65,'Hoja de Trabajo para listado'!$CD$155:$CD$1048576,0),MATCH((CUADRO!L$5&amp;$E65),'Hoja de Trabajo para listado'!$CD$151:$DC$151,0)),0)</f>
        <v>0</v>
      </c>
      <c r="M65" s="245">
        <f ca="1">+IFERROR(INDEX('Hoja de Trabajo para listado'!$A$155:$Z$1048576,MATCH($A65,'Hoja de Trabajo para listado'!$A$155:$A$1048576,0),MATCH((CUADRO!M$5&amp;$E65),'Hoja de Trabajo para listado'!$A$151:$Z$151,0)),0)+IFERROR(INDEX('Hoja de Trabajo para listado'!$AB$155:$BA$1048576,MATCH($A65,'Hoja de Trabajo para listado'!$AB$155:$AB$1048576,0),MATCH((CUADRO!M$5&amp;$E65),'Hoja de Trabajo para listado'!$AB$151:$BA$151,0)),0)+IFERROR(INDEX('Hoja de Trabajo para listado'!$BC$155:$CB$1048576,MATCH($A65,'Hoja de Trabajo para listado'!$BC$155:$BC$1048576,0),MATCH((CUADRO!M$5&amp;$E65),'Hoja de Trabajo para listado'!$BC$151:$CB$151,0)),0)+IFERROR(INDEX('Hoja de Trabajo para listado'!$DE$153:$DG$274,MATCH($A65,'Hoja de Trabajo para listado'!$DE$153:$DE$1048576,0),MATCH((CUADRO!M$5&amp;$E65),'Hoja de Trabajo para listado'!$DE$151:$DG$151,0)),0)+IFERROR(INDEX('Hoja de Trabajo para listado'!$CD$155:$DC$1048576,MATCH($A65,'Hoja de Trabajo para listado'!$CD$155:$CD$1048576,0),MATCH((CUADRO!M$5&amp;$E65),'Hoja de Trabajo para listado'!$CD$151:$DC$151,0)),0)</f>
        <v>0</v>
      </c>
      <c r="N65" s="245">
        <f ca="1">+IFERROR(INDEX('Hoja de Trabajo para listado'!$A$155:$Z$1048576,MATCH($A65,'Hoja de Trabajo para listado'!$A$155:$A$1048576,0),MATCH((CUADRO!N$5&amp;$E65),'Hoja de Trabajo para listado'!$A$151:$Z$151,0)),0)+IFERROR(INDEX('Hoja de Trabajo para listado'!$AB$155:$BA$1048576,MATCH($A65,'Hoja de Trabajo para listado'!$AB$155:$AB$1048576,0),MATCH((CUADRO!N$5&amp;$E65),'Hoja de Trabajo para listado'!$AB$151:$BA$151,0)),0)+IFERROR(INDEX('Hoja de Trabajo para listado'!$BC$155:$CB$1048576,MATCH($A65,'Hoja de Trabajo para listado'!$BC$155:$BC$1048576,0),MATCH((CUADRO!N$5&amp;$E65),'Hoja de Trabajo para listado'!$BC$151:$CB$151,0)),0)+IFERROR(INDEX('Hoja de Trabajo para listado'!$DE$153:$DG$274,MATCH($A65,'Hoja de Trabajo para listado'!$DE$153:$DE$1048576,0),MATCH((CUADRO!N$5&amp;$E65),'Hoja de Trabajo para listado'!$DE$151:$DG$151,0)),0)+IFERROR(INDEX('Hoja de Trabajo para listado'!$CD$155:$DC$1048576,MATCH($A65,'Hoja de Trabajo para listado'!$CD$155:$CD$1048576,0),MATCH((CUADRO!N$5&amp;$E65),'Hoja de Trabajo para listado'!$CD$151:$DC$151,0)),0)</f>
        <v>0</v>
      </c>
      <c r="O65" s="245">
        <f ca="1">+IFERROR(INDEX('Hoja de Trabajo para listado'!$A$155:$Z$1048576,MATCH($A65,'Hoja de Trabajo para listado'!$A$155:$A$1048576,0),MATCH((CUADRO!O$5&amp;$E65),'Hoja de Trabajo para listado'!$A$151:$Z$151,0)),0)+IFERROR(INDEX('Hoja de Trabajo para listado'!$AB$155:$BA$1048576,MATCH($A65,'Hoja de Trabajo para listado'!$AB$155:$AB$1048576,0),MATCH((CUADRO!O$5&amp;$E65),'Hoja de Trabajo para listado'!$AB$151:$BA$151,0)),0)+IFERROR(INDEX('Hoja de Trabajo para listado'!$BC$155:$CB$1048576,MATCH($A65,'Hoja de Trabajo para listado'!$BC$155:$BC$1048576,0),MATCH((CUADRO!O$5&amp;$E65),'Hoja de Trabajo para listado'!$BC$151:$CB$151,0)),0)+IFERROR(INDEX('Hoja de Trabajo para listado'!$DE$153:$DG$274,MATCH($A65,'Hoja de Trabajo para listado'!$DE$153:$DE$1048576,0),MATCH((CUADRO!O$5&amp;$E65),'Hoja de Trabajo para listado'!$DE$151:$DG$151,0)),0)+IFERROR(INDEX('Hoja de Trabajo para listado'!$CD$155:$DC$1048576,MATCH($A65,'Hoja de Trabajo para listado'!$CD$155:$CD$1048576,0),MATCH((CUADRO!O$5&amp;$E65),'Hoja de Trabajo para listado'!$CD$151:$DC$151,0)),0)</f>
        <v>0</v>
      </c>
      <c r="P65" s="245">
        <f ca="1">+IFERROR(INDEX('Hoja de Trabajo para listado'!$A$155:$Z$1048576,MATCH($A65,'Hoja de Trabajo para listado'!$A$155:$A$1048576,0),MATCH((CUADRO!P$5&amp;$E65),'Hoja de Trabajo para listado'!$A$151:$Z$151,0)),0)+IFERROR(INDEX('Hoja de Trabajo para listado'!$AB$155:$BA$1048576,MATCH($A65,'Hoja de Trabajo para listado'!$AB$155:$AB$1048576,0),MATCH((CUADRO!P$5&amp;$E65),'Hoja de Trabajo para listado'!$AB$151:$BA$151,0)),0)+IFERROR(INDEX('Hoja de Trabajo para listado'!$BC$155:$CB$1048576,MATCH($A65,'Hoja de Trabajo para listado'!$BC$155:$BC$1048576,0),MATCH((CUADRO!P$5&amp;$E65),'Hoja de Trabajo para listado'!$BC$151:$CB$151,0)),0)+IFERROR(INDEX('Hoja de Trabajo para listado'!$DE$153:$DG$274,MATCH($A65,'Hoja de Trabajo para listado'!$DE$153:$DE$1048576,0),MATCH((CUADRO!P$5&amp;$E65),'Hoja de Trabajo para listado'!$DE$151:$DG$151,0)),0)+IFERROR(INDEX('Hoja de Trabajo para listado'!$CD$155:$DC$1048576,MATCH($A65,'Hoja de Trabajo para listado'!$CD$155:$CD$1048576,0),MATCH((CUADRO!P$5&amp;$E65),'Hoja de Trabajo para listado'!$CD$151:$DC$151,0)),0)</f>
        <v>0</v>
      </c>
      <c r="Q65" s="245">
        <f ca="1">+IFERROR(INDEX('Hoja de Trabajo para listado'!$A$155:$Z$1048576,MATCH($A65,'Hoja de Trabajo para listado'!$A$155:$A$1048576,0),MATCH((CUADRO!Q$5&amp;$E65),'Hoja de Trabajo para listado'!$A$151:$Z$151,0)),0)+IFERROR(INDEX('Hoja de Trabajo para listado'!$AB$155:$BA$1048576,MATCH($A65,'Hoja de Trabajo para listado'!$AB$155:$AB$1048576,0),MATCH((CUADRO!Q$5&amp;$E65),'Hoja de Trabajo para listado'!$AB$151:$BA$151,0)),0)+IFERROR(INDEX('Hoja de Trabajo para listado'!$BC$155:$CB$1048576,MATCH($A65,'Hoja de Trabajo para listado'!$BC$155:$BC$1048576,0),MATCH((CUADRO!Q$5&amp;$E65),'Hoja de Trabajo para listado'!$BC$151:$CB$151,0)),0)+IFERROR(INDEX('Hoja de Trabajo para listado'!$DE$153:$DG$274,MATCH($A65,'Hoja de Trabajo para listado'!$DE$153:$DE$1048576,0),MATCH((CUADRO!Q$5&amp;$E65),'Hoja de Trabajo para listado'!$DE$151:$DG$151,0)),0)+IFERROR(INDEX('Hoja de Trabajo para listado'!$CD$155:$DC$1048576,MATCH($A65,'Hoja de Trabajo para listado'!$CD$155:$CD$1048576,0),MATCH((CUADRO!Q$5&amp;$E65),'Hoja de Trabajo para listado'!$CD$151:$DC$151,0)),0)</f>
        <v>0</v>
      </c>
      <c r="R65" s="245">
        <f t="shared" ca="1" si="0"/>
        <v>0</v>
      </c>
      <c r="S65" s="245">
        <f ca="1">+R64+R65</f>
        <v>0</v>
      </c>
      <c r="T65" s="245">
        <f ca="1">+S65</f>
        <v>0</v>
      </c>
      <c r="U65" s="244">
        <f t="shared" si="1"/>
        <v>2</v>
      </c>
      <c r="V65" s="333" t="str">
        <f>+VLOOKUP(A65,bd_lista!$A$3:$E$590,5,FALSE)</f>
        <v>Instituciones Descentralizadas</v>
      </c>
      <c r="W65" s="392"/>
      <c r="X65" s="242">
        <f>+VLOOKUP(A65,[4]Sheet1!$A$13:$D$744,4,FALSE)</f>
        <v>16</v>
      </c>
      <c r="Y65" s="242" t="str">
        <f>+VLOOKUP(X65,bd_lista!$A$3:$C$590,3,FALSE)</f>
        <v>Ministerio de Educación</v>
      </c>
      <c r="Z65" s="292"/>
      <c r="AA65" s="293"/>
    </row>
    <row r="66" spans="1:27" customFormat="1" ht="15" hidden="1" customHeight="1">
      <c r="A66" s="32">
        <v>129</v>
      </c>
      <c r="B66" s="387">
        <f>+A66</f>
        <v>129</v>
      </c>
      <c r="C66" s="247" t="str">
        <f>+VLOOKUP(A66,bd_lista!$A$3:$C$590,3,FALSE)</f>
        <v>Escuela de Gestión Pública Plurinacional</v>
      </c>
      <c r="D66" s="389" t="str">
        <f>+C66</f>
        <v>Escuela de Gestión Pública Plurinacional</v>
      </c>
      <c r="E66" s="247" t="s">
        <v>1304</v>
      </c>
      <c r="F66" s="243">
        <f ca="1">+IFERROR(INDEX('Hoja de Trabajo para listado'!$A$155:$Z$1048576,MATCH($A66,'Hoja de Trabajo para listado'!$A$155:$A$1048576,0),MATCH((CUADRO!F$5&amp;$E66),'Hoja de Trabajo para listado'!$A$151:$Z$151,0)),0)+IFERROR(INDEX('Hoja de Trabajo para listado'!$AB$155:$BA$1048576,MATCH($A66,'Hoja de Trabajo para listado'!$AB$155:$AB$1048576,0),MATCH((CUADRO!F$5&amp;$E66),'Hoja de Trabajo para listado'!$AB$151:$BA$151,0)),0)+IFERROR(INDEX('Hoja de Trabajo para listado'!$BC$155:$CB$1048576,MATCH($A66,'Hoja de Trabajo para listado'!$BC$155:$BC$1048576,0),MATCH((CUADRO!F$5&amp;$E66),'Hoja de Trabajo para listado'!$BC$151:$CB$151,0)),0)+IFERROR(INDEX('Hoja de Trabajo para listado'!$DE$153:$DG$274,MATCH($A66,'Hoja de Trabajo para listado'!$DE$153:$DE$1048576,0),MATCH((CUADRO!F$5&amp;$E66),'Hoja de Trabajo para listado'!$DE$151:$DG$151,0)),0)+IFERROR(INDEX('Hoja de Trabajo para listado'!$CD$155:$DC$1048576,MATCH($A66,'Hoja de Trabajo para listado'!$CD$155:$CD$1048576,0),MATCH((CUADRO!F$5&amp;$E66),'Hoja de Trabajo para listado'!$CD$151:$DC$151,0)),0)</f>
        <v>0</v>
      </c>
      <c r="G66" s="243">
        <f ca="1">+IFERROR(INDEX('Hoja de Trabajo para listado'!$A$155:$Z$1048576,MATCH($A66,'Hoja de Trabajo para listado'!$A$155:$A$1048576,0),MATCH((CUADRO!G$5&amp;$E66),'Hoja de Trabajo para listado'!$A$151:$Z$151,0)),0)+IFERROR(INDEX('Hoja de Trabajo para listado'!$AB$155:$BA$1048576,MATCH($A66,'Hoja de Trabajo para listado'!$AB$155:$AB$1048576,0),MATCH((CUADRO!G$5&amp;$E66),'Hoja de Trabajo para listado'!$AB$151:$BA$151,0)),0)+IFERROR(INDEX('Hoja de Trabajo para listado'!$BC$155:$CB$1048576,MATCH($A66,'Hoja de Trabajo para listado'!$BC$155:$BC$1048576,0),MATCH((CUADRO!G$5&amp;$E66),'Hoja de Trabajo para listado'!$BC$151:$CB$151,0)),0)+IFERROR(INDEX('Hoja de Trabajo para listado'!$DE$153:$DG$274,MATCH($A66,'Hoja de Trabajo para listado'!$DE$153:$DE$1048576,0),MATCH((CUADRO!G$5&amp;$E66),'Hoja de Trabajo para listado'!$DE$151:$DG$151,0)),0)+IFERROR(INDEX('Hoja de Trabajo para listado'!$CD$155:$DC$1048576,MATCH($A66,'Hoja de Trabajo para listado'!$CD$155:$CD$1048576,0),MATCH((CUADRO!G$5&amp;$E66),'Hoja de Trabajo para listado'!$CD$151:$DC$151,0)),0)</f>
        <v>0</v>
      </c>
      <c r="H66" s="243">
        <f ca="1">+IFERROR(INDEX('Hoja de Trabajo para listado'!$A$155:$Z$1048576,MATCH($A66,'Hoja de Trabajo para listado'!$A$155:$A$1048576,0),MATCH((CUADRO!H$5&amp;$E66),'Hoja de Trabajo para listado'!$A$151:$Z$151,0)),0)+IFERROR(INDEX('Hoja de Trabajo para listado'!$AB$155:$BA$1048576,MATCH($A66,'Hoja de Trabajo para listado'!$AB$155:$AB$1048576,0),MATCH((CUADRO!H$5&amp;$E66),'Hoja de Trabajo para listado'!$AB$151:$BA$151,0)),0)+IFERROR(INDEX('Hoja de Trabajo para listado'!$BC$155:$CB$1048576,MATCH($A66,'Hoja de Trabajo para listado'!$BC$155:$BC$1048576,0),MATCH((CUADRO!H$5&amp;$E66),'Hoja de Trabajo para listado'!$BC$151:$CB$151,0)),0)+IFERROR(INDEX('Hoja de Trabajo para listado'!$DE$153:$DG$274,MATCH($A66,'Hoja de Trabajo para listado'!$DE$153:$DE$1048576,0),MATCH((CUADRO!H$5&amp;$E66),'Hoja de Trabajo para listado'!$DE$151:$DG$151,0)),0)+IFERROR(INDEX('Hoja de Trabajo para listado'!$CD$155:$DC$1048576,MATCH($A66,'Hoja de Trabajo para listado'!$CD$155:$CD$1048576,0),MATCH((CUADRO!H$5&amp;$E66),'Hoja de Trabajo para listado'!$CD$151:$DC$151,0)),0)</f>
        <v>0</v>
      </c>
      <c r="I66" s="243">
        <f ca="1">+IFERROR(INDEX('Hoja de Trabajo para listado'!$A$155:$Z$1048576,MATCH($A66,'Hoja de Trabajo para listado'!$A$155:$A$1048576,0),MATCH((CUADRO!I$5&amp;$E66),'Hoja de Trabajo para listado'!$A$151:$Z$151,0)),0)+IFERROR(INDEX('Hoja de Trabajo para listado'!$AB$155:$BA$1048576,MATCH($A66,'Hoja de Trabajo para listado'!$AB$155:$AB$1048576,0),MATCH((CUADRO!I$5&amp;$E66),'Hoja de Trabajo para listado'!$AB$151:$BA$151,0)),0)+IFERROR(INDEX('Hoja de Trabajo para listado'!$BC$155:$CB$1048576,MATCH($A66,'Hoja de Trabajo para listado'!$BC$155:$BC$1048576,0),MATCH((CUADRO!I$5&amp;$E66),'Hoja de Trabajo para listado'!$BC$151:$CB$151,0)),0)+IFERROR(INDEX('Hoja de Trabajo para listado'!$DE$153:$DG$274,MATCH($A66,'Hoja de Trabajo para listado'!$DE$153:$DE$1048576,0),MATCH((CUADRO!I$5&amp;$E66),'Hoja de Trabajo para listado'!$DE$151:$DG$151,0)),0)+IFERROR(INDEX('Hoja de Trabajo para listado'!$CD$155:$DC$1048576,MATCH($A66,'Hoja de Trabajo para listado'!$CD$155:$CD$1048576,0),MATCH((CUADRO!I$5&amp;$E66),'Hoja de Trabajo para listado'!$CD$151:$DC$151,0)),0)</f>
        <v>0</v>
      </c>
      <c r="J66" s="243">
        <f ca="1">+IFERROR(INDEX('Hoja de Trabajo para listado'!$A$155:$Z$1048576,MATCH($A66,'Hoja de Trabajo para listado'!$A$155:$A$1048576,0),MATCH((CUADRO!J$5&amp;$E66),'Hoja de Trabajo para listado'!$A$151:$Z$151,0)),0)+IFERROR(INDEX('Hoja de Trabajo para listado'!$AB$155:$BA$1048576,MATCH($A66,'Hoja de Trabajo para listado'!$AB$155:$AB$1048576,0),MATCH((CUADRO!J$5&amp;$E66),'Hoja de Trabajo para listado'!$AB$151:$BA$151,0)),0)+IFERROR(INDEX('Hoja de Trabajo para listado'!$BC$155:$CB$1048576,MATCH($A66,'Hoja de Trabajo para listado'!$BC$155:$BC$1048576,0),MATCH((CUADRO!J$5&amp;$E66),'Hoja de Trabajo para listado'!$BC$151:$CB$151,0)),0)+IFERROR(INDEX('Hoja de Trabajo para listado'!$DE$153:$DG$274,MATCH($A66,'Hoja de Trabajo para listado'!$DE$153:$DE$1048576,0),MATCH((CUADRO!J$5&amp;$E66),'Hoja de Trabajo para listado'!$DE$151:$DG$151,0)),0)+IFERROR(INDEX('Hoja de Trabajo para listado'!$CD$155:$DC$1048576,MATCH($A66,'Hoja de Trabajo para listado'!$CD$155:$CD$1048576,0),MATCH((CUADRO!J$5&amp;$E66),'Hoja de Trabajo para listado'!$CD$151:$DC$151,0)),0)</f>
        <v>0</v>
      </c>
      <c r="K66" s="243">
        <f ca="1">+IFERROR(INDEX('Hoja de Trabajo para listado'!$A$155:$Z$1048576,MATCH($A66,'Hoja de Trabajo para listado'!$A$155:$A$1048576,0),MATCH((CUADRO!K$5&amp;$E66),'Hoja de Trabajo para listado'!$A$151:$Z$151,0)),0)+IFERROR(INDEX('Hoja de Trabajo para listado'!$AB$155:$BA$1048576,MATCH($A66,'Hoja de Trabajo para listado'!$AB$155:$AB$1048576,0),MATCH((CUADRO!K$5&amp;$E66),'Hoja de Trabajo para listado'!$AB$151:$BA$151,0)),0)+IFERROR(INDEX('Hoja de Trabajo para listado'!$BC$155:$CB$1048576,MATCH($A66,'Hoja de Trabajo para listado'!$BC$155:$BC$1048576,0),MATCH((CUADRO!K$5&amp;$E66),'Hoja de Trabajo para listado'!$BC$151:$CB$151,0)),0)+IFERROR(INDEX('Hoja de Trabajo para listado'!$DE$153:$DG$274,MATCH($A66,'Hoja de Trabajo para listado'!$DE$153:$DE$1048576,0),MATCH((CUADRO!K$5&amp;$E66),'Hoja de Trabajo para listado'!$DE$151:$DG$151,0)),0)+IFERROR(INDEX('Hoja de Trabajo para listado'!$CD$155:$DC$1048576,MATCH($A66,'Hoja de Trabajo para listado'!$CD$155:$CD$1048576,0),MATCH((CUADRO!K$5&amp;$E66),'Hoja de Trabajo para listado'!$CD$151:$DC$151,0)),0)</f>
        <v>0</v>
      </c>
      <c r="L66" s="243">
        <f ca="1">+IFERROR(INDEX('Hoja de Trabajo para listado'!$A$155:$Z$1048576,MATCH($A66,'Hoja de Trabajo para listado'!$A$155:$A$1048576,0),MATCH((CUADRO!L$5&amp;$E66),'Hoja de Trabajo para listado'!$A$151:$Z$151,0)),0)+IFERROR(INDEX('Hoja de Trabajo para listado'!$AB$155:$BA$1048576,MATCH($A66,'Hoja de Trabajo para listado'!$AB$155:$AB$1048576,0),MATCH((CUADRO!L$5&amp;$E66),'Hoja de Trabajo para listado'!$AB$151:$BA$151,0)),0)+IFERROR(INDEX('Hoja de Trabajo para listado'!$BC$155:$CB$1048576,MATCH($A66,'Hoja de Trabajo para listado'!$BC$155:$BC$1048576,0),MATCH((CUADRO!L$5&amp;$E66),'Hoja de Trabajo para listado'!$BC$151:$CB$151,0)),0)+IFERROR(INDEX('Hoja de Trabajo para listado'!$DE$153:$DG$274,MATCH($A66,'Hoja de Trabajo para listado'!$DE$153:$DE$1048576,0),MATCH((CUADRO!L$5&amp;$E66),'Hoja de Trabajo para listado'!$DE$151:$DG$151,0)),0)+IFERROR(INDEX('Hoja de Trabajo para listado'!$CD$155:$DC$1048576,MATCH($A66,'Hoja de Trabajo para listado'!$CD$155:$CD$1048576,0),MATCH((CUADRO!L$5&amp;$E66),'Hoja de Trabajo para listado'!$CD$151:$DC$151,0)),0)</f>
        <v>0</v>
      </c>
      <c r="M66" s="243">
        <f ca="1">+IFERROR(INDEX('Hoja de Trabajo para listado'!$A$155:$Z$1048576,MATCH($A66,'Hoja de Trabajo para listado'!$A$155:$A$1048576,0),MATCH((CUADRO!M$5&amp;$E66),'Hoja de Trabajo para listado'!$A$151:$Z$151,0)),0)+IFERROR(INDEX('Hoja de Trabajo para listado'!$AB$155:$BA$1048576,MATCH($A66,'Hoja de Trabajo para listado'!$AB$155:$AB$1048576,0),MATCH((CUADRO!M$5&amp;$E66),'Hoja de Trabajo para listado'!$AB$151:$BA$151,0)),0)+IFERROR(INDEX('Hoja de Trabajo para listado'!$BC$155:$CB$1048576,MATCH($A66,'Hoja de Trabajo para listado'!$BC$155:$BC$1048576,0),MATCH((CUADRO!M$5&amp;$E66),'Hoja de Trabajo para listado'!$BC$151:$CB$151,0)),0)+IFERROR(INDEX('Hoja de Trabajo para listado'!$DE$153:$DG$274,MATCH($A66,'Hoja de Trabajo para listado'!$DE$153:$DE$1048576,0),MATCH((CUADRO!M$5&amp;$E66),'Hoja de Trabajo para listado'!$DE$151:$DG$151,0)),0)+IFERROR(INDEX('Hoja de Trabajo para listado'!$CD$155:$DC$1048576,MATCH($A66,'Hoja de Trabajo para listado'!$CD$155:$CD$1048576,0),MATCH((CUADRO!M$5&amp;$E66),'Hoja de Trabajo para listado'!$CD$151:$DC$151,0)),0)</f>
        <v>0</v>
      </c>
      <c r="N66" s="243">
        <f ca="1">+IFERROR(INDEX('Hoja de Trabajo para listado'!$A$155:$Z$1048576,MATCH($A66,'Hoja de Trabajo para listado'!$A$155:$A$1048576,0),MATCH((CUADRO!N$5&amp;$E66),'Hoja de Trabajo para listado'!$A$151:$Z$151,0)),0)+IFERROR(INDEX('Hoja de Trabajo para listado'!$AB$155:$BA$1048576,MATCH($A66,'Hoja de Trabajo para listado'!$AB$155:$AB$1048576,0),MATCH((CUADRO!N$5&amp;$E66),'Hoja de Trabajo para listado'!$AB$151:$BA$151,0)),0)+IFERROR(INDEX('Hoja de Trabajo para listado'!$BC$155:$CB$1048576,MATCH($A66,'Hoja de Trabajo para listado'!$BC$155:$BC$1048576,0),MATCH((CUADRO!N$5&amp;$E66),'Hoja de Trabajo para listado'!$BC$151:$CB$151,0)),0)+IFERROR(INDEX('Hoja de Trabajo para listado'!$DE$153:$DG$274,MATCH($A66,'Hoja de Trabajo para listado'!$DE$153:$DE$1048576,0),MATCH((CUADRO!N$5&amp;$E66),'Hoja de Trabajo para listado'!$DE$151:$DG$151,0)),0)+IFERROR(INDEX('Hoja de Trabajo para listado'!$CD$155:$DC$1048576,MATCH($A66,'Hoja de Trabajo para listado'!$CD$155:$CD$1048576,0),MATCH((CUADRO!N$5&amp;$E66),'Hoja de Trabajo para listado'!$CD$151:$DC$151,0)),0)</f>
        <v>0</v>
      </c>
      <c r="O66" s="243">
        <f ca="1">+IFERROR(INDEX('Hoja de Trabajo para listado'!$A$155:$Z$1048576,MATCH($A66,'Hoja de Trabajo para listado'!$A$155:$A$1048576,0),MATCH((CUADRO!O$5&amp;$E66),'Hoja de Trabajo para listado'!$A$151:$Z$151,0)),0)+IFERROR(INDEX('Hoja de Trabajo para listado'!$AB$155:$BA$1048576,MATCH($A66,'Hoja de Trabajo para listado'!$AB$155:$AB$1048576,0),MATCH((CUADRO!O$5&amp;$E66),'Hoja de Trabajo para listado'!$AB$151:$BA$151,0)),0)+IFERROR(INDEX('Hoja de Trabajo para listado'!$BC$155:$CB$1048576,MATCH($A66,'Hoja de Trabajo para listado'!$BC$155:$BC$1048576,0),MATCH((CUADRO!O$5&amp;$E66),'Hoja de Trabajo para listado'!$BC$151:$CB$151,0)),0)+IFERROR(INDEX('Hoja de Trabajo para listado'!$DE$153:$DG$274,MATCH($A66,'Hoja de Trabajo para listado'!$DE$153:$DE$1048576,0),MATCH((CUADRO!O$5&amp;$E66),'Hoja de Trabajo para listado'!$DE$151:$DG$151,0)),0)+IFERROR(INDEX('Hoja de Trabajo para listado'!$CD$155:$DC$1048576,MATCH($A66,'Hoja de Trabajo para listado'!$CD$155:$CD$1048576,0),MATCH((CUADRO!O$5&amp;$E66),'Hoja de Trabajo para listado'!$CD$151:$DC$151,0)),0)</f>
        <v>0</v>
      </c>
      <c r="P66" s="243">
        <f ca="1">+IFERROR(INDEX('Hoja de Trabajo para listado'!$A$155:$Z$1048576,MATCH($A66,'Hoja de Trabajo para listado'!$A$155:$A$1048576,0),MATCH((CUADRO!P$5&amp;$E66),'Hoja de Trabajo para listado'!$A$151:$Z$151,0)),0)+IFERROR(INDEX('Hoja de Trabajo para listado'!$AB$155:$BA$1048576,MATCH($A66,'Hoja de Trabajo para listado'!$AB$155:$AB$1048576,0),MATCH((CUADRO!P$5&amp;$E66),'Hoja de Trabajo para listado'!$AB$151:$BA$151,0)),0)+IFERROR(INDEX('Hoja de Trabajo para listado'!$BC$155:$CB$1048576,MATCH($A66,'Hoja de Trabajo para listado'!$BC$155:$BC$1048576,0),MATCH((CUADRO!P$5&amp;$E66),'Hoja de Trabajo para listado'!$BC$151:$CB$151,0)),0)+IFERROR(INDEX('Hoja de Trabajo para listado'!$DE$153:$DG$274,MATCH($A66,'Hoja de Trabajo para listado'!$DE$153:$DE$1048576,0),MATCH((CUADRO!P$5&amp;$E66),'Hoja de Trabajo para listado'!$DE$151:$DG$151,0)),0)+IFERROR(INDEX('Hoja de Trabajo para listado'!$CD$155:$DC$1048576,MATCH($A66,'Hoja de Trabajo para listado'!$CD$155:$CD$1048576,0),MATCH((CUADRO!P$5&amp;$E66),'Hoja de Trabajo para listado'!$CD$151:$DC$151,0)),0)</f>
        <v>0</v>
      </c>
      <c r="Q66" s="243">
        <f ca="1">+IFERROR(INDEX('Hoja de Trabajo para listado'!$A$155:$Z$1048576,MATCH($A66,'Hoja de Trabajo para listado'!$A$155:$A$1048576,0),MATCH((CUADRO!Q$5&amp;$E66),'Hoja de Trabajo para listado'!$A$151:$Z$151,0)),0)+IFERROR(INDEX('Hoja de Trabajo para listado'!$AB$155:$BA$1048576,MATCH($A66,'Hoja de Trabajo para listado'!$AB$155:$AB$1048576,0),MATCH((CUADRO!Q$5&amp;$E66),'Hoja de Trabajo para listado'!$AB$151:$BA$151,0)),0)+IFERROR(INDEX('Hoja de Trabajo para listado'!$BC$155:$CB$1048576,MATCH($A66,'Hoja de Trabajo para listado'!$BC$155:$BC$1048576,0),MATCH((CUADRO!Q$5&amp;$E66),'Hoja de Trabajo para listado'!$BC$151:$CB$151,0)),0)+IFERROR(INDEX('Hoja de Trabajo para listado'!$DE$153:$DG$274,MATCH($A66,'Hoja de Trabajo para listado'!$DE$153:$DE$1048576,0),MATCH((CUADRO!Q$5&amp;$E66),'Hoja de Trabajo para listado'!$DE$151:$DG$151,0)),0)+IFERROR(INDEX('Hoja de Trabajo para listado'!$CD$155:$DC$1048576,MATCH($A66,'Hoja de Trabajo para listado'!$CD$155:$CD$1048576,0),MATCH((CUADRO!Q$5&amp;$E66),'Hoja de Trabajo para listado'!$CD$151:$DC$151,0)),0)</f>
        <v>0</v>
      </c>
      <c r="R66" s="243">
        <f t="shared" ca="1" si="0"/>
        <v>0</v>
      </c>
      <c r="S66" s="243"/>
      <c r="T66" s="243">
        <f ca="1">+T67</f>
        <v>0</v>
      </c>
      <c r="U66" s="242">
        <f t="shared" si="1"/>
        <v>1</v>
      </c>
      <c r="V66" s="333" t="str">
        <f>+VLOOKUP(A66,bd_lista!$A$3:$E$590,5,FALSE)</f>
        <v>Instituciones Descentralizadas</v>
      </c>
      <c r="W66" s="391" t="str">
        <f>+V66</f>
        <v>Instituciones Descentralizadas</v>
      </c>
      <c r="X66" s="242">
        <f>+VLOOKUP(A66,[4]Sheet1!$A$13:$D$744,4,FALSE)</f>
        <v>16</v>
      </c>
      <c r="Y66" s="242" t="str">
        <f>+VLOOKUP(X66,bd_lista!$A$3:$C$590,3,FALSE)</f>
        <v>Ministerio de Educación</v>
      </c>
      <c r="Z66" s="294">
        <f>+X66</f>
        <v>16</v>
      </c>
      <c r="AA66" s="319" t="str">
        <f>+Y66</f>
        <v>Ministerio de Educación</v>
      </c>
    </row>
    <row r="67" spans="1:27" customFormat="1" ht="15" hidden="1" customHeight="1">
      <c r="A67" s="32">
        <v>129</v>
      </c>
      <c r="B67" s="388"/>
      <c r="C67" s="333" t="str">
        <f>+VLOOKUP(A67,bd_lista!$A$3:$C$590,3,FALSE)</f>
        <v>Escuela de Gestión Pública Plurinacional</v>
      </c>
      <c r="D67" s="390"/>
      <c r="E67" s="333" t="s">
        <v>1305</v>
      </c>
      <c r="F67" s="245">
        <f ca="1">+IFERROR(INDEX('Hoja de Trabajo para listado'!$A$155:$Z$1048576,MATCH($A67,'Hoja de Trabajo para listado'!$A$155:$A$1048576,0),MATCH((CUADRO!F$5&amp;$E67),'Hoja de Trabajo para listado'!$A$151:$Z$151,0)),0)+IFERROR(INDEX('Hoja de Trabajo para listado'!$AB$155:$BA$1048576,MATCH($A67,'Hoja de Trabajo para listado'!$AB$155:$AB$1048576,0),MATCH((CUADRO!F$5&amp;$E67),'Hoja de Trabajo para listado'!$AB$151:$BA$151,0)),0)+IFERROR(INDEX('Hoja de Trabajo para listado'!$BC$155:$CB$1048576,MATCH($A67,'Hoja de Trabajo para listado'!$BC$155:$BC$1048576,0),MATCH((CUADRO!F$5&amp;$E67),'Hoja de Trabajo para listado'!$BC$151:$CB$151,0)),0)+IFERROR(INDEX('Hoja de Trabajo para listado'!$DE$153:$DG$274,MATCH($A67,'Hoja de Trabajo para listado'!$DE$153:$DE$1048576,0),MATCH((CUADRO!F$5&amp;$E67),'Hoja de Trabajo para listado'!$DE$151:$DG$151,0)),0)+IFERROR(INDEX('Hoja de Trabajo para listado'!$CD$155:$DC$1048576,MATCH($A67,'Hoja de Trabajo para listado'!$CD$155:$CD$1048576,0),MATCH((CUADRO!F$5&amp;$E67),'Hoja de Trabajo para listado'!$CD$151:$DC$151,0)),0)</f>
        <v>0</v>
      </c>
      <c r="G67" s="245">
        <f ca="1">+IFERROR(INDEX('Hoja de Trabajo para listado'!$A$155:$Z$1048576,MATCH($A67,'Hoja de Trabajo para listado'!$A$155:$A$1048576,0),MATCH((CUADRO!G$5&amp;$E67),'Hoja de Trabajo para listado'!$A$151:$Z$151,0)),0)+IFERROR(INDEX('Hoja de Trabajo para listado'!$AB$155:$BA$1048576,MATCH($A67,'Hoja de Trabajo para listado'!$AB$155:$AB$1048576,0),MATCH((CUADRO!G$5&amp;$E67),'Hoja de Trabajo para listado'!$AB$151:$BA$151,0)),0)+IFERROR(INDEX('Hoja de Trabajo para listado'!$BC$155:$CB$1048576,MATCH($A67,'Hoja de Trabajo para listado'!$BC$155:$BC$1048576,0),MATCH((CUADRO!G$5&amp;$E67),'Hoja de Trabajo para listado'!$BC$151:$CB$151,0)),0)+IFERROR(INDEX('Hoja de Trabajo para listado'!$DE$153:$DG$274,MATCH($A67,'Hoja de Trabajo para listado'!$DE$153:$DE$1048576,0),MATCH((CUADRO!G$5&amp;$E67),'Hoja de Trabajo para listado'!$DE$151:$DG$151,0)),0)+IFERROR(INDEX('Hoja de Trabajo para listado'!$CD$155:$DC$1048576,MATCH($A67,'Hoja de Trabajo para listado'!$CD$155:$CD$1048576,0),MATCH((CUADRO!G$5&amp;$E67),'Hoja de Trabajo para listado'!$CD$151:$DC$151,0)),0)</f>
        <v>0</v>
      </c>
      <c r="H67" s="245">
        <f ca="1">+IFERROR(INDEX('Hoja de Trabajo para listado'!$A$155:$Z$1048576,MATCH($A67,'Hoja de Trabajo para listado'!$A$155:$A$1048576,0),MATCH((CUADRO!H$5&amp;$E67),'Hoja de Trabajo para listado'!$A$151:$Z$151,0)),0)+IFERROR(INDEX('Hoja de Trabajo para listado'!$AB$155:$BA$1048576,MATCH($A67,'Hoja de Trabajo para listado'!$AB$155:$AB$1048576,0),MATCH((CUADRO!H$5&amp;$E67),'Hoja de Trabajo para listado'!$AB$151:$BA$151,0)),0)+IFERROR(INDEX('Hoja de Trabajo para listado'!$BC$155:$CB$1048576,MATCH($A67,'Hoja de Trabajo para listado'!$BC$155:$BC$1048576,0),MATCH((CUADRO!H$5&amp;$E67),'Hoja de Trabajo para listado'!$BC$151:$CB$151,0)),0)+IFERROR(INDEX('Hoja de Trabajo para listado'!$DE$153:$DG$274,MATCH($A67,'Hoja de Trabajo para listado'!$DE$153:$DE$1048576,0),MATCH((CUADRO!H$5&amp;$E67),'Hoja de Trabajo para listado'!$DE$151:$DG$151,0)),0)+IFERROR(INDEX('Hoja de Trabajo para listado'!$CD$155:$DC$1048576,MATCH($A67,'Hoja de Trabajo para listado'!$CD$155:$CD$1048576,0),MATCH((CUADRO!H$5&amp;$E67),'Hoja de Trabajo para listado'!$CD$151:$DC$151,0)),0)</f>
        <v>0</v>
      </c>
      <c r="I67" s="245">
        <f ca="1">+IFERROR(INDEX('Hoja de Trabajo para listado'!$A$155:$Z$1048576,MATCH($A67,'Hoja de Trabajo para listado'!$A$155:$A$1048576,0),MATCH((CUADRO!I$5&amp;$E67),'Hoja de Trabajo para listado'!$A$151:$Z$151,0)),0)+IFERROR(INDEX('Hoja de Trabajo para listado'!$AB$155:$BA$1048576,MATCH($A67,'Hoja de Trabajo para listado'!$AB$155:$AB$1048576,0),MATCH((CUADRO!I$5&amp;$E67),'Hoja de Trabajo para listado'!$AB$151:$BA$151,0)),0)+IFERROR(INDEX('Hoja de Trabajo para listado'!$BC$155:$CB$1048576,MATCH($A67,'Hoja de Trabajo para listado'!$BC$155:$BC$1048576,0),MATCH((CUADRO!I$5&amp;$E67),'Hoja de Trabajo para listado'!$BC$151:$CB$151,0)),0)+IFERROR(INDEX('Hoja de Trabajo para listado'!$DE$153:$DG$274,MATCH($A67,'Hoja de Trabajo para listado'!$DE$153:$DE$1048576,0),MATCH((CUADRO!I$5&amp;$E67),'Hoja de Trabajo para listado'!$DE$151:$DG$151,0)),0)+IFERROR(INDEX('Hoja de Trabajo para listado'!$CD$155:$DC$1048576,MATCH($A67,'Hoja de Trabajo para listado'!$CD$155:$CD$1048576,0),MATCH((CUADRO!I$5&amp;$E67),'Hoja de Trabajo para listado'!$CD$151:$DC$151,0)),0)</f>
        <v>0</v>
      </c>
      <c r="J67" s="245">
        <f ca="1">+IFERROR(INDEX('Hoja de Trabajo para listado'!$A$155:$Z$1048576,MATCH($A67,'Hoja de Trabajo para listado'!$A$155:$A$1048576,0),MATCH((CUADRO!J$5&amp;$E67),'Hoja de Trabajo para listado'!$A$151:$Z$151,0)),0)+IFERROR(INDEX('Hoja de Trabajo para listado'!$AB$155:$BA$1048576,MATCH($A67,'Hoja de Trabajo para listado'!$AB$155:$AB$1048576,0),MATCH((CUADRO!J$5&amp;$E67),'Hoja de Trabajo para listado'!$AB$151:$BA$151,0)),0)+IFERROR(INDEX('Hoja de Trabajo para listado'!$BC$155:$CB$1048576,MATCH($A67,'Hoja de Trabajo para listado'!$BC$155:$BC$1048576,0),MATCH((CUADRO!J$5&amp;$E67),'Hoja de Trabajo para listado'!$BC$151:$CB$151,0)),0)+IFERROR(INDEX('Hoja de Trabajo para listado'!$DE$153:$DG$274,MATCH($A67,'Hoja de Trabajo para listado'!$DE$153:$DE$1048576,0),MATCH((CUADRO!J$5&amp;$E67),'Hoja de Trabajo para listado'!$DE$151:$DG$151,0)),0)+IFERROR(INDEX('Hoja de Trabajo para listado'!$CD$155:$DC$1048576,MATCH($A67,'Hoja de Trabajo para listado'!$CD$155:$CD$1048576,0),MATCH((CUADRO!J$5&amp;$E67),'Hoja de Trabajo para listado'!$CD$151:$DC$151,0)),0)</f>
        <v>0</v>
      </c>
      <c r="K67" s="245">
        <f ca="1">+IFERROR(INDEX('Hoja de Trabajo para listado'!$A$155:$Z$1048576,MATCH($A67,'Hoja de Trabajo para listado'!$A$155:$A$1048576,0),MATCH((CUADRO!K$5&amp;$E67),'Hoja de Trabajo para listado'!$A$151:$Z$151,0)),0)+IFERROR(INDEX('Hoja de Trabajo para listado'!$AB$155:$BA$1048576,MATCH($A67,'Hoja de Trabajo para listado'!$AB$155:$AB$1048576,0),MATCH((CUADRO!K$5&amp;$E67),'Hoja de Trabajo para listado'!$AB$151:$BA$151,0)),0)+IFERROR(INDEX('Hoja de Trabajo para listado'!$BC$155:$CB$1048576,MATCH($A67,'Hoja de Trabajo para listado'!$BC$155:$BC$1048576,0),MATCH((CUADRO!K$5&amp;$E67),'Hoja de Trabajo para listado'!$BC$151:$CB$151,0)),0)+IFERROR(INDEX('Hoja de Trabajo para listado'!$DE$153:$DG$274,MATCH($A67,'Hoja de Trabajo para listado'!$DE$153:$DE$1048576,0),MATCH((CUADRO!K$5&amp;$E67),'Hoja de Trabajo para listado'!$DE$151:$DG$151,0)),0)+IFERROR(INDEX('Hoja de Trabajo para listado'!$CD$155:$DC$1048576,MATCH($A67,'Hoja de Trabajo para listado'!$CD$155:$CD$1048576,0),MATCH((CUADRO!K$5&amp;$E67),'Hoja de Trabajo para listado'!$CD$151:$DC$151,0)),0)</f>
        <v>0</v>
      </c>
      <c r="L67" s="245">
        <f ca="1">+IFERROR(INDEX('Hoja de Trabajo para listado'!$A$155:$Z$1048576,MATCH($A67,'Hoja de Trabajo para listado'!$A$155:$A$1048576,0),MATCH((CUADRO!L$5&amp;$E67),'Hoja de Trabajo para listado'!$A$151:$Z$151,0)),0)+IFERROR(INDEX('Hoja de Trabajo para listado'!$AB$155:$BA$1048576,MATCH($A67,'Hoja de Trabajo para listado'!$AB$155:$AB$1048576,0),MATCH((CUADRO!L$5&amp;$E67),'Hoja de Trabajo para listado'!$AB$151:$BA$151,0)),0)+IFERROR(INDEX('Hoja de Trabajo para listado'!$BC$155:$CB$1048576,MATCH($A67,'Hoja de Trabajo para listado'!$BC$155:$BC$1048576,0),MATCH((CUADRO!L$5&amp;$E67),'Hoja de Trabajo para listado'!$BC$151:$CB$151,0)),0)+IFERROR(INDEX('Hoja de Trabajo para listado'!$DE$153:$DG$274,MATCH($A67,'Hoja de Trabajo para listado'!$DE$153:$DE$1048576,0),MATCH((CUADRO!L$5&amp;$E67),'Hoja de Trabajo para listado'!$DE$151:$DG$151,0)),0)+IFERROR(INDEX('Hoja de Trabajo para listado'!$CD$155:$DC$1048576,MATCH($A67,'Hoja de Trabajo para listado'!$CD$155:$CD$1048576,0),MATCH((CUADRO!L$5&amp;$E67),'Hoja de Trabajo para listado'!$CD$151:$DC$151,0)),0)</f>
        <v>0</v>
      </c>
      <c r="M67" s="245">
        <f ca="1">+IFERROR(INDEX('Hoja de Trabajo para listado'!$A$155:$Z$1048576,MATCH($A67,'Hoja de Trabajo para listado'!$A$155:$A$1048576,0),MATCH((CUADRO!M$5&amp;$E67),'Hoja de Trabajo para listado'!$A$151:$Z$151,0)),0)+IFERROR(INDEX('Hoja de Trabajo para listado'!$AB$155:$BA$1048576,MATCH($A67,'Hoja de Trabajo para listado'!$AB$155:$AB$1048576,0),MATCH((CUADRO!M$5&amp;$E67),'Hoja de Trabajo para listado'!$AB$151:$BA$151,0)),0)+IFERROR(INDEX('Hoja de Trabajo para listado'!$BC$155:$CB$1048576,MATCH($A67,'Hoja de Trabajo para listado'!$BC$155:$BC$1048576,0),MATCH((CUADRO!M$5&amp;$E67),'Hoja de Trabajo para listado'!$BC$151:$CB$151,0)),0)+IFERROR(INDEX('Hoja de Trabajo para listado'!$DE$153:$DG$274,MATCH($A67,'Hoja de Trabajo para listado'!$DE$153:$DE$1048576,0),MATCH((CUADRO!M$5&amp;$E67),'Hoja de Trabajo para listado'!$DE$151:$DG$151,0)),0)+IFERROR(INDEX('Hoja de Trabajo para listado'!$CD$155:$DC$1048576,MATCH($A67,'Hoja de Trabajo para listado'!$CD$155:$CD$1048576,0),MATCH((CUADRO!M$5&amp;$E67),'Hoja de Trabajo para listado'!$CD$151:$DC$151,0)),0)</f>
        <v>0</v>
      </c>
      <c r="N67" s="245">
        <f ca="1">+IFERROR(INDEX('Hoja de Trabajo para listado'!$A$155:$Z$1048576,MATCH($A67,'Hoja de Trabajo para listado'!$A$155:$A$1048576,0),MATCH((CUADRO!N$5&amp;$E67),'Hoja de Trabajo para listado'!$A$151:$Z$151,0)),0)+IFERROR(INDEX('Hoja de Trabajo para listado'!$AB$155:$BA$1048576,MATCH($A67,'Hoja de Trabajo para listado'!$AB$155:$AB$1048576,0),MATCH((CUADRO!N$5&amp;$E67),'Hoja de Trabajo para listado'!$AB$151:$BA$151,0)),0)+IFERROR(INDEX('Hoja de Trabajo para listado'!$BC$155:$CB$1048576,MATCH($A67,'Hoja de Trabajo para listado'!$BC$155:$BC$1048576,0),MATCH((CUADRO!N$5&amp;$E67),'Hoja de Trabajo para listado'!$BC$151:$CB$151,0)),0)+IFERROR(INDEX('Hoja de Trabajo para listado'!$DE$153:$DG$274,MATCH($A67,'Hoja de Trabajo para listado'!$DE$153:$DE$1048576,0),MATCH((CUADRO!N$5&amp;$E67),'Hoja de Trabajo para listado'!$DE$151:$DG$151,0)),0)+IFERROR(INDEX('Hoja de Trabajo para listado'!$CD$155:$DC$1048576,MATCH($A67,'Hoja de Trabajo para listado'!$CD$155:$CD$1048576,0),MATCH((CUADRO!N$5&amp;$E67),'Hoja de Trabajo para listado'!$CD$151:$DC$151,0)),0)</f>
        <v>0</v>
      </c>
      <c r="O67" s="245">
        <f ca="1">+IFERROR(INDEX('Hoja de Trabajo para listado'!$A$155:$Z$1048576,MATCH($A67,'Hoja de Trabajo para listado'!$A$155:$A$1048576,0),MATCH((CUADRO!O$5&amp;$E67),'Hoja de Trabajo para listado'!$A$151:$Z$151,0)),0)+IFERROR(INDEX('Hoja de Trabajo para listado'!$AB$155:$BA$1048576,MATCH($A67,'Hoja de Trabajo para listado'!$AB$155:$AB$1048576,0),MATCH((CUADRO!O$5&amp;$E67),'Hoja de Trabajo para listado'!$AB$151:$BA$151,0)),0)+IFERROR(INDEX('Hoja de Trabajo para listado'!$BC$155:$CB$1048576,MATCH($A67,'Hoja de Trabajo para listado'!$BC$155:$BC$1048576,0),MATCH((CUADRO!O$5&amp;$E67),'Hoja de Trabajo para listado'!$BC$151:$CB$151,0)),0)+IFERROR(INDEX('Hoja de Trabajo para listado'!$DE$153:$DG$274,MATCH($A67,'Hoja de Trabajo para listado'!$DE$153:$DE$1048576,0),MATCH((CUADRO!O$5&amp;$E67),'Hoja de Trabajo para listado'!$DE$151:$DG$151,0)),0)+IFERROR(INDEX('Hoja de Trabajo para listado'!$CD$155:$DC$1048576,MATCH($A67,'Hoja de Trabajo para listado'!$CD$155:$CD$1048576,0),MATCH((CUADRO!O$5&amp;$E67),'Hoja de Trabajo para listado'!$CD$151:$DC$151,0)),0)</f>
        <v>0</v>
      </c>
      <c r="P67" s="245">
        <f ca="1">+IFERROR(INDEX('Hoja de Trabajo para listado'!$A$155:$Z$1048576,MATCH($A67,'Hoja de Trabajo para listado'!$A$155:$A$1048576,0),MATCH((CUADRO!P$5&amp;$E67),'Hoja de Trabajo para listado'!$A$151:$Z$151,0)),0)+IFERROR(INDEX('Hoja de Trabajo para listado'!$AB$155:$BA$1048576,MATCH($A67,'Hoja de Trabajo para listado'!$AB$155:$AB$1048576,0),MATCH((CUADRO!P$5&amp;$E67),'Hoja de Trabajo para listado'!$AB$151:$BA$151,0)),0)+IFERROR(INDEX('Hoja de Trabajo para listado'!$BC$155:$CB$1048576,MATCH($A67,'Hoja de Trabajo para listado'!$BC$155:$BC$1048576,0),MATCH((CUADRO!P$5&amp;$E67),'Hoja de Trabajo para listado'!$BC$151:$CB$151,0)),0)+IFERROR(INDEX('Hoja de Trabajo para listado'!$DE$153:$DG$274,MATCH($A67,'Hoja de Trabajo para listado'!$DE$153:$DE$1048576,0),MATCH((CUADRO!P$5&amp;$E67),'Hoja de Trabajo para listado'!$DE$151:$DG$151,0)),0)+IFERROR(INDEX('Hoja de Trabajo para listado'!$CD$155:$DC$1048576,MATCH($A67,'Hoja de Trabajo para listado'!$CD$155:$CD$1048576,0),MATCH((CUADRO!P$5&amp;$E67),'Hoja de Trabajo para listado'!$CD$151:$DC$151,0)),0)</f>
        <v>0</v>
      </c>
      <c r="Q67" s="245">
        <f ca="1">+IFERROR(INDEX('Hoja de Trabajo para listado'!$A$155:$Z$1048576,MATCH($A67,'Hoja de Trabajo para listado'!$A$155:$A$1048576,0),MATCH((CUADRO!Q$5&amp;$E67),'Hoja de Trabajo para listado'!$A$151:$Z$151,0)),0)+IFERROR(INDEX('Hoja de Trabajo para listado'!$AB$155:$BA$1048576,MATCH($A67,'Hoja de Trabajo para listado'!$AB$155:$AB$1048576,0),MATCH((CUADRO!Q$5&amp;$E67),'Hoja de Trabajo para listado'!$AB$151:$BA$151,0)),0)+IFERROR(INDEX('Hoja de Trabajo para listado'!$BC$155:$CB$1048576,MATCH($A67,'Hoja de Trabajo para listado'!$BC$155:$BC$1048576,0),MATCH((CUADRO!Q$5&amp;$E67),'Hoja de Trabajo para listado'!$BC$151:$CB$151,0)),0)+IFERROR(INDEX('Hoja de Trabajo para listado'!$DE$153:$DG$274,MATCH($A67,'Hoja de Trabajo para listado'!$DE$153:$DE$1048576,0),MATCH((CUADRO!Q$5&amp;$E67),'Hoja de Trabajo para listado'!$DE$151:$DG$151,0)),0)+IFERROR(INDEX('Hoja de Trabajo para listado'!$CD$155:$DC$1048576,MATCH($A67,'Hoja de Trabajo para listado'!$CD$155:$CD$1048576,0),MATCH((CUADRO!Q$5&amp;$E67),'Hoja de Trabajo para listado'!$CD$151:$DC$151,0)),0)</f>
        <v>0</v>
      </c>
      <c r="R67" s="245">
        <f t="shared" ca="1" si="0"/>
        <v>0</v>
      </c>
      <c r="S67" s="245">
        <f ca="1">+R66+R67</f>
        <v>0</v>
      </c>
      <c r="T67" s="245">
        <f ca="1">+S67</f>
        <v>0</v>
      </c>
      <c r="U67" s="244">
        <f t="shared" si="1"/>
        <v>2</v>
      </c>
      <c r="V67" s="333" t="str">
        <f>+VLOOKUP(A67,bd_lista!$A$3:$E$590,5,FALSE)</f>
        <v>Instituciones Descentralizadas</v>
      </c>
      <c r="W67" s="392"/>
      <c r="X67" s="242">
        <f>+VLOOKUP(A67,[4]Sheet1!$A$13:$D$744,4,FALSE)</f>
        <v>16</v>
      </c>
      <c r="Y67" s="242" t="str">
        <f>+VLOOKUP(X67,bd_lista!$A$3:$C$590,3,FALSE)</f>
        <v>Ministerio de Educación</v>
      </c>
      <c r="Z67" s="292"/>
      <c r="AA67" s="321"/>
    </row>
    <row r="68" spans="1:27" ht="15" customHeight="1">
      <c r="A68" s="32">
        <v>130</v>
      </c>
      <c r="B68" s="387">
        <f>+A68</f>
        <v>130</v>
      </c>
      <c r="C68" s="247" t="str">
        <f>+VLOOKUP(A68,bd_lista!$A$3:$C$590,3,FALSE)</f>
        <v>Fondo de Financiamiento para la Minería</v>
      </c>
      <c r="D68" s="389" t="str">
        <f>+C68</f>
        <v>Fondo de Financiamiento para la Minería</v>
      </c>
      <c r="E68" s="247" t="s">
        <v>1304</v>
      </c>
      <c r="F68" s="243">
        <f ca="1">+IFERROR(INDEX('Hoja de Trabajo para listado'!$A$155:$Z$1048576,MATCH($A68,'Hoja de Trabajo para listado'!$A$155:$A$1048576,0),MATCH((CUADRO!F$5&amp;$E68),'Hoja de Trabajo para listado'!$A$151:$Z$151,0)),0)+IFERROR(INDEX('Hoja de Trabajo para listado'!$AB$155:$BA$1048576,MATCH($A68,'Hoja de Trabajo para listado'!$AB$155:$AB$1048576,0),MATCH((CUADRO!F$5&amp;$E68),'Hoja de Trabajo para listado'!$AB$151:$BA$151,0)),0)+IFERROR(INDEX('Hoja de Trabajo para listado'!$BC$155:$CB$1048576,MATCH($A68,'Hoja de Trabajo para listado'!$BC$155:$BC$1048576,0),MATCH((CUADRO!F$5&amp;$E68),'Hoja de Trabajo para listado'!$BC$151:$CB$151,0)),0)+IFERROR(INDEX('Hoja de Trabajo para listado'!$DE$153:$DG$274,MATCH($A68,'Hoja de Trabajo para listado'!$DE$153:$DE$1048576,0),MATCH((CUADRO!F$5&amp;$E68),'Hoja de Trabajo para listado'!$DE$151:$DG$151,0)),0)+IFERROR(INDEX('Hoja de Trabajo para listado'!$CD$155:$DC$1048576,MATCH($A68,'Hoja de Trabajo para listado'!$CD$155:$CD$1048576,0),MATCH((CUADRO!F$5&amp;$E68),'Hoja de Trabajo para listado'!$CD$151:$DC$151,0)),0)</f>
        <v>0</v>
      </c>
      <c r="G68" s="243">
        <f ca="1">+IFERROR(INDEX('Hoja de Trabajo para listado'!$A$155:$Z$1048576,MATCH($A68,'Hoja de Trabajo para listado'!$A$155:$A$1048576,0),MATCH((CUADRO!G$5&amp;$E68),'Hoja de Trabajo para listado'!$A$151:$Z$151,0)),0)+IFERROR(INDEX('Hoja de Trabajo para listado'!$AB$155:$BA$1048576,MATCH($A68,'Hoja de Trabajo para listado'!$AB$155:$AB$1048576,0),MATCH((CUADRO!G$5&amp;$E68),'Hoja de Trabajo para listado'!$AB$151:$BA$151,0)),0)+IFERROR(INDEX('Hoja de Trabajo para listado'!$BC$155:$CB$1048576,MATCH($A68,'Hoja de Trabajo para listado'!$BC$155:$BC$1048576,0),MATCH((CUADRO!G$5&amp;$E68),'Hoja de Trabajo para listado'!$BC$151:$CB$151,0)),0)+IFERROR(INDEX('Hoja de Trabajo para listado'!$DE$153:$DG$274,MATCH($A68,'Hoja de Trabajo para listado'!$DE$153:$DE$1048576,0),MATCH((CUADRO!G$5&amp;$E68),'Hoja de Trabajo para listado'!$DE$151:$DG$151,0)),0)+IFERROR(INDEX('Hoja de Trabajo para listado'!$CD$155:$DC$1048576,MATCH($A68,'Hoja de Trabajo para listado'!$CD$155:$CD$1048576,0),MATCH((CUADRO!G$5&amp;$E68),'Hoja de Trabajo para listado'!$CD$151:$DC$151,0)),0)</f>
        <v>0</v>
      </c>
      <c r="H68" s="243">
        <f ca="1">+IFERROR(INDEX('Hoja de Trabajo para listado'!$A$155:$Z$1048576,MATCH($A68,'Hoja de Trabajo para listado'!$A$155:$A$1048576,0),MATCH((CUADRO!H$5&amp;$E68),'Hoja de Trabajo para listado'!$A$151:$Z$151,0)),0)+IFERROR(INDEX('Hoja de Trabajo para listado'!$AB$155:$BA$1048576,MATCH($A68,'Hoja de Trabajo para listado'!$AB$155:$AB$1048576,0),MATCH((CUADRO!H$5&amp;$E68),'Hoja de Trabajo para listado'!$AB$151:$BA$151,0)),0)+IFERROR(INDEX('Hoja de Trabajo para listado'!$BC$155:$CB$1048576,MATCH($A68,'Hoja de Trabajo para listado'!$BC$155:$BC$1048576,0),MATCH((CUADRO!H$5&amp;$E68),'Hoja de Trabajo para listado'!$BC$151:$CB$151,0)),0)+IFERROR(INDEX('Hoja de Trabajo para listado'!$DE$153:$DG$274,MATCH($A68,'Hoja de Trabajo para listado'!$DE$153:$DE$1048576,0),MATCH((CUADRO!H$5&amp;$E68),'Hoja de Trabajo para listado'!$DE$151:$DG$151,0)),0)+IFERROR(INDEX('Hoja de Trabajo para listado'!$CD$155:$DC$1048576,MATCH($A68,'Hoja de Trabajo para listado'!$CD$155:$CD$1048576,0),MATCH((CUADRO!H$5&amp;$E68),'Hoja de Trabajo para listado'!$CD$151:$DC$151,0)),0)</f>
        <v>0</v>
      </c>
      <c r="I68" s="243">
        <f ca="1">+IFERROR(INDEX('Hoja de Trabajo para listado'!$A$155:$Z$1048576,MATCH($A68,'Hoja de Trabajo para listado'!$A$155:$A$1048576,0),MATCH((CUADRO!I$5&amp;$E68),'Hoja de Trabajo para listado'!$A$151:$Z$151,0)),0)+IFERROR(INDEX('Hoja de Trabajo para listado'!$AB$155:$BA$1048576,MATCH($A68,'Hoja de Trabajo para listado'!$AB$155:$AB$1048576,0),MATCH((CUADRO!I$5&amp;$E68),'Hoja de Trabajo para listado'!$AB$151:$BA$151,0)),0)+IFERROR(INDEX('Hoja de Trabajo para listado'!$BC$155:$CB$1048576,MATCH($A68,'Hoja de Trabajo para listado'!$BC$155:$BC$1048576,0),MATCH((CUADRO!I$5&amp;$E68),'Hoja de Trabajo para listado'!$BC$151:$CB$151,0)),0)+IFERROR(INDEX('Hoja de Trabajo para listado'!$DE$153:$DG$274,MATCH($A68,'Hoja de Trabajo para listado'!$DE$153:$DE$1048576,0),MATCH((CUADRO!I$5&amp;$E68),'Hoja de Trabajo para listado'!$DE$151:$DG$151,0)),0)+IFERROR(INDEX('Hoja de Trabajo para listado'!$CD$155:$DC$1048576,MATCH($A68,'Hoja de Trabajo para listado'!$CD$155:$CD$1048576,0),MATCH((CUADRO!I$5&amp;$E68),'Hoja de Trabajo para listado'!$CD$151:$DC$151,0)),0)</f>
        <v>0</v>
      </c>
      <c r="J68" s="243">
        <f ca="1">+IFERROR(INDEX('Hoja de Trabajo para listado'!$A$155:$Z$1048576,MATCH($A68,'Hoja de Trabajo para listado'!$A$155:$A$1048576,0),MATCH((CUADRO!J$5&amp;$E68),'Hoja de Trabajo para listado'!$A$151:$Z$151,0)),0)+IFERROR(INDEX('Hoja de Trabajo para listado'!$AB$155:$BA$1048576,MATCH($A68,'Hoja de Trabajo para listado'!$AB$155:$AB$1048576,0),MATCH((CUADRO!J$5&amp;$E68),'Hoja de Trabajo para listado'!$AB$151:$BA$151,0)),0)+IFERROR(INDEX('Hoja de Trabajo para listado'!$BC$155:$CB$1048576,MATCH($A68,'Hoja de Trabajo para listado'!$BC$155:$BC$1048576,0),MATCH((CUADRO!J$5&amp;$E68),'Hoja de Trabajo para listado'!$BC$151:$CB$151,0)),0)+IFERROR(INDEX('Hoja de Trabajo para listado'!$DE$153:$DG$274,MATCH($A68,'Hoja de Trabajo para listado'!$DE$153:$DE$1048576,0),MATCH((CUADRO!J$5&amp;$E68),'Hoja de Trabajo para listado'!$DE$151:$DG$151,0)),0)+IFERROR(INDEX('Hoja de Trabajo para listado'!$CD$155:$DC$1048576,MATCH($A68,'Hoja de Trabajo para listado'!$CD$155:$CD$1048576,0),MATCH((CUADRO!J$5&amp;$E68),'Hoja de Trabajo para listado'!$CD$151:$DC$151,0)),0)</f>
        <v>0</v>
      </c>
      <c r="K68" s="243">
        <f ca="1">+IFERROR(INDEX('Hoja de Trabajo para listado'!$A$155:$Z$1048576,MATCH($A68,'Hoja de Trabajo para listado'!$A$155:$A$1048576,0),MATCH((CUADRO!K$5&amp;$E68),'Hoja de Trabajo para listado'!$A$151:$Z$151,0)),0)+IFERROR(INDEX('Hoja de Trabajo para listado'!$AB$155:$BA$1048576,MATCH($A68,'Hoja de Trabajo para listado'!$AB$155:$AB$1048576,0),MATCH((CUADRO!K$5&amp;$E68),'Hoja de Trabajo para listado'!$AB$151:$BA$151,0)),0)+IFERROR(INDEX('Hoja de Trabajo para listado'!$BC$155:$CB$1048576,MATCH($A68,'Hoja de Trabajo para listado'!$BC$155:$BC$1048576,0),MATCH((CUADRO!K$5&amp;$E68),'Hoja de Trabajo para listado'!$BC$151:$CB$151,0)),0)+IFERROR(INDEX('Hoja de Trabajo para listado'!$DE$153:$DG$274,MATCH($A68,'Hoja de Trabajo para listado'!$DE$153:$DE$1048576,0),MATCH((CUADRO!K$5&amp;$E68),'Hoja de Trabajo para listado'!$DE$151:$DG$151,0)),0)+IFERROR(INDEX('Hoja de Trabajo para listado'!$CD$155:$DC$1048576,MATCH($A68,'Hoja de Trabajo para listado'!$CD$155:$CD$1048576,0),MATCH((CUADRO!K$5&amp;$E68),'Hoja de Trabajo para listado'!$CD$151:$DC$151,0)),0)</f>
        <v>0</v>
      </c>
      <c r="L68" s="243">
        <f ca="1">+IFERROR(INDEX('Hoja de Trabajo para listado'!$A$155:$Z$1048576,MATCH($A68,'Hoja de Trabajo para listado'!$A$155:$A$1048576,0),MATCH((CUADRO!L$5&amp;$E68),'Hoja de Trabajo para listado'!$A$151:$Z$151,0)),0)+IFERROR(INDEX('Hoja de Trabajo para listado'!$AB$155:$BA$1048576,MATCH($A68,'Hoja de Trabajo para listado'!$AB$155:$AB$1048576,0),MATCH((CUADRO!L$5&amp;$E68),'Hoja de Trabajo para listado'!$AB$151:$BA$151,0)),0)+IFERROR(INDEX('Hoja de Trabajo para listado'!$BC$155:$CB$1048576,MATCH($A68,'Hoja de Trabajo para listado'!$BC$155:$BC$1048576,0),MATCH((CUADRO!L$5&amp;$E68),'Hoja de Trabajo para listado'!$BC$151:$CB$151,0)),0)+IFERROR(INDEX('Hoja de Trabajo para listado'!$DE$153:$DG$274,MATCH($A68,'Hoja de Trabajo para listado'!$DE$153:$DE$1048576,0),MATCH((CUADRO!L$5&amp;$E68),'Hoja de Trabajo para listado'!$DE$151:$DG$151,0)),0)+IFERROR(INDEX('Hoja de Trabajo para listado'!$CD$155:$DC$1048576,MATCH($A68,'Hoja de Trabajo para listado'!$CD$155:$CD$1048576,0),MATCH((CUADRO!L$5&amp;$E68),'Hoja de Trabajo para listado'!$CD$151:$DC$151,0)),0)</f>
        <v>0</v>
      </c>
      <c r="M68" s="243">
        <f ca="1">+IFERROR(INDEX('Hoja de Trabajo para listado'!$A$155:$Z$1048576,MATCH($A68,'Hoja de Trabajo para listado'!$A$155:$A$1048576,0),MATCH((CUADRO!M$5&amp;$E68),'Hoja de Trabajo para listado'!$A$151:$Z$151,0)),0)+IFERROR(INDEX('Hoja de Trabajo para listado'!$AB$155:$BA$1048576,MATCH($A68,'Hoja de Trabajo para listado'!$AB$155:$AB$1048576,0),MATCH((CUADRO!M$5&amp;$E68),'Hoja de Trabajo para listado'!$AB$151:$BA$151,0)),0)+IFERROR(INDEX('Hoja de Trabajo para listado'!$BC$155:$CB$1048576,MATCH($A68,'Hoja de Trabajo para listado'!$BC$155:$BC$1048576,0),MATCH((CUADRO!M$5&amp;$E68),'Hoja de Trabajo para listado'!$BC$151:$CB$151,0)),0)+IFERROR(INDEX('Hoja de Trabajo para listado'!$DE$153:$DG$274,MATCH($A68,'Hoja de Trabajo para listado'!$DE$153:$DE$1048576,0),MATCH((CUADRO!M$5&amp;$E68),'Hoja de Trabajo para listado'!$DE$151:$DG$151,0)),0)+IFERROR(INDEX('Hoja de Trabajo para listado'!$CD$155:$DC$1048576,MATCH($A68,'Hoja de Trabajo para listado'!$CD$155:$CD$1048576,0),MATCH((CUADRO!M$5&amp;$E68),'Hoja de Trabajo para listado'!$CD$151:$DC$151,0)),0)</f>
        <v>0</v>
      </c>
      <c r="N68" s="243">
        <f ca="1">+IFERROR(INDEX('Hoja de Trabajo para listado'!$A$155:$Z$1048576,MATCH($A68,'Hoja de Trabajo para listado'!$A$155:$A$1048576,0),MATCH((CUADRO!N$5&amp;$E68),'Hoja de Trabajo para listado'!$A$151:$Z$151,0)),0)+IFERROR(INDEX('Hoja de Trabajo para listado'!$AB$155:$BA$1048576,MATCH($A68,'Hoja de Trabajo para listado'!$AB$155:$AB$1048576,0),MATCH((CUADRO!N$5&amp;$E68),'Hoja de Trabajo para listado'!$AB$151:$BA$151,0)),0)+IFERROR(INDEX('Hoja de Trabajo para listado'!$BC$155:$CB$1048576,MATCH($A68,'Hoja de Trabajo para listado'!$BC$155:$BC$1048576,0),MATCH((CUADRO!N$5&amp;$E68),'Hoja de Trabajo para listado'!$BC$151:$CB$151,0)),0)+IFERROR(INDEX('Hoja de Trabajo para listado'!$DE$153:$DG$274,MATCH($A68,'Hoja de Trabajo para listado'!$DE$153:$DE$1048576,0),MATCH((CUADRO!N$5&amp;$E68),'Hoja de Trabajo para listado'!$DE$151:$DG$151,0)),0)+IFERROR(INDEX('Hoja de Trabajo para listado'!$CD$155:$DC$1048576,MATCH($A68,'Hoja de Trabajo para listado'!$CD$155:$CD$1048576,0),MATCH((CUADRO!N$5&amp;$E68),'Hoja de Trabajo para listado'!$CD$151:$DC$151,0)),0)</f>
        <v>0</v>
      </c>
      <c r="O68" s="243">
        <f ca="1">+IFERROR(INDEX('Hoja de Trabajo para listado'!$A$155:$Z$1048576,MATCH($A68,'Hoja de Trabajo para listado'!$A$155:$A$1048576,0),MATCH((CUADRO!O$5&amp;$E68),'Hoja de Trabajo para listado'!$A$151:$Z$151,0)),0)+IFERROR(INDEX('Hoja de Trabajo para listado'!$AB$155:$BA$1048576,MATCH($A68,'Hoja de Trabajo para listado'!$AB$155:$AB$1048576,0),MATCH((CUADRO!O$5&amp;$E68),'Hoja de Trabajo para listado'!$AB$151:$BA$151,0)),0)+IFERROR(INDEX('Hoja de Trabajo para listado'!$BC$155:$CB$1048576,MATCH($A68,'Hoja de Trabajo para listado'!$BC$155:$BC$1048576,0),MATCH((CUADRO!O$5&amp;$E68),'Hoja de Trabajo para listado'!$BC$151:$CB$151,0)),0)+IFERROR(INDEX('Hoja de Trabajo para listado'!$DE$153:$DG$274,MATCH($A68,'Hoja de Trabajo para listado'!$DE$153:$DE$1048576,0),MATCH((CUADRO!O$5&amp;$E68),'Hoja de Trabajo para listado'!$DE$151:$DG$151,0)),0)+IFERROR(INDEX('Hoja de Trabajo para listado'!$CD$155:$DC$1048576,MATCH($A68,'Hoja de Trabajo para listado'!$CD$155:$CD$1048576,0),MATCH((CUADRO!O$5&amp;$E68),'Hoja de Trabajo para listado'!$CD$151:$DC$151,0)),0)</f>
        <v>0</v>
      </c>
      <c r="P68" s="243">
        <f ca="1">+IFERROR(INDEX('Hoja de Trabajo para listado'!$A$155:$Z$1048576,MATCH($A68,'Hoja de Trabajo para listado'!$A$155:$A$1048576,0),MATCH((CUADRO!P$5&amp;$E68),'Hoja de Trabajo para listado'!$A$151:$Z$151,0)),0)+IFERROR(INDEX('Hoja de Trabajo para listado'!$AB$155:$BA$1048576,MATCH($A68,'Hoja de Trabajo para listado'!$AB$155:$AB$1048576,0),MATCH((CUADRO!P$5&amp;$E68),'Hoja de Trabajo para listado'!$AB$151:$BA$151,0)),0)+IFERROR(INDEX('Hoja de Trabajo para listado'!$BC$155:$CB$1048576,MATCH($A68,'Hoja de Trabajo para listado'!$BC$155:$BC$1048576,0),MATCH((CUADRO!P$5&amp;$E68),'Hoja de Trabajo para listado'!$BC$151:$CB$151,0)),0)+IFERROR(INDEX('Hoja de Trabajo para listado'!$DE$153:$DG$274,MATCH($A68,'Hoja de Trabajo para listado'!$DE$153:$DE$1048576,0),MATCH((CUADRO!P$5&amp;$E68),'Hoja de Trabajo para listado'!$DE$151:$DG$151,0)),0)+IFERROR(INDEX('Hoja de Trabajo para listado'!$CD$155:$DC$1048576,MATCH($A68,'Hoja de Trabajo para listado'!$CD$155:$CD$1048576,0),MATCH((CUADRO!P$5&amp;$E68),'Hoja de Trabajo para listado'!$CD$151:$DC$151,0)),0)</f>
        <v>0</v>
      </c>
      <c r="Q68" s="243">
        <f ca="1">+IFERROR(INDEX('Hoja de Trabajo para listado'!$A$155:$Z$1048576,MATCH($A68,'Hoja de Trabajo para listado'!$A$155:$A$1048576,0),MATCH((CUADRO!Q$5&amp;$E68),'Hoja de Trabajo para listado'!$A$151:$Z$151,0)),0)+IFERROR(INDEX('Hoja de Trabajo para listado'!$AB$155:$BA$1048576,MATCH($A68,'Hoja de Trabajo para listado'!$AB$155:$AB$1048576,0),MATCH((CUADRO!Q$5&amp;$E68),'Hoja de Trabajo para listado'!$AB$151:$BA$151,0)),0)+IFERROR(INDEX('Hoja de Trabajo para listado'!$BC$155:$CB$1048576,MATCH($A68,'Hoja de Trabajo para listado'!$BC$155:$BC$1048576,0),MATCH((CUADRO!Q$5&amp;$E68),'Hoja de Trabajo para listado'!$BC$151:$CB$151,0)),0)+IFERROR(INDEX('Hoja de Trabajo para listado'!$DE$153:$DG$274,MATCH($A68,'Hoja de Trabajo para listado'!$DE$153:$DE$1048576,0),MATCH((CUADRO!Q$5&amp;$E68),'Hoja de Trabajo para listado'!$DE$151:$DG$151,0)),0)+IFERROR(INDEX('Hoja de Trabajo para listado'!$CD$155:$DC$1048576,MATCH($A68,'Hoja de Trabajo para listado'!$CD$155:$CD$1048576,0),MATCH((CUADRO!Q$5&amp;$E68),'Hoja de Trabajo para listado'!$CD$151:$DC$151,0)),0)</f>
        <v>0</v>
      </c>
      <c r="R68" s="243">
        <f t="shared" ca="1" si="0"/>
        <v>0</v>
      </c>
      <c r="S68" s="243"/>
      <c r="T68" s="243">
        <f ca="1">+T69</f>
        <v>6125.58</v>
      </c>
      <c r="U68" s="242">
        <f t="shared" si="1"/>
        <v>1</v>
      </c>
      <c r="V68" s="333" t="str">
        <f>+VLOOKUP(A68,bd_lista!$A$3:$E$590,5,FALSE)</f>
        <v>Instituciones Descentralizadas</v>
      </c>
      <c r="W68" s="391" t="str">
        <f>+V68</f>
        <v>Instituciones Descentralizadas</v>
      </c>
      <c r="X68" s="242">
        <f>+VLOOKUP(A68,[4]Sheet1!$A$13:$D$744,4,FALSE)</f>
        <v>76</v>
      </c>
      <c r="Y68" s="242" t="str">
        <f>+VLOOKUP(X68,bd_lista!$A$3:$C$590,3,FALSE)</f>
        <v>Ministerio de Minería y Metalurgia</v>
      </c>
      <c r="Z68" s="294">
        <f>+X68</f>
        <v>76</v>
      </c>
      <c r="AA68" s="319" t="str">
        <f>+Y68</f>
        <v>Ministerio de Minería y Metalurgia</v>
      </c>
    </row>
    <row r="69" spans="1:27" ht="15" customHeight="1">
      <c r="A69" s="32">
        <v>130</v>
      </c>
      <c r="B69" s="388"/>
      <c r="C69" s="333" t="str">
        <f>+VLOOKUP(A69,bd_lista!$A$3:$C$590,3,FALSE)</f>
        <v>Fondo de Financiamiento para la Minería</v>
      </c>
      <c r="D69" s="390"/>
      <c r="E69" s="333" t="s">
        <v>1305</v>
      </c>
      <c r="F69" s="245">
        <f ca="1">+IFERROR(INDEX('Hoja de Trabajo para listado'!$A$155:$Z$1048576,MATCH($A69,'Hoja de Trabajo para listado'!$A$155:$A$1048576,0),MATCH((CUADRO!F$5&amp;$E69),'Hoja de Trabajo para listado'!$A$151:$Z$151,0)),0)+IFERROR(INDEX('Hoja de Trabajo para listado'!$AB$155:$BA$1048576,MATCH($A69,'Hoja de Trabajo para listado'!$AB$155:$AB$1048576,0),MATCH((CUADRO!F$5&amp;$E69),'Hoja de Trabajo para listado'!$AB$151:$BA$151,0)),0)+IFERROR(INDEX('Hoja de Trabajo para listado'!$BC$155:$CB$1048576,MATCH($A69,'Hoja de Trabajo para listado'!$BC$155:$BC$1048576,0),MATCH((CUADRO!F$5&amp;$E69),'Hoja de Trabajo para listado'!$BC$151:$CB$151,0)),0)+IFERROR(INDEX('Hoja de Trabajo para listado'!$DE$153:$DG$274,MATCH($A69,'Hoja de Trabajo para listado'!$DE$153:$DE$1048576,0),MATCH((CUADRO!F$5&amp;$E69),'Hoja de Trabajo para listado'!$DE$151:$DG$151,0)),0)+IFERROR(INDEX('Hoja de Trabajo para listado'!$CD$155:$DC$1048576,MATCH($A69,'Hoja de Trabajo para listado'!$CD$155:$CD$1048576,0),MATCH((CUADRO!F$5&amp;$E69),'Hoja de Trabajo para listado'!$CD$151:$DC$151,0)),0)</f>
        <v>0</v>
      </c>
      <c r="G69" s="245">
        <f ca="1">+IFERROR(INDEX('Hoja de Trabajo para listado'!$A$155:$Z$1048576,MATCH($A69,'Hoja de Trabajo para listado'!$A$155:$A$1048576,0),MATCH((CUADRO!G$5&amp;$E69),'Hoja de Trabajo para listado'!$A$151:$Z$151,0)),0)+IFERROR(INDEX('Hoja de Trabajo para listado'!$AB$155:$BA$1048576,MATCH($A69,'Hoja de Trabajo para listado'!$AB$155:$AB$1048576,0),MATCH((CUADRO!G$5&amp;$E69),'Hoja de Trabajo para listado'!$AB$151:$BA$151,0)),0)+IFERROR(INDEX('Hoja de Trabajo para listado'!$BC$155:$CB$1048576,MATCH($A69,'Hoja de Trabajo para listado'!$BC$155:$BC$1048576,0),MATCH((CUADRO!G$5&amp;$E69),'Hoja de Trabajo para listado'!$BC$151:$CB$151,0)),0)+IFERROR(INDEX('Hoja de Trabajo para listado'!$DE$153:$DG$274,MATCH($A69,'Hoja de Trabajo para listado'!$DE$153:$DE$1048576,0),MATCH((CUADRO!G$5&amp;$E69),'Hoja de Trabajo para listado'!$DE$151:$DG$151,0)),0)+IFERROR(INDEX('Hoja de Trabajo para listado'!$CD$155:$DC$1048576,MATCH($A69,'Hoja de Trabajo para listado'!$CD$155:$CD$1048576,0),MATCH((CUADRO!G$5&amp;$E69),'Hoja de Trabajo para listado'!$CD$151:$DC$151,0)),0)</f>
        <v>0</v>
      </c>
      <c r="H69" s="245">
        <f ca="1">+IFERROR(INDEX('Hoja de Trabajo para listado'!$A$155:$Z$1048576,MATCH($A69,'Hoja de Trabajo para listado'!$A$155:$A$1048576,0),MATCH((CUADRO!H$5&amp;$E69),'Hoja de Trabajo para listado'!$A$151:$Z$151,0)),0)+IFERROR(INDEX('Hoja de Trabajo para listado'!$AB$155:$BA$1048576,MATCH($A69,'Hoja de Trabajo para listado'!$AB$155:$AB$1048576,0),MATCH((CUADRO!H$5&amp;$E69),'Hoja de Trabajo para listado'!$AB$151:$BA$151,0)),0)+IFERROR(INDEX('Hoja de Trabajo para listado'!$BC$155:$CB$1048576,MATCH($A69,'Hoja de Trabajo para listado'!$BC$155:$BC$1048576,0),MATCH((CUADRO!H$5&amp;$E69),'Hoja de Trabajo para listado'!$BC$151:$CB$151,0)),0)+IFERROR(INDEX('Hoja de Trabajo para listado'!$DE$153:$DG$274,MATCH($A69,'Hoja de Trabajo para listado'!$DE$153:$DE$1048576,0),MATCH((CUADRO!H$5&amp;$E69),'Hoja de Trabajo para listado'!$DE$151:$DG$151,0)),0)+IFERROR(INDEX('Hoja de Trabajo para listado'!$CD$155:$DC$1048576,MATCH($A69,'Hoja de Trabajo para listado'!$CD$155:$CD$1048576,0),MATCH((CUADRO!H$5&amp;$E69),'Hoja de Trabajo para listado'!$CD$151:$DC$151,0)),0)</f>
        <v>5885.45</v>
      </c>
      <c r="I69" s="245">
        <f ca="1">+IFERROR(INDEX('Hoja de Trabajo para listado'!$A$155:$Z$1048576,MATCH($A69,'Hoja de Trabajo para listado'!$A$155:$A$1048576,0),MATCH((CUADRO!I$5&amp;$E69),'Hoja de Trabajo para listado'!$A$151:$Z$151,0)),0)+IFERROR(INDEX('Hoja de Trabajo para listado'!$AB$155:$BA$1048576,MATCH($A69,'Hoja de Trabajo para listado'!$AB$155:$AB$1048576,0),MATCH((CUADRO!I$5&amp;$E69),'Hoja de Trabajo para listado'!$AB$151:$BA$151,0)),0)+IFERROR(INDEX('Hoja de Trabajo para listado'!$BC$155:$CB$1048576,MATCH($A69,'Hoja de Trabajo para listado'!$BC$155:$BC$1048576,0),MATCH((CUADRO!I$5&amp;$E69),'Hoja de Trabajo para listado'!$BC$151:$CB$151,0)),0)+IFERROR(INDEX('Hoja de Trabajo para listado'!$DE$153:$DG$274,MATCH($A69,'Hoja de Trabajo para listado'!$DE$153:$DE$1048576,0),MATCH((CUADRO!I$5&amp;$E69),'Hoja de Trabajo para listado'!$DE$151:$DG$151,0)),0)+IFERROR(INDEX('Hoja de Trabajo para listado'!$CD$155:$DC$1048576,MATCH($A69,'Hoja de Trabajo para listado'!$CD$155:$CD$1048576,0),MATCH((CUADRO!I$5&amp;$E69),'Hoja de Trabajo para listado'!$CD$151:$DC$151,0)),0)</f>
        <v>240.13</v>
      </c>
      <c r="J69" s="245">
        <f ca="1">+IFERROR(INDEX('Hoja de Trabajo para listado'!$A$155:$Z$1048576,MATCH($A69,'Hoja de Trabajo para listado'!$A$155:$A$1048576,0),MATCH((CUADRO!J$5&amp;$E69),'Hoja de Trabajo para listado'!$A$151:$Z$151,0)),0)+IFERROR(INDEX('Hoja de Trabajo para listado'!$AB$155:$BA$1048576,MATCH($A69,'Hoja de Trabajo para listado'!$AB$155:$AB$1048576,0),MATCH((CUADRO!J$5&amp;$E69),'Hoja de Trabajo para listado'!$AB$151:$BA$151,0)),0)+IFERROR(INDEX('Hoja de Trabajo para listado'!$BC$155:$CB$1048576,MATCH($A69,'Hoja de Trabajo para listado'!$BC$155:$BC$1048576,0),MATCH((CUADRO!J$5&amp;$E69),'Hoja de Trabajo para listado'!$BC$151:$CB$151,0)),0)+IFERROR(INDEX('Hoja de Trabajo para listado'!$DE$153:$DG$274,MATCH($A69,'Hoja de Trabajo para listado'!$DE$153:$DE$1048576,0),MATCH((CUADRO!J$5&amp;$E69),'Hoja de Trabajo para listado'!$DE$151:$DG$151,0)),0)+IFERROR(INDEX('Hoja de Trabajo para listado'!$CD$155:$DC$1048576,MATCH($A69,'Hoja de Trabajo para listado'!$CD$155:$CD$1048576,0),MATCH((CUADRO!J$5&amp;$E69),'Hoja de Trabajo para listado'!$CD$151:$DC$151,0)),0)</f>
        <v>0</v>
      </c>
      <c r="K69" s="245">
        <f ca="1">+IFERROR(INDEX('Hoja de Trabajo para listado'!$A$155:$Z$1048576,MATCH($A69,'Hoja de Trabajo para listado'!$A$155:$A$1048576,0),MATCH((CUADRO!K$5&amp;$E69),'Hoja de Trabajo para listado'!$A$151:$Z$151,0)),0)+IFERROR(INDEX('Hoja de Trabajo para listado'!$AB$155:$BA$1048576,MATCH($A69,'Hoja de Trabajo para listado'!$AB$155:$AB$1048576,0),MATCH((CUADRO!K$5&amp;$E69),'Hoja de Trabajo para listado'!$AB$151:$BA$151,0)),0)+IFERROR(INDEX('Hoja de Trabajo para listado'!$BC$155:$CB$1048576,MATCH($A69,'Hoja de Trabajo para listado'!$BC$155:$BC$1048576,0),MATCH((CUADRO!K$5&amp;$E69),'Hoja de Trabajo para listado'!$BC$151:$CB$151,0)),0)+IFERROR(INDEX('Hoja de Trabajo para listado'!$DE$153:$DG$274,MATCH($A69,'Hoja de Trabajo para listado'!$DE$153:$DE$1048576,0),MATCH((CUADRO!K$5&amp;$E69),'Hoja de Trabajo para listado'!$DE$151:$DG$151,0)),0)+IFERROR(INDEX('Hoja de Trabajo para listado'!$CD$155:$DC$1048576,MATCH($A69,'Hoja de Trabajo para listado'!$CD$155:$CD$1048576,0),MATCH((CUADRO!K$5&amp;$E69),'Hoja de Trabajo para listado'!$CD$151:$DC$151,0)),0)</f>
        <v>0</v>
      </c>
      <c r="L69" s="245">
        <f ca="1">+IFERROR(INDEX('Hoja de Trabajo para listado'!$A$155:$Z$1048576,MATCH($A69,'Hoja de Trabajo para listado'!$A$155:$A$1048576,0),MATCH((CUADRO!L$5&amp;$E69),'Hoja de Trabajo para listado'!$A$151:$Z$151,0)),0)+IFERROR(INDEX('Hoja de Trabajo para listado'!$AB$155:$BA$1048576,MATCH($A69,'Hoja de Trabajo para listado'!$AB$155:$AB$1048576,0),MATCH((CUADRO!L$5&amp;$E69),'Hoja de Trabajo para listado'!$AB$151:$BA$151,0)),0)+IFERROR(INDEX('Hoja de Trabajo para listado'!$BC$155:$CB$1048576,MATCH($A69,'Hoja de Trabajo para listado'!$BC$155:$BC$1048576,0),MATCH((CUADRO!L$5&amp;$E69),'Hoja de Trabajo para listado'!$BC$151:$CB$151,0)),0)+IFERROR(INDEX('Hoja de Trabajo para listado'!$DE$153:$DG$274,MATCH($A69,'Hoja de Trabajo para listado'!$DE$153:$DE$1048576,0),MATCH((CUADRO!L$5&amp;$E69),'Hoja de Trabajo para listado'!$DE$151:$DG$151,0)),0)+IFERROR(INDEX('Hoja de Trabajo para listado'!$CD$155:$DC$1048576,MATCH($A69,'Hoja de Trabajo para listado'!$CD$155:$CD$1048576,0),MATCH((CUADRO!L$5&amp;$E69),'Hoja de Trabajo para listado'!$CD$151:$DC$151,0)),0)</f>
        <v>0</v>
      </c>
      <c r="M69" s="245">
        <f ca="1">+IFERROR(INDEX('Hoja de Trabajo para listado'!$A$155:$Z$1048576,MATCH($A69,'Hoja de Trabajo para listado'!$A$155:$A$1048576,0),MATCH((CUADRO!M$5&amp;$E69),'Hoja de Trabajo para listado'!$A$151:$Z$151,0)),0)+IFERROR(INDEX('Hoja de Trabajo para listado'!$AB$155:$BA$1048576,MATCH($A69,'Hoja de Trabajo para listado'!$AB$155:$AB$1048576,0),MATCH((CUADRO!M$5&amp;$E69),'Hoja de Trabajo para listado'!$AB$151:$BA$151,0)),0)+IFERROR(INDEX('Hoja de Trabajo para listado'!$BC$155:$CB$1048576,MATCH($A69,'Hoja de Trabajo para listado'!$BC$155:$BC$1048576,0),MATCH((CUADRO!M$5&amp;$E69),'Hoja de Trabajo para listado'!$BC$151:$CB$151,0)),0)+IFERROR(INDEX('Hoja de Trabajo para listado'!$DE$153:$DG$274,MATCH($A69,'Hoja de Trabajo para listado'!$DE$153:$DE$1048576,0),MATCH((CUADRO!M$5&amp;$E69),'Hoja de Trabajo para listado'!$DE$151:$DG$151,0)),0)+IFERROR(INDEX('Hoja de Trabajo para listado'!$CD$155:$DC$1048576,MATCH($A69,'Hoja de Trabajo para listado'!$CD$155:$CD$1048576,0),MATCH((CUADRO!M$5&amp;$E69),'Hoja de Trabajo para listado'!$CD$151:$DC$151,0)),0)</f>
        <v>0</v>
      </c>
      <c r="N69" s="245">
        <f ca="1">+IFERROR(INDEX('Hoja de Trabajo para listado'!$A$155:$Z$1048576,MATCH($A69,'Hoja de Trabajo para listado'!$A$155:$A$1048576,0),MATCH((CUADRO!N$5&amp;$E69),'Hoja de Trabajo para listado'!$A$151:$Z$151,0)),0)+IFERROR(INDEX('Hoja de Trabajo para listado'!$AB$155:$BA$1048576,MATCH($A69,'Hoja de Trabajo para listado'!$AB$155:$AB$1048576,0),MATCH((CUADRO!N$5&amp;$E69),'Hoja de Trabajo para listado'!$AB$151:$BA$151,0)),0)+IFERROR(INDEX('Hoja de Trabajo para listado'!$BC$155:$CB$1048576,MATCH($A69,'Hoja de Trabajo para listado'!$BC$155:$BC$1048576,0),MATCH((CUADRO!N$5&amp;$E69),'Hoja de Trabajo para listado'!$BC$151:$CB$151,0)),0)+IFERROR(INDEX('Hoja de Trabajo para listado'!$DE$153:$DG$274,MATCH($A69,'Hoja de Trabajo para listado'!$DE$153:$DE$1048576,0),MATCH((CUADRO!N$5&amp;$E69),'Hoja de Trabajo para listado'!$DE$151:$DG$151,0)),0)+IFERROR(INDEX('Hoja de Trabajo para listado'!$CD$155:$DC$1048576,MATCH($A69,'Hoja de Trabajo para listado'!$CD$155:$CD$1048576,0),MATCH((CUADRO!N$5&amp;$E69),'Hoja de Trabajo para listado'!$CD$151:$DC$151,0)),0)</f>
        <v>0</v>
      </c>
      <c r="O69" s="245">
        <f ca="1">+IFERROR(INDEX('Hoja de Trabajo para listado'!$A$155:$Z$1048576,MATCH($A69,'Hoja de Trabajo para listado'!$A$155:$A$1048576,0),MATCH((CUADRO!O$5&amp;$E69),'Hoja de Trabajo para listado'!$A$151:$Z$151,0)),0)+IFERROR(INDEX('Hoja de Trabajo para listado'!$AB$155:$BA$1048576,MATCH($A69,'Hoja de Trabajo para listado'!$AB$155:$AB$1048576,0),MATCH((CUADRO!O$5&amp;$E69),'Hoja de Trabajo para listado'!$AB$151:$BA$151,0)),0)+IFERROR(INDEX('Hoja de Trabajo para listado'!$BC$155:$CB$1048576,MATCH($A69,'Hoja de Trabajo para listado'!$BC$155:$BC$1048576,0),MATCH((CUADRO!O$5&amp;$E69),'Hoja de Trabajo para listado'!$BC$151:$CB$151,0)),0)+IFERROR(INDEX('Hoja de Trabajo para listado'!$DE$153:$DG$274,MATCH($A69,'Hoja de Trabajo para listado'!$DE$153:$DE$1048576,0),MATCH((CUADRO!O$5&amp;$E69),'Hoja de Trabajo para listado'!$DE$151:$DG$151,0)),0)+IFERROR(INDEX('Hoja de Trabajo para listado'!$CD$155:$DC$1048576,MATCH($A69,'Hoja de Trabajo para listado'!$CD$155:$CD$1048576,0),MATCH((CUADRO!O$5&amp;$E69),'Hoja de Trabajo para listado'!$CD$151:$DC$151,0)),0)</f>
        <v>0</v>
      </c>
      <c r="P69" s="245">
        <f ca="1">+IFERROR(INDEX('Hoja de Trabajo para listado'!$A$155:$Z$1048576,MATCH($A69,'Hoja de Trabajo para listado'!$A$155:$A$1048576,0),MATCH((CUADRO!P$5&amp;$E69),'Hoja de Trabajo para listado'!$A$151:$Z$151,0)),0)+IFERROR(INDEX('Hoja de Trabajo para listado'!$AB$155:$BA$1048576,MATCH($A69,'Hoja de Trabajo para listado'!$AB$155:$AB$1048576,0),MATCH((CUADRO!P$5&amp;$E69),'Hoja de Trabajo para listado'!$AB$151:$BA$151,0)),0)+IFERROR(INDEX('Hoja de Trabajo para listado'!$BC$155:$CB$1048576,MATCH($A69,'Hoja de Trabajo para listado'!$BC$155:$BC$1048576,0),MATCH((CUADRO!P$5&amp;$E69),'Hoja de Trabajo para listado'!$BC$151:$CB$151,0)),0)+IFERROR(INDEX('Hoja de Trabajo para listado'!$DE$153:$DG$274,MATCH($A69,'Hoja de Trabajo para listado'!$DE$153:$DE$1048576,0),MATCH((CUADRO!P$5&amp;$E69),'Hoja de Trabajo para listado'!$DE$151:$DG$151,0)),0)+IFERROR(INDEX('Hoja de Trabajo para listado'!$CD$155:$DC$1048576,MATCH($A69,'Hoja de Trabajo para listado'!$CD$155:$CD$1048576,0),MATCH((CUADRO!P$5&amp;$E69),'Hoja de Trabajo para listado'!$CD$151:$DC$151,0)),0)</f>
        <v>0</v>
      </c>
      <c r="Q69" s="245">
        <f ca="1">+IFERROR(INDEX('Hoja de Trabajo para listado'!$A$155:$Z$1048576,MATCH($A69,'Hoja de Trabajo para listado'!$A$155:$A$1048576,0),MATCH((CUADRO!Q$5&amp;$E69),'Hoja de Trabajo para listado'!$A$151:$Z$151,0)),0)+IFERROR(INDEX('Hoja de Trabajo para listado'!$AB$155:$BA$1048576,MATCH($A69,'Hoja de Trabajo para listado'!$AB$155:$AB$1048576,0),MATCH((CUADRO!Q$5&amp;$E69),'Hoja de Trabajo para listado'!$AB$151:$BA$151,0)),0)+IFERROR(INDEX('Hoja de Trabajo para listado'!$BC$155:$CB$1048576,MATCH($A69,'Hoja de Trabajo para listado'!$BC$155:$BC$1048576,0),MATCH((CUADRO!Q$5&amp;$E69),'Hoja de Trabajo para listado'!$BC$151:$CB$151,0)),0)+IFERROR(INDEX('Hoja de Trabajo para listado'!$DE$153:$DG$274,MATCH($A69,'Hoja de Trabajo para listado'!$DE$153:$DE$1048576,0),MATCH((CUADRO!Q$5&amp;$E69),'Hoja de Trabajo para listado'!$DE$151:$DG$151,0)),0)+IFERROR(INDEX('Hoja de Trabajo para listado'!$CD$155:$DC$1048576,MATCH($A69,'Hoja de Trabajo para listado'!$CD$155:$CD$1048576,0),MATCH((CUADRO!Q$5&amp;$E69),'Hoja de Trabajo para listado'!$CD$151:$DC$151,0)),0)</f>
        <v>0</v>
      </c>
      <c r="R69" s="245">
        <f t="shared" ca="1" si="0"/>
        <v>6125.58</v>
      </c>
      <c r="S69" s="245">
        <f ca="1">+R68+R69</f>
        <v>6125.58</v>
      </c>
      <c r="T69" s="245">
        <f ca="1">+S69</f>
        <v>6125.58</v>
      </c>
      <c r="U69" s="244">
        <f t="shared" si="1"/>
        <v>2</v>
      </c>
      <c r="V69" s="333" t="str">
        <f>+VLOOKUP(A69,bd_lista!$A$3:$E$590,5,FALSE)</f>
        <v>Instituciones Descentralizadas</v>
      </c>
      <c r="W69" s="392"/>
      <c r="X69" s="242">
        <f>+VLOOKUP(A69,[4]Sheet1!$A$13:$D$744,4,FALSE)</f>
        <v>76</v>
      </c>
      <c r="Y69" s="242" t="str">
        <f>+VLOOKUP(X69,bd_lista!$A$3:$C$590,3,FALSE)</f>
        <v>Ministerio de Minería y Metalurgia</v>
      </c>
      <c r="Z69" s="292"/>
      <c r="AA69" s="321"/>
    </row>
    <row r="70" spans="1:27" customFormat="1" ht="15" customHeight="1">
      <c r="A70" s="251">
        <v>132</v>
      </c>
      <c r="B70" s="387">
        <f>+A70</f>
        <v>132</v>
      </c>
      <c r="C70" s="247" t="str">
        <f>+VLOOKUP(A70,bd_lista!$A$3:$C$590,3,FALSE)</f>
        <v>Servicio de Desarrollo de las Empresas Púb. Productivas</v>
      </c>
      <c r="D70" s="389" t="str">
        <f>+C70</f>
        <v>Servicio de Desarrollo de las Empresas Púb. Productivas</v>
      </c>
      <c r="E70" s="247" t="s">
        <v>1304</v>
      </c>
      <c r="F70" s="243">
        <f ca="1">+IFERROR(INDEX('Hoja de Trabajo para listado'!$A$155:$Z$1048576,MATCH($A70,'Hoja de Trabajo para listado'!$A$155:$A$1048576,0),MATCH((CUADRO!F$5&amp;$E70),'Hoja de Trabajo para listado'!$A$151:$Z$151,0)),0)+IFERROR(INDEX('Hoja de Trabajo para listado'!$AB$155:$BA$1048576,MATCH($A70,'Hoja de Trabajo para listado'!$AB$155:$AB$1048576,0),MATCH((CUADRO!F$5&amp;$E70),'Hoja de Trabajo para listado'!$AB$151:$BA$151,0)),0)+IFERROR(INDEX('Hoja de Trabajo para listado'!$BC$155:$CB$1048576,MATCH($A70,'Hoja de Trabajo para listado'!$BC$155:$BC$1048576,0),MATCH((CUADRO!F$5&amp;$E70),'Hoja de Trabajo para listado'!$BC$151:$CB$151,0)),0)+IFERROR(INDEX('Hoja de Trabajo para listado'!$DE$153:$DG$274,MATCH($A70,'Hoja de Trabajo para listado'!$DE$153:$DE$1048576,0),MATCH((CUADRO!F$5&amp;$E70),'Hoja de Trabajo para listado'!$DE$151:$DG$151,0)),0)+IFERROR(INDEX('Hoja de Trabajo para listado'!$CD$155:$DC$1048576,MATCH($A70,'Hoja de Trabajo para listado'!$CD$155:$CD$1048576,0),MATCH((CUADRO!F$5&amp;$E70),'Hoja de Trabajo para listado'!$CD$151:$DC$151,0)),0)</f>
        <v>3700.53</v>
      </c>
      <c r="G70" s="243">
        <f ca="1">+IFERROR(INDEX('Hoja de Trabajo para listado'!$A$155:$Z$1048576,MATCH($A70,'Hoja de Trabajo para listado'!$A$155:$A$1048576,0),MATCH((CUADRO!G$5&amp;$E70),'Hoja de Trabajo para listado'!$A$151:$Z$151,0)),0)+IFERROR(INDEX('Hoja de Trabajo para listado'!$AB$155:$BA$1048576,MATCH($A70,'Hoja de Trabajo para listado'!$AB$155:$AB$1048576,0),MATCH((CUADRO!G$5&amp;$E70),'Hoja de Trabajo para listado'!$AB$151:$BA$151,0)),0)+IFERROR(INDEX('Hoja de Trabajo para listado'!$BC$155:$CB$1048576,MATCH($A70,'Hoja de Trabajo para listado'!$BC$155:$BC$1048576,0),MATCH((CUADRO!G$5&amp;$E70),'Hoja de Trabajo para listado'!$BC$151:$CB$151,0)),0)+IFERROR(INDEX('Hoja de Trabajo para listado'!$DE$153:$DG$274,MATCH($A70,'Hoja de Trabajo para listado'!$DE$153:$DE$1048576,0),MATCH((CUADRO!G$5&amp;$E70),'Hoja de Trabajo para listado'!$DE$151:$DG$151,0)),0)+IFERROR(INDEX('Hoja de Trabajo para listado'!$CD$155:$DC$1048576,MATCH($A70,'Hoja de Trabajo para listado'!$CD$155:$CD$1048576,0),MATCH((CUADRO!G$5&amp;$E70),'Hoja de Trabajo para listado'!$CD$151:$DC$151,0)),0)</f>
        <v>16525.43</v>
      </c>
      <c r="H70" s="243">
        <f ca="1">+IFERROR(INDEX('Hoja de Trabajo para listado'!$A$155:$Z$1048576,MATCH($A70,'Hoja de Trabajo para listado'!$A$155:$A$1048576,0),MATCH((CUADRO!H$5&amp;$E70),'Hoja de Trabajo para listado'!$A$151:$Z$151,0)),0)+IFERROR(INDEX('Hoja de Trabajo para listado'!$AB$155:$BA$1048576,MATCH($A70,'Hoja de Trabajo para listado'!$AB$155:$AB$1048576,0),MATCH((CUADRO!H$5&amp;$E70),'Hoja de Trabajo para listado'!$AB$151:$BA$151,0)),0)+IFERROR(INDEX('Hoja de Trabajo para listado'!$BC$155:$CB$1048576,MATCH($A70,'Hoja de Trabajo para listado'!$BC$155:$BC$1048576,0),MATCH((CUADRO!H$5&amp;$E70),'Hoja de Trabajo para listado'!$BC$151:$CB$151,0)),0)+IFERROR(INDEX('Hoja de Trabajo para listado'!$DE$153:$DG$274,MATCH($A70,'Hoja de Trabajo para listado'!$DE$153:$DE$1048576,0),MATCH((CUADRO!H$5&amp;$E70),'Hoja de Trabajo para listado'!$DE$151:$DG$151,0)),0)+IFERROR(INDEX('Hoja de Trabajo para listado'!$CD$155:$DC$1048576,MATCH($A70,'Hoja de Trabajo para listado'!$CD$155:$CD$1048576,0),MATCH((CUADRO!H$5&amp;$E70),'Hoja de Trabajo para listado'!$CD$151:$DC$151,0)),0)</f>
        <v>2017.44</v>
      </c>
      <c r="I70" s="243">
        <f ca="1">+IFERROR(INDEX('Hoja de Trabajo para listado'!$A$155:$Z$1048576,MATCH($A70,'Hoja de Trabajo para listado'!$A$155:$A$1048576,0),MATCH((CUADRO!I$5&amp;$E70),'Hoja de Trabajo para listado'!$A$151:$Z$151,0)),0)+IFERROR(INDEX('Hoja de Trabajo para listado'!$AB$155:$BA$1048576,MATCH($A70,'Hoja de Trabajo para listado'!$AB$155:$AB$1048576,0),MATCH((CUADRO!I$5&amp;$E70),'Hoja de Trabajo para listado'!$AB$151:$BA$151,0)),0)+IFERROR(INDEX('Hoja de Trabajo para listado'!$BC$155:$CB$1048576,MATCH($A70,'Hoja de Trabajo para listado'!$BC$155:$BC$1048576,0),MATCH((CUADRO!I$5&amp;$E70),'Hoja de Trabajo para listado'!$BC$151:$CB$151,0)),0)+IFERROR(INDEX('Hoja de Trabajo para listado'!$DE$153:$DG$274,MATCH($A70,'Hoja de Trabajo para listado'!$DE$153:$DE$1048576,0),MATCH((CUADRO!I$5&amp;$E70),'Hoja de Trabajo para listado'!$DE$151:$DG$151,0)),0)+IFERROR(INDEX('Hoja de Trabajo para listado'!$CD$155:$DC$1048576,MATCH($A70,'Hoja de Trabajo para listado'!$CD$155:$CD$1048576,0),MATCH((CUADRO!I$5&amp;$E70),'Hoja de Trabajo para listado'!$CD$151:$DC$151,0)),0)</f>
        <v>6537.9800000000005</v>
      </c>
      <c r="J70" s="243">
        <f ca="1">+IFERROR(INDEX('Hoja de Trabajo para listado'!$A$155:$Z$1048576,MATCH($A70,'Hoja de Trabajo para listado'!$A$155:$A$1048576,0),MATCH((CUADRO!J$5&amp;$E70),'Hoja de Trabajo para listado'!$A$151:$Z$151,0)),0)+IFERROR(INDEX('Hoja de Trabajo para listado'!$AB$155:$BA$1048576,MATCH($A70,'Hoja de Trabajo para listado'!$AB$155:$AB$1048576,0),MATCH((CUADRO!J$5&amp;$E70),'Hoja de Trabajo para listado'!$AB$151:$BA$151,0)),0)+IFERROR(INDEX('Hoja de Trabajo para listado'!$BC$155:$CB$1048576,MATCH($A70,'Hoja de Trabajo para listado'!$BC$155:$BC$1048576,0),MATCH((CUADRO!J$5&amp;$E70),'Hoja de Trabajo para listado'!$BC$151:$CB$151,0)),0)+IFERROR(INDEX('Hoja de Trabajo para listado'!$DE$153:$DG$274,MATCH($A70,'Hoja de Trabajo para listado'!$DE$153:$DE$1048576,0),MATCH((CUADRO!J$5&amp;$E70),'Hoja de Trabajo para listado'!$DE$151:$DG$151,0)),0)+IFERROR(INDEX('Hoja de Trabajo para listado'!$CD$155:$DC$1048576,MATCH($A70,'Hoja de Trabajo para listado'!$CD$155:$CD$1048576,0),MATCH((CUADRO!J$5&amp;$E70),'Hoja de Trabajo para listado'!$CD$151:$DC$151,0)),0)</f>
        <v>0</v>
      </c>
      <c r="K70" s="243">
        <f ca="1">+IFERROR(INDEX('Hoja de Trabajo para listado'!$A$155:$Z$1048576,MATCH($A70,'Hoja de Trabajo para listado'!$A$155:$A$1048576,0),MATCH((CUADRO!K$5&amp;$E70),'Hoja de Trabajo para listado'!$A$151:$Z$151,0)),0)+IFERROR(INDEX('Hoja de Trabajo para listado'!$AB$155:$BA$1048576,MATCH($A70,'Hoja de Trabajo para listado'!$AB$155:$AB$1048576,0),MATCH((CUADRO!K$5&amp;$E70),'Hoja de Trabajo para listado'!$AB$151:$BA$151,0)),0)+IFERROR(INDEX('Hoja de Trabajo para listado'!$BC$155:$CB$1048576,MATCH($A70,'Hoja de Trabajo para listado'!$BC$155:$BC$1048576,0),MATCH((CUADRO!K$5&amp;$E70),'Hoja de Trabajo para listado'!$BC$151:$CB$151,0)),0)+IFERROR(INDEX('Hoja de Trabajo para listado'!$DE$153:$DG$274,MATCH($A70,'Hoja de Trabajo para listado'!$DE$153:$DE$1048576,0),MATCH((CUADRO!K$5&amp;$E70),'Hoja de Trabajo para listado'!$DE$151:$DG$151,0)),0)+IFERROR(INDEX('Hoja de Trabajo para listado'!$CD$155:$DC$1048576,MATCH($A70,'Hoja de Trabajo para listado'!$CD$155:$CD$1048576,0),MATCH((CUADRO!K$5&amp;$E70),'Hoja de Trabajo para listado'!$CD$151:$DC$151,0)),0)</f>
        <v>0</v>
      </c>
      <c r="L70" s="243">
        <f ca="1">+IFERROR(INDEX('Hoja de Trabajo para listado'!$A$155:$Z$1048576,MATCH($A70,'Hoja de Trabajo para listado'!$A$155:$A$1048576,0),MATCH((CUADRO!L$5&amp;$E70),'Hoja de Trabajo para listado'!$A$151:$Z$151,0)),0)+IFERROR(INDEX('Hoja de Trabajo para listado'!$AB$155:$BA$1048576,MATCH($A70,'Hoja de Trabajo para listado'!$AB$155:$AB$1048576,0),MATCH((CUADRO!L$5&amp;$E70),'Hoja de Trabajo para listado'!$AB$151:$BA$151,0)),0)+IFERROR(INDEX('Hoja de Trabajo para listado'!$BC$155:$CB$1048576,MATCH($A70,'Hoja de Trabajo para listado'!$BC$155:$BC$1048576,0),MATCH((CUADRO!L$5&amp;$E70),'Hoja de Trabajo para listado'!$BC$151:$CB$151,0)),0)+IFERROR(INDEX('Hoja de Trabajo para listado'!$DE$153:$DG$274,MATCH($A70,'Hoja de Trabajo para listado'!$DE$153:$DE$1048576,0),MATCH((CUADRO!L$5&amp;$E70),'Hoja de Trabajo para listado'!$DE$151:$DG$151,0)),0)+IFERROR(INDEX('Hoja de Trabajo para listado'!$CD$155:$DC$1048576,MATCH($A70,'Hoja de Trabajo para listado'!$CD$155:$CD$1048576,0),MATCH((CUADRO!L$5&amp;$E70),'Hoja de Trabajo para listado'!$CD$151:$DC$151,0)),0)</f>
        <v>0</v>
      </c>
      <c r="M70" s="243">
        <f ca="1">+IFERROR(INDEX('Hoja de Trabajo para listado'!$A$155:$Z$1048576,MATCH($A70,'Hoja de Trabajo para listado'!$A$155:$A$1048576,0),MATCH((CUADRO!M$5&amp;$E70),'Hoja de Trabajo para listado'!$A$151:$Z$151,0)),0)+IFERROR(INDEX('Hoja de Trabajo para listado'!$AB$155:$BA$1048576,MATCH($A70,'Hoja de Trabajo para listado'!$AB$155:$AB$1048576,0),MATCH((CUADRO!M$5&amp;$E70),'Hoja de Trabajo para listado'!$AB$151:$BA$151,0)),0)+IFERROR(INDEX('Hoja de Trabajo para listado'!$BC$155:$CB$1048576,MATCH($A70,'Hoja de Trabajo para listado'!$BC$155:$BC$1048576,0),MATCH((CUADRO!M$5&amp;$E70),'Hoja de Trabajo para listado'!$BC$151:$CB$151,0)),0)+IFERROR(INDEX('Hoja de Trabajo para listado'!$DE$153:$DG$274,MATCH($A70,'Hoja de Trabajo para listado'!$DE$153:$DE$1048576,0),MATCH((CUADRO!M$5&amp;$E70),'Hoja de Trabajo para listado'!$DE$151:$DG$151,0)),0)+IFERROR(INDEX('Hoja de Trabajo para listado'!$CD$155:$DC$1048576,MATCH($A70,'Hoja de Trabajo para listado'!$CD$155:$CD$1048576,0),MATCH((CUADRO!M$5&amp;$E70),'Hoja de Trabajo para listado'!$CD$151:$DC$151,0)),0)</f>
        <v>0</v>
      </c>
      <c r="N70" s="243">
        <f ca="1">+IFERROR(INDEX('Hoja de Trabajo para listado'!$A$155:$Z$1048576,MATCH($A70,'Hoja de Trabajo para listado'!$A$155:$A$1048576,0),MATCH((CUADRO!N$5&amp;$E70),'Hoja de Trabajo para listado'!$A$151:$Z$151,0)),0)+IFERROR(INDEX('Hoja de Trabajo para listado'!$AB$155:$BA$1048576,MATCH($A70,'Hoja de Trabajo para listado'!$AB$155:$AB$1048576,0),MATCH((CUADRO!N$5&amp;$E70),'Hoja de Trabajo para listado'!$AB$151:$BA$151,0)),0)+IFERROR(INDEX('Hoja de Trabajo para listado'!$BC$155:$CB$1048576,MATCH($A70,'Hoja de Trabajo para listado'!$BC$155:$BC$1048576,0),MATCH((CUADRO!N$5&amp;$E70),'Hoja de Trabajo para listado'!$BC$151:$CB$151,0)),0)+IFERROR(INDEX('Hoja de Trabajo para listado'!$DE$153:$DG$274,MATCH($A70,'Hoja de Trabajo para listado'!$DE$153:$DE$1048576,0),MATCH((CUADRO!N$5&amp;$E70),'Hoja de Trabajo para listado'!$DE$151:$DG$151,0)),0)+IFERROR(INDEX('Hoja de Trabajo para listado'!$CD$155:$DC$1048576,MATCH($A70,'Hoja de Trabajo para listado'!$CD$155:$CD$1048576,0),MATCH((CUADRO!N$5&amp;$E70),'Hoja de Trabajo para listado'!$CD$151:$DC$151,0)),0)</f>
        <v>0</v>
      </c>
      <c r="O70" s="243">
        <f ca="1">+IFERROR(INDEX('Hoja de Trabajo para listado'!$A$155:$Z$1048576,MATCH($A70,'Hoja de Trabajo para listado'!$A$155:$A$1048576,0),MATCH((CUADRO!O$5&amp;$E70),'Hoja de Trabajo para listado'!$A$151:$Z$151,0)),0)+IFERROR(INDEX('Hoja de Trabajo para listado'!$AB$155:$BA$1048576,MATCH($A70,'Hoja de Trabajo para listado'!$AB$155:$AB$1048576,0),MATCH((CUADRO!O$5&amp;$E70),'Hoja de Trabajo para listado'!$AB$151:$BA$151,0)),0)+IFERROR(INDEX('Hoja de Trabajo para listado'!$BC$155:$CB$1048576,MATCH($A70,'Hoja de Trabajo para listado'!$BC$155:$BC$1048576,0),MATCH((CUADRO!O$5&amp;$E70),'Hoja de Trabajo para listado'!$BC$151:$CB$151,0)),0)+IFERROR(INDEX('Hoja de Trabajo para listado'!$DE$153:$DG$274,MATCH($A70,'Hoja de Trabajo para listado'!$DE$153:$DE$1048576,0),MATCH((CUADRO!O$5&amp;$E70),'Hoja de Trabajo para listado'!$DE$151:$DG$151,0)),0)+IFERROR(INDEX('Hoja de Trabajo para listado'!$CD$155:$DC$1048576,MATCH($A70,'Hoja de Trabajo para listado'!$CD$155:$CD$1048576,0),MATCH((CUADRO!O$5&amp;$E70),'Hoja de Trabajo para listado'!$CD$151:$DC$151,0)),0)</f>
        <v>0</v>
      </c>
      <c r="P70" s="243">
        <f ca="1">+IFERROR(INDEX('Hoja de Trabajo para listado'!$A$155:$Z$1048576,MATCH($A70,'Hoja de Trabajo para listado'!$A$155:$A$1048576,0),MATCH((CUADRO!P$5&amp;$E70),'Hoja de Trabajo para listado'!$A$151:$Z$151,0)),0)+IFERROR(INDEX('Hoja de Trabajo para listado'!$AB$155:$BA$1048576,MATCH($A70,'Hoja de Trabajo para listado'!$AB$155:$AB$1048576,0),MATCH((CUADRO!P$5&amp;$E70),'Hoja de Trabajo para listado'!$AB$151:$BA$151,0)),0)+IFERROR(INDEX('Hoja de Trabajo para listado'!$BC$155:$CB$1048576,MATCH($A70,'Hoja de Trabajo para listado'!$BC$155:$BC$1048576,0),MATCH((CUADRO!P$5&amp;$E70),'Hoja de Trabajo para listado'!$BC$151:$CB$151,0)),0)+IFERROR(INDEX('Hoja de Trabajo para listado'!$DE$153:$DG$274,MATCH($A70,'Hoja de Trabajo para listado'!$DE$153:$DE$1048576,0),MATCH((CUADRO!P$5&amp;$E70),'Hoja de Trabajo para listado'!$DE$151:$DG$151,0)),0)+IFERROR(INDEX('Hoja de Trabajo para listado'!$CD$155:$DC$1048576,MATCH($A70,'Hoja de Trabajo para listado'!$CD$155:$CD$1048576,0),MATCH((CUADRO!P$5&amp;$E70),'Hoja de Trabajo para listado'!$CD$151:$DC$151,0)),0)</f>
        <v>0</v>
      </c>
      <c r="Q70" s="243">
        <f ca="1">+IFERROR(INDEX('Hoja de Trabajo para listado'!$A$155:$Z$1048576,MATCH($A70,'Hoja de Trabajo para listado'!$A$155:$A$1048576,0),MATCH((CUADRO!Q$5&amp;$E70),'Hoja de Trabajo para listado'!$A$151:$Z$151,0)),0)+IFERROR(INDEX('Hoja de Trabajo para listado'!$AB$155:$BA$1048576,MATCH($A70,'Hoja de Trabajo para listado'!$AB$155:$AB$1048576,0),MATCH((CUADRO!Q$5&amp;$E70),'Hoja de Trabajo para listado'!$AB$151:$BA$151,0)),0)+IFERROR(INDEX('Hoja de Trabajo para listado'!$BC$155:$CB$1048576,MATCH($A70,'Hoja de Trabajo para listado'!$BC$155:$BC$1048576,0),MATCH((CUADRO!Q$5&amp;$E70),'Hoja de Trabajo para listado'!$BC$151:$CB$151,0)),0)+IFERROR(INDEX('Hoja de Trabajo para listado'!$DE$153:$DG$274,MATCH($A70,'Hoja de Trabajo para listado'!$DE$153:$DE$1048576,0),MATCH((CUADRO!Q$5&amp;$E70),'Hoja de Trabajo para listado'!$DE$151:$DG$151,0)),0)+IFERROR(INDEX('Hoja de Trabajo para listado'!$CD$155:$DC$1048576,MATCH($A70,'Hoja de Trabajo para listado'!$CD$155:$CD$1048576,0),MATCH((CUADRO!Q$5&amp;$E70),'Hoja de Trabajo para listado'!$CD$151:$DC$151,0)),0)</f>
        <v>0</v>
      </c>
      <c r="R70" s="243">
        <f t="shared" ref="R70:R133" ca="1" si="5">+SUM(F70:Q70)</f>
        <v>28781.379999999997</v>
      </c>
      <c r="S70" s="243"/>
      <c r="T70" s="243">
        <f ca="1">+T71</f>
        <v>17039782.849999998</v>
      </c>
      <c r="U70" s="242">
        <f t="shared" ref="U70:U133" si="6">+IF(E70="Débitos",1,2)</f>
        <v>1</v>
      </c>
      <c r="V70" s="333" t="str">
        <f>+VLOOKUP(A70,bd_lista!$A$3:$E$590,5,FALSE)</f>
        <v>Instituciones Descentralizadas</v>
      </c>
      <c r="W70" s="391" t="str">
        <f>+V70</f>
        <v>Instituciones Descentralizadas</v>
      </c>
      <c r="X70" s="242">
        <f>+VLOOKUP(A70,[4]Sheet1!$A$13:$D$744,4,FALSE)</f>
        <v>41</v>
      </c>
      <c r="Y70" s="242" t="str">
        <f>+VLOOKUP(X70,bd_lista!$A$3:$C$590,3,FALSE)</f>
        <v>Ministerio de Desarrollo Productivo y Economía Plural</v>
      </c>
      <c r="Z70" s="294">
        <f>+X70</f>
        <v>41</v>
      </c>
      <c r="AA70" s="295" t="str">
        <f>+Y70</f>
        <v>Ministerio de Desarrollo Productivo y Economía Plural</v>
      </c>
    </row>
    <row r="71" spans="1:27" customFormat="1" ht="15" customHeight="1">
      <c r="A71" s="32">
        <v>132</v>
      </c>
      <c r="B71" s="388"/>
      <c r="C71" s="333" t="str">
        <f>+VLOOKUP(A71,bd_lista!$A$3:$C$590,3,FALSE)</f>
        <v>Servicio de Desarrollo de las Empresas Púb. Productivas</v>
      </c>
      <c r="D71" s="390"/>
      <c r="E71" s="333" t="s">
        <v>1305</v>
      </c>
      <c r="F71" s="245">
        <f ca="1">+IFERROR(INDEX('Hoja de Trabajo para listado'!$A$155:$Z$1048576,MATCH($A71,'Hoja de Trabajo para listado'!$A$155:$A$1048576,0),MATCH((CUADRO!F$5&amp;$E71),'Hoja de Trabajo para listado'!$A$151:$Z$151,0)),0)+IFERROR(INDEX('Hoja de Trabajo para listado'!$AB$155:$BA$1048576,MATCH($A71,'Hoja de Trabajo para listado'!$AB$155:$AB$1048576,0),MATCH((CUADRO!F$5&amp;$E71),'Hoja de Trabajo para listado'!$AB$151:$BA$151,0)),0)+IFERROR(INDEX('Hoja de Trabajo para listado'!$BC$155:$CB$1048576,MATCH($A71,'Hoja de Trabajo para listado'!$BC$155:$BC$1048576,0),MATCH((CUADRO!F$5&amp;$E71),'Hoja de Trabajo para listado'!$BC$151:$CB$151,0)),0)+IFERROR(INDEX('Hoja de Trabajo para listado'!$DE$153:$DG$274,MATCH($A71,'Hoja de Trabajo para listado'!$DE$153:$DE$1048576,0),MATCH((CUADRO!F$5&amp;$E71),'Hoja de Trabajo para listado'!$DE$151:$DG$151,0)),0)+IFERROR(INDEX('Hoja de Trabajo para listado'!$CD$155:$DC$1048576,MATCH($A71,'Hoja de Trabajo para listado'!$CD$155:$CD$1048576,0),MATCH((CUADRO!F$5&amp;$E71),'Hoja de Trabajo para listado'!$CD$151:$DC$151,0)),0)</f>
        <v>44000</v>
      </c>
      <c r="G71" s="245">
        <f ca="1">+IFERROR(INDEX('Hoja de Trabajo para listado'!$A$155:$Z$1048576,MATCH($A71,'Hoja de Trabajo para listado'!$A$155:$A$1048576,0),MATCH((CUADRO!G$5&amp;$E71),'Hoja de Trabajo para listado'!$A$151:$Z$151,0)),0)+IFERROR(INDEX('Hoja de Trabajo para listado'!$AB$155:$BA$1048576,MATCH($A71,'Hoja de Trabajo para listado'!$AB$155:$AB$1048576,0),MATCH((CUADRO!G$5&amp;$E71),'Hoja de Trabajo para listado'!$AB$151:$BA$151,0)),0)+IFERROR(INDEX('Hoja de Trabajo para listado'!$BC$155:$CB$1048576,MATCH($A71,'Hoja de Trabajo para listado'!$BC$155:$BC$1048576,0),MATCH((CUADRO!G$5&amp;$E71),'Hoja de Trabajo para listado'!$BC$151:$CB$151,0)),0)+IFERROR(INDEX('Hoja de Trabajo para listado'!$DE$153:$DG$274,MATCH($A71,'Hoja de Trabajo para listado'!$DE$153:$DE$1048576,0),MATCH((CUADRO!G$5&amp;$E71),'Hoja de Trabajo para listado'!$DE$151:$DG$151,0)),0)+IFERROR(INDEX('Hoja de Trabajo para listado'!$CD$155:$DC$1048576,MATCH($A71,'Hoja de Trabajo para listado'!$CD$155:$CD$1048576,0),MATCH((CUADRO!G$5&amp;$E71),'Hoja de Trabajo para listado'!$CD$151:$DC$151,0)),0)</f>
        <v>12758</v>
      </c>
      <c r="H71" s="245">
        <f ca="1">+IFERROR(INDEX('Hoja de Trabajo para listado'!$A$155:$Z$1048576,MATCH($A71,'Hoja de Trabajo para listado'!$A$155:$A$1048576,0),MATCH((CUADRO!H$5&amp;$E71),'Hoja de Trabajo para listado'!$A$151:$Z$151,0)),0)+IFERROR(INDEX('Hoja de Trabajo para listado'!$AB$155:$BA$1048576,MATCH($A71,'Hoja de Trabajo para listado'!$AB$155:$AB$1048576,0),MATCH((CUADRO!H$5&amp;$E71),'Hoja de Trabajo para listado'!$AB$151:$BA$151,0)),0)+IFERROR(INDEX('Hoja de Trabajo para listado'!$BC$155:$CB$1048576,MATCH($A71,'Hoja de Trabajo para listado'!$BC$155:$BC$1048576,0),MATCH((CUADRO!H$5&amp;$E71),'Hoja de Trabajo para listado'!$BC$151:$CB$151,0)),0)+IFERROR(INDEX('Hoja de Trabajo para listado'!$DE$153:$DG$274,MATCH($A71,'Hoja de Trabajo para listado'!$DE$153:$DE$1048576,0),MATCH((CUADRO!H$5&amp;$E71),'Hoja de Trabajo para listado'!$DE$151:$DG$151,0)),0)+IFERROR(INDEX('Hoja de Trabajo para listado'!$CD$155:$DC$1048576,MATCH($A71,'Hoja de Trabajo para listado'!$CD$155:$CD$1048576,0),MATCH((CUADRO!H$5&amp;$E71),'Hoja de Trabajo para listado'!$CD$151:$DC$151,0)),0)</f>
        <v>361.4</v>
      </c>
      <c r="I71" s="245">
        <f ca="1">+IFERROR(INDEX('Hoja de Trabajo para listado'!$A$155:$Z$1048576,MATCH($A71,'Hoja de Trabajo para listado'!$A$155:$A$1048576,0),MATCH((CUADRO!I$5&amp;$E71),'Hoja de Trabajo para listado'!$A$151:$Z$151,0)),0)+IFERROR(INDEX('Hoja de Trabajo para listado'!$AB$155:$BA$1048576,MATCH($A71,'Hoja de Trabajo para listado'!$AB$155:$AB$1048576,0),MATCH((CUADRO!I$5&amp;$E71),'Hoja de Trabajo para listado'!$AB$151:$BA$151,0)),0)+IFERROR(INDEX('Hoja de Trabajo para listado'!$BC$155:$CB$1048576,MATCH($A71,'Hoja de Trabajo para listado'!$BC$155:$BC$1048576,0),MATCH((CUADRO!I$5&amp;$E71),'Hoja de Trabajo para listado'!$BC$151:$CB$151,0)),0)+IFERROR(INDEX('Hoja de Trabajo para listado'!$DE$153:$DG$274,MATCH($A71,'Hoja de Trabajo para listado'!$DE$153:$DE$1048576,0),MATCH((CUADRO!I$5&amp;$E71),'Hoja de Trabajo para listado'!$DE$151:$DG$151,0)),0)+IFERROR(INDEX('Hoja de Trabajo para listado'!$CD$155:$DC$1048576,MATCH($A71,'Hoja de Trabajo para listado'!$CD$155:$CD$1048576,0),MATCH((CUADRO!I$5&amp;$E71),'Hoja de Trabajo para listado'!$CD$151:$DC$151,0)),0)</f>
        <v>16953882.07</v>
      </c>
      <c r="J71" s="245">
        <f ca="1">+IFERROR(INDEX('Hoja de Trabajo para listado'!$A$155:$Z$1048576,MATCH($A71,'Hoja de Trabajo para listado'!$A$155:$A$1048576,0),MATCH((CUADRO!J$5&amp;$E71),'Hoja de Trabajo para listado'!$A$151:$Z$151,0)),0)+IFERROR(INDEX('Hoja de Trabajo para listado'!$AB$155:$BA$1048576,MATCH($A71,'Hoja de Trabajo para listado'!$AB$155:$AB$1048576,0),MATCH((CUADRO!J$5&amp;$E71),'Hoja de Trabajo para listado'!$AB$151:$BA$151,0)),0)+IFERROR(INDEX('Hoja de Trabajo para listado'!$BC$155:$CB$1048576,MATCH($A71,'Hoja de Trabajo para listado'!$BC$155:$BC$1048576,0),MATCH((CUADRO!J$5&amp;$E71),'Hoja de Trabajo para listado'!$BC$151:$CB$151,0)),0)+IFERROR(INDEX('Hoja de Trabajo para listado'!$DE$153:$DG$274,MATCH($A71,'Hoja de Trabajo para listado'!$DE$153:$DE$1048576,0),MATCH((CUADRO!J$5&amp;$E71),'Hoja de Trabajo para listado'!$DE$151:$DG$151,0)),0)+IFERROR(INDEX('Hoja de Trabajo para listado'!$CD$155:$DC$1048576,MATCH($A71,'Hoja de Trabajo para listado'!$CD$155:$CD$1048576,0),MATCH((CUADRO!J$5&amp;$E71),'Hoja de Trabajo para listado'!$CD$151:$DC$151,0)),0)</f>
        <v>0</v>
      </c>
      <c r="K71" s="245">
        <f ca="1">+IFERROR(INDEX('Hoja de Trabajo para listado'!$A$155:$Z$1048576,MATCH($A71,'Hoja de Trabajo para listado'!$A$155:$A$1048576,0),MATCH((CUADRO!K$5&amp;$E71),'Hoja de Trabajo para listado'!$A$151:$Z$151,0)),0)+IFERROR(INDEX('Hoja de Trabajo para listado'!$AB$155:$BA$1048576,MATCH($A71,'Hoja de Trabajo para listado'!$AB$155:$AB$1048576,0),MATCH((CUADRO!K$5&amp;$E71),'Hoja de Trabajo para listado'!$AB$151:$BA$151,0)),0)+IFERROR(INDEX('Hoja de Trabajo para listado'!$BC$155:$CB$1048576,MATCH($A71,'Hoja de Trabajo para listado'!$BC$155:$BC$1048576,0),MATCH((CUADRO!K$5&amp;$E71),'Hoja de Trabajo para listado'!$BC$151:$CB$151,0)),0)+IFERROR(INDEX('Hoja de Trabajo para listado'!$DE$153:$DG$274,MATCH($A71,'Hoja de Trabajo para listado'!$DE$153:$DE$1048576,0),MATCH((CUADRO!K$5&amp;$E71),'Hoja de Trabajo para listado'!$DE$151:$DG$151,0)),0)+IFERROR(INDEX('Hoja de Trabajo para listado'!$CD$155:$DC$1048576,MATCH($A71,'Hoja de Trabajo para listado'!$CD$155:$CD$1048576,0),MATCH((CUADRO!K$5&amp;$E71),'Hoja de Trabajo para listado'!$CD$151:$DC$151,0)),0)</f>
        <v>0</v>
      </c>
      <c r="L71" s="245">
        <f ca="1">+IFERROR(INDEX('Hoja de Trabajo para listado'!$A$155:$Z$1048576,MATCH($A71,'Hoja de Trabajo para listado'!$A$155:$A$1048576,0),MATCH((CUADRO!L$5&amp;$E71),'Hoja de Trabajo para listado'!$A$151:$Z$151,0)),0)+IFERROR(INDEX('Hoja de Trabajo para listado'!$AB$155:$BA$1048576,MATCH($A71,'Hoja de Trabajo para listado'!$AB$155:$AB$1048576,0),MATCH((CUADRO!L$5&amp;$E71),'Hoja de Trabajo para listado'!$AB$151:$BA$151,0)),0)+IFERROR(INDEX('Hoja de Trabajo para listado'!$BC$155:$CB$1048576,MATCH($A71,'Hoja de Trabajo para listado'!$BC$155:$BC$1048576,0),MATCH((CUADRO!L$5&amp;$E71),'Hoja de Trabajo para listado'!$BC$151:$CB$151,0)),0)+IFERROR(INDEX('Hoja de Trabajo para listado'!$DE$153:$DG$274,MATCH($A71,'Hoja de Trabajo para listado'!$DE$153:$DE$1048576,0),MATCH((CUADRO!L$5&amp;$E71),'Hoja de Trabajo para listado'!$DE$151:$DG$151,0)),0)+IFERROR(INDEX('Hoja de Trabajo para listado'!$CD$155:$DC$1048576,MATCH($A71,'Hoja de Trabajo para listado'!$CD$155:$CD$1048576,0),MATCH((CUADRO!L$5&amp;$E71),'Hoja de Trabajo para listado'!$CD$151:$DC$151,0)),0)</f>
        <v>0</v>
      </c>
      <c r="M71" s="245">
        <f ca="1">+IFERROR(INDEX('Hoja de Trabajo para listado'!$A$155:$Z$1048576,MATCH($A71,'Hoja de Trabajo para listado'!$A$155:$A$1048576,0),MATCH((CUADRO!M$5&amp;$E71),'Hoja de Trabajo para listado'!$A$151:$Z$151,0)),0)+IFERROR(INDEX('Hoja de Trabajo para listado'!$AB$155:$BA$1048576,MATCH($A71,'Hoja de Trabajo para listado'!$AB$155:$AB$1048576,0),MATCH((CUADRO!M$5&amp;$E71),'Hoja de Trabajo para listado'!$AB$151:$BA$151,0)),0)+IFERROR(INDEX('Hoja de Trabajo para listado'!$BC$155:$CB$1048576,MATCH($A71,'Hoja de Trabajo para listado'!$BC$155:$BC$1048576,0),MATCH((CUADRO!M$5&amp;$E71),'Hoja de Trabajo para listado'!$BC$151:$CB$151,0)),0)+IFERROR(INDEX('Hoja de Trabajo para listado'!$DE$153:$DG$274,MATCH($A71,'Hoja de Trabajo para listado'!$DE$153:$DE$1048576,0),MATCH((CUADRO!M$5&amp;$E71),'Hoja de Trabajo para listado'!$DE$151:$DG$151,0)),0)+IFERROR(INDEX('Hoja de Trabajo para listado'!$CD$155:$DC$1048576,MATCH($A71,'Hoja de Trabajo para listado'!$CD$155:$CD$1048576,0),MATCH((CUADRO!M$5&amp;$E71),'Hoja de Trabajo para listado'!$CD$151:$DC$151,0)),0)</f>
        <v>0</v>
      </c>
      <c r="N71" s="245">
        <f ca="1">+IFERROR(INDEX('Hoja de Trabajo para listado'!$A$155:$Z$1048576,MATCH($A71,'Hoja de Trabajo para listado'!$A$155:$A$1048576,0),MATCH((CUADRO!N$5&amp;$E71),'Hoja de Trabajo para listado'!$A$151:$Z$151,0)),0)+IFERROR(INDEX('Hoja de Trabajo para listado'!$AB$155:$BA$1048576,MATCH($A71,'Hoja de Trabajo para listado'!$AB$155:$AB$1048576,0),MATCH((CUADRO!N$5&amp;$E71),'Hoja de Trabajo para listado'!$AB$151:$BA$151,0)),0)+IFERROR(INDEX('Hoja de Trabajo para listado'!$BC$155:$CB$1048576,MATCH($A71,'Hoja de Trabajo para listado'!$BC$155:$BC$1048576,0),MATCH((CUADRO!N$5&amp;$E71),'Hoja de Trabajo para listado'!$BC$151:$CB$151,0)),0)+IFERROR(INDEX('Hoja de Trabajo para listado'!$DE$153:$DG$274,MATCH($A71,'Hoja de Trabajo para listado'!$DE$153:$DE$1048576,0),MATCH((CUADRO!N$5&amp;$E71),'Hoja de Trabajo para listado'!$DE$151:$DG$151,0)),0)+IFERROR(INDEX('Hoja de Trabajo para listado'!$CD$155:$DC$1048576,MATCH($A71,'Hoja de Trabajo para listado'!$CD$155:$CD$1048576,0),MATCH((CUADRO!N$5&amp;$E71),'Hoja de Trabajo para listado'!$CD$151:$DC$151,0)),0)</f>
        <v>0</v>
      </c>
      <c r="O71" s="245">
        <f ca="1">+IFERROR(INDEX('Hoja de Trabajo para listado'!$A$155:$Z$1048576,MATCH($A71,'Hoja de Trabajo para listado'!$A$155:$A$1048576,0),MATCH((CUADRO!O$5&amp;$E71),'Hoja de Trabajo para listado'!$A$151:$Z$151,0)),0)+IFERROR(INDEX('Hoja de Trabajo para listado'!$AB$155:$BA$1048576,MATCH($A71,'Hoja de Trabajo para listado'!$AB$155:$AB$1048576,0),MATCH((CUADRO!O$5&amp;$E71),'Hoja de Trabajo para listado'!$AB$151:$BA$151,0)),0)+IFERROR(INDEX('Hoja de Trabajo para listado'!$BC$155:$CB$1048576,MATCH($A71,'Hoja de Trabajo para listado'!$BC$155:$BC$1048576,0),MATCH((CUADRO!O$5&amp;$E71),'Hoja de Trabajo para listado'!$BC$151:$CB$151,0)),0)+IFERROR(INDEX('Hoja de Trabajo para listado'!$DE$153:$DG$274,MATCH($A71,'Hoja de Trabajo para listado'!$DE$153:$DE$1048576,0),MATCH((CUADRO!O$5&amp;$E71),'Hoja de Trabajo para listado'!$DE$151:$DG$151,0)),0)+IFERROR(INDEX('Hoja de Trabajo para listado'!$CD$155:$DC$1048576,MATCH($A71,'Hoja de Trabajo para listado'!$CD$155:$CD$1048576,0),MATCH((CUADRO!O$5&amp;$E71),'Hoja de Trabajo para listado'!$CD$151:$DC$151,0)),0)</f>
        <v>0</v>
      </c>
      <c r="P71" s="245">
        <f ca="1">+IFERROR(INDEX('Hoja de Trabajo para listado'!$A$155:$Z$1048576,MATCH($A71,'Hoja de Trabajo para listado'!$A$155:$A$1048576,0),MATCH((CUADRO!P$5&amp;$E71),'Hoja de Trabajo para listado'!$A$151:$Z$151,0)),0)+IFERROR(INDEX('Hoja de Trabajo para listado'!$AB$155:$BA$1048576,MATCH($A71,'Hoja de Trabajo para listado'!$AB$155:$AB$1048576,0),MATCH((CUADRO!P$5&amp;$E71),'Hoja de Trabajo para listado'!$AB$151:$BA$151,0)),0)+IFERROR(INDEX('Hoja de Trabajo para listado'!$BC$155:$CB$1048576,MATCH($A71,'Hoja de Trabajo para listado'!$BC$155:$BC$1048576,0),MATCH((CUADRO!P$5&amp;$E71),'Hoja de Trabajo para listado'!$BC$151:$CB$151,0)),0)+IFERROR(INDEX('Hoja de Trabajo para listado'!$DE$153:$DG$274,MATCH($A71,'Hoja de Trabajo para listado'!$DE$153:$DE$1048576,0),MATCH((CUADRO!P$5&amp;$E71),'Hoja de Trabajo para listado'!$DE$151:$DG$151,0)),0)+IFERROR(INDEX('Hoja de Trabajo para listado'!$CD$155:$DC$1048576,MATCH($A71,'Hoja de Trabajo para listado'!$CD$155:$CD$1048576,0),MATCH((CUADRO!P$5&amp;$E71),'Hoja de Trabajo para listado'!$CD$151:$DC$151,0)),0)</f>
        <v>0</v>
      </c>
      <c r="Q71" s="245">
        <f ca="1">+IFERROR(INDEX('Hoja de Trabajo para listado'!$A$155:$Z$1048576,MATCH($A71,'Hoja de Trabajo para listado'!$A$155:$A$1048576,0),MATCH((CUADRO!Q$5&amp;$E71),'Hoja de Trabajo para listado'!$A$151:$Z$151,0)),0)+IFERROR(INDEX('Hoja de Trabajo para listado'!$AB$155:$BA$1048576,MATCH($A71,'Hoja de Trabajo para listado'!$AB$155:$AB$1048576,0),MATCH((CUADRO!Q$5&amp;$E71),'Hoja de Trabajo para listado'!$AB$151:$BA$151,0)),0)+IFERROR(INDEX('Hoja de Trabajo para listado'!$BC$155:$CB$1048576,MATCH($A71,'Hoja de Trabajo para listado'!$BC$155:$BC$1048576,0),MATCH((CUADRO!Q$5&amp;$E71),'Hoja de Trabajo para listado'!$BC$151:$CB$151,0)),0)+IFERROR(INDEX('Hoja de Trabajo para listado'!$DE$153:$DG$274,MATCH($A71,'Hoja de Trabajo para listado'!$DE$153:$DE$1048576,0),MATCH((CUADRO!Q$5&amp;$E71),'Hoja de Trabajo para listado'!$DE$151:$DG$151,0)),0)+IFERROR(INDEX('Hoja de Trabajo para listado'!$CD$155:$DC$1048576,MATCH($A71,'Hoja de Trabajo para listado'!$CD$155:$CD$1048576,0),MATCH((CUADRO!Q$5&amp;$E71),'Hoja de Trabajo para listado'!$CD$151:$DC$151,0)),0)</f>
        <v>0</v>
      </c>
      <c r="R71" s="245">
        <f t="shared" ca="1" si="5"/>
        <v>17011001.469999999</v>
      </c>
      <c r="S71" s="245">
        <f ca="1">+R70+R71</f>
        <v>17039782.849999998</v>
      </c>
      <c r="T71" s="245">
        <f ca="1">+S71</f>
        <v>17039782.849999998</v>
      </c>
      <c r="U71" s="244">
        <f t="shared" si="6"/>
        <v>2</v>
      </c>
      <c r="V71" s="333" t="str">
        <f>+VLOOKUP(A71,bd_lista!$A$3:$E$590,5,FALSE)</f>
        <v>Instituciones Descentralizadas</v>
      </c>
      <c r="W71" s="392"/>
      <c r="X71" s="242">
        <f>+VLOOKUP(A71,[4]Sheet1!$A$13:$D$744,4,FALSE)</f>
        <v>41</v>
      </c>
      <c r="Y71" s="242" t="str">
        <f>+VLOOKUP(X71,bd_lista!$A$3:$C$590,3,FALSE)</f>
        <v>Ministerio de Desarrollo Productivo y Economía Plural</v>
      </c>
      <c r="Z71" s="292"/>
      <c r="AA71" s="293"/>
    </row>
    <row r="72" spans="1:27" ht="15" customHeight="1">
      <c r="A72" s="32">
        <v>133</v>
      </c>
      <c r="B72" s="387">
        <f>+A72</f>
        <v>133</v>
      </c>
      <c r="C72" s="247" t="str">
        <f>+VLOOKUP(A72,bd_lista!$A$3:$C$590,3,FALSE)</f>
        <v>Lotería Nacional de Beneficencia y Salubridad</v>
      </c>
      <c r="D72" s="389" t="str">
        <f>+C72</f>
        <v>Lotería Nacional de Beneficencia y Salubridad</v>
      </c>
      <c r="E72" s="247" t="s">
        <v>1304</v>
      </c>
      <c r="F72" s="243">
        <f ca="1">+IFERROR(INDEX('Hoja de Trabajo para listado'!$A$155:$Z$1048576,MATCH($A72,'Hoja de Trabajo para listado'!$A$155:$A$1048576,0),MATCH((CUADRO!F$5&amp;$E72),'Hoja de Trabajo para listado'!$A$151:$Z$151,0)),0)+IFERROR(INDEX('Hoja de Trabajo para listado'!$AB$155:$BA$1048576,MATCH($A72,'Hoja de Trabajo para listado'!$AB$155:$AB$1048576,0),MATCH((CUADRO!F$5&amp;$E72),'Hoja de Trabajo para listado'!$AB$151:$BA$151,0)),0)+IFERROR(INDEX('Hoja de Trabajo para listado'!$BC$155:$CB$1048576,MATCH($A72,'Hoja de Trabajo para listado'!$BC$155:$BC$1048576,0),MATCH((CUADRO!F$5&amp;$E72),'Hoja de Trabajo para listado'!$BC$151:$CB$151,0)),0)+IFERROR(INDEX('Hoja de Trabajo para listado'!$DE$153:$DG$274,MATCH($A72,'Hoja de Trabajo para listado'!$DE$153:$DE$1048576,0),MATCH((CUADRO!F$5&amp;$E72),'Hoja de Trabajo para listado'!$DE$151:$DG$151,0)),0)+IFERROR(INDEX('Hoja de Trabajo para listado'!$CD$155:$DC$1048576,MATCH($A72,'Hoja de Trabajo para listado'!$CD$155:$CD$1048576,0),MATCH((CUADRO!F$5&amp;$E72),'Hoja de Trabajo para listado'!$CD$151:$DC$151,0)),0)</f>
        <v>0</v>
      </c>
      <c r="G72" s="243">
        <f ca="1">+IFERROR(INDEX('Hoja de Trabajo para listado'!$A$155:$Z$1048576,MATCH($A72,'Hoja de Trabajo para listado'!$A$155:$A$1048576,0),MATCH((CUADRO!G$5&amp;$E72),'Hoja de Trabajo para listado'!$A$151:$Z$151,0)),0)+IFERROR(INDEX('Hoja de Trabajo para listado'!$AB$155:$BA$1048576,MATCH($A72,'Hoja de Trabajo para listado'!$AB$155:$AB$1048576,0),MATCH((CUADRO!G$5&amp;$E72),'Hoja de Trabajo para listado'!$AB$151:$BA$151,0)),0)+IFERROR(INDEX('Hoja de Trabajo para listado'!$BC$155:$CB$1048576,MATCH($A72,'Hoja de Trabajo para listado'!$BC$155:$BC$1048576,0),MATCH((CUADRO!G$5&amp;$E72),'Hoja de Trabajo para listado'!$BC$151:$CB$151,0)),0)+IFERROR(INDEX('Hoja de Trabajo para listado'!$DE$153:$DG$274,MATCH($A72,'Hoja de Trabajo para listado'!$DE$153:$DE$1048576,0),MATCH((CUADRO!G$5&amp;$E72),'Hoja de Trabajo para listado'!$DE$151:$DG$151,0)),0)+IFERROR(INDEX('Hoja de Trabajo para listado'!$CD$155:$DC$1048576,MATCH($A72,'Hoja de Trabajo para listado'!$CD$155:$CD$1048576,0),MATCH((CUADRO!G$5&amp;$E72),'Hoja de Trabajo para listado'!$CD$151:$DC$151,0)),0)</f>
        <v>0</v>
      </c>
      <c r="H72" s="243">
        <f ca="1">+IFERROR(INDEX('Hoja de Trabajo para listado'!$A$155:$Z$1048576,MATCH($A72,'Hoja de Trabajo para listado'!$A$155:$A$1048576,0),MATCH((CUADRO!H$5&amp;$E72),'Hoja de Trabajo para listado'!$A$151:$Z$151,0)),0)+IFERROR(INDEX('Hoja de Trabajo para listado'!$AB$155:$BA$1048576,MATCH($A72,'Hoja de Trabajo para listado'!$AB$155:$AB$1048576,0),MATCH((CUADRO!H$5&amp;$E72),'Hoja de Trabajo para listado'!$AB$151:$BA$151,0)),0)+IFERROR(INDEX('Hoja de Trabajo para listado'!$BC$155:$CB$1048576,MATCH($A72,'Hoja de Trabajo para listado'!$BC$155:$BC$1048576,0),MATCH((CUADRO!H$5&amp;$E72),'Hoja de Trabajo para listado'!$BC$151:$CB$151,0)),0)+IFERROR(INDEX('Hoja de Trabajo para listado'!$DE$153:$DG$274,MATCH($A72,'Hoja de Trabajo para listado'!$DE$153:$DE$1048576,0),MATCH((CUADRO!H$5&amp;$E72),'Hoja de Trabajo para listado'!$DE$151:$DG$151,0)),0)+IFERROR(INDEX('Hoja de Trabajo para listado'!$CD$155:$DC$1048576,MATCH($A72,'Hoja de Trabajo para listado'!$CD$155:$CD$1048576,0),MATCH((CUADRO!H$5&amp;$E72),'Hoja de Trabajo para listado'!$CD$151:$DC$151,0)),0)</f>
        <v>0</v>
      </c>
      <c r="I72" s="243">
        <f ca="1">+IFERROR(INDEX('Hoja de Trabajo para listado'!$A$155:$Z$1048576,MATCH($A72,'Hoja de Trabajo para listado'!$A$155:$A$1048576,0),MATCH((CUADRO!I$5&amp;$E72),'Hoja de Trabajo para listado'!$A$151:$Z$151,0)),0)+IFERROR(INDEX('Hoja de Trabajo para listado'!$AB$155:$BA$1048576,MATCH($A72,'Hoja de Trabajo para listado'!$AB$155:$AB$1048576,0),MATCH((CUADRO!I$5&amp;$E72),'Hoja de Trabajo para listado'!$AB$151:$BA$151,0)),0)+IFERROR(INDEX('Hoja de Trabajo para listado'!$BC$155:$CB$1048576,MATCH($A72,'Hoja de Trabajo para listado'!$BC$155:$BC$1048576,0),MATCH((CUADRO!I$5&amp;$E72),'Hoja de Trabajo para listado'!$BC$151:$CB$151,0)),0)+IFERROR(INDEX('Hoja de Trabajo para listado'!$DE$153:$DG$274,MATCH($A72,'Hoja de Trabajo para listado'!$DE$153:$DE$1048576,0),MATCH((CUADRO!I$5&amp;$E72),'Hoja de Trabajo para listado'!$DE$151:$DG$151,0)),0)+IFERROR(INDEX('Hoja de Trabajo para listado'!$CD$155:$DC$1048576,MATCH($A72,'Hoja de Trabajo para listado'!$CD$155:$CD$1048576,0),MATCH((CUADRO!I$5&amp;$E72),'Hoja de Trabajo para listado'!$CD$151:$DC$151,0)),0)</f>
        <v>0</v>
      </c>
      <c r="J72" s="243">
        <f ca="1">+IFERROR(INDEX('Hoja de Trabajo para listado'!$A$155:$Z$1048576,MATCH($A72,'Hoja de Trabajo para listado'!$A$155:$A$1048576,0),MATCH((CUADRO!J$5&amp;$E72),'Hoja de Trabajo para listado'!$A$151:$Z$151,0)),0)+IFERROR(INDEX('Hoja de Trabajo para listado'!$AB$155:$BA$1048576,MATCH($A72,'Hoja de Trabajo para listado'!$AB$155:$AB$1048576,0),MATCH((CUADRO!J$5&amp;$E72),'Hoja de Trabajo para listado'!$AB$151:$BA$151,0)),0)+IFERROR(INDEX('Hoja de Trabajo para listado'!$BC$155:$CB$1048576,MATCH($A72,'Hoja de Trabajo para listado'!$BC$155:$BC$1048576,0),MATCH((CUADRO!J$5&amp;$E72),'Hoja de Trabajo para listado'!$BC$151:$CB$151,0)),0)+IFERROR(INDEX('Hoja de Trabajo para listado'!$DE$153:$DG$274,MATCH($A72,'Hoja de Trabajo para listado'!$DE$153:$DE$1048576,0),MATCH((CUADRO!J$5&amp;$E72),'Hoja de Trabajo para listado'!$DE$151:$DG$151,0)),0)+IFERROR(INDEX('Hoja de Trabajo para listado'!$CD$155:$DC$1048576,MATCH($A72,'Hoja de Trabajo para listado'!$CD$155:$CD$1048576,0),MATCH((CUADRO!J$5&amp;$E72),'Hoja de Trabajo para listado'!$CD$151:$DC$151,0)),0)</f>
        <v>0</v>
      </c>
      <c r="K72" s="243">
        <f ca="1">+IFERROR(INDEX('Hoja de Trabajo para listado'!$A$155:$Z$1048576,MATCH($A72,'Hoja de Trabajo para listado'!$A$155:$A$1048576,0),MATCH((CUADRO!K$5&amp;$E72),'Hoja de Trabajo para listado'!$A$151:$Z$151,0)),0)+IFERROR(INDEX('Hoja de Trabajo para listado'!$AB$155:$BA$1048576,MATCH($A72,'Hoja de Trabajo para listado'!$AB$155:$AB$1048576,0),MATCH((CUADRO!K$5&amp;$E72),'Hoja de Trabajo para listado'!$AB$151:$BA$151,0)),0)+IFERROR(INDEX('Hoja de Trabajo para listado'!$BC$155:$CB$1048576,MATCH($A72,'Hoja de Trabajo para listado'!$BC$155:$BC$1048576,0),MATCH((CUADRO!K$5&amp;$E72),'Hoja de Trabajo para listado'!$BC$151:$CB$151,0)),0)+IFERROR(INDEX('Hoja de Trabajo para listado'!$DE$153:$DG$274,MATCH($A72,'Hoja de Trabajo para listado'!$DE$153:$DE$1048576,0),MATCH((CUADRO!K$5&amp;$E72),'Hoja de Trabajo para listado'!$DE$151:$DG$151,0)),0)+IFERROR(INDEX('Hoja de Trabajo para listado'!$CD$155:$DC$1048576,MATCH($A72,'Hoja de Trabajo para listado'!$CD$155:$CD$1048576,0),MATCH((CUADRO!K$5&amp;$E72),'Hoja de Trabajo para listado'!$CD$151:$DC$151,0)),0)</f>
        <v>0</v>
      </c>
      <c r="L72" s="243">
        <f ca="1">+IFERROR(INDEX('Hoja de Trabajo para listado'!$A$155:$Z$1048576,MATCH($A72,'Hoja de Trabajo para listado'!$A$155:$A$1048576,0),MATCH((CUADRO!L$5&amp;$E72),'Hoja de Trabajo para listado'!$A$151:$Z$151,0)),0)+IFERROR(INDEX('Hoja de Trabajo para listado'!$AB$155:$BA$1048576,MATCH($A72,'Hoja de Trabajo para listado'!$AB$155:$AB$1048576,0),MATCH((CUADRO!L$5&amp;$E72),'Hoja de Trabajo para listado'!$AB$151:$BA$151,0)),0)+IFERROR(INDEX('Hoja de Trabajo para listado'!$BC$155:$CB$1048576,MATCH($A72,'Hoja de Trabajo para listado'!$BC$155:$BC$1048576,0),MATCH((CUADRO!L$5&amp;$E72),'Hoja de Trabajo para listado'!$BC$151:$CB$151,0)),0)+IFERROR(INDEX('Hoja de Trabajo para listado'!$DE$153:$DG$274,MATCH($A72,'Hoja de Trabajo para listado'!$DE$153:$DE$1048576,0),MATCH((CUADRO!L$5&amp;$E72),'Hoja de Trabajo para listado'!$DE$151:$DG$151,0)),0)+IFERROR(INDEX('Hoja de Trabajo para listado'!$CD$155:$DC$1048576,MATCH($A72,'Hoja de Trabajo para listado'!$CD$155:$CD$1048576,0),MATCH((CUADRO!L$5&amp;$E72),'Hoja de Trabajo para listado'!$CD$151:$DC$151,0)),0)</f>
        <v>0</v>
      </c>
      <c r="M72" s="243">
        <f ca="1">+IFERROR(INDEX('Hoja de Trabajo para listado'!$A$155:$Z$1048576,MATCH($A72,'Hoja de Trabajo para listado'!$A$155:$A$1048576,0),MATCH((CUADRO!M$5&amp;$E72),'Hoja de Trabajo para listado'!$A$151:$Z$151,0)),0)+IFERROR(INDEX('Hoja de Trabajo para listado'!$AB$155:$BA$1048576,MATCH($A72,'Hoja de Trabajo para listado'!$AB$155:$AB$1048576,0),MATCH((CUADRO!M$5&amp;$E72),'Hoja de Trabajo para listado'!$AB$151:$BA$151,0)),0)+IFERROR(INDEX('Hoja de Trabajo para listado'!$BC$155:$CB$1048576,MATCH($A72,'Hoja de Trabajo para listado'!$BC$155:$BC$1048576,0),MATCH((CUADRO!M$5&amp;$E72),'Hoja de Trabajo para listado'!$BC$151:$CB$151,0)),0)+IFERROR(INDEX('Hoja de Trabajo para listado'!$DE$153:$DG$274,MATCH($A72,'Hoja de Trabajo para listado'!$DE$153:$DE$1048576,0),MATCH((CUADRO!M$5&amp;$E72),'Hoja de Trabajo para listado'!$DE$151:$DG$151,0)),0)+IFERROR(INDEX('Hoja de Trabajo para listado'!$CD$155:$DC$1048576,MATCH($A72,'Hoja de Trabajo para listado'!$CD$155:$CD$1048576,0),MATCH((CUADRO!M$5&amp;$E72),'Hoja de Trabajo para listado'!$CD$151:$DC$151,0)),0)</f>
        <v>0</v>
      </c>
      <c r="N72" s="243">
        <f ca="1">+IFERROR(INDEX('Hoja de Trabajo para listado'!$A$155:$Z$1048576,MATCH($A72,'Hoja de Trabajo para listado'!$A$155:$A$1048576,0),MATCH((CUADRO!N$5&amp;$E72),'Hoja de Trabajo para listado'!$A$151:$Z$151,0)),0)+IFERROR(INDEX('Hoja de Trabajo para listado'!$AB$155:$BA$1048576,MATCH($A72,'Hoja de Trabajo para listado'!$AB$155:$AB$1048576,0),MATCH((CUADRO!N$5&amp;$E72),'Hoja de Trabajo para listado'!$AB$151:$BA$151,0)),0)+IFERROR(INDEX('Hoja de Trabajo para listado'!$BC$155:$CB$1048576,MATCH($A72,'Hoja de Trabajo para listado'!$BC$155:$BC$1048576,0),MATCH((CUADRO!N$5&amp;$E72),'Hoja de Trabajo para listado'!$BC$151:$CB$151,0)),0)+IFERROR(INDEX('Hoja de Trabajo para listado'!$DE$153:$DG$274,MATCH($A72,'Hoja de Trabajo para listado'!$DE$153:$DE$1048576,0),MATCH((CUADRO!N$5&amp;$E72),'Hoja de Trabajo para listado'!$DE$151:$DG$151,0)),0)+IFERROR(INDEX('Hoja de Trabajo para listado'!$CD$155:$DC$1048576,MATCH($A72,'Hoja de Trabajo para listado'!$CD$155:$CD$1048576,0),MATCH((CUADRO!N$5&amp;$E72),'Hoja de Trabajo para listado'!$CD$151:$DC$151,0)),0)</f>
        <v>0</v>
      </c>
      <c r="O72" s="243">
        <f ca="1">+IFERROR(INDEX('Hoja de Trabajo para listado'!$A$155:$Z$1048576,MATCH($A72,'Hoja de Trabajo para listado'!$A$155:$A$1048576,0),MATCH((CUADRO!O$5&amp;$E72),'Hoja de Trabajo para listado'!$A$151:$Z$151,0)),0)+IFERROR(INDEX('Hoja de Trabajo para listado'!$AB$155:$BA$1048576,MATCH($A72,'Hoja de Trabajo para listado'!$AB$155:$AB$1048576,0),MATCH((CUADRO!O$5&amp;$E72),'Hoja de Trabajo para listado'!$AB$151:$BA$151,0)),0)+IFERROR(INDEX('Hoja de Trabajo para listado'!$BC$155:$CB$1048576,MATCH($A72,'Hoja de Trabajo para listado'!$BC$155:$BC$1048576,0),MATCH((CUADRO!O$5&amp;$E72),'Hoja de Trabajo para listado'!$BC$151:$CB$151,0)),0)+IFERROR(INDEX('Hoja de Trabajo para listado'!$DE$153:$DG$274,MATCH($A72,'Hoja de Trabajo para listado'!$DE$153:$DE$1048576,0),MATCH((CUADRO!O$5&amp;$E72),'Hoja de Trabajo para listado'!$DE$151:$DG$151,0)),0)+IFERROR(INDEX('Hoja de Trabajo para listado'!$CD$155:$DC$1048576,MATCH($A72,'Hoja de Trabajo para listado'!$CD$155:$CD$1048576,0),MATCH((CUADRO!O$5&amp;$E72),'Hoja de Trabajo para listado'!$CD$151:$DC$151,0)),0)</f>
        <v>0</v>
      </c>
      <c r="P72" s="243">
        <f ca="1">+IFERROR(INDEX('Hoja de Trabajo para listado'!$A$155:$Z$1048576,MATCH($A72,'Hoja de Trabajo para listado'!$A$155:$A$1048576,0),MATCH((CUADRO!P$5&amp;$E72),'Hoja de Trabajo para listado'!$A$151:$Z$151,0)),0)+IFERROR(INDEX('Hoja de Trabajo para listado'!$AB$155:$BA$1048576,MATCH($A72,'Hoja de Trabajo para listado'!$AB$155:$AB$1048576,0),MATCH((CUADRO!P$5&amp;$E72),'Hoja de Trabajo para listado'!$AB$151:$BA$151,0)),0)+IFERROR(INDEX('Hoja de Trabajo para listado'!$BC$155:$CB$1048576,MATCH($A72,'Hoja de Trabajo para listado'!$BC$155:$BC$1048576,0),MATCH((CUADRO!P$5&amp;$E72),'Hoja de Trabajo para listado'!$BC$151:$CB$151,0)),0)+IFERROR(INDEX('Hoja de Trabajo para listado'!$DE$153:$DG$274,MATCH($A72,'Hoja de Trabajo para listado'!$DE$153:$DE$1048576,0),MATCH((CUADRO!P$5&amp;$E72),'Hoja de Trabajo para listado'!$DE$151:$DG$151,0)),0)+IFERROR(INDEX('Hoja de Trabajo para listado'!$CD$155:$DC$1048576,MATCH($A72,'Hoja de Trabajo para listado'!$CD$155:$CD$1048576,0),MATCH((CUADRO!P$5&amp;$E72),'Hoja de Trabajo para listado'!$CD$151:$DC$151,0)),0)</f>
        <v>0</v>
      </c>
      <c r="Q72" s="243">
        <f ca="1">+IFERROR(INDEX('Hoja de Trabajo para listado'!$A$155:$Z$1048576,MATCH($A72,'Hoja de Trabajo para listado'!$A$155:$A$1048576,0),MATCH((CUADRO!Q$5&amp;$E72),'Hoja de Trabajo para listado'!$A$151:$Z$151,0)),0)+IFERROR(INDEX('Hoja de Trabajo para listado'!$AB$155:$BA$1048576,MATCH($A72,'Hoja de Trabajo para listado'!$AB$155:$AB$1048576,0),MATCH((CUADRO!Q$5&amp;$E72),'Hoja de Trabajo para listado'!$AB$151:$BA$151,0)),0)+IFERROR(INDEX('Hoja de Trabajo para listado'!$BC$155:$CB$1048576,MATCH($A72,'Hoja de Trabajo para listado'!$BC$155:$BC$1048576,0),MATCH((CUADRO!Q$5&amp;$E72),'Hoja de Trabajo para listado'!$BC$151:$CB$151,0)),0)+IFERROR(INDEX('Hoja de Trabajo para listado'!$DE$153:$DG$274,MATCH($A72,'Hoja de Trabajo para listado'!$DE$153:$DE$1048576,0),MATCH((CUADRO!Q$5&amp;$E72),'Hoja de Trabajo para listado'!$DE$151:$DG$151,0)),0)+IFERROR(INDEX('Hoja de Trabajo para listado'!$CD$155:$DC$1048576,MATCH($A72,'Hoja de Trabajo para listado'!$CD$155:$CD$1048576,0),MATCH((CUADRO!Q$5&amp;$E72),'Hoja de Trabajo para listado'!$CD$151:$DC$151,0)),0)</f>
        <v>0</v>
      </c>
      <c r="R72" s="243">
        <f t="shared" ca="1" si="5"/>
        <v>0</v>
      </c>
      <c r="S72" s="243"/>
      <c r="T72" s="243">
        <f ca="1">+T73</f>
        <v>331995.27</v>
      </c>
      <c r="U72" s="242">
        <f t="shared" si="6"/>
        <v>1</v>
      </c>
      <c r="V72" s="333" t="str">
        <f>+VLOOKUP(A72,bd_lista!$A$3:$E$590,5,FALSE)</f>
        <v>Instituciones Descentralizadas</v>
      </c>
      <c r="W72" s="391" t="str">
        <f>+V72</f>
        <v>Instituciones Descentralizadas</v>
      </c>
      <c r="X72" s="242">
        <f>+VLOOKUP(A72,[4]Sheet1!$A$13:$D$744,4,FALSE)</f>
        <v>46</v>
      </c>
      <c r="Y72" s="242" t="str">
        <f>+VLOOKUP(X72,bd_lista!$A$3:$C$590,3,FALSE)</f>
        <v>Ministerio de Salud y Deportes</v>
      </c>
      <c r="Z72" s="294">
        <f>+X72</f>
        <v>46</v>
      </c>
      <c r="AA72" s="319" t="str">
        <f>+Y72</f>
        <v>Ministerio de Salud y Deportes</v>
      </c>
    </row>
    <row r="73" spans="1:27" ht="15" customHeight="1">
      <c r="A73" s="32">
        <v>133</v>
      </c>
      <c r="B73" s="388"/>
      <c r="C73" s="333" t="str">
        <f>+VLOOKUP(A73,bd_lista!$A$3:$C$590,3,FALSE)</f>
        <v>Lotería Nacional de Beneficencia y Salubridad</v>
      </c>
      <c r="D73" s="390"/>
      <c r="E73" s="333" t="s">
        <v>1305</v>
      </c>
      <c r="F73" s="245">
        <f ca="1">+IFERROR(INDEX('Hoja de Trabajo para listado'!$A$155:$Z$1048576,MATCH($A73,'Hoja de Trabajo para listado'!$A$155:$A$1048576,0),MATCH((CUADRO!F$5&amp;$E73),'Hoja de Trabajo para listado'!$A$151:$Z$151,0)),0)+IFERROR(INDEX('Hoja de Trabajo para listado'!$AB$155:$BA$1048576,MATCH($A73,'Hoja de Trabajo para listado'!$AB$155:$AB$1048576,0),MATCH((CUADRO!F$5&amp;$E73),'Hoja de Trabajo para listado'!$AB$151:$BA$151,0)),0)+IFERROR(INDEX('Hoja de Trabajo para listado'!$BC$155:$CB$1048576,MATCH($A73,'Hoja de Trabajo para listado'!$BC$155:$BC$1048576,0),MATCH((CUADRO!F$5&amp;$E73),'Hoja de Trabajo para listado'!$BC$151:$CB$151,0)),0)+IFERROR(INDEX('Hoja de Trabajo para listado'!$DE$153:$DG$274,MATCH($A73,'Hoja de Trabajo para listado'!$DE$153:$DE$1048576,0),MATCH((CUADRO!F$5&amp;$E73),'Hoja de Trabajo para listado'!$DE$151:$DG$151,0)),0)+IFERROR(INDEX('Hoja de Trabajo para listado'!$CD$155:$DC$1048576,MATCH($A73,'Hoja de Trabajo para listado'!$CD$155:$CD$1048576,0),MATCH((CUADRO!F$5&amp;$E73),'Hoja de Trabajo para listado'!$CD$151:$DC$151,0)),0)</f>
        <v>0</v>
      </c>
      <c r="G73" s="245">
        <f ca="1">+IFERROR(INDEX('Hoja de Trabajo para listado'!$A$155:$Z$1048576,MATCH($A73,'Hoja de Trabajo para listado'!$A$155:$A$1048576,0),MATCH((CUADRO!G$5&amp;$E73),'Hoja de Trabajo para listado'!$A$151:$Z$151,0)),0)+IFERROR(INDEX('Hoja de Trabajo para listado'!$AB$155:$BA$1048576,MATCH($A73,'Hoja de Trabajo para listado'!$AB$155:$AB$1048576,0),MATCH((CUADRO!G$5&amp;$E73),'Hoja de Trabajo para listado'!$AB$151:$BA$151,0)),0)+IFERROR(INDEX('Hoja de Trabajo para listado'!$BC$155:$CB$1048576,MATCH($A73,'Hoja de Trabajo para listado'!$BC$155:$BC$1048576,0),MATCH((CUADRO!G$5&amp;$E73),'Hoja de Trabajo para listado'!$BC$151:$CB$151,0)),0)+IFERROR(INDEX('Hoja de Trabajo para listado'!$DE$153:$DG$274,MATCH($A73,'Hoja de Trabajo para listado'!$DE$153:$DE$1048576,0),MATCH((CUADRO!G$5&amp;$E73),'Hoja de Trabajo para listado'!$DE$151:$DG$151,0)),0)+IFERROR(INDEX('Hoja de Trabajo para listado'!$CD$155:$DC$1048576,MATCH($A73,'Hoja de Trabajo para listado'!$CD$155:$CD$1048576,0),MATCH((CUADRO!G$5&amp;$E73),'Hoja de Trabajo para listado'!$CD$151:$DC$151,0)),0)</f>
        <v>12450</v>
      </c>
      <c r="H73" s="245">
        <f ca="1">+IFERROR(INDEX('Hoja de Trabajo para listado'!$A$155:$Z$1048576,MATCH($A73,'Hoja de Trabajo para listado'!$A$155:$A$1048576,0),MATCH((CUADRO!H$5&amp;$E73),'Hoja de Trabajo para listado'!$A$151:$Z$151,0)),0)+IFERROR(INDEX('Hoja de Trabajo para listado'!$AB$155:$BA$1048576,MATCH($A73,'Hoja de Trabajo para listado'!$AB$155:$AB$1048576,0),MATCH((CUADRO!H$5&amp;$E73),'Hoja de Trabajo para listado'!$AB$151:$BA$151,0)),0)+IFERROR(INDEX('Hoja de Trabajo para listado'!$BC$155:$CB$1048576,MATCH($A73,'Hoja de Trabajo para listado'!$BC$155:$BC$1048576,0),MATCH((CUADRO!H$5&amp;$E73),'Hoja de Trabajo para listado'!$BC$151:$CB$151,0)),0)+IFERROR(INDEX('Hoja de Trabajo para listado'!$DE$153:$DG$274,MATCH($A73,'Hoja de Trabajo para listado'!$DE$153:$DE$1048576,0),MATCH((CUADRO!H$5&amp;$E73),'Hoja de Trabajo para listado'!$DE$151:$DG$151,0)),0)+IFERROR(INDEX('Hoja de Trabajo para listado'!$CD$155:$DC$1048576,MATCH($A73,'Hoja de Trabajo para listado'!$CD$155:$CD$1048576,0),MATCH((CUADRO!H$5&amp;$E73),'Hoja de Trabajo para listado'!$CD$151:$DC$151,0)),0)</f>
        <v>58386</v>
      </c>
      <c r="I73" s="245">
        <f ca="1">+IFERROR(INDEX('Hoja de Trabajo para listado'!$A$155:$Z$1048576,MATCH($A73,'Hoja de Trabajo para listado'!$A$155:$A$1048576,0),MATCH((CUADRO!I$5&amp;$E73),'Hoja de Trabajo para listado'!$A$151:$Z$151,0)),0)+IFERROR(INDEX('Hoja de Trabajo para listado'!$AB$155:$BA$1048576,MATCH($A73,'Hoja de Trabajo para listado'!$AB$155:$AB$1048576,0),MATCH((CUADRO!I$5&amp;$E73),'Hoja de Trabajo para listado'!$AB$151:$BA$151,0)),0)+IFERROR(INDEX('Hoja de Trabajo para listado'!$BC$155:$CB$1048576,MATCH($A73,'Hoja de Trabajo para listado'!$BC$155:$BC$1048576,0),MATCH((CUADRO!I$5&amp;$E73),'Hoja de Trabajo para listado'!$BC$151:$CB$151,0)),0)+IFERROR(INDEX('Hoja de Trabajo para listado'!$DE$153:$DG$274,MATCH($A73,'Hoja de Trabajo para listado'!$DE$153:$DE$1048576,0),MATCH((CUADRO!I$5&amp;$E73),'Hoja de Trabajo para listado'!$DE$151:$DG$151,0)),0)+IFERROR(INDEX('Hoja de Trabajo para listado'!$CD$155:$DC$1048576,MATCH($A73,'Hoja de Trabajo para listado'!$CD$155:$CD$1048576,0),MATCH((CUADRO!I$5&amp;$E73),'Hoja de Trabajo para listado'!$CD$151:$DC$151,0)),0)</f>
        <v>261159.27000000002</v>
      </c>
      <c r="J73" s="245">
        <f ca="1">+IFERROR(INDEX('Hoja de Trabajo para listado'!$A$155:$Z$1048576,MATCH($A73,'Hoja de Trabajo para listado'!$A$155:$A$1048576,0),MATCH((CUADRO!J$5&amp;$E73),'Hoja de Trabajo para listado'!$A$151:$Z$151,0)),0)+IFERROR(INDEX('Hoja de Trabajo para listado'!$AB$155:$BA$1048576,MATCH($A73,'Hoja de Trabajo para listado'!$AB$155:$AB$1048576,0),MATCH((CUADRO!J$5&amp;$E73),'Hoja de Trabajo para listado'!$AB$151:$BA$151,0)),0)+IFERROR(INDEX('Hoja de Trabajo para listado'!$BC$155:$CB$1048576,MATCH($A73,'Hoja de Trabajo para listado'!$BC$155:$BC$1048576,0),MATCH((CUADRO!J$5&amp;$E73),'Hoja de Trabajo para listado'!$BC$151:$CB$151,0)),0)+IFERROR(INDEX('Hoja de Trabajo para listado'!$DE$153:$DG$274,MATCH($A73,'Hoja de Trabajo para listado'!$DE$153:$DE$1048576,0),MATCH((CUADRO!J$5&amp;$E73),'Hoja de Trabajo para listado'!$DE$151:$DG$151,0)),0)+IFERROR(INDEX('Hoja de Trabajo para listado'!$CD$155:$DC$1048576,MATCH($A73,'Hoja de Trabajo para listado'!$CD$155:$CD$1048576,0),MATCH((CUADRO!J$5&amp;$E73),'Hoja de Trabajo para listado'!$CD$151:$DC$151,0)),0)</f>
        <v>0</v>
      </c>
      <c r="K73" s="245">
        <f ca="1">+IFERROR(INDEX('Hoja de Trabajo para listado'!$A$155:$Z$1048576,MATCH($A73,'Hoja de Trabajo para listado'!$A$155:$A$1048576,0),MATCH((CUADRO!K$5&amp;$E73),'Hoja de Trabajo para listado'!$A$151:$Z$151,0)),0)+IFERROR(INDEX('Hoja de Trabajo para listado'!$AB$155:$BA$1048576,MATCH($A73,'Hoja de Trabajo para listado'!$AB$155:$AB$1048576,0),MATCH((CUADRO!K$5&amp;$E73),'Hoja de Trabajo para listado'!$AB$151:$BA$151,0)),0)+IFERROR(INDEX('Hoja de Trabajo para listado'!$BC$155:$CB$1048576,MATCH($A73,'Hoja de Trabajo para listado'!$BC$155:$BC$1048576,0),MATCH((CUADRO!K$5&amp;$E73),'Hoja de Trabajo para listado'!$BC$151:$CB$151,0)),0)+IFERROR(INDEX('Hoja de Trabajo para listado'!$DE$153:$DG$274,MATCH($A73,'Hoja de Trabajo para listado'!$DE$153:$DE$1048576,0),MATCH((CUADRO!K$5&amp;$E73),'Hoja de Trabajo para listado'!$DE$151:$DG$151,0)),0)+IFERROR(INDEX('Hoja de Trabajo para listado'!$CD$155:$DC$1048576,MATCH($A73,'Hoja de Trabajo para listado'!$CD$155:$CD$1048576,0),MATCH((CUADRO!K$5&amp;$E73),'Hoja de Trabajo para listado'!$CD$151:$DC$151,0)),0)</f>
        <v>0</v>
      </c>
      <c r="L73" s="245">
        <f ca="1">+IFERROR(INDEX('Hoja de Trabajo para listado'!$A$155:$Z$1048576,MATCH($A73,'Hoja de Trabajo para listado'!$A$155:$A$1048576,0),MATCH((CUADRO!L$5&amp;$E73),'Hoja de Trabajo para listado'!$A$151:$Z$151,0)),0)+IFERROR(INDEX('Hoja de Trabajo para listado'!$AB$155:$BA$1048576,MATCH($A73,'Hoja de Trabajo para listado'!$AB$155:$AB$1048576,0),MATCH((CUADRO!L$5&amp;$E73),'Hoja de Trabajo para listado'!$AB$151:$BA$151,0)),0)+IFERROR(INDEX('Hoja de Trabajo para listado'!$BC$155:$CB$1048576,MATCH($A73,'Hoja de Trabajo para listado'!$BC$155:$BC$1048576,0),MATCH((CUADRO!L$5&amp;$E73),'Hoja de Trabajo para listado'!$BC$151:$CB$151,0)),0)+IFERROR(INDEX('Hoja de Trabajo para listado'!$DE$153:$DG$274,MATCH($A73,'Hoja de Trabajo para listado'!$DE$153:$DE$1048576,0),MATCH((CUADRO!L$5&amp;$E73),'Hoja de Trabajo para listado'!$DE$151:$DG$151,0)),0)+IFERROR(INDEX('Hoja de Trabajo para listado'!$CD$155:$DC$1048576,MATCH($A73,'Hoja de Trabajo para listado'!$CD$155:$CD$1048576,0),MATCH((CUADRO!L$5&amp;$E73),'Hoja de Trabajo para listado'!$CD$151:$DC$151,0)),0)</f>
        <v>0</v>
      </c>
      <c r="M73" s="245">
        <f ca="1">+IFERROR(INDEX('Hoja de Trabajo para listado'!$A$155:$Z$1048576,MATCH($A73,'Hoja de Trabajo para listado'!$A$155:$A$1048576,0),MATCH((CUADRO!M$5&amp;$E73),'Hoja de Trabajo para listado'!$A$151:$Z$151,0)),0)+IFERROR(INDEX('Hoja de Trabajo para listado'!$AB$155:$BA$1048576,MATCH($A73,'Hoja de Trabajo para listado'!$AB$155:$AB$1048576,0),MATCH((CUADRO!M$5&amp;$E73),'Hoja de Trabajo para listado'!$AB$151:$BA$151,0)),0)+IFERROR(INDEX('Hoja de Trabajo para listado'!$BC$155:$CB$1048576,MATCH($A73,'Hoja de Trabajo para listado'!$BC$155:$BC$1048576,0),MATCH((CUADRO!M$5&amp;$E73),'Hoja de Trabajo para listado'!$BC$151:$CB$151,0)),0)+IFERROR(INDEX('Hoja de Trabajo para listado'!$DE$153:$DG$274,MATCH($A73,'Hoja de Trabajo para listado'!$DE$153:$DE$1048576,0),MATCH((CUADRO!M$5&amp;$E73),'Hoja de Trabajo para listado'!$DE$151:$DG$151,0)),0)+IFERROR(INDEX('Hoja de Trabajo para listado'!$CD$155:$DC$1048576,MATCH($A73,'Hoja de Trabajo para listado'!$CD$155:$CD$1048576,0),MATCH((CUADRO!M$5&amp;$E73),'Hoja de Trabajo para listado'!$CD$151:$DC$151,0)),0)</f>
        <v>0</v>
      </c>
      <c r="N73" s="245">
        <f ca="1">+IFERROR(INDEX('Hoja de Trabajo para listado'!$A$155:$Z$1048576,MATCH($A73,'Hoja de Trabajo para listado'!$A$155:$A$1048576,0),MATCH((CUADRO!N$5&amp;$E73),'Hoja de Trabajo para listado'!$A$151:$Z$151,0)),0)+IFERROR(INDEX('Hoja de Trabajo para listado'!$AB$155:$BA$1048576,MATCH($A73,'Hoja de Trabajo para listado'!$AB$155:$AB$1048576,0),MATCH((CUADRO!N$5&amp;$E73),'Hoja de Trabajo para listado'!$AB$151:$BA$151,0)),0)+IFERROR(INDEX('Hoja de Trabajo para listado'!$BC$155:$CB$1048576,MATCH($A73,'Hoja de Trabajo para listado'!$BC$155:$BC$1048576,0),MATCH((CUADRO!N$5&amp;$E73),'Hoja de Trabajo para listado'!$BC$151:$CB$151,0)),0)+IFERROR(INDEX('Hoja de Trabajo para listado'!$DE$153:$DG$274,MATCH($A73,'Hoja de Trabajo para listado'!$DE$153:$DE$1048576,0),MATCH((CUADRO!N$5&amp;$E73),'Hoja de Trabajo para listado'!$DE$151:$DG$151,0)),0)+IFERROR(INDEX('Hoja de Trabajo para listado'!$CD$155:$DC$1048576,MATCH($A73,'Hoja de Trabajo para listado'!$CD$155:$CD$1048576,0),MATCH((CUADRO!N$5&amp;$E73),'Hoja de Trabajo para listado'!$CD$151:$DC$151,0)),0)</f>
        <v>0</v>
      </c>
      <c r="O73" s="245">
        <f ca="1">+IFERROR(INDEX('Hoja de Trabajo para listado'!$A$155:$Z$1048576,MATCH($A73,'Hoja de Trabajo para listado'!$A$155:$A$1048576,0),MATCH((CUADRO!O$5&amp;$E73),'Hoja de Trabajo para listado'!$A$151:$Z$151,0)),0)+IFERROR(INDEX('Hoja de Trabajo para listado'!$AB$155:$BA$1048576,MATCH($A73,'Hoja de Trabajo para listado'!$AB$155:$AB$1048576,0),MATCH((CUADRO!O$5&amp;$E73),'Hoja de Trabajo para listado'!$AB$151:$BA$151,0)),0)+IFERROR(INDEX('Hoja de Trabajo para listado'!$BC$155:$CB$1048576,MATCH($A73,'Hoja de Trabajo para listado'!$BC$155:$BC$1048576,0),MATCH((CUADRO!O$5&amp;$E73),'Hoja de Trabajo para listado'!$BC$151:$CB$151,0)),0)+IFERROR(INDEX('Hoja de Trabajo para listado'!$DE$153:$DG$274,MATCH($A73,'Hoja de Trabajo para listado'!$DE$153:$DE$1048576,0),MATCH((CUADRO!O$5&amp;$E73),'Hoja de Trabajo para listado'!$DE$151:$DG$151,0)),0)+IFERROR(INDEX('Hoja de Trabajo para listado'!$CD$155:$DC$1048576,MATCH($A73,'Hoja de Trabajo para listado'!$CD$155:$CD$1048576,0),MATCH((CUADRO!O$5&amp;$E73),'Hoja de Trabajo para listado'!$CD$151:$DC$151,0)),0)</f>
        <v>0</v>
      </c>
      <c r="P73" s="245">
        <f ca="1">+IFERROR(INDEX('Hoja de Trabajo para listado'!$A$155:$Z$1048576,MATCH($A73,'Hoja de Trabajo para listado'!$A$155:$A$1048576,0),MATCH((CUADRO!P$5&amp;$E73),'Hoja de Trabajo para listado'!$A$151:$Z$151,0)),0)+IFERROR(INDEX('Hoja de Trabajo para listado'!$AB$155:$BA$1048576,MATCH($A73,'Hoja de Trabajo para listado'!$AB$155:$AB$1048576,0),MATCH((CUADRO!P$5&amp;$E73),'Hoja de Trabajo para listado'!$AB$151:$BA$151,0)),0)+IFERROR(INDEX('Hoja de Trabajo para listado'!$BC$155:$CB$1048576,MATCH($A73,'Hoja de Trabajo para listado'!$BC$155:$BC$1048576,0),MATCH((CUADRO!P$5&amp;$E73),'Hoja de Trabajo para listado'!$BC$151:$CB$151,0)),0)+IFERROR(INDEX('Hoja de Trabajo para listado'!$DE$153:$DG$274,MATCH($A73,'Hoja de Trabajo para listado'!$DE$153:$DE$1048576,0),MATCH((CUADRO!P$5&amp;$E73),'Hoja de Trabajo para listado'!$DE$151:$DG$151,0)),0)+IFERROR(INDEX('Hoja de Trabajo para listado'!$CD$155:$DC$1048576,MATCH($A73,'Hoja de Trabajo para listado'!$CD$155:$CD$1048576,0),MATCH((CUADRO!P$5&amp;$E73),'Hoja de Trabajo para listado'!$CD$151:$DC$151,0)),0)</f>
        <v>0</v>
      </c>
      <c r="Q73" s="245">
        <f ca="1">+IFERROR(INDEX('Hoja de Trabajo para listado'!$A$155:$Z$1048576,MATCH($A73,'Hoja de Trabajo para listado'!$A$155:$A$1048576,0),MATCH((CUADRO!Q$5&amp;$E73),'Hoja de Trabajo para listado'!$A$151:$Z$151,0)),0)+IFERROR(INDEX('Hoja de Trabajo para listado'!$AB$155:$BA$1048576,MATCH($A73,'Hoja de Trabajo para listado'!$AB$155:$AB$1048576,0),MATCH((CUADRO!Q$5&amp;$E73),'Hoja de Trabajo para listado'!$AB$151:$BA$151,0)),0)+IFERROR(INDEX('Hoja de Trabajo para listado'!$BC$155:$CB$1048576,MATCH($A73,'Hoja de Trabajo para listado'!$BC$155:$BC$1048576,0),MATCH((CUADRO!Q$5&amp;$E73),'Hoja de Trabajo para listado'!$BC$151:$CB$151,0)),0)+IFERROR(INDEX('Hoja de Trabajo para listado'!$DE$153:$DG$274,MATCH($A73,'Hoja de Trabajo para listado'!$DE$153:$DE$1048576,0),MATCH((CUADRO!Q$5&amp;$E73),'Hoja de Trabajo para listado'!$DE$151:$DG$151,0)),0)+IFERROR(INDEX('Hoja de Trabajo para listado'!$CD$155:$DC$1048576,MATCH($A73,'Hoja de Trabajo para listado'!$CD$155:$CD$1048576,0),MATCH((CUADRO!Q$5&amp;$E73),'Hoja de Trabajo para listado'!$CD$151:$DC$151,0)),0)</f>
        <v>0</v>
      </c>
      <c r="R73" s="245">
        <f t="shared" ca="1" si="5"/>
        <v>331995.27</v>
      </c>
      <c r="S73" s="245">
        <f ca="1">+R72+R73</f>
        <v>331995.27</v>
      </c>
      <c r="T73" s="245">
        <f ca="1">+S73</f>
        <v>331995.27</v>
      </c>
      <c r="U73" s="244">
        <f t="shared" si="6"/>
        <v>2</v>
      </c>
      <c r="V73" s="333" t="str">
        <f>+VLOOKUP(A73,bd_lista!$A$3:$E$590,5,FALSE)</f>
        <v>Instituciones Descentralizadas</v>
      </c>
      <c r="W73" s="392"/>
      <c r="X73" s="242">
        <f>+VLOOKUP(A73,[4]Sheet1!$A$13:$D$744,4,FALSE)</f>
        <v>46</v>
      </c>
      <c r="Y73" s="242" t="str">
        <f>+VLOOKUP(X73,bd_lista!$A$3:$C$590,3,FALSE)</f>
        <v>Ministerio de Salud y Deportes</v>
      </c>
      <c r="Z73" s="292"/>
      <c r="AA73" s="321"/>
    </row>
    <row r="74" spans="1:27" ht="15" customHeight="1">
      <c r="A74" s="251">
        <v>134</v>
      </c>
      <c r="B74" s="387">
        <f>+A74</f>
        <v>134</v>
      </c>
      <c r="C74" s="247" t="str">
        <f>+VLOOKUP(A74,bd_lista!$A$3:$C$590,3,FALSE)</f>
        <v>Consejo Nacional de Vivienda Policial</v>
      </c>
      <c r="D74" s="389" t="str">
        <f>+C74</f>
        <v>Consejo Nacional de Vivienda Policial</v>
      </c>
      <c r="E74" s="247" t="s">
        <v>1304</v>
      </c>
      <c r="F74" s="243">
        <f ca="1">+IFERROR(INDEX('Hoja de Trabajo para listado'!$A$155:$Z$1048576,MATCH($A74,'Hoja de Trabajo para listado'!$A$155:$A$1048576,0),MATCH((CUADRO!F$5&amp;$E74),'Hoja de Trabajo para listado'!$A$151:$Z$151,0)),0)+IFERROR(INDEX('Hoja de Trabajo para listado'!$AB$155:$BA$1048576,MATCH($A74,'Hoja de Trabajo para listado'!$AB$155:$AB$1048576,0),MATCH((CUADRO!F$5&amp;$E74),'Hoja de Trabajo para listado'!$AB$151:$BA$151,0)),0)+IFERROR(INDEX('Hoja de Trabajo para listado'!$BC$155:$CB$1048576,MATCH($A74,'Hoja de Trabajo para listado'!$BC$155:$BC$1048576,0),MATCH((CUADRO!F$5&amp;$E74),'Hoja de Trabajo para listado'!$BC$151:$CB$151,0)),0)+IFERROR(INDEX('Hoja de Trabajo para listado'!$DE$153:$DG$274,MATCH($A74,'Hoja de Trabajo para listado'!$DE$153:$DE$1048576,0),MATCH((CUADRO!F$5&amp;$E74),'Hoja de Trabajo para listado'!$DE$151:$DG$151,0)),0)+IFERROR(INDEX('Hoja de Trabajo para listado'!$CD$155:$DC$1048576,MATCH($A74,'Hoja de Trabajo para listado'!$CD$155:$CD$1048576,0),MATCH((CUADRO!F$5&amp;$E74),'Hoja de Trabajo para listado'!$CD$151:$DC$151,0)),0)</f>
        <v>0</v>
      </c>
      <c r="G74" s="243">
        <f ca="1">+IFERROR(INDEX('Hoja de Trabajo para listado'!$A$155:$Z$1048576,MATCH($A74,'Hoja de Trabajo para listado'!$A$155:$A$1048576,0),MATCH((CUADRO!G$5&amp;$E74),'Hoja de Trabajo para listado'!$A$151:$Z$151,0)),0)+IFERROR(INDEX('Hoja de Trabajo para listado'!$AB$155:$BA$1048576,MATCH($A74,'Hoja de Trabajo para listado'!$AB$155:$AB$1048576,0),MATCH((CUADRO!G$5&amp;$E74),'Hoja de Trabajo para listado'!$AB$151:$BA$151,0)),0)+IFERROR(INDEX('Hoja de Trabajo para listado'!$BC$155:$CB$1048576,MATCH($A74,'Hoja de Trabajo para listado'!$BC$155:$BC$1048576,0),MATCH((CUADRO!G$5&amp;$E74),'Hoja de Trabajo para listado'!$BC$151:$CB$151,0)),0)+IFERROR(INDEX('Hoja de Trabajo para listado'!$DE$153:$DG$274,MATCH($A74,'Hoja de Trabajo para listado'!$DE$153:$DE$1048576,0),MATCH((CUADRO!G$5&amp;$E74),'Hoja de Trabajo para listado'!$DE$151:$DG$151,0)),0)+IFERROR(INDEX('Hoja de Trabajo para listado'!$CD$155:$DC$1048576,MATCH($A74,'Hoja de Trabajo para listado'!$CD$155:$CD$1048576,0),MATCH((CUADRO!G$5&amp;$E74),'Hoja de Trabajo para listado'!$CD$151:$DC$151,0)),0)</f>
        <v>0</v>
      </c>
      <c r="H74" s="243">
        <f ca="1">+IFERROR(INDEX('Hoja de Trabajo para listado'!$A$155:$Z$1048576,MATCH($A74,'Hoja de Trabajo para listado'!$A$155:$A$1048576,0),MATCH((CUADRO!H$5&amp;$E74),'Hoja de Trabajo para listado'!$A$151:$Z$151,0)),0)+IFERROR(INDEX('Hoja de Trabajo para listado'!$AB$155:$BA$1048576,MATCH($A74,'Hoja de Trabajo para listado'!$AB$155:$AB$1048576,0),MATCH((CUADRO!H$5&amp;$E74),'Hoja de Trabajo para listado'!$AB$151:$BA$151,0)),0)+IFERROR(INDEX('Hoja de Trabajo para listado'!$BC$155:$CB$1048576,MATCH($A74,'Hoja de Trabajo para listado'!$BC$155:$BC$1048576,0),MATCH((CUADRO!H$5&amp;$E74),'Hoja de Trabajo para listado'!$BC$151:$CB$151,0)),0)+IFERROR(INDEX('Hoja de Trabajo para listado'!$DE$153:$DG$274,MATCH($A74,'Hoja de Trabajo para listado'!$DE$153:$DE$1048576,0),MATCH((CUADRO!H$5&amp;$E74),'Hoja de Trabajo para listado'!$DE$151:$DG$151,0)),0)+IFERROR(INDEX('Hoja de Trabajo para listado'!$CD$155:$DC$1048576,MATCH($A74,'Hoja de Trabajo para listado'!$CD$155:$CD$1048576,0),MATCH((CUADRO!H$5&amp;$E74),'Hoja de Trabajo para listado'!$CD$151:$DC$151,0)),0)</f>
        <v>0</v>
      </c>
      <c r="I74" s="243">
        <f ca="1">+IFERROR(INDEX('Hoja de Trabajo para listado'!$A$155:$Z$1048576,MATCH($A74,'Hoja de Trabajo para listado'!$A$155:$A$1048576,0),MATCH((CUADRO!I$5&amp;$E74),'Hoja de Trabajo para listado'!$A$151:$Z$151,0)),0)+IFERROR(INDEX('Hoja de Trabajo para listado'!$AB$155:$BA$1048576,MATCH($A74,'Hoja de Trabajo para listado'!$AB$155:$AB$1048576,0),MATCH((CUADRO!I$5&amp;$E74),'Hoja de Trabajo para listado'!$AB$151:$BA$151,0)),0)+IFERROR(INDEX('Hoja de Trabajo para listado'!$BC$155:$CB$1048576,MATCH($A74,'Hoja de Trabajo para listado'!$BC$155:$BC$1048576,0),MATCH((CUADRO!I$5&amp;$E74),'Hoja de Trabajo para listado'!$BC$151:$CB$151,0)),0)+IFERROR(INDEX('Hoja de Trabajo para listado'!$DE$153:$DG$274,MATCH($A74,'Hoja de Trabajo para listado'!$DE$153:$DE$1048576,0),MATCH((CUADRO!I$5&amp;$E74),'Hoja de Trabajo para listado'!$DE$151:$DG$151,0)),0)+IFERROR(INDEX('Hoja de Trabajo para listado'!$CD$155:$DC$1048576,MATCH($A74,'Hoja de Trabajo para listado'!$CD$155:$CD$1048576,0),MATCH((CUADRO!I$5&amp;$E74),'Hoja de Trabajo para listado'!$CD$151:$DC$151,0)),0)</f>
        <v>0</v>
      </c>
      <c r="J74" s="243">
        <f ca="1">+IFERROR(INDEX('Hoja de Trabajo para listado'!$A$155:$Z$1048576,MATCH($A74,'Hoja de Trabajo para listado'!$A$155:$A$1048576,0),MATCH((CUADRO!J$5&amp;$E74),'Hoja de Trabajo para listado'!$A$151:$Z$151,0)),0)+IFERROR(INDEX('Hoja de Trabajo para listado'!$AB$155:$BA$1048576,MATCH($A74,'Hoja de Trabajo para listado'!$AB$155:$AB$1048576,0),MATCH((CUADRO!J$5&amp;$E74),'Hoja de Trabajo para listado'!$AB$151:$BA$151,0)),0)+IFERROR(INDEX('Hoja de Trabajo para listado'!$BC$155:$CB$1048576,MATCH($A74,'Hoja de Trabajo para listado'!$BC$155:$BC$1048576,0),MATCH((CUADRO!J$5&amp;$E74),'Hoja de Trabajo para listado'!$BC$151:$CB$151,0)),0)+IFERROR(INDEX('Hoja de Trabajo para listado'!$DE$153:$DG$274,MATCH($A74,'Hoja de Trabajo para listado'!$DE$153:$DE$1048576,0),MATCH((CUADRO!J$5&amp;$E74),'Hoja de Trabajo para listado'!$DE$151:$DG$151,0)),0)+IFERROR(INDEX('Hoja de Trabajo para listado'!$CD$155:$DC$1048576,MATCH($A74,'Hoja de Trabajo para listado'!$CD$155:$CD$1048576,0),MATCH((CUADRO!J$5&amp;$E74),'Hoja de Trabajo para listado'!$CD$151:$DC$151,0)),0)</f>
        <v>0</v>
      </c>
      <c r="K74" s="243">
        <f ca="1">+IFERROR(INDEX('Hoja de Trabajo para listado'!$A$155:$Z$1048576,MATCH($A74,'Hoja de Trabajo para listado'!$A$155:$A$1048576,0),MATCH((CUADRO!K$5&amp;$E74),'Hoja de Trabajo para listado'!$A$151:$Z$151,0)),0)+IFERROR(INDEX('Hoja de Trabajo para listado'!$AB$155:$BA$1048576,MATCH($A74,'Hoja de Trabajo para listado'!$AB$155:$AB$1048576,0),MATCH((CUADRO!K$5&amp;$E74),'Hoja de Trabajo para listado'!$AB$151:$BA$151,0)),0)+IFERROR(INDEX('Hoja de Trabajo para listado'!$BC$155:$CB$1048576,MATCH($A74,'Hoja de Trabajo para listado'!$BC$155:$BC$1048576,0),MATCH((CUADRO!K$5&amp;$E74),'Hoja de Trabajo para listado'!$BC$151:$CB$151,0)),0)+IFERROR(INDEX('Hoja de Trabajo para listado'!$DE$153:$DG$274,MATCH($A74,'Hoja de Trabajo para listado'!$DE$153:$DE$1048576,0),MATCH((CUADRO!K$5&amp;$E74),'Hoja de Trabajo para listado'!$DE$151:$DG$151,0)),0)+IFERROR(INDEX('Hoja de Trabajo para listado'!$CD$155:$DC$1048576,MATCH($A74,'Hoja de Trabajo para listado'!$CD$155:$CD$1048576,0),MATCH((CUADRO!K$5&amp;$E74),'Hoja de Trabajo para listado'!$CD$151:$DC$151,0)),0)</f>
        <v>0</v>
      </c>
      <c r="L74" s="243">
        <f ca="1">+IFERROR(INDEX('Hoja de Trabajo para listado'!$A$155:$Z$1048576,MATCH($A74,'Hoja de Trabajo para listado'!$A$155:$A$1048576,0),MATCH((CUADRO!L$5&amp;$E74),'Hoja de Trabajo para listado'!$A$151:$Z$151,0)),0)+IFERROR(INDEX('Hoja de Trabajo para listado'!$AB$155:$BA$1048576,MATCH($A74,'Hoja de Trabajo para listado'!$AB$155:$AB$1048576,0),MATCH((CUADRO!L$5&amp;$E74),'Hoja de Trabajo para listado'!$AB$151:$BA$151,0)),0)+IFERROR(INDEX('Hoja de Trabajo para listado'!$BC$155:$CB$1048576,MATCH($A74,'Hoja de Trabajo para listado'!$BC$155:$BC$1048576,0),MATCH((CUADRO!L$5&amp;$E74),'Hoja de Trabajo para listado'!$BC$151:$CB$151,0)),0)+IFERROR(INDEX('Hoja de Trabajo para listado'!$DE$153:$DG$274,MATCH($A74,'Hoja de Trabajo para listado'!$DE$153:$DE$1048576,0),MATCH((CUADRO!L$5&amp;$E74),'Hoja de Trabajo para listado'!$DE$151:$DG$151,0)),0)+IFERROR(INDEX('Hoja de Trabajo para listado'!$CD$155:$DC$1048576,MATCH($A74,'Hoja de Trabajo para listado'!$CD$155:$CD$1048576,0),MATCH((CUADRO!L$5&amp;$E74),'Hoja de Trabajo para listado'!$CD$151:$DC$151,0)),0)</f>
        <v>0</v>
      </c>
      <c r="M74" s="243">
        <f ca="1">+IFERROR(INDEX('Hoja de Trabajo para listado'!$A$155:$Z$1048576,MATCH($A74,'Hoja de Trabajo para listado'!$A$155:$A$1048576,0),MATCH((CUADRO!M$5&amp;$E74),'Hoja de Trabajo para listado'!$A$151:$Z$151,0)),0)+IFERROR(INDEX('Hoja de Trabajo para listado'!$AB$155:$BA$1048576,MATCH($A74,'Hoja de Trabajo para listado'!$AB$155:$AB$1048576,0),MATCH((CUADRO!M$5&amp;$E74),'Hoja de Trabajo para listado'!$AB$151:$BA$151,0)),0)+IFERROR(INDEX('Hoja de Trabajo para listado'!$BC$155:$CB$1048576,MATCH($A74,'Hoja de Trabajo para listado'!$BC$155:$BC$1048576,0),MATCH((CUADRO!M$5&amp;$E74),'Hoja de Trabajo para listado'!$BC$151:$CB$151,0)),0)+IFERROR(INDEX('Hoja de Trabajo para listado'!$DE$153:$DG$274,MATCH($A74,'Hoja de Trabajo para listado'!$DE$153:$DE$1048576,0),MATCH((CUADRO!M$5&amp;$E74),'Hoja de Trabajo para listado'!$DE$151:$DG$151,0)),0)+IFERROR(INDEX('Hoja de Trabajo para listado'!$CD$155:$DC$1048576,MATCH($A74,'Hoja de Trabajo para listado'!$CD$155:$CD$1048576,0),MATCH((CUADRO!M$5&amp;$E74),'Hoja de Trabajo para listado'!$CD$151:$DC$151,0)),0)</f>
        <v>0</v>
      </c>
      <c r="N74" s="243">
        <f ca="1">+IFERROR(INDEX('Hoja de Trabajo para listado'!$A$155:$Z$1048576,MATCH($A74,'Hoja de Trabajo para listado'!$A$155:$A$1048576,0),MATCH((CUADRO!N$5&amp;$E74),'Hoja de Trabajo para listado'!$A$151:$Z$151,0)),0)+IFERROR(INDEX('Hoja de Trabajo para listado'!$AB$155:$BA$1048576,MATCH($A74,'Hoja de Trabajo para listado'!$AB$155:$AB$1048576,0),MATCH((CUADRO!N$5&amp;$E74),'Hoja de Trabajo para listado'!$AB$151:$BA$151,0)),0)+IFERROR(INDEX('Hoja de Trabajo para listado'!$BC$155:$CB$1048576,MATCH($A74,'Hoja de Trabajo para listado'!$BC$155:$BC$1048576,0),MATCH((CUADRO!N$5&amp;$E74),'Hoja de Trabajo para listado'!$BC$151:$CB$151,0)),0)+IFERROR(INDEX('Hoja de Trabajo para listado'!$DE$153:$DG$274,MATCH($A74,'Hoja de Trabajo para listado'!$DE$153:$DE$1048576,0),MATCH((CUADRO!N$5&amp;$E74),'Hoja de Trabajo para listado'!$DE$151:$DG$151,0)),0)+IFERROR(INDEX('Hoja de Trabajo para listado'!$CD$155:$DC$1048576,MATCH($A74,'Hoja de Trabajo para listado'!$CD$155:$CD$1048576,0),MATCH((CUADRO!N$5&amp;$E74),'Hoja de Trabajo para listado'!$CD$151:$DC$151,0)),0)</f>
        <v>0</v>
      </c>
      <c r="O74" s="243">
        <f ca="1">+IFERROR(INDEX('Hoja de Trabajo para listado'!$A$155:$Z$1048576,MATCH($A74,'Hoja de Trabajo para listado'!$A$155:$A$1048576,0),MATCH((CUADRO!O$5&amp;$E74),'Hoja de Trabajo para listado'!$A$151:$Z$151,0)),0)+IFERROR(INDEX('Hoja de Trabajo para listado'!$AB$155:$BA$1048576,MATCH($A74,'Hoja de Trabajo para listado'!$AB$155:$AB$1048576,0),MATCH((CUADRO!O$5&amp;$E74),'Hoja de Trabajo para listado'!$AB$151:$BA$151,0)),0)+IFERROR(INDEX('Hoja de Trabajo para listado'!$BC$155:$CB$1048576,MATCH($A74,'Hoja de Trabajo para listado'!$BC$155:$BC$1048576,0),MATCH((CUADRO!O$5&amp;$E74),'Hoja de Trabajo para listado'!$BC$151:$CB$151,0)),0)+IFERROR(INDEX('Hoja de Trabajo para listado'!$DE$153:$DG$274,MATCH($A74,'Hoja de Trabajo para listado'!$DE$153:$DE$1048576,0),MATCH((CUADRO!O$5&amp;$E74),'Hoja de Trabajo para listado'!$DE$151:$DG$151,0)),0)+IFERROR(INDEX('Hoja de Trabajo para listado'!$CD$155:$DC$1048576,MATCH($A74,'Hoja de Trabajo para listado'!$CD$155:$CD$1048576,0),MATCH((CUADRO!O$5&amp;$E74),'Hoja de Trabajo para listado'!$CD$151:$DC$151,0)),0)</f>
        <v>0</v>
      </c>
      <c r="P74" s="243">
        <f ca="1">+IFERROR(INDEX('Hoja de Trabajo para listado'!$A$155:$Z$1048576,MATCH($A74,'Hoja de Trabajo para listado'!$A$155:$A$1048576,0),MATCH((CUADRO!P$5&amp;$E74),'Hoja de Trabajo para listado'!$A$151:$Z$151,0)),0)+IFERROR(INDEX('Hoja de Trabajo para listado'!$AB$155:$BA$1048576,MATCH($A74,'Hoja de Trabajo para listado'!$AB$155:$AB$1048576,0),MATCH((CUADRO!P$5&amp;$E74),'Hoja de Trabajo para listado'!$AB$151:$BA$151,0)),0)+IFERROR(INDEX('Hoja de Trabajo para listado'!$BC$155:$CB$1048576,MATCH($A74,'Hoja de Trabajo para listado'!$BC$155:$BC$1048576,0),MATCH((CUADRO!P$5&amp;$E74),'Hoja de Trabajo para listado'!$BC$151:$CB$151,0)),0)+IFERROR(INDEX('Hoja de Trabajo para listado'!$DE$153:$DG$274,MATCH($A74,'Hoja de Trabajo para listado'!$DE$153:$DE$1048576,0),MATCH((CUADRO!P$5&amp;$E74),'Hoja de Trabajo para listado'!$DE$151:$DG$151,0)),0)+IFERROR(INDEX('Hoja de Trabajo para listado'!$CD$155:$DC$1048576,MATCH($A74,'Hoja de Trabajo para listado'!$CD$155:$CD$1048576,0),MATCH((CUADRO!P$5&amp;$E74),'Hoja de Trabajo para listado'!$CD$151:$DC$151,0)),0)</f>
        <v>0</v>
      </c>
      <c r="Q74" s="243">
        <f ca="1">+IFERROR(INDEX('Hoja de Trabajo para listado'!$A$155:$Z$1048576,MATCH($A74,'Hoja de Trabajo para listado'!$A$155:$A$1048576,0),MATCH((CUADRO!Q$5&amp;$E74),'Hoja de Trabajo para listado'!$A$151:$Z$151,0)),0)+IFERROR(INDEX('Hoja de Trabajo para listado'!$AB$155:$BA$1048576,MATCH($A74,'Hoja de Trabajo para listado'!$AB$155:$AB$1048576,0),MATCH((CUADRO!Q$5&amp;$E74),'Hoja de Trabajo para listado'!$AB$151:$BA$151,0)),0)+IFERROR(INDEX('Hoja de Trabajo para listado'!$BC$155:$CB$1048576,MATCH($A74,'Hoja de Trabajo para listado'!$BC$155:$BC$1048576,0),MATCH((CUADRO!Q$5&amp;$E74),'Hoja de Trabajo para listado'!$BC$151:$CB$151,0)),0)+IFERROR(INDEX('Hoja de Trabajo para listado'!$DE$153:$DG$274,MATCH($A74,'Hoja de Trabajo para listado'!$DE$153:$DE$1048576,0),MATCH((CUADRO!Q$5&amp;$E74),'Hoja de Trabajo para listado'!$DE$151:$DG$151,0)),0)+IFERROR(INDEX('Hoja de Trabajo para listado'!$CD$155:$DC$1048576,MATCH($A74,'Hoja de Trabajo para listado'!$CD$155:$CD$1048576,0),MATCH((CUADRO!Q$5&amp;$E74),'Hoja de Trabajo para listado'!$CD$151:$DC$151,0)),0)</f>
        <v>0</v>
      </c>
      <c r="R74" s="243">
        <f t="shared" ca="1" si="5"/>
        <v>0</v>
      </c>
      <c r="S74" s="243"/>
      <c r="T74" s="243">
        <f ca="1">+T75</f>
        <v>15529380.74</v>
      </c>
      <c r="U74" s="242">
        <f t="shared" si="6"/>
        <v>1</v>
      </c>
      <c r="V74" s="333" t="str">
        <f>+VLOOKUP(A74,bd_lista!$A$3:$E$590,5,FALSE)</f>
        <v>Instituciones Descentralizadas</v>
      </c>
      <c r="W74" s="391" t="str">
        <f>+V74</f>
        <v>Instituciones Descentralizadas</v>
      </c>
      <c r="X74" s="242">
        <f>+VLOOKUP(A74,[4]Sheet1!$A$13:$D$744,4,FALSE)</f>
        <v>81</v>
      </c>
      <c r="Y74" s="242" t="str">
        <f>+VLOOKUP(X74,bd_lista!$A$3:$C$590,3,FALSE)</f>
        <v>Ministerio de Obras Públicas, Servicios y Vivienda</v>
      </c>
      <c r="Z74" s="294">
        <f>+X74</f>
        <v>81</v>
      </c>
      <c r="AA74" s="319" t="str">
        <f>+Y74</f>
        <v>Ministerio de Obras Públicas, Servicios y Vivienda</v>
      </c>
    </row>
    <row r="75" spans="1:27" ht="15" customHeight="1">
      <c r="A75" s="32">
        <v>134</v>
      </c>
      <c r="B75" s="388"/>
      <c r="C75" s="333" t="str">
        <f>+VLOOKUP(A75,bd_lista!$A$3:$C$590,3,FALSE)</f>
        <v>Consejo Nacional de Vivienda Policial</v>
      </c>
      <c r="D75" s="390"/>
      <c r="E75" s="333" t="s">
        <v>1305</v>
      </c>
      <c r="F75" s="245">
        <f ca="1">+IFERROR(INDEX('Hoja de Trabajo para listado'!$A$155:$Z$1048576,MATCH($A75,'Hoja de Trabajo para listado'!$A$155:$A$1048576,0),MATCH((CUADRO!F$5&amp;$E75),'Hoja de Trabajo para listado'!$A$151:$Z$151,0)),0)+IFERROR(INDEX('Hoja de Trabajo para listado'!$AB$155:$BA$1048576,MATCH($A75,'Hoja de Trabajo para listado'!$AB$155:$AB$1048576,0),MATCH((CUADRO!F$5&amp;$E75),'Hoja de Trabajo para listado'!$AB$151:$BA$151,0)),0)+IFERROR(INDEX('Hoja de Trabajo para listado'!$BC$155:$CB$1048576,MATCH($A75,'Hoja de Trabajo para listado'!$BC$155:$BC$1048576,0),MATCH((CUADRO!F$5&amp;$E75),'Hoja de Trabajo para listado'!$BC$151:$CB$151,0)),0)+IFERROR(INDEX('Hoja de Trabajo para listado'!$DE$153:$DG$274,MATCH($A75,'Hoja de Trabajo para listado'!$DE$153:$DE$1048576,0),MATCH((CUADRO!F$5&amp;$E75),'Hoja de Trabajo para listado'!$DE$151:$DG$151,0)),0)+IFERROR(INDEX('Hoja de Trabajo para listado'!$CD$155:$DC$1048576,MATCH($A75,'Hoja de Trabajo para listado'!$CD$155:$CD$1048576,0),MATCH((CUADRO!F$5&amp;$E75),'Hoja de Trabajo para listado'!$CD$151:$DC$151,0)),0)</f>
        <v>0</v>
      </c>
      <c r="G75" s="245">
        <f ca="1">+IFERROR(INDEX('Hoja de Trabajo para listado'!$A$155:$Z$1048576,MATCH($A75,'Hoja de Trabajo para listado'!$A$155:$A$1048576,0),MATCH((CUADRO!G$5&amp;$E75),'Hoja de Trabajo para listado'!$A$151:$Z$151,0)),0)+IFERROR(INDEX('Hoja de Trabajo para listado'!$AB$155:$BA$1048576,MATCH($A75,'Hoja de Trabajo para listado'!$AB$155:$AB$1048576,0),MATCH((CUADRO!G$5&amp;$E75),'Hoja de Trabajo para listado'!$AB$151:$BA$151,0)),0)+IFERROR(INDEX('Hoja de Trabajo para listado'!$BC$155:$CB$1048576,MATCH($A75,'Hoja de Trabajo para listado'!$BC$155:$BC$1048576,0),MATCH((CUADRO!G$5&amp;$E75),'Hoja de Trabajo para listado'!$BC$151:$CB$151,0)),0)+IFERROR(INDEX('Hoja de Trabajo para listado'!$DE$153:$DG$274,MATCH($A75,'Hoja de Trabajo para listado'!$DE$153:$DE$1048576,0),MATCH((CUADRO!G$5&amp;$E75),'Hoja de Trabajo para listado'!$DE$151:$DG$151,0)),0)+IFERROR(INDEX('Hoja de Trabajo para listado'!$CD$155:$DC$1048576,MATCH($A75,'Hoja de Trabajo para listado'!$CD$155:$CD$1048576,0),MATCH((CUADRO!G$5&amp;$E75),'Hoja de Trabajo para listado'!$CD$151:$DC$151,0)),0)</f>
        <v>0</v>
      </c>
      <c r="H75" s="245">
        <f ca="1">+IFERROR(INDEX('Hoja de Trabajo para listado'!$A$155:$Z$1048576,MATCH($A75,'Hoja de Trabajo para listado'!$A$155:$A$1048576,0),MATCH((CUADRO!H$5&amp;$E75),'Hoja de Trabajo para listado'!$A$151:$Z$151,0)),0)+IFERROR(INDEX('Hoja de Trabajo para listado'!$AB$155:$BA$1048576,MATCH($A75,'Hoja de Trabajo para listado'!$AB$155:$AB$1048576,0),MATCH((CUADRO!H$5&amp;$E75),'Hoja de Trabajo para listado'!$AB$151:$BA$151,0)),0)+IFERROR(INDEX('Hoja de Trabajo para listado'!$BC$155:$CB$1048576,MATCH($A75,'Hoja de Trabajo para listado'!$BC$155:$BC$1048576,0),MATCH((CUADRO!H$5&amp;$E75),'Hoja de Trabajo para listado'!$BC$151:$CB$151,0)),0)+IFERROR(INDEX('Hoja de Trabajo para listado'!$DE$153:$DG$274,MATCH($A75,'Hoja de Trabajo para listado'!$DE$153:$DE$1048576,0),MATCH((CUADRO!H$5&amp;$E75),'Hoja de Trabajo para listado'!$DE$151:$DG$151,0)),0)+IFERROR(INDEX('Hoja de Trabajo para listado'!$CD$155:$DC$1048576,MATCH($A75,'Hoja de Trabajo para listado'!$CD$155:$CD$1048576,0),MATCH((CUADRO!H$5&amp;$E75),'Hoja de Trabajo para listado'!$CD$151:$DC$151,0)),0)</f>
        <v>0</v>
      </c>
      <c r="I75" s="245">
        <f ca="1">+IFERROR(INDEX('Hoja de Trabajo para listado'!$A$155:$Z$1048576,MATCH($A75,'Hoja de Trabajo para listado'!$A$155:$A$1048576,0),MATCH((CUADRO!I$5&amp;$E75),'Hoja de Trabajo para listado'!$A$151:$Z$151,0)),0)+IFERROR(INDEX('Hoja de Trabajo para listado'!$AB$155:$BA$1048576,MATCH($A75,'Hoja de Trabajo para listado'!$AB$155:$AB$1048576,0),MATCH((CUADRO!I$5&amp;$E75),'Hoja de Trabajo para listado'!$AB$151:$BA$151,0)),0)+IFERROR(INDEX('Hoja de Trabajo para listado'!$BC$155:$CB$1048576,MATCH($A75,'Hoja de Trabajo para listado'!$BC$155:$BC$1048576,0),MATCH((CUADRO!I$5&amp;$E75),'Hoja de Trabajo para listado'!$BC$151:$CB$151,0)),0)+IFERROR(INDEX('Hoja de Trabajo para listado'!$DE$153:$DG$274,MATCH($A75,'Hoja de Trabajo para listado'!$DE$153:$DE$1048576,0),MATCH((CUADRO!I$5&amp;$E75),'Hoja de Trabajo para listado'!$DE$151:$DG$151,0)),0)+IFERROR(INDEX('Hoja de Trabajo para listado'!$CD$155:$DC$1048576,MATCH($A75,'Hoja de Trabajo para listado'!$CD$155:$CD$1048576,0),MATCH((CUADRO!I$5&amp;$E75),'Hoja de Trabajo para listado'!$CD$151:$DC$151,0)),0)</f>
        <v>15529380.74</v>
      </c>
      <c r="J75" s="245">
        <f ca="1">+IFERROR(INDEX('Hoja de Trabajo para listado'!$A$155:$Z$1048576,MATCH($A75,'Hoja de Trabajo para listado'!$A$155:$A$1048576,0),MATCH((CUADRO!J$5&amp;$E75),'Hoja de Trabajo para listado'!$A$151:$Z$151,0)),0)+IFERROR(INDEX('Hoja de Trabajo para listado'!$AB$155:$BA$1048576,MATCH($A75,'Hoja de Trabajo para listado'!$AB$155:$AB$1048576,0),MATCH((CUADRO!J$5&amp;$E75),'Hoja de Trabajo para listado'!$AB$151:$BA$151,0)),0)+IFERROR(INDEX('Hoja de Trabajo para listado'!$BC$155:$CB$1048576,MATCH($A75,'Hoja de Trabajo para listado'!$BC$155:$BC$1048576,0),MATCH((CUADRO!J$5&amp;$E75),'Hoja de Trabajo para listado'!$BC$151:$CB$151,0)),0)+IFERROR(INDEX('Hoja de Trabajo para listado'!$DE$153:$DG$274,MATCH($A75,'Hoja de Trabajo para listado'!$DE$153:$DE$1048576,0),MATCH((CUADRO!J$5&amp;$E75),'Hoja de Trabajo para listado'!$DE$151:$DG$151,0)),0)+IFERROR(INDEX('Hoja de Trabajo para listado'!$CD$155:$DC$1048576,MATCH($A75,'Hoja de Trabajo para listado'!$CD$155:$CD$1048576,0),MATCH((CUADRO!J$5&amp;$E75),'Hoja de Trabajo para listado'!$CD$151:$DC$151,0)),0)</f>
        <v>0</v>
      </c>
      <c r="K75" s="245">
        <f ca="1">+IFERROR(INDEX('Hoja de Trabajo para listado'!$A$155:$Z$1048576,MATCH($A75,'Hoja de Trabajo para listado'!$A$155:$A$1048576,0),MATCH((CUADRO!K$5&amp;$E75),'Hoja de Trabajo para listado'!$A$151:$Z$151,0)),0)+IFERROR(INDEX('Hoja de Trabajo para listado'!$AB$155:$BA$1048576,MATCH($A75,'Hoja de Trabajo para listado'!$AB$155:$AB$1048576,0),MATCH((CUADRO!K$5&amp;$E75),'Hoja de Trabajo para listado'!$AB$151:$BA$151,0)),0)+IFERROR(INDEX('Hoja de Trabajo para listado'!$BC$155:$CB$1048576,MATCH($A75,'Hoja de Trabajo para listado'!$BC$155:$BC$1048576,0),MATCH((CUADRO!K$5&amp;$E75),'Hoja de Trabajo para listado'!$BC$151:$CB$151,0)),0)+IFERROR(INDEX('Hoja de Trabajo para listado'!$DE$153:$DG$274,MATCH($A75,'Hoja de Trabajo para listado'!$DE$153:$DE$1048576,0),MATCH((CUADRO!K$5&amp;$E75),'Hoja de Trabajo para listado'!$DE$151:$DG$151,0)),0)+IFERROR(INDEX('Hoja de Trabajo para listado'!$CD$155:$DC$1048576,MATCH($A75,'Hoja de Trabajo para listado'!$CD$155:$CD$1048576,0),MATCH((CUADRO!K$5&amp;$E75),'Hoja de Trabajo para listado'!$CD$151:$DC$151,0)),0)</f>
        <v>0</v>
      </c>
      <c r="L75" s="245">
        <f ca="1">+IFERROR(INDEX('Hoja de Trabajo para listado'!$A$155:$Z$1048576,MATCH($A75,'Hoja de Trabajo para listado'!$A$155:$A$1048576,0),MATCH((CUADRO!L$5&amp;$E75),'Hoja de Trabajo para listado'!$A$151:$Z$151,0)),0)+IFERROR(INDEX('Hoja de Trabajo para listado'!$AB$155:$BA$1048576,MATCH($A75,'Hoja de Trabajo para listado'!$AB$155:$AB$1048576,0),MATCH((CUADRO!L$5&amp;$E75),'Hoja de Trabajo para listado'!$AB$151:$BA$151,0)),0)+IFERROR(INDEX('Hoja de Trabajo para listado'!$BC$155:$CB$1048576,MATCH($A75,'Hoja de Trabajo para listado'!$BC$155:$BC$1048576,0),MATCH((CUADRO!L$5&amp;$E75),'Hoja de Trabajo para listado'!$BC$151:$CB$151,0)),0)+IFERROR(INDEX('Hoja de Trabajo para listado'!$DE$153:$DG$274,MATCH($A75,'Hoja de Trabajo para listado'!$DE$153:$DE$1048576,0),MATCH((CUADRO!L$5&amp;$E75),'Hoja de Trabajo para listado'!$DE$151:$DG$151,0)),0)+IFERROR(INDEX('Hoja de Trabajo para listado'!$CD$155:$DC$1048576,MATCH($A75,'Hoja de Trabajo para listado'!$CD$155:$CD$1048576,0),MATCH((CUADRO!L$5&amp;$E75),'Hoja de Trabajo para listado'!$CD$151:$DC$151,0)),0)</f>
        <v>0</v>
      </c>
      <c r="M75" s="245">
        <f ca="1">+IFERROR(INDEX('Hoja de Trabajo para listado'!$A$155:$Z$1048576,MATCH($A75,'Hoja de Trabajo para listado'!$A$155:$A$1048576,0),MATCH((CUADRO!M$5&amp;$E75),'Hoja de Trabajo para listado'!$A$151:$Z$151,0)),0)+IFERROR(INDEX('Hoja de Trabajo para listado'!$AB$155:$BA$1048576,MATCH($A75,'Hoja de Trabajo para listado'!$AB$155:$AB$1048576,0),MATCH((CUADRO!M$5&amp;$E75),'Hoja de Trabajo para listado'!$AB$151:$BA$151,0)),0)+IFERROR(INDEX('Hoja de Trabajo para listado'!$BC$155:$CB$1048576,MATCH($A75,'Hoja de Trabajo para listado'!$BC$155:$BC$1048576,0),MATCH((CUADRO!M$5&amp;$E75),'Hoja de Trabajo para listado'!$BC$151:$CB$151,0)),0)+IFERROR(INDEX('Hoja de Trabajo para listado'!$DE$153:$DG$274,MATCH($A75,'Hoja de Trabajo para listado'!$DE$153:$DE$1048576,0),MATCH((CUADRO!M$5&amp;$E75),'Hoja de Trabajo para listado'!$DE$151:$DG$151,0)),0)+IFERROR(INDEX('Hoja de Trabajo para listado'!$CD$155:$DC$1048576,MATCH($A75,'Hoja de Trabajo para listado'!$CD$155:$CD$1048576,0),MATCH((CUADRO!M$5&amp;$E75),'Hoja de Trabajo para listado'!$CD$151:$DC$151,0)),0)</f>
        <v>0</v>
      </c>
      <c r="N75" s="245">
        <f ca="1">+IFERROR(INDEX('Hoja de Trabajo para listado'!$A$155:$Z$1048576,MATCH($A75,'Hoja de Trabajo para listado'!$A$155:$A$1048576,0),MATCH((CUADRO!N$5&amp;$E75),'Hoja de Trabajo para listado'!$A$151:$Z$151,0)),0)+IFERROR(INDEX('Hoja de Trabajo para listado'!$AB$155:$BA$1048576,MATCH($A75,'Hoja de Trabajo para listado'!$AB$155:$AB$1048576,0),MATCH((CUADRO!N$5&amp;$E75),'Hoja de Trabajo para listado'!$AB$151:$BA$151,0)),0)+IFERROR(INDEX('Hoja de Trabajo para listado'!$BC$155:$CB$1048576,MATCH($A75,'Hoja de Trabajo para listado'!$BC$155:$BC$1048576,0),MATCH((CUADRO!N$5&amp;$E75),'Hoja de Trabajo para listado'!$BC$151:$CB$151,0)),0)+IFERROR(INDEX('Hoja de Trabajo para listado'!$DE$153:$DG$274,MATCH($A75,'Hoja de Trabajo para listado'!$DE$153:$DE$1048576,0),MATCH((CUADRO!N$5&amp;$E75),'Hoja de Trabajo para listado'!$DE$151:$DG$151,0)),0)+IFERROR(INDEX('Hoja de Trabajo para listado'!$CD$155:$DC$1048576,MATCH($A75,'Hoja de Trabajo para listado'!$CD$155:$CD$1048576,0),MATCH((CUADRO!N$5&amp;$E75),'Hoja de Trabajo para listado'!$CD$151:$DC$151,0)),0)</f>
        <v>0</v>
      </c>
      <c r="O75" s="245">
        <f ca="1">+IFERROR(INDEX('Hoja de Trabajo para listado'!$A$155:$Z$1048576,MATCH($A75,'Hoja de Trabajo para listado'!$A$155:$A$1048576,0),MATCH((CUADRO!O$5&amp;$E75),'Hoja de Trabajo para listado'!$A$151:$Z$151,0)),0)+IFERROR(INDEX('Hoja de Trabajo para listado'!$AB$155:$BA$1048576,MATCH($A75,'Hoja de Trabajo para listado'!$AB$155:$AB$1048576,0),MATCH((CUADRO!O$5&amp;$E75),'Hoja de Trabajo para listado'!$AB$151:$BA$151,0)),0)+IFERROR(INDEX('Hoja de Trabajo para listado'!$BC$155:$CB$1048576,MATCH($A75,'Hoja de Trabajo para listado'!$BC$155:$BC$1048576,0),MATCH((CUADRO!O$5&amp;$E75),'Hoja de Trabajo para listado'!$BC$151:$CB$151,0)),0)+IFERROR(INDEX('Hoja de Trabajo para listado'!$DE$153:$DG$274,MATCH($A75,'Hoja de Trabajo para listado'!$DE$153:$DE$1048576,0),MATCH((CUADRO!O$5&amp;$E75),'Hoja de Trabajo para listado'!$DE$151:$DG$151,0)),0)+IFERROR(INDEX('Hoja de Trabajo para listado'!$CD$155:$DC$1048576,MATCH($A75,'Hoja de Trabajo para listado'!$CD$155:$CD$1048576,0),MATCH((CUADRO!O$5&amp;$E75),'Hoja de Trabajo para listado'!$CD$151:$DC$151,0)),0)</f>
        <v>0</v>
      </c>
      <c r="P75" s="245">
        <f ca="1">+IFERROR(INDEX('Hoja de Trabajo para listado'!$A$155:$Z$1048576,MATCH($A75,'Hoja de Trabajo para listado'!$A$155:$A$1048576,0),MATCH((CUADRO!P$5&amp;$E75),'Hoja de Trabajo para listado'!$A$151:$Z$151,0)),0)+IFERROR(INDEX('Hoja de Trabajo para listado'!$AB$155:$BA$1048576,MATCH($A75,'Hoja de Trabajo para listado'!$AB$155:$AB$1048576,0),MATCH((CUADRO!P$5&amp;$E75),'Hoja de Trabajo para listado'!$AB$151:$BA$151,0)),0)+IFERROR(INDEX('Hoja de Trabajo para listado'!$BC$155:$CB$1048576,MATCH($A75,'Hoja de Trabajo para listado'!$BC$155:$BC$1048576,0),MATCH((CUADRO!P$5&amp;$E75),'Hoja de Trabajo para listado'!$BC$151:$CB$151,0)),0)+IFERROR(INDEX('Hoja de Trabajo para listado'!$DE$153:$DG$274,MATCH($A75,'Hoja de Trabajo para listado'!$DE$153:$DE$1048576,0),MATCH((CUADRO!P$5&amp;$E75),'Hoja de Trabajo para listado'!$DE$151:$DG$151,0)),0)+IFERROR(INDEX('Hoja de Trabajo para listado'!$CD$155:$DC$1048576,MATCH($A75,'Hoja de Trabajo para listado'!$CD$155:$CD$1048576,0),MATCH((CUADRO!P$5&amp;$E75),'Hoja de Trabajo para listado'!$CD$151:$DC$151,0)),0)</f>
        <v>0</v>
      </c>
      <c r="Q75" s="245">
        <f ca="1">+IFERROR(INDEX('Hoja de Trabajo para listado'!$A$155:$Z$1048576,MATCH($A75,'Hoja de Trabajo para listado'!$A$155:$A$1048576,0),MATCH((CUADRO!Q$5&amp;$E75),'Hoja de Trabajo para listado'!$A$151:$Z$151,0)),0)+IFERROR(INDEX('Hoja de Trabajo para listado'!$AB$155:$BA$1048576,MATCH($A75,'Hoja de Trabajo para listado'!$AB$155:$AB$1048576,0),MATCH((CUADRO!Q$5&amp;$E75),'Hoja de Trabajo para listado'!$AB$151:$BA$151,0)),0)+IFERROR(INDEX('Hoja de Trabajo para listado'!$BC$155:$CB$1048576,MATCH($A75,'Hoja de Trabajo para listado'!$BC$155:$BC$1048576,0),MATCH((CUADRO!Q$5&amp;$E75),'Hoja de Trabajo para listado'!$BC$151:$CB$151,0)),0)+IFERROR(INDEX('Hoja de Trabajo para listado'!$DE$153:$DG$274,MATCH($A75,'Hoja de Trabajo para listado'!$DE$153:$DE$1048576,0),MATCH((CUADRO!Q$5&amp;$E75),'Hoja de Trabajo para listado'!$DE$151:$DG$151,0)),0)+IFERROR(INDEX('Hoja de Trabajo para listado'!$CD$155:$DC$1048576,MATCH($A75,'Hoja de Trabajo para listado'!$CD$155:$CD$1048576,0),MATCH((CUADRO!Q$5&amp;$E75),'Hoja de Trabajo para listado'!$CD$151:$DC$151,0)),0)</f>
        <v>0</v>
      </c>
      <c r="R75" s="245">
        <f t="shared" ca="1" si="5"/>
        <v>15529380.74</v>
      </c>
      <c r="S75" s="245">
        <f ca="1">+R74+R75</f>
        <v>15529380.74</v>
      </c>
      <c r="T75" s="245">
        <f ca="1">+S75</f>
        <v>15529380.74</v>
      </c>
      <c r="U75" s="244">
        <f t="shared" si="6"/>
        <v>2</v>
      </c>
      <c r="V75" s="333" t="str">
        <f>+VLOOKUP(A75,bd_lista!$A$3:$E$590,5,FALSE)</f>
        <v>Instituciones Descentralizadas</v>
      </c>
      <c r="W75" s="392"/>
      <c r="X75" s="242">
        <f>+VLOOKUP(A75,[4]Sheet1!$A$13:$D$744,4,FALSE)</f>
        <v>81</v>
      </c>
      <c r="Y75" s="242" t="str">
        <f>+VLOOKUP(X75,bd_lista!$A$3:$C$590,3,FALSE)</f>
        <v>Ministerio de Obras Públicas, Servicios y Vivienda</v>
      </c>
      <c r="Z75" s="292"/>
      <c r="AA75" s="321"/>
    </row>
    <row r="76" spans="1:27" ht="15" hidden="1" customHeight="1">
      <c r="A76" s="251">
        <v>137</v>
      </c>
      <c r="B76" s="387">
        <f>+A76</f>
        <v>137</v>
      </c>
      <c r="C76" s="247" t="str">
        <f>+VLOOKUP(A76,bd_lista!$A$3:$C$590,3,FALSE)</f>
        <v>Comité Ejecutivo de la Universidad Boliviana</v>
      </c>
      <c r="D76" s="389" t="str">
        <f>+C76</f>
        <v>Comité Ejecutivo de la Universidad Boliviana</v>
      </c>
      <c r="E76" s="247" t="s">
        <v>1304</v>
      </c>
      <c r="F76" s="243">
        <f ca="1">+IFERROR(INDEX('Hoja de Trabajo para listado'!$A$155:$Z$1048576,MATCH($A76,'Hoja de Trabajo para listado'!$A$155:$A$1048576,0),MATCH((CUADRO!F$5&amp;$E76),'Hoja de Trabajo para listado'!$A$151:$Z$151,0)),0)+IFERROR(INDEX('Hoja de Trabajo para listado'!$AB$155:$BA$1048576,MATCH($A76,'Hoja de Trabajo para listado'!$AB$155:$AB$1048576,0),MATCH((CUADRO!F$5&amp;$E76),'Hoja de Trabajo para listado'!$AB$151:$BA$151,0)),0)+IFERROR(INDEX('Hoja de Trabajo para listado'!$BC$155:$CB$1048576,MATCH($A76,'Hoja de Trabajo para listado'!$BC$155:$BC$1048576,0),MATCH((CUADRO!F$5&amp;$E76),'Hoja de Trabajo para listado'!$BC$151:$CB$151,0)),0)+IFERROR(INDEX('Hoja de Trabajo para listado'!$DE$153:$DG$274,MATCH($A76,'Hoja de Trabajo para listado'!$DE$153:$DE$1048576,0),MATCH((CUADRO!F$5&amp;$E76),'Hoja de Trabajo para listado'!$DE$151:$DG$151,0)),0)+IFERROR(INDEX('Hoja de Trabajo para listado'!$CD$155:$DC$1048576,MATCH($A76,'Hoja de Trabajo para listado'!$CD$155:$CD$1048576,0),MATCH((CUADRO!F$5&amp;$E76),'Hoja de Trabajo para listado'!$CD$151:$DC$151,0)),0)</f>
        <v>0</v>
      </c>
      <c r="G76" s="243">
        <f ca="1">+IFERROR(INDEX('Hoja de Trabajo para listado'!$A$155:$Z$1048576,MATCH($A76,'Hoja de Trabajo para listado'!$A$155:$A$1048576,0),MATCH((CUADRO!G$5&amp;$E76),'Hoja de Trabajo para listado'!$A$151:$Z$151,0)),0)+IFERROR(INDEX('Hoja de Trabajo para listado'!$AB$155:$BA$1048576,MATCH($A76,'Hoja de Trabajo para listado'!$AB$155:$AB$1048576,0),MATCH((CUADRO!G$5&amp;$E76),'Hoja de Trabajo para listado'!$AB$151:$BA$151,0)),0)+IFERROR(INDEX('Hoja de Trabajo para listado'!$BC$155:$CB$1048576,MATCH($A76,'Hoja de Trabajo para listado'!$BC$155:$BC$1048576,0),MATCH((CUADRO!G$5&amp;$E76),'Hoja de Trabajo para listado'!$BC$151:$CB$151,0)),0)+IFERROR(INDEX('Hoja de Trabajo para listado'!$DE$153:$DG$274,MATCH($A76,'Hoja de Trabajo para listado'!$DE$153:$DE$1048576,0),MATCH((CUADRO!G$5&amp;$E76),'Hoja de Trabajo para listado'!$DE$151:$DG$151,0)),0)+IFERROR(INDEX('Hoja de Trabajo para listado'!$CD$155:$DC$1048576,MATCH($A76,'Hoja de Trabajo para listado'!$CD$155:$CD$1048576,0),MATCH((CUADRO!G$5&amp;$E76),'Hoja de Trabajo para listado'!$CD$151:$DC$151,0)),0)</f>
        <v>0</v>
      </c>
      <c r="H76" s="243">
        <f ca="1">+IFERROR(INDEX('Hoja de Trabajo para listado'!$A$155:$Z$1048576,MATCH($A76,'Hoja de Trabajo para listado'!$A$155:$A$1048576,0),MATCH((CUADRO!H$5&amp;$E76),'Hoja de Trabajo para listado'!$A$151:$Z$151,0)),0)+IFERROR(INDEX('Hoja de Trabajo para listado'!$AB$155:$BA$1048576,MATCH($A76,'Hoja de Trabajo para listado'!$AB$155:$AB$1048576,0),MATCH((CUADRO!H$5&amp;$E76),'Hoja de Trabajo para listado'!$AB$151:$BA$151,0)),0)+IFERROR(INDEX('Hoja de Trabajo para listado'!$BC$155:$CB$1048576,MATCH($A76,'Hoja de Trabajo para listado'!$BC$155:$BC$1048576,0),MATCH((CUADRO!H$5&amp;$E76),'Hoja de Trabajo para listado'!$BC$151:$CB$151,0)),0)+IFERROR(INDEX('Hoja de Trabajo para listado'!$DE$153:$DG$274,MATCH($A76,'Hoja de Trabajo para listado'!$DE$153:$DE$1048576,0),MATCH((CUADRO!H$5&amp;$E76),'Hoja de Trabajo para listado'!$DE$151:$DG$151,0)),0)+IFERROR(INDEX('Hoja de Trabajo para listado'!$CD$155:$DC$1048576,MATCH($A76,'Hoja de Trabajo para listado'!$CD$155:$CD$1048576,0),MATCH((CUADRO!H$5&amp;$E76),'Hoja de Trabajo para listado'!$CD$151:$DC$151,0)),0)</f>
        <v>0</v>
      </c>
      <c r="I76" s="243">
        <f ca="1">+IFERROR(INDEX('Hoja de Trabajo para listado'!$A$155:$Z$1048576,MATCH($A76,'Hoja de Trabajo para listado'!$A$155:$A$1048576,0),MATCH((CUADRO!I$5&amp;$E76),'Hoja de Trabajo para listado'!$A$151:$Z$151,0)),0)+IFERROR(INDEX('Hoja de Trabajo para listado'!$AB$155:$BA$1048576,MATCH($A76,'Hoja de Trabajo para listado'!$AB$155:$AB$1048576,0),MATCH((CUADRO!I$5&amp;$E76),'Hoja de Trabajo para listado'!$AB$151:$BA$151,0)),0)+IFERROR(INDEX('Hoja de Trabajo para listado'!$BC$155:$CB$1048576,MATCH($A76,'Hoja de Trabajo para listado'!$BC$155:$BC$1048576,0),MATCH((CUADRO!I$5&amp;$E76),'Hoja de Trabajo para listado'!$BC$151:$CB$151,0)),0)+IFERROR(INDEX('Hoja de Trabajo para listado'!$DE$153:$DG$274,MATCH($A76,'Hoja de Trabajo para listado'!$DE$153:$DE$1048576,0),MATCH((CUADRO!I$5&amp;$E76),'Hoja de Trabajo para listado'!$DE$151:$DG$151,0)),0)+IFERROR(INDEX('Hoja de Trabajo para listado'!$CD$155:$DC$1048576,MATCH($A76,'Hoja de Trabajo para listado'!$CD$155:$CD$1048576,0),MATCH((CUADRO!I$5&amp;$E76),'Hoja de Trabajo para listado'!$CD$151:$DC$151,0)),0)</f>
        <v>0</v>
      </c>
      <c r="J76" s="243">
        <f ca="1">+IFERROR(INDEX('Hoja de Trabajo para listado'!$A$155:$Z$1048576,MATCH($A76,'Hoja de Trabajo para listado'!$A$155:$A$1048576,0),MATCH((CUADRO!J$5&amp;$E76),'Hoja de Trabajo para listado'!$A$151:$Z$151,0)),0)+IFERROR(INDEX('Hoja de Trabajo para listado'!$AB$155:$BA$1048576,MATCH($A76,'Hoja de Trabajo para listado'!$AB$155:$AB$1048576,0),MATCH((CUADRO!J$5&amp;$E76),'Hoja de Trabajo para listado'!$AB$151:$BA$151,0)),0)+IFERROR(INDEX('Hoja de Trabajo para listado'!$BC$155:$CB$1048576,MATCH($A76,'Hoja de Trabajo para listado'!$BC$155:$BC$1048576,0),MATCH((CUADRO!J$5&amp;$E76),'Hoja de Trabajo para listado'!$BC$151:$CB$151,0)),0)+IFERROR(INDEX('Hoja de Trabajo para listado'!$DE$153:$DG$274,MATCH($A76,'Hoja de Trabajo para listado'!$DE$153:$DE$1048576,0),MATCH((CUADRO!J$5&amp;$E76),'Hoja de Trabajo para listado'!$DE$151:$DG$151,0)),0)+IFERROR(INDEX('Hoja de Trabajo para listado'!$CD$155:$DC$1048576,MATCH($A76,'Hoja de Trabajo para listado'!$CD$155:$CD$1048576,0),MATCH((CUADRO!J$5&amp;$E76),'Hoja de Trabajo para listado'!$CD$151:$DC$151,0)),0)</f>
        <v>0</v>
      </c>
      <c r="K76" s="243">
        <f ca="1">+IFERROR(INDEX('Hoja de Trabajo para listado'!$A$155:$Z$1048576,MATCH($A76,'Hoja de Trabajo para listado'!$A$155:$A$1048576,0),MATCH((CUADRO!K$5&amp;$E76),'Hoja de Trabajo para listado'!$A$151:$Z$151,0)),0)+IFERROR(INDEX('Hoja de Trabajo para listado'!$AB$155:$BA$1048576,MATCH($A76,'Hoja de Trabajo para listado'!$AB$155:$AB$1048576,0),MATCH((CUADRO!K$5&amp;$E76),'Hoja de Trabajo para listado'!$AB$151:$BA$151,0)),0)+IFERROR(INDEX('Hoja de Trabajo para listado'!$BC$155:$CB$1048576,MATCH($A76,'Hoja de Trabajo para listado'!$BC$155:$BC$1048576,0),MATCH((CUADRO!K$5&amp;$E76),'Hoja de Trabajo para listado'!$BC$151:$CB$151,0)),0)+IFERROR(INDEX('Hoja de Trabajo para listado'!$DE$153:$DG$274,MATCH($A76,'Hoja de Trabajo para listado'!$DE$153:$DE$1048576,0),MATCH((CUADRO!K$5&amp;$E76),'Hoja de Trabajo para listado'!$DE$151:$DG$151,0)),0)+IFERROR(INDEX('Hoja de Trabajo para listado'!$CD$155:$DC$1048576,MATCH($A76,'Hoja de Trabajo para listado'!$CD$155:$CD$1048576,0),MATCH((CUADRO!K$5&amp;$E76),'Hoja de Trabajo para listado'!$CD$151:$DC$151,0)),0)</f>
        <v>0</v>
      </c>
      <c r="L76" s="243">
        <f ca="1">+IFERROR(INDEX('Hoja de Trabajo para listado'!$A$155:$Z$1048576,MATCH($A76,'Hoja de Trabajo para listado'!$A$155:$A$1048576,0),MATCH((CUADRO!L$5&amp;$E76),'Hoja de Trabajo para listado'!$A$151:$Z$151,0)),0)+IFERROR(INDEX('Hoja de Trabajo para listado'!$AB$155:$BA$1048576,MATCH($A76,'Hoja de Trabajo para listado'!$AB$155:$AB$1048576,0),MATCH((CUADRO!L$5&amp;$E76),'Hoja de Trabajo para listado'!$AB$151:$BA$151,0)),0)+IFERROR(INDEX('Hoja de Trabajo para listado'!$BC$155:$CB$1048576,MATCH($A76,'Hoja de Trabajo para listado'!$BC$155:$BC$1048576,0),MATCH((CUADRO!L$5&amp;$E76),'Hoja de Trabajo para listado'!$BC$151:$CB$151,0)),0)+IFERROR(INDEX('Hoja de Trabajo para listado'!$DE$153:$DG$274,MATCH($A76,'Hoja de Trabajo para listado'!$DE$153:$DE$1048576,0),MATCH((CUADRO!L$5&amp;$E76),'Hoja de Trabajo para listado'!$DE$151:$DG$151,0)),0)+IFERROR(INDEX('Hoja de Trabajo para listado'!$CD$155:$DC$1048576,MATCH($A76,'Hoja de Trabajo para listado'!$CD$155:$CD$1048576,0),MATCH((CUADRO!L$5&amp;$E76),'Hoja de Trabajo para listado'!$CD$151:$DC$151,0)),0)</f>
        <v>0</v>
      </c>
      <c r="M76" s="243">
        <f ca="1">+IFERROR(INDEX('Hoja de Trabajo para listado'!$A$155:$Z$1048576,MATCH($A76,'Hoja de Trabajo para listado'!$A$155:$A$1048576,0),MATCH((CUADRO!M$5&amp;$E76),'Hoja de Trabajo para listado'!$A$151:$Z$151,0)),0)+IFERROR(INDEX('Hoja de Trabajo para listado'!$AB$155:$BA$1048576,MATCH($A76,'Hoja de Trabajo para listado'!$AB$155:$AB$1048576,0),MATCH((CUADRO!M$5&amp;$E76),'Hoja de Trabajo para listado'!$AB$151:$BA$151,0)),0)+IFERROR(INDEX('Hoja de Trabajo para listado'!$BC$155:$CB$1048576,MATCH($A76,'Hoja de Trabajo para listado'!$BC$155:$BC$1048576,0),MATCH((CUADRO!M$5&amp;$E76),'Hoja de Trabajo para listado'!$BC$151:$CB$151,0)),0)+IFERROR(INDEX('Hoja de Trabajo para listado'!$DE$153:$DG$274,MATCH($A76,'Hoja de Trabajo para listado'!$DE$153:$DE$1048576,0),MATCH((CUADRO!M$5&amp;$E76),'Hoja de Trabajo para listado'!$DE$151:$DG$151,0)),0)+IFERROR(INDEX('Hoja de Trabajo para listado'!$CD$155:$DC$1048576,MATCH($A76,'Hoja de Trabajo para listado'!$CD$155:$CD$1048576,0),MATCH((CUADRO!M$5&amp;$E76),'Hoja de Trabajo para listado'!$CD$151:$DC$151,0)),0)</f>
        <v>0</v>
      </c>
      <c r="N76" s="243">
        <f ca="1">+IFERROR(INDEX('Hoja de Trabajo para listado'!$A$155:$Z$1048576,MATCH($A76,'Hoja de Trabajo para listado'!$A$155:$A$1048576,0),MATCH((CUADRO!N$5&amp;$E76),'Hoja de Trabajo para listado'!$A$151:$Z$151,0)),0)+IFERROR(INDEX('Hoja de Trabajo para listado'!$AB$155:$BA$1048576,MATCH($A76,'Hoja de Trabajo para listado'!$AB$155:$AB$1048576,0),MATCH((CUADRO!N$5&amp;$E76),'Hoja de Trabajo para listado'!$AB$151:$BA$151,0)),0)+IFERROR(INDEX('Hoja de Trabajo para listado'!$BC$155:$CB$1048576,MATCH($A76,'Hoja de Trabajo para listado'!$BC$155:$BC$1048576,0),MATCH((CUADRO!N$5&amp;$E76),'Hoja de Trabajo para listado'!$BC$151:$CB$151,0)),0)+IFERROR(INDEX('Hoja de Trabajo para listado'!$DE$153:$DG$274,MATCH($A76,'Hoja de Trabajo para listado'!$DE$153:$DE$1048576,0),MATCH((CUADRO!N$5&amp;$E76),'Hoja de Trabajo para listado'!$DE$151:$DG$151,0)),0)+IFERROR(INDEX('Hoja de Trabajo para listado'!$CD$155:$DC$1048576,MATCH($A76,'Hoja de Trabajo para listado'!$CD$155:$CD$1048576,0),MATCH((CUADRO!N$5&amp;$E76),'Hoja de Trabajo para listado'!$CD$151:$DC$151,0)),0)</f>
        <v>0</v>
      </c>
      <c r="O76" s="243">
        <f ca="1">+IFERROR(INDEX('Hoja de Trabajo para listado'!$A$155:$Z$1048576,MATCH($A76,'Hoja de Trabajo para listado'!$A$155:$A$1048576,0),MATCH((CUADRO!O$5&amp;$E76),'Hoja de Trabajo para listado'!$A$151:$Z$151,0)),0)+IFERROR(INDEX('Hoja de Trabajo para listado'!$AB$155:$BA$1048576,MATCH($A76,'Hoja de Trabajo para listado'!$AB$155:$AB$1048576,0),MATCH((CUADRO!O$5&amp;$E76),'Hoja de Trabajo para listado'!$AB$151:$BA$151,0)),0)+IFERROR(INDEX('Hoja de Trabajo para listado'!$BC$155:$CB$1048576,MATCH($A76,'Hoja de Trabajo para listado'!$BC$155:$BC$1048576,0),MATCH((CUADRO!O$5&amp;$E76),'Hoja de Trabajo para listado'!$BC$151:$CB$151,0)),0)+IFERROR(INDEX('Hoja de Trabajo para listado'!$DE$153:$DG$274,MATCH($A76,'Hoja de Trabajo para listado'!$DE$153:$DE$1048576,0),MATCH((CUADRO!O$5&amp;$E76),'Hoja de Trabajo para listado'!$DE$151:$DG$151,0)),0)+IFERROR(INDEX('Hoja de Trabajo para listado'!$CD$155:$DC$1048576,MATCH($A76,'Hoja de Trabajo para listado'!$CD$155:$CD$1048576,0),MATCH((CUADRO!O$5&amp;$E76),'Hoja de Trabajo para listado'!$CD$151:$DC$151,0)),0)</f>
        <v>0</v>
      </c>
      <c r="P76" s="243">
        <f ca="1">+IFERROR(INDEX('Hoja de Trabajo para listado'!$A$155:$Z$1048576,MATCH($A76,'Hoja de Trabajo para listado'!$A$155:$A$1048576,0),MATCH((CUADRO!P$5&amp;$E76),'Hoja de Trabajo para listado'!$A$151:$Z$151,0)),0)+IFERROR(INDEX('Hoja de Trabajo para listado'!$AB$155:$BA$1048576,MATCH($A76,'Hoja de Trabajo para listado'!$AB$155:$AB$1048576,0),MATCH((CUADRO!P$5&amp;$E76),'Hoja de Trabajo para listado'!$AB$151:$BA$151,0)),0)+IFERROR(INDEX('Hoja de Trabajo para listado'!$BC$155:$CB$1048576,MATCH($A76,'Hoja de Trabajo para listado'!$BC$155:$BC$1048576,0),MATCH((CUADRO!P$5&amp;$E76),'Hoja de Trabajo para listado'!$BC$151:$CB$151,0)),0)+IFERROR(INDEX('Hoja de Trabajo para listado'!$DE$153:$DG$274,MATCH($A76,'Hoja de Trabajo para listado'!$DE$153:$DE$1048576,0),MATCH((CUADRO!P$5&amp;$E76),'Hoja de Trabajo para listado'!$DE$151:$DG$151,0)),0)+IFERROR(INDEX('Hoja de Trabajo para listado'!$CD$155:$DC$1048576,MATCH($A76,'Hoja de Trabajo para listado'!$CD$155:$CD$1048576,0),MATCH((CUADRO!P$5&amp;$E76),'Hoja de Trabajo para listado'!$CD$151:$DC$151,0)),0)</f>
        <v>0</v>
      </c>
      <c r="Q76" s="243">
        <f ca="1">+IFERROR(INDEX('Hoja de Trabajo para listado'!$A$155:$Z$1048576,MATCH($A76,'Hoja de Trabajo para listado'!$A$155:$A$1048576,0),MATCH((CUADRO!Q$5&amp;$E76),'Hoja de Trabajo para listado'!$A$151:$Z$151,0)),0)+IFERROR(INDEX('Hoja de Trabajo para listado'!$AB$155:$BA$1048576,MATCH($A76,'Hoja de Trabajo para listado'!$AB$155:$AB$1048576,0),MATCH((CUADRO!Q$5&amp;$E76),'Hoja de Trabajo para listado'!$AB$151:$BA$151,0)),0)+IFERROR(INDEX('Hoja de Trabajo para listado'!$BC$155:$CB$1048576,MATCH($A76,'Hoja de Trabajo para listado'!$BC$155:$BC$1048576,0),MATCH((CUADRO!Q$5&amp;$E76),'Hoja de Trabajo para listado'!$BC$151:$CB$151,0)),0)+IFERROR(INDEX('Hoja de Trabajo para listado'!$DE$153:$DG$274,MATCH($A76,'Hoja de Trabajo para listado'!$DE$153:$DE$1048576,0),MATCH((CUADRO!Q$5&amp;$E76),'Hoja de Trabajo para listado'!$DE$151:$DG$151,0)),0)+IFERROR(INDEX('Hoja de Trabajo para listado'!$CD$155:$DC$1048576,MATCH($A76,'Hoja de Trabajo para listado'!$CD$155:$CD$1048576,0),MATCH((CUADRO!Q$5&amp;$E76),'Hoja de Trabajo para listado'!$CD$151:$DC$151,0)),0)</f>
        <v>0</v>
      </c>
      <c r="R76" s="243">
        <f t="shared" ca="1" si="5"/>
        <v>0</v>
      </c>
      <c r="S76" s="243"/>
      <c r="T76" s="243">
        <f ca="1">+T77</f>
        <v>0</v>
      </c>
      <c r="U76" s="242">
        <f t="shared" si="6"/>
        <v>1</v>
      </c>
      <c r="V76" s="333" t="str">
        <f>+VLOOKUP(A76,bd_lista!$A$3:$E$590,5,FALSE)</f>
        <v>Instituciones Descentralizadas</v>
      </c>
      <c r="W76" s="391" t="str">
        <f>+V76</f>
        <v>Instituciones Descentralizadas</v>
      </c>
      <c r="X76" s="242">
        <f>+VLOOKUP(A76,[4]Sheet1!$A$13:$D$744,4,FALSE)</f>
        <v>0</v>
      </c>
      <c r="Y76" s="242" t="e">
        <f>+VLOOKUP(X76,bd_lista!$A$3:$C$590,3,FALSE)</f>
        <v>#N/A</v>
      </c>
      <c r="Z76" s="294">
        <f>+X76</f>
        <v>0</v>
      </c>
      <c r="AA76" s="295" t="e">
        <f>+Y76</f>
        <v>#N/A</v>
      </c>
    </row>
    <row r="77" spans="1:27" ht="15" hidden="1" customHeight="1">
      <c r="A77" s="32">
        <v>137</v>
      </c>
      <c r="B77" s="388"/>
      <c r="C77" s="333" t="str">
        <f>+VLOOKUP(A77,bd_lista!$A$3:$C$590,3,FALSE)</f>
        <v>Comité Ejecutivo de la Universidad Boliviana</v>
      </c>
      <c r="D77" s="390"/>
      <c r="E77" s="333" t="s">
        <v>1305</v>
      </c>
      <c r="F77" s="245">
        <f ca="1">+IFERROR(INDEX('Hoja de Trabajo para listado'!$A$155:$Z$1048576,MATCH($A77,'Hoja de Trabajo para listado'!$A$155:$A$1048576,0),MATCH((CUADRO!F$5&amp;$E77),'Hoja de Trabajo para listado'!$A$151:$Z$151,0)),0)+IFERROR(INDEX('Hoja de Trabajo para listado'!$AB$155:$BA$1048576,MATCH($A77,'Hoja de Trabajo para listado'!$AB$155:$AB$1048576,0),MATCH((CUADRO!F$5&amp;$E77),'Hoja de Trabajo para listado'!$AB$151:$BA$151,0)),0)+IFERROR(INDEX('Hoja de Trabajo para listado'!$BC$155:$CB$1048576,MATCH($A77,'Hoja de Trabajo para listado'!$BC$155:$BC$1048576,0),MATCH((CUADRO!F$5&amp;$E77),'Hoja de Trabajo para listado'!$BC$151:$CB$151,0)),0)+IFERROR(INDEX('Hoja de Trabajo para listado'!$DE$153:$DG$274,MATCH($A77,'Hoja de Trabajo para listado'!$DE$153:$DE$1048576,0),MATCH((CUADRO!F$5&amp;$E77),'Hoja de Trabajo para listado'!$DE$151:$DG$151,0)),0)+IFERROR(INDEX('Hoja de Trabajo para listado'!$CD$155:$DC$1048576,MATCH($A77,'Hoja de Trabajo para listado'!$CD$155:$CD$1048576,0),MATCH((CUADRO!F$5&amp;$E77),'Hoja de Trabajo para listado'!$CD$151:$DC$151,0)),0)</f>
        <v>0</v>
      </c>
      <c r="G77" s="245">
        <f ca="1">+IFERROR(INDEX('Hoja de Trabajo para listado'!$A$155:$Z$1048576,MATCH($A77,'Hoja de Trabajo para listado'!$A$155:$A$1048576,0),MATCH((CUADRO!G$5&amp;$E77),'Hoja de Trabajo para listado'!$A$151:$Z$151,0)),0)+IFERROR(INDEX('Hoja de Trabajo para listado'!$AB$155:$BA$1048576,MATCH($A77,'Hoja de Trabajo para listado'!$AB$155:$AB$1048576,0),MATCH((CUADRO!G$5&amp;$E77),'Hoja de Trabajo para listado'!$AB$151:$BA$151,0)),0)+IFERROR(INDEX('Hoja de Trabajo para listado'!$BC$155:$CB$1048576,MATCH($A77,'Hoja de Trabajo para listado'!$BC$155:$BC$1048576,0),MATCH((CUADRO!G$5&amp;$E77),'Hoja de Trabajo para listado'!$BC$151:$CB$151,0)),0)+IFERROR(INDEX('Hoja de Trabajo para listado'!$DE$153:$DG$274,MATCH($A77,'Hoja de Trabajo para listado'!$DE$153:$DE$1048576,0),MATCH((CUADRO!G$5&amp;$E77),'Hoja de Trabajo para listado'!$DE$151:$DG$151,0)),0)+IFERROR(INDEX('Hoja de Trabajo para listado'!$CD$155:$DC$1048576,MATCH($A77,'Hoja de Trabajo para listado'!$CD$155:$CD$1048576,0),MATCH((CUADRO!G$5&amp;$E77),'Hoja de Trabajo para listado'!$CD$151:$DC$151,0)),0)</f>
        <v>0</v>
      </c>
      <c r="H77" s="245">
        <f ca="1">+IFERROR(INDEX('Hoja de Trabajo para listado'!$A$155:$Z$1048576,MATCH($A77,'Hoja de Trabajo para listado'!$A$155:$A$1048576,0),MATCH((CUADRO!H$5&amp;$E77),'Hoja de Trabajo para listado'!$A$151:$Z$151,0)),0)+IFERROR(INDEX('Hoja de Trabajo para listado'!$AB$155:$BA$1048576,MATCH($A77,'Hoja de Trabajo para listado'!$AB$155:$AB$1048576,0),MATCH((CUADRO!H$5&amp;$E77),'Hoja de Trabajo para listado'!$AB$151:$BA$151,0)),0)+IFERROR(INDEX('Hoja de Trabajo para listado'!$BC$155:$CB$1048576,MATCH($A77,'Hoja de Trabajo para listado'!$BC$155:$BC$1048576,0),MATCH((CUADRO!H$5&amp;$E77),'Hoja de Trabajo para listado'!$BC$151:$CB$151,0)),0)+IFERROR(INDEX('Hoja de Trabajo para listado'!$DE$153:$DG$274,MATCH($A77,'Hoja de Trabajo para listado'!$DE$153:$DE$1048576,0),MATCH((CUADRO!H$5&amp;$E77),'Hoja de Trabajo para listado'!$DE$151:$DG$151,0)),0)+IFERROR(INDEX('Hoja de Trabajo para listado'!$CD$155:$DC$1048576,MATCH($A77,'Hoja de Trabajo para listado'!$CD$155:$CD$1048576,0),MATCH((CUADRO!H$5&amp;$E77),'Hoja de Trabajo para listado'!$CD$151:$DC$151,0)),0)</f>
        <v>0</v>
      </c>
      <c r="I77" s="245">
        <f ca="1">+IFERROR(INDEX('Hoja de Trabajo para listado'!$A$155:$Z$1048576,MATCH($A77,'Hoja de Trabajo para listado'!$A$155:$A$1048576,0),MATCH((CUADRO!I$5&amp;$E77),'Hoja de Trabajo para listado'!$A$151:$Z$151,0)),0)+IFERROR(INDEX('Hoja de Trabajo para listado'!$AB$155:$BA$1048576,MATCH($A77,'Hoja de Trabajo para listado'!$AB$155:$AB$1048576,0),MATCH((CUADRO!I$5&amp;$E77),'Hoja de Trabajo para listado'!$AB$151:$BA$151,0)),0)+IFERROR(INDEX('Hoja de Trabajo para listado'!$BC$155:$CB$1048576,MATCH($A77,'Hoja de Trabajo para listado'!$BC$155:$BC$1048576,0),MATCH((CUADRO!I$5&amp;$E77),'Hoja de Trabajo para listado'!$BC$151:$CB$151,0)),0)+IFERROR(INDEX('Hoja de Trabajo para listado'!$DE$153:$DG$274,MATCH($A77,'Hoja de Trabajo para listado'!$DE$153:$DE$1048576,0),MATCH((CUADRO!I$5&amp;$E77),'Hoja de Trabajo para listado'!$DE$151:$DG$151,0)),0)+IFERROR(INDEX('Hoja de Trabajo para listado'!$CD$155:$DC$1048576,MATCH($A77,'Hoja de Trabajo para listado'!$CD$155:$CD$1048576,0),MATCH((CUADRO!I$5&amp;$E77),'Hoja de Trabajo para listado'!$CD$151:$DC$151,0)),0)</f>
        <v>0</v>
      </c>
      <c r="J77" s="245">
        <f ca="1">+IFERROR(INDEX('Hoja de Trabajo para listado'!$A$155:$Z$1048576,MATCH($A77,'Hoja de Trabajo para listado'!$A$155:$A$1048576,0),MATCH((CUADRO!J$5&amp;$E77),'Hoja de Trabajo para listado'!$A$151:$Z$151,0)),0)+IFERROR(INDEX('Hoja de Trabajo para listado'!$AB$155:$BA$1048576,MATCH($A77,'Hoja de Trabajo para listado'!$AB$155:$AB$1048576,0),MATCH((CUADRO!J$5&amp;$E77),'Hoja de Trabajo para listado'!$AB$151:$BA$151,0)),0)+IFERROR(INDEX('Hoja de Trabajo para listado'!$BC$155:$CB$1048576,MATCH($A77,'Hoja de Trabajo para listado'!$BC$155:$BC$1048576,0),MATCH((CUADRO!J$5&amp;$E77),'Hoja de Trabajo para listado'!$BC$151:$CB$151,0)),0)+IFERROR(INDEX('Hoja de Trabajo para listado'!$DE$153:$DG$274,MATCH($A77,'Hoja de Trabajo para listado'!$DE$153:$DE$1048576,0),MATCH((CUADRO!J$5&amp;$E77),'Hoja de Trabajo para listado'!$DE$151:$DG$151,0)),0)+IFERROR(INDEX('Hoja de Trabajo para listado'!$CD$155:$DC$1048576,MATCH($A77,'Hoja de Trabajo para listado'!$CD$155:$CD$1048576,0),MATCH((CUADRO!J$5&amp;$E77),'Hoja de Trabajo para listado'!$CD$151:$DC$151,0)),0)</f>
        <v>0</v>
      </c>
      <c r="K77" s="245">
        <f ca="1">+IFERROR(INDEX('Hoja de Trabajo para listado'!$A$155:$Z$1048576,MATCH($A77,'Hoja de Trabajo para listado'!$A$155:$A$1048576,0),MATCH((CUADRO!K$5&amp;$E77),'Hoja de Trabajo para listado'!$A$151:$Z$151,0)),0)+IFERROR(INDEX('Hoja de Trabajo para listado'!$AB$155:$BA$1048576,MATCH($A77,'Hoja de Trabajo para listado'!$AB$155:$AB$1048576,0),MATCH((CUADRO!K$5&amp;$E77),'Hoja de Trabajo para listado'!$AB$151:$BA$151,0)),0)+IFERROR(INDEX('Hoja de Trabajo para listado'!$BC$155:$CB$1048576,MATCH($A77,'Hoja de Trabajo para listado'!$BC$155:$BC$1048576,0),MATCH((CUADRO!K$5&amp;$E77),'Hoja de Trabajo para listado'!$BC$151:$CB$151,0)),0)+IFERROR(INDEX('Hoja de Trabajo para listado'!$DE$153:$DG$274,MATCH($A77,'Hoja de Trabajo para listado'!$DE$153:$DE$1048576,0),MATCH((CUADRO!K$5&amp;$E77),'Hoja de Trabajo para listado'!$DE$151:$DG$151,0)),0)+IFERROR(INDEX('Hoja de Trabajo para listado'!$CD$155:$DC$1048576,MATCH($A77,'Hoja de Trabajo para listado'!$CD$155:$CD$1048576,0),MATCH((CUADRO!K$5&amp;$E77),'Hoja de Trabajo para listado'!$CD$151:$DC$151,0)),0)</f>
        <v>0</v>
      </c>
      <c r="L77" s="245">
        <f ca="1">+IFERROR(INDEX('Hoja de Trabajo para listado'!$A$155:$Z$1048576,MATCH($A77,'Hoja de Trabajo para listado'!$A$155:$A$1048576,0),MATCH((CUADRO!L$5&amp;$E77),'Hoja de Trabajo para listado'!$A$151:$Z$151,0)),0)+IFERROR(INDEX('Hoja de Trabajo para listado'!$AB$155:$BA$1048576,MATCH($A77,'Hoja de Trabajo para listado'!$AB$155:$AB$1048576,0),MATCH((CUADRO!L$5&amp;$E77),'Hoja de Trabajo para listado'!$AB$151:$BA$151,0)),0)+IFERROR(INDEX('Hoja de Trabajo para listado'!$BC$155:$CB$1048576,MATCH($A77,'Hoja de Trabajo para listado'!$BC$155:$BC$1048576,0),MATCH((CUADRO!L$5&amp;$E77),'Hoja de Trabajo para listado'!$BC$151:$CB$151,0)),0)+IFERROR(INDEX('Hoja de Trabajo para listado'!$DE$153:$DG$274,MATCH($A77,'Hoja de Trabajo para listado'!$DE$153:$DE$1048576,0),MATCH((CUADRO!L$5&amp;$E77),'Hoja de Trabajo para listado'!$DE$151:$DG$151,0)),0)+IFERROR(INDEX('Hoja de Trabajo para listado'!$CD$155:$DC$1048576,MATCH($A77,'Hoja de Trabajo para listado'!$CD$155:$CD$1048576,0),MATCH((CUADRO!L$5&amp;$E77),'Hoja de Trabajo para listado'!$CD$151:$DC$151,0)),0)</f>
        <v>0</v>
      </c>
      <c r="M77" s="245">
        <f ca="1">+IFERROR(INDEX('Hoja de Trabajo para listado'!$A$155:$Z$1048576,MATCH($A77,'Hoja de Trabajo para listado'!$A$155:$A$1048576,0),MATCH((CUADRO!M$5&amp;$E77),'Hoja de Trabajo para listado'!$A$151:$Z$151,0)),0)+IFERROR(INDEX('Hoja de Trabajo para listado'!$AB$155:$BA$1048576,MATCH($A77,'Hoja de Trabajo para listado'!$AB$155:$AB$1048576,0),MATCH((CUADRO!M$5&amp;$E77),'Hoja de Trabajo para listado'!$AB$151:$BA$151,0)),0)+IFERROR(INDEX('Hoja de Trabajo para listado'!$BC$155:$CB$1048576,MATCH($A77,'Hoja de Trabajo para listado'!$BC$155:$BC$1048576,0),MATCH((CUADRO!M$5&amp;$E77),'Hoja de Trabajo para listado'!$BC$151:$CB$151,0)),0)+IFERROR(INDEX('Hoja de Trabajo para listado'!$DE$153:$DG$274,MATCH($A77,'Hoja de Trabajo para listado'!$DE$153:$DE$1048576,0),MATCH((CUADRO!M$5&amp;$E77),'Hoja de Trabajo para listado'!$DE$151:$DG$151,0)),0)+IFERROR(INDEX('Hoja de Trabajo para listado'!$CD$155:$DC$1048576,MATCH($A77,'Hoja de Trabajo para listado'!$CD$155:$CD$1048576,0),MATCH((CUADRO!M$5&amp;$E77),'Hoja de Trabajo para listado'!$CD$151:$DC$151,0)),0)</f>
        <v>0</v>
      </c>
      <c r="N77" s="245">
        <f ca="1">+IFERROR(INDEX('Hoja de Trabajo para listado'!$A$155:$Z$1048576,MATCH($A77,'Hoja de Trabajo para listado'!$A$155:$A$1048576,0),MATCH((CUADRO!N$5&amp;$E77),'Hoja de Trabajo para listado'!$A$151:$Z$151,0)),0)+IFERROR(INDEX('Hoja de Trabajo para listado'!$AB$155:$BA$1048576,MATCH($A77,'Hoja de Trabajo para listado'!$AB$155:$AB$1048576,0),MATCH((CUADRO!N$5&amp;$E77),'Hoja de Trabajo para listado'!$AB$151:$BA$151,0)),0)+IFERROR(INDEX('Hoja de Trabajo para listado'!$BC$155:$CB$1048576,MATCH($A77,'Hoja de Trabajo para listado'!$BC$155:$BC$1048576,0),MATCH((CUADRO!N$5&amp;$E77),'Hoja de Trabajo para listado'!$BC$151:$CB$151,0)),0)+IFERROR(INDEX('Hoja de Trabajo para listado'!$DE$153:$DG$274,MATCH($A77,'Hoja de Trabajo para listado'!$DE$153:$DE$1048576,0),MATCH((CUADRO!N$5&amp;$E77),'Hoja de Trabajo para listado'!$DE$151:$DG$151,0)),0)+IFERROR(INDEX('Hoja de Trabajo para listado'!$CD$155:$DC$1048576,MATCH($A77,'Hoja de Trabajo para listado'!$CD$155:$CD$1048576,0),MATCH((CUADRO!N$5&amp;$E77),'Hoja de Trabajo para listado'!$CD$151:$DC$151,0)),0)</f>
        <v>0</v>
      </c>
      <c r="O77" s="245">
        <f ca="1">+IFERROR(INDEX('Hoja de Trabajo para listado'!$A$155:$Z$1048576,MATCH($A77,'Hoja de Trabajo para listado'!$A$155:$A$1048576,0),MATCH((CUADRO!O$5&amp;$E77),'Hoja de Trabajo para listado'!$A$151:$Z$151,0)),0)+IFERROR(INDEX('Hoja de Trabajo para listado'!$AB$155:$BA$1048576,MATCH($A77,'Hoja de Trabajo para listado'!$AB$155:$AB$1048576,0),MATCH((CUADRO!O$5&amp;$E77),'Hoja de Trabajo para listado'!$AB$151:$BA$151,0)),0)+IFERROR(INDEX('Hoja de Trabajo para listado'!$BC$155:$CB$1048576,MATCH($A77,'Hoja de Trabajo para listado'!$BC$155:$BC$1048576,0),MATCH((CUADRO!O$5&amp;$E77),'Hoja de Trabajo para listado'!$BC$151:$CB$151,0)),0)+IFERROR(INDEX('Hoja de Trabajo para listado'!$DE$153:$DG$274,MATCH($A77,'Hoja de Trabajo para listado'!$DE$153:$DE$1048576,0),MATCH((CUADRO!O$5&amp;$E77),'Hoja de Trabajo para listado'!$DE$151:$DG$151,0)),0)+IFERROR(INDEX('Hoja de Trabajo para listado'!$CD$155:$DC$1048576,MATCH($A77,'Hoja de Trabajo para listado'!$CD$155:$CD$1048576,0),MATCH((CUADRO!O$5&amp;$E77),'Hoja de Trabajo para listado'!$CD$151:$DC$151,0)),0)</f>
        <v>0</v>
      </c>
      <c r="P77" s="245">
        <f ca="1">+IFERROR(INDEX('Hoja de Trabajo para listado'!$A$155:$Z$1048576,MATCH($A77,'Hoja de Trabajo para listado'!$A$155:$A$1048576,0),MATCH((CUADRO!P$5&amp;$E77),'Hoja de Trabajo para listado'!$A$151:$Z$151,0)),0)+IFERROR(INDEX('Hoja de Trabajo para listado'!$AB$155:$BA$1048576,MATCH($A77,'Hoja de Trabajo para listado'!$AB$155:$AB$1048576,0),MATCH((CUADRO!P$5&amp;$E77),'Hoja de Trabajo para listado'!$AB$151:$BA$151,0)),0)+IFERROR(INDEX('Hoja de Trabajo para listado'!$BC$155:$CB$1048576,MATCH($A77,'Hoja de Trabajo para listado'!$BC$155:$BC$1048576,0),MATCH((CUADRO!P$5&amp;$E77),'Hoja de Trabajo para listado'!$BC$151:$CB$151,0)),0)+IFERROR(INDEX('Hoja de Trabajo para listado'!$DE$153:$DG$274,MATCH($A77,'Hoja de Trabajo para listado'!$DE$153:$DE$1048576,0),MATCH((CUADRO!P$5&amp;$E77),'Hoja de Trabajo para listado'!$DE$151:$DG$151,0)),0)+IFERROR(INDEX('Hoja de Trabajo para listado'!$CD$155:$DC$1048576,MATCH($A77,'Hoja de Trabajo para listado'!$CD$155:$CD$1048576,0),MATCH((CUADRO!P$5&amp;$E77),'Hoja de Trabajo para listado'!$CD$151:$DC$151,0)),0)</f>
        <v>0</v>
      </c>
      <c r="Q77" s="245">
        <f ca="1">+IFERROR(INDEX('Hoja de Trabajo para listado'!$A$155:$Z$1048576,MATCH($A77,'Hoja de Trabajo para listado'!$A$155:$A$1048576,0),MATCH((CUADRO!Q$5&amp;$E77),'Hoja de Trabajo para listado'!$A$151:$Z$151,0)),0)+IFERROR(INDEX('Hoja de Trabajo para listado'!$AB$155:$BA$1048576,MATCH($A77,'Hoja de Trabajo para listado'!$AB$155:$AB$1048576,0),MATCH((CUADRO!Q$5&amp;$E77),'Hoja de Trabajo para listado'!$AB$151:$BA$151,0)),0)+IFERROR(INDEX('Hoja de Trabajo para listado'!$BC$155:$CB$1048576,MATCH($A77,'Hoja de Trabajo para listado'!$BC$155:$BC$1048576,0),MATCH((CUADRO!Q$5&amp;$E77),'Hoja de Trabajo para listado'!$BC$151:$CB$151,0)),0)+IFERROR(INDEX('Hoja de Trabajo para listado'!$DE$153:$DG$274,MATCH($A77,'Hoja de Trabajo para listado'!$DE$153:$DE$1048576,0),MATCH((CUADRO!Q$5&amp;$E77),'Hoja de Trabajo para listado'!$DE$151:$DG$151,0)),0)+IFERROR(INDEX('Hoja de Trabajo para listado'!$CD$155:$DC$1048576,MATCH($A77,'Hoja de Trabajo para listado'!$CD$155:$CD$1048576,0),MATCH((CUADRO!Q$5&amp;$E77),'Hoja de Trabajo para listado'!$CD$151:$DC$151,0)),0)</f>
        <v>0</v>
      </c>
      <c r="R77" s="245">
        <f t="shared" ca="1" si="5"/>
        <v>0</v>
      </c>
      <c r="S77" s="245">
        <f ca="1">+R76+R77</f>
        <v>0</v>
      </c>
      <c r="T77" s="245">
        <f ca="1">+S77</f>
        <v>0</v>
      </c>
      <c r="U77" s="244">
        <f t="shared" si="6"/>
        <v>2</v>
      </c>
      <c r="V77" s="333" t="str">
        <f>+VLOOKUP(A77,bd_lista!$A$3:$E$590,5,FALSE)</f>
        <v>Instituciones Descentralizadas</v>
      </c>
      <c r="W77" s="392"/>
      <c r="X77" s="242">
        <f>+VLOOKUP(A77,[4]Sheet1!$A$13:$D$744,4,FALSE)</f>
        <v>0</v>
      </c>
      <c r="Y77" s="242" t="e">
        <f>+VLOOKUP(X77,bd_lista!$A$3:$C$590,3,FALSE)</f>
        <v>#N/A</v>
      </c>
      <c r="Z77" s="292"/>
      <c r="AA77" s="293"/>
    </row>
    <row r="78" spans="1:27" customFormat="1" ht="15" hidden="1" customHeight="1">
      <c r="A78" s="251">
        <v>138</v>
      </c>
      <c r="B78" s="387">
        <f>+A78</f>
        <v>138</v>
      </c>
      <c r="C78" s="247" t="str">
        <f>+VLOOKUP(A78,bd_lista!$A$3:$C$590,3,FALSE)</f>
        <v>Universidad Mayor Real y Pontificia de San Francisco Xavier</v>
      </c>
      <c r="D78" s="389" t="str">
        <f>+C78</f>
        <v>Universidad Mayor Real y Pontificia de San Francisco Xavier</v>
      </c>
      <c r="E78" s="247" t="s">
        <v>1304</v>
      </c>
      <c r="F78" s="243">
        <f ca="1">+IFERROR(INDEX('Hoja de Trabajo para listado'!$A$155:$Z$1048576,MATCH($A78,'Hoja de Trabajo para listado'!$A$155:$A$1048576,0),MATCH((CUADRO!F$5&amp;$E78),'Hoja de Trabajo para listado'!$A$151:$Z$151,0)),0)+IFERROR(INDEX('Hoja de Trabajo para listado'!$AB$155:$BA$1048576,MATCH($A78,'Hoja de Trabajo para listado'!$AB$155:$AB$1048576,0),MATCH((CUADRO!F$5&amp;$E78),'Hoja de Trabajo para listado'!$AB$151:$BA$151,0)),0)+IFERROR(INDEX('Hoja de Trabajo para listado'!$BC$155:$CB$1048576,MATCH($A78,'Hoja de Trabajo para listado'!$BC$155:$BC$1048576,0),MATCH((CUADRO!F$5&amp;$E78),'Hoja de Trabajo para listado'!$BC$151:$CB$151,0)),0)+IFERROR(INDEX('Hoja de Trabajo para listado'!$DE$153:$DG$274,MATCH($A78,'Hoja de Trabajo para listado'!$DE$153:$DE$1048576,0),MATCH((CUADRO!F$5&amp;$E78),'Hoja de Trabajo para listado'!$DE$151:$DG$151,0)),0)+IFERROR(INDEX('Hoja de Trabajo para listado'!$CD$155:$DC$1048576,MATCH($A78,'Hoja de Trabajo para listado'!$CD$155:$CD$1048576,0),MATCH((CUADRO!F$5&amp;$E78),'Hoja de Trabajo para listado'!$CD$151:$DC$151,0)),0)</f>
        <v>0</v>
      </c>
      <c r="G78" s="243">
        <f ca="1">+IFERROR(INDEX('Hoja de Trabajo para listado'!$A$155:$Z$1048576,MATCH($A78,'Hoja de Trabajo para listado'!$A$155:$A$1048576,0),MATCH((CUADRO!G$5&amp;$E78),'Hoja de Trabajo para listado'!$A$151:$Z$151,0)),0)+IFERROR(INDEX('Hoja de Trabajo para listado'!$AB$155:$BA$1048576,MATCH($A78,'Hoja de Trabajo para listado'!$AB$155:$AB$1048576,0),MATCH((CUADRO!G$5&amp;$E78),'Hoja de Trabajo para listado'!$AB$151:$BA$151,0)),0)+IFERROR(INDEX('Hoja de Trabajo para listado'!$BC$155:$CB$1048576,MATCH($A78,'Hoja de Trabajo para listado'!$BC$155:$BC$1048576,0),MATCH((CUADRO!G$5&amp;$E78),'Hoja de Trabajo para listado'!$BC$151:$CB$151,0)),0)+IFERROR(INDEX('Hoja de Trabajo para listado'!$DE$153:$DG$274,MATCH($A78,'Hoja de Trabajo para listado'!$DE$153:$DE$1048576,0),MATCH((CUADRO!G$5&amp;$E78),'Hoja de Trabajo para listado'!$DE$151:$DG$151,0)),0)+IFERROR(INDEX('Hoja de Trabajo para listado'!$CD$155:$DC$1048576,MATCH($A78,'Hoja de Trabajo para listado'!$CD$155:$CD$1048576,0),MATCH((CUADRO!G$5&amp;$E78),'Hoja de Trabajo para listado'!$CD$151:$DC$151,0)),0)</f>
        <v>0</v>
      </c>
      <c r="H78" s="243">
        <f ca="1">+IFERROR(INDEX('Hoja de Trabajo para listado'!$A$155:$Z$1048576,MATCH($A78,'Hoja de Trabajo para listado'!$A$155:$A$1048576,0),MATCH((CUADRO!H$5&amp;$E78),'Hoja de Trabajo para listado'!$A$151:$Z$151,0)),0)+IFERROR(INDEX('Hoja de Trabajo para listado'!$AB$155:$BA$1048576,MATCH($A78,'Hoja de Trabajo para listado'!$AB$155:$AB$1048576,0),MATCH((CUADRO!H$5&amp;$E78),'Hoja de Trabajo para listado'!$AB$151:$BA$151,0)),0)+IFERROR(INDEX('Hoja de Trabajo para listado'!$BC$155:$CB$1048576,MATCH($A78,'Hoja de Trabajo para listado'!$BC$155:$BC$1048576,0),MATCH((CUADRO!H$5&amp;$E78),'Hoja de Trabajo para listado'!$BC$151:$CB$151,0)),0)+IFERROR(INDEX('Hoja de Trabajo para listado'!$DE$153:$DG$274,MATCH($A78,'Hoja de Trabajo para listado'!$DE$153:$DE$1048576,0),MATCH((CUADRO!H$5&amp;$E78),'Hoja de Trabajo para listado'!$DE$151:$DG$151,0)),0)+IFERROR(INDEX('Hoja de Trabajo para listado'!$CD$155:$DC$1048576,MATCH($A78,'Hoja de Trabajo para listado'!$CD$155:$CD$1048576,0),MATCH((CUADRO!H$5&amp;$E78),'Hoja de Trabajo para listado'!$CD$151:$DC$151,0)),0)</f>
        <v>0</v>
      </c>
      <c r="I78" s="243">
        <f ca="1">+IFERROR(INDEX('Hoja de Trabajo para listado'!$A$155:$Z$1048576,MATCH($A78,'Hoja de Trabajo para listado'!$A$155:$A$1048576,0),MATCH((CUADRO!I$5&amp;$E78),'Hoja de Trabajo para listado'!$A$151:$Z$151,0)),0)+IFERROR(INDEX('Hoja de Trabajo para listado'!$AB$155:$BA$1048576,MATCH($A78,'Hoja de Trabajo para listado'!$AB$155:$AB$1048576,0),MATCH((CUADRO!I$5&amp;$E78),'Hoja de Trabajo para listado'!$AB$151:$BA$151,0)),0)+IFERROR(INDEX('Hoja de Trabajo para listado'!$BC$155:$CB$1048576,MATCH($A78,'Hoja de Trabajo para listado'!$BC$155:$BC$1048576,0),MATCH((CUADRO!I$5&amp;$E78),'Hoja de Trabajo para listado'!$BC$151:$CB$151,0)),0)+IFERROR(INDEX('Hoja de Trabajo para listado'!$DE$153:$DG$274,MATCH($A78,'Hoja de Trabajo para listado'!$DE$153:$DE$1048576,0),MATCH((CUADRO!I$5&amp;$E78),'Hoja de Trabajo para listado'!$DE$151:$DG$151,0)),0)+IFERROR(INDEX('Hoja de Trabajo para listado'!$CD$155:$DC$1048576,MATCH($A78,'Hoja de Trabajo para listado'!$CD$155:$CD$1048576,0),MATCH((CUADRO!I$5&amp;$E78),'Hoja de Trabajo para listado'!$CD$151:$DC$151,0)),0)</f>
        <v>0</v>
      </c>
      <c r="J78" s="243">
        <f ca="1">+IFERROR(INDEX('Hoja de Trabajo para listado'!$A$155:$Z$1048576,MATCH($A78,'Hoja de Trabajo para listado'!$A$155:$A$1048576,0),MATCH((CUADRO!J$5&amp;$E78),'Hoja de Trabajo para listado'!$A$151:$Z$151,0)),0)+IFERROR(INDEX('Hoja de Trabajo para listado'!$AB$155:$BA$1048576,MATCH($A78,'Hoja de Trabajo para listado'!$AB$155:$AB$1048576,0),MATCH((CUADRO!J$5&amp;$E78),'Hoja de Trabajo para listado'!$AB$151:$BA$151,0)),0)+IFERROR(INDEX('Hoja de Trabajo para listado'!$BC$155:$CB$1048576,MATCH($A78,'Hoja de Trabajo para listado'!$BC$155:$BC$1048576,0),MATCH((CUADRO!J$5&amp;$E78),'Hoja de Trabajo para listado'!$BC$151:$CB$151,0)),0)+IFERROR(INDEX('Hoja de Trabajo para listado'!$DE$153:$DG$274,MATCH($A78,'Hoja de Trabajo para listado'!$DE$153:$DE$1048576,0),MATCH((CUADRO!J$5&amp;$E78),'Hoja de Trabajo para listado'!$DE$151:$DG$151,0)),0)+IFERROR(INDEX('Hoja de Trabajo para listado'!$CD$155:$DC$1048576,MATCH($A78,'Hoja de Trabajo para listado'!$CD$155:$CD$1048576,0),MATCH((CUADRO!J$5&amp;$E78),'Hoja de Trabajo para listado'!$CD$151:$DC$151,0)),0)</f>
        <v>0</v>
      </c>
      <c r="K78" s="243">
        <f ca="1">+IFERROR(INDEX('Hoja de Trabajo para listado'!$A$155:$Z$1048576,MATCH($A78,'Hoja de Trabajo para listado'!$A$155:$A$1048576,0),MATCH((CUADRO!K$5&amp;$E78),'Hoja de Trabajo para listado'!$A$151:$Z$151,0)),0)+IFERROR(INDEX('Hoja de Trabajo para listado'!$AB$155:$BA$1048576,MATCH($A78,'Hoja de Trabajo para listado'!$AB$155:$AB$1048576,0),MATCH((CUADRO!K$5&amp;$E78),'Hoja de Trabajo para listado'!$AB$151:$BA$151,0)),0)+IFERROR(INDEX('Hoja de Trabajo para listado'!$BC$155:$CB$1048576,MATCH($A78,'Hoja de Trabajo para listado'!$BC$155:$BC$1048576,0),MATCH((CUADRO!K$5&amp;$E78),'Hoja de Trabajo para listado'!$BC$151:$CB$151,0)),0)+IFERROR(INDEX('Hoja de Trabajo para listado'!$DE$153:$DG$274,MATCH($A78,'Hoja de Trabajo para listado'!$DE$153:$DE$1048576,0),MATCH((CUADRO!K$5&amp;$E78),'Hoja de Trabajo para listado'!$DE$151:$DG$151,0)),0)+IFERROR(INDEX('Hoja de Trabajo para listado'!$CD$155:$DC$1048576,MATCH($A78,'Hoja de Trabajo para listado'!$CD$155:$CD$1048576,0),MATCH((CUADRO!K$5&amp;$E78),'Hoja de Trabajo para listado'!$CD$151:$DC$151,0)),0)</f>
        <v>0</v>
      </c>
      <c r="L78" s="243">
        <f ca="1">+IFERROR(INDEX('Hoja de Trabajo para listado'!$A$155:$Z$1048576,MATCH($A78,'Hoja de Trabajo para listado'!$A$155:$A$1048576,0),MATCH((CUADRO!L$5&amp;$E78),'Hoja de Trabajo para listado'!$A$151:$Z$151,0)),0)+IFERROR(INDEX('Hoja de Trabajo para listado'!$AB$155:$BA$1048576,MATCH($A78,'Hoja de Trabajo para listado'!$AB$155:$AB$1048576,0),MATCH((CUADRO!L$5&amp;$E78),'Hoja de Trabajo para listado'!$AB$151:$BA$151,0)),0)+IFERROR(INDEX('Hoja de Trabajo para listado'!$BC$155:$CB$1048576,MATCH($A78,'Hoja de Trabajo para listado'!$BC$155:$BC$1048576,0),MATCH((CUADRO!L$5&amp;$E78),'Hoja de Trabajo para listado'!$BC$151:$CB$151,0)),0)+IFERROR(INDEX('Hoja de Trabajo para listado'!$DE$153:$DG$274,MATCH($A78,'Hoja de Trabajo para listado'!$DE$153:$DE$1048576,0),MATCH((CUADRO!L$5&amp;$E78),'Hoja de Trabajo para listado'!$DE$151:$DG$151,0)),0)+IFERROR(INDEX('Hoja de Trabajo para listado'!$CD$155:$DC$1048576,MATCH($A78,'Hoja de Trabajo para listado'!$CD$155:$CD$1048576,0),MATCH((CUADRO!L$5&amp;$E78),'Hoja de Trabajo para listado'!$CD$151:$DC$151,0)),0)</f>
        <v>0</v>
      </c>
      <c r="M78" s="243">
        <f ca="1">+IFERROR(INDEX('Hoja de Trabajo para listado'!$A$155:$Z$1048576,MATCH($A78,'Hoja de Trabajo para listado'!$A$155:$A$1048576,0),MATCH((CUADRO!M$5&amp;$E78),'Hoja de Trabajo para listado'!$A$151:$Z$151,0)),0)+IFERROR(INDEX('Hoja de Trabajo para listado'!$AB$155:$BA$1048576,MATCH($A78,'Hoja de Trabajo para listado'!$AB$155:$AB$1048576,0),MATCH((CUADRO!M$5&amp;$E78),'Hoja de Trabajo para listado'!$AB$151:$BA$151,0)),0)+IFERROR(INDEX('Hoja de Trabajo para listado'!$BC$155:$CB$1048576,MATCH($A78,'Hoja de Trabajo para listado'!$BC$155:$BC$1048576,0),MATCH((CUADRO!M$5&amp;$E78),'Hoja de Trabajo para listado'!$BC$151:$CB$151,0)),0)+IFERROR(INDEX('Hoja de Trabajo para listado'!$DE$153:$DG$274,MATCH($A78,'Hoja de Trabajo para listado'!$DE$153:$DE$1048576,0),MATCH((CUADRO!M$5&amp;$E78),'Hoja de Trabajo para listado'!$DE$151:$DG$151,0)),0)+IFERROR(INDEX('Hoja de Trabajo para listado'!$CD$155:$DC$1048576,MATCH($A78,'Hoja de Trabajo para listado'!$CD$155:$CD$1048576,0),MATCH((CUADRO!M$5&amp;$E78),'Hoja de Trabajo para listado'!$CD$151:$DC$151,0)),0)</f>
        <v>0</v>
      </c>
      <c r="N78" s="243">
        <f ca="1">+IFERROR(INDEX('Hoja de Trabajo para listado'!$A$155:$Z$1048576,MATCH($A78,'Hoja de Trabajo para listado'!$A$155:$A$1048576,0),MATCH((CUADRO!N$5&amp;$E78),'Hoja de Trabajo para listado'!$A$151:$Z$151,0)),0)+IFERROR(INDEX('Hoja de Trabajo para listado'!$AB$155:$BA$1048576,MATCH($A78,'Hoja de Trabajo para listado'!$AB$155:$AB$1048576,0),MATCH((CUADRO!N$5&amp;$E78),'Hoja de Trabajo para listado'!$AB$151:$BA$151,0)),0)+IFERROR(INDEX('Hoja de Trabajo para listado'!$BC$155:$CB$1048576,MATCH($A78,'Hoja de Trabajo para listado'!$BC$155:$BC$1048576,0),MATCH((CUADRO!N$5&amp;$E78),'Hoja de Trabajo para listado'!$BC$151:$CB$151,0)),0)+IFERROR(INDEX('Hoja de Trabajo para listado'!$DE$153:$DG$274,MATCH($A78,'Hoja de Trabajo para listado'!$DE$153:$DE$1048576,0),MATCH((CUADRO!N$5&amp;$E78),'Hoja de Trabajo para listado'!$DE$151:$DG$151,0)),0)+IFERROR(INDEX('Hoja de Trabajo para listado'!$CD$155:$DC$1048576,MATCH($A78,'Hoja de Trabajo para listado'!$CD$155:$CD$1048576,0),MATCH((CUADRO!N$5&amp;$E78),'Hoja de Trabajo para listado'!$CD$151:$DC$151,0)),0)</f>
        <v>0</v>
      </c>
      <c r="O78" s="243">
        <f ca="1">+IFERROR(INDEX('Hoja de Trabajo para listado'!$A$155:$Z$1048576,MATCH($A78,'Hoja de Trabajo para listado'!$A$155:$A$1048576,0),MATCH((CUADRO!O$5&amp;$E78),'Hoja de Trabajo para listado'!$A$151:$Z$151,0)),0)+IFERROR(INDEX('Hoja de Trabajo para listado'!$AB$155:$BA$1048576,MATCH($A78,'Hoja de Trabajo para listado'!$AB$155:$AB$1048576,0),MATCH((CUADRO!O$5&amp;$E78),'Hoja de Trabajo para listado'!$AB$151:$BA$151,0)),0)+IFERROR(INDEX('Hoja de Trabajo para listado'!$BC$155:$CB$1048576,MATCH($A78,'Hoja de Trabajo para listado'!$BC$155:$BC$1048576,0),MATCH((CUADRO!O$5&amp;$E78),'Hoja de Trabajo para listado'!$BC$151:$CB$151,0)),0)+IFERROR(INDEX('Hoja de Trabajo para listado'!$DE$153:$DG$274,MATCH($A78,'Hoja de Trabajo para listado'!$DE$153:$DE$1048576,0),MATCH((CUADRO!O$5&amp;$E78),'Hoja de Trabajo para listado'!$DE$151:$DG$151,0)),0)+IFERROR(INDEX('Hoja de Trabajo para listado'!$CD$155:$DC$1048576,MATCH($A78,'Hoja de Trabajo para listado'!$CD$155:$CD$1048576,0),MATCH((CUADRO!O$5&amp;$E78),'Hoja de Trabajo para listado'!$CD$151:$DC$151,0)),0)</f>
        <v>0</v>
      </c>
      <c r="P78" s="243">
        <f ca="1">+IFERROR(INDEX('Hoja de Trabajo para listado'!$A$155:$Z$1048576,MATCH($A78,'Hoja de Trabajo para listado'!$A$155:$A$1048576,0),MATCH((CUADRO!P$5&amp;$E78),'Hoja de Trabajo para listado'!$A$151:$Z$151,0)),0)+IFERROR(INDEX('Hoja de Trabajo para listado'!$AB$155:$BA$1048576,MATCH($A78,'Hoja de Trabajo para listado'!$AB$155:$AB$1048576,0),MATCH((CUADRO!P$5&amp;$E78),'Hoja de Trabajo para listado'!$AB$151:$BA$151,0)),0)+IFERROR(INDEX('Hoja de Trabajo para listado'!$BC$155:$CB$1048576,MATCH($A78,'Hoja de Trabajo para listado'!$BC$155:$BC$1048576,0),MATCH((CUADRO!P$5&amp;$E78),'Hoja de Trabajo para listado'!$BC$151:$CB$151,0)),0)+IFERROR(INDEX('Hoja de Trabajo para listado'!$DE$153:$DG$274,MATCH($A78,'Hoja de Trabajo para listado'!$DE$153:$DE$1048576,0),MATCH((CUADRO!P$5&amp;$E78),'Hoja de Trabajo para listado'!$DE$151:$DG$151,0)),0)+IFERROR(INDEX('Hoja de Trabajo para listado'!$CD$155:$DC$1048576,MATCH($A78,'Hoja de Trabajo para listado'!$CD$155:$CD$1048576,0),MATCH((CUADRO!P$5&amp;$E78),'Hoja de Trabajo para listado'!$CD$151:$DC$151,0)),0)</f>
        <v>0</v>
      </c>
      <c r="Q78" s="243">
        <f ca="1">+IFERROR(INDEX('Hoja de Trabajo para listado'!$A$155:$Z$1048576,MATCH($A78,'Hoja de Trabajo para listado'!$A$155:$A$1048576,0),MATCH((CUADRO!Q$5&amp;$E78),'Hoja de Trabajo para listado'!$A$151:$Z$151,0)),0)+IFERROR(INDEX('Hoja de Trabajo para listado'!$AB$155:$BA$1048576,MATCH($A78,'Hoja de Trabajo para listado'!$AB$155:$AB$1048576,0),MATCH((CUADRO!Q$5&amp;$E78),'Hoja de Trabajo para listado'!$AB$151:$BA$151,0)),0)+IFERROR(INDEX('Hoja de Trabajo para listado'!$BC$155:$CB$1048576,MATCH($A78,'Hoja de Trabajo para listado'!$BC$155:$BC$1048576,0),MATCH((CUADRO!Q$5&amp;$E78),'Hoja de Trabajo para listado'!$BC$151:$CB$151,0)),0)+IFERROR(INDEX('Hoja de Trabajo para listado'!$DE$153:$DG$274,MATCH($A78,'Hoja de Trabajo para listado'!$DE$153:$DE$1048576,0),MATCH((CUADRO!Q$5&amp;$E78),'Hoja de Trabajo para listado'!$DE$151:$DG$151,0)),0)+IFERROR(INDEX('Hoja de Trabajo para listado'!$CD$155:$DC$1048576,MATCH($A78,'Hoja de Trabajo para listado'!$CD$155:$CD$1048576,0),MATCH((CUADRO!Q$5&amp;$E78),'Hoja de Trabajo para listado'!$CD$151:$DC$151,0)),0)</f>
        <v>0</v>
      </c>
      <c r="R78" s="243">
        <f t="shared" ca="1" si="5"/>
        <v>0</v>
      </c>
      <c r="S78" s="243"/>
      <c r="T78" s="243">
        <f ca="1">+T79</f>
        <v>0</v>
      </c>
      <c r="U78" s="242">
        <f t="shared" si="6"/>
        <v>1</v>
      </c>
      <c r="V78" s="333" t="str">
        <f>+VLOOKUP(A78,bd_lista!$A$3:$E$590,5,FALSE)</f>
        <v>Universidades Públicas</v>
      </c>
      <c r="W78" s="391" t="str">
        <f>+V78</f>
        <v>Universidades Públicas</v>
      </c>
      <c r="X78" s="242">
        <f>+VLOOKUP(A78,[4]Sheet1!$A$13:$D$744,4,FALSE)</f>
        <v>0</v>
      </c>
      <c r="Y78" s="242" t="e">
        <f>+VLOOKUP(X78,bd_lista!$A$3:$C$590,3,FALSE)</f>
        <v>#N/A</v>
      </c>
      <c r="Z78" s="294">
        <f>+X78</f>
        <v>0</v>
      </c>
      <c r="AA78" s="295" t="e">
        <f>+Y78</f>
        <v>#N/A</v>
      </c>
    </row>
    <row r="79" spans="1:27" customFormat="1" ht="15" hidden="1" customHeight="1">
      <c r="A79" s="32">
        <v>138</v>
      </c>
      <c r="B79" s="388"/>
      <c r="C79" s="333" t="str">
        <f>+VLOOKUP(A79,bd_lista!$A$3:$C$590,3,FALSE)</f>
        <v>Universidad Mayor Real y Pontificia de San Francisco Xavier</v>
      </c>
      <c r="D79" s="390"/>
      <c r="E79" s="333" t="s">
        <v>1305</v>
      </c>
      <c r="F79" s="245">
        <f ca="1">+IFERROR(INDEX('Hoja de Trabajo para listado'!$A$155:$Z$1048576,MATCH($A79,'Hoja de Trabajo para listado'!$A$155:$A$1048576,0),MATCH((CUADRO!F$5&amp;$E79),'Hoja de Trabajo para listado'!$A$151:$Z$151,0)),0)+IFERROR(INDEX('Hoja de Trabajo para listado'!$AB$155:$BA$1048576,MATCH($A79,'Hoja de Trabajo para listado'!$AB$155:$AB$1048576,0),MATCH((CUADRO!F$5&amp;$E79),'Hoja de Trabajo para listado'!$AB$151:$BA$151,0)),0)+IFERROR(INDEX('Hoja de Trabajo para listado'!$BC$155:$CB$1048576,MATCH($A79,'Hoja de Trabajo para listado'!$BC$155:$BC$1048576,0),MATCH((CUADRO!F$5&amp;$E79),'Hoja de Trabajo para listado'!$BC$151:$CB$151,0)),0)+IFERROR(INDEX('Hoja de Trabajo para listado'!$DE$153:$DG$274,MATCH($A79,'Hoja de Trabajo para listado'!$DE$153:$DE$1048576,0),MATCH((CUADRO!F$5&amp;$E79),'Hoja de Trabajo para listado'!$DE$151:$DG$151,0)),0)+IFERROR(INDEX('Hoja de Trabajo para listado'!$CD$155:$DC$1048576,MATCH($A79,'Hoja de Trabajo para listado'!$CD$155:$CD$1048576,0),MATCH((CUADRO!F$5&amp;$E79),'Hoja de Trabajo para listado'!$CD$151:$DC$151,0)),0)</f>
        <v>0</v>
      </c>
      <c r="G79" s="245">
        <f ca="1">+IFERROR(INDEX('Hoja de Trabajo para listado'!$A$155:$Z$1048576,MATCH($A79,'Hoja de Trabajo para listado'!$A$155:$A$1048576,0),MATCH((CUADRO!G$5&amp;$E79),'Hoja de Trabajo para listado'!$A$151:$Z$151,0)),0)+IFERROR(INDEX('Hoja de Trabajo para listado'!$AB$155:$BA$1048576,MATCH($A79,'Hoja de Trabajo para listado'!$AB$155:$AB$1048576,0),MATCH((CUADRO!G$5&amp;$E79),'Hoja de Trabajo para listado'!$AB$151:$BA$151,0)),0)+IFERROR(INDEX('Hoja de Trabajo para listado'!$BC$155:$CB$1048576,MATCH($A79,'Hoja de Trabajo para listado'!$BC$155:$BC$1048576,0),MATCH((CUADRO!G$5&amp;$E79),'Hoja de Trabajo para listado'!$BC$151:$CB$151,0)),0)+IFERROR(INDEX('Hoja de Trabajo para listado'!$DE$153:$DG$274,MATCH($A79,'Hoja de Trabajo para listado'!$DE$153:$DE$1048576,0),MATCH((CUADRO!G$5&amp;$E79),'Hoja de Trabajo para listado'!$DE$151:$DG$151,0)),0)+IFERROR(INDEX('Hoja de Trabajo para listado'!$CD$155:$DC$1048576,MATCH($A79,'Hoja de Trabajo para listado'!$CD$155:$CD$1048576,0),MATCH((CUADRO!G$5&amp;$E79),'Hoja de Trabajo para listado'!$CD$151:$DC$151,0)),0)</f>
        <v>0</v>
      </c>
      <c r="H79" s="245">
        <f ca="1">+IFERROR(INDEX('Hoja de Trabajo para listado'!$A$155:$Z$1048576,MATCH($A79,'Hoja de Trabajo para listado'!$A$155:$A$1048576,0),MATCH((CUADRO!H$5&amp;$E79),'Hoja de Trabajo para listado'!$A$151:$Z$151,0)),0)+IFERROR(INDEX('Hoja de Trabajo para listado'!$AB$155:$BA$1048576,MATCH($A79,'Hoja de Trabajo para listado'!$AB$155:$AB$1048576,0),MATCH((CUADRO!H$5&amp;$E79),'Hoja de Trabajo para listado'!$AB$151:$BA$151,0)),0)+IFERROR(INDEX('Hoja de Trabajo para listado'!$BC$155:$CB$1048576,MATCH($A79,'Hoja de Trabajo para listado'!$BC$155:$BC$1048576,0),MATCH((CUADRO!H$5&amp;$E79),'Hoja de Trabajo para listado'!$BC$151:$CB$151,0)),0)+IFERROR(INDEX('Hoja de Trabajo para listado'!$DE$153:$DG$274,MATCH($A79,'Hoja de Trabajo para listado'!$DE$153:$DE$1048576,0),MATCH((CUADRO!H$5&amp;$E79),'Hoja de Trabajo para listado'!$DE$151:$DG$151,0)),0)+IFERROR(INDEX('Hoja de Trabajo para listado'!$CD$155:$DC$1048576,MATCH($A79,'Hoja de Trabajo para listado'!$CD$155:$CD$1048576,0),MATCH((CUADRO!H$5&amp;$E79),'Hoja de Trabajo para listado'!$CD$151:$DC$151,0)),0)</f>
        <v>0</v>
      </c>
      <c r="I79" s="245">
        <f ca="1">+IFERROR(INDEX('Hoja de Trabajo para listado'!$A$155:$Z$1048576,MATCH($A79,'Hoja de Trabajo para listado'!$A$155:$A$1048576,0),MATCH((CUADRO!I$5&amp;$E79),'Hoja de Trabajo para listado'!$A$151:$Z$151,0)),0)+IFERROR(INDEX('Hoja de Trabajo para listado'!$AB$155:$BA$1048576,MATCH($A79,'Hoja de Trabajo para listado'!$AB$155:$AB$1048576,0),MATCH((CUADRO!I$5&amp;$E79),'Hoja de Trabajo para listado'!$AB$151:$BA$151,0)),0)+IFERROR(INDEX('Hoja de Trabajo para listado'!$BC$155:$CB$1048576,MATCH($A79,'Hoja de Trabajo para listado'!$BC$155:$BC$1048576,0),MATCH((CUADRO!I$5&amp;$E79),'Hoja de Trabajo para listado'!$BC$151:$CB$151,0)),0)+IFERROR(INDEX('Hoja de Trabajo para listado'!$DE$153:$DG$274,MATCH($A79,'Hoja de Trabajo para listado'!$DE$153:$DE$1048576,0),MATCH((CUADRO!I$5&amp;$E79),'Hoja de Trabajo para listado'!$DE$151:$DG$151,0)),0)+IFERROR(INDEX('Hoja de Trabajo para listado'!$CD$155:$DC$1048576,MATCH($A79,'Hoja de Trabajo para listado'!$CD$155:$CD$1048576,0),MATCH((CUADRO!I$5&amp;$E79),'Hoja de Trabajo para listado'!$CD$151:$DC$151,0)),0)</f>
        <v>0</v>
      </c>
      <c r="J79" s="245">
        <f ca="1">+IFERROR(INDEX('Hoja de Trabajo para listado'!$A$155:$Z$1048576,MATCH($A79,'Hoja de Trabajo para listado'!$A$155:$A$1048576,0),MATCH((CUADRO!J$5&amp;$E79),'Hoja de Trabajo para listado'!$A$151:$Z$151,0)),0)+IFERROR(INDEX('Hoja de Trabajo para listado'!$AB$155:$BA$1048576,MATCH($A79,'Hoja de Trabajo para listado'!$AB$155:$AB$1048576,0),MATCH((CUADRO!J$5&amp;$E79),'Hoja de Trabajo para listado'!$AB$151:$BA$151,0)),0)+IFERROR(INDEX('Hoja de Trabajo para listado'!$BC$155:$CB$1048576,MATCH($A79,'Hoja de Trabajo para listado'!$BC$155:$BC$1048576,0),MATCH((CUADRO!J$5&amp;$E79),'Hoja de Trabajo para listado'!$BC$151:$CB$151,0)),0)+IFERROR(INDEX('Hoja de Trabajo para listado'!$DE$153:$DG$274,MATCH($A79,'Hoja de Trabajo para listado'!$DE$153:$DE$1048576,0),MATCH((CUADRO!J$5&amp;$E79),'Hoja de Trabajo para listado'!$DE$151:$DG$151,0)),0)+IFERROR(INDEX('Hoja de Trabajo para listado'!$CD$155:$DC$1048576,MATCH($A79,'Hoja de Trabajo para listado'!$CD$155:$CD$1048576,0),MATCH((CUADRO!J$5&amp;$E79),'Hoja de Trabajo para listado'!$CD$151:$DC$151,0)),0)</f>
        <v>0</v>
      </c>
      <c r="K79" s="245">
        <f ca="1">+IFERROR(INDEX('Hoja de Trabajo para listado'!$A$155:$Z$1048576,MATCH($A79,'Hoja de Trabajo para listado'!$A$155:$A$1048576,0),MATCH((CUADRO!K$5&amp;$E79),'Hoja de Trabajo para listado'!$A$151:$Z$151,0)),0)+IFERROR(INDEX('Hoja de Trabajo para listado'!$AB$155:$BA$1048576,MATCH($A79,'Hoja de Trabajo para listado'!$AB$155:$AB$1048576,0),MATCH((CUADRO!K$5&amp;$E79),'Hoja de Trabajo para listado'!$AB$151:$BA$151,0)),0)+IFERROR(INDEX('Hoja de Trabajo para listado'!$BC$155:$CB$1048576,MATCH($A79,'Hoja de Trabajo para listado'!$BC$155:$BC$1048576,0),MATCH((CUADRO!K$5&amp;$E79),'Hoja de Trabajo para listado'!$BC$151:$CB$151,0)),0)+IFERROR(INDEX('Hoja de Trabajo para listado'!$DE$153:$DG$274,MATCH($A79,'Hoja de Trabajo para listado'!$DE$153:$DE$1048576,0),MATCH((CUADRO!K$5&amp;$E79),'Hoja de Trabajo para listado'!$DE$151:$DG$151,0)),0)+IFERROR(INDEX('Hoja de Trabajo para listado'!$CD$155:$DC$1048576,MATCH($A79,'Hoja de Trabajo para listado'!$CD$155:$CD$1048576,0),MATCH((CUADRO!K$5&amp;$E79),'Hoja de Trabajo para listado'!$CD$151:$DC$151,0)),0)</f>
        <v>0</v>
      </c>
      <c r="L79" s="245">
        <f ca="1">+IFERROR(INDEX('Hoja de Trabajo para listado'!$A$155:$Z$1048576,MATCH($A79,'Hoja de Trabajo para listado'!$A$155:$A$1048576,0),MATCH((CUADRO!L$5&amp;$E79),'Hoja de Trabajo para listado'!$A$151:$Z$151,0)),0)+IFERROR(INDEX('Hoja de Trabajo para listado'!$AB$155:$BA$1048576,MATCH($A79,'Hoja de Trabajo para listado'!$AB$155:$AB$1048576,0),MATCH((CUADRO!L$5&amp;$E79),'Hoja de Trabajo para listado'!$AB$151:$BA$151,0)),0)+IFERROR(INDEX('Hoja de Trabajo para listado'!$BC$155:$CB$1048576,MATCH($A79,'Hoja de Trabajo para listado'!$BC$155:$BC$1048576,0),MATCH((CUADRO!L$5&amp;$E79),'Hoja de Trabajo para listado'!$BC$151:$CB$151,0)),0)+IFERROR(INDEX('Hoja de Trabajo para listado'!$DE$153:$DG$274,MATCH($A79,'Hoja de Trabajo para listado'!$DE$153:$DE$1048576,0),MATCH((CUADRO!L$5&amp;$E79),'Hoja de Trabajo para listado'!$DE$151:$DG$151,0)),0)+IFERROR(INDEX('Hoja de Trabajo para listado'!$CD$155:$DC$1048576,MATCH($A79,'Hoja de Trabajo para listado'!$CD$155:$CD$1048576,0),MATCH((CUADRO!L$5&amp;$E79),'Hoja de Trabajo para listado'!$CD$151:$DC$151,0)),0)</f>
        <v>0</v>
      </c>
      <c r="M79" s="245">
        <f ca="1">+IFERROR(INDEX('Hoja de Trabajo para listado'!$A$155:$Z$1048576,MATCH($A79,'Hoja de Trabajo para listado'!$A$155:$A$1048576,0),MATCH((CUADRO!M$5&amp;$E79),'Hoja de Trabajo para listado'!$A$151:$Z$151,0)),0)+IFERROR(INDEX('Hoja de Trabajo para listado'!$AB$155:$BA$1048576,MATCH($A79,'Hoja de Trabajo para listado'!$AB$155:$AB$1048576,0),MATCH((CUADRO!M$5&amp;$E79),'Hoja de Trabajo para listado'!$AB$151:$BA$151,0)),0)+IFERROR(INDEX('Hoja de Trabajo para listado'!$BC$155:$CB$1048576,MATCH($A79,'Hoja de Trabajo para listado'!$BC$155:$BC$1048576,0),MATCH((CUADRO!M$5&amp;$E79),'Hoja de Trabajo para listado'!$BC$151:$CB$151,0)),0)+IFERROR(INDEX('Hoja de Trabajo para listado'!$DE$153:$DG$274,MATCH($A79,'Hoja de Trabajo para listado'!$DE$153:$DE$1048576,0),MATCH((CUADRO!M$5&amp;$E79),'Hoja de Trabajo para listado'!$DE$151:$DG$151,0)),0)+IFERROR(INDEX('Hoja de Trabajo para listado'!$CD$155:$DC$1048576,MATCH($A79,'Hoja de Trabajo para listado'!$CD$155:$CD$1048576,0),MATCH((CUADRO!M$5&amp;$E79),'Hoja de Trabajo para listado'!$CD$151:$DC$151,0)),0)</f>
        <v>0</v>
      </c>
      <c r="N79" s="245">
        <f ca="1">+IFERROR(INDEX('Hoja de Trabajo para listado'!$A$155:$Z$1048576,MATCH($A79,'Hoja de Trabajo para listado'!$A$155:$A$1048576,0),MATCH((CUADRO!N$5&amp;$E79),'Hoja de Trabajo para listado'!$A$151:$Z$151,0)),0)+IFERROR(INDEX('Hoja de Trabajo para listado'!$AB$155:$BA$1048576,MATCH($A79,'Hoja de Trabajo para listado'!$AB$155:$AB$1048576,0),MATCH((CUADRO!N$5&amp;$E79),'Hoja de Trabajo para listado'!$AB$151:$BA$151,0)),0)+IFERROR(INDEX('Hoja de Trabajo para listado'!$BC$155:$CB$1048576,MATCH($A79,'Hoja de Trabajo para listado'!$BC$155:$BC$1048576,0),MATCH((CUADRO!N$5&amp;$E79),'Hoja de Trabajo para listado'!$BC$151:$CB$151,0)),0)+IFERROR(INDEX('Hoja de Trabajo para listado'!$DE$153:$DG$274,MATCH($A79,'Hoja de Trabajo para listado'!$DE$153:$DE$1048576,0),MATCH((CUADRO!N$5&amp;$E79),'Hoja de Trabajo para listado'!$DE$151:$DG$151,0)),0)+IFERROR(INDEX('Hoja de Trabajo para listado'!$CD$155:$DC$1048576,MATCH($A79,'Hoja de Trabajo para listado'!$CD$155:$CD$1048576,0),MATCH((CUADRO!N$5&amp;$E79),'Hoja de Trabajo para listado'!$CD$151:$DC$151,0)),0)</f>
        <v>0</v>
      </c>
      <c r="O79" s="245">
        <f ca="1">+IFERROR(INDEX('Hoja de Trabajo para listado'!$A$155:$Z$1048576,MATCH($A79,'Hoja de Trabajo para listado'!$A$155:$A$1048576,0),MATCH((CUADRO!O$5&amp;$E79),'Hoja de Trabajo para listado'!$A$151:$Z$151,0)),0)+IFERROR(INDEX('Hoja de Trabajo para listado'!$AB$155:$BA$1048576,MATCH($A79,'Hoja de Trabajo para listado'!$AB$155:$AB$1048576,0),MATCH((CUADRO!O$5&amp;$E79),'Hoja de Trabajo para listado'!$AB$151:$BA$151,0)),0)+IFERROR(INDEX('Hoja de Trabajo para listado'!$BC$155:$CB$1048576,MATCH($A79,'Hoja de Trabajo para listado'!$BC$155:$BC$1048576,0),MATCH((CUADRO!O$5&amp;$E79),'Hoja de Trabajo para listado'!$BC$151:$CB$151,0)),0)+IFERROR(INDEX('Hoja de Trabajo para listado'!$DE$153:$DG$274,MATCH($A79,'Hoja de Trabajo para listado'!$DE$153:$DE$1048576,0),MATCH((CUADRO!O$5&amp;$E79),'Hoja de Trabajo para listado'!$DE$151:$DG$151,0)),0)+IFERROR(INDEX('Hoja de Trabajo para listado'!$CD$155:$DC$1048576,MATCH($A79,'Hoja de Trabajo para listado'!$CD$155:$CD$1048576,0),MATCH((CUADRO!O$5&amp;$E79),'Hoja de Trabajo para listado'!$CD$151:$DC$151,0)),0)</f>
        <v>0</v>
      </c>
      <c r="P79" s="245">
        <f ca="1">+IFERROR(INDEX('Hoja de Trabajo para listado'!$A$155:$Z$1048576,MATCH($A79,'Hoja de Trabajo para listado'!$A$155:$A$1048576,0),MATCH((CUADRO!P$5&amp;$E79),'Hoja de Trabajo para listado'!$A$151:$Z$151,0)),0)+IFERROR(INDEX('Hoja de Trabajo para listado'!$AB$155:$BA$1048576,MATCH($A79,'Hoja de Trabajo para listado'!$AB$155:$AB$1048576,0),MATCH((CUADRO!P$5&amp;$E79),'Hoja de Trabajo para listado'!$AB$151:$BA$151,0)),0)+IFERROR(INDEX('Hoja de Trabajo para listado'!$BC$155:$CB$1048576,MATCH($A79,'Hoja de Trabajo para listado'!$BC$155:$BC$1048576,0),MATCH((CUADRO!P$5&amp;$E79),'Hoja de Trabajo para listado'!$BC$151:$CB$151,0)),0)+IFERROR(INDEX('Hoja de Trabajo para listado'!$DE$153:$DG$274,MATCH($A79,'Hoja de Trabajo para listado'!$DE$153:$DE$1048576,0),MATCH((CUADRO!P$5&amp;$E79),'Hoja de Trabajo para listado'!$DE$151:$DG$151,0)),0)+IFERROR(INDEX('Hoja de Trabajo para listado'!$CD$155:$DC$1048576,MATCH($A79,'Hoja de Trabajo para listado'!$CD$155:$CD$1048576,0),MATCH((CUADRO!P$5&amp;$E79),'Hoja de Trabajo para listado'!$CD$151:$DC$151,0)),0)</f>
        <v>0</v>
      </c>
      <c r="Q79" s="245">
        <f ca="1">+IFERROR(INDEX('Hoja de Trabajo para listado'!$A$155:$Z$1048576,MATCH($A79,'Hoja de Trabajo para listado'!$A$155:$A$1048576,0),MATCH((CUADRO!Q$5&amp;$E79),'Hoja de Trabajo para listado'!$A$151:$Z$151,0)),0)+IFERROR(INDEX('Hoja de Trabajo para listado'!$AB$155:$BA$1048576,MATCH($A79,'Hoja de Trabajo para listado'!$AB$155:$AB$1048576,0),MATCH((CUADRO!Q$5&amp;$E79),'Hoja de Trabajo para listado'!$AB$151:$BA$151,0)),0)+IFERROR(INDEX('Hoja de Trabajo para listado'!$BC$155:$CB$1048576,MATCH($A79,'Hoja de Trabajo para listado'!$BC$155:$BC$1048576,0),MATCH((CUADRO!Q$5&amp;$E79),'Hoja de Trabajo para listado'!$BC$151:$CB$151,0)),0)+IFERROR(INDEX('Hoja de Trabajo para listado'!$DE$153:$DG$274,MATCH($A79,'Hoja de Trabajo para listado'!$DE$153:$DE$1048576,0),MATCH((CUADRO!Q$5&amp;$E79),'Hoja de Trabajo para listado'!$DE$151:$DG$151,0)),0)+IFERROR(INDEX('Hoja de Trabajo para listado'!$CD$155:$DC$1048576,MATCH($A79,'Hoja de Trabajo para listado'!$CD$155:$CD$1048576,0),MATCH((CUADRO!Q$5&amp;$E79),'Hoja de Trabajo para listado'!$CD$151:$DC$151,0)),0)</f>
        <v>0</v>
      </c>
      <c r="R79" s="245">
        <f t="shared" ca="1" si="5"/>
        <v>0</v>
      </c>
      <c r="S79" s="245">
        <f ca="1">+R78+R79</f>
        <v>0</v>
      </c>
      <c r="T79" s="245">
        <f ca="1">+S79</f>
        <v>0</v>
      </c>
      <c r="U79" s="244">
        <f t="shared" si="6"/>
        <v>2</v>
      </c>
      <c r="V79" s="333" t="str">
        <f>+VLOOKUP(A79,bd_lista!$A$3:$E$590,5,FALSE)</f>
        <v>Universidades Públicas</v>
      </c>
      <c r="W79" s="392"/>
      <c r="X79" s="242">
        <f>+VLOOKUP(A79,[4]Sheet1!$A$13:$D$744,4,FALSE)</f>
        <v>0</v>
      </c>
      <c r="Y79" s="242" t="e">
        <f>+VLOOKUP(X79,bd_lista!$A$3:$C$590,3,FALSE)</f>
        <v>#N/A</v>
      </c>
      <c r="Z79" s="292"/>
      <c r="AA79" s="293"/>
    </row>
    <row r="80" spans="1:27" customFormat="1" ht="15" hidden="1" customHeight="1">
      <c r="A80" s="32">
        <v>139</v>
      </c>
      <c r="B80" s="387">
        <f>+A80</f>
        <v>139</v>
      </c>
      <c r="C80" s="247" t="str">
        <f>+VLOOKUP(A80,bd_lista!$A$3:$C$590,3,FALSE)</f>
        <v>Universidad Mayor de San Andrés</v>
      </c>
      <c r="D80" s="389" t="str">
        <f>+C80</f>
        <v>Universidad Mayor de San Andrés</v>
      </c>
      <c r="E80" s="247" t="s">
        <v>1304</v>
      </c>
      <c r="F80" s="243">
        <f ca="1">+IFERROR(INDEX('Hoja de Trabajo para listado'!$A$155:$Z$1048576,MATCH($A80,'Hoja de Trabajo para listado'!$A$155:$A$1048576,0),MATCH((CUADRO!F$5&amp;$E80),'Hoja de Trabajo para listado'!$A$151:$Z$151,0)),0)+IFERROR(INDEX('Hoja de Trabajo para listado'!$AB$155:$BA$1048576,MATCH($A80,'Hoja de Trabajo para listado'!$AB$155:$AB$1048576,0),MATCH((CUADRO!F$5&amp;$E80),'Hoja de Trabajo para listado'!$AB$151:$BA$151,0)),0)+IFERROR(INDEX('Hoja de Trabajo para listado'!$BC$155:$CB$1048576,MATCH($A80,'Hoja de Trabajo para listado'!$BC$155:$BC$1048576,0),MATCH((CUADRO!F$5&amp;$E80),'Hoja de Trabajo para listado'!$BC$151:$CB$151,0)),0)+IFERROR(INDEX('Hoja de Trabajo para listado'!$DE$153:$DG$274,MATCH($A80,'Hoja de Trabajo para listado'!$DE$153:$DE$1048576,0),MATCH((CUADRO!F$5&amp;$E80),'Hoja de Trabajo para listado'!$DE$151:$DG$151,0)),0)+IFERROR(INDEX('Hoja de Trabajo para listado'!$CD$155:$DC$1048576,MATCH($A80,'Hoja de Trabajo para listado'!$CD$155:$CD$1048576,0),MATCH((CUADRO!F$5&amp;$E80),'Hoja de Trabajo para listado'!$CD$151:$DC$151,0)),0)</f>
        <v>0</v>
      </c>
      <c r="G80" s="243">
        <f ca="1">+IFERROR(INDEX('Hoja de Trabajo para listado'!$A$155:$Z$1048576,MATCH($A80,'Hoja de Trabajo para listado'!$A$155:$A$1048576,0),MATCH((CUADRO!G$5&amp;$E80),'Hoja de Trabajo para listado'!$A$151:$Z$151,0)),0)+IFERROR(INDEX('Hoja de Trabajo para listado'!$AB$155:$BA$1048576,MATCH($A80,'Hoja de Trabajo para listado'!$AB$155:$AB$1048576,0),MATCH((CUADRO!G$5&amp;$E80),'Hoja de Trabajo para listado'!$AB$151:$BA$151,0)),0)+IFERROR(INDEX('Hoja de Trabajo para listado'!$BC$155:$CB$1048576,MATCH($A80,'Hoja de Trabajo para listado'!$BC$155:$BC$1048576,0),MATCH((CUADRO!G$5&amp;$E80),'Hoja de Trabajo para listado'!$BC$151:$CB$151,0)),0)+IFERROR(INDEX('Hoja de Trabajo para listado'!$DE$153:$DG$274,MATCH($A80,'Hoja de Trabajo para listado'!$DE$153:$DE$1048576,0),MATCH((CUADRO!G$5&amp;$E80),'Hoja de Trabajo para listado'!$DE$151:$DG$151,0)),0)+IFERROR(INDEX('Hoja de Trabajo para listado'!$CD$155:$DC$1048576,MATCH($A80,'Hoja de Trabajo para listado'!$CD$155:$CD$1048576,0),MATCH((CUADRO!G$5&amp;$E80),'Hoja de Trabajo para listado'!$CD$151:$DC$151,0)),0)</f>
        <v>0</v>
      </c>
      <c r="H80" s="243">
        <f ca="1">+IFERROR(INDEX('Hoja de Trabajo para listado'!$A$155:$Z$1048576,MATCH($A80,'Hoja de Trabajo para listado'!$A$155:$A$1048576,0),MATCH((CUADRO!H$5&amp;$E80),'Hoja de Trabajo para listado'!$A$151:$Z$151,0)),0)+IFERROR(INDEX('Hoja de Trabajo para listado'!$AB$155:$BA$1048576,MATCH($A80,'Hoja de Trabajo para listado'!$AB$155:$AB$1048576,0),MATCH((CUADRO!H$5&amp;$E80),'Hoja de Trabajo para listado'!$AB$151:$BA$151,0)),0)+IFERROR(INDEX('Hoja de Trabajo para listado'!$BC$155:$CB$1048576,MATCH($A80,'Hoja de Trabajo para listado'!$BC$155:$BC$1048576,0),MATCH((CUADRO!H$5&amp;$E80),'Hoja de Trabajo para listado'!$BC$151:$CB$151,0)),0)+IFERROR(INDEX('Hoja de Trabajo para listado'!$DE$153:$DG$274,MATCH($A80,'Hoja de Trabajo para listado'!$DE$153:$DE$1048576,0),MATCH((CUADRO!H$5&amp;$E80),'Hoja de Trabajo para listado'!$DE$151:$DG$151,0)),0)+IFERROR(INDEX('Hoja de Trabajo para listado'!$CD$155:$DC$1048576,MATCH($A80,'Hoja de Trabajo para listado'!$CD$155:$CD$1048576,0),MATCH((CUADRO!H$5&amp;$E80),'Hoja de Trabajo para listado'!$CD$151:$DC$151,0)),0)</f>
        <v>0</v>
      </c>
      <c r="I80" s="243">
        <f ca="1">+IFERROR(INDEX('Hoja de Trabajo para listado'!$A$155:$Z$1048576,MATCH($A80,'Hoja de Trabajo para listado'!$A$155:$A$1048576,0),MATCH((CUADRO!I$5&amp;$E80),'Hoja de Trabajo para listado'!$A$151:$Z$151,0)),0)+IFERROR(INDEX('Hoja de Trabajo para listado'!$AB$155:$BA$1048576,MATCH($A80,'Hoja de Trabajo para listado'!$AB$155:$AB$1048576,0),MATCH((CUADRO!I$5&amp;$E80),'Hoja de Trabajo para listado'!$AB$151:$BA$151,0)),0)+IFERROR(INDEX('Hoja de Trabajo para listado'!$BC$155:$CB$1048576,MATCH($A80,'Hoja de Trabajo para listado'!$BC$155:$BC$1048576,0),MATCH((CUADRO!I$5&amp;$E80),'Hoja de Trabajo para listado'!$BC$151:$CB$151,0)),0)+IFERROR(INDEX('Hoja de Trabajo para listado'!$DE$153:$DG$274,MATCH($A80,'Hoja de Trabajo para listado'!$DE$153:$DE$1048576,0),MATCH((CUADRO!I$5&amp;$E80),'Hoja de Trabajo para listado'!$DE$151:$DG$151,0)),0)+IFERROR(INDEX('Hoja de Trabajo para listado'!$CD$155:$DC$1048576,MATCH($A80,'Hoja de Trabajo para listado'!$CD$155:$CD$1048576,0),MATCH((CUADRO!I$5&amp;$E80),'Hoja de Trabajo para listado'!$CD$151:$DC$151,0)),0)</f>
        <v>0</v>
      </c>
      <c r="J80" s="243">
        <f ca="1">+IFERROR(INDEX('Hoja de Trabajo para listado'!$A$155:$Z$1048576,MATCH($A80,'Hoja de Trabajo para listado'!$A$155:$A$1048576,0),MATCH((CUADRO!J$5&amp;$E80),'Hoja de Trabajo para listado'!$A$151:$Z$151,0)),0)+IFERROR(INDEX('Hoja de Trabajo para listado'!$AB$155:$BA$1048576,MATCH($A80,'Hoja de Trabajo para listado'!$AB$155:$AB$1048576,0),MATCH((CUADRO!J$5&amp;$E80),'Hoja de Trabajo para listado'!$AB$151:$BA$151,0)),0)+IFERROR(INDEX('Hoja de Trabajo para listado'!$BC$155:$CB$1048576,MATCH($A80,'Hoja de Trabajo para listado'!$BC$155:$BC$1048576,0),MATCH((CUADRO!J$5&amp;$E80),'Hoja de Trabajo para listado'!$BC$151:$CB$151,0)),0)+IFERROR(INDEX('Hoja de Trabajo para listado'!$DE$153:$DG$274,MATCH($A80,'Hoja de Trabajo para listado'!$DE$153:$DE$1048576,0),MATCH((CUADRO!J$5&amp;$E80),'Hoja de Trabajo para listado'!$DE$151:$DG$151,0)),0)+IFERROR(INDEX('Hoja de Trabajo para listado'!$CD$155:$DC$1048576,MATCH($A80,'Hoja de Trabajo para listado'!$CD$155:$CD$1048576,0),MATCH((CUADRO!J$5&amp;$E80),'Hoja de Trabajo para listado'!$CD$151:$DC$151,0)),0)</f>
        <v>0</v>
      </c>
      <c r="K80" s="243">
        <f ca="1">+IFERROR(INDEX('Hoja de Trabajo para listado'!$A$155:$Z$1048576,MATCH($A80,'Hoja de Trabajo para listado'!$A$155:$A$1048576,0),MATCH((CUADRO!K$5&amp;$E80),'Hoja de Trabajo para listado'!$A$151:$Z$151,0)),0)+IFERROR(INDEX('Hoja de Trabajo para listado'!$AB$155:$BA$1048576,MATCH($A80,'Hoja de Trabajo para listado'!$AB$155:$AB$1048576,0),MATCH((CUADRO!K$5&amp;$E80),'Hoja de Trabajo para listado'!$AB$151:$BA$151,0)),0)+IFERROR(INDEX('Hoja de Trabajo para listado'!$BC$155:$CB$1048576,MATCH($A80,'Hoja de Trabajo para listado'!$BC$155:$BC$1048576,0),MATCH((CUADRO!K$5&amp;$E80),'Hoja de Trabajo para listado'!$BC$151:$CB$151,0)),0)+IFERROR(INDEX('Hoja de Trabajo para listado'!$DE$153:$DG$274,MATCH($A80,'Hoja de Trabajo para listado'!$DE$153:$DE$1048576,0),MATCH((CUADRO!K$5&amp;$E80),'Hoja de Trabajo para listado'!$DE$151:$DG$151,0)),0)+IFERROR(INDEX('Hoja de Trabajo para listado'!$CD$155:$DC$1048576,MATCH($A80,'Hoja de Trabajo para listado'!$CD$155:$CD$1048576,0),MATCH((CUADRO!K$5&amp;$E80),'Hoja de Trabajo para listado'!$CD$151:$DC$151,0)),0)</f>
        <v>0</v>
      </c>
      <c r="L80" s="243">
        <f ca="1">+IFERROR(INDEX('Hoja de Trabajo para listado'!$A$155:$Z$1048576,MATCH($A80,'Hoja de Trabajo para listado'!$A$155:$A$1048576,0),MATCH((CUADRO!L$5&amp;$E80),'Hoja de Trabajo para listado'!$A$151:$Z$151,0)),0)+IFERROR(INDEX('Hoja de Trabajo para listado'!$AB$155:$BA$1048576,MATCH($A80,'Hoja de Trabajo para listado'!$AB$155:$AB$1048576,0),MATCH((CUADRO!L$5&amp;$E80),'Hoja de Trabajo para listado'!$AB$151:$BA$151,0)),0)+IFERROR(INDEX('Hoja de Trabajo para listado'!$BC$155:$CB$1048576,MATCH($A80,'Hoja de Trabajo para listado'!$BC$155:$BC$1048576,0),MATCH((CUADRO!L$5&amp;$E80),'Hoja de Trabajo para listado'!$BC$151:$CB$151,0)),0)+IFERROR(INDEX('Hoja de Trabajo para listado'!$DE$153:$DG$274,MATCH($A80,'Hoja de Trabajo para listado'!$DE$153:$DE$1048576,0),MATCH((CUADRO!L$5&amp;$E80),'Hoja de Trabajo para listado'!$DE$151:$DG$151,0)),0)+IFERROR(INDEX('Hoja de Trabajo para listado'!$CD$155:$DC$1048576,MATCH($A80,'Hoja de Trabajo para listado'!$CD$155:$CD$1048576,0),MATCH((CUADRO!L$5&amp;$E80),'Hoja de Trabajo para listado'!$CD$151:$DC$151,0)),0)</f>
        <v>0</v>
      </c>
      <c r="M80" s="243">
        <f ca="1">+IFERROR(INDEX('Hoja de Trabajo para listado'!$A$155:$Z$1048576,MATCH($A80,'Hoja de Trabajo para listado'!$A$155:$A$1048576,0),MATCH((CUADRO!M$5&amp;$E80),'Hoja de Trabajo para listado'!$A$151:$Z$151,0)),0)+IFERROR(INDEX('Hoja de Trabajo para listado'!$AB$155:$BA$1048576,MATCH($A80,'Hoja de Trabajo para listado'!$AB$155:$AB$1048576,0),MATCH((CUADRO!M$5&amp;$E80),'Hoja de Trabajo para listado'!$AB$151:$BA$151,0)),0)+IFERROR(INDEX('Hoja de Trabajo para listado'!$BC$155:$CB$1048576,MATCH($A80,'Hoja de Trabajo para listado'!$BC$155:$BC$1048576,0),MATCH((CUADRO!M$5&amp;$E80),'Hoja de Trabajo para listado'!$BC$151:$CB$151,0)),0)+IFERROR(INDEX('Hoja de Trabajo para listado'!$DE$153:$DG$274,MATCH($A80,'Hoja de Trabajo para listado'!$DE$153:$DE$1048576,0),MATCH((CUADRO!M$5&amp;$E80),'Hoja de Trabajo para listado'!$DE$151:$DG$151,0)),0)+IFERROR(INDEX('Hoja de Trabajo para listado'!$CD$155:$DC$1048576,MATCH($A80,'Hoja de Trabajo para listado'!$CD$155:$CD$1048576,0),MATCH((CUADRO!M$5&amp;$E80),'Hoja de Trabajo para listado'!$CD$151:$DC$151,0)),0)</f>
        <v>0</v>
      </c>
      <c r="N80" s="243">
        <f ca="1">+IFERROR(INDEX('Hoja de Trabajo para listado'!$A$155:$Z$1048576,MATCH($A80,'Hoja de Trabajo para listado'!$A$155:$A$1048576,0),MATCH((CUADRO!N$5&amp;$E80),'Hoja de Trabajo para listado'!$A$151:$Z$151,0)),0)+IFERROR(INDEX('Hoja de Trabajo para listado'!$AB$155:$BA$1048576,MATCH($A80,'Hoja de Trabajo para listado'!$AB$155:$AB$1048576,0),MATCH((CUADRO!N$5&amp;$E80),'Hoja de Trabajo para listado'!$AB$151:$BA$151,0)),0)+IFERROR(INDEX('Hoja de Trabajo para listado'!$BC$155:$CB$1048576,MATCH($A80,'Hoja de Trabajo para listado'!$BC$155:$BC$1048576,0),MATCH((CUADRO!N$5&amp;$E80),'Hoja de Trabajo para listado'!$BC$151:$CB$151,0)),0)+IFERROR(INDEX('Hoja de Trabajo para listado'!$DE$153:$DG$274,MATCH($A80,'Hoja de Trabajo para listado'!$DE$153:$DE$1048576,0),MATCH((CUADRO!N$5&amp;$E80),'Hoja de Trabajo para listado'!$DE$151:$DG$151,0)),0)+IFERROR(INDEX('Hoja de Trabajo para listado'!$CD$155:$DC$1048576,MATCH($A80,'Hoja de Trabajo para listado'!$CD$155:$CD$1048576,0),MATCH((CUADRO!N$5&amp;$E80),'Hoja de Trabajo para listado'!$CD$151:$DC$151,0)),0)</f>
        <v>0</v>
      </c>
      <c r="O80" s="243">
        <f ca="1">+IFERROR(INDEX('Hoja de Trabajo para listado'!$A$155:$Z$1048576,MATCH($A80,'Hoja de Trabajo para listado'!$A$155:$A$1048576,0),MATCH((CUADRO!O$5&amp;$E80),'Hoja de Trabajo para listado'!$A$151:$Z$151,0)),0)+IFERROR(INDEX('Hoja de Trabajo para listado'!$AB$155:$BA$1048576,MATCH($A80,'Hoja de Trabajo para listado'!$AB$155:$AB$1048576,0),MATCH((CUADRO!O$5&amp;$E80),'Hoja de Trabajo para listado'!$AB$151:$BA$151,0)),0)+IFERROR(INDEX('Hoja de Trabajo para listado'!$BC$155:$CB$1048576,MATCH($A80,'Hoja de Trabajo para listado'!$BC$155:$BC$1048576,0),MATCH((CUADRO!O$5&amp;$E80),'Hoja de Trabajo para listado'!$BC$151:$CB$151,0)),0)+IFERROR(INDEX('Hoja de Trabajo para listado'!$DE$153:$DG$274,MATCH($A80,'Hoja de Trabajo para listado'!$DE$153:$DE$1048576,0),MATCH((CUADRO!O$5&amp;$E80),'Hoja de Trabajo para listado'!$DE$151:$DG$151,0)),0)+IFERROR(INDEX('Hoja de Trabajo para listado'!$CD$155:$DC$1048576,MATCH($A80,'Hoja de Trabajo para listado'!$CD$155:$CD$1048576,0),MATCH((CUADRO!O$5&amp;$E80),'Hoja de Trabajo para listado'!$CD$151:$DC$151,0)),0)</f>
        <v>0</v>
      </c>
      <c r="P80" s="243">
        <f ca="1">+IFERROR(INDEX('Hoja de Trabajo para listado'!$A$155:$Z$1048576,MATCH($A80,'Hoja de Trabajo para listado'!$A$155:$A$1048576,0),MATCH((CUADRO!P$5&amp;$E80),'Hoja de Trabajo para listado'!$A$151:$Z$151,0)),0)+IFERROR(INDEX('Hoja de Trabajo para listado'!$AB$155:$BA$1048576,MATCH($A80,'Hoja de Trabajo para listado'!$AB$155:$AB$1048576,0),MATCH((CUADRO!P$5&amp;$E80),'Hoja de Trabajo para listado'!$AB$151:$BA$151,0)),0)+IFERROR(INDEX('Hoja de Trabajo para listado'!$BC$155:$CB$1048576,MATCH($A80,'Hoja de Trabajo para listado'!$BC$155:$BC$1048576,0),MATCH((CUADRO!P$5&amp;$E80),'Hoja de Trabajo para listado'!$BC$151:$CB$151,0)),0)+IFERROR(INDEX('Hoja de Trabajo para listado'!$DE$153:$DG$274,MATCH($A80,'Hoja de Trabajo para listado'!$DE$153:$DE$1048576,0),MATCH((CUADRO!P$5&amp;$E80),'Hoja de Trabajo para listado'!$DE$151:$DG$151,0)),0)+IFERROR(INDEX('Hoja de Trabajo para listado'!$CD$155:$DC$1048576,MATCH($A80,'Hoja de Trabajo para listado'!$CD$155:$CD$1048576,0),MATCH((CUADRO!P$5&amp;$E80),'Hoja de Trabajo para listado'!$CD$151:$DC$151,0)),0)</f>
        <v>0</v>
      </c>
      <c r="Q80" s="243">
        <f ca="1">+IFERROR(INDEX('Hoja de Trabajo para listado'!$A$155:$Z$1048576,MATCH($A80,'Hoja de Trabajo para listado'!$A$155:$A$1048576,0),MATCH((CUADRO!Q$5&amp;$E80),'Hoja de Trabajo para listado'!$A$151:$Z$151,0)),0)+IFERROR(INDEX('Hoja de Trabajo para listado'!$AB$155:$BA$1048576,MATCH($A80,'Hoja de Trabajo para listado'!$AB$155:$AB$1048576,0),MATCH((CUADRO!Q$5&amp;$E80),'Hoja de Trabajo para listado'!$AB$151:$BA$151,0)),0)+IFERROR(INDEX('Hoja de Trabajo para listado'!$BC$155:$CB$1048576,MATCH($A80,'Hoja de Trabajo para listado'!$BC$155:$BC$1048576,0),MATCH((CUADRO!Q$5&amp;$E80),'Hoja de Trabajo para listado'!$BC$151:$CB$151,0)),0)+IFERROR(INDEX('Hoja de Trabajo para listado'!$DE$153:$DG$274,MATCH($A80,'Hoja de Trabajo para listado'!$DE$153:$DE$1048576,0),MATCH((CUADRO!Q$5&amp;$E80),'Hoja de Trabajo para listado'!$DE$151:$DG$151,0)),0)+IFERROR(INDEX('Hoja de Trabajo para listado'!$CD$155:$DC$1048576,MATCH($A80,'Hoja de Trabajo para listado'!$CD$155:$CD$1048576,0),MATCH((CUADRO!Q$5&amp;$E80),'Hoja de Trabajo para listado'!$CD$151:$DC$151,0)),0)</f>
        <v>0</v>
      </c>
      <c r="R80" s="243">
        <f t="shared" ca="1" si="5"/>
        <v>0</v>
      </c>
      <c r="S80" s="243"/>
      <c r="T80" s="243">
        <f ca="1">+T81</f>
        <v>0</v>
      </c>
      <c r="U80" s="242">
        <f t="shared" si="6"/>
        <v>1</v>
      </c>
      <c r="V80" s="333" t="str">
        <f>+VLOOKUP(A80,bd_lista!$A$3:$E$590,5,FALSE)</f>
        <v>Universidades Públicas</v>
      </c>
      <c r="W80" s="391" t="str">
        <f>+V80</f>
        <v>Universidades Públicas</v>
      </c>
      <c r="X80" s="242">
        <f>+VLOOKUP(A80,[4]Sheet1!$A$13:$D$744,4,FALSE)</f>
        <v>0</v>
      </c>
      <c r="Y80" s="242" t="e">
        <f>+VLOOKUP(X80,bd_lista!$A$3:$C$590,3,FALSE)</f>
        <v>#N/A</v>
      </c>
      <c r="Z80" s="294">
        <f>+X80</f>
        <v>0</v>
      </c>
      <c r="AA80" s="295" t="e">
        <f>+Y80</f>
        <v>#N/A</v>
      </c>
    </row>
    <row r="81" spans="1:27" customFormat="1" ht="15" hidden="1" customHeight="1">
      <c r="A81" s="32">
        <v>139</v>
      </c>
      <c r="B81" s="388"/>
      <c r="C81" s="333" t="str">
        <f>+VLOOKUP(A81,bd_lista!$A$3:$C$590,3,FALSE)</f>
        <v>Universidad Mayor de San Andrés</v>
      </c>
      <c r="D81" s="390"/>
      <c r="E81" s="333" t="s">
        <v>1305</v>
      </c>
      <c r="F81" s="245">
        <f ca="1">+IFERROR(INDEX('Hoja de Trabajo para listado'!$A$155:$Z$1048576,MATCH($A81,'Hoja de Trabajo para listado'!$A$155:$A$1048576,0),MATCH((CUADRO!F$5&amp;$E81),'Hoja de Trabajo para listado'!$A$151:$Z$151,0)),0)+IFERROR(INDEX('Hoja de Trabajo para listado'!$AB$155:$BA$1048576,MATCH($A81,'Hoja de Trabajo para listado'!$AB$155:$AB$1048576,0),MATCH((CUADRO!F$5&amp;$E81),'Hoja de Trabajo para listado'!$AB$151:$BA$151,0)),0)+IFERROR(INDEX('Hoja de Trabajo para listado'!$BC$155:$CB$1048576,MATCH($A81,'Hoja de Trabajo para listado'!$BC$155:$BC$1048576,0),MATCH((CUADRO!F$5&amp;$E81),'Hoja de Trabajo para listado'!$BC$151:$CB$151,0)),0)+IFERROR(INDEX('Hoja de Trabajo para listado'!$DE$153:$DG$274,MATCH($A81,'Hoja de Trabajo para listado'!$DE$153:$DE$1048576,0),MATCH((CUADRO!F$5&amp;$E81),'Hoja de Trabajo para listado'!$DE$151:$DG$151,0)),0)+IFERROR(INDEX('Hoja de Trabajo para listado'!$CD$155:$DC$1048576,MATCH($A81,'Hoja de Trabajo para listado'!$CD$155:$CD$1048576,0),MATCH((CUADRO!F$5&amp;$E81),'Hoja de Trabajo para listado'!$CD$151:$DC$151,0)),0)</f>
        <v>0</v>
      </c>
      <c r="G81" s="245">
        <f ca="1">+IFERROR(INDEX('Hoja de Trabajo para listado'!$A$155:$Z$1048576,MATCH($A81,'Hoja de Trabajo para listado'!$A$155:$A$1048576,0),MATCH((CUADRO!G$5&amp;$E81),'Hoja de Trabajo para listado'!$A$151:$Z$151,0)),0)+IFERROR(INDEX('Hoja de Trabajo para listado'!$AB$155:$BA$1048576,MATCH($A81,'Hoja de Trabajo para listado'!$AB$155:$AB$1048576,0),MATCH((CUADRO!G$5&amp;$E81),'Hoja de Trabajo para listado'!$AB$151:$BA$151,0)),0)+IFERROR(INDEX('Hoja de Trabajo para listado'!$BC$155:$CB$1048576,MATCH($A81,'Hoja de Trabajo para listado'!$BC$155:$BC$1048576,0),MATCH((CUADRO!G$5&amp;$E81),'Hoja de Trabajo para listado'!$BC$151:$CB$151,0)),0)+IFERROR(INDEX('Hoja de Trabajo para listado'!$DE$153:$DG$274,MATCH($A81,'Hoja de Trabajo para listado'!$DE$153:$DE$1048576,0),MATCH((CUADRO!G$5&amp;$E81),'Hoja de Trabajo para listado'!$DE$151:$DG$151,0)),0)+IFERROR(INDEX('Hoja de Trabajo para listado'!$CD$155:$DC$1048576,MATCH($A81,'Hoja de Trabajo para listado'!$CD$155:$CD$1048576,0),MATCH((CUADRO!G$5&amp;$E81),'Hoja de Trabajo para listado'!$CD$151:$DC$151,0)),0)</f>
        <v>0</v>
      </c>
      <c r="H81" s="245">
        <f ca="1">+IFERROR(INDEX('Hoja de Trabajo para listado'!$A$155:$Z$1048576,MATCH($A81,'Hoja de Trabajo para listado'!$A$155:$A$1048576,0),MATCH((CUADRO!H$5&amp;$E81),'Hoja de Trabajo para listado'!$A$151:$Z$151,0)),0)+IFERROR(INDEX('Hoja de Trabajo para listado'!$AB$155:$BA$1048576,MATCH($A81,'Hoja de Trabajo para listado'!$AB$155:$AB$1048576,0),MATCH((CUADRO!H$5&amp;$E81),'Hoja de Trabajo para listado'!$AB$151:$BA$151,0)),0)+IFERROR(INDEX('Hoja de Trabajo para listado'!$BC$155:$CB$1048576,MATCH($A81,'Hoja de Trabajo para listado'!$BC$155:$BC$1048576,0),MATCH((CUADRO!H$5&amp;$E81),'Hoja de Trabajo para listado'!$BC$151:$CB$151,0)),0)+IFERROR(INDEX('Hoja de Trabajo para listado'!$DE$153:$DG$274,MATCH($A81,'Hoja de Trabajo para listado'!$DE$153:$DE$1048576,0),MATCH((CUADRO!H$5&amp;$E81),'Hoja de Trabajo para listado'!$DE$151:$DG$151,0)),0)+IFERROR(INDEX('Hoja de Trabajo para listado'!$CD$155:$DC$1048576,MATCH($A81,'Hoja de Trabajo para listado'!$CD$155:$CD$1048576,0),MATCH((CUADRO!H$5&amp;$E81),'Hoja de Trabajo para listado'!$CD$151:$DC$151,0)),0)</f>
        <v>0</v>
      </c>
      <c r="I81" s="245">
        <f ca="1">+IFERROR(INDEX('Hoja de Trabajo para listado'!$A$155:$Z$1048576,MATCH($A81,'Hoja de Trabajo para listado'!$A$155:$A$1048576,0),MATCH((CUADRO!I$5&amp;$E81),'Hoja de Trabajo para listado'!$A$151:$Z$151,0)),0)+IFERROR(INDEX('Hoja de Trabajo para listado'!$AB$155:$BA$1048576,MATCH($A81,'Hoja de Trabajo para listado'!$AB$155:$AB$1048576,0),MATCH((CUADRO!I$5&amp;$E81),'Hoja de Trabajo para listado'!$AB$151:$BA$151,0)),0)+IFERROR(INDEX('Hoja de Trabajo para listado'!$BC$155:$CB$1048576,MATCH($A81,'Hoja de Trabajo para listado'!$BC$155:$BC$1048576,0),MATCH((CUADRO!I$5&amp;$E81),'Hoja de Trabajo para listado'!$BC$151:$CB$151,0)),0)+IFERROR(INDEX('Hoja de Trabajo para listado'!$DE$153:$DG$274,MATCH($A81,'Hoja de Trabajo para listado'!$DE$153:$DE$1048576,0),MATCH((CUADRO!I$5&amp;$E81),'Hoja de Trabajo para listado'!$DE$151:$DG$151,0)),0)+IFERROR(INDEX('Hoja de Trabajo para listado'!$CD$155:$DC$1048576,MATCH($A81,'Hoja de Trabajo para listado'!$CD$155:$CD$1048576,0),MATCH((CUADRO!I$5&amp;$E81),'Hoja de Trabajo para listado'!$CD$151:$DC$151,0)),0)</f>
        <v>0</v>
      </c>
      <c r="J81" s="245">
        <f ca="1">+IFERROR(INDEX('Hoja de Trabajo para listado'!$A$155:$Z$1048576,MATCH($A81,'Hoja de Trabajo para listado'!$A$155:$A$1048576,0),MATCH((CUADRO!J$5&amp;$E81),'Hoja de Trabajo para listado'!$A$151:$Z$151,0)),0)+IFERROR(INDEX('Hoja de Trabajo para listado'!$AB$155:$BA$1048576,MATCH($A81,'Hoja de Trabajo para listado'!$AB$155:$AB$1048576,0),MATCH((CUADRO!J$5&amp;$E81),'Hoja de Trabajo para listado'!$AB$151:$BA$151,0)),0)+IFERROR(INDEX('Hoja de Trabajo para listado'!$BC$155:$CB$1048576,MATCH($A81,'Hoja de Trabajo para listado'!$BC$155:$BC$1048576,0),MATCH((CUADRO!J$5&amp;$E81),'Hoja de Trabajo para listado'!$BC$151:$CB$151,0)),0)+IFERROR(INDEX('Hoja de Trabajo para listado'!$DE$153:$DG$274,MATCH($A81,'Hoja de Trabajo para listado'!$DE$153:$DE$1048576,0),MATCH((CUADRO!J$5&amp;$E81),'Hoja de Trabajo para listado'!$DE$151:$DG$151,0)),0)+IFERROR(INDEX('Hoja de Trabajo para listado'!$CD$155:$DC$1048576,MATCH($A81,'Hoja de Trabajo para listado'!$CD$155:$CD$1048576,0),MATCH((CUADRO!J$5&amp;$E81),'Hoja de Trabajo para listado'!$CD$151:$DC$151,0)),0)</f>
        <v>0</v>
      </c>
      <c r="K81" s="245">
        <f ca="1">+IFERROR(INDEX('Hoja de Trabajo para listado'!$A$155:$Z$1048576,MATCH($A81,'Hoja de Trabajo para listado'!$A$155:$A$1048576,0),MATCH((CUADRO!K$5&amp;$E81),'Hoja de Trabajo para listado'!$A$151:$Z$151,0)),0)+IFERROR(INDEX('Hoja de Trabajo para listado'!$AB$155:$BA$1048576,MATCH($A81,'Hoja de Trabajo para listado'!$AB$155:$AB$1048576,0),MATCH((CUADRO!K$5&amp;$E81),'Hoja de Trabajo para listado'!$AB$151:$BA$151,0)),0)+IFERROR(INDEX('Hoja de Trabajo para listado'!$BC$155:$CB$1048576,MATCH($A81,'Hoja de Trabajo para listado'!$BC$155:$BC$1048576,0),MATCH((CUADRO!K$5&amp;$E81),'Hoja de Trabajo para listado'!$BC$151:$CB$151,0)),0)+IFERROR(INDEX('Hoja de Trabajo para listado'!$DE$153:$DG$274,MATCH($A81,'Hoja de Trabajo para listado'!$DE$153:$DE$1048576,0),MATCH((CUADRO!K$5&amp;$E81),'Hoja de Trabajo para listado'!$DE$151:$DG$151,0)),0)+IFERROR(INDEX('Hoja de Trabajo para listado'!$CD$155:$DC$1048576,MATCH($A81,'Hoja de Trabajo para listado'!$CD$155:$CD$1048576,0),MATCH((CUADRO!K$5&amp;$E81),'Hoja de Trabajo para listado'!$CD$151:$DC$151,0)),0)</f>
        <v>0</v>
      </c>
      <c r="L81" s="245">
        <f ca="1">+IFERROR(INDEX('Hoja de Trabajo para listado'!$A$155:$Z$1048576,MATCH($A81,'Hoja de Trabajo para listado'!$A$155:$A$1048576,0),MATCH((CUADRO!L$5&amp;$E81),'Hoja de Trabajo para listado'!$A$151:$Z$151,0)),0)+IFERROR(INDEX('Hoja de Trabajo para listado'!$AB$155:$BA$1048576,MATCH($A81,'Hoja de Trabajo para listado'!$AB$155:$AB$1048576,0),MATCH((CUADRO!L$5&amp;$E81),'Hoja de Trabajo para listado'!$AB$151:$BA$151,0)),0)+IFERROR(INDEX('Hoja de Trabajo para listado'!$BC$155:$CB$1048576,MATCH($A81,'Hoja de Trabajo para listado'!$BC$155:$BC$1048576,0),MATCH((CUADRO!L$5&amp;$E81),'Hoja de Trabajo para listado'!$BC$151:$CB$151,0)),0)+IFERROR(INDEX('Hoja de Trabajo para listado'!$DE$153:$DG$274,MATCH($A81,'Hoja de Trabajo para listado'!$DE$153:$DE$1048576,0),MATCH((CUADRO!L$5&amp;$E81),'Hoja de Trabajo para listado'!$DE$151:$DG$151,0)),0)+IFERROR(INDEX('Hoja de Trabajo para listado'!$CD$155:$DC$1048576,MATCH($A81,'Hoja de Trabajo para listado'!$CD$155:$CD$1048576,0),MATCH((CUADRO!L$5&amp;$E81),'Hoja de Trabajo para listado'!$CD$151:$DC$151,0)),0)</f>
        <v>0</v>
      </c>
      <c r="M81" s="245">
        <f ca="1">+IFERROR(INDEX('Hoja de Trabajo para listado'!$A$155:$Z$1048576,MATCH($A81,'Hoja de Trabajo para listado'!$A$155:$A$1048576,0),MATCH((CUADRO!M$5&amp;$E81),'Hoja de Trabajo para listado'!$A$151:$Z$151,0)),0)+IFERROR(INDEX('Hoja de Trabajo para listado'!$AB$155:$BA$1048576,MATCH($A81,'Hoja de Trabajo para listado'!$AB$155:$AB$1048576,0),MATCH((CUADRO!M$5&amp;$E81),'Hoja de Trabajo para listado'!$AB$151:$BA$151,0)),0)+IFERROR(INDEX('Hoja de Trabajo para listado'!$BC$155:$CB$1048576,MATCH($A81,'Hoja de Trabajo para listado'!$BC$155:$BC$1048576,0),MATCH((CUADRO!M$5&amp;$E81),'Hoja de Trabajo para listado'!$BC$151:$CB$151,0)),0)+IFERROR(INDEX('Hoja de Trabajo para listado'!$DE$153:$DG$274,MATCH($A81,'Hoja de Trabajo para listado'!$DE$153:$DE$1048576,0),MATCH((CUADRO!M$5&amp;$E81),'Hoja de Trabajo para listado'!$DE$151:$DG$151,0)),0)+IFERROR(INDEX('Hoja de Trabajo para listado'!$CD$155:$DC$1048576,MATCH($A81,'Hoja de Trabajo para listado'!$CD$155:$CD$1048576,0),MATCH((CUADRO!M$5&amp;$E81),'Hoja de Trabajo para listado'!$CD$151:$DC$151,0)),0)</f>
        <v>0</v>
      </c>
      <c r="N81" s="245">
        <f ca="1">+IFERROR(INDEX('Hoja de Trabajo para listado'!$A$155:$Z$1048576,MATCH($A81,'Hoja de Trabajo para listado'!$A$155:$A$1048576,0),MATCH((CUADRO!N$5&amp;$E81),'Hoja de Trabajo para listado'!$A$151:$Z$151,0)),0)+IFERROR(INDEX('Hoja de Trabajo para listado'!$AB$155:$BA$1048576,MATCH($A81,'Hoja de Trabajo para listado'!$AB$155:$AB$1048576,0),MATCH((CUADRO!N$5&amp;$E81),'Hoja de Trabajo para listado'!$AB$151:$BA$151,0)),0)+IFERROR(INDEX('Hoja de Trabajo para listado'!$BC$155:$CB$1048576,MATCH($A81,'Hoja de Trabajo para listado'!$BC$155:$BC$1048576,0),MATCH((CUADRO!N$5&amp;$E81),'Hoja de Trabajo para listado'!$BC$151:$CB$151,0)),0)+IFERROR(INDEX('Hoja de Trabajo para listado'!$DE$153:$DG$274,MATCH($A81,'Hoja de Trabajo para listado'!$DE$153:$DE$1048576,0),MATCH((CUADRO!N$5&amp;$E81),'Hoja de Trabajo para listado'!$DE$151:$DG$151,0)),0)+IFERROR(INDEX('Hoja de Trabajo para listado'!$CD$155:$DC$1048576,MATCH($A81,'Hoja de Trabajo para listado'!$CD$155:$CD$1048576,0),MATCH((CUADRO!N$5&amp;$E81),'Hoja de Trabajo para listado'!$CD$151:$DC$151,0)),0)</f>
        <v>0</v>
      </c>
      <c r="O81" s="245">
        <f ca="1">+IFERROR(INDEX('Hoja de Trabajo para listado'!$A$155:$Z$1048576,MATCH($A81,'Hoja de Trabajo para listado'!$A$155:$A$1048576,0),MATCH((CUADRO!O$5&amp;$E81),'Hoja de Trabajo para listado'!$A$151:$Z$151,0)),0)+IFERROR(INDEX('Hoja de Trabajo para listado'!$AB$155:$BA$1048576,MATCH($A81,'Hoja de Trabajo para listado'!$AB$155:$AB$1048576,0),MATCH((CUADRO!O$5&amp;$E81),'Hoja de Trabajo para listado'!$AB$151:$BA$151,0)),0)+IFERROR(INDEX('Hoja de Trabajo para listado'!$BC$155:$CB$1048576,MATCH($A81,'Hoja de Trabajo para listado'!$BC$155:$BC$1048576,0),MATCH((CUADRO!O$5&amp;$E81),'Hoja de Trabajo para listado'!$BC$151:$CB$151,0)),0)+IFERROR(INDEX('Hoja de Trabajo para listado'!$DE$153:$DG$274,MATCH($A81,'Hoja de Trabajo para listado'!$DE$153:$DE$1048576,0),MATCH((CUADRO!O$5&amp;$E81),'Hoja de Trabajo para listado'!$DE$151:$DG$151,0)),0)+IFERROR(INDEX('Hoja de Trabajo para listado'!$CD$155:$DC$1048576,MATCH($A81,'Hoja de Trabajo para listado'!$CD$155:$CD$1048576,0),MATCH((CUADRO!O$5&amp;$E81),'Hoja de Trabajo para listado'!$CD$151:$DC$151,0)),0)</f>
        <v>0</v>
      </c>
      <c r="P81" s="245">
        <f ca="1">+IFERROR(INDEX('Hoja de Trabajo para listado'!$A$155:$Z$1048576,MATCH($A81,'Hoja de Trabajo para listado'!$A$155:$A$1048576,0),MATCH((CUADRO!P$5&amp;$E81),'Hoja de Trabajo para listado'!$A$151:$Z$151,0)),0)+IFERROR(INDEX('Hoja de Trabajo para listado'!$AB$155:$BA$1048576,MATCH($A81,'Hoja de Trabajo para listado'!$AB$155:$AB$1048576,0),MATCH((CUADRO!P$5&amp;$E81),'Hoja de Trabajo para listado'!$AB$151:$BA$151,0)),0)+IFERROR(INDEX('Hoja de Trabajo para listado'!$BC$155:$CB$1048576,MATCH($A81,'Hoja de Trabajo para listado'!$BC$155:$BC$1048576,0),MATCH((CUADRO!P$5&amp;$E81),'Hoja de Trabajo para listado'!$BC$151:$CB$151,0)),0)+IFERROR(INDEX('Hoja de Trabajo para listado'!$DE$153:$DG$274,MATCH($A81,'Hoja de Trabajo para listado'!$DE$153:$DE$1048576,0),MATCH((CUADRO!P$5&amp;$E81),'Hoja de Trabajo para listado'!$DE$151:$DG$151,0)),0)+IFERROR(INDEX('Hoja de Trabajo para listado'!$CD$155:$DC$1048576,MATCH($A81,'Hoja de Trabajo para listado'!$CD$155:$CD$1048576,0),MATCH((CUADRO!P$5&amp;$E81),'Hoja de Trabajo para listado'!$CD$151:$DC$151,0)),0)</f>
        <v>0</v>
      </c>
      <c r="Q81" s="245">
        <f ca="1">+IFERROR(INDEX('Hoja de Trabajo para listado'!$A$155:$Z$1048576,MATCH($A81,'Hoja de Trabajo para listado'!$A$155:$A$1048576,0),MATCH((CUADRO!Q$5&amp;$E81),'Hoja de Trabajo para listado'!$A$151:$Z$151,0)),0)+IFERROR(INDEX('Hoja de Trabajo para listado'!$AB$155:$BA$1048576,MATCH($A81,'Hoja de Trabajo para listado'!$AB$155:$AB$1048576,0),MATCH((CUADRO!Q$5&amp;$E81),'Hoja de Trabajo para listado'!$AB$151:$BA$151,0)),0)+IFERROR(INDEX('Hoja de Trabajo para listado'!$BC$155:$CB$1048576,MATCH($A81,'Hoja de Trabajo para listado'!$BC$155:$BC$1048576,0),MATCH((CUADRO!Q$5&amp;$E81),'Hoja de Trabajo para listado'!$BC$151:$CB$151,0)),0)+IFERROR(INDEX('Hoja de Trabajo para listado'!$DE$153:$DG$274,MATCH($A81,'Hoja de Trabajo para listado'!$DE$153:$DE$1048576,0),MATCH((CUADRO!Q$5&amp;$E81),'Hoja de Trabajo para listado'!$DE$151:$DG$151,0)),0)+IFERROR(INDEX('Hoja de Trabajo para listado'!$CD$155:$DC$1048576,MATCH($A81,'Hoja de Trabajo para listado'!$CD$155:$CD$1048576,0),MATCH((CUADRO!Q$5&amp;$E81),'Hoja de Trabajo para listado'!$CD$151:$DC$151,0)),0)</f>
        <v>0</v>
      </c>
      <c r="R81" s="245">
        <f t="shared" ca="1" si="5"/>
        <v>0</v>
      </c>
      <c r="S81" s="245">
        <f ca="1">+R80+R81</f>
        <v>0</v>
      </c>
      <c r="T81" s="245">
        <f ca="1">+S81</f>
        <v>0</v>
      </c>
      <c r="U81" s="244">
        <f t="shared" si="6"/>
        <v>2</v>
      </c>
      <c r="V81" s="333" t="str">
        <f>+VLOOKUP(A81,bd_lista!$A$3:$E$590,5,FALSE)</f>
        <v>Universidades Públicas</v>
      </c>
      <c r="W81" s="392"/>
      <c r="X81" s="242">
        <f>+VLOOKUP(A81,[4]Sheet1!$A$13:$D$744,4,FALSE)</f>
        <v>0</v>
      </c>
      <c r="Y81" s="242" t="e">
        <f>+VLOOKUP(X81,bd_lista!$A$3:$C$590,3,FALSE)</f>
        <v>#N/A</v>
      </c>
      <c r="Z81" s="292"/>
      <c r="AA81" s="293"/>
    </row>
    <row r="82" spans="1:27" customFormat="1" ht="15" hidden="1" customHeight="1">
      <c r="A82" s="32">
        <v>140</v>
      </c>
      <c r="B82" s="387">
        <f>+A82</f>
        <v>140</v>
      </c>
      <c r="C82" s="247" t="str">
        <f>+VLOOKUP(A82,bd_lista!$A$3:$C$590,3,FALSE)</f>
        <v>Universidad Pública de El Alto</v>
      </c>
      <c r="D82" s="389" t="str">
        <f>+C82</f>
        <v>Universidad Pública de El Alto</v>
      </c>
      <c r="E82" s="247" t="s">
        <v>1304</v>
      </c>
      <c r="F82" s="243">
        <f ca="1">+IFERROR(INDEX('Hoja de Trabajo para listado'!$A$155:$Z$1048576,MATCH($A82,'Hoja de Trabajo para listado'!$A$155:$A$1048576,0),MATCH((CUADRO!F$5&amp;$E82),'Hoja de Trabajo para listado'!$A$151:$Z$151,0)),0)+IFERROR(INDEX('Hoja de Trabajo para listado'!$AB$155:$BA$1048576,MATCH($A82,'Hoja de Trabajo para listado'!$AB$155:$AB$1048576,0),MATCH((CUADRO!F$5&amp;$E82),'Hoja de Trabajo para listado'!$AB$151:$BA$151,0)),0)+IFERROR(INDEX('Hoja de Trabajo para listado'!$BC$155:$CB$1048576,MATCH($A82,'Hoja de Trabajo para listado'!$BC$155:$BC$1048576,0),MATCH((CUADRO!F$5&amp;$E82),'Hoja de Trabajo para listado'!$BC$151:$CB$151,0)),0)+IFERROR(INDEX('Hoja de Trabajo para listado'!$DE$153:$DG$274,MATCH($A82,'Hoja de Trabajo para listado'!$DE$153:$DE$1048576,0),MATCH((CUADRO!F$5&amp;$E82),'Hoja de Trabajo para listado'!$DE$151:$DG$151,0)),0)+IFERROR(INDEX('Hoja de Trabajo para listado'!$CD$155:$DC$1048576,MATCH($A82,'Hoja de Trabajo para listado'!$CD$155:$CD$1048576,0),MATCH((CUADRO!F$5&amp;$E82),'Hoja de Trabajo para listado'!$CD$151:$DC$151,0)),0)</f>
        <v>0</v>
      </c>
      <c r="G82" s="243">
        <f ca="1">+IFERROR(INDEX('Hoja de Trabajo para listado'!$A$155:$Z$1048576,MATCH($A82,'Hoja de Trabajo para listado'!$A$155:$A$1048576,0),MATCH((CUADRO!G$5&amp;$E82),'Hoja de Trabajo para listado'!$A$151:$Z$151,0)),0)+IFERROR(INDEX('Hoja de Trabajo para listado'!$AB$155:$BA$1048576,MATCH($A82,'Hoja de Trabajo para listado'!$AB$155:$AB$1048576,0),MATCH((CUADRO!G$5&amp;$E82),'Hoja de Trabajo para listado'!$AB$151:$BA$151,0)),0)+IFERROR(INDEX('Hoja de Trabajo para listado'!$BC$155:$CB$1048576,MATCH($A82,'Hoja de Trabajo para listado'!$BC$155:$BC$1048576,0),MATCH((CUADRO!G$5&amp;$E82),'Hoja de Trabajo para listado'!$BC$151:$CB$151,0)),0)+IFERROR(INDEX('Hoja de Trabajo para listado'!$DE$153:$DG$274,MATCH($A82,'Hoja de Trabajo para listado'!$DE$153:$DE$1048576,0),MATCH((CUADRO!G$5&amp;$E82),'Hoja de Trabajo para listado'!$DE$151:$DG$151,0)),0)+IFERROR(INDEX('Hoja de Trabajo para listado'!$CD$155:$DC$1048576,MATCH($A82,'Hoja de Trabajo para listado'!$CD$155:$CD$1048576,0),MATCH((CUADRO!G$5&amp;$E82),'Hoja de Trabajo para listado'!$CD$151:$DC$151,0)),0)</f>
        <v>0</v>
      </c>
      <c r="H82" s="243">
        <f ca="1">+IFERROR(INDEX('Hoja de Trabajo para listado'!$A$155:$Z$1048576,MATCH($A82,'Hoja de Trabajo para listado'!$A$155:$A$1048576,0),MATCH((CUADRO!H$5&amp;$E82),'Hoja de Trabajo para listado'!$A$151:$Z$151,0)),0)+IFERROR(INDEX('Hoja de Trabajo para listado'!$AB$155:$BA$1048576,MATCH($A82,'Hoja de Trabajo para listado'!$AB$155:$AB$1048576,0),MATCH((CUADRO!H$5&amp;$E82),'Hoja de Trabajo para listado'!$AB$151:$BA$151,0)),0)+IFERROR(INDEX('Hoja de Trabajo para listado'!$BC$155:$CB$1048576,MATCH($A82,'Hoja de Trabajo para listado'!$BC$155:$BC$1048576,0),MATCH((CUADRO!H$5&amp;$E82),'Hoja de Trabajo para listado'!$BC$151:$CB$151,0)),0)+IFERROR(INDEX('Hoja de Trabajo para listado'!$DE$153:$DG$274,MATCH($A82,'Hoja de Trabajo para listado'!$DE$153:$DE$1048576,0),MATCH((CUADRO!H$5&amp;$E82),'Hoja de Trabajo para listado'!$DE$151:$DG$151,0)),0)+IFERROR(INDEX('Hoja de Trabajo para listado'!$CD$155:$DC$1048576,MATCH($A82,'Hoja de Trabajo para listado'!$CD$155:$CD$1048576,0),MATCH((CUADRO!H$5&amp;$E82),'Hoja de Trabajo para listado'!$CD$151:$DC$151,0)),0)</f>
        <v>0</v>
      </c>
      <c r="I82" s="243">
        <f ca="1">+IFERROR(INDEX('Hoja de Trabajo para listado'!$A$155:$Z$1048576,MATCH($A82,'Hoja de Trabajo para listado'!$A$155:$A$1048576,0),MATCH((CUADRO!I$5&amp;$E82),'Hoja de Trabajo para listado'!$A$151:$Z$151,0)),0)+IFERROR(INDEX('Hoja de Trabajo para listado'!$AB$155:$BA$1048576,MATCH($A82,'Hoja de Trabajo para listado'!$AB$155:$AB$1048576,0),MATCH((CUADRO!I$5&amp;$E82),'Hoja de Trabajo para listado'!$AB$151:$BA$151,0)),0)+IFERROR(INDEX('Hoja de Trabajo para listado'!$BC$155:$CB$1048576,MATCH($A82,'Hoja de Trabajo para listado'!$BC$155:$BC$1048576,0),MATCH((CUADRO!I$5&amp;$E82),'Hoja de Trabajo para listado'!$BC$151:$CB$151,0)),0)+IFERROR(INDEX('Hoja de Trabajo para listado'!$DE$153:$DG$274,MATCH($A82,'Hoja de Trabajo para listado'!$DE$153:$DE$1048576,0),MATCH((CUADRO!I$5&amp;$E82),'Hoja de Trabajo para listado'!$DE$151:$DG$151,0)),0)+IFERROR(INDEX('Hoja de Trabajo para listado'!$CD$155:$DC$1048576,MATCH($A82,'Hoja de Trabajo para listado'!$CD$155:$CD$1048576,0),MATCH((CUADRO!I$5&amp;$E82),'Hoja de Trabajo para listado'!$CD$151:$DC$151,0)),0)</f>
        <v>0</v>
      </c>
      <c r="J82" s="243">
        <f ca="1">+IFERROR(INDEX('Hoja de Trabajo para listado'!$A$155:$Z$1048576,MATCH($A82,'Hoja de Trabajo para listado'!$A$155:$A$1048576,0),MATCH((CUADRO!J$5&amp;$E82),'Hoja de Trabajo para listado'!$A$151:$Z$151,0)),0)+IFERROR(INDEX('Hoja de Trabajo para listado'!$AB$155:$BA$1048576,MATCH($A82,'Hoja de Trabajo para listado'!$AB$155:$AB$1048576,0),MATCH((CUADRO!J$5&amp;$E82),'Hoja de Trabajo para listado'!$AB$151:$BA$151,0)),0)+IFERROR(INDEX('Hoja de Trabajo para listado'!$BC$155:$CB$1048576,MATCH($A82,'Hoja de Trabajo para listado'!$BC$155:$BC$1048576,0),MATCH((CUADRO!J$5&amp;$E82),'Hoja de Trabajo para listado'!$BC$151:$CB$151,0)),0)+IFERROR(INDEX('Hoja de Trabajo para listado'!$DE$153:$DG$274,MATCH($A82,'Hoja de Trabajo para listado'!$DE$153:$DE$1048576,0),MATCH((CUADRO!J$5&amp;$E82),'Hoja de Trabajo para listado'!$DE$151:$DG$151,0)),0)+IFERROR(INDEX('Hoja de Trabajo para listado'!$CD$155:$DC$1048576,MATCH($A82,'Hoja de Trabajo para listado'!$CD$155:$CD$1048576,0),MATCH((CUADRO!J$5&amp;$E82),'Hoja de Trabajo para listado'!$CD$151:$DC$151,0)),0)</f>
        <v>0</v>
      </c>
      <c r="K82" s="243">
        <f ca="1">+IFERROR(INDEX('Hoja de Trabajo para listado'!$A$155:$Z$1048576,MATCH($A82,'Hoja de Trabajo para listado'!$A$155:$A$1048576,0),MATCH((CUADRO!K$5&amp;$E82),'Hoja de Trabajo para listado'!$A$151:$Z$151,0)),0)+IFERROR(INDEX('Hoja de Trabajo para listado'!$AB$155:$BA$1048576,MATCH($A82,'Hoja de Trabajo para listado'!$AB$155:$AB$1048576,0),MATCH((CUADRO!K$5&amp;$E82),'Hoja de Trabajo para listado'!$AB$151:$BA$151,0)),0)+IFERROR(INDEX('Hoja de Trabajo para listado'!$BC$155:$CB$1048576,MATCH($A82,'Hoja de Trabajo para listado'!$BC$155:$BC$1048576,0),MATCH((CUADRO!K$5&amp;$E82),'Hoja de Trabajo para listado'!$BC$151:$CB$151,0)),0)+IFERROR(INDEX('Hoja de Trabajo para listado'!$DE$153:$DG$274,MATCH($A82,'Hoja de Trabajo para listado'!$DE$153:$DE$1048576,0),MATCH((CUADRO!K$5&amp;$E82),'Hoja de Trabajo para listado'!$DE$151:$DG$151,0)),0)+IFERROR(INDEX('Hoja de Trabajo para listado'!$CD$155:$DC$1048576,MATCH($A82,'Hoja de Trabajo para listado'!$CD$155:$CD$1048576,0),MATCH((CUADRO!K$5&amp;$E82),'Hoja de Trabajo para listado'!$CD$151:$DC$151,0)),0)</f>
        <v>0</v>
      </c>
      <c r="L82" s="243">
        <f ca="1">+IFERROR(INDEX('Hoja de Trabajo para listado'!$A$155:$Z$1048576,MATCH($A82,'Hoja de Trabajo para listado'!$A$155:$A$1048576,0),MATCH((CUADRO!L$5&amp;$E82),'Hoja de Trabajo para listado'!$A$151:$Z$151,0)),0)+IFERROR(INDEX('Hoja de Trabajo para listado'!$AB$155:$BA$1048576,MATCH($A82,'Hoja de Trabajo para listado'!$AB$155:$AB$1048576,0),MATCH((CUADRO!L$5&amp;$E82),'Hoja de Trabajo para listado'!$AB$151:$BA$151,0)),0)+IFERROR(INDEX('Hoja de Trabajo para listado'!$BC$155:$CB$1048576,MATCH($A82,'Hoja de Trabajo para listado'!$BC$155:$BC$1048576,0),MATCH((CUADRO!L$5&amp;$E82),'Hoja de Trabajo para listado'!$BC$151:$CB$151,0)),0)+IFERROR(INDEX('Hoja de Trabajo para listado'!$DE$153:$DG$274,MATCH($A82,'Hoja de Trabajo para listado'!$DE$153:$DE$1048576,0),MATCH((CUADRO!L$5&amp;$E82),'Hoja de Trabajo para listado'!$DE$151:$DG$151,0)),0)+IFERROR(INDEX('Hoja de Trabajo para listado'!$CD$155:$DC$1048576,MATCH($A82,'Hoja de Trabajo para listado'!$CD$155:$CD$1048576,0),MATCH((CUADRO!L$5&amp;$E82),'Hoja de Trabajo para listado'!$CD$151:$DC$151,0)),0)</f>
        <v>0</v>
      </c>
      <c r="M82" s="243">
        <f ca="1">+IFERROR(INDEX('Hoja de Trabajo para listado'!$A$155:$Z$1048576,MATCH($A82,'Hoja de Trabajo para listado'!$A$155:$A$1048576,0),MATCH((CUADRO!M$5&amp;$E82),'Hoja de Trabajo para listado'!$A$151:$Z$151,0)),0)+IFERROR(INDEX('Hoja de Trabajo para listado'!$AB$155:$BA$1048576,MATCH($A82,'Hoja de Trabajo para listado'!$AB$155:$AB$1048576,0),MATCH((CUADRO!M$5&amp;$E82),'Hoja de Trabajo para listado'!$AB$151:$BA$151,0)),0)+IFERROR(INDEX('Hoja de Trabajo para listado'!$BC$155:$CB$1048576,MATCH($A82,'Hoja de Trabajo para listado'!$BC$155:$BC$1048576,0),MATCH((CUADRO!M$5&amp;$E82),'Hoja de Trabajo para listado'!$BC$151:$CB$151,0)),0)+IFERROR(INDEX('Hoja de Trabajo para listado'!$DE$153:$DG$274,MATCH($A82,'Hoja de Trabajo para listado'!$DE$153:$DE$1048576,0),MATCH((CUADRO!M$5&amp;$E82),'Hoja de Trabajo para listado'!$DE$151:$DG$151,0)),0)+IFERROR(INDEX('Hoja de Trabajo para listado'!$CD$155:$DC$1048576,MATCH($A82,'Hoja de Trabajo para listado'!$CD$155:$CD$1048576,0),MATCH((CUADRO!M$5&amp;$E82),'Hoja de Trabajo para listado'!$CD$151:$DC$151,0)),0)</f>
        <v>0</v>
      </c>
      <c r="N82" s="243">
        <f ca="1">+IFERROR(INDEX('Hoja de Trabajo para listado'!$A$155:$Z$1048576,MATCH($A82,'Hoja de Trabajo para listado'!$A$155:$A$1048576,0),MATCH((CUADRO!N$5&amp;$E82),'Hoja de Trabajo para listado'!$A$151:$Z$151,0)),0)+IFERROR(INDEX('Hoja de Trabajo para listado'!$AB$155:$BA$1048576,MATCH($A82,'Hoja de Trabajo para listado'!$AB$155:$AB$1048576,0),MATCH((CUADRO!N$5&amp;$E82),'Hoja de Trabajo para listado'!$AB$151:$BA$151,0)),0)+IFERROR(INDEX('Hoja de Trabajo para listado'!$BC$155:$CB$1048576,MATCH($A82,'Hoja de Trabajo para listado'!$BC$155:$BC$1048576,0),MATCH((CUADRO!N$5&amp;$E82),'Hoja de Trabajo para listado'!$BC$151:$CB$151,0)),0)+IFERROR(INDEX('Hoja de Trabajo para listado'!$DE$153:$DG$274,MATCH($A82,'Hoja de Trabajo para listado'!$DE$153:$DE$1048576,0),MATCH((CUADRO!N$5&amp;$E82),'Hoja de Trabajo para listado'!$DE$151:$DG$151,0)),0)+IFERROR(INDEX('Hoja de Trabajo para listado'!$CD$155:$DC$1048576,MATCH($A82,'Hoja de Trabajo para listado'!$CD$155:$CD$1048576,0),MATCH((CUADRO!N$5&amp;$E82),'Hoja de Trabajo para listado'!$CD$151:$DC$151,0)),0)</f>
        <v>0</v>
      </c>
      <c r="O82" s="243">
        <f ca="1">+IFERROR(INDEX('Hoja de Trabajo para listado'!$A$155:$Z$1048576,MATCH($A82,'Hoja de Trabajo para listado'!$A$155:$A$1048576,0),MATCH((CUADRO!O$5&amp;$E82),'Hoja de Trabajo para listado'!$A$151:$Z$151,0)),0)+IFERROR(INDEX('Hoja de Trabajo para listado'!$AB$155:$BA$1048576,MATCH($A82,'Hoja de Trabajo para listado'!$AB$155:$AB$1048576,0),MATCH((CUADRO!O$5&amp;$E82),'Hoja de Trabajo para listado'!$AB$151:$BA$151,0)),0)+IFERROR(INDEX('Hoja de Trabajo para listado'!$BC$155:$CB$1048576,MATCH($A82,'Hoja de Trabajo para listado'!$BC$155:$BC$1048576,0),MATCH((CUADRO!O$5&amp;$E82),'Hoja de Trabajo para listado'!$BC$151:$CB$151,0)),0)+IFERROR(INDEX('Hoja de Trabajo para listado'!$DE$153:$DG$274,MATCH($A82,'Hoja de Trabajo para listado'!$DE$153:$DE$1048576,0),MATCH((CUADRO!O$5&amp;$E82),'Hoja de Trabajo para listado'!$DE$151:$DG$151,0)),0)+IFERROR(INDEX('Hoja de Trabajo para listado'!$CD$155:$DC$1048576,MATCH($A82,'Hoja de Trabajo para listado'!$CD$155:$CD$1048576,0),MATCH((CUADRO!O$5&amp;$E82),'Hoja de Trabajo para listado'!$CD$151:$DC$151,0)),0)</f>
        <v>0</v>
      </c>
      <c r="P82" s="243">
        <f ca="1">+IFERROR(INDEX('Hoja de Trabajo para listado'!$A$155:$Z$1048576,MATCH($A82,'Hoja de Trabajo para listado'!$A$155:$A$1048576,0),MATCH((CUADRO!P$5&amp;$E82),'Hoja de Trabajo para listado'!$A$151:$Z$151,0)),0)+IFERROR(INDEX('Hoja de Trabajo para listado'!$AB$155:$BA$1048576,MATCH($A82,'Hoja de Trabajo para listado'!$AB$155:$AB$1048576,0),MATCH((CUADRO!P$5&amp;$E82),'Hoja de Trabajo para listado'!$AB$151:$BA$151,0)),0)+IFERROR(INDEX('Hoja de Trabajo para listado'!$BC$155:$CB$1048576,MATCH($A82,'Hoja de Trabajo para listado'!$BC$155:$BC$1048576,0),MATCH((CUADRO!P$5&amp;$E82),'Hoja de Trabajo para listado'!$BC$151:$CB$151,0)),0)+IFERROR(INDEX('Hoja de Trabajo para listado'!$DE$153:$DG$274,MATCH($A82,'Hoja de Trabajo para listado'!$DE$153:$DE$1048576,0),MATCH((CUADRO!P$5&amp;$E82),'Hoja de Trabajo para listado'!$DE$151:$DG$151,0)),0)+IFERROR(INDEX('Hoja de Trabajo para listado'!$CD$155:$DC$1048576,MATCH($A82,'Hoja de Trabajo para listado'!$CD$155:$CD$1048576,0),MATCH((CUADRO!P$5&amp;$E82),'Hoja de Trabajo para listado'!$CD$151:$DC$151,0)),0)</f>
        <v>0</v>
      </c>
      <c r="Q82" s="243">
        <f ca="1">+IFERROR(INDEX('Hoja de Trabajo para listado'!$A$155:$Z$1048576,MATCH($A82,'Hoja de Trabajo para listado'!$A$155:$A$1048576,0),MATCH((CUADRO!Q$5&amp;$E82),'Hoja de Trabajo para listado'!$A$151:$Z$151,0)),0)+IFERROR(INDEX('Hoja de Trabajo para listado'!$AB$155:$BA$1048576,MATCH($A82,'Hoja de Trabajo para listado'!$AB$155:$AB$1048576,0),MATCH((CUADRO!Q$5&amp;$E82),'Hoja de Trabajo para listado'!$AB$151:$BA$151,0)),0)+IFERROR(INDEX('Hoja de Trabajo para listado'!$BC$155:$CB$1048576,MATCH($A82,'Hoja de Trabajo para listado'!$BC$155:$BC$1048576,0),MATCH((CUADRO!Q$5&amp;$E82),'Hoja de Trabajo para listado'!$BC$151:$CB$151,0)),0)+IFERROR(INDEX('Hoja de Trabajo para listado'!$DE$153:$DG$274,MATCH($A82,'Hoja de Trabajo para listado'!$DE$153:$DE$1048576,0),MATCH((CUADRO!Q$5&amp;$E82),'Hoja de Trabajo para listado'!$DE$151:$DG$151,0)),0)+IFERROR(INDEX('Hoja de Trabajo para listado'!$CD$155:$DC$1048576,MATCH($A82,'Hoja de Trabajo para listado'!$CD$155:$CD$1048576,0),MATCH((CUADRO!Q$5&amp;$E82),'Hoja de Trabajo para listado'!$CD$151:$DC$151,0)),0)</f>
        <v>0</v>
      </c>
      <c r="R82" s="243">
        <f t="shared" ca="1" si="5"/>
        <v>0</v>
      </c>
      <c r="S82" s="243"/>
      <c r="T82" s="243">
        <f ca="1">+T83</f>
        <v>295914.15000000002</v>
      </c>
      <c r="U82" s="242">
        <f t="shared" si="6"/>
        <v>1</v>
      </c>
      <c r="V82" s="333" t="str">
        <f>+VLOOKUP(A82,bd_lista!$A$3:$E$590,5,FALSE)</f>
        <v>Universidades Públicas</v>
      </c>
      <c r="W82" s="391" t="str">
        <f>+V82</f>
        <v>Universidades Públicas</v>
      </c>
      <c r="X82" s="242">
        <f>+VLOOKUP(A82,[4]Sheet1!$A$13:$D$744,4,FALSE)</f>
        <v>0</v>
      </c>
      <c r="Y82" s="242" t="e">
        <f>+VLOOKUP(X82,bd_lista!$A$3:$C$590,3,FALSE)</f>
        <v>#N/A</v>
      </c>
      <c r="Z82" s="294">
        <f>+X82</f>
        <v>0</v>
      </c>
      <c r="AA82" s="295" t="e">
        <f>+Y82</f>
        <v>#N/A</v>
      </c>
    </row>
    <row r="83" spans="1:27" customFormat="1" ht="15" hidden="1" customHeight="1">
      <c r="A83" s="32">
        <v>140</v>
      </c>
      <c r="B83" s="388"/>
      <c r="C83" s="333" t="str">
        <f>+VLOOKUP(A83,bd_lista!$A$3:$C$590,3,FALSE)</f>
        <v>Universidad Pública de El Alto</v>
      </c>
      <c r="D83" s="390"/>
      <c r="E83" s="333" t="s">
        <v>1305</v>
      </c>
      <c r="F83" s="245">
        <f ca="1">+IFERROR(INDEX('Hoja de Trabajo para listado'!$A$155:$Z$1048576,MATCH($A83,'Hoja de Trabajo para listado'!$A$155:$A$1048576,0),MATCH((CUADRO!F$5&amp;$E83),'Hoja de Trabajo para listado'!$A$151:$Z$151,0)),0)+IFERROR(INDEX('Hoja de Trabajo para listado'!$AB$155:$BA$1048576,MATCH($A83,'Hoja de Trabajo para listado'!$AB$155:$AB$1048576,0),MATCH((CUADRO!F$5&amp;$E83),'Hoja de Trabajo para listado'!$AB$151:$BA$151,0)),0)+IFERROR(INDEX('Hoja de Trabajo para listado'!$BC$155:$CB$1048576,MATCH($A83,'Hoja de Trabajo para listado'!$BC$155:$BC$1048576,0),MATCH((CUADRO!F$5&amp;$E83),'Hoja de Trabajo para listado'!$BC$151:$CB$151,0)),0)+IFERROR(INDEX('Hoja de Trabajo para listado'!$DE$153:$DG$274,MATCH($A83,'Hoja de Trabajo para listado'!$DE$153:$DE$1048576,0),MATCH((CUADRO!F$5&amp;$E83),'Hoja de Trabajo para listado'!$DE$151:$DG$151,0)),0)+IFERROR(INDEX('Hoja de Trabajo para listado'!$CD$155:$DC$1048576,MATCH($A83,'Hoja de Trabajo para listado'!$CD$155:$CD$1048576,0),MATCH((CUADRO!F$5&amp;$E83),'Hoja de Trabajo para listado'!$CD$151:$DC$151,0)),0)</f>
        <v>295914.15000000002</v>
      </c>
      <c r="G83" s="245">
        <f ca="1">+IFERROR(INDEX('Hoja de Trabajo para listado'!$A$155:$Z$1048576,MATCH($A83,'Hoja de Trabajo para listado'!$A$155:$A$1048576,0),MATCH((CUADRO!G$5&amp;$E83),'Hoja de Trabajo para listado'!$A$151:$Z$151,0)),0)+IFERROR(INDEX('Hoja de Trabajo para listado'!$AB$155:$BA$1048576,MATCH($A83,'Hoja de Trabajo para listado'!$AB$155:$AB$1048576,0),MATCH((CUADRO!G$5&amp;$E83),'Hoja de Trabajo para listado'!$AB$151:$BA$151,0)),0)+IFERROR(INDEX('Hoja de Trabajo para listado'!$BC$155:$CB$1048576,MATCH($A83,'Hoja de Trabajo para listado'!$BC$155:$BC$1048576,0),MATCH((CUADRO!G$5&amp;$E83),'Hoja de Trabajo para listado'!$BC$151:$CB$151,0)),0)+IFERROR(INDEX('Hoja de Trabajo para listado'!$DE$153:$DG$274,MATCH($A83,'Hoja de Trabajo para listado'!$DE$153:$DE$1048576,0),MATCH((CUADRO!G$5&amp;$E83),'Hoja de Trabajo para listado'!$DE$151:$DG$151,0)),0)+IFERROR(INDEX('Hoja de Trabajo para listado'!$CD$155:$DC$1048576,MATCH($A83,'Hoja de Trabajo para listado'!$CD$155:$CD$1048576,0),MATCH((CUADRO!G$5&amp;$E83),'Hoja de Trabajo para listado'!$CD$151:$DC$151,0)),0)</f>
        <v>0</v>
      </c>
      <c r="H83" s="245">
        <f ca="1">+IFERROR(INDEX('Hoja de Trabajo para listado'!$A$155:$Z$1048576,MATCH($A83,'Hoja de Trabajo para listado'!$A$155:$A$1048576,0),MATCH((CUADRO!H$5&amp;$E83),'Hoja de Trabajo para listado'!$A$151:$Z$151,0)),0)+IFERROR(INDEX('Hoja de Trabajo para listado'!$AB$155:$BA$1048576,MATCH($A83,'Hoja de Trabajo para listado'!$AB$155:$AB$1048576,0),MATCH((CUADRO!H$5&amp;$E83),'Hoja de Trabajo para listado'!$AB$151:$BA$151,0)),0)+IFERROR(INDEX('Hoja de Trabajo para listado'!$BC$155:$CB$1048576,MATCH($A83,'Hoja de Trabajo para listado'!$BC$155:$BC$1048576,0),MATCH((CUADRO!H$5&amp;$E83),'Hoja de Trabajo para listado'!$BC$151:$CB$151,0)),0)+IFERROR(INDEX('Hoja de Trabajo para listado'!$DE$153:$DG$274,MATCH($A83,'Hoja de Trabajo para listado'!$DE$153:$DE$1048576,0),MATCH((CUADRO!H$5&amp;$E83),'Hoja de Trabajo para listado'!$DE$151:$DG$151,0)),0)+IFERROR(INDEX('Hoja de Trabajo para listado'!$CD$155:$DC$1048576,MATCH($A83,'Hoja de Trabajo para listado'!$CD$155:$CD$1048576,0),MATCH((CUADRO!H$5&amp;$E83),'Hoja de Trabajo para listado'!$CD$151:$DC$151,0)),0)</f>
        <v>0</v>
      </c>
      <c r="I83" s="245">
        <f ca="1">+IFERROR(INDEX('Hoja de Trabajo para listado'!$A$155:$Z$1048576,MATCH($A83,'Hoja de Trabajo para listado'!$A$155:$A$1048576,0),MATCH((CUADRO!I$5&amp;$E83),'Hoja de Trabajo para listado'!$A$151:$Z$151,0)),0)+IFERROR(INDEX('Hoja de Trabajo para listado'!$AB$155:$BA$1048576,MATCH($A83,'Hoja de Trabajo para listado'!$AB$155:$AB$1048576,0),MATCH((CUADRO!I$5&amp;$E83),'Hoja de Trabajo para listado'!$AB$151:$BA$151,0)),0)+IFERROR(INDEX('Hoja de Trabajo para listado'!$BC$155:$CB$1048576,MATCH($A83,'Hoja de Trabajo para listado'!$BC$155:$BC$1048576,0),MATCH((CUADRO!I$5&amp;$E83),'Hoja de Trabajo para listado'!$BC$151:$CB$151,0)),0)+IFERROR(INDEX('Hoja de Trabajo para listado'!$DE$153:$DG$274,MATCH($A83,'Hoja de Trabajo para listado'!$DE$153:$DE$1048576,0),MATCH((CUADRO!I$5&amp;$E83),'Hoja de Trabajo para listado'!$DE$151:$DG$151,0)),0)+IFERROR(INDEX('Hoja de Trabajo para listado'!$CD$155:$DC$1048576,MATCH($A83,'Hoja de Trabajo para listado'!$CD$155:$CD$1048576,0),MATCH((CUADRO!I$5&amp;$E83),'Hoja de Trabajo para listado'!$CD$151:$DC$151,0)),0)</f>
        <v>0</v>
      </c>
      <c r="J83" s="245">
        <f ca="1">+IFERROR(INDEX('Hoja de Trabajo para listado'!$A$155:$Z$1048576,MATCH($A83,'Hoja de Trabajo para listado'!$A$155:$A$1048576,0),MATCH((CUADRO!J$5&amp;$E83),'Hoja de Trabajo para listado'!$A$151:$Z$151,0)),0)+IFERROR(INDEX('Hoja de Trabajo para listado'!$AB$155:$BA$1048576,MATCH($A83,'Hoja de Trabajo para listado'!$AB$155:$AB$1048576,0),MATCH((CUADRO!J$5&amp;$E83),'Hoja de Trabajo para listado'!$AB$151:$BA$151,0)),0)+IFERROR(INDEX('Hoja de Trabajo para listado'!$BC$155:$CB$1048576,MATCH($A83,'Hoja de Trabajo para listado'!$BC$155:$BC$1048576,0),MATCH((CUADRO!J$5&amp;$E83),'Hoja de Trabajo para listado'!$BC$151:$CB$151,0)),0)+IFERROR(INDEX('Hoja de Trabajo para listado'!$DE$153:$DG$274,MATCH($A83,'Hoja de Trabajo para listado'!$DE$153:$DE$1048576,0),MATCH((CUADRO!J$5&amp;$E83),'Hoja de Trabajo para listado'!$DE$151:$DG$151,0)),0)+IFERROR(INDEX('Hoja de Trabajo para listado'!$CD$155:$DC$1048576,MATCH($A83,'Hoja de Trabajo para listado'!$CD$155:$CD$1048576,0),MATCH((CUADRO!J$5&amp;$E83),'Hoja de Trabajo para listado'!$CD$151:$DC$151,0)),0)</f>
        <v>0</v>
      </c>
      <c r="K83" s="245">
        <f ca="1">+IFERROR(INDEX('Hoja de Trabajo para listado'!$A$155:$Z$1048576,MATCH($A83,'Hoja de Trabajo para listado'!$A$155:$A$1048576,0),MATCH((CUADRO!K$5&amp;$E83),'Hoja de Trabajo para listado'!$A$151:$Z$151,0)),0)+IFERROR(INDEX('Hoja de Trabajo para listado'!$AB$155:$BA$1048576,MATCH($A83,'Hoja de Trabajo para listado'!$AB$155:$AB$1048576,0),MATCH((CUADRO!K$5&amp;$E83),'Hoja de Trabajo para listado'!$AB$151:$BA$151,0)),0)+IFERROR(INDEX('Hoja de Trabajo para listado'!$BC$155:$CB$1048576,MATCH($A83,'Hoja de Trabajo para listado'!$BC$155:$BC$1048576,0),MATCH((CUADRO!K$5&amp;$E83),'Hoja de Trabajo para listado'!$BC$151:$CB$151,0)),0)+IFERROR(INDEX('Hoja de Trabajo para listado'!$DE$153:$DG$274,MATCH($A83,'Hoja de Trabajo para listado'!$DE$153:$DE$1048576,0),MATCH((CUADRO!K$5&amp;$E83),'Hoja de Trabajo para listado'!$DE$151:$DG$151,0)),0)+IFERROR(INDEX('Hoja de Trabajo para listado'!$CD$155:$DC$1048576,MATCH($A83,'Hoja de Trabajo para listado'!$CD$155:$CD$1048576,0),MATCH((CUADRO!K$5&amp;$E83),'Hoja de Trabajo para listado'!$CD$151:$DC$151,0)),0)</f>
        <v>0</v>
      </c>
      <c r="L83" s="245">
        <f ca="1">+IFERROR(INDEX('Hoja de Trabajo para listado'!$A$155:$Z$1048576,MATCH($A83,'Hoja de Trabajo para listado'!$A$155:$A$1048576,0),MATCH((CUADRO!L$5&amp;$E83),'Hoja de Trabajo para listado'!$A$151:$Z$151,0)),0)+IFERROR(INDEX('Hoja de Trabajo para listado'!$AB$155:$BA$1048576,MATCH($A83,'Hoja de Trabajo para listado'!$AB$155:$AB$1048576,0),MATCH((CUADRO!L$5&amp;$E83),'Hoja de Trabajo para listado'!$AB$151:$BA$151,0)),0)+IFERROR(INDEX('Hoja de Trabajo para listado'!$BC$155:$CB$1048576,MATCH($A83,'Hoja de Trabajo para listado'!$BC$155:$BC$1048576,0),MATCH((CUADRO!L$5&amp;$E83),'Hoja de Trabajo para listado'!$BC$151:$CB$151,0)),0)+IFERROR(INDEX('Hoja de Trabajo para listado'!$DE$153:$DG$274,MATCH($A83,'Hoja de Trabajo para listado'!$DE$153:$DE$1048576,0),MATCH((CUADRO!L$5&amp;$E83),'Hoja de Trabajo para listado'!$DE$151:$DG$151,0)),0)+IFERROR(INDEX('Hoja de Trabajo para listado'!$CD$155:$DC$1048576,MATCH($A83,'Hoja de Trabajo para listado'!$CD$155:$CD$1048576,0),MATCH((CUADRO!L$5&amp;$E83),'Hoja de Trabajo para listado'!$CD$151:$DC$151,0)),0)</f>
        <v>0</v>
      </c>
      <c r="M83" s="245">
        <f ca="1">+IFERROR(INDEX('Hoja de Trabajo para listado'!$A$155:$Z$1048576,MATCH($A83,'Hoja de Trabajo para listado'!$A$155:$A$1048576,0),MATCH((CUADRO!M$5&amp;$E83),'Hoja de Trabajo para listado'!$A$151:$Z$151,0)),0)+IFERROR(INDEX('Hoja de Trabajo para listado'!$AB$155:$BA$1048576,MATCH($A83,'Hoja de Trabajo para listado'!$AB$155:$AB$1048576,0),MATCH((CUADRO!M$5&amp;$E83),'Hoja de Trabajo para listado'!$AB$151:$BA$151,0)),0)+IFERROR(INDEX('Hoja de Trabajo para listado'!$BC$155:$CB$1048576,MATCH($A83,'Hoja de Trabajo para listado'!$BC$155:$BC$1048576,0),MATCH((CUADRO!M$5&amp;$E83),'Hoja de Trabajo para listado'!$BC$151:$CB$151,0)),0)+IFERROR(INDEX('Hoja de Trabajo para listado'!$DE$153:$DG$274,MATCH($A83,'Hoja de Trabajo para listado'!$DE$153:$DE$1048576,0),MATCH((CUADRO!M$5&amp;$E83),'Hoja de Trabajo para listado'!$DE$151:$DG$151,0)),0)+IFERROR(INDEX('Hoja de Trabajo para listado'!$CD$155:$DC$1048576,MATCH($A83,'Hoja de Trabajo para listado'!$CD$155:$CD$1048576,0),MATCH((CUADRO!M$5&amp;$E83),'Hoja de Trabajo para listado'!$CD$151:$DC$151,0)),0)</f>
        <v>0</v>
      </c>
      <c r="N83" s="245">
        <f ca="1">+IFERROR(INDEX('Hoja de Trabajo para listado'!$A$155:$Z$1048576,MATCH($A83,'Hoja de Trabajo para listado'!$A$155:$A$1048576,0),MATCH((CUADRO!N$5&amp;$E83),'Hoja de Trabajo para listado'!$A$151:$Z$151,0)),0)+IFERROR(INDEX('Hoja de Trabajo para listado'!$AB$155:$BA$1048576,MATCH($A83,'Hoja de Trabajo para listado'!$AB$155:$AB$1048576,0),MATCH((CUADRO!N$5&amp;$E83),'Hoja de Trabajo para listado'!$AB$151:$BA$151,0)),0)+IFERROR(INDEX('Hoja de Trabajo para listado'!$BC$155:$CB$1048576,MATCH($A83,'Hoja de Trabajo para listado'!$BC$155:$BC$1048576,0),MATCH((CUADRO!N$5&amp;$E83),'Hoja de Trabajo para listado'!$BC$151:$CB$151,0)),0)+IFERROR(INDEX('Hoja de Trabajo para listado'!$DE$153:$DG$274,MATCH($A83,'Hoja de Trabajo para listado'!$DE$153:$DE$1048576,0),MATCH((CUADRO!N$5&amp;$E83),'Hoja de Trabajo para listado'!$DE$151:$DG$151,0)),0)+IFERROR(INDEX('Hoja de Trabajo para listado'!$CD$155:$DC$1048576,MATCH($A83,'Hoja de Trabajo para listado'!$CD$155:$CD$1048576,0),MATCH((CUADRO!N$5&amp;$E83),'Hoja de Trabajo para listado'!$CD$151:$DC$151,0)),0)</f>
        <v>0</v>
      </c>
      <c r="O83" s="245">
        <f ca="1">+IFERROR(INDEX('Hoja de Trabajo para listado'!$A$155:$Z$1048576,MATCH($A83,'Hoja de Trabajo para listado'!$A$155:$A$1048576,0),MATCH((CUADRO!O$5&amp;$E83),'Hoja de Trabajo para listado'!$A$151:$Z$151,0)),0)+IFERROR(INDEX('Hoja de Trabajo para listado'!$AB$155:$BA$1048576,MATCH($A83,'Hoja de Trabajo para listado'!$AB$155:$AB$1048576,0),MATCH((CUADRO!O$5&amp;$E83),'Hoja de Trabajo para listado'!$AB$151:$BA$151,0)),0)+IFERROR(INDEX('Hoja de Trabajo para listado'!$BC$155:$CB$1048576,MATCH($A83,'Hoja de Trabajo para listado'!$BC$155:$BC$1048576,0),MATCH((CUADRO!O$5&amp;$E83),'Hoja de Trabajo para listado'!$BC$151:$CB$151,0)),0)+IFERROR(INDEX('Hoja de Trabajo para listado'!$DE$153:$DG$274,MATCH($A83,'Hoja de Trabajo para listado'!$DE$153:$DE$1048576,0),MATCH((CUADRO!O$5&amp;$E83),'Hoja de Trabajo para listado'!$DE$151:$DG$151,0)),0)+IFERROR(INDEX('Hoja de Trabajo para listado'!$CD$155:$DC$1048576,MATCH($A83,'Hoja de Trabajo para listado'!$CD$155:$CD$1048576,0),MATCH((CUADRO!O$5&amp;$E83),'Hoja de Trabajo para listado'!$CD$151:$DC$151,0)),0)</f>
        <v>0</v>
      </c>
      <c r="P83" s="245">
        <f ca="1">+IFERROR(INDEX('Hoja de Trabajo para listado'!$A$155:$Z$1048576,MATCH($A83,'Hoja de Trabajo para listado'!$A$155:$A$1048576,0),MATCH((CUADRO!P$5&amp;$E83),'Hoja de Trabajo para listado'!$A$151:$Z$151,0)),0)+IFERROR(INDEX('Hoja de Trabajo para listado'!$AB$155:$BA$1048576,MATCH($A83,'Hoja de Trabajo para listado'!$AB$155:$AB$1048576,0),MATCH((CUADRO!P$5&amp;$E83),'Hoja de Trabajo para listado'!$AB$151:$BA$151,0)),0)+IFERROR(INDEX('Hoja de Trabajo para listado'!$BC$155:$CB$1048576,MATCH($A83,'Hoja de Trabajo para listado'!$BC$155:$BC$1048576,0),MATCH((CUADRO!P$5&amp;$E83),'Hoja de Trabajo para listado'!$BC$151:$CB$151,0)),0)+IFERROR(INDEX('Hoja de Trabajo para listado'!$DE$153:$DG$274,MATCH($A83,'Hoja de Trabajo para listado'!$DE$153:$DE$1048576,0),MATCH((CUADRO!P$5&amp;$E83),'Hoja de Trabajo para listado'!$DE$151:$DG$151,0)),0)+IFERROR(INDEX('Hoja de Trabajo para listado'!$CD$155:$DC$1048576,MATCH($A83,'Hoja de Trabajo para listado'!$CD$155:$CD$1048576,0),MATCH((CUADRO!P$5&amp;$E83),'Hoja de Trabajo para listado'!$CD$151:$DC$151,0)),0)</f>
        <v>0</v>
      </c>
      <c r="Q83" s="245">
        <f ca="1">+IFERROR(INDEX('Hoja de Trabajo para listado'!$A$155:$Z$1048576,MATCH($A83,'Hoja de Trabajo para listado'!$A$155:$A$1048576,0),MATCH((CUADRO!Q$5&amp;$E83),'Hoja de Trabajo para listado'!$A$151:$Z$151,0)),0)+IFERROR(INDEX('Hoja de Trabajo para listado'!$AB$155:$BA$1048576,MATCH($A83,'Hoja de Trabajo para listado'!$AB$155:$AB$1048576,0),MATCH((CUADRO!Q$5&amp;$E83),'Hoja de Trabajo para listado'!$AB$151:$BA$151,0)),0)+IFERROR(INDEX('Hoja de Trabajo para listado'!$BC$155:$CB$1048576,MATCH($A83,'Hoja de Trabajo para listado'!$BC$155:$BC$1048576,0),MATCH((CUADRO!Q$5&amp;$E83),'Hoja de Trabajo para listado'!$BC$151:$CB$151,0)),0)+IFERROR(INDEX('Hoja de Trabajo para listado'!$DE$153:$DG$274,MATCH($A83,'Hoja de Trabajo para listado'!$DE$153:$DE$1048576,0),MATCH((CUADRO!Q$5&amp;$E83),'Hoja de Trabajo para listado'!$DE$151:$DG$151,0)),0)+IFERROR(INDEX('Hoja de Trabajo para listado'!$CD$155:$DC$1048576,MATCH($A83,'Hoja de Trabajo para listado'!$CD$155:$CD$1048576,0),MATCH((CUADRO!Q$5&amp;$E83),'Hoja de Trabajo para listado'!$CD$151:$DC$151,0)),0)</f>
        <v>0</v>
      </c>
      <c r="R83" s="245">
        <f t="shared" ca="1" si="5"/>
        <v>295914.15000000002</v>
      </c>
      <c r="S83" s="245">
        <f ca="1">+R82+R83</f>
        <v>295914.15000000002</v>
      </c>
      <c r="T83" s="245">
        <f ca="1">+S83</f>
        <v>295914.15000000002</v>
      </c>
      <c r="U83" s="244">
        <f t="shared" si="6"/>
        <v>2</v>
      </c>
      <c r="V83" s="333" t="str">
        <f>+VLOOKUP(A83,bd_lista!$A$3:$E$590,5,FALSE)</f>
        <v>Universidades Públicas</v>
      </c>
      <c r="W83" s="392"/>
      <c r="X83" s="242">
        <f>+VLOOKUP(A83,[4]Sheet1!$A$13:$D$744,4,FALSE)</f>
        <v>0</v>
      </c>
      <c r="Y83" s="242" t="e">
        <f>+VLOOKUP(X83,bd_lista!$A$3:$C$590,3,FALSE)</f>
        <v>#N/A</v>
      </c>
      <c r="Z83" s="292"/>
      <c r="AA83" s="293"/>
    </row>
    <row r="84" spans="1:27" customFormat="1" ht="15" hidden="1" customHeight="1">
      <c r="A84" s="250">
        <v>141</v>
      </c>
      <c r="B84" s="387">
        <f>+A84</f>
        <v>141</v>
      </c>
      <c r="C84" s="247" t="str">
        <f>+VLOOKUP(A84,bd_lista!$A$3:$C$590,3,FALSE)</f>
        <v>Universidad Mayor de San Simón</v>
      </c>
      <c r="D84" s="389" t="str">
        <f>+C84</f>
        <v>Universidad Mayor de San Simón</v>
      </c>
      <c r="E84" s="247" t="s">
        <v>1304</v>
      </c>
      <c r="F84" s="243">
        <f ca="1">+IFERROR(INDEX('Hoja de Trabajo para listado'!$A$155:$Z$1048576,MATCH($A84,'Hoja de Trabajo para listado'!$A$155:$A$1048576,0),MATCH((CUADRO!F$5&amp;$E84),'Hoja de Trabajo para listado'!$A$151:$Z$151,0)),0)+IFERROR(INDEX('Hoja de Trabajo para listado'!$AB$155:$BA$1048576,MATCH($A84,'Hoja de Trabajo para listado'!$AB$155:$AB$1048576,0),MATCH((CUADRO!F$5&amp;$E84),'Hoja de Trabajo para listado'!$AB$151:$BA$151,0)),0)+IFERROR(INDEX('Hoja de Trabajo para listado'!$BC$155:$CB$1048576,MATCH($A84,'Hoja de Trabajo para listado'!$BC$155:$BC$1048576,0),MATCH((CUADRO!F$5&amp;$E84),'Hoja de Trabajo para listado'!$BC$151:$CB$151,0)),0)+IFERROR(INDEX('Hoja de Trabajo para listado'!$DE$153:$DG$274,MATCH($A84,'Hoja de Trabajo para listado'!$DE$153:$DE$1048576,0),MATCH((CUADRO!F$5&amp;$E84),'Hoja de Trabajo para listado'!$DE$151:$DG$151,0)),0)+IFERROR(INDEX('Hoja de Trabajo para listado'!$CD$155:$DC$1048576,MATCH($A84,'Hoja de Trabajo para listado'!$CD$155:$CD$1048576,0),MATCH((CUADRO!F$5&amp;$E84),'Hoja de Trabajo para listado'!$CD$151:$DC$151,0)),0)</f>
        <v>0</v>
      </c>
      <c r="G84" s="243">
        <f ca="1">+IFERROR(INDEX('Hoja de Trabajo para listado'!$A$155:$Z$1048576,MATCH($A84,'Hoja de Trabajo para listado'!$A$155:$A$1048576,0),MATCH((CUADRO!G$5&amp;$E84),'Hoja de Trabajo para listado'!$A$151:$Z$151,0)),0)+IFERROR(INDEX('Hoja de Trabajo para listado'!$AB$155:$BA$1048576,MATCH($A84,'Hoja de Trabajo para listado'!$AB$155:$AB$1048576,0),MATCH((CUADRO!G$5&amp;$E84),'Hoja de Trabajo para listado'!$AB$151:$BA$151,0)),0)+IFERROR(INDEX('Hoja de Trabajo para listado'!$BC$155:$CB$1048576,MATCH($A84,'Hoja de Trabajo para listado'!$BC$155:$BC$1048576,0),MATCH((CUADRO!G$5&amp;$E84),'Hoja de Trabajo para listado'!$BC$151:$CB$151,0)),0)+IFERROR(INDEX('Hoja de Trabajo para listado'!$DE$153:$DG$274,MATCH($A84,'Hoja de Trabajo para listado'!$DE$153:$DE$1048576,0),MATCH((CUADRO!G$5&amp;$E84),'Hoja de Trabajo para listado'!$DE$151:$DG$151,0)),0)+IFERROR(INDEX('Hoja de Trabajo para listado'!$CD$155:$DC$1048576,MATCH($A84,'Hoja de Trabajo para listado'!$CD$155:$CD$1048576,0),MATCH((CUADRO!G$5&amp;$E84),'Hoja de Trabajo para listado'!$CD$151:$DC$151,0)),0)</f>
        <v>0</v>
      </c>
      <c r="H84" s="243">
        <f ca="1">+IFERROR(INDEX('Hoja de Trabajo para listado'!$A$155:$Z$1048576,MATCH($A84,'Hoja de Trabajo para listado'!$A$155:$A$1048576,0),MATCH((CUADRO!H$5&amp;$E84),'Hoja de Trabajo para listado'!$A$151:$Z$151,0)),0)+IFERROR(INDEX('Hoja de Trabajo para listado'!$AB$155:$BA$1048576,MATCH($A84,'Hoja de Trabajo para listado'!$AB$155:$AB$1048576,0),MATCH((CUADRO!H$5&amp;$E84),'Hoja de Trabajo para listado'!$AB$151:$BA$151,0)),0)+IFERROR(INDEX('Hoja de Trabajo para listado'!$BC$155:$CB$1048576,MATCH($A84,'Hoja de Trabajo para listado'!$BC$155:$BC$1048576,0),MATCH((CUADRO!H$5&amp;$E84),'Hoja de Trabajo para listado'!$BC$151:$CB$151,0)),0)+IFERROR(INDEX('Hoja de Trabajo para listado'!$DE$153:$DG$274,MATCH($A84,'Hoja de Trabajo para listado'!$DE$153:$DE$1048576,0),MATCH((CUADRO!H$5&amp;$E84),'Hoja de Trabajo para listado'!$DE$151:$DG$151,0)),0)+IFERROR(INDEX('Hoja de Trabajo para listado'!$CD$155:$DC$1048576,MATCH($A84,'Hoja de Trabajo para listado'!$CD$155:$CD$1048576,0),MATCH((CUADRO!H$5&amp;$E84),'Hoja de Trabajo para listado'!$CD$151:$DC$151,0)),0)</f>
        <v>0</v>
      </c>
      <c r="I84" s="243">
        <f ca="1">+IFERROR(INDEX('Hoja de Trabajo para listado'!$A$155:$Z$1048576,MATCH($A84,'Hoja de Trabajo para listado'!$A$155:$A$1048576,0),MATCH((CUADRO!I$5&amp;$E84),'Hoja de Trabajo para listado'!$A$151:$Z$151,0)),0)+IFERROR(INDEX('Hoja de Trabajo para listado'!$AB$155:$BA$1048576,MATCH($A84,'Hoja de Trabajo para listado'!$AB$155:$AB$1048576,0),MATCH((CUADRO!I$5&amp;$E84),'Hoja de Trabajo para listado'!$AB$151:$BA$151,0)),0)+IFERROR(INDEX('Hoja de Trabajo para listado'!$BC$155:$CB$1048576,MATCH($A84,'Hoja de Trabajo para listado'!$BC$155:$BC$1048576,0),MATCH((CUADRO!I$5&amp;$E84),'Hoja de Trabajo para listado'!$BC$151:$CB$151,0)),0)+IFERROR(INDEX('Hoja de Trabajo para listado'!$DE$153:$DG$274,MATCH($A84,'Hoja de Trabajo para listado'!$DE$153:$DE$1048576,0),MATCH((CUADRO!I$5&amp;$E84),'Hoja de Trabajo para listado'!$DE$151:$DG$151,0)),0)+IFERROR(INDEX('Hoja de Trabajo para listado'!$CD$155:$DC$1048576,MATCH($A84,'Hoja de Trabajo para listado'!$CD$155:$CD$1048576,0),MATCH((CUADRO!I$5&amp;$E84),'Hoja de Trabajo para listado'!$CD$151:$DC$151,0)),0)</f>
        <v>0</v>
      </c>
      <c r="J84" s="243">
        <f ca="1">+IFERROR(INDEX('Hoja de Trabajo para listado'!$A$155:$Z$1048576,MATCH($A84,'Hoja de Trabajo para listado'!$A$155:$A$1048576,0),MATCH((CUADRO!J$5&amp;$E84),'Hoja de Trabajo para listado'!$A$151:$Z$151,0)),0)+IFERROR(INDEX('Hoja de Trabajo para listado'!$AB$155:$BA$1048576,MATCH($A84,'Hoja de Trabajo para listado'!$AB$155:$AB$1048576,0),MATCH((CUADRO!J$5&amp;$E84),'Hoja de Trabajo para listado'!$AB$151:$BA$151,0)),0)+IFERROR(INDEX('Hoja de Trabajo para listado'!$BC$155:$CB$1048576,MATCH($A84,'Hoja de Trabajo para listado'!$BC$155:$BC$1048576,0),MATCH((CUADRO!J$5&amp;$E84),'Hoja de Trabajo para listado'!$BC$151:$CB$151,0)),0)+IFERROR(INDEX('Hoja de Trabajo para listado'!$DE$153:$DG$274,MATCH($A84,'Hoja de Trabajo para listado'!$DE$153:$DE$1048576,0),MATCH((CUADRO!J$5&amp;$E84),'Hoja de Trabajo para listado'!$DE$151:$DG$151,0)),0)+IFERROR(INDEX('Hoja de Trabajo para listado'!$CD$155:$DC$1048576,MATCH($A84,'Hoja de Trabajo para listado'!$CD$155:$CD$1048576,0),MATCH((CUADRO!J$5&amp;$E84),'Hoja de Trabajo para listado'!$CD$151:$DC$151,0)),0)</f>
        <v>0</v>
      </c>
      <c r="K84" s="243">
        <f ca="1">+IFERROR(INDEX('Hoja de Trabajo para listado'!$A$155:$Z$1048576,MATCH($A84,'Hoja de Trabajo para listado'!$A$155:$A$1048576,0),MATCH((CUADRO!K$5&amp;$E84),'Hoja de Trabajo para listado'!$A$151:$Z$151,0)),0)+IFERROR(INDEX('Hoja de Trabajo para listado'!$AB$155:$BA$1048576,MATCH($A84,'Hoja de Trabajo para listado'!$AB$155:$AB$1048576,0),MATCH((CUADRO!K$5&amp;$E84),'Hoja de Trabajo para listado'!$AB$151:$BA$151,0)),0)+IFERROR(INDEX('Hoja de Trabajo para listado'!$BC$155:$CB$1048576,MATCH($A84,'Hoja de Trabajo para listado'!$BC$155:$BC$1048576,0),MATCH((CUADRO!K$5&amp;$E84),'Hoja de Trabajo para listado'!$BC$151:$CB$151,0)),0)+IFERROR(INDEX('Hoja de Trabajo para listado'!$DE$153:$DG$274,MATCH($A84,'Hoja de Trabajo para listado'!$DE$153:$DE$1048576,0),MATCH((CUADRO!K$5&amp;$E84),'Hoja de Trabajo para listado'!$DE$151:$DG$151,0)),0)+IFERROR(INDEX('Hoja de Trabajo para listado'!$CD$155:$DC$1048576,MATCH($A84,'Hoja de Trabajo para listado'!$CD$155:$CD$1048576,0),MATCH((CUADRO!K$5&amp;$E84),'Hoja de Trabajo para listado'!$CD$151:$DC$151,0)),0)</f>
        <v>0</v>
      </c>
      <c r="L84" s="243">
        <f ca="1">+IFERROR(INDEX('Hoja de Trabajo para listado'!$A$155:$Z$1048576,MATCH($A84,'Hoja de Trabajo para listado'!$A$155:$A$1048576,0),MATCH((CUADRO!L$5&amp;$E84),'Hoja de Trabajo para listado'!$A$151:$Z$151,0)),0)+IFERROR(INDEX('Hoja de Trabajo para listado'!$AB$155:$BA$1048576,MATCH($A84,'Hoja de Trabajo para listado'!$AB$155:$AB$1048576,0),MATCH((CUADRO!L$5&amp;$E84),'Hoja de Trabajo para listado'!$AB$151:$BA$151,0)),0)+IFERROR(INDEX('Hoja de Trabajo para listado'!$BC$155:$CB$1048576,MATCH($A84,'Hoja de Trabajo para listado'!$BC$155:$BC$1048576,0),MATCH((CUADRO!L$5&amp;$E84),'Hoja de Trabajo para listado'!$BC$151:$CB$151,0)),0)+IFERROR(INDEX('Hoja de Trabajo para listado'!$DE$153:$DG$274,MATCH($A84,'Hoja de Trabajo para listado'!$DE$153:$DE$1048576,0),MATCH((CUADRO!L$5&amp;$E84),'Hoja de Trabajo para listado'!$DE$151:$DG$151,0)),0)+IFERROR(INDEX('Hoja de Trabajo para listado'!$CD$155:$DC$1048576,MATCH($A84,'Hoja de Trabajo para listado'!$CD$155:$CD$1048576,0),MATCH((CUADRO!L$5&amp;$E84),'Hoja de Trabajo para listado'!$CD$151:$DC$151,0)),0)</f>
        <v>0</v>
      </c>
      <c r="M84" s="243">
        <f ca="1">+IFERROR(INDEX('Hoja de Trabajo para listado'!$A$155:$Z$1048576,MATCH($A84,'Hoja de Trabajo para listado'!$A$155:$A$1048576,0),MATCH((CUADRO!M$5&amp;$E84),'Hoja de Trabajo para listado'!$A$151:$Z$151,0)),0)+IFERROR(INDEX('Hoja de Trabajo para listado'!$AB$155:$BA$1048576,MATCH($A84,'Hoja de Trabajo para listado'!$AB$155:$AB$1048576,0),MATCH((CUADRO!M$5&amp;$E84),'Hoja de Trabajo para listado'!$AB$151:$BA$151,0)),0)+IFERROR(INDEX('Hoja de Trabajo para listado'!$BC$155:$CB$1048576,MATCH($A84,'Hoja de Trabajo para listado'!$BC$155:$BC$1048576,0),MATCH((CUADRO!M$5&amp;$E84),'Hoja de Trabajo para listado'!$BC$151:$CB$151,0)),0)+IFERROR(INDEX('Hoja de Trabajo para listado'!$DE$153:$DG$274,MATCH($A84,'Hoja de Trabajo para listado'!$DE$153:$DE$1048576,0),MATCH((CUADRO!M$5&amp;$E84),'Hoja de Trabajo para listado'!$DE$151:$DG$151,0)),0)+IFERROR(INDEX('Hoja de Trabajo para listado'!$CD$155:$DC$1048576,MATCH($A84,'Hoja de Trabajo para listado'!$CD$155:$CD$1048576,0),MATCH((CUADRO!M$5&amp;$E84),'Hoja de Trabajo para listado'!$CD$151:$DC$151,0)),0)</f>
        <v>0</v>
      </c>
      <c r="N84" s="243">
        <f ca="1">+IFERROR(INDEX('Hoja de Trabajo para listado'!$A$155:$Z$1048576,MATCH($A84,'Hoja de Trabajo para listado'!$A$155:$A$1048576,0),MATCH((CUADRO!N$5&amp;$E84),'Hoja de Trabajo para listado'!$A$151:$Z$151,0)),0)+IFERROR(INDEX('Hoja de Trabajo para listado'!$AB$155:$BA$1048576,MATCH($A84,'Hoja de Trabajo para listado'!$AB$155:$AB$1048576,0),MATCH((CUADRO!N$5&amp;$E84),'Hoja de Trabajo para listado'!$AB$151:$BA$151,0)),0)+IFERROR(INDEX('Hoja de Trabajo para listado'!$BC$155:$CB$1048576,MATCH($A84,'Hoja de Trabajo para listado'!$BC$155:$BC$1048576,0),MATCH((CUADRO!N$5&amp;$E84),'Hoja de Trabajo para listado'!$BC$151:$CB$151,0)),0)+IFERROR(INDEX('Hoja de Trabajo para listado'!$DE$153:$DG$274,MATCH($A84,'Hoja de Trabajo para listado'!$DE$153:$DE$1048576,0),MATCH((CUADRO!N$5&amp;$E84),'Hoja de Trabajo para listado'!$DE$151:$DG$151,0)),0)+IFERROR(INDEX('Hoja de Trabajo para listado'!$CD$155:$DC$1048576,MATCH($A84,'Hoja de Trabajo para listado'!$CD$155:$CD$1048576,0),MATCH((CUADRO!N$5&amp;$E84),'Hoja de Trabajo para listado'!$CD$151:$DC$151,0)),0)</f>
        <v>0</v>
      </c>
      <c r="O84" s="243">
        <f ca="1">+IFERROR(INDEX('Hoja de Trabajo para listado'!$A$155:$Z$1048576,MATCH($A84,'Hoja de Trabajo para listado'!$A$155:$A$1048576,0),MATCH((CUADRO!O$5&amp;$E84),'Hoja de Trabajo para listado'!$A$151:$Z$151,0)),0)+IFERROR(INDEX('Hoja de Trabajo para listado'!$AB$155:$BA$1048576,MATCH($A84,'Hoja de Trabajo para listado'!$AB$155:$AB$1048576,0),MATCH((CUADRO!O$5&amp;$E84),'Hoja de Trabajo para listado'!$AB$151:$BA$151,0)),0)+IFERROR(INDEX('Hoja de Trabajo para listado'!$BC$155:$CB$1048576,MATCH($A84,'Hoja de Trabajo para listado'!$BC$155:$BC$1048576,0),MATCH((CUADRO!O$5&amp;$E84),'Hoja de Trabajo para listado'!$BC$151:$CB$151,0)),0)+IFERROR(INDEX('Hoja de Trabajo para listado'!$DE$153:$DG$274,MATCH($A84,'Hoja de Trabajo para listado'!$DE$153:$DE$1048576,0),MATCH((CUADRO!O$5&amp;$E84),'Hoja de Trabajo para listado'!$DE$151:$DG$151,0)),0)+IFERROR(INDEX('Hoja de Trabajo para listado'!$CD$155:$DC$1048576,MATCH($A84,'Hoja de Trabajo para listado'!$CD$155:$CD$1048576,0),MATCH((CUADRO!O$5&amp;$E84),'Hoja de Trabajo para listado'!$CD$151:$DC$151,0)),0)</f>
        <v>0</v>
      </c>
      <c r="P84" s="243">
        <f ca="1">+IFERROR(INDEX('Hoja de Trabajo para listado'!$A$155:$Z$1048576,MATCH($A84,'Hoja de Trabajo para listado'!$A$155:$A$1048576,0),MATCH((CUADRO!P$5&amp;$E84),'Hoja de Trabajo para listado'!$A$151:$Z$151,0)),0)+IFERROR(INDEX('Hoja de Trabajo para listado'!$AB$155:$BA$1048576,MATCH($A84,'Hoja de Trabajo para listado'!$AB$155:$AB$1048576,0),MATCH((CUADRO!P$5&amp;$E84),'Hoja de Trabajo para listado'!$AB$151:$BA$151,0)),0)+IFERROR(INDEX('Hoja de Trabajo para listado'!$BC$155:$CB$1048576,MATCH($A84,'Hoja de Trabajo para listado'!$BC$155:$BC$1048576,0),MATCH((CUADRO!P$5&amp;$E84),'Hoja de Trabajo para listado'!$BC$151:$CB$151,0)),0)+IFERROR(INDEX('Hoja de Trabajo para listado'!$DE$153:$DG$274,MATCH($A84,'Hoja de Trabajo para listado'!$DE$153:$DE$1048576,0),MATCH((CUADRO!P$5&amp;$E84),'Hoja de Trabajo para listado'!$DE$151:$DG$151,0)),0)+IFERROR(INDEX('Hoja de Trabajo para listado'!$CD$155:$DC$1048576,MATCH($A84,'Hoja de Trabajo para listado'!$CD$155:$CD$1048576,0),MATCH((CUADRO!P$5&amp;$E84),'Hoja de Trabajo para listado'!$CD$151:$DC$151,0)),0)</f>
        <v>0</v>
      </c>
      <c r="Q84" s="243">
        <f ca="1">+IFERROR(INDEX('Hoja de Trabajo para listado'!$A$155:$Z$1048576,MATCH($A84,'Hoja de Trabajo para listado'!$A$155:$A$1048576,0),MATCH((CUADRO!Q$5&amp;$E84),'Hoja de Trabajo para listado'!$A$151:$Z$151,0)),0)+IFERROR(INDEX('Hoja de Trabajo para listado'!$AB$155:$BA$1048576,MATCH($A84,'Hoja de Trabajo para listado'!$AB$155:$AB$1048576,0),MATCH((CUADRO!Q$5&amp;$E84),'Hoja de Trabajo para listado'!$AB$151:$BA$151,0)),0)+IFERROR(INDEX('Hoja de Trabajo para listado'!$BC$155:$CB$1048576,MATCH($A84,'Hoja de Trabajo para listado'!$BC$155:$BC$1048576,0),MATCH((CUADRO!Q$5&amp;$E84),'Hoja de Trabajo para listado'!$BC$151:$CB$151,0)),0)+IFERROR(INDEX('Hoja de Trabajo para listado'!$DE$153:$DG$274,MATCH($A84,'Hoja de Trabajo para listado'!$DE$153:$DE$1048576,0),MATCH((CUADRO!Q$5&amp;$E84),'Hoja de Trabajo para listado'!$DE$151:$DG$151,0)),0)+IFERROR(INDEX('Hoja de Trabajo para listado'!$CD$155:$DC$1048576,MATCH($A84,'Hoja de Trabajo para listado'!$CD$155:$CD$1048576,0),MATCH((CUADRO!Q$5&amp;$E84),'Hoja de Trabajo para listado'!$CD$151:$DC$151,0)),0)</f>
        <v>0</v>
      </c>
      <c r="R84" s="243">
        <f t="shared" ca="1" si="5"/>
        <v>0</v>
      </c>
      <c r="S84" s="243"/>
      <c r="T84" s="243">
        <f ca="1">+T85</f>
        <v>0</v>
      </c>
      <c r="U84" s="242">
        <f t="shared" si="6"/>
        <v>1</v>
      </c>
      <c r="V84" s="333" t="str">
        <f>+VLOOKUP(A84,bd_lista!$A$3:$E$590,5,FALSE)</f>
        <v>Universidades Públicas</v>
      </c>
      <c r="W84" s="391" t="str">
        <f>+V84</f>
        <v>Universidades Públicas</v>
      </c>
      <c r="X84" s="242">
        <f>+VLOOKUP(A84,[4]Sheet1!$A$13:$D$744,4,FALSE)</f>
        <v>0</v>
      </c>
      <c r="Y84" s="242" t="e">
        <f>+VLOOKUP(X84,bd_lista!$A$3:$C$590,3,FALSE)</f>
        <v>#N/A</v>
      </c>
      <c r="Z84" s="294">
        <f>+X84</f>
        <v>0</v>
      </c>
      <c r="AA84" s="295" t="e">
        <f>+Y84</f>
        <v>#N/A</v>
      </c>
    </row>
    <row r="85" spans="1:27" customFormat="1" ht="15" hidden="1" customHeight="1">
      <c r="A85" s="251">
        <v>141</v>
      </c>
      <c r="B85" s="388"/>
      <c r="C85" s="333" t="str">
        <f>+VLOOKUP(A85,bd_lista!$A$3:$C$590,3,FALSE)</f>
        <v>Universidad Mayor de San Simón</v>
      </c>
      <c r="D85" s="390"/>
      <c r="E85" s="333" t="s">
        <v>1305</v>
      </c>
      <c r="F85" s="245">
        <f ca="1">+IFERROR(INDEX('Hoja de Trabajo para listado'!$A$155:$Z$1048576,MATCH($A85,'Hoja de Trabajo para listado'!$A$155:$A$1048576,0),MATCH((CUADRO!F$5&amp;$E85),'Hoja de Trabajo para listado'!$A$151:$Z$151,0)),0)+IFERROR(INDEX('Hoja de Trabajo para listado'!$AB$155:$BA$1048576,MATCH($A85,'Hoja de Trabajo para listado'!$AB$155:$AB$1048576,0),MATCH((CUADRO!F$5&amp;$E85),'Hoja de Trabajo para listado'!$AB$151:$BA$151,0)),0)+IFERROR(INDEX('Hoja de Trabajo para listado'!$BC$155:$CB$1048576,MATCH($A85,'Hoja de Trabajo para listado'!$BC$155:$BC$1048576,0),MATCH((CUADRO!F$5&amp;$E85),'Hoja de Trabajo para listado'!$BC$151:$CB$151,0)),0)+IFERROR(INDEX('Hoja de Trabajo para listado'!$DE$153:$DG$274,MATCH($A85,'Hoja de Trabajo para listado'!$DE$153:$DE$1048576,0),MATCH((CUADRO!F$5&amp;$E85),'Hoja de Trabajo para listado'!$DE$151:$DG$151,0)),0)+IFERROR(INDEX('Hoja de Trabajo para listado'!$CD$155:$DC$1048576,MATCH($A85,'Hoja de Trabajo para listado'!$CD$155:$CD$1048576,0),MATCH((CUADRO!F$5&amp;$E85),'Hoja de Trabajo para listado'!$CD$151:$DC$151,0)),0)</f>
        <v>0</v>
      </c>
      <c r="G85" s="245">
        <f ca="1">+IFERROR(INDEX('Hoja de Trabajo para listado'!$A$155:$Z$1048576,MATCH($A85,'Hoja de Trabajo para listado'!$A$155:$A$1048576,0),MATCH((CUADRO!G$5&amp;$E85),'Hoja de Trabajo para listado'!$A$151:$Z$151,0)),0)+IFERROR(INDEX('Hoja de Trabajo para listado'!$AB$155:$BA$1048576,MATCH($A85,'Hoja de Trabajo para listado'!$AB$155:$AB$1048576,0),MATCH((CUADRO!G$5&amp;$E85),'Hoja de Trabajo para listado'!$AB$151:$BA$151,0)),0)+IFERROR(INDEX('Hoja de Trabajo para listado'!$BC$155:$CB$1048576,MATCH($A85,'Hoja de Trabajo para listado'!$BC$155:$BC$1048576,0),MATCH((CUADRO!G$5&amp;$E85),'Hoja de Trabajo para listado'!$BC$151:$CB$151,0)),0)+IFERROR(INDEX('Hoja de Trabajo para listado'!$DE$153:$DG$274,MATCH($A85,'Hoja de Trabajo para listado'!$DE$153:$DE$1048576,0),MATCH((CUADRO!G$5&amp;$E85),'Hoja de Trabajo para listado'!$DE$151:$DG$151,0)),0)+IFERROR(INDEX('Hoja de Trabajo para listado'!$CD$155:$DC$1048576,MATCH($A85,'Hoja de Trabajo para listado'!$CD$155:$CD$1048576,0),MATCH((CUADRO!G$5&amp;$E85),'Hoja de Trabajo para listado'!$CD$151:$DC$151,0)),0)</f>
        <v>0</v>
      </c>
      <c r="H85" s="245">
        <f ca="1">+IFERROR(INDEX('Hoja de Trabajo para listado'!$A$155:$Z$1048576,MATCH($A85,'Hoja de Trabajo para listado'!$A$155:$A$1048576,0),MATCH((CUADRO!H$5&amp;$E85),'Hoja de Trabajo para listado'!$A$151:$Z$151,0)),0)+IFERROR(INDEX('Hoja de Trabajo para listado'!$AB$155:$BA$1048576,MATCH($A85,'Hoja de Trabajo para listado'!$AB$155:$AB$1048576,0),MATCH((CUADRO!H$5&amp;$E85),'Hoja de Trabajo para listado'!$AB$151:$BA$151,0)),0)+IFERROR(INDEX('Hoja de Trabajo para listado'!$BC$155:$CB$1048576,MATCH($A85,'Hoja de Trabajo para listado'!$BC$155:$BC$1048576,0),MATCH((CUADRO!H$5&amp;$E85),'Hoja de Trabajo para listado'!$BC$151:$CB$151,0)),0)+IFERROR(INDEX('Hoja de Trabajo para listado'!$DE$153:$DG$274,MATCH($A85,'Hoja de Trabajo para listado'!$DE$153:$DE$1048576,0),MATCH((CUADRO!H$5&amp;$E85),'Hoja de Trabajo para listado'!$DE$151:$DG$151,0)),0)+IFERROR(INDEX('Hoja de Trabajo para listado'!$CD$155:$DC$1048576,MATCH($A85,'Hoja de Trabajo para listado'!$CD$155:$CD$1048576,0),MATCH((CUADRO!H$5&amp;$E85),'Hoja de Trabajo para listado'!$CD$151:$DC$151,0)),0)</f>
        <v>0</v>
      </c>
      <c r="I85" s="245">
        <f ca="1">+IFERROR(INDEX('Hoja de Trabajo para listado'!$A$155:$Z$1048576,MATCH($A85,'Hoja de Trabajo para listado'!$A$155:$A$1048576,0),MATCH((CUADRO!I$5&amp;$E85),'Hoja de Trabajo para listado'!$A$151:$Z$151,0)),0)+IFERROR(INDEX('Hoja de Trabajo para listado'!$AB$155:$BA$1048576,MATCH($A85,'Hoja de Trabajo para listado'!$AB$155:$AB$1048576,0),MATCH((CUADRO!I$5&amp;$E85),'Hoja de Trabajo para listado'!$AB$151:$BA$151,0)),0)+IFERROR(INDEX('Hoja de Trabajo para listado'!$BC$155:$CB$1048576,MATCH($A85,'Hoja de Trabajo para listado'!$BC$155:$BC$1048576,0),MATCH((CUADRO!I$5&amp;$E85),'Hoja de Trabajo para listado'!$BC$151:$CB$151,0)),0)+IFERROR(INDEX('Hoja de Trabajo para listado'!$DE$153:$DG$274,MATCH($A85,'Hoja de Trabajo para listado'!$DE$153:$DE$1048576,0),MATCH((CUADRO!I$5&amp;$E85),'Hoja de Trabajo para listado'!$DE$151:$DG$151,0)),0)+IFERROR(INDEX('Hoja de Trabajo para listado'!$CD$155:$DC$1048576,MATCH($A85,'Hoja de Trabajo para listado'!$CD$155:$CD$1048576,0),MATCH((CUADRO!I$5&amp;$E85),'Hoja de Trabajo para listado'!$CD$151:$DC$151,0)),0)</f>
        <v>0</v>
      </c>
      <c r="J85" s="245">
        <f ca="1">+IFERROR(INDEX('Hoja de Trabajo para listado'!$A$155:$Z$1048576,MATCH($A85,'Hoja de Trabajo para listado'!$A$155:$A$1048576,0),MATCH((CUADRO!J$5&amp;$E85),'Hoja de Trabajo para listado'!$A$151:$Z$151,0)),0)+IFERROR(INDEX('Hoja de Trabajo para listado'!$AB$155:$BA$1048576,MATCH($A85,'Hoja de Trabajo para listado'!$AB$155:$AB$1048576,0),MATCH((CUADRO!J$5&amp;$E85),'Hoja de Trabajo para listado'!$AB$151:$BA$151,0)),0)+IFERROR(INDEX('Hoja de Trabajo para listado'!$BC$155:$CB$1048576,MATCH($A85,'Hoja de Trabajo para listado'!$BC$155:$BC$1048576,0),MATCH((CUADRO!J$5&amp;$E85),'Hoja de Trabajo para listado'!$BC$151:$CB$151,0)),0)+IFERROR(INDEX('Hoja de Trabajo para listado'!$DE$153:$DG$274,MATCH($A85,'Hoja de Trabajo para listado'!$DE$153:$DE$1048576,0),MATCH((CUADRO!J$5&amp;$E85),'Hoja de Trabajo para listado'!$DE$151:$DG$151,0)),0)+IFERROR(INDEX('Hoja de Trabajo para listado'!$CD$155:$DC$1048576,MATCH($A85,'Hoja de Trabajo para listado'!$CD$155:$CD$1048576,0),MATCH((CUADRO!J$5&amp;$E85),'Hoja de Trabajo para listado'!$CD$151:$DC$151,0)),0)</f>
        <v>0</v>
      </c>
      <c r="K85" s="245">
        <f ca="1">+IFERROR(INDEX('Hoja de Trabajo para listado'!$A$155:$Z$1048576,MATCH($A85,'Hoja de Trabajo para listado'!$A$155:$A$1048576,0),MATCH((CUADRO!K$5&amp;$E85),'Hoja de Trabajo para listado'!$A$151:$Z$151,0)),0)+IFERROR(INDEX('Hoja de Trabajo para listado'!$AB$155:$BA$1048576,MATCH($A85,'Hoja de Trabajo para listado'!$AB$155:$AB$1048576,0),MATCH((CUADRO!K$5&amp;$E85),'Hoja de Trabajo para listado'!$AB$151:$BA$151,0)),0)+IFERROR(INDEX('Hoja de Trabajo para listado'!$BC$155:$CB$1048576,MATCH($A85,'Hoja de Trabajo para listado'!$BC$155:$BC$1048576,0),MATCH((CUADRO!K$5&amp;$E85),'Hoja de Trabajo para listado'!$BC$151:$CB$151,0)),0)+IFERROR(INDEX('Hoja de Trabajo para listado'!$DE$153:$DG$274,MATCH($A85,'Hoja de Trabajo para listado'!$DE$153:$DE$1048576,0),MATCH((CUADRO!K$5&amp;$E85),'Hoja de Trabajo para listado'!$DE$151:$DG$151,0)),0)+IFERROR(INDEX('Hoja de Trabajo para listado'!$CD$155:$DC$1048576,MATCH($A85,'Hoja de Trabajo para listado'!$CD$155:$CD$1048576,0),MATCH((CUADRO!K$5&amp;$E85),'Hoja de Trabajo para listado'!$CD$151:$DC$151,0)),0)</f>
        <v>0</v>
      </c>
      <c r="L85" s="245">
        <f ca="1">+IFERROR(INDEX('Hoja de Trabajo para listado'!$A$155:$Z$1048576,MATCH($A85,'Hoja de Trabajo para listado'!$A$155:$A$1048576,0),MATCH((CUADRO!L$5&amp;$E85),'Hoja de Trabajo para listado'!$A$151:$Z$151,0)),0)+IFERROR(INDEX('Hoja de Trabajo para listado'!$AB$155:$BA$1048576,MATCH($A85,'Hoja de Trabajo para listado'!$AB$155:$AB$1048576,0),MATCH((CUADRO!L$5&amp;$E85),'Hoja de Trabajo para listado'!$AB$151:$BA$151,0)),0)+IFERROR(INDEX('Hoja de Trabajo para listado'!$BC$155:$CB$1048576,MATCH($A85,'Hoja de Trabajo para listado'!$BC$155:$BC$1048576,0),MATCH((CUADRO!L$5&amp;$E85),'Hoja de Trabajo para listado'!$BC$151:$CB$151,0)),0)+IFERROR(INDEX('Hoja de Trabajo para listado'!$DE$153:$DG$274,MATCH($A85,'Hoja de Trabajo para listado'!$DE$153:$DE$1048576,0),MATCH((CUADRO!L$5&amp;$E85),'Hoja de Trabajo para listado'!$DE$151:$DG$151,0)),0)+IFERROR(INDEX('Hoja de Trabajo para listado'!$CD$155:$DC$1048576,MATCH($A85,'Hoja de Trabajo para listado'!$CD$155:$CD$1048576,0),MATCH((CUADRO!L$5&amp;$E85),'Hoja de Trabajo para listado'!$CD$151:$DC$151,0)),0)</f>
        <v>0</v>
      </c>
      <c r="M85" s="245">
        <f ca="1">+IFERROR(INDEX('Hoja de Trabajo para listado'!$A$155:$Z$1048576,MATCH($A85,'Hoja de Trabajo para listado'!$A$155:$A$1048576,0),MATCH((CUADRO!M$5&amp;$E85),'Hoja de Trabajo para listado'!$A$151:$Z$151,0)),0)+IFERROR(INDEX('Hoja de Trabajo para listado'!$AB$155:$BA$1048576,MATCH($A85,'Hoja de Trabajo para listado'!$AB$155:$AB$1048576,0),MATCH((CUADRO!M$5&amp;$E85),'Hoja de Trabajo para listado'!$AB$151:$BA$151,0)),0)+IFERROR(INDEX('Hoja de Trabajo para listado'!$BC$155:$CB$1048576,MATCH($A85,'Hoja de Trabajo para listado'!$BC$155:$BC$1048576,0),MATCH((CUADRO!M$5&amp;$E85),'Hoja de Trabajo para listado'!$BC$151:$CB$151,0)),0)+IFERROR(INDEX('Hoja de Trabajo para listado'!$DE$153:$DG$274,MATCH($A85,'Hoja de Trabajo para listado'!$DE$153:$DE$1048576,0),MATCH((CUADRO!M$5&amp;$E85),'Hoja de Trabajo para listado'!$DE$151:$DG$151,0)),0)+IFERROR(INDEX('Hoja de Trabajo para listado'!$CD$155:$DC$1048576,MATCH($A85,'Hoja de Trabajo para listado'!$CD$155:$CD$1048576,0),MATCH((CUADRO!M$5&amp;$E85),'Hoja de Trabajo para listado'!$CD$151:$DC$151,0)),0)</f>
        <v>0</v>
      </c>
      <c r="N85" s="245">
        <f ca="1">+IFERROR(INDEX('Hoja de Trabajo para listado'!$A$155:$Z$1048576,MATCH($A85,'Hoja de Trabajo para listado'!$A$155:$A$1048576,0),MATCH((CUADRO!N$5&amp;$E85),'Hoja de Trabajo para listado'!$A$151:$Z$151,0)),0)+IFERROR(INDEX('Hoja de Trabajo para listado'!$AB$155:$BA$1048576,MATCH($A85,'Hoja de Trabajo para listado'!$AB$155:$AB$1048576,0),MATCH((CUADRO!N$5&amp;$E85),'Hoja de Trabajo para listado'!$AB$151:$BA$151,0)),0)+IFERROR(INDEX('Hoja de Trabajo para listado'!$BC$155:$CB$1048576,MATCH($A85,'Hoja de Trabajo para listado'!$BC$155:$BC$1048576,0),MATCH((CUADRO!N$5&amp;$E85),'Hoja de Trabajo para listado'!$BC$151:$CB$151,0)),0)+IFERROR(INDEX('Hoja de Trabajo para listado'!$DE$153:$DG$274,MATCH($A85,'Hoja de Trabajo para listado'!$DE$153:$DE$1048576,0),MATCH((CUADRO!N$5&amp;$E85),'Hoja de Trabajo para listado'!$DE$151:$DG$151,0)),0)+IFERROR(INDEX('Hoja de Trabajo para listado'!$CD$155:$DC$1048576,MATCH($A85,'Hoja de Trabajo para listado'!$CD$155:$CD$1048576,0),MATCH((CUADRO!N$5&amp;$E85),'Hoja de Trabajo para listado'!$CD$151:$DC$151,0)),0)</f>
        <v>0</v>
      </c>
      <c r="O85" s="245">
        <f ca="1">+IFERROR(INDEX('Hoja de Trabajo para listado'!$A$155:$Z$1048576,MATCH($A85,'Hoja de Trabajo para listado'!$A$155:$A$1048576,0),MATCH((CUADRO!O$5&amp;$E85),'Hoja de Trabajo para listado'!$A$151:$Z$151,0)),0)+IFERROR(INDEX('Hoja de Trabajo para listado'!$AB$155:$BA$1048576,MATCH($A85,'Hoja de Trabajo para listado'!$AB$155:$AB$1048576,0),MATCH((CUADRO!O$5&amp;$E85),'Hoja de Trabajo para listado'!$AB$151:$BA$151,0)),0)+IFERROR(INDEX('Hoja de Trabajo para listado'!$BC$155:$CB$1048576,MATCH($A85,'Hoja de Trabajo para listado'!$BC$155:$BC$1048576,0),MATCH((CUADRO!O$5&amp;$E85),'Hoja de Trabajo para listado'!$BC$151:$CB$151,0)),0)+IFERROR(INDEX('Hoja de Trabajo para listado'!$DE$153:$DG$274,MATCH($A85,'Hoja de Trabajo para listado'!$DE$153:$DE$1048576,0),MATCH((CUADRO!O$5&amp;$E85),'Hoja de Trabajo para listado'!$DE$151:$DG$151,0)),0)+IFERROR(INDEX('Hoja de Trabajo para listado'!$CD$155:$DC$1048576,MATCH($A85,'Hoja de Trabajo para listado'!$CD$155:$CD$1048576,0),MATCH((CUADRO!O$5&amp;$E85),'Hoja de Trabajo para listado'!$CD$151:$DC$151,0)),0)</f>
        <v>0</v>
      </c>
      <c r="P85" s="245">
        <f ca="1">+IFERROR(INDEX('Hoja de Trabajo para listado'!$A$155:$Z$1048576,MATCH($A85,'Hoja de Trabajo para listado'!$A$155:$A$1048576,0),MATCH((CUADRO!P$5&amp;$E85),'Hoja de Trabajo para listado'!$A$151:$Z$151,0)),0)+IFERROR(INDEX('Hoja de Trabajo para listado'!$AB$155:$BA$1048576,MATCH($A85,'Hoja de Trabajo para listado'!$AB$155:$AB$1048576,0),MATCH((CUADRO!P$5&amp;$E85),'Hoja de Trabajo para listado'!$AB$151:$BA$151,0)),0)+IFERROR(INDEX('Hoja de Trabajo para listado'!$BC$155:$CB$1048576,MATCH($A85,'Hoja de Trabajo para listado'!$BC$155:$BC$1048576,0),MATCH((CUADRO!P$5&amp;$E85),'Hoja de Trabajo para listado'!$BC$151:$CB$151,0)),0)+IFERROR(INDEX('Hoja de Trabajo para listado'!$DE$153:$DG$274,MATCH($A85,'Hoja de Trabajo para listado'!$DE$153:$DE$1048576,0),MATCH((CUADRO!P$5&amp;$E85),'Hoja de Trabajo para listado'!$DE$151:$DG$151,0)),0)+IFERROR(INDEX('Hoja de Trabajo para listado'!$CD$155:$DC$1048576,MATCH($A85,'Hoja de Trabajo para listado'!$CD$155:$CD$1048576,0),MATCH((CUADRO!P$5&amp;$E85),'Hoja de Trabajo para listado'!$CD$151:$DC$151,0)),0)</f>
        <v>0</v>
      </c>
      <c r="Q85" s="245">
        <f ca="1">+IFERROR(INDEX('Hoja de Trabajo para listado'!$A$155:$Z$1048576,MATCH($A85,'Hoja de Trabajo para listado'!$A$155:$A$1048576,0),MATCH((CUADRO!Q$5&amp;$E85),'Hoja de Trabajo para listado'!$A$151:$Z$151,0)),0)+IFERROR(INDEX('Hoja de Trabajo para listado'!$AB$155:$BA$1048576,MATCH($A85,'Hoja de Trabajo para listado'!$AB$155:$AB$1048576,0),MATCH((CUADRO!Q$5&amp;$E85),'Hoja de Trabajo para listado'!$AB$151:$BA$151,0)),0)+IFERROR(INDEX('Hoja de Trabajo para listado'!$BC$155:$CB$1048576,MATCH($A85,'Hoja de Trabajo para listado'!$BC$155:$BC$1048576,0),MATCH((CUADRO!Q$5&amp;$E85),'Hoja de Trabajo para listado'!$BC$151:$CB$151,0)),0)+IFERROR(INDEX('Hoja de Trabajo para listado'!$DE$153:$DG$274,MATCH($A85,'Hoja de Trabajo para listado'!$DE$153:$DE$1048576,0),MATCH((CUADRO!Q$5&amp;$E85),'Hoja de Trabajo para listado'!$DE$151:$DG$151,0)),0)+IFERROR(INDEX('Hoja de Trabajo para listado'!$CD$155:$DC$1048576,MATCH($A85,'Hoja de Trabajo para listado'!$CD$155:$CD$1048576,0),MATCH((CUADRO!Q$5&amp;$E85),'Hoja de Trabajo para listado'!$CD$151:$DC$151,0)),0)</f>
        <v>0</v>
      </c>
      <c r="R85" s="245">
        <f t="shared" ca="1" si="5"/>
        <v>0</v>
      </c>
      <c r="S85" s="245">
        <f ca="1">+R84+R85</f>
        <v>0</v>
      </c>
      <c r="T85" s="245">
        <f ca="1">+S85</f>
        <v>0</v>
      </c>
      <c r="U85" s="244">
        <f t="shared" si="6"/>
        <v>2</v>
      </c>
      <c r="V85" s="333" t="str">
        <f>+VLOOKUP(A85,bd_lista!$A$3:$E$590,5,FALSE)</f>
        <v>Universidades Públicas</v>
      </c>
      <c r="W85" s="392"/>
      <c r="X85" s="242">
        <f>+VLOOKUP(A85,[4]Sheet1!$A$13:$D$744,4,FALSE)</f>
        <v>0</v>
      </c>
      <c r="Y85" s="242" t="e">
        <f>+VLOOKUP(X85,bd_lista!$A$3:$C$590,3,FALSE)</f>
        <v>#N/A</v>
      </c>
      <c r="Z85" s="292"/>
      <c r="AA85" s="293"/>
    </row>
    <row r="86" spans="1:27" customFormat="1" ht="15" hidden="1" customHeight="1">
      <c r="A86" s="32">
        <v>142</v>
      </c>
      <c r="B86" s="387">
        <f>+A86</f>
        <v>142</v>
      </c>
      <c r="C86" s="247" t="str">
        <f>+VLOOKUP(A86,bd_lista!$A$3:$C$590,3,FALSE)</f>
        <v>Universidad Técnica de Oruro</v>
      </c>
      <c r="D86" s="389" t="str">
        <f>+C86</f>
        <v>Universidad Técnica de Oruro</v>
      </c>
      <c r="E86" s="247" t="s">
        <v>1304</v>
      </c>
      <c r="F86" s="243">
        <f ca="1">+IFERROR(INDEX('Hoja de Trabajo para listado'!$A$155:$Z$1048576,MATCH($A86,'Hoja de Trabajo para listado'!$A$155:$A$1048576,0),MATCH((CUADRO!F$5&amp;$E86),'Hoja de Trabajo para listado'!$A$151:$Z$151,0)),0)+IFERROR(INDEX('Hoja de Trabajo para listado'!$AB$155:$BA$1048576,MATCH($A86,'Hoja de Trabajo para listado'!$AB$155:$AB$1048576,0),MATCH((CUADRO!F$5&amp;$E86),'Hoja de Trabajo para listado'!$AB$151:$BA$151,0)),0)+IFERROR(INDEX('Hoja de Trabajo para listado'!$BC$155:$CB$1048576,MATCH($A86,'Hoja de Trabajo para listado'!$BC$155:$BC$1048576,0),MATCH((CUADRO!F$5&amp;$E86),'Hoja de Trabajo para listado'!$BC$151:$CB$151,0)),0)+IFERROR(INDEX('Hoja de Trabajo para listado'!$DE$153:$DG$274,MATCH($A86,'Hoja de Trabajo para listado'!$DE$153:$DE$1048576,0),MATCH((CUADRO!F$5&amp;$E86),'Hoja de Trabajo para listado'!$DE$151:$DG$151,0)),0)+IFERROR(INDEX('Hoja de Trabajo para listado'!$CD$155:$DC$1048576,MATCH($A86,'Hoja de Trabajo para listado'!$CD$155:$CD$1048576,0),MATCH((CUADRO!F$5&amp;$E86),'Hoja de Trabajo para listado'!$CD$151:$DC$151,0)),0)</f>
        <v>0</v>
      </c>
      <c r="G86" s="243">
        <f ca="1">+IFERROR(INDEX('Hoja de Trabajo para listado'!$A$155:$Z$1048576,MATCH($A86,'Hoja de Trabajo para listado'!$A$155:$A$1048576,0),MATCH((CUADRO!G$5&amp;$E86),'Hoja de Trabajo para listado'!$A$151:$Z$151,0)),0)+IFERROR(INDEX('Hoja de Trabajo para listado'!$AB$155:$BA$1048576,MATCH($A86,'Hoja de Trabajo para listado'!$AB$155:$AB$1048576,0),MATCH((CUADRO!G$5&amp;$E86),'Hoja de Trabajo para listado'!$AB$151:$BA$151,0)),0)+IFERROR(INDEX('Hoja de Trabajo para listado'!$BC$155:$CB$1048576,MATCH($A86,'Hoja de Trabajo para listado'!$BC$155:$BC$1048576,0),MATCH((CUADRO!G$5&amp;$E86),'Hoja de Trabajo para listado'!$BC$151:$CB$151,0)),0)+IFERROR(INDEX('Hoja de Trabajo para listado'!$DE$153:$DG$274,MATCH($A86,'Hoja de Trabajo para listado'!$DE$153:$DE$1048576,0),MATCH((CUADRO!G$5&amp;$E86),'Hoja de Trabajo para listado'!$DE$151:$DG$151,0)),0)+IFERROR(INDEX('Hoja de Trabajo para listado'!$CD$155:$DC$1048576,MATCH($A86,'Hoja de Trabajo para listado'!$CD$155:$CD$1048576,0),MATCH((CUADRO!G$5&amp;$E86),'Hoja de Trabajo para listado'!$CD$151:$DC$151,0)),0)</f>
        <v>0</v>
      </c>
      <c r="H86" s="243">
        <f ca="1">+IFERROR(INDEX('Hoja de Trabajo para listado'!$A$155:$Z$1048576,MATCH($A86,'Hoja de Trabajo para listado'!$A$155:$A$1048576,0),MATCH((CUADRO!H$5&amp;$E86),'Hoja de Trabajo para listado'!$A$151:$Z$151,0)),0)+IFERROR(INDEX('Hoja de Trabajo para listado'!$AB$155:$BA$1048576,MATCH($A86,'Hoja de Trabajo para listado'!$AB$155:$AB$1048576,0),MATCH((CUADRO!H$5&amp;$E86),'Hoja de Trabajo para listado'!$AB$151:$BA$151,0)),0)+IFERROR(INDEX('Hoja de Trabajo para listado'!$BC$155:$CB$1048576,MATCH($A86,'Hoja de Trabajo para listado'!$BC$155:$BC$1048576,0),MATCH((CUADRO!H$5&amp;$E86),'Hoja de Trabajo para listado'!$BC$151:$CB$151,0)),0)+IFERROR(INDEX('Hoja de Trabajo para listado'!$DE$153:$DG$274,MATCH($A86,'Hoja de Trabajo para listado'!$DE$153:$DE$1048576,0),MATCH((CUADRO!H$5&amp;$E86),'Hoja de Trabajo para listado'!$DE$151:$DG$151,0)),0)+IFERROR(INDEX('Hoja de Trabajo para listado'!$CD$155:$DC$1048576,MATCH($A86,'Hoja de Trabajo para listado'!$CD$155:$CD$1048576,0),MATCH((CUADRO!H$5&amp;$E86),'Hoja de Trabajo para listado'!$CD$151:$DC$151,0)),0)</f>
        <v>0</v>
      </c>
      <c r="I86" s="243">
        <f ca="1">+IFERROR(INDEX('Hoja de Trabajo para listado'!$A$155:$Z$1048576,MATCH($A86,'Hoja de Trabajo para listado'!$A$155:$A$1048576,0),MATCH((CUADRO!I$5&amp;$E86),'Hoja de Trabajo para listado'!$A$151:$Z$151,0)),0)+IFERROR(INDEX('Hoja de Trabajo para listado'!$AB$155:$BA$1048576,MATCH($A86,'Hoja de Trabajo para listado'!$AB$155:$AB$1048576,0),MATCH((CUADRO!I$5&amp;$E86),'Hoja de Trabajo para listado'!$AB$151:$BA$151,0)),0)+IFERROR(INDEX('Hoja de Trabajo para listado'!$BC$155:$CB$1048576,MATCH($A86,'Hoja de Trabajo para listado'!$BC$155:$BC$1048576,0),MATCH((CUADRO!I$5&amp;$E86),'Hoja de Trabajo para listado'!$BC$151:$CB$151,0)),0)+IFERROR(INDEX('Hoja de Trabajo para listado'!$DE$153:$DG$274,MATCH($A86,'Hoja de Trabajo para listado'!$DE$153:$DE$1048576,0),MATCH((CUADRO!I$5&amp;$E86),'Hoja de Trabajo para listado'!$DE$151:$DG$151,0)),0)+IFERROR(INDEX('Hoja de Trabajo para listado'!$CD$155:$DC$1048576,MATCH($A86,'Hoja de Trabajo para listado'!$CD$155:$CD$1048576,0),MATCH((CUADRO!I$5&amp;$E86),'Hoja de Trabajo para listado'!$CD$151:$DC$151,0)),0)</f>
        <v>0</v>
      </c>
      <c r="J86" s="243">
        <f ca="1">+IFERROR(INDEX('Hoja de Trabajo para listado'!$A$155:$Z$1048576,MATCH($A86,'Hoja de Trabajo para listado'!$A$155:$A$1048576,0),MATCH((CUADRO!J$5&amp;$E86),'Hoja de Trabajo para listado'!$A$151:$Z$151,0)),0)+IFERROR(INDEX('Hoja de Trabajo para listado'!$AB$155:$BA$1048576,MATCH($A86,'Hoja de Trabajo para listado'!$AB$155:$AB$1048576,0),MATCH((CUADRO!J$5&amp;$E86),'Hoja de Trabajo para listado'!$AB$151:$BA$151,0)),0)+IFERROR(INDEX('Hoja de Trabajo para listado'!$BC$155:$CB$1048576,MATCH($A86,'Hoja de Trabajo para listado'!$BC$155:$BC$1048576,0),MATCH((CUADRO!J$5&amp;$E86),'Hoja de Trabajo para listado'!$BC$151:$CB$151,0)),0)+IFERROR(INDEX('Hoja de Trabajo para listado'!$DE$153:$DG$274,MATCH($A86,'Hoja de Trabajo para listado'!$DE$153:$DE$1048576,0),MATCH((CUADRO!J$5&amp;$E86),'Hoja de Trabajo para listado'!$DE$151:$DG$151,0)),0)+IFERROR(INDEX('Hoja de Trabajo para listado'!$CD$155:$DC$1048576,MATCH($A86,'Hoja de Trabajo para listado'!$CD$155:$CD$1048576,0),MATCH((CUADRO!J$5&amp;$E86),'Hoja de Trabajo para listado'!$CD$151:$DC$151,0)),0)</f>
        <v>0</v>
      </c>
      <c r="K86" s="243">
        <f ca="1">+IFERROR(INDEX('Hoja de Trabajo para listado'!$A$155:$Z$1048576,MATCH($A86,'Hoja de Trabajo para listado'!$A$155:$A$1048576,0),MATCH((CUADRO!K$5&amp;$E86),'Hoja de Trabajo para listado'!$A$151:$Z$151,0)),0)+IFERROR(INDEX('Hoja de Trabajo para listado'!$AB$155:$BA$1048576,MATCH($A86,'Hoja de Trabajo para listado'!$AB$155:$AB$1048576,0),MATCH((CUADRO!K$5&amp;$E86),'Hoja de Trabajo para listado'!$AB$151:$BA$151,0)),0)+IFERROR(INDEX('Hoja de Trabajo para listado'!$BC$155:$CB$1048576,MATCH($A86,'Hoja de Trabajo para listado'!$BC$155:$BC$1048576,0),MATCH((CUADRO!K$5&amp;$E86),'Hoja de Trabajo para listado'!$BC$151:$CB$151,0)),0)+IFERROR(INDEX('Hoja de Trabajo para listado'!$DE$153:$DG$274,MATCH($A86,'Hoja de Trabajo para listado'!$DE$153:$DE$1048576,0),MATCH((CUADRO!K$5&amp;$E86),'Hoja de Trabajo para listado'!$DE$151:$DG$151,0)),0)+IFERROR(INDEX('Hoja de Trabajo para listado'!$CD$155:$DC$1048576,MATCH($A86,'Hoja de Trabajo para listado'!$CD$155:$CD$1048576,0),MATCH((CUADRO!K$5&amp;$E86),'Hoja de Trabajo para listado'!$CD$151:$DC$151,0)),0)</f>
        <v>0</v>
      </c>
      <c r="L86" s="243">
        <f ca="1">+IFERROR(INDEX('Hoja de Trabajo para listado'!$A$155:$Z$1048576,MATCH($A86,'Hoja de Trabajo para listado'!$A$155:$A$1048576,0),MATCH((CUADRO!L$5&amp;$E86),'Hoja de Trabajo para listado'!$A$151:$Z$151,0)),0)+IFERROR(INDEX('Hoja de Trabajo para listado'!$AB$155:$BA$1048576,MATCH($A86,'Hoja de Trabajo para listado'!$AB$155:$AB$1048576,0),MATCH((CUADRO!L$5&amp;$E86),'Hoja de Trabajo para listado'!$AB$151:$BA$151,0)),0)+IFERROR(INDEX('Hoja de Trabajo para listado'!$BC$155:$CB$1048576,MATCH($A86,'Hoja de Trabajo para listado'!$BC$155:$BC$1048576,0),MATCH((CUADRO!L$5&amp;$E86),'Hoja de Trabajo para listado'!$BC$151:$CB$151,0)),0)+IFERROR(INDEX('Hoja de Trabajo para listado'!$DE$153:$DG$274,MATCH($A86,'Hoja de Trabajo para listado'!$DE$153:$DE$1048576,0),MATCH((CUADRO!L$5&amp;$E86),'Hoja de Trabajo para listado'!$DE$151:$DG$151,0)),0)+IFERROR(INDEX('Hoja de Trabajo para listado'!$CD$155:$DC$1048576,MATCH($A86,'Hoja de Trabajo para listado'!$CD$155:$CD$1048576,0),MATCH((CUADRO!L$5&amp;$E86),'Hoja de Trabajo para listado'!$CD$151:$DC$151,0)),0)</f>
        <v>0</v>
      </c>
      <c r="M86" s="243">
        <f ca="1">+IFERROR(INDEX('Hoja de Trabajo para listado'!$A$155:$Z$1048576,MATCH($A86,'Hoja de Trabajo para listado'!$A$155:$A$1048576,0),MATCH((CUADRO!M$5&amp;$E86),'Hoja de Trabajo para listado'!$A$151:$Z$151,0)),0)+IFERROR(INDEX('Hoja de Trabajo para listado'!$AB$155:$BA$1048576,MATCH($A86,'Hoja de Trabajo para listado'!$AB$155:$AB$1048576,0),MATCH((CUADRO!M$5&amp;$E86),'Hoja de Trabajo para listado'!$AB$151:$BA$151,0)),0)+IFERROR(INDEX('Hoja de Trabajo para listado'!$BC$155:$CB$1048576,MATCH($A86,'Hoja de Trabajo para listado'!$BC$155:$BC$1048576,0),MATCH((CUADRO!M$5&amp;$E86),'Hoja de Trabajo para listado'!$BC$151:$CB$151,0)),0)+IFERROR(INDEX('Hoja de Trabajo para listado'!$DE$153:$DG$274,MATCH($A86,'Hoja de Trabajo para listado'!$DE$153:$DE$1048576,0),MATCH((CUADRO!M$5&amp;$E86),'Hoja de Trabajo para listado'!$DE$151:$DG$151,0)),0)+IFERROR(INDEX('Hoja de Trabajo para listado'!$CD$155:$DC$1048576,MATCH($A86,'Hoja de Trabajo para listado'!$CD$155:$CD$1048576,0),MATCH((CUADRO!M$5&amp;$E86),'Hoja de Trabajo para listado'!$CD$151:$DC$151,0)),0)</f>
        <v>0</v>
      </c>
      <c r="N86" s="243">
        <f ca="1">+IFERROR(INDEX('Hoja de Trabajo para listado'!$A$155:$Z$1048576,MATCH($A86,'Hoja de Trabajo para listado'!$A$155:$A$1048576,0),MATCH((CUADRO!N$5&amp;$E86),'Hoja de Trabajo para listado'!$A$151:$Z$151,0)),0)+IFERROR(INDEX('Hoja de Trabajo para listado'!$AB$155:$BA$1048576,MATCH($A86,'Hoja de Trabajo para listado'!$AB$155:$AB$1048576,0),MATCH((CUADRO!N$5&amp;$E86),'Hoja de Trabajo para listado'!$AB$151:$BA$151,0)),0)+IFERROR(INDEX('Hoja de Trabajo para listado'!$BC$155:$CB$1048576,MATCH($A86,'Hoja de Trabajo para listado'!$BC$155:$BC$1048576,0),MATCH((CUADRO!N$5&amp;$E86),'Hoja de Trabajo para listado'!$BC$151:$CB$151,0)),0)+IFERROR(INDEX('Hoja de Trabajo para listado'!$DE$153:$DG$274,MATCH($A86,'Hoja de Trabajo para listado'!$DE$153:$DE$1048576,0),MATCH((CUADRO!N$5&amp;$E86),'Hoja de Trabajo para listado'!$DE$151:$DG$151,0)),0)+IFERROR(INDEX('Hoja de Trabajo para listado'!$CD$155:$DC$1048576,MATCH($A86,'Hoja de Trabajo para listado'!$CD$155:$CD$1048576,0),MATCH((CUADRO!N$5&amp;$E86),'Hoja de Trabajo para listado'!$CD$151:$DC$151,0)),0)</f>
        <v>0</v>
      </c>
      <c r="O86" s="243">
        <f ca="1">+IFERROR(INDEX('Hoja de Trabajo para listado'!$A$155:$Z$1048576,MATCH($A86,'Hoja de Trabajo para listado'!$A$155:$A$1048576,0),MATCH((CUADRO!O$5&amp;$E86),'Hoja de Trabajo para listado'!$A$151:$Z$151,0)),0)+IFERROR(INDEX('Hoja de Trabajo para listado'!$AB$155:$BA$1048576,MATCH($A86,'Hoja de Trabajo para listado'!$AB$155:$AB$1048576,0),MATCH((CUADRO!O$5&amp;$E86),'Hoja de Trabajo para listado'!$AB$151:$BA$151,0)),0)+IFERROR(INDEX('Hoja de Trabajo para listado'!$BC$155:$CB$1048576,MATCH($A86,'Hoja de Trabajo para listado'!$BC$155:$BC$1048576,0),MATCH((CUADRO!O$5&amp;$E86),'Hoja de Trabajo para listado'!$BC$151:$CB$151,0)),0)+IFERROR(INDEX('Hoja de Trabajo para listado'!$DE$153:$DG$274,MATCH($A86,'Hoja de Trabajo para listado'!$DE$153:$DE$1048576,0),MATCH((CUADRO!O$5&amp;$E86),'Hoja de Trabajo para listado'!$DE$151:$DG$151,0)),0)+IFERROR(INDEX('Hoja de Trabajo para listado'!$CD$155:$DC$1048576,MATCH($A86,'Hoja de Trabajo para listado'!$CD$155:$CD$1048576,0),MATCH((CUADRO!O$5&amp;$E86),'Hoja de Trabajo para listado'!$CD$151:$DC$151,0)),0)</f>
        <v>0</v>
      </c>
      <c r="P86" s="243">
        <f ca="1">+IFERROR(INDEX('Hoja de Trabajo para listado'!$A$155:$Z$1048576,MATCH($A86,'Hoja de Trabajo para listado'!$A$155:$A$1048576,0),MATCH((CUADRO!P$5&amp;$E86),'Hoja de Trabajo para listado'!$A$151:$Z$151,0)),0)+IFERROR(INDEX('Hoja de Trabajo para listado'!$AB$155:$BA$1048576,MATCH($A86,'Hoja de Trabajo para listado'!$AB$155:$AB$1048576,0),MATCH((CUADRO!P$5&amp;$E86),'Hoja de Trabajo para listado'!$AB$151:$BA$151,0)),0)+IFERROR(INDEX('Hoja de Trabajo para listado'!$BC$155:$CB$1048576,MATCH($A86,'Hoja de Trabajo para listado'!$BC$155:$BC$1048576,0),MATCH((CUADRO!P$5&amp;$E86),'Hoja de Trabajo para listado'!$BC$151:$CB$151,0)),0)+IFERROR(INDEX('Hoja de Trabajo para listado'!$DE$153:$DG$274,MATCH($A86,'Hoja de Trabajo para listado'!$DE$153:$DE$1048576,0),MATCH((CUADRO!P$5&amp;$E86),'Hoja de Trabajo para listado'!$DE$151:$DG$151,0)),0)+IFERROR(INDEX('Hoja de Trabajo para listado'!$CD$155:$DC$1048576,MATCH($A86,'Hoja de Trabajo para listado'!$CD$155:$CD$1048576,0),MATCH((CUADRO!P$5&amp;$E86),'Hoja de Trabajo para listado'!$CD$151:$DC$151,0)),0)</f>
        <v>0</v>
      </c>
      <c r="Q86" s="243">
        <f ca="1">+IFERROR(INDEX('Hoja de Trabajo para listado'!$A$155:$Z$1048576,MATCH($A86,'Hoja de Trabajo para listado'!$A$155:$A$1048576,0),MATCH((CUADRO!Q$5&amp;$E86),'Hoja de Trabajo para listado'!$A$151:$Z$151,0)),0)+IFERROR(INDEX('Hoja de Trabajo para listado'!$AB$155:$BA$1048576,MATCH($A86,'Hoja de Trabajo para listado'!$AB$155:$AB$1048576,0),MATCH((CUADRO!Q$5&amp;$E86),'Hoja de Trabajo para listado'!$AB$151:$BA$151,0)),0)+IFERROR(INDEX('Hoja de Trabajo para listado'!$BC$155:$CB$1048576,MATCH($A86,'Hoja de Trabajo para listado'!$BC$155:$BC$1048576,0),MATCH((CUADRO!Q$5&amp;$E86),'Hoja de Trabajo para listado'!$BC$151:$CB$151,0)),0)+IFERROR(INDEX('Hoja de Trabajo para listado'!$DE$153:$DG$274,MATCH($A86,'Hoja de Trabajo para listado'!$DE$153:$DE$1048576,0),MATCH((CUADRO!Q$5&amp;$E86),'Hoja de Trabajo para listado'!$DE$151:$DG$151,0)),0)+IFERROR(INDEX('Hoja de Trabajo para listado'!$CD$155:$DC$1048576,MATCH($A86,'Hoja de Trabajo para listado'!$CD$155:$CD$1048576,0),MATCH((CUADRO!Q$5&amp;$E86),'Hoja de Trabajo para listado'!$CD$151:$DC$151,0)),0)</f>
        <v>0</v>
      </c>
      <c r="R86" s="243">
        <f t="shared" ca="1" si="5"/>
        <v>0</v>
      </c>
      <c r="S86" s="243"/>
      <c r="T86" s="243">
        <f ca="1">+T87</f>
        <v>0</v>
      </c>
      <c r="U86" s="242">
        <f t="shared" si="6"/>
        <v>1</v>
      </c>
      <c r="V86" s="333" t="str">
        <f>+VLOOKUP(A86,bd_lista!$A$3:$E$590,5,FALSE)</f>
        <v>Universidades Públicas</v>
      </c>
      <c r="W86" s="391" t="str">
        <f>+V86</f>
        <v>Universidades Públicas</v>
      </c>
      <c r="X86" s="242">
        <f>+VLOOKUP(A86,[4]Sheet1!$A$13:$D$744,4,FALSE)</f>
        <v>0</v>
      </c>
      <c r="Y86" s="242" t="e">
        <f>+VLOOKUP(X86,bd_lista!$A$3:$C$590,3,FALSE)</f>
        <v>#N/A</v>
      </c>
      <c r="Z86" s="294">
        <f>+X86</f>
        <v>0</v>
      </c>
      <c r="AA86" s="295" t="e">
        <f>+Y86</f>
        <v>#N/A</v>
      </c>
    </row>
    <row r="87" spans="1:27" customFormat="1" ht="15" hidden="1" customHeight="1">
      <c r="A87" s="32">
        <v>142</v>
      </c>
      <c r="B87" s="388"/>
      <c r="C87" s="333" t="str">
        <f>+VLOOKUP(A87,bd_lista!$A$3:$C$590,3,FALSE)</f>
        <v>Universidad Técnica de Oruro</v>
      </c>
      <c r="D87" s="390"/>
      <c r="E87" s="333" t="s">
        <v>1305</v>
      </c>
      <c r="F87" s="245">
        <f ca="1">+IFERROR(INDEX('Hoja de Trabajo para listado'!$A$155:$Z$1048576,MATCH($A87,'Hoja de Trabajo para listado'!$A$155:$A$1048576,0),MATCH((CUADRO!F$5&amp;$E87),'Hoja de Trabajo para listado'!$A$151:$Z$151,0)),0)+IFERROR(INDEX('Hoja de Trabajo para listado'!$AB$155:$BA$1048576,MATCH($A87,'Hoja de Trabajo para listado'!$AB$155:$AB$1048576,0),MATCH((CUADRO!F$5&amp;$E87),'Hoja de Trabajo para listado'!$AB$151:$BA$151,0)),0)+IFERROR(INDEX('Hoja de Trabajo para listado'!$BC$155:$CB$1048576,MATCH($A87,'Hoja de Trabajo para listado'!$BC$155:$BC$1048576,0),MATCH((CUADRO!F$5&amp;$E87),'Hoja de Trabajo para listado'!$BC$151:$CB$151,0)),0)+IFERROR(INDEX('Hoja de Trabajo para listado'!$DE$153:$DG$274,MATCH($A87,'Hoja de Trabajo para listado'!$DE$153:$DE$1048576,0),MATCH((CUADRO!F$5&amp;$E87),'Hoja de Trabajo para listado'!$DE$151:$DG$151,0)),0)+IFERROR(INDEX('Hoja de Trabajo para listado'!$CD$155:$DC$1048576,MATCH($A87,'Hoja de Trabajo para listado'!$CD$155:$CD$1048576,0),MATCH((CUADRO!F$5&amp;$E87),'Hoja de Trabajo para listado'!$CD$151:$DC$151,0)),0)</f>
        <v>0</v>
      </c>
      <c r="G87" s="245">
        <f ca="1">+IFERROR(INDEX('Hoja de Trabajo para listado'!$A$155:$Z$1048576,MATCH($A87,'Hoja de Trabajo para listado'!$A$155:$A$1048576,0),MATCH((CUADRO!G$5&amp;$E87),'Hoja de Trabajo para listado'!$A$151:$Z$151,0)),0)+IFERROR(INDEX('Hoja de Trabajo para listado'!$AB$155:$BA$1048576,MATCH($A87,'Hoja de Trabajo para listado'!$AB$155:$AB$1048576,0),MATCH((CUADRO!G$5&amp;$E87),'Hoja de Trabajo para listado'!$AB$151:$BA$151,0)),0)+IFERROR(INDEX('Hoja de Trabajo para listado'!$BC$155:$CB$1048576,MATCH($A87,'Hoja de Trabajo para listado'!$BC$155:$BC$1048576,0),MATCH((CUADRO!G$5&amp;$E87),'Hoja de Trabajo para listado'!$BC$151:$CB$151,0)),0)+IFERROR(INDEX('Hoja de Trabajo para listado'!$DE$153:$DG$274,MATCH($A87,'Hoja de Trabajo para listado'!$DE$153:$DE$1048576,0),MATCH((CUADRO!G$5&amp;$E87),'Hoja de Trabajo para listado'!$DE$151:$DG$151,0)),0)+IFERROR(INDEX('Hoja de Trabajo para listado'!$CD$155:$DC$1048576,MATCH($A87,'Hoja de Trabajo para listado'!$CD$155:$CD$1048576,0),MATCH((CUADRO!G$5&amp;$E87),'Hoja de Trabajo para listado'!$CD$151:$DC$151,0)),0)</f>
        <v>0</v>
      </c>
      <c r="H87" s="245">
        <f ca="1">+IFERROR(INDEX('Hoja de Trabajo para listado'!$A$155:$Z$1048576,MATCH($A87,'Hoja de Trabajo para listado'!$A$155:$A$1048576,0),MATCH((CUADRO!H$5&amp;$E87),'Hoja de Trabajo para listado'!$A$151:$Z$151,0)),0)+IFERROR(INDEX('Hoja de Trabajo para listado'!$AB$155:$BA$1048576,MATCH($A87,'Hoja de Trabajo para listado'!$AB$155:$AB$1048576,0),MATCH((CUADRO!H$5&amp;$E87),'Hoja de Trabajo para listado'!$AB$151:$BA$151,0)),0)+IFERROR(INDEX('Hoja de Trabajo para listado'!$BC$155:$CB$1048576,MATCH($A87,'Hoja de Trabajo para listado'!$BC$155:$BC$1048576,0),MATCH((CUADRO!H$5&amp;$E87),'Hoja de Trabajo para listado'!$BC$151:$CB$151,0)),0)+IFERROR(INDEX('Hoja de Trabajo para listado'!$DE$153:$DG$274,MATCH($A87,'Hoja de Trabajo para listado'!$DE$153:$DE$1048576,0),MATCH((CUADRO!H$5&amp;$E87),'Hoja de Trabajo para listado'!$DE$151:$DG$151,0)),0)+IFERROR(INDEX('Hoja de Trabajo para listado'!$CD$155:$DC$1048576,MATCH($A87,'Hoja de Trabajo para listado'!$CD$155:$CD$1048576,0),MATCH((CUADRO!H$5&amp;$E87),'Hoja de Trabajo para listado'!$CD$151:$DC$151,0)),0)</f>
        <v>0</v>
      </c>
      <c r="I87" s="245">
        <f ca="1">+IFERROR(INDEX('Hoja de Trabajo para listado'!$A$155:$Z$1048576,MATCH($A87,'Hoja de Trabajo para listado'!$A$155:$A$1048576,0),MATCH((CUADRO!I$5&amp;$E87),'Hoja de Trabajo para listado'!$A$151:$Z$151,0)),0)+IFERROR(INDEX('Hoja de Trabajo para listado'!$AB$155:$BA$1048576,MATCH($A87,'Hoja de Trabajo para listado'!$AB$155:$AB$1048576,0),MATCH((CUADRO!I$5&amp;$E87),'Hoja de Trabajo para listado'!$AB$151:$BA$151,0)),0)+IFERROR(INDEX('Hoja de Trabajo para listado'!$BC$155:$CB$1048576,MATCH($A87,'Hoja de Trabajo para listado'!$BC$155:$BC$1048576,0),MATCH((CUADRO!I$5&amp;$E87),'Hoja de Trabajo para listado'!$BC$151:$CB$151,0)),0)+IFERROR(INDEX('Hoja de Trabajo para listado'!$DE$153:$DG$274,MATCH($A87,'Hoja de Trabajo para listado'!$DE$153:$DE$1048576,0),MATCH((CUADRO!I$5&amp;$E87),'Hoja de Trabajo para listado'!$DE$151:$DG$151,0)),0)+IFERROR(INDEX('Hoja de Trabajo para listado'!$CD$155:$DC$1048576,MATCH($A87,'Hoja de Trabajo para listado'!$CD$155:$CD$1048576,0),MATCH((CUADRO!I$5&amp;$E87),'Hoja de Trabajo para listado'!$CD$151:$DC$151,0)),0)</f>
        <v>0</v>
      </c>
      <c r="J87" s="245">
        <f ca="1">+IFERROR(INDEX('Hoja de Trabajo para listado'!$A$155:$Z$1048576,MATCH($A87,'Hoja de Trabajo para listado'!$A$155:$A$1048576,0),MATCH((CUADRO!J$5&amp;$E87),'Hoja de Trabajo para listado'!$A$151:$Z$151,0)),0)+IFERROR(INDEX('Hoja de Trabajo para listado'!$AB$155:$BA$1048576,MATCH($A87,'Hoja de Trabajo para listado'!$AB$155:$AB$1048576,0),MATCH((CUADRO!J$5&amp;$E87),'Hoja de Trabajo para listado'!$AB$151:$BA$151,0)),0)+IFERROR(INDEX('Hoja de Trabajo para listado'!$BC$155:$CB$1048576,MATCH($A87,'Hoja de Trabajo para listado'!$BC$155:$BC$1048576,0),MATCH((CUADRO!J$5&amp;$E87),'Hoja de Trabajo para listado'!$BC$151:$CB$151,0)),0)+IFERROR(INDEX('Hoja de Trabajo para listado'!$DE$153:$DG$274,MATCH($A87,'Hoja de Trabajo para listado'!$DE$153:$DE$1048576,0),MATCH((CUADRO!J$5&amp;$E87),'Hoja de Trabajo para listado'!$DE$151:$DG$151,0)),0)+IFERROR(INDEX('Hoja de Trabajo para listado'!$CD$155:$DC$1048576,MATCH($A87,'Hoja de Trabajo para listado'!$CD$155:$CD$1048576,0),MATCH((CUADRO!J$5&amp;$E87),'Hoja de Trabajo para listado'!$CD$151:$DC$151,0)),0)</f>
        <v>0</v>
      </c>
      <c r="K87" s="245">
        <f ca="1">+IFERROR(INDEX('Hoja de Trabajo para listado'!$A$155:$Z$1048576,MATCH($A87,'Hoja de Trabajo para listado'!$A$155:$A$1048576,0),MATCH((CUADRO!K$5&amp;$E87),'Hoja de Trabajo para listado'!$A$151:$Z$151,0)),0)+IFERROR(INDEX('Hoja de Trabajo para listado'!$AB$155:$BA$1048576,MATCH($A87,'Hoja de Trabajo para listado'!$AB$155:$AB$1048576,0),MATCH((CUADRO!K$5&amp;$E87),'Hoja de Trabajo para listado'!$AB$151:$BA$151,0)),0)+IFERROR(INDEX('Hoja de Trabajo para listado'!$BC$155:$CB$1048576,MATCH($A87,'Hoja de Trabajo para listado'!$BC$155:$BC$1048576,0),MATCH((CUADRO!K$5&amp;$E87),'Hoja de Trabajo para listado'!$BC$151:$CB$151,0)),0)+IFERROR(INDEX('Hoja de Trabajo para listado'!$DE$153:$DG$274,MATCH($A87,'Hoja de Trabajo para listado'!$DE$153:$DE$1048576,0),MATCH((CUADRO!K$5&amp;$E87),'Hoja de Trabajo para listado'!$DE$151:$DG$151,0)),0)+IFERROR(INDEX('Hoja de Trabajo para listado'!$CD$155:$DC$1048576,MATCH($A87,'Hoja de Trabajo para listado'!$CD$155:$CD$1048576,0),MATCH((CUADRO!K$5&amp;$E87),'Hoja de Trabajo para listado'!$CD$151:$DC$151,0)),0)</f>
        <v>0</v>
      </c>
      <c r="L87" s="245">
        <f ca="1">+IFERROR(INDEX('Hoja de Trabajo para listado'!$A$155:$Z$1048576,MATCH($A87,'Hoja de Trabajo para listado'!$A$155:$A$1048576,0),MATCH((CUADRO!L$5&amp;$E87),'Hoja de Trabajo para listado'!$A$151:$Z$151,0)),0)+IFERROR(INDEX('Hoja de Trabajo para listado'!$AB$155:$BA$1048576,MATCH($A87,'Hoja de Trabajo para listado'!$AB$155:$AB$1048576,0),MATCH((CUADRO!L$5&amp;$E87),'Hoja de Trabajo para listado'!$AB$151:$BA$151,0)),0)+IFERROR(INDEX('Hoja de Trabajo para listado'!$BC$155:$CB$1048576,MATCH($A87,'Hoja de Trabajo para listado'!$BC$155:$BC$1048576,0),MATCH((CUADRO!L$5&amp;$E87),'Hoja de Trabajo para listado'!$BC$151:$CB$151,0)),0)+IFERROR(INDEX('Hoja de Trabajo para listado'!$DE$153:$DG$274,MATCH($A87,'Hoja de Trabajo para listado'!$DE$153:$DE$1048576,0),MATCH((CUADRO!L$5&amp;$E87),'Hoja de Trabajo para listado'!$DE$151:$DG$151,0)),0)+IFERROR(INDEX('Hoja de Trabajo para listado'!$CD$155:$DC$1048576,MATCH($A87,'Hoja de Trabajo para listado'!$CD$155:$CD$1048576,0),MATCH((CUADRO!L$5&amp;$E87),'Hoja de Trabajo para listado'!$CD$151:$DC$151,0)),0)</f>
        <v>0</v>
      </c>
      <c r="M87" s="245">
        <f ca="1">+IFERROR(INDEX('Hoja de Trabajo para listado'!$A$155:$Z$1048576,MATCH($A87,'Hoja de Trabajo para listado'!$A$155:$A$1048576,0),MATCH((CUADRO!M$5&amp;$E87),'Hoja de Trabajo para listado'!$A$151:$Z$151,0)),0)+IFERROR(INDEX('Hoja de Trabajo para listado'!$AB$155:$BA$1048576,MATCH($A87,'Hoja de Trabajo para listado'!$AB$155:$AB$1048576,0),MATCH((CUADRO!M$5&amp;$E87),'Hoja de Trabajo para listado'!$AB$151:$BA$151,0)),0)+IFERROR(INDEX('Hoja de Trabajo para listado'!$BC$155:$CB$1048576,MATCH($A87,'Hoja de Trabajo para listado'!$BC$155:$BC$1048576,0),MATCH((CUADRO!M$5&amp;$E87),'Hoja de Trabajo para listado'!$BC$151:$CB$151,0)),0)+IFERROR(INDEX('Hoja de Trabajo para listado'!$DE$153:$DG$274,MATCH($A87,'Hoja de Trabajo para listado'!$DE$153:$DE$1048576,0),MATCH((CUADRO!M$5&amp;$E87),'Hoja de Trabajo para listado'!$DE$151:$DG$151,0)),0)+IFERROR(INDEX('Hoja de Trabajo para listado'!$CD$155:$DC$1048576,MATCH($A87,'Hoja de Trabajo para listado'!$CD$155:$CD$1048576,0),MATCH((CUADRO!M$5&amp;$E87),'Hoja de Trabajo para listado'!$CD$151:$DC$151,0)),0)</f>
        <v>0</v>
      </c>
      <c r="N87" s="245">
        <f ca="1">+IFERROR(INDEX('Hoja de Trabajo para listado'!$A$155:$Z$1048576,MATCH($A87,'Hoja de Trabajo para listado'!$A$155:$A$1048576,0),MATCH((CUADRO!N$5&amp;$E87),'Hoja de Trabajo para listado'!$A$151:$Z$151,0)),0)+IFERROR(INDEX('Hoja de Trabajo para listado'!$AB$155:$BA$1048576,MATCH($A87,'Hoja de Trabajo para listado'!$AB$155:$AB$1048576,0),MATCH((CUADRO!N$5&amp;$E87),'Hoja de Trabajo para listado'!$AB$151:$BA$151,0)),0)+IFERROR(INDEX('Hoja de Trabajo para listado'!$BC$155:$CB$1048576,MATCH($A87,'Hoja de Trabajo para listado'!$BC$155:$BC$1048576,0),MATCH((CUADRO!N$5&amp;$E87),'Hoja de Trabajo para listado'!$BC$151:$CB$151,0)),0)+IFERROR(INDEX('Hoja de Trabajo para listado'!$DE$153:$DG$274,MATCH($A87,'Hoja de Trabajo para listado'!$DE$153:$DE$1048576,0),MATCH((CUADRO!N$5&amp;$E87),'Hoja de Trabajo para listado'!$DE$151:$DG$151,0)),0)+IFERROR(INDEX('Hoja de Trabajo para listado'!$CD$155:$DC$1048576,MATCH($A87,'Hoja de Trabajo para listado'!$CD$155:$CD$1048576,0),MATCH((CUADRO!N$5&amp;$E87),'Hoja de Trabajo para listado'!$CD$151:$DC$151,0)),0)</f>
        <v>0</v>
      </c>
      <c r="O87" s="245">
        <f ca="1">+IFERROR(INDEX('Hoja de Trabajo para listado'!$A$155:$Z$1048576,MATCH($A87,'Hoja de Trabajo para listado'!$A$155:$A$1048576,0),MATCH((CUADRO!O$5&amp;$E87),'Hoja de Trabajo para listado'!$A$151:$Z$151,0)),0)+IFERROR(INDEX('Hoja de Trabajo para listado'!$AB$155:$BA$1048576,MATCH($A87,'Hoja de Trabajo para listado'!$AB$155:$AB$1048576,0),MATCH((CUADRO!O$5&amp;$E87),'Hoja de Trabajo para listado'!$AB$151:$BA$151,0)),0)+IFERROR(INDEX('Hoja de Trabajo para listado'!$BC$155:$CB$1048576,MATCH($A87,'Hoja de Trabajo para listado'!$BC$155:$BC$1048576,0),MATCH((CUADRO!O$5&amp;$E87),'Hoja de Trabajo para listado'!$BC$151:$CB$151,0)),0)+IFERROR(INDEX('Hoja de Trabajo para listado'!$DE$153:$DG$274,MATCH($A87,'Hoja de Trabajo para listado'!$DE$153:$DE$1048576,0),MATCH((CUADRO!O$5&amp;$E87),'Hoja de Trabajo para listado'!$DE$151:$DG$151,0)),0)+IFERROR(INDEX('Hoja de Trabajo para listado'!$CD$155:$DC$1048576,MATCH($A87,'Hoja de Trabajo para listado'!$CD$155:$CD$1048576,0),MATCH((CUADRO!O$5&amp;$E87),'Hoja de Trabajo para listado'!$CD$151:$DC$151,0)),0)</f>
        <v>0</v>
      </c>
      <c r="P87" s="245">
        <f ca="1">+IFERROR(INDEX('Hoja de Trabajo para listado'!$A$155:$Z$1048576,MATCH($A87,'Hoja de Trabajo para listado'!$A$155:$A$1048576,0),MATCH((CUADRO!P$5&amp;$E87),'Hoja de Trabajo para listado'!$A$151:$Z$151,0)),0)+IFERROR(INDEX('Hoja de Trabajo para listado'!$AB$155:$BA$1048576,MATCH($A87,'Hoja de Trabajo para listado'!$AB$155:$AB$1048576,0),MATCH((CUADRO!P$5&amp;$E87),'Hoja de Trabajo para listado'!$AB$151:$BA$151,0)),0)+IFERROR(INDEX('Hoja de Trabajo para listado'!$BC$155:$CB$1048576,MATCH($A87,'Hoja de Trabajo para listado'!$BC$155:$BC$1048576,0),MATCH((CUADRO!P$5&amp;$E87),'Hoja de Trabajo para listado'!$BC$151:$CB$151,0)),0)+IFERROR(INDEX('Hoja de Trabajo para listado'!$DE$153:$DG$274,MATCH($A87,'Hoja de Trabajo para listado'!$DE$153:$DE$1048576,0),MATCH((CUADRO!P$5&amp;$E87),'Hoja de Trabajo para listado'!$DE$151:$DG$151,0)),0)+IFERROR(INDEX('Hoja de Trabajo para listado'!$CD$155:$DC$1048576,MATCH($A87,'Hoja de Trabajo para listado'!$CD$155:$CD$1048576,0),MATCH((CUADRO!P$5&amp;$E87),'Hoja de Trabajo para listado'!$CD$151:$DC$151,0)),0)</f>
        <v>0</v>
      </c>
      <c r="Q87" s="245">
        <f ca="1">+IFERROR(INDEX('Hoja de Trabajo para listado'!$A$155:$Z$1048576,MATCH($A87,'Hoja de Trabajo para listado'!$A$155:$A$1048576,0),MATCH((CUADRO!Q$5&amp;$E87),'Hoja de Trabajo para listado'!$A$151:$Z$151,0)),0)+IFERROR(INDEX('Hoja de Trabajo para listado'!$AB$155:$BA$1048576,MATCH($A87,'Hoja de Trabajo para listado'!$AB$155:$AB$1048576,0),MATCH((CUADRO!Q$5&amp;$E87),'Hoja de Trabajo para listado'!$AB$151:$BA$151,0)),0)+IFERROR(INDEX('Hoja de Trabajo para listado'!$BC$155:$CB$1048576,MATCH($A87,'Hoja de Trabajo para listado'!$BC$155:$BC$1048576,0),MATCH((CUADRO!Q$5&amp;$E87),'Hoja de Trabajo para listado'!$BC$151:$CB$151,0)),0)+IFERROR(INDEX('Hoja de Trabajo para listado'!$DE$153:$DG$274,MATCH($A87,'Hoja de Trabajo para listado'!$DE$153:$DE$1048576,0),MATCH((CUADRO!Q$5&amp;$E87),'Hoja de Trabajo para listado'!$DE$151:$DG$151,0)),0)+IFERROR(INDEX('Hoja de Trabajo para listado'!$CD$155:$DC$1048576,MATCH($A87,'Hoja de Trabajo para listado'!$CD$155:$CD$1048576,0),MATCH((CUADRO!Q$5&amp;$E87),'Hoja de Trabajo para listado'!$CD$151:$DC$151,0)),0)</f>
        <v>0</v>
      </c>
      <c r="R87" s="245">
        <f t="shared" ca="1" si="5"/>
        <v>0</v>
      </c>
      <c r="S87" s="245">
        <f ca="1">+R86+R87</f>
        <v>0</v>
      </c>
      <c r="T87" s="245">
        <f ca="1">+S87</f>
        <v>0</v>
      </c>
      <c r="U87" s="244">
        <f t="shared" si="6"/>
        <v>2</v>
      </c>
      <c r="V87" s="333" t="str">
        <f>+VLOOKUP(A87,bd_lista!$A$3:$E$590,5,FALSE)</f>
        <v>Universidades Públicas</v>
      </c>
      <c r="W87" s="392"/>
      <c r="X87" s="242">
        <f>+VLOOKUP(A87,[4]Sheet1!$A$13:$D$744,4,FALSE)</f>
        <v>0</v>
      </c>
      <c r="Y87" s="242" t="e">
        <f>+VLOOKUP(X87,bd_lista!$A$3:$C$590,3,FALSE)</f>
        <v>#N/A</v>
      </c>
      <c r="Z87" s="292"/>
      <c r="AA87" s="293"/>
    </row>
    <row r="88" spans="1:27" customFormat="1" ht="15" hidden="1" customHeight="1">
      <c r="A88" s="32">
        <v>143</v>
      </c>
      <c r="B88" s="387">
        <f>+A88</f>
        <v>143</v>
      </c>
      <c r="C88" s="247" t="str">
        <f>+VLOOKUP(A88,bd_lista!$A$3:$C$590,3,FALSE)</f>
        <v>Universidad Autónoma Tomás Frías</v>
      </c>
      <c r="D88" s="389" t="str">
        <f>+C88</f>
        <v>Universidad Autónoma Tomás Frías</v>
      </c>
      <c r="E88" s="247" t="s">
        <v>1304</v>
      </c>
      <c r="F88" s="243">
        <f ca="1">+IFERROR(INDEX('Hoja de Trabajo para listado'!$A$155:$Z$1048576,MATCH($A88,'Hoja de Trabajo para listado'!$A$155:$A$1048576,0),MATCH((CUADRO!F$5&amp;$E88),'Hoja de Trabajo para listado'!$A$151:$Z$151,0)),0)+IFERROR(INDEX('Hoja de Trabajo para listado'!$AB$155:$BA$1048576,MATCH($A88,'Hoja de Trabajo para listado'!$AB$155:$AB$1048576,0),MATCH((CUADRO!F$5&amp;$E88),'Hoja de Trabajo para listado'!$AB$151:$BA$151,0)),0)+IFERROR(INDEX('Hoja de Trabajo para listado'!$BC$155:$CB$1048576,MATCH($A88,'Hoja de Trabajo para listado'!$BC$155:$BC$1048576,0),MATCH((CUADRO!F$5&amp;$E88),'Hoja de Trabajo para listado'!$BC$151:$CB$151,0)),0)+IFERROR(INDEX('Hoja de Trabajo para listado'!$DE$153:$DG$274,MATCH($A88,'Hoja de Trabajo para listado'!$DE$153:$DE$1048576,0),MATCH((CUADRO!F$5&amp;$E88),'Hoja de Trabajo para listado'!$DE$151:$DG$151,0)),0)+IFERROR(INDEX('Hoja de Trabajo para listado'!$CD$155:$DC$1048576,MATCH($A88,'Hoja de Trabajo para listado'!$CD$155:$CD$1048576,0),MATCH((CUADRO!F$5&amp;$E88),'Hoja de Trabajo para listado'!$CD$151:$DC$151,0)),0)</f>
        <v>0</v>
      </c>
      <c r="G88" s="243">
        <f ca="1">+IFERROR(INDEX('Hoja de Trabajo para listado'!$A$155:$Z$1048576,MATCH($A88,'Hoja de Trabajo para listado'!$A$155:$A$1048576,0),MATCH((CUADRO!G$5&amp;$E88),'Hoja de Trabajo para listado'!$A$151:$Z$151,0)),0)+IFERROR(INDEX('Hoja de Trabajo para listado'!$AB$155:$BA$1048576,MATCH($A88,'Hoja de Trabajo para listado'!$AB$155:$AB$1048576,0),MATCH((CUADRO!G$5&amp;$E88),'Hoja de Trabajo para listado'!$AB$151:$BA$151,0)),0)+IFERROR(INDEX('Hoja de Trabajo para listado'!$BC$155:$CB$1048576,MATCH($A88,'Hoja de Trabajo para listado'!$BC$155:$BC$1048576,0),MATCH((CUADRO!G$5&amp;$E88),'Hoja de Trabajo para listado'!$BC$151:$CB$151,0)),0)+IFERROR(INDEX('Hoja de Trabajo para listado'!$DE$153:$DG$274,MATCH($A88,'Hoja de Trabajo para listado'!$DE$153:$DE$1048576,0),MATCH((CUADRO!G$5&amp;$E88),'Hoja de Trabajo para listado'!$DE$151:$DG$151,0)),0)+IFERROR(INDEX('Hoja de Trabajo para listado'!$CD$155:$DC$1048576,MATCH($A88,'Hoja de Trabajo para listado'!$CD$155:$CD$1048576,0),MATCH((CUADRO!G$5&amp;$E88),'Hoja de Trabajo para listado'!$CD$151:$DC$151,0)),0)</f>
        <v>0</v>
      </c>
      <c r="H88" s="243">
        <f ca="1">+IFERROR(INDEX('Hoja de Trabajo para listado'!$A$155:$Z$1048576,MATCH($A88,'Hoja de Trabajo para listado'!$A$155:$A$1048576,0),MATCH((CUADRO!H$5&amp;$E88),'Hoja de Trabajo para listado'!$A$151:$Z$151,0)),0)+IFERROR(INDEX('Hoja de Trabajo para listado'!$AB$155:$BA$1048576,MATCH($A88,'Hoja de Trabajo para listado'!$AB$155:$AB$1048576,0),MATCH((CUADRO!H$5&amp;$E88),'Hoja de Trabajo para listado'!$AB$151:$BA$151,0)),0)+IFERROR(INDEX('Hoja de Trabajo para listado'!$BC$155:$CB$1048576,MATCH($A88,'Hoja de Trabajo para listado'!$BC$155:$BC$1048576,0),MATCH((CUADRO!H$5&amp;$E88),'Hoja de Trabajo para listado'!$BC$151:$CB$151,0)),0)+IFERROR(INDEX('Hoja de Trabajo para listado'!$DE$153:$DG$274,MATCH($A88,'Hoja de Trabajo para listado'!$DE$153:$DE$1048576,0),MATCH((CUADRO!H$5&amp;$E88),'Hoja de Trabajo para listado'!$DE$151:$DG$151,0)),0)+IFERROR(INDEX('Hoja de Trabajo para listado'!$CD$155:$DC$1048576,MATCH($A88,'Hoja de Trabajo para listado'!$CD$155:$CD$1048576,0),MATCH((CUADRO!H$5&amp;$E88),'Hoja de Trabajo para listado'!$CD$151:$DC$151,0)),0)</f>
        <v>0</v>
      </c>
      <c r="I88" s="243">
        <f ca="1">+IFERROR(INDEX('Hoja de Trabajo para listado'!$A$155:$Z$1048576,MATCH($A88,'Hoja de Trabajo para listado'!$A$155:$A$1048576,0),MATCH((CUADRO!I$5&amp;$E88),'Hoja de Trabajo para listado'!$A$151:$Z$151,0)),0)+IFERROR(INDEX('Hoja de Trabajo para listado'!$AB$155:$BA$1048576,MATCH($A88,'Hoja de Trabajo para listado'!$AB$155:$AB$1048576,0),MATCH((CUADRO!I$5&amp;$E88),'Hoja de Trabajo para listado'!$AB$151:$BA$151,0)),0)+IFERROR(INDEX('Hoja de Trabajo para listado'!$BC$155:$CB$1048576,MATCH($A88,'Hoja de Trabajo para listado'!$BC$155:$BC$1048576,0),MATCH((CUADRO!I$5&amp;$E88),'Hoja de Trabajo para listado'!$BC$151:$CB$151,0)),0)+IFERROR(INDEX('Hoja de Trabajo para listado'!$DE$153:$DG$274,MATCH($A88,'Hoja de Trabajo para listado'!$DE$153:$DE$1048576,0),MATCH((CUADRO!I$5&amp;$E88),'Hoja de Trabajo para listado'!$DE$151:$DG$151,0)),0)+IFERROR(INDEX('Hoja de Trabajo para listado'!$CD$155:$DC$1048576,MATCH($A88,'Hoja de Trabajo para listado'!$CD$155:$CD$1048576,0),MATCH((CUADRO!I$5&amp;$E88),'Hoja de Trabajo para listado'!$CD$151:$DC$151,0)),0)</f>
        <v>0</v>
      </c>
      <c r="J88" s="243">
        <f ca="1">+IFERROR(INDEX('Hoja de Trabajo para listado'!$A$155:$Z$1048576,MATCH($A88,'Hoja de Trabajo para listado'!$A$155:$A$1048576,0),MATCH((CUADRO!J$5&amp;$E88),'Hoja de Trabajo para listado'!$A$151:$Z$151,0)),0)+IFERROR(INDEX('Hoja de Trabajo para listado'!$AB$155:$BA$1048576,MATCH($A88,'Hoja de Trabajo para listado'!$AB$155:$AB$1048576,0),MATCH((CUADRO!J$5&amp;$E88),'Hoja de Trabajo para listado'!$AB$151:$BA$151,0)),0)+IFERROR(INDEX('Hoja de Trabajo para listado'!$BC$155:$CB$1048576,MATCH($A88,'Hoja de Trabajo para listado'!$BC$155:$BC$1048576,0),MATCH((CUADRO!J$5&amp;$E88),'Hoja de Trabajo para listado'!$BC$151:$CB$151,0)),0)+IFERROR(INDEX('Hoja de Trabajo para listado'!$DE$153:$DG$274,MATCH($A88,'Hoja de Trabajo para listado'!$DE$153:$DE$1048576,0),MATCH((CUADRO!J$5&amp;$E88),'Hoja de Trabajo para listado'!$DE$151:$DG$151,0)),0)+IFERROR(INDEX('Hoja de Trabajo para listado'!$CD$155:$DC$1048576,MATCH($A88,'Hoja de Trabajo para listado'!$CD$155:$CD$1048576,0),MATCH((CUADRO!J$5&amp;$E88),'Hoja de Trabajo para listado'!$CD$151:$DC$151,0)),0)</f>
        <v>0</v>
      </c>
      <c r="K88" s="243">
        <f ca="1">+IFERROR(INDEX('Hoja de Trabajo para listado'!$A$155:$Z$1048576,MATCH($A88,'Hoja de Trabajo para listado'!$A$155:$A$1048576,0),MATCH((CUADRO!K$5&amp;$E88),'Hoja de Trabajo para listado'!$A$151:$Z$151,0)),0)+IFERROR(INDEX('Hoja de Trabajo para listado'!$AB$155:$BA$1048576,MATCH($A88,'Hoja de Trabajo para listado'!$AB$155:$AB$1048576,0),MATCH((CUADRO!K$5&amp;$E88),'Hoja de Trabajo para listado'!$AB$151:$BA$151,0)),0)+IFERROR(INDEX('Hoja de Trabajo para listado'!$BC$155:$CB$1048576,MATCH($A88,'Hoja de Trabajo para listado'!$BC$155:$BC$1048576,0),MATCH((CUADRO!K$5&amp;$E88),'Hoja de Trabajo para listado'!$BC$151:$CB$151,0)),0)+IFERROR(INDEX('Hoja de Trabajo para listado'!$DE$153:$DG$274,MATCH($A88,'Hoja de Trabajo para listado'!$DE$153:$DE$1048576,0),MATCH((CUADRO!K$5&amp;$E88),'Hoja de Trabajo para listado'!$DE$151:$DG$151,0)),0)+IFERROR(INDEX('Hoja de Trabajo para listado'!$CD$155:$DC$1048576,MATCH($A88,'Hoja de Trabajo para listado'!$CD$155:$CD$1048576,0),MATCH((CUADRO!K$5&amp;$E88),'Hoja de Trabajo para listado'!$CD$151:$DC$151,0)),0)</f>
        <v>0</v>
      </c>
      <c r="L88" s="243">
        <f ca="1">+IFERROR(INDEX('Hoja de Trabajo para listado'!$A$155:$Z$1048576,MATCH($A88,'Hoja de Trabajo para listado'!$A$155:$A$1048576,0),MATCH((CUADRO!L$5&amp;$E88),'Hoja de Trabajo para listado'!$A$151:$Z$151,0)),0)+IFERROR(INDEX('Hoja de Trabajo para listado'!$AB$155:$BA$1048576,MATCH($A88,'Hoja de Trabajo para listado'!$AB$155:$AB$1048576,0),MATCH((CUADRO!L$5&amp;$E88),'Hoja de Trabajo para listado'!$AB$151:$BA$151,0)),0)+IFERROR(INDEX('Hoja de Trabajo para listado'!$BC$155:$CB$1048576,MATCH($A88,'Hoja de Trabajo para listado'!$BC$155:$BC$1048576,0),MATCH((CUADRO!L$5&amp;$E88),'Hoja de Trabajo para listado'!$BC$151:$CB$151,0)),0)+IFERROR(INDEX('Hoja de Trabajo para listado'!$DE$153:$DG$274,MATCH($A88,'Hoja de Trabajo para listado'!$DE$153:$DE$1048576,0),MATCH((CUADRO!L$5&amp;$E88),'Hoja de Trabajo para listado'!$DE$151:$DG$151,0)),0)+IFERROR(INDEX('Hoja de Trabajo para listado'!$CD$155:$DC$1048576,MATCH($A88,'Hoja de Trabajo para listado'!$CD$155:$CD$1048576,0),MATCH((CUADRO!L$5&amp;$E88),'Hoja de Trabajo para listado'!$CD$151:$DC$151,0)),0)</f>
        <v>0</v>
      </c>
      <c r="M88" s="243">
        <f ca="1">+IFERROR(INDEX('Hoja de Trabajo para listado'!$A$155:$Z$1048576,MATCH($A88,'Hoja de Trabajo para listado'!$A$155:$A$1048576,0),MATCH((CUADRO!M$5&amp;$E88),'Hoja de Trabajo para listado'!$A$151:$Z$151,0)),0)+IFERROR(INDEX('Hoja de Trabajo para listado'!$AB$155:$BA$1048576,MATCH($A88,'Hoja de Trabajo para listado'!$AB$155:$AB$1048576,0),MATCH((CUADRO!M$5&amp;$E88),'Hoja de Trabajo para listado'!$AB$151:$BA$151,0)),0)+IFERROR(INDEX('Hoja de Trabajo para listado'!$BC$155:$CB$1048576,MATCH($A88,'Hoja de Trabajo para listado'!$BC$155:$BC$1048576,0),MATCH((CUADRO!M$5&amp;$E88),'Hoja de Trabajo para listado'!$BC$151:$CB$151,0)),0)+IFERROR(INDEX('Hoja de Trabajo para listado'!$DE$153:$DG$274,MATCH($A88,'Hoja de Trabajo para listado'!$DE$153:$DE$1048576,0),MATCH((CUADRO!M$5&amp;$E88),'Hoja de Trabajo para listado'!$DE$151:$DG$151,0)),0)+IFERROR(INDEX('Hoja de Trabajo para listado'!$CD$155:$DC$1048576,MATCH($A88,'Hoja de Trabajo para listado'!$CD$155:$CD$1048576,0),MATCH((CUADRO!M$5&amp;$E88),'Hoja de Trabajo para listado'!$CD$151:$DC$151,0)),0)</f>
        <v>0</v>
      </c>
      <c r="N88" s="243">
        <f ca="1">+IFERROR(INDEX('Hoja de Trabajo para listado'!$A$155:$Z$1048576,MATCH($A88,'Hoja de Trabajo para listado'!$A$155:$A$1048576,0),MATCH((CUADRO!N$5&amp;$E88),'Hoja de Trabajo para listado'!$A$151:$Z$151,0)),0)+IFERROR(INDEX('Hoja de Trabajo para listado'!$AB$155:$BA$1048576,MATCH($A88,'Hoja de Trabajo para listado'!$AB$155:$AB$1048576,0),MATCH((CUADRO!N$5&amp;$E88),'Hoja de Trabajo para listado'!$AB$151:$BA$151,0)),0)+IFERROR(INDEX('Hoja de Trabajo para listado'!$BC$155:$CB$1048576,MATCH($A88,'Hoja de Trabajo para listado'!$BC$155:$BC$1048576,0),MATCH((CUADRO!N$5&amp;$E88),'Hoja de Trabajo para listado'!$BC$151:$CB$151,0)),0)+IFERROR(INDEX('Hoja de Trabajo para listado'!$DE$153:$DG$274,MATCH($A88,'Hoja de Trabajo para listado'!$DE$153:$DE$1048576,0),MATCH((CUADRO!N$5&amp;$E88),'Hoja de Trabajo para listado'!$DE$151:$DG$151,0)),0)+IFERROR(INDEX('Hoja de Trabajo para listado'!$CD$155:$DC$1048576,MATCH($A88,'Hoja de Trabajo para listado'!$CD$155:$CD$1048576,0),MATCH((CUADRO!N$5&amp;$E88),'Hoja de Trabajo para listado'!$CD$151:$DC$151,0)),0)</f>
        <v>0</v>
      </c>
      <c r="O88" s="243">
        <f ca="1">+IFERROR(INDEX('Hoja de Trabajo para listado'!$A$155:$Z$1048576,MATCH($A88,'Hoja de Trabajo para listado'!$A$155:$A$1048576,0),MATCH((CUADRO!O$5&amp;$E88),'Hoja de Trabajo para listado'!$A$151:$Z$151,0)),0)+IFERROR(INDEX('Hoja de Trabajo para listado'!$AB$155:$BA$1048576,MATCH($A88,'Hoja de Trabajo para listado'!$AB$155:$AB$1048576,0),MATCH((CUADRO!O$5&amp;$E88),'Hoja de Trabajo para listado'!$AB$151:$BA$151,0)),0)+IFERROR(INDEX('Hoja de Trabajo para listado'!$BC$155:$CB$1048576,MATCH($A88,'Hoja de Trabajo para listado'!$BC$155:$BC$1048576,0),MATCH((CUADRO!O$5&amp;$E88),'Hoja de Trabajo para listado'!$BC$151:$CB$151,0)),0)+IFERROR(INDEX('Hoja de Trabajo para listado'!$DE$153:$DG$274,MATCH($A88,'Hoja de Trabajo para listado'!$DE$153:$DE$1048576,0),MATCH((CUADRO!O$5&amp;$E88),'Hoja de Trabajo para listado'!$DE$151:$DG$151,0)),0)+IFERROR(INDEX('Hoja de Trabajo para listado'!$CD$155:$DC$1048576,MATCH($A88,'Hoja de Trabajo para listado'!$CD$155:$CD$1048576,0),MATCH((CUADRO!O$5&amp;$E88),'Hoja de Trabajo para listado'!$CD$151:$DC$151,0)),0)</f>
        <v>0</v>
      </c>
      <c r="P88" s="243">
        <f ca="1">+IFERROR(INDEX('Hoja de Trabajo para listado'!$A$155:$Z$1048576,MATCH($A88,'Hoja de Trabajo para listado'!$A$155:$A$1048576,0),MATCH((CUADRO!P$5&amp;$E88),'Hoja de Trabajo para listado'!$A$151:$Z$151,0)),0)+IFERROR(INDEX('Hoja de Trabajo para listado'!$AB$155:$BA$1048576,MATCH($A88,'Hoja de Trabajo para listado'!$AB$155:$AB$1048576,0),MATCH((CUADRO!P$5&amp;$E88),'Hoja de Trabajo para listado'!$AB$151:$BA$151,0)),0)+IFERROR(INDEX('Hoja de Trabajo para listado'!$BC$155:$CB$1048576,MATCH($A88,'Hoja de Trabajo para listado'!$BC$155:$BC$1048576,0),MATCH((CUADRO!P$5&amp;$E88),'Hoja de Trabajo para listado'!$BC$151:$CB$151,0)),0)+IFERROR(INDEX('Hoja de Trabajo para listado'!$DE$153:$DG$274,MATCH($A88,'Hoja de Trabajo para listado'!$DE$153:$DE$1048576,0),MATCH((CUADRO!P$5&amp;$E88),'Hoja de Trabajo para listado'!$DE$151:$DG$151,0)),0)+IFERROR(INDEX('Hoja de Trabajo para listado'!$CD$155:$DC$1048576,MATCH($A88,'Hoja de Trabajo para listado'!$CD$155:$CD$1048576,0),MATCH((CUADRO!P$5&amp;$E88),'Hoja de Trabajo para listado'!$CD$151:$DC$151,0)),0)</f>
        <v>0</v>
      </c>
      <c r="Q88" s="243">
        <f ca="1">+IFERROR(INDEX('Hoja de Trabajo para listado'!$A$155:$Z$1048576,MATCH($A88,'Hoja de Trabajo para listado'!$A$155:$A$1048576,0),MATCH((CUADRO!Q$5&amp;$E88),'Hoja de Trabajo para listado'!$A$151:$Z$151,0)),0)+IFERROR(INDEX('Hoja de Trabajo para listado'!$AB$155:$BA$1048576,MATCH($A88,'Hoja de Trabajo para listado'!$AB$155:$AB$1048576,0),MATCH((CUADRO!Q$5&amp;$E88),'Hoja de Trabajo para listado'!$AB$151:$BA$151,0)),0)+IFERROR(INDEX('Hoja de Trabajo para listado'!$BC$155:$CB$1048576,MATCH($A88,'Hoja de Trabajo para listado'!$BC$155:$BC$1048576,0),MATCH((CUADRO!Q$5&amp;$E88),'Hoja de Trabajo para listado'!$BC$151:$CB$151,0)),0)+IFERROR(INDEX('Hoja de Trabajo para listado'!$DE$153:$DG$274,MATCH($A88,'Hoja de Trabajo para listado'!$DE$153:$DE$1048576,0),MATCH((CUADRO!Q$5&amp;$E88),'Hoja de Trabajo para listado'!$DE$151:$DG$151,0)),0)+IFERROR(INDEX('Hoja de Trabajo para listado'!$CD$155:$DC$1048576,MATCH($A88,'Hoja de Trabajo para listado'!$CD$155:$CD$1048576,0),MATCH((CUADRO!Q$5&amp;$E88),'Hoja de Trabajo para listado'!$CD$151:$DC$151,0)),0)</f>
        <v>0</v>
      </c>
      <c r="R88" s="243">
        <f t="shared" ca="1" si="5"/>
        <v>0</v>
      </c>
      <c r="S88" s="243"/>
      <c r="T88" s="243">
        <f ca="1">+T89</f>
        <v>0</v>
      </c>
      <c r="U88" s="242">
        <f t="shared" si="6"/>
        <v>1</v>
      </c>
      <c r="V88" s="333" t="str">
        <f>+VLOOKUP(A88,bd_lista!$A$3:$E$590,5,FALSE)</f>
        <v>Universidades Públicas</v>
      </c>
      <c r="W88" s="391" t="str">
        <f>+V88</f>
        <v>Universidades Públicas</v>
      </c>
      <c r="X88" s="242">
        <f>+VLOOKUP(A88,[4]Sheet1!$A$13:$D$744,4,FALSE)</f>
        <v>0</v>
      </c>
      <c r="Y88" s="242" t="e">
        <f>+VLOOKUP(X88,bd_lista!$A$3:$C$590,3,FALSE)</f>
        <v>#N/A</v>
      </c>
      <c r="Z88" s="294">
        <f>+X88</f>
        <v>0</v>
      </c>
      <c r="AA88" s="295" t="e">
        <f>+Y88</f>
        <v>#N/A</v>
      </c>
    </row>
    <row r="89" spans="1:27" customFormat="1" ht="15" hidden="1" customHeight="1">
      <c r="A89" s="32">
        <v>143</v>
      </c>
      <c r="B89" s="388"/>
      <c r="C89" s="333" t="str">
        <f>+VLOOKUP(A89,bd_lista!$A$3:$C$590,3,FALSE)</f>
        <v>Universidad Autónoma Tomás Frías</v>
      </c>
      <c r="D89" s="390"/>
      <c r="E89" s="333" t="s">
        <v>1305</v>
      </c>
      <c r="F89" s="245">
        <f ca="1">+IFERROR(INDEX('Hoja de Trabajo para listado'!$A$155:$Z$1048576,MATCH($A89,'Hoja de Trabajo para listado'!$A$155:$A$1048576,0),MATCH((CUADRO!F$5&amp;$E89),'Hoja de Trabajo para listado'!$A$151:$Z$151,0)),0)+IFERROR(INDEX('Hoja de Trabajo para listado'!$AB$155:$BA$1048576,MATCH($A89,'Hoja de Trabajo para listado'!$AB$155:$AB$1048576,0),MATCH((CUADRO!F$5&amp;$E89),'Hoja de Trabajo para listado'!$AB$151:$BA$151,0)),0)+IFERROR(INDEX('Hoja de Trabajo para listado'!$BC$155:$CB$1048576,MATCH($A89,'Hoja de Trabajo para listado'!$BC$155:$BC$1048576,0),MATCH((CUADRO!F$5&amp;$E89),'Hoja de Trabajo para listado'!$BC$151:$CB$151,0)),0)+IFERROR(INDEX('Hoja de Trabajo para listado'!$DE$153:$DG$274,MATCH($A89,'Hoja de Trabajo para listado'!$DE$153:$DE$1048576,0),MATCH((CUADRO!F$5&amp;$E89),'Hoja de Trabajo para listado'!$DE$151:$DG$151,0)),0)+IFERROR(INDEX('Hoja de Trabajo para listado'!$CD$155:$DC$1048576,MATCH($A89,'Hoja de Trabajo para listado'!$CD$155:$CD$1048576,0),MATCH((CUADRO!F$5&amp;$E89),'Hoja de Trabajo para listado'!$CD$151:$DC$151,0)),0)</f>
        <v>0</v>
      </c>
      <c r="G89" s="245">
        <f ca="1">+IFERROR(INDEX('Hoja de Trabajo para listado'!$A$155:$Z$1048576,MATCH($A89,'Hoja de Trabajo para listado'!$A$155:$A$1048576,0),MATCH((CUADRO!G$5&amp;$E89),'Hoja de Trabajo para listado'!$A$151:$Z$151,0)),0)+IFERROR(INDEX('Hoja de Trabajo para listado'!$AB$155:$BA$1048576,MATCH($A89,'Hoja de Trabajo para listado'!$AB$155:$AB$1048576,0),MATCH((CUADRO!G$5&amp;$E89),'Hoja de Trabajo para listado'!$AB$151:$BA$151,0)),0)+IFERROR(INDEX('Hoja de Trabajo para listado'!$BC$155:$CB$1048576,MATCH($A89,'Hoja de Trabajo para listado'!$BC$155:$BC$1048576,0),MATCH((CUADRO!G$5&amp;$E89),'Hoja de Trabajo para listado'!$BC$151:$CB$151,0)),0)+IFERROR(INDEX('Hoja de Trabajo para listado'!$DE$153:$DG$274,MATCH($A89,'Hoja de Trabajo para listado'!$DE$153:$DE$1048576,0),MATCH((CUADRO!G$5&amp;$E89),'Hoja de Trabajo para listado'!$DE$151:$DG$151,0)),0)+IFERROR(INDEX('Hoja de Trabajo para listado'!$CD$155:$DC$1048576,MATCH($A89,'Hoja de Trabajo para listado'!$CD$155:$CD$1048576,0),MATCH((CUADRO!G$5&amp;$E89),'Hoja de Trabajo para listado'!$CD$151:$DC$151,0)),0)</f>
        <v>0</v>
      </c>
      <c r="H89" s="245">
        <f ca="1">+IFERROR(INDEX('Hoja de Trabajo para listado'!$A$155:$Z$1048576,MATCH($A89,'Hoja de Trabajo para listado'!$A$155:$A$1048576,0),MATCH((CUADRO!H$5&amp;$E89),'Hoja de Trabajo para listado'!$A$151:$Z$151,0)),0)+IFERROR(INDEX('Hoja de Trabajo para listado'!$AB$155:$BA$1048576,MATCH($A89,'Hoja de Trabajo para listado'!$AB$155:$AB$1048576,0),MATCH((CUADRO!H$5&amp;$E89),'Hoja de Trabajo para listado'!$AB$151:$BA$151,0)),0)+IFERROR(INDEX('Hoja de Trabajo para listado'!$BC$155:$CB$1048576,MATCH($A89,'Hoja de Trabajo para listado'!$BC$155:$BC$1048576,0),MATCH((CUADRO!H$5&amp;$E89),'Hoja de Trabajo para listado'!$BC$151:$CB$151,0)),0)+IFERROR(INDEX('Hoja de Trabajo para listado'!$DE$153:$DG$274,MATCH($A89,'Hoja de Trabajo para listado'!$DE$153:$DE$1048576,0),MATCH((CUADRO!H$5&amp;$E89),'Hoja de Trabajo para listado'!$DE$151:$DG$151,0)),0)+IFERROR(INDEX('Hoja de Trabajo para listado'!$CD$155:$DC$1048576,MATCH($A89,'Hoja de Trabajo para listado'!$CD$155:$CD$1048576,0),MATCH((CUADRO!H$5&amp;$E89),'Hoja de Trabajo para listado'!$CD$151:$DC$151,0)),0)</f>
        <v>0</v>
      </c>
      <c r="I89" s="245">
        <f ca="1">+IFERROR(INDEX('Hoja de Trabajo para listado'!$A$155:$Z$1048576,MATCH($A89,'Hoja de Trabajo para listado'!$A$155:$A$1048576,0),MATCH((CUADRO!I$5&amp;$E89),'Hoja de Trabajo para listado'!$A$151:$Z$151,0)),0)+IFERROR(INDEX('Hoja de Trabajo para listado'!$AB$155:$BA$1048576,MATCH($A89,'Hoja de Trabajo para listado'!$AB$155:$AB$1048576,0),MATCH((CUADRO!I$5&amp;$E89),'Hoja de Trabajo para listado'!$AB$151:$BA$151,0)),0)+IFERROR(INDEX('Hoja de Trabajo para listado'!$BC$155:$CB$1048576,MATCH($A89,'Hoja de Trabajo para listado'!$BC$155:$BC$1048576,0),MATCH((CUADRO!I$5&amp;$E89),'Hoja de Trabajo para listado'!$BC$151:$CB$151,0)),0)+IFERROR(INDEX('Hoja de Trabajo para listado'!$DE$153:$DG$274,MATCH($A89,'Hoja de Trabajo para listado'!$DE$153:$DE$1048576,0),MATCH((CUADRO!I$5&amp;$E89),'Hoja de Trabajo para listado'!$DE$151:$DG$151,0)),0)+IFERROR(INDEX('Hoja de Trabajo para listado'!$CD$155:$DC$1048576,MATCH($A89,'Hoja de Trabajo para listado'!$CD$155:$CD$1048576,0),MATCH((CUADRO!I$5&amp;$E89),'Hoja de Trabajo para listado'!$CD$151:$DC$151,0)),0)</f>
        <v>0</v>
      </c>
      <c r="J89" s="245">
        <f ca="1">+IFERROR(INDEX('Hoja de Trabajo para listado'!$A$155:$Z$1048576,MATCH($A89,'Hoja de Trabajo para listado'!$A$155:$A$1048576,0),MATCH((CUADRO!J$5&amp;$E89),'Hoja de Trabajo para listado'!$A$151:$Z$151,0)),0)+IFERROR(INDEX('Hoja de Trabajo para listado'!$AB$155:$BA$1048576,MATCH($A89,'Hoja de Trabajo para listado'!$AB$155:$AB$1048576,0),MATCH((CUADRO!J$5&amp;$E89),'Hoja de Trabajo para listado'!$AB$151:$BA$151,0)),0)+IFERROR(INDEX('Hoja de Trabajo para listado'!$BC$155:$CB$1048576,MATCH($A89,'Hoja de Trabajo para listado'!$BC$155:$BC$1048576,0),MATCH((CUADRO!J$5&amp;$E89),'Hoja de Trabajo para listado'!$BC$151:$CB$151,0)),0)+IFERROR(INDEX('Hoja de Trabajo para listado'!$DE$153:$DG$274,MATCH($A89,'Hoja de Trabajo para listado'!$DE$153:$DE$1048576,0),MATCH((CUADRO!J$5&amp;$E89),'Hoja de Trabajo para listado'!$DE$151:$DG$151,0)),0)+IFERROR(INDEX('Hoja de Trabajo para listado'!$CD$155:$DC$1048576,MATCH($A89,'Hoja de Trabajo para listado'!$CD$155:$CD$1048576,0),MATCH((CUADRO!J$5&amp;$E89),'Hoja de Trabajo para listado'!$CD$151:$DC$151,0)),0)</f>
        <v>0</v>
      </c>
      <c r="K89" s="245">
        <f ca="1">+IFERROR(INDEX('Hoja de Trabajo para listado'!$A$155:$Z$1048576,MATCH($A89,'Hoja de Trabajo para listado'!$A$155:$A$1048576,0),MATCH((CUADRO!K$5&amp;$E89),'Hoja de Trabajo para listado'!$A$151:$Z$151,0)),0)+IFERROR(INDEX('Hoja de Trabajo para listado'!$AB$155:$BA$1048576,MATCH($A89,'Hoja de Trabajo para listado'!$AB$155:$AB$1048576,0),MATCH((CUADRO!K$5&amp;$E89),'Hoja de Trabajo para listado'!$AB$151:$BA$151,0)),0)+IFERROR(INDEX('Hoja de Trabajo para listado'!$BC$155:$CB$1048576,MATCH($A89,'Hoja de Trabajo para listado'!$BC$155:$BC$1048576,0),MATCH((CUADRO!K$5&amp;$E89),'Hoja de Trabajo para listado'!$BC$151:$CB$151,0)),0)+IFERROR(INDEX('Hoja de Trabajo para listado'!$DE$153:$DG$274,MATCH($A89,'Hoja de Trabajo para listado'!$DE$153:$DE$1048576,0),MATCH((CUADRO!K$5&amp;$E89),'Hoja de Trabajo para listado'!$DE$151:$DG$151,0)),0)+IFERROR(INDEX('Hoja de Trabajo para listado'!$CD$155:$DC$1048576,MATCH($A89,'Hoja de Trabajo para listado'!$CD$155:$CD$1048576,0),MATCH((CUADRO!K$5&amp;$E89),'Hoja de Trabajo para listado'!$CD$151:$DC$151,0)),0)</f>
        <v>0</v>
      </c>
      <c r="L89" s="245">
        <f ca="1">+IFERROR(INDEX('Hoja de Trabajo para listado'!$A$155:$Z$1048576,MATCH($A89,'Hoja de Trabajo para listado'!$A$155:$A$1048576,0),MATCH((CUADRO!L$5&amp;$E89),'Hoja de Trabajo para listado'!$A$151:$Z$151,0)),0)+IFERROR(INDEX('Hoja de Trabajo para listado'!$AB$155:$BA$1048576,MATCH($A89,'Hoja de Trabajo para listado'!$AB$155:$AB$1048576,0),MATCH((CUADRO!L$5&amp;$E89),'Hoja de Trabajo para listado'!$AB$151:$BA$151,0)),0)+IFERROR(INDEX('Hoja de Trabajo para listado'!$BC$155:$CB$1048576,MATCH($A89,'Hoja de Trabajo para listado'!$BC$155:$BC$1048576,0),MATCH((CUADRO!L$5&amp;$E89),'Hoja de Trabajo para listado'!$BC$151:$CB$151,0)),0)+IFERROR(INDEX('Hoja de Trabajo para listado'!$DE$153:$DG$274,MATCH($A89,'Hoja de Trabajo para listado'!$DE$153:$DE$1048576,0),MATCH((CUADRO!L$5&amp;$E89),'Hoja de Trabajo para listado'!$DE$151:$DG$151,0)),0)+IFERROR(INDEX('Hoja de Trabajo para listado'!$CD$155:$DC$1048576,MATCH($A89,'Hoja de Trabajo para listado'!$CD$155:$CD$1048576,0),MATCH((CUADRO!L$5&amp;$E89),'Hoja de Trabajo para listado'!$CD$151:$DC$151,0)),0)</f>
        <v>0</v>
      </c>
      <c r="M89" s="245">
        <f ca="1">+IFERROR(INDEX('Hoja de Trabajo para listado'!$A$155:$Z$1048576,MATCH($A89,'Hoja de Trabajo para listado'!$A$155:$A$1048576,0),MATCH((CUADRO!M$5&amp;$E89),'Hoja de Trabajo para listado'!$A$151:$Z$151,0)),0)+IFERROR(INDEX('Hoja de Trabajo para listado'!$AB$155:$BA$1048576,MATCH($A89,'Hoja de Trabajo para listado'!$AB$155:$AB$1048576,0),MATCH((CUADRO!M$5&amp;$E89),'Hoja de Trabajo para listado'!$AB$151:$BA$151,0)),0)+IFERROR(INDEX('Hoja de Trabajo para listado'!$BC$155:$CB$1048576,MATCH($A89,'Hoja de Trabajo para listado'!$BC$155:$BC$1048576,0),MATCH((CUADRO!M$5&amp;$E89),'Hoja de Trabajo para listado'!$BC$151:$CB$151,0)),0)+IFERROR(INDEX('Hoja de Trabajo para listado'!$DE$153:$DG$274,MATCH($A89,'Hoja de Trabajo para listado'!$DE$153:$DE$1048576,0),MATCH((CUADRO!M$5&amp;$E89),'Hoja de Trabajo para listado'!$DE$151:$DG$151,0)),0)+IFERROR(INDEX('Hoja de Trabajo para listado'!$CD$155:$DC$1048576,MATCH($A89,'Hoja de Trabajo para listado'!$CD$155:$CD$1048576,0),MATCH((CUADRO!M$5&amp;$E89),'Hoja de Trabajo para listado'!$CD$151:$DC$151,0)),0)</f>
        <v>0</v>
      </c>
      <c r="N89" s="245">
        <f ca="1">+IFERROR(INDEX('Hoja de Trabajo para listado'!$A$155:$Z$1048576,MATCH($A89,'Hoja de Trabajo para listado'!$A$155:$A$1048576,0),MATCH((CUADRO!N$5&amp;$E89),'Hoja de Trabajo para listado'!$A$151:$Z$151,0)),0)+IFERROR(INDEX('Hoja de Trabajo para listado'!$AB$155:$BA$1048576,MATCH($A89,'Hoja de Trabajo para listado'!$AB$155:$AB$1048576,0),MATCH((CUADRO!N$5&amp;$E89),'Hoja de Trabajo para listado'!$AB$151:$BA$151,0)),0)+IFERROR(INDEX('Hoja de Trabajo para listado'!$BC$155:$CB$1048576,MATCH($A89,'Hoja de Trabajo para listado'!$BC$155:$BC$1048576,0),MATCH((CUADRO!N$5&amp;$E89),'Hoja de Trabajo para listado'!$BC$151:$CB$151,0)),0)+IFERROR(INDEX('Hoja de Trabajo para listado'!$DE$153:$DG$274,MATCH($A89,'Hoja de Trabajo para listado'!$DE$153:$DE$1048576,0),MATCH((CUADRO!N$5&amp;$E89),'Hoja de Trabajo para listado'!$DE$151:$DG$151,0)),0)+IFERROR(INDEX('Hoja de Trabajo para listado'!$CD$155:$DC$1048576,MATCH($A89,'Hoja de Trabajo para listado'!$CD$155:$CD$1048576,0),MATCH((CUADRO!N$5&amp;$E89),'Hoja de Trabajo para listado'!$CD$151:$DC$151,0)),0)</f>
        <v>0</v>
      </c>
      <c r="O89" s="245">
        <f ca="1">+IFERROR(INDEX('Hoja de Trabajo para listado'!$A$155:$Z$1048576,MATCH($A89,'Hoja de Trabajo para listado'!$A$155:$A$1048576,0),MATCH((CUADRO!O$5&amp;$E89),'Hoja de Trabajo para listado'!$A$151:$Z$151,0)),0)+IFERROR(INDEX('Hoja de Trabajo para listado'!$AB$155:$BA$1048576,MATCH($A89,'Hoja de Trabajo para listado'!$AB$155:$AB$1048576,0),MATCH((CUADRO!O$5&amp;$E89),'Hoja de Trabajo para listado'!$AB$151:$BA$151,0)),0)+IFERROR(INDEX('Hoja de Trabajo para listado'!$BC$155:$CB$1048576,MATCH($A89,'Hoja de Trabajo para listado'!$BC$155:$BC$1048576,0),MATCH((CUADRO!O$5&amp;$E89),'Hoja de Trabajo para listado'!$BC$151:$CB$151,0)),0)+IFERROR(INDEX('Hoja de Trabajo para listado'!$DE$153:$DG$274,MATCH($A89,'Hoja de Trabajo para listado'!$DE$153:$DE$1048576,0),MATCH((CUADRO!O$5&amp;$E89),'Hoja de Trabajo para listado'!$DE$151:$DG$151,0)),0)+IFERROR(INDEX('Hoja de Trabajo para listado'!$CD$155:$DC$1048576,MATCH($A89,'Hoja de Trabajo para listado'!$CD$155:$CD$1048576,0),MATCH((CUADRO!O$5&amp;$E89),'Hoja de Trabajo para listado'!$CD$151:$DC$151,0)),0)</f>
        <v>0</v>
      </c>
      <c r="P89" s="245">
        <f ca="1">+IFERROR(INDEX('Hoja de Trabajo para listado'!$A$155:$Z$1048576,MATCH($A89,'Hoja de Trabajo para listado'!$A$155:$A$1048576,0),MATCH((CUADRO!P$5&amp;$E89),'Hoja de Trabajo para listado'!$A$151:$Z$151,0)),0)+IFERROR(INDEX('Hoja de Trabajo para listado'!$AB$155:$BA$1048576,MATCH($A89,'Hoja de Trabajo para listado'!$AB$155:$AB$1048576,0),MATCH((CUADRO!P$5&amp;$E89),'Hoja de Trabajo para listado'!$AB$151:$BA$151,0)),0)+IFERROR(INDEX('Hoja de Trabajo para listado'!$BC$155:$CB$1048576,MATCH($A89,'Hoja de Trabajo para listado'!$BC$155:$BC$1048576,0),MATCH((CUADRO!P$5&amp;$E89),'Hoja de Trabajo para listado'!$BC$151:$CB$151,0)),0)+IFERROR(INDEX('Hoja de Trabajo para listado'!$DE$153:$DG$274,MATCH($A89,'Hoja de Trabajo para listado'!$DE$153:$DE$1048576,0),MATCH((CUADRO!P$5&amp;$E89),'Hoja de Trabajo para listado'!$DE$151:$DG$151,0)),0)+IFERROR(INDEX('Hoja de Trabajo para listado'!$CD$155:$DC$1048576,MATCH($A89,'Hoja de Trabajo para listado'!$CD$155:$CD$1048576,0),MATCH((CUADRO!P$5&amp;$E89),'Hoja de Trabajo para listado'!$CD$151:$DC$151,0)),0)</f>
        <v>0</v>
      </c>
      <c r="Q89" s="245">
        <f ca="1">+IFERROR(INDEX('Hoja de Trabajo para listado'!$A$155:$Z$1048576,MATCH($A89,'Hoja de Trabajo para listado'!$A$155:$A$1048576,0),MATCH((CUADRO!Q$5&amp;$E89),'Hoja de Trabajo para listado'!$A$151:$Z$151,0)),0)+IFERROR(INDEX('Hoja de Trabajo para listado'!$AB$155:$BA$1048576,MATCH($A89,'Hoja de Trabajo para listado'!$AB$155:$AB$1048576,0),MATCH((CUADRO!Q$5&amp;$E89),'Hoja de Trabajo para listado'!$AB$151:$BA$151,0)),0)+IFERROR(INDEX('Hoja de Trabajo para listado'!$BC$155:$CB$1048576,MATCH($A89,'Hoja de Trabajo para listado'!$BC$155:$BC$1048576,0),MATCH((CUADRO!Q$5&amp;$E89),'Hoja de Trabajo para listado'!$BC$151:$CB$151,0)),0)+IFERROR(INDEX('Hoja de Trabajo para listado'!$DE$153:$DG$274,MATCH($A89,'Hoja de Trabajo para listado'!$DE$153:$DE$1048576,0),MATCH((CUADRO!Q$5&amp;$E89),'Hoja de Trabajo para listado'!$DE$151:$DG$151,0)),0)+IFERROR(INDEX('Hoja de Trabajo para listado'!$CD$155:$DC$1048576,MATCH($A89,'Hoja de Trabajo para listado'!$CD$155:$CD$1048576,0),MATCH((CUADRO!Q$5&amp;$E89),'Hoja de Trabajo para listado'!$CD$151:$DC$151,0)),0)</f>
        <v>0</v>
      </c>
      <c r="R89" s="245">
        <f t="shared" ca="1" si="5"/>
        <v>0</v>
      </c>
      <c r="S89" s="245">
        <f ca="1">+R88+R89</f>
        <v>0</v>
      </c>
      <c r="T89" s="245">
        <f ca="1">+S89</f>
        <v>0</v>
      </c>
      <c r="U89" s="244">
        <f t="shared" si="6"/>
        <v>2</v>
      </c>
      <c r="V89" s="333" t="str">
        <f>+VLOOKUP(A89,bd_lista!$A$3:$E$590,5,FALSE)</f>
        <v>Universidades Públicas</v>
      </c>
      <c r="W89" s="392"/>
      <c r="X89" s="242">
        <f>+VLOOKUP(A89,[4]Sheet1!$A$13:$D$744,4,FALSE)</f>
        <v>0</v>
      </c>
      <c r="Y89" s="242" t="e">
        <f>+VLOOKUP(X89,bd_lista!$A$3:$C$590,3,FALSE)</f>
        <v>#N/A</v>
      </c>
      <c r="Z89" s="292"/>
      <c r="AA89" s="293"/>
    </row>
    <row r="90" spans="1:27" customFormat="1" ht="15" hidden="1" customHeight="1">
      <c r="A90" s="32">
        <v>144</v>
      </c>
      <c r="B90" s="387">
        <f>+A90</f>
        <v>144</v>
      </c>
      <c r="C90" s="247" t="str">
        <f>+VLOOKUP(A90,bd_lista!$A$3:$C$590,3,FALSE)</f>
        <v>Universidad Nacional Siglo XX</v>
      </c>
      <c r="D90" s="389" t="str">
        <f>+C90</f>
        <v>Universidad Nacional Siglo XX</v>
      </c>
      <c r="E90" s="247" t="s">
        <v>1304</v>
      </c>
      <c r="F90" s="243">
        <f ca="1">+IFERROR(INDEX('Hoja de Trabajo para listado'!$A$155:$Z$1048576,MATCH($A90,'Hoja de Trabajo para listado'!$A$155:$A$1048576,0),MATCH((CUADRO!F$5&amp;$E90),'Hoja de Trabajo para listado'!$A$151:$Z$151,0)),0)+IFERROR(INDEX('Hoja de Trabajo para listado'!$AB$155:$BA$1048576,MATCH($A90,'Hoja de Trabajo para listado'!$AB$155:$AB$1048576,0),MATCH((CUADRO!F$5&amp;$E90),'Hoja de Trabajo para listado'!$AB$151:$BA$151,0)),0)+IFERROR(INDEX('Hoja de Trabajo para listado'!$BC$155:$CB$1048576,MATCH($A90,'Hoja de Trabajo para listado'!$BC$155:$BC$1048576,0),MATCH((CUADRO!F$5&amp;$E90),'Hoja de Trabajo para listado'!$BC$151:$CB$151,0)),0)+IFERROR(INDEX('Hoja de Trabajo para listado'!$DE$153:$DG$274,MATCH($A90,'Hoja de Trabajo para listado'!$DE$153:$DE$1048576,0),MATCH((CUADRO!F$5&amp;$E90),'Hoja de Trabajo para listado'!$DE$151:$DG$151,0)),0)+IFERROR(INDEX('Hoja de Trabajo para listado'!$CD$155:$DC$1048576,MATCH($A90,'Hoja de Trabajo para listado'!$CD$155:$CD$1048576,0),MATCH((CUADRO!F$5&amp;$E90),'Hoja de Trabajo para listado'!$CD$151:$DC$151,0)),0)</f>
        <v>0</v>
      </c>
      <c r="G90" s="243">
        <f ca="1">+IFERROR(INDEX('Hoja de Trabajo para listado'!$A$155:$Z$1048576,MATCH($A90,'Hoja de Trabajo para listado'!$A$155:$A$1048576,0),MATCH((CUADRO!G$5&amp;$E90),'Hoja de Trabajo para listado'!$A$151:$Z$151,0)),0)+IFERROR(INDEX('Hoja de Trabajo para listado'!$AB$155:$BA$1048576,MATCH($A90,'Hoja de Trabajo para listado'!$AB$155:$AB$1048576,0),MATCH((CUADRO!G$5&amp;$E90),'Hoja de Trabajo para listado'!$AB$151:$BA$151,0)),0)+IFERROR(INDEX('Hoja de Trabajo para listado'!$BC$155:$CB$1048576,MATCH($A90,'Hoja de Trabajo para listado'!$BC$155:$BC$1048576,0),MATCH((CUADRO!G$5&amp;$E90),'Hoja de Trabajo para listado'!$BC$151:$CB$151,0)),0)+IFERROR(INDEX('Hoja de Trabajo para listado'!$DE$153:$DG$274,MATCH($A90,'Hoja de Trabajo para listado'!$DE$153:$DE$1048576,0),MATCH((CUADRO!G$5&amp;$E90),'Hoja de Trabajo para listado'!$DE$151:$DG$151,0)),0)+IFERROR(INDEX('Hoja de Trabajo para listado'!$CD$155:$DC$1048576,MATCH($A90,'Hoja de Trabajo para listado'!$CD$155:$CD$1048576,0),MATCH((CUADRO!G$5&amp;$E90),'Hoja de Trabajo para listado'!$CD$151:$DC$151,0)),0)</f>
        <v>0</v>
      </c>
      <c r="H90" s="243">
        <f ca="1">+IFERROR(INDEX('Hoja de Trabajo para listado'!$A$155:$Z$1048576,MATCH($A90,'Hoja de Trabajo para listado'!$A$155:$A$1048576,0),MATCH((CUADRO!H$5&amp;$E90),'Hoja de Trabajo para listado'!$A$151:$Z$151,0)),0)+IFERROR(INDEX('Hoja de Trabajo para listado'!$AB$155:$BA$1048576,MATCH($A90,'Hoja de Trabajo para listado'!$AB$155:$AB$1048576,0),MATCH((CUADRO!H$5&amp;$E90),'Hoja de Trabajo para listado'!$AB$151:$BA$151,0)),0)+IFERROR(INDEX('Hoja de Trabajo para listado'!$BC$155:$CB$1048576,MATCH($A90,'Hoja de Trabajo para listado'!$BC$155:$BC$1048576,0),MATCH((CUADRO!H$5&amp;$E90),'Hoja de Trabajo para listado'!$BC$151:$CB$151,0)),0)+IFERROR(INDEX('Hoja de Trabajo para listado'!$DE$153:$DG$274,MATCH($A90,'Hoja de Trabajo para listado'!$DE$153:$DE$1048576,0),MATCH((CUADRO!H$5&amp;$E90),'Hoja de Trabajo para listado'!$DE$151:$DG$151,0)),0)+IFERROR(INDEX('Hoja de Trabajo para listado'!$CD$155:$DC$1048576,MATCH($A90,'Hoja de Trabajo para listado'!$CD$155:$CD$1048576,0),MATCH((CUADRO!H$5&amp;$E90),'Hoja de Trabajo para listado'!$CD$151:$DC$151,0)),0)</f>
        <v>0</v>
      </c>
      <c r="I90" s="243">
        <f ca="1">+IFERROR(INDEX('Hoja de Trabajo para listado'!$A$155:$Z$1048576,MATCH($A90,'Hoja de Trabajo para listado'!$A$155:$A$1048576,0),MATCH((CUADRO!I$5&amp;$E90),'Hoja de Trabajo para listado'!$A$151:$Z$151,0)),0)+IFERROR(INDEX('Hoja de Trabajo para listado'!$AB$155:$BA$1048576,MATCH($A90,'Hoja de Trabajo para listado'!$AB$155:$AB$1048576,0),MATCH((CUADRO!I$5&amp;$E90),'Hoja de Trabajo para listado'!$AB$151:$BA$151,0)),0)+IFERROR(INDEX('Hoja de Trabajo para listado'!$BC$155:$CB$1048576,MATCH($A90,'Hoja de Trabajo para listado'!$BC$155:$BC$1048576,0),MATCH((CUADRO!I$5&amp;$E90),'Hoja de Trabajo para listado'!$BC$151:$CB$151,0)),0)+IFERROR(INDEX('Hoja de Trabajo para listado'!$DE$153:$DG$274,MATCH($A90,'Hoja de Trabajo para listado'!$DE$153:$DE$1048576,0),MATCH((CUADRO!I$5&amp;$E90),'Hoja de Trabajo para listado'!$DE$151:$DG$151,0)),0)+IFERROR(INDEX('Hoja de Trabajo para listado'!$CD$155:$DC$1048576,MATCH($A90,'Hoja de Trabajo para listado'!$CD$155:$CD$1048576,0),MATCH((CUADRO!I$5&amp;$E90),'Hoja de Trabajo para listado'!$CD$151:$DC$151,0)),0)</f>
        <v>0</v>
      </c>
      <c r="J90" s="243">
        <f ca="1">+IFERROR(INDEX('Hoja de Trabajo para listado'!$A$155:$Z$1048576,MATCH($A90,'Hoja de Trabajo para listado'!$A$155:$A$1048576,0),MATCH((CUADRO!J$5&amp;$E90),'Hoja de Trabajo para listado'!$A$151:$Z$151,0)),0)+IFERROR(INDEX('Hoja de Trabajo para listado'!$AB$155:$BA$1048576,MATCH($A90,'Hoja de Trabajo para listado'!$AB$155:$AB$1048576,0),MATCH((CUADRO!J$5&amp;$E90),'Hoja de Trabajo para listado'!$AB$151:$BA$151,0)),0)+IFERROR(INDEX('Hoja de Trabajo para listado'!$BC$155:$CB$1048576,MATCH($A90,'Hoja de Trabajo para listado'!$BC$155:$BC$1048576,0),MATCH((CUADRO!J$5&amp;$E90),'Hoja de Trabajo para listado'!$BC$151:$CB$151,0)),0)+IFERROR(INDEX('Hoja de Trabajo para listado'!$DE$153:$DG$274,MATCH($A90,'Hoja de Trabajo para listado'!$DE$153:$DE$1048576,0),MATCH((CUADRO!J$5&amp;$E90),'Hoja de Trabajo para listado'!$DE$151:$DG$151,0)),0)+IFERROR(INDEX('Hoja de Trabajo para listado'!$CD$155:$DC$1048576,MATCH($A90,'Hoja de Trabajo para listado'!$CD$155:$CD$1048576,0),MATCH((CUADRO!J$5&amp;$E90),'Hoja de Trabajo para listado'!$CD$151:$DC$151,0)),0)</f>
        <v>0</v>
      </c>
      <c r="K90" s="243">
        <f ca="1">+IFERROR(INDEX('Hoja de Trabajo para listado'!$A$155:$Z$1048576,MATCH($A90,'Hoja de Trabajo para listado'!$A$155:$A$1048576,0),MATCH((CUADRO!K$5&amp;$E90),'Hoja de Trabajo para listado'!$A$151:$Z$151,0)),0)+IFERROR(INDEX('Hoja de Trabajo para listado'!$AB$155:$BA$1048576,MATCH($A90,'Hoja de Trabajo para listado'!$AB$155:$AB$1048576,0),MATCH((CUADRO!K$5&amp;$E90),'Hoja de Trabajo para listado'!$AB$151:$BA$151,0)),0)+IFERROR(INDEX('Hoja de Trabajo para listado'!$BC$155:$CB$1048576,MATCH($A90,'Hoja de Trabajo para listado'!$BC$155:$BC$1048576,0),MATCH((CUADRO!K$5&amp;$E90),'Hoja de Trabajo para listado'!$BC$151:$CB$151,0)),0)+IFERROR(INDEX('Hoja de Trabajo para listado'!$DE$153:$DG$274,MATCH($A90,'Hoja de Trabajo para listado'!$DE$153:$DE$1048576,0),MATCH((CUADRO!K$5&amp;$E90),'Hoja de Trabajo para listado'!$DE$151:$DG$151,0)),0)+IFERROR(INDEX('Hoja de Trabajo para listado'!$CD$155:$DC$1048576,MATCH($A90,'Hoja de Trabajo para listado'!$CD$155:$CD$1048576,0),MATCH((CUADRO!K$5&amp;$E90),'Hoja de Trabajo para listado'!$CD$151:$DC$151,0)),0)</f>
        <v>0</v>
      </c>
      <c r="L90" s="243">
        <f ca="1">+IFERROR(INDEX('Hoja de Trabajo para listado'!$A$155:$Z$1048576,MATCH($A90,'Hoja de Trabajo para listado'!$A$155:$A$1048576,0),MATCH((CUADRO!L$5&amp;$E90),'Hoja de Trabajo para listado'!$A$151:$Z$151,0)),0)+IFERROR(INDEX('Hoja de Trabajo para listado'!$AB$155:$BA$1048576,MATCH($A90,'Hoja de Trabajo para listado'!$AB$155:$AB$1048576,0),MATCH((CUADRO!L$5&amp;$E90),'Hoja de Trabajo para listado'!$AB$151:$BA$151,0)),0)+IFERROR(INDEX('Hoja de Trabajo para listado'!$BC$155:$CB$1048576,MATCH($A90,'Hoja de Trabajo para listado'!$BC$155:$BC$1048576,0),MATCH((CUADRO!L$5&amp;$E90),'Hoja de Trabajo para listado'!$BC$151:$CB$151,0)),0)+IFERROR(INDEX('Hoja de Trabajo para listado'!$DE$153:$DG$274,MATCH($A90,'Hoja de Trabajo para listado'!$DE$153:$DE$1048576,0),MATCH((CUADRO!L$5&amp;$E90),'Hoja de Trabajo para listado'!$DE$151:$DG$151,0)),0)+IFERROR(INDEX('Hoja de Trabajo para listado'!$CD$155:$DC$1048576,MATCH($A90,'Hoja de Trabajo para listado'!$CD$155:$CD$1048576,0),MATCH((CUADRO!L$5&amp;$E90),'Hoja de Trabajo para listado'!$CD$151:$DC$151,0)),0)</f>
        <v>0</v>
      </c>
      <c r="M90" s="243">
        <f ca="1">+IFERROR(INDEX('Hoja de Trabajo para listado'!$A$155:$Z$1048576,MATCH($A90,'Hoja de Trabajo para listado'!$A$155:$A$1048576,0),MATCH((CUADRO!M$5&amp;$E90),'Hoja de Trabajo para listado'!$A$151:$Z$151,0)),0)+IFERROR(INDEX('Hoja de Trabajo para listado'!$AB$155:$BA$1048576,MATCH($A90,'Hoja de Trabajo para listado'!$AB$155:$AB$1048576,0),MATCH((CUADRO!M$5&amp;$E90),'Hoja de Trabajo para listado'!$AB$151:$BA$151,0)),0)+IFERROR(INDEX('Hoja de Trabajo para listado'!$BC$155:$CB$1048576,MATCH($A90,'Hoja de Trabajo para listado'!$BC$155:$BC$1048576,0),MATCH((CUADRO!M$5&amp;$E90),'Hoja de Trabajo para listado'!$BC$151:$CB$151,0)),0)+IFERROR(INDEX('Hoja de Trabajo para listado'!$DE$153:$DG$274,MATCH($A90,'Hoja de Trabajo para listado'!$DE$153:$DE$1048576,0),MATCH((CUADRO!M$5&amp;$E90),'Hoja de Trabajo para listado'!$DE$151:$DG$151,0)),0)+IFERROR(INDEX('Hoja de Trabajo para listado'!$CD$155:$DC$1048576,MATCH($A90,'Hoja de Trabajo para listado'!$CD$155:$CD$1048576,0),MATCH((CUADRO!M$5&amp;$E90),'Hoja de Trabajo para listado'!$CD$151:$DC$151,0)),0)</f>
        <v>0</v>
      </c>
      <c r="N90" s="243">
        <f ca="1">+IFERROR(INDEX('Hoja de Trabajo para listado'!$A$155:$Z$1048576,MATCH($A90,'Hoja de Trabajo para listado'!$A$155:$A$1048576,0),MATCH((CUADRO!N$5&amp;$E90),'Hoja de Trabajo para listado'!$A$151:$Z$151,0)),0)+IFERROR(INDEX('Hoja de Trabajo para listado'!$AB$155:$BA$1048576,MATCH($A90,'Hoja de Trabajo para listado'!$AB$155:$AB$1048576,0),MATCH((CUADRO!N$5&amp;$E90),'Hoja de Trabajo para listado'!$AB$151:$BA$151,0)),0)+IFERROR(INDEX('Hoja de Trabajo para listado'!$BC$155:$CB$1048576,MATCH($A90,'Hoja de Trabajo para listado'!$BC$155:$BC$1048576,0),MATCH((CUADRO!N$5&amp;$E90),'Hoja de Trabajo para listado'!$BC$151:$CB$151,0)),0)+IFERROR(INDEX('Hoja de Trabajo para listado'!$DE$153:$DG$274,MATCH($A90,'Hoja de Trabajo para listado'!$DE$153:$DE$1048576,0),MATCH((CUADRO!N$5&amp;$E90),'Hoja de Trabajo para listado'!$DE$151:$DG$151,0)),0)+IFERROR(INDEX('Hoja de Trabajo para listado'!$CD$155:$DC$1048576,MATCH($A90,'Hoja de Trabajo para listado'!$CD$155:$CD$1048576,0),MATCH((CUADRO!N$5&amp;$E90),'Hoja de Trabajo para listado'!$CD$151:$DC$151,0)),0)</f>
        <v>0</v>
      </c>
      <c r="O90" s="243">
        <f ca="1">+IFERROR(INDEX('Hoja de Trabajo para listado'!$A$155:$Z$1048576,MATCH($A90,'Hoja de Trabajo para listado'!$A$155:$A$1048576,0),MATCH((CUADRO!O$5&amp;$E90),'Hoja de Trabajo para listado'!$A$151:$Z$151,0)),0)+IFERROR(INDEX('Hoja de Trabajo para listado'!$AB$155:$BA$1048576,MATCH($A90,'Hoja de Trabajo para listado'!$AB$155:$AB$1048576,0),MATCH((CUADRO!O$5&amp;$E90),'Hoja de Trabajo para listado'!$AB$151:$BA$151,0)),0)+IFERROR(INDEX('Hoja de Trabajo para listado'!$BC$155:$CB$1048576,MATCH($A90,'Hoja de Trabajo para listado'!$BC$155:$BC$1048576,0),MATCH((CUADRO!O$5&amp;$E90),'Hoja de Trabajo para listado'!$BC$151:$CB$151,0)),0)+IFERROR(INDEX('Hoja de Trabajo para listado'!$DE$153:$DG$274,MATCH($A90,'Hoja de Trabajo para listado'!$DE$153:$DE$1048576,0),MATCH((CUADRO!O$5&amp;$E90),'Hoja de Trabajo para listado'!$DE$151:$DG$151,0)),0)+IFERROR(INDEX('Hoja de Trabajo para listado'!$CD$155:$DC$1048576,MATCH($A90,'Hoja de Trabajo para listado'!$CD$155:$CD$1048576,0),MATCH((CUADRO!O$5&amp;$E90),'Hoja de Trabajo para listado'!$CD$151:$DC$151,0)),0)</f>
        <v>0</v>
      </c>
      <c r="P90" s="243">
        <f ca="1">+IFERROR(INDEX('Hoja de Trabajo para listado'!$A$155:$Z$1048576,MATCH($A90,'Hoja de Trabajo para listado'!$A$155:$A$1048576,0),MATCH((CUADRO!P$5&amp;$E90),'Hoja de Trabajo para listado'!$A$151:$Z$151,0)),0)+IFERROR(INDEX('Hoja de Trabajo para listado'!$AB$155:$BA$1048576,MATCH($A90,'Hoja de Trabajo para listado'!$AB$155:$AB$1048576,0),MATCH((CUADRO!P$5&amp;$E90),'Hoja de Trabajo para listado'!$AB$151:$BA$151,0)),0)+IFERROR(INDEX('Hoja de Trabajo para listado'!$BC$155:$CB$1048576,MATCH($A90,'Hoja de Trabajo para listado'!$BC$155:$BC$1048576,0),MATCH((CUADRO!P$5&amp;$E90),'Hoja de Trabajo para listado'!$BC$151:$CB$151,0)),0)+IFERROR(INDEX('Hoja de Trabajo para listado'!$DE$153:$DG$274,MATCH($A90,'Hoja de Trabajo para listado'!$DE$153:$DE$1048576,0),MATCH((CUADRO!P$5&amp;$E90),'Hoja de Trabajo para listado'!$DE$151:$DG$151,0)),0)+IFERROR(INDEX('Hoja de Trabajo para listado'!$CD$155:$DC$1048576,MATCH($A90,'Hoja de Trabajo para listado'!$CD$155:$CD$1048576,0),MATCH((CUADRO!P$5&amp;$E90),'Hoja de Trabajo para listado'!$CD$151:$DC$151,0)),0)</f>
        <v>0</v>
      </c>
      <c r="Q90" s="243">
        <f ca="1">+IFERROR(INDEX('Hoja de Trabajo para listado'!$A$155:$Z$1048576,MATCH($A90,'Hoja de Trabajo para listado'!$A$155:$A$1048576,0),MATCH((CUADRO!Q$5&amp;$E90),'Hoja de Trabajo para listado'!$A$151:$Z$151,0)),0)+IFERROR(INDEX('Hoja de Trabajo para listado'!$AB$155:$BA$1048576,MATCH($A90,'Hoja de Trabajo para listado'!$AB$155:$AB$1048576,0),MATCH((CUADRO!Q$5&amp;$E90),'Hoja de Trabajo para listado'!$AB$151:$BA$151,0)),0)+IFERROR(INDEX('Hoja de Trabajo para listado'!$BC$155:$CB$1048576,MATCH($A90,'Hoja de Trabajo para listado'!$BC$155:$BC$1048576,0),MATCH((CUADRO!Q$5&amp;$E90),'Hoja de Trabajo para listado'!$BC$151:$CB$151,0)),0)+IFERROR(INDEX('Hoja de Trabajo para listado'!$DE$153:$DG$274,MATCH($A90,'Hoja de Trabajo para listado'!$DE$153:$DE$1048576,0),MATCH((CUADRO!Q$5&amp;$E90),'Hoja de Trabajo para listado'!$DE$151:$DG$151,0)),0)+IFERROR(INDEX('Hoja de Trabajo para listado'!$CD$155:$DC$1048576,MATCH($A90,'Hoja de Trabajo para listado'!$CD$155:$CD$1048576,0),MATCH((CUADRO!Q$5&amp;$E90),'Hoja de Trabajo para listado'!$CD$151:$DC$151,0)),0)</f>
        <v>0</v>
      </c>
      <c r="R90" s="243">
        <f t="shared" ca="1" si="5"/>
        <v>0</v>
      </c>
      <c r="S90" s="243"/>
      <c r="T90" s="243">
        <f ca="1">+T91</f>
        <v>0</v>
      </c>
      <c r="U90" s="242">
        <f t="shared" si="6"/>
        <v>1</v>
      </c>
      <c r="V90" s="333" t="str">
        <f>+VLOOKUP(A90,bd_lista!$A$3:$E$590,5,FALSE)</f>
        <v>Universidades Públicas</v>
      </c>
      <c r="W90" s="391" t="str">
        <f>+V90</f>
        <v>Universidades Públicas</v>
      </c>
      <c r="X90" s="242">
        <f>+VLOOKUP(A90,[4]Sheet1!$A$13:$D$744,4,FALSE)</f>
        <v>0</v>
      </c>
      <c r="Y90" s="242" t="e">
        <f>+VLOOKUP(X90,bd_lista!$A$3:$C$590,3,FALSE)</f>
        <v>#N/A</v>
      </c>
      <c r="Z90" s="294">
        <f>+X90</f>
        <v>0</v>
      </c>
      <c r="AA90" s="295" t="e">
        <f>+Y90</f>
        <v>#N/A</v>
      </c>
    </row>
    <row r="91" spans="1:27" customFormat="1" ht="15" hidden="1" customHeight="1">
      <c r="A91" s="32">
        <v>144</v>
      </c>
      <c r="B91" s="388"/>
      <c r="C91" s="333" t="str">
        <f>+VLOOKUP(A91,bd_lista!$A$3:$C$590,3,FALSE)</f>
        <v>Universidad Nacional Siglo XX</v>
      </c>
      <c r="D91" s="390"/>
      <c r="E91" s="333" t="s">
        <v>1305</v>
      </c>
      <c r="F91" s="245">
        <f ca="1">+IFERROR(INDEX('Hoja de Trabajo para listado'!$A$155:$Z$1048576,MATCH($A91,'Hoja de Trabajo para listado'!$A$155:$A$1048576,0),MATCH((CUADRO!F$5&amp;$E91),'Hoja de Trabajo para listado'!$A$151:$Z$151,0)),0)+IFERROR(INDEX('Hoja de Trabajo para listado'!$AB$155:$BA$1048576,MATCH($A91,'Hoja de Trabajo para listado'!$AB$155:$AB$1048576,0),MATCH((CUADRO!F$5&amp;$E91),'Hoja de Trabajo para listado'!$AB$151:$BA$151,0)),0)+IFERROR(INDEX('Hoja de Trabajo para listado'!$BC$155:$CB$1048576,MATCH($A91,'Hoja de Trabajo para listado'!$BC$155:$BC$1048576,0),MATCH((CUADRO!F$5&amp;$E91),'Hoja de Trabajo para listado'!$BC$151:$CB$151,0)),0)+IFERROR(INDEX('Hoja de Trabajo para listado'!$DE$153:$DG$274,MATCH($A91,'Hoja de Trabajo para listado'!$DE$153:$DE$1048576,0),MATCH((CUADRO!F$5&amp;$E91),'Hoja de Trabajo para listado'!$DE$151:$DG$151,0)),0)+IFERROR(INDEX('Hoja de Trabajo para listado'!$CD$155:$DC$1048576,MATCH($A91,'Hoja de Trabajo para listado'!$CD$155:$CD$1048576,0),MATCH((CUADRO!F$5&amp;$E91),'Hoja de Trabajo para listado'!$CD$151:$DC$151,0)),0)</f>
        <v>0</v>
      </c>
      <c r="G91" s="245">
        <f ca="1">+IFERROR(INDEX('Hoja de Trabajo para listado'!$A$155:$Z$1048576,MATCH($A91,'Hoja de Trabajo para listado'!$A$155:$A$1048576,0),MATCH((CUADRO!G$5&amp;$E91),'Hoja de Trabajo para listado'!$A$151:$Z$151,0)),0)+IFERROR(INDEX('Hoja de Trabajo para listado'!$AB$155:$BA$1048576,MATCH($A91,'Hoja de Trabajo para listado'!$AB$155:$AB$1048576,0),MATCH((CUADRO!G$5&amp;$E91),'Hoja de Trabajo para listado'!$AB$151:$BA$151,0)),0)+IFERROR(INDEX('Hoja de Trabajo para listado'!$BC$155:$CB$1048576,MATCH($A91,'Hoja de Trabajo para listado'!$BC$155:$BC$1048576,0),MATCH((CUADRO!G$5&amp;$E91),'Hoja de Trabajo para listado'!$BC$151:$CB$151,0)),0)+IFERROR(INDEX('Hoja de Trabajo para listado'!$DE$153:$DG$274,MATCH($A91,'Hoja de Trabajo para listado'!$DE$153:$DE$1048576,0),MATCH((CUADRO!G$5&amp;$E91),'Hoja de Trabajo para listado'!$DE$151:$DG$151,0)),0)+IFERROR(INDEX('Hoja de Trabajo para listado'!$CD$155:$DC$1048576,MATCH($A91,'Hoja de Trabajo para listado'!$CD$155:$CD$1048576,0),MATCH((CUADRO!G$5&amp;$E91),'Hoja de Trabajo para listado'!$CD$151:$DC$151,0)),0)</f>
        <v>0</v>
      </c>
      <c r="H91" s="245">
        <f ca="1">+IFERROR(INDEX('Hoja de Trabajo para listado'!$A$155:$Z$1048576,MATCH($A91,'Hoja de Trabajo para listado'!$A$155:$A$1048576,0),MATCH((CUADRO!H$5&amp;$E91),'Hoja de Trabajo para listado'!$A$151:$Z$151,0)),0)+IFERROR(INDEX('Hoja de Trabajo para listado'!$AB$155:$BA$1048576,MATCH($A91,'Hoja de Trabajo para listado'!$AB$155:$AB$1048576,0),MATCH((CUADRO!H$5&amp;$E91),'Hoja de Trabajo para listado'!$AB$151:$BA$151,0)),0)+IFERROR(INDEX('Hoja de Trabajo para listado'!$BC$155:$CB$1048576,MATCH($A91,'Hoja de Trabajo para listado'!$BC$155:$BC$1048576,0),MATCH((CUADRO!H$5&amp;$E91),'Hoja de Trabajo para listado'!$BC$151:$CB$151,0)),0)+IFERROR(INDEX('Hoja de Trabajo para listado'!$DE$153:$DG$274,MATCH($A91,'Hoja de Trabajo para listado'!$DE$153:$DE$1048576,0),MATCH((CUADRO!H$5&amp;$E91),'Hoja de Trabajo para listado'!$DE$151:$DG$151,0)),0)+IFERROR(INDEX('Hoja de Trabajo para listado'!$CD$155:$DC$1048576,MATCH($A91,'Hoja de Trabajo para listado'!$CD$155:$CD$1048576,0),MATCH((CUADRO!H$5&amp;$E91),'Hoja de Trabajo para listado'!$CD$151:$DC$151,0)),0)</f>
        <v>0</v>
      </c>
      <c r="I91" s="245">
        <f ca="1">+IFERROR(INDEX('Hoja de Trabajo para listado'!$A$155:$Z$1048576,MATCH($A91,'Hoja de Trabajo para listado'!$A$155:$A$1048576,0),MATCH((CUADRO!I$5&amp;$E91),'Hoja de Trabajo para listado'!$A$151:$Z$151,0)),0)+IFERROR(INDEX('Hoja de Trabajo para listado'!$AB$155:$BA$1048576,MATCH($A91,'Hoja de Trabajo para listado'!$AB$155:$AB$1048576,0),MATCH((CUADRO!I$5&amp;$E91),'Hoja de Trabajo para listado'!$AB$151:$BA$151,0)),0)+IFERROR(INDEX('Hoja de Trabajo para listado'!$BC$155:$CB$1048576,MATCH($A91,'Hoja de Trabajo para listado'!$BC$155:$BC$1048576,0),MATCH((CUADRO!I$5&amp;$E91),'Hoja de Trabajo para listado'!$BC$151:$CB$151,0)),0)+IFERROR(INDEX('Hoja de Trabajo para listado'!$DE$153:$DG$274,MATCH($A91,'Hoja de Trabajo para listado'!$DE$153:$DE$1048576,0),MATCH((CUADRO!I$5&amp;$E91),'Hoja de Trabajo para listado'!$DE$151:$DG$151,0)),0)+IFERROR(INDEX('Hoja de Trabajo para listado'!$CD$155:$DC$1048576,MATCH($A91,'Hoja de Trabajo para listado'!$CD$155:$CD$1048576,0),MATCH((CUADRO!I$5&amp;$E91),'Hoja de Trabajo para listado'!$CD$151:$DC$151,0)),0)</f>
        <v>0</v>
      </c>
      <c r="J91" s="245">
        <f ca="1">+IFERROR(INDEX('Hoja de Trabajo para listado'!$A$155:$Z$1048576,MATCH($A91,'Hoja de Trabajo para listado'!$A$155:$A$1048576,0),MATCH((CUADRO!J$5&amp;$E91),'Hoja de Trabajo para listado'!$A$151:$Z$151,0)),0)+IFERROR(INDEX('Hoja de Trabajo para listado'!$AB$155:$BA$1048576,MATCH($A91,'Hoja de Trabajo para listado'!$AB$155:$AB$1048576,0),MATCH((CUADRO!J$5&amp;$E91),'Hoja de Trabajo para listado'!$AB$151:$BA$151,0)),0)+IFERROR(INDEX('Hoja de Trabajo para listado'!$BC$155:$CB$1048576,MATCH($A91,'Hoja de Trabajo para listado'!$BC$155:$BC$1048576,0),MATCH((CUADRO!J$5&amp;$E91),'Hoja de Trabajo para listado'!$BC$151:$CB$151,0)),0)+IFERROR(INDEX('Hoja de Trabajo para listado'!$DE$153:$DG$274,MATCH($A91,'Hoja de Trabajo para listado'!$DE$153:$DE$1048576,0),MATCH((CUADRO!J$5&amp;$E91),'Hoja de Trabajo para listado'!$DE$151:$DG$151,0)),0)+IFERROR(INDEX('Hoja de Trabajo para listado'!$CD$155:$DC$1048576,MATCH($A91,'Hoja de Trabajo para listado'!$CD$155:$CD$1048576,0),MATCH((CUADRO!J$5&amp;$E91),'Hoja de Trabajo para listado'!$CD$151:$DC$151,0)),0)</f>
        <v>0</v>
      </c>
      <c r="K91" s="245">
        <f ca="1">+IFERROR(INDEX('Hoja de Trabajo para listado'!$A$155:$Z$1048576,MATCH($A91,'Hoja de Trabajo para listado'!$A$155:$A$1048576,0),MATCH((CUADRO!K$5&amp;$E91),'Hoja de Trabajo para listado'!$A$151:$Z$151,0)),0)+IFERROR(INDEX('Hoja de Trabajo para listado'!$AB$155:$BA$1048576,MATCH($A91,'Hoja de Trabajo para listado'!$AB$155:$AB$1048576,0),MATCH((CUADRO!K$5&amp;$E91),'Hoja de Trabajo para listado'!$AB$151:$BA$151,0)),0)+IFERROR(INDEX('Hoja de Trabajo para listado'!$BC$155:$CB$1048576,MATCH($A91,'Hoja de Trabajo para listado'!$BC$155:$BC$1048576,0),MATCH((CUADRO!K$5&amp;$E91),'Hoja de Trabajo para listado'!$BC$151:$CB$151,0)),0)+IFERROR(INDEX('Hoja de Trabajo para listado'!$DE$153:$DG$274,MATCH($A91,'Hoja de Trabajo para listado'!$DE$153:$DE$1048576,0),MATCH((CUADRO!K$5&amp;$E91),'Hoja de Trabajo para listado'!$DE$151:$DG$151,0)),0)+IFERROR(INDEX('Hoja de Trabajo para listado'!$CD$155:$DC$1048576,MATCH($A91,'Hoja de Trabajo para listado'!$CD$155:$CD$1048576,0),MATCH((CUADRO!K$5&amp;$E91),'Hoja de Trabajo para listado'!$CD$151:$DC$151,0)),0)</f>
        <v>0</v>
      </c>
      <c r="L91" s="245">
        <f ca="1">+IFERROR(INDEX('Hoja de Trabajo para listado'!$A$155:$Z$1048576,MATCH($A91,'Hoja de Trabajo para listado'!$A$155:$A$1048576,0),MATCH((CUADRO!L$5&amp;$E91),'Hoja de Trabajo para listado'!$A$151:$Z$151,0)),0)+IFERROR(INDEX('Hoja de Trabajo para listado'!$AB$155:$BA$1048576,MATCH($A91,'Hoja de Trabajo para listado'!$AB$155:$AB$1048576,0),MATCH((CUADRO!L$5&amp;$E91),'Hoja de Trabajo para listado'!$AB$151:$BA$151,0)),0)+IFERROR(INDEX('Hoja de Trabajo para listado'!$BC$155:$CB$1048576,MATCH($A91,'Hoja de Trabajo para listado'!$BC$155:$BC$1048576,0),MATCH((CUADRO!L$5&amp;$E91),'Hoja de Trabajo para listado'!$BC$151:$CB$151,0)),0)+IFERROR(INDEX('Hoja de Trabajo para listado'!$DE$153:$DG$274,MATCH($A91,'Hoja de Trabajo para listado'!$DE$153:$DE$1048576,0),MATCH((CUADRO!L$5&amp;$E91),'Hoja de Trabajo para listado'!$DE$151:$DG$151,0)),0)+IFERROR(INDEX('Hoja de Trabajo para listado'!$CD$155:$DC$1048576,MATCH($A91,'Hoja de Trabajo para listado'!$CD$155:$CD$1048576,0),MATCH((CUADRO!L$5&amp;$E91),'Hoja de Trabajo para listado'!$CD$151:$DC$151,0)),0)</f>
        <v>0</v>
      </c>
      <c r="M91" s="245">
        <f ca="1">+IFERROR(INDEX('Hoja de Trabajo para listado'!$A$155:$Z$1048576,MATCH($A91,'Hoja de Trabajo para listado'!$A$155:$A$1048576,0),MATCH((CUADRO!M$5&amp;$E91),'Hoja de Trabajo para listado'!$A$151:$Z$151,0)),0)+IFERROR(INDEX('Hoja de Trabajo para listado'!$AB$155:$BA$1048576,MATCH($A91,'Hoja de Trabajo para listado'!$AB$155:$AB$1048576,0),MATCH((CUADRO!M$5&amp;$E91),'Hoja de Trabajo para listado'!$AB$151:$BA$151,0)),0)+IFERROR(INDEX('Hoja de Trabajo para listado'!$BC$155:$CB$1048576,MATCH($A91,'Hoja de Trabajo para listado'!$BC$155:$BC$1048576,0),MATCH((CUADRO!M$5&amp;$E91),'Hoja de Trabajo para listado'!$BC$151:$CB$151,0)),0)+IFERROR(INDEX('Hoja de Trabajo para listado'!$DE$153:$DG$274,MATCH($A91,'Hoja de Trabajo para listado'!$DE$153:$DE$1048576,0),MATCH((CUADRO!M$5&amp;$E91),'Hoja de Trabajo para listado'!$DE$151:$DG$151,0)),0)+IFERROR(INDEX('Hoja de Trabajo para listado'!$CD$155:$DC$1048576,MATCH($A91,'Hoja de Trabajo para listado'!$CD$155:$CD$1048576,0),MATCH((CUADRO!M$5&amp;$E91),'Hoja de Trabajo para listado'!$CD$151:$DC$151,0)),0)</f>
        <v>0</v>
      </c>
      <c r="N91" s="245">
        <f ca="1">+IFERROR(INDEX('Hoja de Trabajo para listado'!$A$155:$Z$1048576,MATCH($A91,'Hoja de Trabajo para listado'!$A$155:$A$1048576,0),MATCH((CUADRO!N$5&amp;$E91),'Hoja de Trabajo para listado'!$A$151:$Z$151,0)),0)+IFERROR(INDEX('Hoja de Trabajo para listado'!$AB$155:$BA$1048576,MATCH($A91,'Hoja de Trabajo para listado'!$AB$155:$AB$1048576,0),MATCH((CUADRO!N$5&amp;$E91),'Hoja de Trabajo para listado'!$AB$151:$BA$151,0)),0)+IFERROR(INDEX('Hoja de Trabajo para listado'!$BC$155:$CB$1048576,MATCH($A91,'Hoja de Trabajo para listado'!$BC$155:$BC$1048576,0),MATCH((CUADRO!N$5&amp;$E91),'Hoja de Trabajo para listado'!$BC$151:$CB$151,0)),0)+IFERROR(INDEX('Hoja de Trabajo para listado'!$DE$153:$DG$274,MATCH($A91,'Hoja de Trabajo para listado'!$DE$153:$DE$1048576,0),MATCH((CUADRO!N$5&amp;$E91),'Hoja de Trabajo para listado'!$DE$151:$DG$151,0)),0)+IFERROR(INDEX('Hoja de Trabajo para listado'!$CD$155:$DC$1048576,MATCH($A91,'Hoja de Trabajo para listado'!$CD$155:$CD$1048576,0),MATCH((CUADRO!N$5&amp;$E91),'Hoja de Trabajo para listado'!$CD$151:$DC$151,0)),0)</f>
        <v>0</v>
      </c>
      <c r="O91" s="245">
        <f ca="1">+IFERROR(INDEX('Hoja de Trabajo para listado'!$A$155:$Z$1048576,MATCH($A91,'Hoja de Trabajo para listado'!$A$155:$A$1048576,0),MATCH((CUADRO!O$5&amp;$E91),'Hoja de Trabajo para listado'!$A$151:$Z$151,0)),0)+IFERROR(INDEX('Hoja de Trabajo para listado'!$AB$155:$BA$1048576,MATCH($A91,'Hoja de Trabajo para listado'!$AB$155:$AB$1048576,0),MATCH((CUADRO!O$5&amp;$E91),'Hoja de Trabajo para listado'!$AB$151:$BA$151,0)),0)+IFERROR(INDEX('Hoja de Trabajo para listado'!$BC$155:$CB$1048576,MATCH($A91,'Hoja de Trabajo para listado'!$BC$155:$BC$1048576,0),MATCH((CUADRO!O$5&amp;$E91),'Hoja de Trabajo para listado'!$BC$151:$CB$151,0)),0)+IFERROR(INDEX('Hoja de Trabajo para listado'!$DE$153:$DG$274,MATCH($A91,'Hoja de Trabajo para listado'!$DE$153:$DE$1048576,0),MATCH((CUADRO!O$5&amp;$E91),'Hoja de Trabajo para listado'!$DE$151:$DG$151,0)),0)+IFERROR(INDEX('Hoja de Trabajo para listado'!$CD$155:$DC$1048576,MATCH($A91,'Hoja de Trabajo para listado'!$CD$155:$CD$1048576,0),MATCH((CUADRO!O$5&amp;$E91),'Hoja de Trabajo para listado'!$CD$151:$DC$151,0)),0)</f>
        <v>0</v>
      </c>
      <c r="P91" s="245">
        <f ca="1">+IFERROR(INDEX('Hoja de Trabajo para listado'!$A$155:$Z$1048576,MATCH($A91,'Hoja de Trabajo para listado'!$A$155:$A$1048576,0),MATCH((CUADRO!P$5&amp;$E91),'Hoja de Trabajo para listado'!$A$151:$Z$151,0)),0)+IFERROR(INDEX('Hoja de Trabajo para listado'!$AB$155:$BA$1048576,MATCH($A91,'Hoja de Trabajo para listado'!$AB$155:$AB$1048576,0),MATCH((CUADRO!P$5&amp;$E91),'Hoja de Trabajo para listado'!$AB$151:$BA$151,0)),0)+IFERROR(INDEX('Hoja de Trabajo para listado'!$BC$155:$CB$1048576,MATCH($A91,'Hoja de Trabajo para listado'!$BC$155:$BC$1048576,0),MATCH((CUADRO!P$5&amp;$E91),'Hoja de Trabajo para listado'!$BC$151:$CB$151,0)),0)+IFERROR(INDEX('Hoja de Trabajo para listado'!$DE$153:$DG$274,MATCH($A91,'Hoja de Trabajo para listado'!$DE$153:$DE$1048576,0),MATCH((CUADRO!P$5&amp;$E91),'Hoja de Trabajo para listado'!$DE$151:$DG$151,0)),0)+IFERROR(INDEX('Hoja de Trabajo para listado'!$CD$155:$DC$1048576,MATCH($A91,'Hoja de Trabajo para listado'!$CD$155:$CD$1048576,0),MATCH((CUADRO!P$5&amp;$E91),'Hoja de Trabajo para listado'!$CD$151:$DC$151,0)),0)</f>
        <v>0</v>
      </c>
      <c r="Q91" s="245">
        <f ca="1">+IFERROR(INDEX('Hoja de Trabajo para listado'!$A$155:$Z$1048576,MATCH($A91,'Hoja de Trabajo para listado'!$A$155:$A$1048576,0),MATCH((CUADRO!Q$5&amp;$E91),'Hoja de Trabajo para listado'!$A$151:$Z$151,0)),0)+IFERROR(INDEX('Hoja de Trabajo para listado'!$AB$155:$BA$1048576,MATCH($A91,'Hoja de Trabajo para listado'!$AB$155:$AB$1048576,0),MATCH((CUADRO!Q$5&amp;$E91),'Hoja de Trabajo para listado'!$AB$151:$BA$151,0)),0)+IFERROR(INDEX('Hoja de Trabajo para listado'!$BC$155:$CB$1048576,MATCH($A91,'Hoja de Trabajo para listado'!$BC$155:$BC$1048576,0),MATCH((CUADRO!Q$5&amp;$E91),'Hoja de Trabajo para listado'!$BC$151:$CB$151,0)),0)+IFERROR(INDEX('Hoja de Trabajo para listado'!$DE$153:$DG$274,MATCH($A91,'Hoja de Trabajo para listado'!$DE$153:$DE$1048576,0),MATCH((CUADRO!Q$5&amp;$E91),'Hoja de Trabajo para listado'!$DE$151:$DG$151,0)),0)+IFERROR(INDEX('Hoja de Trabajo para listado'!$CD$155:$DC$1048576,MATCH($A91,'Hoja de Trabajo para listado'!$CD$155:$CD$1048576,0),MATCH((CUADRO!Q$5&amp;$E91),'Hoja de Trabajo para listado'!$CD$151:$DC$151,0)),0)</f>
        <v>0</v>
      </c>
      <c r="R91" s="245">
        <f t="shared" ca="1" si="5"/>
        <v>0</v>
      </c>
      <c r="S91" s="245">
        <f ca="1">+R90+R91</f>
        <v>0</v>
      </c>
      <c r="T91" s="245">
        <f ca="1">+S91</f>
        <v>0</v>
      </c>
      <c r="U91" s="244">
        <f t="shared" si="6"/>
        <v>2</v>
      </c>
      <c r="V91" s="333" t="str">
        <f>+VLOOKUP(A91,bd_lista!$A$3:$E$590,5,FALSE)</f>
        <v>Universidades Públicas</v>
      </c>
      <c r="W91" s="392"/>
      <c r="X91" s="242">
        <f>+VLOOKUP(A91,[4]Sheet1!$A$13:$D$744,4,FALSE)</f>
        <v>0</v>
      </c>
      <c r="Y91" s="242" t="e">
        <f>+VLOOKUP(X91,bd_lista!$A$3:$C$590,3,FALSE)</f>
        <v>#N/A</v>
      </c>
      <c r="Z91" s="292"/>
      <c r="AA91" s="293"/>
    </row>
    <row r="92" spans="1:27" customFormat="1" ht="15" hidden="1" customHeight="1">
      <c r="A92" s="32">
        <v>145</v>
      </c>
      <c r="B92" s="387">
        <f>+A92</f>
        <v>145</v>
      </c>
      <c r="C92" s="247" t="str">
        <f>+VLOOKUP(A92,bd_lista!$A$3:$C$590,3,FALSE)</f>
        <v>Universidad Autónoma Juan Misael Saracho</v>
      </c>
      <c r="D92" s="389" t="str">
        <f>+C92</f>
        <v>Universidad Autónoma Juan Misael Saracho</v>
      </c>
      <c r="E92" s="247" t="s">
        <v>1304</v>
      </c>
      <c r="F92" s="243">
        <f ca="1">+IFERROR(INDEX('Hoja de Trabajo para listado'!$A$155:$Z$1048576,MATCH($A92,'Hoja de Trabajo para listado'!$A$155:$A$1048576,0),MATCH((CUADRO!F$5&amp;$E92),'Hoja de Trabajo para listado'!$A$151:$Z$151,0)),0)+IFERROR(INDEX('Hoja de Trabajo para listado'!$AB$155:$BA$1048576,MATCH($A92,'Hoja de Trabajo para listado'!$AB$155:$AB$1048576,0),MATCH((CUADRO!F$5&amp;$E92),'Hoja de Trabajo para listado'!$AB$151:$BA$151,0)),0)+IFERROR(INDEX('Hoja de Trabajo para listado'!$BC$155:$CB$1048576,MATCH($A92,'Hoja de Trabajo para listado'!$BC$155:$BC$1048576,0),MATCH((CUADRO!F$5&amp;$E92),'Hoja de Trabajo para listado'!$BC$151:$CB$151,0)),0)+IFERROR(INDEX('Hoja de Trabajo para listado'!$DE$153:$DG$274,MATCH($A92,'Hoja de Trabajo para listado'!$DE$153:$DE$1048576,0),MATCH((CUADRO!F$5&amp;$E92),'Hoja de Trabajo para listado'!$DE$151:$DG$151,0)),0)+IFERROR(INDEX('Hoja de Trabajo para listado'!$CD$155:$DC$1048576,MATCH($A92,'Hoja de Trabajo para listado'!$CD$155:$CD$1048576,0),MATCH((CUADRO!F$5&amp;$E92),'Hoja de Trabajo para listado'!$CD$151:$DC$151,0)),0)</f>
        <v>0</v>
      </c>
      <c r="G92" s="243">
        <f ca="1">+IFERROR(INDEX('Hoja de Trabajo para listado'!$A$155:$Z$1048576,MATCH($A92,'Hoja de Trabajo para listado'!$A$155:$A$1048576,0),MATCH((CUADRO!G$5&amp;$E92),'Hoja de Trabajo para listado'!$A$151:$Z$151,0)),0)+IFERROR(INDEX('Hoja de Trabajo para listado'!$AB$155:$BA$1048576,MATCH($A92,'Hoja de Trabajo para listado'!$AB$155:$AB$1048576,0),MATCH((CUADRO!G$5&amp;$E92),'Hoja de Trabajo para listado'!$AB$151:$BA$151,0)),0)+IFERROR(INDEX('Hoja de Trabajo para listado'!$BC$155:$CB$1048576,MATCH($A92,'Hoja de Trabajo para listado'!$BC$155:$BC$1048576,0),MATCH((CUADRO!G$5&amp;$E92),'Hoja de Trabajo para listado'!$BC$151:$CB$151,0)),0)+IFERROR(INDEX('Hoja de Trabajo para listado'!$DE$153:$DG$274,MATCH($A92,'Hoja de Trabajo para listado'!$DE$153:$DE$1048576,0),MATCH((CUADRO!G$5&amp;$E92),'Hoja de Trabajo para listado'!$DE$151:$DG$151,0)),0)+IFERROR(INDEX('Hoja de Trabajo para listado'!$CD$155:$DC$1048576,MATCH($A92,'Hoja de Trabajo para listado'!$CD$155:$CD$1048576,0),MATCH((CUADRO!G$5&amp;$E92),'Hoja de Trabajo para listado'!$CD$151:$DC$151,0)),0)</f>
        <v>0</v>
      </c>
      <c r="H92" s="243">
        <f ca="1">+IFERROR(INDEX('Hoja de Trabajo para listado'!$A$155:$Z$1048576,MATCH($A92,'Hoja de Trabajo para listado'!$A$155:$A$1048576,0),MATCH((CUADRO!H$5&amp;$E92),'Hoja de Trabajo para listado'!$A$151:$Z$151,0)),0)+IFERROR(INDEX('Hoja de Trabajo para listado'!$AB$155:$BA$1048576,MATCH($A92,'Hoja de Trabajo para listado'!$AB$155:$AB$1048576,0),MATCH((CUADRO!H$5&amp;$E92),'Hoja de Trabajo para listado'!$AB$151:$BA$151,0)),0)+IFERROR(INDEX('Hoja de Trabajo para listado'!$BC$155:$CB$1048576,MATCH($A92,'Hoja de Trabajo para listado'!$BC$155:$BC$1048576,0),MATCH((CUADRO!H$5&amp;$E92),'Hoja de Trabajo para listado'!$BC$151:$CB$151,0)),0)+IFERROR(INDEX('Hoja de Trabajo para listado'!$DE$153:$DG$274,MATCH($A92,'Hoja de Trabajo para listado'!$DE$153:$DE$1048576,0),MATCH((CUADRO!H$5&amp;$E92),'Hoja de Trabajo para listado'!$DE$151:$DG$151,0)),0)+IFERROR(INDEX('Hoja de Trabajo para listado'!$CD$155:$DC$1048576,MATCH($A92,'Hoja de Trabajo para listado'!$CD$155:$CD$1048576,0),MATCH((CUADRO!H$5&amp;$E92),'Hoja de Trabajo para listado'!$CD$151:$DC$151,0)),0)</f>
        <v>0</v>
      </c>
      <c r="I92" s="243">
        <f ca="1">+IFERROR(INDEX('Hoja de Trabajo para listado'!$A$155:$Z$1048576,MATCH($A92,'Hoja de Trabajo para listado'!$A$155:$A$1048576,0),MATCH((CUADRO!I$5&amp;$E92),'Hoja de Trabajo para listado'!$A$151:$Z$151,0)),0)+IFERROR(INDEX('Hoja de Trabajo para listado'!$AB$155:$BA$1048576,MATCH($A92,'Hoja de Trabajo para listado'!$AB$155:$AB$1048576,0),MATCH((CUADRO!I$5&amp;$E92),'Hoja de Trabajo para listado'!$AB$151:$BA$151,0)),0)+IFERROR(INDEX('Hoja de Trabajo para listado'!$BC$155:$CB$1048576,MATCH($A92,'Hoja de Trabajo para listado'!$BC$155:$BC$1048576,0),MATCH((CUADRO!I$5&amp;$E92),'Hoja de Trabajo para listado'!$BC$151:$CB$151,0)),0)+IFERROR(INDEX('Hoja de Trabajo para listado'!$DE$153:$DG$274,MATCH($A92,'Hoja de Trabajo para listado'!$DE$153:$DE$1048576,0),MATCH((CUADRO!I$5&amp;$E92),'Hoja de Trabajo para listado'!$DE$151:$DG$151,0)),0)+IFERROR(INDEX('Hoja de Trabajo para listado'!$CD$155:$DC$1048576,MATCH($A92,'Hoja de Trabajo para listado'!$CD$155:$CD$1048576,0),MATCH((CUADRO!I$5&amp;$E92),'Hoja de Trabajo para listado'!$CD$151:$DC$151,0)),0)</f>
        <v>0</v>
      </c>
      <c r="J92" s="243">
        <f ca="1">+IFERROR(INDEX('Hoja de Trabajo para listado'!$A$155:$Z$1048576,MATCH($A92,'Hoja de Trabajo para listado'!$A$155:$A$1048576,0),MATCH((CUADRO!J$5&amp;$E92),'Hoja de Trabajo para listado'!$A$151:$Z$151,0)),0)+IFERROR(INDEX('Hoja de Trabajo para listado'!$AB$155:$BA$1048576,MATCH($A92,'Hoja de Trabajo para listado'!$AB$155:$AB$1048576,0),MATCH((CUADRO!J$5&amp;$E92),'Hoja de Trabajo para listado'!$AB$151:$BA$151,0)),0)+IFERROR(INDEX('Hoja de Trabajo para listado'!$BC$155:$CB$1048576,MATCH($A92,'Hoja de Trabajo para listado'!$BC$155:$BC$1048576,0),MATCH((CUADRO!J$5&amp;$E92),'Hoja de Trabajo para listado'!$BC$151:$CB$151,0)),0)+IFERROR(INDEX('Hoja de Trabajo para listado'!$DE$153:$DG$274,MATCH($A92,'Hoja de Trabajo para listado'!$DE$153:$DE$1048576,0),MATCH((CUADRO!J$5&amp;$E92),'Hoja de Trabajo para listado'!$DE$151:$DG$151,0)),0)+IFERROR(INDEX('Hoja de Trabajo para listado'!$CD$155:$DC$1048576,MATCH($A92,'Hoja de Trabajo para listado'!$CD$155:$CD$1048576,0),MATCH((CUADRO!J$5&amp;$E92),'Hoja de Trabajo para listado'!$CD$151:$DC$151,0)),0)</f>
        <v>0</v>
      </c>
      <c r="K92" s="243">
        <f ca="1">+IFERROR(INDEX('Hoja de Trabajo para listado'!$A$155:$Z$1048576,MATCH($A92,'Hoja de Trabajo para listado'!$A$155:$A$1048576,0),MATCH((CUADRO!K$5&amp;$E92),'Hoja de Trabajo para listado'!$A$151:$Z$151,0)),0)+IFERROR(INDEX('Hoja de Trabajo para listado'!$AB$155:$BA$1048576,MATCH($A92,'Hoja de Trabajo para listado'!$AB$155:$AB$1048576,0),MATCH((CUADRO!K$5&amp;$E92),'Hoja de Trabajo para listado'!$AB$151:$BA$151,0)),0)+IFERROR(INDEX('Hoja de Trabajo para listado'!$BC$155:$CB$1048576,MATCH($A92,'Hoja de Trabajo para listado'!$BC$155:$BC$1048576,0),MATCH((CUADRO!K$5&amp;$E92),'Hoja de Trabajo para listado'!$BC$151:$CB$151,0)),0)+IFERROR(INDEX('Hoja de Trabajo para listado'!$DE$153:$DG$274,MATCH($A92,'Hoja de Trabajo para listado'!$DE$153:$DE$1048576,0),MATCH((CUADRO!K$5&amp;$E92),'Hoja de Trabajo para listado'!$DE$151:$DG$151,0)),0)+IFERROR(INDEX('Hoja de Trabajo para listado'!$CD$155:$DC$1048576,MATCH($A92,'Hoja de Trabajo para listado'!$CD$155:$CD$1048576,0),MATCH((CUADRO!K$5&amp;$E92),'Hoja de Trabajo para listado'!$CD$151:$DC$151,0)),0)</f>
        <v>0</v>
      </c>
      <c r="L92" s="243">
        <f ca="1">+IFERROR(INDEX('Hoja de Trabajo para listado'!$A$155:$Z$1048576,MATCH($A92,'Hoja de Trabajo para listado'!$A$155:$A$1048576,0),MATCH((CUADRO!L$5&amp;$E92),'Hoja de Trabajo para listado'!$A$151:$Z$151,0)),0)+IFERROR(INDEX('Hoja de Trabajo para listado'!$AB$155:$BA$1048576,MATCH($A92,'Hoja de Trabajo para listado'!$AB$155:$AB$1048576,0),MATCH((CUADRO!L$5&amp;$E92),'Hoja de Trabajo para listado'!$AB$151:$BA$151,0)),0)+IFERROR(INDEX('Hoja de Trabajo para listado'!$BC$155:$CB$1048576,MATCH($A92,'Hoja de Trabajo para listado'!$BC$155:$BC$1048576,0),MATCH((CUADRO!L$5&amp;$E92),'Hoja de Trabajo para listado'!$BC$151:$CB$151,0)),0)+IFERROR(INDEX('Hoja de Trabajo para listado'!$DE$153:$DG$274,MATCH($A92,'Hoja de Trabajo para listado'!$DE$153:$DE$1048576,0),MATCH((CUADRO!L$5&amp;$E92),'Hoja de Trabajo para listado'!$DE$151:$DG$151,0)),0)+IFERROR(INDEX('Hoja de Trabajo para listado'!$CD$155:$DC$1048576,MATCH($A92,'Hoja de Trabajo para listado'!$CD$155:$CD$1048576,0),MATCH((CUADRO!L$5&amp;$E92),'Hoja de Trabajo para listado'!$CD$151:$DC$151,0)),0)</f>
        <v>0</v>
      </c>
      <c r="M92" s="243">
        <f ca="1">+IFERROR(INDEX('Hoja de Trabajo para listado'!$A$155:$Z$1048576,MATCH($A92,'Hoja de Trabajo para listado'!$A$155:$A$1048576,0),MATCH((CUADRO!M$5&amp;$E92),'Hoja de Trabajo para listado'!$A$151:$Z$151,0)),0)+IFERROR(INDEX('Hoja de Trabajo para listado'!$AB$155:$BA$1048576,MATCH($A92,'Hoja de Trabajo para listado'!$AB$155:$AB$1048576,0),MATCH((CUADRO!M$5&amp;$E92),'Hoja de Trabajo para listado'!$AB$151:$BA$151,0)),0)+IFERROR(INDEX('Hoja de Trabajo para listado'!$BC$155:$CB$1048576,MATCH($A92,'Hoja de Trabajo para listado'!$BC$155:$BC$1048576,0),MATCH((CUADRO!M$5&amp;$E92),'Hoja de Trabajo para listado'!$BC$151:$CB$151,0)),0)+IFERROR(INDEX('Hoja de Trabajo para listado'!$DE$153:$DG$274,MATCH($A92,'Hoja de Trabajo para listado'!$DE$153:$DE$1048576,0),MATCH((CUADRO!M$5&amp;$E92),'Hoja de Trabajo para listado'!$DE$151:$DG$151,0)),0)+IFERROR(INDEX('Hoja de Trabajo para listado'!$CD$155:$DC$1048576,MATCH($A92,'Hoja de Trabajo para listado'!$CD$155:$CD$1048576,0),MATCH((CUADRO!M$5&amp;$E92),'Hoja de Trabajo para listado'!$CD$151:$DC$151,0)),0)</f>
        <v>0</v>
      </c>
      <c r="N92" s="243">
        <f ca="1">+IFERROR(INDEX('Hoja de Trabajo para listado'!$A$155:$Z$1048576,MATCH($A92,'Hoja de Trabajo para listado'!$A$155:$A$1048576,0),MATCH((CUADRO!N$5&amp;$E92),'Hoja de Trabajo para listado'!$A$151:$Z$151,0)),0)+IFERROR(INDEX('Hoja de Trabajo para listado'!$AB$155:$BA$1048576,MATCH($A92,'Hoja de Trabajo para listado'!$AB$155:$AB$1048576,0),MATCH((CUADRO!N$5&amp;$E92),'Hoja de Trabajo para listado'!$AB$151:$BA$151,0)),0)+IFERROR(INDEX('Hoja de Trabajo para listado'!$BC$155:$CB$1048576,MATCH($A92,'Hoja de Trabajo para listado'!$BC$155:$BC$1048576,0),MATCH((CUADRO!N$5&amp;$E92),'Hoja de Trabajo para listado'!$BC$151:$CB$151,0)),0)+IFERROR(INDEX('Hoja de Trabajo para listado'!$DE$153:$DG$274,MATCH($A92,'Hoja de Trabajo para listado'!$DE$153:$DE$1048576,0),MATCH((CUADRO!N$5&amp;$E92),'Hoja de Trabajo para listado'!$DE$151:$DG$151,0)),0)+IFERROR(INDEX('Hoja de Trabajo para listado'!$CD$155:$DC$1048576,MATCH($A92,'Hoja de Trabajo para listado'!$CD$155:$CD$1048576,0),MATCH((CUADRO!N$5&amp;$E92),'Hoja de Trabajo para listado'!$CD$151:$DC$151,0)),0)</f>
        <v>0</v>
      </c>
      <c r="O92" s="243">
        <f ca="1">+IFERROR(INDEX('Hoja de Trabajo para listado'!$A$155:$Z$1048576,MATCH($A92,'Hoja de Trabajo para listado'!$A$155:$A$1048576,0),MATCH((CUADRO!O$5&amp;$E92),'Hoja de Trabajo para listado'!$A$151:$Z$151,0)),0)+IFERROR(INDEX('Hoja de Trabajo para listado'!$AB$155:$BA$1048576,MATCH($A92,'Hoja de Trabajo para listado'!$AB$155:$AB$1048576,0),MATCH((CUADRO!O$5&amp;$E92),'Hoja de Trabajo para listado'!$AB$151:$BA$151,0)),0)+IFERROR(INDEX('Hoja de Trabajo para listado'!$BC$155:$CB$1048576,MATCH($A92,'Hoja de Trabajo para listado'!$BC$155:$BC$1048576,0),MATCH((CUADRO!O$5&amp;$E92),'Hoja de Trabajo para listado'!$BC$151:$CB$151,0)),0)+IFERROR(INDEX('Hoja de Trabajo para listado'!$DE$153:$DG$274,MATCH($A92,'Hoja de Trabajo para listado'!$DE$153:$DE$1048576,0),MATCH((CUADRO!O$5&amp;$E92),'Hoja de Trabajo para listado'!$DE$151:$DG$151,0)),0)+IFERROR(INDEX('Hoja de Trabajo para listado'!$CD$155:$DC$1048576,MATCH($A92,'Hoja de Trabajo para listado'!$CD$155:$CD$1048576,0),MATCH((CUADRO!O$5&amp;$E92),'Hoja de Trabajo para listado'!$CD$151:$DC$151,0)),0)</f>
        <v>0</v>
      </c>
      <c r="P92" s="243">
        <f ca="1">+IFERROR(INDEX('Hoja de Trabajo para listado'!$A$155:$Z$1048576,MATCH($A92,'Hoja de Trabajo para listado'!$A$155:$A$1048576,0),MATCH((CUADRO!P$5&amp;$E92),'Hoja de Trabajo para listado'!$A$151:$Z$151,0)),0)+IFERROR(INDEX('Hoja de Trabajo para listado'!$AB$155:$BA$1048576,MATCH($A92,'Hoja de Trabajo para listado'!$AB$155:$AB$1048576,0),MATCH((CUADRO!P$5&amp;$E92),'Hoja de Trabajo para listado'!$AB$151:$BA$151,0)),0)+IFERROR(INDEX('Hoja de Trabajo para listado'!$BC$155:$CB$1048576,MATCH($A92,'Hoja de Trabajo para listado'!$BC$155:$BC$1048576,0),MATCH((CUADRO!P$5&amp;$E92),'Hoja de Trabajo para listado'!$BC$151:$CB$151,0)),0)+IFERROR(INDEX('Hoja de Trabajo para listado'!$DE$153:$DG$274,MATCH($A92,'Hoja de Trabajo para listado'!$DE$153:$DE$1048576,0),MATCH((CUADRO!P$5&amp;$E92),'Hoja de Trabajo para listado'!$DE$151:$DG$151,0)),0)+IFERROR(INDEX('Hoja de Trabajo para listado'!$CD$155:$DC$1048576,MATCH($A92,'Hoja de Trabajo para listado'!$CD$155:$CD$1048576,0),MATCH((CUADRO!P$5&amp;$E92),'Hoja de Trabajo para listado'!$CD$151:$DC$151,0)),0)</f>
        <v>0</v>
      </c>
      <c r="Q92" s="243">
        <f ca="1">+IFERROR(INDEX('Hoja de Trabajo para listado'!$A$155:$Z$1048576,MATCH($A92,'Hoja de Trabajo para listado'!$A$155:$A$1048576,0),MATCH((CUADRO!Q$5&amp;$E92),'Hoja de Trabajo para listado'!$A$151:$Z$151,0)),0)+IFERROR(INDEX('Hoja de Trabajo para listado'!$AB$155:$BA$1048576,MATCH($A92,'Hoja de Trabajo para listado'!$AB$155:$AB$1048576,0),MATCH((CUADRO!Q$5&amp;$E92),'Hoja de Trabajo para listado'!$AB$151:$BA$151,0)),0)+IFERROR(INDEX('Hoja de Trabajo para listado'!$BC$155:$CB$1048576,MATCH($A92,'Hoja de Trabajo para listado'!$BC$155:$BC$1048576,0),MATCH((CUADRO!Q$5&amp;$E92),'Hoja de Trabajo para listado'!$BC$151:$CB$151,0)),0)+IFERROR(INDEX('Hoja de Trabajo para listado'!$DE$153:$DG$274,MATCH($A92,'Hoja de Trabajo para listado'!$DE$153:$DE$1048576,0),MATCH((CUADRO!Q$5&amp;$E92),'Hoja de Trabajo para listado'!$DE$151:$DG$151,0)),0)+IFERROR(INDEX('Hoja de Trabajo para listado'!$CD$155:$DC$1048576,MATCH($A92,'Hoja de Trabajo para listado'!$CD$155:$CD$1048576,0),MATCH((CUADRO!Q$5&amp;$E92),'Hoja de Trabajo para listado'!$CD$151:$DC$151,0)),0)</f>
        <v>0</v>
      </c>
      <c r="R92" s="243">
        <f t="shared" ca="1" si="5"/>
        <v>0</v>
      </c>
      <c r="S92" s="243"/>
      <c r="T92" s="243">
        <f ca="1">+T93</f>
        <v>0</v>
      </c>
      <c r="U92" s="242">
        <f t="shared" si="6"/>
        <v>1</v>
      </c>
      <c r="V92" s="333" t="str">
        <f>+VLOOKUP(A92,bd_lista!$A$3:$E$590,5,FALSE)</f>
        <v>Universidades Públicas</v>
      </c>
      <c r="W92" s="391" t="str">
        <f>+V92</f>
        <v>Universidades Públicas</v>
      </c>
      <c r="X92" s="242">
        <f>+VLOOKUP(A92,[4]Sheet1!$A$13:$D$744,4,FALSE)</f>
        <v>0</v>
      </c>
      <c r="Y92" s="242" t="e">
        <f>+VLOOKUP(X92,bd_lista!$A$3:$C$590,3,FALSE)</f>
        <v>#N/A</v>
      </c>
      <c r="Z92" s="294">
        <f>+X92</f>
        <v>0</v>
      </c>
      <c r="AA92" s="295" t="e">
        <f>+Y92</f>
        <v>#N/A</v>
      </c>
    </row>
    <row r="93" spans="1:27" customFormat="1" ht="15" hidden="1" customHeight="1">
      <c r="A93" s="32">
        <v>145</v>
      </c>
      <c r="B93" s="388"/>
      <c r="C93" s="333" t="str">
        <f>+VLOOKUP(A93,bd_lista!$A$3:$C$590,3,FALSE)</f>
        <v>Universidad Autónoma Juan Misael Saracho</v>
      </c>
      <c r="D93" s="390"/>
      <c r="E93" s="333" t="s">
        <v>1305</v>
      </c>
      <c r="F93" s="245">
        <f ca="1">+IFERROR(INDEX('Hoja de Trabajo para listado'!$A$155:$Z$1048576,MATCH($A93,'Hoja de Trabajo para listado'!$A$155:$A$1048576,0),MATCH((CUADRO!F$5&amp;$E93),'Hoja de Trabajo para listado'!$A$151:$Z$151,0)),0)+IFERROR(INDEX('Hoja de Trabajo para listado'!$AB$155:$BA$1048576,MATCH($A93,'Hoja de Trabajo para listado'!$AB$155:$AB$1048576,0),MATCH((CUADRO!F$5&amp;$E93),'Hoja de Trabajo para listado'!$AB$151:$BA$151,0)),0)+IFERROR(INDEX('Hoja de Trabajo para listado'!$BC$155:$CB$1048576,MATCH($A93,'Hoja de Trabajo para listado'!$BC$155:$BC$1048576,0),MATCH((CUADRO!F$5&amp;$E93),'Hoja de Trabajo para listado'!$BC$151:$CB$151,0)),0)+IFERROR(INDEX('Hoja de Trabajo para listado'!$DE$153:$DG$274,MATCH($A93,'Hoja de Trabajo para listado'!$DE$153:$DE$1048576,0),MATCH((CUADRO!F$5&amp;$E93),'Hoja de Trabajo para listado'!$DE$151:$DG$151,0)),0)+IFERROR(INDEX('Hoja de Trabajo para listado'!$CD$155:$DC$1048576,MATCH($A93,'Hoja de Trabajo para listado'!$CD$155:$CD$1048576,0),MATCH((CUADRO!F$5&amp;$E93),'Hoja de Trabajo para listado'!$CD$151:$DC$151,0)),0)</f>
        <v>0</v>
      </c>
      <c r="G93" s="245">
        <f ca="1">+IFERROR(INDEX('Hoja de Trabajo para listado'!$A$155:$Z$1048576,MATCH($A93,'Hoja de Trabajo para listado'!$A$155:$A$1048576,0),MATCH((CUADRO!G$5&amp;$E93),'Hoja de Trabajo para listado'!$A$151:$Z$151,0)),0)+IFERROR(INDEX('Hoja de Trabajo para listado'!$AB$155:$BA$1048576,MATCH($A93,'Hoja de Trabajo para listado'!$AB$155:$AB$1048576,0),MATCH((CUADRO!G$5&amp;$E93),'Hoja de Trabajo para listado'!$AB$151:$BA$151,0)),0)+IFERROR(INDEX('Hoja de Trabajo para listado'!$BC$155:$CB$1048576,MATCH($A93,'Hoja de Trabajo para listado'!$BC$155:$BC$1048576,0),MATCH((CUADRO!G$5&amp;$E93),'Hoja de Trabajo para listado'!$BC$151:$CB$151,0)),0)+IFERROR(INDEX('Hoja de Trabajo para listado'!$DE$153:$DG$274,MATCH($A93,'Hoja de Trabajo para listado'!$DE$153:$DE$1048576,0),MATCH((CUADRO!G$5&amp;$E93),'Hoja de Trabajo para listado'!$DE$151:$DG$151,0)),0)+IFERROR(INDEX('Hoja de Trabajo para listado'!$CD$155:$DC$1048576,MATCH($A93,'Hoja de Trabajo para listado'!$CD$155:$CD$1048576,0),MATCH((CUADRO!G$5&amp;$E93),'Hoja de Trabajo para listado'!$CD$151:$DC$151,0)),0)</f>
        <v>0</v>
      </c>
      <c r="H93" s="245">
        <f ca="1">+IFERROR(INDEX('Hoja de Trabajo para listado'!$A$155:$Z$1048576,MATCH($A93,'Hoja de Trabajo para listado'!$A$155:$A$1048576,0),MATCH((CUADRO!H$5&amp;$E93),'Hoja de Trabajo para listado'!$A$151:$Z$151,0)),0)+IFERROR(INDEX('Hoja de Trabajo para listado'!$AB$155:$BA$1048576,MATCH($A93,'Hoja de Trabajo para listado'!$AB$155:$AB$1048576,0),MATCH((CUADRO!H$5&amp;$E93),'Hoja de Trabajo para listado'!$AB$151:$BA$151,0)),0)+IFERROR(INDEX('Hoja de Trabajo para listado'!$BC$155:$CB$1048576,MATCH($A93,'Hoja de Trabajo para listado'!$BC$155:$BC$1048576,0),MATCH((CUADRO!H$5&amp;$E93),'Hoja de Trabajo para listado'!$BC$151:$CB$151,0)),0)+IFERROR(INDEX('Hoja de Trabajo para listado'!$DE$153:$DG$274,MATCH($A93,'Hoja de Trabajo para listado'!$DE$153:$DE$1048576,0),MATCH((CUADRO!H$5&amp;$E93),'Hoja de Trabajo para listado'!$DE$151:$DG$151,0)),0)+IFERROR(INDEX('Hoja de Trabajo para listado'!$CD$155:$DC$1048576,MATCH($A93,'Hoja de Trabajo para listado'!$CD$155:$CD$1048576,0),MATCH((CUADRO!H$5&amp;$E93),'Hoja de Trabajo para listado'!$CD$151:$DC$151,0)),0)</f>
        <v>0</v>
      </c>
      <c r="I93" s="245">
        <f ca="1">+IFERROR(INDEX('Hoja de Trabajo para listado'!$A$155:$Z$1048576,MATCH($A93,'Hoja de Trabajo para listado'!$A$155:$A$1048576,0),MATCH((CUADRO!I$5&amp;$E93),'Hoja de Trabajo para listado'!$A$151:$Z$151,0)),0)+IFERROR(INDEX('Hoja de Trabajo para listado'!$AB$155:$BA$1048576,MATCH($A93,'Hoja de Trabajo para listado'!$AB$155:$AB$1048576,0),MATCH((CUADRO!I$5&amp;$E93),'Hoja de Trabajo para listado'!$AB$151:$BA$151,0)),0)+IFERROR(INDEX('Hoja de Trabajo para listado'!$BC$155:$CB$1048576,MATCH($A93,'Hoja de Trabajo para listado'!$BC$155:$BC$1048576,0),MATCH((CUADRO!I$5&amp;$E93),'Hoja de Trabajo para listado'!$BC$151:$CB$151,0)),0)+IFERROR(INDEX('Hoja de Trabajo para listado'!$DE$153:$DG$274,MATCH($A93,'Hoja de Trabajo para listado'!$DE$153:$DE$1048576,0),MATCH((CUADRO!I$5&amp;$E93),'Hoja de Trabajo para listado'!$DE$151:$DG$151,0)),0)+IFERROR(INDEX('Hoja de Trabajo para listado'!$CD$155:$DC$1048576,MATCH($A93,'Hoja de Trabajo para listado'!$CD$155:$CD$1048576,0),MATCH((CUADRO!I$5&amp;$E93),'Hoja de Trabajo para listado'!$CD$151:$DC$151,0)),0)</f>
        <v>0</v>
      </c>
      <c r="J93" s="245">
        <f ca="1">+IFERROR(INDEX('Hoja de Trabajo para listado'!$A$155:$Z$1048576,MATCH($A93,'Hoja de Trabajo para listado'!$A$155:$A$1048576,0),MATCH((CUADRO!J$5&amp;$E93),'Hoja de Trabajo para listado'!$A$151:$Z$151,0)),0)+IFERROR(INDEX('Hoja de Trabajo para listado'!$AB$155:$BA$1048576,MATCH($A93,'Hoja de Trabajo para listado'!$AB$155:$AB$1048576,0),MATCH((CUADRO!J$5&amp;$E93),'Hoja de Trabajo para listado'!$AB$151:$BA$151,0)),0)+IFERROR(INDEX('Hoja de Trabajo para listado'!$BC$155:$CB$1048576,MATCH($A93,'Hoja de Trabajo para listado'!$BC$155:$BC$1048576,0),MATCH((CUADRO!J$5&amp;$E93),'Hoja de Trabajo para listado'!$BC$151:$CB$151,0)),0)+IFERROR(INDEX('Hoja de Trabajo para listado'!$DE$153:$DG$274,MATCH($A93,'Hoja de Trabajo para listado'!$DE$153:$DE$1048576,0),MATCH((CUADRO!J$5&amp;$E93),'Hoja de Trabajo para listado'!$DE$151:$DG$151,0)),0)+IFERROR(INDEX('Hoja de Trabajo para listado'!$CD$155:$DC$1048576,MATCH($A93,'Hoja de Trabajo para listado'!$CD$155:$CD$1048576,0),MATCH((CUADRO!J$5&amp;$E93),'Hoja de Trabajo para listado'!$CD$151:$DC$151,0)),0)</f>
        <v>0</v>
      </c>
      <c r="K93" s="245">
        <f ca="1">+IFERROR(INDEX('Hoja de Trabajo para listado'!$A$155:$Z$1048576,MATCH($A93,'Hoja de Trabajo para listado'!$A$155:$A$1048576,0),MATCH((CUADRO!K$5&amp;$E93),'Hoja de Trabajo para listado'!$A$151:$Z$151,0)),0)+IFERROR(INDEX('Hoja de Trabajo para listado'!$AB$155:$BA$1048576,MATCH($A93,'Hoja de Trabajo para listado'!$AB$155:$AB$1048576,0),MATCH((CUADRO!K$5&amp;$E93),'Hoja de Trabajo para listado'!$AB$151:$BA$151,0)),0)+IFERROR(INDEX('Hoja de Trabajo para listado'!$BC$155:$CB$1048576,MATCH($A93,'Hoja de Trabajo para listado'!$BC$155:$BC$1048576,0),MATCH((CUADRO!K$5&amp;$E93),'Hoja de Trabajo para listado'!$BC$151:$CB$151,0)),0)+IFERROR(INDEX('Hoja de Trabajo para listado'!$DE$153:$DG$274,MATCH($A93,'Hoja de Trabajo para listado'!$DE$153:$DE$1048576,0),MATCH((CUADRO!K$5&amp;$E93),'Hoja de Trabajo para listado'!$DE$151:$DG$151,0)),0)+IFERROR(INDEX('Hoja de Trabajo para listado'!$CD$155:$DC$1048576,MATCH($A93,'Hoja de Trabajo para listado'!$CD$155:$CD$1048576,0),MATCH((CUADRO!K$5&amp;$E93),'Hoja de Trabajo para listado'!$CD$151:$DC$151,0)),0)</f>
        <v>0</v>
      </c>
      <c r="L93" s="245">
        <f ca="1">+IFERROR(INDEX('Hoja de Trabajo para listado'!$A$155:$Z$1048576,MATCH($A93,'Hoja de Trabajo para listado'!$A$155:$A$1048576,0),MATCH((CUADRO!L$5&amp;$E93),'Hoja de Trabajo para listado'!$A$151:$Z$151,0)),0)+IFERROR(INDEX('Hoja de Trabajo para listado'!$AB$155:$BA$1048576,MATCH($A93,'Hoja de Trabajo para listado'!$AB$155:$AB$1048576,0),MATCH((CUADRO!L$5&amp;$E93),'Hoja de Trabajo para listado'!$AB$151:$BA$151,0)),0)+IFERROR(INDEX('Hoja de Trabajo para listado'!$BC$155:$CB$1048576,MATCH($A93,'Hoja de Trabajo para listado'!$BC$155:$BC$1048576,0),MATCH((CUADRO!L$5&amp;$E93),'Hoja de Trabajo para listado'!$BC$151:$CB$151,0)),0)+IFERROR(INDEX('Hoja de Trabajo para listado'!$DE$153:$DG$274,MATCH($A93,'Hoja de Trabajo para listado'!$DE$153:$DE$1048576,0),MATCH((CUADRO!L$5&amp;$E93),'Hoja de Trabajo para listado'!$DE$151:$DG$151,0)),0)+IFERROR(INDEX('Hoja de Trabajo para listado'!$CD$155:$DC$1048576,MATCH($A93,'Hoja de Trabajo para listado'!$CD$155:$CD$1048576,0),MATCH((CUADRO!L$5&amp;$E93),'Hoja de Trabajo para listado'!$CD$151:$DC$151,0)),0)</f>
        <v>0</v>
      </c>
      <c r="M93" s="245">
        <f ca="1">+IFERROR(INDEX('Hoja de Trabajo para listado'!$A$155:$Z$1048576,MATCH($A93,'Hoja de Trabajo para listado'!$A$155:$A$1048576,0),MATCH((CUADRO!M$5&amp;$E93),'Hoja de Trabajo para listado'!$A$151:$Z$151,0)),0)+IFERROR(INDEX('Hoja de Trabajo para listado'!$AB$155:$BA$1048576,MATCH($A93,'Hoja de Trabajo para listado'!$AB$155:$AB$1048576,0),MATCH((CUADRO!M$5&amp;$E93),'Hoja de Trabajo para listado'!$AB$151:$BA$151,0)),0)+IFERROR(INDEX('Hoja de Trabajo para listado'!$BC$155:$CB$1048576,MATCH($A93,'Hoja de Trabajo para listado'!$BC$155:$BC$1048576,0),MATCH((CUADRO!M$5&amp;$E93),'Hoja de Trabajo para listado'!$BC$151:$CB$151,0)),0)+IFERROR(INDEX('Hoja de Trabajo para listado'!$DE$153:$DG$274,MATCH($A93,'Hoja de Trabajo para listado'!$DE$153:$DE$1048576,0),MATCH((CUADRO!M$5&amp;$E93),'Hoja de Trabajo para listado'!$DE$151:$DG$151,0)),0)+IFERROR(INDEX('Hoja de Trabajo para listado'!$CD$155:$DC$1048576,MATCH($A93,'Hoja de Trabajo para listado'!$CD$155:$CD$1048576,0),MATCH((CUADRO!M$5&amp;$E93),'Hoja de Trabajo para listado'!$CD$151:$DC$151,0)),0)</f>
        <v>0</v>
      </c>
      <c r="N93" s="245">
        <f ca="1">+IFERROR(INDEX('Hoja de Trabajo para listado'!$A$155:$Z$1048576,MATCH($A93,'Hoja de Trabajo para listado'!$A$155:$A$1048576,0),MATCH((CUADRO!N$5&amp;$E93),'Hoja de Trabajo para listado'!$A$151:$Z$151,0)),0)+IFERROR(INDEX('Hoja de Trabajo para listado'!$AB$155:$BA$1048576,MATCH($A93,'Hoja de Trabajo para listado'!$AB$155:$AB$1048576,0),MATCH((CUADRO!N$5&amp;$E93),'Hoja de Trabajo para listado'!$AB$151:$BA$151,0)),0)+IFERROR(INDEX('Hoja de Trabajo para listado'!$BC$155:$CB$1048576,MATCH($A93,'Hoja de Trabajo para listado'!$BC$155:$BC$1048576,0),MATCH((CUADRO!N$5&amp;$E93),'Hoja de Trabajo para listado'!$BC$151:$CB$151,0)),0)+IFERROR(INDEX('Hoja de Trabajo para listado'!$DE$153:$DG$274,MATCH($A93,'Hoja de Trabajo para listado'!$DE$153:$DE$1048576,0),MATCH((CUADRO!N$5&amp;$E93),'Hoja de Trabajo para listado'!$DE$151:$DG$151,0)),0)+IFERROR(INDEX('Hoja de Trabajo para listado'!$CD$155:$DC$1048576,MATCH($A93,'Hoja de Trabajo para listado'!$CD$155:$CD$1048576,0),MATCH((CUADRO!N$5&amp;$E93),'Hoja de Trabajo para listado'!$CD$151:$DC$151,0)),0)</f>
        <v>0</v>
      </c>
      <c r="O93" s="245">
        <f ca="1">+IFERROR(INDEX('Hoja de Trabajo para listado'!$A$155:$Z$1048576,MATCH($A93,'Hoja de Trabajo para listado'!$A$155:$A$1048576,0),MATCH((CUADRO!O$5&amp;$E93),'Hoja de Trabajo para listado'!$A$151:$Z$151,0)),0)+IFERROR(INDEX('Hoja de Trabajo para listado'!$AB$155:$BA$1048576,MATCH($A93,'Hoja de Trabajo para listado'!$AB$155:$AB$1048576,0),MATCH((CUADRO!O$5&amp;$E93),'Hoja de Trabajo para listado'!$AB$151:$BA$151,0)),0)+IFERROR(INDEX('Hoja de Trabajo para listado'!$BC$155:$CB$1048576,MATCH($A93,'Hoja de Trabajo para listado'!$BC$155:$BC$1048576,0),MATCH((CUADRO!O$5&amp;$E93),'Hoja de Trabajo para listado'!$BC$151:$CB$151,0)),0)+IFERROR(INDEX('Hoja de Trabajo para listado'!$DE$153:$DG$274,MATCH($A93,'Hoja de Trabajo para listado'!$DE$153:$DE$1048576,0),MATCH((CUADRO!O$5&amp;$E93),'Hoja de Trabajo para listado'!$DE$151:$DG$151,0)),0)+IFERROR(INDEX('Hoja de Trabajo para listado'!$CD$155:$DC$1048576,MATCH($A93,'Hoja de Trabajo para listado'!$CD$155:$CD$1048576,0),MATCH((CUADRO!O$5&amp;$E93),'Hoja de Trabajo para listado'!$CD$151:$DC$151,0)),0)</f>
        <v>0</v>
      </c>
      <c r="P93" s="245">
        <f ca="1">+IFERROR(INDEX('Hoja de Trabajo para listado'!$A$155:$Z$1048576,MATCH($A93,'Hoja de Trabajo para listado'!$A$155:$A$1048576,0),MATCH((CUADRO!P$5&amp;$E93),'Hoja de Trabajo para listado'!$A$151:$Z$151,0)),0)+IFERROR(INDEX('Hoja de Trabajo para listado'!$AB$155:$BA$1048576,MATCH($A93,'Hoja de Trabajo para listado'!$AB$155:$AB$1048576,0),MATCH((CUADRO!P$5&amp;$E93),'Hoja de Trabajo para listado'!$AB$151:$BA$151,0)),0)+IFERROR(INDEX('Hoja de Trabajo para listado'!$BC$155:$CB$1048576,MATCH($A93,'Hoja de Trabajo para listado'!$BC$155:$BC$1048576,0),MATCH((CUADRO!P$5&amp;$E93),'Hoja de Trabajo para listado'!$BC$151:$CB$151,0)),0)+IFERROR(INDEX('Hoja de Trabajo para listado'!$DE$153:$DG$274,MATCH($A93,'Hoja de Trabajo para listado'!$DE$153:$DE$1048576,0),MATCH((CUADRO!P$5&amp;$E93),'Hoja de Trabajo para listado'!$DE$151:$DG$151,0)),0)+IFERROR(INDEX('Hoja de Trabajo para listado'!$CD$155:$DC$1048576,MATCH($A93,'Hoja de Trabajo para listado'!$CD$155:$CD$1048576,0),MATCH((CUADRO!P$5&amp;$E93),'Hoja de Trabajo para listado'!$CD$151:$DC$151,0)),0)</f>
        <v>0</v>
      </c>
      <c r="Q93" s="245">
        <f ca="1">+IFERROR(INDEX('Hoja de Trabajo para listado'!$A$155:$Z$1048576,MATCH($A93,'Hoja de Trabajo para listado'!$A$155:$A$1048576,0),MATCH((CUADRO!Q$5&amp;$E93),'Hoja de Trabajo para listado'!$A$151:$Z$151,0)),0)+IFERROR(INDEX('Hoja de Trabajo para listado'!$AB$155:$BA$1048576,MATCH($A93,'Hoja de Trabajo para listado'!$AB$155:$AB$1048576,0),MATCH((CUADRO!Q$5&amp;$E93),'Hoja de Trabajo para listado'!$AB$151:$BA$151,0)),0)+IFERROR(INDEX('Hoja de Trabajo para listado'!$BC$155:$CB$1048576,MATCH($A93,'Hoja de Trabajo para listado'!$BC$155:$BC$1048576,0),MATCH((CUADRO!Q$5&amp;$E93),'Hoja de Trabajo para listado'!$BC$151:$CB$151,0)),0)+IFERROR(INDEX('Hoja de Trabajo para listado'!$DE$153:$DG$274,MATCH($A93,'Hoja de Trabajo para listado'!$DE$153:$DE$1048576,0),MATCH((CUADRO!Q$5&amp;$E93),'Hoja de Trabajo para listado'!$DE$151:$DG$151,0)),0)+IFERROR(INDEX('Hoja de Trabajo para listado'!$CD$155:$DC$1048576,MATCH($A93,'Hoja de Trabajo para listado'!$CD$155:$CD$1048576,0),MATCH((CUADRO!Q$5&amp;$E93),'Hoja de Trabajo para listado'!$CD$151:$DC$151,0)),0)</f>
        <v>0</v>
      </c>
      <c r="R93" s="245">
        <f t="shared" ca="1" si="5"/>
        <v>0</v>
      </c>
      <c r="S93" s="245">
        <f ca="1">+R92+R93</f>
        <v>0</v>
      </c>
      <c r="T93" s="245">
        <f ca="1">+S93</f>
        <v>0</v>
      </c>
      <c r="U93" s="244">
        <f t="shared" si="6"/>
        <v>2</v>
      </c>
      <c r="V93" s="333" t="str">
        <f>+VLOOKUP(A93,bd_lista!$A$3:$E$590,5,FALSE)</f>
        <v>Universidades Públicas</v>
      </c>
      <c r="W93" s="392"/>
      <c r="X93" s="242">
        <f>+VLOOKUP(A93,[4]Sheet1!$A$13:$D$744,4,FALSE)</f>
        <v>0</v>
      </c>
      <c r="Y93" s="242" t="e">
        <f>+VLOOKUP(X93,bd_lista!$A$3:$C$590,3,FALSE)</f>
        <v>#N/A</v>
      </c>
      <c r="Z93" s="292"/>
      <c r="AA93" s="293"/>
    </row>
    <row r="94" spans="1:27" customFormat="1" ht="15" hidden="1" customHeight="1">
      <c r="A94" s="32">
        <v>146</v>
      </c>
      <c r="B94" s="387">
        <f>+A94</f>
        <v>146</v>
      </c>
      <c r="C94" s="247" t="str">
        <f>+VLOOKUP(A94,bd_lista!$A$3:$C$590,3,FALSE)</f>
        <v>Universidad Autónoma Gabriel René Moreno</v>
      </c>
      <c r="D94" s="389" t="str">
        <f>+C94</f>
        <v>Universidad Autónoma Gabriel René Moreno</v>
      </c>
      <c r="E94" s="247" t="s">
        <v>1304</v>
      </c>
      <c r="F94" s="243">
        <f ca="1">+IFERROR(INDEX('Hoja de Trabajo para listado'!$A$155:$Z$1048576,MATCH($A94,'Hoja de Trabajo para listado'!$A$155:$A$1048576,0),MATCH((CUADRO!F$5&amp;$E94),'Hoja de Trabajo para listado'!$A$151:$Z$151,0)),0)+IFERROR(INDEX('Hoja de Trabajo para listado'!$AB$155:$BA$1048576,MATCH($A94,'Hoja de Trabajo para listado'!$AB$155:$AB$1048576,0),MATCH((CUADRO!F$5&amp;$E94),'Hoja de Trabajo para listado'!$AB$151:$BA$151,0)),0)+IFERROR(INDEX('Hoja de Trabajo para listado'!$BC$155:$CB$1048576,MATCH($A94,'Hoja de Trabajo para listado'!$BC$155:$BC$1048576,0),MATCH((CUADRO!F$5&amp;$E94),'Hoja de Trabajo para listado'!$BC$151:$CB$151,0)),0)+IFERROR(INDEX('Hoja de Trabajo para listado'!$DE$153:$DG$274,MATCH($A94,'Hoja de Trabajo para listado'!$DE$153:$DE$1048576,0),MATCH((CUADRO!F$5&amp;$E94),'Hoja de Trabajo para listado'!$DE$151:$DG$151,0)),0)+IFERROR(INDEX('Hoja de Trabajo para listado'!$CD$155:$DC$1048576,MATCH($A94,'Hoja de Trabajo para listado'!$CD$155:$CD$1048576,0),MATCH((CUADRO!F$5&amp;$E94),'Hoja de Trabajo para listado'!$CD$151:$DC$151,0)),0)</f>
        <v>0</v>
      </c>
      <c r="G94" s="243">
        <f ca="1">+IFERROR(INDEX('Hoja de Trabajo para listado'!$A$155:$Z$1048576,MATCH($A94,'Hoja de Trabajo para listado'!$A$155:$A$1048576,0),MATCH((CUADRO!G$5&amp;$E94),'Hoja de Trabajo para listado'!$A$151:$Z$151,0)),0)+IFERROR(INDEX('Hoja de Trabajo para listado'!$AB$155:$BA$1048576,MATCH($A94,'Hoja de Trabajo para listado'!$AB$155:$AB$1048576,0),MATCH((CUADRO!G$5&amp;$E94),'Hoja de Trabajo para listado'!$AB$151:$BA$151,0)),0)+IFERROR(INDEX('Hoja de Trabajo para listado'!$BC$155:$CB$1048576,MATCH($A94,'Hoja de Trabajo para listado'!$BC$155:$BC$1048576,0),MATCH((CUADRO!G$5&amp;$E94),'Hoja de Trabajo para listado'!$BC$151:$CB$151,0)),0)+IFERROR(INDEX('Hoja de Trabajo para listado'!$DE$153:$DG$274,MATCH($A94,'Hoja de Trabajo para listado'!$DE$153:$DE$1048576,0),MATCH((CUADRO!G$5&amp;$E94),'Hoja de Trabajo para listado'!$DE$151:$DG$151,0)),0)+IFERROR(INDEX('Hoja de Trabajo para listado'!$CD$155:$DC$1048576,MATCH($A94,'Hoja de Trabajo para listado'!$CD$155:$CD$1048576,0),MATCH((CUADRO!G$5&amp;$E94),'Hoja de Trabajo para listado'!$CD$151:$DC$151,0)),0)</f>
        <v>0</v>
      </c>
      <c r="H94" s="243">
        <f ca="1">+IFERROR(INDEX('Hoja de Trabajo para listado'!$A$155:$Z$1048576,MATCH($A94,'Hoja de Trabajo para listado'!$A$155:$A$1048576,0),MATCH((CUADRO!H$5&amp;$E94),'Hoja de Trabajo para listado'!$A$151:$Z$151,0)),0)+IFERROR(INDEX('Hoja de Trabajo para listado'!$AB$155:$BA$1048576,MATCH($A94,'Hoja de Trabajo para listado'!$AB$155:$AB$1048576,0),MATCH((CUADRO!H$5&amp;$E94),'Hoja de Trabajo para listado'!$AB$151:$BA$151,0)),0)+IFERROR(INDEX('Hoja de Trabajo para listado'!$BC$155:$CB$1048576,MATCH($A94,'Hoja de Trabajo para listado'!$BC$155:$BC$1048576,0),MATCH((CUADRO!H$5&amp;$E94),'Hoja de Trabajo para listado'!$BC$151:$CB$151,0)),0)+IFERROR(INDEX('Hoja de Trabajo para listado'!$DE$153:$DG$274,MATCH($A94,'Hoja de Trabajo para listado'!$DE$153:$DE$1048576,0),MATCH((CUADRO!H$5&amp;$E94),'Hoja de Trabajo para listado'!$DE$151:$DG$151,0)),0)+IFERROR(INDEX('Hoja de Trabajo para listado'!$CD$155:$DC$1048576,MATCH($A94,'Hoja de Trabajo para listado'!$CD$155:$CD$1048576,0),MATCH((CUADRO!H$5&amp;$E94),'Hoja de Trabajo para listado'!$CD$151:$DC$151,0)),0)</f>
        <v>0</v>
      </c>
      <c r="I94" s="243">
        <f ca="1">+IFERROR(INDEX('Hoja de Trabajo para listado'!$A$155:$Z$1048576,MATCH($A94,'Hoja de Trabajo para listado'!$A$155:$A$1048576,0),MATCH((CUADRO!I$5&amp;$E94),'Hoja de Trabajo para listado'!$A$151:$Z$151,0)),0)+IFERROR(INDEX('Hoja de Trabajo para listado'!$AB$155:$BA$1048576,MATCH($A94,'Hoja de Trabajo para listado'!$AB$155:$AB$1048576,0),MATCH((CUADRO!I$5&amp;$E94),'Hoja de Trabajo para listado'!$AB$151:$BA$151,0)),0)+IFERROR(INDEX('Hoja de Trabajo para listado'!$BC$155:$CB$1048576,MATCH($A94,'Hoja de Trabajo para listado'!$BC$155:$BC$1048576,0),MATCH((CUADRO!I$5&amp;$E94),'Hoja de Trabajo para listado'!$BC$151:$CB$151,0)),0)+IFERROR(INDEX('Hoja de Trabajo para listado'!$DE$153:$DG$274,MATCH($A94,'Hoja de Trabajo para listado'!$DE$153:$DE$1048576,0),MATCH((CUADRO!I$5&amp;$E94),'Hoja de Trabajo para listado'!$DE$151:$DG$151,0)),0)+IFERROR(INDEX('Hoja de Trabajo para listado'!$CD$155:$DC$1048576,MATCH($A94,'Hoja de Trabajo para listado'!$CD$155:$CD$1048576,0),MATCH((CUADRO!I$5&amp;$E94),'Hoja de Trabajo para listado'!$CD$151:$DC$151,0)),0)</f>
        <v>0</v>
      </c>
      <c r="J94" s="243">
        <f ca="1">+IFERROR(INDEX('Hoja de Trabajo para listado'!$A$155:$Z$1048576,MATCH($A94,'Hoja de Trabajo para listado'!$A$155:$A$1048576,0),MATCH((CUADRO!J$5&amp;$E94),'Hoja de Trabajo para listado'!$A$151:$Z$151,0)),0)+IFERROR(INDEX('Hoja de Trabajo para listado'!$AB$155:$BA$1048576,MATCH($A94,'Hoja de Trabajo para listado'!$AB$155:$AB$1048576,0),MATCH((CUADRO!J$5&amp;$E94),'Hoja de Trabajo para listado'!$AB$151:$BA$151,0)),0)+IFERROR(INDEX('Hoja de Trabajo para listado'!$BC$155:$CB$1048576,MATCH($A94,'Hoja de Trabajo para listado'!$BC$155:$BC$1048576,0),MATCH((CUADRO!J$5&amp;$E94),'Hoja de Trabajo para listado'!$BC$151:$CB$151,0)),0)+IFERROR(INDEX('Hoja de Trabajo para listado'!$DE$153:$DG$274,MATCH($A94,'Hoja de Trabajo para listado'!$DE$153:$DE$1048576,0),MATCH((CUADRO!J$5&amp;$E94),'Hoja de Trabajo para listado'!$DE$151:$DG$151,0)),0)+IFERROR(INDEX('Hoja de Trabajo para listado'!$CD$155:$DC$1048576,MATCH($A94,'Hoja de Trabajo para listado'!$CD$155:$CD$1048576,0),MATCH((CUADRO!J$5&amp;$E94),'Hoja de Trabajo para listado'!$CD$151:$DC$151,0)),0)</f>
        <v>0</v>
      </c>
      <c r="K94" s="243">
        <f ca="1">+IFERROR(INDEX('Hoja de Trabajo para listado'!$A$155:$Z$1048576,MATCH($A94,'Hoja de Trabajo para listado'!$A$155:$A$1048576,0),MATCH((CUADRO!K$5&amp;$E94),'Hoja de Trabajo para listado'!$A$151:$Z$151,0)),0)+IFERROR(INDEX('Hoja de Trabajo para listado'!$AB$155:$BA$1048576,MATCH($A94,'Hoja de Trabajo para listado'!$AB$155:$AB$1048576,0),MATCH((CUADRO!K$5&amp;$E94),'Hoja de Trabajo para listado'!$AB$151:$BA$151,0)),0)+IFERROR(INDEX('Hoja de Trabajo para listado'!$BC$155:$CB$1048576,MATCH($A94,'Hoja de Trabajo para listado'!$BC$155:$BC$1048576,0),MATCH((CUADRO!K$5&amp;$E94),'Hoja de Trabajo para listado'!$BC$151:$CB$151,0)),0)+IFERROR(INDEX('Hoja de Trabajo para listado'!$DE$153:$DG$274,MATCH($A94,'Hoja de Trabajo para listado'!$DE$153:$DE$1048576,0),MATCH((CUADRO!K$5&amp;$E94),'Hoja de Trabajo para listado'!$DE$151:$DG$151,0)),0)+IFERROR(INDEX('Hoja de Trabajo para listado'!$CD$155:$DC$1048576,MATCH($A94,'Hoja de Trabajo para listado'!$CD$155:$CD$1048576,0),MATCH((CUADRO!K$5&amp;$E94),'Hoja de Trabajo para listado'!$CD$151:$DC$151,0)),0)</f>
        <v>0</v>
      </c>
      <c r="L94" s="243">
        <f ca="1">+IFERROR(INDEX('Hoja de Trabajo para listado'!$A$155:$Z$1048576,MATCH($A94,'Hoja de Trabajo para listado'!$A$155:$A$1048576,0),MATCH((CUADRO!L$5&amp;$E94),'Hoja de Trabajo para listado'!$A$151:$Z$151,0)),0)+IFERROR(INDEX('Hoja de Trabajo para listado'!$AB$155:$BA$1048576,MATCH($A94,'Hoja de Trabajo para listado'!$AB$155:$AB$1048576,0),MATCH((CUADRO!L$5&amp;$E94),'Hoja de Trabajo para listado'!$AB$151:$BA$151,0)),0)+IFERROR(INDEX('Hoja de Trabajo para listado'!$BC$155:$CB$1048576,MATCH($A94,'Hoja de Trabajo para listado'!$BC$155:$BC$1048576,0),MATCH((CUADRO!L$5&amp;$E94),'Hoja de Trabajo para listado'!$BC$151:$CB$151,0)),0)+IFERROR(INDEX('Hoja de Trabajo para listado'!$DE$153:$DG$274,MATCH($A94,'Hoja de Trabajo para listado'!$DE$153:$DE$1048576,0),MATCH((CUADRO!L$5&amp;$E94),'Hoja de Trabajo para listado'!$DE$151:$DG$151,0)),0)+IFERROR(INDEX('Hoja de Trabajo para listado'!$CD$155:$DC$1048576,MATCH($A94,'Hoja de Trabajo para listado'!$CD$155:$CD$1048576,0),MATCH((CUADRO!L$5&amp;$E94),'Hoja de Trabajo para listado'!$CD$151:$DC$151,0)),0)</f>
        <v>0</v>
      </c>
      <c r="M94" s="243">
        <f ca="1">+IFERROR(INDEX('Hoja de Trabajo para listado'!$A$155:$Z$1048576,MATCH($A94,'Hoja de Trabajo para listado'!$A$155:$A$1048576,0),MATCH((CUADRO!M$5&amp;$E94),'Hoja de Trabajo para listado'!$A$151:$Z$151,0)),0)+IFERROR(INDEX('Hoja de Trabajo para listado'!$AB$155:$BA$1048576,MATCH($A94,'Hoja de Trabajo para listado'!$AB$155:$AB$1048576,0),MATCH((CUADRO!M$5&amp;$E94),'Hoja de Trabajo para listado'!$AB$151:$BA$151,0)),0)+IFERROR(INDEX('Hoja de Trabajo para listado'!$BC$155:$CB$1048576,MATCH($A94,'Hoja de Trabajo para listado'!$BC$155:$BC$1048576,0),MATCH((CUADRO!M$5&amp;$E94),'Hoja de Trabajo para listado'!$BC$151:$CB$151,0)),0)+IFERROR(INDEX('Hoja de Trabajo para listado'!$DE$153:$DG$274,MATCH($A94,'Hoja de Trabajo para listado'!$DE$153:$DE$1048576,0),MATCH((CUADRO!M$5&amp;$E94),'Hoja de Trabajo para listado'!$DE$151:$DG$151,0)),0)+IFERROR(INDEX('Hoja de Trabajo para listado'!$CD$155:$DC$1048576,MATCH($A94,'Hoja de Trabajo para listado'!$CD$155:$CD$1048576,0),MATCH((CUADRO!M$5&amp;$E94),'Hoja de Trabajo para listado'!$CD$151:$DC$151,0)),0)</f>
        <v>0</v>
      </c>
      <c r="N94" s="268">
        <f ca="1">+IFERROR(INDEX('Hoja de Trabajo para listado'!$A$155:$Z$1048576,MATCH($A94,'Hoja de Trabajo para listado'!$A$155:$A$1048576,0),MATCH((CUADRO!N$5&amp;$E94),'Hoja de Trabajo para listado'!$A$151:$Z$151,0)),0)+IFERROR(INDEX('Hoja de Trabajo para listado'!$AB$155:$BA$1048576,MATCH($A94,'Hoja de Trabajo para listado'!$AB$155:$AB$1048576,0),MATCH((CUADRO!N$5&amp;$E94),'Hoja de Trabajo para listado'!$AB$151:$BA$151,0)),0)+IFERROR(INDEX('Hoja de Trabajo para listado'!$BC$155:$CB$1048576,MATCH($A94,'Hoja de Trabajo para listado'!$BC$155:$BC$1048576,0),MATCH((CUADRO!N$5&amp;$E94),'Hoja de Trabajo para listado'!$BC$151:$CB$151,0)),0)+IFERROR(INDEX('Hoja de Trabajo para listado'!$DE$153:$DG$274,MATCH($A94,'Hoja de Trabajo para listado'!$DE$153:$DE$1048576,0),MATCH((CUADRO!N$5&amp;$E94),'Hoja de Trabajo para listado'!$DE$151:$DG$151,0)),0)+IFERROR(INDEX('Hoja de Trabajo para listado'!$CD$155:$DC$1048576,MATCH($A94,'Hoja de Trabajo para listado'!$CD$155:$CD$1048576,0),MATCH((CUADRO!N$5&amp;$E94),'Hoja de Trabajo para listado'!$CD$151:$DC$151,0)),0)</f>
        <v>0</v>
      </c>
      <c r="O94" s="268">
        <f ca="1">+IFERROR(INDEX('Hoja de Trabajo para listado'!$A$155:$Z$1048576,MATCH($A94,'Hoja de Trabajo para listado'!$A$155:$A$1048576,0),MATCH((CUADRO!O$5&amp;$E94),'Hoja de Trabajo para listado'!$A$151:$Z$151,0)),0)+IFERROR(INDEX('Hoja de Trabajo para listado'!$AB$155:$BA$1048576,MATCH($A94,'Hoja de Trabajo para listado'!$AB$155:$AB$1048576,0),MATCH((CUADRO!O$5&amp;$E94),'Hoja de Trabajo para listado'!$AB$151:$BA$151,0)),0)+IFERROR(INDEX('Hoja de Trabajo para listado'!$BC$155:$CB$1048576,MATCH($A94,'Hoja de Trabajo para listado'!$BC$155:$BC$1048576,0),MATCH((CUADRO!O$5&amp;$E94),'Hoja de Trabajo para listado'!$BC$151:$CB$151,0)),0)+IFERROR(INDEX('Hoja de Trabajo para listado'!$DE$153:$DG$274,MATCH($A94,'Hoja de Trabajo para listado'!$DE$153:$DE$1048576,0),MATCH((CUADRO!O$5&amp;$E94),'Hoja de Trabajo para listado'!$DE$151:$DG$151,0)),0)+IFERROR(INDEX('Hoja de Trabajo para listado'!$CD$155:$DC$1048576,MATCH($A94,'Hoja de Trabajo para listado'!$CD$155:$CD$1048576,0),MATCH((CUADRO!O$5&amp;$E94),'Hoja de Trabajo para listado'!$CD$151:$DC$151,0)),0)</f>
        <v>0</v>
      </c>
      <c r="P94" s="268">
        <f ca="1">+IFERROR(INDEX('Hoja de Trabajo para listado'!$A$155:$Z$1048576,MATCH($A94,'Hoja de Trabajo para listado'!$A$155:$A$1048576,0),MATCH((CUADRO!P$5&amp;$E94),'Hoja de Trabajo para listado'!$A$151:$Z$151,0)),0)+IFERROR(INDEX('Hoja de Trabajo para listado'!$AB$155:$BA$1048576,MATCH($A94,'Hoja de Trabajo para listado'!$AB$155:$AB$1048576,0),MATCH((CUADRO!P$5&amp;$E94),'Hoja de Trabajo para listado'!$AB$151:$BA$151,0)),0)+IFERROR(INDEX('Hoja de Trabajo para listado'!$BC$155:$CB$1048576,MATCH($A94,'Hoja de Trabajo para listado'!$BC$155:$BC$1048576,0),MATCH((CUADRO!P$5&amp;$E94),'Hoja de Trabajo para listado'!$BC$151:$CB$151,0)),0)+IFERROR(INDEX('Hoja de Trabajo para listado'!$DE$153:$DG$274,MATCH($A94,'Hoja de Trabajo para listado'!$DE$153:$DE$1048576,0),MATCH((CUADRO!P$5&amp;$E94),'Hoja de Trabajo para listado'!$DE$151:$DG$151,0)),0)+IFERROR(INDEX('Hoja de Trabajo para listado'!$CD$155:$DC$1048576,MATCH($A94,'Hoja de Trabajo para listado'!$CD$155:$CD$1048576,0),MATCH((CUADRO!P$5&amp;$E94),'Hoja de Trabajo para listado'!$CD$151:$DC$151,0)),0)</f>
        <v>0</v>
      </c>
      <c r="Q94" s="268">
        <f ca="1">+IFERROR(INDEX('Hoja de Trabajo para listado'!$A$155:$Z$1048576,MATCH($A94,'Hoja de Trabajo para listado'!$A$155:$A$1048576,0),MATCH((CUADRO!Q$5&amp;$E94),'Hoja de Trabajo para listado'!$A$151:$Z$151,0)),0)+IFERROR(INDEX('Hoja de Trabajo para listado'!$AB$155:$BA$1048576,MATCH($A94,'Hoja de Trabajo para listado'!$AB$155:$AB$1048576,0),MATCH((CUADRO!Q$5&amp;$E94),'Hoja de Trabajo para listado'!$AB$151:$BA$151,0)),0)+IFERROR(INDEX('Hoja de Trabajo para listado'!$BC$155:$CB$1048576,MATCH($A94,'Hoja de Trabajo para listado'!$BC$155:$BC$1048576,0),MATCH((CUADRO!Q$5&amp;$E94),'Hoja de Trabajo para listado'!$BC$151:$CB$151,0)),0)+IFERROR(INDEX('Hoja de Trabajo para listado'!$DE$153:$DG$274,MATCH($A94,'Hoja de Trabajo para listado'!$DE$153:$DE$1048576,0),MATCH((CUADRO!Q$5&amp;$E94),'Hoja de Trabajo para listado'!$DE$151:$DG$151,0)),0)+IFERROR(INDEX('Hoja de Trabajo para listado'!$CD$155:$DC$1048576,MATCH($A94,'Hoja de Trabajo para listado'!$CD$155:$CD$1048576,0),MATCH((CUADRO!Q$5&amp;$E94),'Hoja de Trabajo para listado'!$CD$151:$DC$151,0)),0)</f>
        <v>0</v>
      </c>
      <c r="R94" s="243">
        <f t="shared" ca="1" si="5"/>
        <v>0</v>
      </c>
      <c r="S94" s="243"/>
      <c r="T94" s="243">
        <f ca="1">+T95</f>
        <v>0</v>
      </c>
      <c r="U94" s="242">
        <f t="shared" si="6"/>
        <v>1</v>
      </c>
      <c r="V94" s="333" t="str">
        <f>+VLOOKUP(A94,bd_lista!$A$3:$E$590,5,FALSE)</f>
        <v>Universidades Públicas</v>
      </c>
      <c r="W94" s="391" t="str">
        <f>+V94</f>
        <v>Universidades Públicas</v>
      </c>
      <c r="X94" s="242">
        <f>+VLOOKUP(A94,[4]Sheet1!$A$13:$D$744,4,FALSE)</f>
        <v>0</v>
      </c>
      <c r="Y94" s="242" t="e">
        <f>+VLOOKUP(X94,bd_lista!$A$3:$C$590,3,FALSE)</f>
        <v>#N/A</v>
      </c>
      <c r="Z94" s="294">
        <f>+X94</f>
        <v>0</v>
      </c>
      <c r="AA94" s="295" t="e">
        <f>+Y94</f>
        <v>#N/A</v>
      </c>
    </row>
    <row r="95" spans="1:27" customFormat="1" ht="15" hidden="1" customHeight="1">
      <c r="A95" s="32">
        <v>146</v>
      </c>
      <c r="B95" s="388"/>
      <c r="C95" s="333" t="str">
        <f>+VLOOKUP(A95,bd_lista!$A$3:$C$590,3,FALSE)</f>
        <v>Universidad Autónoma Gabriel René Moreno</v>
      </c>
      <c r="D95" s="390"/>
      <c r="E95" s="333" t="s">
        <v>1305</v>
      </c>
      <c r="F95" s="245">
        <f ca="1">+IFERROR(INDEX('Hoja de Trabajo para listado'!$A$155:$Z$1048576,MATCH($A95,'Hoja de Trabajo para listado'!$A$155:$A$1048576,0),MATCH((CUADRO!F$5&amp;$E95),'Hoja de Trabajo para listado'!$A$151:$Z$151,0)),0)+IFERROR(INDEX('Hoja de Trabajo para listado'!$AB$155:$BA$1048576,MATCH($A95,'Hoja de Trabajo para listado'!$AB$155:$AB$1048576,0),MATCH((CUADRO!F$5&amp;$E95),'Hoja de Trabajo para listado'!$AB$151:$BA$151,0)),0)+IFERROR(INDEX('Hoja de Trabajo para listado'!$BC$155:$CB$1048576,MATCH($A95,'Hoja de Trabajo para listado'!$BC$155:$BC$1048576,0),MATCH((CUADRO!F$5&amp;$E95),'Hoja de Trabajo para listado'!$BC$151:$CB$151,0)),0)+IFERROR(INDEX('Hoja de Trabajo para listado'!$DE$153:$DG$274,MATCH($A95,'Hoja de Trabajo para listado'!$DE$153:$DE$1048576,0),MATCH((CUADRO!F$5&amp;$E95),'Hoja de Trabajo para listado'!$DE$151:$DG$151,0)),0)+IFERROR(INDEX('Hoja de Trabajo para listado'!$CD$155:$DC$1048576,MATCH($A95,'Hoja de Trabajo para listado'!$CD$155:$CD$1048576,0),MATCH((CUADRO!F$5&amp;$E95),'Hoja de Trabajo para listado'!$CD$151:$DC$151,0)),0)</f>
        <v>0</v>
      </c>
      <c r="G95" s="245">
        <f ca="1">+IFERROR(INDEX('Hoja de Trabajo para listado'!$A$155:$Z$1048576,MATCH($A95,'Hoja de Trabajo para listado'!$A$155:$A$1048576,0),MATCH((CUADRO!G$5&amp;$E95),'Hoja de Trabajo para listado'!$A$151:$Z$151,0)),0)+IFERROR(INDEX('Hoja de Trabajo para listado'!$AB$155:$BA$1048576,MATCH($A95,'Hoja de Trabajo para listado'!$AB$155:$AB$1048576,0),MATCH((CUADRO!G$5&amp;$E95),'Hoja de Trabajo para listado'!$AB$151:$BA$151,0)),0)+IFERROR(INDEX('Hoja de Trabajo para listado'!$BC$155:$CB$1048576,MATCH($A95,'Hoja de Trabajo para listado'!$BC$155:$BC$1048576,0),MATCH((CUADRO!G$5&amp;$E95),'Hoja de Trabajo para listado'!$BC$151:$CB$151,0)),0)+IFERROR(INDEX('Hoja de Trabajo para listado'!$DE$153:$DG$274,MATCH($A95,'Hoja de Trabajo para listado'!$DE$153:$DE$1048576,0),MATCH((CUADRO!G$5&amp;$E95),'Hoja de Trabajo para listado'!$DE$151:$DG$151,0)),0)+IFERROR(INDEX('Hoja de Trabajo para listado'!$CD$155:$DC$1048576,MATCH($A95,'Hoja de Trabajo para listado'!$CD$155:$CD$1048576,0),MATCH((CUADRO!G$5&amp;$E95),'Hoja de Trabajo para listado'!$CD$151:$DC$151,0)),0)</f>
        <v>0</v>
      </c>
      <c r="H95" s="245">
        <f ca="1">+IFERROR(INDEX('Hoja de Trabajo para listado'!$A$155:$Z$1048576,MATCH($A95,'Hoja de Trabajo para listado'!$A$155:$A$1048576,0),MATCH((CUADRO!H$5&amp;$E95),'Hoja de Trabajo para listado'!$A$151:$Z$151,0)),0)+IFERROR(INDEX('Hoja de Trabajo para listado'!$AB$155:$BA$1048576,MATCH($A95,'Hoja de Trabajo para listado'!$AB$155:$AB$1048576,0),MATCH((CUADRO!H$5&amp;$E95),'Hoja de Trabajo para listado'!$AB$151:$BA$151,0)),0)+IFERROR(INDEX('Hoja de Trabajo para listado'!$BC$155:$CB$1048576,MATCH($A95,'Hoja de Trabajo para listado'!$BC$155:$BC$1048576,0),MATCH((CUADRO!H$5&amp;$E95),'Hoja de Trabajo para listado'!$BC$151:$CB$151,0)),0)+IFERROR(INDEX('Hoja de Trabajo para listado'!$DE$153:$DG$274,MATCH($A95,'Hoja de Trabajo para listado'!$DE$153:$DE$1048576,0),MATCH((CUADRO!H$5&amp;$E95),'Hoja de Trabajo para listado'!$DE$151:$DG$151,0)),0)+IFERROR(INDEX('Hoja de Trabajo para listado'!$CD$155:$DC$1048576,MATCH($A95,'Hoja de Trabajo para listado'!$CD$155:$CD$1048576,0),MATCH((CUADRO!H$5&amp;$E95),'Hoja de Trabajo para listado'!$CD$151:$DC$151,0)),0)</f>
        <v>0</v>
      </c>
      <c r="I95" s="245">
        <f ca="1">+IFERROR(INDEX('Hoja de Trabajo para listado'!$A$155:$Z$1048576,MATCH($A95,'Hoja de Trabajo para listado'!$A$155:$A$1048576,0),MATCH((CUADRO!I$5&amp;$E95),'Hoja de Trabajo para listado'!$A$151:$Z$151,0)),0)+IFERROR(INDEX('Hoja de Trabajo para listado'!$AB$155:$BA$1048576,MATCH($A95,'Hoja de Trabajo para listado'!$AB$155:$AB$1048576,0),MATCH((CUADRO!I$5&amp;$E95),'Hoja de Trabajo para listado'!$AB$151:$BA$151,0)),0)+IFERROR(INDEX('Hoja de Trabajo para listado'!$BC$155:$CB$1048576,MATCH($A95,'Hoja de Trabajo para listado'!$BC$155:$BC$1048576,0),MATCH((CUADRO!I$5&amp;$E95),'Hoja de Trabajo para listado'!$BC$151:$CB$151,0)),0)+IFERROR(INDEX('Hoja de Trabajo para listado'!$DE$153:$DG$274,MATCH($A95,'Hoja de Trabajo para listado'!$DE$153:$DE$1048576,0),MATCH((CUADRO!I$5&amp;$E95),'Hoja de Trabajo para listado'!$DE$151:$DG$151,0)),0)+IFERROR(INDEX('Hoja de Trabajo para listado'!$CD$155:$DC$1048576,MATCH($A95,'Hoja de Trabajo para listado'!$CD$155:$CD$1048576,0),MATCH((CUADRO!I$5&amp;$E95),'Hoja de Trabajo para listado'!$CD$151:$DC$151,0)),0)</f>
        <v>0</v>
      </c>
      <c r="J95" s="245">
        <f ca="1">+IFERROR(INDEX('Hoja de Trabajo para listado'!$A$155:$Z$1048576,MATCH($A95,'Hoja de Trabajo para listado'!$A$155:$A$1048576,0),MATCH((CUADRO!J$5&amp;$E95),'Hoja de Trabajo para listado'!$A$151:$Z$151,0)),0)+IFERROR(INDEX('Hoja de Trabajo para listado'!$AB$155:$BA$1048576,MATCH($A95,'Hoja de Trabajo para listado'!$AB$155:$AB$1048576,0),MATCH((CUADRO!J$5&amp;$E95),'Hoja de Trabajo para listado'!$AB$151:$BA$151,0)),0)+IFERROR(INDEX('Hoja de Trabajo para listado'!$BC$155:$CB$1048576,MATCH($A95,'Hoja de Trabajo para listado'!$BC$155:$BC$1048576,0),MATCH((CUADRO!J$5&amp;$E95),'Hoja de Trabajo para listado'!$BC$151:$CB$151,0)),0)+IFERROR(INDEX('Hoja de Trabajo para listado'!$DE$153:$DG$274,MATCH($A95,'Hoja de Trabajo para listado'!$DE$153:$DE$1048576,0),MATCH((CUADRO!J$5&amp;$E95),'Hoja de Trabajo para listado'!$DE$151:$DG$151,0)),0)+IFERROR(INDEX('Hoja de Trabajo para listado'!$CD$155:$DC$1048576,MATCH($A95,'Hoja de Trabajo para listado'!$CD$155:$CD$1048576,0),MATCH((CUADRO!J$5&amp;$E95),'Hoja de Trabajo para listado'!$CD$151:$DC$151,0)),0)</f>
        <v>0</v>
      </c>
      <c r="K95" s="245">
        <f ca="1">+IFERROR(INDEX('Hoja de Trabajo para listado'!$A$155:$Z$1048576,MATCH($A95,'Hoja de Trabajo para listado'!$A$155:$A$1048576,0),MATCH((CUADRO!K$5&amp;$E95),'Hoja de Trabajo para listado'!$A$151:$Z$151,0)),0)+IFERROR(INDEX('Hoja de Trabajo para listado'!$AB$155:$BA$1048576,MATCH($A95,'Hoja de Trabajo para listado'!$AB$155:$AB$1048576,0),MATCH((CUADRO!K$5&amp;$E95),'Hoja de Trabajo para listado'!$AB$151:$BA$151,0)),0)+IFERROR(INDEX('Hoja de Trabajo para listado'!$BC$155:$CB$1048576,MATCH($A95,'Hoja de Trabajo para listado'!$BC$155:$BC$1048576,0),MATCH((CUADRO!K$5&amp;$E95),'Hoja de Trabajo para listado'!$BC$151:$CB$151,0)),0)+IFERROR(INDEX('Hoja de Trabajo para listado'!$DE$153:$DG$274,MATCH($A95,'Hoja de Trabajo para listado'!$DE$153:$DE$1048576,0),MATCH((CUADRO!K$5&amp;$E95),'Hoja de Trabajo para listado'!$DE$151:$DG$151,0)),0)+IFERROR(INDEX('Hoja de Trabajo para listado'!$CD$155:$DC$1048576,MATCH($A95,'Hoja de Trabajo para listado'!$CD$155:$CD$1048576,0),MATCH((CUADRO!K$5&amp;$E95),'Hoja de Trabajo para listado'!$CD$151:$DC$151,0)),0)</f>
        <v>0</v>
      </c>
      <c r="L95" s="245">
        <f ca="1">+IFERROR(INDEX('Hoja de Trabajo para listado'!$A$155:$Z$1048576,MATCH($A95,'Hoja de Trabajo para listado'!$A$155:$A$1048576,0),MATCH((CUADRO!L$5&amp;$E95),'Hoja de Trabajo para listado'!$A$151:$Z$151,0)),0)+IFERROR(INDEX('Hoja de Trabajo para listado'!$AB$155:$BA$1048576,MATCH($A95,'Hoja de Trabajo para listado'!$AB$155:$AB$1048576,0),MATCH((CUADRO!L$5&amp;$E95),'Hoja de Trabajo para listado'!$AB$151:$BA$151,0)),0)+IFERROR(INDEX('Hoja de Trabajo para listado'!$BC$155:$CB$1048576,MATCH($A95,'Hoja de Trabajo para listado'!$BC$155:$BC$1048576,0),MATCH((CUADRO!L$5&amp;$E95),'Hoja de Trabajo para listado'!$BC$151:$CB$151,0)),0)+IFERROR(INDEX('Hoja de Trabajo para listado'!$DE$153:$DG$274,MATCH($A95,'Hoja de Trabajo para listado'!$DE$153:$DE$1048576,0),MATCH((CUADRO!L$5&amp;$E95),'Hoja de Trabajo para listado'!$DE$151:$DG$151,0)),0)+IFERROR(INDEX('Hoja de Trabajo para listado'!$CD$155:$DC$1048576,MATCH($A95,'Hoja de Trabajo para listado'!$CD$155:$CD$1048576,0),MATCH((CUADRO!L$5&amp;$E95),'Hoja de Trabajo para listado'!$CD$151:$DC$151,0)),0)</f>
        <v>0</v>
      </c>
      <c r="M95" s="245">
        <f ca="1">+IFERROR(INDEX('Hoja de Trabajo para listado'!$A$155:$Z$1048576,MATCH($A95,'Hoja de Trabajo para listado'!$A$155:$A$1048576,0),MATCH((CUADRO!M$5&amp;$E95),'Hoja de Trabajo para listado'!$A$151:$Z$151,0)),0)+IFERROR(INDEX('Hoja de Trabajo para listado'!$AB$155:$BA$1048576,MATCH($A95,'Hoja de Trabajo para listado'!$AB$155:$AB$1048576,0),MATCH((CUADRO!M$5&amp;$E95),'Hoja de Trabajo para listado'!$AB$151:$BA$151,0)),0)+IFERROR(INDEX('Hoja de Trabajo para listado'!$BC$155:$CB$1048576,MATCH($A95,'Hoja de Trabajo para listado'!$BC$155:$BC$1048576,0),MATCH((CUADRO!M$5&amp;$E95),'Hoja de Trabajo para listado'!$BC$151:$CB$151,0)),0)+IFERROR(INDEX('Hoja de Trabajo para listado'!$DE$153:$DG$274,MATCH($A95,'Hoja de Trabajo para listado'!$DE$153:$DE$1048576,0),MATCH((CUADRO!M$5&amp;$E95),'Hoja de Trabajo para listado'!$DE$151:$DG$151,0)),0)+IFERROR(INDEX('Hoja de Trabajo para listado'!$CD$155:$DC$1048576,MATCH($A95,'Hoja de Trabajo para listado'!$CD$155:$CD$1048576,0),MATCH((CUADRO!M$5&amp;$E95),'Hoja de Trabajo para listado'!$CD$151:$DC$151,0)),0)</f>
        <v>0</v>
      </c>
      <c r="N95" s="245">
        <f ca="1">+IFERROR(INDEX('Hoja de Trabajo para listado'!$A$155:$Z$1048576,MATCH($A95,'Hoja de Trabajo para listado'!$A$155:$A$1048576,0),MATCH((CUADRO!N$5&amp;$E95),'Hoja de Trabajo para listado'!$A$151:$Z$151,0)),0)+IFERROR(INDEX('Hoja de Trabajo para listado'!$AB$155:$BA$1048576,MATCH($A95,'Hoja de Trabajo para listado'!$AB$155:$AB$1048576,0),MATCH((CUADRO!N$5&amp;$E95),'Hoja de Trabajo para listado'!$AB$151:$BA$151,0)),0)+IFERROR(INDEX('Hoja de Trabajo para listado'!$BC$155:$CB$1048576,MATCH($A95,'Hoja de Trabajo para listado'!$BC$155:$BC$1048576,0),MATCH((CUADRO!N$5&amp;$E95),'Hoja de Trabajo para listado'!$BC$151:$CB$151,0)),0)+IFERROR(INDEX('Hoja de Trabajo para listado'!$DE$153:$DG$274,MATCH($A95,'Hoja de Trabajo para listado'!$DE$153:$DE$1048576,0),MATCH((CUADRO!N$5&amp;$E95),'Hoja de Trabajo para listado'!$DE$151:$DG$151,0)),0)+IFERROR(INDEX('Hoja de Trabajo para listado'!$CD$155:$DC$1048576,MATCH($A95,'Hoja de Trabajo para listado'!$CD$155:$CD$1048576,0),MATCH((CUADRO!N$5&amp;$E95),'Hoja de Trabajo para listado'!$CD$151:$DC$151,0)),0)</f>
        <v>0</v>
      </c>
      <c r="O95" s="245">
        <f ca="1">+IFERROR(INDEX('Hoja de Trabajo para listado'!$A$155:$Z$1048576,MATCH($A95,'Hoja de Trabajo para listado'!$A$155:$A$1048576,0),MATCH((CUADRO!O$5&amp;$E95),'Hoja de Trabajo para listado'!$A$151:$Z$151,0)),0)+IFERROR(INDEX('Hoja de Trabajo para listado'!$AB$155:$BA$1048576,MATCH($A95,'Hoja de Trabajo para listado'!$AB$155:$AB$1048576,0),MATCH((CUADRO!O$5&amp;$E95),'Hoja de Trabajo para listado'!$AB$151:$BA$151,0)),0)+IFERROR(INDEX('Hoja de Trabajo para listado'!$BC$155:$CB$1048576,MATCH($A95,'Hoja de Trabajo para listado'!$BC$155:$BC$1048576,0),MATCH((CUADRO!O$5&amp;$E95),'Hoja de Trabajo para listado'!$BC$151:$CB$151,0)),0)+IFERROR(INDEX('Hoja de Trabajo para listado'!$DE$153:$DG$274,MATCH($A95,'Hoja de Trabajo para listado'!$DE$153:$DE$1048576,0),MATCH((CUADRO!O$5&amp;$E95),'Hoja de Trabajo para listado'!$DE$151:$DG$151,0)),0)+IFERROR(INDEX('Hoja de Trabajo para listado'!$CD$155:$DC$1048576,MATCH($A95,'Hoja de Trabajo para listado'!$CD$155:$CD$1048576,0),MATCH((CUADRO!O$5&amp;$E95),'Hoja de Trabajo para listado'!$CD$151:$DC$151,0)),0)</f>
        <v>0</v>
      </c>
      <c r="P95" s="245">
        <f ca="1">+IFERROR(INDEX('Hoja de Trabajo para listado'!$A$155:$Z$1048576,MATCH($A95,'Hoja de Trabajo para listado'!$A$155:$A$1048576,0),MATCH((CUADRO!P$5&amp;$E95),'Hoja de Trabajo para listado'!$A$151:$Z$151,0)),0)+IFERROR(INDEX('Hoja de Trabajo para listado'!$AB$155:$BA$1048576,MATCH($A95,'Hoja de Trabajo para listado'!$AB$155:$AB$1048576,0),MATCH((CUADRO!P$5&amp;$E95),'Hoja de Trabajo para listado'!$AB$151:$BA$151,0)),0)+IFERROR(INDEX('Hoja de Trabajo para listado'!$BC$155:$CB$1048576,MATCH($A95,'Hoja de Trabajo para listado'!$BC$155:$BC$1048576,0),MATCH((CUADRO!P$5&amp;$E95),'Hoja de Trabajo para listado'!$BC$151:$CB$151,0)),0)+IFERROR(INDEX('Hoja de Trabajo para listado'!$DE$153:$DG$274,MATCH($A95,'Hoja de Trabajo para listado'!$DE$153:$DE$1048576,0),MATCH((CUADRO!P$5&amp;$E95),'Hoja de Trabajo para listado'!$DE$151:$DG$151,0)),0)+IFERROR(INDEX('Hoja de Trabajo para listado'!$CD$155:$DC$1048576,MATCH($A95,'Hoja de Trabajo para listado'!$CD$155:$CD$1048576,0),MATCH((CUADRO!P$5&amp;$E95),'Hoja de Trabajo para listado'!$CD$151:$DC$151,0)),0)</f>
        <v>0</v>
      </c>
      <c r="Q95" s="245">
        <f ca="1">+IFERROR(INDEX('Hoja de Trabajo para listado'!$A$155:$Z$1048576,MATCH($A95,'Hoja de Trabajo para listado'!$A$155:$A$1048576,0),MATCH((CUADRO!Q$5&amp;$E95),'Hoja de Trabajo para listado'!$A$151:$Z$151,0)),0)+IFERROR(INDEX('Hoja de Trabajo para listado'!$AB$155:$BA$1048576,MATCH($A95,'Hoja de Trabajo para listado'!$AB$155:$AB$1048576,0),MATCH((CUADRO!Q$5&amp;$E95),'Hoja de Trabajo para listado'!$AB$151:$BA$151,0)),0)+IFERROR(INDEX('Hoja de Trabajo para listado'!$BC$155:$CB$1048576,MATCH($A95,'Hoja de Trabajo para listado'!$BC$155:$BC$1048576,0),MATCH((CUADRO!Q$5&amp;$E95),'Hoja de Trabajo para listado'!$BC$151:$CB$151,0)),0)+IFERROR(INDEX('Hoja de Trabajo para listado'!$DE$153:$DG$274,MATCH($A95,'Hoja de Trabajo para listado'!$DE$153:$DE$1048576,0),MATCH((CUADRO!Q$5&amp;$E95),'Hoja de Trabajo para listado'!$DE$151:$DG$151,0)),0)+IFERROR(INDEX('Hoja de Trabajo para listado'!$CD$155:$DC$1048576,MATCH($A95,'Hoja de Trabajo para listado'!$CD$155:$CD$1048576,0),MATCH((CUADRO!Q$5&amp;$E95),'Hoja de Trabajo para listado'!$CD$151:$DC$151,0)),0)</f>
        <v>0</v>
      </c>
      <c r="R95" s="245">
        <f t="shared" ca="1" si="5"/>
        <v>0</v>
      </c>
      <c r="S95" s="245">
        <f ca="1">+R94+R95</f>
        <v>0</v>
      </c>
      <c r="T95" s="245">
        <f ca="1">+S95</f>
        <v>0</v>
      </c>
      <c r="U95" s="244">
        <f t="shared" si="6"/>
        <v>2</v>
      </c>
      <c r="V95" s="333" t="str">
        <f>+VLOOKUP(A95,bd_lista!$A$3:$E$590,5,FALSE)</f>
        <v>Universidades Públicas</v>
      </c>
      <c r="W95" s="392"/>
      <c r="X95" s="242">
        <f>+VLOOKUP(A95,[4]Sheet1!$A$13:$D$744,4,FALSE)</f>
        <v>0</v>
      </c>
      <c r="Y95" s="242" t="e">
        <f>+VLOOKUP(X95,bd_lista!$A$3:$C$590,3,FALSE)</f>
        <v>#N/A</v>
      </c>
      <c r="Z95" s="292"/>
      <c r="AA95" s="293"/>
    </row>
    <row r="96" spans="1:27" customFormat="1" ht="15" hidden="1" customHeight="1">
      <c r="A96" s="32">
        <v>147</v>
      </c>
      <c r="B96" s="387">
        <f>+A96</f>
        <v>147</v>
      </c>
      <c r="C96" s="247" t="str">
        <f>+VLOOKUP(A96,bd_lista!$A$3:$C$590,3,FALSE)</f>
        <v>Universidad Autónoma del Beni José Ballivián</v>
      </c>
      <c r="D96" s="389" t="str">
        <f>+C96</f>
        <v>Universidad Autónoma del Beni José Ballivián</v>
      </c>
      <c r="E96" s="247" t="s">
        <v>1304</v>
      </c>
      <c r="F96" s="243">
        <f ca="1">+IFERROR(INDEX('Hoja de Trabajo para listado'!$A$155:$Z$1048576,MATCH($A96,'Hoja de Trabajo para listado'!$A$155:$A$1048576,0),MATCH((CUADRO!F$5&amp;$E96),'Hoja de Trabajo para listado'!$A$151:$Z$151,0)),0)+IFERROR(INDEX('Hoja de Trabajo para listado'!$AB$155:$BA$1048576,MATCH($A96,'Hoja de Trabajo para listado'!$AB$155:$AB$1048576,0),MATCH((CUADRO!F$5&amp;$E96),'Hoja de Trabajo para listado'!$AB$151:$BA$151,0)),0)+IFERROR(INDEX('Hoja de Trabajo para listado'!$BC$155:$CB$1048576,MATCH($A96,'Hoja de Trabajo para listado'!$BC$155:$BC$1048576,0),MATCH((CUADRO!F$5&amp;$E96),'Hoja de Trabajo para listado'!$BC$151:$CB$151,0)),0)+IFERROR(INDEX('Hoja de Trabajo para listado'!$DE$153:$DG$274,MATCH($A96,'Hoja de Trabajo para listado'!$DE$153:$DE$1048576,0),MATCH((CUADRO!F$5&amp;$E96),'Hoja de Trabajo para listado'!$DE$151:$DG$151,0)),0)+IFERROR(INDEX('Hoja de Trabajo para listado'!$CD$155:$DC$1048576,MATCH($A96,'Hoja de Trabajo para listado'!$CD$155:$CD$1048576,0),MATCH((CUADRO!F$5&amp;$E96),'Hoja de Trabajo para listado'!$CD$151:$DC$151,0)),0)</f>
        <v>0</v>
      </c>
      <c r="G96" s="243">
        <f ca="1">+IFERROR(INDEX('Hoja de Trabajo para listado'!$A$155:$Z$1048576,MATCH($A96,'Hoja de Trabajo para listado'!$A$155:$A$1048576,0),MATCH((CUADRO!G$5&amp;$E96),'Hoja de Trabajo para listado'!$A$151:$Z$151,0)),0)+IFERROR(INDEX('Hoja de Trabajo para listado'!$AB$155:$BA$1048576,MATCH($A96,'Hoja de Trabajo para listado'!$AB$155:$AB$1048576,0),MATCH((CUADRO!G$5&amp;$E96),'Hoja de Trabajo para listado'!$AB$151:$BA$151,0)),0)+IFERROR(INDEX('Hoja de Trabajo para listado'!$BC$155:$CB$1048576,MATCH($A96,'Hoja de Trabajo para listado'!$BC$155:$BC$1048576,0),MATCH((CUADRO!G$5&amp;$E96),'Hoja de Trabajo para listado'!$BC$151:$CB$151,0)),0)+IFERROR(INDEX('Hoja de Trabajo para listado'!$DE$153:$DG$274,MATCH($A96,'Hoja de Trabajo para listado'!$DE$153:$DE$1048576,0),MATCH((CUADRO!G$5&amp;$E96),'Hoja de Trabajo para listado'!$DE$151:$DG$151,0)),0)+IFERROR(INDEX('Hoja de Trabajo para listado'!$CD$155:$DC$1048576,MATCH($A96,'Hoja de Trabajo para listado'!$CD$155:$CD$1048576,0),MATCH((CUADRO!G$5&amp;$E96),'Hoja de Trabajo para listado'!$CD$151:$DC$151,0)),0)</f>
        <v>0</v>
      </c>
      <c r="H96" s="243">
        <f ca="1">+IFERROR(INDEX('Hoja de Trabajo para listado'!$A$155:$Z$1048576,MATCH($A96,'Hoja de Trabajo para listado'!$A$155:$A$1048576,0),MATCH((CUADRO!H$5&amp;$E96),'Hoja de Trabajo para listado'!$A$151:$Z$151,0)),0)+IFERROR(INDEX('Hoja de Trabajo para listado'!$AB$155:$BA$1048576,MATCH($A96,'Hoja de Trabajo para listado'!$AB$155:$AB$1048576,0),MATCH((CUADRO!H$5&amp;$E96),'Hoja de Trabajo para listado'!$AB$151:$BA$151,0)),0)+IFERROR(INDEX('Hoja de Trabajo para listado'!$BC$155:$CB$1048576,MATCH($A96,'Hoja de Trabajo para listado'!$BC$155:$BC$1048576,0),MATCH((CUADRO!H$5&amp;$E96),'Hoja de Trabajo para listado'!$BC$151:$CB$151,0)),0)+IFERROR(INDEX('Hoja de Trabajo para listado'!$DE$153:$DG$274,MATCH($A96,'Hoja de Trabajo para listado'!$DE$153:$DE$1048576,0),MATCH((CUADRO!H$5&amp;$E96),'Hoja de Trabajo para listado'!$DE$151:$DG$151,0)),0)+IFERROR(INDEX('Hoja de Trabajo para listado'!$CD$155:$DC$1048576,MATCH($A96,'Hoja de Trabajo para listado'!$CD$155:$CD$1048576,0),MATCH((CUADRO!H$5&amp;$E96),'Hoja de Trabajo para listado'!$CD$151:$DC$151,0)),0)</f>
        <v>0</v>
      </c>
      <c r="I96" s="243">
        <f ca="1">+IFERROR(INDEX('Hoja de Trabajo para listado'!$A$155:$Z$1048576,MATCH($A96,'Hoja de Trabajo para listado'!$A$155:$A$1048576,0),MATCH((CUADRO!I$5&amp;$E96),'Hoja de Trabajo para listado'!$A$151:$Z$151,0)),0)+IFERROR(INDEX('Hoja de Trabajo para listado'!$AB$155:$BA$1048576,MATCH($A96,'Hoja de Trabajo para listado'!$AB$155:$AB$1048576,0),MATCH((CUADRO!I$5&amp;$E96),'Hoja de Trabajo para listado'!$AB$151:$BA$151,0)),0)+IFERROR(INDEX('Hoja de Trabajo para listado'!$BC$155:$CB$1048576,MATCH($A96,'Hoja de Trabajo para listado'!$BC$155:$BC$1048576,0),MATCH((CUADRO!I$5&amp;$E96),'Hoja de Trabajo para listado'!$BC$151:$CB$151,0)),0)+IFERROR(INDEX('Hoja de Trabajo para listado'!$DE$153:$DG$274,MATCH($A96,'Hoja de Trabajo para listado'!$DE$153:$DE$1048576,0),MATCH((CUADRO!I$5&amp;$E96),'Hoja de Trabajo para listado'!$DE$151:$DG$151,0)),0)+IFERROR(INDEX('Hoja de Trabajo para listado'!$CD$155:$DC$1048576,MATCH($A96,'Hoja de Trabajo para listado'!$CD$155:$CD$1048576,0),MATCH((CUADRO!I$5&amp;$E96),'Hoja de Trabajo para listado'!$CD$151:$DC$151,0)),0)</f>
        <v>0</v>
      </c>
      <c r="J96" s="243">
        <f ca="1">+IFERROR(INDEX('Hoja de Trabajo para listado'!$A$155:$Z$1048576,MATCH($A96,'Hoja de Trabajo para listado'!$A$155:$A$1048576,0),MATCH((CUADRO!J$5&amp;$E96),'Hoja de Trabajo para listado'!$A$151:$Z$151,0)),0)+IFERROR(INDEX('Hoja de Trabajo para listado'!$AB$155:$BA$1048576,MATCH($A96,'Hoja de Trabajo para listado'!$AB$155:$AB$1048576,0),MATCH((CUADRO!J$5&amp;$E96),'Hoja de Trabajo para listado'!$AB$151:$BA$151,0)),0)+IFERROR(INDEX('Hoja de Trabajo para listado'!$BC$155:$CB$1048576,MATCH($A96,'Hoja de Trabajo para listado'!$BC$155:$BC$1048576,0),MATCH((CUADRO!J$5&amp;$E96),'Hoja de Trabajo para listado'!$BC$151:$CB$151,0)),0)+IFERROR(INDEX('Hoja de Trabajo para listado'!$DE$153:$DG$274,MATCH($A96,'Hoja de Trabajo para listado'!$DE$153:$DE$1048576,0),MATCH((CUADRO!J$5&amp;$E96),'Hoja de Trabajo para listado'!$DE$151:$DG$151,0)),0)+IFERROR(INDEX('Hoja de Trabajo para listado'!$CD$155:$DC$1048576,MATCH($A96,'Hoja de Trabajo para listado'!$CD$155:$CD$1048576,0),MATCH((CUADRO!J$5&amp;$E96),'Hoja de Trabajo para listado'!$CD$151:$DC$151,0)),0)</f>
        <v>0</v>
      </c>
      <c r="K96" s="243">
        <f ca="1">+IFERROR(INDEX('Hoja de Trabajo para listado'!$A$155:$Z$1048576,MATCH($A96,'Hoja de Trabajo para listado'!$A$155:$A$1048576,0),MATCH((CUADRO!K$5&amp;$E96),'Hoja de Trabajo para listado'!$A$151:$Z$151,0)),0)+IFERROR(INDEX('Hoja de Trabajo para listado'!$AB$155:$BA$1048576,MATCH($A96,'Hoja de Trabajo para listado'!$AB$155:$AB$1048576,0),MATCH((CUADRO!K$5&amp;$E96),'Hoja de Trabajo para listado'!$AB$151:$BA$151,0)),0)+IFERROR(INDEX('Hoja de Trabajo para listado'!$BC$155:$CB$1048576,MATCH($A96,'Hoja de Trabajo para listado'!$BC$155:$BC$1048576,0),MATCH((CUADRO!K$5&amp;$E96),'Hoja de Trabajo para listado'!$BC$151:$CB$151,0)),0)+IFERROR(INDEX('Hoja de Trabajo para listado'!$DE$153:$DG$274,MATCH($A96,'Hoja de Trabajo para listado'!$DE$153:$DE$1048576,0),MATCH((CUADRO!K$5&amp;$E96),'Hoja de Trabajo para listado'!$DE$151:$DG$151,0)),0)+IFERROR(INDEX('Hoja de Trabajo para listado'!$CD$155:$DC$1048576,MATCH($A96,'Hoja de Trabajo para listado'!$CD$155:$CD$1048576,0),MATCH((CUADRO!K$5&amp;$E96),'Hoja de Trabajo para listado'!$CD$151:$DC$151,0)),0)</f>
        <v>0</v>
      </c>
      <c r="L96" s="243">
        <f ca="1">+IFERROR(INDEX('Hoja de Trabajo para listado'!$A$155:$Z$1048576,MATCH($A96,'Hoja de Trabajo para listado'!$A$155:$A$1048576,0),MATCH((CUADRO!L$5&amp;$E96),'Hoja de Trabajo para listado'!$A$151:$Z$151,0)),0)+IFERROR(INDEX('Hoja de Trabajo para listado'!$AB$155:$BA$1048576,MATCH($A96,'Hoja de Trabajo para listado'!$AB$155:$AB$1048576,0),MATCH((CUADRO!L$5&amp;$E96),'Hoja de Trabajo para listado'!$AB$151:$BA$151,0)),0)+IFERROR(INDEX('Hoja de Trabajo para listado'!$BC$155:$CB$1048576,MATCH($A96,'Hoja de Trabajo para listado'!$BC$155:$BC$1048576,0),MATCH((CUADRO!L$5&amp;$E96),'Hoja de Trabajo para listado'!$BC$151:$CB$151,0)),0)+IFERROR(INDEX('Hoja de Trabajo para listado'!$DE$153:$DG$274,MATCH($A96,'Hoja de Trabajo para listado'!$DE$153:$DE$1048576,0),MATCH((CUADRO!L$5&amp;$E96),'Hoja de Trabajo para listado'!$DE$151:$DG$151,0)),0)+IFERROR(INDEX('Hoja de Trabajo para listado'!$CD$155:$DC$1048576,MATCH($A96,'Hoja de Trabajo para listado'!$CD$155:$CD$1048576,0),MATCH((CUADRO!L$5&amp;$E96),'Hoja de Trabajo para listado'!$CD$151:$DC$151,0)),0)</f>
        <v>0</v>
      </c>
      <c r="M96" s="243">
        <f ca="1">+IFERROR(INDEX('Hoja de Trabajo para listado'!$A$155:$Z$1048576,MATCH($A96,'Hoja de Trabajo para listado'!$A$155:$A$1048576,0),MATCH((CUADRO!M$5&amp;$E96),'Hoja de Trabajo para listado'!$A$151:$Z$151,0)),0)+IFERROR(INDEX('Hoja de Trabajo para listado'!$AB$155:$BA$1048576,MATCH($A96,'Hoja de Trabajo para listado'!$AB$155:$AB$1048576,0),MATCH((CUADRO!M$5&amp;$E96),'Hoja de Trabajo para listado'!$AB$151:$BA$151,0)),0)+IFERROR(INDEX('Hoja de Trabajo para listado'!$BC$155:$CB$1048576,MATCH($A96,'Hoja de Trabajo para listado'!$BC$155:$BC$1048576,0),MATCH((CUADRO!M$5&amp;$E96),'Hoja de Trabajo para listado'!$BC$151:$CB$151,0)),0)+IFERROR(INDEX('Hoja de Trabajo para listado'!$DE$153:$DG$274,MATCH($A96,'Hoja de Trabajo para listado'!$DE$153:$DE$1048576,0),MATCH((CUADRO!M$5&amp;$E96),'Hoja de Trabajo para listado'!$DE$151:$DG$151,0)),0)+IFERROR(INDEX('Hoja de Trabajo para listado'!$CD$155:$DC$1048576,MATCH($A96,'Hoja de Trabajo para listado'!$CD$155:$CD$1048576,0),MATCH((CUADRO!M$5&amp;$E96),'Hoja de Trabajo para listado'!$CD$151:$DC$151,0)),0)</f>
        <v>0</v>
      </c>
      <c r="N96" s="243">
        <f ca="1">+IFERROR(INDEX('Hoja de Trabajo para listado'!$A$155:$Z$1048576,MATCH($A96,'Hoja de Trabajo para listado'!$A$155:$A$1048576,0),MATCH((CUADRO!N$5&amp;$E96),'Hoja de Trabajo para listado'!$A$151:$Z$151,0)),0)+IFERROR(INDEX('Hoja de Trabajo para listado'!$AB$155:$BA$1048576,MATCH($A96,'Hoja de Trabajo para listado'!$AB$155:$AB$1048576,0),MATCH((CUADRO!N$5&amp;$E96),'Hoja de Trabajo para listado'!$AB$151:$BA$151,0)),0)+IFERROR(INDEX('Hoja de Trabajo para listado'!$BC$155:$CB$1048576,MATCH($A96,'Hoja de Trabajo para listado'!$BC$155:$BC$1048576,0),MATCH((CUADRO!N$5&amp;$E96),'Hoja de Trabajo para listado'!$BC$151:$CB$151,0)),0)+IFERROR(INDEX('Hoja de Trabajo para listado'!$DE$153:$DG$274,MATCH($A96,'Hoja de Trabajo para listado'!$DE$153:$DE$1048576,0),MATCH((CUADRO!N$5&amp;$E96),'Hoja de Trabajo para listado'!$DE$151:$DG$151,0)),0)+IFERROR(INDEX('Hoja de Trabajo para listado'!$CD$155:$DC$1048576,MATCH($A96,'Hoja de Trabajo para listado'!$CD$155:$CD$1048576,0),MATCH((CUADRO!N$5&amp;$E96),'Hoja de Trabajo para listado'!$CD$151:$DC$151,0)),0)</f>
        <v>0</v>
      </c>
      <c r="O96" s="243">
        <f ca="1">+IFERROR(INDEX('Hoja de Trabajo para listado'!$A$155:$Z$1048576,MATCH($A96,'Hoja de Trabajo para listado'!$A$155:$A$1048576,0),MATCH((CUADRO!O$5&amp;$E96),'Hoja de Trabajo para listado'!$A$151:$Z$151,0)),0)+IFERROR(INDEX('Hoja de Trabajo para listado'!$AB$155:$BA$1048576,MATCH($A96,'Hoja de Trabajo para listado'!$AB$155:$AB$1048576,0),MATCH((CUADRO!O$5&amp;$E96),'Hoja de Trabajo para listado'!$AB$151:$BA$151,0)),0)+IFERROR(INDEX('Hoja de Trabajo para listado'!$BC$155:$CB$1048576,MATCH($A96,'Hoja de Trabajo para listado'!$BC$155:$BC$1048576,0),MATCH((CUADRO!O$5&amp;$E96),'Hoja de Trabajo para listado'!$BC$151:$CB$151,0)),0)+IFERROR(INDEX('Hoja de Trabajo para listado'!$DE$153:$DG$274,MATCH($A96,'Hoja de Trabajo para listado'!$DE$153:$DE$1048576,0),MATCH((CUADRO!O$5&amp;$E96),'Hoja de Trabajo para listado'!$DE$151:$DG$151,0)),0)+IFERROR(INDEX('Hoja de Trabajo para listado'!$CD$155:$DC$1048576,MATCH($A96,'Hoja de Trabajo para listado'!$CD$155:$CD$1048576,0),MATCH((CUADRO!O$5&amp;$E96),'Hoja de Trabajo para listado'!$CD$151:$DC$151,0)),0)</f>
        <v>0</v>
      </c>
      <c r="P96" s="243">
        <f ca="1">+IFERROR(INDEX('Hoja de Trabajo para listado'!$A$155:$Z$1048576,MATCH($A96,'Hoja de Trabajo para listado'!$A$155:$A$1048576,0),MATCH((CUADRO!P$5&amp;$E96),'Hoja de Trabajo para listado'!$A$151:$Z$151,0)),0)+IFERROR(INDEX('Hoja de Trabajo para listado'!$AB$155:$BA$1048576,MATCH($A96,'Hoja de Trabajo para listado'!$AB$155:$AB$1048576,0),MATCH((CUADRO!P$5&amp;$E96),'Hoja de Trabajo para listado'!$AB$151:$BA$151,0)),0)+IFERROR(INDEX('Hoja de Trabajo para listado'!$BC$155:$CB$1048576,MATCH($A96,'Hoja de Trabajo para listado'!$BC$155:$BC$1048576,0),MATCH((CUADRO!P$5&amp;$E96),'Hoja de Trabajo para listado'!$BC$151:$CB$151,0)),0)+IFERROR(INDEX('Hoja de Trabajo para listado'!$DE$153:$DG$274,MATCH($A96,'Hoja de Trabajo para listado'!$DE$153:$DE$1048576,0),MATCH((CUADRO!P$5&amp;$E96),'Hoja de Trabajo para listado'!$DE$151:$DG$151,0)),0)+IFERROR(INDEX('Hoja de Trabajo para listado'!$CD$155:$DC$1048576,MATCH($A96,'Hoja de Trabajo para listado'!$CD$155:$CD$1048576,0),MATCH((CUADRO!P$5&amp;$E96),'Hoja de Trabajo para listado'!$CD$151:$DC$151,0)),0)</f>
        <v>0</v>
      </c>
      <c r="Q96" s="243">
        <f ca="1">+IFERROR(INDEX('Hoja de Trabajo para listado'!$A$155:$Z$1048576,MATCH($A96,'Hoja de Trabajo para listado'!$A$155:$A$1048576,0),MATCH((CUADRO!Q$5&amp;$E96),'Hoja de Trabajo para listado'!$A$151:$Z$151,0)),0)+IFERROR(INDEX('Hoja de Trabajo para listado'!$AB$155:$BA$1048576,MATCH($A96,'Hoja de Trabajo para listado'!$AB$155:$AB$1048576,0),MATCH((CUADRO!Q$5&amp;$E96),'Hoja de Trabajo para listado'!$AB$151:$BA$151,0)),0)+IFERROR(INDEX('Hoja de Trabajo para listado'!$BC$155:$CB$1048576,MATCH($A96,'Hoja de Trabajo para listado'!$BC$155:$BC$1048576,0),MATCH((CUADRO!Q$5&amp;$E96),'Hoja de Trabajo para listado'!$BC$151:$CB$151,0)),0)+IFERROR(INDEX('Hoja de Trabajo para listado'!$DE$153:$DG$274,MATCH($A96,'Hoja de Trabajo para listado'!$DE$153:$DE$1048576,0),MATCH((CUADRO!Q$5&amp;$E96),'Hoja de Trabajo para listado'!$DE$151:$DG$151,0)),0)+IFERROR(INDEX('Hoja de Trabajo para listado'!$CD$155:$DC$1048576,MATCH($A96,'Hoja de Trabajo para listado'!$CD$155:$CD$1048576,0),MATCH((CUADRO!Q$5&amp;$E96),'Hoja de Trabajo para listado'!$CD$151:$DC$151,0)),0)</f>
        <v>0</v>
      </c>
      <c r="R96" s="243">
        <f t="shared" ca="1" si="5"/>
        <v>0</v>
      </c>
      <c r="S96" s="268"/>
      <c r="T96" s="243">
        <f ca="1">+T97</f>
        <v>0</v>
      </c>
      <c r="U96" s="242">
        <f t="shared" si="6"/>
        <v>1</v>
      </c>
      <c r="V96" s="333" t="str">
        <f>+VLOOKUP(A96,bd_lista!$A$3:$E$590,5,FALSE)</f>
        <v>Universidades Públicas</v>
      </c>
      <c r="W96" s="391" t="str">
        <f>+V96</f>
        <v>Universidades Públicas</v>
      </c>
      <c r="X96" s="242">
        <f>+VLOOKUP(A96,[4]Sheet1!$A$13:$D$744,4,FALSE)</f>
        <v>0</v>
      </c>
      <c r="Y96" s="242" t="e">
        <f>+VLOOKUP(X96,bd_lista!$A$3:$C$590,3,FALSE)</f>
        <v>#N/A</v>
      </c>
      <c r="Z96" s="294">
        <f>+X96</f>
        <v>0</v>
      </c>
      <c r="AA96" s="295" t="e">
        <f>+Y96</f>
        <v>#N/A</v>
      </c>
    </row>
    <row r="97" spans="1:27" customFormat="1" ht="15" hidden="1" customHeight="1">
      <c r="A97" s="32">
        <v>147</v>
      </c>
      <c r="B97" s="388"/>
      <c r="C97" s="333" t="str">
        <f>+VLOOKUP(A97,bd_lista!$A$3:$C$590,3,FALSE)</f>
        <v>Universidad Autónoma del Beni José Ballivián</v>
      </c>
      <c r="D97" s="390"/>
      <c r="E97" s="333" t="s">
        <v>1305</v>
      </c>
      <c r="F97" s="245">
        <f ca="1">+IFERROR(INDEX('Hoja de Trabajo para listado'!$A$155:$Z$1048576,MATCH($A97,'Hoja de Trabajo para listado'!$A$155:$A$1048576,0),MATCH((CUADRO!F$5&amp;$E97),'Hoja de Trabajo para listado'!$A$151:$Z$151,0)),0)+IFERROR(INDEX('Hoja de Trabajo para listado'!$AB$155:$BA$1048576,MATCH($A97,'Hoja de Trabajo para listado'!$AB$155:$AB$1048576,0),MATCH((CUADRO!F$5&amp;$E97),'Hoja de Trabajo para listado'!$AB$151:$BA$151,0)),0)+IFERROR(INDEX('Hoja de Trabajo para listado'!$BC$155:$CB$1048576,MATCH($A97,'Hoja de Trabajo para listado'!$BC$155:$BC$1048576,0),MATCH((CUADRO!F$5&amp;$E97),'Hoja de Trabajo para listado'!$BC$151:$CB$151,0)),0)+IFERROR(INDEX('Hoja de Trabajo para listado'!$DE$153:$DG$274,MATCH($A97,'Hoja de Trabajo para listado'!$DE$153:$DE$1048576,0),MATCH((CUADRO!F$5&amp;$E97),'Hoja de Trabajo para listado'!$DE$151:$DG$151,0)),0)+IFERROR(INDEX('Hoja de Trabajo para listado'!$CD$155:$DC$1048576,MATCH($A97,'Hoja de Trabajo para listado'!$CD$155:$CD$1048576,0),MATCH((CUADRO!F$5&amp;$E97),'Hoja de Trabajo para listado'!$CD$151:$DC$151,0)),0)</f>
        <v>0</v>
      </c>
      <c r="G97" s="245">
        <f ca="1">+IFERROR(INDEX('Hoja de Trabajo para listado'!$A$155:$Z$1048576,MATCH($A97,'Hoja de Trabajo para listado'!$A$155:$A$1048576,0),MATCH((CUADRO!G$5&amp;$E97),'Hoja de Trabajo para listado'!$A$151:$Z$151,0)),0)+IFERROR(INDEX('Hoja de Trabajo para listado'!$AB$155:$BA$1048576,MATCH($A97,'Hoja de Trabajo para listado'!$AB$155:$AB$1048576,0),MATCH((CUADRO!G$5&amp;$E97),'Hoja de Trabajo para listado'!$AB$151:$BA$151,0)),0)+IFERROR(INDEX('Hoja de Trabajo para listado'!$BC$155:$CB$1048576,MATCH($A97,'Hoja de Trabajo para listado'!$BC$155:$BC$1048576,0),MATCH((CUADRO!G$5&amp;$E97),'Hoja de Trabajo para listado'!$BC$151:$CB$151,0)),0)+IFERROR(INDEX('Hoja de Trabajo para listado'!$DE$153:$DG$274,MATCH($A97,'Hoja de Trabajo para listado'!$DE$153:$DE$1048576,0),MATCH((CUADRO!G$5&amp;$E97),'Hoja de Trabajo para listado'!$DE$151:$DG$151,0)),0)+IFERROR(INDEX('Hoja de Trabajo para listado'!$CD$155:$DC$1048576,MATCH($A97,'Hoja de Trabajo para listado'!$CD$155:$CD$1048576,0),MATCH((CUADRO!G$5&amp;$E97),'Hoja de Trabajo para listado'!$CD$151:$DC$151,0)),0)</f>
        <v>0</v>
      </c>
      <c r="H97" s="245">
        <f ca="1">+IFERROR(INDEX('Hoja de Trabajo para listado'!$A$155:$Z$1048576,MATCH($A97,'Hoja de Trabajo para listado'!$A$155:$A$1048576,0),MATCH((CUADRO!H$5&amp;$E97),'Hoja de Trabajo para listado'!$A$151:$Z$151,0)),0)+IFERROR(INDEX('Hoja de Trabajo para listado'!$AB$155:$BA$1048576,MATCH($A97,'Hoja de Trabajo para listado'!$AB$155:$AB$1048576,0),MATCH((CUADRO!H$5&amp;$E97),'Hoja de Trabajo para listado'!$AB$151:$BA$151,0)),0)+IFERROR(INDEX('Hoja de Trabajo para listado'!$BC$155:$CB$1048576,MATCH($A97,'Hoja de Trabajo para listado'!$BC$155:$BC$1048576,0),MATCH((CUADRO!H$5&amp;$E97),'Hoja de Trabajo para listado'!$BC$151:$CB$151,0)),0)+IFERROR(INDEX('Hoja de Trabajo para listado'!$DE$153:$DG$274,MATCH($A97,'Hoja de Trabajo para listado'!$DE$153:$DE$1048576,0),MATCH((CUADRO!H$5&amp;$E97),'Hoja de Trabajo para listado'!$DE$151:$DG$151,0)),0)+IFERROR(INDEX('Hoja de Trabajo para listado'!$CD$155:$DC$1048576,MATCH($A97,'Hoja de Trabajo para listado'!$CD$155:$CD$1048576,0),MATCH((CUADRO!H$5&amp;$E97),'Hoja de Trabajo para listado'!$CD$151:$DC$151,0)),0)</f>
        <v>0</v>
      </c>
      <c r="I97" s="245">
        <f ca="1">+IFERROR(INDEX('Hoja de Trabajo para listado'!$A$155:$Z$1048576,MATCH($A97,'Hoja de Trabajo para listado'!$A$155:$A$1048576,0),MATCH((CUADRO!I$5&amp;$E97),'Hoja de Trabajo para listado'!$A$151:$Z$151,0)),0)+IFERROR(INDEX('Hoja de Trabajo para listado'!$AB$155:$BA$1048576,MATCH($A97,'Hoja de Trabajo para listado'!$AB$155:$AB$1048576,0),MATCH((CUADRO!I$5&amp;$E97),'Hoja de Trabajo para listado'!$AB$151:$BA$151,0)),0)+IFERROR(INDEX('Hoja de Trabajo para listado'!$BC$155:$CB$1048576,MATCH($A97,'Hoja de Trabajo para listado'!$BC$155:$BC$1048576,0),MATCH((CUADRO!I$5&amp;$E97),'Hoja de Trabajo para listado'!$BC$151:$CB$151,0)),0)+IFERROR(INDEX('Hoja de Trabajo para listado'!$DE$153:$DG$274,MATCH($A97,'Hoja de Trabajo para listado'!$DE$153:$DE$1048576,0),MATCH((CUADRO!I$5&amp;$E97),'Hoja de Trabajo para listado'!$DE$151:$DG$151,0)),0)+IFERROR(INDEX('Hoja de Trabajo para listado'!$CD$155:$DC$1048576,MATCH($A97,'Hoja de Trabajo para listado'!$CD$155:$CD$1048576,0),MATCH((CUADRO!I$5&amp;$E97),'Hoja de Trabajo para listado'!$CD$151:$DC$151,0)),0)</f>
        <v>0</v>
      </c>
      <c r="J97" s="245">
        <f ca="1">+IFERROR(INDEX('Hoja de Trabajo para listado'!$A$155:$Z$1048576,MATCH($A97,'Hoja de Trabajo para listado'!$A$155:$A$1048576,0),MATCH((CUADRO!J$5&amp;$E97),'Hoja de Trabajo para listado'!$A$151:$Z$151,0)),0)+IFERROR(INDEX('Hoja de Trabajo para listado'!$AB$155:$BA$1048576,MATCH($A97,'Hoja de Trabajo para listado'!$AB$155:$AB$1048576,0),MATCH((CUADRO!J$5&amp;$E97),'Hoja de Trabajo para listado'!$AB$151:$BA$151,0)),0)+IFERROR(INDEX('Hoja de Trabajo para listado'!$BC$155:$CB$1048576,MATCH($A97,'Hoja de Trabajo para listado'!$BC$155:$BC$1048576,0),MATCH((CUADRO!J$5&amp;$E97),'Hoja de Trabajo para listado'!$BC$151:$CB$151,0)),0)+IFERROR(INDEX('Hoja de Trabajo para listado'!$DE$153:$DG$274,MATCH($A97,'Hoja de Trabajo para listado'!$DE$153:$DE$1048576,0),MATCH((CUADRO!J$5&amp;$E97),'Hoja de Trabajo para listado'!$DE$151:$DG$151,0)),0)+IFERROR(INDEX('Hoja de Trabajo para listado'!$CD$155:$DC$1048576,MATCH($A97,'Hoja de Trabajo para listado'!$CD$155:$CD$1048576,0),MATCH((CUADRO!J$5&amp;$E97),'Hoja de Trabajo para listado'!$CD$151:$DC$151,0)),0)</f>
        <v>0</v>
      </c>
      <c r="K97" s="245">
        <f ca="1">+IFERROR(INDEX('Hoja de Trabajo para listado'!$A$155:$Z$1048576,MATCH($A97,'Hoja de Trabajo para listado'!$A$155:$A$1048576,0),MATCH((CUADRO!K$5&amp;$E97),'Hoja de Trabajo para listado'!$A$151:$Z$151,0)),0)+IFERROR(INDEX('Hoja de Trabajo para listado'!$AB$155:$BA$1048576,MATCH($A97,'Hoja de Trabajo para listado'!$AB$155:$AB$1048576,0),MATCH((CUADRO!K$5&amp;$E97),'Hoja de Trabajo para listado'!$AB$151:$BA$151,0)),0)+IFERROR(INDEX('Hoja de Trabajo para listado'!$BC$155:$CB$1048576,MATCH($A97,'Hoja de Trabajo para listado'!$BC$155:$BC$1048576,0),MATCH((CUADRO!K$5&amp;$E97),'Hoja de Trabajo para listado'!$BC$151:$CB$151,0)),0)+IFERROR(INDEX('Hoja de Trabajo para listado'!$DE$153:$DG$274,MATCH($A97,'Hoja de Trabajo para listado'!$DE$153:$DE$1048576,0),MATCH((CUADRO!K$5&amp;$E97),'Hoja de Trabajo para listado'!$DE$151:$DG$151,0)),0)+IFERROR(INDEX('Hoja de Trabajo para listado'!$CD$155:$DC$1048576,MATCH($A97,'Hoja de Trabajo para listado'!$CD$155:$CD$1048576,0),MATCH((CUADRO!K$5&amp;$E97),'Hoja de Trabajo para listado'!$CD$151:$DC$151,0)),0)</f>
        <v>0</v>
      </c>
      <c r="L97" s="245">
        <f ca="1">+IFERROR(INDEX('Hoja de Trabajo para listado'!$A$155:$Z$1048576,MATCH($A97,'Hoja de Trabajo para listado'!$A$155:$A$1048576,0),MATCH((CUADRO!L$5&amp;$E97),'Hoja de Trabajo para listado'!$A$151:$Z$151,0)),0)+IFERROR(INDEX('Hoja de Trabajo para listado'!$AB$155:$BA$1048576,MATCH($A97,'Hoja de Trabajo para listado'!$AB$155:$AB$1048576,0),MATCH((CUADRO!L$5&amp;$E97),'Hoja de Trabajo para listado'!$AB$151:$BA$151,0)),0)+IFERROR(INDEX('Hoja de Trabajo para listado'!$BC$155:$CB$1048576,MATCH($A97,'Hoja de Trabajo para listado'!$BC$155:$BC$1048576,0),MATCH((CUADRO!L$5&amp;$E97),'Hoja de Trabajo para listado'!$BC$151:$CB$151,0)),0)+IFERROR(INDEX('Hoja de Trabajo para listado'!$DE$153:$DG$274,MATCH($A97,'Hoja de Trabajo para listado'!$DE$153:$DE$1048576,0),MATCH((CUADRO!L$5&amp;$E97),'Hoja de Trabajo para listado'!$DE$151:$DG$151,0)),0)+IFERROR(INDEX('Hoja de Trabajo para listado'!$CD$155:$DC$1048576,MATCH($A97,'Hoja de Trabajo para listado'!$CD$155:$CD$1048576,0),MATCH((CUADRO!L$5&amp;$E97),'Hoja de Trabajo para listado'!$CD$151:$DC$151,0)),0)</f>
        <v>0</v>
      </c>
      <c r="M97" s="245">
        <f ca="1">+IFERROR(INDEX('Hoja de Trabajo para listado'!$A$155:$Z$1048576,MATCH($A97,'Hoja de Trabajo para listado'!$A$155:$A$1048576,0),MATCH((CUADRO!M$5&amp;$E97),'Hoja de Trabajo para listado'!$A$151:$Z$151,0)),0)+IFERROR(INDEX('Hoja de Trabajo para listado'!$AB$155:$BA$1048576,MATCH($A97,'Hoja de Trabajo para listado'!$AB$155:$AB$1048576,0),MATCH((CUADRO!M$5&amp;$E97),'Hoja de Trabajo para listado'!$AB$151:$BA$151,0)),0)+IFERROR(INDEX('Hoja de Trabajo para listado'!$BC$155:$CB$1048576,MATCH($A97,'Hoja de Trabajo para listado'!$BC$155:$BC$1048576,0),MATCH((CUADRO!M$5&amp;$E97),'Hoja de Trabajo para listado'!$BC$151:$CB$151,0)),0)+IFERROR(INDEX('Hoja de Trabajo para listado'!$DE$153:$DG$274,MATCH($A97,'Hoja de Trabajo para listado'!$DE$153:$DE$1048576,0),MATCH((CUADRO!M$5&amp;$E97),'Hoja de Trabajo para listado'!$DE$151:$DG$151,0)),0)+IFERROR(INDEX('Hoja de Trabajo para listado'!$CD$155:$DC$1048576,MATCH($A97,'Hoja de Trabajo para listado'!$CD$155:$CD$1048576,0),MATCH((CUADRO!M$5&amp;$E97),'Hoja de Trabajo para listado'!$CD$151:$DC$151,0)),0)</f>
        <v>0</v>
      </c>
      <c r="N97" s="245">
        <f ca="1">+IFERROR(INDEX('Hoja de Trabajo para listado'!$A$155:$Z$1048576,MATCH($A97,'Hoja de Trabajo para listado'!$A$155:$A$1048576,0),MATCH((CUADRO!N$5&amp;$E97),'Hoja de Trabajo para listado'!$A$151:$Z$151,0)),0)+IFERROR(INDEX('Hoja de Trabajo para listado'!$AB$155:$BA$1048576,MATCH($A97,'Hoja de Trabajo para listado'!$AB$155:$AB$1048576,0),MATCH((CUADRO!N$5&amp;$E97),'Hoja de Trabajo para listado'!$AB$151:$BA$151,0)),0)+IFERROR(INDEX('Hoja de Trabajo para listado'!$BC$155:$CB$1048576,MATCH($A97,'Hoja de Trabajo para listado'!$BC$155:$BC$1048576,0),MATCH((CUADRO!N$5&amp;$E97),'Hoja de Trabajo para listado'!$BC$151:$CB$151,0)),0)+IFERROR(INDEX('Hoja de Trabajo para listado'!$DE$153:$DG$274,MATCH($A97,'Hoja de Trabajo para listado'!$DE$153:$DE$1048576,0),MATCH((CUADRO!N$5&amp;$E97),'Hoja de Trabajo para listado'!$DE$151:$DG$151,0)),0)+IFERROR(INDEX('Hoja de Trabajo para listado'!$CD$155:$DC$1048576,MATCH($A97,'Hoja de Trabajo para listado'!$CD$155:$CD$1048576,0),MATCH((CUADRO!N$5&amp;$E97),'Hoja de Trabajo para listado'!$CD$151:$DC$151,0)),0)</f>
        <v>0</v>
      </c>
      <c r="O97" s="245">
        <f ca="1">+IFERROR(INDEX('Hoja de Trabajo para listado'!$A$155:$Z$1048576,MATCH($A97,'Hoja de Trabajo para listado'!$A$155:$A$1048576,0),MATCH((CUADRO!O$5&amp;$E97),'Hoja de Trabajo para listado'!$A$151:$Z$151,0)),0)+IFERROR(INDEX('Hoja de Trabajo para listado'!$AB$155:$BA$1048576,MATCH($A97,'Hoja de Trabajo para listado'!$AB$155:$AB$1048576,0),MATCH((CUADRO!O$5&amp;$E97),'Hoja de Trabajo para listado'!$AB$151:$BA$151,0)),0)+IFERROR(INDEX('Hoja de Trabajo para listado'!$BC$155:$CB$1048576,MATCH($A97,'Hoja de Trabajo para listado'!$BC$155:$BC$1048576,0),MATCH((CUADRO!O$5&amp;$E97),'Hoja de Trabajo para listado'!$BC$151:$CB$151,0)),0)+IFERROR(INDEX('Hoja de Trabajo para listado'!$DE$153:$DG$274,MATCH($A97,'Hoja de Trabajo para listado'!$DE$153:$DE$1048576,0),MATCH((CUADRO!O$5&amp;$E97),'Hoja de Trabajo para listado'!$DE$151:$DG$151,0)),0)+IFERROR(INDEX('Hoja de Trabajo para listado'!$CD$155:$DC$1048576,MATCH($A97,'Hoja de Trabajo para listado'!$CD$155:$CD$1048576,0),MATCH((CUADRO!O$5&amp;$E97),'Hoja de Trabajo para listado'!$CD$151:$DC$151,0)),0)</f>
        <v>0</v>
      </c>
      <c r="P97" s="245">
        <f ca="1">+IFERROR(INDEX('Hoja de Trabajo para listado'!$A$155:$Z$1048576,MATCH($A97,'Hoja de Trabajo para listado'!$A$155:$A$1048576,0),MATCH((CUADRO!P$5&amp;$E97),'Hoja de Trabajo para listado'!$A$151:$Z$151,0)),0)+IFERROR(INDEX('Hoja de Trabajo para listado'!$AB$155:$BA$1048576,MATCH($A97,'Hoja de Trabajo para listado'!$AB$155:$AB$1048576,0),MATCH((CUADRO!P$5&amp;$E97),'Hoja de Trabajo para listado'!$AB$151:$BA$151,0)),0)+IFERROR(INDEX('Hoja de Trabajo para listado'!$BC$155:$CB$1048576,MATCH($A97,'Hoja de Trabajo para listado'!$BC$155:$BC$1048576,0),MATCH((CUADRO!P$5&amp;$E97),'Hoja de Trabajo para listado'!$BC$151:$CB$151,0)),0)+IFERROR(INDEX('Hoja de Trabajo para listado'!$DE$153:$DG$274,MATCH($A97,'Hoja de Trabajo para listado'!$DE$153:$DE$1048576,0),MATCH((CUADRO!P$5&amp;$E97),'Hoja de Trabajo para listado'!$DE$151:$DG$151,0)),0)+IFERROR(INDEX('Hoja de Trabajo para listado'!$CD$155:$DC$1048576,MATCH($A97,'Hoja de Trabajo para listado'!$CD$155:$CD$1048576,0),MATCH((CUADRO!P$5&amp;$E97),'Hoja de Trabajo para listado'!$CD$151:$DC$151,0)),0)</f>
        <v>0</v>
      </c>
      <c r="Q97" s="245">
        <f ca="1">+IFERROR(INDEX('Hoja de Trabajo para listado'!$A$155:$Z$1048576,MATCH($A97,'Hoja de Trabajo para listado'!$A$155:$A$1048576,0),MATCH((CUADRO!Q$5&amp;$E97),'Hoja de Trabajo para listado'!$A$151:$Z$151,0)),0)+IFERROR(INDEX('Hoja de Trabajo para listado'!$AB$155:$BA$1048576,MATCH($A97,'Hoja de Trabajo para listado'!$AB$155:$AB$1048576,0),MATCH((CUADRO!Q$5&amp;$E97),'Hoja de Trabajo para listado'!$AB$151:$BA$151,0)),0)+IFERROR(INDEX('Hoja de Trabajo para listado'!$BC$155:$CB$1048576,MATCH($A97,'Hoja de Trabajo para listado'!$BC$155:$BC$1048576,0),MATCH((CUADRO!Q$5&amp;$E97),'Hoja de Trabajo para listado'!$BC$151:$CB$151,0)),0)+IFERROR(INDEX('Hoja de Trabajo para listado'!$DE$153:$DG$274,MATCH($A97,'Hoja de Trabajo para listado'!$DE$153:$DE$1048576,0),MATCH((CUADRO!Q$5&amp;$E97),'Hoja de Trabajo para listado'!$DE$151:$DG$151,0)),0)+IFERROR(INDEX('Hoja de Trabajo para listado'!$CD$155:$DC$1048576,MATCH($A97,'Hoja de Trabajo para listado'!$CD$155:$CD$1048576,0),MATCH((CUADRO!Q$5&amp;$E97),'Hoja de Trabajo para listado'!$CD$151:$DC$151,0)),0)</f>
        <v>0</v>
      </c>
      <c r="R97" s="245">
        <f t="shared" ca="1" si="5"/>
        <v>0</v>
      </c>
      <c r="S97" s="245">
        <f ca="1">+R96+R97</f>
        <v>0</v>
      </c>
      <c r="T97" s="245">
        <f ca="1">+S97</f>
        <v>0</v>
      </c>
      <c r="U97" s="244">
        <f t="shared" si="6"/>
        <v>2</v>
      </c>
      <c r="V97" s="333" t="str">
        <f>+VLOOKUP(A97,bd_lista!$A$3:$E$590,5,FALSE)</f>
        <v>Universidades Públicas</v>
      </c>
      <c r="W97" s="392"/>
      <c r="X97" s="242">
        <f>+VLOOKUP(A97,[4]Sheet1!$A$13:$D$744,4,FALSE)</f>
        <v>0</v>
      </c>
      <c r="Y97" s="242" t="e">
        <f>+VLOOKUP(X97,bd_lista!$A$3:$C$590,3,FALSE)</f>
        <v>#N/A</v>
      </c>
      <c r="Z97" s="292"/>
      <c r="AA97" s="293"/>
    </row>
    <row r="98" spans="1:27" customFormat="1" ht="15" hidden="1" customHeight="1">
      <c r="A98" s="32">
        <v>148</v>
      </c>
      <c r="B98" s="387">
        <f>+A98</f>
        <v>148</v>
      </c>
      <c r="C98" s="247" t="str">
        <f>+VLOOKUP(A98,bd_lista!$A$3:$C$590,3,FALSE)</f>
        <v>Universidad Amazónica de Pando</v>
      </c>
      <c r="D98" s="389" t="str">
        <f>+C98</f>
        <v>Universidad Amazónica de Pando</v>
      </c>
      <c r="E98" s="247" t="s">
        <v>1304</v>
      </c>
      <c r="F98" s="243">
        <f ca="1">+IFERROR(INDEX('Hoja de Trabajo para listado'!$A$155:$Z$1048576,MATCH($A98,'Hoja de Trabajo para listado'!$A$155:$A$1048576,0),MATCH((CUADRO!F$5&amp;$E98),'Hoja de Trabajo para listado'!$A$151:$Z$151,0)),0)+IFERROR(INDEX('Hoja de Trabajo para listado'!$AB$155:$BA$1048576,MATCH($A98,'Hoja de Trabajo para listado'!$AB$155:$AB$1048576,0),MATCH((CUADRO!F$5&amp;$E98),'Hoja de Trabajo para listado'!$AB$151:$BA$151,0)),0)+IFERROR(INDEX('Hoja de Trabajo para listado'!$BC$155:$CB$1048576,MATCH($A98,'Hoja de Trabajo para listado'!$BC$155:$BC$1048576,0),MATCH((CUADRO!F$5&amp;$E98),'Hoja de Trabajo para listado'!$BC$151:$CB$151,0)),0)+IFERROR(INDEX('Hoja de Trabajo para listado'!$DE$153:$DG$274,MATCH($A98,'Hoja de Trabajo para listado'!$DE$153:$DE$1048576,0),MATCH((CUADRO!F$5&amp;$E98),'Hoja de Trabajo para listado'!$DE$151:$DG$151,0)),0)+IFERROR(INDEX('Hoja de Trabajo para listado'!$CD$155:$DC$1048576,MATCH($A98,'Hoja de Trabajo para listado'!$CD$155:$CD$1048576,0),MATCH((CUADRO!F$5&amp;$E98),'Hoja de Trabajo para listado'!$CD$151:$DC$151,0)),0)</f>
        <v>0</v>
      </c>
      <c r="G98" s="243">
        <f ca="1">+IFERROR(INDEX('Hoja de Trabajo para listado'!$A$155:$Z$1048576,MATCH($A98,'Hoja de Trabajo para listado'!$A$155:$A$1048576,0),MATCH((CUADRO!G$5&amp;$E98),'Hoja de Trabajo para listado'!$A$151:$Z$151,0)),0)+IFERROR(INDEX('Hoja de Trabajo para listado'!$AB$155:$BA$1048576,MATCH($A98,'Hoja de Trabajo para listado'!$AB$155:$AB$1048576,0),MATCH((CUADRO!G$5&amp;$E98),'Hoja de Trabajo para listado'!$AB$151:$BA$151,0)),0)+IFERROR(INDEX('Hoja de Trabajo para listado'!$BC$155:$CB$1048576,MATCH($A98,'Hoja de Trabajo para listado'!$BC$155:$BC$1048576,0),MATCH((CUADRO!G$5&amp;$E98),'Hoja de Trabajo para listado'!$BC$151:$CB$151,0)),0)+IFERROR(INDEX('Hoja de Trabajo para listado'!$DE$153:$DG$274,MATCH($A98,'Hoja de Trabajo para listado'!$DE$153:$DE$1048576,0),MATCH((CUADRO!G$5&amp;$E98),'Hoja de Trabajo para listado'!$DE$151:$DG$151,0)),0)+IFERROR(INDEX('Hoja de Trabajo para listado'!$CD$155:$DC$1048576,MATCH($A98,'Hoja de Trabajo para listado'!$CD$155:$CD$1048576,0),MATCH((CUADRO!G$5&amp;$E98),'Hoja de Trabajo para listado'!$CD$151:$DC$151,0)),0)</f>
        <v>0</v>
      </c>
      <c r="H98" s="243">
        <f ca="1">+IFERROR(INDEX('Hoja de Trabajo para listado'!$A$155:$Z$1048576,MATCH($A98,'Hoja de Trabajo para listado'!$A$155:$A$1048576,0),MATCH((CUADRO!H$5&amp;$E98),'Hoja de Trabajo para listado'!$A$151:$Z$151,0)),0)+IFERROR(INDEX('Hoja de Trabajo para listado'!$AB$155:$BA$1048576,MATCH($A98,'Hoja de Trabajo para listado'!$AB$155:$AB$1048576,0),MATCH((CUADRO!H$5&amp;$E98),'Hoja de Trabajo para listado'!$AB$151:$BA$151,0)),0)+IFERROR(INDEX('Hoja de Trabajo para listado'!$BC$155:$CB$1048576,MATCH($A98,'Hoja de Trabajo para listado'!$BC$155:$BC$1048576,0),MATCH((CUADRO!H$5&amp;$E98),'Hoja de Trabajo para listado'!$BC$151:$CB$151,0)),0)+IFERROR(INDEX('Hoja de Trabajo para listado'!$DE$153:$DG$274,MATCH($A98,'Hoja de Trabajo para listado'!$DE$153:$DE$1048576,0),MATCH((CUADRO!H$5&amp;$E98),'Hoja de Trabajo para listado'!$DE$151:$DG$151,0)),0)+IFERROR(INDEX('Hoja de Trabajo para listado'!$CD$155:$DC$1048576,MATCH($A98,'Hoja de Trabajo para listado'!$CD$155:$CD$1048576,0),MATCH((CUADRO!H$5&amp;$E98),'Hoja de Trabajo para listado'!$CD$151:$DC$151,0)),0)</f>
        <v>0</v>
      </c>
      <c r="I98" s="243">
        <f ca="1">+IFERROR(INDEX('Hoja de Trabajo para listado'!$A$155:$Z$1048576,MATCH($A98,'Hoja de Trabajo para listado'!$A$155:$A$1048576,0),MATCH((CUADRO!I$5&amp;$E98),'Hoja de Trabajo para listado'!$A$151:$Z$151,0)),0)+IFERROR(INDEX('Hoja de Trabajo para listado'!$AB$155:$BA$1048576,MATCH($A98,'Hoja de Trabajo para listado'!$AB$155:$AB$1048576,0),MATCH((CUADRO!I$5&amp;$E98),'Hoja de Trabajo para listado'!$AB$151:$BA$151,0)),0)+IFERROR(INDEX('Hoja de Trabajo para listado'!$BC$155:$CB$1048576,MATCH($A98,'Hoja de Trabajo para listado'!$BC$155:$BC$1048576,0),MATCH((CUADRO!I$5&amp;$E98),'Hoja de Trabajo para listado'!$BC$151:$CB$151,0)),0)+IFERROR(INDEX('Hoja de Trabajo para listado'!$DE$153:$DG$274,MATCH($A98,'Hoja de Trabajo para listado'!$DE$153:$DE$1048576,0),MATCH((CUADRO!I$5&amp;$E98),'Hoja de Trabajo para listado'!$DE$151:$DG$151,0)),0)+IFERROR(INDEX('Hoja de Trabajo para listado'!$CD$155:$DC$1048576,MATCH($A98,'Hoja de Trabajo para listado'!$CD$155:$CD$1048576,0),MATCH((CUADRO!I$5&amp;$E98),'Hoja de Trabajo para listado'!$CD$151:$DC$151,0)),0)</f>
        <v>0</v>
      </c>
      <c r="J98" s="243">
        <f ca="1">+IFERROR(INDEX('Hoja de Trabajo para listado'!$A$155:$Z$1048576,MATCH($A98,'Hoja de Trabajo para listado'!$A$155:$A$1048576,0),MATCH((CUADRO!J$5&amp;$E98),'Hoja de Trabajo para listado'!$A$151:$Z$151,0)),0)+IFERROR(INDEX('Hoja de Trabajo para listado'!$AB$155:$BA$1048576,MATCH($A98,'Hoja de Trabajo para listado'!$AB$155:$AB$1048576,0),MATCH((CUADRO!J$5&amp;$E98),'Hoja de Trabajo para listado'!$AB$151:$BA$151,0)),0)+IFERROR(INDEX('Hoja de Trabajo para listado'!$BC$155:$CB$1048576,MATCH($A98,'Hoja de Trabajo para listado'!$BC$155:$BC$1048576,0),MATCH((CUADRO!J$5&amp;$E98),'Hoja de Trabajo para listado'!$BC$151:$CB$151,0)),0)+IFERROR(INDEX('Hoja de Trabajo para listado'!$DE$153:$DG$274,MATCH($A98,'Hoja de Trabajo para listado'!$DE$153:$DE$1048576,0),MATCH((CUADRO!J$5&amp;$E98),'Hoja de Trabajo para listado'!$DE$151:$DG$151,0)),0)+IFERROR(INDEX('Hoja de Trabajo para listado'!$CD$155:$DC$1048576,MATCH($A98,'Hoja de Trabajo para listado'!$CD$155:$CD$1048576,0),MATCH((CUADRO!J$5&amp;$E98),'Hoja de Trabajo para listado'!$CD$151:$DC$151,0)),0)</f>
        <v>0</v>
      </c>
      <c r="K98" s="243">
        <f ca="1">+IFERROR(INDEX('Hoja de Trabajo para listado'!$A$155:$Z$1048576,MATCH($A98,'Hoja de Trabajo para listado'!$A$155:$A$1048576,0),MATCH((CUADRO!K$5&amp;$E98),'Hoja de Trabajo para listado'!$A$151:$Z$151,0)),0)+IFERROR(INDEX('Hoja de Trabajo para listado'!$AB$155:$BA$1048576,MATCH($A98,'Hoja de Trabajo para listado'!$AB$155:$AB$1048576,0),MATCH((CUADRO!K$5&amp;$E98),'Hoja de Trabajo para listado'!$AB$151:$BA$151,0)),0)+IFERROR(INDEX('Hoja de Trabajo para listado'!$BC$155:$CB$1048576,MATCH($A98,'Hoja de Trabajo para listado'!$BC$155:$BC$1048576,0),MATCH((CUADRO!K$5&amp;$E98),'Hoja de Trabajo para listado'!$BC$151:$CB$151,0)),0)+IFERROR(INDEX('Hoja de Trabajo para listado'!$DE$153:$DG$274,MATCH($A98,'Hoja de Trabajo para listado'!$DE$153:$DE$1048576,0),MATCH((CUADRO!K$5&amp;$E98),'Hoja de Trabajo para listado'!$DE$151:$DG$151,0)),0)+IFERROR(INDEX('Hoja de Trabajo para listado'!$CD$155:$DC$1048576,MATCH($A98,'Hoja de Trabajo para listado'!$CD$155:$CD$1048576,0),MATCH((CUADRO!K$5&amp;$E98),'Hoja de Trabajo para listado'!$CD$151:$DC$151,0)),0)</f>
        <v>0</v>
      </c>
      <c r="L98" s="243">
        <f ca="1">+IFERROR(INDEX('Hoja de Trabajo para listado'!$A$155:$Z$1048576,MATCH($A98,'Hoja de Trabajo para listado'!$A$155:$A$1048576,0),MATCH((CUADRO!L$5&amp;$E98),'Hoja de Trabajo para listado'!$A$151:$Z$151,0)),0)+IFERROR(INDEX('Hoja de Trabajo para listado'!$AB$155:$BA$1048576,MATCH($A98,'Hoja de Trabajo para listado'!$AB$155:$AB$1048576,0),MATCH((CUADRO!L$5&amp;$E98),'Hoja de Trabajo para listado'!$AB$151:$BA$151,0)),0)+IFERROR(INDEX('Hoja de Trabajo para listado'!$BC$155:$CB$1048576,MATCH($A98,'Hoja de Trabajo para listado'!$BC$155:$BC$1048576,0),MATCH((CUADRO!L$5&amp;$E98),'Hoja de Trabajo para listado'!$BC$151:$CB$151,0)),0)+IFERROR(INDEX('Hoja de Trabajo para listado'!$DE$153:$DG$274,MATCH($A98,'Hoja de Trabajo para listado'!$DE$153:$DE$1048576,0),MATCH((CUADRO!L$5&amp;$E98),'Hoja de Trabajo para listado'!$DE$151:$DG$151,0)),0)+IFERROR(INDEX('Hoja de Trabajo para listado'!$CD$155:$DC$1048576,MATCH($A98,'Hoja de Trabajo para listado'!$CD$155:$CD$1048576,0),MATCH((CUADRO!L$5&amp;$E98),'Hoja de Trabajo para listado'!$CD$151:$DC$151,0)),0)</f>
        <v>0</v>
      </c>
      <c r="M98" s="243">
        <f ca="1">+IFERROR(INDEX('Hoja de Trabajo para listado'!$A$155:$Z$1048576,MATCH($A98,'Hoja de Trabajo para listado'!$A$155:$A$1048576,0),MATCH((CUADRO!M$5&amp;$E98),'Hoja de Trabajo para listado'!$A$151:$Z$151,0)),0)+IFERROR(INDEX('Hoja de Trabajo para listado'!$AB$155:$BA$1048576,MATCH($A98,'Hoja de Trabajo para listado'!$AB$155:$AB$1048576,0),MATCH((CUADRO!M$5&amp;$E98),'Hoja de Trabajo para listado'!$AB$151:$BA$151,0)),0)+IFERROR(INDEX('Hoja de Trabajo para listado'!$BC$155:$CB$1048576,MATCH($A98,'Hoja de Trabajo para listado'!$BC$155:$BC$1048576,0),MATCH((CUADRO!M$5&amp;$E98),'Hoja de Trabajo para listado'!$BC$151:$CB$151,0)),0)+IFERROR(INDEX('Hoja de Trabajo para listado'!$DE$153:$DG$274,MATCH($A98,'Hoja de Trabajo para listado'!$DE$153:$DE$1048576,0),MATCH((CUADRO!M$5&amp;$E98),'Hoja de Trabajo para listado'!$DE$151:$DG$151,0)),0)+IFERROR(INDEX('Hoja de Trabajo para listado'!$CD$155:$DC$1048576,MATCH($A98,'Hoja de Trabajo para listado'!$CD$155:$CD$1048576,0),MATCH((CUADRO!M$5&amp;$E98),'Hoja de Trabajo para listado'!$CD$151:$DC$151,0)),0)</f>
        <v>0</v>
      </c>
      <c r="N98" s="243">
        <f ca="1">+IFERROR(INDEX('Hoja de Trabajo para listado'!$A$155:$Z$1048576,MATCH($A98,'Hoja de Trabajo para listado'!$A$155:$A$1048576,0),MATCH((CUADRO!N$5&amp;$E98),'Hoja de Trabajo para listado'!$A$151:$Z$151,0)),0)+IFERROR(INDEX('Hoja de Trabajo para listado'!$AB$155:$BA$1048576,MATCH($A98,'Hoja de Trabajo para listado'!$AB$155:$AB$1048576,0),MATCH((CUADRO!N$5&amp;$E98),'Hoja de Trabajo para listado'!$AB$151:$BA$151,0)),0)+IFERROR(INDEX('Hoja de Trabajo para listado'!$BC$155:$CB$1048576,MATCH($A98,'Hoja de Trabajo para listado'!$BC$155:$BC$1048576,0),MATCH((CUADRO!N$5&amp;$E98),'Hoja de Trabajo para listado'!$BC$151:$CB$151,0)),0)+IFERROR(INDEX('Hoja de Trabajo para listado'!$DE$153:$DG$274,MATCH($A98,'Hoja de Trabajo para listado'!$DE$153:$DE$1048576,0),MATCH((CUADRO!N$5&amp;$E98),'Hoja de Trabajo para listado'!$DE$151:$DG$151,0)),0)+IFERROR(INDEX('Hoja de Trabajo para listado'!$CD$155:$DC$1048576,MATCH($A98,'Hoja de Trabajo para listado'!$CD$155:$CD$1048576,0),MATCH((CUADRO!N$5&amp;$E98),'Hoja de Trabajo para listado'!$CD$151:$DC$151,0)),0)</f>
        <v>0</v>
      </c>
      <c r="O98" s="243">
        <f ca="1">+IFERROR(INDEX('Hoja de Trabajo para listado'!$A$155:$Z$1048576,MATCH($A98,'Hoja de Trabajo para listado'!$A$155:$A$1048576,0),MATCH((CUADRO!O$5&amp;$E98),'Hoja de Trabajo para listado'!$A$151:$Z$151,0)),0)+IFERROR(INDEX('Hoja de Trabajo para listado'!$AB$155:$BA$1048576,MATCH($A98,'Hoja de Trabajo para listado'!$AB$155:$AB$1048576,0),MATCH((CUADRO!O$5&amp;$E98),'Hoja de Trabajo para listado'!$AB$151:$BA$151,0)),0)+IFERROR(INDEX('Hoja de Trabajo para listado'!$BC$155:$CB$1048576,MATCH($A98,'Hoja de Trabajo para listado'!$BC$155:$BC$1048576,0),MATCH((CUADRO!O$5&amp;$E98),'Hoja de Trabajo para listado'!$BC$151:$CB$151,0)),0)+IFERROR(INDEX('Hoja de Trabajo para listado'!$DE$153:$DG$274,MATCH($A98,'Hoja de Trabajo para listado'!$DE$153:$DE$1048576,0),MATCH((CUADRO!O$5&amp;$E98),'Hoja de Trabajo para listado'!$DE$151:$DG$151,0)),0)+IFERROR(INDEX('Hoja de Trabajo para listado'!$CD$155:$DC$1048576,MATCH($A98,'Hoja de Trabajo para listado'!$CD$155:$CD$1048576,0),MATCH((CUADRO!O$5&amp;$E98),'Hoja de Trabajo para listado'!$CD$151:$DC$151,0)),0)</f>
        <v>0</v>
      </c>
      <c r="P98" s="243">
        <f ca="1">+IFERROR(INDEX('Hoja de Trabajo para listado'!$A$155:$Z$1048576,MATCH($A98,'Hoja de Trabajo para listado'!$A$155:$A$1048576,0),MATCH((CUADRO!P$5&amp;$E98),'Hoja de Trabajo para listado'!$A$151:$Z$151,0)),0)+IFERROR(INDEX('Hoja de Trabajo para listado'!$AB$155:$BA$1048576,MATCH($A98,'Hoja de Trabajo para listado'!$AB$155:$AB$1048576,0),MATCH((CUADRO!P$5&amp;$E98),'Hoja de Trabajo para listado'!$AB$151:$BA$151,0)),0)+IFERROR(INDEX('Hoja de Trabajo para listado'!$BC$155:$CB$1048576,MATCH($A98,'Hoja de Trabajo para listado'!$BC$155:$BC$1048576,0),MATCH((CUADRO!P$5&amp;$E98),'Hoja de Trabajo para listado'!$BC$151:$CB$151,0)),0)+IFERROR(INDEX('Hoja de Trabajo para listado'!$DE$153:$DG$274,MATCH($A98,'Hoja de Trabajo para listado'!$DE$153:$DE$1048576,0),MATCH((CUADRO!P$5&amp;$E98),'Hoja de Trabajo para listado'!$DE$151:$DG$151,0)),0)+IFERROR(INDEX('Hoja de Trabajo para listado'!$CD$155:$DC$1048576,MATCH($A98,'Hoja de Trabajo para listado'!$CD$155:$CD$1048576,0),MATCH((CUADRO!P$5&amp;$E98),'Hoja de Trabajo para listado'!$CD$151:$DC$151,0)),0)</f>
        <v>0</v>
      </c>
      <c r="Q98" s="243">
        <f ca="1">+IFERROR(INDEX('Hoja de Trabajo para listado'!$A$155:$Z$1048576,MATCH($A98,'Hoja de Trabajo para listado'!$A$155:$A$1048576,0),MATCH((CUADRO!Q$5&amp;$E98),'Hoja de Trabajo para listado'!$A$151:$Z$151,0)),0)+IFERROR(INDEX('Hoja de Trabajo para listado'!$AB$155:$BA$1048576,MATCH($A98,'Hoja de Trabajo para listado'!$AB$155:$AB$1048576,0),MATCH((CUADRO!Q$5&amp;$E98),'Hoja de Trabajo para listado'!$AB$151:$BA$151,0)),0)+IFERROR(INDEX('Hoja de Trabajo para listado'!$BC$155:$CB$1048576,MATCH($A98,'Hoja de Trabajo para listado'!$BC$155:$BC$1048576,0),MATCH((CUADRO!Q$5&amp;$E98),'Hoja de Trabajo para listado'!$BC$151:$CB$151,0)),0)+IFERROR(INDEX('Hoja de Trabajo para listado'!$DE$153:$DG$274,MATCH($A98,'Hoja de Trabajo para listado'!$DE$153:$DE$1048576,0),MATCH((CUADRO!Q$5&amp;$E98),'Hoja de Trabajo para listado'!$DE$151:$DG$151,0)),0)+IFERROR(INDEX('Hoja de Trabajo para listado'!$CD$155:$DC$1048576,MATCH($A98,'Hoja de Trabajo para listado'!$CD$155:$CD$1048576,0),MATCH((CUADRO!Q$5&amp;$E98),'Hoja de Trabajo para listado'!$CD$151:$DC$151,0)),0)</f>
        <v>0</v>
      </c>
      <c r="R98" s="243">
        <f t="shared" ca="1" si="5"/>
        <v>0</v>
      </c>
      <c r="S98" s="243"/>
      <c r="T98" s="243">
        <f ca="1">+T99</f>
        <v>0</v>
      </c>
      <c r="U98" s="242">
        <f t="shared" si="6"/>
        <v>1</v>
      </c>
      <c r="V98" s="333" t="str">
        <f>+VLOOKUP(A98,bd_lista!$A$3:$E$590,5,FALSE)</f>
        <v>Universidades Públicas</v>
      </c>
      <c r="W98" s="391" t="str">
        <f>+V98</f>
        <v>Universidades Públicas</v>
      </c>
      <c r="X98" s="242">
        <f>+VLOOKUP(A98,[4]Sheet1!$A$13:$D$744,4,FALSE)</f>
        <v>0</v>
      </c>
      <c r="Y98" s="242" t="e">
        <f>+VLOOKUP(X98,bd_lista!$A$3:$C$590,3,FALSE)</f>
        <v>#N/A</v>
      </c>
      <c r="Z98" s="294">
        <f>+X98</f>
        <v>0</v>
      </c>
      <c r="AA98" s="295" t="e">
        <f>+Y98</f>
        <v>#N/A</v>
      </c>
    </row>
    <row r="99" spans="1:27" customFormat="1" ht="15" hidden="1" customHeight="1">
      <c r="A99" s="32">
        <v>148</v>
      </c>
      <c r="B99" s="388"/>
      <c r="C99" s="333" t="str">
        <f>+VLOOKUP(A99,bd_lista!$A$3:$C$590,3,FALSE)</f>
        <v>Universidad Amazónica de Pando</v>
      </c>
      <c r="D99" s="390"/>
      <c r="E99" s="333" t="s">
        <v>1305</v>
      </c>
      <c r="F99" s="245">
        <f ca="1">+IFERROR(INDEX('Hoja de Trabajo para listado'!$A$155:$Z$1048576,MATCH($A99,'Hoja de Trabajo para listado'!$A$155:$A$1048576,0),MATCH((CUADRO!F$5&amp;$E99),'Hoja de Trabajo para listado'!$A$151:$Z$151,0)),0)+IFERROR(INDEX('Hoja de Trabajo para listado'!$AB$155:$BA$1048576,MATCH($A99,'Hoja de Trabajo para listado'!$AB$155:$AB$1048576,0),MATCH((CUADRO!F$5&amp;$E99),'Hoja de Trabajo para listado'!$AB$151:$BA$151,0)),0)+IFERROR(INDEX('Hoja de Trabajo para listado'!$BC$155:$CB$1048576,MATCH($A99,'Hoja de Trabajo para listado'!$BC$155:$BC$1048576,0),MATCH((CUADRO!F$5&amp;$E99),'Hoja de Trabajo para listado'!$BC$151:$CB$151,0)),0)+IFERROR(INDEX('Hoja de Trabajo para listado'!$DE$153:$DG$274,MATCH($A99,'Hoja de Trabajo para listado'!$DE$153:$DE$1048576,0),MATCH((CUADRO!F$5&amp;$E99),'Hoja de Trabajo para listado'!$DE$151:$DG$151,0)),0)+IFERROR(INDEX('Hoja de Trabajo para listado'!$CD$155:$DC$1048576,MATCH($A99,'Hoja de Trabajo para listado'!$CD$155:$CD$1048576,0),MATCH((CUADRO!F$5&amp;$E99),'Hoja de Trabajo para listado'!$CD$151:$DC$151,0)),0)</f>
        <v>0</v>
      </c>
      <c r="G99" s="245">
        <f ca="1">+IFERROR(INDEX('Hoja de Trabajo para listado'!$A$155:$Z$1048576,MATCH($A99,'Hoja de Trabajo para listado'!$A$155:$A$1048576,0),MATCH((CUADRO!G$5&amp;$E99),'Hoja de Trabajo para listado'!$A$151:$Z$151,0)),0)+IFERROR(INDEX('Hoja de Trabajo para listado'!$AB$155:$BA$1048576,MATCH($A99,'Hoja de Trabajo para listado'!$AB$155:$AB$1048576,0),MATCH((CUADRO!G$5&amp;$E99),'Hoja de Trabajo para listado'!$AB$151:$BA$151,0)),0)+IFERROR(INDEX('Hoja de Trabajo para listado'!$BC$155:$CB$1048576,MATCH($A99,'Hoja de Trabajo para listado'!$BC$155:$BC$1048576,0),MATCH((CUADRO!G$5&amp;$E99),'Hoja de Trabajo para listado'!$BC$151:$CB$151,0)),0)+IFERROR(INDEX('Hoja de Trabajo para listado'!$DE$153:$DG$274,MATCH($A99,'Hoja de Trabajo para listado'!$DE$153:$DE$1048576,0),MATCH((CUADRO!G$5&amp;$E99),'Hoja de Trabajo para listado'!$DE$151:$DG$151,0)),0)+IFERROR(INDEX('Hoja de Trabajo para listado'!$CD$155:$DC$1048576,MATCH($A99,'Hoja de Trabajo para listado'!$CD$155:$CD$1048576,0),MATCH((CUADRO!G$5&amp;$E99),'Hoja de Trabajo para listado'!$CD$151:$DC$151,0)),0)</f>
        <v>0</v>
      </c>
      <c r="H99" s="245">
        <f ca="1">+IFERROR(INDEX('Hoja de Trabajo para listado'!$A$155:$Z$1048576,MATCH($A99,'Hoja de Trabajo para listado'!$A$155:$A$1048576,0),MATCH((CUADRO!H$5&amp;$E99),'Hoja de Trabajo para listado'!$A$151:$Z$151,0)),0)+IFERROR(INDEX('Hoja de Trabajo para listado'!$AB$155:$BA$1048576,MATCH($A99,'Hoja de Trabajo para listado'!$AB$155:$AB$1048576,0),MATCH((CUADRO!H$5&amp;$E99),'Hoja de Trabajo para listado'!$AB$151:$BA$151,0)),0)+IFERROR(INDEX('Hoja de Trabajo para listado'!$BC$155:$CB$1048576,MATCH($A99,'Hoja de Trabajo para listado'!$BC$155:$BC$1048576,0),MATCH((CUADRO!H$5&amp;$E99),'Hoja de Trabajo para listado'!$BC$151:$CB$151,0)),0)+IFERROR(INDEX('Hoja de Trabajo para listado'!$DE$153:$DG$274,MATCH($A99,'Hoja de Trabajo para listado'!$DE$153:$DE$1048576,0),MATCH((CUADRO!H$5&amp;$E99),'Hoja de Trabajo para listado'!$DE$151:$DG$151,0)),0)+IFERROR(INDEX('Hoja de Trabajo para listado'!$CD$155:$DC$1048576,MATCH($A99,'Hoja de Trabajo para listado'!$CD$155:$CD$1048576,0),MATCH((CUADRO!H$5&amp;$E99),'Hoja de Trabajo para listado'!$CD$151:$DC$151,0)),0)</f>
        <v>0</v>
      </c>
      <c r="I99" s="245">
        <f ca="1">+IFERROR(INDEX('Hoja de Trabajo para listado'!$A$155:$Z$1048576,MATCH($A99,'Hoja de Trabajo para listado'!$A$155:$A$1048576,0),MATCH((CUADRO!I$5&amp;$E99),'Hoja de Trabajo para listado'!$A$151:$Z$151,0)),0)+IFERROR(INDEX('Hoja de Trabajo para listado'!$AB$155:$BA$1048576,MATCH($A99,'Hoja de Trabajo para listado'!$AB$155:$AB$1048576,0),MATCH((CUADRO!I$5&amp;$E99),'Hoja de Trabajo para listado'!$AB$151:$BA$151,0)),0)+IFERROR(INDEX('Hoja de Trabajo para listado'!$BC$155:$CB$1048576,MATCH($A99,'Hoja de Trabajo para listado'!$BC$155:$BC$1048576,0),MATCH((CUADRO!I$5&amp;$E99),'Hoja de Trabajo para listado'!$BC$151:$CB$151,0)),0)+IFERROR(INDEX('Hoja de Trabajo para listado'!$DE$153:$DG$274,MATCH($A99,'Hoja de Trabajo para listado'!$DE$153:$DE$1048576,0),MATCH((CUADRO!I$5&amp;$E99),'Hoja de Trabajo para listado'!$DE$151:$DG$151,0)),0)+IFERROR(INDEX('Hoja de Trabajo para listado'!$CD$155:$DC$1048576,MATCH($A99,'Hoja de Trabajo para listado'!$CD$155:$CD$1048576,0),MATCH((CUADRO!I$5&amp;$E99),'Hoja de Trabajo para listado'!$CD$151:$DC$151,0)),0)</f>
        <v>0</v>
      </c>
      <c r="J99" s="245">
        <f ca="1">+IFERROR(INDEX('Hoja de Trabajo para listado'!$A$155:$Z$1048576,MATCH($A99,'Hoja de Trabajo para listado'!$A$155:$A$1048576,0),MATCH((CUADRO!J$5&amp;$E99),'Hoja de Trabajo para listado'!$A$151:$Z$151,0)),0)+IFERROR(INDEX('Hoja de Trabajo para listado'!$AB$155:$BA$1048576,MATCH($A99,'Hoja de Trabajo para listado'!$AB$155:$AB$1048576,0),MATCH((CUADRO!J$5&amp;$E99),'Hoja de Trabajo para listado'!$AB$151:$BA$151,0)),0)+IFERROR(INDEX('Hoja de Trabajo para listado'!$BC$155:$CB$1048576,MATCH($A99,'Hoja de Trabajo para listado'!$BC$155:$BC$1048576,0),MATCH((CUADRO!J$5&amp;$E99),'Hoja de Trabajo para listado'!$BC$151:$CB$151,0)),0)+IFERROR(INDEX('Hoja de Trabajo para listado'!$DE$153:$DG$274,MATCH($A99,'Hoja de Trabajo para listado'!$DE$153:$DE$1048576,0),MATCH((CUADRO!J$5&amp;$E99),'Hoja de Trabajo para listado'!$DE$151:$DG$151,0)),0)+IFERROR(INDEX('Hoja de Trabajo para listado'!$CD$155:$DC$1048576,MATCH($A99,'Hoja de Trabajo para listado'!$CD$155:$CD$1048576,0),MATCH((CUADRO!J$5&amp;$E99),'Hoja de Trabajo para listado'!$CD$151:$DC$151,0)),0)</f>
        <v>0</v>
      </c>
      <c r="K99" s="245">
        <f ca="1">+IFERROR(INDEX('Hoja de Trabajo para listado'!$A$155:$Z$1048576,MATCH($A99,'Hoja de Trabajo para listado'!$A$155:$A$1048576,0),MATCH((CUADRO!K$5&amp;$E99),'Hoja de Trabajo para listado'!$A$151:$Z$151,0)),0)+IFERROR(INDEX('Hoja de Trabajo para listado'!$AB$155:$BA$1048576,MATCH($A99,'Hoja de Trabajo para listado'!$AB$155:$AB$1048576,0),MATCH((CUADRO!K$5&amp;$E99),'Hoja de Trabajo para listado'!$AB$151:$BA$151,0)),0)+IFERROR(INDEX('Hoja de Trabajo para listado'!$BC$155:$CB$1048576,MATCH($A99,'Hoja de Trabajo para listado'!$BC$155:$BC$1048576,0),MATCH((CUADRO!K$5&amp;$E99),'Hoja de Trabajo para listado'!$BC$151:$CB$151,0)),0)+IFERROR(INDEX('Hoja de Trabajo para listado'!$DE$153:$DG$274,MATCH($A99,'Hoja de Trabajo para listado'!$DE$153:$DE$1048576,0),MATCH((CUADRO!K$5&amp;$E99),'Hoja de Trabajo para listado'!$DE$151:$DG$151,0)),0)+IFERROR(INDEX('Hoja de Trabajo para listado'!$CD$155:$DC$1048576,MATCH($A99,'Hoja de Trabajo para listado'!$CD$155:$CD$1048576,0),MATCH((CUADRO!K$5&amp;$E99),'Hoja de Trabajo para listado'!$CD$151:$DC$151,0)),0)</f>
        <v>0</v>
      </c>
      <c r="L99" s="245">
        <f ca="1">+IFERROR(INDEX('Hoja de Trabajo para listado'!$A$155:$Z$1048576,MATCH($A99,'Hoja de Trabajo para listado'!$A$155:$A$1048576,0),MATCH((CUADRO!L$5&amp;$E99),'Hoja de Trabajo para listado'!$A$151:$Z$151,0)),0)+IFERROR(INDEX('Hoja de Trabajo para listado'!$AB$155:$BA$1048576,MATCH($A99,'Hoja de Trabajo para listado'!$AB$155:$AB$1048576,0),MATCH((CUADRO!L$5&amp;$E99),'Hoja de Trabajo para listado'!$AB$151:$BA$151,0)),0)+IFERROR(INDEX('Hoja de Trabajo para listado'!$BC$155:$CB$1048576,MATCH($A99,'Hoja de Trabajo para listado'!$BC$155:$BC$1048576,0),MATCH((CUADRO!L$5&amp;$E99),'Hoja de Trabajo para listado'!$BC$151:$CB$151,0)),0)+IFERROR(INDEX('Hoja de Trabajo para listado'!$DE$153:$DG$274,MATCH($A99,'Hoja de Trabajo para listado'!$DE$153:$DE$1048576,0),MATCH((CUADRO!L$5&amp;$E99),'Hoja de Trabajo para listado'!$DE$151:$DG$151,0)),0)+IFERROR(INDEX('Hoja de Trabajo para listado'!$CD$155:$DC$1048576,MATCH($A99,'Hoja de Trabajo para listado'!$CD$155:$CD$1048576,0),MATCH((CUADRO!L$5&amp;$E99),'Hoja de Trabajo para listado'!$CD$151:$DC$151,0)),0)</f>
        <v>0</v>
      </c>
      <c r="M99" s="245">
        <f ca="1">+IFERROR(INDEX('Hoja de Trabajo para listado'!$A$155:$Z$1048576,MATCH($A99,'Hoja de Trabajo para listado'!$A$155:$A$1048576,0),MATCH((CUADRO!M$5&amp;$E99),'Hoja de Trabajo para listado'!$A$151:$Z$151,0)),0)+IFERROR(INDEX('Hoja de Trabajo para listado'!$AB$155:$BA$1048576,MATCH($A99,'Hoja de Trabajo para listado'!$AB$155:$AB$1048576,0),MATCH((CUADRO!M$5&amp;$E99),'Hoja de Trabajo para listado'!$AB$151:$BA$151,0)),0)+IFERROR(INDEX('Hoja de Trabajo para listado'!$BC$155:$CB$1048576,MATCH($A99,'Hoja de Trabajo para listado'!$BC$155:$BC$1048576,0),MATCH((CUADRO!M$5&amp;$E99),'Hoja de Trabajo para listado'!$BC$151:$CB$151,0)),0)+IFERROR(INDEX('Hoja de Trabajo para listado'!$DE$153:$DG$274,MATCH($A99,'Hoja de Trabajo para listado'!$DE$153:$DE$1048576,0),MATCH((CUADRO!M$5&amp;$E99),'Hoja de Trabajo para listado'!$DE$151:$DG$151,0)),0)+IFERROR(INDEX('Hoja de Trabajo para listado'!$CD$155:$DC$1048576,MATCH($A99,'Hoja de Trabajo para listado'!$CD$155:$CD$1048576,0),MATCH((CUADRO!M$5&amp;$E99),'Hoja de Trabajo para listado'!$CD$151:$DC$151,0)),0)</f>
        <v>0</v>
      </c>
      <c r="N99" s="245">
        <f ca="1">+IFERROR(INDEX('Hoja de Trabajo para listado'!$A$155:$Z$1048576,MATCH($A99,'Hoja de Trabajo para listado'!$A$155:$A$1048576,0),MATCH((CUADRO!N$5&amp;$E99),'Hoja de Trabajo para listado'!$A$151:$Z$151,0)),0)+IFERROR(INDEX('Hoja de Trabajo para listado'!$AB$155:$BA$1048576,MATCH($A99,'Hoja de Trabajo para listado'!$AB$155:$AB$1048576,0),MATCH((CUADRO!N$5&amp;$E99),'Hoja de Trabajo para listado'!$AB$151:$BA$151,0)),0)+IFERROR(INDEX('Hoja de Trabajo para listado'!$BC$155:$CB$1048576,MATCH($A99,'Hoja de Trabajo para listado'!$BC$155:$BC$1048576,0),MATCH((CUADRO!N$5&amp;$E99),'Hoja de Trabajo para listado'!$BC$151:$CB$151,0)),0)+IFERROR(INDEX('Hoja de Trabajo para listado'!$DE$153:$DG$274,MATCH($A99,'Hoja de Trabajo para listado'!$DE$153:$DE$1048576,0),MATCH((CUADRO!N$5&amp;$E99),'Hoja de Trabajo para listado'!$DE$151:$DG$151,0)),0)+IFERROR(INDEX('Hoja de Trabajo para listado'!$CD$155:$DC$1048576,MATCH($A99,'Hoja de Trabajo para listado'!$CD$155:$CD$1048576,0),MATCH((CUADRO!N$5&amp;$E99),'Hoja de Trabajo para listado'!$CD$151:$DC$151,0)),0)</f>
        <v>0</v>
      </c>
      <c r="O99" s="245">
        <f ca="1">+IFERROR(INDEX('Hoja de Trabajo para listado'!$A$155:$Z$1048576,MATCH($A99,'Hoja de Trabajo para listado'!$A$155:$A$1048576,0),MATCH((CUADRO!O$5&amp;$E99),'Hoja de Trabajo para listado'!$A$151:$Z$151,0)),0)+IFERROR(INDEX('Hoja de Trabajo para listado'!$AB$155:$BA$1048576,MATCH($A99,'Hoja de Trabajo para listado'!$AB$155:$AB$1048576,0),MATCH((CUADRO!O$5&amp;$E99),'Hoja de Trabajo para listado'!$AB$151:$BA$151,0)),0)+IFERROR(INDEX('Hoja de Trabajo para listado'!$BC$155:$CB$1048576,MATCH($A99,'Hoja de Trabajo para listado'!$BC$155:$BC$1048576,0),MATCH((CUADRO!O$5&amp;$E99),'Hoja de Trabajo para listado'!$BC$151:$CB$151,0)),0)+IFERROR(INDEX('Hoja de Trabajo para listado'!$DE$153:$DG$274,MATCH($A99,'Hoja de Trabajo para listado'!$DE$153:$DE$1048576,0),MATCH((CUADRO!O$5&amp;$E99),'Hoja de Trabajo para listado'!$DE$151:$DG$151,0)),0)+IFERROR(INDEX('Hoja de Trabajo para listado'!$CD$155:$DC$1048576,MATCH($A99,'Hoja de Trabajo para listado'!$CD$155:$CD$1048576,0),MATCH((CUADRO!O$5&amp;$E99),'Hoja de Trabajo para listado'!$CD$151:$DC$151,0)),0)</f>
        <v>0</v>
      </c>
      <c r="P99" s="245">
        <f ca="1">+IFERROR(INDEX('Hoja de Trabajo para listado'!$A$155:$Z$1048576,MATCH($A99,'Hoja de Trabajo para listado'!$A$155:$A$1048576,0),MATCH((CUADRO!P$5&amp;$E99),'Hoja de Trabajo para listado'!$A$151:$Z$151,0)),0)+IFERROR(INDEX('Hoja de Trabajo para listado'!$AB$155:$BA$1048576,MATCH($A99,'Hoja de Trabajo para listado'!$AB$155:$AB$1048576,0),MATCH((CUADRO!P$5&amp;$E99),'Hoja de Trabajo para listado'!$AB$151:$BA$151,0)),0)+IFERROR(INDEX('Hoja de Trabajo para listado'!$BC$155:$CB$1048576,MATCH($A99,'Hoja de Trabajo para listado'!$BC$155:$BC$1048576,0),MATCH((CUADRO!P$5&amp;$E99),'Hoja de Trabajo para listado'!$BC$151:$CB$151,0)),0)+IFERROR(INDEX('Hoja de Trabajo para listado'!$DE$153:$DG$274,MATCH($A99,'Hoja de Trabajo para listado'!$DE$153:$DE$1048576,0),MATCH((CUADRO!P$5&amp;$E99),'Hoja de Trabajo para listado'!$DE$151:$DG$151,0)),0)+IFERROR(INDEX('Hoja de Trabajo para listado'!$CD$155:$DC$1048576,MATCH($A99,'Hoja de Trabajo para listado'!$CD$155:$CD$1048576,0),MATCH((CUADRO!P$5&amp;$E99),'Hoja de Trabajo para listado'!$CD$151:$DC$151,0)),0)</f>
        <v>0</v>
      </c>
      <c r="Q99" s="245">
        <f ca="1">+IFERROR(INDEX('Hoja de Trabajo para listado'!$A$155:$Z$1048576,MATCH($A99,'Hoja de Trabajo para listado'!$A$155:$A$1048576,0),MATCH((CUADRO!Q$5&amp;$E99),'Hoja de Trabajo para listado'!$A$151:$Z$151,0)),0)+IFERROR(INDEX('Hoja de Trabajo para listado'!$AB$155:$BA$1048576,MATCH($A99,'Hoja de Trabajo para listado'!$AB$155:$AB$1048576,0),MATCH((CUADRO!Q$5&amp;$E99),'Hoja de Trabajo para listado'!$AB$151:$BA$151,0)),0)+IFERROR(INDEX('Hoja de Trabajo para listado'!$BC$155:$CB$1048576,MATCH($A99,'Hoja de Trabajo para listado'!$BC$155:$BC$1048576,0),MATCH((CUADRO!Q$5&amp;$E99),'Hoja de Trabajo para listado'!$BC$151:$CB$151,0)),0)+IFERROR(INDEX('Hoja de Trabajo para listado'!$DE$153:$DG$274,MATCH($A99,'Hoja de Trabajo para listado'!$DE$153:$DE$1048576,0),MATCH((CUADRO!Q$5&amp;$E99),'Hoja de Trabajo para listado'!$DE$151:$DG$151,0)),0)+IFERROR(INDEX('Hoja de Trabajo para listado'!$CD$155:$DC$1048576,MATCH($A99,'Hoja de Trabajo para listado'!$CD$155:$CD$1048576,0),MATCH((CUADRO!Q$5&amp;$E99),'Hoja de Trabajo para listado'!$CD$151:$DC$151,0)),0)</f>
        <v>0</v>
      </c>
      <c r="R99" s="245">
        <f t="shared" ca="1" si="5"/>
        <v>0</v>
      </c>
      <c r="S99" s="245">
        <f ca="1">+R98+R99</f>
        <v>0</v>
      </c>
      <c r="T99" s="245">
        <f ca="1">+S99</f>
        <v>0</v>
      </c>
      <c r="U99" s="244">
        <f t="shared" si="6"/>
        <v>2</v>
      </c>
      <c r="V99" s="333" t="str">
        <f>+VLOOKUP(A99,bd_lista!$A$3:$E$590,5,FALSE)</f>
        <v>Universidades Públicas</v>
      </c>
      <c r="W99" s="392"/>
      <c r="X99" s="242">
        <f>+VLOOKUP(A99,[4]Sheet1!$A$13:$D$744,4,FALSE)</f>
        <v>0</v>
      </c>
      <c r="Y99" s="242" t="e">
        <f>+VLOOKUP(X99,bd_lista!$A$3:$C$590,3,FALSE)</f>
        <v>#N/A</v>
      </c>
      <c r="Z99" s="292"/>
      <c r="AA99" s="293"/>
    </row>
    <row r="100" spans="1:27" ht="15" hidden="1" customHeight="1">
      <c r="A100" s="32">
        <v>149</v>
      </c>
      <c r="B100" s="387">
        <f>+A100</f>
        <v>149</v>
      </c>
      <c r="C100" s="247" t="e">
        <f>+VLOOKUP(A100,bd_lista!$A$3:$C$590,3,FALSE)</f>
        <v>#N/A</v>
      </c>
      <c r="D100" s="389" t="e">
        <f>+C100</f>
        <v>#N/A</v>
      </c>
      <c r="E100" s="247" t="s">
        <v>1304</v>
      </c>
      <c r="F100" s="243">
        <f ca="1">+IFERROR(INDEX('Hoja de Trabajo para listado'!$A$155:$Z$1048576,MATCH($A100,'Hoja de Trabajo para listado'!$A$155:$A$1048576,0),MATCH((CUADRO!F$5&amp;$E100),'Hoja de Trabajo para listado'!$A$151:$Z$151,0)),0)+IFERROR(INDEX('Hoja de Trabajo para listado'!$AB$155:$BA$1048576,MATCH($A100,'Hoja de Trabajo para listado'!$AB$155:$AB$1048576,0),MATCH((CUADRO!F$5&amp;$E100),'Hoja de Trabajo para listado'!$AB$151:$BA$151,0)),0)+IFERROR(INDEX('Hoja de Trabajo para listado'!$BC$155:$CB$1048576,MATCH($A100,'Hoja de Trabajo para listado'!$BC$155:$BC$1048576,0),MATCH((CUADRO!F$5&amp;$E100),'Hoja de Trabajo para listado'!$BC$151:$CB$151,0)),0)+IFERROR(INDEX('Hoja de Trabajo para listado'!$DE$153:$DG$274,MATCH($A100,'Hoja de Trabajo para listado'!$DE$153:$DE$1048576,0),MATCH((CUADRO!F$5&amp;$E100),'Hoja de Trabajo para listado'!$DE$151:$DG$151,0)),0)+IFERROR(INDEX('Hoja de Trabajo para listado'!$CD$155:$DC$1048576,MATCH($A100,'Hoja de Trabajo para listado'!$CD$155:$CD$1048576,0),MATCH((CUADRO!F$5&amp;$E100),'Hoja de Trabajo para listado'!$CD$151:$DC$151,0)),0)</f>
        <v>0</v>
      </c>
      <c r="G100" s="243">
        <f ca="1">+IFERROR(INDEX('Hoja de Trabajo para listado'!$A$155:$Z$1048576,MATCH($A100,'Hoja de Trabajo para listado'!$A$155:$A$1048576,0),MATCH((CUADRO!G$5&amp;$E100),'Hoja de Trabajo para listado'!$A$151:$Z$151,0)),0)+IFERROR(INDEX('Hoja de Trabajo para listado'!$AB$155:$BA$1048576,MATCH($A100,'Hoja de Trabajo para listado'!$AB$155:$AB$1048576,0),MATCH((CUADRO!G$5&amp;$E100),'Hoja de Trabajo para listado'!$AB$151:$BA$151,0)),0)+IFERROR(INDEX('Hoja de Trabajo para listado'!$BC$155:$CB$1048576,MATCH($A100,'Hoja de Trabajo para listado'!$BC$155:$BC$1048576,0),MATCH((CUADRO!G$5&amp;$E100),'Hoja de Trabajo para listado'!$BC$151:$CB$151,0)),0)+IFERROR(INDEX('Hoja de Trabajo para listado'!$DE$153:$DG$274,MATCH($A100,'Hoja de Trabajo para listado'!$DE$153:$DE$1048576,0),MATCH((CUADRO!G$5&amp;$E100),'Hoja de Trabajo para listado'!$DE$151:$DG$151,0)),0)+IFERROR(INDEX('Hoja de Trabajo para listado'!$CD$155:$DC$1048576,MATCH($A100,'Hoja de Trabajo para listado'!$CD$155:$CD$1048576,0),MATCH((CUADRO!G$5&amp;$E100),'Hoja de Trabajo para listado'!$CD$151:$DC$151,0)),0)</f>
        <v>0</v>
      </c>
      <c r="H100" s="243">
        <f ca="1">+IFERROR(INDEX('Hoja de Trabajo para listado'!$A$155:$Z$1048576,MATCH($A100,'Hoja de Trabajo para listado'!$A$155:$A$1048576,0),MATCH((CUADRO!H$5&amp;$E100),'Hoja de Trabajo para listado'!$A$151:$Z$151,0)),0)+IFERROR(INDEX('Hoja de Trabajo para listado'!$AB$155:$BA$1048576,MATCH($A100,'Hoja de Trabajo para listado'!$AB$155:$AB$1048576,0),MATCH((CUADRO!H$5&amp;$E100),'Hoja de Trabajo para listado'!$AB$151:$BA$151,0)),0)+IFERROR(INDEX('Hoja de Trabajo para listado'!$BC$155:$CB$1048576,MATCH($A100,'Hoja de Trabajo para listado'!$BC$155:$BC$1048576,0),MATCH((CUADRO!H$5&amp;$E100),'Hoja de Trabajo para listado'!$BC$151:$CB$151,0)),0)+IFERROR(INDEX('Hoja de Trabajo para listado'!$DE$153:$DG$274,MATCH($A100,'Hoja de Trabajo para listado'!$DE$153:$DE$1048576,0),MATCH((CUADRO!H$5&amp;$E100),'Hoja de Trabajo para listado'!$DE$151:$DG$151,0)),0)+IFERROR(INDEX('Hoja de Trabajo para listado'!$CD$155:$DC$1048576,MATCH($A100,'Hoja de Trabajo para listado'!$CD$155:$CD$1048576,0),MATCH((CUADRO!H$5&amp;$E100),'Hoja de Trabajo para listado'!$CD$151:$DC$151,0)),0)</f>
        <v>0</v>
      </c>
      <c r="I100" s="243">
        <f ca="1">+IFERROR(INDEX('Hoja de Trabajo para listado'!$A$155:$Z$1048576,MATCH($A100,'Hoja de Trabajo para listado'!$A$155:$A$1048576,0),MATCH((CUADRO!I$5&amp;$E100),'Hoja de Trabajo para listado'!$A$151:$Z$151,0)),0)+IFERROR(INDEX('Hoja de Trabajo para listado'!$AB$155:$BA$1048576,MATCH($A100,'Hoja de Trabajo para listado'!$AB$155:$AB$1048576,0),MATCH((CUADRO!I$5&amp;$E100),'Hoja de Trabajo para listado'!$AB$151:$BA$151,0)),0)+IFERROR(INDEX('Hoja de Trabajo para listado'!$BC$155:$CB$1048576,MATCH($A100,'Hoja de Trabajo para listado'!$BC$155:$BC$1048576,0),MATCH((CUADRO!I$5&amp;$E100),'Hoja de Trabajo para listado'!$BC$151:$CB$151,0)),0)+IFERROR(INDEX('Hoja de Trabajo para listado'!$DE$153:$DG$274,MATCH($A100,'Hoja de Trabajo para listado'!$DE$153:$DE$1048576,0),MATCH((CUADRO!I$5&amp;$E100),'Hoja de Trabajo para listado'!$DE$151:$DG$151,0)),0)+IFERROR(INDEX('Hoja de Trabajo para listado'!$CD$155:$DC$1048576,MATCH($A100,'Hoja de Trabajo para listado'!$CD$155:$CD$1048576,0),MATCH((CUADRO!I$5&amp;$E100),'Hoja de Trabajo para listado'!$CD$151:$DC$151,0)),0)</f>
        <v>0</v>
      </c>
      <c r="J100" s="243">
        <f ca="1">+IFERROR(INDEX('Hoja de Trabajo para listado'!$A$155:$Z$1048576,MATCH($A100,'Hoja de Trabajo para listado'!$A$155:$A$1048576,0),MATCH((CUADRO!J$5&amp;$E100),'Hoja de Trabajo para listado'!$A$151:$Z$151,0)),0)+IFERROR(INDEX('Hoja de Trabajo para listado'!$AB$155:$BA$1048576,MATCH($A100,'Hoja de Trabajo para listado'!$AB$155:$AB$1048576,0),MATCH((CUADRO!J$5&amp;$E100),'Hoja de Trabajo para listado'!$AB$151:$BA$151,0)),0)+IFERROR(INDEX('Hoja de Trabajo para listado'!$BC$155:$CB$1048576,MATCH($A100,'Hoja de Trabajo para listado'!$BC$155:$BC$1048576,0),MATCH((CUADRO!J$5&amp;$E100),'Hoja de Trabajo para listado'!$BC$151:$CB$151,0)),0)+IFERROR(INDEX('Hoja de Trabajo para listado'!$DE$153:$DG$274,MATCH($A100,'Hoja de Trabajo para listado'!$DE$153:$DE$1048576,0),MATCH((CUADRO!J$5&amp;$E100),'Hoja de Trabajo para listado'!$DE$151:$DG$151,0)),0)+IFERROR(INDEX('Hoja de Trabajo para listado'!$CD$155:$DC$1048576,MATCH($A100,'Hoja de Trabajo para listado'!$CD$155:$CD$1048576,0),MATCH((CUADRO!J$5&amp;$E100),'Hoja de Trabajo para listado'!$CD$151:$DC$151,0)),0)</f>
        <v>0</v>
      </c>
      <c r="K100" s="243">
        <f ca="1">+IFERROR(INDEX('Hoja de Trabajo para listado'!$A$155:$Z$1048576,MATCH($A100,'Hoja de Trabajo para listado'!$A$155:$A$1048576,0),MATCH((CUADRO!K$5&amp;$E100),'Hoja de Trabajo para listado'!$A$151:$Z$151,0)),0)+IFERROR(INDEX('Hoja de Trabajo para listado'!$AB$155:$BA$1048576,MATCH($A100,'Hoja de Trabajo para listado'!$AB$155:$AB$1048576,0),MATCH((CUADRO!K$5&amp;$E100),'Hoja de Trabajo para listado'!$AB$151:$BA$151,0)),0)+IFERROR(INDEX('Hoja de Trabajo para listado'!$BC$155:$CB$1048576,MATCH($A100,'Hoja de Trabajo para listado'!$BC$155:$BC$1048576,0),MATCH((CUADRO!K$5&amp;$E100),'Hoja de Trabajo para listado'!$BC$151:$CB$151,0)),0)+IFERROR(INDEX('Hoja de Trabajo para listado'!$DE$153:$DG$274,MATCH($A100,'Hoja de Trabajo para listado'!$DE$153:$DE$1048576,0),MATCH((CUADRO!K$5&amp;$E100),'Hoja de Trabajo para listado'!$DE$151:$DG$151,0)),0)+IFERROR(INDEX('Hoja de Trabajo para listado'!$CD$155:$DC$1048576,MATCH($A100,'Hoja de Trabajo para listado'!$CD$155:$CD$1048576,0),MATCH((CUADRO!K$5&amp;$E100),'Hoja de Trabajo para listado'!$CD$151:$DC$151,0)),0)</f>
        <v>0</v>
      </c>
      <c r="L100" s="243">
        <f ca="1">+IFERROR(INDEX('Hoja de Trabajo para listado'!$A$155:$Z$1048576,MATCH($A100,'Hoja de Trabajo para listado'!$A$155:$A$1048576,0),MATCH((CUADRO!L$5&amp;$E100),'Hoja de Trabajo para listado'!$A$151:$Z$151,0)),0)+IFERROR(INDEX('Hoja de Trabajo para listado'!$AB$155:$BA$1048576,MATCH($A100,'Hoja de Trabajo para listado'!$AB$155:$AB$1048576,0),MATCH((CUADRO!L$5&amp;$E100),'Hoja de Trabajo para listado'!$AB$151:$BA$151,0)),0)+IFERROR(INDEX('Hoja de Trabajo para listado'!$BC$155:$CB$1048576,MATCH($A100,'Hoja de Trabajo para listado'!$BC$155:$BC$1048576,0),MATCH((CUADRO!L$5&amp;$E100),'Hoja de Trabajo para listado'!$BC$151:$CB$151,0)),0)+IFERROR(INDEX('Hoja de Trabajo para listado'!$DE$153:$DG$274,MATCH($A100,'Hoja de Trabajo para listado'!$DE$153:$DE$1048576,0),MATCH((CUADRO!L$5&amp;$E100),'Hoja de Trabajo para listado'!$DE$151:$DG$151,0)),0)+IFERROR(INDEX('Hoja de Trabajo para listado'!$CD$155:$DC$1048576,MATCH($A100,'Hoja de Trabajo para listado'!$CD$155:$CD$1048576,0),MATCH((CUADRO!L$5&amp;$E100),'Hoja de Trabajo para listado'!$CD$151:$DC$151,0)),0)</f>
        <v>0</v>
      </c>
      <c r="M100" s="243">
        <f ca="1">+IFERROR(INDEX('Hoja de Trabajo para listado'!$A$155:$Z$1048576,MATCH($A100,'Hoja de Trabajo para listado'!$A$155:$A$1048576,0),MATCH((CUADRO!M$5&amp;$E100),'Hoja de Trabajo para listado'!$A$151:$Z$151,0)),0)+IFERROR(INDEX('Hoja de Trabajo para listado'!$AB$155:$BA$1048576,MATCH($A100,'Hoja de Trabajo para listado'!$AB$155:$AB$1048576,0),MATCH((CUADRO!M$5&amp;$E100),'Hoja de Trabajo para listado'!$AB$151:$BA$151,0)),0)+IFERROR(INDEX('Hoja de Trabajo para listado'!$BC$155:$CB$1048576,MATCH($A100,'Hoja de Trabajo para listado'!$BC$155:$BC$1048576,0),MATCH((CUADRO!M$5&amp;$E100),'Hoja de Trabajo para listado'!$BC$151:$CB$151,0)),0)+IFERROR(INDEX('Hoja de Trabajo para listado'!$DE$153:$DG$274,MATCH($A100,'Hoja de Trabajo para listado'!$DE$153:$DE$1048576,0),MATCH((CUADRO!M$5&amp;$E100),'Hoja de Trabajo para listado'!$DE$151:$DG$151,0)),0)+IFERROR(INDEX('Hoja de Trabajo para listado'!$CD$155:$DC$1048576,MATCH($A100,'Hoja de Trabajo para listado'!$CD$155:$CD$1048576,0),MATCH((CUADRO!M$5&amp;$E100),'Hoja de Trabajo para listado'!$CD$151:$DC$151,0)),0)</f>
        <v>0</v>
      </c>
      <c r="N100" s="243">
        <f ca="1">+IFERROR(INDEX('Hoja de Trabajo para listado'!$A$155:$Z$1048576,MATCH($A100,'Hoja de Trabajo para listado'!$A$155:$A$1048576,0),MATCH((CUADRO!N$5&amp;$E100),'Hoja de Trabajo para listado'!$A$151:$Z$151,0)),0)+IFERROR(INDEX('Hoja de Trabajo para listado'!$AB$155:$BA$1048576,MATCH($A100,'Hoja de Trabajo para listado'!$AB$155:$AB$1048576,0),MATCH((CUADRO!N$5&amp;$E100),'Hoja de Trabajo para listado'!$AB$151:$BA$151,0)),0)+IFERROR(INDEX('Hoja de Trabajo para listado'!$BC$155:$CB$1048576,MATCH($A100,'Hoja de Trabajo para listado'!$BC$155:$BC$1048576,0),MATCH((CUADRO!N$5&amp;$E100),'Hoja de Trabajo para listado'!$BC$151:$CB$151,0)),0)+IFERROR(INDEX('Hoja de Trabajo para listado'!$DE$153:$DG$274,MATCH($A100,'Hoja de Trabajo para listado'!$DE$153:$DE$1048576,0),MATCH((CUADRO!N$5&amp;$E100),'Hoja de Trabajo para listado'!$DE$151:$DG$151,0)),0)+IFERROR(INDEX('Hoja de Trabajo para listado'!$CD$155:$DC$1048576,MATCH($A100,'Hoja de Trabajo para listado'!$CD$155:$CD$1048576,0),MATCH((CUADRO!N$5&amp;$E100),'Hoja de Trabajo para listado'!$CD$151:$DC$151,0)),0)</f>
        <v>0</v>
      </c>
      <c r="O100" s="243">
        <f ca="1">+IFERROR(INDEX('Hoja de Trabajo para listado'!$A$155:$Z$1048576,MATCH($A100,'Hoja de Trabajo para listado'!$A$155:$A$1048576,0),MATCH((CUADRO!O$5&amp;$E100),'Hoja de Trabajo para listado'!$A$151:$Z$151,0)),0)+IFERROR(INDEX('Hoja de Trabajo para listado'!$AB$155:$BA$1048576,MATCH($A100,'Hoja de Trabajo para listado'!$AB$155:$AB$1048576,0),MATCH((CUADRO!O$5&amp;$E100),'Hoja de Trabajo para listado'!$AB$151:$BA$151,0)),0)+IFERROR(INDEX('Hoja de Trabajo para listado'!$BC$155:$CB$1048576,MATCH($A100,'Hoja de Trabajo para listado'!$BC$155:$BC$1048576,0),MATCH((CUADRO!O$5&amp;$E100),'Hoja de Trabajo para listado'!$BC$151:$CB$151,0)),0)+IFERROR(INDEX('Hoja de Trabajo para listado'!$DE$153:$DG$274,MATCH($A100,'Hoja de Trabajo para listado'!$DE$153:$DE$1048576,0),MATCH((CUADRO!O$5&amp;$E100),'Hoja de Trabajo para listado'!$DE$151:$DG$151,0)),0)+IFERROR(INDEX('Hoja de Trabajo para listado'!$CD$155:$DC$1048576,MATCH($A100,'Hoja de Trabajo para listado'!$CD$155:$CD$1048576,0),MATCH((CUADRO!O$5&amp;$E100),'Hoja de Trabajo para listado'!$CD$151:$DC$151,0)),0)</f>
        <v>0</v>
      </c>
      <c r="P100" s="243">
        <f ca="1">+IFERROR(INDEX('Hoja de Trabajo para listado'!$A$155:$Z$1048576,MATCH($A100,'Hoja de Trabajo para listado'!$A$155:$A$1048576,0),MATCH((CUADRO!P$5&amp;$E100),'Hoja de Trabajo para listado'!$A$151:$Z$151,0)),0)+IFERROR(INDEX('Hoja de Trabajo para listado'!$AB$155:$BA$1048576,MATCH($A100,'Hoja de Trabajo para listado'!$AB$155:$AB$1048576,0),MATCH((CUADRO!P$5&amp;$E100),'Hoja de Trabajo para listado'!$AB$151:$BA$151,0)),0)+IFERROR(INDEX('Hoja de Trabajo para listado'!$BC$155:$CB$1048576,MATCH($A100,'Hoja de Trabajo para listado'!$BC$155:$BC$1048576,0),MATCH((CUADRO!P$5&amp;$E100),'Hoja de Trabajo para listado'!$BC$151:$CB$151,0)),0)+IFERROR(INDEX('Hoja de Trabajo para listado'!$DE$153:$DG$274,MATCH($A100,'Hoja de Trabajo para listado'!$DE$153:$DE$1048576,0),MATCH((CUADRO!P$5&amp;$E100),'Hoja de Trabajo para listado'!$DE$151:$DG$151,0)),0)+IFERROR(INDEX('Hoja de Trabajo para listado'!$CD$155:$DC$1048576,MATCH($A100,'Hoja de Trabajo para listado'!$CD$155:$CD$1048576,0),MATCH((CUADRO!P$5&amp;$E100),'Hoja de Trabajo para listado'!$CD$151:$DC$151,0)),0)</f>
        <v>0</v>
      </c>
      <c r="Q100" s="243">
        <f ca="1">+IFERROR(INDEX('Hoja de Trabajo para listado'!$A$155:$Z$1048576,MATCH($A100,'Hoja de Trabajo para listado'!$A$155:$A$1048576,0),MATCH((CUADRO!Q$5&amp;$E100),'Hoja de Trabajo para listado'!$A$151:$Z$151,0)),0)+IFERROR(INDEX('Hoja de Trabajo para listado'!$AB$155:$BA$1048576,MATCH($A100,'Hoja de Trabajo para listado'!$AB$155:$AB$1048576,0),MATCH((CUADRO!Q$5&amp;$E100),'Hoja de Trabajo para listado'!$AB$151:$BA$151,0)),0)+IFERROR(INDEX('Hoja de Trabajo para listado'!$BC$155:$CB$1048576,MATCH($A100,'Hoja de Trabajo para listado'!$BC$155:$BC$1048576,0),MATCH((CUADRO!Q$5&amp;$E100),'Hoja de Trabajo para listado'!$BC$151:$CB$151,0)),0)+IFERROR(INDEX('Hoja de Trabajo para listado'!$DE$153:$DG$274,MATCH($A100,'Hoja de Trabajo para listado'!$DE$153:$DE$1048576,0),MATCH((CUADRO!Q$5&amp;$E100),'Hoja de Trabajo para listado'!$DE$151:$DG$151,0)),0)+IFERROR(INDEX('Hoja de Trabajo para listado'!$CD$155:$DC$1048576,MATCH($A100,'Hoja de Trabajo para listado'!$CD$155:$CD$1048576,0),MATCH((CUADRO!Q$5&amp;$E100),'Hoja de Trabajo para listado'!$CD$151:$DC$151,0)),0)</f>
        <v>0</v>
      </c>
      <c r="R100" s="243">
        <f t="shared" ca="1" si="5"/>
        <v>0</v>
      </c>
      <c r="S100" s="243"/>
      <c r="T100" s="243">
        <f ca="1">+T101</f>
        <v>0</v>
      </c>
      <c r="U100" s="242">
        <f t="shared" si="6"/>
        <v>1</v>
      </c>
      <c r="V100" s="333" t="e">
        <f>+VLOOKUP(A100,bd_lista!$A$3:$E$590,5,FALSE)</f>
        <v>#N/A</v>
      </c>
      <c r="W100" s="391" t="e">
        <f>+V100</f>
        <v>#N/A</v>
      </c>
      <c r="X100" s="242" t="e">
        <f>+VLOOKUP(A100,[4]Sheet1!$A$13:$D$744,4,FALSE)</f>
        <v>#N/A</v>
      </c>
      <c r="Y100" s="242" t="e">
        <f>+VLOOKUP(X100,bd_lista!$A$3:$C$590,3,FALSE)</f>
        <v>#N/A</v>
      </c>
      <c r="Z100" s="294" t="e">
        <f>+X100</f>
        <v>#N/A</v>
      </c>
      <c r="AA100" s="295" t="e">
        <f>+Y100</f>
        <v>#N/A</v>
      </c>
    </row>
    <row r="101" spans="1:27" ht="15" hidden="1" customHeight="1">
      <c r="A101" s="32">
        <v>149</v>
      </c>
      <c r="B101" s="388"/>
      <c r="C101" s="333" t="e">
        <f>+VLOOKUP(A101,bd_lista!$A$3:$C$590,3,FALSE)</f>
        <v>#N/A</v>
      </c>
      <c r="D101" s="390"/>
      <c r="E101" s="333" t="s">
        <v>1305</v>
      </c>
      <c r="F101" s="245">
        <f ca="1">+IFERROR(INDEX('Hoja de Trabajo para listado'!$A$155:$Z$1048576,MATCH($A101,'Hoja de Trabajo para listado'!$A$155:$A$1048576,0),MATCH((CUADRO!F$5&amp;$E101),'Hoja de Trabajo para listado'!$A$151:$Z$151,0)),0)+IFERROR(INDEX('Hoja de Trabajo para listado'!$AB$155:$BA$1048576,MATCH($A101,'Hoja de Trabajo para listado'!$AB$155:$AB$1048576,0),MATCH((CUADRO!F$5&amp;$E101),'Hoja de Trabajo para listado'!$AB$151:$BA$151,0)),0)+IFERROR(INDEX('Hoja de Trabajo para listado'!$BC$155:$CB$1048576,MATCH($A101,'Hoja de Trabajo para listado'!$BC$155:$BC$1048576,0),MATCH((CUADRO!F$5&amp;$E101),'Hoja de Trabajo para listado'!$BC$151:$CB$151,0)),0)+IFERROR(INDEX('Hoja de Trabajo para listado'!$DE$153:$DG$274,MATCH($A101,'Hoja de Trabajo para listado'!$DE$153:$DE$1048576,0),MATCH((CUADRO!F$5&amp;$E101),'Hoja de Trabajo para listado'!$DE$151:$DG$151,0)),0)+IFERROR(INDEX('Hoja de Trabajo para listado'!$CD$155:$DC$1048576,MATCH($A101,'Hoja de Trabajo para listado'!$CD$155:$CD$1048576,0),MATCH((CUADRO!F$5&amp;$E101),'Hoja de Trabajo para listado'!$CD$151:$DC$151,0)),0)</f>
        <v>0</v>
      </c>
      <c r="G101" s="245">
        <f ca="1">+IFERROR(INDEX('Hoja de Trabajo para listado'!$A$155:$Z$1048576,MATCH($A101,'Hoja de Trabajo para listado'!$A$155:$A$1048576,0),MATCH((CUADRO!G$5&amp;$E101),'Hoja de Trabajo para listado'!$A$151:$Z$151,0)),0)+IFERROR(INDEX('Hoja de Trabajo para listado'!$AB$155:$BA$1048576,MATCH($A101,'Hoja de Trabajo para listado'!$AB$155:$AB$1048576,0),MATCH((CUADRO!G$5&amp;$E101),'Hoja de Trabajo para listado'!$AB$151:$BA$151,0)),0)+IFERROR(INDEX('Hoja de Trabajo para listado'!$BC$155:$CB$1048576,MATCH($A101,'Hoja de Trabajo para listado'!$BC$155:$BC$1048576,0),MATCH((CUADRO!G$5&amp;$E101),'Hoja de Trabajo para listado'!$BC$151:$CB$151,0)),0)+IFERROR(INDEX('Hoja de Trabajo para listado'!$DE$153:$DG$274,MATCH($A101,'Hoja de Trabajo para listado'!$DE$153:$DE$1048576,0),MATCH((CUADRO!G$5&amp;$E101),'Hoja de Trabajo para listado'!$DE$151:$DG$151,0)),0)+IFERROR(INDEX('Hoja de Trabajo para listado'!$CD$155:$DC$1048576,MATCH($A101,'Hoja de Trabajo para listado'!$CD$155:$CD$1048576,0),MATCH((CUADRO!G$5&amp;$E101),'Hoja de Trabajo para listado'!$CD$151:$DC$151,0)),0)</f>
        <v>0</v>
      </c>
      <c r="H101" s="245">
        <f ca="1">+IFERROR(INDEX('Hoja de Trabajo para listado'!$A$155:$Z$1048576,MATCH($A101,'Hoja de Trabajo para listado'!$A$155:$A$1048576,0),MATCH((CUADRO!H$5&amp;$E101),'Hoja de Trabajo para listado'!$A$151:$Z$151,0)),0)+IFERROR(INDEX('Hoja de Trabajo para listado'!$AB$155:$BA$1048576,MATCH($A101,'Hoja de Trabajo para listado'!$AB$155:$AB$1048576,0),MATCH((CUADRO!H$5&amp;$E101),'Hoja de Trabajo para listado'!$AB$151:$BA$151,0)),0)+IFERROR(INDEX('Hoja de Trabajo para listado'!$BC$155:$CB$1048576,MATCH($A101,'Hoja de Trabajo para listado'!$BC$155:$BC$1048576,0),MATCH((CUADRO!H$5&amp;$E101),'Hoja de Trabajo para listado'!$BC$151:$CB$151,0)),0)+IFERROR(INDEX('Hoja de Trabajo para listado'!$DE$153:$DG$274,MATCH($A101,'Hoja de Trabajo para listado'!$DE$153:$DE$1048576,0),MATCH((CUADRO!H$5&amp;$E101),'Hoja de Trabajo para listado'!$DE$151:$DG$151,0)),0)+IFERROR(INDEX('Hoja de Trabajo para listado'!$CD$155:$DC$1048576,MATCH($A101,'Hoja de Trabajo para listado'!$CD$155:$CD$1048576,0),MATCH((CUADRO!H$5&amp;$E101),'Hoja de Trabajo para listado'!$CD$151:$DC$151,0)),0)</f>
        <v>0</v>
      </c>
      <c r="I101" s="245">
        <f ca="1">+IFERROR(INDEX('Hoja de Trabajo para listado'!$A$155:$Z$1048576,MATCH($A101,'Hoja de Trabajo para listado'!$A$155:$A$1048576,0),MATCH((CUADRO!I$5&amp;$E101),'Hoja de Trabajo para listado'!$A$151:$Z$151,0)),0)+IFERROR(INDEX('Hoja de Trabajo para listado'!$AB$155:$BA$1048576,MATCH($A101,'Hoja de Trabajo para listado'!$AB$155:$AB$1048576,0),MATCH((CUADRO!I$5&amp;$E101),'Hoja de Trabajo para listado'!$AB$151:$BA$151,0)),0)+IFERROR(INDEX('Hoja de Trabajo para listado'!$BC$155:$CB$1048576,MATCH($A101,'Hoja de Trabajo para listado'!$BC$155:$BC$1048576,0),MATCH((CUADRO!I$5&amp;$E101),'Hoja de Trabajo para listado'!$BC$151:$CB$151,0)),0)+IFERROR(INDEX('Hoja de Trabajo para listado'!$DE$153:$DG$274,MATCH($A101,'Hoja de Trabajo para listado'!$DE$153:$DE$1048576,0),MATCH((CUADRO!I$5&amp;$E101),'Hoja de Trabajo para listado'!$DE$151:$DG$151,0)),0)+IFERROR(INDEX('Hoja de Trabajo para listado'!$CD$155:$DC$1048576,MATCH($A101,'Hoja de Trabajo para listado'!$CD$155:$CD$1048576,0),MATCH((CUADRO!I$5&amp;$E101),'Hoja de Trabajo para listado'!$CD$151:$DC$151,0)),0)</f>
        <v>0</v>
      </c>
      <c r="J101" s="245">
        <f ca="1">+IFERROR(INDEX('Hoja de Trabajo para listado'!$A$155:$Z$1048576,MATCH($A101,'Hoja de Trabajo para listado'!$A$155:$A$1048576,0),MATCH((CUADRO!J$5&amp;$E101),'Hoja de Trabajo para listado'!$A$151:$Z$151,0)),0)+IFERROR(INDEX('Hoja de Trabajo para listado'!$AB$155:$BA$1048576,MATCH($A101,'Hoja de Trabajo para listado'!$AB$155:$AB$1048576,0),MATCH((CUADRO!J$5&amp;$E101),'Hoja de Trabajo para listado'!$AB$151:$BA$151,0)),0)+IFERROR(INDEX('Hoja de Trabajo para listado'!$BC$155:$CB$1048576,MATCH($A101,'Hoja de Trabajo para listado'!$BC$155:$BC$1048576,0),MATCH((CUADRO!J$5&amp;$E101),'Hoja de Trabajo para listado'!$BC$151:$CB$151,0)),0)+IFERROR(INDEX('Hoja de Trabajo para listado'!$DE$153:$DG$274,MATCH($A101,'Hoja de Trabajo para listado'!$DE$153:$DE$1048576,0),MATCH((CUADRO!J$5&amp;$E101),'Hoja de Trabajo para listado'!$DE$151:$DG$151,0)),0)+IFERROR(INDEX('Hoja de Trabajo para listado'!$CD$155:$DC$1048576,MATCH($A101,'Hoja de Trabajo para listado'!$CD$155:$CD$1048576,0),MATCH((CUADRO!J$5&amp;$E101),'Hoja de Trabajo para listado'!$CD$151:$DC$151,0)),0)</f>
        <v>0</v>
      </c>
      <c r="K101" s="245">
        <f ca="1">+IFERROR(INDEX('Hoja de Trabajo para listado'!$A$155:$Z$1048576,MATCH($A101,'Hoja de Trabajo para listado'!$A$155:$A$1048576,0),MATCH((CUADRO!K$5&amp;$E101),'Hoja de Trabajo para listado'!$A$151:$Z$151,0)),0)+IFERROR(INDEX('Hoja de Trabajo para listado'!$AB$155:$BA$1048576,MATCH($A101,'Hoja de Trabajo para listado'!$AB$155:$AB$1048576,0),MATCH((CUADRO!K$5&amp;$E101),'Hoja de Trabajo para listado'!$AB$151:$BA$151,0)),0)+IFERROR(INDEX('Hoja de Trabajo para listado'!$BC$155:$CB$1048576,MATCH($A101,'Hoja de Trabajo para listado'!$BC$155:$BC$1048576,0),MATCH((CUADRO!K$5&amp;$E101),'Hoja de Trabajo para listado'!$BC$151:$CB$151,0)),0)+IFERROR(INDEX('Hoja de Trabajo para listado'!$DE$153:$DG$274,MATCH($A101,'Hoja de Trabajo para listado'!$DE$153:$DE$1048576,0),MATCH((CUADRO!K$5&amp;$E101),'Hoja de Trabajo para listado'!$DE$151:$DG$151,0)),0)+IFERROR(INDEX('Hoja de Trabajo para listado'!$CD$155:$DC$1048576,MATCH($A101,'Hoja de Trabajo para listado'!$CD$155:$CD$1048576,0),MATCH((CUADRO!K$5&amp;$E101),'Hoja de Trabajo para listado'!$CD$151:$DC$151,0)),0)</f>
        <v>0</v>
      </c>
      <c r="L101" s="245">
        <f ca="1">+IFERROR(INDEX('Hoja de Trabajo para listado'!$A$155:$Z$1048576,MATCH($A101,'Hoja de Trabajo para listado'!$A$155:$A$1048576,0),MATCH((CUADRO!L$5&amp;$E101),'Hoja de Trabajo para listado'!$A$151:$Z$151,0)),0)+IFERROR(INDEX('Hoja de Trabajo para listado'!$AB$155:$BA$1048576,MATCH($A101,'Hoja de Trabajo para listado'!$AB$155:$AB$1048576,0),MATCH((CUADRO!L$5&amp;$E101),'Hoja de Trabajo para listado'!$AB$151:$BA$151,0)),0)+IFERROR(INDEX('Hoja de Trabajo para listado'!$BC$155:$CB$1048576,MATCH($A101,'Hoja de Trabajo para listado'!$BC$155:$BC$1048576,0),MATCH((CUADRO!L$5&amp;$E101),'Hoja de Trabajo para listado'!$BC$151:$CB$151,0)),0)+IFERROR(INDEX('Hoja de Trabajo para listado'!$DE$153:$DG$274,MATCH($A101,'Hoja de Trabajo para listado'!$DE$153:$DE$1048576,0),MATCH((CUADRO!L$5&amp;$E101),'Hoja de Trabajo para listado'!$DE$151:$DG$151,0)),0)+IFERROR(INDEX('Hoja de Trabajo para listado'!$CD$155:$DC$1048576,MATCH($A101,'Hoja de Trabajo para listado'!$CD$155:$CD$1048576,0),MATCH((CUADRO!L$5&amp;$E101),'Hoja de Trabajo para listado'!$CD$151:$DC$151,0)),0)</f>
        <v>0</v>
      </c>
      <c r="M101" s="245">
        <f ca="1">+IFERROR(INDEX('Hoja de Trabajo para listado'!$A$155:$Z$1048576,MATCH($A101,'Hoja de Trabajo para listado'!$A$155:$A$1048576,0),MATCH((CUADRO!M$5&amp;$E101),'Hoja de Trabajo para listado'!$A$151:$Z$151,0)),0)+IFERROR(INDEX('Hoja de Trabajo para listado'!$AB$155:$BA$1048576,MATCH($A101,'Hoja de Trabajo para listado'!$AB$155:$AB$1048576,0),MATCH((CUADRO!M$5&amp;$E101),'Hoja de Trabajo para listado'!$AB$151:$BA$151,0)),0)+IFERROR(INDEX('Hoja de Trabajo para listado'!$BC$155:$CB$1048576,MATCH($A101,'Hoja de Trabajo para listado'!$BC$155:$BC$1048576,0),MATCH((CUADRO!M$5&amp;$E101),'Hoja de Trabajo para listado'!$BC$151:$CB$151,0)),0)+IFERROR(INDEX('Hoja de Trabajo para listado'!$DE$153:$DG$274,MATCH($A101,'Hoja de Trabajo para listado'!$DE$153:$DE$1048576,0),MATCH((CUADRO!M$5&amp;$E101),'Hoja de Trabajo para listado'!$DE$151:$DG$151,0)),0)+IFERROR(INDEX('Hoja de Trabajo para listado'!$CD$155:$DC$1048576,MATCH($A101,'Hoja de Trabajo para listado'!$CD$155:$CD$1048576,0),MATCH((CUADRO!M$5&amp;$E101),'Hoja de Trabajo para listado'!$CD$151:$DC$151,0)),0)</f>
        <v>0</v>
      </c>
      <c r="N101" s="245">
        <f ca="1">+IFERROR(INDEX('Hoja de Trabajo para listado'!$A$155:$Z$1048576,MATCH($A101,'Hoja de Trabajo para listado'!$A$155:$A$1048576,0),MATCH((CUADRO!N$5&amp;$E101),'Hoja de Trabajo para listado'!$A$151:$Z$151,0)),0)+IFERROR(INDEX('Hoja de Trabajo para listado'!$AB$155:$BA$1048576,MATCH($A101,'Hoja de Trabajo para listado'!$AB$155:$AB$1048576,0),MATCH((CUADRO!N$5&amp;$E101),'Hoja de Trabajo para listado'!$AB$151:$BA$151,0)),0)+IFERROR(INDEX('Hoja de Trabajo para listado'!$BC$155:$CB$1048576,MATCH($A101,'Hoja de Trabajo para listado'!$BC$155:$BC$1048576,0),MATCH((CUADRO!N$5&amp;$E101),'Hoja de Trabajo para listado'!$BC$151:$CB$151,0)),0)+IFERROR(INDEX('Hoja de Trabajo para listado'!$DE$153:$DG$274,MATCH($A101,'Hoja de Trabajo para listado'!$DE$153:$DE$1048576,0),MATCH((CUADRO!N$5&amp;$E101),'Hoja de Trabajo para listado'!$DE$151:$DG$151,0)),0)+IFERROR(INDEX('Hoja de Trabajo para listado'!$CD$155:$DC$1048576,MATCH($A101,'Hoja de Trabajo para listado'!$CD$155:$CD$1048576,0),MATCH((CUADRO!N$5&amp;$E101),'Hoja de Trabajo para listado'!$CD$151:$DC$151,0)),0)</f>
        <v>0</v>
      </c>
      <c r="O101" s="245">
        <f ca="1">+IFERROR(INDEX('Hoja de Trabajo para listado'!$A$155:$Z$1048576,MATCH($A101,'Hoja de Trabajo para listado'!$A$155:$A$1048576,0),MATCH((CUADRO!O$5&amp;$E101),'Hoja de Trabajo para listado'!$A$151:$Z$151,0)),0)+IFERROR(INDEX('Hoja de Trabajo para listado'!$AB$155:$BA$1048576,MATCH($A101,'Hoja de Trabajo para listado'!$AB$155:$AB$1048576,0),MATCH((CUADRO!O$5&amp;$E101),'Hoja de Trabajo para listado'!$AB$151:$BA$151,0)),0)+IFERROR(INDEX('Hoja de Trabajo para listado'!$BC$155:$CB$1048576,MATCH($A101,'Hoja de Trabajo para listado'!$BC$155:$BC$1048576,0),MATCH((CUADRO!O$5&amp;$E101),'Hoja de Trabajo para listado'!$BC$151:$CB$151,0)),0)+IFERROR(INDEX('Hoja de Trabajo para listado'!$DE$153:$DG$274,MATCH($A101,'Hoja de Trabajo para listado'!$DE$153:$DE$1048576,0),MATCH((CUADRO!O$5&amp;$E101),'Hoja de Trabajo para listado'!$DE$151:$DG$151,0)),0)+IFERROR(INDEX('Hoja de Trabajo para listado'!$CD$155:$DC$1048576,MATCH($A101,'Hoja de Trabajo para listado'!$CD$155:$CD$1048576,0),MATCH((CUADRO!O$5&amp;$E101),'Hoja de Trabajo para listado'!$CD$151:$DC$151,0)),0)</f>
        <v>0</v>
      </c>
      <c r="P101" s="245">
        <f ca="1">+IFERROR(INDEX('Hoja de Trabajo para listado'!$A$155:$Z$1048576,MATCH($A101,'Hoja de Trabajo para listado'!$A$155:$A$1048576,0),MATCH((CUADRO!P$5&amp;$E101),'Hoja de Trabajo para listado'!$A$151:$Z$151,0)),0)+IFERROR(INDEX('Hoja de Trabajo para listado'!$AB$155:$BA$1048576,MATCH($A101,'Hoja de Trabajo para listado'!$AB$155:$AB$1048576,0),MATCH((CUADRO!P$5&amp;$E101),'Hoja de Trabajo para listado'!$AB$151:$BA$151,0)),0)+IFERROR(INDEX('Hoja de Trabajo para listado'!$BC$155:$CB$1048576,MATCH($A101,'Hoja de Trabajo para listado'!$BC$155:$BC$1048576,0),MATCH((CUADRO!P$5&amp;$E101),'Hoja de Trabajo para listado'!$BC$151:$CB$151,0)),0)+IFERROR(INDEX('Hoja de Trabajo para listado'!$DE$153:$DG$274,MATCH($A101,'Hoja de Trabajo para listado'!$DE$153:$DE$1048576,0),MATCH((CUADRO!P$5&amp;$E101),'Hoja de Trabajo para listado'!$DE$151:$DG$151,0)),0)+IFERROR(INDEX('Hoja de Trabajo para listado'!$CD$155:$DC$1048576,MATCH($A101,'Hoja de Trabajo para listado'!$CD$155:$CD$1048576,0),MATCH((CUADRO!P$5&amp;$E101),'Hoja de Trabajo para listado'!$CD$151:$DC$151,0)),0)</f>
        <v>0</v>
      </c>
      <c r="Q101" s="245">
        <f ca="1">+IFERROR(INDEX('Hoja de Trabajo para listado'!$A$155:$Z$1048576,MATCH($A101,'Hoja de Trabajo para listado'!$A$155:$A$1048576,0),MATCH((CUADRO!Q$5&amp;$E101),'Hoja de Trabajo para listado'!$A$151:$Z$151,0)),0)+IFERROR(INDEX('Hoja de Trabajo para listado'!$AB$155:$BA$1048576,MATCH($A101,'Hoja de Trabajo para listado'!$AB$155:$AB$1048576,0),MATCH((CUADRO!Q$5&amp;$E101),'Hoja de Trabajo para listado'!$AB$151:$BA$151,0)),0)+IFERROR(INDEX('Hoja de Trabajo para listado'!$BC$155:$CB$1048576,MATCH($A101,'Hoja de Trabajo para listado'!$BC$155:$BC$1048576,0),MATCH((CUADRO!Q$5&amp;$E101),'Hoja de Trabajo para listado'!$BC$151:$CB$151,0)),0)+IFERROR(INDEX('Hoja de Trabajo para listado'!$DE$153:$DG$274,MATCH($A101,'Hoja de Trabajo para listado'!$DE$153:$DE$1048576,0),MATCH((CUADRO!Q$5&amp;$E101),'Hoja de Trabajo para listado'!$DE$151:$DG$151,0)),0)+IFERROR(INDEX('Hoja de Trabajo para listado'!$CD$155:$DC$1048576,MATCH($A101,'Hoja de Trabajo para listado'!$CD$155:$CD$1048576,0),MATCH((CUADRO!Q$5&amp;$E101),'Hoja de Trabajo para listado'!$CD$151:$DC$151,0)),0)</f>
        <v>0</v>
      </c>
      <c r="R101" s="245">
        <f t="shared" ca="1" si="5"/>
        <v>0</v>
      </c>
      <c r="S101" s="245">
        <f ca="1">+R100+R101</f>
        <v>0</v>
      </c>
      <c r="T101" s="245">
        <f ca="1">+S101</f>
        <v>0</v>
      </c>
      <c r="U101" s="244">
        <f t="shared" si="6"/>
        <v>2</v>
      </c>
      <c r="V101" s="333" t="e">
        <f>+VLOOKUP(A101,bd_lista!$A$3:$E$590,5,FALSE)</f>
        <v>#N/A</v>
      </c>
      <c r="W101" s="392"/>
      <c r="X101" s="242" t="e">
        <f>+VLOOKUP(A101,[4]Sheet1!$A$13:$D$744,4,FALSE)</f>
        <v>#N/A</v>
      </c>
      <c r="Y101" s="242" t="e">
        <f>+VLOOKUP(X101,bd_lista!$A$3:$C$590,3,FALSE)</f>
        <v>#N/A</v>
      </c>
      <c r="Z101" s="292"/>
      <c r="AA101" s="293"/>
    </row>
    <row r="102" spans="1:27" ht="15" hidden="1" customHeight="1">
      <c r="A102" s="251">
        <v>150</v>
      </c>
      <c r="B102" s="387">
        <f>+A102</f>
        <v>150</v>
      </c>
      <c r="C102" s="247" t="str">
        <f>+VLOOKUP(A102,bd_lista!$A$3:$C$590,3,FALSE)</f>
        <v>Proyecto Sucre Ciudad Universitaria</v>
      </c>
      <c r="D102" s="389" t="str">
        <f>+C102</f>
        <v>Proyecto Sucre Ciudad Universitaria</v>
      </c>
      <c r="E102" s="247" t="s">
        <v>1304</v>
      </c>
      <c r="F102" s="243">
        <f ca="1">+IFERROR(INDEX('Hoja de Trabajo para listado'!$A$155:$Z$1048576,MATCH($A102,'Hoja de Trabajo para listado'!$A$155:$A$1048576,0),MATCH((CUADRO!F$5&amp;$E102),'Hoja de Trabajo para listado'!$A$151:$Z$151,0)),0)+IFERROR(INDEX('Hoja de Trabajo para listado'!$AB$155:$BA$1048576,MATCH($A102,'Hoja de Trabajo para listado'!$AB$155:$AB$1048576,0),MATCH((CUADRO!F$5&amp;$E102),'Hoja de Trabajo para listado'!$AB$151:$BA$151,0)),0)+IFERROR(INDEX('Hoja de Trabajo para listado'!$BC$155:$CB$1048576,MATCH($A102,'Hoja de Trabajo para listado'!$BC$155:$BC$1048576,0),MATCH((CUADRO!F$5&amp;$E102),'Hoja de Trabajo para listado'!$BC$151:$CB$151,0)),0)+IFERROR(INDEX('Hoja de Trabajo para listado'!$DE$153:$DG$274,MATCH($A102,'Hoja de Trabajo para listado'!$DE$153:$DE$1048576,0),MATCH((CUADRO!F$5&amp;$E102),'Hoja de Trabajo para listado'!$DE$151:$DG$151,0)),0)+IFERROR(INDEX('Hoja de Trabajo para listado'!$CD$155:$DC$1048576,MATCH($A102,'Hoja de Trabajo para listado'!$CD$155:$CD$1048576,0),MATCH((CUADRO!F$5&amp;$E102),'Hoja de Trabajo para listado'!$CD$151:$DC$151,0)),0)</f>
        <v>0</v>
      </c>
      <c r="G102" s="243">
        <f ca="1">+IFERROR(INDEX('Hoja de Trabajo para listado'!$A$155:$Z$1048576,MATCH($A102,'Hoja de Trabajo para listado'!$A$155:$A$1048576,0),MATCH((CUADRO!G$5&amp;$E102),'Hoja de Trabajo para listado'!$A$151:$Z$151,0)),0)+IFERROR(INDEX('Hoja de Trabajo para listado'!$AB$155:$BA$1048576,MATCH($A102,'Hoja de Trabajo para listado'!$AB$155:$AB$1048576,0),MATCH((CUADRO!G$5&amp;$E102),'Hoja de Trabajo para listado'!$AB$151:$BA$151,0)),0)+IFERROR(INDEX('Hoja de Trabajo para listado'!$BC$155:$CB$1048576,MATCH($A102,'Hoja de Trabajo para listado'!$BC$155:$BC$1048576,0),MATCH((CUADRO!G$5&amp;$E102),'Hoja de Trabajo para listado'!$BC$151:$CB$151,0)),0)+IFERROR(INDEX('Hoja de Trabajo para listado'!$DE$153:$DG$274,MATCH($A102,'Hoja de Trabajo para listado'!$DE$153:$DE$1048576,0),MATCH((CUADRO!G$5&amp;$E102),'Hoja de Trabajo para listado'!$DE$151:$DG$151,0)),0)+IFERROR(INDEX('Hoja de Trabajo para listado'!$CD$155:$DC$1048576,MATCH($A102,'Hoja de Trabajo para listado'!$CD$155:$CD$1048576,0),MATCH((CUADRO!G$5&amp;$E102),'Hoja de Trabajo para listado'!$CD$151:$DC$151,0)),0)</f>
        <v>0</v>
      </c>
      <c r="H102" s="243">
        <f ca="1">+IFERROR(INDEX('Hoja de Trabajo para listado'!$A$155:$Z$1048576,MATCH($A102,'Hoja de Trabajo para listado'!$A$155:$A$1048576,0),MATCH((CUADRO!H$5&amp;$E102),'Hoja de Trabajo para listado'!$A$151:$Z$151,0)),0)+IFERROR(INDEX('Hoja de Trabajo para listado'!$AB$155:$BA$1048576,MATCH($A102,'Hoja de Trabajo para listado'!$AB$155:$AB$1048576,0),MATCH((CUADRO!H$5&amp;$E102),'Hoja de Trabajo para listado'!$AB$151:$BA$151,0)),0)+IFERROR(INDEX('Hoja de Trabajo para listado'!$BC$155:$CB$1048576,MATCH($A102,'Hoja de Trabajo para listado'!$BC$155:$BC$1048576,0),MATCH((CUADRO!H$5&amp;$E102),'Hoja de Trabajo para listado'!$BC$151:$CB$151,0)),0)+IFERROR(INDEX('Hoja de Trabajo para listado'!$DE$153:$DG$274,MATCH($A102,'Hoja de Trabajo para listado'!$DE$153:$DE$1048576,0),MATCH((CUADRO!H$5&amp;$E102),'Hoja de Trabajo para listado'!$DE$151:$DG$151,0)),0)+IFERROR(INDEX('Hoja de Trabajo para listado'!$CD$155:$DC$1048576,MATCH($A102,'Hoja de Trabajo para listado'!$CD$155:$CD$1048576,0),MATCH((CUADRO!H$5&amp;$E102),'Hoja de Trabajo para listado'!$CD$151:$DC$151,0)),0)</f>
        <v>0</v>
      </c>
      <c r="I102" s="243">
        <f ca="1">+IFERROR(INDEX('Hoja de Trabajo para listado'!$A$155:$Z$1048576,MATCH($A102,'Hoja de Trabajo para listado'!$A$155:$A$1048576,0),MATCH((CUADRO!I$5&amp;$E102),'Hoja de Trabajo para listado'!$A$151:$Z$151,0)),0)+IFERROR(INDEX('Hoja de Trabajo para listado'!$AB$155:$BA$1048576,MATCH($A102,'Hoja de Trabajo para listado'!$AB$155:$AB$1048576,0),MATCH((CUADRO!I$5&amp;$E102),'Hoja de Trabajo para listado'!$AB$151:$BA$151,0)),0)+IFERROR(INDEX('Hoja de Trabajo para listado'!$BC$155:$CB$1048576,MATCH($A102,'Hoja de Trabajo para listado'!$BC$155:$BC$1048576,0),MATCH((CUADRO!I$5&amp;$E102),'Hoja de Trabajo para listado'!$BC$151:$CB$151,0)),0)+IFERROR(INDEX('Hoja de Trabajo para listado'!$DE$153:$DG$274,MATCH($A102,'Hoja de Trabajo para listado'!$DE$153:$DE$1048576,0),MATCH((CUADRO!I$5&amp;$E102),'Hoja de Trabajo para listado'!$DE$151:$DG$151,0)),0)+IFERROR(INDEX('Hoja de Trabajo para listado'!$CD$155:$DC$1048576,MATCH($A102,'Hoja de Trabajo para listado'!$CD$155:$CD$1048576,0),MATCH((CUADRO!I$5&amp;$E102),'Hoja de Trabajo para listado'!$CD$151:$DC$151,0)),0)</f>
        <v>0</v>
      </c>
      <c r="J102" s="243">
        <f ca="1">+IFERROR(INDEX('Hoja de Trabajo para listado'!$A$155:$Z$1048576,MATCH($A102,'Hoja de Trabajo para listado'!$A$155:$A$1048576,0),MATCH((CUADRO!J$5&amp;$E102),'Hoja de Trabajo para listado'!$A$151:$Z$151,0)),0)+IFERROR(INDEX('Hoja de Trabajo para listado'!$AB$155:$BA$1048576,MATCH($A102,'Hoja de Trabajo para listado'!$AB$155:$AB$1048576,0),MATCH((CUADRO!J$5&amp;$E102),'Hoja de Trabajo para listado'!$AB$151:$BA$151,0)),0)+IFERROR(INDEX('Hoja de Trabajo para listado'!$BC$155:$CB$1048576,MATCH($A102,'Hoja de Trabajo para listado'!$BC$155:$BC$1048576,0),MATCH((CUADRO!J$5&amp;$E102),'Hoja de Trabajo para listado'!$BC$151:$CB$151,0)),0)+IFERROR(INDEX('Hoja de Trabajo para listado'!$DE$153:$DG$274,MATCH($A102,'Hoja de Trabajo para listado'!$DE$153:$DE$1048576,0),MATCH((CUADRO!J$5&amp;$E102),'Hoja de Trabajo para listado'!$DE$151:$DG$151,0)),0)+IFERROR(INDEX('Hoja de Trabajo para listado'!$CD$155:$DC$1048576,MATCH($A102,'Hoja de Trabajo para listado'!$CD$155:$CD$1048576,0),MATCH((CUADRO!J$5&amp;$E102),'Hoja de Trabajo para listado'!$CD$151:$DC$151,0)),0)</f>
        <v>0</v>
      </c>
      <c r="K102" s="243">
        <f ca="1">+IFERROR(INDEX('Hoja de Trabajo para listado'!$A$155:$Z$1048576,MATCH($A102,'Hoja de Trabajo para listado'!$A$155:$A$1048576,0),MATCH((CUADRO!K$5&amp;$E102),'Hoja de Trabajo para listado'!$A$151:$Z$151,0)),0)+IFERROR(INDEX('Hoja de Trabajo para listado'!$AB$155:$BA$1048576,MATCH($A102,'Hoja de Trabajo para listado'!$AB$155:$AB$1048576,0),MATCH((CUADRO!K$5&amp;$E102),'Hoja de Trabajo para listado'!$AB$151:$BA$151,0)),0)+IFERROR(INDEX('Hoja de Trabajo para listado'!$BC$155:$CB$1048576,MATCH($A102,'Hoja de Trabajo para listado'!$BC$155:$BC$1048576,0),MATCH((CUADRO!K$5&amp;$E102),'Hoja de Trabajo para listado'!$BC$151:$CB$151,0)),0)+IFERROR(INDEX('Hoja de Trabajo para listado'!$DE$153:$DG$274,MATCH($A102,'Hoja de Trabajo para listado'!$DE$153:$DE$1048576,0),MATCH((CUADRO!K$5&amp;$E102),'Hoja de Trabajo para listado'!$DE$151:$DG$151,0)),0)+IFERROR(INDEX('Hoja de Trabajo para listado'!$CD$155:$DC$1048576,MATCH($A102,'Hoja de Trabajo para listado'!$CD$155:$CD$1048576,0),MATCH((CUADRO!K$5&amp;$E102),'Hoja de Trabajo para listado'!$CD$151:$DC$151,0)),0)</f>
        <v>0</v>
      </c>
      <c r="L102" s="243">
        <f ca="1">+IFERROR(INDEX('Hoja de Trabajo para listado'!$A$155:$Z$1048576,MATCH($A102,'Hoja de Trabajo para listado'!$A$155:$A$1048576,0),MATCH((CUADRO!L$5&amp;$E102),'Hoja de Trabajo para listado'!$A$151:$Z$151,0)),0)+IFERROR(INDEX('Hoja de Trabajo para listado'!$AB$155:$BA$1048576,MATCH($A102,'Hoja de Trabajo para listado'!$AB$155:$AB$1048576,0),MATCH((CUADRO!L$5&amp;$E102),'Hoja de Trabajo para listado'!$AB$151:$BA$151,0)),0)+IFERROR(INDEX('Hoja de Trabajo para listado'!$BC$155:$CB$1048576,MATCH($A102,'Hoja de Trabajo para listado'!$BC$155:$BC$1048576,0),MATCH((CUADRO!L$5&amp;$E102),'Hoja de Trabajo para listado'!$BC$151:$CB$151,0)),0)+IFERROR(INDEX('Hoja de Trabajo para listado'!$DE$153:$DG$274,MATCH($A102,'Hoja de Trabajo para listado'!$DE$153:$DE$1048576,0),MATCH((CUADRO!L$5&amp;$E102),'Hoja de Trabajo para listado'!$DE$151:$DG$151,0)),0)+IFERROR(INDEX('Hoja de Trabajo para listado'!$CD$155:$DC$1048576,MATCH($A102,'Hoja de Trabajo para listado'!$CD$155:$CD$1048576,0),MATCH((CUADRO!L$5&amp;$E102),'Hoja de Trabajo para listado'!$CD$151:$DC$151,0)),0)</f>
        <v>0</v>
      </c>
      <c r="M102" s="243">
        <f ca="1">+IFERROR(INDEX('Hoja de Trabajo para listado'!$A$155:$Z$1048576,MATCH($A102,'Hoja de Trabajo para listado'!$A$155:$A$1048576,0),MATCH((CUADRO!M$5&amp;$E102),'Hoja de Trabajo para listado'!$A$151:$Z$151,0)),0)+IFERROR(INDEX('Hoja de Trabajo para listado'!$AB$155:$BA$1048576,MATCH($A102,'Hoja de Trabajo para listado'!$AB$155:$AB$1048576,0),MATCH((CUADRO!M$5&amp;$E102),'Hoja de Trabajo para listado'!$AB$151:$BA$151,0)),0)+IFERROR(INDEX('Hoja de Trabajo para listado'!$BC$155:$CB$1048576,MATCH($A102,'Hoja de Trabajo para listado'!$BC$155:$BC$1048576,0),MATCH((CUADRO!M$5&amp;$E102),'Hoja de Trabajo para listado'!$BC$151:$CB$151,0)),0)+IFERROR(INDEX('Hoja de Trabajo para listado'!$DE$153:$DG$274,MATCH($A102,'Hoja de Trabajo para listado'!$DE$153:$DE$1048576,0),MATCH((CUADRO!M$5&amp;$E102),'Hoja de Trabajo para listado'!$DE$151:$DG$151,0)),0)+IFERROR(INDEX('Hoja de Trabajo para listado'!$CD$155:$DC$1048576,MATCH($A102,'Hoja de Trabajo para listado'!$CD$155:$CD$1048576,0),MATCH((CUADRO!M$5&amp;$E102),'Hoja de Trabajo para listado'!$CD$151:$DC$151,0)),0)</f>
        <v>0</v>
      </c>
      <c r="N102" s="243">
        <f ca="1">+IFERROR(INDEX('Hoja de Trabajo para listado'!$A$155:$Z$1048576,MATCH($A102,'Hoja de Trabajo para listado'!$A$155:$A$1048576,0),MATCH((CUADRO!N$5&amp;$E102),'Hoja de Trabajo para listado'!$A$151:$Z$151,0)),0)+IFERROR(INDEX('Hoja de Trabajo para listado'!$AB$155:$BA$1048576,MATCH($A102,'Hoja de Trabajo para listado'!$AB$155:$AB$1048576,0),MATCH((CUADRO!N$5&amp;$E102),'Hoja de Trabajo para listado'!$AB$151:$BA$151,0)),0)+IFERROR(INDEX('Hoja de Trabajo para listado'!$BC$155:$CB$1048576,MATCH($A102,'Hoja de Trabajo para listado'!$BC$155:$BC$1048576,0),MATCH((CUADRO!N$5&amp;$E102),'Hoja de Trabajo para listado'!$BC$151:$CB$151,0)),0)+IFERROR(INDEX('Hoja de Trabajo para listado'!$DE$153:$DG$274,MATCH($A102,'Hoja de Trabajo para listado'!$DE$153:$DE$1048576,0),MATCH((CUADRO!N$5&amp;$E102),'Hoja de Trabajo para listado'!$DE$151:$DG$151,0)),0)+IFERROR(INDEX('Hoja de Trabajo para listado'!$CD$155:$DC$1048576,MATCH($A102,'Hoja de Trabajo para listado'!$CD$155:$CD$1048576,0),MATCH((CUADRO!N$5&amp;$E102),'Hoja de Trabajo para listado'!$CD$151:$DC$151,0)),0)</f>
        <v>0</v>
      </c>
      <c r="O102" s="243">
        <f ca="1">+IFERROR(INDEX('Hoja de Trabajo para listado'!$A$155:$Z$1048576,MATCH($A102,'Hoja de Trabajo para listado'!$A$155:$A$1048576,0),MATCH((CUADRO!O$5&amp;$E102),'Hoja de Trabajo para listado'!$A$151:$Z$151,0)),0)+IFERROR(INDEX('Hoja de Trabajo para listado'!$AB$155:$BA$1048576,MATCH($A102,'Hoja de Trabajo para listado'!$AB$155:$AB$1048576,0),MATCH((CUADRO!O$5&amp;$E102),'Hoja de Trabajo para listado'!$AB$151:$BA$151,0)),0)+IFERROR(INDEX('Hoja de Trabajo para listado'!$BC$155:$CB$1048576,MATCH($A102,'Hoja de Trabajo para listado'!$BC$155:$BC$1048576,0),MATCH((CUADRO!O$5&amp;$E102),'Hoja de Trabajo para listado'!$BC$151:$CB$151,0)),0)+IFERROR(INDEX('Hoja de Trabajo para listado'!$DE$153:$DG$274,MATCH($A102,'Hoja de Trabajo para listado'!$DE$153:$DE$1048576,0),MATCH((CUADRO!O$5&amp;$E102),'Hoja de Trabajo para listado'!$DE$151:$DG$151,0)),0)+IFERROR(INDEX('Hoja de Trabajo para listado'!$CD$155:$DC$1048576,MATCH($A102,'Hoja de Trabajo para listado'!$CD$155:$CD$1048576,0),MATCH((CUADRO!O$5&amp;$E102),'Hoja de Trabajo para listado'!$CD$151:$DC$151,0)),0)</f>
        <v>0</v>
      </c>
      <c r="P102" s="243">
        <f ca="1">+IFERROR(INDEX('Hoja de Trabajo para listado'!$A$155:$Z$1048576,MATCH($A102,'Hoja de Trabajo para listado'!$A$155:$A$1048576,0),MATCH((CUADRO!P$5&amp;$E102),'Hoja de Trabajo para listado'!$A$151:$Z$151,0)),0)+IFERROR(INDEX('Hoja de Trabajo para listado'!$AB$155:$BA$1048576,MATCH($A102,'Hoja de Trabajo para listado'!$AB$155:$AB$1048576,0),MATCH((CUADRO!P$5&amp;$E102),'Hoja de Trabajo para listado'!$AB$151:$BA$151,0)),0)+IFERROR(INDEX('Hoja de Trabajo para listado'!$BC$155:$CB$1048576,MATCH($A102,'Hoja de Trabajo para listado'!$BC$155:$BC$1048576,0),MATCH((CUADRO!P$5&amp;$E102),'Hoja de Trabajo para listado'!$BC$151:$CB$151,0)),0)+IFERROR(INDEX('Hoja de Trabajo para listado'!$DE$153:$DG$274,MATCH($A102,'Hoja de Trabajo para listado'!$DE$153:$DE$1048576,0),MATCH((CUADRO!P$5&amp;$E102),'Hoja de Trabajo para listado'!$DE$151:$DG$151,0)),0)+IFERROR(INDEX('Hoja de Trabajo para listado'!$CD$155:$DC$1048576,MATCH($A102,'Hoja de Trabajo para listado'!$CD$155:$CD$1048576,0),MATCH((CUADRO!P$5&amp;$E102),'Hoja de Trabajo para listado'!$CD$151:$DC$151,0)),0)</f>
        <v>0</v>
      </c>
      <c r="Q102" s="243">
        <f ca="1">+IFERROR(INDEX('Hoja de Trabajo para listado'!$A$155:$Z$1048576,MATCH($A102,'Hoja de Trabajo para listado'!$A$155:$A$1048576,0),MATCH((CUADRO!Q$5&amp;$E102),'Hoja de Trabajo para listado'!$A$151:$Z$151,0)),0)+IFERROR(INDEX('Hoja de Trabajo para listado'!$AB$155:$BA$1048576,MATCH($A102,'Hoja de Trabajo para listado'!$AB$155:$AB$1048576,0),MATCH((CUADRO!Q$5&amp;$E102),'Hoja de Trabajo para listado'!$AB$151:$BA$151,0)),0)+IFERROR(INDEX('Hoja de Trabajo para listado'!$BC$155:$CB$1048576,MATCH($A102,'Hoja de Trabajo para listado'!$BC$155:$BC$1048576,0),MATCH((CUADRO!Q$5&amp;$E102),'Hoja de Trabajo para listado'!$BC$151:$CB$151,0)),0)+IFERROR(INDEX('Hoja de Trabajo para listado'!$DE$153:$DG$274,MATCH($A102,'Hoja de Trabajo para listado'!$DE$153:$DE$1048576,0),MATCH((CUADRO!Q$5&amp;$E102),'Hoja de Trabajo para listado'!$DE$151:$DG$151,0)),0)+IFERROR(INDEX('Hoja de Trabajo para listado'!$CD$155:$DC$1048576,MATCH($A102,'Hoja de Trabajo para listado'!$CD$155:$CD$1048576,0),MATCH((CUADRO!Q$5&amp;$E102),'Hoja de Trabajo para listado'!$CD$151:$DC$151,0)),0)</f>
        <v>0</v>
      </c>
      <c r="R102" s="243">
        <f t="shared" ca="1" si="5"/>
        <v>0</v>
      </c>
      <c r="S102" s="243"/>
      <c r="T102" s="243">
        <f ca="1">+T103</f>
        <v>0</v>
      </c>
      <c r="U102" s="242">
        <f t="shared" si="6"/>
        <v>1</v>
      </c>
      <c r="V102" s="333" t="str">
        <f>+VLOOKUP(A102,bd_lista!$A$3:$E$590,5,FALSE)</f>
        <v>Instituciones Descentralizadas</v>
      </c>
      <c r="W102" s="391" t="str">
        <f>+V102</f>
        <v>Instituciones Descentralizadas</v>
      </c>
      <c r="X102" s="242">
        <f>+VLOOKUP(A102,[4]Sheet1!$A$13:$D$744,4,FALSE)</f>
        <v>16</v>
      </c>
      <c r="Y102" s="242" t="str">
        <f>+VLOOKUP(X102,bd_lista!$A$3:$C$590,3,FALSE)</f>
        <v>Ministerio de Educación</v>
      </c>
      <c r="Z102" s="294">
        <f>+X102</f>
        <v>16</v>
      </c>
      <c r="AA102" s="295" t="str">
        <f>+Y102</f>
        <v>Ministerio de Educación</v>
      </c>
    </row>
    <row r="103" spans="1:27" ht="15" hidden="1" customHeight="1">
      <c r="A103" s="32">
        <v>150</v>
      </c>
      <c r="B103" s="388"/>
      <c r="C103" s="333" t="str">
        <f>+VLOOKUP(A103,bd_lista!$A$3:$C$590,3,FALSE)</f>
        <v>Proyecto Sucre Ciudad Universitaria</v>
      </c>
      <c r="D103" s="390"/>
      <c r="E103" s="333" t="s">
        <v>1305</v>
      </c>
      <c r="F103" s="245">
        <f ca="1">+IFERROR(INDEX('Hoja de Trabajo para listado'!$A$155:$Z$1048576,MATCH($A103,'Hoja de Trabajo para listado'!$A$155:$A$1048576,0),MATCH((CUADRO!F$5&amp;$E103),'Hoja de Trabajo para listado'!$A$151:$Z$151,0)),0)+IFERROR(INDEX('Hoja de Trabajo para listado'!$AB$155:$BA$1048576,MATCH($A103,'Hoja de Trabajo para listado'!$AB$155:$AB$1048576,0),MATCH((CUADRO!F$5&amp;$E103),'Hoja de Trabajo para listado'!$AB$151:$BA$151,0)),0)+IFERROR(INDEX('Hoja de Trabajo para listado'!$BC$155:$CB$1048576,MATCH($A103,'Hoja de Trabajo para listado'!$BC$155:$BC$1048576,0),MATCH((CUADRO!F$5&amp;$E103),'Hoja de Trabajo para listado'!$BC$151:$CB$151,0)),0)+IFERROR(INDEX('Hoja de Trabajo para listado'!$DE$153:$DG$274,MATCH($A103,'Hoja de Trabajo para listado'!$DE$153:$DE$1048576,0),MATCH((CUADRO!F$5&amp;$E103),'Hoja de Trabajo para listado'!$DE$151:$DG$151,0)),0)+IFERROR(INDEX('Hoja de Trabajo para listado'!$CD$155:$DC$1048576,MATCH($A103,'Hoja de Trabajo para listado'!$CD$155:$CD$1048576,0),MATCH((CUADRO!F$5&amp;$E103),'Hoja de Trabajo para listado'!$CD$151:$DC$151,0)),0)</f>
        <v>0</v>
      </c>
      <c r="G103" s="245">
        <f ca="1">+IFERROR(INDEX('Hoja de Trabajo para listado'!$A$155:$Z$1048576,MATCH($A103,'Hoja de Trabajo para listado'!$A$155:$A$1048576,0),MATCH((CUADRO!G$5&amp;$E103),'Hoja de Trabajo para listado'!$A$151:$Z$151,0)),0)+IFERROR(INDEX('Hoja de Trabajo para listado'!$AB$155:$BA$1048576,MATCH($A103,'Hoja de Trabajo para listado'!$AB$155:$AB$1048576,0),MATCH((CUADRO!G$5&amp;$E103),'Hoja de Trabajo para listado'!$AB$151:$BA$151,0)),0)+IFERROR(INDEX('Hoja de Trabajo para listado'!$BC$155:$CB$1048576,MATCH($A103,'Hoja de Trabajo para listado'!$BC$155:$BC$1048576,0),MATCH((CUADRO!G$5&amp;$E103),'Hoja de Trabajo para listado'!$BC$151:$CB$151,0)),0)+IFERROR(INDEX('Hoja de Trabajo para listado'!$DE$153:$DG$274,MATCH($A103,'Hoja de Trabajo para listado'!$DE$153:$DE$1048576,0),MATCH((CUADRO!G$5&amp;$E103),'Hoja de Trabajo para listado'!$DE$151:$DG$151,0)),0)+IFERROR(INDEX('Hoja de Trabajo para listado'!$CD$155:$DC$1048576,MATCH($A103,'Hoja de Trabajo para listado'!$CD$155:$CD$1048576,0),MATCH((CUADRO!G$5&amp;$E103),'Hoja de Trabajo para listado'!$CD$151:$DC$151,0)),0)</f>
        <v>0</v>
      </c>
      <c r="H103" s="245">
        <f ca="1">+IFERROR(INDEX('Hoja de Trabajo para listado'!$A$155:$Z$1048576,MATCH($A103,'Hoja de Trabajo para listado'!$A$155:$A$1048576,0),MATCH((CUADRO!H$5&amp;$E103),'Hoja de Trabajo para listado'!$A$151:$Z$151,0)),0)+IFERROR(INDEX('Hoja de Trabajo para listado'!$AB$155:$BA$1048576,MATCH($A103,'Hoja de Trabajo para listado'!$AB$155:$AB$1048576,0),MATCH((CUADRO!H$5&amp;$E103),'Hoja de Trabajo para listado'!$AB$151:$BA$151,0)),0)+IFERROR(INDEX('Hoja de Trabajo para listado'!$BC$155:$CB$1048576,MATCH($A103,'Hoja de Trabajo para listado'!$BC$155:$BC$1048576,0),MATCH((CUADRO!H$5&amp;$E103),'Hoja de Trabajo para listado'!$BC$151:$CB$151,0)),0)+IFERROR(INDEX('Hoja de Trabajo para listado'!$DE$153:$DG$274,MATCH($A103,'Hoja de Trabajo para listado'!$DE$153:$DE$1048576,0),MATCH((CUADRO!H$5&amp;$E103),'Hoja de Trabajo para listado'!$DE$151:$DG$151,0)),0)+IFERROR(INDEX('Hoja de Trabajo para listado'!$CD$155:$DC$1048576,MATCH($A103,'Hoja de Trabajo para listado'!$CD$155:$CD$1048576,0),MATCH((CUADRO!H$5&amp;$E103),'Hoja de Trabajo para listado'!$CD$151:$DC$151,0)),0)</f>
        <v>0</v>
      </c>
      <c r="I103" s="245">
        <f ca="1">+IFERROR(INDEX('Hoja de Trabajo para listado'!$A$155:$Z$1048576,MATCH($A103,'Hoja de Trabajo para listado'!$A$155:$A$1048576,0),MATCH((CUADRO!I$5&amp;$E103),'Hoja de Trabajo para listado'!$A$151:$Z$151,0)),0)+IFERROR(INDEX('Hoja de Trabajo para listado'!$AB$155:$BA$1048576,MATCH($A103,'Hoja de Trabajo para listado'!$AB$155:$AB$1048576,0),MATCH((CUADRO!I$5&amp;$E103),'Hoja de Trabajo para listado'!$AB$151:$BA$151,0)),0)+IFERROR(INDEX('Hoja de Trabajo para listado'!$BC$155:$CB$1048576,MATCH($A103,'Hoja de Trabajo para listado'!$BC$155:$BC$1048576,0),MATCH((CUADRO!I$5&amp;$E103),'Hoja de Trabajo para listado'!$BC$151:$CB$151,0)),0)+IFERROR(INDEX('Hoja de Trabajo para listado'!$DE$153:$DG$274,MATCH($A103,'Hoja de Trabajo para listado'!$DE$153:$DE$1048576,0),MATCH((CUADRO!I$5&amp;$E103),'Hoja de Trabajo para listado'!$DE$151:$DG$151,0)),0)+IFERROR(INDEX('Hoja de Trabajo para listado'!$CD$155:$DC$1048576,MATCH($A103,'Hoja de Trabajo para listado'!$CD$155:$CD$1048576,0),MATCH((CUADRO!I$5&amp;$E103),'Hoja de Trabajo para listado'!$CD$151:$DC$151,0)),0)</f>
        <v>0</v>
      </c>
      <c r="J103" s="245">
        <f ca="1">+IFERROR(INDEX('Hoja de Trabajo para listado'!$A$155:$Z$1048576,MATCH($A103,'Hoja de Trabajo para listado'!$A$155:$A$1048576,0),MATCH((CUADRO!J$5&amp;$E103),'Hoja de Trabajo para listado'!$A$151:$Z$151,0)),0)+IFERROR(INDEX('Hoja de Trabajo para listado'!$AB$155:$BA$1048576,MATCH($A103,'Hoja de Trabajo para listado'!$AB$155:$AB$1048576,0),MATCH((CUADRO!J$5&amp;$E103),'Hoja de Trabajo para listado'!$AB$151:$BA$151,0)),0)+IFERROR(INDEX('Hoja de Trabajo para listado'!$BC$155:$CB$1048576,MATCH($A103,'Hoja de Trabajo para listado'!$BC$155:$BC$1048576,0),MATCH((CUADRO!J$5&amp;$E103),'Hoja de Trabajo para listado'!$BC$151:$CB$151,0)),0)+IFERROR(INDEX('Hoja de Trabajo para listado'!$DE$153:$DG$274,MATCH($A103,'Hoja de Trabajo para listado'!$DE$153:$DE$1048576,0),MATCH((CUADRO!J$5&amp;$E103),'Hoja de Trabajo para listado'!$DE$151:$DG$151,0)),0)+IFERROR(INDEX('Hoja de Trabajo para listado'!$CD$155:$DC$1048576,MATCH($A103,'Hoja de Trabajo para listado'!$CD$155:$CD$1048576,0),MATCH((CUADRO!J$5&amp;$E103),'Hoja de Trabajo para listado'!$CD$151:$DC$151,0)),0)</f>
        <v>0</v>
      </c>
      <c r="K103" s="245">
        <f ca="1">+IFERROR(INDEX('Hoja de Trabajo para listado'!$A$155:$Z$1048576,MATCH($A103,'Hoja de Trabajo para listado'!$A$155:$A$1048576,0),MATCH((CUADRO!K$5&amp;$E103),'Hoja de Trabajo para listado'!$A$151:$Z$151,0)),0)+IFERROR(INDEX('Hoja de Trabajo para listado'!$AB$155:$BA$1048576,MATCH($A103,'Hoja de Trabajo para listado'!$AB$155:$AB$1048576,0),MATCH((CUADRO!K$5&amp;$E103),'Hoja de Trabajo para listado'!$AB$151:$BA$151,0)),0)+IFERROR(INDEX('Hoja de Trabajo para listado'!$BC$155:$CB$1048576,MATCH($A103,'Hoja de Trabajo para listado'!$BC$155:$BC$1048576,0),MATCH((CUADRO!K$5&amp;$E103),'Hoja de Trabajo para listado'!$BC$151:$CB$151,0)),0)+IFERROR(INDEX('Hoja de Trabajo para listado'!$DE$153:$DG$274,MATCH($A103,'Hoja de Trabajo para listado'!$DE$153:$DE$1048576,0),MATCH((CUADRO!K$5&amp;$E103),'Hoja de Trabajo para listado'!$DE$151:$DG$151,0)),0)+IFERROR(INDEX('Hoja de Trabajo para listado'!$CD$155:$DC$1048576,MATCH($A103,'Hoja de Trabajo para listado'!$CD$155:$CD$1048576,0),MATCH((CUADRO!K$5&amp;$E103),'Hoja de Trabajo para listado'!$CD$151:$DC$151,0)),0)</f>
        <v>0</v>
      </c>
      <c r="L103" s="245">
        <f ca="1">+IFERROR(INDEX('Hoja de Trabajo para listado'!$A$155:$Z$1048576,MATCH($A103,'Hoja de Trabajo para listado'!$A$155:$A$1048576,0),MATCH((CUADRO!L$5&amp;$E103),'Hoja de Trabajo para listado'!$A$151:$Z$151,0)),0)+IFERROR(INDEX('Hoja de Trabajo para listado'!$AB$155:$BA$1048576,MATCH($A103,'Hoja de Trabajo para listado'!$AB$155:$AB$1048576,0),MATCH((CUADRO!L$5&amp;$E103),'Hoja de Trabajo para listado'!$AB$151:$BA$151,0)),0)+IFERROR(INDEX('Hoja de Trabajo para listado'!$BC$155:$CB$1048576,MATCH($A103,'Hoja de Trabajo para listado'!$BC$155:$BC$1048576,0),MATCH((CUADRO!L$5&amp;$E103),'Hoja de Trabajo para listado'!$BC$151:$CB$151,0)),0)+IFERROR(INDEX('Hoja de Trabajo para listado'!$DE$153:$DG$274,MATCH($A103,'Hoja de Trabajo para listado'!$DE$153:$DE$1048576,0),MATCH((CUADRO!L$5&amp;$E103),'Hoja de Trabajo para listado'!$DE$151:$DG$151,0)),0)+IFERROR(INDEX('Hoja de Trabajo para listado'!$CD$155:$DC$1048576,MATCH($A103,'Hoja de Trabajo para listado'!$CD$155:$CD$1048576,0),MATCH((CUADRO!L$5&amp;$E103),'Hoja de Trabajo para listado'!$CD$151:$DC$151,0)),0)</f>
        <v>0</v>
      </c>
      <c r="M103" s="245">
        <f ca="1">+IFERROR(INDEX('Hoja de Trabajo para listado'!$A$155:$Z$1048576,MATCH($A103,'Hoja de Trabajo para listado'!$A$155:$A$1048576,0),MATCH((CUADRO!M$5&amp;$E103),'Hoja de Trabajo para listado'!$A$151:$Z$151,0)),0)+IFERROR(INDEX('Hoja de Trabajo para listado'!$AB$155:$BA$1048576,MATCH($A103,'Hoja de Trabajo para listado'!$AB$155:$AB$1048576,0),MATCH((CUADRO!M$5&amp;$E103),'Hoja de Trabajo para listado'!$AB$151:$BA$151,0)),0)+IFERROR(INDEX('Hoja de Trabajo para listado'!$BC$155:$CB$1048576,MATCH($A103,'Hoja de Trabajo para listado'!$BC$155:$BC$1048576,0),MATCH((CUADRO!M$5&amp;$E103),'Hoja de Trabajo para listado'!$BC$151:$CB$151,0)),0)+IFERROR(INDEX('Hoja de Trabajo para listado'!$DE$153:$DG$274,MATCH($A103,'Hoja de Trabajo para listado'!$DE$153:$DE$1048576,0),MATCH((CUADRO!M$5&amp;$E103),'Hoja de Trabajo para listado'!$DE$151:$DG$151,0)),0)+IFERROR(INDEX('Hoja de Trabajo para listado'!$CD$155:$DC$1048576,MATCH($A103,'Hoja de Trabajo para listado'!$CD$155:$CD$1048576,0),MATCH((CUADRO!M$5&amp;$E103),'Hoja de Trabajo para listado'!$CD$151:$DC$151,0)),0)</f>
        <v>0</v>
      </c>
      <c r="N103" s="245">
        <f ca="1">+IFERROR(INDEX('Hoja de Trabajo para listado'!$A$155:$Z$1048576,MATCH($A103,'Hoja de Trabajo para listado'!$A$155:$A$1048576,0),MATCH((CUADRO!N$5&amp;$E103),'Hoja de Trabajo para listado'!$A$151:$Z$151,0)),0)+IFERROR(INDEX('Hoja de Trabajo para listado'!$AB$155:$BA$1048576,MATCH($A103,'Hoja de Trabajo para listado'!$AB$155:$AB$1048576,0),MATCH((CUADRO!N$5&amp;$E103),'Hoja de Trabajo para listado'!$AB$151:$BA$151,0)),0)+IFERROR(INDEX('Hoja de Trabajo para listado'!$BC$155:$CB$1048576,MATCH($A103,'Hoja de Trabajo para listado'!$BC$155:$BC$1048576,0),MATCH((CUADRO!N$5&amp;$E103),'Hoja de Trabajo para listado'!$BC$151:$CB$151,0)),0)+IFERROR(INDEX('Hoja de Trabajo para listado'!$DE$153:$DG$274,MATCH($A103,'Hoja de Trabajo para listado'!$DE$153:$DE$1048576,0),MATCH((CUADRO!N$5&amp;$E103),'Hoja de Trabajo para listado'!$DE$151:$DG$151,0)),0)+IFERROR(INDEX('Hoja de Trabajo para listado'!$CD$155:$DC$1048576,MATCH($A103,'Hoja de Trabajo para listado'!$CD$155:$CD$1048576,0),MATCH((CUADRO!N$5&amp;$E103),'Hoja de Trabajo para listado'!$CD$151:$DC$151,0)),0)</f>
        <v>0</v>
      </c>
      <c r="O103" s="245">
        <f ca="1">+IFERROR(INDEX('Hoja de Trabajo para listado'!$A$155:$Z$1048576,MATCH($A103,'Hoja de Trabajo para listado'!$A$155:$A$1048576,0),MATCH((CUADRO!O$5&amp;$E103),'Hoja de Trabajo para listado'!$A$151:$Z$151,0)),0)+IFERROR(INDEX('Hoja de Trabajo para listado'!$AB$155:$BA$1048576,MATCH($A103,'Hoja de Trabajo para listado'!$AB$155:$AB$1048576,0),MATCH((CUADRO!O$5&amp;$E103),'Hoja de Trabajo para listado'!$AB$151:$BA$151,0)),0)+IFERROR(INDEX('Hoja de Trabajo para listado'!$BC$155:$CB$1048576,MATCH($A103,'Hoja de Trabajo para listado'!$BC$155:$BC$1048576,0),MATCH((CUADRO!O$5&amp;$E103),'Hoja de Trabajo para listado'!$BC$151:$CB$151,0)),0)+IFERROR(INDEX('Hoja de Trabajo para listado'!$DE$153:$DG$274,MATCH($A103,'Hoja de Trabajo para listado'!$DE$153:$DE$1048576,0),MATCH((CUADRO!O$5&amp;$E103),'Hoja de Trabajo para listado'!$DE$151:$DG$151,0)),0)+IFERROR(INDEX('Hoja de Trabajo para listado'!$CD$155:$DC$1048576,MATCH($A103,'Hoja de Trabajo para listado'!$CD$155:$CD$1048576,0),MATCH((CUADRO!O$5&amp;$E103),'Hoja de Trabajo para listado'!$CD$151:$DC$151,0)),0)</f>
        <v>0</v>
      </c>
      <c r="P103" s="245">
        <f ca="1">+IFERROR(INDEX('Hoja de Trabajo para listado'!$A$155:$Z$1048576,MATCH($A103,'Hoja de Trabajo para listado'!$A$155:$A$1048576,0),MATCH((CUADRO!P$5&amp;$E103),'Hoja de Trabajo para listado'!$A$151:$Z$151,0)),0)+IFERROR(INDEX('Hoja de Trabajo para listado'!$AB$155:$BA$1048576,MATCH($A103,'Hoja de Trabajo para listado'!$AB$155:$AB$1048576,0),MATCH((CUADRO!P$5&amp;$E103),'Hoja de Trabajo para listado'!$AB$151:$BA$151,0)),0)+IFERROR(INDEX('Hoja de Trabajo para listado'!$BC$155:$CB$1048576,MATCH($A103,'Hoja de Trabajo para listado'!$BC$155:$BC$1048576,0),MATCH((CUADRO!P$5&amp;$E103),'Hoja de Trabajo para listado'!$BC$151:$CB$151,0)),0)+IFERROR(INDEX('Hoja de Trabajo para listado'!$DE$153:$DG$274,MATCH($A103,'Hoja de Trabajo para listado'!$DE$153:$DE$1048576,0),MATCH((CUADRO!P$5&amp;$E103),'Hoja de Trabajo para listado'!$DE$151:$DG$151,0)),0)+IFERROR(INDEX('Hoja de Trabajo para listado'!$CD$155:$DC$1048576,MATCH($A103,'Hoja de Trabajo para listado'!$CD$155:$CD$1048576,0),MATCH((CUADRO!P$5&amp;$E103),'Hoja de Trabajo para listado'!$CD$151:$DC$151,0)),0)</f>
        <v>0</v>
      </c>
      <c r="Q103" s="245">
        <f ca="1">+IFERROR(INDEX('Hoja de Trabajo para listado'!$A$155:$Z$1048576,MATCH($A103,'Hoja de Trabajo para listado'!$A$155:$A$1048576,0),MATCH((CUADRO!Q$5&amp;$E103),'Hoja de Trabajo para listado'!$A$151:$Z$151,0)),0)+IFERROR(INDEX('Hoja de Trabajo para listado'!$AB$155:$BA$1048576,MATCH($A103,'Hoja de Trabajo para listado'!$AB$155:$AB$1048576,0),MATCH((CUADRO!Q$5&amp;$E103),'Hoja de Trabajo para listado'!$AB$151:$BA$151,0)),0)+IFERROR(INDEX('Hoja de Trabajo para listado'!$BC$155:$CB$1048576,MATCH($A103,'Hoja de Trabajo para listado'!$BC$155:$BC$1048576,0),MATCH((CUADRO!Q$5&amp;$E103),'Hoja de Trabajo para listado'!$BC$151:$CB$151,0)),0)+IFERROR(INDEX('Hoja de Trabajo para listado'!$DE$153:$DG$274,MATCH($A103,'Hoja de Trabajo para listado'!$DE$153:$DE$1048576,0),MATCH((CUADRO!Q$5&amp;$E103),'Hoja de Trabajo para listado'!$DE$151:$DG$151,0)),0)+IFERROR(INDEX('Hoja de Trabajo para listado'!$CD$155:$DC$1048576,MATCH($A103,'Hoja de Trabajo para listado'!$CD$155:$CD$1048576,0),MATCH((CUADRO!Q$5&amp;$E103),'Hoja de Trabajo para listado'!$CD$151:$DC$151,0)),0)</f>
        <v>0</v>
      </c>
      <c r="R103" s="245">
        <f t="shared" ca="1" si="5"/>
        <v>0</v>
      </c>
      <c r="S103" s="245">
        <f ca="1">+R102+R103</f>
        <v>0</v>
      </c>
      <c r="T103" s="245">
        <f ca="1">+S103</f>
        <v>0</v>
      </c>
      <c r="U103" s="244">
        <f t="shared" si="6"/>
        <v>2</v>
      </c>
      <c r="V103" s="333" t="str">
        <f>+VLOOKUP(A103,bd_lista!$A$3:$E$590,5,FALSE)</f>
        <v>Instituciones Descentralizadas</v>
      </c>
      <c r="W103" s="392"/>
      <c r="X103" s="242">
        <f>+VLOOKUP(A103,[4]Sheet1!$A$13:$D$744,4,FALSE)</f>
        <v>16</v>
      </c>
      <c r="Y103" s="242" t="str">
        <f>+VLOOKUP(X103,bd_lista!$A$3:$C$590,3,FALSE)</f>
        <v>Ministerio de Educación</v>
      </c>
      <c r="Z103" s="292"/>
      <c r="AA103" s="293"/>
    </row>
    <row r="104" spans="1:27" ht="15" hidden="1" customHeight="1">
      <c r="A104" s="251">
        <v>152</v>
      </c>
      <c r="B104" s="387">
        <f>+A104</f>
        <v>152</v>
      </c>
      <c r="C104" s="247" t="str">
        <f>+VLOOKUP(A104,bd_lista!$A$3:$C$590,3,FALSE)</f>
        <v>Servicio Plurinacional de Defensa Pública</v>
      </c>
      <c r="D104" s="389" t="str">
        <f>+C104</f>
        <v>Servicio Plurinacional de Defensa Pública</v>
      </c>
      <c r="E104" s="247" t="s">
        <v>1304</v>
      </c>
      <c r="F104" s="243">
        <f ca="1">+IFERROR(INDEX('Hoja de Trabajo para listado'!$A$155:$Z$1048576,MATCH($A104,'Hoja de Trabajo para listado'!$A$155:$A$1048576,0),MATCH((CUADRO!F$5&amp;$E104),'Hoja de Trabajo para listado'!$A$151:$Z$151,0)),0)+IFERROR(INDEX('Hoja de Trabajo para listado'!$AB$155:$BA$1048576,MATCH($A104,'Hoja de Trabajo para listado'!$AB$155:$AB$1048576,0),MATCH((CUADRO!F$5&amp;$E104),'Hoja de Trabajo para listado'!$AB$151:$BA$151,0)),0)+IFERROR(INDEX('Hoja de Trabajo para listado'!$BC$155:$CB$1048576,MATCH($A104,'Hoja de Trabajo para listado'!$BC$155:$BC$1048576,0),MATCH((CUADRO!F$5&amp;$E104),'Hoja de Trabajo para listado'!$BC$151:$CB$151,0)),0)+IFERROR(INDEX('Hoja de Trabajo para listado'!$DE$153:$DG$274,MATCH($A104,'Hoja de Trabajo para listado'!$DE$153:$DE$1048576,0),MATCH((CUADRO!F$5&amp;$E104),'Hoja de Trabajo para listado'!$DE$151:$DG$151,0)),0)+IFERROR(INDEX('Hoja de Trabajo para listado'!$CD$155:$DC$1048576,MATCH($A104,'Hoja de Trabajo para listado'!$CD$155:$CD$1048576,0),MATCH((CUADRO!F$5&amp;$E104),'Hoja de Trabajo para listado'!$CD$151:$DC$151,0)),0)</f>
        <v>0</v>
      </c>
      <c r="G104" s="243">
        <f ca="1">+IFERROR(INDEX('Hoja de Trabajo para listado'!$A$155:$Z$1048576,MATCH($A104,'Hoja de Trabajo para listado'!$A$155:$A$1048576,0),MATCH((CUADRO!G$5&amp;$E104),'Hoja de Trabajo para listado'!$A$151:$Z$151,0)),0)+IFERROR(INDEX('Hoja de Trabajo para listado'!$AB$155:$BA$1048576,MATCH($A104,'Hoja de Trabajo para listado'!$AB$155:$AB$1048576,0),MATCH((CUADRO!G$5&amp;$E104),'Hoja de Trabajo para listado'!$AB$151:$BA$151,0)),0)+IFERROR(INDEX('Hoja de Trabajo para listado'!$BC$155:$CB$1048576,MATCH($A104,'Hoja de Trabajo para listado'!$BC$155:$BC$1048576,0),MATCH((CUADRO!G$5&amp;$E104),'Hoja de Trabajo para listado'!$BC$151:$CB$151,0)),0)+IFERROR(INDEX('Hoja de Trabajo para listado'!$DE$153:$DG$274,MATCH($A104,'Hoja de Trabajo para listado'!$DE$153:$DE$1048576,0),MATCH((CUADRO!G$5&amp;$E104),'Hoja de Trabajo para listado'!$DE$151:$DG$151,0)),0)+IFERROR(INDEX('Hoja de Trabajo para listado'!$CD$155:$DC$1048576,MATCH($A104,'Hoja de Trabajo para listado'!$CD$155:$CD$1048576,0),MATCH((CUADRO!G$5&amp;$E104),'Hoja de Trabajo para listado'!$CD$151:$DC$151,0)),0)</f>
        <v>0</v>
      </c>
      <c r="H104" s="243">
        <f ca="1">+IFERROR(INDEX('Hoja de Trabajo para listado'!$A$155:$Z$1048576,MATCH($A104,'Hoja de Trabajo para listado'!$A$155:$A$1048576,0),MATCH((CUADRO!H$5&amp;$E104),'Hoja de Trabajo para listado'!$A$151:$Z$151,0)),0)+IFERROR(INDEX('Hoja de Trabajo para listado'!$AB$155:$BA$1048576,MATCH($A104,'Hoja de Trabajo para listado'!$AB$155:$AB$1048576,0),MATCH((CUADRO!H$5&amp;$E104),'Hoja de Trabajo para listado'!$AB$151:$BA$151,0)),0)+IFERROR(INDEX('Hoja de Trabajo para listado'!$BC$155:$CB$1048576,MATCH($A104,'Hoja de Trabajo para listado'!$BC$155:$BC$1048576,0),MATCH((CUADRO!H$5&amp;$E104),'Hoja de Trabajo para listado'!$BC$151:$CB$151,0)),0)+IFERROR(INDEX('Hoja de Trabajo para listado'!$DE$153:$DG$274,MATCH($A104,'Hoja de Trabajo para listado'!$DE$153:$DE$1048576,0),MATCH((CUADRO!H$5&amp;$E104),'Hoja de Trabajo para listado'!$DE$151:$DG$151,0)),0)+IFERROR(INDEX('Hoja de Trabajo para listado'!$CD$155:$DC$1048576,MATCH($A104,'Hoja de Trabajo para listado'!$CD$155:$CD$1048576,0),MATCH((CUADRO!H$5&amp;$E104),'Hoja de Trabajo para listado'!$CD$151:$DC$151,0)),0)</f>
        <v>0</v>
      </c>
      <c r="I104" s="243">
        <f ca="1">+IFERROR(INDEX('Hoja de Trabajo para listado'!$A$155:$Z$1048576,MATCH($A104,'Hoja de Trabajo para listado'!$A$155:$A$1048576,0),MATCH((CUADRO!I$5&amp;$E104),'Hoja de Trabajo para listado'!$A$151:$Z$151,0)),0)+IFERROR(INDEX('Hoja de Trabajo para listado'!$AB$155:$BA$1048576,MATCH($A104,'Hoja de Trabajo para listado'!$AB$155:$AB$1048576,0),MATCH((CUADRO!I$5&amp;$E104),'Hoja de Trabajo para listado'!$AB$151:$BA$151,0)),0)+IFERROR(INDEX('Hoja de Trabajo para listado'!$BC$155:$CB$1048576,MATCH($A104,'Hoja de Trabajo para listado'!$BC$155:$BC$1048576,0),MATCH((CUADRO!I$5&amp;$E104),'Hoja de Trabajo para listado'!$BC$151:$CB$151,0)),0)+IFERROR(INDEX('Hoja de Trabajo para listado'!$DE$153:$DG$274,MATCH($A104,'Hoja de Trabajo para listado'!$DE$153:$DE$1048576,0),MATCH((CUADRO!I$5&amp;$E104),'Hoja de Trabajo para listado'!$DE$151:$DG$151,0)),0)+IFERROR(INDEX('Hoja de Trabajo para listado'!$CD$155:$DC$1048576,MATCH($A104,'Hoja de Trabajo para listado'!$CD$155:$CD$1048576,0),MATCH((CUADRO!I$5&amp;$E104),'Hoja de Trabajo para listado'!$CD$151:$DC$151,0)),0)</f>
        <v>0</v>
      </c>
      <c r="J104" s="243">
        <f ca="1">+IFERROR(INDEX('Hoja de Trabajo para listado'!$A$155:$Z$1048576,MATCH($A104,'Hoja de Trabajo para listado'!$A$155:$A$1048576,0),MATCH((CUADRO!J$5&amp;$E104),'Hoja de Trabajo para listado'!$A$151:$Z$151,0)),0)+IFERROR(INDEX('Hoja de Trabajo para listado'!$AB$155:$BA$1048576,MATCH($A104,'Hoja de Trabajo para listado'!$AB$155:$AB$1048576,0),MATCH((CUADRO!J$5&amp;$E104),'Hoja de Trabajo para listado'!$AB$151:$BA$151,0)),0)+IFERROR(INDEX('Hoja de Trabajo para listado'!$BC$155:$CB$1048576,MATCH($A104,'Hoja de Trabajo para listado'!$BC$155:$BC$1048576,0),MATCH((CUADRO!J$5&amp;$E104),'Hoja de Trabajo para listado'!$BC$151:$CB$151,0)),0)+IFERROR(INDEX('Hoja de Trabajo para listado'!$DE$153:$DG$274,MATCH($A104,'Hoja de Trabajo para listado'!$DE$153:$DE$1048576,0),MATCH((CUADRO!J$5&amp;$E104),'Hoja de Trabajo para listado'!$DE$151:$DG$151,0)),0)+IFERROR(INDEX('Hoja de Trabajo para listado'!$CD$155:$DC$1048576,MATCH($A104,'Hoja de Trabajo para listado'!$CD$155:$CD$1048576,0),MATCH((CUADRO!J$5&amp;$E104),'Hoja de Trabajo para listado'!$CD$151:$DC$151,0)),0)</f>
        <v>0</v>
      </c>
      <c r="K104" s="243">
        <f ca="1">+IFERROR(INDEX('Hoja de Trabajo para listado'!$A$155:$Z$1048576,MATCH($A104,'Hoja de Trabajo para listado'!$A$155:$A$1048576,0),MATCH((CUADRO!K$5&amp;$E104),'Hoja de Trabajo para listado'!$A$151:$Z$151,0)),0)+IFERROR(INDEX('Hoja de Trabajo para listado'!$AB$155:$BA$1048576,MATCH($A104,'Hoja de Trabajo para listado'!$AB$155:$AB$1048576,0),MATCH((CUADRO!K$5&amp;$E104),'Hoja de Trabajo para listado'!$AB$151:$BA$151,0)),0)+IFERROR(INDEX('Hoja de Trabajo para listado'!$BC$155:$CB$1048576,MATCH($A104,'Hoja de Trabajo para listado'!$BC$155:$BC$1048576,0),MATCH((CUADRO!K$5&amp;$E104),'Hoja de Trabajo para listado'!$BC$151:$CB$151,0)),0)+IFERROR(INDEX('Hoja de Trabajo para listado'!$DE$153:$DG$274,MATCH($A104,'Hoja de Trabajo para listado'!$DE$153:$DE$1048576,0),MATCH((CUADRO!K$5&amp;$E104),'Hoja de Trabajo para listado'!$DE$151:$DG$151,0)),0)+IFERROR(INDEX('Hoja de Trabajo para listado'!$CD$155:$DC$1048576,MATCH($A104,'Hoja de Trabajo para listado'!$CD$155:$CD$1048576,0),MATCH((CUADRO!K$5&amp;$E104),'Hoja de Trabajo para listado'!$CD$151:$DC$151,0)),0)</f>
        <v>0</v>
      </c>
      <c r="L104" s="243">
        <f ca="1">+IFERROR(INDEX('Hoja de Trabajo para listado'!$A$155:$Z$1048576,MATCH($A104,'Hoja de Trabajo para listado'!$A$155:$A$1048576,0),MATCH((CUADRO!L$5&amp;$E104),'Hoja de Trabajo para listado'!$A$151:$Z$151,0)),0)+IFERROR(INDEX('Hoja de Trabajo para listado'!$AB$155:$BA$1048576,MATCH($A104,'Hoja de Trabajo para listado'!$AB$155:$AB$1048576,0),MATCH((CUADRO!L$5&amp;$E104),'Hoja de Trabajo para listado'!$AB$151:$BA$151,0)),0)+IFERROR(INDEX('Hoja de Trabajo para listado'!$BC$155:$CB$1048576,MATCH($A104,'Hoja de Trabajo para listado'!$BC$155:$BC$1048576,0),MATCH((CUADRO!L$5&amp;$E104),'Hoja de Trabajo para listado'!$BC$151:$CB$151,0)),0)+IFERROR(INDEX('Hoja de Trabajo para listado'!$DE$153:$DG$274,MATCH($A104,'Hoja de Trabajo para listado'!$DE$153:$DE$1048576,0),MATCH((CUADRO!L$5&amp;$E104),'Hoja de Trabajo para listado'!$DE$151:$DG$151,0)),0)+IFERROR(INDEX('Hoja de Trabajo para listado'!$CD$155:$DC$1048576,MATCH($A104,'Hoja de Trabajo para listado'!$CD$155:$CD$1048576,0),MATCH((CUADRO!L$5&amp;$E104),'Hoja de Trabajo para listado'!$CD$151:$DC$151,0)),0)</f>
        <v>0</v>
      </c>
      <c r="M104" s="243">
        <f ca="1">+IFERROR(INDEX('Hoja de Trabajo para listado'!$A$155:$Z$1048576,MATCH($A104,'Hoja de Trabajo para listado'!$A$155:$A$1048576,0),MATCH((CUADRO!M$5&amp;$E104),'Hoja de Trabajo para listado'!$A$151:$Z$151,0)),0)+IFERROR(INDEX('Hoja de Trabajo para listado'!$AB$155:$BA$1048576,MATCH($A104,'Hoja de Trabajo para listado'!$AB$155:$AB$1048576,0),MATCH((CUADRO!M$5&amp;$E104),'Hoja de Trabajo para listado'!$AB$151:$BA$151,0)),0)+IFERROR(INDEX('Hoja de Trabajo para listado'!$BC$155:$CB$1048576,MATCH($A104,'Hoja de Trabajo para listado'!$BC$155:$BC$1048576,0),MATCH((CUADRO!M$5&amp;$E104),'Hoja de Trabajo para listado'!$BC$151:$CB$151,0)),0)+IFERROR(INDEX('Hoja de Trabajo para listado'!$DE$153:$DG$274,MATCH($A104,'Hoja de Trabajo para listado'!$DE$153:$DE$1048576,0),MATCH((CUADRO!M$5&amp;$E104),'Hoja de Trabajo para listado'!$DE$151:$DG$151,0)),0)+IFERROR(INDEX('Hoja de Trabajo para listado'!$CD$155:$DC$1048576,MATCH($A104,'Hoja de Trabajo para listado'!$CD$155:$CD$1048576,0),MATCH((CUADRO!M$5&amp;$E104),'Hoja de Trabajo para listado'!$CD$151:$DC$151,0)),0)</f>
        <v>0</v>
      </c>
      <c r="N104" s="243">
        <f ca="1">+IFERROR(INDEX('Hoja de Trabajo para listado'!$A$155:$Z$1048576,MATCH($A104,'Hoja de Trabajo para listado'!$A$155:$A$1048576,0),MATCH((CUADRO!N$5&amp;$E104),'Hoja de Trabajo para listado'!$A$151:$Z$151,0)),0)+IFERROR(INDEX('Hoja de Trabajo para listado'!$AB$155:$BA$1048576,MATCH($A104,'Hoja de Trabajo para listado'!$AB$155:$AB$1048576,0),MATCH((CUADRO!N$5&amp;$E104),'Hoja de Trabajo para listado'!$AB$151:$BA$151,0)),0)+IFERROR(INDEX('Hoja de Trabajo para listado'!$BC$155:$CB$1048576,MATCH($A104,'Hoja de Trabajo para listado'!$BC$155:$BC$1048576,0),MATCH((CUADRO!N$5&amp;$E104),'Hoja de Trabajo para listado'!$BC$151:$CB$151,0)),0)+IFERROR(INDEX('Hoja de Trabajo para listado'!$DE$153:$DG$274,MATCH($A104,'Hoja de Trabajo para listado'!$DE$153:$DE$1048576,0),MATCH((CUADRO!N$5&amp;$E104),'Hoja de Trabajo para listado'!$DE$151:$DG$151,0)),0)+IFERROR(INDEX('Hoja de Trabajo para listado'!$CD$155:$DC$1048576,MATCH($A104,'Hoja de Trabajo para listado'!$CD$155:$CD$1048576,0),MATCH((CUADRO!N$5&amp;$E104),'Hoja de Trabajo para listado'!$CD$151:$DC$151,0)),0)</f>
        <v>0</v>
      </c>
      <c r="O104" s="243">
        <f ca="1">+IFERROR(INDEX('Hoja de Trabajo para listado'!$A$155:$Z$1048576,MATCH($A104,'Hoja de Trabajo para listado'!$A$155:$A$1048576,0),MATCH((CUADRO!O$5&amp;$E104),'Hoja de Trabajo para listado'!$A$151:$Z$151,0)),0)+IFERROR(INDEX('Hoja de Trabajo para listado'!$AB$155:$BA$1048576,MATCH($A104,'Hoja de Trabajo para listado'!$AB$155:$AB$1048576,0),MATCH((CUADRO!O$5&amp;$E104),'Hoja de Trabajo para listado'!$AB$151:$BA$151,0)),0)+IFERROR(INDEX('Hoja de Trabajo para listado'!$BC$155:$CB$1048576,MATCH($A104,'Hoja de Trabajo para listado'!$BC$155:$BC$1048576,0),MATCH((CUADRO!O$5&amp;$E104),'Hoja de Trabajo para listado'!$BC$151:$CB$151,0)),0)+IFERROR(INDEX('Hoja de Trabajo para listado'!$DE$153:$DG$274,MATCH($A104,'Hoja de Trabajo para listado'!$DE$153:$DE$1048576,0),MATCH((CUADRO!O$5&amp;$E104),'Hoja de Trabajo para listado'!$DE$151:$DG$151,0)),0)+IFERROR(INDEX('Hoja de Trabajo para listado'!$CD$155:$DC$1048576,MATCH($A104,'Hoja de Trabajo para listado'!$CD$155:$CD$1048576,0),MATCH((CUADRO!O$5&amp;$E104),'Hoja de Trabajo para listado'!$CD$151:$DC$151,0)),0)</f>
        <v>0</v>
      </c>
      <c r="P104" s="243">
        <f ca="1">+IFERROR(INDEX('Hoja de Trabajo para listado'!$A$155:$Z$1048576,MATCH($A104,'Hoja de Trabajo para listado'!$A$155:$A$1048576,0),MATCH((CUADRO!P$5&amp;$E104),'Hoja de Trabajo para listado'!$A$151:$Z$151,0)),0)+IFERROR(INDEX('Hoja de Trabajo para listado'!$AB$155:$BA$1048576,MATCH($A104,'Hoja de Trabajo para listado'!$AB$155:$AB$1048576,0),MATCH((CUADRO!P$5&amp;$E104),'Hoja de Trabajo para listado'!$AB$151:$BA$151,0)),0)+IFERROR(INDEX('Hoja de Trabajo para listado'!$BC$155:$CB$1048576,MATCH($A104,'Hoja de Trabajo para listado'!$BC$155:$BC$1048576,0),MATCH((CUADRO!P$5&amp;$E104),'Hoja de Trabajo para listado'!$BC$151:$CB$151,0)),0)+IFERROR(INDEX('Hoja de Trabajo para listado'!$DE$153:$DG$274,MATCH($A104,'Hoja de Trabajo para listado'!$DE$153:$DE$1048576,0),MATCH((CUADRO!P$5&amp;$E104),'Hoja de Trabajo para listado'!$DE$151:$DG$151,0)),0)+IFERROR(INDEX('Hoja de Trabajo para listado'!$CD$155:$DC$1048576,MATCH($A104,'Hoja de Trabajo para listado'!$CD$155:$CD$1048576,0),MATCH((CUADRO!P$5&amp;$E104),'Hoja de Trabajo para listado'!$CD$151:$DC$151,0)),0)</f>
        <v>0</v>
      </c>
      <c r="Q104" s="243">
        <f ca="1">+IFERROR(INDEX('Hoja de Trabajo para listado'!$A$155:$Z$1048576,MATCH($A104,'Hoja de Trabajo para listado'!$A$155:$A$1048576,0),MATCH((CUADRO!Q$5&amp;$E104),'Hoja de Trabajo para listado'!$A$151:$Z$151,0)),0)+IFERROR(INDEX('Hoja de Trabajo para listado'!$AB$155:$BA$1048576,MATCH($A104,'Hoja de Trabajo para listado'!$AB$155:$AB$1048576,0),MATCH((CUADRO!Q$5&amp;$E104),'Hoja de Trabajo para listado'!$AB$151:$BA$151,0)),0)+IFERROR(INDEX('Hoja de Trabajo para listado'!$BC$155:$CB$1048576,MATCH($A104,'Hoja de Trabajo para listado'!$BC$155:$BC$1048576,0),MATCH((CUADRO!Q$5&amp;$E104),'Hoja de Trabajo para listado'!$BC$151:$CB$151,0)),0)+IFERROR(INDEX('Hoja de Trabajo para listado'!$DE$153:$DG$274,MATCH($A104,'Hoja de Trabajo para listado'!$DE$153:$DE$1048576,0),MATCH((CUADRO!Q$5&amp;$E104),'Hoja de Trabajo para listado'!$DE$151:$DG$151,0)),0)+IFERROR(INDEX('Hoja de Trabajo para listado'!$CD$155:$DC$1048576,MATCH($A104,'Hoja de Trabajo para listado'!$CD$155:$CD$1048576,0),MATCH((CUADRO!Q$5&amp;$E104),'Hoja de Trabajo para listado'!$CD$151:$DC$151,0)),0)</f>
        <v>0</v>
      </c>
      <c r="R104" s="243">
        <f t="shared" ca="1" si="5"/>
        <v>0</v>
      </c>
      <c r="S104" s="243"/>
      <c r="T104" s="243">
        <f ca="1">+T105</f>
        <v>929.74</v>
      </c>
      <c r="U104" s="242">
        <f t="shared" si="6"/>
        <v>1</v>
      </c>
      <c r="V104" s="333" t="str">
        <f>+VLOOKUP(A104,bd_lista!$A$3:$E$590,5,FALSE)</f>
        <v>Instituciones Descentralizadas</v>
      </c>
      <c r="W104" s="391" t="str">
        <f>+V104</f>
        <v>Instituciones Descentralizadas</v>
      </c>
      <c r="X104" s="242">
        <f>+VLOOKUP(A104,[4]Sheet1!$A$13:$D$744,4,FALSE)</f>
        <v>30</v>
      </c>
      <c r="Y104" s="242" t="str">
        <f>+VLOOKUP(X104,bd_lista!$A$3:$C$590,3,FALSE)</f>
        <v>Ministerio de Justicia y Transparencia Institucional</v>
      </c>
      <c r="Z104" s="294">
        <f>+X104</f>
        <v>30</v>
      </c>
      <c r="AA104" s="319" t="str">
        <f>+Y104</f>
        <v>Ministerio de Justicia y Transparencia Institucional</v>
      </c>
    </row>
    <row r="105" spans="1:27" ht="15" hidden="1" customHeight="1">
      <c r="A105" s="32">
        <v>152</v>
      </c>
      <c r="B105" s="388"/>
      <c r="C105" s="333" t="str">
        <f>+VLOOKUP(A105,bd_lista!$A$3:$C$590,3,FALSE)</f>
        <v>Servicio Plurinacional de Defensa Pública</v>
      </c>
      <c r="D105" s="390"/>
      <c r="E105" s="333" t="s">
        <v>1305</v>
      </c>
      <c r="F105" s="245">
        <f ca="1">+IFERROR(INDEX('Hoja de Trabajo para listado'!$A$155:$Z$1048576,MATCH($A105,'Hoja de Trabajo para listado'!$A$155:$A$1048576,0),MATCH((CUADRO!F$5&amp;$E105),'Hoja de Trabajo para listado'!$A$151:$Z$151,0)),0)+IFERROR(INDEX('Hoja de Trabajo para listado'!$AB$155:$BA$1048576,MATCH($A105,'Hoja de Trabajo para listado'!$AB$155:$AB$1048576,0),MATCH((CUADRO!F$5&amp;$E105),'Hoja de Trabajo para listado'!$AB$151:$BA$151,0)),0)+IFERROR(INDEX('Hoja de Trabajo para listado'!$BC$155:$CB$1048576,MATCH($A105,'Hoja de Trabajo para listado'!$BC$155:$BC$1048576,0),MATCH((CUADRO!F$5&amp;$E105),'Hoja de Trabajo para listado'!$BC$151:$CB$151,0)),0)+IFERROR(INDEX('Hoja de Trabajo para listado'!$DE$153:$DG$274,MATCH($A105,'Hoja de Trabajo para listado'!$DE$153:$DE$1048576,0),MATCH((CUADRO!F$5&amp;$E105),'Hoja de Trabajo para listado'!$DE$151:$DG$151,0)),0)+IFERROR(INDEX('Hoja de Trabajo para listado'!$CD$155:$DC$1048576,MATCH($A105,'Hoja de Trabajo para listado'!$CD$155:$CD$1048576,0),MATCH((CUADRO!F$5&amp;$E105),'Hoja de Trabajo para listado'!$CD$151:$DC$151,0)),0)</f>
        <v>0</v>
      </c>
      <c r="G105" s="245">
        <f ca="1">+IFERROR(INDEX('Hoja de Trabajo para listado'!$A$155:$Z$1048576,MATCH($A105,'Hoja de Trabajo para listado'!$A$155:$A$1048576,0),MATCH((CUADRO!G$5&amp;$E105),'Hoja de Trabajo para listado'!$A$151:$Z$151,0)),0)+IFERROR(INDEX('Hoja de Trabajo para listado'!$AB$155:$BA$1048576,MATCH($A105,'Hoja de Trabajo para listado'!$AB$155:$AB$1048576,0),MATCH((CUADRO!G$5&amp;$E105),'Hoja de Trabajo para listado'!$AB$151:$BA$151,0)),0)+IFERROR(INDEX('Hoja de Trabajo para listado'!$BC$155:$CB$1048576,MATCH($A105,'Hoja de Trabajo para listado'!$BC$155:$BC$1048576,0),MATCH((CUADRO!G$5&amp;$E105),'Hoja de Trabajo para listado'!$BC$151:$CB$151,0)),0)+IFERROR(INDEX('Hoja de Trabajo para listado'!$DE$153:$DG$274,MATCH($A105,'Hoja de Trabajo para listado'!$DE$153:$DE$1048576,0),MATCH((CUADRO!G$5&amp;$E105),'Hoja de Trabajo para listado'!$DE$151:$DG$151,0)),0)+IFERROR(INDEX('Hoja de Trabajo para listado'!$CD$155:$DC$1048576,MATCH($A105,'Hoja de Trabajo para listado'!$CD$155:$CD$1048576,0),MATCH((CUADRO!G$5&amp;$E105),'Hoja de Trabajo para listado'!$CD$151:$DC$151,0)),0)</f>
        <v>0</v>
      </c>
      <c r="H105" s="245">
        <f ca="1">+IFERROR(INDEX('Hoja de Trabajo para listado'!$A$155:$Z$1048576,MATCH($A105,'Hoja de Trabajo para listado'!$A$155:$A$1048576,0),MATCH((CUADRO!H$5&amp;$E105),'Hoja de Trabajo para listado'!$A$151:$Z$151,0)),0)+IFERROR(INDEX('Hoja de Trabajo para listado'!$AB$155:$BA$1048576,MATCH($A105,'Hoja de Trabajo para listado'!$AB$155:$AB$1048576,0),MATCH((CUADRO!H$5&amp;$E105),'Hoja de Trabajo para listado'!$AB$151:$BA$151,0)),0)+IFERROR(INDEX('Hoja de Trabajo para listado'!$BC$155:$CB$1048576,MATCH($A105,'Hoja de Trabajo para listado'!$BC$155:$BC$1048576,0),MATCH((CUADRO!H$5&amp;$E105),'Hoja de Trabajo para listado'!$BC$151:$CB$151,0)),0)+IFERROR(INDEX('Hoja de Trabajo para listado'!$DE$153:$DG$274,MATCH($A105,'Hoja de Trabajo para listado'!$DE$153:$DE$1048576,0),MATCH((CUADRO!H$5&amp;$E105),'Hoja de Trabajo para listado'!$DE$151:$DG$151,0)),0)+IFERROR(INDEX('Hoja de Trabajo para listado'!$CD$155:$DC$1048576,MATCH($A105,'Hoja de Trabajo para listado'!$CD$155:$CD$1048576,0),MATCH((CUADRO!H$5&amp;$E105),'Hoja de Trabajo para listado'!$CD$151:$DC$151,0)),0)</f>
        <v>0</v>
      </c>
      <c r="I105" s="245">
        <f ca="1">+IFERROR(INDEX('Hoja de Trabajo para listado'!$A$155:$Z$1048576,MATCH($A105,'Hoja de Trabajo para listado'!$A$155:$A$1048576,0),MATCH((CUADRO!I$5&amp;$E105),'Hoja de Trabajo para listado'!$A$151:$Z$151,0)),0)+IFERROR(INDEX('Hoja de Trabajo para listado'!$AB$155:$BA$1048576,MATCH($A105,'Hoja de Trabajo para listado'!$AB$155:$AB$1048576,0),MATCH((CUADRO!I$5&amp;$E105),'Hoja de Trabajo para listado'!$AB$151:$BA$151,0)),0)+IFERROR(INDEX('Hoja de Trabajo para listado'!$BC$155:$CB$1048576,MATCH($A105,'Hoja de Trabajo para listado'!$BC$155:$BC$1048576,0),MATCH((CUADRO!I$5&amp;$E105),'Hoja de Trabajo para listado'!$BC$151:$CB$151,0)),0)+IFERROR(INDEX('Hoja de Trabajo para listado'!$DE$153:$DG$274,MATCH($A105,'Hoja de Trabajo para listado'!$DE$153:$DE$1048576,0),MATCH((CUADRO!I$5&amp;$E105),'Hoja de Trabajo para listado'!$DE$151:$DG$151,0)),0)+IFERROR(INDEX('Hoja de Trabajo para listado'!$CD$155:$DC$1048576,MATCH($A105,'Hoja de Trabajo para listado'!$CD$155:$CD$1048576,0),MATCH((CUADRO!I$5&amp;$E105),'Hoja de Trabajo para listado'!$CD$151:$DC$151,0)),0)</f>
        <v>929.74</v>
      </c>
      <c r="J105" s="245">
        <f ca="1">+IFERROR(INDEX('Hoja de Trabajo para listado'!$A$155:$Z$1048576,MATCH($A105,'Hoja de Trabajo para listado'!$A$155:$A$1048576,0),MATCH((CUADRO!J$5&amp;$E105),'Hoja de Trabajo para listado'!$A$151:$Z$151,0)),0)+IFERROR(INDEX('Hoja de Trabajo para listado'!$AB$155:$BA$1048576,MATCH($A105,'Hoja de Trabajo para listado'!$AB$155:$AB$1048576,0),MATCH((CUADRO!J$5&amp;$E105),'Hoja de Trabajo para listado'!$AB$151:$BA$151,0)),0)+IFERROR(INDEX('Hoja de Trabajo para listado'!$BC$155:$CB$1048576,MATCH($A105,'Hoja de Trabajo para listado'!$BC$155:$BC$1048576,0),MATCH((CUADRO!J$5&amp;$E105),'Hoja de Trabajo para listado'!$BC$151:$CB$151,0)),0)+IFERROR(INDEX('Hoja de Trabajo para listado'!$DE$153:$DG$274,MATCH($A105,'Hoja de Trabajo para listado'!$DE$153:$DE$1048576,0),MATCH((CUADRO!J$5&amp;$E105),'Hoja de Trabajo para listado'!$DE$151:$DG$151,0)),0)+IFERROR(INDEX('Hoja de Trabajo para listado'!$CD$155:$DC$1048576,MATCH($A105,'Hoja de Trabajo para listado'!$CD$155:$CD$1048576,0),MATCH((CUADRO!J$5&amp;$E105),'Hoja de Trabajo para listado'!$CD$151:$DC$151,0)),0)</f>
        <v>0</v>
      </c>
      <c r="K105" s="245">
        <f ca="1">+IFERROR(INDEX('Hoja de Trabajo para listado'!$A$155:$Z$1048576,MATCH($A105,'Hoja de Trabajo para listado'!$A$155:$A$1048576,0),MATCH((CUADRO!K$5&amp;$E105),'Hoja de Trabajo para listado'!$A$151:$Z$151,0)),0)+IFERROR(INDEX('Hoja de Trabajo para listado'!$AB$155:$BA$1048576,MATCH($A105,'Hoja de Trabajo para listado'!$AB$155:$AB$1048576,0),MATCH((CUADRO!K$5&amp;$E105),'Hoja de Trabajo para listado'!$AB$151:$BA$151,0)),0)+IFERROR(INDEX('Hoja de Trabajo para listado'!$BC$155:$CB$1048576,MATCH($A105,'Hoja de Trabajo para listado'!$BC$155:$BC$1048576,0),MATCH((CUADRO!K$5&amp;$E105),'Hoja de Trabajo para listado'!$BC$151:$CB$151,0)),0)+IFERROR(INDEX('Hoja de Trabajo para listado'!$DE$153:$DG$274,MATCH($A105,'Hoja de Trabajo para listado'!$DE$153:$DE$1048576,0),MATCH((CUADRO!K$5&amp;$E105),'Hoja de Trabajo para listado'!$DE$151:$DG$151,0)),0)+IFERROR(INDEX('Hoja de Trabajo para listado'!$CD$155:$DC$1048576,MATCH($A105,'Hoja de Trabajo para listado'!$CD$155:$CD$1048576,0),MATCH((CUADRO!K$5&amp;$E105),'Hoja de Trabajo para listado'!$CD$151:$DC$151,0)),0)</f>
        <v>0</v>
      </c>
      <c r="L105" s="245">
        <f ca="1">+IFERROR(INDEX('Hoja de Trabajo para listado'!$A$155:$Z$1048576,MATCH($A105,'Hoja de Trabajo para listado'!$A$155:$A$1048576,0),MATCH((CUADRO!L$5&amp;$E105),'Hoja de Trabajo para listado'!$A$151:$Z$151,0)),0)+IFERROR(INDEX('Hoja de Trabajo para listado'!$AB$155:$BA$1048576,MATCH($A105,'Hoja de Trabajo para listado'!$AB$155:$AB$1048576,0),MATCH((CUADRO!L$5&amp;$E105),'Hoja de Trabajo para listado'!$AB$151:$BA$151,0)),0)+IFERROR(INDEX('Hoja de Trabajo para listado'!$BC$155:$CB$1048576,MATCH($A105,'Hoja de Trabajo para listado'!$BC$155:$BC$1048576,0),MATCH((CUADRO!L$5&amp;$E105),'Hoja de Trabajo para listado'!$BC$151:$CB$151,0)),0)+IFERROR(INDEX('Hoja de Trabajo para listado'!$DE$153:$DG$274,MATCH($A105,'Hoja de Trabajo para listado'!$DE$153:$DE$1048576,0),MATCH((CUADRO!L$5&amp;$E105),'Hoja de Trabajo para listado'!$DE$151:$DG$151,0)),0)+IFERROR(INDEX('Hoja de Trabajo para listado'!$CD$155:$DC$1048576,MATCH($A105,'Hoja de Trabajo para listado'!$CD$155:$CD$1048576,0),MATCH((CUADRO!L$5&amp;$E105),'Hoja de Trabajo para listado'!$CD$151:$DC$151,0)),0)</f>
        <v>0</v>
      </c>
      <c r="M105" s="245">
        <f ca="1">+IFERROR(INDEX('Hoja de Trabajo para listado'!$A$155:$Z$1048576,MATCH($A105,'Hoja de Trabajo para listado'!$A$155:$A$1048576,0),MATCH((CUADRO!M$5&amp;$E105),'Hoja de Trabajo para listado'!$A$151:$Z$151,0)),0)+IFERROR(INDEX('Hoja de Trabajo para listado'!$AB$155:$BA$1048576,MATCH($A105,'Hoja de Trabajo para listado'!$AB$155:$AB$1048576,0),MATCH((CUADRO!M$5&amp;$E105),'Hoja de Trabajo para listado'!$AB$151:$BA$151,0)),0)+IFERROR(INDEX('Hoja de Trabajo para listado'!$BC$155:$CB$1048576,MATCH($A105,'Hoja de Trabajo para listado'!$BC$155:$BC$1048576,0),MATCH((CUADRO!M$5&amp;$E105),'Hoja de Trabajo para listado'!$BC$151:$CB$151,0)),0)+IFERROR(INDEX('Hoja de Trabajo para listado'!$DE$153:$DG$274,MATCH($A105,'Hoja de Trabajo para listado'!$DE$153:$DE$1048576,0),MATCH((CUADRO!M$5&amp;$E105),'Hoja de Trabajo para listado'!$DE$151:$DG$151,0)),0)+IFERROR(INDEX('Hoja de Trabajo para listado'!$CD$155:$DC$1048576,MATCH($A105,'Hoja de Trabajo para listado'!$CD$155:$CD$1048576,0),MATCH((CUADRO!M$5&amp;$E105),'Hoja de Trabajo para listado'!$CD$151:$DC$151,0)),0)</f>
        <v>0</v>
      </c>
      <c r="N105" s="245">
        <f ca="1">+IFERROR(INDEX('Hoja de Trabajo para listado'!$A$155:$Z$1048576,MATCH($A105,'Hoja de Trabajo para listado'!$A$155:$A$1048576,0),MATCH((CUADRO!N$5&amp;$E105),'Hoja de Trabajo para listado'!$A$151:$Z$151,0)),0)+IFERROR(INDEX('Hoja de Trabajo para listado'!$AB$155:$BA$1048576,MATCH($A105,'Hoja de Trabajo para listado'!$AB$155:$AB$1048576,0),MATCH((CUADRO!N$5&amp;$E105),'Hoja de Trabajo para listado'!$AB$151:$BA$151,0)),0)+IFERROR(INDEX('Hoja de Trabajo para listado'!$BC$155:$CB$1048576,MATCH($A105,'Hoja de Trabajo para listado'!$BC$155:$BC$1048576,0),MATCH((CUADRO!N$5&amp;$E105),'Hoja de Trabajo para listado'!$BC$151:$CB$151,0)),0)+IFERROR(INDEX('Hoja de Trabajo para listado'!$DE$153:$DG$274,MATCH($A105,'Hoja de Trabajo para listado'!$DE$153:$DE$1048576,0),MATCH((CUADRO!N$5&amp;$E105),'Hoja de Trabajo para listado'!$DE$151:$DG$151,0)),0)+IFERROR(INDEX('Hoja de Trabajo para listado'!$CD$155:$DC$1048576,MATCH($A105,'Hoja de Trabajo para listado'!$CD$155:$CD$1048576,0),MATCH((CUADRO!N$5&amp;$E105),'Hoja de Trabajo para listado'!$CD$151:$DC$151,0)),0)</f>
        <v>0</v>
      </c>
      <c r="O105" s="245">
        <f ca="1">+IFERROR(INDEX('Hoja de Trabajo para listado'!$A$155:$Z$1048576,MATCH($A105,'Hoja de Trabajo para listado'!$A$155:$A$1048576,0),MATCH((CUADRO!O$5&amp;$E105),'Hoja de Trabajo para listado'!$A$151:$Z$151,0)),0)+IFERROR(INDEX('Hoja de Trabajo para listado'!$AB$155:$BA$1048576,MATCH($A105,'Hoja de Trabajo para listado'!$AB$155:$AB$1048576,0),MATCH((CUADRO!O$5&amp;$E105),'Hoja de Trabajo para listado'!$AB$151:$BA$151,0)),0)+IFERROR(INDEX('Hoja de Trabajo para listado'!$BC$155:$CB$1048576,MATCH($A105,'Hoja de Trabajo para listado'!$BC$155:$BC$1048576,0),MATCH((CUADRO!O$5&amp;$E105),'Hoja de Trabajo para listado'!$BC$151:$CB$151,0)),0)+IFERROR(INDEX('Hoja de Trabajo para listado'!$DE$153:$DG$274,MATCH($A105,'Hoja de Trabajo para listado'!$DE$153:$DE$1048576,0),MATCH((CUADRO!O$5&amp;$E105),'Hoja de Trabajo para listado'!$DE$151:$DG$151,0)),0)+IFERROR(INDEX('Hoja de Trabajo para listado'!$CD$155:$DC$1048576,MATCH($A105,'Hoja de Trabajo para listado'!$CD$155:$CD$1048576,0),MATCH((CUADRO!O$5&amp;$E105),'Hoja de Trabajo para listado'!$CD$151:$DC$151,0)),0)</f>
        <v>0</v>
      </c>
      <c r="P105" s="245">
        <f ca="1">+IFERROR(INDEX('Hoja de Trabajo para listado'!$A$155:$Z$1048576,MATCH($A105,'Hoja de Trabajo para listado'!$A$155:$A$1048576,0),MATCH((CUADRO!P$5&amp;$E105),'Hoja de Trabajo para listado'!$A$151:$Z$151,0)),0)+IFERROR(INDEX('Hoja de Trabajo para listado'!$AB$155:$BA$1048576,MATCH($A105,'Hoja de Trabajo para listado'!$AB$155:$AB$1048576,0),MATCH((CUADRO!P$5&amp;$E105),'Hoja de Trabajo para listado'!$AB$151:$BA$151,0)),0)+IFERROR(INDEX('Hoja de Trabajo para listado'!$BC$155:$CB$1048576,MATCH($A105,'Hoja de Trabajo para listado'!$BC$155:$BC$1048576,0),MATCH((CUADRO!P$5&amp;$E105),'Hoja de Trabajo para listado'!$BC$151:$CB$151,0)),0)+IFERROR(INDEX('Hoja de Trabajo para listado'!$DE$153:$DG$274,MATCH($A105,'Hoja de Trabajo para listado'!$DE$153:$DE$1048576,0),MATCH((CUADRO!P$5&amp;$E105),'Hoja de Trabajo para listado'!$DE$151:$DG$151,0)),0)+IFERROR(INDEX('Hoja de Trabajo para listado'!$CD$155:$DC$1048576,MATCH($A105,'Hoja de Trabajo para listado'!$CD$155:$CD$1048576,0),MATCH((CUADRO!P$5&amp;$E105),'Hoja de Trabajo para listado'!$CD$151:$DC$151,0)),0)</f>
        <v>0</v>
      </c>
      <c r="Q105" s="245">
        <f ca="1">+IFERROR(INDEX('Hoja de Trabajo para listado'!$A$155:$Z$1048576,MATCH($A105,'Hoja de Trabajo para listado'!$A$155:$A$1048576,0),MATCH((CUADRO!Q$5&amp;$E105),'Hoja de Trabajo para listado'!$A$151:$Z$151,0)),0)+IFERROR(INDEX('Hoja de Trabajo para listado'!$AB$155:$BA$1048576,MATCH($A105,'Hoja de Trabajo para listado'!$AB$155:$AB$1048576,0),MATCH((CUADRO!Q$5&amp;$E105),'Hoja de Trabajo para listado'!$AB$151:$BA$151,0)),0)+IFERROR(INDEX('Hoja de Trabajo para listado'!$BC$155:$CB$1048576,MATCH($A105,'Hoja de Trabajo para listado'!$BC$155:$BC$1048576,0),MATCH((CUADRO!Q$5&amp;$E105),'Hoja de Trabajo para listado'!$BC$151:$CB$151,0)),0)+IFERROR(INDEX('Hoja de Trabajo para listado'!$DE$153:$DG$274,MATCH($A105,'Hoja de Trabajo para listado'!$DE$153:$DE$1048576,0),MATCH((CUADRO!Q$5&amp;$E105),'Hoja de Trabajo para listado'!$DE$151:$DG$151,0)),0)+IFERROR(INDEX('Hoja de Trabajo para listado'!$CD$155:$DC$1048576,MATCH($A105,'Hoja de Trabajo para listado'!$CD$155:$CD$1048576,0),MATCH((CUADRO!Q$5&amp;$E105),'Hoja de Trabajo para listado'!$CD$151:$DC$151,0)),0)</f>
        <v>0</v>
      </c>
      <c r="R105" s="245">
        <f t="shared" ca="1" si="5"/>
        <v>929.74</v>
      </c>
      <c r="S105" s="245">
        <f ca="1">+R104+R105</f>
        <v>929.74</v>
      </c>
      <c r="T105" s="245">
        <f ca="1">+S105</f>
        <v>929.74</v>
      </c>
      <c r="U105" s="244">
        <f t="shared" si="6"/>
        <v>2</v>
      </c>
      <c r="V105" s="333" t="str">
        <f>+VLOOKUP(A105,bd_lista!$A$3:$E$590,5,FALSE)</f>
        <v>Instituciones Descentralizadas</v>
      </c>
      <c r="W105" s="392"/>
      <c r="X105" s="242">
        <f>+VLOOKUP(A105,[4]Sheet1!$A$13:$D$744,4,FALSE)</f>
        <v>30</v>
      </c>
      <c r="Y105" s="242" t="str">
        <f>+VLOOKUP(X105,bd_lista!$A$3:$C$590,3,FALSE)</f>
        <v>Ministerio de Justicia y Transparencia Institucional</v>
      </c>
      <c r="Z105" s="292"/>
      <c r="AA105" s="321"/>
    </row>
    <row r="106" spans="1:27" ht="15" hidden="1" customHeight="1">
      <c r="A106" s="251">
        <v>153</v>
      </c>
      <c r="B106" s="387">
        <f>+A106</f>
        <v>153</v>
      </c>
      <c r="C106" s="247" t="str">
        <f>+VLOOKUP(A106,bd_lista!$A$3:$C$590,3,FALSE)</f>
        <v>Observatorio Plurinacional de la Calidad  Educativa</v>
      </c>
      <c r="D106" s="389" t="str">
        <f>+C106</f>
        <v>Observatorio Plurinacional de la Calidad  Educativa</v>
      </c>
      <c r="E106" s="247" t="s">
        <v>1304</v>
      </c>
      <c r="F106" s="243">
        <f ca="1">+IFERROR(INDEX('Hoja de Trabajo para listado'!$A$155:$Z$1048576,MATCH($A106,'Hoja de Trabajo para listado'!$A$155:$A$1048576,0),MATCH((CUADRO!F$5&amp;$E106),'Hoja de Trabajo para listado'!$A$151:$Z$151,0)),0)+IFERROR(INDEX('Hoja de Trabajo para listado'!$AB$155:$BA$1048576,MATCH($A106,'Hoja de Trabajo para listado'!$AB$155:$AB$1048576,0),MATCH((CUADRO!F$5&amp;$E106),'Hoja de Trabajo para listado'!$AB$151:$BA$151,0)),0)+IFERROR(INDEX('Hoja de Trabajo para listado'!$BC$155:$CB$1048576,MATCH($A106,'Hoja de Trabajo para listado'!$BC$155:$BC$1048576,0),MATCH((CUADRO!F$5&amp;$E106),'Hoja de Trabajo para listado'!$BC$151:$CB$151,0)),0)+IFERROR(INDEX('Hoja de Trabajo para listado'!$DE$153:$DG$274,MATCH($A106,'Hoja de Trabajo para listado'!$DE$153:$DE$1048576,0),MATCH((CUADRO!F$5&amp;$E106),'Hoja de Trabajo para listado'!$DE$151:$DG$151,0)),0)+IFERROR(INDEX('Hoja de Trabajo para listado'!$CD$155:$DC$1048576,MATCH($A106,'Hoja de Trabajo para listado'!$CD$155:$CD$1048576,0),MATCH((CUADRO!F$5&amp;$E106),'Hoja de Trabajo para listado'!$CD$151:$DC$151,0)),0)</f>
        <v>0</v>
      </c>
      <c r="G106" s="243">
        <f ca="1">+IFERROR(INDEX('Hoja de Trabajo para listado'!$A$155:$Z$1048576,MATCH($A106,'Hoja de Trabajo para listado'!$A$155:$A$1048576,0),MATCH((CUADRO!G$5&amp;$E106),'Hoja de Trabajo para listado'!$A$151:$Z$151,0)),0)+IFERROR(INDEX('Hoja de Trabajo para listado'!$AB$155:$BA$1048576,MATCH($A106,'Hoja de Trabajo para listado'!$AB$155:$AB$1048576,0),MATCH((CUADRO!G$5&amp;$E106),'Hoja de Trabajo para listado'!$AB$151:$BA$151,0)),0)+IFERROR(INDEX('Hoja de Trabajo para listado'!$BC$155:$CB$1048576,MATCH($A106,'Hoja de Trabajo para listado'!$BC$155:$BC$1048576,0),MATCH((CUADRO!G$5&amp;$E106),'Hoja de Trabajo para listado'!$BC$151:$CB$151,0)),0)+IFERROR(INDEX('Hoja de Trabajo para listado'!$DE$153:$DG$274,MATCH($A106,'Hoja de Trabajo para listado'!$DE$153:$DE$1048576,0),MATCH((CUADRO!G$5&amp;$E106),'Hoja de Trabajo para listado'!$DE$151:$DG$151,0)),0)+IFERROR(INDEX('Hoja de Trabajo para listado'!$CD$155:$DC$1048576,MATCH($A106,'Hoja de Trabajo para listado'!$CD$155:$CD$1048576,0),MATCH((CUADRO!G$5&amp;$E106),'Hoja de Trabajo para listado'!$CD$151:$DC$151,0)),0)</f>
        <v>0</v>
      </c>
      <c r="H106" s="243">
        <f ca="1">+IFERROR(INDEX('Hoja de Trabajo para listado'!$A$155:$Z$1048576,MATCH($A106,'Hoja de Trabajo para listado'!$A$155:$A$1048576,0),MATCH((CUADRO!H$5&amp;$E106),'Hoja de Trabajo para listado'!$A$151:$Z$151,0)),0)+IFERROR(INDEX('Hoja de Trabajo para listado'!$AB$155:$BA$1048576,MATCH($A106,'Hoja de Trabajo para listado'!$AB$155:$AB$1048576,0),MATCH((CUADRO!H$5&amp;$E106),'Hoja de Trabajo para listado'!$AB$151:$BA$151,0)),0)+IFERROR(INDEX('Hoja de Trabajo para listado'!$BC$155:$CB$1048576,MATCH($A106,'Hoja de Trabajo para listado'!$BC$155:$BC$1048576,0),MATCH((CUADRO!H$5&amp;$E106),'Hoja de Trabajo para listado'!$BC$151:$CB$151,0)),0)+IFERROR(INDEX('Hoja de Trabajo para listado'!$DE$153:$DG$274,MATCH($A106,'Hoja de Trabajo para listado'!$DE$153:$DE$1048576,0),MATCH((CUADRO!H$5&amp;$E106),'Hoja de Trabajo para listado'!$DE$151:$DG$151,0)),0)+IFERROR(INDEX('Hoja de Trabajo para listado'!$CD$155:$DC$1048576,MATCH($A106,'Hoja de Trabajo para listado'!$CD$155:$CD$1048576,0),MATCH((CUADRO!H$5&amp;$E106),'Hoja de Trabajo para listado'!$CD$151:$DC$151,0)),0)</f>
        <v>0</v>
      </c>
      <c r="I106" s="243">
        <f ca="1">+IFERROR(INDEX('Hoja de Trabajo para listado'!$A$155:$Z$1048576,MATCH($A106,'Hoja de Trabajo para listado'!$A$155:$A$1048576,0),MATCH((CUADRO!I$5&amp;$E106),'Hoja de Trabajo para listado'!$A$151:$Z$151,0)),0)+IFERROR(INDEX('Hoja de Trabajo para listado'!$AB$155:$BA$1048576,MATCH($A106,'Hoja de Trabajo para listado'!$AB$155:$AB$1048576,0),MATCH((CUADRO!I$5&amp;$E106),'Hoja de Trabajo para listado'!$AB$151:$BA$151,0)),0)+IFERROR(INDEX('Hoja de Trabajo para listado'!$BC$155:$CB$1048576,MATCH($A106,'Hoja de Trabajo para listado'!$BC$155:$BC$1048576,0),MATCH((CUADRO!I$5&amp;$E106),'Hoja de Trabajo para listado'!$BC$151:$CB$151,0)),0)+IFERROR(INDEX('Hoja de Trabajo para listado'!$DE$153:$DG$274,MATCH($A106,'Hoja de Trabajo para listado'!$DE$153:$DE$1048576,0),MATCH((CUADRO!I$5&amp;$E106),'Hoja de Trabajo para listado'!$DE$151:$DG$151,0)),0)+IFERROR(INDEX('Hoja de Trabajo para listado'!$CD$155:$DC$1048576,MATCH($A106,'Hoja de Trabajo para listado'!$CD$155:$CD$1048576,0),MATCH((CUADRO!I$5&amp;$E106),'Hoja de Trabajo para listado'!$CD$151:$DC$151,0)),0)</f>
        <v>0</v>
      </c>
      <c r="J106" s="243">
        <f ca="1">+IFERROR(INDEX('Hoja de Trabajo para listado'!$A$155:$Z$1048576,MATCH($A106,'Hoja de Trabajo para listado'!$A$155:$A$1048576,0),MATCH((CUADRO!J$5&amp;$E106),'Hoja de Trabajo para listado'!$A$151:$Z$151,0)),0)+IFERROR(INDEX('Hoja de Trabajo para listado'!$AB$155:$BA$1048576,MATCH($A106,'Hoja de Trabajo para listado'!$AB$155:$AB$1048576,0),MATCH((CUADRO!J$5&amp;$E106),'Hoja de Trabajo para listado'!$AB$151:$BA$151,0)),0)+IFERROR(INDEX('Hoja de Trabajo para listado'!$BC$155:$CB$1048576,MATCH($A106,'Hoja de Trabajo para listado'!$BC$155:$BC$1048576,0),MATCH((CUADRO!J$5&amp;$E106),'Hoja de Trabajo para listado'!$BC$151:$CB$151,0)),0)+IFERROR(INDEX('Hoja de Trabajo para listado'!$DE$153:$DG$274,MATCH($A106,'Hoja de Trabajo para listado'!$DE$153:$DE$1048576,0),MATCH((CUADRO!J$5&amp;$E106),'Hoja de Trabajo para listado'!$DE$151:$DG$151,0)),0)+IFERROR(INDEX('Hoja de Trabajo para listado'!$CD$155:$DC$1048576,MATCH($A106,'Hoja de Trabajo para listado'!$CD$155:$CD$1048576,0),MATCH((CUADRO!J$5&amp;$E106),'Hoja de Trabajo para listado'!$CD$151:$DC$151,0)),0)</f>
        <v>0</v>
      </c>
      <c r="K106" s="243">
        <f ca="1">+IFERROR(INDEX('Hoja de Trabajo para listado'!$A$155:$Z$1048576,MATCH($A106,'Hoja de Trabajo para listado'!$A$155:$A$1048576,0),MATCH((CUADRO!K$5&amp;$E106),'Hoja de Trabajo para listado'!$A$151:$Z$151,0)),0)+IFERROR(INDEX('Hoja de Trabajo para listado'!$AB$155:$BA$1048576,MATCH($A106,'Hoja de Trabajo para listado'!$AB$155:$AB$1048576,0),MATCH((CUADRO!K$5&amp;$E106),'Hoja de Trabajo para listado'!$AB$151:$BA$151,0)),0)+IFERROR(INDEX('Hoja de Trabajo para listado'!$BC$155:$CB$1048576,MATCH($A106,'Hoja de Trabajo para listado'!$BC$155:$BC$1048576,0),MATCH((CUADRO!K$5&amp;$E106),'Hoja de Trabajo para listado'!$BC$151:$CB$151,0)),0)+IFERROR(INDEX('Hoja de Trabajo para listado'!$DE$153:$DG$274,MATCH($A106,'Hoja de Trabajo para listado'!$DE$153:$DE$1048576,0),MATCH((CUADRO!K$5&amp;$E106),'Hoja de Trabajo para listado'!$DE$151:$DG$151,0)),0)+IFERROR(INDEX('Hoja de Trabajo para listado'!$CD$155:$DC$1048576,MATCH($A106,'Hoja de Trabajo para listado'!$CD$155:$CD$1048576,0),MATCH((CUADRO!K$5&amp;$E106),'Hoja de Trabajo para listado'!$CD$151:$DC$151,0)),0)</f>
        <v>0</v>
      </c>
      <c r="L106" s="243">
        <f ca="1">+IFERROR(INDEX('Hoja de Trabajo para listado'!$A$155:$Z$1048576,MATCH($A106,'Hoja de Trabajo para listado'!$A$155:$A$1048576,0),MATCH((CUADRO!L$5&amp;$E106),'Hoja de Trabajo para listado'!$A$151:$Z$151,0)),0)+IFERROR(INDEX('Hoja de Trabajo para listado'!$AB$155:$BA$1048576,MATCH($A106,'Hoja de Trabajo para listado'!$AB$155:$AB$1048576,0),MATCH((CUADRO!L$5&amp;$E106),'Hoja de Trabajo para listado'!$AB$151:$BA$151,0)),0)+IFERROR(INDEX('Hoja de Trabajo para listado'!$BC$155:$CB$1048576,MATCH($A106,'Hoja de Trabajo para listado'!$BC$155:$BC$1048576,0),MATCH((CUADRO!L$5&amp;$E106),'Hoja de Trabajo para listado'!$BC$151:$CB$151,0)),0)+IFERROR(INDEX('Hoja de Trabajo para listado'!$DE$153:$DG$274,MATCH($A106,'Hoja de Trabajo para listado'!$DE$153:$DE$1048576,0),MATCH((CUADRO!L$5&amp;$E106),'Hoja de Trabajo para listado'!$DE$151:$DG$151,0)),0)+IFERROR(INDEX('Hoja de Trabajo para listado'!$CD$155:$DC$1048576,MATCH($A106,'Hoja de Trabajo para listado'!$CD$155:$CD$1048576,0),MATCH((CUADRO!L$5&amp;$E106),'Hoja de Trabajo para listado'!$CD$151:$DC$151,0)),0)</f>
        <v>0</v>
      </c>
      <c r="M106" s="243">
        <f ca="1">+IFERROR(INDEX('Hoja de Trabajo para listado'!$A$155:$Z$1048576,MATCH($A106,'Hoja de Trabajo para listado'!$A$155:$A$1048576,0),MATCH((CUADRO!M$5&amp;$E106),'Hoja de Trabajo para listado'!$A$151:$Z$151,0)),0)+IFERROR(INDEX('Hoja de Trabajo para listado'!$AB$155:$BA$1048576,MATCH($A106,'Hoja de Trabajo para listado'!$AB$155:$AB$1048576,0),MATCH((CUADRO!M$5&amp;$E106),'Hoja de Trabajo para listado'!$AB$151:$BA$151,0)),0)+IFERROR(INDEX('Hoja de Trabajo para listado'!$BC$155:$CB$1048576,MATCH($A106,'Hoja de Trabajo para listado'!$BC$155:$BC$1048576,0),MATCH((CUADRO!M$5&amp;$E106),'Hoja de Trabajo para listado'!$BC$151:$CB$151,0)),0)+IFERROR(INDEX('Hoja de Trabajo para listado'!$DE$153:$DG$274,MATCH($A106,'Hoja de Trabajo para listado'!$DE$153:$DE$1048576,0),MATCH((CUADRO!M$5&amp;$E106),'Hoja de Trabajo para listado'!$DE$151:$DG$151,0)),0)+IFERROR(INDEX('Hoja de Trabajo para listado'!$CD$155:$DC$1048576,MATCH($A106,'Hoja de Trabajo para listado'!$CD$155:$CD$1048576,0),MATCH((CUADRO!M$5&amp;$E106),'Hoja de Trabajo para listado'!$CD$151:$DC$151,0)),0)</f>
        <v>0</v>
      </c>
      <c r="N106" s="243">
        <f ca="1">+IFERROR(INDEX('Hoja de Trabajo para listado'!$A$155:$Z$1048576,MATCH($A106,'Hoja de Trabajo para listado'!$A$155:$A$1048576,0),MATCH((CUADRO!N$5&amp;$E106),'Hoja de Trabajo para listado'!$A$151:$Z$151,0)),0)+IFERROR(INDEX('Hoja de Trabajo para listado'!$AB$155:$BA$1048576,MATCH($A106,'Hoja de Trabajo para listado'!$AB$155:$AB$1048576,0),MATCH((CUADRO!N$5&amp;$E106),'Hoja de Trabajo para listado'!$AB$151:$BA$151,0)),0)+IFERROR(INDEX('Hoja de Trabajo para listado'!$BC$155:$CB$1048576,MATCH($A106,'Hoja de Trabajo para listado'!$BC$155:$BC$1048576,0),MATCH((CUADRO!N$5&amp;$E106),'Hoja de Trabajo para listado'!$BC$151:$CB$151,0)),0)+IFERROR(INDEX('Hoja de Trabajo para listado'!$DE$153:$DG$274,MATCH($A106,'Hoja de Trabajo para listado'!$DE$153:$DE$1048576,0),MATCH((CUADRO!N$5&amp;$E106),'Hoja de Trabajo para listado'!$DE$151:$DG$151,0)),0)+IFERROR(INDEX('Hoja de Trabajo para listado'!$CD$155:$DC$1048576,MATCH($A106,'Hoja de Trabajo para listado'!$CD$155:$CD$1048576,0),MATCH((CUADRO!N$5&amp;$E106),'Hoja de Trabajo para listado'!$CD$151:$DC$151,0)),0)</f>
        <v>0</v>
      </c>
      <c r="O106" s="243">
        <f ca="1">+IFERROR(INDEX('Hoja de Trabajo para listado'!$A$155:$Z$1048576,MATCH($A106,'Hoja de Trabajo para listado'!$A$155:$A$1048576,0),MATCH((CUADRO!O$5&amp;$E106),'Hoja de Trabajo para listado'!$A$151:$Z$151,0)),0)+IFERROR(INDEX('Hoja de Trabajo para listado'!$AB$155:$BA$1048576,MATCH($A106,'Hoja de Trabajo para listado'!$AB$155:$AB$1048576,0),MATCH((CUADRO!O$5&amp;$E106),'Hoja de Trabajo para listado'!$AB$151:$BA$151,0)),0)+IFERROR(INDEX('Hoja de Trabajo para listado'!$BC$155:$CB$1048576,MATCH($A106,'Hoja de Trabajo para listado'!$BC$155:$BC$1048576,0),MATCH((CUADRO!O$5&amp;$E106),'Hoja de Trabajo para listado'!$BC$151:$CB$151,0)),0)+IFERROR(INDEX('Hoja de Trabajo para listado'!$DE$153:$DG$274,MATCH($A106,'Hoja de Trabajo para listado'!$DE$153:$DE$1048576,0),MATCH((CUADRO!O$5&amp;$E106),'Hoja de Trabajo para listado'!$DE$151:$DG$151,0)),0)+IFERROR(INDEX('Hoja de Trabajo para listado'!$CD$155:$DC$1048576,MATCH($A106,'Hoja de Trabajo para listado'!$CD$155:$CD$1048576,0),MATCH((CUADRO!O$5&amp;$E106),'Hoja de Trabajo para listado'!$CD$151:$DC$151,0)),0)</f>
        <v>0</v>
      </c>
      <c r="P106" s="243">
        <f ca="1">+IFERROR(INDEX('Hoja de Trabajo para listado'!$A$155:$Z$1048576,MATCH($A106,'Hoja de Trabajo para listado'!$A$155:$A$1048576,0),MATCH((CUADRO!P$5&amp;$E106),'Hoja de Trabajo para listado'!$A$151:$Z$151,0)),0)+IFERROR(INDEX('Hoja de Trabajo para listado'!$AB$155:$BA$1048576,MATCH($A106,'Hoja de Trabajo para listado'!$AB$155:$AB$1048576,0),MATCH((CUADRO!P$5&amp;$E106),'Hoja de Trabajo para listado'!$AB$151:$BA$151,0)),0)+IFERROR(INDEX('Hoja de Trabajo para listado'!$BC$155:$CB$1048576,MATCH($A106,'Hoja de Trabajo para listado'!$BC$155:$BC$1048576,0),MATCH((CUADRO!P$5&amp;$E106),'Hoja de Trabajo para listado'!$BC$151:$CB$151,0)),0)+IFERROR(INDEX('Hoja de Trabajo para listado'!$DE$153:$DG$274,MATCH($A106,'Hoja de Trabajo para listado'!$DE$153:$DE$1048576,0),MATCH((CUADRO!P$5&amp;$E106),'Hoja de Trabajo para listado'!$DE$151:$DG$151,0)),0)+IFERROR(INDEX('Hoja de Trabajo para listado'!$CD$155:$DC$1048576,MATCH($A106,'Hoja de Trabajo para listado'!$CD$155:$CD$1048576,0),MATCH((CUADRO!P$5&amp;$E106),'Hoja de Trabajo para listado'!$CD$151:$DC$151,0)),0)</f>
        <v>0</v>
      </c>
      <c r="Q106" s="243">
        <f ca="1">+IFERROR(INDEX('Hoja de Trabajo para listado'!$A$155:$Z$1048576,MATCH($A106,'Hoja de Trabajo para listado'!$A$155:$A$1048576,0),MATCH((CUADRO!Q$5&amp;$E106),'Hoja de Trabajo para listado'!$A$151:$Z$151,0)),0)+IFERROR(INDEX('Hoja de Trabajo para listado'!$AB$155:$BA$1048576,MATCH($A106,'Hoja de Trabajo para listado'!$AB$155:$AB$1048576,0),MATCH((CUADRO!Q$5&amp;$E106),'Hoja de Trabajo para listado'!$AB$151:$BA$151,0)),0)+IFERROR(INDEX('Hoja de Trabajo para listado'!$BC$155:$CB$1048576,MATCH($A106,'Hoja de Trabajo para listado'!$BC$155:$BC$1048576,0),MATCH((CUADRO!Q$5&amp;$E106),'Hoja de Trabajo para listado'!$BC$151:$CB$151,0)),0)+IFERROR(INDEX('Hoja de Trabajo para listado'!$DE$153:$DG$274,MATCH($A106,'Hoja de Trabajo para listado'!$DE$153:$DE$1048576,0),MATCH((CUADRO!Q$5&amp;$E106),'Hoja de Trabajo para listado'!$DE$151:$DG$151,0)),0)+IFERROR(INDEX('Hoja de Trabajo para listado'!$CD$155:$DC$1048576,MATCH($A106,'Hoja de Trabajo para listado'!$CD$155:$CD$1048576,0),MATCH((CUADRO!Q$5&amp;$E106),'Hoja de Trabajo para listado'!$CD$151:$DC$151,0)),0)</f>
        <v>0</v>
      </c>
      <c r="R106" s="243">
        <f t="shared" ca="1" si="5"/>
        <v>0</v>
      </c>
      <c r="S106" s="243"/>
      <c r="T106" s="243">
        <f ca="1">+T107</f>
        <v>0</v>
      </c>
      <c r="U106" s="242">
        <f t="shared" si="6"/>
        <v>1</v>
      </c>
      <c r="V106" s="333" t="str">
        <f>+VLOOKUP(A106,bd_lista!$A$3:$E$590,5,FALSE)</f>
        <v>Instituciones Descentralizadas</v>
      </c>
      <c r="W106" s="391" t="str">
        <f>+V106</f>
        <v>Instituciones Descentralizadas</v>
      </c>
      <c r="X106" s="242">
        <f>+VLOOKUP(A106,[4]Sheet1!$A$13:$D$744,4,FALSE)</f>
        <v>16</v>
      </c>
      <c r="Y106" s="242" t="str">
        <f>+VLOOKUP(X106,bd_lista!$A$3:$C$590,3,FALSE)</f>
        <v>Ministerio de Educación</v>
      </c>
      <c r="Z106" s="294">
        <f>+X106</f>
        <v>16</v>
      </c>
      <c r="AA106" s="319" t="str">
        <f>+Y106</f>
        <v>Ministerio de Educación</v>
      </c>
    </row>
    <row r="107" spans="1:27" ht="15" hidden="1" customHeight="1">
      <c r="A107" s="32">
        <v>153</v>
      </c>
      <c r="B107" s="388"/>
      <c r="C107" s="333" t="str">
        <f>+VLOOKUP(A107,bd_lista!$A$3:$C$590,3,FALSE)</f>
        <v>Observatorio Plurinacional de la Calidad  Educativa</v>
      </c>
      <c r="D107" s="390"/>
      <c r="E107" s="333" t="s">
        <v>1305</v>
      </c>
      <c r="F107" s="245">
        <f ca="1">+IFERROR(INDEX('Hoja de Trabajo para listado'!$A$155:$Z$1048576,MATCH($A107,'Hoja de Trabajo para listado'!$A$155:$A$1048576,0),MATCH((CUADRO!F$5&amp;$E107),'Hoja de Trabajo para listado'!$A$151:$Z$151,0)),0)+IFERROR(INDEX('Hoja de Trabajo para listado'!$AB$155:$BA$1048576,MATCH($A107,'Hoja de Trabajo para listado'!$AB$155:$AB$1048576,0),MATCH((CUADRO!F$5&amp;$E107),'Hoja de Trabajo para listado'!$AB$151:$BA$151,0)),0)+IFERROR(INDEX('Hoja de Trabajo para listado'!$BC$155:$CB$1048576,MATCH($A107,'Hoja de Trabajo para listado'!$BC$155:$BC$1048576,0),MATCH((CUADRO!F$5&amp;$E107),'Hoja de Trabajo para listado'!$BC$151:$CB$151,0)),0)+IFERROR(INDEX('Hoja de Trabajo para listado'!$DE$153:$DG$274,MATCH($A107,'Hoja de Trabajo para listado'!$DE$153:$DE$1048576,0),MATCH((CUADRO!F$5&amp;$E107),'Hoja de Trabajo para listado'!$DE$151:$DG$151,0)),0)+IFERROR(INDEX('Hoja de Trabajo para listado'!$CD$155:$DC$1048576,MATCH($A107,'Hoja de Trabajo para listado'!$CD$155:$CD$1048576,0),MATCH((CUADRO!F$5&amp;$E107),'Hoja de Trabajo para listado'!$CD$151:$DC$151,0)),0)</f>
        <v>0</v>
      </c>
      <c r="G107" s="245">
        <f ca="1">+IFERROR(INDEX('Hoja de Trabajo para listado'!$A$155:$Z$1048576,MATCH($A107,'Hoja de Trabajo para listado'!$A$155:$A$1048576,0),MATCH((CUADRO!G$5&amp;$E107),'Hoja de Trabajo para listado'!$A$151:$Z$151,0)),0)+IFERROR(INDEX('Hoja de Trabajo para listado'!$AB$155:$BA$1048576,MATCH($A107,'Hoja de Trabajo para listado'!$AB$155:$AB$1048576,0),MATCH((CUADRO!G$5&amp;$E107),'Hoja de Trabajo para listado'!$AB$151:$BA$151,0)),0)+IFERROR(INDEX('Hoja de Trabajo para listado'!$BC$155:$CB$1048576,MATCH($A107,'Hoja de Trabajo para listado'!$BC$155:$BC$1048576,0),MATCH((CUADRO!G$5&amp;$E107),'Hoja de Trabajo para listado'!$BC$151:$CB$151,0)),0)+IFERROR(INDEX('Hoja de Trabajo para listado'!$DE$153:$DG$274,MATCH($A107,'Hoja de Trabajo para listado'!$DE$153:$DE$1048576,0),MATCH((CUADRO!G$5&amp;$E107),'Hoja de Trabajo para listado'!$DE$151:$DG$151,0)),0)+IFERROR(INDEX('Hoja de Trabajo para listado'!$CD$155:$DC$1048576,MATCH($A107,'Hoja de Trabajo para listado'!$CD$155:$CD$1048576,0),MATCH((CUADRO!G$5&amp;$E107),'Hoja de Trabajo para listado'!$CD$151:$DC$151,0)),0)</f>
        <v>0</v>
      </c>
      <c r="H107" s="245">
        <f ca="1">+IFERROR(INDEX('Hoja de Trabajo para listado'!$A$155:$Z$1048576,MATCH($A107,'Hoja de Trabajo para listado'!$A$155:$A$1048576,0),MATCH((CUADRO!H$5&amp;$E107),'Hoja de Trabajo para listado'!$A$151:$Z$151,0)),0)+IFERROR(INDEX('Hoja de Trabajo para listado'!$AB$155:$BA$1048576,MATCH($A107,'Hoja de Trabajo para listado'!$AB$155:$AB$1048576,0),MATCH((CUADRO!H$5&amp;$E107),'Hoja de Trabajo para listado'!$AB$151:$BA$151,0)),0)+IFERROR(INDEX('Hoja de Trabajo para listado'!$BC$155:$CB$1048576,MATCH($A107,'Hoja de Trabajo para listado'!$BC$155:$BC$1048576,0),MATCH((CUADRO!H$5&amp;$E107),'Hoja de Trabajo para listado'!$BC$151:$CB$151,0)),0)+IFERROR(INDEX('Hoja de Trabajo para listado'!$DE$153:$DG$274,MATCH($A107,'Hoja de Trabajo para listado'!$DE$153:$DE$1048576,0),MATCH((CUADRO!H$5&amp;$E107),'Hoja de Trabajo para listado'!$DE$151:$DG$151,0)),0)+IFERROR(INDEX('Hoja de Trabajo para listado'!$CD$155:$DC$1048576,MATCH($A107,'Hoja de Trabajo para listado'!$CD$155:$CD$1048576,0),MATCH((CUADRO!H$5&amp;$E107),'Hoja de Trabajo para listado'!$CD$151:$DC$151,0)),0)</f>
        <v>0</v>
      </c>
      <c r="I107" s="245">
        <f ca="1">+IFERROR(INDEX('Hoja de Trabajo para listado'!$A$155:$Z$1048576,MATCH($A107,'Hoja de Trabajo para listado'!$A$155:$A$1048576,0),MATCH((CUADRO!I$5&amp;$E107),'Hoja de Trabajo para listado'!$A$151:$Z$151,0)),0)+IFERROR(INDEX('Hoja de Trabajo para listado'!$AB$155:$BA$1048576,MATCH($A107,'Hoja de Trabajo para listado'!$AB$155:$AB$1048576,0),MATCH((CUADRO!I$5&amp;$E107),'Hoja de Trabajo para listado'!$AB$151:$BA$151,0)),0)+IFERROR(INDEX('Hoja de Trabajo para listado'!$BC$155:$CB$1048576,MATCH($A107,'Hoja de Trabajo para listado'!$BC$155:$BC$1048576,0),MATCH((CUADRO!I$5&amp;$E107),'Hoja de Trabajo para listado'!$BC$151:$CB$151,0)),0)+IFERROR(INDEX('Hoja de Trabajo para listado'!$DE$153:$DG$274,MATCH($A107,'Hoja de Trabajo para listado'!$DE$153:$DE$1048576,0),MATCH((CUADRO!I$5&amp;$E107),'Hoja de Trabajo para listado'!$DE$151:$DG$151,0)),0)+IFERROR(INDEX('Hoja de Trabajo para listado'!$CD$155:$DC$1048576,MATCH($A107,'Hoja de Trabajo para listado'!$CD$155:$CD$1048576,0),MATCH((CUADRO!I$5&amp;$E107),'Hoja de Trabajo para listado'!$CD$151:$DC$151,0)),0)</f>
        <v>0</v>
      </c>
      <c r="J107" s="245">
        <f ca="1">+IFERROR(INDEX('Hoja de Trabajo para listado'!$A$155:$Z$1048576,MATCH($A107,'Hoja de Trabajo para listado'!$A$155:$A$1048576,0),MATCH((CUADRO!J$5&amp;$E107),'Hoja de Trabajo para listado'!$A$151:$Z$151,0)),0)+IFERROR(INDEX('Hoja de Trabajo para listado'!$AB$155:$BA$1048576,MATCH($A107,'Hoja de Trabajo para listado'!$AB$155:$AB$1048576,0),MATCH((CUADRO!J$5&amp;$E107),'Hoja de Trabajo para listado'!$AB$151:$BA$151,0)),0)+IFERROR(INDEX('Hoja de Trabajo para listado'!$BC$155:$CB$1048576,MATCH($A107,'Hoja de Trabajo para listado'!$BC$155:$BC$1048576,0),MATCH((CUADRO!J$5&amp;$E107),'Hoja de Trabajo para listado'!$BC$151:$CB$151,0)),0)+IFERROR(INDEX('Hoja de Trabajo para listado'!$DE$153:$DG$274,MATCH($A107,'Hoja de Trabajo para listado'!$DE$153:$DE$1048576,0),MATCH((CUADRO!J$5&amp;$E107),'Hoja de Trabajo para listado'!$DE$151:$DG$151,0)),0)+IFERROR(INDEX('Hoja de Trabajo para listado'!$CD$155:$DC$1048576,MATCH($A107,'Hoja de Trabajo para listado'!$CD$155:$CD$1048576,0),MATCH((CUADRO!J$5&amp;$E107),'Hoja de Trabajo para listado'!$CD$151:$DC$151,0)),0)</f>
        <v>0</v>
      </c>
      <c r="K107" s="245">
        <f ca="1">+IFERROR(INDEX('Hoja de Trabajo para listado'!$A$155:$Z$1048576,MATCH($A107,'Hoja de Trabajo para listado'!$A$155:$A$1048576,0),MATCH((CUADRO!K$5&amp;$E107),'Hoja de Trabajo para listado'!$A$151:$Z$151,0)),0)+IFERROR(INDEX('Hoja de Trabajo para listado'!$AB$155:$BA$1048576,MATCH($A107,'Hoja de Trabajo para listado'!$AB$155:$AB$1048576,0),MATCH((CUADRO!K$5&amp;$E107),'Hoja de Trabajo para listado'!$AB$151:$BA$151,0)),0)+IFERROR(INDEX('Hoja de Trabajo para listado'!$BC$155:$CB$1048576,MATCH($A107,'Hoja de Trabajo para listado'!$BC$155:$BC$1048576,0),MATCH((CUADRO!K$5&amp;$E107),'Hoja de Trabajo para listado'!$BC$151:$CB$151,0)),0)+IFERROR(INDEX('Hoja de Trabajo para listado'!$DE$153:$DG$274,MATCH($A107,'Hoja de Trabajo para listado'!$DE$153:$DE$1048576,0),MATCH((CUADRO!K$5&amp;$E107),'Hoja de Trabajo para listado'!$DE$151:$DG$151,0)),0)+IFERROR(INDEX('Hoja de Trabajo para listado'!$CD$155:$DC$1048576,MATCH($A107,'Hoja de Trabajo para listado'!$CD$155:$CD$1048576,0),MATCH((CUADRO!K$5&amp;$E107),'Hoja de Trabajo para listado'!$CD$151:$DC$151,0)),0)</f>
        <v>0</v>
      </c>
      <c r="L107" s="245">
        <f ca="1">+IFERROR(INDEX('Hoja de Trabajo para listado'!$A$155:$Z$1048576,MATCH($A107,'Hoja de Trabajo para listado'!$A$155:$A$1048576,0),MATCH((CUADRO!L$5&amp;$E107),'Hoja de Trabajo para listado'!$A$151:$Z$151,0)),0)+IFERROR(INDEX('Hoja de Trabajo para listado'!$AB$155:$BA$1048576,MATCH($A107,'Hoja de Trabajo para listado'!$AB$155:$AB$1048576,0),MATCH((CUADRO!L$5&amp;$E107),'Hoja de Trabajo para listado'!$AB$151:$BA$151,0)),0)+IFERROR(INDEX('Hoja de Trabajo para listado'!$BC$155:$CB$1048576,MATCH($A107,'Hoja de Trabajo para listado'!$BC$155:$BC$1048576,0),MATCH((CUADRO!L$5&amp;$E107),'Hoja de Trabajo para listado'!$BC$151:$CB$151,0)),0)+IFERROR(INDEX('Hoja de Trabajo para listado'!$DE$153:$DG$274,MATCH($A107,'Hoja de Trabajo para listado'!$DE$153:$DE$1048576,0),MATCH((CUADRO!L$5&amp;$E107),'Hoja de Trabajo para listado'!$DE$151:$DG$151,0)),0)+IFERROR(INDEX('Hoja de Trabajo para listado'!$CD$155:$DC$1048576,MATCH($A107,'Hoja de Trabajo para listado'!$CD$155:$CD$1048576,0),MATCH((CUADRO!L$5&amp;$E107),'Hoja de Trabajo para listado'!$CD$151:$DC$151,0)),0)</f>
        <v>0</v>
      </c>
      <c r="M107" s="245">
        <f ca="1">+IFERROR(INDEX('Hoja de Trabajo para listado'!$A$155:$Z$1048576,MATCH($A107,'Hoja de Trabajo para listado'!$A$155:$A$1048576,0),MATCH((CUADRO!M$5&amp;$E107),'Hoja de Trabajo para listado'!$A$151:$Z$151,0)),0)+IFERROR(INDEX('Hoja de Trabajo para listado'!$AB$155:$BA$1048576,MATCH($A107,'Hoja de Trabajo para listado'!$AB$155:$AB$1048576,0),MATCH((CUADRO!M$5&amp;$E107),'Hoja de Trabajo para listado'!$AB$151:$BA$151,0)),0)+IFERROR(INDEX('Hoja de Trabajo para listado'!$BC$155:$CB$1048576,MATCH($A107,'Hoja de Trabajo para listado'!$BC$155:$BC$1048576,0),MATCH((CUADRO!M$5&amp;$E107),'Hoja de Trabajo para listado'!$BC$151:$CB$151,0)),0)+IFERROR(INDEX('Hoja de Trabajo para listado'!$DE$153:$DG$274,MATCH($A107,'Hoja de Trabajo para listado'!$DE$153:$DE$1048576,0),MATCH((CUADRO!M$5&amp;$E107),'Hoja de Trabajo para listado'!$DE$151:$DG$151,0)),0)+IFERROR(INDEX('Hoja de Trabajo para listado'!$CD$155:$DC$1048576,MATCH($A107,'Hoja de Trabajo para listado'!$CD$155:$CD$1048576,0),MATCH((CUADRO!M$5&amp;$E107),'Hoja de Trabajo para listado'!$CD$151:$DC$151,0)),0)</f>
        <v>0</v>
      </c>
      <c r="N107" s="245">
        <f ca="1">+IFERROR(INDEX('Hoja de Trabajo para listado'!$A$155:$Z$1048576,MATCH($A107,'Hoja de Trabajo para listado'!$A$155:$A$1048576,0),MATCH((CUADRO!N$5&amp;$E107),'Hoja de Trabajo para listado'!$A$151:$Z$151,0)),0)+IFERROR(INDEX('Hoja de Trabajo para listado'!$AB$155:$BA$1048576,MATCH($A107,'Hoja de Trabajo para listado'!$AB$155:$AB$1048576,0),MATCH((CUADRO!N$5&amp;$E107),'Hoja de Trabajo para listado'!$AB$151:$BA$151,0)),0)+IFERROR(INDEX('Hoja de Trabajo para listado'!$BC$155:$CB$1048576,MATCH($A107,'Hoja de Trabajo para listado'!$BC$155:$BC$1048576,0),MATCH((CUADRO!N$5&amp;$E107),'Hoja de Trabajo para listado'!$BC$151:$CB$151,0)),0)+IFERROR(INDEX('Hoja de Trabajo para listado'!$DE$153:$DG$274,MATCH($A107,'Hoja de Trabajo para listado'!$DE$153:$DE$1048576,0),MATCH((CUADRO!N$5&amp;$E107),'Hoja de Trabajo para listado'!$DE$151:$DG$151,0)),0)+IFERROR(INDEX('Hoja de Trabajo para listado'!$CD$155:$DC$1048576,MATCH($A107,'Hoja de Trabajo para listado'!$CD$155:$CD$1048576,0),MATCH((CUADRO!N$5&amp;$E107),'Hoja de Trabajo para listado'!$CD$151:$DC$151,0)),0)</f>
        <v>0</v>
      </c>
      <c r="O107" s="245">
        <f ca="1">+IFERROR(INDEX('Hoja de Trabajo para listado'!$A$155:$Z$1048576,MATCH($A107,'Hoja de Trabajo para listado'!$A$155:$A$1048576,0),MATCH((CUADRO!O$5&amp;$E107),'Hoja de Trabajo para listado'!$A$151:$Z$151,0)),0)+IFERROR(INDEX('Hoja de Trabajo para listado'!$AB$155:$BA$1048576,MATCH($A107,'Hoja de Trabajo para listado'!$AB$155:$AB$1048576,0),MATCH((CUADRO!O$5&amp;$E107),'Hoja de Trabajo para listado'!$AB$151:$BA$151,0)),0)+IFERROR(INDEX('Hoja de Trabajo para listado'!$BC$155:$CB$1048576,MATCH($A107,'Hoja de Trabajo para listado'!$BC$155:$BC$1048576,0),MATCH((CUADRO!O$5&amp;$E107),'Hoja de Trabajo para listado'!$BC$151:$CB$151,0)),0)+IFERROR(INDEX('Hoja de Trabajo para listado'!$DE$153:$DG$274,MATCH($A107,'Hoja de Trabajo para listado'!$DE$153:$DE$1048576,0),MATCH((CUADRO!O$5&amp;$E107),'Hoja de Trabajo para listado'!$DE$151:$DG$151,0)),0)+IFERROR(INDEX('Hoja de Trabajo para listado'!$CD$155:$DC$1048576,MATCH($A107,'Hoja de Trabajo para listado'!$CD$155:$CD$1048576,0),MATCH((CUADRO!O$5&amp;$E107),'Hoja de Trabajo para listado'!$CD$151:$DC$151,0)),0)</f>
        <v>0</v>
      </c>
      <c r="P107" s="245">
        <f ca="1">+IFERROR(INDEX('Hoja de Trabajo para listado'!$A$155:$Z$1048576,MATCH($A107,'Hoja de Trabajo para listado'!$A$155:$A$1048576,0),MATCH((CUADRO!P$5&amp;$E107),'Hoja de Trabajo para listado'!$A$151:$Z$151,0)),0)+IFERROR(INDEX('Hoja de Trabajo para listado'!$AB$155:$BA$1048576,MATCH($A107,'Hoja de Trabajo para listado'!$AB$155:$AB$1048576,0),MATCH((CUADRO!P$5&amp;$E107),'Hoja de Trabajo para listado'!$AB$151:$BA$151,0)),0)+IFERROR(INDEX('Hoja de Trabajo para listado'!$BC$155:$CB$1048576,MATCH($A107,'Hoja de Trabajo para listado'!$BC$155:$BC$1048576,0),MATCH((CUADRO!P$5&amp;$E107),'Hoja de Trabajo para listado'!$BC$151:$CB$151,0)),0)+IFERROR(INDEX('Hoja de Trabajo para listado'!$DE$153:$DG$274,MATCH($A107,'Hoja de Trabajo para listado'!$DE$153:$DE$1048576,0),MATCH((CUADRO!P$5&amp;$E107),'Hoja de Trabajo para listado'!$DE$151:$DG$151,0)),0)+IFERROR(INDEX('Hoja de Trabajo para listado'!$CD$155:$DC$1048576,MATCH($A107,'Hoja de Trabajo para listado'!$CD$155:$CD$1048576,0),MATCH((CUADRO!P$5&amp;$E107),'Hoja de Trabajo para listado'!$CD$151:$DC$151,0)),0)</f>
        <v>0</v>
      </c>
      <c r="Q107" s="245">
        <f ca="1">+IFERROR(INDEX('Hoja de Trabajo para listado'!$A$155:$Z$1048576,MATCH($A107,'Hoja de Trabajo para listado'!$A$155:$A$1048576,0),MATCH((CUADRO!Q$5&amp;$E107),'Hoja de Trabajo para listado'!$A$151:$Z$151,0)),0)+IFERROR(INDEX('Hoja de Trabajo para listado'!$AB$155:$BA$1048576,MATCH($A107,'Hoja de Trabajo para listado'!$AB$155:$AB$1048576,0),MATCH((CUADRO!Q$5&amp;$E107),'Hoja de Trabajo para listado'!$AB$151:$BA$151,0)),0)+IFERROR(INDEX('Hoja de Trabajo para listado'!$BC$155:$CB$1048576,MATCH($A107,'Hoja de Trabajo para listado'!$BC$155:$BC$1048576,0),MATCH((CUADRO!Q$5&amp;$E107),'Hoja de Trabajo para listado'!$BC$151:$CB$151,0)),0)+IFERROR(INDEX('Hoja de Trabajo para listado'!$DE$153:$DG$274,MATCH($A107,'Hoja de Trabajo para listado'!$DE$153:$DE$1048576,0),MATCH((CUADRO!Q$5&amp;$E107),'Hoja de Trabajo para listado'!$DE$151:$DG$151,0)),0)+IFERROR(INDEX('Hoja de Trabajo para listado'!$CD$155:$DC$1048576,MATCH($A107,'Hoja de Trabajo para listado'!$CD$155:$CD$1048576,0),MATCH((CUADRO!Q$5&amp;$E107),'Hoja de Trabajo para listado'!$CD$151:$DC$151,0)),0)</f>
        <v>0</v>
      </c>
      <c r="R107" s="245">
        <f t="shared" ca="1" si="5"/>
        <v>0</v>
      </c>
      <c r="S107" s="245">
        <f ca="1">+R106+R107</f>
        <v>0</v>
      </c>
      <c r="T107" s="245">
        <f ca="1">+S107</f>
        <v>0</v>
      </c>
      <c r="U107" s="244">
        <f t="shared" si="6"/>
        <v>2</v>
      </c>
      <c r="V107" s="333" t="str">
        <f>+VLOOKUP(A107,bd_lista!$A$3:$E$590,5,FALSE)</f>
        <v>Instituciones Descentralizadas</v>
      </c>
      <c r="W107" s="392"/>
      <c r="X107" s="242">
        <f>+VLOOKUP(A107,[4]Sheet1!$A$13:$D$744,4,FALSE)</f>
        <v>16</v>
      </c>
      <c r="Y107" s="242" t="str">
        <f>+VLOOKUP(X107,bd_lista!$A$3:$C$590,3,FALSE)</f>
        <v>Ministerio de Educación</v>
      </c>
      <c r="Z107" s="292"/>
      <c r="AA107" s="321"/>
    </row>
    <row r="108" spans="1:27" ht="15" hidden="1" customHeight="1">
      <c r="A108" s="251">
        <v>154</v>
      </c>
      <c r="B108" s="387">
        <f>+A108</f>
        <v>154</v>
      </c>
      <c r="C108" s="247" t="str">
        <f>+VLOOKUP(A108,bd_lista!$A$3:$C$590,3,FALSE)</f>
        <v>Museo Nacional de Historia Natural</v>
      </c>
      <c r="D108" s="389" t="str">
        <f>+C108</f>
        <v>Museo Nacional de Historia Natural</v>
      </c>
      <c r="E108" s="247" t="s">
        <v>1304</v>
      </c>
      <c r="F108" s="243">
        <f ca="1">+IFERROR(INDEX('Hoja de Trabajo para listado'!$A$155:$Z$1048576,MATCH($A108,'Hoja de Trabajo para listado'!$A$155:$A$1048576,0),MATCH((CUADRO!F$5&amp;$E108),'Hoja de Trabajo para listado'!$A$151:$Z$151,0)),0)+IFERROR(INDEX('Hoja de Trabajo para listado'!$AB$155:$BA$1048576,MATCH($A108,'Hoja de Trabajo para listado'!$AB$155:$AB$1048576,0),MATCH((CUADRO!F$5&amp;$E108),'Hoja de Trabajo para listado'!$AB$151:$BA$151,0)),0)+IFERROR(INDEX('Hoja de Trabajo para listado'!$BC$155:$CB$1048576,MATCH($A108,'Hoja de Trabajo para listado'!$BC$155:$BC$1048576,0),MATCH((CUADRO!F$5&amp;$E108),'Hoja de Trabajo para listado'!$BC$151:$CB$151,0)),0)+IFERROR(INDEX('Hoja de Trabajo para listado'!$DE$153:$DG$274,MATCH($A108,'Hoja de Trabajo para listado'!$DE$153:$DE$1048576,0),MATCH((CUADRO!F$5&amp;$E108),'Hoja de Trabajo para listado'!$DE$151:$DG$151,0)),0)+IFERROR(INDEX('Hoja de Trabajo para listado'!$CD$155:$DC$1048576,MATCH($A108,'Hoja de Trabajo para listado'!$CD$155:$CD$1048576,0),MATCH((CUADRO!F$5&amp;$E108),'Hoja de Trabajo para listado'!$CD$151:$DC$151,0)),0)</f>
        <v>0</v>
      </c>
      <c r="G108" s="243">
        <f ca="1">+IFERROR(INDEX('Hoja de Trabajo para listado'!$A$155:$Z$1048576,MATCH($A108,'Hoja de Trabajo para listado'!$A$155:$A$1048576,0),MATCH((CUADRO!G$5&amp;$E108),'Hoja de Trabajo para listado'!$A$151:$Z$151,0)),0)+IFERROR(INDEX('Hoja de Trabajo para listado'!$AB$155:$BA$1048576,MATCH($A108,'Hoja de Trabajo para listado'!$AB$155:$AB$1048576,0),MATCH((CUADRO!G$5&amp;$E108),'Hoja de Trabajo para listado'!$AB$151:$BA$151,0)),0)+IFERROR(INDEX('Hoja de Trabajo para listado'!$BC$155:$CB$1048576,MATCH($A108,'Hoja de Trabajo para listado'!$BC$155:$BC$1048576,0),MATCH((CUADRO!G$5&amp;$E108),'Hoja de Trabajo para listado'!$BC$151:$CB$151,0)),0)+IFERROR(INDEX('Hoja de Trabajo para listado'!$DE$153:$DG$274,MATCH($A108,'Hoja de Trabajo para listado'!$DE$153:$DE$1048576,0),MATCH((CUADRO!G$5&amp;$E108),'Hoja de Trabajo para listado'!$DE$151:$DG$151,0)),0)+IFERROR(INDEX('Hoja de Trabajo para listado'!$CD$155:$DC$1048576,MATCH($A108,'Hoja de Trabajo para listado'!$CD$155:$CD$1048576,0),MATCH((CUADRO!G$5&amp;$E108),'Hoja de Trabajo para listado'!$CD$151:$DC$151,0)),0)</f>
        <v>0</v>
      </c>
      <c r="H108" s="243">
        <f ca="1">+IFERROR(INDEX('Hoja de Trabajo para listado'!$A$155:$Z$1048576,MATCH($A108,'Hoja de Trabajo para listado'!$A$155:$A$1048576,0),MATCH((CUADRO!H$5&amp;$E108),'Hoja de Trabajo para listado'!$A$151:$Z$151,0)),0)+IFERROR(INDEX('Hoja de Trabajo para listado'!$AB$155:$BA$1048576,MATCH($A108,'Hoja de Trabajo para listado'!$AB$155:$AB$1048576,0),MATCH((CUADRO!H$5&amp;$E108),'Hoja de Trabajo para listado'!$AB$151:$BA$151,0)),0)+IFERROR(INDEX('Hoja de Trabajo para listado'!$BC$155:$CB$1048576,MATCH($A108,'Hoja de Trabajo para listado'!$BC$155:$BC$1048576,0),MATCH((CUADRO!H$5&amp;$E108),'Hoja de Trabajo para listado'!$BC$151:$CB$151,0)),0)+IFERROR(INDEX('Hoja de Trabajo para listado'!$DE$153:$DG$274,MATCH($A108,'Hoja de Trabajo para listado'!$DE$153:$DE$1048576,0),MATCH((CUADRO!H$5&amp;$E108),'Hoja de Trabajo para listado'!$DE$151:$DG$151,0)),0)+IFERROR(INDEX('Hoja de Trabajo para listado'!$CD$155:$DC$1048576,MATCH($A108,'Hoja de Trabajo para listado'!$CD$155:$CD$1048576,0),MATCH((CUADRO!H$5&amp;$E108),'Hoja de Trabajo para listado'!$CD$151:$DC$151,0)),0)</f>
        <v>0</v>
      </c>
      <c r="I108" s="243">
        <f ca="1">+IFERROR(INDEX('Hoja de Trabajo para listado'!$A$155:$Z$1048576,MATCH($A108,'Hoja de Trabajo para listado'!$A$155:$A$1048576,0),MATCH((CUADRO!I$5&amp;$E108),'Hoja de Trabajo para listado'!$A$151:$Z$151,0)),0)+IFERROR(INDEX('Hoja de Trabajo para listado'!$AB$155:$BA$1048576,MATCH($A108,'Hoja de Trabajo para listado'!$AB$155:$AB$1048576,0),MATCH((CUADRO!I$5&amp;$E108),'Hoja de Trabajo para listado'!$AB$151:$BA$151,0)),0)+IFERROR(INDEX('Hoja de Trabajo para listado'!$BC$155:$CB$1048576,MATCH($A108,'Hoja de Trabajo para listado'!$BC$155:$BC$1048576,0),MATCH((CUADRO!I$5&amp;$E108),'Hoja de Trabajo para listado'!$BC$151:$CB$151,0)),0)+IFERROR(INDEX('Hoja de Trabajo para listado'!$DE$153:$DG$274,MATCH($A108,'Hoja de Trabajo para listado'!$DE$153:$DE$1048576,0),MATCH((CUADRO!I$5&amp;$E108),'Hoja de Trabajo para listado'!$DE$151:$DG$151,0)),0)+IFERROR(INDEX('Hoja de Trabajo para listado'!$CD$155:$DC$1048576,MATCH($A108,'Hoja de Trabajo para listado'!$CD$155:$CD$1048576,0),MATCH((CUADRO!I$5&amp;$E108),'Hoja de Trabajo para listado'!$CD$151:$DC$151,0)),0)</f>
        <v>0</v>
      </c>
      <c r="J108" s="243">
        <f ca="1">+IFERROR(INDEX('Hoja de Trabajo para listado'!$A$155:$Z$1048576,MATCH($A108,'Hoja de Trabajo para listado'!$A$155:$A$1048576,0),MATCH((CUADRO!J$5&amp;$E108),'Hoja de Trabajo para listado'!$A$151:$Z$151,0)),0)+IFERROR(INDEX('Hoja de Trabajo para listado'!$AB$155:$BA$1048576,MATCH($A108,'Hoja de Trabajo para listado'!$AB$155:$AB$1048576,0),MATCH((CUADRO!J$5&amp;$E108),'Hoja de Trabajo para listado'!$AB$151:$BA$151,0)),0)+IFERROR(INDEX('Hoja de Trabajo para listado'!$BC$155:$CB$1048576,MATCH($A108,'Hoja de Trabajo para listado'!$BC$155:$BC$1048576,0),MATCH((CUADRO!J$5&amp;$E108),'Hoja de Trabajo para listado'!$BC$151:$CB$151,0)),0)+IFERROR(INDEX('Hoja de Trabajo para listado'!$DE$153:$DG$274,MATCH($A108,'Hoja de Trabajo para listado'!$DE$153:$DE$1048576,0),MATCH((CUADRO!J$5&amp;$E108),'Hoja de Trabajo para listado'!$DE$151:$DG$151,0)),0)+IFERROR(INDEX('Hoja de Trabajo para listado'!$CD$155:$DC$1048576,MATCH($A108,'Hoja de Trabajo para listado'!$CD$155:$CD$1048576,0),MATCH((CUADRO!J$5&amp;$E108),'Hoja de Trabajo para listado'!$CD$151:$DC$151,0)),0)</f>
        <v>0</v>
      </c>
      <c r="K108" s="243">
        <f ca="1">+IFERROR(INDEX('Hoja de Trabajo para listado'!$A$155:$Z$1048576,MATCH($A108,'Hoja de Trabajo para listado'!$A$155:$A$1048576,0),MATCH((CUADRO!K$5&amp;$E108),'Hoja de Trabajo para listado'!$A$151:$Z$151,0)),0)+IFERROR(INDEX('Hoja de Trabajo para listado'!$AB$155:$BA$1048576,MATCH($A108,'Hoja de Trabajo para listado'!$AB$155:$AB$1048576,0),MATCH((CUADRO!K$5&amp;$E108),'Hoja de Trabajo para listado'!$AB$151:$BA$151,0)),0)+IFERROR(INDEX('Hoja de Trabajo para listado'!$BC$155:$CB$1048576,MATCH($A108,'Hoja de Trabajo para listado'!$BC$155:$BC$1048576,0),MATCH((CUADRO!K$5&amp;$E108),'Hoja de Trabajo para listado'!$BC$151:$CB$151,0)),0)+IFERROR(INDEX('Hoja de Trabajo para listado'!$DE$153:$DG$274,MATCH($A108,'Hoja de Trabajo para listado'!$DE$153:$DE$1048576,0),MATCH((CUADRO!K$5&amp;$E108),'Hoja de Trabajo para listado'!$DE$151:$DG$151,0)),0)+IFERROR(INDEX('Hoja de Trabajo para listado'!$CD$155:$DC$1048576,MATCH($A108,'Hoja de Trabajo para listado'!$CD$155:$CD$1048576,0),MATCH((CUADRO!K$5&amp;$E108),'Hoja de Trabajo para listado'!$CD$151:$DC$151,0)),0)</f>
        <v>0</v>
      </c>
      <c r="L108" s="243">
        <f ca="1">+IFERROR(INDEX('Hoja de Trabajo para listado'!$A$155:$Z$1048576,MATCH($A108,'Hoja de Trabajo para listado'!$A$155:$A$1048576,0),MATCH((CUADRO!L$5&amp;$E108),'Hoja de Trabajo para listado'!$A$151:$Z$151,0)),0)+IFERROR(INDEX('Hoja de Trabajo para listado'!$AB$155:$BA$1048576,MATCH($A108,'Hoja de Trabajo para listado'!$AB$155:$AB$1048576,0),MATCH((CUADRO!L$5&amp;$E108),'Hoja de Trabajo para listado'!$AB$151:$BA$151,0)),0)+IFERROR(INDEX('Hoja de Trabajo para listado'!$BC$155:$CB$1048576,MATCH($A108,'Hoja de Trabajo para listado'!$BC$155:$BC$1048576,0),MATCH((CUADRO!L$5&amp;$E108),'Hoja de Trabajo para listado'!$BC$151:$CB$151,0)),0)+IFERROR(INDEX('Hoja de Trabajo para listado'!$DE$153:$DG$274,MATCH($A108,'Hoja de Trabajo para listado'!$DE$153:$DE$1048576,0),MATCH((CUADRO!L$5&amp;$E108),'Hoja de Trabajo para listado'!$DE$151:$DG$151,0)),0)+IFERROR(INDEX('Hoja de Trabajo para listado'!$CD$155:$DC$1048576,MATCH($A108,'Hoja de Trabajo para listado'!$CD$155:$CD$1048576,0),MATCH((CUADRO!L$5&amp;$E108),'Hoja de Trabajo para listado'!$CD$151:$DC$151,0)),0)</f>
        <v>0</v>
      </c>
      <c r="M108" s="243">
        <f ca="1">+IFERROR(INDEX('Hoja de Trabajo para listado'!$A$155:$Z$1048576,MATCH($A108,'Hoja de Trabajo para listado'!$A$155:$A$1048576,0),MATCH((CUADRO!M$5&amp;$E108),'Hoja de Trabajo para listado'!$A$151:$Z$151,0)),0)+IFERROR(INDEX('Hoja de Trabajo para listado'!$AB$155:$BA$1048576,MATCH($A108,'Hoja de Trabajo para listado'!$AB$155:$AB$1048576,0),MATCH((CUADRO!M$5&amp;$E108),'Hoja de Trabajo para listado'!$AB$151:$BA$151,0)),0)+IFERROR(INDEX('Hoja de Trabajo para listado'!$BC$155:$CB$1048576,MATCH($A108,'Hoja de Trabajo para listado'!$BC$155:$BC$1048576,0),MATCH((CUADRO!M$5&amp;$E108),'Hoja de Trabajo para listado'!$BC$151:$CB$151,0)),0)+IFERROR(INDEX('Hoja de Trabajo para listado'!$DE$153:$DG$274,MATCH($A108,'Hoja de Trabajo para listado'!$DE$153:$DE$1048576,0),MATCH((CUADRO!M$5&amp;$E108),'Hoja de Trabajo para listado'!$DE$151:$DG$151,0)),0)+IFERROR(INDEX('Hoja de Trabajo para listado'!$CD$155:$DC$1048576,MATCH($A108,'Hoja de Trabajo para listado'!$CD$155:$CD$1048576,0),MATCH((CUADRO!M$5&amp;$E108),'Hoja de Trabajo para listado'!$CD$151:$DC$151,0)),0)</f>
        <v>0</v>
      </c>
      <c r="N108" s="243">
        <f ca="1">+IFERROR(INDEX('Hoja de Trabajo para listado'!$A$155:$Z$1048576,MATCH($A108,'Hoja de Trabajo para listado'!$A$155:$A$1048576,0),MATCH((CUADRO!N$5&amp;$E108),'Hoja de Trabajo para listado'!$A$151:$Z$151,0)),0)+IFERROR(INDEX('Hoja de Trabajo para listado'!$AB$155:$BA$1048576,MATCH($A108,'Hoja de Trabajo para listado'!$AB$155:$AB$1048576,0),MATCH((CUADRO!N$5&amp;$E108),'Hoja de Trabajo para listado'!$AB$151:$BA$151,0)),0)+IFERROR(INDEX('Hoja de Trabajo para listado'!$BC$155:$CB$1048576,MATCH($A108,'Hoja de Trabajo para listado'!$BC$155:$BC$1048576,0),MATCH((CUADRO!N$5&amp;$E108),'Hoja de Trabajo para listado'!$BC$151:$CB$151,0)),0)+IFERROR(INDEX('Hoja de Trabajo para listado'!$DE$153:$DG$274,MATCH($A108,'Hoja de Trabajo para listado'!$DE$153:$DE$1048576,0),MATCH((CUADRO!N$5&amp;$E108),'Hoja de Trabajo para listado'!$DE$151:$DG$151,0)),0)+IFERROR(INDEX('Hoja de Trabajo para listado'!$CD$155:$DC$1048576,MATCH($A108,'Hoja de Trabajo para listado'!$CD$155:$CD$1048576,0),MATCH((CUADRO!N$5&amp;$E108),'Hoja de Trabajo para listado'!$CD$151:$DC$151,0)),0)</f>
        <v>0</v>
      </c>
      <c r="O108" s="243">
        <f ca="1">+IFERROR(INDEX('Hoja de Trabajo para listado'!$A$155:$Z$1048576,MATCH($A108,'Hoja de Trabajo para listado'!$A$155:$A$1048576,0),MATCH((CUADRO!O$5&amp;$E108),'Hoja de Trabajo para listado'!$A$151:$Z$151,0)),0)+IFERROR(INDEX('Hoja de Trabajo para listado'!$AB$155:$BA$1048576,MATCH($A108,'Hoja de Trabajo para listado'!$AB$155:$AB$1048576,0),MATCH((CUADRO!O$5&amp;$E108),'Hoja de Trabajo para listado'!$AB$151:$BA$151,0)),0)+IFERROR(INDEX('Hoja de Trabajo para listado'!$BC$155:$CB$1048576,MATCH($A108,'Hoja de Trabajo para listado'!$BC$155:$BC$1048576,0),MATCH((CUADRO!O$5&amp;$E108),'Hoja de Trabajo para listado'!$BC$151:$CB$151,0)),0)+IFERROR(INDEX('Hoja de Trabajo para listado'!$DE$153:$DG$274,MATCH($A108,'Hoja de Trabajo para listado'!$DE$153:$DE$1048576,0),MATCH((CUADRO!O$5&amp;$E108),'Hoja de Trabajo para listado'!$DE$151:$DG$151,0)),0)+IFERROR(INDEX('Hoja de Trabajo para listado'!$CD$155:$DC$1048576,MATCH($A108,'Hoja de Trabajo para listado'!$CD$155:$CD$1048576,0),MATCH((CUADRO!O$5&amp;$E108),'Hoja de Trabajo para listado'!$CD$151:$DC$151,0)),0)</f>
        <v>0</v>
      </c>
      <c r="P108" s="243">
        <f ca="1">+IFERROR(INDEX('Hoja de Trabajo para listado'!$A$155:$Z$1048576,MATCH($A108,'Hoja de Trabajo para listado'!$A$155:$A$1048576,0),MATCH((CUADRO!P$5&amp;$E108),'Hoja de Trabajo para listado'!$A$151:$Z$151,0)),0)+IFERROR(INDEX('Hoja de Trabajo para listado'!$AB$155:$BA$1048576,MATCH($A108,'Hoja de Trabajo para listado'!$AB$155:$AB$1048576,0),MATCH((CUADRO!P$5&amp;$E108),'Hoja de Trabajo para listado'!$AB$151:$BA$151,0)),0)+IFERROR(INDEX('Hoja de Trabajo para listado'!$BC$155:$CB$1048576,MATCH($A108,'Hoja de Trabajo para listado'!$BC$155:$BC$1048576,0),MATCH((CUADRO!P$5&amp;$E108),'Hoja de Trabajo para listado'!$BC$151:$CB$151,0)),0)+IFERROR(INDEX('Hoja de Trabajo para listado'!$DE$153:$DG$274,MATCH($A108,'Hoja de Trabajo para listado'!$DE$153:$DE$1048576,0),MATCH((CUADRO!P$5&amp;$E108),'Hoja de Trabajo para listado'!$DE$151:$DG$151,0)),0)+IFERROR(INDEX('Hoja de Trabajo para listado'!$CD$155:$DC$1048576,MATCH($A108,'Hoja de Trabajo para listado'!$CD$155:$CD$1048576,0),MATCH((CUADRO!P$5&amp;$E108),'Hoja de Trabajo para listado'!$CD$151:$DC$151,0)),0)</f>
        <v>0</v>
      </c>
      <c r="Q108" s="243">
        <f ca="1">+IFERROR(INDEX('Hoja de Trabajo para listado'!$A$155:$Z$1048576,MATCH($A108,'Hoja de Trabajo para listado'!$A$155:$A$1048576,0),MATCH((CUADRO!Q$5&amp;$E108),'Hoja de Trabajo para listado'!$A$151:$Z$151,0)),0)+IFERROR(INDEX('Hoja de Trabajo para listado'!$AB$155:$BA$1048576,MATCH($A108,'Hoja de Trabajo para listado'!$AB$155:$AB$1048576,0),MATCH((CUADRO!Q$5&amp;$E108),'Hoja de Trabajo para listado'!$AB$151:$BA$151,0)),0)+IFERROR(INDEX('Hoja de Trabajo para listado'!$BC$155:$CB$1048576,MATCH($A108,'Hoja de Trabajo para listado'!$BC$155:$BC$1048576,0),MATCH((CUADRO!Q$5&amp;$E108),'Hoja de Trabajo para listado'!$BC$151:$CB$151,0)),0)+IFERROR(INDEX('Hoja de Trabajo para listado'!$DE$153:$DG$274,MATCH($A108,'Hoja de Trabajo para listado'!$DE$153:$DE$1048576,0),MATCH((CUADRO!Q$5&amp;$E108),'Hoja de Trabajo para listado'!$DE$151:$DG$151,0)),0)+IFERROR(INDEX('Hoja de Trabajo para listado'!$CD$155:$DC$1048576,MATCH($A108,'Hoja de Trabajo para listado'!$CD$155:$CD$1048576,0),MATCH((CUADRO!Q$5&amp;$E108),'Hoja de Trabajo para listado'!$CD$151:$DC$151,0)),0)</f>
        <v>0</v>
      </c>
      <c r="R108" s="243">
        <f t="shared" ca="1" si="5"/>
        <v>0</v>
      </c>
      <c r="S108" s="243"/>
      <c r="T108" s="243">
        <f ca="1">+T109</f>
        <v>0</v>
      </c>
      <c r="U108" s="242">
        <f t="shared" si="6"/>
        <v>1</v>
      </c>
      <c r="V108" s="333" t="str">
        <f>+VLOOKUP(A108,bd_lista!$A$3:$E$590,5,FALSE)</f>
        <v>Instituciones Descentralizadas</v>
      </c>
      <c r="W108" s="391" t="str">
        <f>+V108</f>
        <v>Instituciones Descentralizadas</v>
      </c>
      <c r="X108" s="242">
        <f>+VLOOKUP(A108,[4]Sheet1!$A$13:$D$744,4,FALSE)</f>
        <v>86</v>
      </c>
      <c r="Y108" s="242" t="str">
        <f>+VLOOKUP(X108,bd_lista!$A$3:$C$590,3,FALSE)</f>
        <v>Ministerio de Medio Ambiente y Agua</v>
      </c>
      <c r="Z108" s="294">
        <f>+X108</f>
        <v>86</v>
      </c>
      <c r="AA108" s="295" t="str">
        <f>+Y108</f>
        <v>Ministerio de Medio Ambiente y Agua</v>
      </c>
    </row>
    <row r="109" spans="1:27" ht="15" hidden="1" customHeight="1">
      <c r="A109" s="32">
        <v>154</v>
      </c>
      <c r="B109" s="388"/>
      <c r="C109" s="333" t="str">
        <f>+VLOOKUP(A109,bd_lista!$A$3:$C$590,3,FALSE)</f>
        <v>Museo Nacional de Historia Natural</v>
      </c>
      <c r="D109" s="390"/>
      <c r="E109" s="333" t="s">
        <v>1305</v>
      </c>
      <c r="F109" s="245">
        <f ca="1">+IFERROR(INDEX('Hoja de Trabajo para listado'!$A$155:$Z$1048576,MATCH($A109,'Hoja de Trabajo para listado'!$A$155:$A$1048576,0),MATCH((CUADRO!F$5&amp;$E109),'Hoja de Trabajo para listado'!$A$151:$Z$151,0)),0)+IFERROR(INDEX('Hoja de Trabajo para listado'!$AB$155:$BA$1048576,MATCH($A109,'Hoja de Trabajo para listado'!$AB$155:$AB$1048576,0),MATCH((CUADRO!F$5&amp;$E109),'Hoja de Trabajo para listado'!$AB$151:$BA$151,0)),0)+IFERROR(INDEX('Hoja de Trabajo para listado'!$BC$155:$CB$1048576,MATCH($A109,'Hoja de Trabajo para listado'!$BC$155:$BC$1048576,0),MATCH((CUADRO!F$5&amp;$E109),'Hoja de Trabajo para listado'!$BC$151:$CB$151,0)),0)+IFERROR(INDEX('Hoja de Trabajo para listado'!$DE$153:$DG$274,MATCH($A109,'Hoja de Trabajo para listado'!$DE$153:$DE$1048576,0),MATCH((CUADRO!F$5&amp;$E109),'Hoja de Trabajo para listado'!$DE$151:$DG$151,0)),0)+IFERROR(INDEX('Hoja de Trabajo para listado'!$CD$155:$DC$1048576,MATCH($A109,'Hoja de Trabajo para listado'!$CD$155:$CD$1048576,0),MATCH((CUADRO!F$5&amp;$E109),'Hoja de Trabajo para listado'!$CD$151:$DC$151,0)),0)</f>
        <v>0</v>
      </c>
      <c r="G109" s="245">
        <f ca="1">+IFERROR(INDEX('Hoja de Trabajo para listado'!$A$155:$Z$1048576,MATCH($A109,'Hoja de Trabajo para listado'!$A$155:$A$1048576,0),MATCH((CUADRO!G$5&amp;$E109),'Hoja de Trabajo para listado'!$A$151:$Z$151,0)),0)+IFERROR(INDEX('Hoja de Trabajo para listado'!$AB$155:$BA$1048576,MATCH($A109,'Hoja de Trabajo para listado'!$AB$155:$AB$1048576,0),MATCH((CUADRO!G$5&amp;$E109),'Hoja de Trabajo para listado'!$AB$151:$BA$151,0)),0)+IFERROR(INDEX('Hoja de Trabajo para listado'!$BC$155:$CB$1048576,MATCH($A109,'Hoja de Trabajo para listado'!$BC$155:$BC$1048576,0),MATCH((CUADRO!G$5&amp;$E109),'Hoja de Trabajo para listado'!$BC$151:$CB$151,0)),0)+IFERROR(INDEX('Hoja de Trabajo para listado'!$DE$153:$DG$274,MATCH($A109,'Hoja de Trabajo para listado'!$DE$153:$DE$1048576,0),MATCH((CUADRO!G$5&amp;$E109),'Hoja de Trabajo para listado'!$DE$151:$DG$151,0)),0)+IFERROR(INDEX('Hoja de Trabajo para listado'!$CD$155:$DC$1048576,MATCH($A109,'Hoja de Trabajo para listado'!$CD$155:$CD$1048576,0),MATCH((CUADRO!G$5&amp;$E109),'Hoja de Trabajo para listado'!$CD$151:$DC$151,0)),0)</f>
        <v>0</v>
      </c>
      <c r="H109" s="245">
        <f ca="1">+IFERROR(INDEX('Hoja de Trabajo para listado'!$A$155:$Z$1048576,MATCH($A109,'Hoja de Trabajo para listado'!$A$155:$A$1048576,0),MATCH((CUADRO!H$5&amp;$E109),'Hoja de Trabajo para listado'!$A$151:$Z$151,0)),0)+IFERROR(INDEX('Hoja de Trabajo para listado'!$AB$155:$BA$1048576,MATCH($A109,'Hoja de Trabajo para listado'!$AB$155:$AB$1048576,0),MATCH((CUADRO!H$5&amp;$E109),'Hoja de Trabajo para listado'!$AB$151:$BA$151,0)),0)+IFERROR(INDEX('Hoja de Trabajo para listado'!$BC$155:$CB$1048576,MATCH($A109,'Hoja de Trabajo para listado'!$BC$155:$BC$1048576,0),MATCH((CUADRO!H$5&amp;$E109),'Hoja de Trabajo para listado'!$BC$151:$CB$151,0)),0)+IFERROR(INDEX('Hoja de Trabajo para listado'!$DE$153:$DG$274,MATCH($A109,'Hoja de Trabajo para listado'!$DE$153:$DE$1048576,0),MATCH((CUADRO!H$5&amp;$E109),'Hoja de Trabajo para listado'!$DE$151:$DG$151,0)),0)+IFERROR(INDEX('Hoja de Trabajo para listado'!$CD$155:$DC$1048576,MATCH($A109,'Hoja de Trabajo para listado'!$CD$155:$CD$1048576,0),MATCH((CUADRO!H$5&amp;$E109),'Hoja de Trabajo para listado'!$CD$151:$DC$151,0)),0)</f>
        <v>0</v>
      </c>
      <c r="I109" s="245">
        <f ca="1">+IFERROR(INDEX('Hoja de Trabajo para listado'!$A$155:$Z$1048576,MATCH($A109,'Hoja de Trabajo para listado'!$A$155:$A$1048576,0),MATCH((CUADRO!I$5&amp;$E109),'Hoja de Trabajo para listado'!$A$151:$Z$151,0)),0)+IFERROR(INDEX('Hoja de Trabajo para listado'!$AB$155:$BA$1048576,MATCH($A109,'Hoja de Trabajo para listado'!$AB$155:$AB$1048576,0),MATCH((CUADRO!I$5&amp;$E109),'Hoja de Trabajo para listado'!$AB$151:$BA$151,0)),0)+IFERROR(INDEX('Hoja de Trabajo para listado'!$BC$155:$CB$1048576,MATCH($A109,'Hoja de Trabajo para listado'!$BC$155:$BC$1048576,0),MATCH((CUADRO!I$5&amp;$E109),'Hoja de Trabajo para listado'!$BC$151:$CB$151,0)),0)+IFERROR(INDEX('Hoja de Trabajo para listado'!$DE$153:$DG$274,MATCH($A109,'Hoja de Trabajo para listado'!$DE$153:$DE$1048576,0),MATCH((CUADRO!I$5&amp;$E109),'Hoja de Trabajo para listado'!$DE$151:$DG$151,0)),0)+IFERROR(INDEX('Hoja de Trabajo para listado'!$CD$155:$DC$1048576,MATCH($A109,'Hoja de Trabajo para listado'!$CD$155:$CD$1048576,0),MATCH((CUADRO!I$5&amp;$E109),'Hoja de Trabajo para listado'!$CD$151:$DC$151,0)),0)</f>
        <v>0</v>
      </c>
      <c r="J109" s="245">
        <f ca="1">+IFERROR(INDEX('Hoja de Trabajo para listado'!$A$155:$Z$1048576,MATCH($A109,'Hoja de Trabajo para listado'!$A$155:$A$1048576,0),MATCH((CUADRO!J$5&amp;$E109),'Hoja de Trabajo para listado'!$A$151:$Z$151,0)),0)+IFERROR(INDEX('Hoja de Trabajo para listado'!$AB$155:$BA$1048576,MATCH($A109,'Hoja de Trabajo para listado'!$AB$155:$AB$1048576,0),MATCH((CUADRO!J$5&amp;$E109),'Hoja de Trabajo para listado'!$AB$151:$BA$151,0)),0)+IFERROR(INDEX('Hoja de Trabajo para listado'!$BC$155:$CB$1048576,MATCH($A109,'Hoja de Trabajo para listado'!$BC$155:$BC$1048576,0),MATCH((CUADRO!J$5&amp;$E109),'Hoja de Trabajo para listado'!$BC$151:$CB$151,0)),0)+IFERROR(INDEX('Hoja de Trabajo para listado'!$DE$153:$DG$274,MATCH($A109,'Hoja de Trabajo para listado'!$DE$153:$DE$1048576,0),MATCH((CUADRO!J$5&amp;$E109),'Hoja de Trabajo para listado'!$DE$151:$DG$151,0)),0)+IFERROR(INDEX('Hoja de Trabajo para listado'!$CD$155:$DC$1048576,MATCH($A109,'Hoja de Trabajo para listado'!$CD$155:$CD$1048576,0),MATCH((CUADRO!J$5&amp;$E109),'Hoja de Trabajo para listado'!$CD$151:$DC$151,0)),0)</f>
        <v>0</v>
      </c>
      <c r="K109" s="245">
        <f ca="1">+IFERROR(INDEX('Hoja de Trabajo para listado'!$A$155:$Z$1048576,MATCH($A109,'Hoja de Trabajo para listado'!$A$155:$A$1048576,0),MATCH((CUADRO!K$5&amp;$E109),'Hoja de Trabajo para listado'!$A$151:$Z$151,0)),0)+IFERROR(INDEX('Hoja de Trabajo para listado'!$AB$155:$BA$1048576,MATCH($A109,'Hoja de Trabajo para listado'!$AB$155:$AB$1048576,0),MATCH((CUADRO!K$5&amp;$E109),'Hoja de Trabajo para listado'!$AB$151:$BA$151,0)),0)+IFERROR(INDEX('Hoja de Trabajo para listado'!$BC$155:$CB$1048576,MATCH($A109,'Hoja de Trabajo para listado'!$BC$155:$BC$1048576,0),MATCH((CUADRO!K$5&amp;$E109),'Hoja de Trabajo para listado'!$BC$151:$CB$151,0)),0)+IFERROR(INDEX('Hoja de Trabajo para listado'!$DE$153:$DG$274,MATCH($A109,'Hoja de Trabajo para listado'!$DE$153:$DE$1048576,0),MATCH((CUADRO!K$5&amp;$E109),'Hoja de Trabajo para listado'!$DE$151:$DG$151,0)),0)+IFERROR(INDEX('Hoja de Trabajo para listado'!$CD$155:$DC$1048576,MATCH($A109,'Hoja de Trabajo para listado'!$CD$155:$CD$1048576,0),MATCH((CUADRO!K$5&amp;$E109),'Hoja de Trabajo para listado'!$CD$151:$DC$151,0)),0)</f>
        <v>0</v>
      </c>
      <c r="L109" s="245">
        <f ca="1">+IFERROR(INDEX('Hoja de Trabajo para listado'!$A$155:$Z$1048576,MATCH($A109,'Hoja de Trabajo para listado'!$A$155:$A$1048576,0),MATCH((CUADRO!L$5&amp;$E109),'Hoja de Trabajo para listado'!$A$151:$Z$151,0)),0)+IFERROR(INDEX('Hoja de Trabajo para listado'!$AB$155:$BA$1048576,MATCH($A109,'Hoja de Trabajo para listado'!$AB$155:$AB$1048576,0),MATCH((CUADRO!L$5&amp;$E109),'Hoja de Trabajo para listado'!$AB$151:$BA$151,0)),0)+IFERROR(INDEX('Hoja de Trabajo para listado'!$BC$155:$CB$1048576,MATCH($A109,'Hoja de Trabajo para listado'!$BC$155:$BC$1048576,0),MATCH((CUADRO!L$5&amp;$E109),'Hoja de Trabajo para listado'!$BC$151:$CB$151,0)),0)+IFERROR(INDEX('Hoja de Trabajo para listado'!$DE$153:$DG$274,MATCH($A109,'Hoja de Trabajo para listado'!$DE$153:$DE$1048576,0),MATCH((CUADRO!L$5&amp;$E109),'Hoja de Trabajo para listado'!$DE$151:$DG$151,0)),0)+IFERROR(INDEX('Hoja de Trabajo para listado'!$CD$155:$DC$1048576,MATCH($A109,'Hoja de Trabajo para listado'!$CD$155:$CD$1048576,0),MATCH((CUADRO!L$5&amp;$E109),'Hoja de Trabajo para listado'!$CD$151:$DC$151,0)),0)</f>
        <v>0</v>
      </c>
      <c r="M109" s="245">
        <f ca="1">+IFERROR(INDEX('Hoja de Trabajo para listado'!$A$155:$Z$1048576,MATCH($A109,'Hoja de Trabajo para listado'!$A$155:$A$1048576,0),MATCH((CUADRO!M$5&amp;$E109),'Hoja de Trabajo para listado'!$A$151:$Z$151,0)),0)+IFERROR(INDEX('Hoja de Trabajo para listado'!$AB$155:$BA$1048576,MATCH($A109,'Hoja de Trabajo para listado'!$AB$155:$AB$1048576,0),MATCH((CUADRO!M$5&amp;$E109),'Hoja de Trabajo para listado'!$AB$151:$BA$151,0)),0)+IFERROR(INDEX('Hoja de Trabajo para listado'!$BC$155:$CB$1048576,MATCH($A109,'Hoja de Trabajo para listado'!$BC$155:$BC$1048576,0),MATCH((CUADRO!M$5&amp;$E109),'Hoja de Trabajo para listado'!$BC$151:$CB$151,0)),0)+IFERROR(INDEX('Hoja de Trabajo para listado'!$DE$153:$DG$274,MATCH($A109,'Hoja de Trabajo para listado'!$DE$153:$DE$1048576,0),MATCH((CUADRO!M$5&amp;$E109),'Hoja de Trabajo para listado'!$DE$151:$DG$151,0)),0)+IFERROR(INDEX('Hoja de Trabajo para listado'!$CD$155:$DC$1048576,MATCH($A109,'Hoja de Trabajo para listado'!$CD$155:$CD$1048576,0),MATCH((CUADRO!M$5&amp;$E109),'Hoja de Trabajo para listado'!$CD$151:$DC$151,0)),0)</f>
        <v>0</v>
      </c>
      <c r="N109" s="245">
        <f ca="1">+IFERROR(INDEX('Hoja de Trabajo para listado'!$A$155:$Z$1048576,MATCH($A109,'Hoja de Trabajo para listado'!$A$155:$A$1048576,0),MATCH((CUADRO!N$5&amp;$E109),'Hoja de Trabajo para listado'!$A$151:$Z$151,0)),0)+IFERROR(INDEX('Hoja de Trabajo para listado'!$AB$155:$BA$1048576,MATCH($A109,'Hoja de Trabajo para listado'!$AB$155:$AB$1048576,0),MATCH((CUADRO!N$5&amp;$E109),'Hoja de Trabajo para listado'!$AB$151:$BA$151,0)),0)+IFERROR(INDEX('Hoja de Trabajo para listado'!$BC$155:$CB$1048576,MATCH($A109,'Hoja de Trabajo para listado'!$BC$155:$BC$1048576,0),MATCH((CUADRO!N$5&amp;$E109),'Hoja de Trabajo para listado'!$BC$151:$CB$151,0)),0)+IFERROR(INDEX('Hoja de Trabajo para listado'!$DE$153:$DG$274,MATCH($A109,'Hoja de Trabajo para listado'!$DE$153:$DE$1048576,0),MATCH((CUADRO!N$5&amp;$E109),'Hoja de Trabajo para listado'!$DE$151:$DG$151,0)),0)+IFERROR(INDEX('Hoja de Trabajo para listado'!$CD$155:$DC$1048576,MATCH($A109,'Hoja de Trabajo para listado'!$CD$155:$CD$1048576,0),MATCH((CUADRO!N$5&amp;$E109),'Hoja de Trabajo para listado'!$CD$151:$DC$151,0)),0)</f>
        <v>0</v>
      </c>
      <c r="O109" s="245">
        <f ca="1">+IFERROR(INDEX('Hoja de Trabajo para listado'!$A$155:$Z$1048576,MATCH($A109,'Hoja de Trabajo para listado'!$A$155:$A$1048576,0),MATCH((CUADRO!O$5&amp;$E109),'Hoja de Trabajo para listado'!$A$151:$Z$151,0)),0)+IFERROR(INDEX('Hoja de Trabajo para listado'!$AB$155:$BA$1048576,MATCH($A109,'Hoja de Trabajo para listado'!$AB$155:$AB$1048576,0),MATCH((CUADRO!O$5&amp;$E109),'Hoja de Trabajo para listado'!$AB$151:$BA$151,0)),0)+IFERROR(INDEX('Hoja de Trabajo para listado'!$BC$155:$CB$1048576,MATCH($A109,'Hoja de Trabajo para listado'!$BC$155:$BC$1048576,0),MATCH((CUADRO!O$5&amp;$E109),'Hoja de Trabajo para listado'!$BC$151:$CB$151,0)),0)+IFERROR(INDEX('Hoja de Trabajo para listado'!$DE$153:$DG$274,MATCH($A109,'Hoja de Trabajo para listado'!$DE$153:$DE$1048576,0),MATCH((CUADRO!O$5&amp;$E109),'Hoja de Trabajo para listado'!$DE$151:$DG$151,0)),0)+IFERROR(INDEX('Hoja de Trabajo para listado'!$CD$155:$DC$1048576,MATCH($A109,'Hoja de Trabajo para listado'!$CD$155:$CD$1048576,0),MATCH((CUADRO!O$5&amp;$E109),'Hoja de Trabajo para listado'!$CD$151:$DC$151,0)),0)</f>
        <v>0</v>
      </c>
      <c r="P109" s="245">
        <f ca="1">+IFERROR(INDEX('Hoja de Trabajo para listado'!$A$155:$Z$1048576,MATCH($A109,'Hoja de Trabajo para listado'!$A$155:$A$1048576,0),MATCH((CUADRO!P$5&amp;$E109),'Hoja de Trabajo para listado'!$A$151:$Z$151,0)),0)+IFERROR(INDEX('Hoja de Trabajo para listado'!$AB$155:$BA$1048576,MATCH($A109,'Hoja de Trabajo para listado'!$AB$155:$AB$1048576,0),MATCH((CUADRO!P$5&amp;$E109),'Hoja de Trabajo para listado'!$AB$151:$BA$151,0)),0)+IFERROR(INDEX('Hoja de Trabajo para listado'!$BC$155:$CB$1048576,MATCH($A109,'Hoja de Trabajo para listado'!$BC$155:$BC$1048576,0),MATCH((CUADRO!P$5&amp;$E109),'Hoja de Trabajo para listado'!$BC$151:$CB$151,0)),0)+IFERROR(INDEX('Hoja de Trabajo para listado'!$DE$153:$DG$274,MATCH($A109,'Hoja de Trabajo para listado'!$DE$153:$DE$1048576,0),MATCH((CUADRO!P$5&amp;$E109),'Hoja de Trabajo para listado'!$DE$151:$DG$151,0)),0)+IFERROR(INDEX('Hoja de Trabajo para listado'!$CD$155:$DC$1048576,MATCH($A109,'Hoja de Trabajo para listado'!$CD$155:$CD$1048576,0),MATCH((CUADRO!P$5&amp;$E109),'Hoja de Trabajo para listado'!$CD$151:$DC$151,0)),0)</f>
        <v>0</v>
      </c>
      <c r="Q109" s="245">
        <f ca="1">+IFERROR(INDEX('Hoja de Trabajo para listado'!$A$155:$Z$1048576,MATCH($A109,'Hoja de Trabajo para listado'!$A$155:$A$1048576,0),MATCH((CUADRO!Q$5&amp;$E109),'Hoja de Trabajo para listado'!$A$151:$Z$151,0)),0)+IFERROR(INDEX('Hoja de Trabajo para listado'!$AB$155:$BA$1048576,MATCH($A109,'Hoja de Trabajo para listado'!$AB$155:$AB$1048576,0),MATCH((CUADRO!Q$5&amp;$E109),'Hoja de Trabajo para listado'!$AB$151:$BA$151,0)),0)+IFERROR(INDEX('Hoja de Trabajo para listado'!$BC$155:$CB$1048576,MATCH($A109,'Hoja de Trabajo para listado'!$BC$155:$BC$1048576,0),MATCH((CUADRO!Q$5&amp;$E109),'Hoja de Trabajo para listado'!$BC$151:$CB$151,0)),0)+IFERROR(INDEX('Hoja de Trabajo para listado'!$DE$153:$DG$274,MATCH($A109,'Hoja de Trabajo para listado'!$DE$153:$DE$1048576,0),MATCH((CUADRO!Q$5&amp;$E109),'Hoja de Trabajo para listado'!$DE$151:$DG$151,0)),0)+IFERROR(INDEX('Hoja de Trabajo para listado'!$CD$155:$DC$1048576,MATCH($A109,'Hoja de Trabajo para listado'!$CD$155:$CD$1048576,0),MATCH((CUADRO!Q$5&amp;$E109),'Hoja de Trabajo para listado'!$CD$151:$DC$151,0)),0)</f>
        <v>0</v>
      </c>
      <c r="R109" s="245">
        <f t="shared" ca="1" si="5"/>
        <v>0</v>
      </c>
      <c r="S109" s="245">
        <f ca="1">+R108+R109</f>
        <v>0</v>
      </c>
      <c r="T109" s="245">
        <f ca="1">+S109</f>
        <v>0</v>
      </c>
      <c r="U109" s="244">
        <f t="shared" si="6"/>
        <v>2</v>
      </c>
      <c r="V109" s="333" t="str">
        <f>+VLOOKUP(A109,bd_lista!$A$3:$E$590,5,FALSE)</f>
        <v>Instituciones Descentralizadas</v>
      </c>
      <c r="W109" s="392"/>
      <c r="X109" s="242">
        <f>+VLOOKUP(A109,[4]Sheet1!$A$13:$D$744,4,FALSE)</f>
        <v>86</v>
      </c>
      <c r="Y109" s="242" t="str">
        <f>+VLOOKUP(X109,bd_lista!$A$3:$C$590,3,FALSE)</f>
        <v>Ministerio de Medio Ambiente y Agua</v>
      </c>
      <c r="Z109" s="292"/>
      <c r="AA109" s="293"/>
    </row>
    <row r="110" spans="1:27" ht="15" customHeight="1">
      <c r="A110" s="251">
        <v>155</v>
      </c>
      <c r="B110" s="387">
        <f>+A110</f>
        <v>155</v>
      </c>
      <c r="C110" s="247" t="str">
        <f>+VLOOKUP(A110,bd_lista!$A$3:$C$590,3,FALSE)</f>
        <v>Dirección del Notariado Plurinacional</v>
      </c>
      <c r="D110" s="389" t="str">
        <f>+C110</f>
        <v>Dirección del Notariado Plurinacional</v>
      </c>
      <c r="E110" s="247" t="s">
        <v>1304</v>
      </c>
      <c r="F110" s="243">
        <f ca="1">+IFERROR(INDEX('Hoja de Trabajo para listado'!$A$155:$Z$1048576,MATCH($A110,'Hoja de Trabajo para listado'!$A$155:$A$1048576,0),MATCH((CUADRO!F$5&amp;$E110),'Hoja de Trabajo para listado'!$A$151:$Z$151,0)),0)+IFERROR(INDEX('Hoja de Trabajo para listado'!$AB$155:$BA$1048576,MATCH($A110,'Hoja de Trabajo para listado'!$AB$155:$AB$1048576,0),MATCH((CUADRO!F$5&amp;$E110),'Hoja de Trabajo para listado'!$AB$151:$BA$151,0)),0)+IFERROR(INDEX('Hoja de Trabajo para listado'!$BC$155:$CB$1048576,MATCH($A110,'Hoja de Trabajo para listado'!$BC$155:$BC$1048576,0),MATCH((CUADRO!F$5&amp;$E110),'Hoja de Trabajo para listado'!$BC$151:$CB$151,0)),0)+IFERROR(INDEX('Hoja de Trabajo para listado'!$DE$153:$DG$274,MATCH($A110,'Hoja de Trabajo para listado'!$DE$153:$DE$1048576,0),MATCH((CUADRO!F$5&amp;$E110),'Hoja de Trabajo para listado'!$DE$151:$DG$151,0)),0)+IFERROR(INDEX('Hoja de Trabajo para listado'!$CD$155:$DC$1048576,MATCH($A110,'Hoja de Trabajo para listado'!$CD$155:$CD$1048576,0),MATCH((CUADRO!F$5&amp;$E110),'Hoja de Trabajo para listado'!$CD$151:$DC$151,0)),0)</f>
        <v>0</v>
      </c>
      <c r="G110" s="243">
        <f ca="1">+IFERROR(INDEX('Hoja de Trabajo para listado'!$A$155:$Z$1048576,MATCH($A110,'Hoja de Trabajo para listado'!$A$155:$A$1048576,0),MATCH((CUADRO!G$5&amp;$E110),'Hoja de Trabajo para listado'!$A$151:$Z$151,0)),0)+IFERROR(INDEX('Hoja de Trabajo para listado'!$AB$155:$BA$1048576,MATCH($A110,'Hoja de Trabajo para listado'!$AB$155:$AB$1048576,0),MATCH((CUADRO!G$5&amp;$E110),'Hoja de Trabajo para listado'!$AB$151:$BA$151,0)),0)+IFERROR(INDEX('Hoja de Trabajo para listado'!$BC$155:$CB$1048576,MATCH($A110,'Hoja de Trabajo para listado'!$BC$155:$BC$1048576,0),MATCH((CUADRO!G$5&amp;$E110),'Hoja de Trabajo para listado'!$BC$151:$CB$151,0)),0)+IFERROR(INDEX('Hoja de Trabajo para listado'!$DE$153:$DG$274,MATCH($A110,'Hoja de Trabajo para listado'!$DE$153:$DE$1048576,0),MATCH((CUADRO!G$5&amp;$E110),'Hoja de Trabajo para listado'!$DE$151:$DG$151,0)),0)+IFERROR(INDEX('Hoja de Trabajo para listado'!$CD$155:$DC$1048576,MATCH($A110,'Hoja de Trabajo para listado'!$CD$155:$CD$1048576,0),MATCH((CUADRO!G$5&amp;$E110),'Hoja de Trabajo para listado'!$CD$151:$DC$151,0)),0)</f>
        <v>0</v>
      </c>
      <c r="H110" s="243">
        <f ca="1">+IFERROR(INDEX('Hoja de Trabajo para listado'!$A$155:$Z$1048576,MATCH($A110,'Hoja de Trabajo para listado'!$A$155:$A$1048576,0),MATCH((CUADRO!H$5&amp;$E110),'Hoja de Trabajo para listado'!$A$151:$Z$151,0)),0)+IFERROR(INDEX('Hoja de Trabajo para listado'!$AB$155:$BA$1048576,MATCH($A110,'Hoja de Trabajo para listado'!$AB$155:$AB$1048576,0),MATCH((CUADRO!H$5&amp;$E110),'Hoja de Trabajo para listado'!$AB$151:$BA$151,0)),0)+IFERROR(INDEX('Hoja de Trabajo para listado'!$BC$155:$CB$1048576,MATCH($A110,'Hoja de Trabajo para listado'!$BC$155:$BC$1048576,0),MATCH((CUADRO!H$5&amp;$E110),'Hoja de Trabajo para listado'!$BC$151:$CB$151,0)),0)+IFERROR(INDEX('Hoja de Trabajo para listado'!$DE$153:$DG$274,MATCH($A110,'Hoja de Trabajo para listado'!$DE$153:$DE$1048576,0),MATCH((CUADRO!H$5&amp;$E110),'Hoja de Trabajo para listado'!$DE$151:$DG$151,0)),0)+IFERROR(INDEX('Hoja de Trabajo para listado'!$CD$155:$DC$1048576,MATCH($A110,'Hoja de Trabajo para listado'!$CD$155:$CD$1048576,0),MATCH((CUADRO!H$5&amp;$E110),'Hoja de Trabajo para listado'!$CD$151:$DC$151,0)),0)</f>
        <v>0</v>
      </c>
      <c r="I110" s="243">
        <f ca="1">+IFERROR(INDEX('Hoja de Trabajo para listado'!$A$155:$Z$1048576,MATCH($A110,'Hoja de Trabajo para listado'!$A$155:$A$1048576,0),MATCH((CUADRO!I$5&amp;$E110),'Hoja de Trabajo para listado'!$A$151:$Z$151,0)),0)+IFERROR(INDEX('Hoja de Trabajo para listado'!$AB$155:$BA$1048576,MATCH($A110,'Hoja de Trabajo para listado'!$AB$155:$AB$1048576,0),MATCH((CUADRO!I$5&amp;$E110),'Hoja de Trabajo para listado'!$AB$151:$BA$151,0)),0)+IFERROR(INDEX('Hoja de Trabajo para listado'!$BC$155:$CB$1048576,MATCH($A110,'Hoja de Trabajo para listado'!$BC$155:$BC$1048576,0),MATCH((CUADRO!I$5&amp;$E110),'Hoja de Trabajo para listado'!$BC$151:$CB$151,0)),0)+IFERROR(INDEX('Hoja de Trabajo para listado'!$DE$153:$DG$274,MATCH($A110,'Hoja de Trabajo para listado'!$DE$153:$DE$1048576,0),MATCH((CUADRO!I$5&amp;$E110),'Hoja de Trabajo para listado'!$DE$151:$DG$151,0)),0)+IFERROR(INDEX('Hoja de Trabajo para listado'!$CD$155:$DC$1048576,MATCH($A110,'Hoja de Trabajo para listado'!$CD$155:$CD$1048576,0),MATCH((CUADRO!I$5&amp;$E110),'Hoja de Trabajo para listado'!$CD$151:$DC$151,0)),0)</f>
        <v>0</v>
      </c>
      <c r="J110" s="243">
        <f ca="1">+IFERROR(INDEX('Hoja de Trabajo para listado'!$A$155:$Z$1048576,MATCH($A110,'Hoja de Trabajo para listado'!$A$155:$A$1048576,0),MATCH((CUADRO!J$5&amp;$E110),'Hoja de Trabajo para listado'!$A$151:$Z$151,0)),0)+IFERROR(INDEX('Hoja de Trabajo para listado'!$AB$155:$BA$1048576,MATCH($A110,'Hoja de Trabajo para listado'!$AB$155:$AB$1048576,0),MATCH((CUADRO!J$5&amp;$E110),'Hoja de Trabajo para listado'!$AB$151:$BA$151,0)),0)+IFERROR(INDEX('Hoja de Trabajo para listado'!$BC$155:$CB$1048576,MATCH($A110,'Hoja de Trabajo para listado'!$BC$155:$BC$1048576,0),MATCH((CUADRO!J$5&amp;$E110),'Hoja de Trabajo para listado'!$BC$151:$CB$151,0)),0)+IFERROR(INDEX('Hoja de Trabajo para listado'!$DE$153:$DG$274,MATCH($A110,'Hoja de Trabajo para listado'!$DE$153:$DE$1048576,0),MATCH((CUADRO!J$5&amp;$E110),'Hoja de Trabajo para listado'!$DE$151:$DG$151,0)),0)+IFERROR(INDEX('Hoja de Trabajo para listado'!$CD$155:$DC$1048576,MATCH($A110,'Hoja de Trabajo para listado'!$CD$155:$CD$1048576,0),MATCH((CUADRO!J$5&amp;$E110),'Hoja de Trabajo para listado'!$CD$151:$DC$151,0)),0)</f>
        <v>0</v>
      </c>
      <c r="K110" s="243">
        <f ca="1">+IFERROR(INDEX('Hoja de Trabajo para listado'!$A$155:$Z$1048576,MATCH($A110,'Hoja de Trabajo para listado'!$A$155:$A$1048576,0),MATCH((CUADRO!K$5&amp;$E110),'Hoja de Trabajo para listado'!$A$151:$Z$151,0)),0)+IFERROR(INDEX('Hoja de Trabajo para listado'!$AB$155:$BA$1048576,MATCH($A110,'Hoja de Trabajo para listado'!$AB$155:$AB$1048576,0),MATCH((CUADRO!K$5&amp;$E110),'Hoja de Trabajo para listado'!$AB$151:$BA$151,0)),0)+IFERROR(INDEX('Hoja de Trabajo para listado'!$BC$155:$CB$1048576,MATCH($A110,'Hoja de Trabajo para listado'!$BC$155:$BC$1048576,0),MATCH((CUADRO!K$5&amp;$E110),'Hoja de Trabajo para listado'!$BC$151:$CB$151,0)),0)+IFERROR(INDEX('Hoja de Trabajo para listado'!$DE$153:$DG$274,MATCH($A110,'Hoja de Trabajo para listado'!$DE$153:$DE$1048576,0),MATCH((CUADRO!K$5&amp;$E110),'Hoja de Trabajo para listado'!$DE$151:$DG$151,0)),0)+IFERROR(INDEX('Hoja de Trabajo para listado'!$CD$155:$DC$1048576,MATCH($A110,'Hoja de Trabajo para listado'!$CD$155:$CD$1048576,0),MATCH((CUADRO!K$5&amp;$E110),'Hoja de Trabajo para listado'!$CD$151:$DC$151,0)),0)</f>
        <v>0</v>
      </c>
      <c r="L110" s="243">
        <f ca="1">+IFERROR(INDEX('Hoja de Trabajo para listado'!$A$155:$Z$1048576,MATCH($A110,'Hoja de Trabajo para listado'!$A$155:$A$1048576,0),MATCH((CUADRO!L$5&amp;$E110),'Hoja de Trabajo para listado'!$A$151:$Z$151,0)),0)+IFERROR(INDEX('Hoja de Trabajo para listado'!$AB$155:$BA$1048576,MATCH($A110,'Hoja de Trabajo para listado'!$AB$155:$AB$1048576,0),MATCH((CUADRO!L$5&amp;$E110),'Hoja de Trabajo para listado'!$AB$151:$BA$151,0)),0)+IFERROR(INDEX('Hoja de Trabajo para listado'!$BC$155:$CB$1048576,MATCH($A110,'Hoja de Trabajo para listado'!$BC$155:$BC$1048576,0),MATCH((CUADRO!L$5&amp;$E110),'Hoja de Trabajo para listado'!$BC$151:$CB$151,0)),0)+IFERROR(INDEX('Hoja de Trabajo para listado'!$DE$153:$DG$274,MATCH($A110,'Hoja de Trabajo para listado'!$DE$153:$DE$1048576,0),MATCH((CUADRO!L$5&amp;$E110),'Hoja de Trabajo para listado'!$DE$151:$DG$151,0)),0)+IFERROR(INDEX('Hoja de Trabajo para listado'!$CD$155:$DC$1048576,MATCH($A110,'Hoja de Trabajo para listado'!$CD$155:$CD$1048576,0),MATCH((CUADRO!L$5&amp;$E110),'Hoja de Trabajo para listado'!$CD$151:$DC$151,0)),0)</f>
        <v>0</v>
      </c>
      <c r="M110" s="243">
        <f ca="1">+IFERROR(INDEX('Hoja de Trabajo para listado'!$A$155:$Z$1048576,MATCH($A110,'Hoja de Trabajo para listado'!$A$155:$A$1048576,0),MATCH((CUADRO!M$5&amp;$E110),'Hoja de Trabajo para listado'!$A$151:$Z$151,0)),0)+IFERROR(INDEX('Hoja de Trabajo para listado'!$AB$155:$BA$1048576,MATCH($A110,'Hoja de Trabajo para listado'!$AB$155:$AB$1048576,0),MATCH((CUADRO!M$5&amp;$E110),'Hoja de Trabajo para listado'!$AB$151:$BA$151,0)),0)+IFERROR(INDEX('Hoja de Trabajo para listado'!$BC$155:$CB$1048576,MATCH($A110,'Hoja de Trabajo para listado'!$BC$155:$BC$1048576,0),MATCH((CUADRO!M$5&amp;$E110),'Hoja de Trabajo para listado'!$BC$151:$CB$151,0)),0)+IFERROR(INDEX('Hoja de Trabajo para listado'!$DE$153:$DG$274,MATCH($A110,'Hoja de Trabajo para listado'!$DE$153:$DE$1048576,0),MATCH((CUADRO!M$5&amp;$E110),'Hoja de Trabajo para listado'!$DE$151:$DG$151,0)),0)+IFERROR(INDEX('Hoja de Trabajo para listado'!$CD$155:$DC$1048576,MATCH($A110,'Hoja de Trabajo para listado'!$CD$155:$CD$1048576,0),MATCH((CUADRO!M$5&amp;$E110),'Hoja de Trabajo para listado'!$CD$151:$DC$151,0)),0)</f>
        <v>0</v>
      </c>
      <c r="N110" s="243">
        <f ca="1">+IFERROR(INDEX('Hoja de Trabajo para listado'!$A$155:$Z$1048576,MATCH($A110,'Hoja de Trabajo para listado'!$A$155:$A$1048576,0),MATCH((CUADRO!N$5&amp;$E110),'Hoja de Trabajo para listado'!$A$151:$Z$151,0)),0)+IFERROR(INDEX('Hoja de Trabajo para listado'!$AB$155:$BA$1048576,MATCH($A110,'Hoja de Trabajo para listado'!$AB$155:$AB$1048576,0),MATCH((CUADRO!N$5&amp;$E110),'Hoja de Trabajo para listado'!$AB$151:$BA$151,0)),0)+IFERROR(INDEX('Hoja de Trabajo para listado'!$BC$155:$CB$1048576,MATCH($A110,'Hoja de Trabajo para listado'!$BC$155:$BC$1048576,0),MATCH((CUADRO!N$5&amp;$E110),'Hoja de Trabajo para listado'!$BC$151:$CB$151,0)),0)+IFERROR(INDEX('Hoja de Trabajo para listado'!$DE$153:$DG$274,MATCH($A110,'Hoja de Trabajo para listado'!$DE$153:$DE$1048576,0),MATCH((CUADRO!N$5&amp;$E110),'Hoja de Trabajo para listado'!$DE$151:$DG$151,0)),0)+IFERROR(INDEX('Hoja de Trabajo para listado'!$CD$155:$DC$1048576,MATCH($A110,'Hoja de Trabajo para listado'!$CD$155:$CD$1048576,0),MATCH((CUADRO!N$5&amp;$E110),'Hoja de Trabajo para listado'!$CD$151:$DC$151,0)),0)</f>
        <v>0</v>
      </c>
      <c r="O110" s="243">
        <f ca="1">+IFERROR(INDEX('Hoja de Trabajo para listado'!$A$155:$Z$1048576,MATCH($A110,'Hoja de Trabajo para listado'!$A$155:$A$1048576,0),MATCH((CUADRO!O$5&amp;$E110),'Hoja de Trabajo para listado'!$A$151:$Z$151,0)),0)+IFERROR(INDEX('Hoja de Trabajo para listado'!$AB$155:$BA$1048576,MATCH($A110,'Hoja de Trabajo para listado'!$AB$155:$AB$1048576,0),MATCH((CUADRO!O$5&amp;$E110),'Hoja de Trabajo para listado'!$AB$151:$BA$151,0)),0)+IFERROR(INDEX('Hoja de Trabajo para listado'!$BC$155:$CB$1048576,MATCH($A110,'Hoja de Trabajo para listado'!$BC$155:$BC$1048576,0),MATCH((CUADRO!O$5&amp;$E110),'Hoja de Trabajo para listado'!$BC$151:$CB$151,0)),0)+IFERROR(INDEX('Hoja de Trabajo para listado'!$DE$153:$DG$274,MATCH($A110,'Hoja de Trabajo para listado'!$DE$153:$DE$1048576,0),MATCH((CUADRO!O$5&amp;$E110),'Hoja de Trabajo para listado'!$DE$151:$DG$151,0)),0)+IFERROR(INDEX('Hoja de Trabajo para listado'!$CD$155:$DC$1048576,MATCH($A110,'Hoja de Trabajo para listado'!$CD$155:$CD$1048576,0),MATCH((CUADRO!O$5&amp;$E110),'Hoja de Trabajo para listado'!$CD$151:$DC$151,0)),0)</f>
        <v>0</v>
      </c>
      <c r="P110" s="243">
        <f ca="1">+IFERROR(INDEX('Hoja de Trabajo para listado'!$A$155:$Z$1048576,MATCH($A110,'Hoja de Trabajo para listado'!$A$155:$A$1048576,0),MATCH((CUADRO!P$5&amp;$E110),'Hoja de Trabajo para listado'!$A$151:$Z$151,0)),0)+IFERROR(INDEX('Hoja de Trabajo para listado'!$AB$155:$BA$1048576,MATCH($A110,'Hoja de Trabajo para listado'!$AB$155:$AB$1048576,0),MATCH((CUADRO!P$5&amp;$E110),'Hoja de Trabajo para listado'!$AB$151:$BA$151,0)),0)+IFERROR(INDEX('Hoja de Trabajo para listado'!$BC$155:$CB$1048576,MATCH($A110,'Hoja de Trabajo para listado'!$BC$155:$BC$1048576,0),MATCH((CUADRO!P$5&amp;$E110),'Hoja de Trabajo para listado'!$BC$151:$CB$151,0)),0)+IFERROR(INDEX('Hoja de Trabajo para listado'!$DE$153:$DG$274,MATCH($A110,'Hoja de Trabajo para listado'!$DE$153:$DE$1048576,0),MATCH((CUADRO!P$5&amp;$E110),'Hoja de Trabajo para listado'!$DE$151:$DG$151,0)),0)+IFERROR(INDEX('Hoja de Trabajo para listado'!$CD$155:$DC$1048576,MATCH($A110,'Hoja de Trabajo para listado'!$CD$155:$CD$1048576,0),MATCH((CUADRO!P$5&amp;$E110),'Hoja de Trabajo para listado'!$CD$151:$DC$151,0)),0)</f>
        <v>0</v>
      </c>
      <c r="Q110" s="243">
        <f ca="1">+IFERROR(INDEX('Hoja de Trabajo para listado'!$A$155:$Z$1048576,MATCH($A110,'Hoja de Trabajo para listado'!$A$155:$A$1048576,0),MATCH((CUADRO!Q$5&amp;$E110),'Hoja de Trabajo para listado'!$A$151:$Z$151,0)),0)+IFERROR(INDEX('Hoja de Trabajo para listado'!$AB$155:$BA$1048576,MATCH($A110,'Hoja de Trabajo para listado'!$AB$155:$AB$1048576,0),MATCH((CUADRO!Q$5&amp;$E110),'Hoja de Trabajo para listado'!$AB$151:$BA$151,0)),0)+IFERROR(INDEX('Hoja de Trabajo para listado'!$BC$155:$CB$1048576,MATCH($A110,'Hoja de Trabajo para listado'!$BC$155:$BC$1048576,0),MATCH((CUADRO!Q$5&amp;$E110),'Hoja de Trabajo para listado'!$BC$151:$CB$151,0)),0)+IFERROR(INDEX('Hoja de Trabajo para listado'!$DE$153:$DG$274,MATCH($A110,'Hoja de Trabajo para listado'!$DE$153:$DE$1048576,0),MATCH((CUADRO!Q$5&amp;$E110),'Hoja de Trabajo para listado'!$DE$151:$DG$151,0)),0)+IFERROR(INDEX('Hoja de Trabajo para listado'!$CD$155:$DC$1048576,MATCH($A110,'Hoja de Trabajo para listado'!$CD$155:$CD$1048576,0),MATCH((CUADRO!Q$5&amp;$E110),'Hoja de Trabajo para listado'!$CD$151:$DC$151,0)),0)</f>
        <v>0</v>
      </c>
      <c r="R110" s="243">
        <f t="shared" ca="1" si="5"/>
        <v>0</v>
      </c>
      <c r="S110" s="243"/>
      <c r="T110" s="243">
        <f ca="1">+T111</f>
        <v>30519.85</v>
      </c>
      <c r="U110" s="242">
        <f t="shared" si="6"/>
        <v>1</v>
      </c>
      <c r="V110" s="333" t="str">
        <f>+VLOOKUP(A110,bd_lista!$A$3:$E$590,5,FALSE)</f>
        <v>Instituciones Descentralizadas</v>
      </c>
      <c r="W110" s="391" t="str">
        <f>+V110</f>
        <v>Instituciones Descentralizadas</v>
      </c>
      <c r="X110" s="242">
        <f>+VLOOKUP(A110,[4]Sheet1!$A$13:$D$744,4,FALSE)</f>
        <v>30</v>
      </c>
      <c r="Y110" s="242" t="str">
        <f>+VLOOKUP(X110,bd_lista!$A$3:$C$590,3,FALSE)</f>
        <v>Ministerio de Justicia y Transparencia Institucional</v>
      </c>
      <c r="Z110" s="294">
        <f>+X110</f>
        <v>30</v>
      </c>
      <c r="AA110" s="319" t="str">
        <f>+Y110</f>
        <v>Ministerio de Justicia y Transparencia Institucional</v>
      </c>
    </row>
    <row r="111" spans="1:27" ht="15" customHeight="1">
      <c r="A111" s="32">
        <v>155</v>
      </c>
      <c r="B111" s="388"/>
      <c r="C111" s="333" t="str">
        <f>+VLOOKUP(A111,bd_lista!$A$3:$C$590,3,FALSE)</f>
        <v>Dirección del Notariado Plurinacional</v>
      </c>
      <c r="D111" s="390"/>
      <c r="E111" s="333" t="s">
        <v>1305</v>
      </c>
      <c r="F111" s="245">
        <f ca="1">+IFERROR(INDEX('Hoja de Trabajo para listado'!$A$155:$Z$1048576,MATCH($A111,'Hoja de Trabajo para listado'!$A$155:$A$1048576,0),MATCH((CUADRO!F$5&amp;$E111),'Hoja de Trabajo para listado'!$A$151:$Z$151,0)),0)+IFERROR(INDEX('Hoja de Trabajo para listado'!$AB$155:$BA$1048576,MATCH($A111,'Hoja de Trabajo para listado'!$AB$155:$AB$1048576,0),MATCH((CUADRO!F$5&amp;$E111),'Hoja de Trabajo para listado'!$AB$151:$BA$151,0)),0)+IFERROR(INDEX('Hoja de Trabajo para listado'!$BC$155:$CB$1048576,MATCH($A111,'Hoja de Trabajo para listado'!$BC$155:$BC$1048576,0),MATCH((CUADRO!F$5&amp;$E111),'Hoja de Trabajo para listado'!$BC$151:$CB$151,0)),0)+IFERROR(INDEX('Hoja de Trabajo para listado'!$DE$153:$DG$274,MATCH($A111,'Hoja de Trabajo para listado'!$DE$153:$DE$1048576,0),MATCH((CUADRO!F$5&amp;$E111),'Hoja de Trabajo para listado'!$DE$151:$DG$151,0)),0)+IFERROR(INDEX('Hoja de Trabajo para listado'!$CD$155:$DC$1048576,MATCH($A111,'Hoja de Trabajo para listado'!$CD$155:$CD$1048576,0),MATCH((CUADRO!F$5&amp;$E111),'Hoja de Trabajo para listado'!$CD$151:$DC$151,0)),0)</f>
        <v>501</v>
      </c>
      <c r="G111" s="245">
        <f ca="1">+IFERROR(INDEX('Hoja de Trabajo para listado'!$A$155:$Z$1048576,MATCH($A111,'Hoja de Trabajo para listado'!$A$155:$A$1048576,0),MATCH((CUADRO!G$5&amp;$E111),'Hoja de Trabajo para listado'!$A$151:$Z$151,0)),0)+IFERROR(INDEX('Hoja de Trabajo para listado'!$AB$155:$BA$1048576,MATCH($A111,'Hoja de Trabajo para listado'!$AB$155:$AB$1048576,0),MATCH((CUADRO!G$5&amp;$E111),'Hoja de Trabajo para listado'!$AB$151:$BA$151,0)),0)+IFERROR(INDEX('Hoja de Trabajo para listado'!$BC$155:$CB$1048576,MATCH($A111,'Hoja de Trabajo para listado'!$BC$155:$BC$1048576,0),MATCH((CUADRO!G$5&amp;$E111),'Hoja de Trabajo para listado'!$BC$151:$CB$151,0)),0)+IFERROR(INDEX('Hoja de Trabajo para listado'!$DE$153:$DG$274,MATCH($A111,'Hoja de Trabajo para listado'!$DE$153:$DE$1048576,0),MATCH((CUADRO!G$5&amp;$E111),'Hoja de Trabajo para listado'!$DE$151:$DG$151,0)),0)+IFERROR(INDEX('Hoja de Trabajo para listado'!$CD$155:$DC$1048576,MATCH($A111,'Hoja de Trabajo para listado'!$CD$155:$CD$1048576,0),MATCH((CUADRO!G$5&amp;$E111),'Hoja de Trabajo para listado'!$CD$151:$DC$151,0)),0)</f>
        <v>0</v>
      </c>
      <c r="H111" s="245">
        <f ca="1">+IFERROR(INDEX('Hoja de Trabajo para listado'!$A$155:$Z$1048576,MATCH($A111,'Hoja de Trabajo para listado'!$A$155:$A$1048576,0),MATCH((CUADRO!H$5&amp;$E111),'Hoja de Trabajo para listado'!$A$151:$Z$151,0)),0)+IFERROR(INDEX('Hoja de Trabajo para listado'!$AB$155:$BA$1048576,MATCH($A111,'Hoja de Trabajo para listado'!$AB$155:$AB$1048576,0),MATCH((CUADRO!H$5&amp;$E111),'Hoja de Trabajo para listado'!$AB$151:$BA$151,0)),0)+IFERROR(INDEX('Hoja de Trabajo para listado'!$BC$155:$CB$1048576,MATCH($A111,'Hoja de Trabajo para listado'!$BC$155:$BC$1048576,0),MATCH((CUADRO!H$5&amp;$E111),'Hoja de Trabajo para listado'!$BC$151:$CB$151,0)),0)+IFERROR(INDEX('Hoja de Trabajo para listado'!$DE$153:$DG$274,MATCH($A111,'Hoja de Trabajo para listado'!$DE$153:$DE$1048576,0),MATCH((CUADRO!H$5&amp;$E111),'Hoja de Trabajo para listado'!$DE$151:$DG$151,0)),0)+IFERROR(INDEX('Hoja de Trabajo para listado'!$CD$155:$DC$1048576,MATCH($A111,'Hoja de Trabajo para listado'!$CD$155:$CD$1048576,0),MATCH((CUADRO!H$5&amp;$E111),'Hoja de Trabajo para listado'!$CD$151:$DC$151,0)),0)</f>
        <v>0</v>
      </c>
      <c r="I111" s="245">
        <f ca="1">+IFERROR(INDEX('Hoja de Trabajo para listado'!$A$155:$Z$1048576,MATCH($A111,'Hoja de Trabajo para listado'!$A$155:$A$1048576,0),MATCH((CUADRO!I$5&amp;$E111),'Hoja de Trabajo para listado'!$A$151:$Z$151,0)),0)+IFERROR(INDEX('Hoja de Trabajo para listado'!$AB$155:$BA$1048576,MATCH($A111,'Hoja de Trabajo para listado'!$AB$155:$AB$1048576,0),MATCH((CUADRO!I$5&amp;$E111),'Hoja de Trabajo para listado'!$AB$151:$BA$151,0)),0)+IFERROR(INDEX('Hoja de Trabajo para listado'!$BC$155:$CB$1048576,MATCH($A111,'Hoja de Trabajo para listado'!$BC$155:$BC$1048576,0),MATCH((CUADRO!I$5&amp;$E111),'Hoja de Trabajo para listado'!$BC$151:$CB$151,0)),0)+IFERROR(INDEX('Hoja de Trabajo para listado'!$DE$153:$DG$274,MATCH($A111,'Hoja de Trabajo para listado'!$DE$153:$DE$1048576,0),MATCH((CUADRO!I$5&amp;$E111),'Hoja de Trabajo para listado'!$DE$151:$DG$151,0)),0)+IFERROR(INDEX('Hoja de Trabajo para listado'!$CD$155:$DC$1048576,MATCH($A111,'Hoja de Trabajo para listado'!$CD$155:$CD$1048576,0),MATCH((CUADRO!I$5&amp;$E111),'Hoja de Trabajo para listado'!$CD$151:$DC$151,0)),0)</f>
        <v>30018.85</v>
      </c>
      <c r="J111" s="245">
        <f ca="1">+IFERROR(INDEX('Hoja de Trabajo para listado'!$A$155:$Z$1048576,MATCH($A111,'Hoja de Trabajo para listado'!$A$155:$A$1048576,0),MATCH((CUADRO!J$5&amp;$E111),'Hoja de Trabajo para listado'!$A$151:$Z$151,0)),0)+IFERROR(INDEX('Hoja de Trabajo para listado'!$AB$155:$BA$1048576,MATCH($A111,'Hoja de Trabajo para listado'!$AB$155:$AB$1048576,0),MATCH((CUADRO!J$5&amp;$E111),'Hoja de Trabajo para listado'!$AB$151:$BA$151,0)),0)+IFERROR(INDEX('Hoja de Trabajo para listado'!$BC$155:$CB$1048576,MATCH($A111,'Hoja de Trabajo para listado'!$BC$155:$BC$1048576,0),MATCH((CUADRO!J$5&amp;$E111),'Hoja de Trabajo para listado'!$BC$151:$CB$151,0)),0)+IFERROR(INDEX('Hoja de Trabajo para listado'!$DE$153:$DG$274,MATCH($A111,'Hoja de Trabajo para listado'!$DE$153:$DE$1048576,0),MATCH((CUADRO!J$5&amp;$E111),'Hoja de Trabajo para listado'!$DE$151:$DG$151,0)),0)+IFERROR(INDEX('Hoja de Trabajo para listado'!$CD$155:$DC$1048576,MATCH($A111,'Hoja de Trabajo para listado'!$CD$155:$CD$1048576,0),MATCH((CUADRO!J$5&amp;$E111),'Hoja de Trabajo para listado'!$CD$151:$DC$151,0)),0)</f>
        <v>0</v>
      </c>
      <c r="K111" s="245">
        <f ca="1">+IFERROR(INDEX('Hoja de Trabajo para listado'!$A$155:$Z$1048576,MATCH($A111,'Hoja de Trabajo para listado'!$A$155:$A$1048576,0),MATCH((CUADRO!K$5&amp;$E111),'Hoja de Trabajo para listado'!$A$151:$Z$151,0)),0)+IFERROR(INDEX('Hoja de Trabajo para listado'!$AB$155:$BA$1048576,MATCH($A111,'Hoja de Trabajo para listado'!$AB$155:$AB$1048576,0),MATCH((CUADRO!K$5&amp;$E111),'Hoja de Trabajo para listado'!$AB$151:$BA$151,0)),0)+IFERROR(INDEX('Hoja de Trabajo para listado'!$BC$155:$CB$1048576,MATCH($A111,'Hoja de Trabajo para listado'!$BC$155:$BC$1048576,0),MATCH((CUADRO!K$5&amp;$E111),'Hoja de Trabajo para listado'!$BC$151:$CB$151,0)),0)+IFERROR(INDEX('Hoja de Trabajo para listado'!$DE$153:$DG$274,MATCH($A111,'Hoja de Trabajo para listado'!$DE$153:$DE$1048576,0),MATCH((CUADRO!K$5&amp;$E111),'Hoja de Trabajo para listado'!$DE$151:$DG$151,0)),0)+IFERROR(INDEX('Hoja de Trabajo para listado'!$CD$155:$DC$1048576,MATCH($A111,'Hoja de Trabajo para listado'!$CD$155:$CD$1048576,0),MATCH((CUADRO!K$5&amp;$E111),'Hoja de Trabajo para listado'!$CD$151:$DC$151,0)),0)</f>
        <v>0</v>
      </c>
      <c r="L111" s="245">
        <f ca="1">+IFERROR(INDEX('Hoja de Trabajo para listado'!$A$155:$Z$1048576,MATCH($A111,'Hoja de Trabajo para listado'!$A$155:$A$1048576,0),MATCH((CUADRO!L$5&amp;$E111),'Hoja de Trabajo para listado'!$A$151:$Z$151,0)),0)+IFERROR(INDEX('Hoja de Trabajo para listado'!$AB$155:$BA$1048576,MATCH($A111,'Hoja de Trabajo para listado'!$AB$155:$AB$1048576,0),MATCH((CUADRO!L$5&amp;$E111),'Hoja de Trabajo para listado'!$AB$151:$BA$151,0)),0)+IFERROR(INDEX('Hoja de Trabajo para listado'!$BC$155:$CB$1048576,MATCH($A111,'Hoja de Trabajo para listado'!$BC$155:$BC$1048576,0),MATCH((CUADRO!L$5&amp;$E111),'Hoja de Trabajo para listado'!$BC$151:$CB$151,0)),0)+IFERROR(INDEX('Hoja de Trabajo para listado'!$DE$153:$DG$274,MATCH($A111,'Hoja de Trabajo para listado'!$DE$153:$DE$1048576,0),MATCH((CUADRO!L$5&amp;$E111),'Hoja de Trabajo para listado'!$DE$151:$DG$151,0)),0)+IFERROR(INDEX('Hoja de Trabajo para listado'!$CD$155:$DC$1048576,MATCH($A111,'Hoja de Trabajo para listado'!$CD$155:$CD$1048576,0),MATCH((CUADRO!L$5&amp;$E111),'Hoja de Trabajo para listado'!$CD$151:$DC$151,0)),0)</f>
        <v>0</v>
      </c>
      <c r="M111" s="245">
        <f ca="1">+IFERROR(INDEX('Hoja de Trabajo para listado'!$A$155:$Z$1048576,MATCH($A111,'Hoja de Trabajo para listado'!$A$155:$A$1048576,0),MATCH((CUADRO!M$5&amp;$E111),'Hoja de Trabajo para listado'!$A$151:$Z$151,0)),0)+IFERROR(INDEX('Hoja de Trabajo para listado'!$AB$155:$BA$1048576,MATCH($A111,'Hoja de Trabajo para listado'!$AB$155:$AB$1048576,0),MATCH((CUADRO!M$5&amp;$E111),'Hoja de Trabajo para listado'!$AB$151:$BA$151,0)),0)+IFERROR(INDEX('Hoja de Trabajo para listado'!$BC$155:$CB$1048576,MATCH($A111,'Hoja de Trabajo para listado'!$BC$155:$BC$1048576,0),MATCH((CUADRO!M$5&amp;$E111),'Hoja de Trabajo para listado'!$BC$151:$CB$151,0)),0)+IFERROR(INDEX('Hoja de Trabajo para listado'!$DE$153:$DG$274,MATCH($A111,'Hoja de Trabajo para listado'!$DE$153:$DE$1048576,0),MATCH((CUADRO!M$5&amp;$E111),'Hoja de Trabajo para listado'!$DE$151:$DG$151,0)),0)+IFERROR(INDEX('Hoja de Trabajo para listado'!$CD$155:$DC$1048576,MATCH($A111,'Hoja de Trabajo para listado'!$CD$155:$CD$1048576,0),MATCH((CUADRO!M$5&amp;$E111),'Hoja de Trabajo para listado'!$CD$151:$DC$151,0)),0)</f>
        <v>0</v>
      </c>
      <c r="N111" s="245">
        <f ca="1">+IFERROR(INDEX('Hoja de Trabajo para listado'!$A$155:$Z$1048576,MATCH($A111,'Hoja de Trabajo para listado'!$A$155:$A$1048576,0),MATCH((CUADRO!N$5&amp;$E111),'Hoja de Trabajo para listado'!$A$151:$Z$151,0)),0)+IFERROR(INDEX('Hoja de Trabajo para listado'!$AB$155:$BA$1048576,MATCH($A111,'Hoja de Trabajo para listado'!$AB$155:$AB$1048576,0),MATCH((CUADRO!N$5&amp;$E111),'Hoja de Trabajo para listado'!$AB$151:$BA$151,0)),0)+IFERROR(INDEX('Hoja de Trabajo para listado'!$BC$155:$CB$1048576,MATCH($A111,'Hoja de Trabajo para listado'!$BC$155:$BC$1048576,0),MATCH((CUADRO!N$5&amp;$E111),'Hoja de Trabajo para listado'!$BC$151:$CB$151,0)),0)+IFERROR(INDEX('Hoja de Trabajo para listado'!$DE$153:$DG$274,MATCH($A111,'Hoja de Trabajo para listado'!$DE$153:$DE$1048576,0),MATCH((CUADRO!N$5&amp;$E111),'Hoja de Trabajo para listado'!$DE$151:$DG$151,0)),0)+IFERROR(INDEX('Hoja de Trabajo para listado'!$CD$155:$DC$1048576,MATCH($A111,'Hoja de Trabajo para listado'!$CD$155:$CD$1048576,0),MATCH((CUADRO!N$5&amp;$E111),'Hoja de Trabajo para listado'!$CD$151:$DC$151,0)),0)</f>
        <v>0</v>
      </c>
      <c r="O111" s="245">
        <f ca="1">+IFERROR(INDEX('Hoja de Trabajo para listado'!$A$155:$Z$1048576,MATCH($A111,'Hoja de Trabajo para listado'!$A$155:$A$1048576,0),MATCH((CUADRO!O$5&amp;$E111),'Hoja de Trabajo para listado'!$A$151:$Z$151,0)),0)+IFERROR(INDEX('Hoja de Trabajo para listado'!$AB$155:$BA$1048576,MATCH($A111,'Hoja de Trabajo para listado'!$AB$155:$AB$1048576,0),MATCH((CUADRO!O$5&amp;$E111),'Hoja de Trabajo para listado'!$AB$151:$BA$151,0)),0)+IFERROR(INDEX('Hoja de Trabajo para listado'!$BC$155:$CB$1048576,MATCH($A111,'Hoja de Trabajo para listado'!$BC$155:$BC$1048576,0),MATCH((CUADRO!O$5&amp;$E111),'Hoja de Trabajo para listado'!$BC$151:$CB$151,0)),0)+IFERROR(INDEX('Hoja de Trabajo para listado'!$DE$153:$DG$274,MATCH($A111,'Hoja de Trabajo para listado'!$DE$153:$DE$1048576,0),MATCH((CUADRO!O$5&amp;$E111),'Hoja de Trabajo para listado'!$DE$151:$DG$151,0)),0)+IFERROR(INDEX('Hoja de Trabajo para listado'!$CD$155:$DC$1048576,MATCH($A111,'Hoja de Trabajo para listado'!$CD$155:$CD$1048576,0),MATCH((CUADRO!O$5&amp;$E111),'Hoja de Trabajo para listado'!$CD$151:$DC$151,0)),0)</f>
        <v>0</v>
      </c>
      <c r="P111" s="245">
        <f ca="1">+IFERROR(INDEX('Hoja de Trabajo para listado'!$A$155:$Z$1048576,MATCH($A111,'Hoja de Trabajo para listado'!$A$155:$A$1048576,0),MATCH((CUADRO!P$5&amp;$E111),'Hoja de Trabajo para listado'!$A$151:$Z$151,0)),0)+IFERROR(INDEX('Hoja de Trabajo para listado'!$AB$155:$BA$1048576,MATCH($A111,'Hoja de Trabajo para listado'!$AB$155:$AB$1048576,0),MATCH((CUADRO!P$5&amp;$E111),'Hoja de Trabajo para listado'!$AB$151:$BA$151,0)),0)+IFERROR(INDEX('Hoja de Trabajo para listado'!$BC$155:$CB$1048576,MATCH($A111,'Hoja de Trabajo para listado'!$BC$155:$BC$1048576,0),MATCH((CUADRO!P$5&amp;$E111),'Hoja de Trabajo para listado'!$BC$151:$CB$151,0)),0)+IFERROR(INDEX('Hoja de Trabajo para listado'!$DE$153:$DG$274,MATCH($A111,'Hoja de Trabajo para listado'!$DE$153:$DE$1048576,0),MATCH((CUADRO!P$5&amp;$E111),'Hoja de Trabajo para listado'!$DE$151:$DG$151,0)),0)+IFERROR(INDEX('Hoja de Trabajo para listado'!$CD$155:$DC$1048576,MATCH($A111,'Hoja de Trabajo para listado'!$CD$155:$CD$1048576,0),MATCH((CUADRO!P$5&amp;$E111),'Hoja de Trabajo para listado'!$CD$151:$DC$151,0)),0)</f>
        <v>0</v>
      </c>
      <c r="Q111" s="245">
        <f ca="1">+IFERROR(INDEX('Hoja de Trabajo para listado'!$A$155:$Z$1048576,MATCH($A111,'Hoja de Trabajo para listado'!$A$155:$A$1048576,0),MATCH((CUADRO!Q$5&amp;$E111),'Hoja de Trabajo para listado'!$A$151:$Z$151,0)),0)+IFERROR(INDEX('Hoja de Trabajo para listado'!$AB$155:$BA$1048576,MATCH($A111,'Hoja de Trabajo para listado'!$AB$155:$AB$1048576,0),MATCH((CUADRO!Q$5&amp;$E111),'Hoja de Trabajo para listado'!$AB$151:$BA$151,0)),0)+IFERROR(INDEX('Hoja de Trabajo para listado'!$BC$155:$CB$1048576,MATCH($A111,'Hoja de Trabajo para listado'!$BC$155:$BC$1048576,0),MATCH((CUADRO!Q$5&amp;$E111),'Hoja de Trabajo para listado'!$BC$151:$CB$151,0)),0)+IFERROR(INDEX('Hoja de Trabajo para listado'!$DE$153:$DG$274,MATCH($A111,'Hoja de Trabajo para listado'!$DE$153:$DE$1048576,0),MATCH((CUADRO!Q$5&amp;$E111),'Hoja de Trabajo para listado'!$DE$151:$DG$151,0)),0)+IFERROR(INDEX('Hoja de Trabajo para listado'!$CD$155:$DC$1048576,MATCH($A111,'Hoja de Trabajo para listado'!$CD$155:$CD$1048576,0),MATCH((CUADRO!Q$5&amp;$E111),'Hoja de Trabajo para listado'!$CD$151:$DC$151,0)),0)</f>
        <v>0</v>
      </c>
      <c r="R111" s="245">
        <f t="shared" ca="1" si="5"/>
        <v>30519.85</v>
      </c>
      <c r="S111" s="245">
        <f ca="1">+R110+R111</f>
        <v>30519.85</v>
      </c>
      <c r="T111" s="245">
        <f ca="1">+S111</f>
        <v>30519.85</v>
      </c>
      <c r="U111" s="244">
        <f t="shared" si="6"/>
        <v>2</v>
      </c>
      <c r="V111" s="333" t="str">
        <f>+VLOOKUP(A111,bd_lista!$A$3:$E$590,5,FALSE)</f>
        <v>Instituciones Descentralizadas</v>
      </c>
      <c r="W111" s="392"/>
      <c r="X111" s="242">
        <f>+VLOOKUP(A111,[4]Sheet1!$A$13:$D$744,4,FALSE)</f>
        <v>30</v>
      </c>
      <c r="Y111" s="242" t="str">
        <f>+VLOOKUP(X111,bd_lista!$A$3:$C$590,3,FALSE)</f>
        <v>Ministerio de Justicia y Transparencia Institucional</v>
      </c>
      <c r="Z111" s="292"/>
      <c r="AA111" s="321"/>
    </row>
    <row r="112" spans="1:27" ht="15" customHeight="1">
      <c r="A112" s="251">
        <v>156</v>
      </c>
      <c r="B112" s="387">
        <f>+A112</f>
        <v>156</v>
      </c>
      <c r="C112" s="247" t="str">
        <f>+VLOOKUP(A112,bd_lista!$A$3:$C$590,3,FALSE)</f>
        <v>Servicio Plurinacional de Asistencia a la Víctima</v>
      </c>
      <c r="D112" s="389" t="str">
        <f>+C112</f>
        <v>Servicio Plurinacional de Asistencia a la Víctima</v>
      </c>
      <c r="E112" s="247" t="s">
        <v>1304</v>
      </c>
      <c r="F112" s="243">
        <f ca="1">+IFERROR(INDEX('Hoja de Trabajo para listado'!$A$155:$Z$1048576,MATCH($A112,'Hoja de Trabajo para listado'!$A$155:$A$1048576,0),MATCH((CUADRO!F$5&amp;$E112),'Hoja de Trabajo para listado'!$A$151:$Z$151,0)),0)+IFERROR(INDEX('Hoja de Trabajo para listado'!$AB$155:$BA$1048576,MATCH($A112,'Hoja de Trabajo para listado'!$AB$155:$AB$1048576,0),MATCH((CUADRO!F$5&amp;$E112),'Hoja de Trabajo para listado'!$AB$151:$BA$151,0)),0)+IFERROR(INDEX('Hoja de Trabajo para listado'!$BC$155:$CB$1048576,MATCH($A112,'Hoja de Trabajo para listado'!$BC$155:$BC$1048576,0),MATCH((CUADRO!F$5&amp;$E112),'Hoja de Trabajo para listado'!$BC$151:$CB$151,0)),0)+IFERROR(INDEX('Hoja de Trabajo para listado'!$DE$153:$DG$274,MATCH($A112,'Hoja de Trabajo para listado'!$DE$153:$DE$1048576,0),MATCH((CUADRO!F$5&amp;$E112),'Hoja de Trabajo para listado'!$DE$151:$DG$151,0)),0)+IFERROR(INDEX('Hoja de Trabajo para listado'!$CD$155:$DC$1048576,MATCH($A112,'Hoja de Trabajo para listado'!$CD$155:$CD$1048576,0),MATCH((CUADRO!F$5&amp;$E112),'Hoja de Trabajo para listado'!$CD$151:$DC$151,0)),0)</f>
        <v>0</v>
      </c>
      <c r="G112" s="243">
        <f ca="1">+IFERROR(INDEX('Hoja de Trabajo para listado'!$A$155:$Z$1048576,MATCH($A112,'Hoja de Trabajo para listado'!$A$155:$A$1048576,0),MATCH((CUADRO!G$5&amp;$E112),'Hoja de Trabajo para listado'!$A$151:$Z$151,0)),0)+IFERROR(INDEX('Hoja de Trabajo para listado'!$AB$155:$BA$1048576,MATCH($A112,'Hoja de Trabajo para listado'!$AB$155:$AB$1048576,0),MATCH((CUADRO!G$5&amp;$E112),'Hoja de Trabajo para listado'!$AB$151:$BA$151,0)),0)+IFERROR(INDEX('Hoja de Trabajo para listado'!$BC$155:$CB$1048576,MATCH($A112,'Hoja de Trabajo para listado'!$BC$155:$BC$1048576,0),MATCH((CUADRO!G$5&amp;$E112),'Hoja de Trabajo para listado'!$BC$151:$CB$151,0)),0)+IFERROR(INDEX('Hoja de Trabajo para listado'!$DE$153:$DG$274,MATCH($A112,'Hoja de Trabajo para listado'!$DE$153:$DE$1048576,0),MATCH((CUADRO!G$5&amp;$E112),'Hoja de Trabajo para listado'!$DE$151:$DG$151,0)),0)+IFERROR(INDEX('Hoja de Trabajo para listado'!$CD$155:$DC$1048576,MATCH($A112,'Hoja de Trabajo para listado'!$CD$155:$CD$1048576,0),MATCH((CUADRO!G$5&amp;$E112),'Hoja de Trabajo para listado'!$CD$151:$DC$151,0)),0)</f>
        <v>0</v>
      </c>
      <c r="H112" s="243">
        <f ca="1">+IFERROR(INDEX('Hoja de Trabajo para listado'!$A$155:$Z$1048576,MATCH($A112,'Hoja de Trabajo para listado'!$A$155:$A$1048576,0),MATCH((CUADRO!H$5&amp;$E112),'Hoja de Trabajo para listado'!$A$151:$Z$151,0)),0)+IFERROR(INDEX('Hoja de Trabajo para listado'!$AB$155:$BA$1048576,MATCH($A112,'Hoja de Trabajo para listado'!$AB$155:$AB$1048576,0),MATCH((CUADRO!H$5&amp;$E112),'Hoja de Trabajo para listado'!$AB$151:$BA$151,0)),0)+IFERROR(INDEX('Hoja de Trabajo para listado'!$BC$155:$CB$1048576,MATCH($A112,'Hoja de Trabajo para listado'!$BC$155:$BC$1048576,0),MATCH((CUADRO!H$5&amp;$E112),'Hoja de Trabajo para listado'!$BC$151:$CB$151,0)),0)+IFERROR(INDEX('Hoja de Trabajo para listado'!$DE$153:$DG$274,MATCH($A112,'Hoja de Trabajo para listado'!$DE$153:$DE$1048576,0),MATCH((CUADRO!H$5&amp;$E112),'Hoja de Trabajo para listado'!$DE$151:$DG$151,0)),0)+IFERROR(INDEX('Hoja de Trabajo para listado'!$CD$155:$DC$1048576,MATCH($A112,'Hoja de Trabajo para listado'!$CD$155:$CD$1048576,0),MATCH((CUADRO!H$5&amp;$E112),'Hoja de Trabajo para listado'!$CD$151:$DC$151,0)),0)</f>
        <v>0</v>
      </c>
      <c r="I112" s="243">
        <f ca="1">+IFERROR(INDEX('Hoja de Trabajo para listado'!$A$155:$Z$1048576,MATCH($A112,'Hoja de Trabajo para listado'!$A$155:$A$1048576,0),MATCH((CUADRO!I$5&amp;$E112),'Hoja de Trabajo para listado'!$A$151:$Z$151,0)),0)+IFERROR(INDEX('Hoja de Trabajo para listado'!$AB$155:$BA$1048576,MATCH($A112,'Hoja de Trabajo para listado'!$AB$155:$AB$1048576,0),MATCH((CUADRO!I$5&amp;$E112),'Hoja de Trabajo para listado'!$AB$151:$BA$151,0)),0)+IFERROR(INDEX('Hoja de Trabajo para listado'!$BC$155:$CB$1048576,MATCH($A112,'Hoja de Trabajo para listado'!$BC$155:$BC$1048576,0),MATCH((CUADRO!I$5&amp;$E112),'Hoja de Trabajo para listado'!$BC$151:$CB$151,0)),0)+IFERROR(INDEX('Hoja de Trabajo para listado'!$DE$153:$DG$274,MATCH($A112,'Hoja de Trabajo para listado'!$DE$153:$DE$1048576,0),MATCH((CUADRO!I$5&amp;$E112),'Hoja de Trabajo para listado'!$DE$151:$DG$151,0)),0)+IFERROR(INDEX('Hoja de Trabajo para listado'!$CD$155:$DC$1048576,MATCH($A112,'Hoja de Trabajo para listado'!$CD$155:$CD$1048576,0),MATCH((CUADRO!I$5&amp;$E112),'Hoja de Trabajo para listado'!$CD$151:$DC$151,0)),0)</f>
        <v>0</v>
      </c>
      <c r="J112" s="243">
        <f ca="1">+IFERROR(INDEX('Hoja de Trabajo para listado'!$A$155:$Z$1048576,MATCH($A112,'Hoja de Trabajo para listado'!$A$155:$A$1048576,0),MATCH((CUADRO!J$5&amp;$E112),'Hoja de Trabajo para listado'!$A$151:$Z$151,0)),0)+IFERROR(INDEX('Hoja de Trabajo para listado'!$AB$155:$BA$1048576,MATCH($A112,'Hoja de Trabajo para listado'!$AB$155:$AB$1048576,0),MATCH((CUADRO!J$5&amp;$E112),'Hoja de Trabajo para listado'!$AB$151:$BA$151,0)),0)+IFERROR(INDEX('Hoja de Trabajo para listado'!$BC$155:$CB$1048576,MATCH($A112,'Hoja de Trabajo para listado'!$BC$155:$BC$1048576,0),MATCH((CUADRO!J$5&amp;$E112),'Hoja de Trabajo para listado'!$BC$151:$CB$151,0)),0)+IFERROR(INDEX('Hoja de Trabajo para listado'!$DE$153:$DG$274,MATCH($A112,'Hoja de Trabajo para listado'!$DE$153:$DE$1048576,0),MATCH((CUADRO!J$5&amp;$E112),'Hoja de Trabajo para listado'!$DE$151:$DG$151,0)),0)+IFERROR(INDEX('Hoja de Trabajo para listado'!$CD$155:$DC$1048576,MATCH($A112,'Hoja de Trabajo para listado'!$CD$155:$CD$1048576,0),MATCH((CUADRO!J$5&amp;$E112),'Hoja de Trabajo para listado'!$CD$151:$DC$151,0)),0)</f>
        <v>0</v>
      </c>
      <c r="K112" s="243">
        <f ca="1">+IFERROR(INDEX('Hoja de Trabajo para listado'!$A$155:$Z$1048576,MATCH($A112,'Hoja de Trabajo para listado'!$A$155:$A$1048576,0),MATCH((CUADRO!K$5&amp;$E112),'Hoja de Trabajo para listado'!$A$151:$Z$151,0)),0)+IFERROR(INDEX('Hoja de Trabajo para listado'!$AB$155:$BA$1048576,MATCH($A112,'Hoja de Trabajo para listado'!$AB$155:$AB$1048576,0),MATCH((CUADRO!K$5&amp;$E112),'Hoja de Trabajo para listado'!$AB$151:$BA$151,0)),0)+IFERROR(INDEX('Hoja de Trabajo para listado'!$BC$155:$CB$1048576,MATCH($A112,'Hoja de Trabajo para listado'!$BC$155:$BC$1048576,0),MATCH((CUADRO!K$5&amp;$E112),'Hoja de Trabajo para listado'!$BC$151:$CB$151,0)),0)+IFERROR(INDEX('Hoja de Trabajo para listado'!$DE$153:$DG$274,MATCH($A112,'Hoja de Trabajo para listado'!$DE$153:$DE$1048576,0),MATCH((CUADRO!K$5&amp;$E112),'Hoja de Trabajo para listado'!$DE$151:$DG$151,0)),0)+IFERROR(INDEX('Hoja de Trabajo para listado'!$CD$155:$DC$1048576,MATCH($A112,'Hoja de Trabajo para listado'!$CD$155:$CD$1048576,0),MATCH((CUADRO!K$5&amp;$E112),'Hoja de Trabajo para listado'!$CD$151:$DC$151,0)),0)</f>
        <v>0</v>
      </c>
      <c r="L112" s="243">
        <f ca="1">+IFERROR(INDEX('Hoja de Trabajo para listado'!$A$155:$Z$1048576,MATCH($A112,'Hoja de Trabajo para listado'!$A$155:$A$1048576,0),MATCH((CUADRO!L$5&amp;$E112),'Hoja de Trabajo para listado'!$A$151:$Z$151,0)),0)+IFERROR(INDEX('Hoja de Trabajo para listado'!$AB$155:$BA$1048576,MATCH($A112,'Hoja de Trabajo para listado'!$AB$155:$AB$1048576,0),MATCH((CUADRO!L$5&amp;$E112),'Hoja de Trabajo para listado'!$AB$151:$BA$151,0)),0)+IFERROR(INDEX('Hoja de Trabajo para listado'!$BC$155:$CB$1048576,MATCH($A112,'Hoja de Trabajo para listado'!$BC$155:$BC$1048576,0),MATCH((CUADRO!L$5&amp;$E112),'Hoja de Trabajo para listado'!$BC$151:$CB$151,0)),0)+IFERROR(INDEX('Hoja de Trabajo para listado'!$DE$153:$DG$274,MATCH($A112,'Hoja de Trabajo para listado'!$DE$153:$DE$1048576,0),MATCH((CUADRO!L$5&amp;$E112),'Hoja de Trabajo para listado'!$DE$151:$DG$151,0)),0)+IFERROR(INDEX('Hoja de Trabajo para listado'!$CD$155:$DC$1048576,MATCH($A112,'Hoja de Trabajo para listado'!$CD$155:$CD$1048576,0),MATCH((CUADRO!L$5&amp;$E112),'Hoja de Trabajo para listado'!$CD$151:$DC$151,0)),0)</f>
        <v>0</v>
      </c>
      <c r="M112" s="243">
        <f ca="1">+IFERROR(INDEX('Hoja de Trabajo para listado'!$A$155:$Z$1048576,MATCH($A112,'Hoja de Trabajo para listado'!$A$155:$A$1048576,0),MATCH((CUADRO!M$5&amp;$E112),'Hoja de Trabajo para listado'!$A$151:$Z$151,0)),0)+IFERROR(INDEX('Hoja de Trabajo para listado'!$AB$155:$BA$1048576,MATCH($A112,'Hoja de Trabajo para listado'!$AB$155:$AB$1048576,0),MATCH((CUADRO!M$5&amp;$E112),'Hoja de Trabajo para listado'!$AB$151:$BA$151,0)),0)+IFERROR(INDEX('Hoja de Trabajo para listado'!$BC$155:$CB$1048576,MATCH($A112,'Hoja de Trabajo para listado'!$BC$155:$BC$1048576,0),MATCH((CUADRO!M$5&amp;$E112),'Hoja de Trabajo para listado'!$BC$151:$CB$151,0)),0)+IFERROR(INDEX('Hoja de Trabajo para listado'!$DE$153:$DG$274,MATCH($A112,'Hoja de Trabajo para listado'!$DE$153:$DE$1048576,0),MATCH((CUADRO!M$5&amp;$E112),'Hoja de Trabajo para listado'!$DE$151:$DG$151,0)),0)+IFERROR(INDEX('Hoja de Trabajo para listado'!$CD$155:$DC$1048576,MATCH($A112,'Hoja de Trabajo para listado'!$CD$155:$CD$1048576,0),MATCH((CUADRO!M$5&amp;$E112),'Hoja de Trabajo para listado'!$CD$151:$DC$151,0)),0)</f>
        <v>0</v>
      </c>
      <c r="N112" s="243">
        <f ca="1">+IFERROR(INDEX('Hoja de Trabajo para listado'!$A$155:$Z$1048576,MATCH($A112,'Hoja de Trabajo para listado'!$A$155:$A$1048576,0),MATCH((CUADRO!N$5&amp;$E112),'Hoja de Trabajo para listado'!$A$151:$Z$151,0)),0)+IFERROR(INDEX('Hoja de Trabajo para listado'!$AB$155:$BA$1048576,MATCH($A112,'Hoja de Trabajo para listado'!$AB$155:$AB$1048576,0),MATCH((CUADRO!N$5&amp;$E112),'Hoja de Trabajo para listado'!$AB$151:$BA$151,0)),0)+IFERROR(INDEX('Hoja de Trabajo para listado'!$BC$155:$CB$1048576,MATCH($A112,'Hoja de Trabajo para listado'!$BC$155:$BC$1048576,0),MATCH((CUADRO!N$5&amp;$E112),'Hoja de Trabajo para listado'!$BC$151:$CB$151,0)),0)+IFERROR(INDEX('Hoja de Trabajo para listado'!$DE$153:$DG$274,MATCH($A112,'Hoja de Trabajo para listado'!$DE$153:$DE$1048576,0),MATCH((CUADRO!N$5&amp;$E112),'Hoja de Trabajo para listado'!$DE$151:$DG$151,0)),0)+IFERROR(INDEX('Hoja de Trabajo para listado'!$CD$155:$DC$1048576,MATCH($A112,'Hoja de Trabajo para listado'!$CD$155:$CD$1048576,0),MATCH((CUADRO!N$5&amp;$E112),'Hoja de Trabajo para listado'!$CD$151:$DC$151,0)),0)</f>
        <v>0</v>
      </c>
      <c r="O112" s="243">
        <f ca="1">+IFERROR(INDEX('Hoja de Trabajo para listado'!$A$155:$Z$1048576,MATCH($A112,'Hoja de Trabajo para listado'!$A$155:$A$1048576,0),MATCH((CUADRO!O$5&amp;$E112),'Hoja de Trabajo para listado'!$A$151:$Z$151,0)),0)+IFERROR(INDEX('Hoja de Trabajo para listado'!$AB$155:$BA$1048576,MATCH($A112,'Hoja de Trabajo para listado'!$AB$155:$AB$1048576,0),MATCH((CUADRO!O$5&amp;$E112),'Hoja de Trabajo para listado'!$AB$151:$BA$151,0)),0)+IFERROR(INDEX('Hoja de Trabajo para listado'!$BC$155:$CB$1048576,MATCH($A112,'Hoja de Trabajo para listado'!$BC$155:$BC$1048576,0),MATCH((CUADRO!O$5&amp;$E112),'Hoja de Trabajo para listado'!$BC$151:$CB$151,0)),0)+IFERROR(INDEX('Hoja de Trabajo para listado'!$DE$153:$DG$274,MATCH($A112,'Hoja de Trabajo para listado'!$DE$153:$DE$1048576,0),MATCH((CUADRO!O$5&amp;$E112),'Hoja de Trabajo para listado'!$DE$151:$DG$151,0)),0)+IFERROR(INDEX('Hoja de Trabajo para listado'!$CD$155:$DC$1048576,MATCH($A112,'Hoja de Trabajo para listado'!$CD$155:$CD$1048576,0),MATCH((CUADRO!O$5&amp;$E112),'Hoja de Trabajo para listado'!$CD$151:$DC$151,0)),0)</f>
        <v>0</v>
      </c>
      <c r="P112" s="243">
        <f ca="1">+IFERROR(INDEX('Hoja de Trabajo para listado'!$A$155:$Z$1048576,MATCH($A112,'Hoja de Trabajo para listado'!$A$155:$A$1048576,0),MATCH((CUADRO!P$5&amp;$E112),'Hoja de Trabajo para listado'!$A$151:$Z$151,0)),0)+IFERROR(INDEX('Hoja de Trabajo para listado'!$AB$155:$BA$1048576,MATCH($A112,'Hoja de Trabajo para listado'!$AB$155:$AB$1048576,0),MATCH((CUADRO!P$5&amp;$E112),'Hoja de Trabajo para listado'!$AB$151:$BA$151,0)),0)+IFERROR(INDEX('Hoja de Trabajo para listado'!$BC$155:$CB$1048576,MATCH($A112,'Hoja de Trabajo para listado'!$BC$155:$BC$1048576,0),MATCH((CUADRO!P$5&amp;$E112),'Hoja de Trabajo para listado'!$BC$151:$CB$151,0)),0)+IFERROR(INDEX('Hoja de Trabajo para listado'!$DE$153:$DG$274,MATCH($A112,'Hoja de Trabajo para listado'!$DE$153:$DE$1048576,0),MATCH((CUADRO!P$5&amp;$E112),'Hoja de Trabajo para listado'!$DE$151:$DG$151,0)),0)+IFERROR(INDEX('Hoja de Trabajo para listado'!$CD$155:$DC$1048576,MATCH($A112,'Hoja de Trabajo para listado'!$CD$155:$CD$1048576,0),MATCH((CUADRO!P$5&amp;$E112),'Hoja de Trabajo para listado'!$CD$151:$DC$151,0)),0)</f>
        <v>0</v>
      </c>
      <c r="Q112" s="243">
        <f ca="1">+IFERROR(INDEX('Hoja de Trabajo para listado'!$A$155:$Z$1048576,MATCH($A112,'Hoja de Trabajo para listado'!$A$155:$A$1048576,0),MATCH((CUADRO!Q$5&amp;$E112),'Hoja de Trabajo para listado'!$A$151:$Z$151,0)),0)+IFERROR(INDEX('Hoja de Trabajo para listado'!$AB$155:$BA$1048576,MATCH($A112,'Hoja de Trabajo para listado'!$AB$155:$AB$1048576,0),MATCH((CUADRO!Q$5&amp;$E112),'Hoja de Trabajo para listado'!$AB$151:$BA$151,0)),0)+IFERROR(INDEX('Hoja de Trabajo para listado'!$BC$155:$CB$1048576,MATCH($A112,'Hoja de Trabajo para listado'!$BC$155:$BC$1048576,0),MATCH((CUADRO!Q$5&amp;$E112),'Hoja de Trabajo para listado'!$BC$151:$CB$151,0)),0)+IFERROR(INDEX('Hoja de Trabajo para listado'!$DE$153:$DG$274,MATCH($A112,'Hoja de Trabajo para listado'!$DE$153:$DE$1048576,0),MATCH((CUADRO!Q$5&amp;$E112),'Hoja de Trabajo para listado'!$DE$151:$DG$151,0)),0)+IFERROR(INDEX('Hoja de Trabajo para listado'!$CD$155:$DC$1048576,MATCH($A112,'Hoja de Trabajo para listado'!$CD$155:$CD$1048576,0),MATCH((CUADRO!Q$5&amp;$E112),'Hoja de Trabajo para listado'!$CD$151:$DC$151,0)),0)</f>
        <v>0</v>
      </c>
      <c r="R112" s="243">
        <f t="shared" ca="1" si="5"/>
        <v>0</v>
      </c>
      <c r="S112" s="243"/>
      <c r="T112" s="243">
        <f ca="1">+T113</f>
        <v>435.1</v>
      </c>
      <c r="U112" s="242">
        <f t="shared" si="6"/>
        <v>1</v>
      </c>
      <c r="V112" s="333" t="str">
        <f>+VLOOKUP(A112,bd_lista!$A$3:$E$590,5,FALSE)</f>
        <v>Instituciones Descentralizadas</v>
      </c>
      <c r="W112" s="391" t="str">
        <f>+V112</f>
        <v>Instituciones Descentralizadas</v>
      </c>
      <c r="X112" s="242">
        <f>+VLOOKUP(A112,[4]Sheet1!$A$13:$D$744,4,FALSE)</f>
        <v>30</v>
      </c>
      <c r="Y112" s="242" t="str">
        <f>+VLOOKUP(X112,bd_lista!$A$3:$C$590,3,FALSE)</f>
        <v>Ministerio de Justicia y Transparencia Institucional</v>
      </c>
      <c r="Z112" s="294">
        <f>+X112</f>
        <v>30</v>
      </c>
      <c r="AA112" s="319" t="str">
        <f>+Y112</f>
        <v>Ministerio de Justicia y Transparencia Institucional</v>
      </c>
    </row>
    <row r="113" spans="1:27" ht="15" customHeight="1">
      <c r="A113" s="32">
        <v>156</v>
      </c>
      <c r="B113" s="388"/>
      <c r="C113" s="333" t="str">
        <f>+VLOOKUP(A113,bd_lista!$A$3:$C$590,3,FALSE)</f>
        <v>Servicio Plurinacional de Asistencia a la Víctima</v>
      </c>
      <c r="D113" s="390"/>
      <c r="E113" s="333" t="s">
        <v>1305</v>
      </c>
      <c r="F113" s="245">
        <f ca="1">+IFERROR(INDEX('Hoja de Trabajo para listado'!$A$155:$Z$1048576,MATCH($A113,'Hoja de Trabajo para listado'!$A$155:$A$1048576,0),MATCH((CUADRO!F$5&amp;$E113),'Hoja de Trabajo para listado'!$A$151:$Z$151,0)),0)+IFERROR(INDEX('Hoja de Trabajo para listado'!$AB$155:$BA$1048576,MATCH($A113,'Hoja de Trabajo para listado'!$AB$155:$AB$1048576,0),MATCH((CUADRO!F$5&amp;$E113),'Hoja de Trabajo para listado'!$AB$151:$BA$151,0)),0)+IFERROR(INDEX('Hoja de Trabajo para listado'!$BC$155:$CB$1048576,MATCH($A113,'Hoja de Trabajo para listado'!$BC$155:$BC$1048576,0),MATCH((CUADRO!F$5&amp;$E113),'Hoja de Trabajo para listado'!$BC$151:$CB$151,0)),0)+IFERROR(INDEX('Hoja de Trabajo para listado'!$DE$153:$DG$274,MATCH($A113,'Hoja de Trabajo para listado'!$DE$153:$DE$1048576,0),MATCH((CUADRO!F$5&amp;$E113),'Hoja de Trabajo para listado'!$DE$151:$DG$151,0)),0)+IFERROR(INDEX('Hoja de Trabajo para listado'!$CD$155:$DC$1048576,MATCH($A113,'Hoja de Trabajo para listado'!$CD$155:$CD$1048576,0),MATCH((CUADRO!F$5&amp;$E113),'Hoja de Trabajo para listado'!$CD$151:$DC$151,0)),0)</f>
        <v>0</v>
      </c>
      <c r="G113" s="245">
        <f ca="1">+IFERROR(INDEX('Hoja de Trabajo para listado'!$A$155:$Z$1048576,MATCH($A113,'Hoja de Trabajo para listado'!$A$155:$A$1048576,0),MATCH((CUADRO!G$5&amp;$E113),'Hoja de Trabajo para listado'!$A$151:$Z$151,0)),0)+IFERROR(INDEX('Hoja de Trabajo para listado'!$AB$155:$BA$1048576,MATCH($A113,'Hoja de Trabajo para listado'!$AB$155:$AB$1048576,0),MATCH((CUADRO!G$5&amp;$E113),'Hoja de Trabajo para listado'!$AB$151:$BA$151,0)),0)+IFERROR(INDEX('Hoja de Trabajo para listado'!$BC$155:$CB$1048576,MATCH($A113,'Hoja de Trabajo para listado'!$BC$155:$BC$1048576,0),MATCH((CUADRO!G$5&amp;$E113),'Hoja de Trabajo para listado'!$BC$151:$CB$151,0)),0)+IFERROR(INDEX('Hoja de Trabajo para listado'!$DE$153:$DG$274,MATCH($A113,'Hoja de Trabajo para listado'!$DE$153:$DE$1048576,0),MATCH((CUADRO!G$5&amp;$E113),'Hoja de Trabajo para listado'!$DE$151:$DG$151,0)),0)+IFERROR(INDEX('Hoja de Trabajo para listado'!$CD$155:$DC$1048576,MATCH($A113,'Hoja de Trabajo para listado'!$CD$155:$CD$1048576,0),MATCH((CUADRO!G$5&amp;$E113),'Hoja de Trabajo para listado'!$CD$151:$DC$151,0)),0)</f>
        <v>0</v>
      </c>
      <c r="H113" s="245">
        <f ca="1">+IFERROR(INDEX('Hoja de Trabajo para listado'!$A$155:$Z$1048576,MATCH($A113,'Hoja de Trabajo para listado'!$A$155:$A$1048576,0),MATCH((CUADRO!H$5&amp;$E113),'Hoja de Trabajo para listado'!$A$151:$Z$151,0)),0)+IFERROR(INDEX('Hoja de Trabajo para listado'!$AB$155:$BA$1048576,MATCH($A113,'Hoja de Trabajo para listado'!$AB$155:$AB$1048576,0),MATCH((CUADRO!H$5&amp;$E113),'Hoja de Trabajo para listado'!$AB$151:$BA$151,0)),0)+IFERROR(INDEX('Hoja de Trabajo para listado'!$BC$155:$CB$1048576,MATCH($A113,'Hoja de Trabajo para listado'!$BC$155:$BC$1048576,0),MATCH((CUADRO!H$5&amp;$E113),'Hoja de Trabajo para listado'!$BC$151:$CB$151,0)),0)+IFERROR(INDEX('Hoja de Trabajo para listado'!$DE$153:$DG$274,MATCH($A113,'Hoja de Trabajo para listado'!$DE$153:$DE$1048576,0),MATCH((CUADRO!H$5&amp;$E113),'Hoja de Trabajo para listado'!$DE$151:$DG$151,0)),0)+IFERROR(INDEX('Hoja de Trabajo para listado'!$CD$155:$DC$1048576,MATCH($A113,'Hoja de Trabajo para listado'!$CD$155:$CD$1048576,0),MATCH((CUADRO!H$5&amp;$E113),'Hoja de Trabajo para listado'!$CD$151:$DC$151,0)),0)</f>
        <v>435.1</v>
      </c>
      <c r="I113" s="245">
        <f ca="1">+IFERROR(INDEX('Hoja de Trabajo para listado'!$A$155:$Z$1048576,MATCH($A113,'Hoja de Trabajo para listado'!$A$155:$A$1048576,0),MATCH((CUADRO!I$5&amp;$E113),'Hoja de Trabajo para listado'!$A$151:$Z$151,0)),0)+IFERROR(INDEX('Hoja de Trabajo para listado'!$AB$155:$BA$1048576,MATCH($A113,'Hoja de Trabajo para listado'!$AB$155:$AB$1048576,0),MATCH((CUADRO!I$5&amp;$E113),'Hoja de Trabajo para listado'!$AB$151:$BA$151,0)),0)+IFERROR(INDEX('Hoja de Trabajo para listado'!$BC$155:$CB$1048576,MATCH($A113,'Hoja de Trabajo para listado'!$BC$155:$BC$1048576,0),MATCH((CUADRO!I$5&amp;$E113),'Hoja de Trabajo para listado'!$BC$151:$CB$151,0)),0)+IFERROR(INDEX('Hoja de Trabajo para listado'!$DE$153:$DG$274,MATCH($A113,'Hoja de Trabajo para listado'!$DE$153:$DE$1048576,0),MATCH((CUADRO!I$5&amp;$E113),'Hoja de Trabajo para listado'!$DE$151:$DG$151,0)),0)+IFERROR(INDEX('Hoja de Trabajo para listado'!$CD$155:$DC$1048576,MATCH($A113,'Hoja de Trabajo para listado'!$CD$155:$CD$1048576,0),MATCH((CUADRO!I$5&amp;$E113),'Hoja de Trabajo para listado'!$CD$151:$DC$151,0)),0)</f>
        <v>0</v>
      </c>
      <c r="J113" s="245">
        <f ca="1">+IFERROR(INDEX('Hoja de Trabajo para listado'!$A$155:$Z$1048576,MATCH($A113,'Hoja de Trabajo para listado'!$A$155:$A$1048576,0),MATCH((CUADRO!J$5&amp;$E113),'Hoja de Trabajo para listado'!$A$151:$Z$151,0)),0)+IFERROR(INDEX('Hoja de Trabajo para listado'!$AB$155:$BA$1048576,MATCH($A113,'Hoja de Trabajo para listado'!$AB$155:$AB$1048576,0),MATCH((CUADRO!J$5&amp;$E113),'Hoja de Trabajo para listado'!$AB$151:$BA$151,0)),0)+IFERROR(INDEX('Hoja de Trabajo para listado'!$BC$155:$CB$1048576,MATCH($A113,'Hoja de Trabajo para listado'!$BC$155:$BC$1048576,0),MATCH((CUADRO!J$5&amp;$E113),'Hoja de Trabajo para listado'!$BC$151:$CB$151,0)),0)+IFERROR(INDEX('Hoja de Trabajo para listado'!$DE$153:$DG$274,MATCH($A113,'Hoja de Trabajo para listado'!$DE$153:$DE$1048576,0),MATCH((CUADRO!J$5&amp;$E113),'Hoja de Trabajo para listado'!$DE$151:$DG$151,0)),0)+IFERROR(INDEX('Hoja de Trabajo para listado'!$CD$155:$DC$1048576,MATCH($A113,'Hoja de Trabajo para listado'!$CD$155:$CD$1048576,0),MATCH((CUADRO!J$5&amp;$E113),'Hoja de Trabajo para listado'!$CD$151:$DC$151,0)),0)</f>
        <v>0</v>
      </c>
      <c r="K113" s="245">
        <f ca="1">+IFERROR(INDEX('Hoja de Trabajo para listado'!$A$155:$Z$1048576,MATCH($A113,'Hoja de Trabajo para listado'!$A$155:$A$1048576,0),MATCH((CUADRO!K$5&amp;$E113),'Hoja de Trabajo para listado'!$A$151:$Z$151,0)),0)+IFERROR(INDEX('Hoja de Trabajo para listado'!$AB$155:$BA$1048576,MATCH($A113,'Hoja de Trabajo para listado'!$AB$155:$AB$1048576,0),MATCH((CUADRO!K$5&amp;$E113),'Hoja de Trabajo para listado'!$AB$151:$BA$151,0)),0)+IFERROR(INDEX('Hoja de Trabajo para listado'!$BC$155:$CB$1048576,MATCH($A113,'Hoja de Trabajo para listado'!$BC$155:$BC$1048576,0),MATCH((CUADRO!K$5&amp;$E113),'Hoja de Trabajo para listado'!$BC$151:$CB$151,0)),0)+IFERROR(INDEX('Hoja de Trabajo para listado'!$DE$153:$DG$274,MATCH($A113,'Hoja de Trabajo para listado'!$DE$153:$DE$1048576,0),MATCH((CUADRO!K$5&amp;$E113),'Hoja de Trabajo para listado'!$DE$151:$DG$151,0)),0)+IFERROR(INDEX('Hoja de Trabajo para listado'!$CD$155:$DC$1048576,MATCH($A113,'Hoja de Trabajo para listado'!$CD$155:$CD$1048576,0),MATCH((CUADRO!K$5&amp;$E113),'Hoja de Trabajo para listado'!$CD$151:$DC$151,0)),0)</f>
        <v>0</v>
      </c>
      <c r="L113" s="245">
        <f ca="1">+IFERROR(INDEX('Hoja de Trabajo para listado'!$A$155:$Z$1048576,MATCH($A113,'Hoja de Trabajo para listado'!$A$155:$A$1048576,0),MATCH((CUADRO!L$5&amp;$E113),'Hoja de Trabajo para listado'!$A$151:$Z$151,0)),0)+IFERROR(INDEX('Hoja de Trabajo para listado'!$AB$155:$BA$1048576,MATCH($A113,'Hoja de Trabajo para listado'!$AB$155:$AB$1048576,0),MATCH((CUADRO!L$5&amp;$E113),'Hoja de Trabajo para listado'!$AB$151:$BA$151,0)),0)+IFERROR(INDEX('Hoja de Trabajo para listado'!$BC$155:$CB$1048576,MATCH($A113,'Hoja de Trabajo para listado'!$BC$155:$BC$1048576,0),MATCH((CUADRO!L$5&amp;$E113),'Hoja de Trabajo para listado'!$BC$151:$CB$151,0)),0)+IFERROR(INDEX('Hoja de Trabajo para listado'!$DE$153:$DG$274,MATCH($A113,'Hoja de Trabajo para listado'!$DE$153:$DE$1048576,0),MATCH((CUADRO!L$5&amp;$E113),'Hoja de Trabajo para listado'!$DE$151:$DG$151,0)),0)+IFERROR(INDEX('Hoja de Trabajo para listado'!$CD$155:$DC$1048576,MATCH($A113,'Hoja de Trabajo para listado'!$CD$155:$CD$1048576,0),MATCH((CUADRO!L$5&amp;$E113),'Hoja de Trabajo para listado'!$CD$151:$DC$151,0)),0)</f>
        <v>0</v>
      </c>
      <c r="M113" s="245">
        <f ca="1">+IFERROR(INDEX('Hoja de Trabajo para listado'!$A$155:$Z$1048576,MATCH($A113,'Hoja de Trabajo para listado'!$A$155:$A$1048576,0),MATCH((CUADRO!M$5&amp;$E113),'Hoja de Trabajo para listado'!$A$151:$Z$151,0)),0)+IFERROR(INDEX('Hoja de Trabajo para listado'!$AB$155:$BA$1048576,MATCH($A113,'Hoja de Trabajo para listado'!$AB$155:$AB$1048576,0),MATCH((CUADRO!M$5&amp;$E113),'Hoja de Trabajo para listado'!$AB$151:$BA$151,0)),0)+IFERROR(INDEX('Hoja de Trabajo para listado'!$BC$155:$CB$1048576,MATCH($A113,'Hoja de Trabajo para listado'!$BC$155:$BC$1048576,0),MATCH((CUADRO!M$5&amp;$E113),'Hoja de Trabajo para listado'!$BC$151:$CB$151,0)),0)+IFERROR(INDEX('Hoja de Trabajo para listado'!$DE$153:$DG$274,MATCH($A113,'Hoja de Trabajo para listado'!$DE$153:$DE$1048576,0),MATCH((CUADRO!M$5&amp;$E113),'Hoja de Trabajo para listado'!$DE$151:$DG$151,0)),0)+IFERROR(INDEX('Hoja de Trabajo para listado'!$CD$155:$DC$1048576,MATCH($A113,'Hoja de Trabajo para listado'!$CD$155:$CD$1048576,0),MATCH((CUADRO!M$5&amp;$E113),'Hoja de Trabajo para listado'!$CD$151:$DC$151,0)),0)</f>
        <v>0</v>
      </c>
      <c r="N113" s="245">
        <f ca="1">+IFERROR(INDEX('Hoja de Trabajo para listado'!$A$155:$Z$1048576,MATCH($A113,'Hoja de Trabajo para listado'!$A$155:$A$1048576,0),MATCH((CUADRO!N$5&amp;$E113),'Hoja de Trabajo para listado'!$A$151:$Z$151,0)),0)+IFERROR(INDEX('Hoja de Trabajo para listado'!$AB$155:$BA$1048576,MATCH($A113,'Hoja de Trabajo para listado'!$AB$155:$AB$1048576,0),MATCH((CUADRO!N$5&amp;$E113),'Hoja de Trabajo para listado'!$AB$151:$BA$151,0)),0)+IFERROR(INDEX('Hoja de Trabajo para listado'!$BC$155:$CB$1048576,MATCH($A113,'Hoja de Trabajo para listado'!$BC$155:$BC$1048576,0),MATCH((CUADRO!N$5&amp;$E113),'Hoja de Trabajo para listado'!$BC$151:$CB$151,0)),0)+IFERROR(INDEX('Hoja de Trabajo para listado'!$DE$153:$DG$274,MATCH($A113,'Hoja de Trabajo para listado'!$DE$153:$DE$1048576,0),MATCH((CUADRO!N$5&amp;$E113),'Hoja de Trabajo para listado'!$DE$151:$DG$151,0)),0)+IFERROR(INDEX('Hoja de Trabajo para listado'!$CD$155:$DC$1048576,MATCH($A113,'Hoja de Trabajo para listado'!$CD$155:$CD$1048576,0),MATCH((CUADRO!N$5&amp;$E113),'Hoja de Trabajo para listado'!$CD$151:$DC$151,0)),0)</f>
        <v>0</v>
      </c>
      <c r="O113" s="245">
        <f ca="1">+IFERROR(INDEX('Hoja de Trabajo para listado'!$A$155:$Z$1048576,MATCH($A113,'Hoja de Trabajo para listado'!$A$155:$A$1048576,0),MATCH((CUADRO!O$5&amp;$E113),'Hoja de Trabajo para listado'!$A$151:$Z$151,0)),0)+IFERROR(INDEX('Hoja de Trabajo para listado'!$AB$155:$BA$1048576,MATCH($A113,'Hoja de Trabajo para listado'!$AB$155:$AB$1048576,0),MATCH((CUADRO!O$5&amp;$E113),'Hoja de Trabajo para listado'!$AB$151:$BA$151,0)),0)+IFERROR(INDEX('Hoja de Trabajo para listado'!$BC$155:$CB$1048576,MATCH($A113,'Hoja de Trabajo para listado'!$BC$155:$BC$1048576,0),MATCH((CUADRO!O$5&amp;$E113),'Hoja de Trabajo para listado'!$BC$151:$CB$151,0)),0)+IFERROR(INDEX('Hoja de Trabajo para listado'!$DE$153:$DG$274,MATCH($A113,'Hoja de Trabajo para listado'!$DE$153:$DE$1048576,0),MATCH((CUADRO!O$5&amp;$E113),'Hoja de Trabajo para listado'!$DE$151:$DG$151,0)),0)+IFERROR(INDEX('Hoja de Trabajo para listado'!$CD$155:$DC$1048576,MATCH($A113,'Hoja de Trabajo para listado'!$CD$155:$CD$1048576,0),MATCH((CUADRO!O$5&amp;$E113),'Hoja de Trabajo para listado'!$CD$151:$DC$151,0)),0)</f>
        <v>0</v>
      </c>
      <c r="P113" s="245">
        <f ca="1">+IFERROR(INDEX('Hoja de Trabajo para listado'!$A$155:$Z$1048576,MATCH($A113,'Hoja de Trabajo para listado'!$A$155:$A$1048576,0),MATCH((CUADRO!P$5&amp;$E113),'Hoja de Trabajo para listado'!$A$151:$Z$151,0)),0)+IFERROR(INDEX('Hoja de Trabajo para listado'!$AB$155:$BA$1048576,MATCH($A113,'Hoja de Trabajo para listado'!$AB$155:$AB$1048576,0),MATCH((CUADRO!P$5&amp;$E113),'Hoja de Trabajo para listado'!$AB$151:$BA$151,0)),0)+IFERROR(INDEX('Hoja de Trabajo para listado'!$BC$155:$CB$1048576,MATCH($A113,'Hoja de Trabajo para listado'!$BC$155:$BC$1048576,0),MATCH((CUADRO!P$5&amp;$E113),'Hoja de Trabajo para listado'!$BC$151:$CB$151,0)),0)+IFERROR(INDEX('Hoja de Trabajo para listado'!$DE$153:$DG$274,MATCH($A113,'Hoja de Trabajo para listado'!$DE$153:$DE$1048576,0),MATCH((CUADRO!P$5&amp;$E113),'Hoja de Trabajo para listado'!$DE$151:$DG$151,0)),0)+IFERROR(INDEX('Hoja de Trabajo para listado'!$CD$155:$DC$1048576,MATCH($A113,'Hoja de Trabajo para listado'!$CD$155:$CD$1048576,0),MATCH((CUADRO!P$5&amp;$E113),'Hoja de Trabajo para listado'!$CD$151:$DC$151,0)),0)</f>
        <v>0</v>
      </c>
      <c r="Q113" s="245">
        <f ca="1">+IFERROR(INDEX('Hoja de Trabajo para listado'!$A$155:$Z$1048576,MATCH($A113,'Hoja de Trabajo para listado'!$A$155:$A$1048576,0),MATCH((CUADRO!Q$5&amp;$E113),'Hoja de Trabajo para listado'!$A$151:$Z$151,0)),0)+IFERROR(INDEX('Hoja de Trabajo para listado'!$AB$155:$BA$1048576,MATCH($A113,'Hoja de Trabajo para listado'!$AB$155:$AB$1048576,0),MATCH((CUADRO!Q$5&amp;$E113),'Hoja de Trabajo para listado'!$AB$151:$BA$151,0)),0)+IFERROR(INDEX('Hoja de Trabajo para listado'!$BC$155:$CB$1048576,MATCH($A113,'Hoja de Trabajo para listado'!$BC$155:$BC$1048576,0),MATCH((CUADRO!Q$5&amp;$E113),'Hoja de Trabajo para listado'!$BC$151:$CB$151,0)),0)+IFERROR(INDEX('Hoja de Trabajo para listado'!$DE$153:$DG$274,MATCH($A113,'Hoja de Trabajo para listado'!$DE$153:$DE$1048576,0),MATCH((CUADRO!Q$5&amp;$E113),'Hoja de Trabajo para listado'!$DE$151:$DG$151,0)),0)+IFERROR(INDEX('Hoja de Trabajo para listado'!$CD$155:$DC$1048576,MATCH($A113,'Hoja de Trabajo para listado'!$CD$155:$CD$1048576,0),MATCH((CUADRO!Q$5&amp;$E113),'Hoja de Trabajo para listado'!$CD$151:$DC$151,0)),0)</f>
        <v>0</v>
      </c>
      <c r="R113" s="245">
        <f t="shared" ca="1" si="5"/>
        <v>435.1</v>
      </c>
      <c r="S113" s="245">
        <f ca="1">+R112+R113</f>
        <v>435.1</v>
      </c>
      <c r="T113" s="245">
        <f ca="1">+S113</f>
        <v>435.1</v>
      </c>
      <c r="U113" s="244">
        <f t="shared" si="6"/>
        <v>2</v>
      </c>
      <c r="V113" s="333" t="str">
        <f>+VLOOKUP(A113,bd_lista!$A$3:$E$590,5,FALSE)</f>
        <v>Instituciones Descentralizadas</v>
      </c>
      <c r="W113" s="392"/>
      <c r="X113" s="242">
        <f>+VLOOKUP(A113,[4]Sheet1!$A$13:$D$744,4,FALSE)</f>
        <v>30</v>
      </c>
      <c r="Y113" s="242" t="str">
        <f>+VLOOKUP(X113,bd_lista!$A$3:$C$590,3,FALSE)</f>
        <v>Ministerio de Justicia y Transparencia Institucional</v>
      </c>
      <c r="Z113" s="292"/>
      <c r="AA113" s="321"/>
    </row>
    <row r="114" spans="1:27" ht="15" hidden="1" customHeight="1">
      <c r="A114" s="251">
        <v>157</v>
      </c>
      <c r="B114" s="387">
        <f>+A114</f>
        <v>157</v>
      </c>
      <c r="C114" s="247" t="str">
        <f>+VLOOKUP(A114,bd_lista!$A$3:$C$590,3,FALSE)</f>
        <v>Servicio para la Prevención de la Tortura</v>
      </c>
      <c r="D114" s="389" t="str">
        <f>+C114</f>
        <v>Servicio para la Prevención de la Tortura</v>
      </c>
      <c r="E114" s="247" t="s">
        <v>1304</v>
      </c>
      <c r="F114" s="243">
        <f ca="1">+IFERROR(INDEX('Hoja de Trabajo para listado'!$A$155:$Z$1048576,MATCH($A114,'Hoja de Trabajo para listado'!$A$155:$A$1048576,0),MATCH((CUADRO!F$5&amp;$E114),'Hoja de Trabajo para listado'!$A$151:$Z$151,0)),0)+IFERROR(INDEX('Hoja de Trabajo para listado'!$AB$155:$BA$1048576,MATCH($A114,'Hoja de Trabajo para listado'!$AB$155:$AB$1048576,0),MATCH((CUADRO!F$5&amp;$E114),'Hoja de Trabajo para listado'!$AB$151:$BA$151,0)),0)+IFERROR(INDEX('Hoja de Trabajo para listado'!$BC$155:$CB$1048576,MATCH($A114,'Hoja de Trabajo para listado'!$BC$155:$BC$1048576,0),MATCH((CUADRO!F$5&amp;$E114),'Hoja de Trabajo para listado'!$BC$151:$CB$151,0)),0)+IFERROR(INDEX('Hoja de Trabajo para listado'!$DE$153:$DG$274,MATCH($A114,'Hoja de Trabajo para listado'!$DE$153:$DE$1048576,0),MATCH((CUADRO!F$5&amp;$E114),'Hoja de Trabajo para listado'!$DE$151:$DG$151,0)),0)+IFERROR(INDEX('Hoja de Trabajo para listado'!$CD$155:$DC$1048576,MATCH($A114,'Hoja de Trabajo para listado'!$CD$155:$CD$1048576,0),MATCH((CUADRO!F$5&amp;$E114),'Hoja de Trabajo para listado'!$CD$151:$DC$151,0)),0)</f>
        <v>0</v>
      </c>
      <c r="G114" s="243">
        <f ca="1">+IFERROR(INDEX('Hoja de Trabajo para listado'!$A$155:$Z$1048576,MATCH($A114,'Hoja de Trabajo para listado'!$A$155:$A$1048576,0),MATCH((CUADRO!G$5&amp;$E114),'Hoja de Trabajo para listado'!$A$151:$Z$151,0)),0)+IFERROR(INDEX('Hoja de Trabajo para listado'!$AB$155:$BA$1048576,MATCH($A114,'Hoja de Trabajo para listado'!$AB$155:$AB$1048576,0),MATCH((CUADRO!G$5&amp;$E114),'Hoja de Trabajo para listado'!$AB$151:$BA$151,0)),0)+IFERROR(INDEX('Hoja de Trabajo para listado'!$BC$155:$CB$1048576,MATCH($A114,'Hoja de Trabajo para listado'!$BC$155:$BC$1048576,0),MATCH((CUADRO!G$5&amp;$E114),'Hoja de Trabajo para listado'!$BC$151:$CB$151,0)),0)+IFERROR(INDEX('Hoja de Trabajo para listado'!$DE$153:$DG$274,MATCH($A114,'Hoja de Trabajo para listado'!$DE$153:$DE$1048576,0),MATCH((CUADRO!G$5&amp;$E114),'Hoja de Trabajo para listado'!$DE$151:$DG$151,0)),0)+IFERROR(INDEX('Hoja de Trabajo para listado'!$CD$155:$DC$1048576,MATCH($A114,'Hoja de Trabajo para listado'!$CD$155:$CD$1048576,0),MATCH((CUADRO!G$5&amp;$E114),'Hoja de Trabajo para listado'!$CD$151:$DC$151,0)),0)</f>
        <v>0</v>
      </c>
      <c r="H114" s="243">
        <f ca="1">+IFERROR(INDEX('Hoja de Trabajo para listado'!$A$155:$Z$1048576,MATCH($A114,'Hoja de Trabajo para listado'!$A$155:$A$1048576,0),MATCH((CUADRO!H$5&amp;$E114),'Hoja de Trabajo para listado'!$A$151:$Z$151,0)),0)+IFERROR(INDEX('Hoja de Trabajo para listado'!$AB$155:$BA$1048576,MATCH($A114,'Hoja de Trabajo para listado'!$AB$155:$AB$1048576,0),MATCH((CUADRO!H$5&amp;$E114),'Hoja de Trabajo para listado'!$AB$151:$BA$151,0)),0)+IFERROR(INDEX('Hoja de Trabajo para listado'!$BC$155:$CB$1048576,MATCH($A114,'Hoja de Trabajo para listado'!$BC$155:$BC$1048576,0),MATCH((CUADRO!H$5&amp;$E114),'Hoja de Trabajo para listado'!$BC$151:$CB$151,0)),0)+IFERROR(INDEX('Hoja de Trabajo para listado'!$DE$153:$DG$274,MATCH($A114,'Hoja de Trabajo para listado'!$DE$153:$DE$1048576,0),MATCH((CUADRO!H$5&amp;$E114),'Hoja de Trabajo para listado'!$DE$151:$DG$151,0)),0)+IFERROR(INDEX('Hoja de Trabajo para listado'!$CD$155:$DC$1048576,MATCH($A114,'Hoja de Trabajo para listado'!$CD$155:$CD$1048576,0),MATCH((CUADRO!H$5&amp;$E114),'Hoja de Trabajo para listado'!$CD$151:$DC$151,0)),0)</f>
        <v>0</v>
      </c>
      <c r="I114" s="243">
        <f ca="1">+IFERROR(INDEX('Hoja de Trabajo para listado'!$A$155:$Z$1048576,MATCH($A114,'Hoja de Trabajo para listado'!$A$155:$A$1048576,0),MATCH((CUADRO!I$5&amp;$E114),'Hoja de Trabajo para listado'!$A$151:$Z$151,0)),0)+IFERROR(INDEX('Hoja de Trabajo para listado'!$AB$155:$BA$1048576,MATCH($A114,'Hoja de Trabajo para listado'!$AB$155:$AB$1048576,0),MATCH((CUADRO!I$5&amp;$E114),'Hoja de Trabajo para listado'!$AB$151:$BA$151,0)),0)+IFERROR(INDEX('Hoja de Trabajo para listado'!$BC$155:$CB$1048576,MATCH($A114,'Hoja de Trabajo para listado'!$BC$155:$BC$1048576,0),MATCH((CUADRO!I$5&amp;$E114),'Hoja de Trabajo para listado'!$BC$151:$CB$151,0)),0)+IFERROR(INDEX('Hoja de Trabajo para listado'!$DE$153:$DG$274,MATCH($A114,'Hoja de Trabajo para listado'!$DE$153:$DE$1048576,0),MATCH((CUADRO!I$5&amp;$E114),'Hoja de Trabajo para listado'!$DE$151:$DG$151,0)),0)+IFERROR(INDEX('Hoja de Trabajo para listado'!$CD$155:$DC$1048576,MATCH($A114,'Hoja de Trabajo para listado'!$CD$155:$CD$1048576,0),MATCH((CUADRO!I$5&amp;$E114),'Hoja de Trabajo para listado'!$CD$151:$DC$151,0)),0)</f>
        <v>0</v>
      </c>
      <c r="J114" s="243">
        <f ca="1">+IFERROR(INDEX('Hoja de Trabajo para listado'!$A$155:$Z$1048576,MATCH($A114,'Hoja de Trabajo para listado'!$A$155:$A$1048576,0),MATCH((CUADRO!J$5&amp;$E114),'Hoja de Trabajo para listado'!$A$151:$Z$151,0)),0)+IFERROR(INDEX('Hoja de Trabajo para listado'!$AB$155:$BA$1048576,MATCH($A114,'Hoja de Trabajo para listado'!$AB$155:$AB$1048576,0),MATCH((CUADRO!J$5&amp;$E114),'Hoja de Trabajo para listado'!$AB$151:$BA$151,0)),0)+IFERROR(INDEX('Hoja de Trabajo para listado'!$BC$155:$CB$1048576,MATCH($A114,'Hoja de Trabajo para listado'!$BC$155:$BC$1048576,0),MATCH((CUADRO!J$5&amp;$E114),'Hoja de Trabajo para listado'!$BC$151:$CB$151,0)),0)+IFERROR(INDEX('Hoja de Trabajo para listado'!$DE$153:$DG$274,MATCH($A114,'Hoja de Trabajo para listado'!$DE$153:$DE$1048576,0),MATCH((CUADRO!J$5&amp;$E114),'Hoja de Trabajo para listado'!$DE$151:$DG$151,0)),0)+IFERROR(INDEX('Hoja de Trabajo para listado'!$CD$155:$DC$1048576,MATCH($A114,'Hoja de Trabajo para listado'!$CD$155:$CD$1048576,0),MATCH((CUADRO!J$5&amp;$E114),'Hoja de Trabajo para listado'!$CD$151:$DC$151,0)),0)</f>
        <v>0</v>
      </c>
      <c r="K114" s="243">
        <f ca="1">+IFERROR(INDEX('Hoja de Trabajo para listado'!$A$155:$Z$1048576,MATCH($A114,'Hoja de Trabajo para listado'!$A$155:$A$1048576,0),MATCH((CUADRO!K$5&amp;$E114),'Hoja de Trabajo para listado'!$A$151:$Z$151,0)),0)+IFERROR(INDEX('Hoja de Trabajo para listado'!$AB$155:$BA$1048576,MATCH($A114,'Hoja de Trabajo para listado'!$AB$155:$AB$1048576,0),MATCH((CUADRO!K$5&amp;$E114),'Hoja de Trabajo para listado'!$AB$151:$BA$151,0)),0)+IFERROR(INDEX('Hoja de Trabajo para listado'!$BC$155:$CB$1048576,MATCH($A114,'Hoja de Trabajo para listado'!$BC$155:$BC$1048576,0),MATCH((CUADRO!K$5&amp;$E114),'Hoja de Trabajo para listado'!$BC$151:$CB$151,0)),0)+IFERROR(INDEX('Hoja de Trabajo para listado'!$DE$153:$DG$274,MATCH($A114,'Hoja de Trabajo para listado'!$DE$153:$DE$1048576,0),MATCH((CUADRO!K$5&amp;$E114),'Hoja de Trabajo para listado'!$DE$151:$DG$151,0)),0)+IFERROR(INDEX('Hoja de Trabajo para listado'!$CD$155:$DC$1048576,MATCH($A114,'Hoja de Trabajo para listado'!$CD$155:$CD$1048576,0),MATCH((CUADRO!K$5&amp;$E114),'Hoja de Trabajo para listado'!$CD$151:$DC$151,0)),0)</f>
        <v>0</v>
      </c>
      <c r="L114" s="243">
        <f ca="1">+IFERROR(INDEX('Hoja de Trabajo para listado'!$A$155:$Z$1048576,MATCH($A114,'Hoja de Trabajo para listado'!$A$155:$A$1048576,0),MATCH((CUADRO!L$5&amp;$E114),'Hoja de Trabajo para listado'!$A$151:$Z$151,0)),0)+IFERROR(INDEX('Hoja de Trabajo para listado'!$AB$155:$BA$1048576,MATCH($A114,'Hoja de Trabajo para listado'!$AB$155:$AB$1048576,0),MATCH((CUADRO!L$5&amp;$E114),'Hoja de Trabajo para listado'!$AB$151:$BA$151,0)),0)+IFERROR(INDEX('Hoja de Trabajo para listado'!$BC$155:$CB$1048576,MATCH($A114,'Hoja de Trabajo para listado'!$BC$155:$BC$1048576,0),MATCH((CUADRO!L$5&amp;$E114),'Hoja de Trabajo para listado'!$BC$151:$CB$151,0)),0)+IFERROR(INDEX('Hoja de Trabajo para listado'!$DE$153:$DG$274,MATCH($A114,'Hoja de Trabajo para listado'!$DE$153:$DE$1048576,0),MATCH((CUADRO!L$5&amp;$E114),'Hoja de Trabajo para listado'!$DE$151:$DG$151,0)),0)+IFERROR(INDEX('Hoja de Trabajo para listado'!$CD$155:$DC$1048576,MATCH($A114,'Hoja de Trabajo para listado'!$CD$155:$CD$1048576,0),MATCH((CUADRO!L$5&amp;$E114),'Hoja de Trabajo para listado'!$CD$151:$DC$151,0)),0)</f>
        <v>0</v>
      </c>
      <c r="M114" s="243">
        <f ca="1">+IFERROR(INDEX('Hoja de Trabajo para listado'!$A$155:$Z$1048576,MATCH($A114,'Hoja de Trabajo para listado'!$A$155:$A$1048576,0),MATCH((CUADRO!M$5&amp;$E114),'Hoja de Trabajo para listado'!$A$151:$Z$151,0)),0)+IFERROR(INDEX('Hoja de Trabajo para listado'!$AB$155:$BA$1048576,MATCH($A114,'Hoja de Trabajo para listado'!$AB$155:$AB$1048576,0),MATCH((CUADRO!M$5&amp;$E114),'Hoja de Trabajo para listado'!$AB$151:$BA$151,0)),0)+IFERROR(INDEX('Hoja de Trabajo para listado'!$BC$155:$CB$1048576,MATCH($A114,'Hoja de Trabajo para listado'!$BC$155:$BC$1048576,0),MATCH((CUADRO!M$5&amp;$E114),'Hoja de Trabajo para listado'!$BC$151:$CB$151,0)),0)+IFERROR(INDEX('Hoja de Trabajo para listado'!$DE$153:$DG$274,MATCH($A114,'Hoja de Trabajo para listado'!$DE$153:$DE$1048576,0),MATCH((CUADRO!M$5&amp;$E114),'Hoja de Trabajo para listado'!$DE$151:$DG$151,0)),0)+IFERROR(INDEX('Hoja de Trabajo para listado'!$CD$155:$DC$1048576,MATCH($A114,'Hoja de Trabajo para listado'!$CD$155:$CD$1048576,0),MATCH((CUADRO!M$5&amp;$E114),'Hoja de Trabajo para listado'!$CD$151:$DC$151,0)),0)</f>
        <v>0</v>
      </c>
      <c r="N114" s="243">
        <f ca="1">+IFERROR(INDEX('Hoja de Trabajo para listado'!$A$155:$Z$1048576,MATCH($A114,'Hoja de Trabajo para listado'!$A$155:$A$1048576,0),MATCH((CUADRO!N$5&amp;$E114),'Hoja de Trabajo para listado'!$A$151:$Z$151,0)),0)+IFERROR(INDEX('Hoja de Trabajo para listado'!$AB$155:$BA$1048576,MATCH($A114,'Hoja de Trabajo para listado'!$AB$155:$AB$1048576,0),MATCH((CUADRO!N$5&amp;$E114),'Hoja de Trabajo para listado'!$AB$151:$BA$151,0)),0)+IFERROR(INDEX('Hoja de Trabajo para listado'!$BC$155:$CB$1048576,MATCH($A114,'Hoja de Trabajo para listado'!$BC$155:$BC$1048576,0),MATCH((CUADRO!N$5&amp;$E114),'Hoja de Trabajo para listado'!$BC$151:$CB$151,0)),0)+IFERROR(INDEX('Hoja de Trabajo para listado'!$DE$153:$DG$274,MATCH($A114,'Hoja de Trabajo para listado'!$DE$153:$DE$1048576,0),MATCH((CUADRO!N$5&amp;$E114),'Hoja de Trabajo para listado'!$DE$151:$DG$151,0)),0)+IFERROR(INDEX('Hoja de Trabajo para listado'!$CD$155:$DC$1048576,MATCH($A114,'Hoja de Trabajo para listado'!$CD$155:$CD$1048576,0),MATCH((CUADRO!N$5&amp;$E114),'Hoja de Trabajo para listado'!$CD$151:$DC$151,0)),0)</f>
        <v>0</v>
      </c>
      <c r="O114" s="243">
        <f ca="1">+IFERROR(INDEX('Hoja de Trabajo para listado'!$A$155:$Z$1048576,MATCH($A114,'Hoja de Trabajo para listado'!$A$155:$A$1048576,0),MATCH((CUADRO!O$5&amp;$E114),'Hoja de Trabajo para listado'!$A$151:$Z$151,0)),0)+IFERROR(INDEX('Hoja de Trabajo para listado'!$AB$155:$BA$1048576,MATCH($A114,'Hoja de Trabajo para listado'!$AB$155:$AB$1048576,0),MATCH((CUADRO!O$5&amp;$E114),'Hoja de Trabajo para listado'!$AB$151:$BA$151,0)),0)+IFERROR(INDEX('Hoja de Trabajo para listado'!$BC$155:$CB$1048576,MATCH($A114,'Hoja de Trabajo para listado'!$BC$155:$BC$1048576,0),MATCH((CUADRO!O$5&amp;$E114),'Hoja de Trabajo para listado'!$BC$151:$CB$151,0)),0)+IFERROR(INDEX('Hoja de Trabajo para listado'!$DE$153:$DG$274,MATCH($A114,'Hoja de Trabajo para listado'!$DE$153:$DE$1048576,0),MATCH((CUADRO!O$5&amp;$E114),'Hoja de Trabajo para listado'!$DE$151:$DG$151,0)),0)+IFERROR(INDEX('Hoja de Trabajo para listado'!$CD$155:$DC$1048576,MATCH($A114,'Hoja de Trabajo para listado'!$CD$155:$CD$1048576,0),MATCH((CUADRO!O$5&amp;$E114),'Hoja de Trabajo para listado'!$CD$151:$DC$151,0)),0)</f>
        <v>0</v>
      </c>
      <c r="P114" s="243">
        <f ca="1">+IFERROR(INDEX('Hoja de Trabajo para listado'!$A$155:$Z$1048576,MATCH($A114,'Hoja de Trabajo para listado'!$A$155:$A$1048576,0),MATCH((CUADRO!P$5&amp;$E114),'Hoja de Trabajo para listado'!$A$151:$Z$151,0)),0)+IFERROR(INDEX('Hoja de Trabajo para listado'!$AB$155:$BA$1048576,MATCH($A114,'Hoja de Trabajo para listado'!$AB$155:$AB$1048576,0),MATCH((CUADRO!P$5&amp;$E114),'Hoja de Trabajo para listado'!$AB$151:$BA$151,0)),0)+IFERROR(INDEX('Hoja de Trabajo para listado'!$BC$155:$CB$1048576,MATCH($A114,'Hoja de Trabajo para listado'!$BC$155:$BC$1048576,0),MATCH((CUADRO!P$5&amp;$E114),'Hoja de Trabajo para listado'!$BC$151:$CB$151,0)),0)+IFERROR(INDEX('Hoja de Trabajo para listado'!$DE$153:$DG$274,MATCH($A114,'Hoja de Trabajo para listado'!$DE$153:$DE$1048576,0),MATCH((CUADRO!P$5&amp;$E114),'Hoja de Trabajo para listado'!$DE$151:$DG$151,0)),0)+IFERROR(INDEX('Hoja de Trabajo para listado'!$CD$155:$DC$1048576,MATCH($A114,'Hoja de Trabajo para listado'!$CD$155:$CD$1048576,0),MATCH((CUADRO!P$5&amp;$E114),'Hoja de Trabajo para listado'!$CD$151:$DC$151,0)),0)</f>
        <v>0</v>
      </c>
      <c r="Q114" s="243">
        <f ca="1">+IFERROR(INDEX('Hoja de Trabajo para listado'!$A$155:$Z$1048576,MATCH($A114,'Hoja de Trabajo para listado'!$A$155:$A$1048576,0),MATCH((CUADRO!Q$5&amp;$E114),'Hoja de Trabajo para listado'!$A$151:$Z$151,0)),0)+IFERROR(INDEX('Hoja de Trabajo para listado'!$AB$155:$BA$1048576,MATCH($A114,'Hoja de Trabajo para listado'!$AB$155:$AB$1048576,0),MATCH((CUADRO!Q$5&amp;$E114),'Hoja de Trabajo para listado'!$AB$151:$BA$151,0)),0)+IFERROR(INDEX('Hoja de Trabajo para listado'!$BC$155:$CB$1048576,MATCH($A114,'Hoja de Trabajo para listado'!$BC$155:$BC$1048576,0),MATCH((CUADRO!Q$5&amp;$E114),'Hoja de Trabajo para listado'!$BC$151:$CB$151,0)),0)+IFERROR(INDEX('Hoja de Trabajo para listado'!$DE$153:$DG$274,MATCH($A114,'Hoja de Trabajo para listado'!$DE$153:$DE$1048576,0),MATCH((CUADRO!Q$5&amp;$E114),'Hoja de Trabajo para listado'!$DE$151:$DG$151,0)),0)+IFERROR(INDEX('Hoja de Trabajo para listado'!$CD$155:$DC$1048576,MATCH($A114,'Hoja de Trabajo para listado'!$CD$155:$CD$1048576,0),MATCH((CUADRO!Q$5&amp;$E114),'Hoja de Trabajo para listado'!$CD$151:$DC$151,0)),0)</f>
        <v>0</v>
      </c>
      <c r="R114" s="243">
        <f t="shared" ca="1" si="5"/>
        <v>0</v>
      </c>
      <c r="S114" s="243"/>
      <c r="T114" s="243">
        <f ca="1">+T115</f>
        <v>0</v>
      </c>
      <c r="U114" s="242">
        <f t="shared" si="6"/>
        <v>1</v>
      </c>
      <c r="V114" s="333" t="str">
        <f>+VLOOKUP(A114,bd_lista!$A$3:$E$590,5,FALSE)</f>
        <v>Instituciones Descentralizadas</v>
      </c>
      <c r="W114" s="391" t="str">
        <f>+V114</f>
        <v>Instituciones Descentralizadas</v>
      </c>
      <c r="X114" s="242">
        <f>+VLOOKUP(A114,[4]Sheet1!$A$13:$D$744,4,FALSE)</f>
        <v>30</v>
      </c>
      <c r="Y114" s="242" t="str">
        <f>+VLOOKUP(X114,bd_lista!$A$3:$C$590,3,FALSE)</f>
        <v>Ministerio de Justicia y Transparencia Institucional</v>
      </c>
      <c r="Z114" s="294">
        <f>+X114</f>
        <v>30</v>
      </c>
      <c r="AA114" s="295" t="str">
        <f>+Y114</f>
        <v>Ministerio de Justicia y Transparencia Institucional</v>
      </c>
    </row>
    <row r="115" spans="1:27" ht="15" hidden="1" customHeight="1">
      <c r="A115" s="32">
        <v>157</v>
      </c>
      <c r="B115" s="388"/>
      <c r="C115" s="333" t="str">
        <f>+VLOOKUP(A115,bd_lista!$A$3:$C$590,3,FALSE)</f>
        <v>Servicio para la Prevención de la Tortura</v>
      </c>
      <c r="D115" s="390"/>
      <c r="E115" s="333" t="s">
        <v>1305</v>
      </c>
      <c r="F115" s="245">
        <f ca="1">+IFERROR(INDEX('Hoja de Trabajo para listado'!$A$155:$Z$1048576,MATCH($A115,'Hoja de Trabajo para listado'!$A$155:$A$1048576,0),MATCH((CUADRO!F$5&amp;$E115),'Hoja de Trabajo para listado'!$A$151:$Z$151,0)),0)+IFERROR(INDEX('Hoja de Trabajo para listado'!$AB$155:$BA$1048576,MATCH($A115,'Hoja de Trabajo para listado'!$AB$155:$AB$1048576,0),MATCH((CUADRO!F$5&amp;$E115),'Hoja de Trabajo para listado'!$AB$151:$BA$151,0)),0)+IFERROR(INDEX('Hoja de Trabajo para listado'!$BC$155:$CB$1048576,MATCH($A115,'Hoja de Trabajo para listado'!$BC$155:$BC$1048576,0),MATCH((CUADRO!F$5&amp;$E115),'Hoja de Trabajo para listado'!$BC$151:$CB$151,0)),0)+IFERROR(INDEX('Hoja de Trabajo para listado'!$DE$153:$DG$274,MATCH($A115,'Hoja de Trabajo para listado'!$DE$153:$DE$1048576,0),MATCH((CUADRO!F$5&amp;$E115),'Hoja de Trabajo para listado'!$DE$151:$DG$151,0)),0)+IFERROR(INDEX('Hoja de Trabajo para listado'!$CD$155:$DC$1048576,MATCH($A115,'Hoja de Trabajo para listado'!$CD$155:$CD$1048576,0),MATCH((CUADRO!F$5&amp;$E115),'Hoja de Trabajo para listado'!$CD$151:$DC$151,0)),0)</f>
        <v>0</v>
      </c>
      <c r="G115" s="245">
        <f ca="1">+IFERROR(INDEX('Hoja de Trabajo para listado'!$A$155:$Z$1048576,MATCH($A115,'Hoja de Trabajo para listado'!$A$155:$A$1048576,0),MATCH((CUADRO!G$5&amp;$E115),'Hoja de Trabajo para listado'!$A$151:$Z$151,0)),0)+IFERROR(INDEX('Hoja de Trabajo para listado'!$AB$155:$BA$1048576,MATCH($A115,'Hoja de Trabajo para listado'!$AB$155:$AB$1048576,0),MATCH((CUADRO!G$5&amp;$E115),'Hoja de Trabajo para listado'!$AB$151:$BA$151,0)),0)+IFERROR(INDEX('Hoja de Trabajo para listado'!$BC$155:$CB$1048576,MATCH($A115,'Hoja de Trabajo para listado'!$BC$155:$BC$1048576,0),MATCH((CUADRO!G$5&amp;$E115),'Hoja de Trabajo para listado'!$BC$151:$CB$151,0)),0)+IFERROR(INDEX('Hoja de Trabajo para listado'!$DE$153:$DG$274,MATCH($A115,'Hoja de Trabajo para listado'!$DE$153:$DE$1048576,0),MATCH((CUADRO!G$5&amp;$E115),'Hoja de Trabajo para listado'!$DE$151:$DG$151,0)),0)+IFERROR(INDEX('Hoja de Trabajo para listado'!$CD$155:$DC$1048576,MATCH($A115,'Hoja de Trabajo para listado'!$CD$155:$CD$1048576,0),MATCH((CUADRO!G$5&amp;$E115),'Hoja de Trabajo para listado'!$CD$151:$DC$151,0)),0)</f>
        <v>0</v>
      </c>
      <c r="H115" s="245">
        <f ca="1">+IFERROR(INDEX('Hoja de Trabajo para listado'!$A$155:$Z$1048576,MATCH($A115,'Hoja de Trabajo para listado'!$A$155:$A$1048576,0),MATCH((CUADRO!H$5&amp;$E115),'Hoja de Trabajo para listado'!$A$151:$Z$151,0)),0)+IFERROR(INDEX('Hoja de Trabajo para listado'!$AB$155:$BA$1048576,MATCH($A115,'Hoja de Trabajo para listado'!$AB$155:$AB$1048576,0),MATCH((CUADRO!H$5&amp;$E115),'Hoja de Trabajo para listado'!$AB$151:$BA$151,0)),0)+IFERROR(INDEX('Hoja de Trabajo para listado'!$BC$155:$CB$1048576,MATCH($A115,'Hoja de Trabajo para listado'!$BC$155:$BC$1048576,0),MATCH((CUADRO!H$5&amp;$E115),'Hoja de Trabajo para listado'!$BC$151:$CB$151,0)),0)+IFERROR(INDEX('Hoja de Trabajo para listado'!$DE$153:$DG$274,MATCH($A115,'Hoja de Trabajo para listado'!$DE$153:$DE$1048576,0),MATCH((CUADRO!H$5&amp;$E115),'Hoja de Trabajo para listado'!$DE$151:$DG$151,0)),0)+IFERROR(INDEX('Hoja de Trabajo para listado'!$CD$155:$DC$1048576,MATCH($A115,'Hoja de Trabajo para listado'!$CD$155:$CD$1048576,0),MATCH((CUADRO!H$5&amp;$E115),'Hoja de Trabajo para listado'!$CD$151:$DC$151,0)),0)</f>
        <v>0</v>
      </c>
      <c r="I115" s="245">
        <f ca="1">+IFERROR(INDEX('Hoja de Trabajo para listado'!$A$155:$Z$1048576,MATCH($A115,'Hoja de Trabajo para listado'!$A$155:$A$1048576,0),MATCH((CUADRO!I$5&amp;$E115),'Hoja de Trabajo para listado'!$A$151:$Z$151,0)),0)+IFERROR(INDEX('Hoja de Trabajo para listado'!$AB$155:$BA$1048576,MATCH($A115,'Hoja de Trabajo para listado'!$AB$155:$AB$1048576,0),MATCH((CUADRO!I$5&amp;$E115),'Hoja de Trabajo para listado'!$AB$151:$BA$151,0)),0)+IFERROR(INDEX('Hoja de Trabajo para listado'!$BC$155:$CB$1048576,MATCH($A115,'Hoja de Trabajo para listado'!$BC$155:$BC$1048576,0),MATCH((CUADRO!I$5&amp;$E115),'Hoja de Trabajo para listado'!$BC$151:$CB$151,0)),0)+IFERROR(INDEX('Hoja de Trabajo para listado'!$DE$153:$DG$274,MATCH($A115,'Hoja de Trabajo para listado'!$DE$153:$DE$1048576,0),MATCH((CUADRO!I$5&amp;$E115),'Hoja de Trabajo para listado'!$DE$151:$DG$151,0)),0)+IFERROR(INDEX('Hoja de Trabajo para listado'!$CD$155:$DC$1048576,MATCH($A115,'Hoja de Trabajo para listado'!$CD$155:$CD$1048576,0),MATCH((CUADRO!I$5&amp;$E115),'Hoja de Trabajo para listado'!$CD$151:$DC$151,0)),0)</f>
        <v>0</v>
      </c>
      <c r="J115" s="245">
        <f ca="1">+IFERROR(INDEX('Hoja de Trabajo para listado'!$A$155:$Z$1048576,MATCH($A115,'Hoja de Trabajo para listado'!$A$155:$A$1048576,0),MATCH((CUADRO!J$5&amp;$E115),'Hoja de Trabajo para listado'!$A$151:$Z$151,0)),0)+IFERROR(INDEX('Hoja de Trabajo para listado'!$AB$155:$BA$1048576,MATCH($A115,'Hoja de Trabajo para listado'!$AB$155:$AB$1048576,0),MATCH((CUADRO!J$5&amp;$E115),'Hoja de Trabajo para listado'!$AB$151:$BA$151,0)),0)+IFERROR(INDEX('Hoja de Trabajo para listado'!$BC$155:$CB$1048576,MATCH($A115,'Hoja de Trabajo para listado'!$BC$155:$BC$1048576,0),MATCH((CUADRO!J$5&amp;$E115),'Hoja de Trabajo para listado'!$BC$151:$CB$151,0)),0)+IFERROR(INDEX('Hoja de Trabajo para listado'!$DE$153:$DG$274,MATCH($A115,'Hoja de Trabajo para listado'!$DE$153:$DE$1048576,0),MATCH((CUADRO!J$5&amp;$E115),'Hoja de Trabajo para listado'!$DE$151:$DG$151,0)),0)+IFERROR(INDEX('Hoja de Trabajo para listado'!$CD$155:$DC$1048576,MATCH($A115,'Hoja de Trabajo para listado'!$CD$155:$CD$1048576,0),MATCH((CUADRO!J$5&amp;$E115),'Hoja de Trabajo para listado'!$CD$151:$DC$151,0)),0)</f>
        <v>0</v>
      </c>
      <c r="K115" s="245">
        <f ca="1">+IFERROR(INDEX('Hoja de Trabajo para listado'!$A$155:$Z$1048576,MATCH($A115,'Hoja de Trabajo para listado'!$A$155:$A$1048576,0),MATCH((CUADRO!K$5&amp;$E115),'Hoja de Trabajo para listado'!$A$151:$Z$151,0)),0)+IFERROR(INDEX('Hoja de Trabajo para listado'!$AB$155:$BA$1048576,MATCH($A115,'Hoja de Trabajo para listado'!$AB$155:$AB$1048576,0),MATCH((CUADRO!K$5&amp;$E115),'Hoja de Trabajo para listado'!$AB$151:$BA$151,0)),0)+IFERROR(INDEX('Hoja de Trabajo para listado'!$BC$155:$CB$1048576,MATCH($A115,'Hoja de Trabajo para listado'!$BC$155:$BC$1048576,0),MATCH((CUADRO!K$5&amp;$E115),'Hoja de Trabajo para listado'!$BC$151:$CB$151,0)),0)+IFERROR(INDEX('Hoja de Trabajo para listado'!$DE$153:$DG$274,MATCH($A115,'Hoja de Trabajo para listado'!$DE$153:$DE$1048576,0),MATCH((CUADRO!K$5&amp;$E115),'Hoja de Trabajo para listado'!$DE$151:$DG$151,0)),0)+IFERROR(INDEX('Hoja de Trabajo para listado'!$CD$155:$DC$1048576,MATCH($A115,'Hoja de Trabajo para listado'!$CD$155:$CD$1048576,0),MATCH((CUADRO!K$5&amp;$E115),'Hoja de Trabajo para listado'!$CD$151:$DC$151,0)),0)</f>
        <v>0</v>
      </c>
      <c r="L115" s="245">
        <f ca="1">+IFERROR(INDEX('Hoja de Trabajo para listado'!$A$155:$Z$1048576,MATCH($A115,'Hoja de Trabajo para listado'!$A$155:$A$1048576,0),MATCH((CUADRO!L$5&amp;$E115),'Hoja de Trabajo para listado'!$A$151:$Z$151,0)),0)+IFERROR(INDEX('Hoja de Trabajo para listado'!$AB$155:$BA$1048576,MATCH($A115,'Hoja de Trabajo para listado'!$AB$155:$AB$1048576,0),MATCH((CUADRO!L$5&amp;$E115),'Hoja de Trabajo para listado'!$AB$151:$BA$151,0)),0)+IFERROR(INDEX('Hoja de Trabajo para listado'!$BC$155:$CB$1048576,MATCH($A115,'Hoja de Trabajo para listado'!$BC$155:$BC$1048576,0),MATCH((CUADRO!L$5&amp;$E115),'Hoja de Trabajo para listado'!$BC$151:$CB$151,0)),0)+IFERROR(INDEX('Hoja de Trabajo para listado'!$DE$153:$DG$274,MATCH($A115,'Hoja de Trabajo para listado'!$DE$153:$DE$1048576,0),MATCH((CUADRO!L$5&amp;$E115),'Hoja de Trabajo para listado'!$DE$151:$DG$151,0)),0)+IFERROR(INDEX('Hoja de Trabajo para listado'!$CD$155:$DC$1048576,MATCH($A115,'Hoja de Trabajo para listado'!$CD$155:$CD$1048576,0),MATCH((CUADRO!L$5&amp;$E115),'Hoja de Trabajo para listado'!$CD$151:$DC$151,0)),0)</f>
        <v>0</v>
      </c>
      <c r="M115" s="245">
        <f ca="1">+IFERROR(INDEX('Hoja de Trabajo para listado'!$A$155:$Z$1048576,MATCH($A115,'Hoja de Trabajo para listado'!$A$155:$A$1048576,0),MATCH((CUADRO!M$5&amp;$E115),'Hoja de Trabajo para listado'!$A$151:$Z$151,0)),0)+IFERROR(INDEX('Hoja de Trabajo para listado'!$AB$155:$BA$1048576,MATCH($A115,'Hoja de Trabajo para listado'!$AB$155:$AB$1048576,0),MATCH((CUADRO!M$5&amp;$E115),'Hoja de Trabajo para listado'!$AB$151:$BA$151,0)),0)+IFERROR(INDEX('Hoja de Trabajo para listado'!$BC$155:$CB$1048576,MATCH($A115,'Hoja de Trabajo para listado'!$BC$155:$BC$1048576,0),MATCH((CUADRO!M$5&amp;$E115),'Hoja de Trabajo para listado'!$BC$151:$CB$151,0)),0)+IFERROR(INDEX('Hoja de Trabajo para listado'!$DE$153:$DG$274,MATCH($A115,'Hoja de Trabajo para listado'!$DE$153:$DE$1048576,0),MATCH((CUADRO!M$5&amp;$E115),'Hoja de Trabajo para listado'!$DE$151:$DG$151,0)),0)+IFERROR(INDEX('Hoja de Trabajo para listado'!$CD$155:$DC$1048576,MATCH($A115,'Hoja de Trabajo para listado'!$CD$155:$CD$1048576,0),MATCH((CUADRO!M$5&amp;$E115),'Hoja de Trabajo para listado'!$CD$151:$DC$151,0)),0)</f>
        <v>0</v>
      </c>
      <c r="N115" s="245">
        <f ca="1">+IFERROR(INDEX('Hoja de Trabajo para listado'!$A$155:$Z$1048576,MATCH($A115,'Hoja de Trabajo para listado'!$A$155:$A$1048576,0),MATCH((CUADRO!N$5&amp;$E115),'Hoja de Trabajo para listado'!$A$151:$Z$151,0)),0)+IFERROR(INDEX('Hoja de Trabajo para listado'!$AB$155:$BA$1048576,MATCH($A115,'Hoja de Trabajo para listado'!$AB$155:$AB$1048576,0),MATCH((CUADRO!N$5&amp;$E115),'Hoja de Trabajo para listado'!$AB$151:$BA$151,0)),0)+IFERROR(INDEX('Hoja de Trabajo para listado'!$BC$155:$CB$1048576,MATCH($A115,'Hoja de Trabajo para listado'!$BC$155:$BC$1048576,0),MATCH((CUADRO!N$5&amp;$E115),'Hoja de Trabajo para listado'!$BC$151:$CB$151,0)),0)+IFERROR(INDEX('Hoja de Trabajo para listado'!$DE$153:$DG$274,MATCH($A115,'Hoja de Trabajo para listado'!$DE$153:$DE$1048576,0),MATCH((CUADRO!N$5&amp;$E115),'Hoja de Trabajo para listado'!$DE$151:$DG$151,0)),0)+IFERROR(INDEX('Hoja de Trabajo para listado'!$CD$155:$DC$1048576,MATCH($A115,'Hoja de Trabajo para listado'!$CD$155:$CD$1048576,0),MATCH((CUADRO!N$5&amp;$E115),'Hoja de Trabajo para listado'!$CD$151:$DC$151,0)),0)</f>
        <v>0</v>
      </c>
      <c r="O115" s="245">
        <f ca="1">+IFERROR(INDEX('Hoja de Trabajo para listado'!$A$155:$Z$1048576,MATCH($A115,'Hoja de Trabajo para listado'!$A$155:$A$1048576,0),MATCH((CUADRO!O$5&amp;$E115),'Hoja de Trabajo para listado'!$A$151:$Z$151,0)),0)+IFERROR(INDEX('Hoja de Trabajo para listado'!$AB$155:$BA$1048576,MATCH($A115,'Hoja de Trabajo para listado'!$AB$155:$AB$1048576,0),MATCH((CUADRO!O$5&amp;$E115),'Hoja de Trabajo para listado'!$AB$151:$BA$151,0)),0)+IFERROR(INDEX('Hoja de Trabajo para listado'!$BC$155:$CB$1048576,MATCH($A115,'Hoja de Trabajo para listado'!$BC$155:$BC$1048576,0),MATCH((CUADRO!O$5&amp;$E115),'Hoja de Trabajo para listado'!$BC$151:$CB$151,0)),0)+IFERROR(INDEX('Hoja de Trabajo para listado'!$DE$153:$DG$274,MATCH($A115,'Hoja de Trabajo para listado'!$DE$153:$DE$1048576,0),MATCH((CUADRO!O$5&amp;$E115),'Hoja de Trabajo para listado'!$DE$151:$DG$151,0)),0)+IFERROR(INDEX('Hoja de Trabajo para listado'!$CD$155:$DC$1048576,MATCH($A115,'Hoja de Trabajo para listado'!$CD$155:$CD$1048576,0),MATCH((CUADRO!O$5&amp;$E115),'Hoja de Trabajo para listado'!$CD$151:$DC$151,0)),0)</f>
        <v>0</v>
      </c>
      <c r="P115" s="245">
        <f ca="1">+IFERROR(INDEX('Hoja de Trabajo para listado'!$A$155:$Z$1048576,MATCH($A115,'Hoja de Trabajo para listado'!$A$155:$A$1048576,0),MATCH((CUADRO!P$5&amp;$E115),'Hoja de Trabajo para listado'!$A$151:$Z$151,0)),0)+IFERROR(INDEX('Hoja de Trabajo para listado'!$AB$155:$BA$1048576,MATCH($A115,'Hoja de Trabajo para listado'!$AB$155:$AB$1048576,0),MATCH((CUADRO!P$5&amp;$E115),'Hoja de Trabajo para listado'!$AB$151:$BA$151,0)),0)+IFERROR(INDEX('Hoja de Trabajo para listado'!$BC$155:$CB$1048576,MATCH($A115,'Hoja de Trabajo para listado'!$BC$155:$BC$1048576,0),MATCH((CUADRO!P$5&amp;$E115),'Hoja de Trabajo para listado'!$BC$151:$CB$151,0)),0)+IFERROR(INDEX('Hoja de Trabajo para listado'!$DE$153:$DG$274,MATCH($A115,'Hoja de Trabajo para listado'!$DE$153:$DE$1048576,0),MATCH((CUADRO!P$5&amp;$E115),'Hoja de Trabajo para listado'!$DE$151:$DG$151,0)),0)+IFERROR(INDEX('Hoja de Trabajo para listado'!$CD$155:$DC$1048576,MATCH($A115,'Hoja de Trabajo para listado'!$CD$155:$CD$1048576,0),MATCH((CUADRO!P$5&amp;$E115),'Hoja de Trabajo para listado'!$CD$151:$DC$151,0)),0)</f>
        <v>0</v>
      </c>
      <c r="Q115" s="245">
        <f ca="1">+IFERROR(INDEX('Hoja de Trabajo para listado'!$A$155:$Z$1048576,MATCH($A115,'Hoja de Trabajo para listado'!$A$155:$A$1048576,0),MATCH((CUADRO!Q$5&amp;$E115),'Hoja de Trabajo para listado'!$A$151:$Z$151,0)),0)+IFERROR(INDEX('Hoja de Trabajo para listado'!$AB$155:$BA$1048576,MATCH($A115,'Hoja de Trabajo para listado'!$AB$155:$AB$1048576,0),MATCH((CUADRO!Q$5&amp;$E115),'Hoja de Trabajo para listado'!$AB$151:$BA$151,0)),0)+IFERROR(INDEX('Hoja de Trabajo para listado'!$BC$155:$CB$1048576,MATCH($A115,'Hoja de Trabajo para listado'!$BC$155:$BC$1048576,0),MATCH((CUADRO!Q$5&amp;$E115),'Hoja de Trabajo para listado'!$BC$151:$CB$151,0)),0)+IFERROR(INDEX('Hoja de Trabajo para listado'!$DE$153:$DG$274,MATCH($A115,'Hoja de Trabajo para listado'!$DE$153:$DE$1048576,0),MATCH((CUADRO!Q$5&amp;$E115),'Hoja de Trabajo para listado'!$DE$151:$DG$151,0)),0)+IFERROR(INDEX('Hoja de Trabajo para listado'!$CD$155:$DC$1048576,MATCH($A115,'Hoja de Trabajo para listado'!$CD$155:$CD$1048576,0),MATCH((CUADRO!Q$5&amp;$E115),'Hoja de Trabajo para listado'!$CD$151:$DC$151,0)),0)</f>
        <v>0</v>
      </c>
      <c r="R115" s="245">
        <f t="shared" ca="1" si="5"/>
        <v>0</v>
      </c>
      <c r="S115" s="245">
        <f ca="1">+R114+R115</f>
        <v>0</v>
      </c>
      <c r="T115" s="245">
        <f ca="1">+S115</f>
        <v>0</v>
      </c>
      <c r="U115" s="244">
        <f t="shared" si="6"/>
        <v>2</v>
      </c>
      <c r="V115" s="333" t="str">
        <f>+VLOOKUP(A115,bd_lista!$A$3:$E$590,5,FALSE)</f>
        <v>Instituciones Descentralizadas</v>
      </c>
      <c r="W115" s="392"/>
      <c r="X115" s="242">
        <f>+VLOOKUP(A115,[4]Sheet1!$A$13:$D$744,4,FALSE)</f>
        <v>30</v>
      </c>
      <c r="Y115" s="242" t="str">
        <f>+VLOOKUP(X115,bd_lista!$A$3:$C$590,3,FALSE)</f>
        <v>Ministerio de Justicia y Transparencia Institucional</v>
      </c>
      <c r="Z115" s="292"/>
      <c r="AA115" s="293"/>
    </row>
    <row r="116" spans="1:27" customFormat="1" ht="15" hidden="1" customHeight="1">
      <c r="A116" s="251">
        <v>159</v>
      </c>
      <c r="B116" s="387">
        <f>+A116</f>
        <v>159</v>
      </c>
      <c r="C116" s="247" t="str">
        <f>+VLOOKUP(A116,bd_lista!$A$3:$C$590,3,FALSE)</f>
        <v>OficinaTécnica para el Fortalecimiento de la Empresa Pública</v>
      </c>
      <c r="D116" s="389" t="str">
        <f>+C116</f>
        <v>OficinaTécnica para el Fortalecimiento de la Empresa Pública</v>
      </c>
      <c r="E116" s="247" t="s">
        <v>1304</v>
      </c>
      <c r="F116" s="243">
        <f ca="1">+IFERROR(INDEX('Hoja de Trabajo para listado'!$A$155:$Z$1048576,MATCH($A116,'Hoja de Trabajo para listado'!$A$155:$A$1048576,0),MATCH((CUADRO!F$5&amp;$E116),'Hoja de Trabajo para listado'!$A$151:$Z$151,0)),0)+IFERROR(INDEX('Hoja de Trabajo para listado'!$AB$155:$BA$1048576,MATCH($A116,'Hoja de Trabajo para listado'!$AB$155:$AB$1048576,0),MATCH((CUADRO!F$5&amp;$E116),'Hoja de Trabajo para listado'!$AB$151:$BA$151,0)),0)+IFERROR(INDEX('Hoja de Trabajo para listado'!$BC$155:$CB$1048576,MATCH($A116,'Hoja de Trabajo para listado'!$BC$155:$BC$1048576,0),MATCH((CUADRO!F$5&amp;$E116),'Hoja de Trabajo para listado'!$BC$151:$CB$151,0)),0)+IFERROR(INDEX('Hoja de Trabajo para listado'!$DE$153:$DG$274,MATCH($A116,'Hoja de Trabajo para listado'!$DE$153:$DE$1048576,0),MATCH((CUADRO!F$5&amp;$E116),'Hoja de Trabajo para listado'!$DE$151:$DG$151,0)),0)+IFERROR(INDEX('Hoja de Trabajo para listado'!$CD$155:$DC$1048576,MATCH($A116,'Hoja de Trabajo para listado'!$CD$155:$CD$1048576,0),MATCH((CUADRO!F$5&amp;$E116),'Hoja de Trabajo para listado'!$CD$151:$DC$151,0)),0)</f>
        <v>0</v>
      </c>
      <c r="G116" s="243">
        <f ca="1">+IFERROR(INDEX('Hoja de Trabajo para listado'!$A$155:$Z$1048576,MATCH($A116,'Hoja de Trabajo para listado'!$A$155:$A$1048576,0),MATCH((CUADRO!G$5&amp;$E116),'Hoja de Trabajo para listado'!$A$151:$Z$151,0)),0)+IFERROR(INDEX('Hoja de Trabajo para listado'!$AB$155:$BA$1048576,MATCH($A116,'Hoja de Trabajo para listado'!$AB$155:$AB$1048576,0),MATCH((CUADRO!G$5&amp;$E116),'Hoja de Trabajo para listado'!$AB$151:$BA$151,0)),0)+IFERROR(INDEX('Hoja de Trabajo para listado'!$BC$155:$CB$1048576,MATCH($A116,'Hoja de Trabajo para listado'!$BC$155:$BC$1048576,0),MATCH((CUADRO!G$5&amp;$E116),'Hoja de Trabajo para listado'!$BC$151:$CB$151,0)),0)+IFERROR(INDEX('Hoja de Trabajo para listado'!$DE$153:$DG$274,MATCH($A116,'Hoja de Trabajo para listado'!$DE$153:$DE$1048576,0),MATCH((CUADRO!G$5&amp;$E116),'Hoja de Trabajo para listado'!$DE$151:$DG$151,0)),0)+IFERROR(INDEX('Hoja de Trabajo para listado'!$CD$155:$DC$1048576,MATCH($A116,'Hoja de Trabajo para listado'!$CD$155:$CD$1048576,0),MATCH((CUADRO!G$5&amp;$E116),'Hoja de Trabajo para listado'!$CD$151:$DC$151,0)),0)</f>
        <v>0</v>
      </c>
      <c r="H116" s="243">
        <f ca="1">+IFERROR(INDEX('Hoja de Trabajo para listado'!$A$155:$Z$1048576,MATCH($A116,'Hoja de Trabajo para listado'!$A$155:$A$1048576,0),MATCH((CUADRO!H$5&amp;$E116),'Hoja de Trabajo para listado'!$A$151:$Z$151,0)),0)+IFERROR(INDEX('Hoja de Trabajo para listado'!$AB$155:$BA$1048576,MATCH($A116,'Hoja de Trabajo para listado'!$AB$155:$AB$1048576,0),MATCH((CUADRO!H$5&amp;$E116),'Hoja de Trabajo para listado'!$AB$151:$BA$151,0)),0)+IFERROR(INDEX('Hoja de Trabajo para listado'!$BC$155:$CB$1048576,MATCH($A116,'Hoja de Trabajo para listado'!$BC$155:$BC$1048576,0),MATCH((CUADRO!H$5&amp;$E116),'Hoja de Trabajo para listado'!$BC$151:$CB$151,0)),0)+IFERROR(INDEX('Hoja de Trabajo para listado'!$DE$153:$DG$274,MATCH($A116,'Hoja de Trabajo para listado'!$DE$153:$DE$1048576,0),MATCH((CUADRO!H$5&amp;$E116),'Hoja de Trabajo para listado'!$DE$151:$DG$151,0)),0)+IFERROR(INDEX('Hoja de Trabajo para listado'!$CD$155:$DC$1048576,MATCH($A116,'Hoja de Trabajo para listado'!$CD$155:$CD$1048576,0),MATCH((CUADRO!H$5&amp;$E116),'Hoja de Trabajo para listado'!$CD$151:$DC$151,0)),0)</f>
        <v>0</v>
      </c>
      <c r="I116" s="243">
        <f ca="1">+IFERROR(INDEX('Hoja de Trabajo para listado'!$A$155:$Z$1048576,MATCH($A116,'Hoja de Trabajo para listado'!$A$155:$A$1048576,0),MATCH((CUADRO!I$5&amp;$E116),'Hoja de Trabajo para listado'!$A$151:$Z$151,0)),0)+IFERROR(INDEX('Hoja de Trabajo para listado'!$AB$155:$BA$1048576,MATCH($A116,'Hoja de Trabajo para listado'!$AB$155:$AB$1048576,0),MATCH((CUADRO!I$5&amp;$E116),'Hoja de Trabajo para listado'!$AB$151:$BA$151,0)),0)+IFERROR(INDEX('Hoja de Trabajo para listado'!$BC$155:$CB$1048576,MATCH($A116,'Hoja de Trabajo para listado'!$BC$155:$BC$1048576,0),MATCH((CUADRO!I$5&amp;$E116),'Hoja de Trabajo para listado'!$BC$151:$CB$151,0)),0)+IFERROR(INDEX('Hoja de Trabajo para listado'!$DE$153:$DG$274,MATCH($A116,'Hoja de Trabajo para listado'!$DE$153:$DE$1048576,0),MATCH((CUADRO!I$5&amp;$E116),'Hoja de Trabajo para listado'!$DE$151:$DG$151,0)),0)+IFERROR(INDEX('Hoja de Trabajo para listado'!$CD$155:$DC$1048576,MATCH($A116,'Hoja de Trabajo para listado'!$CD$155:$CD$1048576,0),MATCH((CUADRO!I$5&amp;$E116),'Hoja de Trabajo para listado'!$CD$151:$DC$151,0)),0)</f>
        <v>0</v>
      </c>
      <c r="J116" s="243">
        <f ca="1">+IFERROR(INDEX('Hoja de Trabajo para listado'!$A$155:$Z$1048576,MATCH($A116,'Hoja de Trabajo para listado'!$A$155:$A$1048576,0),MATCH((CUADRO!J$5&amp;$E116),'Hoja de Trabajo para listado'!$A$151:$Z$151,0)),0)+IFERROR(INDEX('Hoja de Trabajo para listado'!$AB$155:$BA$1048576,MATCH($A116,'Hoja de Trabajo para listado'!$AB$155:$AB$1048576,0),MATCH((CUADRO!J$5&amp;$E116),'Hoja de Trabajo para listado'!$AB$151:$BA$151,0)),0)+IFERROR(INDEX('Hoja de Trabajo para listado'!$BC$155:$CB$1048576,MATCH($A116,'Hoja de Trabajo para listado'!$BC$155:$BC$1048576,0),MATCH((CUADRO!J$5&amp;$E116),'Hoja de Trabajo para listado'!$BC$151:$CB$151,0)),0)+IFERROR(INDEX('Hoja de Trabajo para listado'!$DE$153:$DG$274,MATCH($A116,'Hoja de Trabajo para listado'!$DE$153:$DE$1048576,0),MATCH((CUADRO!J$5&amp;$E116),'Hoja de Trabajo para listado'!$DE$151:$DG$151,0)),0)+IFERROR(INDEX('Hoja de Trabajo para listado'!$CD$155:$DC$1048576,MATCH($A116,'Hoja de Trabajo para listado'!$CD$155:$CD$1048576,0),MATCH((CUADRO!J$5&amp;$E116),'Hoja de Trabajo para listado'!$CD$151:$DC$151,0)),0)</f>
        <v>0</v>
      </c>
      <c r="K116" s="243">
        <f ca="1">+IFERROR(INDEX('Hoja de Trabajo para listado'!$A$155:$Z$1048576,MATCH($A116,'Hoja de Trabajo para listado'!$A$155:$A$1048576,0),MATCH((CUADRO!K$5&amp;$E116),'Hoja de Trabajo para listado'!$A$151:$Z$151,0)),0)+IFERROR(INDEX('Hoja de Trabajo para listado'!$AB$155:$BA$1048576,MATCH($A116,'Hoja de Trabajo para listado'!$AB$155:$AB$1048576,0),MATCH((CUADRO!K$5&amp;$E116),'Hoja de Trabajo para listado'!$AB$151:$BA$151,0)),0)+IFERROR(INDEX('Hoja de Trabajo para listado'!$BC$155:$CB$1048576,MATCH($A116,'Hoja de Trabajo para listado'!$BC$155:$BC$1048576,0),MATCH((CUADRO!K$5&amp;$E116),'Hoja de Trabajo para listado'!$BC$151:$CB$151,0)),0)+IFERROR(INDEX('Hoja de Trabajo para listado'!$DE$153:$DG$274,MATCH($A116,'Hoja de Trabajo para listado'!$DE$153:$DE$1048576,0),MATCH((CUADRO!K$5&amp;$E116),'Hoja de Trabajo para listado'!$DE$151:$DG$151,0)),0)+IFERROR(INDEX('Hoja de Trabajo para listado'!$CD$155:$DC$1048576,MATCH($A116,'Hoja de Trabajo para listado'!$CD$155:$CD$1048576,0),MATCH((CUADRO!K$5&amp;$E116),'Hoja de Trabajo para listado'!$CD$151:$DC$151,0)),0)</f>
        <v>0</v>
      </c>
      <c r="L116" s="243">
        <f ca="1">+IFERROR(INDEX('Hoja de Trabajo para listado'!$A$155:$Z$1048576,MATCH($A116,'Hoja de Trabajo para listado'!$A$155:$A$1048576,0),MATCH((CUADRO!L$5&amp;$E116),'Hoja de Trabajo para listado'!$A$151:$Z$151,0)),0)+IFERROR(INDEX('Hoja de Trabajo para listado'!$AB$155:$BA$1048576,MATCH($A116,'Hoja de Trabajo para listado'!$AB$155:$AB$1048576,0),MATCH((CUADRO!L$5&amp;$E116),'Hoja de Trabajo para listado'!$AB$151:$BA$151,0)),0)+IFERROR(INDEX('Hoja de Trabajo para listado'!$BC$155:$CB$1048576,MATCH($A116,'Hoja de Trabajo para listado'!$BC$155:$BC$1048576,0),MATCH((CUADRO!L$5&amp;$E116),'Hoja de Trabajo para listado'!$BC$151:$CB$151,0)),0)+IFERROR(INDEX('Hoja de Trabajo para listado'!$DE$153:$DG$274,MATCH($A116,'Hoja de Trabajo para listado'!$DE$153:$DE$1048576,0),MATCH((CUADRO!L$5&amp;$E116),'Hoja de Trabajo para listado'!$DE$151:$DG$151,0)),0)+IFERROR(INDEX('Hoja de Trabajo para listado'!$CD$155:$DC$1048576,MATCH($A116,'Hoja de Trabajo para listado'!$CD$155:$CD$1048576,0),MATCH((CUADRO!L$5&amp;$E116),'Hoja de Trabajo para listado'!$CD$151:$DC$151,0)),0)</f>
        <v>0</v>
      </c>
      <c r="M116" s="243">
        <f ca="1">+IFERROR(INDEX('Hoja de Trabajo para listado'!$A$155:$Z$1048576,MATCH($A116,'Hoja de Trabajo para listado'!$A$155:$A$1048576,0),MATCH((CUADRO!M$5&amp;$E116),'Hoja de Trabajo para listado'!$A$151:$Z$151,0)),0)+IFERROR(INDEX('Hoja de Trabajo para listado'!$AB$155:$BA$1048576,MATCH($A116,'Hoja de Trabajo para listado'!$AB$155:$AB$1048576,0),MATCH((CUADRO!M$5&amp;$E116),'Hoja de Trabajo para listado'!$AB$151:$BA$151,0)),0)+IFERROR(INDEX('Hoja de Trabajo para listado'!$BC$155:$CB$1048576,MATCH($A116,'Hoja de Trabajo para listado'!$BC$155:$BC$1048576,0),MATCH((CUADRO!M$5&amp;$E116),'Hoja de Trabajo para listado'!$BC$151:$CB$151,0)),0)+IFERROR(INDEX('Hoja de Trabajo para listado'!$DE$153:$DG$274,MATCH($A116,'Hoja de Trabajo para listado'!$DE$153:$DE$1048576,0),MATCH((CUADRO!M$5&amp;$E116),'Hoja de Trabajo para listado'!$DE$151:$DG$151,0)),0)+IFERROR(INDEX('Hoja de Trabajo para listado'!$CD$155:$DC$1048576,MATCH($A116,'Hoja de Trabajo para listado'!$CD$155:$CD$1048576,0),MATCH((CUADRO!M$5&amp;$E116),'Hoja de Trabajo para listado'!$CD$151:$DC$151,0)),0)</f>
        <v>0</v>
      </c>
      <c r="N116" s="243">
        <f ca="1">+IFERROR(INDEX('Hoja de Trabajo para listado'!$A$155:$Z$1048576,MATCH($A116,'Hoja de Trabajo para listado'!$A$155:$A$1048576,0),MATCH((CUADRO!N$5&amp;$E116),'Hoja de Trabajo para listado'!$A$151:$Z$151,0)),0)+IFERROR(INDEX('Hoja de Trabajo para listado'!$AB$155:$BA$1048576,MATCH($A116,'Hoja de Trabajo para listado'!$AB$155:$AB$1048576,0),MATCH((CUADRO!N$5&amp;$E116),'Hoja de Trabajo para listado'!$AB$151:$BA$151,0)),0)+IFERROR(INDEX('Hoja de Trabajo para listado'!$BC$155:$CB$1048576,MATCH($A116,'Hoja de Trabajo para listado'!$BC$155:$BC$1048576,0),MATCH((CUADRO!N$5&amp;$E116),'Hoja de Trabajo para listado'!$BC$151:$CB$151,0)),0)+IFERROR(INDEX('Hoja de Trabajo para listado'!$DE$153:$DG$274,MATCH($A116,'Hoja de Trabajo para listado'!$DE$153:$DE$1048576,0),MATCH((CUADRO!N$5&amp;$E116),'Hoja de Trabajo para listado'!$DE$151:$DG$151,0)),0)+IFERROR(INDEX('Hoja de Trabajo para listado'!$CD$155:$DC$1048576,MATCH($A116,'Hoja de Trabajo para listado'!$CD$155:$CD$1048576,0),MATCH((CUADRO!N$5&amp;$E116),'Hoja de Trabajo para listado'!$CD$151:$DC$151,0)),0)</f>
        <v>0</v>
      </c>
      <c r="O116" s="243">
        <f ca="1">+IFERROR(INDEX('Hoja de Trabajo para listado'!$A$155:$Z$1048576,MATCH($A116,'Hoja de Trabajo para listado'!$A$155:$A$1048576,0),MATCH((CUADRO!O$5&amp;$E116),'Hoja de Trabajo para listado'!$A$151:$Z$151,0)),0)+IFERROR(INDEX('Hoja de Trabajo para listado'!$AB$155:$BA$1048576,MATCH($A116,'Hoja de Trabajo para listado'!$AB$155:$AB$1048576,0),MATCH((CUADRO!O$5&amp;$E116),'Hoja de Trabajo para listado'!$AB$151:$BA$151,0)),0)+IFERROR(INDEX('Hoja de Trabajo para listado'!$BC$155:$CB$1048576,MATCH($A116,'Hoja de Trabajo para listado'!$BC$155:$BC$1048576,0),MATCH((CUADRO!O$5&amp;$E116),'Hoja de Trabajo para listado'!$BC$151:$CB$151,0)),0)+IFERROR(INDEX('Hoja de Trabajo para listado'!$DE$153:$DG$274,MATCH($A116,'Hoja de Trabajo para listado'!$DE$153:$DE$1048576,0),MATCH((CUADRO!O$5&amp;$E116),'Hoja de Trabajo para listado'!$DE$151:$DG$151,0)),0)+IFERROR(INDEX('Hoja de Trabajo para listado'!$CD$155:$DC$1048576,MATCH($A116,'Hoja de Trabajo para listado'!$CD$155:$CD$1048576,0),MATCH((CUADRO!O$5&amp;$E116),'Hoja de Trabajo para listado'!$CD$151:$DC$151,0)),0)</f>
        <v>0</v>
      </c>
      <c r="P116" s="243">
        <f ca="1">+IFERROR(INDEX('Hoja de Trabajo para listado'!$A$155:$Z$1048576,MATCH($A116,'Hoja de Trabajo para listado'!$A$155:$A$1048576,0),MATCH((CUADRO!P$5&amp;$E116),'Hoja de Trabajo para listado'!$A$151:$Z$151,0)),0)+IFERROR(INDEX('Hoja de Trabajo para listado'!$AB$155:$BA$1048576,MATCH($A116,'Hoja de Trabajo para listado'!$AB$155:$AB$1048576,0),MATCH((CUADRO!P$5&amp;$E116),'Hoja de Trabajo para listado'!$AB$151:$BA$151,0)),0)+IFERROR(INDEX('Hoja de Trabajo para listado'!$BC$155:$CB$1048576,MATCH($A116,'Hoja de Trabajo para listado'!$BC$155:$BC$1048576,0),MATCH((CUADRO!P$5&amp;$E116),'Hoja de Trabajo para listado'!$BC$151:$CB$151,0)),0)+IFERROR(INDEX('Hoja de Trabajo para listado'!$DE$153:$DG$274,MATCH($A116,'Hoja de Trabajo para listado'!$DE$153:$DE$1048576,0),MATCH((CUADRO!P$5&amp;$E116),'Hoja de Trabajo para listado'!$DE$151:$DG$151,0)),0)+IFERROR(INDEX('Hoja de Trabajo para listado'!$CD$155:$DC$1048576,MATCH($A116,'Hoja de Trabajo para listado'!$CD$155:$CD$1048576,0),MATCH((CUADRO!P$5&amp;$E116),'Hoja de Trabajo para listado'!$CD$151:$DC$151,0)),0)</f>
        <v>0</v>
      </c>
      <c r="Q116" s="243">
        <f ca="1">+IFERROR(INDEX('Hoja de Trabajo para listado'!$A$155:$Z$1048576,MATCH($A116,'Hoja de Trabajo para listado'!$A$155:$A$1048576,0),MATCH((CUADRO!Q$5&amp;$E116),'Hoja de Trabajo para listado'!$A$151:$Z$151,0)),0)+IFERROR(INDEX('Hoja de Trabajo para listado'!$AB$155:$BA$1048576,MATCH($A116,'Hoja de Trabajo para listado'!$AB$155:$AB$1048576,0),MATCH((CUADRO!Q$5&amp;$E116),'Hoja de Trabajo para listado'!$AB$151:$BA$151,0)),0)+IFERROR(INDEX('Hoja de Trabajo para listado'!$BC$155:$CB$1048576,MATCH($A116,'Hoja de Trabajo para listado'!$BC$155:$BC$1048576,0),MATCH((CUADRO!Q$5&amp;$E116),'Hoja de Trabajo para listado'!$BC$151:$CB$151,0)),0)+IFERROR(INDEX('Hoja de Trabajo para listado'!$DE$153:$DG$274,MATCH($A116,'Hoja de Trabajo para listado'!$DE$153:$DE$1048576,0),MATCH((CUADRO!Q$5&amp;$E116),'Hoja de Trabajo para listado'!$DE$151:$DG$151,0)),0)+IFERROR(INDEX('Hoja de Trabajo para listado'!$CD$155:$DC$1048576,MATCH($A116,'Hoja de Trabajo para listado'!$CD$155:$CD$1048576,0),MATCH((CUADRO!Q$5&amp;$E116),'Hoja de Trabajo para listado'!$CD$151:$DC$151,0)),0)</f>
        <v>0</v>
      </c>
      <c r="R116" s="243">
        <f t="shared" ca="1" si="5"/>
        <v>0</v>
      </c>
      <c r="S116" s="243"/>
      <c r="T116" s="243">
        <f ca="1">+T117</f>
        <v>10549.5</v>
      </c>
      <c r="U116" s="242">
        <f t="shared" si="6"/>
        <v>1</v>
      </c>
      <c r="V116" s="333" t="str">
        <f>+VLOOKUP(A116,bd_lista!$A$3:$E$590,5,FALSE)</f>
        <v>Instituciones Descentralizadas</v>
      </c>
      <c r="W116" s="391" t="str">
        <f>+V116</f>
        <v>Instituciones Descentralizadas</v>
      </c>
      <c r="X116" s="242">
        <f>+VLOOKUP(A116,[4]Sheet1!$A$13:$D$744,4,FALSE)</f>
        <v>25</v>
      </c>
      <c r="Y116" s="242" t="str">
        <f>+VLOOKUP(X116,bd_lista!$A$3:$C$590,3,FALSE)</f>
        <v>Ministerio de la Presidencia</v>
      </c>
      <c r="Z116" s="294">
        <f>+X116</f>
        <v>25</v>
      </c>
      <c r="AA116" s="295" t="str">
        <f>+Y116</f>
        <v>Ministerio de la Presidencia</v>
      </c>
    </row>
    <row r="117" spans="1:27" customFormat="1" ht="15" hidden="1" customHeight="1">
      <c r="A117" s="32">
        <v>159</v>
      </c>
      <c r="B117" s="388"/>
      <c r="C117" s="333" t="str">
        <f>+VLOOKUP(A117,bd_lista!$A$3:$C$590,3,FALSE)</f>
        <v>OficinaTécnica para el Fortalecimiento de la Empresa Pública</v>
      </c>
      <c r="D117" s="390"/>
      <c r="E117" s="333" t="s">
        <v>1305</v>
      </c>
      <c r="F117" s="245">
        <f ca="1">+IFERROR(INDEX('Hoja de Trabajo para listado'!$A$155:$Z$1048576,MATCH($A117,'Hoja de Trabajo para listado'!$A$155:$A$1048576,0),MATCH((CUADRO!F$5&amp;$E117),'Hoja de Trabajo para listado'!$A$151:$Z$151,0)),0)+IFERROR(INDEX('Hoja de Trabajo para listado'!$AB$155:$BA$1048576,MATCH($A117,'Hoja de Trabajo para listado'!$AB$155:$AB$1048576,0),MATCH((CUADRO!F$5&amp;$E117),'Hoja de Trabajo para listado'!$AB$151:$BA$151,0)),0)+IFERROR(INDEX('Hoja de Trabajo para listado'!$BC$155:$CB$1048576,MATCH($A117,'Hoja de Trabajo para listado'!$BC$155:$BC$1048576,0),MATCH((CUADRO!F$5&amp;$E117),'Hoja de Trabajo para listado'!$BC$151:$CB$151,0)),0)+IFERROR(INDEX('Hoja de Trabajo para listado'!$DE$153:$DG$274,MATCH($A117,'Hoja de Trabajo para listado'!$DE$153:$DE$1048576,0),MATCH((CUADRO!F$5&amp;$E117),'Hoja de Trabajo para listado'!$DE$151:$DG$151,0)),0)+IFERROR(INDEX('Hoja de Trabajo para listado'!$CD$155:$DC$1048576,MATCH($A117,'Hoja de Trabajo para listado'!$CD$155:$CD$1048576,0),MATCH((CUADRO!F$5&amp;$E117),'Hoja de Trabajo para listado'!$CD$151:$DC$151,0)),0)</f>
        <v>0</v>
      </c>
      <c r="G117" s="245">
        <f ca="1">+IFERROR(INDEX('Hoja de Trabajo para listado'!$A$155:$Z$1048576,MATCH($A117,'Hoja de Trabajo para listado'!$A$155:$A$1048576,0),MATCH((CUADRO!G$5&amp;$E117),'Hoja de Trabajo para listado'!$A$151:$Z$151,0)),0)+IFERROR(INDEX('Hoja de Trabajo para listado'!$AB$155:$BA$1048576,MATCH($A117,'Hoja de Trabajo para listado'!$AB$155:$AB$1048576,0),MATCH((CUADRO!G$5&amp;$E117),'Hoja de Trabajo para listado'!$AB$151:$BA$151,0)),0)+IFERROR(INDEX('Hoja de Trabajo para listado'!$BC$155:$CB$1048576,MATCH($A117,'Hoja de Trabajo para listado'!$BC$155:$BC$1048576,0),MATCH((CUADRO!G$5&amp;$E117),'Hoja de Trabajo para listado'!$BC$151:$CB$151,0)),0)+IFERROR(INDEX('Hoja de Trabajo para listado'!$DE$153:$DG$274,MATCH($A117,'Hoja de Trabajo para listado'!$DE$153:$DE$1048576,0),MATCH((CUADRO!G$5&amp;$E117),'Hoja de Trabajo para listado'!$DE$151:$DG$151,0)),0)+IFERROR(INDEX('Hoja de Trabajo para listado'!$CD$155:$DC$1048576,MATCH($A117,'Hoja de Trabajo para listado'!$CD$155:$CD$1048576,0),MATCH((CUADRO!G$5&amp;$E117),'Hoja de Trabajo para listado'!$CD$151:$DC$151,0)),0)</f>
        <v>0</v>
      </c>
      <c r="H117" s="245">
        <f ca="1">+IFERROR(INDEX('Hoja de Trabajo para listado'!$A$155:$Z$1048576,MATCH($A117,'Hoja de Trabajo para listado'!$A$155:$A$1048576,0),MATCH((CUADRO!H$5&amp;$E117),'Hoja de Trabajo para listado'!$A$151:$Z$151,0)),0)+IFERROR(INDEX('Hoja de Trabajo para listado'!$AB$155:$BA$1048576,MATCH($A117,'Hoja de Trabajo para listado'!$AB$155:$AB$1048576,0),MATCH((CUADRO!H$5&amp;$E117),'Hoja de Trabajo para listado'!$AB$151:$BA$151,0)),0)+IFERROR(INDEX('Hoja de Trabajo para listado'!$BC$155:$CB$1048576,MATCH($A117,'Hoja de Trabajo para listado'!$BC$155:$BC$1048576,0),MATCH((CUADRO!H$5&amp;$E117),'Hoja de Trabajo para listado'!$BC$151:$CB$151,0)),0)+IFERROR(INDEX('Hoja de Trabajo para listado'!$DE$153:$DG$274,MATCH($A117,'Hoja de Trabajo para listado'!$DE$153:$DE$1048576,0),MATCH((CUADRO!H$5&amp;$E117),'Hoja de Trabajo para listado'!$DE$151:$DG$151,0)),0)+IFERROR(INDEX('Hoja de Trabajo para listado'!$CD$155:$DC$1048576,MATCH($A117,'Hoja de Trabajo para listado'!$CD$155:$CD$1048576,0),MATCH((CUADRO!H$5&amp;$E117),'Hoja de Trabajo para listado'!$CD$151:$DC$151,0)),0)</f>
        <v>0</v>
      </c>
      <c r="I117" s="245">
        <f ca="1">+IFERROR(INDEX('Hoja de Trabajo para listado'!$A$155:$Z$1048576,MATCH($A117,'Hoja de Trabajo para listado'!$A$155:$A$1048576,0),MATCH((CUADRO!I$5&amp;$E117),'Hoja de Trabajo para listado'!$A$151:$Z$151,0)),0)+IFERROR(INDEX('Hoja de Trabajo para listado'!$AB$155:$BA$1048576,MATCH($A117,'Hoja de Trabajo para listado'!$AB$155:$AB$1048576,0),MATCH((CUADRO!I$5&amp;$E117),'Hoja de Trabajo para listado'!$AB$151:$BA$151,0)),0)+IFERROR(INDEX('Hoja de Trabajo para listado'!$BC$155:$CB$1048576,MATCH($A117,'Hoja de Trabajo para listado'!$BC$155:$BC$1048576,0),MATCH((CUADRO!I$5&amp;$E117),'Hoja de Trabajo para listado'!$BC$151:$CB$151,0)),0)+IFERROR(INDEX('Hoja de Trabajo para listado'!$DE$153:$DG$274,MATCH($A117,'Hoja de Trabajo para listado'!$DE$153:$DE$1048576,0),MATCH((CUADRO!I$5&amp;$E117),'Hoja de Trabajo para listado'!$DE$151:$DG$151,0)),0)+IFERROR(INDEX('Hoja de Trabajo para listado'!$CD$155:$DC$1048576,MATCH($A117,'Hoja de Trabajo para listado'!$CD$155:$CD$1048576,0),MATCH((CUADRO!I$5&amp;$E117),'Hoja de Trabajo para listado'!$CD$151:$DC$151,0)),0)</f>
        <v>10549.5</v>
      </c>
      <c r="J117" s="245">
        <f ca="1">+IFERROR(INDEX('Hoja de Trabajo para listado'!$A$155:$Z$1048576,MATCH($A117,'Hoja de Trabajo para listado'!$A$155:$A$1048576,0),MATCH((CUADRO!J$5&amp;$E117),'Hoja de Trabajo para listado'!$A$151:$Z$151,0)),0)+IFERROR(INDEX('Hoja de Trabajo para listado'!$AB$155:$BA$1048576,MATCH($A117,'Hoja de Trabajo para listado'!$AB$155:$AB$1048576,0),MATCH((CUADRO!J$5&amp;$E117),'Hoja de Trabajo para listado'!$AB$151:$BA$151,0)),0)+IFERROR(INDEX('Hoja de Trabajo para listado'!$BC$155:$CB$1048576,MATCH($A117,'Hoja de Trabajo para listado'!$BC$155:$BC$1048576,0),MATCH((CUADRO!J$5&amp;$E117),'Hoja de Trabajo para listado'!$BC$151:$CB$151,0)),0)+IFERROR(INDEX('Hoja de Trabajo para listado'!$DE$153:$DG$274,MATCH($A117,'Hoja de Trabajo para listado'!$DE$153:$DE$1048576,0),MATCH((CUADRO!J$5&amp;$E117),'Hoja de Trabajo para listado'!$DE$151:$DG$151,0)),0)+IFERROR(INDEX('Hoja de Trabajo para listado'!$CD$155:$DC$1048576,MATCH($A117,'Hoja de Trabajo para listado'!$CD$155:$CD$1048576,0),MATCH((CUADRO!J$5&amp;$E117),'Hoja de Trabajo para listado'!$CD$151:$DC$151,0)),0)</f>
        <v>0</v>
      </c>
      <c r="K117" s="245">
        <f ca="1">+IFERROR(INDEX('Hoja de Trabajo para listado'!$A$155:$Z$1048576,MATCH($A117,'Hoja de Trabajo para listado'!$A$155:$A$1048576,0),MATCH((CUADRO!K$5&amp;$E117),'Hoja de Trabajo para listado'!$A$151:$Z$151,0)),0)+IFERROR(INDEX('Hoja de Trabajo para listado'!$AB$155:$BA$1048576,MATCH($A117,'Hoja de Trabajo para listado'!$AB$155:$AB$1048576,0),MATCH((CUADRO!K$5&amp;$E117),'Hoja de Trabajo para listado'!$AB$151:$BA$151,0)),0)+IFERROR(INDEX('Hoja de Trabajo para listado'!$BC$155:$CB$1048576,MATCH($A117,'Hoja de Trabajo para listado'!$BC$155:$BC$1048576,0),MATCH((CUADRO!K$5&amp;$E117),'Hoja de Trabajo para listado'!$BC$151:$CB$151,0)),0)+IFERROR(INDEX('Hoja de Trabajo para listado'!$DE$153:$DG$274,MATCH($A117,'Hoja de Trabajo para listado'!$DE$153:$DE$1048576,0),MATCH((CUADRO!K$5&amp;$E117),'Hoja de Trabajo para listado'!$DE$151:$DG$151,0)),0)+IFERROR(INDEX('Hoja de Trabajo para listado'!$CD$155:$DC$1048576,MATCH($A117,'Hoja de Trabajo para listado'!$CD$155:$CD$1048576,0),MATCH((CUADRO!K$5&amp;$E117),'Hoja de Trabajo para listado'!$CD$151:$DC$151,0)),0)</f>
        <v>0</v>
      </c>
      <c r="L117" s="245">
        <f ca="1">+IFERROR(INDEX('Hoja de Trabajo para listado'!$A$155:$Z$1048576,MATCH($A117,'Hoja de Trabajo para listado'!$A$155:$A$1048576,0),MATCH((CUADRO!L$5&amp;$E117),'Hoja de Trabajo para listado'!$A$151:$Z$151,0)),0)+IFERROR(INDEX('Hoja de Trabajo para listado'!$AB$155:$BA$1048576,MATCH($A117,'Hoja de Trabajo para listado'!$AB$155:$AB$1048576,0),MATCH((CUADRO!L$5&amp;$E117),'Hoja de Trabajo para listado'!$AB$151:$BA$151,0)),0)+IFERROR(INDEX('Hoja de Trabajo para listado'!$BC$155:$CB$1048576,MATCH($A117,'Hoja de Trabajo para listado'!$BC$155:$BC$1048576,0),MATCH((CUADRO!L$5&amp;$E117),'Hoja de Trabajo para listado'!$BC$151:$CB$151,0)),0)+IFERROR(INDEX('Hoja de Trabajo para listado'!$DE$153:$DG$274,MATCH($A117,'Hoja de Trabajo para listado'!$DE$153:$DE$1048576,0),MATCH((CUADRO!L$5&amp;$E117),'Hoja de Trabajo para listado'!$DE$151:$DG$151,0)),0)+IFERROR(INDEX('Hoja de Trabajo para listado'!$CD$155:$DC$1048576,MATCH($A117,'Hoja de Trabajo para listado'!$CD$155:$CD$1048576,0),MATCH((CUADRO!L$5&amp;$E117),'Hoja de Trabajo para listado'!$CD$151:$DC$151,0)),0)</f>
        <v>0</v>
      </c>
      <c r="M117" s="245">
        <f ca="1">+IFERROR(INDEX('Hoja de Trabajo para listado'!$A$155:$Z$1048576,MATCH($A117,'Hoja de Trabajo para listado'!$A$155:$A$1048576,0),MATCH((CUADRO!M$5&amp;$E117),'Hoja de Trabajo para listado'!$A$151:$Z$151,0)),0)+IFERROR(INDEX('Hoja de Trabajo para listado'!$AB$155:$BA$1048576,MATCH($A117,'Hoja de Trabajo para listado'!$AB$155:$AB$1048576,0),MATCH((CUADRO!M$5&amp;$E117),'Hoja de Trabajo para listado'!$AB$151:$BA$151,0)),0)+IFERROR(INDEX('Hoja de Trabajo para listado'!$BC$155:$CB$1048576,MATCH($A117,'Hoja de Trabajo para listado'!$BC$155:$BC$1048576,0),MATCH((CUADRO!M$5&amp;$E117),'Hoja de Trabajo para listado'!$BC$151:$CB$151,0)),0)+IFERROR(INDEX('Hoja de Trabajo para listado'!$DE$153:$DG$274,MATCH($A117,'Hoja de Trabajo para listado'!$DE$153:$DE$1048576,0),MATCH((CUADRO!M$5&amp;$E117),'Hoja de Trabajo para listado'!$DE$151:$DG$151,0)),0)+IFERROR(INDEX('Hoja de Trabajo para listado'!$CD$155:$DC$1048576,MATCH($A117,'Hoja de Trabajo para listado'!$CD$155:$CD$1048576,0),MATCH((CUADRO!M$5&amp;$E117),'Hoja de Trabajo para listado'!$CD$151:$DC$151,0)),0)</f>
        <v>0</v>
      </c>
      <c r="N117" s="245">
        <f ca="1">+IFERROR(INDEX('Hoja de Trabajo para listado'!$A$155:$Z$1048576,MATCH($A117,'Hoja de Trabajo para listado'!$A$155:$A$1048576,0),MATCH((CUADRO!N$5&amp;$E117),'Hoja de Trabajo para listado'!$A$151:$Z$151,0)),0)+IFERROR(INDEX('Hoja de Trabajo para listado'!$AB$155:$BA$1048576,MATCH($A117,'Hoja de Trabajo para listado'!$AB$155:$AB$1048576,0),MATCH((CUADRO!N$5&amp;$E117),'Hoja de Trabajo para listado'!$AB$151:$BA$151,0)),0)+IFERROR(INDEX('Hoja de Trabajo para listado'!$BC$155:$CB$1048576,MATCH($A117,'Hoja de Trabajo para listado'!$BC$155:$BC$1048576,0),MATCH((CUADRO!N$5&amp;$E117),'Hoja de Trabajo para listado'!$BC$151:$CB$151,0)),0)+IFERROR(INDEX('Hoja de Trabajo para listado'!$DE$153:$DG$274,MATCH($A117,'Hoja de Trabajo para listado'!$DE$153:$DE$1048576,0),MATCH((CUADRO!N$5&amp;$E117),'Hoja de Trabajo para listado'!$DE$151:$DG$151,0)),0)+IFERROR(INDEX('Hoja de Trabajo para listado'!$CD$155:$DC$1048576,MATCH($A117,'Hoja de Trabajo para listado'!$CD$155:$CD$1048576,0),MATCH((CUADRO!N$5&amp;$E117),'Hoja de Trabajo para listado'!$CD$151:$DC$151,0)),0)</f>
        <v>0</v>
      </c>
      <c r="O117" s="245">
        <f ca="1">+IFERROR(INDEX('Hoja de Trabajo para listado'!$A$155:$Z$1048576,MATCH($A117,'Hoja de Trabajo para listado'!$A$155:$A$1048576,0),MATCH((CUADRO!O$5&amp;$E117),'Hoja de Trabajo para listado'!$A$151:$Z$151,0)),0)+IFERROR(INDEX('Hoja de Trabajo para listado'!$AB$155:$BA$1048576,MATCH($A117,'Hoja de Trabajo para listado'!$AB$155:$AB$1048576,0),MATCH((CUADRO!O$5&amp;$E117),'Hoja de Trabajo para listado'!$AB$151:$BA$151,0)),0)+IFERROR(INDEX('Hoja de Trabajo para listado'!$BC$155:$CB$1048576,MATCH($A117,'Hoja de Trabajo para listado'!$BC$155:$BC$1048576,0),MATCH((CUADRO!O$5&amp;$E117),'Hoja de Trabajo para listado'!$BC$151:$CB$151,0)),0)+IFERROR(INDEX('Hoja de Trabajo para listado'!$DE$153:$DG$274,MATCH($A117,'Hoja de Trabajo para listado'!$DE$153:$DE$1048576,0),MATCH((CUADRO!O$5&amp;$E117),'Hoja de Trabajo para listado'!$DE$151:$DG$151,0)),0)+IFERROR(INDEX('Hoja de Trabajo para listado'!$CD$155:$DC$1048576,MATCH($A117,'Hoja de Trabajo para listado'!$CD$155:$CD$1048576,0),MATCH((CUADRO!O$5&amp;$E117),'Hoja de Trabajo para listado'!$CD$151:$DC$151,0)),0)</f>
        <v>0</v>
      </c>
      <c r="P117" s="245">
        <f ca="1">+IFERROR(INDEX('Hoja de Trabajo para listado'!$A$155:$Z$1048576,MATCH($A117,'Hoja de Trabajo para listado'!$A$155:$A$1048576,0),MATCH((CUADRO!P$5&amp;$E117),'Hoja de Trabajo para listado'!$A$151:$Z$151,0)),0)+IFERROR(INDEX('Hoja de Trabajo para listado'!$AB$155:$BA$1048576,MATCH($A117,'Hoja de Trabajo para listado'!$AB$155:$AB$1048576,0),MATCH((CUADRO!P$5&amp;$E117),'Hoja de Trabajo para listado'!$AB$151:$BA$151,0)),0)+IFERROR(INDEX('Hoja de Trabajo para listado'!$BC$155:$CB$1048576,MATCH($A117,'Hoja de Trabajo para listado'!$BC$155:$BC$1048576,0),MATCH((CUADRO!P$5&amp;$E117),'Hoja de Trabajo para listado'!$BC$151:$CB$151,0)),0)+IFERROR(INDEX('Hoja de Trabajo para listado'!$DE$153:$DG$274,MATCH($A117,'Hoja de Trabajo para listado'!$DE$153:$DE$1048576,0),MATCH((CUADRO!P$5&amp;$E117),'Hoja de Trabajo para listado'!$DE$151:$DG$151,0)),0)+IFERROR(INDEX('Hoja de Trabajo para listado'!$CD$155:$DC$1048576,MATCH($A117,'Hoja de Trabajo para listado'!$CD$155:$CD$1048576,0),MATCH((CUADRO!P$5&amp;$E117),'Hoja de Trabajo para listado'!$CD$151:$DC$151,0)),0)</f>
        <v>0</v>
      </c>
      <c r="Q117" s="245">
        <f ca="1">+IFERROR(INDEX('Hoja de Trabajo para listado'!$A$155:$Z$1048576,MATCH($A117,'Hoja de Trabajo para listado'!$A$155:$A$1048576,0),MATCH((CUADRO!Q$5&amp;$E117),'Hoja de Trabajo para listado'!$A$151:$Z$151,0)),0)+IFERROR(INDEX('Hoja de Trabajo para listado'!$AB$155:$BA$1048576,MATCH($A117,'Hoja de Trabajo para listado'!$AB$155:$AB$1048576,0),MATCH((CUADRO!Q$5&amp;$E117),'Hoja de Trabajo para listado'!$AB$151:$BA$151,0)),0)+IFERROR(INDEX('Hoja de Trabajo para listado'!$BC$155:$CB$1048576,MATCH($A117,'Hoja de Trabajo para listado'!$BC$155:$BC$1048576,0),MATCH((CUADRO!Q$5&amp;$E117),'Hoja de Trabajo para listado'!$BC$151:$CB$151,0)),0)+IFERROR(INDEX('Hoja de Trabajo para listado'!$DE$153:$DG$274,MATCH($A117,'Hoja de Trabajo para listado'!$DE$153:$DE$1048576,0),MATCH((CUADRO!Q$5&amp;$E117),'Hoja de Trabajo para listado'!$DE$151:$DG$151,0)),0)+IFERROR(INDEX('Hoja de Trabajo para listado'!$CD$155:$DC$1048576,MATCH($A117,'Hoja de Trabajo para listado'!$CD$155:$CD$1048576,0),MATCH((CUADRO!Q$5&amp;$E117),'Hoja de Trabajo para listado'!$CD$151:$DC$151,0)),0)</f>
        <v>0</v>
      </c>
      <c r="R117" s="245">
        <f t="shared" ca="1" si="5"/>
        <v>10549.5</v>
      </c>
      <c r="S117" s="245">
        <f ca="1">+R116+R117</f>
        <v>10549.5</v>
      </c>
      <c r="T117" s="245">
        <f ca="1">+S117</f>
        <v>10549.5</v>
      </c>
      <c r="U117" s="244">
        <f t="shared" si="6"/>
        <v>2</v>
      </c>
      <c r="V117" s="333" t="str">
        <f>+VLOOKUP(A117,bd_lista!$A$3:$E$590,5,FALSE)</f>
        <v>Instituciones Descentralizadas</v>
      </c>
      <c r="W117" s="392"/>
      <c r="X117" s="242">
        <f>+VLOOKUP(A117,[4]Sheet1!$A$13:$D$744,4,FALSE)</f>
        <v>25</v>
      </c>
      <c r="Y117" s="242" t="str">
        <f>+VLOOKUP(X117,bd_lista!$A$3:$C$590,3,FALSE)</f>
        <v>Ministerio de la Presidencia</v>
      </c>
      <c r="Z117" s="292"/>
      <c r="AA117" s="293"/>
    </row>
    <row r="118" spans="1:27" ht="15" customHeight="1">
      <c r="A118" s="32">
        <v>163</v>
      </c>
      <c r="B118" s="387">
        <f>+A118</f>
        <v>163</v>
      </c>
      <c r="C118" s="247" t="str">
        <f>+VLOOKUP(A118,bd_lista!$A$3:$C$590,3,FALSE)</f>
        <v>Agencia Nacional de Hidrocarburos</v>
      </c>
      <c r="D118" s="389" t="str">
        <f>+C118</f>
        <v>Agencia Nacional de Hidrocarburos</v>
      </c>
      <c r="E118" s="247" t="s">
        <v>1304</v>
      </c>
      <c r="F118" s="243">
        <f ca="1">+IFERROR(INDEX('Hoja de Trabajo para listado'!$A$155:$Z$1048576,MATCH($A118,'Hoja de Trabajo para listado'!$A$155:$A$1048576,0),MATCH((CUADRO!F$5&amp;$E118),'Hoja de Trabajo para listado'!$A$151:$Z$151,0)),0)+IFERROR(INDEX('Hoja de Trabajo para listado'!$AB$155:$BA$1048576,MATCH($A118,'Hoja de Trabajo para listado'!$AB$155:$AB$1048576,0),MATCH((CUADRO!F$5&amp;$E118),'Hoja de Trabajo para listado'!$AB$151:$BA$151,0)),0)+IFERROR(INDEX('Hoja de Trabajo para listado'!$BC$155:$CB$1048576,MATCH($A118,'Hoja de Trabajo para listado'!$BC$155:$BC$1048576,0),MATCH((CUADRO!F$5&amp;$E118),'Hoja de Trabajo para listado'!$BC$151:$CB$151,0)),0)+IFERROR(INDEX('Hoja de Trabajo para listado'!$DE$153:$DG$274,MATCH($A118,'Hoja de Trabajo para listado'!$DE$153:$DE$1048576,0),MATCH((CUADRO!F$5&amp;$E118),'Hoja de Trabajo para listado'!$DE$151:$DG$151,0)),0)+IFERROR(INDEX('Hoja de Trabajo para listado'!$CD$155:$DC$1048576,MATCH($A118,'Hoja de Trabajo para listado'!$CD$155:$CD$1048576,0),MATCH((CUADRO!F$5&amp;$E118),'Hoja de Trabajo para listado'!$CD$151:$DC$151,0)),0)</f>
        <v>0</v>
      </c>
      <c r="G118" s="243">
        <f ca="1">+IFERROR(INDEX('Hoja de Trabajo para listado'!$A$155:$Z$1048576,MATCH($A118,'Hoja de Trabajo para listado'!$A$155:$A$1048576,0),MATCH((CUADRO!G$5&amp;$E118),'Hoja de Trabajo para listado'!$A$151:$Z$151,0)),0)+IFERROR(INDEX('Hoja de Trabajo para listado'!$AB$155:$BA$1048576,MATCH($A118,'Hoja de Trabajo para listado'!$AB$155:$AB$1048576,0),MATCH((CUADRO!G$5&amp;$E118),'Hoja de Trabajo para listado'!$AB$151:$BA$151,0)),0)+IFERROR(INDEX('Hoja de Trabajo para listado'!$BC$155:$CB$1048576,MATCH($A118,'Hoja de Trabajo para listado'!$BC$155:$BC$1048576,0),MATCH((CUADRO!G$5&amp;$E118),'Hoja de Trabajo para listado'!$BC$151:$CB$151,0)),0)+IFERROR(INDEX('Hoja de Trabajo para listado'!$DE$153:$DG$274,MATCH($A118,'Hoja de Trabajo para listado'!$DE$153:$DE$1048576,0),MATCH((CUADRO!G$5&amp;$E118),'Hoja de Trabajo para listado'!$DE$151:$DG$151,0)),0)+IFERROR(INDEX('Hoja de Trabajo para listado'!$CD$155:$DC$1048576,MATCH($A118,'Hoja de Trabajo para listado'!$CD$155:$CD$1048576,0),MATCH((CUADRO!G$5&amp;$E118),'Hoja de Trabajo para listado'!$CD$151:$DC$151,0)),0)</f>
        <v>0</v>
      </c>
      <c r="H118" s="243">
        <f ca="1">+IFERROR(INDEX('Hoja de Trabajo para listado'!$A$155:$Z$1048576,MATCH($A118,'Hoja de Trabajo para listado'!$A$155:$A$1048576,0),MATCH((CUADRO!H$5&amp;$E118),'Hoja de Trabajo para listado'!$A$151:$Z$151,0)),0)+IFERROR(INDEX('Hoja de Trabajo para listado'!$AB$155:$BA$1048576,MATCH($A118,'Hoja de Trabajo para listado'!$AB$155:$AB$1048576,0),MATCH((CUADRO!H$5&amp;$E118),'Hoja de Trabajo para listado'!$AB$151:$BA$151,0)),0)+IFERROR(INDEX('Hoja de Trabajo para listado'!$BC$155:$CB$1048576,MATCH($A118,'Hoja de Trabajo para listado'!$BC$155:$BC$1048576,0),MATCH((CUADRO!H$5&amp;$E118),'Hoja de Trabajo para listado'!$BC$151:$CB$151,0)),0)+IFERROR(INDEX('Hoja de Trabajo para listado'!$DE$153:$DG$274,MATCH($A118,'Hoja de Trabajo para listado'!$DE$153:$DE$1048576,0),MATCH((CUADRO!H$5&amp;$E118),'Hoja de Trabajo para listado'!$DE$151:$DG$151,0)),0)+IFERROR(INDEX('Hoja de Trabajo para listado'!$CD$155:$DC$1048576,MATCH($A118,'Hoja de Trabajo para listado'!$CD$155:$CD$1048576,0),MATCH((CUADRO!H$5&amp;$E118),'Hoja de Trabajo para listado'!$CD$151:$DC$151,0)),0)</f>
        <v>0</v>
      </c>
      <c r="I118" s="243">
        <f ca="1">+IFERROR(INDEX('Hoja de Trabajo para listado'!$A$155:$Z$1048576,MATCH($A118,'Hoja de Trabajo para listado'!$A$155:$A$1048576,0),MATCH((CUADRO!I$5&amp;$E118),'Hoja de Trabajo para listado'!$A$151:$Z$151,0)),0)+IFERROR(INDEX('Hoja de Trabajo para listado'!$AB$155:$BA$1048576,MATCH($A118,'Hoja de Trabajo para listado'!$AB$155:$AB$1048576,0),MATCH((CUADRO!I$5&amp;$E118),'Hoja de Trabajo para listado'!$AB$151:$BA$151,0)),0)+IFERROR(INDEX('Hoja de Trabajo para listado'!$BC$155:$CB$1048576,MATCH($A118,'Hoja de Trabajo para listado'!$BC$155:$BC$1048576,0),MATCH((CUADRO!I$5&amp;$E118),'Hoja de Trabajo para listado'!$BC$151:$CB$151,0)),0)+IFERROR(INDEX('Hoja de Trabajo para listado'!$DE$153:$DG$274,MATCH($A118,'Hoja de Trabajo para listado'!$DE$153:$DE$1048576,0),MATCH((CUADRO!I$5&amp;$E118),'Hoja de Trabajo para listado'!$DE$151:$DG$151,0)),0)+IFERROR(INDEX('Hoja de Trabajo para listado'!$CD$155:$DC$1048576,MATCH($A118,'Hoja de Trabajo para listado'!$CD$155:$CD$1048576,0),MATCH((CUADRO!I$5&amp;$E118),'Hoja de Trabajo para listado'!$CD$151:$DC$151,0)),0)</f>
        <v>0</v>
      </c>
      <c r="J118" s="243">
        <f ca="1">+IFERROR(INDEX('Hoja de Trabajo para listado'!$A$155:$Z$1048576,MATCH($A118,'Hoja de Trabajo para listado'!$A$155:$A$1048576,0),MATCH((CUADRO!J$5&amp;$E118),'Hoja de Trabajo para listado'!$A$151:$Z$151,0)),0)+IFERROR(INDEX('Hoja de Trabajo para listado'!$AB$155:$BA$1048576,MATCH($A118,'Hoja de Trabajo para listado'!$AB$155:$AB$1048576,0),MATCH((CUADRO!J$5&amp;$E118),'Hoja de Trabajo para listado'!$AB$151:$BA$151,0)),0)+IFERROR(INDEX('Hoja de Trabajo para listado'!$BC$155:$CB$1048576,MATCH($A118,'Hoja de Trabajo para listado'!$BC$155:$BC$1048576,0),MATCH((CUADRO!J$5&amp;$E118),'Hoja de Trabajo para listado'!$BC$151:$CB$151,0)),0)+IFERROR(INDEX('Hoja de Trabajo para listado'!$DE$153:$DG$274,MATCH($A118,'Hoja de Trabajo para listado'!$DE$153:$DE$1048576,0),MATCH((CUADRO!J$5&amp;$E118),'Hoja de Trabajo para listado'!$DE$151:$DG$151,0)),0)+IFERROR(INDEX('Hoja de Trabajo para listado'!$CD$155:$DC$1048576,MATCH($A118,'Hoja de Trabajo para listado'!$CD$155:$CD$1048576,0),MATCH((CUADRO!J$5&amp;$E118),'Hoja de Trabajo para listado'!$CD$151:$DC$151,0)),0)</f>
        <v>0</v>
      </c>
      <c r="K118" s="243">
        <f ca="1">+IFERROR(INDEX('Hoja de Trabajo para listado'!$A$155:$Z$1048576,MATCH($A118,'Hoja de Trabajo para listado'!$A$155:$A$1048576,0),MATCH((CUADRO!K$5&amp;$E118),'Hoja de Trabajo para listado'!$A$151:$Z$151,0)),0)+IFERROR(INDEX('Hoja de Trabajo para listado'!$AB$155:$BA$1048576,MATCH($A118,'Hoja de Trabajo para listado'!$AB$155:$AB$1048576,0),MATCH((CUADRO!K$5&amp;$E118),'Hoja de Trabajo para listado'!$AB$151:$BA$151,0)),0)+IFERROR(INDEX('Hoja de Trabajo para listado'!$BC$155:$CB$1048576,MATCH($A118,'Hoja de Trabajo para listado'!$BC$155:$BC$1048576,0),MATCH((CUADRO!K$5&amp;$E118),'Hoja de Trabajo para listado'!$BC$151:$CB$151,0)),0)+IFERROR(INDEX('Hoja de Trabajo para listado'!$DE$153:$DG$274,MATCH($A118,'Hoja de Trabajo para listado'!$DE$153:$DE$1048576,0),MATCH((CUADRO!K$5&amp;$E118),'Hoja de Trabajo para listado'!$DE$151:$DG$151,0)),0)+IFERROR(INDEX('Hoja de Trabajo para listado'!$CD$155:$DC$1048576,MATCH($A118,'Hoja de Trabajo para listado'!$CD$155:$CD$1048576,0),MATCH((CUADRO!K$5&amp;$E118),'Hoja de Trabajo para listado'!$CD$151:$DC$151,0)),0)</f>
        <v>0</v>
      </c>
      <c r="L118" s="243">
        <f ca="1">+IFERROR(INDEX('Hoja de Trabajo para listado'!$A$155:$Z$1048576,MATCH($A118,'Hoja de Trabajo para listado'!$A$155:$A$1048576,0),MATCH((CUADRO!L$5&amp;$E118),'Hoja de Trabajo para listado'!$A$151:$Z$151,0)),0)+IFERROR(INDEX('Hoja de Trabajo para listado'!$AB$155:$BA$1048576,MATCH($A118,'Hoja de Trabajo para listado'!$AB$155:$AB$1048576,0),MATCH((CUADRO!L$5&amp;$E118),'Hoja de Trabajo para listado'!$AB$151:$BA$151,0)),0)+IFERROR(INDEX('Hoja de Trabajo para listado'!$BC$155:$CB$1048576,MATCH($A118,'Hoja de Trabajo para listado'!$BC$155:$BC$1048576,0),MATCH((CUADRO!L$5&amp;$E118),'Hoja de Trabajo para listado'!$BC$151:$CB$151,0)),0)+IFERROR(INDEX('Hoja de Trabajo para listado'!$DE$153:$DG$274,MATCH($A118,'Hoja de Trabajo para listado'!$DE$153:$DE$1048576,0),MATCH((CUADRO!L$5&amp;$E118),'Hoja de Trabajo para listado'!$DE$151:$DG$151,0)),0)+IFERROR(INDEX('Hoja de Trabajo para listado'!$CD$155:$DC$1048576,MATCH($A118,'Hoja de Trabajo para listado'!$CD$155:$CD$1048576,0),MATCH((CUADRO!L$5&amp;$E118),'Hoja de Trabajo para listado'!$CD$151:$DC$151,0)),0)</f>
        <v>0</v>
      </c>
      <c r="M118" s="243">
        <f ca="1">+IFERROR(INDEX('Hoja de Trabajo para listado'!$A$155:$Z$1048576,MATCH($A118,'Hoja de Trabajo para listado'!$A$155:$A$1048576,0),MATCH((CUADRO!M$5&amp;$E118),'Hoja de Trabajo para listado'!$A$151:$Z$151,0)),0)+IFERROR(INDEX('Hoja de Trabajo para listado'!$AB$155:$BA$1048576,MATCH($A118,'Hoja de Trabajo para listado'!$AB$155:$AB$1048576,0),MATCH((CUADRO!M$5&amp;$E118),'Hoja de Trabajo para listado'!$AB$151:$BA$151,0)),0)+IFERROR(INDEX('Hoja de Trabajo para listado'!$BC$155:$CB$1048576,MATCH($A118,'Hoja de Trabajo para listado'!$BC$155:$BC$1048576,0),MATCH((CUADRO!M$5&amp;$E118),'Hoja de Trabajo para listado'!$BC$151:$CB$151,0)),0)+IFERROR(INDEX('Hoja de Trabajo para listado'!$DE$153:$DG$274,MATCH($A118,'Hoja de Trabajo para listado'!$DE$153:$DE$1048576,0),MATCH((CUADRO!M$5&amp;$E118),'Hoja de Trabajo para listado'!$DE$151:$DG$151,0)),0)+IFERROR(INDEX('Hoja de Trabajo para listado'!$CD$155:$DC$1048576,MATCH($A118,'Hoja de Trabajo para listado'!$CD$155:$CD$1048576,0),MATCH((CUADRO!M$5&amp;$E118),'Hoja de Trabajo para listado'!$CD$151:$DC$151,0)),0)</f>
        <v>0</v>
      </c>
      <c r="N118" s="243">
        <f ca="1">+IFERROR(INDEX('Hoja de Trabajo para listado'!$A$155:$Z$1048576,MATCH($A118,'Hoja de Trabajo para listado'!$A$155:$A$1048576,0),MATCH((CUADRO!N$5&amp;$E118),'Hoja de Trabajo para listado'!$A$151:$Z$151,0)),0)+IFERROR(INDEX('Hoja de Trabajo para listado'!$AB$155:$BA$1048576,MATCH($A118,'Hoja de Trabajo para listado'!$AB$155:$AB$1048576,0),MATCH((CUADRO!N$5&amp;$E118),'Hoja de Trabajo para listado'!$AB$151:$BA$151,0)),0)+IFERROR(INDEX('Hoja de Trabajo para listado'!$BC$155:$CB$1048576,MATCH($A118,'Hoja de Trabajo para listado'!$BC$155:$BC$1048576,0),MATCH((CUADRO!N$5&amp;$E118),'Hoja de Trabajo para listado'!$BC$151:$CB$151,0)),0)+IFERROR(INDEX('Hoja de Trabajo para listado'!$DE$153:$DG$274,MATCH($A118,'Hoja de Trabajo para listado'!$DE$153:$DE$1048576,0),MATCH((CUADRO!N$5&amp;$E118),'Hoja de Trabajo para listado'!$DE$151:$DG$151,0)),0)+IFERROR(INDEX('Hoja de Trabajo para listado'!$CD$155:$DC$1048576,MATCH($A118,'Hoja de Trabajo para listado'!$CD$155:$CD$1048576,0),MATCH((CUADRO!N$5&amp;$E118),'Hoja de Trabajo para listado'!$CD$151:$DC$151,0)),0)</f>
        <v>0</v>
      </c>
      <c r="O118" s="243">
        <f ca="1">+IFERROR(INDEX('Hoja de Trabajo para listado'!$A$155:$Z$1048576,MATCH($A118,'Hoja de Trabajo para listado'!$A$155:$A$1048576,0),MATCH((CUADRO!O$5&amp;$E118),'Hoja de Trabajo para listado'!$A$151:$Z$151,0)),0)+IFERROR(INDEX('Hoja de Trabajo para listado'!$AB$155:$BA$1048576,MATCH($A118,'Hoja de Trabajo para listado'!$AB$155:$AB$1048576,0),MATCH((CUADRO!O$5&amp;$E118),'Hoja de Trabajo para listado'!$AB$151:$BA$151,0)),0)+IFERROR(INDEX('Hoja de Trabajo para listado'!$BC$155:$CB$1048576,MATCH($A118,'Hoja de Trabajo para listado'!$BC$155:$BC$1048576,0),MATCH((CUADRO!O$5&amp;$E118),'Hoja de Trabajo para listado'!$BC$151:$CB$151,0)),0)+IFERROR(INDEX('Hoja de Trabajo para listado'!$DE$153:$DG$274,MATCH($A118,'Hoja de Trabajo para listado'!$DE$153:$DE$1048576,0),MATCH((CUADRO!O$5&amp;$E118),'Hoja de Trabajo para listado'!$DE$151:$DG$151,0)),0)+IFERROR(INDEX('Hoja de Trabajo para listado'!$CD$155:$DC$1048576,MATCH($A118,'Hoja de Trabajo para listado'!$CD$155:$CD$1048576,0),MATCH((CUADRO!O$5&amp;$E118),'Hoja de Trabajo para listado'!$CD$151:$DC$151,0)),0)</f>
        <v>0</v>
      </c>
      <c r="P118" s="243">
        <f ca="1">+IFERROR(INDEX('Hoja de Trabajo para listado'!$A$155:$Z$1048576,MATCH($A118,'Hoja de Trabajo para listado'!$A$155:$A$1048576,0),MATCH((CUADRO!P$5&amp;$E118),'Hoja de Trabajo para listado'!$A$151:$Z$151,0)),0)+IFERROR(INDEX('Hoja de Trabajo para listado'!$AB$155:$BA$1048576,MATCH($A118,'Hoja de Trabajo para listado'!$AB$155:$AB$1048576,0),MATCH((CUADRO!P$5&amp;$E118),'Hoja de Trabajo para listado'!$AB$151:$BA$151,0)),0)+IFERROR(INDEX('Hoja de Trabajo para listado'!$BC$155:$CB$1048576,MATCH($A118,'Hoja de Trabajo para listado'!$BC$155:$BC$1048576,0),MATCH((CUADRO!P$5&amp;$E118),'Hoja de Trabajo para listado'!$BC$151:$CB$151,0)),0)+IFERROR(INDEX('Hoja de Trabajo para listado'!$DE$153:$DG$274,MATCH($A118,'Hoja de Trabajo para listado'!$DE$153:$DE$1048576,0),MATCH((CUADRO!P$5&amp;$E118),'Hoja de Trabajo para listado'!$DE$151:$DG$151,0)),0)+IFERROR(INDEX('Hoja de Trabajo para listado'!$CD$155:$DC$1048576,MATCH($A118,'Hoja de Trabajo para listado'!$CD$155:$CD$1048576,0),MATCH((CUADRO!P$5&amp;$E118),'Hoja de Trabajo para listado'!$CD$151:$DC$151,0)),0)</f>
        <v>0</v>
      </c>
      <c r="Q118" s="243">
        <f ca="1">+IFERROR(INDEX('Hoja de Trabajo para listado'!$A$155:$Z$1048576,MATCH($A118,'Hoja de Trabajo para listado'!$A$155:$A$1048576,0),MATCH((CUADRO!Q$5&amp;$E118),'Hoja de Trabajo para listado'!$A$151:$Z$151,0)),0)+IFERROR(INDEX('Hoja de Trabajo para listado'!$AB$155:$BA$1048576,MATCH($A118,'Hoja de Trabajo para listado'!$AB$155:$AB$1048576,0),MATCH((CUADRO!Q$5&amp;$E118),'Hoja de Trabajo para listado'!$AB$151:$BA$151,0)),0)+IFERROR(INDEX('Hoja de Trabajo para listado'!$BC$155:$CB$1048576,MATCH($A118,'Hoja de Trabajo para listado'!$BC$155:$BC$1048576,0),MATCH((CUADRO!Q$5&amp;$E118),'Hoja de Trabajo para listado'!$BC$151:$CB$151,0)),0)+IFERROR(INDEX('Hoja de Trabajo para listado'!$DE$153:$DG$274,MATCH($A118,'Hoja de Trabajo para listado'!$DE$153:$DE$1048576,0),MATCH((CUADRO!Q$5&amp;$E118),'Hoja de Trabajo para listado'!$DE$151:$DG$151,0)),0)+IFERROR(INDEX('Hoja de Trabajo para listado'!$CD$155:$DC$1048576,MATCH($A118,'Hoja de Trabajo para listado'!$CD$155:$CD$1048576,0),MATCH((CUADRO!Q$5&amp;$E118),'Hoja de Trabajo para listado'!$CD$151:$DC$151,0)),0)</f>
        <v>0</v>
      </c>
      <c r="R118" s="243">
        <f t="shared" ca="1" si="5"/>
        <v>0</v>
      </c>
      <c r="S118" s="243"/>
      <c r="T118" s="243">
        <f ca="1">+T119</f>
        <v>9471.83</v>
      </c>
      <c r="U118" s="242">
        <f t="shared" si="6"/>
        <v>1</v>
      </c>
      <c r="V118" s="333" t="str">
        <f>+VLOOKUP(A118,bd_lista!$A$3:$E$590,5,FALSE)</f>
        <v>Instituciones Descentralizadas</v>
      </c>
      <c r="W118" s="391" t="str">
        <f>+V118</f>
        <v>Instituciones Descentralizadas</v>
      </c>
      <c r="X118" s="242">
        <f>+VLOOKUP(A118,[4]Sheet1!$A$13:$D$744,4,FALSE)</f>
        <v>78</v>
      </c>
      <c r="Y118" s="242" t="str">
        <f>+VLOOKUP(X118,bd_lista!$A$3:$C$590,3,FALSE)</f>
        <v>Ministerio de Hidrocarburos y Energías</v>
      </c>
      <c r="Z118" s="294">
        <f>+X118</f>
        <v>78</v>
      </c>
      <c r="AA118" s="319" t="str">
        <f>+Y118</f>
        <v>Ministerio de Hidrocarburos y Energías</v>
      </c>
    </row>
    <row r="119" spans="1:27" ht="15" customHeight="1">
      <c r="A119" s="32">
        <v>163</v>
      </c>
      <c r="B119" s="388"/>
      <c r="C119" s="333" t="str">
        <f>+VLOOKUP(A119,bd_lista!$A$3:$C$590,3,FALSE)</f>
        <v>Agencia Nacional de Hidrocarburos</v>
      </c>
      <c r="D119" s="390"/>
      <c r="E119" s="333" t="s">
        <v>1305</v>
      </c>
      <c r="F119" s="245">
        <f ca="1">+IFERROR(INDEX('Hoja de Trabajo para listado'!$A$155:$Z$1048576,MATCH($A119,'Hoja de Trabajo para listado'!$A$155:$A$1048576,0),MATCH((CUADRO!F$5&amp;$E119),'Hoja de Trabajo para listado'!$A$151:$Z$151,0)),0)+IFERROR(INDEX('Hoja de Trabajo para listado'!$AB$155:$BA$1048576,MATCH($A119,'Hoja de Trabajo para listado'!$AB$155:$AB$1048576,0),MATCH((CUADRO!F$5&amp;$E119),'Hoja de Trabajo para listado'!$AB$151:$BA$151,0)),0)+IFERROR(INDEX('Hoja de Trabajo para listado'!$BC$155:$CB$1048576,MATCH($A119,'Hoja de Trabajo para listado'!$BC$155:$BC$1048576,0),MATCH((CUADRO!F$5&amp;$E119),'Hoja de Trabajo para listado'!$BC$151:$CB$151,0)),0)+IFERROR(INDEX('Hoja de Trabajo para listado'!$DE$153:$DG$274,MATCH($A119,'Hoja de Trabajo para listado'!$DE$153:$DE$1048576,0),MATCH((CUADRO!F$5&amp;$E119),'Hoja de Trabajo para listado'!$DE$151:$DG$151,0)),0)+IFERROR(INDEX('Hoja de Trabajo para listado'!$CD$155:$DC$1048576,MATCH($A119,'Hoja de Trabajo para listado'!$CD$155:$CD$1048576,0),MATCH((CUADRO!F$5&amp;$E119),'Hoja de Trabajo para listado'!$CD$151:$DC$151,0)),0)</f>
        <v>9030.0300000000007</v>
      </c>
      <c r="G119" s="245">
        <f ca="1">+IFERROR(INDEX('Hoja de Trabajo para listado'!$A$155:$Z$1048576,MATCH($A119,'Hoja de Trabajo para listado'!$A$155:$A$1048576,0),MATCH((CUADRO!G$5&amp;$E119),'Hoja de Trabajo para listado'!$A$151:$Z$151,0)),0)+IFERROR(INDEX('Hoja de Trabajo para listado'!$AB$155:$BA$1048576,MATCH($A119,'Hoja de Trabajo para listado'!$AB$155:$AB$1048576,0),MATCH((CUADRO!G$5&amp;$E119),'Hoja de Trabajo para listado'!$AB$151:$BA$151,0)),0)+IFERROR(INDEX('Hoja de Trabajo para listado'!$BC$155:$CB$1048576,MATCH($A119,'Hoja de Trabajo para listado'!$BC$155:$BC$1048576,0),MATCH((CUADRO!G$5&amp;$E119),'Hoja de Trabajo para listado'!$BC$151:$CB$151,0)),0)+IFERROR(INDEX('Hoja de Trabajo para listado'!$DE$153:$DG$274,MATCH($A119,'Hoja de Trabajo para listado'!$DE$153:$DE$1048576,0),MATCH((CUADRO!G$5&amp;$E119),'Hoja de Trabajo para listado'!$DE$151:$DG$151,0)),0)+IFERROR(INDEX('Hoja de Trabajo para listado'!$CD$155:$DC$1048576,MATCH($A119,'Hoja de Trabajo para listado'!$CD$155:$CD$1048576,0),MATCH((CUADRO!G$5&amp;$E119),'Hoja de Trabajo para listado'!$CD$151:$DC$151,0)),0)</f>
        <v>0</v>
      </c>
      <c r="H119" s="245">
        <f ca="1">+IFERROR(INDEX('Hoja de Trabajo para listado'!$A$155:$Z$1048576,MATCH($A119,'Hoja de Trabajo para listado'!$A$155:$A$1048576,0),MATCH((CUADRO!H$5&amp;$E119),'Hoja de Trabajo para listado'!$A$151:$Z$151,0)),0)+IFERROR(INDEX('Hoja de Trabajo para listado'!$AB$155:$BA$1048576,MATCH($A119,'Hoja de Trabajo para listado'!$AB$155:$AB$1048576,0),MATCH((CUADRO!H$5&amp;$E119),'Hoja de Trabajo para listado'!$AB$151:$BA$151,0)),0)+IFERROR(INDEX('Hoja de Trabajo para listado'!$BC$155:$CB$1048576,MATCH($A119,'Hoja de Trabajo para listado'!$BC$155:$BC$1048576,0),MATCH((CUADRO!H$5&amp;$E119),'Hoja de Trabajo para listado'!$BC$151:$CB$151,0)),0)+IFERROR(INDEX('Hoja de Trabajo para listado'!$DE$153:$DG$274,MATCH($A119,'Hoja de Trabajo para listado'!$DE$153:$DE$1048576,0),MATCH((CUADRO!H$5&amp;$E119),'Hoja de Trabajo para listado'!$DE$151:$DG$151,0)),0)+IFERROR(INDEX('Hoja de Trabajo para listado'!$CD$155:$DC$1048576,MATCH($A119,'Hoja de Trabajo para listado'!$CD$155:$CD$1048576,0),MATCH((CUADRO!H$5&amp;$E119),'Hoja de Trabajo para listado'!$CD$151:$DC$151,0)),0)</f>
        <v>0</v>
      </c>
      <c r="I119" s="245">
        <f ca="1">+IFERROR(INDEX('Hoja de Trabajo para listado'!$A$155:$Z$1048576,MATCH($A119,'Hoja de Trabajo para listado'!$A$155:$A$1048576,0),MATCH((CUADRO!I$5&amp;$E119),'Hoja de Trabajo para listado'!$A$151:$Z$151,0)),0)+IFERROR(INDEX('Hoja de Trabajo para listado'!$AB$155:$BA$1048576,MATCH($A119,'Hoja de Trabajo para listado'!$AB$155:$AB$1048576,0),MATCH((CUADRO!I$5&amp;$E119),'Hoja de Trabajo para listado'!$AB$151:$BA$151,0)),0)+IFERROR(INDEX('Hoja de Trabajo para listado'!$BC$155:$CB$1048576,MATCH($A119,'Hoja de Trabajo para listado'!$BC$155:$BC$1048576,0),MATCH((CUADRO!I$5&amp;$E119),'Hoja de Trabajo para listado'!$BC$151:$CB$151,0)),0)+IFERROR(INDEX('Hoja de Trabajo para listado'!$DE$153:$DG$274,MATCH($A119,'Hoja de Trabajo para listado'!$DE$153:$DE$1048576,0),MATCH((CUADRO!I$5&amp;$E119),'Hoja de Trabajo para listado'!$DE$151:$DG$151,0)),0)+IFERROR(INDEX('Hoja de Trabajo para listado'!$CD$155:$DC$1048576,MATCH($A119,'Hoja de Trabajo para listado'!$CD$155:$CD$1048576,0),MATCH((CUADRO!I$5&amp;$E119),'Hoja de Trabajo para listado'!$CD$151:$DC$151,0)),0)</f>
        <v>441.79999999999995</v>
      </c>
      <c r="J119" s="245">
        <f ca="1">+IFERROR(INDEX('Hoja de Trabajo para listado'!$A$155:$Z$1048576,MATCH($A119,'Hoja de Trabajo para listado'!$A$155:$A$1048576,0),MATCH((CUADRO!J$5&amp;$E119),'Hoja de Trabajo para listado'!$A$151:$Z$151,0)),0)+IFERROR(INDEX('Hoja de Trabajo para listado'!$AB$155:$BA$1048576,MATCH($A119,'Hoja de Trabajo para listado'!$AB$155:$AB$1048576,0),MATCH((CUADRO!J$5&amp;$E119),'Hoja de Trabajo para listado'!$AB$151:$BA$151,0)),0)+IFERROR(INDEX('Hoja de Trabajo para listado'!$BC$155:$CB$1048576,MATCH($A119,'Hoja de Trabajo para listado'!$BC$155:$BC$1048576,0),MATCH((CUADRO!J$5&amp;$E119),'Hoja de Trabajo para listado'!$BC$151:$CB$151,0)),0)+IFERROR(INDEX('Hoja de Trabajo para listado'!$DE$153:$DG$274,MATCH($A119,'Hoja de Trabajo para listado'!$DE$153:$DE$1048576,0),MATCH((CUADRO!J$5&amp;$E119),'Hoja de Trabajo para listado'!$DE$151:$DG$151,0)),0)+IFERROR(INDEX('Hoja de Trabajo para listado'!$CD$155:$DC$1048576,MATCH($A119,'Hoja de Trabajo para listado'!$CD$155:$CD$1048576,0),MATCH((CUADRO!J$5&amp;$E119),'Hoja de Trabajo para listado'!$CD$151:$DC$151,0)),0)</f>
        <v>0</v>
      </c>
      <c r="K119" s="245">
        <f ca="1">+IFERROR(INDEX('Hoja de Trabajo para listado'!$A$155:$Z$1048576,MATCH($A119,'Hoja de Trabajo para listado'!$A$155:$A$1048576,0),MATCH((CUADRO!K$5&amp;$E119),'Hoja de Trabajo para listado'!$A$151:$Z$151,0)),0)+IFERROR(INDEX('Hoja de Trabajo para listado'!$AB$155:$BA$1048576,MATCH($A119,'Hoja de Trabajo para listado'!$AB$155:$AB$1048576,0),MATCH((CUADRO!K$5&amp;$E119),'Hoja de Trabajo para listado'!$AB$151:$BA$151,0)),0)+IFERROR(INDEX('Hoja de Trabajo para listado'!$BC$155:$CB$1048576,MATCH($A119,'Hoja de Trabajo para listado'!$BC$155:$BC$1048576,0),MATCH((CUADRO!K$5&amp;$E119),'Hoja de Trabajo para listado'!$BC$151:$CB$151,0)),0)+IFERROR(INDEX('Hoja de Trabajo para listado'!$DE$153:$DG$274,MATCH($A119,'Hoja de Trabajo para listado'!$DE$153:$DE$1048576,0),MATCH((CUADRO!K$5&amp;$E119),'Hoja de Trabajo para listado'!$DE$151:$DG$151,0)),0)+IFERROR(INDEX('Hoja de Trabajo para listado'!$CD$155:$DC$1048576,MATCH($A119,'Hoja de Trabajo para listado'!$CD$155:$CD$1048576,0),MATCH((CUADRO!K$5&amp;$E119),'Hoja de Trabajo para listado'!$CD$151:$DC$151,0)),0)</f>
        <v>0</v>
      </c>
      <c r="L119" s="245">
        <f ca="1">+IFERROR(INDEX('Hoja de Trabajo para listado'!$A$155:$Z$1048576,MATCH($A119,'Hoja de Trabajo para listado'!$A$155:$A$1048576,0),MATCH((CUADRO!L$5&amp;$E119),'Hoja de Trabajo para listado'!$A$151:$Z$151,0)),0)+IFERROR(INDEX('Hoja de Trabajo para listado'!$AB$155:$BA$1048576,MATCH($A119,'Hoja de Trabajo para listado'!$AB$155:$AB$1048576,0),MATCH((CUADRO!L$5&amp;$E119),'Hoja de Trabajo para listado'!$AB$151:$BA$151,0)),0)+IFERROR(INDEX('Hoja de Trabajo para listado'!$BC$155:$CB$1048576,MATCH($A119,'Hoja de Trabajo para listado'!$BC$155:$BC$1048576,0),MATCH((CUADRO!L$5&amp;$E119),'Hoja de Trabajo para listado'!$BC$151:$CB$151,0)),0)+IFERROR(INDEX('Hoja de Trabajo para listado'!$DE$153:$DG$274,MATCH($A119,'Hoja de Trabajo para listado'!$DE$153:$DE$1048576,0),MATCH((CUADRO!L$5&amp;$E119),'Hoja de Trabajo para listado'!$DE$151:$DG$151,0)),0)+IFERROR(INDEX('Hoja de Trabajo para listado'!$CD$155:$DC$1048576,MATCH($A119,'Hoja de Trabajo para listado'!$CD$155:$CD$1048576,0),MATCH((CUADRO!L$5&amp;$E119),'Hoja de Trabajo para listado'!$CD$151:$DC$151,0)),0)</f>
        <v>0</v>
      </c>
      <c r="M119" s="245">
        <f ca="1">+IFERROR(INDEX('Hoja de Trabajo para listado'!$A$155:$Z$1048576,MATCH($A119,'Hoja de Trabajo para listado'!$A$155:$A$1048576,0),MATCH((CUADRO!M$5&amp;$E119),'Hoja de Trabajo para listado'!$A$151:$Z$151,0)),0)+IFERROR(INDEX('Hoja de Trabajo para listado'!$AB$155:$BA$1048576,MATCH($A119,'Hoja de Trabajo para listado'!$AB$155:$AB$1048576,0),MATCH((CUADRO!M$5&amp;$E119),'Hoja de Trabajo para listado'!$AB$151:$BA$151,0)),0)+IFERROR(INDEX('Hoja de Trabajo para listado'!$BC$155:$CB$1048576,MATCH($A119,'Hoja de Trabajo para listado'!$BC$155:$BC$1048576,0),MATCH((CUADRO!M$5&amp;$E119),'Hoja de Trabajo para listado'!$BC$151:$CB$151,0)),0)+IFERROR(INDEX('Hoja de Trabajo para listado'!$DE$153:$DG$274,MATCH($A119,'Hoja de Trabajo para listado'!$DE$153:$DE$1048576,0),MATCH((CUADRO!M$5&amp;$E119),'Hoja de Trabajo para listado'!$DE$151:$DG$151,0)),0)+IFERROR(INDEX('Hoja de Trabajo para listado'!$CD$155:$DC$1048576,MATCH($A119,'Hoja de Trabajo para listado'!$CD$155:$CD$1048576,0),MATCH((CUADRO!M$5&amp;$E119),'Hoja de Trabajo para listado'!$CD$151:$DC$151,0)),0)</f>
        <v>0</v>
      </c>
      <c r="N119" s="245">
        <f ca="1">+IFERROR(INDEX('Hoja de Trabajo para listado'!$A$155:$Z$1048576,MATCH($A119,'Hoja de Trabajo para listado'!$A$155:$A$1048576,0),MATCH((CUADRO!N$5&amp;$E119),'Hoja de Trabajo para listado'!$A$151:$Z$151,0)),0)+IFERROR(INDEX('Hoja de Trabajo para listado'!$AB$155:$BA$1048576,MATCH($A119,'Hoja de Trabajo para listado'!$AB$155:$AB$1048576,0),MATCH((CUADRO!N$5&amp;$E119),'Hoja de Trabajo para listado'!$AB$151:$BA$151,0)),0)+IFERROR(INDEX('Hoja de Trabajo para listado'!$BC$155:$CB$1048576,MATCH($A119,'Hoja de Trabajo para listado'!$BC$155:$BC$1048576,0),MATCH((CUADRO!N$5&amp;$E119),'Hoja de Trabajo para listado'!$BC$151:$CB$151,0)),0)+IFERROR(INDEX('Hoja de Trabajo para listado'!$DE$153:$DG$274,MATCH($A119,'Hoja de Trabajo para listado'!$DE$153:$DE$1048576,0),MATCH((CUADRO!N$5&amp;$E119),'Hoja de Trabajo para listado'!$DE$151:$DG$151,0)),0)+IFERROR(INDEX('Hoja de Trabajo para listado'!$CD$155:$DC$1048576,MATCH($A119,'Hoja de Trabajo para listado'!$CD$155:$CD$1048576,0),MATCH((CUADRO!N$5&amp;$E119),'Hoja de Trabajo para listado'!$CD$151:$DC$151,0)),0)</f>
        <v>0</v>
      </c>
      <c r="O119" s="245">
        <f ca="1">+IFERROR(INDEX('Hoja de Trabajo para listado'!$A$155:$Z$1048576,MATCH($A119,'Hoja de Trabajo para listado'!$A$155:$A$1048576,0),MATCH((CUADRO!O$5&amp;$E119),'Hoja de Trabajo para listado'!$A$151:$Z$151,0)),0)+IFERROR(INDEX('Hoja de Trabajo para listado'!$AB$155:$BA$1048576,MATCH($A119,'Hoja de Trabajo para listado'!$AB$155:$AB$1048576,0),MATCH((CUADRO!O$5&amp;$E119),'Hoja de Trabajo para listado'!$AB$151:$BA$151,0)),0)+IFERROR(INDEX('Hoja de Trabajo para listado'!$BC$155:$CB$1048576,MATCH($A119,'Hoja de Trabajo para listado'!$BC$155:$BC$1048576,0),MATCH((CUADRO!O$5&amp;$E119),'Hoja de Trabajo para listado'!$BC$151:$CB$151,0)),0)+IFERROR(INDEX('Hoja de Trabajo para listado'!$DE$153:$DG$274,MATCH($A119,'Hoja de Trabajo para listado'!$DE$153:$DE$1048576,0),MATCH((CUADRO!O$5&amp;$E119),'Hoja de Trabajo para listado'!$DE$151:$DG$151,0)),0)+IFERROR(INDEX('Hoja de Trabajo para listado'!$CD$155:$DC$1048576,MATCH($A119,'Hoja de Trabajo para listado'!$CD$155:$CD$1048576,0),MATCH((CUADRO!O$5&amp;$E119),'Hoja de Trabajo para listado'!$CD$151:$DC$151,0)),0)</f>
        <v>0</v>
      </c>
      <c r="P119" s="245">
        <f ca="1">+IFERROR(INDEX('Hoja de Trabajo para listado'!$A$155:$Z$1048576,MATCH($A119,'Hoja de Trabajo para listado'!$A$155:$A$1048576,0),MATCH((CUADRO!P$5&amp;$E119),'Hoja de Trabajo para listado'!$A$151:$Z$151,0)),0)+IFERROR(INDEX('Hoja de Trabajo para listado'!$AB$155:$BA$1048576,MATCH($A119,'Hoja de Trabajo para listado'!$AB$155:$AB$1048576,0),MATCH((CUADRO!P$5&amp;$E119),'Hoja de Trabajo para listado'!$AB$151:$BA$151,0)),0)+IFERROR(INDEX('Hoja de Trabajo para listado'!$BC$155:$CB$1048576,MATCH($A119,'Hoja de Trabajo para listado'!$BC$155:$BC$1048576,0),MATCH((CUADRO!P$5&amp;$E119),'Hoja de Trabajo para listado'!$BC$151:$CB$151,0)),0)+IFERROR(INDEX('Hoja de Trabajo para listado'!$DE$153:$DG$274,MATCH($A119,'Hoja de Trabajo para listado'!$DE$153:$DE$1048576,0),MATCH((CUADRO!P$5&amp;$E119),'Hoja de Trabajo para listado'!$DE$151:$DG$151,0)),0)+IFERROR(INDEX('Hoja de Trabajo para listado'!$CD$155:$DC$1048576,MATCH($A119,'Hoja de Trabajo para listado'!$CD$155:$CD$1048576,0),MATCH((CUADRO!P$5&amp;$E119),'Hoja de Trabajo para listado'!$CD$151:$DC$151,0)),0)</f>
        <v>0</v>
      </c>
      <c r="Q119" s="245">
        <f ca="1">+IFERROR(INDEX('Hoja de Trabajo para listado'!$A$155:$Z$1048576,MATCH($A119,'Hoja de Trabajo para listado'!$A$155:$A$1048576,0),MATCH((CUADRO!Q$5&amp;$E119),'Hoja de Trabajo para listado'!$A$151:$Z$151,0)),0)+IFERROR(INDEX('Hoja de Trabajo para listado'!$AB$155:$BA$1048576,MATCH($A119,'Hoja de Trabajo para listado'!$AB$155:$AB$1048576,0),MATCH((CUADRO!Q$5&amp;$E119),'Hoja de Trabajo para listado'!$AB$151:$BA$151,0)),0)+IFERROR(INDEX('Hoja de Trabajo para listado'!$BC$155:$CB$1048576,MATCH($A119,'Hoja de Trabajo para listado'!$BC$155:$BC$1048576,0),MATCH((CUADRO!Q$5&amp;$E119),'Hoja de Trabajo para listado'!$BC$151:$CB$151,0)),0)+IFERROR(INDEX('Hoja de Trabajo para listado'!$DE$153:$DG$274,MATCH($A119,'Hoja de Trabajo para listado'!$DE$153:$DE$1048576,0),MATCH((CUADRO!Q$5&amp;$E119),'Hoja de Trabajo para listado'!$DE$151:$DG$151,0)),0)+IFERROR(INDEX('Hoja de Trabajo para listado'!$CD$155:$DC$1048576,MATCH($A119,'Hoja de Trabajo para listado'!$CD$155:$CD$1048576,0),MATCH((CUADRO!Q$5&amp;$E119),'Hoja de Trabajo para listado'!$CD$151:$DC$151,0)),0)</f>
        <v>0</v>
      </c>
      <c r="R119" s="245">
        <f t="shared" ca="1" si="5"/>
        <v>9471.83</v>
      </c>
      <c r="S119" s="245">
        <f ca="1">+R118+R119</f>
        <v>9471.83</v>
      </c>
      <c r="T119" s="245">
        <f ca="1">+S119</f>
        <v>9471.83</v>
      </c>
      <c r="U119" s="244">
        <f t="shared" si="6"/>
        <v>2</v>
      </c>
      <c r="V119" s="333" t="str">
        <f>+VLOOKUP(A119,bd_lista!$A$3:$E$590,5,FALSE)</f>
        <v>Instituciones Descentralizadas</v>
      </c>
      <c r="W119" s="392"/>
      <c r="X119" s="242">
        <f>+VLOOKUP(A119,[4]Sheet1!$A$13:$D$744,4,FALSE)</f>
        <v>78</v>
      </c>
      <c r="Y119" s="242" t="str">
        <f>+VLOOKUP(X119,bd_lista!$A$3:$C$590,3,FALSE)</f>
        <v>Ministerio de Hidrocarburos y Energías</v>
      </c>
      <c r="Z119" s="292"/>
      <c r="AA119" s="321"/>
    </row>
    <row r="120" spans="1:27" ht="15" hidden="1" customHeight="1">
      <c r="A120" s="251">
        <v>169</v>
      </c>
      <c r="B120" s="387">
        <f>+A120</f>
        <v>169</v>
      </c>
      <c r="C120" s="247" t="str">
        <f>+VLOOKUP(A120,bd_lista!$A$3:$C$590,3,FALSE)</f>
        <v>Autoridad General de Impugnación Tributaria</v>
      </c>
      <c r="D120" s="389" t="str">
        <f>+C120</f>
        <v>Autoridad General de Impugnación Tributaria</v>
      </c>
      <c r="E120" s="247" t="s">
        <v>1304</v>
      </c>
      <c r="F120" s="243">
        <f ca="1">+IFERROR(INDEX('Hoja de Trabajo para listado'!$A$155:$Z$1048576,MATCH($A120,'Hoja de Trabajo para listado'!$A$155:$A$1048576,0),MATCH((CUADRO!F$5&amp;$E120),'Hoja de Trabajo para listado'!$A$151:$Z$151,0)),0)+IFERROR(INDEX('Hoja de Trabajo para listado'!$AB$155:$BA$1048576,MATCH($A120,'Hoja de Trabajo para listado'!$AB$155:$AB$1048576,0),MATCH((CUADRO!F$5&amp;$E120),'Hoja de Trabajo para listado'!$AB$151:$BA$151,0)),0)+IFERROR(INDEX('Hoja de Trabajo para listado'!$BC$155:$CB$1048576,MATCH($A120,'Hoja de Trabajo para listado'!$BC$155:$BC$1048576,0),MATCH((CUADRO!F$5&amp;$E120),'Hoja de Trabajo para listado'!$BC$151:$CB$151,0)),0)+IFERROR(INDEX('Hoja de Trabajo para listado'!$DE$153:$DG$274,MATCH($A120,'Hoja de Trabajo para listado'!$DE$153:$DE$1048576,0),MATCH((CUADRO!F$5&amp;$E120),'Hoja de Trabajo para listado'!$DE$151:$DG$151,0)),0)+IFERROR(INDEX('Hoja de Trabajo para listado'!$CD$155:$DC$1048576,MATCH($A120,'Hoja de Trabajo para listado'!$CD$155:$CD$1048576,0),MATCH((CUADRO!F$5&amp;$E120),'Hoja de Trabajo para listado'!$CD$151:$DC$151,0)),0)</f>
        <v>0</v>
      </c>
      <c r="G120" s="243">
        <f ca="1">+IFERROR(INDEX('Hoja de Trabajo para listado'!$A$155:$Z$1048576,MATCH($A120,'Hoja de Trabajo para listado'!$A$155:$A$1048576,0),MATCH((CUADRO!G$5&amp;$E120),'Hoja de Trabajo para listado'!$A$151:$Z$151,0)),0)+IFERROR(INDEX('Hoja de Trabajo para listado'!$AB$155:$BA$1048576,MATCH($A120,'Hoja de Trabajo para listado'!$AB$155:$AB$1048576,0),MATCH((CUADRO!G$5&amp;$E120),'Hoja de Trabajo para listado'!$AB$151:$BA$151,0)),0)+IFERROR(INDEX('Hoja de Trabajo para listado'!$BC$155:$CB$1048576,MATCH($A120,'Hoja de Trabajo para listado'!$BC$155:$BC$1048576,0),MATCH((CUADRO!G$5&amp;$E120),'Hoja de Trabajo para listado'!$BC$151:$CB$151,0)),0)+IFERROR(INDEX('Hoja de Trabajo para listado'!$DE$153:$DG$274,MATCH($A120,'Hoja de Trabajo para listado'!$DE$153:$DE$1048576,0),MATCH((CUADRO!G$5&amp;$E120),'Hoja de Trabajo para listado'!$DE$151:$DG$151,0)),0)+IFERROR(INDEX('Hoja de Trabajo para listado'!$CD$155:$DC$1048576,MATCH($A120,'Hoja de Trabajo para listado'!$CD$155:$CD$1048576,0),MATCH((CUADRO!G$5&amp;$E120),'Hoja de Trabajo para listado'!$CD$151:$DC$151,0)),0)</f>
        <v>0</v>
      </c>
      <c r="H120" s="243">
        <f ca="1">+IFERROR(INDEX('Hoja de Trabajo para listado'!$A$155:$Z$1048576,MATCH($A120,'Hoja de Trabajo para listado'!$A$155:$A$1048576,0),MATCH((CUADRO!H$5&amp;$E120),'Hoja de Trabajo para listado'!$A$151:$Z$151,0)),0)+IFERROR(INDEX('Hoja de Trabajo para listado'!$AB$155:$BA$1048576,MATCH($A120,'Hoja de Trabajo para listado'!$AB$155:$AB$1048576,0),MATCH((CUADRO!H$5&amp;$E120),'Hoja de Trabajo para listado'!$AB$151:$BA$151,0)),0)+IFERROR(INDEX('Hoja de Trabajo para listado'!$BC$155:$CB$1048576,MATCH($A120,'Hoja de Trabajo para listado'!$BC$155:$BC$1048576,0),MATCH((CUADRO!H$5&amp;$E120),'Hoja de Trabajo para listado'!$BC$151:$CB$151,0)),0)+IFERROR(INDEX('Hoja de Trabajo para listado'!$DE$153:$DG$274,MATCH($A120,'Hoja de Trabajo para listado'!$DE$153:$DE$1048576,0),MATCH((CUADRO!H$5&amp;$E120),'Hoja de Trabajo para listado'!$DE$151:$DG$151,0)),0)+IFERROR(INDEX('Hoja de Trabajo para listado'!$CD$155:$DC$1048576,MATCH($A120,'Hoja de Trabajo para listado'!$CD$155:$CD$1048576,0),MATCH((CUADRO!H$5&amp;$E120),'Hoja de Trabajo para listado'!$CD$151:$DC$151,0)),0)</f>
        <v>0</v>
      </c>
      <c r="I120" s="243">
        <f ca="1">+IFERROR(INDEX('Hoja de Trabajo para listado'!$A$155:$Z$1048576,MATCH($A120,'Hoja de Trabajo para listado'!$A$155:$A$1048576,0),MATCH((CUADRO!I$5&amp;$E120),'Hoja de Trabajo para listado'!$A$151:$Z$151,0)),0)+IFERROR(INDEX('Hoja de Trabajo para listado'!$AB$155:$BA$1048576,MATCH($A120,'Hoja de Trabajo para listado'!$AB$155:$AB$1048576,0),MATCH((CUADRO!I$5&amp;$E120),'Hoja de Trabajo para listado'!$AB$151:$BA$151,0)),0)+IFERROR(INDEX('Hoja de Trabajo para listado'!$BC$155:$CB$1048576,MATCH($A120,'Hoja de Trabajo para listado'!$BC$155:$BC$1048576,0),MATCH((CUADRO!I$5&amp;$E120),'Hoja de Trabajo para listado'!$BC$151:$CB$151,0)),0)+IFERROR(INDEX('Hoja de Trabajo para listado'!$DE$153:$DG$274,MATCH($A120,'Hoja de Trabajo para listado'!$DE$153:$DE$1048576,0),MATCH((CUADRO!I$5&amp;$E120),'Hoja de Trabajo para listado'!$DE$151:$DG$151,0)),0)+IFERROR(INDEX('Hoja de Trabajo para listado'!$CD$155:$DC$1048576,MATCH($A120,'Hoja de Trabajo para listado'!$CD$155:$CD$1048576,0),MATCH((CUADRO!I$5&amp;$E120),'Hoja de Trabajo para listado'!$CD$151:$DC$151,0)),0)</f>
        <v>0</v>
      </c>
      <c r="J120" s="243">
        <f ca="1">+IFERROR(INDEX('Hoja de Trabajo para listado'!$A$155:$Z$1048576,MATCH($A120,'Hoja de Trabajo para listado'!$A$155:$A$1048576,0),MATCH((CUADRO!J$5&amp;$E120),'Hoja de Trabajo para listado'!$A$151:$Z$151,0)),0)+IFERROR(INDEX('Hoja de Trabajo para listado'!$AB$155:$BA$1048576,MATCH($A120,'Hoja de Trabajo para listado'!$AB$155:$AB$1048576,0),MATCH((CUADRO!J$5&amp;$E120),'Hoja de Trabajo para listado'!$AB$151:$BA$151,0)),0)+IFERROR(INDEX('Hoja de Trabajo para listado'!$BC$155:$CB$1048576,MATCH($A120,'Hoja de Trabajo para listado'!$BC$155:$BC$1048576,0),MATCH((CUADRO!J$5&amp;$E120),'Hoja de Trabajo para listado'!$BC$151:$CB$151,0)),0)+IFERROR(INDEX('Hoja de Trabajo para listado'!$DE$153:$DG$274,MATCH($A120,'Hoja de Trabajo para listado'!$DE$153:$DE$1048576,0),MATCH((CUADRO!J$5&amp;$E120),'Hoja de Trabajo para listado'!$DE$151:$DG$151,0)),0)+IFERROR(INDEX('Hoja de Trabajo para listado'!$CD$155:$DC$1048576,MATCH($A120,'Hoja de Trabajo para listado'!$CD$155:$CD$1048576,0),MATCH((CUADRO!J$5&amp;$E120),'Hoja de Trabajo para listado'!$CD$151:$DC$151,0)),0)</f>
        <v>0</v>
      </c>
      <c r="K120" s="243">
        <f ca="1">+IFERROR(INDEX('Hoja de Trabajo para listado'!$A$155:$Z$1048576,MATCH($A120,'Hoja de Trabajo para listado'!$A$155:$A$1048576,0),MATCH((CUADRO!K$5&amp;$E120),'Hoja de Trabajo para listado'!$A$151:$Z$151,0)),0)+IFERROR(INDEX('Hoja de Trabajo para listado'!$AB$155:$BA$1048576,MATCH($A120,'Hoja de Trabajo para listado'!$AB$155:$AB$1048576,0),MATCH((CUADRO!K$5&amp;$E120),'Hoja de Trabajo para listado'!$AB$151:$BA$151,0)),0)+IFERROR(INDEX('Hoja de Trabajo para listado'!$BC$155:$CB$1048576,MATCH($A120,'Hoja de Trabajo para listado'!$BC$155:$BC$1048576,0),MATCH((CUADRO!K$5&amp;$E120),'Hoja de Trabajo para listado'!$BC$151:$CB$151,0)),0)+IFERROR(INDEX('Hoja de Trabajo para listado'!$DE$153:$DG$274,MATCH($A120,'Hoja de Trabajo para listado'!$DE$153:$DE$1048576,0),MATCH((CUADRO!K$5&amp;$E120),'Hoja de Trabajo para listado'!$DE$151:$DG$151,0)),0)+IFERROR(INDEX('Hoja de Trabajo para listado'!$CD$155:$DC$1048576,MATCH($A120,'Hoja de Trabajo para listado'!$CD$155:$CD$1048576,0),MATCH((CUADRO!K$5&amp;$E120),'Hoja de Trabajo para listado'!$CD$151:$DC$151,0)),0)</f>
        <v>0</v>
      </c>
      <c r="L120" s="243">
        <f ca="1">+IFERROR(INDEX('Hoja de Trabajo para listado'!$A$155:$Z$1048576,MATCH($A120,'Hoja de Trabajo para listado'!$A$155:$A$1048576,0),MATCH((CUADRO!L$5&amp;$E120),'Hoja de Trabajo para listado'!$A$151:$Z$151,0)),0)+IFERROR(INDEX('Hoja de Trabajo para listado'!$AB$155:$BA$1048576,MATCH($A120,'Hoja de Trabajo para listado'!$AB$155:$AB$1048576,0),MATCH((CUADRO!L$5&amp;$E120),'Hoja de Trabajo para listado'!$AB$151:$BA$151,0)),0)+IFERROR(INDEX('Hoja de Trabajo para listado'!$BC$155:$CB$1048576,MATCH($A120,'Hoja de Trabajo para listado'!$BC$155:$BC$1048576,0),MATCH((CUADRO!L$5&amp;$E120),'Hoja de Trabajo para listado'!$BC$151:$CB$151,0)),0)+IFERROR(INDEX('Hoja de Trabajo para listado'!$DE$153:$DG$274,MATCH($A120,'Hoja de Trabajo para listado'!$DE$153:$DE$1048576,0),MATCH((CUADRO!L$5&amp;$E120),'Hoja de Trabajo para listado'!$DE$151:$DG$151,0)),0)+IFERROR(INDEX('Hoja de Trabajo para listado'!$CD$155:$DC$1048576,MATCH($A120,'Hoja de Trabajo para listado'!$CD$155:$CD$1048576,0),MATCH((CUADRO!L$5&amp;$E120),'Hoja de Trabajo para listado'!$CD$151:$DC$151,0)),0)</f>
        <v>0</v>
      </c>
      <c r="M120" s="243">
        <f ca="1">+IFERROR(INDEX('Hoja de Trabajo para listado'!$A$155:$Z$1048576,MATCH($A120,'Hoja de Trabajo para listado'!$A$155:$A$1048576,0),MATCH((CUADRO!M$5&amp;$E120),'Hoja de Trabajo para listado'!$A$151:$Z$151,0)),0)+IFERROR(INDEX('Hoja de Trabajo para listado'!$AB$155:$BA$1048576,MATCH($A120,'Hoja de Trabajo para listado'!$AB$155:$AB$1048576,0),MATCH((CUADRO!M$5&amp;$E120),'Hoja de Trabajo para listado'!$AB$151:$BA$151,0)),0)+IFERROR(INDEX('Hoja de Trabajo para listado'!$BC$155:$CB$1048576,MATCH($A120,'Hoja de Trabajo para listado'!$BC$155:$BC$1048576,0),MATCH((CUADRO!M$5&amp;$E120),'Hoja de Trabajo para listado'!$BC$151:$CB$151,0)),0)+IFERROR(INDEX('Hoja de Trabajo para listado'!$DE$153:$DG$274,MATCH($A120,'Hoja de Trabajo para listado'!$DE$153:$DE$1048576,0),MATCH((CUADRO!M$5&amp;$E120),'Hoja de Trabajo para listado'!$DE$151:$DG$151,0)),0)+IFERROR(INDEX('Hoja de Trabajo para listado'!$CD$155:$DC$1048576,MATCH($A120,'Hoja de Trabajo para listado'!$CD$155:$CD$1048576,0),MATCH((CUADRO!M$5&amp;$E120),'Hoja de Trabajo para listado'!$CD$151:$DC$151,0)),0)</f>
        <v>0</v>
      </c>
      <c r="N120" s="243">
        <f ca="1">+IFERROR(INDEX('Hoja de Trabajo para listado'!$A$155:$Z$1048576,MATCH($A120,'Hoja de Trabajo para listado'!$A$155:$A$1048576,0),MATCH((CUADRO!N$5&amp;$E120),'Hoja de Trabajo para listado'!$A$151:$Z$151,0)),0)+IFERROR(INDEX('Hoja de Trabajo para listado'!$AB$155:$BA$1048576,MATCH($A120,'Hoja de Trabajo para listado'!$AB$155:$AB$1048576,0),MATCH((CUADRO!N$5&amp;$E120),'Hoja de Trabajo para listado'!$AB$151:$BA$151,0)),0)+IFERROR(INDEX('Hoja de Trabajo para listado'!$BC$155:$CB$1048576,MATCH($A120,'Hoja de Trabajo para listado'!$BC$155:$BC$1048576,0),MATCH((CUADRO!N$5&amp;$E120),'Hoja de Trabajo para listado'!$BC$151:$CB$151,0)),0)+IFERROR(INDEX('Hoja de Trabajo para listado'!$DE$153:$DG$274,MATCH($A120,'Hoja de Trabajo para listado'!$DE$153:$DE$1048576,0),MATCH((CUADRO!N$5&amp;$E120),'Hoja de Trabajo para listado'!$DE$151:$DG$151,0)),0)+IFERROR(INDEX('Hoja de Trabajo para listado'!$CD$155:$DC$1048576,MATCH($A120,'Hoja de Trabajo para listado'!$CD$155:$CD$1048576,0),MATCH((CUADRO!N$5&amp;$E120),'Hoja de Trabajo para listado'!$CD$151:$DC$151,0)),0)</f>
        <v>0</v>
      </c>
      <c r="O120" s="243">
        <f ca="1">+IFERROR(INDEX('Hoja de Trabajo para listado'!$A$155:$Z$1048576,MATCH($A120,'Hoja de Trabajo para listado'!$A$155:$A$1048576,0),MATCH((CUADRO!O$5&amp;$E120),'Hoja de Trabajo para listado'!$A$151:$Z$151,0)),0)+IFERROR(INDEX('Hoja de Trabajo para listado'!$AB$155:$BA$1048576,MATCH($A120,'Hoja de Trabajo para listado'!$AB$155:$AB$1048576,0),MATCH((CUADRO!O$5&amp;$E120),'Hoja de Trabajo para listado'!$AB$151:$BA$151,0)),0)+IFERROR(INDEX('Hoja de Trabajo para listado'!$BC$155:$CB$1048576,MATCH($A120,'Hoja de Trabajo para listado'!$BC$155:$BC$1048576,0),MATCH((CUADRO!O$5&amp;$E120),'Hoja de Trabajo para listado'!$BC$151:$CB$151,0)),0)+IFERROR(INDEX('Hoja de Trabajo para listado'!$DE$153:$DG$274,MATCH($A120,'Hoja de Trabajo para listado'!$DE$153:$DE$1048576,0),MATCH((CUADRO!O$5&amp;$E120),'Hoja de Trabajo para listado'!$DE$151:$DG$151,0)),0)+IFERROR(INDEX('Hoja de Trabajo para listado'!$CD$155:$DC$1048576,MATCH($A120,'Hoja de Trabajo para listado'!$CD$155:$CD$1048576,0),MATCH((CUADRO!O$5&amp;$E120),'Hoja de Trabajo para listado'!$CD$151:$DC$151,0)),0)</f>
        <v>0</v>
      </c>
      <c r="P120" s="243">
        <f ca="1">+IFERROR(INDEX('Hoja de Trabajo para listado'!$A$155:$Z$1048576,MATCH($A120,'Hoja de Trabajo para listado'!$A$155:$A$1048576,0),MATCH((CUADRO!P$5&amp;$E120),'Hoja de Trabajo para listado'!$A$151:$Z$151,0)),0)+IFERROR(INDEX('Hoja de Trabajo para listado'!$AB$155:$BA$1048576,MATCH($A120,'Hoja de Trabajo para listado'!$AB$155:$AB$1048576,0),MATCH((CUADRO!P$5&amp;$E120),'Hoja de Trabajo para listado'!$AB$151:$BA$151,0)),0)+IFERROR(INDEX('Hoja de Trabajo para listado'!$BC$155:$CB$1048576,MATCH($A120,'Hoja de Trabajo para listado'!$BC$155:$BC$1048576,0),MATCH((CUADRO!P$5&amp;$E120),'Hoja de Trabajo para listado'!$BC$151:$CB$151,0)),0)+IFERROR(INDEX('Hoja de Trabajo para listado'!$DE$153:$DG$274,MATCH($A120,'Hoja de Trabajo para listado'!$DE$153:$DE$1048576,0),MATCH((CUADRO!P$5&amp;$E120),'Hoja de Trabajo para listado'!$DE$151:$DG$151,0)),0)+IFERROR(INDEX('Hoja de Trabajo para listado'!$CD$155:$DC$1048576,MATCH($A120,'Hoja de Trabajo para listado'!$CD$155:$CD$1048576,0),MATCH((CUADRO!P$5&amp;$E120),'Hoja de Trabajo para listado'!$CD$151:$DC$151,0)),0)</f>
        <v>0</v>
      </c>
      <c r="Q120" s="243">
        <f ca="1">+IFERROR(INDEX('Hoja de Trabajo para listado'!$A$155:$Z$1048576,MATCH($A120,'Hoja de Trabajo para listado'!$A$155:$A$1048576,0),MATCH((CUADRO!Q$5&amp;$E120),'Hoja de Trabajo para listado'!$A$151:$Z$151,0)),0)+IFERROR(INDEX('Hoja de Trabajo para listado'!$AB$155:$BA$1048576,MATCH($A120,'Hoja de Trabajo para listado'!$AB$155:$AB$1048576,0),MATCH((CUADRO!Q$5&amp;$E120),'Hoja de Trabajo para listado'!$AB$151:$BA$151,0)),0)+IFERROR(INDEX('Hoja de Trabajo para listado'!$BC$155:$CB$1048576,MATCH($A120,'Hoja de Trabajo para listado'!$BC$155:$BC$1048576,0),MATCH((CUADRO!Q$5&amp;$E120),'Hoja de Trabajo para listado'!$BC$151:$CB$151,0)),0)+IFERROR(INDEX('Hoja de Trabajo para listado'!$DE$153:$DG$274,MATCH($A120,'Hoja de Trabajo para listado'!$DE$153:$DE$1048576,0),MATCH((CUADRO!Q$5&amp;$E120),'Hoja de Trabajo para listado'!$DE$151:$DG$151,0)),0)+IFERROR(INDEX('Hoja de Trabajo para listado'!$CD$155:$DC$1048576,MATCH($A120,'Hoja de Trabajo para listado'!$CD$155:$CD$1048576,0),MATCH((CUADRO!Q$5&amp;$E120),'Hoja de Trabajo para listado'!$CD$151:$DC$151,0)),0)</f>
        <v>0</v>
      </c>
      <c r="R120" s="243">
        <f t="shared" ca="1" si="5"/>
        <v>0</v>
      </c>
      <c r="S120" s="243"/>
      <c r="T120" s="243">
        <f ca="1">+T121</f>
        <v>5238.59</v>
      </c>
      <c r="U120" s="242">
        <f t="shared" si="6"/>
        <v>1</v>
      </c>
      <c r="V120" s="333" t="str">
        <f>+VLOOKUP(A120,bd_lista!$A$3:$E$590,5,FALSE)</f>
        <v>Instituciones Descentralizadas</v>
      </c>
      <c r="W120" s="391" t="str">
        <f>+V120</f>
        <v>Instituciones Descentralizadas</v>
      </c>
      <c r="X120" s="242">
        <f>+VLOOKUP(A120,[4]Sheet1!$A$13:$D$744,4,FALSE)</f>
        <v>35</v>
      </c>
      <c r="Y120" s="242" t="str">
        <f>+VLOOKUP(X120,bd_lista!$A$3:$C$590,3,FALSE)</f>
        <v>Ministerio de Economía y Finanzas Públicas</v>
      </c>
      <c r="Z120" s="294">
        <f>+X120</f>
        <v>35</v>
      </c>
      <c r="AA120" s="319" t="str">
        <f>+Y120</f>
        <v>Ministerio de Economía y Finanzas Públicas</v>
      </c>
    </row>
    <row r="121" spans="1:27" ht="15" hidden="1" customHeight="1">
      <c r="A121" s="32">
        <v>169</v>
      </c>
      <c r="B121" s="388"/>
      <c r="C121" s="333" t="str">
        <f>+VLOOKUP(A121,bd_lista!$A$3:$C$590,3,FALSE)</f>
        <v>Autoridad General de Impugnación Tributaria</v>
      </c>
      <c r="D121" s="390"/>
      <c r="E121" s="333" t="s">
        <v>1305</v>
      </c>
      <c r="F121" s="245">
        <f ca="1">+IFERROR(INDEX('Hoja de Trabajo para listado'!$A$155:$Z$1048576,MATCH($A121,'Hoja de Trabajo para listado'!$A$155:$A$1048576,0),MATCH((CUADRO!F$5&amp;$E121),'Hoja de Trabajo para listado'!$A$151:$Z$151,0)),0)+IFERROR(INDEX('Hoja de Trabajo para listado'!$AB$155:$BA$1048576,MATCH($A121,'Hoja de Trabajo para listado'!$AB$155:$AB$1048576,0),MATCH((CUADRO!F$5&amp;$E121),'Hoja de Trabajo para listado'!$AB$151:$BA$151,0)),0)+IFERROR(INDEX('Hoja de Trabajo para listado'!$BC$155:$CB$1048576,MATCH($A121,'Hoja de Trabajo para listado'!$BC$155:$BC$1048576,0),MATCH((CUADRO!F$5&amp;$E121),'Hoja de Trabajo para listado'!$BC$151:$CB$151,0)),0)+IFERROR(INDEX('Hoja de Trabajo para listado'!$DE$153:$DG$274,MATCH($A121,'Hoja de Trabajo para listado'!$DE$153:$DE$1048576,0),MATCH((CUADRO!F$5&amp;$E121),'Hoja de Trabajo para listado'!$DE$151:$DG$151,0)),0)+IFERROR(INDEX('Hoja de Trabajo para listado'!$CD$155:$DC$1048576,MATCH($A121,'Hoja de Trabajo para listado'!$CD$155:$CD$1048576,0),MATCH((CUADRO!F$5&amp;$E121),'Hoja de Trabajo para listado'!$CD$151:$DC$151,0)),0)</f>
        <v>0</v>
      </c>
      <c r="G121" s="245">
        <f ca="1">+IFERROR(INDEX('Hoja de Trabajo para listado'!$A$155:$Z$1048576,MATCH($A121,'Hoja de Trabajo para listado'!$A$155:$A$1048576,0),MATCH((CUADRO!G$5&amp;$E121),'Hoja de Trabajo para listado'!$A$151:$Z$151,0)),0)+IFERROR(INDEX('Hoja de Trabajo para listado'!$AB$155:$BA$1048576,MATCH($A121,'Hoja de Trabajo para listado'!$AB$155:$AB$1048576,0),MATCH((CUADRO!G$5&amp;$E121),'Hoja de Trabajo para listado'!$AB$151:$BA$151,0)),0)+IFERROR(INDEX('Hoja de Trabajo para listado'!$BC$155:$CB$1048576,MATCH($A121,'Hoja de Trabajo para listado'!$BC$155:$BC$1048576,0),MATCH((CUADRO!G$5&amp;$E121),'Hoja de Trabajo para listado'!$BC$151:$CB$151,0)),0)+IFERROR(INDEX('Hoja de Trabajo para listado'!$DE$153:$DG$274,MATCH($A121,'Hoja de Trabajo para listado'!$DE$153:$DE$1048576,0),MATCH((CUADRO!G$5&amp;$E121),'Hoja de Trabajo para listado'!$DE$151:$DG$151,0)),0)+IFERROR(INDEX('Hoja de Trabajo para listado'!$CD$155:$DC$1048576,MATCH($A121,'Hoja de Trabajo para listado'!$CD$155:$CD$1048576,0),MATCH((CUADRO!G$5&amp;$E121),'Hoja de Trabajo para listado'!$CD$151:$DC$151,0)),0)</f>
        <v>0</v>
      </c>
      <c r="H121" s="245">
        <f ca="1">+IFERROR(INDEX('Hoja de Trabajo para listado'!$A$155:$Z$1048576,MATCH($A121,'Hoja de Trabajo para listado'!$A$155:$A$1048576,0),MATCH((CUADRO!H$5&amp;$E121),'Hoja de Trabajo para listado'!$A$151:$Z$151,0)),0)+IFERROR(INDEX('Hoja de Trabajo para listado'!$AB$155:$BA$1048576,MATCH($A121,'Hoja de Trabajo para listado'!$AB$155:$AB$1048576,0),MATCH((CUADRO!H$5&amp;$E121),'Hoja de Trabajo para listado'!$AB$151:$BA$151,0)),0)+IFERROR(INDEX('Hoja de Trabajo para listado'!$BC$155:$CB$1048576,MATCH($A121,'Hoja de Trabajo para listado'!$BC$155:$BC$1048576,0),MATCH((CUADRO!H$5&amp;$E121),'Hoja de Trabajo para listado'!$BC$151:$CB$151,0)),0)+IFERROR(INDEX('Hoja de Trabajo para listado'!$DE$153:$DG$274,MATCH($A121,'Hoja de Trabajo para listado'!$DE$153:$DE$1048576,0),MATCH((CUADRO!H$5&amp;$E121),'Hoja de Trabajo para listado'!$DE$151:$DG$151,0)),0)+IFERROR(INDEX('Hoja de Trabajo para listado'!$CD$155:$DC$1048576,MATCH($A121,'Hoja de Trabajo para listado'!$CD$155:$CD$1048576,0),MATCH((CUADRO!H$5&amp;$E121),'Hoja de Trabajo para listado'!$CD$151:$DC$151,0)),0)</f>
        <v>0</v>
      </c>
      <c r="I121" s="245">
        <f ca="1">+IFERROR(INDEX('Hoja de Trabajo para listado'!$A$155:$Z$1048576,MATCH($A121,'Hoja de Trabajo para listado'!$A$155:$A$1048576,0),MATCH((CUADRO!I$5&amp;$E121),'Hoja de Trabajo para listado'!$A$151:$Z$151,0)),0)+IFERROR(INDEX('Hoja de Trabajo para listado'!$AB$155:$BA$1048576,MATCH($A121,'Hoja de Trabajo para listado'!$AB$155:$AB$1048576,0),MATCH((CUADRO!I$5&amp;$E121),'Hoja de Trabajo para listado'!$AB$151:$BA$151,0)),0)+IFERROR(INDEX('Hoja de Trabajo para listado'!$BC$155:$CB$1048576,MATCH($A121,'Hoja de Trabajo para listado'!$BC$155:$BC$1048576,0),MATCH((CUADRO!I$5&amp;$E121),'Hoja de Trabajo para listado'!$BC$151:$CB$151,0)),0)+IFERROR(INDEX('Hoja de Trabajo para listado'!$DE$153:$DG$274,MATCH($A121,'Hoja de Trabajo para listado'!$DE$153:$DE$1048576,0),MATCH((CUADRO!I$5&amp;$E121),'Hoja de Trabajo para listado'!$DE$151:$DG$151,0)),0)+IFERROR(INDEX('Hoja de Trabajo para listado'!$CD$155:$DC$1048576,MATCH($A121,'Hoja de Trabajo para listado'!$CD$155:$CD$1048576,0),MATCH((CUADRO!I$5&amp;$E121),'Hoja de Trabajo para listado'!$CD$151:$DC$151,0)),0)</f>
        <v>5238.59</v>
      </c>
      <c r="J121" s="245">
        <f ca="1">+IFERROR(INDEX('Hoja de Trabajo para listado'!$A$155:$Z$1048576,MATCH($A121,'Hoja de Trabajo para listado'!$A$155:$A$1048576,0),MATCH((CUADRO!J$5&amp;$E121),'Hoja de Trabajo para listado'!$A$151:$Z$151,0)),0)+IFERROR(INDEX('Hoja de Trabajo para listado'!$AB$155:$BA$1048576,MATCH($A121,'Hoja de Trabajo para listado'!$AB$155:$AB$1048576,0),MATCH((CUADRO!J$5&amp;$E121),'Hoja de Trabajo para listado'!$AB$151:$BA$151,0)),0)+IFERROR(INDEX('Hoja de Trabajo para listado'!$BC$155:$CB$1048576,MATCH($A121,'Hoja de Trabajo para listado'!$BC$155:$BC$1048576,0),MATCH((CUADRO!J$5&amp;$E121),'Hoja de Trabajo para listado'!$BC$151:$CB$151,0)),0)+IFERROR(INDEX('Hoja de Trabajo para listado'!$DE$153:$DG$274,MATCH($A121,'Hoja de Trabajo para listado'!$DE$153:$DE$1048576,0),MATCH((CUADRO!J$5&amp;$E121),'Hoja de Trabajo para listado'!$DE$151:$DG$151,0)),0)+IFERROR(INDEX('Hoja de Trabajo para listado'!$CD$155:$DC$1048576,MATCH($A121,'Hoja de Trabajo para listado'!$CD$155:$CD$1048576,0),MATCH((CUADRO!J$5&amp;$E121),'Hoja de Trabajo para listado'!$CD$151:$DC$151,0)),0)</f>
        <v>0</v>
      </c>
      <c r="K121" s="245">
        <f ca="1">+IFERROR(INDEX('Hoja de Trabajo para listado'!$A$155:$Z$1048576,MATCH($A121,'Hoja de Trabajo para listado'!$A$155:$A$1048576,0),MATCH((CUADRO!K$5&amp;$E121),'Hoja de Trabajo para listado'!$A$151:$Z$151,0)),0)+IFERROR(INDEX('Hoja de Trabajo para listado'!$AB$155:$BA$1048576,MATCH($A121,'Hoja de Trabajo para listado'!$AB$155:$AB$1048576,0),MATCH((CUADRO!K$5&amp;$E121),'Hoja de Trabajo para listado'!$AB$151:$BA$151,0)),0)+IFERROR(INDEX('Hoja de Trabajo para listado'!$BC$155:$CB$1048576,MATCH($A121,'Hoja de Trabajo para listado'!$BC$155:$BC$1048576,0),MATCH((CUADRO!K$5&amp;$E121),'Hoja de Trabajo para listado'!$BC$151:$CB$151,0)),0)+IFERROR(INDEX('Hoja de Trabajo para listado'!$DE$153:$DG$274,MATCH($A121,'Hoja de Trabajo para listado'!$DE$153:$DE$1048576,0),MATCH((CUADRO!K$5&amp;$E121),'Hoja de Trabajo para listado'!$DE$151:$DG$151,0)),0)+IFERROR(INDEX('Hoja de Trabajo para listado'!$CD$155:$DC$1048576,MATCH($A121,'Hoja de Trabajo para listado'!$CD$155:$CD$1048576,0),MATCH((CUADRO!K$5&amp;$E121),'Hoja de Trabajo para listado'!$CD$151:$DC$151,0)),0)</f>
        <v>0</v>
      </c>
      <c r="L121" s="245">
        <f ca="1">+IFERROR(INDEX('Hoja de Trabajo para listado'!$A$155:$Z$1048576,MATCH($A121,'Hoja de Trabajo para listado'!$A$155:$A$1048576,0),MATCH((CUADRO!L$5&amp;$E121),'Hoja de Trabajo para listado'!$A$151:$Z$151,0)),0)+IFERROR(INDEX('Hoja de Trabajo para listado'!$AB$155:$BA$1048576,MATCH($A121,'Hoja de Trabajo para listado'!$AB$155:$AB$1048576,0),MATCH((CUADRO!L$5&amp;$E121),'Hoja de Trabajo para listado'!$AB$151:$BA$151,0)),0)+IFERROR(INDEX('Hoja de Trabajo para listado'!$BC$155:$CB$1048576,MATCH($A121,'Hoja de Trabajo para listado'!$BC$155:$BC$1048576,0),MATCH((CUADRO!L$5&amp;$E121),'Hoja de Trabajo para listado'!$BC$151:$CB$151,0)),0)+IFERROR(INDEX('Hoja de Trabajo para listado'!$DE$153:$DG$274,MATCH($A121,'Hoja de Trabajo para listado'!$DE$153:$DE$1048576,0),MATCH((CUADRO!L$5&amp;$E121),'Hoja de Trabajo para listado'!$DE$151:$DG$151,0)),0)+IFERROR(INDEX('Hoja de Trabajo para listado'!$CD$155:$DC$1048576,MATCH($A121,'Hoja de Trabajo para listado'!$CD$155:$CD$1048576,0),MATCH((CUADRO!L$5&amp;$E121),'Hoja de Trabajo para listado'!$CD$151:$DC$151,0)),0)</f>
        <v>0</v>
      </c>
      <c r="M121" s="245">
        <f ca="1">+IFERROR(INDEX('Hoja de Trabajo para listado'!$A$155:$Z$1048576,MATCH($A121,'Hoja de Trabajo para listado'!$A$155:$A$1048576,0),MATCH((CUADRO!M$5&amp;$E121),'Hoja de Trabajo para listado'!$A$151:$Z$151,0)),0)+IFERROR(INDEX('Hoja de Trabajo para listado'!$AB$155:$BA$1048576,MATCH($A121,'Hoja de Trabajo para listado'!$AB$155:$AB$1048576,0),MATCH((CUADRO!M$5&amp;$E121),'Hoja de Trabajo para listado'!$AB$151:$BA$151,0)),0)+IFERROR(INDEX('Hoja de Trabajo para listado'!$BC$155:$CB$1048576,MATCH($A121,'Hoja de Trabajo para listado'!$BC$155:$BC$1048576,0),MATCH((CUADRO!M$5&amp;$E121),'Hoja de Trabajo para listado'!$BC$151:$CB$151,0)),0)+IFERROR(INDEX('Hoja de Trabajo para listado'!$DE$153:$DG$274,MATCH($A121,'Hoja de Trabajo para listado'!$DE$153:$DE$1048576,0),MATCH((CUADRO!M$5&amp;$E121),'Hoja de Trabajo para listado'!$DE$151:$DG$151,0)),0)+IFERROR(INDEX('Hoja de Trabajo para listado'!$CD$155:$DC$1048576,MATCH($A121,'Hoja de Trabajo para listado'!$CD$155:$CD$1048576,0),MATCH((CUADRO!M$5&amp;$E121),'Hoja de Trabajo para listado'!$CD$151:$DC$151,0)),0)</f>
        <v>0</v>
      </c>
      <c r="N121" s="245">
        <f ca="1">+IFERROR(INDEX('Hoja de Trabajo para listado'!$A$155:$Z$1048576,MATCH($A121,'Hoja de Trabajo para listado'!$A$155:$A$1048576,0),MATCH((CUADRO!N$5&amp;$E121),'Hoja de Trabajo para listado'!$A$151:$Z$151,0)),0)+IFERROR(INDEX('Hoja de Trabajo para listado'!$AB$155:$BA$1048576,MATCH($A121,'Hoja de Trabajo para listado'!$AB$155:$AB$1048576,0),MATCH((CUADRO!N$5&amp;$E121),'Hoja de Trabajo para listado'!$AB$151:$BA$151,0)),0)+IFERROR(INDEX('Hoja de Trabajo para listado'!$BC$155:$CB$1048576,MATCH($A121,'Hoja de Trabajo para listado'!$BC$155:$BC$1048576,0),MATCH((CUADRO!N$5&amp;$E121),'Hoja de Trabajo para listado'!$BC$151:$CB$151,0)),0)+IFERROR(INDEX('Hoja de Trabajo para listado'!$DE$153:$DG$274,MATCH($A121,'Hoja de Trabajo para listado'!$DE$153:$DE$1048576,0),MATCH((CUADRO!N$5&amp;$E121),'Hoja de Trabajo para listado'!$DE$151:$DG$151,0)),0)+IFERROR(INDEX('Hoja de Trabajo para listado'!$CD$155:$DC$1048576,MATCH($A121,'Hoja de Trabajo para listado'!$CD$155:$CD$1048576,0),MATCH((CUADRO!N$5&amp;$E121),'Hoja de Trabajo para listado'!$CD$151:$DC$151,0)),0)</f>
        <v>0</v>
      </c>
      <c r="O121" s="245">
        <f ca="1">+IFERROR(INDEX('Hoja de Trabajo para listado'!$A$155:$Z$1048576,MATCH($A121,'Hoja de Trabajo para listado'!$A$155:$A$1048576,0),MATCH((CUADRO!O$5&amp;$E121),'Hoja de Trabajo para listado'!$A$151:$Z$151,0)),0)+IFERROR(INDEX('Hoja de Trabajo para listado'!$AB$155:$BA$1048576,MATCH($A121,'Hoja de Trabajo para listado'!$AB$155:$AB$1048576,0),MATCH((CUADRO!O$5&amp;$E121),'Hoja de Trabajo para listado'!$AB$151:$BA$151,0)),0)+IFERROR(INDEX('Hoja de Trabajo para listado'!$BC$155:$CB$1048576,MATCH($A121,'Hoja de Trabajo para listado'!$BC$155:$BC$1048576,0),MATCH((CUADRO!O$5&amp;$E121),'Hoja de Trabajo para listado'!$BC$151:$CB$151,0)),0)+IFERROR(INDEX('Hoja de Trabajo para listado'!$DE$153:$DG$274,MATCH($A121,'Hoja de Trabajo para listado'!$DE$153:$DE$1048576,0),MATCH((CUADRO!O$5&amp;$E121),'Hoja de Trabajo para listado'!$DE$151:$DG$151,0)),0)+IFERROR(INDEX('Hoja de Trabajo para listado'!$CD$155:$DC$1048576,MATCH($A121,'Hoja de Trabajo para listado'!$CD$155:$CD$1048576,0),MATCH((CUADRO!O$5&amp;$E121),'Hoja de Trabajo para listado'!$CD$151:$DC$151,0)),0)</f>
        <v>0</v>
      </c>
      <c r="P121" s="245">
        <f ca="1">+IFERROR(INDEX('Hoja de Trabajo para listado'!$A$155:$Z$1048576,MATCH($A121,'Hoja de Trabajo para listado'!$A$155:$A$1048576,0),MATCH((CUADRO!P$5&amp;$E121),'Hoja de Trabajo para listado'!$A$151:$Z$151,0)),0)+IFERROR(INDEX('Hoja de Trabajo para listado'!$AB$155:$BA$1048576,MATCH($A121,'Hoja de Trabajo para listado'!$AB$155:$AB$1048576,0),MATCH((CUADRO!P$5&amp;$E121),'Hoja de Trabajo para listado'!$AB$151:$BA$151,0)),0)+IFERROR(INDEX('Hoja de Trabajo para listado'!$BC$155:$CB$1048576,MATCH($A121,'Hoja de Trabajo para listado'!$BC$155:$BC$1048576,0),MATCH((CUADRO!P$5&amp;$E121),'Hoja de Trabajo para listado'!$BC$151:$CB$151,0)),0)+IFERROR(INDEX('Hoja de Trabajo para listado'!$DE$153:$DG$274,MATCH($A121,'Hoja de Trabajo para listado'!$DE$153:$DE$1048576,0),MATCH((CUADRO!P$5&amp;$E121),'Hoja de Trabajo para listado'!$DE$151:$DG$151,0)),0)+IFERROR(INDEX('Hoja de Trabajo para listado'!$CD$155:$DC$1048576,MATCH($A121,'Hoja de Trabajo para listado'!$CD$155:$CD$1048576,0),MATCH((CUADRO!P$5&amp;$E121),'Hoja de Trabajo para listado'!$CD$151:$DC$151,0)),0)</f>
        <v>0</v>
      </c>
      <c r="Q121" s="245">
        <f ca="1">+IFERROR(INDEX('Hoja de Trabajo para listado'!$A$155:$Z$1048576,MATCH($A121,'Hoja de Trabajo para listado'!$A$155:$A$1048576,0),MATCH((CUADRO!Q$5&amp;$E121),'Hoja de Trabajo para listado'!$A$151:$Z$151,0)),0)+IFERROR(INDEX('Hoja de Trabajo para listado'!$AB$155:$BA$1048576,MATCH($A121,'Hoja de Trabajo para listado'!$AB$155:$AB$1048576,0),MATCH((CUADRO!Q$5&amp;$E121),'Hoja de Trabajo para listado'!$AB$151:$BA$151,0)),0)+IFERROR(INDEX('Hoja de Trabajo para listado'!$BC$155:$CB$1048576,MATCH($A121,'Hoja de Trabajo para listado'!$BC$155:$BC$1048576,0),MATCH((CUADRO!Q$5&amp;$E121),'Hoja de Trabajo para listado'!$BC$151:$CB$151,0)),0)+IFERROR(INDEX('Hoja de Trabajo para listado'!$DE$153:$DG$274,MATCH($A121,'Hoja de Trabajo para listado'!$DE$153:$DE$1048576,0),MATCH((CUADRO!Q$5&amp;$E121),'Hoja de Trabajo para listado'!$DE$151:$DG$151,0)),0)+IFERROR(INDEX('Hoja de Trabajo para listado'!$CD$155:$DC$1048576,MATCH($A121,'Hoja de Trabajo para listado'!$CD$155:$CD$1048576,0),MATCH((CUADRO!Q$5&amp;$E121),'Hoja de Trabajo para listado'!$CD$151:$DC$151,0)),0)</f>
        <v>0</v>
      </c>
      <c r="R121" s="245">
        <f t="shared" ca="1" si="5"/>
        <v>5238.59</v>
      </c>
      <c r="S121" s="245">
        <f ca="1">+R120+R121</f>
        <v>5238.59</v>
      </c>
      <c r="T121" s="245">
        <f ca="1">+S121</f>
        <v>5238.59</v>
      </c>
      <c r="U121" s="244">
        <f t="shared" si="6"/>
        <v>2</v>
      </c>
      <c r="V121" s="333" t="str">
        <f>+VLOOKUP(A121,bd_lista!$A$3:$E$590,5,FALSE)</f>
        <v>Instituciones Descentralizadas</v>
      </c>
      <c r="W121" s="392"/>
      <c r="X121" s="242">
        <f>+VLOOKUP(A121,[4]Sheet1!$A$13:$D$744,4,FALSE)</f>
        <v>35</v>
      </c>
      <c r="Y121" s="242" t="str">
        <f>+VLOOKUP(X121,bd_lista!$A$3:$C$590,3,FALSE)</f>
        <v>Ministerio de Economía y Finanzas Públicas</v>
      </c>
      <c r="Z121" s="292"/>
      <c r="AA121" s="321"/>
    </row>
    <row r="122" spans="1:27" ht="15" customHeight="1">
      <c r="A122" s="251">
        <v>170</v>
      </c>
      <c r="B122" s="387">
        <f>+A122</f>
        <v>170</v>
      </c>
      <c r="C122" s="247" t="str">
        <f>+VLOOKUP(A122,bd_lista!$A$3:$C$590,3,FALSE)</f>
        <v>Escuela Militar de Ingeniería</v>
      </c>
      <c r="D122" s="389" t="str">
        <f>+C122</f>
        <v>Escuela Militar de Ingeniería</v>
      </c>
      <c r="E122" s="247" t="s">
        <v>1304</v>
      </c>
      <c r="F122" s="243">
        <f ca="1">+IFERROR(INDEX('Hoja de Trabajo para listado'!$A$155:$Z$1048576,MATCH($A122,'Hoja de Trabajo para listado'!$A$155:$A$1048576,0),MATCH((CUADRO!F$5&amp;$E122),'Hoja de Trabajo para listado'!$A$151:$Z$151,0)),0)+IFERROR(INDEX('Hoja de Trabajo para listado'!$AB$155:$BA$1048576,MATCH($A122,'Hoja de Trabajo para listado'!$AB$155:$AB$1048576,0),MATCH((CUADRO!F$5&amp;$E122),'Hoja de Trabajo para listado'!$AB$151:$BA$151,0)),0)+IFERROR(INDEX('Hoja de Trabajo para listado'!$BC$155:$CB$1048576,MATCH($A122,'Hoja de Trabajo para listado'!$BC$155:$BC$1048576,0),MATCH((CUADRO!F$5&amp;$E122),'Hoja de Trabajo para listado'!$BC$151:$CB$151,0)),0)+IFERROR(INDEX('Hoja de Trabajo para listado'!$DE$153:$DG$274,MATCH($A122,'Hoja de Trabajo para listado'!$DE$153:$DE$1048576,0),MATCH((CUADRO!F$5&amp;$E122),'Hoja de Trabajo para listado'!$DE$151:$DG$151,0)),0)+IFERROR(INDEX('Hoja de Trabajo para listado'!$CD$155:$DC$1048576,MATCH($A122,'Hoja de Trabajo para listado'!$CD$155:$CD$1048576,0),MATCH((CUADRO!F$5&amp;$E122),'Hoja de Trabajo para listado'!$CD$151:$DC$151,0)),0)</f>
        <v>0</v>
      </c>
      <c r="G122" s="243">
        <f ca="1">+IFERROR(INDEX('Hoja de Trabajo para listado'!$A$155:$Z$1048576,MATCH($A122,'Hoja de Trabajo para listado'!$A$155:$A$1048576,0),MATCH((CUADRO!G$5&amp;$E122),'Hoja de Trabajo para listado'!$A$151:$Z$151,0)),0)+IFERROR(INDEX('Hoja de Trabajo para listado'!$AB$155:$BA$1048576,MATCH($A122,'Hoja de Trabajo para listado'!$AB$155:$AB$1048576,0),MATCH((CUADRO!G$5&amp;$E122),'Hoja de Trabajo para listado'!$AB$151:$BA$151,0)),0)+IFERROR(INDEX('Hoja de Trabajo para listado'!$BC$155:$CB$1048576,MATCH($A122,'Hoja de Trabajo para listado'!$BC$155:$BC$1048576,0),MATCH((CUADRO!G$5&amp;$E122),'Hoja de Trabajo para listado'!$BC$151:$CB$151,0)),0)+IFERROR(INDEX('Hoja de Trabajo para listado'!$DE$153:$DG$274,MATCH($A122,'Hoja de Trabajo para listado'!$DE$153:$DE$1048576,0),MATCH((CUADRO!G$5&amp;$E122),'Hoja de Trabajo para listado'!$DE$151:$DG$151,0)),0)+IFERROR(INDEX('Hoja de Trabajo para listado'!$CD$155:$DC$1048576,MATCH($A122,'Hoja de Trabajo para listado'!$CD$155:$CD$1048576,0),MATCH((CUADRO!G$5&amp;$E122),'Hoja de Trabajo para listado'!$CD$151:$DC$151,0)),0)</f>
        <v>0</v>
      </c>
      <c r="H122" s="243">
        <f ca="1">+IFERROR(INDEX('Hoja de Trabajo para listado'!$A$155:$Z$1048576,MATCH($A122,'Hoja de Trabajo para listado'!$A$155:$A$1048576,0),MATCH((CUADRO!H$5&amp;$E122),'Hoja de Trabajo para listado'!$A$151:$Z$151,0)),0)+IFERROR(INDEX('Hoja de Trabajo para listado'!$AB$155:$BA$1048576,MATCH($A122,'Hoja de Trabajo para listado'!$AB$155:$AB$1048576,0),MATCH((CUADRO!H$5&amp;$E122),'Hoja de Trabajo para listado'!$AB$151:$BA$151,0)),0)+IFERROR(INDEX('Hoja de Trabajo para listado'!$BC$155:$CB$1048576,MATCH($A122,'Hoja de Trabajo para listado'!$BC$155:$BC$1048576,0),MATCH((CUADRO!H$5&amp;$E122),'Hoja de Trabajo para listado'!$BC$151:$CB$151,0)),0)+IFERROR(INDEX('Hoja de Trabajo para listado'!$DE$153:$DG$274,MATCH($A122,'Hoja de Trabajo para listado'!$DE$153:$DE$1048576,0),MATCH((CUADRO!H$5&amp;$E122),'Hoja de Trabajo para listado'!$DE$151:$DG$151,0)),0)+IFERROR(INDEX('Hoja de Trabajo para listado'!$CD$155:$DC$1048576,MATCH($A122,'Hoja de Trabajo para listado'!$CD$155:$CD$1048576,0),MATCH((CUADRO!H$5&amp;$E122),'Hoja de Trabajo para listado'!$CD$151:$DC$151,0)),0)</f>
        <v>0</v>
      </c>
      <c r="I122" s="243">
        <f ca="1">+IFERROR(INDEX('Hoja de Trabajo para listado'!$A$155:$Z$1048576,MATCH($A122,'Hoja de Trabajo para listado'!$A$155:$A$1048576,0),MATCH((CUADRO!I$5&amp;$E122),'Hoja de Trabajo para listado'!$A$151:$Z$151,0)),0)+IFERROR(INDEX('Hoja de Trabajo para listado'!$AB$155:$BA$1048576,MATCH($A122,'Hoja de Trabajo para listado'!$AB$155:$AB$1048576,0),MATCH((CUADRO!I$5&amp;$E122),'Hoja de Trabajo para listado'!$AB$151:$BA$151,0)),0)+IFERROR(INDEX('Hoja de Trabajo para listado'!$BC$155:$CB$1048576,MATCH($A122,'Hoja de Trabajo para listado'!$BC$155:$BC$1048576,0),MATCH((CUADRO!I$5&amp;$E122),'Hoja de Trabajo para listado'!$BC$151:$CB$151,0)),0)+IFERROR(INDEX('Hoja de Trabajo para listado'!$DE$153:$DG$274,MATCH($A122,'Hoja de Trabajo para listado'!$DE$153:$DE$1048576,0),MATCH((CUADRO!I$5&amp;$E122),'Hoja de Trabajo para listado'!$DE$151:$DG$151,0)),0)+IFERROR(INDEX('Hoja de Trabajo para listado'!$CD$155:$DC$1048576,MATCH($A122,'Hoja de Trabajo para listado'!$CD$155:$CD$1048576,0),MATCH((CUADRO!I$5&amp;$E122),'Hoja de Trabajo para listado'!$CD$151:$DC$151,0)),0)</f>
        <v>0</v>
      </c>
      <c r="J122" s="243">
        <f ca="1">+IFERROR(INDEX('Hoja de Trabajo para listado'!$A$155:$Z$1048576,MATCH($A122,'Hoja de Trabajo para listado'!$A$155:$A$1048576,0),MATCH((CUADRO!J$5&amp;$E122),'Hoja de Trabajo para listado'!$A$151:$Z$151,0)),0)+IFERROR(INDEX('Hoja de Trabajo para listado'!$AB$155:$BA$1048576,MATCH($A122,'Hoja de Trabajo para listado'!$AB$155:$AB$1048576,0),MATCH((CUADRO!J$5&amp;$E122),'Hoja de Trabajo para listado'!$AB$151:$BA$151,0)),0)+IFERROR(INDEX('Hoja de Trabajo para listado'!$BC$155:$CB$1048576,MATCH($A122,'Hoja de Trabajo para listado'!$BC$155:$BC$1048576,0),MATCH((CUADRO!J$5&amp;$E122),'Hoja de Trabajo para listado'!$BC$151:$CB$151,0)),0)+IFERROR(INDEX('Hoja de Trabajo para listado'!$DE$153:$DG$274,MATCH($A122,'Hoja de Trabajo para listado'!$DE$153:$DE$1048576,0),MATCH((CUADRO!J$5&amp;$E122),'Hoja de Trabajo para listado'!$DE$151:$DG$151,0)),0)+IFERROR(INDEX('Hoja de Trabajo para listado'!$CD$155:$DC$1048576,MATCH($A122,'Hoja de Trabajo para listado'!$CD$155:$CD$1048576,0),MATCH((CUADRO!J$5&amp;$E122),'Hoja de Trabajo para listado'!$CD$151:$DC$151,0)),0)</f>
        <v>0</v>
      </c>
      <c r="K122" s="243">
        <f ca="1">+IFERROR(INDEX('Hoja de Trabajo para listado'!$A$155:$Z$1048576,MATCH($A122,'Hoja de Trabajo para listado'!$A$155:$A$1048576,0),MATCH((CUADRO!K$5&amp;$E122),'Hoja de Trabajo para listado'!$A$151:$Z$151,0)),0)+IFERROR(INDEX('Hoja de Trabajo para listado'!$AB$155:$BA$1048576,MATCH($A122,'Hoja de Trabajo para listado'!$AB$155:$AB$1048576,0),MATCH((CUADRO!K$5&amp;$E122),'Hoja de Trabajo para listado'!$AB$151:$BA$151,0)),0)+IFERROR(INDEX('Hoja de Trabajo para listado'!$BC$155:$CB$1048576,MATCH($A122,'Hoja de Trabajo para listado'!$BC$155:$BC$1048576,0),MATCH((CUADRO!K$5&amp;$E122),'Hoja de Trabajo para listado'!$BC$151:$CB$151,0)),0)+IFERROR(INDEX('Hoja de Trabajo para listado'!$DE$153:$DG$274,MATCH($A122,'Hoja de Trabajo para listado'!$DE$153:$DE$1048576,0),MATCH((CUADRO!K$5&amp;$E122),'Hoja de Trabajo para listado'!$DE$151:$DG$151,0)),0)+IFERROR(INDEX('Hoja de Trabajo para listado'!$CD$155:$DC$1048576,MATCH($A122,'Hoja de Trabajo para listado'!$CD$155:$CD$1048576,0),MATCH((CUADRO!K$5&amp;$E122),'Hoja de Trabajo para listado'!$CD$151:$DC$151,0)),0)</f>
        <v>0</v>
      </c>
      <c r="L122" s="243">
        <f ca="1">+IFERROR(INDEX('Hoja de Trabajo para listado'!$A$155:$Z$1048576,MATCH($A122,'Hoja de Trabajo para listado'!$A$155:$A$1048576,0),MATCH((CUADRO!L$5&amp;$E122),'Hoja de Trabajo para listado'!$A$151:$Z$151,0)),0)+IFERROR(INDEX('Hoja de Trabajo para listado'!$AB$155:$BA$1048576,MATCH($A122,'Hoja de Trabajo para listado'!$AB$155:$AB$1048576,0),MATCH((CUADRO!L$5&amp;$E122),'Hoja de Trabajo para listado'!$AB$151:$BA$151,0)),0)+IFERROR(INDEX('Hoja de Trabajo para listado'!$BC$155:$CB$1048576,MATCH($A122,'Hoja de Trabajo para listado'!$BC$155:$BC$1048576,0),MATCH((CUADRO!L$5&amp;$E122),'Hoja de Trabajo para listado'!$BC$151:$CB$151,0)),0)+IFERROR(INDEX('Hoja de Trabajo para listado'!$DE$153:$DG$274,MATCH($A122,'Hoja de Trabajo para listado'!$DE$153:$DE$1048576,0),MATCH((CUADRO!L$5&amp;$E122),'Hoja de Trabajo para listado'!$DE$151:$DG$151,0)),0)+IFERROR(INDEX('Hoja de Trabajo para listado'!$CD$155:$DC$1048576,MATCH($A122,'Hoja de Trabajo para listado'!$CD$155:$CD$1048576,0),MATCH((CUADRO!L$5&amp;$E122),'Hoja de Trabajo para listado'!$CD$151:$DC$151,0)),0)</f>
        <v>0</v>
      </c>
      <c r="M122" s="243">
        <f ca="1">+IFERROR(INDEX('Hoja de Trabajo para listado'!$A$155:$Z$1048576,MATCH($A122,'Hoja de Trabajo para listado'!$A$155:$A$1048576,0),MATCH((CUADRO!M$5&amp;$E122),'Hoja de Trabajo para listado'!$A$151:$Z$151,0)),0)+IFERROR(INDEX('Hoja de Trabajo para listado'!$AB$155:$BA$1048576,MATCH($A122,'Hoja de Trabajo para listado'!$AB$155:$AB$1048576,0),MATCH((CUADRO!M$5&amp;$E122),'Hoja de Trabajo para listado'!$AB$151:$BA$151,0)),0)+IFERROR(INDEX('Hoja de Trabajo para listado'!$BC$155:$CB$1048576,MATCH($A122,'Hoja de Trabajo para listado'!$BC$155:$BC$1048576,0),MATCH((CUADRO!M$5&amp;$E122),'Hoja de Trabajo para listado'!$BC$151:$CB$151,0)),0)+IFERROR(INDEX('Hoja de Trabajo para listado'!$DE$153:$DG$274,MATCH($A122,'Hoja de Trabajo para listado'!$DE$153:$DE$1048576,0),MATCH((CUADRO!M$5&amp;$E122),'Hoja de Trabajo para listado'!$DE$151:$DG$151,0)),0)+IFERROR(INDEX('Hoja de Trabajo para listado'!$CD$155:$DC$1048576,MATCH($A122,'Hoja de Trabajo para listado'!$CD$155:$CD$1048576,0),MATCH((CUADRO!M$5&amp;$E122),'Hoja de Trabajo para listado'!$CD$151:$DC$151,0)),0)</f>
        <v>0</v>
      </c>
      <c r="N122" s="243">
        <f ca="1">+IFERROR(INDEX('Hoja de Trabajo para listado'!$A$155:$Z$1048576,MATCH($A122,'Hoja de Trabajo para listado'!$A$155:$A$1048576,0),MATCH((CUADRO!N$5&amp;$E122),'Hoja de Trabajo para listado'!$A$151:$Z$151,0)),0)+IFERROR(INDEX('Hoja de Trabajo para listado'!$AB$155:$BA$1048576,MATCH($A122,'Hoja de Trabajo para listado'!$AB$155:$AB$1048576,0),MATCH((CUADRO!N$5&amp;$E122),'Hoja de Trabajo para listado'!$AB$151:$BA$151,0)),0)+IFERROR(INDEX('Hoja de Trabajo para listado'!$BC$155:$CB$1048576,MATCH($A122,'Hoja de Trabajo para listado'!$BC$155:$BC$1048576,0),MATCH((CUADRO!N$5&amp;$E122),'Hoja de Trabajo para listado'!$BC$151:$CB$151,0)),0)+IFERROR(INDEX('Hoja de Trabajo para listado'!$DE$153:$DG$274,MATCH($A122,'Hoja de Trabajo para listado'!$DE$153:$DE$1048576,0),MATCH((CUADRO!N$5&amp;$E122),'Hoja de Trabajo para listado'!$DE$151:$DG$151,0)),0)+IFERROR(INDEX('Hoja de Trabajo para listado'!$CD$155:$DC$1048576,MATCH($A122,'Hoja de Trabajo para listado'!$CD$155:$CD$1048576,0),MATCH((CUADRO!N$5&amp;$E122),'Hoja de Trabajo para listado'!$CD$151:$DC$151,0)),0)</f>
        <v>0</v>
      </c>
      <c r="O122" s="243">
        <f ca="1">+IFERROR(INDEX('Hoja de Trabajo para listado'!$A$155:$Z$1048576,MATCH($A122,'Hoja de Trabajo para listado'!$A$155:$A$1048576,0),MATCH((CUADRO!O$5&amp;$E122),'Hoja de Trabajo para listado'!$A$151:$Z$151,0)),0)+IFERROR(INDEX('Hoja de Trabajo para listado'!$AB$155:$BA$1048576,MATCH($A122,'Hoja de Trabajo para listado'!$AB$155:$AB$1048576,0),MATCH((CUADRO!O$5&amp;$E122),'Hoja de Trabajo para listado'!$AB$151:$BA$151,0)),0)+IFERROR(INDEX('Hoja de Trabajo para listado'!$BC$155:$CB$1048576,MATCH($A122,'Hoja de Trabajo para listado'!$BC$155:$BC$1048576,0),MATCH((CUADRO!O$5&amp;$E122),'Hoja de Trabajo para listado'!$BC$151:$CB$151,0)),0)+IFERROR(INDEX('Hoja de Trabajo para listado'!$DE$153:$DG$274,MATCH($A122,'Hoja de Trabajo para listado'!$DE$153:$DE$1048576,0),MATCH((CUADRO!O$5&amp;$E122),'Hoja de Trabajo para listado'!$DE$151:$DG$151,0)),0)+IFERROR(INDEX('Hoja de Trabajo para listado'!$CD$155:$DC$1048576,MATCH($A122,'Hoja de Trabajo para listado'!$CD$155:$CD$1048576,0),MATCH((CUADRO!O$5&amp;$E122),'Hoja de Trabajo para listado'!$CD$151:$DC$151,0)),0)</f>
        <v>0</v>
      </c>
      <c r="P122" s="243">
        <f ca="1">+IFERROR(INDEX('Hoja de Trabajo para listado'!$A$155:$Z$1048576,MATCH($A122,'Hoja de Trabajo para listado'!$A$155:$A$1048576,0),MATCH((CUADRO!P$5&amp;$E122),'Hoja de Trabajo para listado'!$A$151:$Z$151,0)),0)+IFERROR(INDEX('Hoja de Trabajo para listado'!$AB$155:$BA$1048576,MATCH($A122,'Hoja de Trabajo para listado'!$AB$155:$AB$1048576,0),MATCH((CUADRO!P$5&amp;$E122),'Hoja de Trabajo para listado'!$AB$151:$BA$151,0)),0)+IFERROR(INDEX('Hoja de Trabajo para listado'!$BC$155:$CB$1048576,MATCH($A122,'Hoja de Trabajo para listado'!$BC$155:$BC$1048576,0),MATCH((CUADRO!P$5&amp;$E122),'Hoja de Trabajo para listado'!$BC$151:$CB$151,0)),0)+IFERROR(INDEX('Hoja de Trabajo para listado'!$DE$153:$DG$274,MATCH($A122,'Hoja de Trabajo para listado'!$DE$153:$DE$1048576,0),MATCH((CUADRO!P$5&amp;$E122),'Hoja de Trabajo para listado'!$DE$151:$DG$151,0)),0)+IFERROR(INDEX('Hoja de Trabajo para listado'!$CD$155:$DC$1048576,MATCH($A122,'Hoja de Trabajo para listado'!$CD$155:$CD$1048576,0),MATCH((CUADRO!P$5&amp;$E122),'Hoja de Trabajo para listado'!$CD$151:$DC$151,0)),0)</f>
        <v>0</v>
      </c>
      <c r="Q122" s="243">
        <f ca="1">+IFERROR(INDEX('Hoja de Trabajo para listado'!$A$155:$Z$1048576,MATCH($A122,'Hoja de Trabajo para listado'!$A$155:$A$1048576,0),MATCH((CUADRO!Q$5&amp;$E122),'Hoja de Trabajo para listado'!$A$151:$Z$151,0)),0)+IFERROR(INDEX('Hoja de Trabajo para listado'!$AB$155:$BA$1048576,MATCH($A122,'Hoja de Trabajo para listado'!$AB$155:$AB$1048576,0),MATCH((CUADRO!Q$5&amp;$E122),'Hoja de Trabajo para listado'!$AB$151:$BA$151,0)),0)+IFERROR(INDEX('Hoja de Trabajo para listado'!$BC$155:$CB$1048576,MATCH($A122,'Hoja de Trabajo para listado'!$BC$155:$BC$1048576,0),MATCH((CUADRO!Q$5&amp;$E122),'Hoja de Trabajo para listado'!$BC$151:$CB$151,0)),0)+IFERROR(INDEX('Hoja de Trabajo para listado'!$DE$153:$DG$274,MATCH($A122,'Hoja de Trabajo para listado'!$DE$153:$DE$1048576,0),MATCH((CUADRO!Q$5&amp;$E122),'Hoja de Trabajo para listado'!$DE$151:$DG$151,0)),0)+IFERROR(INDEX('Hoja de Trabajo para listado'!$CD$155:$DC$1048576,MATCH($A122,'Hoja de Trabajo para listado'!$CD$155:$CD$1048576,0),MATCH((CUADRO!Q$5&amp;$E122),'Hoja de Trabajo para listado'!$CD$151:$DC$151,0)),0)</f>
        <v>0</v>
      </c>
      <c r="R122" s="243">
        <f t="shared" ca="1" si="5"/>
        <v>0</v>
      </c>
      <c r="S122" s="243"/>
      <c r="T122" s="243">
        <f ca="1">+T123</f>
        <v>2243619.0299999998</v>
      </c>
      <c r="U122" s="242">
        <f t="shared" si="6"/>
        <v>1</v>
      </c>
      <c r="V122" s="333" t="str">
        <f>+VLOOKUP(A122,bd_lista!$A$3:$E$590,5,FALSE)</f>
        <v>Instituciones Descentralizadas</v>
      </c>
      <c r="W122" s="391" t="str">
        <f>+V122</f>
        <v>Instituciones Descentralizadas</v>
      </c>
      <c r="X122" s="242">
        <f>+VLOOKUP(A122,[4]Sheet1!$A$13:$D$744,4,FALSE)</f>
        <v>20</v>
      </c>
      <c r="Y122" s="242" t="str">
        <f>+VLOOKUP(X122,bd_lista!$A$3:$C$590,3,FALSE)</f>
        <v>Ministerio de Defensa</v>
      </c>
      <c r="Z122" s="294">
        <f>+X122</f>
        <v>20</v>
      </c>
      <c r="AA122" s="295" t="str">
        <f>+Y122</f>
        <v>Ministerio de Defensa</v>
      </c>
    </row>
    <row r="123" spans="1:27" ht="15" customHeight="1">
      <c r="A123" s="32">
        <v>170</v>
      </c>
      <c r="B123" s="388"/>
      <c r="C123" s="333" t="str">
        <f>+VLOOKUP(A123,bd_lista!$A$3:$C$590,3,FALSE)</f>
        <v>Escuela Militar de Ingeniería</v>
      </c>
      <c r="D123" s="390"/>
      <c r="E123" s="333" t="s">
        <v>1305</v>
      </c>
      <c r="F123" s="245">
        <f ca="1">+IFERROR(INDEX('Hoja de Trabajo para listado'!$A$155:$Z$1048576,MATCH($A123,'Hoja de Trabajo para listado'!$A$155:$A$1048576,0),MATCH((CUADRO!F$5&amp;$E123),'Hoja de Trabajo para listado'!$A$151:$Z$151,0)),0)+IFERROR(INDEX('Hoja de Trabajo para listado'!$AB$155:$BA$1048576,MATCH($A123,'Hoja de Trabajo para listado'!$AB$155:$AB$1048576,0),MATCH((CUADRO!F$5&amp;$E123),'Hoja de Trabajo para listado'!$AB$151:$BA$151,0)),0)+IFERROR(INDEX('Hoja de Trabajo para listado'!$BC$155:$CB$1048576,MATCH($A123,'Hoja de Trabajo para listado'!$BC$155:$BC$1048576,0),MATCH((CUADRO!F$5&amp;$E123),'Hoja de Trabajo para listado'!$BC$151:$CB$151,0)),0)+IFERROR(INDEX('Hoja de Trabajo para listado'!$DE$153:$DG$274,MATCH($A123,'Hoja de Trabajo para listado'!$DE$153:$DE$1048576,0),MATCH((CUADRO!F$5&amp;$E123),'Hoja de Trabajo para listado'!$DE$151:$DG$151,0)),0)+IFERROR(INDEX('Hoja de Trabajo para listado'!$CD$155:$DC$1048576,MATCH($A123,'Hoja de Trabajo para listado'!$CD$155:$CD$1048576,0),MATCH((CUADRO!F$5&amp;$E123),'Hoja de Trabajo para listado'!$CD$151:$DC$151,0)),0)</f>
        <v>0</v>
      </c>
      <c r="G123" s="245">
        <f ca="1">+IFERROR(INDEX('Hoja de Trabajo para listado'!$A$155:$Z$1048576,MATCH($A123,'Hoja de Trabajo para listado'!$A$155:$A$1048576,0),MATCH((CUADRO!G$5&amp;$E123),'Hoja de Trabajo para listado'!$A$151:$Z$151,0)),0)+IFERROR(INDEX('Hoja de Trabajo para listado'!$AB$155:$BA$1048576,MATCH($A123,'Hoja de Trabajo para listado'!$AB$155:$AB$1048576,0),MATCH((CUADRO!G$5&amp;$E123),'Hoja de Trabajo para listado'!$AB$151:$BA$151,0)),0)+IFERROR(INDEX('Hoja de Trabajo para listado'!$BC$155:$CB$1048576,MATCH($A123,'Hoja de Trabajo para listado'!$BC$155:$BC$1048576,0),MATCH((CUADRO!G$5&amp;$E123),'Hoja de Trabajo para listado'!$BC$151:$CB$151,0)),0)+IFERROR(INDEX('Hoja de Trabajo para listado'!$DE$153:$DG$274,MATCH($A123,'Hoja de Trabajo para listado'!$DE$153:$DE$1048576,0),MATCH((CUADRO!G$5&amp;$E123),'Hoja de Trabajo para listado'!$DE$151:$DG$151,0)),0)+IFERROR(INDEX('Hoja de Trabajo para listado'!$CD$155:$DC$1048576,MATCH($A123,'Hoja de Trabajo para listado'!$CD$155:$CD$1048576,0),MATCH((CUADRO!G$5&amp;$E123),'Hoja de Trabajo para listado'!$CD$151:$DC$151,0)),0)</f>
        <v>0</v>
      </c>
      <c r="H123" s="245">
        <f ca="1">+IFERROR(INDEX('Hoja de Trabajo para listado'!$A$155:$Z$1048576,MATCH($A123,'Hoja de Trabajo para listado'!$A$155:$A$1048576,0),MATCH((CUADRO!H$5&amp;$E123),'Hoja de Trabajo para listado'!$A$151:$Z$151,0)),0)+IFERROR(INDEX('Hoja de Trabajo para listado'!$AB$155:$BA$1048576,MATCH($A123,'Hoja de Trabajo para listado'!$AB$155:$AB$1048576,0),MATCH((CUADRO!H$5&amp;$E123),'Hoja de Trabajo para listado'!$AB$151:$BA$151,0)),0)+IFERROR(INDEX('Hoja de Trabajo para listado'!$BC$155:$CB$1048576,MATCH($A123,'Hoja de Trabajo para listado'!$BC$155:$BC$1048576,0),MATCH((CUADRO!H$5&amp;$E123),'Hoja de Trabajo para listado'!$BC$151:$CB$151,0)),0)+IFERROR(INDEX('Hoja de Trabajo para listado'!$DE$153:$DG$274,MATCH($A123,'Hoja de Trabajo para listado'!$DE$153:$DE$1048576,0),MATCH((CUADRO!H$5&amp;$E123),'Hoja de Trabajo para listado'!$DE$151:$DG$151,0)),0)+IFERROR(INDEX('Hoja de Trabajo para listado'!$CD$155:$DC$1048576,MATCH($A123,'Hoja de Trabajo para listado'!$CD$155:$CD$1048576,0),MATCH((CUADRO!H$5&amp;$E123),'Hoja de Trabajo para listado'!$CD$151:$DC$151,0)),0)</f>
        <v>0</v>
      </c>
      <c r="I123" s="245">
        <f ca="1">+IFERROR(INDEX('Hoja de Trabajo para listado'!$A$155:$Z$1048576,MATCH($A123,'Hoja de Trabajo para listado'!$A$155:$A$1048576,0),MATCH((CUADRO!I$5&amp;$E123),'Hoja de Trabajo para listado'!$A$151:$Z$151,0)),0)+IFERROR(INDEX('Hoja de Trabajo para listado'!$AB$155:$BA$1048576,MATCH($A123,'Hoja de Trabajo para listado'!$AB$155:$AB$1048576,0),MATCH((CUADRO!I$5&amp;$E123),'Hoja de Trabajo para listado'!$AB$151:$BA$151,0)),0)+IFERROR(INDEX('Hoja de Trabajo para listado'!$BC$155:$CB$1048576,MATCH($A123,'Hoja de Trabajo para listado'!$BC$155:$BC$1048576,0),MATCH((CUADRO!I$5&amp;$E123),'Hoja de Trabajo para listado'!$BC$151:$CB$151,0)),0)+IFERROR(INDEX('Hoja de Trabajo para listado'!$DE$153:$DG$274,MATCH($A123,'Hoja de Trabajo para listado'!$DE$153:$DE$1048576,0),MATCH((CUADRO!I$5&amp;$E123),'Hoja de Trabajo para listado'!$DE$151:$DG$151,0)),0)+IFERROR(INDEX('Hoja de Trabajo para listado'!$CD$155:$DC$1048576,MATCH($A123,'Hoja de Trabajo para listado'!$CD$155:$CD$1048576,0),MATCH((CUADRO!I$5&amp;$E123),'Hoja de Trabajo para listado'!$CD$151:$DC$151,0)),0)</f>
        <v>2243619.0299999998</v>
      </c>
      <c r="J123" s="245">
        <f ca="1">+IFERROR(INDEX('Hoja de Trabajo para listado'!$A$155:$Z$1048576,MATCH($A123,'Hoja de Trabajo para listado'!$A$155:$A$1048576,0),MATCH((CUADRO!J$5&amp;$E123),'Hoja de Trabajo para listado'!$A$151:$Z$151,0)),0)+IFERROR(INDEX('Hoja de Trabajo para listado'!$AB$155:$BA$1048576,MATCH($A123,'Hoja de Trabajo para listado'!$AB$155:$AB$1048576,0),MATCH((CUADRO!J$5&amp;$E123),'Hoja de Trabajo para listado'!$AB$151:$BA$151,0)),0)+IFERROR(INDEX('Hoja de Trabajo para listado'!$BC$155:$CB$1048576,MATCH($A123,'Hoja de Trabajo para listado'!$BC$155:$BC$1048576,0),MATCH((CUADRO!J$5&amp;$E123),'Hoja de Trabajo para listado'!$BC$151:$CB$151,0)),0)+IFERROR(INDEX('Hoja de Trabajo para listado'!$DE$153:$DG$274,MATCH($A123,'Hoja de Trabajo para listado'!$DE$153:$DE$1048576,0),MATCH((CUADRO!J$5&amp;$E123),'Hoja de Trabajo para listado'!$DE$151:$DG$151,0)),0)+IFERROR(INDEX('Hoja de Trabajo para listado'!$CD$155:$DC$1048576,MATCH($A123,'Hoja de Trabajo para listado'!$CD$155:$CD$1048576,0),MATCH((CUADRO!J$5&amp;$E123),'Hoja de Trabajo para listado'!$CD$151:$DC$151,0)),0)</f>
        <v>0</v>
      </c>
      <c r="K123" s="245">
        <f ca="1">+IFERROR(INDEX('Hoja de Trabajo para listado'!$A$155:$Z$1048576,MATCH($A123,'Hoja de Trabajo para listado'!$A$155:$A$1048576,0),MATCH((CUADRO!K$5&amp;$E123),'Hoja de Trabajo para listado'!$A$151:$Z$151,0)),0)+IFERROR(INDEX('Hoja de Trabajo para listado'!$AB$155:$BA$1048576,MATCH($A123,'Hoja de Trabajo para listado'!$AB$155:$AB$1048576,0),MATCH((CUADRO!K$5&amp;$E123),'Hoja de Trabajo para listado'!$AB$151:$BA$151,0)),0)+IFERROR(INDEX('Hoja de Trabajo para listado'!$BC$155:$CB$1048576,MATCH($A123,'Hoja de Trabajo para listado'!$BC$155:$BC$1048576,0),MATCH((CUADRO!K$5&amp;$E123),'Hoja de Trabajo para listado'!$BC$151:$CB$151,0)),0)+IFERROR(INDEX('Hoja de Trabajo para listado'!$DE$153:$DG$274,MATCH($A123,'Hoja de Trabajo para listado'!$DE$153:$DE$1048576,0),MATCH((CUADRO!K$5&amp;$E123),'Hoja de Trabajo para listado'!$DE$151:$DG$151,0)),0)+IFERROR(INDEX('Hoja de Trabajo para listado'!$CD$155:$DC$1048576,MATCH($A123,'Hoja de Trabajo para listado'!$CD$155:$CD$1048576,0),MATCH((CUADRO!K$5&amp;$E123),'Hoja de Trabajo para listado'!$CD$151:$DC$151,0)),0)</f>
        <v>0</v>
      </c>
      <c r="L123" s="245">
        <f ca="1">+IFERROR(INDEX('Hoja de Trabajo para listado'!$A$155:$Z$1048576,MATCH($A123,'Hoja de Trabajo para listado'!$A$155:$A$1048576,0),MATCH((CUADRO!L$5&amp;$E123),'Hoja de Trabajo para listado'!$A$151:$Z$151,0)),0)+IFERROR(INDEX('Hoja de Trabajo para listado'!$AB$155:$BA$1048576,MATCH($A123,'Hoja de Trabajo para listado'!$AB$155:$AB$1048576,0),MATCH((CUADRO!L$5&amp;$E123),'Hoja de Trabajo para listado'!$AB$151:$BA$151,0)),0)+IFERROR(INDEX('Hoja de Trabajo para listado'!$BC$155:$CB$1048576,MATCH($A123,'Hoja de Trabajo para listado'!$BC$155:$BC$1048576,0),MATCH((CUADRO!L$5&amp;$E123),'Hoja de Trabajo para listado'!$BC$151:$CB$151,0)),0)+IFERROR(INDEX('Hoja de Trabajo para listado'!$DE$153:$DG$274,MATCH($A123,'Hoja de Trabajo para listado'!$DE$153:$DE$1048576,0),MATCH((CUADRO!L$5&amp;$E123),'Hoja de Trabajo para listado'!$DE$151:$DG$151,0)),0)+IFERROR(INDEX('Hoja de Trabajo para listado'!$CD$155:$DC$1048576,MATCH($A123,'Hoja de Trabajo para listado'!$CD$155:$CD$1048576,0),MATCH((CUADRO!L$5&amp;$E123),'Hoja de Trabajo para listado'!$CD$151:$DC$151,0)),0)</f>
        <v>0</v>
      </c>
      <c r="M123" s="245">
        <f ca="1">+IFERROR(INDEX('Hoja de Trabajo para listado'!$A$155:$Z$1048576,MATCH($A123,'Hoja de Trabajo para listado'!$A$155:$A$1048576,0),MATCH((CUADRO!M$5&amp;$E123),'Hoja de Trabajo para listado'!$A$151:$Z$151,0)),0)+IFERROR(INDEX('Hoja de Trabajo para listado'!$AB$155:$BA$1048576,MATCH($A123,'Hoja de Trabajo para listado'!$AB$155:$AB$1048576,0),MATCH((CUADRO!M$5&amp;$E123),'Hoja de Trabajo para listado'!$AB$151:$BA$151,0)),0)+IFERROR(INDEX('Hoja de Trabajo para listado'!$BC$155:$CB$1048576,MATCH($A123,'Hoja de Trabajo para listado'!$BC$155:$BC$1048576,0),MATCH((CUADRO!M$5&amp;$E123),'Hoja de Trabajo para listado'!$BC$151:$CB$151,0)),0)+IFERROR(INDEX('Hoja de Trabajo para listado'!$DE$153:$DG$274,MATCH($A123,'Hoja de Trabajo para listado'!$DE$153:$DE$1048576,0),MATCH((CUADRO!M$5&amp;$E123),'Hoja de Trabajo para listado'!$DE$151:$DG$151,0)),0)+IFERROR(INDEX('Hoja de Trabajo para listado'!$CD$155:$DC$1048576,MATCH($A123,'Hoja de Trabajo para listado'!$CD$155:$CD$1048576,0),MATCH((CUADRO!M$5&amp;$E123),'Hoja de Trabajo para listado'!$CD$151:$DC$151,0)),0)</f>
        <v>0</v>
      </c>
      <c r="N123" s="245">
        <f ca="1">+IFERROR(INDEX('Hoja de Trabajo para listado'!$A$155:$Z$1048576,MATCH($A123,'Hoja de Trabajo para listado'!$A$155:$A$1048576,0),MATCH((CUADRO!N$5&amp;$E123),'Hoja de Trabajo para listado'!$A$151:$Z$151,0)),0)+IFERROR(INDEX('Hoja de Trabajo para listado'!$AB$155:$BA$1048576,MATCH($A123,'Hoja de Trabajo para listado'!$AB$155:$AB$1048576,0),MATCH((CUADRO!N$5&amp;$E123),'Hoja de Trabajo para listado'!$AB$151:$BA$151,0)),0)+IFERROR(INDEX('Hoja de Trabajo para listado'!$BC$155:$CB$1048576,MATCH($A123,'Hoja de Trabajo para listado'!$BC$155:$BC$1048576,0),MATCH((CUADRO!N$5&amp;$E123),'Hoja de Trabajo para listado'!$BC$151:$CB$151,0)),0)+IFERROR(INDEX('Hoja de Trabajo para listado'!$DE$153:$DG$274,MATCH($A123,'Hoja de Trabajo para listado'!$DE$153:$DE$1048576,0),MATCH((CUADRO!N$5&amp;$E123),'Hoja de Trabajo para listado'!$DE$151:$DG$151,0)),0)+IFERROR(INDEX('Hoja de Trabajo para listado'!$CD$155:$DC$1048576,MATCH($A123,'Hoja de Trabajo para listado'!$CD$155:$CD$1048576,0),MATCH((CUADRO!N$5&amp;$E123),'Hoja de Trabajo para listado'!$CD$151:$DC$151,0)),0)</f>
        <v>0</v>
      </c>
      <c r="O123" s="245">
        <f ca="1">+IFERROR(INDEX('Hoja de Trabajo para listado'!$A$155:$Z$1048576,MATCH($A123,'Hoja de Trabajo para listado'!$A$155:$A$1048576,0),MATCH((CUADRO!O$5&amp;$E123),'Hoja de Trabajo para listado'!$A$151:$Z$151,0)),0)+IFERROR(INDEX('Hoja de Trabajo para listado'!$AB$155:$BA$1048576,MATCH($A123,'Hoja de Trabajo para listado'!$AB$155:$AB$1048576,0),MATCH((CUADRO!O$5&amp;$E123),'Hoja de Trabajo para listado'!$AB$151:$BA$151,0)),0)+IFERROR(INDEX('Hoja de Trabajo para listado'!$BC$155:$CB$1048576,MATCH($A123,'Hoja de Trabajo para listado'!$BC$155:$BC$1048576,0),MATCH((CUADRO!O$5&amp;$E123),'Hoja de Trabajo para listado'!$BC$151:$CB$151,0)),0)+IFERROR(INDEX('Hoja de Trabajo para listado'!$DE$153:$DG$274,MATCH($A123,'Hoja de Trabajo para listado'!$DE$153:$DE$1048576,0),MATCH((CUADRO!O$5&amp;$E123),'Hoja de Trabajo para listado'!$DE$151:$DG$151,0)),0)+IFERROR(INDEX('Hoja de Trabajo para listado'!$CD$155:$DC$1048576,MATCH($A123,'Hoja de Trabajo para listado'!$CD$155:$CD$1048576,0),MATCH((CUADRO!O$5&amp;$E123),'Hoja de Trabajo para listado'!$CD$151:$DC$151,0)),0)</f>
        <v>0</v>
      </c>
      <c r="P123" s="245">
        <f ca="1">+IFERROR(INDEX('Hoja de Trabajo para listado'!$A$155:$Z$1048576,MATCH($A123,'Hoja de Trabajo para listado'!$A$155:$A$1048576,0),MATCH((CUADRO!P$5&amp;$E123),'Hoja de Trabajo para listado'!$A$151:$Z$151,0)),0)+IFERROR(INDEX('Hoja de Trabajo para listado'!$AB$155:$BA$1048576,MATCH($A123,'Hoja de Trabajo para listado'!$AB$155:$AB$1048576,0),MATCH((CUADRO!P$5&amp;$E123),'Hoja de Trabajo para listado'!$AB$151:$BA$151,0)),0)+IFERROR(INDEX('Hoja de Trabajo para listado'!$BC$155:$CB$1048576,MATCH($A123,'Hoja de Trabajo para listado'!$BC$155:$BC$1048576,0),MATCH((CUADRO!P$5&amp;$E123),'Hoja de Trabajo para listado'!$BC$151:$CB$151,0)),0)+IFERROR(INDEX('Hoja de Trabajo para listado'!$DE$153:$DG$274,MATCH($A123,'Hoja de Trabajo para listado'!$DE$153:$DE$1048576,0),MATCH((CUADRO!P$5&amp;$E123),'Hoja de Trabajo para listado'!$DE$151:$DG$151,0)),0)+IFERROR(INDEX('Hoja de Trabajo para listado'!$CD$155:$DC$1048576,MATCH($A123,'Hoja de Trabajo para listado'!$CD$155:$CD$1048576,0),MATCH((CUADRO!P$5&amp;$E123),'Hoja de Trabajo para listado'!$CD$151:$DC$151,0)),0)</f>
        <v>0</v>
      </c>
      <c r="Q123" s="245">
        <f ca="1">+IFERROR(INDEX('Hoja de Trabajo para listado'!$A$155:$Z$1048576,MATCH($A123,'Hoja de Trabajo para listado'!$A$155:$A$1048576,0),MATCH((CUADRO!Q$5&amp;$E123),'Hoja de Trabajo para listado'!$A$151:$Z$151,0)),0)+IFERROR(INDEX('Hoja de Trabajo para listado'!$AB$155:$BA$1048576,MATCH($A123,'Hoja de Trabajo para listado'!$AB$155:$AB$1048576,0),MATCH((CUADRO!Q$5&amp;$E123),'Hoja de Trabajo para listado'!$AB$151:$BA$151,0)),0)+IFERROR(INDEX('Hoja de Trabajo para listado'!$BC$155:$CB$1048576,MATCH($A123,'Hoja de Trabajo para listado'!$BC$155:$BC$1048576,0),MATCH((CUADRO!Q$5&amp;$E123),'Hoja de Trabajo para listado'!$BC$151:$CB$151,0)),0)+IFERROR(INDEX('Hoja de Trabajo para listado'!$DE$153:$DG$274,MATCH($A123,'Hoja de Trabajo para listado'!$DE$153:$DE$1048576,0),MATCH((CUADRO!Q$5&amp;$E123),'Hoja de Trabajo para listado'!$DE$151:$DG$151,0)),0)+IFERROR(INDEX('Hoja de Trabajo para listado'!$CD$155:$DC$1048576,MATCH($A123,'Hoja de Trabajo para listado'!$CD$155:$CD$1048576,0),MATCH((CUADRO!Q$5&amp;$E123),'Hoja de Trabajo para listado'!$CD$151:$DC$151,0)),0)</f>
        <v>0</v>
      </c>
      <c r="R123" s="245">
        <f t="shared" ca="1" si="5"/>
        <v>2243619.0299999998</v>
      </c>
      <c r="S123" s="245">
        <f ca="1">+R122+R123</f>
        <v>2243619.0299999998</v>
      </c>
      <c r="T123" s="245">
        <f ca="1">+S123</f>
        <v>2243619.0299999998</v>
      </c>
      <c r="U123" s="244">
        <f t="shared" si="6"/>
        <v>2</v>
      </c>
      <c r="V123" s="333" t="str">
        <f>+VLOOKUP(A123,bd_lista!$A$3:$E$590,5,FALSE)</f>
        <v>Instituciones Descentralizadas</v>
      </c>
      <c r="W123" s="392"/>
      <c r="X123" s="242">
        <f>+VLOOKUP(A123,[4]Sheet1!$A$13:$D$744,4,FALSE)</f>
        <v>20</v>
      </c>
      <c r="Y123" s="242" t="str">
        <f>+VLOOKUP(X123,bd_lista!$A$3:$C$590,3,FALSE)</f>
        <v>Ministerio de Defensa</v>
      </c>
      <c r="Z123" s="292"/>
      <c r="AA123" s="293"/>
    </row>
    <row r="124" spans="1:27" customFormat="1" ht="15" hidden="1" customHeight="1">
      <c r="A124" s="251">
        <v>171</v>
      </c>
      <c r="B124" s="387">
        <f>+A124</f>
        <v>171</v>
      </c>
      <c r="C124" s="247" t="str">
        <f>+VLOOKUP(A124,bd_lista!$A$3:$C$590,3,FALSE)</f>
        <v>Centro de Investigación Agrícola Tropical</v>
      </c>
      <c r="D124" s="389" t="str">
        <f>+C124</f>
        <v>Centro de Investigación Agrícola Tropical</v>
      </c>
      <c r="E124" s="247" t="s">
        <v>1304</v>
      </c>
      <c r="F124" s="243">
        <f ca="1">+IFERROR(INDEX('Hoja de Trabajo para listado'!$A$155:$Z$1048576,MATCH($A124,'Hoja de Trabajo para listado'!$A$155:$A$1048576,0),MATCH((CUADRO!F$5&amp;$E124),'Hoja de Trabajo para listado'!$A$151:$Z$151,0)),0)+IFERROR(INDEX('Hoja de Trabajo para listado'!$AB$155:$BA$1048576,MATCH($A124,'Hoja de Trabajo para listado'!$AB$155:$AB$1048576,0),MATCH((CUADRO!F$5&amp;$E124),'Hoja de Trabajo para listado'!$AB$151:$BA$151,0)),0)+IFERROR(INDEX('Hoja de Trabajo para listado'!$BC$155:$CB$1048576,MATCH($A124,'Hoja de Trabajo para listado'!$BC$155:$BC$1048576,0),MATCH((CUADRO!F$5&amp;$E124),'Hoja de Trabajo para listado'!$BC$151:$CB$151,0)),0)+IFERROR(INDEX('Hoja de Trabajo para listado'!$DE$153:$DG$274,MATCH($A124,'Hoja de Trabajo para listado'!$DE$153:$DE$1048576,0),MATCH((CUADRO!F$5&amp;$E124),'Hoja de Trabajo para listado'!$DE$151:$DG$151,0)),0)+IFERROR(INDEX('Hoja de Trabajo para listado'!$CD$155:$DC$1048576,MATCH($A124,'Hoja de Trabajo para listado'!$CD$155:$CD$1048576,0),MATCH((CUADRO!F$5&amp;$E124),'Hoja de Trabajo para listado'!$CD$151:$DC$151,0)),0)</f>
        <v>0</v>
      </c>
      <c r="G124" s="243">
        <f ca="1">+IFERROR(INDEX('Hoja de Trabajo para listado'!$A$155:$Z$1048576,MATCH($A124,'Hoja de Trabajo para listado'!$A$155:$A$1048576,0),MATCH((CUADRO!G$5&amp;$E124),'Hoja de Trabajo para listado'!$A$151:$Z$151,0)),0)+IFERROR(INDEX('Hoja de Trabajo para listado'!$AB$155:$BA$1048576,MATCH($A124,'Hoja de Trabajo para listado'!$AB$155:$AB$1048576,0),MATCH((CUADRO!G$5&amp;$E124),'Hoja de Trabajo para listado'!$AB$151:$BA$151,0)),0)+IFERROR(INDEX('Hoja de Trabajo para listado'!$BC$155:$CB$1048576,MATCH($A124,'Hoja de Trabajo para listado'!$BC$155:$BC$1048576,0),MATCH((CUADRO!G$5&amp;$E124),'Hoja de Trabajo para listado'!$BC$151:$CB$151,0)),0)+IFERROR(INDEX('Hoja de Trabajo para listado'!$DE$153:$DG$274,MATCH($A124,'Hoja de Trabajo para listado'!$DE$153:$DE$1048576,0),MATCH((CUADRO!G$5&amp;$E124),'Hoja de Trabajo para listado'!$DE$151:$DG$151,0)),0)+IFERROR(INDEX('Hoja de Trabajo para listado'!$CD$155:$DC$1048576,MATCH($A124,'Hoja de Trabajo para listado'!$CD$155:$CD$1048576,0),MATCH((CUADRO!G$5&amp;$E124),'Hoja de Trabajo para listado'!$CD$151:$DC$151,0)),0)</f>
        <v>0</v>
      </c>
      <c r="H124" s="243">
        <f ca="1">+IFERROR(INDEX('Hoja de Trabajo para listado'!$A$155:$Z$1048576,MATCH($A124,'Hoja de Trabajo para listado'!$A$155:$A$1048576,0),MATCH((CUADRO!H$5&amp;$E124),'Hoja de Trabajo para listado'!$A$151:$Z$151,0)),0)+IFERROR(INDEX('Hoja de Trabajo para listado'!$AB$155:$BA$1048576,MATCH($A124,'Hoja de Trabajo para listado'!$AB$155:$AB$1048576,0),MATCH((CUADRO!H$5&amp;$E124),'Hoja de Trabajo para listado'!$AB$151:$BA$151,0)),0)+IFERROR(INDEX('Hoja de Trabajo para listado'!$BC$155:$CB$1048576,MATCH($A124,'Hoja de Trabajo para listado'!$BC$155:$BC$1048576,0),MATCH((CUADRO!H$5&amp;$E124),'Hoja de Trabajo para listado'!$BC$151:$CB$151,0)),0)+IFERROR(INDEX('Hoja de Trabajo para listado'!$DE$153:$DG$274,MATCH($A124,'Hoja de Trabajo para listado'!$DE$153:$DE$1048576,0),MATCH((CUADRO!H$5&amp;$E124),'Hoja de Trabajo para listado'!$DE$151:$DG$151,0)),0)+IFERROR(INDEX('Hoja de Trabajo para listado'!$CD$155:$DC$1048576,MATCH($A124,'Hoja de Trabajo para listado'!$CD$155:$CD$1048576,0),MATCH((CUADRO!H$5&amp;$E124),'Hoja de Trabajo para listado'!$CD$151:$DC$151,0)),0)</f>
        <v>0</v>
      </c>
      <c r="I124" s="243">
        <f ca="1">+IFERROR(INDEX('Hoja de Trabajo para listado'!$A$155:$Z$1048576,MATCH($A124,'Hoja de Trabajo para listado'!$A$155:$A$1048576,0),MATCH((CUADRO!I$5&amp;$E124),'Hoja de Trabajo para listado'!$A$151:$Z$151,0)),0)+IFERROR(INDEX('Hoja de Trabajo para listado'!$AB$155:$BA$1048576,MATCH($A124,'Hoja de Trabajo para listado'!$AB$155:$AB$1048576,0),MATCH((CUADRO!I$5&amp;$E124),'Hoja de Trabajo para listado'!$AB$151:$BA$151,0)),0)+IFERROR(INDEX('Hoja de Trabajo para listado'!$BC$155:$CB$1048576,MATCH($A124,'Hoja de Trabajo para listado'!$BC$155:$BC$1048576,0),MATCH((CUADRO!I$5&amp;$E124),'Hoja de Trabajo para listado'!$BC$151:$CB$151,0)),0)+IFERROR(INDEX('Hoja de Trabajo para listado'!$DE$153:$DG$274,MATCH($A124,'Hoja de Trabajo para listado'!$DE$153:$DE$1048576,0),MATCH((CUADRO!I$5&amp;$E124),'Hoja de Trabajo para listado'!$DE$151:$DG$151,0)),0)+IFERROR(INDEX('Hoja de Trabajo para listado'!$CD$155:$DC$1048576,MATCH($A124,'Hoja de Trabajo para listado'!$CD$155:$CD$1048576,0),MATCH((CUADRO!I$5&amp;$E124),'Hoja de Trabajo para listado'!$CD$151:$DC$151,0)),0)</f>
        <v>0</v>
      </c>
      <c r="J124" s="243">
        <f ca="1">+IFERROR(INDEX('Hoja de Trabajo para listado'!$A$155:$Z$1048576,MATCH($A124,'Hoja de Trabajo para listado'!$A$155:$A$1048576,0),MATCH((CUADRO!J$5&amp;$E124),'Hoja de Trabajo para listado'!$A$151:$Z$151,0)),0)+IFERROR(INDEX('Hoja de Trabajo para listado'!$AB$155:$BA$1048576,MATCH($A124,'Hoja de Trabajo para listado'!$AB$155:$AB$1048576,0),MATCH((CUADRO!J$5&amp;$E124),'Hoja de Trabajo para listado'!$AB$151:$BA$151,0)),0)+IFERROR(INDEX('Hoja de Trabajo para listado'!$BC$155:$CB$1048576,MATCH($A124,'Hoja de Trabajo para listado'!$BC$155:$BC$1048576,0),MATCH((CUADRO!J$5&amp;$E124),'Hoja de Trabajo para listado'!$BC$151:$CB$151,0)),0)+IFERROR(INDEX('Hoja de Trabajo para listado'!$DE$153:$DG$274,MATCH($A124,'Hoja de Trabajo para listado'!$DE$153:$DE$1048576,0),MATCH((CUADRO!J$5&amp;$E124),'Hoja de Trabajo para listado'!$DE$151:$DG$151,0)),0)+IFERROR(INDEX('Hoja de Trabajo para listado'!$CD$155:$DC$1048576,MATCH($A124,'Hoja de Trabajo para listado'!$CD$155:$CD$1048576,0),MATCH((CUADRO!J$5&amp;$E124),'Hoja de Trabajo para listado'!$CD$151:$DC$151,0)),0)</f>
        <v>0</v>
      </c>
      <c r="K124" s="243">
        <f ca="1">+IFERROR(INDEX('Hoja de Trabajo para listado'!$A$155:$Z$1048576,MATCH($A124,'Hoja de Trabajo para listado'!$A$155:$A$1048576,0),MATCH((CUADRO!K$5&amp;$E124),'Hoja de Trabajo para listado'!$A$151:$Z$151,0)),0)+IFERROR(INDEX('Hoja de Trabajo para listado'!$AB$155:$BA$1048576,MATCH($A124,'Hoja de Trabajo para listado'!$AB$155:$AB$1048576,0),MATCH((CUADRO!K$5&amp;$E124),'Hoja de Trabajo para listado'!$AB$151:$BA$151,0)),0)+IFERROR(INDEX('Hoja de Trabajo para listado'!$BC$155:$CB$1048576,MATCH($A124,'Hoja de Trabajo para listado'!$BC$155:$BC$1048576,0),MATCH((CUADRO!K$5&amp;$E124),'Hoja de Trabajo para listado'!$BC$151:$CB$151,0)),0)+IFERROR(INDEX('Hoja de Trabajo para listado'!$DE$153:$DG$274,MATCH($A124,'Hoja de Trabajo para listado'!$DE$153:$DE$1048576,0),MATCH((CUADRO!K$5&amp;$E124),'Hoja de Trabajo para listado'!$DE$151:$DG$151,0)),0)+IFERROR(INDEX('Hoja de Trabajo para listado'!$CD$155:$DC$1048576,MATCH($A124,'Hoja de Trabajo para listado'!$CD$155:$CD$1048576,0),MATCH((CUADRO!K$5&amp;$E124),'Hoja de Trabajo para listado'!$CD$151:$DC$151,0)),0)</f>
        <v>0</v>
      </c>
      <c r="L124" s="243">
        <f ca="1">+IFERROR(INDEX('Hoja de Trabajo para listado'!$A$155:$Z$1048576,MATCH($A124,'Hoja de Trabajo para listado'!$A$155:$A$1048576,0),MATCH((CUADRO!L$5&amp;$E124),'Hoja de Trabajo para listado'!$A$151:$Z$151,0)),0)+IFERROR(INDEX('Hoja de Trabajo para listado'!$AB$155:$BA$1048576,MATCH($A124,'Hoja de Trabajo para listado'!$AB$155:$AB$1048576,0),MATCH((CUADRO!L$5&amp;$E124),'Hoja de Trabajo para listado'!$AB$151:$BA$151,0)),0)+IFERROR(INDEX('Hoja de Trabajo para listado'!$BC$155:$CB$1048576,MATCH($A124,'Hoja de Trabajo para listado'!$BC$155:$BC$1048576,0),MATCH((CUADRO!L$5&amp;$E124),'Hoja de Trabajo para listado'!$BC$151:$CB$151,0)),0)+IFERROR(INDEX('Hoja de Trabajo para listado'!$DE$153:$DG$274,MATCH($A124,'Hoja de Trabajo para listado'!$DE$153:$DE$1048576,0),MATCH((CUADRO!L$5&amp;$E124),'Hoja de Trabajo para listado'!$DE$151:$DG$151,0)),0)+IFERROR(INDEX('Hoja de Trabajo para listado'!$CD$155:$DC$1048576,MATCH($A124,'Hoja de Trabajo para listado'!$CD$155:$CD$1048576,0),MATCH((CUADRO!L$5&amp;$E124),'Hoja de Trabajo para listado'!$CD$151:$DC$151,0)),0)</f>
        <v>0</v>
      </c>
      <c r="M124" s="243">
        <f ca="1">+IFERROR(INDEX('Hoja de Trabajo para listado'!$A$155:$Z$1048576,MATCH($A124,'Hoja de Trabajo para listado'!$A$155:$A$1048576,0),MATCH((CUADRO!M$5&amp;$E124),'Hoja de Trabajo para listado'!$A$151:$Z$151,0)),0)+IFERROR(INDEX('Hoja de Trabajo para listado'!$AB$155:$BA$1048576,MATCH($A124,'Hoja de Trabajo para listado'!$AB$155:$AB$1048576,0),MATCH((CUADRO!M$5&amp;$E124),'Hoja de Trabajo para listado'!$AB$151:$BA$151,0)),0)+IFERROR(INDEX('Hoja de Trabajo para listado'!$BC$155:$CB$1048576,MATCH($A124,'Hoja de Trabajo para listado'!$BC$155:$BC$1048576,0),MATCH((CUADRO!M$5&amp;$E124),'Hoja de Trabajo para listado'!$BC$151:$CB$151,0)),0)+IFERROR(INDEX('Hoja de Trabajo para listado'!$DE$153:$DG$274,MATCH($A124,'Hoja de Trabajo para listado'!$DE$153:$DE$1048576,0),MATCH((CUADRO!M$5&amp;$E124),'Hoja de Trabajo para listado'!$DE$151:$DG$151,0)),0)+IFERROR(INDEX('Hoja de Trabajo para listado'!$CD$155:$DC$1048576,MATCH($A124,'Hoja de Trabajo para listado'!$CD$155:$CD$1048576,0),MATCH((CUADRO!M$5&amp;$E124),'Hoja de Trabajo para listado'!$CD$151:$DC$151,0)),0)</f>
        <v>0</v>
      </c>
      <c r="N124" s="243">
        <f ca="1">+IFERROR(INDEX('Hoja de Trabajo para listado'!$A$155:$Z$1048576,MATCH($A124,'Hoja de Trabajo para listado'!$A$155:$A$1048576,0),MATCH((CUADRO!N$5&amp;$E124),'Hoja de Trabajo para listado'!$A$151:$Z$151,0)),0)+IFERROR(INDEX('Hoja de Trabajo para listado'!$AB$155:$BA$1048576,MATCH($A124,'Hoja de Trabajo para listado'!$AB$155:$AB$1048576,0),MATCH((CUADRO!N$5&amp;$E124),'Hoja de Trabajo para listado'!$AB$151:$BA$151,0)),0)+IFERROR(INDEX('Hoja de Trabajo para listado'!$BC$155:$CB$1048576,MATCH($A124,'Hoja de Trabajo para listado'!$BC$155:$BC$1048576,0),MATCH((CUADRO!N$5&amp;$E124),'Hoja de Trabajo para listado'!$BC$151:$CB$151,0)),0)+IFERROR(INDEX('Hoja de Trabajo para listado'!$DE$153:$DG$274,MATCH($A124,'Hoja de Trabajo para listado'!$DE$153:$DE$1048576,0),MATCH((CUADRO!N$5&amp;$E124),'Hoja de Trabajo para listado'!$DE$151:$DG$151,0)),0)+IFERROR(INDEX('Hoja de Trabajo para listado'!$CD$155:$DC$1048576,MATCH($A124,'Hoja de Trabajo para listado'!$CD$155:$CD$1048576,0),MATCH((CUADRO!N$5&amp;$E124),'Hoja de Trabajo para listado'!$CD$151:$DC$151,0)),0)</f>
        <v>0</v>
      </c>
      <c r="O124" s="243">
        <f ca="1">+IFERROR(INDEX('Hoja de Trabajo para listado'!$A$155:$Z$1048576,MATCH($A124,'Hoja de Trabajo para listado'!$A$155:$A$1048576,0),MATCH((CUADRO!O$5&amp;$E124),'Hoja de Trabajo para listado'!$A$151:$Z$151,0)),0)+IFERROR(INDEX('Hoja de Trabajo para listado'!$AB$155:$BA$1048576,MATCH($A124,'Hoja de Trabajo para listado'!$AB$155:$AB$1048576,0),MATCH((CUADRO!O$5&amp;$E124),'Hoja de Trabajo para listado'!$AB$151:$BA$151,0)),0)+IFERROR(INDEX('Hoja de Trabajo para listado'!$BC$155:$CB$1048576,MATCH($A124,'Hoja de Trabajo para listado'!$BC$155:$BC$1048576,0),MATCH((CUADRO!O$5&amp;$E124),'Hoja de Trabajo para listado'!$BC$151:$CB$151,0)),0)+IFERROR(INDEX('Hoja de Trabajo para listado'!$DE$153:$DG$274,MATCH($A124,'Hoja de Trabajo para listado'!$DE$153:$DE$1048576,0),MATCH((CUADRO!O$5&amp;$E124),'Hoja de Trabajo para listado'!$DE$151:$DG$151,0)),0)+IFERROR(INDEX('Hoja de Trabajo para listado'!$CD$155:$DC$1048576,MATCH($A124,'Hoja de Trabajo para listado'!$CD$155:$CD$1048576,0),MATCH((CUADRO!O$5&amp;$E124),'Hoja de Trabajo para listado'!$CD$151:$DC$151,0)),0)</f>
        <v>0</v>
      </c>
      <c r="P124" s="243">
        <f ca="1">+IFERROR(INDEX('Hoja de Trabajo para listado'!$A$155:$Z$1048576,MATCH($A124,'Hoja de Trabajo para listado'!$A$155:$A$1048576,0),MATCH((CUADRO!P$5&amp;$E124),'Hoja de Trabajo para listado'!$A$151:$Z$151,0)),0)+IFERROR(INDEX('Hoja de Trabajo para listado'!$AB$155:$BA$1048576,MATCH($A124,'Hoja de Trabajo para listado'!$AB$155:$AB$1048576,0),MATCH((CUADRO!P$5&amp;$E124),'Hoja de Trabajo para listado'!$AB$151:$BA$151,0)),0)+IFERROR(INDEX('Hoja de Trabajo para listado'!$BC$155:$CB$1048576,MATCH($A124,'Hoja de Trabajo para listado'!$BC$155:$BC$1048576,0),MATCH((CUADRO!P$5&amp;$E124),'Hoja de Trabajo para listado'!$BC$151:$CB$151,0)),0)+IFERROR(INDEX('Hoja de Trabajo para listado'!$DE$153:$DG$274,MATCH($A124,'Hoja de Trabajo para listado'!$DE$153:$DE$1048576,0),MATCH((CUADRO!P$5&amp;$E124),'Hoja de Trabajo para listado'!$DE$151:$DG$151,0)),0)+IFERROR(INDEX('Hoja de Trabajo para listado'!$CD$155:$DC$1048576,MATCH($A124,'Hoja de Trabajo para listado'!$CD$155:$CD$1048576,0),MATCH((CUADRO!P$5&amp;$E124),'Hoja de Trabajo para listado'!$CD$151:$DC$151,0)),0)</f>
        <v>0</v>
      </c>
      <c r="Q124" s="243">
        <f ca="1">+IFERROR(INDEX('Hoja de Trabajo para listado'!$A$155:$Z$1048576,MATCH($A124,'Hoja de Trabajo para listado'!$A$155:$A$1048576,0),MATCH((CUADRO!Q$5&amp;$E124),'Hoja de Trabajo para listado'!$A$151:$Z$151,0)),0)+IFERROR(INDEX('Hoja de Trabajo para listado'!$AB$155:$BA$1048576,MATCH($A124,'Hoja de Trabajo para listado'!$AB$155:$AB$1048576,0),MATCH((CUADRO!Q$5&amp;$E124),'Hoja de Trabajo para listado'!$AB$151:$BA$151,0)),0)+IFERROR(INDEX('Hoja de Trabajo para listado'!$BC$155:$CB$1048576,MATCH($A124,'Hoja de Trabajo para listado'!$BC$155:$BC$1048576,0),MATCH((CUADRO!Q$5&amp;$E124),'Hoja de Trabajo para listado'!$BC$151:$CB$151,0)),0)+IFERROR(INDEX('Hoja de Trabajo para listado'!$DE$153:$DG$274,MATCH($A124,'Hoja de Trabajo para listado'!$DE$153:$DE$1048576,0),MATCH((CUADRO!Q$5&amp;$E124),'Hoja de Trabajo para listado'!$DE$151:$DG$151,0)),0)+IFERROR(INDEX('Hoja de Trabajo para listado'!$CD$155:$DC$1048576,MATCH($A124,'Hoja de Trabajo para listado'!$CD$155:$CD$1048576,0),MATCH((CUADRO!Q$5&amp;$E124),'Hoja de Trabajo para listado'!$CD$151:$DC$151,0)),0)</f>
        <v>0</v>
      </c>
      <c r="R124" s="243">
        <f t="shared" ca="1" si="5"/>
        <v>0</v>
      </c>
      <c r="S124" s="243"/>
      <c r="T124" s="243">
        <f ca="1">+T125</f>
        <v>0</v>
      </c>
      <c r="U124" s="242">
        <f t="shared" si="6"/>
        <v>1</v>
      </c>
      <c r="V124" s="333" t="str">
        <f>+VLOOKUP(A124,bd_lista!$A$3:$E$590,5,FALSE)</f>
        <v>Instituciones Descentralizadas</v>
      </c>
      <c r="W124" s="391" t="str">
        <f>+V124</f>
        <v>Instituciones Descentralizadas</v>
      </c>
      <c r="X124" s="242">
        <f>+VLOOKUP(A124,[4]Sheet1!$A$13:$D$744,4,FALSE)</f>
        <v>0</v>
      </c>
      <c r="Y124" s="242" t="e">
        <f>+VLOOKUP(X124,bd_lista!$A$3:$C$590,3,FALSE)</f>
        <v>#N/A</v>
      </c>
      <c r="Z124" s="294">
        <f>+X124</f>
        <v>0</v>
      </c>
      <c r="AA124" s="295" t="e">
        <f>+Y124</f>
        <v>#N/A</v>
      </c>
    </row>
    <row r="125" spans="1:27" customFormat="1" ht="15" hidden="1" customHeight="1">
      <c r="A125" s="32">
        <v>171</v>
      </c>
      <c r="B125" s="388"/>
      <c r="C125" s="333" t="str">
        <f>+VLOOKUP(A125,bd_lista!$A$3:$C$590,3,FALSE)</f>
        <v>Centro de Investigación Agrícola Tropical</v>
      </c>
      <c r="D125" s="390"/>
      <c r="E125" s="333" t="s">
        <v>1305</v>
      </c>
      <c r="F125" s="245">
        <f ca="1">+IFERROR(INDEX('Hoja de Trabajo para listado'!$A$155:$Z$1048576,MATCH($A125,'Hoja de Trabajo para listado'!$A$155:$A$1048576,0),MATCH((CUADRO!F$5&amp;$E125),'Hoja de Trabajo para listado'!$A$151:$Z$151,0)),0)+IFERROR(INDEX('Hoja de Trabajo para listado'!$AB$155:$BA$1048576,MATCH($A125,'Hoja de Trabajo para listado'!$AB$155:$AB$1048576,0),MATCH((CUADRO!F$5&amp;$E125),'Hoja de Trabajo para listado'!$AB$151:$BA$151,0)),0)+IFERROR(INDEX('Hoja de Trabajo para listado'!$BC$155:$CB$1048576,MATCH($A125,'Hoja de Trabajo para listado'!$BC$155:$BC$1048576,0),MATCH((CUADRO!F$5&amp;$E125),'Hoja de Trabajo para listado'!$BC$151:$CB$151,0)),0)+IFERROR(INDEX('Hoja de Trabajo para listado'!$DE$153:$DG$274,MATCH($A125,'Hoja de Trabajo para listado'!$DE$153:$DE$1048576,0),MATCH((CUADRO!F$5&amp;$E125),'Hoja de Trabajo para listado'!$DE$151:$DG$151,0)),0)+IFERROR(INDEX('Hoja de Trabajo para listado'!$CD$155:$DC$1048576,MATCH($A125,'Hoja de Trabajo para listado'!$CD$155:$CD$1048576,0),MATCH((CUADRO!F$5&amp;$E125),'Hoja de Trabajo para listado'!$CD$151:$DC$151,0)),0)</f>
        <v>0</v>
      </c>
      <c r="G125" s="245">
        <f ca="1">+IFERROR(INDEX('Hoja de Trabajo para listado'!$A$155:$Z$1048576,MATCH($A125,'Hoja de Trabajo para listado'!$A$155:$A$1048576,0),MATCH((CUADRO!G$5&amp;$E125),'Hoja de Trabajo para listado'!$A$151:$Z$151,0)),0)+IFERROR(INDEX('Hoja de Trabajo para listado'!$AB$155:$BA$1048576,MATCH($A125,'Hoja de Trabajo para listado'!$AB$155:$AB$1048576,0),MATCH((CUADRO!G$5&amp;$E125),'Hoja de Trabajo para listado'!$AB$151:$BA$151,0)),0)+IFERROR(INDEX('Hoja de Trabajo para listado'!$BC$155:$CB$1048576,MATCH($A125,'Hoja de Trabajo para listado'!$BC$155:$BC$1048576,0),MATCH((CUADRO!G$5&amp;$E125),'Hoja de Trabajo para listado'!$BC$151:$CB$151,0)),0)+IFERROR(INDEX('Hoja de Trabajo para listado'!$DE$153:$DG$274,MATCH($A125,'Hoja de Trabajo para listado'!$DE$153:$DE$1048576,0),MATCH((CUADRO!G$5&amp;$E125),'Hoja de Trabajo para listado'!$DE$151:$DG$151,0)),0)+IFERROR(INDEX('Hoja de Trabajo para listado'!$CD$155:$DC$1048576,MATCH($A125,'Hoja de Trabajo para listado'!$CD$155:$CD$1048576,0),MATCH((CUADRO!G$5&amp;$E125),'Hoja de Trabajo para listado'!$CD$151:$DC$151,0)),0)</f>
        <v>0</v>
      </c>
      <c r="H125" s="245">
        <f ca="1">+IFERROR(INDEX('Hoja de Trabajo para listado'!$A$155:$Z$1048576,MATCH($A125,'Hoja de Trabajo para listado'!$A$155:$A$1048576,0),MATCH((CUADRO!H$5&amp;$E125),'Hoja de Trabajo para listado'!$A$151:$Z$151,0)),0)+IFERROR(INDEX('Hoja de Trabajo para listado'!$AB$155:$BA$1048576,MATCH($A125,'Hoja de Trabajo para listado'!$AB$155:$AB$1048576,0),MATCH((CUADRO!H$5&amp;$E125),'Hoja de Trabajo para listado'!$AB$151:$BA$151,0)),0)+IFERROR(INDEX('Hoja de Trabajo para listado'!$BC$155:$CB$1048576,MATCH($A125,'Hoja de Trabajo para listado'!$BC$155:$BC$1048576,0),MATCH((CUADRO!H$5&amp;$E125),'Hoja de Trabajo para listado'!$BC$151:$CB$151,0)),0)+IFERROR(INDEX('Hoja de Trabajo para listado'!$DE$153:$DG$274,MATCH($A125,'Hoja de Trabajo para listado'!$DE$153:$DE$1048576,0),MATCH((CUADRO!H$5&amp;$E125),'Hoja de Trabajo para listado'!$DE$151:$DG$151,0)),0)+IFERROR(INDEX('Hoja de Trabajo para listado'!$CD$155:$DC$1048576,MATCH($A125,'Hoja de Trabajo para listado'!$CD$155:$CD$1048576,0),MATCH((CUADRO!H$5&amp;$E125),'Hoja de Trabajo para listado'!$CD$151:$DC$151,0)),0)</f>
        <v>0</v>
      </c>
      <c r="I125" s="245">
        <f ca="1">+IFERROR(INDEX('Hoja de Trabajo para listado'!$A$155:$Z$1048576,MATCH($A125,'Hoja de Trabajo para listado'!$A$155:$A$1048576,0),MATCH((CUADRO!I$5&amp;$E125),'Hoja de Trabajo para listado'!$A$151:$Z$151,0)),0)+IFERROR(INDEX('Hoja de Trabajo para listado'!$AB$155:$BA$1048576,MATCH($A125,'Hoja de Trabajo para listado'!$AB$155:$AB$1048576,0),MATCH((CUADRO!I$5&amp;$E125),'Hoja de Trabajo para listado'!$AB$151:$BA$151,0)),0)+IFERROR(INDEX('Hoja de Trabajo para listado'!$BC$155:$CB$1048576,MATCH($A125,'Hoja de Trabajo para listado'!$BC$155:$BC$1048576,0),MATCH((CUADRO!I$5&amp;$E125),'Hoja de Trabajo para listado'!$BC$151:$CB$151,0)),0)+IFERROR(INDEX('Hoja de Trabajo para listado'!$DE$153:$DG$274,MATCH($A125,'Hoja de Trabajo para listado'!$DE$153:$DE$1048576,0),MATCH((CUADRO!I$5&amp;$E125),'Hoja de Trabajo para listado'!$DE$151:$DG$151,0)),0)+IFERROR(INDEX('Hoja de Trabajo para listado'!$CD$155:$DC$1048576,MATCH($A125,'Hoja de Trabajo para listado'!$CD$155:$CD$1048576,0),MATCH((CUADRO!I$5&amp;$E125),'Hoja de Trabajo para listado'!$CD$151:$DC$151,0)),0)</f>
        <v>0</v>
      </c>
      <c r="J125" s="245">
        <f ca="1">+IFERROR(INDEX('Hoja de Trabajo para listado'!$A$155:$Z$1048576,MATCH($A125,'Hoja de Trabajo para listado'!$A$155:$A$1048576,0),MATCH((CUADRO!J$5&amp;$E125),'Hoja de Trabajo para listado'!$A$151:$Z$151,0)),0)+IFERROR(INDEX('Hoja de Trabajo para listado'!$AB$155:$BA$1048576,MATCH($A125,'Hoja de Trabajo para listado'!$AB$155:$AB$1048576,0),MATCH((CUADRO!J$5&amp;$E125),'Hoja de Trabajo para listado'!$AB$151:$BA$151,0)),0)+IFERROR(INDEX('Hoja de Trabajo para listado'!$BC$155:$CB$1048576,MATCH($A125,'Hoja de Trabajo para listado'!$BC$155:$BC$1048576,0),MATCH((CUADRO!J$5&amp;$E125),'Hoja de Trabajo para listado'!$BC$151:$CB$151,0)),0)+IFERROR(INDEX('Hoja de Trabajo para listado'!$DE$153:$DG$274,MATCH($A125,'Hoja de Trabajo para listado'!$DE$153:$DE$1048576,0),MATCH((CUADRO!J$5&amp;$E125),'Hoja de Trabajo para listado'!$DE$151:$DG$151,0)),0)+IFERROR(INDEX('Hoja de Trabajo para listado'!$CD$155:$DC$1048576,MATCH($A125,'Hoja de Trabajo para listado'!$CD$155:$CD$1048576,0),MATCH((CUADRO!J$5&amp;$E125),'Hoja de Trabajo para listado'!$CD$151:$DC$151,0)),0)</f>
        <v>0</v>
      </c>
      <c r="K125" s="245">
        <f ca="1">+IFERROR(INDEX('Hoja de Trabajo para listado'!$A$155:$Z$1048576,MATCH($A125,'Hoja de Trabajo para listado'!$A$155:$A$1048576,0),MATCH((CUADRO!K$5&amp;$E125),'Hoja de Trabajo para listado'!$A$151:$Z$151,0)),0)+IFERROR(INDEX('Hoja de Trabajo para listado'!$AB$155:$BA$1048576,MATCH($A125,'Hoja de Trabajo para listado'!$AB$155:$AB$1048576,0),MATCH((CUADRO!K$5&amp;$E125),'Hoja de Trabajo para listado'!$AB$151:$BA$151,0)),0)+IFERROR(INDEX('Hoja de Trabajo para listado'!$BC$155:$CB$1048576,MATCH($A125,'Hoja de Trabajo para listado'!$BC$155:$BC$1048576,0),MATCH((CUADRO!K$5&amp;$E125),'Hoja de Trabajo para listado'!$BC$151:$CB$151,0)),0)+IFERROR(INDEX('Hoja de Trabajo para listado'!$DE$153:$DG$274,MATCH($A125,'Hoja de Trabajo para listado'!$DE$153:$DE$1048576,0),MATCH((CUADRO!K$5&amp;$E125),'Hoja de Trabajo para listado'!$DE$151:$DG$151,0)),0)+IFERROR(INDEX('Hoja de Trabajo para listado'!$CD$155:$DC$1048576,MATCH($A125,'Hoja de Trabajo para listado'!$CD$155:$CD$1048576,0),MATCH((CUADRO!K$5&amp;$E125),'Hoja de Trabajo para listado'!$CD$151:$DC$151,0)),0)</f>
        <v>0</v>
      </c>
      <c r="L125" s="245">
        <f ca="1">+IFERROR(INDEX('Hoja de Trabajo para listado'!$A$155:$Z$1048576,MATCH($A125,'Hoja de Trabajo para listado'!$A$155:$A$1048576,0),MATCH((CUADRO!L$5&amp;$E125),'Hoja de Trabajo para listado'!$A$151:$Z$151,0)),0)+IFERROR(INDEX('Hoja de Trabajo para listado'!$AB$155:$BA$1048576,MATCH($A125,'Hoja de Trabajo para listado'!$AB$155:$AB$1048576,0),MATCH((CUADRO!L$5&amp;$E125),'Hoja de Trabajo para listado'!$AB$151:$BA$151,0)),0)+IFERROR(INDEX('Hoja de Trabajo para listado'!$BC$155:$CB$1048576,MATCH($A125,'Hoja de Trabajo para listado'!$BC$155:$BC$1048576,0),MATCH((CUADRO!L$5&amp;$E125),'Hoja de Trabajo para listado'!$BC$151:$CB$151,0)),0)+IFERROR(INDEX('Hoja de Trabajo para listado'!$DE$153:$DG$274,MATCH($A125,'Hoja de Trabajo para listado'!$DE$153:$DE$1048576,0),MATCH((CUADRO!L$5&amp;$E125),'Hoja de Trabajo para listado'!$DE$151:$DG$151,0)),0)+IFERROR(INDEX('Hoja de Trabajo para listado'!$CD$155:$DC$1048576,MATCH($A125,'Hoja de Trabajo para listado'!$CD$155:$CD$1048576,0),MATCH((CUADRO!L$5&amp;$E125),'Hoja de Trabajo para listado'!$CD$151:$DC$151,0)),0)</f>
        <v>0</v>
      </c>
      <c r="M125" s="245">
        <f ca="1">+IFERROR(INDEX('Hoja de Trabajo para listado'!$A$155:$Z$1048576,MATCH($A125,'Hoja de Trabajo para listado'!$A$155:$A$1048576,0),MATCH((CUADRO!M$5&amp;$E125),'Hoja de Trabajo para listado'!$A$151:$Z$151,0)),0)+IFERROR(INDEX('Hoja de Trabajo para listado'!$AB$155:$BA$1048576,MATCH($A125,'Hoja de Trabajo para listado'!$AB$155:$AB$1048576,0),MATCH((CUADRO!M$5&amp;$E125),'Hoja de Trabajo para listado'!$AB$151:$BA$151,0)),0)+IFERROR(INDEX('Hoja de Trabajo para listado'!$BC$155:$CB$1048576,MATCH($A125,'Hoja de Trabajo para listado'!$BC$155:$BC$1048576,0),MATCH((CUADRO!M$5&amp;$E125),'Hoja de Trabajo para listado'!$BC$151:$CB$151,0)),0)+IFERROR(INDEX('Hoja de Trabajo para listado'!$DE$153:$DG$274,MATCH($A125,'Hoja de Trabajo para listado'!$DE$153:$DE$1048576,0),MATCH((CUADRO!M$5&amp;$E125),'Hoja de Trabajo para listado'!$DE$151:$DG$151,0)),0)+IFERROR(INDEX('Hoja de Trabajo para listado'!$CD$155:$DC$1048576,MATCH($A125,'Hoja de Trabajo para listado'!$CD$155:$CD$1048576,0),MATCH((CUADRO!M$5&amp;$E125),'Hoja de Trabajo para listado'!$CD$151:$DC$151,0)),0)</f>
        <v>0</v>
      </c>
      <c r="N125" s="245">
        <f ca="1">+IFERROR(INDEX('Hoja de Trabajo para listado'!$A$155:$Z$1048576,MATCH($A125,'Hoja de Trabajo para listado'!$A$155:$A$1048576,0),MATCH((CUADRO!N$5&amp;$E125),'Hoja de Trabajo para listado'!$A$151:$Z$151,0)),0)+IFERROR(INDEX('Hoja de Trabajo para listado'!$AB$155:$BA$1048576,MATCH($A125,'Hoja de Trabajo para listado'!$AB$155:$AB$1048576,0),MATCH((CUADRO!N$5&amp;$E125),'Hoja de Trabajo para listado'!$AB$151:$BA$151,0)),0)+IFERROR(INDEX('Hoja de Trabajo para listado'!$BC$155:$CB$1048576,MATCH($A125,'Hoja de Trabajo para listado'!$BC$155:$BC$1048576,0),MATCH((CUADRO!N$5&amp;$E125),'Hoja de Trabajo para listado'!$BC$151:$CB$151,0)),0)+IFERROR(INDEX('Hoja de Trabajo para listado'!$DE$153:$DG$274,MATCH($A125,'Hoja de Trabajo para listado'!$DE$153:$DE$1048576,0),MATCH((CUADRO!N$5&amp;$E125),'Hoja de Trabajo para listado'!$DE$151:$DG$151,0)),0)+IFERROR(INDEX('Hoja de Trabajo para listado'!$CD$155:$DC$1048576,MATCH($A125,'Hoja de Trabajo para listado'!$CD$155:$CD$1048576,0),MATCH((CUADRO!N$5&amp;$E125),'Hoja de Trabajo para listado'!$CD$151:$DC$151,0)),0)</f>
        <v>0</v>
      </c>
      <c r="O125" s="245">
        <f ca="1">+IFERROR(INDEX('Hoja de Trabajo para listado'!$A$155:$Z$1048576,MATCH($A125,'Hoja de Trabajo para listado'!$A$155:$A$1048576,0),MATCH((CUADRO!O$5&amp;$E125),'Hoja de Trabajo para listado'!$A$151:$Z$151,0)),0)+IFERROR(INDEX('Hoja de Trabajo para listado'!$AB$155:$BA$1048576,MATCH($A125,'Hoja de Trabajo para listado'!$AB$155:$AB$1048576,0),MATCH((CUADRO!O$5&amp;$E125),'Hoja de Trabajo para listado'!$AB$151:$BA$151,0)),0)+IFERROR(INDEX('Hoja de Trabajo para listado'!$BC$155:$CB$1048576,MATCH($A125,'Hoja de Trabajo para listado'!$BC$155:$BC$1048576,0),MATCH((CUADRO!O$5&amp;$E125),'Hoja de Trabajo para listado'!$BC$151:$CB$151,0)),0)+IFERROR(INDEX('Hoja de Trabajo para listado'!$DE$153:$DG$274,MATCH($A125,'Hoja de Trabajo para listado'!$DE$153:$DE$1048576,0),MATCH((CUADRO!O$5&amp;$E125),'Hoja de Trabajo para listado'!$DE$151:$DG$151,0)),0)+IFERROR(INDEX('Hoja de Trabajo para listado'!$CD$155:$DC$1048576,MATCH($A125,'Hoja de Trabajo para listado'!$CD$155:$CD$1048576,0),MATCH((CUADRO!O$5&amp;$E125),'Hoja de Trabajo para listado'!$CD$151:$DC$151,0)),0)</f>
        <v>0</v>
      </c>
      <c r="P125" s="245">
        <f ca="1">+IFERROR(INDEX('Hoja de Trabajo para listado'!$A$155:$Z$1048576,MATCH($A125,'Hoja de Trabajo para listado'!$A$155:$A$1048576,0),MATCH((CUADRO!P$5&amp;$E125),'Hoja de Trabajo para listado'!$A$151:$Z$151,0)),0)+IFERROR(INDEX('Hoja de Trabajo para listado'!$AB$155:$BA$1048576,MATCH($A125,'Hoja de Trabajo para listado'!$AB$155:$AB$1048576,0),MATCH((CUADRO!P$5&amp;$E125),'Hoja de Trabajo para listado'!$AB$151:$BA$151,0)),0)+IFERROR(INDEX('Hoja de Trabajo para listado'!$BC$155:$CB$1048576,MATCH($A125,'Hoja de Trabajo para listado'!$BC$155:$BC$1048576,0),MATCH((CUADRO!P$5&amp;$E125),'Hoja de Trabajo para listado'!$BC$151:$CB$151,0)),0)+IFERROR(INDEX('Hoja de Trabajo para listado'!$DE$153:$DG$274,MATCH($A125,'Hoja de Trabajo para listado'!$DE$153:$DE$1048576,0),MATCH((CUADRO!P$5&amp;$E125),'Hoja de Trabajo para listado'!$DE$151:$DG$151,0)),0)+IFERROR(INDEX('Hoja de Trabajo para listado'!$CD$155:$DC$1048576,MATCH($A125,'Hoja de Trabajo para listado'!$CD$155:$CD$1048576,0),MATCH((CUADRO!P$5&amp;$E125),'Hoja de Trabajo para listado'!$CD$151:$DC$151,0)),0)</f>
        <v>0</v>
      </c>
      <c r="Q125" s="245">
        <f ca="1">+IFERROR(INDEX('Hoja de Trabajo para listado'!$A$155:$Z$1048576,MATCH($A125,'Hoja de Trabajo para listado'!$A$155:$A$1048576,0),MATCH((CUADRO!Q$5&amp;$E125),'Hoja de Trabajo para listado'!$A$151:$Z$151,0)),0)+IFERROR(INDEX('Hoja de Trabajo para listado'!$AB$155:$BA$1048576,MATCH($A125,'Hoja de Trabajo para listado'!$AB$155:$AB$1048576,0),MATCH((CUADRO!Q$5&amp;$E125),'Hoja de Trabajo para listado'!$AB$151:$BA$151,0)),0)+IFERROR(INDEX('Hoja de Trabajo para listado'!$BC$155:$CB$1048576,MATCH($A125,'Hoja de Trabajo para listado'!$BC$155:$BC$1048576,0),MATCH((CUADRO!Q$5&amp;$E125),'Hoja de Trabajo para listado'!$BC$151:$CB$151,0)),0)+IFERROR(INDEX('Hoja de Trabajo para listado'!$DE$153:$DG$274,MATCH($A125,'Hoja de Trabajo para listado'!$DE$153:$DE$1048576,0),MATCH((CUADRO!Q$5&amp;$E125),'Hoja de Trabajo para listado'!$DE$151:$DG$151,0)),0)+IFERROR(INDEX('Hoja de Trabajo para listado'!$CD$155:$DC$1048576,MATCH($A125,'Hoja de Trabajo para listado'!$CD$155:$CD$1048576,0),MATCH((CUADRO!Q$5&amp;$E125),'Hoja de Trabajo para listado'!$CD$151:$DC$151,0)),0)</f>
        <v>0</v>
      </c>
      <c r="R125" s="245">
        <f t="shared" ca="1" si="5"/>
        <v>0</v>
      </c>
      <c r="S125" s="245">
        <f ca="1">+R124+R125</f>
        <v>0</v>
      </c>
      <c r="T125" s="245">
        <f ca="1">+S125</f>
        <v>0</v>
      </c>
      <c r="U125" s="244">
        <f t="shared" si="6"/>
        <v>2</v>
      </c>
      <c r="V125" s="333" t="str">
        <f>+VLOOKUP(A125,bd_lista!$A$3:$E$590,5,FALSE)</f>
        <v>Instituciones Descentralizadas</v>
      </c>
      <c r="W125" s="392"/>
      <c r="X125" s="242">
        <f>+VLOOKUP(A125,[4]Sheet1!$A$13:$D$744,4,FALSE)</f>
        <v>0</v>
      </c>
      <c r="Y125" s="242" t="e">
        <f>+VLOOKUP(X125,bd_lista!$A$3:$C$590,3,FALSE)</f>
        <v>#N/A</v>
      </c>
      <c r="Z125" s="292"/>
      <c r="AA125" s="293"/>
    </row>
    <row r="126" spans="1:27" ht="15" customHeight="1">
      <c r="A126" s="32">
        <v>190</v>
      </c>
      <c r="B126" s="387">
        <f>+A126</f>
        <v>190</v>
      </c>
      <c r="C126" s="247" t="str">
        <f>+VLOOKUP(A126,bd_lista!$A$3:$C$590,3,FALSE)</f>
        <v>Autoridad Jurisdiccional Administrativa Minera</v>
      </c>
      <c r="D126" s="389" t="str">
        <f>+C126</f>
        <v>Autoridad Jurisdiccional Administrativa Minera</v>
      </c>
      <c r="E126" s="247" t="s">
        <v>1304</v>
      </c>
      <c r="F126" s="243">
        <f ca="1">+IFERROR(INDEX('Hoja de Trabajo para listado'!$A$155:$Z$1048576,MATCH($A126,'Hoja de Trabajo para listado'!$A$155:$A$1048576,0),MATCH((CUADRO!F$5&amp;$E126),'Hoja de Trabajo para listado'!$A$151:$Z$151,0)),0)+IFERROR(INDEX('Hoja de Trabajo para listado'!$AB$155:$BA$1048576,MATCH($A126,'Hoja de Trabajo para listado'!$AB$155:$AB$1048576,0),MATCH((CUADRO!F$5&amp;$E126),'Hoja de Trabajo para listado'!$AB$151:$BA$151,0)),0)+IFERROR(INDEX('Hoja de Trabajo para listado'!$BC$155:$CB$1048576,MATCH($A126,'Hoja de Trabajo para listado'!$BC$155:$BC$1048576,0),MATCH((CUADRO!F$5&amp;$E126),'Hoja de Trabajo para listado'!$BC$151:$CB$151,0)),0)+IFERROR(INDEX('Hoja de Trabajo para listado'!$DE$153:$DG$274,MATCH($A126,'Hoja de Trabajo para listado'!$DE$153:$DE$1048576,0),MATCH((CUADRO!F$5&amp;$E126),'Hoja de Trabajo para listado'!$DE$151:$DG$151,0)),0)+IFERROR(INDEX('Hoja de Trabajo para listado'!$CD$155:$DC$1048576,MATCH($A126,'Hoja de Trabajo para listado'!$CD$155:$CD$1048576,0),MATCH((CUADRO!F$5&amp;$E126),'Hoja de Trabajo para listado'!$CD$151:$DC$151,0)),0)</f>
        <v>0</v>
      </c>
      <c r="G126" s="243">
        <f ca="1">+IFERROR(INDEX('Hoja de Trabajo para listado'!$A$155:$Z$1048576,MATCH($A126,'Hoja de Trabajo para listado'!$A$155:$A$1048576,0),MATCH((CUADRO!G$5&amp;$E126),'Hoja de Trabajo para listado'!$A$151:$Z$151,0)),0)+IFERROR(INDEX('Hoja de Trabajo para listado'!$AB$155:$BA$1048576,MATCH($A126,'Hoja de Trabajo para listado'!$AB$155:$AB$1048576,0),MATCH((CUADRO!G$5&amp;$E126),'Hoja de Trabajo para listado'!$AB$151:$BA$151,0)),0)+IFERROR(INDEX('Hoja de Trabajo para listado'!$BC$155:$CB$1048576,MATCH($A126,'Hoja de Trabajo para listado'!$BC$155:$BC$1048576,0),MATCH((CUADRO!G$5&amp;$E126),'Hoja de Trabajo para listado'!$BC$151:$CB$151,0)),0)+IFERROR(INDEX('Hoja de Trabajo para listado'!$DE$153:$DG$274,MATCH($A126,'Hoja de Trabajo para listado'!$DE$153:$DE$1048576,0),MATCH((CUADRO!G$5&amp;$E126),'Hoja de Trabajo para listado'!$DE$151:$DG$151,0)),0)+IFERROR(INDEX('Hoja de Trabajo para listado'!$CD$155:$DC$1048576,MATCH($A126,'Hoja de Trabajo para listado'!$CD$155:$CD$1048576,0),MATCH((CUADRO!G$5&amp;$E126),'Hoja de Trabajo para listado'!$CD$151:$DC$151,0)),0)</f>
        <v>0</v>
      </c>
      <c r="H126" s="243">
        <f ca="1">+IFERROR(INDEX('Hoja de Trabajo para listado'!$A$155:$Z$1048576,MATCH($A126,'Hoja de Trabajo para listado'!$A$155:$A$1048576,0),MATCH((CUADRO!H$5&amp;$E126),'Hoja de Trabajo para listado'!$A$151:$Z$151,0)),0)+IFERROR(INDEX('Hoja de Trabajo para listado'!$AB$155:$BA$1048576,MATCH($A126,'Hoja de Trabajo para listado'!$AB$155:$AB$1048576,0),MATCH((CUADRO!H$5&amp;$E126),'Hoja de Trabajo para listado'!$AB$151:$BA$151,0)),0)+IFERROR(INDEX('Hoja de Trabajo para listado'!$BC$155:$CB$1048576,MATCH($A126,'Hoja de Trabajo para listado'!$BC$155:$BC$1048576,0),MATCH((CUADRO!H$5&amp;$E126),'Hoja de Trabajo para listado'!$BC$151:$CB$151,0)),0)+IFERROR(INDEX('Hoja de Trabajo para listado'!$DE$153:$DG$274,MATCH($A126,'Hoja de Trabajo para listado'!$DE$153:$DE$1048576,0),MATCH((CUADRO!H$5&amp;$E126),'Hoja de Trabajo para listado'!$DE$151:$DG$151,0)),0)+IFERROR(INDEX('Hoja de Trabajo para listado'!$CD$155:$DC$1048576,MATCH($A126,'Hoja de Trabajo para listado'!$CD$155:$CD$1048576,0),MATCH((CUADRO!H$5&amp;$E126),'Hoja de Trabajo para listado'!$CD$151:$DC$151,0)),0)</f>
        <v>0</v>
      </c>
      <c r="I126" s="243">
        <f ca="1">+IFERROR(INDEX('Hoja de Trabajo para listado'!$A$155:$Z$1048576,MATCH($A126,'Hoja de Trabajo para listado'!$A$155:$A$1048576,0),MATCH((CUADRO!I$5&amp;$E126),'Hoja de Trabajo para listado'!$A$151:$Z$151,0)),0)+IFERROR(INDEX('Hoja de Trabajo para listado'!$AB$155:$BA$1048576,MATCH($A126,'Hoja de Trabajo para listado'!$AB$155:$AB$1048576,0),MATCH((CUADRO!I$5&amp;$E126),'Hoja de Trabajo para listado'!$AB$151:$BA$151,0)),0)+IFERROR(INDEX('Hoja de Trabajo para listado'!$BC$155:$CB$1048576,MATCH($A126,'Hoja de Trabajo para listado'!$BC$155:$BC$1048576,0),MATCH((CUADRO!I$5&amp;$E126),'Hoja de Trabajo para listado'!$BC$151:$CB$151,0)),0)+IFERROR(INDEX('Hoja de Trabajo para listado'!$DE$153:$DG$274,MATCH($A126,'Hoja de Trabajo para listado'!$DE$153:$DE$1048576,0),MATCH((CUADRO!I$5&amp;$E126),'Hoja de Trabajo para listado'!$DE$151:$DG$151,0)),0)+IFERROR(INDEX('Hoja de Trabajo para listado'!$CD$155:$DC$1048576,MATCH($A126,'Hoja de Trabajo para listado'!$CD$155:$CD$1048576,0),MATCH((CUADRO!I$5&amp;$E126),'Hoja de Trabajo para listado'!$CD$151:$DC$151,0)),0)</f>
        <v>0</v>
      </c>
      <c r="J126" s="243">
        <f ca="1">+IFERROR(INDEX('Hoja de Trabajo para listado'!$A$155:$Z$1048576,MATCH($A126,'Hoja de Trabajo para listado'!$A$155:$A$1048576,0),MATCH((CUADRO!J$5&amp;$E126),'Hoja de Trabajo para listado'!$A$151:$Z$151,0)),0)+IFERROR(INDEX('Hoja de Trabajo para listado'!$AB$155:$BA$1048576,MATCH($A126,'Hoja de Trabajo para listado'!$AB$155:$AB$1048576,0),MATCH((CUADRO!J$5&amp;$E126),'Hoja de Trabajo para listado'!$AB$151:$BA$151,0)),0)+IFERROR(INDEX('Hoja de Trabajo para listado'!$BC$155:$CB$1048576,MATCH($A126,'Hoja de Trabajo para listado'!$BC$155:$BC$1048576,0),MATCH((CUADRO!J$5&amp;$E126),'Hoja de Trabajo para listado'!$BC$151:$CB$151,0)),0)+IFERROR(INDEX('Hoja de Trabajo para listado'!$DE$153:$DG$274,MATCH($A126,'Hoja de Trabajo para listado'!$DE$153:$DE$1048576,0),MATCH((CUADRO!J$5&amp;$E126),'Hoja de Trabajo para listado'!$DE$151:$DG$151,0)),0)+IFERROR(INDEX('Hoja de Trabajo para listado'!$CD$155:$DC$1048576,MATCH($A126,'Hoja de Trabajo para listado'!$CD$155:$CD$1048576,0),MATCH((CUADRO!J$5&amp;$E126),'Hoja de Trabajo para listado'!$CD$151:$DC$151,0)),0)</f>
        <v>0</v>
      </c>
      <c r="K126" s="243">
        <f ca="1">+IFERROR(INDEX('Hoja de Trabajo para listado'!$A$155:$Z$1048576,MATCH($A126,'Hoja de Trabajo para listado'!$A$155:$A$1048576,0),MATCH((CUADRO!K$5&amp;$E126),'Hoja de Trabajo para listado'!$A$151:$Z$151,0)),0)+IFERROR(INDEX('Hoja de Trabajo para listado'!$AB$155:$BA$1048576,MATCH($A126,'Hoja de Trabajo para listado'!$AB$155:$AB$1048576,0),MATCH((CUADRO!K$5&amp;$E126),'Hoja de Trabajo para listado'!$AB$151:$BA$151,0)),0)+IFERROR(INDEX('Hoja de Trabajo para listado'!$BC$155:$CB$1048576,MATCH($A126,'Hoja de Trabajo para listado'!$BC$155:$BC$1048576,0),MATCH((CUADRO!K$5&amp;$E126),'Hoja de Trabajo para listado'!$BC$151:$CB$151,0)),0)+IFERROR(INDEX('Hoja de Trabajo para listado'!$DE$153:$DG$274,MATCH($A126,'Hoja de Trabajo para listado'!$DE$153:$DE$1048576,0),MATCH((CUADRO!K$5&amp;$E126),'Hoja de Trabajo para listado'!$DE$151:$DG$151,0)),0)+IFERROR(INDEX('Hoja de Trabajo para listado'!$CD$155:$DC$1048576,MATCH($A126,'Hoja de Trabajo para listado'!$CD$155:$CD$1048576,0),MATCH((CUADRO!K$5&amp;$E126),'Hoja de Trabajo para listado'!$CD$151:$DC$151,0)),0)</f>
        <v>0</v>
      </c>
      <c r="L126" s="243">
        <f ca="1">+IFERROR(INDEX('Hoja de Trabajo para listado'!$A$155:$Z$1048576,MATCH($A126,'Hoja de Trabajo para listado'!$A$155:$A$1048576,0),MATCH((CUADRO!L$5&amp;$E126),'Hoja de Trabajo para listado'!$A$151:$Z$151,0)),0)+IFERROR(INDEX('Hoja de Trabajo para listado'!$AB$155:$BA$1048576,MATCH($A126,'Hoja de Trabajo para listado'!$AB$155:$AB$1048576,0),MATCH((CUADRO!L$5&amp;$E126),'Hoja de Trabajo para listado'!$AB$151:$BA$151,0)),0)+IFERROR(INDEX('Hoja de Trabajo para listado'!$BC$155:$CB$1048576,MATCH($A126,'Hoja de Trabajo para listado'!$BC$155:$BC$1048576,0),MATCH((CUADRO!L$5&amp;$E126),'Hoja de Trabajo para listado'!$BC$151:$CB$151,0)),0)+IFERROR(INDEX('Hoja de Trabajo para listado'!$DE$153:$DG$274,MATCH($A126,'Hoja de Trabajo para listado'!$DE$153:$DE$1048576,0),MATCH((CUADRO!L$5&amp;$E126),'Hoja de Trabajo para listado'!$DE$151:$DG$151,0)),0)+IFERROR(INDEX('Hoja de Trabajo para listado'!$CD$155:$DC$1048576,MATCH($A126,'Hoja de Trabajo para listado'!$CD$155:$CD$1048576,0),MATCH((CUADRO!L$5&amp;$E126),'Hoja de Trabajo para listado'!$CD$151:$DC$151,0)),0)</f>
        <v>0</v>
      </c>
      <c r="M126" s="243">
        <f ca="1">+IFERROR(INDEX('Hoja de Trabajo para listado'!$A$155:$Z$1048576,MATCH($A126,'Hoja de Trabajo para listado'!$A$155:$A$1048576,0),MATCH((CUADRO!M$5&amp;$E126),'Hoja de Trabajo para listado'!$A$151:$Z$151,0)),0)+IFERROR(INDEX('Hoja de Trabajo para listado'!$AB$155:$BA$1048576,MATCH($A126,'Hoja de Trabajo para listado'!$AB$155:$AB$1048576,0),MATCH((CUADRO!M$5&amp;$E126),'Hoja de Trabajo para listado'!$AB$151:$BA$151,0)),0)+IFERROR(INDEX('Hoja de Trabajo para listado'!$BC$155:$CB$1048576,MATCH($A126,'Hoja de Trabajo para listado'!$BC$155:$BC$1048576,0),MATCH((CUADRO!M$5&amp;$E126),'Hoja de Trabajo para listado'!$BC$151:$CB$151,0)),0)+IFERROR(INDEX('Hoja de Trabajo para listado'!$DE$153:$DG$274,MATCH($A126,'Hoja de Trabajo para listado'!$DE$153:$DE$1048576,0),MATCH((CUADRO!M$5&amp;$E126),'Hoja de Trabajo para listado'!$DE$151:$DG$151,0)),0)+IFERROR(INDEX('Hoja de Trabajo para listado'!$CD$155:$DC$1048576,MATCH($A126,'Hoja de Trabajo para listado'!$CD$155:$CD$1048576,0),MATCH((CUADRO!M$5&amp;$E126),'Hoja de Trabajo para listado'!$CD$151:$DC$151,0)),0)</f>
        <v>0</v>
      </c>
      <c r="N126" s="243">
        <f ca="1">+IFERROR(INDEX('Hoja de Trabajo para listado'!$A$155:$Z$1048576,MATCH($A126,'Hoja de Trabajo para listado'!$A$155:$A$1048576,0),MATCH((CUADRO!N$5&amp;$E126),'Hoja de Trabajo para listado'!$A$151:$Z$151,0)),0)+IFERROR(INDEX('Hoja de Trabajo para listado'!$AB$155:$BA$1048576,MATCH($A126,'Hoja de Trabajo para listado'!$AB$155:$AB$1048576,0),MATCH((CUADRO!N$5&amp;$E126),'Hoja de Trabajo para listado'!$AB$151:$BA$151,0)),0)+IFERROR(INDEX('Hoja de Trabajo para listado'!$BC$155:$CB$1048576,MATCH($A126,'Hoja de Trabajo para listado'!$BC$155:$BC$1048576,0),MATCH((CUADRO!N$5&amp;$E126),'Hoja de Trabajo para listado'!$BC$151:$CB$151,0)),0)+IFERROR(INDEX('Hoja de Trabajo para listado'!$DE$153:$DG$274,MATCH($A126,'Hoja de Trabajo para listado'!$DE$153:$DE$1048576,0),MATCH((CUADRO!N$5&amp;$E126),'Hoja de Trabajo para listado'!$DE$151:$DG$151,0)),0)+IFERROR(INDEX('Hoja de Trabajo para listado'!$CD$155:$DC$1048576,MATCH($A126,'Hoja de Trabajo para listado'!$CD$155:$CD$1048576,0),MATCH((CUADRO!N$5&amp;$E126),'Hoja de Trabajo para listado'!$CD$151:$DC$151,0)),0)</f>
        <v>0</v>
      </c>
      <c r="O126" s="243">
        <f ca="1">+IFERROR(INDEX('Hoja de Trabajo para listado'!$A$155:$Z$1048576,MATCH($A126,'Hoja de Trabajo para listado'!$A$155:$A$1048576,0),MATCH((CUADRO!O$5&amp;$E126),'Hoja de Trabajo para listado'!$A$151:$Z$151,0)),0)+IFERROR(INDEX('Hoja de Trabajo para listado'!$AB$155:$BA$1048576,MATCH($A126,'Hoja de Trabajo para listado'!$AB$155:$AB$1048576,0),MATCH((CUADRO!O$5&amp;$E126),'Hoja de Trabajo para listado'!$AB$151:$BA$151,0)),0)+IFERROR(INDEX('Hoja de Trabajo para listado'!$BC$155:$CB$1048576,MATCH($A126,'Hoja de Trabajo para listado'!$BC$155:$BC$1048576,0),MATCH((CUADRO!O$5&amp;$E126),'Hoja de Trabajo para listado'!$BC$151:$CB$151,0)),0)+IFERROR(INDEX('Hoja de Trabajo para listado'!$DE$153:$DG$274,MATCH($A126,'Hoja de Trabajo para listado'!$DE$153:$DE$1048576,0),MATCH((CUADRO!O$5&amp;$E126),'Hoja de Trabajo para listado'!$DE$151:$DG$151,0)),0)+IFERROR(INDEX('Hoja de Trabajo para listado'!$CD$155:$DC$1048576,MATCH($A126,'Hoja de Trabajo para listado'!$CD$155:$CD$1048576,0),MATCH((CUADRO!O$5&amp;$E126),'Hoja de Trabajo para listado'!$CD$151:$DC$151,0)),0)</f>
        <v>0</v>
      </c>
      <c r="P126" s="243">
        <f ca="1">+IFERROR(INDEX('Hoja de Trabajo para listado'!$A$155:$Z$1048576,MATCH($A126,'Hoja de Trabajo para listado'!$A$155:$A$1048576,0),MATCH((CUADRO!P$5&amp;$E126),'Hoja de Trabajo para listado'!$A$151:$Z$151,0)),0)+IFERROR(INDEX('Hoja de Trabajo para listado'!$AB$155:$BA$1048576,MATCH($A126,'Hoja de Trabajo para listado'!$AB$155:$AB$1048576,0),MATCH((CUADRO!P$5&amp;$E126),'Hoja de Trabajo para listado'!$AB$151:$BA$151,0)),0)+IFERROR(INDEX('Hoja de Trabajo para listado'!$BC$155:$CB$1048576,MATCH($A126,'Hoja de Trabajo para listado'!$BC$155:$BC$1048576,0),MATCH((CUADRO!P$5&amp;$E126),'Hoja de Trabajo para listado'!$BC$151:$CB$151,0)),0)+IFERROR(INDEX('Hoja de Trabajo para listado'!$DE$153:$DG$274,MATCH($A126,'Hoja de Trabajo para listado'!$DE$153:$DE$1048576,0),MATCH((CUADRO!P$5&amp;$E126),'Hoja de Trabajo para listado'!$DE$151:$DG$151,0)),0)+IFERROR(INDEX('Hoja de Trabajo para listado'!$CD$155:$DC$1048576,MATCH($A126,'Hoja de Trabajo para listado'!$CD$155:$CD$1048576,0),MATCH((CUADRO!P$5&amp;$E126),'Hoja de Trabajo para listado'!$CD$151:$DC$151,0)),0)</f>
        <v>0</v>
      </c>
      <c r="Q126" s="243">
        <f ca="1">+IFERROR(INDEX('Hoja de Trabajo para listado'!$A$155:$Z$1048576,MATCH($A126,'Hoja de Trabajo para listado'!$A$155:$A$1048576,0),MATCH((CUADRO!Q$5&amp;$E126),'Hoja de Trabajo para listado'!$A$151:$Z$151,0)),0)+IFERROR(INDEX('Hoja de Trabajo para listado'!$AB$155:$BA$1048576,MATCH($A126,'Hoja de Trabajo para listado'!$AB$155:$AB$1048576,0),MATCH((CUADRO!Q$5&amp;$E126),'Hoja de Trabajo para listado'!$AB$151:$BA$151,0)),0)+IFERROR(INDEX('Hoja de Trabajo para listado'!$BC$155:$CB$1048576,MATCH($A126,'Hoja de Trabajo para listado'!$BC$155:$BC$1048576,0),MATCH((CUADRO!Q$5&amp;$E126),'Hoja de Trabajo para listado'!$BC$151:$CB$151,0)),0)+IFERROR(INDEX('Hoja de Trabajo para listado'!$DE$153:$DG$274,MATCH($A126,'Hoja de Trabajo para listado'!$DE$153:$DE$1048576,0),MATCH((CUADRO!Q$5&amp;$E126),'Hoja de Trabajo para listado'!$DE$151:$DG$151,0)),0)+IFERROR(INDEX('Hoja de Trabajo para listado'!$CD$155:$DC$1048576,MATCH($A126,'Hoja de Trabajo para listado'!$CD$155:$CD$1048576,0),MATCH((CUADRO!Q$5&amp;$E126),'Hoja de Trabajo para listado'!$CD$151:$DC$151,0)),0)</f>
        <v>0</v>
      </c>
      <c r="R126" s="243">
        <f t="shared" ca="1" si="5"/>
        <v>0</v>
      </c>
      <c r="S126" s="243"/>
      <c r="T126" s="243">
        <f ca="1">+T127</f>
        <v>16963.72</v>
      </c>
      <c r="U126" s="242">
        <f t="shared" si="6"/>
        <v>1</v>
      </c>
      <c r="V126" s="333" t="str">
        <f>+VLOOKUP(A126,bd_lista!$A$3:$E$590,5,FALSE)</f>
        <v>Instituciones Descentralizadas</v>
      </c>
      <c r="W126" s="391" t="str">
        <f>+V126</f>
        <v>Instituciones Descentralizadas</v>
      </c>
      <c r="X126" s="242">
        <f>+VLOOKUP(A126,[4]Sheet1!$A$13:$D$744,4,FALSE)</f>
        <v>76</v>
      </c>
      <c r="Y126" s="242" t="str">
        <f>+VLOOKUP(X126,bd_lista!$A$3:$C$590,3,FALSE)</f>
        <v>Ministerio de Minería y Metalurgia</v>
      </c>
      <c r="Z126" s="294">
        <f>+X126</f>
        <v>76</v>
      </c>
      <c r="AA126" s="319" t="str">
        <f>+Y126</f>
        <v>Ministerio de Minería y Metalurgia</v>
      </c>
    </row>
    <row r="127" spans="1:27" ht="15" customHeight="1">
      <c r="A127" s="32">
        <v>190</v>
      </c>
      <c r="B127" s="388"/>
      <c r="C127" s="333" t="str">
        <f>+VLOOKUP(A127,bd_lista!$A$3:$C$590,3,FALSE)</f>
        <v>Autoridad Jurisdiccional Administrativa Minera</v>
      </c>
      <c r="D127" s="390"/>
      <c r="E127" s="333" t="s">
        <v>1305</v>
      </c>
      <c r="F127" s="245">
        <f ca="1">+IFERROR(INDEX('Hoja de Trabajo para listado'!$A$155:$Z$1048576,MATCH($A127,'Hoja de Trabajo para listado'!$A$155:$A$1048576,0),MATCH((CUADRO!F$5&amp;$E127),'Hoja de Trabajo para listado'!$A$151:$Z$151,0)),0)+IFERROR(INDEX('Hoja de Trabajo para listado'!$AB$155:$BA$1048576,MATCH($A127,'Hoja de Trabajo para listado'!$AB$155:$AB$1048576,0),MATCH((CUADRO!F$5&amp;$E127),'Hoja de Trabajo para listado'!$AB$151:$BA$151,0)),0)+IFERROR(INDEX('Hoja de Trabajo para listado'!$BC$155:$CB$1048576,MATCH($A127,'Hoja de Trabajo para listado'!$BC$155:$BC$1048576,0),MATCH((CUADRO!F$5&amp;$E127),'Hoja de Trabajo para listado'!$BC$151:$CB$151,0)),0)+IFERROR(INDEX('Hoja de Trabajo para listado'!$DE$153:$DG$274,MATCH($A127,'Hoja de Trabajo para listado'!$DE$153:$DE$1048576,0),MATCH((CUADRO!F$5&amp;$E127),'Hoja de Trabajo para listado'!$DE$151:$DG$151,0)),0)+IFERROR(INDEX('Hoja de Trabajo para listado'!$CD$155:$DC$1048576,MATCH($A127,'Hoja de Trabajo para listado'!$CD$155:$CD$1048576,0),MATCH((CUADRO!F$5&amp;$E127),'Hoja de Trabajo para listado'!$CD$151:$DC$151,0)),0)</f>
        <v>0</v>
      </c>
      <c r="G127" s="245">
        <f ca="1">+IFERROR(INDEX('Hoja de Trabajo para listado'!$A$155:$Z$1048576,MATCH($A127,'Hoja de Trabajo para listado'!$A$155:$A$1048576,0),MATCH((CUADRO!G$5&amp;$E127),'Hoja de Trabajo para listado'!$A$151:$Z$151,0)),0)+IFERROR(INDEX('Hoja de Trabajo para listado'!$AB$155:$BA$1048576,MATCH($A127,'Hoja de Trabajo para listado'!$AB$155:$AB$1048576,0),MATCH((CUADRO!G$5&amp;$E127),'Hoja de Trabajo para listado'!$AB$151:$BA$151,0)),0)+IFERROR(INDEX('Hoja de Trabajo para listado'!$BC$155:$CB$1048576,MATCH($A127,'Hoja de Trabajo para listado'!$BC$155:$BC$1048576,0),MATCH((CUADRO!G$5&amp;$E127),'Hoja de Trabajo para listado'!$BC$151:$CB$151,0)),0)+IFERROR(INDEX('Hoja de Trabajo para listado'!$DE$153:$DG$274,MATCH($A127,'Hoja de Trabajo para listado'!$DE$153:$DE$1048576,0),MATCH((CUADRO!G$5&amp;$E127),'Hoja de Trabajo para listado'!$DE$151:$DG$151,0)),0)+IFERROR(INDEX('Hoja de Trabajo para listado'!$CD$155:$DC$1048576,MATCH($A127,'Hoja de Trabajo para listado'!$CD$155:$CD$1048576,0),MATCH((CUADRO!G$5&amp;$E127),'Hoja de Trabajo para listado'!$CD$151:$DC$151,0)),0)</f>
        <v>9773.16</v>
      </c>
      <c r="H127" s="245">
        <f ca="1">+IFERROR(INDEX('Hoja de Trabajo para listado'!$A$155:$Z$1048576,MATCH($A127,'Hoja de Trabajo para listado'!$A$155:$A$1048576,0),MATCH((CUADRO!H$5&amp;$E127),'Hoja de Trabajo para listado'!$A$151:$Z$151,0)),0)+IFERROR(INDEX('Hoja de Trabajo para listado'!$AB$155:$BA$1048576,MATCH($A127,'Hoja de Trabajo para listado'!$AB$155:$AB$1048576,0),MATCH((CUADRO!H$5&amp;$E127),'Hoja de Trabajo para listado'!$AB$151:$BA$151,0)),0)+IFERROR(INDEX('Hoja de Trabajo para listado'!$BC$155:$CB$1048576,MATCH($A127,'Hoja de Trabajo para listado'!$BC$155:$BC$1048576,0),MATCH((CUADRO!H$5&amp;$E127),'Hoja de Trabajo para listado'!$BC$151:$CB$151,0)),0)+IFERROR(INDEX('Hoja de Trabajo para listado'!$DE$153:$DG$274,MATCH($A127,'Hoja de Trabajo para listado'!$DE$153:$DE$1048576,0),MATCH((CUADRO!H$5&amp;$E127),'Hoja de Trabajo para listado'!$DE$151:$DG$151,0)),0)+IFERROR(INDEX('Hoja de Trabajo para listado'!$CD$155:$DC$1048576,MATCH($A127,'Hoja de Trabajo para listado'!$CD$155:$CD$1048576,0),MATCH((CUADRO!H$5&amp;$E127),'Hoja de Trabajo para listado'!$CD$151:$DC$151,0)),0)</f>
        <v>0</v>
      </c>
      <c r="I127" s="245">
        <f ca="1">+IFERROR(INDEX('Hoja de Trabajo para listado'!$A$155:$Z$1048576,MATCH($A127,'Hoja de Trabajo para listado'!$A$155:$A$1048576,0),MATCH((CUADRO!I$5&amp;$E127),'Hoja de Trabajo para listado'!$A$151:$Z$151,0)),0)+IFERROR(INDEX('Hoja de Trabajo para listado'!$AB$155:$BA$1048576,MATCH($A127,'Hoja de Trabajo para listado'!$AB$155:$AB$1048576,0),MATCH((CUADRO!I$5&amp;$E127),'Hoja de Trabajo para listado'!$AB$151:$BA$151,0)),0)+IFERROR(INDEX('Hoja de Trabajo para listado'!$BC$155:$CB$1048576,MATCH($A127,'Hoja de Trabajo para listado'!$BC$155:$BC$1048576,0),MATCH((CUADRO!I$5&amp;$E127),'Hoja de Trabajo para listado'!$BC$151:$CB$151,0)),0)+IFERROR(INDEX('Hoja de Trabajo para listado'!$DE$153:$DG$274,MATCH($A127,'Hoja de Trabajo para listado'!$DE$153:$DE$1048576,0),MATCH((CUADRO!I$5&amp;$E127),'Hoja de Trabajo para listado'!$DE$151:$DG$151,0)),0)+IFERROR(INDEX('Hoja de Trabajo para listado'!$CD$155:$DC$1048576,MATCH($A127,'Hoja de Trabajo para listado'!$CD$155:$CD$1048576,0),MATCH((CUADRO!I$5&amp;$E127),'Hoja de Trabajo para listado'!$CD$151:$DC$151,0)),0)</f>
        <v>7190.56</v>
      </c>
      <c r="J127" s="245">
        <f ca="1">+IFERROR(INDEX('Hoja de Trabajo para listado'!$A$155:$Z$1048576,MATCH($A127,'Hoja de Trabajo para listado'!$A$155:$A$1048576,0),MATCH((CUADRO!J$5&amp;$E127),'Hoja de Trabajo para listado'!$A$151:$Z$151,0)),0)+IFERROR(INDEX('Hoja de Trabajo para listado'!$AB$155:$BA$1048576,MATCH($A127,'Hoja de Trabajo para listado'!$AB$155:$AB$1048576,0),MATCH((CUADRO!J$5&amp;$E127),'Hoja de Trabajo para listado'!$AB$151:$BA$151,0)),0)+IFERROR(INDEX('Hoja de Trabajo para listado'!$BC$155:$CB$1048576,MATCH($A127,'Hoja de Trabajo para listado'!$BC$155:$BC$1048576,0),MATCH((CUADRO!J$5&amp;$E127),'Hoja de Trabajo para listado'!$BC$151:$CB$151,0)),0)+IFERROR(INDEX('Hoja de Trabajo para listado'!$DE$153:$DG$274,MATCH($A127,'Hoja de Trabajo para listado'!$DE$153:$DE$1048576,0),MATCH((CUADRO!J$5&amp;$E127),'Hoja de Trabajo para listado'!$DE$151:$DG$151,0)),0)+IFERROR(INDEX('Hoja de Trabajo para listado'!$CD$155:$DC$1048576,MATCH($A127,'Hoja de Trabajo para listado'!$CD$155:$CD$1048576,0),MATCH((CUADRO!J$5&amp;$E127),'Hoja de Trabajo para listado'!$CD$151:$DC$151,0)),0)</f>
        <v>0</v>
      </c>
      <c r="K127" s="245">
        <f ca="1">+IFERROR(INDEX('Hoja de Trabajo para listado'!$A$155:$Z$1048576,MATCH($A127,'Hoja de Trabajo para listado'!$A$155:$A$1048576,0),MATCH((CUADRO!K$5&amp;$E127),'Hoja de Trabajo para listado'!$A$151:$Z$151,0)),0)+IFERROR(INDEX('Hoja de Trabajo para listado'!$AB$155:$BA$1048576,MATCH($A127,'Hoja de Trabajo para listado'!$AB$155:$AB$1048576,0),MATCH((CUADRO!K$5&amp;$E127),'Hoja de Trabajo para listado'!$AB$151:$BA$151,0)),0)+IFERROR(INDEX('Hoja de Trabajo para listado'!$BC$155:$CB$1048576,MATCH($A127,'Hoja de Trabajo para listado'!$BC$155:$BC$1048576,0),MATCH((CUADRO!K$5&amp;$E127),'Hoja de Trabajo para listado'!$BC$151:$CB$151,0)),0)+IFERROR(INDEX('Hoja de Trabajo para listado'!$DE$153:$DG$274,MATCH($A127,'Hoja de Trabajo para listado'!$DE$153:$DE$1048576,0),MATCH((CUADRO!K$5&amp;$E127),'Hoja de Trabajo para listado'!$DE$151:$DG$151,0)),0)+IFERROR(INDEX('Hoja de Trabajo para listado'!$CD$155:$DC$1048576,MATCH($A127,'Hoja de Trabajo para listado'!$CD$155:$CD$1048576,0),MATCH((CUADRO!K$5&amp;$E127),'Hoja de Trabajo para listado'!$CD$151:$DC$151,0)),0)</f>
        <v>0</v>
      </c>
      <c r="L127" s="245">
        <f ca="1">+IFERROR(INDEX('Hoja de Trabajo para listado'!$A$155:$Z$1048576,MATCH($A127,'Hoja de Trabajo para listado'!$A$155:$A$1048576,0),MATCH((CUADRO!L$5&amp;$E127),'Hoja de Trabajo para listado'!$A$151:$Z$151,0)),0)+IFERROR(INDEX('Hoja de Trabajo para listado'!$AB$155:$BA$1048576,MATCH($A127,'Hoja de Trabajo para listado'!$AB$155:$AB$1048576,0),MATCH((CUADRO!L$5&amp;$E127),'Hoja de Trabajo para listado'!$AB$151:$BA$151,0)),0)+IFERROR(INDEX('Hoja de Trabajo para listado'!$BC$155:$CB$1048576,MATCH($A127,'Hoja de Trabajo para listado'!$BC$155:$BC$1048576,0),MATCH((CUADRO!L$5&amp;$E127),'Hoja de Trabajo para listado'!$BC$151:$CB$151,0)),0)+IFERROR(INDEX('Hoja de Trabajo para listado'!$DE$153:$DG$274,MATCH($A127,'Hoja de Trabajo para listado'!$DE$153:$DE$1048576,0),MATCH((CUADRO!L$5&amp;$E127),'Hoja de Trabajo para listado'!$DE$151:$DG$151,0)),0)+IFERROR(INDEX('Hoja de Trabajo para listado'!$CD$155:$DC$1048576,MATCH($A127,'Hoja de Trabajo para listado'!$CD$155:$CD$1048576,0),MATCH((CUADRO!L$5&amp;$E127),'Hoja de Trabajo para listado'!$CD$151:$DC$151,0)),0)</f>
        <v>0</v>
      </c>
      <c r="M127" s="245">
        <f ca="1">+IFERROR(INDEX('Hoja de Trabajo para listado'!$A$155:$Z$1048576,MATCH($A127,'Hoja de Trabajo para listado'!$A$155:$A$1048576,0),MATCH((CUADRO!M$5&amp;$E127),'Hoja de Trabajo para listado'!$A$151:$Z$151,0)),0)+IFERROR(INDEX('Hoja de Trabajo para listado'!$AB$155:$BA$1048576,MATCH($A127,'Hoja de Trabajo para listado'!$AB$155:$AB$1048576,0),MATCH((CUADRO!M$5&amp;$E127),'Hoja de Trabajo para listado'!$AB$151:$BA$151,0)),0)+IFERROR(INDEX('Hoja de Trabajo para listado'!$BC$155:$CB$1048576,MATCH($A127,'Hoja de Trabajo para listado'!$BC$155:$BC$1048576,0),MATCH((CUADRO!M$5&amp;$E127),'Hoja de Trabajo para listado'!$BC$151:$CB$151,0)),0)+IFERROR(INDEX('Hoja de Trabajo para listado'!$DE$153:$DG$274,MATCH($A127,'Hoja de Trabajo para listado'!$DE$153:$DE$1048576,0),MATCH((CUADRO!M$5&amp;$E127),'Hoja de Trabajo para listado'!$DE$151:$DG$151,0)),0)+IFERROR(INDEX('Hoja de Trabajo para listado'!$CD$155:$DC$1048576,MATCH($A127,'Hoja de Trabajo para listado'!$CD$155:$CD$1048576,0),MATCH((CUADRO!M$5&amp;$E127),'Hoja de Trabajo para listado'!$CD$151:$DC$151,0)),0)</f>
        <v>0</v>
      </c>
      <c r="N127" s="245">
        <f ca="1">+IFERROR(INDEX('Hoja de Trabajo para listado'!$A$155:$Z$1048576,MATCH($A127,'Hoja de Trabajo para listado'!$A$155:$A$1048576,0),MATCH((CUADRO!N$5&amp;$E127),'Hoja de Trabajo para listado'!$A$151:$Z$151,0)),0)+IFERROR(INDEX('Hoja de Trabajo para listado'!$AB$155:$BA$1048576,MATCH($A127,'Hoja de Trabajo para listado'!$AB$155:$AB$1048576,0),MATCH((CUADRO!N$5&amp;$E127),'Hoja de Trabajo para listado'!$AB$151:$BA$151,0)),0)+IFERROR(INDEX('Hoja de Trabajo para listado'!$BC$155:$CB$1048576,MATCH($A127,'Hoja de Trabajo para listado'!$BC$155:$BC$1048576,0),MATCH((CUADRO!N$5&amp;$E127),'Hoja de Trabajo para listado'!$BC$151:$CB$151,0)),0)+IFERROR(INDEX('Hoja de Trabajo para listado'!$DE$153:$DG$274,MATCH($A127,'Hoja de Trabajo para listado'!$DE$153:$DE$1048576,0),MATCH((CUADRO!N$5&amp;$E127),'Hoja de Trabajo para listado'!$DE$151:$DG$151,0)),0)+IFERROR(INDEX('Hoja de Trabajo para listado'!$CD$155:$DC$1048576,MATCH($A127,'Hoja de Trabajo para listado'!$CD$155:$CD$1048576,0),MATCH((CUADRO!N$5&amp;$E127),'Hoja de Trabajo para listado'!$CD$151:$DC$151,0)),0)</f>
        <v>0</v>
      </c>
      <c r="O127" s="245">
        <f ca="1">+IFERROR(INDEX('Hoja de Trabajo para listado'!$A$155:$Z$1048576,MATCH($A127,'Hoja de Trabajo para listado'!$A$155:$A$1048576,0),MATCH((CUADRO!O$5&amp;$E127),'Hoja de Trabajo para listado'!$A$151:$Z$151,0)),0)+IFERROR(INDEX('Hoja de Trabajo para listado'!$AB$155:$BA$1048576,MATCH($A127,'Hoja de Trabajo para listado'!$AB$155:$AB$1048576,0),MATCH((CUADRO!O$5&amp;$E127),'Hoja de Trabajo para listado'!$AB$151:$BA$151,0)),0)+IFERROR(INDEX('Hoja de Trabajo para listado'!$BC$155:$CB$1048576,MATCH($A127,'Hoja de Trabajo para listado'!$BC$155:$BC$1048576,0),MATCH((CUADRO!O$5&amp;$E127),'Hoja de Trabajo para listado'!$BC$151:$CB$151,0)),0)+IFERROR(INDEX('Hoja de Trabajo para listado'!$DE$153:$DG$274,MATCH($A127,'Hoja de Trabajo para listado'!$DE$153:$DE$1048576,0),MATCH((CUADRO!O$5&amp;$E127),'Hoja de Trabajo para listado'!$DE$151:$DG$151,0)),0)+IFERROR(INDEX('Hoja de Trabajo para listado'!$CD$155:$DC$1048576,MATCH($A127,'Hoja de Trabajo para listado'!$CD$155:$CD$1048576,0),MATCH((CUADRO!O$5&amp;$E127),'Hoja de Trabajo para listado'!$CD$151:$DC$151,0)),0)</f>
        <v>0</v>
      </c>
      <c r="P127" s="245">
        <f ca="1">+IFERROR(INDEX('Hoja de Trabajo para listado'!$A$155:$Z$1048576,MATCH($A127,'Hoja de Trabajo para listado'!$A$155:$A$1048576,0),MATCH((CUADRO!P$5&amp;$E127),'Hoja de Trabajo para listado'!$A$151:$Z$151,0)),0)+IFERROR(INDEX('Hoja de Trabajo para listado'!$AB$155:$BA$1048576,MATCH($A127,'Hoja de Trabajo para listado'!$AB$155:$AB$1048576,0),MATCH((CUADRO!P$5&amp;$E127),'Hoja de Trabajo para listado'!$AB$151:$BA$151,0)),0)+IFERROR(INDEX('Hoja de Trabajo para listado'!$BC$155:$CB$1048576,MATCH($A127,'Hoja de Trabajo para listado'!$BC$155:$BC$1048576,0),MATCH((CUADRO!P$5&amp;$E127),'Hoja de Trabajo para listado'!$BC$151:$CB$151,0)),0)+IFERROR(INDEX('Hoja de Trabajo para listado'!$DE$153:$DG$274,MATCH($A127,'Hoja de Trabajo para listado'!$DE$153:$DE$1048576,0),MATCH((CUADRO!P$5&amp;$E127),'Hoja de Trabajo para listado'!$DE$151:$DG$151,0)),0)+IFERROR(INDEX('Hoja de Trabajo para listado'!$CD$155:$DC$1048576,MATCH($A127,'Hoja de Trabajo para listado'!$CD$155:$CD$1048576,0),MATCH((CUADRO!P$5&amp;$E127),'Hoja de Trabajo para listado'!$CD$151:$DC$151,0)),0)</f>
        <v>0</v>
      </c>
      <c r="Q127" s="245">
        <f ca="1">+IFERROR(INDEX('Hoja de Trabajo para listado'!$A$155:$Z$1048576,MATCH($A127,'Hoja de Trabajo para listado'!$A$155:$A$1048576,0),MATCH((CUADRO!Q$5&amp;$E127),'Hoja de Trabajo para listado'!$A$151:$Z$151,0)),0)+IFERROR(INDEX('Hoja de Trabajo para listado'!$AB$155:$BA$1048576,MATCH($A127,'Hoja de Trabajo para listado'!$AB$155:$AB$1048576,0),MATCH((CUADRO!Q$5&amp;$E127),'Hoja de Trabajo para listado'!$AB$151:$BA$151,0)),0)+IFERROR(INDEX('Hoja de Trabajo para listado'!$BC$155:$CB$1048576,MATCH($A127,'Hoja de Trabajo para listado'!$BC$155:$BC$1048576,0),MATCH((CUADRO!Q$5&amp;$E127),'Hoja de Trabajo para listado'!$BC$151:$CB$151,0)),0)+IFERROR(INDEX('Hoja de Trabajo para listado'!$DE$153:$DG$274,MATCH($A127,'Hoja de Trabajo para listado'!$DE$153:$DE$1048576,0),MATCH((CUADRO!Q$5&amp;$E127),'Hoja de Trabajo para listado'!$DE$151:$DG$151,0)),0)+IFERROR(INDEX('Hoja de Trabajo para listado'!$CD$155:$DC$1048576,MATCH($A127,'Hoja de Trabajo para listado'!$CD$155:$CD$1048576,0),MATCH((CUADRO!Q$5&amp;$E127),'Hoja de Trabajo para listado'!$CD$151:$DC$151,0)),0)</f>
        <v>0</v>
      </c>
      <c r="R127" s="245">
        <f t="shared" ca="1" si="5"/>
        <v>16963.72</v>
      </c>
      <c r="S127" s="245">
        <f ca="1">+R126+R127</f>
        <v>16963.72</v>
      </c>
      <c r="T127" s="245">
        <f ca="1">+S127</f>
        <v>16963.72</v>
      </c>
      <c r="U127" s="244">
        <f t="shared" si="6"/>
        <v>2</v>
      </c>
      <c r="V127" s="333" t="str">
        <f>+VLOOKUP(A127,bd_lista!$A$3:$E$590,5,FALSE)</f>
        <v>Instituciones Descentralizadas</v>
      </c>
      <c r="W127" s="392"/>
      <c r="X127" s="242">
        <f>+VLOOKUP(A127,[4]Sheet1!$A$13:$D$744,4,FALSE)</f>
        <v>76</v>
      </c>
      <c r="Y127" s="242" t="str">
        <f>+VLOOKUP(X127,bd_lista!$A$3:$C$590,3,FALSE)</f>
        <v>Ministerio de Minería y Metalurgia</v>
      </c>
      <c r="Z127" s="292"/>
      <c r="AA127" s="321"/>
    </row>
    <row r="128" spans="1:27" ht="15" customHeight="1">
      <c r="A128" s="251">
        <v>192</v>
      </c>
      <c r="B128" s="387">
        <f>+A128</f>
        <v>192</v>
      </c>
      <c r="C128" s="247" t="str">
        <f>+VLOOKUP(A128,bd_lista!$A$3:$C$590,3,FALSE)</f>
        <v>Servicio al Mejoramiento de la Navegación Amazónica</v>
      </c>
      <c r="D128" s="389" t="str">
        <f>+C128</f>
        <v>Servicio al Mejoramiento de la Navegación Amazónica</v>
      </c>
      <c r="E128" s="247" t="s">
        <v>1304</v>
      </c>
      <c r="F128" s="243">
        <f ca="1">+IFERROR(INDEX('Hoja de Trabajo para listado'!$A$155:$Z$1048576,MATCH($A128,'Hoja de Trabajo para listado'!$A$155:$A$1048576,0),MATCH((CUADRO!F$5&amp;$E128),'Hoja de Trabajo para listado'!$A$151:$Z$151,0)),0)+IFERROR(INDEX('Hoja de Trabajo para listado'!$AB$155:$BA$1048576,MATCH($A128,'Hoja de Trabajo para listado'!$AB$155:$AB$1048576,0),MATCH((CUADRO!F$5&amp;$E128),'Hoja de Trabajo para listado'!$AB$151:$BA$151,0)),0)+IFERROR(INDEX('Hoja de Trabajo para listado'!$BC$155:$CB$1048576,MATCH($A128,'Hoja de Trabajo para listado'!$BC$155:$BC$1048576,0),MATCH((CUADRO!F$5&amp;$E128),'Hoja de Trabajo para listado'!$BC$151:$CB$151,0)),0)+IFERROR(INDEX('Hoja de Trabajo para listado'!$DE$153:$DG$274,MATCH($A128,'Hoja de Trabajo para listado'!$DE$153:$DE$1048576,0),MATCH((CUADRO!F$5&amp;$E128),'Hoja de Trabajo para listado'!$DE$151:$DG$151,0)),0)+IFERROR(INDEX('Hoja de Trabajo para listado'!$CD$155:$DC$1048576,MATCH($A128,'Hoja de Trabajo para listado'!$CD$155:$CD$1048576,0),MATCH((CUADRO!F$5&amp;$E128),'Hoja de Trabajo para listado'!$CD$151:$DC$151,0)),0)</f>
        <v>0</v>
      </c>
      <c r="G128" s="243">
        <f ca="1">+IFERROR(INDEX('Hoja de Trabajo para listado'!$A$155:$Z$1048576,MATCH($A128,'Hoja de Trabajo para listado'!$A$155:$A$1048576,0),MATCH((CUADRO!G$5&amp;$E128),'Hoja de Trabajo para listado'!$A$151:$Z$151,0)),0)+IFERROR(INDEX('Hoja de Trabajo para listado'!$AB$155:$BA$1048576,MATCH($A128,'Hoja de Trabajo para listado'!$AB$155:$AB$1048576,0),MATCH((CUADRO!G$5&amp;$E128),'Hoja de Trabajo para listado'!$AB$151:$BA$151,0)),0)+IFERROR(INDEX('Hoja de Trabajo para listado'!$BC$155:$CB$1048576,MATCH($A128,'Hoja de Trabajo para listado'!$BC$155:$BC$1048576,0),MATCH((CUADRO!G$5&amp;$E128),'Hoja de Trabajo para listado'!$BC$151:$CB$151,0)),0)+IFERROR(INDEX('Hoja de Trabajo para listado'!$DE$153:$DG$274,MATCH($A128,'Hoja de Trabajo para listado'!$DE$153:$DE$1048576,0),MATCH((CUADRO!G$5&amp;$E128),'Hoja de Trabajo para listado'!$DE$151:$DG$151,0)),0)+IFERROR(INDEX('Hoja de Trabajo para listado'!$CD$155:$DC$1048576,MATCH($A128,'Hoja de Trabajo para listado'!$CD$155:$CD$1048576,0),MATCH((CUADRO!G$5&amp;$E128),'Hoja de Trabajo para listado'!$CD$151:$DC$151,0)),0)</f>
        <v>0</v>
      </c>
      <c r="H128" s="243">
        <f ca="1">+IFERROR(INDEX('Hoja de Trabajo para listado'!$A$155:$Z$1048576,MATCH($A128,'Hoja de Trabajo para listado'!$A$155:$A$1048576,0),MATCH((CUADRO!H$5&amp;$E128),'Hoja de Trabajo para listado'!$A$151:$Z$151,0)),0)+IFERROR(INDEX('Hoja de Trabajo para listado'!$AB$155:$BA$1048576,MATCH($A128,'Hoja de Trabajo para listado'!$AB$155:$AB$1048576,0),MATCH((CUADRO!H$5&amp;$E128),'Hoja de Trabajo para listado'!$AB$151:$BA$151,0)),0)+IFERROR(INDEX('Hoja de Trabajo para listado'!$BC$155:$CB$1048576,MATCH($A128,'Hoja de Trabajo para listado'!$BC$155:$BC$1048576,0),MATCH((CUADRO!H$5&amp;$E128),'Hoja de Trabajo para listado'!$BC$151:$CB$151,0)),0)+IFERROR(INDEX('Hoja de Trabajo para listado'!$DE$153:$DG$274,MATCH($A128,'Hoja de Trabajo para listado'!$DE$153:$DE$1048576,0),MATCH((CUADRO!H$5&amp;$E128),'Hoja de Trabajo para listado'!$DE$151:$DG$151,0)),0)+IFERROR(INDEX('Hoja de Trabajo para listado'!$CD$155:$DC$1048576,MATCH($A128,'Hoja de Trabajo para listado'!$CD$155:$CD$1048576,0),MATCH((CUADRO!H$5&amp;$E128),'Hoja de Trabajo para listado'!$CD$151:$DC$151,0)),0)</f>
        <v>0</v>
      </c>
      <c r="I128" s="243">
        <f ca="1">+IFERROR(INDEX('Hoja de Trabajo para listado'!$A$155:$Z$1048576,MATCH($A128,'Hoja de Trabajo para listado'!$A$155:$A$1048576,0),MATCH((CUADRO!I$5&amp;$E128),'Hoja de Trabajo para listado'!$A$151:$Z$151,0)),0)+IFERROR(INDEX('Hoja de Trabajo para listado'!$AB$155:$BA$1048576,MATCH($A128,'Hoja de Trabajo para listado'!$AB$155:$AB$1048576,0),MATCH((CUADRO!I$5&amp;$E128),'Hoja de Trabajo para listado'!$AB$151:$BA$151,0)),0)+IFERROR(INDEX('Hoja de Trabajo para listado'!$BC$155:$CB$1048576,MATCH($A128,'Hoja de Trabajo para listado'!$BC$155:$BC$1048576,0),MATCH((CUADRO!I$5&amp;$E128),'Hoja de Trabajo para listado'!$BC$151:$CB$151,0)),0)+IFERROR(INDEX('Hoja de Trabajo para listado'!$DE$153:$DG$274,MATCH($A128,'Hoja de Trabajo para listado'!$DE$153:$DE$1048576,0),MATCH((CUADRO!I$5&amp;$E128),'Hoja de Trabajo para listado'!$DE$151:$DG$151,0)),0)+IFERROR(INDEX('Hoja de Trabajo para listado'!$CD$155:$DC$1048576,MATCH($A128,'Hoja de Trabajo para listado'!$CD$155:$CD$1048576,0),MATCH((CUADRO!I$5&amp;$E128),'Hoja de Trabajo para listado'!$CD$151:$DC$151,0)),0)</f>
        <v>0</v>
      </c>
      <c r="J128" s="243">
        <f ca="1">+IFERROR(INDEX('Hoja de Trabajo para listado'!$A$155:$Z$1048576,MATCH($A128,'Hoja de Trabajo para listado'!$A$155:$A$1048576,0),MATCH((CUADRO!J$5&amp;$E128),'Hoja de Trabajo para listado'!$A$151:$Z$151,0)),0)+IFERROR(INDEX('Hoja de Trabajo para listado'!$AB$155:$BA$1048576,MATCH($A128,'Hoja de Trabajo para listado'!$AB$155:$AB$1048576,0),MATCH((CUADRO!J$5&amp;$E128),'Hoja de Trabajo para listado'!$AB$151:$BA$151,0)),0)+IFERROR(INDEX('Hoja de Trabajo para listado'!$BC$155:$CB$1048576,MATCH($A128,'Hoja de Trabajo para listado'!$BC$155:$BC$1048576,0),MATCH((CUADRO!J$5&amp;$E128),'Hoja de Trabajo para listado'!$BC$151:$CB$151,0)),0)+IFERROR(INDEX('Hoja de Trabajo para listado'!$DE$153:$DG$274,MATCH($A128,'Hoja de Trabajo para listado'!$DE$153:$DE$1048576,0),MATCH((CUADRO!J$5&amp;$E128),'Hoja de Trabajo para listado'!$DE$151:$DG$151,0)),0)+IFERROR(INDEX('Hoja de Trabajo para listado'!$CD$155:$DC$1048576,MATCH($A128,'Hoja de Trabajo para listado'!$CD$155:$CD$1048576,0),MATCH((CUADRO!J$5&amp;$E128),'Hoja de Trabajo para listado'!$CD$151:$DC$151,0)),0)</f>
        <v>0</v>
      </c>
      <c r="K128" s="243">
        <f ca="1">+IFERROR(INDEX('Hoja de Trabajo para listado'!$A$155:$Z$1048576,MATCH($A128,'Hoja de Trabajo para listado'!$A$155:$A$1048576,0),MATCH((CUADRO!K$5&amp;$E128),'Hoja de Trabajo para listado'!$A$151:$Z$151,0)),0)+IFERROR(INDEX('Hoja de Trabajo para listado'!$AB$155:$BA$1048576,MATCH($A128,'Hoja de Trabajo para listado'!$AB$155:$AB$1048576,0),MATCH((CUADRO!K$5&amp;$E128),'Hoja de Trabajo para listado'!$AB$151:$BA$151,0)),0)+IFERROR(INDEX('Hoja de Trabajo para listado'!$BC$155:$CB$1048576,MATCH($A128,'Hoja de Trabajo para listado'!$BC$155:$BC$1048576,0),MATCH((CUADRO!K$5&amp;$E128),'Hoja de Trabajo para listado'!$BC$151:$CB$151,0)),0)+IFERROR(INDEX('Hoja de Trabajo para listado'!$DE$153:$DG$274,MATCH($A128,'Hoja de Trabajo para listado'!$DE$153:$DE$1048576,0),MATCH((CUADRO!K$5&amp;$E128),'Hoja de Trabajo para listado'!$DE$151:$DG$151,0)),0)+IFERROR(INDEX('Hoja de Trabajo para listado'!$CD$155:$DC$1048576,MATCH($A128,'Hoja de Trabajo para listado'!$CD$155:$CD$1048576,0),MATCH((CUADRO!K$5&amp;$E128),'Hoja de Trabajo para listado'!$CD$151:$DC$151,0)),0)</f>
        <v>0</v>
      </c>
      <c r="L128" s="243">
        <f ca="1">+IFERROR(INDEX('Hoja de Trabajo para listado'!$A$155:$Z$1048576,MATCH($A128,'Hoja de Trabajo para listado'!$A$155:$A$1048576,0),MATCH((CUADRO!L$5&amp;$E128),'Hoja de Trabajo para listado'!$A$151:$Z$151,0)),0)+IFERROR(INDEX('Hoja de Trabajo para listado'!$AB$155:$BA$1048576,MATCH($A128,'Hoja de Trabajo para listado'!$AB$155:$AB$1048576,0),MATCH((CUADRO!L$5&amp;$E128),'Hoja de Trabajo para listado'!$AB$151:$BA$151,0)),0)+IFERROR(INDEX('Hoja de Trabajo para listado'!$BC$155:$CB$1048576,MATCH($A128,'Hoja de Trabajo para listado'!$BC$155:$BC$1048576,0),MATCH((CUADRO!L$5&amp;$E128),'Hoja de Trabajo para listado'!$BC$151:$CB$151,0)),0)+IFERROR(INDEX('Hoja de Trabajo para listado'!$DE$153:$DG$274,MATCH($A128,'Hoja de Trabajo para listado'!$DE$153:$DE$1048576,0),MATCH((CUADRO!L$5&amp;$E128),'Hoja de Trabajo para listado'!$DE$151:$DG$151,0)),0)+IFERROR(INDEX('Hoja de Trabajo para listado'!$CD$155:$DC$1048576,MATCH($A128,'Hoja de Trabajo para listado'!$CD$155:$CD$1048576,0),MATCH((CUADRO!L$5&amp;$E128),'Hoja de Trabajo para listado'!$CD$151:$DC$151,0)),0)</f>
        <v>0</v>
      </c>
      <c r="M128" s="243">
        <f ca="1">+IFERROR(INDEX('Hoja de Trabajo para listado'!$A$155:$Z$1048576,MATCH($A128,'Hoja de Trabajo para listado'!$A$155:$A$1048576,0),MATCH((CUADRO!M$5&amp;$E128),'Hoja de Trabajo para listado'!$A$151:$Z$151,0)),0)+IFERROR(INDEX('Hoja de Trabajo para listado'!$AB$155:$BA$1048576,MATCH($A128,'Hoja de Trabajo para listado'!$AB$155:$AB$1048576,0),MATCH((CUADRO!M$5&amp;$E128),'Hoja de Trabajo para listado'!$AB$151:$BA$151,0)),0)+IFERROR(INDEX('Hoja de Trabajo para listado'!$BC$155:$CB$1048576,MATCH($A128,'Hoja de Trabajo para listado'!$BC$155:$BC$1048576,0),MATCH((CUADRO!M$5&amp;$E128),'Hoja de Trabajo para listado'!$BC$151:$CB$151,0)),0)+IFERROR(INDEX('Hoja de Trabajo para listado'!$DE$153:$DG$274,MATCH($A128,'Hoja de Trabajo para listado'!$DE$153:$DE$1048576,0),MATCH((CUADRO!M$5&amp;$E128),'Hoja de Trabajo para listado'!$DE$151:$DG$151,0)),0)+IFERROR(INDEX('Hoja de Trabajo para listado'!$CD$155:$DC$1048576,MATCH($A128,'Hoja de Trabajo para listado'!$CD$155:$CD$1048576,0),MATCH((CUADRO!M$5&amp;$E128),'Hoja de Trabajo para listado'!$CD$151:$DC$151,0)),0)</f>
        <v>0</v>
      </c>
      <c r="N128" s="243">
        <f ca="1">+IFERROR(INDEX('Hoja de Trabajo para listado'!$A$155:$Z$1048576,MATCH($A128,'Hoja de Trabajo para listado'!$A$155:$A$1048576,0),MATCH((CUADRO!N$5&amp;$E128),'Hoja de Trabajo para listado'!$A$151:$Z$151,0)),0)+IFERROR(INDEX('Hoja de Trabajo para listado'!$AB$155:$BA$1048576,MATCH($A128,'Hoja de Trabajo para listado'!$AB$155:$AB$1048576,0),MATCH((CUADRO!N$5&amp;$E128),'Hoja de Trabajo para listado'!$AB$151:$BA$151,0)),0)+IFERROR(INDEX('Hoja de Trabajo para listado'!$BC$155:$CB$1048576,MATCH($A128,'Hoja de Trabajo para listado'!$BC$155:$BC$1048576,0),MATCH((CUADRO!N$5&amp;$E128),'Hoja de Trabajo para listado'!$BC$151:$CB$151,0)),0)+IFERROR(INDEX('Hoja de Trabajo para listado'!$DE$153:$DG$274,MATCH($A128,'Hoja de Trabajo para listado'!$DE$153:$DE$1048576,0),MATCH((CUADRO!N$5&amp;$E128),'Hoja de Trabajo para listado'!$DE$151:$DG$151,0)),0)+IFERROR(INDEX('Hoja de Trabajo para listado'!$CD$155:$DC$1048576,MATCH($A128,'Hoja de Trabajo para listado'!$CD$155:$CD$1048576,0),MATCH((CUADRO!N$5&amp;$E128),'Hoja de Trabajo para listado'!$CD$151:$DC$151,0)),0)</f>
        <v>0</v>
      </c>
      <c r="O128" s="243">
        <f ca="1">+IFERROR(INDEX('Hoja de Trabajo para listado'!$A$155:$Z$1048576,MATCH($A128,'Hoja de Trabajo para listado'!$A$155:$A$1048576,0),MATCH((CUADRO!O$5&amp;$E128),'Hoja de Trabajo para listado'!$A$151:$Z$151,0)),0)+IFERROR(INDEX('Hoja de Trabajo para listado'!$AB$155:$BA$1048576,MATCH($A128,'Hoja de Trabajo para listado'!$AB$155:$AB$1048576,0),MATCH((CUADRO!O$5&amp;$E128),'Hoja de Trabajo para listado'!$AB$151:$BA$151,0)),0)+IFERROR(INDEX('Hoja de Trabajo para listado'!$BC$155:$CB$1048576,MATCH($A128,'Hoja de Trabajo para listado'!$BC$155:$BC$1048576,0),MATCH((CUADRO!O$5&amp;$E128),'Hoja de Trabajo para listado'!$BC$151:$CB$151,0)),0)+IFERROR(INDEX('Hoja de Trabajo para listado'!$DE$153:$DG$274,MATCH($A128,'Hoja de Trabajo para listado'!$DE$153:$DE$1048576,0),MATCH((CUADRO!O$5&amp;$E128),'Hoja de Trabajo para listado'!$DE$151:$DG$151,0)),0)+IFERROR(INDEX('Hoja de Trabajo para listado'!$CD$155:$DC$1048576,MATCH($A128,'Hoja de Trabajo para listado'!$CD$155:$CD$1048576,0),MATCH((CUADRO!O$5&amp;$E128),'Hoja de Trabajo para listado'!$CD$151:$DC$151,0)),0)</f>
        <v>0</v>
      </c>
      <c r="P128" s="243">
        <f ca="1">+IFERROR(INDEX('Hoja de Trabajo para listado'!$A$155:$Z$1048576,MATCH($A128,'Hoja de Trabajo para listado'!$A$155:$A$1048576,0),MATCH((CUADRO!P$5&amp;$E128),'Hoja de Trabajo para listado'!$A$151:$Z$151,0)),0)+IFERROR(INDEX('Hoja de Trabajo para listado'!$AB$155:$BA$1048576,MATCH($A128,'Hoja de Trabajo para listado'!$AB$155:$AB$1048576,0),MATCH((CUADRO!P$5&amp;$E128),'Hoja de Trabajo para listado'!$AB$151:$BA$151,0)),0)+IFERROR(INDEX('Hoja de Trabajo para listado'!$BC$155:$CB$1048576,MATCH($A128,'Hoja de Trabajo para listado'!$BC$155:$BC$1048576,0),MATCH((CUADRO!P$5&amp;$E128),'Hoja de Trabajo para listado'!$BC$151:$CB$151,0)),0)+IFERROR(INDEX('Hoja de Trabajo para listado'!$DE$153:$DG$274,MATCH($A128,'Hoja de Trabajo para listado'!$DE$153:$DE$1048576,0),MATCH((CUADRO!P$5&amp;$E128),'Hoja de Trabajo para listado'!$DE$151:$DG$151,0)),0)+IFERROR(INDEX('Hoja de Trabajo para listado'!$CD$155:$DC$1048576,MATCH($A128,'Hoja de Trabajo para listado'!$CD$155:$CD$1048576,0),MATCH((CUADRO!P$5&amp;$E128),'Hoja de Trabajo para listado'!$CD$151:$DC$151,0)),0)</f>
        <v>0</v>
      </c>
      <c r="Q128" s="243">
        <f ca="1">+IFERROR(INDEX('Hoja de Trabajo para listado'!$A$155:$Z$1048576,MATCH($A128,'Hoja de Trabajo para listado'!$A$155:$A$1048576,0),MATCH((CUADRO!Q$5&amp;$E128),'Hoja de Trabajo para listado'!$A$151:$Z$151,0)),0)+IFERROR(INDEX('Hoja de Trabajo para listado'!$AB$155:$BA$1048576,MATCH($A128,'Hoja de Trabajo para listado'!$AB$155:$AB$1048576,0),MATCH((CUADRO!Q$5&amp;$E128),'Hoja de Trabajo para listado'!$AB$151:$BA$151,0)),0)+IFERROR(INDEX('Hoja de Trabajo para listado'!$BC$155:$CB$1048576,MATCH($A128,'Hoja de Trabajo para listado'!$BC$155:$BC$1048576,0),MATCH((CUADRO!Q$5&amp;$E128),'Hoja de Trabajo para listado'!$BC$151:$CB$151,0)),0)+IFERROR(INDEX('Hoja de Trabajo para listado'!$DE$153:$DG$274,MATCH($A128,'Hoja de Trabajo para listado'!$DE$153:$DE$1048576,0),MATCH((CUADRO!Q$5&amp;$E128),'Hoja de Trabajo para listado'!$DE$151:$DG$151,0)),0)+IFERROR(INDEX('Hoja de Trabajo para listado'!$CD$155:$DC$1048576,MATCH($A128,'Hoja de Trabajo para listado'!$CD$155:$CD$1048576,0),MATCH((CUADRO!Q$5&amp;$E128),'Hoja de Trabajo para listado'!$CD$151:$DC$151,0)),0)</f>
        <v>0</v>
      </c>
      <c r="R128" s="243">
        <f t="shared" ca="1" si="5"/>
        <v>0</v>
      </c>
      <c r="S128" s="243"/>
      <c r="T128" s="243">
        <f ca="1">+T129</f>
        <v>830842</v>
      </c>
      <c r="U128" s="242">
        <f t="shared" si="6"/>
        <v>1</v>
      </c>
      <c r="V128" s="333" t="str">
        <f>+VLOOKUP(A128,bd_lista!$A$3:$E$590,5,FALSE)</f>
        <v>Instituciones Descentralizadas</v>
      </c>
      <c r="W128" s="391" t="str">
        <f>+V128</f>
        <v>Instituciones Descentralizadas</v>
      </c>
      <c r="X128" s="242">
        <f>+VLOOKUP(A128,[4]Sheet1!$A$13:$D$744,4,FALSE)</f>
        <v>81</v>
      </c>
      <c r="Y128" s="242" t="str">
        <f>+VLOOKUP(X128,bd_lista!$A$3:$C$590,3,FALSE)</f>
        <v>Ministerio de Obras Públicas, Servicios y Vivienda</v>
      </c>
      <c r="Z128" s="294">
        <f>+X128</f>
        <v>81</v>
      </c>
      <c r="AA128" s="319" t="str">
        <f>+Y128</f>
        <v>Ministerio de Obras Públicas, Servicios y Vivienda</v>
      </c>
    </row>
    <row r="129" spans="1:27" ht="15" customHeight="1">
      <c r="A129" s="32">
        <v>192</v>
      </c>
      <c r="B129" s="388"/>
      <c r="C129" s="333" t="str">
        <f>+VLOOKUP(A129,bd_lista!$A$3:$C$590,3,FALSE)</f>
        <v>Servicio al Mejoramiento de la Navegación Amazónica</v>
      </c>
      <c r="D129" s="390"/>
      <c r="E129" s="333" t="s">
        <v>1305</v>
      </c>
      <c r="F129" s="245">
        <f ca="1">+IFERROR(INDEX('Hoja de Trabajo para listado'!$A$155:$Z$1048576,MATCH($A129,'Hoja de Trabajo para listado'!$A$155:$A$1048576,0),MATCH((CUADRO!F$5&amp;$E129),'Hoja de Trabajo para listado'!$A$151:$Z$151,0)),0)+IFERROR(INDEX('Hoja de Trabajo para listado'!$AB$155:$BA$1048576,MATCH($A129,'Hoja de Trabajo para listado'!$AB$155:$AB$1048576,0),MATCH((CUADRO!F$5&amp;$E129),'Hoja de Trabajo para listado'!$AB$151:$BA$151,0)),0)+IFERROR(INDEX('Hoja de Trabajo para listado'!$BC$155:$CB$1048576,MATCH($A129,'Hoja de Trabajo para listado'!$BC$155:$BC$1048576,0),MATCH((CUADRO!F$5&amp;$E129),'Hoja de Trabajo para listado'!$BC$151:$CB$151,0)),0)+IFERROR(INDEX('Hoja de Trabajo para listado'!$DE$153:$DG$274,MATCH($A129,'Hoja de Trabajo para listado'!$DE$153:$DE$1048576,0),MATCH((CUADRO!F$5&amp;$E129),'Hoja de Trabajo para listado'!$DE$151:$DG$151,0)),0)+IFERROR(INDEX('Hoja de Trabajo para listado'!$CD$155:$DC$1048576,MATCH($A129,'Hoja de Trabajo para listado'!$CD$155:$CD$1048576,0),MATCH((CUADRO!F$5&amp;$E129),'Hoja de Trabajo para listado'!$CD$151:$DC$151,0)),0)</f>
        <v>0</v>
      </c>
      <c r="G129" s="245">
        <f ca="1">+IFERROR(INDEX('Hoja de Trabajo para listado'!$A$155:$Z$1048576,MATCH($A129,'Hoja de Trabajo para listado'!$A$155:$A$1048576,0),MATCH((CUADRO!G$5&amp;$E129),'Hoja de Trabajo para listado'!$A$151:$Z$151,0)),0)+IFERROR(INDEX('Hoja de Trabajo para listado'!$AB$155:$BA$1048576,MATCH($A129,'Hoja de Trabajo para listado'!$AB$155:$AB$1048576,0),MATCH((CUADRO!G$5&amp;$E129),'Hoja de Trabajo para listado'!$AB$151:$BA$151,0)),0)+IFERROR(INDEX('Hoja de Trabajo para listado'!$BC$155:$CB$1048576,MATCH($A129,'Hoja de Trabajo para listado'!$BC$155:$BC$1048576,0),MATCH((CUADRO!G$5&amp;$E129),'Hoja de Trabajo para listado'!$BC$151:$CB$151,0)),0)+IFERROR(INDEX('Hoja de Trabajo para listado'!$DE$153:$DG$274,MATCH($A129,'Hoja de Trabajo para listado'!$DE$153:$DE$1048576,0),MATCH((CUADRO!G$5&amp;$E129),'Hoja de Trabajo para listado'!$DE$151:$DG$151,0)),0)+IFERROR(INDEX('Hoja de Trabajo para listado'!$CD$155:$DC$1048576,MATCH($A129,'Hoja de Trabajo para listado'!$CD$155:$CD$1048576,0),MATCH((CUADRO!G$5&amp;$E129),'Hoja de Trabajo para listado'!$CD$151:$DC$151,0)),0)</f>
        <v>0</v>
      </c>
      <c r="H129" s="245">
        <f ca="1">+IFERROR(INDEX('Hoja de Trabajo para listado'!$A$155:$Z$1048576,MATCH($A129,'Hoja de Trabajo para listado'!$A$155:$A$1048576,0),MATCH((CUADRO!H$5&amp;$E129),'Hoja de Trabajo para listado'!$A$151:$Z$151,0)),0)+IFERROR(INDEX('Hoja de Trabajo para listado'!$AB$155:$BA$1048576,MATCH($A129,'Hoja de Trabajo para listado'!$AB$155:$AB$1048576,0),MATCH((CUADRO!H$5&amp;$E129),'Hoja de Trabajo para listado'!$AB$151:$BA$151,0)),0)+IFERROR(INDEX('Hoja de Trabajo para listado'!$BC$155:$CB$1048576,MATCH($A129,'Hoja de Trabajo para listado'!$BC$155:$BC$1048576,0),MATCH((CUADRO!H$5&amp;$E129),'Hoja de Trabajo para listado'!$BC$151:$CB$151,0)),0)+IFERROR(INDEX('Hoja de Trabajo para listado'!$DE$153:$DG$274,MATCH($A129,'Hoja de Trabajo para listado'!$DE$153:$DE$1048576,0),MATCH((CUADRO!H$5&amp;$E129),'Hoja de Trabajo para listado'!$DE$151:$DG$151,0)),0)+IFERROR(INDEX('Hoja de Trabajo para listado'!$CD$155:$DC$1048576,MATCH($A129,'Hoja de Trabajo para listado'!$CD$155:$CD$1048576,0),MATCH((CUADRO!H$5&amp;$E129),'Hoja de Trabajo para listado'!$CD$151:$DC$151,0)),0)</f>
        <v>0</v>
      </c>
      <c r="I129" s="245">
        <f ca="1">+IFERROR(INDEX('Hoja de Trabajo para listado'!$A$155:$Z$1048576,MATCH($A129,'Hoja de Trabajo para listado'!$A$155:$A$1048576,0),MATCH((CUADRO!I$5&amp;$E129),'Hoja de Trabajo para listado'!$A$151:$Z$151,0)),0)+IFERROR(INDEX('Hoja de Trabajo para listado'!$AB$155:$BA$1048576,MATCH($A129,'Hoja de Trabajo para listado'!$AB$155:$AB$1048576,0),MATCH((CUADRO!I$5&amp;$E129),'Hoja de Trabajo para listado'!$AB$151:$BA$151,0)),0)+IFERROR(INDEX('Hoja de Trabajo para listado'!$BC$155:$CB$1048576,MATCH($A129,'Hoja de Trabajo para listado'!$BC$155:$BC$1048576,0),MATCH((CUADRO!I$5&amp;$E129),'Hoja de Trabajo para listado'!$BC$151:$CB$151,0)),0)+IFERROR(INDEX('Hoja de Trabajo para listado'!$DE$153:$DG$274,MATCH($A129,'Hoja de Trabajo para listado'!$DE$153:$DE$1048576,0),MATCH((CUADRO!I$5&amp;$E129),'Hoja de Trabajo para listado'!$DE$151:$DG$151,0)),0)+IFERROR(INDEX('Hoja de Trabajo para listado'!$CD$155:$DC$1048576,MATCH($A129,'Hoja de Trabajo para listado'!$CD$155:$CD$1048576,0),MATCH((CUADRO!I$5&amp;$E129),'Hoja de Trabajo para listado'!$CD$151:$DC$151,0)),0)</f>
        <v>830842</v>
      </c>
      <c r="J129" s="245">
        <f ca="1">+IFERROR(INDEX('Hoja de Trabajo para listado'!$A$155:$Z$1048576,MATCH($A129,'Hoja de Trabajo para listado'!$A$155:$A$1048576,0),MATCH((CUADRO!J$5&amp;$E129),'Hoja de Trabajo para listado'!$A$151:$Z$151,0)),0)+IFERROR(INDEX('Hoja de Trabajo para listado'!$AB$155:$BA$1048576,MATCH($A129,'Hoja de Trabajo para listado'!$AB$155:$AB$1048576,0),MATCH((CUADRO!J$5&amp;$E129),'Hoja de Trabajo para listado'!$AB$151:$BA$151,0)),0)+IFERROR(INDEX('Hoja de Trabajo para listado'!$BC$155:$CB$1048576,MATCH($A129,'Hoja de Trabajo para listado'!$BC$155:$BC$1048576,0),MATCH((CUADRO!J$5&amp;$E129),'Hoja de Trabajo para listado'!$BC$151:$CB$151,0)),0)+IFERROR(INDEX('Hoja de Trabajo para listado'!$DE$153:$DG$274,MATCH($A129,'Hoja de Trabajo para listado'!$DE$153:$DE$1048576,0),MATCH((CUADRO!J$5&amp;$E129),'Hoja de Trabajo para listado'!$DE$151:$DG$151,0)),0)+IFERROR(INDEX('Hoja de Trabajo para listado'!$CD$155:$DC$1048576,MATCH($A129,'Hoja de Trabajo para listado'!$CD$155:$CD$1048576,0),MATCH((CUADRO!J$5&amp;$E129),'Hoja de Trabajo para listado'!$CD$151:$DC$151,0)),0)</f>
        <v>0</v>
      </c>
      <c r="K129" s="245">
        <f ca="1">+IFERROR(INDEX('Hoja de Trabajo para listado'!$A$155:$Z$1048576,MATCH($A129,'Hoja de Trabajo para listado'!$A$155:$A$1048576,0),MATCH((CUADRO!K$5&amp;$E129),'Hoja de Trabajo para listado'!$A$151:$Z$151,0)),0)+IFERROR(INDEX('Hoja de Trabajo para listado'!$AB$155:$BA$1048576,MATCH($A129,'Hoja de Trabajo para listado'!$AB$155:$AB$1048576,0),MATCH((CUADRO!K$5&amp;$E129),'Hoja de Trabajo para listado'!$AB$151:$BA$151,0)),0)+IFERROR(INDEX('Hoja de Trabajo para listado'!$BC$155:$CB$1048576,MATCH($A129,'Hoja de Trabajo para listado'!$BC$155:$BC$1048576,0),MATCH((CUADRO!K$5&amp;$E129),'Hoja de Trabajo para listado'!$BC$151:$CB$151,0)),0)+IFERROR(INDEX('Hoja de Trabajo para listado'!$DE$153:$DG$274,MATCH($A129,'Hoja de Trabajo para listado'!$DE$153:$DE$1048576,0),MATCH((CUADRO!K$5&amp;$E129),'Hoja de Trabajo para listado'!$DE$151:$DG$151,0)),0)+IFERROR(INDEX('Hoja de Trabajo para listado'!$CD$155:$DC$1048576,MATCH($A129,'Hoja de Trabajo para listado'!$CD$155:$CD$1048576,0),MATCH((CUADRO!K$5&amp;$E129),'Hoja de Trabajo para listado'!$CD$151:$DC$151,0)),0)</f>
        <v>0</v>
      </c>
      <c r="L129" s="245">
        <f ca="1">+IFERROR(INDEX('Hoja de Trabajo para listado'!$A$155:$Z$1048576,MATCH($A129,'Hoja de Trabajo para listado'!$A$155:$A$1048576,0),MATCH((CUADRO!L$5&amp;$E129),'Hoja de Trabajo para listado'!$A$151:$Z$151,0)),0)+IFERROR(INDEX('Hoja de Trabajo para listado'!$AB$155:$BA$1048576,MATCH($A129,'Hoja de Trabajo para listado'!$AB$155:$AB$1048576,0),MATCH((CUADRO!L$5&amp;$E129),'Hoja de Trabajo para listado'!$AB$151:$BA$151,0)),0)+IFERROR(INDEX('Hoja de Trabajo para listado'!$BC$155:$CB$1048576,MATCH($A129,'Hoja de Trabajo para listado'!$BC$155:$BC$1048576,0),MATCH((CUADRO!L$5&amp;$E129),'Hoja de Trabajo para listado'!$BC$151:$CB$151,0)),0)+IFERROR(INDEX('Hoja de Trabajo para listado'!$DE$153:$DG$274,MATCH($A129,'Hoja de Trabajo para listado'!$DE$153:$DE$1048576,0),MATCH((CUADRO!L$5&amp;$E129),'Hoja de Trabajo para listado'!$DE$151:$DG$151,0)),0)+IFERROR(INDEX('Hoja de Trabajo para listado'!$CD$155:$DC$1048576,MATCH($A129,'Hoja de Trabajo para listado'!$CD$155:$CD$1048576,0),MATCH((CUADRO!L$5&amp;$E129),'Hoja de Trabajo para listado'!$CD$151:$DC$151,0)),0)</f>
        <v>0</v>
      </c>
      <c r="M129" s="245">
        <f ca="1">+IFERROR(INDEX('Hoja de Trabajo para listado'!$A$155:$Z$1048576,MATCH($A129,'Hoja de Trabajo para listado'!$A$155:$A$1048576,0),MATCH((CUADRO!M$5&amp;$E129),'Hoja de Trabajo para listado'!$A$151:$Z$151,0)),0)+IFERROR(INDEX('Hoja de Trabajo para listado'!$AB$155:$BA$1048576,MATCH($A129,'Hoja de Trabajo para listado'!$AB$155:$AB$1048576,0),MATCH((CUADRO!M$5&amp;$E129),'Hoja de Trabajo para listado'!$AB$151:$BA$151,0)),0)+IFERROR(INDEX('Hoja de Trabajo para listado'!$BC$155:$CB$1048576,MATCH($A129,'Hoja de Trabajo para listado'!$BC$155:$BC$1048576,0),MATCH((CUADRO!M$5&amp;$E129),'Hoja de Trabajo para listado'!$BC$151:$CB$151,0)),0)+IFERROR(INDEX('Hoja de Trabajo para listado'!$DE$153:$DG$274,MATCH($A129,'Hoja de Trabajo para listado'!$DE$153:$DE$1048576,0),MATCH((CUADRO!M$5&amp;$E129),'Hoja de Trabajo para listado'!$DE$151:$DG$151,0)),0)+IFERROR(INDEX('Hoja de Trabajo para listado'!$CD$155:$DC$1048576,MATCH($A129,'Hoja de Trabajo para listado'!$CD$155:$CD$1048576,0),MATCH((CUADRO!M$5&amp;$E129),'Hoja de Trabajo para listado'!$CD$151:$DC$151,0)),0)</f>
        <v>0</v>
      </c>
      <c r="N129" s="245">
        <f ca="1">+IFERROR(INDEX('Hoja de Trabajo para listado'!$A$155:$Z$1048576,MATCH($A129,'Hoja de Trabajo para listado'!$A$155:$A$1048576,0),MATCH((CUADRO!N$5&amp;$E129),'Hoja de Trabajo para listado'!$A$151:$Z$151,0)),0)+IFERROR(INDEX('Hoja de Trabajo para listado'!$AB$155:$BA$1048576,MATCH($A129,'Hoja de Trabajo para listado'!$AB$155:$AB$1048576,0),MATCH((CUADRO!N$5&amp;$E129),'Hoja de Trabajo para listado'!$AB$151:$BA$151,0)),0)+IFERROR(INDEX('Hoja de Trabajo para listado'!$BC$155:$CB$1048576,MATCH($A129,'Hoja de Trabajo para listado'!$BC$155:$BC$1048576,0),MATCH((CUADRO!N$5&amp;$E129),'Hoja de Trabajo para listado'!$BC$151:$CB$151,0)),0)+IFERROR(INDEX('Hoja de Trabajo para listado'!$DE$153:$DG$274,MATCH($A129,'Hoja de Trabajo para listado'!$DE$153:$DE$1048576,0),MATCH((CUADRO!N$5&amp;$E129),'Hoja de Trabajo para listado'!$DE$151:$DG$151,0)),0)+IFERROR(INDEX('Hoja de Trabajo para listado'!$CD$155:$DC$1048576,MATCH($A129,'Hoja de Trabajo para listado'!$CD$155:$CD$1048576,0),MATCH((CUADRO!N$5&amp;$E129),'Hoja de Trabajo para listado'!$CD$151:$DC$151,0)),0)</f>
        <v>0</v>
      </c>
      <c r="O129" s="245">
        <f ca="1">+IFERROR(INDEX('Hoja de Trabajo para listado'!$A$155:$Z$1048576,MATCH($A129,'Hoja de Trabajo para listado'!$A$155:$A$1048576,0),MATCH((CUADRO!O$5&amp;$E129),'Hoja de Trabajo para listado'!$A$151:$Z$151,0)),0)+IFERROR(INDEX('Hoja de Trabajo para listado'!$AB$155:$BA$1048576,MATCH($A129,'Hoja de Trabajo para listado'!$AB$155:$AB$1048576,0),MATCH((CUADRO!O$5&amp;$E129),'Hoja de Trabajo para listado'!$AB$151:$BA$151,0)),0)+IFERROR(INDEX('Hoja de Trabajo para listado'!$BC$155:$CB$1048576,MATCH($A129,'Hoja de Trabajo para listado'!$BC$155:$BC$1048576,0),MATCH((CUADRO!O$5&amp;$E129),'Hoja de Trabajo para listado'!$BC$151:$CB$151,0)),0)+IFERROR(INDEX('Hoja de Trabajo para listado'!$DE$153:$DG$274,MATCH($A129,'Hoja de Trabajo para listado'!$DE$153:$DE$1048576,0),MATCH((CUADRO!O$5&amp;$E129),'Hoja de Trabajo para listado'!$DE$151:$DG$151,0)),0)+IFERROR(INDEX('Hoja de Trabajo para listado'!$CD$155:$DC$1048576,MATCH($A129,'Hoja de Trabajo para listado'!$CD$155:$CD$1048576,0),MATCH((CUADRO!O$5&amp;$E129),'Hoja de Trabajo para listado'!$CD$151:$DC$151,0)),0)</f>
        <v>0</v>
      </c>
      <c r="P129" s="245">
        <f ca="1">+IFERROR(INDEX('Hoja de Trabajo para listado'!$A$155:$Z$1048576,MATCH($A129,'Hoja de Trabajo para listado'!$A$155:$A$1048576,0),MATCH((CUADRO!P$5&amp;$E129),'Hoja de Trabajo para listado'!$A$151:$Z$151,0)),0)+IFERROR(INDEX('Hoja de Trabajo para listado'!$AB$155:$BA$1048576,MATCH($A129,'Hoja de Trabajo para listado'!$AB$155:$AB$1048576,0),MATCH((CUADRO!P$5&amp;$E129),'Hoja de Trabajo para listado'!$AB$151:$BA$151,0)),0)+IFERROR(INDEX('Hoja de Trabajo para listado'!$BC$155:$CB$1048576,MATCH($A129,'Hoja de Trabajo para listado'!$BC$155:$BC$1048576,0),MATCH((CUADRO!P$5&amp;$E129),'Hoja de Trabajo para listado'!$BC$151:$CB$151,0)),0)+IFERROR(INDEX('Hoja de Trabajo para listado'!$DE$153:$DG$274,MATCH($A129,'Hoja de Trabajo para listado'!$DE$153:$DE$1048576,0),MATCH((CUADRO!P$5&amp;$E129),'Hoja de Trabajo para listado'!$DE$151:$DG$151,0)),0)+IFERROR(INDEX('Hoja de Trabajo para listado'!$CD$155:$DC$1048576,MATCH($A129,'Hoja de Trabajo para listado'!$CD$155:$CD$1048576,0),MATCH((CUADRO!P$5&amp;$E129),'Hoja de Trabajo para listado'!$CD$151:$DC$151,0)),0)</f>
        <v>0</v>
      </c>
      <c r="Q129" s="245">
        <f ca="1">+IFERROR(INDEX('Hoja de Trabajo para listado'!$A$155:$Z$1048576,MATCH($A129,'Hoja de Trabajo para listado'!$A$155:$A$1048576,0),MATCH((CUADRO!Q$5&amp;$E129),'Hoja de Trabajo para listado'!$A$151:$Z$151,0)),0)+IFERROR(INDEX('Hoja de Trabajo para listado'!$AB$155:$BA$1048576,MATCH($A129,'Hoja de Trabajo para listado'!$AB$155:$AB$1048576,0),MATCH((CUADRO!Q$5&amp;$E129),'Hoja de Trabajo para listado'!$AB$151:$BA$151,0)),0)+IFERROR(INDEX('Hoja de Trabajo para listado'!$BC$155:$CB$1048576,MATCH($A129,'Hoja de Trabajo para listado'!$BC$155:$BC$1048576,0),MATCH((CUADRO!Q$5&amp;$E129),'Hoja de Trabajo para listado'!$BC$151:$CB$151,0)),0)+IFERROR(INDEX('Hoja de Trabajo para listado'!$DE$153:$DG$274,MATCH($A129,'Hoja de Trabajo para listado'!$DE$153:$DE$1048576,0),MATCH((CUADRO!Q$5&amp;$E129),'Hoja de Trabajo para listado'!$DE$151:$DG$151,0)),0)+IFERROR(INDEX('Hoja de Trabajo para listado'!$CD$155:$DC$1048576,MATCH($A129,'Hoja de Trabajo para listado'!$CD$155:$CD$1048576,0),MATCH((CUADRO!Q$5&amp;$E129),'Hoja de Trabajo para listado'!$CD$151:$DC$151,0)),0)</f>
        <v>0</v>
      </c>
      <c r="R129" s="245">
        <f t="shared" ca="1" si="5"/>
        <v>830842</v>
      </c>
      <c r="S129" s="245">
        <f ca="1">+R128+R129</f>
        <v>830842</v>
      </c>
      <c r="T129" s="245">
        <f ca="1">+S129</f>
        <v>830842</v>
      </c>
      <c r="U129" s="244">
        <f t="shared" si="6"/>
        <v>2</v>
      </c>
      <c r="V129" s="333" t="str">
        <f>+VLOOKUP(A129,bd_lista!$A$3:$E$590,5,FALSE)</f>
        <v>Instituciones Descentralizadas</v>
      </c>
      <c r="W129" s="392"/>
      <c r="X129" s="242">
        <f>+VLOOKUP(A129,[4]Sheet1!$A$13:$D$744,4,FALSE)</f>
        <v>81</v>
      </c>
      <c r="Y129" s="242" t="str">
        <f>+VLOOKUP(X129,bd_lista!$A$3:$C$590,3,FALSE)</f>
        <v>Ministerio de Obras Públicas, Servicios y Vivienda</v>
      </c>
      <c r="Z129" s="292"/>
      <c r="AA129" s="321"/>
    </row>
    <row r="130" spans="1:27" ht="15" hidden="1" customHeight="1">
      <c r="A130" s="251">
        <v>197</v>
      </c>
      <c r="B130" s="387">
        <f>+A130</f>
        <v>197</v>
      </c>
      <c r="C130" s="247" t="str">
        <f>+VLOOKUP(A130,bd_lista!$A$3:$C$590,3,FALSE)</f>
        <v>DIRECCIÓN ESTRATÉGICA DE REIVINDICACION MARÍTIMA, SILALA Y RECURSOS HÍDRICOS INTERNACIONALES</v>
      </c>
      <c r="D130" s="389" t="str">
        <f>+C130</f>
        <v>DIRECCIÓN ESTRATÉGICA DE REIVINDICACION MARÍTIMA, SILALA Y RECURSOS HÍDRICOS INTERNACIONALES</v>
      </c>
      <c r="E130" s="247" t="s">
        <v>1304</v>
      </c>
      <c r="F130" s="243">
        <f ca="1">+IFERROR(INDEX('Hoja de Trabajo para listado'!$A$155:$Z$1048576,MATCH($A130,'Hoja de Trabajo para listado'!$A$155:$A$1048576,0),MATCH((CUADRO!F$5&amp;$E130),'Hoja de Trabajo para listado'!$A$151:$Z$151,0)),0)+IFERROR(INDEX('Hoja de Trabajo para listado'!$AB$155:$BA$1048576,MATCH($A130,'Hoja de Trabajo para listado'!$AB$155:$AB$1048576,0),MATCH((CUADRO!F$5&amp;$E130),'Hoja de Trabajo para listado'!$AB$151:$BA$151,0)),0)+IFERROR(INDEX('Hoja de Trabajo para listado'!$BC$155:$CB$1048576,MATCH($A130,'Hoja de Trabajo para listado'!$BC$155:$BC$1048576,0),MATCH((CUADRO!F$5&amp;$E130),'Hoja de Trabajo para listado'!$BC$151:$CB$151,0)),0)+IFERROR(INDEX('Hoja de Trabajo para listado'!$DE$153:$DG$274,MATCH($A130,'Hoja de Trabajo para listado'!$DE$153:$DE$1048576,0),MATCH((CUADRO!F$5&amp;$E130),'Hoja de Trabajo para listado'!$DE$151:$DG$151,0)),0)+IFERROR(INDEX('Hoja de Trabajo para listado'!$CD$155:$DC$1048576,MATCH($A130,'Hoja de Trabajo para listado'!$CD$155:$CD$1048576,0),MATCH((CUADRO!F$5&amp;$E130),'Hoja de Trabajo para listado'!$CD$151:$DC$151,0)),0)</f>
        <v>0</v>
      </c>
      <c r="G130" s="243">
        <f ca="1">+IFERROR(INDEX('Hoja de Trabajo para listado'!$A$155:$Z$1048576,MATCH($A130,'Hoja de Trabajo para listado'!$A$155:$A$1048576,0),MATCH((CUADRO!G$5&amp;$E130),'Hoja de Trabajo para listado'!$A$151:$Z$151,0)),0)+IFERROR(INDEX('Hoja de Trabajo para listado'!$AB$155:$BA$1048576,MATCH($A130,'Hoja de Trabajo para listado'!$AB$155:$AB$1048576,0),MATCH((CUADRO!G$5&amp;$E130),'Hoja de Trabajo para listado'!$AB$151:$BA$151,0)),0)+IFERROR(INDEX('Hoja de Trabajo para listado'!$BC$155:$CB$1048576,MATCH($A130,'Hoja de Trabajo para listado'!$BC$155:$BC$1048576,0),MATCH((CUADRO!G$5&amp;$E130),'Hoja de Trabajo para listado'!$BC$151:$CB$151,0)),0)+IFERROR(INDEX('Hoja de Trabajo para listado'!$DE$153:$DG$274,MATCH($A130,'Hoja de Trabajo para listado'!$DE$153:$DE$1048576,0),MATCH((CUADRO!G$5&amp;$E130),'Hoja de Trabajo para listado'!$DE$151:$DG$151,0)),0)+IFERROR(INDEX('Hoja de Trabajo para listado'!$CD$155:$DC$1048576,MATCH($A130,'Hoja de Trabajo para listado'!$CD$155:$CD$1048576,0),MATCH((CUADRO!G$5&amp;$E130),'Hoja de Trabajo para listado'!$CD$151:$DC$151,0)),0)</f>
        <v>0</v>
      </c>
      <c r="H130" s="243">
        <f ca="1">+IFERROR(INDEX('Hoja de Trabajo para listado'!$A$155:$Z$1048576,MATCH($A130,'Hoja de Trabajo para listado'!$A$155:$A$1048576,0),MATCH((CUADRO!H$5&amp;$E130),'Hoja de Trabajo para listado'!$A$151:$Z$151,0)),0)+IFERROR(INDEX('Hoja de Trabajo para listado'!$AB$155:$BA$1048576,MATCH($A130,'Hoja de Trabajo para listado'!$AB$155:$AB$1048576,0),MATCH((CUADRO!H$5&amp;$E130),'Hoja de Trabajo para listado'!$AB$151:$BA$151,0)),0)+IFERROR(INDEX('Hoja de Trabajo para listado'!$BC$155:$CB$1048576,MATCH($A130,'Hoja de Trabajo para listado'!$BC$155:$BC$1048576,0),MATCH((CUADRO!H$5&amp;$E130),'Hoja de Trabajo para listado'!$BC$151:$CB$151,0)),0)+IFERROR(INDEX('Hoja de Trabajo para listado'!$DE$153:$DG$274,MATCH($A130,'Hoja de Trabajo para listado'!$DE$153:$DE$1048576,0),MATCH((CUADRO!H$5&amp;$E130),'Hoja de Trabajo para listado'!$DE$151:$DG$151,0)),0)+IFERROR(INDEX('Hoja de Trabajo para listado'!$CD$155:$DC$1048576,MATCH($A130,'Hoja de Trabajo para listado'!$CD$155:$CD$1048576,0),MATCH((CUADRO!H$5&amp;$E130),'Hoja de Trabajo para listado'!$CD$151:$DC$151,0)),0)</f>
        <v>0</v>
      </c>
      <c r="I130" s="243">
        <f ca="1">+IFERROR(INDEX('Hoja de Trabajo para listado'!$A$155:$Z$1048576,MATCH($A130,'Hoja de Trabajo para listado'!$A$155:$A$1048576,0),MATCH((CUADRO!I$5&amp;$E130),'Hoja de Trabajo para listado'!$A$151:$Z$151,0)),0)+IFERROR(INDEX('Hoja de Trabajo para listado'!$AB$155:$BA$1048576,MATCH($A130,'Hoja de Trabajo para listado'!$AB$155:$AB$1048576,0),MATCH((CUADRO!I$5&amp;$E130),'Hoja de Trabajo para listado'!$AB$151:$BA$151,0)),0)+IFERROR(INDEX('Hoja de Trabajo para listado'!$BC$155:$CB$1048576,MATCH($A130,'Hoja de Trabajo para listado'!$BC$155:$BC$1048576,0),MATCH((CUADRO!I$5&amp;$E130),'Hoja de Trabajo para listado'!$BC$151:$CB$151,0)),0)+IFERROR(INDEX('Hoja de Trabajo para listado'!$DE$153:$DG$274,MATCH($A130,'Hoja de Trabajo para listado'!$DE$153:$DE$1048576,0),MATCH((CUADRO!I$5&amp;$E130),'Hoja de Trabajo para listado'!$DE$151:$DG$151,0)),0)+IFERROR(INDEX('Hoja de Trabajo para listado'!$CD$155:$DC$1048576,MATCH($A130,'Hoja de Trabajo para listado'!$CD$155:$CD$1048576,0),MATCH((CUADRO!I$5&amp;$E130),'Hoja de Trabajo para listado'!$CD$151:$DC$151,0)),0)</f>
        <v>0</v>
      </c>
      <c r="J130" s="243">
        <f ca="1">+IFERROR(INDEX('Hoja de Trabajo para listado'!$A$155:$Z$1048576,MATCH($A130,'Hoja de Trabajo para listado'!$A$155:$A$1048576,0),MATCH((CUADRO!J$5&amp;$E130),'Hoja de Trabajo para listado'!$A$151:$Z$151,0)),0)+IFERROR(INDEX('Hoja de Trabajo para listado'!$AB$155:$BA$1048576,MATCH($A130,'Hoja de Trabajo para listado'!$AB$155:$AB$1048576,0),MATCH((CUADRO!J$5&amp;$E130),'Hoja de Trabajo para listado'!$AB$151:$BA$151,0)),0)+IFERROR(INDEX('Hoja de Trabajo para listado'!$BC$155:$CB$1048576,MATCH($A130,'Hoja de Trabajo para listado'!$BC$155:$BC$1048576,0),MATCH((CUADRO!J$5&amp;$E130),'Hoja de Trabajo para listado'!$BC$151:$CB$151,0)),0)+IFERROR(INDEX('Hoja de Trabajo para listado'!$DE$153:$DG$274,MATCH($A130,'Hoja de Trabajo para listado'!$DE$153:$DE$1048576,0),MATCH((CUADRO!J$5&amp;$E130),'Hoja de Trabajo para listado'!$DE$151:$DG$151,0)),0)+IFERROR(INDEX('Hoja de Trabajo para listado'!$CD$155:$DC$1048576,MATCH($A130,'Hoja de Trabajo para listado'!$CD$155:$CD$1048576,0),MATCH((CUADRO!J$5&amp;$E130),'Hoja de Trabajo para listado'!$CD$151:$DC$151,0)),0)</f>
        <v>0</v>
      </c>
      <c r="K130" s="243">
        <f ca="1">+IFERROR(INDEX('Hoja de Trabajo para listado'!$A$155:$Z$1048576,MATCH($A130,'Hoja de Trabajo para listado'!$A$155:$A$1048576,0),MATCH((CUADRO!K$5&amp;$E130),'Hoja de Trabajo para listado'!$A$151:$Z$151,0)),0)+IFERROR(INDEX('Hoja de Trabajo para listado'!$AB$155:$BA$1048576,MATCH($A130,'Hoja de Trabajo para listado'!$AB$155:$AB$1048576,0),MATCH((CUADRO!K$5&amp;$E130),'Hoja de Trabajo para listado'!$AB$151:$BA$151,0)),0)+IFERROR(INDEX('Hoja de Trabajo para listado'!$BC$155:$CB$1048576,MATCH($A130,'Hoja de Trabajo para listado'!$BC$155:$BC$1048576,0),MATCH((CUADRO!K$5&amp;$E130),'Hoja de Trabajo para listado'!$BC$151:$CB$151,0)),0)+IFERROR(INDEX('Hoja de Trabajo para listado'!$DE$153:$DG$274,MATCH($A130,'Hoja de Trabajo para listado'!$DE$153:$DE$1048576,0),MATCH((CUADRO!K$5&amp;$E130),'Hoja de Trabajo para listado'!$DE$151:$DG$151,0)),0)+IFERROR(INDEX('Hoja de Trabajo para listado'!$CD$155:$DC$1048576,MATCH($A130,'Hoja de Trabajo para listado'!$CD$155:$CD$1048576,0),MATCH((CUADRO!K$5&amp;$E130),'Hoja de Trabajo para listado'!$CD$151:$DC$151,0)),0)</f>
        <v>0</v>
      </c>
      <c r="L130" s="243">
        <f ca="1">+IFERROR(INDEX('Hoja de Trabajo para listado'!$A$155:$Z$1048576,MATCH($A130,'Hoja de Trabajo para listado'!$A$155:$A$1048576,0),MATCH((CUADRO!L$5&amp;$E130),'Hoja de Trabajo para listado'!$A$151:$Z$151,0)),0)+IFERROR(INDEX('Hoja de Trabajo para listado'!$AB$155:$BA$1048576,MATCH($A130,'Hoja de Trabajo para listado'!$AB$155:$AB$1048576,0),MATCH((CUADRO!L$5&amp;$E130),'Hoja de Trabajo para listado'!$AB$151:$BA$151,0)),0)+IFERROR(INDEX('Hoja de Trabajo para listado'!$BC$155:$CB$1048576,MATCH($A130,'Hoja de Trabajo para listado'!$BC$155:$BC$1048576,0),MATCH((CUADRO!L$5&amp;$E130),'Hoja de Trabajo para listado'!$BC$151:$CB$151,0)),0)+IFERROR(INDEX('Hoja de Trabajo para listado'!$DE$153:$DG$274,MATCH($A130,'Hoja de Trabajo para listado'!$DE$153:$DE$1048576,0),MATCH((CUADRO!L$5&amp;$E130),'Hoja de Trabajo para listado'!$DE$151:$DG$151,0)),0)+IFERROR(INDEX('Hoja de Trabajo para listado'!$CD$155:$DC$1048576,MATCH($A130,'Hoja de Trabajo para listado'!$CD$155:$CD$1048576,0),MATCH((CUADRO!L$5&amp;$E130),'Hoja de Trabajo para listado'!$CD$151:$DC$151,0)),0)</f>
        <v>0</v>
      </c>
      <c r="M130" s="243">
        <f ca="1">+IFERROR(INDEX('Hoja de Trabajo para listado'!$A$155:$Z$1048576,MATCH($A130,'Hoja de Trabajo para listado'!$A$155:$A$1048576,0),MATCH((CUADRO!M$5&amp;$E130),'Hoja de Trabajo para listado'!$A$151:$Z$151,0)),0)+IFERROR(INDEX('Hoja de Trabajo para listado'!$AB$155:$BA$1048576,MATCH($A130,'Hoja de Trabajo para listado'!$AB$155:$AB$1048576,0),MATCH((CUADRO!M$5&amp;$E130),'Hoja de Trabajo para listado'!$AB$151:$BA$151,0)),0)+IFERROR(INDEX('Hoja de Trabajo para listado'!$BC$155:$CB$1048576,MATCH($A130,'Hoja de Trabajo para listado'!$BC$155:$BC$1048576,0),MATCH((CUADRO!M$5&amp;$E130),'Hoja de Trabajo para listado'!$BC$151:$CB$151,0)),0)+IFERROR(INDEX('Hoja de Trabajo para listado'!$DE$153:$DG$274,MATCH($A130,'Hoja de Trabajo para listado'!$DE$153:$DE$1048576,0),MATCH((CUADRO!M$5&amp;$E130),'Hoja de Trabajo para listado'!$DE$151:$DG$151,0)),0)+IFERROR(INDEX('Hoja de Trabajo para listado'!$CD$155:$DC$1048576,MATCH($A130,'Hoja de Trabajo para listado'!$CD$155:$CD$1048576,0),MATCH((CUADRO!M$5&amp;$E130),'Hoja de Trabajo para listado'!$CD$151:$DC$151,0)),0)</f>
        <v>0</v>
      </c>
      <c r="N130" s="243">
        <f ca="1">+IFERROR(INDEX('Hoja de Trabajo para listado'!$A$155:$Z$1048576,MATCH($A130,'Hoja de Trabajo para listado'!$A$155:$A$1048576,0),MATCH((CUADRO!N$5&amp;$E130),'Hoja de Trabajo para listado'!$A$151:$Z$151,0)),0)+IFERROR(INDEX('Hoja de Trabajo para listado'!$AB$155:$BA$1048576,MATCH($A130,'Hoja de Trabajo para listado'!$AB$155:$AB$1048576,0),MATCH((CUADRO!N$5&amp;$E130),'Hoja de Trabajo para listado'!$AB$151:$BA$151,0)),0)+IFERROR(INDEX('Hoja de Trabajo para listado'!$BC$155:$CB$1048576,MATCH($A130,'Hoja de Trabajo para listado'!$BC$155:$BC$1048576,0),MATCH((CUADRO!N$5&amp;$E130),'Hoja de Trabajo para listado'!$BC$151:$CB$151,0)),0)+IFERROR(INDEX('Hoja de Trabajo para listado'!$DE$153:$DG$274,MATCH($A130,'Hoja de Trabajo para listado'!$DE$153:$DE$1048576,0),MATCH((CUADRO!N$5&amp;$E130),'Hoja de Trabajo para listado'!$DE$151:$DG$151,0)),0)+IFERROR(INDEX('Hoja de Trabajo para listado'!$CD$155:$DC$1048576,MATCH($A130,'Hoja de Trabajo para listado'!$CD$155:$CD$1048576,0),MATCH((CUADRO!N$5&amp;$E130),'Hoja de Trabajo para listado'!$CD$151:$DC$151,0)),0)</f>
        <v>0</v>
      </c>
      <c r="O130" s="243">
        <f ca="1">+IFERROR(INDEX('Hoja de Trabajo para listado'!$A$155:$Z$1048576,MATCH($A130,'Hoja de Trabajo para listado'!$A$155:$A$1048576,0),MATCH((CUADRO!O$5&amp;$E130),'Hoja de Trabajo para listado'!$A$151:$Z$151,0)),0)+IFERROR(INDEX('Hoja de Trabajo para listado'!$AB$155:$BA$1048576,MATCH($A130,'Hoja de Trabajo para listado'!$AB$155:$AB$1048576,0),MATCH((CUADRO!O$5&amp;$E130),'Hoja de Trabajo para listado'!$AB$151:$BA$151,0)),0)+IFERROR(INDEX('Hoja de Trabajo para listado'!$BC$155:$CB$1048576,MATCH($A130,'Hoja de Trabajo para listado'!$BC$155:$BC$1048576,0),MATCH((CUADRO!O$5&amp;$E130),'Hoja de Trabajo para listado'!$BC$151:$CB$151,0)),0)+IFERROR(INDEX('Hoja de Trabajo para listado'!$DE$153:$DG$274,MATCH($A130,'Hoja de Trabajo para listado'!$DE$153:$DE$1048576,0),MATCH((CUADRO!O$5&amp;$E130),'Hoja de Trabajo para listado'!$DE$151:$DG$151,0)),0)+IFERROR(INDEX('Hoja de Trabajo para listado'!$CD$155:$DC$1048576,MATCH($A130,'Hoja de Trabajo para listado'!$CD$155:$CD$1048576,0),MATCH((CUADRO!O$5&amp;$E130),'Hoja de Trabajo para listado'!$CD$151:$DC$151,0)),0)</f>
        <v>0</v>
      </c>
      <c r="P130" s="243">
        <f ca="1">+IFERROR(INDEX('Hoja de Trabajo para listado'!$A$155:$Z$1048576,MATCH($A130,'Hoja de Trabajo para listado'!$A$155:$A$1048576,0),MATCH((CUADRO!P$5&amp;$E130),'Hoja de Trabajo para listado'!$A$151:$Z$151,0)),0)+IFERROR(INDEX('Hoja de Trabajo para listado'!$AB$155:$BA$1048576,MATCH($A130,'Hoja de Trabajo para listado'!$AB$155:$AB$1048576,0),MATCH((CUADRO!P$5&amp;$E130),'Hoja de Trabajo para listado'!$AB$151:$BA$151,0)),0)+IFERROR(INDEX('Hoja de Trabajo para listado'!$BC$155:$CB$1048576,MATCH($A130,'Hoja de Trabajo para listado'!$BC$155:$BC$1048576,0),MATCH((CUADRO!P$5&amp;$E130),'Hoja de Trabajo para listado'!$BC$151:$CB$151,0)),0)+IFERROR(INDEX('Hoja de Trabajo para listado'!$DE$153:$DG$274,MATCH($A130,'Hoja de Trabajo para listado'!$DE$153:$DE$1048576,0),MATCH((CUADRO!P$5&amp;$E130),'Hoja de Trabajo para listado'!$DE$151:$DG$151,0)),0)+IFERROR(INDEX('Hoja de Trabajo para listado'!$CD$155:$DC$1048576,MATCH($A130,'Hoja de Trabajo para listado'!$CD$155:$CD$1048576,0),MATCH((CUADRO!P$5&amp;$E130),'Hoja de Trabajo para listado'!$CD$151:$DC$151,0)),0)</f>
        <v>0</v>
      </c>
      <c r="Q130" s="243">
        <f ca="1">+IFERROR(INDEX('Hoja de Trabajo para listado'!$A$155:$Z$1048576,MATCH($A130,'Hoja de Trabajo para listado'!$A$155:$A$1048576,0),MATCH((CUADRO!Q$5&amp;$E130),'Hoja de Trabajo para listado'!$A$151:$Z$151,0)),0)+IFERROR(INDEX('Hoja de Trabajo para listado'!$AB$155:$BA$1048576,MATCH($A130,'Hoja de Trabajo para listado'!$AB$155:$AB$1048576,0),MATCH((CUADRO!Q$5&amp;$E130),'Hoja de Trabajo para listado'!$AB$151:$BA$151,0)),0)+IFERROR(INDEX('Hoja de Trabajo para listado'!$BC$155:$CB$1048576,MATCH($A130,'Hoja de Trabajo para listado'!$BC$155:$BC$1048576,0),MATCH((CUADRO!Q$5&amp;$E130),'Hoja de Trabajo para listado'!$BC$151:$CB$151,0)),0)+IFERROR(INDEX('Hoja de Trabajo para listado'!$DE$153:$DG$274,MATCH($A130,'Hoja de Trabajo para listado'!$DE$153:$DE$1048576,0),MATCH((CUADRO!Q$5&amp;$E130),'Hoja de Trabajo para listado'!$DE$151:$DG$151,0)),0)+IFERROR(INDEX('Hoja de Trabajo para listado'!$CD$155:$DC$1048576,MATCH($A130,'Hoja de Trabajo para listado'!$CD$155:$CD$1048576,0),MATCH((CUADRO!Q$5&amp;$E130),'Hoja de Trabajo para listado'!$CD$151:$DC$151,0)),0)</f>
        <v>0</v>
      </c>
      <c r="R130" s="243">
        <f t="shared" ca="1" si="5"/>
        <v>0</v>
      </c>
      <c r="S130" s="243"/>
      <c r="T130" s="243">
        <f ca="1">+T131</f>
        <v>0</v>
      </c>
      <c r="U130" s="242">
        <f t="shared" si="6"/>
        <v>1</v>
      </c>
      <c r="V130" s="333" t="str">
        <f>+VLOOKUP(A130,bd_lista!$A$3:$E$590,5,FALSE)</f>
        <v>Instituciones Descentralizadas</v>
      </c>
      <c r="W130" s="391" t="str">
        <f>+V130</f>
        <v>Instituciones Descentralizadas</v>
      </c>
      <c r="X130" s="242">
        <f>+VLOOKUP(A130,[4]Sheet1!$A$13:$D$744,4,FALSE)</f>
        <v>10</v>
      </c>
      <c r="Y130" s="242" t="str">
        <f>+VLOOKUP(X130,bd_lista!$A$3:$C$590,3,FALSE)</f>
        <v>Ministerio de Relaciones Exteriores</v>
      </c>
      <c r="Z130" s="294">
        <f>+X130</f>
        <v>10</v>
      </c>
      <c r="AA130" s="319" t="str">
        <f>+Y130</f>
        <v>Ministerio de Relaciones Exteriores</v>
      </c>
    </row>
    <row r="131" spans="1:27" ht="15" hidden="1" customHeight="1">
      <c r="A131" s="32">
        <v>197</v>
      </c>
      <c r="B131" s="388"/>
      <c r="C131" s="333" t="str">
        <f>+VLOOKUP(A131,bd_lista!$A$3:$C$590,3,FALSE)</f>
        <v>DIRECCIÓN ESTRATÉGICA DE REIVINDICACION MARÍTIMA, SILALA Y RECURSOS HÍDRICOS INTERNACIONALES</v>
      </c>
      <c r="D131" s="390"/>
      <c r="E131" s="333" t="s">
        <v>1305</v>
      </c>
      <c r="F131" s="245">
        <f ca="1">+IFERROR(INDEX('Hoja de Trabajo para listado'!$A$155:$Z$1048576,MATCH($A131,'Hoja de Trabajo para listado'!$A$155:$A$1048576,0),MATCH((CUADRO!F$5&amp;$E131),'Hoja de Trabajo para listado'!$A$151:$Z$151,0)),0)+IFERROR(INDEX('Hoja de Trabajo para listado'!$AB$155:$BA$1048576,MATCH($A131,'Hoja de Trabajo para listado'!$AB$155:$AB$1048576,0),MATCH((CUADRO!F$5&amp;$E131),'Hoja de Trabajo para listado'!$AB$151:$BA$151,0)),0)+IFERROR(INDEX('Hoja de Trabajo para listado'!$BC$155:$CB$1048576,MATCH($A131,'Hoja de Trabajo para listado'!$BC$155:$BC$1048576,0),MATCH((CUADRO!F$5&amp;$E131),'Hoja de Trabajo para listado'!$BC$151:$CB$151,0)),0)+IFERROR(INDEX('Hoja de Trabajo para listado'!$DE$153:$DG$274,MATCH($A131,'Hoja de Trabajo para listado'!$DE$153:$DE$1048576,0),MATCH((CUADRO!F$5&amp;$E131),'Hoja de Trabajo para listado'!$DE$151:$DG$151,0)),0)+IFERROR(INDEX('Hoja de Trabajo para listado'!$CD$155:$DC$1048576,MATCH($A131,'Hoja de Trabajo para listado'!$CD$155:$CD$1048576,0),MATCH((CUADRO!F$5&amp;$E131),'Hoja de Trabajo para listado'!$CD$151:$DC$151,0)),0)</f>
        <v>0</v>
      </c>
      <c r="G131" s="245">
        <f ca="1">+IFERROR(INDEX('Hoja de Trabajo para listado'!$A$155:$Z$1048576,MATCH($A131,'Hoja de Trabajo para listado'!$A$155:$A$1048576,0),MATCH((CUADRO!G$5&amp;$E131),'Hoja de Trabajo para listado'!$A$151:$Z$151,0)),0)+IFERROR(INDEX('Hoja de Trabajo para listado'!$AB$155:$BA$1048576,MATCH($A131,'Hoja de Trabajo para listado'!$AB$155:$AB$1048576,0),MATCH((CUADRO!G$5&amp;$E131),'Hoja de Trabajo para listado'!$AB$151:$BA$151,0)),0)+IFERROR(INDEX('Hoja de Trabajo para listado'!$BC$155:$CB$1048576,MATCH($A131,'Hoja de Trabajo para listado'!$BC$155:$BC$1048576,0),MATCH((CUADRO!G$5&amp;$E131),'Hoja de Trabajo para listado'!$BC$151:$CB$151,0)),0)+IFERROR(INDEX('Hoja de Trabajo para listado'!$DE$153:$DG$274,MATCH($A131,'Hoja de Trabajo para listado'!$DE$153:$DE$1048576,0),MATCH((CUADRO!G$5&amp;$E131),'Hoja de Trabajo para listado'!$DE$151:$DG$151,0)),0)+IFERROR(INDEX('Hoja de Trabajo para listado'!$CD$155:$DC$1048576,MATCH($A131,'Hoja de Trabajo para listado'!$CD$155:$CD$1048576,0),MATCH((CUADRO!G$5&amp;$E131),'Hoja de Trabajo para listado'!$CD$151:$DC$151,0)),0)</f>
        <v>0</v>
      </c>
      <c r="H131" s="245">
        <f ca="1">+IFERROR(INDEX('Hoja de Trabajo para listado'!$A$155:$Z$1048576,MATCH($A131,'Hoja de Trabajo para listado'!$A$155:$A$1048576,0),MATCH((CUADRO!H$5&amp;$E131),'Hoja de Trabajo para listado'!$A$151:$Z$151,0)),0)+IFERROR(INDEX('Hoja de Trabajo para listado'!$AB$155:$BA$1048576,MATCH($A131,'Hoja de Trabajo para listado'!$AB$155:$AB$1048576,0),MATCH((CUADRO!H$5&amp;$E131),'Hoja de Trabajo para listado'!$AB$151:$BA$151,0)),0)+IFERROR(INDEX('Hoja de Trabajo para listado'!$BC$155:$CB$1048576,MATCH($A131,'Hoja de Trabajo para listado'!$BC$155:$BC$1048576,0),MATCH((CUADRO!H$5&amp;$E131),'Hoja de Trabajo para listado'!$BC$151:$CB$151,0)),0)+IFERROR(INDEX('Hoja de Trabajo para listado'!$DE$153:$DG$274,MATCH($A131,'Hoja de Trabajo para listado'!$DE$153:$DE$1048576,0),MATCH((CUADRO!H$5&amp;$E131),'Hoja de Trabajo para listado'!$DE$151:$DG$151,0)),0)+IFERROR(INDEX('Hoja de Trabajo para listado'!$CD$155:$DC$1048576,MATCH($A131,'Hoja de Trabajo para listado'!$CD$155:$CD$1048576,0),MATCH((CUADRO!H$5&amp;$E131),'Hoja de Trabajo para listado'!$CD$151:$DC$151,0)),0)</f>
        <v>0</v>
      </c>
      <c r="I131" s="245">
        <f ca="1">+IFERROR(INDEX('Hoja de Trabajo para listado'!$A$155:$Z$1048576,MATCH($A131,'Hoja de Trabajo para listado'!$A$155:$A$1048576,0),MATCH((CUADRO!I$5&amp;$E131),'Hoja de Trabajo para listado'!$A$151:$Z$151,0)),0)+IFERROR(INDEX('Hoja de Trabajo para listado'!$AB$155:$BA$1048576,MATCH($A131,'Hoja de Trabajo para listado'!$AB$155:$AB$1048576,0),MATCH((CUADRO!I$5&amp;$E131),'Hoja de Trabajo para listado'!$AB$151:$BA$151,0)),0)+IFERROR(INDEX('Hoja de Trabajo para listado'!$BC$155:$CB$1048576,MATCH($A131,'Hoja de Trabajo para listado'!$BC$155:$BC$1048576,0),MATCH((CUADRO!I$5&amp;$E131),'Hoja de Trabajo para listado'!$BC$151:$CB$151,0)),0)+IFERROR(INDEX('Hoja de Trabajo para listado'!$DE$153:$DG$274,MATCH($A131,'Hoja de Trabajo para listado'!$DE$153:$DE$1048576,0),MATCH((CUADRO!I$5&amp;$E131),'Hoja de Trabajo para listado'!$DE$151:$DG$151,0)),0)+IFERROR(INDEX('Hoja de Trabajo para listado'!$CD$155:$DC$1048576,MATCH($A131,'Hoja de Trabajo para listado'!$CD$155:$CD$1048576,0),MATCH((CUADRO!I$5&amp;$E131),'Hoja de Trabajo para listado'!$CD$151:$DC$151,0)),0)</f>
        <v>0</v>
      </c>
      <c r="J131" s="245">
        <f ca="1">+IFERROR(INDEX('Hoja de Trabajo para listado'!$A$155:$Z$1048576,MATCH($A131,'Hoja de Trabajo para listado'!$A$155:$A$1048576,0),MATCH((CUADRO!J$5&amp;$E131),'Hoja de Trabajo para listado'!$A$151:$Z$151,0)),0)+IFERROR(INDEX('Hoja de Trabajo para listado'!$AB$155:$BA$1048576,MATCH($A131,'Hoja de Trabajo para listado'!$AB$155:$AB$1048576,0),MATCH((CUADRO!J$5&amp;$E131),'Hoja de Trabajo para listado'!$AB$151:$BA$151,0)),0)+IFERROR(INDEX('Hoja de Trabajo para listado'!$BC$155:$CB$1048576,MATCH($A131,'Hoja de Trabajo para listado'!$BC$155:$BC$1048576,0),MATCH((CUADRO!J$5&amp;$E131),'Hoja de Trabajo para listado'!$BC$151:$CB$151,0)),0)+IFERROR(INDEX('Hoja de Trabajo para listado'!$DE$153:$DG$274,MATCH($A131,'Hoja de Trabajo para listado'!$DE$153:$DE$1048576,0),MATCH((CUADRO!J$5&amp;$E131),'Hoja de Trabajo para listado'!$DE$151:$DG$151,0)),0)+IFERROR(INDEX('Hoja de Trabajo para listado'!$CD$155:$DC$1048576,MATCH($A131,'Hoja de Trabajo para listado'!$CD$155:$CD$1048576,0),MATCH((CUADRO!J$5&amp;$E131),'Hoja de Trabajo para listado'!$CD$151:$DC$151,0)),0)</f>
        <v>0</v>
      </c>
      <c r="K131" s="245">
        <f ca="1">+IFERROR(INDEX('Hoja de Trabajo para listado'!$A$155:$Z$1048576,MATCH($A131,'Hoja de Trabajo para listado'!$A$155:$A$1048576,0),MATCH((CUADRO!K$5&amp;$E131),'Hoja de Trabajo para listado'!$A$151:$Z$151,0)),0)+IFERROR(INDEX('Hoja de Trabajo para listado'!$AB$155:$BA$1048576,MATCH($A131,'Hoja de Trabajo para listado'!$AB$155:$AB$1048576,0),MATCH((CUADRO!K$5&amp;$E131),'Hoja de Trabajo para listado'!$AB$151:$BA$151,0)),0)+IFERROR(INDEX('Hoja de Trabajo para listado'!$BC$155:$CB$1048576,MATCH($A131,'Hoja de Trabajo para listado'!$BC$155:$BC$1048576,0),MATCH((CUADRO!K$5&amp;$E131),'Hoja de Trabajo para listado'!$BC$151:$CB$151,0)),0)+IFERROR(INDEX('Hoja de Trabajo para listado'!$DE$153:$DG$274,MATCH($A131,'Hoja de Trabajo para listado'!$DE$153:$DE$1048576,0),MATCH((CUADRO!K$5&amp;$E131),'Hoja de Trabajo para listado'!$DE$151:$DG$151,0)),0)+IFERROR(INDEX('Hoja de Trabajo para listado'!$CD$155:$DC$1048576,MATCH($A131,'Hoja de Trabajo para listado'!$CD$155:$CD$1048576,0),MATCH((CUADRO!K$5&amp;$E131),'Hoja de Trabajo para listado'!$CD$151:$DC$151,0)),0)</f>
        <v>0</v>
      </c>
      <c r="L131" s="245">
        <f ca="1">+IFERROR(INDEX('Hoja de Trabajo para listado'!$A$155:$Z$1048576,MATCH($A131,'Hoja de Trabajo para listado'!$A$155:$A$1048576,0),MATCH((CUADRO!L$5&amp;$E131),'Hoja de Trabajo para listado'!$A$151:$Z$151,0)),0)+IFERROR(INDEX('Hoja de Trabajo para listado'!$AB$155:$BA$1048576,MATCH($A131,'Hoja de Trabajo para listado'!$AB$155:$AB$1048576,0),MATCH((CUADRO!L$5&amp;$E131),'Hoja de Trabajo para listado'!$AB$151:$BA$151,0)),0)+IFERROR(INDEX('Hoja de Trabajo para listado'!$BC$155:$CB$1048576,MATCH($A131,'Hoja de Trabajo para listado'!$BC$155:$BC$1048576,0),MATCH((CUADRO!L$5&amp;$E131),'Hoja de Trabajo para listado'!$BC$151:$CB$151,0)),0)+IFERROR(INDEX('Hoja de Trabajo para listado'!$DE$153:$DG$274,MATCH($A131,'Hoja de Trabajo para listado'!$DE$153:$DE$1048576,0),MATCH((CUADRO!L$5&amp;$E131),'Hoja de Trabajo para listado'!$DE$151:$DG$151,0)),0)+IFERROR(INDEX('Hoja de Trabajo para listado'!$CD$155:$DC$1048576,MATCH($A131,'Hoja de Trabajo para listado'!$CD$155:$CD$1048576,0),MATCH((CUADRO!L$5&amp;$E131),'Hoja de Trabajo para listado'!$CD$151:$DC$151,0)),0)</f>
        <v>0</v>
      </c>
      <c r="M131" s="245">
        <f ca="1">+IFERROR(INDEX('Hoja de Trabajo para listado'!$A$155:$Z$1048576,MATCH($A131,'Hoja de Trabajo para listado'!$A$155:$A$1048576,0),MATCH((CUADRO!M$5&amp;$E131),'Hoja de Trabajo para listado'!$A$151:$Z$151,0)),0)+IFERROR(INDEX('Hoja de Trabajo para listado'!$AB$155:$BA$1048576,MATCH($A131,'Hoja de Trabajo para listado'!$AB$155:$AB$1048576,0),MATCH((CUADRO!M$5&amp;$E131),'Hoja de Trabajo para listado'!$AB$151:$BA$151,0)),0)+IFERROR(INDEX('Hoja de Trabajo para listado'!$BC$155:$CB$1048576,MATCH($A131,'Hoja de Trabajo para listado'!$BC$155:$BC$1048576,0),MATCH((CUADRO!M$5&amp;$E131),'Hoja de Trabajo para listado'!$BC$151:$CB$151,0)),0)+IFERROR(INDEX('Hoja de Trabajo para listado'!$DE$153:$DG$274,MATCH($A131,'Hoja de Trabajo para listado'!$DE$153:$DE$1048576,0),MATCH((CUADRO!M$5&amp;$E131),'Hoja de Trabajo para listado'!$DE$151:$DG$151,0)),0)+IFERROR(INDEX('Hoja de Trabajo para listado'!$CD$155:$DC$1048576,MATCH($A131,'Hoja de Trabajo para listado'!$CD$155:$CD$1048576,0),MATCH((CUADRO!M$5&amp;$E131),'Hoja de Trabajo para listado'!$CD$151:$DC$151,0)),0)</f>
        <v>0</v>
      </c>
      <c r="N131" s="245">
        <f ca="1">+IFERROR(INDEX('Hoja de Trabajo para listado'!$A$155:$Z$1048576,MATCH($A131,'Hoja de Trabajo para listado'!$A$155:$A$1048576,0),MATCH((CUADRO!N$5&amp;$E131),'Hoja de Trabajo para listado'!$A$151:$Z$151,0)),0)+IFERROR(INDEX('Hoja de Trabajo para listado'!$AB$155:$BA$1048576,MATCH($A131,'Hoja de Trabajo para listado'!$AB$155:$AB$1048576,0),MATCH((CUADRO!N$5&amp;$E131),'Hoja de Trabajo para listado'!$AB$151:$BA$151,0)),0)+IFERROR(INDEX('Hoja de Trabajo para listado'!$BC$155:$CB$1048576,MATCH($A131,'Hoja de Trabajo para listado'!$BC$155:$BC$1048576,0),MATCH((CUADRO!N$5&amp;$E131),'Hoja de Trabajo para listado'!$BC$151:$CB$151,0)),0)+IFERROR(INDEX('Hoja de Trabajo para listado'!$DE$153:$DG$274,MATCH($A131,'Hoja de Trabajo para listado'!$DE$153:$DE$1048576,0),MATCH((CUADRO!N$5&amp;$E131),'Hoja de Trabajo para listado'!$DE$151:$DG$151,0)),0)+IFERROR(INDEX('Hoja de Trabajo para listado'!$CD$155:$DC$1048576,MATCH($A131,'Hoja de Trabajo para listado'!$CD$155:$CD$1048576,0),MATCH((CUADRO!N$5&amp;$E131),'Hoja de Trabajo para listado'!$CD$151:$DC$151,0)),0)</f>
        <v>0</v>
      </c>
      <c r="O131" s="245">
        <f ca="1">+IFERROR(INDEX('Hoja de Trabajo para listado'!$A$155:$Z$1048576,MATCH($A131,'Hoja de Trabajo para listado'!$A$155:$A$1048576,0),MATCH((CUADRO!O$5&amp;$E131),'Hoja de Trabajo para listado'!$A$151:$Z$151,0)),0)+IFERROR(INDEX('Hoja de Trabajo para listado'!$AB$155:$BA$1048576,MATCH($A131,'Hoja de Trabajo para listado'!$AB$155:$AB$1048576,0),MATCH((CUADRO!O$5&amp;$E131),'Hoja de Trabajo para listado'!$AB$151:$BA$151,0)),0)+IFERROR(INDEX('Hoja de Trabajo para listado'!$BC$155:$CB$1048576,MATCH($A131,'Hoja de Trabajo para listado'!$BC$155:$BC$1048576,0),MATCH((CUADRO!O$5&amp;$E131),'Hoja de Trabajo para listado'!$BC$151:$CB$151,0)),0)+IFERROR(INDEX('Hoja de Trabajo para listado'!$DE$153:$DG$274,MATCH($A131,'Hoja de Trabajo para listado'!$DE$153:$DE$1048576,0),MATCH((CUADRO!O$5&amp;$E131),'Hoja de Trabajo para listado'!$DE$151:$DG$151,0)),0)+IFERROR(INDEX('Hoja de Trabajo para listado'!$CD$155:$DC$1048576,MATCH($A131,'Hoja de Trabajo para listado'!$CD$155:$CD$1048576,0),MATCH((CUADRO!O$5&amp;$E131),'Hoja de Trabajo para listado'!$CD$151:$DC$151,0)),0)</f>
        <v>0</v>
      </c>
      <c r="P131" s="245">
        <f ca="1">+IFERROR(INDEX('Hoja de Trabajo para listado'!$A$155:$Z$1048576,MATCH($A131,'Hoja de Trabajo para listado'!$A$155:$A$1048576,0),MATCH((CUADRO!P$5&amp;$E131),'Hoja de Trabajo para listado'!$A$151:$Z$151,0)),0)+IFERROR(INDEX('Hoja de Trabajo para listado'!$AB$155:$BA$1048576,MATCH($A131,'Hoja de Trabajo para listado'!$AB$155:$AB$1048576,0),MATCH((CUADRO!P$5&amp;$E131),'Hoja de Trabajo para listado'!$AB$151:$BA$151,0)),0)+IFERROR(INDEX('Hoja de Trabajo para listado'!$BC$155:$CB$1048576,MATCH($A131,'Hoja de Trabajo para listado'!$BC$155:$BC$1048576,0),MATCH((CUADRO!P$5&amp;$E131),'Hoja de Trabajo para listado'!$BC$151:$CB$151,0)),0)+IFERROR(INDEX('Hoja de Trabajo para listado'!$DE$153:$DG$274,MATCH($A131,'Hoja de Trabajo para listado'!$DE$153:$DE$1048576,0),MATCH((CUADRO!P$5&amp;$E131),'Hoja de Trabajo para listado'!$DE$151:$DG$151,0)),0)+IFERROR(INDEX('Hoja de Trabajo para listado'!$CD$155:$DC$1048576,MATCH($A131,'Hoja de Trabajo para listado'!$CD$155:$CD$1048576,0),MATCH((CUADRO!P$5&amp;$E131),'Hoja de Trabajo para listado'!$CD$151:$DC$151,0)),0)</f>
        <v>0</v>
      </c>
      <c r="Q131" s="245">
        <f ca="1">+IFERROR(INDEX('Hoja de Trabajo para listado'!$A$155:$Z$1048576,MATCH($A131,'Hoja de Trabajo para listado'!$A$155:$A$1048576,0),MATCH((CUADRO!Q$5&amp;$E131),'Hoja de Trabajo para listado'!$A$151:$Z$151,0)),0)+IFERROR(INDEX('Hoja de Trabajo para listado'!$AB$155:$BA$1048576,MATCH($A131,'Hoja de Trabajo para listado'!$AB$155:$AB$1048576,0),MATCH((CUADRO!Q$5&amp;$E131),'Hoja de Trabajo para listado'!$AB$151:$BA$151,0)),0)+IFERROR(INDEX('Hoja de Trabajo para listado'!$BC$155:$CB$1048576,MATCH($A131,'Hoja de Trabajo para listado'!$BC$155:$BC$1048576,0),MATCH((CUADRO!Q$5&amp;$E131),'Hoja de Trabajo para listado'!$BC$151:$CB$151,0)),0)+IFERROR(INDEX('Hoja de Trabajo para listado'!$DE$153:$DG$274,MATCH($A131,'Hoja de Trabajo para listado'!$DE$153:$DE$1048576,0),MATCH((CUADRO!Q$5&amp;$E131),'Hoja de Trabajo para listado'!$DE$151:$DG$151,0)),0)+IFERROR(INDEX('Hoja de Trabajo para listado'!$CD$155:$DC$1048576,MATCH($A131,'Hoja de Trabajo para listado'!$CD$155:$CD$1048576,0),MATCH((CUADRO!Q$5&amp;$E131),'Hoja de Trabajo para listado'!$CD$151:$DC$151,0)),0)</f>
        <v>0</v>
      </c>
      <c r="R131" s="245">
        <f t="shared" ca="1" si="5"/>
        <v>0</v>
      </c>
      <c r="S131" s="245">
        <f ca="1">+R130+R131</f>
        <v>0</v>
      </c>
      <c r="T131" s="245">
        <f ca="1">+S131</f>
        <v>0</v>
      </c>
      <c r="U131" s="244">
        <f t="shared" si="6"/>
        <v>2</v>
      </c>
      <c r="V131" s="333" t="str">
        <f>+VLOOKUP(A131,bd_lista!$A$3:$E$590,5,FALSE)</f>
        <v>Instituciones Descentralizadas</v>
      </c>
      <c r="W131" s="392"/>
      <c r="X131" s="242">
        <f>+VLOOKUP(A131,[4]Sheet1!$A$13:$D$744,4,FALSE)</f>
        <v>10</v>
      </c>
      <c r="Y131" s="242" t="str">
        <f>+VLOOKUP(X131,bd_lista!$A$3:$C$590,3,FALSE)</f>
        <v>Ministerio de Relaciones Exteriores</v>
      </c>
      <c r="Z131" s="292"/>
      <c r="AA131" s="321"/>
    </row>
    <row r="132" spans="1:27" ht="15" hidden="1" customHeight="1">
      <c r="A132" s="251">
        <v>200</v>
      </c>
      <c r="B132" s="387">
        <f>+A132</f>
        <v>200</v>
      </c>
      <c r="C132" s="247" t="str">
        <f>+VLOOKUP(A132,bd_lista!$A$3:$C$590,3,FALSE)</f>
        <v>Registro Único para la Administración Tributaria Municipal</v>
      </c>
      <c r="D132" s="389" t="str">
        <f>+C132</f>
        <v>Registro Único para la Administración Tributaria Municipal</v>
      </c>
      <c r="E132" s="247" t="s">
        <v>1304</v>
      </c>
      <c r="F132" s="243">
        <f ca="1">+IFERROR(INDEX('Hoja de Trabajo para listado'!$A$155:$Z$1048576,MATCH($A132,'Hoja de Trabajo para listado'!$A$155:$A$1048576,0),MATCH((CUADRO!F$5&amp;$E132),'Hoja de Trabajo para listado'!$A$151:$Z$151,0)),0)+IFERROR(INDEX('Hoja de Trabajo para listado'!$AB$155:$BA$1048576,MATCH($A132,'Hoja de Trabajo para listado'!$AB$155:$AB$1048576,0),MATCH((CUADRO!F$5&amp;$E132),'Hoja de Trabajo para listado'!$AB$151:$BA$151,0)),0)+IFERROR(INDEX('Hoja de Trabajo para listado'!$BC$155:$CB$1048576,MATCH($A132,'Hoja de Trabajo para listado'!$BC$155:$BC$1048576,0),MATCH((CUADRO!F$5&amp;$E132),'Hoja de Trabajo para listado'!$BC$151:$CB$151,0)),0)+IFERROR(INDEX('Hoja de Trabajo para listado'!$DE$153:$DG$274,MATCH($A132,'Hoja de Trabajo para listado'!$DE$153:$DE$1048576,0),MATCH((CUADRO!F$5&amp;$E132),'Hoja de Trabajo para listado'!$DE$151:$DG$151,0)),0)+IFERROR(INDEX('Hoja de Trabajo para listado'!$CD$155:$DC$1048576,MATCH($A132,'Hoja de Trabajo para listado'!$CD$155:$CD$1048576,0),MATCH((CUADRO!F$5&amp;$E132),'Hoja de Trabajo para listado'!$CD$151:$DC$151,0)),0)</f>
        <v>0</v>
      </c>
      <c r="G132" s="243">
        <f ca="1">+IFERROR(INDEX('Hoja de Trabajo para listado'!$A$155:$Z$1048576,MATCH($A132,'Hoja de Trabajo para listado'!$A$155:$A$1048576,0),MATCH((CUADRO!G$5&amp;$E132),'Hoja de Trabajo para listado'!$A$151:$Z$151,0)),0)+IFERROR(INDEX('Hoja de Trabajo para listado'!$AB$155:$BA$1048576,MATCH($A132,'Hoja de Trabajo para listado'!$AB$155:$AB$1048576,0),MATCH((CUADRO!G$5&amp;$E132),'Hoja de Trabajo para listado'!$AB$151:$BA$151,0)),0)+IFERROR(INDEX('Hoja de Trabajo para listado'!$BC$155:$CB$1048576,MATCH($A132,'Hoja de Trabajo para listado'!$BC$155:$BC$1048576,0),MATCH((CUADRO!G$5&amp;$E132),'Hoja de Trabajo para listado'!$BC$151:$CB$151,0)),0)+IFERROR(INDEX('Hoja de Trabajo para listado'!$DE$153:$DG$274,MATCH($A132,'Hoja de Trabajo para listado'!$DE$153:$DE$1048576,0),MATCH((CUADRO!G$5&amp;$E132),'Hoja de Trabajo para listado'!$DE$151:$DG$151,0)),0)+IFERROR(INDEX('Hoja de Trabajo para listado'!$CD$155:$DC$1048576,MATCH($A132,'Hoja de Trabajo para listado'!$CD$155:$CD$1048576,0),MATCH((CUADRO!G$5&amp;$E132),'Hoja de Trabajo para listado'!$CD$151:$DC$151,0)),0)</f>
        <v>0</v>
      </c>
      <c r="H132" s="243">
        <f ca="1">+IFERROR(INDEX('Hoja de Trabajo para listado'!$A$155:$Z$1048576,MATCH($A132,'Hoja de Trabajo para listado'!$A$155:$A$1048576,0),MATCH((CUADRO!H$5&amp;$E132),'Hoja de Trabajo para listado'!$A$151:$Z$151,0)),0)+IFERROR(INDEX('Hoja de Trabajo para listado'!$AB$155:$BA$1048576,MATCH($A132,'Hoja de Trabajo para listado'!$AB$155:$AB$1048576,0),MATCH((CUADRO!H$5&amp;$E132),'Hoja de Trabajo para listado'!$AB$151:$BA$151,0)),0)+IFERROR(INDEX('Hoja de Trabajo para listado'!$BC$155:$CB$1048576,MATCH($A132,'Hoja de Trabajo para listado'!$BC$155:$BC$1048576,0),MATCH((CUADRO!H$5&amp;$E132),'Hoja de Trabajo para listado'!$BC$151:$CB$151,0)),0)+IFERROR(INDEX('Hoja de Trabajo para listado'!$DE$153:$DG$274,MATCH($A132,'Hoja de Trabajo para listado'!$DE$153:$DE$1048576,0),MATCH((CUADRO!H$5&amp;$E132),'Hoja de Trabajo para listado'!$DE$151:$DG$151,0)),0)+IFERROR(INDEX('Hoja de Trabajo para listado'!$CD$155:$DC$1048576,MATCH($A132,'Hoja de Trabajo para listado'!$CD$155:$CD$1048576,0),MATCH((CUADRO!H$5&amp;$E132),'Hoja de Trabajo para listado'!$CD$151:$DC$151,0)),0)</f>
        <v>0</v>
      </c>
      <c r="I132" s="243">
        <f ca="1">+IFERROR(INDEX('Hoja de Trabajo para listado'!$A$155:$Z$1048576,MATCH($A132,'Hoja de Trabajo para listado'!$A$155:$A$1048576,0),MATCH((CUADRO!I$5&amp;$E132),'Hoja de Trabajo para listado'!$A$151:$Z$151,0)),0)+IFERROR(INDEX('Hoja de Trabajo para listado'!$AB$155:$BA$1048576,MATCH($A132,'Hoja de Trabajo para listado'!$AB$155:$AB$1048576,0),MATCH((CUADRO!I$5&amp;$E132),'Hoja de Trabajo para listado'!$AB$151:$BA$151,0)),0)+IFERROR(INDEX('Hoja de Trabajo para listado'!$BC$155:$CB$1048576,MATCH($A132,'Hoja de Trabajo para listado'!$BC$155:$BC$1048576,0),MATCH((CUADRO!I$5&amp;$E132),'Hoja de Trabajo para listado'!$BC$151:$CB$151,0)),0)+IFERROR(INDEX('Hoja de Trabajo para listado'!$DE$153:$DG$274,MATCH($A132,'Hoja de Trabajo para listado'!$DE$153:$DE$1048576,0),MATCH((CUADRO!I$5&amp;$E132),'Hoja de Trabajo para listado'!$DE$151:$DG$151,0)),0)+IFERROR(INDEX('Hoja de Trabajo para listado'!$CD$155:$DC$1048576,MATCH($A132,'Hoja de Trabajo para listado'!$CD$155:$CD$1048576,0),MATCH((CUADRO!I$5&amp;$E132),'Hoja de Trabajo para listado'!$CD$151:$DC$151,0)),0)</f>
        <v>0</v>
      </c>
      <c r="J132" s="243">
        <f ca="1">+IFERROR(INDEX('Hoja de Trabajo para listado'!$A$155:$Z$1048576,MATCH($A132,'Hoja de Trabajo para listado'!$A$155:$A$1048576,0),MATCH((CUADRO!J$5&amp;$E132),'Hoja de Trabajo para listado'!$A$151:$Z$151,0)),0)+IFERROR(INDEX('Hoja de Trabajo para listado'!$AB$155:$BA$1048576,MATCH($A132,'Hoja de Trabajo para listado'!$AB$155:$AB$1048576,0),MATCH((CUADRO!J$5&amp;$E132),'Hoja de Trabajo para listado'!$AB$151:$BA$151,0)),0)+IFERROR(INDEX('Hoja de Trabajo para listado'!$BC$155:$CB$1048576,MATCH($A132,'Hoja de Trabajo para listado'!$BC$155:$BC$1048576,0),MATCH((CUADRO!J$5&amp;$E132),'Hoja de Trabajo para listado'!$BC$151:$CB$151,0)),0)+IFERROR(INDEX('Hoja de Trabajo para listado'!$DE$153:$DG$274,MATCH($A132,'Hoja de Trabajo para listado'!$DE$153:$DE$1048576,0),MATCH((CUADRO!J$5&amp;$E132),'Hoja de Trabajo para listado'!$DE$151:$DG$151,0)),0)+IFERROR(INDEX('Hoja de Trabajo para listado'!$CD$155:$DC$1048576,MATCH($A132,'Hoja de Trabajo para listado'!$CD$155:$CD$1048576,0),MATCH((CUADRO!J$5&amp;$E132),'Hoja de Trabajo para listado'!$CD$151:$DC$151,0)),0)</f>
        <v>0</v>
      </c>
      <c r="K132" s="243">
        <f ca="1">+IFERROR(INDEX('Hoja de Trabajo para listado'!$A$155:$Z$1048576,MATCH($A132,'Hoja de Trabajo para listado'!$A$155:$A$1048576,0),MATCH((CUADRO!K$5&amp;$E132),'Hoja de Trabajo para listado'!$A$151:$Z$151,0)),0)+IFERROR(INDEX('Hoja de Trabajo para listado'!$AB$155:$BA$1048576,MATCH($A132,'Hoja de Trabajo para listado'!$AB$155:$AB$1048576,0),MATCH((CUADRO!K$5&amp;$E132),'Hoja de Trabajo para listado'!$AB$151:$BA$151,0)),0)+IFERROR(INDEX('Hoja de Trabajo para listado'!$BC$155:$CB$1048576,MATCH($A132,'Hoja de Trabajo para listado'!$BC$155:$BC$1048576,0),MATCH((CUADRO!K$5&amp;$E132),'Hoja de Trabajo para listado'!$BC$151:$CB$151,0)),0)+IFERROR(INDEX('Hoja de Trabajo para listado'!$DE$153:$DG$274,MATCH($A132,'Hoja de Trabajo para listado'!$DE$153:$DE$1048576,0),MATCH((CUADRO!K$5&amp;$E132),'Hoja de Trabajo para listado'!$DE$151:$DG$151,0)),0)+IFERROR(INDEX('Hoja de Trabajo para listado'!$CD$155:$DC$1048576,MATCH($A132,'Hoja de Trabajo para listado'!$CD$155:$CD$1048576,0),MATCH((CUADRO!K$5&amp;$E132),'Hoja de Trabajo para listado'!$CD$151:$DC$151,0)),0)</f>
        <v>0</v>
      </c>
      <c r="L132" s="243">
        <f ca="1">+IFERROR(INDEX('Hoja de Trabajo para listado'!$A$155:$Z$1048576,MATCH($A132,'Hoja de Trabajo para listado'!$A$155:$A$1048576,0),MATCH((CUADRO!L$5&amp;$E132),'Hoja de Trabajo para listado'!$A$151:$Z$151,0)),0)+IFERROR(INDEX('Hoja de Trabajo para listado'!$AB$155:$BA$1048576,MATCH($A132,'Hoja de Trabajo para listado'!$AB$155:$AB$1048576,0),MATCH((CUADRO!L$5&amp;$E132),'Hoja de Trabajo para listado'!$AB$151:$BA$151,0)),0)+IFERROR(INDEX('Hoja de Trabajo para listado'!$BC$155:$CB$1048576,MATCH($A132,'Hoja de Trabajo para listado'!$BC$155:$BC$1048576,0),MATCH((CUADRO!L$5&amp;$E132),'Hoja de Trabajo para listado'!$BC$151:$CB$151,0)),0)+IFERROR(INDEX('Hoja de Trabajo para listado'!$DE$153:$DG$274,MATCH($A132,'Hoja de Trabajo para listado'!$DE$153:$DE$1048576,0),MATCH((CUADRO!L$5&amp;$E132),'Hoja de Trabajo para listado'!$DE$151:$DG$151,0)),0)+IFERROR(INDEX('Hoja de Trabajo para listado'!$CD$155:$DC$1048576,MATCH($A132,'Hoja de Trabajo para listado'!$CD$155:$CD$1048576,0),MATCH((CUADRO!L$5&amp;$E132),'Hoja de Trabajo para listado'!$CD$151:$DC$151,0)),0)</f>
        <v>0</v>
      </c>
      <c r="M132" s="243">
        <f ca="1">+IFERROR(INDEX('Hoja de Trabajo para listado'!$A$155:$Z$1048576,MATCH($A132,'Hoja de Trabajo para listado'!$A$155:$A$1048576,0),MATCH((CUADRO!M$5&amp;$E132),'Hoja de Trabajo para listado'!$A$151:$Z$151,0)),0)+IFERROR(INDEX('Hoja de Trabajo para listado'!$AB$155:$BA$1048576,MATCH($A132,'Hoja de Trabajo para listado'!$AB$155:$AB$1048576,0),MATCH((CUADRO!M$5&amp;$E132),'Hoja de Trabajo para listado'!$AB$151:$BA$151,0)),0)+IFERROR(INDEX('Hoja de Trabajo para listado'!$BC$155:$CB$1048576,MATCH($A132,'Hoja de Trabajo para listado'!$BC$155:$BC$1048576,0),MATCH((CUADRO!M$5&amp;$E132),'Hoja de Trabajo para listado'!$BC$151:$CB$151,0)),0)+IFERROR(INDEX('Hoja de Trabajo para listado'!$DE$153:$DG$274,MATCH($A132,'Hoja de Trabajo para listado'!$DE$153:$DE$1048576,0),MATCH((CUADRO!M$5&amp;$E132),'Hoja de Trabajo para listado'!$DE$151:$DG$151,0)),0)+IFERROR(INDEX('Hoja de Trabajo para listado'!$CD$155:$DC$1048576,MATCH($A132,'Hoja de Trabajo para listado'!$CD$155:$CD$1048576,0),MATCH((CUADRO!M$5&amp;$E132),'Hoja de Trabajo para listado'!$CD$151:$DC$151,0)),0)</f>
        <v>0</v>
      </c>
      <c r="N132" s="243">
        <f ca="1">+IFERROR(INDEX('Hoja de Trabajo para listado'!$A$155:$Z$1048576,MATCH($A132,'Hoja de Trabajo para listado'!$A$155:$A$1048576,0),MATCH((CUADRO!N$5&amp;$E132),'Hoja de Trabajo para listado'!$A$151:$Z$151,0)),0)+IFERROR(INDEX('Hoja de Trabajo para listado'!$AB$155:$BA$1048576,MATCH($A132,'Hoja de Trabajo para listado'!$AB$155:$AB$1048576,0),MATCH((CUADRO!N$5&amp;$E132),'Hoja de Trabajo para listado'!$AB$151:$BA$151,0)),0)+IFERROR(INDEX('Hoja de Trabajo para listado'!$BC$155:$CB$1048576,MATCH($A132,'Hoja de Trabajo para listado'!$BC$155:$BC$1048576,0),MATCH((CUADRO!N$5&amp;$E132),'Hoja de Trabajo para listado'!$BC$151:$CB$151,0)),0)+IFERROR(INDEX('Hoja de Trabajo para listado'!$DE$153:$DG$274,MATCH($A132,'Hoja de Trabajo para listado'!$DE$153:$DE$1048576,0),MATCH((CUADRO!N$5&amp;$E132),'Hoja de Trabajo para listado'!$DE$151:$DG$151,0)),0)+IFERROR(INDEX('Hoja de Trabajo para listado'!$CD$155:$DC$1048576,MATCH($A132,'Hoja de Trabajo para listado'!$CD$155:$CD$1048576,0),MATCH((CUADRO!N$5&amp;$E132),'Hoja de Trabajo para listado'!$CD$151:$DC$151,0)),0)</f>
        <v>0</v>
      </c>
      <c r="O132" s="243">
        <f ca="1">+IFERROR(INDEX('Hoja de Trabajo para listado'!$A$155:$Z$1048576,MATCH($A132,'Hoja de Trabajo para listado'!$A$155:$A$1048576,0),MATCH((CUADRO!O$5&amp;$E132),'Hoja de Trabajo para listado'!$A$151:$Z$151,0)),0)+IFERROR(INDEX('Hoja de Trabajo para listado'!$AB$155:$BA$1048576,MATCH($A132,'Hoja de Trabajo para listado'!$AB$155:$AB$1048576,0),MATCH((CUADRO!O$5&amp;$E132),'Hoja de Trabajo para listado'!$AB$151:$BA$151,0)),0)+IFERROR(INDEX('Hoja de Trabajo para listado'!$BC$155:$CB$1048576,MATCH($A132,'Hoja de Trabajo para listado'!$BC$155:$BC$1048576,0),MATCH((CUADRO!O$5&amp;$E132),'Hoja de Trabajo para listado'!$BC$151:$CB$151,0)),0)+IFERROR(INDEX('Hoja de Trabajo para listado'!$DE$153:$DG$274,MATCH($A132,'Hoja de Trabajo para listado'!$DE$153:$DE$1048576,0),MATCH((CUADRO!O$5&amp;$E132),'Hoja de Trabajo para listado'!$DE$151:$DG$151,0)),0)+IFERROR(INDEX('Hoja de Trabajo para listado'!$CD$155:$DC$1048576,MATCH($A132,'Hoja de Trabajo para listado'!$CD$155:$CD$1048576,0),MATCH((CUADRO!O$5&amp;$E132),'Hoja de Trabajo para listado'!$CD$151:$DC$151,0)),0)</f>
        <v>0</v>
      </c>
      <c r="P132" s="243">
        <f ca="1">+IFERROR(INDEX('Hoja de Trabajo para listado'!$A$155:$Z$1048576,MATCH($A132,'Hoja de Trabajo para listado'!$A$155:$A$1048576,0),MATCH((CUADRO!P$5&amp;$E132),'Hoja de Trabajo para listado'!$A$151:$Z$151,0)),0)+IFERROR(INDEX('Hoja de Trabajo para listado'!$AB$155:$BA$1048576,MATCH($A132,'Hoja de Trabajo para listado'!$AB$155:$AB$1048576,0),MATCH((CUADRO!P$5&amp;$E132),'Hoja de Trabajo para listado'!$AB$151:$BA$151,0)),0)+IFERROR(INDEX('Hoja de Trabajo para listado'!$BC$155:$CB$1048576,MATCH($A132,'Hoja de Trabajo para listado'!$BC$155:$BC$1048576,0),MATCH((CUADRO!P$5&amp;$E132),'Hoja de Trabajo para listado'!$BC$151:$CB$151,0)),0)+IFERROR(INDEX('Hoja de Trabajo para listado'!$DE$153:$DG$274,MATCH($A132,'Hoja de Trabajo para listado'!$DE$153:$DE$1048576,0),MATCH((CUADRO!P$5&amp;$E132),'Hoja de Trabajo para listado'!$DE$151:$DG$151,0)),0)+IFERROR(INDEX('Hoja de Trabajo para listado'!$CD$155:$DC$1048576,MATCH($A132,'Hoja de Trabajo para listado'!$CD$155:$CD$1048576,0),MATCH((CUADRO!P$5&amp;$E132),'Hoja de Trabajo para listado'!$CD$151:$DC$151,0)),0)</f>
        <v>0</v>
      </c>
      <c r="Q132" s="243">
        <f ca="1">+IFERROR(INDEX('Hoja de Trabajo para listado'!$A$155:$Z$1048576,MATCH($A132,'Hoja de Trabajo para listado'!$A$155:$A$1048576,0),MATCH((CUADRO!Q$5&amp;$E132),'Hoja de Trabajo para listado'!$A$151:$Z$151,0)),0)+IFERROR(INDEX('Hoja de Trabajo para listado'!$AB$155:$BA$1048576,MATCH($A132,'Hoja de Trabajo para listado'!$AB$155:$AB$1048576,0),MATCH((CUADRO!Q$5&amp;$E132),'Hoja de Trabajo para listado'!$AB$151:$BA$151,0)),0)+IFERROR(INDEX('Hoja de Trabajo para listado'!$BC$155:$CB$1048576,MATCH($A132,'Hoja de Trabajo para listado'!$BC$155:$BC$1048576,0),MATCH((CUADRO!Q$5&amp;$E132),'Hoja de Trabajo para listado'!$BC$151:$CB$151,0)),0)+IFERROR(INDEX('Hoja de Trabajo para listado'!$DE$153:$DG$274,MATCH($A132,'Hoja de Trabajo para listado'!$DE$153:$DE$1048576,0),MATCH((CUADRO!Q$5&amp;$E132),'Hoja de Trabajo para listado'!$DE$151:$DG$151,0)),0)+IFERROR(INDEX('Hoja de Trabajo para listado'!$CD$155:$DC$1048576,MATCH($A132,'Hoja de Trabajo para listado'!$CD$155:$CD$1048576,0),MATCH((CUADRO!Q$5&amp;$E132),'Hoja de Trabajo para listado'!$CD$151:$DC$151,0)),0)</f>
        <v>0</v>
      </c>
      <c r="R132" s="243">
        <f t="shared" ca="1" si="5"/>
        <v>0</v>
      </c>
      <c r="S132" s="243"/>
      <c r="T132" s="243">
        <f ca="1">+T133</f>
        <v>0</v>
      </c>
      <c r="U132" s="242">
        <f t="shared" si="6"/>
        <v>1</v>
      </c>
      <c r="V132" s="333" t="str">
        <f>+VLOOKUP(A132,bd_lista!$A$3:$E$590,5,FALSE)</f>
        <v>Instituciones Descentralizadas</v>
      </c>
      <c r="W132" s="391" t="str">
        <f>+V132</f>
        <v>Instituciones Descentralizadas</v>
      </c>
      <c r="X132" s="242">
        <f>+VLOOKUP(A132,[4]Sheet1!$A$13:$D$744,4,FALSE)</f>
        <v>35</v>
      </c>
      <c r="Y132" s="242" t="str">
        <f>+VLOOKUP(X132,bd_lista!$A$3:$C$590,3,FALSE)</f>
        <v>Ministerio de Economía y Finanzas Públicas</v>
      </c>
      <c r="Z132" s="294">
        <f>+X132</f>
        <v>35</v>
      </c>
      <c r="AA132" s="319" t="str">
        <f>+Y132</f>
        <v>Ministerio de Economía y Finanzas Públicas</v>
      </c>
    </row>
    <row r="133" spans="1:27" ht="15" hidden="1" customHeight="1">
      <c r="A133" s="32">
        <v>200</v>
      </c>
      <c r="B133" s="388"/>
      <c r="C133" s="333" t="str">
        <f>+VLOOKUP(A133,bd_lista!$A$3:$C$590,3,FALSE)</f>
        <v>Registro Único para la Administración Tributaria Municipal</v>
      </c>
      <c r="D133" s="390"/>
      <c r="E133" s="333" t="s">
        <v>1305</v>
      </c>
      <c r="F133" s="245">
        <f ca="1">+IFERROR(INDEX('Hoja de Trabajo para listado'!$A$155:$Z$1048576,MATCH($A133,'Hoja de Trabajo para listado'!$A$155:$A$1048576,0),MATCH((CUADRO!F$5&amp;$E133),'Hoja de Trabajo para listado'!$A$151:$Z$151,0)),0)+IFERROR(INDEX('Hoja de Trabajo para listado'!$AB$155:$BA$1048576,MATCH($A133,'Hoja de Trabajo para listado'!$AB$155:$AB$1048576,0),MATCH((CUADRO!F$5&amp;$E133),'Hoja de Trabajo para listado'!$AB$151:$BA$151,0)),0)+IFERROR(INDEX('Hoja de Trabajo para listado'!$BC$155:$CB$1048576,MATCH($A133,'Hoja de Trabajo para listado'!$BC$155:$BC$1048576,0),MATCH((CUADRO!F$5&amp;$E133),'Hoja de Trabajo para listado'!$BC$151:$CB$151,0)),0)+IFERROR(INDEX('Hoja de Trabajo para listado'!$DE$153:$DG$274,MATCH($A133,'Hoja de Trabajo para listado'!$DE$153:$DE$1048576,0),MATCH((CUADRO!F$5&amp;$E133),'Hoja de Trabajo para listado'!$DE$151:$DG$151,0)),0)+IFERROR(INDEX('Hoja de Trabajo para listado'!$CD$155:$DC$1048576,MATCH($A133,'Hoja de Trabajo para listado'!$CD$155:$CD$1048576,0),MATCH((CUADRO!F$5&amp;$E133),'Hoja de Trabajo para listado'!$CD$151:$DC$151,0)),0)</f>
        <v>0</v>
      </c>
      <c r="G133" s="245">
        <f ca="1">+IFERROR(INDEX('Hoja de Trabajo para listado'!$A$155:$Z$1048576,MATCH($A133,'Hoja de Trabajo para listado'!$A$155:$A$1048576,0),MATCH((CUADRO!G$5&amp;$E133),'Hoja de Trabajo para listado'!$A$151:$Z$151,0)),0)+IFERROR(INDEX('Hoja de Trabajo para listado'!$AB$155:$BA$1048576,MATCH($A133,'Hoja de Trabajo para listado'!$AB$155:$AB$1048576,0),MATCH((CUADRO!G$5&amp;$E133),'Hoja de Trabajo para listado'!$AB$151:$BA$151,0)),0)+IFERROR(INDEX('Hoja de Trabajo para listado'!$BC$155:$CB$1048576,MATCH($A133,'Hoja de Trabajo para listado'!$BC$155:$BC$1048576,0),MATCH((CUADRO!G$5&amp;$E133),'Hoja de Trabajo para listado'!$BC$151:$CB$151,0)),0)+IFERROR(INDEX('Hoja de Trabajo para listado'!$DE$153:$DG$274,MATCH($A133,'Hoja de Trabajo para listado'!$DE$153:$DE$1048576,0),MATCH((CUADRO!G$5&amp;$E133),'Hoja de Trabajo para listado'!$DE$151:$DG$151,0)),0)+IFERROR(INDEX('Hoja de Trabajo para listado'!$CD$155:$DC$1048576,MATCH($A133,'Hoja de Trabajo para listado'!$CD$155:$CD$1048576,0),MATCH((CUADRO!G$5&amp;$E133),'Hoja de Trabajo para listado'!$CD$151:$DC$151,0)),0)</f>
        <v>0</v>
      </c>
      <c r="H133" s="245">
        <f ca="1">+IFERROR(INDEX('Hoja de Trabajo para listado'!$A$155:$Z$1048576,MATCH($A133,'Hoja de Trabajo para listado'!$A$155:$A$1048576,0),MATCH((CUADRO!H$5&amp;$E133),'Hoja de Trabajo para listado'!$A$151:$Z$151,0)),0)+IFERROR(INDEX('Hoja de Trabajo para listado'!$AB$155:$BA$1048576,MATCH($A133,'Hoja de Trabajo para listado'!$AB$155:$AB$1048576,0),MATCH((CUADRO!H$5&amp;$E133),'Hoja de Trabajo para listado'!$AB$151:$BA$151,0)),0)+IFERROR(INDEX('Hoja de Trabajo para listado'!$BC$155:$CB$1048576,MATCH($A133,'Hoja de Trabajo para listado'!$BC$155:$BC$1048576,0),MATCH((CUADRO!H$5&amp;$E133),'Hoja de Trabajo para listado'!$BC$151:$CB$151,0)),0)+IFERROR(INDEX('Hoja de Trabajo para listado'!$DE$153:$DG$274,MATCH($A133,'Hoja de Trabajo para listado'!$DE$153:$DE$1048576,0),MATCH((CUADRO!H$5&amp;$E133),'Hoja de Trabajo para listado'!$DE$151:$DG$151,0)),0)+IFERROR(INDEX('Hoja de Trabajo para listado'!$CD$155:$DC$1048576,MATCH($A133,'Hoja de Trabajo para listado'!$CD$155:$CD$1048576,0),MATCH((CUADRO!H$5&amp;$E133),'Hoja de Trabajo para listado'!$CD$151:$DC$151,0)),0)</f>
        <v>0</v>
      </c>
      <c r="I133" s="245">
        <f ca="1">+IFERROR(INDEX('Hoja de Trabajo para listado'!$A$155:$Z$1048576,MATCH($A133,'Hoja de Trabajo para listado'!$A$155:$A$1048576,0),MATCH((CUADRO!I$5&amp;$E133),'Hoja de Trabajo para listado'!$A$151:$Z$151,0)),0)+IFERROR(INDEX('Hoja de Trabajo para listado'!$AB$155:$BA$1048576,MATCH($A133,'Hoja de Trabajo para listado'!$AB$155:$AB$1048576,0),MATCH((CUADRO!I$5&amp;$E133),'Hoja de Trabajo para listado'!$AB$151:$BA$151,0)),0)+IFERROR(INDEX('Hoja de Trabajo para listado'!$BC$155:$CB$1048576,MATCH($A133,'Hoja de Trabajo para listado'!$BC$155:$BC$1048576,0),MATCH((CUADRO!I$5&amp;$E133),'Hoja de Trabajo para listado'!$BC$151:$CB$151,0)),0)+IFERROR(INDEX('Hoja de Trabajo para listado'!$DE$153:$DG$274,MATCH($A133,'Hoja de Trabajo para listado'!$DE$153:$DE$1048576,0),MATCH((CUADRO!I$5&amp;$E133),'Hoja de Trabajo para listado'!$DE$151:$DG$151,0)),0)+IFERROR(INDEX('Hoja de Trabajo para listado'!$CD$155:$DC$1048576,MATCH($A133,'Hoja de Trabajo para listado'!$CD$155:$CD$1048576,0),MATCH((CUADRO!I$5&amp;$E133),'Hoja de Trabajo para listado'!$CD$151:$DC$151,0)),0)</f>
        <v>0</v>
      </c>
      <c r="J133" s="245">
        <f ca="1">+IFERROR(INDEX('Hoja de Trabajo para listado'!$A$155:$Z$1048576,MATCH($A133,'Hoja de Trabajo para listado'!$A$155:$A$1048576,0),MATCH((CUADRO!J$5&amp;$E133),'Hoja de Trabajo para listado'!$A$151:$Z$151,0)),0)+IFERROR(INDEX('Hoja de Trabajo para listado'!$AB$155:$BA$1048576,MATCH($A133,'Hoja de Trabajo para listado'!$AB$155:$AB$1048576,0),MATCH((CUADRO!J$5&amp;$E133),'Hoja de Trabajo para listado'!$AB$151:$BA$151,0)),0)+IFERROR(INDEX('Hoja de Trabajo para listado'!$BC$155:$CB$1048576,MATCH($A133,'Hoja de Trabajo para listado'!$BC$155:$BC$1048576,0),MATCH((CUADRO!J$5&amp;$E133),'Hoja de Trabajo para listado'!$BC$151:$CB$151,0)),0)+IFERROR(INDEX('Hoja de Trabajo para listado'!$DE$153:$DG$274,MATCH($A133,'Hoja de Trabajo para listado'!$DE$153:$DE$1048576,0),MATCH((CUADRO!J$5&amp;$E133),'Hoja de Trabajo para listado'!$DE$151:$DG$151,0)),0)+IFERROR(INDEX('Hoja de Trabajo para listado'!$CD$155:$DC$1048576,MATCH($A133,'Hoja de Trabajo para listado'!$CD$155:$CD$1048576,0),MATCH((CUADRO!J$5&amp;$E133),'Hoja de Trabajo para listado'!$CD$151:$DC$151,0)),0)</f>
        <v>0</v>
      </c>
      <c r="K133" s="245">
        <f ca="1">+IFERROR(INDEX('Hoja de Trabajo para listado'!$A$155:$Z$1048576,MATCH($A133,'Hoja de Trabajo para listado'!$A$155:$A$1048576,0),MATCH((CUADRO!K$5&amp;$E133),'Hoja de Trabajo para listado'!$A$151:$Z$151,0)),0)+IFERROR(INDEX('Hoja de Trabajo para listado'!$AB$155:$BA$1048576,MATCH($A133,'Hoja de Trabajo para listado'!$AB$155:$AB$1048576,0),MATCH((CUADRO!K$5&amp;$E133),'Hoja de Trabajo para listado'!$AB$151:$BA$151,0)),0)+IFERROR(INDEX('Hoja de Trabajo para listado'!$BC$155:$CB$1048576,MATCH($A133,'Hoja de Trabajo para listado'!$BC$155:$BC$1048576,0),MATCH((CUADRO!K$5&amp;$E133),'Hoja de Trabajo para listado'!$BC$151:$CB$151,0)),0)+IFERROR(INDEX('Hoja de Trabajo para listado'!$DE$153:$DG$274,MATCH($A133,'Hoja de Trabajo para listado'!$DE$153:$DE$1048576,0),MATCH((CUADRO!K$5&amp;$E133),'Hoja de Trabajo para listado'!$DE$151:$DG$151,0)),0)+IFERROR(INDEX('Hoja de Trabajo para listado'!$CD$155:$DC$1048576,MATCH($A133,'Hoja de Trabajo para listado'!$CD$155:$CD$1048576,0),MATCH((CUADRO!K$5&amp;$E133),'Hoja de Trabajo para listado'!$CD$151:$DC$151,0)),0)</f>
        <v>0</v>
      </c>
      <c r="L133" s="245">
        <f ca="1">+IFERROR(INDEX('Hoja de Trabajo para listado'!$A$155:$Z$1048576,MATCH($A133,'Hoja de Trabajo para listado'!$A$155:$A$1048576,0),MATCH((CUADRO!L$5&amp;$E133),'Hoja de Trabajo para listado'!$A$151:$Z$151,0)),0)+IFERROR(INDEX('Hoja de Trabajo para listado'!$AB$155:$BA$1048576,MATCH($A133,'Hoja de Trabajo para listado'!$AB$155:$AB$1048576,0),MATCH((CUADRO!L$5&amp;$E133),'Hoja de Trabajo para listado'!$AB$151:$BA$151,0)),0)+IFERROR(INDEX('Hoja de Trabajo para listado'!$BC$155:$CB$1048576,MATCH($A133,'Hoja de Trabajo para listado'!$BC$155:$BC$1048576,0),MATCH((CUADRO!L$5&amp;$E133),'Hoja de Trabajo para listado'!$BC$151:$CB$151,0)),0)+IFERROR(INDEX('Hoja de Trabajo para listado'!$DE$153:$DG$274,MATCH($A133,'Hoja de Trabajo para listado'!$DE$153:$DE$1048576,0),MATCH((CUADRO!L$5&amp;$E133),'Hoja de Trabajo para listado'!$DE$151:$DG$151,0)),0)+IFERROR(INDEX('Hoja de Trabajo para listado'!$CD$155:$DC$1048576,MATCH($A133,'Hoja de Trabajo para listado'!$CD$155:$CD$1048576,0),MATCH((CUADRO!L$5&amp;$E133),'Hoja de Trabajo para listado'!$CD$151:$DC$151,0)),0)</f>
        <v>0</v>
      </c>
      <c r="M133" s="245">
        <f ca="1">+IFERROR(INDEX('Hoja de Trabajo para listado'!$A$155:$Z$1048576,MATCH($A133,'Hoja de Trabajo para listado'!$A$155:$A$1048576,0),MATCH((CUADRO!M$5&amp;$E133),'Hoja de Trabajo para listado'!$A$151:$Z$151,0)),0)+IFERROR(INDEX('Hoja de Trabajo para listado'!$AB$155:$BA$1048576,MATCH($A133,'Hoja de Trabajo para listado'!$AB$155:$AB$1048576,0),MATCH((CUADRO!M$5&amp;$E133),'Hoja de Trabajo para listado'!$AB$151:$BA$151,0)),0)+IFERROR(INDEX('Hoja de Trabajo para listado'!$BC$155:$CB$1048576,MATCH($A133,'Hoja de Trabajo para listado'!$BC$155:$BC$1048576,0),MATCH((CUADRO!M$5&amp;$E133),'Hoja de Trabajo para listado'!$BC$151:$CB$151,0)),0)+IFERROR(INDEX('Hoja de Trabajo para listado'!$DE$153:$DG$274,MATCH($A133,'Hoja de Trabajo para listado'!$DE$153:$DE$1048576,0),MATCH((CUADRO!M$5&amp;$E133),'Hoja de Trabajo para listado'!$DE$151:$DG$151,0)),0)+IFERROR(INDEX('Hoja de Trabajo para listado'!$CD$155:$DC$1048576,MATCH($A133,'Hoja de Trabajo para listado'!$CD$155:$CD$1048576,0),MATCH((CUADRO!M$5&amp;$E133),'Hoja de Trabajo para listado'!$CD$151:$DC$151,0)),0)</f>
        <v>0</v>
      </c>
      <c r="N133" s="245">
        <f ca="1">+IFERROR(INDEX('Hoja de Trabajo para listado'!$A$155:$Z$1048576,MATCH($A133,'Hoja de Trabajo para listado'!$A$155:$A$1048576,0),MATCH((CUADRO!N$5&amp;$E133),'Hoja de Trabajo para listado'!$A$151:$Z$151,0)),0)+IFERROR(INDEX('Hoja de Trabajo para listado'!$AB$155:$BA$1048576,MATCH($A133,'Hoja de Trabajo para listado'!$AB$155:$AB$1048576,0),MATCH((CUADRO!N$5&amp;$E133),'Hoja de Trabajo para listado'!$AB$151:$BA$151,0)),0)+IFERROR(INDEX('Hoja de Trabajo para listado'!$BC$155:$CB$1048576,MATCH($A133,'Hoja de Trabajo para listado'!$BC$155:$BC$1048576,0),MATCH((CUADRO!N$5&amp;$E133),'Hoja de Trabajo para listado'!$BC$151:$CB$151,0)),0)+IFERROR(INDEX('Hoja de Trabajo para listado'!$DE$153:$DG$274,MATCH($A133,'Hoja de Trabajo para listado'!$DE$153:$DE$1048576,0),MATCH((CUADRO!N$5&amp;$E133),'Hoja de Trabajo para listado'!$DE$151:$DG$151,0)),0)+IFERROR(INDEX('Hoja de Trabajo para listado'!$CD$155:$DC$1048576,MATCH($A133,'Hoja de Trabajo para listado'!$CD$155:$CD$1048576,0),MATCH((CUADRO!N$5&amp;$E133),'Hoja de Trabajo para listado'!$CD$151:$DC$151,0)),0)</f>
        <v>0</v>
      </c>
      <c r="O133" s="245">
        <f ca="1">+IFERROR(INDEX('Hoja de Trabajo para listado'!$A$155:$Z$1048576,MATCH($A133,'Hoja de Trabajo para listado'!$A$155:$A$1048576,0),MATCH((CUADRO!O$5&amp;$E133),'Hoja de Trabajo para listado'!$A$151:$Z$151,0)),0)+IFERROR(INDEX('Hoja de Trabajo para listado'!$AB$155:$BA$1048576,MATCH($A133,'Hoja de Trabajo para listado'!$AB$155:$AB$1048576,0),MATCH((CUADRO!O$5&amp;$E133),'Hoja de Trabajo para listado'!$AB$151:$BA$151,0)),0)+IFERROR(INDEX('Hoja de Trabajo para listado'!$BC$155:$CB$1048576,MATCH($A133,'Hoja de Trabajo para listado'!$BC$155:$BC$1048576,0),MATCH((CUADRO!O$5&amp;$E133),'Hoja de Trabajo para listado'!$BC$151:$CB$151,0)),0)+IFERROR(INDEX('Hoja de Trabajo para listado'!$DE$153:$DG$274,MATCH($A133,'Hoja de Trabajo para listado'!$DE$153:$DE$1048576,0),MATCH((CUADRO!O$5&amp;$E133),'Hoja de Trabajo para listado'!$DE$151:$DG$151,0)),0)+IFERROR(INDEX('Hoja de Trabajo para listado'!$CD$155:$DC$1048576,MATCH($A133,'Hoja de Trabajo para listado'!$CD$155:$CD$1048576,0),MATCH((CUADRO!O$5&amp;$E133),'Hoja de Trabajo para listado'!$CD$151:$DC$151,0)),0)</f>
        <v>0</v>
      </c>
      <c r="P133" s="245">
        <f ca="1">+IFERROR(INDEX('Hoja de Trabajo para listado'!$A$155:$Z$1048576,MATCH($A133,'Hoja de Trabajo para listado'!$A$155:$A$1048576,0),MATCH((CUADRO!P$5&amp;$E133),'Hoja de Trabajo para listado'!$A$151:$Z$151,0)),0)+IFERROR(INDEX('Hoja de Trabajo para listado'!$AB$155:$BA$1048576,MATCH($A133,'Hoja de Trabajo para listado'!$AB$155:$AB$1048576,0),MATCH((CUADRO!P$5&amp;$E133),'Hoja de Trabajo para listado'!$AB$151:$BA$151,0)),0)+IFERROR(INDEX('Hoja de Trabajo para listado'!$BC$155:$CB$1048576,MATCH($A133,'Hoja de Trabajo para listado'!$BC$155:$BC$1048576,0),MATCH((CUADRO!P$5&amp;$E133),'Hoja de Trabajo para listado'!$BC$151:$CB$151,0)),0)+IFERROR(INDEX('Hoja de Trabajo para listado'!$DE$153:$DG$274,MATCH($A133,'Hoja de Trabajo para listado'!$DE$153:$DE$1048576,0),MATCH((CUADRO!P$5&amp;$E133),'Hoja de Trabajo para listado'!$DE$151:$DG$151,0)),0)+IFERROR(INDEX('Hoja de Trabajo para listado'!$CD$155:$DC$1048576,MATCH($A133,'Hoja de Trabajo para listado'!$CD$155:$CD$1048576,0),MATCH((CUADRO!P$5&amp;$E133),'Hoja de Trabajo para listado'!$CD$151:$DC$151,0)),0)</f>
        <v>0</v>
      </c>
      <c r="Q133" s="245">
        <f ca="1">+IFERROR(INDEX('Hoja de Trabajo para listado'!$A$155:$Z$1048576,MATCH($A133,'Hoja de Trabajo para listado'!$A$155:$A$1048576,0),MATCH((CUADRO!Q$5&amp;$E133),'Hoja de Trabajo para listado'!$A$151:$Z$151,0)),0)+IFERROR(INDEX('Hoja de Trabajo para listado'!$AB$155:$BA$1048576,MATCH($A133,'Hoja de Trabajo para listado'!$AB$155:$AB$1048576,0),MATCH((CUADRO!Q$5&amp;$E133),'Hoja de Trabajo para listado'!$AB$151:$BA$151,0)),0)+IFERROR(INDEX('Hoja de Trabajo para listado'!$BC$155:$CB$1048576,MATCH($A133,'Hoja de Trabajo para listado'!$BC$155:$BC$1048576,0),MATCH((CUADRO!Q$5&amp;$E133),'Hoja de Trabajo para listado'!$BC$151:$CB$151,0)),0)+IFERROR(INDEX('Hoja de Trabajo para listado'!$DE$153:$DG$274,MATCH($A133,'Hoja de Trabajo para listado'!$DE$153:$DE$1048576,0),MATCH((CUADRO!Q$5&amp;$E133),'Hoja de Trabajo para listado'!$DE$151:$DG$151,0)),0)+IFERROR(INDEX('Hoja de Trabajo para listado'!$CD$155:$DC$1048576,MATCH($A133,'Hoja de Trabajo para listado'!$CD$155:$CD$1048576,0),MATCH((CUADRO!Q$5&amp;$E133),'Hoja de Trabajo para listado'!$CD$151:$DC$151,0)),0)</f>
        <v>0</v>
      </c>
      <c r="R133" s="245">
        <f t="shared" ca="1" si="5"/>
        <v>0</v>
      </c>
      <c r="S133" s="245">
        <f ca="1">+R132+R133</f>
        <v>0</v>
      </c>
      <c r="T133" s="245">
        <f ca="1">+S133</f>
        <v>0</v>
      </c>
      <c r="U133" s="244">
        <f t="shared" si="6"/>
        <v>2</v>
      </c>
      <c r="V133" s="333" t="str">
        <f>+VLOOKUP(A133,bd_lista!$A$3:$E$590,5,FALSE)</f>
        <v>Instituciones Descentralizadas</v>
      </c>
      <c r="W133" s="392"/>
      <c r="X133" s="242">
        <f>+VLOOKUP(A133,[4]Sheet1!$A$13:$D$744,4,FALSE)</f>
        <v>35</v>
      </c>
      <c r="Y133" s="242" t="str">
        <f>+VLOOKUP(X133,bd_lista!$A$3:$C$590,3,FALSE)</f>
        <v>Ministerio de Economía y Finanzas Públicas</v>
      </c>
      <c r="Z133" s="292"/>
      <c r="AA133" s="321"/>
    </row>
    <row r="134" spans="1:27" ht="15" hidden="1" customHeight="1">
      <c r="A134" s="251">
        <v>201</v>
      </c>
      <c r="B134" s="387">
        <f>+A134</f>
        <v>201</v>
      </c>
      <c r="C134" s="247" t="str">
        <f>+VLOOKUP(A134,bd_lista!$A$3:$C$590,3,FALSE)</f>
        <v>Agencia para el Des. de las Macroreg. y Zonas Fronterizas</v>
      </c>
      <c r="D134" s="389" t="str">
        <f>+C134</f>
        <v>Agencia para el Des. de las Macroreg. y Zonas Fronterizas</v>
      </c>
      <c r="E134" s="247" t="s">
        <v>1304</v>
      </c>
      <c r="F134" s="243">
        <f ca="1">+IFERROR(INDEX('Hoja de Trabajo para listado'!$A$155:$Z$1048576,MATCH($A134,'Hoja de Trabajo para listado'!$A$155:$A$1048576,0),MATCH((CUADRO!F$5&amp;$E134),'Hoja de Trabajo para listado'!$A$151:$Z$151,0)),0)+IFERROR(INDEX('Hoja de Trabajo para listado'!$AB$155:$BA$1048576,MATCH($A134,'Hoja de Trabajo para listado'!$AB$155:$AB$1048576,0),MATCH((CUADRO!F$5&amp;$E134),'Hoja de Trabajo para listado'!$AB$151:$BA$151,0)),0)+IFERROR(INDEX('Hoja de Trabajo para listado'!$BC$155:$CB$1048576,MATCH($A134,'Hoja de Trabajo para listado'!$BC$155:$BC$1048576,0),MATCH((CUADRO!F$5&amp;$E134),'Hoja de Trabajo para listado'!$BC$151:$CB$151,0)),0)+IFERROR(INDEX('Hoja de Trabajo para listado'!$DE$153:$DG$274,MATCH($A134,'Hoja de Trabajo para listado'!$DE$153:$DE$1048576,0),MATCH((CUADRO!F$5&amp;$E134),'Hoja de Trabajo para listado'!$DE$151:$DG$151,0)),0)+IFERROR(INDEX('Hoja de Trabajo para listado'!$CD$155:$DC$1048576,MATCH($A134,'Hoja de Trabajo para listado'!$CD$155:$CD$1048576,0),MATCH((CUADRO!F$5&amp;$E134),'Hoja de Trabajo para listado'!$CD$151:$DC$151,0)),0)</f>
        <v>0</v>
      </c>
      <c r="G134" s="243">
        <f ca="1">+IFERROR(INDEX('Hoja de Trabajo para listado'!$A$155:$Z$1048576,MATCH($A134,'Hoja de Trabajo para listado'!$A$155:$A$1048576,0),MATCH((CUADRO!G$5&amp;$E134),'Hoja de Trabajo para listado'!$A$151:$Z$151,0)),0)+IFERROR(INDEX('Hoja de Trabajo para listado'!$AB$155:$BA$1048576,MATCH($A134,'Hoja de Trabajo para listado'!$AB$155:$AB$1048576,0),MATCH((CUADRO!G$5&amp;$E134),'Hoja de Trabajo para listado'!$AB$151:$BA$151,0)),0)+IFERROR(INDEX('Hoja de Trabajo para listado'!$BC$155:$CB$1048576,MATCH($A134,'Hoja de Trabajo para listado'!$BC$155:$BC$1048576,0),MATCH((CUADRO!G$5&amp;$E134),'Hoja de Trabajo para listado'!$BC$151:$CB$151,0)),0)+IFERROR(INDEX('Hoja de Trabajo para listado'!$DE$153:$DG$274,MATCH($A134,'Hoja de Trabajo para listado'!$DE$153:$DE$1048576,0),MATCH((CUADRO!G$5&amp;$E134),'Hoja de Trabajo para listado'!$DE$151:$DG$151,0)),0)+IFERROR(INDEX('Hoja de Trabajo para listado'!$CD$155:$DC$1048576,MATCH($A134,'Hoja de Trabajo para listado'!$CD$155:$CD$1048576,0),MATCH((CUADRO!G$5&amp;$E134),'Hoja de Trabajo para listado'!$CD$151:$DC$151,0)),0)</f>
        <v>0</v>
      </c>
      <c r="H134" s="243">
        <f ca="1">+IFERROR(INDEX('Hoja de Trabajo para listado'!$A$155:$Z$1048576,MATCH($A134,'Hoja de Trabajo para listado'!$A$155:$A$1048576,0),MATCH((CUADRO!H$5&amp;$E134),'Hoja de Trabajo para listado'!$A$151:$Z$151,0)),0)+IFERROR(INDEX('Hoja de Trabajo para listado'!$AB$155:$BA$1048576,MATCH($A134,'Hoja de Trabajo para listado'!$AB$155:$AB$1048576,0),MATCH((CUADRO!H$5&amp;$E134),'Hoja de Trabajo para listado'!$AB$151:$BA$151,0)),0)+IFERROR(INDEX('Hoja de Trabajo para listado'!$BC$155:$CB$1048576,MATCH($A134,'Hoja de Trabajo para listado'!$BC$155:$BC$1048576,0),MATCH((CUADRO!H$5&amp;$E134),'Hoja de Trabajo para listado'!$BC$151:$CB$151,0)),0)+IFERROR(INDEX('Hoja de Trabajo para listado'!$DE$153:$DG$274,MATCH($A134,'Hoja de Trabajo para listado'!$DE$153:$DE$1048576,0),MATCH((CUADRO!H$5&amp;$E134),'Hoja de Trabajo para listado'!$DE$151:$DG$151,0)),0)+IFERROR(INDEX('Hoja de Trabajo para listado'!$CD$155:$DC$1048576,MATCH($A134,'Hoja de Trabajo para listado'!$CD$155:$CD$1048576,0),MATCH((CUADRO!H$5&amp;$E134),'Hoja de Trabajo para listado'!$CD$151:$DC$151,0)),0)</f>
        <v>0</v>
      </c>
      <c r="I134" s="243">
        <f ca="1">+IFERROR(INDEX('Hoja de Trabajo para listado'!$A$155:$Z$1048576,MATCH($A134,'Hoja de Trabajo para listado'!$A$155:$A$1048576,0),MATCH((CUADRO!I$5&amp;$E134),'Hoja de Trabajo para listado'!$A$151:$Z$151,0)),0)+IFERROR(INDEX('Hoja de Trabajo para listado'!$AB$155:$BA$1048576,MATCH($A134,'Hoja de Trabajo para listado'!$AB$155:$AB$1048576,0),MATCH((CUADRO!I$5&amp;$E134),'Hoja de Trabajo para listado'!$AB$151:$BA$151,0)),0)+IFERROR(INDEX('Hoja de Trabajo para listado'!$BC$155:$CB$1048576,MATCH($A134,'Hoja de Trabajo para listado'!$BC$155:$BC$1048576,0),MATCH((CUADRO!I$5&amp;$E134),'Hoja de Trabajo para listado'!$BC$151:$CB$151,0)),0)+IFERROR(INDEX('Hoja de Trabajo para listado'!$DE$153:$DG$274,MATCH($A134,'Hoja de Trabajo para listado'!$DE$153:$DE$1048576,0),MATCH((CUADRO!I$5&amp;$E134),'Hoja de Trabajo para listado'!$DE$151:$DG$151,0)),0)+IFERROR(INDEX('Hoja de Trabajo para listado'!$CD$155:$DC$1048576,MATCH($A134,'Hoja de Trabajo para listado'!$CD$155:$CD$1048576,0),MATCH((CUADRO!I$5&amp;$E134),'Hoja de Trabajo para listado'!$CD$151:$DC$151,0)),0)</f>
        <v>0</v>
      </c>
      <c r="J134" s="243">
        <f ca="1">+IFERROR(INDEX('Hoja de Trabajo para listado'!$A$155:$Z$1048576,MATCH($A134,'Hoja de Trabajo para listado'!$A$155:$A$1048576,0),MATCH((CUADRO!J$5&amp;$E134),'Hoja de Trabajo para listado'!$A$151:$Z$151,0)),0)+IFERROR(INDEX('Hoja de Trabajo para listado'!$AB$155:$BA$1048576,MATCH($A134,'Hoja de Trabajo para listado'!$AB$155:$AB$1048576,0),MATCH((CUADRO!J$5&amp;$E134),'Hoja de Trabajo para listado'!$AB$151:$BA$151,0)),0)+IFERROR(INDEX('Hoja de Trabajo para listado'!$BC$155:$CB$1048576,MATCH($A134,'Hoja de Trabajo para listado'!$BC$155:$BC$1048576,0),MATCH((CUADRO!J$5&amp;$E134),'Hoja de Trabajo para listado'!$BC$151:$CB$151,0)),0)+IFERROR(INDEX('Hoja de Trabajo para listado'!$DE$153:$DG$274,MATCH($A134,'Hoja de Trabajo para listado'!$DE$153:$DE$1048576,0),MATCH((CUADRO!J$5&amp;$E134),'Hoja de Trabajo para listado'!$DE$151:$DG$151,0)),0)+IFERROR(INDEX('Hoja de Trabajo para listado'!$CD$155:$DC$1048576,MATCH($A134,'Hoja de Trabajo para listado'!$CD$155:$CD$1048576,0),MATCH((CUADRO!J$5&amp;$E134),'Hoja de Trabajo para listado'!$CD$151:$DC$151,0)),0)</f>
        <v>0</v>
      </c>
      <c r="K134" s="243">
        <f ca="1">+IFERROR(INDEX('Hoja de Trabajo para listado'!$A$155:$Z$1048576,MATCH($A134,'Hoja de Trabajo para listado'!$A$155:$A$1048576,0),MATCH((CUADRO!K$5&amp;$E134),'Hoja de Trabajo para listado'!$A$151:$Z$151,0)),0)+IFERROR(INDEX('Hoja de Trabajo para listado'!$AB$155:$BA$1048576,MATCH($A134,'Hoja de Trabajo para listado'!$AB$155:$AB$1048576,0),MATCH((CUADRO!K$5&amp;$E134),'Hoja de Trabajo para listado'!$AB$151:$BA$151,0)),0)+IFERROR(INDEX('Hoja de Trabajo para listado'!$BC$155:$CB$1048576,MATCH($A134,'Hoja de Trabajo para listado'!$BC$155:$BC$1048576,0),MATCH((CUADRO!K$5&amp;$E134),'Hoja de Trabajo para listado'!$BC$151:$CB$151,0)),0)+IFERROR(INDEX('Hoja de Trabajo para listado'!$DE$153:$DG$274,MATCH($A134,'Hoja de Trabajo para listado'!$DE$153:$DE$1048576,0),MATCH((CUADRO!K$5&amp;$E134),'Hoja de Trabajo para listado'!$DE$151:$DG$151,0)),0)+IFERROR(INDEX('Hoja de Trabajo para listado'!$CD$155:$DC$1048576,MATCH($A134,'Hoja de Trabajo para listado'!$CD$155:$CD$1048576,0),MATCH((CUADRO!K$5&amp;$E134),'Hoja de Trabajo para listado'!$CD$151:$DC$151,0)),0)</f>
        <v>0</v>
      </c>
      <c r="L134" s="243">
        <f ca="1">+IFERROR(INDEX('Hoja de Trabajo para listado'!$A$155:$Z$1048576,MATCH($A134,'Hoja de Trabajo para listado'!$A$155:$A$1048576,0),MATCH((CUADRO!L$5&amp;$E134),'Hoja de Trabajo para listado'!$A$151:$Z$151,0)),0)+IFERROR(INDEX('Hoja de Trabajo para listado'!$AB$155:$BA$1048576,MATCH($A134,'Hoja de Trabajo para listado'!$AB$155:$AB$1048576,0),MATCH((CUADRO!L$5&amp;$E134),'Hoja de Trabajo para listado'!$AB$151:$BA$151,0)),0)+IFERROR(INDEX('Hoja de Trabajo para listado'!$BC$155:$CB$1048576,MATCH($A134,'Hoja de Trabajo para listado'!$BC$155:$BC$1048576,0),MATCH((CUADRO!L$5&amp;$E134),'Hoja de Trabajo para listado'!$BC$151:$CB$151,0)),0)+IFERROR(INDEX('Hoja de Trabajo para listado'!$DE$153:$DG$274,MATCH($A134,'Hoja de Trabajo para listado'!$DE$153:$DE$1048576,0),MATCH((CUADRO!L$5&amp;$E134),'Hoja de Trabajo para listado'!$DE$151:$DG$151,0)),0)+IFERROR(INDEX('Hoja de Trabajo para listado'!$CD$155:$DC$1048576,MATCH($A134,'Hoja de Trabajo para listado'!$CD$155:$CD$1048576,0),MATCH((CUADRO!L$5&amp;$E134),'Hoja de Trabajo para listado'!$CD$151:$DC$151,0)),0)</f>
        <v>0</v>
      </c>
      <c r="M134" s="243">
        <f ca="1">+IFERROR(INDEX('Hoja de Trabajo para listado'!$A$155:$Z$1048576,MATCH($A134,'Hoja de Trabajo para listado'!$A$155:$A$1048576,0),MATCH((CUADRO!M$5&amp;$E134),'Hoja de Trabajo para listado'!$A$151:$Z$151,0)),0)+IFERROR(INDEX('Hoja de Trabajo para listado'!$AB$155:$BA$1048576,MATCH($A134,'Hoja de Trabajo para listado'!$AB$155:$AB$1048576,0),MATCH((CUADRO!M$5&amp;$E134),'Hoja de Trabajo para listado'!$AB$151:$BA$151,0)),0)+IFERROR(INDEX('Hoja de Trabajo para listado'!$BC$155:$CB$1048576,MATCH($A134,'Hoja de Trabajo para listado'!$BC$155:$BC$1048576,0),MATCH((CUADRO!M$5&amp;$E134),'Hoja de Trabajo para listado'!$BC$151:$CB$151,0)),0)+IFERROR(INDEX('Hoja de Trabajo para listado'!$DE$153:$DG$274,MATCH($A134,'Hoja de Trabajo para listado'!$DE$153:$DE$1048576,0),MATCH((CUADRO!M$5&amp;$E134),'Hoja de Trabajo para listado'!$DE$151:$DG$151,0)),0)+IFERROR(INDEX('Hoja de Trabajo para listado'!$CD$155:$DC$1048576,MATCH($A134,'Hoja de Trabajo para listado'!$CD$155:$CD$1048576,0),MATCH((CUADRO!M$5&amp;$E134),'Hoja de Trabajo para listado'!$CD$151:$DC$151,0)),0)</f>
        <v>0</v>
      </c>
      <c r="N134" s="243">
        <f ca="1">+IFERROR(INDEX('Hoja de Trabajo para listado'!$A$155:$Z$1048576,MATCH($A134,'Hoja de Trabajo para listado'!$A$155:$A$1048576,0),MATCH((CUADRO!N$5&amp;$E134),'Hoja de Trabajo para listado'!$A$151:$Z$151,0)),0)+IFERROR(INDEX('Hoja de Trabajo para listado'!$AB$155:$BA$1048576,MATCH($A134,'Hoja de Trabajo para listado'!$AB$155:$AB$1048576,0),MATCH((CUADRO!N$5&amp;$E134),'Hoja de Trabajo para listado'!$AB$151:$BA$151,0)),0)+IFERROR(INDEX('Hoja de Trabajo para listado'!$BC$155:$CB$1048576,MATCH($A134,'Hoja de Trabajo para listado'!$BC$155:$BC$1048576,0),MATCH((CUADRO!N$5&amp;$E134),'Hoja de Trabajo para listado'!$BC$151:$CB$151,0)),0)+IFERROR(INDEX('Hoja de Trabajo para listado'!$DE$153:$DG$274,MATCH($A134,'Hoja de Trabajo para listado'!$DE$153:$DE$1048576,0),MATCH((CUADRO!N$5&amp;$E134),'Hoja de Trabajo para listado'!$DE$151:$DG$151,0)),0)+IFERROR(INDEX('Hoja de Trabajo para listado'!$CD$155:$DC$1048576,MATCH($A134,'Hoja de Trabajo para listado'!$CD$155:$CD$1048576,0),MATCH((CUADRO!N$5&amp;$E134),'Hoja de Trabajo para listado'!$CD$151:$DC$151,0)),0)</f>
        <v>0</v>
      </c>
      <c r="O134" s="243">
        <f ca="1">+IFERROR(INDEX('Hoja de Trabajo para listado'!$A$155:$Z$1048576,MATCH($A134,'Hoja de Trabajo para listado'!$A$155:$A$1048576,0),MATCH((CUADRO!O$5&amp;$E134),'Hoja de Trabajo para listado'!$A$151:$Z$151,0)),0)+IFERROR(INDEX('Hoja de Trabajo para listado'!$AB$155:$BA$1048576,MATCH($A134,'Hoja de Trabajo para listado'!$AB$155:$AB$1048576,0),MATCH((CUADRO!O$5&amp;$E134),'Hoja de Trabajo para listado'!$AB$151:$BA$151,0)),0)+IFERROR(INDEX('Hoja de Trabajo para listado'!$BC$155:$CB$1048576,MATCH($A134,'Hoja de Trabajo para listado'!$BC$155:$BC$1048576,0),MATCH((CUADRO!O$5&amp;$E134),'Hoja de Trabajo para listado'!$BC$151:$CB$151,0)),0)+IFERROR(INDEX('Hoja de Trabajo para listado'!$DE$153:$DG$274,MATCH($A134,'Hoja de Trabajo para listado'!$DE$153:$DE$1048576,0),MATCH((CUADRO!O$5&amp;$E134),'Hoja de Trabajo para listado'!$DE$151:$DG$151,0)),0)+IFERROR(INDEX('Hoja de Trabajo para listado'!$CD$155:$DC$1048576,MATCH($A134,'Hoja de Trabajo para listado'!$CD$155:$CD$1048576,0),MATCH((CUADRO!O$5&amp;$E134),'Hoja de Trabajo para listado'!$CD$151:$DC$151,0)),0)</f>
        <v>0</v>
      </c>
      <c r="P134" s="243">
        <f ca="1">+IFERROR(INDEX('Hoja de Trabajo para listado'!$A$155:$Z$1048576,MATCH($A134,'Hoja de Trabajo para listado'!$A$155:$A$1048576,0),MATCH((CUADRO!P$5&amp;$E134),'Hoja de Trabajo para listado'!$A$151:$Z$151,0)),0)+IFERROR(INDEX('Hoja de Trabajo para listado'!$AB$155:$BA$1048576,MATCH($A134,'Hoja de Trabajo para listado'!$AB$155:$AB$1048576,0),MATCH((CUADRO!P$5&amp;$E134),'Hoja de Trabajo para listado'!$AB$151:$BA$151,0)),0)+IFERROR(INDEX('Hoja de Trabajo para listado'!$BC$155:$CB$1048576,MATCH($A134,'Hoja de Trabajo para listado'!$BC$155:$BC$1048576,0),MATCH((CUADRO!P$5&amp;$E134),'Hoja de Trabajo para listado'!$BC$151:$CB$151,0)),0)+IFERROR(INDEX('Hoja de Trabajo para listado'!$DE$153:$DG$274,MATCH($A134,'Hoja de Trabajo para listado'!$DE$153:$DE$1048576,0),MATCH((CUADRO!P$5&amp;$E134),'Hoja de Trabajo para listado'!$DE$151:$DG$151,0)),0)+IFERROR(INDEX('Hoja de Trabajo para listado'!$CD$155:$DC$1048576,MATCH($A134,'Hoja de Trabajo para listado'!$CD$155:$CD$1048576,0),MATCH((CUADRO!P$5&amp;$E134),'Hoja de Trabajo para listado'!$CD$151:$DC$151,0)),0)</f>
        <v>0</v>
      </c>
      <c r="Q134" s="243">
        <f ca="1">+IFERROR(INDEX('Hoja de Trabajo para listado'!$A$155:$Z$1048576,MATCH($A134,'Hoja de Trabajo para listado'!$A$155:$A$1048576,0),MATCH((CUADRO!Q$5&amp;$E134),'Hoja de Trabajo para listado'!$A$151:$Z$151,0)),0)+IFERROR(INDEX('Hoja de Trabajo para listado'!$AB$155:$BA$1048576,MATCH($A134,'Hoja de Trabajo para listado'!$AB$155:$AB$1048576,0),MATCH((CUADRO!Q$5&amp;$E134),'Hoja de Trabajo para listado'!$AB$151:$BA$151,0)),0)+IFERROR(INDEX('Hoja de Trabajo para listado'!$BC$155:$CB$1048576,MATCH($A134,'Hoja de Trabajo para listado'!$BC$155:$BC$1048576,0),MATCH((CUADRO!Q$5&amp;$E134),'Hoja de Trabajo para listado'!$BC$151:$CB$151,0)),0)+IFERROR(INDEX('Hoja de Trabajo para listado'!$DE$153:$DG$274,MATCH($A134,'Hoja de Trabajo para listado'!$DE$153:$DE$1048576,0),MATCH((CUADRO!Q$5&amp;$E134),'Hoja de Trabajo para listado'!$DE$151:$DG$151,0)),0)+IFERROR(INDEX('Hoja de Trabajo para listado'!$CD$155:$DC$1048576,MATCH($A134,'Hoja de Trabajo para listado'!$CD$155:$CD$1048576,0),MATCH((CUADRO!Q$5&amp;$E134),'Hoja de Trabajo para listado'!$CD$151:$DC$151,0)),0)</f>
        <v>0</v>
      </c>
      <c r="R134" s="243">
        <f t="shared" ref="R134:R197" ca="1" si="7">+SUM(F134:Q134)</f>
        <v>0</v>
      </c>
      <c r="S134" s="243"/>
      <c r="T134" s="243">
        <f ca="1">+T135</f>
        <v>0</v>
      </c>
      <c r="U134" s="242">
        <f t="shared" ref="U134:U197" si="8">+IF(E134="Débitos",1,2)</f>
        <v>1</v>
      </c>
      <c r="V134" s="333" t="str">
        <f>+VLOOKUP(A134,bd_lista!$A$3:$E$590,5,FALSE)</f>
        <v>Instituciones Descentralizadas</v>
      </c>
      <c r="W134" s="391" t="str">
        <f>+V134</f>
        <v>Instituciones Descentralizadas</v>
      </c>
      <c r="X134" s="242">
        <f>+VLOOKUP(A134,[4]Sheet1!$A$13:$D$744,4,FALSE)</f>
        <v>66</v>
      </c>
      <c r="Y134" s="242" t="str">
        <f>+VLOOKUP(X134,bd_lista!$A$3:$C$590,3,FALSE)</f>
        <v>Ministerio de Planificación del Desarrollo</v>
      </c>
      <c r="Z134" s="294">
        <f>+X134</f>
        <v>66</v>
      </c>
      <c r="AA134" s="319" t="str">
        <f>+Y134</f>
        <v>Ministerio de Planificación del Desarrollo</v>
      </c>
    </row>
    <row r="135" spans="1:27" ht="15" hidden="1" customHeight="1">
      <c r="A135" s="32">
        <v>201</v>
      </c>
      <c r="B135" s="388"/>
      <c r="C135" s="333" t="str">
        <f>+VLOOKUP(A135,bd_lista!$A$3:$C$590,3,FALSE)</f>
        <v>Agencia para el Des. de las Macroreg. y Zonas Fronterizas</v>
      </c>
      <c r="D135" s="390"/>
      <c r="E135" s="333" t="s">
        <v>1305</v>
      </c>
      <c r="F135" s="245">
        <f ca="1">+IFERROR(INDEX('Hoja de Trabajo para listado'!$A$155:$Z$1048576,MATCH($A135,'Hoja de Trabajo para listado'!$A$155:$A$1048576,0),MATCH((CUADRO!F$5&amp;$E135),'Hoja de Trabajo para listado'!$A$151:$Z$151,0)),0)+IFERROR(INDEX('Hoja de Trabajo para listado'!$AB$155:$BA$1048576,MATCH($A135,'Hoja de Trabajo para listado'!$AB$155:$AB$1048576,0),MATCH((CUADRO!F$5&amp;$E135),'Hoja de Trabajo para listado'!$AB$151:$BA$151,0)),0)+IFERROR(INDEX('Hoja de Trabajo para listado'!$BC$155:$CB$1048576,MATCH($A135,'Hoja de Trabajo para listado'!$BC$155:$BC$1048576,0),MATCH((CUADRO!F$5&amp;$E135),'Hoja de Trabajo para listado'!$BC$151:$CB$151,0)),0)+IFERROR(INDEX('Hoja de Trabajo para listado'!$DE$153:$DG$274,MATCH($A135,'Hoja de Trabajo para listado'!$DE$153:$DE$1048576,0),MATCH((CUADRO!F$5&amp;$E135),'Hoja de Trabajo para listado'!$DE$151:$DG$151,0)),0)+IFERROR(INDEX('Hoja de Trabajo para listado'!$CD$155:$DC$1048576,MATCH($A135,'Hoja de Trabajo para listado'!$CD$155:$CD$1048576,0),MATCH((CUADRO!F$5&amp;$E135),'Hoja de Trabajo para listado'!$CD$151:$DC$151,0)),0)</f>
        <v>0</v>
      </c>
      <c r="G135" s="245">
        <f ca="1">+IFERROR(INDEX('Hoja de Trabajo para listado'!$A$155:$Z$1048576,MATCH($A135,'Hoja de Trabajo para listado'!$A$155:$A$1048576,0),MATCH((CUADRO!G$5&amp;$E135),'Hoja de Trabajo para listado'!$A$151:$Z$151,0)),0)+IFERROR(INDEX('Hoja de Trabajo para listado'!$AB$155:$BA$1048576,MATCH($A135,'Hoja de Trabajo para listado'!$AB$155:$AB$1048576,0),MATCH((CUADRO!G$5&amp;$E135),'Hoja de Trabajo para listado'!$AB$151:$BA$151,0)),0)+IFERROR(INDEX('Hoja de Trabajo para listado'!$BC$155:$CB$1048576,MATCH($A135,'Hoja de Trabajo para listado'!$BC$155:$BC$1048576,0),MATCH((CUADRO!G$5&amp;$E135),'Hoja de Trabajo para listado'!$BC$151:$CB$151,0)),0)+IFERROR(INDEX('Hoja de Trabajo para listado'!$DE$153:$DG$274,MATCH($A135,'Hoja de Trabajo para listado'!$DE$153:$DE$1048576,0),MATCH((CUADRO!G$5&amp;$E135),'Hoja de Trabajo para listado'!$DE$151:$DG$151,0)),0)+IFERROR(INDEX('Hoja de Trabajo para listado'!$CD$155:$DC$1048576,MATCH($A135,'Hoja de Trabajo para listado'!$CD$155:$CD$1048576,0),MATCH((CUADRO!G$5&amp;$E135),'Hoja de Trabajo para listado'!$CD$151:$DC$151,0)),0)</f>
        <v>0</v>
      </c>
      <c r="H135" s="245">
        <f ca="1">+IFERROR(INDEX('Hoja de Trabajo para listado'!$A$155:$Z$1048576,MATCH($A135,'Hoja de Trabajo para listado'!$A$155:$A$1048576,0),MATCH((CUADRO!H$5&amp;$E135),'Hoja de Trabajo para listado'!$A$151:$Z$151,0)),0)+IFERROR(INDEX('Hoja de Trabajo para listado'!$AB$155:$BA$1048576,MATCH($A135,'Hoja de Trabajo para listado'!$AB$155:$AB$1048576,0),MATCH((CUADRO!H$5&amp;$E135),'Hoja de Trabajo para listado'!$AB$151:$BA$151,0)),0)+IFERROR(INDEX('Hoja de Trabajo para listado'!$BC$155:$CB$1048576,MATCH($A135,'Hoja de Trabajo para listado'!$BC$155:$BC$1048576,0),MATCH((CUADRO!H$5&amp;$E135),'Hoja de Trabajo para listado'!$BC$151:$CB$151,0)),0)+IFERROR(INDEX('Hoja de Trabajo para listado'!$DE$153:$DG$274,MATCH($A135,'Hoja de Trabajo para listado'!$DE$153:$DE$1048576,0),MATCH((CUADRO!H$5&amp;$E135),'Hoja de Trabajo para listado'!$DE$151:$DG$151,0)),0)+IFERROR(INDEX('Hoja de Trabajo para listado'!$CD$155:$DC$1048576,MATCH($A135,'Hoja de Trabajo para listado'!$CD$155:$CD$1048576,0),MATCH((CUADRO!H$5&amp;$E135),'Hoja de Trabajo para listado'!$CD$151:$DC$151,0)),0)</f>
        <v>0</v>
      </c>
      <c r="I135" s="245">
        <f ca="1">+IFERROR(INDEX('Hoja de Trabajo para listado'!$A$155:$Z$1048576,MATCH($A135,'Hoja de Trabajo para listado'!$A$155:$A$1048576,0),MATCH((CUADRO!I$5&amp;$E135),'Hoja de Trabajo para listado'!$A$151:$Z$151,0)),0)+IFERROR(INDEX('Hoja de Trabajo para listado'!$AB$155:$BA$1048576,MATCH($A135,'Hoja de Trabajo para listado'!$AB$155:$AB$1048576,0),MATCH((CUADRO!I$5&amp;$E135),'Hoja de Trabajo para listado'!$AB$151:$BA$151,0)),0)+IFERROR(INDEX('Hoja de Trabajo para listado'!$BC$155:$CB$1048576,MATCH($A135,'Hoja de Trabajo para listado'!$BC$155:$BC$1048576,0),MATCH((CUADRO!I$5&amp;$E135),'Hoja de Trabajo para listado'!$BC$151:$CB$151,0)),0)+IFERROR(INDEX('Hoja de Trabajo para listado'!$DE$153:$DG$274,MATCH($A135,'Hoja de Trabajo para listado'!$DE$153:$DE$1048576,0),MATCH((CUADRO!I$5&amp;$E135),'Hoja de Trabajo para listado'!$DE$151:$DG$151,0)),0)+IFERROR(INDEX('Hoja de Trabajo para listado'!$CD$155:$DC$1048576,MATCH($A135,'Hoja de Trabajo para listado'!$CD$155:$CD$1048576,0),MATCH((CUADRO!I$5&amp;$E135),'Hoja de Trabajo para listado'!$CD$151:$DC$151,0)),0)</f>
        <v>0</v>
      </c>
      <c r="J135" s="245">
        <f ca="1">+IFERROR(INDEX('Hoja de Trabajo para listado'!$A$155:$Z$1048576,MATCH($A135,'Hoja de Trabajo para listado'!$A$155:$A$1048576,0),MATCH((CUADRO!J$5&amp;$E135),'Hoja de Trabajo para listado'!$A$151:$Z$151,0)),0)+IFERROR(INDEX('Hoja de Trabajo para listado'!$AB$155:$BA$1048576,MATCH($A135,'Hoja de Trabajo para listado'!$AB$155:$AB$1048576,0),MATCH((CUADRO!J$5&amp;$E135),'Hoja de Trabajo para listado'!$AB$151:$BA$151,0)),0)+IFERROR(INDEX('Hoja de Trabajo para listado'!$BC$155:$CB$1048576,MATCH($A135,'Hoja de Trabajo para listado'!$BC$155:$BC$1048576,0),MATCH((CUADRO!J$5&amp;$E135),'Hoja de Trabajo para listado'!$BC$151:$CB$151,0)),0)+IFERROR(INDEX('Hoja de Trabajo para listado'!$DE$153:$DG$274,MATCH($A135,'Hoja de Trabajo para listado'!$DE$153:$DE$1048576,0),MATCH((CUADRO!J$5&amp;$E135),'Hoja de Trabajo para listado'!$DE$151:$DG$151,0)),0)+IFERROR(INDEX('Hoja de Trabajo para listado'!$CD$155:$DC$1048576,MATCH($A135,'Hoja de Trabajo para listado'!$CD$155:$CD$1048576,0),MATCH((CUADRO!J$5&amp;$E135),'Hoja de Trabajo para listado'!$CD$151:$DC$151,0)),0)</f>
        <v>0</v>
      </c>
      <c r="K135" s="245">
        <f ca="1">+IFERROR(INDEX('Hoja de Trabajo para listado'!$A$155:$Z$1048576,MATCH($A135,'Hoja de Trabajo para listado'!$A$155:$A$1048576,0),MATCH((CUADRO!K$5&amp;$E135),'Hoja de Trabajo para listado'!$A$151:$Z$151,0)),0)+IFERROR(INDEX('Hoja de Trabajo para listado'!$AB$155:$BA$1048576,MATCH($A135,'Hoja de Trabajo para listado'!$AB$155:$AB$1048576,0),MATCH((CUADRO!K$5&amp;$E135),'Hoja de Trabajo para listado'!$AB$151:$BA$151,0)),0)+IFERROR(INDEX('Hoja de Trabajo para listado'!$BC$155:$CB$1048576,MATCH($A135,'Hoja de Trabajo para listado'!$BC$155:$BC$1048576,0),MATCH((CUADRO!K$5&amp;$E135),'Hoja de Trabajo para listado'!$BC$151:$CB$151,0)),0)+IFERROR(INDEX('Hoja de Trabajo para listado'!$DE$153:$DG$274,MATCH($A135,'Hoja de Trabajo para listado'!$DE$153:$DE$1048576,0),MATCH((CUADRO!K$5&amp;$E135),'Hoja de Trabajo para listado'!$DE$151:$DG$151,0)),0)+IFERROR(INDEX('Hoja de Trabajo para listado'!$CD$155:$DC$1048576,MATCH($A135,'Hoja de Trabajo para listado'!$CD$155:$CD$1048576,0),MATCH((CUADRO!K$5&amp;$E135),'Hoja de Trabajo para listado'!$CD$151:$DC$151,0)),0)</f>
        <v>0</v>
      </c>
      <c r="L135" s="245">
        <f ca="1">+IFERROR(INDEX('Hoja de Trabajo para listado'!$A$155:$Z$1048576,MATCH($A135,'Hoja de Trabajo para listado'!$A$155:$A$1048576,0),MATCH((CUADRO!L$5&amp;$E135),'Hoja de Trabajo para listado'!$A$151:$Z$151,0)),0)+IFERROR(INDEX('Hoja de Trabajo para listado'!$AB$155:$BA$1048576,MATCH($A135,'Hoja de Trabajo para listado'!$AB$155:$AB$1048576,0),MATCH((CUADRO!L$5&amp;$E135),'Hoja de Trabajo para listado'!$AB$151:$BA$151,0)),0)+IFERROR(INDEX('Hoja de Trabajo para listado'!$BC$155:$CB$1048576,MATCH($A135,'Hoja de Trabajo para listado'!$BC$155:$BC$1048576,0),MATCH((CUADRO!L$5&amp;$E135),'Hoja de Trabajo para listado'!$BC$151:$CB$151,0)),0)+IFERROR(INDEX('Hoja de Trabajo para listado'!$DE$153:$DG$274,MATCH($A135,'Hoja de Trabajo para listado'!$DE$153:$DE$1048576,0),MATCH((CUADRO!L$5&amp;$E135),'Hoja de Trabajo para listado'!$DE$151:$DG$151,0)),0)+IFERROR(INDEX('Hoja de Trabajo para listado'!$CD$155:$DC$1048576,MATCH($A135,'Hoja de Trabajo para listado'!$CD$155:$CD$1048576,0),MATCH((CUADRO!L$5&amp;$E135),'Hoja de Trabajo para listado'!$CD$151:$DC$151,0)),0)</f>
        <v>0</v>
      </c>
      <c r="M135" s="245">
        <f ca="1">+IFERROR(INDEX('Hoja de Trabajo para listado'!$A$155:$Z$1048576,MATCH($A135,'Hoja de Trabajo para listado'!$A$155:$A$1048576,0),MATCH((CUADRO!M$5&amp;$E135),'Hoja de Trabajo para listado'!$A$151:$Z$151,0)),0)+IFERROR(INDEX('Hoja de Trabajo para listado'!$AB$155:$BA$1048576,MATCH($A135,'Hoja de Trabajo para listado'!$AB$155:$AB$1048576,0),MATCH((CUADRO!M$5&amp;$E135),'Hoja de Trabajo para listado'!$AB$151:$BA$151,0)),0)+IFERROR(INDEX('Hoja de Trabajo para listado'!$BC$155:$CB$1048576,MATCH($A135,'Hoja de Trabajo para listado'!$BC$155:$BC$1048576,0),MATCH((CUADRO!M$5&amp;$E135),'Hoja de Trabajo para listado'!$BC$151:$CB$151,0)),0)+IFERROR(INDEX('Hoja de Trabajo para listado'!$DE$153:$DG$274,MATCH($A135,'Hoja de Trabajo para listado'!$DE$153:$DE$1048576,0),MATCH((CUADRO!M$5&amp;$E135),'Hoja de Trabajo para listado'!$DE$151:$DG$151,0)),0)+IFERROR(INDEX('Hoja de Trabajo para listado'!$CD$155:$DC$1048576,MATCH($A135,'Hoja de Trabajo para listado'!$CD$155:$CD$1048576,0),MATCH((CUADRO!M$5&amp;$E135),'Hoja de Trabajo para listado'!$CD$151:$DC$151,0)),0)</f>
        <v>0</v>
      </c>
      <c r="N135" s="245">
        <f ca="1">+IFERROR(INDEX('Hoja de Trabajo para listado'!$A$155:$Z$1048576,MATCH($A135,'Hoja de Trabajo para listado'!$A$155:$A$1048576,0),MATCH((CUADRO!N$5&amp;$E135),'Hoja de Trabajo para listado'!$A$151:$Z$151,0)),0)+IFERROR(INDEX('Hoja de Trabajo para listado'!$AB$155:$BA$1048576,MATCH($A135,'Hoja de Trabajo para listado'!$AB$155:$AB$1048576,0),MATCH((CUADRO!N$5&amp;$E135),'Hoja de Trabajo para listado'!$AB$151:$BA$151,0)),0)+IFERROR(INDEX('Hoja de Trabajo para listado'!$BC$155:$CB$1048576,MATCH($A135,'Hoja de Trabajo para listado'!$BC$155:$BC$1048576,0),MATCH((CUADRO!N$5&amp;$E135),'Hoja de Trabajo para listado'!$BC$151:$CB$151,0)),0)+IFERROR(INDEX('Hoja de Trabajo para listado'!$DE$153:$DG$274,MATCH($A135,'Hoja de Trabajo para listado'!$DE$153:$DE$1048576,0),MATCH((CUADRO!N$5&amp;$E135),'Hoja de Trabajo para listado'!$DE$151:$DG$151,0)),0)+IFERROR(INDEX('Hoja de Trabajo para listado'!$CD$155:$DC$1048576,MATCH($A135,'Hoja de Trabajo para listado'!$CD$155:$CD$1048576,0),MATCH((CUADRO!N$5&amp;$E135),'Hoja de Trabajo para listado'!$CD$151:$DC$151,0)),0)</f>
        <v>0</v>
      </c>
      <c r="O135" s="245">
        <f ca="1">+IFERROR(INDEX('Hoja de Trabajo para listado'!$A$155:$Z$1048576,MATCH($A135,'Hoja de Trabajo para listado'!$A$155:$A$1048576,0),MATCH((CUADRO!O$5&amp;$E135),'Hoja de Trabajo para listado'!$A$151:$Z$151,0)),0)+IFERROR(INDEX('Hoja de Trabajo para listado'!$AB$155:$BA$1048576,MATCH($A135,'Hoja de Trabajo para listado'!$AB$155:$AB$1048576,0),MATCH((CUADRO!O$5&amp;$E135),'Hoja de Trabajo para listado'!$AB$151:$BA$151,0)),0)+IFERROR(INDEX('Hoja de Trabajo para listado'!$BC$155:$CB$1048576,MATCH($A135,'Hoja de Trabajo para listado'!$BC$155:$BC$1048576,0),MATCH((CUADRO!O$5&amp;$E135),'Hoja de Trabajo para listado'!$BC$151:$CB$151,0)),0)+IFERROR(INDEX('Hoja de Trabajo para listado'!$DE$153:$DG$274,MATCH($A135,'Hoja de Trabajo para listado'!$DE$153:$DE$1048576,0),MATCH((CUADRO!O$5&amp;$E135),'Hoja de Trabajo para listado'!$DE$151:$DG$151,0)),0)+IFERROR(INDEX('Hoja de Trabajo para listado'!$CD$155:$DC$1048576,MATCH($A135,'Hoja de Trabajo para listado'!$CD$155:$CD$1048576,0),MATCH((CUADRO!O$5&amp;$E135),'Hoja de Trabajo para listado'!$CD$151:$DC$151,0)),0)</f>
        <v>0</v>
      </c>
      <c r="P135" s="245">
        <f ca="1">+IFERROR(INDEX('Hoja de Trabajo para listado'!$A$155:$Z$1048576,MATCH($A135,'Hoja de Trabajo para listado'!$A$155:$A$1048576,0),MATCH((CUADRO!P$5&amp;$E135),'Hoja de Trabajo para listado'!$A$151:$Z$151,0)),0)+IFERROR(INDEX('Hoja de Trabajo para listado'!$AB$155:$BA$1048576,MATCH($A135,'Hoja de Trabajo para listado'!$AB$155:$AB$1048576,0),MATCH((CUADRO!P$5&amp;$E135),'Hoja de Trabajo para listado'!$AB$151:$BA$151,0)),0)+IFERROR(INDEX('Hoja de Trabajo para listado'!$BC$155:$CB$1048576,MATCH($A135,'Hoja de Trabajo para listado'!$BC$155:$BC$1048576,0),MATCH((CUADRO!P$5&amp;$E135),'Hoja de Trabajo para listado'!$BC$151:$CB$151,0)),0)+IFERROR(INDEX('Hoja de Trabajo para listado'!$DE$153:$DG$274,MATCH($A135,'Hoja de Trabajo para listado'!$DE$153:$DE$1048576,0),MATCH((CUADRO!P$5&amp;$E135),'Hoja de Trabajo para listado'!$DE$151:$DG$151,0)),0)+IFERROR(INDEX('Hoja de Trabajo para listado'!$CD$155:$DC$1048576,MATCH($A135,'Hoja de Trabajo para listado'!$CD$155:$CD$1048576,0),MATCH((CUADRO!P$5&amp;$E135),'Hoja de Trabajo para listado'!$CD$151:$DC$151,0)),0)</f>
        <v>0</v>
      </c>
      <c r="Q135" s="245">
        <f ca="1">+IFERROR(INDEX('Hoja de Trabajo para listado'!$A$155:$Z$1048576,MATCH($A135,'Hoja de Trabajo para listado'!$A$155:$A$1048576,0),MATCH((CUADRO!Q$5&amp;$E135),'Hoja de Trabajo para listado'!$A$151:$Z$151,0)),0)+IFERROR(INDEX('Hoja de Trabajo para listado'!$AB$155:$BA$1048576,MATCH($A135,'Hoja de Trabajo para listado'!$AB$155:$AB$1048576,0),MATCH((CUADRO!Q$5&amp;$E135),'Hoja de Trabajo para listado'!$AB$151:$BA$151,0)),0)+IFERROR(INDEX('Hoja de Trabajo para listado'!$BC$155:$CB$1048576,MATCH($A135,'Hoja de Trabajo para listado'!$BC$155:$BC$1048576,0),MATCH((CUADRO!Q$5&amp;$E135),'Hoja de Trabajo para listado'!$BC$151:$CB$151,0)),0)+IFERROR(INDEX('Hoja de Trabajo para listado'!$DE$153:$DG$274,MATCH($A135,'Hoja de Trabajo para listado'!$DE$153:$DE$1048576,0),MATCH((CUADRO!Q$5&amp;$E135),'Hoja de Trabajo para listado'!$DE$151:$DG$151,0)),0)+IFERROR(INDEX('Hoja de Trabajo para listado'!$CD$155:$DC$1048576,MATCH($A135,'Hoja de Trabajo para listado'!$CD$155:$CD$1048576,0),MATCH((CUADRO!Q$5&amp;$E135),'Hoja de Trabajo para listado'!$CD$151:$DC$151,0)),0)</f>
        <v>0</v>
      </c>
      <c r="R135" s="245">
        <f t="shared" ca="1" si="7"/>
        <v>0</v>
      </c>
      <c r="S135" s="245">
        <f ca="1">+R134+R135</f>
        <v>0</v>
      </c>
      <c r="T135" s="245">
        <f ca="1">+S135</f>
        <v>0</v>
      </c>
      <c r="U135" s="244">
        <f t="shared" si="8"/>
        <v>2</v>
      </c>
      <c r="V135" s="333" t="str">
        <f>+VLOOKUP(A135,bd_lista!$A$3:$E$590,5,FALSE)</f>
        <v>Instituciones Descentralizadas</v>
      </c>
      <c r="W135" s="392"/>
      <c r="X135" s="242">
        <f>+VLOOKUP(A135,[4]Sheet1!$A$13:$D$744,4,FALSE)</f>
        <v>66</v>
      </c>
      <c r="Y135" s="242" t="str">
        <f>+VLOOKUP(X135,bd_lista!$A$3:$C$590,3,FALSE)</f>
        <v>Ministerio de Planificación del Desarrollo</v>
      </c>
      <c r="Z135" s="292"/>
      <c r="AA135" s="321"/>
    </row>
    <row r="136" spans="1:27" ht="15" customHeight="1">
      <c r="A136" s="251">
        <v>203</v>
      </c>
      <c r="B136" s="387">
        <f>+A136</f>
        <v>203</v>
      </c>
      <c r="C136" s="247" t="str">
        <f>+VLOOKUP(A136,bd_lista!$A$3:$C$590,3,FALSE)</f>
        <v>Autoridad de Supervisión del Sistema Financiero</v>
      </c>
      <c r="D136" s="389" t="str">
        <f>+C136</f>
        <v>Autoridad de Supervisión del Sistema Financiero</v>
      </c>
      <c r="E136" s="247" t="s">
        <v>1304</v>
      </c>
      <c r="F136" s="243">
        <f ca="1">+IFERROR(INDEX('Hoja de Trabajo para listado'!$A$155:$Z$1048576,MATCH($A136,'Hoja de Trabajo para listado'!$A$155:$A$1048576,0),MATCH((CUADRO!F$5&amp;$E136),'Hoja de Trabajo para listado'!$A$151:$Z$151,0)),0)+IFERROR(INDEX('Hoja de Trabajo para listado'!$AB$155:$BA$1048576,MATCH($A136,'Hoja de Trabajo para listado'!$AB$155:$AB$1048576,0),MATCH((CUADRO!F$5&amp;$E136),'Hoja de Trabajo para listado'!$AB$151:$BA$151,0)),0)+IFERROR(INDEX('Hoja de Trabajo para listado'!$BC$155:$CB$1048576,MATCH($A136,'Hoja de Trabajo para listado'!$BC$155:$BC$1048576,0),MATCH((CUADRO!F$5&amp;$E136),'Hoja de Trabajo para listado'!$BC$151:$CB$151,0)),0)+IFERROR(INDEX('Hoja de Trabajo para listado'!$DE$153:$DG$274,MATCH($A136,'Hoja de Trabajo para listado'!$DE$153:$DE$1048576,0),MATCH((CUADRO!F$5&amp;$E136),'Hoja de Trabajo para listado'!$DE$151:$DG$151,0)),0)+IFERROR(INDEX('Hoja de Trabajo para listado'!$CD$155:$DC$1048576,MATCH($A136,'Hoja de Trabajo para listado'!$CD$155:$CD$1048576,0),MATCH((CUADRO!F$5&amp;$E136),'Hoja de Trabajo para listado'!$CD$151:$DC$151,0)),0)</f>
        <v>0</v>
      </c>
      <c r="G136" s="243">
        <f ca="1">+IFERROR(INDEX('Hoja de Trabajo para listado'!$A$155:$Z$1048576,MATCH($A136,'Hoja de Trabajo para listado'!$A$155:$A$1048576,0),MATCH((CUADRO!G$5&amp;$E136),'Hoja de Trabajo para listado'!$A$151:$Z$151,0)),0)+IFERROR(INDEX('Hoja de Trabajo para listado'!$AB$155:$BA$1048576,MATCH($A136,'Hoja de Trabajo para listado'!$AB$155:$AB$1048576,0),MATCH((CUADRO!G$5&amp;$E136),'Hoja de Trabajo para listado'!$AB$151:$BA$151,0)),0)+IFERROR(INDEX('Hoja de Trabajo para listado'!$BC$155:$CB$1048576,MATCH($A136,'Hoja de Trabajo para listado'!$BC$155:$BC$1048576,0),MATCH((CUADRO!G$5&amp;$E136),'Hoja de Trabajo para listado'!$BC$151:$CB$151,0)),0)+IFERROR(INDEX('Hoja de Trabajo para listado'!$DE$153:$DG$274,MATCH($A136,'Hoja de Trabajo para listado'!$DE$153:$DE$1048576,0),MATCH((CUADRO!G$5&amp;$E136),'Hoja de Trabajo para listado'!$DE$151:$DG$151,0)),0)+IFERROR(INDEX('Hoja de Trabajo para listado'!$CD$155:$DC$1048576,MATCH($A136,'Hoja de Trabajo para listado'!$CD$155:$CD$1048576,0),MATCH((CUADRO!G$5&amp;$E136),'Hoja de Trabajo para listado'!$CD$151:$DC$151,0)),0)</f>
        <v>0</v>
      </c>
      <c r="H136" s="243">
        <f ca="1">+IFERROR(INDEX('Hoja de Trabajo para listado'!$A$155:$Z$1048576,MATCH($A136,'Hoja de Trabajo para listado'!$A$155:$A$1048576,0),MATCH((CUADRO!H$5&amp;$E136),'Hoja de Trabajo para listado'!$A$151:$Z$151,0)),0)+IFERROR(INDEX('Hoja de Trabajo para listado'!$AB$155:$BA$1048576,MATCH($A136,'Hoja de Trabajo para listado'!$AB$155:$AB$1048576,0),MATCH((CUADRO!H$5&amp;$E136),'Hoja de Trabajo para listado'!$AB$151:$BA$151,0)),0)+IFERROR(INDEX('Hoja de Trabajo para listado'!$BC$155:$CB$1048576,MATCH($A136,'Hoja de Trabajo para listado'!$BC$155:$BC$1048576,0),MATCH((CUADRO!H$5&amp;$E136),'Hoja de Trabajo para listado'!$BC$151:$CB$151,0)),0)+IFERROR(INDEX('Hoja de Trabajo para listado'!$DE$153:$DG$274,MATCH($A136,'Hoja de Trabajo para listado'!$DE$153:$DE$1048576,0),MATCH((CUADRO!H$5&amp;$E136),'Hoja de Trabajo para listado'!$DE$151:$DG$151,0)),0)+IFERROR(INDEX('Hoja de Trabajo para listado'!$CD$155:$DC$1048576,MATCH($A136,'Hoja de Trabajo para listado'!$CD$155:$CD$1048576,0),MATCH((CUADRO!H$5&amp;$E136),'Hoja de Trabajo para listado'!$CD$151:$DC$151,0)),0)</f>
        <v>0</v>
      </c>
      <c r="I136" s="243">
        <f ca="1">+IFERROR(INDEX('Hoja de Trabajo para listado'!$A$155:$Z$1048576,MATCH($A136,'Hoja de Trabajo para listado'!$A$155:$A$1048576,0),MATCH((CUADRO!I$5&amp;$E136),'Hoja de Trabajo para listado'!$A$151:$Z$151,0)),0)+IFERROR(INDEX('Hoja de Trabajo para listado'!$AB$155:$BA$1048576,MATCH($A136,'Hoja de Trabajo para listado'!$AB$155:$AB$1048576,0),MATCH((CUADRO!I$5&amp;$E136),'Hoja de Trabajo para listado'!$AB$151:$BA$151,0)),0)+IFERROR(INDEX('Hoja de Trabajo para listado'!$BC$155:$CB$1048576,MATCH($A136,'Hoja de Trabajo para listado'!$BC$155:$BC$1048576,0),MATCH((CUADRO!I$5&amp;$E136),'Hoja de Trabajo para listado'!$BC$151:$CB$151,0)),0)+IFERROR(INDEX('Hoja de Trabajo para listado'!$DE$153:$DG$274,MATCH($A136,'Hoja de Trabajo para listado'!$DE$153:$DE$1048576,0),MATCH((CUADRO!I$5&amp;$E136),'Hoja de Trabajo para listado'!$DE$151:$DG$151,0)),0)+IFERROR(INDEX('Hoja de Trabajo para listado'!$CD$155:$DC$1048576,MATCH($A136,'Hoja de Trabajo para listado'!$CD$155:$CD$1048576,0),MATCH((CUADRO!I$5&amp;$E136),'Hoja de Trabajo para listado'!$CD$151:$DC$151,0)),0)</f>
        <v>0</v>
      </c>
      <c r="J136" s="243">
        <f ca="1">+IFERROR(INDEX('Hoja de Trabajo para listado'!$A$155:$Z$1048576,MATCH($A136,'Hoja de Trabajo para listado'!$A$155:$A$1048576,0),MATCH((CUADRO!J$5&amp;$E136),'Hoja de Trabajo para listado'!$A$151:$Z$151,0)),0)+IFERROR(INDEX('Hoja de Trabajo para listado'!$AB$155:$BA$1048576,MATCH($A136,'Hoja de Trabajo para listado'!$AB$155:$AB$1048576,0),MATCH((CUADRO!J$5&amp;$E136),'Hoja de Trabajo para listado'!$AB$151:$BA$151,0)),0)+IFERROR(INDEX('Hoja de Trabajo para listado'!$BC$155:$CB$1048576,MATCH($A136,'Hoja de Trabajo para listado'!$BC$155:$BC$1048576,0),MATCH((CUADRO!J$5&amp;$E136),'Hoja de Trabajo para listado'!$BC$151:$CB$151,0)),0)+IFERROR(INDEX('Hoja de Trabajo para listado'!$DE$153:$DG$274,MATCH($A136,'Hoja de Trabajo para listado'!$DE$153:$DE$1048576,0),MATCH((CUADRO!J$5&amp;$E136),'Hoja de Trabajo para listado'!$DE$151:$DG$151,0)),0)+IFERROR(INDEX('Hoja de Trabajo para listado'!$CD$155:$DC$1048576,MATCH($A136,'Hoja de Trabajo para listado'!$CD$155:$CD$1048576,0),MATCH((CUADRO!J$5&amp;$E136),'Hoja de Trabajo para listado'!$CD$151:$DC$151,0)),0)</f>
        <v>0</v>
      </c>
      <c r="K136" s="243">
        <f ca="1">+IFERROR(INDEX('Hoja de Trabajo para listado'!$A$155:$Z$1048576,MATCH($A136,'Hoja de Trabajo para listado'!$A$155:$A$1048576,0),MATCH((CUADRO!K$5&amp;$E136),'Hoja de Trabajo para listado'!$A$151:$Z$151,0)),0)+IFERROR(INDEX('Hoja de Trabajo para listado'!$AB$155:$BA$1048576,MATCH($A136,'Hoja de Trabajo para listado'!$AB$155:$AB$1048576,0),MATCH((CUADRO!K$5&amp;$E136),'Hoja de Trabajo para listado'!$AB$151:$BA$151,0)),0)+IFERROR(INDEX('Hoja de Trabajo para listado'!$BC$155:$CB$1048576,MATCH($A136,'Hoja de Trabajo para listado'!$BC$155:$BC$1048576,0),MATCH((CUADRO!K$5&amp;$E136),'Hoja de Trabajo para listado'!$BC$151:$CB$151,0)),0)+IFERROR(INDEX('Hoja de Trabajo para listado'!$DE$153:$DG$274,MATCH($A136,'Hoja de Trabajo para listado'!$DE$153:$DE$1048576,0),MATCH((CUADRO!K$5&amp;$E136),'Hoja de Trabajo para listado'!$DE$151:$DG$151,0)),0)+IFERROR(INDEX('Hoja de Trabajo para listado'!$CD$155:$DC$1048576,MATCH($A136,'Hoja de Trabajo para listado'!$CD$155:$CD$1048576,0),MATCH((CUADRO!K$5&amp;$E136),'Hoja de Trabajo para listado'!$CD$151:$DC$151,0)),0)</f>
        <v>0</v>
      </c>
      <c r="L136" s="243">
        <f ca="1">+IFERROR(INDEX('Hoja de Trabajo para listado'!$A$155:$Z$1048576,MATCH($A136,'Hoja de Trabajo para listado'!$A$155:$A$1048576,0),MATCH((CUADRO!L$5&amp;$E136),'Hoja de Trabajo para listado'!$A$151:$Z$151,0)),0)+IFERROR(INDEX('Hoja de Trabajo para listado'!$AB$155:$BA$1048576,MATCH($A136,'Hoja de Trabajo para listado'!$AB$155:$AB$1048576,0),MATCH((CUADRO!L$5&amp;$E136),'Hoja de Trabajo para listado'!$AB$151:$BA$151,0)),0)+IFERROR(INDEX('Hoja de Trabajo para listado'!$BC$155:$CB$1048576,MATCH($A136,'Hoja de Trabajo para listado'!$BC$155:$BC$1048576,0),MATCH((CUADRO!L$5&amp;$E136),'Hoja de Trabajo para listado'!$BC$151:$CB$151,0)),0)+IFERROR(INDEX('Hoja de Trabajo para listado'!$DE$153:$DG$274,MATCH($A136,'Hoja de Trabajo para listado'!$DE$153:$DE$1048576,0),MATCH((CUADRO!L$5&amp;$E136),'Hoja de Trabajo para listado'!$DE$151:$DG$151,0)),0)+IFERROR(INDEX('Hoja de Trabajo para listado'!$CD$155:$DC$1048576,MATCH($A136,'Hoja de Trabajo para listado'!$CD$155:$CD$1048576,0),MATCH((CUADRO!L$5&amp;$E136),'Hoja de Trabajo para listado'!$CD$151:$DC$151,0)),0)</f>
        <v>0</v>
      </c>
      <c r="M136" s="243">
        <f ca="1">+IFERROR(INDEX('Hoja de Trabajo para listado'!$A$155:$Z$1048576,MATCH($A136,'Hoja de Trabajo para listado'!$A$155:$A$1048576,0),MATCH((CUADRO!M$5&amp;$E136),'Hoja de Trabajo para listado'!$A$151:$Z$151,0)),0)+IFERROR(INDEX('Hoja de Trabajo para listado'!$AB$155:$BA$1048576,MATCH($A136,'Hoja de Trabajo para listado'!$AB$155:$AB$1048576,0),MATCH((CUADRO!M$5&amp;$E136),'Hoja de Trabajo para listado'!$AB$151:$BA$151,0)),0)+IFERROR(INDEX('Hoja de Trabajo para listado'!$BC$155:$CB$1048576,MATCH($A136,'Hoja de Trabajo para listado'!$BC$155:$BC$1048576,0),MATCH((CUADRO!M$5&amp;$E136),'Hoja de Trabajo para listado'!$BC$151:$CB$151,0)),0)+IFERROR(INDEX('Hoja de Trabajo para listado'!$DE$153:$DG$274,MATCH($A136,'Hoja de Trabajo para listado'!$DE$153:$DE$1048576,0),MATCH((CUADRO!M$5&amp;$E136),'Hoja de Trabajo para listado'!$DE$151:$DG$151,0)),0)+IFERROR(INDEX('Hoja de Trabajo para listado'!$CD$155:$DC$1048576,MATCH($A136,'Hoja de Trabajo para listado'!$CD$155:$CD$1048576,0),MATCH((CUADRO!M$5&amp;$E136),'Hoja de Trabajo para listado'!$CD$151:$DC$151,0)),0)</f>
        <v>0</v>
      </c>
      <c r="N136" s="243">
        <f ca="1">+IFERROR(INDEX('Hoja de Trabajo para listado'!$A$155:$Z$1048576,MATCH($A136,'Hoja de Trabajo para listado'!$A$155:$A$1048576,0),MATCH((CUADRO!N$5&amp;$E136),'Hoja de Trabajo para listado'!$A$151:$Z$151,0)),0)+IFERROR(INDEX('Hoja de Trabajo para listado'!$AB$155:$BA$1048576,MATCH($A136,'Hoja de Trabajo para listado'!$AB$155:$AB$1048576,0),MATCH((CUADRO!N$5&amp;$E136),'Hoja de Trabajo para listado'!$AB$151:$BA$151,0)),0)+IFERROR(INDEX('Hoja de Trabajo para listado'!$BC$155:$CB$1048576,MATCH($A136,'Hoja de Trabajo para listado'!$BC$155:$BC$1048576,0),MATCH((CUADRO!N$5&amp;$E136),'Hoja de Trabajo para listado'!$BC$151:$CB$151,0)),0)+IFERROR(INDEX('Hoja de Trabajo para listado'!$DE$153:$DG$274,MATCH($A136,'Hoja de Trabajo para listado'!$DE$153:$DE$1048576,0),MATCH((CUADRO!N$5&amp;$E136),'Hoja de Trabajo para listado'!$DE$151:$DG$151,0)),0)+IFERROR(INDEX('Hoja de Trabajo para listado'!$CD$155:$DC$1048576,MATCH($A136,'Hoja de Trabajo para listado'!$CD$155:$CD$1048576,0),MATCH((CUADRO!N$5&amp;$E136),'Hoja de Trabajo para listado'!$CD$151:$DC$151,0)),0)</f>
        <v>0</v>
      </c>
      <c r="O136" s="243">
        <f ca="1">+IFERROR(INDEX('Hoja de Trabajo para listado'!$A$155:$Z$1048576,MATCH($A136,'Hoja de Trabajo para listado'!$A$155:$A$1048576,0),MATCH((CUADRO!O$5&amp;$E136),'Hoja de Trabajo para listado'!$A$151:$Z$151,0)),0)+IFERROR(INDEX('Hoja de Trabajo para listado'!$AB$155:$BA$1048576,MATCH($A136,'Hoja de Trabajo para listado'!$AB$155:$AB$1048576,0),MATCH((CUADRO!O$5&amp;$E136),'Hoja de Trabajo para listado'!$AB$151:$BA$151,0)),0)+IFERROR(INDEX('Hoja de Trabajo para listado'!$BC$155:$CB$1048576,MATCH($A136,'Hoja de Trabajo para listado'!$BC$155:$BC$1048576,0),MATCH((CUADRO!O$5&amp;$E136),'Hoja de Trabajo para listado'!$BC$151:$CB$151,0)),0)+IFERROR(INDEX('Hoja de Trabajo para listado'!$DE$153:$DG$274,MATCH($A136,'Hoja de Trabajo para listado'!$DE$153:$DE$1048576,0),MATCH((CUADRO!O$5&amp;$E136),'Hoja de Trabajo para listado'!$DE$151:$DG$151,0)),0)+IFERROR(INDEX('Hoja de Trabajo para listado'!$CD$155:$DC$1048576,MATCH($A136,'Hoja de Trabajo para listado'!$CD$155:$CD$1048576,0),MATCH((CUADRO!O$5&amp;$E136),'Hoja de Trabajo para listado'!$CD$151:$DC$151,0)),0)</f>
        <v>0</v>
      </c>
      <c r="P136" s="243">
        <f ca="1">+IFERROR(INDEX('Hoja de Trabajo para listado'!$A$155:$Z$1048576,MATCH($A136,'Hoja de Trabajo para listado'!$A$155:$A$1048576,0),MATCH((CUADRO!P$5&amp;$E136),'Hoja de Trabajo para listado'!$A$151:$Z$151,0)),0)+IFERROR(INDEX('Hoja de Trabajo para listado'!$AB$155:$BA$1048576,MATCH($A136,'Hoja de Trabajo para listado'!$AB$155:$AB$1048576,0),MATCH((CUADRO!P$5&amp;$E136),'Hoja de Trabajo para listado'!$AB$151:$BA$151,0)),0)+IFERROR(INDEX('Hoja de Trabajo para listado'!$BC$155:$CB$1048576,MATCH($A136,'Hoja de Trabajo para listado'!$BC$155:$BC$1048576,0),MATCH((CUADRO!P$5&amp;$E136),'Hoja de Trabajo para listado'!$BC$151:$CB$151,0)),0)+IFERROR(INDEX('Hoja de Trabajo para listado'!$DE$153:$DG$274,MATCH($A136,'Hoja de Trabajo para listado'!$DE$153:$DE$1048576,0),MATCH((CUADRO!P$5&amp;$E136),'Hoja de Trabajo para listado'!$DE$151:$DG$151,0)),0)+IFERROR(INDEX('Hoja de Trabajo para listado'!$CD$155:$DC$1048576,MATCH($A136,'Hoja de Trabajo para listado'!$CD$155:$CD$1048576,0),MATCH((CUADRO!P$5&amp;$E136),'Hoja de Trabajo para listado'!$CD$151:$DC$151,0)),0)</f>
        <v>0</v>
      </c>
      <c r="Q136" s="243">
        <f ca="1">+IFERROR(INDEX('Hoja de Trabajo para listado'!$A$155:$Z$1048576,MATCH($A136,'Hoja de Trabajo para listado'!$A$155:$A$1048576,0),MATCH((CUADRO!Q$5&amp;$E136),'Hoja de Trabajo para listado'!$A$151:$Z$151,0)),0)+IFERROR(INDEX('Hoja de Trabajo para listado'!$AB$155:$BA$1048576,MATCH($A136,'Hoja de Trabajo para listado'!$AB$155:$AB$1048576,0),MATCH((CUADRO!Q$5&amp;$E136),'Hoja de Trabajo para listado'!$AB$151:$BA$151,0)),0)+IFERROR(INDEX('Hoja de Trabajo para listado'!$BC$155:$CB$1048576,MATCH($A136,'Hoja de Trabajo para listado'!$BC$155:$BC$1048576,0),MATCH((CUADRO!Q$5&amp;$E136),'Hoja de Trabajo para listado'!$BC$151:$CB$151,0)),0)+IFERROR(INDEX('Hoja de Trabajo para listado'!$DE$153:$DG$274,MATCH($A136,'Hoja de Trabajo para listado'!$DE$153:$DE$1048576,0),MATCH((CUADRO!Q$5&amp;$E136),'Hoja de Trabajo para listado'!$DE$151:$DG$151,0)),0)+IFERROR(INDEX('Hoja de Trabajo para listado'!$CD$155:$DC$1048576,MATCH($A136,'Hoja de Trabajo para listado'!$CD$155:$CD$1048576,0),MATCH((CUADRO!Q$5&amp;$E136),'Hoja de Trabajo para listado'!$CD$151:$DC$151,0)),0)</f>
        <v>0</v>
      </c>
      <c r="R136" s="243">
        <f t="shared" ca="1" si="7"/>
        <v>0</v>
      </c>
      <c r="S136" s="243"/>
      <c r="T136" s="243">
        <f ca="1">+T137</f>
        <v>1067947.5099999993</v>
      </c>
      <c r="U136" s="242">
        <f t="shared" si="8"/>
        <v>1</v>
      </c>
      <c r="V136" s="333" t="str">
        <f>+VLOOKUP(A136,bd_lista!$A$3:$E$590,5,FALSE)</f>
        <v>Instituciones Descentralizadas</v>
      </c>
      <c r="W136" s="391" t="str">
        <f>+V136</f>
        <v>Instituciones Descentralizadas</v>
      </c>
      <c r="X136" s="242">
        <f>+VLOOKUP(A136,[4]Sheet1!$A$13:$D$744,4,FALSE)</f>
        <v>35</v>
      </c>
      <c r="Y136" s="242" t="str">
        <f>+VLOOKUP(X136,bd_lista!$A$3:$C$590,3,FALSE)</f>
        <v>Ministerio de Economía y Finanzas Públicas</v>
      </c>
      <c r="Z136" s="294">
        <f>+X136</f>
        <v>35</v>
      </c>
      <c r="AA136" s="319" t="str">
        <f>+Y136</f>
        <v>Ministerio de Economía y Finanzas Públicas</v>
      </c>
    </row>
    <row r="137" spans="1:27" ht="15" customHeight="1">
      <c r="A137" s="32">
        <v>203</v>
      </c>
      <c r="B137" s="388"/>
      <c r="C137" s="333" t="str">
        <f>+VLOOKUP(A137,bd_lista!$A$3:$C$590,3,FALSE)</f>
        <v>Autoridad de Supervisión del Sistema Financiero</v>
      </c>
      <c r="D137" s="390"/>
      <c r="E137" s="333" t="s">
        <v>1305</v>
      </c>
      <c r="F137" s="245">
        <f ca="1">+IFERROR(INDEX('Hoja de Trabajo para listado'!$A$155:$Z$1048576,MATCH($A137,'Hoja de Trabajo para listado'!$A$155:$A$1048576,0),MATCH((CUADRO!F$5&amp;$E137),'Hoja de Trabajo para listado'!$A$151:$Z$151,0)),0)+IFERROR(INDEX('Hoja de Trabajo para listado'!$AB$155:$BA$1048576,MATCH($A137,'Hoja de Trabajo para listado'!$AB$155:$AB$1048576,0),MATCH((CUADRO!F$5&amp;$E137),'Hoja de Trabajo para listado'!$AB$151:$BA$151,0)),0)+IFERROR(INDEX('Hoja de Trabajo para listado'!$BC$155:$CB$1048576,MATCH($A137,'Hoja de Trabajo para listado'!$BC$155:$BC$1048576,0),MATCH((CUADRO!F$5&amp;$E137),'Hoja de Trabajo para listado'!$BC$151:$CB$151,0)),0)+IFERROR(INDEX('Hoja de Trabajo para listado'!$DE$153:$DG$274,MATCH($A137,'Hoja de Trabajo para listado'!$DE$153:$DE$1048576,0),MATCH((CUADRO!F$5&amp;$E137),'Hoja de Trabajo para listado'!$DE$151:$DG$151,0)),0)+IFERROR(INDEX('Hoja de Trabajo para listado'!$CD$155:$DC$1048576,MATCH($A137,'Hoja de Trabajo para listado'!$CD$155:$CD$1048576,0),MATCH((CUADRO!F$5&amp;$E137),'Hoja de Trabajo para listado'!$CD$151:$DC$151,0)),0)</f>
        <v>0</v>
      </c>
      <c r="G137" s="245">
        <f ca="1">+IFERROR(INDEX('Hoja de Trabajo para listado'!$A$155:$Z$1048576,MATCH($A137,'Hoja de Trabajo para listado'!$A$155:$A$1048576,0),MATCH((CUADRO!G$5&amp;$E137),'Hoja de Trabajo para listado'!$A$151:$Z$151,0)),0)+IFERROR(INDEX('Hoja de Trabajo para listado'!$AB$155:$BA$1048576,MATCH($A137,'Hoja de Trabajo para listado'!$AB$155:$AB$1048576,0),MATCH((CUADRO!G$5&amp;$E137),'Hoja de Trabajo para listado'!$AB$151:$BA$151,0)),0)+IFERROR(INDEX('Hoja de Trabajo para listado'!$BC$155:$CB$1048576,MATCH($A137,'Hoja de Trabajo para listado'!$BC$155:$BC$1048576,0),MATCH((CUADRO!G$5&amp;$E137),'Hoja de Trabajo para listado'!$BC$151:$CB$151,0)),0)+IFERROR(INDEX('Hoja de Trabajo para listado'!$DE$153:$DG$274,MATCH($A137,'Hoja de Trabajo para listado'!$DE$153:$DE$1048576,0),MATCH((CUADRO!G$5&amp;$E137),'Hoja de Trabajo para listado'!$DE$151:$DG$151,0)),0)+IFERROR(INDEX('Hoja de Trabajo para listado'!$CD$155:$DC$1048576,MATCH($A137,'Hoja de Trabajo para listado'!$CD$155:$CD$1048576,0),MATCH((CUADRO!G$5&amp;$E137),'Hoja de Trabajo para listado'!$CD$151:$DC$151,0)),0)</f>
        <v>1143.2</v>
      </c>
      <c r="H137" s="245">
        <f ca="1">+IFERROR(INDEX('Hoja de Trabajo para listado'!$A$155:$Z$1048576,MATCH($A137,'Hoja de Trabajo para listado'!$A$155:$A$1048576,0),MATCH((CUADRO!H$5&amp;$E137),'Hoja de Trabajo para listado'!$A$151:$Z$151,0)),0)+IFERROR(INDEX('Hoja de Trabajo para listado'!$AB$155:$BA$1048576,MATCH($A137,'Hoja de Trabajo para listado'!$AB$155:$AB$1048576,0),MATCH((CUADRO!H$5&amp;$E137),'Hoja de Trabajo para listado'!$AB$151:$BA$151,0)),0)+IFERROR(INDEX('Hoja de Trabajo para listado'!$BC$155:$CB$1048576,MATCH($A137,'Hoja de Trabajo para listado'!$BC$155:$BC$1048576,0),MATCH((CUADRO!H$5&amp;$E137),'Hoja de Trabajo para listado'!$BC$151:$CB$151,0)),0)+IFERROR(INDEX('Hoja de Trabajo para listado'!$DE$153:$DG$274,MATCH($A137,'Hoja de Trabajo para listado'!$DE$153:$DE$1048576,0),MATCH((CUADRO!H$5&amp;$E137),'Hoja de Trabajo para listado'!$DE$151:$DG$151,0)),0)+IFERROR(INDEX('Hoja de Trabajo para listado'!$CD$155:$DC$1048576,MATCH($A137,'Hoja de Trabajo para listado'!$CD$155:$CD$1048576,0),MATCH((CUADRO!H$5&amp;$E137),'Hoja de Trabajo para listado'!$CD$151:$DC$151,0)),0)</f>
        <v>15</v>
      </c>
      <c r="I137" s="245">
        <f ca="1">+IFERROR(INDEX('Hoja de Trabajo para listado'!$A$155:$Z$1048576,MATCH($A137,'Hoja de Trabajo para listado'!$A$155:$A$1048576,0),MATCH((CUADRO!I$5&amp;$E137),'Hoja de Trabajo para listado'!$A$151:$Z$151,0)),0)+IFERROR(INDEX('Hoja de Trabajo para listado'!$AB$155:$BA$1048576,MATCH($A137,'Hoja de Trabajo para listado'!$AB$155:$AB$1048576,0),MATCH((CUADRO!I$5&amp;$E137),'Hoja de Trabajo para listado'!$AB$151:$BA$151,0)),0)+IFERROR(INDEX('Hoja de Trabajo para listado'!$BC$155:$CB$1048576,MATCH($A137,'Hoja de Trabajo para listado'!$BC$155:$BC$1048576,0),MATCH((CUADRO!I$5&amp;$E137),'Hoja de Trabajo para listado'!$BC$151:$CB$151,0)),0)+IFERROR(INDEX('Hoja de Trabajo para listado'!$DE$153:$DG$274,MATCH($A137,'Hoja de Trabajo para listado'!$DE$153:$DE$1048576,0),MATCH((CUADRO!I$5&amp;$E137),'Hoja de Trabajo para listado'!$DE$151:$DG$151,0)),0)+IFERROR(INDEX('Hoja de Trabajo para listado'!$CD$155:$DC$1048576,MATCH($A137,'Hoja de Trabajo para listado'!$CD$155:$CD$1048576,0),MATCH((CUADRO!I$5&amp;$E137),'Hoja de Trabajo para listado'!$CD$151:$DC$151,0)),0)</f>
        <v>1066789.3099999994</v>
      </c>
      <c r="J137" s="245">
        <f ca="1">+IFERROR(INDEX('Hoja de Trabajo para listado'!$A$155:$Z$1048576,MATCH($A137,'Hoja de Trabajo para listado'!$A$155:$A$1048576,0),MATCH((CUADRO!J$5&amp;$E137),'Hoja de Trabajo para listado'!$A$151:$Z$151,0)),0)+IFERROR(INDEX('Hoja de Trabajo para listado'!$AB$155:$BA$1048576,MATCH($A137,'Hoja de Trabajo para listado'!$AB$155:$AB$1048576,0),MATCH((CUADRO!J$5&amp;$E137),'Hoja de Trabajo para listado'!$AB$151:$BA$151,0)),0)+IFERROR(INDEX('Hoja de Trabajo para listado'!$BC$155:$CB$1048576,MATCH($A137,'Hoja de Trabajo para listado'!$BC$155:$BC$1048576,0),MATCH((CUADRO!J$5&amp;$E137),'Hoja de Trabajo para listado'!$BC$151:$CB$151,0)),0)+IFERROR(INDEX('Hoja de Trabajo para listado'!$DE$153:$DG$274,MATCH($A137,'Hoja de Trabajo para listado'!$DE$153:$DE$1048576,0),MATCH((CUADRO!J$5&amp;$E137),'Hoja de Trabajo para listado'!$DE$151:$DG$151,0)),0)+IFERROR(INDEX('Hoja de Trabajo para listado'!$CD$155:$DC$1048576,MATCH($A137,'Hoja de Trabajo para listado'!$CD$155:$CD$1048576,0),MATCH((CUADRO!J$5&amp;$E137),'Hoja de Trabajo para listado'!$CD$151:$DC$151,0)),0)</f>
        <v>0</v>
      </c>
      <c r="K137" s="245">
        <f ca="1">+IFERROR(INDEX('Hoja de Trabajo para listado'!$A$155:$Z$1048576,MATCH($A137,'Hoja de Trabajo para listado'!$A$155:$A$1048576,0),MATCH((CUADRO!K$5&amp;$E137),'Hoja de Trabajo para listado'!$A$151:$Z$151,0)),0)+IFERROR(INDEX('Hoja de Trabajo para listado'!$AB$155:$BA$1048576,MATCH($A137,'Hoja de Trabajo para listado'!$AB$155:$AB$1048576,0),MATCH((CUADRO!K$5&amp;$E137),'Hoja de Trabajo para listado'!$AB$151:$BA$151,0)),0)+IFERROR(INDEX('Hoja de Trabajo para listado'!$BC$155:$CB$1048576,MATCH($A137,'Hoja de Trabajo para listado'!$BC$155:$BC$1048576,0),MATCH((CUADRO!K$5&amp;$E137),'Hoja de Trabajo para listado'!$BC$151:$CB$151,0)),0)+IFERROR(INDEX('Hoja de Trabajo para listado'!$DE$153:$DG$274,MATCH($A137,'Hoja de Trabajo para listado'!$DE$153:$DE$1048576,0),MATCH((CUADRO!K$5&amp;$E137),'Hoja de Trabajo para listado'!$DE$151:$DG$151,0)),0)+IFERROR(INDEX('Hoja de Trabajo para listado'!$CD$155:$DC$1048576,MATCH($A137,'Hoja de Trabajo para listado'!$CD$155:$CD$1048576,0),MATCH((CUADRO!K$5&amp;$E137),'Hoja de Trabajo para listado'!$CD$151:$DC$151,0)),0)</f>
        <v>0</v>
      </c>
      <c r="L137" s="245">
        <f ca="1">+IFERROR(INDEX('Hoja de Trabajo para listado'!$A$155:$Z$1048576,MATCH($A137,'Hoja de Trabajo para listado'!$A$155:$A$1048576,0),MATCH((CUADRO!L$5&amp;$E137),'Hoja de Trabajo para listado'!$A$151:$Z$151,0)),0)+IFERROR(INDEX('Hoja de Trabajo para listado'!$AB$155:$BA$1048576,MATCH($A137,'Hoja de Trabajo para listado'!$AB$155:$AB$1048576,0),MATCH((CUADRO!L$5&amp;$E137),'Hoja de Trabajo para listado'!$AB$151:$BA$151,0)),0)+IFERROR(INDEX('Hoja de Trabajo para listado'!$BC$155:$CB$1048576,MATCH($A137,'Hoja de Trabajo para listado'!$BC$155:$BC$1048576,0),MATCH((CUADRO!L$5&amp;$E137),'Hoja de Trabajo para listado'!$BC$151:$CB$151,0)),0)+IFERROR(INDEX('Hoja de Trabajo para listado'!$DE$153:$DG$274,MATCH($A137,'Hoja de Trabajo para listado'!$DE$153:$DE$1048576,0),MATCH((CUADRO!L$5&amp;$E137),'Hoja de Trabajo para listado'!$DE$151:$DG$151,0)),0)+IFERROR(INDEX('Hoja de Trabajo para listado'!$CD$155:$DC$1048576,MATCH($A137,'Hoja de Trabajo para listado'!$CD$155:$CD$1048576,0),MATCH((CUADRO!L$5&amp;$E137),'Hoja de Trabajo para listado'!$CD$151:$DC$151,0)),0)</f>
        <v>0</v>
      </c>
      <c r="M137" s="245">
        <f ca="1">+IFERROR(INDEX('Hoja de Trabajo para listado'!$A$155:$Z$1048576,MATCH($A137,'Hoja de Trabajo para listado'!$A$155:$A$1048576,0),MATCH((CUADRO!M$5&amp;$E137),'Hoja de Trabajo para listado'!$A$151:$Z$151,0)),0)+IFERROR(INDEX('Hoja de Trabajo para listado'!$AB$155:$BA$1048576,MATCH($A137,'Hoja de Trabajo para listado'!$AB$155:$AB$1048576,0),MATCH((CUADRO!M$5&amp;$E137),'Hoja de Trabajo para listado'!$AB$151:$BA$151,0)),0)+IFERROR(INDEX('Hoja de Trabajo para listado'!$BC$155:$CB$1048576,MATCH($A137,'Hoja de Trabajo para listado'!$BC$155:$BC$1048576,0),MATCH((CUADRO!M$5&amp;$E137),'Hoja de Trabajo para listado'!$BC$151:$CB$151,0)),0)+IFERROR(INDEX('Hoja de Trabajo para listado'!$DE$153:$DG$274,MATCH($A137,'Hoja de Trabajo para listado'!$DE$153:$DE$1048576,0),MATCH((CUADRO!M$5&amp;$E137),'Hoja de Trabajo para listado'!$DE$151:$DG$151,0)),0)+IFERROR(INDEX('Hoja de Trabajo para listado'!$CD$155:$DC$1048576,MATCH($A137,'Hoja de Trabajo para listado'!$CD$155:$CD$1048576,0),MATCH((CUADRO!M$5&amp;$E137),'Hoja de Trabajo para listado'!$CD$151:$DC$151,0)),0)</f>
        <v>0</v>
      </c>
      <c r="N137" s="245">
        <f ca="1">+IFERROR(INDEX('Hoja de Trabajo para listado'!$A$155:$Z$1048576,MATCH($A137,'Hoja de Trabajo para listado'!$A$155:$A$1048576,0),MATCH((CUADRO!N$5&amp;$E137),'Hoja de Trabajo para listado'!$A$151:$Z$151,0)),0)+IFERROR(INDEX('Hoja de Trabajo para listado'!$AB$155:$BA$1048576,MATCH($A137,'Hoja de Trabajo para listado'!$AB$155:$AB$1048576,0),MATCH((CUADRO!N$5&amp;$E137),'Hoja de Trabajo para listado'!$AB$151:$BA$151,0)),0)+IFERROR(INDEX('Hoja de Trabajo para listado'!$BC$155:$CB$1048576,MATCH($A137,'Hoja de Trabajo para listado'!$BC$155:$BC$1048576,0),MATCH((CUADRO!N$5&amp;$E137),'Hoja de Trabajo para listado'!$BC$151:$CB$151,0)),0)+IFERROR(INDEX('Hoja de Trabajo para listado'!$DE$153:$DG$274,MATCH($A137,'Hoja de Trabajo para listado'!$DE$153:$DE$1048576,0),MATCH((CUADRO!N$5&amp;$E137),'Hoja de Trabajo para listado'!$DE$151:$DG$151,0)),0)+IFERROR(INDEX('Hoja de Trabajo para listado'!$CD$155:$DC$1048576,MATCH($A137,'Hoja de Trabajo para listado'!$CD$155:$CD$1048576,0),MATCH((CUADRO!N$5&amp;$E137),'Hoja de Trabajo para listado'!$CD$151:$DC$151,0)),0)</f>
        <v>0</v>
      </c>
      <c r="O137" s="245">
        <f ca="1">+IFERROR(INDEX('Hoja de Trabajo para listado'!$A$155:$Z$1048576,MATCH($A137,'Hoja de Trabajo para listado'!$A$155:$A$1048576,0),MATCH((CUADRO!O$5&amp;$E137),'Hoja de Trabajo para listado'!$A$151:$Z$151,0)),0)+IFERROR(INDEX('Hoja de Trabajo para listado'!$AB$155:$BA$1048576,MATCH($A137,'Hoja de Trabajo para listado'!$AB$155:$AB$1048576,0),MATCH((CUADRO!O$5&amp;$E137),'Hoja de Trabajo para listado'!$AB$151:$BA$151,0)),0)+IFERROR(INDEX('Hoja de Trabajo para listado'!$BC$155:$CB$1048576,MATCH($A137,'Hoja de Trabajo para listado'!$BC$155:$BC$1048576,0),MATCH((CUADRO!O$5&amp;$E137),'Hoja de Trabajo para listado'!$BC$151:$CB$151,0)),0)+IFERROR(INDEX('Hoja de Trabajo para listado'!$DE$153:$DG$274,MATCH($A137,'Hoja de Trabajo para listado'!$DE$153:$DE$1048576,0),MATCH((CUADRO!O$5&amp;$E137),'Hoja de Trabajo para listado'!$DE$151:$DG$151,0)),0)+IFERROR(INDEX('Hoja de Trabajo para listado'!$CD$155:$DC$1048576,MATCH($A137,'Hoja de Trabajo para listado'!$CD$155:$CD$1048576,0),MATCH((CUADRO!O$5&amp;$E137),'Hoja de Trabajo para listado'!$CD$151:$DC$151,0)),0)</f>
        <v>0</v>
      </c>
      <c r="P137" s="245">
        <f ca="1">+IFERROR(INDEX('Hoja de Trabajo para listado'!$A$155:$Z$1048576,MATCH($A137,'Hoja de Trabajo para listado'!$A$155:$A$1048576,0),MATCH((CUADRO!P$5&amp;$E137),'Hoja de Trabajo para listado'!$A$151:$Z$151,0)),0)+IFERROR(INDEX('Hoja de Trabajo para listado'!$AB$155:$BA$1048576,MATCH($A137,'Hoja de Trabajo para listado'!$AB$155:$AB$1048576,0),MATCH((CUADRO!P$5&amp;$E137),'Hoja de Trabajo para listado'!$AB$151:$BA$151,0)),0)+IFERROR(INDEX('Hoja de Trabajo para listado'!$BC$155:$CB$1048576,MATCH($A137,'Hoja de Trabajo para listado'!$BC$155:$BC$1048576,0),MATCH((CUADRO!P$5&amp;$E137),'Hoja de Trabajo para listado'!$BC$151:$CB$151,0)),0)+IFERROR(INDEX('Hoja de Trabajo para listado'!$DE$153:$DG$274,MATCH($A137,'Hoja de Trabajo para listado'!$DE$153:$DE$1048576,0),MATCH((CUADRO!P$5&amp;$E137),'Hoja de Trabajo para listado'!$DE$151:$DG$151,0)),0)+IFERROR(INDEX('Hoja de Trabajo para listado'!$CD$155:$DC$1048576,MATCH($A137,'Hoja de Trabajo para listado'!$CD$155:$CD$1048576,0),MATCH((CUADRO!P$5&amp;$E137),'Hoja de Trabajo para listado'!$CD$151:$DC$151,0)),0)</f>
        <v>0</v>
      </c>
      <c r="Q137" s="245">
        <f ca="1">+IFERROR(INDEX('Hoja de Trabajo para listado'!$A$155:$Z$1048576,MATCH($A137,'Hoja de Trabajo para listado'!$A$155:$A$1048576,0),MATCH((CUADRO!Q$5&amp;$E137),'Hoja de Trabajo para listado'!$A$151:$Z$151,0)),0)+IFERROR(INDEX('Hoja de Trabajo para listado'!$AB$155:$BA$1048576,MATCH($A137,'Hoja de Trabajo para listado'!$AB$155:$AB$1048576,0),MATCH((CUADRO!Q$5&amp;$E137),'Hoja de Trabajo para listado'!$AB$151:$BA$151,0)),0)+IFERROR(INDEX('Hoja de Trabajo para listado'!$BC$155:$CB$1048576,MATCH($A137,'Hoja de Trabajo para listado'!$BC$155:$BC$1048576,0),MATCH((CUADRO!Q$5&amp;$E137),'Hoja de Trabajo para listado'!$BC$151:$CB$151,0)),0)+IFERROR(INDEX('Hoja de Trabajo para listado'!$DE$153:$DG$274,MATCH($A137,'Hoja de Trabajo para listado'!$DE$153:$DE$1048576,0),MATCH((CUADRO!Q$5&amp;$E137),'Hoja de Trabajo para listado'!$DE$151:$DG$151,0)),0)+IFERROR(INDEX('Hoja de Trabajo para listado'!$CD$155:$DC$1048576,MATCH($A137,'Hoja de Trabajo para listado'!$CD$155:$CD$1048576,0),MATCH((CUADRO!Q$5&amp;$E137),'Hoja de Trabajo para listado'!$CD$151:$DC$151,0)),0)</f>
        <v>0</v>
      </c>
      <c r="R137" s="245">
        <f t="shared" ca="1" si="7"/>
        <v>1067947.5099999993</v>
      </c>
      <c r="S137" s="245">
        <f ca="1">+R136+R137</f>
        <v>1067947.5099999993</v>
      </c>
      <c r="T137" s="245">
        <f ca="1">+S137</f>
        <v>1067947.5099999993</v>
      </c>
      <c r="U137" s="244">
        <f t="shared" si="8"/>
        <v>2</v>
      </c>
      <c r="V137" s="333" t="str">
        <f>+VLOOKUP(A137,bd_lista!$A$3:$E$590,5,FALSE)</f>
        <v>Instituciones Descentralizadas</v>
      </c>
      <c r="W137" s="392"/>
      <c r="X137" s="242">
        <f>+VLOOKUP(A137,[4]Sheet1!$A$13:$D$744,4,FALSE)</f>
        <v>35</v>
      </c>
      <c r="Y137" s="242" t="str">
        <f>+VLOOKUP(X137,bd_lista!$A$3:$C$590,3,FALSE)</f>
        <v>Ministerio de Economía y Finanzas Públicas</v>
      </c>
      <c r="Z137" s="292"/>
      <c r="AA137" s="321"/>
    </row>
    <row r="138" spans="1:27" ht="15" hidden="1" customHeight="1">
      <c r="A138" s="251">
        <v>206</v>
      </c>
      <c r="B138" s="387">
        <f>+A138</f>
        <v>206</v>
      </c>
      <c r="C138" s="247" t="str">
        <f>+VLOOKUP(A138,bd_lista!$A$3:$C$590,3,FALSE)</f>
        <v>Instituto Nacional de Estadística</v>
      </c>
      <c r="D138" s="389" t="str">
        <f>+C138</f>
        <v>Instituto Nacional de Estadística</v>
      </c>
      <c r="E138" s="247" t="s">
        <v>1304</v>
      </c>
      <c r="F138" s="243">
        <f ca="1">+IFERROR(INDEX('Hoja de Trabajo para listado'!$A$155:$Z$1048576,MATCH($A138,'Hoja de Trabajo para listado'!$A$155:$A$1048576,0),MATCH((CUADRO!F$5&amp;$E138),'Hoja de Trabajo para listado'!$A$151:$Z$151,0)),0)+IFERROR(INDEX('Hoja de Trabajo para listado'!$AB$155:$BA$1048576,MATCH($A138,'Hoja de Trabajo para listado'!$AB$155:$AB$1048576,0),MATCH((CUADRO!F$5&amp;$E138),'Hoja de Trabajo para listado'!$AB$151:$BA$151,0)),0)+IFERROR(INDEX('Hoja de Trabajo para listado'!$BC$155:$CB$1048576,MATCH($A138,'Hoja de Trabajo para listado'!$BC$155:$BC$1048576,0),MATCH((CUADRO!F$5&amp;$E138),'Hoja de Trabajo para listado'!$BC$151:$CB$151,0)),0)+IFERROR(INDEX('Hoja de Trabajo para listado'!$DE$153:$DG$274,MATCH($A138,'Hoja de Trabajo para listado'!$DE$153:$DE$1048576,0),MATCH((CUADRO!F$5&amp;$E138),'Hoja de Trabajo para listado'!$DE$151:$DG$151,0)),0)+IFERROR(INDEX('Hoja de Trabajo para listado'!$CD$155:$DC$1048576,MATCH($A138,'Hoja de Trabajo para listado'!$CD$155:$CD$1048576,0),MATCH((CUADRO!F$5&amp;$E138),'Hoja de Trabajo para listado'!$CD$151:$DC$151,0)),0)</f>
        <v>0</v>
      </c>
      <c r="G138" s="243">
        <f ca="1">+IFERROR(INDEX('Hoja de Trabajo para listado'!$A$155:$Z$1048576,MATCH($A138,'Hoja de Trabajo para listado'!$A$155:$A$1048576,0),MATCH((CUADRO!G$5&amp;$E138),'Hoja de Trabajo para listado'!$A$151:$Z$151,0)),0)+IFERROR(INDEX('Hoja de Trabajo para listado'!$AB$155:$BA$1048576,MATCH($A138,'Hoja de Trabajo para listado'!$AB$155:$AB$1048576,0),MATCH((CUADRO!G$5&amp;$E138),'Hoja de Trabajo para listado'!$AB$151:$BA$151,0)),0)+IFERROR(INDEX('Hoja de Trabajo para listado'!$BC$155:$CB$1048576,MATCH($A138,'Hoja de Trabajo para listado'!$BC$155:$BC$1048576,0),MATCH((CUADRO!G$5&amp;$E138),'Hoja de Trabajo para listado'!$BC$151:$CB$151,0)),0)+IFERROR(INDEX('Hoja de Trabajo para listado'!$DE$153:$DG$274,MATCH($A138,'Hoja de Trabajo para listado'!$DE$153:$DE$1048576,0),MATCH((CUADRO!G$5&amp;$E138),'Hoja de Trabajo para listado'!$DE$151:$DG$151,0)),0)+IFERROR(INDEX('Hoja de Trabajo para listado'!$CD$155:$DC$1048576,MATCH($A138,'Hoja de Trabajo para listado'!$CD$155:$CD$1048576,0),MATCH((CUADRO!G$5&amp;$E138),'Hoja de Trabajo para listado'!$CD$151:$DC$151,0)),0)</f>
        <v>0</v>
      </c>
      <c r="H138" s="243">
        <f ca="1">+IFERROR(INDEX('Hoja de Trabajo para listado'!$A$155:$Z$1048576,MATCH($A138,'Hoja de Trabajo para listado'!$A$155:$A$1048576,0),MATCH((CUADRO!H$5&amp;$E138),'Hoja de Trabajo para listado'!$A$151:$Z$151,0)),0)+IFERROR(INDEX('Hoja de Trabajo para listado'!$AB$155:$BA$1048576,MATCH($A138,'Hoja de Trabajo para listado'!$AB$155:$AB$1048576,0),MATCH((CUADRO!H$5&amp;$E138),'Hoja de Trabajo para listado'!$AB$151:$BA$151,0)),0)+IFERROR(INDEX('Hoja de Trabajo para listado'!$BC$155:$CB$1048576,MATCH($A138,'Hoja de Trabajo para listado'!$BC$155:$BC$1048576,0),MATCH((CUADRO!H$5&amp;$E138),'Hoja de Trabajo para listado'!$BC$151:$CB$151,0)),0)+IFERROR(INDEX('Hoja de Trabajo para listado'!$DE$153:$DG$274,MATCH($A138,'Hoja de Trabajo para listado'!$DE$153:$DE$1048576,0),MATCH((CUADRO!H$5&amp;$E138),'Hoja de Trabajo para listado'!$DE$151:$DG$151,0)),0)+IFERROR(INDEX('Hoja de Trabajo para listado'!$CD$155:$DC$1048576,MATCH($A138,'Hoja de Trabajo para listado'!$CD$155:$CD$1048576,0),MATCH((CUADRO!H$5&amp;$E138),'Hoja de Trabajo para listado'!$CD$151:$DC$151,0)),0)</f>
        <v>0</v>
      </c>
      <c r="I138" s="243">
        <f ca="1">+IFERROR(INDEX('Hoja de Trabajo para listado'!$A$155:$Z$1048576,MATCH($A138,'Hoja de Trabajo para listado'!$A$155:$A$1048576,0),MATCH((CUADRO!I$5&amp;$E138),'Hoja de Trabajo para listado'!$A$151:$Z$151,0)),0)+IFERROR(INDEX('Hoja de Trabajo para listado'!$AB$155:$BA$1048576,MATCH($A138,'Hoja de Trabajo para listado'!$AB$155:$AB$1048576,0),MATCH((CUADRO!I$5&amp;$E138),'Hoja de Trabajo para listado'!$AB$151:$BA$151,0)),0)+IFERROR(INDEX('Hoja de Trabajo para listado'!$BC$155:$CB$1048576,MATCH($A138,'Hoja de Trabajo para listado'!$BC$155:$BC$1048576,0),MATCH((CUADRO!I$5&amp;$E138),'Hoja de Trabajo para listado'!$BC$151:$CB$151,0)),0)+IFERROR(INDEX('Hoja de Trabajo para listado'!$DE$153:$DG$274,MATCH($A138,'Hoja de Trabajo para listado'!$DE$153:$DE$1048576,0),MATCH((CUADRO!I$5&amp;$E138),'Hoja de Trabajo para listado'!$DE$151:$DG$151,0)),0)+IFERROR(INDEX('Hoja de Trabajo para listado'!$CD$155:$DC$1048576,MATCH($A138,'Hoja de Trabajo para listado'!$CD$155:$CD$1048576,0),MATCH((CUADRO!I$5&amp;$E138),'Hoja de Trabajo para listado'!$CD$151:$DC$151,0)),0)</f>
        <v>0</v>
      </c>
      <c r="J138" s="243">
        <f ca="1">+IFERROR(INDEX('Hoja de Trabajo para listado'!$A$155:$Z$1048576,MATCH($A138,'Hoja de Trabajo para listado'!$A$155:$A$1048576,0),MATCH((CUADRO!J$5&amp;$E138),'Hoja de Trabajo para listado'!$A$151:$Z$151,0)),0)+IFERROR(INDEX('Hoja de Trabajo para listado'!$AB$155:$BA$1048576,MATCH($A138,'Hoja de Trabajo para listado'!$AB$155:$AB$1048576,0),MATCH((CUADRO!J$5&amp;$E138),'Hoja de Trabajo para listado'!$AB$151:$BA$151,0)),0)+IFERROR(INDEX('Hoja de Trabajo para listado'!$BC$155:$CB$1048576,MATCH($A138,'Hoja de Trabajo para listado'!$BC$155:$BC$1048576,0),MATCH((CUADRO!J$5&amp;$E138),'Hoja de Trabajo para listado'!$BC$151:$CB$151,0)),0)+IFERROR(INDEX('Hoja de Trabajo para listado'!$DE$153:$DG$274,MATCH($A138,'Hoja de Trabajo para listado'!$DE$153:$DE$1048576,0),MATCH((CUADRO!J$5&amp;$E138),'Hoja de Trabajo para listado'!$DE$151:$DG$151,0)),0)+IFERROR(INDEX('Hoja de Trabajo para listado'!$CD$155:$DC$1048576,MATCH($A138,'Hoja de Trabajo para listado'!$CD$155:$CD$1048576,0),MATCH((CUADRO!J$5&amp;$E138),'Hoja de Trabajo para listado'!$CD$151:$DC$151,0)),0)</f>
        <v>0</v>
      </c>
      <c r="K138" s="243">
        <f ca="1">+IFERROR(INDEX('Hoja de Trabajo para listado'!$A$155:$Z$1048576,MATCH($A138,'Hoja de Trabajo para listado'!$A$155:$A$1048576,0),MATCH((CUADRO!K$5&amp;$E138),'Hoja de Trabajo para listado'!$A$151:$Z$151,0)),0)+IFERROR(INDEX('Hoja de Trabajo para listado'!$AB$155:$BA$1048576,MATCH($A138,'Hoja de Trabajo para listado'!$AB$155:$AB$1048576,0),MATCH((CUADRO!K$5&amp;$E138),'Hoja de Trabajo para listado'!$AB$151:$BA$151,0)),0)+IFERROR(INDEX('Hoja de Trabajo para listado'!$BC$155:$CB$1048576,MATCH($A138,'Hoja de Trabajo para listado'!$BC$155:$BC$1048576,0),MATCH((CUADRO!K$5&amp;$E138),'Hoja de Trabajo para listado'!$BC$151:$CB$151,0)),0)+IFERROR(INDEX('Hoja de Trabajo para listado'!$DE$153:$DG$274,MATCH($A138,'Hoja de Trabajo para listado'!$DE$153:$DE$1048576,0),MATCH((CUADRO!K$5&amp;$E138),'Hoja de Trabajo para listado'!$DE$151:$DG$151,0)),0)+IFERROR(INDEX('Hoja de Trabajo para listado'!$CD$155:$DC$1048576,MATCH($A138,'Hoja de Trabajo para listado'!$CD$155:$CD$1048576,0),MATCH((CUADRO!K$5&amp;$E138),'Hoja de Trabajo para listado'!$CD$151:$DC$151,0)),0)</f>
        <v>0</v>
      </c>
      <c r="L138" s="243">
        <f ca="1">+IFERROR(INDEX('Hoja de Trabajo para listado'!$A$155:$Z$1048576,MATCH($A138,'Hoja de Trabajo para listado'!$A$155:$A$1048576,0),MATCH((CUADRO!L$5&amp;$E138),'Hoja de Trabajo para listado'!$A$151:$Z$151,0)),0)+IFERROR(INDEX('Hoja de Trabajo para listado'!$AB$155:$BA$1048576,MATCH($A138,'Hoja de Trabajo para listado'!$AB$155:$AB$1048576,0),MATCH((CUADRO!L$5&amp;$E138),'Hoja de Trabajo para listado'!$AB$151:$BA$151,0)),0)+IFERROR(INDEX('Hoja de Trabajo para listado'!$BC$155:$CB$1048576,MATCH($A138,'Hoja de Trabajo para listado'!$BC$155:$BC$1048576,0),MATCH((CUADRO!L$5&amp;$E138),'Hoja de Trabajo para listado'!$BC$151:$CB$151,0)),0)+IFERROR(INDEX('Hoja de Trabajo para listado'!$DE$153:$DG$274,MATCH($A138,'Hoja de Trabajo para listado'!$DE$153:$DE$1048576,0),MATCH((CUADRO!L$5&amp;$E138),'Hoja de Trabajo para listado'!$DE$151:$DG$151,0)),0)+IFERROR(INDEX('Hoja de Trabajo para listado'!$CD$155:$DC$1048576,MATCH($A138,'Hoja de Trabajo para listado'!$CD$155:$CD$1048576,0),MATCH((CUADRO!L$5&amp;$E138),'Hoja de Trabajo para listado'!$CD$151:$DC$151,0)),0)</f>
        <v>0</v>
      </c>
      <c r="M138" s="243">
        <f ca="1">+IFERROR(INDEX('Hoja de Trabajo para listado'!$A$155:$Z$1048576,MATCH($A138,'Hoja de Trabajo para listado'!$A$155:$A$1048576,0),MATCH((CUADRO!M$5&amp;$E138),'Hoja de Trabajo para listado'!$A$151:$Z$151,0)),0)+IFERROR(INDEX('Hoja de Trabajo para listado'!$AB$155:$BA$1048576,MATCH($A138,'Hoja de Trabajo para listado'!$AB$155:$AB$1048576,0),MATCH((CUADRO!M$5&amp;$E138),'Hoja de Trabajo para listado'!$AB$151:$BA$151,0)),0)+IFERROR(INDEX('Hoja de Trabajo para listado'!$BC$155:$CB$1048576,MATCH($A138,'Hoja de Trabajo para listado'!$BC$155:$BC$1048576,0),MATCH((CUADRO!M$5&amp;$E138),'Hoja de Trabajo para listado'!$BC$151:$CB$151,0)),0)+IFERROR(INDEX('Hoja de Trabajo para listado'!$DE$153:$DG$274,MATCH($A138,'Hoja de Trabajo para listado'!$DE$153:$DE$1048576,0),MATCH((CUADRO!M$5&amp;$E138),'Hoja de Trabajo para listado'!$DE$151:$DG$151,0)),0)+IFERROR(INDEX('Hoja de Trabajo para listado'!$CD$155:$DC$1048576,MATCH($A138,'Hoja de Trabajo para listado'!$CD$155:$CD$1048576,0),MATCH((CUADRO!M$5&amp;$E138),'Hoja de Trabajo para listado'!$CD$151:$DC$151,0)),0)</f>
        <v>0</v>
      </c>
      <c r="N138" s="243">
        <f ca="1">+IFERROR(INDEX('Hoja de Trabajo para listado'!$A$155:$Z$1048576,MATCH($A138,'Hoja de Trabajo para listado'!$A$155:$A$1048576,0),MATCH((CUADRO!N$5&amp;$E138),'Hoja de Trabajo para listado'!$A$151:$Z$151,0)),0)+IFERROR(INDEX('Hoja de Trabajo para listado'!$AB$155:$BA$1048576,MATCH($A138,'Hoja de Trabajo para listado'!$AB$155:$AB$1048576,0),MATCH((CUADRO!N$5&amp;$E138),'Hoja de Trabajo para listado'!$AB$151:$BA$151,0)),0)+IFERROR(INDEX('Hoja de Trabajo para listado'!$BC$155:$CB$1048576,MATCH($A138,'Hoja de Trabajo para listado'!$BC$155:$BC$1048576,0),MATCH((CUADRO!N$5&amp;$E138),'Hoja de Trabajo para listado'!$BC$151:$CB$151,0)),0)+IFERROR(INDEX('Hoja de Trabajo para listado'!$DE$153:$DG$274,MATCH($A138,'Hoja de Trabajo para listado'!$DE$153:$DE$1048576,0),MATCH((CUADRO!N$5&amp;$E138),'Hoja de Trabajo para listado'!$DE$151:$DG$151,0)),0)+IFERROR(INDEX('Hoja de Trabajo para listado'!$CD$155:$DC$1048576,MATCH($A138,'Hoja de Trabajo para listado'!$CD$155:$CD$1048576,0),MATCH((CUADRO!N$5&amp;$E138),'Hoja de Trabajo para listado'!$CD$151:$DC$151,0)),0)</f>
        <v>0</v>
      </c>
      <c r="O138" s="243">
        <f ca="1">+IFERROR(INDEX('Hoja de Trabajo para listado'!$A$155:$Z$1048576,MATCH($A138,'Hoja de Trabajo para listado'!$A$155:$A$1048576,0),MATCH((CUADRO!O$5&amp;$E138),'Hoja de Trabajo para listado'!$A$151:$Z$151,0)),0)+IFERROR(INDEX('Hoja de Trabajo para listado'!$AB$155:$BA$1048576,MATCH($A138,'Hoja de Trabajo para listado'!$AB$155:$AB$1048576,0),MATCH((CUADRO!O$5&amp;$E138),'Hoja de Trabajo para listado'!$AB$151:$BA$151,0)),0)+IFERROR(INDEX('Hoja de Trabajo para listado'!$BC$155:$CB$1048576,MATCH($A138,'Hoja de Trabajo para listado'!$BC$155:$BC$1048576,0),MATCH((CUADRO!O$5&amp;$E138),'Hoja de Trabajo para listado'!$BC$151:$CB$151,0)),0)+IFERROR(INDEX('Hoja de Trabajo para listado'!$DE$153:$DG$274,MATCH($A138,'Hoja de Trabajo para listado'!$DE$153:$DE$1048576,0),MATCH((CUADRO!O$5&amp;$E138),'Hoja de Trabajo para listado'!$DE$151:$DG$151,0)),0)+IFERROR(INDEX('Hoja de Trabajo para listado'!$CD$155:$DC$1048576,MATCH($A138,'Hoja de Trabajo para listado'!$CD$155:$CD$1048576,0),MATCH((CUADRO!O$5&amp;$E138),'Hoja de Trabajo para listado'!$CD$151:$DC$151,0)),0)</f>
        <v>0</v>
      </c>
      <c r="P138" s="243">
        <f ca="1">+IFERROR(INDEX('Hoja de Trabajo para listado'!$A$155:$Z$1048576,MATCH($A138,'Hoja de Trabajo para listado'!$A$155:$A$1048576,0),MATCH((CUADRO!P$5&amp;$E138),'Hoja de Trabajo para listado'!$A$151:$Z$151,0)),0)+IFERROR(INDEX('Hoja de Trabajo para listado'!$AB$155:$BA$1048576,MATCH($A138,'Hoja de Trabajo para listado'!$AB$155:$AB$1048576,0),MATCH((CUADRO!P$5&amp;$E138),'Hoja de Trabajo para listado'!$AB$151:$BA$151,0)),0)+IFERROR(INDEX('Hoja de Trabajo para listado'!$BC$155:$CB$1048576,MATCH($A138,'Hoja de Trabajo para listado'!$BC$155:$BC$1048576,0),MATCH((CUADRO!P$5&amp;$E138),'Hoja de Trabajo para listado'!$BC$151:$CB$151,0)),0)+IFERROR(INDEX('Hoja de Trabajo para listado'!$DE$153:$DG$274,MATCH($A138,'Hoja de Trabajo para listado'!$DE$153:$DE$1048576,0),MATCH((CUADRO!P$5&amp;$E138),'Hoja de Trabajo para listado'!$DE$151:$DG$151,0)),0)+IFERROR(INDEX('Hoja de Trabajo para listado'!$CD$155:$DC$1048576,MATCH($A138,'Hoja de Trabajo para listado'!$CD$155:$CD$1048576,0),MATCH((CUADRO!P$5&amp;$E138),'Hoja de Trabajo para listado'!$CD$151:$DC$151,0)),0)</f>
        <v>0</v>
      </c>
      <c r="Q138" s="243">
        <f ca="1">+IFERROR(INDEX('Hoja de Trabajo para listado'!$A$155:$Z$1048576,MATCH($A138,'Hoja de Trabajo para listado'!$A$155:$A$1048576,0),MATCH((CUADRO!Q$5&amp;$E138),'Hoja de Trabajo para listado'!$A$151:$Z$151,0)),0)+IFERROR(INDEX('Hoja de Trabajo para listado'!$AB$155:$BA$1048576,MATCH($A138,'Hoja de Trabajo para listado'!$AB$155:$AB$1048576,0),MATCH((CUADRO!Q$5&amp;$E138),'Hoja de Trabajo para listado'!$AB$151:$BA$151,0)),0)+IFERROR(INDEX('Hoja de Trabajo para listado'!$BC$155:$CB$1048576,MATCH($A138,'Hoja de Trabajo para listado'!$BC$155:$BC$1048576,0),MATCH((CUADRO!Q$5&amp;$E138),'Hoja de Trabajo para listado'!$BC$151:$CB$151,0)),0)+IFERROR(INDEX('Hoja de Trabajo para listado'!$DE$153:$DG$274,MATCH($A138,'Hoja de Trabajo para listado'!$DE$153:$DE$1048576,0),MATCH((CUADRO!Q$5&amp;$E138),'Hoja de Trabajo para listado'!$DE$151:$DG$151,0)),0)+IFERROR(INDEX('Hoja de Trabajo para listado'!$CD$155:$DC$1048576,MATCH($A138,'Hoja de Trabajo para listado'!$CD$155:$CD$1048576,0),MATCH((CUADRO!Q$5&amp;$E138),'Hoja de Trabajo para listado'!$CD$151:$DC$151,0)),0)</f>
        <v>0</v>
      </c>
      <c r="R138" s="243">
        <f t="shared" ca="1" si="7"/>
        <v>0</v>
      </c>
      <c r="S138" s="243"/>
      <c r="T138" s="243">
        <f ca="1">+T139</f>
        <v>13162</v>
      </c>
      <c r="U138" s="242">
        <f t="shared" si="8"/>
        <v>1</v>
      </c>
      <c r="V138" s="333" t="str">
        <f>+VLOOKUP(A138,bd_lista!$A$3:$E$590,5,FALSE)</f>
        <v>Instituciones Descentralizadas</v>
      </c>
      <c r="W138" s="391" t="str">
        <f>+V138</f>
        <v>Instituciones Descentralizadas</v>
      </c>
      <c r="X138" s="242">
        <f>+VLOOKUP(A138,[4]Sheet1!$A$13:$D$744,4,FALSE)</f>
        <v>66</v>
      </c>
      <c r="Y138" s="242" t="str">
        <f>+VLOOKUP(X138,bd_lista!$A$3:$C$590,3,FALSE)</f>
        <v>Ministerio de Planificación del Desarrollo</v>
      </c>
      <c r="Z138" s="294">
        <f>+X138</f>
        <v>66</v>
      </c>
      <c r="AA138" s="319" t="str">
        <f>+Y138</f>
        <v>Ministerio de Planificación del Desarrollo</v>
      </c>
    </row>
    <row r="139" spans="1:27" ht="15" hidden="1" customHeight="1">
      <c r="A139" s="32">
        <v>206</v>
      </c>
      <c r="B139" s="388"/>
      <c r="C139" s="333" t="str">
        <f>+VLOOKUP(A139,bd_lista!$A$3:$C$590,3,FALSE)</f>
        <v>Instituto Nacional de Estadística</v>
      </c>
      <c r="D139" s="390"/>
      <c r="E139" s="333" t="s">
        <v>1305</v>
      </c>
      <c r="F139" s="245">
        <f ca="1">+IFERROR(INDEX('Hoja de Trabajo para listado'!$A$155:$Z$1048576,MATCH($A139,'Hoja de Trabajo para listado'!$A$155:$A$1048576,0),MATCH((CUADRO!F$5&amp;$E139),'Hoja de Trabajo para listado'!$A$151:$Z$151,0)),0)+IFERROR(INDEX('Hoja de Trabajo para listado'!$AB$155:$BA$1048576,MATCH($A139,'Hoja de Trabajo para listado'!$AB$155:$AB$1048576,0),MATCH((CUADRO!F$5&amp;$E139),'Hoja de Trabajo para listado'!$AB$151:$BA$151,0)),0)+IFERROR(INDEX('Hoja de Trabajo para listado'!$BC$155:$CB$1048576,MATCH($A139,'Hoja de Trabajo para listado'!$BC$155:$BC$1048576,0),MATCH((CUADRO!F$5&amp;$E139),'Hoja de Trabajo para listado'!$BC$151:$CB$151,0)),0)+IFERROR(INDEX('Hoja de Trabajo para listado'!$DE$153:$DG$274,MATCH($A139,'Hoja de Trabajo para listado'!$DE$153:$DE$1048576,0),MATCH((CUADRO!F$5&amp;$E139),'Hoja de Trabajo para listado'!$DE$151:$DG$151,0)),0)+IFERROR(INDEX('Hoja de Trabajo para listado'!$CD$155:$DC$1048576,MATCH($A139,'Hoja de Trabajo para listado'!$CD$155:$CD$1048576,0),MATCH((CUADRO!F$5&amp;$E139),'Hoja de Trabajo para listado'!$CD$151:$DC$151,0)),0)</f>
        <v>0</v>
      </c>
      <c r="G139" s="245">
        <f ca="1">+IFERROR(INDEX('Hoja de Trabajo para listado'!$A$155:$Z$1048576,MATCH($A139,'Hoja de Trabajo para listado'!$A$155:$A$1048576,0),MATCH((CUADRO!G$5&amp;$E139),'Hoja de Trabajo para listado'!$A$151:$Z$151,0)),0)+IFERROR(INDEX('Hoja de Trabajo para listado'!$AB$155:$BA$1048576,MATCH($A139,'Hoja de Trabajo para listado'!$AB$155:$AB$1048576,0),MATCH((CUADRO!G$5&amp;$E139),'Hoja de Trabajo para listado'!$AB$151:$BA$151,0)),0)+IFERROR(INDEX('Hoja de Trabajo para listado'!$BC$155:$CB$1048576,MATCH($A139,'Hoja de Trabajo para listado'!$BC$155:$BC$1048576,0),MATCH((CUADRO!G$5&amp;$E139),'Hoja de Trabajo para listado'!$BC$151:$CB$151,0)),0)+IFERROR(INDEX('Hoja de Trabajo para listado'!$DE$153:$DG$274,MATCH($A139,'Hoja de Trabajo para listado'!$DE$153:$DE$1048576,0),MATCH((CUADRO!G$5&amp;$E139),'Hoja de Trabajo para listado'!$DE$151:$DG$151,0)),0)+IFERROR(INDEX('Hoja de Trabajo para listado'!$CD$155:$DC$1048576,MATCH($A139,'Hoja de Trabajo para listado'!$CD$155:$CD$1048576,0),MATCH((CUADRO!G$5&amp;$E139),'Hoja de Trabajo para listado'!$CD$151:$DC$151,0)),0)</f>
        <v>0</v>
      </c>
      <c r="H139" s="245">
        <f ca="1">+IFERROR(INDEX('Hoja de Trabajo para listado'!$A$155:$Z$1048576,MATCH($A139,'Hoja de Trabajo para listado'!$A$155:$A$1048576,0),MATCH((CUADRO!H$5&amp;$E139),'Hoja de Trabajo para listado'!$A$151:$Z$151,0)),0)+IFERROR(INDEX('Hoja de Trabajo para listado'!$AB$155:$BA$1048576,MATCH($A139,'Hoja de Trabajo para listado'!$AB$155:$AB$1048576,0),MATCH((CUADRO!H$5&amp;$E139),'Hoja de Trabajo para listado'!$AB$151:$BA$151,0)),0)+IFERROR(INDEX('Hoja de Trabajo para listado'!$BC$155:$CB$1048576,MATCH($A139,'Hoja de Trabajo para listado'!$BC$155:$BC$1048576,0),MATCH((CUADRO!H$5&amp;$E139),'Hoja de Trabajo para listado'!$BC$151:$CB$151,0)),0)+IFERROR(INDEX('Hoja de Trabajo para listado'!$DE$153:$DG$274,MATCH($A139,'Hoja de Trabajo para listado'!$DE$153:$DE$1048576,0),MATCH((CUADRO!H$5&amp;$E139),'Hoja de Trabajo para listado'!$DE$151:$DG$151,0)),0)+IFERROR(INDEX('Hoja de Trabajo para listado'!$CD$155:$DC$1048576,MATCH($A139,'Hoja de Trabajo para listado'!$CD$155:$CD$1048576,0),MATCH((CUADRO!H$5&amp;$E139),'Hoja de Trabajo para listado'!$CD$151:$DC$151,0)),0)</f>
        <v>0</v>
      </c>
      <c r="I139" s="245">
        <f ca="1">+IFERROR(INDEX('Hoja de Trabajo para listado'!$A$155:$Z$1048576,MATCH($A139,'Hoja de Trabajo para listado'!$A$155:$A$1048576,0),MATCH((CUADRO!I$5&amp;$E139),'Hoja de Trabajo para listado'!$A$151:$Z$151,0)),0)+IFERROR(INDEX('Hoja de Trabajo para listado'!$AB$155:$BA$1048576,MATCH($A139,'Hoja de Trabajo para listado'!$AB$155:$AB$1048576,0),MATCH((CUADRO!I$5&amp;$E139),'Hoja de Trabajo para listado'!$AB$151:$BA$151,0)),0)+IFERROR(INDEX('Hoja de Trabajo para listado'!$BC$155:$CB$1048576,MATCH($A139,'Hoja de Trabajo para listado'!$BC$155:$BC$1048576,0),MATCH((CUADRO!I$5&amp;$E139),'Hoja de Trabajo para listado'!$BC$151:$CB$151,0)),0)+IFERROR(INDEX('Hoja de Trabajo para listado'!$DE$153:$DG$274,MATCH($A139,'Hoja de Trabajo para listado'!$DE$153:$DE$1048576,0),MATCH((CUADRO!I$5&amp;$E139),'Hoja de Trabajo para listado'!$DE$151:$DG$151,0)),0)+IFERROR(INDEX('Hoja de Trabajo para listado'!$CD$155:$DC$1048576,MATCH($A139,'Hoja de Trabajo para listado'!$CD$155:$CD$1048576,0),MATCH((CUADRO!I$5&amp;$E139),'Hoja de Trabajo para listado'!$CD$151:$DC$151,0)),0)</f>
        <v>13162</v>
      </c>
      <c r="J139" s="245">
        <f ca="1">+IFERROR(INDEX('Hoja de Trabajo para listado'!$A$155:$Z$1048576,MATCH($A139,'Hoja de Trabajo para listado'!$A$155:$A$1048576,0),MATCH((CUADRO!J$5&amp;$E139),'Hoja de Trabajo para listado'!$A$151:$Z$151,0)),0)+IFERROR(INDEX('Hoja de Trabajo para listado'!$AB$155:$BA$1048576,MATCH($A139,'Hoja de Trabajo para listado'!$AB$155:$AB$1048576,0),MATCH((CUADRO!J$5&amp;$E139),'Hoja de Trabajo para listado'!$AB$151:$BA$151,0)),0)+IFERROR(INDEX('Hoja de Trabajo para listado'!$BC$155:$CB$1048576,MATCH($A139,'Hoja de Trabajo para listado'!$BC$155:$BC$1048576,0),MATCH((CUADRO!J$5&amp;$E139),'Hoja de Trabajo para listado'!$BC$151:$CB$151,0)),0)+IFERROR(INDEX('Hoja de Trabajo para listado'!$DE$153:$DG$274,MATCH($A139,'Hoja de Trabajo para listado'!$DE$153:$DE$1048576,0),MATCH((CUADRO!J$5&amp;$E139),'Hoja de Trabajo para listado'!$DE$151:$DG$151,0)),0)+IFERROR(INDEX('Hoja de Trabajo para listado'!$CD$155:$DC$1048576,MATCH($A139,'Hoja de Trabajo para listado'!$CD$155:$CD$1048576,0),MATCH((CUADRO!J$5&amp;$E139),'Hoja de Trabajo para listado'!$CD$151:$DC$151,0)),0)</f>
        <v>0</v>
      </c>
      <c r="K139" s="245">
        <f ca="1">+IFERROR(INDEX('Hoja de Trabajo para listado'!$A$155:$Z$1048576,MATCH($A139,'Hoja de Trabajo para listado'!$A$155:$A$1048576,0),MATCH((CUADRO!K$5&amp;$E139),'Hoja de Trabajo para listado'!$A$151:$Z$151,0)),0)+IFERROR(INDEX('Hoja de Trabajo para listado'!$AB$155:$BA$1048576,MATCH($A139,'Hoja de Trabajo para listado'!$AB$155:$AB$1048576,0),MATCH((CUADRO!K$5&amp;$E139),'Hoja de Trabajo para listado'!$AB$151:$BA$151,0)),0)+IFERROR(INDEX('Hoja de Trabajo para listado'!$BC$155:$CB$1048576,MATCH($A139,'Hoja de Trabajo para listado'!$BC$155:$BC$1048576,0),MATCH((CUADRO!K$5&amp;$E139),'Hoja de Trabajo para listado'!$BC$151:$CB$151,0)),0)+IFERROR(INDEX('Hoja de Trabajo para listado'!$DE$153:$DG$274,MATCH($A139,'Hoja de Trabajo para listado'!$DE$153:$DE$1048576,0),MATCH((CUADRO!K$5&amp;$E139),'Hoja de Trabajo para listado'!$DE$151:$DG$151,0)),0)+IFERROR(INDEX('Hoja de Trabajo para listado'!$CD$155:$DC$1048576,MATCH($A139,'Hoja de Trabajo para listado'!$CD$155:$CD$1048576,0),MATCH((CUADRO!K$5&amp;$E139),'Hoja de Trabajo para listado'!$CD$151:$DC$151,0)),0)</f>
        <v>0</v>
      </c>
      <c r="L139" s="245">
        <f ca="1">+IFERROR(INDEX('Hoja de Trabajo para listado'!$A$155:$Z$1048576,MATCH($A139,'Hoja de Trabajo para listado'!$A$155:$A$1048576,0),MATCH((CUADRO!L$5&amp;$E139),'Hoja de Trabajo para listado'!$A$151:$Z$151,0)),0)+IFERROR(INDEX('Hoja de Trabajo para listado'!$AB$155:$BA$1048576,MATCH($A139,'Hoja de Trabajo para listado'!$AB$155:$AB$1048576,0),MATCH((CUADRO!L$5&amp;$E139),'Hoja de Trabajo para listado'!$AB$151:$BA$151,0)),0)+IFERROR(INDEX('Hoja de Trabajo para listado'!$BC$155:$CB$1048576,MATCH($A139,'Hoja de Trabajo para listado'!$BC$155:$BC$1048576,0),MATCH((CUADRO!L$5&amp;$E139),'Hoja de Trabajo para listado'!$BC$151:$CB$151,0)),0)+IFERROR(INDEX('Hoja de Trabajo para listado'!$DE$153:$DG$274,MATCH($A139,'Hoja de Trabajo para listado'!$DE$153:$DE$1048576,0),MATCH((CUADRO!L$5&amp;$E139),'Hoja de Trabajo para listado'!$DE$151:$DG$151,0)),0)+IFERROR(INDEX('Hoja de Trabajo para listado'!$CD$155:$DC$1048576,MATCH($A139,'Hoja de Trabajo para listado'!$CD$155:$CD$1048576,0),MATCH((CUADRO!L$5&amp;$E139),'Hoja de Trabajo para listado'!$CD$151:$DC$151,0)),0)</f>
        <v>0</v>
      </c>
      <c r="M139" s="245">
        <f ca="1">+IFERROR(INDEX('Hoja de Trabajo para listado'!$A$155:$Z$1048576,MATCH($A139,'Hoja de Trabajo para listado'!$A$155:$A$1048576,0),MATCH((CUADRO!M$5&amp;$E139),'Hoja de Trabajo para listado'!$A$151:$Z$151,0)),0)+IFERROR(INDEX('Hoja de Trabajo para listado'!$AB$155:$BA$1048576,MATCH($A139,'Hoja de Trabajo para listado'!$AB$155:$AB$1048576,0),MATCH((CUADRO!M$5&amp;$E139),'Hoja de Trabajo para listado'!$AB$151:$BA$151,0)),0)+IFERROR(INDEX('Hoja de Trabajo para listado'!$BC$155:$CB$1048576,MATCH($A139,'Hoja de Trabajo para listado'!$BC$155:$BC$1048576,0),MATCH((CUADRO!M$5&amp;$E139),'Hoja de Trabajo para listado'!$BC$151:$CB$151,0)),0)+IFERROR(INDEX('Hoja de Trabajo para listado'!$DE$153:$DG$274,MATCH($A139,'Hoja de Trabajo para listado'!$DE$153:$DE$1048576,0),MATCH((CUADRO!M$5&amp;$E139),'Hoja de Trabajo para listado'!$DE$151:$DG$151,0)),0)+IFERROR(INDEX('Hoja de Trabajo para listado'!$CD$155:$DC$1048576,MATCH($A139,'Hoja de Trabajo para listado'!$CD$155:$CD$1048576,0),MATCH((CUADRO!M$5&amp;$E139),'Hoja de Trabajo para listado'!$CD$151:$DC$151,0)),0)</f>
        <v>0</v>
      </c>
      <c r="N139" s="245">
        <f ca="1">+IFERROR(INDEX('Hoja de Trabajo para listado'!$A$155:$Z$1048576,MATCH($A139,'Hoja de Trabajo para listado'!$A$155:$A$1048576,0),MATCH((CUADRO!N$5&amp;$E139),'Hoja de Trabajo para listado'!$A$151:$Z$151,0)),0)+IFERROR(INDEX('Hoja de Trabajo para listado'!$AB$155:$BA$1048576,MATCH($A139,'Hoja de Trabajo para listado'!$AB$155:$AB$1048576,0),MATCH((CUADRO!N$5&amp;$E139),'Hoja de Trabajo para listado'!$AB$151:$BA$151,0)),0)+IFERROR(INDEX('Hoja de Trabajo para listado'!$BC$155:$CB$1048576,MATCH($A139,'Hoja de Trabajo para listado'!$BC$155:$BC$1048576,0),MATCH((CUADRO!N$5&amp;$E139),'Hoja de Trabajo para listado'!$BC$151:$CB$151,0)),0)+IFERROR(INDEX('Hoja de Trabajo para listado'!$DE$153:$DG$274,MATCH($A139,'Hoja de Trabajo para listado'!$DE$153:$DE$1048576,0),MATCH((CUADRO!N$5&amp;$E139),'Hoja de Trabajo para listado'!$DE$151:$DG$151,0)),0)+IFERROR(INDEX('Hoja de Trabajo para listado'!$CD$155:$DC$1048576,MATCH($A139,'Hoja de Trabajo para listado'!$CD$155:$CD$1048576,0),MATCH((CUADRO!N$5&amp;$E139),'Hoja de Trabajo para listado'!$CD$151:$DC$151,0)),0)</f>
        <v>0</v>
      </c>
      <c r="O139" s="245">
        <f ca="1">+IFERROR(INDEX('Hoja de Trabajo para listado'!$A$155:$Z$1048576,MATCH($A139,'Hoja de Trabajo para listado'!$A$155:$A$1048576,0),MATCH((CUADRO!O$5&amp;$E139),'Hoja de Trabajo para listado'!$A$151:$Z$151,0)),0)+IFERROR(INDEX('Hoja de Trabajo para listado'!$AB$155:$BA$1048576,MATCH($A139,'Hoja de Trabajo para listado'!$AB$155:$AB$1048576,0),MATCH((CUADRO!O$5&amp;$E139),'Hoja de Trabajo para listado'!$AB$151:$BA$151,0)),0)+IFERROR(INDEX('Hoja de Trabajo para listado'!$BC$155:$CB$1048576,MATCH($A139,'Hoja de Trabajo para listado'!$BC$155:$BC$1048576,0),MATCH((CUADRO!O$5&amp;$E139),'Hoja de Trabajo para listado'!$BC$151:$CB$151,0)),0)+IFERROR(INDEX('Hoja de Trabajo para listado'!$DE$153:$DG$274,MATCH($A139,'Hoja de Trabajo para listado'!$DE$153:$DE$1048576,0),MATCH((CUADRO!O$5&amp;$E139),'Hoja de Trabajo para listado'!$DE$151:$DG$151,0)),0)+IFERROR(INDEX('Hoja de Trabajo para listado'!$CD$155:$DC$1048576,MATCH($A139,'Hoja de Trabajo para listado'!$CD$155:$CD$1048576,0),MATCH((CUADRO!O$5&amp;$E139),'Hoja de Trabajo para listado'!$CD$151:$DC$151,0)),0)</f>
        <v>0</v>
      </c>
      <c r="P139" s="245">
        <f ca="1">+IFERROR(INDEX('Hoja de Trabajo para listado'!$A$155:$Z$1048576,MATCH($A139,'Hoja de Trabajo para listado'!$A$155:$A$1048576,0),MATCH((CUADRO!P$5&amp;$E139),'Hoja de Trabajo para listado'!$A$151:$Z$151,0)),0)+IFERROR(INDEX('Hoja de Trabajo para listado'!$AB$155:$BA$1048576,MATCH($A139,'Hoja de Trabajo para listado'!$AB$155:$AB$1048576,0),MATCH((CUADRO!P$5&amp;$E139),'Hoja de Trabajo para listado'!$AB$151:$BA$151,0)),0)+IFERROR(INDEX('Hoja de Trabajo para listado'!$BC$155:$CB$1048576,MATCH($A139,'Hoja de Trabajo para listado'!$BC$155:$BC$1048576,0),MATCH((CUADRO!P$5&amp;$E139),'Hoja de Trabajo para listado'!$BC$151:$CB$151,0)),0)+IFERROR(INDEX('Hoja de Trabajo para listado'!$DE$153:$DG$274,MATCH($A139,'Hoja de Trabajo para listado'!$DE$153:$DE$1048576,0),MATCH((CUADRO!P$5&amp;$E139),'Hoja de Trabajo para listado'!$DE$151:$DG$151,0)),0)+IFERROR(INDEX('Hoja de Trabajo para listado'!$CD$155:$DC$1048576,MATCH($A139,'Hoja de Trabajo para listado'!$CD$155:$CD$1048576,0),MATCH((CUADRO!P$5&amp;$E139),'Hoja de Trabajo para listado'!$CD$151:$DC$151,0)),0)</f>
        <v>0</v>
      </c>
      <c r="Q139" s="245">
        <f ca="1">+IFERROR(INDEX('Hoja de Trabajo para listado'!$A$155:$Z$1048576,MATCH($A139,'Hoja de Trabajo para listado'!$A$155:$A$1048576,0),MATCH((CUADRO!Q$5&amp;$E139),'Hoja de Trabajo para listado'!$A$151:$Z$151,0)),0)+IFERROR(INDEX('Hoja de Trabajo para listado'!$AB$155:$BA$1048576,MATCH($A139,'Hoja de Trabajo para listado'!$AB$155:$AB$1048576,0),MATCH((CUADRO!Q$5&amp;$E139),'Hoja de Trabajo para listado'!$AB$151:$BA$151,0)),0)+IFERROR(INDEX('Hoja de Trabajo para listado'!$BC$155:$CB$1048576,MATCH($A139,'Hoja de Trabajo para listado'!$BC$155:$BC$1048576,0),MATCH((CUADRO!Q$5&amp;$E139),'Hoja de Trabajo para listado'!$BC$151:$CB$151,0)),0)+IFERROR(INDEX('Hoja de Trabajo para listado'!$DE$153:$DG$274,MATCH($A139,'Hoja de Trabajo para listado'!$DE$153:$DE$1048576,0),MATCH((CUADRO!Q$5&amp;$E139),'Hoja de Trabajo para listado'!$DE$151:$DG$151,0)),0)+IFERROR(INDEX('Hoja de Trabajo para listado'!$CD$155:$DC$1048576,MATCH($A139,'Hoja de Trabajo para listado'!$CD$155:$CD$1048576,0),MATCH((CUADRO!Q$5&amp;$E139),'Hoja de Trabajo para listado'!$CD$151:$DC$151,0)),0)</f>
        <v>0</v>
      </c>
      <c r="R139" s="245">
        <f t="shared" ca="1" si="7"/>
        <v>13162</v>
      </c>
      <c r="S139" s="245">
        <f ca="1">+R138+R139</f>
        <v>13162</v>
      </c>
      <c r="T139" s="245">
        <f ca="1">+S139</f>
        <v>13162</v>
      </c>
      <c r="U139" s="244">
        <f t="shared" si="8"/>
        <v>2</v>
      </c>
      <c r="V139" s="333" t="str">
        <f>+VLOOKUP(A139,bd_lista!$A$3:$E$590,5,FALSE)</f>
        <v>Instituciones Descentralizadas</v>
      </c>
      <c r="W139" s="392"/>
      <c r="X139" s="242">
        <f>+VLOOKUP(A139,[4]Sheet1!$A$13:$D$744,4,FALSE)</f>
        <v>66</v>
      </c>
      <c r="Y139" s="242" t="str">
        <f>+VLOOKUP(X139,bd_lista!$A$3:$C$590,3,FALSE)</f>
        <v>Ministerio de Planificación del Desarrollo</v>
      </c>
      <c r="Z139" s="292"/>
      <c r="AA139" s="321"/>
    </row>
    <row r="140" spans="1:27" ht="15" hidden="1" customHeight="1">
      <c r="A140" s="251">
        <v>210</v>
      </c>
      <c r="B140" s="387">
        <f>+A140</f>
        <v>210</v>
      </c>
      <c r="C140" s="247" t="str">
        <f>+VLOOKUP(A140,bd_lista!$A$3:$C$590,3,FALSE)</f>
        <v>Unidad de Análisis de Políticas Sociales y Económicas</v>
      </c>
      <c r="D140" s="389" t="str">
        <f>+C140</f>
        <v>Unidad de Análisis de Políticas Sociales y Económicas</v>
      </c>
      <c r="E140" s="247" t="s">
        <v>1304</v>
      </c>
      <c r="F140" s="243">
        <f ca="1">+IFERROR(INDEX('Hoja de Trabajo para listado'!$A$155:$Z$1048576,MATCH($A140,'Hoja de Trabajo para listado'!$A$155:$A$1048576,0),MATCH((CUADRO!F$5&amp;$E140),'Hoja de Trabajo para listado'!$A$151:$Z$151,0)),0)+IFERROR(INDEX('Hoja de Trabajo para listado'!$AB$155:$BA$1048576,MATCH($A140,'Hoja de Trabajo para listado'!$AB$155:$AB$1048576,0),MATCH((CUADRO!F$5&amp;$E140),'Hoja de Trabajo para listado'!$AB$151:$BA$151,0)),0)+IFERROR(INDEX('Hoja de Trabajo para listado'!$BC$155:$CB$1048576,MATCH($A140,'Hoja de Trabajo para listado'!$BC$155:$BC$1048576,0),MATCH((CUADRO!F$5&amp;$E140),'Hoja de Trabajo para listado'!$BC$151:$CB$151,0)),0)+IFERROR(INDEX('Hoja de Trabajo para listado'!$DE$153:$DG$274,MATCH($A140,'Hoja de Trabajo para listado'!$DE$153:$DE$1048576,0),MATCH((CUADRO!F$5&amp;$E140),'Hoja de Trabajo para listado'!$DE$151:$DG$151,0)),0)+IFERROR(INDEX('Hoja de Trabajo para listado'!$CD$155:$DC$1048576,MATCH($A140,'Hoja de Trabajo para listado'!$CD$155:$CD$1048576,0),MATCH((CUADRO!F$5&amp;$E140),'Hoja de Trabajo para listado'!$CD$151:$DC$151,0)),0)</f>
        <v>0</v>
      </c>
      <c r="G140" s="243">
        <f ca="1">+IFERROR(INDEX('Hoja de Trabajo para listado'!$A$155:$Z$1048576,MATCH($A140,'Hoja de Trabajo para listado'!$A$155:$A$1048576,0),MATCH((CUADRO!G$5&amp;$E140),'Hoja de Trabajo para listado'!$A$151:$Z$151,0)),0)+IFERROR(INDEX('Hoja de Trabajo para listado'!$AB$155:$BA$1048576,MATCH($A140,'Hoja de Trabajo para listado'!$AB$155:$AB$1048576,0),MATCH((CUADRO!G$5&amp;$E140),'Hoja de Trabajo para listado'!$AB$151:$BA$151,0)),0)+IFERROR(INDEX('Hoja de Trabajo para listado'!$BC$155:$CB$1048576,MATCH($A140,'Hoja de Trabajo para listado'!$BC$155:$BC$1048576,0),MATCH((CUADRO!G$5&amp;$E140),'Hoja de Trabajo para listado'!$BC$151:$CB$151,0)),0)+IFERROR(INDEX('Hoja de Trabajo para listado'!$DE$153:$DG$274,MATCH($A140,'Hoja de Trabajo para listado'!$DE$153:$DE$1048576,0),MATCH((CUADRO!G$5&amp;$E140),'Hoja de Trabajo para listado'!$DE$151:$DG$151,0)),0)+IFERROR(INDEX('Hoja de Trabajo para listado'!$CD$155:$DC$1048576,MATCH($A140,'Hoja de Trabajo para listado'!$CD$155:$CD$1048576,0),MATCH((CUADRO!G$5&amp;$E140),'Hoja de Trabajo para listado'!$CD$151:$DC$151,0)),0)</f>
        <v>0</v>
      </c>
      <c r="H140" s="243">
        <f ca="1">+IFERROR(INDEX('Hoja de Trabajo para listado'!$A$155:$Z$1048576,MATCH($A140,'Hoja de Trabajo para listado'!$A$155:$A$1048576,0),MATCH((CUADRO!H$5&amp;$E140),'Hoja de Trabajo para listado'!$A$151:$Z$151,0)),0)+IFERROR(INDEX('Hoja de Trabajo para listado'!$AB$155:$BA$1048576,MATCH($A140,'Hoja de Trabajo para listado'!$AB$155:$AB$1048576,0),MATCH((CUADRO!H$5&amp;$E140),'Hoja de Trabajo para listado'!$AB$151:$BA$151,0)),0)+IFERROR(INDEX('Hoja de Trabajo para listado'!$BC$155:$CB$1048576,MATCH($A140,'Hoja de Trabajo para listado'!$BC$155:$BC$1048576,0),MATCH((CUADRO!H$5&amp;$E140),'Hoja de Trabajo para listado'!$BC$151:$CB$151,0)),0)+IFERROR(INDEX('Hoja de Trabajo para listado'!$DE$153:$DG$274,MATCH($A140,'Hoja de Trabajo para listado'!$DE$153:$DE$1048576,0),MATCH((CUADRO!H$5&amp;$E140),'Hoja de Trabajo para listado'!$DE$151:$DG$151,0)),0)+IFERROR(INDEX('Hoja de Trabajo para listado'!$CD$155:$DC$1048576,MATCH($A140,'Hoja de Trabajo para listado'!$CD$155:$CD$1048576,0),MATCH((CUADRO!H$5&amp;$E140),'Hoja de Trabajo para listado'!$CD$151:$DC$151,0)),0)</f>
        <v>0</v>
      </c>
      <c r="I140" s="243">
        <f ca="1">+IFERROR(INDEX('Hoja de Trabajo para listado'!$A$155:$Z$1048576,MATCH($A140,'Hoja de Trabajo para listado'!$A$155:$A$1048576,0),MATCH((CUADRO!I$5&amp;$E140),'Hoja de Trabajo para listado'!$A$151:$Z$151,0)),0)+IFERROR(INDEX('Hoja de Trabajo para listado'!$AB$155:$BA$1048576,MATCH($A140,'Hoja de Trabajo para listado'!$AB$155:$AB$1048576,0),MATCH((CUADRO!I$5&amp;$E140),'Hoja de Trabajo para listado'!$AB$151:$BA$151,0)),0)+IFERROR(INDEX('Hoja de Trabajo para listado'!$BC$155:$CB$1048576,MATCH($A140,'Hoja de Trabajo para listado'!$BC$155:$BC$1048576,0),MATCH((CUADRO!I$5&amp;$E140),'Hoja de Trabajo para listado'!$BC$151:$CB$151,0)),0)+IFERROR(INDEX('Hoja de Trabajo para listado'!$DE$153:$DG$274,MATCH($A140,'Hoja de Trabajo para listado'!$DE$153:$DE$1048576,0),MATCH((CUADRO!I$5&amp;$E140),'Hoja de Trabajo para listado'!$DE$151:$DG$151,0)),0)+IFERROR(INDEX('Hoja de Trabajo para listado'!$CD$155:$DC$1048576,MATCH($A140,'Hoja de Trabajo para listado'!$CD$155:$CD$1048576,0),MATCH((CUADRO!I$5&amp;$E140),'Hoja de Trabajo para listado'!$CD$151:$DC$151,0)),0)</f>
        <v>0</v>
      </c>
      <c r="J140" s="243">
        <f ca="1">+IFERROR(INDEX('Hoja de Trabajo para listado'!$A$155:$Z$1048576,MATCH($A140,'Hoja de Trabajo para listado'!$A$155:$A$1048576,0),MATCH((CUADRO!J$5&amp;$E140),'Hoja de Trabajo para listado'!$A$151:$Z$151,0)),0)+IFERROR(INDEX('Hoja de Trabajo para listado'!$AB$155:$BA$1048576,MATCH($A140,'Hoja de Trabajo para listado'!$AB$155:$AB$1048576,0),MATCH((CUADRO!J$5&amp;$E140),'Hoja de Trabajo para listado'!$AB$151:$BA$151,0)),0)+IFERROR(INDEX('Hoja de Trabajo para listado'!$BC$155:$CB$1048576,MATCH($A140,'Hoja de Trabajo para listado'!$BC$155:$BC$1048576,0),MATCH((CUADRO!J$5&amp;$E140),'Hoja de Trabajo para listado'!$BC$151:$CB$151,0)),0)+IFERROR(INDEX('Hoja de Trabajo para listado'!$DE$153:$DG$274,MATCH($A140,'Hoja de Trabajo para listado'!$DE$153:$DE$1048576,0),MATCH((CUADRO!J$5&amp;$E140),'Hoja de Trabajo para listado'!$DE$151:$DG$151,0)),0)+IFERROR(INDEX('Hoja de Trabajo para listado'!$CD$155:$DC$1048576,MATCH($A140,'Hoja de Trabajo para listado'!$CD$155:$CD$1048576,0),MATCH((CUADRO!J$5&amp;$E140),'Hoja de Trabajo para listado'!$CD$151:$DC$151,0)),0)</f>
        <v>0</v>
      </c>
      <c r="K140" s="243">
        <f ca="1">+IFERROR(INDEX('Hoja de Trabajo para listado'!$A$155:$Z$1048576,MATCH($A140,'Hoja de Trabajo para listado'!$A$155:$A$1048576,0),MATCH((CUADRO!K$5&amp;$E140),'Hoja de Trabajo para listado'!$A$151:$Z$151,0)),0)+IFERROR(INDEX('Hoja de Trabajo para listado'!$AB$155:$BA$1048576,MATCH($A140,'Hoja de Trabajo para listado'!$AB$155:$AB$1048576,0),MATCH((CUADRO!K$5&amp;$E140),'Hoja de Trabajo para listado'!$AB$151:$BA$151,0)),0)+IFERROR(INDEX('Hoja de Trabajo para listado'!$BC$155:$CB$1048576,MATCH($A140,'Hoja de Trabajo para listado'!$BC$155:$BC$1048576,0),MATCH((CUADRO!K$5&amp;$E140),'Hoja de Trabajo para listado'!$BC$151:$CB$151,0)),0)+IFERROR(INDEX('Hoja de Trabajo para listado'!$DE$153:$DG$274,MATCH($A140,'Hoja de Trabajo para listado'!$DE$153:$DE$1048576,0),MATCH((CUADRO!K$5&amp;$E140),'Hoja de Trabajo para listado'!$DE$151:$DG$151,0)),0)+IFERROR(INDEX('Hoja de Trabajo para listado'!$CD$155:$DC$1048576,MATCH($A140,'Hoja de Trabajo para listado'!$CD$155:$CD$1048576,0),MATCH((CUADRO!K$5&amp;$E140),'Hoja de Trabajo para listado'!$CD$151:$DC$151,0)),0)</f>
        <v>0</v>
      </c>
      <c r="L140" s="243">
        <f ca="1">+IFERROR(INDEX('Hoja de Trabajo para listado'!$A$155:$Z$1048576,MATCH($A140,'Hoja de Trabajo para listado'!$A$155:$A$1048576,0),MATCH((CUADRO!L$5&amp;$E140),'Hoja de Trabajo para listado'!$A$151:$Z$151,0)),0)+IFERROR(INDEX('Hoja de Trabajo para listado'!$AB$155:$BA$1048576,MATCH($A140,'Hoja de Trabajo para listado'!$AB$155:$AB$1048576,0),MATCH((CUADRO!L$5&amp;$E140),'Hoja de Trabajo para listado'!$AB$151:$BA$151,0)),0)+IFERROR(INDEX('Hoja de Trabajo para listado'!$BC$155:$CB$1048576,MATCH($A140,'Hoja de Trabajo para listado'!$BC$155:$BC$1048576,0),MATCH((CUADRO!L$5&amp;$E140),'Hoja de Trabajo para listado'!$BC$151:$CB$151,0)),0)+IFERROR(INDEX('Hoja de Trabajo para listado'!$DE$153:$DG$274,MATCH($A140,'Hoja de Trabajo para listado'!$DE$153:$DE$1048576,0),MATCH((CUADRO!L$5&amp;$E140),'Hoja de Trabajo para listado'!$DE$151:$DG$151,0)),0)+IFERROR(INDEX('Hoja de Trabajo para listado'!$CD$155:$DC$1048576,MATCH($A140,'Hoja de Trabajo para listado'!$CD$155:$CD$1048576,0),MATCH((CUADRO!L$5&amp;$E140),'Hoja de Trabajo para listado'!$CD$151:$DC$151,0)),0)</f>
        <v>0</v>
      </c>
      <c r="M140" s="243">
        <f ca="1">+IFERROR(INDEX('Hoja de Trabajo para listado'!$A$155:$Z$1048576,MATCH($A140,'Hoja de Trabajo para listado'!$A$155:$A$1048576,0),MATCH((CUADRO!M$5&amp;$E140),'Hoja de Trabajo para listado'!$A$151:$Z$151,0)),0)+IFERROR(INDEX('Hoja de Trabajo para listado'!$AB$155:$BA$1048576,MATCH($A140,'Hoja de Trabajo para listado'!$AB$155:$AB$1048576,0),MATCH((CUADRO!M$5&amp;$E140),'Hoja de Trabajo para listado'!$AB$151:$BA$151,0)),0)+IFERROR(INDEX('Hoja de Trabajo para listado'!$BC$155:$CB$1048576,MATCH($A140,'Hoja de Trabajo para listado'!$BC$155:$BC$1048576,0),MATCH((CUADRO!M$5&amp;$E140),'Hoja de Trabajo para listado'!$BC$151:$CB$151,0)),0)+IFERROR(INDEX('Hoja de Trabajo para listado'!$DE$153:$DG$274,MATCH($A140,'Hoja de Trabajo para listado'!$DE$153:$DE$1048576,0),MATCH((CUADRO!M$5&amp;$E140),'Hoja de Trabajo para listado'!$DE$151:$DG$151,0)),0)+IFERROR(INDEX('Hoja de Trabajo para listado'!$CD$155:$DC$1048576,MATCH($A140,'Hoja de Trabajo para listado'!$CD$155:$CD$1048576,0),MATCH((CUADRO!M$5&amp;$E140),'Hoja de Trabajo para listado'!$CD$151:$DC$151,0)),0)</f>
        <v>0</v>
      </c>
      <c r="N140" s="243">
        <f ca="1">+IFERROR(INDEX('Hoja de Trabajo para listado'!$A$155:$Z$1048576,MATCH($A140,'Hoja de Trabajo para listado'!$A$155:$A$1048576,0),MATCH((CUADRO!N$5&amp;$E140),'Hoja de Trabajo para listado'!$A$151:$Z$151,0)),0)+IFERROR(INDEX('Hoja de Trabajo para listado'!$AB$155:$BA$1048576,MATCH($A140,'Hoja de Trabajo para listado'!$AB$155:$AB$1048576,0),MATCH((CUADRO!N$5&amp;$E140),'Hoja de Trabajo para listado'!$AB$151:$BA$151,0)),0)+IFERROR(INDEX('Hoja de Trabajo para listado'!$BC$155:$CB$1048576,MATCH($A140,'Hoja de Trabajo para listado'!$BC$155:$BC$1048576,0),MATCH((CUADRO!N$5&amp;$E140),'Hoja de Trabajo para listado'!$BC$151:$CB$151,0)),0)+IFERROR(INDEX('Hoja de Trabajo para listado'!$DE$153:$DG$274,MATCH($A140,'Hoja de Trabajo para listado'!$DE$153:$DE$1048576,0),MATCH((CUADRO!N$5&amp;$E140),'Hoja de Trabajo para listado'!$DE$151:$DG$151,0)),0)+IFERROR(INDEX('Hoja de Trabajo para listado'!$CD$155:$DC$1048576,MATCH($A140,'Hoja de Trabajo para listado'!$CD$155:$CD$1048576,0),MATCH((CUADRO!N$5&amp;$E140),'Hoja de Trabajo para listado'!$CD$151:$DC$151,0)),0)</f>
        <v>0</v>
      </c>
      <c r="O140" s="243">
        <f ca="1">+IFERROR(INDEX('Hoja de Trabajo para listado'!$A$155:$Z$1048576,MATCH($A140,'Hoja de Trabajo para listado'!$A$155:$A$1048576,0),MATCH((CUADRO!O$5&amp;$E140),'Hoja de Trabajo para listado'!$A$151:$Z$151,0)),0)+IFERROR(INDEX('Hoja de Trabajo para listado'!$AB$155:$BA$1048576,MATCH($A140,'Hoja de Trabajo para listado'!$AB$155:$AB$1048576,0),MATCH((CUADRO!O$5&amp;$E140),'Hoja de Trabajo para listado'!$AB$151:$BA$151,0)),0)+IFERROR(INDEX('Hoja de Trabajo para listado'!$BC$155:$CB$1048576,MATCH($A140,'Hoja de Trabajo para listado'!$BC$155:$BC$1048576,0),MATCH((CUADRO!O$5&amp;$E140),'Hoja de Trabajo para listado'!$BC$151:$CB$151,0)),0)+IFERROR(INDEX('Hoja de Trabajo para listado'!$DE$153:$DG$274,MATCH($A140,'Hoja de Trabajo para listado'!$DE$153:$DE$1048576,0),MATCH((CUADRO!O$5&amp;$E140),'Hoja de Trabajo para listado'!$DE$151:$DG$151,0)),0)+IFERROR(INDEX('Hoja de Trabajo para listado'!$CD$155:$DC$1048576,MATCH($A140,'Hoja de Trabajo para listado'!$CD$155:$CD$1048576,0),MATCH((CUADRO!O$5&amp;$E140),'Hoja de Trabajo para listado'!$CD$151:$DC$151,0)),0)</f>
        <v>0</v>
      </c>
      <c r="P140" s="243">
        <f ca="1">+IFERROR(INDEX('Hoja de Trabajo para listado'!$A$155:$Z$1048576,MATCH($A140,'Hoja de Trabajo para listado'!$A$155:$A$1048576,0),MATCH((CUADRO!P$5&amp;$E140),'Hoja de Trabajo para listado'!$A$151:$Z$151,0)),0)+IFERROR(INDEX('Hoja de Trabajo para listado'!$AB$155:$BA$1048576,MATCH($A140,'Hoja de Trabajo para listado'!$AB$155:$AB$1048576,0),MATCH((CUADRO!P$5&amp;$E140),'Hoja de Trabajo para listado'!$AB$151:$BA$151,0)),0)+IFERROR(INDEX('Hoja de Trabajo para listado'!$BC$155:$CB$1048576,MATCH($A140,'Hoja de Trabajo para listado'!$BC$155:$BC$1048576,0),MATCH((CUADRO!P$5&amp;$E140),'Hoja de Trabajo para listado'!$BC$151:$CB$151,0)),0)+IFERROR(INDEX('Hoja de Trabajo para listado'!$DE$153:$DG$274,MATCH($A140,'Hoja de Trabajo para listado'!$DE$153:$DE$1048576,0),MATCH((CUADRO!P$5&amp;$E140),'Hoja de Trabajo para listado'!$DE$151:$DG$151,0)),0)+IFERROR(INDEX('Hoja de Trabajo para listado'!$CD$155:$DC$1048576,MATCH($A140,'Hoja de Trabajo para listado'!$CD$155:$CD$1048576,0),MATCH((CUADRO!P$5&amp;$E140),'Hoja de Trabajo para listado'!$CD$151:$DC$151,0)),0)</f>
        <v>0</v>
      </c>
      <c r="Q140" s="243">
        <f ca="1">+IFERROR(INDEX('Hoja de Trabajo para listado'!$A$155:$Z$1048576,MATCH($A140,'Hoja de Trabajo para listado'!$A$155:$A$1048576,0),MATCH((CUADRO!Q$5&amp;$E140),'Hoja de Trabajo para listado'!$A$151:$Z$151,0)),0)+IFERROR(INDEX('Hoja de Trabajo para listado'!$AB$155:$BA$1048576,MATCH($A140,'Hoja de Trabajo para listado'!$AB$155:$AB$1048576,0),MATCH((CUADRO!Q$5&amp;$E140),'Hoja de Trabajo para listado'!$AB$151:$BA$151,0)),0)+IFERROR(INDEX('Hoja de Trabajo para listado'!$BC$155:$CB$1048576,MATCH($A140,'Hoja de Trabajo para listado'!$BC$155:$BC$1048576,0),MATCH((CUADRO!Q$5&amp;$E140),'Hoja de Trabajo para listado'!$BC$151:$CB$151,0)),0)+IFERROR(INDEX('Hoja de Trabajo para listado'!$DE$153:$DG$274,MATCH($A140,'Hoja de Trabajo para listado'!$DE$153:$DE$1048576,0),MATCH((CUADRO!Q$5&amp;$E140),'Hoja de Trabajo para listado'!$DE$151:$DG$151,0)),0)+IFERROR(INDEX('Hoja de Trabajo para listado'!$CD$155:$DC$1048576,MATCH($A140,'Hoja de Trabajo para listado'!$CD$155:$CD$1048576,0),MATCH((CUADRO!Q$5&amp;$E140),'Hoja de Trabajo para listado'!$CD$151:$DC$151,0)),0)</f>
        <v>0</v>
      </c>
      <c r="R140" s="243">
        <f t="shared" ca="1" si="7"/>
        <v>0</v>
      </c>
      <c r="S140" s="243"/>
      <c r="T140" s="243">
        <f ca="1">+T141</f>
        <v>0</v>
      </c>
      <c r="U140" s="242">
        <f t="shared" si="8"/>
        <v>1</v>
      </c>
      <c r="V140" s="333" t="str">
        <f>+VLOOKUP(A140,bd_lista!$A$3:$E$590,5,FALSE)</f>
        <v>Instituciones Descentralizadas</v>
      </c>
      <c r="W140" s="391" t="str">
        <f>+V140</f>
        <v>Instituciones Descentralizadas</v>
      </c>
      <c r="X140" s="242">
        <f>+VLOOKUP(A140,[4]Sheet1!$A$13:$D$744,4,FALSE)</f>
        <v>66</v>
      </c>
      <c r="Y140" s="242" t="str">
        <f>+VLOOKUP(X140,bd_lista!$A$3:$C$590,3,FALSE)</f>
        <v>Ministerio de Planificación del Desarrollo</v>
      </c>
      <c r="Z140" s="294">
        <f>+X140</f>
        <v>66</v>
      </c>
      <c r="AA140" s="319" t="str">
        <f>+Y140</f>
        <v>Ministerio de Planificación del Desarrollo</v>
      </c>
    </row>
    <row r="141" spans="1:27" ht="15" hidden="1" customHeight="1">
      <c r="A141" s="32">
        <v>210</v>
      </c>
      <c r="B141" s="388"/>
      <c r="C141" s="333" t="str">
        <f>+VLOOKUP(A141,bd_lista!$A$3:$C$590,3,FALSE)</f>
        <v>Unidad de Análisis de Políticas Sociales y Económicas</v>
      </c>
      <c r="D141" s="390"/>
      <c r="E141" s="333" t="s">
        <v>1305</v>
      </c>
      <c r="F141" s="245">
        <f ca="1">+IFERROR(INDEX('Hoja de Trabajo para listado'!$A$155:$Z$1048576,MATCH($A141,'Hoja de Trabajo para listado'!$A$155:$A$1048576,0),MATCH((CUADRO!F$5&amp;$E141),'Hoja de Trabajo para listado'!$A$151:$Z$151,0)),0)+IFERROR(INDEX('Hoja de Trabajo para listado'!$AB$155:$BA$1048576,MATCH($A141,'Hoja de Trabajo para listado'!$AB$155:$AB$1048576,0),MATCH((CUADRO!F$5&amp;$E141),'Hoja de Trabajo para listado'!$AB$151:$BA$151,0)),0)+IFERROR(INDEX('Hoja de Trabajo para listado'!$BC$155:$CB$1048576,MATCH($A141,'Hoja de Trabajo para listado'!$BC$155:$BC$1048576,0),MATCH((CUADRO!F$5&amp;$E141),'Hoja de Trabajo para listado'!$BC$151:$CB$151,0)),0)+IFERROR(INDEX('Hoja de Trabajo para listado'!$DE$153:$DG$274,MATCH($A141,'Hoja de Trabajo para listado'!$DE$153:$DE$1048576,0),MATCH((CUADRO!F$5&amp;$E141),'Hoja de Trabajo para listado'!$DE$151:$DG$151,0)),0)+IFERROR(INDEX('Hoja de Trabajo para listado'!$CD$155:$DC$1048576,MATCH($A141,'Hoja de Trabajo para listado'!$CD$155:$CD$1048576,0),MATCH((CUADRO!F$5&amp;$E141),'Hoja de Trabajo para listado'!$CD$151:$DC$151,0)),0)</f>
        <v>0</v>
      </c>
      <c r="G141" s="245">
        <f ca="1">+IFERROR(INDEX('Hoja de Trabajo para listado'!$A$155:$Z$1048576,MATCH($A141,'Hoja de Trabajo para listado'!$A$155:$A$1048576,0),MATCH((CUADRO!G$5&amp;$E141),'Hoja de Trabajo para listado'!$A$151:$Z$151,0)),0)+IFERROR(INDEX('Hoja de Trabajo para listado'!$AB$155:$BA$1048576,MATCH($A141,'Hoja de Trabajo para listado'!$AB$155:$AB$1048576,0),MATCH((CUADRO!G$5&amp;$E141),'Hoja de Trabajo para listado'!$AB$151:$BA$151,0)),0)+IFERROR(INDEX('Hoja de Trabajo para listado'!$BC$155:$CB$1048576,MATCH($A141,'Hoja de Trabajo para listado'!$BC$155:$BC$1048576,0),MATCH((CUADRO!G$5&amp;$E141),'Hoja de Trabajo para listado'!$BC$151:$CB$151,0)),0)+IFERROR(INDEX('Hoja de Trabajo para listado'!$DE$153:$DG$274,MATCH($A141,'Hoja de Trabajo para listado'!$DE$153:$DE$1048576,0),MATCH((CUADRO!G$5&amp;$E141),'Hoja de Trabajo para listado'!$DE$151:$DG$151,0)),0)+IFERROR(INDEX('Hoja de Trabajo para listado'!$CD$155:$DC$1048576,MATCH($A141,'Hoja de Trabajo para listado'!$CD$155:$CD$1048576,0),MATCH((CUADRO!G$5&amp;$E141),'Hoja de Trabajo para listado'!$CD$151:$DC$151,0)),0)</f>
        <v>0</v>
      </c>
      <c r="H141" s="245">
        <f ca="1">+IFERROR(INDEX('Hoja de Trabajo para listado'!$A$155:$Z$1048576,MATCH($A141,'Hoja de Trabajo para listado'!$A$155:$A$1048576,0),MATCH((CUADRO!H$5&amp;$E141),'Hoja de Trabajo para listado'!$A$151:$Z$151,0)),0)+IFERROR(INDEX('Hoja de Trabajo para listado'!$AB$155:$BA$1048576,MATCH($A141,'Hoja de Trabajo para listado'!$AB$155:$AB$1048576,0),MATCH((CUADRO!H$5&amp;$E141),'Hoja de Trabajo para listado'!$AB$151:$BA$151,0)),0)+IFERROR(INDEX('Hoja de Trabajo para listado'!$BC$155:$CB$1048576,MATCH($A141,'Hoja de Trabajo para listado'!$BC$155:$BC$1048576,0),MATCH((CUADRO!H$5&amp;$E141),'Hoja de Trabajo para listado'!$BC$151:$CB$151,0)),0)+IFERROR(INDEX('Hoja de Trabajo para listado'!$DE$153:$DG$274,MATCH($A141,'Hoja de Trabajo para listado'!$DE$153:$DE$1048576,0),MATCH((CUADRO!H$5&amp;$E141),'Hoja de Trabajo para listado'!$DE$151:$DG$151,0)),0)+IFERROR(INDEX('Hoja de Trabajo para listado'!$CD$155:$DC$1048576,MATCH($A141,'Hoja de Trabajo para listado'!$CD$155:$CD$1048576,0),MATCH((CUADRO!H$5&amp;$E141),'Hoja de Trabajo para listado'!$CD$151:$DC$151,0)),0)</f>
        <v>0</v>
      </c>
      <c r="I141" s="245">
        <f ca="1">+IFERROR(INDEX('Hoja de Trabajo para listado'!$A$155:$Z$1048576,MATCH($A141,'Hoja de Trabajo para listado'!$A$155:$A$1048576,0),MATCH((CUADRO!I$5&amp;$E141),'Hoja de Trabajo para listado'!$A$151:$Z$151,0)),0)+IFERROR(INDEX('Hoja de Trabajo para listado'!$AB$155:$BA$1048576,MATCH($A141,'Hoja de Trabajo para listado'!$AB$155:$AB$1048576,0),MATCH((CUADRO!I$5&amp;$E141),'Hoja de Trabajo para listado'!$AB$151:$BA$151,0)),0)+IFERROR(INDEX('Hoja de Trabajo para listado'!$BC$155:$CB$1048576,MATCH($A141,'Hoja de Trabajo para listado'!$BC$155:$BC$1048576,0),MATCH((CUADRO!I$5&amp;$E141),'Hoja de Trabajo para listado'!$BC$151:$CB$151,0)),0)+IFERROR(INDEX('Hoja de Trabajo para listado'!$DE$153:$DG$274,MATCH($A141,'Hoja de Trabajo para listado'!$DE$153:$DE$1048576,0),MATCH((CUADRO!I$5&amp;$E141),'Hoja de Trabajo para listado'!$DE$151:$DG$151,0)),0)+IFERROR(INDEX('Hoja de Trabajo para listado'!$CD$155:$DC$1048576,MATCH($A141,'Hoja de Trabajo para listado'!$CD$155:$CD$1048576,0),MATCH((CUADRO!I$5&amp;$E141),'Hoja de Trabajo para listado'!$CD$151:$DC$151,0)),0)</f>
        <v>0</v>
      </c>
      <c r="J141" s="245">
        <f ca="1">+IFERROR(INDEX('Hoja de Trabajo para listado'!$A$155:$Z$1048576,MATCH($A141,'Hoja de Trabajo para listado'!$A$155:$A$1048576,0),MATCH((CUADRO!J$5&amp;$E141),'Hoja de Trabajo para listado'!$A$151:$Z$151,0)),0)+IFERROR(INDEX('Hoja de Trabajo para listado'!$AB$155:$BA$1048576,MATCH($A141,'Hoja de Trabajo para listado'!$AB$155:$AB$1048576,0),MATCH((CUADRO!J$5&amp;$E141),'Hoja de Trabajo para listado'!$AB$151:$BA$151,0)),0)+IFERROR(INDEX('Hoja de Trabajo para listado'!$BC$155:$CB$1048576,MATCH($A141,'Hoja de Trabajo para listado'!$BC$155:$BC$1048576,0),MATCH((CUADRO!J$5&amp;$E141),'Hoja de Trabajo para listado'!$BC$151:$CB$151,0)),0)+IFERROR(INDEX('Hoja de Trabajo para listado'!$DE$153:$DG$274,MATCH($A141,'Hoja de Trabajo para listado'!$DE$153:$DE$1048576,0),MATCH((CUADRO!J$5&amp;$E141),'Hoja de Trabajo para listado'!$DE$151:$DG$151,0)),0)+IFERROR(INDEX('Hoja de Trabajo para listado'!$CD$155:$DC$1048576,MATCH($A141,'Hoja de Trabajo para listado'!$CD$155:$CD$1048576,0),MATCH((CUADRO!J$5&amp;$E141),'Hoja de Trabajo para listado'!$CD$151:$DC$151,0)),0)</f>
        <v>0</v>
      </c>
      <c r="K141" s="245">
        <f ca="1">+IFERROR(INDEX('Hoja de Trabajo para listado'!$A$155:$Z$1048576,MATCH($A141,'Hoja de Trabajo para listado'!$A$155:$A$1048576,0),MATCH((CUADRO!K$5&amp;$E141),'Hoja de Trabajo para listado'!$A$151:$Z$151,0)),0)+IFERROR(INDEX('Hoja de Trabajo para listado'!$AB$155:$BA$1048576,MATCH($A141,'Hoja de Trabajo para listado'!$AB$155:$AB$1048576,0),MATCH((CUADRO!K$5&amp;$E141),'Hoja de Trabajo para listado'!$AB$151:$BA$151,0)),0)+IFERROR(INDEX('Hoja de Trabajo para listado'!$BC$155:$CB$1048576,MATCH($A141,'Hoja de Trabajo para listado'!$BC$155:$BC$1048576,0),MATCH((CUADRO!K$5&amp;$E141),'Hoja de Trabajo para listado'!$BC$151:$CB$151,0)),0)+IFERROR(INDEX('Hoja de Trabajo para listado'!$DE$153:$DG$274,MATCH($A141,'Hoja de Trabajo para listado'!$DE$153:$DE$1048576,0),MATCH((CUADRO!K$5&amp;$E141),'Hoja de Trabajo para listado'!$DE$151:$DG$151,0)),0)+IFERROR(INDEX('Hoja de Trabajo para listado'!$CD$155:$DC$1048576,MATCH($A141,'Hoja de Trabajo para listado'!$CD$155:$CD$1048576,0),MATCH((CUADRO!K$5&amp;$E141),'Hoja de Trabajo para listado'!$CD$151:$DC$151,0)),0)</f>
        <v>0</v>
      </c>
      <c r="L141" s="245">
        <f ca="1">+IFERROR(INDEX('Hoja de Trabajo para listado'!$A$155:$Z$1048576,MATCH($A141,'Hoja de Trabajo para listado'!$A$155:$A$1048576,0),MATCH((CUADRO!L$5&amp;$E141),'Hoja de Trabajo para listado'!$A$151:$Z$151,0)),0)+IFERROR(INDEX('Hoja de Trabajo para listado'!$AB$155:$BA$1048576,MATCH($A141,'Hoja de Trabajo para listado'!$AB$155:$AB$1048576,0),MATCH((CUADRO!L$5&amp;$E141),'Hoja de Trabajo para listado'!$AB$151:$BA$151,0)),0)+IFERROR(INDEX('Hoja de Trabajo para listado'!$BC$155:$CB$1048576,MATCH($A141,'Hoja de Trabajo para listado'!$BC$155:$BC$1048576,0),MATCH((CUADRO!L$5&amp;$E141),'Hoja de Trabajo para listado'!$BC$151:$CB$151,0)),0)+IFERROR(INDEX('Hoja de Trabajo para listado'!$DE$153:$DG$274,MATCH($A141,'Hoja de Trabajo para listado'!$DE$153:$DE$1048576,0),MATCH((CUADRO!L$5&amp;$E141),'Hoja de Trabajo para listado'!$DE$151:$DG$151,0)),0)+IFERROR(INDEX('Hoja de Trabajo para listado'!$CD$155:$DC$1048576,MATCH($A141,'Hoja de Trabajo para listado'!$CD$155:$CD$1048576,0),MATCH((CUADRO!L$5&amp;$E141),'Hoja de Trabajo para listado'!$CD$151:$DC$151,0)),0)</f>
        <v>0</v>
      </c>
      <c r="M141" s="245">
        <f ca="1">+IFERROR(INDEX('Hoja de Trabajo para listado'!$A$155:$Z$1048576,MATCH($A141,'Hoja de Trabajo para listado'!$A$155:$A$1048576,0),MATCH((CUADRO!M$5&amp;$E141),'Hoja de Trabajo para listado'!$A$151:$Z$151,0)),0)+IFERROR(INDEX('Hoja de Trabajo para listado'!$AB$155:$BA$1048576,MATCH($A141,'Hoja de Trabajo para listado'!$AB$155:$AB$1048576,0),MATCH((CUADRO!M$5&amp;$E141),'Hoja de Trabajo para listado'!$AB$151:$BA$151,0)),0)+IFERROR(INDEX('Hoja de Trabajo para listado'!$BC$155:$CB$1048576,MATCH($A141,'Hoja de Trabajo para listado'!$BC$155:$BC$1048576,0),MATCH((CUADRO!M$5&amp;$E141),'Hoja de Trabajo para listado'!$BC$151:$CB$151,0)),0)+IFERROR(INDEX('Hoja de Trabajo para listado'!$DE$153:$DG$274,MATCH($A141,'Hoja de Trabajo para listado'!$DE$153:$DE$1048576,0),MATCH((CUADRO!M$5&amp;$E141),'Hoja de Trabajo para listado'!$DE$151:$DG$151,0)),0)+IFERROR(INDEX('Hoja de Trabajo para listado'!$CD$155:$DC$1048576,MATCH($A141,'Hoja de Trabajo para listado'!$CD$155:$CD$1048576,0),MATCH((CUADRO!M$5&amp;$E141),'Hoja de Trabajo para listado'!$CD$151:$DC$151,0)),0)</f>
        <v>0</v>
      </c>
      <c r="N141" s="245">
        <f ca="1">+IFERROR(INDEX('Hoja de Trabajo para listado'!$A$155:$Z$1048576,MATCH($A141,'Hoja de Trabajo para listado'!$A$155:$A$1048576,0),MATCH((CUADRO!N$5&amp;$E141),'Hoja de Trabajo para listado'!$A$151:$Z$151,0)),0)+IFERROR(INDEX('Hoja de Trabajo para listado'!$AB$155:$BA$1048576,MATCH($A141,'Hoja de Trabajo para listado'!$AB$155:$AB$1048576,0),MATCH((CUADRO!N$5&amp;$E141),'Hoja de Trabajo para listado'!$AB$151:$BA$151,0)),0)+IFERROR(INDEX('Hoja de Trabajo para listado'!$BC$155:$CB$1048576,MATCH($A141,'Hoja de Trabajo para listado'!$BC$155:$BC$1048576,0),MATCH((CUADRO!N$5&amp;$E141),'Hoja de Trabajo para listado'!$BC$151:$CB$151,0)),0)+IFERROR(INDEX('Hoja de Trabajo para listado'!$DE$153:$DG$274,MATCH($A141,'Hoja de Trabajo para listado'!$DE$153:$DE$1048576,0),MATCH((CUADRO!N$5&amp;$E141),'Hoja de Trabajo para listado'!$DE$151:$DG$151,0)),0)+IFERROR(INDEX('Hoja de Trabajo para listado'!$CD$155:$DC$1048576,MATCH($A141,'Hoja de Trabajo para listado'!$CD$155:$CD$1048576,0),MATCH((CUADRO!N$5&amp;$E141),'Hoja de Trabajo para listado'!$CD$151:$DC$151,0)),0)</f>
        <v>0</v>
      </c>
      <c r="O141" s="245">
        <f ca="1">+IFERROR(INDEX('Hoja de Trabajo para listado'!$A$155:$Z$1048576,MATCH($A141,'Hoja de Trabajo para listado'!$A$155:$A$1048576,0),MATCH((CUADRO!O$5&amp;$E141),'Hoja de Trabajo para listado'!$A$151:$Z$151,0)),0)+IFERROR(INDEX('Hoja de Trabajo para listado'!$AB$155:$BA$1048576,MATCH($A141,'Hoja de Trabajo para listado'!$AB$155:$AB$1048576,0),MATCH((CUADRO!O$5&amp;$E141),'Hoja de Trabajo para listado'!$AB$151:$BA$151,0)),0)+IFERROR(INDEX('Hoja de Trabajo para listado'!$BC$155:$CB$1048576,MATCH($A141,'Hoja de Trabajo para listado'!$BC$155:$BC$1048576,0),MATCH((CUADRO!O$5&amp;$E141),'Hoja de Trabajo para listado'!$BC$151:$CB$151,0)),0)+IFERROR(INDEX('Hoja de Trabajo para listado'!$DE$153:$DG$274,MATCH($A141,'Hoja de Trabajo para listado'!$DE$153:$DE$1048576,0),MATCH((CUADRO!O$5&amp;$E141),'Hoja de Trabajo para listado'!$DE$151:$DG$151,0)),0)+IFERROR(INDEX('Hoja de Trabajo para listado'!$CD$155:$DC$1048576,MATCH($A141,'Hoja de Trabajo para listado'!$CD$155:$CD$1048576,0),MATCH((CUADRO!O$5&amp;$E141),'Hoja de Trabajo para listado'!$CD$151:$DC$151,0)),0)</f>
        <v>0</v>
      </c>
      <c r="P141" s="245">
        <f ca="1">+IFERROR(INDEX('Hoja de Trabajo para listado'!$A$155:$Z$1048576,MATCH($A141,'Hoja de Trabajo para listado'!$A$155:$A$1048576,0),MATCH((CUADRO!P$5&amp;$E141),'Hoja de Trabajo para listado'!$A$151:$Z$151,0)),0)+IFERROR(INDEX('Hoja de Trabajo para listado'!$AB$155:$BA$1048576,MATCH($A141,'Hoja de Trabajo para listado'!$AB$155:$AB$1048576,0),MATCH((CUADRO!P$5&amp;$E141),'Hoja de Trabajo para listado'!$AB$151:$BA$151,0)),0)+IFERROR(INDEX('Hoja de Trabajo para listado'!$BC$155:$CB$1048576,MATCH($A141,'Hoja de Trabajo para listado'!$BC$155:$BC$1048576,0),MATCH((CUADRO!P$5&amp;$E141),'Hoja de Trabajo para listado'!$BC$151:$CB$151,0)),0)+IFERROR(INDEX('Hoja de Trabajo para listado'!$DE$153:$DG$274,MATCH($A141,'Hoja de Trabajo para listado'!$DE$153:$DE$1048576,0),MATCH((CUADRO!P$5&amp;$E141),'Hoja de Trabajo para listado'!$DE$151:$DG$151,0)),0)+IFERROR(INDEX('Hoja de Trabajo para listado'!$CD$155:$DC$1048576,MATCH($A141,'Hoja de Trabajo para listado'!$CD$155:$CD$1048576,0),MATCH((CUADRO!P$5&amp;$E141),'Hoja de Trabajo para listado'!$CD$151:$DC$151,0)),0)</f>
        <v>0</v>
      </c>
      <c r="Q141" s="245">
        <f ca="1">+IFERROR(INDEX('Hoja de Trabajo para listado'!$A$155:$Z$1048576,MATCH($A141,'Hoja de Trabajo para listado'!$A$155:$A$1048576,0),MATCH((CUADRO!Q$5&amp;$E141),'Hoja de Trabajo para listado'!$A$151:$Z$151,0)),0)+IFERROR(INDEX('Hoja de Trabajo para listado'!$AB$155:$BA$1048576,MATCH($A141,'Hoja de Trabajo para listado'!$AB$155:$AB$1048576,0),MATCH((CUADRO!Q$5&amp;$E141),'Hoja de Trabajo para listado'!$AB$151:$BA$151,0)),0)+IFERROR(INDEX('Hoja de Trabajo para listado'!$BC$155:$CB$1048576,MATCH($A141,'Hoja de Trabajo para listado'!$BC$155:$BC$1048576,0),MATCH((CUADRO!Q$5&amp;$E141),'Hoja de Trabajo para listado'!$BC$151:$CB$151,0)),0)+IFERROR(INDEX('Hoja de Trabajo para listado'!$DE$153:$DG$274,MATCH($A141,'Hoja de Trabajo para listado'!$DE$153:$DE$1048576,0),MATCH((CUADRO!Q$5&amp;$E141),'Hoja de Trabajo para listado'!$DE$151:$DG$151,0)),0)+IFERROR(INDEX('Hoja de Trabajo para listado'!$CD$155:$DC$1048576,MATCH($A141,'Hoja de Trabajo para listado'!$CD$155:$CD$1048576,0),MATCH((CUADRO!Q$5&amp;$E141),'Hoja de Trabajo para listado'!$CD$151:$DC$151,0)),0)</f>
        <v>0</v>
      </c>
      <c r="R141" s="245">
        <f t="shared" ca="1" si="7"/>
        <v>0</v>
      </c>
      <c r="S141" s="245">
        <f ca="1">+R140+R141</f>
        <v>0</v>
      </c>
      <c r="T141" s="245">
        <f ca="1">+S141</f>
        <v>0</v>
      </c>
      <c r="U141" s="244">
        <f t="shared" si="8"/>
        <v>2</v>
      </c>
      <c r="V141" s="333" t="str">
        <f>+VLOOKUP(A141,bd_lista!$A$3:$E$590,5,FALSE)</f>
        <v>Instituciones Descentralizadas</v>
      </c>
      <c r="W141" s="392"/>
      <c r="X141" s="242">
        <f>+VLOOKUP(A141,[4]Sheet1!$A$13:$D$744,4,FALSE)</f>
        <v>66</v>
      </c>
      <c r="Y141" s="242" t="str">
        <f>+VLOOKUP(X141,bd_lista!$A$3:$C$590,3,FALSE)</f>
        <v>Ministerio de Planificación del Desarrollo</v>
      </c>
      <c r="Z141" s="292"/>
      <c r="AA141" s="321"/>
    </row>
    <row r="142" spans="1:27" ht="15" customHeight="1">
      <c r="A142" s="251">
        <v>212</v>
      </c>
      <c r="B142" s="387">
        <f>+A142</f>
        <v>212</v>
      </c>
      <c r="C142" s="247" t="str">
        <f>+VLOOKUP(A142,bd_lista!$A$3:$C$590,3,FALSE)</f>
        <v>Instituto Nacional de Reforma Agraria</v>
      </c>
      <c r="D142" s="389" t="str">
        <f>+C142</f>
        <v>Instituto Nacional de Reforma Agraria</v>
      </c>
      <c r="E142" s="247" t="s">
        <v>1304</v>
      </c>
      <c r="F142" s="243">
        <f ca="1">+IFERROR(INDEX('Hoja de Trabajo para listado'!$A$155:$Z$1048576,MATCH($A142,'Hoja de Trabajo para listado'!$A$155:$A$1048576,0),MATCH((CUADRO!F$5&amp;$E142),'Hoja de Trabajo para listado'!$A$151:$Z$151,0)),0)+IFERROR(INDEX('Hoja de Trabajo para listado'!$AB$155:$BA$1048576,MATCH($A142,'Hoja de Trabajo para listado'!$AB$155:$AB$1048576,0),MATCH((CUADRO!F$5&amp;$E142),'Hoja de Trabajo para listado'!$AB$151:$BA$151,0)),0)+IFERROR(INDEX('Hoja de Trabajo para listado'!$BC$155:$CB$1048576,MATCH($A142,'Hoja de Trabajo para listado'!$BC$155:$BC$1048576,0),MATCH((CUADRO!F$5&amp;$E142),'Hoja de Trabajo para listado'!$BC$151:$CB$151,0)),0)+IFERROR(INDEX('Hoja de Trabajo para listado'!$DE$153:$DG$274,MATCH($A142,'Hoja de Trabajo para listado'!$DE$153:$DE$1048576,0),MATCH((CUADRO!F$5&amp;$E142),'Hoja de Trabajo para listado'!$DE$151:$DG$151,0)),0)+IFERROR(INDEX('Hoja de Trabajo para listado'!$CD$155:$DC$1048576,MATCH($A142,'Hoja de Trabajo para listado'!$CD$155:$CD$1048576,0),MATCH((CUADRO!F$5&amp;$E142),'Hoja de Trabajo para listado'!$CD$151:$DC$151,0)),0)</f>
        <v>0</v>
      </c>
      <c r="G142" s="243">
        <f ca="1">+IFERROR(INDEX('Hoja de Trabajo para listado'!$A$155:$Z$1048576,MATCH($A142,'Hoja de Trabajo para listado'!$A$155:$A$1048576,0),MATCH((CUADRO!G$5&amp;$E142),'Hoja de Trabajo para listado'!$A$151:$Z$151,0)),0)+IFERROR(INDEX('Hoja de Trabajo para listado'!$AB$155:$BA$1048576,MATCH($A142,'Hoja de Trabajo para listado'!$AB$155:$AB$1048576,0),MATCH((CUADRO!G$5&amp;$E142),'Hoja de Trabajo para listado'!$AB$151:$BA$151,0)),0)+IFERROR(INDEX('Hoja de Trabajo para listado'!$BC$155:$CB$1048576,MATCH($A142,'Hoja de Trabajo para listado'!$BC$155:$BC$1048576,0),MATCH((CUADRO!G$5&amp;$E142),'Hoja de Trabajo para listado'!$BC$151:$CB$151,0)),0)+IFERROR(INDEX('Hoja de Trabajo para listado'!$DE$153:$DG$274,MATCH($A142,'Hoja de Trabajo para listado'!$DE$153:$DE$1048576,0),MATCH((CUADRO!G$5&amp;$E142),'Hoja de Trabajo para listado'!$DE$151:$DG$151,0)),0)+IFERROR(INDEX('Hoja de Trabajo para listado'!$CD$155:$DC$1048576,MATCH($A142,'Hoja de Trabajo para listado'!$CD$155:$CD$1048576,0),MATCH((CUADRO!G$5&amp;$E142),'Hoja de Trabajo para listado'!$CD$151:$DC$151,0)),0)</f>
        <v>0</v>
      </c>
      <c r="H142" s="243">
        <f ca="1">+IFERROR(INDEX('Hoja de Trabajo para listado'!$A$155:$Z$1048576,MATCH($A142,'Hoja de Trabajo para listado'!$A$155:$A$1048576,0),MATCH((CUADRO!H$5&amp;$E142),'Hoja de Trabajo para listado'!$A$151:$Z$151,0)),0)+IFERROR(INDEX('Hoja de Trabajo para listado'!$AB$155:$BA$1048576,MATCH($A142,'Hoja de Trabajo para listado'!$AB$155:$AB$1048576,0),MATCH((CUADRO!H$5&amp;$E142),'Hoja de Trabajo para listado'!$AB$151:$BA$151,0)),0)+IFERROR(INDEX('Hoja de Trabajo para listado'!$BC$155:$CB$1048576,MATCH($A142,'Hoja de Trabajo para listado'!$BC$155:$BC$1048576,0),MATCH((CUADRO!H$5&amp;$E142),'Hoja de Trabajo para listado'!$BC$151:$CB$151,0)),0)+IFERROR(INDEX('Hoja de Trabajo para listado'!$DE$153:$DG$274,MATCH($A142,'Hoja de Trabajo para listado'!$DE$153:$DE$1048576,0),MATCH((CUADRO!H$5&amp;$E142),'Hoja de Trabajo para listado'!$DE$151:$DG$151,0)),0)+IFERROR(INDEX('Hoja de Trabajo para listado'!$CD$155:$DC$1048576,MATCH($A142,'Hoja de Trabajo para listado'!$CD$155:$CD$1048576,0),MATCH((CUADRO!H$5&amp;$E142),'Hoja de Trabajo para listado'!$CD$151:$DC$151,0)),0)</f>
        <v>2279862.7000000002</v>
      </c>
      <c r="I142" s="243">
        <f ca="1">+IFERROR(INDEX('Hoja de Trabajo para listado'!$A$155:$Z$1048576,MATCH($A142,'Hoja de Trabajo para listado'!$A$155:$A$1048576,0),MATCH((CUADRO!I$5&amp;$E142),'Hoja de Trabajo para listado'!$A$151:$Z$151,0)),0)+IFERROR(INDEX('Hoja de Trabajo para listado'!$AB$155:$BA$1048576,MATCH($A142,'Hoja de Trabajo para listado'!$AB$155:$AB$1048576,0),MATCH((CUADRO!I$5&amp;$E142),'Hoja de Trabajo para listado'!$AB$151:$BA$151,0)),0)+IFERROR(INDEX('Hoja de Trabajo para listado'!$BC$155:$CB$1048576,MATCH($A142,'Hoja de Trabajo para listado'!$BC$155:$BC$1048576,0),MATCH((CUADRO!I$5&amp;$E142),'Hoja de Trabajo para listado'!$BC$151:$CB$151,0)),0)+IFERROR(INDEX('Hoja de Trabajo para listado'!$DE$153:$DG$274,MATCH($A142,'Hoja de Trabajo para listado'!$DE$153:$DE$1048576,0),MATCH((CUADRO!I$5&amp;$E142),'Hoja de Trabajo para listado'!$DE$151:$DG$151,0)),0)+IFERROR(INDEX('Hoja de Trabajo para listado'!$CD$155:$DC$1048576,MATCH($A142,'Hoja de Trabajo para listado'!$CD$155:$CD$1048576,0),MATCH((CUADRO!I$5&amp;$E142),'Hoja de Trabajo para listado'!$CD$151:$DC$151,0)),0)</f>
        <v>0</v>
      </c>
      <c r="J142" s="243">
        <f ca="1">+IFERROR(INDEX('Hoja de Trabajo para listado'!$A$155:$Z$1048576,MATCH($A142,'Hoja de Trabajo para listado'!$A$155:$A$1048576,0),MATCH((CUADRO!J$5&amp;$E142),'Hoja de Trabajo para listado'!$A$151:$Z$151,0)),0)+IFERROR(INDEX('Hoja de Trabajo para listado'!$AB$155:$BA$1048576,MATCH($A142,'Hoja de Trabajo para listado'!$AB$155:$AB$1048576,0),MATCH((CUADRO!J$5&amp;$E142),'Hoja de Trabajo para listado'!$AB$151:$BA$151,0)),0)+IFERROR(INDEX('Hoja de Trabajo para listado'!$BC$155:$CB$1048576,MATCH($A142,'Hoja de Trabajo para listado'!$BC$155:$BC$1048576,0),MATCH((CUADRO!J$5&amp;$E142),'Hoja de Trabajo para listado'!$BC$151:$CB$151,0)),0)+IFERROR(INDEX('Hoja de Trabajo para listado'!$DE$153:$DG$274,MATCH($A142,'Hoja de Trabajo para listado'!$DE$153:$DE$1048576,0),MATCH((CUADRO!J$5&amp;$E142),'Hoja de Trabajo para listado'!$DE$151:$DG$151,0)),0)+IFERROR(INDEX('Hoja de Trabajo para listado'!$CD$155:$DC$1048576,MATCH($A142,'Hoja de Trabajo para listado'!$CD$155:$CD$1048576,0),MATCH((CUADRO!J$5&amp;$E142),'Hoja de Trabajo para listado'!$CD$151:$DC$151,0)),0)</f>
        <v>0</v>
      </c>
      <c r="K142" s="243">
        <f ca="1">+IFERROR(INDEX('Hoja de Trabajo para listado'!$A$155:$Z$1048576,MATCH($A142,'Hoja de Trabajo para listado'!$A$155:$A$1048576,0),MATCH((CUADRO!K$5&amp;$E142),'Hoja de Trabajo para listado'!$A$151:$Z$151,0)),0)+IFERROR(INDEX('Hoja de Trabajo para listado'!$AB$155:$BA$1048576,MATCH($A142,'Hoja de Trabajo para listado'!$AB$155:$AB$1048576,0),MATCH((CUADRO!K$5&amp;$E142),'Hoja de Trabajo para listado'!$AB$151:$BA$151,0)),0)+IFERROR(INDEX('Hoja de Trabajo para listado'!$BC$155:$CB$1048576,MATCH($A142,'Hoja de Trabajo para listado'!$BC$155:$BC$1048576,0),MATCH((CUADRO!K$5&amp;$E142),'Hoja de Trabajo para listado'!$BC$151:$CB$151,0)),0)+IFERROR(INDEX('Hoja de Trabajo para listado'!$DE$153:$DG$274,MATCH($A142,'Hoja de Trabajo para listado'!$DE$153:$DE$1048576,0),MATCH((CUADRO!K$5&amp;$E142),'Hoja de Trabajo para listado'!$DE$151:$DG$151,0)),0)+IFERROR(INDEX('Hoja de Trabajo para listado'!$CD$155:$DC$1048576,MATCH($A142,'Hoja de Trabajo para listado'!$CD$155:$CD$1048576,0),MATCH((CUADRO!K$5&amp;$E142),'Hoja de Trabajo para listado'!$CD$151:$DC$151,0)),0)</f>
        <v>0</v>
      </c>
      <c r="L142" s="243">
        <f ca="1">+IFERROR(INDEX('Hoja de Trabajo para listado'!$A$155:$Z$1048576,MATCH($A142,'Hoja de Trabajo para listado'!$A$155:$A$1048576,0),MATCH((CUADRO!L$5&amp;$E142),'Hoja de Trabajo para listado'!$A$151:$Z$151,0)),0)+IFERROR(INDEX('Hoja de Trabajo para listado'!$AB$155:$BA$1048576,MATCH($A142,'Hoja de Trabajo para listado'!$AB$155:$AB$1048576,0),MATCH((CUADRO!L$5&amp;$E142),'Hoja de Trabajo para listado'!$AB$151:$BA$151,0)),0)+IFERROR(INDEX('Hoja de Trabajo para listado'!$BC$155:$CB$1048576,MATCH($A142,'Hoja de Trabajo para listado'!$BC$155:$BC$1048576,0),MATCH((CUADRO!L$5&amp;$E142),'Hoja de Trabajo para listado'!$BC$151:$CB$151,0)),0)+IFERROR(INDEX('Hoja de Trabajo para listado'!$DE$153:$DG$274,MATCH($A142,'Hoja de Trabajo para listado'!$DE$153:$DE$1048576,0),MATCH((CUADRO!L$5&amp;$E142),'Hoja de Trabajo para listado'!$DE$151:$DG$151,0)),0)+IFERROR(INDEX('Hoja de Trabajo para listado'!$CD$155:$DC$1048576,MATCH($A142,'Hoja de Trabajo para listado'!$CD$155:$CD$1048576,0),MATCH((CUADRO!L$5&amp;$E142),'Hoja de Trabajo para listado'!$CD$151:$DC$151,0)),0)</f>
        <v>0</v>
      </c>
      <c r="M142" s="243">
        <f ca="1">+IFERROR(INDEX('Hoja de Trabajo para listado'!$A$155:$Z$1048576,MATCH($A142,'Hoja de Trabajo para listado'!$A$155:$A$1048576,0),MATCH((CUADRO!M$5&amp;$E142),'Hoja de Trabajo para listado'!$A$151:$Z$151,0)),0)+IFERROR(INDEX('Hoja de Trabajo para listado'!$AB$155:$BA$1048576,MATCH($A142,'Hoja de Trabajo para listado'!$AB$155:$AB$1048576,0),MATCH((CUADRO!M$5&amp;$E142),'Hoja de Trabajo para listado'!$AB$151:$BA$151,0)),0)+IFERROR(INDEX('Hoja de Trabajo para listado'!$BC$155:$CB$1048576,MATCH($A142,'Hoja de Trabajo para listado'!$BC$155:$BC$1048576,0),MATCH((CUADRO!M$5&amp;$E142),'Hoja de Trabajo para listado'!$BC$151:$CB$151,0)),0)+IFERROR(INDEX('Hoja de Trabajo para listado'!$DE$153:$DG$274,MATCH($A142,'Hoja de Trabajo para listado'!$DE$153:$DE$1048576,0),MATCH((CUADRO!M$5&amp;$E142),'Hoja de Trabajo para listado'!$DE$151:$DG$151,0)),0)+IFERROR(INDEX('Hoja de Trabajo para listado'!$CD$155:$DC$1048576,MATCH($A142,'Hoja de Trabajo para listado'!$CD$155:$CD$1048576,0),MATCH((CUADRO!M$5&amp;$E142),'Hoja de Trabajo para listado'!$CD$151:$DC$151,0)),0)</f>
        <v>0</v>
      </c>
      <c r="N142" s="243">
        <f ca="1">+IFERROR(INDEX('Hoja de Trabajo para listado'!$A$155:$Z$1048576,MATCH($A142,'Hoja de Trabajo para listado'!$A$155:$A$1048576,0),MATCH((CUADRO!N$5&amp;$E142),'Hoja de Trabajo para listado'!$A$151:$Z$151,0)),0)+IFERROR(INDEX('Hoja de Trabajo para listado'!$AB$155:$BA$1048576,MATCH($A142,'Hoja de Trabajo para listado'!$AB$155:$AB$1048576,0),MATCH((CUADRO!N$5&amp;$E142),'Hoja de Trabajo para listado'!$AB$151:$BA$151,0)),0)+IFERROR(INDEX('Hoja de Trabajo para listado'!$BC$155:$CB$1048576,MATCH($A142,'Hoja de Trabajo para listado'!$BC$155:$BC$1048576,0),MATCH((CUADRO!N$5&amp;$E142),'Hoja de Trabajo para listado'!$BC$151:$CB$151,0)),0)+IFERROR(INDEX('Hoja de Trabajo para listado'!$DE$153:$DG$274,MATCH($A142,'Hoja de Trabajo para listado'!$DE$153:$DE$1048576,0),MATCH((CUADRO!N$5&amp;$E142),'Hoja de Trabajo para listado'!$DE$151:$DG$151,0)),0)+IFERROR(INDEX('Hoja de Trabajo para listado'!$CD$155:$DC$1048576,MATCH($A142,'Hoja de Trabajo para listado'!$CD$155:$CD$1048576,0),MATCH((CUADRO!N$5&amp;$E142),'Hoja de Trabajo para listado'!$CD$151:$DC$151,0)),0)</f>
        <v>0</v>
      </c>
      <c r="O142" s="243">
        <f ca="1">+IFERROR(INDEX('Hoja de Trabajo para listado'!$A$155:$Z$1048576,MATCH($A142,'Hoja de Trabajo para listado'!$A$155:$A$1048576,0),MATCH((CUADRO!O$5&amp;$E142),'Hoja de Trabajo para listado'!$A$151:$Z$151,0)),0)+IFERROR(INDEX('Hoja de Trabajo para listado'!$AB$155:$BA$1048576,MATCH($A142,'Hoja de Trabajo para listado'!$AB$155:$AB$1048576,0),MATCH((CUADRO!O$5&amp;$E142),'Hoja de Trabajo para listado'!$AB$151:$BA$151,0)),0)+IFERROR(INDEX('Hoja de Trabajo para listado'!$BC$155:$CB$1048576,MATCH($A142,'Hoja de Trabajo para listado'!$BC$155:$BC$1048576,0),MATCH((CUADRO!O$5&amp;$E142),'Hoja de Trabajo para listado'!$BC$151:$CB$151,0)),0)+IFERROR(INDEX('Hoja de Trabajo para listado'!$DE$153:$DG$274,MATCH($A142,'Hoja de Trabajo para listado'!$DE$153:$DE$1048576,0),MATCH((CUADRO!O$5&amp;$E142),'Hoja de Trabajo para listado'!$DE$151:$DG$151,0)),0)+IFERROR(INDEX('Hoja de Trabajo para listado'!$CD$155:$DC$1048576,MATCH($A142,'Hoja de Trabajo para listado'!$CD$155:$CD$1048576,0),MATCH((CUADRO!O$5&amp;$E142),'Hoja de Trabajo para listado'!$CD$151:$DC$151,0)),0)</f>
        <v>0</v>
      </c>
      <c r="P142" s="243">
        <f ca="1">+IFERROR(INDEX('Hoja de Trabajo para listado'!$A$155:$Z$1048576,MATCH($A142,'Hoja de Trabajo para listado'!$A$155:$A$1048576,0),MATCH((CUADRO!P$5&amp;$E142),'Hoja de Trabajo para listado'!$A$151:$Z$151,0)),0)+IFERROR(INDEX('Hoja de Trabajo para listado'!$AB$155:$BA$1048576,MATCH($A142,'Hoja de Trabajo para listado'!$AB$155:$AB$1048576,0),MATCH((CUADRO!P$5&amp;$E142),'Hoja de Trabajo para listado'!$AB$151:$BA$151,0)),0)+IFERROR(INDEX('Hoja de Trabajo para listado'!$BC$155:$CB$1048576,MATCH($A142,'Hoja de Trabajo para listado'!$BC$155:$BC$1048576,0),MATCH((CUADRO!P$5&amp;$E142),'Hoja de Trabajo para listado'!$BC$151:$CB$151,0)),0)+IFERROR(INDEX('Hoja de Trabajo para listado'!$DE$153:$DG$274,MATCH($A142,'Hoja de Trabajo para listado'!$DE$153:$DE$1048576,0),MATCH((CUADRO!P$5&amp;$E142),'Hoja de Trabajo para listado'!$DE$151:$DG$151,0)),0)+IFERROR(INDEX('Hoja de Trabajo para listado'!$CD$155:$DC$1048576,MATCH($A142,'Hoja de Trabajo para listado'!$CD$155:$CD$1048576,0),MATCH((CUADRO!P$5&amp;$E142),'Hoja de Trabajo para listado'!$CD$151:$DC$151,0)),0)</f>
        <v>0</v>
      </c>
      <c r="Q142" s="243">
        <f ca="1">+IFERROR(INDEX('Hoja de Trabajo para listado'!$A$155:$Z$1048576,MATCH($A142,'Hoja de Trabajo para listado'!$A$155:$A$1048576,0),MATCH((CUADRO!Q$5&amp;$E142),'Hoja de Trabajo para listado'!$A$151:$Z$151,0)),0)+IFERROR(INDEX('Hoja de Trabajo para listado'!$AB$155:$BA$1048576,MATCH($A142,'Hoja de Trabajo para listado'!$AB$155:$AB$1048576,0),MATCH((CUADRO!Q$5&amp;$E142),'Hoja de Trabajo para listado'!$AB$151:$BA$151,0)),0)+IFERROR(INDEX('Hoja de Trabajo para listado'!$BC$155:$CB$1048576,MATCH($A142,'Hoja de Trabajo para listado'!$BC$155:$BC$1048576,0),MATCH((CUADRO!Q$5&amp;$E142),'Hoja de Trabajo para listado'!$BC$151:$CB$151,0)),0)+IFERROR(INDEX('Hoja de Trabajo para listado'!$DE$153:$DG$274,MATCH($A142,'Hoja de Trabajo para listado'!$DE$153:$DE$1048576,0),MATCH((CUADRO!Q$5&amp;$E142),'Hoja de Trabajo para listado'!$DE$151:$DG$151,0)),0)+IFERROR(INDEX('Hoja de Trabajo para listado'!$CD$155:$DC$1048576,MATCH($A142,'Hoja de Trabajo para listado'!$CD$155:$CD$1048576,0),MATCH((CUADRO!Q$5&amp;$E142),'Hoja de Trabajo para listado'!$CD$151:$DC$151,0)),0)</f>
        <v>0</v>
      </c>
      <c r="R142" s="243">
        <f t="shared" ca="1" si="7"/>
        <v>2279862.7000000002</v>
      </c>
      <c r="S142" s="243"/>
      <c r="T142" s="243">
        <f ca="1">+T143</f>
        <v>4586047.7100000009</v>
      </c>
      <c r="U142" s="242">
        <f t="shared" si="8"/>
        <v>1</v>
      </c>
      <c r="V142" s="333" t="str">
        <f>+VLOOKUP(A142,bd_lista!$A$3:$E$590,5,FALSE)</f>
        <v>Instituciones Descentralizadas</v>
      </c>
      <c r="W142" s="391" t="str">
        <f>+V142</f>
        <v>Instituciones Descentralizadas</v>
      </c>
      <c r="X142" s="242">
        <f>+VLOOKUP(A142,[4]Sheet1!$A$13:$D$744,4,FALSE)</f>
        <v>47</v>
      </c>
      <c r="Y142" s="242" t="str">
        <f>+VLOOKUP(X142,bd_lista!$A$3:$C$590,3,FALSE)</f>
        <v>Ministerio de Desarrollo Rural y Tierras</v>
      </c>
      <c r="Z142" s="294">
        <f>+X142</f>
        <v>47</v>
      </c>
      <c r="AA142" s="295" t="str">
        <f>+Y142</f>
        <v>Ministerio de Desarrollo Rural y Tierras</v>
      </c>
    </row>
    <row r="143" spans="1:27" ht="15" customHeight="1">
      <c r="A143" s="32">
        <v>212</v>
      </c>
      <c r="B143" s="388"/>
      <c r="C143" s="333" t="str">
        <f>+VLOOKUP(A143,bd_lista!$A$3:$C$590,3,FALSE)</f>
        <v>Instituto Nacional de Reforma Agraria</v>
      </c>
      <c r="D143" s="390"/>
      <c r="E143" s="333" t="s">
        <v>1305</v>
      </c>
      <c r="F143" s="245">
        <f ca="1">+IFERROR(INDEX('Hoja de Trabajo para listado'!$A$155:$Z$1048576,MATCH($A143,'Hoja de Trabajo para listado'!$A$155:$A$1048576,0),MATCH((CUADRO!F$5&amp;$E143),'Hoja de Trabajo para listado'!$A$151:$Z$151,0)),0)+IFERROR(INDEX('Hoja de Trabajo para listado'!$AB$155:$BA$1048576,MATCH($A143,'Hoja de Trabajo para listado'!$AB$155:$AB$1048576,0),MATCH((CUADRO!F$5&amp;$E143),'Hoja de Trabajo para listado'!$AB$151:$BA$151,0)),0)+IFERROR(INDEX('Hoja de Trabajo para listado'!$BC$155:$CB$1048576,MATCH($A143,'Hoja de Trabajo para listado'!$BC$155:$BC$1048576,0),MATCH((CUADRO!F$5&amp;$E143),'Hoja de Trabajo para listado'!$BC$151:$CB$151,0)),0)+IFERROR(INDEX('Hoja de Trabajo para listado'!$DE$153:$DG$274,MATCH($A143,'Hoja de Trabajo para listado'!$DE$153:$DE$1048576,0),MATCH((CUADRO!F$5&amp;$E143),'Hoja de Trabajo para listado'!$DE$151:$DG$151,0)),0)+IFERROR(INDEX('Hoja de Trabajo para listado'!$CD$155:$DC$1048576,MATCH($A143,'Hoja de Trabajo para listado'!$CD$155:$CD$1048576,0),MATCH((CUADRO!F$5&amp;$E143),'Hoja de Trabajo para listado'!$CD$151:$DC$151,0)),0)</f>
        <v>0</v>
      </c>
      <c r="G143" s="245">
        <f ca="1">+IFERROR(INDEX('Hoja de Trabajo para listado'!$A$155:$Z$1048576,MATCH($A143,'Hoja de Trabajo para listado'!$A$155:$A$1048576,0),MATCH((CUADRO!G$5&amp;$E143),'Hoja de Trabajo para listado'!$A$151:$Z$151,0)),0)+IFERROR(INDEX('Hoja de Trabajo para listado'!$AB$155:$BA$1048576,MATCH($A143,'Hoja de Trabajo para listado'!$AB$155:$AB$1048576,0),MATCH((CUADRO!G$5&amp;$E143),'Hoja de Trabajo para listado'!$AB$151:$BA$151,0)),0)+IFERROR(INDEX('Hoja de Trabajo para listado'!$BC$155:$CB$1048576,MATCH($A143,'Hoja de Trabajo para listado'!$BC$155:$BC$1048576,0),MATCH((CUADRO!G$5&amp;$E143),'Hoja de Trabajo para listado'!$BC$151:$CB$151,0)),0)+IFERROR(INDEX('Hoja de Trabajo para listado'!$DE$153:$DG$274,MATCH($A143,'Hoja de Trabajo para listado'!$DE$153:$DE$1048576,0),MATCH((CUADRO!G$5&amp;$E143),'Hoja de Trabajo para listado'!$DE$151:$DG$151,0)),0)+IFERROR(INDEX('Hoja de Trabajo para listado'!$CD$155:$DC$1048576,MATCH($A143,'Hoja de Trabajo para listado'!$CD$155:$CD$1048576,0),MATCH((CUADRO!G$5&amp;$E143),'Hoja de Trabajo para listado'!$CD$151:$DC$151,0)),0)</f>
        <v>0</v>
      </c>
      <c r="H143" s="245">
        <f ca="1">+IFERROR(INDEX('Hoja de Trabajo para listado'!$A$155:$Z$1048576,MATCH($A143,'Hoja de Trabajo para listado'!$A$155:$A$1048576,0),MATCH((CUADRO!H$5&amp;$E143),'Hoja de Trabajo para listado'!$A$151:$Z$151,0)),0)+IFERROR(INDEX('Hoja de Trabajo para listado'!$AB$155:$BA$1048576,MATCH($A143,'Hoja de Trabajo para listado'!$AB$155:$AB$1048576,0),MATCH((CUADRO!H$5&amp;$E143),'Hoja de Trabajo para listado'!$AB$151:$BA$151,0)),0)+IFERROR(INDEX('Hoja de Trabajo para listado'!$BC$155:$CB$1048576,MATCH($A143,'Hoja de Trabajo para listado'!$BC$155:$BC$1048576,0),MATCH((CUADRO!H$5&amp;$E143),'Hoja de Trabajo para listado'!$BC$151:$CB$151,0)),0)+IFERROR(INDEX('Hoja de Trabajo para listado'!$DE$153:$DG$274,MATCH($A143,'Hoja de Trabajo para listado'!$DE$153:$DE$1048576,0),MATCH((CUADRO!H$5&amp;$E143),'Hoja de Trabajo para listado'!$DE$151:$DG$151,0)),0)+IFERROR(INDEX('Hoja de Trabajo para listado'!$CD$155:$DC$1048576,MATCH($A143,'Hoja de Trabajo para listado'!$CD$155:$CD$1048576,0),MATCH((CUADRO!H$5&amp;$E143),'Hoja de Trabajo para listado'!$CD$151:$DC$151,0)),0)</f>
        <v>2279742.64</v>
      </c>
      <c r="I143" s="245">
        <f ca="1">+IFERROR(INDEX('Hoja de Trabajo para listado'!$A$155:$Z$1048576,MATCH($A143,'Hoja de Trabajo para listado'!$A$155:$A$1048576,0),MATCH((CUADRO!I$5&amp;$E143),'Hoja de Trabajo para listado'!$A$151:$Z$151,0)),0)+IFERROR(INDEX('Hoja de Trabajo para listado'!$AB$155:$BA$1048576,MATCH($A143,'Hoja de Trabajo para listado'!$AB$155:$AB$1048576,0),MATCH((CUADRO!I$5&amp;$E143),'Hoja de Trabajo para listado'!$AB$151:$BA$151,0)),0)+IFERROR(INDEX('Hoja de Trabajo para listado'!$BC$155:$CB$1048576,MATCH($A143,'Hoja de Trabajo para listado'!$BC$155:$BC$1048576,0),MATCH((CUADRO!I$5&amp;$E143),'Hoja de Trabajo para listado'!$BC$151:$CB$151,0)),0)+IFERROR(INDEX('Hoja de Trabajo para listado'!$DE$153:$DG$274,MATCH($A143,'Hoja de Trabajo para listado'!$DE$153:$DE$1048576,0),MATCH((CUADRO!I$5&amp;$E143),'Hoja de Trabajo para listado'!$DE$151:$DG$151,0)),0)+IFERROR(INDEX('Hoja de Trabajo para listado'!$CD$155:$DC$1048576,MATCH($A143,'Hoja de Trabajo para listado'!$CD$155:$CD$1048576,0),MATCH((CUADRO!I$5&amp;$E143),'Hoja de Trabajo para listado'!$CD$151:$DC$151,0)),0)</f>
        <v>26442.37</v>
      </c>
      <c r="J143" s="245">
        <f ca="1">+IFERROR(INDEX('Hoja de Trabajo para listado'!$A$155:$Z$1048576,MATCH($A143,'Hoja de Trabajo para listado'!$A$155:$A$1048576,0),MATCH((CUADRO!J$5&amp;$E143),'Hoja de Trabajo para listado'!$A$151:$Z$151,0)),0)+IFERROR(INDEX('Hoja de Trabajo para listado'!$AB$155:$BA$1048576,MATCH($A143,'Hoja de Trabajo para listado'!$AB$155:$AB$1048576,0),MATCH((CUADRO!J$5&amp;$E143),'Hoja de Trabajo para listado'!$AB$151:$BA$151,0)),0)+IFERROR(INDEX('Hoja de Trabajo para listado'!$BC$155:$CB$1048576,MATCH($A143,'Hoja de Trabajo para listado'!$BC$155:$BC$1048576,0),MATCH((CUADRO!J$5&amp;$E143),'Hoja de Trabajo para listado'!$BC$151:$CB$151,0)),0)+IFERROR(INDEX('Hoja de Trabajo para listado'!$DE$153:$DG$274,MATCH($A143,'Hoja de Trabajo para listado'!$DE$153:$DE$1048576,0),MATCH((CUADRO!J$5&amp;$E143),'Hoja de Trabajo para listado'!$DE$151:$DG$151,0)),0)+IFERROR(INDEX('Hoja de Trabajo para listado'!$CD$155:$DC$1048576,MATCH($A143,'Hoja de Trabajo para listado'!$CD$155:$CD$1048576,0),MATCH((CUADRO!J$5&amp;$E143),'Hoja de Trabajo para listado'!$CD$151:$DC$151,0)),0)</f>
        <v>0</v>
      </c>
      <c r="K143" s="245">
        <f ca="1">+IFERROR(INDEX('Hoja de Trabajo para listado'!$A$155:$Z$1048576,MATCH($A143,'Hoja de Trabajo para listado'!$A$155:$A$1048576,0),MATCH((CUADRO!K$5&amp;$E143),'Hoja de Trabajo para listado'!$A$151:$Z$151,0)),0)+IFERROR(INDEX('Hoja de Trabajo para listado'!$AB$155:$BA$1048576,MATCH($A143,'Hoja de Trabajo para listado'!$AB$155:$AB$1048576,0),MATCH((CUADRO!K$5&amp;$E143),'Hoja de Trabajo para listado'!$AB$151:$BA$151,0)),0)+IFERROR(INDEX('Hoja de Trabajo para listado'!$BC$155:$CB$1048576,MATCH($A143,'Hoja de Trabajo para listado'!$BC$155:$BC$1048576,0),MATCH((CUADRO!K$5&amp;$E143),'Hoja de Trabajo para listado'!$BC$151:$CB$151,0)),0)+IFERROR(INDEX('Hoja de Trabajo para listado'!$DE$153:$DG$274,MATCH($A143,'Hoja de Trabajo para listado'!$DE$153:$DE$1048576,0),MATCH((CUADRO!K$5&amp;$E143),'Hoja de Trabajo para listado'!$DE$151:$DG$151,0)),0)+IFERROR(INDEX('Hoja de Trabajo para listado'!$CD$155:$DC$1048576,MATCH($A143,'Hoja de Trabajo para listado'!$CD$155:$CD$1048576,0),MATCH((CUADRO!K$5&amp;$E143),'Hoja de Trabajo para listado'!$CD$151:$DC$151,0)),0)</f>
        <v>0</v>
      </c>
      <c r="L143" s="245">
        <f ca="1">+IFERROR(INDEX('Hoja de Trabajo para listado'!$A$155:$Z$1048576,MATCH($A143,'Hoja de Trabajo para listado'!$A$155:$A$1048576,0),MATCH((CUADRO!L$5&amp;$E143),'Hoja de Trabajo para listado'!$A$151:$Z$151,0)),0)+IFERROR(INDEX('Hoja de Trabajo para listado'!$AB$155:$BA$1048576,MATCH($A143,'Hoja de Trabajo para listado'!$AB$155:$AB$1048576,0),MATCH((CUADRO!L$5&amp;$E143),'Hoja de Trabajo para listado'!$AB$151:$BA$151,0)),0)+IFERROR(INDEX('Hoja de Trabajo para listado'!$BC$155:$CB$1048576,MATCH($A143,'Hoja de Trabajo para listado'!$BC$155:$BC$1048576,0),MATCH((CUADRO!L$5&amp;$E143),'Hoja de Trabajo para listado'!$BC$151:$CB$151,0)),0)+IFERROR(INDEX('Hoja de Trabajo para listado'!$DE$153:$DG$274,MATCH($A143,'Hoja de Trabajo para listado'!$DE$153:$DE$1048576,0),MATCH((CUADRO!L$5&amp;$E143),'Hoja de Trabajo para listado'!$DE$151:$DG$151,0)),0)+IFERROR(INDEX('Hoja de Trabajo para listado'!$CD$155:$DC$1048576,MATCH($A143,'Hoja de Trabajo para listado'!$CD$155:$CD$1048576,0),MATCH((CUADRO!L$5&amp;$E143),'Hoja de Trabajo para listado'!$CD$151:$DC$151,0)),0)</f>
        <v>0</v>
      </c>
      <c r="M143" s="245">
        <f ca="1">+IFERROR(INDEX('Hoja de Trabajo para listado'!$A$155:$Z$1048576,MATCH($A143,'Hoja de Trabajo para listado'!$A$155:$A$1048576,0),MATCH((CUADRO!M$5&amp;$E143),'Hoja de Trabajo para listado'!$A$151:$Z$151,0)),0)+IFERROR(INDEX('Hoja de Trabajo para listado'!$AB$155:$BA$1048576,MATCH($A143,'Hoja de Trabajo para listado'!$AB$155:$AB$1048576,0),MATCH((CUADRO!M$5&amp;$E143),'Hoja de Trabajo para listado'!$AB$151:$BA$151,0)),0)+IFERROR(INDEX('Hoja de Trabajo para listado'!$BC$155:$CB$1048576,MATCH($A143,'Hoja de Trabajo para listado'!$BC$155:$BC$1048576,0),MATCH((CUADRO!M$5&amp;$E143),'Hoja de Trabajo para listado'!$BC$151:$CB$151,0)),0)+IFERROR(INDEX('Hoja de Trabajo para listado'!$DE$153:$DG$274,MATCH($A143,'Hoja de Trabajo para listado'!$DE$153:$DE$1048576,0),MATCH((CUADRO!M$5&amp;$E143),'Hoja de Trabajo para listado'!$DE$151:$DG$151,0)),0)+IFERROR(INDEX('Hoja de Trabajo para listado'!$CD$155:$DC$1048576,MATCH($A143,'Hoja de Trabajo para listado'!$CD$155:$CD$1048576,0),MATCH((CUADRO!M$5&amp;$E143),'Hoja de Trabajo para listado'!$CD$151:$DC$151,0)),0)</f>
        <v>0</v>
      </c>
      <c r="N143" s="245">
        <f ca="1">+IFERROR(INDEX('Hoja de Trabajo para listado'!$A$155:$Z$1048576,MATCH($A143,'Hoja de Trabajo para listado'!$A$155:$A$1048576,0),MATCH((CUADRO!N$5&amp;$E143),'Hoja de Trabajo para listado'!$A$151:$Z$151,0)),0)+IFERROR(INDEX('Hoja de Trabajo para listado'!$AB$155:$BA$1048576,MATCH($A143,'Hoja de Trabajo para listado'!$AB$155:$AB$1048576,0),MATCH((CUADRO!N$5&amp;$E143),'Hoja de Trabajo para listado'!$AB$151:$BA$151,0)),0)+IFERROR(INDEX('Hoja de Trabajo para listado'!$BC$155:$CB$1048576,MATCH($A143,'Hoja de Trabajo para listado'!$BC$155:$BC$1048576,0),MATCH((CUADRO!N$5&amp;$E143),'Hoja de Trabajo para listado'!$BC$151:$CB$151,0)),0)+IFERROR(INDEX('Hoja de Trabajo para listado'!$DE$153:$DG$274,MATCH($A143,'Hoja de Trabajo para listado'!$DE$153:$DE$1048576,0),MATCH((CUADRO!N$5&amp;$E143),'Hoja de Trabajo para listado'!$DE$151:$DG$151,0)),0)+IFERROR(INDEX('Hoja de Trabajo para listado'!$CD$155:$DC$1048576,MATCH($A143,'Hoja de Trabajo para listado'!$CD$155:$CD$1048576,0),MATCH((CUADRO!N$5&amp;$E143),'Hoja de Trabajo para listado'!$CD$151:$DC$151,0)),0)</f>
        <v>0</v>
      </c>
      <c r="O143" s="245">
        <f ca="1">+IFERROR(INDEX('Hoja de Trabajo para listado'!$A$155:$Z$1048576,MATCH($A143,'Hoja de Trabajo para listado'!$A$155:$A$1048576,0),MATCH((CUADRO!O$5&amp;$E143),'Hoja de Trabajo para listado'!$A$151:$Z$151,0)),0)+IFERROR(INDEX('Hoja de Trabajo para listado'!$AB$155:$BA$1048576,MATCH($A143,'Hoja de Trabajo para listado'!$AB$155:$AB$1048576,0),MATCH((CUADRO!O$5&amp;$E143),'Hoja de Trabajo para listado'!$AB$151:$BA$151,0)),0)+IFERROR(INDEX('Hoja de Trabajo para listado'!$BC$155:$CB$1048576,MATCH($A143,'Hoja de Trabajo para listado'!$BC$155:$BC$1048576,0),MATCH((CUADRO!O$5&amp;$E143),'Hoja de Trabajo para listado'!$BC$151:$CB$151,0)),0)+IFERROR(INDEX('Hoja de Trabajo para listado'!$DE$153:$DG$274,MATCH($A143,'Hoja de Trabajo para listado'!$DE$153:$DE$1048576,0),MATCH((CUADRO!O$5&amp;$E143),'Hoja de Trabajo para listado'!$DE$151:$DG$151,0)),0)+IFERROR(INDEX('Hoja de Trabajo para listado'!$CD$155:$DC$1048576,MATCH($A143,'Hoja de Trabajo para listado'!$CD$155:$CD$1048576,0),MATCH((CUADRO!O$5&amp;$E143),'Hoja de Trabajo para listado'!$CD$151:$DC$151,0)),0)</f>
        <v>0</v>
      </c>
      <c r="P143" s="245">
        <f ca="1">+IFERROR(INDEX('Hoja de Trabajo para listado'!$A$155:$Z$1048576,MATCH($A143,'Hoja de Trabajo para listado'!$A$155:$A$1048576,0),MATCH((CUADRO!P$5&amp;$E143),'Hoja de Trabajo para listado'!$A$151:$Z$151,0)),0)+IFERROR(INDEX('Hoja de Trabajo para listado'!$AB$155:$BA$1048576,MATCH($A143,'Hoja de Trabajo para listado'!$AB$155:$AB$1048576,0),MATCH((CUADRO!P$5&amp;$E143),'Hoja de Trabajo para listado'!$AB$151:$BA$151,0)),0)+IFERROR(INDEX('Hoja de Trabajo para listado'!$BC$155:$CB$1048576,MATCH($A143,'Hoja de Trabajo para listado'!$BC$155:$BC$1048576,0),MATCH((CUADRO!P$5&amp;$E143),'Hoja de Trabajo para listado'!$BC$151:$CB$151,0)),0)+IFERROR(INDEX('Hoja de Trabajo para listado'!$DE$153:$DG$274,MATCH($A143,'Hoja de Trabajo para listado'!$DE$153:$DE$1048576,0),MATCH((CUADRO!P$5&amp;$E143),'Hoja de Trabajo para listado'!$DE$151:$DG$151,0)),0)+IFERROR(INDEX('Hoja de Trabajo para listado'!$CD$155:$DC$1048576,MATCH($A143,'Hoja de Trabajo para listado'!$CD$155:$CD$1048576,0),MATCH((CUADRO!P$5&amp;$E143),'Hoja de Trabajo para listado'!$CD$151:$DC$151,0)),0)</f>
        <v>0</v>
      </c>
      <c r="Q143" s="245">
        <f ca="1">+IFERROR(INDEX('Hoja de Trabajo para listado'!$A$155:$Z$1048576,MATCH($A143,'Hoja de Trabajo para listado'!$A$155:$A$1048576,0),MATCH((CUADRO!Q$5&amp;$E143),'Hoja de Trabajo para listado'!$A$151:$Z$151,0)),0)+IFERROR(INDEX('Hoja de Trabajo para listado'!$AB$155:$BA$1048576,MATCH($A143,'Hoja de Trabajo para listado'!$AB$155:$AB$1048576,0),MATCH((CUADRO!Q$5&amp;$E143),'Hoja de Trabajo para listado'!$AB$151:$BA$151,0)),0)+IFERROR(INDEX('Hoja de Trabajo para listado'!$BC$155:$CB$1048576,MATCH($A143,'Hoja de Trabajo para listado'!$BC$155:$BC$1048576,0),MATCH((CUADRO!Q$5&amp;$E143),'Hoja de Trabajo para listado'!$BC$151:$CB$151,0)),0)+IFERROR(INDEX('Hoja de Trabajo para listado'!$DE$153:$DG$274,MATCH($A143,'Hoja de Trabajo para listado'!$DE$153:$DE$1048576,0),MATCH((CUADRO!Q$5&amp;$E143),'Hoja de Trabajo para listado'!$DE$151:$DG$151,0)),0)+IFERROR(INDEX('Hoja de Trabajo para listado'!$CD$155:$DC$1048576,MATCH($A143,'Hoja de Trabajo para listado'!$CD$155:$CD$1048576,0),MATCH((CUADRO!Q$5&amp;$E143),'Hoja de Trabajo para listado'!$CD$151:$DC$151,0)),0)</f>
        <v>0</v>
      </c>
      <c r="R143" s="245">
        <f t="shared" ca="1" si="7"/>
        <v>2306185.0100000002</v>
      </c>
      <c r="S143" s="245">
        <f ca="1">+R142+R143</f>
        <v>4586047.7100000009</v>
      </c>
      <c r="T143" s="245">
        <f ca="1">+S143</f>
        <v>4586047.7100000009</v>
      </c>
      <c r="U143" s="244">
        <f t="shared" si="8"/>
        <v>2</v>
      </c>
      <c r="V143" s="333" t="str">
        <f>+VLOOKUP(A143,bd_lista!$A$3:$E$590,5,FALSE)</f>
        <v>Instituciones Descentralizadas</v>
      </c>
      <c r="W143" s="392"/>
      <c r="X143" s="242">
        <f>+VLOOKUP(A143,[4]Sheet1!$A$13:$D$744,4,FALSE)</f>
        <v>47</v>
      </c>
      <c r="Y143" s="242" t="str">
        <f>+VLOOKUP(X143,bd_lista!$A$3:$C$590,3,FALSE)</f>
        <v>Ministerio de Desarrollo Rural y Tierras</v>
      </c>
      <c r="Z143" s="292"/>
      <c r="AA143" s="293"/>
    </row>
    <row r="144" spans="1:27" ht="15" customHeight="1">
      <c r="A144" s="251">
        <v>213</v>
      </c>
      <c r="B144" s="387">
        <f>+A144</f>
        <v>213</v>
      </c>
      <c r="C144" s="247" t="str">
        <f>+VLOOKUP(A144,bd_lista!$A$3:$C$590,3,FALSE)</f>
        <v>Servicio Nacional de Meteorología e Hidrología</v>
      </c>
      <c r="D144" s="389" t="str">
        <f>+C144</f>
        <v>Servicio Nacional de Meteorología e Hidrología</v>
      </c>
      <c r="E144" s="247" t="s">
        <v>1304</v>
      </c>
      <c r="F144" s="243">
        <f ca="1">+IFERROR(INDEX('Hoja de Trabajo para listado'!$A$155:$Z$1048576,MATCH($A144,'Hoja de Trabajo para listado'!$A$155:$A$1048576,0),MATCH((CUADRO!F$5&amp;$E144),'Hoja de Trabajo para listado'!$A$151:$Z$151,0)),0)+IFERROR(INDEX('Hoja de Trabajo para listado'!$AB$155:$BA$1048576,MATCH($A144,'Hoja de Trabajo para listado'!$AB$155:$AB$1048576,0),MATCH((CUADRO!F$5&amp;$E144),'Hoja de Trabajo para listado'!$AB$151:$BA$151,0)),0)+IFERROR(INDEX('Hoja de Trabajo para listado'!$BC$155:$CB$1048576,MATCH($A144,'Hoja de Trabajo para listado'!$BC$155:$BC$1048576,0),MATCH((CUADRO!F$5&amp;$E144),'Hoja de Trabajo para listado'!$BC$151:$CB$151,0)),0)+IFERROR(INDEX('Hoja de Trabajo para listado'!$DE$153:$DG$274,MATCH($A144,'Hoja de Trabajo para listado'!$DE$153:$DE$1048576,0),MATCH((CUADRO!F$5&amp;$E144),'Hoja de Trabajo para listado'!$DE$151:$DG$151,0)),0)+IFERROR(INDEX('Hoja de Trabajo para listado'!$CD$155:$DC$1048576,MATCH($A144,'Hoja de Trabajo para listado'!$CD$155:$CD$1048576,0),MATCH((CUADRO!F$5&amp;$E144),'Hoja de Trabajo para listado'!$CD$151:$DC$151,0)),0)</f>
        <v>0</v>
      </c>
      <c r="G144" s="243">
        <f ca="1">+IFERROR(INDEX('Hoja de Trabajo para listado'!$A$155:$Z$1048576,MATCH($A144,'Hoja de Trabajo para listado'!$A$155:$A$1048576,0),MATCH((CUADRO!G$5&amp;$E144),'Hoja de Trabajo para listado'!$A$151:$Z$151,0)),0)+IFERROR(INDEX('Hoja de Trabajo para listado'!$AB$155:$BA$1048576,MATCH($A144,'Hoja de Trabajo para listado'!$AB$155:$AB$1048576,0),MATCH((CUADRO!G$5&amp;$E144),'Hoja de Trabajo para listado'!$AB$151:$BA$151,0)),0)+IFERROR(INDEX('Hoja de Trabajo para listado'!$BC$155:$CB$1048576,MATCH($A144,'Hoja de Trabajo para listado'!$BC$155:$BC$1048576,0),MATCH((CUADRO!G$5&amp;$E144),'Hoja de Trabajo para listado'!$BC$151:$CB$151,0)),0)+IFERROR(INDEX('Hoja de Trabajo para listado'!$DE$153:$DG$274,MATCH($A144,'Hoja de Trabajo para listado'!$DE$153:$DE$1048576,0),MATCH((CUADRO!G$5&amp;$E144),'Hoja de Trabajo para listado'!$DE$151:$DG$151,0)),0)+IFERROR(INDEX('Hoja de Trabajo para listado'!$CD$155:$DC$1048576,MATCH($A144,'Hoja de Trabajo para listado'!$CD$155:$CD$1048576,0),MATCH((CUADRO!G$5&amp;$E144),'Hoja de Trabajo para listado'!$CD$151:$DC$151,0)),0)</f>
        <v>0</v>
      </c>
      <c r="H144" s="243">
        <f ca="1">+IFERROR(INDEX('Hoja de Trabajo para listado'!$A$155:$Z$1048576,MATCH($A144,'Hoja de Trabajo para listado'!$A$155:$A$1048576,0),MATCH((CUADRO!H$5&amp;$E144),'Hoja de Trabajo para listado'!$A$151:$Z$151,0)),0)+IFERROR(INDEX('Hoja de Trabajo para listado'!$AB$155:$BA$1048576,MATCH($A144,'Hoja de Trabajo para listado'!$AB$155:$AB$1048576,0),MATCH((CUADRO!H$5&amp;$E144),'Hoja de Trabajo para listado'!$AB$151:$BA$151,0)),0)+IFERROR(INDEX('Hoja de Trabajo para listado'!$BC$155:$CB$1048576,MATCH($A144,'Hoja de Trabajo para listado'!$BC$155:$BC$1048576,0),MATCH((CUADRO!H$5&amp;$E144),'Hoja de Trabajo para listado'!$BC$151:$CB$151,0)),0)+IFERROR(INDEX('Hoja de Trabajo para listado'!$DE$153:$DG$274,MATCH($A144,'Hoja de Trabajo para listado'!$DE$153:$DE$1048576,0),MATCH((CUADRO!H$5&amp;$E144),'Hoja de Trabajo para listado'!$DE$151:$DG$151,0)),0)+IFERROR(INDEX('Hoja de Trabajo para listado'!$CD$155:$DC$1048576,MATCH($A144,'Hoja de Trabajo para listado'!$CD$155:$CD$1048576,0),MATCH((CUADRO!H$5&amp;$E144),'Hoja de Trabajo para listado'!$CD$151:$DC$151,0)),0)</f>
        <v>0</v>
      </c>
      <c r="I144" s="243">
        <f ca="1">+IFERROR(INDEX('Hoja de Trabajo para listado'!$A$155:$Z$1048576,MATCH($A144,'Hoja de Trabajo para listado'!$A$155:$A$1048576,0),MATCH((CUADRO!I$5&amp;$E144),'Hoja de Trabajo para listado'!$A$151:$Z$151,0)),0)+IFERROR(INDEX('Hoja de Trabajo para listado'!$AB$155:$BA$1048576,MATCH($A144,'Hoja de Trabajo para listado'!$AB$155:$AB$1048576,0),MATCH((CUADRO!I$5&amp;$E144),'Hoja de Trabajo para listado'!$AB$151:$BA$151,0)),0)+IFERROR(INDEX('Hoja de Trabajo para listado'!$BC$155:$CB$1048576,MATCH($A144,'Hoja de Trabajo para listado'!$BC$155:$BC$1048576,0),MATCH((CUADRO!I$5&amp;$E144),'Hoja de Trabajo para listado'!$BC$151:$CB$151,0)),0)+IFERROR(INDEX('Hoja de Trabajo para listado'!$DE$153:$DG$274,MATCH($A144,'Hoja de Trabajo para listado'!$DE$153:$DE$1048576,0),MATCH((CUADRO!I$5&amp;$E144),'Hoja de Trabajo para listado'!$DE$151:$DG$151,0)),0)+IFERROR(INDEX('Hoja de Trabajo para listado'!$CD$155:$DC$1048576,MATCH($A144,'Hoja de Trabajo para listado'!$CD$155:$CD$1048576,0),MATCH((CUADRO!I$5&amp;$E144),'Hoja de Trabajo para listado'!$CD$151:$DC$151,0)),0)</f>
        <v>0</v>
      </c>
      <c r="J144" s="243">
        <f ca="1">+IFERROR(INDEX('Hoja de Trabajo para listado'!$A$155:$Z$1048576,MATCH($A144,'Hoja de Trabajo para listado'!$A$155:$A$1048576,0),MATCH((CUADRO!J$5&amp;$E144),'Hoja de Trabajo para listado'!$A$151:$Z$151,0)),0)+IFERROR(INDEX('Hoja de Trabajo para listado'!$AB$155:$BA$1048576,MATCH($A144,'Hoja de Trabajo para listado'!$AB$155:$AB$1048576,0),MATCH((CUADRO!J$5&amp;$E144),'Hoja de Trabajo para listado'!$AB$151:$BA$151,0)),0)+IFERROR(INDEX('Hoja de Trabajo para listado'!$BC$155:$CB$1048576,MATCH($A144,'Hoja de Trabajo para listado'!$BC$155:$BC$1048576,0),MATCH((CUADRO!J$5&amp;$E144),'Hoja de Trabajo para listado'!$BC$151:$CB$151,0)),0)+IFERROR(INDEX('Hoja de Trabajo para listado'!$DE$153:$DG$274,MATCH($A144,'Hoja de Trabajo para listado'!$DE$153:$DE$1048576,0),MATCH((CUADRO!J$5&amp;$E144),'Hoja de Trabajo para listado'!$DE$151:$DG$151,0)),0)+IFERROR(INDEX('Hoja de Trabajo para listado'!$CD$155:$DC$1048576,MATCH($A144,'Hoja de Trabajo para listado'!$CD$155:$CD$1048576,0),MATCH((CUADRO!J$5&amp;$E144),'Hoja de Trabajo para listado'!$CD$151:$DC$151,0)),0)</f>
        <v>0</v>
      </c>
      <c r="K144" s="243">
        <f ca="1">+IFERROR(INDEX('Hoja de Trabajo para listado'!$A$155:$Z$1048576,MATCH($A144,'Hoja de Trabajo para listado'!$A$155:$A$1048576,0),MATCH((CUADRO!K$5&amp;$E144),'Hoja de Trabajo para listado'!$A$151:$Z$151,0)),0)+IFERROR(INDEX('Hoja de Trabajo para listado'!$AB$155:$BA$1048576,MATCH($A144,'Hoja de Trabajo para listado'!$AB$155:$AB$1048576,0),MATCH((CUADRO!K$5&amp;$E144),'Hoja de Trabajo para listado'!$AB$151:$BA$151,0)),0)+IFERROR(INDEX('Hoja de Trabajo para listado'!$BC$155:$CB$1048576,MATCH($A144,'Hoja de Trabajo para listado'!$BC$155:$BC$1048576,0),MATCH((CUADRO!K$5&amp;$E144),'Hoja de Trabajo para listado'!$BC$151:$CB$151,0)),0)+IFERROR(INDEX('Hoja de Trabajo para listado'!$DE$153:$DG$274,MATCH($A144,'Hoja de Trabajo para listado'!$DE$153:$DE$1048576,0),MATCH((CUADRO!K$5&amp;$E144),'Hoja de Trabajo para listado'!$DE$151:$DG$151,0)),0)+IFERROR(INDEX('Hoja de Trabajo para listado'!$CD$155:$DC$1048576,MATCH($A144,'Hoja de Trabajo para listado'!$CD$155:$CD$1048576,0),MATCH((CUADRO!K$5&amp;$E144),'Hoja de Trabajo para listado'!$CD$151:$DC$151,0)),0)</f>
        <v>0</v>
      </c>
      <c r="L144" s="243">
        <f ca="1">+IFERROR(INDEX('Hoja de Trabajo para listado'!$A$155:$Z$1048576,MATCH($A144,'Hoja de Trabajo para listado'!$A$155:$A$1048576,0),MATCH((CUADRO!L$5&amp;$E144),'Hoja de Trabajo para listado'!$A$151:$Z$151,0)),0)+IFERROR(INDEX('Hoja de Trabajo para listado'!$AB$155:$BA$1048576,MATCH($A144,'Hoja de Trabajo para listado'!$AB$155:$AB$1048576,0),MATCH((CUADRO!L$5&amp;$E144),'Hoja de Trabajo para listado'!$AB$151:$BA$151,0)),0)+IFERROR(INDEX('Hoja de Trabajo para listado'!$BC$155:$CB$1048576,MATCH($A144,'Hoja de Trabajo para listado'!$BC$155:$BC$1048576,0),MATCH((CUADRO!L$5&amp;$E144),'Hoja de Trabajo para listado'!$BC$151:$CB$151,0)),0)+IFERROR(INDEX('Hoja de Trabajo para listado'!$DE$153:$DG$274,MATCH($A144,'Hoja de Trabajo para listado'!$DE$153:$DE$1048576,0),MATCH((CUADRO!L$5&amp;$E144),'Hoja de Trabajo para listado'!$DE$151:$DG$151,0)),0)+IFERROR(INDEX('Hoja de Trabajo para listado'!$CD$155:$DC$1048576,MATCH($A144,'Hoja de Trabajo para listado'!$CD$155:$CD$1048576,0),MATCH((CUADRO!L$5&amp;$E144),'Hoja de Trabajo para listado'!$CD$151:$DC$151,0)),0)</f>
        <v>0</v>
      </c>
      <c r="M144" s="243">
        <f ca="1">+IFERROR(INDEX('Hoja de Trabajo para listado'!$A$155:$Z$1048576,MATCH($A144,'Hoja de Trabajo para listado'!$A$155:$A$1048576,0),MATCH((CUADRO!M$5&amp;$E144),'Hoja de Trabajo para listado'!$A$151:$Z$151,0)),0)+IFERROR(INDEX('Hoja de Trabajo para listado'!$AB$155:$BA$1048576,MATCH($A144,'Hoja de Trabajo para listado'!$AB$155:$AB$1048576,0),MATCH((CUADRO!M$5&amp;$E144),'Hoja de Trabajo para listado'!$AB$151:$BA$151,0)),0)+IFERROR(INDEX('Hoja de Trabajo para listado'!$BC$155:$CB$1048576,MATCH($A144,'Hoja de Trabajo para listado'!$BC$155:$BC$1048576,0),MATCH((CUADRO!M$5&amp;$E144),'Hoja de Trabajo para listado'!$BC$151:$CB$151,0)),0)+IFERROR(INDEX('Hoja de Trabajo para listado'!$DE$153:$DG$274,MATCH($A144,'Hoja de Trabajo para listado'!$DE$153:$DE$1048576,0),MATCH((CUADRO!M$5&amp;$E144),'Hoja de Trabajo para listado'!$DE$151:$DG$151,0)),0)+IFERROR(INDEX('Hoja de Trabajo para listado'!$CD$155:$DC$1048576,MATCH($A144,'Hoja de Trabajo para listado'!$CD$155:$CD$1048576,0),MATCH((CUADRO!M$5&amp;$E144),'Hoja de Trabajo para listado'!$CD$151:$DC$151,0)),0)</f>
        <v>0</v>
      </c>
      <c r="N144" s="243">
        <f ca="1">+IFERROR(INDEX('Hoja de Trabajo para listado'!$A$155:$Z$1048576,MATCH($A144,'Hoja de Trabajo para listado'!$A$155:$A$1048576,0),MATCH((CUADRO!N$5&amp;$E144),'Hoja de Trabajo para listado'!$A$151:$Z$151,0)),0)+IFERROR(INDEX('Hoja de Trabajo para listado'!$AB$155:$BA$1048576,MATCH($A144,'Hoja de Trabajo para listado'!$AB$155:$AB$1048576,0),MATCH((CUADRO!N$5&amp;$E144),'Hoja de Trabajo para listado'!$AB$151:$BA$151,0)),0)+IFERROR(INDEX('Hoja de Trabajo para listado'!$BC$155:$CB$1048576,MATCH($A144,'Hoja de Trabajo para listado'!$BC$155:$BC$1048576,0),MATCH((CUADRO!N$5&amp;$E144),'Hoja de Trabajo para listado'!$BC$151:$CB$151,0)),0)+IFERROR(INDEX('Hoja de Trabajo para listado'!$DE$153:$DG$274,MATCH($A144,'Hoja de Trabajo para listado'!$DE$153:$DE$1048576,0),MATCH((CUADRO!N$5&amp;$E144),'Hoja de Trabajo para listado'!$DE$151:$DG$151,0)),0)+IFERROR(INDEX('Hoja de Trabajo para listado'!$CD$155:$DC$1048576,MATCH($A144,'Hoja de Trabajo para listado'!$CD$155:$CD$1048576,0),MATCH((CUADRO!N$5&amp;$E144),'Hoja de Trabajo para listado'!$CD$151:$DC$151,0)),0)</f>
        <v>0</v>
      </c>
      <c r="O144" s="243">
        <f ca="1">+IFERROR(INDEX('Hoja de Trabajo para listado'!$A$155:$Z$1048576,MATCH($A144,'Hoja de Trabajo para listado'!$A$155:$A$1048576,0),MATCH((CUADRO!O$5&amp;$E144),'Hoja de Trabajo para listado'!$A$151:$Z$151,0)),0)+IFERROR(INDEX('Hoja de Trabajo para listado'!$AB$155:$BA$1048576,MATCH($A144,'Hoja de Trabajo para listado'!$AB$155:$AB$1048576,0),MATCH((CUADRO!O$5&amp;$E144),'Hoja de Trabajo para listado'!$AB$151:$BA$151,0)),0)+IFERROR(INDEX('Hoja de Trabajo para listado'!$BC$155:$CB$1048576,MATCH($A144,'Hoja de Trabajo para listado'!$BC$155:$BC$1048576,0),MATCH((CUADRO!O$5&amp;$E144),'Hoja de Trabajo para listado'!$BC$151:$CB$151,0)),0)+IFERROR(INDEX('Hoja de Trabajo para listado'!$DE$153:$DG$274,MATCH($A144,'Hoja de Trabajo para listado'!$DE$153:$DE$1048576,0),MATCH((CUADRO!O$5&amp;$E144),'Hoja de Trabajo para listado'!$DE$151:$DG$151,0)),0)+IFERROR(INDEX('Hoja de Trabajo para listado'!$CD$155:$DC$1048576,MATCH($A144,'Hoja de Trabajo para listado'!$CD$155:$CD$1048576,0),MATCH((CUADRO!O$5&amp;$E144),'Hoja de Trabajo para listado'!$CD$151:$DC$151,0)),0)</f>
        <v>0</v>
      </c>
      <c r="P144" s="243">
        <f ca="1">+IFERROR(INDEX('Hoja de Trabajo para listado'!$A$155:$Z$1048576,MATCH($A144,'Hoja de Trabajo para listado'!$A$155:$A$1048576,0),MATCH((CUADRO!P$5&amp;$E144),'Hoja de Trabajo para listado'!$A$151:$Z$151,0)),0)+IFERROR(INDEX('Hoja de Trabajo para listado'!$AB$155:$BA$1048576,MATCH($A144,'Hoja de Trabajo para listado'!$AB$155:$AB$1048576,0),MATCH((CUADRO!P$5&amp;$E144),'Hoja de Trabajo para listado'!$AB$151:$BA$151,0)),0)+IFERROR(INDEX('Hoja de Trabajo para listado'!$BC$155:$CB$1048576,MATCH($A144,'Hoja de Trabajo para listado'!$BC$155:$BC$1048576,0),MATCH((CUADRO!P$5&amp;$E144),'Hoja de Trabajo para listado'!$BC$151:$CB$151,0)),0)+IFERROR(INDEX('Hoja de Trabajo para listado'!$DE$153:$DG$274,MATCH($A144,'Hoja de Trabajo para listado'!$DE$153:$DE$1048576,0),MATCH((CUADRO!P$5&amp;$E144),'Hoja de Trabajo para listado'!$DE$151:$DG$151,0)),0)+IFERROR(INDEX('Hoja de Trabajo para listado'!$CD$155:$DC$1048576,MATCH($A144,'Hoja de Trabajo para listado'!$CD$155:$CD$1048576,0),MATCH((CUADRO!P$5&amp;$E144),'Hoja de Trabajo para listado'!$CD$151:$DC$151,0)),0)</f>
        <v>0</v>
      </c>
      <c r="Q144" s="243">
        <f ca="1">+IFERROR(INDEX('Hoja de Trabajo para listado'!$A$155:$Z$1048576,MATCH($A144,'Hoja de Trabajo para listado'!$A$155:$A$1048576,0),MATCH((CUADRO!Q$5&amp;$E144),'Hoja de Trabajo para listado'!$A$151:$Z$151,0)),0)+IFERROR(INDEX('Hoja de Trabajo para listado'!$AB$155:$BA$1048576,MATCH($A144,'Hoja de Trabajo para listado'!$AB$155:$AB$1048576,0),MATCH((CUADRO!Q$5&amp;$E144),'Hoja de Trabajo para listado'!$AB$151:$BA$151,0)),0)+IFERROR(INDEX('Hoja de Trabajo para listado'!$BC$155:$CB$1048576,MATCH($A144,'Hoja de Trabajo para listado'!$BC$155:$BC$1048576,0),MATCH((CUADRO!Q$5&amp;$E144),'Hoja de Trabajo para listado'!$BC$151:$CB$151,0)),0)+IFERROR(INDEX('Hoja de Trabajo para listado'!$DE$153:$DG$274,MATCH($A144,'Hoja de Trabajo para listado'!$DE$153:$DE$1048576,0),MATCH((CUADRO!Q$5&amp;$E144),'Hoja de Trabajo para listado'!$DE$151:$DG$151,0)),0)+IFERROR(INDEX('Hoja de Trabajo para listado'!$CD$155:$DC$1048576,MATCH($A144,'Hoja de Trabajo para listado'!$CD$155:$CD$1048576,0),MATCH((CUADRO!Q$5&amp;$E144),'Hoja de Trabajo para listado'!$CD$151:$DC$151,0)),0)</f>
        <v>0</v>
      </c>
      <c r="R144" s="243">
        <f t="shared" ca="1" si="7"/>
        <v>0</v>
      </c>
      <c r="S144" s="243"/>
      <c r="T144" s="243">
        <f ca="1">+T145</f>
        <v>1476568.57</v>
      </c>
      <c r="U144" s="242">
        <f t="shared" si="8"/>
        <v>1</v>
      </c>
      <c r="V144" s="333" t="str">
        <f>+VLOOKUP(A144,bd_lista!$A$3:$E$590,5,FALSE)</f>
        <v>Instituciones Descentralizadas</v>
      </c>
      <c r="W144" s="391" t="str">
        <f>+V144</f>
        <v>Instituciones Descentralizadas</v>
      </c>
      <c r="X144" s="242">
        <f>+VLOOKUP(A144,[4]Sheet1!$A$13:$D$744,4,FALSE)</f>
        <v>86</v>
      </c>
      <c r="Y144" s="242" t="str">
        <f>+VLOOKUP(X144,bd_lista!$A$3:$C$590,3,FALSE)</f>
        <v>Ministerio de Medio Ambiente y Agua</v>
      </c>
      <c r="Z144" s="294">
        <f>+X144</f>
        <v>86</v>
      </c>
      <c r="AA144" s="319" t="str">
        <f>+Y144</f>
        <v>Ministerio de Medio Ambiente y Agua</v>
      </c>
    </row>
    <row r="145" spans="1:27" ht="15" customHeight="1">
      <c r="A145" s="32">
        <v>213</v>
      </c>
      <c r="B145" s="388"/>
      <c r="C145" s="333" t="str">
        <f>+VLOOKUP(A145,bd_lista!$A$3:$C$590,3,FALSE)</f>
        <v>Servicio Nacional de Meteorología e Hidrología</v>
      </c>
      <c r="D145" s="390"/>
      <c r="E145" s="333" t="s">
        <v>1305</v>
      </c>
      <c r="F145" s="245">
        <f ca="1">+IFERROR(INDEX('Hoja de Trabajo para listado'!$A$155:$Z$1048576,MATCH($A145,'Hoja de Trabajo para listado'!$A$155:$A$1048576,0),MATCH((CUADRO!F$5&amp;$E145),'Hoja de Trabajo para listado'!$A$151:$Z$151,0)),0)+IFERROR(INDEX('Hoja de Trabajo para listado'!$AB$155:$BA$1048576,MATCH($A145,'Hoja de Trabajo para listado'!$AB$155:$AB$1048576,0),MATCH((CUADRO!F$5&amp;$E145),'Hoja de Trabajo para listado'!$AB$151:$BA$151,0)),0)+IFERROR(INDEX('Hoja de Trabajo para listado'!$BC$155:$CB$1048576,MATCH($A145,'Hoja de Trabajo para listado'!$BC$155:$BC$1048576,0),MATCH((CUADRO!F$5&amp;$E145),'Hoja de Trabajo para listado'!$BC$151:$CB$151,0)),0)+IFERROR(INDEX('Hoja de Trabajo para listado'!$DE$153:$DG$274,MATCH($A145,'Hoja de Trabajo para listado'!$DE$153:$DE$1048576,0),MATCH((CUADRO!F$5&amp;$E145),'Hoja de Trabajo para listado'!$DE$151:$DG$151,0)),0)+IFERROR(INDEX('Hoja de Trabajo para listado'!$CD$155:$DC$1048576,MATCH($A145,'Hoja de Trabajo para listado'!$CD$155:$CD$1048576,0),MATCH((CUADRO!F$5&amp;$E145),'Hoja de Trabajo para listado'!$CD$151:$DC$151,0)),0)</f>
        <v>0</v>
      </c>
      <c r="G145" s="245">
        <f ca="1">+IFERROR(INDEX('Hoja de Trabajo para listado'!$A$155:$Z$1048576,MATCH($A145,'Hoja de Trabajo para listado'!$A$155:$A$1048576,0),MATCH((CUADRO!G$5&amp;$E145),'Hoja de Trabajo para listado'!$A$151:$Z$151,0)),0)+IFERROR(INDEX('Hoja de Trabajo para listado'!$AB$155:$BA$1048576,MATCH($A145,'Hoja de Trabajo para listado'!$AB$155:$AB$1048576,0),MATCH((CUADRO!G$5&amp;$E145),'Hoja de Trabajo para listado'!$AB$151:$BA$151,0)),0)+IFERROR(INDEX('Hoja de Trabajo para listado'!$BC$155:$CB$1048576,MATCH($A145,'Hoja de Trabajo para listado'!$BC$155:$BC$1048576,0),MATCH((CUADRO!G$5&amp;$E145),'Hoja de Trabajo para listado'!$BC$151:$CB$151,0)),0)+IFERROR(INDEX('Hoja de Trabajo para listado'!$DE$153:$DG$274,MATCH($A145,'Hoja de Trabajo para listado'!$DE$153:$DE$1048576,0),MATCH((CUADRO!G$5&amp;$E145),'Hoja de Trabajo para listado'!$DE$151:$DG$151,0)),0)+IFERROR(INDEX('Hoja de Trabajo para listado'!$CD$155:$DC$1048576,MATCH($A145,'Hoja de Trabajo para listado'!$CD$155:$CD$1048576,0),MATCH((CUADRO!G$5&amp;$E145),'Hoja de Trabajo para listado'!$CD$151:$DC$151,0)),0)</f>
        <v>0</v>
      </c>
      <c r="H145" s="245">
        <f ca="1">+IFERROR(INDEX('Hoja de Trabajo para listado'!$A$155:$Z$1048576,MATCH($A145,'Hoja de Trabajo para listado'!$A$155:$A$1048576,0),MATCH((CUADRO!H$5&amp;$E145),'Hoja de Trabajo para listado'!$A$151:$Z$151,0)),0)+IFERROR(INDEX('Hoja de Trabajo para listado'!$AB$155:$BA$1048576,MATCH($A145,'Hoja de Trabajo para listado'!$AB$155:$AB$1048576,0),MATCH((CUADRO!H$5&amp;$E145),'Hoja de Trabajo para listado'!$AB$151:$BA$151,0)),0)+IFERROR(INDEX('Hoja de Trabajo para listado'!$BC$155:$CB$1048576,MATCH($A145,'Hoja de Trabajo para listado'!$BC$155:$BC$1048576,0),MATCH((CUADRO!H$5&amp;$E145),'Hoja de Trabajo para listado'!$BC$151:$CB$151,0)),0)+IFERROR(INDEX('Hoja de Trabajo para listado'!$DE$153:$DG$274,MATCH($A145,'Hoja de Trabajo para listado'!$DE$153:$DE$1048576,0),MATCH((CUADRO!H$5&amp;$E145),'Hoja de Trabajo para listado'!$DE$151:$DG$151,0)),0)+IFERROR(INDEX('Hoja de Trabajo para listado'!$CD$155:$DC$1048576,MATCH($A145,'Hoja de Trabajo para listado'!$CD$155:$CD$1048576,0),MATCH((CUADRO!H$5&amp;$E145),'Hoja de Trabajo para listado'!$CD$151:$DC$151,0)),0)</f>
        <v>1476568.57</v>
      </c>
      <c r="I145" s="245">
        <f ca="1">+IFERROR(INDEX('Hoja de Trabajo para listado'!$A$155:$Z$1048576,MATCH($A145,'Hoja de Trabajo para listado'!$A$155:$A$1048576,0),MATCH((CUADRO!I$5&amp;$E145),'Hoja de Trabajo para listado'!$A$151:$Z$151,0)),0)+IFERROR(INDEX('Hoja de Trabajo para listado'!$AB$155:$BA$1048576,MATCH($A145,'Hoja de Trabajo para listado'!$AB$155:$AB$1048576,0),MATCH((CUADRO!I$5&amp;$E145),'Hoja de Trabajo para listado'!$AB$151:$BA$151,0)),0)+IFERROR(INDEX('Hoja de Trabajo para listado'!$BC$155:$CB$1048576,MATCH($A145,'Hoja de Trabajo para listado'!$BC$155:$BC$1048576,0),MATCH((CUADRO!I$5&amp;$E145),'Hoja de Trabajo para listado'!$BC$151:$CB$151,0)),0)+IFERROR(INDEX('Hoja de Trabajo para listado'!$DE$153:$DG$274,MATCH($A145,'Hoja de Trabajo para listado'!$DE$153:$DE$1048576,0),MATCH((CUADRO!I$5&amp;$E145),'Hoja de Trabajo para listado'!$DE$151:$DG$151,0)),0)+IFERROR(INDEX('Hoja de Trabajo para listado'!$CD$155:$DC$1048576,MATCH($A145,'Hoja de Trabajo para listado'!$CD$155:$CD$1048576,0),MATCH((CUADRO!I$5&amp;$E145),'Hoja de Trabajo para listado'!$CD$151:$DC$151,0)),0)</f>
        <v>0</v>
      </c>
      <c r="J145" s="245">
        <f ca="1">+IFERROR(INDEX('Hoja de Trabajo para listado'!$A$155:$Z$1048576,MATCH($A145,'Hoja de Trabajo para listado'!$A$155:$A$1048576,0),MATCH((CUADRO!J$5&amp;$E145),'Hoja de Trabajo para listado'!$A$151:$Z$151,0)),0)+IFERROR(INDEX('Hoja de Trabajo para listado'!$AB$155:$BA$1048576,MATCH($A145,'Hoja de Trabajo para listado'!$AB$155:$AB$1048576,0),MATCH((CUADRO!J$5&amp;$E145),'Hoja de Trabajo para listado'!$AB$151:$BA$151,0)),0)+IFERROR(INDEX('Hoja de Trabajo para listado'!$BC$155:$CB$1048576,MATCH($A145,'Hoja de Trabajo para listado'!$BC$155:$BC$1048576,0),MATCH((CUADRO!J$5&amp;$E145),'Hoja de Trabajo para listado'!$BC$151:$CB$151,0)),0)+IFERROR(INDEX('Hoja de Trabajo para listado'!$DE$153:$DG$274,MATCH($A145,'Hoja de Trabajo para listado'!$DE$153:$DE$1048576,0),MATCH((CUADRO!J$5&amp;$E145),'Hoja de Trabajo para listado'!$DE$151:$DG$151,0)),0)+IFERROR(INDEX('Hoja de Trabajo para listado'!$CD$155:$DC$1048576,MATCH($A145,'Hoja de Trabajo para listado'!$CD$155:$CD$1048576,0),MATCH((CUADRO!J$5&amp;$E145),'Hoja de Trabajo para listado'!$CD$151:$DC$151,0)),0)</f>
        <v>0</v>
      </c>
      <c r="K145" s="245">
        <f ca="1">+IFERROR(INDEX('Hoja de Trabajo para listado'!$A$155:$Z$1048576,MATCH($A145,'Hoja de Trabajo para listado'!$A$155:$A$1048576,0),MATCH((CUADRO!K$5&amp;$E145),'Hoja de Trabajo para listado'!$A$151:$Z$151,0)),0)+IFERROR(INDEX('Hoja de Trabajo para listado'!$AB$155:$BA$1048576,MATCH($A145,'Hoja de Trabajo para listado'!$AB$155:$AB$1048576,0),MATCH((CUADRO!K$5&amp;$E145),'Hoja de Trabajo para listado'!$AB$151:$BA$151,0)),0)+IFERROR(INDEX('Hoja de Trabajo para listado'!$BC$155:$CB$1048576,MATCH($A145,'Hoja de Trabajo para listado'!$BC$155:$BC$1048576,0),MATCH((CUADRO!K$5&amp;$E145),'Hoja de Trabajo para listado'!$BC$151:$CB$151,0)),0)+IFERROR(INDEX('Hoja de Trabajo para listado'!$DE$153:$DG$274,MATCH($A145,'Hoja de Trabajo para listado'!$DE$153:$DE$1048576,0),MATCH((CUADRO!K$5&amp;$E145),'Hoja de Trabajo para listado'!$DE$151:$DG$151,0)),0)+IFERROR(INDEX('Hoja de Trabajo para listado'!$CD$155:$DC$1048576,MATCH($A145,'Hoja de Trabajo para listado'!$CD$155:$CD$1048576,0),MATCH((CUADRO!K$5&amp;$E145),'Hoja de Trabajo para listado'!$CD$151:$DC$151,0)),0)</f>
        <v>0</v>
      </c>
      <c r="L145" s="245">
        <f ca="1">+IFERROR(INDEX('Hoja de Trabajo para listado'!$A$155:$Z$1048576,MATCH($A145,'Hoja de Trabajo para listado'!$A$155:$A$1048576,0),MATCH((CUADRO!L$5&amp;$E145),'Hoja de Trabajo para listado'!$A$151:$Z$151,0)),0)+IFERROR(INDEX('Hoja de Trabajo para listado'!$AB$155:$BA$1048576,MATCH($A145,'Hoja de Trabajo para listado'!$AB$155:$AB$1048576,0),MATCH((CUADRO!L$5&amp;$E145),'Hoja de Trabajo para listado'!$AB$151:$BA$151,0)),0)+IFERROR(INDEX('Hoja de Trabajo para listado'!$BC$155:$CB$1048576,MATCH($A145,'Hoja de Trabajo para listado'!$BC$155:$BC$1048576,0),MATCH((CUADRO!L$5&amp;$E145),'Hoja de Trabajo para listado'!$BC$151:$CB$151,0)),0)+IFERROR(INDEX('Hoja de Trabajo para listado'!$DE$153:$DG$274,MATCH($A145,'Hoja de Trabajo para listado'!$DE$153:$DE$1048576,0),MATCH((CUADRO!L$5&amp;$E145),'Hoja de Trabajo para listado'!$DE$151:$DG$151,0)),0)+IFERROR(INDEX('Hoja de Trabajo para listado'!$CD$155:$DC$1048576,MATCH($A145,'Hoja de Trabajo para listado'!$CD$155:$CD$1048576,0),MATCH((CUADRO!L$5&amp;$E145),'Hoja de Trabajo para listado'!$CD$151:$DC$151,0)),0)</f>
        <v>0</v>
      </c>
      <c r="M145" s="245">
        <f ca="1">+IFERROR(INDEX('Hoja de Trabajo para listado'!$A$155:$Z$1048576,MATCH($A145,'Hoja de Trabajo para listado'!$A$155:$A$1048576,0),MATCH((CUADRO!M$5&amp;$E145),'Hoja de Trabajo para listado'!$A$151:$Z$151,0)),0)+IFERROR(INDEX('Hoja de Trabajo para listado'!$AB$155:$BA$1048576,MATCH($A145,'Hoja de Trabajo para listado'!$AB$155:$AB$1048576,0),MATCH((CUADRO!M$5&amp;$E145),'Hoja de Trabajo para listado'!$AB$151:$BA$151,0)),0)+IFERROR(INDEX('Hoja de Trabajo para listado'!$BC$155:$CB$1048576,MATCH($A145,'Hoja de Trabajo para listado'!$BC$155:$BC$1048576,0),MATCH((CUADRO!M$5&amp;$E145),'Hoja de Trabajo para listado'!$BC$151:$CB$151,0)),0)+IFERROR(INDEX('Hoja de Trabajo para listado'!$DE$153:$DG$274,MATCH($A145,'Hoja de Trabajo para listado'!$DE$153:$DE$1048576,0),MATCH((CUADRO!M$5&amp;$E145),'Hoja de Trabajo para listado'!$DE$151:$DG$151,0)),0)+IFERROR(INDEX('Hoja de Trabajo para listado'!$CD$155:$DC$1048576,MATCH($A145,'Hoja de Trabajo para listado'!$CD$155:$CD$1048576,0),MATCH((CUADRO!M$5&amp;$E145),'Hoja de Trabajo para listado'!$CD$151:$DC$151,0)),0)</f>
        <v>0</v>
      </c>
      <c r="N145" s="245">
        <f ca="1">+IFERROR(INDEX('Hoja de Trabajo para listado'!$A$155:$Z$1048576,MATCH($A145,'Hoja de Trabajo para listado'!$A$155:$A$1048576,0),MATCH((CUADRO!N$5&amp;$E145),'Hoja de Trabajo para listado'!$A$151:$Z$151,0)),0)+IFERROR(INDEX('Hoja de Trabajo para listado'!$AB$155:$BA$1048576,MATCH($A145,'Hoja de Trabajo para listado'!$AB$155:$AB$1048576,0),MATCH((CUADRO!N$5&amp;$E145),'Hoja de Trabajo para listado'!$AB$151:$BA$151,0)),0)+IFERROR(INDEX('Hoja de Trabajo para listado'!$BC$155:$CB$1048576,MATCH($A145,'Hoja de Trabajo para listado'!$BC$155:$BC$1048576,0),MATCH((CUADRO!N$5&amp;$E145),'Hoja de Trabajo para listado'!$BC$151:$CB$151,0)),0)+IFERROR(INDEX('Hoja de Trabajo para listado'!$DE$153:$DG$274,MATCH($A145,'Hoja de Trabajo para listado'!$DE$153:$DE$1048576,0),MATCH((CUADRO!N$5&amp;$E145),'Hoja de Trabajo para listado'!$DE$151:$DG$151,0)),0)+IFERROR(INDEX('Hoja de Trabajo para listado'!$CD$155:$DC$1048576,MATCH($A145,'Hoja de Trabajo para listado'!$CD$155:$CD$1048576,0),MATCH((CUADRO!N$5&amp;$E145),'Hoja de Trabajo para listado'!$CD$151:$DC$151,0)),0)</f>
        <v>0</v>
      </c>
      <c r="O145" s="245">
        <f ca="1">+IFERROR(INDEX('Hoja de Trabajo para listado'!$A$155:$Z$1048576,MATCH($A145,'Hoja de Trabajo para listado'!$A$155:$A$1048576,0),MATCH((CUADRO!O$5&amp;$E145),'Hoja de Trabajo para listado'!$A$151:$Z$151,0)),0)+IFERROR(INDEX('Hoja de Trabajo para listado'!$AB$155:$BA$1048576,MATCH($A145,'Hoja de Trabajo para listado'!$AB$155:$AB$1048576,0),MATCH((CUADRO!O$5&amp;$E145),'Hoja de Trabajo para listado'!$AB$151:$BA$151,0)),0)+IFERROR(INDEX('Hoja de Trabajo para listado'!$BC$155:$CB$1048576,MATCH($A145,'Hoja de Trabajo para listado'!$BC$155:$BC$1048576,0),MATCH((CUADRO!O$5&amp;$E145),'Hoja de Trabajo para listado'!$BC$151:$CB$151,0)),0)+IFERROR(INDEX('Hoja de Trabajo para listado'!$DE$153:$DG$274,MATCH($A145,'Hoja de Trabajo para listado'!$DE$153:$DE$1048576,0),MATCH((CUADRO!O$5&amp;$E145),'Hoja de Trabajo para listado'!$DE$151:$DG$151,0)),0)+IFERROR(INDEX('Hoja de Trabajo para listado'!$CD$155:$DC$1048576,MATCH($A145,'Hoja de Trabajo para listado'!$CD$155:$CD$1048576,0),MATCH((CUADRO!O$5&amp;$E145),'Hoja de Trabajo para listado'!$CD$151:$DC$151,0)),0)</f>
        <v>0</v>
      </c>
      <c r="P145" s="245">
        <f ca="1">+IFERROR(INDEX('Hoja de Trabajo para listado'!$A$155:$Z$1048576,MATCH($A145,'Hoja de Trabajo para listado'!$A$155:$A$1048576,0),MATCH((CUADRO!P$5&amp;$E145),'Hoja de Trabajo para listado'!$A$151:$Z$151,0)),0)+IFERROR(INDEX('Hoja de Trabajo para listado'!$AB$155:$BA$1048576,MATCH($A145,'Hoja de Trabajo para listado'!$AB$155:$AB$1048576,0),MATCH((CUADRO!P$5&amp;$E145),'Hoja de Trabajo para listado'!$AB$151:$BA$151,0)),0)+IFERROR(INDEX('Hoja de Trabajo para listado'!$BC$155:$CB$1048576,MATCH($A145,'Hoja de Trabajo para listado'!$BC$155:$BC$1048576,0),MATCH((CUADRO!P$5&amp;$E145),'Hoja de Trabajo para listado'!$BC$151:$CB$151,0)),0)+IFERROR(INDEX('Hoja de Trabajo para listado'!$DE$153:$DG$274,MATCH($A145,'Hoja de Trabajo para listado'!$DE$153:$DE$1048576,0),MATCH((CUADRO!P$5&amp;$E145),'Hoja de Trabajo para listado'!$DE$151:$DG$151,0)),0)+IFERROR(INDEX('Hoja de Trabajo para listado'!$CD$155:$DC$1048576,MATCH($A145,'Hoja de Trabajo para listado'!$CD$155:$CD$1048576,0),MATCH((CUADRO!P$5&amp;$E145),'Hoja de Trabajo para listado'!$CD$151:$DC$151,0)),0)</f>
        <v>0</v>
      </c>
      <c r="Q145" s="245">
        <f ca="1">+IFERROR(INDEX('Hoja de Trabajo para listado'!$A$155:$Z$1048576,MATCH($A145,'Hoja de Trabajo para listado'!$A$155:$A$1048576,0),MATCH((CUADRO!Q$5&amp;$E145),'Hoja de Trabajo para listado'!$A$151:$Z$151,0)),0)+IFERROR(INDEX('Hoja de Trabajo para listado'!$AB$155:$BA$1048576,MATCH($A145,'Hoja de Trabajo para listado'!$AB$155:$AB$1048576,0),MATCH((CUADRO!Q$5&amp;$E145),'Hoja de Trabajo para listado'!$AB$151:$BA$151,0)),0)+IFERROR(INDEX('Hoja de Trabajo para listado'!$BC$155:$CB$1048576,MATCH($A145,'Hoja de Trabajo para listado'!$BC$155:$BC$1048576,0),MATCH((CUADRO!Q$5&amp;$E145),'Hoja de Trabajo para listado'!$BC$151:$CB$151,0)),0)+IFERROR(INDEX('Hoja de Trabajo para listado'!$DE$153:$DG$274,MATCH($A145,'Hoja de Trabajo para listado'!$DE$153:$DE$1048576,0),MATCH((CUADRO!Q$5&amp;$E145),'Hoja de Trabajo para listado'!$DE$151:$DG$151,0)),0)+IFERROR(INDEX('Hoja de Trabajo para listado'!$CD$155:$DC$1048576,MATCH($A145,'Hoja de Trabajo para listado'!$CD$155:$CD$1048576,0),MATCH((CUADRO!Q$5&amp;$E145),'Hoja de Trabajo para listado'!$CD$151:$DC$151,0)),0)</f>
        <v>0</v>
      </c>
      <c r="R145" s="245">
        <f t="shared" ca="1" si="7"/>
        <v>1476568.57</v>
      </c>
      <c r="S145" s="245">
        <f ca="1">+R144+R145</f>
        <v>1476568.57</v>
      </c>
      <c r="T145" s="245">
        <f ca="1">+S145</f>
        <v>1476568.57</v>
      </c>
      <c r="U145" s="244">
        <f t="shared" si="8"/>
        <v>2</v>
      </c>
      <c r="V145" s="333" t="str">
        <f>+VLOOKUP(A145,bd_lista!$A$3:$E$590,5,FALSE)</f>
        <v>Instituciones Descentralizadas</v>
      </c>
      <c r="W145" s="392"/>
      <c r="X145" s="242">
        <f>+VLOOKUP(A145,[4]Sheet1!$A$13:$D$744,4,FALSE)</f>
        <v>86</v>
      </c>
      <c r="Y145" s="242" t="str">
        <f>+VLOOKUP(X145,bd_lista!$A$3:$C$590,3,FALSE)</f>
        <v>Ministerio de Medio Ambiente y Agua</v>
      </c>
      <c r="Z145" s="292"/>
      <c r="AA145" s="321"/>
    </row>
    <row r="146" spans="1:27" ht="15" hidden="1" customHeight="1">
      <c r="A146" s="251">
        <v>221</v>
      </c>
      <c r="B146" s="387">
        <f>+A146</f>
        <v>221</v>
      </c>
      <c r="C146" s="247" t="str">
        <f>+VLOOKUP(A146,bd_lista!$A$3:$C$590,3,FALSE)</f>
        <v>Serv. Nal. de Reg. y Control de la Comer. de Minerales y Metales</v>
      </c>
      <c r="D146" s="389" t="str">
        <f>+C146</f>
        <v>Serv. Nal. de Reg. y Control de la Comer. de Minerales y Metales</v>
      </c>
      <c r="E146" s="247" t="s">
        <v>1304</v>
      </c>
      <c r="F146" s="243">
        <f ca="1">+IFERROR(INDEX('Hoja de Trabajo para listado'!$A$155:$Z$1048576,MATCH($A146,'Hoja de Trabajo para listado'!$A$155:$A$1048576,0),MATCH((CUADRO!F$5&amp;$E146),'Hoja de Trabajo para listado'!$A$151:$Z$151,0)),0)+IFERROR(INDEX('Hoja de Trabajo para listado'!$AB$155:$BA$1048576,MATCH($A146,'Hoja de Trabajo para listado'!$AB$155:$AB$1048576,0),MATCH((CUADRO!F$5&amp;$E146),'Hoja de Trabajo para listado'!$AB$151:$BA$151,0)),0)+IFERROR(INDEX('Hoja de Trabajo para listado'!$BC$155:$CB$1048576,MATCH($A146,'Hoja de Trabajo para listado'!$BC$155:$BC$1048576,0),MATCH((CUADRO!F$5&amp;$E146),'Hoja de Trabajo para listado'!$BC$151:$CB$151,0)),0)+IFERROR(INDEX('Hoja de Trabajo para listado'!$DE$153:$DG$274,MATCH($A146,'Hoja de Trabajo para listado'!$DE$153:$DE$1048576,0),MATCH((CUADRO!F$5&amp;$E146),'Hoja de Trabajo para listado'!$DE$151:$DG$151,0)),0)+IFERROR(INDEX('Hoja de Trabajo para listado'!$CD$155:$DC$1048576,MATCH($A146,'Hoja de Trabajo para listado'!$CD$155:$CD$1048576,0),MATCH((CUADRO!F$5&amp;$E146),'Hoja de Trabajo para listado'!$CD$151:$DC$151,0)),0)</f>
        <v>0</v>
      </c>
      <c r="G146" s="243">
        <f ca="1">+IFERROR(INDEX('Hoja de Trabajo para listado'!$A$155:$Z$1048576,MATCH($A146,'Hoja de Trabajo para listado'!$A$155:$A$1048576,0),MATCH((CUADRO!G$5&amp;$E146),'Hoja de Trabajo para listado'!$A$151:$Z$151,0)),0)+IFERROR(INDEX('Hoja de Trabajo para listado'!$AB$155:$BA$1048576,MATCH($A146,'Hoja de Trabajo para listado'!$AB$155:$AB$1048576,0),MATCH((CUADRO!G$5&amp;$E146),'Hoja de Trabajo para listado'!$AB$151:$BA$151,0)),0)+IFERROR(INDEX('Hoja de Trabajo para listado'!$BC$155:$CB$1048576,MATCH($A146,'Hoja de Trabajo para listado'!$BC$155:$BC$1048576,0),MATCH((CUADRO!G$5&amp;$E146),'Hoja de Trabajo para listado'!$BC$151:$CB$151,0)),0)+IFERROR(INDEX('Hoja de Trabajo para listado'!$DE$153:$DG$274,MATCH($A146,'Hoja de Trabajo para listado'!$DE$153:$DE$1048576,0),MATCH((CUADRO!G$5&amp;$E146),'Hoja de Trabajo para listado'!$DE$151:$DG$151,0)),0)+IFERROR(INDEX('Hoja de Trabajo para listado'!$CD$155:$DC$1048576,MATCH($A146,'Hoja de Trabajo para listado'!$CD$155:$CD$1048576,0),MATCH((CUADRO!G$5&amp;$E146),'Hoja de Trabajo para listado'!$CD$151:$DC$151,0)),0)</f>
        <v>0</v>
      </c>
      <c r="H146" s="243">
        <f ca="1">+IFERROR(INDEX('Hoja de Trabajo para listado'!$A$155:$Z$1048576,MATCH($A146,'Hoja de Trabajo para listado'!$A$155:$A$1048576,0),MATCH((CUADRO!H$5&amp;$E146),'Hoja de Trabajo para listado'!$A$151:$Z$151,0)),0)+IFERROR(INDEX('Hoja de Trabajo para listado'!$AB$155:$BA$1048576,MATCH($A146,'Hoja de Trabajo para listado'!$AB$155:$AB$1048576,0),MATCH((CUADRO!H$5&amp;$E146),'Hoja de Trabajo para listado'!$AB$151:$BA$151,0)),0)+IFERROR(INDEX('Hoja de Trabajo para listado'!$BC$155:$CB$1048576,MATCH($A146,'Hoja de Trabajo para listado'!$BC$155:$BC$1048576,0),MATCH((CUADRO!H$5&amp;$E146),'Hoja de Trabajo para listado'!$BC$151:$CB$151,0)),0)+IFERROR(INDEX('Hoja de Trabajo para listado'!$DE$153:$DG$274,MATCH($A146,'Hoja de Trabajo para listado'!$DE$153:$DE$1048576,0),MATCH((CUADRO!H$5&amp;$E146),'Hoja de Trabajo para listado'!$DE$151:$DG$151,0)),0)+IFERROR(INDEX('Hoja de Trabajo para listado'!$CD$155:$DC$1048576,MATCH($A146,'Hoja de Trabajo para listado'!$CD$155:$CD$1048576,0),MATCH((CUADRO!H$5&amp;$E146),'Hoja de Trabajo para listado'!$CD$151:$DC$151,0)),0)</f>
        <v>0</v>
      </c>
      <c r="I146" s="243">
        <f ca="1">+IFERROR(INDEX('Hoja de Trabajo para listado'!$A$155:$Z$1048576,MATCH($A146,'Hoja de Trabajo para listado'!$A$155:$A$1048576,0),MATCH((CUADRO!I$5&amp;$E146),'Hoja de Trabajo para listado'!$A$151:$Z$151,0)),0)+IFERROR(INDEX('Hoja de Trabajo para listado'!$AB$155:$BA$1048576,MATCH($A146,'Hoja de Trabajo para listado'!$AB$155:$AB$1048576,0),MATCH((CUADRO!I$5&amp;$E146),'Hoja de Trabajo para listado'!$AB$151:$BA$151,0)),0)+IFERROR(INDEX('Hoja de Trabajo para listado'!$BC$155:$CB$1048576,MATCH($A146,'Hoja de Trabajo para listado'!$BC$155:$BC$1048576,0),MATCH((CUADRO!I$5&amp;$E146),'Hoja de Trabajo para listado'!$BC$151:$CB$151,0)),0)+IFERROR(INDEX('Hoja de Trabajo para listado'!$DE$153:$DG$274,MATCH($A146,'Hoja de Trabajo para listado'!$DE$153:$DE$1048576,0),MATCH((CUADRO!I$5&amp;$E146),'Hoja de Trabajo para listado'!$DE$151:$DG$151,0)),0)+IFERROR(INDEX('Hoja de Trabajo para listado'!$CD$155:$DC$1048576,MATCH($A146,'Hoja de Trabajo para listado'!$CD$155:$CD$1048576,0),MATCH((CUADRO!I$5&amp;$E146),'Hoja de Trabajo para listado'!$CD$151:$DC$151,0)),0)</f>
        <v>0</v>
      </c>
      <c r="J146" s="243">
        <f ca="1">+IFERROR(INDEX('Hoja de Trabajo para listado'!$A$155:$Z$1048576,MATCH($A146,'Hoja de Trabajo para listado'!$A$155:$A$1048576,0),MATCH((CUADRO!J$5&amp;$E146),'Hoja de Trabajo para listado'!$A$151:$Z$151,0)),0)+IFERROR(INDEX('Hoja de Trabajo para listado'!$AB$155:$BA$1048576,MATCH($A146,'Hoja de Trabajo para listado'!$AB$155:$AB$1048576,0),MATCH((CUADRO!J$5&amp;$E146),'Hoja de Trabajo para listado'!$AB$151:$BA$151,0)),0)+IFERROR(INDEX('Hoja de Trabajo para listado'!$BC$155:$CB$1048576,MATCH($A146,'Hoja de Trabajo para listado'!$BC$155:$BC$1048576,0),MATCH((CUADRO!J$5&amp;$E146),'Hoja de Trabajo para listado'!$BC$151:$CB$151,0)),0)+IFERROR(INDEX('Hoja de Trabajo para listado'!$DE$153:$DG$274,MATCH($A146,'Hoja de Trabajo para listado'!$DE$153:$DE$1048576,0),MATCH((CUADRO!J$5&amp;$E146),'Hoja de Trabajo para listado'!$DE$151:$DG$151,0)),0)+IFERROR(INDEX('Hoja de Trabajo para listado'!$CD$155:$DC$1048576,MATCH($A146,'Hoja de Trabajo para listado'!$CD$155:$CD$1048576,0),MATCH((CUADRO!J$5&amp;$E146),'Hoja de Trabajo para listado'!$CD$151:$DC$151,0)),0)</f>
        <v>0</v>
      </c>
      <c r="K146" s="243">
        <f ca="1">+IFERROR(INDEX('Hoja de Trabajo para listado'!$A$155:$Z$1048576,MATCH($A146,'Hoja de Trabajo para listado'!$A$155:$A$1048576,0),MATCH((CUADRO!K$5&amp;$E146),'Hoja de Trabajo para listado'!$A$151:$Z$151,0)),0)+IFERROR(INDEX('Hoja de Trabajo para listado'!$AB$155:$BA$1048576,MATCH($A146,'Hoja de Trabajo para listado'!$AB$155:$AB$1048576,0),MATCH((CUADRO!K$5&amp;$E146),'Hoja de Trabajo para listado'!$AB$151:$BA$151,0)),0)+IFERROR(INDEX('Hoja de Trabajo para listado'!$BC$155:$CB$1048576,MATCH($A146,'Hoja de Trabajo para listado'!$BC$155:$BC$1048576,0),MATCH((CUADRO!K$5&amp;$E146),'Hoja de Trabajo para listado'!$BC$151:$CB$151,0)),0)+IFERROR(INDEX('Hoja de Trabajo para listado'!$DE$153:$DG$274,MATCH($A146,'Hoja de Trabajo para listado'!$DE$153:$DE$1048576,0),MATCH((CUADRO!K$5&amp;$E146),'Hoja de Trabajo para listado'!$DE$151:$DG$151,0)),0)+IFERROR(INDEX('Hoja de Trabajo para listado'!$CD$155:$DC$1048576,MATCH($A146,'Hoja de Trabajo para listado'!$CD$155:$CD$1048576,0),MATCH((CUADRO!K$5&amp;$E146),'Hoja de Trabajo para listado'!$CD$151:$DC$151,0)),0)</f>
        <v>0</v>
      </c>
      <c r="L146" s="243">
        <f ca="1">+IFERROR(INDEX('Hoja de Trabajo para listado'!$A$155:$Z$1048576,MATCH($A146,'Hoja de Trabajo para listado'!$A$155:$A$1048576,0),MATCH((CUADRO!L$5&amp;$E146),'Hoja de Trabajo para listado'!$A$151:$Z$151,0)),0)+IFERROR(INDEX('Hoja de Trabajo para listado'!$AB$155:$BA$1048576,MATCH($A146,'Hoja de Trabajo para listado'!$AB$155:$AB$1048576,0),MATCH((CUADRO!L$5&amp;$E146),'Hoja de Trabajo para listado'!$AB$151:$BA$151,0)),0)+IFERROR(INDEX('Hoja de Trabajo para listado'!$BC$155:$CB$1048576,MATCH($A146,'Hoja de Trabajo para listado'!$BC$155:$BC$1048576,0),MATCH((CUADRO!L$5&amp;$E146),'Hoja de Trabajo para listado'!$BC$151:$CB$151,0)),0)+IFERROR(INDEX('Hoja de Trabajo para listado'!$DE$153:$DG$274,MATCH($A146,'Hoja de Trabajo para listado'!$DE$153:$DE$1048576,0),MATCH((CUADRO!L$5&amp;$E146),'Hoja de Trabajo para listado'!$DE$151:$DG$151,0)),0)+IFERROR(INDEX('Hoja de Trabajo para listado'!$CD$155:$DC$1048576,MATCH($A146,'Hoja de Trabajo para listado'!$CD$155:$CD$1048576,0),MATCH((CUADRO!L$5&amp;$E146),'Hoja de Trabajo para listado'!$CD$151:$DC$151,0)),0)</f>
        <v>0</v>
      </c>
      <c r="M146" s="243">
        <f ca="1">+IFERROR(INDEX('Hoja de Trabajo para listado'!$A$155:$Z$1048576,MATCH($A146,'Hoja de Trabajo para listado'!$A$155:$A$1048576,0),MATCH((CUADRO!M$5&amp;$E146),'Hoja de Trabajo para listado'!$A$151:$Z$151,0)),0)+IFERROR(INDEX('Hoja de Trabajo para listado'!$AB$155:$BA$1048576,MATCH($A146,'Hoja de Trabajo para listado'!$AB$155:$AB$1048576,0),MATCH((CUADRO!M$5&amp;$E146),'Hoja de Trabajo para listado'!$AB$151:$BA$151,0)),0)+IFERROR(INDEX('Hoja de Trabajo para listado'!$BC$155:$CB$1048576,MATCH($A146,'Hoja de Trabajo para listado'!$BC$155:$BC$1048576,0),MATCH((CUADRO!M$5&amp;$E146),'Hoja de Trabajo para listado'!$BC$151:$CB$151,0)),0)+IFERROR(INDEX('Hoja de Trabajo para listado'!$DE$153:$DG$274,MATCH($A146,'Hoja de Trabajo para listado'!$DE$153:$DE$1048576,0),MATCH((CUADRO!M$5&amp;$E146),'Hoja de Trabajo para listado'!$DE$151:$DG$151,0)),0)+IFERROR(INDEX('Hoja de Trabajo para listado'!$CD$155:$DC$1048576,MATCH($A146,'Hoja de Trabajo para listado'!$CD$155:$CD$1048576,0),MATCH((CUADRO!M$5&amp;$E146),'Hoja de Trabajo para listado'!$CD$151:$DC$151,0)),0)</f>
        <v>0</v>
      </c>
      <c r="N146" s="243">
        <f ca="1">+IFERROR(INDEX('Hoja de Trabajo para listado'!$A$155:$Z$1048576,MATCH($A146,'Hoja de Trabajo para listado'!$A$155:$A$1048576,0),MATCH((CUADRO!N$5&amp;$E146),'Hoja de Trabajo para listado'!$A$151:$Z$151,0)),0)+IFERROR(INDEX('Hoja de Trabajo para listado'!$AB$155:$BA$1048576,MATCH($A146,'Hoja de Trabajo para listado'!$AB$155:$AB$1048576,0),MATCH((CUADRO!N$5&amp;$E146),'Hoja de Trabajo para listado'!$AB$151:$BA$151,0)),0)+IFERROR(INDEX('Hoja de Trabajo para listado'!$BC$155:$CB$1048576,MATCH($A146,'Hoja de Trabajo para listado'!$BC$155:$BC$1048576,0),MATCH((CUADRO!N$5&amp;$E146),'Hoja de Trabajo para listado'!$BC$151:$CB$151,0)),0)+IFERROR(INDEX('Hoja de Trabajo para listado'!$DE$153:$DG$274,MATCH($A146,'Hoja de Trabajo para listado'!$DE$153:$DE$1048576,0),MATCH((CUADRO!N$5&amp;$E146),'Hoja de Trabajo para listado'!$DE$151:$DG$151,0)),0)+IFERROR(INDEX('Hoja de Trabajo para listado'!$CD$155:$DC$1048576,MATCH($A146,'Hoja de Trabajo para listado'!$CD$155:$CD$1048576,0),MATCH((CUADRO!N$5&amp;$E146),'Hoja de Trabajo para listado'!$CD$151:$DC$151,0)),0)</f>
        <v>0</v>
      </c>
      <c r="O146" s="243">
        <f ca="1">+IFERROR(INDEX('Hoja de Trabajo para listado'!$A$155:$Z$1048576,MATCH($A146,'Hoja de Trabajo para listado'!$A$155:$A$1048576,0),MATCH((CUADRO!O$5&amp;$E146),'Hoja de Trabajo para listado'!$A$151:$Z$151,0)),0)+IFERROR(INDEX('Hoja de Trabajo para listado'!$AB$155:$BA$1048576,MATCH($A146,'Hoja de Trabajo para listado'!$AB$155:$AB$1048576,0),MATCH((CUADRO!O$5&amp;$E146),'Hoja de Trabajo para listado'!$AB$151:$BA$151,0)),0)+IFERROR(INDEX('Hoja de Trabajo para listado'!$BC$155:$CB$1048576,MATCH($A146,'Hoja de Trabajo para listado'!$BC$155:$BC$1048576,0),MATCH((CUADRO!O$5&amp;$E146),'Hoja de Trabajo para listado'!$BC$151:$CB$151,0)),0)+IFERROR(INDEX('Hoja de Trabajo para listado'!$DE$153:$DG$274,MATCH($A146,'Hoja de Trabajo para listado'!$DE$153:$DE$1048576,0),MATCH((CUADRO!O$5&amp;$E146),'Hoja de Trabajo para listado'!$DE$151:$DG$151,0)),0)+IFERROR(INDEX('Hoja de Trabajo para listado'!$CD$155:$DC$1048576,MATCH($A146,'Hoja de Trabajo para listado'!$CD$155:$CD$1048576,0),MATCH((CUADRO!O$5&amp;$E146),'Hoja de Trabajo para listado'!$CD$151:$DC$151,0)),0)</f>
        <v>0</v>
      </c>
      <c r="P146" s="243">
        <f ca="1">+IFERROR(INDEX('Hoja de Trabajo para listado'!$A$155:$Z$1048576,MATCH($A146,'Hoja de Trabajo para listado'!$A$155:$A$1048576,0),MATCH((CUADRO!P$5&amp;$E146),'Hoja de Trabajo para listado'!$A$151:$Z$151,0)),0)+IFERROR(INDEX('Hoja de Trabajo para listado'!$AB$155:$BA$1048576,MATCH($A146,'Hoja de Trabajo para listado'!$AB$155:$AB$1048576,0),MATCH((CUADRO!P$5&amp;$E146),'Hoja de Trabajo para listado'!$AB$151:$BA$151,0)),0)+IFERROR(INDEX('Hoja de Trabajo para listado'!$BC$155:$CB$1048576,MATCH($A146,'Hoja de Trabajo para listado'!$BC$155:$BC$1048576,0),MATCH((CUADRO!P$5&amp;$E146),'Hoja de Trabajo para listado'!$BC$151:$CB$151,0)),0)+IFERROR(INDEX('Hoja de Trabajo para listado'!$DE$153:$DG$274,MATCH($A146,'Hoja de Trabajo para listado'!$DE$153:$DE$1048576,0),MATCH((CUADRO!P$5&amp;$E146),'Hoja de Trabajo para listado'!$DE$151:$DG$151,0)),0)+IFERROR(INDEX('Hoja de Trabajo para listado'!$CD$155:$DC$1048576,MATCH($A146,'Hoja de Trabajo para listado'!$CD$155:$CD$1048576,0),MATCH((CUADRO!P$5&amp;$E146),'Hoja de Trabajo para listado'!$CD$151:$DC$151,0)),0)</f>
        <v>0</v>
      </c>
      <c r="Q146" s="243">
        <f ca="1">+IFERROR(INDEX('Hoja de Trabajo para listado'!$A$155:$Z$1048576,MATCH($A146,'Hoja de Trabajo para listado'!$A$155:$A$1048576,0),MATCH((CUADRO!Q$5&amp;$E146),'Hoja de Trabajo para listado'!$A$151:$Z$151,0)),0)+IFERROR(INDEX('Hoja de Trabajo para listado'!$AB$155:$BA$1048576,MATCH($A146,'Hoja de Trabajo para listado'!$AB$155:$AB$1048576,0),MATCH((CUADRO!Q$5&amp;$E146),'Hoja de Trabajo para listado'!$AB$151:$BA$151,0)),0)+IFERROR(INDEX('Hoja de Trabajo para listado'!$BC$155:$CB$1048576,MATCH($A146,'Hoja de Trabajo para listado'!$BC$155:$BC$1048576,0),MATCH((CUADRO!Q$5&amp;$E146),'Hoja de Trabajo para listado'!$BC$151:$CB$151,0)),0)+IFERROR(INDEX('Hoja de Trabajo para listado'!$DE$153:$DG$274,MATCH($A146,'Hoja de Trabajo para listado'!$DE$153:$DE$1048576,0),MATCH((CUADRO!Q$5&amp;$E146),'Hoja de Trabajo para listado'!$DE$151:$DG$151,0)),0)+IFERROR(INDEX('Hoja de Trabajo para listado'!$CD$155:$DC$1048576,MATCH($A146,'Hoja de Trabajo para listado'!$CD$155:$CD$1048576,0),MATCH((CUADRO!Q$5&amp;$E146),'Hoja de Trabajo para listado'!$CD$151:$DC$151,0)),0)</f>
        <v>0</v>
      </c>
      <c r="R146" s="243">
        <f t="shared" ca="1" si="7"/>
        <v>0</v>
      </c>
      <c r="S146" s="243"/>
      <c r="T146" s="243">
        <f ca="1">+T147</f>
        <v>15.46</v>
      </c>
      <c r="U146" s="242">
        <f t="shared" si="8"/>
        <v>1</v>
      </c>
      <c r="V146" s="333" t="str">
        <f>+VLOOKUP(A146,bd_lista!$A$3:$E$590,5,FALSE)</f>
        <v>Instituciones Descentralizadas</v>
      </c>
      <c r="W146" s="391" t="str">
        <f>+V146</f>
        <v>Instituciones Descentralizadas</v>
      </c>
      <c r="X146" s="242">
        <f>+VLOOKUP(A146,[4]Sheet1!$A$13:$D$744,4,FALSE)</f>
        <v>76</v>
      </c>
      <c r="Y146" s="242" t="str">
        <f>+VLOOKUP(X146,bd_lista!$A$3:$C$590,3,FALSE)</f>
        <v>Ministerio de Minería y Metalurgia</v>
      </c>
      <c r="Z146" s="294">
        <f>+X146</f>
        <v>76</v>
      </c>
      <c r="AA146" s="319" t="str">
        <f>+Y146</f>
        <v>Ministerio de Minería y Metalurgia</v>
      </c>
    </row>
    <row r="147" spans="1:27" ht="15" hidden="1" customHeight="1">
      <c r="A147" s="32">
        <v>221</v>
      </c>
      <c r="B147" s="388"/>
      <c r="C147" s="333" t="str">
        <f>+VLOOKUP(A147,bd_lista!$A$3:$C$590,3,FALSE)</f>
        <v>Serv. Nal. de Reg. y Control de la Comer. de Minerales y Metales</v>
      </c>
      <c r="D147" s="390"/>
      <c r="E147" s="333" t="s">
        <v>1305</v>
      </c>
      <c r="F147" s="245">
        <f ca="1">+IFERROR(INDEX('Hoja de Trabajo para listado'!$A$155:$Z$1048576,MATCH($A147,'Hoja de Trabajo para listado'!$A$155:$A$1048576,0),MATCH((CUADRO!F$5&amp;$E147),'Hoja de Trabajo para listado'!$A$151:$Z$151,0)),0)+IFERROR(INDEX('Hoja de Trabajo para listado'!$AB$155:$BA$1048576,MATCH($A147,'Hoja de Trabajo para listado'!$AB$155:$AB$1048576,0),MATCH((CUADRO!F$5&amp;$E147),'Hoja de Trabajo para listado'!$AB$151:$BA$151,0)),0)+IFERROR(INDEX('Hoja de Trabajo para listado'!$BC$155:$CB$1048576,MATCH($A147,'Hoja de Trabajo para listado'!$BC$155:$BC$1048576,0),MATCH((CUADRO!F$5&amp;$E147),'Hoja de Trabajo para listado'!$BC$151:$CB$151,0)),0)+IFERROR(INDEX('Hoja de Trabajo para listado'!$DE$153:$DG$274,MATCH($A147,'Hoja de Trabajo para listado'!$DE$153:$DE$1048576,0),MATCH((CUADRO!F$5&amp;$E147),'Hoja de Trabajo para listado'!$DE$151:$DG$151,0)),0)+IFERROR(INDEX('Hoja de Trabajo para listado'!$CD$155:$DC$1048576,MATCH($A147,'Hoja de Trabajo para listado'!$CD$155:$CD$1048576,0),MATCH((CUADRO!F$5&amp;$E147),'Hoja de Trabajo para listado'!$CD$151:$DC$151,0)),0)</f>
        <v>0</v>
      </c>
      <c r="G147" s="245">
        <f ca="1">+IFERROR(INDEX('Hoja de Trabajo para listado'!$A$155:$Z$1048576,MATCH($A147,'Hoja de Trabajo para listado'!$A$155:$A$1048576,0),MATCH((CUADRO!G$5&amp;$E147),'Hoja de Trabajo para listado'!$A$151:$Z$151,0)),0)+IFERROR(INDEX('Hoja de Trabajo para listado'!$AB$155:$BA$1048576,MATCH($A147,'Hoja de Trabajo para listado'!$AB$155:$AB$1048576,0),MATCH((CUADRO!G$5&amp;$E147),'Hoja de Trabajo para listado'!$AB$151:$BA$151,0)),0)+IFERROR(INDEX('Hoja de Trabajo para listado'!$BC$155:$CB$1048576,MATCH($A147,'Hoja de Trabajo para listado'!$BC$155:$BC$1048576,0),MATCH((CUADRO!G$5&amp;$E147),'Hoja de Trabajo para listado'!$BC$151:$CB$151,0)),0)+IFERROR(INDEX('Hoja de Trabajo para listado'!$DE$153:$DG$274,MATCH($A147,'Hoja de Trabajo para listado'!$DE$153:$DE$1048576,0),MATCH((CUADRO!G$5&amp;$E147),'Hoja de Trabajo para listado'!$DE$151:$DG$151,0)),0)+IFERROR(INDEX('Hoja de Trabajo para listado'!$CD$155:$DC$1048576,MATCH($A147,'Hoja de Trabajo para listado'!$CD$155:$CD$1048576,0),MATCH((CUADRO!G$5&amp;$E147),'Hoja de Trabajo para listado'!$CD$151:$DC$151,0)),0)</f>
        <v>0</v>
      </c>
      <c r="H147" s="245">
        <f ca="1">+IFERROR(INDEX('Hoja de Trabajo para listado'!$A$155:$Z$1048576,MATCH($A147,'Hoja de Trabajo para listado'!$A$155:$A$1048576,0),MATCH((CUADRO!H$5&amp;$E147),'Hoja de Trabajo para listado'!$A$151:$Z$151,0)),0)+IFERROR(INDEX('Hoja de Trabajo para listado'!$AB$155:$BA$1048576,MATCH($A147,'Hoja de Trabajo para listado'!$AB$155:$AB$1048576,0),MATCH((CUADRO!H$5&amp;$E147),'Hoja de Trabajo para listado'!$AB$151:$BA$151,0)),0)+IFERROR(INDEX('Hoja de Trabajo para listado'!$BC$155:$CB$1048576,MATCH($A147,'Hoja de Trabajo para listado'!$BC$155:$BC$1048576,0),MATCH((CUADRO!H$5&amp;$E147),'Hoja de Trabajo para listado'!$BC$151:$CB$151,0)),0)+IFERROR(INDEX('Hoja de Trabajo para listado'!$DE$153:$DG$274,MATCH($A147,'Hoja de Trabajo para listado'!$DE$153:$DE$1048576,0),MATCH((CUADRO!H$5&amp;$E147),'Hoja de Trabajo para listado'!$DE$151:$DG$151,0)),0)+IFERROR(INDEX('Hoja de Trabajo para listado'!$CD$155:$DC$1048576,MATCH($A147,'Hoja de Trabajo para listado'!$CD$155:$CD$1048576,0),MATCH((CUADRO!H$5&amp;$E147),'Hoja de Trabajo para listado'!$CD$151:$DC$151,0)),0)</f>
        <v>0</v>
      </c>
      <c r="I147" s="245">
        <f ca="1">+IFERROR(INDEX('Hoja de Trabajo para listado'!$A$155:$Z$1048576,MATCH($A147,'Hoja de Trabajo para listado'!$A$155:$A$1048576,0),MATCH((CUADRO!I$5&amp;$E147),'Hoja de Trabajo para listado'!$A$151:$Z$151,0)),0)+IFERROR(INDEX('Hoja de Trabajo para listado'!$AB$155:$BA$1048576,MATCH($A147,'Hoja de Trabajo para listado'!$AB$155:$AB$1048576,0),MATCH((CUADRO!I$5&amp;$E147),'Hoja de Trabajo para listado'!$AB$151:$BA$151,0)),0)+IFERROR(INDEX('Hoja de Trabajo para listado'!$BC$155:$CB$1048576,MATCH($A147,'Hoja de Trabajo para listado'!$BC$155:$BC$1048576,0),MATCH((CUADRO!I$5&amp;$E147),'Hoja de Trabajo para listado'!$BC$151:$CB$151,0)),0)+IFERROR(INDEX('Hoja de Trabajo para listado'!$DE$153:$DG$274,MATCH($A147,'Hoja de Trabajo para listado'!$DE$153:$DE$1048576,0),MATCH((CUADRO!I$5&amp;$E147),'Hoja de Trabajo para listado'!$DE$151:$DG$151,0)),0)+IFERROR(INDEX('Hoja de Trabajo para listado'!$CD$155:$DC$1048576,MATCH($A147,'Hoja de Trabajo para listado'!$CD$155:$CD$1048576,0),MATCH((CUADRO!I$5&amp;$E147),'Hoja de Trabajo para listado'!$CD$151:$DC$151,0)),0)</f>
        <v>15.46</v>
      </c>
      <c r="J147" s="245">
        <f ca="1">+IFERROR(INDEX('Hoja de Trabajo para listado'!$A$155:$Z$1048576,MATCH($A147,'Hoja de Trabajo para listado'!$A$155:$A$1048576,0),MATCH((CUADRO!J$5&amp;$E147),'Hoja de Trabajo para listado'!$A$151:$Z$151,0)),0)+IFERROR(INDEX('Hoja de Trabajo para listado'!$AB$155:$BA$1048576,MATCH($A147,'Hoja de Trabajo para listado'!$AB$155:$AB$1048576,0),MATCH((CUADRO!J$5&amp;$E147),'Hoja de Trabajo para listado'!$AB$151:$BA$151,0)),0)+IFERROR(INDEX('Hoja de Trabajo para listado'!$BC$155:$CB$1048576,MATCH($A147,'Hoja de Trabajo para listado'!$BC$155:$BC$1048576,0),MATCH((CUADRO!J$5&amp;$E147),'Hoja de Trabajo para listado'!$BC$151:$CB$151,0)),0)+IFERROR(INDEX('Hoja de Trabajo para listado'!$DE$153:$DG$274,MATCH($A147,'Hoja de Trabajo para listado'!$DE$153:$DE$1048576,0),MATCH((CUADRO!J$5&amp;$E147),'Hoja de Trabajo para listado'!$DE$151:$DG$151,0)),0)+IFERROR(INDEX('Hoja de Trabajo para listado'!$CD$155:$DC$1048576,MATCH($A147,'Hoja de Trabajo para listado'!$CD$155:$CD$1048576,0),MATCH((CUADRO!J$5&amp;$E147),'Hoja de Trabajo para listado'!$CD$151:$DC$151,0)),0)</f>
        <v>0</v>
      </c>
      <c r="K147" s="245">
        <f ca="1">+IFERROR(INDEX('Hoja de Trabajo para listado'!$A$155:$Z$1048576,MATCH($A147,'Hoja de Trabajo para listado'!$A$155:$A$1048576,0),MATCH((CUADRO!K$5&amp;$E147),'Hoja de Trabajo para listado'!$A$151:$Z$151,0)),0)+IFERROR(INDEX('Hoja de Trabajo para listado'!$AB$155:$BA$1048576,MATCH($A147,'Hoja de Trabajo para listado'!$AB$155:$AB$1048576,0),MATCH((CUADRO!K$5&amp;$E147),'Hoja de Trabajo para listado'!$AB$151:$BA$151,0)),0)+IFERROR(INDEX('Hoja de Trabajo para listado'!$BC$155:$CB$1048576,MATCH($A147,'Hoja de Trabajo para listado'!$BC$155:$BC$1048576,0),MATCH((CUADRO!K$5&amp;$E147),'Hoja de Trabajo para listado'!$BC$151:$CB$151,0)),0)+IFERROR(INDEX('Hoja de Trabajo para listado'!$DE$153:$DG$274,MATCH($A147,'Hoja de Trabajo para listado'!$DE$153:$DE$1048576,0),MATCH((CUADRO!K$5&amp;$E147),'Hoja de Trabajo para listado'!$DE$151:$DG$151,0)),0)+IFERROR(INDEX('Hoja de Trabajo para listado'!$CD$155:$DC$1048576,MATCH($A147,'Hoja de Trabajo para listado'!$CD$155:$CD$1048576,0),MATCH((CUADRO!K$5&amp;$E147),'Hoja de Trabajo para listado'!$CD$151:$DC$151,0)),0)</f>
        <v>0</v>
      </c>
      <c r="L147" s="245">
        <f ca="1">+IFERROR(INDEX('Hoja de Trabajo para listado'!$A$155:$Z$1048576,MATCH($A147,'Hoja de Trabajo para listado'!$A$155:$A$1048576,0),MATCH((CUADRO!L$5&amp;$E147),'Hoja de Trabajo para listado'!$A$151:$Z$151,0)),0)+IFERROR(INDEX('Hoja de Trabajo para listado'!$AB$155:$BA$1048576,MATCH($A147,'Hoja de Trabajo para listado'!$AB$155:$AB$1048576,0),MATCH((CUADRO!L$5&amp;$E147),'Hoja de Trabajo para listado'!$AB$151:$BA$151,0)),0)+IFERROR(INDEX('Hoja de Trabajo para listado'!$BC$155:$CB$1048576,MATCH($A147,'Hoja de Trabajo para listado'!$BC$155:$BC$1048576,0),MATCH((CUADRO!L$5&amp;$E147),'Hoja de Trabajo para listado'!$BC$151:$CB$151,0)),0)+IFERROR(INDEX('Hoja de Trabajo para listado'!$DE$153:$DG$274,MATCH($A147,'Hoja de Trabajo para listado'!$DE$153:$DE$1048576,0),MATCH((CUADRO!L$5&amp;$E147),'Hoja de Trabajo para listado'!$DE$151:$DG$151,0)),0)+IFERROR(INDEX('Hoja de Trabajo para listado'!$CD$155:$DC$1048576,MATCH($A147,'Hoja de Trabajo para listado'!$CD$155:$CD$1048576,0),MATCH((CUADRO!L$5&amp;$E147),'Hoja de Trabajo para listado'!$CD$151:$DC$151,0)),0)</f>
        <v>0</v>
      </c>
      <c r="M147" s="245">
        <f ca="1">+IFERROR(INDEX('Hoja de Trabajo para listado'!$A$155:$Z$1048576,MATCH($A147,'Hoja de Trabajo para listado'!$A$155:$A$1048576,0),MATCH((CUADRO!M$5&amp;$E147),'Hoja de Trabajo para listado'!$A$151:$Z$151,0)),0)+IFERROR(INDEX('Hoja de Trabajo para listado'!$AB$155:$BA$1048576,MATCH($A147,'Hoja de Trabajo para listado'!$AB$155:$AB$1048576,0),MATCH((CUADRO!M$5&amp;$E147),'Hoja de Trabajo para listado'!$AB$151:$BA$151,0)),0)+IFERROR(INDEX('Hoja de Trabajo para listado'!$BC$155:$CB$1048576,MATCH($A147,'Hoja de Trabajo para listado'!$BC$155:$BC$1048576,0),MATCH((CUADRO!M$5&amp;$E147),'Hoja de Trabajo para listado'!$BC$151:$CB$151,0)),0)+IFERROR(INDEX('Hoja de Trabajo para listado'!$DE$153:$DG$274,MATCH($A147,'Hoja de Trabajo para listado'!$DE$153:$DE$1048576,0),MATCH((CUADRO!M$5&amp;$E147),'Hoja de Trabajo para listado'!$DE$151:$DG$151,0)),0)+IFERROR(INDEX('Hoja de Trabajo para listado'!$CD$155:$DC$1048576,MATCH($A147,'Hoja de Trabajo para listado'!$CD$155:$CD$1048576,0),MATCH((CUADRO!M$5&amp;$E147),'Hoja de Trabajo para listado'!$CD$151:$DC$151,0)),0)</f>
        <v>0</v>
      </c>
      <c r="N147" s="245">
        <f ca="1">+IFERROR(INDEX('Hoja de Trabajo para listado'!$A$155:$Z$1048576,MATCH($A147,'Hoja de Trabajo para listado'!$A$155:$A$1048576,0),MATCH((CUADRO!N$5&amp;$E147),'Hoja de Trabajo para listado'!$A$151:$Z$151,0)),0)+IFERROR(INDEX('Hoja de Trabajo para listado'!$AB$155:$BA$1048576,MATCH($A147,'Hoja de Trabajo para listado'!$AB$155:$AB$1048576,0),MATCH((CUADRO!N$5&amp;$E147),'Hoja de Trabajo para listado'!$AB$151:$BA$151,0)),0)+IFERROR(INDEX('Hoja de Trabajo para listado'!$BC$155:$CB$1048576,MATCH($A147,'Hoja de Trabajo para listado'!$BC$155:$BC$1048576,0),MATCH((CUADRO!N$5&amp;$E147),'Hoja de Trabajo para listado'!$BC$151:$CB$151,0)),0)+IFERROR(INDEX('Hoja de Trabajo para listado'!$DE$153:$DG$274,MATCH($A147,'Hoja de Trabajo para listado'!$DE$153:$DE$1048576,0),MATCH((CUADRO!N$5&amp;$E147),'Hoja de Trabajo para listado'!$DE$151:$DG$151,0)),0)+IFERROR(INDEX('Hoja de Trabajo para listado'!$CD$155:$DC$1048576,MATCH($A147,'Hoja de Trabajo para listado'!$CD$155:$CD$1048576,0),MATCH((CUADRO!N$5&amp;$E147),'Hoja de Trabajo para listado'!$CD$151:$DC$151,0)),0)</f>
        <v>0</v>
      </c>
      <c r="O147" s="245">
        <f ca="1">+IFERROR(INDEX('Hoja de Trabajo para listado'!$A$155:$Z$1048576,MATCH($A147,'Hoja de Trabajo para listado'!$A$155:$A$1048576,0),MATCH((CUADRO!O$5&amp;$E147),'Hoja de Trabajo para listado'!$A$151:$Z$151,0)),0)+IFERROR(INDEX('Hoja de Trabajo para listado'!$AB$155:$BA$1048576,MATCH($A147,'Hoja de Trabajo para listado'!$AB$155:$AB$1048576,0),MATCH((CUADRO!O$5&amp;$E147),'Hoja de Trabajo para listado'!$AB$151:$BA$151,0)),0)+IFERROR(INDEX('Hoja de Trabajo para listado'!$BC$155:$CB$1048576,MATCH($A147,'Hoja de Trabajo para listado'!$BC$155:$BC$1048576,0),MATCH((CUADRO!O$5&amp;$E147),'Hoja de Trabajo para listado'!$BC$151:$CB$151,0)),0)+IFERROR(INDEX('Hoja de Trabajo para listado'!$DE$153:$DG$274,MATCH($A147,'Hoja de Trabajo para listado'!$DE$153:$DE$1048576,0),MATCH((CUADRO!O$5&amp;$E147),'Hoja de Trabajo para listado'!$DE$151:$DG$151,0)),0)+IFERROR(INDEX('Hoja de Trabajo para listado'!$CD$155:$DC$1048576,MATCH($A147,'Hoja de Trabajo para listado'!$CD$155:$CD$1048576,0),MATCH((CUADRO!O$5&amp;$E147),'Hoja de Trabajo para listado'!$CD$151:$DC$151,0)),0)</f>
        <v>0</v>
      </c>
      <c r="P147" s="245">
        <f ca="1">+IFERROR(INDEX('Hoja de Trabajo para listado'!$A$155:$Z$1048576,MATCH($A147,'Hoja de Trabajo para listado'!$A$155:$A$1048576,0),MATCH((CUADRO!P$5&amp;$E147),'Hoja de Trabajo para listado'!$A$151:$Z$151,0)),0)+IFERROR(INDEX('Hoja de Trabajo para listado'!$AB$155:$BA$1048576,MATCH($A147,'Hoja de Trabajo para listado'!$AB$155:$AB$1048576,0),MATCH((CUADRO!P$5&amp;$E147),'Hoja de Trabajo para listado'!$AB$151:$BA$151,0)),0)+IFERROR(INDEX('Hoja de Trabajo para listado'!$BC$155:$CB$1048576,MATCH($A147,'Hoja de Trabajo para listado'!$BC$155:$BC$1048576,0),MATCH((CUADRO!P$5&amp;$E147),'Hoja de Trabajo para listado'!$BC$151:$CB$151,0)),0)+IFERROR(INDEX('Hoja de Trabajo para listado'!$DE$153:$DG$274,MATCH($A147,'Hoja de Trabajo para listado'!$DE$153:$DE$1048576,0),MATCH((CUADRO!P$5&amp;$E147),'Hoja de Trabajo para listado'!$DE$151:$DG$151,0)),0)+IFERROR(INDEX('Hoja de Trabajo para listado'!$CD$155:$DC$1048576,MATCH($A147,'Hoja de Trabajo para listado'!$CD$155:$CD$1048576,0),MATCH((CUADRO!P$5&amp;$E147),'Hoja de Trabajo para listado'!$CD$151:$DC$151,0)),0)</f>
        <v>0</v>
      </c>
      <c r="Q147" s="245">
        <f ca="1">+IFERROR(INDEX('Hoja de Trabajo para listado'!$A$155:$Z$1048576,MATCH($A147,'Hoja de Trabajo para listado'!$A$155:$A$1048576,0),MATCH((CUADRO!Q$5&amp;$E147),'Hoja de Trabajo para listado'!$A$151:$Z$151,0)),0)+IFERROR(INDEX('Hoja de Trabajo para listado'!$AB$155:$BA$1048576,MATCH($A147,'Hoja de Trabajo para listado'!$AB$155:$AB$1048576,0),MATCH((CUADRO!Q$5&amp;$E147),'Hoja de Trabajo para listado'!$AB$151:$BA$151,0)),0)+IFERROR(INDEX('Hoja de Trabajo para listado'!$BC$155:$CB$1048576,MATCH($A147,'Hoja de Trabajo para listado'!$BC$155:$BC$1048576,0),MATCH((CUADRO!Q$5&amp;$E147),'Hoja de Trabajo para listado'!$BC$151:$CB$151,0)),0)+IFERROR(INDEX('Hoja de Trabajo para listado'!$DE$153:$DG$274,MATCH($A147,'Hoja de Trabajo para listado'!$DE$153:$DE$1048576,0),MATCH((CUADRO!Q$5&amp;$E147),'Hoja de Trabajo para listado'!$DE$151:$DG$151,0)),0)+IFERROR(INDEX('Hoja de Trabajo para listado'!$CD$155:$DC$1048576,MATCH($A147,'Hoja de Trabajo para listado'!$CD$155:$CD$1048576,0),MATCH((CUADRO!Q$5&amp;$E147),'Hoja de Trabajo para listado'!$CD$151:$DC$151,0)),0)</f>
        <v>0</v>
      </c>
      <c r="R147" s="245">
        <f t="shared" ca="1" si="7"/>
        <v>15.46</v>
      </c>
      <c r="S147" s="245">
        <f ca="1">+R146+R147</f>
        <v>15.46</v>
      </c>
      <c r="T147" s="245">
        <f ca="1">+S147</f>
        <v>15.46</v>
      </c>
      <c r="U147" s="244">
        <f t="shared" si="8"/>
        <v>2</v>
      </c>
      <c r="V147" s="333" t="str">
        <f>+VLOOKUP(A147,bd_lista!$A$3:$E$590,5,FALSE)</f>
        <v>Instituciones Descentralizadas</v>
      </c>
      <c r="W147" s="392"/>
      <c r="X147" s="242">
        <f>+VLOOKUP(A147,[4]Sheet1!$A$13:$D$744,4,FALSE)</f>
        <v>76</v>
      </c>
      <c r="Y147" s="242" t="str">
        <f>+VLOOKUP(X147,bd_lista!$A$3:$C$590,3,FALSE)</f>
        <v>Ministerio de Minería y Metalurgia</v>
      </c>
      <c r="Z147" s="292"/>
      <c r="AA147" s="321"/>
    </row>
    <row r="148" spans="1:27" ht="15" customHeight="1">
      <c r="A148" s="251">
        <v>222</v>
      </c>
      <c r="B148" s="387">
        <f>+A148</f>
        <v>222</v>
      </c>
      <c r="C148" s="247" t="str">
        <f>+VLOOKUP(A148,bd_lista!$A$3:$C$590,3,FALSE)</f>
        <v>Instituto Nacional de Innovación Agropecuaria y Forestal</v>
      </c>
      <c r="D148" s="389" t="str">
        <f>+C148</f>
        <v>Instituto Nacional de Innovación Agropecuaria y Forestal</v>
      </c>
      <c r="E148" s="247" t="s">
        <v>1304</v>
      </c>
      <c r="F148" s="243">
        <f ca="1">+IFERROR(INDEX('Hoja de Trabajo para listado'!$A$155:$Z$1048576,MATCH($A148,'Hoja de Trabajo para listado'!$A$155:$A$1048576,0),MATCH((CUADRO!F$5&amp;$E148),'Hoja de Trabajo para listado'!$A$151:$Z$151,0)),0)+IFERROR(INDEX('Hoja de Trabajo para listado'!$AB$155:$BA$1048576,MATCH($A148,'Hoja de Trabajo para listado'!$AB$155:$AB$1048576,0),MATCH((CUADRO!F$5&amp;$E148),'Hoja de Trabajo para listado'!$AB$151:$BA$151,0)),0)+IFERROR(INDEX('Hoja de Trabajo para listado'!$BC$155:$CB$1048576,MATCH($A148,'Hoja de Trabajo para listado'!$BC$155:$BC$1048576,0),MATCH((CUADRO!F$5&amp;$E148),'Hoja de Trabajo para listado'!$BC$151:$CB$151,0)),0)+IFERROR(INDEX('Hoja de Trabajo para listado'!$DE$153:$DG$274,MATCH($A148,'Hoja de Trabajo para listado'!$DE$153:$DE$1048576,0),MATCH((CUADRO!F$5&amp;$E148),'Hoja de Trabajo para listado'!$DE$151:$DG$151,0)),0)+IFERROR(INDEX('Hoja de Trabajo para listado'!$CD$155:$DC$1048576,MATCH($A148,'Hoja de Trabajo para listado'!$CD$155:$CD$1048576,0),MATCH((CUADRO!F$5&amp;$E148),'Hoja de Trabajo para listado'!$CD$151:$DC$151,0)),0)</f>
        <v>0</v>
      </c>
      <c r="G148" s="243">
        <f ca="1">+IFERROR(INDEX('Hoja de Trabajo para listado'!$A$155:$Z$1048576,MATCH($A148,'Hoja de Trabajo para listado'!$A$155:$A$1048576,0),MATCH((CUADRO!G$5&amp;$E148),'Hoja de Trabajo para listado'!$A$151:$Z$151,0)),0)+IFERROR(INDEX('Hoja de Trabajo para listado'!$AB$155:$BA$1048576,MATCH($A148,'Hoja de Trabajo para listado'!$AB$155:$AB$1048576,0),MATCH((CUADRO!G$5&amp;$E148),'Hoja de Trabajo para listado'!$AB$151:$BA$151,0)),0)+IFERROR(INDEX('Hoja de Trabajo para listado'!$BC$155:$CB$1048576,MATCH($A148,'Hoja de Trabajo para listado'!$BC$155:$BC$1048576,0),MATCH((CUADRO!G$5&amp;$E148),'Hoja de Trabajo para listado'!$BC$151:$CB$151,0)),0)+IFERROR(INDEX('Hoja de Trabajo para listado'!$DE$153:$DG$274,MATCH($A148,'Hoja de Trabajo para listado'!$DE$153:$DE$1048576,0),MATCH((CUADRO!G$5&amp;$E148),'Hoja de Trabajo para listado'!$DE$151:$DG$151,0)),0)+IFERROR(INDEX('Hoja de Trabajo para listado'!$CD$155:$DC$1048576,MATCH($A148,'Hoja de Trabajo para listado'!$CD$155:$CD$1048576,0),MATCH((CUADRO!G$5&amp;$E148),'Hoja de Trabajo para listado'!$CD$151:$DC$151,0)),0)</f>
        <v>0</v>
      </c>
      <c r="H148" s="243">
        <f ca="1">+IFERROR(INDEX('Hoja de Trabajo para listado'!$A$155:$Z$1048576,MATCH($A148,'Hoja de Trabajo para listado'!$A$155:$A$1048576,0),MATCH((CUADRO!H$5&amp;$E148),'Hoja de Trabajo para listado'!$A$151:$Z$151,0)),0)+IFERROR(INDEX('Hoja de Trabajo para listado'!$AB$155:$BA$1048576,MATCH($A148,'Hoja de Trabajo para listado'!$AB$155:$AB$1048576,0),MATCH((CUADRO!H$5&amp;$E148),'Hoja de Trabajo para listado'!$AB$151:$BA$151,0)),0)+IFERROR(INDEX('Hoja de Trabajo para listado'!$BC$155:$CB$1048576,MATCH($A148,'Hoja de Trabajo para listado'!$BC$155:$BC$1048576,0),MATCH((CUADRO!H$5&amp;$E148),'Hoja de Trabajo para listado'!$BC$151:$CB$151,0)),0)+IFERROR(INDEX('Hoja de Trabajo para listado'!$DE$153:$DG$274,MATCH($A148,'Hoja de Trabajo para listado'!$DE$153:$DE$1048576,0),MATCH((CUADRO!H$5&amp;$E148),'Hoja de Trabajo para listado'!$DE$151:$DG$151,0)),0)+IFERROR(INDEX('Hoja de Trabajo para listado'!$CD$155:$DC$1048576,MATCH($A148,'Hoja de Trabajo para listado'!$CD$155:$CD$1048576,0),MATCH((CUADRO!H$5&amp;$E148),'Hoja de Trabajo para listado'!$CD$151:$DC$151,0)),0)</f>
        <v>0</v>
      </c>
      <c r="I148" s="243">
        <f ca="1">+IFERROR(INDEX('Hoja de Trabajo para listado'!$A$155:$Z$1048576,MATCH($A148,'Hoja de Trabajo para listado'!$A$155:$A$1048576,0),MATCH((CUADRO!I$5&amp;$E148),'Hoja de Trabajo para listado'!$A$151:$Z$151,0)),0)+IFERROR(INDEX('Hoja de Trabajo para listado'!$AB$155:$BA$1048576,MATCH($A148,'Hoja de Trabajo para listado'!$AB$155:$AB$1048576,0),MATCH((CUADRO!I$5&amp;$E148),'Hoja de Trabajo para listado'!$AB$151:$BA$151,0)),0)+IFERROR(INDEX('Hoja de Trabajo para listado'!$BC$155:$CB$1048576,MATCH($A148,'Hoja de Trabajo para listado'!$BC$155:$BC$1048576,0),MATCH((CUADRO!I$5&amp;$E148),'Hoja de Trabajo para listado'!$BC$151:$CB$151,0)),0)+IFERROR(INDEX('Hoja de Trabajo para listado'!$DE$153:$DG$274,MATCH($A148,'Hoja de Trabajo para listado'!$DE$153:$DE$1048576,0),MATCH((CUADRO!I$5&amp;$E148),'Hoja de Trabajo para listado'!$DE$151:$DG$151,0)),0)+IFERROR(INDEX('Hoja de Trabajo para listado'!$CD$155:$DC$1048576,MATCH($A148,'Hoja de Trabajo para listado'!$CD$155:$CD$1048576,0),MATCH((CUADRO!I$5&amp;$E148),'Hoja de Trabajo para listado'!$CD$151:$DC$151,0)),0)</f>
        <v>60</v>
      </c>
      <c r="J148" s="243">
        <f ca="1">+IFERROR(INDEX('Hoja de Trabajo para listado'!$A$155:$Z$1048576,MATCH($A148,'Hoja de Trabajo para listado'!$A$155:$A$1048576,0),MATCH((CUADRO!J$5&amp;$E148),'Hoja de Trabajo para listado'!$A$151:$Z$151,0)),0)+IFERROR(INDEX('Hoja de Trabajo para listado'!$AB$155:$BA$1048576,MATCH($A148,'Hoja de Trabajo para listado'!$AB$155:$AB$1048576,0),MATCH((CUADRO!J$5&amp;$E148),'Hoja de Trabajo para listado'!$AB$151:$BA$151,0)),0)+IFERROR(INDEX('Hoja de Trabajo para listado'!$BC$155:$CB$1048576,MATCH($A148,'Hoja de Trabajo para listado'!$BC$155:$BC$1048576,0),MATCH((CUADRO!J$5&amp;$E148),'Hoja de Trabajo para listado'!$BC$151:$CB$151,0)),0)+IFERROR(INDEX('Hoja de Trabajo para listado'!$DE$153:$DG$274,MATCH($A148,'Hoja de Trabajo para listado'!$DE$153:$DE$1048576,0),MATCH((CUADRO!J$5&amp;$E148),'Hoja de Trabajo para listado'!$DE$151:$DG$151,0)),0)+IFERROR(INDEX('Hoja de Trabajo para listado'!$CD$155:$DC$1048576,MATCH($A148,'Hoja de Trabajo para listado'!$CD$155:$CD$1048576,0),MATCH((CUADRO!J$5&amp;$E148),'Hoja de Trabajo para listado'!$CD$151:$DC$151,0)),0)</f>
        <v>0</v>
      </c>
      <c r="K148" s="243">
        <f ca="1">+IFERROR(INDEX('Hoja de Trabajo para listado'!$A$155:$Z$1048576,MATCH($A148,'Hoja de Trabajo para listado'!$A$155:$A$1048576,0),MATCH((CUADRO!K$5&amp;$E148),'Hoja de Trabajo para listado'!$A$151:$Z$151,0)),0)+IFERROR(INDEX('Hoja de Trabajo para listado'!$AB$155:$BA$1048576,MATCH($A148,'Hoja de Trabajo para listado'!$AB$155:$AB$1048576,0),MATCH((CUADRO!K$5&amp;$E148),'Hoja de Trabajo para listado'!$AB$151:$BA$151,0)),0)+IFERROR(INDEX('Hoja de Trabajo para listado'!$BC$155:$CB$1048576,MATCH($A148,'Hoja de Trabajo para listado'!$BC$155:$BC$1048576,0),MATCH((CUADRO!K$5&amp;$E148),'Hoja de Trabajo para listado'!$BC$151:$CB$151,0)),0)+IFERROR(INDEX('Hoja de Trabajo para listado'!$DE$153:$DG$274,MATCH($A148,'Hoja de Trabajo para listado'!$DE$153:$DE$1048576,0),MATCH((CUADRO!K$5&amp;$E148),'Hoja de Trabajo para listado'!$DE$151:$DG$151,0)),0)+IFERROR(INDEX('Hoja de Trabajo para listado'!$CD$155:$DC$1048576,MATCH($A148,'Hoja de Trabajo para listado'!$CD$155:$CD$1048576,0),MATCH((CUADRO!K$5&amp;$E148),'Hoja de Trabajo para listado'!$CD$151:$DC$151,0)),0)</f>
        <v>0</v>
      </c>
      <c r="L148" s="243">
        <f ca="1">+IFERROR(INDEX('Hoja de Trabajo para listado'!$A$155:$Z$1048576,MATCH($A148,'Hoja de Trabajo para listado'!$A$155:$A$1048576,0),MATCH((CUADRO!L$5&amp;$E148),'Hoja de Trabajo para listado'!$A$151:$Z$151,0)),0)+IFERROR(INDEX('Hoja de Trabajo para listado'!$AB$155:$BA$1048576,MATCH($A148,'Hoja de Trabajo para listado'!$AB$155:$AB$1048576,0),MATCH((CUADRO!L$5&amp;$E148),'Hoja de Trabajo para listado'!$AB$151:$BA$151,0)),0)+IFERROR(INDEX('Hoja de Trabajo para listado'!$BC$155:$CB$1048576,MATCH($A148,'Hoja de Trabajo para listado'!$BC$155:$BC$1048576,0),MATCH((CUADRO!L$5&amp;$E148),'Hoja de Trabajo para listado'!$BC$151:$CB$151,0)),0)+IFERROR(INDEX('Hoja de Trabajo para listado'!$DE$153:$DG$274,MATCH($A148,'Hoja de Trabajo para listado'!$DE$153:$DE$1048576,0),MATCH((CUADRO!L$5&amp;$E148),'Hoja de Trabajo para listado'!$DE$151:$DG$151,0)),0)+IFERROR(INDEX('Hoja de Trabajo para listado'!$CD$155:$DC$1048576,MATCH($A148,'Hoja de Trabajo para listado'!$CD$155:$CD$1048576,0),MATCH((CUADRO!L$5&amp;$E148),'Hoja de Trabajo para listado'!$CD$151:$DC$151,0)),0)</f>
        <v>0</v>
      </c>
      <c r="M148" s="243">
        <f ca="1">+IFERROR(INDEX('Hoja de Trabajo para listado'!$A$155:$Z$1048576,MATCH($A148,'Hoja de Trabajo para listado'!$A$155:$A$1048576,0),MATCH((CUADRO!M$5&amp;$E148),'Hoja de Trabajo para listado'!$A$151:$Z$151,0)),0)+IFERROR(INDEX('Hoja de Trabajo para listado'!$AB$155:$BA$1048576,MATCH($A148,'Hoja de Trabajo para listado'!$AB$155:$AB$1048576,0),MATCH((CUADRO!M$5&amp;$E148),'Hoja de Trabajo para listado'!$AB$151:$BA$151,0)),0)+IFERROR(INDEX('Hoja de Trabajo para listado'!$BC$155:$CB$1048576,MATCH($A148,'Hoja de Trabajo para listado'!$BC$155:$BC$1048576,0),MATCH((CUADRO!M$5&amp;$E148),'Hoja de Trabajo para listado'!$BC$151:$CB$151,0)),0)+IFERROR(INDEX('Hoja de Trabajo para listado'!$DE$153:$DG$274,MATCH($A148,'Hoja de Trabajo para listado'!$DE$153:$DE$1048576,0),MATCH((CUADRO!M$5&amp;$E148),'Hoja de Trabajo para listado'!$DE$151:$DG$151,0)),0)+IFERROR(INDEX('Hoja de Trabajo para listado'!$CD$155:$DC$1048576,MATCH($A148,'Hoja de Trabajo para listado'!$CD$155:$CD$1048576,0),MATCH((CUADRO!M$5&amp;$E148),'Hoja de Trabajo para listado'!$CD$151:$DC$151,0)),0)</f>
        <v>0</v>
      </c>
      <c r="N148" s="243">
        <f ca="1">+IFERROR(INDEX('Hoja de Trabajo para listado'!$A$155:$Z$1048576,MATCH($A148,'Hoja de Trabajo para listado'!$A$155:$A$1048576,0),MATCH((CUADRO!N$5&amp;$E148),'Hoja de Trabajo para listado'!$A$151:$Z$151,0)),0)+IFERROR(INDEX('Hoja de Trabajo para listado'!$AB$155:$BA$1048576,MATCH($A148,'Hoja de Trabajo para listado'!$AB$155:$AB$1048576,0),MATCH((CUADRO!N$5&amp;$E148),'Hoja de Trabajo para listado'!$AB$151:$BA$151,0)),0)+IFERROR(INDEX('Hoja de Trabajo para listado'!$BC$155:$CB$1048576,MATCH($A148,'Hoja de Trabajo para listado'!$BC$155:$BC$1048576,0),MATCH((CUADRO!N$5&amp;$E148),'Hoja de Trabajo para listado'!$BC$151:$CB$151,0)),0)+IFERROR(INDEX('Hoja de Trabajo para listado'!$DE$153:$DG$274,MATCH($A148,'Hoja de Trabajo para listado'!$DE$153:$DE$1048576,0),MATCH((CUADRO!N$5&amp;$E148),'Hoja de Trabajo para listado'!$DE$151:$DG$151,0)),0)+IFERROR(INDEX('Hoja de Trabajo para listado'!$CD$155:$DC$1048576,MATCH($A148,'Hoja de Trabajo para listado'!$CD$155:$CD$1048576,0),MATCH((CUADRO!N$5&amp;$E148),'Hoja de Trabajo para listado'!$CD$151:$DC$151,0)),0)</f>
        <v>0</v>
      </c>
      <c r="O148" s="243">
        <f ca="1">+IFERROR(INDEX('Hoja de Trabajo para listado'!$A$155:$Z$1048576,MATCH($A148,'Hoja de Trabajo para listado'!$A$155:$A$1048576,0),MATCH((CUADRO!O$5&amp;$E148),'Hoja de Trabajo para listado'!$A$151:$Z$151,0)),0)+IFERROR(INDEX('Hoja de Trabajo para listado'!$AB$155:$BA$1048576,MATCH($A148,'Hoja de Trabajo para listado'!$AB$155:$AB$1048576,0),MATCH((CUADRO!O$5&amp;$E148),'Hoja de Trabajo para listado'!$AB$151:$BA$151,0)),0)+IFERROR(INDEX('Hoja de Trabajo para listado'!$BC$155:$CB$1048576,MATCH($A148,'Hoja de Trabajo para listado'!$BC$155:$BC$1048576,0),MATCH((CUADRO!O$5&amp;$E148),'Hoja de Trabajo para listado'!$BC$151:$CB$151,0)),0)+IFERROR(INDEX('Hoja de Trabajo para listado'!$DE$153:$DG$274,MATCH($A148,'Hoja de Trabajo para listado'!$DE$153:$DE$1048576,0),MATCH((CUADRO!O$5&amp;$E148),'Hoja de Trabajo para listado'!$DE$151:$DG$151,0)),0)+IFERROR(INDEX('Hoja de Trabajo para listado'!$CD$155:$DC$1048576,MATCH($A148,'Hoja de Trabajo para listado'!$CD$155:$CD$1048576,0),MATCH((CUADRO!O$5&amp;$E148),'Hoja de Trabajo para listado'!$CD$151:$DC$151,0)),0)</f>
        <v>0</v>
      </c>
      <c r="P148" s="243">
        <f ca="1">+IFERROR(INDEX('Hoja de Trabajo para listado'!$A$155:$Z$1048576,MATCH($A148,'Hoja de Trabajo para listado'!$A$155:$A$1048576,0),MATCH((CUADRO!P$5&amp;$E148),'Hoja de Trabajo para listado'!$A$151:$Z$151,0)),0)+IFERROR(INDEX('Hoja de Trabajo para listado'!$AB$155:$BA$1048576,MATCH($A148,'Hoja de Trabajo para listado'!$AB$155:$AB$1048576,0),MATCH((CUADRO!P$5&amp;$E148),'Hoja de Trabajo para listado'!$AB$151:$BA$151,0)),0)+IFERROR(INDEX('Hoja de Trabajo para listado'!$BC$155:$CB$1048576,MATCH($A148,'Hoja de Trabajo para listado'!$BC$155:$BC$1048576,0),MATCH((CUADRO!P$5&amp;$E148),'Hoja de Trabajo para listado'!$BC$151:$CB$151,0)),0)+IFERROR(INDEX('Hoja de Trabajo para listado'!$DE$153:$DG$274,MATCH($A148,'Hoja de Trabajo para listado'!$DE$153:$DE$1048576,0),MATCH((CUADRO!P$5&amp;$E148),'Hoja de Trabajo para listado'!$DE$151:$DG$151,0)),0)+IFERROR(INDEX('Hoja de Trabajo para listado'!$CD$155:$DC$1048576,MATCH($A148,'Hoja de Trabajo para listado'!$CD$155:$CD$1048576,0),MATCH((CUADRO!P$5&amp;$E148),'Hoja de Trabajo para listado'!$CD$151:$DC$151,0)),0)</f>
        <v>0</v>
      </c>
      <c r="Q148" s="243">
        <f ca="1">+IFERROR(INDEX('Hoja de Trabajo para listado'!$A$155:$Z$1048576,MATCH($A148,'Hoja de Trabajo para listado'!$A$155:$A$1048576,0),MATCH((CUADRO!Q$5&amp;$E148),'Hoja de Trabajo para listado'!$A$151:$Z$151,0)),0)+IFERROR(INDEX('Hoja de Trabajo para listado'!$AB$155:$BA$1048576,MATCH($A148,'Hoja de Trabajo para listado'!$AB$155:$AB$1048576,0),MATCH((CUADRO!Q$5&amp;$E148),'Hoja de Trabajo para listado'!$AB$151:$BA$151,0)),0)+IFERROR(INDEX('Hoja de Trabajo para listado'!$BC$155:$CB$1048576,MATCH($A148,'Hoja de Trabajo para listado'!$BC$155:$BC$1048576,0),MATCH((CUADRO!Q$5&amp;$E148),'Hoja de Trabajo para listado'!$BC$151:$CB$151,0)),0)+IFERROR(INDEX('Hoja de Trabajo para listado'!$DE$153:$DG$274,MATCH($A148,'Hoja de Trabajo para listado'!$DE$153:$DE$1048576,0),MATCH((CUADRO!Q$5&amp;$E148),'Hoja de Trabajo para listado'!$DE$151:$DG$151,0)),0)+IFERROR(INDEX('Hoja de Trabajo para listado'!$CD$155:$DC$1048576,MATCH($A148,'Hoja de Trabajo para listado'!$CD$155:$CD$1048576,0),MATCH((CUADRO!Q$5&amp;$E148),'Hoja de Trabajo para listado'!$CD$151:$DC$151,0)),0)</f>
        <v>0</v>
      </c>
      <c r="R148" s="243">
        <f t="shared" ca="1" si="7"/>
        <v>60</v>
      </c>
      <c r="S148" s="243"/>
      <c r="T148" s="243">
        <f ca="1">+T149</f>
        <v>1028939.12</v>
      </c>
      <c r="U148" s="242">
        <f t="shared" si="8"/>
        <v>1</v>
      </c>
      <c r="V148" s="333" t="str">
        <f>+VLOOKUP(A148,bd_lista!$A$3:$E$590,5,FALSE)</f>
        <v>Instituciones Descentralizadas</v>
      </c>
      <c r="W148" s="391" t="str">
        <f>+V148</f>
        <v>Instituciones Descentralizadas</v>
      </c>
      <c r="X148" s="242">
        <f>+VLOOKUP(A148,[4]Sheet1!$A$13:$D$744,4,FALSE)</f>
        <v>47</v>
      </c>
      <c r="Y148" s="242" t="str">
        <f>+VLOOKUP(X148,bd_lista!$A$3:$C$590,3,FALSE)</f>
        <v>Ministerio de Desarrollo Rural y Tierras</v>
      </c>
      <c r="Z148" s="294">
        <f>+X148</f>
        <v>47</v>
      </c>
      <c r="AA148" s="319" t="str">
        <f>+Y148</f>
        <v>Ministerio de Desarrollo Rural y Tierras</v>
      </c>
    </row>
    <row r="149" spans="1:27" ht="15" customHeight="1">
      <c r="A149" s="32">
        <v>222</v>
      </c>
      <c r="B149" s="388"/>
      <c r="C149" s="333" t="str">
        <f>+VLOOKUP(A149,bd_lista!$A$3:$C$590,3,FALSE)</f>
        <v>Instituto Nacional de Innovación Agropecuaria y Forestal</v>
      </c>
      <c r="D149" s="390"/>
      <c r="E149" s="333" t="s">
        <v>1305</v>
      </c>
      <c r="F149" s="245">
        <f ca="1">+IFERROR(INDEX('Hoja de Trabajo para listado'!$A$155:$Z$1048576,MATCH($A149,'Hoja de Trabajo para listado'!$A$155:$A$1048576,0),MATCH((CUADRO!F$5&amp;$E149),'Hoja de Trabajo para listado'!$A$151:$Z$151,0)),0)+IFERROR(INDEX('Hoja de Trabajo para listado'!$AB$155:$BA$1048576,MATCH($A149,'Hoja de Trabajo para listado'!$AB$155:$AB$1048576,0),MATCH((CUADRO!F$5&amp;$E149),'Hoja de Trabajo para listado'!$AB$151:$BA$151,0)),0)+IFERROR(INDEX('Hoja de Trabajo para listado'!$BC$155:$CB$1048576,MATCH($A149,'Hoja de Trabajo para listado'!$BC$155:$BC$1048576,0),MATCH((CUADRO!F$5&amp;$E149),'Hoja de Trabajo para listado'!$BC$151:$CB$151,0)),0)+IFERROR(INDEX('Hoja de Trabajo para listado'!$DE$153:$DG$274,MATCH($A149,'Hoja de Trabajo para listado'!$DE$153:$DE$1048576,0),MATCH((CUADRO!F$5&amp;$E149),'Hoja de Trabajo para listado'!$DE$151:$DG$151,0)),0)+IFERROR(INDEX('Hoja de Trabajo para listado'!$CD$155:$DC$1048576,MATCH($A149,'Hoja de Trabajo para listado'!$CD$155:$CD$1048576,0),MATCH((CUADRO!F$5&amp;$E149),'Hoja de Trabajo para listado'!$CD$151:$DC$151,0)),0)</f>
        <v>0</v>
      </c>
      <c r="G149" s="245">
        <f ca="1">+IFERROR(INDEX('Hoja de Trabajo para listado'!$A$155:$Z$1048576,MATCH($A149,'Hoja de Trabajo para listado'!$A$155:$A$1048576,0),MATCH((CUADRO!G$5&amp;$E149),'Hoja de Trabajo para listado'!$A$151:$Z$151,0)),0)+IFERROR(INDEX('Hoja de Trabajo para listado'!$AB$155:$BA$1048576,MATCH($A149,'Hoja de Trabajo para listado'!$AB$155:$AB$1048576,0),MATCH((CUADRO!G$5&amp;$E149),'Hoja de Trabajo para listado'!$AB$151:$BA$151,0)),0)+IFERROR(INDEX('Hoja de Trabajo para listado'!$BC$155:$CB$1048576,MATCH($A149,'Hoja de Trabajo para listado'!$BC$155:$BC$1048576,0),MATCH((CUADRO!G$5&amp;$E149),'Hoja de Trabajo para listado'!$BC$151:$CB$151,0)),0)+IFERROR(INDEX('Hoja de Trabajo para listado'!$DE$153:$DG$274,MATCH($A149,'Hoja de Trabajo para listado'!$DE$153:$DE$1048576,0),MATCH((CUADRO!G$5&amp;$E149),'Hoja de Trabajo para listado'!$DE$151:$DG$151,0)),0)+IFERROR(INDEX('Hoja de Trabajo para listado'!$CD$155:$DC$1048576,MATCH($A149,'Hoja de Trabajo para listado'!$CD$155:$CD$1048576,0),MATCH((CUADRO!G$5&amp;$E149),'Hoja de Trabajo para listado'!$CD$151:$DC$151,0)),0)</f>
        <v>0</v>
      </c>
      <c r="H149" s="245">
        <f ca="1">+IFERROR(INDEX('Hoja de Trabajo para listado'!$A$155:$Z$1048576,MATCH($A149,'Hoja de Trabajo para listado'!$A$155:$A$1048576,0),MATCH((CUADRO!H$5&amp;$E149),'Hoja de Trabajo para listado'!$A$151:$Z$151,0)),0)+IFERROR(INDEX('Hoja de Trabajo para listado'!$AB$155:$BA$1048576,MATCH($A149,'Hoja de Trabajo para listado'!$AB$155:$AB$1048576,0),MATCH((CUADRO!H$5&amp;$E149),'Hoja de Trabajo para listado'!$AB$151:$BA$151,0)),0)+IFERROR(INDEX('Hoja de Trabajo para listado'!$BC$155:$CB$1048576,MATCH($A149,'Hoja de Trabajo para listado'!$BC$155:$BC$1048576,0),MATCH((CUADRO!H$5&amp;$E149),'Hoja de Trabajo para listado'!$BC$151:$CB$151,0)),0)+IFERROR(INDEX('Hoja de Trabajo para listado'!$DE$153:$DG$274,MATCH($A149,'Hoja de Trabajo para listado'!$DE$153:$DE$1048576,0),MATCH((CUADRO!H$5&amp;$E149),'Hoja de Trabajo para listado'!$DE$151:$DG$151,0)),0)+IFERROR(INDEX('Hoja de Trabajo para listado'!$CD$155:$DC$1048576,MATCH($A149,'Hoja de Trabajo para listado'!$CD$155:$CD$1048576,0),MATCH((CUADRO!H$5&amp;$E149),'Hoja de Trabajo para listado'!$CD$151:$DC$151,0)),0)</f>
        <v>0</v>
      </c>
      <c r="I149" s="245">
        <f ca="1">+IFERROR(INDEX('Hoja de Trabajo para listado'!$A$155:$Z$1048576,MATCH($A149,'Hoja de Trabajo para listado'!$A$155:$A$1048576,0),MATCH((CUADRO!I$5&amp;$E149),'Hoja de Trabajo para listado'!$A$151:$Z$151,0)),0)+IFERROR(INDEX('Hoja de Trabajo para listado'!$AB$155:$BA$1048576,MATCH($A149,'Hoja de Trabajo para listado'!$AB$155:$AB$1048576,0),MATCH((CUADRO!I$5&amp;$E149),'Hoja de Trabajo para listado'!$AB$151:$BA$151,0)),0)+IFERROR(INDEX('Hoja de Trabajo para listado'!$BC$155:$CB$1048576,MATCH($A149,'Hoja de Trabajo para listado'!$BC$155:$BC$1048576,0),MATCH((CUADRO!I$5&amp;$E149),'Hoja de Trabajo para listado'!$BC$151:$CB$151,0)),0)+IFERROR(INDEX('Hoja de Trabajo para listado'!$DE$153:$DG$274,MATCH($A149,'Hoja de Trabajo para listado'!$DE$153:$DE$1048576,0),MATCH((CUADRO!I$5&amp;$E149),'Hoja de Trabajo para listado'!$DE$151:$DG$151,0)),0)+IFERROR(INDEX('Hoja de Trabajo para listado'!$CD$155:$DC$1048576,MATCH($A149,'Hoja de Trabajo para listado'!$CD$155:$CD$1048576,0),MATCH((CUADRO!I$5&amp;$E149),'Hoja de Trabajo para listado'!$CD$151:$DC$151,0)),0)</f>
        <v>1028879.12</v>
      </c>
      <c r="J149" s="245">
        <f ca="1">+IFERROR(INDEX('Hoja de Trabajo para listado'!$A$155:$Z$1048576,MATCH($A149,'Hoja de Trabajo para listado'!$A$155:$A$1048576,0),MATCH((CUADRO!J$5&amp;$E149),'Hoja de Trabajo para listado'!$A$151:$Z$151,0)),0)+IFERROR(INDEX('Hoja de Trabajo para listado'!$AB$155:$BA$1048576,MATCH($A149,'Hoja de Trabajo para listado'!$AB$155:$AB$1048576,0),MATCH((CUADRO!J$5&amp;$E149),'Hoja de Trabajo para listado'!$AB$151:$BA$151,0)),0)+IFERROR(INDEX('Hoja de Trabajo para listado'!$BC$155:$CB$1048576,MATCH($A149,'Hoja de Trabajo para listado'!$BC$155:$BC$1048576,0),MATCH((CUADRO!J$5&amp;$E149),'Hoja de Trabajo para listado'!$BC$151:$CB$151,0)),0)+IFERROR(INDEX('Hoja de Trabajo para listado'!$DE$153:$DG$274,MATCH($A149,'Hoja de Trabajo para listado'!$DE$153:$DE$1048576,0),MATCH((CUADRO!J$5&amp;$E149),'Hoja de Trabajo para listado'!$DE$151:$DG$151,0)),0)+IFERROR(INDEX('Hoja de Trabajo para listado'!$CD$155:$DC$1048576,MATCH($A149,'Hoja de Trabajo para listado'!$CD$155:$CD$1048576,0),MATCH((CUADRO!J$5&amp;$E149),'Hoja de Trabajo para listado'!$CD$151:$DC$151,0)),0)</f>
        <v>0</v>
      </c>
      <c r="K149" s="245">
        <f ca="1">+IFERROR(INDEX('Hoja de Trabajo para listado'!$A$155:$Z$1048576,MATCH($A149,'Hoja de Trabajo para listado'!$A$155:$A$1048576,0),MATCH((CUADRO!K$5&amp;$E149),'Hoja de Trabajo para listado'!$A$151:$Z$151,0)),0)+IFERROR(INDEX('Hoja de Trabajo para listado'!$AB$155:$BA$1048576,MATCH($A149,'Hoja de Trabajo para listado'!$AB$155:$AB$1048576,0),MATCH((CUADRO!K$5&amp;$E149),'Hoja de Trabajo para listado'!$AB$151:$BA$151,0)),0)+IFERROR(INDEX('Hoja de Trabajo para listado'!$BC$155:$CB$1048576,MATCH($A149,'Hoja de Trabajo para listado'!$BC$155:$BC$1048576,0),MATCH((CUADRO!K$5&amp;$E149),'Hoja de Trabajo para listado'!$BC$151:$CB$151,0)),0)+IFERROR(INDEX('Hoja de Trabajo para listado'!$DE$153:$DG$274,MATCH($A149,'Hoja de Trabajo para listado'!$DE$153:$DE$1048576,0),MATCH((CUADRO!K$5&amp;$E149),'Hoja de Trabajo para listado'!$DE$151:$DG$151,0)),0)+IFERROR(INDEX('Hoja de Trabajo para listado'!$CD$155:$DC$1048576,MATCH($A149,'Hoja de Trabajo para listado'!$CD$155:$CD$1048576,0),MATCH((CUADRO!K$5&amp;$E149),'Hoja de Trabajo para listado'!$CD$151:$DC$151,0)),0)</f>
        <v>0</v>
      </c>
      <c r="L149" s="245">
        <f ca="1">+IFERROR(INDEX('Hoja de Trabajo para listado'!$A$155:$Z$1048576,MATCH($A149,'Hoja de Trabajo para listado'!$A$155:$A$1048576,0),MATCH((CUADRO!L$5&amp;$E149),'Hoja de Trabajo para listado'!$A$151:$Z$151,0)),0)+IFERROR(INDEX('Hoja de Trabajo para listado'!$AB$155:$BA$1048576,MATCH($A149,'Hoja de Trabajo para listado'!$AB$155:$AB$1048576,0),MATCH((CUADRO!L$5&amp;$E149),'Hoja de Trabajo para listado'!$AB$151:$BA$151,0)),0)+IFERROR(INDEX('Hoja de Trabajo para listado'!$BC$155:$CB$1048576,MATCH($A149,'Hoja de Trabajo para listado'!$BC$155:$BC$1048576,0),MATCH((CUADRO!L$5&amp;$E149),'Hoja de Trabajo para listado'!$BC$151:$CB$151,0)),0)+IFERROR(INDEX('Hoja de Trabajo para listado'!$DE$153:$DG$274,MATCH($A149,'Hoja de Trabajo para listado'!$DE$153:$DE$1048576,0),MATCH((CUADRO!L$5&amp;$E149),'Hoja de Trabajo para listado'!$DE$151:$DG$151,0)),0)+IFERROR(INDEX('Hoja de Trabajo para listado'!$CD$155:$DC$1048576,MATCH($A149,'Hoja de Trabajo para listado'!$CD$155:$CD$1048576,0),MATCH((CUADRO!L$5&amp;$E149),'Hoja de Trabajo para listado'!$CD$151:$DC$151,0)),0)</f>
        <v>0</v>
      </c>
      <c r="M149" s="245">
        <f ca="1">+IFERROR(INDEX('Hoja de Trabajo para listado'!$A$155:$Z$1048576,MATCH($A149,'Hoja de Trabajo para listado'!$A$155:$A$1048576,0),MATCH((CUADRO!M$5&amp;$E149),'Hoja de Trabajo para listado'!$A$151:$Z$151,0)),0)+IFERROR(INDEX('Hoja de Trabajo para listado'!$AB$155:$BA$1048576,MATCH($A149,'Hoja de Trabajo para listado'!$AB$155:$AB$1048576,0),MATCH((CUADRO!M$5&amp;$E149),'Hoja de Trabajo para listado'!$AB$151:$BA$151,0)),0)+IFERROR(INDEX('Hoja de Trabajo para listado'!$BC$155:$CB$1048576,MATCH($A149,'Hoja de Trabajo para listado'!$BC$155:$BC$1048576,0),MATCH((CUADRO!M$5&amp;$E149),'Hoja de Trabajo para listado'!$BC$151:$CB$151,0)),0)+IFERROR(INDEX('Hoja de Trabajo para listado'!$DE$153:$DG$274,MATCH($A149,'Hoja de Trabajo para listado'!$DE$153:$DE$1048576,0),MATCH((CUADRO!M$5&amp;$E149),'Hoja de Trabajo para listado'!$DE$151:$DG$151,0)),0)+IFERROR(INDEX('Hoja de Trabajo para listado'!$CD$155:$DC$1048576,MATCH($A149,'Hoja de Trabajo para listado'!$CD$155:$CD$1048576,0),MATCH((CUADRO!M$5&amp;$E149),'Hoja de Trabajo para listado'!$CD$151:$DC$151,0)),0)</f>
        <v>0</v>
      </c>
      <c r="N149" s="245">
        <f ca="1">+IFERROR(INDEX('Hoja de Trabajo para listado'!$A$155:$Z$1048576,MATCH($A149,'Hoja de Trabajo para listado'!$A$155:$A$1048576,0),MATCH((CUADRO!N$5&amp;$E149),'Hoja de Trabajo para listado'!$A$151:$Z$151,0)),0)+IFERROR(INDEX('Hoja de Trabajo para listado'!$AB$155:$BA$1048576,MATCH($A149,'Hoja de Trabajo para listado'!$AB$155:$AB$1048576,0),MATCH((CUADRO!N$5&amp;$E149),'Hoja de Trabajo para listado'!$AB$151:$BA$151,0)),0)+IFERROR(INDEX('Hoja de Trabajo para listado'!$BC$155:$CB$1048576,MATCH($A149,'Hoja de Trabajo para listado'!$BC$155:$BC$1048576,0),MATCH((CUADRO!N$5&amp;$E149),'Hoja de Trabajo para listado'!$BC$151:$CB$151,0)),0)+IFERROR(INDEX('Hoja de Trabajo para listado'!$DE$153:$DG$274,MATCH($A149,'Hoja de Trabajo para listado'!$DE$153:$DE$1048576,0),MATCH((CUADRO!N$5&amp;$E149),'Hoja de Trabajo para listado'!$DE$151:$DG$151,0)),0)+IFERROR(INDEX('Hoja de Trabajo para listado'!$CD$155:$DC$1048576,MATCH($A149,'Hoja de Trabajo para listado'!$CD$155:$CD$1048576,0),MATCH((CUADRO!N$5&amp;$E149),'Hoja de Trabajo para listado'!$CD$151:$DC$151,0)),0)</f>
        <v>0</v>
      </c>
      <c r="O149" s="245">
        <f ca="1">+IFERROR(INDEX('Hoja de Trabajo para listado'!$A$155:$Z$1048576,MATCH($A149,'Hoja de Trabajo para listado'!$A$155:$A$1048576,0),MATCH((CUADRO!O$5&amp;$E149),'Hoja de Trabajo para listado'!$A$151:$Z$151,0)),0)+IFERROR(INDEX('Hoja de Trabajo para listado'!$AB$155:$BA$1048576,MATCH($A149,'Hoja de Trabajo para listado'!$AB$155:$AB$1048576,0),MATCH((CUADRO!O$5&amp;$E149),'Hoja de Trabajo para listado'!$AB$151:$BA$151,0)),0)+IFERROR(INDEX('Hoja de Trabajo para listado'!$BC$155:$CB$1048576,MATCH($A149,'Hoja de Trabajo para listado'!$BC$155:$BC$1048576,0),MATCH((CUADRO!O$5&amp;$E149),'Hoja de Trabajo para listado'!$BC$151:$CB$151,0)),0)+IFERROR(INDEX('Hoja de Trabajo para listado'!$DE$153:$DG$274,MATCH($A149,'Hoja de Trabajo para listado'!$DE$153:$DE$1048576,0),MATCH((CUADRO!O$5&amp;$E149),'Hoja de Trabajo para listado'!$DE$151:$DG$151,0)),0)+IFERROR(INDEX('Hoja de Trabajo para listado'!$CD$155:$DC$1048576,MATCH($A149,'Hoja de Trabajo para listado'!$CD$155:$CD$1048576,0),MATCH((CUADRO!O$5&amp;$E149),'Hoja de Trabajo para listado'!$CD$151:$DC$151,0)),0)</f>
        <v>0</v>
      </c>
      <c r="P149" s="245">
        <f ca="1">+IFERROR(INDEX('Hoja de Trabajo para listado'!$A$155:$Z$1048576,MATCH($A149,'Hoja de Trabajo para listado'!$A$155:$A$1048576,0),MATCH((CUADRO!P$5&amp;$E149),'Hoja de Trabajo para listado'!$A$151:$Z$151,0)),0)+IFERROR(INDEX('Hoja de Trabajo para listado'!$AB$155:$BA$1048576,MATCH($A149,'Hoja de Trabajo para listado'!$AB$155:$AB$1048576,0),MATCH((CUADRO!P$5&amp;$E149),'Hoja de Trabajo para listado'!$AB$151:$BA$151,0)),0)+IFERROR(INDEX('Hoja de Trabajo para listado'!$BC$155:$CB$1048576,MATCH($A149,'Hoja de Trabajo para listado'!$BC$155:$BC$1048576,0),MATCH((CUADRO!P$5&amp;$E149),'Hoja de Trabajo para listado'!$BC$151:$CB$151,0)),0)+IFERROR(INDEX('Hoja de Trabajo para listado'!$DE$153:$DG$274,MATCH($A149,'Hoja de Trabajo para listado'!$DE$153:$DE$1048576,0),MATCH((CUADRO!P$5&amp;$E149),'Hoja de Trabajo para listado'!$DE$151:$DG$151,0)),0)+IFERROR(INDEX('Hoja de Trabajo para listado'!$CD$155:$DC$1048576,MATCH($A149,'Hoja de Trabajo para listado'!$CD$155:$CD$1048576,0),MATCH((CUADRO!P$5&amp;$E149),'Hoja de Trabajo para listado'!$CD$151:$DC$151,0)),0)</f>
        <v>0</v>
      </c>
      <c r="Q149" s="245">
        <f ca="1">+IFERROR(INDEX('Hoja de Trabajo para listado'!$A$155:$Z$1048576,MATCH($A149,'Hoja de Trabajo para listado'!$A$155:$A$1048576,0),MATCH((CUADRO!Q$5&amp;$E149),'Hoja de Trabajo para listado'!$A$151:$Z$151,0)),0)+IFERROR(INDEX('Hoja de Trabajo para listado'!$AB$155:$BA$1048576,MATCH($A149,'Hoja de Trabajo para listado'!$AB$155:$AB$1048576,0),MATCH((CUADRO!Q$5&amp;$E149),'Hoja de Trabajo para listado'!$AB$151:$BA$151,0)),0)+IFERROR(INDEX('Hoja de Trabajo para listado'!$BC$155:$CB$1048576,MATCH($A149,'Hoja de Trabajo para listado'!$BC$155:$BC$1048576,0),MATCH((CUADRO!Q$5&amp;$E149),'Hoja de Trabajo para listado'!$BC$151:$CB$151,0)),0)+IFERROR(INDEX('Hoja de Trabajo para listado'!$DE$153:$DG$274,MATCH($A149,'Hoja de Trabajo para listado'!$DE$153:$DE$1048576,0),MATCH((CUADRO!Q$5&amp;$E149),'Hoja de Trabajo para listado'!$DE$151:$DG$151,0)),0)+IFERROR(INDEX('Hoja de Trabajo para listado'!$CD$155:$DC$1048576,MATCH($A149,'Hoja de Trabajo para listado'!$CD$155:$CD$1048576,0),MATCH((CUADRO!Q$5&amp;$E149),'Hoja de Trabajo para listado'!$CD$151:$DC$151,0)),0)</f>
        <v>0</v>
      </c>
      <c r="R149" s="245">
        <f t="shared" ca="1" si="7"/>
        <v>1028879.12</v>
      </c>
      <c r="S149" s="245">
        <f ca="1">+R148+R149</f>
        <v>1028939.12</v>
      </c>
      <c r="T149" s="245">
        <f ca="1">+S149</f>
        <v>1028939.12</v>
      </c>
      <c r="U149" s="244">
        <f t="shared" si="8"/>
        <v>2</v>
      </c>
      <c r="V149" s="333" t="str">
        <f>+VLOOKUP(A149,bd_lista!$A$3:$E$590,5,FALSE)</f>
        <v>Instituciones Descentralizadas</v>
      </c>
      <c r="W149" s="392"/>
      <c r="X149" s="242">
        <f>+VLOOKUP(A149,[4]Sheet1!$A$13:$D$744,4,FALSE)</f>
        <v>47</v>
      </c>
      <c r="Y149" s="242" t="str">
        <f>+VLOOKUP(X149,bd_lista!$A$3:$C$590,3,FALSE)</f>
        <v>Ministerio de Desarrollo Rural y Tierras</v>
      </c>
      <c r="Z149" s="292"/>
      <c r="AA149" s="321"/>
    </row>
    <row r="150" spans="1:27" ht="15" customHeight="1">
      <c r="A150" s="251">
        <v>223</v>
      </c>
      <c r="B150" s="387">
        <f>+A150</f>
        <v>223</v>
      </c>
      <c r="C150" s="247" t="str">
        <f>+VLOOKUP(A150,bd_lista!$A$3:$C$590,3,FALSE)</f>
        <v>Fondo Nacional de Desarrollo Forestal</v>
      </c>
      <c r="D150" s="389" t="str">
        <f>+C150</f>
        <v>Fondo Nacional de Desarrollo Forestal</v>
      </c>
      <c r="E150" s="247" t="s">
        <v>1304</v>
      </c>
      <c r="F150" s="243">
        <f ca="1">+IFERROR(INDEX('Hoja de Trabajo para listado'!$A$155:$Z$1048576,MATCH($A150,'Hoja de Trabajo para listado'!$A$155:$A$1048576,0),MATCH((CUADRO!F$5&amp;$E150),'Hoja de Trabajo para listado'!$A$151:$Z$151,0)),0)+IFERROR(INDEX('Hoja de Trabajo para listado'!$AB$155:$BA$1048576,MATCH($A150,'Hoja de Trabajo para listado'!$AB$155:$AB$1048576,0),MATCH((CUADRO!F$5&amp;$E150),'Hoja de Trabajo para listado'!$AB$151:$BA$151,0)),0)+IFERROR(INDEX('Hoja de Trabajo para listado'!$BC$155:$CB$1048576,MATCH($A150,'Hoja de Trabajo para listado'!$BC$155:$BC$1048576,0),MATCH((CUADRO!F$5&amp;$E150),'Hoja de Trabajo para listado'!$BC$151:$CB$151,0)),0)+IFERROR(INDEX('Hoja de Trabajo para listado'!$DE$153:$DG$274,MATCH($A150,'Hoja de Trabajo para listado'!$DE$153:$DE$1048576,0),MATCH((CUADRO!F$5&amp;$E150),'Hoja de Trabajo para listado'!$DE$151:$DG$151,0)),0)+IFERROR(INDEX('Hoja de Trabajo para listado'!$CD$155:$DC$1048576,MATCH($A150,'Hoja de Trabajo para listado'!$CD$155:$CD$1048576,0),MATCH((CUADRO!F$5&amp;$E150),'Hoja de Trabajo para listado'!$CD$151:$DC$151,0)),0)</f>
        <v>0</v>
      </c>
      <c r="G150" s="243">
        <f ca="1">+IFERROR(INDEX('Hoja de Trabajo para listado'!$A$155:$Z$1048576,MATCH($A150,'Hoja de Trabajo para listado'!$A$155:$A$1048576,0),MATCH((CUADRO!G$5&amp;$E150),'Hoja de Trabajo para listado'!$A$151:$Z$151,0)),0)+IFERROR(INDEX('Hoja de Trabajo para listado'!$AB$155:$BA$1048576,MATCH($A150,'Hoja de Trabajo para listado'!$AB$155:$AB$1048576,0),MATCH((CUADRO!G$5&amp;$E150),'Hoja de Trabajo para listado'!$AB$151:$BA$151,0)),0)+IFERROR(INDEX('Hoja de Trabajo para listado'!$BC$155:$CB$1048576,MATCH($A150,'Hoja de Trabajo para listado'!$BC$155:$BC$1048576,0),MATCH((CUADRO!G$5&amp;$E150),'Hoja de Trabajo para listado'!$BC$151:$CB$151,0)),0)+IFERROR(INDEX('Hoja de Trabajo para listado'!$DE$153:$DG$274,MATCH($A150,'Hoja de Trabajo para listado'!$DE$153:$DE$1048576,0),MATCH((CUADRO!G$5&amp;$E150),'Hoja de Trabajo para listado'!$DE$151:$DG$151,0)),0)+IFERROR(INDEX('Hoja de Trabajo para listado'!$CD$155:$DC$1048576,MATCH($A150,'Hoja de Trabajo para listado'!$CD$155:$CD$1048576,0),MATCH((CUADRO!G$5&amp;$E150),'Hoja de Trabajo para listado'!$CD$151:$DC$151,0)),0)</f>
        <v>0</v>
      </c>
      <c r="H150" s="243">
        <f ca="1">+IFERROR(INDEX('Hoja de Trabajo para listado'!$A$155:$Z$1048576,MATCH($A150,'Hoja de Trabajo para listado'!$A$155:$A$1048576,0),MATCH((CUADRO!H$5&amp;$E150),'Hoja de Trabajo para listado'!$A$151:$Z$151,0)),0)+IFERROR(INDEX('Hoja de Trabajo para listado'!$AB$155:$BA$1048576,MATCH($A150,'Hoja de Trabajo para listado'!$AB$155:$AB$1048576,0),MATCH((CUADRO!H$5&amp;$E150),'Hoja de Trabajo para listado'!$AB$151:$BA$151,0)),0)+IFERROR(INDEX('Hoja de Trabajo para listado'!$BC$155:$CB$1048576,MATCH($A150,'Hoja de Trabajo para listado'!$BC$155:$BC$1048576,0),MATCH((CUADRO!H$5&amp;$E150),'Hoja de Trabajo para listado'!$BC$151:$CB$151,0)),0)+IFERROR(INDEX('Hoja de Trabajo para listado'!$DE$153:$DG$274,MATCH($A150,'Hoja de Trabajo para listado'!$DE$153:$DE$1048576,0),MATCH((CUADRO!H$5&amp;$E150),'Hoja de Trabajo para listado'!$DE$151:$DG$151,0)),0)+IFERROR(INDEX('Hoja de Trabajo para listado'!$CD$155:$DC$1048576,MATCH($A150,'Hoja de Trabajo para listado'!$CD$155:$CD$1048576,0),MATCH((CUADRO!H$5&amp;$E150),'Hoja de Trabajo para listado'!$CD$151:$DC$151,0)),0)</f>
        <v>0</v>
      </c>
      <c r="I150" s="243">
        <f ca="1">+IFERROR(INDEX('Hoja de Trabajo para listado'!$A$155:$Z$1048576,MATCH($A150,'Hoja de Trabajo para listado'!$A$155:$A$1048576,0),MATCH((CUADRO!I$5&amp;$E150),'Hoja de Trabajo para listado'!$A$151:$Z$151,0)),0)+IFERROR(INDEX('Hoja de Trabajo para listado'!$AB$155:$BA$1048576,MATCH($A150,'Hoja de Trabajo para listado'!$AB$155:$AB$1048576,0),MATCH((CUADRO!I$5&amp;$E150),'Hoja de Trabajo para listado'!$AB$151:$BA$151,0)),0)+IFERROR(INDEX('Hoja de Trabajo para listado'!$BC$155:$CB$1048576,MATCH($A150,'Hoja de Trabajo para listado'!$BC$155:$BC$1048576,0),MATCH((CUADRO!I$5&amp;$E150),'Hoja de Trabajo para listado'!$BC$151:$CB$151,0)),0)+IFERROR(INDEX('Hoja de Trabajo para listado'!$DE$153:$DG$274,MATCH($A150,'Hoja de Trabajo para listado'!$DE$153:$DE$1048576,0),MATCH((CUADRO!I$5&amp;$E150),'Hoja de Trabajo para listado'!$DE$151:$DG$151,0)),0)+IFERROR(INDEX('Hoja de Trabajo para listado'!$CD$155:$DC$1048576,MATCH($A150,'Hoja de Trabajo para listado'!$CD$155:$CD$1048576,0),MATCH((CUADRO!I$5&amp;$E150),'Hoja de Trabajo para listado'!$CD$151:$DC$151,0)),0)</f>
        <v>0</v>
      </c>
      <c r="J150" s="243">
        <f ca="1">+IFERROR(INDEX('Hoja de Trabajo para listado'!$A$155:$Z$1048576,MATCH($A150,'Hoja de Trabajo para listado'!$A$155:$A$1048576,0),MATCH((CUADRO!J$5&amp;$E150),'Hoja de Trabajo para listado'!$A$151:$Z$151,0)),0)+IFERROR(INDEX('Hoja de Trabajo para listado'!$AB$155:$BA$1048576,MATCH($A150,'Hoja de Trabajo para listado'!$AB$155:$AB$1048576,0),MATCH((CUADRO!J$5&amp;$E150),'Hoja de Trabajo para listado'!$AB$151:$BA$151,0)),0)+IFERROR(INDEX('Hoja de Trabajo para listado'!$BC$155:$CB$1048576,MATCH($A150,'Hoja de Trabajo para listado'!$BC$155:$BC$1048576,0),MATCH((CUADRO!J$5&amp;$E150),'Hoja de Trabajo para listado'!$BC$151:$CB$151,0)),0)+IFERROR(INDEX('Hoja de Trabajo para listado'!$DE$153:$DG$274,MATCH($A150,'Hoja de Trabajo para listado'!$DE$153:$DE$1048576,0),MATCH((CUADRO!J$5&amp;$E150),'Hoja de Trabajo para listado'!$DE$151:$DG$151,0)),0)+IFERROR(INDEX('Hoja de Trabajo para listado'!$CD$155:$DC$1048576,MATCH($A150,'Hoja de Trabajo para listado'!$CD$155:$CD$1048576,0),MATCH((CUADRO!J$5&amp;$E150),'Hoja de Trabajo para listado'!$CD$151:$DC$151,0)),0)</f>
        <v>0</v>
      </c>
      <c r="K150" s="243">
        <f ca="1">+IFERROR(INDEX('Hoja de Trabajo para listado'!$A$155:$Z$1048576,MATCH($A150,'Hoja de Trabajo para listado'!$A$155:$A$1048576,0),MATCH((CUADRO!K$5&amp;$E150),'Hoja de Trabajo para listado'!$A$151:$Z$151,0)),0)+IFERROR(INDEX('Hoja de Trabajo para listado'!$AB$155:$BA$1048576,MATCH($A150,'Hoja de Trabajo para listado'!$AB$155:$AB$1048576,0),MATCH((CUADRO!K$5&amp;$E150),'Hoja de Trabajo para listado'!$AB$151:$BA$151,0)),0)+IFERROR(INDEX('Hoja de Trabajo para listado'!$BC$155:$CB$1048576,MATCH($A150,'Hoja de Trabajo para listado'!$BC$155:$BC$1048576,0),MATCH((CUADRO!K$5&amp;$E150),'Hoja de Trabajo para listado'!$BC$151:$CB$151,0)),0)+IFERROR(INDEX('Hoja de Trabajo para listado'!$DE$153:$DG$274,MATCH($A150,'Hoja de Trabajo para listado'!$DE$153:$DE$1048576,0),MATCH((CUADRO!K$5&amp;$E150),'Hoja de Trabajo para listado'!$DE$151:$DG$151,0)),0)+IFERROR(INDEX('Hoja de Trabajo para listado'!$CD$155:$DC$1048576,MATCH($A150,'Hoja de Trabajo para listado'!$CD$155:$CD$1048576,0),MATCH((CUADRO!K$5&amp;$E150),'Hoja de Trabajo para listado'!$CD$151:$DC$151,0)),0)</f>
        <v>0</v>
      </c>
      <c r="L150" s="243">
        <f ca="1">+IFERROR(INDEX('Hoja de Trabajo para listado'!$A$155:$Z$1048576,MATCH($A150,'Hoja de Trabajo para listado'!$A$155:$A$1048576,0),MATCH((CUADRO!L$5&amp;$E150),'Hoja de Trabajo para listado'!$A$151:$Z$151,0)),0)+IFERROR(INDEX('Hoja de Trabajo para listado'!$AB$155:$BA$1048576,MATCH($A150,'Hoja de Trabajo para listado'!$AB$155:$AB$1048576,0),MATCH((CUADRO!L$5&amp;$E150),'Hoja de Trabajo para listado'!$AB$151:$BA$151,0)),0)+IFERROR(INDEX('Hoja de Trabajo para listado'!$BC$155:$CB$1048576,MATCH($A150,'Hoja de Trabajo para listado'!$BC$155:$BC$1048576,0),MATCH((CUADRO!L$5&amp;$E150),'Hoja de Trabajo para listado'!$BC$151:$CB$151,0)),0)+IFERROR(INDEX('Hoja de Trabajo para listado'!$DE$153:$DG$274,MATCH($A150,'Hoja de Trabajo para listado'!$DE$153:$DE$1048576,0),MATCH((CUADRO!L$5&amp;$E150),'Hoja de Trabajo para listado'!$DE$151:$DG$151,0)),0)+IFERROR(INDEX('Hoja de Trabajo para listado'!$CD$155:$DC$1048576,MATCH($A150,'Hoja de Trabajo para listado'!$CD$155:$CD$1048576,0),MATCH((CUADRO!L$5&amp;$E150),'Hoja de Trabajo para listado'!$CD$151:$DC$151,0)),0)</f>
        <v>0</v>
      </c>
      <c r="M150" s="243">
        <f ca="1">+IFERROR(INDEX('Hoja de Trabajo para listado'!$A$155:$Z$1048576,MATCH($A150,'Hoja de Trabajo para listado'!$A$155:$A$1048576,0),MATCH((CUADRO!M$5&amp;$E150),'Hoja de Trabajo para listado'!$A$151:$Z$151,0)),0)+IFERROR(INDEX('Hoja de Trabajo para listado'!$AB$155:$BA$1048576,MATCH($A150,'Hoja de Trabajo para listado'!$AB$155:$AB$1048576,0),MATCH((CUADRO!M$5&amp;$E150),'Hoja de Trabajo para listado'!$AB$151:$BA$151,0)),0)+IFERROR(INDEX('Hoja de Trabajo para listado'!$BC$155:$CB$1048576,MATCH($A150,'Hoja de Trabajo para listado'!$BC$155:$BC$1048576,0),MATCH((CUADRO!M$5&amp;$E150),'Hoja de Trabajo para listado'!$BC$151:$CB$151,0)),0)+IFERROR(INDEX('Hoja de Trabajo para listado'!$DE$153:$DG$274,MATCH($A150,'Hoja de Trabajo para listado'!$DE$153:$DE$1048576,0),MATCH((CUADRO!M$5&amp;$E150),'Hoja de Trabajo para listado'!$DE$151:$DG$151,0)),0)+IFERROR(INDEX('Hoja de Trabajo para listado'!$CD$155:$DC$1048576,MATCH($A150,'Hoja de Trabajo para listado'!$CD$155:$CD$1048576,0),MATCH((CUADRO!M$5&amp;$E150),'Hoja de Trabajo para listado'!$CD$151:$DC$151,0)),0)</f>
        <v>0</v>
      </c>
      <c r="N150" s="243">
        <f ca="1">+IFERROR(INDEX('Hoja de Trabajo para listado'!$A$155:$Z$1048576,MATCH($A150,'Hoja de Trabajo para listado'!$A$155:$A$1048576,0),MATCH((CUADRO!N$5&amp;$E150),'Hoja de Trabajo para listado'!$A$151:$Z$151,0)),0)+IFERROR(INDEX('Hoja de Trabajo para listado'!$AB$155:$BA$1048576,MATCH($A150,'Hoja de Trabajo para listado'!$AB$155:$AB$1048576,0),MATCH((CUADRO!N$5&amp;$E150),'Hoja de Trabajo para listado'!$AB$151:$BA$151,0)),0)+IFERROR(INDEX('Hoja de Trabajo para listado'!$BC$155:$CB$1048576,MATCH($A150,'Hoja de Trabajo para listado'!$BC$155:$BC$1048576,0),MATCH((CUADRO!N$5&amp;$E150),'Hoja de Trabajo para listado'!$BC$151:$CB$151,0)),0)+IFERROR(INDEX('Hoja de Trabajo para listado'!$DE$153:$DG$274,MATCH($A150,'Hoja de Trabajo para listado'!$DE$153:$DE$1048576,0),MATCH((CUADRO!N$5&amp;$E150),'Hoja de Trabajo para listado'!$DE$151:$DG$151,0)),0)+IFERROR(INDEX('Hoja de Trabajo para listado'!$CD$155:$DC$1048576,MATCH($A150,'Hoja de Trabajo para listado'!$CD$155:$CD$1048576,0),MATCH((CUADRO!N$5&amp;$E150),'Hoja de Trabajo para listado'!$CD$151:$DC$151,0)),0)</f>
        <v>0</v>
      </c>
      <c r="O150" s="243">
        <f ca="1">+IFERROR(INDEX('Hoja de Trabajo para listado'!$A$155:$Z$1048576,MATCH($A150,'Hoja de Trabajo para listado'!$A$155:$A$1048576,0),MATCH((CUADRO!O$5&amp;$E150),'Hoja de Trabajo para listado'!$A$151:$Z$151,0)),0)+IFERROR(INDEX('Hoja de Trabajo para listado'!$AB$155:$BA$1048576,MATCH($A150,'Hoja de Trabajo para listado'!$AB$155:$AB$1048576,0),MATCH((CUADRO!O$5&amp;$E150),'Hoja de Trabajo para listado'!$AB$151:$BA$151,0)),0)+IFERROR(INDEX('Hoja de Trabajo para listado'!$BC$155:$CB$1048576,MATCH($A150,'Hoja de Trabajo para listado'!$BC$155:$BC$1048576,0),MATCH((CUADRO!O$5&amp;$E150),'Hoja de Trabajo para listado'!$BC$151:$CB$151,0)),0)+IFERROR(INDEX('Hoja de Trabajo para listado'!$DE$153:$DG$274,MATCH($A150,'Hoja de Trabajo para listado'!$DE$153:$DE$1048576,0),MATCH((CUADRO!O$5&amp;$E150),'Hoja de Trabajo para listado'!$DE$151:$DG$151,0)),0)+IFERROR(INDEX('Hoja de Trabajo para listado'!$CD$155:$DC$1048576,MATCH($A150,'Hoja de Trabajo para listado'!$CD$155:$CD$1048576,0),MATCH((CUADRO!O$5&amp;$E150),'Hoja de Trabajo para listado'!$CD$151:$DC$151,0)),0)</f>
        <v>0</v>
      </c>
      <c r="P150" s="243">
        <f ca="1">+IFERROR(INDEX('Hoja de Trabajo para listado'!$A$155:$Z$1048576,MATCH($A150,'Hoja de Trabajo para listado'!$A$155:$A$1048576,0),MATCH((CUADRO!P$5&amp;$E150),'Hoja de Trabajo para listado'!$A$151:$Z$151,0)),0)+IFERROR(INDEX('Hoja de Trabajo para listado'!$AB$155:$BA$1048576,MATCH($A150,'Hoja de Trabajo para listado'!$AB$155:$AB$1048576,0),MATCH((CUADRO!P$5&amp;$E150),'Hoja de Trabajo para listado'!$AB$151:$BA$151,0)),0)+IFERROR(INDEX('Hoja de Trabajo para listado'!$BC$155:$CB$1048576,MATCH($A150,'Hoja de Trabajo para listado'!$BC$155:$BC$1048576,0),MATCH((CUADRO!P$5&amp;$E150),'Hoja de Trabajo para listado'!$BC$151:$CB$151,0)),0)+IFERROR(INDEX('Hoja de Trabajo para listado'!$DE$153:$DG$274,MATCH($A150,'Hoja de Trabajo para listado'!$DE$153:$DE$1048576,0),MATCH((CUADRO!P$5&amp;$E150),'Hoja de Trabajo para listado'!$DE$151:$DG$151,0)),0)+IFERROR(INDEX('Hoja de Trabajo para listado'!$CD$155:$DC$1048576,MATCH($A150,'Hoja de Trabajo para listado'!$CD$155:$CD$1048576,0),MATCH((CUADRO!P$5&amp;$E150),'Hoja de Trabajo para listado'!$CD$151:$DC$151,0)),0)</f>
        <v>0</v>
      </c>
      <c r="Q150" s="243">
        <f ca="1">+IFERROR(INDEX('Hoja de Trabajo para listado'!$A$155:$Z$1048576,MATCH($A150,'Hoja de Trabajo para listado'!$A$155:$A$1048576,0),MATCH((CUADRO!Q$5&amp;$E150),'Hoja de Trabajo para listado'!$A$151:$Z$151,0)),0)+IFERROR(INDEX('Hoja de Trabajo para listado'!$AB$155:$BA$1048576,MATCH($A150,'Hoja de Trabajo para listado'!$AB$155:$AB$1048576,0),MATCH((CUADRO!Q$5&amp;$E150),'Hoja de Trabajo para listado'!$AB$151:$BA$151,0)),0)+IFERROR(INDEX('Hoja de Trabajo para listado'!$BC$155:$CB$1048576,MATCH($A150,'Hoja de Trabajo para listado'!$BC$155:$BC$1048576,0),MATCH((CUADRO!Q$5&amp;$E150),'Hoja de Trabajo para listado'!$BC$151:$CB$151,0)),0)+IFERROR(INDEX('Hoja de Trabajo para listado'!$DE$153:$DG$274,MATCH($A150,'Hoja de Trabajo para listado'!$DE$153:$DE$1048576,0),MATCH((CUADRO!Q$5&amp;$E150),'Hoja de Trabajo para listado'!$DE$151:$DG$151,0)),0)+IFERROR(INDEX('Hoja de Trabajo para listado'!$CD$155:$DC$1048576,MATCH($A150,'Hoja de Trabajo para listado'!$CD$155:$CD$1048576,0),MATCH((CUADRO!Q$5&amp;$E150),'Hoja de Trabajo para listado'!$CD$151:$DC$151,0)),0)</f>
        <v>0</v>
      </c>
      <c r="R150" s="243">
        <f t="shared" ca="1" si="7"/>
        <v>0</v>
      </c>
      <c r="S150" s="243"/>
      <c r="T150" s="243">
        <f ca="1">+T151</f>
        <v>0</v>
      </c>
      <c r="U150" s="242">
        <f t="shared" si="8"/>
        <v>1</v>
      </c>
      <c r="V150" s="333" t="str">
        <f>+VLOOKUP(A150,bd_lista!$A$3:$E$590,5,FALSE)</f>
        <v>Instituciones Descentralizadas</v>
      </c>
      <c r="W150" s="391" t="str">
        <f>+V150</f>
        <v>Instituciones Descentralizadas</v>
      </c>
      <c r="X150" s="242">
        <f>+VLOOKUP(A150,[4]Sheet1!$A$13:$D$744,4,FALSE)</f>
        <v>86</v>
      </c>
      <c r="Y150" s="242" t="str">
        <f>+VLOOKUP(X150,bd_lista!$A$3:$C$590,3,FALSE)</f>
        <v>Ministerio de Medio Ambiente y Agua</v>
      </c>
      <c r="Z150" s="294">
        <f>+X150</f>
        <v>86</v>
      </c>
      <c r="AA150" s="295" t="str">
        <f>+Y150</f>
        <v>Ministerio de Medio Ambiente y Agua</v>
      </c>
    </row>
    <row r="151" spans="1:27" ht="15" customHeight="1">
      <c r="A151" s="32">
        <v>223</v>
      </c>
      <c r="B151" s="388"/>
      <c r="C151" s="333" t="str">
        <f>+VLOOKUP(A151,bd_lista!$A$3:$C$590,3,FALSE)</f>
        <v>Fondo Nacional de Desarrollo Forestal</v>
      </c>
      <c r="D151" s="390"/>
      <c r="E151" s="333" t="s">
        <v>1305</v>
      </c>
      <c r="F151" s="245">
        <f ca="1">+IFERROR(INDEX('Hoja de Trabajo para listado'!$A$155:$Z$1048576,MATCH($A151,'Hoja de Trabajo para listado'!$A$155:$A$1048576,0),MATCH((CUADRO!F$5&amp;$E151),'Hoja de Trabajo para listado'!$A$151:$Z$151,0)),0)+IFERROR(INDEX('Hoja de Trabajo para listado'!$AB$155:$BA$1048576,MATCH($A151,'Hoja de Trabajo para listado'!$AB$155:$AB$1048576,0),MATCH((CUADRO!F$5&amp;$E151),'Hoja de Trabajo para listado'!$AB$151:$BA$151,0)),0)+IFERROR(INDEX('Hoja de Trabajo para listado'!$BC$155:$CB$1048576,MATCH($A151,'Hoja de Trabajo para listado'!$BC$155:$BC$1048576,0),MATCH((CUADRO!F$5&amp;$E151),'Hoja de Trabajo para listado'!$BC$151:$CB$151,0)),0)+IFERROR(INDEX('Hoja de Trabajo para listado'!$DE$153:$DG$274,MATCH($A151,'Hoja de Trabajo para listado'!$DE$153:$DE$1048576,0),MATCH((CUADRO!F$5&amp;$E151),'Hoja de Trabajo para listado'!$DE$151:$DG$151,0)),0)+IFERROR(INDEX('Hoja de Trabajo para listado'!$CD$155:$DC$1048576,MATCH($A151,'Hoja de Trabajo para listado'!$CD$155:$CD$1048576,0),MATCH((CUADRO!F$5&amp;$E151),'Hoja de Trabajo para listado'!$CD$151:$DC$151,0)),0)</f>
        <v>0</v>
      </c>
      <c r="G151" s="245">
        <f ca="1">+IFERROR(INDEX('Hoja de Trabajo para listado'!$A$155:$Z$1048576,MATCH($A151,'Hoja de Trabajo para listado'!$A$155:$A$1048576,0),MATCH((CUADRO!G$5&amp;$E151),'Hoja de Trabajo para listado'!$A$151:$Z$151,0)),0)+IFERROR(INDEX('Hoja de Trabajo para listado'!$AB$155:$BA$1048576,MATCH($A151,'Hoja de Trabajo para listado'!$AB$155:$AB$1048576,0),MATCH((CUADRO!G$5&amp;$E151),'Hoja de Trabajo para listado'!$AB$151:$BA$151,0)),0)+IFERROR(INDEX('Hoja de Trabajo para listado'!$BC$155:$CB$1048576,MATCH($A151,'Hoja de Trabajo para listado'!$BC$155:$BC$1048576,0),MATCH((CUADRO!G$5&amp;$E151),'Hoja de Trabajo para listado'!$BC$151:$CB$151,0)),0)+IFERROR(INDEX('Hoja de Trabajo para listado'!$DE$153:$DG$274,MATCH($A151,'Hoja de Trabajo para listado'!$DE$153:$DE$1048576,0),MATCH((CUADRO!G$5&amp;$E151),'Hoja de Trabajo para listado'!$DE$151:$DG$151,0)),0)+IFERROR(INDEX('Hoja de Trabajo para listado'!$CD$155:$DC$1048576,MATCH($A151,'Hoja de Trabajo para listado'!$CD$155:$CD$1048576,0),MATCH((CUADRO!G$5&amp;$E151),'Hoja de Trabajo para listado'!$CD$151:$DC$151,0)),0)</f>
        <v>0</v>
      </c>
      <c r="H151" s="245">
        <f ca="1">+IFERROR(INDEX('Hoja de Trabajo para listado'!$A$155:$Z$1048576,MATCH($A151,'Hoja de Trabajo para listado'!$A$155:$A$1048576,0),MATCH((CUADRO!H$5&amp;$E151),'Hoja de Trabajo para listado'!$A$151:$Z$151,0)),0)+IFERROR(INDEX('Hoja de Trabajo para listado'!$AB$155:$BA$1048576,MATCH($A151,'Hoja de Trabajo para listado'!$AB$155:$AB$1048576,0),MATCH((CUADRO!H$5&amp;$E151),'Hoja de Trabajo para listado'!$AB$151:$BA$151,0)),0)+IFERROR(INDEX('Hoja de Trabajo para listado'!$BC$155:$CB$1048576,MATCH($A151,'Hoja de Trabajo para listado'!$BC$155:$BC$1048576,0),MATCH((CUADRO!H$5&amp;$E151),'Hoja de Trabajo para listado'!$BC$151:$CB$151,0)),0)+IFERROR(INDEX('Hoja de Trabajo para listado'!$DE$153:$DG$274,MATCH($A151,'Hoja de Trabajo para listado'!$DE$153:$DE$1048576,0),MATCH((CUADRO!H$5&amp;$E151),'Hoja de Trabajo para listado'!$DE$151:$DG$151,0)),0)+IFERROR(INDEX('Hoja de Trabajo para listado'!$CD$155:$DC$1048576,MATCH($A151,'Hoja de Trabajo para listado'!$CD$155:$CD$1048576,0),MATCH((CUADRO!H$5&amp;$E151),'Hoja de Trabajo para listado'!$CD$151:$DC$151,0)),0)</f>
        <v>0</v>
      </c>
      <c r="I151" s="245">
        <f ca="1">+IFERROR(INDEX('Hoja de Trabajo para listado'!$A$155:$Z$1048576,MATCH($A151,'Hoja de Trabajo para listado'!$A$155:$A$1048576,0),MATCH((CUADRO!I$5&amp;$E151),'Hoja de Trabajo para listado'!$A$151:$Z$151,0)),0)+IFERROR(INDEX('Hoja de Trabajo para listado'!$AB$155:$BA$1048576,MATCH($A151,'Hoja de Trabajo para listado'!$AB$155:$AB$1048576,0),MATCH((CUADRO!I$5&amp;$E151),'Hoja de Trabajo para listado'!$AB$151:$BA$151,0)),0)+IFERROR(INDEX('Hoja de Trabajo para listado'!$BC$155:$CB$1048576,MATCH($A151,'Hoja de Trabajo para listado'!$BC$155:$BC$1048576,0),MATCH((CUADRO!I$5&amp;$E151),'Hoja de Trabajo para listado'!$BC$151:$CB$151,0)),0)+IFERROR(INDEX('Hoja de Trabajo para listado'!$DE$153:$DG$274,MATCH($A151,'Hoja de Trabajo para listado'!$DE$153:$DE$1048576,0),MATCH((CUADRO!I$5&amp;$E151),'Hoja de Trabajo para listado'!$DE$151:$DG$151,0)),0)+IFERROR(INDEX('Hoja de Trabajo para listado'!$CD$155:$DC$1048576,MATCH($A151,'Hoja de Trabajo para listado'!$CD$155:$CD$1048576,0),MATCH((CUADRO!I$5&amp;$E151),'Hoja de Trabajo para listado'!$CD$151:$DC$151,0)),0)</f>
        <v>0</v>
      </c>
      <c r="J151" s="245">
        <f ca="1">+IFERROR(INDEX('Hoja de Trabajo para listado'!$A$155:$Z$1048576,MATCH($A151,'Hoja de Trabajo para listado'!$A$155:$A$1048576,0),MATCH((CUADRO!J$5&amp;$E151),'Hoja de Trabajo para listado'!$A$151:$Z$151,0)),0)+IFERROR(INDEX('Hoja de Trabajo para listado'!$AB$155:$BA$1048576,MATCH($A151,'Hoja de Trabajo para listado'!$AB$155:$AB$1048576,0),MATCH((CUADRO!J$5&amp;$E151),'Hoja de Trabajo para listado'!$AB$151:$BA$151,0)),0)+IFERROR(INDEX('Hoja de Trabajo para listado'!$BC$155:$CB$1048576,MATCH($A151,'Hoja de Trabajo para listado'!$BC$155:$BC$1048576,0),MATCH((CUADRO!J$5&amp;$E151),'Hoja de Trabajo para listado'!$BC$151:$CB$151,0)),0)+IFERROR(INDEX('Hoja de Trabajo para listado'!$DE$153:$DG$274,MATCH($A151,'Hoja de Trabajo para listado'!$DE$153:$DE$1048576,0),MATCH((CUADRO!J$5&amp;$E151),'Hoja de Trabajo para listado'!$DE$151:$DG$151,0)),0)+IFERROR(INDEX('Hoja de Trabajo para listado'!$CD$155:$DC$1048576,MATCH($A151,'Hoja de Trabajo para listado'!$CD$155:$CD$1048576,0),MATCH((CUADRO!J$5&amp;$E151),'Hoja de Trabajo para listado'!$CD$151:$DC$151,0)),0)</f>
        <v>0</v>
      </c>
      <c r="K151" s="245">
        <f ca="1">+IFERROR(INDEX('Hoja de Trabajo para listado'!$A$155:$Z$1048576,MATCH($A151,'Hoja de Trabajo para listado'!$A$155:$A$1048576,0),MATCH((CUADRO!K$5&amp;$E151),'Hoja de Trabajo para listado'!$A$151:$Z$151,0)),0)+IFERROR(INDEX('Hoja de Trabajo para listado'!$AB$155:$BA$1048576,MATCH($A151,'Hoja de Trabajo para listado'!$AB$155:$AB$1048576,0),MATCH((CUADRO!K$5&amp;$E151),'Hoja de Trabajo para listado'!$AB$151:$BA$151,0)),0)+IFERROR(INDEX('Hoja de Trabajo para listado'!$BC$155:$CB$1048576,MATCH($A151,'Hoja de Trabajo para listado'!$BC$155:$BC$1048576,0),MATCH((CUADRO!K$5&amp;$E151),'Hoja de Trabajo para listado'!$BC$151:$CB$151,0)),0)+IFERROR(INDEX('Hoja de Trabajo para listado'!$DE$153:$DG$274,MATCH($A151,'Hoja de Trabajo para listado'!$DE$153:$DE$1048576,0),MATCH((CUADRO!K$5&amp;$E151),'Hoja de Trabajo para listado'!$DE$151:$DG$151,0)),0)+IFERROR(INDEX('Hoja de Trabajo para listado'!$CD$155:$DC$1048576,MATCH($A151,'Hoja de Trabajo para listado'!$CD$155:$CD$1048576,0),MATCH((CUADRO!K$5&amp;$E151),'Hoja de Trabajo para listado'!$CD$151:$DC$151,0)),0)</f>
        <v>0</v>
      </c>
      <c r="L151" s="245">
        <f ca="1">+IFERROR(INDEX('Hoja de Trabajo para listado'!$A$155:$Z$1048576,MATCH($A151,'Hoja de Trabajo para listado'!$A$155:$A$1048576,0),MATCH((CUADRO!L$5&amp;$E151),'Hoja de Trabajo para listado'!$A$151:$Z$151,0)),0)+IFERROR(INDEX('Hoja de Trabajo para listado'!$AB$155:$BA$1048576,MATCH($A151,'Hoja de Trabajo para listado'!$AB$155:$AB$1048576,0),MATCH((CUADRO!L$5&amp;$E151),'Hoja de Trabajo para listado'!$AB$151:$BA$151,0)),0)+IFERROR(INDEX('Hoja de Trabajo para listado'!$BC$155:$CB$1048576,MATCH($A151,'Hoja de Trabajo para listado'!$BC$155:$BC$1048576,0),MATCH((CUADRO!L$5&amp;$E151),'Hoja de Trabajo para listado'!$BC$151:$CB$151,0)),0)+IFERROR(INDEX('Hoja de Trabajo para listado'!$DE$153:$DG$274,MATCH($A151,'Hoja de Trabajo para listado'!$DE$153:$DE$1048576,0),MATCH((CUADRO!L$5&amp;$E151),'Hoja de Trabajo para listado'!$DE$151:$DG$151,0)),0)+IFERROR(INDEX('Hoja de Trabajo para listado'!$CD$155:$DC$1048576,MATCH($A151,'Hoja de Trabajo para listado'!$CD$155:$CD$1048576,0),MATCH((CUADRO!L$5&amp;$E151),'Hoja de Trabajo para listado'!$CD$151:$DC$151,0)),0)</f>
        <v>0</v>
      </c>
      <c r="M151" s="245">
        <f ca="1">+IFERROR(INDEX('Hoja de Trabajo para listado'!$A$155:$Z$1048576,MATCH($A151,'Hoja de Trabajo para listado'!$A$155:$A$1048576,0),MATCH((CUADRO!M$5&amp;$E151),'Hoja de Trabajo para listado'!$A$151:$Z$151,0)),0)+IFERROR(INDEX('Hoja de Trabajo para listado'!$AB$155:$BA$1048576,MATCH($A151,'Hoja de Trabajo para listado'!$AB$155:$AB$1048576,0),MATCH((CUADRO!M$5&amp;$E151),'Hoja de Trabajo para listado'!$AB$151:$BA$151,0)),0)+IFERROR(INDEX('Hoja de Trabajo para listado'!$BC$155:$CB$1048576,MATCH($A151,'Hoja de Trabajo para listado'!$BC$155:$BC$1048576,0),MATCH((CUADRO!M$5&amp;$E151),'Hoja de Trabajo para listado'!$BC$151:$CB$151,0)),0)+IFERROR(INDEX('Hoja de Trabajo para listado'!$DE$153:$DG$274,MATCH($A151,'Hoja de Trabajo para listado'!$DE$153:$DE$1048576,0),MATCH((CUADRO!M$5&amp;$E151),'Hoja de Trabajo para listado'!$DE$151:$DG$151,0)),0)+IFERROR(INDEX('Hoja de Trabajo para listado'!$CD$155:$DC$1048576,MATCH($A151,'Hoja de Trabajo para listado'!$CD$155:$CD$1048576,0),MATCH((CUADRO!M$5&amp;$E151),'Hoja de Trabajo para listado'!$CD$151:$DC$151,0)),0)</f>
        <v>0</v>
      </c>
      <c r="N151" s="245">
        <f ca="1">+IFERROR(INDEX('Hoja de Trabajo para listado'!$A$155:$Z$1048576,MATCH($A151,'Hoja de Trabajo para listado'!$A$155:$A$1048576,0),MATCH((CUADRO!N$5&amp;$E151),'Hoja de Trabajo para listado'!$A$151:$Z$151,0)),0)+IFERROR(INDEX('Hoja de Trabajo para listado'!$AB$155:$BA$1048576,MATCH($A151,'Hoja de Trabajo para listado'!$AB$155:$AB$1048576,0),MATCH((CUADRO!N$5&amp;$E151),'Hoja de Trabajo para listado'!$AB$151:$BA$151,0)),0)+IFERROR(INDEX('Hoja de Trabajo para listado'!$BC$155:$CB$1048576,MATCH($A151,'Hoja de Trabajo para listado'!$BC$155:$BC$1048576,0),MATCH((CUADRO!N$5&amp;$E151),'Hoja de Trabajo para listado'!$BC$151:$CB$151,0)),0)+IFERROR(INDEX('Hoja de Trabajo para listado'!$DE$153:$DG$274,MATCH($A151,'Hoja de Trabajo para listado'!$DE$153:$DE$1048576,0),MATCH((CUADRO!N$5&amp;$E151),'Hoja de Trabajo para listado'!$DE$151:$DG$151,0)),0)+IFERROR(INDEX('Hoja de Trabajo para listado'!$CD$155:$DC$1048576,MATCH($A151,'Hoja de Trabajo para listado'!$CD$155:$CD$1048576,0),MATCH((CUADRO!N$5&amp;$E151),'Hoja de Trabajo para listado'!$CD$151:$DC$151,0)),0)</f>
        <v>0</v>
      </c>
      <c r="O151" s="245">
        <f ca="1">+IFERROR(INDEX('Hoja de Trabajo para listado'!$A$155:$Z$1048576,MATCH($A151,'Hoja de Trabajo para listado'!$A$155:$A$1048576,0),MATCH((CUADRO!O$5&amp;$E151),'Hoja de Trabajo para listado'!$A$151:$Z$151,0)),0)+IFERROR(INDEX('Hoja de Trabajo para listado'!$AB$155:$BA$1048576,MATCH($A151,'Hoja de Trabajo para listado'!$AB$155:$AB$1048576,0),MATCH((CUADRO!O$5&amp;$E151),'Hoja de Trabajo para listado'!$AB$151:$BA$151,0)),0)+IFERROR(INDEX('Hoja de Trabajo para listado'!$BC$155:$CB$1048576,MATCH($A151,'Hoja de Trabajo para listado'!$BC$155:$BC$1048576,0),MATCH((CUADRO!O$5&amp;$E151),'Hoja de Trabajo para listado'!$BC$151:$CB$151,0)),0)+IFERROR(INDEX('Hoja de Trabajo para listado'!$DE$153:$DG$274,MATCH($A151,'Hoja de Trabajo para listado'!$DE$153:$DE$1048576,0),MATCH((CUADRO!O$5&amp;$E151),'Hoja de Trabajo para listado'!$DE$151:$DG$151,0)),0)+IFERROR(INDEX('Hoja de Trabajo para listado'!$CD$155:$DC$1048576,MATCH($A151,'Hoja de Trabajo para listado'!$CD$155:$CD$1048576,0),MATCH((CUADRO!O$5&amp;$E151),'Hoja de Trabajo para listado'!$CD$151:$DC$151,0)),0)</f>
        <v>0</v>
      </c>
      <c r="P151" s="245">
        <f ca="1">+IFERROR(INDEX('Hoja de Trabajo para listado'!$A$155:$Z$1048576,MATCH($A151,'Hoja de Trabajo para listado'!$A$155:$A$1048576,0),MATCH((CUADRO!P$5&amp;$E151),'Hoja de Trabajo para listado'!$A$151:$Z$151,0)),0)+IFERROR(INDEX('Hoja de Trabajo para listado'!$AB$155:$BA$1048576,MATCH($A151,'Hoja de Trabajo para listado'!$AB$155:$AB$1048576,0),MATCH((CUADRO!P$5&amp;$E151),'Hoja de Trabajo para listado'!$AB$151:$BA$151,0)),0)+IFERROR(INDEX('Hoja de Trabajo para listado'!$BC$155:$CB$1048576,MATCH($A151,'Hoja de Trabajo para listado'!$BC$155:$BC$1048576,0),MATCH((CUADRO!P$5&amp;$E151),'Hoja de Trabajo para listado'!$BC$151:$CB$151,0)),0)+IFERROR(INDEX('Hoja de Trabajo para listado'!$DE$153:$DG$274,MATCH($A151,'Hoja de Trabajo para listado'!$DE$153:$DE$1048576,0),MATCH((CUADRO!P$5&amp;$E151),'Hoja de Trabajo para listado'!$DE$151:$DG$151,0)),0)+IFERROR(INDEX('Hoja de Trabajo para listado'!$CD$155:$DC$1048576,MATCH($A151,'Hoja de Trabajo para listado'!$CD$155:$CD$1048576,0),MATCH((CUADRO!P$5&amp;$E151),'Hoja de Trabajo para listado'!$CD$151:$DC$151,0)),0)</f>
        <v>0</v>
      </c>
      <c r="Q151" s="245">
        <f ca="1">+IFERROR(INDEX('Hoja de Trabajo para listado'!$A$155:$Z$1048576,MATCH($A151,'Hoja de Trabajo para listado'!$A$155:$A$1048576,0),MATCH((CUADRO!Q$5&amp;$E151),'Hoja de Trabajo para listado'!$A$151:$Z$151,0)),0)+IFERROR(INDEX('Hoja de Trabajo para listado'!$AB$155:$BA$1048576,MATCH($A151,'Hoja de Trabajo para listado'!$AB$155:$AB$1048576,0),MATCH((CUADRO!Q$5&amp;$E151),'Hoja de Trabajo para listado'!$AB$151:$BA$151,0)),0)+IFERROR(INDEX('Hoja de Trabajo para listado'!$BC$155:$CB$1048576,MATCH($A151,'Hoja de Trabajo para listado'!$BC$155:$BC$1048576,0),MATCH((CUADRO!Q$5&amp;$E151),'Hoja de Trabajo para listado'!$BC$151:$CB$151,0)),0)+IFERROR(INDEX('Hoja de Trabajo para listado'!$DE$153:$DG$274,MATCH($A151,'Hoja de Trabajo para listado'!$DE$153:$DE$1048576,0),MATCH((CUADRO!Q$5&amp;$E151),'Hoja de Trabajo para listado'!$DE$151:$DG$151,0)),0)+IFERROR(INDEX('Hoja de Trabajo para listado'!$CD$155:$DC$1048576,MATCH($A151,'Hoja de Trabajo para listado'!$CD$155:$CD$1048576,0),MATCH((CUADRO!Q$5&amp;$E151),'Hoja de Trabajo para listado'!$CD$151:$DC$151,0)),0)</f>
        <v>0</v>
      </c>
      <c r="R151" s="245">
        <f t="shared" ca="1" si="7"/>
        <v>0</v>
      </c>
      <c r="S151" s="245">
        <f ca="1">+R150+R151</f>
        <v>0</v>
      </c>
      <c r="T151" s="245">
        <f ca="1">+S151</f>
        <v>0</v>
      </c>
      <c r="U151" s="244">
        <f t="shared" si="8"/>
        <v>2</v>
      </c>
      <c r="V151" s="333" t="str">
        <f>+VLOOKUP(A151,bd_lista!$A$3:$E$590,5,FALSE)</f>
        <v>Instituciones Descentralizadas</v>
      </c>
      <c r="W151" s="392"/>
      <c r="X151" s="242">
        <f>+VLOOKUP(A151,[4]Sheet1!$A$13:$D$744,4,FALSE)</f>
        <v>86</v>
      </c>
      <c r="Y151" s="242" t="str">
        <f>+VLOOKUP(X151,bd_lista!$A$3:$C$590,3,FALSE)</f>
        <v>Ministerio de Medio Ambiente y Agua</v>
      </c>
      <c r="Z151" s="292"/>
      <c r="AA151" s="293"/>
    </row>
    <row r="152" spans="1:27" ht="15" customHeight="1">
      <c r="A152" s="251">
        <v>224</v>
      </c>
      <c r="B152" s="387">
        <f>+A152</f>
        <v>224</v>
      </c>
      <c r="C152" s="247" t="str">
        <f>+VLOOKUP(A152,bd_lista!$A$3:$C$590,3,FALSE)</f>
        <v>Insumos Bolivia</v>
      </c>
      <c r="D152" s="389" t="str">
        <f>+C152</f>
        <v>Insumos Bolivia</v>
      </c>
      <c r="E152" s="247" t="s">
        <v>1304</v>
      </c>
      <c r="F152" s="243">
        <f ca="1">+IFERROR(INDEX('Hoja de Trabajo para listado'!$A$155:$Z$1048576,MATCH($A152,'Hoja de Trabajo para listado'!$A$155:$A$1048576,0),MATCH((CUADRO!F$5&amp;$E152),'Hoja de Trabajo para listado'!$A$151:$Z$151,0)),0)+IFERROR(INDEX('Hoja de Trabajo para listado'!$AB$155:$BA$1048576,MATCH($A152,'Hoja de Trabajo para listado'!$AB$155:$AB$1048576,0),MATCH((CUADRO!F$5&amp;$E152),'Hoja de Trabajo para listado'!$AB$151:$BA$151,0)),0)+IFERROR(INDEX('Hoja de Trabajo para listado'!$BC$155:$CB$1048576,MATCH($A152,'Hoja de Trabajo para listado'!$BC$155:$BC$1048576,0),MATCH((CUADRO!F$5&amp;$E152),'Hoja de Trabajo para listado'!$BC$151:$CB$151,0)),0)+IFERROR(INDEX('Hoja de Trabajo para listado'!$DE$153:$DG$274,MATCH($A152,'Hoja de Trabajo para listado'!$DE$153:$DE$1048576,0),MATCH((CUADRO!F$5&amp;$E152),'Hoja de Trabajo para listado'!$DE$151:$DG$151,0)),0)+IFERROR(INDEX('Hoja de Trabajo para listado'!$CD$155:$DC$1048576,MATCH($A152,'Hoja de Trabajo para listado'!$CD$155:$CD$1048576,0),MATCH((CUADRO!F$5&amp;$E152),'Hoja de Trabajo para listado'!$CD$151:$DC$151,0)),0)</f>
        <v>0</v>
      </c>
      <c r="G152" s="243">
        <f ca="1">+IFERROR(INDEX('Hoja de Trabajo para listado'!$A$155:$Z$1048576,MATCH($A152,'Hoja de Trabajo para listado'!$A$155:$A$1048576,0),MATCH((CUADRO!G$5&amp;$E152),'Hoja de Trabajo para listado'!$A$151:$Z$151,0)),0)+IFERROR(INDEX('Hoja de Trabajo para listado'!$AB$155:$BA$1048576,MATCH($A152,'Hoja de Trabajo para listado'!$AB$155:$AB$1048576,0),MATCH((CUADRO!G$5&amp;$E152),'Hoja de Trabajo para listado'!$AB$151:$BA$151,0)),0)+IFERROR(INDEX('Hoja de Trabajo para listado'!$BC$155:$CB$1048576,MATCH($A152,'Hoja de Trabajo para listado'!$BC$155:$BC$1048576,0),MATCH((CUADRO!G$5&amp;$E152),'Hoja de Trabajo para listado'!$BC$151:$CB$151,0)),0)+IFERROR(INDEX('Hoja de Trabajo para listado'!$DE$153:$DG$274,MATCH($A152,'Hoja de Trabajo para listado'!$DE$153:$DE$1048576,0),MATCH((CUADRO!G$5&amp;$E152),'Hoja de Trabajo para listado'!$DE$151:$DG$151,0)),0)+IFERROR(INDEX('Hoja de Trabajo para listado'!$CD$155:$DC$1048576,MATCH($A152,'Hoja de Trabajo para listado'!$CD$155:$CD$1048576,0),MATCH((CUADRO!G$5&amp;$E152),'Hoja de Trabajo para listado'!$CD$151:$DC$151,0)),0)</f>
        <v>0</v>
      </c>
      <c r="H152" s="243">
        <f ca="1">+IFERROR(INDEX('Hoja de Trabajo para listado'!$A$155:$Z$1048576,MATCH($A152,'Hoja de Trabajo para listado'!$A$155:$A$1048576,0),MATCH((CUADRO!H$5&amp;$E152),'Hoja de Trabajo para listado'!$A$151:$Z$151,0)),0)+IFERROR(INDEX('Hoja de Trabajo para listado'!$AB$155:$BA$1048576,MATCH($A152,'Hoja de Trabajo para listado'!$AB$155:$AB$1048576,0),MATCH((CUADRO!H$5&amp;$E152),'Hoja de Trabajo para listado'!$AB$151:$BA$151,0)),0)+IFERROR(INDEX('Hoja de Trabajo para listado'!$BC$155:$CB$1048576,MATCH($A152,'Hoja de Trabajo para listado'!$BC$155:$BC$1048576,0),MATCH((CUADRO!H$5&amp;$E152),'Hoja de Trabajo para listado'!$BC$151:$CB$151,0)),0)+IFERROR(INDEX('Hoja de Trabajo para listado'!$DE$153:$DG$274,MATCH($A152,'Hoja de Trabajo para listado'!$DE$153:$DE$1048576,0),MATCH((CUADRO!H$5&amp;$E152),'Hoja de Trabajo para listado'!$DE$151:$DG$151,0)),0)+IFERROR(INDEX('Hoja de Trabajo para listado'!$CD$155:$DC$1048576,MATCH($A152,'Hoja de Trabajo para listado'!$CD$155:$CD$1048576,0),MATCH((CUADRO!H$5&amp;$E152),'Hoja de Trabajo para listado'!$CD$151:$DC$151,0)),0)</f>
        <v>0</v>
      </c>
      <c r="I152" s="243">
        <f ca="1">+IFERROR(INDEX('Hoja de Trabajo para listado'!$A$155:$Z$1048576,MATCH($A152,'Hoja de Trabajo para listado'!$A$155:$A$1048576,0),MATCH((CUADRO!I$5&amp;$E152),'Hoja de Trabajo para listado'!$A$151:$Z$151,0)),0)+IFERROR(INDEX('Hoja de Trabajo para listado'!$AB$155:$BA$1048576,MATCH($A152,'Hoja de Trabajo para listado'!$AB$155:$AB$1048576,0),MATCH((CUADRO!I$5&amp;$E152),'Hoja de Trabajo para listado'!$AB$151:$BA$151,0)),0)+IFERROR(INDEX('Hoja de Trabajo para listado'!$BC$155:$CB$1048576,MATCH($A152,'Hoja de Trabajo para listado'!$BC$155:$BC$1048576,0),MATCH((CUADRO!I$5&amp;$E152),'Hoja de Trabajo para listado'!$BC$151:$CB$151,0)),0)+IFERROR(INDEX('Hoja de Trabajo para listado'!$DE$153:$DG$274,MATCH($A152,'Hoja de Trabajo para listado'!$DE$153:$DE$1048576,0),MATCH((CUADRO!I$5&amp;$E152),'Hoja de Trabajo para listado'!$DE$151:$DG$151,0)),0)+IFERROR(INDEX('Hoja de Trabajo para listado'!$CD$155:$DC$1048576,MATCH($A152,'Hoja de Trabajo para listado'!$CD$155:$CD$1048576,0),MATCH((CUADRO!I$5&amp;$E152),'Hoja de Trabajo para listado'!$CD$151:$DC$151,0)),0)</f>
        <v>0</v>
      </c>
      <c r="J152" s="243">
        <f ca="1">+IFERROR(INDEX('Hoja de Trabajo para listado'!$A$155:$Z$1048576,MATCH($A152,'Hoja de Trabajo para listado'!$A$155:$A$1048576,0),MATCH((CUADRO!J$5&amp;$E152),'Hoja de Trabajo para listado'!$A$151:$Z$151,0)),0)+IFERROR(INDEX('Hoja de Trabajo para listado'!$AB$155:$BA$1048576,MATCH($A152,'Hoja de Trabajo para listado'!$AB$155:$AB$1048576,0),MATCH((CUADRO!J$5&amp;$E152),'Hoja de Trabajo para listado'!$AB$151:$BA$151,0)),0)+IFERROR(INDEX('Hoja de Trabajo para listado'!$BC$155:$CB$1048576,MATCH($A152,'Hoja de Trabajo para listado'!$BC$155:$BC$1048576,0),MATCH((CUADRO!J$5&amp;$E152),'Hoja de Trabajo para listado'!$BC$151:$CB$151,0)),0)+IFERROR(INDEX('Hoja de Trabajo para listado'!$DE$153:$DG$274,MATCH($A152,'Hoja de Trabajo para listado'!$DE$153:$DE$1048576,0),MATCH((CUADRO!J$5&amp;$E152),'Hoja de Trabajo para listado'!$DE$151:$DG$151,0)),0)+IFERROR(INDEX('Hoja de Trabajo para listado'!$CD$155:$DC$1048576,MATCH($A152,'Hoja de Trabajo para listado'!$CD$155:$CD$1048576,0),MATCH((CUADRO!J$5&amp;$E152),'Hoja de Trabajo para listado'!$CD$151:$DC$151,0)),0)</f>
        <v>0</v>
      </c>
      <c r="K152" s="243">
        <f ca="1">+IFERROR(INDEX('Hoja de Trabajo para listado'!$A$155:$Z$1048576,MATCH($A152,'Hoja de Trabajo para listado'!$A$155:$A$1048576,0),MATCH((CUADRO!K$5&amp;$E152),'Hoja de Trabajo para listado'!$A$151:$Z$151,0)),0)+IFERROR(INDEX('Hoja de Trabajo para listado'!$AB$155:$BA$1048576,MATCH($A152,'Hoja de Trabajo para listado'!$AB$155:$AB$1048576,0),MATCH((CUADRO!K$5&amp;$E152),'Hoja de Trabajo para listado'!$AB$151:$BA$151,0)),0)+IFERROR(INDEX('Hoja de Trabajo para listado'!$BC$155:$CB$1048576,MATCH($A152,'Hoja de Trabajo para listado'!$BC$155:$BC$1048576,0),MATCH((CUADRO!K$5&amp;$E152),'Hoja de Trabajo para listado'!$BC$151:$CB$151,0)),0)+IFERROR(INDEX('Hoja de Trabajo para listado'!$DE$153:$DG$274,MATCH($A152,'Hoja de Trabajo para listado'!$DE$153:$DE$1048576,0),MATCH((CUADRO!K$5&amp;$E152),'Hoja de Trabajo para listado'!$DE$151:$DG$151,0)),0)+IFERROR(INDEX('Hoja de Trabajo para listado'!$CD$155:$DC$1048576,MATCH($A152,'Hoja de Trabajo para listado'!$CD$155:$CD$1048576,0),MATCH((CUADRO!K$5&amp;$E152),'Hoja de Trabajo para listado'!$CD$151:$DC$151,0)),0)</f>
        <v>0</v>
      </c>
      <c r="L152" s="243">
        <f ca="1">+IFERROR(INDEX('Hoja de Trabajo para listado'!$A$155:$Z$1048576,MATCH($A152,'Hoja de Trabajo para listado'!$A$155:$A$1048576,0),MATCH((CUADRO!L$5&amp;$E152),'Hoja de Trabajo para listado'!$A$151:$Z$151,0)),0)+IFERROR(INDEX('Hoja de Trabajo para listado'!$AB$155:$BA$1048576,MATCH($A152,'Hoja de Trabajo para listado'!$AB$155:$AB$1048576,0),MATCH((CUADRO!L$5&amp;$E152),'Hoja de Trabajo para listado'!$AB$151:$BA$151,0)),0)+IFERROR(INDEX('Hoja de Trabajo para listado'!$BC$155:$CB$1048576,MATCH($A152,'Hoja de Trabajo para listado'!$BC$155:$BC$1048576,0),MATCH((CUADRO!L$5&amp;$E152),'Hoja de Trabajo para listado'!$BC$151:$CB$151,0)),0)+IFERROR(INDEX('Hoja de Trabajo para listado'!$DE$153:$DG$274,MATCH($A152,'Hoja de Trabajo para listado'!$DE$153:$DE$1048576,0),MATCH((CUADRO!L$5&amp;$E152),'Hoja de Trabajo para listado'!$DE$151:$DG$151,0)),0)+IFERROR(INDEX('Hoja de Trabajo para listado'!$CD$155:$DC$1048576,MATCH($A152,'Hoja de Trabajo para listado'!$CD$155:$CD$1048576,0),MATCH((CUADRO!L$5&amp;$E152),'Hoja de Trabajo para listado'!$CD$151:$DC$151,0)),0)</f>
        <v>0</v>
      </c>
      <c r="M152" s="243">
        <f ca="1">+IFERROR(INDEX('Hoja de Trabajo para listado'!$A$155:$Z$1048576,MATCH($A152,'Hoja de Trabajo para listado'!$A$155:$A$1048576,0),MATCH((CUADRO!M$5&amp;$E152),'Hoja de Trabajo para listado'!$A$151:$Z$151,0)),0)+IFERROR(INDEX('Hoja de Trabajo para listado'!$AB$155:$BA$1048576,MATCH($A152,'Hoja de Trabajo para listado'!$AB$155:$AB$1048576,0),MATCH((CUADRO!M$5&amp;$E152),'Hoja de Trabajo para listado'!$AB$151:$BA$151,0)),0)+IFERROR(INDEX('Hoja de Trabajo para listado'!$BC$155:$CB$1048576,MATCH($A152,'Hoja de Trabajo para listado'!$BC$155:$BC$1048576,0),MATCH((CUADRO!M$5&amp;$E152),'Hoja de Trabajo para listado'!$BC$151:$CB$151,0)),0)+IFERROR(INDEX('Hoja de Trabajo para listado'!$DE$153:$DG$274,MATCH($A152,'Hoja de Trabajo para listado'!$DE$153:$DE$1048576,0),MATCH((CUADRO!M$5&amp;$E152),'Hoja de Trabajo para listado'!$DE$151:$DG$151,0)),0)+IFERROR(INDEX('Hoja de Trabajo para listado'!$CD$155:$DC$1048576,MATCH($A152,'Hoja de Trabajo para listado'!$CD$155:$CD$1048576,0),MATCH((CUADRO!M$5&amp;$E152),'Hoja de Trabajo para listado'!$CD$151:$DC$151,0)),0)</f>
        <v>0</v>
      </c>
      <c r="N152" s="243">
        <f ca="1">+IFERROR(INDEX('Hoja de Trabajo para listado'!$A$155:$Z$1048576,MATCH($A152,'Hoja de Trabajo para listado'!$A$155:$A$1048576,0),MATCH((CUADRO!N$5&amp;$E152),'Hoja de Trabajo para listado'!$A$151:$Z$151,0)),0)+IFERROR(INDEX('Hoja de Trabajo para listado'!$AB$155:$BA$1048576,MATCH($A152,'Hoja de Trabajo para listado'!$AB$155:$AB$1048576,0),MATCH((CUADRO!N$5&amp;$E152),'Hoja de Trabajo para listado'!$AB$151:$BA$151,0)),0)+IFERROR(INDEX('Hoja de Trabajo para listado'!$BC$155:$CB$1048576,MATCH($A152,'Hoja de Trabajo para listado'!$BC$155:$BC$1048576,0),MATCH((CUADRO!N$5&amp;$E152),'Hoja de Trabajo para listado'!$BC$151:$CB$151,0)),0)+IFERROR(INDEX('Hoja de Trabajo para listado'!$DE$153:$DG$274,MATCH($A152,'Hoja de Trabajo para listado'!$DE$153:$DE$1048576,0),MATCH((CUADRO!N$5&amp;$E152),'Hoja de Trabajo para listado'!$DE$151:$DG$151,0)),0)+IFERROR(INDEX('Hoja de Trabajo para listado'!$CD$155:$DC$1048576,MATCH($A152,'Hoja de Trabajo para listado'!$CD$155:$CD$1048576,0),MATCH((CUADRO!N$5&amp;$E152),'Hoja de Trabajo para listado'!$CD$151:$DC$151,0)),0)</f>
        <v>0</v>
      </c>
      <c r="O152" s="243">
        <f ca="1">+IFERROR(INDEX('Hoja de Trabajo para listado'!$A$155:$Z$1048576,MATCH($A152,'Hoja de Trabajo para listado'!$A$155:$A$1048576,0),MATCH((CUADRO!O$5&amp;$E152),'Hoja de Trabajo para listado'!$A$151:$Z$151,0)),0)+IFERROR(INDEX('Hoja de Trabajo para listado'!$AB$155:$BA$1048576,MATCH($A152,'Hoja de Trabajo para listado'!$AB$155:$AB$1048576,0),MATCH((CUADRO!O$5&amp;$E152),'Hoja de Trabajo para listado'!$AB$151:$BA$151,0)),0)+IFERROR(INDEX('Hoja de Trabajo para listado'!$BC$155:$CB$1048576,MATCH($A152,'Hoja de Trabajo para listado'!$BC$155:$BC$1048576,0),MATCH((CUADRO!O$5&amp;$E152),'Hoja de Trabajo para listado'!$BC$151:$CB$151,0)),0)+IFERROR(INDEX('Hoja de Trabajo para listado'!$DE$153:$DG$274,MATCH($A152,'Hoja de Trabajo para listado'!$DE$153:$DE$1048576,0),MATCH((CUADRO!O$5&amp;$E152),'Hoja de Trabajo para listado'!$DE$151:$DG$151,0)),0)+IFERROR(INDEX('Hoja de Trabajo para listado'!$CD$155:$DC$1048576,MATCH($A152,'Hoja de Trabajo para listado'!$CD$155:$CD$1048576,0),MATCH((CUADRO!O$5&amp;$E152),'Hoja de Trabajo para listado'!$CD$151:$DC$151,0)),0)</f>
        <v>0</v>
      </c>
      <c r="P152" s="243">
        <f ca="1">+IFERROR(INDEX('Hoja de Trabajo para listado'!$A$155:$Z$1048576,MATCH($A152,'Hoja de Trabajo para listado'!$A$155:$A$1048576,0),MATCH((CUADRO!P$5&amp;$E152),'Hoja de Trabajo para listado'!$A$151:$Z$151,0)),0)+IFERROR(INDEX('Hoja de Trabajo para listado'!$AB$155:$BA$1048576,MATCH($A152,'Hoja de Trabajo para listado'!$AB$155:$AB$1048576,0),MATCH((CUADRO!P$5&amp;$E152),'Hoja de Trabajo para listado'!$AB$151:$BA$151,0)),0)+IFERROR(INDEX('Hoja de Trabajo para listado'!$BC$155:$CB$1048576,MATCH($A152,'Hoja de Trabajo para listado'!$BC$155:$BC$1048576,0),MATCH((CUADRO!P$5&amp;$E152),'Hoja de Trabajo para listado'!$BC$151:$CB$151,0)),0)+IFERROR(INDEX('Hoja de Trabajo para listado'!$DE$153:$DG$274,MATCH($A152,'Hoja de Trabajo para listado'!$DE$153:$DE$1048576,0),MATCH((CUADRO!P$5&amp;$E152),'Hoja de Trabajo para listado'!$DE$151:$DG$151,0)),0)+IFERROR(INDEX('Hoja de Trabajo para listado'!$CD$155:$DC$1048576,MATCH($A152,'Hoja de Trabajo para listado'!$CD$155:$CD$1048576,0),MATCH((CUADRO!P$5&amp;$E152),'Hoja de Trabajo para listado'!$CD$151:$DC$151,0)),0)</f>
        <v>0</v>
      </c>
      <c r="Q152" s="243">
        <f ca="1">+IFERROR(INDEX('Hoja de Trabajo para listado'!$A$155:$Z$1048576,MATCH($A152,'Hoja de Trabajo para listado'!$A$155:$A$1048576,0),MATCH((CUADRO!Q$5&amp;$E152),'Hoja de Trabajo para listado'!$A$151:$Z$151,0)),0)+IFERROR(INDEX('Hoja de Trabajo para listado'!$AB$155:$BA$1048576,MATCH($A152,'Hoja de Trabajo para listado'!$AB$155:$AB$1048576,0),MATCH((CUADRO!Q$5&amp;$E152),'Hoja de Trabajo para listado'!$AB$151:$BA$151,0)),0)+IFERROR(INDEX('Hoja de Trabajo para listado'!$BC$155:$CB$1048576,MATCH($A152,'Hoja de Trabajo para listado'!$BC$155:$BC$1048576,0),MATCH((CUADRO!Q$5&amp;$E152),'Hoja de Trabajo para listado'!$BC$151:$CB$151,0)),0)+IFERROR(INDEX('Hoja de Trabajo para listado'!$DE$153:$DG$274,MATCH($A152,'Hoja de Trabajo para listado'!$DE$153:$DE$1048576,0),MATCH((CUADRO!Q$5&amp;$E152),'Hoja de Trabajo para listado'!$DE$151:$DG$151,0)),0)+IFERROR(INDEX('Hoja de Trabajo para listado'!$CD$155:$DC$1048576,MATCH($A152,'Hoja de Trabajo para listado'!$CD$155:$CD$1048576,0),MATCH((CUADRO!Q$5&amp;$E152),'Hoja de Trabajo para listado'!$CD$151:$DC$151,0)),0)</f>
        <v>0</v>
      </c>
      <c r="R152" s="243">
        <f t="shared" ca="1" si="7"/>
        <v>0</v>
      </c>
      <c r="S152" s="243"/>
      <c r="T152" s="243">
        <f ca="1">+T153</f>
        <v>100</v>
      </c>
      <c r="U152" s="242">
        <f t="shared" si="8"/>
        <v>1</v>
      </c>
      <c r="V152" s="333" t="str">
        <f>+VLOOKUP(A152,bd_lista!$A$3:$E$590,5,FALSE)</f>
        <v>Instituciones Descentralizadas</v>
      </c>
      <c r="W152" s="391" t="str">
        <f>+V152</f>
        <v>Instituciones Descentralizadas</v>
      </c>
      <c r="X152" s="242">
        <f>+VLOOKUP(A152,[4]Sheet1!$A$13:$D$744,4,FALSE)</f>
        <v>41</v>
      </c>
      <c r="Y152" s="242" t="str">
        <f>+VLOOKUP(X152,bd_lista!$A$3:$C$590,3,FALSE)</f>
        <v>Ministerio de Desarrollo Productivo y Economía Plural</v>
      </c>
      <c r="Z152" s="294">
        <f>+X152</f>
        <v>41</v>
      </c>
      <c r="AA152" s="319" t="str">
        <f>+Y152</f>
        <v>Ministerio de Desarrollo Productivo y Economía Plural</v>
      </c>
    </row>
    <row r="153" spans="1:27" ht="15" customHeight="1">
      <c r="A153" s="32">
        <v>224</v>
      </c>
      <c r="B153" s="388"/>
      <c r="C153" s="333" t="str">
        <f>+VLOOKUP(A153,bd_lista!$A$3:$C$590,3,FALSE)</f>
        <v>Insumos Bolivia</v>
      </c>
      <c r="D153" s="390"/>
      <c r="E153" s="333" t="s">
        <v>1305</v>
      </c>
      <c r="F153" s="245">
        <f ca="1">+IFERROR(INDEX('Hoja de Trabajo para listado'!$A$155:$Z$1048576,MATCH($A153,'Hoja de Trabajo para listado'!$A$155:$A$1048576,0),MATCH((CUADRO!F$5&amp;$E153),'Hoja de Trabajo para listado'!$A$151:$Z$151,0)),0)+IFERROR(INDEX('Hoja de Trabajo para listado'!$AB$155:$BA$1048576,MATCH($A153,'Hoja de Trabajo para listado'!$AB$155:$AB$1048576,0),MATCH((CUADRO!F$5&amp;$E153),'Hoja de Trabajo para listado'!$AB$151:$BA$151,0)),0)+IFERROR(INDEX('Hoja de Trabajo para listado'!$BC$155:$CB$1048576,MATCH($A153,'Hoja de Trabajo para listado'!$BC$155:$BC$1048576,0),MATCH((CUADRO!F$5&amp;$E153),'Hoja de Trabajo para listado'!$BC$151:$CB$151,0)),0)+IFERROR(INDEX('Hoja de Trabajo para listado'!$DE$153:$DG$274,MATCH($A153,'Hoja de Trabajo para listado'!$DE$153:$DE$1048576,0),MATCH((CUADRO!F$5&amp;$E153),'Hoja de Trabajo para listado'!$DE$151:$DG$151,0)),0)+IFERROR(INDEX('Hoja de Trabajo para listado'!$CD$155:$DC$1048576,MATCH($A153,'Hoja de Trabajo para listado'!$CD$155:$CD$1048576,0),MATCH((CUADRO!F$5&amp;$E153),'Hoja de Trabajo para listado'!$CD$151:$DC$151,0)),0)</f>
        <v>0</v>
      </c>
      <c r="G153" s="245">
        <f ca="1">+IFERROR(INDEX('Hoja de Trabajo para listado'!$A$155:$Z$1048576,MATCH($A153,'Hoja de Trabajo para listado'!$A$155:$A$1048576,0),MATCH((CUADRO!G$5&amp;$E153),'Hoja de Trabajo para listado'!$A$151:$Z$151,0)),0)+IFERROR(INDEX('Hoja de Trabajo para listado'!$AB$155:$BA$1048576,MATCH($A153,'Hoja de Trabajo para listado'!$AB$155:$AB$1048576,0),MATCH((CUADRO!G$5&amp;$E153),'Hoja de Trabajo para listado'!$AB$151:$BA$151,0)),0)+IFERROR(INDEX('Hoja de Trabajo para listado'!$BC$155:$CB$1048576,MATCH($A153,'Hoja de Trabajo para listado'!$BC$155:$BC$1048576,0),MATCH((CUADRO!G$5&amp;$E153),'Hoja de Trabajo para listado'!$BC$151:$CB$151,0)),0)+IFERROR(INDEX('Hoja de Trabajo para listado'!$DE$153:$DG$274,MATCH($A153,'Hoja de Trabajo para listado'!$DE$153:$DE$1048576,0),MATCH((CUADRO!G$5&amp;$E153),'Hoja de Trabajo para listado'!$DE$151:$DG$151,0)),0)+IFERROR(INDEX('Hoja de Trabajo para listado'!$CD$155:$DC$1048576,MATCH($A153,'Hoja de Trabajo para listado'!$CD$155:$CD$1048576,0),MATCH((CUADRO!G$5&amp;$E153),'Hoja de Trabajo para listado'!$CD$151:$DC$151,0)),0)</f>
        <v>0</v>
      </c>
      <c r="H153" s="245">
        <f ca="1">+IFERROR(INDEX('Hoja de Trabajo para listado'!$A$155:$Z$1048576,MATCH($A153,'Hoja de Trabajo para listado'!$A$155:$A$1048576,0),MATCH((CUADRO!H$5&amp;$E153),'Hoja de Trabajo para listado'!$A$151:$Z$151,0)),0)+IFERROR(INDEX('Hoja de Trabajo para listado'!$AB$155:$BA$1048576,MATCH($A153,'Hoja de Trabajo para listado'!$AB$155:$AB$1048576,0),MATCH((CUADRO!H$5&amp;$E153),'Hoja de Trabajo para listado'!$AB$151:$BA$151,0)),0)+IFERROR(INDEX('Hoja de Trabajo para listado'!$BC$155:$CB$1048576,MATCH($A153,'Hoja de Trabajo para listado'!$BC$155:$BC$1048576,0),MATCH((CUADRO!H$5&amp;$E153),'Hoja de Trabajo para listado'!$BC$151:$CB$151,0)),0)+IFERROR(INDEX('Hoja de Trabajo para listado'!$DE$153:$DG$274,MATCH($A153,'Hoja de Trabajo para listado'!$DE$153:$DE$1048576,0),MATCH((CUADRO!H$5&amp;$E153),'Hoja de Trabajo para listado'!$DE$151:$DG$151,0)),0)+IFERROR(INDEX('Hoja de Trabajo para listado'!$CD$155:$DC$1048576,MATCH($A153,'Hoja de Trabajo para listado'!$CD$155:$CD$1048576,0),MATCH((CUADRO!H$5&amp;$E153),'Hoja de Trabajo para listado'!$CD$151:$DC$151,0)),0)</f>
        <v>100</v>
      </c>
      <c r="I153" s="245">
        <f ca="1">+IFERROR(INDEX('Hoja de Trabajo para listado'!$A$155:$Z$1048576,MATCH($A153,'Hoja de Trabajo para listado'!$A$155:$A$1048576,0),MATCH((CUADRO!I$5&amp;$E153),'Hoja de Trabajo para listado'!$A$151:$Z$151,0)),0)+IFERROR(INDEX('Hoja de Trabajo para listado'!$AB$155:$BA$1048576,MATCH($A153,'Hoja de Trabajo para listado'!$AB$155:$AB$1048576,0),MATCH((CUADRO!I$5&amp;$E153),'Hoja de Trabajo para listado'!$AB$151:$BA$151,0)),0)+IFERROR(INDEX('Hoja de Trabajo para listado'!$BC$155:$CB$1048576,MATCH($A153,'Hoja de Trabajo para listado'!$BC$155:$BC$1048576,0),MATCH((CUADRO!I$5&amp;$E153),'Hoja de Trabajo para listado'!$BC$151:$CB$151,0)),0)+IFERROR(INDEX('Hoja de Trabajo para listado'!$DE$153:$DG$274,MATCH($A153,'Hoja de Trabajo para listado'!$DE$153:$DE$1048576,0),MATCH((CUADRO!I$5&amp;$E153),'Hoja de Trabajo para listado'!$DE$151:$DG$151,0)),0)+IFERROR(INDEX('Hoja de Trabajo para listado'!$CD$155:$DC$1048576,MATCH($A153,'Hoja de Trabajo para listado'!$CD$155:$CD$1048576,0),MATCH((CUADRO!I$5&amp;$E153),'Hoja de Trabajo para listado'!$CD$151:$DC$151,0)),0)</f>
        <v>0</v>
      </c>
      <c r="J153" s="245">
        <f ca="1">+IFERROR(INDEX('Hoja de Trabajo para listado'!$A$155:$Z$1048576,MATCH($A153,'Hoja de Trabajo para listado'!$A$155:$A$1048576,0),MATCH((CUADRO!J$5&amp;$E153),'Hoja de Trabajo para listado'!$A$151:$Z$151,0)),0)+IFERROR(INDEX('Hoja de Trabajo para listado'!$AB$155:$BA$1048576,MATCH($A153,'Hoja de Trabajo para listado'!$AB$155:$AB$1048576,0),MATCH((CUADRO!J$5&amp;$E153),'Hoja de Trabajo para listado'!$AB$151:$BA$151,0)),0)+IFERROR(INDEX('Hoja de Trabajo para listado'!$BC$155:$CB$1048576,MATCH($A153,'Hoja de Trabajo para listado'!$BC$155:$BC$1048576,0),MATCH((CUADRO!J$5&amp;$E153),'Hoja de Trabajo para listado'!$BC$151:$CB$151,0)),0)+IFERROR(INDEX('Hoja de Trabajo para listado'!$DE$153:$DG$274,MATCH($A153,'Hoja de Trabajo para listado'!$DE$153:$DE$1048576,0),MATCH((CUADRO!J$5&amp;$E153),'Hoja de Trabajo para listado'!$DE$151:$DG$151,0)),0)+IFERROR(INDEX('Hoja de Trabajo para listado'!$CD$155:$DC$1048576,MATCH($A153,'Hoja de Trabajo para listado'!$CD$155:$CD$1048576,0),MATCH((CUADRO!J$5&amp;$E153),'Hoja de Trabajo para listado'!$CD$151:$DC$151,0)),0)</f>
        <v>0</v>
      </c>
      <c r="K153" s="245">
        <f ca="1">+IFERROR(INDEX('Hoja de Trabajo para listado'!$A$155:$Z$1048576,MATCH($A153,'Hoja de Trabajo para listado'!$A$155:$A$1048576,0),MATCH((CUADRO!K$5&amp;$E153),'Hoja de Trabajo para listado'!$A$151:$Z$151,0)),0)+IFERROR(INDEX('Hoja de Trabajo para listado'!$AB$155:$BA$1048576,MATCH($A153,'Hoja de Trabajo para listado'!$AB$155:$AB$1048576,0),MATCH((CUADRO!K$5&amp;$E153),'Hoja de Trabajo para listado'!$AB$151:$BA$151,0)),0)+IFERROR(INDEX('Hoja de Trabajo para listado'!$BC$155:$CB$1048576,MATCH($A153,'Hoja de Trabajo para listado'!$BC$155:$BC$1048576,0),MATCH((CUADRO!K$5&amp;$E153),'Hoja de Trabajo para listado'!$BC$151:$CB$151,0)),0)+IFERROR(INDEX('Hoja de Trabajo para listado'!$DE$153:$DG$274,MATCH($A153,'Hoja de Trabajo para listado'!$DE$153:$DE$1048576,0),MATCH((CUADRO!K$5&amp;$E153),'Hoja de Trabajo para listado'!$DE$151:$DG$151,0)),0)+IFERROR(INDEX('Hoja de Trabajo para listado'!$CD$155:$DC$1048576,MATCH($A153,'Hoja de Trabajo para listado'!$CD$155:$CD$1048576,0),MATCH((CUADRO!K$5&amp;$E153),'Hoja de Trabajo para listado'!$CD$151:$DC$151,0)),0)</f>
        <v>0</v>
      </c>
      <c r="L153" s="245">
        <f ca="1">+IFERROR(INDEX('Hoja de Trabajo para listado'!$A$155:$Z$1048576,MATCH($A153,'Hoja de Trabajo para listado'!$A$155:$A$1048576,0),MATCH((CUADRO!L$5&amp;$E153),'Hoja de Trabajo para listado'!$A$151:$Z$151,0)),0)+IFERROR(INDEX('Hoja de Trabajo para listado'!$AB$155:$BA$1048576,MATCH($A153,'Hoja de Trabajo para listado'!$AB$155:$AB$1048576,0),MATCH((CUADRO!L$5&amp;$E153),'Hoja de Trabajo para listado'!$AB$151:$BA$151,0)),0)+IFERROR(INDEX('Hoja de Trabajo para listado'!$BC$155:$CB$1048576,MATCH($A153,'Hoja de Trabajo para listado'!$BC$155:$BC$1048576,0),MATCH((CUADRO!L$5&amp;$E153),'Hoja de Trabajo para listado'!$BC$151:$CB$151,0)),0)+IFERROR(INDEX('Hoja de Trabajo para listado'!$DE$153:$DG$274,MATCH($A153,'Hoja de Trabajo para listado'!$DE$153:$DE$1048576,0),MATCH((CUADRO!L$5&amp;$E153),'Hoja de Trabajo para listado'!$DE$151:$DG$151,0)),0)+IFERROR(INDEX('Hoja de Trabajo para listado'!$CD$155:$DC$1048576,MATCH($A153,'Hoja de Trabajo para listado'!$CD$155:$CD$1048576,0),MATCH((CUADRO!L$5&amp;$E153),'Hoja de Trabajo para listado'!$CD$151:$DC$151,0)),0)</f>
        <v>0</v>
      </c>
      <c r="M153" s="245">
        <f ca="1">+IFERROR(INDEX('Hoja de Trabajo para listado'!$A$155:$Z$1048576,MATCH($A153,'Hoja de Trabajo para listado'!$A$155:$A$1048576,0),MATCH((CUADRO!M$5&amp;$E153),'Hoja de Trabajo para listado'!$A$151:$Z$151,0)),0)+IFERROR(INDEX('Hoja de Trabajo para listado'!$AB$155:$BA$1048576,MATCH($A153,'Hoja de Trabajo para listado'!$AB$155:$AB$1048576,0),MATCH((CUADRO!M$5&amp;$E153),'Hoja de Trabajo para listado'!$AB$151:$BA$151,0)),0)+IFERROR(INDEX('Hoja de Trabajo para listado'!$BC$155:$CB$1048576,MATCH($A153,'Hoja de Trabajo para listado'!$BC$155:$BC$1048576,0),MATCH((CUADRO!M$5&amp;$E153),'Hoja de Trabajo para listado'!$BC$151:$CB$151,0)),0)+IFERROR(INDEX('Hoja de Trabajo para listado'!$DE$153:$DG$274,MATCH($A153,'Hoja de Trabajo para listado'!$DE$153:$DE$1048576,0),MATCH((CUADRO!M$5&amp;$E153),'Hoja de Trabajo para listado'!$DE$151:$DG$151,0)),0)+IFERROR(INDEX('Hoja de Trabajo para listado'!$CD$155:$DC$1048576,MATCH($A153,'Hoja de Trabajo para listado'!$CD$155:$CD$1048576,0),MATCH((CUADRO!M$5&amp;$E153),'Hoja de Trabajo para listado'!$CD$151:$DC$151,0)),0)</f>
        <v>0</v>
      </c>
      <c r="N153" s="245">
        <f ca="1">+IFERROR(INDEX('Hoja de Trabajo para listado'!$A$155:$Z$1048576,MATCH($A153,'Hoja de Trabajo para listado'!$A$155:$A$1048576,0),MATCH((CUADRO!N$5&amp;$E153),'Hoja de Trabajo para listado'!$A$151:$Z$151,0)),0)+IFERROR(INDEX('Hoja de Trabajo para listado'!$AB$155:$BA$1048576,MATCH($A153,'Hoja de Trabajo para listado'!$AB$155:$AB$1048576,0),MATCH((CUADRO!N$5&amp;$E153),'Hoja de Trabajo para listado'!$AB$151:$BA$151,0)),0)+IFERROR(INDEX('Hoja de Trabajo para listado'!$BC$155:$CB$1048576,MATCH($A153,'Hoja de Trabajo para listado'!$BC$155:$BC$1048576,0),MATCH((CUADRO!N$5&amp;$E153),'Hoja de Trabajo para listado'!$BC$151:$CB$151,0)),0)+IFERROR(INDEX('Hoja de Trabajo para listado'!$DE$153:$DG$274,MATCH($A153,'Hoja de Trabajo para listado'!$DE$153:$DE$1048576,0),MATCH((CUADRO!N$5&amp;$E153),'Hoja de Trabajo para listado'!$DE$151:$DG$151,0)),0)+IFERROR(INDEX('Hoja de Trabajo para listado'!$CD$155:$DC$1048576,MATCH($A153,'Hoja de Trabajo para listado'!$CD$155:$CD$1048576,0),MATCH((CUADRO!N$5&amp;$E153),'Hoja de Trabajo para listado'!$CD$151:$DC$151,0)),0)</f>
        <v>0</v>
      </c>
      <c r="O153" s="245">
        <f ca="1">+IFERROR(INDEX('Hoja de Trabajo para listado'!$A$155:$Z$1048576,MATCH($A153,'Hoja de Trabajo para listado'!$A$155:$A$1048576,0),MATCH((CUADRO!O$5&amp;$E153),'Hoja de Trabajo para listado'!$A$151:$Z$151,0)),0)+IFERROR(INDEX('Hoja de Trabajo para listado'!$AB$155:$BA$1048576,MATCH($A153,'Hoja de Trabajo para listado'!$AB$155:$AB$1048576,0),MATCH((CUADRO!O$5&amp;$E153),'Hoja de Trabajo para listado'!$AB$151:$BA$151,0)),0)+IFERROR(INDEX('Hoja de Trabajo para listado'!$BC$155:$CB$1048576,MATCH($A153,'Hoja de Trabajo para listado'!$BC$155:$BC$1048576,0),MATCH((CUADRO!O$5&amp;$E153),'Hoja de Trabajo para listado'!$BC$151:$CB$151,0)),0)+IFERROR(INDEX('Hoja de Trabajo para listado'!$DE$153:$DG$274,MATCH($A153,'Hoja de Trabajo para listado'!$DE$153:$DE$1048576,0),MATCH((CUADRO!O$5&amp;$E153),'Hoja de Trabajo para listado'!$DE$151:$DG$151,0)),0)+IFERROR(INDEX('Hoja de Trabajo para listado'!$CD$155:$DC$1048576,MATCH($A153,'Hoja de Trabajo para listado'!$CD$155:$CD$1048576,0),MATCH((CUADRO!O$5&amp;$E153),'Hoja de Trabajo para listado'!$CD$151:$DC$151,0)),0)</f>
        <v>0</v>
      </c>
      <c r="P153" s="245">
        <f ca="1">+IFERROR(INDEX('Hoja de Trabajo para listado'!$A$155:$Z$1048576,MATCH($A153,'Hoja de Trabajo para listado'!$A$155:$A$1048576,0),MATCH((CUADRO!P$5&amp;$E153),'Hoja de Trabajo para listado'!$A$151:$Z$151,0)),0)+IFERROR(INDEX('Hoja de Trabajo para listado'!$AB$155:$BA$1048576,MATCH($A153,'Hoja de Trabajo para listado'!$AB$155:$AB$1048576,0),MATCH((CUADRO!P$5&amp;$E153),'Hoja de Trabajo para listado'!$AB$151:$BA$151,0)),0)+IFERROR(INDEX('Hoja de Trabajo para listado'!$BC$155:$CB$1048576,MATCH($A153,'Hoja de Trabajo para listado'!$BC$155:$BC$1048576,0),MATCH((CUADRO!P$5&amp;$E153),'Hoja de Trabajo para listado'!$BC$151:$CB$151,0)),0)+IFERROR(INDEX('Hoja de Trabajo para listado'!$DE$153:$DG$274,MATCH($A153,'Hoja de Trabajo para listado'!$DE$153:$DE$1048576,0),MATCH((CUADRO!P$5&amp;$E153),'Hoja de Trabajo para listado'!$DE$151:$DG$151,0)),0)+IFERROR(INDEX('Hoja de Trabajo para listado'!$CD$155:$DC$1048576,MATCH($A153,'Hoja de Trabajo para listado'!$CD$155:$CD$1048576,0),MATCH((CUADRO!P$5&amp;$E153),'Hoja de Trabajo para listado'!$CD$151:$DC$151,0)),0)</f>
        <v>0</v>
      </c>
      <c r="Q153" s="245">
        <f ca="1">+IFERROR(INDEX('Hoja de Trabajo para listado'!$A$155:$Z$1048576,MATCH($A153,'Hoja de Trabajo para listado'!$A$155:$A$1048576,0),MATCH((CUADRO!Q$5&amp;$E153),'Hoja de Trabajo para listado'!$A$151:$Z$151,0)),0)+IFERROR(INDEX('Hoja de Trabajo para listado'!$AB$155:$BA$1048576,MATCH($A153,'Hoja de Trabajo para listado'!$AB$155:$AB$1048576,0),MATCH((CUADRO!Q$5&amp;$E153),'Hoja de Trabajo para listado'!$AB$151:$BA$151,0)),0)+IFERROR(INDEX('Hoja de Trabajo para listado'!$BC$155:$CB$1048576,MATCH($A153,'Hoja de Trabajo para listado'!$BC$155:$BC$1048576,0),MATCH((CUADRO!Q$5&amp;$E153),'Hoja de Trabajo para listado'!$BC$151:$CB$151,0)),0)+IFERROR(INDEX('Hoja de Trabajo para listado'!$DE$153:$DG$274,MATCH($A153,'Hoja de Trabajo para listado'!$DE$153:$DE$1048576,0),MATCH((CUADRO!Q$5&amp;$E153),'Hoja de Trabajo para listado'!$DE$151:$DG$151,0)),0)+IFERROR(INDEX('Hoja de Trabajo para listado'!$CD$155:$DC$1048576,MATCH($A153,'Hoja de Trabajo para listado'!$CD$155:$CD$1048576,0),MATCH((CUADRO!Q$5&amp;$E153),'Hoja de Trabajo para listado'!$CD$151:$DC$151,0)),0)</f>
        <v>0</v>
      </c>
      <c r="R153" s="245">
        <f t="shared" ca="1" si="7"/>
        <v>100</v>
      </c>
      <c r="S153" s="245">
        <f ca="1">+R152+R153</f>
        <v>100</v>
      </c>
      <c r="T153" s="245">
        <f ca="1">+S153</f>
        <v>100</v>
      </c>
      <c r="U153" s="244">
        <f t="shared" si="8"/>
        <v>2</v>
      </c>
      <c r="V153" s="333" t="str">
        <f>+VLOOKUP(A153,bd_lista!$A$3:$E$590,5,FALSE)</f>
        <v>Instituciones Descentralizadas</v>
      </c>
      <c r="W153" s="392"/>
      <c r="X153" s="242">
        <f>+VLOOKUP(A153,[4]Sheet1!$A$13:$D$744,4,FALSE)</f>
        <v>41</v>
      </c>
      <c r="Y153" s="242" t="str">
        <f>+VLOOKUP(X153,bd_lista!$A$3:$C$590,3,FALSE)</f>
        <v>Ministerio de Desarrollo Productivo y Economía Plural</v>
      </c>
      <c r="Z153" s="292"/>
      <c r="AA153" s="321"/>
    </row>
    <row r="154" spans="1:27" ht="15" hidden="1" customHeight="1">
      <c r="A154" s="251">
        <v>225</v>
      </c>
      <c r="B154" s="387">
        <f>+A154</f>
        <v>225</v>
      </c>
      <c r="C154" s="247" t="str">
        <f>+VLOOKUP(A154,bd_lista!$A$3:$C$590,3,FALSE)</f>
        <v>Serv. Nal. para la Sostenibilidad en Saneamiento Básico</v>
      </c>
      <c r="D154" s="389" t="str">
        <f>+C154</f>
        <v>Serv. Nal. para la Sostenibilidad en Saneamiento Básico</v>
      </c>
      <c r="E154" s="247" t="s">
        <v>1304</v>
      </c>
      <c r="F154" s="243">
        <f ca="1">+IFERROR(INDEX('Hoja de Trabajo para listado'!$A$155:$Z$1048576,MATCH($A154,'Hoja de Trabajo para listado'!$A$155:$A$1048576,0),MATCH((CUADRO!F$5&amp;$E154),'Hoja de Trabajo para listado'!$A$151:$Z$151,0)),0)+IFERROR(INDEX('Hoja de Trabajo para listado'!$AB$155:$BA$1048576,MATCH($A154,'Hoja de Trabajo para listado'!$AB$155:$AB$1048576,0),MATCH((CUADRO!F$5&amp;$E154),'Hoja de Trabajo para listado'!$AB$151:$BA$151,0)),0)+IFERROR(INDEX('Hoja de Trabajo para listado'!$BC$155:$CB$1048576,MATCH($A154,'Hoja de Trabajo para listado'!$BC$155:$BC$1048576,0),MATCH((CUADRO!F$5&amp;$E154),'Hoja de Trabajo para listado'!$BC$151:$CB$151,0)),0)+IFERROR(INDEX('Hoja de Trabajo para listado'!$DE$153:$DG$274,MATCH($A154,'Hoja de Trabajo para listado'!$DE$153:$DE$1048576,0),MATCH((CUADRO!F$5&amp;$E154),'Hoja de Trabajo para listado'!$DE$151:$DG$151,0)),0)+IFERROR(INDEX('Hoja de Trabajo para listado'!$CD$155:$DC$1048576,MATCH($A154,'Hoja de Trabajo para listado'!$CD$155:$CD$1048576,0),MATCH((CUADRO!F$5&amp;$E154),'Hoja de Trabajo para listado'!$CD$151:$DC$151,0)),0)</f>
        <v>0</v>
      </c>
      <c r="G154" s="243">
        <f ca="1">+IFERROR(INDEX('Hoja de Trabajo para listado'!$A$155:$Z$1048576,MATCH($A154,'Hoja de Trabajo para listado'!$A$155:$A$1048576,0),MATCH((CUADRO!G$5&amp;$E154),'Hoja de Trabajo para listado'!$A$151:$Z$151,0)),0)+IFERROR(INDEX('Hoja de Trabajo para listado'!$AB$155:$BA$1048576,MATCH($A154,'Hoja de Trabajo para listado'!$AB$155:$AB$1048576,0),MATCH((CUADRO!G$5&amp;$E154),'Hoja de Trabajo para listado'!$AB$151:$BA$151,0)),0)+IFERROR(INDEX('Hoja de Trabajo para listado'!$BC$155:$CB$1048576,MATCH($A154,'Hoja de Trabajo para listado'!$BC$155:$BC$1048576,0),MATCH((CUADRO!G$5&amp;$E154),'Hoja de Trabajo para listado'!$BC$151:$CB$151,0)),0)+IFERROR(INDEX('Hoja de Trabajo para listado'!$DE$153:$DG$274,MATCH($A154,'Hoja de Trabajo para listado'!$DE$153:$DE$1048576,0),MATCH((CUADRO!G$5&amp;$E154),'Hoja de Trabajo para listado'!$DE$151:$DG$151,0)),0)+IFERROR(INDEX('Hoja de Trabajo para listado'!$CD$155:$DC$1048576,MATCH($A154,'Hoja de Trabajo para listado'!$CD$155:$CD$1048576,0),MATCH((CUADRO!G$5&amp;$E154),'Hoja de Trabajo para listado'!$CD$151:$DC$151,0)),0)</f>
        <v>0</v>
      </c>
      <c r="H154" s="243">
        <f ca="1">+IFERROR(INDEX('Hoja de Trabajo para listado'!$A$155:$Z$1048576,MATCH($A154,'Hoja de Trabajo para listado'!$A$155:$A$1048576,0),MATCH((CUADRO!H$5&amp;$E154),'Hoja de Trabajo para listado'!$A$151:$Z$151,0)),0)+IFERROR(INDEX('Hoja de Trabajo para listado'!$AB$155:$BA$1048576,MATCH($A154,'Hoja de Trabajo para listado'!$AB$155:$AB$1048576,0),MATCH((CUADRO!H$5&amp;$E154),'Hoja de Trabajo para listado'!$AB$151:$BA$151,0)),0)+IFERROR(INDEX('Hoja de Trabajo para listado'!$BC$155:$CB$1048576,MATCH($A154,'Hoja de Trabajo para listado'!$BC$155:$BC$1048576,0),MATCH((CUADRO!H$5&amp;$E154),'Hoja de Trabajo para listado'!$BC$151:$CB$151,0)),0)+IFERROR(INDEX('Hoja de Trabajo para listado'!$DE$153:$DG$274,MATCH($A154,'Hoja de Trabajo para listado'!$DE$153:$DE$1048576,0),MATCH((CUADRO!H$5&amp;$E154),'Hoja de Trabajo para listado'!$DE$151:$DG$151,0)),0)+IFERROR(INDEX('Hoja de Trabajo para listado'!$CD$155:$DC$1048576,MATCH($A154,'Hoja de Trabajo para listado'!$CD$155:$CD$1048576,0),MATCH((CUADRO!H$5&amp;$E154),'Hoja de Trabajo para listado'!$CD$151:$DC$151,0)),0)</f>
        <v>0</v>
      </c>
      <c r="I154" s="243">
        <f ca="1">+IFERROR(INDEX('Hoja de Trabajo para listado'!$A$155:$Z$1048576,MATCH($A154,'Hoja de Trabajo para listado'!$A$155:$A$1048576,0),MATCH((CUADRO!I$5&amp;$E154),'Hoja de Trabajo para listado'!$A$151:$Z$151,0)),0)+IFERROR(INDEX('Hoja de Trabajo para listado'!$AB$155:$BA$1048576,MATCH($A154,'Hoja de Trabajo para listado'!$AB$155:$AB$1048576,0),MATCH((CUADRO!I$5&amp;$E154),'Hoja de Trabajo para listado'!$AB$151:$BA$151,0)),0)+IFERROR(INDEX('Hoja de Trabajo para listado'!$BC$155:$CB$1048576,MATCH($A154,'Hoja de Trabajo para listado'!$BC$155:$BC$1048576,0),MATCH((CUADRO!I$5&amp;$E154),'Hoja de Trabajo para listado'!$BC$151:$CB$151,0)),0)+IFERROR(INDEX('Hoja de Trabajo para listado'!$DE$153:$DG$274,MATCH($A154,'Hoja de Trabajo para listado'!$DE$153:$DE$1048576,0),MATCH((CUADRO!I$5&amp;$E154),'Hoja de Trabajo para listado'!$DE$151:$DG$151,0)),0)+IFERROR(INDEX('Hoja de Trabajo para listado'!$CD$155:$DC$1048576,MATCH($A154,'Hoja de Trabajo para listado'!$CD$155:$CD$1048576,0),MATCH((CUADRO!I$5&amp;$E154),'Hoja de Trabajo para listado'!$CD$151:$DC$151,0)),0)</f>
        <v>0</v>
      </c>
      <c r="J154" s="243">
        <f ca="1">+IFERROR(INDEX('Hoja de Trabajo para listado'!$A$155:$Z$1048576,MATCH($A154,'Hoja de Trabajo para listado'!$A$155:$A$1048576,0),MATCH((CUADRO!J$5&amp;$E154),'Hoja de Trabajo para listado'!$A$151:$Z$151,0)),0)+IFERROR(INDEX('Hoja de Trabajo para listado'!$AB$155:$BA$1048576,MATCH($A154,'Hoja de Trabajo para listado'!$AB$155:$AB$1048576,0),MATCH((CUADRO!J$5&amp;$E154),'Hoja de Trabajo para listado'!$AB$151:$BA$151,0)),0)+IFERROR(INDEX('Hoja de Trabajo para listado'!$BC$155:$CB$1048576,MATCH($A154,'Hoja de Trabajo para listado'!$BC$155:$BC$1048576,0),MATCH((CUADRO!J$5&amp;$E154),'Hoja de Trabajo para listado'!$BC$151:$CB$151,0)),0)+IFERROR(INDEX('Hoja de Trabajo para listado'!$DE$153:$DG$274,MATCH($A154,'Hoja de Trabajo para listado'!$DE$153:$DE$1048576,0),MATCH((CUADRO!J$5&amp;$E154),'Hoja de Trabajo para listado'!$DE$151:$DG$151,0)),0)+IFERROR(INDEX('Hoja de Trabajo para listado'!$CD$155:$DC$1048576,MATCH($A154,'Hoja de Trabajo para listado'!$CD$155:$CD$1048576,0),MATCH((CUADRO!J$5&amp;$E154),'Hoja de Trabajo para listado'!$CD$151:$DC$151,0)),0)</f>
        <v>0</v>
      </c>
      <c r="K154" s="243">
        <f ca="1">+IFERROR(INDEX('Hoja de Trabajo para listado'!$A$155:$Z$1048576,MATCH($A154,'Hoja de Trabajo para listado'!$A$155:$A$1048576,0),MATCH((CUADRO!K$5&amp;$E154),'Hoja de Trabajo para listado'!$A$151:$Z$151,0)),0)+IFERROR(INDEX('Hoja de Trabajo para listado'!$AB$155:$BA$1048576,MATCH($A154,'Hoja de Trabajo para listado'!$AB$155:$AB$1048576,0),MATCH((CUADRO!K$5&amp;$E154),'Hoja de Trabajo para listado'!$AB$151:$BA$151,0)),0)+IFERROR(INDEX('Hoja de Trabajo para listado'!$BC$155:$CB$1048576,MATCH($A154,'Hoja de Trabajo para listado'!$BC$155:$BC$1048576,0),MATCH((CUADRO!K$5&amp;$E154),'Hoja de Trabajo para listado'!$BC$151:$CB$151,0)),0)+IFERROR(INDEX('Hoja de Trabajo para listado'!$DE$153:$DG$274,MATCH($A154,'Hoja de Trabajo para listado'!$DE$153:$DE$1048576,0),MATCH((CUADRO!K$5&amp;$E154),'Hoja de Trabajo para listado'!$DE$151:$DG$151,0)),0)+IFERROR(INDEX('Hoja de Trabajo para listado'!$CD$155:$DC$1048576,MATCH($A154,'Hoja de Trabajo para listado'!$CD$155:$CD$1048576,0),MATCH((CUADRO!K$5&amp;$E154),'Hoja de Trabajo para listado'!$CD$151:$DC$151,0)),0)</f>
        <v>0</v>
      </c>
      <c r="L154" s="243">
        <f ca="1">+IFERROR(INDEX('Hoja de Trabajo para listado'!$A$155:$Z$1048576,MATCH($A154,'Hoja de Trabajo para listado'!$A$155:$A$1048576,0),MATCH((CUADRO!L$5&amp;$E154),'Hoja de Trabajo para listado'!$A$151:$Z$151,0)),0)+IFERROR(INDEX('Hoja de Trabajo para listado'!$AB$155:$BA$1048576,MATCH($A154,'Hoja de Trabajo para listado'!$AB$155:$AB$1048576,0),MATCH((CUADRO!L$5&amp;$E154),'Hoja de Trabajo para listado'!$AB$151:$BA$151,0)),0)+IFERROR(INDEX('Hoja de Trabajo para listado'!$BC$155:$CB$1048576,MATCH($A154,'Hoja de Trabajo para listado'!$BC$155:$BC$1048576,0),MATCH((CUADRO!L$5&amp;$E154),'Hoja de Trabajo para listado'!$BC$151:$CB$151,0)),0)+IFERROR(INDEX('Hoja de Trabajo para listado'!$DE$153:$DG$274,MATCH($A154,'Hoja de Trabajo para listado'!$DE$153:$DE$1048576,0),MATCH((CUADRO!L$5&amp;$E154),'Hoja de Trabajo para listado'!$DE$151:$DG$151,0)),0)+IFERROR(INDEX('Hoja de Trabajo para listado'!$CD$155:$DC$1048576,MATCH($A154,'Hoja de Trabajo para listado'!$CD$155:$CD$1048576,0),MATCH((CUADRO!L$5&amp;$E154),'Hoja de Trabajo para listado'!$CD$151:$DC$151,0)),0)</f>
        <v>0</v>
      </c>
      <c r="M154" s="243">
        <f ca="1">+IFERROR(INDEX('Hoja de Trabajo para listado'!$A$155:$Z$1048576,MATCH($A154,'Hoja de Trabajo para listado'!$A$155:$A$1048576,0),MATCH((CUADRO!M$5&amp;$E154),'Hoja de Trabajo para listado'!$A$151:$Z$151,0)),0)+IFERROR(INDEX('Hoja de Trabajo para listado'!$AB$155:$BA$1048576,MATCH($A154,'Hoja de Trabajo para listado'!$AB$155:$AB$1048576,0),MATCH((CUADRO!M$5&amp;$E154),'Hoja de Trabajo para listado'!$AB$151:$BA$151,0)),0)+IFERROR(INDEX('Hoja de Trabajo para listado'!$BC$155:$CB$1048576,MATCH($A154,'Hoja de Trabajo para listado'!$BC$155:$BC$1048576,0),MATCH((CUADRO!M$5&amp;$E154),'Hoja de Trabajo para listado'!$BC$151:$CB$151,0)),0)+IFERROR(INDEX('Hoja de Trabajo para listado'!$DE$153:$DG$274,MATCH($A154,'Hoja de Trabajo para listado'!$DE$153:$DE$1048576,0),MATCH((CUADRO!M$5&amp;$E154),'Hoja de Trabajo para listado'!$DE$151:$DG$151,0)),0)+IFERROR(INDEX('Hoja de Trabajo para listado'!$CD$155:$DC$1048576,MATCH($A154,'Hoja de Trabajo para listado'!$CD$155:$CD$1048576,0),MATCH((CUADRO!M$5&amp;$E154),'Hoja de Trabajo para listado'!$CD$151:$DC$151,0)),0)</f>
        <v>0</v>
      </c>
      <c r="N154" s="243">
        <f ca="1">+IFERROR(INDEX('Hoja de Trabajo para listado'!$A$155:$Z$1048576,MATCH($A154,'Hoja de Trabajo para listado'!$A$155:$A$1048576,0),MATCH((CUADRO!N$5&amp;$E154),'Hoja de Trabajo para listado'!$A$151:$Z$151,0)),0)+IFERROR(INDEX('Hoja de Trabajo para listado'!$AB$155:$BA$1048576,MATCH($A154,'Hoja de Trabajo para listado'!$AB$155:$AB$1048576,0),MATCH((CUADRO!N$5&amp;$E154),'Hoja de Trabajo para listado'!$AB$151:$BA$151,0)),0)+IFERROR(INDEX('Hoja de Trabajo para listado'!$BC$155:$CB$1048576,MATCH($A154,'Hoja de Trabajo para listado'!$BC$155:$BC$1048576,0),MATCH((CUADRO!N$5&amp;$E154),'Hoja de Trabajo para listado'!$BC$151:$CB$151,0)),0)+IFERROR(INDEX('Hoja de Trabajo para listado'!$DE$153:$DG$274,MATCH($A154,'Hoja de Trabajo para listado'!$DE$153:$DE$1048576,0),MATCH((CUADRO!N$5&amp;$E154),'Hoja de Trabajo para listado'!$DE$151:$DG$151,0)),0)+IFERROR(INDEX('Hoja de Trabajo para listado'!$CD$155:$DC$1048576,MATCH($A154,'Hoja de Trabajo para listado'!$CD$155:$CD$1048576,0),MATCH((CUADRO!N$5&amp;$E154),'Hoja de Trabajo para listado'!$CD$151:$DC$151,0)),0)</f>
        <v>0</v>
      </c>
      <c r="O154" s="243">
        <f ca="1">+IFERROR(INDEX('Hoja de Trabajo para listado'!$A$155:$Z$1048576,MATCH($A154,'Hoja de Trabajo para listado'!$A$155:$A$1048576,0),MATCH((CUADRO!O$5&amp;$E154),'Hoja de Trabajo para listado'!$A$151:$Z$151,0)),0)+IFERROR(INDEX('Hoja de Trabajo para listado'!$AB$155:$BA$1048576,MATCH($A154,'Hoja de Trabajo para listado'!$AB$155:$AB$1048576,0),MATCH((CUADRO!O$5&amp;$E154),'Hoja de Trabajo para listado'!$AB$151:$BA$151,0)),0)+IFERROR(INDEX('Hoja de Trabajo para listado'!$BC$155:$CB$1048576,MATCH($A154,'Hoja de Trabajo para listado'!$BC$155:$BC$1048576,0),MATCH((CUADRO!O$5&amp;$E154),'Hoja de Trabajo para listado'!$BC$151:$CB$151,0)),0)+IFERROR(INDEX('Hoja de Trabajo para listado'!$DE$153:$DG$274,MATCH($A154,'Hoja de Trabajo para listado'!$DE$153:$DE$1048576,0),MATCH((CUADRO!O$5&amp;$E154),'Hoja de Trabajo para listado'!$DE$151:$DG$151,0)),0)+IFERROR(INDEX('Hoja de Trabajo para listado'!$CD$155:$DC$1048576,MATCH($A154,'Hoja de Trabajo para listado'!$CD$155:$CD$1048576,0),MATCH((CUADRO!O$5&amp;$E154),'Hoja de Trabajo para listado'!$CD$151:$DC$151,0)),0)</f>
        <v>0</v>
      </c>
      <c r="P154" s="243">
        <f ca="1">+IFERROR(INDEX('Hoja de Trabajo para listado'!$A$155:$Z$1048576,MATCH($A154,'Hoja de Trabajo para listado'!$A$155:$A$1048576,0),MATCH((CUADRO!P$5&amp;$E154),'Hoja de Trabajo para listado'!$A$151:$Z$151,0)),0)+IFERROR(INDEX('Hoja de Trabajo para listado'!$AB$155:$BA$1048576,MATCH($A154,'Hoja de Trabajo para listado'!$AB$155:$AB$1048576,0),MATCH((CUADRO!P$5&amp;$E154),'Hoja de Trabajo para listado'!$AB$151:$BA$151,0)),0)+IFERROR(INDEX('Hoja de Trabajo para listado'!$BC$155:$CB$1048576,MATCH($A154,'Hoja de Trabajo para listado'!$BC$155:$BC$1048576,0),MATCH((CUADRO!P$5&amp;$E154),'Hoja de Trabajo para listado'!$BC$151:$CB$151,0)),0)+IFERROR(INDEX('Hoja de Trabajo para listado'!$DE$153:$DG$274,MATCH($A154,'Hoja de Trabajo para listado'!$DE$153:$DE$1048576,0),MATCH((CUADRO!P$5&amp;$E154),'Hoja de Trabajo para listado'!$DE$151:$DG$151,0)),0)+IFERROR(INDEX('Hoja de Trabajo para listado'!$CD$155:$DC$1048576,MATCH($A154,'Hoja de Trabajo para listado'!$CD$155:$CD$1048576,0),MATCH((CUADRO!P$5&amp;$E154),'Hoja de Trabajo para listado'!$CD$151:$DC$151,0)),0)</f>
        <v>0</v>
      </c>
      <c r="Q154" s="243">
        <f ca="1">+IFERROR(INDEX('Hoja de Trabajo para listado'!$A$155:$Z$1048576,MATCH($A154,'Hoja de Trabajo para listado'!$A$155:$A$1048576,0),MATCH((CUADRO!Q$5&amp;$E154),'Hoja de Trabajo para listado'!$A$151:$Z$151,0)),0)+IFERROR(INDEX('Hoja de Trabajo para listado'!$AB$155:$BA$1048576,MATCH($A154,'Hoja de Trabajo para listado'!$AB$155:$AB$1048576,0),MATCH((CUADRO!Q$5&amp;$E154),'Hoja de Trabajo para listado'!$AB$151:$BA$151,0)),0)+IFERROR(INDEX('Hoja de Trabajo para listado'!$BC$155:$CB$1048576,MATCH($A154,'Hoja de Trabajo para listado'!$BC$155:$BC$1048576,0),MATCH((CUADRO!Q$5&amp;$E154),'Hoja de Trabajo para listado'!$BC$151:$CB$151,0)),0)+IFERROR(INDEX('Hoja de Trabajo para listado'!$DE$153:$DG$274,MATCH($A154,'Hoja de Trabajo para listado'!$DE$153:$DE$1048576,0),MATCH((CUADRO!Q$5&amp;$E154),'Hoja de Trabajo para listado'!$DE$151:$DG$151,0)),0)+IFERROR(INDEX('Hoja de Trabajo para listado'!$CD$155:$DC$1048576,MATCH($A154,'Hoja de Trabajo para listado'!$CD$155:$CD$1048576,0),MATCH((CUADRO!Q$5&amp;$E154),'Hoja de Trabajo para listado'!$CD$151:$DC$151,0)),0)</f>
        <v>0</v>
      </c>
      <c r="R154" s="243">
        <f t="shared" ca="1" si="7"/>
        <v>0</v>
      </c>
      <c r="S154" s="243"/>
      <c r="T154" s="243">
        <f ca="1">+T155</f>
        <v>0</v>
      </c>
      <c r="U154" s="242">
        <f t="shared" si="8"/>
        <v>1</v>
      </c>
      <c r="V154" s="333" t="str">
        <f>+VLOOKUP(A154,bd_lista!$A$3:$E$590,5,FALSE)</f>
        <v>Instituciones Descentralizadas</v>
      </c>
      <c r="W154" s="391" t="str">
        <f>+V154</f>
        <v>Instituciones Descentralizadas</v>
      </c>
      <c r="X154" s="242">
        <f>+VLOOKUP(A154,[4]Sheet1!$A$13:$D$744,4,FALSE)</f>
        <v>86</v>
      </c>
      <c r="Y154" s="242" t="str">
        <f>+VLOOKUP(X154,bd_lista!$A$3:$C$590,3,FALSE)</f>
        <v>Ministerio de Medio Ambiente y Agua</v>
      </c>
      <c r="Z154" s="294">
        <f>+X154</f>
        <v>86</v>
      </c>
      <c r="AA154" s="319" t="str">
        <f>+Y154</f>
        <v>Ministerio de Medio Ambiente y Agua</v>
      </c>
    </row>
    <row r="155" spans="1:27" ht="15" hidden="1" customHeight="1">
      <c r="A155" s="32">
        <v>225</v>
      </c>
      <c r="B155" s="388"/>
      <c r="C155" s="333" t="str">
        <f>+VLOOKUP(A155,bd_lista!$A$3:$C$590,3,FALSE)</f>
        <v>Serv. Nal. para la Sostenibilidad en Saneamiento Básico</v>
      </c>
      <c r="D155" s="390"/>
      <c r="E155" s="333" t="s">
        <v>1305</v>
      </c>
      <c r="F155" s="245">
        <f ca="1">+IFERROR(INDEX('Hoja de Trabajo para listado'!$A$155:$Z$1048576,MATCH($A155,'Hoja de Trabajo para listado'!$A$155:$A$1048576,0),MATCH((CUADRO!F$5&amp;$E155),'Hoja de Trabajo para listado'!$A$151:$Z$151,0)),0)+IFERROR(INDEX('Hoja de Trabajo para listado'!$AB$155:$BA$1048576,MATCH($A155,'Hoja de Trabajo para listado'!$AB$155:$AB$1048576,0),MATCH((CUADRO!F$5&amp;$E155),'Hoja de Trabajo para listado'!$AB$151:$BA$151,0)),0)+IFERROR(INDEX('Hoja de Trabajo para listado'!$BC$155:$CB$1048576,MATCH($A155,'Hoja de Trabajo para listado'!$BC$155:$BC$1048576,0),MATCH((CUADRO!F$5&amp;$E155),'Hoja de Trabajo para listado'!$BC$151:$CB$151,0)),0)+IFERROR(INDEX('Hoja de Trabajo para listado'!$DE$153:$DG$274,MATCH($A155,'Hoja de Trabajo para listado'!$DE$153:$DE$1048576,0),MATCH((CUADRO!F$5&amp;$E155),'Hoja de Trabajo para listado'!$DE$151:$DG$151,0)),0)+IFERROR(INDEX('Hoja de Trabajo para listado'!$CD$155:$DC$1048576,MATCH($A155,'Hoja de Trabajo para listado'!$CD$155:$CD$1048576,0),MATCH((CUADRO!F$5&amp;$E155),'Hoja de Trabajo para listado'!$CD$151:$DC$151,0)),0)</f>
        <v>0</v>
      </c>
      <c r="G155" s="245">
        <f ca="1">+IFERROR(INDEX('Hoja de Trabajo para listado'!$A$155:$Z$1048576,MATCH($A155,'Hoja de Trabajo para listado'!$A$155:$A$1048576,0),MATCH((CUADRO!G$5&amp;$E155),'Hoja de Trabajo para listado'!$A$151:$Z$151,0)),0)+IFERROR(INDEX('Hoja de Trabajo para listado'!$AB$155:$BA$1048576,MATCH($A155,'Hoja de Trabajo para listado'!$AB$155:$AB$1048576,0),MATCH((CUADRO!G$5&amp;$E155),'Hoja de Trabajo para listado'!$AB$151:$BA$151,0)),0)+IFERROR(INDEX('Hoja de Trabajo para listado'!$BC$155:$CB$1048576,MATCH($A155,'Hoja de Trabajo para listado'!$BC$155:$BC$1048576,0),MATCH((CUADRO!G$5&amp;$E155),'Hoja de Trabajo para listado'!$BC$151:$CB$151,0)),0)+IFERROR(INDEX('Hoja de Trabajo para listado'!$DE$153:$DG$274,MATCH($A155,'Hoja de Trabajo para listado'!$DE$153:$DE$1048576,0),MATCH((CUADRO!G$5&amp;$E155),'Hoja de Trabajo para listado'!$DE$151:$DG$151,0)),0)+IFERROR(INDEX('Hoja de Trabajo para listado'!$CD$155:$DC$1048576,MATCH($A155,'Hoja de Trabajo para listado'!$CD$155:$CD$1048576,0),MATCH((CUADRO!G$5&amp;$E155),'Hoja de Trabajo para listado'!$CD$151:$DC$151,0)),0)</f>
        <v>0</v>
      </c>
      <c r="H155" s="245">
        <f ca="1">+IFERROR(INDEX('Hoja de Trabajo para listado'!$A$155:$Z$1048576,MATCH($A155,'Hoja de Trabajo para listado'!$A$155:$A$1048576,0),MATCH((CUADRO!H$5&amp;$E155),'Hoja de Trabajo para listado'!$A$151:$Z$151,0)),0)+IFERROR(INDEX('Hoja de Trabajo para listado'!$AB$155:$BA$1048576,MATCH($A155,'Hoja de Trabajo para listado'!$AB$155:$AB$1048576,0),MATCH((CUADRO!H$5&amp;$E155),'Hoja de Trabajo para listado'!$AB$151:$BA$151,0)),0)+IFERROR(INDEX('Hoja de Trabajo para listado'!$BC$155:$CB$1048576,MATCH($A155,'Hoja de Trabajo para listado'!$BC$155:$BC$1048576,0),MATCH((CUADRO!H$5&amp;$E155),'Hoja de Trabajo para listado'!$BC$151:$CB$151,0)),0)+IFERROR(INDEX('Hoja de Trabajo para listado'!$DE$153:$DG$274,MATCH($A155,'Hoja de Trabajo para listado'!$DE$153:$DE$1048576,0),MATCH((CUADRO!H$5&amp;$E155),'Hoja de Trabajo para listado'!$DE$151:$DG$151,0)),0)+IFERROR(INDEX('Hoja de Trabajo para listado'!$CD$155:$DC$1048576,MATCH($A155,'Hoja de Trabajo para listado'!$CD$155:$CD$1048576,0),MATCH((CUADRO!H$5&amp;$E155),'Hoja de Trabajo para listado'!$CD$151:$DC$151,0)),0)</f>
        <v>0</v>
      </c>
      <c r="I155" s="245">
        <f ca="1">+IFERROR(INDEX('Hoja de Trabajo para listado'!$A$155:$Z$1048576,MATCH($A155,'Hoja de Trabajo para listado'!$A$155:$A$1048576,0),MATCH((CUADRO!I$5&amp;$E155),'Hoja de Trabajo para listado'!$A$151:$Z$151,0)),0)+IFERROR(INDEX('Hoja de Trabajo para listado'!$AB$155:$BA$1048576,MATCH($A155,'Hoja de Trabajo para listado'!$AB$155:$AB$1048576,0),MATCH((CUADRO!I$5&amp;$E155),'Hoja de Trabajo para listado'!$AB$151:$BA$151,0)),0)+IFERROR(INDEX('Hoja de Trabajo para listado'!$BC$155:$CB$1048576,MATCH($A155,'Hoja de Trabajo para listado'!$BC$155:$BC$1048576,0),MATCH((CUADRO!I$5&amp;$E155),'Hoja de Trabajo para listado'!$BC$151:$CB$151,0)),0)+IFERROR(INDEX('Hoja de Trabajo para listado'!$DE$153:$DG$274,MATCH($A155,'Hoja de Trabajo para listado'!$DE$153:$DE$1048576,0),MATCH((CUADRO!I$5&amp;$E155),'Hoja de Trabajo para listado'!$DE$151:$DG$151,0)),0)+IFERROR(INDEX('Hoja de Trabajo para listado'!$CD$155:$DC$1048576,MATCH($A155,'Hoja de Trabajo para listado'!$CD$155:$CD$1048576,0),MATCH((CUADRO!I$5&amp;$E155),'Hoja de Trabajo para listado'!$CD$151:$DC$151,0)),0)</f>
        <v>0</v>
      </c>
      <c r="J155" s="245">
        <f ca="1">+IFERROR(INDEX('Hoja de Trabajo para listado'!$A$155:$Z$1048576,MATCH($A155,'Hoja de Trabajo para listado'!$A$155:$A$1048576,0),MATCH((CUADRO!J$5&amp;$E155),'Hoja de Trabajo para listado'!$A$151:$Z$151,0)),0)+IFERROR(INDEX('Hoja de Trabajo para listado'!$AB$155:$BA$1048576,MATCH($A155,'Hoja de Trabajo para listado'!$AB$155:$AB$1048576,0),MATCH((CUADRO!J$5&amp;$E155),'Hoja de Trabajo para listado'!$AB$151:$BA$151,0)),0)+IFERROR(INDEX('Hoja de Trabajo para listado'!$BC$155:$CB$1048576,MATCH($A155,'Hoja de Trabajo para listado'!$BC$155:$BC$1048576,0),MATCH((CUADRO!J$5&amp;$E155),'Hoja de Trabajo para listado'!$BC$151:$CB$151,0)),0)+IFERROR(INDEX('Hoja de Trabajo para listado'!$DE$153:$DG$274,MATCH($A155,'Hoja de Trabajo para listado'!$DE$153:$DE$1048576,0),MATCH((CUADRO!J$5&amp;$E155),'Hoja de Trabajo para listado'!$DE$151:$DG$151,0)),0)+IFERROR(INDEX('Hoja de Trabajo para listado'!$CD$155:$DC$1048576,MATCH($A155,'Hoja de Trabajo para listado'!$CD$155:$CD$1048576,0),MATCH((CUADRO!J$5&amp;$E155),'Hoja de Trabajo para listado'!$CD$151:$DC$151,0)),0)</f>
        <v>0</v>
      </c>
      <c r="K155" s="245">
        <f ca="1">+IFERROR(INDEX('Hoja de Trabajo para listado'!$A$155:$Z$1048576,MATCH($A155,'Hoja de Trabajo para listado'!$A$155:$A$1048576,0),MATCH((CUADRO!K$5&amp;$E155),'Hoja de Trabajo para listado'!$A$151:$Z$151,0)),0)+IFERROR(INDEX('Hoja de Trabajo para listado'!$AB$155:$BA$1048576,MATCH($A155,'Hoja de Trabajo para listado'!$AB$155:$AB$1048576,0),MATCH((CUADRO!K$5&amp;$E155),'Hoja de Trabajo para listado'!$AB$151:$BA$151,0)),0)+IFERROR(INDEX('Hoja de Trabajo para listado'!$BC$155:$CB$1048576,MATCH($A155,'Hoja de Trabajo para listado'!$BC$155:$BC$1048576,0),MATCH((CUADRO!K$5&amp;$E155),'Hoja de Trabajo para listado'!$BC$151:$CB$151,0)),0)+IFERROR(INDEX('Hoja de Trabajo para listado'!$DE$153:$DG$274,MATCH($A155,'Hoja de Trabajo para listado'!$DE$153:$DE$1048576,0),MATCH((CUADRO!K$5&amp;$E155),'Hoja de Trabajo para listado'!$DE$151:$DG$151,0)),0)+IFERROR(INDEX('Hoja de Trabajo para listado'!$CD$155:$DC$1048576,MATCH($A155,'Hoja de Trabajo para listado'!$CD$155:$CD$1048576,0),MATCH((CUADRO!K$5&amp;$E155),'Hoja de Trabajo para listado'!$CD$151:$DC$151,0)),0)</f>
        <v>0</v>
      </c>
      <c r="L155" s="245">
        <f ca="1">+IFERROR(INDEX('Hoja de Trabajo para listado'!$A$155:$Z$1048576,MATCH($A155,'Hoja de Trabajo para listado'!$A$155:$A$1048576,0),MATCH((CUADRO!L$5&amp;$E155),'Hoja de Trabajo para listado'!$A$151:$Z$151,0)),0)+IFERROR(INDEX('Hoja de Trabajo para listado'!$AB$155:$BA$1048576,MATCH($A155,'Hoja de Trabajo para listado'!$AB$155:$AB$1048576,0),MATCH((CUADRO!L$5&amp;$E155),'Hoja de Trabajo para listado'!$AB$151:$BA$151,0)),0)+IFERROR(INDEX('Hoja de Trabajo para listado'!$BC$155:$CB$1048576,MATCH($A155,'Hoja de Trabajo para listado'!$BC$155:$BC$1048576,0),MATCH((CUADRO!L$5&amp;$E155),'Hoja de Trabajo para listado'!$BC$151:$CB$151,0)),0)+IFERROR(INDEX('Hoja de Trabajo para listado'!$DE$153:$DG$274,MATCH($A155,'Hoja de Trabajo para listado'!$DE$153:$DE$1048576,0),MATCH((CUADRO!L$5&amp;$E155),'Hoja de Trabajo para listado'!$DE$151:$DG$151,0)),0)+IFERROR(INDEX('Hoja de Trabajo para listado'!$CD$155:$DC$1048576,MATCH($A155,'Hoja de Trabajo para listado'!$CD$155:$CD$1048576,0),MATCH((CUADRO!L$5&amp;$E155),'Hoja de Trabajo para listado'!$CD$151:$DC$151,0)),0)</f>
        <v>0</v>
      </c>
      <c r="M155" s="245">
        <f ca="1">+IFERROR(INDEX('Hoja de Trabajo para listado'!$A$155:$Z$1048576,MATCH($A155,'Hoja de Trabajo para listado'!$A$155:$A$1048576,0),MATCH((CUADRO!M$5&amp;$E155),'Hoja de Trabajo para listado'!$A$151:$Z$151,0)),0)+IFERROR(INDEX('Hoja de Trabajo para listado'!$AB$155:$BA$1048576,MATCH($A155,'Hoja de Trabajo para listado'!$AB$155:$AB$1048576,0),MATCH((CUADRO!M$5&amp;$E155),'Hoja de Trabajo para listado'!$AB$151:$BA$151,0)),0)+IFERROR(INDEX('Hoja de Trabajo para listado'!$BC$155:$CB$1048576,MATCH($A155,'Hoja de Trabajo para listado'!$BC$155:$BC$1048576,0),MATCH((CUADRO!M$5&amp;$E155),'Hoja de Trabajo para listado'!$BC$151:$CB$151,0)),0)+IFERROR(INDEX('Hoja de Trabajo para listado'!$DE$153:$DG$274,MATCH($A155,'Hoja de Trabajo para listado'!$DE$153:$DE$1048576,0),MATCH((CUADRO!M$5&amp;$E155),'Hoja de Trabajo para listado'!$DE$151:$DG$151,0)),0)+IFERROR(INDEX('Hoja de Trabajo para listado'!$CD$155:$DC$1048576,MATCH($A155,'Hoja de Trabajo para listado'!$CD$155:$CD$1048576,0),MATCH((CUADRO!M$5&amp;$E155),'Hoja de Trabajo para listado'!$CD$151:$DC$151,0)),0)</f>
        <v>0</v>
      </c>
      <c r="N155" s="245">
        <f ca="1">+IFERROR(INDEX('Hoja de Trabajo para listado'!$A$155:$Z$1048576,MATCH($A155,'Hoja de Trabajo para listado'!$A$155:$A$1048576,0),MATCH((CUADRO!N$5&amp;$E155),'Hoja de Trabajo para listado'!$A$151:$Z$151,0)),0)+IFERROR(INDEX('Hoja de Trabajo para listado'!$AB$155:$BA$1048576,MATCH($A155,'Hoja de Trabajo para listado'!$AB$155:$AB$1048576,0),MATCH((CUADRO!N$5&amp;$E155),'Hoja de Trabajo para listado'!$AB$151:$BA$151,0)),0)+IFERROR(INDEX('Hoja de Trabajo para listado'!$BC$155:$CB$1048576,MATCH($A155,'Hoja de Trabajo para listado'!$BC$155:$BC$1048576,0),MATCH((CUADRO!N$5&amp;$E155),'Hoja de Trabajo para listado'!$BC$151:$CB$151,0)),0)+IFERROR(INDEX('Hoja de Trabajo para listado'!$DE$153:$DG$274,MATCH($A155,'Hoja de Trabajo para listado'!$DE$153:$DE$1048576,0),MATCH((CUADRO!N$5&amp;$E155),'Hoja de Trabajo para listado'!$DE$151:$DG$151,0)),0)+IFERROR(INDEX('Hoja de Trabajo para listado'!$CD$155:$DC$1048576,MATCH($A155,'Hoja de Trabajo para listado'!$CD$155:$CD$1048576,0),MATCH((CUADRO!N$5&amp;$E155),'Hoja de Trabajo para listado'!$CD$151:$DC$151,0)),0)</f>
        <v>0</v>
      </c>
      <c r="O155" s="245">
        <f ca="1">+IFERROR(INDEX('Hoja de Trabajo para listado'!$A$155:$Z$1048576,MATCH($A155,'Hoja de Trabajo para listado'!$A$155:$A$1048576,0),MATCH((CUADRO!O$5&amp;$E155),'Hoja de Trabajo para listado'!$A$151:$Z$151,0)),0)+IFERROR(INDEX('Hoja de Trabajo para listado'!$AB$155:$BA$1048576,MATCH($A155,'Hoja de Trabajo para listado'!$AB$155:$AB$1048576,0),MATCH((CUADRO!O$5&amp;$E155),'Hoja de Trabajo para listado'!$AB$151:$BA$151,0)),0)+IFERROR(INDEX('Hoja de Trabajo para listado'!$BC$155:$CB$1048576,MATCH($A155,'Hoja de Trabajo para listado'!$BC$155:$BC$1048576,0),MATCH((CUADRO!O$5&amp;$E155),'Hoja de Trabajo para listado'!$BC$151:$CB$151,0)),0)+IFERROR(INDEX('Hoja de Trabajo para listado'!$DE$153:$DG$274,MATCH($A155,'Hoja de Trabajo para listado'!$DE$153:$DE$1048576,0),MATCH((CUADRO!O$5&amp;$E155),'Hoja de Trabajo para listado'!$DE$151:$DG$151,0)),0)+IFERROR(INDEX('Hoja de Trabajo para listado'!$CD$155:$DC$1048576,MATCH($A155,'Hoja de Trabajo para listado'!$CD$155:$CD$1048576,0),MATCH((CUADRO!O$5&amp;$E155),'Hoja de Trabajo para listado'!$CD$151:$DC$151,0)),0)</f>
        <v>0</v>
      </c>
      <c r="P155" s="245">
        <f ca="1">+IFERROR(INDEX('Hoja de Trabajo para listado'!$A$155:$Z$1048576,MATCH($A155,'Hoja de Trabajo para listado'!$A$155:$A$1048576,0),MATCH((CUADRO!P$5&amp;$E155),'Hoja de Trabajo para listado'!$A$151:$Z$151,0)),0)+IFERROR(INDEX('Hoja de Trabajo para listado'!$AB$155:$BA$1048576,MATCH($A155,'Hoja de Trabajo para listado'!$AB$155:$AB$1048576,0),MATCH((CUADRO!P$5&amp;$E155),'Hoja de Trabajo para listado'!$AB$151:$BA$151,0)),0)+IFERROR(INDEX('Hoja de Trabajo para listado'!$BC$155:$CB$1048576,MATCH($A155,'Hoja de Trabajo para listado'!$BC$155:$BC$1048576,0),MATCH((CUADRO!P$5&amp;$E155),'Hoja de Trabajo para listado'!$BC$151:$CB$151,0)),0)+IFERROR(INDEX('Hoja de Trabajo para listado'!$DE$153:$DG$274,MATCH($A155,'Hoja de Trabajo para listado'!$DE$153:$DE$1048576,0),MATCH((CUADRO!P$5&amp;$E155),'Hoja de Trabajo para listado'!$DE$151:$DG$151,0)),0)+IFERROR(INDEX('Hoja de Trabajo para listado'!$CD$155:$DC$1048576,MATCH($A155,'Hoja de Trabajo para listado'!$CD$155:$CD$1048576,0),MATCH((CUADRO!P$5&amp;$E155),'Hoja de Trabajo para listado'!$CD$151:$DC$151,0)),0)</f>
        <v>0</v>
      </c>
      <c r="Q155" s="245">
        <f ca="1">+IFERROR(INDEX('Hoja de Trabajo para listado'!$A$155:$Z$1048576,MATCH($A155,'Hoja de Trabajo para listado'!$A$155:$A$1048576,0),MATCH((CUADRO!Q$5&amp;$E155),'Hoja de Trabajo para listado'!$A$151:$Z$151,0)),0)+IFERROR(INDEX('Hoja de Trabajo para listado'!$AB$155:$BA$1048576,MATCH($A155,'Hoja de Trabajo para listado'!$AB$155:$AB$1048576,0),MATCH((CUADRO!Q$5&amp;$E155),'Hoja de Trabajo para listado'!$AB$151:$BA$151,0)),0)+IFERROR(INDEX('Hoja de Trabajo para listado'!$BC$155:$CB$1048576,MATCH($A155,'Hoja de Trabajo para listado'!$BC$155:$BC$1048576,0),MATCH((CUADRO!Q$5&amp;$E155),'Hoja de Trabajo para listado'!$BC$151:$CB$151,0)),0)+IFERROR(INDEX('Hoja de Trabajo para listado'!$DE$153:$DG$274,MATCH($A155,'Hoja de Trabajo para listado'!$DE$153:$DE$1048576,0),MATCH((CUADRO!Q$5&amp;$E155),'Hoja de Trabajo para listado'!$DE$151:$DG$151,0)),0)+IFERROR(INDEX('Hoja de Trabajo para listado'!$CD$155:$DC$1048576,MATCH($A155,'Hoja de Trabajo para listado'!$CD$155:$CD$1048576,0),MATCH((CUADRO!Q$5&amp;$E155),'Hoja de Trabajo para listado'!$CD$151:$DC$151,0)),0)</f>
        <v>0</v>
      </c>
      <c r="R155" s="245">
        <f t="shared" ca="1" si="7"/>
        <v>0</v>
      </c>
      <c r="S155" s="245">
        <f ca="1">+R154+R155</f>
        <v>0</v>
      </c>
      <c r="T155" s="245">
        <f ca="1">+S155</f>
        <v>0</v>
      </c>
      <c r="U155" s="244">
        <f t="shared" si="8"/>
        <v>2</v>
      </c>
      <c r="V155" s="333" t="str">
        <f>+VLOOKUP(A155,bd_lista!$A$3:$E$590,5,FALSE)</f>
        <v>Instituciones Descentralizadas</v>
      </c>
      <c r="W155" s="392"/>
      <c r="X155" s="242">
        <f>+VLOOKUP(A155,[4]Sheet1!$A$13:$D$744,4,FALSE)</f>
        <v>86</v>
      </c>
      <c r="Y155" s="242" t="str">
        <f>+VLOOKUP(X155,bd_lista!$A$3:$C$590,3,FALSE)</f>
        <v>Ministerio de Medio Ambiente y Agua</v>
      </c>
      <c r="Z155" s="292"/>
      <c r="AA155" s="321"/>
    </row>
    <row r="156" spans="1:27" ht="15" customHeight="1">
      <c r="A156" s="251">
        <v>226</v>
      </c>
      <c r="B156" s="387">
        <f>+A156</f>
        <v>226</v>
      </c>
      <c r="C156" s="247" t="str">
        <f>+VLOOKUP(A156,bd_lista!$A$3:$C$590,3,FALSE)</f>
        <v>Servicio Estatal de Autonomías</v>
      </c>
      <c r="D156" s="389" t="str">
        <f>+C156</f>
        <v>Servicio Estatal de Autonomías</v>
      </c>
      <c r="E156" s="247" t="s">
        <v>1304</v>
      </c>
      <c r="F156" s="243">
        <f ca="1">+IFERROR(INDEX('Hoja de Trabajo para listado'!$A$155:$Z$1048576,MATCH($A156,'Hoja de Trabajo para listado'!$A$155:$A$1048576,0),MATCH((CUADRO!F$5&amp;$E156),'Hoja de Trabajo para listado'!$A$151:$Z$151,0)),0)+IFERROR(INDEX('Hoja de Trabajo para listado'!$AB$155:$BA$1048576,MATCH($A156,'Hoja de Trabajo para listado'!$AB$155:$AB$1048576,0),MATCH((CUADRO!F$5&amp;$E156),'Hoja de Trabajo para listado'!$AB$151:$BA$151,0)),0)+IFERROR(INDEX('Hoja de Trabajo para listado'!$BC$155:$CB$1048576,MATCH($A156,'Hoja de Trabajo para listado'!$BC$155:$BC$1048576,0),MATCH((CUADRO!F$5&amp;$E156),'Hoja de Trabajo para listado'!$BC$151:$CB$151,0)),0)+IFERROR(INDEX('Hoja de Trabajo para listado'!$DE$153:$DG$274,MATCH($A156,'Hoja de Trabajo para listado'!$DE$153:$DE$1048576,0),MATCH((CUADRO!F$5&amp;$E156),'Hoja de Trabajo para listado'!$DE$151:$DG$151,0)),0)+IFERROR(INDEX('Hoja de Trabajo para listado'!$CD$155:$DC$1048576,MATCH($A156,'Hoja de Trabajo para listado'!$CD$155:$CD$1048576,0),MATCH((CUADRO!F$5&amp;$E156),'Hoja de Trabajo para listado'!$CD$151:$DC$151,0)),0)</f>
        <v>0</v>
      </c>
      <c r="G156" s="243">
        <f ca="1">+IFERROR(INDEX('Hoja de Trabajo para listado'!$A$155:$Z$1048576,MATCH($A156,'Hoja de Trabajo para listado'!$A$155:$A$1048576,0),MATCH((CUADRO!G$5&amp;$E156),'Hoja de Trabajo para listado'!$A$151:$Z$151,0)),0)+IFERROR(INDEX('Hoja de Trabajo para listado'!$AB$155:$BA$1048576,MATCH($A156,'Hoja de Trabajo para listado'!$AB$155:$AB$1048576,0),MATCH((CUADRO!G$5&amp;$E156),'Hoja de Trabajo para listado'!$AB$151:$BA$151,0)),0)+IFERROR(INDEX('Hoja de Trabajo para listado'!$BC$155:$CB$1048576,MATCH($A156,'Hoja de Trabajo para listado'!$BC$155:$BC$1048576,0),MATCH((CUADRO!G$5&amp;$E156),'Hoja de Trabajo para listado'!$BC$151:$CB$151,0)),0)+IFERROR(INDEX('Hoja de Trabajo para listado'!$DE$153:$DG$274,MATCH($A156,'Hoja de Trabajo para listado'!$DE$153:$DE$1048576,0),MATCH((CUADRO!G$5&amp;$E156),'Hoja de Trabajo para listado'!$DE$151:$DG$151,0)),0)+IFERROR(INDEX('Hoja de Trabajo para listado'!$CD$155:$DC$1048576,MATCH($A156,'Hoja de Trabajo para listado'!$CD$155:$CD$1048576,0),MATCH((CUADRO!G$5&amp;$E156),'Hoja de Trabajo para listado'!$CD$151:$DC$151,0)),0)</f>
        <v>0</v>
      </c>
      <c r="H156" s="243">
        <f ca="1">+IFERROR(INDEX('Hoja de Trabajo para listado'!$A$155:$Z$1048576,MATCH($A156,'Hoja de Trabajo para listado'!$A$155:$A$1048576,0),MATCH((CUADRO!H$5&amp;$E156),'Hoja de Trabajo para listado'!$A$151:$Z$151,0)),0)+IFERROR(INDEX('Hoja de Trabajo para listado'!$AB$155:$BA$1048576,MATCH($A156,'Hoja de Trabajo para listado'!$AB$155:$AB$1048576,0),MATCH((CUADRO!H$5&amp;$E156),'Hoja de Trabajo para listado'!$AB$151:$BA$151,0)),0)+IFERROR(INDEX('Hoja de Trabajo para listado'!$BC$155:$CB$1048576,MATCH($A156,'Hoja de Trabajo para listado'!$BC$155:$BC$1048576,0),MATCH((CUADRO!H$5&amp;$E156),'Hoja de Trabajo para listado'!$BC$151:$CB$151,0)),0)+IFERROR(INDEX('Hoja de Trabajo para listado'!$DE$153:$DG$274,MATCH($A156,'Hoja de Trabajo para listado'!$DE$153:$DE$1048576,0),MATCH((CUADRO!H$5&amp;$E156),'Hoja de Trabajo para listado'!$DE$151:$DG$151,0)),0)+IFERROR(INDEX('Hoja de Trabajo para listado'!$CD$155:$DC$1048576,MATCH($A156,'Hoja de Trabajo para listado'!$CD$155:$CD$1048576,0),MATCH((CUADRO!H$5&amp;$E156),'Hoja de Trabajo para listado'!$CD$151:$DC$151,0)),0)</f>
        <v>0</v>
      </c>
      <c r="I156" s="243">
        <f ca="1">+IFERROR(INDEX('Hoja de Trabajo para listado'!$A$155:$Z$1048576,MATCH($A156,'Hoja de Trabajo para listado'!$A$155:$A$1048576,0),MATCH((CUADRO!I$5&amp;$E156),'Hoja de Trabajo para listado'!$A$151:$Z$151,0)),0)+IFERROR(INDEX('Hoja de Trabajo para listado'!$AB$155:$BA$1048576,MATCH($A156,'Hoja de Trabajo para listado'!$AB$155:$AB$1048576,0),MATCH((CUADRO!I$5&amp;$E156),'Hoja de Trabajo para listado'!$AB$151:$BA$151,0)),0)+IFERROR(INDEX('Hoja de Trabajo para listado'!$BC$155:$CB$1048576,MATCH($A156,'Hoja de Trabajo para listado'!$BC$155:$BC$1048576,0),MATCH((CUADRO!I$5&amp;$E156),'Hoja de Trabajo para listado'!$BC$151:$CB$151,0)),0)+IFERROR(INDEX('Hoja de Trabajo para listado'!$DE$153:$DG$274,MATCH($A156,'Hoja de Trabajo para listado'!$DE$153:$DE$1048576,0),MATCH((CUADRO!I$5&amp;$E156),'Hoja de Trabajo para listado'!$DE$151:$DG$151,0)),0)+IFERROR(INDEX('Hoja de Trabajo para listado'!$CD$155:$DC$1048576,MATCH($A156,'Hoja de Trabajo para listado'!$CD$155:$CD$1048576,0),MATCH((CUADRO!I$5&amp;$E156),'Hoja de Trabajo para listado'!$CD$151:$DC$151,0)),0)</f>
        <v>0</v>
      </c>
      <c r="J156" s="243">
        <f ca="1">+IFERROR(INDEX('Hoja de Trabajo para listado'!$A$155:$Z$1048576,MATCH($A156,'Hoja de Trabajo para listado'!$A$155:$A$1048576,0),MATCH((CUADRO!J$5&amp;$E156),'Hoja de Trabajo para listado'!$A$151:$Z$151,0)),0)+IFERROR(INDEX('Hoja de Trabajo para listado'!$AB$155:$BA$1048576,MATCH($A156,'Hoja de Trabajo para listado'!$AB$155:$AB$1048576,0),MATCH((CUADRO!J$5&amp;$E156),'Hoja de Trabajo para listado'!$AB$151:$BA$151,0)),0)+IFERROR(INDEX('Hoja de Trabajo para listado'!$BC$155:$CB$1048576,MATCH($A156,'Hoja de Trabajo para listado'!$BC$155:$BC$1048576,0),MATCH((CUADRO!J$5&amp;$E156),'Hoja de Trabajo para listado'!$BC$151:$CB$151,0)),0)+IFERROR(INDEX('Hoja de Trabajo para listado'!$DE$153:$DG$274,MATCH($A156,'Hoja de Trabajo para listado'!$DE$153:$DE$1048576,0),MATCH((CUADRO!J$5&amp;$E156),'Hoja de Trabajo para listado'!$DE$151:$DG$151,0)),0)+IFERROR(INDEX('Hoja de Trabajo para listado'!$CD$155:$DC$1048576,MATCH($A156,'Hoja de Trabajo para listado'!$CD$155:$CD$1048576,0),MATCH((CUADRO!J$5&amp;$E156),'Hoja de Trabajo para listado'!$CD$151:$DC$151,0)),0)</f>
        <v>0</v>
      </c>
      <c r="K156" s="243">
        <f ca="1">+IFERROR(INDEX('Hoja de Trabajo para listado'!$A$155:$Z$1048576,MATCH($A156,'Hoja de Trabajo para listado'!$A$155:$A$1048576,0),MATCH((CUADRO!K$5&amp;$E156),'Hoja de Trabajo para listado'!$A$151:$Z$151,0)),0)+IFERROR(INDEX('Hoja de Trabajo para listado'!$AB$155:$BA$1048576,MATCH($A156,'Hoja de Trabajo para listado'!$AB$155:$AB$1048576,0),MATCH((CUADRO!K$5&amp;$E156),'Hoja de Trabajo para listado'!$AB$151:$BA$151,0)),0)+IFERROR(INDEX('Hoja de Trabajo para listado'!$BC$155:$CB$1048576,MATCH($A156,'Hoja de Trabajo para listado'!$BC$155:$BC$1048576,0),MATCH((CUADRO!K$5&amp;$E156),'Hoja de Trabajo para listado'!$BC$151:$CB$151,0)),0)+IFERROR(INDEX('Hoja de Trabajo para listado'!$DE$153:$DG$274,MATCH($A156,'Hoja de Trabajo para listado'!$DE$153:$DE$1048576,0),MATCH((CUADRO!K$5&amp;$E156),'Hoja de Trabajo para listado'!$DE$151:$DG$151,0)),0)+IFERROR(INDEX('Hoja de Trabajo para listado'!$CD$155:$DC$1048576,MATCH($A156,'Hoja de Trabajo para listado'!$CD$155:$CD$1048576,0),MATCH((CUADRO!K$5&amp;$E156),'Hoja de Trabajo para listado'!$CD$151:$DC$151,0)),0)</f>
        <v>0</v>
      </c>
      <c r="L156" s="243">
        <f ca="1">+IFERROR(INDEX('Hoja de Trabajo para listado'!$A$155:$Z$1048576,MATCH($A156,'Hoja de Trabajo para listado'!$A$155:$A$1048576,0),MATCH((CUADRO!L$5&amp;$E156),'Hoja de Trabajo para listado'!$A$151:$Z$151,0)),0)+IFERROR(INDEX('Hoja de Trabajo para listado'!$AB$155:$BA$1048576,MATCH($A156,'Hoja de Trabajo para listado'!$AB$155:$AB$1048576,0),MATCH((CUADRO!L$5&amp;$E156),'Hoja de Trabajo para listado'!$AB$151:$BA$151,0)),0)+IFERROR(INDEX('Hoja de Trabajo para listado'!$BC$155:$CB$1048576,MATCH($A156,'Hoja de Trabajo para listado'!$BC$155:$BC$1048576,0),MATCH((CUADRO!L$5&amp;$E156),'Hoja de Trabajo para listado'!$BC$151:$CB$151,0)),0)+IFERROR(INDEX('Hoja de Trabajo para listado'!$DE$153:$DG$274,MATCH($A156,'Hoja de Trabajo para listado'!$DE$153:$DE$1048576,0),MATCH((CUADRO!L$5&amp;$E156),'Hoja de Trabajo para listado'!$DE$151:$DG$151,0)),0)+IFERROR(INDEX('Hoja de Trabajo para listado'!$CD$155:$DC$1048576,MATCH($A156,'Hoja de Trabajo para listado'!$CD$155:$CD$1048576,0),MATCH((CUADRO!L$5&amp;$E156),'Hoja de Trabajo para listado'!$CD$151:$DC$151,0)),0)</f>
        <v>0</v>
      </c>
      <c r="M156" s="243">
        <f ca="1">+IFERROR(INDEX('Hoja de Trabajo para listado'!$A$155:$Z$1048576,MATCH($A156,'Hoja de Trabajo para listado'!$A$155:$A$1048576,0),MATCH((CUADRO!M$5&amp;$E156),'Hoja de Trabajo para listado'!$A$151:$Z$151,0)),0)+IFERROR(INDEX('Hoja de Trabajo para listado'!$AB$155:$BA$1048576,MATCH($A156,'Hoja de Trabajo para listado'!$AB$155:$AB$1048576,0),MATCH((CUADRO!M$5&amp;$E156),'Hoja de Trabajo para listado'!$AB$151:$BA$151,0)),0)+IFERROR(INDEX('Hoja de Trabajo para listado'!$BC$155:$CB$1048576,MATCH($A156,'Hoja de Trabajo para listado'!$BC$155:$BC$1048576,0),MATCH((CUADRO!M$5&amp;$E156),'Hoja de Trabajo para listado'!$BC$151:$CB$151,0)),0)+IFERROR(INDEX('Hoja de Trabajo para listado'!$DE$153:$DG$274,MATCH($A156,'Hoja de Trabajo para listado'!$DE$153:$DE$1048576,0),MATCH((CUADRO!M$5&amp;$E156),'Hoja de Trabajo para listado'!$DE$151:$DG$151,0)),0)+IFERROR(INDEX('Hoja de Trabajo para listado'!$CD$155:$DC$1048576,MATCH($A156,'Hoja de Trabajo para listado'!$CD$155:$CD$1048576,0),MATCH((CUADRO!M$5&amp;$E156),'Hoja de Trabajo para listado'!$CD$151:$DC$151,0)),0)</f>
        <v>0</v>
      </c>
      <c r="N156" s="243">
        <f ca="1">+IFERROR(INDEX('Hoja de Trabajo para listado'!$A$155:$Z$1048576,MATCH($A156,'Hoja de Trabajo para listado'!$A$155:$A$1048576,0),MATCH((CUADRO!N$5&amp;$E156),'Hoja de Trabajo para listado'!$A$151:$Z$151,0)),0)+IFERROR(INDEX('Hoja de Trabajo para listado'!$AB$155:$BA$1048576,MATCH($A156,'Hoja de Trabajo para listado'!$AB$155:$AB$1048576,0),MATCH((CUADRO!N$5&amp;$E156),'Hoja de Trabajo para listado'!$AB$151:$BA$151,0)),0)+IFERROR(INDEX('Hoja de Trabajo para listado'!$BC$155:$CB$1048576,MATCH($A156,'Hoja de Trabajo para listado'!$BC$155:$BC$1048576,0),MATCH((CUADRO!N$5&amp;$E156),'Hoja de Trabajo para listado'!$BC$151:$CB$151,0)),0)+IFERROR(INDEX('Hoja de Trabajo para listado'!$DE$153:$DG$274,MATCH($A156,'Hoja de Trabajo para listado'!$DE$153:$DE$1048576,0),MATCH((CUADRO!N$5&amp;$E156),'Hoja de Trabajo para listado'!$DE$151:$DG$151,0)),0)+IFERROR(INDEX('Hoja de Trabajo para listado'!$CD$155:$DC$1048576,MATCH($A156,'Hoja de Trabajo para listado'!$CD$155:$CD$1048576,0),MATCH((CUADRO!N$5&amp;$E156),'Hoja de Trabajo para listado'!$CD$151:$DC$151,0)),0)</f>
        <v>0</v>
      </c>
      <c r="O156" s="243">
        <f ca="1">+IFERROR(INDEX('Hoja de Trabajo para listado'!$A$155:$Z$1048576,MATCH($A156,'Hoja de Trabajo para listado'!$A$155:$A$1048576,0),MATCH((CUADRO!O$5&amp;$E156),'Hoja de Trabajo para listado'!$A$151:$Z$151,0)),0)+IFERROR(INDEX('Hoja de Trabajo para listado'!$AB$155:$BA$1048576,MATCH($A156,'Hoja de Trabajo para listado'!$AB$155:$AB$1048576,0),MATCH((CUADRO!O$5&amp;$E156),'Hoja de Trabajo para listado'!$AB$151:$BA$151,0)),0)+IFERROR(INDEX('Hoja de Trabajo para listado'!$BC$155:$CB$1048576,MATCH($A156,'Hoja de Trabajo para listado'!$BC$155:$BC$1048576,0),MATCH((CUADRO!O$5&amp;$E156),'Hoja de Trabajo para listado'!$BC$151:$CB$151,0)),0)+IFERROR(INDEX('Hoja de Trabajo para listado'!$DE$153:$DG$274,MATCH($A156,'Hoja de Trabajo para listado'!$DE$153:$DE$1048576,0),MATCH((CUADRO!O$5&amp;$E156),'Hoja de Trabajo para listado'!$DE$151:$DG$151,0)),0)+IFERROR(INDEX('Hoja de Trabajo para listado'!$CD$155:$DC$1048576,MATCH($A156,'Hoja de Trabajo para listado'!$CD$155:$CD$1048576,0),MATCH((CUADRO!O$5&amp;$E156),'Hoja de Trabajo para listado'!$CD$151:$DC$151,0)),0)</f>
        <v>0</v>
      </c>
      <c r="P156" s="243">
        <f ca="1">+IFERROR(INDEX('Hoja de Trabajo para listado'!$A$155:$Z$1048576,MATCH($A156,'Hoja de Trabajo para listado'!$A$155:$A$1048576,0),MATCH((CUADRO!P$5&amp;$E156),'Hoja de Trabajo para listado'!$A$151:$Z$151,0)),0)+IFERROR(INDEX('Hoja de Trabajo para listado'!$AB$155:$BA$1048576,MATCH($A156,'Hoja de Trabajo para listado'!$AB$155:$AB$1048576,0),MATCH((CUADRO!P$5&amp;$E156),'Hoja de Trabajo para listado'!$AB$151:$BA$151,0)),0)+IFERROR(INDEX('Hoja de Trabajo para listado'!$BC$155:$CB$1048576,MATCH($A156,'Hoja de Trabajo para listado'!$BC$155:$BC$1048576,0),MATCH((CUADRO!P$5&amp;$E156),'Hoja de Trabajo para listado'!$BC$151:$CB$151,0)),0)+IFERROR(INDEX('Hoja de Trabajo para listado'!$DE$153:$DG$274,MATCH($A156,'Hoja de Trabajo para listado'!$DE$153:$DE$1048576,0),MATCH((CUADRO!P$5&amp;$E156),'Hoja de Trabajo para listado'!$DE$151:$DG$151,0)),0)+IFERROR(INDEX('Hoja de Trabajo para listado'!$CD$155:$DC$1048576,MATCH($A156,'Hoja de Trabajo para listado'!$CD$155:$CD$1048576,0),MATCH((CUADRO!P$5&amp;$E156),'Hoja de Trabajo para listado'!$CD$151:$DC$151,0)),0)</f>
        <v>0</v>
      </c>
      <c r="Q156" s="243">
        <f ca="1">+IFERROR(INDEX('Hoja de Trabajo para listado'!$A$155:$Z$1048576,MATCH($A156,'Hoja de Trabajo para listado'!$A$155:$A$1048576,0),MATCH((CUADRO!Q$5&amp;$E156),'Hoja de Trabajo para listado'!$A$151:$Z$151,0)),0)+IFERROR(INDEX('Hoja de Trabajo para listado'!$AB$155:$BA$1048576,MATCH($A156,'Hoja de Trabajo para listado'!$AB$155:$AB$1048576,0),MATCH((CUADRO!Q$5&amp;$E156),'Hoja de Trabajo para listado'!$AB$151:$BA$151,0)),0)+IFERROR(INDEX('Hoja de Trabajo para listado'!$BC$155:$CB$1048576,MATCH($A156,'Hoja de Trabajo para listado'!$BC$155:$BC$1048576,0),MATCH((CUADRO!Q$5&amp;$E156),'Hoja de Trabajo para listado'!$BC$151:$CB$151,0)),0)+IFERROR(INDEX('Hoja de Trabajo para listado'!$DE$153:$DG$274,MATCH($A156,'Hoja de Trabajo para listado'!$DE$153:$DE$1048576,0),MATCH((CUADRO!Q$5&amp;$E156),'Hoja de Trabajo para listado'!$DE$151:$DG$151,0)),0)+IFERROR(INDEX('Hoja de Trabajo para listado'!$CD$155:$DC$1048576,MATCH($A156,'Hoja de Trabajo para listado'!$CD$155:$CD$1048576,0),MATCH((CUADRO!Q$5&amp;$E156),'Hoja de Trabajo para listado'!$CD$151:$DC$151,0)),0)</f>
        <v>0</v>
      </c>
      <c r="R156" s="243">
        <f t="shared" ca="1" si="7"/>
        <v>0</v>
      </c>
      <c r="S156" s="243"/>
      <c r="T156" s="243">
        <f ca="1">+T157</f>
        <v>5908.68</v>
      </c>
      <c r="U156" s="242">
        <f t="shared" si="8"/>
        <v>1</v>
      </c>
      <c r="V156" s="333" t="str">
        <f>+VLOOKUP(A156,bd_lista!$A$3:$E$590,5,FALSE)</f>
        <v>Instituciones Descentralizadas</v>
      </c>
      <c r="W156" s="391" t="str">
        <f>+V156</f>
        <v>Instituciones Descentralizadas</v>
      </c>
      <c r="X156" s="242">
        <f>+VLOOKUP(A156,[4]Sheet1!$A$13:$D$744,4,FALSE)</f>
        <v>25</v>
      </c>
      <c r="Y156" s="242" t="str">
        <f>+VLOOKUP(X156,bd_lista!$A$3:$C$590,3,FALSE)</f>
        <v>Ministerio de la Presidencia</v>
      </c>
      <c r="Z156" s="294">
        <f>+X156</f>
        <v>25</v>
      </c>
      <c r="AA156" s="319" t="str">
        <f>+Y156</f>
        <v>Ministerio de la Presidencia</v>
      </c>
    </row>
    <row r="157" spans="1:27" ht="15" customHeight="1">
      <c r="A157" s="32">
        <v>226</v>
      </c>
      <c r="B157" s="388"/>
      <c r="C157" s="333" t="str">
        <f>+VLOOKUP(A157,bd_lista!$A$3:$C$590,3,FALSE)</f>
        <v>Servicio Estatal de Autonomías</v>
      </c>
      <c r="D157" s="390"/>
      <c r="E157" s="333" t="s">
        <v>1305</v>
      </c>
      <c r="F157" s="245">
        <f ca="1">+IFERROR(INDEX('Hoja de Trabajo para listado'!$A$155:$Z$1048576,MATCH($A157,'Hoja de Trabajo para listado'!$A$155:$A$1048576,0),MATCH((CUADRO!F$5&amp;$E157),'Hoja de Trabajo para listado'!$A$151:$Z$151,0)),0)+IFERROR(INDEX('Hoja de Trabajo para listado'!$AB$155:$BA$1048576,MATCH($A157,'Hoja de Trabajo para listado'!$AB$155:$AB$1048576,0),MATCH((CUADRO!F$5&amp;$E157),'Hoja de Trabajo para listado'!$AB$151:$BA$151,0)),0)+IFERROR(INDEX('Hoja de Trabajo para listado'!$BC$155:$CB$1048576,MATCH($A157,'Hoja de Trabajo para listado'!$BC$155:$BC$1048576,0),MATCH((CUADRO!F$5&amp;$E157),'Hoja de Trabajo para listado'!$BC$151:$CB$151,0)),0)+IFERROR(INDEX('Hoja de Trabajo para listado'!$DE$153:$DG$274,MATCH($A157,'Hoja de Trabajo para listado'!$DE$153:$DE$1048576,0),MATCH((CUADRO!F$5&amp;$E157),'Hoja de Trabajo para listado'!$DE$151:$DG$151,0)),0)+IFERROR(INDEX('Hoja de Trabajo para listado'!$CD$155:$DC$1048576,MATCH($A157,'Hoja de Trabajo para listado'!$CD$155:$CD$1048576,0),MATCH((CUADRO!F$5&amp;$E157),'Hoja de Trabajo para listado'!$CD$151:$DC$151,0)),0)</f>
        <v>0</v>
      </c>
      <c r="G157" s="245">
        <f ca="1">+IFERROR(INDEX('Hoja de Trabajo para listado'!$A$155:$Z$1048576,MATCH($A157,'Hoja de Trabajo para listado'!$A$155:$A$1048576,0),MATCH((CUADRO!G$5&amp;$E157),'Hoja de Trabajo para listado'!$A$151:$Z$151,0)),0)+IFERROR(INDEX('Hoja de Trabajo para listado'!$AB$155:$BA$1048576,MATCH($A157,'Hoja de Trabajo para listado'!$AB$155:$AB$1048576,0),MATCH((CUADRO!G$5&amp;$E157),'Hoja de Trabajo para listado'!$AB$151:$BA$151,0)),0)+IFERROR(INDEX('Hoja de Trabajo para listado'!$BC$155:$CB$1048576,MATCH($A157,'Hoja de Trabajo para listado'!$BC$155:$BC$1048576,0),MATCH((CUADRO!G$5&amp;$E157),'Hoja de Trabajo para listado'!$BC$151:$CB$151,0)),0)+IFERROR(INDEX('Hoja de Trabajo para listado'!$DE$153:$DG$274,MATCH($A157,'Hoja de Trabajo para listado'!$DE$153:$DE$1048576,0),MATCH((CUADRO!G$5&amp;$E157),'Hoja de Trabajo para listado'!$DE$151:$DG$151,0)),0)+IFERROR(INDEX('Hoja de Trabajo para listado'!$CD$155:$DC$1048576,MATCH($A157,'Hoja de Trabajo para listado'!$CD$155:$CD$1048576,0),MATCH((CUADRO!G$5&amp;$E157),'Hoja de Trabajo para listado'!$CD$151:$DC$151,0)),0)</f>
        <v>0</v>
      </c>
      <c r="H157" s="245">
        <f ca="1">+IFERROR(INDEX('Hoja de Trabajo para listado'!$A$155:$Z$1048576,MATCH($A157,'Hoja de Trabajo para listado'!$A$155:$A$1048576,0),MATCH((CUADRO!H$5&amp;$E157),'Hoja de Trabajo para listado'!$A$151:$Z$151,0)),0)+IFERROR(INDEX('Hoja de Trabajo para listado'!$AB$155:$BA$1048576,MATCH($A157,'Hoja de Trabajo para listado'!$AB$155:$AB$1048576,0),MATCH((CUADRO!H$5&amp;$E157),'Hoja de Trabajo para listado'!$AB$151:$BA$151,0)),0)+IFERROR(INDEX('Hoja de Trabajo para listado'!$BC$155:$CB$1048576,MATCH($A157,'Hoja de Trabajo para listado'!$BC$155:$BC$1048576,0),MATCH((CUADRO!H$5&amp;$E157),'Hoja de Trabajo para listado'!$BC$151:$CB$151,0)),0)+IFERROR(INDEX('Hoja de Trabajo para listado'!$DE$153:$DG$274,MATCH($A157,'Hoja de Trabajo para listado'!$DE$153:$DE$1048576,0),MATCH((CUADRO!H$5&amp;$E157),'Hoja de Trabajo para listado'!$DE$151:$DG$151,0)),0)+IFERROR(INDEX('Hoja de Trabajo para listado'!$CD$155:$DC$1048576,MATCH($A157,'Hoja de Trabajo para listado'!$CD$155:$CD$1048576,0),MATCH((CUADRO!H$5&amp;$E157),'Hoja de Trabajo para listado'!$CD$151:$DC$151,0)),0)</f>
        <v>5908.68</v>
      </c>
      <c r="I157" s="245">
        <f ca="1">+IFERROR(INDEX('Hoja de Trabajo para listado'!$A$155:$Z$1048576,MATCH($A157,'Hoja de Trabajo para listado'!$A$155:$A$1048576,0),MATCH((CUADRO!I$5&amp;$E157),'Hoja de Trabajo para listado'!$A$151:$Z$151,0)),0)+IFERROR(INDEX('Hoja de Trabajo para listado'!$AB$155:$BA$1048576,MATCH($A157,'Hoja de Trabajo para listado'!$AB$155:$AB$1048576,0),MATCH((CUADRO!I$5&amp;$E157),'Hoja de Trabajo para listado'!$AB$151:$BA$151,0)),0)+IFERROR(INDEX('Hoja de Trabajo para listado'!$BC$155:$CB$1048576,MATCH($A157,'Hoja de Trabajo para listado'!$BC$155:$BC$1048576,0),MATCH((CUADRO!I$5&amp;$E157),'Hoja de Trabajo para listado'!$BC$151:$CB$151,0)),0)+IFERROR(INDEX('Hoja de Trabajo para listado'!$DE$153:$DG$274,MATCH($A157,'Hoja de Trabajo para listado'!$DE$153:$DE$1048576,0),MATCH((CUADRO!I$5&amp;$E157),'Hoja de Trabajo para listado'!$DE$151:$DG$151,0)),0)+IFERROR(INDEX('Hoja de Trabajo para listado'!$CD$155:$DC$1048576,MATCH($A157,'Hoja de Trabajo para listado'!$CD$155:$CD$1048576,0),MATCH((CUADRO!I$5&amp;$E157),'Hoja de Trabajo para listado'!$CD$151:$DC$151,0)),0)</f>
        <v>0</v>
      </c>
      <c r="J157" s="245">
        <f ca="1">+IFERROR(INDEX('Hoja de Trabajo para listado'!$A$155:$Z$1048576,MATCH($A157,'Hoja de Trabajo para listado'!$A$155:$A$1048576,0),MATCH((CUADRO!J$5&amp;$E157),'Hoja de Trabajo para listado'!$A$151:$Z$151,0)),0)+IFERROR(INDEX('Hoja de Trabajo para listado'!$AB$155:$BA$1048576,MATCH($A157,'Hoja de Trabajo para listado'!$AB$155:$AB$1048576,0),MATCH((CUADRO!J$5&amp;$E157),'Hoja de Trabajo para listado'!$AB$151:$BA$151,0)),0)+IFERROR(INDEX('Hoja de Trabajo para listado'!$BC$155:$CB$1048576,MATCH($A157,'Hoja de Trabajo para listado'!$BC$155:$BC$1048576,0),MATCH((CUADRO!J$5&amp;$E157),'Hoja de Trabajo para listado'!$BC$151:$CB$151,0)),0)+IFERROR(INDEX('Hoja de Trabajo para listado'!$DE$153:$DG$274,MATCH($A157,'Hoja de Trabajo para listado'!$DE$153:$DE$1048576,0),MATCH((CUADRO!J$5&amp;$E157),'Hoja de Trabajo para listado'!$DE$151:$DG$151,0)),0)+IFERROR(INDEX('Hoja de Trabajo para listado'!$CD$155:$DC$1048576,MATCH($A157,'Hoja de Trabajo para listado'!$CD$155:$CD$1048576,0),MATCH((CUADRO!J$5&amp;$E157),'Hoja de Trabajo para listado'!$CD$151:$DC$151,0)),0)</f>
        <v>0</v>
      </c>
      <c r="K157" s="245">
        <f ca="1">+IFERROR(INDEX('Hoja de Trabajo para listado'!$A$155:$Z$1048576,MATCH($A157,'Hoja de Trabajo para listado'!$A$155:$A$1048576,0),MATCH((CUADRO!K$5&amp;$E157),'Hoja de Trabajo para listado'!$A$151:$Z$151,0)),0)+IFERROR(INDEX('Hoja de Trabajo para listado'!$AB$155:$BA$1048576,MATCH($A157,'Hoja de Trabajo para listado'!$AB$155:$AB$1048576,0),MATCH((CUADRO!K$5&amp;$E157),'Hoja de Trabajo para listado'!$AB$151:$BA$151,0)),0)+IFERROR(INDEX('Hoja de Trabajo para listado'!$BC$155:$CB$1048576,MATCH($A157,'Hoja de Trabajo para listado'!$BC$155:$BC$1048576,0),MATCH((CUADRO!K$5&amp;$E157),'Hoja de Trabajo para listado'!$BC$151:$CB$151,0)),0)+IFERROR(INDEX('Hoja de Trabajo para listado'!$DE$153:$DG$274,MATCH($A157,'Hoja de Trabajo para listado'!$DE$153:$DE$1048576,0),MATCH((CUADRO!K$5&amp;$E157),'Hoja de Trabajo para listado'!$DE$151:$DG$151,0)),0)+IFERROR(INDEX('Hoja de Trabajo para listado'!$CD$155:$DC$1048576,MATCH($A157,'Hoja de Trabajo para listado'!$CD$155:$CD$1048576,0),MATCH((CUADRO!K$5&amp;$E157),'Hoja de Trabajo para listado'!$CD$151:$DC$151,0)),0)</f>
        <v>0</v>
      </c>
      <c r="L157" s="245">
        <f ca="1">+IFERROR(INDEX('Hoja de Trabajo para listado'!$A$155:$Z$1048576,MATCH($A157,'Hoja de Trabajo para listado'!$A$155:$A$1048576,0),MATCH((CUADRO!L$5&amp;$E157),'Hoja de Trabajo para listado'!$A$151:$Z$151,0)),0)+IFERROR(INDEX('Hoja de Trabajo para listado'!$AB$155:$BA$1048576,MATCH($A157,'Hoja de Trabajo para listado'!$AB$155:$AB$1048576,0),MATCH((CUADRO!L$5&amp;$E157),'Hoja de Trabajo para listado'!$AB$151:$BA$151,0)),0)+IFERROR(INDEX('Hoja de Trabajo para listado'!$BC$155:$CB$1048576,MATCH($A157,'Hoja de Trabajo para listado'!$BC$155:$BC$1048576,0),MATCH((CUADRO!L$5&amp;$E157),'Hoja de Trabajo para listado'!$BC$151:$CB$151,0)),0)+IFERROR(INDEX('Hoja de Trabajo para listado'!$DE$153:$DG$274,MATCH($A157,'Hoja de Trabajo para listado'!$DE$153:$DE$1048576,0),MATCH((CUADRO!L$5&amp;$E157),'Hoja de Trabajo para listado'!$DE$151:$DG$151,0)),0)+IFERROR(INDEX('Hoja de Trabajo para listado'!$CD$155:$DC$1048576,MATCH($A157,'Hoja de Trabajo para listado'!$CD$155:$CD$1048576,0),MATCH((CUADRO!L$5&amp;$E157),'Hoja de Trabajo para listado'!$CD$151:$DC$151,0)),0)</f>
        <v>0</v>
      </c>
      <c r="M157" s="245">
        <f ca="1">+IFERROR(INDEX('Hoja de Trabajo para listado'!$A$155:$Z$1048576,MATCH($A157,'Hoja de Trabajo para listado'!$A$155:$A$1048576,0),MATCH((CUADRO!M$5&amp;$E157),'Hoja de Trabajo para listado'!$A$151:$Z$151,0)),0)+IFERROR(INDEX('Hoja de Trabajo para listado'!$AB$155:$BA$1048576,MATCH($A157,'Hoja de Trabajo para listado'!$AB$155:$AB$1048576,0),MATCH((CUADRO!M$5&amp;$E157),'Hoja de Trabajo para listado'!$AB$151:$BA$151,0)),0)+IFERROR(INDEX('Hoja de Trabajo para listado'!$BC$155:$CB$1048576,MATCH($A157,'Hoja de Trabajo para listado'!$BC$155:$BC$1048576,0),MATCH((CUADRO!M$5&amp;$E157),'Hoja de Trabajo para listado'!$BC$151:$CB$151,0)),0)+IFERROR(INDEX('Hoja de Trabajo para listado'!$DE$153:$DG$274,MATCH($A157,'Hoja de Trabajo para listado'!$DE$153:$DE$1048576,0),MATCH((CUADRO!M$5&amp;$E157),'Hoja de Trabajo para listado'!$DE$151:$DG$151,0)),0)+IFERROR(INDEX('Hoja de Trabajo para listado'!$CD$155:$DC$1048576,MATCH($A157,'Hoja de Trabajo para listado'!$CD$155:$CD$1048576,0),MATCH((CUADRO!M$5&amp;$E157),'Hoja de Trabajo para listado'!$CD$151:$DC$151,0)),0)</f>
        <v>0</v>
      </c>
      <c r="N157" s="245">
        <f ca="1">+IFERROR(INDEX('Hoja de Trabajo para listado'!$A$155:$Z$1048576,MATCH($A157,'Hoja de Trabajo para listado'!$A$155:$A$1048576,0),MATCH((CUADRO!N$5&amp;$E157),'Hoja de Trabajo para listado'!$A$151:$Z$151,0)),0)+IFERROR(INDEX('Hoja de Trabajo para listado'!$AB$155:$BA$1048576,MATCH($A157,'Hoja de Trabajo para listado'!$AB$155:$AB$1048576,0),MATCH((CUADRO!N$5&amp;$E157),'Hoja de Trabajo para listado'!$AB$151:$BA$151,0)),0)+IFERROR(INDEX('Hoja de Trabajo para listado'!$BC$155:$CB$1048576,MATCH($A157,'Hoja de Trabajo para listado'!$BC$155:$BC$1048576,0),MATCH((CUADRO!N$5&amp;$E157),'Hoja de Trabajo para listado'!$BC$151:$CB$151,0)),0)+IFERROR(INDEX('Hoja de Trabajo para listado'!$DE$153:$DG$274,MATCH($A157,'Hoja de Trabajo para listado'!$DE$153:$DE$1048576,0),MATCH((CUADRO!N$5&amp;$E157),'Hoja de Trabajo para listado'!$DE$151:$DG$151,0)),0)+IFERROR(INDEX('Hoja de Trabajo para listado'!$CD$155:$DC$1048576,MATCH($A157,'Hoja de Trabajo para listado'!$CD$155:$CD$1048576,0),MATCH((CUADRO!N$5&amp;$E157),'Hoja de Trabajo para listado'!$CD$151:$DC$151,0)),0)</f>
        <v>0</v>
      </c>
      <c r="O157" s="245">
        <f ca="1">+IFERROR(INDEX('Hoja de Trabajo para listado'!$A$155:$Z$1048576,MATCH($A157,'Hoja de Trabajo para listado'!$A$155:$A$1048576,0),MATCH((CUADRO!O$5&amp;$E157),'Hoja de Trabajo para listado'!$A$151:$Z$151,0)),0)+IFERROR(INDEX('Hoja de Trabajo para listado'!$AB$155:$BA$1048576,MATCH($A157,'Hoja de Trabajo para listado'!$AB$155:$AB$1048576,0),MATCH((CUADRO!O$5&amp;$E157),'Hoja de Trabajo para listado'!$AB$151:$BA$151,0)),0)+IFERROR(INDEX('Hoja de Trabajo para listado'!$BC$155:$CB$1048576,MATCH($A157,'Hoja de Trabajo para listado'!$BC$155:$BC$1048576,0),MATCH((CUADRO!O$5&amp;$E157),'Hoja de Trabajo para listado'!$BC$151:$CB$151,0)),0)+IFERROR(INDEX('Hoja de Trabajo para listado'!$DE$153:$DG$274,MATCH($A157,'Hoja de Trabajo para listado'!$DE$153:$DE$1048576,0),MATCH((CUADRO!O$5&amp;$E157),'Hoja de Trabajo para listado'!$DE$151:$DG$151,0)),0)+IFERROR(INDEX('Hoja de Trabajo para listado'!$CD$155:$DC$1048576,MATCH($A157,'Hoja de Trabajo para listado'!$CD$155:$CD$1048576,0),MATCH((CUADRO!O$5&amp;$E157),'Hoja de Trabajo para listado'!$CD$151:$DC$151,0)),0)</f>
        <v>0</v>
      </c>
      <c r="P157" s="245">
        <f ca="1">+IFERROR(INDEX('Hoja de Trabajo para listado'!$A$155:$Z$1048576,MATCH($A157,'Hoja de Trabajo para listado'!$A$155:$A$1048576,0),MATCH((CUADRO!P$5&amp;$E157),'Hoja de Trabajo para listado'!$A$151:$Z$151,0)),0)+IFERROR(INDEX('Hoja de Trabajo para listado'!$AB$155:$BA$1048576,MATCH($A157,'Hoja de Trabajo para listado'!$AB$155:$AB$1048576,0),MATCH((CUADRO!P$5&amp;$E157),'Hoja de Trabajo para listado'!$AB$151:$BA$151,0)),0)+IFERROR(INDEX('Hoja de Trabajo para listado'!$BC$155:$CB$1048576,MATCH($A157,'Hoja de Trabajo para listado'!$BC$155:$BC$1048576,0),MATCH((CUADRO!P$5&amp;$E157),'Hoja de Trabajo para listado'!$BC$151:$CB$151,0)),0)+IFERROR(INDEX('Hoja de Trabajo para listado'!$DE$153:$DG$274,MATCH($A157,'Hoja de Trabajo para listado'!$DE$153:$DE$1048576,0),MATCH((CUADRO!P$5&amp;$E157),'Hoja de Trabajo para listado'!$DE$151:$DG$151,0)),0)+IFERROR(INDEX('Hoja de Trabajo para listado'!$CD$155:$DC$1048576,MATCH($A157,'Hoja de Trabajo para listado'!$CD$155:$CD$1048576,0),MATCH((CUADRO!P$5&amp;$E157),'Hoja de Trabajo para listado'!$CD$151:$DC$151,0)),0)</f>
        <v>0</v>
      </c>
      <c r="Q157" s="245">
        <f ca="1">+IFERROR(INDEX('Hoja de Trabajo para listado'!$A$155:$Z$1048576,MATCH($A157,'Hoja de Trabajo para listado'!$A$155:$A$1048576,0),MATCH((CUADRO!Q$5&amp;$E157),'Hoja de Trabajo para listado'!$A$151:$Z$151,0)),0)+IFERROR(INDEX('Hoja de Trabajo para listado'!$AB$155:$BA$1048576,MATCH($A157,'Hoja de Trabajo para listado'!$AB$155:$AB$1048576,0),MATCH((CUADRO!Q$5&amp;$E157),'Hoja de Trabajo para listado'!$AB$151:$BA$151,0)),0)+IFERROR(INDEX('Hoja de Trabajo para listado'!$BC$155:$CB$1048576,MATCH($A157,'Hoja de Trabajo para listado'!$BC$155:$BC$1048576,0),MATCH((CUADRO!Q$5&amp;$E157),'Hoja de Trabajo para listado'!$BC$151:$CB$151,0)),0)+IFERROR(INDEX('Hoja de Trabajo para listado'!$DE$153:$DG$274,MATCH($A157,'Hoja de Trabajo para listado'!$DE$153:$DE$1048576,0),MATCH((CUADRO!Q$5&amp;$E157),'Hoja de Trabajo para listado'!$DE$151:$DG$151,0)),0)+IFERROR(INDEX('Hoja de Trabajo para listado'!$CD$155:$DC$1048576,MATCH($A157,'Hoja de Trabajo para listado'!$CD$155:$CD$1048576,0),MATCH((CUADRO!Q$5&amp;$E157),'Hoja de Trabajo para listado'!$CD$151:$DC$151,0)),0)</f>
        <v>0</v>
      </c>
      <c r="R157" s="245">
        <f t="shared" ca="1" si="7"/>
        <v>5908.68</v>
      </c>
      <c r="S157" s="245">
        <f ca="1">+R156+R157</f>
        <v>5908.68</v>
      </c>
      <c r="T157" s="245">
        <f ca="1">+S157</f>
        <v>5908.68</v>
      </c>
      <c r="U157" s="244">
        <f t="shared" si="8"/>
        <v>2</v>
      </c>
      <c r="V157" s="333" t="str">
        <f>+VLOOKUP(A157,bd_lista!$A$3:$E$590,5,FALSE)</f>
        <v>Instituciones Descentralizadas</v>
      </c>
      <c r="W157" s="392"/>
      <c r="X157" s="242">
        <f>+VLOOKUP(A157,[4]Sheet1!$A$13:$D$744,4,FALSE)</f>
        <v>25</v>
      </c>
      <c r="Y157" s="242" t="str">
        <f>+VLOOKUP(X157,bd_lista!$A$3:$C$590,3,FALSE)</f>
        <v>Ministerio de la Presidencia</v>
      </c>
      <c r="Z157" s="292"/>
      <c r="AA157" s="321"/>
    </row>
    <row r="158" spans="1:27" ht="15" hidden="1" customHeight="1">
      <c r="A158" s="251">
        <v>227</v>
      </c>
      <c r="B158" s="387">
        <f>+A158</f>
        <v>227</v>
      </c>
      <c r="C158" s="247" t="str">
        <f>+VLOOKUP(A158,bd_lista!$A$3:$C$590,3,FALSE)</f>
        <v>Zona Franca Comercial e Industrial de Cobija</v>
      </c>
      <c r="D158" s="389" t="str">
        <f>+C158</f>
        <v>Zona Franca Comercial e Industrial de Cobija</v>
      </c>
      <c r="E158" s="247" t="s">
        <v>1304</v>
      </c>
      <c r="F158" s="243">
        <f ca="1">+IFERROR(INDEX('Hoja de Trabajo para listado'!$A$155:$Z$1048576,MATCH($A158,'Hoja de Trabajo para listado'!$A$155:$A$1048576,0),MATCH((CUADRO!F$5&amp;$E158),'Hoja de Trabajo para listado'!$A$151:$Z$151,0)),0)+IFERROR(INDEX('Hoja de Trabajo para listado'!$AB$155:$BA$1048576,MATCH($A158,'Hoja de Trabajo para listado'!$AB$155:$AB$1048576,0),MATCH((CUADRO!F$5&amp;$E158),'Hoja de Trabajo para listado'!$AB$151:$BA$151,0)),0)+IFERROR(INDEX('Hoja de Trabajo para listado'!$BC$155:$CB$1048576,MATCH($A158,'Hoja de Trabajo para listado'!$BC$155:$BC$1048576,0),MATCH((CUADRO!F$5&amp;$E158),'Hoja de Trabajo para listado'!$BC$151:$CB$151,0)),0)+IFERROR(INDEX('Hoja de Trabajo para listado'!$DE$153:$DG$274,MATCH($A158,'Hoja de Trabajo para listado'!$DE$153:$DE$1048576,0),MATCH((CUADRO!F$5&amp;$E158),'Hoja de Trabajo para listado'!$DE$151:$DG$151,0)),0)+IFERROR(INDEX('Hoja de Trabajo para listado'!$CD$155:$DC$1048576,MATCH($A158,'Hoja de Trabajo para listado'!$CD$155:$CD$1048576,0),MATCH((CUADRO!F$5&amp;$E158),'Hoja de Trabajo para listado'!$CD$151:$DC$151,0)),0)</f>
        <v>0</v>
      </c>
      <c r="G158" s="243">
        <f ca="1">+IFERROR(INDEX('Hoja de Trabajo para listado'!$A$155:$Z$1048576,MATCH($A158,'Hoja de Trabajo para listado'!$A$155:$A$1048576,0),MATCH((CUADRO!G$5&amp;$E158),'Hoja de Trabajo para listado'!$A$151:$Z$151,0)),0)+IFERROR(INDEX('Hoja de Trabajo para listado'!$AB$155:$BA$1048576,MATCH($A158,'Hoja de Trabajo para listado'!$AB$155:$AB$1048576,0),MATCH((CUADRO!G$5&amp;$E158),'Hoja de Trabajo para listado'!$AB$151:$BA$151,0)),0)+IFERROR(INDEX('Hoja de Trabajo para listado'!$BC$155:$CB$1048576,MATCH($A158,'Hoja de Trabajo para listado'!$BC$155:$BC$1048576,0),MATCH((CUADRO!G$5&amp;$E158),'Hoja de Trabajo para listado'!$BC$151:$CB$151,0)),0)+IFERROR(INDEX('Hoja de Trabajo para listado'!$DE$153:$DG$274,MATCH($A158,'Hoja de Trabajo para listado'!$DE$153:$DE$1048576,0),MATCH((CUADRO!G$5&amp;$E158),'Hoja de Trabajo para listado'!$DE$151:$DG$151,0)),0)+IFERROR(INDEX('Hoja de Trabajo para listado'!$CD$155:$DC$1048576,MATCH($A158,'Hoja de Trabajo para listado'!$CD$155:$CD$1048576,0),MATCH((CUADRO!G$5&amp;$E158),'Hoja de Trabajo para listado'!$CD$151:$DC$151,0)),0)</f>
        <v>0</v>
      </c>
      <c r="H158" s="243">
        <f ca="1">+IFERROR(INDEX('Hoja de Trabajo para listado'!$A$155:$Z$1048576,MATCH($A158,'Hoja de Trabajo para listado'!$A$155:$A$1048576,0),MATCH((CUADRO!H$5&amp;$E158),'Hoja de Trabajo para listado'!$A$151:$Z$151,0)),0)+IFERROR(INDEX('Hoja de Trabajo para listado'!$AB$155:$BA$1048576,MATCH($A158,'Hoja de Trabajo para listado'!$AB$155:$AB$1048576,0),MATCH((CUADRO!H$5&amp;$E158),'Hoja de Trabajo para listado'!$AB$151:$BA$151,0)),0)+IFERROR(INDEX('Hoja de Trabajo para listado'!$BC$155:$CB$1048576,MATCH($A158,'Hoja de Trabajo para listado'!$BC$155:$BC$1048576,0),MATCH((CUADRO!H$5&amp;$E158),'Hoja de Trabajo para listado'!$BC$151:$CB$151,0)),0)+IFERROR(INDEX('Hoja de Trabajo para listado'!$DE$153:$DG$274,MATCH($A158,'Hoja de Trabajo para listado'!$DE$153:$DE$1048576,0),MATCH((CUADRO!H$5&amp;$E158),'Hoja de Trabajo para listado'!$DE$151:$DG$151,0)),0)+IFERROR(INDEX('Hoja de Trabajo para listado'!$CD$155:$DC$1048576,MATCH($A158,'Hoja de Trabajo para listado'!$CD$155:$CD$1048576,0),MATCH((CUADRO!H$5&amp;$E158),'Hoja de Trabajo para listado'!$CD$151:$DC$151,0)),0)</f>
        <v>0</v>
      </c>
      <c r="I158" s="243">
        <f ca="1">+IFERROR(INDEX('Hoja de Trabajo para listado'!$A$155:$Z$1048576,MATCH($A158,'Hoja de Trabajo para listado'!$A$155:$A$1048576,0),MATCH((CUADRO!I$5&amp;$E158),'Hoja de Trabajo para listado'!$A$151:$Z$151,0)),0)+IFERROR(INDEX('Hoja de Trabajo para listado'!$AB$155:$BA$1048576,MATCH($A158,'Hoja de Trabajo para listado'!$AB$155:$AB$1048576,0),MATCH((CUADRO!I$5&amp;$E158),'Hoja de Trabajo para listado'!$AB$151:$BA$151,0)),0)+IFERROR(INDEX('Hoja de Trabajo para listado'!$BC$155:$CB$1048576,MATCH($A158,'Hoja de Trabajo para listado'!$BC$155:$BC$1048576,0),MATCH((CUADRO!I$5&amp;$E158),'Hoja de Trabajo para listado'!$BC$151:$CB$151,0)),0)+IFERROR(INDEX('Hoja de Trabajo para listado'!$DE$153:$DG$274,MATCH($A158,'Hoja de Trabajo para listado'!$DE$153:$DE$1048576,0),MATCH((CUADRO!I$5&amp;$E158),'Hoja de Trabajo para listado'!$DE$151:$DG$151,0)),0)+IFERROR(INDEX('Hoja de Trabajo para listado'!$CD$155:$DC$1048576,MATCH($A158,'Hoja de Trabajo para listado'!$CD$155:$CD$1048576,0),MATCH((CUADRO!I$5&amp;$E158),'Hoja de Trabajo para listado'!$CD$151:$DC$151,0)),0)</f>
        <v>0</v>
      </c>
      <c r="J158" s="243">
        <f ca="1">+IFERROR(INDEX('Hoja de Trabajo para listado'!$A$155:$Z$1048576,MATCH($A158,'Hoja de Trabajo para listado'!$A$155:$A$1048576,0),MATCH((CUADRO!J$5&amp;$E158),'Hoja de Trabajo para listado'!$A$151:$Z$151,0)),0)+IFERROR(INDEX('Hoja de Trabajo para listado'!$AB$155:$BA$1048576,MATCH($A158,'Hoja de Trabajo para listado'!$AB$155:$AB$1048576,0),MATCH((CUADRO!J$5&amp;$E158),'Hoja de Trabajo para listado'!$AB$151:$BA$151,0)),0)+IFERROR(INDEX('Hoja de Trabajo para listado'!$BC$155:$CB$1048576,MATCH($A158,'Hoja de Trabajo para listado'!$BC$155:$BC$1048576,0),MATCH((CUADRO!J$5&amp;$E158),'Hoja de Trabajo para listado'!$BC$151:$CB$151,0)),0)+IFERROR(INDEX('Hoja de Trabajo para listado'!$DE$153:$DG$274,MATCH($A158,'Hoja de Trabajo para listado'!$DE$153:$DE$1048576,0),MATCH((CUADRO!J$5&amp;$E158),'Hoja de Trabajo para listado'!$DE$151:$DG$151,0)),0)+IFERROR(INDEX('Hoja de Trabajo para listado'!$CD$155:$DC$1048576,MATCH($A158,'Hoja de Trabajo para listado'!$CD$155:$CD$1048576,0),MATCH((CUADRO!J$5&amp;$E158),'Hoja de Trabajo para listado'!$CD$151:$DC$151,0)),0)</f>
        <v>0</v>
      </c>
      <c r="K158" s="243">
        <f ca="1">+IFERROR(INDEX('Hoja de Trabajo para listado'!$A$155:$Z$1048576,MATCH($A158,'Hoja de Trabajo para listado'!$A$155:$A$1048576,0),MATCH((CUADRO!K$5&amp;$E158),'Hoja de Trabajo para listado'!$A$151:$Z$151,0)),0)+IFERROR(INDEX('Hoja de Trabajo para listado'!$AB$155:$BA$1048576,MATCH($A158,'Hoja de Trabajo para listado'!$AB$155:$AB$1048576,0),MATCH((CUADRO!K$5&amp;$E158),'Hoja de Trabajo para listado'!$AB$151:$BA$151,0)),0)+IFERROR(INDEX('Hoja de Trabajo para listado'!$BC$155:$CB$1048576,MATCH($A158,'Hoja de Trabajo para listado'!$BC$155:$BC$1048576,0),MATCH((CUADRO!K$5&amp;$E158),'Hoja de Trabajo para listado'!$BC$151:$CB$151,0)),0)+IFERROR(INDEX('Hoja de Trabajo para listado'!$DE$153:$DG$274,MATCH($A158,'Hoja de Trabajo para listado'!$DE$153:$DE$1048576,0),MATCH((CUADRO!K$5&amp;$E158),'Hoja de Trabajo para listado'!$DE$151:$DG$151,0)),0)+IFERROR(INDEX('Hoja de Trabajo para listado'!$CD$155:$DC$1048576,MATCH($A158,'Hoja de Trabajo para listado'!$CD$155:$CD$1048576,0),MATCH((CUADRO!K$5&amp;$E158),'Hoja de Trabajo para listado'!$CD$151:$DC$151,0)),0)</f>
        <v>0</v>
      </c>
      <c r="L158" s="243">
        <f ca="1">+IFERROR(INDEX('Hoja de Trabajo para listado'!$A$155:$Z$1048576,MATCH($A158,'Hoja de Trabajo para listado'!$A$155:$A$1048576,0),MATCH((CUADRO!L$5&amp;$E158),'Hoja de Trabajo para listado'!$A$151:$Z$151,0)),0)+IFERROR(INDEX('Hoja de Trabajo para listado'!$AB$155:$BA$1048576,MATCH($A158,'Hoja de Trabajo para listado'!$AB$155:$AB$1048576,0),MATCH((CUADRO!L$5&amp;$E158),'Hoja de Trabajo para listado'!$AB$151:$BA$151,0)),0)+IFERROR(INDEX('Hoja de Trabajo para listado'!$BC$155:$CB$1048576,MATCH($A158,'Hoja de Trabajo para listado'!$BC$155:$BC$1048576,0),MATCH((CUADRO!L$5&amp;$E158),'Hoja de Trabajo para listado'!$BC$151:$CB$151,0)),0)+IFERROR(INDEX('Hoja de Trabajo para listado'!$DE$153:$DG$274,MATCH($A158,'Hoja de Trabajo para listado'!$DE$153:$DE$1048576,0),MATCH((CUADRO!L$5&amp;$E158),'Hoja de Trabajo para listado'!$DE$151:$DG$151,0)),0)+IFERROR(INDEX('Hoja de Trabajo para listado'!$CD$155:$DC$1048576,MATCH($A158,'Hoja de Trabajo para listado'!$CD$155:$CD$1048576,0),MATCH((CUADRO!L$5&amp;$E158),'Hoja de Trabajo para listado'!$CD$151:$DC$151,0)),0)</f>
        <v>0</v>
      </c>
      <c r="M158" s="243">
        <f ca="1">+IFERROR(INDEX('Hoja de Trabajo para listado'!$A$155:$Z$1048576,MATCH($A158,'Hoja de Trabajo para listado'!$A$155:$A$1048576,0),MATCH((CUADRO!M$5&amp;$E158),'Hoja de Trabajo para listado'!$A$151:$Z$151,0)),0)+IFERROR(INDEX('Hoja de Trabajo para listado'!$AB$155:$BA$1048576,MATCH($A158,'Hoja de Trabajo para listado'!$AB$155:$AB$1048576,0),MATCH((CUADRO!M$5&amp;$E158),'Hoja de Trabajo para listado'!$AB$151:$BA$151,0)),0)+IFERROR(INDEX('Hoja de Trabajo para listado'!$BC$155:$CB$1048576,MATCH($A158,'Hoja de Trabajo para listado'!$BC$155:$BC$1048576,0),MATCH((CUADRO!M$5&amp;$E158),'Hoja de Trabajo para listado'!$BC$151:$CB$151,0)),0)+IFERROR(INDEX('Hoja de Trabajo para listado'!$DE$153:$DG$274,MATCH($A158,'Hoja de Trabajo para listado'!$DE$153:$DE$1048576,0),MATCH((CUADRO!M$5&amp;$E158),'Hoja de Trabajo para listado'!$DE$151:$DG$151,0)),0)+IFERROR(INDEX('Hoja de Trabajo para listado'!$CD$155:$DC$1048576,MATCH($A158,'Hoja de Trabajo para listado'!$CD$155:$CD$1048576,0),MATCH((CUADRO!M$5&amp;$E158),'Hoja de Trabajo para listado'!$CD$151:$DC$151,0)),0)</f>
        <v>0</v>
      </c>
      <c r="N158" s="243">
        <f ca="1">+IFERROR(INDEX('Hoja de Trabajo para listado'!$A$155:$Z$1048576,MATCH($A158,'Hoja de Trabajo para listado'!$A$155:$A$1048576,0),MATCH((CUADRO!N$5&amp;$E158),'Hoja de Trabajo para listado'!$A$151:$Z$151,0)),0)+IFERROR(INDEX('Hoja de Trabajo para listado'!$AB$155:$BA$1048576,MATCH($A158,'Hoja de Trabajo para listado'!$AB$155:$AB$1048576,0),MATCH((CUADRO!N$5&amp;$E158),'Hoja de Trabajo para listado'!$AB$151:$BA$151,0)),0)+IFERROR(INDEX('Hoja de Trabajo para listado'!$BC$155:$CB$1048576,MATCH($A158,'Hoja de Trabajo para listado'!$BC$155:$BC$1048576,0),MATCH((CUADRO!N$5&amp;$E158),'Hoja de Trabajo para listado'!$BC$151:$CB$151,0)),0)+IFERROR(INDEX('Hoja de Trabajo para listado'!$DE$153:$DG$274,MATCH($A158,'Hoja de Trabajo para listado'!$DE$153:$DE$1048576,0),MATCH((CUADRO!N$5&amp;$E158),'Hoja de Trabajo para listado'!$DE$151:$DG$151,0)),0)+IFERROR(INDEX('Hoja de Trabajo para listado'!$CD$155:$DC$1048576,MATCH($A158,'Hoja de Trabajo para listado'!$CD$155:$CD$1048576,0),MATCH((CUADRO!N$5&amp;$E158),'Hoja de Trabajo para listado'!$CD$151:$DC$151,0)),0)</f>
        <v>0</v>
      </c>
      <c r="O158" s="243">
        <f ca="1">+IFERROR(INDEX('Hoja de Trabajo para listado'!$A$155:$Z$1048576,MATCH($A158,'Hoja de Trabajo para listado'!$A$155:$A$1048576,0),MATCH((CUADRO!O$5&amp;$E158),'Hoja de Trabajo para listado'!$A$151:$Z$151,0)),0)+IFERROR(INDEX('Hoja de Trabajo para listado'!$AB$155:$BA$1048576,MATCH($A158,'Hoja de Trabajo para listado'!$AB$155:$AB$1048576,0),MATCH((CUADRO!O$5&amp;$E158),'Hoja de Trabajo para listado'!$AB$151:$BA$151,0)),0)+IFERROR(INDEX('Hoja de Trabajo para listado'!$BC$155:$CB$1048576,MATCH($A158,'Hoja de Trabajo para listado'!$BC$155:$BC$1048576,0),MATCH((CUADRO!O$5&amp;$E158),'Hoja de Trabajo para listado'!$BC$151:$CB$151,0)),0)+IFERROR(INDEX('Hoja de Trabajo para listado'!$DE$153:$DG$274,MATCH($A158,'Hoja de Trabajo para listado'!$DE$153:$DE$1048576,0),MATCH((CUADRO!O$5&amp;$E158),'Hoja de Trabajo para listado'!$DE$151:$DG$151,0)),0)+IFERROR(INDEX('Hoja de Trabajo para listado'!$CD$155:$DC$1048576,MATCH($A158,'Hoja de Trabajo para listado'!$CD$155:$CD$1048576,0),MATCH((CUADRO!O$5&amp;$E158),'Hoja de Trabajo para listado'!$CD$151:$DC$151,0)),0)</f>
        <v>0</v>
      </c>
      <c r="P158" s="243">
        <f ca="1">+IFERROR(INDEX('Hoja de Trabajo para listado'!$A$155:$Z$1048576,MATCH($A158,'Hoja de Trabajo para listado'!$A$155:$A$1048576,0),MATCH((CUADRO!P$5&amp;$E158),'Hoja de Trabajo para listado'!$A$151:$Z$151,0)),0)+IFERROR(INDEX('Hoja de Trabajo para listado'!$AB$155:$BA$1048576,MATCH($A158,'Hoja de Trabajo para listado'!$AB$155:$AB$1048576,0),MATCH((CUADRO!P$5&amp;$E158),'Hoja de Trabajo para listado'!$AB$151:$BA$151,0)),0)+IFERROR(INDEX('Hoja de Trabajo para listado'!$BC$155:$CB$1048576,MATCH($A158,'Hoja de Trabajo para listado'!$BC$155:$BC$1048576,0),MATCH((CUADRO!P$5&amp;$E158),'Hoja de Trabajo para listado'!$BC$151:$CB$151,0)),0)+IFERROR(INDEX('Hoja de Trabajo para listado'!$DE$153:$DG$274,MATCH($A158,'Hoja de Trabajo para listado'!$DE$153:$DE$1048576,0),MATCH((CUADRO!P$5&amp;$E158),'Hoja de Trabajo para listado'!$DE$151:$DG$151,0)),0)+IFERROR(INDEX('Hoja de Trabajo para listado'!$CD$155:$DC$1048576,MATCH($A158,'Hoja de Trabajo para listado'!$CD$155:$CD$1048576,0),MATCH((CUADRO!P$5&amp;$E158),'Hoja de Trabajo para listado'!$CD$151:$DC$151,0)),0)</f>
        <v>0</v>
      </c>
      <c r="Q158" s="243">
        <f ca="1">+IFERROR(INDEX('Hoja de Trabajo para listado'!$A$155:$Z$1048576,MATCH($A158,'Hoja de Trabajo para listado'!$A$155:$A$1048576,0),MATCH((CUADRO!Q$5&amp;$E158),'Hoja de Trabajo para listado'!$A$151:$Z$151,0)),0)+IFERROR(INDEX('Hoja de Trabajo para listado'!$AB$155:$BA$1048576,MATCH($A158,'Hoja de Trabajo para listado'!$AB$155:$AB$1048576,0),MATCH((CUADRO!Q$5&amp;$E158),'Hoja de Trabajo para listado'!$AB$151:$BA$151,0)),0)+IFERROR(INDEX('Hoja de Trabajo para listado'!$BC$155:$CB$1048576,MATCH($A158,'Hoja de Trabajo para listado'!$BC$155:$BC$1048576,0),MATCH((CUADRO!Q$5&amp;$E158),'Hoja de Trabajo para listado'!$BC$151:$CB$151,0)),0)+IFERROR(INDEX('Hoja de Trabajo para listado'!$DE$153:$DG$274,MATCH($A158,'Hoja de Trabajo para listado'!$DE$153:$DE$1048576,0),MATCH((CUADRO!Q$5&amp;$E158),'Hoja de Trabajo para listado'!$DE$151:$DG$151,0)),0)+IFERROR(INDEX('Hoja de Trabajo para listado'!$CD$155:$DC$1048576,MATCH($A158,'Hoja de Trabajo para listado'!$CD$155:$CD$1048576,0),MATCH((CUADRO!Q$5&amp;$E158),'Hoja de Trabajo para listado'!$CD$151:$DC$151,0)),0)</f>
        <v>0</v>
      </c>
      <c r="R158" s="243">
        <f t="shared" ca="1" si="7"/>
        <v>0</v>
      </c>
      <c r="S158" s="243"/>
      <c r="T158" s="243">
        <f ca="1">+T159</f>
        <v>0</v>
      </c>
      <c r="U158" s="242">
        <f t="shared" si="8"/>
        <v>1</v>
      </c>
      <c r="V158" s="333" t="str">
        <f>+VLOOKUP(A158,bd_lista!$A$3:$E$590,5,FALSE)</f>
        <v>Instituciones Descentralizadas</v>
      </c>
      <c r="W158" s="391" t="str">
        <f>+V158</f>
        <v>Instituciones Descentralizadas</v>
      </c>
      <c r="X158" s="242">
        <f>+VLOOKUP(A158,[4]Sheet1!$A$13:$D$744,4,FALSE)</f>
        <v>41</v>
      </c>
      <c r="Y158" s="242" t="str">
        <f>+VLOOKUP(X158,bd_lista!$A$3:$C$590,3,FALSE)</f>
        <v>Ministerio de Desarrollo Productivo y Economía Plural</v>
      </c>
      <c r="Z158" s="294">
        <f>+X158</f>
        <v>41</v>
      </c>
      <c r="AA158" s="319" t="str">
        <f>+Y158</f>
        <v>Ministerio de Desarrollo Productivo y Economía Plural</v>
      </c>
    </row>
    <row r="159" spans="1:27" ht="15" hidden="1" customHeight="1">
      <c r="A159" s="32">
        <v>227</v>
      </c>
      <c r="B159" s="388"/>
      <c r="C159" s="333" t="str">
        <f>+VLOOKUP(A159,bd_lista!$A$3:$C$590,3,FALSE)</f>
        <v>Zona Franca Comercial e Industrial de Cobija</v>
      </c>
      <c r="D159" s="390"/>
      <c r="E159" s="333" t="s">
        <v>1305</v>
      </c>
      <c r="F159" s="245">
        <f ca="1">+IFERROR(INDEX('Hoja de Trabajo para listado'!$A$155:$Z$1048576,MATCH($A159,'Hoja de Trabajo para listado'!$A$155:$A$1048576,0),MATCH((CUADRO!F$5&amp;$E159),'Hoja de Trabajo para listado'!$A$151:$Z$151,0)),0)+IFERROR(INDEX('Hoja de Trabajo para listado'!$AB$155:$BA$1048576,MATCH($A159,'Hoja de Trabajo para listado'!$AB$155:$AB$1048576,0),MATCH((CUADRO!F$5&amp;$E159),'Hoja de Trabajo para listado'!$AB$151:$BA$151,0)),0)+IFERROR(INDEX('Hoja de Trabajo para listado'!$BC$155:$CB$1048576,MATCH($A159,'Hoja de Trabajo para listado'!$BC$155:$BC$1048576,0),MATCH((CUADRO!F$5&amp;$E159),'Hoja de Trabajo para listado'!$BC$151:$CB$151,0)),0)+IFERROR(INDEX('Hoja de Trabajo para listado'!$DE$153:$DG$274,MATCH($A159,'Hoja de Trabajo para listado'!$DE$153:$DE$1048576,0),MATCH((CUADRO!F$5&amp;$E159),'Hoja de Trabajo para listado'!$DE$151:$DG$151,0)),0)+IFERROR(INDEX('Hoja de Trabajo para listado'!$CD$155:$DC$1048576,MATCH($A159,'Hoja de Trabajo para listado'!$CD$155:$CD$1048576,0),MATCH((CUADRO!F$5&amp;$E159),'Hoja de Trabajo para listado'!$CD$151:$DC$151,0)),0)</f>
        <v>0</v>
      </c>
      <c r="G159" s="245">
        <f ca="1">+IFERROR(INDEX('Hoja de Trabajo para listado'!$A$155:$Z$1048576,MATCH($A159,'Hoja de Trabajo para listado'!$A$155:$A$1048576,0),MATCH((CUADRO!G$5&amp;$E159),'Hoja de Trabajo para listado'!$A$151:$Z$151,0)),0)+IFERROR(INDEX('Hoja de Trabajo para listado'!$AB$155:$BA$1048576,MATCH($A159,'Hoja de Trabajo para listado'!$AB$155:$AB$1048576,0),MATCH((CUADRO!G$5&amp;$E159),'Hoja de Trabajo para listado'!$AB$151:$BA$151,0)),0)+IFERROR(INDEX('Hoja de Trabajo para listado'!$BC$155:$CB$1048576,MATCH($A159,'Hoja de Trabajo para listado'!$BC$155:$BC$1048576,0),MATCH((CUADRO!G$5&amp;$E159),'Hoja de Trabajo para listado'!$BC$151:$CB$151,0)),0)+IFERROR(INDEX('Hoja de Trabajo para listado'!$DE$153:$DG$274,MATCH($A159,'Hoja de Trabajo para listado'!$DE$153:$DE$1048576,0),MATCH((CUADRO!G$5&amp;$E159),'Hoja de Trabajo para listado'!$DE$151:$DG$151,0)),0)+IFERROR(INDEX('Hoja de Trabajo para listado'!$CD$155:$DC$1048576,MATCH($A159,'Hoja de Trabajo para listado'!$CD$155:$CD$1048576,0),MATCH((CUADRO!G$5&amp;$E159),'Hoja de Trabajo para listado'!$CD$151:$DC$151,0)),0)</f>
        <v>0</v>
      </c>
      <c r="H159" s="245">
        <f ca="1">+IFERROR(INDEX('Hoja de Trabajo para listado'!$A$155:$Z$1048576,MATCH($A159,'Hoja de Trabajo para listado'!$A$155:$A$1048576,0),MATCH((CUADRO!H$5&amp;$E159),'Hoja de Trabajo para listado'!$A$151:$Z$151,0)),0)+IFERROR(INDEX('Hoja de Trabajo para listado'!$AB$155:$BA$1048576,MATCH($A159,'Hoja de Trabajo para listado'!$AB$155:$AB$1048576,0),MATCH((CUADRO!H$5&amp;$E159),'Hoja de Trabajo para listado'!$AB$151:$BA$151,0)),0)+IFERROR(INDEX('Hoja de Trabajo para listado'!$BC$155:$CB$1048576,MATCH($A159,'Hoja de Trabajo para listado'!$BC$155:$BC$1048576,0),MATCH((CUADRO!H$5&amp;$E159),'Hoja de Trabajo para listado'!$BC$151:$CB$151,0)),0)+IFERROR(INDEX('Hoja de Trabajo para listado'!$DE$153:$DG$274,MATCH($A159,'Hoja de Trabajo para listado'!$DE$153:$DE$1048576,0),MATCH((CUADRO!H$5&amp;$E159),'Hoja de Trabajo para listado'!$DE$151:$DG$151,0)),0)+IFERROR(INDEX('Hoja de Trabajo para listado'!$CD$155:$DC$1048576,MATCH($A159,'Hoja de Trabajo para listado'!$CD$155:$CD$1048576,0),MATCH((CUADRO!H$5&amp;$E159),'Hoja de Trabajo para listado'!$CD$151:$DC$151,0)),0)</f>
        <v>0</v>
      </c>
      <c r="I159" s="245">
        <f ca="1">+IFERROR(INDEX('Hoja de Trabajo para listado'!$A$155:$Z$1048576,MATCH($A159,'Hoja de Trabajo para listado'!$A$155:$A$1048576,0),MATCH((CUADRO!I$5&amp;$E159),'Hoja de Trabajo para listado'!$A$151:$Z$151,0)),0)+IFERROR(INDEX('Hoja de Trabajo para listado'!$AB$155:$BA$1048576,MATCH($A159,'Hoja de Trabajo para listado'!$AB$155:$AB$1048576,0),MATCH((CUADRO!I$5&amp;$E159),'Hoja de Trabajo para listado'!$AB$151:$BA$151,0)),0)+IFERROR(INDEX('Hoja de Trabajo para listado'!$BC$155:$CB$1048576,MATCH($A159,'Hoja de Trabajo para listado'!$BC$155:$BC$1048576,0),MATCH((CUADRO!I$5&amp;$E159),'Hoja de Trabajo para listado'!$BC$151:$CB$151,0)),0)+IFERROR(INDEX('Hoja de Trabajo para listado'!$DE$153:$DG$274,MATCH($A159,'Hoja de Trabajo para listado'!$DE$153:$DE$1048576,0),MATCH((CUADRO!I$5&amp;$E159),'Hoja de Trabajo para listado'!$DE$151:$DG$151,0)),0)+IFERROR(INDEX('Hoja de Trabajo para listado'!$CD$155:$DC$1048576,MATCH($A159,'Hoja de Trabajo para listado'!$CD$155:$CD$1048576,0),MATCH((CUADRO!I$5&amp;$E159),'Hoja de Trabajo para listado'!$CD$151:$DC$151,0)),0)</f>
        <v>0</v>
      </c>
      <c r="J159" s="245">
        <f ca="1">+IFERROR(INDEX('Hoja de Trabajo para listado'!$A$155:$Z$1048576,MATCH($A159,'Hoja de Trabajo para listado'!$A$155:$A$1048576,0),MATCH((CUADRO!J$5&amp;$E159),'Hoja de Trabajo para listado'!$A$151:$Z$151,0)),0)+IFERROR(INDEX('Hoja de Trabajo para listado'!$AB$155:$BA$1048576,MATCH($A159,'Hoja de Trabajo para listado'!$AB$155:$AB$1048576,0),MATCH((CUADRO!J$5&amp;$E159),'Hoja de Trabajo para listado'!$AB$151:$BA$151,0)),0)+IFERROR(INDEX('Hoja de Trabajo para listado'!$BC$155:$CB$1048576,MATCH($A159,'Hoja de Trabajo para listado'!$BC$155:$BC$1048576,0),MATCH((CUADRO!J$5&amp;$E159),'Hoja de Trabajo para listado'!$BC$151:$CB$151,0)),0)+IFERROR(INDEX('Hoja de Trabajo para listado'!$DE$153:$DG$274,MATCH($A159,'Hoja de Trabajo para listado'!$DE$153:$DE$1048576,0),MATCH((CUADRO!J$5&amp;$E159),'Hoja de Trabajo para listado'!$DE$151:$DG$151,0)),0)+IFERROR(INDEX('Hoja de Trabajo para listado'!$CD$155:$DC$1048576,MATCH($A159,'Hoja de Trabajo para listado'!$CD$155:$CD$1048576,0),MATCH((CUADRO!J$5&amp;$E159),'Hoja de Trabajo para listado'!$CD$151:$DC$151,0)),0)</f>
        <v>0</v>
      </c>
      <c r="K159" s="245">
        <f ca="1">+IFERROR(INDEX('Hoja de Trabajo para listado'!$A$155:$Z$1048576,MATCH($A159,'Hoja de Trabajo para listado'!$A$155:$A$1048576,0),MATCH((CUADRO!K$5&amp;$E159),'Hoja de Trabajo para listado'!$A$151:$Z$151,0)),0)+IFERROR(INDEX('Hoja de Trabajo para listado'!$AB$155:$BA$1048576,MATCH($A159,'Hoja de Trabajo para listado'!$AB$155:$AB$1048576,0),MATCH((CUADRO!K$5&amp;$E159),'Hoja de Trabajo para listado'!$AB$151:$BA$151,0)),0)+IFERROR(INDEX('Hoja de Trabajo para listado'!$BC$155:$CB$1048576,MATCH($A159,'Hoja de Trabajo para listado'!$BC$155:$BC$1048576,0),MATCH((CUADRO!K$5&amp;$E159),'Hoja de Trabajo para listado'!$BC$151:$CB$151,0)),0)+IFERROR(INDEX('Hoja de Trabajo para listado'!$DE$153:$DG$274,MATCH($A159,'Hoja de Trabajo para listado'!$DE$153:$DE$1048576,0),MATCH((CUADRO!K$5&amp;$E159),'Hoja de Trabajo para listado'!$DE$151:$DG$151,0)),0)+IFERROR(INDEX('Hoja de Trabajo para listado'!$CD$155:$DC$1048576,MATCH($A159,'Hoja de Trabajo para listado'!$CD$155:$CD$1048576,0),MATCH((CUADRO!K$5&amp;$E159),'Hoja de Trabajo para listado'!$CD$151:$DC$151,0)),0)</f>
        <v>0</v>
      </c>
      <c r="L159" s="245">
        <f ca="1">+IFERROR(INDEX('Hoja de Trabajo para listado'!$A$155:$Z$1048576,MATCH($A159,'Hoja de Trabajo para listado'!$A$155:$A$1048576,0),MATCH((CUADRO!L$5&amp;$E159),'Hoja de Trabajo para listado'!$A$151:$Z$151,0)),0)+IFERROR(INDEX('Hoja de Trabajo para listado'!$AB$155:$BA$1048576,MATCH($A159,'Hoja de Trabajo para listado'!$AB$155:$AB$1048576,0),MATCH((CUADRO!L$5&amp;$E159),'Hoja de Trabajo para listado'!$AB$151:$BA$151,0)),0)+IFERROR(INDEX('Hoja de Trabajo para listado'!$BC$155:$CB$1048576,MATCH($A159,'Hoja de Trabajo para listado'!$BC$155:$BC$1048576,0),MATCH((CUADRO!L$5&amp;$E159),'Hoja de Trabajo para listado'!$BC$151:$CB$151,0)),0)+IFERROR(INDEX('Hoja de Trabajo para listado'!$DE$153:$DG$274,MATCH($A159,'Hoja de Trabajo para listado'!$DE$153:$DE$1048576,0),MATCH((CUADRO!L$5&amp;$E159),'Hoja de Trabajo para listado'!$DE$151:$DG$151,0)),0)+IFERROR(INDEX('Hoja de Trabajo para listado'!$CD$155:$DC$1048576,MATCH($A159,'Hoja de Trabajo para listado'!$CD$155:$CD$1048576,0),MATCH((CUADRO!L$5&amp;$E159),'Hoja de Trabajo para listado'!$CD$151:$DC$151,0)),0)</f>
        <v>0</v>
      </c>
      <c r="M159" s="245">
        <f ca="1">+IFERROR(INDEX('Hoja de Trabajo para listado'!$A$155:$Z$1048576,MATCH($A159,'Hoja de Trabajo para listado'!$A$155:$A$1048576,0),MATCH((CUADRO!M$5&amp;$E159),'Hoja de Trabajo para listado'!$A$151:$Z$151,0)),0)+IFERROR(INDEX('Hoja de Trabajo para listado'!$AB$155:$BA$1048576,MATCH($A159,'Hoja de Trabajo para listado'!$AB$155:$AB$1048576,0),MATCH((CUADRO!M$5&amp;$E159),'Hoja de Trabajo para listado'!$AB$151:$BA$151,0)),0)+IFERROR(INDEX('Hoja de Trabajo para listado'!$BC$155:$CB$1048576,MATCH($A159,'Hoja de Trabajo para listado'!$BC$155:$BC$1048576,0),MATCH((CUADRO!M$5&amp;$E159),'Hoja de Trabajo para listado'!$BC$151:$CB$151,0)),0)+IFERROR(INDEX('Hoja de Trabajo para listado'!$DE$153:$DG$274,MATCH($A159,'Hoja de Trabajo para listado'!$DE$153:$DE$1048576,0),MATCH((CUADRO!M$5&amp;$E159),'Hoja de Trabajo para listado'!$DE$151:$DG$151,0)),0)+IFERROR(INDEX('Hoja de Trabajo para listado'!$CD$155:$DC$1048576,MATCH($A159,'Hoja de Trabajo para listado'!$CD$155:$CD$1048576,0),MATCH((CUADRO!M$5&amp;$E159),'Hoja de Trabajo para listado'!$CD$151:$DC$151,0)),0)</f>
        <v>0</v>
      </c>
      <c r="N159" s="245">
        <f ca="1">+IFERROR(INDEX('Hoja de Trabajo para listado'!$A$155:$Z$1048576,MATCH($A159,'Hoja de Trabajo para listado'!$A$155:$A$1048576,0),MATCH((CUADRO!N$5&amp;$E159),'Hoja de Trabajo para listado'!$A$151:$Z$151,0)),0)+IFERROR(INDEX('Hoja de Trabajo para listado'!$AB$155:$BA$1048576,MATCH($A159,'Hoja de Trabajo para listado'!$AB$155:$AB$1048576,0),MATCH((CUADRO!N$5&amp;$E159),'Hoja de Trabajo para listado'!$AB$151:$BA$151,0)),0)+IFERROR(INDEX('Hoja de Trabajo para listado'!$BC$155:$CB$1048576,MATCH($A159,'Hoja de Trabajo para listado'!$BC$155:$BC$1048576,0),MATCH((CUADRO!N$5&amp;$E159),'Hoja de Trabajo para listado'!$BC$151:$CB$151,0)),0)+IFERROR(INDEX('Hoja de Trabajo para listado'!$DE$153:$DG$274,MATCH($A159,'Hoja de Trabajo para listado'!$DE$153:$DE$1048576,0),MATCH((CUADRO!N$5&amp;$E159),'Hoja de Trabajo para listado'!$DE$151:$DG$151,0)),0)+IFERROR(INDEX('Hoja de Trabajo para listado'!$CD$155:$DC$1048576,MATCH($A159,'Hoja de Trabajo para listado'!$CD$155:$CD$1048576,0),MATCH((CUADRO!N$5&amp;$E159),'Hoja de Trabajo para listado'!$CD$151:$DC$151,0)),0)</f>
        <v>0</v>
      </c>
      <c r="O159" s="245">
        <f ca="1">+IFERROR(INDEX('Hoja de Trabajo para listado'!$A$155:$Z$1048576,MATCH($A159,'Hoja de Trabajo para listado'!$A$155:$A$1048576,0),MATCH((CUADRO!O$5&amp;$E159),'Hoja de Trabajo para listado'!$A$151:$Z$151,0)),0)+IFERROR(INDEX('Hoja de Trabajo para listado'!$AB$155:$BA$1048576,MATCH($A159,'Hoja de Trabajo para listado'!$AB$155:$AB$1048576,0),MATCH((CUADRO!O$5&amp;$E159),'Hoja de Trabajo para listado'!$AB$151:$BA$151,0)),0)+IFERROR(INDEX('Hoja de Trabajo para listado'!$BC$155:$CB$1048576,MATCH($A159,'Hoja de Trabajo para listado'!$BC$155:$BC$1048576,0),MATCH((CUADRO!O$5&amp;$E159),'Hoja de Trabajo para listado'!$BC$151:$CB$151,0)),0)+IFERROR(INDEX('Hoja de Trabajo para listado'!$DE$153:$DG$274,MATCH($A159,'Hoja de Trabajo para listado'!$DE$153:$DE$1048576,0),MATCH((CUADRO!O$5&amp;$E159),'Hoja de Trabajo para listado'!$DE$151:$DG$151,0)),0)+IFERROR(INDEX('Hoja de Trabajo para listado'!$CD$155:$DC$1048576,MATCH($A159,'Hoja de Trabajo para listado'!$CD$155:$CD$1048576,0),MATCH((CUADRO!O$5&amp;$E159),'Hoja de Trabajo para listado'!$CD$151:$DC$151,0)),0)</f>
        <v>0</v>
      </c>
      <c r="P159" s="245">
        <f ca="1">+IFERROR(INDEX('Hoja de Trabajo para listado'!$A$155:$Z$1048576,MATCH($A159,'Hoja de Trabajo para listado'!$A$155:$A$1048576,0),MATCH((CUADRO!P$5&amp;$E159),'Hoja de Trabajo para listado'!$A$151:$Z$151,0)),0)+IFERROR(INDEX('Hoja de Trabajo para listado'!$AB$155:$BA$1048576,MATCH($A159,'Hoja de Trabajo para listado'!$AB$155:$AB$1048576,0),MATCH((CUADRO!P$5&amp;$E159),'Hoja de Trabajo para listado'!$AB$151:$BA$151,0)),0)+IFERROR(INDEX('Hoja de Trabajo para listado'!$BC$155:$CB$1048576,MATCH($A159,'Hoja de Trabajo para listado'!$BC$155:$BC$1048576,0),MATCH((CUADRO!P$5&amp;$E159),'Hoja de Trabajo para listado'!$BC$151:$CB$151,0)),0)+IFERROR(INDEX('Hoja de Trabajo para listado'!$DE$153:$DG$274,MATCH($A159,'Hoja de Trabajo para listado'!$DE$153:$DE$1048576,0),MATCH((CUADRO!P$5&amp;$E159),'Hoja de Trabajo para listado'!$DE$151:$DG$151,0)),0)+IFERROR(INDEX('Hoja de Trabajo para listado'!$CD$155:$DC$1048576,MATCH($A159,'Hoja de Trabajo para listado'!$CD$155:$CD$1048576,0),MATCH((CUADRO!P$5&amp;$E159),'Hoja de Trabajo para listado'!$CD$151:$DC$151,0)),0)</f>
        <v>0</v>
      </c>
      <c r="Q159" s="245">
        <f ca="1">+IFERROR(INDEX('Hoja de Trabajo para listado'!$A$155:$Z$1048576,MATCH($A159,'Hoja de Trabajo para listado'!$A$155:$A$1048576,0),MATCH((CUADRO!Q$5&amp;$E159),'Hoja de Trabajo para listado'!$A$151:$Z$151,0)),0)+IFERROR(INDEX('Hoja de Trabajo para listado'!$AB$155:$BA$1048576,MATCH($A159,'Hoja de Trabajo para listado'!$AB$155:$AB$1048576,0),MATCH((CUADRO!Q$5&amp;$E159),'Hoja de Trabajo para listado'!$AB$151:$BA$151,0)),0)+IFERROR(INDEX('Hoja de Trabajo para listado'!$BC$155:$CB$1048576,MATCH($A159,'Hoja de Trabajo para listado'!$BC$155:$BC$1048576,0),MATCH((CUADRO!Q$5&amp;$E159),'Hoja de Trabajo para listado'!$BC$151:$CB$151,0)),0)+IFERROR(INDEX('Hoja de Trabajo para listado'!$DE$153:$DG$274,MATCH($A159,'Hoja de Trabajo para listado'!$DE$153:$DE$1048576,0),MATCH((CUADRO!Q$5&amp;$E159),'Hoja de Trabajo para listado'!$DE$151:$DG$151,0)),0)+IFERROR(INDEX('Hoja de Trabajo para listado'!$CD$155:$DC$1048576,MATCH($A159,'Hoja de Trabajo para listado'!$CD$155:$CD$1048576,0),MATCH((CUADRO!Q$5&amp;$E159),'Hoja de Trabajo para listado'!$CD$151:$DC$151,0)),0)</f>
        <v>0</v>
      </c>
      <c r="R159" s="245">
        <f t="shared" ca="1" si="7"/>
        <v>0</v>
      </c>
      <c r="S159" s="245">
        <f ca="1">+R158+R159</f>
        <v>0</v>
      </c>
      <c r="T159" s="245">
        <f ca="1">+S159</f>
        <v>0</v>
      </c>
      <c r="U159" s="244">
        <f t="shared" si="8"/>
        <v>2</v>
      </c>
      <c r="V159" s="333" t="str">
        <f>+VLOOKUP(A159,bd_lista!$A$3:$E$590,5,FALSE)</f>
        <v>Instituciones Descentralizadas</v>
      </c>
      <c r="W159" s="392"/>
      <c r="X159" s="242">
        <f>+VLOOKUP(A159,[4]Sheet1!$A$13:$D$744,4,FALSE)</f>
        <v>41</v>
      </c>
      <c r="Y159" s="242" t="str">
        <f>+VLOOKUP(X159,bd_lista!$A$3:$C$590,3,FALSE)</f>
        <v>Ministerio de Desarrollo Productivo y Economía Plural</v>
      </c>
      <c r="Z159" s="292"/>
      <c r="AA159" s="321"/>
    </row>
    <row r="160" spans="1:27" customFormat="1" ht="15" customHeight="1">
      <c r="A160" s="251">
        <v>234</v>
      </c>
      <c r="B160" s="387">
        <f>+A160</f>
        <v>234</v>
      </c>
      <c r="C160" s="247" t="str">
        <f>+VLOOKUP(A160,bd_lista!$A$3:$C$590,3,FALSE)</f>
        <v xml:space="preserve">Servicio Geológico Minero </v>
      </c>
      <c r="D160" s="389" t="str">
        <f>+C160</f>
        <v xml:space="preserve">Servicio Geológico Minero </v>
      </c>
      <c r="E160" s="247" t="s">
        <v>1304</v>
      </c>
      <c r="F160" s="243">
        <f ca="1">+IFERROR(INDEX('Hoja de Trabajo para listado'!$A$155:$Z$1048576,MATCH($A160,'Hoja de Trabajo para listado'!$A$155:$A$1048576,0),MATCH((CUADRO!F$5&amp;$E160),'Hoja de Trabajo para listado'!$A$151:$Z$151,0)),0)+IFERROR(INDEX('Hoja de Trabajo para listado'!$AB$155:$BA$1048576,MATCH($A160,'Hoja de Trabajo para listado'!$AB$155:$AB$1048576,0),MATCH((CUADRO!F$5&amp;$E160),'Hoja de Trabajo para listado'!$AB$151:$BA$151,0)),0)+IFERROR(INDEX('Hoja de Trabajo para listado'!$BC$155:$CB$1048576,MATCH($A160,'Hoja de Trabajo para listado'!$BC$155:$BC$1048576,0),MATCH((CUADRO!F$5&amp;$E160),'Hoja de Trabajo para listado'!$BC$151:$CB$151,0)),0)+IFERROR(INDEX('Hoja de Trabajo para listado'!$DE$153:$DG$274,MATCH($A160,'Hoja de Trabajo para listado'!$DE$153:$DE$1048576,0),MATCH((CUADRO!F$5&amp;$E160),'Hoja de Trabajo para listado'!$DE$151:$DG$151,0)),0)+IFERROR(INDEX('Hoja de Trabajo para listado'!$CD$155:$DC$1048576,MATCH($A160,'Hoja de Trabajo para listado'!$CD$155:$CD$1048576,0),MATCH((CUADRO!F$5&amp;$E160),'Hoja de Trabajo para listado'!$CD$151:$DC$151,0)),0)</f>
        <v>0</v>
      </c>
      <c r="G160" s="243">
        <f ca="1">+IFERROR(INDEX('Hoja de Trabajo para listado'!$A$155:$Z$1048576,MATCH($A160,'Hoja de Trabajo para listado'!$A$155:$A$1048576,0),MATCH((CUADRO!G$5&amp;$E160),'Hoja de Trabajo para listado'!$A$151:$Z$151,0)),0)+IFERROR(INDEX('Hoja de Trabajo para listado'!$AB$155:$BA$1048576,MATCH($A160,'Hoja de Trabajo para listado'!$AB$155:$AB$1048576,0),MATCH((CUADRO!G$5&amp;$E160),'Hoja de Trabajo para listado'!$AB$151:$BA$151,0)),0)+IFERROR(INDEX('Hoja de Trabajo para listado'!$BC$155:$CB$1048576,MATCH($A160,'Hoja de Trabajo para listado'!$BC$155:$BC$1048576,0),MATCH((CUADRO!G$5&amp;$E160),'Hoja de Trabajo para listado'!$BC$151:$CB$151,0)),0)+IFERROR(INDEX('Hoja de Trabajo para listado'!$DE$153:$DG$274,MATCH($A160,'Hoja de Trabajo para listado'!$DE$153:$DE$1048576,0),MATCH((CUADRO!G$5&amp;$E160),'Hoja de Trabajo para listado'!$DE$151:$DG$151,0)),0)+IFERROR(INDEX('Hoja de Trabajo para listado'!$CD$155:$DC$1048576,MATCH($A160,'Hoja de Trabajo para listado'!$CD$155:$CD$1048576,0),MATCH((CUADRO!G$5&amp;$E160),'Hoja de Trabajo para listado'!$CD$151:$DC$151,0)),0)</f>
        <v>0</v>
      </c>
      <c r="H160" s="243">
        <f ca="1">+IFERROR(INDEX('Hoja de Trabajo para listado'!$A$155:$Z$1048576,MATCH($A160,'Hoja de Trabajo para listado'!$A$155:$A$1048576,0),MATCH((CUADRO!H$5&amp;$E160),'Hoja de Trabajo para listado'!$A$151:$Z$151,0)),0)+IFERROR(INDEX('Hoja de Trabajo para listado'!$AB$155:$BA$1048576,MATCH($A160,'Hoja de Trabajo para listado'!$AB$155:$AB$1048576,0),MATCH((CUADRO!H$5&amp;$E160),'Hoja de Trabajo para listado'!$AB$151:$BA$151,0)),0)+IFERROR(INDEX('Hoja de Trabajo para listado'!$BC$155:$CB$1048576,MATCH($A160,'Hoja de Trabajo para listado'!$BC$155:$BC$1048576,0),MATCH((CUADRO!H$5&amp;$E160),'Hoja de Trabajo para listado'!$BC$151:$CB$151,0)),0)+IFERROR(INDEX('Hoja de Trabajo para listado'!$DE$153:$DG$274,MATCH($A160,'Hoja de Trabajo para listado'!$DE$153:$DE$1048576,0),MATCH((CUADRO!H$5&amp;$E160),'Hoja de Trabajo para listado'!$DE$151:$DG$151,0)),0)+IFERROR(INDEX('Hoja de Trabajo para listado'!$CD$155:$DC$1048576,MATCH($A160,'Hoja de Trabajo para listado'!$CD$155:$CD$1048576,0),MATCH((CUADRO!H$5&amp;$E160),'Hoja de Trabajo para listado'!$CD$151:$DC$151,0)),0)</f>
        <v>0</v>
      </c>
      <c r="I160" s="243">
        <f ca="1">+IFERROR(INDEX('Hoja de Trabajo para listado'!$A$155:$Z$1048576,MATCH($A160,'Hoja de Trabajo para listado'!$A$155:$A$1048576,0),MATCH((CUADRO!I$5&amp;$E160),'Hoja de Trabajo para listado'!$A$151:$Z$151,0)),0)+IFERROR(INDEX('Hoja de Trabajo para listado'!$AB$155:$BA$1048576,MATCH($A160,'Hoja de Trabajo para listado'!$AB$155:$AB$1048576,0),MATCH((CUADRO!I$5&amp;$E160),'Hoja de Trabajo para listado'!$AB$151:$BA$151,0)),0)+IFERROR(INDEX('Hoja de Trabajo para listado'!$BC$155:$CB$1048576,MATCH($A160,'Hoja de Trabajo para listado'!$BC$155:$BC$1048576,0),MATCH((CUADRO!I$5&amp;$E160),'Hoja de Trabajo para listado'!$BC$151:$CB$151,0)),0)+IFERROR(INDEX('Hoja de Trabajo para listado'!$DE$153:$DG$274,MATCH($A160,'Hoja de Trabajo para listado'!$DE$153:$DE$1048576,0),MATCH((CUADRO!I$5&amp;$E160),'Hoja de Trabajo para listado'!$DE$151:$DG$151,0)),0)+IFERROR(INDEX('Hoja de Trabajo para listado'!$CD$155:$DC$1048576,MATCH($A160,'Hoja de Trabajo para listado'!$CD$155:$CD$1048576,0),MATCH((CUADRO!I$5&amp;$E160),'Hoja de Trabajo para listado'!$CD$151:$DC$151,0)),0)</f>
        <v>0</v>
      </c>
      <c r="J160" s="243">
        <f ca="1">+IFERROR(INDEX('Hoja de Trabajo para listado'!$A$155:$Z$1048576,MATCH($A160,'Hoja de Trabajo para listado'!$A$155:$A$1048576,0),MATCH((CUADRO!J$5&amp;$E160),'Hoja de Trabajo para listado'!$A$151:$Z$151,0)),0)+IFERROR(INDEX('Hoja de Trabajo para listado'!$AB$155:$BA$1048576,MATCH($A160,'Hoja de Trabajo para listado'!$AB$155:$AB$1048576,0),MATCH((CUADRO!J$5&amp;$E160),'Hoja de Trabajo para listado'!$AB$151:$BA$151,0)),0)+IFERROR(INDEX('Hoja de Trabajo para listado'!$BC$155:$CB$1048576,MATCH($A160,'Hoja de Trabajo para listado'!$BC$155:$BC$1048576,0),MATCH((CUADRO!J$5&amp;$E160),'Hoja de Trabajo para listado'!$BC$151:$CB$151,0)),0)+IFERROR(INDEX('Hoja de Trabajo para listado'!$DE$153:$DG$274,MATCH($A160,'Hoja de Trabajo para listado'!$DE$153:$DE$1048576,0),MATCH((CUADRO!J$5&amp;$E160),'Hoja de Trabajo para listado'!$DE$151:$DG$151,0)),0)+IFERROR(INDEX('Hoja de Trabajo para listado'!$CD$155:$DC$1048576,MATCH($A160,'Hoja de Trabajo para listado'!$CD$155:$CD$1048576,0),MATCH((CUADRO!J$5&amp;$E160),'Hoja de Trabajo para listado'!$CD$151:$DC$151,0)),0)</f>
        <v>0</v>
      </c>
      <c r="K160" s="243">
        <f ca="1">+IFERROR(INDEX('Hoja de Trabajo para listado'!$A$155:$Z$1048576,MATCH($A160,'Hoja de Trabajo para listado'!$A$155:$A$1048576,0),MATCH((CUADRO!K$5&amp;$E160),'Hoja de Trabajo para listado'!$A$151:$Z$151,0)),0)+IFERROR(INDEX('Hoja de Trabajo para listado'!$AB$155:$BA$1048576,MATCH($A160,'Hoja de Trabajo para listado'!$AB$155:$AB$1048576,0),MATCH((CUADRO!K$5&amp;$E160),'Hoja de Trabajo para listado'!$AB$151:$BA$151,0)),0)+IFERROR(INDEX('Hoja de Trabajo para listado'!$BC$155:$CB$1048576,MATCH($A160,'Hoja de Trabajo para listado'!$BC$155:$BC$1048576,0),MATCH((CUADRO!K$5&amp;$E160),'Hoja de Trabajo para listado'!$BC$151:$CB$151,0)),0)+IFERROR(INDEX('Hoja de Trabajo para listado'!$DE$153:$DG$274,MATCH($A160,'Hoja de Trabajo para listado'!$DE$153:$DE$1048576,0),MATCH((CUADRO!K$5&amp;$E160),'Hoja de Trabajo para listado'!$DE$151:$DG$151,0)),0)+IFERROR(INDEX('Hoja de Trabajo para listado'!$CD$155:$DC$1048576,MATCH($A160,'Hoja de Trabajo para listado'!$CD$155:$CD$1048576,0),MATCH((CUADRO!K$5&amp;$E160),'Hoja de Trabajo para listado'!$CD$151:$DC$151,0)),0)</f>
        <v>0</v>
      </c>
      <c r="L160" s="243">
        <f ca="1">+IFERROR(INDEX('Hoja de Trabajo para listado'!$A$155:$Z$1048576,MATCH($A160,'Hoja de Trabajo para listado'!$A$155:$A$1048576,0),MATCH((CUADRO!L$5&amp;$E160),'Hoja de Trabajo para listado'!$A$151:$Z$151,0)),0)+IFERROR(INDEX('Hoja de Trabajo para listado'!$AB$155:$BA$1048576,MATCH($A160,'Hoja de Trabajo para listado'!$AB$155:$AB$1048576,0),MATCH((CUADRO!L$5&amp;$E160),'Hoja de Trabajo para listado'!$AB$151:$BA$151,0)),0)+IFERROR(INDEX('Hoja de Trabajo para listado'!$BC$155:$CB$1048576,MATCH($A160,'Hoja de Trabajo para listado'!$BC$155:$BC$1048576,0),MATCH((CUADRO!L$5&amp;$E160),'Hoja de Trabajo para listado'!$BC$151:$CB$151,0)),0)+IFERROR(INDEX('Hoja de Trabajo para listado'!$DE$153:$DG$274,MATCH($A160,'Hoja de Trabajo para listado'!$DE$153:$DE$1048576,0),MATCH((CUADRO!L$5&amp;$E160),'Hoja de Trabajo para listado'!$DE$151:$DG$151,0)),0)+IFERROR(INDEX('Hoja de Trabajo para listado'!$CD$155:$DC$1048576,MATCH($A160,'Hoja de Trabajo para listado'!$CD$155:$CD$1048576,0),MATCH((CUADRO!L$5&amp;$E160),'Hoja de Trabajo para listado'!$CD$151:$DC$151,0)),0)</f>
        <v>0</v>
      </c>
      <c r="M160" s="243">
        <f ca="1">+IFERROR(INDEX('Hoja de Trabajo para listado'!$A$155:$Z$1048576,MATCH($A160,'Hoja de Trabajo para listado'!$A$155:$A$1048576,0),MATCH((CUADRO!M$5&amp;$E160),'Hoja de Trabajo para listado'!$A$151:$Z$151,0)),0)+IFERROR(INDEX('Hoja de Trabajo para listado'!$AB$155:$BA$1048576,MATCH($A160,'Hoja de Trabajo para listado'!$AB$155:$AB$1048576,0),MATCH((CUADRO!M$5&amp;$E160),'Hoja de Trabajo para listado'!$AB$151:$BA$151,0)),0)+IFERROR(INDEX('Hoja de Trabajo para listado'!$BC$155:$CB$1048576,MATCH($A160,'Hoja de Trabajo para listado'!$BC$155:$BC$1048576,0),MATCH((CUADRO!M$5&amp;$E160),'Hoja de Trabajo para listado'!$BC$151:$CB$151,0)),0)+IFERROR(INDEX('Hoja de Trabajo para listado'!$DE$153:$DG$274,MATCH($A160,'Hoja de Trabajo para listado'!$DE$153:$DE$1048576,0),MATCH((CUADRO!M$5&amp;$E160),'Hoja de Trabajo para listado'!$DE$151:$DG$151,0)),0)+IFERROR(INDEX('Hoja de Trabajo para listado'!$CD$155:$DC$1048576,MATCH($A160,'Hoja de Trabajo para listado'!$CD$155:$CD$1048576,0),MATCH((CUADRO!M$5&amp;$E160),'Hoja de Trabajo para listado'!$CD$151:$DC$151,0)),0)</f>
        <v>0</v>
      </c>
      <c r="N160" s="243">
        <f ca="1">+IFERROR(INDEX('Hoja de Trabajo para listado'!$A$155:$Z$1048576,MATCH($A160,'Hoja de Trabajo para listado'!$A$155:$A$1048576,0),MATCH((CUADRO!N$5&amp;$E160),'Hoja de Trabajo para listado'!$A$151:$Z$151,0)),0)+IFERROR(INDEX('Hoja de Trabajo para listado'!$AB$155:$BA$1048576,MATCH($A160,'Hoja de Trabajo para listado'!$AB$155:$AB$1048576,0),MATCH((CUADRO!N$5&amp;$E160),'Hoja de Trabajo para listado'!$AB$151:$BA$151,0)),0)+IFERROR(INDEX('Hoja de Trabajo para listado'!$BC$155:$CB$1048576,MATCH($A160,'Hoja de Trabajo para listado'!$BC$155:$BC$1048576,0),MATCH((CUADRO!N$5&amp;$E160),'Hoja de Trabajo para listado'!$BC$151:$CB$151,0)),0)+IFERROR(INDEX('Hoja de Trabajo para listado'!$DE$153:$DG$274,MATCH($A160,'Hoja de Trabajo para listado'!$DE$153:$DE$1048576,0),MATCH((CUADRO!N$5&amp;$E160),'Hoja de Trabajo para listado'!$DE$151:$DG$151,0)),0)+IFERROR(INDEX('Hoja de Trabajo para listado'!$CD$155:$DC$1048576,MATCH($A160,'Hoja de Trabajo para listado'!$CD$155:$CD$1048576,0),MATCH((CUADRO!N$5&amp;$E160),'Hoja de Trabajo para listado'!$CD$151:$DC$151,0)),0)</f>
        <v>0</v>
      </c>
      <c r="O160" s="243">
        <f ca="1">+IFERROR(INDEX('Hoja de Trabajo para listado'!$A$155:$Z$1048576,MATCH($A160,'Hoja de Trabajo para listado'!$A$155:$A$1048576,0),MATCH((CUADRO!O$5&amp;$E160),'Hoja de Trabajo para listado'!$A$151:$Z$151,0)),0)+IFERROR(INDEX('Hoja de Trabajo para listado'!$AB$155:$BA$1048576,MATCH($A160,'Hoja de Trabajo para listado'!$AB$155:$AB$1048576,0),MATCH((CUADRO!O$5&amp;$E160),'Hoja de Trabajo para listado'!$AB$151:$BA$151,0)),0)+IFERROR(INDEX('Hoja de Trabajo para listado'!$BC$155:$CB$1048576,MATCH($A160,'Hoja de Trabajo para listado'!$BC$155:$BC$1048576,0),MATCH((CUADRO!O$5&amp;$E160),'Hoja de Trabajo para listado'!$BC$151:$CB$151,0)),0)+IFERROR(INDEX('Hoja de Trabajo para listado'!$DE$153:$DG$274,MATCH($A160,'Hoja de Trabajo para listado'!$DE$153:$DE$1048576,0),MATCH((CUADRO!O$5&amp;$E160),'Hoja de Trabajo para listado'!$DE$151:$DG$151,0)),0)+IFERROR(INDEX('Hoja de Trabajo para listado'!$CD$155:$DC$1048576,MATCH($A160,'Hoja de Trabajo para listado'!$CD$155:$CD$1048576,0),MATCH((CUADRO!O$5&amp;$E160),'Hoja de Trabajo para listado'!$CD$151:$DC$151,0)),0)</f>
        <v>0</v>
      </c>
      <c r="P160" s="243">
        <f ca="1">+IFERROR(INDEX('Hoja de Trabajo para listado'!$A$155:$Z$1048576,MATCH($A160,'Hoja de Trabajo para listado'!$A$155:$A$1048576,0),MATCH((CUADRO!P$5&amp;$E160),'Hoja de Trabajo para listado'!$A$151:$Z$151,0)),0)+IFERROR(INDEX('Hoja de Trabajo para listado'!$AB$155:$BA$1048576,MATCH($A160,'Hoja de Trabajo para listado'!$AB$155:$AB$1048576,0),MATCH((CUADRO!P$5&amp;$E160),'Hoja de Trabajo para listado'!$AB$151:$BA$151,0)),0)+IFERROR(INDEX('Hoja de Trabajo para listado'!$BC$155:$CB$1048576,MATCH($A160,'Hoja de Trabajo para listado'!$BC$155:$BC$1048576,0),MATCH((CUADRO!P$5&amp;$E160),'Hoja de Trabajo para listado'!$BC$151:$CB$151,0)),0)+IFERROR(INDEX('Hoja de Trabajo para listado'!$DE$153:$DG$274,MATCH($A160,'Hoja de Trabajo para listado'!$DE$153:$DE$1048576,0),MATCH((CUADRO!P$5&amp;$E160),'Hoja de Trabajo para listado'!$DE$151:$DG$151,0)),0)+IFERROR(INDEX('Hoja de Trabajo para listado'!$CD$155:$DC$1048576,MATCH($A160,'Hoja de Trabajo para listado'!$CD$155:$CD$1048576,0),MATCH((CUADRO!P$5&amp;$E160),'Hoja de Trabajo para listado'!$CD$151:$DC$151,0)),0)</f>
        <v>0</v>
      </c>
      <c r="Q160" s="243">
        <f ca="1">+IFERROR(INDEX('Hoja de Trabajo para listado'!$A$155:$Z$1048576,MATCH($A160,'Hoja de Trabajo para listado'!$A$155:$A$1048576,0),MATCH((CUADRO!Q$5&amp;$E160),'Hoja de Trabajo para listado'!$A$151:$Z$151,0)),0)+IFERROR(INDEX('Hoja de Trabajo para listado'!$AB$155:$BA$1048576,MATCH($A160,'Hoja de Trabajo para listado'!$AB$155:$AB$1048576,0),MATCH((CUADRO!Q$5&amp;$E160),'Hoja de Trabajo para listado'!$AB$151:$BA$151,0)),0)+IFERROR(INDEX('Hoja de Trabajo para listado'!$BC$155:$CB$1048576,MATCH($A160,'Hoja de Trabajo para listado'!$BC$155:$BC$1048576,0),MATCH((CUADRO!Q$5&amp;$E160),'Hoja de Trabajo para listado'!$BC$151:$CB$151,0)),0)+IFERROR(INDEX('Hoja de Trabajo para listado'!$DE$153:$DG$274,MATCH($A160,'Hoja de Trabajo para listado'!$DE$153:$DE$1048576,0),MATCH((CUADRO!Q$5&amp;$E160),'Hoja de Trabajo para listado'!$DE$151:$DG$151,0)),0)+IFERROR(INDEX('Hoja de Trabajo para listado'!$CD$155:$DC$1048576,MATCH($A160,'Hoja de Trabajo para listado'!$CD$155:$CD$1048576,0),MATCH((CUADRO!Q$5&amp;$E160),'Hoja de Trabajo para listado'!$CD$151:$DC$151,0)),0)</f>
        <v>0</v>
      </c>
      <c r="R160" s="243">
        <f t="shared" ca="1" si="7"/>
        <v>0</v>
      </c>
      <c r="S160" s="243"/>
      <c r="T160" s="243">
        <f ca="1">+T161</f>
        <v>101792.36</v>
      </c>
      <c r="U160" s="242">
        <f t="shared" si="8"/>
        <v>1</v>
      </c>
      <c r="V160" s="333" t="str">
        <f>+VLOOKUP(A160,bd_lista!$A$3:$E$590,5,FALSE)</f>
        <v>Instituciones Descentralizadas</v>
      </c>
      <c r="W160" s="391" t="str">
        <f>+V160</f>
        <v>Instituciones Descentralizadas</v>
      </c>
      <c r="X160" s="242">
        <f>+VLOOKUP(A160,[4]Sheet1!$A$13:$D$744,4,FALSE)</f>
        <v>76</v>
      </c>
      <c r="Y160" s="242" t="str">
        <f>+VLOOKUP(X160,bd_lista!$A$3:$C$590,3,FALSE)</f>
        <v>Ministerio de Minería y Metalurgia</v>
      </c>
      <c r="Z160" s="294">
        <f>+X160</f>
        <v>76</v>
      </c>
      <c r="AA160" s="319" t="str">
        <f>+Y160</f>
        <v>Ministerio de Minería y Metalurgia</v>
      </c>
    </row>
    <row r="161" spans="1:27" customFormat="1" ht="15" customHeight="1">
      <c r="A161" s="32">
        <v>234</v>
      </c>
      <c r="B161" s="388"/>
      <c r="C161" s="333" t="str">
        <f>+VLOOKUP(A161,bd_lista!$A$3:$C$590,3,FALSE)</f>
        <v xml:space="preserve">Servicio Geológico Minero </v>
      </c>
      <c r="D161" s="390"/>
      <c r="E161" s="333" t="s">
        <v>1305</v>
      </c>
      <c r="F161" s="245">
        <f ca="1">+IFERROR(INDEX('Hoja de Trabajo para listado'!$A$155:$Z$1048576,MATCH($A161,'Hoja de Trabajo para listado'!$A$155:$A$1048576,0),MATCH((CUADRO!F$5&amp;$E161),'Hoja de Trabajo para listado'!$A$151:$Z$151,0)),0)+IFERROR(INDEX('Hoja de Trabajo para listado'!$AB$155:$BA$1048576,MATCH($A161,'Hoja de Trabajo para listado'!$AB$155:$AB$1048576,0),MATCH((CUADRO!F$5&amp;$E161),'Hoja de Trabajo para listado'!$AB$151:$BA$151,0)),0)+IFERROR(INDEX('Hoja de Trabajo para listado'!$BC$155:$CB$1048576,MATCH($A161,'Hoja de Trabajo para listado'!$BC$155:$BC$1048576,0),MATCH((CUADRO!F$5&amp;$E161),'Hoja de Trabajo para listado'!$BC$151:$CB$151,0)),0)+IFERROR(INDEX('Hoja de Trabajo para listado'!$DE$153:$DG$274,MATCH($A161,'Hoja de Trabajo para listado'!$DE$153:$DE$1048576,0),MATCH((CUADRO!F$5&amp;$E161),'Hoja de Trabajo para listado'!$DE$151:$DG$151,0)),0)+IFERROR(INDEX('Hoja de Trabajo para listado'!$CD$155:$DC$1048576,MATCH($A161,'Hoja de Trabajo para listado'!$CD$155:$CD$1048576,0),MATCH((CUADRO!F$5&amp;$E161),'Hoja de Trabajo para listado'!$CD$151:$DC$151,0)),0)</f>
        <v>0</v>
      </c>
      <c r="G161" s="245">
        <f ca="1">+IFERROR(INDEX('Hoja de Trabajo para listado'!$A$155:$Z$1048576,MATCH($A161,'Hoja de Trabajo para listado'!$A$155:$A$1048576,0),MATCH((CUADRO!G$5&amp;$E161),'Hoja de Trabajo para listado'!$A$151:$Z$151,0)),0)+IFERROR(INDEX('Hoja de Trabajo para listado'!$AB$155:$BA$1048576,MATCH($A161,'Hoja de Trabajo para listado'!$AB$155:$AB$1048576,0),MATCH((CUADRO!G$5&amp;$E161),'Hoja de Trabajo para listado'!$AB$151:$BA$151,0)),0)+IFERROR(INDEX('Hoja de Trabajo para listado'!$BC$155:$CB$1048576,MATCH($A161,'Hoja de Trabajo para listado'!$BC$155:$BC$1048576,0),MATCH((CUADRO!G$5&amp;$E161),'Hoja de Trabajo para listado'!$BC$151:$CB$151,0)),0)+IFERROR(INDEX('Hoja de Trabajo para listado'!$DE$153:$DG$274,MATCH($A161,'Hoja de Trabajo para listado'!$DE$153:$DE$1048576,0),MATCH((CUADRO!G$5&amp;$E161),'Hoja de Trabajo para listado'!$DE$151:$DG$151,0)),0)+IFERROR(INDEX('Hoja de Trabajo para listado'!$CD$155:$DC$1048576,MATCH($A161,'Hoja de Trabajo para listado'!$CD$155:$CD$1048576,0),MATCH((CUADRO!G$5&amp;$E161),'Hoja de Trabajo para listado'!$CD$151:$DC$151,0)),0)</f>
        <v>0</v>
      </c>
      <c r="H161" s="245">
        <f ca="1">+IFERROR(INDEX('Hoja de Trabajo para listado'!$A$155:$Z$1048576,MATCH($A161,'Hoja de Trabajo para listado'!$A$155:$A$1048576,0),MATCH((CUADRO!H$5&amp;$E161),'Hoja de Trabajo para listado'!$A$151:$Z$151,0)),0)+IFERROR(INDEX('Hoja de Trabajo para listado'!$AB$155:$BA$1048576,MATCH($A161,'Hoja de Trabajo para listado'!$AB$155:$AB$1048576,0),MATCH((CUADRO!H$5&amp;$E161),'Hoja de Trabajo para listado'!$AB$151:$BA$151,0)),0)+IFERROR(INDEX('Hoja de Trabajo para listado'!$BC$155:$CB$1048576,MATCH($A161,'Hoja de Trabajo para listado'!$BC$155:$BC$1048576,0),MATCH((CUADRO!H$5&amp;$E161),'Hoja de Trabajo para listado'!$BC$151:$CB$151,0)),0)+IFERROR(INDEX('Hoja de Trabajo para listado'!$DE$153:$DG$274,MATCH($A161,'Hoja de Trabajo para listado'!$DE$153:$DE$1048576,0),MATCH((CUADRO!H$5&amp;$E161),'Hoja de Trabajo para listado'!$DE$151:$DG$151,0)),0)+IFERROR(INDEX('Hoja de Trabajo para listado'!$CD$155:$DC$1048576,MATCH($A161,'Hoja de Trabajo para listado'!$CD$155:$CD$1048576,0),MATCH((CUADRO!H$5&amp;$E161),'Hoja de Trabajo para listado'!$CD$151:$DC$151,0)),0)</f>
        <v>0</v>
      </c>
      <c r="I161" s="245">
        <f ca="1">+IFERROR(INDEX('Hoja de Trabajo para listado'!$A$155:$Z$1048576,MATCH($A161,'Hoja de Trabajo para listado'!$A$155:$A$1048576,0),MATCH((CUADRO!I$5&amp;$E161),'Hoja de Trabajo para listado'!$A$151:$Z$151,0)),0)+IFERROR(INDEX('Hoja de Trabajo para listado'!$AB$155:$BA$1048576,MATCH($A161,'Hoja de Trabajo para listado'!$AB$155:$AB$1048576,0),MATCH((CUADRO!I$5&amp;$E161),'Hoja de Trabajo para listado'!$AB$151:$BA$151,0)),0)+IFERROR(INDEX('Hoja de Trabajo para listado'!$BC$155:$CB$1048576,MATCH($A161,'Hoja de Trabajo para listado'!$BC$155:$BC$1048576,0),MATCH((CUADRO!I$5&amp;$E161),'Hoja de Trabajo para listado'!$BC$151:$CB$151,0)),0)+IFERROR(INDEX('Hoja de Trabajo para listado'!$DE$153:$DG$274,MATCH($A161,'Hoja de Trabajo para listado'!$DE$153:$DE$1048576,0),MATCH((CUADRO!I$5&amp;$E161),'Hoja de Trabajo para listado'!$DE$151:$DG$151,0)),0)+IFERROR(INDEX('Hoja de Trabajo para listado'!$CD$155:$DC$1048576,MATCH($A161,'Hoja de Trabajo para listado'!$CD$155:$CD$1048576,0),MATCH((CUADRO!I$5&amp;$E161),'Hoja de Trabajo para listado'!$CD$151:$DC$151,0)),0)</f>
        <v>101792.36</v>
      </c>
      <c r="J161" s="245">
        <f ca="1">+IFERROR(INDEX('Hoja de Trabajo para listado'!$A$155:$Z$1048576,MATCH($A161,'Hoja de Trabajo para listado'!$A$155:$A$1048576,0),MATCH((CUADRO!J$5&amp;$E161),'Hoja de Trabajo para listado'!$A$151:$Z$151,0)),0)+IFERROR(INDEX('Hoja de Trabajo para listado'!$AB$155:$BA$1048576,MATCH($A161,'Hoja de Trabajo para listado'!$AB$155:$AB$1048576,0),MATCH((CUADRO!J$5&amp;$E161),'Hoja de Trabajo para listado'!$AB$151:$BA$151,0)),0)+IFERROR(INDEX('Hoja de Trabajo para listado'!$BC$155:$CB$1048576,MATCH($A161,'Hoja de Trabajo para listado'!$BC$155:$BC$1048576,0),MATCH((CUADRO!J$5&amp;$E161),'Hoja de Trabajo para listado'!$BC$151:$CB$151,0)),0)+IFERROR(INDEX('Hoja de Trabajo para listado'!$DE$153:$DG$274,MATCH($A161,'Hoja de Trabajo para listado'!$DE$153:$DE$1048576,0),MATCH((CUADRO!J$5&amp;$E161),'Hoja de Trabajo para listado'!$DE$151:$DG$151,0)),0)+IFERROR(INDEX('Hoja de Trabajo para listado'!$CD$155:$DC$1048576,MATCH($A161,'Hoja de Trabajo para listado'!$CD$155:$CD$1048576,0),MATCH((CUADRO!J$5&amp;$E161),'Hoja de Trabajo para listado'!$CD$151:$DC$151,0)),0)</f>
        <v>0</v>
      </c>
      <c r="K161" s="245">
        <f ca="1">+IFERROR(INDEX('Hoja de Trabajo para listado'!$A$155:$Z$1048576,MATCH($A161,'Hoja de Trabajo para listado'!$A$155:$A$1048576,0),MATCH((CUADRO!K$5&amp;$E161),'Hoja de Trabajo para listado'!$A$151:$Z$151,0)),0)+IFERROR(INDEX('Hoja de Trabajo para listado'!$AB$155:$BA$1048576,MATCH($A161,'Hoja de Trabajo para listado'!$AB$155:$AB$1048576,0),MATCH((CUADRO!K$5&amp;$E161),'Hoja de Trabajo para listado'!$AB$151:$BA$151,0)),0)+IFERROR(INDEX('Hoja de Trabajo para listado'!$BC$155:$CB$1048576,MATCH($A161,'Hoja de Trabajo para listado'!$BC$155:$BC$1048576,0),MATCH((CUADRO!K$5&amp;$E161),'Hoja de Trabajo para listado'!$BC$151:$CB$151,0)),0)+IFERROR(INDEX('Hoja de Trabajo para listado'!$DE$153:$DG$274,MATCH($A161,'Hoja de Trabajo para listado'!$DE$153:$DE$1048576,0),MATCH((CUADRO!K$5&amp;$E161),'Hoja de Trabajo para listado'!$DE$151:$DG$151,0)),0)+IFERROR(INDEX('Hoja de Trabajo para listado'!$CD$155:$DC$1048576,MATCH($A161,'Hoja de Trabajo para listado'!$CD$155:$CD$1048576,0),MATCH((CUADRO!K$5&amp;$E161),'Hoja de Trabajo para listado'!$CD$151:$DC$151,0)),0)</f>
        <v>0</v>
      </c>
      <c r="L161" s="245">
        <f ca="1">+IFERROR(INDEX('Hoja de Trabajo para listado'!$A$155:$Z$1048576,MATCH($A161,'Hoja de Trabajo para listado'!$A$155:$A$1048576,0),MATCH((CUADRO!L$5&amp;$E161),'Hoja de Trabajo para listado'!$A$151:$Z$151,0)),0)+IFERROR(INDEX('Hoja de Trabajo para listado'!$AB$155:$BA$1048576,MATCH($A161,'Hoja de Trabajo para listado'!$AB$155:$AB$1048576,0),MATCH((CUADRO!L$5&amp;$E161),'Hoja de Trabajo para listado'!$AB$151:$BA$151,0)),0)+IFERROR(INDEX('Hoja de Trabajo para listado'!$BC$155:$CB$1048576,MATCH($A161,'Hoja de Trabajo para listado'!$BC$155:$BC$1048576,0),MATCH((CUADRO!L$5&amp;$E161),'Hoja de Trabajo para listado'!$BC$151:$CB$151,0)),0)+IFERROR(INDEX('Hoja de Trabajo para listado'!$DE$153:$DG$274,MATCH($A161,'Hoja de Trabajo para listado'!$DE$153:$DE$1048576,0),MATCH((CUADRO!L$5&amp;$E161),'Hoja de Trabajo para listado'!$DE$151:$DG$151,0)),0)+IFERROR(INDEX('Hoja de Trabajo para listado'!$CD$155:$DC$1048576,MATCH($A161,'Hoja de Trabajo para listado'!$CD$155:$CD$1048576,0),MATCH((CUADRO!L$5&amp;$E161),'Hoja de Trabajo para listado'!$CD$151:$DC$151,0)),0)</f>
        <v>0</v>
      </c>
      <c r="M161" s="245">
        <f ca="1">+IFERROR(INDEX('Hoja de Trabajo para listado'!$A$155:$Z$1048576,MATCH($A161,'Hoja de Trabajo para listado'!$A$155:$A$1048576,0),MATCH((CUADRO!M$5&amp;$E161),'Hoja de Trabajo para listado'!$A$151:$Z$151,0)),0)+IFERROR(INDEX('Hoja de Trabajo para listado'!$AB$155:$BA$1048576,MATCH($A161,'Hoja de Trabajo para listado'!$AB$155:$AB$1048576,0),MATCH((CUADRO!M$5&amp;$E161),'Hoja de Trabajo para listado'!$AB$151:$BA$151,0)),0)+IFERROR(INDEX('Hoja de Trabajo para listado'!$BC$155:$CB$1048576,MATCH($A161,'Hoja de Trabajo para listado'!$BC$155:$BC$1048576,0),MATCH((CUADRO!M$5&amp;$E161),'Hoja de Trabajo para listado'!$BC$151:$CB$151,0)),0)+IFERROR(INDEX('Hoja de Trabajo para listado'!$DE$153:$DG$274,MATCH($A161,'Hoja de Trabajo para listado'!$DE$153:$DE$1048576,0),MATCH((CUADRO!M$5&amp;$E161),'Hoja de Trabajo para listado'!$DE$151:$DG$151,0)),0)+IFERROR(INDEX('Hoja de Trabajo para listado'!$CD$155:$DC$1048576,MATCH($A161,'Hoja de Trabajo para listado'!$CD$155:$CD$1048576,0),MATCH((CUADRO!M$5&amp;$E161),'Hoja de Trabajo para listado'!$CD$151:$DC$151,0)),0)</f>
        <v>0</v>
      </c>
      <c r="N161" s="245">
        <f ca="1">+IFERROR(INDEX('Hoja de Trabajo para listado'!$A$155:$Z$1048576,MATCH($A161,'Hoja de Trabajo para listado'!$A$155:$A$1048576,0),MATCH((CUADRO!N$5&amp;$E161),'Hoja de Trabajo para listado'!$A$151:$Z$151,0)),0)+IFERROR(INDEX('Hoja de Trabajo para listado'!$AB$155:$BA$1048576,MATCH($A161,'Hoja de Trabajo para listado'!$AB$155:$AB$1048576,0),MATCH((CUADRO!N$5&amp;$E161),'Hoja de Trabajo para listado'!$AB$151:$BA$151,0)),0)+IFERROR(INDEX('Hoja de Trabajo para listado'!$BC$155:$CB$1048576,MATCH($A161,'Hoja de Trabajo para listado'!$BC$155:$BC$1048576,0),MATCH((CUADRO!N$5&amp;$E161),'Hoja de Trabajo para listado'!$BC$151:$CB$151,0)),0)+IFERROR(INDEX('Hoja de Trabajo para listado'!$DE$153:$DG$274,MATCH($A161,'Hoja de Trabajo para listado'!$DE$153:$DE$1048576,0),MATCH((CUADRO!N$5&amp;$E161),'Hoja de Trabajo para listado'!$DE$151:$DG$151,0)),0)+IFERROR(INDEX('Hoja de Trabajo para listado'!$CD$155:$DC$1048576,MATCH($A161,'Hoja de Trabajo para listado'!$CD$155:$CD$1048576,0),MATCH((CUADRO!N$5&amp;$E161),'Hoja de Trabajo para listado'!$CD$151:$DC$151,0)),0)</f>
        <v>0</v>
      </c>
      <c r="O161" s="245">
        <f ca="1">+IFERROR(INDEX('Hoja de Trabajo para listado'!$A$155:$Z$1048576,MATCH($A161,'Hoja de Trabajo para listado'!$A$155:$A$1048576,0),MATCH((CUADRO!O$5&amp;$E161),'Hoja de Trabajo para listado'!$A$151:$Z$151,0)),0)+IFERROR(INDEX('Hoja de Trabajo para listado'!$AB$155:$BA$1048576,MATCH($A161,'Hoja de Trabajo para listado'!$AB$155:$AB$1048576,0),MATCH((CUADRO!O$5&amp;$E161),'Hoja de Trabajo para listado'!$AB$151:$BA$151,0)),0)+IFERROR(INDEX('Hoja de Trabajo para listado'!$BC$155:$CB$1048576,MATCH($A161,'Hoja de Trabajo para listado'!$BC$155:$BC$1048576,0),MATCH((CUADRO!O$5&amp;$E161),'Hoja de Trabajo para listado'!$BC$151:$CB$151,0)),0)+IFERROR(INDEX('Hoja de Trabajo para listado'!$DE$153:$DG$274,MATCH($A161,'Hoja de Trabajo para listado'!$DE$153:$DE$1048576,0),MATCH((CUADRO!O$5&amp;$E161),'Hoja de Trabajo para listado'!$DE$151:$DG$151,0)),0)+IFERROR(INDEX('Hoja de Trabajo para listado'!$CD$155:$DC$1048576,MATCH($A161,'Hoja de Trabajo para listado'!$CD$155:$CD$1048576,0),MATCH((CUADRO!O$5&amp;$E161),'Hoja de Trabajo para listado'!$CD$151:$DC$151,0)),0)</f>
        <v>0</v>
      </c>
      <c r="P161" s="245">
        <f ca="1">+IFERROR(INDEX('Hoja de Trabajo para listado'!$A$155:$Z$1048576,MATCH($A161,'Hoja de Trabajo para listado'!$A$155:$A$1048576,0),MATCH((CUADRO!P$5&amp;$E161),'Hoja de Trabajo para listado'!$A$151:$Z$151,0)),0)+IFERROR(INDEX('Hoja de Trabajo para listado'!$AB$155:$BA$1048576,MATCH($A161,'Hoja de Trabajo para listado'!$AB$155:$AB$1048576,0),MATCH((CUADRO!P$5&amp;$E161),'Hoja de Trabajo para listado'!$AB$151:$BA$151,0)),0)+IFERROR(INDEX('Hoja de Trabajo para listado'!$BC$155:$CB$1048576,MATCH($A161,'Hoja de Trabajo para listado'!$BC$155:$BC$1048576,0),MATCH((CUADRO!P$5&amp;$E161),'Hoja de Trabajo para listado'!$BC$151:$CB$151,0)),0)+IFERROR(INDEX('Hoja de Trabajo para listado'!$DE$153:$DG$274,MATCH($A161,'Hoja de Trabajo para listado'!$DE$153:$DE$1048576,0),MATCH((CUADRO!P$5&amp;$E161),'Hoja de Trabajo para listado'!$DE$151:$DG$151,0)),0)+IFERROR(INDEX('Hoja de Trabajo para listado'!$CD$155:$DC$1048576,MATCH($A161,'Hoja de Trabajo para listado'!$CD$155:$CD$1048576,0),MATCH((CUADRO!P$5&amp;$E161),'Hoja de Trabajo para listado'!$CD$151:$DC$151,0)),0)</f>
        <v>0</v>
      </c>
      <c r="Q161" s="245">
        <f ca="1">+IFERROR(INDEX('Hoja de Trabajo para listado'!$A$155:$Z$1048576,MATCH($A161,'Hoja de Trabajo para listado'!$A$155:$A$1048576,0),MATCH((CUADRO!Q$5&amp;$E161),'Hoja de Trabajo para listado'!$A$151:$Z$151,0)),0)+IFERROR(INDEX('Hoja de Trabajo para listado'!$AB$155:$BA$1048576,MATCH($A161,'Hoja de Trabajo para listado'!$AB$155:$AB$1048576,0),MATCH((CUADRO!Q$5&amp;$E161),'Hoja de Trabajo para listado'!$AB$151:$BA$151,0)),0)+IFERROR(INDEX('Hoja de Trabajo para listado'!$BC$155:$CB$1048576,MATCH($A161,'Hoja de Trabajo para listado'!$BC$155:$BC$1048576,0),MATCH((CUADRO!Q$5&amp;$E161),'Hoja de Trabajo para listado'!$BC$151:$CB$151,0)),0)+IFERROR(INDEX('Hoja de Trabajo para listado'!$DE$153:$DG$274,MATCH($A161,'Hoja de Trabajo para listado'!$DE$153:$DE$1048576,0),MATCH((CUADRO!Q$5&amp;$E161),'Hoja de Trabajo para listado'!$DE$151:$DG$151,0)),0)+IFERROR(INDEX('Hoja de Trabajo para listado'!$CD$155:$DC$1048576,MATCH($A161,'Hoja de Trabajo para listado'!$CD$155:$CD$1048576,0),MATCH((CUADRO!Q$5&amp;$E161),'Hoja de Trabajo para listado'!$CD$151:$DC$151,0)),0)</f>
        <v>0</v>
      </c>
      <c r="R161" s="245">
        <f t="shared" ca="1" si="7"/>
        <v>101792.36</v>
      </c>
      <c r="S161" s="245">
        <f ca="1">+R160+R161</f>
        <v>101792.36</v>
      </c>
      <c r="T161" s="245">
        <f ca="1">+S161</f>
        <v>101792.36</v>
      </c>
      <c r="U161" s="244">
        <f t="shared" si="8"/>
        <v>2</v>
      </c>
      <c r="V161" s="333" t="str">
        <f>+VLOOKUP(A161,bd_lista!$A$3:$E$590,5,FALSE)</f>
        <v>Instituciones Descentralizadas</v>
      </c>
      <c r="W161" s="392"/>
      <c r="X161" s="242">
        <f>+VLOOKUP(A161,[4]Sheet1!$A$13:$D$744,4,FALSE)</f>
        <v>76</v>
      </c>
      <c r="Y161" s="242" t="str">
        <f>+VLOOKUP(X161,bd_lista!$A$3:$C$590,3,FALSE)</f>
        <v>Ministerio de Minería y Metalurgia</v>
      </c>
      <c r="Z161" s="292"/>
      <c r="AA161" s="321"/>
    </row>
    <row r="162" spans="1:27" ht="15" hidden="1" customHeight="1">
      <c r="A162" s="32">
        <v>243</v>
      </c>
      <c r="B162" s="387">
        <f>+A162</f>
        <v>243</v>
      </c>
      <c r="C162" s="247" t="str">
        <f>+VLOOKUP(A162,bd_lista!$A$3:$C$590,3,FALSE)</f>
        <v>Servicio Nacional de Hidrografía Naval</v>
      </c>
      <c r="D162" s="389" t="str">
        <f>+C162</f>
        <v>Servicio Nacional de Hidrografía Naval</v>
      </c>
      <c r="E162" s="247" t="s">
        <v>1304</v>
      </c>
      <c r="F162" s="243">
        <f ca="1">+IFERROR(INDEX('Hoja de Trabajo para listado'!$A$155:$Z$1048576,MATCH($A162,'Hoja de Trabajo para listado'!$A$155:$A$1048576,0),MATCH((CUADRO!F$5&amp;$E162),'Hoja de Trabajo para listado'!$A$151:$Z$151,0)),0)+IFERROR(INDEX('Hoja de Trabajo para listado'!$AB$155:$BA$1048576,MATCH($A162,'Hoja de Trabajo para listado'!$AB$155:$AB$1048576,0),MATCH((CUADRO!F$5&amp;$E162),'Hoja de Trabajo para listado'!$AB$151:$BA$151,0)),0)+IFERROR(INDEX('Hoja de Trabajo para listado'!$BC$155:$CB$1048576,MATCH($A162,'Hoja de Trabajo para listado'!$BC$155:$BC$1048576,0),MATCH((CUADRO!F$5&amp;$E162),'Hoja de Trabajo para listado'!$BC$151:$CB$151,0)),0)+IFERROR(INDEX('Hoja de Trabajo para listado'!$DE$153:$DG$274,MATCH($A162,'Hoja de Trabajo para listado'!$DE$153:$DE$1048576,0),MATCH((CUADRO!F$5&amp;$E162),'Hoja de Trabajo para listado'!$DE$151:$DG$151,0)),0)+IFERROR(INDEX('Hoja de Trabajo para listado'!$CD$155:$DC$1048576,MATCH($A162,'Hoja de Trabajo para listado'!$CD$155:$CD$1048576,0),MATCH((CUADRO!F$5&amp;$E162),'Hoja de Trabajo para listado'!$CD$151:$DC$151,0)),0)</f>
        <v>0</v>
      </c>
      <c r="G162" s="243">
        <f ca="1">+IFERROR(INDEX('Hoja de Trabajo para listado'!$A$155:$Z$1048576,MATCH($A162,'Hoja de Trabajo para listado'!$A$155:$A$1048576,0),MATCH((CUADRO!G$5&amp;$E162),'Hoja de Trabajo para listado'!$A$151:$Z$151,0)),0)+IFERROR(INDEX('Hoja de Trabajo para listado'!$AB$155:$BA$1048576,MATCH($A162,'Hoja de Trabajo para listado'!$AB$155:$AB$1048576,0),MATCH((CUADRO!G$5&amp;$E162),'Hoja de Trabajo para listado'!$AB$151:$BA$151,0)),0)+IFERROR(INDEX('Hoja de Trabajo para listado'!$BC$155:$CB$1048576,MATCH($A162,'Hoja de Trabajo para listado'!$BC$155:$BC$1048576,0),MATCH((CUADRO!G$5&amp;$E162),'Hoja de Trabajo para listado'!$BC$151:$CB$151,0)),0)+IFERROR(INDEX('Hoja de Trabajo para listado'!$DE$153:$DG$274,MATCH($A162,'Hoja de Trabajo para listado'!$DE$153:$DE$1048576,0),MATCH((CUADRO!G$5&amp;$E162),'Hoja de Trabajo para listado'!$DE$151:$DG$151,0)),0)+IFERROR(INDEX('Hoja de Trabajo para listado'!$CD$155:$DC$1048576,MATCH($A162,'Hoja de Trabajo para listado'!$CD$155:$CD$1048576,0),MATCH((CUADRO!G$5&amp;$E162),'Hoja de Trabajo para listado'!$CD$151:$DC$151,0)),0)</f>
        <v>0</v>
      </c>
      <c r="H162" s="243">
        <f ca="1">+IFERROR(INDEX('Hoja de Trabajo para listado'!$A$155:$Z$1048576,MATCH($A162,'Hoja de Trabajo para listado'!$A$155:$A$1048576,0),MATCH((CUADRO!H$5&amp;$E162),'Hoja de Trabajo para listado'!$A$151:$Z$151,0)),0)+IFERROR(INDEX('Hoja de Trabajo para listado'!$AB$155:$BA$1048576,MATCH($A162,'Hoja de Trabajo para listado'!$AB$155:$AB$1048576,0),MATCH((CUADRO!H$5&amp;$E162),'Hoja de Trabajo para listado'!$AB$151:$BA$151,0)),0)+IFERROR(INDEX('Hoja de Trabajo para listado'!$BC$155:$CB$1048576,MATCH($A162,'Hoja de Trabajo para listado'!$BC$155:$BC$1048576,0),MATCH((CUADRO!H$5&amp;$E162),'Hoja de Trabajo para listado'!$BC$151:$CB$151,0)),0)+IFERROR(INDEX('Hoja de Trabajo para listado'!$DE$153:$DG$274,MATCH($A162,'Hoja de Trabajo para listado'!$DE$153:$DE$1048576,0),MATCH((CUADRO!H$5&amp;$E162),'Hoja de Trabajo para listado'!$DE$151:$DG$151,0)),0)+IFERROR(INDEX('Hoja de Trabajo para listado'!$CD$155:$DC$1048576,MATCH($A162,'Hoja de Trabajo para listado'!$CD$155:$CD$1048576,0),MATCH((CUADRO!H$5&amp;$E162),'Hoja de Trabajo para listado'!$CD$151:$DC$151,0)),0)</f>
        <v>0</v>
      </c>
      <c r="I162" s="243">
        <f ca="1">+IFERROR(INDEX('Hoja de Trabajo para listado'!$A$155:$Z$1048576,MATCH($A162,'Hoja de Trabajo para listado'!$A$155:$A$1048576,0),MATCH((CUADRO!I$5&amp;$E162),'Hoja de Trabajo para listado'!$A$151:$Z$151,0)),0)+IFERROR(INDEX('Hoja de Trabajo para listado'!$AB$155:$BA$1048576,MATCH($A162,'Hoja de Trabajo para listado'!$AB$155:$AB$1048576,0),MATCH((CUADRO!I$5&amp;$E162),'Hoja de Trabajo para listado'!$AB$151:$BA$151,0)),0)+IFERROR(INDEX('Hoja de Trabajo para listado'!$BC$155:$CB$1048576,MATCH($A162,'Hoja de Trabajo para listado'!$BC$155:$BC$1048576,0),MATCH((CUADRO!I$5&amp;$E162),'Hoja de Trabajo para listado'!$BC$151:$CB$151,0)),0)+IFERROR(INDEX('Hoja de Trabajo para listado'!$DE$153:$DG$274,MATCH($A162,'Hoja de Trabajo para listado'!$DE$153:$DE$1048576,0),MATCH((CUADRO!I$5&amp;$E162),'Hoja de Trabajo para listado'!$DE$151:$DG$151,0)),0)+IFERROR(INDEX('Hoja de Trabajo para listado'!$CD$155:$DC$1048576,MATCH($A162,'Hoja de Trabajo para listado'!$CD$155:$CD$1048576,0),MATCH((CUADRO!I$5&amp;$E162),'Hoja de Trabajo para listado'!$CD$151:$DC$151,0)),0)</f>
        <v>0</v>
      </c>
      <c r="J162" s="243">
        <f ca="1">+IFERROR(INDEX('Hoja de Trabajo para listado'!$A$155:$Z$1048576,MATCH($A162,'Hoja de Trabajo para listado'!$A$155:$A$1048576,0),MATCH((CUADRO!J$5&amp;$E162),'Hoja de Trabajo para listado'!$A$151:$Z$151,0)),0)+IFERROR(INDEX('Hoja de Trabajo para listado'!$AB$155:$BA$1048576,MATCH($A162,'Hoja de Trabajo para listado'!$AB$155:$AB$1048576,0),MATCH((CUADRO!J$5&amp;$E162),'Hoja de Trabajo para listado'!$AB$151:$BA$151,0)),0)+IFERROR(INDEX('Hoja de Trabajo para listado'!$BC$155:$CB$1048576,MATCH($A162,'Hoja de Trabajo para listado'!$BC$155:$BC$1048576,0),MATCH((CUADRO!J$5&amp;$E162),'Hoja de Trabajo para listado'!$BC$151:$CB$151,0)),0)+IFERROR(INDEX('Hoja de Trabajo para listado'!$DE$153:$DG$274,MATCH($A162,'Hoja de Trabajo para listado'!$DE$153:$DE$1048576,0),MATCH((CUADRO!J$5&amp;$E162),'Hoja de Trabajo para listado'!$DE$151:$DG$151,0)),0)+IFERROR(INDEX('Hoja de Trabajo para listado'!$CD$155:$DC$1048576,MATCH($A162,'Hoja de Trabajo para listado'!$CD$155:$CD$1048576,0),MATCH((CUADRO!J$5&amp;$E162),'Hoja de Trabajo para listado'!$CD$151:$DC$151,0)),0)</f>
        <v>0</v>
      </c>
      <c r="K162" s="243">
        <f ca="1">+IFERROR(INDEX('Hoja de Trabajo para listado'!$A$155:$Z$1048576,MATCH($A162,'Hoja de Trabajo para listado'!$A$155:$A$1048576,0),MATCH((CUADRO!K$5&amp;$E162),'Hoja de Trabajo para listado'!$A$151:$Z$151,0)),0)+IFERROR(INDEX('Hoja de Trabajo para listado'!$AB$155:$BA$1048576,MATCH($A162,'Hoja de Trabajo para listado'!$AB$155:$AB$1048576,0),MATCH((CUADRO!K$5&amp;$E162),'Hoja de Trabajo para listado'!$AB$151:$BA$151,0)),0)+IFERROR(INDEX('Hoja de Trabajo para listado'!$BC$155:$CB$1048576,MATCH($A162,'Hoja de Trabajo para listado'!$BC$155:$BC$1048576,0),MATCH((CUADRO!K$5&amp;$E162),'Hoja de Trabajo para listado'!$BC$151:$CB$151,0)),0)+IFERROR(INDEX('Hoja de Trabajo para listado'!$DE$153:$DG$274,MATCH($A162,'Hoja de Trabajo para listado'!$DE$153:$DE$1048576,0),MATCH((CUADRO!K$5&amp;$E162),'Hoja de Trabajo para listado'!$DE$151:$DG$151,0)),0)+IFERROR(INDEX('Hoja de Trabajo para listado'!$CD$155:$DC$1048576,MATCH($A162,'Hoja de Trabajo para listado'!$CD$155:$CD$1048576,0),MATCH((CUADRO!K$5&amp;$E162),'Hoja de Trabajo para listado'!$CD$151:$DC$151,0)),0)</f>
        <v>0</v>
      </c>
      <c r="L162" s="243">
        <f ca="1">+IFERROR(INDEX('Hoja de Trabajo para listado'!$A$155:$Z$1048576,MATCH($A162,'Hoja de Trabajo para listado'!$A$155:$A$1048576,0),MATCH((CUADRO!L$5&amp;$E162),'Hoja de Trabajo para listado'!$A$151:$Z$151,0)),0)+IFERROR(INDEX('Hoja de Trabajo para listado'!$AB$155:$BA$1048576,MATCH($A162,'Hoja de Trabajo para listado'!$AB$155:$AB$1048576,0),MATCH((CUADRO!L$5&amp;$E162),'Hoja de Trabajo para listado'!$AB$151:$BA$151,0)),0)+IFERROR(INDEX('Hoja de Trabajo para listado'!$BC$155:$CB$1048576,MATCH($A162,'Hoja de Trabajo para listado'!$BC$155:$BC$1048576,0),MATCH((CUADRO!L$5&amp;$E162),'Hoja de Trabajo para listado'!$BC$151:$CB$151,0)),0)+IFERROR(INDEX('Hoja de Trabajo para listado'!$DE$153:$DG$274,MATCH($A162,'Hoja de Trabajo para listado'!$DE$153:$DE$1048576,0),MATCH((CUADRO!L$5&amp;$E162),'Hoja de Trabajo para listado'!$DE$151:$DG$151,0)),0)+IFERROR(INDEX('Hoja de Trabajo para listado'!$CD$155:$DC$1048576,MATCH($A162,'Hoja de Trabajo para listado'!$CD$155:$CD$1048576,0),MATCH((CUADRO!L$5&amp;$E162),'Hoja de Trabajo para listado'!$CD$151:$DC$151,0)),0)</f>
        <v>0</v>
      </c>
      <c r="M162" s="243">
        <f ca="1">+IFERROR(INDEX('Hoja de Trabajo para listado'!$A$155:$Z$1048576,MATCH($A162,'Hoja de Trabajo para listado'!$A$155:$A$1048576,0),MATCH((CUADRO!M$5&amp;$E162),'Hoja de Trabajo para listado'!$A$151:$Z$151,0)),0)+IFERROR(INDEX('Hoja de Trabajo para listado'!$AB$155:$BA$1048576,MATCH($A162,'Hoja de Trabajo para listado'!$AB$155:$AB$1048576,0),MATCH((CUADRO!M$5&amp;$E162),'Hoja de Trabajo para listado'!$AB$151:$BA$151,0)),0)+IFERROR(INDEX('Hoja de Trabajo para listado'!$BC$155:$CB$1048576,MATCH($A162,'Hoja de Trabajo para listado'!$BC$155:$BC$1048576,0),MATCH((CUADRO!M$5&amp;$E162),'Hoja de Trabajo para listado'!$BC$151:$CB$151,0)),0)+IFERROR(INDEX('Hoja de Trabajo para listado'!$DE$153:$DG$274,MATCH($A162,'Hoja de Trabajo para listado'!$DE$153:$DE$1048576,0),MATCH((CUADRO!M$5&amp;$E162),'Hoja de Trabajo para listado'!$DE$151:$DG$151,0)),0)+IFERROR(INDEX('Hoja de Trabajo para listado'!$CD$155:$DC$1048576,MATCH($A162,'Hoja de Trabajo para listado'!$CD$155:$CD$1048576,0),MATCH((CUADRO!M$5&amp;$E162),'Hoja de Trabajo para listado'!$CD$151:$DC$151,0)),0)</f>
        <v>0</v>
      </c>
      <c r="N162" s="243">
        <f ca="1">+IFERROR(INDEX('Hoja de Trabajo para listado'!$A$155:$Z$1048576,MATCH($A162,'Hoja de Trabajo para listado'!$A$155:$A$1048576,0),MATCH((CUADRO!N$5&amp;$E162),'Hoja de Trabajo para listado'!$A$151:$Z$151,0)),0)+IFERROR(INDEX('Hoja de Trabajo para listado'!$AB$155:$BA$1048576,MATCH($A162,'Hoja de Trabajo para listado'!$AB$155:$AB$1048576,0),MATCH((CUADRO!N$5&amp;$E162),'Hoja de Trabajo para listado'!$AB$151:$BA$151,0)),0)+IFERROR(INDEX('Hoja de Trabajo para listado'!$BC$155:$CB$1048576,MATCH($A162,'Hoja de Trabajo para listado'!$BC$155:$BC$1048576,0),MATCH((CUADRO!N$5&amp;$E162),'Hoja de Trabajo para listado'!$BC$151:$CB$151,0)),0)+IFERROR(INDEX('Hoja de Trabajo para listado'!$DE$153:$DG$274,MATCH($A162,'Hoja de Trabajo para listado'!$DE$153:$DE$1048576,0),MATCH((CUADRO!N$5&amp;$E162),'Hoja de Trabajo para listado'!$DE$151:$DG$151,0)),0)+IFERROR(INDEX('Hoja de Trabajo para listado'!$CD$155:$DC$1048576,MATCH($A162,'Hoja de Trabajo para listado'!$CD$155:$CD$1048576,0),MATCH((CUADRO!N$5&amp;$E162),'Hoja de Trabajo para listado'!$CD$151:$DC$151,0)),0)</f>
        <v>0</v>
      </c>
      <c r="O162" s="243">
        <f ca="1">+IFERROR(INDEX('Hoja de Trabajo para listado'!$A$155:$Z$1048576,MATCH($A162,'Hoja de Trabajo para listado'!$A$155:$A$1048576,0),MATCH((CUADRO!O$5&amp;$E162),'Hoja de Trabajo para listado'!$A$151:$Z$151,0)),0)+IFERROR(INDEX('Hoja de Trabajo para listado'!$AB$155:$BA$1048576,MATCH($A162,'Hoja de Trabajo para listado'!$AB$155:$AB$1048576,0),MATCH((CUADRO!O$5&amp;$E162),'Hoja de Trabajo para listado'!$AB$151:$BA$151,0)),0)+IFERROR(INDEX('Hoja de Trabajo para listado'!$BC$155:$CB$1048576,MATCH($A162,'Hoja de Trabajo para listado'!$BC$155:$BC$1048576,0),MATCH((CUADRO!O$5&amp;$E162),'Hoja de Trabajo para listado'!$BC$151:$CB$151,0)),0)+IFERROR(INDEX('Hoja de Trabajo para listado'!$DE$153:$DG$274,MATCH($A162,'Hoja de Trabajo para listado'!$DE$153:$DE$1048576,0),MATCH((CUADRO!O$5&amp;$E162),'Hoja de Trabajo para listado'!$DE$151:$DG$151,0)),0)+IFERROR(INDEX('Hoja de Trabajo para listado'!$CD$155:$DC$1048576,MATCH($A162,'Hoja de Trabajo para listado'!$CD$155:$CD$1048576,0),MATCH((CUADRO!O$5&amp;$E162),'Hoja de Trabajo para listado'!$CD$151:$DC$151,0)),0)</f>
        <v>0</v>
      </c>
      <c r="P162" s="243">
        <f ca="1">+IFERROR(INDEX('Hoja de Trabajo para listado'!$A$155:$Z$1048576,MATCH($A162,'Hoja de Trabajo para listado'!$A$155:$A$1048576,0),MATCH((CUADRO!P$5&amp;$E162),'Hoja de Trabajo para listado'!$A$151:$Z$151,0)),0)+IFERROR(INDEX('Hoja de Trabajo para listado'!$AB$155:$BA$1048576,MATCH($A162,'Hoja de Trabajo para listado'!$AB$155:$AB$1048576,0),MATCH((CUADRO!P$5&amp;$E162),'Hoja de Trabajo para listado'!$AB$151:$BA$151,0)),0)+IFERROR(INDEX('Hoja de Trabajo para listado'!$BC$155:$CB$1048576,MATCH($A162,'Hoja de Trabajo para listado'!$BC$155:$BC$1048576,0),MATCH((CUADRO!P$5&amp;$E162),'Hoja de Trabajo para listado'!$BC$151:$CB$151,0)),0)+IFERROR(INDEX('Hoja de Trabajo para listado'!$DE$153:$DG$274,MATCH($A162,'Hoja de Trabajo para listado'!$DE$153:$DE$1048576,0),MATCH((CUADRO!P$5&amp;$E162),'Hoja de Trabajo para listado'!$DE$151:$DG$151,0)),0)+IFERROR(INDEX('Hoja de Trabajo para listado'!$CD$155:$DC$1048576,MATCH($A162,'Hoja de Trabajo para listado'!$CD$155:$CD$1048576,0),MATCH((CUADRO!P$5&amp;$E162),'Hoja de Trabajo para listado'!$CD$151:$DC$151,0)),0)</f>
        <v>0</v>
      </c>
      <c r="Q162" s="243">
        <f ca="1">+IFERROR(INDEX('Hoja de Trabajo para listado'!$A$155:$Z$1048576,MATCH($A162,'Hoja de Trabajo para listado'!$A$155:$A$1048576,0),MATCH((CUADRO!Q$5&amp;$E162),'Hoja de Trabajo para listado'!$A$151:$Z$151,0)),0)+IFERROR(INDEX('Hoja de Trabajo para listado'!$AB$155:$BA$1048576,MATCH($A162,'Hoja de Trabajo para listado'!$AB$155:$AB$1048576,0),MATCH((CUADRO!Q$5&amp;$E162),'Hoja de Trabajo para listado'!$AB$151:$BA$151,0)),0)+IFERROR(INDEX('Hoja de Trabajo para listado'!$BC$155:$CB$1048576,MATCH($A162,'Hoja de Trabajo para listado'!$BC$155:$BC$1048576,0),MATCH((CUADRO!Q$5&amp;$E162),'Hoja de Trabajo para listado'!$BC$151:$CB$151,0)),0)+IFERROR(INDEX('Hoja de Trabajo para listado'!$DE$153:$DG$274,MATCH($A162,'Hoja de Trabajo para listado'!$DE$153:$DE$1048576,0),MATCH((CUADRO!Q$5&amp;$E162),'Hoja de Trabajo para listado'!$DE$151:$DG$151,0)),0)+IFERROR(INDEX('Hoja de Trabajo para listado'!$CD$155:$DC$1048576,MATCH($A162,'Hoja de Trabajo para listado'!$CD$155:$CD$1048576,0),MATCH((CUADRO!Q$5&amp;$E162),'Hoja de Trabajo para listado'!$CD$151:$DC$151,0)),0)</f>
        <v>0</v>
      </c>
      <c r="R162" s="243">
        <f t="shared" ca="1" si="7"/>
        <v>0</v>
      </c>
      <c r="S162" s="243"/>
      <c r="T162" s="243">
        <f ca="1">+T163</f>
        <v>0</v>
      </c>
      <c r="U162" s="242">
        <f t="shared" si="8"/>
        <v>1</v>
      </c>
      <c r="V162" s="333" t="str">
        <f>+VLOOKUP(A162,bd_lista!$A$3:$E$590,5,FALSE)</f>
        <v>Instituciones Descentralizadas</v>
      </c>
      <c r="W162" s="391" t="str">
        <f>+V162</f>
        <v>Instituciones Descentralizadas</v>
      </c>
      <c r="X162" s="242">
        <f>+VLOOKUP(A162,[4]Sheet1!$A$13:$D$744,4,FALSE)</f>
        <v>20</v>
      </c>
      <c r="Y162" s="242" t="str">
        <f>+VLOOKUP(X162,bd_lista!$A$3:$C$590,3,FALSE)</f>
        <v>Ministerio de Defensa</v>
      </c>
      <c r="Z162" s="294">
        <f>+X162</f>
        <v>20</v>
      </c>
      <c r="AA162" s="295" t="str">
        <f>+Y162</f>
        <v>Ministerio de Defensa</v>
      </c>
    </row>
    <row r="163" spans="1:27" ht="15" hidden="1" customHeight="1">
      <c r="A163" s="32">
        <v>243</v>
      </c>
      <c r="B163" s="388"/>
      <c r="C163" s="333" t="str">
        <f>+VLOOKUP(A163,bd_lista!$A$3:$C$590,3,FALSE)</f>
        <v>Servicio Nacional de Hidrografía Naval</v>
      </c>
      <c r="D163" s="390"/>
      <c r="E163" s="333" t="s">
        <v>1305</v>
      </c>
      <c r="F163" s="245">
        <f ca="1">+IFERROR(INDEX('Hoja de Trabajo para listado'!$A$155:$Z$1048576,MATCH($A163,'Hoja de Trabajo para listado'!$A$155:$A$1048576,0),MATCH((CUADRO!F$5&amp;$E163),'Hoja de Trabajo para listado'!$A$151:$Z$151,0)),0)+IFERROR(INDEX('Hoja de Trabajo para listado'!$AB$155:$BA$1048576,MATCH($A163,'Hoja de Trabajo para listado'!$AB$155:$AB$1048576,0),MATCH((CUADRO!F$5&amp;$E163),'Hoja de Trabajo para listado'!$AB$151:$BA$151,0)),0)+IFERROR(INDEX('Hoja de Trabajo para listado'!$BC$155:$CB$1048576,MATCH($A163,'Hoja de Trabajo para listado'!$BC$155:$BC$1048576,0),MATCH((CUADRO!F$5&amp;$E163),'Hoja de Trabajo para listado'!$BC$151:$CB$151,0)),0)+IFERROR(INDEX('Hoja de Trabajo para listado'!$DE$153:$DG$274,MATCH($A163,'Hoja de Trabajo para listado'!$DE$153:$DE$1048576,0),MATCH((CUADRO!F$5&amp;$E163),'Hoja de Trabajo para listado'!$DE$151:$DG$151,0)),0)+IFERROR(INDEX('Hoja de Trabajo para listado'!$CD$155:$DC$1048576,MATCH($A163,'Hoja de Trabajo para listado'!$CD$155:$CD$1048576,0),MATCH((CUADRO!F$5&amp;$E163),'Hoja de Trabajo para listado'!$CD$151:$DC$151,0)),0)</f>
        <v>0</v>
      </c>
      <c r="G163" s="245">
        <f ca="1">+IFERROR(INDEX('Hoja de Trabajo para listado'!$A$155:$Z$1048576,MATCH($A163,'Hoja de Trabajo para listado'!$A$155:$A$1048576,0),MATCH((CUADRO!G$5&amp;$E163),'Hoja de Trabajo para listado'!$A$151:$Z$151,0)),0)+IFERROR(INDEX('Hoja de Trabajo para listado'!$AB$155:$BA$1048576,MATCH($A163,'Hoja de Trabajo para listado'!$AB$155:$AB$1048576,0),MATCH((CUADRO!G$5&amp;$E163),'Hoja de Trabajo para listado'!$AB$151:$BA$151,0)),0)+IFERROR(INDEX('Hoja de Trabajo para listado'!$BC$155:$CB$1048576,MATCH($A163,'Hoja de Trabajo para listado'!$BC$155:$BC$1048576,0),MATCH((CUADRO!G$5&amp;$E163),'Hoja de Trabajo para listado'!$BC$151:$CB$151,0)),0)+IFERROR(INDEX('Hoja de Trabajo para listado'!$DE$153:$DG$274,MATCH($A163,'Hoja de Trabajo para listado'!$DE$153:$DE$1048576,0),MATCH((CUADRO!G$5&amp;$E163),'Hoja de Trabajo para listado'!$DE$151:$DG$151,0)),0)+IFERROR(INDEX('Hoja de Trabajo para listado'!$CD$155:$DC$1048576,MATCH($A163,'Hoja de Trabajo para listado'!$CD$155:$CD$1048576,0),MATCH((CUADRO!G$5&amp;$E163),'Hoja de Trabajo para listado'!$CD$151:$DC$151,0)),0)</f>
        <v>0</v>
      </c>
      <c r="H163" s="245">
        <f ca="1">+IFERROR(INDEX('Hoja de Trabajo para listado'!$A$155:$Z$1048576,MATCH($A163,'Hoja de Trabajo para listado'!$A$155:$A$1048576,0),MATCH((CUADRO!H$5&amp;$E163),'Hoja de Trabajo para listado'!$A$151:$Z$151,0)),0)+IFERROR(INDEX('Hoja de Trabajo para listado'!$AB$155:$BA$1048576,MATCH($A163,'Hoja de Trabajo para listado'!$AB$155:$AB$1048576,0),MATCH((CUADRO!H$5&amp;$E163),'Hoja de Trabajo para listado'!$AB$151:$BA$151,0)),0)+IFERROR(INDEX('Hoja de Trabajo para listado'!$BC$155:$CB$1048576,MATCH($A163,'Hoja de Trabajo para listado'!$BC$155:$BC$1048576,0),MATCH((CUADRO!H$5&amp;$E163),'Hoja de Trabajo para listado'!$BC$151:$CB$151,0)),0)+IFERROR(INDEX('Hoja de Trabajo para listado'!$DE$153:$DG$274,MATCH($A163,'Hoja de Trabajo para listado'!$DE$153:$DE$1048576,0),MATCH((CUADRO!H$5&amp;$E163),'Hoja de Trabajo para listado'!$DE$151:$DG$151,0)),0)+IFERROR(INDEX('Hoja de Trabajo para listado'!$CD$155:$DC$1048576,MATCH($A163,'Hoja de Trabajo para listado'!$CD$155:$CD$1048576,0),MATCH((CUADRO!H$5&amp;$E163),'Hoja de Trabajo para listado'!$CD$151:$DC$151,0)),0)</f>
        <v>0</v>
      </c>
      <c r="I163" s="245">
        <f ca="1">+IFERROR(INDEX('Hoja de Trabajo para listado'!$A$155:$Z$1048576,MATCH($A163,'Hoja de Trabajo para listado'!$A$155:$A$1048576,0),MATCH((CUADRO!I$5&amp;$E163),'Hoja de Trabajo para listado'!$A$151:$Z$151,0)),0)+IFERROR(INDEX('Hoja de Trabajo para listado'!$AB$155:$BA$1048576,MATCH($A163,'Hoja de Trabajo para listado'!$AB$155:$AB$1048576,0),MATCH((CUADRO!I$5&amp;$E163),'Hoja de Trabajo para listado'!$AB$151:$BA$151,0)),0)+IFERROR(INDEX('Hoja de Trabajo para listado'!$BC$155:$CB$1048576,MATCH($A163,'Hoja de Trabajo para listado'!$BC$155:$BC$1048576,0),MATCH((CUADRO!I$5&amp;$E163),'Hoja de Trabajo para listado'!$BC$151:$CB$151,0)),0)+IFERROR(INDEX('Hoja de Trabajo para listado'!$DE$153:$DG$274,MATCH($A163,'Hoja de Trabajo para listado'!$DE$153:$DE$1048576,0),MATCH((CUADRO!I$5&amp;$E163),'Hoja de Trabajo para listado'!$DE$151:$DG$151,0)),0)+IFERROR(INDEX('Hoja de Trabajo para listado'!$CD$155:$DC$1048576,MATCH($A163,'Hoja de Trabajo para listado'!$CD$155:$CD$1048576,0),MATCH((CUADRO!I$5&amp;$E163),'Hoja de Trabajo para listado'!$CD$151:$DC$151,0)),0)</f>
        <v>0</v>
      </c>
      <c r="J163" s="245">
        <f ca="1">+IFERROR(INDEX('Hoja de Trabajo para listado'!$A$155:$Z$1048576,MATCH($A163,'Hoja de Trabajo para listado'!$A$155:$A$1048576,0),MATCH((CUADRO!J$5&amp;$E163),'Hoja de Trabajo para listado'!$A$151:$Z$151,0)),0)+IFERROR(INDEX('Hoja de Trabajo para listado'!$AB$155:$BA$1048576,MATCH($A163,'Hoja de Trabajo para listado'!$AB$155:$AB$1048576,0),MATCH((CUADRO!J$5&amp;$E163),'Hoja de Trabajo para listado'!$AB$151:$BA$151,0)),0)+IFERROR(INDEX('Hoja de Trabajo para listado'!$BC$155:$CB$1048576,MATCH($A163,'Hoja de Trabajo para listado'!$BC$155:$BC$1048576,0),MATCH((CUADRO!J$5&amp;$E163),'Hoja de Trabajo para listado'!$BC$151:$CB$151,0)),0)+IFERROR(INDEX('Hoja de Trabajo para listado'!$DE$153:$DG$274,MATCH($A163,'Hoja de Trabajo para listado'!$DE$153:$DE$1048576,0),MATCH((CUADRO!J$5&amp;$E163),'Hoja de Trabajo para listado'!$DE$151:$DG$151,0)),0)+IFERROR(INDEX('Hoja de Trabajo para listado'!$CD$155:$DC$1048576,MATCH($A163,'Hoja de Trabajo para listado'!$CD$155:$CD$1048576,0),MATCH((CUADRO!J$5&amp;$E163),'Hoja de Trabajo para listado'!$CD$151:$DC$151,0)),0)</f>
        <v>0</v>
      </c>
      <c r="K163" s="245">
        <f ca="1">+IFERROR(INDEX('Hoja de Trabajo para listado'!$A$155:$Z$1048576,MATCH($A163,'Hoja de Trabajo para listado'!$A$155:$A$1048576,0),MATCH((CUADRO!K$5&amp;$E163),'Hoja de Trabajo para listado'!$A$151:$Z$151,0)),0)+IFERROR(INDEX('Hoja de Trabajo para listado'!$AB$155:$BA$1048576,MATCH($A163,'Hoja de Trabajo para listado'!$AB$155:$AB$1048576,0),MATCH((CUADRO!K$5&amp;$E163),'Hoja de Trabajo para listado'!$AB$151:$BA$151,0)),0)+IFERROR(INDEX('Hoja de Trabajo para listado'!$BC$155:$CB$1048576,MATCH($A163,'Hoja de Trabajo para listado'!$BC$155:$BC$1048576,0),MATCH((CUADRO!K$5&amp;$E163),'Hoja de Trabajo para listado'!$BC$151:$CB$151,0)),0)+IFERROR(INDEX('Hoja de Trabajo para listado'!$DE$153:$DG$274,MATCH($A163,'Hoja de Trabajo para listado'!$DE$153:$DE$1048576,0),MATCH((CUADRO!K$5&amp;$E163),'Hoja de Trabajo para listado'!$DE$151:$DG$151,0)),0)+IFERROR(INDEX('Hoja de Trabajo para listado'!$CD$155:$DC$1048576,MATCH($A163,'Hoja de Trabajo para listado'!$CD$155:$CD$1048576,0),MATCH((CUADRO!K$5&amp;$E163),'Hoja de Trabajo para listado'!$CD$151:$DC$151,0)),0)</f>
        <v>0</v>
      </c>
      <c r="L163" s="245">
        <f ca="1">+IFERROR(INDEX('Hoja de Trabajo para listado'!$A$155:$Z$1048576,MATCH($A163,'Hoja de Trabajo para listado'!$A$155:$A$1048576,0),MATCH((CUADRO!L$5&amp;$E163),'Hoja de Trabajo para listado'!$A$151:$Z$151,0)),0)+IFERROR(INDEX('Hoja de Trabajo para listado'!$AB$155:$BA$1048576,MATCH($A163,'Hoja de Trabajo para listado'!$AB$155:$AB$1048576,0),MATCH((CUADRO!L$5&amp;$E163),'Hoja de Trabajo para listado'!$AB$151:$BA$151,0)),0)+IFERROR(INDEX('Hoja de Trabajo para listado'!$BC$155:$CB$1048576,MATCH($A163,'Hoja de Trabajo para listado'!$BC$155:$BC$1048576,0),MATCH((CUADRO!L$5&amp;$E163),'Hoja de Trabajo para listado'!$BC$151:$CB$151,0)),0)+IFERROR(INDEX('Hoja de Trabajo para listado'!$DE$153:$DG$274,MATCH($A163,'Hoja de Trabajo para listado'!$DE$153:$DE$1048576,0),MATCH((CUADRO!L$5&amp;$E163),'Hoja de Trabajo para listado'!$DE$151:$DG$151,0)),0)+IFERROR(INDEX('Hoja de Trabajo para listado'!$CD$155:$DC$1048576,MATCH($A163,'Hoja de Trabajo para listado'!$CD$155:$CD$1048576,0),MATCH((CUADRO!L$5&amp;$E163),'Hoja de Trabajo para listado'!$CD$151:$DC$151,0)),0)</f>
        <v>0</v>
      </c>
      <c r="M163" s="245">
        <f ca="1">+IFERROR(INDEX('Hoja de Trabajo para listado'!$A$155:$Z$1048576,MATCH($A163,'Hoja de Trabajo para listado'!$A$155:$A$1048576,0),MATCH((CUADRO!M$5&amp;$E163),'Hoja de Trabajo para listado'!$A$151:$Z$151,0)),0)+IFERROR(INDEX('Hoja de Trabajo para listado'!$AB$155:$BA$1048576,MATCH($A163,'Hoja de Trabajo para listado'!$AB$155:$AB$1048576,0),MATCH((CUADRO!M$5&amp;$E163),'Hoja de Trabajo para listado'!$AB$151:$BA$151,0)),0)+IFERROR(INDEX('Hoja de Trabajo para listado'!$BC$155:$CB$1048576,MATCH($A163,'Hoja de Trabajo para listado'!$BC$155:$BC$1048576,0),MATCH((CUADRO!M$5&amp;$E163),'Hoja de Trabajo para listado'!$BC$151:$CB$151,0)),0)+IFERROR(INDEX('Hoja de Trabajo para listado'!$DE$153:$DG$274,MATCH($A163,'Hoja de Trabajo para listado'!$DE$153:$DE$1048576,0),MATCH((CUADRO!M$5&amp;$E163),'Hoja de Trabajo para listado'!$DE$151:$DG$151,0)),0)+IFERROR(INDEX('Hoja de Trabajo para listado'!$CD$155:$DC$1048576,MATCH($A163,'Hoja de Trabajo para listado'!$CD$155:$CD$1048576,0),MATCH((CUADRO!M$5&amp;$E163),'Hoja de Trabajo para listado'!$CD$151:$DC$151,0)),0)</f>
        <v>0</v>
      </c>
      <c r="N163" s="245">
        <f ca="1">+IFERROR(INDEX('Hoja de Trabajo para listado'!$A$155:$Z$1048576,MATCH($A163,'Hoja de Trabajo para listado'!$A$155:$A$1048576,0),MATCH((CUADRO!N$5&amp;$E163),'Hoja de Trabajo para listado'!$A$151:$Z$151,0)),0)+IFERROR(INDEX('Hoja de Trabajo para listado'!$AB$155:$BA$1048576,MATCH($A163,'Hoja de Trabajo para listado'!$AB$155:$AB$1048576,0),MATCH((CUADRO!N$5&amp;$E163),'Hoja de Trabajo para listado'!$AB$151:$BA$151,0)),0)+IFERROR(INDEX('Hoja de Trabajo para listado'!$BC$155:$CB$1048576,MATCH($A163,'Hoja de Trabajo para listado'!$BC$155:$BC$1048576,0),MATCH((CUADRO!N$5&amp;$E163),'Hoja de Trabajo para listado'!$BC$151:$CB$151,0)),0)+IFERROR(INDEX('Hoja de Trabajo para listado'!$DE$153:$DG$274,MATCH($A163,'Hoja de Trabajo para listado'!$DE$153:$DE$1048576,0),MATCH((CUADRO!N$5&amp;$E163),'Hoja de Trabajo para listado'!$DE$151:$DG$151,0)),0)+IFERROR(INDEX('Hoja de Trabajo para listado'!$CD$155:$DC$1048576,MATCH($A163,'Hoja de Trabajo para listado'!$CD$155:$CD$1048576,0),MATCH((CUADRO!N$5&amp;$E163),'Hoja de Trabajo para listado'!$CD$151:$DC$151,0)),0)</f>
        <v>0</v>
      </c>
      <c r="O163" s="245">
        <f ca="1">+IFERROR(INDEX('Hoja de Trabajo para listado'!$A$155:$Z$1048576,MATCH($A163,'Hoja de Trabajo para listado'!$A$155:$A$1048576,0),MATCH((CUADRO!O$5&amp;$E163),'Hoja de Trabajo para listado'!$A$151:$Z$151,0)),0)+IFERROR(INDEX('Hoja de Trabajo para listado'!$AB$155:$BA$1048576,MATCH($A163,'Hoja de Trabajo para listado'!$AB$155:$AB$1048576,0),MATCH((CUADRO!O$5&amp;$E163),'Hoja de Trabajo para listado'!$AB$151:$BA$151,0)),0)+IFERROR(INDEX('Hoja de Trabajo para listado'!$BC$155:$CB$1048576,MATCH($A163,'Hoja de Trabajo para listado'!$BC$155:$BC$1048576,0),MATCH((CUADRO!O$5&amp;$E163),'Hoja de Trabajo para listado'!$BC$151:$CB$151,0)),0)+IFERROR(INDEX('Hoja de Trabajo para listado'!$DE$153:$DG$274,MATCH($A163,'Hoja de Trabajo para listado'!$DE$153:$DE$1048576,0),MATCH((CUADRO!O$5&amp;$E163),'Hoja de Trabajo para listado'!$DE$151:$DG$151,0)),0)+IFERROR(INDEX('Hoja de Trabajo para listado'!$CD$155:$DC$1048576,MATCH($A163,'Hoja de Trabajo para listado'!$CD$155:$CD$1048576,0),MATCH((CUADRO!O$5&amp;$E163),'Hoja de Trabajo para listado'!$CD$151:$DC$151,0)),0)</f>
        <v>0</v>
      </c>
      <c r="P163" s="245">
        <f ca="1">+IFERROR(INDEX('Hoja de Trabajo para listado'!$A$155:$Z$1048576,MATCH($A163,'Hoja de Trabajo para listado'!$A$155:$A$1048576,0),MATCH((CUADRO!P$5&amp;$E163),'Hoja de Trabajo para listado'!$A$151:$Z$151,0)),0)+IFERROR(INDEX('Hoja de Trabajo para listado'!$AB$155:$BA$1048576,MATCH($A163,'Hoja de Trabajo para listado'!$AB$155:$AB$1048576,0),MATCH((CUADRO!P$5&amp;$E163),'Hoja de Trabajo para listado'!$AB$151:$BA$151,0)),0)+IFERROR(INDEX('Hoja de Trabajo para listado'!$BC$155:$CB$1048576,MATCH($A163,'Hoja de Trabajo para listado'!$BC$155:$BC$1048576,0),MATCH((CUADRO!P$5&amp;$E163),'Hoja de Trabajo para listado'!$BC$151:$CB$151,0)),0)+IFERROR(INDEX('Hoja de Trabajo para listado'!$DE$153:$DG$274,MATCH($A163,'Hoja de Trabajo para listado'!$DE$153:$DE$1048576,0),MATCH((CUADRO!P$5&amp;$E163),'Hoja de Trabajo para listado'!$DE$151:$DG$151,0)),0)+IFERROR(INDEX('Hoja de Trabajo para listado'!$CD$155:$DC$1048576,MATCH($A163,'Hoja de Trabajo para listado'!$CD$155:$CD$1048576,0),MATCH((CUADRO!P$5&amp;$E163),'Hoja de Trabajo para listado'!$CD$151:$DC$151,0)),0)</f>
        <v>0</v>
      </c>
      <c r="Q163" s="245">
        <f ca="1">+IFERROR(INDEX('Hoja de Trabajo para listado'!$A$155:$Z$1048576,MATCH($A163,'Hoja de Trabajo para listado'!$A$155:$A$1048576,0),MATCH((CUADRO!Q$5&amp;$E163),'Hoja de Trabajo para listado'!$A$151:$Z$151,0)),0)+IFERROR(INDEX('Hoja de Trabajo para listado'!$AB$155:$BA$1048576,MATCH($A163,'Hoja de Trabajo para listado'!$AB$155:$AB$1048576,0),MATCH((CUADRO!Q$5&amp;$E163),'Hoja de Trabajo para listado'!$AB$151:$BA$151,0)),0)+IFERROR(INDEX('Hoja de Trabajo para listado'!$BC$155:$CB$1048576,MATCH($A163,'Hoja de Trabajo para listado'!$BC$155:$BC$1048576,0),MATCH((CUADRO!Q$5&amp;$E163),'Hoja de Trabajo para listado'!$BC$151:$CB$151,0)),0)+IFERROR(INDEX('Hoja de Trabajo para listado'!$DE$153:$DG$274,MATCH($A163,'Hoja de Trabajo para listado'!$DE$153:$DE$1048576,0),MATCH((CUADRO!Q$5&amp;$E163),'Hoja de Trabajo para listado'!$DE$151:$DG$151,0)),0)+IFERROR(INDEX('Hoja de Trabajo para listado'!$CD$155:$DC$1048576,MATCH($A163,'Hoja de Trabajo para listado'!$CD$155:$CD$1048576,0),MATCH((CUADRO!Q$5&amp;$E163),'Hoja de Trabajo para listado'!$CD$151:$DC$151,0)),0)</f>
        <v>0</v>
      </c>
      <c r="R163" s="245">
        <f t="shared" ca="1" si="7"/>
        <v>0</v>
      </c>
      <c r="S163" s="245">
        <f ca="1">+R162+R163</f>
        <v>0</v>
      </c>
      <c r="T163" s="245">
        <f ca="1">+S163</f>
        <v>0</v>
      </c>
      <c r="U163" s="244">
        <f t="shared" si="8"/>
        <v>2</v>
      </c>
      <c r="V163" s="333" t="str">
        <f>+VLOOKUP(A163,bd_lista!$A$3:$E$590,5,FALSE)</f>
        <v>Instituciones Descentralizadas</v>
      </c>
      <c r="W163" s="392"/>
      <c r="X163" s="242">
        <f>+VLOOKUP(A163,[4]Sheet1!$A$13:$D$744,4,FALSE)</f>
        <v>20</v>
      </c>
      <c r="Y163" s="242" t="str">
        <f>+VLOOKUP(X163,bd_lista!$A$3:$C$590,3,FALSE)</f>
        <v>Ministerio de Defensa</v>
      </c>
      <c r="Z163" s="292"/>
      <c r="AA163" s="293"/>
    </row>
    <row r="164" spans="1:27" ht="15" customHeight="1">
      <c r="A164" s="251">
        <v>244</v>
      </c>
      <c r="B164" s="387">
        <f>+A164</f>
        <v>244</v>
      </c>
      <c r="C164" s="247" t="str">
        <f>+VLOOKUP(A164,bd_lista!$A$3:$C$590,3,FALSE)</f>
        <v>Servicio Nacional de Aerofotogrametría</v>
      </c>
      <c r="D164" s="389" t="str">
        <f>+C164</f>
        <v>Servicio Nacional de Aerofotogrametría</v>
      </c>
      <c r="E164" s="247" t="s">
        <v>1304</v>
      </c>
      <c r="F164" s="243">
        <f ca="1">+IFERROR(INDEX('Hoja de Trabajo para listado'!$A$155:$Z$1048576,MATCH($A164,'Hoja de Trabajo para listado'!$A$155:$A$1048576,0),MATCH((CUADRO!F$5&amp;$E164),'Hoja de Trabajo para listado'!$A$151:$Z$151,0)),0)+IFERROR(INDEX('Hoja de Trabajo para listado'!$AB$155:$BA$1048576,MATCH($A164,'Hoja de Trabajo para listado'!$AB$155:$AB$1048576,0),MATCH((CUADRO!F$5&amp;$E164),'Hoja de Trabajo para listado'!$AB$151:$BA$151,0)),0)+IFERROR(INDEX('Hoja de Trabajo para listado'!$BC$155:$CB$1048576,MATCH($A164,'Hoja de Trabajo para listado'!$BC$155:$BC$1048576,0),MATCH((CUADRO!F$5&amp;$E164),'Hoja de Trabajo para listado'!$BC$151:$CB$151,0)),0)+IFERROR(INDEX('Hoja de Trabajo para listado'!$DE$153:$DG$274,MATCH($A164,'Hoja de Trabajo para listado'!$DE$153:$DE$1048576,0),MATCH((CUADRO!F$5&amp;$E164),'Hoja de Trabajo para listado'!$DE$151:$DG$151,0)),0)+IFERROR(INDEX('Hoja de Trabajo para listado'!$CD$155:$DC$1048576,MATCH($A164,'Hoja de Trabajo para listado'!$CD$155:$CD$1048576,0),MATCH((CUADRO!F$5&amp;$E164),'Hoja de Trabajo para listado'!$CD$151:$DC$151,0)),0)</f>
        <v>0</v>
      </c>
      <c r="G164" s="243">
        <f ca="1">+IFERROR(INDEX('Hoja de Trabajo para listado'!$A$155:$Z$1048576,MATCH($A164,'Hoja de Trabajo para listado'!$A$155:$A$1048576,0),MATCH((CUADRO!G$5&amp;$E164),'Hoja de Trabajo para listado'!$A$151:$Z$151,0)),0)+IFERROR(INDEX('Hoja de Trabajo para listado'!$AB$155:$BA$1048576,MATCH($A164,'Hoja de Trabajo para listado'!$AB$155:$AB$1048576,0),MATCH((CUADRO!G$5&amp;$E164),'Hoja de Trabajo para listado'!$AB$151:$BA$151,0)),0)+IFERROR(INDEX('Hoja de Trabajo para listado'!$BC$155:$CB$1048576,MATCH($A164,'Hoja de Trabajo para listado'!$BC$155:$BC$1048576,0),MATCH((CUADRO!G$5&amp;$E164),'Hoja de Trabajo para listado'!$BC$151:$CB$151,0)),0)+IFERROR(INDEX('Hoja de Trabajo para listado'!$DE$153:$DG$274,MATCH($A164,'Hoja de Trabajo para listado'!$DE$153:$DE$1048576,0),MATCH((CUADRO!G$5&amp;$E164),'Hoja de Trabajo para listado'!$DE$151:$DG$151,0)),0)+IFERROR(INDEX('Hoja de Trabajo para listado'!$CD$155:$DC$1048576,MATCH($A164,'Hoja de Trabajo para listado'!$CD$155:$CD$1048576,0),MATCH((CUADRO!G$5&amp;$E164),'Hoja de Trabajo para listado'!$CD$151:$DC$151,0)),0)</f>
        <v>0</v>
      </c>
      <c r="H164" s="243">
        <f ca="1">+IFERROR(INDEX('Hoja de Trabajo para listado'!$A$155:$Z$1048576,MATCH($A164,'Hoja de Trabajo para listado'!$A$155:$A$1048576,0),MATCH((CUADRO!H$5&amp;$E164),'Hoja de Trabajo para listado'!$A$151:$Z$151,0)),0)+IFERROR(INDEX('Hoja de Trabajo para listado'!$AB$155:$BA$1048576,MATCH($A164,'Hoja de Trabajo para listado'!$AB$155:$AB$1048576,0),MATCH((CUADRO!H$5&amp;$E164),'Hoja de Trabajo para listado'!$AB$151:$BA$151,0)),0)+IFERROR(INDEX('Hoja de Trabajo para listado'!$BC$155:$CB$1048576,MATCH($A164,'Hoja de Trabajo para listado'!$BC$155:$BC$1048576,0),MATCH((CUADRO!H$5&amp;$E164),'Hoja de Trabajo para listado'!$BC$151:$CB$151,0)),0)+IFERROR(INDEX('Hoja de Trabajo para listado'!$DE$153:$DG$274,MATCH($A164,'Hoja de Trabajo para listado'!$DE$153:$DE$1048576,0),MATCH((CUADRO!H$5&amp;$E164),'Hoja de Trabajo para listado'!$DE$151:$DG$151,0)),0)+IFERROR(INDEX('Hoja de Trabajo para listado'!$CD$155:$DC$1048576,MATCH($A164,'Hoja de Trabajo para listado'!$CD$155:$CD$1048576,0),MATCH((CUADRO!H$5&amp;$E164),'Hoja de Trabajo para listado'!$CD$151:$DC$151,0)),0)</f>
        <v>0</v>
      </c>
      <c r="I164" s="243">
        <f ca="1">+IFERROR(INDEX('Hoja de Trabajo para listado'!$A$155:$Z$1048576,MATCH($A164,'Hoja de Trabajo para listado'!$A$155:$A$1048576,0),MATCH((CUADRO!I$5&amp;$E164),'Hoja de Trabajo para listado'!$A$151:$Z$151,0)),0)+IFERROR(INDEX('Hoja de Trabajo para listado'!$AB$155:$BA$1048576,MATCH($A164,'Hoja de Trabajo para listado'!$AB$155:$AB$1048576,0),MATCH((CUADRO!I$5&amp;$E164),'Hoja de Trabajo para listado'!$AB$151:$BA$151,0)),0)+IFERROR(INDEX('Hoja de Trabajo para listado'!$BC$155:$CB$1048576,MATCH($A164,'Hoja de Trabajo para listado'!$BC$155:$BC$1048576,0),MATCH((CUADRO!I$5&amp;$E164),'Hoja de Trabajo para listado'!$BC$151:$CB$151,0)),0)+IFERROR(INDEX('Hoja de Trabajo para listado'!$DE$153:$DG$274,MATCH($A164,'Hoja de Trabajo para listado'!$DE$153:$DE$1048576,0),MATCH((CUADRO!I$5&amp;$E164),'Hoja de Trabajo para listado'!$DE$151:$DG$151,0)),0)+IFERROR(INDEX('Hoja de Trabajo para listado'!$CD$155:$DC$1048576,MATCH($A164,'Hoja de Trabajo para listado'!$CD$155:$CD$1048576,0),MATCH((CUADRO!I$5&amp;$E164),'Hoja de Trabajo para listado'!$CD$151:$DC$151,0)),0)</f>
        <v>0</v>
      </c>
      <c r="J164" s="243">
        <f ca="1">+IFERROR(INDEX('Hoja de Trabajo para listado'!$A$155:$Z$1048576,MATCH($A164,'Hoja de Trabajo para listado'!$A$155:$A$1048576,0),MATCH((CUADRO!J$5&amp;$E164),'Hoja de Trabajo para listado'!$A$151:$Z$151,0)),0)+IFERROR(INDEX('Hoja de Trabajo para listado'!$AB$155:$BA$1048576,MATCH($A164,'Hoja de Trabajo para listado'!$AB$155:$AB$1048576,0),MATCH((CUADRO!J$5&amp;$E164),'Hoja de Trabajo para listado'!$AB$151:$BA$151,0)),0)+IFERROR(INDEX('Hoja de Trabajo para listado'!$BC$155:$CB$1048576,MATCH($A164,'Hoja de Trabajo para listado'!$BC$155:$BC$1048576,0),MATCH((CUADRO!J$5&amp;$E164),'Hoja de Trabajo para listado'!$BC$151:$CB$151,0)),0)+IFERROR(INDEX('Hoja de Trabajo para listado'!$DE$153:$DG$274,MATCH($A164,'Hoja de Trabajo para listado'!$DE$153:$DE$1048576,0),MATCH((CUADRO!J$5&amp;$E164),'Hoja de Trabajo para listado'!$DE$151:$DG$151,0)),0)+IFERROR(INDEX('Hoja de Trabajo para listado'!$CD$155:$DC$1048576,MATCH($A164,'Hoja de Trabajo para listado'!$CD$155:$CD$1048576,0),MATCH((CUADRO!J$5&amp;$E164),'Hoja de Trabajo para listado'!$CD$151:$DC$151,0)),0)</f>
        <v>0</v>
      </c>
      <c r="K164" s="243">
        <f ca="1">+IFERROR(INDEX('Hoja de Trabajo para listado'!$A$155:$Z$1048576,MATCH($A164,'Hoja de Trabajo para listado'!$A$155:$A$1048576,0),MATCH((CUADRO!K$5&amp;$E164),'Hoja de Trabajo para listado'!$A$151:$Z$151,0)),0)+IFERROR(INDEX('Hoja de Trabajo para listado'!$AB$155:$BA$1048576,MATCH($A164,'Hoja de Trabajo para listado'!$AB$155:$AB$1048576,0),MATCH((CUADRO!K$5&amp;$E164),'Hoja de Trabajo para listado'!$AB$151:$BA$151,0)),0)+IFERROR(INDEX('Hoja de Trabajo para listado'!$BC$155:$CB$1048576,MATCH($A164,'Hoja de Trabajo para listado'!$BC$155:$BC$1048576,0),MATCH((CUADRO!K$5&amp;$E164),'Hoja de Trabajo para listado'!$BC$151:$CB$151,0)),0)+IFERROR(INDEX('Hoja de Trabajo para listado'!$DE$153:$DG$274,MATCH($A164,'Hoja de Trabajo para listado'!$DE$153:$DE$1048576,0),MATCH((CUADRO!K$5&amp;$E164),'Hoja de Trabajo para listado'!$DE$151:$DG$151,0)),0)+IFERROR(INDEX('Hoja de Trabajo para listado'!$CD$155:$DC$1048576,MATCH($A164,'Hoja de Trabajo para listado'!$CD$155:$CD$1048576,0),MATCH((CUADRO!K$5&amp;$E164),'Hoja de Trabajo para listado'!$CD$151:$DC$151,0)),0)</f>
        <v>0</v>
      </c>
      <c r="L164" s="243">
        <f ca="1">+IFERROR(INDEX('Hoja de Trabajo para listado'!$A$155:$Z$1048576,MATCH($A164,'Hoja de Trabajo para listado'!$A$155:$A$1048576,0),MATCH((CUADRO!L$5&amp;$E164),'Hoja de Trabajo para listado'!$A$151:$Z$151,0)),0)+IFERROR(INDEX('Hoja de Trabajo para listado'!$AB$155:$BA$1048576,MATCH($A164,'Hoja de Trabajo para listado'!$AB$155:$AB$1048576,0),MATCH((CUADRO!L$5&amp;$E164),'Hoja de Trabajo para listado'!$AB$151:$BA$151,0)),0)+IFERROR(INDEX('Hoja de Trabajo para listado'!$BC$155:$CB$1048576,MATCH($A164,'Hoja de Trabajo para listado'!$BC$155:$BC$1048576,0),MATCH((CUADRO!L$5&amp;$E164),'Hoja de Trabajo para listado'!$BC$151:$CB$151,0)),0)+IFERROR(INDEX('Hoja de Trabajo para listado'!$DE$153:$DG$274,MATCH($A164,'Hoja de Trabajo para listado'!$DE$153:$DE$1048576,0),MATCH((CUADRO!L$5&amp;$E164),'Hoja de Trabajo para listado'!$DE$151:$DG$151,0)),0)+IFERROR(INDEX('Hoja de Trabajo para listado'!$CD$155:$DC$1048576,MATCH($A164,'Hoja de Trabajo para listado'!$CD$155:$CD$1048576,0),MATCH((CUADRO!L$5&amp;$E164),'Hoja de Trabajo para listado'!$CD$151:$DC$151,0)),0)</f>
        <v>0</v>
      </c>
      <c r="M164" s="243">
        <f ca="1">+IFERROR(INDEX('Hoja de Trabajo para listado'!$A$155:$Z$1048576,MATCH($A164,'Hoja de Trabajo para listado'!$A$155:$A$1048576,0),MATCH((CUADRO!M$5&amp;$E164),'Hoja de Trabajo para listado'!$A$151:$Z$151,0)),0)+IFERROR(INDEX('Hoja de Trabajo para listado'!$AB$155:$BA$1048576,MATCH($A164,'Hoja de Trabajo para listado'!$AB$155:$AB$1048576,0),MATCH((CUADRO!M$5&amp;$E164),'Hoja de Trabajo para listado'!$AB$151:$BA$151,0)),0)+IFERROR(INDEX('Hoja de Trabajo para listado'!$BC$155:$CB$1048576,MATCH($A164,'Hoja de Trabajo para listado'!$BC$155:$BC$1048576,0),MATCH((CUADRO!M$5&amp;$E164),'Hoja de Trabajo para listado'!$BC$151:$CB$151,0)),0)+IFERROR(INDEX('Hoja de Trabajo para listado'!$DE$153:$DG$274,MATCH($A164,'Hoja de Trabajo para listado'!$DE$153:$DE$1048576,0),MATCH((CUADRO!M$5&amp;$E164),'Hoja de Trabajo para listado'!$DE$151:$DG$151,0)),0)+IFERROR(INDEX('Hoja de Trabajo para listado'!$CD$155:$DC$1048576,MATCH($A164,'Hoja de Trabajo para listado'!$CD$155:$CD$1048576,0),MATCH((CUADRO!M$5&amp;$E164),'Hoja de Trabajo para listado'!$CD$151:$DC$151,0)),0)</f>
        <v>0</v>
      </c>
      <c r="N164" s="243">
        <f ca="1">+IFERROR(INDEX('Hoja de Trabajo para listado'!$A$155:$Z$1048576,MATCH($A164,'Hoja de Trabajo para listado'!$A$155:$A$1048576,0),MATCH((CUADRO!N$5&amp;$E164),'Hoja de Trabajo para listado'!$A$151:$Z$151,0)),0)+IFERROR(INDEX('Hoja de Trabajo para listado'!$AB$155:$BA$1048576,MATCH($A164,'Hoja de Trabajo para listado'!$AB$155:$AB$1048576,0),MATCH((CUADRO!N$5&amp;$E164),'Hoja de Trabajo para listado'!$AB$151:$BA$151,0)),0)+IFERROR(INDEX('Hoja de Trabajo para listado'!$BC$155:$CB$1048576,MATCH($A164,'Hoja de Trabajo para listado'!$BC$155:$BC$1048576,0),MATCH((CUADRO!N$5&amp;$E164),'Hoja de Trabajo para listado'!$BC$151:$CB$151,0)),0)+IFERROR(INDEX('Hoja de Trabajo para listado'!$DE$153:$DG$274,MATCH($A164,'Hoja de Trabajo para listado'!$DE$153:$DE$1048576,0),MATCH((CUADRO!N$5&amp;$E164),'Hoja de Trabajo para listado'!$DE$151:$DG$151,0)),0)+IFERROR(INDEX('Hoja de Trabajo para listado'!$CD$155:$DC$1048576,MATCH($A164,'Hoja de Trabajo para listado'!$CD$155:$CD$1048576,0),MATCH((CUADRO!N$5&amp;$E164),'Hoja de Trabajo para listado'!$CD$151:$DC$151,0)),0)</f>
        <v>0</v>
      </c>
      <c r="O164" s="243">
        <f ca="1">+IFERROR(INDEX('Hoja de Trabajo para listado'!$A$155:$Z$1048576,MATCH($A164,'Hoja de Trabajo para listado'!$A$155:$A$1048576,0),MATCH((CUADRO!O$5&amp;$E164),'Hoja de Trabajo para listado'!$A$151:$Z$151,0)),0)+IFERROR(INDEX('Hoja de Trabajo para listado'!$AB$155:$BA$1048576,MATCH($A164,'Hoja de Trabajo para listado'!$AB$155:$AB$1048576,0),MATCH((CUADRO!O$5&amp;$E164),'Hoja de Trabajo para listado'!$AB$151:$BA$151,0)),0)+IFERROR(INDEX('Hoja de Trabajo para listado'!$BC$155:$CB$1048576,MATCH($A164,'Hoja de Trabajo para listado'!$BC$155:$BC$1048576,0),MATCH((CUADRO!O$5&amp;$E164),'Hoja de Trabajo para listado'!$BC$151:$CB$151,0)),0)+IFERROR(INDEX('Hoja de Trabajo para listado'!$DE$153:$DG$274,MATCH($A164,'Hoja de Trabajo para listado'!$DE$153:$DE$1048576,0),MATCH((CUADRO!O$5&amp;$E164),'Hoja de Trabajo para listado'!$DE$151:$DG$151,0)),0)+IFERROR(INDEX('Hoja de Trabajo para listado'!$CD$155:$DC$1048576,MATCH($A164,'Hoja de Trabajo para listado'!$CD$155:$CD$1048576,0),MATCH((CUADRO!O$5&amp;$E164),'Hoja de Trabajo para listado'!$CD$151:$DC$151,0)),0)</f>
        <v>0</v>
      </c>
      <c r="P164" s="243">
        <f ca="1">+IFERROR(INDEX('Hoja de Trabajo para listado'!$A$155:$Z$1048576,MATCH($A164,'Hoja de Trabajo para listado'!$A$155:$A$1048576,0),MATCH((CUADRO!P$5&amp;$E164),'Hoja de Trabajo para listado'!$A$151:$Z$151,0)),0)+IFERROR(INDEX('Hoja de Trabajo para listado'!$AB$155:$BA$1048576,MATCH($A164,'Hoja de Trabajo para listado'!$AB$155:$AB$1048576,0),MATCH((CUADRO!P$5&amp;$E164),'Hoja de Trabajo para listado'!$AB$151:$BA$151,0)),0)+IFERROR(INDEX('Hoja de Trabajo para listado'!$BC$155:$CB$1048576,MATCH($A164,'Hoja de Trabajo para listado'!$BC$155:$BC$1048576,0),MATCH((CUADRO!P$5&amp;$E164),'Hoja de Trabajo para listado'!$BC$151:$CB$151,0)),0)+IFERROR(INDEX('Hoja de Trabajo para listado'!$DE$153:$DG$274,MATCH($A164,'Hoja de Trabajo para listado'!$DE$153:$DE$1048576,0),MATCH((CUADRO!P$5&amp;$E164),'Hoja de Trabajo para listado'!$DE$151:$DG$151,0)),0)+IFERROR(INDEX('Hoja de Trabajo para listado'!$CD$155:$DC$1048576,MATCH($A164,'Hoja de Trabajo para listado'!$CD$155:$CD$1048576,0),MATCH((CUADRO!P$5&amp;$E164),'Hoja de Trabajo para listado'!$CD$151:$DC$151,0)),0)</f>
        <v>0</v>
      </c>
      <c r="Q164" s="243">
        <f ca="1">+IFERROR(INDEX('Hoja de Trabajo para listado'!$A$155:$Z$1048576,MATCH($A164,'Hoja de Trabajo para listado'!$A$155:$A$1048576,0),MATCH((CUADRO!Q$5&amp;$E164),'Hoja de Trabajo para listado'!$A$151:$Z$151,0)),0)+IFERROR(INDEX('Hoja de Trabajo para listado'!$AB$155:$BA$1048576,MATCH($A164,'Hoja de Trabajo para listado'!$AB$155:$AB$1048576,0),MATCH((CUADRO!Q$5&amp;$E164),'Hoja de Trabajo para listado'!$AB$151:$BA$151,0)),0)+IFERROR(INDEX('Hoja de Trabajo para listado'!$BC$155:$CB$1048576,MATCH($A164,'Hoja de Trabajo para listado'!$BC$155:$BC$1048576,0),MATCH((CUADRO!Q$5&amp;$E164),'Hoja de Trabajo para listado'!$BC$151:$CB$151,0)),0)+IFERROR(INDEX('Hoja de Trabajo para listado'!$DE$153:$DG$274,MATCH($A164,'Hoja de Trabajo para listado'!$DE$153:$DE$1048576,0),MATCH((CUADRO!Q$5&amp;$E164),'Hoja de Trabajo para listado'!$DE$151:$DG$151,0)),0)+IFERROR(INDEX('Hoja de Trabajo para listado'!$CD$155:$DC$1048576,MATCH($A164,'Hoja de Trabajo para listado'!$CD$155:$CD$1048576,0),MATCH((CUADRO!Q$5&amp;$E164),'Hoja de Trabajo para listado'!$CD$151:$DC$151,0)),0)</f>
        <v>0</v>
      </c>
      <c r="R164" s="243">
        <f t="shared" ca="1" si="7"/>
        <v>0</v>
      </c>
      <c r="S164" s="243"/>
      <c r="T164" s="243">
        <f ca="1">+T165</f>
        <v>0</v>
      </c>
      <c r="U164" s="242">
        <f t="shared" si="8"/>
        <v>1</v>
      </c>
      <c r="V164" s="333" t="str">
        <f>+VLOOKUP(A164,bd_lista!$A$3:$E$590,5,FALSE)</f>
        <v>Instituciones Descentralizadas</v>
      </c>
      <c r="W164" s="391" t="str">
        <f>+V164</f>
        <v>Instituciones Descentralizadas</v>
      </c>
      <c r="X164" s="242">
        <f>+VLOOKUP(A164,[4]Sheet1!$A$13:$D$744,4,FALSE)</f>
        <v>20</v>
      </c>
      <c r="Y164" s="242" t="str">
        <f>+VLOOKUP(X164,bd_lista!$A$3:$C$590,3,FALSE)</f>
        <v>Ministerio de Defensa</v>
      </c>
      <c r="Z164" s="294">
        <f>+X164</f>
        <v>20</v>
      </c>
      <c r="AA164" s="319" t="str">
        <f>+Y164</f>
        <v>Ministerio de Defensa</v>
      </c>
    </row>
    <row r="165" spans="1:27" ht="15" customHeight="1">
      <c r="A165" s="32">
        <v>244</v>
      </c>
      <c r="B165" s="388"/>
      <c r="C165" s="333" t="str">
        <f>+VLOOKUP(A165,bd_lista!$A$3:$C$590,3,FALSE)</f>
        <v>Servicio Nacional de Aerofotogrametría</v>
      </c>
      <c r="D165" s="390"/>
      <c r="E165" s="333" t="s">
        <v>1305</v>
      </c>
      <c r="F165" s="245">
        <f ca="1">+IFERROR(INDEX('Hoja de Trabajo para listado'!$A$155:$Z$1048576,MATCH($A165,'Hoja de Trabajo para listado'!$A$155:$A$1048576,0),MATCH((CUADRO!F$5&amp;$E165),'Hoja de Trabajo para listado'!$A$151:$Z$151,0)),0)+IFERROR(INDEX('Hoja de Trabajo para listado'!$AB$155:$BA$1048576,MATCH($A165,'Hoja de Trabajo para listado'!$AB$155:$AB$1048576,0),MATCH((CUADRO!F$5&amp;$E165),'Hoja de Trabajo para listado'!$AB$151:$BA$151,0)),0)+IFERROR(INDEX('Hoja de Trabajo para listado'!$BC$155:$CB$1048576,MATCH($A165,'Hoja de Trabajo para listado'!$BC$155:$BC$1048576,0),MATCH((CUADRO!F$5&amp;$E165),'Hoja de Trabajo para listado'!$BC$151:$CB$151,0)),0)+IFERROR(INDEX('Hoja de Trabajo para listado'!$DE$153:$DG$274,MATCH($A165,'Hoja de Trabajo para listado'!$DE$153:$DE$1048576,0),MATCH((CUADRO!F$5&amp;$E165),'Hoja de Trabajo para listado'!$DE$151:$DG$151,0)),0)+IFERROR(INDEX('Hoja de Trabajo para listado'!$CD$155:$DC$1048576,MATCH($A165,'Hoja de Trabajo para listado'!$CD$155:$CD$1048576,0),MATCH((CUADRO!F$5&amp;$E165),'Hoja de Trabajo para listado'!$CD$151:$DC$151,0)),0)</f>
        <v>0</v>
      </c>
      <c r="G165" s="245">
        <f ca="1">+IFERROR(INDEX('Hoja de Trabajo para listado'!$A$155:$Z$1048576,MATCH($A165,'Hoja de Trabajo para listado'!$A$155:$A$1048576,0),MATCH((CUADRO!G$5&amp;$E165),'Hoja de Trabajo para listado'!$A$151:$Z$151,0)),0)+IFERROR(INDEX('Hoja de Trabajo para listado'!$AB$155:$BA$1048576,MATCH($A165,'Hoja de Trabajo para listado'!$AB$155:$AB$1048576,0),MATCH((CUADRO!G$5&amp;$E165),'Hoja de Trabajo para listado'!$AB$151:$BA$151,0)),0)+IFERROR(INDEX('Hoja de Trabajo para listado'!$BC$155:$CB$1048576,MATCH($A165,'Hoja de Trabajo para listado'!$BC$155:$BC$1048576,0),MATCH((CUADRO!G$5&amp;$E165),'Hoja de Trabajo para listado'!$BC$151:$CB$151,0)),0)+IFERROR(INDEX('Hoja de Trabajo para listado'!$DE$153:$DG$274,MATCH($A165,'Hoja de Trabajo para listado'!$DE$153:$DE$1048576,0),MATCH((CUADRO!G$5&amp;$E165),'Hoja de Trabajo para listado'!$DE$151:$DG$151,0)),0)+IFERROR(INDEX('Hoja de Trabajo para listado'!$CD$155:$DC$1048576,MATCH($A165,'Hoja de Trabajo para listado'!$CD$155:$CD$1048576,0),MATCH((CUADRO!G$5&amp;$E165),'Hoja de Trabajo para listado'!$CD$151:$DC$151,0)),0)</f>
        <v>0</v>
      </c>
      <c r="H165" s="245">
        <f ca="1">+IFERROR(INDEX('Hoja de Trabajo para listado'!$A$155:$Z$1048576,MATCH($A165,'Hoja de Trabajo para listado'!$A$155:$A$1048576,0),MATCH((CUADRO!H$5&amp;$E165),'Hoja de Trabajo para listado'!$A$151:$Z$151,0)),0)+IFERROR(INDEX('Hoja de Trabajo para listado'!$AB$155:$BA$1048576,MATCH($A165,'Hoja de Trabajo para listado'!$AB$155:$AB$1048576,0),MATCH((CUADRO!H$5&amp;$E165),'Hoja de Trabajo para listado'!$AB$151:$BA$151,0)),0)+IFERROR(INDEX('Hoja de Trabajo para listado'!$BC$155:$CB$1048576,MATCH($A165,'Hoja de Trabajo para listado'!$BC$155:$BC$1048576,0),MATCH((CUADRO!H$5&amp;$E165),'Hoja de Trabajo para listado'!$BC$151:$CB$151,0)),0)+IFERROR(INDEX('Hoja de Trabajo para listado'!$DE$153:$DG$274,MATCH($A165,'Hoja de Trabajo para listado'!$DE$153:$DE$1048576,0),MATCH((CUADRO!H$5&amp;$E165),'Hoja de Trabajo para listado'!$DE$151:$DG$151,0)),0)+IFERROR(INDEX('Hoja de Trabajo para listado'!$CD$155:$DC$1048576,MATCH($A165,'Hoja de Trabajo para listado'!$CD$155:$CD$1048576,0),MATCH((CUADRO!H$5&amp;$E165),'Hoja de Trabajo para listado'!$CD$151:$DC$151,0)),0)</f>
        <v>0</v>
      </c>
      <c r="I165" s="245">
        <f ca="1">+IFERROR(INDEX('Hoja de Trabajo para listado'!$A$155:$Z$1048576,MATCH($A165,'Hoja de Trabajo para listado'!$A$155:$A$1048576,0),MATCH((CUADRO!I$5&amp;$E165),'Hoja de Trabajo para listado'!$A$151:$Z$151,0)),0)+IFERROR(INDEX('Hoja de Trabajo para listado'!$AB$155:$BA$1048576,MATCH($A165,'Hoja de Trabajo para listado'!$AB$155:$AB$1048576,0),MATCH((CUADRO!I$5&amp;$E165),'Hoja de Trabajo para listado'!$AB$151:$BA$151,0)),0)+IFERROR(INDEX('Hoja de Trabajo para listado'!$BC$155:$CB$1048576,MATCH($A165,'Hoja de Trabajo para listado'!$BC$155:$BC$1048576,0),MATCH((CUADRO!I$5&amp;$E165),'Hoja de Trabajo para listado'!$BC$151:$CB$151,0)),0)+IFERROR(INDEX('Hoja de Trabajo para listado'!$DE$153:$DG$274,MATCH($A165,'Hoja de Trabajo para listado'!$DE$153:$DE$1048576,0),MATCH((CUADRO!I$5&amp;$E165),'Hoja de Trabajo para listado'!$DE$151:$DG$151,0)),0)+IFERROR(INDEX('Hoja de Trabajo para listado'!$CD$155:$DC$1048576,MATCH($A165,'Hoja de Trabajo para listado'!$CD$155:$CD$1048576,0),MATCH((CUADRO!I$5&amp;$E165),'Hoja de Trabajo para listado'!$CD$151:$DC$151,0)),0)</f>
        <v>0</v>
      </c>
      <c r="J165" s="245">
        <f ca="1">+IFERROR(INDEX('Hoja de Trabajo para listado'!$A$155:$Z$1048576,MATCH($A165,'Hoja de Trabajo para listado'!$A$155:$A$1048576,0),MATCH((CUADRO!J$5&amp;$E165),'Hoja de Trabajo para listado'!$A$151:$Z$151,0)),0)+IFERROR(INDEX('Hoja de Trabajo para listado'!$AB$155:$BA$1048576,MATCH($A165,'Hoja de Trabajo para listado'!$AB$155:$AB$1048576,0),MATCH((CUADRO!J$5&amp;$E165),'Hoja de Trabajo para listado'!$AB$151:$BA$151,0)),0)+IFERROR(INDEX('Hoja de Trabajo para listado'!$BC$155:$CB$1048576,MATCH($A165,'Hoja de Trabajo para listado'!$BC$155:$BC$1048576,0),MATCH((CUADRO!J$5&amp;$E165),'Hoja de Trabajo para listado'!$BC$151:$CB$151,0)),0)+IFERROR(INDEX('Hoja de Trabajo para listado'!$DE$153:$DG$274,MATCH($A165,'Hoja de Trabajo para listado'!$DE$153:$DE$1048576,0),MATCH((CUADRO!J$5&amp;$E165),'Hoja de Trabajo para listado'!$DE$151:$DG$151,0)),0)+IFERROR(INDEX('Hoja de Trabajo para listado'!$CD$155:$DC$1048576,MATCH($A165,'Hoja de Trabajo para listado'!$CD$155:$CD$1048576,0),MATCH((CUADRO!J$5&amp;$E165),'Hoja de Trabajo para listado'!$CD$151:$DC$151,0)),0)</f>
        <v>0</v>
      </c>
      <c r="K165" s="245">
        <f ca="1">+IFERROR(INDEX('Hoja de Trabajo para listado'!$A$155:$Z$1048576,MATCH($A165,'Hoja de Trabajo para listado'!$A$155:$A$1048576,0),MATCH((CUADRO!K$5&amp;$E165),'Hoja de Trabajo para listado'!$A$151:$Z$151,0)),0)+IFERROR(INDEX('Hoja de Trabajo para listado'!$AB$155:$BA$1048576,MATCH($A165,'Hoja de Trabajo para listado'!$AB$155:$AB$1048576,0),MATCH((CUADRO!K$5&amp;$E165),'Hoja de Trabajo para listado'!$AB$151:$BA$151,0)),0)+IFERROR(INDEX('Hoja de Trabajo para listado'!$BC$155:$CB$1048576,MATCH($A165,'Hoja de Trabajo para listado'!$BC$155:$BC$1048576,0),MATCH((CUADRO!K$5&amp;$E165),'Hoja de Trabajo para listado'!$BC$151:$CB$151,0)),0)+IFERROR(INDEX('Hoja de Trabajo para listado'!$DE$153:$DG$274,MATCH($A165,'Hoja de Trabajo para listado'!$DE$153:$DE$1048576,0),MATCH((CUADRO!K$5&amp;$E165),'Hoja de Trabajo para listado'!$DE$151:$DG$151,0)),0)+IFERROR(INDEX('Hoja de Trabajo para listado'!$CD$155:$DC$1048576,MATCH($A165,'Hoja de Trabajo para listado'!$CD$155:$CD$1048576,0),MATCH((CUADRO!K$5&amp;$E165),'Hoja de Trabajo para listado'!$CD$151:$DC$151,0)),0)</f>
        <v>0</v>
      </c>
      <c r="L165" s="245">
        <f ca="1">+IFERROR(INDEX('Hoja de Trabajo para listado'!$A$155:$Z$1048576,MATCH($A165,'Hoja de Trabajo para listado'!$A$155:$A$1048576,0),MATCH((CUADRO!L$5&amp;$E165),'Hoja de Trabajo para listado'!$A$151:$Z$151,0)),0)+IFERROR(INDEX('Hoja de Trabajo para listado'!$AB$155:$BA$1048576,MATCH($A165,'Hoja de Trabajo para listado'!$AB$155:$AB$1048576,0),MATCH((CUADRO!L$5&amp;$E165),'Hoja de Trabajo para listado'!$AB$151:$BA$151,0)),0)+IFERROR(INDEX('Hoja de Trabajo para listado'!$BC$155:$CB$1048576,MATCH($A165,'Hoja de Trabajo para listado'!$BC$155:$BC$1048576,0),MATCH((CUADRO!L$5&amp;$E165),'Hoja de Trabajo para listado'!$BC$151:$CB$151,0)),0)+IFERROR(INDEX('Hoja de Trabajo para listado'!$DE$153:$DG$274,MATCH($A165,'Hoja de Trabajo para listado'!$DE$153:$DE$1048576,0),MATCH((CUADRO!L$5&amp;$E165),'Hoja de Trabajo para listado'!$DE$151:$DG$151,0)),0)+IFERROR(INDEX('Hoja de Trabajo para listado'!$CD$155:$DC$1048576,MATCH($A165,'Hoja de Trabajo para listado'!$CD$155:$CD$1048576,0),MATCH((CUADRO!L$5&amp;$E165),'Hoja de Trabajo para listado'!$CD$151:$DC$151,0)),0)</f>
        <v>0</v>
      </c>
      <c r="M165" s="245">
        <f ca="1">+IFERROR(INDEX('Hoja de Trabajo para listado'!$A$155:$Z$1048576,MATCH($A165,'Hoja de Trabajo para listado'!$A$155:$A$1048576,0),MATCH((CUADRO!M$5&amp;$E165),'Hoja de Trabajo para listado'!$A$151:$Z$151,0)),0)+IFERROR(INDEX('Hoja de Trabajo para listado'!$AB$155:$BA$1048576,MATCH($A165,'Hoja de Trabajo para listado'!$AB$155:$AB$1048576,0),MATCH((CUADRO!M$5&amp;$E165),'Hoja de Trabajo para listado'!$AB$151:$BA$151,0)),0)+IFERROR(INDEX('Hoja de Trabajo para listado'!$BC$155:$CB$1048576,MATCH($A165,'Hoja de Trabajo para listado'!$BC$155:$BC$1048576,0),MATCH((CUADRO!M$5&amp;$E165),'Hoja de Trabajo para listado'!$BC$151:$CB$151,0)),0)+IFERROR(INDEX('Hoja de Trabajo para listado'!$DE$153:$DG$274,MATCH($A165,'Hoja de Trabajo para listado'!$DE$153:$DE$1048576,0),MATCH((CUADRO!M$5&amp;$E165),'Hoja de Trabajo para listado'!$DE$151:$DG$151,0)),0)+IFERROR(INDEX('Hoja de Trabajo para listado'!$CD$155:$DC$1048576,MATCH($A165,'Hoja de Trabajo para listado'!$CD$155:$CD$1048576,0),MATCH((CUADRO!M$5&amp;$E165),'Hoja de Trabajo para listado'!$CD$151:$DC$151,0)),0)</f>
        <v>0</v>
      </c>
      <c r="N165" s="245">
        <f ca="1">+IFERROR(INDEX('Hoja de Trabajo para listado'!$A$155:$Z$1048576,MATCH($A165,'Hoja de Trabajo para listado'!$A$155:$A$1048576,0),MATCH((CUADRO!N$5&amp;$E165),'Hoja de Trabajo para listado'!$A$151:$Z$151,0)),0)+IFERROR(INDEX('Hoja de Trabajo para listado'!$AB$155:$BA$1048576,MATCH($A165,'Hoja de Trabajo para listado'!$AB$155:$AB$1048576,0),MATCH((CUADRO!N$5&amp;$E165),'Hoja de Trabajo para listado'!$AB$151:$BA$151,0)),0)+IFERROR(INDEX('Hoja de Trabajo para listado'!$BC$155:$CB$1048576,MATCH($A165,'Hoja de Trabajo para listado'!$BC$155:$BC$1048576,0),MATCH((CUADRO!N$5&amp;$E165),'Hoja de Trabajo para listado'!$BC$151:$CB$151,0)),0)+IFERROR(INDEX('Hoja de Trabajo para listado'!$DE$153:$DG$274,MATCH($A165,'Hoja de Trabajo para listado'!$DE$153:$DE$1048576,0),MATCH((CUADRO!N$5&amp;$E165),'Hoja de Trabajo para listado'!$DE$151:$DG$151,0)),0)+IFERROR(INDEX('Hoja de Trabajo para listado'!$CD$155:$DC$1048576,MATCH($A165,'Hoja de Trabajo para listado'!$CD$155:$CD$1048576,0),MATCH((CUADRO!N$5&amp;$E165),'Hoja de Trabajo para listado'!$CD$151:$DC$151,0)),0)</f>
        <v>0</v>
      </c>
      <c r="O165" s="245">
        <f ca="1">+IFERROR(INDEX('Hoja de Trabajo para listado'!$A$155:$Z$1048576,MATCH($A165,'Hoja de Trabajo para listado'!$A$155:$A$1048576,0),MATCH((CUADRO!O$5&amp;$E165),'Hoja de Trabajo para listado'!$A$151:$Z$151,0)),0)+IFERROR(INDEX('Hoja de Trabajo para listado'!$AB$155:$BA$1048576,MATCH($A165,'Hoja de Trabajo para listado'!$AB$155:$AB$1048576,0),MATCH((CUADRO!O$5&amp;$E165),'Hoja de Trabajo para listado'!$AB$151:$BA$151,0)),0)+IFERROR(INDEX('Hoja de Trabajo para listado'!$BC$155:$CB$1048576,MATCH($A165,'Hoja de Trabajo para listado'!$BC$155:$BC$1048576,0),MATCH((CUADRO!O$5&amp;$E165),'Hoja de Trabajo para listado'!$BC$151:$CB$151,0)),0)+IFERROR(INDEX('Hoja de Trabajo para listado'!$DE$153:$DG$274,MATCH($A165,'Hoja de Trabajo para listado'!$DE$153:$DE$1048576,0),MATCH((CUADRO!O$5&amp;$E165),'Hoja de Trabajo para listado'!$DE$151:$DG$151,0)),0)+IFERROR(INDEX('Hoja de Trabajo para listado'!$CD$155:$DC$1048576,MATCH($A165,'Hoja de Trabajo para listado'!$CD$155:$CD$1048576,0),MATCH((CUADRO!O$5&amp;$E165),'Hoja de Trabajo para listado'!$CD$151:$DC$151,0)),0)</f>
        <v>0</v>
      </c>
      <c r="P165" s="245">
        <f ca="1">+IFERROR(INDEX('Hoja de Trabajo para listado'!$A$155:$Z$1048576,MATCH($A165,'Hoja de Trabajo para listado'!$A$155:$A$1048576,0),MATCH((CUADRO!P$5&amp;$E165),'Hoja de Trabajo para listado'!$A$151:$Z$151,0)),0)+IFERROR(INDEX('Hoja de Trabajo para listado'!$AB$155:$BA$1048576,MATCH($A165,'Hoja de Trabajo para listado'!$AB$155:$AB$1048576,0),MATCH((CUADRO!P$5&amp;$E165),'Hoja de Trabajo para listado'!$AB$151:$BA$151,0)),0)+IFERROR(INDEX('Hoja de Trabajo para listado'!$BC$155:$CB$1048576,MATCH($A165,'Hoja de Trabajo para listado'!$BC$155:$BC$1048576,0),MATCH((CUADRO!P$5&amp;$E165),'Hoja de Trabajo para listado'!$BC$151:$CB$151,0)),0)+IFERROR(INDEX('Hoja de Trabajo para listado'!$DE$153:$DG$274,MATCH($A165,'Hoja de Trabajo para listado'!$DE$153:$DE$1048576,0),MATCH((CUADRO!P$5&amp;$E165),'Hoja de Trabajo para listado'!$DE$151:$DG$151,0)),0)+IFERROR(INDEX('Hoja de Trabajo para listado'!$CD$155:$DC$1048576,MATCH($A165,'Hoja de Trabajo para listado'!$CD$155:$CD$1048576,0),MATCH((CUADRO!P$5&amp;$E165),'Hoja de Trabajo para listado'!$CD$151:$DC$151,0)),0)</f>
        <v>0</v>
      </c>
      <c r="Q165" s="245">
        <f ca="1">+IFERROR(INDEX('Hoja de Trabajo para listado'!$A$155:$Z$1048576,MATCH($A165,'Hoja de Trabajo para listado'!$A$155:$A$1048576,0),MATCH((CUADRO!Q$5&amp;$E165),'Hoja de Trabajo para listado'!$A$151:$Z$151,0)),0)+IFERROR(INDEX('Hoja de Trabajo para listado'!$AB$155:$BA$1048576,MATCH($A165,'Hoja de Trabajo para listado'!$AB$155:$AB$1048576,0),MATCH((CUADRO!Q$5&amp;$E165),'Hoja de Trabajo para listado'!$AB$151:$BA$151,0)),0)+IFERROR(INDEX('Hoja de Trabajo para listado'!$BC$155:$CB$1048576,MATCH($A165,'Hoja de Trabajo para listado'!$BC$155:$BC$1048576,0),MATCH((CUADRO!Q$5&amp;$E165),'Hoja de Trabajo para listado'!$BC$151:$CB$151,0)),0)+IFERROR(INDEX('Hoja de Trabajo para listado'!$DE$153:$DG$274,MATCH($A165,'Hoja de Trabajo para listado'!$DE$153:$DE$1048576,0),MATCH((CUADRO!Q$5&amp;$E165),'Hoja de Trabajo para listado'!$DE$151:$DG$151,0)),0)+IFERROR(INDEX('Hoja de Trabajo para listado'!$CD$155:$DC$1048576,MATCH($A165,'Hoja de Trabajo para listado'!$CD$155:$CD$1048576,0),MATCH((CUADRO!Q$5&amp;$E165),'Hoja de Trabajo para listado'!$CD$151:$DC$151,0)),0)</f>
        <v>0</v>
      </c>
      <c r="R165" s="245">
        <f t="shared" ca="1" si="7"/>
        <v>0</v>
      </c>
      <c r="S165" s="245">
        <f ca="1">+R164+R165</f>
        <v>0</v>
      </c>
      <c r="T165" s="245">
        <f ca="1">+S165</f>
        <v>0</v>
      </c>
      <c r="U165" s="244">
        <f t="shared" si="8"/>
        <v>2</v>
      </c>
      <c r="V165" s="333" t="str">
        <f>+VLOOKUP(A165,bd_lista!$A$3:$E$590,5,FALSE)</f>
        <v>Instituciones Descentralizadas</v>
      </c>
      <c r="W165" s="392"/>
      <c r="X165" s="242">
        <f>+VLOOKUP(A165,[4]Sheet1!$A$13:$D$744,4,FALSE)</f>
        <v>20</v>
      </c>
      <c r="Y165" s="242" t="str">
        <f>+VLOOKUP(X165,bd_lista!$A$3:$C$590,3,FALSE)</f>
        <v>Ministerio de Defensa</v>
      </c>
      <c r="Z165" s="292"/>
      <c r="AA165" s="321"/>
    </row>
    <row r="166" spans="1:27" ht="15" hidden="1" customHeight="1">
      <c r="A166" s="251">
        <v>245</v>
      </c>
      <c r="B166" s="387">
        <f>+A166</f>
        <v>245</v>
      </c>
      <c r="C166" s="247" t="str">
        <f>+VLOOKUP(A166,bd_lista!$A$3:$C$590,3,FALSE)</f>
        <v>Servicio Geodésico de Mapas</v>
      </c>
      <c r="D166" s="389" t="str">
        <f>+C166</f>
        <v>Servicio Geodésico de Mapas</v>
      </c>
      <c r="E166" s="247" t="s">
        <v>1304</v>
      </c>
      <c r="F166" s="243">
        <f ca="1">+IFERROR(INDEX('Hoja de Trabajo para listado'!$A$155:$Z$1048576,MATCH($A166,'Hoja de Trabajo para listado'!$A$155:$A$1048576,0),MATCH((CUADRO!F$5&amp;$E166),'Hoja de Trabajo para listado'!$A$151:$Z$151,0)),0)+IFERROR(INDEX('Hoja de Trabajo para listado'!$AB$155:$BA$1048576,MATCH($A166,'Hoja de Trabajo para listado'!$AB$155:$AB$1048576,0),MATCH((CUADRO!F$5&amp;$E166),'Hoja de Trabajo para listado'!$AB$151:$BA$151,0)),0)+IFERROR(INDEX('Hoja de Trabajo para listado'!$BC$155:$CB$1048576,MATCH($A166,'Hoja de Trabajo para listado'!$BC$155:$BC$1048576,0),MATCH((CUADRO!F$5&amp;$E166),'Hoja de Trabajo para listado'!$BC$151:$CB$151,0)),0)+IFERROR(INDEX('Hoja de Trabajo para listado'!$DE$153:$DG$274,MATCH($A166,'Hoja de Trabajo para listado'!$DE$153:$DE$1048576,0),MATCH((CUADRO!F$5&amp;$E166),'Hoja de Trabajo para listado'!$DE$151:$DG$151,0)),0)+IFERROR(INDEX('Hoja de Trabajo para listado'!$CD$155:$DC$1048576,MATCH($A166,'Hoja de Trabajo para listado'!$CD$155:$CD$1048576,0),MATCH((CUADRO!F$5&amp;$E166),'Hoja de Trabajo para listado'!$CD$151:$DC$151,0)),0)</f>
        <v>0</v>
      </c>
      <c r="G166" s="243">
        <f ca="1">+IFERROR(INDEX('Hoja de Trabajo para listado'!$A$155:$Z$1048576,MATCH($A166,'Hoja de Trabajo para listado'!$A$155:$A$1048576,0),MATCH((CUADRO!G$5&amp;$E166),'Hoja de Trabajo para listado'!$A$151:$Z$151,0)),0)+IFERROR(INDEX('Hoja de Trabajo para listado'!$AB$155:$BA$1048576,MATCH($A166,'Hoja de Trabajo para listado'!$AB$155:$AB$1048576,0),MATCH((CUADRO!G$5&amp;$E166),'Hoja de Trabajo para listado'!$AB$151:$BA$151,0)),0)+IFERROR(INDEX('Hoja de Trabajo para listado'!$BC$155:$CB$1048576,MATCH($A166,'Hoja de Trabajo para listado'!$BC$155:$BC$1048576,0),MATCH((CUADRO!G$5&amp;$E166),'Hoja de Trabajo para listado'!$BC$151:$CB$151,0)),0)+IFERROR(INDEX('Hoja de Trabajo para listado'!$DE$153:$DG$274,MATCH($A166,'Hoja de Trabajo para listado'!$DE$153:$DE$1048576,0),MATCH((CUADRO!G$5&amp;$E166),'Hoja de Trabajo para listado'!$DE$151:$DG$151,0)),0)+IFERROR(INDEX('Hoja de Trabajo para listado'!$CD$155:$DC$1048576,MATCH($A166,'Hoja de Trabajo para listado'!$CD$155:$CD$1048576,0),MATCH((CUADRO!G$5&amp;$E166),'Hoja de Trabajo para listado'!$CD$151:$DC$151,0)),0)</f>
        <v>0</v>
      </c>
      <c r="H166" s="243">
        <f ca="1">+IFERROR(INDEX('Hoja de Trabajo para listado'!$A$155:$Z$1048576,MATCH($A166,'Hoja de Trabajo para listado'!$A$155:$A$1048576,0),MATCH((CUADRO!H$5&amp;$E166),'Hoja de Trabajo para listado'!$A$151:$Z$151,0)),0)+IFERROR(INDEX('Hoja de Trabajo para listado'!$AB$155:$BA$1048576,MATCH($A166,'Hoja de Trabajo para listado'!$AB$155:$AB$1048576,0),MATCH((CUADRO!H$5&amp;$E166),'Hoja de Trabajo para listado'!$AB$151:$BA$151,0)),0)+IFERROR(INDEX('Hoja de Trabajo para listado'!$BC$155:$CB$1048576,MATCH($A166,'Hoja de Trabajo para listado'!$BC$155:$BC$1048576,0),MATCH((CUADRO!H$5&amp;$E166),'Hoja de Trabajo para listado'!$BC$151:$CB$151,0)),0)+IFERROR(INDEX('Hoja de Trabajo para listado'!$DE$153:$DG$274,MATCH($A166,'Hoja de Trabajo para listado'!$DE$153:$DE$1048576,0),MATCH((CUADRO!H$5&amp;$E166),'Hoja de Trabajo para listado'!$DE$151:$DG$151,0)),0)+IFERROR(INDEX('Hoja de Trabajo para listado'!$CD$155:$DC$1048576,MATCH($A166,'Hoja de Trabajo para listado'!$CD$155:$CD$1048576,0),MATCH((CUADRO!H$5&amp;$E166),'Hoja de Trabajo para listado'!$CD$151:$DC$151,0)),0)</f>
        <v>0</v>
      </c>
      <c r="I166" s="243">
        <f ca="1">+IFERROR(INDEX('Hoja de Trabajo para listado'!$A$155:$Z$1048576,MATCH($A166,'Hoja de Trabajo para listado'!$A$155:$A$1048576,0),MATCH((CUADRO!I$5&amp;$E166),'Hoja de Trabajo para listado'!$A$151:$Z$151,0)),0)+IFERROR(INDEX('Hoja de Trabajo para listado'!$AB$155:$BA$1048576,MATCH($A166,'Hoja de Trabajo para listado'!$AB$155:$AB$1048576,0),MATCH((CUADRO!I$5&amp;$E166),'Hoja de Trabajo para listado'!$AB$151:$BA$151,0)),0)+IFERROR(INDEX('Hoja de Trabajo para listado'!$BC$155:$CB$1048576,MATCH($A166,'Hoja de Trabajo para listado'!$BC$155:$BC$1048576,0),MATCH((CUADRO!I$5&amp;$E166),'Hoja de Trabajo para listado'!$BC$151:$CB$151,0)),0)+IFERROR(INDEX('Hoja de Trabajo para listado'!$DE$153:$DG$274,MATCH($A166,'Hoja de Trabajo para listado'!$DE$153:$DE$1048576,0),MATCH((CUADRO!I$5&amp;$E166),'Hoja de Trabajo para listado'!$DE$151:$DG$151,0)),0)+IFERROR(INDEX('Hoja de Trabajo para listado'!$CD$155:$DC$1048576,MATCH($A166,'Hoja de Trabajo para listado'!$CD$155:$CD$1048576,0),MATCH((CUADRO!I$5&amp;$E166),'Hoja de Trabajo para listado'!$CD$151:$DC$151,0)),0)</f>
        <v>0</v>
      </c>
      <c r="J166" s="243">
        <f ca="1">+IFERROR(INDEX('Hoja de Trabajo para listado'!$A$155:$Z$1048576,MATCH($A166,'Hoja de Trabajo para listado'!$A$155:$A$1048576,0),MATCH((CUADRO!J$5&amp;$E166),'Hoja de Trabajo para listado'!$A$151:$Z$151,0)),0)+IFERROR(INDEX('Hoja de Trabajo para listado'!$AB$155:$BA$1048576,MATCH($A166,'Hoja de Trabajo para listado'!$AB$155:$AB$1048576,0),MATCH((CUADRO!J$5&amp;$E166),'Hoja de Trabajo para listado'!$AB$151:$BA$151,0)),0)+IFERROR(INDEX('Hoja de Trabajo para listado'!$BC$155:$CB$1048576,MATCH($A166,'Hoja de Trabajo para listado'!$BC$155:$BC$1048576,0),MATCH((CUADRO!J$5&amp;$E166),'Hoja de Trabajo para listado'!$BC$151:$CB$151,0)),0)+IFERROR(INDEX('Hoja de Trabajo para listado'!$DE$153:$DG$274,MATCH($A166,'Hoja de Trabajo para listado'!$DE$153:$DE$1048576,0),MATCH((CUADRO!J$5&amp;$E166),'Hoja de Trabajo para listado'!$DE$151:$DG$151,0)),0)+IFERROR(INDEX('Hoja de Trabajo para listado'!$CD$155:$DC$1048576,MATCH($A166,'Hoja de Trabajo para listado'!$CD$155:$CD$1048576,0),MATCH((CUADRO!J$5&amp;$E166),'Hoja de Trabajo para listado'!$CD$151:$DC$151,0)),0)</f>
        <v>0</v>
      </c>
      <c r="K166" s="243">
        <f ca="1">+IFERROR(INDEX('Hoja de Trabajo para listado'!$A$155:$Z$1048576,MATCH($A166,'Hoja de Trabajo para listado'!$A$155:$A$1048576,0),MATCH((CUADRO!K$5&amp;$E166),'Hoja de Trabajo para listado'!$A$151:$Z$151,0)),0)+IFERROR(INDEX('Hoja de Trabajo para listado'!$AB$155:$BA$1048576,MATCH($A166,'Hoja de Trabajo para listado'!$AB$155:$AB$1048576,0),MATCH((CUADRO!K$5&amp;$E166),'Hoja de Trabajo para listado'!$AB$151:$BA$151,0)),0)+IFERROR(INDEX('Hoja de Trabajo para listado'!$BC$155:$CB$1048576,MATCH($A166,'Hoja de Trabajo para listado'!$BC$155:$BC$1048576,0),MATCH((CUADRO!K$5&amp;$E166),'Hoja de Trabajo para listado'!$BC$151:$CB$151,0)),0)+IFERROR(INDEX('Hoja de Trabajo para listado'!$DE$153:$DG$274,MATCH($A166,'Hoja de Trabajo para listado'!$DE$153:$DE$1048576,0),MATCH((CUADRO!K$5&amp;$E166),'Hoja de Trabajo para listado'!$DE$151:$DG$151,0)),0)+IFERROR(INDEX('Hoja de Trabajo para listado'!$CD$155:$DC$1048576,MATCH($A166,'Hoja de Trabajo para listado'!$CD$155:$CD$1048576,0),MATCH((CUADRO!K$5&amp;$E166),'Hoja de Trabajo para listado'!$CD$151:$DC$151,0)),0)</f>
        <v>0</v>
      </c>
      <c r="L166" s="243">
        <f ca="1">+IFERROR(INDEX('Hoja de Trabajo para listado'!$A$155:$Z$1048576,MATCH($A166,'Hoja de Trabajo para listado'!$A$155:$A$1048576,0),MATCH((CUADRO!L$5&amp;$E166),'Hoja de Trabajo para listado'!$A$151:$Z$151,0)),0)+IFERROR(INDEX('Hoja de Trabajo para listado'!$AB$155:$BA$1048576,MATCH($A166,'Hoja de Trabajo para listado'!$AB$155:$AB$1048576,0),MATCH((CUADRO!L$5&amp;$E166),'Hoja de Trabajo para listado'!$AB$151:$BA$151,0)),0)+IFERROR(INDEX('Hoja de Trabajo para listado'!$BC$155:$CB$1048576,MATCH($A166,'Hoja de Trabajo para listado'!$BC$155:$BC$1048576,0),MATCH((CUADRO!L$5&amp;$E166),'Hoja de Trabajo para listado'!$BC$151:$CB$151,0)),0)+IFERROR(INDEX('Hoja de Trabajo para listado'!$DE$153:$DG$274,MATCH($A166,'Hoja de Trabajo para listado'!$DE$153:$DE$1048576,0),MATCH((CUADRO!L$5&amp;$E166),'Hoja de Trabajo para listado'!$DE$151:$DG$151,0)),0)+IFERROR(INDEX('Hoja de Trabajo para listado'!$CD$155:$DC$1048576,MATCH($A166,'Hoja de Trabajo para listado'!$CD$155:$CD$1048576,0),MATCH((CUADRO!L$5&amp;$E166),'Hoja de Trabajo para listado'!$CD$151:$DC$151,0)),0)</f>
        <v>0</v>
      </c>
      <c r="M166" s="243">
        <f ca="1">+IFERROR(INDEX('Hoja de Trabajo para listado'!$A$155:$Z$1048576,MATCH($A166,'Hoja de Trabajo para listado'!$A$155:$A$1048576,0),MATCH((CUADRO!M$5&amp;$E166),'Hoja de Trabajo para listado'!$A$151:$Z$151,0)),0)+IFERROR(INDEX('Hoja de Trabajo para listado'!$AB$155:$BA$1048576,MATCH($A166,'Hoja de Trabajo para listado'!$AB$155:$AB$1048576,0),MATCH((CUADRO!M$5&amp;$E166),'Hoja de Trabajo para listado'!$AB$151:$BA$151,0)),0)+IFERROR(INDEX('Hoja de Trabajo para listado'!$BC$155:$CB$1048576,MATCH($A166,'Hoja de Trabajo para listado'!$BC$155:$BC$1048576,0),MATCH((CUADRO!M$5&amp;$E166),'Hoja de Trabajo para listado'!$BC$151:$CB$151,0)),0)+IFERROR(INDEX('Hoja de Trabajo para listado'!$DE$153:$DG$274,MATCH($A166,'Hoja de Trabajo para listado'!$DE$153:$DE$1048576,0),MATCH((CUADRO!M$5&amp;$E166),'Hoja de Trabajo para listado'!$DE$151:$DG$151,0)),0)+IFERROR(INDEX('Hoja de Trabajo para listado'!$CD$155:$DC$1048576,MATCH($A166,'Hoja de Trabajo para listado'!$CD$155:$CD$1048576,0),MATCH((CUADRO!M$5&amp;$E166),'Hoja de Trabajo para listado'!$CD$151:$DC$151,0)),0)</f>
        <v>0</v>
      </c>
      <c r="N166" s="243">
        <f ca="1">+IFERROR(INDEX('Hoja de Trabajo para listado'!$A$155:$Z$1048576,MATCH($A166,'Hoja de Trabajo para listado'!$A$155:$A$1048576,0),MATCH((CUADRO!N$5&amp;$E166),'Hoja de Trabajo para listado'!$A$151:$Z$151,0)),0)+IFERROR(INDEX('Hoja de Trabajo para listado'!$AB$155:$BA$1048576,MATCH($A166,'Hoja de Trabajo para listado'!$AB$155:$AB$1048576,0),MATCH((CUADRO!N$5&amp;$E166),'Hoja de Trabajo para listado'!$AB$151:$BA$151,0)),0)+IFERROR(INDEX('Hoja de Trabajo para listado'!$BC$155:$CB$1048576,MATCH($A166,'Hoja de Trabajo para listado'!$BC$155:$BC$1048576,0),MATCH((CUADRO!N$5&amp;$E166),'Hoja de Trabajo para listado'!$BC$151:$CB$151,0)),0)+IFERROR(INDEX('Hoja de Trabajo para listado'!$DE$153:$DG$274,MATCH($A166,'Hoja de Trabajo para listado'!$DE$153:$DE$1048576,0),MATCH((CUADRO!N$5&amp;$E166),'Hoja de Trabajo para listado'!$DE$151:$DG$151,0)),0)+IFERROR(INDEX('Hoja de Trabajo para listado'!$CD$155:$DC$1048576,MATCH($A166,'Hoja de Trabajo para listado'!$CD$155:$CD$1048576,0),MATCH((CUADRO!N$5&amp;$E166),'Hoja de Trabajo para listado'!$CD$151:$DC$151,0)),0)</f>
        <v>0</v>
      </c>
      <c r="O166" s="243">
        <f ca="1">+IFERROR(INDEX('Hoja de Trabajo para listado'!$A$155:$Z$1048576,MATCH($A166,'Hoja de Trabajo para listado'!$A$155:$A$1048576,0),MATCH((CUADRO!O$5&amp;$E166),'Hoja de Trabajo para listado'!$A$151:$Z$151,0)),0)+IFERROR(INDEX('Hoja de Trabajo para listado'!$AB$155:$BA$1048576,MATCH($A166,'Hoja de Trabajo para listado'!$AB$155:$AB$1048576,0),MATCH((CUADRO!O$5&amp;$E166),'Hoja de Trabajo para listado'!$AB$151:$BA$151,0)),0)+IFERROR(INDEX('Hoja de Trabajo para listado'!$BC$155:$CB$1048576,MATCH($A166,'Hoja de Trabajo para listado'!$BC$155:$BC$1048576,0),MATCH((CUADRO!O$5&amp;$E166),'Hoja de Trabajo para listado'!$BC$151:$CB$151,0)),0)+IFERROR(INDEX('Hoja de Trabajo para listado'!$DE$153:$DG$274,MATCH($A166,'Hoja de Trabajo para listado'!$DE$153:$DE$1048576,0),MATCH((CUADRO!O$5&amp;$E166),'Hoja de Trabajo para listado'!$DE$151:$DG$151,0)),0)+IFERROR(INDEX('Hoja de Trabajo para listado'!$CD$155:$DC$1048576,MATCH($A166,'Hoja de Trabajo para listado'!$CD$155:$CD$1048576,0),MATCH((CUADRO!O$5&amp;$E166),'Hoja de Trabajo para listado'!$CD$151:$DC$151,0)),0)</f>
        <v>0</v>
      </c>
      <c r="P166" s="243">
        <f ca="1">+IFERROR(INDEX('Hoja de Trabajo para listado'!$A$155:$Z$1048576,MATCH($A166,'Hoja de Trabajo para listado'!$A$155:$A$1048576,0),MATCH((CUADRO!P$5&amp;$E166),'Hoja de Trabajo para listado'!$A$151:$Z$151,0)),0)+IFERROR(INDEX('Hoja de Trabajo para listado'!$AB$155:$BA$1048576,MATCH($A166,'Hoja de Trabajo para listado'!$AB$155:$AB$1048576,0),MATCH((CUADRO!P$5&amp;$E166),'Hoja de Trabajo para listado'!$AB$151:$BA$151,0)),0)+IFERROR(INDEX('Hoja de Trabajo para listado'!$BC$155:$CB$1048576,MATCH($A166,'Hoja de Trabajo para listado'!$BC$155:$BC$1048576,0),MATCH((CUADRO!P$5&amp;$E166),'Hoja de Trabajo para listado'!$BC$151:$CB$151,0)),0)+IFERROR(INDEX('Hoja de Trabajo para listado'!$DE$153:$DG$274,MATCH($A166,'Hoja de Trabajo para listado'!$DE$153:$DE$1048576,0),MATCH((CUADRO!P$5&amp;$E166),'Hoja de Trabajo para listado'!$DE$151:$DG$151,0)),0)+IFERROR(INDEX('Hoja de Trabajo para listado'!$CD$155:$DC$1048576,MATCH($A166,'Hoja de Trabajo para listado'!$CD$155:$CD$1048576,0),MATCH((CUADRO!P$5&amp;$E166),'Hoja de Trabajo para listado'!$CD$151:$DC$151,0)),0)</f>
        <v>0</v>
      </c>
      <c r="Q166" s="243">
        <f ca="1">+IFERROR(INDEX('Hoja de Trabajo para listado'!$A$155:$Z$1048576,MATCH($A166,'Hoja de Trabajo para listado'!$A$155:$A$1048576,0),MATCH((CUADRO!Q$5&amp;$E166),'Hoja de Trabajo para listado'!$A$151:$Z$151,0)),0)+IFERROR(INDEX('Hoja de Trabajo para listado'!$AB$155:$BA$1048576,MATCH($A166,'Hoja de Trabajo para listado'!$AB$155:$AB$1048576,0),MATCH((CUADRO!Q$5&amp;$E166),'Hoja de Trabajo para listado'!$AB$151:$BA$151,0)),0)+IFERROR(INDEX('Hoja de Trabajo para listado'!$BC$155:$CB$1048576,MATCH($A166,'Hoja de Trabajo para listado'!$BC$155:$BC$1048576,0),MATCH((CUADRO!Q$5&amp;$E166),'Hoja de Trabajo para listado'!$BC$151:$CB$151,0)),0)+IFERROR(INDEX('Hoja de Trabajo para listado'!$DE$153:$DG$274,MATCH($A166,'Hoja de Trabajo para listado'!$DE$153:$DE$1048576,0),MATCH((CUADRO!Q$5&amp;$E166),'Hoja de Trabajo para listado'!$DE$151:$DG$151,0)),0)+IFERROR(INDEX('Hoja de Trabajo para listado'!$CD$155:$DC$1048576,MATCH($A166,'Hoja de Trabajo para listado'!$CD$155:$CD$1048576,0),MATCH((CUADRO!Q$5&amp;$E166),'Hoja de Trabajo para listado'!$CD$151:$DC$151,0)),0)</f>
        <v>0</v>
      </c>
      <c r="R166" s="243">
        <f t="shared" ca="1" si="7"/>
        <v>0</v>
      </c>
      <c r="S166" s="243"/>
      <c r="T166" s="243">
        <f ca="1">+T167</f>
        <v>0</v>
      </c>
      <c r="U166" s="242">
        <f t="shared" si="8"/>
        <v>1</v>
      </c>
      <c r="V166" s="333" t="str">
        <f>+VLOOKUP(A166,bd_lista!$A$3:$E$590,5,FALSE)</f>
        <v>Instituciones Descentralizadas</v>
      </c>
      <c r="W166" s="391" t="str">
        <f>+V166</f>
        <v>Instituciones Descentralizadas</v>
      </c>
      <c r="X166" s="242">
        <f>+VLOOKUP(A166,[4]Sheet1!$A$13:$D$744,4,FALSE)</f>
        <v>20</v>
      </c>
      <c r="Y166" s="242" t="str">
        <f>+VLOOKUP(X166,bd_lista!$A$3:$C$590,3,FALSE)</f>
        <v>Ministerio de Defensa</v>
      </c>
      <c r="Z166" s="294">
        <f>+X166</f>
        <v>20</v>
      </c>
      <c r="AA166" s="295" t="str">
        <f>+Y166</f>
        <v>Ministerio de Defensa</v>
      </c>
    </row>
    <row r="167" spans="1:27" ht="15" hidden="1" customHeight="1">
      <c r="A167" s="32">
        <v>245</v>
      </c>
      <c r="B167" s="388"/>
      <c r="C167" s="333" t="str">
        <f>+VLOOKUP(A167,bd_lista!$A$3:$C$590,3,FALSE)</f>
        <v>Servicio Geodésico de Mapas</v>
      </c>
      <c r="D167" s="390"/>
      <c r="E167" s="333" t="s">
        <v>1305</v>
      </c>
      <c r="F167" s="245">
        <f ca="1">+IFERROR(INDEX('Hoja de Trabajo para listado'!$A$155:$Z$1048576,MATCH($A167,'Hoja de Trabajo para listado'!$A$155:$A$1048576,0),MATCH((CUADRO!F$5&amp;$E167),'Hoja de Trabajo para listado'!$A$151:$Z$151,0)),0)+IFERROR(INDEX('Hoja de Trabajo para listado'!$AB$155:$BA$1048576,MATCH($A167,'Hoja de Trabajo para listado'!$AB$155:$AB$1048576,0),MATCH((CUADRO!F$5&amp;$E167),'Hoja de Trabajo para listado'!$AB$151:$BA$151,0)),0)+IFERROR(INDEX('Hoja de Trabajo para listado'!$BC$155:$CB$1048576,MATCH($A167,'Hoja de Trabajo para listado'!$BC$155:$BC$1048576,0),MATCH((CUADRO!F$5&amp;$E167),'Hoja de Trabajo para listado'!$BC$151:$CB$151,0)),0)+IFERROR(INDEX('Hoja de Trabajo para listado'!$DE$153:$DG$274,MATCH($A167,'Hoja de Trabajo para listado'!$DE$153:$DE$1048576,0),MATCH((CUADRO!F$5&amp;$E167),'Hoja de Trabajo para listado'!$DE$151:$DG$151,0)),0)+IFERROR(INDEX('Hoja de Trabajo para listado'!$CD$155:$DC$1048576,MATCH($A167,'Hoja de Trabajo para listado'!$CD$155:$CD$1048576,0),MATCH((CUADRO!F$5&amp;$E167),'Hoja de Trabajo para listado'!$CD$151:$DC$151,0)),0)</f>
        <v>0</v>
      </c>
      <c r="G167" s="245">
        <f ca="1">+IFERROR(INDEX('Hoja de Trabajo para listado'!$A$155:$Z$1048576,MATCH($A167,'Hoja de Trabajo para listado'!$A$155:$A$1048576,0),MATCH((CUADRO!G$5&amp;$E167),'Hoja de Trabajo para listado'!$A$151:$Z$151,0)),0)+IFERROR(INDEX('Hoja de Trabajo para listado'!$AB$155:$BA$1048576,MATCH($A167,'Hoja de Trabajo para listado'!$AB$155:$AB$1048576,0),MATCH((CUADRO!G$5&amp;$E167),'Hoja de Trabajo para listado'!$AB$151:$BA$151,0)),0)+IFERROR(INDEX('Hoja de Trabajo para listado'!$BC$155:$CB$1048576,MATCH($A167,'Hoja de Trabajo para listado'!$BC$155:$BC$1048576,0),MATCH((CUADRO!G$5&amp;$E167),'Hoja de Trabajo para listado'!$BC$151:$CB$151,0)),0)+IFERROR(INDEX('Hoja de Trabajo para listado'!$DE$153:$DG$274,MATCH($A167,'Hoja de Trabajo para listado'!$DE$153:$DE$1048576,0),MATCH((CUADRO!G$5&amp;$E167),'Hoja de Trabajo para listado'!$DE$151:$DG$151,0)),0)+IFERROR(INDEX('Hoja de Trabajo para listado'!$CD$155:$DC$1048576,MATCH($A167,'Hoja de Trabajo para listado'!$CD$155:$CD$1048576,0),MATCH((CUADRO!G$5&amp;$E167),'Hoja de Trabajo para listado'!$CD$151:$DC$151,0)),0)</f>
        <v>0</v>
      </c>
      <c r="H167" s="245">
        <f ca="1">+IFERROR(INDEX('Hoja de Trabajo para listado'!$A$155:$Z$1048576,MATCH($A167,'Hoja de Trabajo para listado'!$A$155:$A$1048576,0),MATCH((CUADRO!H$5&amp;$E167),'Hoja de Trabajo para listado'!$A$151:$Z$151,0)),0)+IFERROR(INDEX('Hoja de Trabajo para listado'!$AB$155:$BA$1048576,MATCH($A167,'Hoja de Trabajo para listado'!$AB$155:$AB$1048576,0),MATCH((CUADRO!H$5&amp;$E167),'Hoja de Trabajo para listado'!$AB$151:$BA$151,0)),0)+IFERROR(INDEX('Hoja de Trabajo para listado'!$BC$155:$CB$1048576,MATCH($A167,'Hoja de Trabajo para listado'!$BC$155:$BC$1048576,0),MATCH((CUADRO!H$5&amp;$E167),'Hoja de Trabajo para listado'!$BC$151:$CB$151,0)),0)+IFERROR(INDEX('Hoja de Trabajo para listado'!$DE$153:$DG$274,MATCH($A167,'Hoja de Trabajo para listado'!$DE$153:$DE$1048576,0),MATCH((CUADRO!H$5&amp;$E167),'Hoja de Trabajo para listado'!$DE$151:$DG$151,0)),0)+IFERROR(INDEX('Hoja de Trabajo para listado'!$CD$155:$DC$1048576,MATCH($A167,'Hoja de Trabajo para listado'!$CD$155:$CD$1048576,0),MATCH((CUADRO!H$5&amp;$E167),'Hoja de Trabajo para listado'!$CD$151:$DC$151,0)),0)</f>
        <v>0</v>
      </c>
      <c r="I167" s="245">
        <f ca="1">+IFERROR(INDEX('Hoja de Trabajo para listado'!$A$155:$Z$1048576,MATCH($A167,'Hoja de Trabajo para listado'!$A$155:$A$1048576,0),MATCH((CUADRO!I$5&amp;$E167),'Hoja de Trabajo para listado'!$A$151:$Z$151,0)),0)+IFERROR(INDEX('Hoja de Trabajo para listado'!$AB$155:$BA$1048576,MATCH($A167,'Hoja de Trabajo para listado'!$AB$155:$AB$1048576,0),MATCH((CUADRO!I$5&amp;$E167),'Hoja de Trabajo para listado'!$AB$151:$BA$151,0)),0)+IFERROR(INDEX('Hoja de Trabajo para listado'!$BC$155:$CB$1048576,MATCH($A167,'Hoja de Trabajo para listado'!$BC$155:$BC$1048576,0),MATCH((CUADRO!I$5&amp;$E167),'Hoja de Trabajo para listado'!$BC$151:$CB$151,0)),0)+IFERROR(INDEX('Hoja de Trabajo para listado'!$DE$153:$DG$274,MATCH($A167,'Hoja de Trabajo para listado'!$DE$153:$DE$1048576,0),MATCH((CUADRO!I$5&amp;$E167),'Hoja de Trabajo para listado'!$DE$151:$DG$151,0)),0)+IFERROR(INDEX('Hoja de Trabajo para listado'!$CD$155:$DC$1048576,MATCH($A167,'Hoja de Trabajo para listado'!$CD$155:$CD$1048576,0),MATCH((CUADRO!I$5&amp;$E167),'Hoja de Trabajo para listado'!$CD$151:$DC$151,0)),0)</f>
        <v>0</v>
      </c>
      <c r="J167" s="245">
        <f ca="1">+IFERROR(INDEX('Hoja de Trabajo para listado'!$A$155:$Z$1048576,MATCH($A167,'Hoja de Trabajo para listado'!$A$155:$A$1048576,0),MATCH((CUADRO!J$5&amp;$E167),'Hoja de Trabajo para listado'!$A$151:$Z$151,0)),0)+IFERROR(INDEX('Hoja de Trabajo para listado'!$AB$155:$BA$1048576,MATCH($A167,'Hoja de Trabajo para listado'!$AB$155:$AB$1048576,0),MATCH((CUADRO!J$5&amp;$E167),'Hoja de Trabajo para listado'!$AB$151:$BA$151,0)),0)+IFERROR(INDEX('Hoja de Trabajo para listado'!$BC$155:$CB$1048576,MATCH($A167,'Hoja de Trabajo para listado'!$BC$155:$BC$1048576,0),MATCH((CUADRO!J$5&amp;$E167),'Hoja de Trabajo para listado'!$BC$151:$CB$151,0)),0)+IFERROR(INDEX('Hoja de Trabajo para listado'!$DE$153:$DG$274,MATCH($A167,'Hoja de Trabajo para listado'!$DE$153:$DE$1048576,0),MATCH((CUADRO!J$5&amp;$E167),'Hoja de Trabajo para listado'!$DE$151:$DG$151,0)),0)+IFERROR(INDEX('Hoja de Trabajo para listado'!$CD$155:$DC$1048576,MATCH($A167,'Hoja de Trabajo para listado'!$CD$155:$CD$1048576,0),MATCH((CUADRO!J$5&amp;$E167),'Hoja de Trabajo para listado'!$CD$151:$DC$151,0)),0)</f>
        <v>0</v>
      </c>
      <c r="K167" s="245">
        <f ca="1">+IFERROR(INDEX('Hoja de Trabajo para listado'!$A$155:$Z$1048576,MATCH($A167,'Hoja de Trabajo para listado'!$A$155:$A$1048576,0),MATCH((CUADRO!K$5&amp;$E167),'Hoja de Trabajo para listado'!$A$151:$Z$151,0)),0)+IFERROR(INDEX('Hoja de Trabajo para listado'!$AB$155:$BA$1048576,MATCH($A167,'Hoja de Trabajo para listado'!$AB$155:$AB$1048576,0),MATCH((CUADRO!K$5&amp;$E167),'Hoja de Trabajo para listado'!$AB$151:$BA$151,0)),0)+IFERROR(INDEX('Hoja de Trabajo para listado'!$BC$155:$CB$1048576,MATCH($A167,'Hoja de Trabajo para listado'!$BC$155:$BC$1048576,0),MATCH((CUADRO!K$5&amp;$E167),'Hoja de Trabajo para listado'!$BC$151:$CB$151,0)),0)+IFERROR(INDEX('Hoja de Trabajo para listado'!$DE$153:$DG$274,MATCH($A167,'Hoja de Trabajo para listado'!$DE$153:$DE$1048576,0),MATCH((CUADRO!K$5&amp;$E167),'Hoja de Trabajo para listado'!$DE$151:$DG$151,0)),0)+IFERROR(INDEX('Hoja de Trabajo para listado'!$CD$155:$DC$1048576,MATCH($A167,'Hoja de Trabajo para listado'!$CD$155:$CD$1048576,0),MATCH((CUADRO!K$5&amp;$E167),'Hoja de Trabajo para listado'!$CD$151:$DC$151,0)),0)</f>
        <v>0</v>
      </c>
      <c r="L167" s="245">
        <f ca="1">+IFERROR(INDEX('Hoja de Trabajo para listado'!$A$155:$Z$1048576,MATCH($A167,'Hoja de Trabajo para listado'!$A$155:$A$1048576,0),MATCH((CUADRO!L$5&amp;$E167),'Hoja de Trabajo para listado'!$A$151:$Z$151,0)),0)+IFERROR(INDEX('Hoja de Trabajo para listado'!$AB$155:$BA$1048576,MATCH($A167,'Hoja de Trabajo para listado'!$AB$155:$AB$1048576,0),MATCH((CUADRO!L$5&amp;$E167),'Hoja de Trabajo para listado'!$AB$151:$BA$151,0)),0)+IFERROR(INDEX('Hoja de Trabajo para listado'!$BC$155:$CB$1048576,MATCH($A167,'Hoja de Trabajo para listado'!$BC$155:$BC$1048576,0),MATCH((CUADRO!L$5&amp;$E167),'Hoja de Trabajo para listado'!$BC$151:$CB$151,0)),0)+IFERROR(INDEX('Hoja de Trabajo para listado'!$DE$153:$DG$274,MATCH($A167,'Hoja de Trabajo para listado'!$DE$153:$DE$1048576,0),MATCH((CUADRO!L$5&amp;$E167),'Hoja de Trabajo para listado'!$DE$151:$DG$151,0)),0)+IFERROR(INDEX('Hoja de Trabajo para listado'!$CD$155:$DC$1048576,MATCH($A167,'Hoja de Trabajo para listado'!$CD$155:$CD$1048576,0),MATCH((CUADRO!L$5&amp;$E167),'Hoja de Trabajo para listado'!$CD$151:$DC$151,0)),0)</f>
        <v>0</v>
      </c>
      <c r="M167" s="245">
        <f ca="1">+IFERROR(INDEX('Hoja de Trabajo para listado'!$A$155:$Z$1048576,MATCH($A167,'Hoja de Trabajo para listado'!$A$155:$A$1048576,0),MATCH((CUADRO!M$5&amp;$E167),'Hoja de Trabajo para listado'!$A$151:$Z$151,0)),0)+IFERROR(INDEX('Hoja de Trabajo para listado'!$AB$155:$BA$1048576,MATCH($A167,'Hoja de Trabajo para listado'!$AB$155:$AB$1048576,0),MATCH((CUADRO!M$5&amp;$E167),'Hoja de Trabajo para listado'!$AB$151:$BA$151,0)),0)+IFERROR(INDEX('Hoja de Trabajo para listado'!$BC$155:$CB$1048576,MATCH($A167,'Hoja de Trabajo para listado'!$BC$155:$BC$1048576,0),MATCH((CUADRO!M$5&amp;$E167),'Hoja de Trabajo para listado'!$BC$151:$CB$151,0)),0)+IFERROR(INDEX('Hoja de Trabajo para listado'!$DE$153:$DG$274,MATCH($A167,'Hoja de Trabajo para listado'!$DE$153:$DE$1048576,0),MATCH((CUADRO!M$5&amp;$E167),'Hoja de Trabajo para listado'!$DE$151:$DG$151,0)),0)+IFERROR(INDEX('Hoja de Trabajo para listado'!$CD$155:$DC$1048576,MATCH($A167,'Hoja de Trabajo para listado'!$CD$155:$CD$1048576,0),MATCH((CUADRO!M$5&amp;$E167),'Hoja de Trabajo para listado'!$CD$151:$DC$151,0)),0)</f>
        <v>0</v>
      </c>
      <c r="N167" s="245">
        <f ca="1">+IFERROR(INDEX('Hoja de Trabajo para listado'!$A$155:$Z$1048576,MATCH($A167,'Hoja de Trabajo para listado'!$A$155:$A$1048576,0),MATCH((CUADRO!N$5&amp;$E167),'Hoja de Trabajo para listado'!$A$151:$Z$151,0)),0)+IFERROR(INDEX('Hoja de Trabajo para listado'!$AB$155:$BA$1048576,MATCH($A167,'Hoja de Trabajo para listado'!$AB$155:$AB$1048576,0),MATCH((CUADRO!N$5&amp;$E167),'Hoja de Trabajo para listado'!$AB$151:$BA$151,0)),0)+IFERROR(INDEX('Hoja de Trabajo para listado'!$BC$155:$CB$1048576,MATCH($A167,'Hoja de Trabajo para listado'!$BC$155:$BC$1048576,0),MATCH((CUADRO!N$5&amp;$E167),'Hoja de Trabajo para listado'!$BC$151:$CB$151,0)),0)+IFERROR(INDEX('Hoja de Trabajo para listado'!$DE$153:$DG$274,MATCH($A167,'Hoja de Trabajo para listado'!$DE$153:$DE$1048576,0),MATCH((CUADRO!N$5&amp;$E167),'Hoja de Trabajo para listado'!$DE$151:$DG$151,0)),0)+IFERROR(INDEX('Hoja de Trabajo para listado'!$CD$155:$DC$1048576,MATCH($A167,'Hoja de Trabajo para listado'!$CD$155:$CD$1048576,0),MATCH((CUADRO!N$5&amp;$E167),'Hoja de Trabajo para listado'!$CD$151:$DC$151,0)),0)</f>
        <v>0</v>
      </c>
      <c r="O167" s="245">
        <f ca="1">+IFERROR(INDEX('Hoja de Trabajo para listado'!$A$155:$Z$1048576,MATCH($A167,'Hoja de Trabajo para listado'!$A$155:$A$1048576,0),MATCH((CUADRO!O$5&amp;$E167),'Hoja de Trabajo para listado'!$A$151:$Z$151,0)),0)+IFERROR(INDEX('Hoja de Trabajo para listado'!$AB$155:$BA$1048576,MATCH($A167,'Hoja de Trabajo para listado'!$AB$155:$AB$1048576,0),MATCH((CUADRO!O$5&amp;$E167),'Hoja de Trabajo para listado'!$AB$151:$BA$151,0)),0)+IFERROR(INDEX('Hoja de Trabajo para listado'!$BC$155:$CB$1048576,MATCH($A167,'Hoja de Trabajo para listado'!$BC$155:$BC$1048576,0),MATCH((CUADRO!O$5&amp;$E167),'Hoja de Trabajo para listado'!$BC$151:$CB$151,0)),0)+IFERROR(INDEX('Hoja de Trabajo para listado'!$DE$153:$DG$274,MATCH($A167,'Hoja de Trabajo para listado'!$DE$153:$DE$1048576,0),MATCH((CUADRO!O$5&amp;$E167),'Hoja de Trabajo para listado'!$DE$151:$DG$151,0)),0)+IFERROR(INDEX('Hoja de Trabajo para listado'!$CD$155:$DC$1048576,MATCH($A167,'Hoja de Trabajo para listado'!$CD$155:$CD$1048576,0),MATCH((CUADRO!O$5&amp;$E167),'Hoja de Trabajo para listado'!$CD$151:$DC$151,0)),0)</f>
        <v>0</v>
      </c>
      <c r="P167" s="245">
        <f ca="1">+IFERROR(INDEX('Hoja de Trabajo para listado'!$A$155:$Z$1048576,MATCH($A167,'Hoja de Trabajo para listado'!$A$155:$A$1048576,0),MATCH((CUADRO!P$5&amp;$E167),'Hoja de Trabajo para listado'!$A$151:$Z$151,0)),0)+IFERROR(INDEX('Hoja de Trabajo para listado'!$AB$155:$BA$1048576,MATCH($A167,'Hoja de Trabajo para listado'!$AB$155:$AB$1048576,0),MATCH((CUADRO!P$5&amp;$E167),'Hoja de Trabajo para listado'!$AB$151:$BA$151,0)),0)+IFERROR(INDEX('Hoja de Trabajo para listado'!$BC$155:$CB$1048576,MATCH($A167,'Hoja de Trabajo para listado'!$BC$155:$BC$1048576,0),MATCH((CUADRO!P$5&amp;$E167),'Hoja de Trabajo para listado'!$BC$151:$CB$151,0)),0)+IFERROR(INDEX('Hoja de Trabajo para listado'!$DE$153:$DG$274,MATCH($A167,'Hoja de Trabajo para listado'!$DE$153:$DE$1048576,0),MATCH((CUADRO!P$5&amp;$E167),'Hoja de Trabajo para listado'!$DE$151:$DG$151,0)),0)+IFERROR(INDEX('Hoja de Trabajo para listado'!$CD$155:$DC$1048576,MATCH($A167,'Hoja de Trabajo para listado'!$CD$155:$CD$1048576,0),MATCH((CUADRO!P$5&amp;$E167),'Hoja de Trabajo para listado'!$CD$151:$DC$151,0)),0)</f>
        <v>0</v>
      </c>
      <c r="Q167" s="245">
        <f ca="1">+IFERROR(INDEX('Hoja de Trabajo para listado'!$A$155:$Z$1048576,MATCH($A167,'Hoja de Trabajo para listado'!$A$155:$A$1048576,0),MATCH((CUADRO!Q$5&amp;$E167),'Hoja de Trabajo para listado'!$A$151:$Z$151,0)),0)+IFERROR(INDEX('Hoja de Trabajo para listado'!$AB$155:$BA$1048576,MATCH($A167,'Hoja de Trabajo para listado'!$AB$155:$AB$1048576,0),MATCH((CUADRO!Q$5&amp;$E167),'Hoja de Trabajo para listado'!$AB$151:$BA$151,0)),0)+IFERROR(INDEX('Hoja de Trabajo para listado'!$BC$155:$CB$1048576,MATCH($A167,'Hoja de Trabajo para listado'!$BC$155:$BC$1048576,0),MATCH((CUADRO!Q$5&amp;$E167),'Hoja de Trabajo para listado'!$BC$151:$CB$151,0)),0)+IFERROR(INDEX('Hoja de Trabajo para listado'!$DE$153:$DG$274,MATCH($A167,'Hoja de Trabajo para listado'!$DE$153:$DE$1048576,0),MATCH((CUADRO!Q$5&amp;$E167),'Hoja de Trabajo para listado'!$DE$151:$DG$151,0)),0)+IFERROR(INDEX('Hoja de Trabajo para listado'!$CD$155:$DC$1048576,MATCH($A167,'Hoja de Trabajo para listado'!$CD$155:$CD$1048576,0),MATCH((CUADRO!Q$5&amp;$E167),'Hoja de Trabajo para listado'!$CD$151:$DC$151,0)),0)</f>
        <v>0</v>
      </c>
      <c r="R167" s="245">
        <f t="shared" ca="1" si="7"/>
        <v>0</v>
      </c>
      <c r="S167" s="245">
        <f ca="1">+R166+R167</f>
        <v>0</v>
      </c>
      <c r="T167" s="245">
        <f ca="1">+S167</f>
        <v>0</v>
      </c>
      <c r="U167" s="244">
        <f t="shared" si="8"/>
        <v>2</v>
      </c>
      <c r="V167" s="333" t="str">
        <f>+VLOOKUP(A167,bd_lista!$A$3:$E$590,5,FALSE)</f>
        <v>Instituciones Descentralizadas</v>
      </c>
      <c r="W167" s="392"/>
      <c r="X167" s="242">
        <f>+VLOOKUP(A167,[4]Sheet1!$A$13:$D$744,4,FALSE)</f>
        <v>20</v>
      </c>
      <c r="Y167" s="242" t="str">
        <f>+VLOOKUP(X167,bd_lista!$A$3:$C$590,3,FALSE)</f>
        <v>Ministerio de Defensa</v>
      </c>
      <c r="Z167" s="292"/>
      <c r="AA167" s="293"/>
    </row>
    <row r="168" spans="1:27" ht="15" customHeight="1">
      <c r="A168" s="251">
        <v>249</v>
      </c>
      <c r="B168" s="387">
        <f>+A168</f>
        <v>249</v>
      </c>
      <c r="C168" s="247" t="str">
        <f>+VLOOKUP(A168,bd_lista!$A$3:$C$590,3,FALSE)</f>
        <v>Central de Abastecimiento y Suministros de Salud</v>
      </c>
      <c r="D168" s="389" t="str">
        <f>+C168</f>
        <v>Central de Abastecimiento y Suministros de Salud</v>
      </c>
      <c r="E168" s="247" t="s">
        <v>1304</v>
      </c>
      <c r="F168" s="243">
        <f ca="1">+IFERROR(INDEX('Hoja de Trabajo para listado'!$A$155:$Z$1048576,MATCH($A168,'Hoja de Trabajo para listado'!$A$155:$A$1048576,0),MATCH((CUADRO!F$5&amp;$E168),'Hoja de Trabajo para listado'!$A$151:$Z$151,0)),0)+IFERROR(INDEX('Hoja de Trabajo para listado'!$AB$155:$BA$1048576,MATCH($A168,'Hoja de Trabajo para listado'!$AB$155:$AB$1048576,0),MATCH((CUADRO!F$5&amp;$E168),'Hoja de Trabajo para listado'!$AB$151:$BA$151,0)),0)+IFERROR(INDEX('Hoja de Trabajo para listado'!$BC$155:$CB$1048576,MATCH($A168,'Hoja de Trabajo para listado'!$BC$155:$BC$1048576,0),MATCH((CUADRO!F$5&amp;$E168),'Hoja de Trabajo para listado'!$BC$151:$CB$151,0)),0)+IFERROR(INDEX('Hoja de Trabajo para listado'!$DE$153:$DG$274,MATCH($A168,'Hoja de Trabajo para listado'!$DE$153:$DE$1048576,0),MATCH((CUADRO!F$5&amp;$E168),'Hoja de Trabajo para listado'!$DE$151:$DG$151,0)),0)+IFERROR(INDEX('Hoja de Trabajo para listado'!$CD$155:$DC$1048576,MATCH($A168,'Hoja de Trabajo para listado'!$CD$155:$CD$1048576,0),MATCH((CUADRO!F$5&amp;$E168),'Hoja de Trabajo para listado'!$CD$151:$DC$151,0)),0)</f>
        <v>0</v>
      </c>
      <c r="G168" s="243">
        <f ca="1">+IFERROR(INDEX('Hoja de Trabajo para listado'!$A$155:$Z$1048576,MATCH($A168,'Hoja de Trabajo para listado'!$A$155:$A$1048576,0),MATCH((CUADRO!G$5&amp;$E168),'Hoja de Trabajo para listado'!$A$151:$Z$151,0)),0)+IFERROR(INDEX('Hoja de Trabajo para listado'!$AB$155:$BA$1048576,MATCH($A168,'Hoja de Trabajo para listado'!$AB$155:$AB$1048576,0),MATCH((CUADRO!G$5&amp;$E168),'Hoja de Trabajo para listado'!$AB$151:$BA$151,0)),0)+IFERROR(INDEX('Hoja de Trabajo para listado'!$BC$155:$CB$1048576,MATCH($A168,'Hoja de Trabajo para listado'!$BC$155:$BC$1048576,0),MATCH((CUADRO!G$5&amp;$E168),'Hoja de Trabajo para listado'!$BC$151:$CB$151,0)),0)+IFERROR(INDEX('Hoja de Trabajo para listado'!$DE$153:$DG$274,MATCH($A168,'Hoja de Trabajo para listado'!$DE$153:$DE$1048576,0),MATCH((CUADRO!G$5&amp;$E168),'Hoja de Trabajo para listado'!$DE$151:$DG$151,0)),0)+IFERROR(INDEX('Hoja de Trabajo para listado'!$CD$155:$DC$1048576,MATCH($A168,'Hoja de Trabajo para listado'!$CD$155:$CD$1048576,0),MATCH((CUADRO!G$5&amp;$E168),'Hoja de Trabajo para listado'!$CD$151:$DC$151,0)),0)</f>
        <v>0</v>
      </c>
      <c r="H168" s="243">
        <f ca="1">+IFERROR(INDEX('Hoja de Trabajo para listado'!$A$155:$Z$1048576,MATCH($A168,'Hoja de Trabajo para listado'!$A$155:$A$1048576,0),MATCH((CUADRO!H$5&amp;$E168),'Hoja de Trabajo para listado'!$A$151:$Z$151,0)),0)+IFERROR(INDEX('Hoja de Trabajo para listado'!$AB$155:$BA$1048576,MATCH($A168,'Hoja de Trabajo para listado'!$AB$155:$AB$1048576,0),MATCH((CUADRO!H$5&amp;$E168),'Hoja de Trabajo para listado'!$AB$151:$BA$151,0)),0)+IFERROR(INDEX('Hoja de Trabajo para listado'!$BC$155:$CB$1048576,MATCH($A168,'Hoja de Trabajo para listado'!$BC$155:$BC$1048576,0),MATCH((CUADRO!H$5&amp;$E168),'Hoja de Trabajo para listado'!$BC$151:$CB$151,0)),0)+IFERROR(INDEX('Hoja de Trabajo para listado'!$DE$153:$DG$274,MATCH($A168,'Hoja de Trabajo para listado'!$DE$153:$DE$1048576,0),MATCH((CUADRO!H$5&amp;$E168),'Hoja de Trabajo para listado'!$DE$151:$DG$151,0)),0)+IFERROR(INDEX('Hoja de Trabajo para listado'!$CD$155:$DC$1048576,MATCH($A168,'Hoja de Trabajo para listado'!$CD$155:$CD$1048576,0),MATCH((CUADRO!H$5&amp;$E168),'Hoja de Trabajo para listado'!$CD$151:$DC$151,0)),0)</f>
        <v>0</v>
      </c>
      <c r="I168" s="243">
        <f ca="1">+IFERROR(INDEX('Hoja de Trabajo para listado'!$A$155:$Z$1048576,MATCH($A168,'Hoja de Trabajo para listado'!$A$155:$A$1048576,0),MATCH((CUADRO!I$5&amp;$E168),'Hoja de Trabajo para listado'!$A$151:$Z$151,0)),0)+IFERROR(INDEX('Hoja de Trabajo para listado'!$AB$155:$BA$1048576,MATCH($A168,'Hoja de Trabajo para listado'!$AB$155:$AB$1048576,0),MATCH((CUADRO!I$5&amp;$E168),'Hoja de Trabajo para listado'!$AB$151:$BA$151,0)),0)+IFERROR(INDEX('Hoja de Trabajo para listado'!$BC$155:$CB$1048576,MATCH($A168,'Hoja de Trabajo para listado'!$BC$155:$BC$1048576,0),MATCH((CUADRO!I$5&amp;$E168),'Hoja de Trabajo para listado'!$BC$151:$CB$151,0)),0)+IFERROR(INDEX('Hoja de Trabajo para listado'!$DE$153:$DG$274,MATCH($A168,'Hoja de Trabajo para listado'!$DE$153:$DE$1048576,0),MATCH((CUADRO!I$5&amp;$E168),'Hoja de Trabajo para listado'!$DE$151:$DG$151,0)),0)+IFERROR(INDEX('Hoja de Trabajo para listado'!$CD$155:$DC$1048576,MATCH($A168,'Hoja de Trabajo para listado'!$CD$155:$CD$1048576,0),MATCH((CUADRO!I$5&amp;$E168),'Hoja de Trabajo para listado'!$CD$151:$DC$151,0)),0)</f>
        <v>0</v>
      </c>
      <c r="J168" s="243">
        <f ca="1">+IFERROR(INDEX('Hoja de Trabajo para listado'!$A$155:$Z$1048576,MATCH($A168,'Hoja de Trabajo para listado'!$A$155:$A$1048576,0),MATCH((CUADRO!J$5&amp;$E168),'Hoja de Trabajo para listado'!$A$151:$Z$151,0)),0)+IFERROR(INDEX('Hoja de Trabajo para listado'!$AB$155:$BA$1048576,MATCH($A168,'Hoja de Trabajo para listado'!$AB$155:$AB$1048576,0),MATCH((CUADRO!J$5&amp;$E168),'Hoja de Trabajo para listado'!$AB$151:$BA$151,0)),0)+IFERROR(INDEX('Hoja de Trabajo para listado'!$BC$155:$CB$1048576,MATCH($A168,'Hoja de Trabajo para listado'!$BC$155:$BC$1048576,0),MATCH((CUADRO!J$5&amp;$E168),'Hoja de Trabajo para listado'!$BC$151:$CB$151,0)),0)+IFERROR(INDEX('Hoja de Trabajo para listado'!$DE$153:$DG$274,MATCH($A168,'Hoja de Trabajo para listado'!$DE$153:$DE$1048576,0),MATCH((CUADRO!J$5&amp;$E168),'Hoja de Trabajo para listado'!$DE$151:$DG$151,0)),0)+IFERROR(INDEX('Hoja de Trabajo para listado'!$CD$155:$DC$1048576,MATCH($A168,'Hoja de Trabajo para listado'!$CD$155:$CD$1048576,0),MATCH((CUADRO!J$5&amp;$E168),'Hoja de Trabajo para listado'!$CD$151:$DC$151,0)),0)</f>
        <v>0</v>
      </c>
      <c r="K168" s="243">
        <f ca="1">+IFERROR(INDEX('Hoja de Trabajo para listado'!$A$155:$Z$1048576,MATCH($A168,'Hoja de Trabajo para listado'!$A$155:$A$1048576,0),MATCH((CUADRO!K$5&amp;$E168),'Hoja de Trabajo para listado'!$A$151:$Z$151,0)),0)+IFERROR(INDEX('Hoja de Trabajo para listado'!$AB$155:$BA$1048576,MATCH($A168,'Hoja de Trabajo para listado'!$AB$155:$AB$1048576,0),MATCH((CUADRO!K$5&amp;$E168),'Hoja de Trabajo para listado'!$AB$151:$BA$151,0)),0)+IFERROR(INDEX('Hoja de Trabajo para listado'!$BC$155:$CB$1048576,MATCH($A168,'Hoja de Trabajo para listado'!$BC$155:$BC$1048576,0),MATCH((CUADRO!K$5&amp;$E168),'Hoja de Trabajo para listado'!$BC$151:$CB$151,0)),0)+IFERROR(INDEX('Hoja de Trabajo para listado'!$DE$153:$DG$274,MATCH($A168,'Hoja de Trabajo para listado'!$DE$153:$DE$1048576,0),MATCH((CUADRO!K$5&amp;$E168),'Hoja de Trabajo para listado'!$DE$151:$DG$151,0)),0)+IFERROR(INDEX('Hoja de Trabajo para listado'!$CD$155:$DC$1048576,MATCH($A168,'Hoja de Trabajo para listado'!$CD$155:$CD$1048576,0),MATCH((CUADRO!K$5&amp;$E168),'Hoja de Trabajo para listado'!$CD$151:$DC$151,0)),0)</f>
        <v>0</v>
      </c>
      <c r="L168" s="243">
        <f ca="1">+IFERROR(INDEX('Hoja de Trabajo para listado'!$A$155:$Z$1048576,MATCH($A168,'Hoja de Trabajo para listado'!$A$155:$A$1048576,0),MATCH((CUADRO!L$5&amp;$E168),'Hoja de Trabajo para listado'!$A$151:$Z$151,0)),0)+IFERROR(INDEX('Hoja de Trabajo para listado'!$AB$155:$BA$1048576,MATCH($A168,'Hoja de Trabajo para listado'!$AB$155:$AB$1048576,0),MATCH((CUADRO!L$5&amp;$E168),'Hoja de Trabajo para listado'!$AB$151:$BA$151,0)),0)+IFERROR(INDEX('Hoja de Trabajo para listado'!$BC$155:$CB$1048576,MATCH($A168,'Hoja de Trabajo para listado'!$BC$155:$BC$1048576,0),MATCH((CUADRO!L$5&amp;$E168),'Hoja de Trabajo para listado'!$BC$151:$CB$151,0)),0)+IFERROR(INDEX('Hoja de Trabajo para listado'!$DE$153:$DG$274,MATCH($A168,'Hoja de Trabajo para listado'!$DE$153:$DE$1048576,0),MATCH((CUADRO!L$5&amp;$E168),'Hoja de Trabajo para listado'!$DE$151:$DG$151,0)),0)+IFERROR(INDEX('Hoja de Trabajo para listado'!$CD$155:$DC$1048576,MATCH($A168,'Hoja de Trabajo para listado'!$CD$155:$CD$1048576,0),MATCH((CUADRO!L$5&amp;$E168),'Hoja de Trabajo para listado'!$CD$151:$DC$151,0)),0)</f>
        <v>0</v>
      </c>
      <c r="M168" s="243">
        <f ca="1">+IFERROR(INDEX('Hoja de Trabajo para listado'!$A$155:$Z$1048576,MATCH($A168,'Hoja de Trabajo para listado'!$A$155:$A$1048576,0),MATCH((CUADRO!M$5&amp;$E168),'Hoja de Trabajo para listado'!$A$151:$Z$151,0)),0)+IFERROR(INDEX('Hoja de Trabajo para listado'!$AB$155:$BA$1048576,MATCH($A168,'Hoja de Trabajo para listado'!$AB$155:$AB$1048576,0),MATCH((CUADRO!M$5&amp;$E168),'Hoja de Trabajo para listado'!$AB$151:$BA$151,0)),0)+IFERROR(INDEX('Hoja de Trabajo para listado'!$BC$155:$CB$1048576,MATCH($A168,'Hoja de Trabajo para listado'!$BC$155:$BC$1048576,0),MATCH((CUADRO!M$5&amp;$E168),'Hoja de Trabajo para listado'!$BC$151:$CB$151,0)),0)+IFERROR(INDEX('Hoja de Trabajo para listado'!$DE$153:$DG$274,MATCH($A168,'Hoja de Trabajo para listado'!$DE$153:$DE$1048576,0),MATCH((CUADRO!M$5&amp;$E168),'Hoja de Trabajo para listado'!$DE$151:$DG$151,0)),0)+IFERROR(INDEX('Hoja de Trabajo para listado'!$CD$155:$DC$1048576,MATCH($A168,'Hoja de Trabajo para listado'!$CD$155:$CD$1048576,0),MATCH((CUADRO!M$5&amp;$E168),'Hoja de Trabajo para listado'!$CD$151:$DC$151,0)),0)</f>
        <v>0</v>
      </c>
      <c r="N168" s="243">
        <f ca="1">+IFERROR(INDEX('Hoja de Trabajo para listado'!$A$155:$Z$1048576,MATCH($A168,'Hoja de Trabajo para listado'!$A$155:$A$1048576,0),MATCH((CUADRO!N$5&amp;$E168),'Hoja de Trabajo para listado'!$A$151:$Z$151,0)),0)+IFERROR(INDEX('Hoja de Trabajo para listado'!$AB$155:$BA$1048576,MATCH($A168,'Hoja de Trabajo para listado'!$AB$155:$AB$1048576,0),MATCH((CUADRO!N$5&amp;$E168),'Hoja de Trabajo para listado'!$AB$151:$BA$151,0)),0)+IFERROR(INDEX('Hoja de Trabajo para listado'!$BC$155:$CB$1048576,MATCH($A168,'Hoja de Trabajo para listado'!$BC$155:$BC$1048576,0),MATCH((CUADRO!N$5&amp;$E168),'Hoja de Trabajo para listado'!$BC$151:$CB$151,0)),0)+IFERROR(INDEX('Hoja de Trabajo para listado'!$DE$153:$DG$274,MATCH($A168,'Hoja de Trabajo para listado'!$DE$153:$DE$1048576,0),MATCH((CUADRO!N$5&amp;$E168),'Hoja de Trabajo para listado'!$DE$151:$DG$151,0)),0)+IFERROR(INDEX('Hoja de Trabajo para listado'!$CD$155:$DC$1048576,MATCH($A168,'Hoja de Trabajo para listado'!$CD$155:$CD$1048576,0),MATCH((CUADRO!N$5&amp;$E168),'Hoja de Trabajo para listado'!$CD$151:$DC$151,0)),0)</f>
        <v>0</v>
      </c>
      <c r="O168" s="243">
        <f ca="1">+IFERROR(INDEX('Hoja de Trabajo para listado'!$A$155:$Z$1048576,MATCH($A168,'Hoja de Trabajo para listado'!$A$155:$A$1048576,0),MATCH((CUADRO!O$5&amp;$E168),'Hoja de Trabajo para listado'!$A$151:$Z$151,0)),0)+IFERROR(INDEX('Hoja de Trabajo para listado'!$AB$155:$BA$1048576,MATCH($A168,'Hoja de Trabajo para listado'!$AB$155:$AB$1048576,0),MATCH((CUADRO!O$5&amp;$E168),'Hoja de Trabajo para listado'!$AB$151:$BA$151,0)),0)+IFERROR(INDEX('Hoja de Trabajo para listado'!$BC$155:$CB$1048576,MATCH($A168,'Hoja de Trabajo para listado'!$BC$155:$BC$1048576,0),MATCH((CUADRO!O$5&amp;$E168),'Hoja de Trabajo para listado'!$BC$151:$CB$151,0)),0)+IFERROR(INDEX('Hoja de Trabajo para listado'!$DE$153:$DG$274,MATCH($A168,'Hoja de Trabajo para listado'!$DE$153:$DE$1048576,0),MATCH((CUADRO!O$5&amp;$E168),'Hoja de Trabajo para listado'!$DE$151:$DG$151,0)),0)+IFERROR(INDEX('Hoja de Trabajo para listado'!$CD$155:$DC$1048576,MATCH($A168,'Hoja de Trabajo para listado'!$CD$155:$CD$1048576,0),MATCH((CUADRO!O$5&amp;$E168),'Hoja de Trabajo para listado'!$CD$151:$DC$151,0)),0)</f>
        <v>0</v>
      </c>
      <c r="P168" s="243">
        <f ca="1">+IFERROR(INDEX('Hoja de Trabajo para listado'!$A$155:$Z$1048576,MATCH($A168,'Hoja de Trabajo para listado'!$A$155:$A$1048576,0),MATCH((CUADRO!P$5&amp;$E168),'Hoja de Trabajo para listado'!$A$151:$Z$151,0)),0)+IFERROR(INDEX('Hoja de Trabajo para listado'!$AB$155:$BA$1048576,MATCH($A168,'Hoja de Trabajo para listado'!$AB$155:$AB$1048576,0),MATCH((CUADRO!P$5&amp;$E168),'Hoja de Trabajo para listado'!$AB$151:$BA$151,0)),0)+IFERROR(INDEX('Hoja de Trabajo para listado'!$BC$155:$CB$1048576,MATCH($A168,'Hoja de Trabajo para listado'!$BC$155:$BC$1048576,0),MATCH((CUADRO!P$5&amp;$E168),'Hoja de Trabajo para listado'!$BC$151:$CB$151,0)),0)+IFERROR(INDEX('Hoja de Trabajo para listado'!$DE$153:$DG$274,MATCH($A168,'Hoja de Trabajo para listado'!$DE$153:$DE$1048576,0),MATCH((CUADRO!P$5&amp;$E168),'Hoja de Trabajo para listado'!$DE$151:$DG$151,0)),0)+IFERROR(INDEX('Hoja de Trabajo para listado'!$CD$155:$DC$1048576,MATCH($A168,'Hoja de Trabajo para listado'!$CD$155:$CD$1048576,0),MATCH((CUADRO!P$5&amp;$E168),'Hoja de Trabajo para listado'!$CD$151:$DC$151,0)),0)</f>
        <v>0</v>
      </c>
      <c r="Q168" s="243">
        <f ca="1">+IFERROR(INDEX('Hoja de Trabajo para listado'!$A$155:$Z$1048576,MATCH($A168,'Hoja de Trabajo para listado'!$A$155:$A$1048576,0),MATCH((CUADRO!Q$5&amp;$E168),'Hoja de Trabajo para listado'!$A$151:$Z$151,0)),0)+IFERROR(INDEX('Hoja de Trabajo para listado'!$AB$155:$BA$1048576,MATCH($A168,'Hoja de Trabajo para listado'!$AB$155:$AB$1048576,0),MATCH((CUADRO!Q$5&amp;$E168),'Hoja de Trabajo para listado'!$AB$151:$BA$151,0)),0)+IFERROR(INDEX('Hoja de Trabajo para listado'!$BC$155:$CB$1048576,MATCH($A168,'Hoja de Trabajo para listado'!$BC$155:$BC$1048576,0),MATCH((CUADRO!Q$5&amp;$E168),'Hoja de Trabajo para listado'!$BC$151:$CB$151,0)),0)+IFERROR(INDEX('Hoja de Trabajo para listado'!$DE$153:$DG$274,MATCH($A168,'Hoja de Trabajo para listado'!$DE$153:$DE$1048576,0),MATCH((CUADRO!Q$5&amp;$E168),'Hoja de Trabajo para listado'!$DE$151:$DG$151,0)),0)+IFERROR(INDEX('Hoja de Trabajo para listado'!$CD$155:$DC$1048576,MATCH($A168,'Hoja de Trabajo para listado'!$CD$155:$CD$1048576,0),MATCH((CUADRO!Q$5&amp;$E168),'Hoja de Trabajo para listado'!$CD$151:$DC$151,0)),0)</f>
        <v>0</v>
      </c>
      <c r="R168" s="243">
        <f t="shared" ca="1" si="7"/>
        <v>0</v>
      </c>
      <c r="S168" s="243"/>
      <c r="T168" s="243">
        <f ca="1">+T169</f>
        <v>37.619999999999997</v>
      </c>
      <c r="U168" s="242">
        <f t="shared" si="8"/>
        <v>1</v>
      </c>
      <c r="V168" s="333" t="str">
        <f>+VLOOKUP(A168,bd_lista!$A$3:$E$590,5,FALSE)</f>
        <v>Instituciones Descentralizadas</v>
      </c>
      <c r="W168" s="391" t="str">
        <f>+V168</f>
        <v>Instituciones Descentralizadas</v>
      </c>
      <c r="X168" s="242">
        <f>+VLOOKUP(A168,[4]Sheet1!$A$13:$D$744,4,FALSE)</f>
        <v>46</v>
      </c>
      <c r="Y168" s="242" t="str">
        <f>+VLOOKUP(X168,bd_lista!$A$3:$C$590,3,FALSE)</f>
        <v>Ministerio de Salud y Deportes</v>
      </c>
      <c r="Z168" s="294">
        <f>+X168</f>
        <v>46</v>
      </c>
      <c r="AA168" s="295" t="str">
        <f>+Y168</f>
        <v>Ministerio de Salud y Deportes</v>
      </c>
    </row>
    <row r="169" spans="1:27" ht="15" customHeight="1">
      <c r="A169" s="32">
        <v>249</v>
      </c>
      <c r="B169" s="388"/>
      <c r="C169" s="333" t="str">
        <f>+VLOOKUP(A169,bd_lista!$A$3:$C$590,3,FALSE)</f>
        <v>Central de Abastecimiento y Suministros de Salud</v>
      </c>
      <c r="D169" s="390"/>
      <c r="E169" s="333" t="s">
        <v>1305</v>
      </c>
      <c r="F169" s="245">
        <f ca="1">+IFERROR(INDEX('Hoja de Trabajo para listado'!$A$155:$Z$1048576,MATCH($A169,'Hoja de Trabajo para listado'!$A$155:$A$1048576,0),MATCH((CUADRO!F$5&amp;$E169),'Hoja de Trabajo para listado'!$A$151:$Z$151,0)),0)+IFERROR(INDEX('Hoja de Trabajo para listado'!$AB$155:$BA$1048576,MATCH($A169,'Hoja de Trabajo para listado'!$AB$155:$AB$1048576,0),MATCH((CUADRO!F$5&amp;$E169),'Hoja de Trabajo para listado'!$AB$151:$BA$151,0)),0)+IFERROR(INDEX('Hoja de Trabajo para listado'!$BC$155:$CB$1048576,MATCH($A169,'Hoja de Trabajo para listado'!$BC$155:$BC$1048576,0),MATCH((CUADRO!F$5&amp;$E169),'Hoja de Trabajo para listado'!$BC$151:$CB$151,0)),0)+IFERROR(INDEX('Hoja de Trabajo para listado'!$DE$153:$DG$274,MATCH($A169,'Hoja de Trabajo para listado'!$DE$153:$DE$1048576,0),MATCH((CUADRO!F$5&amp;$E169),'Hoja de Trabajo para listado'!$DE$151:$DG$151,0)),0)+IFERROR(INDEX('Hoja de Trabajo para listado'!$CD$155:$DC$1048576,MATCH($A169,'Hoja de Trabajo para listado'!$CD$155:$CD$1048576,0),MATCH((CUADRO!F$5&amp;$E169),'Hoja de Trabajo para listado'!$CD$151:$DC$151,0)),0)</f>
        <v>0</v>
      </c>
      <c r="G169" s="245">
        <f ca="1">+IFERROR(INDEX('Hoja de Trabajo para listado'!$A$155:$Z$1048576,MATCH($A169,'Hoja de Trabajo para listado'!$A$155:$A$1048576,0),MATCH((CUADRO!G$5&amp;$E169),'Hoja de Trabajo para listado'!$A$151:$Z$151,0)),0)+IFERROR(INDEX('Hoja de Trabajo para listado'!$AB$155:$BA$1048576,MATCH($A169,'Hoja de Trabajo para listado'!$AB$155:$AB$1048576,0),MATCH((CUADRO!G$5&amp;$E169),'Hoja de Trabajo para listado'!$AB$151:$BA$151,0)),0)+IFERROR(INDEX('Hoja de Trabajo para listado'!$BC$155:$CB$1048576,MATCH($A169,'Hoja de Trabajo para listado'!$BC$155:$BC$1048576,0),MATCH((CUADRO!G$5&amp;$E169),'Hoja de Trabajo para listado'!$BC$151:$CB$151,0)),0)+IFERROR(INDEX('Hoja de Trabajo para listado'!$DE$153:$DG$274,MATCH($A169,'Hoja de Trabajo para listado'!$DE$153:$DE$1048576,0),MATCH((CUADRO!G$5&amp;$E169),'Hoja de Trabajo para listado'!$DE$151:$DG$151,0)),0)+IFERROR(INDEX('Hoja de Trabajo para listado'!$CD$155:$DC$1048576,MATCH($A169,'Hoja de Trabajo para listado'!$CD$155:$CD$1048576,0),MATCH((CUADRO!G$5&amp;$E169),'Hoja de Trabajo para listado'!$CD$151:$DC$151,0)),0)</f>
        <v>0</v>
      </c>
      <c r="H169" s="245">
        <f ca="1">+IFERROR(INDEX('Hoja de Trabajo para listado'!$A$155:$Z$1048576,MATCH($A169,'Hoja de Trabajo para listado'!$A$155:$A$1048576,0),MATCH((CUADRO!H$5&amp;$E169),'Hoja de Trabajo para listado'!$A$151:$Z$151,0)),0)+IFERROR(INDEX('Hoja de Trabajo para listado'!$AB$155:$BA$1048576,MATCH($A169,'Hoja de Trabajo para listado'!$AB$155:$AB$1048576,0),MATCH((CUADRO!H$5&amp;$E169),'Hoja de Trabajo para listado'!$AB$151:$BA$151,0)),0)+IFERROR(INDEX('Hoja de Trabajo para listado'!$BC$155:$CB$1048576,MATCH($A169,'Hoja de Trabajo para listado'!$BC$155:$BC$1048576,0),MATCH((CUADRO!H$5&amp;$E169),'Hoja de Trabajo para listado'!$BC$151:$CB$151,0)),0)+IFERROR(INDEX('Hoja de Trabajo para listado'!$DE$153:$DG$274,MATCH($A169,'Hoja de Trabajo para listado'!$DE$153:$DE$1048576,0),MATCH((CUADRO!H$5&amp;$E169),'Hoja de Trabajo para listado'!$DE$151:$DG$151,0)),0)+IFERROR(INDEX('Hoja de Trabajo para listado'!$CD$155:$DC$1048576,MATCH($A169,'Hoja de Trabajo para listado'!$CD$155:$CD$1048576,0),MATCH((CUADRO!H$5&amp;$E169),'Hoja de Trabajo para listado'!$CD$151:$DC$151,0)),0)</f>
        <v>23.86</v>
      </c>
      <c r="I169" s="245">
        <f ca="1">+IFERROR(INDEX('Hoja de Trabajo para listado'!$A$155:$Z$1048576,MATCH($A169,'Hoja de Trabajo para listado'!$A$155:$A$1048576,0),MATCH((CUADRO!I$5&amp;$E169),'Hoja de Trabajo para listado'!$A$151:$Z$151,0)),0)+IFERROR(INDEX('Hoja de Trabajo para listado'!$AB$155:$BA$1048576,MATCH($A169,'Hoja de Trabajo para listado'!$AB$155:$AB$1048576,0),MATCH((CUADRO!I$5&amp;$E169),'Hoja de Trabajo para listado'!$AB$151:$BA$151,0)),0)+IFERROR(INDEX('Hoja de Trabajo para listado'!$BC$155:$CB$1048576,MATCH($A169,'Hoja de Trabajo para listado'!$BC$155:$BC$1048576,0),MATCH((CUADRO!I$5&amp;$E169),'Hoja de Trabajo para listado'!$BC$151:$CB$151,0)),0)+IFERROR(INDEX('Hoja de Trabajo para listado'!$DE$153:$DG$274,MATCH($A169,'Hoja de Trabajo para listado'!$DE$153:$DE$1048576,0),MATCH((CUADRO!I$5&amp;$E169),'Hoja de Trabajo para listado'!$DE$151:$DG$151,0)),0)+IFERROR(INDEX('Hoja de Trabajo para listado'!$CD$155:$DC$1048576,MATCH($A169,'Hoja de Trabajo para listado'!$CD$155:$CD$1048576,0),MATCH((CUADRO!I$5&amp;$E169),'Hoja de Trabajo para listado'!$CD$151:$DC$151,0)),0)</f>
        <v>13.76</v>
      </c>
      <c r="J169" s="245">
        <f ca="1">+IFERROR(INDEX('Hoja de Trabajo para listado'!$A$155:$Z$1048576,MATCH($A169,'Hoja de Trabajo para listado'!$A$155:$A$1048576,0),MATCH((CUADRO!J$5&amp;$E169),'Hoja de Trabajo para listado'!$A$151:$Z$151,0)),0)+IFERROR(INDEX('Hoja de Trabajo para listado'!$AB$155:$BA$1048576,MATCH($A169,'Hoja de Trabajo para listado'!$AB$155:$AB$1048576,0),MATCH((CUADRO!J$5&amp;$E169),'Hoja de Trabajo para listado'!$AB$151:$BA$151,0)),0)+IFERROR(INDEX('Hoja de Trabajo para listado'!$BC$155:$CB$1048576,MATCH($A169,'Hoja de Trabajo para listado'!$BC$155:$BC$1048576,0),MATCH((CUADRO!J$5&amp;$E169),'Hoja de Trabajo para listado'!$BC$151:$CB$151,0)),0)+IFERROR(INDEX('Hoja de Trabajo para listado'!$DE$153:$DG$274,MATCH($A169,'Hoja de Trabajo para listado'!$DE$153:$DE$1048576,0),MATCH((CUADRO!J$5&amp;$E169),'Hoja de Trabajo para listado'!$DE$151:$DG$151,0)),0)+IFERROR(INDEX('Hoja de Trabajo para listado'!$CD$155:$DC$1048576,MATCH($A169,'Hoja de Trabajo para listado'!$CD$155:$CD$1048576,0),MATCH((CUADRO!J$5&amp;$E169),'Hoja de Trabajo para listado'!$CD$151:$DC$151,0)),0)</f>
        <v>0</v>
      </c>
      <c r="K169" s="245">
        <f ca="1">+IFERROR(INDEX('Hoja de Trabajo para listado'!$A$155:$Z$1048576,MATCH($A169,'Hoja de Trabajo para listado'!$A$155:$A$1048576,0),MATCH((CUADRO!K$5&amp;$E169),'Hoja de Trabajo para listado'!$A$151:$Z$151,0)),0)+IFERROR(INDEX('Hoja de Trabajo para listado'!$AB$155:$BA$1048576,MATCH($A169,'Hoja de Trabajo para listado'!$AB$155:$AB$1048576,0),MATCH((CUADRO!K$5&amp;$E169),'Hoja de Trabajo para listado'!$AB$151:$BA$151,0)),0)+IFERROR(INDEX('Hoja de Trabajo para listado'!$BC$155:$CB$1048576,MATCH($A169,'Hoja de Trabajo para listado'!$BC$155:$BC$1048576,0),MATCH((CUADRO!K$5&amp;$E169),'Hoja de Trabajo para listado'!$BC$151:$CB$151,0)),0)+IFERROR(INDEX('Hoja de Trabajo para listado'!$DE$153:$DG$274,MATCH($A169,'Hoja de Trabajo para listado'!$DE$153:$DE$1048576,0),MATCH((CUADRO!K$5&amp;$E169),'Hoja de Trabajo para listado'!$DE$151:$DG$151,0)),0)+IFERROR(INDEX('Hoja de Trabajo para listado'!$CD$155:$DC$1048576,MATCH($A169,'Hoja de Trabajo para listado'!$CD$155:$CD$1048576,0),MATCH((CUADRO!K$5&amp;$E169),'Hoja de Trabajo para listado'!$CD$151:$DC$151,0)),0)</f>
        <v>0</v>
      </c>
      <c r="L169" s="245">
        <f ca="1">+IFERROR(INDEX('Hoja de Trabajo para listado'!$A$155:$Z$1048576,MATCH($A169,'Hoja de Trabajo para listado'!$A$155:$A$1048576,0),MATCH((CUADRO!L$5&amp;$E169),'Hoja de Trabajo para listado'!$A$151:$Z$151,0)),0)+IFERROR(INDEX('Hoja de Trabajo para listado'!$AB$155:$BA$1048576,MATCH($A169,'Hoja de Trabajo para listado'!$AB$155:$AB$1048576,0),MATCH((CUADRO!L$5&amp;$E169),'Hoja de Trabajo para listado'!$AB$151:$BA$151,0)),0)+IFERROR(INDEX('Hoja de Trabajo para listado'!$BC$155:$CB$1048576,MATCH($A169,'Hoja de Trabajo para listado'!$BC$155:$BC$1048576,0),MATCH((CUADRO!L$5&amp;$E169),'Hoja de Trabajo para listado'!$BC$151:$CB$151,0)),0)+IFERROR(INDEX('Hoja de Trabajo para listado'!$DE$153:$DG$274,MATCH($A169,'Hoja de Trabajo para listado'!$DE$153:$DE$1048576,0),MATCH((CUADRO!L$5&amp;$E169),'Hoja de Trabajo para listado'!$DE$151:$DG$151,0)),0)+IFERROR(INDEX('Hoja de Trabajo para listado'!$CD$155:$DC$1048576,MATCH($A169,'Hoja de Trabajo para listado'!$CD$155:$CD$1048576,0),MATCH((CUADRO!L$5&amp;$E169),'Hoja de Trabajo para listado'!$CD$151:$DC$151,0)),0)</f>
        <v>0</v>
      </c>
      <c r="M169" s="245">
        <f ca="1">+IFERROR(INDEX('Hoja de Trabajo para listado'!$A$155:$Z$1048576,MATCH($A169,'Hoja de Trabajo para listado'!$A$155:$A$1048576,0),MATCH((CUADRO!M$5&amp;$E169),'Hoja de Trabajo para listado'!$A$151:$Z$151,0)),0)+IFERROR(INDEX('Hoja de Trabajo para listado'!$AB$155:$BA$1048576,MATCH($A169,'Hoja de Trabajo para listado'!$AB$155:$AB$1048576,0),MATCH((CUADRO!M$5&amp;$E169),'Hoja de Trabajo para listado'!$AB$151:$BA$151,0)),0)+IFERROR(INDEX('Hoja de Trabajo para listado'!$BC$155:$CB$1048576,MATCH($A169,'Hoja de Trabajo para listado'!$BC$155:$BC$1048576,0),MATCH((CUADRO!M$5&amp;$E169),'Hoja de Trabajo para listado'!$BC$151:$CB$151,0)),0)+IFERROR(INDEX('Hoja de Trabajo para listado'!$DE$153:$DG$274,MATCH($A169,'Hoja de Trabajo para listado'!$DE$153:$DE$1048576,0),MATCH((CUADRO!M$5&amp;$E169),'Hoja de Trabajo para listado'!$DE$151:$DG$151,0)),0)+IFERROR(INDEX('Hoja de Trabajo para listado'!$CD$155:$DC$1048576,MATCH($A169,'Hoja de Trabajo para listado'!$CD$155:$CD$1048576,0),MATCH((CUADRO!M$5&amp;$E169),'Hoja de Trabajo para listado'!$CD$151:$DC$151,0)),0)</f>
        <v>0</v>
      </c>
      <c r="N169" s="245">
        <f ca="1">+IFERROR(INDEX('Hoja de Trabajo para listado'!$A$155:$Z$1048576,MATCH($A169,'Hoja de Trabajo para listado'!$A$155:$A$1048576,0),MATCH((CUADRO!N$5&amp;$E169),'Hoja de Trabajo para listado'!$A$151:$Z$151,0)),0)+IFERROR(INDEX('Hoja de Trabajo para listado'!$AB$155:$BA$1048576,MATCH($A169,'Hoja de Trabajo para listado'!$AB$155:$AB$1048576,0),MATCH((CUADRO!N$5&amp;$E169),'Hoja de Trabajo para listado'!$AB$151:$BA$151,0)),0)+IFERROR(INDEX('Hoja de Trabajo para listado'!$BC$155:$CB$1048576,MATCH($A169,'Hoja de Trabajo para listado'!$BC$155:$BC$1048576,0),MATCH((CUADRO!N$5&amp;$E169),'Hoja de Trabajo para listado'!$BC$151:$CB$151,0)),0)+IFERROR(INDEX('Hoja de Trabajo para listado'!$DE$153:$DG$274,MATCH($A169,'Hoja de Trabajo para listado'!$DE$153:$DE$1048576,0),MATCH((CUADRO!N$5&amp;$E169),'Hoja de Trabajo para listado'!$DE$151:$DG$151,0)),0)+IFERROR(INDEX('Hoja de Trabajo para listado'!$CD$155:$DC$1048576,MATCH($A169,'Hoja de Trabajo para listado'!$CD$155:$CD$1048576,0),MATCH((CUADRO!N$5&amp;$E169),'Hoja de Trabajo para listado'!$CD$151:$DC$151,0)),0)</f>
        <v>0</v>
      </c>
      <c r="O169" s="245">
        <f ca="1">+IFERROR(INDEX('Hoja de Trabajo para listado'!$A$155:$Z$1048576,MATCH($A169,'Hoja de Trabajo para listado'!$A$155:$A$1048576,0),MATCH((CUADRO!O$5&amp;$E169),'Hoja de Trabajo para listado'!$A$151:$Z$151,0)),0)+IFERROR(INDEX('Hoja de Trabajo para listado'!$AB$155:$BA$1048576,MATCH($A169,'Hoja de Trabajo para listado'!$AB$155:$AB$1048576,0),MATCH((CUADRO!O$5&amp;$E169),'Hoja de Trabajo para listado'!$AB$151:$BA$151,0)),0)+IFERROR(INDEX('Hoja de Trabajo para listado'!$BC$155:$CB$1048576,MATCH($A169,'Hoja de Trabajo para listado'!$BC$155:$BC$1048576,0),MATCH((CUADRO!O$5&amp;$E169),'Hoja de Trabajo para listado'!$BC$151:$CB$151,0)),0)+IFERROR(INDEX('Hoja de Trabajo para listado'!$DE$153:$DG$274,MATCH($A169,'Hoja de Trabajo para listado'!$DE$153:$DE$1048576,0),MATCH((CUADRO!O$5&amp;$E169),'Hoja de Trabajo para listado'!$DE$151:$DG$151,0)),0)+IFERROR(INDEX('Hoja de Trabajo para listado'!$CD$155:$DC$1048576,MATCH($A169,'Hoja de Trabajo para listado'!$CD$155:$CD$1048576,0),MATCH((CUADRO!O$5&amp;$E169),'Hoja de Trabajo para listado'!$CD$151:$DC$151,0)),0)</f>
        <v>0</v>
      </c>
      <c r="P169" s="245">
        <f ca="1">+IFERROR(INDEX('Hoja de Trabajo para listado'!$A$155:$Z$1048576,MATCH($A169,'Hoja de Trabajo para listado'!$A$155:$A$1048576,0),MATCH((CUADRO!P$5&amp;$E169),'Hoja de Trabajo para listado'!$A$151:$Z$151,0)),0)+IFERROR(INDEX('Hoja de Trabajo para listado'!$AB$155:$BA$1048576,MATCH($A169,'Hoja de Trabajo para listado'!$AB$155:$AB$1048576,0),MATCH((CUADRO!P$5&amp;$E169),'Hoja de Trabajo para listado'!$AB$151:$BA$151,0)),0)+IFERROR(INDEX('Hoja de Trabajo para listado'!$BC$155:$CB$1048576,MATCH($A169,'Hoja de Trabajo para listado'!$BC$155:$BC$1048576,0),MATCH((CUADRO!P$5&amp;$E169),'Hoja de Trabajo para listado'!$BC$151:$CB$151,0)),0)+IFERROR(INDEX('Hoja de Trabajo para listado'!$DE$153:$DG$274,MATCH($A169,'Hoja de Trabajo para listado'!$DE$153:$DE$1048576,0),MATCH((CUADRO!P$5&amp;$E169),'Hoja de Trabajo para listado'!$DE$151:$DG$151,0)),0)+IFERROR(INDEX('Hoja de Trabajo para listado'!$CD$155:$DC$1048576,MATCH($A169,'Hoja de Trabajo para listado'!$CD$155:$CD$1048576,0),MATCH((CUADRO!P$5&amp;$E169),'Hoja de Trabajo para listado'!$CD$151:$DC$151,0)),0)</f>
        <v>0</v>
      </c>
      <c r="Q169" s="245">
        <f ca="1">+IFERROR(INDEX('Hoja de Trabajo para listado'!$A$155:$Z$1048576,MATCH($A169,'Hoja de Trabajo para listado'!$A$155:$A$1048576,0),MATCH((CUADRO!Q$5&amp;$E169),'Hoja de Trabajo para listado'!$A$151:$Z$151,0)),0)+IFERROR(INDEX('Hoja de Trabajo para listado'!$AB$155:$BA$1048576,MATCH($A169,'Hoja de Trabajo para listado'!$AB$155:$AB$1048576,0),MATCH((CUADRO!Q$5&amp;$E169),'Hoja de Trabajo para listado'!$AB$151:$BA$151,0)),0)+IFERROR(INDEX('Hoja de Trabajo para listado'!$BC$155:$CB$1048576,MATCH($A169,'Hoja de Trabajo para listado'!$BC$155:$BC$1048576,0),MATCH((CUADRO!Q$5&amp;$E169),'Hoja de Trabajo para listado'!$BC$151:$CB$151,0)),0)+IFERROR(INDEX('Hoja de Trabajo para listado'!$DE$153:$DG$274,MATCH($A169,'Hoja de Trabajo para listado'!$DE$153:$DE$1048576,0),MATCH((CUADRO!Q$5&amp;$E169),'Hoja de Trabajo para listado'!$DE$151:$DG$151,0)),0)+IFERROR(INDEX('Hoja de Trabajo para listado'!$CD$155:$DC$1048576,MATCH($A169,'Hoja de Trabajo para listado'!$CD$155:$CD$1048576,0),MATCH((CUADRO!Q$5&amp;$E169),'Hoja de Trabajo para listado'!$CD$151:$DC$151,0)),0)</f>
        <v>0</v>
      </c>
      <c r="R169" s="245">
        <f t="shared" ca="1" si="7"/>
        <v>37.619999999999997</v>
      </c>
      <c r="S169" s="245">
        <f ca="1">+R168+R169</f>
        <v>37.619999999999997</v>
      </c>
      <c r="T169" s="245">
        <f ca="1">+S169</f>
        <v>37.619999999999997</v>
      </c>
      <c r="U169" s="244">
        <f t="shared" si="8"/>
        <v>2</v>
      </c>
      <c r="V169" s="333" t="str">
        <f>+VLOOKUP(A169,bd_lista!$A$3:$E$590,5,FALSE)</f>
        <v>Instituciones Descentralizadas</v>
      </c>
      <c r="W169" s="392"/>
      <c r="X169" s="242">
        <f>+VLOOKUP(A169,[4]Sheet1!$A$13:$D$744,4,FALSE)</f>
        <v>46</v>
      </c>
      <c r="Y169" s="242" t="str">
        <f>+VLOOKUP(X169,bd_lista!$A$3:$C$590,3,FALSE)</f>
        <v>Ministerio de Salud y Deportes</v>
      </c>
      <c r="Z169" s="292"/>
      <c r="AA169" s="293"/>
    </row>
    <row r="170" spans="1:27" ht="15" hidden="1" customHeight="1">
      <c r="A170" s="251">
        <v>251</v>
      </c>
      <c r="B170" s="387">
        <f>+A170</f>
        <v>251</v>
      </c>
      <c r="C170" s="247" t="str">
        <f>+VLOOKUP(A170,bd_lista!$A$3:$C$590,3,FALSE)</f>
        <v>Instituto Nacional de Salud Ocupacional</v>
      </c>
      <c r="D170" s="389" t="str">
        <f>+C170</f>
        <v>Instituto Nacional de Salud Ocupacional</v>
      </c>
      <c r="E170" s="247" t="s">
        <v>1304</v>
      </c>
      <c r="F170" s="243">
        <f ca="1">+IFERROR(INDEX('Hoja de Trabajo para listado'!$A$155:$Z$1048576,MATCH($A170,'Hoja de Trabajo para listado'!$A$155:$A$1048576,0),MATCH((CUADRO!F$5&amp;$E170),'Hoja de Trabajo para listado'!$A$151:$Z$151,0)),0)+IFERROR(INDEX('Hoja de Trabajo para listado'!$AB$155:$BA$1048576,MATCH($A170,'Hoja de Trabajo para listado'!$AB$155:$AB$1048576,0),MATCH((CUADRO!F$5&amp;$E170),'Hoja de Trabajo para listado'!$AB$151:$BA$151,0)),0)+IFERROR(INDEX('Hoja de Trabajo para listado'!$BC$155:$CB$1048576,MATCH($A170,'Hoja de Trabajo para listado'!$BC$155:$BC$1048576,0),MATCH((CUADRO!F$5&amp;$E170),'Hoja de Trabajo para listado'!$BC$151:$CB$151,0)),0)+IFERROR(INDEX('Hoja de Trabajo para listado'!$DE$153:$DG$274,MATCH($A170,'Hoja de Trabajo para listado'!$DE$153:$DE$1048576,0),MATCH((CUADRO!F$5&amp;$E170),'Hoja de Trabajo para listado'!$DE$151:$DG$151,0)),0)+IFERROR(INDEX('Hoja de Trabajo para listado'!$CD$155:$DC$1048576,MATCH($A170,'Hoja de Trabajo para listado'!$CD$155:$CD$1048576,0),MATCH((CUADRO!F$5&amp;$E170),'Hoja de Trabajo para listado'!$CD$151:$DC$151,0)),0)</f>
        <v>0</v>
      </c>
      <c r="G170" s="243">
        <f ca="1">+IFERROR(INDEX('Hoja de Trabajo para listado'!$A$155:$Z$1048576,MATCH($A170,'Hoja de Trabajo para listado'!$A$155:$A$1048576,0),MATCH((CUADRO!G$5&amp;$E170),'Hoja de Trabajo para listado'!$A$151:$Z$151,0)),0)+IFERROR(INDEX('Hoja de Trabajo para listado'!$AB$155:$BA$1048576,MATCH($A170,'Hoja de Trabajo para listado'!$AB$155:$AB$1048576,0),MATCH((CUADRO!G$5&amp;$E170),'Hoja de Trabajo para listado'!$AB$151:$BA$151,0)),0)+IFERROR(INDEX('Hoja de Trabajo para listado'!$BC$155:$CB$1048576,MATCH($A170,'Hoja de Trabajo para listado'!$BC$155:$BC$1048576,0),MATCH((CUADRO!G$5&amp;$E170),'Hoja de Trabajo para listado'!$BC$151:$CB$151,0)),0)+IFERROR(INDEX('Hoja de Trabajo para listado'!$DE$153:$DG$274,MATCH($A170,'Hoja de Trabajo para listado'!$DE$153:$DE$1048576,0),MATCH((CUADRO!G$5&amp;$E170),'Hoja de Trabajo para listado'!$DE$151:$DG$151,0)),0)+IFERROR(INDEX('Hoja de Trabajo para listado'!$CD$155:$DC$1048576,MATCH($A170,'Hoja de Trabajo para listado'!$CD$155:$CD$1048576,0),MATCH((CUADRO!G$5&amp;$E170),'Hoja de Trabajo para listado'!$CD$151:$DC$151,0)),0)</f>
        <v>0</v>
      </c>
      <c r="H170" s="243">
        <f ca="1">+IFERROR(INDEX('Hoja de Trabajo para listado'!$A$155:$Z$1048576,MATCH($A170,'Hoja de Trabajo para listado'!$A$155:$A$1048576,0),MATCH((CUADRO!H$5&amp;$E170),'Hoja de Trabajo para listado'!$A$151:$Z$151,0)),0)+IFERROR(INDEX('Hoja de Trabajo para listado'!$AB$155:$BA$1048576,MATCH($A170,'Hoja de Trabajo para listado'!$AB$155:$AB$1048576,0),MATCH((CUADRO!H$5&amp;$E170),'Hoja de Trabajo para listado'!$AB$151:$BA$151,0)),0)+IFERROR(INDEX('Hoja de Trabajo para listado'!$BC$155:$CB$1048576,MATCH($A170,'Hoja de Trabajo para listado'!$BC$155:$BC$1048576,0),MATCH((CUADRO!H$5&amp;$E170),'Hoja de Trabajo para listado'!$BC$151:$CB$151,0)),0)+IFERROR(INDEX('Hoja de Trabajo para listado'!$DE$153:$DG$274,MATCH($A170,'Hoja de Trabajo para listado'!$DE$153:$DE$1048576,0),MATCH((CUADRO!H$5&amp;$E170),'Hoja de Trabajo para listado'!$DE$151:$DG$151,0)),0)+IFERROR(INDEX('Hoja de Trabajo para listado'!$CD$155:$DC$1048576,MATCH($A170,'Hoja de Trabajo para listado'!$CD$155:$CD$1048576,0),MATCH((CUADRO!H$5&amp;$E170),'Hoja de Trabajo para listado'!$CD$151:$DC$151,0)),0)</f>
        <v>0</v>
      </c>
      <c r="I170" s="243">
        <f ca="1">+IFERROR(INDEX('Hoja de Trabajo para listado'!$A$155:$Z$1048576,MATCH($A170,'Hoja de Trabajo para listado'!$A$155:$A$1048576,0),MATCH((CUADRO!I$5&amp;$E170),'Hoja de Trabajo para listado'!$A$151:$Z$151,0)),0)+IFERROR(INDEX('Hoja de Trabajo para listado'!$AB$155:$BA$1048576,MATCH($A170,'Hoja de Trabajo para listado'!$AB$155:$AB$1048576,0),MATCH((CUADRO!I$5&amp;$E170),'Hoja de Trabajo para listado'!$AB$151:$BA$151,0)),0)+IFERROR(INDEX('Hoja de Trabajo para listado'!$BC$155:$CB$1048576,MATCH($A170,'Hoja de Trabajo para listado'!$BC$155:$BC$1048576,0),MATCH((CUADRO!I$5&amp;$E170),'Hoja de Trabajo para listado'!$BC$151:$CB$151,0)),0)+IFERROR(INDEX('Hoja de Trabajo para listado'!$DE$153:$DG$274,MATCH($A170,'Hoja de Trabajo para listado'!$DE$153:$DE$1048576,0),MATCH((CUADRO!I$5&amp;$E170),'Hoja de Trabajo para listado'!$DE$151:$DG$151,0)),0)+IFERROR(INDEX('Hoja de Trabajo para listado'!$CD$155:$DC$1048576,MATCH($A170,'Hoja de Trabajo para listado'!$CD$155:$CD$1048576,0),MATCH((CUADRO!I$5&amp;$E170),'Hoja de Trabajo para listado'!$CD$151:$DC$151,0)),0)</f>
        <v>0</v>
      </c>
      <c r="J170" s="243">
        <f ca="1">+IFERROR(INDEX('Hoja de Trabajo para listado'!$A$155:$Z$1048576,MATCH($A170,'Hoja de Trabajo para listado'!$A$155:$A$1048576,0),MATCH((CUADRO!J$5&amp;$E170),'Hoja de Trabajo para listado'!$A$151:$Z$151,0)),0)+IFERROR(INDEX('Hoja de Trabajo para listado'!$AB$155:$BA$1048576,MATCH($A170,'Hoja de Trabajo para listado'!$AB$155:$AB$1048576,0),MATCH((CUADRO!J$5&amp;$E170),'Hoja de Trabajo para listado'!$AB$151:$BA$151,0)),0)+IFERROR(INDEX('Hoja de Trabajo para listado'!$BC$155:$CB$1048576,MATCH($A170,'Hoja de Trabajo para listado'!$BC$155:$BC$1048576,0),MATCH((CUADRO!J$5&amp;$E170),'Hoja de Trabajo para listado'!$BC$151:$CB$151,0)),0)+IFERROR(INDEX('Hoja de Trabajo para listado'!$DE$153:$DG$274,MATCH($A170,'Hoja de Trabajo para listado'!$DE$153:$DE$1048576,0),MATCH((CUADRO!J$5&amp;$E170),'Hoja de Trabajo para listado'!$DE$151:$DG$151,0)),0)+IFERROR(INDEX('Hoja de Trabajo para listado'!$CD$155:$DC$1048576,MATCH($A170,'Hoja de Trabajo para listado'!$CD$155:$CD$1048576,0),MATCH((CUADRO!J$5&amp;$E170),'Hoja de Trabajo para listado'!$CD$151:$DC$151,0)),0)</f>
        <v>0</v>
      </c>
      <c r="K170" s="243">
        <f ca="1">+IFERROR(INDEX('Hoja de Trabajo para listado'!$A$155:$Z$1048576,MATCH($A170,'Hoja de Trabajo para listado'!$A$155:$A$1048576,0),MATCH((CUADRO!K$5&amp;$E170),'Hoja de Trabajo para listado'!$A$151:$Z$151,0)),0)+IFERROR(INDEX('Hoja de Trabajo para listado'!$AB$155:$BA$1048576,MATCH($A170,'Hoja de Trabajo para listado'!$AB$155:$AB$1048576,0),MATCH((CUADRO!K$5&amp;$E170),'Hoja de Trabajo para listado'!$AB$151:$BA$151,0)),0)+IFERROR(INDEX('Hoja de Trabajo para listado'!$BC$155:$CB$1048576,MATCH($A170,'Hoja de Trabajo para listado'!$BC$155:$BC$1048576,0),MATCH((CUADRO!K$5&amp;$E170),'Hoja de Trabajo para listado'!$BC$151:$CB$151,0)),0)+IFERROR(INDEX('Hoja de Trabajo para listado'!$DE$153:$DG$274,MATCH($A170,'Hoja de Trabajo para listado'!$DE$153:$DE$1048576,0),MATCH((CUADRO!K$5&amp;$E170),'Hoja de Trabajo para listado'!$DE$151:$DG$151,0)),0)+IFERROR(INDEX('Hoja de Trabajo para listado'!$CD$155:$DC$1048576,MATCH($A170,'Hoja de Trabajo para listado'!$CD$155:$CD$1048576,0),MATCH((CUADRO!K$5&amp;$E170),'Hoja de Trabajo para listado'!$CD$151:$DC$151,0)),0)</f>
        <v>0</v>
      </c>
      <c r="L170" s="243">
        <f ca="1">+IFERROR(INDEX('Hoja de Trabajo para listado'!$A$155:$Z$1048576,MATCH($A170,'Hoja de Trabajo para listado'!$A$155:$A$1048576,0),MATCH((CUADRO!L$5&amp;$E170),'Hoja de Trabajo para listado'!$A$151:$Z$151,0)),0)+IFERROR(INDEX('Hoja de Trabajo para listado'!$AB$155:$BA$1048576,MATCH($A170,'Hoja de Trabajo para listado'!$AB$155:$AB$1048576,0),MATCH((CUADRO!L$5&amp;$E170),'Hoja de Trabajo para listado'!$AB$151:$BA$151,0)),0)+IFERROR(INDEX('Hoja de Trabajo para listado'!$BC$155:$CB$1048576,MATCH($A170,'Hoja de Trabajo para listado'!$BC$155:$BC$1048576,0),MATCH((CUADRO!L$5&amp;$E170),'Hoja de Trabajo para listado'!$BC$151:$CB$151,0)),0)+IFERROR(INDEX('Hoja de Trabajo para listado'!$DE$153:$DG$274,MATCH($A170,'Hoja de Trabajo para listado'!$DE$153:$DE$1048576,0),MATCH((CUADRO!L$5&amp;$E170),'Hoja de Trabajo para listado'!$DE$151:$DG$151,0)),0)+IFERROR(INDEX('Hoja de Trabajo para listado'!$CD$155:$DC$1048576,MATCH($A170,'Hoja de Trabajo para listado'!$CD$155:$CD$1048576,0),MATCH((CUADRO!L$5&amp;$E170),'Hoja de Trabajo para listado'!$CD$151:$DC$151,0)),0)</f>
        <v>0</v>
      </c>
      <c r="M170" s="243">
        <f ca="1">+IFERROR(INDEX('Hoja de Trabajo para listado'!$A$155:$Z$1048576,MATCH($A170,'Hoja de Trabajo para listado'!$A$155:$A$1048576,0),MATCH((CUADRO!M$5&amp;$E170),'Hoja de Trabajo para listado'!$A$151:$Z$151,0)),0)+IFERROR(INDEX('Hoja de Trabajo para listado'!$AB$155:$BA$1048576,MATCH($A170,'Hoja de Trabajo para listado'!$AB$155:$AB$1048576,0),MATCH((CUADRO!M$5&amp;$E170),'Hoja de Trabajo para listado'!$AB$151:$BA$151,0)),0)+IFERROR(INDEX('Hoja de Trabajo para listado'!$BC$155:$CB$1048576,MATCH($A170,'Hoja de Trabajo para listado'!$BC$155:$BC$1048576,0),MATCH((CUADRO!M$5&amp;$E170),'Hoja de Trabajo para listado'!$BC$151:$CB$151,0)),0)+IFERROR(INDEX('Hoja de Trabajo para listado'!$DE$153:$DG$274,MATCH($A170,'Hoja de Trabajo para listado'!$DE$153:$DE$1048576,0),MATCH((CUADRO!M$5&amp;$E170),'Hoja de Trabajo para listado'!$DE$151:$DG$151,0)),0)+IFERROR(INDEX('Hoja de Trabajo para listado'!$CD$155:$DC$1048576,MATCH($A170,'Hoja de Trabajo para listado'!$CD$155:$CD$1048576,0),MATCH((CUADRO!M$5&amp;$E170),'Hoja de Trabajo para listado'!$CD$151:$DC$151,0)),0)</f>
        <v>0</v>
      </c>
      <c r="N170" s="243">
        <f ca="1">+IFERROR(INDEX('Hoja de Trabajo para listado'!$A$155:$Z$1048576,MATCH($A170,'Hoja de Trabajo para listado'!$A$155:$A$1048576,0),MATCH((CUADRO!N$5&amp;$E170),'Hoja de Trabajo para listado'!$A$151:$Z$151,0)),0)+IFERROR(INDEX('Hoja de Trabajo para listado'!$AB$155:$BA$1048576,MATCH($A170,'Hoja de Trabajo para listado'!$AB$155:$AB$1048576,0),MATCH((CUADRO!N$5&amp;$E170),'Hoja de Trabajo para listado'!$AB$151:$BA$151,0)),0)+IFERROR(INDEX('Hoja de Trabajo para listado'!$BC$155:$CB$1048576,MATCH($A170,'Hoja de Trabajo para listado'!$BC$155:$BC$1048576,0),MATCH((CUADRO!N$5&amp;$E170),'Hoja de Trabajo para listado'!$BC$151:$CB$151,0)),0)+IFERROR(INDEX('Hoja de Trabajo para listado'!$DE$153:$DG$274,MATCH($A170,'Hoja de Trabajo para listado'!$DE$153:$DE$1048576,0),MATCH((CUADRO!N$5&amp;$E170),'Hoja de Trabajo para listado'!$DE$151:$DG$151,0)),0)+IFERROR(INDEX('Hoja de Trabajo para listado'!$CD$155:$DC$1048576,MATCH($A170,'Hoja de Trabajo para listado'!$CD$155:$CD$1048576,0),MATCH((CUADRO!N$5&amp;$E170),'Hoja de Trabajo para listado'!$CD$151:$DC$151,0)),0)</f>
        <v>0</v>
      </c>
      <c r="O170" s="243">
        <f ca="1">+IFERROR(INDEX('Hoja de Trabajo para listado'!$A$155:$Z$1048576,MATCH($A170,'Hoja de Trabajo para listado'!$A$155:$A$1048576,0),MATCH((CUADRO!O$5&amp;$E170),'Hoja de Trabajo para listado'!$A$151:$Z$151,0)),0)+IFERROR(INDEX('Hoja de Trabajo para listado'!$AB$155:$BA$1048576,MATCH($A170,'Hoja de Trabajo para listado'!$AB$155:$AB$1048576,0),MATCH((CUADRO!O$5&amp;$E170),'Hoja de Trabajo para listado'!$AB$151:$BA$151,0)),0)+IFERROR(INDEX('Hoja de Trabajo para listado'!$BC$155:$CB$1048576,MATCH($A170,'Hoja de Trabajo para listado'!$BC$155:$BC$1048576,0),MATCH((CUADRO!O$5&amp;$E170),'Hoja de Trabajo para listado'!$BC$151:$CB$151,0)),0)+IFERROR(INDEX('Hoja de Trabajo para listado'!$DE$153:$DG$274,MATCH($A170,'Hoja de Trabajo para listado'!$DE$153:$DE$1048576,0),MATCH((CUADRO!O$5&amp;$E170),'Hoja de Trabajo para listado'!$DE$151:$DG$151,0)),0)+IFERROR(INDEX('Hoja de Trabajo para listado'!$CD$155:$DC$1048576,MATCH($A170,'Hoja de Trabajo para listado'!$CD$155:$CD$1048576,0),MATCH((CUADRO!O$5&amp;$E170),'Hoja de Trabajo para listado'!$CD$151:$DC$151,0)),0)</f>
        <v>0</v>
      </c>
      <c r="P170" s="243">
        <f ca="1">+IFERROR(INDEX('Hoja de Trabajo para listado'!$A$155:$Z$1048576,MATCH($A170,'Hoja de Trabajo para listado'!$A$155:$A$1048576,0),MATCH((CUADRO!P$5&amp;$E170),'Hoja de Trabajo para listado'!$A$151:$Z$151,0)),0)+IFERROR(INDEX('Hoja de Trabajo para listado'!$AB$155:$BA$1048576,MATCH($A170,'Hoja de Trabajo para listado'!$AB$155:$AB$1048576,0),MATCH((CUADRO!P$5&amp;$E170),'Hoja de Trabajo para listado'!$AB$151:$BA$151,0)),0)+IFERROR(INDEX('Hoja de Trabajo para listado'!$BC$155:$CB$1048576,MATCH($A170,'Hoja de Trabajo para listado'!$BC$155:$BC$1048576,0),MATCH((CUADRO!P$5&amp;$E170),'Hoja de Trabajo para listado'!$BC$151:$CB$151,0)),0)+IFERROR(INDEX('Hoja de Trabajo para listado'!$DE$153:$DG$274,MATCH($A170,'Hoja de Trabajo para listado'!$DE$153:$DE$1048576,0),MATCH((CUADRO!P$5&amp;$E170),'Hoja de Trabajo para listado'!$DE$151:$DG$151,0)),0)+IFERROR(INDEX('Hoja de Trabajo para listado'!$CD$155:$DC$1048576,MATCH($A170,'Hoja de Trabajo para listado'!$CD$155:$CD$1048576,0),MATCH((CUADRO!P$5&amp;$E170),'Hoja de Trabajo para listado'!$CD$151:$DC$151,0)),0)</f>
        <v>0</v>
      </c>
      <c r="Q170" s="243">
        <f ca="1">+IFERROR(INDEX('Hoja de Trabajo para listado'!$A$155:$Z$1048576,MATCH($A170,'Hoja de Trabajo para listado'!$A$155:$A$1048576,0),MATCH((CUADRO!Q$5&amp;$E170),'Hoja de Trabajo para listado'!$A$151:$Z$151,0)),0)+IFERROR(INDEX('Hoja de Trabajo para listado'!$AB$155:$BA$1048576,MATCH($A170,'Hoja de Trabajo para listado'!$AB$155:$AB$1048576,0),MATCH((CUADRO!Q$5&amp;$E170),'Hoja de Trabajo para listado'!$AB$151:$BA$151,0)),0)+IFERROR(INDEX('Hoja de Trabajo para listado'!$BC$155:$CB$1048576,MATCH($A170,'Hoja de Trabajo para listado'!$BC$155:$BC$1048576,0),MATCH((CUADRO!Q$5&amp;$E170),'Hoja de Trabajo para listado'!$BC$151:$CB$151,0)),0)+IFERROR(INDEX('Hoja de Trabajo para listado'!$DE$153:$DG$274,MATCH($A170,'Hoja de Trabajo para listado'!$DE$153:$DE$1048576,0),MATCH((CUADRO!Q$5&amp;$E170),'Hoja de Trabajo para listado'!$DE$151:$DG$151,0)),0)+IFERROR(INDEX('Hoja de Trabajo para listado'!$CD$155:$DC$1048576,MATCH($A170,'Hoja de Trabajo para listado'!$CD$155:$CD$1048576,0),MATCH((CUADRO!Q$5&amp;$E170),'Hoja de Trabajo para listado'!$CD$151:$DC$151,0)),0)</f>
        <v>0</v>
      </c>
      <c r="R170" s="243">
        <f t="shared" ca="1" si="7"/>
        <v>0</v>
      </c>
      <c r="S170" s="243"/>
      <c r="T170" s="243">
        <f ca="1">+T171</f>
        <v>0</v>
      </c>
      <c r="U170" s="242">
        <f t="shared" si="8"/>
        <v>1</v>
      </c>
      <c r="V170" s="333" t="str">
        <f>+VLOOKUP(A170,bd_lista!$A$3:$E$590,5,FALSE)</f>
        <v>Instituciones Descentralizadas</v>
      </c>
      <c r="W170" s="391" t="str">
        <f>+V170</f>
        <v>Instituciones Descentralizadas</v>
      </c>
      <c r="X170" s="242">
        <f>+VLOOKUP(A170,[4]Sheet1!$A$13:$D$744,4,FALSE)</f>
        <v>46</v>
      </c>
      <c r="Y170" s="242" t="str">
        <f>+VLOOKUP(X170,bd_lista!$A$3:$C$590,3,FALSE)</f>
        <v>Ministerio de Salud y Deportes</v>
      </c>
      <c r="Z170" s="294">
        <f>+X170</f>
        <v>46</v>
      </c>
      <c r="AA170" s="319" t="str">
        <f>+Y170</f>
        <v>Ministerio de Salud y Deportes</v>
      </c>
    </row>
    <row r="171" spans="1:27" ht="15" hidden="1" customHeight="1">
      <c r="A171" s="32">
        <v>251</v>
      </c>
      <c r="B171" s="388"/>
      <c r="C171" s="333" t="str">
        <f>+VLOOKUP(A171,bd_lista!$A$3:$C$590,3,FALSE)</f>
        <v>Instituto Nacional de Salud Ocupacional</v>
      </c>
      <c r="D171" s="390"/>
      <c r="E171" s="333" t="s">
        <v>1305</v>
      </c>
      <c r="F171" s="245">
        <f ca="1">+IFERROR(INDEX('Hoja de Trabajo para listado'!$A$155:$Z$1048576,MATCH($A171,'Hoja de Trabajo para listado'!$A$155:$A$1048576,0),MATCH((CUADRO!F$5&amp;$E171),'Hoja de Trabajo para listado'!$A$151:$Z$151,0)),0)+IFERROR(INDEX('Hoja de Trabajo para listado'!$AB$155:$BA$1048576,MATCH($A171,'Hoja de Trabajo para listado'!$AB$155:$AB$1048576,0),MATCH((CUADRO!F$5&amp;$E171),'Hoja de Trabajo para listado'!$AB$151:$BA$151,0)),0)+IFERROR(INDEX('Hoja de Trabajo para listado'!$BC$155:$CB$1048576,MATCH($A171,'Hoja de Trabajo para listado'!$BC$155:$BC$1048576,0),MATCH((CUADRO!F$5&amp;$E171),'Hoja de Trabajo para listado'!$BC$151:$CB$151,0)),0)+IFERROR(INDEX('Hoja de Trabajo para listado'!$DE$153:$DG$274,MATCH($A171,'Hoja de Trabajo para listado'!$DE$153:$DE$1048576,0),MATCH((CUADRO!F$5&amp;$E171),'Hoja de Trabajo para listado'!$DE$151:$DG$151,0)),0)+IFERROR(INDEX('Hoja de Trabajo para listado'!$CD$155:$DC$1048576,MATCH($A171,'Hoja de Trabajo para listado'!$CD$155:$CD$1048576,0),MATCH((CUADRO!F$5&amp;$E171),'Hoja de Trabajo para listado'!$CD$151:$DC$151,0)),0)</f>
        <v>0</v>
      </c>
      <c r="G171" s="245">
        <f ca="1">+IFERROR(INDEX('Hoja de Trabajo para listado'!$A$155:$Z$1048576,MATCH($A171,'Hoja de Trabajo para listado'!$A$155:$A$1048576,0),MATCH((CUADRO!G$5&amp;$E171),'Hoja de Trabajo para listado'!$A$151:$Z$151,0)),0)+IFERROR(INDEX('Hoja de Trabajo para listado'!$AB$155:$BA$1048576,MATCH($A171,'Hoja de Trabajo para listado'!$AB$155:$AB$1048576,0),MATCH((CUADRO!G$5&amp;$E171),'Hoja de Trabajo para listado'!$AB$151:$BA$151,0)),0)+IFERROR(INDEX('Hoja de Trabajo para listado'!$BC$155:$CB$1048576,MATCH($A171,'Hoja de Trabajo para listado'!$BC$155:$BC$1048576,0),MATCH((CUADRO!G$5&amp;$E171),'Hoja de Trabajo para listado'!$BC$151:$CB$151,0)),0)+IFERROR(INDEX('Hoja de Trabajo para listado'!$DE$153:$DG$274,MATCH($A171,'Hoja de Trabajo para listado'!$DE$153:$DE$1048576,0),MATCH((CUADRO!G$5&amp;$E171),'Hoja de Trabajo para listado'!$DE$151:$DG$151,0)),0)+IFERROR(INDEX('Hoja de Trabajo para listado'!$CD$155:$DC$1048576,MATCH($A171,'Hoja de Trabajo para listado'!$CD$155:$CD$1048576,0),MATCH((CUADRO!G$5&amp;$E171),'Hoja de Trabajo para listado'!$CD$151:$DC$151,0)),0)</f>
        <v>0</v>
      </c>
      <c r="H171" s="245">
        <f ca="1">+IFERROR(INDEX('Hoja de Trabajo para listado'!$A$155:$Z$1048576,MATCH($A171,'Hoja de Trabajo para listado'!$A$155:$A$1048576,0),MATCH((CUADRO!H$5&amp;$E171),'Hoja de Trabajo para listado'!$A$151:$Z$151,0)),0)+IFERROR(INDEX('Hoja de Trabajo para listado'!$AB$155:$BA$1048576,MATCH($A171,'Hoja de Trabajo para listado'!$AB$155:$AB$1048576,0),MATCH((CUADRO!H$5&amp;$E171),'Hoja de Trabajo para listado'!$AB$151:$BA$151,0)),0)+IFERROR(INDEX('Hoja de Trabajo para listado'!$BC$155:$CB$1048576,MATCH($A171,'Hoja de Trabajo para listado'!$BC$155:$BC$1048576,0),MATCH((CUADRO!H$5&amp;$E171),'Hoja de Trabajo para listado'!$BC$151:$CB$151,0)),0)+IFERROR(INDEX('Hoja de Trabajo para listado'!$DE$153:$DG$274,MATCH($A171,'Hoja de Trabajo para listado'!$DE$153:$DE$1048576,0),MATCH((CUADRO!H$5&amp;$E171),'Hoja de Trabajo para listado'!$DE$151:$DG$151,0)),0)+IFERROR(INDEX('Hoja de Trabajo para listado'!$CD$155:$DC$1048576,MATCH($A171,'Hoja de Trabajo para listado'!$CD$155:$CD$1048576,0),MATCH((CUADRO!H$5&amp;$E171),'Hoja de Trabajo para listado'!$CD$151:$DC$151,0)),0)</f>
        <v>0</v>
      </c>
      <c r="I171" s="245">
        <f ca="1">+IFERROR(INDEX('Hoja de Trabajo para listado'!$A$155:$Z$1048576,MATCH($A171,'Hoja de Trabajo para listado'!$A$155:$A$1048576,0),MATCH((CUADRO!I$5&amp;$E171),'Hoja de Trabajo para listado'!$A$151:$Z$151,0)),0)+IFERROR(INDEX('Hoja de Trabajo para listado'!$AB$155:$BA$1048576,MATCH($A171,'Hoja de Trabajo para listado'!$AB$155:$AB$1048576,0),MATCH((CUADRO!I$5&amp;$E171),'Hoja de Trabajo para listado'!$AB$151:$BA$151,0)),0)+IFERROR(INDEX('Hoja de Trabajo para listado'!$BC$155:$CB$1048576,MATCH($A171,'Hoja de Trabajo para listado'!$BC$155:$BC$1048576,0),MATCH((CUADRO!I$5&amp;$E171),'Hoja de Trabajo para listado'!$BC$151:$CB$151,0)),0)+IFERROR(INDEX('Hoja de Trabajo para listado'!$DE$153:$DG$274,MATCH($A171,'Hoja de Trabajo para listado'!$DE$153:$DE$1048576,0),MATCH((CUADRO!I$5&amp;$E171),'Hoja de Trabajo para listado'!$DE$151:$DG$151,0)),0)+IFERROR(INDEX('Hoja de Trabajo para listado'!$CD$155:$DC$1048576,MATCH($A171,'Hoja de Trabajo para listado'!$CD$155:$CD$1048576,0),MATCH((CUADRO!I$5&amp;$E171),'Hoja de Trabajo para listado'!$CD$151:$DC$151,0)),0)</f>
        <v>0</v>
      </c>
      <c r="J171" s="245">
        <f ca="1">+IFERROR(INDEX('Hoja de Trabajo para listado'!$A$155:$Z$1048576,MATCH($A171,'Hoja de Trabajo para listado'!$A$155:$A$1048576,0),MATCH((CUADRO!J$5&amp;$E171),'Hoja de Trabajo para listado'!$A$151:$Z$151,0)),0)+IFERROR(INDEX('Hoja de Trabajo para listado'!$AB$155:$BA$1048576,MATCH($A171,'Hoja de Trabajo para listado'!$AB$155:$AB$1048576,0),MATCH((CUADRO!J$5&amp;$E171),'Hoja de Trabajo para listado'!$AB$151:$BA$151,0)),0)+IFERROR(INDEX('Hoja de Trabajo para listado'!$BC$155:$CB$1048576,MATCH($A171,'Hoja de Trabajo para listado'!$BC$155:$BC$1048576,0),MATCH((CUADRO!J$5&amp;$E171),'Hoja de Trabajo para listado'!$BC$151:$CB$151,0)),0)+IFERROR(INDEX('Hoja de Trabajo para listado'!$DE$153:$DG$274,MATCH($A171,'Hoja de Trabajo para listado'!$DE$153:$DE$1048576,0),MATCH((CUADRO!J$5&amp;$E171),'Hoja de Trabajo para listado'!$DE$151:$DG$151,0)),0)+IFERROR(INDEX('Hoja de Trabajo para listado'!$CD$155:$DC$1048576,MATCH($A171,'Hoja de Trabajo para listado'!$CD$155:$CD$1048576,0),MATCH((CUADRO!J$5&amp;$E171),'Hoja de Trabajo para listado'!$CD$151:$DC$151,0)),0)</f>
        <v>0</v>
      </c>
      <c r="K171" s="245">
        <f ca="1">+IFERROR(INDEX('Hoja de Trabajo para listado'!$A$155:$Z$1048576,MATCH($A171,'Hoja de Trabajo para listado'!$A$155:$A$1048576,0),MATCH((CUADRO!K$5&amp;$E171),'Hoja de Trabajo para listado'!$A$151:$Z$151,0)),0)+IFERROR(INDEX('Hoja de Trabajo para listado'!$AB$155:$BA$1048576,MATCH($A171,'Hoja de Trabajo para listado'!$AB$155:$AB$1048576,0),MATCH((CUADRO!K$5&amp;$E171),'Hoja de Trabajo para listado'!$AB$151:$BA$151,0)),0)+IFERROR(INDEX('Hoja de Trabajo para listado'!$BC$155:$CB$1048576,MATCH($A171,'Hoja de Trabajo para listado'!$BC$155:$BC$1048576,0),MATCH((CUADRO!K$5&amp;$E171),'Hoja de Trabajo para listado'!$BC$151:$CB$151,0)),0)+IFERROR(INDEX('Hoja de Trabajo para listado'!$DE$153:$DG$274,MATCH($A171,'Hoja de Trabajo para listado'!$DE$153:$DE$1048576,0),MATCH((CUADRO!K$5&amp;$E171),'Hoja de Trabajo para listado'!$DE$151:$DG$151,0)),0)+IFERROR(INDEX('Hoja de Trabajo para listado'!$CD$155:$DC$1048576,MATCH($A171,'Hoja de Trabajo para listado'!$CD$155:$CD$1048576,0),MATCH((CUADRO!K$5&amp;$E171),'Hoja de Trabajo para listado'!$CD$151:$DC$151,0)),0)</f>
        <v>0</v>
      </c>
      <c r="L171" s="245">
        <f ca="1">+IFERROR(INDEX('Hoja de Trabajo para listado'!$A$155:$Z$1048576,MATCH($A171,'Hoja de Trabajo para listado'!$A$155:$A$1048576,0),MATCH((CUADRO!L$5&amp;$E171),'Hoja de Trabajo para listado'!$A$151:$Z$151,0)),0)+IFERROR(INDEX('Hoja de Trabajo para listado'!$AB$155:$BA$1048576,MATCH($A171,'Hoja de Trabajo para listado'!$AB$155:$AB$1048576,0),MATCH((CUADRO!L$5&amp;$E171),'Hoja de Trabajo para listado'!$AB$151:$BA$151,0)),0)+IFERROR(INDEX('Hoja de Trabajo para listado'!$BC$155:$CB$1048576,MATCH($A171,'Hoja de Trabajo para listado'!$BC$155:$BC$1048576,0),MATCH((CUADRO!L$5&amp;$E171),'Hoja de Trabajo para listado'!$BC$151:$CB$151,0)),0)+IFERROR(INDEX('Hoja de Trabajo para listado'!$DE$153:$DG$274,MATCH($A171,'Hoja de Trabajo para listado'!$DE$153:$DE$1048576,0),MATCH((CUADRO!L$5&amp;$E171),'Hoja de Trabajo para listado'!$DE$151:$DG$151,0)),0)+IFERROR(INDEX('Hoja de Trabajo para listado'!$CD$155:$DC$1048576,MATCH($A171,'Hoja de Trabajo para listado'!$CD$155:$CD$1048576,0),MATCH((CUADRO!L$5&amp;$E171),'Hoja de Trabajo para listado'!$CD$151:$DC$151,0)),0)</f>
        <v>0</v>
      </c>
      <c r="M171" s="245">
        <f ca="1">+IFERROR(INDEX('Hoja de Trabajo para listado'!$A$155:$Z$1048576,MATCH($A171,'Hoja de Trabajo para listado'!$A$155:$A$1048576,0),MATCH((CUADRO!M$5&amp;$E171),'Hoja de Trabajo para listado'!$A$151:$Z$151,0)),0)+IFERROR(INDEX('Hoja de Trabajo para listado'!$AB$155:$BA$1048576,MATCH($A171,'Hoja de Trabajo para listado'!$AB$155:$AB$1048576,0),MATCH((CUADRO!M$5&amp;$E171),'Hoja de Trabajo para listado'!$AB$151:$BA$151,0)),0)+IFERROR(INDEX('Hoja de Trabajo para listado'!$BC$155:$CB$1048576,MATCH($A171,'Hoja de Trabajo para listado'!$BC$155:$BC$1048576,0),MATCH((CUADRO!M$5&amp;$E171),'Hoja de Trabajo para listado'!$BC$151:$CB$151,0)),0)+IFERROR(INDEX('Hoja de Trabajo para listado'!$DE$153:$DG$274,MATCH($A171,'Hoja de Trabajo para listado'!$DE$153:$DE$1048576,0),MATCH((CUADRO!M$5&amp;$E171),'Hoja de Trabajo para listado'!$DE$151:$DG$151,0)),0)+IFERROR(INDEX('Hoja de Trabajo para listado'!$CD$155:$DC$1048576,MATCH($A171,'Hoja de Trabajo para listado'!$CD$155:$CD$1048576,0),MATCH((CUADRO!M$5&amp;$E171),'Hoja de Trabajo para listado'!$CD$151:$DC$151,0)),0)</f>
        <v>0</v>
      </c>
      <c r="N171" s="245">
        <f ca="1">+IFERROR(INDEX('Hoja de Trabajo para listado'!$A$155:$Z$1048576,MATCH($A171,'Hoja de Trabajo para listado'!$A$155:$A$1048576,0),MATCH((CUADRO!N$5&amp;$E171),'Hoja de Trabajo para listado'!$A$151:$Z$151,0)),0)+IFERROR(INDEX('Hoja de Trabajo para listado'!$AB$155:$BA$1048576,MATCH($A171,'Hoja de Trabajo para listado'!$AB$155:$AB$1048576,0),MATCH((CUADRO!N$5&amp;$E171),'Hoja de Trabajo para listado'!$AB$151:$BA$151,0)),0)+IFERROR(INDEX('Hoja de Trabajo para listado'!$BC$155:$CB$1048576,MATCH($A171,'Hoja de Trabajo para listado'!$BC$155:$BC$1048576,0),MATCH((CUADRO!N$5&amp;$E171),'Hoja de Trabajo para listado'!$BC$151:$CB$151,0)),0)+IFERROR(INDEX('Hoja de Trabajo para listado'!$DE$153:$DG$274,MATCH($A171,'Hoja de Trabajo para listado'!$DE$153:$DE$1048576,0),MATCH((CUADRO!N$5&amp;$E171),'Hoja de Trabajo para listado'!$DE$151:$DG$151,0)),0)+IFERROR(INDEX('Hoja de Trabajo para listado'!$CD$155:$DC$1048576,MATCH($A171,'Hoja de Trabajo para listado'!$CD$155:$CD$1048576,0),MATCH((CUADRO!N$5&amp;$E171),'Hoja de Trabajo para listado'!$CD$151:$DC$151,0)),0)</f>
        <v>0</v>
      </c>
      <c r="O171" s="245">
        <f ca="1">+IFERROR(INDEX('Hoja de Trabajo para listado'!$A$155:$Z$1048576,MATCH($A171,'Hoja de Trabajo para listado'!$A$155:$A$1048576,0),MATCH((CUADRO!O$5&amp;$E171),'Hoja de Trabajo para listado'!$A$151:$Z$151,0)),0)+IFERROR(INDEX('Hoja de Trabajo para listado'!$AB$155:$BA$1048576,MATCH($A171,'Hoja de Trabajo para listado'!$AB$155:$AB$1048576,0),MATCH((CUADRO!O$5&amp;$E171),'Hoja de Trabajo para listado'!$AB$151:$BA$151,0)),0)+IFERROR(INDEX('Hoja de Trabajo para listado'!$BC$155:$CB$1048576,MATCH($A171,'Hoja de Trabajo para listado'!$BC$155:$BC$1048576,0),MATCH((CUADRO!O$5&amp;$E171),'Hoja de Trabajo para listado'!$BC$151:$CB$151,0)),0)+IFERROR(INDEX('Hoja de Trabajo para listado'!$DE$153:$DG$274,MATCH($A171,'Hoja de Trabajo para listado'!$DE$153:$DE$1048576,0),MATCH((CUADRO!O$5&amp;$E171),'Hoja de Trabajo para listado'!$DE$151:$DG$151,0)),0)+IFERROR(INDEX('Hoja de Trabajo para listado'!$CD$155:$DC$1048576,MATCH($A171,'Hoja de Trabajo para listado'!$CD$155:$CD$1048576,0),MATCH((CUADRO!O$5&amp;$E171),'Hoja de Trabajo para listado'!$CD$151:$DC$151,0)),0)</f>
        <v>0</v>
      </c>
      <c r="P171" s="245">
        <f ca="1">+IFERROR(INDEX('Hoja de Trabajo para listado'!$A$155:$Z$1048576,MATCH($A171,'Hoja de Trabajo para listado'!$A$155:$A$1048576,0),MATCH((CUADRO!P$5&amp;$E171),'Hoja de Trabajo para listado'!$A$151:$Z$151,0)),0)+IFERROR(INDEX('Hoja de Trabajo para listado'!$AB$155:$BA$1048576,MATCH($A171,'Hoja de Trabajo para listado'!$AB$155:$AB$1048576,0),MATCH((CUADRO!P$5&amp;$E171),'Hoja de Trabajo para listado'!$AB$151:$BA$151,0)),0)+IFERROR(INDEX('Hoja de Trabajo para listado'!$BC$155:$CB$1048576,MATCH($A171,'Hoja de Trabajo para listado'!$BC$155:$BC$1048576,0),MATCH((CUADRO!P$5&amp;$E171),'Hoja de Trabajo para listado'!$BC$151:$CB$151,0)),0)+IFERROR(INDEX('Hoja de Trabajo para listado'!$DE$153:$DG$274,MATCH($A171,'Hoja de Trabajo para listado'!$DE$153:$DE$1048576,0),MATCH((CUADRO!P$5&amp;$E171),'Hoja de Trabajo para listado'!$DE$151:$DG$151,0)),0)+IFERROR(INDEX('Hoja de Trabajo para listado'!$CD$155:$DC$1048576,MATCH($A171,'Hoja de Trabajo para listado'!$CD$155:$CD$1048576,0),MATCH((CUADRO!P$5&amp;$E171),'Hoja de Trabajo para listado'!$CD$151:$DC$151,0)),0)</f>
        <v>0</v>
      </c>
      <c r="Q171" s="245">
        <f ca="1">+IFERROR(INDEX('Hoja de Trabajo para listado'!$A$155:$Z$1048576,MATCH($A171,'Hoja de Trabajo para listado'!$A$155:$A$1048576,0),MATCH((CUADRO!Q$5&amp;$E171),'Hoja de Trabajo para listado'!$A$151:$Z$151,0)),0)+IFERROR(INDEX('Hoja de Trabajo para listado'!$AB$155:$BA$1048576,MATCH($A171,'Hoja de Trabajo para listado'!$AB$155:$AB$1048576,0),MATCH((CUADRO!Q$5&amp;$E171),'Hoja de Trabajo para listado'!$AB$151:$BA$151,0)),0)+IFERROR(INDEX('Hoja de Trabajo para listado'!$BC$155:$CB$1048576,MATCH($A171,'Hoja de Trabajo para listado'!$BC$155:$BC$1048576,0),MATCH((CUADRO!Q$5&amp;$E171),'Hoja de Trabajo para listado'!$BC$151:$CB$151,0)),0)+IFERROR(INDEX('Hoja de Trabajo para listado'!$DE$153:$DG$274,MATCH($A171,'Hoja de Trabajo para listado'!$DE$153:$DE$1048576,0),MATCH((CUADRO!Q$5&amp;$E171),'Hoja de Trabajo para listado'!$DE$151:$DG$151,0)),0)+IFERROR(INDEX('Hoja de Trabajo para listado'!$CD$155:$DC$1048576,MATCH($A171,'Hoja de Trabajo para listado'!$CD$155:$CD$1048576,0),MATCH((CUADRO!Q$5&amp;$E171),'Hoja de Trabajo para listado'!$CD$151:$DC$151,0)),0)</f>
        <v>0</v>
      </c>
      <c r="R171" s="245">
        <f t="shared" ca="1" si="7"/>
        <v>0</v>
      </c>
      <c r="S171" s="245">
        <f ca="1">+R170+R171</f>
        <v>0</v>
      </c>
      <c r="T171" s="245">
        <f ca="1">+S171</f>
        <v>0</v>
      </c>
      <c r="U171" s="244">
        <f t="shared" si="8"/>
        <v>2</v>
      </c>
      <c r="V171" s="333" t="str">
        <f>+VLOOKUP(A171,bd_lista!$A$3:$E$590,5,FALSE)</f>
        <v>Instituciones Descentralizadas</v>
      </c>
      <c r="W171" s="392"/>
      <c r="X171" s="242">
        <f>+VLOOKUP(A171,[4]Sheet1!$A$13:$D$744,4,FALSE)</f>
        <v>46</v>
      </c>
      <c r="Y171" s="242" t="str">
        <f>+VLOOKUP(X171,bd_lista!$A$3:$C$590,3,FALSE)</f>
        <v>Ministerio de Salud y Deportes</v>
      </c>
      <c r="Z171" s="292"/>
      <c r="AA171" s="321"/>
    </row>
    <row r="172" spans="1:27" customFormat="1" ht="15" customHeight="1">
      <c r="A172" s="251">
        <v>253</v>
      </c>
      <c r="B172" s="387">
        <f>+A172</f>
        <v>253</v>
      </c>
      <c r="C172" s="247" t="str">
        <f>+VLOOKUP(A172,bd_lista!$A$3:$C$590,3,FALSE)</f>
        <v>Entidad Ejecutora de Medio Ambiente y Agua</v>
      </c>
      <c r="D172" s="389" t="str">
        <f>+C172</f>
        <v>Entidad Ejecutora de Medio Ambiente y Agua</v>
      </c>
      <c r="E172" s="247" t="s">
        <v>1304</v>
      </c>
      <c r="F172" s="243">
        <f ca="1">+IFERROR(INDEX('Hoja de Trabajo para listado'!$A$155:$Z$1048576,MATCH($A172,'Hoja de Trabajo para listado'!$A$155:$A$1048576,0),MATCH((CUADRO!F$5&amp;$E172),'Hoja de Trabajo para listado'!$A$151:$Z$151,0)),0)+IFERROR(INDEX('Hoja de Trabajo para listado'!$AB$155:$BA$1048576,MATCH($A172,'Hoja de Trabajo para listado'!$AB$155:$AB$1048576,0),MATCH((CUADRO!F$5&amp;$E172),'Hoja de Trabajo para listado'!$AB$151:$BA$151,0)),0)+IFERROR(INDEX('Hoja de Trabajo para listado'!$BC$155:$CB$1048576,MATCH($A172,'Hoja de Trabajo para listado'!$BC$155:$BC$1048576,0),MATCH((CUADRO!F$5&amp;$E172),'Hoja de Trabajo para listado'!$BC$151:$CB$151,0)),0)+IFERROR(INDEX('Hoja de Trabajo para listado'!$DE$153:$DG$274,MATCH($A172,'Hoja de Trabajo para listado'!$DE$153:$DE$1048576,0),MATCH((CUADRO!F$5&amp;$E172),'Hoja de Trabajo para listado'!$DE$151:$DG$151,0)),0)+IFERROR(INDEX('Hoja de Trabajo para listado'!$CD$155:$DC$1048576,MATCH($A172,'Hoja de Trabajo para listado'!$CD$155:$CD$1048576,0),MATCH((CUADRO!F$5&amp;$E172),'Hoja de Trabajo para listado'!$CD$151:$DC$151,0)),0)</f>
        <v>0</v>
      </c>
      <c r="G172" s="243">
        <f ca="1">+IFERROR(INDEX('Hoja de Trabajo para listado'!$A$155:$Z$1048576,MATCH($A172,'Hoja de Trabajo para listado'!$A$155:$A$1048576,0),MATCH((CUADRO!G$5&amp;$E172),'Hoja de Trabajo para listado'!$A$151:$Z$151,0)),0)+IFERROR(INDEX('Hoja de Trabajo para listado'!$AB$155:$BA$1048576,MATCH($A172,'Hoja de Trabajo para listado'!$AB$155:$AB$1048576,0),MATCH((CUADRO!G$5&amp;$E172),'Hoja de Trabajo para listado'!$AB$151:$BA$151,0)),0)+IFERROR(INDEX('Hoja de Trabajo para listado'!$BC$155:$CB$1048576,MATCH($A172,'Hoja de Trabajo para listado'!$BC$155:$BC$1048576,0),MATCH((CUADRO!G$5&amp;$E172),'Hoja de Trabajo para listado'!$BC$151:$CB$151,0)),0)+IFERROR(INDEX('Hoja de Trabajo para listado'!$DE$153:$DG$274,MATCH($A172,'Hoja de Trabajo para listado'!$DE$153:$DE$1048576,0),MATCH((CUADRO!G$5&amp;$E172),'Hoja de Trabajo para listado'!$DE$151:$DG$151,0)),0)+IFERROR(INDEX('Hoja de Trabajo para listado'!$CD$155:$DC$1048576,MATCH($A172,'Hoja de Trabajo para listado'!$CD$155:$CD$1048576,0),MATCH((CUADRO!G$5&amp;$E172),'Hoja de Trabajo para listado'!$CD$151:$DC$151,0)),0)</f>
        <v>66186.720000000001</v>
      </c>
      <c r="H172" s="243">
        <f ca="1">+IFERROR(INDEX('Hoja de Trabajo para listado'!$A$155:$Z$1048576,MATCH($A172,'Hoja de Trabajo para listado'!$A$155:$A$1048576,0),MATCH((CUADRO!H$5&amp;$E172),'Hoja de Trabajo para listado'!$A$151:$Z$151,0)),0)+IFERROR(INDEX('Hoja de Trabajo para listado'!$AB$155:$BA$1048576,MATCH($A172,'Hoja de Trabajo para listado'!$AB$155:$AB$1048576,0),MATCH((CUADRO!H$5&amp;$E172),'Hoja de Trabajo para listado'!$AB$151:$BA$151,0)),0)+IFERROR(INDEX('Hoja de Trabajo para listado'!$BC$155:$CB$1048576,MATCH($A172,'Hoja de Trabajo para listado'!$BC$155:$BC$1048576,0),MATCH((CUADRO!H$5&amp;$E172),'Hoja de Trabajo para listado'!$BC$151:$CB$151,0)),0)+IFERROR(INDEX('Hoja de Trabajo para listado'!$DE$153:$DG$274,MATCH($A172,'Hoja de Trabajo para listado'!$DE$153:$DE$1048576,0),MATCH((CUADRO!H$5&amp;$E172),'Hoja de Trabajo para listado'!$DE$151:$DG$151,0)),0)+IFERROR(INDEX('Hoja de Trabajo para listado'!$CD$155:$DC$1048576,MATCH($A172,'Hoja de Trabajo para listado'!$CD$155:$CD$1048576,0),MATCH((CUADRO!H$5&amp;$E172),'Hoja de Trabajo para listado'!$CD$151:$DC$151,0)),0)</f>
        <v>15315757.75</v>
      </c>
      <c r="I172" s="243">
        <f ca="1">+IFERROR(INDEX('Hoja de Trabajo para listado'!$A$155:$Z$1048576,MATCH($A172,'Hoja de Trabajo para listado'!$A$155:$A$1048576,0),MATCH((CUADRO!I$5&amp;$E172),'Hoja de Trabajo para listado'!$A$151:$Z$151,0)),0)+IFERROR(INDEX('Hoja de Trabajo para listado'!$AB$155:$BA$1048576,MATCH($A172,'Hoja de Trabajo para listado'!$AB$155:$AB$1048576,0),MATCH((CUADRO!I$5&amp;$E172),'Hoja de Trabajo para listado'!$AB$151:$BA$151,0)),0)+IFERROR(INDEX('Hoja de Trabajo para listado'!$BC$155:$CB$1048576,MATCH($A172,'Hoja de Trabajo para listado'!$BC$155:$BC$1048576,0),MATCH((CUADRO!I$5&amp;$E172),'Hoja de Trabajo para listado'!$BC$151:$CB$151,0)),0)+IFERROR(INDEX('Hoja de Trabajo para listado'!$DE$153:$DG$274,MATCH($A172,'Hoja de Trabajo para listado'!$DE$153:$DE$1048576,0),MATCH((CUADRO!I$5&amp;$E172),'Hoja de Trabajo para listado'!$DE$151:$DG$151,0)),0)+IFERROR(INDEX('Hoja de Trabajo para listado'!$CD$155:$DC$1048576,MATCH($A172,'Hoja de Trabajo para listado'!$CD$155:$CD$1048576,0),MATCH((CUADRO!I$5&amp;$E172),'Hoja de Trabajo para listado'!$CD$151:$DC$151,0)),0)</f>
        <v>8232000</v>
      </c>
      <c r="J172" s="243">
        <f ca="1">+IFERROR(INDEX('Hoja de Trabajo para listado'!$A$155:$Z$1048576,MATCH($A172,'Hoja de Trabajo para listado'!$A$155:$A$1048576,0),MATCH((CUADRO!J$5&amp;$E172),'Hoja de Trabajo para listado'!$A$151:$Z$151,0)),0)+IFERROR(INDEX('Hoja de Trabajo para listado'!$AB$155:$BA$1048576,MATCH($A172,'Hoja de Trabajo para listado'!$AB$155:$AB$1048576,0),MATCH((CUADRO!J$5&amp;$E172),'Hoja de Trabajo para listado'!$AB$151:$BA$151,0)),0)+IFERROR(INDEX('Hoja de Trabajo para listado'!$BC$155:$CB$1048576,MATCH($A172,'Hoja de Trabajo para listado'!$BC$155:$BC$1048576,0),MATCH((CUADRO!J$5&amp;$E172),'Hoja de Trabajo para listado'!$BC$151:$CB$151,0)),0)+IFERROR(INDEX('Hoja de Trabajo para listado'!$DE$153:$DG$274,MATCH($A172,'Hoja de Trabajo para listado'!$DE$153:$DE$1048576,0),MATCH((CUADRO!J$5&amp;$E172),'Hoja de Trabajo para listado'!$DE$151:$DG$151,0)),0)+IFERROR(INDEX('Hoja de Trabajo para listado'!$CD$155:$DC$1048576,MATCH($A172,'Hoja de Trabajo para listado'!$CD$155:$CD$1048576,0),MATCH((CUADRO!J$5&amp;$E172),'Hoja de Trabajo para listado'!$CD$151:$DC$151,0)),0)</f>
        <v>0</v>
      </c>
      <c r="K172" s="243">
        <f ca="1">+IFERROR(INDEX('Hoja de Trabajo para listado'!$A$155:$Z$1048576,MATCH($A172,'Hoja de Trabajo para listado'!$A$155:$A$1048576,0),MATCH((CUADRO!K$5&amp;$E172),'Hoja de Trabajo para listado'!$A$151:$Z$151,0)),0)+IFERROR(INDEX('Hoja de Trabajo para listado'!$AB$155:$BA$1048576,MATCH($A172,'Hoja de Trabajo para listado'!$AB$155:$AB$1048576,0),MATCH((CUADRO!K$5&amp;$E172),'Hoja de Trabajo para listado'!$AB$151:$BA$151,0)),0)+IFERROR(INDEX('Hoja de Trabajo para listado'!$BC$155:$CB$1048576,MATCH($A172,'Hoja de Trabajo para listado'!$BC$155:$BC$1048576,0),MATCH((CUADRO!K$5&amp;$E172),'Hoja de Trabajo para listado'!$BC$151:$CB$151,0)),0)+IFERROR(INDEX('Hoja de Trabajo para listado'!$DE$153:$DG$274,MATCH($A172,'Hoja de Trabajo para listado'!$DE$153:$DE$1048576,0),MATCH((CUADRO!K$5&amp;$E172),'Hoja de Trabajo para listado'!$DE$151:$DG$151,0)),0)+IFERROR(INDEX('Hoja de Trabajo para listado'!$CD$155:$DC$1048576,MATCH($A172,'Hoja de Trabajo para listado'!$CD$155:$CD$1048576,0),MATCH((CUADRO!K$5&amp;$E172),'Hoja de Trabajo para listado'!$CD$151:$DC$151,0)),0)</f>
        <v>0</v>
      </c>
      <c r="L172" s="243">
        <f ca="1">+IFERROR(INDEX('Hoja de Trabajo para listado'!$A$155:$Z$1048576,MATCH($A172,'Hoja de Trabajo para listado'!$A$155:$A$1048576,0),MATCH((CUADRO!L$5&amp;$E172),'Hoja de Trabajo para listado'!$A$151:$Z$151,0)),0)+IFERROR(INDEX('Hoja de Trabajo para listado'!$AB$155:$BA$1048576,MATCH($A172,'Hoja de Trabajo para listado'!$AB$155:$AB$1048576,0),MATCH((CUADRO!L$5&amp;$E172),'Hoja de Trabajo para listado'!$AB$151:$BA$151,0)),0)+IFERROR(INDEX('Hoja de Trabajo para listado'!$BC$155:$CB$1048576,MATCH($A172,'Hoja de Trabajo para listado'!$BC$155:$BC$1048576,0),MATCH((CUADRO!L$5&amp;$E172),'Hoja de Trabajo para listado'!$BC$151:$CB$151,0)),0)+IFERROR(INDEX('Hoja de Trabajo para listado'!$DE$153:$DG$274,MATCH($A172,'Hoja de Trabajo para listado'!$DE$153:$DE$1048576,0),MATCH((CUADRO!L$5&amp;$E172),'Hoja de Trabajo para listado'!$DE$151:$DG$151,0)),0)+IFERROR(INDEX('Hoja de Trabajo para listado'!$CD$155:$DC$1048576,MATCH($A172,'Hoja de Trabajo para listado'!$CD$155:$CD$1048576,0),MATCH((CUADRO!L$5&amp;$E172),'Hoja de Trabajo para listado'!$CD$151:$DC$151,0)),0)</f>
        <v>0</v>
      </c>
      <c r="M172" s="243">
        <f ca="1">+IFERROR(INDEX('Hoja de Trabajo para listado'!$A$155:$Z$1048576,MATCH($A172,'Hoja de Trabajo para listado'!$A$155:$A$1048576,0),MATCH((CUADRO!M$5&amp;$E172),'Hoja de Trabajo para listado'!$A$151:$Z$151,0)),0)+IFERROR(INDEX('Hoja de Trabajo para listado'!$AB$155:$BA$1048576,MATCH($A172,'Hoja de Trabajo para listado'!$AB$155:$AB$1048576,0),MATCH((CUADRO!M$5&amp;$E172),'Hoja de Trabajo para listado'!$AB$151:$BA$151,0)),0)+IFERROR(INDEX('Hoja de Trabajo para listado'!$BC$155:$CB$1048576,MATCH($A172,'Hoja de Trabajo para listado'!$BC$155:$BC$1048576,0),MATCH((CUADRO!M$5&amp;$E172),'Hoja de Trabajo para listado'!$BC$151:$CB$151,0)),0)+IFERROR(INDEX('Hoja de Trabajo para listado'!$DE$153:$DG$274,MATCH($A172,'Hoja de Trabajo para listado'!$DE$153:$DE$1048576,0),MATCH((CUADRO!M$5&amp;$E172),'Hoja de Trabajo para listado'!$DE$151:$DG$151,0)),0)+IFERROR(INDEX('Hoja de Trabajo para listado'!$CD$155:$DC$1048576,MATCH($A172,'Hoja de Trabajo para listado'!$CD$155:$CD$1048576,0),MATCH((CUADRO!M$5&amp;$E172),'Hoja de Trabajo para listado'!$CD$151:$DC$151,0)),0)</f>
        <v>0</v>
      </c>
      <c r="N172" s="243">
        <f ca="1">+IFERROR(INDEX('Hoja de Trabajo para listado'!$A$155:$Z$1048576,MATCH($A172,'Hoja de Trabajo para listado'!$A$155:$A$1048576,0),MATCH((CUADRO!N$5&amp;$E172),'Hoja de Trabajo para listado'!$A$151:$Z$151,0)),0)+IFERROR(INDEX('Hoja de Trabajo para listado'!$AB$155:$BA$1048576,MATCH($A172,'Hoja de Trabajo para listado'!$AB$155:$AB$1048576,0),MATCH((CUADRO!N$5&amp;$E172),'Hoja de Trabajo para listado'!$AB$151:$BA$151,0)),0)+IFERROR(INDEX('Hoja de Trabajo para listado'!$BC$155:$CB$1048576,MATCH($A172,'Hoja de Trabajo para listado'!$BC$155:$BC$1048576,0),MATCH((CUADRO!N$5&amp;$E172),'Hoja de Trabajo para listado'!$BC$151:$CB$151,0)),0)+IFERROR(INDEX('Hoja de Trabajo para listado'!$DE$153:$DG$274,MATCH($A172,'Hoja de Trabajo para listado'!$DE$153:$DE$1048576,0),MATCH((CUADRO!N$5&amp;$E172),'Hoja de Trabajo para listado'!$DE$151:$DG$151,0)),0)+IFERROR(INDEX('Hoja de Trabajo para listado'!$CD$155:$DC$1048576,MATCH($A172,'Hoja de Trabajo para listado'!$CD$155:$CD$1048576,0),MATCH((CUADRO!N$5&amp;$E172),'Hoja de Trabajo para listado'!$CD$151:$DC$151,0)),0)</f>
        <v>0</v>
      </c>
      <c r="O172" s="243">
        <f ca="1">+IFERROR(INDEX('Hoja de Trabajo para listado'!$A$155:$Z$1048576,MATCH($A172,'Hoja de Trabajo para listado'!$A$155:$A$1048576,0),MATCH((CUADRO!O$5&amp;$E172),'Hoja de Trabajo para listado'!$A$151:$Z$151,0)),0)+IFERROR(INDEX('Hoja de Trabajo para listado'!$AB$155:$BA$1048576,MATCH($A172,'Hoja de Trabajo para listado'!$AB$155:$AB$1048576,0),MATCH((CUADRO!O$5&amp;$E172),'Hoja de Trabajo para listado'!$AB$151:$BA$151,0)),0)+IFERROR(INDEX('Hoja de Trabajo para listado'!$BC$155:$CB$1048576,MATCH($A172,'Hoja de Trabajo para listado'!$BC$155:$BC$1048576,0),MATCH((CUADRO!O$5&amp;$E172),'Hoja de Trabajo para listado'!$BC$151:$CB$151,0)),0)+IFERROR(INDEX('Hoja de Trabajo para listado'!$DE$153:$DG$274,MATCH($A172,'Hoja de Trabajo para listado'!$DE$153:$DE$1048576,0),MATCH((CUADRO!O$5&amp;$E172),'Hoja de Trabajo para listado'!$DE$151:$DG$151,0)),0)+IFERROR(INDEX('Hoja de Trabajo para listado'!$CD$155:$DC$1048576,MATCH($A172,'Hoja de Trabajo para listado'!$CD$155:$CD$1048576,0),MATCH((CUADRO!O$5&amp;$E172),'Hoja de Trabajo para listado'!$CD$151:$DC$151,0)),0)</f>
        <v>0</v>
      </c>
      <c r="P172" s="243">
        <f ca="1">+IFERROR(INDEX('Hoja de Trabajo para listado'!$A$155:$Z$1048576,MATCH($A172,'Hoja de Trabajo para listado'!$A$155:$A$1048576,0),MATCH((CUADRO!P$5&amp;$E172),'Hoja de Trabajo para listado'!$A$151:$Z$151,0)),0)+IFERROR(INDEX('Hoja de Trabajo para listado'!$AB$155:$BA$1048576,MATCH($A172,'Hoja de Trabajo para listado'!$AB$155:$AB$1048576,0),MATCH((CUADRO!P$5&amp;$E172),'Hoja de Trabajo para listado'!$AB$151:$BA$151,0)),0)+IFERROR(INDEX('Hoja de Trabajo para listado'!$BC$155:$CB$1048576,MATCH($A172,'Hoja de Trabajo para listado'!$BC$155:$BC$1048576,0),MATCH((CUADRO!P$5&amp;$E172),'Hoja de Trabajo para listado'!$BC$151:$CB$151,0)),0)+IFERROR(INDEX('Hoja de Trabajo para listado'!$DE$153:$DG$274,MATCH($A172,'Hoja de Trabajo para listado'!$DE$153:$DE$1048576,0),MATCH((CUADRO!P$5&amp;$E172),'Hoja de Trabajo para listado'!$DE$151:$DG$151,0)),0)+IFERROR(INDEX('Hoja de Trabajo para listado'!$CD$155:$DC$1048576,MATCH($A172,'Hoja de Trabajo para listado'!$CD$155:$CD$1048576,0),MATCH((CUADRO!P$5&amp;$E172),'Hoja de Trabajo para listado'!$CD$151:$DC$151,0)),0)</f>
        <v>0</v>
      </c>
      <c r="Q172" s="243">
        <f ca="1">+IFERROR(INDEX('Hoja de Trabajo para listado'!$A$155:$Z$1048576,MATCH($A172,'Hoja de Trabajo para listado'!$A$155:$A$1048576,0),MATCH((CUADRO!Q$5&amp;$E172),'Hoja de Trabajo para listado'!$A$151:$Z$151,0)),0)+IFERROR(INDEX('Hoja de Trabajo para listado'!$AB$155:$BA$1048576,MATCH($A172,'Hoja de Trabajo para listado'!$AB$155:$AB$1048576,0),MATCH((CUADRO!Q$5&amp;$E172),'Hoja de Trabajo para listado'!$AB$151:$BA$151,0)),0)+IFERROR(INDEX('Hoja de Trabajo para listado'!$BC$155:$CB$1048576,MATCH($A172,'Hoja de Trabajo para listado'!$BC$155:$BC$1048576,0),MATCH((CUADRO!Q$5&amp;$E172),'Hoja de Trabajo para listado'!$BC$151:$CB$151,0)),0)+IFERROR(INDEX('Hoja de Trabajo para listado'!$DE$153:$DG$274,MATCH($A172,'Hoja de Trabajo para listado'!$DE$153:$DE$1048576,0),MATCH((CUADRO!Q$5&amp;$E172),'Hoja de Trabajo para listado'!$DE$151:$DG$151,0)),0)+IFERROR(INDEX('Hoja de Trabajo para listado'!$CD$155:$DC$1048576,MATCH($A172,'Hoja de Trabajo para listado'!$CD$155:$CD$1048576,0),MATCH((CUADRO!Q$5&amp;$E172),'Hoja de Trabajo para listado'!$CD$151:$DC$151,0)),0)</f>
        <v>0</v>
      </c>
      <c r="R172" s="243">
        <f t="shared" ca="1" si="7"/>
        <v>23613944.469999999</v>
      </c>
      <c r="S172" s="243"/>
      <c r="T172" s="243">
        <f ca="1">+T173</f>
        <v>47701546.460000001</v>
      </c>
      <c r="U172" s="242">
        <f t="shared" si="8"/>
        <v>1</v>
      </c>
      <c r="V172" s="333" t="str">
        <f>+VLOOKUP(A172,bd_lista!$A$3:$E$590,5,FALSE)</f>
        <v>Instituciones Descentralizadas</v>
      </c>
      <c r="W172" s="391" t="str">
        <f>+V172</f>
        <v>Instituciones Descentralizadas</v>
      </c>
      <c r="X172" s="242">
        <f>+VLOOKUP(A172,[4]Sheet1!$A$13:$D$744,4,FALSE)</f>
        <v>86</v>
      </c>
      <c r="Y172" s="242" t="str">
        <f>+VLOOKUP(X172,bd_lista!$A$3:$C$590,3,FALSE)</f>
        <v>Ministerio de Medio Ambiente y Agua</v>
      </c>
      <c r="Z172" s="294">
        <f>+X172</f>
        <v>86</v>
      </c>
      <c r="AA172" s="295" t="str">
        <f>+Y172</f>
        <v>Ministerio de Medio Ambiente y Agua</v>
      </c>
    </row>
    <row r="173" spans="1:27" customFormat="1" ht="15" customHeight="1">
      <c r="A173" s="32">
        <v>253</v>
      </c>
      <c r="B173" s="388"/>
      <c r="C173" s="333" t="str">
        <f>+VLOOKUP(A173,bd_lista!$A$3:$C$590,3,FALSE)</f>
        <v>Entidad Ejecutora de Medio Ambiente y Agua</v>
      </c>
      <c r="D173" s="390"/>
      <c r="E173" s="333" t="s">
        <v>1305</v>
      </c>
      <c r="F173" s="245">
        <f ca="1">+IFERROR(INDEX('Hoja de Trabajo para listado'!$A$155:$Z$1048576,MATCH($A173,'Hoja de Trabajo para listado'!$A$155:$A$1048576,0),MATCH((CUADRO!F$5&amp;$E173),'Hoja de Trabajo para listado'!$A$151:$Z$151,0)),0)+IFERROR(INDEX('Hoja de Trabajo para listado'!$AB$155:$BA$1048576,MATCH($A173,'Hoja de Trabajo para listado'!$AB$155:$AB$1048576,0),MATCH((CUADRO!F$5&amp;$E173),'Hoja de Trabajo para listado'!$AB$151:$BA$151,0)),0)+IFERROR(INDEX('Hoja de Trabajo para listado'!$BC$155:$CB$1048576,MATCH($A173,'Hoja de Trabajo para listado'!$BC$155:$BC$1048576,0),MATCH((CUADRO!F$5&amp;$E173),'Hoja de Trabajo para listado'!$BC$151:$CB$151,0)),0)+IFERROR(INDEX('Hoja de Trabajo para listado'!$DE$153:$DG$274,MATCH($A173,'Hoja de Trabajo para listado'!$DE$153:$DE$1048576,0),MATCH((CUADRO!F$5&amp;$E173),'Hoja de Trabajo para listado'!$DE$151:$DG$151,0)),0)+IFERROR(INDEX('Hoja de Trabajo para listado'!$CD$155:$DC$1048576,MATCH($A173,'Hoja de Trabajo para listado'!$CD$155:$CD$1048576,0),MATCH((CUADRO!F$5&amp;$E173),'Hoja de Trabajo para listado'!$CD$151:$DC$151,0)),0)</f>
        <v>0</v>
      </c>
      <c r="G173" s="245">
        <f ca="1">+IFERROR(INDEX('Hoja de Trabajo para listado'!$A$155:$Z$1048576,MATCH($A173,'Hoja de Trabajo para listado'!$A$155:$A$1048576,0),MATCH((CUADRO!G$5&amp;$E173),'Hoja de Trabajo para listado'!$A$151:$Z$151,0)),0)+IFERROR(INDEX('Hoja de Trabajo para listado'!$AB$155:$BA$1048576,MATCH($A173,'Hoja de Trabajo para listado'!$AB$155:$AB$1048576,0),MATCH((CUADRO!G$5&amp;$E173),'Hoja de Trabajo para listado'!$AB$151:$BA$151,0)),0)+IFERROR(INDEX('Hoja de Trabajo para listado'!$BC$155:$CB$1048576,MATCH($A173,'Hoja de Trabajo para listado'!$BC$155:$BC$1048576,0),MATCH((CUADRO!G$5&amp;$E173),'Hoja de Trabajo para listado'!$BC$151:$CB$151,0)),0)+IFERROR(INDEX('Hoja de Trabajo para listado'!$DE$153:$DG$274,MATCH($A173,'Hoja de Trabajo para listado'!$DE$153:$DE$1048576,0),MATCH((CUADRO!G$5&amp;$E173),'Hoja de Trabajo para listado'!$DE$151:$DG$151,0)),0)+IFERROR(INDEX('Hoja de Trabajo para listado'!$CD$155:$DC$1048576,MATCH($A173,'Hoja de Trabajo para listado'!$CD$155:$CD$1048576,0),MATCH((CUADRO!G$5&amp;$E173),'Hoja de Trabajo para listado'!$CD$151:$DC$151,0)),0)</f>
        <v>0</v>
      </c>
      <c r="H173" s="245">
        <f ca="1">+IFERROR(INDEX('Hoja de Trabajo para listado'!$A$155:$Z$1048576,MATCH($A173,'Hoja de Trabajo para listado'!$A$155:$A$1048576,0),MATCH((CUADRO!H$5&amp;$E173),'Hoja de Trabajo para listado'!$A$151:$Z$151,0)),0)+IFERROR(INDEX('Hoja de Trabajo para listado'!$AB$155:$BA$1048576,MATCH($A173,'Hoja de Trabajo para listado'!$AB$155:$AB$1048576,0),MATCH((CUADRO!H$5&amp;$E173),'Hoja de Trabajo para listado'!$AB$151:$BA$151,0)),0)+IFERROR(INDEX('Hoja de Trabajo para listado'!$BC$155:$CB$1048576,MATCH($A173,'Hoja de Trabajo para listado'!$BC$155:$BC$1048576,0),MATCH((CUADRO!H$5&amp;$E173),'Hoja de Trabajo para listado'!$BC$151:$CB$151,0)),0)+IFERROR(INDEX('Hoja de Trabajo para listado'!$DE$153:$DG$274,MATCH($A173,'Hoja de Trabajo para listado'!$DE$153:$DE$1048576,0),MATCH((CUADRO!H$5&amp;$E173),'Hoja de Trabajo para listado'!$DE$151:$DG$151,0)),0)+IFERROR(INDEX('Hoja de Trabajo para listado'!$CD$155:$DC$1048576,MATCH($A173,'Hoja de Trabajo para listado'!$CD$155:$CD$1048576,0),MATCH((CUADRO!H$5&amp;$E173),'Hoja de Trabajo para listado'!$CD$151:$DC$151,0)),0)</f>
        <v>15054482.66</v>
      </c>
      <c r="I173" s="245">
        <f ca="1">+IFERROR(INDEX('Hoja de Trabajo para listado'!$A$155:$Z$1048576,MATCH($A173,'Hoja de Trabajo para listado'!$A$155:$A$1048576,0),MATCH((CUADRO!I$5&amp;$E173),'Hoja de Trabajo para listado'!$A$151:$Z$151,0)),0)+IFERROR(INDEX('Hoja de Trabajo para listado'!$AB$155:$BA$1048576,MATCH($A173,'Hoja de Trabajo para listado'!$AB$155:$AB$1048576,0),MATCH((CUADRO!I$5&amp;$E173),'Hoja de Trabajo para listado'!$AB$151:$BA$151,0)),0)+IFERROR(INDEX('Hoja de Trabajo para listado'!$BC$155:$CB$1048576,MATCH($A173,'Hoja de Trabajo para listado'!$BC$155:$BC$1048576,0),MATCH((CUADRO!I$5&amp;$E173),'Hoja de Trabajo para listado'!$BC$151:$CB$151,0)),0)+IFERROR(INDEX('Hoja de Trabajo para listado'!$DE$153:$DG$274,MATCH($A173,'Hoja de Trabajo para listado'!$DE$153:$DE$1048576,0),MATCH((CUADRO!I$5&amp;$E173),'Hoja de Trabajo para listado'!$DE$151:$DG$151,0)),0)+IFERROR(INDEX('Hoja de Trabajo para listado'!$CD$155:$DC$1048576,MATCH($A173,'Hoja de Trabajo para listado'!$CD$155:$CD$1048576,0),MATCH((CUADRO!I$5&amp;$E173),'Hoja de Trabajo para listado'!$CD$151:$DC$151,0)),0)</f>
        <v>9033119.3300000001</v>
      </c>
      <c r="J173" s="245">
        <f ca="1">+IFERROR(INDEX('Hoja de Trabajo para listado'!$A$155:$Z$1048576,MATCH($A173,'Hoja de Trabajo para listado'!$A$155:$A$1048576,0),MATCH((CUADRO!J$5&amp;$E173),'Hoja de Trabajo para listado'!$A$151:$Z$151,0)),0)+IFERROR(INDEX('Hoja de Trabajo para listado'!$AB$155:$BA$1048576,MATCH($A173,'Hoja de Trabajo para listado'!$AB$155:$AB$1048576,0),MATCH((CUADRO!J$5&amp;$E173),'Hoja de Trabajo para listado'!$AB$151:$BA$151,0)),0)+IFERROR(INDEX('Hoja de Trabajo para listado'!$BC$155:$CB$1048576,MATCH($A173,'Hoja de Trabajo para listado'!$BC$155:$BC$1048576,0),MATCH((CUADRO!J$5&amp;$E173),'Hoja de Trabajo para listado'!$BC$151:$CB$151,0)),0)+IFERROR(INDEX('Hoja de Trabajo para listado'!$DE$153:$DG$274,MATCH($A173,'Hoja de Trabajo para listado'!$DE$153:$DE$1048576,0),MATCH((CUADRO!J$5&amp;$E173),'Hoja de Trabajo para listado'!$DE$151:$DG$151,0)),0)+IFERROR(INDEX('Hoja de Trabajo para listado'!$CD$155:$DC$1048576,MATCH($A173,'Hoja de Trabajo para listado'!$CD$155:$CD$1048576,0),MATCH((CUADRO!J$5&amp;$E173),'Hoja de Trabajo para listado'!$CD$151:$DC$151,0)),0)</f>
        <v>0</v>
      </c>
      <c r="K173" s="245">
        <f ca="1">+IFERROR(INDEX('Hoja de Trabajo para listado'!$A$155:$Z$1048576,MATCH($A173,'Hoja de Trabajo para listado'!$A$155:$A$1048576,0),MATCH((CUADRO!K$5&amp;$E173),'Hoja de Trabajo para listado'!$A$151:$Z$151,0)),0)+IFERROR(INDEX('Hoja de Trabajo para listado'!$AB$155:$BA$1048576,MATCH($A173,'Hoja de Trabajo para listado'!$AB$155:$AB$1048576,0),MATCH((CUADRO!K$5&amp;$E173),'Hoja de Trabajo para listado'!$AB$151:$BA$151,0)),0)+IFERROR(INDEX('Hoja de Trabajo para listado'!$BC$155:$CB$1048576,MATCH($A173,'Hoja de Trabajo para listado'!$BC$155:$BC$1048576,0),MATCH((CUADRO!K$5&amp;$E173),'Hoja de Trabajo para listado'!$BC$151:$CB$151,0)),0)+IFERROR(INDEX('Hoja de Trabajo para listado'!$DE$153:$DG$274,MATCH($A173,'Hoja de Trabajo para listado'!$DE$153:$DE$1048576,0),MATCH((CUADRO!K$5&amp;$E173),'Hoja de Trabajo para listado'!$DE$151:$DG$151,0)),0)+IFERROR(INDEX('Hoja de Trabajo para listado'!$CD$155:$DC$1048576,MATCH($A173,'Hoja de Trabajo para listado'!$CD$155:$CD$1048576,0),MATCH((CUADRO!K$5&amp;$E173),'Hoja de Trabajo para listado'!$CD$151:$DC$151,0)),0)</f>
        <v>0</v>
      </c>
      <c r="L173" s="245">
        <f ca="1">+IFERROR(INDEX('Hoja de Trabajo para listado'!$A$155:$Z$1048576,MATCH($A173,'Hoja de Trabajo para listado'!$A$155:$A$1048576,0),MATCH((CUADRO!L$5&amp;$E173),'Hoja de Trabajo para listado'!$A$151:$Z$151,0)),0)+IFERROR(INDEX('Hoja de Trabajo para listado'!$AB$155:$BA$1048576,MATCH($A173,'Hoja de Trabajo para listado'!$AB$155:$AB$1048576,0),MATCH((CUADRO!L$5&amp;$E173),'Hoja de Trabajo para listado'!$AB$151:$BA$151,0)),0)+IFERROR(INDEX('Hoja de Trabajo para listado'!$BC$155:$CB$1048576,MATCH($A173,'Hoja de Trabajo para listado'!$BC$155:$BC$1048576,0),MATCH((CUADRO!L$5&amp;$E173),'Hoja de Trabajo para listado'!$BC$151:$CB$151,0)),0)+IFERROR(INDEX('Hoja de Trabajo para listado'!$DE$153:$DG$274,MATCH($A173,'Hoja de Trabajo para listado'!$DE$153:$DE$1048576,0),MATCH((CUADRO!L$5&amp;$E173),'Hoja de Trabajo para listado'!$DE$151:$DG$151,0)),0)+IFERROR(INDEX('Hoja de Trabajo para listado'!$CD$155:$DC$1048576,MATCH($A173,'Hoja de Trabajo para listado'!$CD$155:$CD$1048576,0),MATCH((CUADRO!L$5&amp;$E173),'Hoja de Trabajo para listado'!$CD$151:$DC$151,0)),0)</f>
        <v>0</v>
      </c>
      <c r="M173" s="245">
        <f ca="1">+IFERROR(INDEX('Hoja de Trabajo para listado'!$A$155:$Z$1048576,MATCH($A173,'Hoja de Trabajo para listado'!$A$155:$A$1048576,0),MATCH((CUADRO!M$5&amp;$E173),'Hoja de Trabajo para listado'!$A$151:$Z$151,0)),0)+IFERROR(INDEX('Hoja de Trabajo para listado'!$AB$155:$BA$1048576,MATCH($A173,'Hoja de Trabajo para listado'!$AB$155:$AB$1048576,0),MATCH((CUADRO!M$5&amp;$E173),'Hoja de Trabajo para listado'!$AB$151:$BA$151,0)),0)+IFERROR(INDEX('Hoja de Trabajo para listado'!$BC$155:$CB$1048576,MATCH($A173,'Hoja de Trabajo para listado'!$BC$155:$BC$1048576,0),MATCH((CUADRO!M$5&amp;$E173),'Hoja de Trabajo para listado'!$BC$151:$CB$151,0)),0)+IFERROR(INDEX('Hoja de Trabajo para listado'!$DE$153:$DG$274,MATCH($A173,'Hoja de Trabajo para listado'!$DE$153:$DE$1048576,0),MATCH((CUADRO!M$5&amp;$E173),'Hoja de Trabajo para listado'!$DE$151:$DG$151,0)),0)+IFERROR(INDEX('Hoja de Trabajo para listado'!$CD$155:$DC$1048576,MATCH($A173,'Hoja de Trabajo para listado'!$CD$155:$CD$1048576,0),MATCH((CUADRO!M$5&amp;$E173),'Hoja de Trabajo para listado'!$CD$151:$DC$151,0)),0)</f>
        <v>0</v>
      </c>
      <c r="N173" s="245">
        <f ca="1">+IFERROR(INDEX('Hoja de Trabajo para listado'!$A$155:$Z$1048576,MATCH($A173,'Hoja de Trabajo para listado'!$A$155:$A$1048576,0),MATCH((CUADRO!N$5&amp;$E173),'Hoja de Trabajo para listado'!$A$151:$Z$151,0)),0)+IFERROR(INDEX('Hoja de Trabajo para listado'!$AB$155:$BA$1048576,MATCH($A173,'Hoja de Trabajo para listado'!$AB$155:$AB$1048576,0),MATCH((CUADRO!N$5&amp;$E173),'Hoja de Trabajo para listado'!$AB$151:$BA$151,0)),0)+IFERROR(INDEX('Hoja de Trabajo para listado'!$BC$155:$CB$1048576,MATCH($A173,'Hoja de Trabajo para listado'!$BC$155:$BC$1048576,0),MATCH((CUADRO!N$5&amp;$E173),'Hoja de Trabajo para listado'!$BC$151:$CB$151,0)),0)+IFERROR(INDEX('Hoja de Trabajo para listado'!$DE$153:$DG$274,MATCH($A173,'Hoja de Trabajo para listado'!$DE$153:$DE$1048576,0),MATCH((CUADRO!N$5&amp;$E173),'Hoja de Trabajo para listado'!$DE$151:$DG$151,0)),0)+IFERROR(INDEX('Hoja de Trabajo para listado'!$CD$155:$DC$1048576,MATCH($A173,'Hoja de Trabajo para listado'!$CD$155:$CD$1048576,0),MATCH((CUADRO!N$5&amp;$E173),'Hoja de Trabajo para listado'!$CD$151:$DC$151,0)),0)</f>
        <v>0</v>
      </c>
      <c r="O173" s="245">
        <f ca="1">+IFERROR(INDEX('Hoja de Trabajo para listado'!$A$155:$Z$1048576,MATCH($A173,'Hoja de Trabajo para listado'!$A$155:$A$1048576,0),MATCH((CUADRO!O$5&amp;$E173),'Hoja de Trabajo para listado'!$A$151:$Z$151,0)),0)+IFERROR(INDEX('Hoja de Trabajo para listado'!$AB$155:$BA$1048576,MATCH($A173,'Hoja de Trabajo para listado'!$AB$155:$AB$1048576,0),MATCH((CUADRO!O$5&amp;$E173),'Hoja de Trabajo para listado'!$AB$151:$BA$151,0)),0)+IFERROR(INDEX('Hoja de Trabajo para listado'!$BC$155:$CB$1048576,MATCH($A173,'Hoja de Trabajo para listado'!$BC$155:$BC$1048576,0),MATCH((CUADRO!O$5&amp;$E173),'Hoja de Trabajo para listado'!$BC$151:$CB$151,0)),0)+IFERROR(INDEX('Hoja de Trabajo para listado'!$DE$153:$DG$274,MATCH($A173,'Hoja de Trabajo para listado'!$DE$153:$DE$1048576,0),MATCH((CUADRO!O$5&amp;$E173),'Hoja de Trabajo para listado'!$DE$151:$DG$151,0)),0)+IFERROR(INDEX('Hoja de Trabajo para listado'!$CD$155:$DC$1048576,MATCH($A173,'Hoja de Trabajo para listado'!$CD$155:$CD$1048576,0),MATCH((CUADRO!O$5&amp;$E173),'Hoja de Trabajo para listado'!$CD$151:$DC$151,0)),0)</f>
        <v>0</v>
      </c>
      <c r="P173" s="245">
        <f ca="1">+IFERROR(INDEX('Hoja de Trabajo para listado'!$A$155:$Z$1048576,MATCH($A173,'Hoja de Trabajo para listado'!$A$155:$A$1048576,0),MATCH((CUADRO!P$5&amp;$E173),'Hoja de Trabajo para listado'!$A$151:$Z$151,0)),0)+IFERROR(INDEX('Hoja de Trabajo para listado'!$AB$155:$BA$1048576,MATCH($A173,'Hoja de Trabajo para listado'!$AB$155:$AB$1048576,0),MATCH((CUADRO!P$5&amp;$E173),'Hoja de Trabajo para listado'!$AB$151:$BA$151,0)),0)+IFERROR(INDEX('Hoja de Trabajo para listado'!$BC$155:$CB$1048576,MATCH($A173,'Hoja de Trabajo para listado'!$BC$155:$BC$1048576,0),MATCH((CUADRO!P$5&amp;$E173),'Hoja de Trabajo para listado'!$BC$151:$CB$151,0)),0)+IFERROR(INDEX('Hoja de Trabajo para listado'!$DE$153:$DG$274,MATCH($A173,'Hoja de Trabajo para listado'!$DE$153:$DE$1048576,0),MATCH((CUADRO!P$5&amp;$E173),'Hoja de Trabajo para listado'!$DE$151:$DG$151,0)),0)+IFERROR(INDEX('Hoja de Trabajo para listado'!$CD$155:$DC$1048576,MATCH($A173,'Hoja de Trabajo para listado'!$CD$155:$CD$1048576,0),MATCH((CUADRO!P$5&amp;$E173),'Hoja de Trabajo para listado'!$CD$151:$DC$151,0)),0)</f>
        <v>0</v>
      </c>
      <c r="Q173" s="245">
        <f ca="1">+IFERROR(INDEX('Hoja de Trabajo para listado'!$A$155:$Z$1048576,MATCH($A173,'Hoja de Trabajo para listado'!$A$155:$A$1048576,0),MATCH((CUADRO!Q$5&amp;$E173),'Hoja de Trabajo para listado'!$A$151:$Z$151,0)),0)+IFERROR(INDEX('Hoja de Trabajo para listado'!$AB$155:$BA$1048576,MATCH($A173,'Hoja de Trabajo para listado'!$AB$155:$AB$1048576,0),MATCH((CUADRO!Q$5&amp;$E173),'Hoja de Trabajo para listado'!$AB$151:$BA$151,0)),0)+IFERROR(INDEX('Hoja de Trabajo para listado'!$BC$155:$CB$1048576,MATCH($A173,'Hoja de Trabajo para listado'!$BC$155:$BC$1048576,0),MATCH((CUADRO!Q$5&amp;$E173),'Hoja de Trabajo para listado'!$BC$151:$CB$151,0)),0)+IFERROR(INDEX('Hoja de Trabajo para listado'!$DE$153:$DG$274,MATCH($A173,'Hoja de Trabajo para listado'!$DE$153:$DE$1048576,0),MATCH((CUADRO!Q$5&amp;$E173),'Hoja de Trabajo para listado'!$DE$151:$DG$151,0)),0)+IFERROR(INDEX('Hoja de Trabajo para listado'!$CD$155:$DC$1048576,MATCH($A173,'Hoja de Trabajo para listado'!$CD$155:$CD$1048576,0),MATCH((CUADRO!Q$5&amp;$E173),'Hoja de Trabajo para listado'!$CD$151:$DC$151,0)),0)</f>
        <v>0</v>
      </c>
      <c r="R173" s="245">
        <f t="shared" ca="1" si="7"/>
        <v>24087601.990000002</v>
      </c>
      <c r="S173" s="245">
        <f ca="1">+R172+R173</f>
        <v>47701546.460000001</v>
      </c>
      <c r="T173" s="245">
        <f ca="1">+S173</f>
        <v>47701546.460000001</v>
      </c>
      <c r="U173" s="244">
        <f t="shared" si="8"/>
        <v>2</v>
      </c>
      <c r="V173" s="333" t="str">
        <f>+VLOOKUP(A173,bd_lista!$A$3:$E$590,5,FALSE)</f>
        <v>Instituciones Descentralizadas</v>
      </c>
      <c r="W173" s="392"/>
      <c r="X173" s="242">
        <f>+VLOOKUP(A173,[4]Sheet1!$A$13:$D$744,4,FALSE)</f>
        <v>86</v>
      </c>
      <c r="Y173" s="242" t="str">
        <f>+VLOOKUP(X173,bd_lista!$A$3:$C$590,3,FALSE)</f>
        <v>Ministerio de Medio Ambiente y Agua</v>
      </c>
      <c r="Z173" s="292"/>
      <c r="AA173" s="293"/>
    </row>
    <row r="174" spans="1:27" ht="15" customHeight="1">
      <c r="A174" s="32">
        <v>254</v>
      </c>
      <c r="B174" s="387">
        <f>+A174</f>
        <v>254</v>
      </c>
      <c r="C174" s="247" t="str">
        <f>+VLOOKUP(A174,bd_lista!$A$3:$C$590,3,FALSE)</f>
        <v>Instituto del Seguro Agrario</v>
      </c>
      <c r="D174" s="389" t="str">
        <f>+C174</f>
        <v>Instituto del Seguro Agrario</v>
      </c>
      <c r="E174" s="247" t="s">
        <v>1304</v>
      </c>
      <c r="F174" s="243">
        <f ca="1">+IFERROR(INDEX('Hoja de Trabajo para listado'!$A$155:$Z$1048576,MATCH($A174,'Hoja de Trabajo para listado'!$A$155:$A$1048576,0),MATCH((CUADRO!F$5&amp;$E174),'Hoja de Trabajo para listado'!$A$151:$Z$151,0)),0)+IFERROR(INDEX('Hoja de Trabajo para listado'!$AB$155:$BA$1048576,MATCH($A174,'Hoja de Trabajo para listado'!$AB$155:$AB$1048576,0),MATCH((CUADRO!F$5&amp;$E174),'Hoja de Trabajo para listado'!$AB$151:$BA$151,0)),0)+IFERROR(INDEX('Hoja de Trabajo para listado'!$BC$155:$CB$1048576,MATCH($A174,'Hoja de Trabajo para listado'!$BC$155:$BC$1048576,0),MATCH((CUADRO!F$5&amp;$E174),'Hoja de Trabajo para listado'!$BC$151:$CB$151,0)),0)+IFERROR(INDEX('Hoja de Trabajo para listado'!$DE$153:$DG$274,MATCH($A174,'Hoja de Trabajo para listado'!$DE$153:$DE$1048576,0),MATCH((CUADRO!F$5&amp;$E174),'Hoja de Trabajo para listado'!$DE$151:$DG$151,0)),0)+IFERROR(INDEX('Hoja de Trabajo para listado'!$CD$155:$DC$1048576,MATCH($A174,'Hoja de Trabajo para listado'!$CD$155:$CD$1048576,0),MATCH((CUADRO!F$5&amp;$E174),'Hoja de Trabajo para listado'!$CD$151:$DC$151,0)),0)</f>
        <v>0</v>
      </c>
      <c r="G174" s="243">
        <f ca="1">+IFERROR(INDEX('Hoja de Trabajo para listado'!$A$155:$Z$1048576,MATCH($A174,'Hoja de Trabajo para listado'!$A$155:$A$1048576,0),MATCH((CUADRO!G$5&amp;$E174),'Hoja de Trabajo para listado'!$A$151:$Z$151,0)),0)+IFERROR(INDEX('Hoja de Trabajo para listado'!$AB$155:$BA$1048576,MATCH($A174,'Hoja de Trabajo para listado'!$AB$155:$AB$1048576,0),MATCH((CUADRO!G$5&amp;$E174),'Hoja de Trabajo para listado'!$AB$151:$BA$151,0)),0)+IFERROR(INDEX('Hoja de Trabajo para listado'!$BC$155:$CB$1048576,MATCH($A174,'Hoja de Trabajo para listado'!$BC$155:$BC$1048576,0),MATCH((CUADRO!G$5&amp;$E174),'Hoja de Trabajo para listado'!$BC$151:$CB$151,0)),0)+IFERROR(INDEX('Hoja de Trabajo para listado'!$DE$153:$DG$274,MATCH($A174,'Hoja de Trabajo para listado'!$DE$153:$DE$1048576,0),MATCH((CUADRO!G$5&amp;$E174),'Hoja de Trabajo para listado'!$DE$151:$DG$151,0)),0)+IFERROR(INDEX('Hoja de Trabajo para listado'!$CD$155:$DC$1048576,MATCH($A174,'Hoja de Trabajo para listado'!$CD$155:$CD$1048576,0),MATCH((CUADRO!G$5&amp;$E174),'Hoja de Trabajo para listado'!$CD$151:$DC$151,0)),0)</f>
        <v>0</v>
      </c>
      <c r="H174" s="243">
        <f ca="1">+IFERROR(INDEX('Hoja de Trabajo para listado'!$A$155:$Z$1048576,MATCH($A174,'Hoja de Trabajo para listado'!$A$155:$A$1048576,0),MATCH((CUADRO!H$5&amp;$E174),'Hoja de Trabajo para listado'!$A$151:$Z$151,0)),0)+IFERROR(INDEX('Hoja de Trabajo para listado'!$AB$155:$BA$1048576,MATCH($A174,'Hoja de Trabajo para listado'!$AB$155:$AB$1048576,0),MATCH((CUADRO!H$5&amp;$E174),'Hoja de Trabajo para listado'!$AB$151:$BA$151,0)),0)+IFERROR(INDEX('Hoja de Trabajo para listado'!$BC$155:$CB$1048576,MATCH($A174,'Hoja de Trabajo para listado'!$BC$155:$BC$1048576,0),MATCH((CUADRO!H$5&amp;$E174),'Hoja de Trabajo para listado'!$BC$151:$CB$151,0)),0)+IFERROR(INDEX('Hoja de Trabajo para listado'!$DE$153:$DG$274,MATCH($A174,'Hoja de Trabajo para listado'!$DE$153:$DE$1048576,0),MATCH((CUADRO!H$5&amp;$E174),'Hoja de Trabajo para listado'!$DE$151:$DG$151,0)),0)+IFERROR(INDEX('Hoja de Trabajo para listado'!$CD$155:$DC$1048576,MATCH($A174,'Hoja de Trabajo para listado'!$CD$155:$CD$1048576,0),MATCH((CUADRO!H$5&amp;$E174),'Hoja de Trabajo para listado'!$CD$151:$DC$151,0)),0)</f>
        <v>0</v>
      </c>
      <c r="I174" s="243">
        <f ca="1">+IFERROR(INDEX('Hoja de Trabajo para listado'!$A$155:$Z$1048576,MATCH($A174,'Hoja de Trabajo para listado'!$A$155:$A$1048576,0),MATCH((CUADRO!I$5&amp;$E174),'Hoja de Trabajo para listado'!$A$151:$Z$151,0)),0)+IFERROR(INDEX('Hoja de Trabajo para listado'!$AB$155:$BA$1048576,MATCH($A174,'Hoja de Trabajo para listado'!$AB$155:$AB$1048576,0),MATCH((CUADRO!I$5&amp;$E174),'Hoja de Trabajo para listado'!$AB$151:$BA$151,0)),0)+IFERROR(INDEX('Hoja de Trabajo para listado'!$BC$155:$CB$1048576,MATCH($A174,'Hoja de Trabajo para listado'!$BC$155:$BC$1048576,0),MATCH((CUADRO!I$5&amp;$E174),'Hoja de Trabajo para listado'!$BC$151:$CB$151,0)),0)+IFERROR(INDEX('Hoja de Trabajo para listado'!$DE$153:$DG$274,MATCH($A174,'Hoja de Trabajo para listado'!$DE$153:$DE$1048576,0),MATCH((CUADRO!I$5&amp;$E174),'Hoja de Trabajo para listado'!$DE$151:$DG$151,0)),0)+IFERROR(INDEX('Hoja de Trabajo para listado'!$CD$155:$DC$1048576,MATCH($A174,'Hoja de Trabajo para listado'!$CD$155:$CD$1048576,0),MATCH((CUADRO!I$5&amp;$E174),'Hoja de Trabajo para listado'!$CD$151:$DC$151,0)),0)</f>
        <v>0</v>
      </c>
      <c r="J174" s="243">
        <f ca="1">+IFERROR(INDEX('Hoja de Trabajo para listado'!$A$155:$Z$1048576,MATCH($A174,'Hoja de Trabajo para listado'!$A$155:$A$1048576,0),MATCH((CUADRO!J$5&amp;$E174),'Hoja de Trabajo para listado'!$A$151:$Z$151,0)),0)+IFERROR(INDEX('Hoja de Trabajo para listado'!$AB$155:$BA$1048576,MATCH($A174,'Hoja de Trabajo para listado'!$AB$155:$AB$1048576,0),MATCH((CUADRO!J$5&amp;$E174),'Hoja de Trabajo para listado'!$AB$151:$BA$151,0)),0)+IFERROR(INDEX('Hoja de Trabajo para listado'!$BC$155:$CB$1048576,MATCH($A174,'Hoja de Trabajo para listado'!$BC$155:$BC$1048576,0),MATCH((CUADRO!J$5&amp;$E174),'Hoja de Trabajo para listado'!$BC$151:$CB$151,0)),0)+IFERROR(INDEX('Hoja de Trabajo para listado'!$DE$153:$DG$274,MATCH($A174,'Hoja de Trabajo para listado'!$DE$153:$DE$1048576,0),MATCH((CUADRO!J$5&amp;$E174),'Hoja de Trabajo para listado'!$DE$151:$DG$151,0)),0)+IFERROR(INDEX('Hoja de Trabajo para listado'!$CD$155:$DC$1048576,MATCH($A174,'Hoja de Trabajo para listado'!$CD$155:$CD$1048576,0),MATCH((CUADRO!J$5&amp;$E174),'Hoja de Trabajo para listado'!$CD$151:$DC$151,0)),0)</f>
        <v>0</v>
      </c>
      <c r="K174" s="243">
        <f ca="1">+IFERROR(INDEX('Hoja de Trabajo para listado'!$A$155:$Z$1048576,MATCH($A174,'Hoja de Trabajo para listado'!$A$155:$A$1048576,0),MATCH((CUADRO!K$5&amp;$E174),'Hoja de Trabajo para listado'!$A$151:$Z$151,0)),0)+IFERROR(INDEX('Hoja de Trabajo para listado'!$AB$155:$BA$1048576,MATCH($A174,'Hoja de Trabajo para listado'!$AB$155:$AB$1048576,0),MATCH((CUADRO!K$5&amp;$E174),'Hoja de Trabajo para listado'!$AB$151:$BA$151,0)),0)+IFERROR(INDEX('Hoja de Trabajo para listado'!$BC$155:$CB$1048576,MATCH($A174,'Hoja de Trabajo para listado'!$BC$155:$BC$1048576,0),MATCH((CUADRO!K$5&amp;$E174),'Hoja de Trabajo para listado'!$BC$151:$CB$151,0)),0)+IFERROR(INDEX('Hoja de Trabajo para listado'!$DE$153:$DG$274,MATCH($A174,'Hoja de Trabajo para listado'!$DE$153:$DE$1048576,0),MATCH((CUADRO!K$5&amp;$E174),'Hoja de Trabajo para listado'!$DE$151:$DG$151,0)),0)+IFERROR(INDEX('Hoja de Trabajo para listado'!$CD$155:$DC$1048576,MATCH($A174,'Hoja de Trabajo para listado'!$CD$155:$CD$1048576,0),MATCH((CUADRO!K$5&amp;$E174),'Hoja de Trabajo para listado'!$CD$151:$DC$151,0)),0)</f>
        <v>0</v>
      </c>
      <c r="L174" s="243">
        <f ca="1">+IFERROR(INDEX('Hoja de Trabajo para listado'!$A$155:$Z$1048576,MATCH($A174,'Hoja de Trabajo para listado'!$A$155:$A$1048576,0),MATCH((CUADRO!L$5&amp;$E174),'Hoja de Trabajo para listado'!$A$151:$Z$151,0)),0)+IFERROR(INDEX('Hoja de Trabajo para listado'!$AB$155:$BA$1048576,MATCH($A174,'Hoja de Trabajo para listado'!$AB$155:$AB$1048576,0),MATCH((CUADRO!L$5&amp;$E174),'Hoja de Trabajo para listado'!$AB$151:$BA$151,0)),0)+IFERROR(INDEX('Hoja de Trabajo para listado'!$BC$155:$CB$1048576,MATCH($A174,'Hoja de Trabajo para listado'!$BC$155:$BC$1048576,0),MATCH((CUADRO!L$5&amp;$E174),'Hoja de Trabajo para listado'!$BC$151:$CB$151,0)),0)+IFERROR(INDEX('Hoja de Trabajo para listado'!$DE$153:$DG$274,MATCH($A174,'Hoja de Trabajo para listado'!$DE$153:$DE$1048576,0),MATCH((CUADRO!L$5&amp;$E174),'Hoja de Trabajo para listado'!$DE$151:$DG$151,0)),0)+IFERROR(INDEX('Hoja de Trabajo para listado'!$CD$155:$DC$1048576,MATCH($A174,'Hoja de Trabajo para listado'!$CD$155:$CD$1048576,0),MATCH((CUADRO!L$5&amp;$E174),'Hoja de Trabajo para listado'!$CD$151:$DC$151,0)),0)</f>
        <v>0</v>
      </c>
      <c r="M174" s="243">
        <f ca="1">+IFERROR(INDEX('Hoja de Trabajo para listado'!$A$155:$Z$1048576,MATCH($A174,'Hoja de Trabajo para listado'!$A$155:$A$1048576,0),MATCH((CUADRO!M$5&amp;$E174),'Hoja de Trabajo para listado'!$A$151:$Z$151,0)),0)+IFERROR(INDEX('Hoja de Trabajo para listado'!$AB$155:$BA$1048576,MATCH($A174,'Hoja de Trabajo para listado'!$AB$155:$AB$1048576,0),MATCH((CUADRO!M$5&amp;$E174),'Hoja de Trabajo para listado'!$AB$151:$BA$151,0)),0)+IFERROR(INDEX('Hoja de Trabajo para listado'!$BC$155:$CB$1048576,MATCH($A174,'Hoja de Trabajo para listado'!$BC$155:$BC$1048576,0),MATCH((CUADRO!M$5&amp;$E174),'Hoja de Trabajo para listado'!$BC$151:$CB$151,0)),0)+IFERROR(INDEX('Hoja de Trabajo para listado'!$DE$153:$DG$274,MATCH($A174,'Hoja de Trabajo para listado'!$DE$153:$DE$1048576,0),MATCH((CUADRO!M$5&amp;$E174),'Hoja de Trabajo para listado'!$DE$151:$DG$151,0)),0)+IFERROR(INDEX('Hoja de Trabajo para listado'!$CD$155:$DC$1048576,MATCH($A174,'Hoja de Trabajo para listado'!$CD$155:$CD$1048576,0),MATCH((CUADRO!M$5&amp;$E174),'Hoja de Trabajo para listado'!$CD$151:$DC$151,0)),0)</f>
        <v>0</v>
      </c>
      <c r="N174" s="243">
        <f ca="1">+IFERROR(INDEX('Hoja de Trabajo para listado'!$A$155:$Z$1048576,MATCH($A174,'Hoja de Trabajo para listado'!$A$155:$A$1048576,0),MATCH((CUADRO!N$5&amp;$E174),'Hoja de Trabajo para listado'!$A$151:$Z$151,0)),0)+IFERROR(INDEX('Hoja de Trabajo para listado'!$AB$155:$BA$1048576,MATCH($A174,'Hoja de Trabajo para listado'!$AB$155:$AB$1048576,0),MATCH((CUADRO!N$5&amp;$E174),'Hoja de Trabajo para listado'!$AB$151:$BA$151,0)),0)+IFERROR(INDEX('Hoja de Trabajo para listado'!$BC$155:$CB$1048576,MATCH($A174,'Hoja de Trabajo para listado'!$BC$155:$BC$1048576,0),MATCH((CUADRO!N$5&amp;$E174),'Hoja de Trabajo para listado'!$BC$151:$CB$151,0)),0)+IFERROR(INDEX('Hoja de Trabajo para listado'!$DE$153:$DG$274,MATCH($A174,'Hoja de Trabajo para listado'!$DE$153:$DE$1048576,0),MATCH((CUADRO!N$5&amp;$E174),'Hoja de Trabajo para listado'!$DE$151:$DG$151,0)),0)+IFERROR(INDEX('Hoja de Trabajo para listado'!$CD$155:$DC$1048576,MATCH($A174,'Hoja de Trabajo para listado'!$CD$155:$CD$1048576,0),MATCH((CUADRO!N$5&amp;$E174),'Hoja de Trabajo para listado'!$CD$151:$DC$151,0)),0)</f>
        <v>0</v>
      </c>
      <c r="O174" s="243">
        <f ca="1">+IFERROR(INDEX('Hoja de Trabajo para listado'!$A$155:$Z$1048576,MATCH($A174,'Hoja de Trabajo para listado'!$A$155:$A$1048576,0),MATCH((CUADRO!O$5&amp;$E174),'Hoja de Trabajo para listado'!$A$151:$Z$151,0)),0)+IFERROR(INDEX('Hoja de Trabajo para listado'!$AB$155:$BA$1048576,MATCH($A174,'Hoja de Trabajo para listado'!$AB$155:$AB$1048576,0),MATCH((CUADRO!O$5&amp;$E174),'Hoja de Trabajo para listado'!$AB$151:$BA$151,0)),0)+IFERROR(INDEX('Hoja de Trabajo para listado'!$BC$155:$CB$1048576,MATCH($A174,'Hoja de Trabajo para listado'!$BC$155:$BC$1048576,0),MATCH((CUADRO!O$5&amp;$E174),'Hoja de Trabajo para listado'!$BC$151:$CB$151,0)),0)+IFERROR(INDEX('Hoja de Trabajo para listado'!$DE$153:$DG$274,MATCH($A174,'Hoja de Trabajo para listado'!$DE$153:$DE$1048576,0),MATCH((CUADRO!O$5&amp;$E174),'Hoja de Trabajo para listado'!$DE$151:$DG$151,0)),0)+IFERROR(INDEX('Hoja de Trabajo para listado'!$CD$155:$DC$1048576,MATCH($A174,'Hoja de Trabajo para listado'!$CD$155:$CD$1048576,0),MATCH((CUADRO!O$5&amp;$E174),'Hoja de Trabajo para listado'!$CD$151:$DC$151,0)),0)</f>
        <v>0</v>
      </c>
      <c r="P174" s="243">
        <f ca="1">+IFERROR(INDEX('Hoja de Trabajo para listado'!$A$155:$Z$1048576,MATCH($A174,'Hoja de Trabajo para listado'!$A$155:$A$1048576,0),MATCH((CUADRO!P$5&amp;$E174),'Hoja de Trabajo para listado'!$A$151:$Z$151,0)),0)+IFERROR(INDEX('Hoja de Trabajo para listado'!$AB$155:$BA$1048576,MATCH($A174,'Hoja de Trabajo para listado'!$AB$155:$AB$1048576,0),MATCH((CUADRO!P$5&amp;$E174),'Hoja de Trabajo para listado'!$AB$151:$BA$151,0)),0)+IFERROR(INDEX('Hoja de Trabajo para listado'!$BC$155:$CB$1048576,MATCH($A174,'Hoja de Trabajo para listado'!$BC$155:$BC$1048576,0),MATCH((CUADRO!P$5&amp;$E174),'Hoja de Trabajo para listado'!$BC$151:$CB$151,0)),0)+IFERROR(INDEX('Hoja de Trabajo para listado'!$DE$153:$DG$274,MATCH($A174,'Hoja de Trabajo para listado'!$DE$153:$DE$1048576,0),MATCH((CUADRO!P$5&amp;$E174),'Hoja de Trabajo para listado'!$DE$151:$DG$151,0)),0)+IFERROR(INDEX('Hoja de Trabajo para listado'!$CD$155:$DC$1048576,MATCH($A174,'Hoja de Trabajo para listado'!$CD$155:$CD$1048576,0),MATCH((CUADRO!P$5&amp;$E174),'Hoja de Trabajo para listado'!$CD$151:$DC$151,0)),0)</f>
        <v>0</v>
      </c>
      <c r="Q174" s="243">
        <f ca="1">+IFERROR(INDEX('Hoja de Trabajo para listado'!$A$155:$Z$1048576,MATCH($A174,'Hoja de Trabajo para listado'!$A$155:$A$1048576,0),MATCH((CUADRO!Q$5&amp;$E174),'Hoja de Trabajo para listado'!$A$151:$Z$151,0)),0)+IFERROR(INDEX('Hoja de Trabajo para listado'!$AB$155:$BA$1048576,MATCH($A174,'Hoja de Trabajo para listado'!$AB$155:$AB$1048576,0),MATCH((CUADRO!Q$5&amp;$E174),'Hoja de Trabajo para listado'!$AB$151:$BA$151,0)),0)+IFERROR(INDEX('Hoja de Trabajo para listado'!$BC$155:$CB$1048576,MATCH($A174,'Hoja de Trabajo para listado'!$BC$155:$BC$1048576,0),MATCH((CUADRO!Q$5&amp;$E174),'Hoja de Trabajo para listado'!$BC$151:$CB$151,0)),0)+IFERROR(INDEX('Hoja de Trabajo para listado'!$DE$153:$DG$274,MATCH($A174,'Hoja de Trabajo para listado'!$DE$153:$DE$1048576,0),MATCH((CUADRO!Q$5&amp;$E174),'Hoja de Trabajo para listado'!$DE$151:$DG$151,0)),0)+IFERROR(INDEX('Hoja de Trabajo para listado'!$CD$155:$DC$1048576,MATCH($A174,'Hoja de Trabajo para listado'!$CD$155:$CD$1048576,0),MATCH((CUADRO!Q$5&amp;$E174),'Hoja de Trabajo para listado'!$CD$151:$DC$151,0)),0)</f>
        <v>0</v>
      </c>
      <c r="R174" s="243">
        <f t="shared" ca="1" si="7"/>
        <v>0</v>
      </c>
      <c r="S174" s="243"/>
      <c r="T174" s="243">
        <f ca="1">+T175</f>
        <v>8724486.1500000004</v>
      </c>
      <c r="U174" s="242">
        <f t="shared" si="8"/>
        <v>1</v>
      </c>
      <c r="V174" s="333" t="str">
        <f>+VLOOKUP(A174,bd_lista!$A$3:$E$590,5,FALSE)</f>
        <v>Instituciones Descentralizadas</v>
      </c>
      <c r="W174" s="391" t="str">
        <f>+V174</f>
        <v>Instituciones Descentralizadas</v>
      </c>
      <c r="X174" s="242">
        <f>+VLOOKUP(A174,[4]Sheet1!$A$13:$D$744,4,FALSE)</f>
        <v>47</v>
      </c>
      <c r="Y174" s="242" t="str">
        <f>+VLOOKUP(X174,bd_lista!$A$3:$C$590,3,FALSE)</f>
        <v>Ministerio de Desarrollo Rural y Tierras</v>
      </c>
      <c r="Z174" s="294">
        <f>+X174</f>
        <v>47</v>
      </c>
      <c r="AA174" s="319" t="str">
        <f>+Y174</f>
        <v>Ministerio de Desarrollo Rural y Tierras</v>
      </c>
    </row>
    <row r="175" spans="1:27" ht="15" customHeight="1">
      <c r="A175" s="32">
        <v>254</v>
      </c>
      <c r="B175" s="388"/>
      <c r="C175" s="333" t="str">
        <f>+VLOOKUP(A175,bd_lista!$A$3:$C$590,3,FALSE)</f>
        <v>Instituto del Seguro Agrario</v>
      </c>
      <c r="D175" s="390"/>
      <c r="E175" s="333" t="s">
        <v>1305</v>
      </c>
      <c r="F175" s="245">
        <f ca="1">+IFERROR(INDEX('Hoja de Trabajo para listado'!$A$155:$Z$1048576,MATCH($A175,'Hoja de Trabajo para listado'!$A$155:$A$1048576,0),MATCH((CUADRO!F$5&amp;$E175),'Hoja de Trabajo para listado'!$A$151:$Z$151,0)),0)+IFERROR(INDEX('Hoja de Trabajo para listado'!$AB$155:$BA$1048576,MATCH($A175,'Hoja de Trabajo para listado'!$AB$155:$AB$1048576,0),MATCH((CUADRO!F$5&amp;$E175),'Hoja de Trabajo para listado'!$AB$151:$BA$151,0)),0)+IFERROR(INDEX('Hoja de Trabajo para listado'!$BC$155:$CB$1048576,MATCH($A175,'Hoja de Trabajo para listado'!$BC$155:$BC$1048576,0),MATCH((CUADRO!F$5&amp;$E175),'Hoja de Trabajo para listado'!$BC$151:$CB$151,0)),0)+IFERROR(INDEX('Hoja de Trabajo para listado'!$DE$153:$DG$274,MATCH($A175,'Hoja de Trabajo para listado'!$DE$153:$DE$1048576,0),MATCH((CUADRO!F$5&amp;$E175),'Hoja de Trabajo para listado'!$DE$151:$DG$151,0)),0)+IFERROR(INDEX('Hoja de Trabajo para listado'!$CD$155:$DC$1048576,MATCH($A175,'Hoja de Trabajo para listado'!$CD$155:$CD$1048576,0),MATCH((CUADRO!F$5&amp;$E175),'Hoja de Trabajo para listado'!$CD$151:$DC$151,0)),0)</f>
        <v>950</v>
      </c>
      <c r="G175" s="245">
        <f ca="1">+IFERROR(INDEX('Hoja de Trabajo para listado'!$A$155:$Z$1048576,MATCH($A175,'Hoja de Trabajo para listado'!$A$155:$A$1048576,0),MATCH((CUADRO!G$5&amp;$E175),'Hoja de Trabajo para listado'!$A$151:$Z$151,0)),0)+IFERROR(INDEX('Hoja de Trabajo para listado'!$AB$155:$BA$1048576,MATCH($A175,'Hoja de Trabajo para listado'!$AB$155:$AB$1048576,0),MATCH((CUADRO!G$5&amp;$E175),'Hoja de Trabajo para listado'!$AB$151:$BA$151,0)),0)+IFERROR(INDEX('Hoja de Trabajo para listado'!$BC$155:$CB$1048576,MATCH($A175,'Hoja de Trabajo para listado'!$BC$155:$BC$1048576,0),MATCH((CUADRO!G$5&amp;$E175),'Hoja de Trabajo para listado'!$BC$151:$CB$151,0)),0)+IFERROR(INDEX('Hoja de Trabajo para listado'!$DE$153:$DG$274,MATCH($A175,'Hoja de Trabajo para listado'!$DE$153:$DE$1048576,0),MATCH((CUADRO!G$5&amp;$E175),'Hoja de Trabajo para listado'!$DE$151:$DG$151,0)),0)+IFERROR(INDEX('Hoja de Trabajo para listado'!$CD$155:$DC$1048576,MATCH($A175,'Hoja de Trabajo para listado'!$CD$155:$CD$1048576,0),MATCH((CUADRO!G$5&amp;$E175),'Hoja de Trabajo para listado'!$CD$151:$DC$151,0)),0)</f>
        <v>0</v>
      </c>
      <c r="H175" s="245">
        <f ca="1">+IFERROR(INDEX('Hoja de Trabajo para listado'!$A$155:$Z$1048576,MATCH($A175,'Hoja de Trabajo para listado'!$A$155:$A$1048576,0),MATCH((CUADRO!H$5&amp;$E175),'Hoja de Trabajo para listado'!$A$151:$Z$151,0)),0)+IFERROR(INDEX('Hoja de Trabajo para listado'!$AB$155:$BA$1048576,MATCH($A175,'Hoja de Trabajo para listado'!$AB$155:$AB$1048576,0),MATCH((CUADRO!H$5&amp;$E175),'Hoja de Trabajo para listado'!$AB$151:$BA$151,0)),0)+IFERROR(INDEX('Hoja de Trabajo para listado'!$BC$155:$CB$1048576,MATCH($A175,'Hoja de Trabajo para listado'!$BC$155:$BC$1048576,0),MATCH((CUADRO!H$5&amp;$E175),'Hoja de Trabajo para listado'!$BC$151:$CB$151,0)),0)+IFERROR(INDEX('Hoja de Trabajo para listado'!$DE$153:$DG$274,MATCH($A175,'Hoja de Trabajo para listado'!$DE$153:$DE$1048576,0),MATCH((CUADRO!H$5&amp;$E175),'Hoja de Trabajo para listado'!$DE$151:$DG$151,0)),0)+IFERROR(INDEX('Hoja de Trabajo para listado'!$CD$155:$DC$1048576,MATCH($A175,'Hoja de Trabajo para listado'!$CD$155:$CD$1048576,0),MATCH((CUADRO!H$5&amp;$E175),'Hoja de Trabajo para listado'!$CD$151:$DC$151,0)),0)</f>
        <v>441</v>
      </c>
      <c r="I175" s="245">
        <f ca="1">+IFERROR(INDEX('Hoja de Trabajo para listado'!$A$155:$Z$1048576,MATCH($A175,'Hoja de Trabajo para listado'!$A$155:$A$1048576,0),MATCH((CUADRO!I$5&amp;$E175),'Hoja de Trabajo para listado'!$A$151:$Z$151,0)),0)+IFERROR(INDEX('Hoja de Trabajo para listado'!$AB$155:$BA$1048576,MATCH($A175,'Hoja de Trabajo para listado'!$AB$155:$AB$1048576,0),MATCH((CUADRO!I$5&amp;$E175),'Hoja de Trabajo para listado'!$AB$151:$BA$151,0)),0)+IFERROR(INDEX('Hoja de Trabajo para listado'!$BC$155:$CB$1048576,MATCH($A175,'Hoja de Trabajo para listado'!$BC$155:$BC$1048576,0),MATCH((CUADRO!I$5&amp;$E175),'Hoja de Trabajo para listado'!$BC$151:$CB$151,0)),0)+IFERROR(INDEX('Hoja de Trabajo para listado'!$DE$153:$DG$274,MATCH($A175,'Hoja de Trabajo para listado'!$DE$153:$DE$1048576,0),MATCH((CUADRO!I$5&amp;$E175),'Hoja de Trabajo para listado'!$DE$151:$DG$151,0)),0)+IFERROR(INDEX('Hoja de Trabajo para listado'!$CD$155:$DC$1048576,MATCH($A175,'Hoja de Trabajo para listado'!$CD$155:$CD$1048576,0),MATCH((CUADRO!I$5&amp;$E175),'Hoja de Trabajo para listado'!$CD$151:$DC$151,0)),0)</f>
        <v>8723095.1500000004</v>
      </c>
      <c r="J175" s="245">
        <f ca="1">+IFERROR(INDEX('Hoja de Trabajo para listado'!$A$155:$Z$1048576,MATCH($A175,'Hoja de Trabajo para listado'!$A$155:$A$1048576,0),MATCH((CUADRO!J$5&amp;$E175),'Hoja de Trabajo para listado'!$A$151:$Z$151,0)),0)+IFERROR(INDEX('Hoja de Trabajo para listado'!$AB$155:$BA$1048576,MATCH($A175,'Hoja de Trabajo para listado'!$AB$155:$AB$1048576,0),MATCH((CUADRO!J$5&amp;$E175),'Hoja de Trabajo para listado'!$AB$151:$BA$151,0)),0)+IFERROR(INDEX('Hoja de Trabajo para listado'!$BC$155:$CB$1048576,MATCH($A175,'Hoja de Trabajo para listado'!$BC$155:$BC$1048576,0),MATCH((CUADRO!J$5&amp;$E175),'Hoja de Trabajo para listado'!$BC$151:$CB$151,0)),0)+IFERROR(INDEX('Hoja de Trabajo para listado'!$DE$153:$DG$274,MATCH($A175,'Hoja de Trabajo para listado'!$DE$153:$DE$1048576,0),MATCH((CUADRO!J$5&amp;$E175),'Hoja de Trabajo para listado'!$DE$151:$DG$151,0)),0)+IFERROR(INDEX('Hoja de Trabajo para listado'!$CD$155:$DC$1048576,MATCH($A175,'Hoja de Trabajo para listado'!$CD$155:$CD$1048576,0),MATCH((CUADRO!J$5&amp;$E175),'Hoja de Trabajo para listado'!$CD$151:$DC$151,0)),0)</f>
        <v>0</v>
      </c>
      <c r="K175" s="245">
        <f ca="1">+IFERROR(INDEX('Hoja de Trabajo para listado'!$A$155:$Z$1048576,MATCH($A175,'Hoja de Trabajo para listado'!$A$155:$A$1048576,0),MATCH((CUADRO!K$5&amp;$E175),'Hoja de Trabajo para listado'!$A$151:$Z$151,0)),0)+IFERROR(INDEX('Hoja de Trabajo para listado'!$AB$155:$BA$1048576,MATCH($A175,'Hoja de Trabajo para listado'!$AB$155:$AB$1048576,0),MATCH((CUADRO!K$5&amp;$E175),'Hoja de Trabajo para listado'!$AB$151:$BA$151,0)),0)+IFERROR(INDEX('Hoja de Trabajo para listado'!$BC$155:$CB$1048576,MATCH($A175,'Hoja de Trabajo para listado'!$BC$155:$BC$1048576,0),MATCH((CUADRO!K$5&amp;$E175),'Hoja de Trabajo para listado'!$BC$151:$CB$151,0)),0)+IFERROR(INDEX('Hoja de Trabajo para listado'!$DE$153:$DG$274,MATCH($A175,'Hoja de Trabajo para listado'!$DE$153:$DE$1048576,0),MATCH((CUADRO!K$5&amp;$E175),'Hoja de Trabajo para listado'!$DE$151:$DG$151,0)),0)+IFERROR(INDEX('Hoja de Trabajo para listado'!$CD$155:$DC$1048576,MATCH($A175,'Hoja de Trabajo para listado'!$CD$155:$CD$1048576,0),MATCH((CUADRO!K$5&amp;$E175),'Hoja de Trabajo para listado'!$CD$151:$DC$151,0)),0)</f>
        <v>0</v>
      </c>
      <c r="L175" s="245">
        <f ca="1">+IFERROR(INDEX('Hoja de Trabajo para listado'!$A$155:$Z$1048576,MATCH($A175,'Hoja de Trabajo para listado'!$A$155:$A$1048576,0),MATCH((CUADRO!L$5&amp;$E175),'Hoja de Trabajo para listado'!$A$151:$Z$151,0)),0)+IFERROR(INDEX('Hoja de Trabajo para listado'!$AB$155:$BA$1048576,MATCH($A175,'Hoja de Trabajo para listado'!$AB$155:$AB$1048576,0),MATCH((CUADRO!L$5&amp;$E175),'Hoja de Trabajo para listado'!$AB$151:$BA$151,0)),0)+IFERROR(INDEX('Hoja de Trabajo para listado'!$BC$155:$CB$1048576,MATCH($A175,'Hoja de Trabajo para listado'!$BC$155:$BC$1048576,0),MATCH((CUADRO!L$5&amp;$E175),'Hoja de Trabajo para listado'!$BC$151:$CB$151,0)),0)+IFERROR(INDEX('Hoja de Trabajo para listado'!$DE$153:$DG$274,MATCH($A175,'Hoja de Trabajo para listado'!$DE$153:$DE$1048576,0),MATCH((CUADRO!L$5&amp;$E175),'Hoja de Trabajo para listado'!$DE$151:$DG$151,0)),0)+IFERROR(INDEX('Hoja de Trabajo para listado'!$CD$155:$DC$1048576,MATCH($A175,'Hoja de Trabajo para listado'!$CD$155:$CD$1048576,0),MATCH((CUADRO!L$5&amp;$E175),'Hoja de Trabajo para listado'!$CD$151:$DC$151,0)),0)</f>
        <v>0</v>
      </c>
      <c r="M175" s="245">
        <f ca="1">+IFERROR(INDEX('Hoja de Trabajo para listado'!$A$155:$Z$1048576,MATCH($A175,'Hoja de Trabajo para listado'!$A$155:$A$1048576,0),MATCH((CUADRO!M$5&amp;$E175),'Hoja de Trabajo para listado'!$A$151:$Z$151,0)),0)+IFERROR(INDEX('Hoja de Trabajo para listado'!$AB$155:$BA$1048576,MATCH($A175,'Hoja de Trabajo para listado'!$AB$155:$AB$1048576,0),MATCH((CUADRO!M$5&amp;$E175),'Hoja de Trabajo para listado'!$AB$151:$BA$151,0)),0)+IFERROR(INDEX('Hoja de Trabajo para listado'!$BC$155:$CB$1048576,MATCH($A175,'Hoja de Trabajo para listado'!$BC$155:$BC$1048576,0),MATCH((CUADRO!M$5&amp;$E175),'Hoja de Trabajo para listado'!$BC$151:$CB$151,0)),0)+IFERROR(INDEX('Hoja de Trabajo para listado'!$DE$153:$DG$274,MATCH($A175,'Hoja de Trabajo para listado'!$DE$153:$DE$1048576,0),MATCH((CUADRO!M$5&amp;$E175),'Hoja de Trabajo para listado'!$DE$151:$DG$151,0)),0)+IFERROR(INDEX('Hoja de Trabajo para listado'!$CD$155:$DC$1048576,MATCH($A175,'Hoja de Trabajo para listado'!$CD$155:$CD$1048576,0),MATCH((CUADRO!M$5&amp;$E175),'Hoja de Trabajo para listado'!$CD$151:$DC$151,0)),0)</f>
        <v>0</v>
      </c>
      <c r="N175" s="245">
        <f ca="1">+IFERROR(INDEX('Hoja de Trabajo para listado'!$A$155:$Z$1048576,MATCH($A175,'Hoja de Trabajo para listado'!$A$155:$A$1048576,0),MATCH((CUADRO!N$5&amp;$E175),'Hoja de Trabajo para listado'!$A$151:$Z$151,0)),0)+IFERROR(INDEX('Hoja de Trabajo para listado'!$AB$155:$BA$1048576,MATCH($A175,'Hoja de Trabajo para listado'!$AB$155:$AB$1048576,0),MATCH((CUADRO!N$5&amp;$E175),'Hoja de Trabajo para listado'!$AB$151:$BA$151,0)),0)+IFERROR(INDEX('Hoja de Trabajo para listado'!$BC$155:$CB$1048576,MATCH($A175,'Hoja de Trabajo para listado'!$BC$155:$BC$1048576,0),MATCH((CUADRO!N$5&amp;$E175),'Hoja de Trabajo para listado'!$BC$151:$CB$151,0)),0)+IFERROR(INDEX('Hoja de Trabajo para listado'!$DE$153:$DG$274,MATCH($A175,'Hoja de Trabajo para listado'!$DE$153:$DE$1048576,0),MATCH((CUADRO!N$5&amp;$E175),'Hoja de Trabajo para listado'!$DE$151:$DG$151,0)),0)+IFERROR(INDEX('Hoja de Trabajo para listado'!$CD$155:$DC$1048576,MATCH($A175,'Hoja de Trabajo para listado'!$CD$155:$CD$1048576,0),MATCH((CUADRO!N$5&amp;$E175),'Hoja de Trabajo para listado'!$CD$151:$DC$151,0)),0)</f>
        <v>0</v>
      </c>
      <c r="O175" s="245">
        <f ca="1">+IFERROR(INDEX('Hoja de Trabajo para listado'!$A$155:$Z$1048576,MATCH($A175,'Hoja de Trabajo para listado'!$A$155:$A$1048576,0),MATCH((CUADRO!O$5&amp;$E175),'Hoja de Trabajo para listado'!$A$151:$Z$151,0)),0)+IFERROR(INDEX('Hoja de Trabajo para listado'!$AB$155:$BA$1048576,MATCH($A175,'Hoja de Trabajo para listado'!$AB$155:$AB$1048576,0),MATCH((CUADRO!O$5&amp;$E175),'Hoja de Trabajo para listado'!$AB$151:$BA$151,0)),0)+IFERROR(INDEX('Hoja de Trabajo para listado'!$BC$155:$CB$1048576,MATCH($A175,'Hoja de Trabajo para listado'!$BC$155:$BC$1048576,0),MATCH((CUADRO!O$5&amp;$E175),'Hoja de Trabajo para listado'!$BC$151:$CB$151,0)),0)+IFERROR(INDEX('Hoja de Trabajo para listado'!$DE$153:$DG$274,MATCH($A175,'Hoja de Trabajo para listado'!$DE$153:$DE$1048576,0),MATCH((CUADRO!O$5&amp;$E175),'Hoja de Trabajo para listado'!$DE$151:$DG$151,0)),0)+IFERROR(INDEX('Hoja de Trabajo para listado'!$CD$155:$DC$1048576,MATCH($A175,'Hoja de Trabajo para listado'!$CD$155:$CD$1048576,0),MATCH((CUADRO!O$5&amp;$E175),'Hoja de Trabajo para listado'!$CD$151:$DC$151,0)),0)</f>
        <v>0</v>
      </c>
      <c r="P175" s="245">
        <f ca="1">+IFERROR(INDEX('Hoja de Trabajo para listado'!$A$155:$Z$1048576,MATCH($A175,'Hoja de Trabajo para listado'!$A$155:$A$1048576,0),MATCH((CUADRO!P$5&amp;$E175),'Hoja de Trabajo para listado'!$A$151:$Z$151,0)),0)+IFERROR(INDEX('Hoja de Trabajo para listado'!$AB$155:$BA$1048576,MATCH($A175,'Hoja de Trabajo para listado'!$AB$155:$AB$1048576,0),MATCH((CUADRO!P$5&amp;$E175),'Hoja de Trabajo para listado'!$AB$151:$BA$151,0)),0)+IFERROR(INDEX('Hoja de Trabajo para listado'!$BC$155:$CB$1048576,MATCH($A175,'Hoja de Trabajo para listado'!$BC$155:$BC$1048576,0),MATCH((CUADRO!P$5&amp;$E175),'Hoja de Trabajo para listado'!$BC$151:$CB$151,0)),0)+IFERROR(INDEX('Hoja de Trabajo para listado'!$DE$153:$DG$274,MATCH($A175,'Hoja de Trabajo para listado'!$DE$153:$DE$1048576,0),MATCH((CUADRO!P$5&amp;$E175),'Hoja de Trabajo para listado'!$DE$151:$DG$151,0)),0)+IFERROR(INDEX('Hoja de Trabajo para listado'!$CD$155:$DC$1048576,MATCH($A175,'Hoja de Trabajo para listado'!$CD$155:$CD$1048576,0),MATCH((CUADRO!P$5&amp;$E175),'Hoja de Trabajo para listado'!$CD$151:$DC$151,0)),0)</f>
        <v>0</v>
      </c>
      <c r="Q175" s="245">
        <f ca="1">+IFERROR(INDEX('Hoja de Trabajo para listado'!$A$155:$Z$1048576,MATCH($A175,'Hoja de Trabajo para listado'!$A$155:$A$1048576,0),MATCH((CUADRO!Q$5&amp;$E175),'Hoja de Trabajo para listado'!$A$151:$Z$151,0)),0)+IFERROR(INDEX('Hoja de Trabajo para listado'!$AB$155:$BA$1048576,MATCH($A175,'Hoja de Trabajo para listado'!$AB$155:$AB$1048576,0),MATCH((CUADRO!Q$5&amp;$E175),'Hoja de Trabajo para listado'!$AB$151:$BA$151,0)),0)+IFERROR(INDEX('Hoja de Trabajo para listado'!$BC$155:$CB$1048576,MATCH($A175,'Hoja de Trabajo para listado'!$BC$155:$BC$1048576,0),MATCH((CUADRO!Q$5&amp;$E175),'Hoja de Trabajo para listado'!$BC$151:$CB$151,0)),0)+IFERROR(INDEX('Hoja de Trabajo para listado'!$DE$153:$DG$274,MATCH($A175,'Hoja de Trabajo para listado'!$DE$153:$DE$1048576,0),MATCH((CUADRO!Q$5&amp;$E175),'Hoja de Trabajo para listado'!$DE$151:$DG$151,0)),0)+IFERROR(INDEX('Hoja de Trabajo para listado'!$CD$155:$DC$1048576,MATCH($A175,'Hoja de Trabajo para listado'!$CD$155:$CD$1048576,0),MATCH((CUADRO!Q$5&amp;$E175),'Hoja de Trabajo para listado'!$CD$151:$DC$151,0)),0)</f>
        <v>0</v>
      </c>
      <c r="R175" s="245">
        <f t="shared" ca="1" si="7"/>
        <v>8724486.1500000004</v>
      </c>
      <c r="S175" s="245">
        <f ca="1">+R174+R175</f>
        <v>8724486.1500000004</v>
      </c>
      <c r="T175" s="245">
        <f ca="1">+S175</f>
        <v>8724486.1500000004</v>
      </c>
      <c r="U175" s="244">
        <f t="shared" si="8"/>
        <v>2</v>
      </c>
      <c r="V175" s="333" t="str">
        <f>+VLOOKUP(A175,bd_lista!$A$3:$E$590,5,FALSE)</f>
        <v>Instituciones Descentralizadas</v>
      </c>
      <c r="W175" s="392"/>
      <c r="X175" s="242">
        <f>+VLOOKUP(A175,[4]Sheet1!$A$13:$D$744,4,FALSE)</f>
        <v>47</v>
      </c>
      <c r="Y175" s="242" t="str">
        <f>+VLOOKUP(X175,bd_lista!$A$3:$C$590,3,FALSE)</f>
        <v>Ministerio de Desarrollo Rural y Tierras</v>
      </c>
      <c r="Z175" s="292"/>
      <c r="AA175" s="321"/>
    </row>
    <row r="176" spans="1:27" ht="15" customHeight="1">
      <c r="A176" s="251">
        <v>265</v>
      </c>
      <c r="B176" s="387">
        <f>+A176</f>
        <v>265</v>
      </c>
      <c r="C176" s="247" t="str">
        <f>+VLOOKUP(A176,bd_lista!$A$3:$C$590,3,FALSE)</f>
        <v>Direc. Dptal. de Educación  Chuquisaca</v>
      </c>
      <c r="D176" s="389" t="str">
        <f>+C176</f>
        <v>Direc. Dptal. de Educación  Chuquisaca</v>
      </c>
      <c r="E176" s="247" t="s">
        <v>1304</v>
      </c>
      <c r="F176" s="243">
        <f ca="1">+IFERROR(INDEX('Hoja de Trabajo para listado'!$A$155:$Z$1048576,MATCH($A176,'Hoja de Trabajo para listado'!$A$155:$A$1048576,0),MATCH((CUADRO!F$5&amp;$E176),'Hoja de Trabajo para listado'!$A$151:$Z$151,0)),0)+IFERROR(INDEX('Hoja de Trabajo para listado'!$AB$155:$BA$1048576,MATCH($A176,'Hoja de Trabajo para listado'!$AB$155:$AB$1048576,0),MATCH((CUADRO!F$5&amp;$E176),'Hoja de Trabajo para listado'!$AB$151:$BA$151,0)),0)+IFERROR(INDEX('Hoja de Trabajo para listado'!$BC$155:$CB$1048576,MATCH($A176,'Hoja de Trabajo para listado'!$BC$155:$BC$1048576,0),MATCH((CUADRO!F$5&amp;$E176),'Hoja de Trabajo para listado'!$BC$151:$CB$151,0)),0)+IFERROR(INDEX('Hoja de Trabajo para listado'!$DE$153:$DG$274,MATCH($A176,'Hoja de Trabajo para listado'!$DE$153:$DE$1048576,0),MATCH((CUADRO!F$5&amp;$E176),'Hoja de Trabajo para listado'!$DE$151:$DG$151,0)),0)+IFERROR(INDEX('Hoja de Trabajo para listado'!$CD$155:$DC$1048576,MATCH($A176,'Hoja de Trabajo para listado'!$CD$155:$CD$1048576,0),MATCH((CUADRO!F$5&amp;$E176),'Hoja de Trabajo para listado'!$CD$151:$DC$151,0)),0)</f>
        <v>0</v>
      </c>
      <c r="G176" s="243">
        <f ca="1">+IFERROR(INDEX('Hoja de Trabajo para listado'!$A$155:$Z$1048576,MATCH($A176,'Hoja de Trabajo para listado'!$A$155:$A$1048576,0),MATCH((CUADRO!G$5&amp;$E176),'Hoja de Trabajo para listado'!$A$151:$Z$151,0)),0)+IFERROR(INDEX('Hoja de Trabajo para listado'!$AB$155:$BA$1048576,MATCH($A176,'Hoja de Trabajo para listado'!$AB$155:$AB$1048576,0),MATCH((CUADRO!G$5&amp;$E176),'Hoja de Trabajo para listado'!$AB$151:$BA$151,0)),0)+IFERROR(INDEX('Hoja de Trabajo para listado'!$BC$155:$CB$1048576,MATCH($A176,'Hoja de Trabajo para listado'!$BC$155:$BC$1048576,0),MATCH((CUADRO!G$5&amp;$E176),'Hoja de Trabajo para listado'!$BC$151:$CB$151,0)),0)+IFERROR(INDEX('Hoja de Trabajo para listado'!$DE$153:$DG$274,MATCH($A176,'Hoja de Trabajo para listado'!$DE$153:$DE$1048576,0),MATCH((CUADRO!G$5&amp;$E176),'Hoja de Trabajo para listado'!$DE$151:$DG$151,0)),0)+IFERROR(INDEX('Hoja de Trabajo para listado'!$CD$155:$DC$1048576,MATCH($A176,'Hoja de Trabajo para listado'!$CD$155:$CD$1048576,0),MATCH((CUADRO!G$5&amp;$E176),'Hoja de Trabajo para listado'!$CD$151:$DC$151,0)),0)</f>
        <v>0</v>
      </c>
      <c r="H176" s="243">
        <f ca="1">+IFERROR(INDEX('Hoja de Trabajo para listado'!$A$155:$Z$1048576,MATCH($A176,'Hoja de Trabajo para listado'!$A$155:$A$1048576,0),MATCH((CUADRO!H$5&amp;$E176),'Hoja de Trabajo para listado'!$A$151:$Z$151,0)),0)+IFERROR(INDEX('Hoja de Trabajo para listado'!$AB$155:$BA$1048576,MATCH($A176,'Hoja de Trabajo para listado'!$AB$155:$AB$1048576,0),MATCH((CUADRO!H$5&amp;$E176),'Hoja de Trabajo para listado'!$AB$151:$BA$151,0)),0)+IFERROR(INDEX('Hoja de Trabajo para listado'!$BC$155:$CB$1048576,MATCH($A176,'Hoja de Trabajo para listado'!$BC$155:$BC$1048576,0),MATCH((CUADRO!H$5&amp;$E176),'Hoja de Trabajo para listado'!$BC$151:$CB$151,0)),0)+IFERROR(INDEX('Hoja de Trabajo para listado'!$DE$153:$DG$274,MATCH($A176,'Hoja de Trabajo para listado'!$DE$153:$DE$1048576,0),MATCH((CUADRO!H$5&amp;$E176),'Hoja de Trabajo para listado'!$DE$151:$DG$151,0)),0)+IFERROR(INDEX('Hoja de Trabajo para listado'!$CD$155:$DC$1048576,MATCH($A176,'Hoja de Trabajo para listado'!$CD$155:$CD$1048576,0),MATCH((CUADRO!H$5&amp;$E176),'Hoja de Trabajo para listado'!$CD$151:$DC$151,0)),0)</f>
        <v>0</v>
      </c>
      <c r="I176" s="243">
        <f ca="1">+IFERROR(INDEX('Hoja de Trabajo para listado'!$A$155:$Z$1048576,MATCH($A176,'Hoja de Trabajo para listado'!$A$155:$A$1048576,0),MATCH((CUADRO!I$5&amp;$E176),'Hoja de Trabajo para listado'!$A$151:$Z$151,0)),0)+IFERROR(INDEX('Hoja de Trabajo para listado'!$AB$155:$BA$1048576,MATCH($A176,'Hoja de Trabajo para listado'!$AB$155:$AB$1048576,0),MATCH((CUADRO!I$5&amp;$E176),'Hoja de Trabajo para listado'!$AB$151:$BA$151,0)),0)+IFERROR(INDEX('Hoja de Trabajo para listado'!$BC$155:$CB$1048576,MATCH($A176,'Hoja de Trabajo para listado'!$BC$155:$BC$1048576,0),MATCH((CUADRO!I$5&amp;$E176),'Hoja de Trabajo para listado'!$BC$151:$CB$151,0)),0)+IFERROR(INDEX('Hoja de Trabajo para listado'!$DE$153:$DG$274,MATCH($A176,'Hoja de Trabajo para listado'!$DE$153:$DE$1048576,0),MATCH((CUADRO!I$5&amp;$E176),'Hoja de Trabajo para listado'!$DE$151:$DG$151,0)),0)+IFERROR(INDEX('Hoja de Trabajo para listado'!$CD$155:$DC$1048576,MATCH($A176,'Hoja de Trabajo para listado'!$CD$155:$CD$1048576,0),MATCH((CUADRO!I$5&amp;$E176),'Hoja de Trabajo para listado'!$CD$151:$DC$151,0)),0)</f>
        <v>0</v>
      </c>
      <c r="J176" s="243">
        <f ca="1">+IFERROR(INDEX('Hoja de Trabajo para listado'!$A$155:$Z$1048576,MATCH($A176,'Hoja de Trabajo para listado'!$A$155:$A$1048576,0),MATCH((CUADRO!J$5&amp;$E176),'Hoja de Trabajo para listado'!$A$151:$Z$151,0)),0)+IFERROR(INDEX('Hoja de Trabajo para listado'!$AB$155:$BA$1048576,MATCH($A176,'Hoja de Trabajo para listado'!$AB$155:$AB$1048576,0),MATCH((CUADRO!J$5&amp;$E176),'Hoja de Trabajo para listado'!$AB$151:$BA$151,0)),0)+IFERROR(INDEX('Hoja de Trabajo para listado'!$BC$155:$CB$1048576,MATCH($A176,'Hoja de Trabajo para listado'!$BC$155:$BC$1048576,0),MATCH((CUADRO!J$5&amp;$E176),'Hoja de Trabajo para listado'!$BC$151:$CB$151,0)),0)+IFERROR(INDEX('Hoja de Trabajo para listado'!$DE$153:$DG$274,MATCH($A176,'Hoja de Trabajo para listado'!$DE$153:$DE$1048576,0),MATCH((CUADRO!J$5&amp;$E176),'Hoja de Trabajo para listado'!$DE$151:$DG$151,0)),0)+IFERROR(INDEX('Hoja de Trabajo para listado'!$CD$155:$DC$1048576,MATCH($A176,'Hoja de Trabajo para listado'!$CD$155:$CD$1048576,0),MATCH((CUADRO!J$5&amp;$E176),'Hoja de Trabajo para listado'!$CD$151:$DC$151,0)),0)</f>
        <v>0</v>
      </c>
      <c r="K176" s="243">
        <f ca="1">+IFERROR(INDEX('Hoja de Trabajo para listado'!$A$155:$Z$1048576,MATCH($A176,'Hoja de Trabajo para listado'!$A$155:$A$1048576,0),MATCH((CUADRO!K$5&amp;$E176),'Hoja de Trabajo para listado'!$A$151:$Z$151,0)),0)+IFERROR(INDEX('Hoja de Trabajo para listado'!$AB$155:$BA$1048576,MATCH($A176,'Hoja de Trabajo para listado'!$AB$155:$AB$1048576,0),MATCH((CUADRO!K$5&amp;$E176),'Hoja de Trabajo para listado'!$AB$151:$BA$151,0)),0)+IFERROR(INDEX('Hoja de Trabajo para listado'!$BC$155:$CB$1048576,MATCH($A176,'Hoja de Trabajo para listado'!$BC$155:$BC$1048576,0),MATCH((CUADRO!K$5&amp;$E176),'Hoja de Trabajo para listado'!$BC$151:$CB$151,0)),0)+IFERROR(INDEX('Hoja de Trabajo para listado'!$DE$153:$DG$274,MATCH($A176,'Hoja de Trabajo para listado'!$DE$153:$DE$1048576,0),MATCH((CUADRO!K$5&amp;$E176),'Hoja de Trabajo para listado'!$DE$151:$DG$151,0)),0)+IFERROR(INDEX('Hoja de Trabajo para listado'!$CD$155:$DC$1048576,MATCH($A176,'Hoja de Trabajo para listado'!$CD$155:$CD$1048576,0),MATCH((CUADRO!K$5&amp;$E176),'Hoja de Trabajo para listado'!$CD$151:$DC$151,0)),0)</f>
        <v>0</v>
      </c>
      <c r="L176" s="243">
        <f ca="1">+IFERROR(INDEX('Hoja de Trabajo para listado'!$A$155:$Z$1048576,MATCH($A176,'Hoja de Trabajo para listado'!$A$155:$A$1048576,0),MATCH((CUADRO!L$5&amp;$E176),'Hoja de Trabajo para listado'!$A$151:$Z$151,0)),0)+IFERROR(INDEX('Hoja de Trabajo para listado'!$AB$155:$BA$1048576,MATCH($A176,'Hoja de Trabajo para listado'!$AB$155:$AB$1048576,0),MATCH((CUADRO!L$5&amp;$E176),'Hoja de Trabajo para listado'!$AB$151:$BA$151,0)),0)+IFERROR(INDEX('Hoja de Trabajo para listado'!$BC$155:$CB$1048576,MATCH($A176,'Hoja de Trabajo para listado'!$BC$155:$BC$1048576,0),MATCH((CUADRO!L$5&amp;$E176),'Hoja de Trabajo para listado'!$BC$151:$CB$151,0)),0)+IFERROR(INDEX('Hoja de Trabajo para listado'!$DE$153:$DG$274,MATCH($A176,'Hoja de Trabajo para listado'!$DE$153:$DE$1048576,0),MATCH((CUADRO!L$5&amp;$E176),'Hoja de Trabajo para listado'!$DE$151:$DG$151,0)),0)+IFERROR(INDEX('Hoja de Trabajo para listado'!$CD$155:$DC$1048576,MATCH($A176,'Hoja de Trabajo para listado'!$CD$155:$CD$1048576,0),MATCH((CUADRO!L$5&amp;$E176),'Hoja de Trabajo para listado'!$CD$151:$DC$151,0)),0)</f>
        <v>0</v>
      </c>
      <c r="M176" s="243">
        <f ca="1">+IFERROR(INDEX('Hoja de Trabajo para listado'!$A$155:$Z$1048576,MATCH($A176,'Hoja de Trabajo para listado'!$A$155:$A$1048576,0),MATCH((CUADRO!M$5&amp;$E176),'Hoja de Trabajo para listado'!$A$151:$Z$151,0)),0)+IFERROR(INDEX('Hoja de Trabajo para listado'!$AB$155:$BA$1048576,MATCH($A176,'Hoja de Trabajo para listado'!$AB$155:$AB$1048576,0),MATCH((CUADRO!M$5&amp;$E176),'Hoja de Trabajo para listado'!$AB$151:$BA$151,0)),0)+IFERROR(INDEX('Hoja de Trabajo para listado'!$BC$155:$CB$1048576,MATCH($A176,'Hoja de Trabajo para listado'!$BC$155:$BC$1048576,0),MATCH((CUADRO!M$5&amp;$E176),'Hoja de Trabajo para listado'!$BC$151:$CB$151,0)),0)+IFERROR(INDEX('Hoja de Trabajo para listado'!$DE$153:$DG$274,MATCH($A176,'Hoja de Trabajo para listado'!$DE$153:$DE$1048576,0),MATCH((CUADRO!M$5&amp;$E176),'Hoja de Trabajo para listado'!$DE$151:$DG$151,0)),0)+IFERROR(INDEX('Hoja de Trabajo para listado'!$CD$155:$DC$1048576,MATCH($A176,'Hoja de Trabajo para listado'!$CD$155:$CD$1048576,0),MATCH((CUADRO!M$5&amp;$E176),'Hoja de Trabajo para listado'!$CD$151:$DC$151,0)),0)</f>
        <v>0</v>
      </c>
      <c r="N176" s="243">
        <f ca="1">+IFERROR(INDEX('Hoja de Trabajo para listado'!$A$155:$Z$1048576,MATCH($A176,'Hoja de Trabajo para listado'!$A$155:$A$1048576,0),MATCH((CUADRO!N$5&amp;$E176),'Hoja de Trabajo para listado'!$A$151:$Z$151,0)),0)+IFERROR(INDEX('Hoja de Trabajo para listado'!$AB$155:$BA$1048576,MATCH($A176,'Hoja de Trabajo para listado'!$AB$155:$AB$1048576,0),MATCH((CUADRO!N$5&amp;$E176),'Hoja de Trabajo para listado'!$AB$151:$BA$151,0)),0)+IFERROR(INDEX('Hoja de Trabajo para listado'!$BC$155:$CB$1048576,MATCH($A176,'Hoja de Trabajo para listado'!$BC$155:$BC$1048576,0),MATCH((CUADRO!N$5&amp;$E176),'Hoja de Trabajo para listado'!$BC$151:$CB$151,0)),0)+IFERROR(INDEX('Hoja de Trabajo para listado'!$DE$153:$DG$274,MATCH($A176,'Hoja de Trabajo para listado'!$DE$153:$DE$1048576,0),MATCH((CUADRO!N$5&amp;$E176),'Hoja de Trabajo para listado'!$DE$151:$DG$151,0)),0)+IFERROR(INDEX('Hoja de Trabajo para listado'!$CD$155:$DC$1048576,MATCH($A176,'Hoja de Trabajo para listado'!$CD$155:$CD$1048576,0),MATCH((CUADRO!N$5&amp;$E176),'Hoja de Trabajo para listado'!$CD$151:$DC$151,0)),0)</f>
        <v>0</v>
      </c>
      <c r="O176" s="243">
        <f ca="1">+IFERROR(INDEX('Hoja de Trabajo para listado'!$A$155:$Z$1048576,MATCH($A176,'Hoja de Trabajo para listado'!$A$155:$A$1048576,0),MATCH((CUADRO!O$5&amp;$E176),'Hoja de Trabajo para listado'!$A$151:$Z$151,0)),0)+IFERROR(INDEX('Hoja de Trabajo para listado'!$AB$155:$BA$1048576,MATCH($A176,'Hoja de Trabajo para listado'!$AB$155:$AB$1048576,0),MATCH((CUADRO!O$5&amp;$E176),'Hoja de Trabajo para listado'!$AB$151:$BA$151,0)),0)+IFERROR(INDEX('Hoja de Trabajo para listado'!$BC$155:$CB$1048576,MATCH($A176,'Hoja de Trabajo para listado'!$BC$155:$BC$1048576,0),MATCH((CUADRO!O$5&amp;$E176),'Hoja de Trabajo para listado'!$BC$151:$CB$151,0)),0)+IFERROR(INDEX('Hoja de Trabajo para listado'!$DE$153:$DG$274,MATCH($A176,'Hoja de Trabajo para listado'!$DE$153:$DE$1048576,0),MATCH((CUADRO!O$5&amp;$E176),'Hoja de Trabajo para listado'!$DE$151:$DG$151,0)),0)+IFERROR(INDEX('Hoja de Trabajo para listado'!$CD$155:$DC$1048576,MATCH($A176,'Hoja de Trabajo para listado'!$CD$155:$CD$1048576,0),MATCH((CUADRO!O$5&amp;$E176),'Hoja de Trabajo para listado'!$CD$151:$DC$151,0)),0)</f>
        <v>0</v>
      </c>
      <c r="P176" s="243">
        <f ca="1">+IFERROR(INDEX('Hoja de Trabajo para listado'!$A$155:$Z$1048576,MATCH($A176,'Hoja de Trabajo para listado'!$A$155:$A$1048576,0),MATCH((CUADRO!P$5&amp;$E176),'Hoja de Trabajo para listado'!$A$151:$Z$151,0)),0)+IFERROR(INDEX('Hoja de Trabajo para listado'!$AB$155:$BA$1048576,MATCH($A176,'Hoja de Trabajo para listado'!$AB$155:$AB$1048576,0),MATCH((CUADRO!P$5&amp;$E176),'Hoja de Trabajo para listado'!$AB$151:$BA$151,0)),0)+IFERROR(INDEX('Hoja de Trabajo para listado'!$BC$155:$CB$1048576,MATCH($A176,'Hoja de Trabajo para listado'!$BC$155:$BC$1048576,0),MATCH((CUADRO!P$5&amp;$E176),'Hoja de Trabajo para listado'!$BC$151:$CB$151,0)),0)+IFERROR(INDEX('Hoja de Trabajo para listado'!$DE$153:$DG$274,MATCH($A176,'Hoja de Trabajo para listado'!$DE$153:$DE$1048576,0),MATCH((CUADRO!P$5&amp;$E176),'Hoja de Trabajo para listado'!$DE$151:$DG$151,0)),0)+IFERROR(INDEX('Hoja de Trabajo para listado'!$CD$155:$DC$1048576,MATCH($A176,'Hoja de Trabajo para listado'!$CD$155:$CD$1048576,0),MATCH((CUADRO!P$5&amp;$E176),'Hoja de Trabajo para listado'!$CD$151:$DC$151,0)),0)</f>
        <v>0</v>
      </c>
      <c r="Q176" s="243">
        <f ca="1">+IFERROR(INDEX('Hoja de Trabajo para listado'!$A$155:$Z$1048576,MATCH($A176,'Hoja de Trabajo para listado'!$A$155:$A$1048576,0),MATCH((CUADRO!Q$5&amp;$E176),'Hoja de Trabajo para listado'!$A$151:$Z$151,0)),0)+IFERROR(INDEX('Hoja de Trabajo para listado'!$AB$155:$BA$1048576,MATCH($A176,'Hoja de Trabajo para listado'!$AB$155:$AB$1048576,0),MATCH((CUADRO!Q$5&amp;$E176),'Hoja de Trabajo para listado'!$AB$151:$BA$151,0)),0)+IFERROR(INDEX('Hoja de Trabajo para listado'!$BC$155:$CB$1048576,MATCH($A176,'Hoja de Trabajo para listado'!$BC$155:$BC$1048576,0),MATCH((CUADRO!Q$5&amp;$E176),'Hoja de Trabajo para listado'!$BC$151:$CB$151,0)),0)+IFERROR(INDEX('Hoja de Trabajo para listado'!$DE$153:$DG$274,MATCH($A176,'Hoja de Trabajo para listado'!$DE$153:$DE$1048576,0),MATCH((CUADRO!Q$5&amp;$E176),'Hoja de Trabajo para listado'!$DE$151:$DG$151,0)),0)+IFERROR(INDEX('Hoja de Trabajo para listado'!$CD$155:$DC$1048576,MATCH($A176,'Hoja de Trabajo para listado'!$CD$155:$CD$1048576,0),MATCH((CUADRO!Q$5&amp;$E176),'Hoja de Trabajo para listado'!$CD$151:$DC$151,0)),0)</f>
        <v>0</v>
      </c>
      <c r="R176" s="243">
        <f t="shared" ca="1" si="7"/>
        <v>0</v>
      </c>
      <c r="S176" s="243"/>
      <c r="T176" s="243">
        <f ca="1">+T177</f>
        <v>5280.16</v>
      </c>
      <c r="U176" s="242">
        <f t="shared" si="8"/>
        <v>1</v>
      </c>
      <c r="V176" s="333" t="str">
        <f>+VLOOKUP(A176,bd_lista!$A$3:$E$590,5,FALSE)</f>
        <v>Instituciones Descentralizadas</v>
      </c>
      <c r="W176" s="391" t="str">
        <f>+V176</f>
        <v>Instituciones Descentralizadas</v>
      </c>
      <c r="X176" s="242">
        <f>+VLOOKUP(A176,[4]Sheet1!$A$13:$D$744,4,FALSE)</f>
        <v>16</v>
      </c>
      <c r="Y176" s="242" t="str">
        <f>+VLOOKUP(X176,bd_lista!$A$3:$C$590,3,FALSE)</f>
        <v>Ministerio de Educación</v>
      </c>
      <c r="Z176" s="294">
        <f>+X176</f>
        <v>16</v>
      </c>
      <c r="AA176" s="319" t="str">
        <f>+Y176</f>
        <v>Ministerio de Educación</v>
      </c>
    </row>
    <row r="177" spans="1:27" ht="15" customHeight="1">
      <c r="A177" s="32">
        <v>265</v>
      </c>
      <c r="B177" s="388"/>
      <c r="C177" s="333" t="str">
        <f>+VLOOKUP(A177,bd_lista!$A$3:$C$590,3,FALSE)</f>
        <v>Direc. Dptal. de Educación  Chuquisaca</v>
      </c>
      <c r="D177" s="390"/>
      <c r="E177" s="333" t="s">
        <v>1305</v>
      </c>
      <c r="F177" s="245">
        <f ca="1">+IFERROR(INDEX('Hoja de Trabajo para listado'!$A$155:$Z$1048576,MATCH($A177,'Hoja de Trabajo para listado'!$A$155:$A$1048576,0),MATCH((CUADRO!F$5&amp;$E177),'Hoja de Trabajo para listado'!$A$151:$Z$151,0)),0)+IFERROR(INDEX('Hoja de Trabajo para listado'!$AB$155:$BA$1048576,MATCH($A177,'Hoja de Trabajo para listado'!$AB$155:$AB$1048576,0),MATCH((CUADRO!F$5&amp;$E177),'Hoja de Trabajo para listado'!$AB$151:$BA$151,0)),0)+IFERROR(INDEX('Hoja de Trabajo para listado'!$BC$155:$CB$1048576,MATCH($A177,'Hoja de Trabajo para listado'!$BC$155:$BC$1048576,0),MATCH((CUADRO!F$5&amp;$E177),'Hoja de Trabajo para listado'!$BC$151:$CB$151,0)),0)+IFERROR(INDEX('Hoja de Trabajo para listado'!$DE$153:$DG$274,MATCH($A177,'Hoja de Trabajo para listado'!$DE$153:$DE$1048576,0),MATCH((CUADRO!F$5&amp;$E177),'Hoja de Trabajo para listado'!$DE$151:$DG$151,0)),0)+IFERROR(INDEX('Hoja de Trabajo para listado'!$CD$155:$DC$1048576,MATCH($A177,'Hoja de Trabajo para listado'!$CD$155:$CD$1048576,0),MATCH((CUADRO!F$5&amp;$E177),'Hoja de Trabajo para listado'!$CD$151:$DC$151,0)),0)</f>
        <v>3097.91</v>
      </c>
      <c r="G177" s="245">
        <f ca="1">+IFERROR(INDEX('Hoja de Trabajo para listado'!$A$155:$Z$1048576,MATCH($A177,'Hoja de Trabajo para listado'!$A$155:$A$1048576,0),MATCH((CUADRO!G$5&amp;$E177),'Hoja de Trabajo para listado'!$A$151:$Z$151,0)),0)+IFERROR(INDEX('Hoja de Trabajo para listado'!$AB$155:$BA$1048576,MATCH($A177,'Hoja de Trabajo para listado'!$AB$155:$AB$1048576,0),MATCH((CUADRO!G$5&amp;$E177),'Hoja de Trabajo para listado'!$AB$151:$BA$151,0)),0)+IFERROR(INDEX('Hoja de Trabajo para listado'!$BC$155:$CB$1048576,MATCH($A177,'Hoja de Trabajo para listado'!$BC$155:$BC$1048576,0),MATCH((CUADRO!G$5&amp;$E177),'Hoja de Trabajo para listado'!$BC$151:$CB$151,0)),0)+IFERROR(INDEX('Hoja de Trabajo para listado'!$DE$153:$DG$274,MATCH($A177,'Hoja de Trabajo para listado'!$DE$153:$DE$1048576,0),MATCH((CUADRO!G$5&amp;$E177),'Hoja de Trabajo para listado'!$DE$151:$DG$151,0)),0)+IFERROR(INDEX('Hoja de Trabajo para listado'!$CD$155:$DC$1048576,MATCH($A177,'Hoja de Trabajo para listado'!$CD$155:$CD$1048576,0),MATCH((CUADRO!G$5&amp;$E177),'Hoja de Trabajo para listado'!$CD$151:$DC$151,0)),0)</f>
        <v>0</v>
      </c>
      <c r="H177" s="245">
        <f ca="1">+IFERROR(INDEX('Hoja de Trabajo para listado'!$A$155:$Z$1048576,MATCH($A177,'Hoja de Trabajo para listado'!$A$155:$A$1048576,0),MATCH((CUADRO!H$5&amp;$E177),'Hoja de Trabajo para listado'!$A$151:$Z$151,0)),0)+IFERROR(INDEX('Hoja de Trabajo para listado'!$AB$155:$BA$1048576,MATCH($A177,'Hoja de Trabajo para listado'!$AB$155:$AB$1048576,0),MATCH((CUADRO!H$5&amp;$E177),'Hoja de Trabajo para listado'!$AB$151:$BA$151,0)),0)+IFERROR(INDEX('Hoja de Trabajo para listado'!$BC$155:$CB$1048576,MATCH($A177,'Hoja de Trabajo para listado'!$BC$155:$BC$1048576,0),MATCH((CUADRO!H$5&amp;$E177),'Hoja de Trabajo para listado'!$BC$151:$CB$151,0)),0)+IFERROR(INDEX('Hoja de Trabajo para listado'!$DE$153:$DG$274,MATCH($A177,'Hoja de Trabajo para listado'!$DE$153:$DE$1048576,0),MATCH((CUADRO!H$5&amp;$E177),'Hoja de Trabajo para listado'!$DE$151:$DG$151,0)),0)+IFERROR(INDEX('Hoja de Trabajo para listado'!$CD$155:$DC$1048576,MATCH($A177,'Hoja de Trabajo para listado'!$CD$155:$CD$1048576,0),MATCH((CUADRO!H$5&amp;$E177),'Hoja de Trabajo para listado'!$CD$151:$DC$151,0)),0)</f>
        <v>0</v>
      </c>
      <c r="I177" s="245">
        <f ca="1">+IFERROR(INDEX('Hoja de Trabajo para listado'!$A$155:$Z$1048576,MATCH($A177,'Hoja de Trabajo para listado'!$A$155:$A$1048576,0),MATCH((CUADRO!I$5&amp;$E177),'Hoja de Trabajo para listado'!$A$151:$Z$151,0)),0)+IFERROR(INDEX('Hoja de Trabajo para listado'!$AB$155:$BA$1048576,MATCH($A177,'Hoja de Trabajo para listado'!$AB$155:$AB$1048576,0),MATCH((CUADRO!I$5&amp;$E177),'Hoja de Trabajo para listado'!$AB$151:$BA$151,0)),0)+IFERROR(INDEX('Hoja de Trabajo para listado'!$BC$155:$CB$1048576,MATCH($A177,'Hoja de Trabajo para listado'!$BC$155:$BC$1048576,0),MATCH((CUADRO!I$5&amp;$E177),'Hoja de Trabajo para listado'!$BC$151:$CB$151,0)),0)+IFERROR(INDEX('Hoja de Trabajo para listado'!$DE$153:$DG$274,MATCH($A177,'Hoja de Trabajo para listado'!$DE$153:$DE$1048576,0),MATCH((CUADRO!I$5&amp;$E177),'Hoja de Trabajo para listado'!$DE$151:$DG$151,0)),0)+IFERROR(INDEX('Hoja de Trabajo para listado'!$CD$155:$DC$1048576,MATCH($A177,'Hoja de Trabajo para listado'!$CD$155:$CD$1048576,0),MATCH((CUADRO!I$5&amp;$E177),'Hoja de Trabajo para listado'!$CD$151:$DC$151,0)),0)</f>
        <v>2182.25</v>
      </c>
      <c r="J177" s="245">
        <f ca="1">+IFERROR(INDEX('Hoja de Trabajo para listado'!$A$155:$Z$1048576,MATCH($A177,'Hoja de Trabajo para listado'!$A$155:$A$1048576,0),MATCH((CUADRO!J$5&amp;$E177),'Hoja de Trabajo para listado'!$A$151:$Z$151,0)),0)+IFERROR(INDEX('Hoja de Trabajo para listado'!$AB$155:$BA$1048576,MATCH($A177,'Hoja de Trabajo para listado'!$AB$155:$AB$1048576,0),MATCH((CUADRO!J$5&amp;$E177),'Hoja de Trabajo para listado'!$AB$151:$BA$151,0)),0)+IFERROR(INDEX('Hoja de Trabajo para listado'!$BC$155:$CB$1048576,MATCH($A177,'Hoja de Trabajo para listado'!$BC$155:$BC$1048576,0),MATCH((CUADRO!J$5&amp;$E177),'Hoja de Trabajo para listado'!$BC$151:$CB$151,0)),0)+IFERROR(INDEX('Hoja de Trabajo para listado'!$DE$153:$DG$274,MATCH($A177,'Hoja de Trabajo para listado'!$DE$153:$DE$1048576,0),MATCH((CUADRO!J$5&amp;$E177),'Hoja de Trabajo para listado'!$DE$151:$DG$151,0)),0)+IFERROR(INDEX('Hoja de Trabajo para listado'!$CD$155:$DC$1048576,MATCH($A177,'Hoja de Trabajo para listado'!$CD$155:$CD$1048576,0),MATCH((CUADRO!J$5&amp;$E177),'Hoja de Trabajo para listado'!$CD$151:$DC$151,0)),0)</f>
        <v>0</v>
      </c>
      <c r="K177" s="245">
        <f ca="1">+IFERROR(INDEX('Hoja de Trabajo para listado'!$A$155:$Z$1048576,MATCH($A177,'Hoja de Trabajo para listado'!$A$155:$A$1048576,0),MATCH((CUADRO!K$5&amp;$E177),'Hoja de Trabajo para listado'!$A$151:$Z$151,0)),0)+IFERROR(INDEX('Hoja de Trabajo para listado'!$AB$155:$BA$1048576,MATCH($A177,'Hoja de Trabajo para listado'!$AB$155:$AB$1048576,0),MATCH((CUADRO!K$5&amp;$E177),'Hoja de Trabajo para listado'!$AB$151:$BA$151,0)),0)+IFERROR(INDEX('Hoja de Trabajo para listado'!$BC$155:$CB$1048576,MATCH($A177,'Hoja de Trabajo para listado'!$BC$155:$BC$1048576,0),MATCH((CUADRO!K$5&amp;$E177),'Hoja de Trabajo para listado'!$BC$151:$CB$151,0)),0)+IFERROR(INDEX('Hoja de Trabajo para listado'!$DE$153:$DG$274,MATCH($A177,'Hoja de Trabajo para listado'!$DE$153:$DE$1048576,0),MATCH((CUADRO!K$5&amp;$E177),'Hoja de Trabajo para listado'!$DE$151:$DG$151,0)),0)+IFERROR(INDEX('Hoja de Trabajo para listado'!$CD$155:$DC$1048576,MATCH($A177,'Hoja de Trabajo para listado'!$CD$155:$CD$1048576,0),MATCH((CUADRO!K$5&amp;$E177),'Hoja de Trabajo para listado'!$CD$151:$DC$151,0)),0)</f>
        <v>0</v>
      </c>
      <c r="L177" s="245">
        <f ca="1">+IFERROR(INDEX('Hoja de Trabajo para listado'!$A$155:$Z$1048576,MATCH($A177,'Hoja de Trabajo para listado'!$A$155:$A$1048576,0),MATCH((CUADRO!L$5&amp;$E177),'Hoja de Trabajo para listado'!$A$151:$Z$151,0)),0)+IFERROR(INDEX('Hoja de Trabajo para listado'!$AB$155:$BA$1048576,MATCH($A177,'Hoja de Trabajo para listado'!$AB$155:$AB$1048576,0),MATCH((CUADRO!L$5&amp;$E177),'Hoja de Trabajo para listado'!$AB$151:$BA$151,0)),0)+IFERROR(INDEX('Hoja de Trabajo para listado'!$BC$155:$CB$1048576,MATCH($A177,'Hoja de Trabajo para listado'!$BC$155:$BC$1048576,0),MATCH((CUADRO!L$5&amp;$E177),'Hoja de Trabajo para listado'!$BC$151:$CB$151,0)),0)+IFERROR(INDEX('Hoja de Trabajo para listado'!$DE$153:$DG$274,MATCH($A177,'Hoja de Trabajo para listado'!$DE$153:$DE$1048576,0),MATCH((CUADRO!L$5&amp;$E177),'Hoja de Trabajo para listado'!$DE$151:$DG$151,0)),0)+IFERROR(INDEX('Hoja de Trabajo para listado'!$CD$155:$DC$1048576,MATCH($A177,'Hoja de Trabajo para listado'!$CD$155:$CD$1048576,0),MATCH((CUADRO!L$5&amp;$E177),'Hoja de Trabajo para listado'!$CD$151:$DC$151,0)),0)</f>
        <v>0</v>
      </c>
      <c r="M177" s="245">
        <f ca="1">+IFERROR(INDEX('Hoja de Trabajo para listado'!$A$155:$Z$1048576,MATCH($A177,'Hoja de Trabajo para listado'!$A$155:$A$1048576,0),MATCH((CUADRO!M$5&amp;$E177),'Hoja de Trabajo para listado'!$A$151:$Z$151,0)),0)+IFERROR(INDEX('Hoja de Trabajo para listado'!$AB$155:$BA$1048576,MATCH($A177,'Hoja de Trabajo para listado'!$AB$155:$AB$1048576,0),MATCH((CUADRO!M$5&amp;$E177),'Hoja de Trabajo para listado'!$AB$151:$BA$151,0)),0)+IFERROR(INDEX('Hoja de Trabajo para listado'!$BC$155:$CB$1048576,MATCH($A177,'Hoja de Trabajo para listado'!$BC$155:$BC$1048576,0),MATCH((CUADRO!M$5&amp;$E177),'Hoja de Trabajo para listado'!$BC$151:$CB$151,0)),0)+IFERROR(INDEX('Hoja de Trabajo para listado'!$DE$153:$DG$274,MATCH($A177,'Hoja de Trabajo para listado'!$DE$153:$DE$1048576,0),MATCH((CUADRO!M$5&amp;$E177),'Hoja de Trabajo para listado'!$DE$151:$DG$151,0)),0)+IFERROR(INDEX('Hoja de Trabajo para listado'!$CD$155:$DC$1048576,MATCH($A177,'Hoja de Trabajo para listado'!$CD$155:$CD$1048576,0),MATCH((CUADRO!M$5&amp;$E177),'Hoja de Trabajo para listado'!$CD$151:$DC$151,0)),0)</f>
        <v>0</v>
      </c>
      <c r="N177" s="245">
        <f ca="1">+IFERROR(INDEX('Hoja de Trabajo para listado'!$A$155:$Z$1048576,MATCH($A177,'Hoja de Trabajo para listado'!$A$155:$A$1048576,0),MATCH((CUADRO!N$5&amp;$E177),'Hoja de Trabajo para listado'!$A$151:$Z$151,0)),0)+IFERROR(INDEX('Hoja de Trabajo para listado'!$AB$155:$BA$1048576,MATCH($A177,'Hoja de Trabajo para listado'!$AB$155:$AB$1048576,0),MATCH((CUADRO!N$5&amp;$E177),'Hoja de Trabajo para listado'!$AB$151:$BA$151,0)),0)+IFERROR(INDEX('Hoja de Trabajo para listado'!$BC$155:$CB$1048576,MATCH($A177,'Hoja de Trabajo para listado'!$BC$155:$BC$1048576,0),MATCH((CUADRO!N$5&amp;$E177),'Hoja de Trabajo para listado'!$BC$151:$CB$151,0)),0)+IFERROR(INDEX('Hoja de Trabajo para listado'!$DE$153:$DG$274,MATCH($A177,'Hoja de Trabajo para listado'!$DE$153:$DE$1048576,0),MATCH((CUADRO!N$5&amp;$E177),'Hoja de Trabajo para listado'!$DE$151:$DG$151,0)),0)+IFERROR(INDEX('Hoja de Trabajo para listado'!$CD$155:$DC$1048576,MATCH($A177,'Hoja de Trabajo para listado'!$CD$155:$CD$1048576,0),MATCH((CUADRO!N$5&amp;$E177),'Hoja de Trabajo para listado'!$CD$151:$DC$151,0)),0)</f>
        <v>0</v>
      </c>
      <c r="O177" s="245">
        <f ca="1">+IFERROR(INDEX('Hoja de Trabajo para listado'!$A$155:$Z$1048576,MATCH($A177,'Hoja de Trabajo para listado'!$A$155:$A$1048576,0),MATCH((CUADRO!O$5&amp;$E177),'Hoja de Trabajo para listado'!$A$151:$Z$151,0)),0)+IFERROR(INDEX('Hoja de Trabajo para listado'!$AB$155:$BA$1048576,MATCH($A177,'Hoja de Trabajo para listado'!$AB$155:$AB$1048576,0),MATCH((CUADRO!O$5&amp;$E177),'Hoja de Trabajo para listado'!$AB$151:$BA$151,0)),0)+IFERROR(INDEX('Hoja de Trabajo para listado'!$BC$155:$CB$1048576,MATCH($A177,'Hoja de Trabajo para listado'!$BC$155:$BC$1048576,0),MATCH((CUADRO!O$5&amp;$E177),'Hoja de Trabajo para listado'!$BC$151:$CB$151,0)),0)+IFERROR(INDEX('Hoja de Trabajo para listado'!$DE$153:$DG$274,MATCH($A177,'Hoja de Trabajo para listado'!$DE$153:$DE$1048576,0),MATCH((CUADRO!O$5&amp;$E177),'Hoja de Trabajo para listado'!$DE$151:$DG$151,0)),0)+IFERROR(INDEX('Hoja de Trabajo para listado'!$CD$155:$DC$1048576,MATCH($A177,'Hoja de Trabajo para listado'!$CD$155:$CD$1048576,0),MATCH((CUADRO!O$5&amp;$E177),'Hoja de Trabajo para listado'!$CD$151:$DC$151,0)),0)</f>
        <v>0</v>
      </c>
      <c r="P177" s="245">
        <f ca="1">+IFERROR(INDEX('Hoja de Trabajo para listado'!$A$155:$Z$1048576,MATCH($A177,'Hoja de Trabajo para listado'!$A$155:$A$1048576,0),MATCH((CUADRO!P$5&amp;$E177),'Hoja de Trabajo para listado'!$A$151:$Z$151,0)),0)+IFERROR(INDEX('Hoja de Trabajo para listado'!$AB$155:$BA$1048576,MATCH($A177,'Hoja de Trabajo para listado'!$AB$155:$AB$1048576,0),MATCH((CUADRO!P$5&amp;$E177),'Hoja de Trabajo para listado'!$AB$151:$BA$151,0)),0)+IFERROR(INDEX('Hoja de Trabajo para listado'!$BC$155:$CB$1048576,MATCH($A177,'Hoja de Trabajo para listado'!$BC$155:$BC$1048576,0),MATCH((CUADRO!P$5&amp;$E177),'Hoja de Trabajo para listado'!$BC$151:$CB$151,0)),0)+IFERROR(INDEX('Hoja de Trabajo para listado'!$DE$153:$DG$274,MATCH($A177,'Hoja de Trabajo para listado'!$DE$153:$DE$1048576,0),MATCH((CUADRO!P$5&amp;$E177),'Hoja de Trabajo para listado'!$DE$151:$DG$151,0)),0)+IFERROR(INDEX('Hoja de Trabajo para listado'!$CD$155:$DC$1048576,MATCH($A177,'Hoja de Trabajo para listado'!$CD$155:$CD$1048576,0),MATCH((CUADRO!P$5&amp;$E177),'Hoja de Trabajo para listado'!$CD$151:$DC$151,0)),0)</f>
        <v>0</v>
      </c>
      <c r="Q177" s="245">
        <f ca="1">+IFERROR(INDEX('Hoja de Trabajo para listado'!$A$155:$Z$1048576,MATCH($A177,'Hoja de Trabajo para listado'!$A$155:$A$1048576,0),MATCH((CUADRO!Q$5&amp;$E177),'Hoja de Trabajo para listado'!$A$151:$Z$151,0)),0)+IFERROR(INDEX('Hoja de Trabajo para listado'!$AB$155:$BA$1048576,MATCH($A177,'Hoja de Trabajo para listado'!$AB$155:$AB$1048576,0),MATCH((CUADRO!Q$5&amp;$E177),'Hoja de Trabajo para listado'!$AB$151:$BA$151,0)),0)+IFERROR(INDEX('Hoja de Trabajo para listado'!$BC$155:$CB$1048576,MATCH($A177,'Hoja de Trabajo para listado'!$BC$155:$BC$1048576,0),MATCH((CUADRO!Q$5&amp;$E177),'Hoja de Trabajo para listado'!$BC$151:$CB$151,0)),0)+IFERROR(INDEX('Hoja de Trabajo para listado'!$DE$153:$DG$274,MATCH($A177,'Hoja de Trabajo para listado'!$DE$153:$DE$1048576,0),MATCH((CUADRO!Q$5&amp;$E177),'Hoja de Trabajo para listado'!$DE$151:$DG$151,0)),0)+IFERROR(INDEX('Hoja de Trabajo para listado'!$CD$155:$DC$1048576,MATCH($A177,'Hoja de Trabajo para listado'!$CD$155:$CD$1048576,0),MATCH((CUADRO!Q$5&amp;$E177),'Hoja de Trabajo para listado'!$CD$151:$DC$151,0)),0)</f>
        <v>0</v>
      </c>
      <c r="R177" s="245">
        <f t="shared" ca="1" si="7"/>
        <v>5280.16</v>
      </c>
      <c r="S177" s="245">
        <f ca="1">+R176+R177</f>
        <v>5280.16</v>
      </c>
      <c r="T177" s="245">
        <f ca="1">+S177</f>
        <v>5280.16</v>
      </c>
      <c r="U177" s="244">
        <f t="shared" si="8"/>
        <v>2</v>
      </c>
      <c r="V177" s="333" t="str">
        <f>+VLOOKUP(A177,bd_lista!$A$3:$E$590,5,FALSE)</f>
        <v>Instituciones Descentralizadas</v>
      </c>
      <c r="W177" s="392"/>
      <c r="X177" s="242">
        <f>+VLOOKUP(A177,[4]Sheet1!$A$13:$D$744,4,FALSE)</f>
        <v>16</v>
      </c>
      <c r="Y177" s="242" t="str">
        <f>+VLOOKUP(X177,bd_lista!$A$3:$C$590,3,FALSE)</f>
        <v>Ministerio de Educación</v>
      </c>
      <c r="Z177" s="292"/>
      <c r="AA177" s="321"/>
    </row>
    <row r="178" spans="1:27" ht="15" hidden="1" customHeight="1">
      <c r="A178" s="251">
        <v>266</v>
      </c>
      <c r="B178" s="387">
        <f>+A178</f>
        <v>266</v>
      </c>
      <c r="C178" s="247" t="str">
        <f>+VLOOKUP(A178,bd_lista!$A$3:$C$590,3,FALSE)</f>
        <v>Direc. Dptal. de Educación La Paz</v>
      </c>
      <c r="D178" s="389" t="str">
        <f>+C178</f>
        <v>Direc. Dptal. de Educación La Paz</v>
      </c>
      <c r="E178" s="247" t="s">
        <v>1304</v>
      </c>
      <c r="F178" s="243">
        <f ca="1">+IFERROR(INDEX('Hoja de Trabajo para listado'!$A$155:$Z$1048576,MATCH($A178,'Hoja de Trabajo para listado'!$A$155:$A$1048576,0),MATCH((CUADRO!F$5&amp;$E178),'Hoja de Trabajo para listado'!$A$151:$Z$151,0)),0)+IFERROR(INDEX('Hoja de Trabajo para listado'!$AB$155:$BA$1048576,MATCH($A178,'Hoja de Trabajo para listado'!$AB$155:$AB$1048576,0),MATCH((CUADRO!F$5&amp;$E178),'Hoja de Trabajo para listado'!$AB$151:$BA$151,0)),0)+IFERROR(INDEX('Hoja de Trabajo para listado'!$BC$155:$CB$1048576,MATCH($A178,'Hoja de Trabajo para listado'!$BC$155:$BC$1048576,0),MATCH((CUADRO!F$5&amp;$E178),'Hoja de Trabajo para listado'!$BC$151:$CB$151,0)),0)+IFERROR(INDEX('Hoja de Trabajo para listado'!$DE$153:$DG$274,MATCH($A178,'Hoja de Trabajo para listado'!$DE$153:$DE$1048576,0),MATCH((CUADRO!F$5&amp;$E178),'Hoja de Trabajo para listado'!$DE$151:$DG$151,0)),0)+IFERROR(INDEX('Hoja de Trabajo para listado'!$CD$155:$DC$1048576,MATCH($A178,'Hoja de Trabajo para listado'!$CD$155:$CD$1048576,0),MATCH((CUADRO!F$5&amp;$E178),'Hoja de Trabajo para listado'!$CD$151:$DC$151,0)),0)</f>
        <v>0</v>
      </c>
      <c r="G178" s="243">
        <f ca="1">+IFERROR(INDEX('Hoja de Trabajo para listado'!$A$155:$Z$1048576,MATCH($A178,'Hoja de Trabajo para listado'!$A$155:$A$1048576,0),MATCH((CUADRO!G$5&amp;$E178),'Hoja de Trabajo para listado'!$A$151:$Z$151,0)),0)+IFERROR(INDEX('Hoja de Trabajo para listado'!$AB$155:$BA$1048576,MATCH($A178,'Hoja de Trabajo para listado'!$AB$155:$AB$1048576,0),MATCH((CUADRO!G$5&amp;$E178),'Hoja de Trabajo para listado'!$AB$151:$BA$151,0)),0)+IFERROR(INDEX('Hoja de Trabajo para listado'!$BC$155:$CB$1048576,MATCH($A178,'Hoja de Trabajo para listado'!$BC$155:$BC$1048576,0),MATCH((CUADRO!G$5&amp;$E178),'Hoja de Trabajo para listado'!$BC$151:$CB$151,0)),0)+IFERROR(INDEX('Hoja de Trabajo para listado'!$DE$153:$DG$274,MATCH($A178,'Hoja de Trabajo para listado'!$DE$153:$DE$1048576,0),MATCH((CUADRO!G$5&amp;$E178),'Hoja de Trabajo para listado'!$DE$151:$DG$151,0)),0)+IFERROR(INDEX('Hoja de Trabajo para listado'!$CD$155:$DC$1048576,MATCH($A178,'Hoja de Trabajo para listado'!$CD$155:$CD$1048576,0),MATCH((CUADRO!G$5&amp;$E178),'Hoja de Trabajo para listado'!$CD$151:$DC$151,0)),0)</f>
        <v>0</v>
      </c>
      <c r="H178" s="243">
        <f ca="1">+IFERROR(INDEX('Hoja de Trabajo para listado'!$A$155:$Z$1048576,MATCH($A178,'Hoja de Trabajo para listado'!$A$155:$A$1048576,0),MATCH((CUADRO!H$5&amp;$E178),'Hoja de Trabajo para listado'!$A$151:$Z$151,0)),0)+IFERROR(INDEX('Hoja de Trabajo para listado'!$AB$155:$BA$1048576,MATCH($A178,'Hoja de Trabajo para listado'!$AB$155:$AB$1048576,0),MATCH((CUADRO!H$5&amp;$E178),'Hoja de Trabajo para listado'!$AB$151:$BA$151,0)),0)+IFERROR(INDEX('Hoja de Trabajo para listado'!$BC$155:$CB$1048576,MATCH($A178,'Hoja de Trabajo para listado'!$BC$155:$BC$1048576,0),MATCH((CUADRO!H$5&amp;$E178),'Hoja de Trabajo para listado'!$BC$151:$CB$151,0)),0)+IFERROR(INDEX('Hoja de Trabajo para listado'!$DE$153:$DG$274,MATCH($A178,'Hoja de Trabajo para listado'!$DE$153:$DE$1048576,0),MATCH((CUADRO!H$5&amp;$E178),'Hoja de Trabajo para listado'!$DE$151:$DG$151,0)),0)+IFERROR(INDEX('Hoja de Trabajo para listado'!$CD$155:$DC$1048576,MATCH($A178,'Hoja de Trabajo para listado'!$CD$155:$CD$1048576,0),MATCH((CUADRO!H$5&amp;$E178),'Hoja de Trabajo para listado'!$CD$151:$DC$151,0)),0)</f>
        <v>0</v>
      </c>
      <c r="I178" s="243">
        <f ca="1">+IFERROR(INDEX('Hoja de Trabajo para listado'!$A$155:$Z$1048576,MATCH($A178,'Hoja de Trabajo para listado'!$A$155:$A$1048576,0),MATCH((CUADRO!I$5&amp;$E178),'Hoja de Trabajo para listado'!$A$151:$Z$151,0)),0)+IFERROR(INDEX('Hoja de Trabajo para listado'!$AB$155:$BA$1048576,MATCH($A178,'Hoja de Trabajo para listado'!$AB$155:$AB$1048576,0),MATCH((CUADRO!I$5&amp;$E178),'Hoja de Trabajo para listado'!$AB$151:$BA$151,0)),0)+IFERROR(INDEX('Hoja de Trabajo para listado'!$BC$155:$CB$1048576,MATCH($A178,'Hoja de Trabajo para listado'!$BC$155:$BC$1048576,0),MATCH((CUADRO!I$5&amp;$E178),'Hoja de Trabajo para listado'!$BC$151:$CB$151,0)),0)+IFERROR(INDEX('Hoja de Trabajo para listado'!$DE$153:$DG$274,MATCH($A178,'Hoja de Trabajo para listado'!$DE$153:$DE$1048576,0),MATCH((CUADRO!I$5&amp;$E178),'Hoja de Trabajo para listado'!$DE$151:$DG$151,0)),0)+IFERROR(INDEX('Hoja de Trabajo para listado'!$CD$155:$DC$1048576,MATCH($A178,'Hoja de Trabajo para listado'!$CD$155:$CD$1048576,0),MATCH((CUADRO!I$5&amp;$E178),'Hoja de Trabajo para listado'!$CD$151:$DC$151,0)),0)</f>
        <v>0</v>
      </c>
      <c r="J178" s="243">
        <f ca="1">+IFERROR(INDEX('Hoja de Trabajo para listado'!$A$155:$Z$1048576,MATCH($A178,'Hoja de Trabajo para listado'!$A$155:$A$1048576,0),MATCH((CUADRO!J$5&amp;$E178),'Hoja de Trabajo para listado'!$A$151:$Z$151,0)),0)+IFERROR(INDEX('Hoja de Trabajo para listado'!$AB$155:$BA$1048576,MATCH($A178,'Hoja de Trabajo para listado'!$AB$155:$AB$1048576,0),MATCH((CUADRO!J$5&amp;$E178),'Hoja de Trabajo para listado'!$AB$151:$BA$151,0)),0)+IFERROR(INDEX('Hoja de Trabajo para listado'!$BC$155:$CB$1048576,MATCH($A178,'Hoja de Trabajo para listado'!$BC$155:$BC$1048576,0),MATCH((CUADRO!J$5&amp;$E178),'Hoja de Trabajo para listado'!$BC$151:$CB$151,0)),0)+IFERROR(INDEX('Hoja de Trabajo para listado'!$DE$153:$DG$274,MATCH($A178,'Hoja de Trabajo para listado'!$DE$153:$DE$1048576,0),MATCH((CUADRO!J$5&amp;$E178),'Hoja de Trabajo para listado'!$DE$151:$DG$151,0)),0)+IFERROR(INDEX('Hoja de Trabajo para listado'!$CD$155:$DC$1048576,MATCH($A178,'Hoja de Trabajo para listado'!$CD$155:$CD$1048576,0),MATCH((CUADRO!J$5&amp;$E178),'Hoja de Trabajo para listado'!$CD$151:$DC$151,0)),0)</f>
        <v>0</v>
      </c>
      <c r="K178" s="243">
        <f ca="1">+IFERROR(INDEX('Hoja de Trabajo para listado'!$A$155:$Z$1048576,MATCH($A178,'Hoja de Trabajo para listado'!$A$155:$A$1048576,0),MATCH((CUADRO!K$5&amp;$E178),'Hoja de Trabajo para listado'!$A$151:$Z$151,0)),0)+IFERROR(INDEX('Hoja de Trabajo para listado'!$AB$155:$BA$1048576,MATCH($A178,'Hoja de Trabajo para listado'!$AB$155:$AB$1048576,0),MATCH((CUADRO!K$5&amp;$E178),'Hoja de Trabajo para listado'!$AB$151:$BA$151,0)),0)+IFERROR(INDEX('Hoja de Trabajo para listado'!$BC$155:$CB$1048576,MATCH($A178,'Hoja de Trabajo para listado'!$BC$155:$BC$1048576,0),MATCH((CUADRO!K$5&amp;$E178),'Hoja de Trabajo para listado'!$BC$151:$CB$151,0)),0)+IFERROR(INDEX('Hoja de Trabajo para listado'!$DE$153:$DG$274,MATCH($A178,'Hoja de Trabajo para listado'!$DE$153:$DE$1048576,0),MATCH((CUADRO!K$5&amp;$E178),'Hoja de Trabajo para listado'!$DE$151:$DG$151,0)),0)+IFERROR(INDEX('Hoja de Trabajo para listado'!$CD$155:$DC$1048576,MATCH($A178,'Hoja de Trabajo para listado'!$CD$155:$CD$1048576,0),MATCH((CUADRO!K$5&amp;$E178),'Hoja de Trabajo para listado'!$CD$151:$DC$151,0)),0)</f>
        <v>0</v>
      </c>
      <c r="L178" s="243">
        <f ca="1">+IFERROR(INDEX('Hoja de Trabajo para listado'!$A$155:$Z$1048576,MATCH($A178,'Hoja de Trabajo para listado'!$A$155:$A$1048576,0),MATCH((CUADRO!L$5&amp;$E178),'Hoja de Trabajo para listado'!$A$151:$Z$151,0)),0)+IFERROR(INDEX('Hoja de Trabajo para listado'!$AB$155:$BA$1048576,MATCH($A178,'Hoja de Trabajo para listado'!$AB$155:$AB$1048576,0),MATCH((CUADRO!L$5&amp;$E178),'Hoja de Trabajo para listado'!$AB$151:$BA$151,0)),0)+IFERROR(INDEX('Hoja de Trabajo para listado'!$BC$155:$CB$1048576,MATCH($A178,'Hoja de Trabajo para listado'!$BC$155:$BC$1048576,0),MATCH((CUADRO!L$5&amp;$E178),'Hoja de Trabajo para listado'!$BC$151:$CB$151,0)),0)+IFERROR(INDEX('Hoja de Trabajo para listado'!$DE$153:$DG$274,MATCH($A178,'Hoja de Trabajo para listado'!$DE$153:$DE$1048576,0),MATCH((CUADRO!L$5&amp;$E178),'Hoja de Trabajo para listado'!$DE$151:$DG$151,0)),0)+IFERROR(INDEX('Hoja de Trabajo para listado'!$CD$155:$DC$1048576,MATCH($A178,'Hoja de Trabajo para listado'!$CD$155:$CD$1048576,0),MATCH((CUADRO!L$5&amp;$E178),'Hoja de Trabajo para listado'!$CD$151:$DC$151,0)),0)</f>
        <v>0</v>
      </c>
      <c r="M178" s="243">
        <f ca="1">+IFERROR(INDEX('Hoja de Trabajo para listado'!$A$155:$Z$1048576,MATCH($A178,'Hoja de Trabajo para listado'!$A$155:$A$1048576,0),MATCH((CUADRO!M$5&amp;$E178),'Hoja de Trabajo para listado'!$A$151:$Z$151,0)),0)+IFERROR(INDEX('Hoja de Trabajo para listado'!$AB$155:$BA$1048576,MATCH($A178,'Hoja de Trabajo para listado'!$AB$155:$AB$1048576,0),MATCH((CUADRO!M$5&amp;$E178),'Hoja de Trabajo para listado'!$AB$151:$BA$151,0)),0)+IFERROR(INDEX('Hoja de Trabajo para listado'!$BC$155:$CB$1048576,MATCH($A178,'Hoja de Trabajo para listado'!$BC$155:$BC$1048576,0),MATCH((CUADRO!M$5&amp;$E178),'Hoja de Trabajo para listado'!$BC$151:$CB$151,0)),0)+IFERROR(INDEX('Hoja de Trabajo para listado'!$DE$153:$DG$274,MATCH($A178,'Hoja de Trabajo para listado'!$DE$153:$DE$1048576,0),MATCH((CUADRO!M$5&amp;$E178),'Hoja de Trabajo para listado'!$DE$151:$DG$151,0)),0)+IFERROR(INDEX('Hoja de Trabajo para listado'!$CD$155:$DC$1048576,MATCH($A178,'Hoja de Trabajo para listado'!$CD$155:$CD$1048576,0),MATCH((CUADRO!M$5&amp;$E178),'Hoja de Trabajo para listado'!$CD$151:$DC$151,0)),0)</f>
        <v>0</v>
      </c>
      <c r="N178" s="243">
        <f ca="1">+IFERROR(INDEX('Hoja de Trabajo para listado'!$A$155:$Z$1048576,MATCH($A178,'Hoja de Trabajo para listado'!$A$155:$A$1048576,0),MATCH((CUADRO!N$5&amp;$E178),'Hoja de Trabajo para listado'!$A$151:$Z$151,0)),0)+IFERROR(INDEX('Hoja de Trabajo para listado'!$AB$155:$BA$1048576,MATCH($A178,'Hoja de Trabajo para listado'!$AB$155:$AB$1048576,0),MATCH((CUADRO!N$5&amp;$E178),'Hoja de Trabajo para listado'!$AB$151:$BA$151,0)),0)+IFERROR(INDEX('Hoja de Trabajo para listado'!$BC$155:$CB$1048576,MATCH($A178,'Hoja de Trabajo para listado'!$BC$155:$BC$1048576,0),MATCH((CUADRO!N$5&amp;$E178),'Hoja de Trabajo para listado'!$BC$151:$CB$151,0)),0)+IFERROR(INDEX('Hoja de Trabajo para listado'!$DE$153:$DG$274,MATCH($A178,'Hoja de Trabajo para listado'!$DE$153:$DE$1048576,0),MATCH((CUADRO!N$5&amp;$E178),'Hoja de Trabajo para listado'!$DE$151:$DG$151,0)),0)+IFERROR(INDEX('Hoja de Trabajo para listado'!$CD$155:$DC$1048576,MATCH($A178,'Hoja de Trabajo para listado'!$CD$155:$CD$1048576,0),MATCH((CUADRO!N$5&amp;$E178),'Hoja de Trabajo para listado'!$CD$151:$DC$151,0)),0)</f>
        <v>0</v>
      </c>
      <c r="O178" s="243">
        <f ca="1">+IFERROR(INDEX('Hoja de Trabajo para listado'!$A$155:$Z$1048576,MATCH($A178,'Hoja de Trabajo para listado'!$A$155:$A$1048576,0),MATCH((CUADRO!O$5&amp;$E178),'Hoja de Trabajo para listado'!$A$151:$Z$151,0)),0)+IFERROR(INDEX('Hoja de Trabajo para listado'!$AB$155:$BA$1048576,MATCH($A178,'Hoja de Trabajo para listado'!$AB$155:$AB$1048576,0),MATCH((CUADRO!O$5&amp;$E178),'Hoja de Trabajo para listado'!$AB$151:$BA$151,0)),0)+IFERROR(INDEX('Hoja de Trabajo para listado'!$BC$155:$CB$1048576,MATCH($A178,'Hoja de Trabajo para listado'!$BC$155:$BC$1048576,0),MATCH((CUADRO!O$5&amp;$E178),'Hoja de Trabajo para listado'!$BC$151:$CB$151,0)),0)+IFERROR(INDEX('Hoja de Trabajo para listado'!$DE$153:$DG$274,MATCH($A178,'Hoja de Trabajo para listado'!$DE$153:$DE$1048576,0),MATCH((CUADRO!O$5&amp;$E178),'Hoja de Trabajo para listado'!$DE$151:$DG$151,0)),0)+IFERROR(INDEX('Hoja de Trabajo para listado'!$CD$155:$DC$1048576,MATCH($A178,'Hoja de Trabajo para listado'!$CD$155:$CD$1048576,0),MATCH((CUADRO!O$5&amp;$E178),'Hoja de Trabajo para listado'!$CD$151:$DC$151,0)),0)</f>
        <v>0</v>
      </c>
      <c r="P178" s="243">
        <f ca="1">+IFERROR(INDEX('Hoja de Trabajo para listado'!$A$155:$Z$1048576,MATCH($A178,'Hoja de Trabajo para listado'!$A$155:$A$1048576,0),MATCH((CUADRO!P$5&amp;$E178),'Hoja de Trabajo para listado'!$A$151:$Z$151,0)),0)+IFERROR(INDEX('Hoja de Trabajo para listado'!$AB$155:$BA$1048576,MATCH($A178,'Hoja de Trabajo para listado'!$AB$155:$AB$1048576,0),MATCH((CUADRO!P$5&amp;$E178),'Hoja de Trabajo para listado'!$AB$151:$BA$151,0)),0)+IFERROR(INDEX('Hoja de Trabajo para listado'!$BC$155:$CB$1048576,MATCH($A178,'Hoja de Trabajo para listado'!$BC$155:$BC$1048576,0),MATCH((CUADRO!P$5&amp;$E178),'Hoja de Trabajo para listado'!$BC$151:$CB$151,0)),0)+IFERROR(INDEX('Hoja de Trabajo para listado'!$DE$153:$DG$274,MATCH($A178,'Hoja de Trabajo para listado'!$DE$153:$DE$1048576,0),MATCH((CUADRO!P$5&amp;$E178),'Hoja de Trabajo para listado'!$DE$151:$DG$151,0)),0)+IFERROR(INDEX('Hoja de Trabajo para listado'!$CD$155:$DC$1048576,MATCH($A178,'Hoja de Trabajo para listado'!$CD$155:$CD$1048576,0),MATCH((CUADRO!P$5&amp;$E178),'Hoja de Trabajo para listado'!$CD$151:$DC$151,0)),0)</f>
        <v>0</v>
      </c>
      <c r="Q178" s="243">
        <f ca="1">+IFERROR(INDEX('Hoja de Trabajo para listado'!$A$155:$Z$1048576,MATCH($A178,'Hoja de Trabajo para listado'!$A$155:$A$1048576,0),MATCH((CUADRO!Q$5&amp;$E178),'Hoja de Trabajo para listado'!$A$151:$Z$151,0)),0)+IFERROR(INDEX('Hoja de Trabajo para listado'!$AB$155:$BA$1048576,MATCH($A178,'Hoja de Trabajo para listado'!$AB$155:$AB$1048576,0),MATCH((CUADRO!Q$5&amp;$E178),'Hoja de Trabajo para listado'!$AB$151:$BA$151,0)),0)+IFERROR(INDEX('Hoja de Trabajo para listado'!$BC$155:$CB$1048576,MATCH($A178,'Hoja de Trabajo para listado'!$BC$155:$BC$1048576,0),MATCH((CUADRO!Q$5&amp;$E178),'Hoja de Trabajo para listado'!$BC$151:$CB$151,0)),0)+IFERROR(INDEX('Hoja de Trabajo para listado'!$DE$153:$DG$274,MATCH($A178,'Hoja de Trabajo para listado'!$DE$153:$DE$1048576,0),MATCH((CUADRO!Q$5&amp;$E178),'Hoja de Trabajo para listado'!$DE$151:$DG$151,0)),0)+IFERROR(INDEX('Hoja de Trabajo para listado'!$CD$155:$DC$1048576,MATCH($A178,'Hoja de Trabajo para listado'!$CD$155:$CD$1048576,0),MATCH((CUADRO!Q$5&amp;$E178),'Hoja de Trabajo para listado'!$CD$151:$DC$151,0)),0)</f>
        <v>0</v>
      </c>
      <c r="R178" s="243">
        <f t="shared" ca="1" si="7"/>
        <v>0</v>
      </c>
      <c r="S178" s="243"/>
      <c r="T178" s="243">
        <f ca="1">+T179</f>
        <v>11107.8</v>
      </c>
      <c r="U178" s="242">
        <f t="shared" si="8"/>
        <v>1</v>
      </c>
      <c r="V178" s="333" t="str">
        <f>+VLOOKUP(A178,bd_lista!$A$3:$E$590,5,FALSE)</f>
        <v>Instituciones Descentralizadas</v>
      </c>
      <c r="W178" s="391" t="str">
        <f>+V178</f>
        <v>Instituciones Descentralizadas</v>
      </c>
      <c r="X178" s="242">
        <f>+VLOOKUP(A178,[4]Sheet1!$A$13:$D$744,4,FALSE)</f>
        <v>16</v>
      </c>
      <c r="Y178" s="242" t="str">
        <f>+VLOOKUP(X178,bd_lista!$A$3:$C$590,3,FALSE)</f>
        <v>Ministerio de Educación</v>
      </c>
      <c r="Z178" s="294">
        <f>+X178</f>
        <v>16</v>
      </c>
      <c r="AA178" s="319" t="str">
        <f>+Y178</f>
        <v>Ministerio de Educación</v>
      </c>
    </row>
    <row r="179" spans="1:27" ht="15" hidden="1" customHeight="1">
      <c r="A179" s="32">
        <v>266</v>
      </c>
      <c r="B179" s="388"/>
      <c r="C179" s="333" t="str">
        <f>+VLOOKUP(A179,bd_lista!$A$3:$C$590,3,FALSE)</f>
        <v>Direc. Dptal. de Educación La Paz</v>
      </c>
      <c r="D179" s="390"/>
      <c r="E179" s="333" t="s">
        <v>1305</v>
      </c>
      <c r="F179" s="245">
        <f ca="1">+IFERROR(INDEX('Hoja de Trabajo para listado'!$A$155:$Z$1048576,MATCH($A179,'Hoja de Trabajo para listado'!$A$155:$A$1048576,0),MATCH((CUADRO!F$5&amp;$E179),'Hoja de Trabajo para listado'!$A$151:$Z$151,0)),0)+IFERROR(INDEX('Hoja de Trabajo para listado'!$AB$155:$BA$1048576,MATCH($A179,'Hoja de Trabajo para listado'!$AB$155:$AB$1048576,0),MATCH((CUADRO!F$5&amp;$E179),'Hoja de Trabajo para listado'!$AB$151:$BA$151,0)),0)+IFERROR(INDEX('Hoja de Trabajo para listado'!$BC$155:$CB$1048576,MATCH($A179,'Hoja de Trabajo para listado'!$BC$155:$BC$1048576,0),MATCH((CUADRO!F$5&amp;$E179),'Hoja de Trabajo para listado'!$BC$151:$CB$151,0)),0)+IFERROR(INDEX('Hoja de Trabajo para listado'!$DE$153:$DG$274,MATCH($A179,'Hoja de Trabajo para listado'!$DE$153:$DE$1048576,0),MATCH((CUADRO!F$5&amp;$E179),'Hoja de Trabajo para listado'!$DE$151:$DG$151,0)),0)+IFERROR(INDEX('Hoja de Trabajo para listado'!$CD$155:$DC$1048576,MATCH($A179,'Hoja de Trabajo para listado'!$CD$155:$CD$1048576,0),MATCH((CUADRO!F$5&amp;$E179),'Hoja de Trabajo para listado'!$CD$151:$DC$151,0)),0)</f>
        <v>0</v>
      </c>
      <c r="G179" s="245">
        <f ca="1">+IFERROR(INDEX('Hoja de Trabajo para listado'!$A$155:$Z$1048576,MATCH($A179,'Hoja de Trabajo para listado'!$A$155:$A$1048576,0),MATCH((CUADRO!G$5&amp;$E179),'Hoja de Trabajo para listado'!$A$151:$Z$151,0)),0)+IFERROR(INDEX('Hoja de Trabajo para listado'!$AB$155:$BA$1048576,MATCH($A179,'Hoja de Trabajo para listado'!$AB$155:$AB$1048576,0),MATCH((CUADRO!G$5&amp;$E179),'Hoja de Trabajo para listado'!$AB$151:$BA$151,0)),0)+IFERROR(INDEX('Hoja de Trabajo para listado'!$BC$155:$CB$1048576,MATCH($A179,'Hoja de Trabajo para listado'!$BC$155:$BC$1048576,0),MATCH((CUADRO!G$5&amp;$E179),'Hoja de Trabajo para listado'!$BC$151:$CB$151,0)),0)+IFERROR(INDEX('Hoja de Trabajo para listado'!$DE$153:$DG$274,MATCH($A179,'Hoja de Trabajo para listado'!$DE$153:$DE$1048576,0),MATCH((CUADRO!G$5&amp;$E179),'Hoja de Trabajo para listado'!$DE$151:$DG$151,0)),0)+IFERROR(INDEX('Hoja de Trabajo para listado'!$CD$155:$DC$1048576,MATCH($A179,'Hoja de Trabajo para listado'!$CD$155:$CD$1048576,0),MATCH((CUADRO!G$5&amp;$E179),'Hoja de Trabajo para listado'!$CD$151:$DC$151,0)),0)</f>
        <v>0</v>
      </c>
      <c r="H179" s="245">
        <f ca="1">+IFERROR(INDEX('Hoja de Trabajo para listado'!$A$155:$Z$1048576,MATCH($A179,'Hoja de Trabajo para listado'!$A$155:$A$1048576,0),MATCH((CUADRO!H$5&amp;$E179),'Hoja de Trabajo para listado'!$A$151:$Z$151,0)),0)+IFERROR(INDEX('Hoja de Trabajo para listado'!$AB$155:$BA$1048576,MATCH($A179,'Hoja de Trabajo para listado'!$AB$155:$AB$1048576,0),MATCH((CUADRO!H$5&amp;$E179),'Hoja de Trabajo para listado'!$AB$151:$BA$151,0)),0)+IFERROR(INDEX('Hoja de Trabajo para listado'!$BC$155:$CB$1048576,MATCH($A179,'Hoja de Trabajo para listado'!$BC$155:$BC$1048576,0),MATCH((CUADRO!H$5&amp;$E179),'Hoja de Trabajo para listado'!$BC$151:$CB$151,0)),0)+IFERROR(INDEX('Hoja de Trabajo para listado'!$DE$153:$DG$274,MATCH($A179,'Hoja de Trabajo para listado'!$DE$153:$DE$1048576,0),MATCH((CUADRO!H$5&amp;$E179),'Hoja de Trabajo para listado'!$DE$151:$DG$151,0)),0)+IFERROR(INDEX('Hoja de Trabajo para listado'!$CD$155:$DC$1048576,MATCH($A179,'Hoja de Trabajo para listado'!$CD$155:$CD$1048576,0),MATCH((CUADRO!H$5&amp;$E179),'Hoja de Trabajo para listado'!$CD$151:$DC$151,0)),0)</f>
        <v>0</v>
      </c>
      <c r="I179" s="245">
        <f ca="1">+IFERROR(INDEX('Hoja de Trabajo para listado'!$A$155:$Z$1048576,MATCH($A179,'Hoja de Trabajo para listado'!$A$155:$A$1048576,0),MATCH((CUADRO!I$5&amp;$E179),'Hoja de Trabajo para listado'!$A$151:$Z$151,0)),0)+IFERROR(INDEX('Hoja de Trabajo para listado'!$AB$155:$BA$1048576,MATCH($A179,'Hoja de Trabajo para listado'!$AB$155:$AB$1048576,0),MATCH((CUADRO!I$5&amp;$E179),'Hoja de Trabajo para listado'!$AB$151:$BA$151,0)),0)+IFERROR(INDEX('Hoja de Trabajo para listado'!$BC$155:$CB$1048576,MATCH($A179,'Hoja de Trabajo para listado'!$BC$155:$BC$1048576,0),MATCH((CUADRO!I$5&amp;$E179),'Hoja de Trabajo para listado'!$BC$151:$CB$151,0)),0)+IFERROR(INDEX('Hoja de Trabajo para listado'!$DE$153:$DG$274,MATCH($A179,'Hoja de Trabajo para listado'!$DE$153:$DE$1048576,0),MATCH((CUADRO!I$5&amp;$E179),'Hoja de Trabajo para listado'!$DE$151:$DG$151,0)),0)+IFERROR(INDEX('Hoja de Trabajo para listado'!$CD$155:$DC$1048576,MATCH($A179,'Hoja de Trabajo para listado'!$CD$155:$CD$1048576,0),MATCH((CUADRO!I$5&amp;$E179),'Hoja de Trabajo para listado'!$CD$151:$DC$151,0)),0)</f>
        <v>11107.8</v>
      </c>
      <c r="J179" s="245">
        <f ca="1">+IFERROR(INDEX('Hoja de Trabajo para listado'!$A$155:$Z$1048576,MATCH($A179,'Hoja de Trabajo para listado'!$A$155:$A$1048576,0),MATCH((CUADRO!J$5&amp;$E179),'Hoja de Trabajo para listado'!$A$151:$Z$151,0)),0)+IFERROR(INDEX('Hoja de Trabajo para listado'!$AB$155:$BA$1048576,MATCH($A179,'Hoja de Trabajo para listado'!$AB$155:$AB$1048576,0),MATCH((CUADRO!J$5&amp;$E179),'Hoja de Trabajo para listado'!$AB$151:$BA$151,0)),0)+IFERROR(INDEX('Hoja de Trabajo para listado'!$BC$155:$CB$1048576,MATCH($A179,'Hoja de Trabajo para listado'!$BC$155:$BC$1048576,0),MATCH((CUADRO!J$5&amp;$E179),'Hoja de Trabajo para listado'!$BC$151:$CB$151,0)),0)+IFERROR(INDEX('Hoja de Trabajo para listado'!$DE$153:$DG$274,MATCH($A179,'Hoja de Trabajo para listado'!$DE$153:$DE$1048576,0),MATCH((CUADRO!J$5&amp;$E179),'Hoja de Trabajo para listado'!$DE$151:$DG$151,0)),0)+IFERROR(INDEX('Hoja de Trabajo para listado'!$CD$155:$DC$1048576,MATCH($A179,'Hoja de Trabajo para listado'!$CD$155:$CD$1048576,0),MATCH((CUADRO!J$5&amp;$E179),'Hoja de Trabajo para listado'!$CD$151:$DC$151,0)),0)</f>
        <v>0</v>
      </c>
      <c r="K179" s="245">
        <f ca="1">+IFERROR(INDEX('Hoja de Trabajo para listado'!$A$155:$Z$1048576,MATCH($A179,'Hoja de Trabajo para listado'!$A$155:$A$1048576,0),MATCH((CUADRO!K$5&amp;$E179),'Hoja de Trabajo para listado'!$A$151:$Z$151,0)),0)+IFERROR(INDEX('Hoja de Trabajo para listado'!$AB$155:$BA$1048576,MATCH($A179,'Hoja de Trabajo para listado'!$AB$155:$AB$1048576,0),MATCH((CUADRO!K$5&amp;$E179),'Hoja de Trabajo para listado'!$AB$151:$BA$151,0)),0)+IFERROR(INDEX('Hoja de Trabajo para listado'!$BC$155:$CB$1048576,MATCH($A179,'Hoja de Trabajo para listado'!$BC$155:$BC$1048576,0),MATCH((CUADRO!K$5&amp;$E179),'Hoja de Trabajo para listado'!$BC$151:$CB$151,0)),0)+IFERROR(INDEX('Hoja de Trabajo para listado'!$DE$153:$DG$274,MATCH($A179,'Hoja de Trabajo para listado'!$DE$153:$DE$1048576,0),MATCH((CUADRO!K$5&amp;$E179),'Hoja de Trabajo para listado'!$DE$151:$DG$151,0)),0)+IFERROR(INDEX('Hoja de Trabajo para listado'!$CD$155:$DC$1048576,MATCH($A179,'Hoja de Trabajo para listado'!$CD$155:$CD$1048576,0),MATCH((CUADRO!K$5&amp;$E179),'Hoja de Trabajo para listado'!$CD$151:$DC$151,0)),0)</f>
        <v>0</v>
      </c>
      <c r="L179" s="245">
        <f ca="1">+IFERROR(INDEX('Hoja de Trabajo para listado'!$A$155:$Z$1048576,MATCH($A179,'Hoja de Trabajo para listado'!$A$155:$A$1048576,0),MATCH((CUADRO!L$5&amp;$E179),'Hoja de Trabajo para listado'!$A$151:$Z$151,0)),0)+IFERROR(INDEX('Hoja de Trabajo para listado'!$AB$155:$BA$1048576,MATCH($A179,'Hoja de Trabajo para listado'!$AB$155:$AB$1048576,0),MATCH((CUADRO!L$5&amp;$E179),'Hoja de Trabajo para listado'!$AB$151:$BA$151,0)),0)+IFERROR(INDEX('Hoja de Trabajo para listado'!$BC$155:$CB$1048576,MATCH($A179,'Hoja de Trabajo para listado'!$BC$155:$BC$1048576,0),MATCH((CUADRO!L$5&amp;$E179),'Hoja de Trabajo para listado'!$BC$151:$CB$151,0)),0)+IFERROR(INDEX('Hoja de Trabajo para listado'!$DE$153:$DG$274,MATCH($A179,'Hoja de Trabajo para listado'!$DE$153:$DE$1048576,0),MATCH((CUADRO!L$5&amp;$E179),'Hoja de Trabajo para listado'!$DE$151:$DG$151,0)),0)+IFERROR(INDEX('Hoja de Trabajo para listado'!$CD$155:$DC$1048576,MATCH($A179,'Hoja de Trabajo para listado'!$CD$155:$CD$1048576,0),MATCH((CUADRO!L$5&amp;$E179),'Hoja de Trabajo para listado'!$CD$151:$DC$151,0)),0)</f>
        <v>0</v>
      </c>
      <c r="M179" s="245">
        <f ca="1">+IFERROR(INDEX('Hoja de Trabajo para listado'!$A$155:$Z$1048576,MATCH($A179,'Hoja de Trabajo para listado'!$A$155:$A$1048576,0),MATCH((CUADRO!M$5&amp;$E179),'Hoja de Trabajo para listado'!$A$151:$Z$151,0)),0)+IFERROR(INDEX('Hoja de Trabajo para listado'!$AB$155:$BA$1048576,MATCH($A179,'Hoja de Trabajo para listado'!$AB$155:$AB$1048576,0),MATCH((CUADRO!M$5&amp;$E179),'Hoja de Trabajo para listado'!$AB$151:$BA$151,0)),0)+IFERROR(INDEX('Hoja de Trabajo para listado'!$BC$155:$CB$1048576,MATCH($A179,'Hoja de Trabajo para listado'!$BC$155:$BC$1048576,0),MATCH((CUADRO!M$5&amp;$E179),'Hoja de Trabajo para listado'!$BC$151:$CB$151,0)),0)+IFERROR(INDEX('Hoja de Trabajo para listado'!$DE$153:$DG$274,MATCH($A179,'Hoja de Trabajo para listado'!$DE$153:$DE$1048576,0),MATCH((CUADRO!M$5&amp;$E179),'Hoja de Trabajo para listado'!$DE$151:$DG$151,0)),0)+IFERROR(INDEX('Hoja de Trabajo para listado'!$CD$155:$DC$1048576,MATCH($A179,'Hoja de Trabajo para listado'!$CD$155:$CD$1048576,0),MATCH((CUADRO!M$5&amp;$E179),'Hoja de Trabajo para listado'!$CD$151:$DC$151,0)),0)</f>
        <v>0</v>
      </c>
      <c r="N179" s="245">
        <f ca="1">+IFERROR(INDEX('Hoja de Trabajo para listado'!$A$155:$Z$1048576,MATCH($A179,'Hoja de Trabajo para listado'!$A$155:$A$1048576,0),MATCH((CUADRO!N$5&amp;$E179),'Hoja de Trabajo para listado'!$A$151:$Z$151,0)),0)+IFERROR(INDEX('Hoja de Trabajo para listado'!$AB$155:$BA$1048576,MATCH($A179,'Hoja de Trabajo para listado'!$AB$155:$AB$1048576,0),MATCH((CUADRO!N$5&amp;$E179),'Hoja de Trabajo para listado'!$AB$151:$BA$151,0)),0)+IFERROR(INDEX('Hoja de Trabajo para listado'!$BC$155:$CB$1048576,MATCH($A179,'Hoja de Trabajo para listado'!$BC$155:$BC$1048576,0),MATCH((CUADRO!N$5&amp;$E179),'Hoja de Trabajo para listado'!$BC$151:$CB$151,0)),0)+IFERROR(INDEX('Hoja de Trabajo para listado'!$DE$153:$DG$274,MATCH($A179,'Hoja de Trabajo para listado'!$DE$153:$DE$1048576,0),MATCH((CUADRO!N$5&amp;$E179),'Hoja de Trabajo para listado'!$DE$151:$DG$151,0)),0)+IFERROR(INDEX('Hoja de Trabajo para listado'!$CD$155:$DC$1048576,MATCH($A179,'Hoja de Trabajo para listado'!$CD$155:$CD$1048576,0),MATCH((CUADRO!N$5&amp;$E179),'Hoja de Trabajo para listado'!$CD$151:$DC$151,0)),0)</f>
        <v>0</v>
      </c>
      <c r="O179" s="245">
        <f ca="1">+IFERROR(INDEX('Hoja de Trabajo para listado'!$A$155:$Z$1048576,MATCH($A179,'Hoja de Trabajo para listado'!$A$155:$A$1048576,0),MATCH((CUADRO!O$5&amp;$E179),'Hoja de Trabajo para listado'!$A$151:$Z$151,0)),0)+IFERROR(INDEX('Hoja de Trabajo para listado'!$AB$155:$BA$1048576,MATCH($A179,'Hoja de Trabajo para listado'!$AB$155:$AB$1048576,0),MATCH((CUADRO!O$5&amp;$E179),'Hoja de Trabajo para listado'!$AB$151:$BA$151,0)),0)+IFERROR(INDEX('Hoja de Trabajo para listado'!$BC$155:$CB$1048576,MATCH($A179,'Hoja de Trabajo para listado'!$BC$155:$BC$1048576,0),MATCH((CUADRO!O$5&amp;$E179),'Hoja de Trabajo para listado'!$BC$151:$CB$151,0)),0)+IFERROR(INDEX('Hoja de Trabajo para listado'!$DE$153:$DG$274,MATCH($A179,'Hoja de Trabajo para listado'!$DE$153:$DE$1048576,0),MATCH((CUADRO!O$5&amp;$E179),'Hoja de Trabajo para listado'!$DE$151:$DG$151,0)),0)+IFERROR(INDEX('Hoja de Trabajo para listado'!$CD$155:$DC$1048576,MATCH($A179,'Hoja de Trabajo para listado'!$CD$155:$CD$1048576,0),MATCH((CUADRO!O$5&amp;$E179),'Hoja de Trabajo para listado'!$CD$151:$DC$151,0)),0)</f>
        <v>0</v>
      </c>
      <c r="P179" s="245">
        <f ca="1">+IFERROR(INDEX('Hoja de Trabajo para listado'!$A$155:$Z$1048576,MATCH($A179,'Hoja de Trabajo para listado'!$A$155:$A$1048576,0),MATCH((CUADRO!P$5&amp;$E179),'Hoja de Trabajo para listado'!$A$151:$Z$151,0)),0)+IFERROR(INDEX('Hoja de Trabajo para listado'!$AB$155:$BA$1048576,MATCH($A179,'Hoja de Trabajo para listado'!$AB$155:$AB$1048576,0),MATCH((CUADRO!P$5&amp;$E179),'Hoja de Trabajo para listado'!$AB$151:$BA$151,0)),0)+IFERROR(INDEX('Hoja de Trabajo para listado'!$BC$155:$CB$1048576,MATCH($A179,'Hoja de Trabajo para listado'!$BC$155:$BC$1048576,0),MATCH((CUADRO!P$5&amp;$E179),'Hoja de Trabajo para listado'!$BC$151:$CB$151,0)),0)+IFERROR(INDEX('Hoja de Trabajo para listado'!$DE$153:$DG$274,MATCH($A179,'Hoja de Trabajo para listado'!$DE$153:$DE$1048576,0),MATCH((CUADRO!P$5&amp;$E179),'Hoja de Trabajo para listado'!$DE$151:$DG$151,0)),0)+IFERROR(INDEX('Hoja de Trabajo para listado'!$CD$155:$DC$1048576,MATCH($A179,'Hoja de Trabajo para listado'!$CD$155:$CD$1048576,0),MATCH((CUADRO!P$5&amp;$E179),'Hoja de Trabajo para listado'!$CD$151:$DC$151,0)),0)</f>
        <v>0</v>
      </c>
      <c r="Q179" s="364">
        <f ca="1">+IFERROR(INDEX('Hoja de Trabajo para listado'!$A$155:$Z$1048576,MATCH($A179,'Hoja de Trabajo para listado'!$A$155:$A$1048576,0),MATCH((CUADRO!Q$5&amp;$E179),'Hoja de Trabajo para listado'!$A$151:$Z$151,0)),0)+IFERROR(INDEX('Hoja de Trabajo para listado'!$AB$155:$BA$1048576,MATCH($A179,'Hoja de Trabajo para listado'!$AB$155:$AB$1048576,0),MATCH((CUADRO!Q$5&amp;$E179),'Hoja de Trabajo para listado'!$AB$151:$BA$151,0)),0)+IFERROR(INDEX('Hoja de Trabajo para listado'!$BC$155:$CB$1048576,MATCH($A179,'Hoja de Trabajo para listado'!$BC$155:$BC$1048576,0),MATCH((CUADRO!Q$5&amp;$E179),'Hoja de Trabajo para listado'!$BC$151:$CB$151,0)),0)+IFERROR(INDEX('Hoja de Trabajo para listado'!$DE$153:$DG$274,MATCH($A179,'Hoja de Trabajo para listado'!$DE$153:$DE$1048576,0),MATCH((CUADRO!Q$5&amp;$E179),'Hoja de Trabajo para listado'!$DE$151:$DG$151,0)),0)+IFERROR(INDEX('Hoja de Trabajo para listado'!$CD$155:$DC$1048576,MATCH($A179,'Hoja de Trabajo para listado'!$CD$155:$CD$1048576,0),MATCH((CUADRO!Q$5&amp;$E179),'Hoja de Trabajo para listado'!$CD$151:$DC$151,0)),0)</f>
        <v>0</v>
      </c>
      <c r="R179" s="245">
        <f t="shared" ca="1" si="7"/>
        <v>11107.8</v>
      </c>
      <c r="S179" s="245">
        <f ca="1">+R178+R179</f>
        <v>11107.8</v>
      </c>
      <c r="T179" s="245">
        <f ca="1">+S179</f>
        <v>11107.8</v>
      </c>
      <c r="U179" s="244">
        <f t="shared" si="8"/>
        <v>2</v>
      </c>
      <c r="V179" s="333" t="str">
        <f>+VLOOKUP(A179,bd_lista!$A$3:$E$590,5,FALSE)</f>
        <v>Instituciones Descentralizadas</v>
      </c>
      <c r="W179" s="392"/>
      <c r="X179" s="242">
        <f>+VLOOKUP(A179,[4]Sheet1!$A$13:$D$744,4,FALSE)</f>
        <v>16</v>
      </c>
      <c r="Y179" s="242" t="str">
        <f>+VLOOKUP(X179,bd_lista!$A$3:$C$590,3,FALSE)</f>
        <v>Ministerio de Educación</v>
      </c>
      <c r="Z179" s="292"/>
      <c r="AA179" s="321"/>
    </row>
    <row r="180" spans="1:27" ht="15" customHeight="1">
      <c r="A180" s="251">
        <v>267</v>
      </c>
      <c r="B180" s="387">
        <f>+A180</f>
        <v>267</v>
      </c>
      <c r="C180" s="247" t="str">
        <f>+VLOOKUP(A180,bd_lista!$A$3:$C$590,3,FALSE)</f>
        <v>Direc. Dptal. de Educación Cochabamba</v>
      </c>
      <c r="D180" s="389" t="str">
        <f>+C180</f>
        <v>Direc. Dptal. de Educación Cochabamba</v>
      </c>
      <c r="E180" s="247" t="s">
        <v>1304</v>
      </c>
      <c r="F180" s="243">
        <f ca="1">+IFERROR(INDEX('Hoja de Trabajo para listado'!$A$155:$Z$1048576,MATCH($A180,'Hoja de Trabajo para listado'!$A$155:$A$1048576,0),MATCH((CUADRO!F$5&amp;$E180),'Hoja de Trabajo para listado'!$A$151:$Z$151,0)),0)+IFERROR(INDEX('Hoja de Trabajo para listado'!$AB$155:$BA$1048576,MATCH($A180,'Hoja de Trabajo para listado'!$AB$155:$AB$1048576,0),MATCH((CUADRO!F$5&amp;$E180),'Hoja de Trabajo para listado'!$AB$151:$BA$151,0)),0)+IFERROR(INDEX('Hoja de Trabajo para listado'!$BC$155:$CB$1048576,MATCH($A180,'Hoja de Trabajo para listado'!$BC$155:$BC$1048576,0),MATCH((CUADRO!F$5&amp;$E180),'Hoja de Trabajo para listado'!$BC$151:$CB$151,0)),0)+IFERROR(INDEX('Hoja de Trabajo para listado'!$DE$153:$DG$274,MATCH($A180,'Hoja de Trabajo para listado'!$DE$153:$DE$1048576,0),MATCH((CUADRO!F$5&amp;$E180),'Hoja de Trabajo para listado'!$DE$151:$DG$151,0)),0)+IFERROR(INDEX('Hoja de Trabajo para listado'!$CD$155:$DC$1048576,MATCH($A180,'Hoja de Trabajo para listado'!$CD$155:$CD$1048576,0),MATCH((CUADRO!F$5&amp;$E180),'Hoja de Trabajo para listado'!$CD$151:$DC$151,0)),0)</f>
        <v>0</v>
      </c>
      <c r="G180" s="243">
        <f ca="1">+IFERROR(INDEX('Hoja de Trabajo para listado'!$A$155:$Z$1048576,MATCH($A180,'Hoja de Trabajo para listado'!$A$155:$A$1048576,0),MATCH((CUADRO!G$5&amp;$E180),'Hoja de Trabajo para listado'!$A$151:$Z$151,0)),0)+IFERROR(INDEX('Hoja de Trabajo para listado'!$AB$155:$BA$1048576,MATCH($A180,'Hoja de Trabajo para listado'!$AB$155:$AB$1048576,0),MATCH((CUADRO!G$5&amp;$E180),'Hoja de Trabajo para listado'!$AB$151:$BA$151,0)),0)+IFERROR(INDEX('Hoja de Trabajo para listado'!$BC$155:$CB$1048576,MATCH($A180,'Hoja de Trabajo para listado'!$BC$155:$BC$1048576,0),MATCH((CUADRO!G$5&amp;$E180),'Hoja de Trabajo para listado'!$BC$151:$CB$151,0)),0)+IFERROR(INDEX('Hoja de Trabajo para listado'!$DE$153:$DG$274,MATCH($A180,'Hoja de Trabajo para listado'!$DE$153:$DE$1048576,0),MATCH((CUADRO!G$5&amp;$E180),'Hoja de Trabajo para listado'!$DE$151:$DG$151,0)),0)+IFERROR(INDEX('Hoja de Trabajo para listado'!$CD$155:$DC$1048576,MATCH($A180,'Hoja de Trabajo para listado'!$CD$155:$CD$1048576,0),MATCH((CUADRO!G$5&amp;$E180),'Hoja de Trabajo para listado'!$CD$151:$DC$151,0)),0)</f>
        <v>0</v>
      </c>
      <c r="H180" s="243">
        <f ca="1">+IFERROR(INDEX('Hoja de Trabajo para listado'!$A$155:$Z$1048576,MATCH($A180,'Hoja de Trabajo para listado'!$A$155:$A$1048576,0),MATCH((CUADRO!H$5&amp;$E180),'Hoja de Trabajo para listado'!$A$151:$Z$151,0)),0)+IFERROR(INDEX('Hoja de Trabajo para listado'!$AB$155:$BA$1048576,MATCH($A180,'Hoja de Trabajo para listado'!$AB$155:$AB$1048576,0),MATCH((CUADRO!H$5&amp;$E180),'Hoja de Trabajo para listado'!$AB$151:$BA$151,0)),0)+IFERROR(INDEX('Hoja de Trabajo para listado'!$BC$155:$CB$1048576,MATCH($A180,'Hoja de Trabajo para listado'!$BC$155:$BC$1048576,0),MATCH((CUADRO!H$5&amp;$E180),'Hoja de Trabajo para listado'!$BC$151:$CB$151,0)),0)+IFERROR(INDEX('Hoja de Trabajo para listado'!$DE$153:$DG$274,MATCH($A180,'Hoja de Trabajo para listado'!$DE$153:$DE$1048576,0),MATCH((CUADRO!H$5&amp;$E180),'Hoja de Trabajo para listado'!$DE$151:$DG$151,0)),0)+IFERROR(INDEX('Hoja de Trabajo para listado'!$CD$155:$DC$1048576,MATCH($A180,'Hoja de Trabajo para listado'!$CD$155:$CD$1048576,0),MATCH((CUADRO!H$5&amp;$E180),'Hoja de Trabajo para listado'!$CD$151:$DC$151,0)),0)</f>
        <v>0</v>
      </c>
      <c r="I180" s="243">
        <f ca="1">+IFERROR(INDEX('Hoja de Trabajo para listado'!$A$155:$Z$1048576,MATCH($A180,'Hoja de Trabajo para listado'!$A$155:$A$1048576,0),MATCH((CUADRO!I$5&amp;$E180),'Hoja de Trabajo para listado'!$A$151:$Z$151,0)),0)+IFERROR(INDEX('Hoja de Trabajo para listado'!$AB$155:$BA$1048576,MATCH($A180,'Hoja de Trabajo para listado'!$AB$155:$AB$1048576,0),MATCH((CUADRO!I$5&amp;$E180),'Hoja de Trabajo para listado'!$AB$151:$BA$151,0)),0)+IFERROR(INDEX('Hoja de Trabajo para listado'!$BC$155:$CB$1048576,MATCH($A180,'Hoja de Trabajo para listado'!$BC$155:$BC$1048576,0),MATCH((CUADRO!I$5&amp;$E180),'Hoja de Trabajo para listado'!$BC$151:$CB$151,0)),0)+IFERROR(INDEX('Hoja de Trabajo para listado'!$DE$153:$DG$274,MATCH($A180,'Hoja de Trabajo para listado'!$DE$153:$DE$1048576,0),MATCH((CUADRO!I$5&amp;$E180),'Hoja de Trabajo para listado'!$DE$151:$DG$151,0)),0)+IFERROR(INDEX('Hoja de Trabajo para listado'!$CD$155:$DC$1048576,MATCH($A180,'Hoja de Trabajo para listado'!$CD$155:$CD$1048576,0),MATCH((CUADRO!I$5&amp;$E180),'Hoja de Trabajo para listado'!$CD$151:$DC$151,0)),0)</f>
        <v>0</v>
      </c>
      <c r="J180" s="243">
        <f ca="1">+IFERROR(INDEX('Hoja de Trabajo para listado'!$A$155:$Z$1048576,MATCH($A180,'Hoja de Trabajo para listado'!$A$155:$A$1048576,0),MATCH((CUADRO!J$5&amp;$E180),'Hoja de Trabajo para listado'!$A$151:$Z$151,0)),0)+IFERROR(INDEX('Hoja de Trabajo para listado'!$AB$155:$BA$1048576,MATCH($A180,'Hoja de Trabajo para listado'!$AB$155:$AB$1048576,0),MATCH((CUADRO!J$5&amp;$E180),'Hoja de Trabajo para listado'!$AB$151:$BA$151,0)),0)+IFERROR(INDEX('Hoja de Trabajo para listado'!$BC$155:$CB$1048576,MATCH($A180,'Hoja de Trabajo para listado'!$BC$155:$BC$1048576,0),MATCH((CUADRO!J$5&amp;$E180),'Hoja de Trabajo para listado'!$BC$151:$CB$151,0)),0)+IFERROR(INDEX('Hoja de Trabajo para listado'!$DE$153:$DG$274,MATCH($A180,'Hoja de Trabajo para listado'!$DE$153:$DE$1048576,0),MATCH((CUADRO!J$5&amp;$E180),'Hoja de Trabajo para listado'!$DE$151:$DG$151,0)),0)+IFERROR(INDEX('Hoja de Trabajo para listado'!$CD$155:$DC$1048576,MATCH($A180,'Hoja de Trabajo para listado'!$CD$155:$CD$1048576,0),MATCH((CUADRO!J$5&amp;$E180),'Hoja de Trabajo para listado'!$CD$151:$DC$151,0)),0)</f>
        <v>0</v>
      </c>
      <c r="K180" s="243">
        <f ca="1">+IFERROR(INDEX('Hoja de Trabajo para listado'!$A$155:$Z$1048576,MATCH($A180,'Hoja de Trabajo para listado'!$A$155:$A$1048576,0),MATCH((CUADRO!K$5&amp;$E180),'Hoja de Trabajo para listado'!$A$151:$Z$151,0)),0)+IFERROR(INDEX('Hoja de Trabajo para listado'!$AB$155:$BA$1048576,MATCH($A180,'Hoja de Trabajo para listado'!$AB$155:$AB$1048576,0),MATCH((CUADRO!K$5&amp;$E180),'Hoja de Trabajo para listado'!$AB$151:$BA$151,0)),0)+IFERROR(INDEX('Hoja de Trabajo para listado'!$BC$155:$CB$1048576,MATCH($A180,'Hoja de Trabajo para listado'!$BC$155:$BC$1048576,0),MATCH((CUADRO!K$5&amp;$E180),'Hoja de Trabajo para listado'!$BC$151:$CB$151,0)),0)+IFERROR(INDEX('Hoja de Trabajo para listado'!$DE$153:$DG$274,MATCH($A180,'Hoja de Trabajo para listado'!$DE$153:$DE$1048576,0),MATCH((CUADRO!K$5&amp;$E180),'Hoja de Trabajo para listado'!$DE$151:$DG$151,0)),0)+IFERROR(INDEX('Hoja de Trabajo para listado'!$CD$155:$DC$1048576,MATCH($A180,'Hoja de Trabajo para listado'!$CD$155:$CD$1048576,0),MATCH((CUADRO!K$5&amp;$E180),'Hoja de Trabajo para listado'!$CD$151:$DC$151,0)),0)</f>
        <v>0</v>
      </c>
      <c r="L180" s="243">
        <f ca="1">+IFERROR(INDEX('Hoja de Trabajo para listado'!$A$155:$Z$1048576,MATCH($A180,'Hoja de Trabajo para listado'!$A$155:$A$1048576,0),MATCH((CUADRO!L$5&amp;$E180),'Hoja de Trabajo para listado'!$A$151:$Z$151,0)),0)+IFERROR(INDEX('Hoja de Trabajo para listado'!$AB$155:$BA$1048576,MATCH($A180,'Hoja de Trabajo para listado'!$AB$155:$AB$1048576,0),MATCH((CUADRO!L$5&amp;$E180),'Hoja de Trabajo para listado'!$AB$151:$BA$151,0)),0)+IFERROR(INDEX('Hoja de Trabajo para listado'!$BC$155:$CB$1048576,MATCH($A180,'Hoja de Trabajo para listado'!$BC$155:$BC$1048576,0),MATCH((CUADRO!L$5&amp;$E180),'Hoja de Trabajo para listado'!$BC$151:$CB$151,0)),0)+IFERROR(INDEX('Hoja de Trabajo para listado'!$DE$153:$DG$274,MATCH($A180,'Hoja de Trabajo para listado'!$DE$153:$DE$1048576,0),MATCH((CUADRO!L$5&amp;$E180),'Hoja de Trabajo para listado'!$DE$151:$DG$151,0)),0)+IFERROR(INDEX('Hoja de Trabajo para listado'!$CD$155:$DC$1048576,MATCH($A180,'Hoja de Trabajo para listado'!$CD$155:$CD$1048576,0),MATCH((CUADRO!L$5&amp;$E180),'Hoja de Trabajo para listado'!$CD$151:$DC$151,0)),0)</f>
        <v>0</v>
      </c>
      <c r="M180" s="243">
        <f ca="1">+IFERROR(INDEX('Hoja de Trabajo para listado'!$A$155:$Z$1048576,MATCH($A180,'Hoja de Trabajo para listado'!$A$155:$A$1048576,0),MATCH((CUADRO!M$5&amp;$E180),'Hoja de Trabajo para listado'!$A$151:$Z$151,0)),0)+IFERROR(INDEX('Hoja de Trabajo para listado'!$AB$155:$BA$1048576,MATCH($A180,'Hoja de Trabajo para listado'!$AB$155:$AB$1048576,0),MATCH((CUADRO!M$5&amp;$E180),'Hoja de Trabajo para listado'!$AB$151:$BA$151,0)),0)+IFERROR(INDEX('Hoja de Trabajo para listado'!$BC$155:$CB$1048576,MATCH($A180,'Hoja de Trabajo para listado'!$BC$155:$BC$1048576,0),MATCH((CUADRO!M$5&amp;$E180),'Hoja de Trabajo para listado'!$BC$151:$CB$151,0)),0)+IFERROR(INDEX('Hoja de Trabajo para listado'!$DE$153:$DG$274,MATCH($A180,'Hoja de Trabajo para listado'!$DE$153:$DE$1048576,0),MATCH((CUADRO!M$5&amp;$E180),'Hoja de Trabajo para listado'!$DE$151:$DG$151,0)),0)+IFERROR(INDEX('Hoja de Trabajo para listado'!$CD$155:$DC$1048576,MATCH($A180,'Hoja de Trabajo para listado'!$CD$155:$CD$1048576,0),MATCH((CUADRO!M$5&amp;$E180),'Hoja de Trabajo para listado'!$CD$151:$DC$151,0)),0)</f>
        <v>0</v>
      </c>
      <c r="N180" s="243">
        <f ca="1">+IFERROR(INDEX('Hoja de Trabajo para listado'!$A$155:$Z$1048576,MATCH($A180,'Hoja de Trabajo para listado'!$A$155:$A$1048576,0),MATCH((CUADRO!N$5&amp;$E180),'Hoja de Trabajo para listado'!$A$151:$Z$151,0)),0)+IFERROR(INDEX('Hoja de Trabajo para listado'!$AB$155:$BA$1048576,MATCH($A180,'Hoja de Trabajo para listado'!$AB$155:$AB$1048576,0),MATCH((CUADRO!N$5&amp;$E180),'Hoja de Trabajo para listado'!$AB$151:$BA$151,0)),0)+IFERROR(INDEX('Hoja de Trabajo para listado'!$BC$155:$CB$1048576,MATCH($A180,'Hoja de Trabajo para listado'!$BC$155:$BC$1048576,0),MATCH((CUADRO!N$5&amp;$E180),'Hoja de Trabajo para listado'!$BC$151:$CB$151,0)),0)+IFERROR(INDEX('Hoja de Trabajo para listado'!$DE$153:$DG$274,MATCH($A180,'Hoja de Trabajo para listado'!$DE$153:$DE$1048576,0),MATCH((CUADRO!N$5&amp;$E180),'Hoja de Trabajo para listado'!$DE$151:$DG$151,0)),0)+IFERROR(INDEX('Hoja de Trabajo para listado'!$CD$155:$DC$1048576,MATCH($A180,'Hoja de Trabajo para listado'!$CD$155:$CD$1048576,0),MATCH((CUADRO!N$5&amp;$E180),'Hoja de Trabajo para listado'!$CD$151:$DC$151,0)),0)</f>
        <v>0</v>
      </c>
      <c r="O180" s="243">
        <f ca="1">+IFERROR(INDEX('Hoja de Trabajo para listado'!$A$155:$Z$1048576,MATCH($A180,'Hoja de Trabajo para listado'!$A$155:$A$1048576,0),MATCH((CUADRO!O$5&amp;$E180),'Hoja de Trabajo para listado'!$A$151:$Z$151,0)),0)+IFERROR(INDEX('Hoja de Trabajo para listado'!$AB$155:$BA$1048576,MATCH($A180,'Hoja de Trabajo para listado'!$AB$155:$AB$1048576,0),MATCH((CUADRO!O$5&amp;$E180),'Hoja de Trabajo para listado'!$AB$151:$BA$151,0)),0)+IFERROR(INDEX('Hoja de Trabajo para listado'!$BC$155:$CB$1048576,MATCH($A180,'Hoja de Trabajo para listado'!$BC$155:$BC$1048576,0),MATCH((CUADRO!O$5&amp;$E180),'Hoja de Trabajo para listado'!$BC$151:$CB$151,0)),0)+IFERROR(INDEX('Hoja de Trabajo para listado'!$DE$153:$DG$274,MATCH($A180,'Hoja de Trabajo para listado'!$DE$153:$DE$1048576,0),MATCH((CUADRO!O$5&amp;$E180),'Hoja de Trabajo para listado'!$DE$151:$DG$151,0)),0)+IFERROR(INDEX('Hoja de Trabajo para listado'!$CD$155:$DC$1048576,MATCH($A180,'Hoja de Trabajo para listado'!$CD$155:$CD$1048576,0),MATCH((CUADRO!O$5&amp;$E180),'Hoja de Trabajo para listado'!$CD$151:$DC$151,0)),0)</f>
        <v>0</v>
      </c>
      <c r="P180" s="243">
        <f ca="1">+IFERROR(INDEX('Hoja de Trabajo para listado'!$A$155:$Z$1048576,MATCH($A180,'Hoja de Trabajo para listado'!$A$155:$A$1048576,0),MATCH((CUADRO!P$5&amp;$E180),'Hoja de Trabajo para listado'!$A$151:$Z$151,0)),0)+IFERROR(INDEX('Hoja de Trabajo para listado'!$AB$155:$BA$1048576,MATCH($A180,'Hoja de Trabajo para listado'!$AB$155:$AB$1048576,0),MATCH((CUADRO!P$5&amp;$E180),'Hoja de Trabajo para listado'!$AB$151:$BA$151,0)),0)+IFERROR(INDEX('Hoja de Trabajo para listado'!$BC$155:$CB$1048576,MATCH($A180,'Hoja de Trabajo para listado'!$BC$155:$BC$1048576,0),MATCH((CUADRO!P$5&amp;$E180),'Hoja de Trabajo para listado'!$BC$151:$CB$151,0)),0)+IFERROR(INDEX('Hoja de Trabajo para listado'!$DE$153:$DG$274,MATCH($A180,'Hoja de Trabajo para listado'!$DE$153:$DE$1048576,0),MATCH((CUADRO!P$5&amp;$E180),'Hoja de Trabajo para listado'!$DE$151:$DG$151,0)),0)+IFERROR(INDEX('Hoja de Trabajo para listado'!$CD$155:$DC$1048576,MATCH($A180,'Hoja de Trabajo para listado'!$CD$155:$CD$1048576,0),MATCH((CUADRO!P$5&amp;$E180),'Hoja de Trabajo para listado'!$CD$151:$DC$151,0)),0)</f>
        <v>0</v>
      </c>
      <c r="Q180" s="243">
        <f ca="1">+IFERROR(INDEX('Hoja de Trabajo para listado'!$A$155:$Z$1048576,MATCH($A180,'Hoja de Trabajo para listado'!$A$155:$A$1048576,0),MATCH((CUADRO!Q$5&amp;$E180),'Hoja de Trabajo para listado'!$A$151:$Z$151,0)),0)+IFERROR(INDEX('Hoja de Trabajo para listado'!$AB$155:$BA$1048576,MATCH($A180,'Hoja de Trabajo para listado'!$AB$155:$AB$1048576,0),MATCH((CUADRO!Q$5&amp;$E180),'Hoja de Trabajo para listado'!$AB$151:$BA$151,0)),0)+IFERROR(INDEX('Hoja de Trabajo para listado'!$BC$155:$CB$1048576,MATCH($A180,'Hoja de Trabajo para listado'!$BC$155:$BC$1048576,0),MATCH((CUADRO!Q$5&amp;$E180),'Hoja de Trabajo para listado'!$BC$151:$CB$151,0)),0)+IFERROR(INDEX('Hoja de Trabajo para listado'!$DE$153:$DG$274,MATCH($A180,'Hoja de Trabajo para listado'!$DE$153:$DE$1048576,0),MATCH((CUADRO!Q$5&amp;$E180),'Hoja de Trabajo para listado'!$DE$151:$DG$151,0)),0)+IFERROR(INDEX('Hoja de Trabajo para listado'!$CD$155:$DC$1048576,MATCH($A180,'Hoja de Trabajo para listado'!$CD$155:$CD$1048576,0),MATCH((CUADRO!Q$5&amp;$E180),'Hoja de Trabajo para listado'!$CD$151:$DC$151,0)),0)</f>
        <v>0</v>
      </c>
      <c r="R180" s="243">
        <f t="shared" ca="1" si="7"/>
        <v>0</v>
      </c>
      <c r="S180" s="243"/>
      <c r="T180" s="243">
        <f ca="1">+T181</f>
        <v>2303633.21</v>
      </c>
      <c r="U180" s="242">
        <f t="shared" si="8"/>
        <v>1</v>
      </c>
      <c r="V180" s="333" t="str">
        <f>+VLOOKUP(A180,bd_lista!$A$3:$E$590,5,FALSE)</f>
        <v>Instituciones Descentralizadas</v>
      </c>
      <c r="W180" s="391" t="str">
        <f>+V180</f>
        <v>Instituciones Descentralizadas</v>
      </c>
      <c r="X180" s="242">
        <f>+VLOOKUP(A180,[4]Sheet1!$A$13:$D$744,4,FALSE)</f>
        <v>16</v>
      </c>
      <c r="Y180" s="242" t="str">
        <f>+VLOOKUP(X180,bd_lista!$A$3:$C$590,3,FALSE)</f>
        <v>Ministerio de Educación</v>
      </c>
      <c r="Z180" s="294">
        <f>+X180</f>
        <v>16</v>
      </c>
      <c r="AA180" s="295" t="str">
        <f>+Y180</f>
        <v>Ministerio de Educación</v>
      </c>
    </row>
    <row r="181" spans="1:27" ht="15" customHeight="1">
      <c r="A181" s="32">
        <v>267</v>
      </c>
      <c r="B181" s="388"/>
      <c r="C181" s="333" t="str">
        <f>+VLOOKUP(A181,bd_lista!$A$3:$C$590,3,FALSE)</f>
        <v>Direc. Dptal. de Educación Cochabamba</v>
      </c>
      <c r="D181" s="390"/>
      <c r="E181" s="333" t="s">
        <v>1305</v>
      </c>
      <c r="F181" s="245">
        <f ca="1">+IFERROR(INDEX('Hoja de Trabajo para listado'!$A$155:$Z$1048576,MATCH($A181,'Hoja de Trabajo para listado'!$A$155:$A$1048576,0),MATCH((CUADRO!F$5&amp;$E181),'Hoja de Trabajo para listado'!$A$151:$Z$151,0)),0)+IFERROR(INDEX('Hoja de Trabajo para listado'!$AB$155:$BA$1048576,MATCH($A181,'Hoja de Trabajo para listado'!$AB$155:$AB$1048576,0),MATCH((CUADRO!F$5&amp;$E181),'Hoja de Trabajo para listado'!$AB$151:$BA$151,0)),0)+IFERROR(INDEX('Hoja de Trabajo para listado'!$BC$155:$CB$1048576,MATCH($A181,'Hoja de Trabajo para listado'!$BC$155:$BC$1048576,0),MATCH((CUADRO!F$5&amp;$E181),'Hoja de Trabajo para listado'!$BC$151:$CB$151,0)),0)+IFERROR(INDEX('Hoja de Trabajo para listado'!$DE$153:$DG$274,MATCH($A181,'Hoja de Trabajo para listado'!$DE$153:$DE$1048576,0),MATCH((CUADRO!F$5&amp;$E181),'Hoja de Trabajo para listado'!$DE$151:$DG$151,0)),0)+IFERROR(INDEX('Hoja de Trabajo para listado'!$CD$155:$DC$1048576,MATCH($A181,'Hoja de Trabajo para listado'!$CD$155:$CD$1048576,0),MATCH((CUADRO!F$5&amp;$E181),'Hoja de Trabajo para listado'!$CD$151:$DC$151,0)),0)</f>
        <v>0</v>
      </c>
      <c r="G181" s="245">
        <f ca="1">+IFERROR(INDEX('Hoja de Trabajo para listado'!$A$155:$Z$1048576,MATCH($A181,'Hoja de Trabajo para listado'!$A$155:$A$1048576,0),MATCH((CUADRO!G$5&amp;$E181),'Hoja de Trabajo para listado'!$A$151:$Z$151,0)),0)+IFERROR(INDEX('Hoja de Trabajo para listado'!$AB$155:$BA$1048576,MATCH($A181,'Hoja de Trabajo para listado'!$AB$155:$AB$1048576,0),MATCH((CUADRO!G$5&amp;$E181),'Hoja de Trabajo para listado'!$AB$151:$BA$151,0)),0)+IFERROR(INDEX('Hoja de Trabajo para listado'!$BC$155:$CB$1048576,MATCH($A181,'Hoja de Trabajo para listado'!$BC$155:$BC$1048576,0),MATCH((CUADRO!G$5&amp;$E181),'Hoja de Trabajo para listado'!$BC$151:$CB$151,0)),0)+IFERROR(INDEX('Hoja de Trabajo para listado'!$DE$153:$DG$274,MATCH($A181,'Hoja de Trabajo para listado'!$DE$153:$DE$1048576,0),MATCH((CUADRO!G$5&amp;$E181),'Hoja de Trabajo para listado'!$DE$151:$DG$151,0)),0)+IFERROR(INDEX('Hoja de Trabajo para listado'!$CD$155:$DC$1048576,MATCH($A181,'Hoja de Trabajo para listado'!$CD$155:$CD$1048576,0),MATCH((CUADRO!G$5&amp;$E181),'Hoja de Trabajo para listado'!$CD$151:$DC$151,0)),0)</f>
        <v>786059.21</v>
      </c>
      <c r="H181" s="245">
        <f ca="1">+IFERROR(INDEX('Hoja de Trabajo para listado'!$A$155:$Z$1048576,MATCH($A181,'Hoja de Trabajo para listado'!$A$155:$A$1048576,0),MATCH((CUADRO!H$5&amp;$E181),'Hoja de Trabajo para listado'!$A$151:$Z$151,0)),0)+IFERROR(INDEX('Hoja de Trabajo para listado'!$AB$155:$BA$1048576,MATCH($A181,'Hoja de Trabajo para listado'!$AB$155:$AB$1048576,0),MATCH((CUADRO!H$5&amp;$E181),'Hoja de Trabajo para listado'!$AB$151:$BA$151,0)),0)+IFERROR(INDEX('Hoja de Trabajo para listado'!$BC$155:$CB$1048576,MATCH($A181,'Hoja de Trabajo para listado'!$BC$155:$BC$1048576,0),MATCH((CUADRO!H$5&amp;$E181),'Hoja de Trabajo para listado'!$BC$151:$CB$151,0)),0)+IFERROR(INDEX('Hoja de Trabajo para listado'!$DE$153:$DG$274,MATCH($A181,'Hoja de Trabajo para listado'!$DE$153:$DE$1048576,0),MATCH((CUADRO!H$5&amp;$E181),'Hoja de Trabajo para listado'!$DE$151:$DG$151,0)),0)+IFERROR(INDEX('Hoja de Trabajo para listado'!$CD$155:$DC$1048576,MATCH($A181,'Hoja de Trabajo para listado'!$CD$155:$CD$1048576,0),MATCH((CUADRO!H$5&amp;$E181),'Hoja de Trabajo para listado'!$CD$151:$DC$151,0)),0)</f>
        <v>0</v>
      </c>
      <c r="I181" s="245">
        <f ca="1">+IFERROR(INDEX('Hoja de Trabajo para listado'!$A$155:$Z$1048576,MATCH($A181,'Hoja de Trabajo para listado'!$A$155:$A$1048576,0),MATCH((CUADRO!I$5&amp;$E181),'Hoja de Trabajo para listado'!$A$151:$Z$151,0)),0)+IFERROR(INDEX('Hoja de Trabajo para listado'!$AB$155:$BA$1048576,MATCH($A181,'Hoja de Trabajo para listado'!$AB$155:$AB$1048576,0),MATCH((CUADRO!I$5&amp;$E181),'Hoja de Trabajo para listado'!$AB$151:$BA$151,0)),0)+IFERROR(INDEX('Hoja de Trabajo para listado'!$BC$155:$CB$1048576,MATCH($A181,'Hoja de Trabajo para listado'!$BC$155:$BC$1048576,0),MATCH((CUADRO!I$5&amp;$E181),'Hoja de Trabajo para listado'!$BC$151:$CB$151,0)),0)+IFERROR(INDEX('Hoja de Trabajo para listado'!$DE$153:$DG$274,MATCH($A181,'Hoja de Trabajo para listado'!$DE$153:$DE$1048576,0),MATCH((CUADRO!I$5&amp;$E181),'Hoja de Trabajo para listado'!$DE$151:$DG$151,0)),0)+IFERROR(INDEX('Hoja de Trabajo para listado'!$CD$155:$DC$1048576,MATCH($A181,'Hoja de Trabajo para listado'!$CD$155:$CD$1048576,0),MATCH((CUADRO!I$5&amp;$E181),'Hoja de Trabajo para listado'!$CD$151:$DC$151,0)),0)</f>
        <v>1517574</v>
      </c>
      <c r="J181" s="245">
        <f ca="1">+IFERROR(INDEX('Hoja de Trabajo para listado'!$A$155:$Z$1048576,MATCH($A181,'Hoja de Trabajo para listado'!$A$155:$A$1048576,0),MATCH((CUADRO!J$5&amp;$E181),'Hoja de Trabajo para listado'!$A$151:$Z$151,0)),0)+IFERROR(INDEX('Hoja de Trabajo para listado'!$AB$155:$BA$1048576,MATCH($A181,'Hoja de Trabajo para listado'!$AB$155:$AB$1048576,0),MATCH((CUADRO!J$5&amp;$E181),'Hoja de Trabajo para listado'!$AB$151:$BA$151,0)),0)+IFERROR(INDEX('Hoja de Trabajo para listado'!$BC$155:$CB$1048576,MATCH($A181,'Hoja de Trabajo para listado'!$BC$155:$BC$1048576,0),MATCH((CUADRO!J$5&amp;$E181),'Hoja de Trabajo para listado'!$BC$151:$CB$151,0)),0)+IFERROR(INDEX('Hoja de Trabajo para listado'!$DE$153:$DG$274,MATCH($A181,'Hoja de Trabajo para listado'!$DE$153:$DE$1048576,0),MATCH((CUADRO!J$5&amp;$E181),'Hoja de Trabajo para listado'!$DE$151:$DG$151,0)),0)+IFERROR(INDEX('Hoja de Trabajo para listado'!$CD$155:$DC$1048576,MATCH($A181,'Hoja de Trabajo para listado'!$CD$155:$CD$1048576,0),MATCH((CUADRO!J$5&amp;$E181),'Hoja de Trabajo para listado'!$CD$151:$DC$151,0)),0)</f>
        <v>0</v>
      </c>
      <c r="K181" s="245">
        <f ca="1">+IFERROR(INDEX('Hoja de Trabajo para listado'!$A$155:$Z$1048576,MATCH($A181,'Hoja de Trabajo para listado'!$A$155:$A$1048576,0),MATCH((CUADRO!K$5&amp;$E181),'Hoja de Trabajo para listado'!$A$151:$Z$151,0)),0)+IFERROR(INDEX('Hoja de Trabajo para listado'!$AB$155:$BA$1048576,MATCH($A181,'Hoja de Trabajo para listado'!$AB$155:$AB$1048576,0),MATCH((CUADRO!K$5&amp;$E181),'Hoja de Trabajo para listado'!$AB$151:$BA$151,0)),0)+IFERROR(INDEX('Hoja de Trabajo para listado'!$BC$155:$CB$1048576,MATCH($A181,'Hoja de Trabajo para listado'!$BC$155:$BC$1048576,0),MATCH((CUADRO!K$5&amp;$E181),'Hoja de Trabajo para listado'!$BC$151:$CB$151,0)),0)+IFERROR(INDEX('Hoja de Trabajo para listado'!$DE$153:$DG$274,MATCH($A181,'Hoja de Trabajo para listado'!$DE$153:$DE$1048576,0),MATCH((CUADRO!K$5&amp;$E181),'Hoja de Trabajo para listado'!$DE$151:$DG$151,0)),0)+IFERROR(INDEX('Hoja de Trabajo para listado'!$CD$155:$DC$1048576,MATCH($A181,'Hoja de Trabajo para listado'!$CD$155:$CD$1048576,0),MATCH((CUADRO!K$5&amp;$E181),'Hoja de Trabajo para listado'!$CD$151:$DC$151,0)),0)</f>
        <v>0</v>
      </c>
      <c r="L181" s="245">
        <f ca="1">+IFERROR(INDEX('Hoja de Trabajo para listado'!$A$155:$Z$1048576,MATCH($A181,'Hoja de Trabajo para listado'!$A$155:$A$1048576,0),MATCH((CUADRO!L$5&amp;$E181),'Hoja de Trabajo para listado'!$A$151:$Z$151,0)),0)+IFERROR(INDEX('Hoja de Trabajo para listado'!$AB$155:$BA$1048576,MATCH($A181,'Hoja de Trabajo para listado'!$AB$155:$AB$1048576,0),MATCH((CUADRO!L$5&amp;$E181),'Hoja de Trabajo para listado'!$AB$151:$BA$151,0)),0)+IFERROR(INDEX('Hoja de Trabajo para listado'!$BC$155:$CB$1048576,MATCH($A181,'Hoja de Trabajo para listado'!$BC$155:$BC$1048576,0),MATCH((CUADRO!L$5&amp;$E181),'Hoja de Trabajo para listado'!$BC$151:$CB$151,0)),0)+IFERROR(INDEX('Hoja de Trabajo para listado'!$DE$153:$DG$274,MATCH($A181,'Hoja de Trabajo para listado'!$DE$153:$DE$1048576,0),MATCH((CUADRO!L$5&amp;$E181),'Hoja de Trabajo para listado'!$DE$151:$DG$151,0)),0)+IFERROR(INDEX('Hoja de Trabajo para listado'!$CD$155:$DC$1048576,MATCH($A181,'Hoja de Trabajo para listado'!$CD$155:$CD$1048576,0),MATCH((CUADRO!L$5&amp;$E181),'Hoja de Trabajo para listado'!$CD$151:$DC$151,0)),0)</f>
        <v>0</v>
      </c>
      <c r="M181" s="245">
        <f ca="1">+IFERROR(INDEX('Hoja de Trabajo para listado'!$A$155:$Z$1048576,MATCH($A181,'Hoja de Trabajo para listado'!$A$155:$A$1048576,0),MATCH((CUADRO!M$5&amp;$E181),'Hoja de Trabajo para listado'!$A$151:$Z$151,0)),0)+IFERROR(INDEX('Hoja de Trabajo para listado'!$AB$155:$BA$1048576,MATCH($A181,'Hoja de Trabajo para listado'!$AB$155:$AB$1048576,0),MATCH((CUADRO!M$5&amp;$E181),'Hoja de Trabajo para listado'!$AB$151:$BA$151,0)),0)+IFERROR(INDEX('Hoja de Trabajo para listado'!$BC$155:$CB$1048576,MATCH($A181,'Hoja de Trabajo para listado'!$BC$155:$BC$1048576,0),MATCH((CUADRO!M$5&amp;$E181),'Hoja de Trabajo para listado'!$BC$151:$CB$151,0)),0)+IFERROR(INDEX('Hoja de Trabajo para listado'!$DE$153:$DG$274,MATCH($A181,'Hoja de Trabajo para listado'!$DE$153:$DE$1048576,0),MATCH((CUADRO!M$5&amp;$E181),'Hoja de Trabajo para listado'!$DE$151:$DG$151,0)),0)+IFERROR(INDEX('Hoja de Trabajo para listado'!$CD$155:$DC$1048576,MATCH($A181,'Hoja de Trabajo para listado'!$CD$155:$CD$1048576,0),MATCH((CUADRO!M$5&amp;$E181),'Hoja de Trabajo para listado'!$CD$151:$DC$151,0)),0)</f>
        <v>0</v>
      </c>
      <c r="N181" s="245">
        <f ca="1">+IFERROR(INDEX('Hoja de Trabajo para listado'!$A$155:$Z$1048576,MATCH($A181,'Hoja de Trabajo para listado'!$A$155:$A$1048576,0),MATCH((CUADRO!N$5&amp;$E181),'Hoja de Trabajo para listado'!$A$151:$Z$151,0)),0)+IFERROR(INDEX('Hoja de Trabajo para listado'!$AB$155:$BA$1048576,MATCH($A181,'Hoja de Trabajo para listado'!$AB$155:$AB$1048576,0),MATCH((CUADRO!N$5&amp;$E181),'Hoja de Trabajo para listado'!$AB$151:$BA$151,0)),0)+IFERROR(INDEX('Hoja de Trabajo para listado'!$BC$155:$CB$1048576,MATCH($A181,'Hoja de Trabajo para listado'!$BC$155:$BC$1048576,0),MATCH((CUADRO!N$5&amp;$E181),'Hoja de Trabajo para listado'!$BC$151:$CB$151,0)),0)+IFERROR(INDEX('Hoja de Trabajo para listado'!$DE$153:$DG$274,MATCH($A181,'Hoja de Trabajo para listado'!$DE$153:$DE$1048576,0),MATCH((CUADRO!N$5&amp;$E181),'Hoja de Trabajo para listado'!$DE$151:$DG$151,0)),0)+IFERROR(INDEX('Hoja de Trabajo para listado'!$CD$155:$DC$1048576,MATCH($A181,'Hoja de Trabajo para listado'!$CD$155:$CD$1048576,0),MATCH((CUADRO!N$5&amp;$E181),'Hoja de Trabajo para listado'!$CD$151:$DC$151,0)),0)</f>
        <v>0</v>
      </c>
      <c r="O181" s="245">
        <f ca="1">+IFERROR(INDEX('Hoja de Trabajo para listado'!$A$155:$Z$1048576,MATCH($A181,'Hoja de Trabajo para listado'!$A$155:$A$1048576,0),MATCH((CUADRO!O$5&amp;$E181),'Hoja de Trabajo para listado'!$A$151:$Z$151,0)),0)+IFERROR(INDEX('Hoja de Trabajo para listado'!$AB$155:$BA$1048576,MATCH($A181,'Hoja de Trabajo para listado'!$AB$155:$AB$1048576,0),MATCH((CUADRO!O$5&amp;$E181),'Hoja de Trabajo para listado'!$AB$151:$BA$151,0)),0)+IFERROR(INDEX('Hoja de Trabajo para listado'!$BC$155:$CB$1048576,MATCH($A181,'Hoja de Trabajo para listado'!$BC$155:$BC$1048576,0),MATCH((CUADRO!O$5&amp;$E181),'Hoja de Trabajo para listado'!$BC$151:$CB$151,0)),0)+IFERROR(INDEX('Hoja de Trabajo para listado'!$DE$153:$DG$274,MATCH($A181,'Hoja de Trabajo para listado'!$DE$153:$DE$1048576,0),MATCH((CUADRO!O$5&amp;$E181),'Hoja de Trabajo para listado'!$DE$151:$DG$151,0)),0)+IFERROR(INDEX('Hoja de Trabajo para listado'!$CD$155:$DC$1048576,MATCH($A181,'Hoja de Trabajo para listado'!$CD$155:$CD$1048576,0),MATCH((CUADRO!O$5&amp;$E181),'Hoja de Trabajo para listado'!$CD$151:$DC$151,0)),0)</f>
        <v>0</v>
      </c>
      <c r="P181" s="245">
        <f ca="1">+IFERROR(INDEX('Hoja de Trabajo para listado'!$A$155:$Z$1048576,MATCH($A181,'Hoja de Trabajo para listado'!$A$155:$A$1048576,0),MATCH((CUADRO!P$5&amp;$E181),'Hoja de Trabajo para listado'!$A$151:$Z$151,0)),0)+IFERROR(INDEX('Hoja de Trabajo para listado'!$AB$155:$BA$1048576,MATCH($A181,'Hoja de Trabajo para listado'!$AB$155:$AB$1048576,0),MATCH((CUADRO!P$5&amp;$E181),'Hoja de Trabajo para listado'!$AB$151:$BA$151,0)),0)+IFERROR(INDEX('Hoja de Trabajo para listado'!$BC$155:$CB$1048576,MATCH($A181,'Hoja de Trabajo para listado'!$BC$155:$BC$1048576,0),MATCH((CUADRO!P$5&amp;$E181),'Hoja de Trabajo para listado'!$BC$151:$CB$151,0)),0)+IFERROR(INDEX('Hoja de Trabajo para listado'!$DE$153:$DG$274,MATCH($A181,'Hoja de Trabajo para listado'!$DE$153:$DE$1048576,0),MATCH((CUADRO!P$5&amp;$E181),'Hoja de Trabajo para listado'!$DE$151:$DG$151,0)),0)+IFERROR(INDEX('Hoja de Trabajo para listado'!$CD$155:$DC$1048576,MATCH($A181,'Hoja de Trabajo para listado'!$CD$155:$CD$1048576,0),MATCH((CUADRO!P$5&amp;$E181),'Hoja de Trabajo para listado'!$CD$151:$DC$151,0)),0)</f>
        <v>0</v>
      </c>
      <c r="Q181" s="245">
        <f ca="1">+IFERROR(INDEX('Hoja de Trabajo para listado'!$A$155:$Z$1048576,MATCH($A181,'Hoja de Trabajo para listado'!$A$155:$A$1048576,0),MATCH((CUADRO!Q$5&amp;$E181),'Hoja de Trabajo para listado'!$A$151:$Z$151,0)),0)+IFERROR(INDEX('Hoja de Trabajo para listado'!$AB$155:$BA$1048576,MATCH($A181,'Hoja de Trabajo para listado'!$AB$155:$AB$1048576,0),MATCH((CUADRO!Q$5&amp;$E181),'Hoja de Trabajo para listado'!$AB$151:$BA$151,0)),0)+IFERROR(INDEX('Hoja de Trabajo para listado'!$BC$155:$CB$1048576,MATCH($A181,'Hoja de Trabajo para listado'!$BC$155:$BC$1048576,0),MATCH((CUADRO!Q$5&amp;$E181),'Hoja de Trabajo para listado'!$BC$151:$CB$151,0)),0)+IFERROR(INDEX('Hoja de Trabajo para listado'!$DE$153:$DG$274,MATCH($A181,'Hoja de Trabajo para listado'!$DE$153:$DE$1048576,0),MATCH((CUADRO!Q$5&amp;$E181),'Hoja de Trabajo para listado'!$DE$151:$DG$151,0)),0)+IFERROR(INDEX('Hoja de Trabajo para listado'!$CD$155:$DC$1048576,MATCH($A181,'Hoja de Trabajo para listado'!$CD$155:$CD$1048576,0),MATCH((CUADRO!Q$5&amp;$E181),'Hoja de Trabajo para listado'!$CD$151:$DC$151,0)),0)</f>
        <v>0</v>
      </c>
      <c r="R181" s="245">
        <f t="shared" ca="1" si="7"/>
        <v>2303633.21</v>
      </c>
      <c r="S181" s="245">
        <f ca="1">+R180+R181</f>
        <v>2303633.21</v>
      </c>
      <c r="T181" s="245">
        <f ca="1">+S181</f>
        <v>2303633.21</v>
      </c>
      <c r="U181" s="244">
        <f t="shared" si="8"/>
        <v>2</v>
      </c>
      <c r="V181" s="333" t="str">
        <f>+VLOOKUP(A181,bd_lista!$A$3:$E$590,5,FALSE)</f>
        <v>Instituciones Descentralizadas</v>
      </c>
      <c r="W181" s="392"/>
      <c r="X181" s="242">
        <f>+VLOOKUP(A181,[4]Sheet1!$A$13:$D$744,4,FALSE)</f>
        <v>16</v>
      </c>
      <c r="Y181" s="242" t="str">
        <f>+VLOOKUP(X181,bd_lista!$A$3:$C$590,3,FALSE)</f>
        <v>Ministerio de Educación</v>
      </c>
      <c r="Z181" s="292"/>
      <c r="AA181" s="293"/>
    </row>
    <row r="182" spans="1:27" ht="15" hidden="1" customHeight="1">
      <c r="A182" s="251">
        <v>268</v>
      </c>
      <c r="B182" s="387">
        <f>+A182</f>
        <v>268</v>
      </c>
      <c r="C182" s="247" t="str">
        <f>+VLOOKUP(A182,bd_lista!$A$3:$C$590,3,FALSE)</f>
        <v>Direc. Dptal. de Educación Oruro</v>
      </c>
      <c r="D182" s="389" t="str">
        <f>+C182</f>
        <v>Direc. Dptal. de Educación Oruro</v>
      </c>
      <c r="E182" s="247" t="s">
        <v>1304</v>
      </c>
      <c r="F182" s="243">
        <f ca="1">+IFERROR(INDEX('Hoja de Trabajo para listado'!$A$155:$Z$1048576,MATCH($A182,'Hoja de Trabajo para listado'!$A$155:$A$1048576,0),MATCH((CUADRO!F$5&amp;$E182),'Hoja de Trabajo para listado'!$A$151:$Z$151,0)),0)+IFERROR(INDEX('Hoja de Trabajo para listado'!$AB$155:$BA$1048576,MATCH($A182,'Hoja de Trabajo para listado'!$AB$155:$AB$1048576,0),MATCH((CUADRO!F$5&amp;$E182),'Hoja de Trabajo para listado'!$AB$151:$BA$151,0)),0)+IFERROR(INDEX('Hoja de Trabajo para listado'!$BC$155:$CB$1048576,MATCH($A182,'Hoja de Trabajo para listado'!$BC$155:$BC$1048576,0),MATCH((CUADRO!F$5&amp;$E182),'Hoja de Trabajo para listado'!$BC$151:$CB$151,0)),0)+IFERROR(INDEX('Hoja de Trabajo para listado'!$DE$153:$DG$274,MATCH($A182,'Hoja de Trabajo para listado'!$DE$153:$DE$1048576,0),MATCH((CUADRO!F$5&amp;$E182),'Hoja de Trabajo para listado'!$DE$151:$DG$151,0)),0)+IFERROR(INDEX('Hoja de Trabajo para listado'!$CD$155:$DC$1048576,MATCH($A182,'Hoja de Trabajo para listado'!$CD$155:$CD$1048576,0),MATCH((CUADRO!F$5&amp;$E182),'Hoja de Trabajo para listado'!$CD$151:$DC$151,0)),0)</f>
        <v>0</v>
      </c>
      <c r="G182" s="243">
        <f ca="1">+IFERROR(INDEX('Hoja de Trabajo para listado'!$A$155:$Z$1048576,MATCH($A182,'Hoja de Trabajo para listado'!$A$155:$A$1048576,0),MATCH((CUADRO!G$5&amp;$E182),'Hoja de Trabajo para listado'!$A$151:$Z$151,0)),0)+IFERROR(INDEX('Hoja de Trabajo para listado'!$AB$155:$BA$1048576,MATCH($A182,'Hoja de Trabajo para listado'!$AB$155:$AB$1048576,0),MATCH((CUADRO!G$5&amp;$E182),'Hoja de Trabajo para listado'!$AB$151:$BA$151,0)),0)+IFERROR(INDEX('Hoja de Trabajo para listado'!$BC$155:$CB$1048576,MATCH($A182,'Hoja de Trabajo para listado'!$BC$155:$BC$1048576,0),MATCH((CUADRO!G$5&amp;$E182),'Hoja de Trabajo para listado'!$BC$151:$CB$151,0)),0)+IFERROR(INDEX('Hoja de Trabajo para listado'!$DE$153:$DG$274,MATCH($A182,'Hoja de Trabajo para listado'!$DE$153:$DE$1048576,0),MATCH((CUADRO!G$5&amp;$E182),'Hoja de Trabajo para listado'!$DE$151:$DG$151,0)),0)+IFERROR(INDEX('Hoja de Trabajo para listado'!$CD$155:$DC$1048576,MATCH($A182,'Hoja de Trabajo para listado'!$CD$155:$CD$1048576,0),MATCH((CUADRO!G$5&amp;$E182),'Hoja de Trabajo para listado'!$CD$151:$DC$151,0)),0)</f>
        <v>0</v>
      </c>
      <c r="H182" s="243">
        <f ca="1">+IFERROR(INDEX('Hoja de Trabajo para listado'!$A$155:$Z$1048576,MATCH($A182,'Hoja de Trabajo para listado'!$A$155:$A$1048576,0),MATCH((CUADRO!H$5&amp;$E182),'Hoja de Trabajo para listado'!$A$151:$Z$151,0)),0)+IFERROR(INDEX('Hoja de Trabajo para listado'!$AB$155:$BA$1048576,MATCH($A182,'Hoja de Trabajo para listado'!$AB$155:$AB$1048576,0),MATCH((CUADRO!H$5&amp;$E182),'Hoja de Trabajo para listado'!$AB$151:$BA$151,0)),0)+IFERROR(INDEX('Hoja de Trabajo para listado'!$BC$155:$CB$1048576,MATCH($A182,'Hoja de Trabajo para listado'!$BC$155:$BC$1048576,0),MATCH((CUADRO!H$5&amp;$E182),'Hoja de Trabajo para listado'!$BC$151:$CB$151,0)),0)+IFERROR(INDEX('Hoja de Trabajo para listado'!$DE$153:$DG$274,MATCH($A182,'Hoja de Trabajo para listado'!$DE$153:$DE$1048576,0),MATCH((CUADRO!H$5&amp;$E182),'Hoja de Trabajo para listado'!$DE$151:$DG$151,0)),0)+IFERROR(INDEX('Hoja de Trabajo para listado'!$CD$155:$DC$1048576,MATCH($A182,'Hoja de Trabajo para listado'!$CD$155:$CD$1048576,0),MATCH((CUADRO!H$5&amp;$E182),'Hoja de Trabajo para listado'!$CD$151:$DC$151,0)),0)</f>
        <v>0</v>
      </c>
      <c r="I182" s="243">
        <f ca="1">+IFERROR(INDEX('Hoja de Trabajo para listado'!$A$155:$Z$1048576,MATCH($A182,'Hoja de Trabajo para listado'!$A$155:$A$1048576,0),MATCH((CUADRO!I$5&amp;$E182),'Hoja de Trabajo para listado'!$A$151:$Z$151,0)),0)+IFERROR(INDEX('Hoja de Trabajo para listado'!$AB$155:$BA$1048576,MATCH($A182,'Hoja de Trabajo para listado'!$AB$155:$AB$1048576,0),MATCH((CUADRO!I$5&amp;$E182),'Hoja de Trabajo para listado'!$AB$151:$BA$151,0)),0)+IFERROR(INDEX('Hoja de Trabajo para listado'!$BC$155:$CB$1048576,MATCH($A182,'Hoja de Trabajo para listado'!$BC$155:$BC$1048576,0),MATCH((CUADRO!I$5&amp;$E182),'Hoja de Trabajo para listado'!$BC$151:$CB$151,0)),0)+IFERROR(INDEX('Hoja de Trabajo para listado'!$DE$153:$DG$274,MATCH($A182,'Hoja de Trabajo para listado'!$DE$153:$DE$1048576,0),MATCH((CUADRO!I$5&amp;$E182),'Hoja de Trabajo para listado'!$DE$151:$DG$151,0)),0)+IFERROR(INDEX('Hoja de Trabajo para listado'!$CD$155:$DC$1048576,MATCH($A182,'Hoja de Trabajo para listado'!$CD$155:$CD$1048576,0),MATCH((CUADRO!I$5&amp;$E182),'Hoja de Trabajo para listado'!$CD$151:$DC$151,0)),0)</f>
        <v>0</v>
      </c>
      <c r="J182" s="243">
        <f ca="1">+IFERROR(INDEX('Hoja de Trabajo para listado'!$A$155:$Z$1048576,MATCH($A182,'Hoja de Trabajo para listado'!$A$155:$A$1048576,0),MATCH((CUADRO!J$5&amp;$E182),'Hoja de Trabajo para listado'!$A$151:$Z$151,0)),0)+IFERROR(INDEX('Hoja de Trabajo para listado'!$AB$155:$BA$1048576,MATCH($A182,'Hoja de Trabajo para listado'!$AB$155:$AB$1048576,0),MATCH((CUADRO!J$5&amp;$E182),'Hoja de Trabajo para listado'!$AB$151:$BA$151,0)),0)+IFERROR(INDEX('Hoja de Trabajo para listado'!$BC$155:$CB$1048576,MATCH($A182,'Hoja de Trabajo para listado'!$BC$155:$BC$1048576,0),MATCH((CUADRO!J$5&amp;$E182),'Hoja de Trabajo para listado'!$BC$151:$CB$151,0)),0)+IFERROR(INDEX('Hoja de Trabajo para listado'!$DE$153:$DG$274,MATCH($A182,'Hoja de Trabajo para listado'!$DE$153:$DE$1048576,0),MATCH((CUADRO!J$5&amp;$E182),'Hoja de Trabajo para listado'!$DE$151:$DG$151,0)),0)+IFERROR(INDEX('Hoja de Trabajo para listado'!$CD$155:$DC$1048576,MATCH($A182,'Hoja de Trabajo para listado'!$CD$155:$CD$1048576,0),MATCH((CUADRO!J$5&amp;$E182),'Hoja de Trabajo para listado'!$CD$151:$DC$151,0)),0)</f>
        <v>0</v>
      </c>
      <c r="K182" s="243">
        <f ca="1">+IFERROR(INDEX('Hoja de Trabajo para listado'!$A$155:$Z$1048576,MATCH($A182,'Hoja de Trabajo para listado'!$A$155:$A$1048576,0),MATCH((CUADRO!K$5&amp;$E182),'Hoja de Trabajo para listado'!$A$151:$Z$151,0)),0)+IFERROR(INDEX('Hoja de Trabajo para listado'!$AB$155:$BA$1048576,MATCH($A182,'Hoja de Trabajo para listado'!$AB$155:$AB$1048576,0),MATCH((CUADRO!K$5&amp;$E182),'Hoja de Trabajo para listado'!$AB$151:$BA$151,0)),0)+IFERROR(INDEX('Hoja de Trabajo para listado'!$BC$155:$CB$1048576,MATCH($A182,'Hoja de Trabajo para listado'!$BC$155:$BC$1048576,0),MATCH((CUADRO!K$5&amp;$E182),'Hoja de Trabajo para listado'!$BC$151:$CB$151,0)),0)+IFERROR(INDEX('Hoja de Trabajo para listado'!$DE$153:$DG$274,MATCH($A182,'Hoja de Trabajo para listado'!$DE$153:$DE$1048576,0),MATCH((CUADRO!K$5&amp;$E182),'Hoja de Trabajo para listado'!$DE$151:$DG$151,0)),0)+IFERROR(INDEX('Hoja de Trabajo para listado'!$CD$155:$DC$1048576,MATCH($A182,'Hoja de Trabajo para listado'!$CD$155:$CD$1048576,0),MATCH((CUADRO!K$5&amp;$E182),'Hoja de Trabajo para listado'!$CD$151:$DC$151,0)),0)</f>
        <v>0</v>
      </c>
      <c r="L182" s="243">
        <f ca="1">+IFERROR(INDEX('Hoja de Trabajo para listado'!$A$155:$Z$1048576,MATCH($A182,'Hoja de Trabajo para listado'!$A$155:$A$1048576,0),MATCH((CUADRO!L$5&amp;$E182),'Hoja de Trabajo para listado'!$A$151:$Z$151,0)),0)+IFERROR(INDEX('Hoja de Trabajo para listado'!$AB$155:$BA$1048576,MATCH($A182,'Hoja de Trabajo para listado'!$AB$155:$AB$1048576,0),MATCH((CUADRO!L$5&amp;$E182),'Hoja de Trabajo para listado'!$AB$151:$BA$151,0)),0)+IFERROR(INDEX('Hoja de Trabajo para listado'!$BC$155:$CB$1048576,MATCH($A182,'Hoja de Trabajo para listado'!$BC$155:$BC$1048576,0),MATCH((CUADRO!L$5&amp;$E182),'Hoja de Trabajo para listado'!$BC$151:$CB$151,0)),0)+IFERROR(INDEX('Hoja de Trabajo para listado'!$DE$153:$DG$274,MATCH($A182,'Hoja de Trabajo para listado'!$DE$153:$DE$1048576,0),MATCH((CUADRO!L$5&amp;$E182),'Hoja de Trabajo para listado'!$DE$151:$DG$151,0)),0)+IFERROR(INDEX('Hoja de Trabajo para listado'!$CD$155:$DC$1048576,MATCH($A182,'Hoja de Trabajo para listado'!$CD$155:$CD$1048576,0),MATCH((CUADRO!L$5&amp;$E182),'Hoja de Trabajo para listado'!$CD$151:$DC$151,0)),0)</f>
        <v>0</v>
      </c>
      <c r="M182" s="243">
        <f ca="1">+IFERROR(INDEX('Hoja de Trabajo para listado'!$A$155:$Z$1048576,MATCH($A182,'Hoja de Trabajo para listado'!$A$155:$A$1048576,0),MATCH((CUADRO!M$5&amp;$E182),'Hoja de Trabajo para listado'!$A$151:$Z$151,0)),0)+IFERROR(INDEX('Hoja de Trabajo para listado'!$AB$155:$BA$1048576,MATCH($A182,'Hoja de Trabajo para listado'!$AB$155:$AB$1048576,0),MATCH((CUADRO!M$5&amp;$E182),'Hoja de Trabajo para listado'!$AB$151:$BA$151,0)),0)+IFERROR(INDEX('Hoja de Trabajo para listado'!$BC$155:$CB$1048576,MATCH($A182,'Hoja de Trabajo para listado'!$BC$155:$BC$1048576,0),MATCH((CUADRO!M$5&amp;$E182),'Hoja de Trabajo para listado'!$BC$151:$CB$151,0)),0)+IFERROR(INDEX('Hoja de Trabajo para listado'!$DE$153:$DG$274,MATCH($A182,'Hoja de Trabajo para listado'!$DE$153:$DE$1048576,0),MATCH((CUADRO!M$5&amp;$E182),'Hoja de Trabajo para listado'!$DE$151:$DG$151,0)),0)+IFERROR(INDEX('Hoja de Trabajo para listado'!$CD$155:$DC$1048576,MATCH($A182,'Hoja de Trabajo para listado'!$CD$155:$CD$1048576,0),MATCH((CUADRO!M$5&amp;$E182),'Hoja de Trabajo para listado'!$CD$151:$DC$151,0)),0)</f>
        <v>0</v>
      </c>
      <c r="N182" s="243">
        <f ca="1">+IFERROR(INDEX('Hoja de Trabajo para listado'!$A$155:$Z$1048576,MATCH($A182,'Hoja de Trabajo para listado'!$A$155:$A$1048576,0),MATCH((CUADRO!N$5&amp;$E182),'Hoja de Trabajo para listado'!$A$151:$Z$151,0)),0)+IFERROR(INDEX('Hoja de Trabajo para listado'!$AB$155:$BA$1048576,MATCH($A182,'Hoja de Trabajo para listado'!$AB$155:$AB$1048576,0),MATCH((CUADRO!N$5&amp;$E182),'Hoja de Trabajo para listado'!$AB$151:$BA$151,0)),0)+IFERROR(INDEX('Hoja de Trabajo para listado'!$BC$155:$CB$1048576,MATCH($A182,'Hoja de Trabajo para listado'!$BC$155:$BC$1048576,0),MATCH((CUADRO!N$5&amp;$E182),'Hoja de Trabajo para listado'!$BC$151:$CB$151,0)),0)+IFERROR(INDEX('Hoja de Trabajo para listado'!$DE$153:$DG$274,MATCH($A182,'Hoja de Trabajo para listado'!$DE$153:$DE$1048576,0),MATCH((CUADRO!N$5&amp;$E182),'Hoja de Trabajo para listado'!$DE$151:$DG$151,0)),0)+IFERROR(INDEX('Hoja de Trabajo para listado'!$CD$155:$DC$1048576,MATCH($A182,'Hoja de Trabajo para listado'!$CD$155:$CD$1048576,0),MATCH((CUADRO!N$5&amp;$E182),'Hoja de Trabajo para listado'!$CD$151:$DC$151,0)),0)</f>
        <v>0</v>
      </c>
      <c r="O182" s="243">
        <f ca="1">+IFERROR(INDEX('Hoja de Trabajo para listado'!$A$155:$Z$1048576,MATCH($A182,'Hoja de Trabajo para listado'!$A$155:$A$1048576,0),MATCH((CUADRO!O$5&amp;$E182),'Hoja de Trabajo para listado'!$A$151:$Z$151,0)),0)+IFERROR(INDEX('Hoja de Trabajo para listado'!$AB$155:$BA$1048576,MATCH($A182,'Hoja de Trabajo para listado'!$AB$155:$AB$1048576,0),MATCH((CUADRO!O$5&amp;$E182),'Hoja de Trabajo para listado'!$AB$151:$BA$151,0)),0)+IFERROR(INDEX('Hoja de Trabajo para listado'!$BC$155:$CB$1048576,MATCH($A182,'Hoja de Trabajo para listado'!$BC$155:$BC$1048576,0),MATCH((CUADRO!O$5&amp;$E182),'Hoja de Trabajo para listado'!$BC$151:$CB$151,0)),0)+IFERROR(INDEX('Hoja de Trabajo para listado'!$DE$153:$DG$274,MATCH($A182,'Hoja de Trabajo para listado'!$DE$153:$DE$1048576,0),MATCH((CUADRO!O$5&amp;$E182),'Hoja de Trabajo para listado'!$DE$151:$DG$151,0)),0)+IFERROR(INDEX('Hoja de Trabajo para listado'!$CD$155:$DC$1048576,MATCH($A182,'Hoja de Trabajo para listado'!$CD$155:$CD$1048576,0),MATCH((CUADRO!O$5&amp;$E182),'Hoja de Trabajo para listado'!$CD$151:$DC$151,0)),0)</f>
        <v>0</v>
      </c>
      <c r="P182" s="243">
        <f ca="1">+IFERROR(INDEX('Hoja de Trabajo para listado'!$A$155:$Z$1048576,MATCH($A182,'Hoja de Trabajo para listado'!$A$155:$A$1048576,0),MATCH((CUADRO!P$5&amp;$E182),'Hoja de Trabajo para listado'!$A$151:$Z$151,0)),0)+IFERROR(INDEX('Hoja de Trabajo para listado'!$AB$155:$BA$1048576,MATCH($A182,'Hoja de Trabajo para listado'!$AB$155:$AB$1048576,0),MATCH((CUADRO!P$5&amp;$E182),'Hoja de Trabajo para listado'!$AB$151:$BA$151,0)),0)+IFERROR(INDEX('Hoja de Trabajo para listado'!$BC$155:$CB$1048576,MATCH($A182,'Hoja de Trabajo para listado'!$BC$155:$BC$1048576,0),MATCH((CUADRO!P$5&amp;$E182),'Hoja de Trabajo para listado'!$BC$151:$CB$151,0)),0)+IFERROR(INDEX('Hoja de Trabajo para listado'!$DE$153:$DG$274,MATCH($A182,'Hoja de Trabajo para listado'!$DE$153:$DE$1048576,0),MATCH((CUADRO!P$5&amp;$E182),'Hoja de Trabajo para listado'!$DE$151:$DG$151,0)),0)+IFERROR(INDEX('Hoja de Trabajo para listado'!$CD$155:$DC$1048576,MATCH($A182,'Hoja de Trabajo para listado'!$CD$155:$CD$1048576,0),MATCH((CUADRO!P$5&amp;$E182),'Hoja de Trabajo para listado'!$CD$151:$DC$151,0)),0)</f>
        <v>0</v>
      </c>
      <c r="Q182" s="243">
        <f ca="1">+IFERROR(INDEX('Hoja de Trabajo para listado'!$A$155:$Z$1048576,MATCH($A182,'Hoja de Trabajo para listado'!$A$155:$A$1048576,0),MATCH((CUADRO!Q$5&amp;$E182),'Hoja de Trabajo para listado'!$A$151:$Z$151,0)),0)+IFERROR(INDEX('Hoja de Trabajo para listado'!$AB$155:$BA$1048576,MATCH($A182,'Hoja de Trabajo para listado'!$AB$155:$AB$1048576,0),MATCH((CUADRO!Q$5&amp;$E182),'Hoja de Trabajo para listado'!$AB$151:$BA$151,0)),0)+IFERROR(INDEX('Hoja de Trabajo para listado'!$BC$155:$CB$1048576,MATCH($A182,'Hoja de Trabajo para listado'!$BC$155:$BC$1048576,0),MATCH((CUADRO!Q$5&amp;$E182),'Hoja de Trabajo para listado'!$BC$151:$CB$151,0)),0)+IFERROR(INDEX('Hoja de Trabajo para listado'!$DE$153:$DG$274,MATCH($A182,'Hoja de Trabajo para listado'!$DE$153:$DE$1048576,0),MATCH((CUADRO!Q$5&amp;$E182),'Hoja de Trabajo para listado'!$DE$151:$DG$151,0)),0)+IFERROR(INDEX('Hoja de Trabajo para listado'!$CD$155:$DC$1048576,MATCH($A182,'Hoja de Trabajo para listado'!$CD$155:$CD$1048576,0),MATCH((CUADRO!Q$5&amp;$E182),'Hoja de Trabajo para listado'!$CD$151:$DC$151,0)),0)</f>
        <v>0</v>
      </c>
      <c r="R182" s="243">
        <f t="shared" ca="1" si="7"/>
        <v>0</v>
      </c>
      <c r="S182" s="243"/>
      <c r="T182" s="243">
        <f ca="1">+T183</f>
        <v>0</v>
      </c>
      <c r="U182" s="242">
        <f t="shared" si="8"/>
        <v>1</v>
      </c>
      <c r="V182" s="333" t="str">
        <f>+VLOOKUP(A182,bd_lista!$A$3:$E$590,5,FALSE)</f>
        <v>Instituciones Descentralizadas</v>
      </c>
      <c r="W182" s="391" t="str">
        <f>+V182</f>
        <v>Instituciones Descentralizadas</v>
      </c>
      <c r="X182" s="242">
        <f>+VLOOKUP(A182,[4]Sheet1!$A$13:$D$744,4,FALSE)</f>
        <v>16</v>
      </c>
      <c r="Y182" s="242" t="str">
        <f>+VLOOKUP(X182,bd_lista!$A$3:$C$590,3,FALSE)</f>
        <v>Ministerio de Educación</v>
      </c>
      <c r="Z182" s="294">
        <f>+X182</f>
        <v>16</v>
      </c>
      <c r="AA182" s="319" t="str">
        <f>+Y182</f>
        <v>Ministerio de Educación</v>
      </c>
    </row>
    <row r="183" spans="1:27" ht="15" hidden="1" customHeight="1">
      <c r="A183" s="32">
        <v>268</v>
      </c>
      <c r="B183" s="388"/>
      <c r="C183" s="333" t="str">
        <f>+VLOOKUP(A183,bd_lista!$A$3:$C$590,3,FALSE)</f>
        <v>Direc. Dptal. de Educación Oruro</v>
      </c>
      <c r="D183" s="390"/>
      <c r="E183" s="333" t="s">
        <v>1305</v>
      </c>
      <c r="F183" s="245">
        <f ca="1">+IFERROR(INDEX('Hoja de Trabajo para listado'!$A$155:$Z$1048576,MATCH($A183,'Hoja de Trabajo para listado'!$A$155:$A$1048576,0),MATCH((CUADRO!F$5&amp;$E183),'Hoja de Trabajo para listado'!$A$151:$Z$151,0)),0)+IFERROR(INDEX('Hoja de Trabajo para listado'!$AB$155:$BA$1048576,MATCH($A183,'Hoja de Trabajo para listado'!$AB$155:$AB$1048576,0),MATCH((CUADRO!F$5&amp;$E183),'Hoja de Trabajo para listado'!$AB$151:$BA$151,0)),0)+IFERROR(INDEX('Hoja de Trabajo para listado'!$BC$155:$CB$1048576,MATCH($A183,'Hoja de Trabajo para listado'!$BC$155:$BC$1048576,0),MATCH((CUADRO!F$5&amp;$E183),'Hoja de Trabajo para listado'!$BC$151:$CB$151,0)),0)+IFERROR(INDEX('Hoja de Trabajo para listado'!$DE$153:$DG$274,MATCH($A183,'Hoja de Trabajo para listado'!$DE$153:$DE$1048576,0),MATCH((CUADRO!F$5&amp;$E183),'Hoja de Trabajo para listado'!$DE$151:$DG$151,0)),0)+IFERROR(INDEX('Hoja de Trabajo para listado'!$CD$155:$DC$1048576,MATCH($A183,'Hoja de Trabajo para listado'!$CD$155:$CD$1048576,0),MATCH((CUADRO!F$5&amp;$E183),'Hoja de Trabajo para listado'!$CD$151:$DC$151,0)),0)</f>
        <v>0</v>
      </c>
      <c r="G183" s="245">
        <f ca="1">+IFERROR(INDEX('Hoja de Trabajo para listado'!$A$155:$Z$1048576,MATCH($A183,'Hoja de Trabajo para listado'!$A$155:$A$1048576,0),MATCH((CUADRO!G$5&amp;$E183),'Hoja de Trabajo para listado'!$A$151:$Z$151,0)),0)+IFERROR(INDEX('Hoja de Trabajo para listado'!$AB$155:$BA$1048576,MATCH($A183,'Hoja de Trabajo para listado'!$AB$155:$AB$1048576,0),MATCH((CUADRO!G$5&amp;$E183),'Hoja de Trabajo para listado'!$AB$151:$BA$151,0)),0)+IFERROR(INDEX('Hoja de Trabajo para listado'!$BC$155:$CB$1048576,MATCH($A183,'Hoja de Trabajo para listado'!$BC$155:$BC$1048576,0),MATCH((CUADRO!G$5&amp;$E183),'Hoja de Trabajo para listado'!$BC$151:$CB$151,0)),0)+IFERROR(INDEX('Hoja de Trabajo para listado'!$DE$153:$DG$274,MATCH($A183,'Hoja de Trabajo para listado'!$DE$153:$DE$1048576,0),MATCH((CUADRO!G$5&amp;$E183),'Hoja de Trabajo para listado'!$DE$151:$DG$151,0)),0)+IFERROR(INDEX('Hoja de Trabajo para listado'!$CD$155:$DC$1048576,MATCH($A183,'Hoja de Trabajo para listado'!$CD$155:$CD$1048576,0),MATCH((CUADRO!G$5&amp;$E183),'Hoja de Trabajo para listado'!$CD$151:$DC$151,0)),0)</f>
        <v>0</v>
      </c>
      <c r="H183" s="245">
        <f ca="1">+IFERROR(INDEX('Hoja de Trabajo para listado'!$A$155:$Z$1048576,MATCH($A183,'Hoja de Trabajo para listado'!$A$155:$A$1048576,0),MATCH((CUADRO!H$5&amp;$E183),'Hoja de Trabajo para listado'!$A$151:$Z$151,0)),0)+IFERROR(INDEX('Hoja de Trabajo para listado'!$AB$155:$BA$1048576,MATCH($A183,'Hoja de Trabajo para listado'!$AB$155:$AB$1048576,0),MATCH((CUADRO!H$5&amp;$E183),'Hoja de Trabajo para listado'!$AB$151:$BA$151,0)),0)+IFERROR(INDEX('Hoja de Trabajo para listado'!$BC$155:$CB$1048576,MATCH($A183,'Hoja de Trabajo para listado'!$BC$155:$BC$1048576,0),MATCH((CUADRO!H$5&amp;$E183),'Hoja de Trabajo para listado'!$BC$151:$CB$151,0)),0)+IFERROR(INDEX('Hoja de Trabajo para listado'!$DE$153:$DG$274,MATCH($A183,'Hoja de Trabajo para listado'!$DE$153:$DE$1048576,0),MATCH((CUADRO!H$5&amp;$E183),'Hoja de Trabajo para listado'!$DE$151:$DG$151,0)),0)+IFERROR(INDEX('Hoja de Trabajo para listado'!$CD$155:$DC$1048576,MATCH($A183,'Hoja de Trabajo para listado'!$CD$155:$CD$1048576,0),MATCH((CUADRO!H$5&amp;$E183),'Hoja de Trabajo para listado'!$CD$151:$DC$151,0)),0)</f>
        <v>0</v>
      </c>
      <c r="I183" s="245">
        <f ca="1">+IFERROR(INDEX('Hoja de Trabajo para listado'!$A$155:$Z$1048576,MATCH($A183,'Hoja de Trabajo para listado'!$A$155:$A$1048576,0),MATCH((CUADRO!I$5&amp;$E183),'Hoja de Trabajo para listado'!$A$151:$Z$151,0)),0)+IFERROR(INDEX('Hoja de Trabajo para listado'!$AB$155:$BA$1048576,MATCH($A183,'Hoja de Trabajo para listado'!$AB$155:$AB$1048576,0),MATCH((CUADRO!I$5&amp;$E183),'Hoja de Trabajo para listado'!$AB$151:$BA$151,0)),0)+IFERROR(INDEX('Hoja de Trabajo para listado'!$BC$155:$CB$1048576,MATCH($A183,'Hoja de Trabajo para listado'!$BC$155:$BC$1048576,0),MATCH((CUADRO!I$5&amp;$E183),'Hoja de Trabajo para listado'!$BC$151:$CB$151,0)),0)+IFERROR(INDEX('Hoja de Trabajo para listado'!$DE$153:$DG$274,MATCH($A183,'Hoja de Trabajo para listado'!$DE$153:$DE$1048576,0),MATCH((CUADRO!I$5&amp;$E183),'Hoja de Trabajo para listado'!$DE$151:$DG$151,0)),0)+IFERROR(INDEX('Hoja de Trabajo para listado'!$CD$155:$DC$1048576,MATCH($A183,'Hoja de Trabajo para listado'!$CD$155:$CD$1048576,0),MATCH((CUADRO!I$5&amp;$E183),'Hoja de Trabajo para listado'!$CD$151:$DC$151,0)),0)</f>
        <v>0</v>
      </c>
      <c r="J183" s="245">
        <f ca="1">+IFERROR(INDEX('Hoja de Trabajo para listado'!$A$155:$Z$1048576,MATCH($A183,'Hoja de Trabajo para listado'!$A$155:$A$1048576,0),MATCH((CUADRO!J$5&amp;$E183),'Hoja de Trabajo para listado'!$A$151:$Z$151,0)),0)+IFERROR(INDEX('Hoja de Trabajo para listado'!$AB$155:$BA$1048576,MATCH($A183,'Hoja de Trabajo para listado'!$AB$155:$AB$1048576,0),MATCH((CUADRO!J$5&amp;$E183),'Hoja de Trabajo para listado'!$AB$151:$BA$151,0)),0)+IFERROR(INDEX('Hoja de Trabajo para listado'!$BC$155:$CB$1048576,MATCH($A183,'Hoja de Trabajo para listado'!$BC$155:$BC$1048576,0),MATCH((CUADRO!J$5&amp;$E183),'Hoja de Trabajo para listado'!$BC$151:$CB$151,0)),0)+IFERROR(INDEX('Hoja de Trabajo para listado'!$DE$153:$DG$274,MATCH($A183,'Hoja de Trabajo para listado'!$DE$153:$DE$1048576,0),MATCH((CUADRO!J$5&amp;$E183),'Hoja de Trabajo para listado'!$DE$151:$DG$151,0)),0)+IFERROR(INDEX('Hoja de Trabajo para listado'!$CD$155:$DC$1048576,MATCH($A183,'Hoja de Trabajo para listado'!$CD$155:$CD$1048576,0),MATCH((CUADRO!J$5&amp;$E183),'Hoja de Trabajo para listado'!$CD$151:$DC$151,0)),0)</f>
        <v>0</v>
      </c>
      <c r="K183" s="245">
        <f ca="1">+IFERROR(INDEX('Hoja de Trabajo para listado'!$A$155:$Z$1048576,MATCH($A183,'Hoja de Trabajo para listado'!$A$155:$A$1048576,0),MATCH((CUADRO!K$5&amp;$E183),'Hoja de Trabajo para listado'!$A$151:$Z$151,0)),0)+IFERROR(INDEX('Hoja de Trabajo para listado'!$AB$155:$BA$1048576,MATCH($A183,'Hoja de Trabajo para listado'!$AB$155:$AB$1048576,0),MATCH((CUADRO!K$5&amp;$E183),'Hoja de Trabajo para listado'!$AB$151:$BA$151,0)),0)+IFERROR(INDEX('Hoja de Trabajo para listado'!$BC$155:$CB$1048576,MATCH($A183,'Hoja de Trabajo para listado'!$BC$155:$BC$1048576,0),MATCH((CUADRO!K$5&amp;$E183),'Hoja de Trabajo para listado'!$BC$151:$CB$151,0)),0)+IFERROR(INDEX('Hoja de Trabajo para listado'!$DE$153:$DG$274,MATCH($A183,'Hoja de Trabajo para listado'!$DE$153:$DE$1048576,0),MATCH((CUADRO!K$5&amp;$E183),'Hoja de Trabajo para listado'!$DE$151:$DG$151,0)),0)+IFERROR(INDEX('Hoja de Trabajo para listado'!$CD$155:$DC$1048576,MATCH($A183,'Hoja de Trabajo para listado'!$CD$155:$CD$1048576,0),MATCH((CUADRO!K$5&amp;$E183),'Hoja de Trabajo para listado'!$CD$151:$DC$151,0)),0)</f>
        <v>0</v>
      </c>
      <c r="L183" s="245">
        <f ca="1">+IFERROR(INDEX('Hoja de Trabajo para listado'!$A$155:$Z$1048576,MATCH($A183,'Hoja de Trabajo para listado'!$A$155:$A$1048576,0),MATCH((CUADRO!L$5&amp;$E183),'Hoja de Trabajo para listado'!$A$151:$Z$151,0)),0)+IFERROR(INDEX('Hoja de Trabajo para listado'!$AB$155:$BA$1048576,MATCH($A183,'Hoja de Trabajo para listado'!$AB$155:$AB$1048576,0),MATCH((CUADRO!L$5&amp;$E183),'Hoja de Trabajo para listado'!$AB$151:$BA$151,0)),0)+IFERROR(INDEX('Hoja de Trabajo para listado'!$BC$155:$CB$1048576,MATCH($A183,'Hoja de Trabajo para listado'!$BC$155:$BC$1048576,0),MATCH((CUADRO!L$5&amp;$E183),'Hoja de Trabajo para listado'!$BC$151:$CB$151,0)),0)+IFERROR(INDEX('Hoja de Trabajo para listado'!$DE$153:$DG$274,MATCH($A183,'Hoja de Trabajo para listado'!$DE$153:$DE$1048576,0),MATCH((CUADRO!L$5&amp;$E183),'Hoja de Trabajo para listado'!$DE$151:$DG$151,0)),0)+IFERROR(INDEX('Hoja de Trabajo para listado'!$CD$155:$DC$1048576,MATCH($A183,'Hoja de Trabajo para listado'!$CD$155:$CD$1048576,0),MATCH((CUADRO!L$5&amp;$E183),'Hoja de Trabajo para listado'!$CD$151:$DC$151,0)),0)</f>
        <v>0</v>
      </c>
      <c r="M183" s="245">
        <f ca="1">+IFERROR(INDEX('Hoja de Trabajo para listado'!$A$155:$Z$1048576,MATCH($A183,'Hoja de Trabajo para listado'!$A$155:$A$1048576,0),MATCH((CUADRO!M$5&amp;$E183),'Hoja de Trabajo para listado'!$A$151:$Z$151,0)),0)+IFERROR(INDEX('Hoja de Trabajo para listado'!$AB$155:$BA$1048576,MATCH($A183,'Hoja de Trabajo para listado'!$AB$155:$AB$1048576,0),MATCH((CUADRO!M$5&amp;$E183),'Hoja de Trabajo para listado'!$AB$151:$BA$151,0)),0)+IFERROR(INDEX('Hoja de Trabajo para listado'!$BC$155:$CB$1048576,MATCH($A183,'Hoja de Trabajo para listado'!$BC$155:$BC$1048576,0),MATCH((CUADRO!M$5&amp;$E183),'Hoja de Trabajo para listado'!$BC$151:$CB$151,0)),0)+IFERROR(INDEX('Hoja de Trabajo para listado'!$DE$153:$DG$274,MATCH($A183,'Hoja de Trabajo para listado'!$DE$153:$DE$1048576,0),MATCH((CUADRO!M$5&amp;$E183),'Hoja de Trabajo para listado'!$DE$151:$DG$151,0)),0)+IFERROR(INDEX('Hoja de Trabajo para listado'!$CD$155:$DC$1048576,MATCH($A183,'Hoja de Trabajo para listado'!$CD$155:$CD$1048576,0),MATCH((CUADRO!M$5&amp;$E183),'Hoja de Trabajo para listado'!$CD$151:$DC$151,0)),0)</f>
        <v>0</v>
      </c>
      <c r="N183" s="245">
        <f ca="1">+IFERROR(INDEX('Hoja de Trabajo para listado'!$A$155:$Z$1048576,MATCH($A183,'Hoja de Trabajo para listado'!$A$155:$A$1048576,0),MATCH((CUADRO!N$5&amp;$E183),'Hoja de Trabajo para listado'!$A$151:$Z$151,0)),0)+IFERROR(INDEX('Hoja de Trabajo para listado'!$AB$155:$BA$1048576,MATCH($A183,'Hoja de Trabajo para listado'!$AB$155:$AB$1048576,0),MATCH((CUADRO!N$5&amp;$E183),'Hoja de Trabajo para listado'!$AB$151:$BA$151,0)),0)+IFERROR(INDEX('Hoja de Trabajo para listado'!$BC$155:$CB$1048576,MATCH($A183,'Hoja de Trabajo para listado'!$BC$155:$BC$1048576,0),MATCH((CUADRO!N$5&amp;$E183),'Hoja de Trabajo para listado'!$BC$151:$CB$151,0)),0)+IFERROR(INDEX('Hoja de Trabajo para listado'!$DE$153:$DG$274,MATCH($A183,'Hoja de Trabajo para listado'!$DE$153:$DE$1048576,0),MATCH((CUADRO!N$5&amp;$E183),'Hoja de Trabajo para listado'!$DE$151:$DG$151,0)),0)+IFERROR(INDEX('Hoja de Trabajo para listado'!$CD$155:$DC$1048576,MATCH($A183,'Hoja de Trabajo para listado'!$CD$155:$CD$1048576,0),MATCH((CUADRO!N$5&amp;$E183),'Hoja de Trabajo para listado'!$CD$151:$DC$151,0)),0)</f>
        <v>0</v>
      </c>
      <c r="O183" s="245">
        <f ca="1">+IFERROR(INDEX('Hoja de Trabajo para listado'!$A$155:$Z$1048576,MATCH($A183,'Hoja de Trabajo para listado'!$A$155:$A$1048576,0),MATCH((CUADRO!O$5&amp;$E183),'Hoja de Trabajo para listado'!$A$151:$Z$151,0)),0)+IFERROR(INDEX('Hoja de Trabajo para listado'!$AB$155:$BA$1048576,MATCH($A183,'Hoja de Trabajo para listado'!$AB$155:$AB$1048576,0),MATCH((CUADRO!O$5&amp;$E183),'Hoja de Trabajo para listado'!$AB$151:$BA$151,0)),0)+IFERROR(INDEX('Hoja de Trabajo para listado'!$BC$155:$CB$1048576,MATCH($A183,'Hoja de Trabajo para listado'!$BC$155:$BC$1048576,0),MATCH((CUADRO!O$5&amp;$E183),'Hoja de Trabajo para listado'!$BC$151:$CB$151,0)),0)+IFERROR(INDEX('Hoja de Trabajo para listado'!$DE$153:$DG$274,MATCH($A183,'Hoja de Trabajo para listado'!$DE$153:$DE$1048576,0),MATCH((CUADRO!O$5&amp;$E183),'Hoja de Trabajo para listado'!$DE$151:$DG$151,0)),0)+IFERROR(INDEX('Hoja de Trabajo para listado'!$CD$155:$DC$1048576,MATCH($A183,'Hoja de Trabajo para listado'!$CD$155:$CD$1048576,0),MATCH((CUADRO!O$5&amp;$E183),'Hoja de Trabajo para listado'!$CD$151:$DC$151,0)),0)</f>
        <v>0</v>
      </c>
      <c r="P183" s="245">
        <f ca="1">+IFERROR(INDEX('Hoja de Trabajo para listado'!$A$155:$Z$1048576,MATCH($A183,'Hoja de Trabajo para listado'!$A$155:$A$1048576,0),MATCH((CUADRO!P$5&amp;$E183),'Hoja de Trabajo para listado'!$A$151:$Z$151,0)),0)+IFERROR(INDEX('Hoja de Trabajo para listado'!$AB$155:$BA$1048576,MATCH($A183,'Hoja de Trabajo para listado'!$AB$155:$AB$1048576,0),MATCH((CUADRO!P$5&amp;$E183),'Hoja de Trabajo para listado'!$AB$151:$BA$151,0)),0)+IFERROR(INDEX('Hoja de Trabajo para listado'!$BC$155:$CB$1048576,MATCH($A183,'Hoja de Trabajo para listado'!$BC$155:$BC$1048576,0),MATCH((CUADRO!P$5&amp;$E183),'Hoja de Trabajo para listado'!$BC$151:$CB$151,0)),0)+IFERROR(INDEX('Hoja de Trabajo para listado'!$DE$153:$DG$274,MATCH($A183,'Hoja de Trabajo para listado'!$DE$153:$DE$1048576,0),MATCH((CUADRO!P$5&amp;$E183),'Hoja de Trabajo para listado'!$DE$151:$DG$151,0)),0)+IFERROR(INDEX('Hoja de Trabajo para listado'!$CD$155:$DC$1048576,MATCH($A183,'Hoja de Trabajo para listado'!$CD$155:$CD$1048576,0),MATCH((CUADRO!P$5&amp;$E183),'Hoja de Trabajo para listado'!$CD$151:$DC$151,0)),0)</f>
        <v>0</v>
      </c>
      <c r="Q183" s="245">
        <f ca="1">+IFERROR(INDEX('Hoja de Trabajo para listado'!$A$155:$Z$1048576,MATCH($A183,'Hoja de Trabajo para listado'!$A$155:$A$1048576,0),MATCH((CUADRO!Q$5&amp;$E183),'Hoja de Trabajo para listado'!$A$151:$Z$151,0)),0)+IFERROR(INDEX('Hoja de Trabajo para listado'!$AB$155:$BA$1048576,MATCH($A183,'Hoja de Trabajo para listado'!$AB$155:$AB$1048576,0),MATCH((CUADRO!Q$5&amp;$E183),'Hoja de Trabajo para listado'!$AB$151:$BA$151,0)),0)+IFERROR(INDEX('Hoja de Trabajo para listado'!$BC$155:$CB$1048576,MATCH($A183,'Hoja de Trabajo para listado'!$BC$155:$BC$1048576,0),MATCH((CUADRO!Q$5&amp;$E183),'Hoja de Trabajo para listado'!$BC$151:$CB$151,0)),0)+IFERROR(INDEX('Hoja de Trabajo para listado'!$DE$153:$DG$274,MATCH($A183,'Hoja de Trabajo para listado'!$DE$153:$DE$1048576,0),MATCH((CUADRO!Q$5&amp;$E183),'Hoja de Trabajo para listado'!$DE$151:$DG$151,0)),0)+IFERROR(INDEX('Hoja de Trabajo para listado'!$CD$155:$DC$1048576,MATCH($A183,'Hoja de Trabajo para listado'!$CD$155:$CD$1048576,0),MATCH((CUADRO!Q$5&amp;$E183),'Hoja de Trabajo para listado'!$CD$151:$DC$151,0)),0)</f>
        <v>0</v>
      </c>
      <c r="R183" s="245">
        <f t="shared" ca="1" si="7"/>
        <v>0</v>
      </c>
      <c r="S183" s="245">
        <f ca="1">+R182+R183</f>
        <v>0</v>
      </c>
      <c r="T183" s="245">
        <f ca="1">+S183</f>
        <v>0</v>
      </c>
      <c r="U183" s="244">
        <f t="shared" si="8"/>
        <v>2</v>
      </c>
      <c r="V183" s="333" t="str">
        <f>+VLOOKUP(A183,bd_lista!$A$3:$E$590,5,FALSE)</f>
        <v>Instituciones Descentralizadas</v>
      </c>
      <c r="W183" s="392"/>
      <c r="X183" s="242">
        <f>+VLOOKUP(A183,[4]Sheet1!$A$13:$D$744,4,FALSE)</f>
        <v>16</v>
      </c>
      <c r="Y183" s="242" t="str">
        <f>+VLOOKUP(X183,bd_lista!$A$3:$C$590,3,FALSE)</f>
        <v>Ministerio de Educación</v>
      </c>
      <c r="Z183" s="292"/>
      <c r="AA183" s="321"/>
    </row>
    <row r="184" spans="1:27" ht="15" hidden="1" customHeight="1">
      <c r="A184" s="251">
        <v>269</v>
      </c>
      <c r="B184" s="387">
        <f>+A184</f>
        <v>269</v>
      </c>
      <c r="C184" s="247" t="str">
        <f>+VLOOKUP(A184,bd_lista!$A$3:$C$590,3,FALSE)</f>
        <v>Direc. Dptal. de Educación Potosí</v>
      </c>
      <c r="D184" s="389" t="str">
        <f>+C184</f>
        <v>Direc. Dptal. de Educación Potosí</v>
      </c>
      <c r="E184" s="247" t="s">
        <v>1304</v>
      </c>
      <c r="F184" s="243">
        <f ca="1">+IFERROR(INDEX('Hoja de Trabajo para listado'!$A$155:$Z$1048576,MATCH($A184,'Hoja de Trabajo para listado'!$A$155:$A$1048576,0),MATCH((CUADRO!F$5&amp;$E184),'Hoja de Trabajo para listado'!$A$151:$Z$151,0)),0)+IFERROR(INDEX('Hoja de Trabajo para listado'!$AB$155:$BA$1048576,MATCH($A184,'Hoja de Trabajo para listado'!$AB$155:$AB$1048576,0),MATCH((CUADRO!F$5&amp;$E184),'Hoja de Trabajo para listado'!$AB$151:$BA$151,0)),0)+IFERROR(INDEX('Hoja de Trabajo para listado'!$BC$155:$CB$1048576,MATCH($A184,'Hoja de Trabajo para listado'!$BC$155:$BC$1048576,0),MATCH((CUADRO!F$5&amp;$E184),'Hoja de Trabajo para listado'!$BC$151:$CB$151,0)),0)+IFERROR(INDEX('Hoja de Trabajo para listado'!$DE$153:$DG$274,MATCH($A184,'Hoja de Trabajo para listado'!$DE$153:$DE$1048576,0),MATCH((CUADRO!F$5&amp;$E184),'Hoja de Trabajo para listado'!$DE$151:$DG$151,0)),0)+IFERROR(INDEX('Hoja de Trabajo para listado'!$CD$155:$DC$1048576,MATCH($A184,'Hoja de Trabajo para listado'!$CD$155:$CD$1048576,0),MATCH((CUADRO!F$5&amp;$E184),'Hoja de Trabajo para listado'!$CD$151:$DC$151,0)),0)</f>
        <v>0</v>
      </c>
      <c r="G184" s="243">
        <f ca="1">+IFERROR(INDEX('Hoja de Trabajo para listado'!$A$155:$Z$1048576,MATCH($A184,'Hoja de Trabajo para listado'!$A$155:$A$1048576,0),MATCH((CUADRO!G$5&amp;$E184),'Hoja de Trabajo para listado'!$A$151:$Z$151,0)),0)+IFERROR(INDEX('Hoja de Trabajo para listado'!$AB$155:$BA$1048576,MATCH($A184,'Hoja de Trabajo para listado'!$AB$155:$AB$1048576,0),MATCH((CUADRO!G$5&amp;$E184),'Hoja de Trabajo para listado'!$AB$151:$BA$151,0)),0)+IFERROR(INDEX('Hoja de Trabajo para listado'!$BC$155:$CB$1048576,MATCH($A184,'Hoja de Trabajo para listado'!$BC$155:$BC$1048576,0),MATCH((CUADRO!G$5&amp;$E184),'Hoja de Trabajo para listado'!$BC$151:$CB$151,0)),0)+IFERROR(INDEX('Hoja de Trabajo para listado'!$DE$153:$DG$274,MATCH($A184,'Hoja de Trabajo para listado'!$DE$153:$DE$1048576,0),MATCH((CUADRO!G$5&amp;$E184),'Hoja de Trabajo para listado'!$DE$151:$DG$151,0)),0)+IFERROR(INDEX('Hoja de Trabajo para listado'!$CD$155:$DC$1048576,MATCH($A184,'Hoja de Trabajo para listado'!$CD$155:$CD$1048576,0),MATCH((CUADRO!G$5&amp;$E184),'Hoja de Trabajo para listado'!$CD$151:$DC$151,0)),0)</f>
        <v>0</v>
      </c>
      <c r="H184" s="243">
        <f ca="1">+IFERROR(INDEX('Hoja de Trabajo para listado'!$A$155:$Z$1048576,MATCH($A184,'Hoja de Trabajo para listado'!$A$155:$A$1048576,0),MATCH((CUADRO!H$5&amp;$E184),'Hoja de Trabajo para listado'!$A$151:$Z$151,0)),0)+IFERROR(INDEX('Hoja de Trabajo para listado'!$AB$155:$BA$1048576,MATCH($A184,'Hoja de Trabajo para listado'!$AB$155:$AB$1048576,0),MATCH((CUADRO!H$5&amp;$E184),'Hoja de Trabajo para listado'!$AB$151:$BA$151,0)),0)+IFERROR(INDEX('Hoja de Trabajo para listado'!$BC$155:$CB$1048576,MATCH($A184,'Hoja de Trabajo para listado'!$BC$155:$BC$1048576,0),MATCH((CUADRO!H$5&amp;$E184),'Hoja de Trabajo para listado'!$BC$151:$CB$151,0)),0)+IFERROR(INDEX('Hoja de Trabajo para listado'!$DE$153:$DG$274,MATCH($A184,'Hoja de Trabajo para listado'!$DE$153:$DE$1048576,0),MATCH((CUADRO!H$5&amp;$E184),'Hoja de Trabajo para listado'!$DE$151:$DG$151,0)),0)+IFERROR(INDEX('Hoja de Trabajo para listado'!$CD$155:$DC$1048576,MATCH($A184,'Hoja de Trabajo para listado'!$CD$155:$CD$1048576,0),MATCH((CUADRO!H$5&amp;$E184),'Hoja de Trabajo para listado'!$CD$151:$DC$151,0)),0)</f>
        <v>0</v>
      </c>
      <c r="I184" s="243">
        <f ca="1">+IFERROR(INDEX('Hoja de Trabajo para listado'!$A$155:$Z$1048576,MATCH($A184,'Hoja de Trabajo para listado'!$A$155:$A$1048576,0),MATCH((CUADRO!I$5&amp;$E184),'Hoja de Trabajo para listado'!$A$151:$Z$151,0)),0)+IFERROR(INDEX('Hoja de Trabajo para listado'!$AB$155:$BA$1048576,MATCH($A184,'Hoja de Trabajo para listado'!$AB$155:$AB$1048576,0),MATCH((CUADRO!I$5&amp;$E184),'Hoja de Trabajo para listado'!$AB$151:$BA$151,0)),0)+IFERROR(INDEX('Hoja de Trabajo para listado'!$BC$155:$CB$1048576,MATCH($A184,'Hoja de Trabajo para listado'!$BC$155:$BC$1048576,0),MATCH((CUADRO!I$5&amp;$E184),'Hoja de Trabajo para listado'!$BC$151:$CB$151,0)),0)+IFERROR(INDEX('Hoja de Trabajo para listado'!$DE$153:$DG$274,MATCH($A184,'Hoja de Trabajo para listado'!$DE$153:$DE$1048576,0),MATCH((CUADRO!I$5&amp;$E184),'Hoja de Trabajo para listado'!$DE$151:$DG$151,0)),0)+IFERROR(INDEX('Hoja de Trabajo para listado'!$CD$155:$DC$1048576,MATCH($A184,'Hoja de Trabajo para listado'!$CD$155:$CD$1048576,0),MATCH((CUADRO!I$5&amp;$E184),'Hoja de Trabajo para listado'!$CD$151:$DC$151,0)),0)</f>
        <v>0</v>
      </c>
      <c r="J184" s="243">
        <f ca="1">+IFERROR(INDEX('Hoja de Trabajo para listado'!$A$155:$Z$1048576,MATCH($A184,'Hoja de Trabajo para listado'!$A$155:$A$1048576,0),MATCH((CUADRO!J$5&amp;$E184),'Hoja de Trabajo para listado'!$A$151:$Z$151,0)),0)+IFERROR(INDEX('Hoja de Trabajo para listado'!$AB$155:$BA$1048576,MATCH($A184,'Hoja de Trabajo para listado'!$AB$155:$AB$1048576,0),MATCH((CUADRO!J$5&amp;$E184),'Hoja de Trabajo para listado'!$AB$151:$BA$151,0)),0)+IFERROR(INDEX('Hoja de Trabajo para listado'!$BC$155:$CB$1048576,MATCH($A184,'Hoja de Trabajo para listado'!$BC$155:$BC$1048576,0),MATCH((CUADRO!J$5&amp;$E184),'Hoja de Trabajo para listado'!$BC$151:$CB$151,0)),0)+IFERROR(INDEX('Hoja de Trabajo para listado'!$DE$153:$DG$274,MATCH($A184,'Hoja de Trabajo para listado'!$DE$153:$DE$1048576,0),MATCH((CUADRO!J$5&amp;$E184),'Hoja de Trabajo para listado'!$DE$151:$DG$151,0)),0)+IFERROR(INDEX('Hoja de Trabajo para listado'!$CD$155:$DC$1048576,MATCH($A184,'Hoja de Trabajo para listado'!$CD$155:$CD$1048576,0),MATCH((CUADRO!J$5&amp;$E184),'Hoja de Trabajo para listado'!$CD$151:$DC$151,0)),0)</f>
        <v>0</v>
      </c>
      <c r="K184" s="243">
        <f ca="1">+IFERROR(INDEX('Hoja de Trabajo para listado'!$A$155:$Z$1048576,MATCH($A184,'Hoja de Trabajo para listado'!$A$155:$A$1048576,0),MATCH((CUADRO!K$5&amp;$E184),'Hoja de Trabajo para listado'!$A$151:$Z$151,0)),0)+IFERROR(INDEX('Hoja de Trabajo para listado'!$AB$155:$BA$1048576,MATCH($A184,'Hoja de Trabajo para listado'!$AB$155:$AB$1048576,0),MATCH((CUADRO!K$5&amp;$E184),'Hoja de Trabajo para listado'!$AB$151:$BA$151,0)),0)+IFERROR(INDEX('Hoja de Trabajo para listado'!$BC$155:$CB$1048576,MATCH($A184,'Hoja de Trabajo para listado'!$BC$155:$BC$1048576,0),MATCH((CUADRO!K$5&amp;$E184),'Hoja de Trabajo para listado'!$BC$151:$CB$151,0)),0)+IFERROR(INDEX('Hoja de Trabajo para listado'!$DE$153:$DG$274,MATCH($A184,'Hoja de Trabajo para listado'!$DE$153:$DE$1048576,0),MATCH((CUADRO!K$5&amp;$E184),'Hoja de Trabajo para listado'!$DE$151:$DG$151,0)),0)+IFERROR(INDEX('Hoja de Trabajo para listado'!$CD$155:$DC$1048576,MATCH($A184,'Hoja de Trabajo para listado'!$CD$155:$CD$1048576,0),MATCH((CUADRO!K$5&amp;$E184),'Hoja de Trabajo para listado'!$CD$151:$DC$151,0)),0)</f>
        <v>0</v>
      </c>
      <c r="L184" s="243">
        <f ca="1">+IFERROR(INDEX('Hoja de Trabajo para listado'!$A$155:$Z$1048576,MATCH($A184,'Hoja de Trabajo para listado'!$A$155:$A$1048576,0),MATCH((CUADRO!L$5&amp;$E184),'Hoja de Trabajo para listado'!$A$151:$Z$151,0)),0)+IFERROR(INDEX('Hoja de Trabajo para listado'!$AB$155:$BA$1048576,MATCH($A184,'Hoja de Trabajo para listado'!$AB$155:$AB$1048576,0),MATCH((CUADRO!L$5&amp;$E184),'Hoja de Trabajo para listado'!$AB$151:$BA$151,0)),0)+IFERROR(INDEX('Hoja de Trabajo para listado'!$BC$155:$CB$1048576,MATCH($A184,'Hoja de Trabajo para listado'!$BC$155:$BC$1048576,0),MATCH((CUADRO!L$5&amp;$E184),'Hoja de Trabajo para listado'!$BC$151:$CB$151,0)),0)+IFERROR(INDEX('Hoja de Trabajo para listado'!$DE$153:$DG$274,MATCH($A184,'Hoja de Trabajo para listado'!$DE$153:$DE$1048576,0),MATCH((CUADRO!L$5&amp;$E184),'Hoja de Trabajo para listado'!$DE$151:$DG$151,0)),0)+IFERROR(INDEX('Hoja de Trabajo para listado'!$CD$155:$DC$1048576,MATCH($A184,'Hoja de Trabajo para listado'!$CD$155:$CD$1048576,0),MATCH((CUADRO!L$5&amp;$E184),'Hoja de Trabajo para listado'!$CD$151:$DC$151,0)),0)</f>
        <v>0</v>
      </c>
      <c r="M184" s="243">
        <f ca="1">+IFERROR(INDEX('Hoja de Trabajo para listado'!$A$155:$Z$1048576,MATCH($A184,'Hoja de Trabajo para listado'!$A$155:$A$1048576,0),MATCH((CUADRO!M$5&amp;$E184),'Hoja de Trabajo para listado'!$A$151:$Z$151,0)),0)+IFERROR(INDEX('Hoja de Trabajo para listado'!$AB$155:$BA$1048576,MATCH($A184,'Hoja de Trabajo para listado'!$AB$155:$AB$1048576,0),MATCH((CUADRO!M$5&amp;$E184),'Hoja de Trabajo para listado'!$AB$151:$BA$151,0)),0)+IFERROR(INDEX('Hoja de Trabajo para listado'!$BC$155:$CB$1048576,MATCH($A184,'Hoja de Trabajo para listado'!$BC$155:$BC$1048576,0),MATCH((CUADRO!M$5&amp;$E184),'Hoja de Trabajo para listado'!$BC$151:$CB$151,0)),0)+IFERROR(INDEX('Hoja de Trabajo para listado'!$DE$153:$DG$274,MATCH($A184,'Hoja de Trabajo para listado'!$DE$153:$DE$1048576,0),MATCH((CUADRO!M$5&amp;$E184),'Hoja de Trabajo para listado'!$DE$151:$DG$151,0)),0)+IFERROR(INDEX('Hoja de Trabajo para listado'!$CD$155:$DC$1048576,MATCH($A184,'Hoja de Trabajo para listado'!$CD$155:$CD$1048576,0),MATCH((CUADRO!M$5&amp;$E184),'Hoja de Trabajo para listado'!$CD$151:$DC$151,0)),0)</f>
        <v>0</v>
      </c>
      <c r="N184" s="243">
        <f ca="1">+IFERROR(INDEX('Hoja de Trabajo para listado'!$A$155:$Z$1048576,MATCH($A184,'Hoja de Trabajo para listado'!$A$155:$A$1048576,0),MATCH((CUADRO!N$5&amp;$E184),'Hoja de Trabajo para listado'!$A$151:$Z$151,0)),0)+IFERROR(INDEX('Hoja de Trabajo para listado'!$AB$155:$BA$1048576,MATCH($A184,'Hoja de Trabajo para listado'!$AB$155:$AB$1048576,0),MATCH((CUADRO!N$5&amp;$E184),'Hoja de Trabajo para listado'!$AB$151:$BA$151,0)),0)+IFERROR(INDEX('Hoja de Trabajo para listado'!$BC$155:$CB$1048576,MATCH($A184,'Hoja de Trabajo para listado'!$BC$155:$BC$1048576,0),MATCH((CUADRO!N$5&amp;$E184),'Hoja de Trabajo para listado'!$BC$151:$CB$151,0)),0)+IFERROR(INDEX('Hoja de Trabajo para listado'!$DE$153:$DG$274,MATCH($A184,'Hoja de Trabajo para listado'!$DE$153:$DE$1048576,0),MATCH((CUADRO!N$5&amp;$E184),'Hoja de Trabajo para listado'!$DE$151:$DG$151,0)),0)+IFERROR(INDEX('Hoja de Trabajo para listado'!$CD$155:$DC$1048576,MATCH($A184,'Hoja de Trabajo para listado'!$CD$155:$CD$1048576,0),MATCH((CUADRO!N$5&amp;$E184),'Hoja de Trabajo para listado'!$CD$151:$DC$151,0)),0)</f>
        <v>0</v>
      </c>
      <c r="O184" s="243">
        <f ca="1">+IFERROR(INDEX('Hoja de Trabajo para listado'!$A$155:$Z$1048576,MATCH($A184,'Hoja de Trabajo para listado'!$A$155:$A$1048576,0),MATCH((CUADRO!O$5&amp;$E184),'Hoja de Trabajo para listado'!$A$151:$Z$151,0)),0)+IFERROR(INDEX('Hoja de Trabajo para listado'!$AB$155:$BA$1048576,MATCH($A184,'Hoja de Trabajo para listado'!$AB$155:$AB$1048576,0),MATCH((CUADRO!O$5&amp;$E184),'Hoja de Trabajo para listado'!$AB$151:$BA$151,0)),0)+IFERROR(INDEX('Hoja de Trabajo para listado'!$BC$155:$CB$1048576,MATCH($A184,'Hoja de Trabajo para listado'!$BC$155:$BC$1048576,0),MATCH((CUADRO!O$5&amp;$E184),'Hoja de Trabajo para listado'!$BC$151:$CB$151,0)),0)+IFERROR(INDEX('Hoja de Trabajo para listado'!$DE$153:$DG$274,MATCH($A184,'Hoja de Trabajo para listado'!$DE$153:$DE$1048576,0),MATCH((CUADRO!O$5&amp;$E184),'Hoja de Trabajo para listado'!$DE$151:$DG$151,0)),0)+IFERROR(INDEX('Hoja de Trabajo para listado'!$CD$155:$DC$1048576,MATCH($A184,'Hoja de Trabajo para listado'!$CD$155:$CD$1048576,0),MATCH((CUADRO!O$5&amp;$E184),'Hoja de Trabajo para listado'!$CD$151:$DC$151,0)),0)</f>
        <v>0</v>
      </c>
      <c r="P184" s="243">
        <f ca="1">+IFERROR(INDEX('Hoja de Trabajo para listado'!$A$155:$Z$1048576,MATCH($A184,'Hoja de Trabajo para listado'!$A$155:$A$1048576,0),MATCH((CUADRO!P$5&amp;$E184),'Hoja de Trabajo para listado'!$A$151:$Z$151,0)),0)+IFERROR(INDEX('Hoja de Trabajo para listado'!$AB$155:$BA$1048576,MATCH($A184,'Hoja de Trabajo para listado'!$AB$155:$AB$1048576,0),MATCH((CUADRO!P$5&amp;$E184),'Hoja de Trabajo para listado'!$AB$151:$BA$151,0)),0)+IFERROR(INDEX('Hoja de Trabajo para listado'!$BC$155:$CB$1048576,MATCH($A184,'Hoja de Trabajo para listado'!$BC$155:$BC$1048576,0),MATCH((CUADRO!P$5&amp;$E184),'Hoja de Trabajo para listado'!$BC$151:$CB$151,0)),0)+IFERROR(INDEX('Hoja de Trabajo para listado'!$DE$153:$DG$274,MATCH($A184,'Hoja de Trabajo para listado'!$DE$153:$DE$1048576,0),MATCH((CUADRO!P$5&amp;$E184),'Hoja de Trabajo para listado'!$DE$151:$DG$151,0)),0)+IFERROR(INDEX('Hoja de Trabajo para listado'!$CD$155:$DC$1048576,MATCH($A184,'Hoja de Trabajo para listado'!$CD$155:$CD$1048576,0),MATCH((CUADRO!P$5&amp;$E184),'Hoja de Trabajo para listado'!$CD$151:$DC$151,0)),0)</f>
        <v>0</v>
      </c>
      <c r="Q184" s="243">
        <f ca="1">+IFERROR(INDEX('Hoja de Trabajo para listado'!$A$155:$Z$1048576,MATCH($A184,'Hoja de Trabajo para listado'!$A$155:$A$1048576,0),MATCH((CUADRO!Q$5&amp;$E184),'Hoja de Trabajo para listado'!$A$151:$Z$151,0)),0)+IFERROR(INDEX('Hoja de Trabajo para listado'!$AB$155:$BA$1048576,MATCH($A184,'Hoja de Trabajo para listado'!$AB$155:$AB$1048576,0),MATCH((CUADRO!Q$5&amp;$E184),'Hoja de Trabajo para listado'!$AB$151:$BA$151,0)),0)+IFERROR(INDEX('Hoja de Trabajo para listado'!$BC$155:$CB$1048576,MATCH($A184,'Hoja de Trabajo para listado'!$BC$155:$BC$1048576,0),MATCH((CUADRO!Q$5&amp;$E184),'Hoja de Trabajo para listado'!$BC$151:$CB$151,0)),0)+IFERROR(INDEX('Hoja de Trabajo para listado'!$DE$153:$DG$274,MATCH($A184,'Hoja de Trabajo para listado'!$DE$153:$DE$1048576,0),MATCH((CUADRO!Q$5&amp;$E184),'Hoja de Trabajo para listado'!$DE$151:$DG$151,0)),0)+IFERROR(INDEX('Hoja de Trabajo para listado'!$CD$155:$DC$1048576,MATCH($A184,'Hoja de Trabajo para listado'!$CD$155:$CD$1048576,0),MATCH((CUADRO!Q$5&amp;$E184),'Hoja de Trabajo para listado'!$CD$151:$DC$151,0)),0)</f>
        <v>0</v>
      </c>
      <c r="R184" s="243">
        <f t="shared" ca="1" si="7"/>
        <v>0</v>
      </c>
      <c r="S184" s="243"/>
      <c r="T184" s="243">
        <f ca="1">+T185</f>
        <v>62903.25</v>
      </c>
      <c r="U184" s="242">
        <f t="shared" si="8"/>
        <v>1</v>
      </c>
      <c r="V184" s="333" t="str">
        <f>+VLOOKUP(A184,bd_lista!$A$3:$E$590,5,FALSE)</f>
        <v>Instituciones Descentralizadas</v>
      </c>
      <c r="W184" s="391" t="str">
        <f>+V184</f>
        <v>Instituciones Descentralizadas</v>
      </c>
      <c r="X184" s="242">
        <f>+VLOOKUP(A184,[4]Sheet1!$A$13:$D$744,4,FALSE)</f>
        <v>16</v>
      </c>
      <c r="Y184" s="242" t="str">
        <f>+VLOOKUP(X184,bd_lista!$A$3:$C$590,3,FALSE)</f>
        <v>Ministerio de Educación</v>
      </c>
      <c r="Z184" s="294">
        <f>+X184</f>
        <v>16</v>
      </c>
      <c r="AA184" s="319" t="str">
        <f>+Y184</f>
        <v>Ministerio de Educación</v>
      </c>
    </row>
    <row r="185" spans="1:27" ht="15" hidden="1" customHeight="1">
      <c r="A185" s="32">
        <v>269</v>
      </c>
      <c r="B185" s="388"/>
      <c r="C185" s="333" t="str">
        <f>+VLOOKUP(A185,bd_lista!$A$3:$C$590,3,FALSE)</f>
        <v>Direc. Dptal. de Educación Potosí</v>
      </c>
      <c r="D185" s="390"/>
      <c r="E185" s="333" t="s">
        <v>1305</v>
      </c>
      <c r="F185" s="245">
        <f ca="1">+IFERROR(INDEX('Hoja de Trabajo para listado'!$A$155:$Z$1048576,MATCH($A185,'Hoja de Trabajo para listado'!$A$155:$A$1048576,0),MATCH((CUADRO!F$5&amp;$E185),'Hoja de Trabajo para listado'!$A$151:$Z$151,0)),0)+IFERROR(INDEX('Hoja de Trabajo para listado'!$AB$155:$BA$1048576,MATCH($A185,'Hoja de Trabajo para listado'!$AB$155:$AB$1048576,0),MATCH((CUADRO!F$5&amp;$E185),'Hoja de Trabajo para listado'!$AB$151:$BA$151,0)),0)+IFERROR(INDEX('Hoja de Trabajo para listado'!$BC$155:$CB$1048576,MATCH($A185,'Hoja de Trabajo para listado'!$BC$155:$BC$1048576,0),MATCH((CUADRO!F$5&amp;$E185),'Hoja de Trabajo para listado'!$BC$151:$CB$151,0)),0)+IFERROR(INDEX('Hoja de Trabajo para listado'!$DE$153:$DG$274,MATCH($A185,'Hoja de Trabajo para listado'!$DE$153:$DE$1048576,0),MATCH((CUADRO!F$5&amp;$E185),'Hoja de Trabajo para listado'!$DE$151:$DG$151,0)),0)+IFERROR(INDEX('Hoja de Trabajo para listado'!$CD$155:$DC$1048576,MATCH($A185,'Hoja de Trabajo para listado'!$CD$155:$CD$1048576,0),MATCH((CUADRO!F$5&amp;$E185),'Hoja de Trabajo para listado'!$CD$151:$DC$151,0)),0)</f>
        <v>0</v>
      </c>
      <c r="G185" s="245">
        <f ca="1">+IFERROR(INDEX('Hoja de Trabajo para listado'!$A$155:$Z$1048576,MATCH($A185,'Hoja de Trabajo para listado'!$A$155:$A$1048576,0),MATCH((CUADRO!G$5&amp;$E185),'Hoja de Trabajo para listado'!$A$151:$Z$151,0)),0)+IFERROR(INDEX('Hoja de Trabajo para listado'!$AB$155:$BA$1048576,MATCH($A185,'Hoja de Trabajo para listado'!$AB$155:$AB$1048576,0),MATCH((CUADRO!G$5&amp;$E185),'Hoja de Trabajo para listado'!$AB$151:$BA$151,0)),0)+IFERROR(INDEX('Hoja de Trabajo para listado'!$BC$155:$CB$1048576,MATCH($A185,'Hoja de Trabajo para listado'!$BC$155:$BC$1048576,0),MATCH((CUADRO!G$5&amp;$E185),'Hoja de Trabajo para listado'!$BC$151:$CB$151,0)),0)+IFERROR(INDEX('Hoja de Trabajo para listado'!$DE$153:$DG$274,MATCH($A185,'Hoja de Trabajo para listado'!$DE$153:$DE$1048576,0),MATCH((CUADRO!G$5&amp;$E185),'Hoja de Trabajo para listado'!$DE$151:$DG$151,0)),0)+IFERROR(INDEX('Hoja de Trabajo para listado'!$CD$155:$DC$1048576,MATCH($A185,'Hoja de Trabajo para listado'!$CD$155:$CD$1048576,0),MATCH((CUADRO!G$5&amp;$E185),'Hoja de Trabajo para listado'!$CD$151:$DC$151,0)),0)</f>
        <v>0</v>
      </c>
      <c r="H185" s="245">
        <f ca="1">+IFERROR(INDEX('Hoja de Trabajo para listado'!$A$155:$Z$1048576,MATCH($A185,'Hoja de Trabajo para listado'!$A$155:$A$1048576,0),MATCH((CUADRO!H$5&amp;$E185),'Hoja de Trabajo para listado'!$A$151:$Z$151,0)),0)+IFERROR(INDEX('Hoja de Trabajo para listado'!$AB$155:$BA$1048576,MATCH($A185,'Hoja de Trabajo para listado'!$AB$155:$AB$1048576,0),MATCH((CUADRO!H$5&amp;$E185),'Hoja de Trabajo para listado'!$AB$151:$BA$151,0)),0)+IFERROR(INDEX('Hoja de Trabajo para listado'!$BC$155:$CB$1048576,MATCH($A185,'Hoja de Trabajo para listado'!$BC$155:$BC$1048576,0),MATCH((CUADRO!H$5&amp;$E185),'Hoja de Trabajo para listado'!$BC$151:$CB$151,0)),0)+IFERROR(INDEX('Hoja de Trabajo para listado'!$DE$153:$DG$274,MATCH($A185,'Hoja de Trabajo para listado'!$DE$153:$DE$1048576,0),MATCH((CUADRO!H$5&amp;$E185),'Hoja de Trabajo para listado'!$DE$151:$DG$151,0)),0)+IFERROR(INDEX('Hoja de Trabajo para listado'!$CD$155:$DC$1048576,MATCH($A185,'Hoja de Trabajo para listado'!$CD$155:$CD$1048576,0),MATCH((CUADRO!H$5&amp;$E185),'Hoja de Trabajo para listado'!$CD$151:$DC$151,0)),0)</f>
        <v>0</v>
      </c>
      <c r="I185" s="245">
        <f ca="1">+IFERROR(INDEX('Hoja de Trabajo para listado'!$A$155:$Z$1048576,MATCH($A185,'Hoja de Trabajo para listado'!$A$155:$A$1048576,0),MATCH((CUADRO!I$5&amp;$E185),'Hoja de Trabajo para listado'!$A$151:$Z$151,0)),0)+IFERROR(INDEX('Hoja de Trabajo para listado'!$AB$155:$BA$1048576,MATCH($A185,'Hoja de Trabajo para listado'!$AB$155:$AB$1048576,0),MATCH((CUADRO!I$5&amp;$E185),'Hoja de Trabajo para listado'!$AB$151:$BA$151,0)),0)+IFERROR(INDEX('Hoja de Trabajo para listado'!$BC$155:$CB$1048576,MATCH($A185,'Hoja de Trabajo para listado'!$BC$155:$BC$1048576,0),MATCH((CUADRO!I$5&amp;$E185),'Hoja de Trabajo para listado'!$BC$151:$CB$151,0)),0)+IFERROR(INDEX('Hoja de Trabajo para listado'!$DE$153:$DG$274,MATCH($A185,'Hoja de Trabajo para listado'!$DE$153:$DE$1048576,0),MATCH((CUADRO!I$5&amp;$E185),'Hoja de Trabajo para listado'!$DE$151:$DG$151,0)),0)+IFERROR(INDEX('Hoja de Trabajo para listado'!$CD$155:$DC$1048576,MATCH($A185,'Hoja de Trabajo para listado'!$CD$155:$CD$1048576,0),MATCH((CUADRO!I$5&amp;$E185),'Hoja de Trabajo para listado'!$CD$151:$DC$151,0)),0)</f>
        <v>62903.25</v>
      </c>
      <c r="J185" s="245">
        <f ca="1">+IFERROR(INDEX('Hoja de Trabajo para listado'!$A$155:$Z$1048576,MATCH($A185,'Hoja de Trabajo para listado'!$A$155:$A$1048576,0),MATCH((CUADRO!J$5&amp;$E185),'Hoja de Trabajo para listado'!$A$151:$Z$151,0)),0)+IFERROR(INDEX('Hoja de Trabajo para listado'!$AB$155:$BA$1048576,MATCH($A185,'Hoja de Trabajo para listado'!$AB$155:$AB$1048576,0),MATCH((CUADRO!J$5&amp;$E185),'Hoja de Trabajo para listado'!$AB$151:$BA$151,0)),0)+IFERROR(INDEX('Hoja de Trabajo para listado'!$BC$155:$CB$1048576,MATCH($A185,'Hoja de Trabajo para listado'!$BC$155:$BC$1048576,0),MATCH((CUADRO!J$5&amp;$E185),'Hoja de Trabajo para listado'!$BC$151:$CB$151,0)),0)+IFERROR(INDEX('Hoja de Trabajo para listado'!$DE$153:$DG$274,MATCH($A185,'Hoja de Trabajo para listado'!$DE$153:$DE$1048576,0),MATCH((CUADRO!J$5&amp;$E185),'Hoja de Trabajo para listado'!$DE$151:$DG$151,0)),0)+IFERROR(INDEX('Hoja de Trabajo para listado'!$CD$155:$DC$1048576,MATCH($A185,'Hoja de Trabajo para listado'!$CD$155:$CD$1048576,0),MATCH((CUADRO!J$5&amp;$E185),'Hoja de Trabajo para listado'!$CD$151:$DC$151,0)),0)</f>
        <v>0</v>
      </c>
      <c r="K185" s="245">
        <f ca="1">+IFERROR(INDEX('Hoja de Trabajo para listado'!$A$155:$Z$1048576,MATCH($A185,'Hoja de Trabajo para listado'!$A$155:$A$1048576,0),MATCH((CUADRO!K$5&amp;$E185),'Hoja de Trabajo para listado'!$A$151:$Z$151,0)),0)+IFERROR(INDEX('Hoja de Trabajo para listado'!$AB$155:$BA$1048576,MATCH($A185,'Hoja de Trabajo para listado'!$AB$155:$AB$1048576,0),MATCH((CUADRO!K$5&amp;$E185),'Hoja de Trabajo para listado'!$AB$151:$BA$151,0)),0)+IFERROR(INDEX('Hoja de Trabajo para listado'!$BC$155:$CB$1048576,MATCH($A185,'Hoja de Trabajo para listado'!$BC$155:$BC$1048576,0),MATCH((CUADRO!K$5&amp;$E185),'Hoja de Trabajo para listado'!$BC$151:$CB$151,0)),0)+IFERROR(INDEX('Hoja de Trabajo para listado'!$DE$153:$DG$274,MATCH($A185,'Hoja de Trabajo para listado'!$DE$153:$DE$1048576,0),MATCH((CUADRO!K$5&amp;$E185),'Hoja de Trabajo para listado'!$DE$151:$DG$151,0)),0)+IFERROR(INDEX('Hoja de Trabajo para listado'!$CD$155:$DC$1048576,MATCH($A185,'Hoja de Trabajo para listado'!$CD$155:$CD$1048576,0),MATCH((CUADRO!K$5&amp;$E185),'Hoja de Trabajo para listado'!$CD$151:$DC$151,0)),0)</f>
        <v>0</v>
      </c>
      <c r="L185" s="245">
        <f ca="1">+IFERROR(INDEX('Hoja de Trabajo para listado'!$A$155:$Z$1048576,MATCH($A185,'Hoja de Trabajo para listado'!$A$155:$A$1048576,0),MATCH((CUADRO!L$5&amp;$E185),'Hoja de Trabajo para listado'!$A$151:$Z$151,0)),0)+IFERROR(INDEX('Hoja de Trabajo para listado'!$AB$155:$BA$1048576,MATCH($A185,'Hoja de Trabajo para listado'!$AB$155:$AB$1048576,0),MATCH((CUADRO!L$5&amp;$E185),'Hoja de Trabajo para listado'!$AB$151:$BA$151,0)),0)+IFERROR(INDEX('Hoja de Trabajo para listado'!$BC$155:$CB$1048576,MATCH($A185,'Hoja de Trabajo para listado'!$BC$155:$BC$1048576,0),MATCH((CUADRO!L$5&amp;$E185),'Hoja de Trabajo para listado'!$BC$151:$CB$151,0)),0)+IFERROR(INDEX('Hoja de Trabajo para listado'!$DE$153:$DG$274,MATCH($A185,'Hoja de Trabajo para listado'!$DE$153:$DE$1048576,0),MATCH((CUADRO!L$5&amp;$E185),'Hoja de Trabajo para listado'!$DE$151:$DG$151,0)),0)+IFERROR(INDEX('Hoja de Trabajo para listado'!$CD$155:$DC$1048576,MATCH($A185,'Hoja de Trabajo para listado'!$CD$155:$CD$1048576,0),MATCH((CUADRO!L$5&amp;$E185),'Hoja de Trabajo para listado'!$CD$151:$DC$151,0)),0)</f>
        <v>0</v>
      </c>
      <c r="M185" s="245">
        <f ca="1">+IFERROR(INDEX('Hoja de Trabajo para listado'!$A$155:$Z$1048576,MATCH($A185,'Hoja de Trabajo para listado'!$A$155:$A$1048576,0),MATCH((CUADRO!M$5&amp;$E185),'Hoja de Trabajo para listado'!$A$151:$Z$151,0)),0)+IFERROR(INDEX('Hoja de Trabajo para listado'!$AB$155:$BA$1048576,MATCH($A185,'Hoja de Trabajo para listado'!$AB$155:$AB$1048576,0),MATCH((CUADRO!M$5&amp;$E185),'Hoja de Trabajo para listado'!$AB$151:$BA$151,0)),0)+IFERROR(INDEX('Hoja de Trabajo para listado'!$BC$155:$CB$1048576,MATCH($A185,'Hoja de Trabajo para listado'!$BC$155:$BC$1048576,0),MATCH((CUADRO!M$5&amp;$E185),'Hoja de Trabajo para listado'!$BC$151:$CB$151,0)),0)+IFERROR(INDEX('Hoja de Trabajo para listado'!$DE$153:$DG$274,MATCH($A185,'Hoja de Trabajo para listado'!$DE$153:$DE$1048576,0),MATCH((CUADRO!M$5&amp;$E185),'Hoja de Trabajo para listado'!$DE$151:$DG$151,0)),0)+IFERROR(INDEX('Hoja de Trabajo para listado'!$CD$155:$DC$1048576,MATCH($A185,'Hoja de Trabajo para listado'!$CD$155:$CD$1048576,0),MATCH((CUADRO!M$5&amp;$E185),'Hoja de Trabajo para listado'!$CD$151:$DC$151,0)),0)</f>
        <v>0</v>
      </c>
      <c r="N185" s="245">
        <f ca="1">+IFERROR(INDEX('Hoja de Trabajo para listado'!$A$155:$Z$1048576,MATCH($A185,'Hoja de Trabajo para listado'!$A$155:$A$1048576,0),MATCH((CUADRO!N$5&amp;$E185),'Hoja de Trabajo para listado'!$A$151:$Z$151,0)),0)+IFERROR(INDEX('Hoja de Trabajo para listado'!$AB$155:$BA$1048576,MATCH($A185,'Hoja de Trabajo para listado'!$AB$155:$AB$1048576,0),MATCH((CUADRO!N$5&amp;$E185),'Hoja de Trabajo para listado'!$AB$151:$BA$151,0)),0)+IFERROR(INDEX('Hoja de Trabajo para listado'!$BC$155:$CB$1048576,MATCH($A185,'Hoja de Trabajo para listado'!$BC$155:$BC$1048576,0),MATCH((CUADRO!N$5&amp;$E185),'Hoja de Trabajo para listado'!$BC$151:$CB$151,0)),0)+IFERROR(INDEX('Hoja de Trabajo para listado'!$DE$153:$DG$274,MATCH($A185,'Hoja de Trabajo para listado'!$DE$153:$DE$1048576,0),MATCH((CUADRO!N$5&amp;$E185),'Hoja de Trabajo para listado'!$DE$151:$DG$151,0)),0)+IFERROR(INDEX('Hoja de Trabajo para listado'!$CD$155:$DC$1048576,MATCH($A185,'Hoja de Trabajo para listado'!$CD$155:$CD$1048576,0),MATCH((CUADRO!N$5&amp;$E185),'Hoja de Trabajo para listado'!$CD$151:$DC$151,0)),0)</f>
        <v>0</v>
      </c>
      <c r="O185" s="245">
        <f ca="1">+IFERROR(INDEX('Hoja de Trabajo para listado'!$A$155:$Z$1048576,MATCH($A185,'Hoja de Trabajo para listado'!$A$155:$A$1048576,0),MATCH((CUADRO!O$5&amp;$E185),'Hoja de Trabajo para listado'!$A$151:$Z$151,0)),0)+IFERROR(INDEX('Hoja de Trabajo para listado'!$AB$155:$BA$1048576,MATCH($A185,'Hoja de Trabajo para listado'!$AB$155:$AB$1048576,0),MATCH((CUADRO!O$5&amp;$E185),'Hoja de Trabajo para listado'!$AB$151:$BA$151,0)),0)+IFERROR(INDEX('Hoja de Trabajo para listado'!$BC$155:$CB$1048576,MATCH($A185,'Hoja de Trabajo para listado'!$BC$155:$BC$1048576,0),MATCH((CUADRO!O$5&amp;$E185),'Hoja de Trabajo para listado'!$BC$151:$CB$151,0)),0)+IFERROR(INDEX('Hoja de Trabajo para listado'!$DE$153:$DG$274,MATCH($A185,'Hoja de Trabajo para listado'!$DE$153:$DE$1048576,0),MATCH((CUADRO!O$5&amp;$E185),'Hoja de Trabajo para listado'!$DE$151:$DG$151,0)),0)+IFERROR(INDEX('Hoja de Trabajo para listado'!$CD$155:$DC$1048576,MATCH($A185,'Hoja de Trabajo para listado'!$CD$155:$CD$1048576,0),MATCH((CUADRO!O$5&amp;$E185),'Hoja de Trabajo para listado'!$CD$151:$DC$151,0)),0)</f>
        <v>0</v>
      </c>
      <c r="P185" s="245">
        <f ca="1">+IFERROR(INDEX('Hoja de Trabajo para listado'!$A$155:$Z$1048576,MATCH($A185,'Hoja de Trabajo para listado'!$A$155:$A$1048576,0),MATCH((CUADRO!P$5&amp;$E185),'Hoja de Trabajo para listado'!$A$151:$Z$151,0)),0)+IFERROR(INDEX('Hoja de Trabajo para listado'!$AB$155:$BA$1048576,MATCH($A185,'Hoja de Trabajo para listado'!$AB$155:$AB$1048576,0),MATCH((CUADRO!P$5&amp;$E185),'Hoja de Trabajo para listado'!$AB$151:$BA$151,0)),0)+IFERROR(INDEX('Hoja de Trabajo para listado'!$BC$155:$CB$1048576,MATCH($A185,'Hoja de Trabajo para listado'!$BC$155:$BC$1048576,0),MATCH((CUADRO!P$5&amp;$E185),'Hoja de Trabajo para listado'!$BC$151:$CB$151,0)),0)+IFERROR(INDEX('Hoja de Trabajo para listado'!$DE$153:$DG$274,MATCH($A185,'Hoja de Trabajo para listado'!$DE$153:$DE$1048576,0),MATCH((CUADRO!P$5&amp;$E185),'Hoja de Trabajo para listado'!$DE$151:$DG$151,0)),0)+IFERROR(INDEX('Hoja de Trabajo para listado'!$CD$155:$DC$1048576,MATCH($A185,'Hoja de Trabajo para listado'!$CD$155:$CD$1048576,0),MATCH((CUADRO!P$5&amp;$E185),'Hoja de Trabajo para listado'!$CD$151:$DC$151,0)),0)</f>
        <v>0</v>
      </c>
      <c r="Q185" s="245">
        <f ca="1">+IFERROR(INDEX('Hoja de Trabajo para listado'!$A$155:$Z$1048576,MATCH($A185,'Hoja de Trabajo para listado'!$A$155:$A$1048576,0),MATCH((CUADRO!Q$5&amp;$E185),'Hoja de Trabajo para listado'!$A$151:$Z$151,0)),0)+IFERROR(INDEX('Hoja de Trabajo para listado'!$AB$155:$BA$1048576,MATCH($A185,'Hoja de Trabajo para listado'!$AB$155:$AB$1048576,0),MATCH((CUADRO!Q$5&amp;$E185),'Hoja de Trabajo para listado'!$AB$151:$BA$151,0)),0)+IFERROR(INDEX('Hoja de Trabajo para listado'!$BC$155:$CB$1048576,MATCH($A185,'Hoja de Trabajo para listado'!$BC$155:$BC$1048576,0),MATCH((CUADRO!Q$5&amp;$E185),'Hoja de Trabajo para listado'!$BC$151:$CB$151,0)),0)+IFERROR(INDEX('Hoja de Trabajo para listado'!$DE$153:$DG$274,MATCH($A185,'Hoja de Trabajo para listado'!$DE$153:$DE$1048576,0),MATCH((CUADRO!Q$5&amp;$E185),'Hoja de Trabajo para listado'!$DE$151:$DG$151,0)),0)+IFERROR(INDEX('Hoja de Trabajo para listado'!$CD$155:$DC$1048576,MATCH($A185,'Hoja de Trabajo para listado'!$CD$155:$CD$1048576,0),MATCH((CUADRO!Q$5&amp;$E185),'Hoja de Trabajo para listado'!$CD$151:$DC$151,0)),0)</f>
        <v>0</v>
      </c>
      <c r="R185" s="245">
        <f t="shared" ca="1" si="7"/>
        <v>62903.25</v>
      </c>
      <c r="S185" s="245">
        <f ca="1">+R184+R185</f>
        <v>62903.25</v>
      </c>
      <c r="T185" s="245">
        <f ca="1">+S185</f>
        <v>62903.25</v>
      </c>
      <c r="U185" s="244">
        <f t="shared" si="8"/>
        <v>2</v>
      </c>
      <c r="V185" s="333" t="str">
        <f>+VLOOKUP(A185,bd_lista!$A$3:$E$590,5,FALSE)</f>
        <v>Instituciones Descentralizadas</v>
      </c>
      <c r="W185" s="392"/>
      <c r="X185" s="242">
        <f>+VLOOKUP(A185,[4]Sheet1!$A$13:$D$744,4,FALSE)</f>
        <v>16</v>
      </c>
      <c r="Y185" s="242" t="str">
        <f>+VLOOKUP(X185,bd_lista!$A$3:$C$590,3,FALSE)</f>
        <v>Ministerio de Educación</v>
      </c>
      <c r="Z185" s="292"/>
      <c r="AA185" s="321"/>
    </row>
    <row r="186" spans="1:27" customFormat="1" ht="15" customHeight="1">
      <c r="A186" s="251">
        <v>270</v>
      </c>
      <c r="B186" s="387">
        <f>+A186</f>
        <v>270</v>
      </c>
      <c r="C186" s="247" t="str">
        <f>+VLOOKUP(A186,bd_lista!$A$3:$C$590,3,FALSE)</f>
        <v>Direc. Dptal. de Educación Tarija</v>
      </c>
      <c r="D186" s="389" t="str">
        <f>+C186</f>
        <v>Direc. Dptal. de Educación Tarija</v>
      </c>
      <c r="E186" s="247" t="s">
        <v>1304</v>
      </c>
      <c r="F186" s="243">
        <f ca="1">+IFERROR(INDEX('Hoja de Trabajo para listado'!$A$155:$Z$1048576,MATCH($A186,'Hoja de Trabajo para listado'!$A$155:$A$1048576,0),MATCH((CUADRO!F$5&amp;$E186),'Hoja de Trabajo para listado'!$A$151:$Z$151,0)),0)+IFERROR(INDEX('Hoja de Trabajo para listado'!$AB$155:$BA$1048576,MATCH($A186,'Hoja de Trabajo para listado'!$AB$155:$AB$1048576,0),MATCH((CUADRO!F$5&amp;$E186),'Hoja de Trabajo para listado'!$AB$151:$BA$151,0)),0)+IFERROR(INDEX('Hoja de Trabajo para listado'!$BC$155:$CB$1048576,MATCH($A186,'Hoja de Trabajo para listado'!$BC$155:$BC$1048576,0),MATCH((CUADRO!F$5&amp;$E186),'Hoja de Trabajo para listado'!$BC$151:$CB$151,0)),0)+IFERROR(INDEX('Hoja de Trabajo para listado'!$DE$153:$DG$274,MATCH($A186,'Hoja de Trabajo para listado'!$DE$153:$DE$1048576,0),MATCH((CUADRO!F$5&amp;$E186),'Hoja de Trabajo para listado'!$DE$151:$DG$151,0)),0)+IFERROR(INDEX('Hoja de Trabajo para listado'!$CD$155:$DC$1048576,MATCH($A186,'Hoja de Trabajo para listado'!$CD$155:$CD$1048576,0),MATCH((CUADRO!F$5&amp;$E186),'Hoja de Trabajo para listado'!$CD$151:$DC$151,0)),0)</f>
        <v>0</v>
      </c>
      <c r="G186" s="243">
        <f ca="1">+IFERROR(INDEX('Hoja de Trabajo para listado'!$A$155:$Z$1048576,MATCH($A186,'Hoja de Trabajo para listado'!$A$155:$A$1048576,0),MATCH((CUADRO!G$5&amp;$E186),'Hoja de Trabajo para listado'!$A$151:$Z$151,0)),0)+IFERROR(INDEX('Hoja de Trabajo para listado'!$AB$155:$BA$1048576,MATCH($A186,'Hoja de Trabajo para listado'!$AB$155:$AB$1048576,0),MATCH((CUADRO!G$5&amp;$E186),'Hoja de Trabajo para listado'!$AB$151:$BA$151,0)),0)+IFERROR(INDEX('Hoja de Trabajo para listado'!$BC$155:$CB$1048576,MATCH($A186,'Hoja de Trabajo para listado'!$BC$155:$BC$1048576,0),MATCH((CUADRO!G$5&amp;$E186),'Hoja de Trabajo para listado'!$BC$151:$CB$151,0)),0)+IFERROR(INDEX('Hoja de Trabajo para listado'!$DE$153:$DG$274,MATCH($A186,'Hoja de Trabajo para listado'!$DE$153:$DE$1048576,0),MATCH((CUADRO!G$5&amp;$E186),'Hoja de Trabajo para listado'!$DE$151:$DG$151,0)),0)+IFERROR(INDEX('Hoja de Trabajo para listado'!$CD$155:$DC$1048576,MATCH($A186,'Hoja de Trabajo para listado'!$CD$155:$CD$1048576,0),MATCH((CUADRO!G$5&amp;$E186),'Hoja de Trabajo para listado'!$CD$151:$DC$151,0)),0)</f>
        <v>0</v>
      </c>
      <c r="H186" s="243">
        <f ca="1">+IFERROR(INDEX('Hoja de Trabajo para listado'!$A$155:$Z$1048576,MATCH($A186,'Hoja de Trabajo para listado'!$A$155:$A$1048576,0),MATCH((CUADRO!H$5&amp;$E186),'Hoja de Trabajo para listado'!$A$151:$Z$151,0)),0)+IFERROR(INDEX('Hoja de Trabajo para listado'!$AB$155:$BA$1048576,MATCH($A186,'Hoja de Trabajo para listado'!$AB$155:$AB$1048576,0),MATCH((CUADRO!H$5&amp;$E186),'Hoja de Trabajo para listado'!$AB$151:$BA$151,0)),0)+IFERROR(INDEX('Hoja de Trabajo para listado'!$BC$155:$CB$1048576,MATCH($A186,'Hoja de Trabajo para listado'!$BC$155:$BC$1048576,0),MATCH((CUADRO!H$5&amp;$E186),'Hoja de Trabajo para listado'!$BC$151:$CB$151,0)),0)+IFERROR(INDEX('Hoja de Trabajo para listado'!$DE$153:$DG$274,MATCH($A186,'Hoja de Trabajo para listado'!$DE$153:$DE$1048576,0),MATCH((CUADRO!H$5&amp;$E186),'Hoja de Trabajo para listado'!$DE$151:$DG$151,0)),0)+IFERROR(INDEX('Hoja de Trabajo para listado'!$CD$155:$DC$1048576,MATCH($A186,'Hoja de Trabajo para listado'!$CD$155:$CD$1048576,0),MATCH((CUADRO!H$5&amp;$E186),'Hoja de Trabajo para listado'!$CD$151:$DC$151,0)),0)</f>
        <v>0</v>
      </c>
      <c r="I186" s="243">
        <f ca="1">+IFERROR(INDEX('Hoja de Trabajo para listado'!$A$155:$Z$1048576,MATCH($A186,'Hoja de Trabajo para listado'!$A$155:$A$1048576,0),MATCH((CUADRO!I$5&amp;$E186),'Hoja de Trabajo para listado'!$A$151:$Z$151,0)),0)+IFERROR(INDEX('Hoja de Trabajo para listado'!$AB$155:$BA$1048576,MATCH($A186,'Hoja de Trabajo para listado'!$AB$155:$AB$1048576,0),MATCH((CUADRO!I$5&amp;$E186),'Hoja de Trabajo para listado'!$AB$151:$BA$151,0)),0)+IFERROR(INDEX('Hoja de Trabajo para listado'!$BC$155:$CB$1048576,MATCH($A186,'Hoja de Trabajo para listado'!$BC$155:$BC$1048576,0),MATCH((CUADRO!I$5&amp;$E186),'Hoja de Trabajo para listado'!$BC$151:$CB$151,0)),0)+IFERROR(INDEX('Hoja de Trabajo para listado'!$DE$153:$DG$274,MATCH($A186,'Hoja de Trabajo para listado'!$DE$153:$DE$1048576,0),MATCH((CUADRO!I$5&amp;$E186),'Hoja de Trabajo para listado'!$DE$151:$DG$151,0)),0)+IFERROR(INDEX('Hoja de Trabajo para listado'!$CD$155:$DC$1048576,MATCH($A186,'Hoja de Trabajo para listado'!$CD$155:$CD$1048576,0),MATCH((CUADRO!I$5&amp;$E186),'Hoja de Trabajo para listado'!$CD$151:$DC$151,0)),0)</f>
        <v>0</v>
      </c>
      <c r="J186" s="243">
        <f ca="1">+IFERROR(INDEX('Hoja de Trabajo para listado'!$A$155:$Z$1048576,MATCH($A186,'Hoja de Trabajo para listado'!$A$155:$A$1048576,0),MATCH((CUADRO!J$5&amp;$E186),'Hoja de Trabajo para listado'!$A$151:$Z$151,0)),0)+IFERROR(INDEX('Hoja de Trabajo para listado'!$AB$155:$BA$1048576,MATCH($A186,'Hoja de Trabajo para listado'!$AB$155:$AB$1048576,0),MATCH((CUADRO!J$5&amp;$E186),'Hoja de Trabajo para listado'!$AB$151:$BA$151,0)),0)+IFERROR(INDEX('Hoja de Trabajo para listado'!$BC$155:$CB$1048576,MATCH($A186,'Hoja de Trabajo para listado'!$BC$155:$BC$1048576,0),MATCH((CUADRO!J$5&amp;$E186),'Hoja de Trabajo para listado'!$BC$151:$CB$151,0)),0)+IFERROR(INDEX('Hoja de Trabajo para listado'!$DE$153:$DG$274,MATCH($A186,'Hoja de Trabajo para listado'!$DE$153:$DE$1048576,0),MATCH((CUADRO!J$5&amp;$E186),'Hoja de Trabajo para listado'!$DE$151:$DG$151,0)),0)+IFERROR(INDEX('Hoja de Trabajo para listado'!$CD$155:$DC$1048576,MATCH($A186,'Hoja de Trabajo para listado'!$CD$155:$CD$1048576,0),MATCH((CUADRO!J$5&amp;$E186),'Hoja de Trabajo para listado'!$CD$151:$DC$151,0)),0)</f>
        <v>0</v>
      </c>
      <c r="K186" s="243">
        <f ca="1">+IFERROR(INDEX('Hoja de Trabajo para listado'!$A$155:$Z$1048576,MATCH($A186,'Hoja de Trabajo para listado'!$A$155:$A$1048576,0),MATCH((CUADRO!K$5&amp;$E186),'Hoja de Trabajo para listado'!$A$151:$Z$151,0)),0)+IFERROR(INDEX('Hoja de Trabajo para listado'!$AB$155:$BA$1048576,MATCH($A186,'Hoja de Trabajo para listado'!$AB$155:$AB$1048576,0),MATCH((CUADRO!K$5&amp;$E186),'Hoja de Trabajo para listado'!$AB$151:$BA$151,0)),0)+IFERROR(INDEX('Hoja de Trabajo para listado'!$BC$155:$CB$1048576,MATCH($A186,'Hoja de Trabajo para listado'!$BC$155:$BC$1048576,0),MATCH((CUADRO!K$5&amp;$E186),'Hoja de Trabajo para listado'!$BC$151:$CB$151,0)),0)+IFERROR(INDEX('Hoja de Trabajo para listado'!$DE$153:$DG$274,MATCH($A186,'Hoja de Trabajo para listado'!$DE$153:$DE$1048576,0),MATCH((CUADRO!K$5&amp;$E186),'Hoja de Trabajo para listado'!$DE$151:$DG$151,0)),0)+IFERROR(INDEX('Hoja de Trabajo para listado'!$CD$155:$DC$1048576,MATCH($A186,'Hoja de Trabajo para listado'!$CD$155:$CD$1048576,0),MATCH((CUADRO!K$5&amp;$E186),'Hoja de Trabajo para listado'!$CD$151:$DC$151,0)),0)</f>
        <v>0</v>
      </c>
      <c r="L186" s="243">
        <f ca="1">+IFERROR(INDEX('Hoja de Trabajo para listado'!$A$155:$Z$1048576,MATCH($A186,'Hoja de Trabajo para listado'!$A$155:$A$1048576,0),MATCH((CUADRO!L$5&amp;$E186),'Hoja de Trabajo para listado'!$A$151:$Z$151,0)),0)+IFERROR(INDEX('Hoja de Trabajo para listado'!$AB$155:$BA$1048576,MATCH($A186,'Hoja de Trabajo para listado'!$AB$155:$AB$1048576,0),MATCH((CUADRO!L$5&amp;$E186),'Hoja de Trabajo para listado'!$AB$151:$BA$151,0)),0)+IFERROR(INDEX('Hoja de Trabajo para listado'!$BC$155:$CB$1048576,MATCH($A186,'Hoja de Trabajo para listado'!$BC$155:$BC$1048576,0),MATCH((CUADRO!L$5&amp;$E186),'Hoja de Trabajo para listado'!$BC$151:$CB$151,0)),0)+IFERROR(INDEX('Hoja de Trabajo para listado'!$DE$153:$DG$274,MATCH($A186,'Hoja de Trabajo para listado'!$DE$153:$DE$1048576,0),MATCH((CUADRO!L$5&amp;$E186),'Hoja de Trabajo para listado'!$DE$151:$DG$151,0)),0)+IFERROR(INDEX('Hoja de Trabajo para listado'!$CD$155:$DC$1048576,MATCH($A186,'Hoja de Trabajo para listado'!$CD$155:$CD$1048576,0),MATCH((CUADRO!L$5&amp;$E186),'Hoja de Trabajo para listado'!$CD$151:$DC$151,0)),0)</f>
        <v>0</v>
      </c>
      <c r="M186" s="243">
        <f ca="1">+IFERROR(INDEX('Hoja de Trabajo para listado'!$A$155:$Z$1048576,MATCH($A186,'Hoja de Trabajo para listado'!$A$155:$A$1048576,0),MATCH((CUADRO!M$5&amp;$E186),'Hoja de Trabajo para listado'!$A$151:$Z$151,0)),0)+IFERROR(INDEX('Hoja de Trabajo para listado'!$AB$155:$BA$1048576,MATCH($A186,'Hoja de Trabajo para listado'!$AB$155:$AB$1048576,0),MATCH((CUADRO!M$5&amp;$E186),'Hoja de Trabajo para listado'!$AB$151:$BA$151,0)),0)+IFERROR(INDEX('Hoja de Trabajo para listado'!$BC$155:$CB$1048576,MATCH($A186,'Hoja de Trabajo para listado'!$BC$155:$BC$1048576,0),MATCH((CUADRO!M$5&amp;$E186),'Hoja de Trabajo para listado'!$BC$151:$CB$151,0)),0)+IFERROR(INDEX('Hoja de Trabajo para listado'!$DE$153:$DG$274,MATCH($A186,'Hoja de Trabajo para listado'!$DE$153:$DE$1048576,0),MATCH((CUADRO!M$5&amp;$E186),'Hoja de Trabajo para listado'!$DE$151:$DG$151,0)),0)+IFERROR(INDEX('Hoja de Trabajo para listado'!$CD$155:$DC$1048576,MATCH($A186,'Hoja de Trabajo para listado'!$CD$155:$CD$1048576,0),MATCH((CUADRO!M$5&amp;$E186),'Hoja de Trabajo para listado'!$CD$151:$DC$151,0)),0)</f>
        <v>0</v>
      </c>
      <c r="N186" s="243">
        <f ca="1">+IFERROR(INDEX('Hoja de Trabajo para listado'!$A$155:$Z$1048576,MATCH($A186,'Hoja de Trabajo para listado'!$A$155:$A$1048576,0),MATCH((CUADRO!N$5&amp;$E186),'Hoja de Trabajo para listado'!$A$151:$Z$151,0)),0)+IFERROR(INDEX('Hoja de Trabajo para listado'!$AB$155:$BA$1048576,MATCH($A186,'Hoja de Trabajo para listado'!$AB$155:$AB$1048576,0),MATCH((CUADRO!N$5&amp;$E186),'Hoja de Trabajo para listado'!$AB$151:$BA$151,0)),0)+IFERROR(INDEX('Hoja de Trabajo para listado'!$BC$155:$CB$1048576,MATCH($A186,'Hoja de Trabajo para listado'!$BC$155:$BC$1048576,0),MATCH((CUADRO!N$5&amp;$E186),'Hoja de Trabajo para listado'!$BC$151:$CB$151,0)),0)+IFERROR(INDEX('Hoja de Trabajo para listado'!$DE$153:$DG$274,MATCH($A186,'Hoja de Trabajo para listado'!$DE$153:$DE$1048576,0),MATCH((CUADRO!N$5&amp;$E186),'Hoja de Trabajo para listado'!$DE$151:$DG$151,0)),0)+IFERROR(INDEX('Hoja de Trabajo para listado'!$CD$155:$DC$1048576,MATCH($A186,'Hoja de Trabajo para listado'!$CD$155:$CD$1048576,0),MATCH((CUADRO!N$5&amp;$E186),'Hoja de Trabajo para listado'!$CD$151:$DC$151,0)),0)</f>
        <v>0</v>
      </c>
      <c r="O186" s="243">
        <f ca="1">+IFERROR(INDEX('Hoja de Trabajo para listado'!$A$155:$Z$1048576,MATCH($A186,'Hoja de Trabajo para listado'!$A$155:$A$1048576,0),MATCH((CUADRO!O$5&amp;$E186),'Hoja de Trabajo para listado'!$A$151:$Z$151,0)),0)+IFERROR(INDEX('Hoja de Trabajo para listado'!$AB$155:$BA$1048576,MATCH($A186,'Hoja de Trabajo para listado'!$AB$155:$AB$1048576,0),MATCH((CUADRO!O$5&amp;$E186),'Hoja de Trabajo para listado'!$AB$151:$BA$151,0)),0)+IFERROR(INDEX('Hoja de Trabajo para listado'!$BC$155:$CB$1048576,MATCH($A186,'Hoja de Trabajo para listado'!$BC$155:$BC$1048576,0),MATCH((CUADRO!O$5&amp;$E186),'Hoja de Trabajo para listado'!$BC$151:$CB$151,0)),0)+IFERROR(INDEX('Hoja de Trabajo para listado'!$DE$153:$DG$274,MATCH($A186,'Hoja de Trabajo para listado'!$DE$153:$DE$1048576,0),MATCH((CUADRO!O$5&amp;$E186),'Hoja de Trabajo para listado'!$DE$151:$DG$151,0)),0)+IFERROR(INDEX('Hoja de Trabajo para listado'!$CD$155:$DC$1048576,MATCH($A186,'Hoja de Trabajo para listado'!$CD$155:$CD$1048576,0),MATCH((CUADRO!O$5&amp;$E186),'Hoja de Trabajo para listado'!$CD$151:$DC$151,0)),0)</f>
        <v>0</v>
      </c>
      <c r="P186" s="243">
        <f ca="1">+IFERROR(INDEX('Hoja de Trabajo para listado'!$A$155:$Z$1048576,MATCH($A186,'Hoja de Trabajo para listado'!$A$155:$A$1048576,0),MATCH((CUADRO!P$5&amp;$E186),'Hoja de Trabajo para listado'!$A$151:$Z$151,0)),0)+IFERROR(INDEX('Hoja de Trabajo para listado'!$AB$155:$BA$1048576,MATCH($A186,'Hoja de Trabajo para listado'!$AB$155:$AB$1048576,0),MATCH((CUADRO!P$5&amp;$E186),'Hoja de Trabajo para listado'!$AB$151:$BA$151,0)),0)+IFERROR(INDEX('Hoja de Trabajo para listado'!$BC$155:$CB$1048576,MATCH($A186,'Hoja de Trabajo para listado'!$BC$155:$BC$1048576,0),MATCH((CUADRO!P$5&amp;$E186),'Hoja de Trabajo para listado'!$BC$151:$CB$151,0)),0)+IFERROR(INDEX('Hoja de Trabajo para listado'!$DE$153:$DG$274,MATCH($A186,'Hoja de Trabajo para listado'!$DE$153:$DE$1048576,0),MATCH((CUADRO!P$5&amp;$E186),'Hoja de Trabajo para listado'!$DE$151:$DG$151,0)),0)+IFERROR(INDEX('Hoja de Trabajo para listado'!$CD$155:$DC$1048576,MATCH($A186,'Hoja de Trabajo para listado'!$CD$155:$CD$1048576,0),MATCH((CUADRO!P$5&amp;$E186),'Hoja de Trabajo para listado'!$CD$151:$DC$151,0)),0)</f>
        <v>0</v>
      </c>
      <c r="Q186" s="243">
        <f ca="1">+IFERROR(INDEX('Hoja de Trabajo para listado'!$A$155:$Z$1048576,MATCH($A186,'Hoja de Trabajo para listado'!$A$155:$A$1048576,0),MATCH((CUADRO!Q$5&amp;$E186),'Hoja de Trabajo para listado'!$A$151:$Z$151,0)),0)+IFERROR(INDEX('Hoja de Trabajo para listado'!$AB$155:$BA$1048576,MATCH($A186,'Hoja de Trabajo para listado'!$AB$155:$AB$1048576,0),MATCH((CUADRO!Q$5&amp;$E186),'Hoja de Trabajo para listado'!$AB$151:$BA$151,0)),0)+IFERROR(INDEX('Hoja de Trabajo para listado'!$BC$155:$CB$1048576,MATCH($A186,'Hoja de Trabajo para listado'!$BC$155:$BC$1048576,0),MATCH((CUADRO!Q$5&amp;$E186),'Hoja de Trabajo para listado'!$BC$151:$CB$151,0)),0)+IFERROR(INDEX('Hoja de Trabajo para listado'!$DE$153:$DG$274,MATCH($A186,'Hoja de Trabajo para listado'!$DE$153:$DE$1048576,0),MATCH((CUADRO!Q$5&amp;$E186),'Hoja de Trabajo para listado'!$DE$151:$DG$151,0)),0)+IFERROR(INDEX('Hoja de Trabajo para listado'!$CD$155:$DC$1048576,MATCH($A186,'Hoja de Trabajo para listado'!$CD$155:$CD$1048576,0),MATCH((CUADRO!Q$5&amp;$E186),'Hoja de Trabajo para listado'!$CD$151:$DC$151,0)),0)</f>
        <v>0</v>
      </c>
      <c r="R186" s="243">
        <f t="shared" ca="1" si="7"/>
        <v>0</v>
      </c>
      <c r="S186" s="243"/>
      <c r="T186" s="243">
        <f ca="1">+T187</f>
        <v>136618</v>
      </c>
      <c r="U186" s="242">
        <f t="shared" si="8"/>
        <v>1</v>
      </c>
      <c r="V186" s="333" t="str">
        <f>+VLOOKUP(A186,bd_lista!$A$3:$E$590,5,FALSE)</f>
        <v>Instituciones Descentralizadas</v>
      </c>
      <c r="W186" s="391" t="str">
        <f>+V186</f>
        <v>Instituciones Descentralizadas</v>
      </c>
      <c r="X186" s="242">
        <f>+VLOOKUP(A186,[4]Sheet1!$A$13:$D$744,4,FALSE)</f>
        <v>16</v>
      </c>
      <c r="Y186" s="242" t="str">
        <f>+VLOOKUP(X186,bd_lista!$A$3:$C$590,3,FALSE)</f>
        <v>Ministerio de Educación</v>
      </c>
      <c r="Z186" s="294">
        <f>+X186</f>
        <v>16</v>
      </c>
      <c r="AA186" s="319" t="str">
        <f>+Y186</f>
        <v>Ministerio de Educación</v>
      </c>
    </row>
    <row r="187" spans="1:27" customFormat="1" ht="15" customHeight="1">
      <c r="A187" s="32">
        <v>270</v>
      </c>
      <c r="B187" s="388"/>
      <c r="C187" s="333" t="str">
        <f>+VLOOKUP(A187,bd_lista!$A$3:$C$590,3,FALSE)</f>
        <v>Direc. Dptal. de Educación Tarija</v>
      </c>
      <c r="D187" s="390"/>
      <c r="E187" s="333" t="s">
        <v>1305</v>
      </c>
      <c r="F187" s="245">
        <f ca="1">+IFERROR(INDEX('Hoja de Trabajo para listado'!$A$155:$Z$1048576,MATCH($A187,'Hoja de Trabajo para listado'!$A$155:$A$1048576,0),MATCH((CUADRO!F$5&amp;$E187),'Hoja de Trabajo para listado'!$A$151:$Z$151,0)),0)+IFERROR(INDEX('Hoja de Trabajo para listado'!$AB$155:$BA$1048576,MATCH($A187,'Hoja de Trabajo para listado'!$AB$155:$AB$1048576,0),MATCH((CUADRO!F$5&amp;$E187),'Hoja de Trabajo para listado'!$AB$151:$BA$151,0)),0)+IFERROR(INDEX('Hoja de Trabajo para listado'!$BC$155:$CB$1048576,MATCH($A187,'Hoja de Trabajo para listado'!$BC$155:$BC$1048576,0),MATCH((CUADRO!F$5&amp;$E187),'Hoja de Trabajo para listado'!$BC$151:$CB$151,0)),0)+IFERROR(INDEX('Hoja de Trabajo para listado'!$DE$153:$DG$274,MATCH($A187,'Hoja de Trabajo para listado'!$DE$153:$DE$1048576,0),MATCH((CUADRO!F$5&amp;$E187),'Hoja de Trabajo para listado'!$DE$151:$DG$151,0)),0)+IFERROR(INDEX('Hoja de Trabajo para listado'!$CD$155:$DC$1048576,MATCH($A187,'Hoja de Trabajo para listado'!$CD$155:$CD$1048576,0),MATCH((CUADRO!F$5&amp;$E187),'Hoja de Trabajo para listado'!$CD$151:$DC$151,0)),0)</f>
        <v>0</v>
      </c>
      <c r="G187" s="245">
        <f ca="1">+IFERROR(INDEX('Hoja de Trabajo para listado'!$A$155:$Z$1048576,MATCH($A187,'Hoja de Trabajo para listado'!$A$155:$A$1048576,0),MATCH((CUADRO!G$5&amp;$E187),'Hoja de Trabajo para listado'!$A$151:$Z$151,0)),0)+IFERROR(INDEX('Hoja de Trabajo para listado'!$AB$155:$BA$1048576,MATCH($A187,'Hoja de Trabajo para listado'!$AB$155:$AB$1048576,0),MATCH((CUADRO!G$5&amp;$E187),'Hoja de Trabajo para listado'!$AB$151:$BA$151,0)),0)+IFERROR(INDEX('Hoja de Trabajo para listado'!$BC$155:$CB$1048576,MATCH($A187,'Hoja de Trabajo para listado'!$BC$155:$BC$1048576,0),MATCH((CUADRO!G$5&amp;$E187),'Hoja de Trabajo para listado'!$BC$151:$CB$151,0)),0)+IFERROR(INDEX('Hoja de Trabajo para listado'!$DE$153:$DG$274,MATCH($A187,'Hoja de Trabajo para listado'!$DE$153:$DE$1048576,0),MATCH((CUADRO!G$5&amp;$E187),'Hoja de Trabajo para listado'!$DE$151:$DG$151,0)),0)+IFERROR(INDEX('Hoja de Trabajo para listado'!$CD$155:$DC$1048576,MATCH($A187,'Hoja de Trabajo para listado'!$CD$155:$CD$1048576,0),MATCH((CUADRO!G$5&amp;$E187),'Hoja de Trabajo para listado'!$CD$151:$DC$151,0)),0)</f>
        <v>0</v>
      </c>
      <c r="H187" s="245">
        <f ca="1">+IFERROR(INDEX('Hoja de Trabajo para listado'!$A$155:$Z$1048576,MATCH($A187,'Hoja de Trabajo para listado'!$A$155:$A$1048576,0),MATCH((CUADRO!H$5&amp;$E187),'Hoja de Trabajo para listado'!$A$151:$Z$151,0)),0)+IFERROR(INDEX('Hoja de Trabajo para listado'!$AB$155:$BA$1048576,MATCH($A187,'Hoja de Trabajo para listado'!$AB$155:$AB$1048576,0),MATCH((CUADRO!H$5&amp;$E187),'Hoja de Trabajo para listado'!$AB$151:$BA$151,0)),0)+IFERROR(INDEX('Hoja de Trabajo para listado'!$BC$155:$CB$1048576,MATCH($A187,'Hoja de Trabajo para listado'!$BC$155:$BC$1048576,0),MATCH((CUADRO!H$5&amp;$E187),'Hoja de Trabajo para listado'!$BC$151:$CB$151,0)),0)+IFERROR(INDEX('Hoja de Trabajo para listado'!$DE$153:$DG$274,MATCH($A187,'Hoja de Trabajo para listado'!$DE$153:$DE$1048576,0),MATCH((CUADRO!H$5&amp;$E187),'Hoja de Trabajo para listado'!$DE$151:$DG$151,0)),0)+IFERROR(INDEX('Hoja de Trabajo para listado'!$CD$155:$DC$1048576,MATCH($A187,'Hoja de Trabajo para listado'!$CD$155:$CD$1048576,0),MATCH((CUADRO!H$5&amp;$E187),'Hoja de Trabajo para listado'!$CD$151:$DC$151,0)),0)</f>
        <v>0</v>
      </c>
      <c r="I187" s="245">
        <f ca="1">+IFERROR(INDEX('Hoja de Trabajo para listado'!$A$155:$Z$1048576,MATCH($A187,'Hoja de Trabajo para listado'!$A$155:$A$1048576,0),MATCH((CUADRO!I$5&amp;$E187),'Hoja de Trabajo para listado'!$A$151:$Z$151,0)),0)+IFERROR(INDEX('Hoja de Trabajo para listado'!$AB$155:$BA$1048576,MATCH($A187,'Hoja de Trabajo para listado'!$AB$155:$AB$1048576,0),MATCH((CUADRO!I$5&amp;$E187),'Hoja de Trabajo para listado'!$AB$151:$BA$151,0)),0)+IFERROR(INDEX('Hoja de Trabajo para listado'!$BC$155:$CB$1048576,MATCH($A187,'Hoja de Trabajo para listado'!$BC$155:$BC$1048576,0),MATCH((CUADRO!I$5&amp;$E187),'Hoja de Trabajo para listado'!$BC$151:$CB$151,0)),0)+IFERROR(INDEX('Hoja de Trabajo para listado'!$DE$153:$DG$274,MATCH($A187,'Hoja de Trabajo para listado'!$DE$153:$DE$1048576,0),MATCH((CUADRO!I$5&amp;$E187),'Hoja de Trabajo para listado'!$DE$151:$DG$151,0)),0)+IFERROR(INDEX('Hoja de Trabajo para listado'!$CD$155:$DC$1048576,MATCH($A187,'Hoja de Trabajo para listado'!$CD$155:$CD$1048576,0),MATCH((CUADRO!I$5&amp;$E187),'Hoja de Trabajo para listado'!$CD$151:$DC$151,0)),0)</f>
        <v>136618</v>
      </c>
      <c r="J187" s="245">
        <f ca="1">+IFERROR(INDEX('Hoja de Trabajo para listado'!$A$155:$Z$1048576,MATCH($A187,'Hoja de Trabajo para listado'!$A$155:$A$1048576,0),MATCH((CUADRO!J$5&amp;$E187),'Hoja de Trabajo para listado'!$A$151:$Z$151,0)),0)+IFERROR(INDEX('Hoja de Trabajo para listado'!$AB$155:$BA$1048576,MATCH($A187,'Hoja de Trabajo para listado'!$AB$155:$AB$1048576,0),MATCH((CUADRO!J$5&amp;$E187),'Hoja de Trabajo para listado'!$AB$151:$BA$151,0)),0)+IFERROR(INDEX('Hoja de Trabajo para listado'!$BC$155:$CB$1048576,MATCH($A187,'Hoja de Trabajo para listado'!$BC$155:$BC$1048576,0),MATCH((CUADRO!J$5&amp;$E187),'Hoja de Trabajo para listado'!$BC$151:$CB$151,0)),0)+IFERROR(INDEX('Hoja de Trabajo para listado'!$DE$153:$DG$274,MATCH($A187,'Hoja de Trabajo para listado'!$DE$153:$DE$1048576,0),MATCH((CUADRO!J$5&amp;$E187),'Hoja de Trabajo para listado'!$DE$151:$DG$151,0)),0)+IFERROR(INDEX('Hoja de Trabajo para listado'!$CD$155:$DC$1048576,MATCH($A187,'Hoja de Trabajo para listado'!$CD$155:$CD$1048576,0),MATCH((CUADRO!J$5&amp;$E187),'Hoja de Trabajo para listado'!$CD$151:$DC$151,0)),0)</f>
        <v>0</v>
      </c>
      <c r="K187" s="245">
        <f ca="1">+IFERROR(INDEX('Hoja de Trabajo para listado'!$A$155:$Z$1048576,MATCH($A187,'Hoja de Trabajo para listado'!$A$155:$A$1048576,0),MATCH((CUADRO!K$5&amp;$E187),'Hoja de Trabajo para listado'!$A$151:$Z$151,0)),0)+IFERROR(INDEX('Hoja de Trabajo para listado'!$AB$155:$BA$1048576,MATCH($A187,'Hoja de Trabajo para listado'!$AB$155:$AB$1048576,0),MATCH((CUADRO!K$5&amp;$E187),'Hoja de Trabajo para listado'!$AB$151:$BA$151,0)),0)+IFERROR(INDEX('Hoja de Trabajo para listado'!$BC$155:$CB$1048576,MATCH($A187,'Hoja de Trabajo para listado'!$BC$155:$BC$1048576,0),MATCH((CUADRO!K$5&amp;$E187),'Hoja de Trabajo para listado'!$BC$151:$CB$151,0)),0)+IFERROR(INDEX('Hoja de Trabajo para listado'!$DE$153:$DG$274,MATCH($A187,'Hoja de Trabajo para listado'!$DE$153:$DE$1048576,0),MATCH((CUADRO!K$5&amp;$E187),'Hoja de Trabajo para listado'!$DE$151:$DG$151,0)),0)+IFERROR(INDEX('Hoja de Trabajo para listado'!$CD$155:$DC$1048576,MATCH($A187,'Hoja de Trabajo para listado'!$CD$155:$CD$1048576,0),MATCH((CUADRO!K$5&amp;$E187),'Hoja de Trabajo para listado'!$CD$151:$DC$151,0)),0)</f>
        <v>0</v>
      </c>
      <c r="L187" s="245">
        <f ca="1">+IFERROR(INDEX('Hoja de Trabajo para listado'!$A$155:$Z$1048576,MATCH($A187,'Hoja de Trabajo para listado'!$A$155:$A$1048576,0),MATCH((CUADRO!L$5&amp;$E187),'Hoja de Trabajo para listado'!$A$151:$Z$151,0)),0)+IFERROR(INDEX('Hoja de Trabajo para listado'!$AB$155:$BA$1048576,MATCH($A187,'Hoja de Trabajo para listado'!$AB$155:$AB$1048576,0),MATCH((CUADRO!L$5&amp;$E187),'Hoja de Trabajo para listado'!$AB$151:$BA$151,0)),0)+IFERROR(INDEX('Hoja de Trabajo para listado'!$BC$155:$CB$1048576,MATCH($A187,'Hoja de Trabajo para listado'!$BC$155:$BC$1048576,0),MATCH((CUADRO!L$5&amp;$E187),'Hoja de Trabajo para listado'!$BC$151:$CB$151,0)),0)+IFERROR(INDEX('Hoja de Trabajo para listado'!$DE$153:$DG$274,MATCH($A187,'Hoja de Trabajo para listado'!$DE$153:$DE$1048576,0),MATCH((CUADRO!L$5&amp;$E187),'Hoja de Trabajo para listado'!$DE$151:$DG$151,0)),0)+IFERROR(INDEX('Hoja de Trabajo para listado'!$CD$155:$DC$1048576,MATCH($A187,'Hoja de Trabajo para listado'!$CD$155:$CD$1048576,0),MATCH((CUADRO!L$5&amp;$E187),'Hoja de Trabajo para listado'!$CD$151:$DC$151,0)),0)</f>
        <v>0</v>
      </c>
      <c r="M187" s="245">
        <f ca="1">+IFERROR(INDEX('Hoja de Trabajo para listado'!$A$155:$Z$1048576,MATCH($A187,'Hoja de Trabajo para listado'!$A$155:$A$1048576,0),MATCH((CUADRO!M$5&amp;$E187),'Hoja de Trabajo para listado'!$A$151:$Z$151,0)),0)+IFERROR(INDEX('Hoja de Trabajo para listado'!$AB$155:$BA$1048576,MATCH($A187,'Hoja de Trabajo para listado'!$AB$155:$AB$1048576,0),MATCH((CUADRO!M$5&amp;$E187),'Hoja de Trabajo para listado'!$AB$151:$BA$151,0)),0)+IFERROR(INDEX('Hoja de Trabajo para listado'!$BC$155:$CB$1048576,MATCH($A187,'Hoja de Trabajo para listado'!$BC$155:$BC$1048576,0),MATCH((CUADRO!M$5&amp;$E187),'Hoja de Trabajo para listado'!$BC$151:$CB$151,0)),0)+IFERROR(INDEX('Hoja de Trabajo para listado'!$DE$153:$DG$274,MATCH($A187,'Hoja de Trabajo para listado'!$DE$153:$DE$1048576,0),MATCH((CUADRO!M$5&amp;$E187),'Hoja de Trabajo para listado'!$DE$151:$DG$151,0)),0)+IFERROR(INDEX('Hoja de Trabajo para listado'!$CD$155:$DC$1048576,MATCH($A187,'Hoja de Trabajo para listado'!$CD$155:$CD$1048576,0),MATCH((CUADRO!M$5&amp;$E187),'Hoja de Trabajo para listado'!$CD$151:$DC$151,0)),0)</f>
        <v>0</v>
      </c>
      <c r="N187" s="245">
        <f ca="1">+IFERROR(INDEX('Hoja de Trabajo para listado'!$A$155:$Z$1048576,MATCH($A187,'Hoja de Trabajo para listado'!$A$155:$A$1048576,0),MATCH((CUADRO!N$5&amp;$E187),'Hoja de Trabajo para listado'!$A$151:$Z$151,0)),0)+IFERROR(INDEX('Hoja de Trabajo para listado'!$AB$155:$BA$1048576,MATCH($A187,'Hoja de Trabajo para listado'!$AB$155:$AB$1048576,0),MATCH((CUADRO!N$5&amp;$E187),'Hoja de Trabajo para listado'!$AB$151:$BA$151,0)),0)+IFERROR(INDEX('Hoja de Trabajo para listado'!$BC$155:$CB$1048576,MATCH($A187,'Hoja de Trabajo para listado'!$BC$155:$BC$1048576,0),MATCH((CUADRO!N$5&amp;$E187),'Hoja de Trabajo para listado'!$BC$151:$CB$151,0)),0)+IFERROR(INDEX('Hoja de Trabajo para listado'!$DE$153:$DG$274,MATCH($A187,'Hoja de Trabajo para listado'!$DE$153:$DE$1048576,0),MATCH((CUADRO!N$5&amp;$E187),'Hoja de Trabajo para listado'!$DE$151:$DG$151,0)),0)+IFERROR(INDEX('Hoja de Trabajo para listado'!$CD$155:$DC$1048576,MATCH($A187,'Hoja de Trabajo para listado'!$CD$155:$CD$1048576,0),MATCH((CUADRO!N$5&amp;$E187),'Hoja de Trabajo para listado'!$CD$151:$DC$151,0)),0)</f>
        <v>0</v>
      </c>
      <c r="O187" s="245">
        <f ca="1">+IFERROR(INDEX('Hoja de Trabajo para listado'!$A$155:$Z$1048576,MATCH($A187,'Hoja de Trabajo para listado'!$A$155:$A$1048576,0),MATCH((CUADRO!O$5&amp;$E187),'Hoja de Trabajo para listado'!$A$151:$Z$151,0)),0)+IFERROR(INDEX('Hoja de Trabajo para listado'!$AB$155:$BA$1048576,MATCH($A187,'Hoja de Trabajo para listado'!$AB$155:$AB$1048576,0),MATCH((CUADRO!O$5&amp;$E187),'Hoja de Trabajo para listado'!$AB$151:$BA$151,0)),0)+IFERROR(INDEX('Hoja de Trabajo para listado'!$BC$155:$CB$1048576,MATCH($A187,'Hoja de Trabajo para listado'!$BC$155:$BC$1048576,0),MATCH((CUADRO!O$5&amp;$E187),'Hoja de Trabajo para listado'!$BC$151:$CB$151,0)),0)+IFERROR(INDEX('Hoja de Trabajo para listado'!$DE$153:$DG$274,MATCH($A187,'Hoja de Trabajo para listado'!$DE$153:$DE$1048576,0),MATCH((CUADRO!O$5&amp;$E187),'Hoja de Trabajo para listado'!$DE$151:$DG$151,0)),0)+IFERROR(INDEX('Hoja de Trabajo para listado'!$CD$155:$DC$1048576,MATCH($A187,'Hoja de Trabajo para listado'!$CD$155:$CD$1048576,0),MATCH((CUADRO!O$5&amp;$E187),'Hoja de Trabajo para listado'!$CD$151:$DC$151,0)),0)</f>
        <v>0</v>
      </c>
      <c r="P187" s="245">
        <f ca="1">+IFERROR(INDEX('Hoja de Trabajo para listado'!$A$155:$Z$1048576,MATCH($A187,'Hoja de Trabajo para listado'!$A$155:$A$1048576,0),MATCH((CUADRO!P$5&amp;$E187),'Hoja de Trabajo para listado'!$A$151:$Z$151,0)),0)+IFERROR(INDEX('Hoja de Trabajo para listado'!$AB$155:$BA$1048576,MATCH($A187,'Hoja de Trabajo para listado'!$AB$155:$AB$1048576,0),MATCH((CUADRO!P$5&amp;$E187),'Hoja de Trabajo para listado'!$AB$151:$BA$151,0)),0)+IFERROR(INDEX('Hoja de Trabajo para listado'!$BC$155:$CB$1048576,MATCH($A187,'Hoja de Trabajo para listado'!$BC$155:$BC$1048576,0),MATCH((CUADRO!P$5&amp;$E187),'Hoja de Trabajo para listado'!$BC$151:$CB$151,0)),0)+IFERROR(INDEX('Hoja de Trabajo para listado'!$DE$153:$DG$274,MATCH($A187,'Hoja de Trabajo para listado'!$DE$153:$DE$1048576,0),MATCH((CUADRO!P$5&amp;$E187),'Hoja de Trabajo para listado'!$DE$151:$DG$151,0)),0)+IFERROR(INDEX('Hoja de Trabajo para listado'!$CD$155:$DC$1048576,MATCH($A187,'Hoja de Trabajo para listado'!$CD$155:$CD$1048576,0),MATCH((CUADRO!P$5&amp;$E187),'Hoja de Trabajo para listado'!$CD$151:$DC$151,0)),0)</f>
        <v>0</v>
      </c>
      <c r="Q187" s="245">
        <f ca="1">+IFERROR(INDEX('Hoja de Trabajo para listado'!$A$155:$Z$1048576,MATCH($A187,'Hoja de Trabajo para listado'!$A$155:$A$1048576,0),MATCH((CUADRO!Q$5&amp;$E187),'Hoja de Trabajo para listado'!$A$151:$Z$151,0)),0)+IFERROR(INDEX('Hoja de Trabajo para listado'!$AB$155:$BA$1048576,MATCH($A187,'Hoja de Trabajo para listado'!$AB$155:$AB$1048576,0),MATCH((CUADRO!Q$5&amp;$E187),'Hoja de Trabajo para listado'!$AB$151:$BA$151,0)),0)+IFERROR(INDEX('Hoja de Trabajo para listado'!$BC$155:$CB$1048576,MATCH($A187,'Hoja de Trabajo para listado'!$BC$155:$BC$1048576,0),MATCH((CUADRO!Q$5&amp;$E187),'Hoja de Trabajo para listado'!$BC$151:$CB$151,0)),0)+IFERROR(INDEX('Hoja de Trabajo para listado'!$DE$153:$DG$274,MATCH($A187,'Hoja de Trabajo para listado'!$DE$153:$DE$1048576,0),MATCH((CUADRO!Q$5&amp;$E187),'Hoja de Trabajo para listado'!$DE$151:$DG$151,0)),0)+IFERROR(INDEX('Hoja de Trabajo para listado'!$CD$155:$DC$1048576,MATCH($A187,'Hoja de Trabajo para listado'!$CD$155:$CD$1048576,0),MATCH((CUADRO!Q$5&amp;$E187),'Hoja de Trabajo para listado'!$CD$151:$DC$151,0)),0)</f>
        <v>0</v>
      </c>
      <c r="R187" s="245">
        <f t="shared" ca="1" si="7"/>
        <v>136618</v>
      </c>
      <c r="S187" s="245">
        <f ca="1">+R186+R187</f>
        <v>136618</v>
      </c>
      <c r="T187" s="245">
        <f ca="1">+S187</f>
        <v>136618</v>
      </c>
      <c r="U187" s="244">
        <f t="shared" si="8"/>
        <v>2</v>
      </c>
      <c r="V187" s="333" t="str">
        <f>+VLOOKUP(A187,bd_lista!$A$3:$E$590,5,FALSE)</f>
        <v>Instituciones Descentralizadas</v>
      </c>
      <c r="W187" s="392"/>
      <c r="X187" s="242">
        <f>+VLOOKUP(A187,[4]Sheet1!$A$13:$D$744,4,FALSE)</f>
        <v>16</v>
      </c>
      <c r="Y187" s="242" t="str">
        <f>+VLOOKUP(X187,bd_lista!$A$3:$C$590,3,FALSE)</f>
        <v>Ministerio de Educación</v>
      </c>
      <c r="Z187" s="292"/>
      <c r="AA187" s="321"/>
    </row>
    <row r="188" spans="1:27" customFormat="1" ht="15" hidden="1" customHeight="1">
      <c r="A188" s="32">
        <v>271</v>
      </c>
      <c r="B188" s="387">
        <f>+A188</f>
        <v>271</v>
      </c>
      <c r="C188" s="247" t="str">
        <f>+VLOOKUP(A188,bd_lista!$A$3:$C$590,3,FALSE)</f>
        <v>Direc. Dptal. de Educación Santa Cruz</v>
      </c>
      <c r="D188" s="389" t="str">
        <f>+C188</f>
        <v>Direc. Dptal. de Educación Santa Cruz</v>
      </c>
      <c r="E188" s="247" t="s">
        <v>1304</v>
      </c>
      <c r="F188" s="243">
        <f ca="1">+IFERROR(INDEX('Hoja de Trabajo para listado'!$A$155:$Z$1048576,MATCH($A188,'Hoja de Trabajo para listado'!$A$155:$A$1048576,0),MATCH((CUADRO!F$5&amp;$E188),'Hoja de Trabajo para listado'!$A$151:$Z$151,0)),0)+IFERROR(INDEX('Hoja de Trabajo para listado'!$AB$155:$BA$1048576,MATCH($A188,'Hoja de Trabajo para listado'!$AB$155:$AB$1048576,0),MATCH((CUADRO!F$5&amp;$E188),'Hoja de Trabajo para listado'!$AB$151:$BA$151,0)),0)+IFERROR(INDEX('Hoja de Trabajo para listado'!$BC$155:$CB$1048576,MATCH($A188,'Hoja de Trabajo para listado'!$BC$155:$BC$1048576,0),MATCH((CUADRO!F$5&amp;$E188),'Hoja de Trabajo para listado'!$BC$151:$CB$151,0)),0)+IFERROR(INDEX('Hoja de Trabajo para listado'!$DE$153:$DG$274,MATCH($A188,'Hoja de Trabajo para listado'!$DE$153:$DE$1048576,0),MATCH((CUADRO!F$5&amp;$E188),'Hoja de Trabajo para listado'!$DE$151:$DG$151,0)),0)+IFERROR(INDEX('Hoja de Trabajo para listado'!$CD$155:$DC$1048576,MATCH($A188,'Hoja de Trabajo para listado'!$CD$155:$CD$1048576,0),MATCH((CUADRO!F$5&amp;$E188),'Hoja de Trabajo para listado'!$CD$151:$DC$151,0)),0)</f>
        <v>0</v>
      </c>
      <c r="G188" s="243">
        <f ca="1">+IFERROR(INDEX('Hoja de Trabajo para listado'!$A$155:$Z$1048576,MATCH($A188,'Hoja de Trabajo para listado'!$A$155:$A$1048576,0),MATCH((CUADRO!G$5&amp;$E188),'Hoja de Trabajo para listado'!$A$151:$Z$151,0)),0)+IFERROR(INDEX('Hoja de Trabajo para listado'!$AB$155:$BA$1048576,MATCH($A188,'Hoja de Trabajo para listado'!$AB$155:$AB$1048576,0),MATCH((CUADRO!G$5&amp;$E188),'Hoja de Trabajo para listado'!$AB$151:$BA$151,0)),0)+IFERROR(INDEX('Hoja de Trabajo para listado'!$BC$155:$CB$1048576,MATCH($A188,'Hoja de Trabajo para listado'!$BC$155:$BC$1048576,0),MATCH((CUADRO!G$5&amp;$E188),'Hoja de Trabajo para listado'!$BC$151:$CB$151,0)),0)+IFERROR(INDEX('Hoja de Trabajo para listado'!$DE$153:$DG$274,MATCH($A188,'Hoja de Trabajo para listado'!$DE$153:$DE$1048576,0),MATCH((CUADRO!G$5&amp;$E188),'Hoja de Trabajo para listado'!$DE$151:$DG$151,0)),0)+IFERROR(INDEX('Hoja de Trabajo para listado'!$CD$155:$DC$1048576,MATCH($A188,'Hoja de Trabajo para listado'!$CD$155:$CD$1048576,0),MATCH((CUADRO!G$5&amp;$E188),'Hoja de Trabajo para listado'!$CD$151:$DC$151,0)),0)</f>
        <v>0</v>
      </c>
      <c r="H188" s="243">
        <f ca="1">+IFERROR(INDEX('Hoja de Trabajo para listado'!$A$155:$Z$1048576,MATCH($A188,'Hoja de Trabajo para listado'!$A$155:$A$1048576,0),MATCH((CUADRO!H$5&amp;$E188),'Hoja de Trabajo para listado'!$A$151:$Z$151,0)),0)+IFERROR(INDEX('Hoja de Trabajo para listado'!$AB$155:$BA$1048576,MATCH($A188,'Hoja de Trabajo para listado'!$AB$155:$AB$1048576,0),MATCH((CUADRO!H$5&amp;$E188),'Hoja de Trabajo para listado'!$AB$151:$BA$151,0)),0)+IFERROR(INDEX('Hoja de Trabajo para listado'!$BC$155:$CB$1048576,MATCH($A188,'Hoja de Trabajo para listado'!$BC$155:$BC$1048576,0),MATCH((CUADRO!H$5&amp;$E188),'Hoja de Trabajo para listado'!$BC$151:$CB$151,0)),0)+IFERROR(INDEX('Hoja de Trabajo para listado'!$DE$153:$DG$274,MATCH($A188,'Hoja de Trabajo para listado'!$DE$153:$DE$1048576,0),MATCH((CUADRO!H$5&amp;$E188),'Hoja de Trabajo para listado'!$DE$151:$DG$151,0)),0)+IFERROR(INDEX('Hoja de Trabajo para listado'!$CD$155:$DC$1048576,MATCH($A188,'Hoja de Trabajo para listado'!$CD$155:$CD$1048576,0),MATCH((CUADRO!H$5&amp;$E188),'Hoja de Trabajo para listado'!$CD$151:$DC$151,0)),0)</f>
        <v>0</v>
      </c>
      <c r="I188" s="243">
        <f ca="1">+IFERROR(INDEX('Hoja de Trabajo para listado'!$A$155:$Z$1048576,MATCH($A188,'Hoja de Trabajo para listado'!$A$155:$A$1048576,0),MATCH((CUADRO!I$5&amp;$E188),'Hoja de Trabajo para listado'!$A$151:$Z$151,0)),0)+IFERROR(INDEX('Hoja de Trabajo para listado'!$AB$155:$BA$1048576,MATCH($A188,'Hoja de Trabajo para listado'!$AB$155:$AB$1048576,0),MATCH((CUADRO!I$5&amp;$E188),'Hoja de Trabajo para listado'!$AB$151:$BA$151,0)),0)+IFERROR(INDEX('Hoja de Trabajo para listado'!$BC$155:$CB$1048576,MATCH($A188,'Hoja de Trabajo para listado'!$BC$155:$BC$1048576,0),MATCH((CUADRO!I$5&amp;$E188),'Hoja de Trabajo para listado'!$BC$151:$CB$151,0)),0)+IFERROR(INDEX('Hoja de Trabajo para listado'!$DE$153:$DG$274,MATCH($A188,'Hoja de Trabajo para listado'!$DE$153:$DE$1048576,0),MATCH((CUADRO!I$5&amp;$E188),'Hoja de Trabajo para listado'!$DE$151:$DG$151,0)),0)+IFERROR(INDEX('Hoja de Trabajo para listado'!$CD$155:$DC$1048576,MATCH($A188,'Hoja de Trabajo para listado'!$CD$155:$CD$1048576,0),MATCH((CUADRO!I$5&amp;$E188),'Hoja de Trabajo para listado'!$CD$151:$DC$151,0)),0)</f>
        <v>0</v>
      </c>
      <c r="J188" s="243">
        <f ca="1">+IFERROR(INDEX('Hoja de Trabajo para listado'!$A$155:$Z$1048576,MATCH($A188,'Hoja de Trabajo para listado'!$A$155:$A$1048576,0),MATCH((CUADRO!J$5&amp;$E188),'Hoja de Trabajo para listado'!$A$151:$Z$151,0)),0)+IFERROR(INDEX('Hoja de Trabajo para listado'!$AB$155:$BA$1048576,MATCH($A188,'Hoja de Trabajo para listado'!$AB$155:$AB$1048576,0),MATCH((CUADRO!J$5&amp;$E188),'Hoja de Trabajo para listado'!$AB$151:$BA$151,0)),0)+IFERROR(INDEX('Hoja de Trabajo para listado'!$BC$155:$CB$1048576,MATCH($A188,'Hoja de Trabajo para listado'!$BC$155:$BC$1048576,0),MATCH((CUADRO!J$5&amp;$E188),'Hoja de Trabajo para listado'!$BC$151:$CB$151,0)),0)+IFERROR(INDEX('Hoja de Trabajo para listado'!$DE$153:$DG$274,MATCH($A188,'Hoja de Trabajo para listado'!$DE$153:$DE$1048576,0),MATCH((CUADRO!J$5&amp;$E188),'Hoja de Trabajo para listado'!$DE$151:$DG$151,0)),0)+IFERROR(INDEX('Hoja de Trabajo para listado'!$CD$155:$DC$1048576,MATCH($A188,'Hoja de Trabajo para listado'!$CD$155:$CD$1048576,0),MATCH((CUADRO!J$5&amp;$E188),'Hoja de Trabajo para listado'!$CD$151:$DC$151,0)),0)</f>
        <v>0</v>
      </c>
      <c r="K188" s="243">
        <f ca="1">+IFERROR(INDEX('Hoja de Trabajo para listado'!$A$155:$Z$1048576,MATCH($A188,'Hoja de Trabajo para listado'!$A$155:$A$1048576,0),MATCH((CUADRO!K$5&amp;$E188),'Hoja de Trabajo para listado'!$A$151:$Z$151,0)),0)+IFERROR(INDEX('Hoja de Trabajo para listado'!$AB$155:$BA$1048576,MATCH($A188,'Hoja de Trabajo para listado'!$AB$155:$AB$1048576,0),MATCH((CUADRO!K$5&amp;$E188),'Hoja de Trabajo para listado'!$AB$151:$BA$151,0)),0)+IFERROR(INDEX('Hoja de Trabajo para listado'!$BC$155:$CB$1048576,MATCH($A188,'Hoja de Trabajo para listado'!$BC$155:$BC$1048576,0),MATCH((CUADRO!K$5&amp;$E188),'Hoja de Trabajo para listado'!$BC$151:$CB$151,0)),0)+IFERROR(INDEX('Hoja de Trabajo para listado'!$DE$153:$DG$274,MATCH($A188,'Hoja de Trabajo para listado'!$DE$153:$DE$1048576,0),MATCH((CUADRO!K$5&amp;$E188),'Hoja de Trabajo para listado'!$DE$151:$DG$151,0)),0)+IFERROR(INDEX('Hoja de Trabajo para listado'!$CD$155:$DC$1048576,MATCH($A188,'Hoja de Trabajo para listado'!$CD$155:$CD$1048576,0),MATCH((CUADRO!K$5&amp;$E188),'Hoja de Trabajo para listado'!$CD$151:$DC$151,0)),0)</f>
        <v>0</v>
      </c>
      <c r="L188" s="243">
        <f ca="1">+IFERROR(INDEX('Hoja de Trabajo para listado'!$A$155:$Z$1048576,MATCH($A188,'Hoja de Trabajo para listado'!$A$155:$A$1048576,0),MATCH((CUADRO!L$5&amp;$E188),'Hoja de Trabajo para listado'!$A$151:$Z$151,0)),0)+IFERROR(INDEX('Hoja de Trabajo para listado'!$AB$155:$BA$1048576,MATCH($A188,'Hoja de Trabajo para listado'!$AB$155:$AB$1048576,0),MATCH((CUADRO!L$5&amp;$E188),'Hoja de Trabajo para listado'!$AB$151:$BA$151,0)),0)+IFERROR(INDEX('Hoja de Trabajo para listado'!$BC$155:$CB$1048576,MATCH($A188,'Hoja de Trabajo para listado'!$BC$155:$BC$1048576,0),MATCH((CUADRO!L$5&amp;$E188),'Hoja de Trabajo para listado'!$BC$151:$CB$151,0)),0)+IFERROR(INDEX('Hoja de Trabajo para listado'!$DE$153:$DG$274,MATCH($A188,'Hoja de Trabajo para listado'!$DE$153:$DE$1048576,0),MATCH((CUADRO!L$5&amp;$E188),'Hoja de Trabajo para listado'!$DE$151:$DG$151,0)),0)+IFERROR(INDEX('Hoja de Trabajo para listado'!$CD$155:$DC$1048576,MATCH($A188,'Hoja de Trabajo para listado'!$CD$155:$CD$1048576,0),MATCH((CUADRO!L$5&amp;$E188),'Hoja de Trabajo para listado'!$CD$151:$DC$151,0)),0)</f>
        <v>0</v>
      </c>
      <c r="M188" s="243">
        <f ca="1">+IFERROR(INDEX('Hoja de Trabajo para listado'!$A$155:$Z$1048576,MATCH($A188,'Hoja de Trabajo para listado'!$A$155:$A$1048576,0),MATCH((CUADRO!M$5&amp;$E188),'Hoja de Trabajo para listado'!$A$151:$Z$151,0)),0)+IFERROR(INDEX('Hoja de Trabajo para listado'!$AB$155:$BA$1048576,MATCH($A188,'Hoja de Trabajo para listado'!$AB$155:$AB$1048576,0),MATCH((CUADRO!M$5&amp;$E188),'Hoja de Trabajo para listado'!$AB$151:$BA$151,0)),0)+IFERROR(INDEX('Hoja de Trabajo para listado'!$BC$155:$CB$1048576,MATCH($A188,'Hoja de Trabajo para listado'!$BC$155:$BC$1048576,0),MATCH((CUADRO!M$5&amp;$E188),'Hoja de Trabajo para listado'!$BC$151:$CB$151,0)),0)+IFERROR(INDEX('Hoja de Trabajo para listado'!$DE$153:$DG$274,MATCH($A188,'Hoja de Trabajo para listado'!$DE$153:$DE$1048576,0),MATCH((CUADRO!M$5&amp;$E188),'Hoja de Trabajo para listado'!$DE$151:$DG$151,0)),0)+IFERROR(INDEX('Hoja de Trabajo para listado'!$CD$155:$DC$1048576,MATCH($A188,'Hoja de Trabajo para listado'!$CD$155:$CD$1048576,0),MATCH((CUADRO!M$5&amp;$E188),'Hoja de Trabajo para listado'!$CD$151:$DC$151,0)),0)</f>
        <v>0</v>
      </c>
      <c r="N188" s="243">
        <f ca="1">+IFERROR(INDEX('Hoja de Trabajo para listado'!$A$155:$Z$1048576,MATCH($A188,'Hoja de Trabajo para listado'!$A$155:$A$1048576,0),MATCH((CUADRO!N$5&amp;$E188),'Hoja de Trabajo para listado'!$A$151:$Z$151,0)),0)+IFERROR(INDEX('Hoja de Trabajo para listado'!$AB$155:$BA$1048576,MATCH($A188,'Hoja de Trabajo para listado'!$AB$155:$AB$1048576,0),MATCH((CUADRO!N$5&amp;$E188),'Hoja de Trabajo para listado'!$AB$151:$BA$151,0)),0)+IFERROR(INDEX('Hoja de Trabajo para listado'!$BC$155:$CB$1048576,MATCH($A188,'Hoja de Trabajo para listado'!$BC$155:$BC$1048576,0),MATCH((CUADRO!N$5&amp;$E188),'Hoja de Trabajo para listado'!$BC$151:$CB$151,0)),0)+IFERROR(INDEX('Hoja de Trabajo para listado'!$DE$153:$DG$274,MATCH($A188,'Hoja de Trabajo para listado'!$DE$153:$DE$1048576,0),MATCH((CUADRO!N$5&amp;$E188),'Hoja de Trabajo para listado'!$DE$151:$DG$151,0)),0)+IFERROR(INDEX('Hoja de Trabajo para listado'!$CD$155:$DC$1048576,MATCH($A188,'Hoja de Trabajo para listado'!$CD$155:$CD$1048576,0),MATCH((CUADRO!N$5&amp;$E188),'Hoja de Trabajo para listado'!$CD$151:$DC$151,0)),0)</f>
        <v>0</v>
      </c>
      <c r="O188" s="243">
        <f ca="1">+IFERROR(INDEX('Hoja de Trabajo para listado'!$A$155:$Z$1048576,MATCH($A188,'Hoja de Trabajo para listado'!$A$155:$A$1048576,0),MATCH((CUADRO!O$5&amp;$E188),'Hoja de Trabajo para listado'!$A$151:$Z$151,0)),0)+IFERROR(INDEX('Hoja de Trabajo para listado'!$AB$155:$BA$1048576,MATCH($A188,'Hoja de Trabajo para listado'!$AB$155:$AB$1048576,0),MATCH((CUADRO!O$5&amp;$E188),'Hoja de Trabajo para listado'!$AB$151:$BA$151,0)),0)+IFERROR(INDEX('Hoja de Trabajo para listado'!$BC$155:$CB$1048576,MATCH($A188,'Hoja de Trabajo para listado'!$BC$155:$BC$1048576,0),MATCH((CUADRO!O$5&amp;$E188),'Hoja de Trabajo para listado'!$BC$151:$CB$151,0)),0)+IFERROR(INDEX('Hoja de Trabajo para listado'!$DE$153:$DG$274,MATCH($A188,'Hoja de Trabajo para listado'!$DE$153:$DE$1048576,0),MATCH((CUADRO!O$5&amp;$E188),'Hoja de Trabajo para listado'!$DE$151:$DG$151,0)),0)+IFERROR(INDEX('Hoja de Trabajo para listado'!$CD$155:$DC$1048576,MATCH($A188,'Hoja de Trabajo para listado'!$CD$155:$CD$1048576,0),MATCH((CUADRO!O$5&amp;$E188),'Hoja de Trabajo para listado'!$CD$151:$DC$151,0)),0)</f>
        <v>0</v>
      </c>
      <c r="P188" s="243">
        <f ca="1">+IFERROR(INDEX('Hoja de Trabajo para listado'!$A$155:$Z$1048576,MATCH($A188,'Hoja de Trabajo para listado'!$A$155:$A$1048576,0),MATCH((CUADRO!P$5&amp;$E188),'Hoja de Trabajo para listado'!$A$151:$Z$151,0)),0)+IFERROR(INDEX('Hoja de Trabajo para listado'!$AB$155:$BA$1048576,MATCH($A188,'Hoja de Trabajo para listado'!$AB$155:$AB$1048576,0),MATCH((CUADRO!P$5&amp;$E188),'Hoja de Trabajo para listado'!$AB$151:$BA$151,0)),0)+IFERROR(INDEX('Hoja de Trabajo para listado'!$BC$155:$CB$1048576,MATCH($A188,'Hoja de Trabajo para listado'!$BC$155:$BC$1048576,0),MATCH((CUADRO!P$5&amp;$E188),'Hoja de Trabajo para listado'!$BC$151:$CB$151,0)),0)+IFERROR(INDEX('Hoja de Trabajo para listado'!$DE$153:$DG$274,MATCH($A188,'Hoja de Trabajo para listado'!$DE$153:$DE$1048576,0),MATCH((CUADRO!P$5&amp;$E188),'Hoja de Trabajo para listado'!$DE$151:$DG$151,0)),0)+IFERROR(INDEX('Hoja de Trabajo para listado'!$CD$155:$DC$1048576,MATCH($A188,'Hoja de Trabajo para listado'!$CD$155:$CD$1048576,0),MATCH((CUADRO!P$5&amp;$E188),'Hoja de Trabajo para listado'!$CD$151:$DC$151,0)),0)</f>
        <v>0</v>
      </c>
      <c r="Q188" s="243">
        <f ca="1">+IFERROR(INDEX('Hoja de Trabajo para listado'!$A$155:$Z$1048576,MATCH($A188,'Hoja de Trabajo para listado'!$A$155:$A$1048576,0),MATCH((CUADRO!Q$5&amp;$E188),'Hoja de Trabajo para listado'!$A$151:$Z$151,0)),0)+IFERROR(INDEX('Hoja de Trabajo para listado'!$AB$155:$BA$1048576,MATCH($A188,'Hoja de Trabajo para listado'!$AB$155:$AB$1048576,0),MATCH((CUADRO!Q$5&amp;$E188),'Hoja de Trabajo para listado'!$AB$151:$BA$151,0)),0)+IFERROR(INDEX('Hoja de Trabajo para listado'!$BC$155:$CB$1048576,MATCH($A188,'Hoja de Trabajo para listado'!$BC$155:$BC$1048576,0),MATCH((CUADRO!Q$5&amp;$E188),'Hoja de Trabajo para listado'!$BC$151:$CB$151,0)),0)+IFERROR(INDEX('Hoja de Trabajo para listado'!$DE$153:$DG$274,MATCH($A188,'Hoja de Trabajo para listado'!$DE$153:$DE$1048576,0),MATCH((CUADRO!Q$5&amp;$E188),'Hoja de Trabajo para listado'!$DE$151:$DG$151,0)),0)+IFERROR(INDEX('Hoja de Trabajo para listado'!$CD$155:$DC$1048576,MATCH($A188,'Hoja de Trabajo para listado'!$CD$155:$CD$1048576,0),MATCH((CUADRO!Q$5&amp;$E188),'Hoja de Trabajo para listado'!$CD$151:$DC$151,0)),0)</f>
        <v>0</v>
      </c>
      <c r="R188" s="243">
        <f t="shared" ca="1" si="7"/>
        <v>0</v>
      </c>
      <c r="S188" s="243"/>
      <c r="T188" s="243">
        <f ca="1">+T189</f>
        <v>0</v>
      </c>
      <c r="U188" s="242">
        <f t="shared" si="8"/>
        <v>1</v>
      </c>
      <c r="V188" s="333" t="str">
        <f>+VLOOKUP(A188,bd_lista!$A$3:$E$590,5,FALSE)</f>
        <v>Instituciones Descentralizadas</v>
      </c>
      <c r="W188" s="391" t="str">
        <f>+V188</f>
        <v>Instituciones Descentralizadas</v>
      </c>
      <c r="X188" s="242">
        <f>+VLOOKUP(A188,[4]Sheet1!$A$13:$D$744,4,FALSE)</f>
        <v>16</v>
      </c>
      <c r="Y188" s="242" t="str">
        <f>+VLOOKUP(X188,bd_lista!$A$3:$C$590,3,FALSE)</f>
        <v>Ministerio de Educación</v>
      </c>
      <c r="Z188" s="294">
        <f>+X188</f>
        <v>16</v>
      </c>
      <c r="AA188" s="319" t="str">
        <f>+Y188</f>
        <v>Ministerio de Educación</v>
      </c>
    </row>
    <row r="189" spans="1:27" customFormat="1" ht="15" hidden="1" customHeight="1">
      <c r="A189" s="32">
        <v>271</v>
      </c>
      <c r="B189" s="388"/>
      <c r="C189" s="333" t="str">
        <f>+VLOOKUP(A189,bd_lista!$A$3:$C$590,3,FALSE)</f>
        <v>Direc. Dptal. de Educación Santa Cruz</v>
      </c>
      <c r="D189" s="390"/>
      <c r="E189" s="333" t="s">
        <v>1305</v>
      </c>
      <c r="F189" s="245">
        <f ca="1">+IFERROR(INDEX('Hoja de Trabajo para listado'!$A$155:$Z$1048576,MATCH($A189,'Hoja de Trabajo para listado'!$A$155:$A$1048576,0),MATCH((CUADRO!F$5&amp;$E189),'Hoja de Trabajo para listado'!$A$151:$Z$151,0)),0)+IFERROR(INDEX('Hoja de Trabajo para listado'!$AB$155:$BA$1048576,MATCH($A189,'Hoja de Trabajo para listado'!$AB$155:$AB$1048576,0),MATCH((CUADRO!F$5&amp;$E189),'Hoja de Trabajo para listado'!$AB$151:$BA$151,0)),0)+IFERROR(INDEX('Hoja de Trabajo para listado'!$BC$155:$CB$1048576,MATCH($A189,'Hoja de Trabajo para listado'!$BC$155:$BC$1048576,0),MATCH((CUADRO!F$5&amp;$E189),'Hoja de Trabajo para listado'!$BC$151:$CB$151,0)),0)+IFERROR(INDEX('Hoja de Trabajo para listado'!$DE$153:$DG$274,MATCH($A189,'Hoja de Trabajo para listado'!$DE$153:$DE$1048576,0),MATCH((CUADRO!F$5&amp;$E189),'Hoja de Trabajo para listado'!$DE$151:$DG$151,0)),0)+IFERROR(INDEX('Hoja de Trabajo para listado'!$CD$155:$DC$1048576,MATCH($A189,'Hoja de Trabajo para listado'!$CD$155:$CD$1048576,0),MATCH((CUADRO!F$5&amp;$E189),'Hoja de Trabajo para listado'!$CD$151:$DC$151,0)),0)</f>
        <v>0</v>
      </c>
      <c r="G189" s="245">
        <f ca="1">+IFERROR(INDEX('Hoja de Trabajo para listado'!$A$155:$Z$1048576,MATCH($A189,'Hoja de Trabajo para listado'!$A$155:$A$1048576,0),MATCH((CUADRO!G$5&amp;$E189),'Hoja de Trabajo para listado'!$A$151:$Z$151,0)),0)+IFERROR(INDEX('Hoja de Trabajo para listado'!$AB$155:$BA$1048576,MATCH($A189,'Hoja de Trabajo para listado'!$AB$155:$AB$1048576,0),MATCH((CUADRO!G$5&amp;$E189),'Hoja de Trabajo para listado'!$AB$151:$BA$151,0)),0)+IFERROR(INDEX('Hoja de Trabajo para listado'!$BC$155:$CB$1048576,MATCH($A189,'Hoja de Trabajo para listado'!$BC$155:$BC$1048576,0),MATCH((CUADRO!G$5&amp;$E189),'Hoja de Trabajo para listado'!$BC$151:$CB$151,0)),0)+IFERROR(INDEX('Hoja de Trabajo para listado'!$DE$153:$DG$274,MATCH($A189,'Hoja de Trabajo para listado'!$DE$153:$DE$1048576,0),MATCH((CUADRO!G$5&amp;$E189),'Hoja de Trabajo para listado'!$DE$151:$DG$151,0)),0)+IFERROR(INDEX('Hoja de Trabajo para listado'!$CD$155:$DC$1048576,MATCH($A189,'Hoja de Trabajo para listado'!$CD$155:$CD$1048576,0),MATCH((CUADRO!G$5&amp;$E189),'Hoja de Trabajo para listado'!$CD$151:$DC$151,0)),0)</f>
        <v>0</v>
      </c>
      <c r="H189" s="245">
        <f ca="1">+IFERROR(INDEX('Hoja de Trabajo para listado'!$A$155:$Z$1048576,MATCH($A189,'Hoja de Trabajo para listado'!$A$155:$A$1048576,0),MATCH((CUADRO!H$5&amp;$E189),'Hoja de Trabajo para listado'!$A$151:$Z$151,0)),0)+IFERROR(INDEX('Hoja de Trabajo para listado'!$AB$155:$BA$1048576,MATCH($A189,'Hoja de Trabajo para listado'!$AB$155:$AB$1048576,0),MATCH((CUADRO!H$5&amp;$E189),'Hoja de Trabajo para listado'!$AB$151:$BA$151,0)),0)+IFERROR(INDEX('Hoja de Trabajo para listado'!$BC$155:$CB$1048576,MATCH($A189,'Hoja de Trabajo para listado'!$BC$155:$BC$1048576,0),MATCH((CUADRO!H$5&amp;$E189),'Hoja de Trabajo para listado'!$BC$151:$CB$151,0)),0)+IFERROR(INDEX('Hoja de Trabajo para listado'!$DE$153:$DG$274,MATCH($A189,'Hoja de Trabajo para listado'!$DE$153:$DE$1048576,0),MATCH((CUADRO!H$5&amp;$E189),'Hoja de Trabajo para listado'!$DE$151:$DG$151,0)),0)+IFERROR(INDEX('Hoja de Trabajo para listado'!$CD$155:$DC$1048576,MATCH($A189,'Hoja de Trabajo para listado'!$CD$155:$CD$1048576,0),MATCH((CUADRO!H$5&amp;$E189),'Hoja de Trabajo para listado'!$CD$151:$DC$151,0)),0)</f>
        <v>0</v>
      </c>
      <c r="I189" s="245">
        <f ca="1">+IFERROR(INDEX('Hoja de Trabajo para listado'!$A$155:$Z$1048576,MATCH($A189,'Hoja de Trabajo para listado'!$A$155:$A$1048576,0),MATCH((CUADRO!I$5&amp;$E189),'Hoja de Trabajo para listado'!$A$151:$Z$151,0)),0)+IFERROR(INDEX('Hoja de Trabajo para listado'!$AB$155:$BA$1048576,MATCH($A189,'Hoja de Trabajo para listado'!$AB$155:$AB$1048576,0),MATCH((CUADRO!I$5&amp;$E189),'Hoja de Trabajo para listado'!$AB$151:$BA$151,0)),0)+IFERROR(INDEX('Hoja de Trabajo para listado'!$BC$155:$CB$1048576,MATCH($A189,'Hoja de Trabajo para listado'!$BC$155:$BC$1048576,0),MATCH((CUADRO!I$5&amp;$E189),'Hoja de Trabajo para listado'!$BC$151:$CB$151,0)),0)+IFERROR(INDEX('Hoja de Trabajo para listado'!$DE$153:$DG$274,MATCH($A189,'Hoja de Trabajo para listado'!$DE$153:$DE$1048576,0),MATCH((CUADRO!I$5&amp;$E189),'Hoja de Trabajo para listado'!$DE$151:$DG$151,0)),0)+IFERROR(INDEX('Hoja de Trabajo para listado'!$CD$155:$DC$1048576,MATCH($A189,'Hoja de Trabajo para listado'!$CD$155:$CD$1048576,0),MATCH((CUADRO!I$5&amp;$E189),'Hoja de Trabajo para listado'!$CD$151:$DC$151,0)),0)</f>
        <v>0</v>
      </c>
      <c r="J189" s="245">
        <f ca="1">+IFERROR(INDEX('Hoja de Trabajo para listado'!$A$155:$Z$1048576,MATCH($A189,'Hoja de Trabajo para listado'!$A$155:$A$1048576,0),MATCH((CUADRO!J$5&amp;$E189),'Hoja de Trabajo para listado'!$A$151:$Z$151,0)),0)+IFERROR(INDEX('Hoja de Trabajo para listado'!$AB$155:$BA$1048576,MATCH($A189,'Hoja de Trabajo para listado'!$AB$155:$AB$1048576,0),MATCH((CUADRO!J$5&amp;$E189),'Hoja de Trabajo para listado'!$AB$151:$BA$151,0)),0)+IFERROR(INDEX('Hoja de Trabajo para listado'!$BC$155:$CB$1048576,MATCH($A189,'Hoja de Trabajo para listado'!$BC$155:$BC$1048576,0),MATCH((CUADRO!J$5&amp;$E189),'Hoja de Trabajo para listado'!$BC$151:$CB$151,0)),0)+IFERROR(INDEX('Hoja de Trabajo para listado'!$DE$153:$DG$274,MATCH($A189,'Hoja de Trabajo para listado'!$DE$153:$DE$1048576,0),MATCH((CUADRO!J$5&amp;$E189),'Hoja de Trabajo para listado'!$DE$151:$DG$151,0)),0)+IFERROR(INDEX('Hoja de Trabajo para listado'!$CD$155:$DC$1048576,MATCH($A189,'Hoja de Trabajo para listado'!$CD$155:$CD$1048576,0),MATCH((CUADRO!J$5&amp;$E189),'Hoja de Trabajo para listado'!$CD$151:$DC$151,0)),0)</f>
        <v>0</v>
      </c>
      <c r="K189" s="245">
        <f ca="1">+IFERROR(INDEX('Hoja de Trabajo para listado'!$A$155:$Z$1048576,MATCH($A189,'Hoja de Trabajo para listado'!$A$155:$A$1048576,0),MATCH((CUADRO!K$5&amp;$E189),'Hoja de Trabajo para listado'!$A$151:$Z$151,0)),0)+IFERROR(INDEX('Hoja de Trabajo para listado'!$AB$155:$BA$1048576,MATCH($A189,'Hoja de Trabajo para listado'!$AB$155:$AB$1048576,0),MATCH((CUADRO!K$5&amp;$E189),'Hoja de Trabajo para listado'!$AB$151:$BA$151,0)),0)+IFERROR(INDEX('Hoja de Trabajo para listado'!$BC$155:$CB$1048576,MATCH($A189,'Hoja de Trabajo para listado'!$BC$155:$BC$1048576,0),MATCH((CUADRO!K$5&amp;$E189),'Hoja de Trabajo para listado'!$BC$151:$CB$151,0)),0)+IFERROR(INDEX('Hoja de Trabajo para listado'!$DE$153:$DG$274,MATCH($A189,'Hoja de Trabajo para listado'!$DE$153:$DE$1048576,0),MATCH((CUADRO!K$5&amp;$E189),'Hoja de Trabajo para listado'!$DE$151:$DG$151,0)),0)+IFERROR(INDEX('Hoja de Trabajo para listado'!$CD$155:$DC$1048576,MATCH($A189,'Hoja de Trabajo para listado'!$CD$155:$CD$1048576,0),MATCH((CUADRO!K$5&amp;$E189),'Hoja de Trabajo para listado'!$CD$151:$DC$151,0)),0)</f>
        <v>0</v>
      </c>
      <c r="L189" s="245">
        <f ca="1">+IFERROR(INDEX('Hoja de Trabajo para listado'!$A$155:$Z$1048576,MATCH($A189,'Hoja de Trabajo para listado'!$A$155:$A$1048576,0),MATCH((CUADRO!L$5&amp;$E189),'Hoja de Trabajo para listado'!$A$151:$Z$151,0)),0)+IFERROR(INDEX('Hoja de Trabajo para listado'!$AB$155:$BA$1048576,MATCH($A189,'Hoja de Trabajo para listado'!$AB$155:$AB$1048576,0),MATCH((CUADRO!L$5&amp;$E189),'Hoja de Trabajo para listado'!$AB$151:$BA$151,0)),0)+IFERROR(INDEX('Hoja de Trabajo para listado'!$BC$155:$CB$1048576,MATCH($A189,'Hoja de Trabajo para listado'!$BC$155:$BC$1048576,0),MATCH((CUADRO!L$5&amp;$E189),'Hoja de Trabajo para listado'!$BC$151:$CB$151,0)),0)+IFERROR(INDEX('Hoja de Trabajo para listado'!$DE$153:$DG$274,MATCH($A189,'Hoja de Trabajo para listado'!$DE$153:$DE$1048576,0),MATCH((CUADRO!L$5&amp;$E189),'Hoja de Trabajo para listado'!$DE$151:$DG$151,0)),0)+IFERROR(INDEX('Hoja de Trabajo para listado'!$CD$155:$DC$1048576,MATCH($A189,'Hoja de Trabajo para listado'!$CD$155:$CD$1048576,0),MATCH((CUADRO!L$5&amp;$E189),'Hoja de Trabajo para listado'!$CD$151:$DC$151,0)),0)</f>
        <v>0</v>
      </c>
      <c r="M189" s="245">
        <f ca="1">+IFERROR(INDEX('Hoja de Trabajo para listado'!$A$155:$Z$1048576,MATCH($A189,'Hoja de Trabajo para listado'!$A$155:$A$1048576,0),MATCH((CUADRO!M$5&amp;$E189),'Hoja de Trabajo para listado'!$A$151:$Z$151,0)),0)+IFERROR(INDEX('Hoja de Trabajo para listado'!$AB$155:$BA$1048576,MATCH($A189,'Hoja de Trabajo para listado'!$AB$155:$AB$1048576,0),MATCH((CUADRO!M$5&amp;$E189),'Hoja de Trabajo para listado'!$AB$151:$BA$151,0)),0)+IFERROR(INDEX('Hoja de Trabajo para listado'!$BC$155:$CB$1048576,MATCH($A189,'Hoja de Trabajo para listado'!$BC$155:$BC$1048576,0),MATCH((CUADRO!M$5&amp;$E189),'Hoja de Trabajo para listado'!$BC$151:$CB$151,0)),0)+IFERROR(INDEX('Hoja de Trabajo para listado'!$DE$153:$DG$274,MATCH($A189,'Hoja de Trabajo para listado'!$DE$153:$DE$1048576,0),MATCH((CUADRO!M$5&amp;$E189),'Hoja de Trabajo para listado'!$DE$151:$DG$151,0)),0)+IFERROR(INDEX('Hoja de Trabajo para listado'!$CD$155:$DC$1048576,MATCH($A189,'Hoja de Trabajo para listado'!$CD$155:$CD$1048576,0),MATCH((CUADRO!M$5&amp;$E189),'Hoja de Trabajo para listado'!$CD$151:$DC$151,0)),0)</f>
        <v>0</v>
      </c>
      <c r="N189" s="245">
        <f ca="1">+IFERROR(INDEX('Hoja de Trabajo para listado'!$A$155:$Z$1048576,MATCH($A189,'Hoja de Trabajo para listado'!$A$155:$A$1048576,0),MATCH((CUADRO!N$5&amp;$E189),'Hoja de Trabajo para listado'!$A$151:$Z$151,0)),0)+IFERROR(INDEX('Hoja de Trabajo para listado'!$AB$155:$BA$1048576,MATCH($A189,'Hoja de Trabajo para listado'!$AB$155:$AB$1048576,0),MATCH((CUADRO!N$5&amp;$E189),'Hoja de Trabajo para listado'!$AB$151:$BA$151,0)),0)+IFERROR(INDEX('Hoja de Trabajo para listado'!$BC$155:$CB$1048576,MATCH($A189,'Hoja de Trabajo para listado'!$BC$155:$BC$1048576,0),MATCH((CUADRO!N$5&amp;$E189),'Hoja de Trabajo para listado'!$BC$151:$CB$151,0)),0)+IFERROR(INDEX('Hoja de Trabajo para listado'!$DE$153:$DG$274,MATCH($A189,'Hoja de Trabajo para listado'!$DE$153:$DE$1048576,0),MATCH((CUADRO!N$5&amp;$E189),'Hoja de Trabajo para listado'!$DE$151:$DG$151,0)),0)+IFERROR(INDEX('Hoja de Trabajo para listado'!$CD$155:$DC$1048576,MATCH($A189,'Hoja de Trabajo para listado'!$CD$155:$CD$1048576,0),MATCH((CUADRO!N$5&amp;$E189),'Hoja de Trabajo para listado'!$CD$151:$DC$151,0)),0)</f>
        <v>0</v>
      </c>
      <c r="O189" s="245">
        <f ca="1">+IFERROR(INDEX('Hoja de Trabajo para listado'!$A$155:$Z$1048576,MATCH($A189,'Hoja de Trabajo para listado'!$A$155:$A$1048576,0),MATCH((CUADRO!O$5&amp;$E189),'Hoja de Trabajo para listado'!$A$151:$Z$151,0)),0)+IFERROR(INDEX('Hoja de Trabajo para listado'!$AB$155:$BA$1048576,MATCH($A189,'Hoja de Trabajo para listado'!$AB$155:$AB$1048576,0),MATCH((CUADRO!O$5&amp;$E189),'Hoja de Trabajo para listado'!$AB$151:$BA$151,0)),0)+IFERROR(INDEX('Hoja de Trabajo para listado'!$BC$155:$CB$1048576,MATCH($A189,'Hoja de Trabajo para listado'!$BC$155:$BC$1048576,0),MATCH((CUADRO!O$5&amp;$E189),'Hoja de Trabajo para listado'!$BC$151:$CB$151,0)),0)+IFERROR(INDEX('Hoja de Trabajo para listado'!$DE$153:$DG$274,MATCH($A189,'Hoja de Trabajo para listado'!$DE$153:$DE$1048576,0),MATCH((CUADRO!O$5&amp;$E189),'Hoja de Trabajo para listado'!$DE$151:$DG$151,0)),0)+IFERROR(INDEX('Hoja de Trabajo para listado'!$CD$155:$DC$1048576,MATCH($A189,'Hoja de Trabajo para listado'!$CD$155:$CD$1048576,0),MATCH((CUADRO!O$5&amp;$E189),'Hoja de Trabajo para listado'!$CD$151:$DC$151,0)),0)</f>
        <v>0</v>
      </c>
      <c r="P189" s="245">
        <f ca="1">+IFERROR(INDEX('Hoja de Trabajo para listado'!$A$155:$Z$1048576,MATCH($A189,'Hoja de Trabajo para listado'!$A$155:$A$1048576,0),MATCH((CUADRO!P$5&amp;$E189),'Hoja de Trabajo para listado'!$A$151:$Z$151,0)),0)+IFERROR(INDEX('Hoja de Trabajo para listado'!$AB$155:$BA$1048576,MATCH($A189,'Hoja de Trabajo para listado'!$AB$155:$AB$1048576,0),MATCH((CUADRO!P$5&amp;$E189),'Hoja de Trabajo para listado'!$AB$151:$BA$151,0)),0)+IFERROR(INDEX('Hoja de Trabajo para listado'!$BC$155:$CB$1048576,MATCH($A189,'Hoja de Trabajo para listado'!$BC$155:$BC$1048576,0),MATCH((CUADRO!P$5&amp;$E189),'Hoja de Trabajo para listado'!$BC$151:$CB$151,0)),0)+IFERROR(INDEX('Hoja de Trabajo para listado'!$DE$153:$DG$274,MATCH($A189,'Hoja de Trabajo para listado'!$DE$153:$DE$1048576,0),MATCH((CUADRO!P$5&amp;$E189),'Hoja de Trabajo para listado'!$DE$151:$DG$151,0)),0)+IFERROR(INDEX('Hoja de Trabajo para listado'!$CD$155:$DC$1048576,MATCH($A189,'Hoja de Trabajo para listado'!$CD$155:$CD$1048576,0),MATCH((CUADRO!P$5&amp;$E189),'Hoja de Trabajo para listado'!$CD$151:$DC$151,0)),0)</f>
        <v>0</v>
      </c>
      <c r="Q189" s="245">
        <f ca="1">+IFERROR(INDEX('Hoja de Trabajo para listado'!$A$155:$Z$1048576,MATCH($A189,'Hoja de Trabajo para listado'!$A$155:$A$1048576,0),MATCH((CUADRO!Q$5&amp;$E189),'Hoja de Trabajo para listado'!$A$151:$Z$151,0)),0)+IFERROR(INDEX('Hoja de Trabajo para listado'!$AB$155:$BA$1048576,MATCH($A189,'Hoja de Trabajo para listado'!$AB$155:$AB$1048576,0),MATCH((CUADRO!Q$5&amp;$E189),'Hoja de Trabajo para listado'!$AB$151:$BA$151,0)),0)+IFERROR(INDEX('Hoja de Trabajo para listado'!$BC$155:$CB$1048576,MATCH($A189,'Hoja de Trabajo para listado'!$BC$155:$BC$1048576,0),MATCH((CUADRO!Q$5&amp;$E189),'Hoja de Trabajo para listado'!$BC$151:$CB$151,0)),0)+IFERROR(INDEX('Hoja de Trabajo para listado'!$DE$153:$DG$274,MATCH($A189,'Hoja de Trabajo para listado'!$DE$153:$DE$1048576,0),MATCH((CUADRO!Q$5&amp;$E189),'Hoja de Trabajo para listado'!$DE$151:$DG$151,0)),0)+IFERROR(INDEX('Hoja de Trabajo para listado'!$CD$155:$DC$1048576,MATCH($A189,'Hoja de Trabajo para listado'!$CD$155:$CD$1048576,0),MATCH((CUADRO!Q$5&amp;$E189),'Hoja de Trabajo para listado'!$CD$151:$DC$151,0)),0)</f>
        <v>0</v>
      </c>
      <c r="R189" s="245">
        <f t="shared" ca="1" si="7"/>
        <v>0</v>
      </c>
      <c r="S189" s="245">
        <f ca="1">+R188+R189</f>
        <v>0</v>
      </c>
      <c r="T189" s="245">
        <f ca="1">+S189</f>
        <v>0</v>
      </c>
      <c r="U189" s="244">
        <f t="shared" si="8"/>
        <v>2</v>
      </c>
      <c r="V189" s="333" t="str">
        <f>+VLOOKUP(A189,bd_lista!$A$3:$E$590,5,FALSE)</f>
        <v>Instituciones Descentralizadas</v>
      </c>
      <c r="W189" s="392"/>
      <c r="X189" s="242">
        <f>+VLOOKUP(A189,[4]Sheet1!$A$13:$D$744,4,FALSE)</f>
        <v>16</v>
      </c>
      <c r="Y189" s="242" t="str">
        <f>+VLOOKUP(X189,bd_lista!$A$3:$C$590,3,FALSE)</f>
        <v>Ministerio de Educación</v>
      </c>
      <c r="Z189" s="292"/>
      <c r="AA189" s="321"/>
    </row>
    <row r="190" spans="1:27" customFormat="1" ht="15" hidden="1" customHeight="1">
      <c r="A190" s="32">
        <v>272</v>
      </c>
      <c r="B190" s="387">
        <f>+A190</f>
        <v>272</v>
      </c>
      <c r="C190" s="247" t="str">
        <f>+VLOOKUP(A190,bd_lista!$A$3:$C$590,3,FALSE)</f>
        <v>Direc. Dptal. de Educación Beni</v>
      </c>
      <c r="D190" s="389" t="str">
        <f>+C190</f>
        <v>Direc. Dptal. de Educación Beni</v>
      </c>
      <c r="E190" s="247" t="s">
        <v>1304</v>
      </c>
      <c r="F190" s="243">
        <f ca="1">+IFERROR(INDEX('Hoja de Trabajo para listado'!$A$155:$Z$1048576,MATCH($A190,'Hoja de Trabajo para listado'!$A$155:$A$1048576,0),MATCH((CUADRO!F$5&amp;$E190),'Hoja de Trabajo para listado'!$A$151:$Z$151,0)),0)+IFERROR(INDEX('Hoja de Trabajo para listado'!$AB$155:$BA$1048576,MATCH($A190,'Hoja de Trabajo para listado'!$AB$155:$AB$1048576,0),MATCH((CUADRO!F$5&amp;$E190),'Hoja de Trabajo para listado'!$AB$151:$BA$151,0)),0)+IFERROR(INDEX('Hoja de Trabajo para listado'!$BC$155:$CB$1048576,MATCH($A190,'Hoja de Trabajo para listado'!$BC$155:$BC$1048576,0),MATCH((CUADRO!F$5&amp;$E190),'Hoja de Trabajo para listado'!$BC$151:$CB$151,0)),0)+IFERROR(INDEX('Hoja de Trabajo para listado'!$DE$153:$DG$274,MATCH($A190,'Hoja de Trabajo para listado'!$DE$153:$DE$1048576,0),MATCH((CUADRO!F$5&amp;$E190),'Hoja de Trabajo para listado'!$DE$151:$DG$151,0)),0)+IFERROR(INDEX('Hoja de Trabajo para listado'!$CD$155:$DC$1048576,MATCH($A190,'Hoja de Trabajo para listado'!$CD$155:$CD$1048576,0),MATCH((CUADRO!F$5&amp;$E190),'Hoja de Trabajo para listado'!$CD$151:$DC$151,0)),0)</f>
        <v>0</v>
      </c>
      <c r="G190" s="243">
        <f ca="1">+IFERROR(INDEX('Hoja de Trabajo para listado'!$A$155:$Z$1048576,MATCH($A190,'Hoja de Trabajo para listado'!$A$155:$A$1048576,0),MATCH((CUADRO!G$5&amp;$E190),'Hoja de Trabajo para listado'!$A$151:$Z$151,0)),0)+IFERROR(INDEX('Hoja de Trabajo para listado'!$AB$155:$BA$1048576,MATCH($A190,'Hoja de Trabajo para listado'!$AB$155:$AB$1048576,0),MATCH((CUADRO!G$5&amp;$E190),'Hoja de Trabajo para listado'!$AB$151:$BA$151,0)),0)+IFERROR(INDEX('Hoja de Trabajo para listado'!$BC$155:$CB$1048576,MATCH($A190,'Hoja de Trabajo para listado'!$BC$155:$BC$1048576,0),MATCH((CUADRO!G$5&amp;$E190),'Hoja de Trabajo para listado'!$BC$151:$CB$151,0)),0)+IFERROR(INDEX('Hoja de Trabajo para listado'!$DE$153:$DG$274,MATCH($A190,'Hoja de Trabajo para listado'!$DE$153:$DE$1048576,0),MATCH((CUADRO!G$5&amp;$E190),'Hoja de Trabajo para listado'!$DE$151:$DG$151,0)),0)+IFERROR(INDEX('Hoja de Trabajo para listado'!$CD$155:$DC$1048576,MATCH($A190,'Hoja de Trabajo para listado'!$CD$155:$CD$1048576,0),MATCH((CUADRO!G$5&amp;$E190),'Hoja de Trabajo para listado'!$CD$151:$DC$151,0)),0)</f>
        <v>0</v>
      </c>
      <c r="H190" s="243">
        <f ca="1">+IFERROR(INDEX('Hoja de Trabajo para listado'!$A$155:$Z$1048576,MATCH($A190,'Hoja de Trabajo para listado'!$A$155:$A$1048576,0),MATCH((CUADRO!H$5&amp;$E190),'Hoja de Trabajo para listado'!$A$151:$Z$151,0)),0)+IFERROR(INDEX('Hoja de Trabajo para listado'!$AB$155:$BA$1048576,MATCH($A190,'Hoja de Trabajo para listado'!$AB$155:$AB$1048576,0),MATCH((CUADRO!H$5&amp;$E190),'Hoja de Trabajo para listado'!$AB$151:$BA$151,0)),0)+IFERROR(INDEX('Hoja de Trabajo para listado'!$BC$155:$CB$1048576,MATCH($A190,'Hoja de Trabajo para listado'!$BC$155:$BC$1048576,0),MATCH((CUADRO!H$5&amp;$E190),'Hoja de Trabajo para listado'!$BC$151:$CB$151,0)),0)+IFERROR(INDEX('Hoja de Trabajo para listado'!$DE$153:$DG$274,MATCH($A190,'Hoja de Trabajo para listado'!$DE$153:$DE$1048576,0),MATCH((CUADRO!H$5&amp;$E190),'Hoja de Trabajo para listado'!$DE$151:$DG$151,0)),0)+IFERROR(INDEX('Hoja de Trabajo para listado'!$CD$155:$DC$1048576,MATCH($A190,'Hoja de Trabajo para listado'!$CD$155:$CD$1048576,0),MATCH((CUADRO!H$5&amp;$E190),'Hoja de Trabajo para listado'!$CD$151:$DC$151,0)),0)</f>
        <v>0</v>
      </c>
      <c r="I190" s="243">
        <f ca="1">+IFERROR(INDEX('Hoja de Trabajo para listado'!$A$155:$Z$1048576,MATCH($A190,'Hoja de Trabajo para listado'!$A$155:$A$1048576,0),MATCH((CUADRO!I$5&amp;$E190),'Hoja de Trabajo para listado'!$A$151:$Z$151,0)),0)+IFERROR(INDEX('Hoja de Trabajo para listado'!$AB$155:$BA$1048576,MATCH($A190,'Hoja de Trabajo para listado'!$AB$155:$AB$1048576,0),MATCH((CUADRO!I$5&amp;$E190),'Hoja de Trabajo para listado'!$AB$151:$BA$151,0)),0)+IFERROR(INDEX('Hoja de Trabajo para listado'!$BC$155:$CB$1048576,MATCH($A190,'Hoja de Trabajo para listado'!$BC$155:$BC$1048576,0),MATCH((CUADRO!I$5&amp;$E190),'Hoja de Trabajo para listado'!$BC$151:$CB$151,0)),0)+IFERROR(INDEX('Hoja de Trabajo para listado'!$DE$153:$DG$274,MATCH($A190,'Hoja de Trabajo para listado'!$DE$153:$DE$1048576,0),MATCH((CUADRO!I$5&amp;$E190),'Hoja de Trabajo para listado'!$DE$151:$DG$151,0)),0)+IFERROR(INDEX('Hoja de Trabajo para listado'!$CD$155:$DC$1048576,MATCH($A190,'Hoja de Trabajo para listado'!$CD$155:$CD$1048576,0),MATCH((CUADRO!I$5&amp;$E190),'Hoja de Trabajo para listado'!$CD$151:$DC$151,0)),0)</f>
        <v>0</v>
      </c>
      <c r="J190" s="243">
        <f ca="1">+IFERROR(INDEX('Hoja de Trabajo para listado'!$A$155:$Z$1048576,MATCH($A190,'Hoja de Trabajo para listado'!$A$155:$A$1048576,0),MATCH((CUADRO!J$5&amp;$E190),'Hoja de Trabajo para listado'!$A$151:$Z$151,0)),0)+IFERROR(INDEX('Hoja de Trabajo para listado'!$AB$155:$BA$1048576,MATCH($A190,'Hoja de Trabajo para listado'!$AB$155:$AB$1048576,0),MATCH((CUADRO!J$5&amp;$E190),'Hoja de Trabajo para listado'!$AB$151:$BA$151,0)),0)+IFERROR(INDEX('Hoja de Trabajo para listado'!$BC$155:$CB$1048576,MATCH($A190,'Hoja de Trabajo para listado'!$BC$155:$BC$1048576,0),MATCH((CUADRO!J$5&amp;$E190),'Hoja de Trabajo para listado'!$BC$151:$CB$151,0)),0)+IFERROR(INDEX('Hoja de Trabajo para listado'!$DE$153:$DG$274,MATCH($A190,'Hoja de Trabajo para listado'!$DE$153:$DE$1048576,0),MATCH((CUADRO!J$5&amp;$E190),'Hoja de Trabajo para listado'!$DE$151:$DG$151,0)),0)+IFERROR(INDEX('Hoja de Trabajo para listado'!$CD$155:$DC$1048576,MATCH($A190,'Hoja de Trabajo para listado'!$CD$155:$CD$1048576,0),MATCH((CUADRO!J$5&amp;$E190),'Hoja de Trabajo para listado'!$CD$151:$DC$151,0)),0)</f>
        <v>0</v>
      </c>
      <c r="K190" s="243">
        <f ca="1">+IFERROR(INDEX('Hoja de Trabajo para listado'!$A$155:$Z$1048576,MATCH($A190,'Hoja de Trabajo para listado'!$A$155:$A$1048576,0),MATCH((CUADRO!K$5&amp;$E190),'Hoja de Trabajo para listado'!$A$151:$Z$151,0)),0)+IFERROR(INDEX('Hoja de Trabajo para listado'!$AB$155:$BA$1048576,MATCH($A190,'Hoja de Trabajo para listado'!$AB$155:$AB$1048576,0),MATCH((CUADRO!K$5&amp;$E190),'Hoja de Trabajo para listado'!$AB$151:$BA$151,0)),0)+IFERROR(INDEX('Hoja de Trabajo para listado'!$BC$155:$CB$1048576,MATCH($A190,'Hoja de Trabajo para listado'!$BC$155:$BC$1048576,0),MATCH((CUADRO!K$5&amp;$E190),'Hoja de Trabajo para listado'!$BC$151:$CB$151,0)),0)+IFERROR(INDEX('Hoja de Trabajo para listado'!$DE$153:$DG$274,MATCH($A190,'Hoja de Trabajo para listado'!$DE$153:$DE$1048576,0),MATCH((CUADRO!K$5&amp;$E190),'Hoja de Trabajo para listado'!$DE$151:$DG$151,0)),0)+IFERROR(INDEX('Hoja de Trabajo para listado'!$CD$155:$DC$1048576,MATCH($A190,'Hoja de Trabajo para listado'!$CD$155:$CD$1048576,0),MATCH((CUADRO!K$5&amp;$E190),'Hoja de Trabajo para listado'!$CD$151:$DC$151,0)),0)</f>
        <v>0</v>
      </c>
      <c r="L190" s="243">
        <f ca="1">+IFERROR(INDEX('Hoja de Trabajo para listado'!$A$155:$Z$1048576,MATCH($A190,'Hoja de Trabajo para listado'!$A$155:$A$1048576,0),MATCH((CUADRO!L$5&amp;$E190),'Hoja de Trabajo para listado'!$A$151:$Z$151,0)),0)+IFERROR(INDEX('Hoja de Trabajo para listado'!$AB$155:$BA$1048576,MATCH($A190,'Hoja de Trabajo para listado'!$AB$155:$AB$1048576,0),MATCH((CUADRO!L$5&amp;$E190),'Hoja de Trabajo para listado'!$AB$151:$BA$151,0)),0)+IFERROR(INDEX('Hoja de Trabajo para listado'!$BC$155:$CB$1048576,MATCH($A190,'Hoja de Trabajo para listado'!$BC$155:$BC$1048576,0),MATCH((CUADRO!L$5&amp;$E190),'Hoja de Trabajo para listado'!$BC$151:$CB$151,0)),0)+IFERROR(INDEX('Hoja de Trabajo para listado'!$DE$153:$DG$274,MATCH($A190,'Hoja de Trabajo para listado'!$DE$153:$DE$1048576,0),MATCH((CUADRO!L$5&amp;$E190),'Hoja de Trabajo para listado'!$DE$151:$DG$151,0)),0)+IFERROR(INDEX('Hoja de Trabajo para listado'!$CD$155:$DC$1048576,MATCH($A190,'Hoja de Trabajo para listado'!$CD$155:$CD$1048576,0),MATCH((CUADRO!L$5&amp;$E190),'Hoja de Trabajo para listado'!$CD$151:$DC$151,0)),0)</f>
        <v>0</v>
      </c>
      <c r="M190" s="243">
        <f ca="1">+IFERROR(INDEX('Hoja de Trabajo para listado'!$A$155:$Z$1048576,MATCH($A190,'Hoja de Trabajo para listado'!$A$155:$A$1048576,0),MATCH((CUADRO!M$5&amp;$E190),'Hoja de Trabajo para listado'!$A$151:$Z$151,0)),0)+IFERROR(INDEX('Hoja de Trabajo para listado'!$AB$155:$BA$1048576,MATCH($A190,'Hoja de Trabajo para listado'!$AB$155:$AB$1048576,0),MATCH((CUADRO!M$5&amp;$E190),'Hoja de Trabajo para listado'!$AB$151:$BA$151,0)),0)+IFERROR(INDEX('Hoja de Trabajo para listado'!$BC$155:$CB$1048576,MATCH($A190,'Hoja de Trabajo para listado'!$BC$155:$BC$1048576,0),MATCH((CUADRO!M$5&amp;$E190),'Hoja de Trabajo para listado'!$BC$151:$CB$151,0)),0)+IFERROR(INDEX('Hoja de Trabajo para listado'!$DE$153:$DG$274,MATCH($A190,'Hoja de Trabajo para listado'!$DE$153:$DE$1048576,0),MATCH((CUADRO!M$5&amp;$E190),'Hoja de Trabajo para listado'!$DE$151:$DG$151,0)),0)+IFERROR(INDEX('Hoja de Trabajo para listado'!$CD$155:$DC$1048576,MATCH($A190,'Hoja de Trabajo para listado'!$CD$155:$CD$1048576,0),MATCH((CUADRO!M$5&amp;$E190),'Hoja de Trabajo para listado'!$CD$151:$DC$151,0)),0)</f>
        <v>0</v>
      </c>
      <c r="N190" s="243">
        <f ca="1">+IFERROR(INDEX('Hoja de Trabajo para listado'!$A$155:$Z$1048576,MATCH($A190,'Hoja de Trabajo para listado'!$A$155:$A$1048576,0),MATCH((CUADRO!N$5&amp;$E190),'Hoja de Trabajo para listado'!$A$151:$Z$151,0)),0)+IFERROR(INDEX('Hoja de Trabajo para listado'!$AB$155:$BA$1048576,MATCH($A190,'Hoja de Trabajo para listado'!$AB$155:$AB$1048576,0),MATCH((CUADRO!N$5&amp;$E190),'Hoja de Trabajo para listado'!$AB$151:$BA$151,0)),0)+IFERROR(INDEX('Hoja de Trabajo para listado'!$BC$155:$CB$1048576,MATCH($A190,'Hoja de Trabajo para listado'!$BC$155:$BC$1048576,0),MATCH((CUADRO!N$5&amp;$E190),'Hoja de Trabajo para listado'!$BC$151:$CB$151,0)),0)+IFERROR(INDEX('Hoja de Trabajo para listado'!$DE$153:$DG$274,MATCH($A190,'Hoja de Trabajo para listado'!$DE$153:$DE$1048576,0),MATCH((CUADRO!N$5&amp;$E190),'Hoja de Trabajo para listado'!$DE$151:$DG$151,0)),0)+IFERROR(INDEX('Hoja de Trabajo para listado'!$CD$155:$DC$1048576,MATCH($A190,'Hoja de Trabajo para listado'!$CD$155:$CD$1048576,0),MATCH((CUADRO!N$5&amp;$E190),'Hoja de Trabajo para listado'!$CD$151:$DC$151,0)),0)</f>
        <v>0</v>
      </c>
      <c r="O190" s="243">
        <f ca="1">+IFERROR(INDEX('Hoja de Trabajo para listado'!$A$155:$Z$1048576,MATCH($A190,'Hoja de Trabajo para listado'!$A$155:$A$1048576,0),MATCH((CUADRO!O$5&amp;$E190),'Hoja de Trabajo para listado'!$A$151:$Z$151,0)),0)+IFERROR(INDEX('Hoja de Trabajo para listado'!$AB$155:$BA$1048576,MATCH($A190,'Hoja de Trabajo para listado'!$AB$155:$AB$1048576,0),MATCH((CUADRO!O$5&amp;$E190),'Hoja de Trabajo para listado'!$AB$151:$BA$151,0)),0)+IFERROR(INDEX('Hoja de Trabajo para listado'!$BC$155:$CB$1048576,MATCH($A190,'Hoja de Trabajo para listado'!$BC$155:$BC$1048576,0),MATCH((CUADRO!O$5&amp;$E190),'Hoja de Trabajo para listado'!$BC$151:$CB$151,0)),0)+IFERROR(INDEX('Hoja de Trabajo para listado'!$DE$153:$DG$274,MATCH($A190,'Hoja de Trabajo para listado'!$DE$153:$DE$1048576,0),MATCH((CUADRO!O$5&amp;$E190),'Hoja de Trabajo para listado'!$DE$151:$DG$151,0)),0)+IFERROR(INDEX('Hoja de Trabajo para listado'!$CD$155:$DC$1048576,MATCH($A190,'Hoja de Trabajo para listado'!$CD$155:$CD$1048576,0),MATCH((CUADRO!O$5&amp;$E190),'Hoja de Trabajo para listado'!$CD$151:$DC$151,0)),0)</f>
        <v>0</v>
      </c>
      <c r="P190" s="243">
        <f ca="1">+IFERROR(INDEX('Hoja de Trabajo para listado'!$A$155:$Z$1048576,MATCH($A190,'Hoja de Trabajo para listado'!$A$155:$A$1048576,0),MATCH((CUADRO!P$5&amp;$E190),'Hoja de Trabajo para listado'!$A$151:$Z$151,0)),0)+IFERROR(INDEX('Hoja de Trabajo para listado'!$AB$155:$BA$1048576,MATCH($A190,'Hoja de Trabajo para listado'!$AB$155:$AB$1048576,0),MATCH((CUADRO!P$5&amp;$E190),'Hoja de Trabajo para listado'!$AB$151:$BA$151,0)),0)+IFERROR(INDEX('Hoja de Trabajo para listado'!$BC$155:$CB$1048576,MATCH($A190,'Hoja de Trabajo para listado'!$BC$155:$BC$1048576,0),MATCH((CUADRO!P$5&amp;$E190),'Hoja de Trabajo para listado'!$BC$151:$CB$151,0)),0)+IFERROR(INDEX('Hoja de Trabajo para listado'!$DE$153:$DG$274,MATCH($A190,'Hoja de Trabajo para listado'!$DE$153:$DE$1048576,0),MATCH((CUADRO!P$5&amp;$E190),'Hoja de Trabajo para listado'!$DE$151:$DG$151,0)),0)+IFERROR(INDEX('Hoja de Trabajo para listado'!$CD$155:$DC$1048576,MATCH($A190,'Hoja de Trabajo para listado'!$CD$155:$CD$1048576,0),MATCH((CUADRO!P$5&amp;$E190),'Hoja de Trabajo para listado'!$CD$151:$DC$151,0)),0)</f>
        <v>0</v>
      </c>
      <c r="Q190" s="268">
        <f ca="1">+IFERROR(INDEX('Hoja de Trabajo para listado'!$A$155:$Z$1048576,MATCH($A190,'Hoja de Trabajo para listado'!$A$155:$A$1048576,0),MATCH((CUADRO!Q$5&amp;$E190),'Hoja de Trabajo para listado'!$A$151:$Z$151,0)),0)+IFERROR(INDEX('Hoja de Trabajo para listado'!$AB$155:$BA$1048576,MATCH($A190,'Hoja de Trabajo para listado'!$AB$155:$AB$1048576,0),MATCH((CUADRO!Q$5&amp;$E190),'Hoja de Trabajo para listado'!$AB$151:$BA$151,0)),0)+IFERROR(INDEX('Hoja de Trabajo para listado'!$BC$155:$CB$1048576,MATCH($A190,'Hoja de Trabajo para listado'!$BC$155:$BC$1048576,0),MATCH((CUADRO!Q$5&amp;$E190),'Hoja de Trabajo para listado'!$BC$151:$CB$151,0)),0)+IFERROR(INDEX('Hoja de Trabajo para listado'!$DE$153:$DG$274,MATCH($A190,'Hoja de Trabajo para listado'!$DE$153:$DE$1048576,0),MATCH((CUADRO!Q$5&amp;$E190),'Hoja de Trabajo para listado'!$DE$151:$DG$151,0)),0)+IFERROR(INDEX('Hoja de Trabajo para listado'!$CD$155:$DC$1048576,MATCH($A190,'Hoja de Trabajo para listado'!$CD$155:$CD$1048576,0),MATCH((CUADRO!Q$5&amp;$E190),'Hoja de Trabajo para listado'!$CD$151:$DC$151,0)),0)</f>
        <v>0</v>
      </c>
      <c r="R190" s="243">
        <f t="shared" ca="1" si="7"/>
        <v>0</v>
      </c>
      <c r="S190" s="243"/>
      <c r="T190" s="243">
        <f ca="1">+T191</f>
        <v>0</v>
      </c>
      <c r="U190" s="242">
        <f t="shared" si="8"/>
        <v>1</v>
      </c>
      <c r="V190" s="333" t="str">
        <f>+VLOOKUP(A190,bd_lista!$A$3:$E$590,5,FALSE)</f>
        <v>Instituciones Descentralizadas</v>
      </c>
      <c r="W190" s="391" t="str">
        <f>+V190</f>
        <v>Instituciones Descentralizadas</v>
      </c>
      <c r="X190" s="242">
        <f>+VLOOKUP(A190,[4]Sheet1!$A$13:$D$744,4,FALSE)</f>
        <v>16</v>
      </c>
      <c r="Y190" s="242" t="str">
        <f>+VLOOKUP(X190,bd_lista!$A$3:$C$590,3,FALSE)</f>
        <v>Ministerio de Educación</v>
      </c>
      <c r="Z190" s="294">
        <f>+X190</f>
        <v>16</v>
      </c>
      <c r="AA190" s="319" t="str">
        <f>+Y190</f>
        <v>Ministerio de Educación</v>
      </c>
    </row>
    <row r="191" spans="1:27" customFormat="1" ht="15" hidden="1" customHeight="1">
      <c r="A191" s="32">
        <v>272</v>
      </c>
      <c r="B191" s="388"/>
      <c r="C191" s="333" t="str">
        <f>+VLOOKUP(A191,bd_lista!$A$3:$C$590,3,FALSE)</f>
        <v>Direc. Dptal. de Educación Beni</v>
      </c>
      <c r="D191" s="390"/>
      <c r="E191" s="333" t="s">
        <v>1305</v>
      </c>
      <c r="F191" s="245">
        <f ca="1">+IFERROR(INDEX('Hoja de Trabajo para listado'!$A$155:$Z$1048576,MATCH($A191,'Hoja de Trabajo para listado'!$A$155:$A$1048576,0),MATCH((CUADRO!F$5&amp;$E191),'Hoja de Trabajo para listado'!$A$151:$Z$151,0)),0)+IFERROR(INDEX('Hoja de Trabajo para listado'!$AB$155:$BA$1048576,MATCH($A191,'Hoja de Trabajo para listado'!$AB$155:$AB$1048576,0),MATCH((CUADRO!F$5&amp;$E191),'Hoja de Trabajo para listado'!$AB$151:$BA$151,0)),0)+IFERROR(INDEX('Hoja de Trabajo para listado'!$BC$155:$CB$1048576,MATCH($A191,'Hoja de Trabajo para listado'!$BC$155:$BC$1048576,0),MATCH((CUADRO!F$5&amp;$E191),'Hoja de Trabajo para listado'!$BC$151:$CB$151,0)),0)+IFERROR(INDEX('Hoja de Trabajo para listado'!$DE$153:$DG$274,MATCH($A191,'Hoja de Trabajo para listado'!$DE$153:$DE$1048576,0),MATCH((CUADRO!F$5&amp;$E191),'Hoja de Trabajo para listado'!$DE$151:$DG$151,0)),0)+IFERROR(INDEX('Hoja de Trabajo para listado'!$CD$155:$DC$1048576,MATCH($A191,'Hoja de Trabajo para listado'!$CD$155:$CD$1048576,0),MATCH((CUADRO!F$5&amp;$E191),'Hoja de Trabajo para listado'!$CD$151:$DC$151,0)),0)</f>
        <v>0</v>
      </c>
      <c r="G191" s="245">
        <f ca="1">+IFERROR(INDEX('Hoja de Trabajo para listado'!$A$155:$Z$1048576,MATCH($A191,'Hoja de Trabajo para listado'!$A$155:$A$1048576,0),MATCH((CUADRO!G$5&amp;$E191),'Hoja de Trabajo para listado'!$A$151:$Z$151,0)),0)+IFERROR(INDEX('Hoja de Trabajo para listado'!$AB$155:$BA$1048576,MATCH($A191,'Hoja de Trabajo para listado'!$AB$155:$AB$1048576,0),MATCH((CUADRO!G$5&amp;$E191),'Hoja de Trabajo para listado'!$AB$151:$BA$151,0)),0)+IFERROR(INDEX('Hoja de Trabajo para listado'!$BC$155:$CB$1048576,MATCH($A191,'Hoja de Trabajo para listado'!$BC$155:$BC$1048576,0),MATCH((CUADRO!G$5&amp;$E191),'Hoja de Trabajo para listado'!$BC$151:$CB$151,0)),0)+IFERROR(INDEX('Hoja de Trabajo para listado'!$DE$153:$DG$274,MATCH($A191,'Hoja de Trabajo para listado'!$DE$153:$DE$1048576,0),MATCH((CUADRO!G$5&amp;$E191),'Hoja de Trabajo para listado'!$DE$151:$DG$151,0)),0)+IFERROR(INDEX('Hoja de Trabajo para listado'!$CD$155:$DC$1048576,MATCH($A191,'Hoja de Trabajo para listado'!$CD$155:$CD$1048576,0),MATCH((CUADRO!G$5&amp;$E191),'Hoja de Trabajo para listado'!$CD$151:$DC$151,0)),0)</f>
        <v>0</v>
      </c>
      <c r="H191" s="245">
        <f ca="1">+IFERROR(INDEX('Hoja de Trabajo para listado'!$A$155:$Z$1048576,MATCH($A191,'Hoja de Trabajo para listado'!$A$155:$A$1048576,0),MATCH((CUADRO!H$5&amp;$E191),'Hoja de Trabajo para listado'!$A$151:$Z$151,0)),0)+IFERROR(INDEX('Hoja de Trabajo para listado'!$AB$155:$BA$1048576,MATCH($A191,'Hoja de Trabajo para listado'!$AB$155:$AB$1048576,0),MATCH((CUADRO!H$5&amp;$E191),'Hoja de Trabajo para listado'!$AB$151:$BA$151,0)),0)+IFERROR(INDEX('Hoja de Trabajo para listado'!$BC$155:$CB$1048576,MATCH($A191,'Hoja de Trabajo para listado'!$BC$155:$BC$1048576,0),MATCH((CUADRO!H$5&amp;$E191),'Hoja de Trabajo para listado'!$BC$151:$CB$151,0)),0)+IFERROR(INDEX('Hoja de Trabajo para listado'!$DE$153:$DG$274,MATCH($A191,'Hoja de Trabajo para listado'!$DE$153:$DE$1048576,0),MATCH((CUADRO!H$5&amp;$E191),'Hoja de Trabajo para listado'!$DE$151:$DG$151,0)),0)+IFERROR(INDEX('Hoja de Trabajo para listado'!$CD$155:$DC$1048576,MATCH($A191,'Hoja de Trabajo para listado'!$CD$155:$CD$1048576,0),MATCH((CUADRO!H$5&amp;$E191),'Hoja de Trabajo para listado'!$CD$151:$DC$151,0)),0)</f>
        <v>0</v>
      </c>
      <c r="I191" s="245">
        <f ca="1">+IFERROR(INDEX('Hoja de Trabajo para listado'!$A$155:$Z$1048576,MATCH($A191,'Hoja de Trabajo para listado'!$A$155:$A$1048576,0),MATCH((CUADRO!I$5&amp;$E191),'Hoja de Trabajo para listado'!$A$151:$Z$151,0)),0)+IFERROR(INDEX('Hoja de Trabajo para listado'!$AB$155:$BA$1048576,MATCH($A191,'Hoja de Trabajo para listado'!$AB$155:$AB$1048576,0),MATCH((CUADRO!I$5&amp;$E191),'Hoja de Trabajo para listado'!$AB$151:$BA$151,0)),0)+IFERROR(INDEX('Hoja de Trabajo para listado'!$BC$155:$CB$1048576,MATCH($A191,'Hoja de Trabajo para listado'!$BC$155:$BC$1048576,0),MATCH((CUADRO!I$5&amp;$E191),'Hoja de Trabajo para listado'!$BC$151:$CB$151,0)),0)+IFERROR(INDEX('Hoja de Trabajo para listado'!$DE$153:$DG$274,MATCH($A191,'Hoja de Trabajo para listado'!$DE$153:$DE$1048576,0),MATCH((CUADRO!I$5&amp;$E191),'Hoja de Trabajo para listado'!$DE$151:$DG$151,0)),0)+IFERROR(INDEX('Hoja de Trabajo para listado'!$CD$155:$DC$1048576,MATCH($A191,'Hoja de Trabajo para listado'!$CD$155:$CD$1048576,0),MATCH((CUADRO!I$5&amp;$E191),'Hoja de Trabajo para listado'!$CD$151:$DC$151,0)),0)</f>
        <v>0</v>
      </c>
      <c r="J191" s="245">
        <f ca="1">+IFERROR(INDEX('Hoja de Trabajo para listado'!$A$155:$Z$1048576,MATCH($A191,'Hoja de Trabajo para listado'!$A$155:$A$1048576,0),MATCH((CUADRO!J$5&amp;$E191),'Hoja de Trabajo para listado'!$A$151:$Z$151,0)),0)+IFERROR(INDEX('Hoja de Trabajo para listado'!$AB$155:$BA$1048576,MATCH($A191,'Hoja de Trabajo para listado'!$AB$155:$AB$1048576,0),MATCH((CUADRO!J$5&amp;$E191),'Hoja de Trabajo para listado'!$AB$151:$BA$151,0)),0)+IFERROR(INDEX('Hoja de Trabajo para listado'!$BC$155:$CB$1048576,MATCH($A191,'Hoja de Trabajo para listado'!$BC$155:$BC$1048576,0),MATCH((CUADRO!J$5&amp;$E191),'Hoja de Trabajo para listado'!$BC$151:$CB$151,0)),0)+IFERROR(INDEX('Hoja de Trabajo para listado'!$DE$153:$DG$274,MATCH($A191,'Hoja de Trabajo para listado'!$DE$153:$DE$1048576,0),MATCH((CUADRO!J$5&amp;$E191),'Hoja de Trabajo para listado'!$DE$151:$DG$151,0)),0)+IFERROR(INDEX('Hoja de Trabajo para listado'!$CD$155:$DC$1048576,MATCH($A191,'Hoja de Trabajo para listado'!$CD$155:$CD$1048576,0),MATCH((CUADRO!J$5&amp;$E191),'Hoja de Trabajo para listado'!$CD$151:$DC$151,0)),0)</f>
        <v>0</v>
      </c>
      <c r="K191" s="245">
        <f ca="1">+IFERROR(INDEX('Hoja de Trabajo para listado'!$A$155:$Z$1048576,MATCH($A191,'Hoja de Trabajo para listado'!$A$155:$A$1048576,0),MATCH((CUADRO!K$5&amp;$E191),'Hoja de Trabajo para listado'!$A$151:$Z$151,0)),0)+IFERROR(INDEX('Hoja de Trabajo para listado'!$AB$155:$BA$1048576,MATCH($A191,'Hoja de Trabajo para listado'!$AB$155:$AB$1048576,0),MATCH((CUADRO!K$5&amp;$E191),'Hoja de Trabajo para listado'!$AB$151:$BA$151,0)),0)+IFERROR(INDEX('Hoja de Trabajo para listado'!$BC$155:$CB$1048576,MATCH($A191,'Hoja de Trabajo para listado'!$BC$155:$BC$1048576,0),MATCH((CUADRO!K$5&amp;$E191),'Hoja de Trabajo para listado'!$BC$151:$CB$151,0)),0)+IFERROR(INDEX('Hoja de Trabajo para listado'!$DE$153:$DG$274,MATCH($A191,'Hoja de Trabajo para listado'!$DE$153:$DE$1048576,0),MATCH((CUADRO!K$5&amp;$E191),'Hoja de Trabajo para listado'!$DE$151:$DG$151,0)),0)+IFERROR(INDEX('Hoja de Trabajo para listado'!$CD$155:$DC$1048576,MATCH($A191,'Hoja de Trabajo para listado'!$CD$155:$CD$1048576,0),MATCH((CUADRO!K$5&amp;$E191),'Hoja de Trabajo para listado'!$CD$151:$DC$151,0)),0)</f>
        <v>0</v>
      </c>
      <c r="L191" s="245">
        <f ca="1">+IFERROR(INDEX('Hoja de Trabajo para listado'!$A$155:$Z$1048576,MATCH($A191,'Hoja de Trabajo para listado'!$A$155:$A$1048576,0),MATCH((CUADRO!L$5&amp;$E191),'Hoja de Trabajo para listado'!$A$151:$Z$151,0)),0)+IFERROR(INDEX('Hoja de Trabajo para listado'!$AB$155:$BA$1048576,MATCH($A191,'Hoja de Trabajo para listado'!$AB$155:$AB$1048576,0),MATCH((CUADRO!L$5&amp;$E191),'Hoja de Trabajo para listado'!$AB$151:$BA$151,0)),0)+IFERROR(INDEX('Hoja de Trabajo para listado'!$BC$155:$CB$1048576,MATCH($A191,'Hoja de Trabajo para listado'!$BC$155:$BC$1048576,0),MATCH((CUADRO!L$5&amp;$E191),'Hoja de Trabajo para listado'!$BC$151:$CB$151,0)),0)+IFERROR(INDEX('Hoja de Trabajo para listado'!$DE$153:$DG$274,MATCH($A191,'Hoja de Trabajo para listado'!$DE$153:$DE$1048576,0),MATCH((CUADRO!L$5&amp;$E191),'Hoja de Trabajo para listado'!$DE$151:$DG$151,0)),0)+IFERROR(INDEX('Hoja de Trabajo para listado'!$CD$155:$DC$1048576,MATCH($A191,'Hoja de Trabajo para listado'!$CD$155:$CD$1048576,0),MATCH((CUADRO!L$5&amp;$E191),'Hoja de Trabajo para listado'!$CD$151:$DC$151,0)),0)</f>
        <v>0</v>
      </c>
      <c r="M191" s="245">
        <f ca="1">+IFERROR(INDEX('Hoja de Trabajo para listado'!$A$155:$Z$1048576,MATCH($A191,'Hoja de Trabajo para listado'!$A$155:$A$1048576,0),MATCH((CUADRO!M$5&amp;$E191),'Hoja de Trabajo para listado'!$A$151:$Z$151,0)),0)+IFERROR(INDEX('Hoja de Trabajo para listado'!$AB$155:$BA$1048576,MATCH($A191,'Hoja de Trabajo para listado'!$AB$155:$AB$1048576,0),MATCH((CUADRO!M$5&amp;$E191),'Hoja de Trabajo para listado'!$AB$151:$BA$151,0)),0)+IFERROR(INDEX('Hoja de Trabajo para listado'!$BC$155:$CB$1048576,MATCH($A191,'Hoja de Trabajo para listado'!$BC$155:$BC$1048576,0),MATCH((CUADRO!M$5&amp;$E191),'Hoja de Trabajo para listado'!$BC$151:$CB$151,0)),0)+IFERROR(INDEX('Hoja de Trabajo para listado'!$DE$153:$DG$274,MATCH($A191,'Hoja de Trabajo para listado'!$DE$153:$DE$1048576,0),MATCH((CUADRO!M$5&amp;$E191),'Hoja de Trabajo para listado'!$DE$151:$DG$151,0)),0)+IFERROR(INDEX('Hoja de Trabajo para listado'!$CD$155:$DC$1048576,MATCH($A191,'Hoja de Trabajo para listado'!$CD$155:$CD$1048576,0),MATCH((CUADRO!M$5&amp;$E191),'Hoja de Trabajo para listado'!$CD$151:$DC$151,0)),0)</f>
        <v>0</v>
      </c>
      <c r="N191" s="245">
        <f ca="1">+IFERROR(INDEX('Hoja de Trabajo para listado'!$A$155:$Z$1048576,MATCH($A191,'Hoja de Trabajo para listado'!$A$155:$A$1048576,0),MATCH((CUADRO!N$5&amp;$E191),'Hoja de Trabajo para listado'!$A$151:$Z$151,0)),0)+IFERROR(INDEX('Hoja de Trabajo para listado'!$AB$155:$BA$1048576,MATCH($A191,'Hoja de Trabajo para listado'!$AB$155:$AB$1048576,0),MATCH((CUADRO!N$5&amp;$E191),'Hoja de Trabajo para listado'!$AB$151:$BA$151,0)),0)+IFERROR(INDEX('Hoja de Trabajo para listado'!$BC$155:$CB$1048576,MATCH($A191,'Hoja de Trabajo para listado'!$BC$155:$BC$1048576,0),MATCH((CUADRO!N$5&amp;$E191),'Hoja de Trabajo para listado'!$BC$151:$CB$151,0)),0)+IFERROR(INDEX('Hoja de Trabajo para listado'!$DE$153:$DG$274,MATCH($A191,'Hoja de Trabajo para listado'!$DE$153:$DE$1048576,0),MATCH((CUADRO!N$5&amp;$E191),'Hoja de Trabajo para listado'!$DE$151:$DG$151,0)),0)+IFERROR(INDEX('Hoja de Trabajo para listado'!$CD$155:$DC$1048576,MATCH($A191,'Hoja de Trabajo para listado'!$CD$155:$CD$1048576,0),MATCH((CUADRO!N$5&amp;$E191),'Hoja de Trabajo para listado'!$CD$151:$DC$151,0)),0)</f>
        <v>0</v>
      </c>
      <c r="O191" s="245">
        <f ca="1">+IFERROR(INDEX('Hoja de Trabajo para listado'!$A$155:$Z$1048576,MATCH($A191,'Hoja de Trabajo para listado'!$A$155:$A$1048576,0),MATCH((CUADRO!O$5&amp;$E191),'Hoja de Trabajo para listado'!$A$151:$Z$151,0)),0)+IFERROR(INDEX('Hoja de Trabajo para listado'!$AB$155:$BA$1048576,MATCH($A191,'Hoja de Trabajo para listado'!$AB$155:$AB$1048576,0),MATCH((CUADRO!O$5&amp;$E191),'Hoja de Trabajo para listado'!$AB$151:$BA$151,0)),0)+IFERROR(INDEX('Hoja de Trabajo para listado'!$BC$155:$CB$1048576,MATCH($A191,'Hoja de Trabajo para listado'!$BC$155:$BC$1048576,0),MATCH((CUADRO!O$5&amp;$E191),'Hoja de Trabajo para listado'!$BC$151:$CB$151,0)),0)+IFERROR(INDEX('Hoja de Trabajo para listado'!$DE$153:$DG$274,MATCH($A191,'Hoja de Trabajo para listado'!$DE$153:$DE$1048576,0),MATCH((CUADRO!O$5&amp;$E191),'Hoja de Trabajo para listado'!$DE$151:$DG$151,0)),0)+IFERROR(INDEX('Hoja de Trabajo para listado'!$CD$155:$DC$1048576,MATCH($A191,'Hoja de Trabajo para listado'!$CD$155:$CD$1048576,0),MATCH((CUADRO!O$5&amp;$E191),'Hoja de Trabajo para listado'!$CD$151:$DC$151,0)),0)</f>
        <v>0</v>
      </c>
      <c r="P191" s="245">
        <f ca="1">+IFERROR(INDEX('Hoja de Trabajo para listado'!$A$155:$Z$1048576,MATCH($A191,'Hoja de Trabajo para listado'!$A$155:$A$1048576,0),MATCH((CUADRO!P$5&amp;$E191),'Hoja de Trabajo para listado'!$A$151:$Z$151,0)),0)+IFERROR(INDEX('Hoja de Trabajo para listado'!$AB$155:$BA$1048576,MATCH($A191,'Hoja de Trabajo para listado'!$AB$155:$AB$1048576,0),MATCH((CUADRO!P$5&amp;$E191),'Hoja de Trabajo para listado'!$AB$151:$BA$151,0)),0)+IFERROR(INDEX('Hoja de Trabajo para listado'!$BC$155:$CB$1048576,MATCH($A191,'Hoja de Trabajo para listado'!$BC$155:$BC$1048576,0),MATCH((CUADRO!P$5&amp;$E191),'Hoja de Trabajo para listado'!$BC$151:$CB$151,0)),0)+IFERROR(INDEX('Hoja de Trabajo para listado'!$DE$153:$DG$274,MATCH($A191,'Hoja de Trabajo para listado'!$DE$153:$DE$1048576,0),MATCH((CUADRO!P$5&amp;$E191),'Hoja de Trabajo para listado'!$DE$151:$DG$151,0)),0)+IFERROR(INDEX('Hoja de Trabajo para listado'!$CD$155:$DC$1048576,MATCH($A191,'Hoja de Trabajo para listado'!$CD$155:$CD$1048576,0),MATCH((CUADRO!P$5&amp;$E191),'Hoja de Trabajo para listado'!$CD$151:$DC$151,0)),0)</f>
        <v>0</v>
      </c>
      <c r="Q191" s="245">
        <f ca="1">+IFERROR(INDEX('Hoja de Trabajo para listado'!$A$155:$Z$1048576,MATCH($A191,'Hoja de Trabajo para listado'!$A$155:$A$1048576,0),MATCH((CUADRO!Q$5&amp;$E191),'Hoja de Trabajo para listado'!$A$151:$Z$151,0)),0)+IFERROR(INDEX('Hoja de Trabajo para listado'!$AB$155:$BA$1048576,MATCH($A191,'Hoja de Trabajo para listado'!$AB$155:$AB$1048576,0),MATCH((CUADRO!Q$5&amp;$E191),'Hoja de Trabajo para listado'!$AB$151:$BA$151,0)),0)+IFERROR(INDEX('Hoja de Trabajo para listado'!$BC$155:$CB$1048576,MATCH($A191,'Hoja de Trabajo para listado'!$BC$155:$BC$1048576,0),MATCH((CUADRO!Q$5&amp;$E191),'Hoja de Trabajo para listado'!$BC$151:$CB$151,0)),0)+IFERROR(INDEX('Hoja de Trabajo para listado'!$DE$153:$DG$274,MATCH($A191,'Hoja de Trabajo para listado'!$DE$153:$DE$1048576,0),MATCH((CUADRO!Q$5&amp;$E191),'Hoja de Trabajo para listado'!$DE$151:$DG$151,0)),0)+IFERROR(INDEX('Hoja de Trabajo para listado'!$CD$155:$DC$1048576,MATCH($A191,'Hoja de Trabajo para listado'!$CD$155:$CD$1048576,0),MATCH((CUADRO!Q$5&amp;$E191),'Hoja de Trabajo para listado'!$CD$151:$DC$151,0)),0)</f>
        <v>0</v>
      </c>
      <c r="R191" s="245">
        <f t="shared" ca="1" si="7"/>
        <v>0</v>
      </c>
      <c r="S191" s="245">
        <f ca="1">+R190+R191</f>
        <v>0</v>
      </c>
      <c r="T191" s="245">
        <f ca="1">+S191</f>
        <v>0</v>
      </c>
      <c r="U191" s="244">
        <f t="shared" si="8"/>
        <v>2</v>
      </c>
      <c r="V191" s="333" t="str">
        <f>+VLOOKUP(A191,bd_lista!$A$3:$E$590,5,FALSE)</f>
        <v>Instituciones Descentralizadas</v>
      </c>
      <c r="W191" s="392"/>
      <c r="X191" s="242">
        <f>+VLOOKUP(A191,[4]Sheet1!$A$13:$D$744,4,FALSE)</f>
        <v>16</v>
      </c>
      <c r="Y191" s="242" t="str">
        <f>+VLOOKUP(X191,bd_lista!$A$3:$C$590,3,FALSE)</f>
        <v>Ministerio de Educación</v>
      </c>
      <c r="Z191" s="292"/>
      <c r="AA191" s="321"/>
    </row>
    <row r="192" spans="1:27" ht="15" hidden="1" customHeight="1">
      <c r="A192" s="32">
        <v>273</v>
      </c>
      <c r="B192" s="387">
        <f>+A192</f>
        <v>273</v>
      </c>
      <c r="C192" s="247" t="str">
        <f>+VLOOKUP(A192,bd_lista!$A$3:$C$590,3,FALSE)</f>
        <v>Direc. Dptal. de Educación Pando</v>
      </c>
      <c r="D192" s="389" t="str">
        <f>+C192</f>
        <v>Direc. Dptal. de Educación Pando</v>
      </c>
      <c r="E192" s="247" t="s">
        <v>1304</v>
      </c>
      <c r="F192" s="243">
        <f ca="1">+IFERROR(INDEX('Hoja de Trabajo para listado'!$A$155:$Z$1048576,MATCH($A192,'Hoja de Trabajo para listado'!$A$155:$A$1048576,0),MATCH((CUADRO!F$5&amp;$E192),'Hoja de Trabajo para listado'!$A$151:$Z$151,0)),0)+IFERROR(INDEX('Hoja de Trabajo para listado'!$AB$155:$BA$1048576,MATCH($A192,'Hoja de Trabajo para listado'!$AB$155:$AB$1048576,0),MATCH((CUADRO!F$5&amp;$E192),'Hoja de Trabajo para listado'!$AB$151:$BA$151,0)),0)+IFERROR(INDEX('Hoja de Trabajo para listado'!$BC$155:$CB$1048576,MATCH($A192,'Hoja de Trabajo para listado'!$BC$155:$BC$1048576,0),MATCH((CUADRO!F$5&amp;$E192),'Hoja de Trabajo para listado'!$BC$151:$CB$151,0)),0)+IFERROR(INDEX('Hoja de Trabajo para listado'!$DE$153:$DG$274,MATCH($A192,'Hoja de Trabajo para listado'!$DE$153:$DE$1048576,0),MATCH((CUADRO!F$5&amp;$E192),'Hoja de Trabajo para listado'!$DE$151:$DG$151,0)),0)+IFERROR(INDEX('Hoja de Trabajo para listado'!$CD$155:$DC$1048576,MATCH($A192,'Hoja de Trabajo para listado'!$CD$155:$CD$1048576,0),MATCH((CUADRO!F$5&amp;$E192),'Hoja de Trabajo para listado'!$CD$151:$DC$151,0)),0)</f>
        <v>0</v>
      </c>
      <c r="G192" s="243">
        <f ca="1">+IFERROR(INDEX('Hoja de Trabajo para listado'!$A$155:$Z$1048576,MATCH($A192,'Hoja de Trabajo para listado'!$A$155:$A$1048576,0),MATCH((CUADRO!G$5&amp;$E192),'Hoja de Trabajo para listado'!$A$151:$Z$151,0)),0)+IFERROR(INDEX('Hoja de Trabajo para listado'!$AB$155:$BA$1048576,MATCH($A192,'Hoja de Trabajo para listado'!$AB$155:$AB$1048576,0),MATCH((CUADRO!G$5&amp;$E192),'Hoja de Trabajo para listado'!$AB$151:$BA$151,0)),0)+IFERROR(INDEX('Hoja de Trabajo para listado'!$BC$155:$CB$1048576,MATCH($A192,'Hoja de Trabajo para listado'!$BC$155:$BC$1048576,0),MATCH((CUADRO!G$5&amp;$E192),'Hoja de Trabajo para listado'!$BC$151:$CB$151,0)),0)+IFERROR(INDEX('Hoja de Trabajo para listado'!$DE$153:$DG$274,MATCH($A192,'Hoja de Trabajo para listado'!$DE$153:$DE$1048576,0),MATCH((CUADRO!G$5&amp;$E192),'Hoja de Trabajo para listado'!$DE$151:$DG$151,0)),0)+IFERROR(INDEX('Hoja de Trabajo para listado'!$CD$155:$DC$1048576,MATCH($A192,'Hoja de Trabajo para listado'!$CD$155:$CD$1048576,0),MATCH((CUADRO!G$5&amp;$E192),'Hoja de Trabajo para listado'!$CD$151:$DC$151,0)),0)</f>
        <v>0</v>
      </c>
      <c r="H192" s="243">
        <f ca="1">+IFERROR(INDEX('Hoja de Trabajo para listado'!$A$155:$Z$1048576,MATCH($A192,'Hoja de Trabajo para listado'!$A$155:$A$1048576,0),MATCH((CUADRO!H$5&amp;$E192),'Hoja de Trabajo para listado'!$A$151:$Z$151,0)),0)+IFERROR(INDEX('Hoja de Trabajo para listado'!$AB$155:$BA$1048576,MATCH($A192,'Hoja de Trabajo para listado'!$AB$155:$AB$1048576,0),MATCH((CUADRO!H$5&amp;$E192),'Hoja de Trabajo para listado'!$AB$151:$BA$151,0)),0)+IFERROR(INDEX('Hoja de Trabajo para listado'!$BC$155:$CB$1048576,MATCH($A192,'Hoja de Trabajo para listado'!$BC$155:$BC$1048576,0),MATCH((CUADRO!H$5&amp;$E192),'Hoja de Trabajo para listado'!$BC$151:$CB$151,0)),0)+IFERROR(INDEX('Hoja de Trabajo para listado'!$DE$153:$DG$274,MATCH($A192,'Hoja de Trabajo para listado'!$DE$153:$DE$1048576,0),MATCH((CUADRO!H$5&amp;$E192),'Hoja de Trabajo para listado'!$DE$151:$DG$151,0)),0)+IFERROR(INDEX('Hoja de Trabajo para listado'!$CD$155:$DC$1048576,MATCH($A192,'Hoja de Trabajo para listado'!$CD$155:$CD$1048576,0),MATCH((CUADRO!H$5&amp;$E192),'Hoja de Trabajo para listado'!$CD$151:$DC$151,0)),0)</f>
        <v>0</v>
      </c>
      <c r="I192" s="243">
        <f ca="1">+IFERROR(INDEX('Hoja de Trabajo para listado'!$A$155:$Z$1048576,MATCH($A192,'Hoja de Trabajo para listado'!$A$155:$A$1048576,0),MATCH((CUADRO!I$5&amp;$E192),'Hoja de Trabajo para listado'!$A$151:$Z$151,0)),0)+IFERROR(INDEX('Hoja de Trabajo para listado'!$AB$155:$BA$1048576,MATCH($A192,'Hoja de Trabajo para listado'!$AB$155:$AB$1048576,0),MATCH((CUADRO!I$5&amp;$E192),'Hoja de Trabajo para listado'!$AB$151:$BA$151,0)),0)+IFERROR(INDEX('Hoja de Trabajo para listado'!$BC$155:$CB$1048576,MATCH($A192,'Hoja de Trabajo para listado'!$BC$155:$BC$1048576,0),MATCH((CUADRO!I$5&amp;$E192),'Hoja de Trabajo para listado'!$BC$151:$CB$151,0)),0)+IFERROR(INDEX('Hoja de Trabajo para listado'!$DE$153:$DG$274,MATCH($A192,'Hoja de Trabajo para listado'!$DE$153:$DE$1048576,0),MATCH((CUADRO!I$5&amp;$E192),'Hoja de Trabajo para listado'!$DE$151:$DG$151,0)),0)+IFERROR(INDEX('Hoja de Trabajo para listado'!$CD$155:$DC$1048576,MATCH($A192,'Hoja de Trabajo para listado'!$CD$155:$CD$1048576,0),MATCH((CUADRO!I$5&amp;$E192),'Hoja de Trabajo para listado'!$CD$151:$DC$151,0)),0)</f>
        <v>0</v>
      </c>
      <c r="J192" s="243">
        <f ca="1">+IFERROR(INDEX('Hoja de Trabajo para listado'!$A$155:$Z$1048576,MATCH($A192,'Hoja de Trabajo para listado'!$A$155:$A$1048576,0),MATCH((CUADRO!J$5&amp;$E192),'Hoja de Trabajo para listado'!$A$151:$Z$151,0)),0)+IFERROR(INDEX('Hoja de Trabajo para listado'!$AB$155:$BA$1048576,MATCH($A192,'Hoja de Trabajo para listado'!$AB$155:$AB$1048576,0),MATCH((CUADRO!J$5&amp;$E192),'Hoja de Trabajo para listado'!$AB$151:$BA$151,0)),0)+IFERROR(INDEX('Hoja de Trabajo para listado'!$BC$155:$CB$1048576,MATCH($A192,'Hoja de Trabajo para listado'!$BC$155:$BC$1048576,0),MATCH((CUADRO!J$5&amp;$E192),'Hoja de Trabajo para listado'!$BC$151:$CB$151,0)),0)+IFERROR(INDEX('Hoja de Trabajo para listado'!$DE$153:$DG$274,MATCH($A192,'Hoja de Trabajo para listado'!$DE$153:$DE$1048576,0),MATCH((CUADRO!J$5&amp;$E192),'Hoja de Trabajo para listado'!$DE$151:$DG$151,0)),0)+IFERROR(INDEX('Hoja de Trabajo para listado'!$CD$155:$DC$1048576,MATCH($A192,'Hoja de Trabajo para listado'!$CD$155:$CD$1048576,0),MATCH((CUADRO!J$5&amp;$E192),'Hoja de Trabajo para listado'!$CD$151:$DC$151,0)),0)</f>
        <v>0</v>
      </c>
      <c r="K192" s="243">
        <f ca="1">+IFERROR(INDEX('Hoja de Trabajo para listado'!$A$155:$Z$1048576,MATCH($A192,'Hoja de Trabajo para listado'!$A$155:$A$1048576,0),MATCH((CUADRO!K$5&amp;$E192),'Hoja de Trabajo para listado'!$A$151:$Z$151,0)),0)+IFERROR(INDEX('Hoja de Trabajo para listado'!$AB$155:$BA$1048576,MATCH($A192,'Hoja de Trabajo para listado'!$AB$155:$AB$1048576,0),MATCH((CUADRO!K$5&amp;$E192),'Hoja de Trabajo para listado'!$AB$151:$BA$151,0)),0)+IFERROR(INDEX('Hoja de Trabajo para listado'!$BC$155:$CB$1048576,MATCH($A192,'Hoja de Trabajo para listado'!$BC$155:$BC$1048576,0),MATCH((CUADRO!K$5&amp;$E192),'Hoja de Trabajo para listado'!$BC$151:$CB$151,0)),0)+IFERROR(INDEX('Hoja de Trabajo para listado'!$DE$153:$DG$274,MATCH($A192,'Hoja de Trabajo para listado'!$DE$153:$DE$1048576,0),MATCH((CUADRO!K$5&amp;$E192),'Hoja de Trabajo para listado'!$DE$151:$DG$151,0)),0)+IFERROR(INDEX('Hoja de Trabajo para listado'!$CD$155:$DC$1048576,MATCH($A192,'Hoja de Trabajo para listado'!$CD$155:$CD$1048576,0),MATCH((CUADRO!K$5&amp;$E192),'Hoja de Trabajo para listado'!$CD$151:$DC$151,0)),0)</f>
        <v>0</v>
      </c>
      <c r="L192" s="243">
        <f ca="1">+IFERROR(INDEX('Hoja de Trabajo para listado'!$A$155:$Z$1048576,MATCH($A192,'Hoja de Trabajo para listado'!$A$155:$A$1048576,0),MATCH((CUADRO!L$5&amp;$E192),'Hoja de Trabajo para listado'!$A$151:$Z$151,0)),0)+IFERROR(INDEX('Hoja de Trabajo para listado'!$AB$155:$BA$1048576,MATCH($A192,'Hoja de Trabajo para listado'!$AB$155:$AB$1048576,0),MATCH((CUADRO!L$5&amp;$E192),'Hoja de Trabajo para listado'!$AB$151:$BA$151,0)),0)+IFERROR(INDEX('Hoja de Trabajo para listado'!$BC$155:$CB$1048576,MATCH($A192,'Hoja de Trabajo para listado'!$BC$155:$BC$1048576,0),MATCH((CUADRO!L$5&amp;$E192),'Hoja de Trabajo para listado'!$BC$151:$CB$151,0)),0)+IFERROR(INDEX('Hoja de Trabajo para listado'!$DE$153:$DG$274,MATCH($A192,'Hoja de Trabajo para listado'!$DE$153:$DE$1048576,0),MATCH((CUADRO!L$5&amp;$E192),'Hoja de Trabajo para listado'!$DE$151:$DG$151,0)),0)+IFERROR(INDEX('Hoja de Trabajo para listado'!$CD$155:$DC$1048576,MATCH($A192,'Hoja de Trabajo para listado'!$CD$155:$CD$1048576,0),MATCH((CUADRO!L$5&amp;$E192),'Hoja de Trabajo para listado'!$CD$151:$DC$151,0)),0)</f>
        <v>0</v>
      </c>
      <c r="M192" s="243">
        <f ca="1">+IFERROR(INDEX('Hoja de Trabajo para listado'!$A$155:$Z$1048576,MATCH($A192,'Hoja de Trabajo para listado'!$A$155:$A$1048576,0),MATCH((CUADRO!M$5&amp;$E192),'Hoja de Trabajo para listado'!$A$151:$Z$151,0)),0)+IFERROR(INDEX('Hoja de Trabajo para listado'!$AB$155:$BA$1048576,MATCH($A192,'Hoja de Trabajo para listado'!$AB$155:$AB$1048576,0),MATCH((CUADRO!M$5&amp;$E192),'Hoja de Trabajo para listado'!$AB$151:$BA$151,0)),0)+IFERROR(INDEX('Hoja de Trabajo para listado'!$BC$155:$CB$1048576,MATCH($A192,'Hoja de Trabajo para listado'!$BC$155:$BC$1048576,0),MATCH((CUADRO!M$5&amp;$E192),'Hoja de Trabajo para listado'!$BC$151:$CB$151,0)),0)+IFERROR(INDEX('Hoja de Trabajo para listado'!$DE$153:$DG$274,MATCH($A192,'Hoja de Trabajo para listado'!$DE$153:$DE$1048576,0),MATCH((CUADRO!M$5&amp;$E192),'Hoja de Trabajo para listado'!$DE$151:$DG$151,0)),0)+IFERROR(INDEX('Hoja de Trabajo para listado'!$CD$155:$DC$1048576,MATCH($A192,'Hoja de Trabajo para listado'!$CD$155:$CD$1048576,0),MATCH((CUADRO!M$5&amp;$E192),'Hoja de Trabajo para listado'!$CD$151:$DC$151,0)),0)</f>
        <v>0</v>
      </c>
      <c r="N192" s="243">
        <f ca="1">+IFERROR(INDEX('Hoja de Trabajo para listado'!$A$155:$Z$1048576,MATCH($A192,'Hoja de Trabajo para listado'!$A$155:$A$1048576,0),MATCH((CUADRO!N$5&amp;$E192),'Hoja de Trabajo para listado'!$A$151:$Z$151,0)),0)+IFERROR(INDEX('Hoja de Trabajo para listado'!$AB$155:$BA$1048576,MATCH($A192,'Hoja de Trabajo para listado'!$AB$155:$AB$1048576,0),MATCH((CUADRO!N$5&amp;$E192),'Hoja de Trabajo para listado'!$AB$151:$BA$151,0)),0)+IFERROR(INDEX('Hoja de Trabajo para listado'!$BC$155:$CB$1048576,MATCH($A192,'Hoja de Trabajo para listado'!$BC$155:$BC$1048576,0),MATCH((CUADRO!N$5&amp;$E192),'Hoja de Trabajo para listado'!$BC$151:$CB$151,0)),0)+IFERROR(INDEX('Hoja de Trabajo para listado'!$DE$153:$DG$274,MATCH($A192,'Hoja de Trabajo para listado'!$DE$153:$DE$1048576,0),MATCH((CUADRO!N$5&amp;$E192),'Hoja de Trabajo para listado'!$DE$151:$DG$151,0)),0)+IFERROR(INDEX('Hoja de Trabajo para listado'!$CD$155:$DC$1048576,MATCH($A192,'Hoja de Trabajo para listado'!$CD$155:$CD$1048576,0),MATCH((CUADRO!N$5&amp;$E192),'Hoja de Trabajo para listado'!$CD$151:$DC$151,0)),0)</f>
        <v>0</v>
      </c>
      <c r="O192" s="243">
        <f ca="1">+IFERROR(INDEX('Hoja de Trabajo para listado'!$A$155:$Z$1048576,MATCH($A192,'Hoja de Trabajo para listado'!$A$155:$A$1048576,0),MATCH((CUADRO!O$5&amp;$E192),'Hoja de Trabajo para listado'!$A$151:$Z$151,0)),0)+IFERROR(INDEX('Hoja de Trabajo para listado'!$AB$155:$BA$1048576,MATCH($A192,'Hoja de Trabajo para listado'!$AB$155:$AB$1048576,0),MATCH((CUADRO!O$5&amp;$E192),'Hoja de Trabajo para listado'!$AB$151:$BA$151,0)),0)+IFERROR(INDEX('Hoja de Trabajo para listado'!$BC$155:$CB$1048576,MATCH($A192,'Hoja de Trabajo para listado'!$BC$155:$BC$1048576,0),MATCH((CUADRO!O$5&amp;$E192),'Hoja de Trabajo para listado'!$BC$151:$CB$151,0)),0)+IFERROR(INDEX('Hoja de Trabajo para listado'!$DE$153:$DG$274,MATCH($A192,'Hoja de Trabajo para listado'!$DE$153:$DE$1048576,0),MATCH((CUADRO!O$5&amp;$E192),'Hoja de Trabajo para listado'!$DE$151:$DG$151,0)),0)+IFERROR(INDEX('Hoja de Trabajo para listado'!$CD$155:$DC$1048576,MATCH($A192,'Hoja de Trabajo para listado'!$CD$155:$CD$1048576,0),MATCH((CUADRO!O$5&amp;$E192),'Hoja de Trabajo para listado'!$CD$151:$DC$151,0)),0)</f>
        <v>0</v>
      </c>
      <c r="P192" s="243">
        <f ca="1">+IFERROR(INDEX('Hoja de Trabajo para listado'!$A$155:$Z$1048576,MATCH($A192,'Hoja de Trabajo para listado'!$A$155:$A$1048576,0),MATCH((CUADRO!P$5&amp;$E192),'Hoja de Trabajo para listado'!$A$151:$Z$151,0)),0)+IFERROR(INDEX('Hoja de Trabajo para listado'!$AB$155:$BA$1048576,MATCH($A192,'Hoja de Trabajo para listado'!$AB$155:$AB$1048576,0),MATCH((CUADRO!P$5&amp;$E192),'Hoja de Trabajo para listado'!$AB$151:$BA$151,0)),0)+IFERROR(INDEX('Hoja de Trabajo para listado'!$BC$155:$CB$1048576,MATCH($A192,'Hoja de Trabajo para listado'!$BC$155:$BC$1048576,0),MATCH((CUADRO!P$5&amp;$E192),'Hoja de Trabajo para listado'!$BC$151:$CB$151,0)),0)+IFERROR(INDEX('Hoja de Trabajo para listado'!$DE$153:$DG$274,MATCH($A192,'Hoja de Trabajo para listado'!$DE$153:$DE$1048576,0),MATCH((CUADRO!P$5&amp;$E192),'Hoja de Trabajo para listado'!$DE$151:$DG$151,0)),0)+IFERROR(INDEX('Hoja de Trabajo para listado'!$CD$155:$DC$1048576,MATCH($A192,'Hoja de Trabajo para listado'!$CD$155:$CD$1048576,0),MATCH((CUADRO!P$5&amp;$E192),'Hoja de Trabajo para listado'!$CD$151:$DC$151,0)),0)</f>
        <v>0</v>
      </c>
      <c r="Q192" s="268">
        <f ca="1">+IFERROR(INDEX('Hoja de Trabajo para listado'!$A$155:$Z$1048576,MATCH($A192,'Hoja de Trabajo para listado'!$A$155:$A$1048576,0),MATCH((CUADRO!Q$5&amp;$E192),'Hoja de Trabajo para listado'!$A$151:$Z$151,0)),0)+IFERROR(INDEX('Hoja de Trabajo para listado'!$AB$155:$BA$1048576,MATCH($A192,'Hoja de Trabajo para listado'!$AB$155:$AB$1048576,0),MATCH((CUADRO!Q$5&amp;$E192),'Hoja de Trabajo para listado'!$AB$151:$BA$151,0)),0)+IFERROR(INDEX('Hoja de Trabajo para listado'!$BC$155:$CB$1048576,MATCH($A192,'Hoja de Trabajo para listado'!$BC$155:$BC$1048576,0),MATCH((CUADRO!Q$5&amp;$E192),'Hoja de Trabajo para listado'!$BC$151:$CB$151,0)),0)+IFERROR(INDEX('Hoja de Trabajo para listado'!$DE$153:$DG$274,MATCH($A192,'Hoja de Trabajo para listado'!$DE$153:$DE$1048576,0),MATCH((CUADRO!Q$5&amp;$E192),'Hoja de Trabajo para listado'!$DE$151:$DG$151,0)),0)+IFERROR(INDEX('Hoja de Trabajo para listado'!$CD$155:$DC$1048576,MATCH($A192,'Hoja de Trabajo para listado'!$CD$155:$CD$1048576,0),MATCH((CUADRO!Q$5&amp;$E192),'Hoja de Trabajo para listado'!$CD$151:$DC$151,0)),0)</f>
        <v>0</v>
      </c>
      <c r="R192" s="243">
        <f t="shared" ca="1" si="7"/>
        <v>0</v>
      </c>
      <c r="S192" s="243"/>
      <c r="T192" s="243">
        <f ca="1">+T193</f>
        <v>0</v>
      </c>
      <c r="U192" s="242">
        <f t="shared" si="8"/>
        <v>1</v>
      </c>
      <c r="V192" s="333" t="str">
        <f>+VLOOKUP(A192,bd_lista!$A$3:$E$590,5,FALSE)</f>
        <v>Instituciones Descentralizadas</v>
      </c>
      <c r="W192" s="391" t="str">
        <f>+V192</f>
        <v>Instituciones Descentralizadas</v>
      </c>
      <c r="X192" s="242">
        <f>+VLOOKUP(A192,[4]Sheet1!$A$13:$D$744,4,FALSE)</f>
        <v>16</v>
      </c>
      <c r="Y192" s="242" t="str">
        <f>+VLOOKUP(X192,bd_lista!$A$3:$C$590,3,FALSE)</f>
        <v>Ministerio de Educación</v>
      </c>
      <c r="Z192" s="294">
        <f>+X192</f>
        <v>16</v>
      </c>
      <c r="AA192" s="319" t="str">
        <f>+Y192</f>
        <v>Ministerio de Educación</v>
      </c>
    </row>
    <row r="193" spans="1:27" ht="15" hidden="1" customHeight="1">
      <c r="A193" s="32">
        <v>273</v>
      </c>
      <c r="B193" s="388"/>
      <c r="C193" s="333" t="str">
        <f>+VLOOKUP(A193,bd_lista!$A$3:$C$590,3,FALSE)</f>
        <v>Direc. Dptal. de Educación Pando</v>
      </c>
      <c r="D193" s="390"/>
      <c r="E193" s="333" t="s">
        <v>1305</v>
      </c>
      <c r="F193" s="245">
        <f ca="1">+IFERROR(INDEX('Hoja de Trabajo para listado'!$A$155:$Z$1048576,MATCH($A193,'Hoja de Trabajo para listado'!$A$155:$A$1048576,0),MATCH((CUADRO!F$5&amp;$E193),'Hoja de Trabajo para listado'!$A$151:$Z$151,0)),0)+IFERROR(INDEX('Hoja de Trabajo para listado'!$AB$155:$BA$1048576,MATCH($A193,'Hoja de Trabajo para listado'!$AB$155:$AB$1048576,0),MATCH((CUADRO!F$5&amp;$E193),'Hoja de Trabajo para listado'!$AB$151:$BA$151,0)),0)+IFERROR(INDEX('Hoja de Trabajo para listado'!$BC$155:$CB$1048576,MATCH($A193,'Hoja de Trabajo para listado'!$BC$155:$BC$1048576,0),MATCH((CUADRO!F$5&amp;$E193),'Hoja de Trabajo para listado'!$BC$151:$CB$151,0)),0)+IFERROR(INDEX('Hoja de Trabajo para listado'!$DE$153:$DG$274,MATCH($A193,'Hoja de Trabajo para listado'!$DE$153:$DE$1048576,0),MATCH((CUADRO!F$5&amp;$E193),'Hoja de Trabajo para listado'!$DE$151:$DG$151,0)),0)+IFERROR(INDEX('Hoja de Trabajo para listado'!$CD$155:$DC$1048576,MATCH($A193,'Hoja de Trabajo para listado'!$CD$155:$CD$1048576,0),MATCH((CUADRO!F$5&amp;$E193),'Hoja de Trabajo para listado'!$CD$151:$DC$151,0)),0)</f>
        <v>0</v>
      </c>
      <c r="G193" s="245">
        <f ca="1">+IFERROR(INDEX('Hoja de Trabajo para listado'!$A$155:$Z$1048576,MATCH($A193,'Hoja de Trabajo para listado'!$A$155:$A$1048576,0),MATCH((CUADRO!G$5&amp;$E193),'Hoja de Trabajo para listado'!$A$151:$Z$151,0)),0)+IFERROR(INDEX('Hoja de Trabajo para listado'!$AB$155:$BA$1048576,MATCH($A193,'Hoja de Trabajo para listado'!$AB$155:$AB$1048576,0),MATCH((CUADRO!G$5&amp;$E193),'Hoja de Trabajo para listado'!$AB$151:$BA$151,0)),0)+IFERROR(INDEX('Hoja de Trabajo para listado'!$BC$155:$CB$1048576,MATCH($A193,'Hoja de Trabajo para listado'!$BC$155:$BC$1048576,0),MATCH((CUADRO!G$5&amp;$E193),'Hoja de Trabajo para listado'!$BC$151:$CB$151,0)),0)+IFERROR(INDEX('Hoja de Trabajo para listado'!$DE$153:$DG$274,MATCH($A193,'Hoja de Trabajo para listado'!$DE$153:$DE$1048576,0),MATCH((CUADRO!G$5&amp;$E193),'Hoja de Trabajo para listado'!$DE$151:$DG$151,0)),0)+IFERROR(INDEX('Hoja de Trabajo para listado'!$CD$155:$DC$1048576,MATCH($A193,'Hoja de Trabajo para listado'!$CD$155:$CD$1048576,0),MATCH((CUADRO!G$5&amp;$E193),'Hoja de Trabajo para listado'!$CD$151:$DC$151,0)),0)</f>
        <v>0</v>
      </c>
      <c r="H193" s="245">
        <f ca="1">+IFERROR(INDEX('Hoja de Trabajo para listado'!$A$155:$Z$1048576,MATCH($A193,'Hoja de Trabajo para listado'!$A$155:$A$1048576,0),MATCH((CUADRO!H$5&amp;$E193),'Hoja de Trabajo para listado'!$A$151:$Z$151,0)),0)+IFERROR(INDEX('Hoja de Trabajo para listado'!$AB$155:$BA$1048576,MATCH($A193,'Hoja de Trabajo para listado'!$AB$155:$AB$1048576,0),MATCH((CUADRO!H$5&amp;$E193),'Hoja de Trabajo para listado'!$AB$151:$BA$151,0)),0)+IFERROR(INDEX('Hoja de Trabajo para listado'!$BC$155:$CB$1048576,MATCH($A193,'Hoja de Trabajo para listado'!$BC$155:$BC$1048576,0),MATCH((CUADRO!H$5&amp;$E193),'Hoja de Trabajo para listado'!$BC$151:$CB$151,0)),0)+IFERROR(INDEX('Hoja de Trabajo para listado'!$DE$153:$DG$274,MATCH($A193,'Hoja de Trabajo para listado'!$DE$153:$DE$1048576,0),MATCH((CUADRO!H$5&amp;$E193),'Hoja de Trabajo para listado'!$DE$151:$DG$151,0)),0)+IFERROR(INDEX('Hoja de Trabajo para listado'!$CD$155:$DC$1048576,MATCH($A193,'Hoja de Trabajo para listado'!$CD$155:$CD$1048576,0),MATCH((CUADRO!H$5&amp;$E193),'Hoja de Trabajo para listado'!$CD$151:$DC$151,0)),0)</f>
        <v>0</v>
      </c>
      <c r="I193" s="245">
        <f ca="1">+IFERROR(INDEX('Hoja de Trabajo para listado'!$A$155:$Z$1048576,MATCH($A193,'Hoja de Trabajo para listado'!$A$155:$A$1048576,0),MATCH((CUADRO!I$5&amp;$E193),'Hoja de Trabajo para listado'!$A$151:$Z$151,0)),0)+IFERROR(INDEX('Hoja de Trabajo para listado'!$AB$155:$BA$1048576,MATCH($A193,'Hoja de Trabajo para listado'!$AB$155:$AB$1048576,0),MATCH((CUADRO!I$5&amp;$E193),'Hoja de Trabajo para listado'!$AB$151:$BA$151,0)),0)+IFERROR(INDEX('Hoja de Trabajo para listado'!$BC$155:$CB$1048576,MATCH($A193,'Hoja de Trabajo para listado'!$BC$155:$BC$1048576,0),MATCH((CUADRO!I$5&amp;$E193),'Hoja de Trabajo para listado'!$BC$151:$CB$151,0)),0)+IFERROR(INDEX('Hoja de Trabajo para listado'!$DE$153:$DG$274,MATCH($A193,'Hoja de Trabajo para listado'!$DE$153:$DE$1048576,0),MATCH((CUADRO!I$5&amp;$E193),'Hoja de Trabajo para listado'!$DE$151:$DG$151,0)),0)+IFERROR(INDEX('Hoja de Trabajo para listado'!$CD$155:$DC$1048576,MATCH($A193,'Hoja de Trabajo para listado'!$CD$155:$CD$1048576,0),MATCH((CUADRO!I$5&amp;$E193),'Hoja de Trabajo para listado'!$CD$151:$DC$151,0)),0)</f>
        <v>0</v>
      </c>
      <c r="J193" s="245">
        <f ca="1">+IFERROR(INDEX('Hoja de Trabajo para listado'!$A$155:$Z$1048576,MATCH($A193,'Hoja de Trabajo para listado'!$A$155:$A$1048576,0),MATCH((CUADRO!J$5&amp;$E193),'Hoja de Trabajo para listado'!$A$151:$Z$151,0)),0)+IFERROR(INDEX('Hoja de Trabajo para listado'!$AB$155:$BA$1048576,MATCH($A193,'Hoja de Trabajo para listado'!$AB$155:$AB$1048576,0),MATCH((CUADRO!J$5&amp;$E193),'Hoja de Trabajo para listado'!$AB$151:$BA$151,0)),0)+IFERROR(INDEX('Hoja de Trabajo para listado'!$BC$155:$CB$1048576,MATCH($A193,'Hoja de Trabajo para listado'!$BC$155:$BC$1048576,0),MATCH((CUADRO!J$5&amp;$E193),'Hoja de Trabajo para listado'!$BC$151:$CB$151,0)),0)+IFERROR(INDEX('Hoja de Trabajo para listado'!$DE$153:$DG$274,MATCH($A193,'Hoja de Trabajo para listado'!$DE$153:$DE$1048576,0),MATCH((CUADRO!J$5&amp;$E193),'Hoja de Trabajo para listado'!$DE$151:$DG$151,0)),0)+IFERROR(INDEX('Hoja de Trabajo para listado'!$CD$155:$DC$1048576,MATCH($A193,'Hoja de Trabajo para listado'!$CD$155:$CD$1048576,0),MATCH((CUADRO!J$5&amp;$E193),'Hoja de Trabajo para listado'!$CD$151:$DC$151,0)),0)</f>
        <v>0</v>
      </c>
      <c r="K193" s="245">
        <f ca="1">+IFERROR(INDEX('Hoja de Trabajo para listado'!$A$155:$Z$1048576,MATCH($A193,'Hoja de Trabajo para listado'!$A$155:$A$1048576,0),MATCH((CUADRO!K$5&amp;$E193),'Hoja de Trabajo para listado'!$A$151:$Z$151,0)),0)+IFERROR(INDEX('Hoja de Trabajo para listado'!$AB$155:$BA$1048576,MATCH($A193,'Hoja de Trabajo para listado'!$AB$155:$AB$1048576,0),MATCH((CUADRO!K$5&amp;$E193),'Hoja de Trabajo para listado'!$AB$151:$BA$151,0)),0)+IFERROR(INDEX('Hoja de Trabajo para listado'!$BC$155:$CB$1048576,MATCH($A193,'Hoja de Trabajo para listado'!$BC$155:$BC$1048576,0),MATCH((CUADRO!K$5&amp;$E193),'Hoja de Trabajo para listado'!$BC$151:$CB$151,0)),0)+IFERROR(INDEX('Hoja de Trabajo para listado'!$DE$153:$DG$274,MATCH($A193,'Hoja de Trabajo para listado'!$DE$153:$DE$1048576,0),MATCH((CUADRO!K$5&amp;$E193),'Hoja de Trabajo para listado'!$DE$151:$DG$151,0)),0)+IFERROR(INDEX('Hoja de Trabajo para listado'!$CD$155:$DC$1048576,MATCH($A193,'Hoja de Trabajo para listado'!$CD$155:$CD$1048576,0),MATCH((CUADRO!K$5&amp;$E193),'Hoja de Trabajo para listado'!$CD$151:$DC$151,0)),0)</f>
        <v>0</v>
      </c>
      <c r="L193" s="245">
        <f ca="1">+IFERROR(INDEX('Hoja de Trabajo para listado'!$A$155:$Z$1048576,MATCH($A193,'Hoja de Trabajo para listado'!$A$155:$A$1048576,0),MATCH((CUADRO!L$5&amp;$E193),'Hoja de Trabajo para listado'!$A$151:$Z$151,0)),0)+IFERROR(INDEX('Hoja de Trabajo para listado'!$AB$155:$BA$1048576,MATCH($A193,'Hoja de Trabajo para listado'!$AB$155:$AB$1048576,0),MATCH((CUADRO!L$5&amp;$E193),'Hoja de Trabajo para listado'!$AB$151:$BA$151,0)),0)+IFERROR(INDEX('Hoja de Trabajo para listado'!$BC$155:$CB$1048576,MATCH($A193,'Hoja de Trabajo para listado'!$BC$155:$BC$1048576,0),MATCH((CUADRO!L$5&amp;$E193),'Hoja de Trabajo para listado'!$BC$151:$CB$151,0)),0)+IFERROR(INDEX('Hoja de Trabajo para listado'!$DE$153:$DG$274,MATCH($A193,'Hoja de Trabajo para listado'!$DE$153:$DE$1048576,0),MATCH((CUADRO!L$5&amp;$E193),'Hoja de Trabajo para listado'!$DE$151:$DG$151,0)),0)+IFERROR(INDEX('Hoja de Trabajo para listado'!$CD$155:$DC$1048576,MATCH($A193,'Hoja de Trabajo para listado'!$CD$155:$CD$1048576,0),MATCH((CUADRO!L$5&amp;$E193),'Hoja de Trabajo para listado'!$CD$151:$DC$151,0)),0)</f>
        <v>0</v>
      </c>
      <c r="M193" s="245">
        <f ca="1">+IFERROR(INDEX('Hoja de Trabajo para listado'!$A$155:$Z$1048576,MATCH($A193,'Hoja de Trabajo para listado'!$A$155:$A$1048576,0),MATCH((CUADRO!M$5&amp;$E193),'Hoja de Trabajo para listado'!$A$151:$Z$151,0)),0)+IFERROR(INDEX('Hoja de Trabajo para listado'!$AB$155:$BA$1048576,MATCH($A193,'Hoja de Trabajo para listado'!$AB$155:$AB$1048576,0),MATCH((CUADRO!M$5&amp;$E193),'Hoja de Trabajo para listado'!$AB$151:$BA$151,0)),0)+IFERROR(INDEX('Hoja de Trabajo para listado'!$BC$155:$CB$1048576,MATCH($A193,'Hoja de Trabajo para listado'!$BC$155:$BC$1048576,0),MATCH((CUADRO!M$5&amp;$E193),'Hoja de Trabajo para listado'!$BC$151:$CB$151,0)),0)+IFERROR(INDEX('Hoja de Trabajo para listado'!$DE$153:$DG$274,MATCH($A193,'Hoja de Trabajo para listado'!$DE$153:$DE$1048576,0),MATCH((CUADRO!M$5&amp;$E193),'Hoja de Trabajo para listado'!$DE$151:$DG$151,0)),0)+IFERROR(INDEX('Hoja de Trabajo para listado'!$CD$155:$DC$1048576,MATCH($A193,'Hoja de Trabajo para listado'!$CD$155:$CD$1048576,0),MATCH((CUADRO!M$5&amp;$E193),'Hoja de Trabajo para listado'!$CD$151:$DC$151,0)),0)</f>
        <v>0</v>
      </c>
      <c r="N193" s="245">
        <f ca="1">+IFERROR(INDEX('Hoja de Trabajo para listado'!$A$155:$Z$1048576,MATCH($A193,'Hoja de Trabajo para listado'!$A$155:$A$1048576,0),MATCH((CUADRO!N$5&amp;$E193),'Hoja de Trabajo para listado'!$A$151:$Z$151,0)),0)+IFERROR(INDEX('Hoja de Trabajo para listado'!$AB$155:$BA$1048576,MATCH($A193,'Hoja de Trabajo para listado'!$AB$155:$AB$1048576,0),MATCH((CUADRO!N$5&amp;$E193),'Hoja de Trabajo para listado'!$AB$151:$BA$151,0)),0)+IFERROR(INDEX('Hoja de Trabajo para listado'!$BC$155:$CB$1048576,MATCH($A193,'Hoja de Trabajo para listado'!$BC$155:$BC$1048576,0),MATCH((CUADRO!N$5&amp;$E193),'Hoja de Trabajo para listado'!$BC$151:$CB$151,0)),0)+IFERROR(INDEX('Hoja de Trabajo para listado'!$DE$153:$DG$274,MATCH($A193,'Hoja de Trabajo para listado'!$DE$153:$DE$1048576,0),MATCH((CUADRO!N$5&amp;$E193),'Hoja de Trabajo para listado'!$DE$151:$DG$151,0)),0)+IFERROR(INDEX('Hoja de Trabajo para listado'!$CD$155:$DC$1048576,MATCH($A193,'Hoja de Trabajo para listado'!$CD$155:$CD$1048576,0),MATCH((CUADRO!N$5&amp;$E193),'Hoja de Trabajo para listado'!$CD$151:$DC$151,0)),0)</f>
        <v>0</v>
      </c>
      <c r="O193" s="245">
        <f ca="1">+IFERROR(INDEX('Hoja de Trabajo para listado'!$A$155:$Z$1048576,MATCH($A193,'Hoja de Trabajo para listado'!$A$155:$A$1048576,0),MATCH((CUADRO!O$5&amp;$E193),'Hoja de Trabajo para listado'!$A$151:$Z$151,0)),0)+IFERROR(INDEX('Hoja de Trabajo para listado'!$AB$155:$BA$1048576,MATCH($A193,'Hoja de Trabajo para listado'!$AB$155:$AB$1048576,0),MATCH((CUADRO!O$5&amp;$E193),'Hoja de Trabajo para listado'!$AB$151:$BA$151,0)),0)+IFERROR(INDEX('Hoja de Trabajo para listado'!$BC$155:$CB$1048576,MATCH($A193,'Hoja de Trabajo para listado'!$BC$155:$BC$1048576,0),MATCH((CUADRO!O$5&amp;$E193),'Hoja de Trabajo para listado'!$BC$151:$CB$151,0)),0)+IFERROR(INDEX('Hoja de Trabajo para listado'!$DE$153:$DG$274,MATCH($A193,'Hoja de Trabajo para listado'!$DE$153:$DE$1048576,0),MATCH((CUADRO!O$5&amp;$E193),'Hoja de Trabajo para listado'!$DE$151:$DG$151,0)),0)+IFERROR(INDEX('Hoja de Trabajo para listado'!$CD$155:$DC$1048576,MATCH($A193,'Hoja de Trabajo para listado'!$CD$155:$CD$1048576,0),MATCH((CUADRO!O$5&amp;$E193),'Hoja de Trabajo para listado'!$CD$151:$DC$151,0)),0)</f>
        <v>0</v>
      </c>
      <c r="P193" s="245">
        <f ca="1">+IFERROR(INDEX('Hoja de Trabajo para listado'!$A$155:$Z$1048576,MATCH($A193,'Hoja de Trabajo para listado'!$A$155:$A$1048576,0),MATCH((CUADRO!P$5&amp;$E193),'Hoja de Trabajo para listado'!$A$151:$Z$151,0)),0)+IFERROR(INDEX('Hoja de Trabajo para listado'!$AB$155:$BA$1048576,MATCH($A193,'Hoja de Trabajo para listado'!$AB$155:$AB$1048576,0),MATCH((CUADRO!P$5&amp;$E193),'Hoja de Trabajo para listado'!$AB$151:$BA$151,0)),0)+IFERROR(INDEX('Hoja de Trabajo para listado'!$BC$155:$CB$1048576,MATCH($A193,'Hoja de Trabajo para listado'!$BC$155:$BC$1048576,0),MATCH((CUADRO!P$5&amp;$E193),'Hoja de Trabajo para listado'!$BC$151:$CB$151,0)),0)+IFERROR(INDEX('Hoja de Trabajo para listado'!$DE$153:$DG$274,MATCH($A193,'Hoja de Trabajo para listado'!$DE$153:$DE$1048576,0),MATCH((CUADRO!P$5&amp;$E193),'Hoja de Trabajo para listado'!$DE$151:$DG$151,0)),0)+IFERROR(INDEX('Hoja de Trabajo para listado'!$CD$155:$DC$1048576,MATCH($A193,'Hoja de Trabajo para listado'!$CD$155:$CD$1048576,0),MATCH((CUADRO!P$5&amp;$E193),'Hoja de Trabajo para listado'!$CD$151:$DC$151,0)),0)</f>
        <v>0</v>
      </c>
      <c r="Q193" s="245">
        <f ca="1">+IFERROR(INDEX('Hoja de Trabajo para listado'!$A$155:$Z$1048576,MATCH($A193,'Hoja de Trabajo para listado'!$A$155:$A$1048576,0),MATCH((CUADRO!Q$5&amp;$E193),'Hoja de Trabajo para listado'!$A$151:$Z$151,0)),0)+IFERROR(INDEX('Hoja de Trabajo para listado'!$AB$155:$BA$1048576,MATCH($A193,'Hoja de Trabajo para listado'!$AB$155:$AB$1048576,0),MATCH((CUADRO!Q$5&amp;$E193),'Hoja de Trabajo para listado'!$AB$151:$BA$151,0)),0)+IFERROR(INDEX('Hoja de Trabajo para listado'!$BC$155:$CB$1048576,MATCH($A193,'Hoja de Trabajo para listado'!$BC$155:$BC$1048576,0),MATCH((CUADRO!Q$5&amp;$E193),'Hoja de Trabajo para listado'!$BC$151:$CB$151,0)),0)+IFERROR(INDEX('Hoja de Trabajo para listado'!$DE$153:$DG$274,MATCH($A193,'Hoja de Trabajo para listado'!$DE$153:$DE$1048576,0),MATCH((CUADRO!Q$5&amp;$E193),'Hoja de Trabajo para listado'!$DE$151:$DG$151,0)),0)+IFERROR(INDEX('Hoja de Trabajo para listado'!$CD$155:$DC$1048576,MATCH($A193,'Hoja de Trabajo para listado'!$CD$155:$CD$1048576,0),MATCH((CUADRO!Q$5&amp;$E193),'Hoja de Trabajo para listado'!$CD$151:$DC$151,0)),0)</f>
        <v>0</v>
      </c>
      <c r="R193" s="245">
        <f t="shared" ca="1" si="7"/>
        <v>0</v>
      </c>
      <c r="S193" s="245">
        <f ca="1">+R192+R193</f>
        <v>0</v>
      </c>
      <c r="T193" s="245">
        <f ca="1">+S193</f>
        <v>0</v>
      </c>
      <c r="U193" s="244">
        <f t="shared" si="8"/>
        <v>2</v>
      </c>
      <c r="V193" s="333" t="str">
        <f>+VLOOKUP(A193,bd_lista!$A$3:$E$590,5,FALSE)</f>
        <v>Instituciones Descentralizadas</v>
      </c>
      <c r="W193" s="392"/>
      <c r="X193" s="242">
        <f>+VLOOKUP(A193,[4]Sheet1!$A$13:$D$744,4,FALSE)</f>
        <v>16</v>
      </c>
      <c r="Y193" s="242" t="str">
        <f>+VLOOKUP(X193,bd_lista!$A$3:$C$590,3,FALSE)</f>
        <v>Ministerio de Educación</v>
      </c>
      <c r="Z193" s="292"/>
      <c r="AA193" s="321"/>
    </row>
    <row r="194" spans="1:27" ht="15" hidden="1" customHeight="1">
      <c r="A194" s="251">
        <v>281</v>
      </c>
      <c r="B194" s="387">
        <f>+A194</f>
        <v>281</v>
      </c>
      <c r="C194" s="247" t="str">
        <f>+VLOOKUP(A194,bd_lista!$A$3:$C$590,3,FALSE)</f>
        <v>Oficina Técnica Nacional de los Ríos Pilcomayo y Bermejo</v>
      </c>
      <c r="D194" s="389" t="str">
        <f>+C194</f>
        <v>Oficina Técnica Nacional de los Ríos Pilcomayo y Bermejo</v>
      </c>
      <c r="E194" s="247" t="s">
        <v>1304</v>
      </c>
      <c r="F194" s="243">
        <f ca="1">+IFERROR(INDEX('Hoja de Trabajo para listado'!$A$155:$Z$1048576,MATCH($A194,'Hoja de Trabajo para listado'!$A$155:$A$1048576,0),MATCH((CUADRO!F$5&amp;$E194),'Hoja de Trabajo para listado'!$A$151:$Z$151,0)),0)+IFERROR(INDEX('Hoja de Trabajo para listado'!$AB$155:$BA$1048576,MATCH($A194,'Hoja de Trabajo para listado'!$AB$155:$AB$1048576,0),MATCH((CUADRO!F$5&amp;$E194),'Hoja de Trabajo para listado'!$AB$151:$BA$151,0)),0)+IFERROR(INDEX('Hoja de Trabajo para listado'!$BC$155:$CB$1048576,MATCH($A194,'Hoja de Trabajo para listado'!$BC$155:$BC$1048576,0),MATCH((CUADRO!F$5&amp;$E194),'Hoja de Trabajo para listado'!$BC$151:$CB$151,0)),0)+IFERROR(INDEX('Hoja de Trabajo para listado'!$DE$153:$DG$274,MATCH($A194,'Hoja de Trabajo para listado'!$DE$153:$DE$1048576,0),MATCH((CUADRO!F$5&amp;$E194),'Hoja de Trabajo para listado'!$DE$151:$DG$151,0)),0)+IFERROR(INDEX('Hoja de Trabajo para listado'!$CD$155:$DC$1048576,MATCH($A194,'Hoja de Trabajo para listado'!$CD$155:$CD$1048576,0),MATCH((CUADRO!F$5&amp;$E194),'Hoja de Trabajo para listado'!$CD$151:$DC$151,0)),0)</f>
        <v>0</v>
      </c>
      <c r="G194" s="243">
        <f ca="1">+IFERROR(INDEX('Hoja de Trabajo para listado'!$A$155:$Z$1048576,MATCH($A194,'Hoja de Trabajo para listado'!$A$155:$A$1048576,0),MATCH((CUADRO!G$5&amp;$E194),'Hoja de Trabajo para listado'!$A$151:$Z$151,0)),0)+IFERROR(INDEX('Hoja de Trabajo para listado'!$AB$155:$BA$1048576,MATCH($A194,'Hoja de Trabajo para listado'!$AB$155:$AB$1048576,0),MATCH((CUADRO!G$5&amp;$E194),'Hoja de Trabajo para listado'!$AB$151:$BA$151,0)),0)+IFERROR(INDEX('Hoja de Trabajo para listado'!$BC$155:$CB$1048576,MATCH($A194,'Hoja de Trabajo para listado'!$BC$155:$BC$1048576,0),MATCH((CUADRO!G$5&amp;$E194),'Hoja de Trabajo para listado'!$BC$151:$CB$151,0)),0)+IFERROR(INDEX('Hoja de Trabajo para listado'!$DE$153:$DG$274,MATCH($A194,'Hoja de Trabajo para listado'!$DE$153:$DE$1048576,0),MATCH((CUADRO!G$5&amp;$E194),'Hoja de Trabajo para listado'!$DE$151:$DG$151,0)),0)+IFERROR(INDEX('Hoja de Trabajo para listado'!$CD$155:$DC$1048576,MATCH($A194,'Hoja de Trabajo para listado'!$CD$155:$CD$1048576,0),MATCH((CUADRO!G$5&amp;$E194),'Hoja de Trabajo para listado'!$CD$151:$DC$151,0)),0)</f>
        <v>0</v>
      </c>
      <c r="H194" s="243">
        <f ca="1">+IFERROR(INDEX('Hoja de Trabajo para listado'!$A$155:$Z$1048576,MATCH($A194,'Hoja de Trabajo para listado'!$A$155:$A$1048576,0),MATCH((CUADRO!H$5&amp;$E194),'Hoja de Trabajo para listado'!$A$151:$Z$151,0)),0)+IFERROR(INDEX('Hoja de Trabajo para listado'!$AB$155:$BA$1048576,MATCH($A194,'Hoja de Trabajo para listado'!$AB$155:$AB$1048576,0),MATCH((CUADRO!H$5&amp;$E194),'Hoja de Trabajo para listado'!$AB$151:$BA$151,0)),0)+IFERROR(INDEX('Hoja de Trabajo para listado'!$BC$155:$CB$1048576,MATCH($A194,'Hoja de Trabajo para listado'!$BC$155:$BC$1048576,0),MATCH((CUADRO!H$5&amp;$E194),'Hoja de Trabajo para listado'!$BC$151:$CB$151,0)),0)+IFERROR(INDEX('Hoja de Trabajo para listado'!$DE$153:$DG$274,MATCH($A194,'Hoja de Trabajo para listado'!$DE$153:$DE$1048576,0),MATCH((CUADRO!H$5&amp;$E194),'Hoja de Trabajo para listado'!$DE$151:$DG$151,0)),0)+IFERROR(INDEX('Hoja de Trabajo para listado'!$CD$155:$DC$1048576,MATCH($A194,'Hoja de Trabajo para listado'!$CD$155:$CD$1048576,0),MATCH((CUADRO!H$5&amp;$E194),'Hoja de Trabajo para listado'!$CD$151:$DC$151,0)),0)</f>
        <v>0</v>
      </c>
      <c r="I194" s="243">
        <f ca="1">+IFERROR(INDEX('Hoja de Trabajo para listado'!$A$155:$Z$1048576,MATCH($A194,'Hoja de Trabajo para listado'!$A$155:$A$1048576,0),MATCH((CUADRO!I$5&amp;$E194),'Hoja de Trabajo para listado'!$A$151:$Z$151,0)),0)+IFERROR(INDEX('Hoja de Trabajo para listado'!$AB$155:$BA$1048576,MATCH($A194,'Hoja de Trabajo para listado'!$AB$155:$AB$1048576,0),MATCH((CUADRO!I$5&amp;$E194),'Hoja de Trabajo para listado'!$AB$151:$BA$151,0)),0)+IFERROR(INDEX('Hoja de Trabajo para listado'!$BC$155:$CB$1048576,MATCH($A194,'Hoja de Trabajo para listado'!$BC$155:$BC$1048576,0),MATCH((CUADRO!I$5&amp;$E194),'Hoja de Trabajo para listado'!$BC$151:$CB$151,0)),0)+IFERROR(INDEX('Hoja de Trabajo para listado'!$DE$153:$DG$274,MATCH($A194,'Hoja de Trabajo para listado'!$DE$153:$DE$1048576,0),MATCH((CUADRO!I$5&amp;$E194),'Hoja de Trabajo para listado'!$DE$151:$DG$151,0)),0)+IFERROR(INDEX('Hoja de Trabajo para listado'!$CD$155:$DC$1048576,MATCH($A194,'Hoja de Trabajo para listado'!$CD$155:$CD$1048576,0),MATCH((CUADRO!I$5&amp;$E194),'Hoja de Trabajo para listado'!$CD$151:$DC$151,0)),0)</f>
        <v>0</v>
      </c>
      <c r="J194" s="243">
        <f ca="1">+IFERROR(INDEX('Hoja de Trabajo para listado'!$A$155:$Z$1048576,MATCH($A194,'Hoja de Trabajo para listado'!$A$155:$A$1048576,0),MATCH((CUADRO!J$5&amp;$E194),'Hoja de Trabajo para listado'!$A$151:$Z$151,0)),0)+IFERROR(INDEX('Hoja de Trabajo para listado'!$AB$155:$BA$1048576,MATCH($A194,'Hoja de Trabajo para listado'!$AB$155:$AB$1048576,0),MATCH((CUADRO!J$5&amp;$E194),'Hoja de Trabajo para listado'!$AB$151:$BA$151,0)),0)+IFERROR(INDEX('Hoja de Trabajo para listado'!$BC$155:$CB$1048576,MATCH($A194,'Hoja de Trabajo para listado'!$BC$155:$BC$1048576,0),MATCH((CUADRO!J$5&amp;$E194),'Hoja de Trabajo para listado'!$BC$151:$CB$151,0)),0)+IFERROR(INDEX('Hoja de Trabajo para listado'!$DE$153:$DG$274,MATCH($A194,'Hoja de Trabajo para listado'!$DE$153:$DE$1048576,0),MATCH((CUADRO!J$5&amp;$E194),'Hoja de Trabajo para listado'!$DE$151:$DG$151,0)),0)+IFERROR(INDEX('Hoja de Trabajo para listado'!$CD$155:$DC$1048576,MATCH($A194,'Hoja de Trabajo para listado'!$CD$155:$CD$1048576,0),MATCH((CUADRO!J$5&amp;$E194),'Hoja de Trabajo para listado'!$CD$151:$DC$151,0)),0)</f>
        <v>0</v>
      </c>
      <c r="K194" s="243">
        <f ca="1">+IFERROR(INDEX('Hoja de Trabajo para listado'!$A$155:$Z$1048576,MATCH($A194,'Hoja de Trabajo para listado'!$A$155:$A$1048576,0),MATCH((CUADRO!K$5&amp;$E194),'Hoja de Trabajo para listado'!$A$151:$Z$151,0)),0)+IFERROR(INDEX('Hoja de Trabajo para listado'!$AB$155:$BA$1048576,MATCH($A194,'Hoja de Trabajo para listado'!$AB$155:$AB$1048576,0),MATCH((CUADRO!K$5&amp;$E194),'Hoja de Trabajo para listado'!$AB$151:$BA$151,0)),0)+IFERROR(INDEX('Hoja de Trabajo para listado'!$BC$155:$CB$1048576,MATCH($A194,'Hoja de Trabajo para listado'!$BC$155:$BC$1048576,0),MATCH((CUADRO!K$5&amp;$E194),'Hoja de Trabajo para listado'!$BC$151:$CB$151,0)),0)+IFERROR(INDEX('Hoja de Trabajo para listado'!$DE$153:$DG$274,MATCH($A194,'Hoja de Trabajo para listado'!$DE$153:$DE$1048576,0),MATCH((CUADRO!K$5&amp;$E194),'Hoja de Trabajo para listado'!$DE$151:$DG$151,0)),0)+IFERROR(INDEX('Hoja de Trabajo para listado'!$CD$155:$DC$1048576,MATCH($A194,'Hoja de Trabajo para listado'!$CD$155:$CD$1048576,0),MATCH((CUADRO!K$5&amp;$E194),'Hoja de Trabajo para listado'!$CD$151:$DC$151,0)),0)</f>
        <v>0</v>
      </c>
      <c r="L194" s="243">
        <f ca="1">+IFERROR(INDEX('Hoja de Trabajo para listado'!$A$155:$Z$1048576,MATCH($A194,'Hoja de Trabajo para listado'!$A$155:$A$1048576,0),MATCH((CUADRO!L$5&amp;$E194),'Hoja de Trabajo para listado'!$A$151:$Z$151,0)),0)+IFERROR(INDEX('Hoja de Trabajo para listado'!$AB$155:$BA$1048576,MATCH($A194,'Hoja de Trabajo para listado'!$AB$155:$AB$1048576,0),MATCH((CUADRO!L$5&amp;$E194),'Hoja de Trabajo para listado'!$AB$151:$BA$151,0)),0)+IFERROR(INDEX('Hoja de Trabajo para listado'!$BC$155:$CB$1048576,MATCH($A194,'Hoja de Trabajo para listado'!$BC$155:$BC$1048576,0),MATCH((CUADRO!L$5&amp;$E194),'Hoja de Trabajo para listado'!$BC$151:$CB$151,0)),0)+IFERROR(INDEX('Hoja de Trabajo para listado'!$DE$153:$DG$274,MATCH($A194,'Hoja de Trabajo para listado'!$DE$153:$DE$1048576,0),MATCH((CUADRO!L$5&amp;$E194),'Hoja de Trabajo para listado'!$DE$151:$DG$151,0)),0)+IFERROR(INDEX('Hoja de Trabajo para listado'!$CD$155:$DC$1048576,MATCH($A194,'Hoja de Trabajo para listado'!$CD$155:$CD$1048576,0),MATCH((CUADRO!L$5&amp;$E194),'Hoja de Trabajo para listado'!$CD$151:$DC$151,0)),0)</f>
        <v>0</v>
      </c>
      <c r="M194" s="243">
        <f ca="1">+IFERROR(INDEX('Hoja de Trabajo para listado'!$A$155:$Z$1048576,MATCH($A194,'Hoja de Trabajo para listado'!$A$155:$A$1048576,0),MATCH((CUADRO!M$5&amp;$E194),'Hoja de Trabajo para listado'!$A$151:$Z$151,0)),0)+IFERROR(INDEX('Hoja de Trabajo para listado'!$AB$155:$BA$1048576,MATCH($A194,'Hoja de Trabajo para listado'!$AB$155:$AB$1048576,0),MATCH((CUADRO!M$5&amp;$E194),'Hoja de Trabajo para listado'!$AB$151:$BA$151,0)),0)+IFERROR(INDEX('Hoja de Trabajo para listado'!$BC$155:$CB$1048576,MATCH($A194,'Hoja de Trabajo para listado'!$BC$155:$BC$1048576,0),MATCH((CUADRO!M$5&amp;$E194),'Hoja de Trabajo para listado'!$BC$151:$CB$151,0)),0)+IFERROR(INDEX('Hoja de Trabajo para listado'!$DE$153:$DG$274,MATCH($A194,'Hoja de Trabajo para listado'!$DE$153:$DE$1048576,0),MATCH((CUADRO!M$5&amp;$E194),'Hoja de Trabajo para listado'!$DE$151:$DG$151,0)),0)+IFERROR(INDEX('Hoja de Trabajo para listado'!$CD$155:$DC$1048576,MATCH($A194,'Hoja de Trabajo para listado'!$CD$155:$CD$1048576,0),MATCH((CUADRO!M$5&amp;$E194),'Hoja de Trabajo para listado'!$CD$151:$DC$151,0)),0)</f>
        <v>0</v>
      </c>
      <c r="N194" s="243">
        <f ca="1">+IFERROR(INDEX('Hoja de Trabajo para listado'!$A$155:$Z$1048576,MATCH($A194,'Hoja de Trabajo para listado'!$A$155:$A$1048576,0),MATCH((CUADRO!N$5&amp;$E194),'Hoja de Trabajo para listado'!$A$151:$Z$151,0)),0)+IFERROR(INDEX('Hoja de Trabajo para listado'!$AB$155:$BA$1048576,MATCH($A194,'Hoja de Trabajo para listado'!$AB$155:$AB$1048576,0),MATCH((CUADRO!N$5&amp;$E194),'Hoja de Trabajo para listado'!$AB$151:$BA$151,0)),0)+IFERROR(INDEX('Hoja de Trabajo para listado'!$BC$155:$CB$1048576,MATCH($A194,'Hoja de Trabajo para listado'!$BC$155:$BC$1048576,0),MATCH((CUADRO!N$5&amp;$E194),'Hoja de Trabajo para listado'!$BC$151:$CB$151,0)),0)+IFERROR(INDEX('Hoja de Trabajo para listado'!$DE$153:$DG$274,MATCH($A194,'Hoja de Trabajo para listado'!$DE$153:$DE$1048576,0),MATCH((CUADRO!N$5&amp;$E194),'Hoja de Trabajo para listado'!$DE$151:$DG$151,0)),0)+IFERROR(INDEX('Hoja de Trabajo para listado'!$CD$155:$DC$1048576,MATCH($A194,'Hoja de Trabajo para listado'!$CD$155:$CD$1048576,0),MATCH((CUADRO!N$5&amp;$E194),'Hoja de Trabajo para listado'!$CD$151:$DC$151,0)),0)</f>
        <v>0</v>
      </c>
      <c r="O194" s="243">
        <f ca="1">+IFERROR(INDEX('Hoja de Trabajo para listado'!$A$155:$Z$1048576,MATCH($A194,'Hoja de Trabajo para listado'!$A$155:$A$1048576,0),MATCH((CUADRO!O$5&amp;$E194),'Hoja de Trabajo para listado'!$A$151:$Z$151,0)),0)+IFERROR(INDEX('Hoja de Trabajo para listado'!$AB$155:$BA$1048576,MATCH($A194,'Hoja de Trabajo para listado'!$AB$155:$AB$1048576,0),MATCH((CUADRO!O$5&amp;$E194),'Hoja de Trabajo para listado'!$AB$151:$BA$151,0)),0)+IFERROR(INDEX('Hoja de Trabajo para listado'!$BC$155:$CB$1048576,MATCH($A194,'Hoja de Trabajo para listado'!$BC$155:$BC$1048576,0),MATCH((CUADRO!O$5&amp;$E194),'Hoja de Trabajo para listado'!$BC$151:$CB$151,0)),0)+IFERROR(INDEX('Hoja de Trabajo para listado'!$DE$153:$DG$274,MATCH($A194,'Hoja de Trabajo para listado'!$DE$153:$DE$1048576,0),MATCH((CUADRO!O$5&amp;$E194),'Hoja de Trabajo para listado'!$DE$151:$DG$151,0)),0)+IFERROR(INDEX('Hoja de Trabajo para listado'!$CD$155:$DC$1048576,MATCH($A194,'Hoja de Trabajo para listado'!$CD$155:$CD$1048576,0),MATCH((CUADRO!O$5&amp;$E194),'Hoja de Trabajo para listado'!$CD$151:$DC$151,0)),0)</f>
        <v>0</v>
      </c>
      <c r="P194" s="243">
        <f ca="1">+IFERROR(INDEX('Hoja de Trabajo para listado'!$A$155:$Z$1048576,MATCH($A194,'Hoja de Trabajo para listado'!$A$155:$A$1048576,0),MATCH((CUADRO!P$5&amp;$E194),'Hoja de Trabajo para listado'!$A$151:$Z$151,0)),0)+IFERROR(INDEX('Hoja de Trabajo para listado'!$AB$155:$BA$1048576,MATCH($A194,'Hoja de Trabajo para listado'!$AB$155:$AB$1048576,0),MATCH((CUADRO!P$5&amp;$E194),'Hoja de Trabajo para listado'!$AB$151:$BA$151,0)),0)+IFERROR(INDEX('Hoja de Trabajo para listado'!$BC$155:$CB$1048576,MATCH($A194,'Hoja de Trabajo para listado'!$BC$155:$BC$1048576,0),MATCH((CUADRO!P$5&amp;$E194),'Hoja de Trabajo para listado'!$BC$151:$CB$151,0)),0)+IFERROR(INDEX('Hoja de Trabajo para listado'!$DE$153:$DG$274,MATCH($A194,'Hoja de Trabajo para listado'!$DE$153:$DE$1048576,0),MATCH((CUADRO!P$5&amp;$E194),'Hoja de Trabajo para listado'!$DE$151:$DG$151,0)),0)+IFERROR(INDEX('Hoja de Trabajo para listado'!$CD$155:$DC$1048576,MATCH($A194,'Hoja de Trabajo para listado'!$CD$155:$CD$1048576,0),MATCH((CUADRO!P$5&amp;$E194),'Hoja de Trabajo para listado'!$CD$151:$DC$151,0)),0)</f>
        <v>0</v>
      </c>
      <c r="Q194" s="243">
        <f ca="1">+IFERROR(INDEX('Hoja de Trabajo para listado'!$A$155:$Z$1048576,MATCH($A194,'Hoja de Trabajo para listado'!$A$155:$A$1048576,0),MATCH((CUADRO!Q$5&amp;$E194),'Hoja de Trabajo para listado'!$A$151:$Z$151,0)),0)+IFERROR(INDEX('Hoja de Trabajo para listado'!$AB$155:$BA$1048576,MATCH($A194,'Hoja de Trabajo para listado'!$AB$155:$AB$1048576,0),MATCH((CUADRO!Q$5&amp;$E194),'Hoja de Trabajo para listado'!$AB$151:$BA$151,0)),0)+IFERROR(INDEX('Hoja de Trabajo para listado'!$BC$155:$CB$1048576,MATCH($A194,'Hoja de Trabajo para listado'!$BC$155:$BC$1048576,0),MATCH((CUADRO!Q$5&amp;$E194),'Hoja de Trabajo para listado'!$BC$151:$CB$151,0)),0)+IFERROR(INDEX('Hoja de Trabajo para listado'!$DE$153:$DG$274,MATCH($A194,'Hoja de Trabajo para listado'!$DE$153:$DE$1048576,0),MATCH((CUADRO!Q$5&amp;$E194),'Hoja de Trabajo para listado'!$DE$151:$DG$151,0)),0)+IFERROR(INDEX('Hoja de Trabajo para listado'!$CD$155:$DC$1048576,MATCH($A194,'Hoja de Trabajo para listado'!$CD$155:$CD$1048576,0),MATCH((CUADRO!Q$5&amp;$E194),'Hoja de Trabajo para listado'!$CD$151:$DC$151,0)),0)</f>
        <v>0</v>
      </c>
      <c r="R194" s="243">
        <f t="shared" ca="1" si="7"/>
        <v>0</v>
      </c>
      <c r="S194" s="243"/>
      <c r="T194" s="243">
        <f ca="1">+T195</f>
        <v>0</v>
      </c>
      <c r="U194" s="242">
        <f t="shared" si="8"/>
        <v>1</v>
      </c>
      <c r="V194" s="333" t="str">
        <f>+VLOOKUP(A194,bd_lista!$A$3:$E$590,5,FALSE)</f>
        <v>Instituciones Descentralizadas</v>
      </c>
      <c r="W194" s="391" t="str">
        <f>+V194</f>
        <v>Instituciones Descentralizadas</v>
      </c>
      <c r="X194" s="242">
        <f>+VLOOKUP(A194,[4]Sheet1!$A$13:$D$744,4,FALSE)</f>
        <v>86</v>
      </c>
      <c r="Y194" s="242" t="str">
        <f>+VLOOKUP(X194,bd_lista!$A$3:$C$590,3,FALSE)</f>
        <v>Ministerio de Medio Ambiente y Agua</v>
      </c>
      <c r="Z194" s="294">
        <f>+X194</f>
        <v>86</v>
      </c>
      <c r="AA194" s="319" t="str">
        <f>+Y194</f>
        <v>Ministerio de Medio Ambiente y Agua</v>
      </c>
    </row>
    <row r="195" spans="1:27" ht="15" hidden="1" customHeight="1">
      <c r="A195" s="32">
        <v>281</v>
      </c>
      <c r="B195" s="388"/>
      <c r="C195" s="333" t="str">
        <f>+VLOOKUP(A195,bd_lista!$A$3:$C$590,3,FALSE)</f>
        <v>Oficina Técnica Nacional de los Ríos Pilcomayo y Bermejo</v>
      </c>
      <c r="D195" s="390"/>
      <c r="E195" s="333" t="s">
        <v>1305</v>
      </c>
      <c r="F195" s="245">
        <f ca="1">+IFERROR(INDEX('Hoja de Trabajo para listado'!$A$155:$Z$1048576,MATCH($A195,'Hoja de Trabajo para listado'!$A$155:$A$1048576,0),MATCH((CUADRO!F$5&amp;$E195),'Hoja de Trabajo para listado'!$A$151:$Z$151,0)),0)+IFERROR(INDEX('Hoja de Trabajo para listado'!$AB$155:$BA$1048576,MATCH($A195,'Hoja de Trabajo para listado'!$AB$155:$AB$1048576,0),MATCH((CUADRO!F$5&amp;$E195),'Hoja de Trabajo para listado'!$AB$151:$BA$151,0)),0)+IFERROR(INDEX('Hoja de Trabajo para listado'!$BC$155:$CB$1048576,MATCH($A195,'Hoja de Trabajo para listado'!$BC$155:$BC$1048576,0),MATCH((CUADRO!F$5&amp;$E195),'Hoja de Trabajo para listado'!$BC$151:$CB$151,0)),0)+IFERROR(INDEX('Hoja de Trabajo para listado'!$DE$153:$DG$274,MATCH($A195,'Hoja de Trabajo para listado'!$DE$153:$DE$1048576,0),MATCH((CUADRO!F$5&amp;$E195),'Hoja de Trabajo para listado'!$DE$151:$DG$151,0)),0)+IFERROR(INDEX('Hoja de Trabajo para listado'!$CD$155:$DC$1048576,MATCH($A195,'Hoja de Trabajo para listado'!$CD$155:$CD$1048576,0),MATCH((CUADRO!F$5&amp;$E195),'Hoja de Trabajo para listado'!$CD$151:$DC$151,0)),0)</f>
        <v>0</v>
      </c>
      <c r="G195" s="245">
        <f ca="1">+IFERROR(INDEX('Hoja de Trabajo para listado'!$A$155:$Z$1048576,MATCH($A195,'Hoja de Trabajo para listado'!$A$155:$A$1048576,0),MATCH((CUADRO!G$5&amp;$E195),'Hoja de Trabajo para listado'!$A$151:$Z$151,0)),0)+IFERROR(INDEX('Hoja de Trabajo para listado'!$AB$155:$BA$1048576,MATCH($A195,'Hoja de Trabajo para listado'!$AB$155:$AB$1048576,0),MATCH((CUADRO!G$5&amp;$E195),'Hoja de Trabajo para listado'!$AB$151:$BA$151,0)),0)+IFERROR(INDEX('Hoja de Trabajo para listado'!$BC$155:$CB$1048576,MATCH($A195,'Hoja de Trabajo para listado'!$BC$155:$BC$1048576,0),MATCH((CUADRO!G$5&amp;$E195),'Hoja de Trabajo para listado'!$BC$151:$CB$151,0)),0)+IFERROR(INDEX('Hoja de Trabajo para listado'!$DE$153:$DG$274,MATCH($A195,'Hoja de Trabajo para listado'!$DE$153:$DE$1048576,0),MATCH((CUADRO!G$5&amp;$E195),'Hoja de Trabajo para listado'!$DE$151:$DG$151,0)),0)+IFERROR(INDEX('Hoja de Trabajo para listado'!$CD$155:$DC$1048576,MATCH($A195,'Hoja de Trabajo para listado'!$CD$155:$CD$1048576,0),MATCH((CUADRO!G$5&amp;$E195),'Hoja de Trabajo para listado'!$CD$151:$DC$151,0)),0)</f>
        <v>0</v>
      </c>
      <c r="H195" s="245">
        <f ca="1">+IFERROR(INDEX('Hoja de Trabajo para listado'!$A$155:$Z$1048576,MATCH($A195,'Hoja de Trabajo para listado'!$A$155:$A$1048576,0),MATCH((CUADRO!H$5&amp;$E195),'Hoja de Trabajo para listado'!$A$151:$Z$151,0)),0)+IFERROR(INDEX('Hoja de Trabajo para listado'!$AB$155:$BA$1048576,MATCH($A195,'Hoja de Trabajo para listado'!$AB$155:$AB$1048576,0),MATCH((CUADRO!H$5&amp;$E195),'Hoja de Trabajo para listado'!$AB$151:$BA$151,0)),0)+IFERROR(INDEX('Hoja de Trabajo para listado'!$BC$155:$CB$1048576,MATCH($A195,'Hoja de Trabajo para listado'!$BC$155:$BC$1048576,0),MATCH((CUADRO!H$5&amp;$E195),'Hoja de Trabajo para listado'!$BC$151:$CB$151,0)),0)+IFERROR(INDEX('Hoja de Trabajo para listado'!$DE$153:$DG$274,MATCH($A195,'Hoja de Trabajo para listado'!$DE$153:$DE$1048576,0),MATCH((CUADRO!H$5&amp;$E195),'Hoja de Trabajo para listado'!$DE$151:$DG$151,0)),0)+IFERROR(INDEX('Hoja de Trabajo para listado'!$CD$155:$DC$1048576,MATCH($A195,'Hoja de Trabajo para listado'!$CD$155:$CD$1048576,0),MATCH((CUADRO!H$5&amp;$E195),'Hoja de Trabajo para listado'!$CD$151:$DC$151,0)),0)</f>
        <v>0</v>
      </c>
      <c r="I195" s="245">
        <f ca="1">+IFERROR(INDEX('Hoja de Trabajo para listado'!$A$155:$Z$1048576,MATCH($A195,'Hoja de Trabajo para listado'!$A$155:$A$1048576,0),MATCH((CUADRO!I$5&amp;$E195),'Hoja de Trabajo para listado'!$A$151:$Z$151,0)),0)+IFERROR(INDEX('Hoja de Trabajo para listado'!$AB$155:$BA$1048576,MATCH($A195,'Hoja de Trabajo para listado'!$AB$155:$AB$1048576,0),MATCH((CUADRO!I$5&amp;$E195),'Hoja de Trabajo para listado'!$AB$151:$BA$151,0)),0)+IFERROR(INDEX('Hoja de Trabajo para listado'!$BC$155:$CB$1048576,MATCH($A195,'Hoja de Trabajo para listado'!$BC$155:$BC$1048576,0),MATCH((CUADRO!I$5&amp;$E195),'Hoja de Trabajo para listado'!$BC$151:$CB$151,0)),0)+IFERROR(INDEX('Hoja de Trabajo para listado'!$DE$153:$DG$274,MATCH($A195,'Hoja de Trabajo para listado'!$DE$153:$DE$1048576,0),MATCH((CUADRO!I$5&amp;$E195),'Hoja de Trabajo para listado'!$DE$151:$DG$151,0)),0)+IFERROR(INDEX('Hoja de Trabajo para listado'!$CD$155:$DC$1048576,MATCH($A195,'Hoja de Trabajo para listado'!$CD$155:$CD$1048576,0),MATCH((CUADRO!I$5&amp;$E195),'Hoja de Trabajo para listado'!$CD$151:$DC$151,0)),0)</f>
        <v>0</v>
      </c>
      <c r="J195" s="245">
        <f ca="1">+IFERROR(INDEX('Hoja de Trabajo para listado'!$A$155:$Z$1048576,MATCH($A195,'Hoja de Trabajo para listado'!$A$155:$A$1048576,0),MATCH((CUADRO!J$5&amp;$E195),'Hoja de Trabajo para listado'!$A$151:$Z$151,0)),0)+IFERROR(INDEX('Hoja de Trabajo para listado'!$AB$155:$BA$1048576,MATCH($A195,'Hoja de Trabajo para listado'!$AB$155:$AB$1048576,0),MATCH((CUADRO!J$5&amp;$E195),'Hoja de Trabajo para listado'!$AB$151:$BA$151,0)),0)+IFERROR(INDEX('Hoja de Trabajo para listado'!$BC$155:$CB$1048576,MATCH($A195,'Hoja de Trabajo para listado'!$BC$155:$BC$1048576,0),MATCH((CUADRO!J$5&amp;$E195),'Hoja de Trabajo para listado'!$BC$151:$CB$151,0)),0)+IFERROR(INDEX('Hoja de Trabajo para listado'!$DE$153:$DG$274,MATCH($A195,'Hoja de Trabajo para listado'!$DE$153:$DE$1048576,0),MATCH((CUADRO!J$5&amp;$E195),'Hoja de Trabajo para listado'!$DE$151:$DG$151,0)),0)+IFERROR(INDEX('Hoja de Trabajo para listado'!$CD$155:$DC$1048576,MATCH($A195,'Hoja de Trabajo para listado'!$CD$155:$CD$1048576,0),MATCH((CUADRO!J$5&amp;$E195),'Hoja de Trabajo para listado'!$CD$151:$DC$151,0)),0)</f>
        <v>0</v>
      </c>
      <c r="K195" s="245">
        <f ca="1">+IFERROR(INDEX('Hoja de Trabajo para listado'!$A$155:$Z$1048576,MATCH($A195,'Hoja de Trabajo para listado'!$A$155:$A$1048576,0),MATCH((CUADRO!K$5&amp;$E195),'Hoja de Trabajo para listado'!$A$151:$Z$151,0)),0)+IFERROR(INDEX('Hoja de Trabajo para listado'!$AB$155:$BA$1048576,MATCH($A195,'Hoja de Trabajo para listado'!$AB$155:$AB$1048576,0),MATCH((CUADRO!K$5&amp;$E195),'Hoja de Trabajo para listado'!$AB$151:$BA$151,0)),0)+IFERROR(INDEX('Hoja de Trabajo para listado'!$BC$155:$CB$1048576,MATCH($A195,'Hoja de Trabajo para listado'!$BC$155:$BC$1048576,0),MATCH((CUADRO!K$5&amp;$E195),'Hoja de Trabajo para listado'!$BC$151:$CB$151,0)),0)+IFERROR(INDEX('Hoja de Trabajo para listado'!$DE$153:$DG$274,MATCH($A195,'Hoja de Trabajo para listado'!$DE$153:$DE$1048576,0),MATCH((CUADRO!K$5&amp;$E195),'Hoja de Trabajo para listado'!$DE$151:$DG$151,0)),0)+IFERROR(INDEX('Hoja de Trabajo para listado'!$CD$155:$DC$1048576,MATCH($A195,'Hoja de Trabajo para listado'!$CD$155:$CD$1048576,0),MATCH((CUADRO!K$5&amp;$E195),'Hoja de Trabajo para listado'!$CD$151:$DC$151,0)),0)</f>
        <v>0</v>
      </c>
      <c r="L195" s="245">
        <f ca="1">+IFERROR(INDEX('Hoja de Trabajo para listado'!$A$155:$Z$1048576,MATCH($A195,'Hoja de Trabajo para listado'!$A$155:$A$1048576,0),MATCH((CUADRO!L$5&amp;$E195),'Hoja de Trabajo para listado'!$A$151:$Z$151,0)),0)+IFERROR(INDEX('Hoja de Trabajo para listado'!$AB$155:$BA$1048576,MATCH($A195,'Hoja de Trabajo para listado'!$AB$155:$AB$1048576,0),MATCH((CUADRO!L$5&amp;$E195),'Hoja de Trabajo para listado'!$AB$151:$BA$151,0)),0)+IFERROR(INDEX('Hoja de Trabajo para listado'!$BC$155:$CB$1048576,MATCH($A195,'Hoja de Trabajo para listado'!$BC$155:$BC$1048576,0),MATCH((CUADRO!L$5&amp;$E195),'Hoja de Trabajo para listado'!$BC$151:$CB$151,0)),0)+IFERROR(INDEX('Hoja de Trabajo para listado'!$DE$153:$DG$274,MATCH($A195,'Hoja de Trabajo para listado'!$DE$153:$DE$1048576,0),MATCH((CUADRO!L$5&amp;$E195),'Hoja de Trabajo para listado'!$DE$151:$DG$151,0)),0)+IFERROR(INDEX('Hoja de Trabajo para listado'!$CD$155:$DC$1048576,MATCH($A195,'Hoja de Trabajo para listado'!$CD$155:$CD$1048576,0),MATCH((CUADRO!L$5&amp;$E195),'Hoja de Trabajo para listado'!$CD$151:$DC$151,0)),0)</f>
        <v>0</v>
      </c>
      <c r="M195" s="245">
        <f ca="1">+IFERROR(INDEX('Hoja de Trabajo para listado'!$A$155:$Z$1048576,MATCH($A195,'Hoja de Trabajo para listado'!$A$155:$A$1048576,0),MATCH((CUADRO!M$5&amp;$E195),'Hoja de Trabajo para listado'!$A$151:$Z$151,0)),0)+IFERROR(INDEX('Hoja de Trabajo para listado'!$AB$155:$BA$1048576,MATCH($A195,'Hoja de Trabajo para listado'!$AB$155:$AB$1048576,0),MATCH((CUADRO!M$5&amp;$E195),'Hoja de Trabajo para listado'!$AB$151:$BA$151,0)),0)+IFERROR(INDEX('Hoja de Trabajo para listado'!$BC$155:$CB$1048576,MATCH($A195,'Hoja de Trabajo para listado'!$BC$155:$BC$1048576,0),MATCH((CUADRO!M$5&amp;$E195),'Hoja de Trabajo para listado'!$BC$151:$CB$151,0)),0)+IFERROR(INDEX('Hoja de Trabajo para listado'!$DE$153:$DG$274,MATCH($A195,'Hoja de Trabajo para listado'!$DE$153:$DE$1048576,0),MATCH((CUADRO!M$5&amp;$E195),'Hoja de Trabajo para listado'!$DE$151:$DG$151,0)),0)+IFERROR(INDEX('Hoja de Trabajo para listado'!$CD$155:$DC$1048576,MATCH($A195,'Hoja de Trabajo para listado'!$CD$155:$CD$1048576,0),MATCH((CUADRO!M$5&amp;$E195),'Hoja de Trabajo para listado'!$CD$151:$DC$151,0)),0)</f>
        <v>0</v>
      </c>
      <c r="N195" s="245">
        <f ca="1">+IFERROR(INDEX('Hoja de Trabajo para listado'!$A$155:$Z$1048576,MATCH($A195,'Hoja de Trabajo para listado'!$A$155:$A$1048576,0),MATCH((CUADRO!N$5&amp;$E195),'Hoja de Trabajo para listado'!$A$151:$Z$151,0)),0)+IFERROR(INDEX('Hoja de Trabajo para listado'!$AB$155:$BA$1048576,MATCH($A195,'Hoja de Trabajo para listado'!$AB$155:$AB$1048576,0),MATCH((CUADRO!N$5&amp;$E195),'Hoja de Trabajo para listado'!$AB$151:$BA$151,0)),0)+IFERROR(INDEX('Hoja de Trabajo para listado'!$BC$155:$CB$1048576,MATCH($A195,'Hoja de Trabajo para listado'!$BC$155:$BC$1048576,0),MATCH((CUADRO!N$5&amp;$E195),'Hoja de Trabajo para listado'!$BC$151:$CB$151,0)),0)+IFERROR(INDEX('Hoja de Trabajo para listado'!$DE$153:$DG$274,MATCH($A195,'Hoja de Trabajo para listado'!$DE$153:$DE$1048576,0),MATCH((CUADRO!N$5&amp;$E195),'Hoja de Trabajo para listado'!$DE$151:$DG$151,0)),0)+IFERROR(INDEX('Hoja de Trabajo para listado'!$CD$155:$DC$1048576,MATCH($A195,'Hoja de Trabajo para listado'!$CD$155:$CD$1048576,0),MATCH((CUADRO!N$5&amp;$E195),'Hoja de Trabajo para listado'!$CD$151:$DC$151,0)),0)</f>
        <v>0</v>
      </c>
      <c r="O195" s="245">
        <f ca="1">+IFERROR(INDEX('Hoja de Trabajo para listado'!$A$155:$Z$1048576,MATCH($A195,'Hoja de Trabajo para listado'!$A$155:$A$1048576,0),MATCH((CUADRO!O$5&amp;$E195),'Hoja de Trabajo para listado'!$A$151:$Z$151,0)),0)+IFERROR(INDEX('Hoja de Trabajo para listado'!$AB$155:$BA$1048576,MATCH($A195,'Hoja de Trabajo para listado'!$AB$155:$AB$1048576,0),MATCH((CUADRO!O$5&amp;$E195),'Hoja de Trabajo para listado'!$AB$151:$BA$151,0)),0)+IFERROR(INDEX('Hoja de Trabajo para listado'!$BC$155:$CB$1048576,MATCH($A195,'Hoja de Trabajo para listado'!$BC$155:$BC$1048576,0),MATCH((CUADRO!O$5&amp;$E195),'Hoja de Trabajo para listado'!$BC$151:$CB$151,0)),0)+IFERROR(INDEX('Hoja de Trabajo para listado'!$DE$153:$DG$274,MATCH($A195,'Hoja de Trabajo para listado'!$DE$153:$DE$1048576,0),MATCH((CUADRO!O$5&amp;$E195),'Hoja de Trabajo para listado'!$DE$151:$DG$151,0)),0)+IFERROR(INDEX('Hoja de Trabajo para listado'!$CD$155:$DC$1048576,MATCH($A195,'Hoja de Trabajo para listado'!$CD$155:$CD$1048576,0),MATCH((CUADRO!O$5&amp;$E195),'Hoja de Trabajo para listado'!$CD$151:$DC$151,0)),0)</f>
        <v>0</v>
      </c>
      <c r="P195" s="245">
        <f ca="1">+IFERROR(INDEX('Hoja de Trabajo para listado'!$A$155:$Z$1048576,MATCH($A195,'Hoja de Trabajo para listado'!$A$155:$A$1048576,0),MATCH((CUADRO!P$5&amp;$E195),'Hoja de Trabajo para listado'!$A$151:$Z$151,0)),0)+IFERROR(INDEX('Hoja de Trabajo para listado'!$AB$155:$BA$1048576,MATCH($A195,'Hoja de Trabajo para listado'!$AB$155:$AB$1048576,0),MATCH((CUADRO!P$5&amp;$E195),'Hoja de Trabajo para listado'!$AB$151:$BA$151,0)),0)+IFERROR(INDEX('Hoja de Trabajo para listado'!$BC$155:$CB$1048576,MATCH($A195,'Hoja de Trabajo para listado'!$BC$155:$BC$1048576,0),MATCH((CUADRO!P$5&amp;$E195),'Hoja de Trabajo para listado'!$BC$151:$CB$151,0)),0)+IFERROR(INDEX('Hoja de Trabajo para listado'!$DE$153:$DG$274,MATCH($A195,'Hoja de Trabajo para listado'!$DE$153:$DE$1048576,0),MATCH((CUADRO!P$5&amp;$E195),'Hoja de Trabajo para listado'!$DE$151:$DG$151,0)),0)+IFERROR(INDEX('Hoja de Trabajo para listado'!$CD$155:$DC$1048576,MATCH($A195,'Hoja de Trabajo para listado'!$CD$155:$CD$1048576,0),MATCH((CUADRO!P$5&amp;$E195),'Hoja de Trabajo para listado'!$CD$151:$DC$151,0)),0)</f>
        <v>0</v>
      </c>
      <c r="Q195" s="245">
        <f ca="1">+IFERROR(INDEX('Hoja de Trabajo para listado'!$A$155:$Z$1048576,MATCH($A195,'Hoja de Trabajo para listado'!$A$155:$A$1048576,0),MATCH((CUADRO!Q$5&amp;$E195),'Hoja de Trabajo para listado'!$A$151:$Z$151,0)),0)+IFERROR(INDEX('Hoja de Trabajo para listado'!$AB$155:$BA$1048576,MATCH($A195,'Hoja de Trabajo para listado'!$AB$155:$AB$1048576,0),MATCH((CUADRO!Q$5&amp;$E195),'Hoja de Trabajo para listado'!$AB$151:$BA$151,0)),0)+IFERROR(INDEX('Hoja de Trabajo para listado'!$BC$155:$CB$1048576,MATCH($A195,'Hoja de Trabajo para listado'!$BC$155:$BC$1048576,0),MATCH((CUADRO!Q$5&amp;$E195),'Hoja de Trabajo para listado'!$BC$151:$CB$151,0)),0)+IFERROR(INDEX('Hoja de Trabajo para listado'!$DE$153:$DG$274,MATCH($A195,'Hoja de Trabajo para listado'!$DE$153:$DE$1048576,0),MATCH((CUADRO!Q$5&amp;$E195),'Hoja de Trabajo para listado'!$DE$151:$DG$151,0)),0)+IFERROR(INDEX('Hoja de Trabajo para listado'!$CD$155:$DC$1048576,MATCH($A195,'Hoja de Trabajo para listado'!$CD$155:$CD$1048576,0),MATCH((CUADRO!Q$5&amp;$E195),'Hoja de Trabajo para listado'!$CD$151:$DC$151,0)),0)</f>
        <v>0</v>
      </c>
      <c r="R195" s="245">
        <f t="shared" ca="1" si="7"/>
        <v>0</v>
      </c>
      <c r="S195" s="245">
        <f ca="1">+R194+R195</f>
        <v>0</v>
      </c>
      <c r="T195" s="245">
        <f ca="1">+S195</f>
        <v>0</v>
      </c>
      <c r="U195" s="244">
        <f t="shared" si="8"/>
        <v>2</v>
      </c>
      <c r="V195" s="333" t="str">
        <f>+VLOOKUP(A195,bd_lista!$A$3:$E$590,5,FALSE)</f>
        <v>Instituciones Descentralizadas</v>
      </c>
      <c r="W195" s="392"/>
      <c r="X195" s="242">
        <f>+VLOOKUP(A195,[4]Sheet1!$A$13:$D$744,4,FALSE)</f>
        <v>86</v>
      </c>
      <c r="Y195" s="242" t="str">
        <f>+VLOOKUP(X195,bd_lista!$A$3:$C$590,3,FALSE)</f>
        <v>Ministerio de Medio Ambiente y Agua</v>
      </c>
      <c r="Z195" s="292"/>
      <c r="AA195" s="321"/>
    </row>
    <row r="196" spans="1:27" ht="15" customHeight="1">
      <c r="A196" s="251">
        <v>283</v>
      </c>
      <c r="B196" s="387">
        <f>+A196</f>
        <v>283</v>
      </c>
      <c r="C196" s="247" t="str">
        <f>+VLOOKUP(A196,bd_lista!$A$3:$C$590,3,FALSE)</f>
        <v>Aduana Nacional</v>
      </c>
      <c r="D196" s="389" t="str">
        <f>+C196</f>
        <v>Aduana Nacional</v>
      </c>
      <c r="E196" s="247" t="s">
        <v>1304</v>
      </c>
      <c r="F196" s="243">
        <f ca="1">+IFERROR(INDEX('Hoja de Trabajo para listado'!$A$155:$Z$1048576,MATCH($A196,'Hoja de Trabajo para listado'!$A$155:$A$1048576,0),MATCH((CUADRO!F$5&amp;$E196),'Hoja de Trabajo para listado'!$A$151:$Z$151,0)),0)+IFERROR(INDEX('Hoja de Trabajo para listado'!$AB$155:$BA$1048576,MATCH($A196,'Hoja de Trabajo para listado'!$AB$155:$AB$1048576,0),MATCH((CUADRO!F$5&amp;$E196),'Hoja de Trabajo para listado'!$AB$151:$BA$151,0)),0)+IFERROR(INDEX('Hoja de Trabajo para listado'!$BC$155:$CB$1048576,MATCH($A196,'Hoja de Trabajo para listado'!$BC$155:$BC$1048576,0),MATCH((CUADRO!F$5&amp;$E196),'Hoja de Trabajo para listado'!$BC$151:$CB$151,0)),0)+IFERROR(INDEX('Hoja de Trabajo para listado'!$DE$153:$DG$274,MATCH($A196,'Hoja de Trabajo para listado'!$DE$153:$DE$1048576,0),MATCH((CUADRO!F$5&amp;$E196),'Hoja de Trabajo para listado'!$DE$151:$DG$151,0)),0)+IFERROR(INDEX('Hoja de Trabajo para listado'!$CD$155:$DC$1048576,MATCH($A196,'Hoja de Trabajo para listado'!$CD$155:$CD$1048576,0),MATCH((CUADRO!F$5&amp;$E196),'Hoja de Trabajo para listado'!$CD$151:$DC$151,0)),0)</f>
        <v>0</v>
      </c>
      <c r="G196" s="243">
        <f ca="1">+IFERROR(INDEX('Hoja de Trabajo para listado'!$A$155:$Z$1048576,MATCH($A196,'Hoja de Trabajo para listado'!$A$155:$A$1048576,0),MATCH((CUADRO!G$5&amp;$E196),'Hoja de Trabajo para listado'!$A$151:$Z$151,0)),0)+IFERROR(INDEX('Hoja de Trabajo para listado'!$AB$155:$BA$1048576,MATCH($A196,'Hoja de Trabajo para listado'!$AB$155:$AB$1048576,0),MATCH((CUADRO!G$5&amp;$E196),'Hoja de Trabajo para listado'!$AB$151:$BA$151,0)),0)+IFERROR(INDEX('Hoja de Trabajo para listado'!$BC$155:$CB$1048576,MATCH($A196,'Hoja de Trabajo para listado'!$BC$155:$BC$1048576,0),MATCH((CUADRO!G$5&amp;$E196),'Hoja de Trabajo para listado'!$BC$151:$CB$151,0)),0)+IFERROR(INDEX('Hoja de Trabajo para listado'!$DE$153:$DG$274,MATCH($A196,'Hoja de Trabajo para listado'!$DE$153:$DE$1048576,0),MATCH((CUADRO!G$5&amp;$E196),'Hoja de Trabajo para listado'!$DE$151:$DG$151,0)),0)+IFERROR(INDEX('Hoja de Trabajo para listado'!$CD$155:$DC$1048576,MATCH($A196,'Hoja de Trabajo para listado'!$CD$155:$CD$1048576,0),MATCH((CUADRO!G$5&amp;$E196),'Hoja de Trabajo para listado'!$CD$151:$DC$151,0)),0)</f>
        <v>0</v>
      </c>
      <c r="H196" s="243">
        <f ca="1">+IFERROR(INDEX('Hoja de Trabajo para listado'!$A$155:$Z$1048576,MATCH($A196,'Hoja de Trabajo para listado'!$A$155:$A$1048576,0),MATCH((CUADRO!H$5&amp;$E196),'Hoja de Trabajo para listado'!$A$151:$Z$151,0)),0)+IFERROR(INDEX('Hoja de Trabajo para listado'!$AB$155:$BA$1048576,MATCH($A196,'Hoja de Trabajo para listado'!$AB$155:$AB$1048576,0),MATCH((CUADRO!H$5&amp;$E196),'Hoja de Trabajo para listado'!$AB$151:$BA$151,0)),0)+IFERROR(INDEX('Hoja de Trabajo para listado'!$BC$155:$CB$1048576,MATCH($A196,'Hoja de Trabajo para listado'!$BC$155:$BC$1048576,0),MATCH((CUADRO!H$5&amp;$E196),'Hoja de Trabajo para listado'!$BC$151:$CB$151,0)),0)+IFERROR(INDEX('Hoja de Trabajo para listado'!$DE$153:$DG$274,MATCH($A196,'Hoja de Trabajo para listado'!$DE$153:$DE$1048576,0),MATCH((CUADRO!H$5&amp;$E196),'Hoja de Trabajo para listado'!$DE$151:$DG$151,0)),0)+IFERROR(INDEX('Hoja de Trabajo para listado'!$CD$155:$DC$1048576,MATCH($A196,'Hoja de Trabajo para listado'!$CD$155:$CD$1048576,0),MATCH((CUADRO!H$5&amp;$E196),'Hoja de Trabajo para listado'!$CD$151:$DC$151,0)),0)</f>
        <v>38400</v>
      </c>
      <c r="I196" s="243">
        <f ca="1">+IFERROR(INDEX('Hoja de Trabajo para listado'!$A$155:$Z$1048576,MATCH($A196,'Hoja de Trabajo para listado'!$A$155:$A$1048576,0),MATCH((CUADRO!I$5&amp;$E196),'Hoja de Trabajo para listado'!$A$151:$Z$151,0)),0)+IFERROR(INDEX('Hoja de Trabajo para listado'!$AB$155:$BA$1048576,MATCH($A196,'Hoja de Trabajo para listado'!$AB$155:$AB$1048576,0),MATCH((CUADRO!I$5&amp;$E196),'Hoja de Trabajo para listado'!$AB$151:$BA$151,0)),0)+IFERROR(INDEX('Hoja de Trabajo para listado'!$BC$155:$CB$1048576,MATCH($A196,'Hoja de Trabajo para listado'!$BC$155:$BC$1048576,0),MATCH((CUADRO!I$5&amp;$E196),'Hoja de Trabajo para listado'!$BC$151:$CB$151,0)),0)+IFERROR(INDEX('Hoja de Trabajo para listado'!$DE$153:$DG$274,MATCH($A196,'Hoja de Trabajo para listado'!$DE$153:$DE$1048576,0),MATCH((CUADRO!I$5&amp;$E196),'Hoja de Trabajo para listado'!$DE$151:$DG$151,0)),0)+IFERROR(INDEX('Hoja de Trabajo para listado'!$CD$155:$DC$1048576,MATCH($A196,'Hoja de Trabajo para listado'!$CD$155:$CD$1048576,0),MATCH((CUADRO!I$5&amp;$E196),'Hoja de Trabajo para listado'!$CD$151:$DC$151,0)),0)</f>
        <v>0</v>
      </c>
      <c r="J196" s="243">
        <f ca="1">+IFERROR(INDEX('Hoja de Trabajo para listado'!$A$155:$Z$1048576,MATCH($A196,'Hoja de Trabajo para listado'!$A$155:$A$1048576,0),MATCH((CUADRO!J$5&amp;$E196),'Hoja de Trabajo para listado'!$A$151:$Z$151,0)),0)+IFERROR(INDEX('Hoja de Trabajo para listado'!$AB$155:$BA$1048576,MATCH($A196,'Hoja de Trabajo para listado'!$AB$155:$AB$1048576,0),MATCH((CUADRO!J$5&amp;$E196),'Hoja de Trabajo para listado'!$AB$151:$BA$151,0)),0)+IFERROR(INDEX('Hoja de Trabajo para listado'!$BC$155:$CB$1048576,MATCH($A196,'Hoja de Trabajo para listado'!$BC$155:$BC$1048576,0),MATCH((CUADRO!J$5&amp;$E196),'Hoja de Trabajo para listado'!$BC$151:$CB$151,0)),0)+IFERROR(INDEX('Hoja de Trabajo para listado'!$DE$153:$DG$274,MATCH($A196,'Hoja de Trabajo para listado'!$DE$153:$DE$1048576,0),MATCH((CUADRO!J$5&amp;$E196),'Hoja de Trabajo para listado'!$DE$151:$DG$151,0)),0)+IFERROR(INDEX('Hoja de Trabajo para listado'!$CD$155:$DC$1048576,MATCH($A196,'Hoja de Trabajo para listado'!$CD$155:$CD$1048576,0),MATCH((CUADRO!J$5&amp;$E196),'Hoja de Trabajo para listado'!$CD$151:$DC$151,0)),0)</f>
        <v>0</v>
      </c>
      <c r="K196" s="243">
        <f ca="1">+IFERROR(INDEX('Hoja de Trabajo para listado'!$A$155:$Z$1048576,MATCH($A196,'Hoja de Trabajo para listado'!$A$155:$A$1048576,0),MATCH((CUADRO!K$5&amp;$E196),'Hoja de Trabajo para listado'!$A$151:$Z$151,0)),0)+IFERROR(INDEX('Hoja de Trabajo para listado'!$AB$155:$BA$1048576,MATCH($A196,'Hoja de Trabajo para listado'!$AB$155:$AB$1048576,0),MATCH((CUADRO!K$5&amp;$E196),'Hoja de Trabajo para listado'!$AB$151:$BA$151,0)),0)+IFERROR(INDEX('Hoja de Trabajo para listado'!$BC$155:$CB$1048576,MATCH($A196,'Hoja de Trabajo para listado'!$BC$155:$BC$1048576,0),MATCH((CUADRO!K$5&amp;$E196),'Hoja de Trabajo para listado'!$BC$151:$CB$151,0)),0)+IFERROR(INDEX('Hoja de Trabajo para listado'!$DE$153:$DG$274,MATCH($A196,'Hoja de Trabajo para listado'!$DE$153:$DE$1048576,0),MATCH((CUADRO!K$5&amp;$E196),'Hoja de Trabajo para listado'!$DE$151:$DG$151,0)),0)+IFERROR(INDEX('Hoja de Trabajo para listado'!$CD$155:$DC$1048576,MATCH($A196,'Hoja de Trabajo para listado'!$CD$155:$CD$1048576,0),MATCH((CUADRO!K$5&amp;$E196),'Hoja de Trabajo para listado'!$CD$151:$DC$151,0)),0)</f>
        <v>0</v>
      </c>
      <c r="L196" s="243">
        <f ca="1">+IFERROR(INDEX('Hoja de Trabajo para listado'!$A$155:$Z$1048576,MATCH($A196,'Hoja de Trabajo para listado'!$A$155:$A$1048576,0),MATCH((CUADRO!L$5&amp;$E196),'Hoja de Trabajo para listado'!$A$151:$Z$151,0)),0)+IFERROR(INDEX('Hoja de Trabajo para listado'!$AB$155:$BA$1048576,MATCH($A196,'Hoja de Trabajo para listado'!$AB$155:$AB$1048576,0),MATCH((CUADRO!L$5&amp;$E196),'Hoja de Trabajo para listado'!$AB$151:$BA$151,0)),0)+IFERROR(INDEX('Hoja de Trabajo para listado'!$BC$155:$CB$1048576,MATCH($A196,'Hoja de Trabajo para listado'!$BC$155:$BC$1048576,0),MATCH((CUADRO!L$5&amp;$E196),'Hoja de Trabajo para listado'!$BC$151:$CB$151,0)),0)+IFERROR(INDEX('Hoja de Trabajo para listado'!$DE$153:$DG$274,MATCH($A196,'Hoja de Trabajo para listado'!$DE$153:$DE$1048576,0),MATCH((CUADRO!L$5&amp;$E196),'Hoja de Trabajo para listado'!$DE$151:$DG$151,0)),0)+IFERROR(INDEX('Hoja de Trabajo para listado'!$CD$155:$DC$1048576,MATCH($A196,'Hoja de Trabajo para listado'!$CD$155:$CD$1048576,0),MATCH((CUADRO!L$5&amp;$E196),'Hoja de Trabajo para listado'!$CD$151:$DC$151,0)),0)</f>
        <v>0</v>
      </c>
      <c r="M196" s="243">
        <f ca="1">+IFERROR(INDEX('Hoja de Trabajo para listado'!$A$155:$Z$1048576,MATCH($A196,'Hoja de Trabajo para listado'!$A$155:$A$1048576,0),MATCH((CUADRO!M$5&amp;$E196),'Hoja de Trabajo para listado'!$A$151:$Z$151,0)),0)+IFERROR(INDEX('Hoja de Trabajo para listado'!$AB$155:$BA$1048576,MATCH($A196,'Hoja de Trabajo para listado'!$AB$155:$AB$1048576,0),MATCH((CUADRO!M$5&amp;$E196),'Hoja de Trabajo para listado'!$AB$151:$BA$151,0)),0)+IFERROR(INDEX('Hoja de Trabajo para listado'!$BC$155:$CB$1048576,MATCH($A196,'Hoja de Trabajo para listado'!$BC$155:$BC$1048576,0),MATCH((CUADRO!M$5&amp;$E196),'Hoja de Trabajo para listado'!$BC$151:$CB$151,0)),0)+IFERROR(INDEX('Hoja de Trabajo para listado'!$DE$153:$DG$274,MATCH($A196,'Hoja de Trabajo para listado'!$DE$153:$DE$1048576,0),MATCH((CUADRO!M$5&amp;$E196),'Hoja de Trabajo para listado'!$DE$151:$DG$151,0)),0)+IFERROR(INDEX('Hoja de Trabajo para listado'!$CD$155:$DC$1048576,MATCH($A196,'Hoja de Trabajo para listado'!$CD$155:$CD$1048576,0),MATCH((CUADRO!M$5&amp;$E196),'Hoja de Trabajo para listado'!$CD$151:$DC$151,0)),0)</f>
        <v>0</v>
      </c>
      <c r="N196" s="243">
        <f ca="1">+IFERROR(INDEX('Hoja de Trabajo para listado'!$A$155:$Z$1048576,MATCH($A196,'Hoja de Trabajo para listado'!$A$155:$A$1048576,0),MATCH((CUADRO!N$5&amp;$E196),'Hoja de Trabajo para listado'!$A$151:$Z$151,0)),0)+IFERROR(INDEX('Hoja de Trabajo para listado'!$AB$155:$BA$1048576,MATCH($A196,'Hoja de Trabajo para listado'!$AB$155:$AB$1048576,0),MATCH((CUADRO!N$5&amp;$E196),'Hoja de Trabajo para listado'!$AB$151:$BA$151,0)),0)+IFERROR(INDEX('Hoja de Trabajo para listado'!$BC$155:$CB$1048576,MATCH($A196,'Hoja de Trabajo para listado'!$BC$155:$BC$1048576,0),MATCH((CUADRO!N$5&amp;$E196),'Hoja de Trabajo para listado'!$BC$151:$CB$151,0)),0)+IFERROR(INDEX('Hoja de Trabajo para listado'!$DE$153:$DG$274,MATCH($A196,'Hoja de Trabajo para listado'!$DE$153:$DE$1048576,0),MATCH((CUADRO!N$5&amp;$E196),'Hoja de Trabajo para listado'!$DE$151:$DG$151,0)),0)+IFERROR(INDEX('Hoja de Trabajo para listado'!$CD$155:$DC$1048576,MATCH($A196,'Hoja de Trabajo para listado'!$CD$155:$CD$1048576,0),MATCH((CUADRO!N$5&amp;$E196),'Hoja de Trabajo para listado'!$CD$151:$DC$151,0)),0)</f>
        <v>0</v>
      </c>
      <c r="O196" s="243">
        <f ca="1">+IFERROR(INDEX('Hoja de Trabajo para listado'!$A$155:$Z$1048576,MATCH($A196,'Hoja de Trabajo para listado'!$A$155:$A$1048576,0),MATCH((CUADRO!O$5&amp;$E196),'Hoja de Trabajo para listado'!$A$151:$Z$151,0)),0)+IFERROR(INDEX('Hoja de Trabajo para listado'!$AB$155:$BA$1048576,MATCH($A196,'Hoja de Trabajo para listado'!$AB$155:$AB$1048576,0),MATCH((CUADRO!O$5&amp;$E196),'Hoja de Trabajo para listado'!$AB$151:$BA$151,0)),0)+IFERROR(INDEX('Hoja de Trabajo para listado'!$BC$155:$CB$1048576,MATCH($A196,'Hoja de Trabajo para listado'!$BC$155:$BC$1048576,0),MATCH((CUADRO!O$5&amp;$E196),'Hoja de Trabajo para listado'!$BC$151:$CB$151,0)),0)+IFERROR(INDEX('Hoja de Trabajo para listado'!$DE$153:$DG$274,MATCH($A196,'Hoja de Trabajo para listado'!$DE$153:$DE$1048576,0),MATCH((CUADRO!O$5&amp;$E196),'Hoja de Trabajo para listado'!$DE$151:$DG$151,0)),0)+IFERROR(INDEX('Hoja de Trabajo para listado'!$CD$155:$DC$1048576,MATCH($A196,'Hoja de Trabajo para listado'!$CD$155:$CD$1048576,0),MATCH((CUADRO!O$5&amp;$E196),'Hoja de Trabajo para listado'!$CD$151:$DC$151,0)),0)</f>
        <v>0</v>
      </c>
      <c r="P196" s="243">
        <f ca="1">+IFERROR(INDEX('Hoja de Trabajo para listado'!$A$155:$Z$1048576,MATCH($A196,'Hoja de Trabajo para listado'!$A$155:$A$1048576,0),MATCH((CUADRO!P$5&amp;$E196),'Hoja de Trabajo para listado'!$A$151:$Z$151,0)),0)+IFERROR(INDEX('Hoja de Trabajo para listado'!$AB$155:$BA$1048576,MATCH($A196,'Hoja de Trabajo para listado'!$AB$155:$AB$1048576,0),MATCH((CUADRO!P$5&amp;$E196),'Hoja de Trabajo para listado'!$AB$151:$BA$151,0)),0)+IFERROR(INDEX('Hoja de Trabajo para listado'!$BC$155:$CB$1048576,MATCH($A196,'Hoja de Trabajo para listado'!$BC$155:$BC$1048576,0),MATCH((CUADRO!P$5&amp;$E196),'Hoja de Trabajo para listado'!$BC$151:$CB$151,0)),0)+IFERROR(INDEX('Hoja de Trabajo para listado'!$DE$153:$DG$274,MATCH($A196,'Hoja de Trabajo para listado'!$DE$153:$DE$1048576,0),MATCH((CUADRO!P$5&amp;$E196),'Hoja de Trabajo para listado'!$DE$151:$DG$151,0)),0)+IFERROR(INDEX('Hoja de Trabajo para listado'!$CD$155:$DC$1048576,MATCH($A196,'Hoja de Trabajo para listado'!$CD$155:$CD$1048576,0),MATCH((CUADRO!P$5&amp;$E196),'Hoja de Trabajo para listado'!$CD$151:$DC$151,0)),0)</f>
        <v>0</v>
      </c>
      <c r="Q196" s="243">
        <f ca="1">+IFERROR(INDEX('Hoja de Trabajo para listado'!$A$155:$Z$1048576,MATCH($A196,'Hoja de Trabajo para listado'!$A$155:$A$1048576,0),MATCH((CUADRO!Q$5&amp;$E196),'Hoja de Trabajo para listado'!$A$151:$Z$151,0)),0)+IFERROR(INDEX('Hoja de Trabajo para listado'!$AB$155:$BA$1048576,MATCH($A196,'Hoja de Trabajo para listado'!$AB$155:$AB$1048576,0),MATCH((CUADRO!Q$5&amp;$E196),'Hoja de Trabajo para listado'!$AB$151:$BA$151,0)),0)+IFERROR(INDEX('Hoja de Trabajo para listado'!$BC$155:$CB$1048576,MATCH($A196,'Hoja de Trabajo para listado'!$BC$155:$BC$1048576,0),MATCH((CUADRO!Q$5&amp;$E196),'Hoja de Trabajo para listado'!$BC$151:$CB$151,0)),0)+IFERROR(INDEX('Hoja de Trabajo para listado'!$DE$153:$DG$274,MATCH($A196,'Hoja de Trabajo para listado'!$DE$153:$DE$1048576,0),MATCH((CUADRO!Q$5&amp;$E196),'Hoja de Trabajo para listado'!$DE$151:$DG$151,0)),0)+IFERROR(INDEX('Hoja de Trabajo para listado'!$CD$155:$DC$1048576,MATCH($A196,'Hoja de Trabajo para listado'!$CD$155:$CD$1048576,0),MATCH((CUADRO!Q$5&amp;$E196),'Hoja de Trabajo para listado'!$CD$151:$DC$151,0)),0)</f>
        <v>0</v>
      </c>
      <c r="R196" s="243">
        <f t="shared" ca="1" si="7"/>
        <v>38400</v>
      </c>
      <c r="S196" s="243"/>
      <c r="T196" s="243">
        <f ca="1">+T197</f>
        <v>25076316.489999998</v>
      </c>
      <c r="U196" s="242">
        <f t="shared" si="8"/>
        <v>1</v>
      </c>
      <c r="V196" s="333" t="str">
        <f>+VLOOKUP(A196,bd_lista!$A$3:$E$590,5,FALSE)</f>
        <v>Instituciones Descentralizadas</v>
      </c>
      <c r="W196" s="391" t="str">
        <f>+V196</f>
        <v>Instituciones Descentralizadas</v>
      </c>
      <c r="X196" s="242">
        <f>+VLOOKUP(A196,[4]Sheet1!$A$13:$D$744,4,FALSE)</f>
        <v>35</v>
      </c>
      <c r="Y196" s="242" t="str">
        <f>+VLOOKUP(X196,bd_lista!$A$3:$C$590,3,FALSE)</f>
        <v>Ministerio de Economía y Finanzas Públicas</v>
      </c>
      <c r="Z196" s="294">
        <f>+X196</f>
        <v>35</v>
      </c>
      <c r="AA196" s="319" t="str">
        <f>+Y196</f>
        <v>Ministerio de Economía y Finanzas Públicas</v>
      </c>
    </row>
    <row r="197" spans="1:27" ht="15" customHeight="1">
      <c r="A197" s="32">
        <v>283</v>
      </c>
      <c r="B197" s="388"/>
      <c r="C197" s="333" t="str">
        <f>+VLOOKUP(A197,bd_lista!$A$3:$C$590,3,FALSE)</f>
        <v>Aduana Nacional</v>
      </c>
      <c r="D197" s="390"/>
      <c r="E197" s="333" t="s">
        <v>1305</v>
      </c>
      <c r="F197" s="245">
        <f ca="1">+IFERROR(INDEX('Hoja de Trabajo para listado'!$A$155:$Z$1048576,MATCH($A197,'Hoja de Trabajo para listado'!$A$155:$A$1048576,0),MATCH((CUADRO!F$5&amp;$E197),'Hoja de Trabajo para listado'!$A$151:$Z$151,0)),0)+IFERROR(INDEX('Hoja de Trabajo para listado'!$AB$155:$BA$1048576,MATCH($A197,'Hoja de Trabajo para listado'!$AB$155:$AB$1048576,0),MATCH((CUADRO!F$5&amp;$E197),'Hoja de Trabajo para listado'!$AB$151:$BA$151,0)),0)+IFERROR(INDEX('Hoja de Trabajo para listado'!$BC$155:$CB$1048576,MATCH($A197,'Hoja de Trabajo para listado'!$BC$155:$BC$1048576,0),MATCH((CUADRO!F$5&amp;$E197),'Hoja de Trabajo para listado'!$BC$151:$CB$151,0)),0)+IFERROR(INDEX('Hoja de Trabajo para listado'!$DE$153:$DG$274,MATCH($A197,'Hoja de Trabajo para listado'!$DE$153:$DE$1048576,0),MATCH((CUADRO!F$5&amp;$E197),'Hoja de Trabajo para listado'!$DE$151:$DG$151,0)),0)+IFERROR(INDEX('Hoja de Trabajo para listado'!$CD$155:$DC$1048576,MATCH($A197,'Hoja de Trabajo para listado'!$CD$155:$CD$1048576,0),MATCH((CUADRO!F$5&amp;$E197),'Hoja de Trabajo para listado'!$CD$151:$DC$151,0)),0)</f>
        <v>0</v>
      </c>
      <c r="G197" s="245">
        <f ca="1">+IFERROR(INDEX('Hoja de Trabajo para listado'!$A$155:$Z$1048576,MATCH($A197,'Hoja de Trabajo para listado'!$A$155:$A$1048576,0),MATCH((CUADRO!G$5&amp;$E197),'Hoja de Trabajo para listado'!$A$151:$Z$151,0)),0)+IFERROR(INDEX('Hoja de Trabajo para listado'!$AB$155:$BA$1048576,MATCH($A197,'Hoja de Trabajo para listado'!$AB$155:$AB$1048576,0),MATCH((CUADRO!G$5&amp;$E197),'Hoja de Trabajo para listado'!$AB$151:$BA$151,0)),0)+IFERROR(INDEX('Hoja de Trabajo para listado'!$BC$155:$CB$1048576,MATCH($A197,'Hoja de Trabajo para listado'!$BC$155:$BC$1048576,0),MATCH((CUADRO!G$5&amp;$E197),'Hoja de Trabajo para listado'!$BC$151:$CB$151,0)),0)+IFERROR(INDEX('Hoja de Trabajo para listado'!$DE$153:$DG$274,MATCH($A197,'Hoja de Trabajo para listado'!$DE$153:$DE$1048576,0),MATCH((CUADRO!G$5&amp;$E197),'Hoja de Trabajo para listado'!$DE$151:$DG$151,0)),0)+IFERROR(INDEX('Hoja de Trabajo para listado'!$CD$155:$DC$1048576,MATCH($A197,'Hoja de Trabajo para listado'!$CD$155:$CD$1048576,0),MATCH((CUADRO!G$5&amp;$E197),'Hoja de Trabajo para listado'!$CD$151:$DC$151,0)),0)</f>
        <v>0</v>
      </c>
      <c r="H197" s="245">
        <f ca="1">+IFERROR(INDEX('Hoja de Trabajo para listado'!$A$155:$Z$1048576,MATCH($A197,'Hoja de Trabajo para listado'!$A$155:$A$1048576,0),MATCH((CUADRO!H$5&amp;$E197),'Hoja de Trabajo para listado'!$A$151:$Z$151,0)),0)+IFERROR(INDEX('Hoja de Trabajo para listado'!$AB$155:$BA$1048576,MATCH($A197,'Hoja de Trabajo para listado'!$AB$155:$AB$1048576,0),MATCH((CUADRO!H$5&amp;$E197),'Hoja de Trabajo para listado'!$AB$151:$BA$151,0)),0)+IFERROR(INDEX('Hoja de Trabajo para listado'!$BC$155:$CB$1048576,MATCH($A197,'Hoja de Trabajo para listado'!$BC$155:$BC$1048576,0),MATCH((CUADRO!H$5&amp;$E197),'Hoja de Trabajo para listado'!$BC$151:$CB$151,0)),0)+IFERROR(INDEX('Hoja de Trabajo para listado'!$DE$153:$DG$274,MATCH($A197,'Hoja de Trabajo para listado'!$DE$153:$DE$1048576,0),MATCH((CUADRO!H$5&amp;$E197),'Hoja de Trabajo para listado'!$DE$151:$DG$151,0)),0)+IFERROR(INDEX('Hoja de Trabajo para listado'!$CD$155:$DC$1048576,MATCH($A197,'Hoja de Trabajo para listado'!$CD$155:$CD$1048576,0),MATCH((CUADRO!H$5&amp;$E197),'Hoja de Trabajo para listado'!$CD$151:$DC$151,0)),0)</f>
        <v>0</v>
      </c>
      <c r="I197" s="245">
        <f ca="1">+IFERROR(INDEX('Hoja de Trabajo para listado'!$A$155:$Z$1048576,MATCH($A197,'Hoja de Trabajo para listado'!$A$155:$A$1048576,0),MATCH((CUADRO!I$5&amp;$E197),'Hoja de Trabajo para listado'!$A$151:$Z$151,0)),0)+IFERROR(INDEX('Hoja de Trabajo para listado'!$AB$155:$BA$1048576,MATCH($A197,'Hoja de Trabajo para listado'!$AB$155:$AB$1048576,0),MATCH((CUADRO!I$5&amp;$E197),'Hoja de Trabajo para listado'!$AB$151:$BA$151,0)),0)+IFERROR(INDEX('Hoja de Trabajo para listado'!$BC$155:$CB$1048576,MATCH($A197,'Hoja de Trabajo para listado'!$BC$155:$BC$1048576,0),MATCH((CUADRO!I$5&amp;$E197),'Hoja de Trabajo para listado'!$BC$151:$CB$151,0)),0)+IFERROR(INDEX('Hoja de Trabajo para listado'!$DE$153:$DG$274,MATCH($A197,'Hoja de Trabajo para listado'!$DE$153:$DE$1048576,0),MATCH((CUADRO!I$5&amp;$E197),'Hoja de Trabajo para listado'!$DE$151:$DG$151,0)),0)+IFERROR(INDEX('Hoja de Trabajo para listado'!$CD$155:$DC$1048576,MATCH($A197,'Hoja de Trabajo para listado'!$CD$155:$CD$1048576,0),MATCH((CUADRO!I$5&amp;$E197),'Hoja de Trabajo para listado'!$CD$151:$DC$151,0)),0)</f>
        <v>25037916.489999998</v>
      </c>
      <c r="J197" s="245">
        <f ca="1">+IFERROR(INDEX('Hoja de Trabajo para listado'!$A$155:$Z$1048576,MATCH($A197,'Hoja de Trabajo para listado'!$A$155:$A$1048576,0),MATCH((CUADRO!J$5&amp;$E197),'Hoja de Trabajo para listado'!$A$151:$Z$151,0)),0)+IFERROR(INDEX('Hoja de Trabajo para listado'!$AB$155:$BA$1048576,MATCH($A197,'Hoja de Trabajo para listado'!$AB$155:$AB$1048576,0),MATCH((CUADRO!J$5&amp;$E197),'Hoja de Trabajo para listado'!$AB$151:$BA$151,0)),0)+IFERROR(INDEX('Hoja de Trabajo para listado'!$BC$155:$CB$1048576,MATCH($A197,'Hoja de Trabajo para listado'!$BC$155:$BC$1048576,0),MATCH((CUADRO!J$5&amp;$E197),'Hoja de Trabajo para listado'!$BC$151:$CB$151,0)),0)+IFERROR(INDEX('Hoja de Trabajo para listado'!$DE$153:$DG$274,MATCH($A197,'Hoja de Trabajo para listado'!$DE$153:$DE$1048576,0),MATCH((CUADRO!J$5&amp;$E197),'Hoja de Trabajo para listado'!$DE$151:$DG$151,0)),0)+IFERROR(INDEX('Hoja de Trabajo para listado'!$CD$155:$DC$1048576,MATCH($A197,'Hoja de Trabajo para listado'!$CD$155:$CD$1048576,0),MATCH((CUADRO!J$5&amp;$E197),'Hoja de Trabajo para listado'!$CD$151:$DC$151,0)),0)</f>
        <v>0</v>
      </c>
      <c r="K197" s="245">
        <f ca="1">+IFERROR(INDEX('Hoja de Trabajo para listado'!$A$155:$Z$1048576,MATCH($A197,'Hoja de Trabajo para listado'!$A$155:$A$1048576,0),MATCH((CUADRO!K$5&amp;$E197),'Hoja de Trabajo para listado'!$A$151:$Z$151,0)),0)+IFERROR(INDEX('Hoja de Trabajo para listado'!$AB$155:$BA$1048576,MATCH($A197,'Hoja de Trabajo para listado'!$AB$155:$AB$1048576,0),MATCH((CUADRO!K$5&amp;$E197),'Hoja de Trabajo para listado'!$AB$151:$BA$151,0)),0)+IFERROR(INDEX('Hoja de Trabajo para listado'!$BC$155:$CB$1048576,MATCH($A197,'Hoja de Trabajo para listado'!$BC$155:$BC$1048576,0),MATCH((CUADRO!K$5&amp;$E197),'Hoja de Trabajo para listado'!$BC$151:$CB$151,0)),0)+IFERROR(INDEX('Hoja de Trabajo para listado'!$DE$153:$DG$274,MATCH($A197,'Hoja de Trabajo para listado'!$DE$153:$DE$1048576,0),MATCH((CUADRO!K$5&amp;$E197),'Hoja de Trabajo para listado'!$DE$151:$DG$151,0)),0)+IFERROR(INDEX('Hoja de Trabajo para listado'!$CD$155:$DC$1048576,MATCH($A197,'Hoja de Trabajo para listado'!$CD$155:$CD$1048576,0),MATCH((CUADRO!K$5&amp;$E197),'Hoja de Trabajo para listado'!$CD$151:$DC$151,0)),0)</f>
        <v>0</v>
      </c>
      <c r="L197" s="245">
        <f ca="1">+IFERROR(INDEX('Hoja de Trabajo para listado'!$A$155:$Z$1048576,MATCH($A197,'Hoja de Trabajo para listado'!$A$155:$A$1048576,0),MATCH((CUADRO!L$5&amp;$E197),'Hoja de Trabajo para listado'!$A$151:$Z$151,0)),0)+IFERROR(INDEX('Hoja de Trabajo para listado'!$AB$155:$BA$1048576,MATCH($A197,'Hoja de Trabajo para listado'!$AB$155:$AB$1048576,0),MATCH((CUADRO!L$5&amp;$E197),'Hoja de Trabajo para listado'!$AB$151:$BA$151,0)),0)+IFERROR(INDEX('Hoja de Trabajo para listado'!$BC$155:$CB$1048576,MATCH($A197,'Hoja de Trabajo para listado'!$BC$155:$BC$1048576,0),MATCH((CUADRO!L$5&amp;$E197),'Hoja de Trabajo para listado'!$BC$151:$CB$151,0)),0)+IFERROR(INDEX('Hoja de Trabajo para listado'!$DE$153:$DG$274,MATCH($A197,'Hoja de Trabajo para listado'!$DE$153:$DE$1048576,0),MATCH((CUADRO!L$5&amp;$E197),'Hoja de Trabajo para listado'!$DE$151:$DG$151,0)),0)+IFERROR(INDEX('Hoja de Trabajo para listado'!$CD$155:$DC$1048576,MATCH($A197,'Hoja de Trabajo para listado'!$CD$155:$CD$1048576,0),MATCH((CUADRO!L$5&amp;$E197),'Hoja de Trabajo para listado'!$CD$151:$DC$151,0)),0)</f>
        <v>0</v>
      </c>
      <c r="M197" s="245">
        <f ca="1">+IFERROR(INDEX('Hoja de Trabajo para listado'!$A$155:$Z$1048576,MATCH($A197,'Hoja de Trabajo para listado'!$A$155:$A$1048576,0),MATCH((CUADRO!M$5&amp;$E197),'Hoja de Trabajo para listado'!$A$151:$Z$151,0)),0)+IFERROR(INDEX('Hoja de Trabajo para listado'!$AB$155:$BA$1048576,MATCH($A197,'Hoja de Trabajo para listado'!$AB$155:$AB$1048576,0),MATCH((CUADRO!M$5&amp;$E197),'Hoja de Trabajo para listado'!$AB$151:$BA$151,0)),0)+IFERROR(INDEX('Hoja de Trabajo para listado'!$BC$155:$CB$1048576,MATCH($A197,'Hoja de Trabajo para listado'!$BC$155:$BC$1048576,0),MATCH((CUADRO!M$5&amp;$E197),'Hoja de Trabajo para listado'!$BC$151:$CB$151,0)),0)+IFERROR(INDEX('Hoja de Trabajo para listado'!$DE$153:$DG$274,MATCH($A197,'Hoja de Trabajo para listado'!$DE$153:$DE$1048576,0),MATCH((CUADRO!M$5&amp;$E197),'Hoja de Trabajo para listado'!$DE$151:$DG$151,0)),0)+IFERROR(INDEX('Hoja de Trabajo para listado'!$CD$155:$DC$1048576,MATCH($A197,'Hoja de Trabajo para listado'!$CD$155:$CD$1048576,0),MATCH((CUADRO!M$5&amp;$E197),'Hoja de Trabajo para listado'!$CD$151:$DC$151,0)),0)</f>
        <v>0</v>
      </c>
      <c r="N197" s="245">
        <f ca="1">+IFERROR(INDEX('Hoja de Trabajo para listado'!$A$155:$Z$1048576,MATCH($A197,'Hoja de Trabajo para listado'!$A$155:$A$1048576,0),MATCH((CUADRO!N$5&amp;$E197),'Hoja de Trabajo para listado'!$A$151:$Z$151,0)),0)+IFERROR(INDEX('Hoja de Trabajo para listado'!$AB$155:$BA$1048576,MATCH($A197,'Hoja de Trabajo para listado'!$AB$155:$AB$1048576,0),MATCH((CUADRO!N$5&amp;$E197),'Hoja de Trabajo para listado'!$AB$151:$BA$151,0)),0)+IFERROR(INDEX('Hoja de Trabajo para listado'!$BC$155:$CB$1048576,MATCH($A197,'Hoja de Trabajo para listado'!$BC$155:$BC$1048576,0),MATCH((CUADRO!N$5&amp;$E197),'Hoja de Trabajo para listado'!$BC$151:$CB$151,0)),0)+IFERROR(INDEX('Hoja de Trabajo para listado'!$DE$153:$DG$274,MATCH($A197,'Hoja de Trabajo para listado'!$DE$153:$DE$1048576,0),MATCH((CUADRO!N$5&amp;$E197),'Hoja de Trabajo para listado'!$DE$151:$DG$151,0)),0)+IFERROR(INDEX('Hoja de Trabajo para listado'!$CD$155:$DC$1048576,MATCH($A197,'Hoja de Trabajo para listado'!$CD$155:$CD$1048576,0),MATCH((CUADRO!N$5&amp;$E197),'Hoja de Trabajo para listado'!$CD$151:$DC$151,0)),0)</f>
        <v>0</v>
      </c>
      <c r="O197" s="245">
        <f ca="1">+IFERROR(INDEX('Hoja de Trabajo para listado'!$A$155:$Z$1048576,MATCH($A197,'Hoja de Trabajo para listado'!$A$155:$A$1048576,0),MATCH((CUADRO!O$5&amp;$E197),'Hoja de Trabajo para listado'!$A$151:$Z$151,0)),0)+IFERROR(INDEX('Hoja de Trabajo para listado'!$AB$155:$BA$1048576,MATCH($A197,'Hoja de Trabajo para listado'!$AB$155:$AB$1048576,0),MATCH((CUADRO!O$5&amp;$E197),'Hoja de Trabajo para listado'!$AB$151:$BA$151,0)),0)+IFERROR(INDEX('Hoja de Trabajo para listado'!$BC$155:$CB$1048576,MATCH($A197,'Hoja de Trabajo para listado'!$BC$155:$BC$1048576,0),MATCH((CUADRO!O$5&amp;$E197),'Hoja de Trabajo para listado'!$BC$151:$CB$151,0)),0)+IFERROR(INDEX('Hoja de Trabajo para listado'!$DE$153:$DG$274,MATCH($A197,'Hoja de Trabajo para listado'!$DE$153:$DE$1048576,0),MATCH((CUADRO!O$5&amp;$E197),'Hoja de Trabajo para listado'!$DE$151:$DG$151,0)),0)+IFERROR(INDEX('Hoja de Trabajo para listado'!$CD$155:$DC$1048576,MATCH($A197,'Hoja de Trabajo para listado'!$CD$155:$CD$1048576,0),MATCH((CUADRO!O$5&amp;$E197),'Hoja de Trabajo para listado'!$CD$151:$DC$151,0)),0)</f>
        <v>0</v>
      </c>
      <c r="P197" s="245">
        <f ca="1">+IFERROR(INDEX('Hoja de Trabajo para listado'!$A$155:$Z$1048576,MATCH($A197,'Hoja de Trabajo para listado'!$A$155:$A$1048576,0),MATCH((CUADRO!P$5&amp;$E197),'Hoja de Trabajo para listado'!$A$151:$Z$151,0)),0)+IFERROR(INDEX('Hoja de Trabajo para listado'!$AB$155:$BA$1048576,MATCH($A197,'Hoja de Trabajo para listado'!$AB$155:$AB$1048576,0),MATCH((CUADRO!P$5&amp;$E197),'Hoja de Trabajo para listado'!$AB$151:$BA$151,0)),0)+IFERROR(INDEX('Hoja de Trabajo para listado'!$BC$155:$CB$1048576,MATCH($A197,'Hoja de Trabajo para listado'!$BC$155:$BC$1048576,0),MATCH((CUADRO!P$5&amp;$E197),'Hoja de Trabajo para listado'!$BC$151:$CB$151,0)),0)+IFERROR(INDEX('Hoja de Trabajo para listado'!$DE$153:$DG$274,MATCH($A197,'Hoja de Trabajo para listado'!$DE$153:$DE$1048576,0),MATCH((CUADRO!P$5&amp;$E197),'Hoja de Trabajo para listado'!$DE$151:$DG$151,0)),0)+IFERROR(INDEX('Hoja de Trabajo para listado'!$CD$155:$DC$1048576,MATCH($A197,'Hoja de Trabajo para listado'!$CD$155:$CD$1048576,0),MATCH((CUADRO!P$5&amp;$E197),'Hoja de Trabajo para listado'!$CD$151:$DC$151,0)),0)</f>
        <v>0</v>
      </c>
      <c r="Q197" s="245">
        <f ca="1">+IFERROR(INDEX('Hoja de Trabajo para listado'!$A$155:$Z$1048576,MATCH($A197,'Hoja de Trabajo para listado'!$A$155:$A$1048576,0),MATCH((CUADRO!Q$5&amp;$E197),'Hoja de Trabajo para listado'!$A$151:$Z$151,0)),0)+IFERROR(INDEX('Hoja de Trabajo para listado'!$AB$155:$BA$1048576,MATCH($A197,'Hoja de Trabajo para listado'!$AB$155:$AB$1048576,0),MATCH((CUADRO!Q$5&amp;$E197),'Hoja de Trabajo para listado'!$AB$151:$BA$151,0)),0)+IFERROR(INDEX('Hoja de Trabajo para listado'!$BC$155:$CB$1048576,MATCH($A197,'Hoja de Trabajo para listado'!$BC$155:$BC$1048576,0),MATCH((CUADRO!Q$5&amp;$E197),'Hoja de Trabajo para listado'!$BC$151:$CB$151,0)),0)+IFERROR(INDEX('Hoja de Trabajo para listado'!$DE$153:$DG$274,MATCH($A197,'Hoja de Trabajo para listado'!$DE$153:$DE$1048576,0),MATCH((CUADRO!Q$5&amp;$E197),'Hoja de Trabajo para listado'!$DE$151:$DG$151,0)),0)+IFERROR(INDEX('Hoja de Trabajo para listado'!$CD$155:$DC$1048576,MATCH($A197,'Hoja de Trabajo para listado'!$CD$155:$CD$1048576,0),MATCH((CUADRO!Q$5&amp;$E197),'Hoja de Trabajo para listado'!$CD$151:$DC$151,0)),0)</f>
        <v>0</v>
      </c>
      <c r="R197" s="245">
        <f t="shared" ca="1" si="7"/>
        <v>25037916.489999998</v>
      </c>
      <c r="S197" s="245">
        <f ca="1">+R196+R197</f>
        <v>25076316.489999998</v>
      </c>
      <c r="T197" s="245">
        <f ca="1">+S197</f>
        <v>25076316.489999998</v>
      </c>
      <c r="U197" s="244">
        <f t="shared" si="8"/>
        <v>2</v>
      </c>
      <c r="V197" s="333" t="str">
        <f>+VLOOKUP(A197,bd_lista!$A$3:$E$590,5,FALSE)</f>
        <v>Instituciones Descentralizadas</v>
      </c>
      <c r="W197" s="392"/>
      <c r="X197" s="242">
        <f>+VLOOKUP(A197,[4]Sheet1!$A$13:$D$744,4,FALSE)</f>
        <v>35</v>
      </c>
      <c r="Y197" s="242" t="str">
        <f>+VLOOKUP(X197,bd_lista!$A$3:$C$590,3,FALSE)</f>
        <v>Ministerio de Economía y Finanzas Públicas</v>
      </c>
      <c r="Z197" s="292"/>
      <c r="AA197" s="321"/>
    </row>
    <row r="198" spans="1:27" ht="15" customHeight="1">
      <c r="A198" s="251">
        <v>287</v>
      </c>
      <c r="B198" s="387">
        <f>+A198</f>
        <v>287</v>
      </c>
      <c r="C198" s="247" t="str">
        <f>+VLOOKUP(A198,bd_lista!$A$3:$C$590,3,FALSE)</f>
        <v>Fondo Nacional de Inversión Productiva y Social</v>
      </c>
      <c r="D198" s="389" t="str">
        <f>+C198</f>
        <v>Fondo Nacional de Inversión Productiva y Social</v>
      </c>
      <c r="E198" s="247" t="s">
        <v>1304</v>
      </c>
      <c r="F198" s="243">
        <f ca="1">+IFERROR(INDEX('Hoja de Trabajo para listado'!$A$155:$Z$1048576,MATCH($A198,'Hoja de Trabajo para listado'!$A$155:$A$1048576,0),MATCH((CUADRO!F$5&amp;$E198),'Hoja de Trabajo para listado'!$A$151:$Z$151,0)),0)+IFERROR(INDEX('Hoja de Trabajo para listado'!$AB$155:$BA$1048576,MATCH($A198,'Hoja de Trabajo para listado'!$AB$155:$AB$1048576,0),MATCH((CUADRO!F$5&amp;$E198),'Hoja de Trabajo para listado'!$AB$151:$BA$151,0)),0)+IFERROR(INDEX('Hoja de Trabajo para listado'!$BC$155:$CB$1048576,MATCH($A198,'Hoja de Trabajo para listado'!$BC$155:$BC$1048576,0),MATCH((CUADRO!F$5&amp;$E198),'Hoja de Trabajo para listado'!$BC$151:$CB$151,0)),0)+IFERROR(INDEX('Hoja de Trabajo para listado'!$DE$153:$DG$274,MATCH($A198,'Hoja de Trabajo para listado'!$DE$153:$DE$1048576,0),MATCH((CUADRO!F$5&amp;$E198),'Hoja de Trabajo para listado'!$DE$151:$DG$151,0)),0)+IFERROR(INDEX('Hoja de Trabajo para listado'!$CD$155:$DC$1048576,MATCH($A198,'Hoja de Trabajo para listado'!$CD$155:$CD$1048576,0),MATCH((CUADRO!F$5&amp;$E198),'Hoja de Trabajo para listado'!$CD$151:$DC$151,0)),0)</f>
        <v>0</v>
      </c>
      <c r="G198" s="243">
        <f ca="1">+IFERROR(INDEX('Hoja de Trabajo para listado'!$A$155:$Z$1048576,MATCH($A198,'Hoja de Trabajo para listado'!$A$155:$A$1048576,0),MATCH((CUADRO!G$5&amp;$E198),'Hoja de Trabajo para listado'!$A$151:$Z$151,0)),0)+IFERROR(INDEX('Hoja de Trabajo para listado'!$AB$155:$BA$1048576,MATCH($A198,'Hoja de Trabajo para listado'!$AB$155:$AB$1048576,0),MATCH((CUADRO!G$5&amp;$E198),'Hoja de Trabajo para listado'!$AB$151:$BA$151,0)),0)+IFERROR(INDEX('Hoja de Trabajo para listado'!$BC$155:$CB$1048576,MATCH($A198,'Hoja de Trabajo para listado'!$BC$155:$BC$1048576,0),MATCH((CUADRO!G$5&amp;$E198),'Hoja de Trabajo para listado'!$BC$151:$CB$151,0)),0)+IFERROR(INDEX('Hoja de Trabajo para listado'!$DE$153:$DG$274,MATCH($A198,'Hoja de Trabajo para listado'!$DE$153:$DE$1048576,0),MATCH((CUADRO!G$5&amp;$E198),'Hoja de Trabajo para listado'!$DE$151:$DG$151,0)),0)+IFERROR(INDEX('Hoja de Trabajo para listado'!$CD$155:$DC$1048576,MATCH($A198,'Hoja de Trabajo para listado'!$CD$155:$CD$1048576,0),MATCH((CUADRO!G$5&amp;$E198),'Hoja de Trabajo para listado'!$CD$151:$DC$151,0)),0)</f>
        <v>0</v>
      </c>
      <c r="H198" s="243">
        <f ca="1">+IFERROR(INDEX('Hoja de Trabajo para listado'!$A$155:$Z$1048576,MATCH($A198,'Hoja de Trabajo para listado'!$A$155:$A$1048576,0),MATCH((CUADRO!H$5&amp;$E198),'Hoja de Trabajo para listado'!$A$151:$Z$151,0)),0)+IFERROR(INDEX('Hoja de Trabajo para listado'!$AB$155:$BA$1048576,MATCH($A198,'Hoja de Trabajo para listado'!$AB$155:$AB$1048576,0),MATCH((CUADRO!H$5&amp;$E198),'Hoja de Trabajo para listado'!$AB$151:$BA$151,0)),0)+IFERROR(INDEX('Hoja de Trabajo para listado'!$BC$155:$CB$1048576,MATCH($A198,'Hoja de Trabajo para listado'!$BC$155:$BC$1048576,0),MATCH((CUADRO!H$5&amp;$E198),'Hoja de Trabajo para listado'!$BC$151:$CB$151,0)),0)+IFERROR(INDEX('Hoja de Trabajo para listado'!$DE$153:$DG$274,MATCH($A198,'Hoja de Trabajo para listado'!$DE$153:$DE$1048576,0),MATCH((CUADRO!H$5&amp;$E198),'Hoja de Trabajo para listado'!$DE$151:$DG$151,0)),0)+IFERROR(INDEX('Hoja de Trabajo para listado'!$CD$155:$DC$1048576,MATCH($A198,'Hoja de Trabajo para listado'!$CD$155:$CD$1048576,0),MATCH((CUADRO!H$5&amp;$E198),'Hoja de Trabajo para listado'!$CD$151:$DC$151,0)),0)</f>
        <v>0</v>
      </c>
      <c r="I198" s="243">
        <f ca="1">+IFERROR(INDEX('Hoja de Trabajo para listado'!$A$155:$Z$1048576,MATCH($A198,'Hoja de Trabajo para listado'!$A$155:$A$1048576,0),MATCH((CUADRO!I$5&amp;$E198),'Hoja de Trabajo para listado'!$A$151:$Z$151,0)),0)+IFERROR(INDEX('Hoja de Trabajo para listado'!$AB$155:$BA$1048576,MATCH($A198,'Hoja de Trabajo para listado'!$AB$155:$AB$1048576,0),MATCH((CUADRO!I$5&amp;$E198),'Hoja de Trabajo para listado'!$AB$151:$BA$151,0)),0)+IFERROR(INDEX('Hoja de Trabajo para listado'!$BC$155:$CB$1048576,MATCH($A198,'Hoja de Trabajo para listado'!$BC$155:$BC$1048576,0),MATCH((CUADRO!I$5&amp;$E198),'Hoja de Trabajo para listado'!$BC$151:$CB$151,0)),0)+IFERROR(INDEX('Hoja de Trabajo para listado'!$DE$153:$DG$274,MATCH($A198,'Hoja de Trabajo para listado'!$DE$153:$DE$1048576,0),MATCH((CUADRO!I$5&amp;$E198),'Hoja de Trabajo para listado'!$DE$151:$DG$151,0)),0)+IFERROR(INDEX('Hoja de Trabajo para listado'!$CD$155:$DC$1048576,MATCH($A198,'Hoja de Trabajo para listado'!$CD$155:$CD$1048576,0),MATCH((CUADRO!I$5&amp;$E198),'Hoja de Trabajo para listado'!$CD$151:$DC$151,0)),0)</f>
        <v>0</v>
      </c>
      <c r="J198" s="243">
        <f ca="1">+IFERROR(INDEX('Hoja de Trabajo para listado'!$A$155:$Z$1048576,MATCH($A198,'Hoja de Trabajo para listado'!$A$155:$A$1048576,0),MATCH((CUADRO!J$5&amp;$E198),'Hoja de Trabajo para listado'!$A$151:$Z$151,0)),0)+IFERROR(INDEX('Hoja de Trabajo para listado'!$AB$155:$BA$1048576,MATCH($A198,'Hoja de Trabajo para listado'!$AB$155:$AB$1048576,0),MATCH((CUADRO!J$5&amp;$E198),'Hoja de Trabajo para listado'!$AB$151:$BA$151,0)),0)+IFERROR(INDEX('Hoja de Trabajo para listado'!$BC$155:$CB$1048576,MATCH($A198,'Hoja de Trabajo para listado'!$BC$155:$BC$1048576,0),MATCH((CUADRO!J$5&amp;$E198),'Hoja de Trabajo para listado'!$BC$151:$CB$151,0)),0)+IFERROR(INDEX('Hoja de Trabajo para listado'!$DE$153:$DG$274,MATCH($A198,'Hoja de Trabajo para listado'!$DE$153:$DE$1048576,0),MATCH((CUADRO!J$5&amp;$E198),'Hoja de Trabajo para listado'!$DE$151:$DG$151,0)),0)+IFERROR(INDEX('Hoja de Trabajo para listado'!$CD$155:$DC$1048576,MATCH($A198,'Hoja de Trabajo para listado'!$CD$155:$CD$1048576,0),MATCH((CUADRO!J$5&amp;$E198),'Hoja de Trabajo para listado'!$CD$151:$DC$151,0)),0)</f>
        <v>0</v>
      </c>
      <c r="K198" s="243">
        <f ca="1">+IFERROR(INDEX('Hoja de Trabajo para listado'!$A$155:$Z$1048576,MATCH($A198,'Hoja de Trabajo para listado'!$A$155:$A$1048576,0),MATCH((CUADRO!K$5&amp;$E198),'Hoja de Trabajo para listado'!$A$151:$Z$151,0)),0)+IFERROR(INDEX('Hoja de Trabajo para listado'!$AB$155:$BA$1048576,MATCH($A198,'Hoja de Trabajo para listado'!$AB$155:$AB$1048576,0),MATCH((CUADRO!K$5&amp;$E198),'Hoja de Trabajo para listado'!$AB$151:$BA$151,0)),0)+IFERROR(INDEX('Hoja de Trabajo para listado'!$BC$155:$CB$1048576,MATCH($A198,'Hoja de Trabajo para listado'!$BC$155:$BC$1048576,0),MATCH((CUADRO!K$5&amp;$E198),'Hoja de Trabajo para listado'!$BC$151:$CB$151,0)),0)+IFERROR(INDEX('Hoja de Trabajo para listado'!$DE$153:$DG$274,MATCH($A198,'Hoja de Trabajo para listado'!$DE$153:$DE$1048576,0),MATCH((CUADRO!K$5&amp;$E198),'Hoja de Trabajo para listado'!$DE$151:$DG$151,0)),0)+IFERROR(INDEX('Hoja de Trabajo para listado'!$CD$155:$DC$1048576,MATCH($A198,'Hoja de Trabajo para listado'!$CD$155:$CD$1048576,0),MATCH((CUADRO!K$5&amp;$E198),'Hoja de Trabajo para listado'!$CD$151:$DC$151,0)),0)</f>
        <v>0</v>
      </c>
      <c r="L198" s="243">
        <f ca="1">+IFERROR(INDEX('Hoja de Trabajo para listado'!$A$155:$Z$1048576,MATCH($A198,'Hoja de Trabajo para listado'!$A$155:$A$1048576,0),MATCH((CUADRO!L$5&amp;$E198),'Hoja de Trabajo para listado'!$A$151:$Z$151,0)),0)+IFERROR(INDEX('Hoja de Trabajo para listado'!$AB$155:$BA$1048576,MATCH($A198,'Hoja de Trabajo para listado'!$AB$155:$AB$1048576,0),MATCH((CUADRO!L$5&amp;$E198),'Hoja de Trabajo para listado'!$AB$151:$BA$151,0)),0)+IFERROR(INDEX('Hoja de Trabajo para listado'!$BC$155:$CB$1048576,MATCH($A198,'Hoja de Trabajo para listado'!$BC$155:$BC$1048576,0),MATCH((CUADRO!L$5&amp;$E198),'Hoja de Trabajo para listado'!$BC$151:$CB$151,0)),0)+IFERROR(INDEX('Hoja de Trabajo para listado'!$DE$153:$DG$274,MATCH($A198,'Hoja de Trabajo para listado'!$DE$153:$DE$1048576,0),MATCH((CUADRO!L$5&amp;$E198),'Hoja de Trabajo para listado'!$DE$151:$DG$151,0)),0)+IFERROR(INDEX('Hoja de Trabajo para listado'!$CD$155:$DC$1048576,MATCH($A198,'Hoja de Trabajo para listado'!$CD$155:$CD$1048576,0),MATCH((CUADRO!L$5&amp;$E198),'Hoja de Trabajo para listado'!$CD$151:$DC$151,0)),0)</f>
        <v>0</v>
      </c>
      <c r="M198" s="243">
        <f ca="1">+IFERROR(INDEX('Hoja de Trabajo para listado'!$A$155:$Z$1048576,MATCH($A198,'Hoja de Trabajo para listado'!$A$155:$A$1048576,0),MATCH((CUADRO!M$5&amp;$E198),'Hoja de Trabajo para listado'!$A$151:$Z$151,0)),0)+IFERROR(INDEX('Hoja de Trabajo para listado'!$AB$155:$BA$1048576,MATCH($A198,'Hoja de Trabajo para listado'!$AB$155:$AB$1048576,0),MATCH((CUADRO!M$5&amp;$E198),'Hoja de Trabajo para listado'!$AB$151:$BA$151,0)),0)+IFERROR(INDEX('Hoja de Trabajo para listado'!$BC$155:$CB$1048576,MATCH($A198,'Hoja de Trabajo para listado'!$BC$155:$BC$1048576,0),MATCH((CUADRO!M$5&amp;$E198),'Hoja de Trabajo para listado'!$BC$151:$CB$151,0)),0)+IFERROR(INDEX('Hoja de Trabajo para listado'!$DE$153:$DG$274,MATCH($A198,'Hoja de Trabajo para listado'!$DE$153:$DE$1048576,0),MATCH((CUADRO!M$5&amp;$E198),'Hoja de Trabajo para listado'!$DE$151:$DG$151,0)),0)+IFERROR(INDEX('Hoja de Trabajo para listado'!$CD$155:$DC$1048576,MATCH($A198,'Hoja de Trabajo para listado'!$CD$155:$CD$1048576,0),MATCH((CUADRO!M$5&amp;$E198),'Hoja de Trabajo para listado'!$CD$151:$DC$151,0)),0)</f>
        <v>0</v>
      </c>
      <c r="N198" s="243">
        <f ca="1">+IFERROR(INDEX('Hoja de Trabajo para listado'!$A$155:$Z$1048576,MATCH($A198,'Hoja de Trabajo para listado'!$A$155:$A$1048576,0),MATCH((CUADRO!N$5&amp;$E198),'Hoja de Trabajo para listado'!$A$151:$Z$151,0)),0)+IFERROR(INDEX('Hoja de Trabajo para listado'!$AB$155:$BA$1048576,MATCH($A198,'Hoja de Trabajo para listado'!$AB$155:$AB$1048576,0),MATCH((CUADRO!N$5&amp;$E198),'Hoja de Trabajo para listado'!$AB$151:$BA$151,0)),0)+IFERROR(INDEX('Hoja de Trabajo para listado'!$BC$155:$CB$1048576,MATCH($A198,'Hoja de Trabajo para listado'!$BC$155:$BC$1048576,0),MATCH((CUADRO!N$5&amp;$E198),'Hoja de Trabajo para listado'!$BC$151:$CB$151,0)),0)+IFERROR(INDEX('Hoja de Trabajo para listado'!$DE$153:$DG$274,MATCH($A198,'Hoja de Trabajo para listado'!$DE$153:$DE$1048576,0),MATCH((CUADRO!N$5&amp;$E198),'Hoja de Trabajo para listado'!$DE$151:$DG$151,0)),0)+IFERROR(INDEX('Hoja de Trabajo para listado'!$CD$155:$DC$1048576,MATCH($A198,'Hoja de Trabajo para listado'!$CD$155:$CD$1048576,0),MATCH((CUADRO!N$5&amp;$E198),'Hoja de Trabajo para listado'!$CD$151:$DC$151,0)),0)</f>
        <v>0</v>
      </c>
      <c r="O198" s="243">
        <f ca="1">+IFERROR(INDEX('Hoja de Trabajo para listado'!$A$155:$Z$1048576,MATCH($A198,'Hoja de Trabajo para listado'!$A$155:$A$1048576,0),MATCH((CUADRO!O$5&amp;$E198),'Hoja de Trabajo para listado'!$A$151:$Z$151,0)),0)+IFERROR(INDEX('Hoja de Trabajo para listado'!$AB$155:$BA$1048576,MATCH($A198,'Hoja de Trabajo para listado'!$AB$155:$AB$1048576,0),MATCH((CUADRO!O$5&amp;$E198),'Hoja de Trabajo para listado'!$AB$151:$BA$151,0)),0)+IFERROR(INDEX('Hoja de Trabajo para listado'!$BC$155:$CB$1048576,MATCH($A198,'Hoja de Trabajo para listado'!$BC$155:$BC$1048576,0),MATCH((CUADRO!O$5&amp;$E198),'Hoja de Trabajo para listado'!$BC$151:$CB$151,0)),0)+IFERROR(INDEX('Hoja de Trabajo para listado'!$DE$153:$DG$274,MATCH($A198,'Hoja de Trabajo para listado'!$DE$153:$DE$1048576,0),MATCH((CUADRO!O$5&amp;$E198),'Hoja de Trabajo para listado'!$DE$151:$DG$151,0)),0)+IFERROR(INDEX('Hoja de Trabajo para listado'!$CD$155:$DC$1048576,MATCH($A198,'Hoja de Trabajo para listado'!$CD$155:$CD$1048576,0),MATCH((CUADRO!O$5&amp;$E198),'Hoja de Trabajo para listado'!$CD$151:$DC$151,0)),0)</f>
        <v>0</v>
      </c>
      <c r="P198" s="243">
        <f ca="1">+IFERROR(INDEX('Hoja de Trabajo para listado'!$A$155:$Z$1048576,MATCH($A198,'Hoja de Trabajo para listado'!$A$155:$A$1048576,0),MATCH((CUADRO!P$5&amp;$E198),'Hoja de Trabajo para listado'!$A$151:$Z$151,0)),0)+IFERROR(INDEX('Hoja de Trabajo para listado'!$AB$155:$BA$1048576,MATCH($A198,'Hoja de Trabajo para listado'!$AB$155:$AB$1048576,0),MATCH((CUADRO!P$5&amp;$E198),'Hoja de Trabajo para listado'!$AB$151:$BA$151,0)),0)+IFERROR(INDEX('Hoja de Trabajo para listado'!$BC$155:$CB$1048576,MATCH($A198,'Hoja de Trabajo para listado'!$BC$155:$BC$1048576,0),MATCH((CUADRO!P$5&amp;$E198),'Hoja de Trabajo para listado'!$BC$151:$CB$151,0)),0)+IFERROR(INDEX('Hoja de Trabajo para listado'!$DE$153:$DG$274,MATCH($A198,'Hoja de Trabajo para listado'!$DE$153:$DE$1048576,0),MATCH((CUADRO!P$5&amp;$E198),'Hoja de Trabajo para listado'!$DE$151:$DG$151,0)),0)+IFERROR(INDEX('Hoja de Trabajo para listado'!$CD$155:$DC$1048576,MATCH($A198,'Hoja de Trabajo para listado'!$CD$155:$CD$1048576,0),MATCH((CUADRO!P$5&amp;$E198),'Hoja de Trabajo para listado'!$CD$151:$DC$151,0)),0)</f>
        <v>0</v>
      </c>
      <c r="Q198" s="243">
        <f ca="1">+IFERROR(INDEX('Hoja de Trabajo para listado'!$A$155:$Z$1048576,MATCH($A198,'Hoja de Trabajo para listado'!$A$155:$A$1048576,0),MATCH((CUADRO!Q$5&amp;$E198),'Hoja de Trabajo para listado'!$A$151:$Z$151,0)),0)+IFERROR(INDEX('Hoja de Trabajo para listado'!$AB$155:$BA$1048576,MATCH($A198,'Hoja de Trabajo para listado'!$AB$155:$AB$1048576,0),MATCH((CUADRO!Q$5&amp;$E198),'Hoja de Trabajo para listado'!$AB$151:$BA$151,0)),0)+IFERROR(INDEX('Hoja de Trabajo para listado'!$BC$155:$CB$1048576,MATCH($A198,'Hoja de Trabajo para listado'!$BC$155:$BC$1048576,0),MATCH((CUADRO!Q$5&amp;$E198),'Hoja de Trabajo para listado'!$BC$151:$CB$151,0)),0)+IFERROR(INDEX('Hoja de Trabajo para listado'!$DE$153:$DG$274,MATCH($A198,'Hoja de Trabajo para listado'!$DE$153:$DE$1048576,0),MATCH((CUADRO!Q$5&amp;$E198),'Hoja de Trabajo para listado'!$DE$151:$DG$151,0)),0)+IFERROR(INDEX('Hoja de Trabajo para listado'!$CD$155:$DC$1048576,MATCH($A198,'Hoja de Trabajo para listado'!$CD$155:$CD$1048576,0),MATCH((CUADRO!Q$5&amp;$E198),'Hoja de Trabajo para listado'!$CD$151:$DC$151,0)),0)</f>
        <v>0</v>
      </c>
      <c r="R198" s="243">
        <f t="shared" ref="R198:R261" ca="1" si="9">+SUM(F198:Q198)</f>
        <v>0</v>
      </c>
      <c r="S198" s="243"/>
      <c r="T198" s="243">
        <f ca="1">+T199</f>
        <v>2709.58</v>
      </c>
      <c r="U198" s="242">
        <f t="shared" ref="U198:U261" si="10">+IF(E198="Débitos",1,2)</f>
        <v>1</v>
      </c>
      <c r="V198" s="333" t="str">
        <f>+VLOOKUP(A198,bd_lista!$A$3:$E$590,5,FALSE)</f>
        <v>Instituciones Descentralizadas</v>
      </c>
      <c r="W198" s="391" t="str">
        <f>+V198</f>
        <v>Instituciones Descentralizadas</v>
      </c>
      <c r="X198" s="242">
        <f>+VLOOKUP(A198,[4]Sheet1!$A$13:$D$744,4,FALSE)</f>
        <v>66</v>
      </c>
      <c r="Y198" s="242" t="str">
        <f>+VLOOKUP(X198,bd_lista!$A$3:$C$590,3,FALSE)</f>
        <v>Ministerio de Planificación del Desarrollo</v>
      </c>
      <c r="Z198" s="294">
        <f>+X198</f>
        <v>66</v>
      </c>
      <c r="AA198" s="319" t="str">
        <f>+Y198</f>
        <v>Ministerio de Planificación del Desarrollo</v>
      </c>
    </row>
    <row r="199" spans="1:27" ht="15" customHeight="1">
      <c r="A199" s="32">
        <v>287</v>
      </c>
      <c r="B199" s="388"/>
      <c r="C199" s="333" t="str">
        <f>+VLOOKUP(A199,bd_lista!$A$3:$C$590,3,FALSE)</f>
        <v>Fondo Nacional de Inversión Productiva y Social</v>
      </c>
      <c r="D199" s="390"/>
      <c r="E199" s="333" t="s">
        <v>1305</v>
      </c>
      <c r="F199" s="245">
        <f ca="1">+IFERROR(INDEX('Hoja de Trabajo para listado'!$A$155:$Z$1048576,MATCH($A199,'Hoja de Trabajo para listado'!$A$155:$A$1048576,0),MATCH((CUADRO!F$5&amp;$E199),'Hoja de Trabajo para listado'!$A$151:$Z$151,0)),0)+IFERROR(INDEX('Hoja de Trabajo para listado'!$AB$155:$BA$1048576,MATCH($A199,'Hoja de Trabajo para listado'!$AB$155:$AB$1048576,0),MATCH((CUADRO!F$5&amp;$E199),'Hoja de Trabajo para listado'!$AB$151:$BA$151,0)),0)+IFERROR(INDEX('Hoja de Trabajo para listado'!$BC$155:$CB$1048576,MATCH($A199,'Hoja de Trabajo para listado'!$BC$155:$BC$1048576,0),MATCH((CUADRO!F$5&amp;$E199),'Hoja de Trabajo para listado'!$BC$151:$CB$151,0)),0)+IFERROR(INDEX('Hoja de Trabajo para listado'!$DE$153:$DG$274,MATCH($A199,'Hoja de Trabajo para listado'!$DE$153:$DE$1048576,0),MATCH((CUADRO!F$5&amp;$E199),'Hoja de Trabajo para listado'!$DE$151:$DG$151,0)),0)+IFERROR(INDEX('Hoja de Trabajo para listado'!$CD$155:$DC$1048576,MATCH($A199,'Hoja de Trabajo para listado'!$CD$155:$CD$1048576,0),MATCH((CUADRO!F$5&amp;$E199),'Hoja de Trabajo para listado'!$CD$151:$DC$151,0)),0)</f>
        <v>0</v>
      </c>
      <c r="G199" s="245">
        <f ca="1">+IFERROR(INDEX('Hoja de Trabajo para listado'!$A$155:$Z$1048576,MATCH($A199,'Hoja de Trabajo para listado'!$A$155:$A$1048576,0),MATCH((CUADRO!G$5&amp;$E199),'Hoja de Trabajo para listado'!$A$151:$Z$151,0)),0)+IFERROR(INDEX('Hoja de Trabajo para listado'!$AB$155:$BA$1048576,MATCH($A199,'Hoja de Trabajo para listado'!$AB$155:$AB$1048576,0),MATCH((CUADRO!G$5&amp;$E199),'Hoja de Trabajo para listado'!$AB$151:$BA$151,0)),0)+IFERROR(INDEX('Hoja de Trabajo para listado'!$BC$155:$CB$1048576,MATCH($A199,'Hoja de Trabajo para listado'!$BC$155:$BC$1048576,0),MATCH((CUADRO!G$5&amp;$E199),'Hoja de Trabajo para listado'!$BC$151:$CB$151,0)),0)+IFERROR(INDEX('Hoja de Trabajo para listado'!$DE$153:$DG$274,MATCH($A199,'Hoja de Trabajo para listado'!$DE$153:$DE$1048576,0),MATCH((CUADRO!G$5&amp;$E199),'Hoja de Trabajo para listado'!$DE$151:$DG$151,0)),0)+IFERROR(INDEX('Hoja de Trabajo para listado'!$CD$155:$DC$1048576,MATCH($A199,'Hoja de Trabajo para listado'!$CD$155:$CD$1048576,0),MATCH((CUADRO!G$5&amp;$E199),'Hoja de Trabajo para listado'!$CD$151:$DC$151,0)),0)</f>
        <v>0</v>
      </c>
      <c r="H199" s="245">
        <f ca="1">+IFERROR(INDEX('Hoja de Trabajo para listado'!$A$155:$Z$1048576,MATCH($A199,'Hoja de Trabajo para listado'!$A$155:$A$1048576,0),MATCH((CUADRO!H$5&amp;$E199),'Hoja de Trabajo para listado'!$A$151:$Z$151,0)),0)+IFERROR(INDEX('Hoja de Trabajo para listado'!$AB$155:$BA$1048576,MATCH($A199,'Hoja de Trabajo para listado'!$AB$155:$AB$1048576,0),MATCH((CUADRO!H$5&amp;$E199),'Hoja de Trabajo para listado'!$AB$151:$BA$151,0)),0)+IFERROR(INDEX('Hoja de Trabajo para listado'!$BC$155:$CB$1048576,MATCH($A199,'Hoja de Trabajo para listado'!$BC$155:$BC$1048576,0),MATCH((CUADRO!H$5&amp;$E199),'Hoja de Trabajo para listado'!$BC$151:$CB$151,0)),0)+IFERROR(INDEX('Hoja de Trabajo para listado'!$DE$153:$DG$274,MATCH($A199,'Hoja de Trabajo para listado'!$DE$153:$DE$1048576,0),MATCH((CUADRO!H$5&amp;$E199),'Hoja de Trabajo para listado'!$DE$151:$DG$151,0)),0)+IFERROR(INDEX('Hoja de Trabajo para listado'!$CD$155:$DC$1048576,MATCH($A199,'Hoja de Trabajo para listado'!$CD$155:$CD$1048576,0),MATCH((CUADRO!H$5&amp;$E199),'Hoja de Trabajo para listado'!$CD$151:$DC$151,0)),0)</f>
        <v>0</v>
      </c>
      <c r="I199" s="245">
        <f ca="1">+IFERROR(INDEX('Hoja de Trabajo para listado'!$A$155:$Z$1048576,MATCH($A199,'Hoja de Trabajo para listado'!$A$155:$A$1048576,0),MATCH((CUADRO!I$5&amp;$E199),'Hoja de Trabajo para listado'!$A$151:$Z$151,0)),0)+IFERROR(INDEX('Hoja de Trabajo para listado'!$AB$155:$BA$1048576,MATCH($A199,'Hoja de Trabajo para listado'!$AB$155:$AB$1048576,0),MATCH((CUADRO!I$5&amp;$E199),'Hoja de Trabajo para listado'!$AB$151:$BA$151,0)),0)+IFERROR(INDEX('Hoja de Trabajo para listado'!$BC$155:$CB$1048576,MATCH($A199,'Hoja de Trabajo para listado'!$BC$155:$BC$1048576,0),MATCH((CUADRO!I$5&amp;$E199),'Hoja de Trabajo para listado'!$BC$151:$CB$151,0)),0)+IFERROR(INDEX('Hoja de Trabajo para listado'!$DE$153:$DG$274,MATCH($A199,'Hoja de Trabajo para listado'!$DE$153:$DE$1048576,0),MATCH((CUADRO!I$5&amp;$E199),'Hoja de Trabajo para listado'!$DE$151:$DG$151,0)),0)+IFERROR(INDEX('Hoja de Trabajo para listado'!$CD$155:$DC$1048576,MATCH($A199,'Hoja de Trabajo para listado'!$CD$155:$CD$1048576,0),MATCH((CUADRO!I$5&amp;$E199),'Hoja de Trabajo para listado'!$CD$151:$DC$151,0)),0)</f>
        <v>2709.58</v>
      </c>
      <c r="J199" s="245">
        <f ca="1">+IFERROR(INDEX('Hoja de Trabajo para listado'!$A$155:$Z$1048576,MATCH($A199,'Hoja de Trabajo para listado'!$A$155:$A$1048576,0),MATCH((CUADRO!J$5&amp;$E199),'Hoja de Trabajo para listado'!$A$151:$Z$151,0)),0)+IFERROR(INDEX('Hoja de Trabajo para listado'!$AB$155:$BA$1048576,MATCH($A199,'Hoja de Trabajo para listado'!$AB$155:$AB$1048576,0),MATCH((CUADRO!J$5&amp;$E199),'Hoja de Trabajo para listado'!$AB$151:$BA$151,0)),0)+IFERROR(INDEX('Hoja de Trabajo para listado'!$BC$155:$CB$1048576,MATCH($A199,'Hoja de Trabajo para listado'!$BC$155:$BC$1048576,0),MATCH((CUADRO!J$5&amp;$E199),'Hoja de Trabajo para listado'!$BC$151:$CB$151,0)),0)+IFERROR(INDEX('Hoja de Trabajo para listado'!$DE$153:$DG$274,MATCH($A199,'Hoja de Trabajo para listado'!$DE$153:$DE$1048576,0),MATCH((CUADRO!J$5&amp;$E199),'Hoja de Trabajo para listado'!$DE$151:$DG$151,0)),0)+IFERROR(INDEX('Hoja de Trabajo para listado'!$CD$155:$DC$1048576,MATCH($A199,'Hoja de Trabajo para listado'!$CD$155:$CD$1048576,0),MATCH((CUADRO!J$5&amp;$E199),'Hoja de Trabajo para listado'!$CD$151:$DC$151,0)),0)</f>
        <v>0</v>
      </c>
      <c r="K199" s="245">
        <f ca="1">+IFERROR(INDEX('Hoja de Trabajo para listado'!$A$155:$Z$1048576,MATCH($A199,'Hoja de Trabajo para listado'!$A$155:$A$1048576,0),MATCH((CUADRO!K$5&amp;$E199),'Hoja de Trabajo para listado'!$A$151:$Z$151,0)),0)+IFERROR(INDEX('Hoja de Trabajo para listado'!$AB$155:$BA$1048576,MATCH($A199,'Hoja de Trabajo para listado'!$AB$155:$AB$1048576,0),MATCH((CUADRO!K$5&amp;$E199),'Hoja de Trabajo para listado'!$AB$151:$BA$151,0)),0)+IFERROR(INDEX('Hoja de Trabajo para listado'!$BC$155:$CB$1048576,MATCH($A199,'Hoja de Trabajo para listado'!$BC$155:$BC$1048576,0),MATCH((CUADRO!K$5&amp;$E199),'Hoja de Trabajo para listado'!$BC$151:$CB$151,0)),0)+IFERROR(INDEX('Hoja de Trabajo para listado'!$DE$153:$DG$274,MATCH($A199,'Hoja de Trabajo para listado'!$DE$153:$DE$1048576,0),MATCH((CUADRO!K$5&amp;$E199),'Hoja de Trabajo para listado'!$DE$151:$DG$151,0)),0)+IFERROR(INDEX('Hoja de Trabajo para listado'!$CD$155:$DC$1048576,MATCH($A199,'Hoja de Trabajo para listado'!$CD$155:$CD$1048576,0),MATCH((CUADRO!K$5&amp;$E199),'Hoja de Trabajo para listado'!$CD$151:$DC$151,0)),0)</f>
        <v>0</v>
      </c>
      <c r="L199" s="245">
        <f ca="1">+IFERROR(INDEX('Hoja de Trabajo para listado'!$A$155:$Z$1048576,MATCH($A199,'Hoja de Trabajo para listado'!$A$155:$A$1048576,0),MATCH((CUADRO!L$5&amp;$E199),'Hoja de Trabajo para listado'!$A$151:$Z$151,0)),0)+IFERROR(INDEX('Hoja de Trabajo para listado'!$AB$155:$BA$1048576,MATCH($A199,'Hoja de Trabajo para listado'!$AB$155:$AB$1048576,0),MATCH((CUADRO!L$5&amp;$E199),'Hoja de Trabajo para listado'!$AB$151:$BA$151,0)),0)+IFERROR(INDEX('Hoja de Trabajo para listado'!$BC$155:$CB$1048576,MATCH($A199,'Hoja de Trabajo para listado'!$BC$155:$BC$1048576,0),MATCH((CUADRO!L$5&amp;$E199),'Hoja de Trabajo para listado'!$BC$151:$CB$151,0)),0)+IFERROR(INDEX('Hoja de Trabajo para listado'!$DE$153:$DG$274,MATCH($A199,'Hoja de Trabajo para listado'!$DE$153:$DE$1048576,0),MATCH((CUADRO!L$5&amp;$E199),'Hoja de Trabajo para listado'!$DE$151:$DG$151,0)),0)+IFERROR(INDEX('Hoja de Trabajo para listado'!$CD$155:$DC$1048576,MATCH($A199,'Hoja de Trabajo para listado'!$CD$155:$CD$1048576,0),MATCH((CUADRO!L$5&amp;$E199),'Hoja de Trabajo para listado'!$CD$151:$DC$151,0)),0)</f>
        <v>0</v>
      </c>
      <c r="M199" s="245">
        <f ca="1">+IFERROR(INDEX('Hoja de Trabajo para listado'!$A$155:$Z$1048576,MATCH($A199,'Hoja de Trabajo para listado'!$A$155:$A$1048576,0),MATCH((CUADRO!M$5&amp;$E199),'Hoja de Trabajo para listado'!$A$151:$Z$151,0)),0)+IFERROR(INDEX('Hoja de Trabajo para listado'!$AB$155:$BA$1048576,MATCH($A199,'Hoja de Trabajo para listado'!$AB$155:$AB$1048576,0),MATCH((CUADRO!M$5&amp;$E199),'Hoja de Trabajo para listado'!$AB$151:$BA$151,0)),0)+IFERROR(INDEX('Hoja de Trabajo para listado'!$BC$155:$CB$1048576,MATCH($A199,'Hoja de Trabajo para listado'!$BC$155:$BC$1048576,0),MATCH((CUADRO!M$5&amp;$E199),'Hoja de Trabajo para listado'!$BC$151:$CB$151,0)),0)+IFERROR(INDEX('Hoja de Trabajo para listado'!$DE$153:$DG$274,MATCH($A199,'Hoja de Trabajo para listado'!$DE$153:$DE$1048576,0),MATCH((CUADRO!M$5&amp;$E199),'Hoja de Trabajo para listado'!$DE$151:$DG$151,0)),0)+IFERROR(INDEX('Hoja de Trabajo para listado'!$CD$155:$DC$1048576,MATCH($A199,'Hoja de Trabajo para listado'!$CD$155:$CD$1048576,0),MATCH((CUADRO!M$5&amp;$E199),'Hoja de Trabajo para listado'!$CD$151:$DC$151,0)),0)</f>
        <v>0</v>
      </c>
      <c r="N199" s="245">
        <f ca="1">+IFERROR(INDEX('Hoja de Trabajo para listado'!$A$155:$Z$1048576,MATCH($A199,'Hoja de Trabajo para listado'!$A$155:$A$1048576,0),MATCH((CUADRO!N$5&amp;$E199),'Hoja de Trabajo para listado'!$A$151:$Z$151,0)),0)+IFERROR(INDEX('Hoja de Trabajo para listado'!$AB$155:$BA$1048576,MATCH($A199,'Hoja de Trabajo para listado'!$AB$155:$AB$1048576,0),MATCH((CUADRO!N$5&amp;$E199),'Hoja de Trabajo para listado'!$AB$151:$BA$151,0)),0)+IFERROR(INDEX('Hoja de Trabajo para listado'!$BC$155:$CB$1048576,MATCH($A199,'Hoja de Trabajo para listado'!$BC$155:$BC$1048576,0),MATCH((CUADRO!N$5&amp;$E199),'Hoja de Trabajo para listado'!$BC$151:$CB$151,0)),0)+IFERROR(INDEX('Hoja de Trabajo para listado'!$DE$153:$DG$274,MATCH($A199,'Hoja de Trabajo para listado'!$DE$153:$DE$1048576,0),MATCH((CUADRO!N$5&amp;$E199),'Hoja de Trabajo para listado'!$DE$151:$DG$151,0)),0)+IFERROR(INDEX('Hoja de Trabajo para listado'!$CD$155:$DC$1048576,MATCH($A199,'Hoja de Trabajo para listado'!$CD$155:$CD$1048576,0),MATCH((CUADRO!N$5&amp;$E199),'Hoja de Trabajo para listado'!$CD$151:$DC$151,0)),0)</f>
        <v>0</v>
      </c>
      <c r="O199" s="245">
        <f ca="1">+IFERROR(INDEX('Hoja de Trabajo para listado'!$A$155:$Z$1048576,MATCH($A199,'Hoja de Trabajo para listado'!$A$155:$A$1048576,0),MATCH((CUADRO!O$5&amp;$E199),'Hoja de Trabajo para listado'!$A$151:$Z$151,0)),0)+IFERROR(INDEX('Hoja de Trabajo para listado'!$AB$155:$BA$1048576,MATCH($A199,'Hoja de Trabajo para listado'!$AB$155:$AB$1048576,0),MATCH((CUADRO!O$5&amp;$E199),'Hoja de Trabajo para listado'!$AB$151:$BA$151,0)),0)+IFERROR(INDEX('Hoja de Trabajo para listado'!$BC$155:$CB$1048576,MATCH($A199,'Hoja de Trabajo para listado'!$BC$155:$BC$1048576,0),MATCH((CUADRO!O$5&amp;$E199),'Hoja de Trabajo para listado'!$BC$151:$CB$151,0)),0)+IFERROR(INDEX('Hoja de Trabajo para listado'!$DE$153:$DG$274,MATCH($A199,'Hoja de Trabajo para listado'!$DE$153:$DE$1048576,0),MATCH((CUADRO!O$5&amp;$E199),'Hoja de Trabajo para listado'!$DE$151:$DG$151,0)),0)+IFERROR(INDEX('Hoja de Trabajo para listado'!$CD$155:$DC$1048576,MATCH($A199,'Hoja de Trabajo para listado'!$CD$155:$CD$1048576,0),MATCH((CUADRO!O$5&amp;$E199),'Hoja de Trabajo para listado'!$CD$151:$DC$151,0)),0)</f>
        <v>0</v>
      </c>
      <c r="P199" s="245">
        <f ca="1">+IFERROR(INDEX('Hoja de Trabajo para listado'!$A$155:$Z$1048576,MATCH($A199,'Hoja de Trabajo para listado'!$A$155:$A$1048576,0),MATCH((CUADRO!P$5&amp;$E199),'Hoja de Trabajo para listado'!$A$151:$Z$151,0)),0)+IFERROR(INDEX('Hoja de Trabajo para listado'!$AB$155:$BA$1048576,MATCH($A199,'Hoja de Trabajo para listado'!$AB$155:$AB$1048576,0),MATCH((CUADRO!P$5&amp;$E199),'Hoja de Trabajo para listado'!$AB$151:$BA$151,0)),0)+IFERROR(INDEX('Hoja de Trabajo para listado'!$BC$155:$CB$1048576,MATCH($A199,'Hoja de Trabajo para listado'!$BC$155:$BC$1048576,0),MATCH((CUADRO!P$5&amp;$E199),'Hoja de Trabajo para listado'!$BC$151:$CB$151,0)),0)+IFERROR(INDEX('Hoja de Trabajo para listado'!$DE$153:$DG$274,MATCH($A199,'Hoja de Trabajo para listado'!$DE$153:$DE$1048576,0),MATCH((CUADRO!P$5&amp;$E199),'Hoja de Trabajo para listado'!$DE$151:$DG$151,0)),0)+IFERROR(INDEX('Hoja de Trabajo para listado'!$CD$155:$DC$1048576,MATCH($A199,'Hoja de Trabajo para listado'!$CD$155:$CD$1048576,0),MATCH((CUADRO!P$5&amp;$E199),'Hoja de Trabajo para listado'!$CD$151:$DC$151,0)),0)</f>
        <v>0</v>
      </c>
      <c r="Q199" s="245">
        <f ca="1">+IFERROR(INDEX('Hoja de Trabajo para listado'!$A$155:$Z$1048576,MATCH($A199,'Hoja de Trabajo para listado'!$A$155:$A$1048576,0),MATCH((CUADRO!Q$5&amp;$E199),'Hoja de Trabajo para listado'!$A$151:$Z$151,0)),0)+IFERROR(INDEX('Hoja de Trabajo para listado'!$AB$155:$BA$1048576,MATCH($A199,'Hoja de Trabajo para listado'!$AB$155:$AB$1048576,0),MATCH((CUADRO!Q$5&amp;$E199),'Hoja de Trabajo para listado'!$AB$151:$BA$151,0)),0)+IFERROR(INDEX('Hoja de Trabajo para listado'!$BC$155:$CB$1048576,MATCH($A199,'Hoja de Trabajo para listado'!$BC$155:$BC$1048576,0),MATCH((CUADRO!Q$5&amp;$E199),'Hoja de Trabajo para listado'!$BC$151:$CB$151,0)),0)+IFERROR(INDEX('Hoja de Trabajo para listado'!$DE$153:$DG$274,MATCH($A199,'Hoja de Trabajo para listado'!$DE$153:$DE$1048576,0),MATCH((CUADRO!Q$5&amp;$E199),'Hoja de Trabajo para listado'!$DE$151:$DG$151,0)),0)+IFERROR(INDEX('Hoja de Trabajo para listado'!$CD$155:$DC$1048576,MATCH($A199,'Hoja de Trabajo para listado'!$CD$155:$CD$1048576,0),MATCH((CUADRO!Q$5&amp;$E199),'Hoja de Trabajo para listado'!$CD$151:$DC$151,0)),0)</f>
        <v>0</v>
      </c>
      <c r="R199" s="245">
        <f t="shared" ca="1" si="9"/>
        <v>2709.58</v>
      </c>
      <c r="S199" s="245">
        <f ca="1">+R198+R199</f>
        <v>2709.58</v>
      </c>
      <c r="T199" s="245">
        <f ca="1">+S199</f>
        <v>2709.58</v>
      </c>
      <c r="U199" s="244">
        <f t="shared" si="10"/>
        <v>2</v>
      </c>
      <c r="V199" s="333" t="str">
        <f>+VLOOKUP(A199,bd_lista!$A$3:$E$590,5,FALSE)</f>
        <v>Instituciones Descentralizadas</v>
      </c>
      <c r="W199" s="392"/>
      <c r="X199" s="242">
        <f>+VLOOKUP(A199,[4]Sheet1!$A$13:$D$744,4,FALSE)</f>
        <v>66</v>
      </c>
      <c r="Y199" s="242" t="str">
        <f>+VLOOKUP(X199,bd_lista!$A$3:$C$590,3,FALSE)</f>
        <v>Ministerio de Planificación del Desarrollo</v>
      </c>
      <c r="Z199" s="292"/>
      <c r="AA199" s="321"/>
    </row>
    <row r="200" spans="1:27" customFormat="1" ht="15" hidden="1" customHeight="1">
      <c r="A200" s="251">
        <v>288</v>
      </c>
      <c r="B200" s="387">
        <f>+A200</f>
        <v>288</v>
      </c>
      <c r="C200" s="247" t="str">
        <f>+VLOOKUP(A200,bd_lista!$A$3:$C$590,3,FALSE)</f>
        <v>Servicio Nacional de Riego</v>
      </c>
      <c r="D200" s="389" t="str">
        <f>+C200</f>
        <v>Servicio Nacional de Riego</v>
      </c>
      <c r="E200" s="247" t="s">
        <v>1304</v>
      </c>
      <c r="F200" s="243">
        <f ca="1">+IFERROR(INDEX('Hoja de Trabajo para listado'!$A$155:$Z$1048576,MATCH($A200,'Hoja de Trabajo para listado'!$A$155:$A$1048576,0),MATCH((CUADRO!F$5&amp;$E200),'Hoja de Trabajo para listado'!$A$151:$Z$151,0)),0)+IFERROR(INDEX('Hoja de Trabajo para listado'!$AB$155:$BA$1048576,MATCH($A200,'Hoja de Trabajo para listado'!$AB$155:$AB$1048576,0),MATCH((CUADRO!F$5&amp;$E200),'Hoja de Trabajo para listado'!$AB$151:$BA$151,0)),0)+IFERROR(INDEX('Hoja de Trabajo para listado'!$BC$155:$CB$1048576,MATCH($A200,'Hoja de Trabajo para listado'!$BC$155:$BC$1048576,0),MATCH((CUADRO!F$5&amp;$E200),'Hoja de Trabajo para listado'!$BC$151:$CB$151,0)),0)+IFERROR(INDEX('Hoja de Trabajo para listado'!$DE$153:$DG$274,MATCH($A200,'Hoja de Trabajo para listado'!$DE$153:$DE$1048576,0),MATCH((CUADRO!F$5&amp;$E200),'Hoja de Trabajo para listado'!$DE$151:$DG$151,0)),0)+IFERROR(INDEX('Hoja de Trabajo para listado'!$CD$155:$DC$1048576,MATCH($A200,'Hoja de Trabajo para listado'!$CD$155:$CD$1048576,0),MATCH((CUADRO!F$5&amp;$E200),'Hoja de Trabajo para listado'!$CD$151:$DC$151,0)),0)</f>
        <v>0</v>
      </c>
      <c r="G200" s="243">
        <f ca="1">+IFERROR(INDEX('Hoja de Trabajo para listado'!$A$155:$Z$1048576,MATCH($A200,'Hoja de Trabajo para listado'!$A$155:$A$1048576,0),MATCH((CUADRO!G$5&amp;$E200),'Hoja de Trabajo para listado'!$A$151:$Z$151,0)),0)+IFERROR(INDEX('Hoja de Trabajo para listado'!$AB$155:$BA$1048576,MATCH($A200,'Hoja de Trabajo para listado'!$AB$155:$AB$1048576,0),MATCH((CUADRO!G$5&amp;$E200),'Hoja de Trabajo para listado'!$AB$151:$BA$151,0)),0)+IFERROR(INDEX('Hoja de Trabajo para listado'!$BC$155:$CB$1048576,MATCH($A200,'Hoja de Trabajo para listado'!$BC$155:$BC$1048576,0),MATCH((CUADRO!G$5&amp;$E200),'Hoja de Trabajo para listado'!$BC$151:$CB$151,0)),0)+IFERROR(INDEX('Hoja de Trabajo para listado'!$DE$153:$DG$274,MATCH($A200,'Hoja de Trabajo para listado'!$DE$153:$DE$1048576,0),MATCH((CUADRO!G$5&amp;$E200),'Hoja de Trabajo para listado'!$DE$151:$DG$151,0)),0)+IFERROR(INDEX('Hoja de Trabajo para listado'!$CD$155:$DC$1048576,MATCH($A200,'Hoja de Trabajo para listado'!$CD$155:$CD$1048576,0),MATCH((CUADRO!G$5&amp;$E200),'Hoja de Trabajo para listado'!$CD$151:$DC$151,0)),0)</f>
        <v>0</v>
      </c>
      <c r="H200" s="243">
        <f ca="1">+IFERROR(INDEX('Hoja de Trabajo para listado'!$A$155:$Z$1048576,MATCH($A200,'Hoja de Trabajo para listado'!$A$155:$A$1048576,0),MATCH((CUADRO!H$5&amp;$E200),'Hoja de Trabajo para listado'!$A$151:$Z$151,0)),0)+IFERROR(INDEX('Hoja de Trabajo para listado'!$AB$155:$BA$1048576,MATCH($A200,'Hoja de Trabajo para listado'!$AB$155:$AB$1048576,0),MATCH((CUADRO!H$5&amp;$E200),'Hoja de Trabajo para listado'!$AB$151:$BA$151,0)),0)+IFERROR(INDEX('Hoja de Trabajo para listado'!$BC$155:$CB$1048576,MATCH($A200,'Hoja de Trabajo para listado'!$BC$155:$BC$1048576,0),MATCH((CUADRO!H$5&amp;$E200),'Hoja de Trabajo para listado'!$BC$151:$CB$151,0)),0)+IFERROR(INDEX('Hoja de Trabajo para listado'!$DE$153:$DG$274,MATCH($A200,'Hoja de Trabajo para listado'!$DE$153:$DE$1048576,0),MATCH((CUADRO!H$5&amp;$E200),'Hoja de Trabajo para listado'!$DE$151:$DG$151,0)),0)+IFERROR(INDEX('Hoja de Trabajo para listado'!$CD$155:$DC$1048576,MATCH($A200,'Hoja de Trabajo para listado'!$CD$155:$CD$1048576,0),MATCH((CUADRO!H$5&amp;$E200),'Hoja de Trabajo para listado'!$CD$151:$DC$151,0)),0)</f>
        <v>0</v>
      </c>
      <c r="I200" s="243">
        <f ca="1">+IFERROR(INDEX('Hoja de Trabajo para listado'!$A$155:$Z$1048576,MATCH($A200,'Hoja de Trabajo para listado'!$A$155:$A$1048576,0),MATCH((CUADRO!I$5&amp;$E200),'Hoja de Trabajo para listado'!$A$151:$Z$151,0)),0)+IFERROR(INDEX('Hoja de Trabajo para listado'!$AB$155:$BA$1048576,MATCH($A200,'Hoja de Trabajo para listado'!$AB$155:$AB$1048576,0),MATCH((CUADRO!I$5&amp;$E200),'Hoja de Trabajo para listado'!$AB$151:$BA$151,0)),0)+IFERROR(INDEX('Hoja de Trabajo para listado'!$BC$155:$CB$1048576,MATCH($A200,'Hoja de Trabajo para listado'!$BC$155:$BC$1048576,0),MATCH((CUADRO!I$5&amp;$E200),'Hoja de Trabajo para listado'!$BC$151:$CB$151,0)),0)+IFERROR(INDEX('Hoja de Trabajo para listado'!$DE$153:$DG$274,MATCH($A200,'Hoja de Trabajo para listado'!$DE$153:$DE$1048576,0),MATCH((CUADRO!I$5&amp;$E200),'Hoja de Trabajo para listado'!$DE$151:$DG$151,0)),0)+IFERROR(INDEX('Hoja de Trabajo para listado'!$CD$155:$DC$1048576,MATCH($A200,'Hoja de Trabajo para listado'!$CD$155:$CD$1048576,0),MATCH((CUADRO!I$5&amp;$E200),'Hoja de Trabajo para listado'!$CD$151:$DC$151,0)),0)</f>
        <v>0</v>
      </c>
      <c r="J200" s="243">
        <f ca="1">+IFERROR(INDEX('Hoja de Trabajo para listado'!$A$155:$Z$1048576,MATCH($A200,'Hoja de Trabajo para listado'!$A$155:$A$1048576,0),MATCH((CUADRO!J$5&amp;$E200),'Hoja de Trabajo para listado'!$A$151:$Z$151,0)),0)+IFERROR(INDEX('Hoja de Trabajo para listado'!$AB$155:$BA$1048576,MATCH($A200,'Hoja de Trabajo para listado'!$AB$155:$AB$1048576,0),MATCH((CUADRO!J$5&amp;$E200),'Hoja de Trabajo para listado'!$AB$151:$BA$151,0)),0)+IFERROR(INDEX('Hoja de Trabajo para listado'!$BC$155:$CB$1048576,MATCH($A200,'Hoja de Trabajo para listado'!$BC$155:$BC$1048576,0),MATCH((CUADRO!J$5&amp;$E200),'Hoja de Trabajo para listado'!$BC$151:$CB$151,0)),0)+IFERROR(INDEX('Hoja de Trabajo para listado'!$DE$153:$DG$274,MATCH($A200,'Hoja de Trabajo para listado'!$DE$153:$DE$1048576,0),MATCH((CUADRO!J$5&amp;$E200),'Hoja de Trabajo para listado'!$DE$151:$DG$151,0)),0)+IFERROR(INDEX('Hoja de Trabajo para listado'!$CD$155:$DC$1048576,MATCH($A200,'Hoja de Trabajo para listado'!$CD$155:$CD$1048576,0),MATCH((CUADRO!J$5&amp;$E200),'Hoja de Trabajo para listado'!$CD$151:$DC$151,0)),0)</f>
        <v>0</v>
      </c>
      <c r="K200" s="243">
        <f ca="1">+IFERROR(INDEX('Hoja de Trabajo para listado'!$A$155:$Z$1048576,MATCH($A200,'Hoja de Trabajo para listado'!$A$155:$A$1048576,0),MATCH((CUADRO!K$5&amp;$E200),'Hoja de Trabajo para listado'!$A$151:$Z$151,0)),0)+IFERROR(INDEX('Hoja de Trabajo para listado'!$AB$155:$BA$1048576,MATCH($A200,'Hoja de Trabajo para listado'!$AB$155:$AB$1048576,0),MATCH((CUADRO!K$5&amp;$E200),'Hoja de Trabajo para listado'!$AB$151:$BA$151,0)),0)+IFERROR(INDEX('Hoja de Trabajo para listado'!$BC$155:$CB$1048576,MATCH($A200,'Hoja de Trabajo para listado'!$BC$155:$BC$1048576,0),MATCH((CUADRO!K$5&amp;$E200),'Hoja de Trabajo para listado'!$BC$151:$CB$151,0)),0)+IFERROR(INDEX('Hoja de Trabajo para listado'!$DE$153:$DG$274,MATCH($A200,'Hoja de Trabajo para listado'!$DE$153:$DE$1048576,0),MATCH((CUADRO!K$5&amp;$E200),'Hoja de Trabajo para listado'!$DE$151:$DG$151,0)),0)+IFERROR(INDEX('Hoja de Trabajo para listado'!$CD$155:$DC$1048576,MATCH($A200,'Hoja de Trabajo para listado'!$CD$155:$CD$1048576,0),MATCH((CUADRO!K$5&amp;$E200),'Hoja de Trabajo para listado'!$CD$151:$DC$151,0)),0)</f>
        <v>0</v>
      </c>
      <c r="L200" s="243">
        <f ca="1">+IFERROR(INDEX('Hoja de Trabajo para listado'!$A$155:$Z$1048576,MATCH($A200,'Hoja de Trabajo para listado'!$A$155:$A$1048576,0),MATCH((CUADRO!L$5&amp;$E200),'Hoja de Trabajo para listado'!$A$151:$Z$151,0)),0)+IFERROR(INDEX('Hoja de Trabajo para listado'!$AB$155:$BA$1048576,MATCH($A200,'Hoja de Trabajo para listado'!$AB$155:$AB$1048576,0),MATCH((CUADRO!L$5&amp;$E200),'Hoja de Trabajo para listado'!$AB$151:$BA$151,0)),0)+IFERROR(INDEX('Hoja de Trabajo para listado'!$BC$155:$CB$1048576,MATCH($A200,'Hoja de Trabajo para listado'!$BC$155:$BC$1048576,0),MATCH((CUADRO!L$5&amp;$E200),'Hoja de Trabajo para listado'!$BC$151:$CB$151,0)),0)+IFERROR(INDEX('Hoja de Trabajo para listado'!$DE$153:$DG$274,MATCH($A200,'Hoja de Trabajo para listado'!$DE$153:$DE$1048576,0),MATCH((CUADRO!L$5&amp;$E200),'Hoja de Trabajo para listado'!$DE$151:$DG$151,0)),0)+IFERROR(INDEX('Hoja de Trabajo para listado'!$CD$155:$DC$1048576,MATCH($A200,'Hoja de Trabajo para listado'!$CD$155:$CD$1048576,0),MATCH((CUADRO!L$5&amp;$E200),'Hoja de Trabajo para listado'!$CD$151:$DC$151,0)),0)</f>
        <v>0</v>
      </c>
      <c r="M200" s="243">
        <f ca="1">+IFERROR(INDEX('Hoja de Trabajo para listado'!$A$155:$Z$1048576,MATCH($A200,'Hoja de Trabajo para listado'!$A$155:$A$1048576,0),MATCH((CUADRO!M$5&amp;$E200),'Hoja de Trabajo para listado'!$A$151:$Z$151,0)),0)+IFERROR(INDEX('Hoja de Trabajo para listado'!$AB$155:$BA$1048576,MATCH($A200,'Hoja de Trabajo para listado'!$AB$155:$AB$1048576,0),MATCH((CUADRO!M$5&amp;$E200),'Hoja de Trabajo para listado'!$AB$151:$BA$151,0)),0)+IFERROR(INDEX('Hoja de Trabajo para listado'!$BC$155:$CB$1048576,MATCH($A200,'Hoja de Trabajo para listado'!$BC$155:$BC$1048576,0),MATCH((CUADRO!M$5&amp;$E200),'Hoja de Trabajo para listado'!$BC$151:$CB$151,0)),0)+IFERROR(INDEX('Hoja de Trabajo para listado'!$DE$153:$DG$274,MATCH($A200,'Hoja de Trabajo para listado'!$DE$153:$DE$1048576,0),MATCH((CUADRO!M$5&amp;$E200),'Hoja de Trabajo para listado'!$DE$151:$DG$151,0)),0)+IFERROR(INDEX('Hoja de Trabajo para listado'!$CD$155:$DC$1048576,MATCH($A200,'Hoja de Trabajo para listado'!$CD$155:$CD$1048576,0),MATCH((CUADRO!M$5&amp;$E200),'Hoja de Trabajo para listado'!$CD$151:$DC$151,0)),0)</f>
        <v>0</v>
      </c>
      <c r="N200" s="243">
        <f ca="1">+IFERROR(INDEX('Hoja de Trabajo para listado'!$A$155:$Z$1048576,MATCH($A200,'Hoja de Trabajo para listado'!$A$155:$A$1048576,0),MATCH((CUADRO!N$5&amp;$E200),'Hoja de Trabajo para listado'!$A$151:$Z$151,0)),0)+IFERROR(INDEX('Hoja de Trabajo para listado'!$AB$155:$BA$1048576,MATCH($A200,'Hoja de Trabajo para listado'!$AB$155:$AB$1048576,0),MATCH((CUADRO!N$5&amp;$E200),'Hoja de Trabajo para listado'!$AB$151:$BA$151,0)),0)+IFERROR(INDEX('Hoja de Trabajo para listado'!$BC$155:$CB$1048576,MATCH($A200,'Hoja de Trabajo para listado'!$BC$155:$BC$1048576,0),MATCH((CUADRO!N$5&amp;$E200),'Hoja de Trabajo para listado'!$BC$151:$CB$151,0)),0)+IFERROR(INDEX('Hoja de Trabajo para listado'!$DE$153:$DG$274,MATCH($A200,'Hoja de Trabajo para listado'!$DE$153:$DE$1048576,0),MATCH((CUADRO!N$5&amp;$E200),'Hoja de Trabajo para listado'!$DE$151:$DG$151,0)),0)+IFERROR(INDEX('Hoja de Trabajo para listado'!$CD$155:$DC$1048576,MATCH($A200,'Hoja de Trabajo para listado'!$CD$155:$CD$1048576,0),MATCH((CUADRO!N$5&amp;$E200),'Hoja de Trabajo para listado'!$CD$151:$DC$151,0)),0)</f>
        <v>0</v>
      </c>
      <c r="O200" s="243">
        <f ca="1">+IFERROR(INDEX('Hoja de Trabajo para listado'!$A$155:$Z$1048576,MATCH($A200,'Hoja de Trabajo para listado'!$A$155:$A$1048576,0),MATCH((CUADRO!O$5&amp;$E200),'Hoja de Trabajo para listado'!$A$151:$Z$151,0)),0)+IFERROR(INDEX('Hoja de Trabajo para listado'!$AB$155:$BA$1048576,MATCH($A200,'Hoja de Trabajo para listado'!$AB$155:$AB$1048576,0),MATCH((CUADRO!O$5&amp;$E200),'Hoja de Trabajo para listado'!$AB$151:$BA$151,0)),0)+IFERROR(INDEX('Hoja de Trabajo para listado'!$BC$155:$CB$1048576,MATCH($A200,'Hoja de Trabajo para listado'!$BC$155:$BC$1048576,0),MATCH((CUADRO!O$5&amp;$E200),'Hoja de Trabajo para listado'!$BC$151:$CB$151,0)),0)+IFERROR(INDEX('Hoja de Trabajo para listado'!$DE$153:$DG$274,MATCH($A200,'Hoja de Trabajo para listado'!$DE$153:$DE$1048576,0),MATCH((CUADRO!O$5&amp;$E200),'Hoja de Trabajo para listado'!$DE$151:$DG$151,0)),0)+IFERROR(INDEX('Hoja de Trabajo para listado'!$CD$155:$DC$1048576,MATCH($A200,'Hoja de Trabajo para listado'!$CD$155:$CD$1048576,0),MATCH((CUADRO!O$5&amp;$E200),'Hoja de Trabajo para listado'!$CD$151:$DC$151,0)),0)</f>
        <v>0</v>
      </c>
      <c r="P200" s="243">
        <f ca="1">+IFERROR(INDEX('Hoja de Trabajo para listado'!$A$155:$Z$1048576,MATCH($A200,'Hoja de Trabajo para listado'!$A$155:$A$1048576,0),MATCH((CUADRO!P$5&amp;$E200),'Hoja de Trabajo para listado'!$A$151:$Z$151,0)),0)+IFERROR(INDEX('Hoja de Trabajo para listado'!$AB$155:$BA$1048576,MATCH($A200,'Hoja de Trabajo para listado'!$AB$155:$AB$1048576,0),MATCH((CUADRO!P$5&amp;$E200),'Hoja de Trabajo para listado'!$AB$151:$BA$151,0)),0)+IFERROR(INDEX('Hoja de Trabajo para listado'!$BC$155:$CB$1048576,MATCH($A200,'Hoja de Trabajo para listado'!$BC$155:$BC$1048576,0),MATCH((CUADRO!P$5&amp;$E200),'Hoja de Trabajo para listado'!$BC$151:$CB$151,0)),0)+IFERROR(INDEX('Hoja de Trabajo para listado'!$DE$153:$DG$274,MATCH($A200,'Hoja de Trabajo para listado'!$DE$153:$DE$1048576,0),MATCH((CUADRO!P$5&amp;$E200),'Hoja de Trabajo para listado'!$DE$151:$DG$151,0)),0)+IFERROR(INDEX('Hoja de Trabajo para listado'!$CD$155:$DC$1048576,MATCH($A200,'Hoja de Trabajo para listado'!$CD$155:$CD$1048576,0),MATCH((CUADRO!P$5&amp;$E200),'Hoja de Trabajo para listado'!$CD$151:$DC$151,0)),0)</f>
        <v>0</v>
      </c>
      <c r="Q200" s="243">
        <f ca="1">+IFERROR(INDEX('Hoja de Trabajo para listado'!$A$155:$Z$1048576,MATCH($A200,'Hoja de Trabajo para listado'!$A$155:$A$1048576,0),MATCH((CUADRO!Q$5&amp;$E200),'Hoja de Trabajo para listado'!$A$151:$Z$151,0)),0)+IFERROR(INDEX('Hoja de Trabajo para listado'!$AB$155:$BA$1048576,MATCH($A200,'Hoja de Trabajo para listado'!$AB$155:$AB$1048576,0),MATCH((CUADRO!Q$5&amp;$E200),'Hoja de Trabajo para listado'!$AB$151:$BA$151,0)),0)+IFERROR(INDEX('Hoja de Trabajo para listado'!$BC$155:$CB$1048576,MATCH($A200,'Hoja de Trabajo para listado'!$BC$155:$BC$1048576,0),MATCH((CUADRO!Q$5&amp;$E200),'Hoja de Trabajo para listado'!$BC$151:$CB$151,0)),0)+IFERROR(INDEX('Hoja de Trabajo para listado'!$DE$153:$DG$274,MATCH($A200,'Hoja de Trabajo para listado'!$DE$153:$DE$1048576,0),MATCH((CUADRO!Q$5&amp;$E200),'Hoja de Trabajo para listado'!$DE$151:$DG$151,0)),0)+IFERROR(INDEX('Hoja de Trabajo para listado'!$CD$155:$DC$1048576,MATCH($A200,'Hoja de Trabajo para listado'!$CD$155:$CD$1048576,0),MATCH((CUADRO!Q$5&amp;$E200),'Hoja de Trabajo para listado'!$CD$151:$DC$151,0)),0)</f>
        <v>0</v>
      </c>
      <c r="R200" s="243">
        <f t="shared" ca="1" si="9"/>
        <v>0</v>
      </c>
      <c r="S200" s="243"/>
      <c r="T200" s="243">
        <f ca="1">+T201</f>
        <v>3469.05</v>
      </c>
      <c r="U200" s="242">
        <f t="shared" si="10"/>
        <v>1</v>
      </c>
      <c r="V200" s="333" t="str">
        <f>+VLOOKUP(A200,bd_lista!$A$3:$E$590,5,FALSE)</f>
        <v>Instituciones Descentralizadas</v>
      </c>
      <c r="W200" s="391" t="str">
        <f>+V200</f>
        <v>Instituciones Descentralizadas</v>
      </c>
      <c r="X200" s="242">
        <f>+VLOOKUP(A200,[4]Sheet1!$A$13:$D$744,4,FALSE)</f>
        <v>86</v>
      </c>
      <c r="Y200" s="242" t="str">
        <f>+VLOOKUP(X200,bd_lista!$A$3:$C$590,3,FALSE)</f>
        <v>Ministerio de Medio Ambiente y Agua</v>
      </c>
      <c r="Z200" s="294">
        <f>+X200</f>
        <v>86</v>
      </c>
      <c r="AA200" s="319" t="str">
        <f>+Y200</f>
        <v>Ministerio de Medio Ambiente y Agua</v>
      </c>
    </row>
    <row r="201" spans="1:27" customFormat="1" ht="15" hidden="1" customHeight="1">
      <c r="A201" s="32">
        <v>288</v>
      </c>
      <c r="B201" s="388"/>
      <c r="C201" s="333" t="str">
        <f>+VLOOKUP(A201,bd_lista!$A$3:$C$590,3,FALSE)</f>
        <v>Servicio Nacional de Riego</v>
      </c>
      <c r="D201" s="390"/>
      <c r="E201" s="333" t="s">
        <v>1305</v>
      </c>
      <c r="F201" s="245">
        <f ca="1">+IFERROR(INDEX('Hoja de Trabajo para listado'!$A$155:$Z$1048576,MATCH($A201,'Hoja de Trabajo para listado'!$A$155:$A$1048576,0),MATCH((CUADRO!F$5&amp;$E201),'Hoja de Trabajo para listado'!$A$151:$Z$151,0)),0)+IFERROR(INDEX('Hoja de Trabajo para listado'!$AB$155:$BA$1048576,MATCH($A201,'Hoja de Trabajo para listado'!$AB$155:$AB$1048576,0),MATCH((CUADRO!F$5&amp;$E201),'Hoja de Trabajo para listado'!$AB$151:$BA$151,0)),0)+IFERROR(INDEX('Hoja de Trabajo para listado'!$BC$155:$CB$1048576,MATCH($A201,'Hoja de Trabajo para listado'!$BC$155:$BC$1048576,0),MATCH((CUADRO!F$5&amp;$E201),'Hoja de Trabajo para listado'!$BC$151:$CB$151,0)),0)+IFERROR(INDEX('Hoja de Trabajo para listado'!$DE$153:$DG$274,MATCH($A201,'Hoja de Trabajo para listado'!$DE$153:$DE$1048576,0),MATCH((CUADRO!F$5&amp;$E201),'Hoja de Trabajo para listado'!$DE$151:$DG$151,0)),0)+IFERROR(INDEX('Hoja de Trabajo para listado'!$CD$155:$DC$1048576,MATCH($A201,'Hoja de Trabajo para listado'!$CD$155:$CD$1048576,0),MATCH((CUADRO!F$5&amp;$E201),'Hoja de Trabajo para listado'!$CD$151:$DC$151,0)),0)</f>
        <v>0</v>
      </c>
      <c r="G201" s="245">
        <f ca="1">+IFERROR(INDEX('Hoja de Trabajo para listado'!$A$155:$Z$1048576,MATCH($A201,'Hoja de Trabajo para listado'!$A$155:$A$1048576,0),MATCH((CUADRO!G$5&amp;$E201),'Hoja de Trabajo para listado'!$A$151:$Z$151,0)),0)+IFERROR(INDEX('Hoja de Trabajo para listado'!$AB$155:$BA$1048576,MATCH($A201,'Hoja de Trabajo para listado'!$AB$155:$AB$1048576,0),MATCH((CUADRO!G$5&amp;$E201),'Hoja de Trabajo para listado'!$AB$151:$BA$151,0)),0)+IFERROR(INDEX('Hoja de Trabajo para listado'!$BC$155:$CB$1048576,MATCH($A201,'Hoja de Trabajo para listado'!$BC$155:$BC$1048576,0),MATCH((CUADRO!G$5&amp;$E201),'Hoja de Trabajo para listado'!$BC$151:$CB$151,0)),0)+IFERROR(INDEX('Hoja de Trabajo para listado'!$DE$153:$DG$274,MATCH($A201,'Hoja de Trabajo para listado'!$DE$153:$DE$1048576,0),MATCH((CUADRO!G$5&amp;$E201),'Hoja de Trabajo para listado'!$DE$151:$DG$151,0)),0)+IFERROR(INDEX('Hoja de Trabajo para listado'!$CD$155:$DC$1048576,MATCH($A201,'Hoja de Trabajo para listado'!$CD$155:$CD$1048576,0),MATCH((CUADRO!G$5&amp;$E201),'Hoja de Trabajo para listado'!$CD$151:$DC$151,0)),0)</f>
        <v>0</v>
      </c>
      <c r="H201" s="245">
        <f ca="1">+IFERROR(INDEX('Hoja de Trabajo para listado'!$A$155:$Z$1048576,MATCH($A201,'Hoja de Trabajo para listado'!$A$155:$A$1048576,0),MATCH((CUADRO!H$5&amp;$E201),'Hoja de Trabajo para listado'!$A$151:$Z$151,0)),0)+IFERROR(INDEX('Hoja de Trabajo para listado'!$AB$155:$BA$1048576,MATCH($A201,'Hoja de Trabajo para listado'!$AB$155:$AB$1048576,0),MATCH((CUADRO!H$5&amp;$E201),'Hoja de Trabajo para listado'!$AB$151:$BA$151,0)),0)+IFERROR(INDEX('Hoja de Trabajo para listado'!$BC$155:$CB$1048576,MATCH($A201,'Hoja de Trabajo para listado'!$BC$155:$BC$1048576,0),MATCH((CUADRO!H$5&amp;$E201),'Hoja de Trabajo para listado'!$BC$151:$CB$151,0)),0)+IFERROR(INDEX('Hoja de Trabajo para listado'!$DE$153:$DG$274,MATCH($A201,'Hoja de Trabajo para listado'!$DE$153:$DE$1048576,0),MATCH((CUADRO!H$5&amp;$E201),'Hoja de Trabajo para listado'!$DE$151:$DG$151,0)),0)+IFERROR(INDEX('Hoja de Trabajo para listado'!$CD$155:$DC$1048576,MATCH($A201,'Hoja de Trabajo para listado'!$CD$155:$CD$1048576,0),MATCH((CUADRO!H$5&amp;$E201),'Hoja de Trabajo para listado'!$CD$151:$DC$151,0)),0)</f>
        <v>0</v>
      </c>
      <c r="I201" s="245">
        <f ca="1">+IFERROR(INDEX('Hoja de Trabajo para listado'!$A$155:$Z$1048576,MATCH($A201,'Hoja de Trabajo para listado'!$A$155:$A$1048576,0),MATCH((CUADRO!I$5&amp;$E201),'Hoja de Trabajo para listado'!$A$151:$Z$151,0)),0)+IFERROR(INDEX('Hoja de Trabajo para listado'!$AB$155:$BA$1048576,MATCH($A201,'Hoja de Trabajo para listado'!$AB$155:$AB$1048576,0),MATCH((CUADRO!I$5&amp;$E201),'Hoja de Trabajo para listado'!$AB$151:$BA$151,0)),0)+IFERROR(INDEX('Hoja de Trabajo para listado'!$BC$155:$CB$1048576,MATCH($A201,'Hoja de Trabajo para listado'!$BC$155:$BC$1048576,0),MATCH((CUADRO!I$5&amp;$E201),'Hoja de Trabajo para listado'!$BC$151:$CB$151,0)),0)+IFERROR(INDEX('Hoja de Trabajo para listado'!$DE$153:$DG$274,MATCH($A201,'Hoja de Trabajo para listado'!$DE$153:$DE$1048576,0),MATCH((CUADRO!I$5&amp;$E201),'Hoja de Trabajo para listado'!$DE$151:$DG$151,0)),0)+IFERROR(INDEX('Hoja de Trabajo para listado'!$CD$155:$DC$1048576,MATCH($A201,'Hoja de Trabajo para listado'!$CD$155:$CD$1048576,0),MATCH((CUADRO!I$5&amp;$E201),'Hoja de Trabajo para listado'!$CD$151:$DC$151,0)),0)</f>
        <v>3469.05</v>
      </c>
      <c r="J201" s="245">
        <f ca="1">+IFERROR(INDEX('Hoja de Trabajo para listado'!$A$155:$Z$1048576,MATCH($A201,'Hoja de Trabajo para listado'!$A$155:$A$1048576,0),MATCH((CUADRO!J$5&amp;$E201),'Hoja de Trabajo para listado'!$A$151:$Z$151,0)),0)+IFERROR(INDEX('Hoja de Trabajo para listado'!$AB$155:$BA$1048576,MATCH($A201,'Hoja de Trabajo para listado'!$AB$155:$AB$1048576,0),MATCH((CUADRO!J$5&amp;$E201),'Hoja de Trabajo para listado'!$AB$151:$BA$151,0)),0)+IFERROR(INDEX('Hoja de Trabajo para listado'!$BC$155:$CB$1048576,MATCH($A201,'Hoja de Trabajo para listado'!$BC$155:$BC$1048576,0),MATCH((CUADRO!J$5&amp;$E201),'Hoja de Trabajo para listado'!$BC$151:$CB$151,0)),0)+IFERROR(INDEX('Hoja de Trabajo para listado'!$DE$153:$DG$274,MATCH($A201,'Hoja de Trabajo para listado'!$DE$153:$DE$1048576,0),MATCH((CUADRO!J$5&amp;$E201),'Hoja de Trabajo para listado'!$DE$151:$DG$151,0)),0)+IFERROR(INDEX('Hoja de Trabajo para listado'!$CD$155:$DC$1048576,MATCH($A201,'Hoja de Trabajo para listado'!$CD$155:$CD$1048576,0),MATCH((CUADRO!J$5&amp;$E201),'Hoja de Trabajo para listado'!$CD$151:$DC$151,0)),0)</f>
        <v>0</v>
      </c>
      <c r="K201" s="245">
        <f ca="1">+IFERROR(INDEX('Hoja de Trabajo para listado'!$A$155:$Z$1048576,MATCH($A201,'Hoja de Trabajo para listado'!$A$155:$A$1048576,0),MATCH((CUADRO!K$5&amp;$E201),'Hoja de Trabajo para listado'!$A$151:$Z$151,0)),0)+IFERROR(INDEX('Hoja de Trabajo para listado'!$AB$155:$BA$1048576,MATCH($A201,'Hoja de Trabajo para listado'!$AB$155:$AB$1048576,0),MATCH((CUADRO!K$5&amp;$E201),'Hoja de Trabajo para listado'!$AB$151:$BA$151,0)),0)+IFERROR(INDEX('Hoja de Trabajo para listado'!$BC$155:$CB$1048576,MATCH($A201,'Hoja de Trabajo para listado'!$BC$155:$BC$1048576,0),MATCH((CUADRO!K$5&amp;$E201),'Hoja de Trabajo para listado'!$BC$151:$CB$151,0)),0)+IFERROR(INDEX('Hoja de Trabajo para listado'!$DE$153:$DG$274,MATCH($A201,'Hoja de Trabajo para listado'!$DE$153:$DE$1048576,0),MATCH((CUADRO!K$5&amp;$E201),'Hoja de Trabajo para listado'!$DE$151:$DG$151,0)),0)+IFERROR(INDEX('Hoja de Trabajo para listado'!$CD$155:$DC$1048576,MATCH($A201,'Hoja de Trabajo para listado'!$CD$155:$CD$1048576,0),MATCH((CUADRO!K$5&amp;$E201),'Hoja de Trabajo para listado'!$CD$151:$DC$151,0)),0)</f>
        <v>0</v>
      </c>
      <c r="L201" s="245">
        <f ca="1">+IFERROR(INDEX('Hoja de Trabajo para listado'!$A$155:$Z$1048576,MATCH($A201,'Hoja de Trabajo para listado'!$A$155:$A$1048576,0),MATCH((CUADRO!L$5&amp;$E201),'Hoja de Trabajo para listado'!$A$151:$Z$151,0)),0)+IFERROR(INDEX('Hoja de Trabajo para listado'!$AB$155:$BA$1048576,MATCH($A201,'Hoja de Trabajo para listado'!$AB$155:$AB$1048576,0),MATCH((CUADRO!L$5&amp;$E201),'Hoja de Trabajo para listado'!$AB$151:$BA$151,0)),0)+IFERROR(INDEX('Hoja de Trabajo para listado'!$BC$155:$CB$1048576,MATCH($A201,'Hoja de Trabajo para listado'!$BC$155:$BC$1048576,0),MATCH((CUADRO!L$5&amp;$E201),'Hoja de Trabajo para listado'!$BC$151:$CB$151,0)),0)+IFERROR(INDEX('Hoja de Trabajo para listado'!$DE$153:$DG$274,MATCH($A201,'Hoja de Trabajo para listado'!$DE$153:$DE$1048576,0),MATCH((CUADRO!L$5&amp;$E201),'Hoja de Trabajo para listado'!$DE$151:$DG$151,0)),0)+IFERROR(INDEX('Hoja de Trabajo para listado'!$CD$155:$DC$1048576,MATCH($A201,'Hoja de Trabajo para listado'!$CD$155:$CD$1048576,0),MATCH((CUADRO!L$5&amp;$E201),'Hoja de Trabajo para listado'!$CD$151:$DC$151,0)),0)</f>
        <v>0</v>
      </c>
      <c r="M201" s="245">
        <f ca="1">+IFERROR(INDEX('Hoja de Trabajo para listado'!$A$155:$Z$1048576,MATCH($A201,'Hoja de Trabajo para listado'!$A$155:$A$1048576,0),MATCH((CUADRO!M$5&amp;$E201),'Hoja de Trabajo para listado'!$A$151:$Z$151,0)),0)+IFERROR(INDEX('Hoja de Trabajo para listado'!$AB$155:$BA$1048576,MATCH($A201,'Hoja de Trabajo para listado'!$AB$155:$AB$1048576,0),MATCH((CUADRO!M$5&amp;$E201),'Hoja de Trabajo para listado'!$AB$151:$BA$151,0)),0)+IFERROR(INDEX('Hoja de Trabajo para listado'!$BC$155:$CB$1048576,MATCH($A201,'Hoja de Trabajo para listado'!$BC$155:$BC$1048576,0),MATCH((CUADRO!M$5&amp;$E201),'Hoja de Trabajo para listado'!$BC$151:$CB$151,0)),0)+IFERROR(INDEX('Hoja de Trabajo para listado'!$DE$153:$DG$274,MATCH($A201,'Hoja de Trabajo para listado'!$DE$153:$DE$1048576,0),MATCH((CUADRO!M$5&amp;$E201),'Hoja de Trabajo para listado'!$DE$151:$DG$151,0)),0)+IFERROR(INDEX('Hoja de Trabajo para listado'!$CD$155:$DC$1048576,MATCH($A201,'Hoja de Trabajo para listado'!$CD$155:$CD$1048576,0),MATCH((CUADRO!M$5&amp;$E201),'Hoja de Trabajo para listado'!$CD$151:$DC$151,0)),0)</f>
        <v>0</v>
      </c>
      <c r="N201" s="245">
        <f ca="1">+IFERROR(INDEX('Hoja de Trabajo para listado'!$A$155:$Z$1048576,MATCH($A201,'Hoja de Trabajo para listado'!$A$155:$A$1048576,0),MATCH((CUADRO!N$5&amp;$E201),'Hoja de Trabajo para listado'!$A$151:$Z$151,0)),0)+IFERROR(INDEX('Hoja de Trabajo para listado'!$AB$155:$BA$1048576,MATCH($A201,'Hoja de Trabajo para listado'!$AB$155:$AB$1048576,0),MATCH((CUADRO!N$5&amp;$E201),'Hoja de Trabajo para listado'!$AB$151:$BA$151,0)),0)+IFERROR(INDEX('Hoja de Trabajo para listado'!$BC$155:$CB$1048576,MATCH($A201,'Hoja de Trabajo para listado'!$BC$155:$BC$1048576,0),MATCH((CUADRO!N$5&amp;$E201),'Hoja de Trabajo para listado'!$BC$151:$CB$151,0)),0)+IFERROR(INDEX('Hoja de Trabajo para listado'!$DE$153:$DG$274,MATCH($A201,'Hoja de Trabajo para listado'!$DE$153:$DE$1048576,0),MATCH((CUADRO!N$5&amp;$E201),'Hoja de Trabajo para listado'!$DE$151:$DG$151,0)),0)+IFERROR(INDEX('Hoja de Trabajo para listado'!$CD$155:$DC$1048576,MATCH($A201,'Hoja de Trabajo para listado'!$CD$155:$CD$1048576,0),MATCH((CUADRO!N$5&amp;$E201),'Hoja de Trabajo para listado'!$CD$151:$DC$151,0)),0)</f>
        <v>0</v>
      </c>
      <c r="O201" s="245">
        <f ca="1">+IFERROR(INDEX('Hoja de Trabajo para listado'!$A$155:$Z$1048576,MATCH($A201,'Hoja de Trabajo para listado'!$A$155:$A$1048576,0),MATCH((CUADRO!O$5&amp;$E201),'Hoja de Trabajo para listado'!$A$151:$Z$151,0)),0)+IFERROR(INDEX('Hoja de Trabajo para listado'!$AB$155:$BA$1048576,MATCH($A201,'Hoja de Trabajo para listado'!$AB$155:$AB$1048576,0),MATCH((CUADRO!O$5&amp;$E201),'Hoja de Trabajo para listado'!$AB$151:$BA$151,0)),0)+IFERROR(INDEX('Hoja de Trabajo para listado'!$BC$155:$CB$1048576,MATCH($A201,'Hoja de Trabajo para listado'!$BC$155:$BC$1048576,0),MATCH((CUADRO!O$5&amp;$E201),'Hoja de Trabajo para listado'!$BC$151:$CB$151,0)),0)+IFERROR(INDEX('Hoja de Trabajo para listado'!$DE$153:$DG$274,MATCH($A201,'Hoja de Trabajo para listado'!$DE$153:$DE$1048576,0),MATCH((CUADRO!O$5&amp;$E201),'Hoja de Trabajo para listado'!$DE$151:$DG$151,0)),0)+IFERROR(INDEX('Hoja de Trabajo para listado'!$CD$155:$DC$1048576,MATCH($A201,'Hoja de Trabajo para listado'!$CD$155:$CD$1048576,0),MATCH((CUADRO!O$5&amp;$E201),'Hoja de Trabajo para listado'!$CD$151:$DC$151,0)),0)</f>
        <v>0</v>
      </c>
      <c r="P201" s="245">
        <f ca="1">+IFERROR(INDEX('Hoja de Trabajo para listado'!$A$155:$Z$1048576,MATCH($A201,'Hoja de Trabajo para listado'!$A$155:$A$1048576,0),MATCH((CUADRO!P$5&amp;$E201),'Hoja de Trabajo para listado'!$A$151:$Z$151,0)),0)+IFERROR(INDEX('Hoja de Trabajo para listado'!$AB$155:$BA$1048576,MATCH($A201,'Hoja de Trabajo para listado'!$AB$155:$AB$1048576,0),MATCH((CUADRO!P$5&amp;$E201),'Hoja de Trabajo para listado'!$AB$151:$BA$151,0)),0)+IFERROR(INDEX('Hoja de Trabajo para listado'!$BC$155:$CB$1048576,MATCH($A201,'Hoja de Trabajo para listado'!$BC$155:$BC$1048576,0),MATCH((CUADRO!P$5&amp;$E201),'Hoja de Trabajo para listado'!$BC$151:$CB$151,0)),0)+IFERROR(INDEX('Hoja de Trabajo para listado'!$DE$153:$DG$274,MATCH($A201,'Hoja de Trabajo para listado'!$DE$153:$DE$1048576,0),MATCH((CUADRO!P$5&amp;$E201),'Hoja de Trabajo para listado'!$DE$151:$DG$151,0)),0)+IFERROR(INDEX('Hoja de Trabajo para listado'!$CD$155:$DC$1048576,MATCH($A201,'Hoja de Trabajo para listado'!$CD$155:$CD$1048576,0),MATCH((CUADRO!P$5&amp;$E201),'Hoja de Trabajo para listado'!$CD$151:$DC$151,0)),0)</f>
        <v>0</v>
      </c>
      <c r="Q201" s="245">
        <f ca="1">+IFERROR(INDEX('Hoja de Trabajo para listado'!$A$155:$Z$1048576,MATCH($A201,'Hoja de Trabajo para listado'!$A$155:$A$1048576,0),MATCH((CUADRO!Q$5&amp;$E201),'Hoja de Trabajo para listado'!$A$151:$Z$151,0)),0)+IFERROR(INDEX('Hoja de Trabajo para listado'!$AB$155:$BA$1048576,MATCH($A201,'Hoja de Trabajo para listado'!$AB$155:$AB$1048576,0),MATCH((CUADRO!Q$5&amp;$E201),'Hoja de Trabajo para listado'!$AB$151:$BA$151,0)),0)+IFERROR(INDEX('Hoja de Trabajo para listado'!$BC$155:$CB$1048576,MATCH($A201,'Hoja de Trabajo para listado'!$BC$155:$BC$1048576,0),MATCH((CUADRO!Q$5&amp;$E201),'Hoja de Trabajo para listado'!$BC$151:$CB$151,0)),0)+IFERROR(INDEX('Hoja de Trabajo para listado'!$DE$153:$DG$274,MATCH($A201,'Hoja de Trabajo para listado'!$DE$153:$DE$1048576,0),MATCH((CUADRO!Q$5&amp;$E201),'Hoja de Trabajo para listado'!$DE$151:$DG$151,0)),0)+IFERROR(INDEX('Hoja de Trabajo para listado'!$CD$155:$DC$1048576,MATCH($A201,'Hoja de Trabajo para listado'!$CD$155:$CD$1048576,0),MATCH((CUADRO!Q$5&amp;$E201),'Hoja de Trabajo para listado'!$CD$151:$DC$151,0)),0)</f>
        <v>0</v>
      </c>
      <c r="R201" s="245">
        <f t="shared" ca="1" si="9"/>
        <v>3469.05</v>
      </c>
      <c r="S201" s="245">
        <f ca="1">+R200+R201</f>
        <v>3469.05</v>
      </c>
      <c r="T201" s="245">
        <f ca="1">+S201</f>
        <v>3469.05</v>
      </c>
      <c r="U201" s="244">
        <f t="shared" si="10"/>
        <v>2</v>
      </c>
      <c r="V201" s="333" t="str">
        <f>+VLOOKUP(A201,bd_lista!$A$3:$E$590,5,FALSE)</f>
        <v>Instituciones Descentralizadas</v>
      </c>
      <c r="W201" s="392"/>
      <c r="X201" s="242">
        <f>+VLOOKUP(A201,[4]Sheet1!$A$13:$D$744,4,FALSE)</f>
        <v>86</v>
      </c>
      <c r="Y201" s="242" t="str">
        <f>+VLOOKUP(X201,bd_lista!$A$3:$C$590,3,FALSE)</f>
        <v>Ministerio de Medio Ambiente y Agua</v>
      </c>
      <c r="Z201" s="292"/>
      <c r="AA201" s="321"/>
    </row>
    <row r="202" spans="1:27" ht="15" customHeight="1">
      <c r="A202" s="32">
        <v>290</v>
      </c>
      <c r="B202" s="387">
        <f>+A202</f>
        <v>290</v>
      </c>
      <c r="C202" s="247" t="str">
        <f>+VLOOKUP(A202,bd_lista!$A$3:$C$590,3,FALSE)</f>
        <v>Servicio de Impuestos Nacionales</v>
      </c>
      <c r="D202" s="389" t="str">
        <f>+C202</f>
        <v>Servicio de Impuestos Nacionales</v>
      </c>
      <c r="E202" s="247" t="s">
        <v>1304</v>
      </c>
      <c r="F202" s="243">
        <f ca="1">+IFERROR(INDEX('Hoja de Trabajo para listado'!$A$155:$Z$1048576,MATCH($A202,'Hoja de Trabajo para listado'!$A$155:$A$1048576,0),MATCH((CUADRO!F$5&amp;$E202),'Hoja de Trabajo para listado'!$A$151:$Z$151,0)),0)+IFERROR(INDEX('Hoja de Trabajo para listado'!$AB$155:$BA$1048576,MATCH($A202,'Hoja de Trabajo para listado'!$AB$155:$AB$1048576,0),MATCH((CUADRO!F$5&amp;$E202),'Hoja de Trabajo para listado'!$AB$151:$BA$151,0)),0)+IFERROR(INDEX('Hoja de Trabajo para listado'!$BC$155:$CB$1048576,MATCH($A202,'Hoja de Trabajo para listado'!$BC$155:$BC$1048576,0),MATCH((CUADRO!F$5&amp;$E202),'Hoja de Trabajo para listado'!$BC$151:$CB$151,0)),0)+IFERROR(INDEX('Hoja de Trabajo para listado'!$DE$153:$DG$274,MATCH($A202,'Hoja de Trabajo para listado'!$DE$153:$DE$1048576,0),MATCH((CUADRO!F$5&amp;$E202),'Hoja de Trabajo para listado'!$DE$151:$DG$151,0)),0)+IFERROR(INDEX('Hoja de Trabajo para listado'!$CD$155:$DC$1048576,MATCH($A202,'Hoja de Trabajo para listado'!$CD$155:$CD$1048576,0),MATCH((CUADRO!F$5&amp;$E202),'Hoja de Trabajo para listado'!$CD$151:$DC$151,0)),0)</f>
        <v>0</v>
      </c>
      <c r="G202" s="243">
        <f ca="1">+IFERROR(INDEX('Hoja de Trabajo para listado'!$A$155:$Z$1048576,MATCH($A202,'Hoja de Trabajo para listado'!$A$155:$A$1048576,0),MATCH((CUADRO!G$5&amp;$E202),'Hoja de Trabajo para listado'!$A$151:$Z$151,0)),0)+IFERROR(INDEX('Hoja de Trabajo para listado'!$AB$155:$BA$1048576,MATCH($A202,'Hoja de Trabajo para listado'!$AB$155:$AB$1048576,0),MATCH((CUADRO!G$5&amp;$E202),'Hoja de Trabajo para listado'!$AB$151:$BA$151,0)),0)+IFERROR(INDEX('Hoja de Trabajo para listado'!$BC$155:$CB$1048576,MATCH($A202,'Hoja de Trabajo para listado'!$BC$155:$BC$1048576,0),MATCH((CUADRO!G$5&amp;$E202),'Hoja de Trabajo para listado'!$BC$151:$CB$151,0)),0)+IFERROR(INDEX('Hoja de Trabajo para listado'!$DE$153:$DG$274,MATCH($A202,'Hoja de Trabajo para listado'!$DE$153:$DE$1048576,0),MATCH((CUADRO!G$5&amp;$E202),'Hoja de Trabajo para listado'!$DE$151:$DG$151,0)),0)+IFERROR(INDEX('Hoja de Trabajo para listado'!$CD$155:$DC$1048576,MATCH($A202,'Hoja de Trabajo para listado'!$CD$155:$CD$1048576,0),MATCH((CUADRO!G$5&amp;$E202),'Hoja de Trabajo para listado'!$CD$151:$DC$151,0)),0)</f>
        <v>0</v>
      </c>
      <c r="H202" s="243">
        <f ca="1">+IFERROR(INDEX('Hoja de Trabajo para listado'!$A$155:$Z$1048576,MATCH($A202,'Hoja de Trabajo para listado'!$A$155:$A$1048576,0),MATCH((CUADRO!H$5&amp;$E202),'Hoja de Trabajo para listado'!$A$151:$Z$151,0)),0)+IFERROR(INDEX('Hoja de Trabajo para listado'!$AB$155:$BA$1048576,MATCH($A202,'Hoja de Trabajo para listado'!$AB$155:$AB$1048576,0),MATCH((CUADRO!H$5&amp;$E202),'Hoja de Trabajo para listado'!$AB$151:$BA$151,0)),0)+IFERROR(INDEX('Hoja de Trabajo para listado'!$BC$155:$CB$1048576,MATCH($A202,'Hoja de Trabajo para listado'!$BC$155:$BC$1048576,0),MATCH((CUADRO!H$5&amp;$E202),'Hoja de Trabajo para listado'!$BC$151:$CB$151,0)),0)+IFERROR(INDEX('Hoja de Trabajo para listado'!$DE$153:$DG$274,MATCH($A202,'Hoja de Trabajo para listado'!$DE$153:$DE$1048576,0),MATCH((CUADRO!H$5&amp;$E202),'Hoja de Trabajo para listado'!$DE$151:$DG$151,0)),0)+IFERROR(INDEX('Hoja de Trabajo para listado'!$CD$155:$DC$1048576,MATCH($A202,'Hoja de Trabajo para listado'!$CD$155:$CD$1048576,0),MATCH((CUADRO!H$5&amp;$E202),'Hoja de Trabajo para listado'!$CD$151:$DC$151,0)),0)</f>
        <v>0</v>
      </c>
      <c r="I202" s="243">
        <f ca="1">+IFERROR(INDEX('Hoja de Trabajo para listado'!$A$155:$Z$1048576,MATCH($A202,'Hoja de Trabajo para listado'!$A$155:$A$1048576,0),MATCH((CUADRO!I$5&amp;$E202),'Hoja de Trabajo para listado'!$A$151:$Z$151,0)),0)+IFERROR(INDEX('Hoja de Trabajo para listado'!$AB$155:$BA$1048576,MATCH($A202,'Hoja de Trabajo para listado'!$AB$155:$AB$1048576,0),MATCH((CUADRO!I$5&amp;$E202),'Hoja de Trabajo para listado'!$AB$151:$BA$151,0)),0)+IFERROR(INDEX('Hoja de Trabajo para listado'!$BC$155:$CB$1048576,MATCH($A202,'Hoja de Trabajo para listado'!$BC$155:$BC$1048576,0),MATCH((CUADRO!I$5&amp;$E202),'Hoja de Trabajo para listado'!$BC$151:$CB$151,0)),0)+IFERROR(INDEX('Hoja de Trabajo para listado'!$DE$153:$DG$274,MATCH($A202,'Hoja de Trabajo para listado'!$DE$153:$DE$1048576,0),MATCH((CUADRO!I$5&amp;$E202),'Hoja de Trabajo para listado'!$DE$151:$DG$151,0)),0)+IFERROR(INDEX('Hoja de Trabajo para listado'!$CD$155:$DC$1048576,MATCH($A202,'Hoja de Trabajo para listado'!$CD$155:$CD$1048576,0),MATCH((CUADRO!I$5&amp;$E202),'Hoja de Trabajo para listado'!$CD$151:$DC$151,0)),0)</f>
        <v>0</v>
      </c>
      <c r="J202" s="243">
        <f ca="1">+IFERROR(INDEX('Hoja de Trabajo para listado'!$A$155:$Z$1048576,MATCH($A202,'Hoja de Trabajo para listado'!$A$155:$A$1048576,0),MATCH((CUADRO!J$5&amp;$E202),'Hoja de Trabajo para listado'!$A$151:$Z$151,0)),0)+IFERROR(INDEX('Hoja de Trabajo para listado'!$AB$155:$BA$1048576,MATCH($A202,'Hoja de Trabajo para listado'!$AB$155:$AB$1048576,0),MATCH((CUADRO!J$5&amp;$E202),'Hoja de Trabajo para listado'!$AB$151:$BA$151,0)),0)+IFERROR(INDEX('Hoja de Trabajo para listado'!$BC$155:$CB$1048576,MATCH($A202,'Hoja de Trabajo para listado'!$BC$155:$BC$1048576,0),MATCH((CUADRO!J$5&amp;$E202),'Hoja de Trabajo para listado'!$BC$151:$CB$151,0)),0)+IFERROR(INDEX('Hoja de Trabajo para listado'!$DE$153:$DG$274,MATCH($A202,'Hoja de Trabajo para listado'!$DE$153:$DE$1048576,0),MATCH((CUADRO!J$5&amp;$E202),'Hoja de Trabajo para listado'!$DE$151:$DG$151,0)),0)+IFERROR(INDEX('Hoja de Trabajo para listado'!$CD$155:$DC$1048576,MATCH($A202,'Hoja de Trabajo para listado'!$CD$155:$CD$1048576,0),MATCH((CUADRO!J$5&amp;$E202),'Hoja de Trabajo para listado'!$CD$151:$DC$151,0)),0)</f>
        <v>0</v>
      </c>
      <c r="K202" s="243">
        <f ca="1">+IFERROR(INDEX('Hoja de Trabajo para listado'!$A$155:$Z$1048576,MATCH($A202,'Hoja de Trabajo para listado'!$A$155:$A$1048576,0),MATCH((CUADRO!K$5&amp;$E202),'Hoja de Trabajo para listado'!$A$151:$Z$151,0)),0)+IFERROR(INDEX('Hoja de Trabajo para listado'!$AB$155:$BA$1048576,MATCH($A202,'Hoja de Trabajo para listado'!$AB$155:$AB$1048576,0),MATCH((CUADRO!K$5&amp;$E202),'Hoja de Trabajo para listado'!$AB$151:$BA$151,0)),0)+IFERROR(INDEX('Hoja de Trabajo para listado'!$BC$155:$CB$1048576,MATCH($A202,'Hoja de Trabajo para listado'!$BC$155:$BC$1048576,0),MATCH((CUADRO!K$5&amp;$E202),'Hoja de Trabajo para listado'!$BC$151:$CB$151,0)),0)+IFERROR(INDEX('Hoja de Trabajo para listado'!$DE$153:$DG$274,MATCH($A202,'Hoja de Trabajo para listado'!$DE$153:$DE$1048576,0),MATCH((CUADRO!K$5&amp;$E202),'Hoja de Trabajo para listado'!$DE$151:$DG$151,0)),0)+IFERROR(INDEX('Hoja de Trabajo para listado'!$CD$155:$DC$1048576,MATCH($A202,'Hoja de Trabajo para listado'!$CD$155:$CD$1048576,0),MATCH((CUADRO!K$5&amp;$E202),'Hoja de Trabajo para listado'!$CD$151:$DC$151,0)),0)</f>
        <v>0</v>
      </c>
      <c r="L202" s="243">
        <f ca="1">+IFERROR(INDEX('Hoja de Trabajo para listado'!$A$155:$Z$1048576,MATCH($A202,'Hoja de Trabajo para listado'!$A$155:$A$1048576,0),MATCH((CUADRO!L$5&amp;$E202),'Hoja de Trabajo para listado'!$A$151:$Z$151,0)),0)+IFERROR(INDEX('Hoja de Trabajo para listado'!$AB$155:$BA$1048576,MATCH($A202,'Hoja de Trabajo para listado'!$AB$155:$AB$1048576,0),MATCH((CUADRO!L$5&amp;$E202),'Hoja de Trabajo para listado'!$AB$151:$BA$151,0)),0)+IFERROR(INDEX('Hoja de Trabajo para listado'!$BC$155:$CB$1048576,MATCH($A202,'Hoja de Trabajo para listado'!$BC$155:$BC$1048576,0),MATCH((CUADRO!L$5&amp;$E202),'Hoja de Trabajo para listado'!$BC$151:$CB$151,0)),0)+IFERROR(INDEX('Hoja de Trabajo para listado'!$DE$153:$DG$274,MATCH($A202,'Hoja de Trabajo para listado'!$DE$153:$DE$1048576,0),MATCH((CUADRO!L$5&amp;$E202),'Hoja de Trabajo para listado'!$DE$151:$DG$151,0)),0)+IFERROR(INDEX('Hoja de Trabajo para listado'!$CD$155:$DC$1048576,MATCH($A202,'Hoja de Trabajo para listado'!$CD$155:$CD$1048576,0),MATCH((CUADRO!L$5&amp;$E202),'Hoja de Trabajo para listado'!$CD$151:$DC$151,0)),0)</f>
        <v>0</v>
      </c>
      <c r="M202" s="243">
        <f ca="1">+IFERROR(INDEX('Hoja de Trabajo para listado'!$A$155:$Z$1048576,MATCH($A202,'Hoja de Trabajo para listado'!$A$155:$A$1048576,0),MATCH((CUADRO!M$5&amp;$E202),'Hoja de Trabajo para listado'!$A$151:$Z$151,0)),0)+IFERROR(INDEX('Hoja de Trabajo para listado'!$AB$155:$BA$1048576,MATCH($A202,'Hoja de Trabajo para listado'!$AB$155:$AB$1048576,0),MATCH((CUADRO!M$5&amp;$E202),'Hoja de Trabajo para listado'!$AB$151:$BA$151,0)),0)+IFERROR(INDEX('Hoja de Trabajo para listado'!$BC$155:$CB$1048576,MATCH($A202,'Hoja de Trabajo para listado'!$BC$155:$BC$1048576,0),MATCH((CUADRO!M$5&amp;$E202),'Hoja de Trabajo para listado'!$BC$151:$CB$151,0)),0)+IFERROR(INDEX('Hoja de Trabajo para listado'!$DE$153:$DG$274,MATCH($A202,'Hoja de Trabajo para listado'!$DE$153:$DE$1048576,0),MATCH((CUADRO!M$5&amp;$E202),'Hoja de Trabajo para listado'!$DE$151:$DG$151,0)),0)+IFERROR(INDEX('Hoja de Trabajo para listado'!$CD$155:$DC$1048576,MATCH($A202,'Hoja de Trabajo para listado'!$CD$155:$CD$1048576,0),MATCH((CUADRO!M$5&amp;$E202),'Hoja de Trabajo para listado'!$CD$151:$DC$151,0)),0)</f>
        <v>0</v>
      </c>
      <c r="N202" s="243">
        <f ca="1">+IFERROR(INDEX('Hoja de Trabajo para listado'!$A$155:$Z$1048576,MATCH($A202,'Hoja de Trabajo para listado'!$A$155:$A$1048576,0),MATCH((CUADRO!N$5&amp;$E202),'Hoja de Trabajo para listado'!$A$151:$Z$151,0)),0)+IFERROR(INDEX('Hoja de Trabajo para listado'!$AB$155:$BA$1048576,MATCH($A202,'Hoja de Trabajo para listado'!$AB$155:$AB$1048576,0),MATCH((CUADRO!N$5&amp;$E202),'Hoja de Trabajo para listado'!$AB$151:$BA$151,0)),0)+IFERROR(INDEX('Hoja de Trabajo para listado'!$BC$155:$CB$1048576,MATCH($A202,'Hoja de Trabajo para listado'!$BC$155:$BC$1048576,0),MATCH((CUADRO!N$5&amp;$E202),'Hoja de Trabajo para listado'!$BC$151:$CB$151,0)),0)+IFERROR(INDEX('Hoja de Trabajo para listado'!$DE$153:$DG$274,MATCH($A202,'Hoja de Trabajo para listado'!$DE$153:$DE$1048576,0),MATCH((CUADRO!N$5&amp;$E202),'Hoja de Trabajo para listado'!$DE$151:$DG$151,0)),0)+IFERROR(INDEX('Hoja de Trabajo para listado'!$CD$155:$DC$1048576,MATCH($A202,'Hoja de Trabajo para listado'!$CD$155:$CD$1048576,0),MATCH((CUADRO!N$5&amp;$E202),'Hoja de Trabajo para listado'!$CD$151:$DC$151,0)),0)</f>
        <v>0</v>
      </c>
      <c r="O202" s="243">
        <f ca="1">+IFERROR(INDEX('Hoja de Trabajo para listado'!$A$155:$Z$1048576,MATCH($A202,'Hoja de Trabajo para listado'!$A$155:$A$1048576,0),MATCH((CUADRO!O$5&amp;$E202),'Hoja de Trabajo para listado'!$A$151:$Z$151,0)),0)+IFERROR(INDEX('Hoja de Trabajo para listado'!$AB$155:$BA$1048576,MATCH($A202,'Hoja de Trabajo para listado'!$AB$155:$AB$1048576,0),MATCH((CUADRO!O$5&amp;$E202),'Hoja de Trabajo para listado'!$AB$151:$BA$151,0)),0)+IFERROR(INDEX('Hoja de Trabajo para listado'!$BC$155:$CB$1048576,MATCH($A202,'Hoja de Trabajo para listado'!$BC$155:$BC$1048576,0),MATCH((CUADRO!O$5&amp;$E202),'Hoja de Trabajo para listado'!$BC$151:$CB$151,0)),0)+IFERROR(INDEX('Hoja de Trabajo para listado'!$DE$153:$DG$274,MATCH($A202,'Hoja de Trabajo para listado'!$DE$153:$DE$1048576,0),MATCH((CUADRO!O$5&amp;$E202),'Hoja de Trabajo para listado'!$DE$151:$DG$151,0)),0)+IFERROR(INDEX('Hoja de Trabajo para listado'!$CD$155:$DC$1048576,MATCH($A202,'Hoja de Trabajo para listado'!$CD$155:$CD$1048576,0),MATCH((CUADRO!O$5&amp;$E202),'Hoja de Trabajo para listado'!$CD$151:$DC$151,0)),0)</f>
        <v>0</v>
      </c>
      <c r="P202" s="243">
        <f ca="1">+IFERROR(INDEX('Hoja de Trabajo para listado'!$A$155:$Z$1048576,MATCH($A202,'Hoja de Trabajo para listado'!$A$155:$A$1048576,0),MATCH((CUADRO!P$5&amp;$E202),'Hoja de Trabajo para listado'!$A$151:$Z$151,0)),0)+IFERROR(INDEX('Hoja de Trabajo para listado'!$AB$155:$BA$1048576,MATCH($A202,'Hoja de Trabajo para listado'!$AB$155:$AB$1048576,0),MATCH((CUADRO!P$5&amp;$E202),'Hoja de Trabajo para listado'!$AB$151:$BA$151,0)),0)+IFERROR(INDEX('Hoja de Trabajo para listado'!$BC$155:$CB$1048576,MATCH($A202,'Hoja de Trabajo para listado'!$BC$155:$BC$1048576,0),MATCH((CUADRO!P$5&amp;$E202),'Hoja de Trabajo para listado'!$BC$151:$CB$151,0)),0)+IFERROR(INDEX('Hoja de Trabajo para listado'!$DE$153:$DG$274,MATCH($A202,'Hoja de Trabajo para listado'!$DE$153:$DE$1048576,0),MATCH((CUADRO!P$5&amp;$E202),'Hoja de Trabajo para listado'!$DE$151:$DG$151,0)),0)+IFERROR(INDEX('Hoja de Trabajo para listado'!$CD$155:$DC$1048576,MATCH($A202,'Hoja de Trabajo para listado'!$CD$155:$CD$1048576,0),MATCH((CUADRO!P$5&amp;$E202),'Hoja de Trabajo para listado'!$CD$151:$DC$151,0)),0)</f>
        <v>0</v>
      </c>
      <c r="Q202" s="243">
        <f ca="1">+IFERROR(INDEX('Hoja de Trabajo para listado'!$A$155:$Z$1048576,MATCH($A202,'Hoja de Trabajo para listado'!$A$155:$A$1048576,0),MATCH((CUADRO!Q$5&amp;$E202),'Hoja de Trabajo para listado'!$A$151:$Z$151,0)),0)+IFERROR(INDEX('Hoja de Trabajo para listado'!$AB$155:$BA$1048576,MATCH($A202,'Hoja de Trabajo para listado'!$AB$155:$AB$1048576,0),MATCH((CUADRO!Q$5&amp;$E202),'Hoja de Trabajo para listado'!$AB$151:$BA$151,0)),0)+IFERROR(INDEX('Hoja de Trabajo para listado'!$BC$155:$CB$1048576,MATCH($A202,'Hoja de Trabajo para listado'!$BC$155:$BC$1048576,0),MATCH((CUADRO!Q$5&amp;$E202),'Hoja de Trabajo para listado'!$BC$151:$CB$151,0)),0)+IFERROR(INDEX('Hoja de Trabajo para listado'!$DE$153:$DG$274,MATCH($A202,'Hoja de Trabajo para listado'!$DE$153:$DE$1048576,0),MATCH((CUADRO!Q$5&amp;$E202),'Hoja de Trabajo para listado'!$DE$151:$DG$151,0)),0)+IFERROR(INDEX('Hoja de Trabajo para listado'!$CD$155:$DC$1048576,MATCH($A202,'Hoja de Trabajo para listado'!$CD$155:$CD$1048576,0),MATCH((CUADRO!Q$5&amp;$E202),'Hoja de Trabajo para listado'!$CD$151:$DC$151,0)),0)</f>
        <v>0</v>
      </c>
      <c r="R202" s="243">
        <f t="shared" ca="1" si="9"/>
        <v>0</v>
      </c>
      <c r="S202" s="243"/>
      <c r="T202" s="243">
        <f ca="1">+T203</f>
        <v>5324.95</v>
      </c>
      <c r="U202" s="242">
        <f t="shared" si="10"/>
        <v>1</v>
      </c>
      <c r="V202" s="333" t="str">
        <f>+VLOOKUP(A202,bd_lista!$A$3:$E$590,5,FALSE)</f>
        <v>Instituciones Descentralizadas</v>
      </c>
      <c r="W202" s="391" t="str">
        <f>+V202</f>
        <v>Instituciones Descentralizadas</v>
      </c>
      <c r="X202" s="242">
        <f>+VLOOKUP(A202,[4]Sheet1!$A$13:$D$744,4,FALSE)</f>
        <v>35</v>
      </c>
      <c r="Y202" s="242" t="str">
        <f>+VLOOKUP(X202,bd_lista!$A$3:$C$590,3,FALSE)</f>
        <v>Ministerio de Economía y Finanzas Públicas</v>
      </c>
      <c r="Z202" s="294">
        <f>+X202</f>
        <v>35</v>
      </c>
      <c r="AA202" s="318" t="str">
        <f>+Y202</f>
        <v>Ministerio de Economía y Finanzas Públicas</v>
      </c>
    </row>
    <row r="203" spans="1:27" ht="15" customHeight="1">
      <c r="A203" s="32">
        <v>290</v>
      </c>
      <c r="B203" s="388"/>
      <c r="C203" s="333" t="str">
        <f>+VLOOKUP(A203,bd_lista!$A$3:$C$590,3,FALSE)</f>
        <v>Servicio de Impuestos Nacionales</v>
      </c>
      <c r="D203" s="390"/>
      <c r="E203" s="333" t="s">
        <v>1305</v>
      </c>
      <c r="F203" s="245">
        <f ca="1">+IFERROR(INDEX('Hoja de Trabajo para listado'!$A$155:$Z$1048576,MATCH($A203,'Hoja de Trabajo para listado'!$A$155:$A$1048576,0),MATCH((CUADRO!F$5&amp;$E203),'Hoja de Trabajo para listado'!$A$151:$Z$151,0)),0)+IFERROR(INDEX('Hoja de Trabajo para listado'!$AB$155:$BA$1048576,MATCH($A203,'Hoja de Trabajo para listado'!$AB$155:$AB$1048576,0),MATCH((CUADRO!F$5&amp;$E203),'Hoja de Trabajo para listado'!$AB$151:$BA$151,0)),0)+IFERROR(INDEX('Hoja de Trabajo para listado'!$BC$155:$CB$1048576,MATCH($A203,'Hoja de Trabajo para listado'!$BC$155:$BC$1048576,0),MATCH((CUADRO!F$5&amp;$E203),'Hoja de Trabajo para listado'!$BC$151:$CB$151,0)),0)+IFERROR(INDEX('Hoja de Trabajo para listado'!$DE$153:$DG$274,MATCH($A203,'Hoja de Trabajo para listado'!$DE$153:$DE$1048576,0),MATCH((CUADRO!F$5&amp;$E203),'Hoja de Trabajo para listado'!$DE$151:$DG$151,0)),0)+IFERROR(INDEX('Hoja de Trabajo para listado'!$CD$155:$DC$1048576,MATCH($A203,'Hoja de Trabajo para listado'!$CD$155:$CD$1048576,0),MATCH((CUADRO!F$5&amp;$E203),'Hoja de Trabajo para listado'!$CD$151:$DC$151,0)),0)</f>
        <v>0</v>
      </c>
      <c r="G203" s="245">
        <f ca="1">+IFERROR(INDEX('Hoja de Trabajo para listado'!$A$155:$Z$1048576,MATCH($A203,'Hoja de Trabajo para listado'!$A$155:$A$1048576,0),MATCH((CUADRO!G$5&amp;$E203),'Hoja de Trabajo para listado'!$A$151:$Z$151,0)),0)+IFERROR(INDEX('Hoja de Trabajo para listado'!$AB$155:$BA$1048576,MATCH($A203,'Hoja de Trabajo para listado'!$AB$155:$AB$1048576,0),MATCH((CUADRO!G$5&amp;$E203),'Hoja de Trabajo para listado'!$AB$151:$BA$151,0)),0)+IFERROR(INDEX('Hoja de Trabajo para listado'!$BC$155:$CB$1048576,MATCH($A203,'Hoja de Trabajo para listado'!$BC$155:$BC$1048576,0),MATCH((CUADRO!G$5&amp;$E203),'Hoja de Trabajo para listado'!$BC$151:$CB$151,0)),0)+IFERROR(INDEX('Hoja de Trabajo para listado'!$DE$153:$DG$274,MATCH($A203,'Hoja de Trabajo para listado'!$DE$153:$DE$1048576,0),MATCH((CUADRO!G$5&amp;$E203),'Hoja de Trabajo para listado'!$DE$151:$DG$151,0)),0)+IFERROR(INDEX('Hoja de Trabajo para listado'!$CD$155:$DC$1048576,MATCH($A203,'Hoja de Trabajo para listado'!$CD$155:$CD$1048576,0),MATCH((CUADRO!G$5&amp;$E203),'Hoja de Trabajo para listado'!$CD$151:$DC$151,0)),0)</f>
        <v>1472.8999999999999</v>
      </c>
      <c r="H203" s="245">
        <f ca="1">+IFERROR(INDEX('Hoja de Trabajo para listado'!$A$155:$Z$1048576,MATCH($A203,'Hoja de Trabajo para listado'!$A$155:$A$1048576,0),MATCH((CUADRO!H$5&amp;$E203),'Hoja de Trabajo para listado'!$A$151:$Z$151,0)),0)+IFERROR(INDEX('Hoja de Trabajo para listado'!$AB$155:$BA$1048576,MATCH($A203,'Hoja de Trabajo para listado'!$AB$155:$AB$1048576,0),MATCH((CUADRO!H$5&amp;$E203),'Hoja de Trabajo para listado'!$AB$151:$BA$151,0)),0)+IFERROR(INDEX('Hoja de Trabajo para listado'!$BC$155:$CB$1048576,MATCH($A203,'Hoja de Trabajo para listado'!$BC$155:$BC$1048576,0),MATCH((CUADRO!H$5&amp;$E203),'Hoja de Trabajo para listado'!$BC$151:$CB$151,0)),0)+IFERROR(INDEX('Hoja de Trabajo para listado'!$DE$153:$DG$274,MATCH($A203,'Hoja de Trabajo para listado'!$DE$153:$DE$1048576,0),MATCH((CUADRO!H$5&amp;$E203),'Hoja de Trabajo para listado'!$DE$151:$DG$151,0)),0)+IFERROR(INDEX('Hoja de Trabajo para listado'!$CD$155:$DC$1048576,MATCH($A203,'Hoja de Trabajo para listado'!$CD$155:$CD$1048576,0),MATCH((CUADRO!H$5&amp;$E203),'Hoja de Trabajo para listado'!$CD$151:$DC$151,0)),0)</f>
        <v>0</v>
      </c>
      <c r="I203" s="245">
        <f ca="1">+IFERROR(INDEX('Hoja de Trabajo para listado'!$A$155:$Z$1048576,MATCH($A203,'Hoja de Trabajo para listado'!$A$155:$A$1048576,0),MATCH((CUADRO!I$5&amp;$E203),'Hoja de Trabajo para listado'!$A$151:$Z$151,0)),0)+IFERROR(INDEX('Hoja de Trabajo para listado'!$AB$155:$BA$1048576,MATCH($A203,'Hoja de Trabajo para listado'!$AB$155:$AB$1048576,0),MATCH((CUADRO!I$5&amp;$E203),'Hoja de Trabajo para listado'!$AB$151:$BA$151,0)),0)+IFERROR(INDEX('Hoja de Trabajo para listado'!$BC$155:$CB$1048576,MATCH($A203,'Hoja de Trabajo para listado'!$BC$155:$BC$1048576,0),MATCH((CUADRO!I$5&amp;$E203),'Hoja de Trabajo para listado'!$BC$151:$CB$151,0)),0)+IFERROR(INDEX('Hoja de Trabajo para listado'!$DE$153:$DG$274,MATCH($A203,'Hoja de Trabajo para listado'!$DE$153:$DE$1048576,0),MATCH((CUADRO!I$5&amp;$E203),'Hoja de Trabajo para listado'!$DE$151:$DG$151,0)),0)+IFERROR(INDEX('Hoja de Trabajo para listado'!$CD$155:$DC$1048576,MATCH($A203,'Hoja de Trabajo para listado'!$CD$155:$CD$1048576,0),MATCH((CUADRO!I$5&amp;$E203),'Hoja de Trabajo para listado'!$CD$151:$DC$151,0)),0)</f>
        <v>3852.05</v>
      </c>
      <c r="J203" s="245">
        <f ca="1">+IFERROR(INDEX('Hoja de Trabajo para listado'!$A$155:$Z$1048576,MATCH($A203,'Hoja de Trabajo para listado'!$A$155:$A$1048576,0),MATCH((CUADRO!J$5&amp;$E203),'Hoja de Trabajo para listado'!$A$151:$Z$151,0)),0)+IFERROR(INDEX('Hoja de Trabajo para listado'!$AB$155:$BA$1048576,MATCH($A203,'Hoja de Trabajo para listado'!$AB$155:$AB$1048576,0),MATCH((CUADRO!J$5&amp;$E203),'Hoja de Trabajo para listado'!$AB$151:$BA$151,0)),0)+IFERROR(INDEX('Hoja de Trabajo para listado'!$BC$155:$CB$1048576,MATCH($A203,'Hoja de Trabajo para listado'!$BC$155:$BC$1048576,0),MATCH((CUADRO!J$5&amp;$E203),'Hoja de Trabajo para listado'!$BC$151:$CB$151,0)),0)+IFERROR(INDEX('Hoja de Trabajo para listado'!$DE$153:$DG$274,MATCH($A203,'Hoja de Trabajo para listado'!$DE$153:$DE$1048576,0),MATCH((CUADRO!J$5&amp;$E203),'Hoja de Trabajo para listado'!$DE$151:$DG$151,0)),0)+IFERROR(INDEX('Hoja de Trabajo para listado'!$CD$155:$DC$1048576,MATCH($A203,'Hoja de Trabajo para listado'!$CD$155:$CD$1048576,0),MATCH((CUADRO!J$5&amp;$E203),'Hoja de Trabajo para listado'!$CD$151:$DC$151,0)),0)</f>
        <v>0</v>
      </c>
      <c r="K203" s="245">
        <f ca="1">+IFERROR(INDEX('Hoja de Trabajo para listado'!$A$155:$Z$1048576,MATCH($A203,'Hoja de Trabajo para listado'!$A$155:$A$1048576,0),MATCH((CUADRO!K$5&amp;$E203),'Hoja de Trabajo para listado'!$A$151:$Z$151,0)),0)+IFERROR(INDEX('Hoja de Trabajo para listado'!$AB$155:$BA$1048576,MATCH($A203,'Hoja de Trabajo para listado'!$AB$155:$AB$1048576,0),MATCH((CUADRO!K$5&amp;$E203),'Hoja de Trabajo para listado'!$AB$151:$BA$151,0)),0)+IFERROR(INDEX('Hoja de Trabajo para listado'!$BC$155:$CB$1048576,MATCH($A203,'Hoja de Trabajo para listado'!$BC$155:$BC$1048576,0),MATCH((CUADRO!K$5&amp;$E203),'Hoja de Trabajo para listado'!$BC$151:$CB$151,0)),0)+IFERROR(INDEX('Hoja de Trabajo para listado'!$DE$153:$DG$274,MATCH($A203,'Hoja de Trabajo para listado'!$DE$153:$DE$1048576,0),MATCH((CUADRO!K$5&amp;$E203),'Hoja de Trabajo para listado'!$DE$151:$DG$151,0)),0)+IFERROR(INDEX('Hoja de Trabajo para listado'!$CD$155:$DC$1048576,MATCH($A203,'Hoja de Trabajo para listado'!$CD$155:$CD$1048576,0),MATCH((CUADRO!K$5&amp;$E203),'Hoja de Trabajo para listado'!$CD$151:$DC$151,0)),0)</f>
        <v>0</v>
      </c>
      <c r="L203" s="245">
        <f ca="1">+IFERROR(INDEX('Hoja de Trabajo para listado'!$A$155:$Z$1048576,MATCH($A203,'Hoja de Trabajo para listado'!$A$155:$A$1048576,0),MATCH((CUADRO!L$5&amp;$E203),'Hoja de Trabajo para listado'!$A$151:$Z$151,0)),0)+IFERROR(INDEX('Hoja de Trabajo para listado'!$AB$155:$BA$1048576,MATCH($A203,'Hoja de Trabajo para listado'!$AB$155:$AB$1048576,0),MATCH((CUADRO!L$5&amp;$E203),'Hoja de Trabajo para listado'!$AB$151:$BA$151,0)),0)+IFERROR(INDEX('Hoja de Trabajo para listado'!$BC$155:$CB$1048576,MATCH($A203,'Hoja de Trabajo para listado'!$BC$155:$BC$1048576,0),MATCH((CUADRO!L$5&amp;$E203),'Hoja de Trabajo para listado'!$BC$151:$CB$151,0)),0)+IFERROR(INDEX('Hoja de Trabajo para listado'!$DE$153:$DG$274,MATCH($A203,'Hoja de Trabajo para listado'!$DE$153:$DE$1048576,0),MATCH((CUADRO!L$5&amp;$E203),'Hoja de Trabajo para listado'!$DE$151:$DG$151,0)),0)+IFERROR(INDEX('Hoja de Trabajo para listado'!$CD$155:$DC$1048576,MATCH($A203,'Hoja de Trabajo para listado'!$CD$155:$CD$1048576,0),MATCH((CUADRO!L$5&amp;$E203),'Hoja de Trabajo para listado'!$CD$151:$DC$151,0)),0)</f>
        <v>0</v>
      </c>
      <c r="M203" s="245">
        <f ca="1">+IFERROR(INDEX('Hoja de Trabajo para listado'!$A$155:$Z$1048576,MATCH($A203,'Hoja de Trabajo para listado'!$A$155:$A$1048576,0),MATCH((CUADRO!M$5&amp;$E203),'Hoja de Trabajo para listado'!$A$151:$Z$151,0)),0)+IFERROR(INDEX('Hoja de Trabajo para listado'!$AB$155:$BA$1048576,MATCH($A203,'Hoja de Trabajo para listado'!$AB$155:$AB$1048576,0),MATCH((CUADRO!M$5&amp;$E203),'Hoja de Trabajo para listado'!$AB$151:$BA$151,0)),0)+IFERROR(INDEX('Hoja de Trabajo para listado'!$BC$155:$CB$1048576,MATCH($A203,'Hoja de Trabajo para listado'!$BC$155:$BC$1048576,0),MATCH((CUADRO!M$5&amp;$E203),'Hoja de Trabajo para listado'!$BC$151:$CB$151,0)),0)+IFERROR(INDEX('Hoja de Trabajo para listado'!$DE$153:$DG$274,MATCH($A203,'Hoja de Trabajo para listado'!$DE$153:$DE$1048576,0),MATCH((CUADRO!M$5&amp;$E203),'Hoja de Trabajo para listado'!$DE$151:$DG$151,0)),0)+IFERROR(INDEX('Hoja de Trabajo para listado'!$CD$155:$DC$1048576,MATCH($A203,'Hoja de Trabajo para listado'!$CD$155:$CD$1048576,0),MATCH((CUADRO!M$5&amp;$E203),'Hoja de Trabajo para listado'!$CD$151:$DC$151,0)),0)</f>
        <v>0</v>
      </c>
      <c r="N203" s="245">
        <f ca="1">+IFERROR(INDEX('Hoja de Trabajo para listado'!$A$155:$Z$1048576,MATCH($A203,'Hoja de Trabajo para listado'!$A$155:$A$1048576,0),MATCH((CUADRO!N$5&amp;$E203),'Hoja de Trabajo para listado'!$A$151:$Z$151,0)),0)+IFERROR(INDEX('Hoja de Trabajo para listado'!$AB$155:$BA$1048576,MATCH($A203,'Hoja de Trabajo para listado'!$AB$155:$AB$1048576,0),MATCH((CUADRO!N$5&amp;$E203),'Hoja de Trabajo para listado'!$AB$151:$BA$151,0)),0)+IFERROR(INDEX('Hoja de Trabajo para listado'!$BC$155:$CB$1048576,MATCH($A203,'Hoja de Trabajo para listado'!$BC$155:$BC$1048576,0),MATCH((CUADRO!N$5&amp;$E203),'Hoja de Trabajo para listado'!$BC$151:$CB$151,0)),0)+IFERROR(INDEX('Hoja de Trabajo para listado'!$DE$153:$DG$274,MATCH($A203,'Hoja de Trabajo para listado'!$DE$153:$DE$1048576,0),MATCH((CUADRO!N$5&amp;$E203),'Hoja de Trabajo para listado'!$DE$151:$DG$151,0)),0)+IFERROR(INDEX('Hoja de Trabajo para listado'!$CD$155:$DC$1048576,MATCH($A203,'Hoja de Trabajo para listado'!$CD$155:$CD$1048576,0),MATCH((CUADRO!N$5&amp;$E203),'Hoja de Trabajo para listado'!$CD$151:$DC$151,0)),0)</f>
        <v>0</v>
      </c>
      <c r="O203" s="245">
        <f ca="1">+IFERROR(INDEX('Hoja de Trabajo para listado'!$A$155:$Z$1048576,MATCH($A203,'Hoja de Trabajo para listado'!$A$155:$A$1048576,0),MATCH((CUADRO!O$5&amp;$E203),'Hoja de Trabajo para listado'!$A$151:$Z$151,0)),0)+IFERROR(INDEX('Hoja de Trabajo para listado'!$AB$155:$BA$1048576,MATCH($A203,'Hoja de Trabajo para listado'!$AB$155:$AB$1048576,0),MATCH((CUADRO!O$5&amp;$E203),'Hoja de Trabajo para listado'!$AB$151:$BA$151,0)),0)+IFERROR(INDEX('Hoja de Trabajo para listado'!$BC$155:$CB$1048576,MATCH($A203,'Hoja de Trabajo para listado'!$BC$155:$BC$1048576,0),MATCH((CUADRO!O$5&amp;$E203),'Hoja de Trabajo para listado'!$BC$151:$CB$151,0)),0)+IFERROR(INDEX('Hoja de Trabajo para listado'!$DE$153:$DG$274,MATCH($A203,'Hoja de Trabajo para listado'!$DE$153:$DE$1048576,0),MATCH((CUADRO!O$5&amp;$E203),'Hoja de Trabajo para listado'!$DE$151:$DG$151,0)),0)+IFERROR(INDEX('Hoja de Trabajo para listado'!$CD$155:$DC$1048576,MATCH($A203,'Hoja de Trabajo para listado'!$CD$155:$CD$1048576,0),MATCH((CUADRO!O$5&amp;$E203),'Hoja de Trabajo para listado'!$CD$151:$DC$151,0)),0)</f>
        <v>0</v>
      </c>
      <c r="P203" s="245">
        <f ca="1">+IFERROR(INDEX('Hoja de Trabajo para listado'!$A$155:$Z$1048576,MATCH($A203,'Hoja de Trabajo para listado'!$A$155:$A$1048576,0),MATCH((CUADRO!P$5&amp;$E203),'Hoja de Trabajo para listado'!$A$151:$Z$151,0)),0)+IFERROR(INDEX('Hoja de Trabajo para listado'!$AB$155:$BA$1048576,MATCH($A203,'Hoja de Trabajo para listado'!$AB$155:$AB$1048576,0),MATCH((CUADRO!P$5&amp;$E203),'Hoja de Trabajo para listado'!$AB$151:$BA$151,0)),0)+IFERROR(INDEX('Hoja de Trabajo para listado'!$BC$155:$CB$1048576,MATCH($A203,'Hoja de Trabajo para listado'!$BC$155:$BC$1048576,0),MATCH((CUADRO!P$5&amp;$E203),'Hoja de Trabajo para listado'!$BC$151:$CB$151,0)),0)+IFERROR(INDEX('Hoja de Trabajo para listado'!$DE$153:$DG$274,MATCH($A203,'Hoja de Trabajo para listado'!$DE$153:$DE$1048576,0),MATCH((CUADRO!P$5&amp;$E203),'Hoja de Trabajo para listado'!$DE$151:$DG$151,0)),0)+IFERROR(INDEX('Hoja de Trabajo para listado'!$CD$155:$DC$1048576,MATCH($A203,'Hoja de Trabajo para listado'!$CD$155:$CD$1048576,0),MATCH((CUADRO!P$5&amp;$E203),'Hoja de Trabajo para listado'!$CD$151:$DC$151,0)),0)</f>
        <v>0</v>
      </c>
      <c r="Q203" s="245">
        <f ca="1">+IFERROR(INDEX('Hoja de Trabajo para listado'!$A$155:$Z$1048576,MATCH($A203,'Hoja de Trabajo para listado'!$A$155:$A$1048576,0),MATCH((CUADRO!Q$5&amp;$E203),'Hoja de Trabajo para listado'!$A$151:$Z$151,0)),0)+IFERROR(INDEX('Hoja de Trabajo para listado'!$AB$155:$BA$1048576,MATCH($A203,'Hoja de Trabajo para listado'!$AB$155:$AB$1048576,0),MATCH((CUADRO!Q$5&amp;$E203),'Hoja de Trabajo para listado'!$AB$151:$BA$151,0)),0)+IFERROR(INDEX('Hoja de Trabajo para listado'!$BC$155:$CB$1048576,MATCH($A203,'Hoja de Trabajo para listado'!$BC$155:$BC$1048576,0),MATCH((CUADRO!Q$5&amp;$E203),'Hoja de Trabajo para listado'!$BC$151:$CB$151,0)),0)+IFERROR(INDEX('Hoja de Trabajo para listado'!$DE$153:$DG$274,MATCH($A203,'Hoja de Trabajo para listado'!$DE$153:$DE$1048576,0),MATCH((CUADRO!Q$5&amp;$E203),'Hoja de Trabajo para listado'!$DE$151:$DG$151,0)),0)+IFERROR(INDEX('Hoja de Trabajo para listado'!$CD$155:$DC$1048576,MATCH($A203,'Hoja de Trabajo para listado'!$CD$155:$CD$1048576,0),MATCH((CUADRO!Q$5&amp;$E203),'Hoja de Trabajo para listado'!$CD$151:$DC$151,0)),0)</f>
        <v>0</v>
      </c>
      <c r="R203" s="245">
        <f t="shared" ca="1" si="9"/>
        <v>5324.95</v>
      </c>
      <c r="S203" s="245">
        <f ca="1">+R202+R203</f>
        <v>5324.95</v>
      </c>
      <c r="T203" s="245">
        <f ca="1">+S203</f>
        <v>5324.95</v>
      </c>
      <c r="U203" s="244">
        <f t="shared" si="10"/>
        <v>2</v>
      </c>
      <c r="V203" s="333" t="str">
        <f>+VLOOKUP(A203,bd_lista!$A$3:$E$590,5,FALSE)</f>
        <v>Instituciones Descentralizadas</v>
      </c>
      <c r="W203" s="392"/>
      <c r="X203" s="242">
        <f>+VLOOKUP(A203,[4]Sheet1!$A$13:$D$744,4,FALSE)</f>
        <v>35</v>
      </c>
      <c r="Y203" s="242" t="str">
        <f>+VLOOKUP(X203,bd_lista!$A$3:$C$590,3,FALSE)</f>
        <v>Ministerio de Economía y Finanzas Públicas</v>
      </c>
      <c r="Z203" s="292"/>
      <c r="AA203" s="320"/>
    </row>
    <row r="204" spans="1:27" ht="15" customHeight="1">
      <c r="A204" s="251">
        <v>291</v>
      </c>
      <c r="B204" s="387">
        <f>+A204</f>
        <v>291</v>
      </c>
      <c r="C204" s="247" t="str">
        <f>+VLOOKUP(A204,bd_lista!$A$3:$C$590,3,FALSE)</f>
        <v>Administradora Boliviana de Carreteras</v>
      </c>
      <c r="D204" s="389" t="str">
        <f>+C204</f>
        <v>Administradora Boliviana de Carreteras</v>
      </c>
      <c r="E204" s="247" t="s">
        <v>1304</v>
      </c>
      <c r="F204" s="243">
        <f ca="1">+IFERROR(INDEX('Hoja de Trabajo para listado'!$A$155:$Z$1048576,MATCH($A204,'Hoja de Trabajo para listado'!$A$155:$A$1048576,0),MATCH((CUADRO!F$5&amp;$E204),'Hoja de Trabajo para listado'!$A$151:$Z$151,0)),0)+IFERROR(INDEX('Hoja de Trabajo para listado'!$AB$155:$BA$1048576,MATCH($A204,'Hoja de Trabajo para listado'!$AB$155:$AB$1048576,0),MATCH((CUADRO!F$5&amp;$E204),'Hoja de Trabajo para listado'!$AB$151:$BA$151,0)),0)+IFERROR(INDEX('Hoja de Trabajo para listado'!$BC$155:$CB$1048576,MATCH($A204,'Hoja de Trabajo para listado'!$BC$155:$BC$1048576,0),MATCH((CUADRO!F$5&amp;$E204),'Hoja de Trabajo para listado'!$BC$151:$CB$151,0)),0)+IFERROR(INDEX('Hoja de Trabajo para listado'!$DE$153:$DG$274,MATCH($A204,'Hoja de Trabajo para listado'!$DE$153:$DE$1048576,0),MATCH((CUADRO!F$5&amp;$E204),'Hoja de Trabajo para listado'!$DE$151:$DG$151,0)),0)+IFERROR(INDEX('Hoja de Trabajo para listado'!$CD$155:$DC$1048576,MATCH($A204,'Hoja de Trabajo para listado'!$CD$155:$CD$1048576,0),MATCH((CUADRO!F$5&amp;$E204),'Hoja de Trabajo para listado'!$CD$151:$DC$151,0)),0)</f>
        <v>34986377.659999996</v>
      </c>
      <c r="G204" s="243">
        <f ca="1">+IFERROR(INDEX('Hoja de Trabajo para listado'!$A$155:$Z$1048576,MATCH($A204,'Hoja de Trabajo para listado'!$A$155:$A$1048576,0),MATCH((CUADRO!G$5&amp;$E204),'Hoja de Trabajo para listado'!$A$151:$Z$151,0)),0)+IFERROR(INDEX('Hoja de Trabajo para listado'!$AB$155:$BA$1048576,MATCH($A204,'Hoja de Trabajo para listado'!$AB$155:$AB$1048576,0),MATCH((CUADRO!G$5&amp;$E204),'Hoja de Trabajo para listado'!$AB$151:$BA$151,0)),0)+IFERROR(INDEX('Hoja de Trabajo para listado'!$BC$155:$CB$1048576,MATCH($A204,'Hoja de Trabajo para listado'!$BC$155:$BC$1048576,0),MATCH((CUADRO!G$5&amp;$E204),'Hoja de Trabajo para listado'!$BC$151:$CB$151,0)),0)+IFERROR(INDEX('Hoja de Trabajo para listado'!$DE$153:$DG$274,MATCH($A204,'Hoja de Trabajo para listado'!$DE$153:$DE$1048576,0),MATCH((CUADRO!G$5&amp;$E204),'Hoja de Trabajo para listado'!$DE$151:$DG$151,0)),0)+IFERROR(INDEX('Hoja de Trabajo para listado'!$CD$155:$DC$1048576,MATCH($A204,'Hoja de Trabajo para listado'!$CD$155:$CD$1048576,0),MATCH((CUADRO!G$5&amp;$E204),'Hoja de Trabajo para listado'!$CD$151:$DC$151,0)),0)</f>
        <v>198989166.49700001</v>
      </c>
      <c r="H204" s="243">
        <f ca="1">+IFERROR(INDEX('Hoja de Trabajo para listado'!$A$155:$Z$1048576,MATCH($A204,'Hoja de Trabajo para listado'!$A$155:$A$1048576,0),MATCH((CUADRO!H$5&amp;$E204),'Hoja de Trabajo para listado'!$A$151:$Z$151,0)),0)+IFERROR(INDEX('Hoja de Trabajo para listado'!$AB$155:$BA$1048576,MATCH($A204,'Hoja de Trabajo para listado'!$AB$155:$AB$1048576,0),MATCH((CUADRO!H$5&amp;$E204),'Hoja de Trabajo para listado'!$AB$151:$BA$151,0)),0)+IFERROR(INDEX('Hoja de Trabajo para listado'!$BC$155:$CB$1048576,MATCH($A204,'Hoja de Trabajo para listado'!$BC$155:$BC$1048576,0),MATCH((CUADRO!H$5&amp;$E204),'Hoja de Trabajo para listado'!$BC$151:$CB$151,0)),0)+IFERROR(INDEX('Hoja de Trabajo para listado'!$DE$153:$DG$274,MATCH($A204,'Hoja de Trabajo para listado'!$DE$153:$DE$1048576,0),MATCH((CUADRO!H$5&amp;$E204),'Hoja de Trabajo para listado'!$DE$151:$DG$151,0)),0)+IFERROR(INDEX('Hoja de Trabajo para listado'!$CD$155:$DC$1048576,MATCH($A204,'Hoja de Trabajo para listado'!$CD$155:$CD$1048576,0),MATCH((CUADRO!H$5&amp;$E204),'Hoja de Trabajo para listado'!$CD$151:$DC$151,0)),0)</f>
        <v>116064901.734</v>
      </c>
      <c r="I204" s="243">
        <f ca="1">+IFERROR(INDEX('Hoja de Trabajo para listado'!$A$155:$Z$1048576,MATCH($A204,'Hoja de Trabajo para listado'!$A$155:$A$1048576,0),MATCH((CUADRO!I$5&amp;$E204),'Hoja de Trabajo para listado'!$A$151:$Z$151,0)),0)+IFERROR(INDEX('Hoja de Trabajo para listado'!$AB$155:$BA$1048576,MATCH($A204,'Hoja de Trabajo para listado'!$AB$155:$AB$1048576,0),MATCH((CUADRO!I$5&amp;$E204),'Hoja de Trabajo para listado'!$AB$151:$BA$151,0)),0)+IFERROR(INDEX('Hoja de Trabajo para listado'!$BC$155:$CB$1048576,MATCH($A204,'Hoja de Trabajo para listado'!$BC$155:$BC$1048576,0),MATCH((CUADRO!I$5&amp;$E204),'Hoja de Trabajo para listado'!$BC$151:$CB$151,0)),0)+IFERROR(INDEX('Hoja de Trabajo para listado'!$DE$153:$DG$274,MATCH($A204,'Hoja de Trabajo para listado'!$DE$153:$DE$1048576,0),MATCH((CUADRO!I$5&amp;$E204),'Hoja de Trabajo para listado'!$DE$151:$DG$151,0)),0)+IFERROR(INDEX('Hoja de Trabajo para listado'!$CD$155:$DC$1048576,MATCH($A204,'Hoja de Trabajo para listado'!$CD$155:$CD$1048576,0),MATCH((CUADRO!I$5&amp;$E204),'Hoja de Trabajo para listado'!$CD$151:$DC$151,0)),0)</f>
        <v>5645136.3197999997</v>
      </c>
      <c r="J204" s="243">
        <f ca="1">+IFERROR(INDEX('Hoja de Trabajo para listado'!$A$155:$Z$1048576,MATCH($A204,'Hoja de Trabajo para listado'!$A$155:$A$1048576,0),MATCH((CUADRO!J$5&amp;$E204),'Hoja de Trabajo para listado'!$A$151:$Z$151,0)),0)+IFERROR(INDEX('Hoja de Trabajo para listado'!$AB$155:$BA$1048576,MATCH($A204,'Hoja de Trabajo para listado'!$AB$155:$AB$1048576,0),MATCH((CUADRO!J$5&amp;$E204),'Hoja de Trabajo para listado'!$AB$151:$BA$151,0)),0)+IFERROR(INDEX('Hoja de Trabajo para listado'!$BC$155:$CB$1048576,MATCH($A204,'Hoja de Trabajo para listado'!$BC$155:$BC$1048576,0),MATCH((CUADRO!J$5&amp;$E204),'Hoja de Trabajo para listado'!$BC$151:$CB$151,0)),0)+IFERROR(INDEX('Hoja de Trabajo para listado'!$DE$153:$DG$274,MATCH($A204,'Hoja de Trabajo para listado'!$DE$153:$DE$1048576,0),MATCH((CUADRO!J$5&amp;$E204),'Hoja de Trabajo para listado'!$DE$151:$DG$151,0)),0)+IFERROR(INDEX('Hoja de Trabajo para listado'!$CD$155:$DC$1048576,MATCH($A204,'Hoja de Trabajo para listado'!$CD$155:$CD$1048576,0),MATCH((CUADRO!J$5&amp;$E204),'Hoja de Trabajo para listado'!$CD$151:$DC$151,0)),0)</f>
        <v>0</v>
      </c>
      <c r="K204" s="243">
        <f ca="1">+IFERROR(INDEX('Hoja de Trabajo para listado'!$A$155:$Z$1048576,MATCH($A204,'Hoja de Trabajo para listado'!$A$155:$A$1048576,0),MATCH((CUADRO!K$5&amp;$E204),'Hoja de Trabajo para listado'!$A$151:$Z$151,0)),0)+IFERROR(INDEX('Hoja de Trabajo para listado'!$AB$155:$BA$1048576,MATCH($A204,'Hoja de Trabajo para listado'!$AB$155:$AB$1048576,0),MATCH((CUADRO!K$5&amp;$E204),'Hoja de Trabajo para listado'!$AB$151:$BA$151,0)),0)+IFERROR(INDEX('Hoja de Trabajo para listado'!$BC$155:$CB$1048576,MATCH($A204,'Hoja de Trabajo para listado'!$BC$155:$BC$1048576,0),MATCH((CUADRO!K$5&amp;$E204),'Hoja de Trabajo para listado'!$BC$151:$CB$151,0)),0)+IFERROR(INDEX('Hoja de Trabajo para listado'!$DE$153:$DG$274,MATCH($A204,'Hoja de Trabajo para listado'!$DE$153:$DE$1048576,0),MATCH((CUADRO!K$5&amp;$E204),'Hoja de Trabajo para listado'!$DE$151:$DG$151,0)),0)+IFERROR(INDEX('Hoja de Trabajo para listado'!$CD$155:$DC$1048576,MATCH($A204,'Hoja de Trabajo para listado'!$CD$155:$CD$1048576,0),MATCH((CUADRO!K$5&amp;$E204),'Hoja de Trabajo para listado'!$CD$151:$DC$151,0)),0)</f>
        <v>0</v>
      </c>
      <c r="L204" s="243">
        <f ca="1">+IFERROR(INDEX('Hoja de Trabajo para listado'!$A$155:$Z$1048576,MATCH($A204,'Hoja de Trabajo para listado'!$A$155:$A$1048576,0),MATCH((CUADRO!L$5&amp;$E204),'Hoja de Trabajo para listado'!$A$151:$Z$151,0)),0)+IFERROR(INDEX('Hoja de Trabajo para listado'!$AB$155:$BA$1048576,MATCH($A204,'Hoja de Trabajo para listado'!$AB$155:$AB$1048576,0),MATCH((CUADRO!L$5&amp;$E204),'Hoja de Trabajo para listado'!$AB$151:$BA$151,0)),0)+IFERROR(INDEX('Hoja de Trabajo para listado'!$BC$155:$CB$1048576,MATCH($A204,'Hoja de Trabajo para listado'!$BC$155:$BC$1048576,0),MATCH((CUADRO!L$5&amp;$E204),'Hoja de Trabajo para listado'!$BC$151:$CB$151,0)),0)+IFERROR(INDEX('Hoja de Trabajo para listado'!$DE$153:$DG$274,MATCH($A204,'Hoja de Trabajo para listado'!$DE$153:$DE$1048576,0),MATCH((CUADRO!L$5&amp;$E204),'Hoja de Trabajo para listado'!$DE$151:$DG$151,0)),0)+IFERROR(INDEX('Hoja de Trabajo para listado'!$CD$155:$DC$1048576,MATCH($A204,'Hoja de Trabajo para listado'!$CD$155:$CD$1048576,0),MATCH((CUADRO!L$5&amp;$E204),'Hoja de Trabajo para listado'!$CD$151:$DC$151,0)),0)</f>
        <v>0</v>
      </c>
      <c r="M204" s="243">
        <f ca="1">+IFERROR(INDEX('Hoja de Trabajo para listado'!$A$155:$Z$1048576,MATCH($A204,'Hoja de Trabajo para listado'!$A$155:$A$1048576,0),MATCH((CUADRO!M$5&amp;$E204),'Hoja de Trabajo para listado'!$A$151:$Z$151,0)),0)+IFERROR(INDEX('Hoja de Trabajo para listado'!$AB$155:$BA$1048576,MATCH($A204,'Hoja de Trabajo para listado'!$AB$155:$AB$1048576,0),MATCH((CUADRO!M$5&amp;$E204),'Hoja de Trabajo para listado'!$AB$151:$BA$151,0)),0)+IFERROR(INDEX('Hoja de Trabajo para listado'!$BC$155:$CB$1048576,MATCH($A204,'Hoja de Trabajo para listado'!$BC$155:$BC$1048576,0),MATCH((CUADRO!M$5&amp;$E204),'Hoja de Trabajo para listado'!$BC$151:$CB$151,0)),0)+IFERROR(INDEX('Hoja de Trabajo para listado'!$DE$153:$DG$274,MATCH($A204,'Hoja de Trabajo para listado'!$DE$153:$DE$1048576,0),MATCH((CUADRO!M$5&amp;$E204),'Hoja de Trabajo para listado'!$DE$151:$DG$151,0)),0)+IFERROR(INDEX('Hoja de Trabajo para listado'!$CD$155:$DC$1048576,MATCH($A204,'Hoja de Trabajo para listado'!$CD$155:$CD$1048576,0),MATCH((CUADRO!M$5&amp;$E204),'Hoja de Trabajo para listado'!$CD$151:$DC$151,0)),0)</f>
        <v>0</v>
      </c>
      <c r="N204" s="243">
        <f ca="1">+IFERROR(INDEX('Hoja de Trabajo para listado'!$A$155:$Z$1048576,MATCH($A204,'Hoja de Trabajo para listado'!$A$155:$A$1048576,0),MATCH((CUADRO!N$5&amp;$E204),'Hoja de Trabajo para listado'!$A$151:$Z$151,0)),0)+IFERROR(INDEX('Hoja de Trabajo para listado'!$AB$155:$BA$1048576,MATCH($A204,'Hoja de Trabajo para listado'!$AB$155:$AB$1048576,0),MATCH((CUADRO!N$5&amp;$E204),'Hoja de Trabajo para listado'!$AB$151:$BA$151,0)),0)+IFERROR(INDEX('Hoja de Trabajo para listado'!$BC$155:$CB$1048576,MATCH($A204,'Hoja de Trabajo para listado'!$BC$155:$BC$1048576,0),MATCH((CUADRO!N$5&amp;$E204),'Hoja de Trabajo para listado'!$BC$151:$CB$151,0)),0)+IFERROR(INDEX('Hoja de Trabajo para listado'!$DE$153:$DG$274,MATCH($A204,'Hoja de Trabajo para listado'!$DE$153:$DE$1048576,0),MATCH((CUADRO!N$5&amp;$E204),'Hoja de Trabajo para listado'!$DE$151:$DG$151,0)),0)+IFERROR(INDEX('Hoja de Trabajo para listado'!$CD$155:$DC$1048576,MATCH($A204,'Hoja de Trabajo para listado'!$CD$155:$CD$1048576,0),MATCH((CUADRO!N$5&amp;$E204),'Hoja de Trabajo para listado'!$CD$151:$DC$151,0)),0)</f>
        <v>0</v>
      </c>
      <c r="O204" s="243">
        <f ca="1">+IFERROR(INDEX('Hoja de Trabajo para listado'!$A$155:$Z$1048576,MATCH($A204,'Hoja de Trabajo para listado'!$A$155:$A$1048576,0),MATCH((CUADRO!O$5&amp;$E204),'Hoja de Trabajo para listado'!$A$151:$Z$151,0)),0)+IFERROR(INDEX('Hoja de Trabajo para listado'!$AB$155:$BA$1048576,MATCH($A204,'Hoja de Trabajo para listado'!$AB$155:$AB$1048576,0),MATCH((CUADRO!O$5&amp;$E204),'Hoja de Trabajo para listado'!$AB$151:$BA$151,0)),0)+IFERROR(INDEX('Hoja de Trabajo para listado'!$BC$155:$CB$1048576,MATCH($A204,'Hoja de Trabajo para listado'!$BC$155:$BC$1048576,0),MATCH((CUADRO!O$5&amp;$E204),'Hoja de Trabajo para listado'!$BC$151:$CB$151,0)),0)+IFERROR(INDEX('Hoja de Trabajo para listado'!$DE$153:$DG$274,MATCH($A204,'Hoja de Trabajo para listado'!$DE$153:$DE$1048576,0),MATCH((CUADRO!O$5&amp;$E204),'Hoja de Trabajo para listado'!$DE$151:$DG$151,0)),0)+IFERROR(INDEX('Hoja de Trabajo para listado'!$CD$155:$DC$1048576,MATCH($A204,'Hoja de Trabajo para listado'!$CD$155:$CD$1048576,0),MATCH((CUADRO!O$5&amp;$E204),'Hoja de Trabajo para listado'!$CD$151:$DC$151,0)),0)</f>
        <v>0</v>
      </c>
      <c r="P204" s="243">
        <f ca="1">+IFERROR(INDEX('Hoja de Trabajo para listado'!$A$155:$Z$1048576,MATCH($A204,'Hoja de Trabajo para listado'!$A$155:$A$1048576,0),MATCH((CUADRO!P$5&amp;$E204),'Hoja de Trabajo para listado'!$A$151:$Z$151,0)),0)+IFERROR(INDEX('Hoja de Trabajo para listado'!$AB$155:$BA$1048576,MATCH($A204,'Hoja de Trabajo para listado'!$AB$155:$AB$1048576,0),MATCH((CUADRO!P$5&amp;$E204),'Hoja de Trabajo para listado'!$AB$151:$BA$151,0)),0)+IFERROR(INDEX('Hoja de Trabajo para listado'!$BC$155:$CB$1048576,MATCH($A204,'Hoja de Trabajo para listado'!$BC$155:$BC$1048576,0),MATCH((CUADRO!P$5&amp;$E204),'Hoja de Trabajo para listado'!$BC$151:$CB$151,0)),0)+IFERROR(INDEX('Hoja de Trabajo para listado'!$DE$153:$DG$274,MATCH($A204,'Hoja de Trabajo para listado'!$DE$153:$DE$1048576,0),MATCH((CUADRO!P$5&amp;$E204),'Hoja de Trabajo para listado'!$DE$151:$DG$151,0)),0)+IFERROR(INDEX('Hoja de Trabajo para listado'!$CD$155:$DC$1048576,MATCH($A204,'Hoja de Trabajo para listado'!$CD$155:$CD$1048576,0),MATCH((CUADRO!P$5&amp;$E204),'Hoja de Trabajo para listado'!$CD$151:$DC$151,0)),0)</f>
        <v>0</v>
      </c>
      <c r="Q204" s="243">
        <f ca="1">+IFERROR(INDEX('Hoja de Trabajo para listado'!$A$155:$Z$1048576,MATCH($A204,'Hoja de Trabajo para listado'!$A$155:$A$1048576,0),MATCH((CUADRO!Q$5&amp;$E204),'Hoja de Trabajo para listado'!$A$151:$Z$151,0)),0)+IFERROR(INDEX('Hoja de Trabajo para listado'!$AB$155:$BA$1048576,MATCH($A204,'Hoja de Trabajo para listado'!$AB$155:$AB$1048576,0),MATCH((CUADRO!Q$5&amp;$E204),'Hoja de Trabajo para listado'!$AB$151:$BA$151,0)),0)+IFERROR(INDEX('Hoja de Trabajo para listado'!$BC$155:$CB$1048576,MATCH($A204,'Hoja de Trabajo para listado'!$BC$155:$BC$1048576,0),MATCH((CUADRO!Q$5&amp;$E204),'Hoja de Trabajo para listado'!$BC$151:$CB$151,0)),0)+IFERROR(INDEX('Hoja de Trabajo para listado'!$DE$153:$DG$274,MATCH($A204,'Hoja de Trabajo para listado'!$DE$153:$DE$1048576,0),MATCH((CUADRO!Q$5&amp;$E204),'Hoja de Trabajo para listado'!$DE$151:$DG$151,0)),0)+IFERROR(INDEX('Hoja de Trabajo para listado'!$CD$155:$DC$1048576,MATCH($A204,'Hoja de Trabajo para listado'!$CD$155:$CD$1048576,0),MATCH((CUADRO!Q$5&amp;$E204),'Hoja de Trabajo para listado'!$CD$151:$DC$151,0)),0)</f>
        <v>0</v>
      </c>
      <c r="R204" s="243">
        <f t="shared" ca="1" si="9"/>
        <v>355685582.21080005</v>
      </c>
      <c r="S204" s="243"/>
      <c r="T204" s="243">
        <f ca="1">+T205</f>
        <v>1024224382.7808</v>
      </c>
      <c r="U204" s="242">
        <f t="shared" si="10"/>
        <v>1</v>
      </c>
      <c r="V204" s="333" t="str">
        <f>+VLOOKUP(A204,bd_lista!$A$3:$E$590,5,FALSE)</f>
        <v>Instituciones Descentralizadas</v>
      </c>
      <c r="W204" s="391" t="str">
        <f>+V204</f>
        <v>Instituciones Descentralizadas</v>
      </c>
      <c r="X204" s="242">
        <f>+VLOOKUP(A204,[4]Sheet1!$A$13:$D$744,4,FALSE)</f>
        <v>81</v>
      </c>
      <c r="Y204" s="242" t="str">
        <f>+VLOOKUP(X204,bd_lista!$A$3:$C$590,3,FALSE)</f>
        <v>Ministerio de Obras Públicas, Servicios y Vivienda</v>
      </c>
      <c r="Z204" s="294">
        <f>+X204</f>
        <v>81</v>
      </c>
      <c r="AA204" s="319" t="str">
        <f>+Y204</f>
        <v>Ministerio de Obras Públicas, Servicios y Vivienda</v>
      </c>
    </row>
    <row r="205" spans="1:27" ht="15" customHeight="1">
      <c r="A205" s="32">
        <v>291</v>
      </c>
      <c r="B205" s="388"/>
      <c r="C205" s="333" t="str">
        <f>+VLOOKUP(A205,bd_lista!$A$3:$C$590,3,FALSE)</f>
        <v>Administradora Boliviana de Carreteras</v>
      </c>
      <c r="D205" s="390"/>
      <c r="E205" s="333" t="s">
        <v>1305</v>
      </c>
      <c r="F205" s="245">
        <f ca="1">+IFERROR(INDEX('Hoja de Trabajo para listado'!$A$155:$Z$1048576,MATCH($A205,'Hoja de Trabajo para listado'!$A$155:$A$1048576,0),MATCH((CUADRO!F$5&amp;$E205),'Hoja de Trabajo para listado'!$A$151:$Z$151,0)),0)+IFERROR(INDEX('Hoja de Trabajo para listado'!$AB$155:$BA$1048576,MATCH($A205,'Hoja de Trabajo para listado'!$AB$155:$AB$1048576,0),MATCH((CUADRO!F$5&amp;$E205),'Hoja de Trabajo para listado'!$AB$151:$BA$151,0)),0)+IFERROR(INDEX('Hoja de Trabajo para listado'!$BC$155:$CB$1048576,MATCH($A205,'Hoja de Trabajo para listado'!$BC$155:$BC$1048576,0),MATCH((CUADRO!F$5&amp;$E205),'Hoja de Trabajo para listado'!$BC$151:$CB$151,0)),0)+IFERROR(INDEX('Hoja de Trabajo para listado'!$DE$153:$DG$274,MATCH($A205,'Hoja de Trabajo para listado'!$DE$153:$DE$1048576,0),MATCH((CUADRO!F$5&amp;$E205),'Hoja de Trabajo para listado'!$DE$151:$DG$151,0)),0)+IFERROR(INDEX('Hoja de Trabajo para listado'!$CD$155:$DC$1048576,MATCH($A205,'Hoja de Trabajo para listado'!$CD$155:$CD$1048576,0),MATCH((CUADRO!F$5&amp;$E205),'Hoja de Trabajo para listado'!$CD$151:$DC$151,0)),0)</f>
        <v>140801845.75</v>
      </c>
      <c r="G205" s="245">
        <f ca="1">+IFERROR(INDEX('Hoja de Trabajo para listado'!$A$155:$Z$1048576,MATCH($A205,'Hoja de Trabajo para listado'!$A$155:$A$1048576,0),MATCH((CUADRO!G$5&amp;$E205),'Hoja de Trabajo para listado'!$A$151:$Z$151,0)),0)+IFERROR(INDEX('Hoja de Trabajo para listado'!$AB$155:$BA$1048576,MATCH($A205,'Hoja de Trabajo para listado'!$AB$155:$AB$1048576,0),MATCH((CUADRO!G$5&amp;$E205),'Hoja de Trabajo para listado'!$AB$151:$BA$151,0)),0)+IFERROR(INDEX('Hoja de Trabajo para listado'!$BC$155:$CB$1048576,MATCH($A205,'Hoja de Trabajo para listado'!$BC$155:$BC$1048576,0),MATCH((CUADRO!G$5&amp;$E205),'Hoja de Trabajo para listado'!$BC$151:$CB$151,0)),0)+IFERROR(INDEX('Hoja de Trabajo para listado'!$DE$153:$DG$274,MATCH($A205,'Hoja de Trabajo para listado'!$DE$153:$DE$1048576,0),MATCH((CUADRO!G$5&amp;$E205),'Hoja de Trabajo para listado'!$DE$151:$DG$151,0)),0)+IFERROR(INDEX('Hoja de Trabajo para listado'!$CD$155:$DC$1048576,MATCH($A205,'Hoja de Trabajo para listado'!$CD$155:$CD$1048576,0),MATCH((CUADRO!G$5&amp;$E205),'Hoja de Trabajo para listado'!$CD$151:$DC$151,0)),0)</f>
        <v>209851448.46999997</v>
      </c>
      <c r="H205" s="245">
        <f ca="1">+IFERROR(INDEX('Hoja de Trabajo para listado'!$A$155:$Z$1048576,MATCH($A205,'Hoja de Trabajo para listado'!$A$155:$A$1048576,0),MATCH((CUADRO!H$5&amp;$E205),'Hoja de Trabajo para listado'!$A$151:$Z$151,0)),0)+IFERROR(INDEX('Hoja de Trabajo para listado'!$AB$155:$BA$1048576,MATCH($A205,'Hoja de Trabajo para listado'!$AB$155:$AB$1048576,0),MATCH((CUADRO!H$5&amp;$E205),'Hoja de Trabajo para listado'!$AB$151:$BA$151,0)),0)+IFERROR(INDEX('Hoja de Trabajo para listado'!$BC$155:$CB$1048576,MATCH($A205,'Hoja de Trabajo para listado'!$BC$155:$BC$1048576,0),MATCH((CUADRO!H$5&amp;$E205),'Hoja de Trabajo para listado'!$BC$151:$CB$151,0)),0)+IFERROR(INDEX('Hoja de Trabajo para listado'!$DE$153:$DG$274,MATCH($A205,'Hoja de Trabajo para listado'!$DE$153:$DE$1048576,0),MATCH((CUADRO!H$5&amp;$E205),'Hoja de Trabajo para listado'!$DE$151:$DG$151,0)),0)+IFERROR(INDEX('Hoja de Trabajo para listado'!$CD$155:$DC$1048576,MATCH($A205,'Hoja de Trabajo para listado'!$CD$155:$CD$1048576,0),MATCH((CUADRO!H$5&amp;$E205),'Hoja de Trabajo para listado'!$CD$151:$DC$151,0)),0)</f>
        <v>244274112.47999999</v>
      </c>
      <c r="I205" s="245">
        <f ca="1">+IFERROR(INDEX('Hoja de Trabajo para listado'!$A$155:$Z$1048576,MATCH($A205,'Hoja de Trabajo para listado'!$A$155:$A$1048576,0),MATCH((CUADRO!I$5&amp;$E205),'Hoja de Trabajo para listado'!$A$151:$Z$151,0)),0)+IFERROR(INDEX('Hoja de Trabajo para listado'!$AB$155:$BA$1048576,MATCH($A205,'Hoja de Trabajo para listado'!$AB$155:$AB$1048576,0),MATCH((CUADRO!I$5&amp;$E205),'Hoja de Trabajo para listado'!$AB$151:$BA$151,0)),0)+IFERROR(INDEX('Hoja de Trabajo para listado'!$BC$155:$CB$1048576,MATCH($A205,'Hoja de Trabajo para listado'!$BC$155:$BC$1048576,0),MATCH((CUADRO!I$5&amp;$E205),'Hoja de Trabajo para listado'!$BC$151:$CB$151,0)),0)+IFERROR(INDEX('Hoja de Trabajo para listado'!$DE$153:$DG$274,MATCH($A205,'Hoja de Trabajo para listado'!$DE$153:$DE$1048576,0),MATCH((CUADRO!I$5&amp;$E205),'Hoja de Trabajo para listado'!$DE$151:$DG$151,0)),0)+IFERROR(INDEX('Hoja de Trabajo para listado'!$CD$155:$DC$1048576,MATCH($A205,'Hoja de Trabajo para listado'!$CD$155:$CD$1048576,0),MATCH((CUADRO!I$5&amp;$E205),'Hoja de Trabajo para listado'!$CD$151:$DC$151,0)),0)</f>
        <v>73611393.870000005</v>
      </c>
      <c r="J205" s="245">
        <f ca="1">+IFERROR(INDEX('Hoja de Trabajo para listado'!$A$155:$Z$1048576,MATCH($A205,'Hoja de Trabajo para listado'!$A$155:$A$1048576,0),MATCH((CUADRO!J$5&amp;$E205),'Hoja de Trabajo para listado'!$A$151:$Z$151,0)),0)+IFERROR(INDEX('Hoja de Trabajo para listado'!$AB$155:$BA$1048576,MATCH($A205,'Hoja de Trabajo para listado'!$AB$155:$AB$1048576,0),MATCH((CUADRO!J$5&amp;$E205),'Hoja de Trabajo para listado'!$AB$151:$BA$151,0)),0)+IFERROR(INDEX('Hoja de Trabajo para listado'!$BC$155:$CB$1048576,MATCH($A205,'Hoja de Trabajo para listado'!$BC$155:$BC$1048576,0),MATCH((CUADRO!J$5&amp;$E205),'Hoja de Trabajo para listado'!$BC$151:$CB$151,0)),0)+IFERROR(INDEX('Hoja de Trabajo para listado'!$DE$153:$DG$274,MATCH($A205,'Hoja de Trabajo para listado'!$DE$153:$DE$1048576,0),MATCH((CUADRO!J$5&amp;$E205),'Hoja de Trabajo para listado'!$DE$151:$DG$151,0)),0)+IFERROR(INDEX('Hoja de Trabajo para listado'!$CD$155:$DC$1048576,MATCH($A205,'Hoja de Trabajo para listado'!$CD$155:$CD$1048576,0),MATCH((CUADRO!J$5&amp;$E205),'Hoja de Trabajo para listado'!$CD$151:$DC$151,0)),0)</f>
        <v>0</v>
      </c>
      <c r="K205" s="245">
        <f ca="1">+IFERROR(INDEX('Hoja de Trabajo para listado'!$A$155:$Z$1048576,MATCH($A205,'Hoja de Trabajo para listado'!$A$155:$A$1048576,0),MATCH((CUADRO!K$5&amp;$E205),'Hoja de Trabajo para listado'!$A$151:$Z$151,0)),0)+IFERROR(INDEX('Hoja de Trabajo para listado'!$AB$155:$BA$1048576,MATCH($A205,'Hoja de Trabajo para listado'!$AB$155:$AB$1048576,0),MATCH((CUADRO!K$5&amp;$E205),'Hoja de Trabajo para listado'!$AB$151:$BA$151,0)),0)+IFERROR(INDEX('Hoja de Trabajo para listado'!$BC$155:$CB$1048576,MATCH($A205,'Hoja de Trabajo para listado'!$BC$155:$BC$1048576,0),MATCH((CUADRO!K$5&amp;$E205),'Hoja de Trabajo para listado'!$BC$151:$CB$151,0)),0)+IFERROR(INDEX('Hoja de Trabajo para listado'!$DE$153:$DG$274,MATCH($A205,'Hoja de Trabajo para listado'!$DE$153:$DE$1048576,0),MATCH((CUADRO!K$5&amp;$E205),'Hoja de Trabajo para listado'!$DE$151:$DG$151,0)),0)+IFERROR(INDEX('Hoja de Trabajo para listado'!$CD$155:$DC$1048576,MATCH($A205,'Hoja de Trabajo para listado'!$CD$155:$CD$1048576,0),MATCH((CUADRO!K$5&amp;$E205),'Hoja de Trabajo para listado'!$CD$151:$DC$151,0)),0)</f>
        <v>0</v>
      </c>
      <c r="L205" s="245">
        <f ca="1">+IFERROR(INDEX('Hoja de Trabajo para listado'!$A$155:$Z$1048576,MATCH($A205,'Hoja de Trabajo para listado'!$A$155:$A$1048576,0),MATCH((CUADRO!L$5&amp;$E205),'Hoja de Trabajo para listado'!$A$151:$Z$151,0)),0)+IFERROR(INDEX('Hoja de Trabajo para listado'!$AB$155:$BA$1048576,MATCH($A205,'Hoja de Trabajo para listado'!$AB$155:$AB$1048576,0),MATCH((CUADRO!L$5&amp;$E205),'Hoja de Trabajo para listado'!$AB$151:$BA$151,0)),0)+IFERROR(INDEX('Hoja de Trabajo para listado'!$BC$155:$CB$1048576,MATCH($A205,'Hoja de Trabajo para listado'!$BC$155:$BC$1048576,0),MATCH((CUADRO!L$5&amp;$E205),'Hoja de Trabajo para listado'!$BC$151:$CB$151,0)),0)+IFERROR(INDEX('Hoja de Trabajo para listado'!$DE$153:$DG$274,MATCH($A205,'Hoja de Trabajo para listado'!$DE$153:$DE$1048576,0),MATCH((CUADRO!L$5&amp;$E205),'Hoja de Trabajo para listado'!$DE$151:$DG$151,0)),0)+IFERROR(INDEX('Hoja de Trabajo para listado'!$CD$155:$DC$1048576,MATCH($A205,'Hoja de Trabajo para listado'!$CD$155:$CD$1048576,0),MATCH((CUADRO!L$5&amp;$E205),'Hoja de Trabajo para listado'!$CD$151:$DC$151,0)),0)</f>
        <v>0</v>
      </c>
      <c r="M205" s="245">
        <f ca="1">+IFERROR(INDEX('Hoja de Trabajo para listado'!$A$155:$Z$1048576,MATCH($A205,'Hoja de Trabajo para listado'!$A$155:$A$1048576,0),MATCH((CUADRO!M$5&amp;$E205),'Hoja de Trabajo para listado'!$A$151:$Z$151,0)),0)+IFERROR(INDEX('Hoja de Trabajo para listado'!$AB$155:$BA$1048576,MATCH($A205,'Hoja de Trabajo para listado'!$AB$155:$AB$1048576,0),MATCH((CUADRO!M$5&amp;$E205),'Hoja de Trabajo para listado'!$AB$151:$BA$151,0)),0)+IFERROR(INDEX('Hoja de Trabajo para listado'!$BC$155:$CB$1048576,MATCH($A205,'Hoja de Trabajo para listado'!$BC$155:$BC$1048576,0),MATCH((CUADRO!M$5&amp;$E205),'Hoja de Trabajo para listado'!$BC$151:$CB$151,0)),0)+IFERROR(INDEX('Hoja de Trabajo para listado'!$DE$153:$DG$274,MATCH($A205,'Hoja de Trabajo para listado'!$DE$153:$DE$1048576,0),MATCH((CUADRO!M$5&amp;$E205),'Hoja de Trabajo para listado'!$DE$151:$DG$151,0)),0)+IFERROR(INDEX('Hoja de Trabajo para listado'!$CD$155:$DC$1048576,MATCH($A205,'Hoja de Trabajo para listado'!$CD$155:$CD$1048576,0),MATCH((CUADRO!M$5&amp;$E205),'Hoja de Trabajo para listado'!$CD$151:$DC$151,0)),0)</f>
        <v>0</v>
      </c>
      <c r="N205" s="245">
        <f ca="1">+IFERROR(INDEX('Hoja de Trabajo para listado'!$A$155:$Z$1048576,MATCH($A205,'Hoja de Trabajo para listado'!$A$155:$A$1048576,0),MATCH((CUADRO!N$5&amp;$E205),'Hoja de Trabajo para listado'!$A$151:$Z$151,0)),0)+IFERROR(INDEX('Hoja de Trabajo para listado'!$AB$155:$BA$1048576,MATCH($A205,'Hoja de Trabajo para listado'!$AB$155:$AB$1048576,0),MATCH((CUADRO!N$5&amp;$E205),'Hoja de Trabajo para listado'!$AB$151:$BA$151,0)),0)+IFERROR(INDEX('Hoja de Trabajo para listado'!$BC$155:$CB$1048576,MATCH($A205,'Hoja de Trabajo para listado'!$BC$155:$BC$1048576,0),MATCH((CUADRO!N$5&amp;$E205),'Hoja de Trabajo para listado'!$BC$151:$CB$151,0)),0)+IFERROR(INDEX('Hoja de Trabajo para listado'!$DE$153:$DG$274,MATCH($A205,'Hoja de Trabajo para listado'!$DE$153:$DE$1048576,0),MATCH((CUADRO!N$5&amp;$E205),'Hoja de Trabajo para listado'!$DE$151:$DG$151,0)),0)+IFERROR(INDEX('Hoja de Trabajo para listado'!$CD$155:$DC$1048576,MATCH($A205,'Hoja de Trabajo para listado'!$CD$155:$CD$1048576,0),MATCH((CUADRO!N$5&amp;$E205),'Hoja de Trabajo para listado'!$CD$151:$DC$151,0)),0)</f>
        <v>0</v>
      </c>
      <c r="O205" s="245">
        <f ca="1">+IFERROR(INDEX('Hoja de Trabajo para listado'!$A$155:$Z$1048576,MATCH($A205,'Hoja de Trabajo para listado'!$A$155:$A$1048576,0),MATCH((CUADRO!O$5&amp;$E205),'Hoja de Trabajo para listado'!$A$151:$Z$151,0)),0)+IFERROR(INDEX('Hoja de Trabajo para listado'!$AB$155:$BA$1048576,MATCH($A205,'Hoja de Trabajo para listado'!$AB$155:$AB$1048576,0),MATCH((CUADRO!O$5&amp;$E205),'Hoja de Trabajo para listado'!$AB$151:$BA$151,0)),0)+IFERROR(INDEX('Hoja de Trabajo para listado'!$BC$155:$CB$1048576,MATCH($A205,'Hoja de Trabajo para listado'!$BC$155:$BC$1048576,0),MATCH((CUADRO!O$5&amp;$E205),'Hoja de Trabajo para listado'!$BC$151:$CB$151,0)),0)+IFERROR(INDEX('Hoja de Trabajo para listado'!$DE$153:$DG$274,MATCH($A205,'Hoja de Trabajo para listado'!$DE$153:$DE$1048576,0),MATCH((CUADRO!O$5&amp;$E205),'Hoja de Trabajo para listado'!$DE$151:$DG$151,0)),0)+IFERROR(INDEX('Hoja de Trabajo para listado'!$CD$155:$DC$1048576,MATCH($A205,'Hoja de Trabajo para listado'!$CD$155:$CD$1048576,0),MATCH((CUADRO!O$5&amp;$E205),'Hoja de Trabajo para listado'!$CD$151:$DC$151,0)),0)</f>
        <v>0</v>
      </c>
      <c r="P205" s="245">
        <f ca="1">+IFERROR(INDEX('Hoja de Trabajo para listado'!$A$155:$Z$1048576,MATCH($A205,'Hoja de Trabajo para listado'!$A$155:$A$1048576,0),MATCH((CUADRO!P$5&amp;$E205),'Hoja de Trabajo para listado'!$A$151:$Z$151,0)),0)+IFERROR(INDEX('Hoja de Trabajo para listado'!$AB$155:$BA$1048576,MATCH($A205,'Hoja de Trabajo para listado'!$AB$155:$AB$1048576,0),MATCH((CUADRO!P$5&amp;$E205),'Hoja de Trabajo para listado'!$AB$151:$BA$151,0)),0)+IFERROR(INDEX('Hoja de Trabajo para listado'!$BC$155:$CB$1048576,MATCH($A205,'Hoja de Trabajo para listado'!$BC$155:$BC$1048576,0),MATCH((CUADRO!P$5&amp;$E205),'Hoja de Trabajo para listado'!$BC$151:$CB$151,0)),0)+IFERROR(INDEX('Hoja de Trabajo para listado'!$DE$153:$DG$274,MATCH($A205,'Hoja de Trabajo para listado'!$DE$153:$DE$1048576,0),MATCH((CUADRO!P$5&amp;$E205),'Hoja de Trabajo para listado'!$DE$151:$DG$151,0)),0)+IFERROR(INDEX('Hoja de Trabajo para listado'!$CD$155:$DC$1048576,MATCH($A205,'Hoja de Trabajo para listado'!$CD$155:$CD$1048576,0),MATCH((CUADRO!P$5&amp;$E205),'Hoja de Trabajo para listado'!$CD$151:$DC$151,0)),0)</f>
        <v>0</v>
      </c>
      <c r="Q205" s="245">
        <f ca="1">+IFERROR(INDEX('Hoja de Trabajo para listado'!$A$155:$Z$1048576,MATCH($A205,'Hoja de Trabajo para listado'!$A$155:$A$1048576,0),MATCH((CUADRO!Q$5&amp;$E205),'Hoja de Trabajo para listado'!$A$151:$Z$151,0)),0)+IFERROR(INDEX('Hoja de Trabajo para listado'!$AB$155:$BA$1048576,MATCH($A205,'Hoja de Trabajo para listado'!$AB$155:$AB$1048576,0),MATCH((CUADRO!Q$5&amp;$E205),'Hoja de Trabajo para listado'!$AB$151:$BA$151,0)),0)+IFERROR(INDEX('Hoja de Trabajo para listado'!$BC$155:$CB$1048576,MATCH($A205,'Hoja de Trabajo para listado'!$BC$155:$BC$1048576,0),MATCH((CUADRO!Q$5&amp;$E205),'Hoja de Trabajo para listado'!$BC$151:$CB$151,0)),0)+IFERROR(INDEX('Hoja de Trabajo para listado'!$DE$153:$DG$274,MATCH($A205,'Hoja de Trabajo para listado'!$DE$153:$DE$1048576,0),MATCH((CUADRO!Q$5&amp;$E205),'Hoja de Trabajo para listado'!$DE$151:$DG$151,0)),0)+IFERROR(INDEX('Hoja de Trabajo para listado'!$CD$155:$DC$1048576,MATCH($A205,'Hoja de Trabajo para listado'!$CD$155:$CD$1048576,0),MATCH((CUADRO!Q$5&amp;$E205),'Hoja de Trabajo para listado'!$CD$151:$DC$151,0)),0)</f>
        <v>0</v>
      </c>
      <c r="R205" s="245">
        <f t="shared" ca="1" si="9"/>
        <v>668538800.56999993</v>
      </c>
      <c r="S205" s="245">
        <f ca="1">+R204+R205</f>
        <v>1024224382.7808</v>
      </c>
      <c r="T205" s="245">
        <f ca="1">+S205</f>
        <v>1024224382.7808</v>
      </c>
      <c r="U205" s="244">
        <f t="shared" si="10"/>
        <v>2</v>
      </c>
      <c r="V205" s="333" t="str">
        <f>+VLOOKUP(A205,bd_lista!$A$3:$E$590,5,FALSE)</f>
        <v>Instituciones Descentralizadas</v>
      </c>
      <c r="W205" s="392"/>
      <c r="X205" s="242">
        <f>+VLOOKUP(A205,[4]Sheet1!$A$13:$D$744,4,FALSE)</f>
        <v>81</v>
      </c>
      <c r="Y205" s="242" t="str">
        <f>+VLOOKUP(X205,bd_lista!$A$3:$C$590,3,FALSE)</f>
        <v>Ministerio de Obras Públicas, Servicios y Vivienda</v>
      </c>
      <c r="Z205" s="292"/>
      <c r="AA205" s="321"/>
    </row>
    <row r="206" spans="1:27" ht="15" customHeight="1">
      <c r="A206" s="251">
        <v>292</v>
      </c>
      <c r="B206" s="387">
        <f>+A206</f>
        <v>292</v>
      </c>
      <c r="C206" s="247" t="str">
        <f>+VLOOKUP(A206,bd_lista!$A$3:$C$590,3,FALSE)</f>
        <v>Vías Bolivia</v>
      </c>
      <c r="D206" s="389" t="str">
        <f>+C206</f>
        <v>Vías Bolivia</v>
      </c>
      <c r="E206" s="247" t="s">
        <v>1304</v>
      </c>
      <c r="F206" s="243">
        <f ca="1">+IFERROR(INDEX('Hoja de Trabajo para listado'!$A$155:$Z$1048576,MATCH($A206,'Hoja de Trabajo para listado'!$A$155:$A$1048576,0),MATCH((CUADRO!F$5&amp;$E206),'Hoja de Trabajo para listado'!$A$151:$Z$151,0)),0)+IFERROR(INDEX('Hoja de Trabajo para listado'!$AB$155:$BA$1048576,MATCH($A206,'Hoja de Trabajo para listado'!$AB$155:$AB$1048576,0),MATCH((CUADRO!F$5&amp;$E206),'Hoja de Trabajo para listado'!$AB$151:$BA$151,0)),0)+IFERROR(INDEX('Hoja de Trabajo para listado'!$BC$155:$CB$1048576,MATCH($A206,'Hoja de Trabajo para listado'!$BC$155:$BC$1048576,0),MATCH((CUADRO!F$5&amp;$E206),'Hoja de Trabajo para listado'!$BC$151:$CB$151,0)),0)+IFERROR(INDEX('Hoja de Trabajo para listado'!$DE$153:$DG$274,MATCH($A206,'Hoja de Trabajo para listado'!$DE$153:$DE$1048576,0),MATCH((CUADRO!F$5&amp;$E206),'Hoja de Trabajo para listado'!$DE$151:$DG$151,0)),0)+IFERROR(INDEX('Hoja de Trabajo para listado'!$CD$155:$DC$1048576,MATCH($A206,'Hoja de Trabajo para listado'!$CD$155:$CD$1048576,0),MATCH((CUADRO!F$5&amp;$E206),'Hoja de Trabajo para listado'!$CD$151:$DC$151,0)),0)</f>
        <v>0</v>
      </c>
      <c r="G206" s="243">
        <f ca="1">+IFERROR(INDEX('Hoja de Trabajo para listado'!$A$155:$Z$1048576,MATCH($A206,'Hoja de Trabajo para listado'!$A$155:$A$1048576,0),MATCH((CUADRO!G$5&amp;$E206),'Hoja de Trabajo para listado'!$A$151:$Z$151,0)),0)+IFERROR(INDEX('Hoja de Trabajo para listado'!$AB$155:$BA$1048576,MATCH($A206,'Hoja de Trabajo para listado'!$AB$155:$AB$1048576,0),MATCH((CUADRO!G$5&amp;$E206),'Hoja de Trabajo para listado'!$AB$151:$BA$151,0)),0)+IFERROR(INDEX('Hoja de Trabajo para listado'!$BC$155:$CB$1048576,MATCH($A206,'Hoja de Trabajo para listado'!$BC$155:$BC$1048576,0),MATCH((CUADRO!G$5&amp;$E206),'Hoja de Trabajo para listado'!$BC$151:$CB$151,0)),0)+IFERROR(INDEX('Hoja de Trabajo para listado'!$DE$153:$DG$274,MATCH($A206,'Hoja de Trabajo para listado'!$DE$153:$DE$1048576,0),MATCH((CUADRO!G$5&amp;$E206),'Hoja de Trabajo para listado'!$DE$151:$DG$151,0)),0)+IFERROR(INDEX('Hoja de Trabajo para listado'!$CD$155:$DC$1048576,MATCH($A206,'Hoja de Trabajo para listado'!$CD$155:$CD$1048576,0),MATCH((CUADRO!G$5&amp;$E206),'Hoja de Trabajo para listado'!$CD$151:$DC$151,0)),0)</f>
        <v>0</v>
      </c>
      <c r="H206" s="243">
        <f ca="1">+IFERROR(INDEX('Hoja de Trabajo para listado'!$A$155:$Z$1048576,MATCH($A206,'Hoja de Trabajo para listado'!$A$155:$A$1048576,0),MATCH((CUADRO!H$5&amp;$E206),'Hoja de Trabajo para listado'!$A$151:$Z$151,0)),0)+IFERROR(INDEX('Hoja de Trabajo para listado'!$AB$155:$BA$1048576,MATCH($A206,'Hoja de Trabajo para listado'!$AB$155:$AB$1048576,0),MATCH((CUADRO!H$5&amp;$E206),'Hoja de Trabajo para listado'!$AB$151:$BA$151,0)),0)+IFERROR(INDEX('Hoja de Trabajo para listado'!$BC$155:$CB$1048576,MATCH($A206,'Hoja de Trabajo para listado'!$BC$155:$BC$1048576,0),MATCH((CUADRO!H$5&amp;$E206),'Hoja de Trabajo para listado'!$BC$151:$CB$151,0)),0)+IFERROR(INDEX('Hoja de Trabajo para listado'!$DE$153:$DG$274,MATCH($A206,'Hoja de Trabajo para listado'!$DE$153:$DE$1048576,0),MATCH((CUADRO!H$5&amp;$E206),'Hoja de Trabajo para listado'!$DE$151:$DG$151,0)),0)+IFERROR(INDEX('Hoja de Trabajo para listado'!$CD$155:$DC$1048576,MATCH($A206,'Hoja de Trabajo para listado'!$CD$155:$CD$1048576,0),MATCH((CUADRO!H$5&amp;$E206),'Hoja de Trabajo para listado'!$CD$151:$DC$151,0)),0)</f>
        <v>0</v>
      </c>
      <c r="I206" s="243">
        <f ca="1">+IFERROR(INDEX('Hoja de Trabajo para listado'!$A$155:$Z$1048576,MATCH($A206,'Hoja de Trabajo para listado'!$A$155:$A$1048576,0),MATCH((CUADRO!I$5&amp;$E206),'Hoja de Trabajo para listado'!$A$151:$Z$151,0)),0)+IFERROR(INDEX('Hoja de Trabajo para listado'!$AB$155:$BA$1048576,MATCH($A206,'Hoja de Trabajo para listado'!$AB$155:$AB$1048576,0),MATCH((CUADRO!I$5&amp;$E206),'Hoja de Trabajo para listado'!$AB$151:$BA$151,0)),0)+IFERROR(INDEX('Hoja de Trabajo para listado'!$BC$155:$CB$1048576,MATCH($A206,'Hoja de Trabajo para listado'!$BC$155:$BC$1048576,0),MATCH((CUADRO!I$5&amp;$E206),'Hoja de Trabajo para listado'!$BC$151:$CB$151,0)),0)+IFERROR(INDEX('Hoja de Trabajo para listado'!$DE$153:$DG$274,MATCH($A206,'Hoja de Trabajo para listado'!$DE$153:$DE$1048576,0),MATCH((CUADRO!I$5&amp;$E206),'Hoja de Trabajo para listado'!$DE$151:$DG$151,0)),0)+IFERROR(INDEX('Hoja de Trabajo para listado'!$CD$155:$DC$1048576,MATCH($A206,'Hoja de Trabajo para listado'!$CD$155:$CD$1048576,0),MATCH((CUADRO!I$5&amp;$E206),'Hoja de Trabajo para listado'!$CD$151:$DC$151,0)),0)</f>
        <v>0</v>
      </c>
      <c r="J206" s="243">
        <f ca="1">+IFERROR(INDEX('Hoja de Trabajo para listado'!$A$155:$Z$1048576,MATCH($A206,'Hoja de Trabajo para listado'!$A$155:$A$1048576,0),MATCH((CUADRO!J$5&amp;$E206),'Hoja de Trabajo para listado'!$A$151:$Z$151,0)),0)+IFERROR(INDEX('Hoja de Trabajo para listado'!$AB$155:$BA$1048576,MATCH($A206,'Hoja de Trabajo para listado'!$AB$155:$AB$1048576,0),MATCH((CUADRO!J$5&amp;$E206),'Hoja de Trabajo para listado'!$AB$151:$BA$151,0)),0)+IFERROR(INDEX('Hoja de Trabajo para listado'!$BC$155:$CB$1048576,MATCH($A206,'Hoja de Trabajo para listado'!$BC$155:$BC$1048576,0),MATCH((CUADRO!J$5&amp;$E206),'Hoja de Trabajo para listado'!$BC$151:$CB$151,0)),0)+IFERROR(INDEX('Hoja de Trabajo para listado'!$DE$153:$DG$274,MATCH($A206,'Hoja de Trabajo para listado'!$DE$153:$DE$1048576,0),MATCH((CUADRO!J$5&amp;$E206),'Hoja de Trabajo para listado'!$DE$151:$DG$151,0)),0)+IFERROR(INDEX('Hoja de Trabajo para listado'!$CD$155:$DC$1048576,MATCH($A206,'Hoja de Trabajo para listado'!$CD$155:$CD$1048576,0),MATCH((CUADRO!J$5&amp;$E206),'Hoja de Trabajo para listado'!$CD$151:$DC$151,0)),0)</f>
        <v>0</v>
      </c>
      <c r="K206" s="243">
        <f ca="1">+IFERROR(INDEX('Hoja de Trabajo para listado'!$A$155:$Z$1048576,MATCH($A206,'Hoja de Trabajo para listado'!$A$155:$A$1048576,0),MATCH((CUADRO!K$5&amp;$E206),'Hoja de Trabajo para listado'!$A$151:$Z$151,0)),0)+IFERROR(INDEX('Hoja de Trabajo para listado'!$AB$155:$BA$1048576,MATCH($A206,'Hoja de Trabajo para listado'!$AB$155:$AB$1048576,0),MATCH((CUADRO!K$5&amp;$E206),'Hoja de Trabajo para listado'!$AB$151:$BA$151,0)),0)+IFERROR(INDEX('Hoja de Trabajo para listado'!$BC$155:$CB$1048576,MATCH($A206,'Hoja de Trabajo para listado'!$BC$155:$BC$1048576,0),MATCH((CUADRO!K$5&amp;$E206),'Hoja de Trabajo para listado'!$BC$151:$CB$151,0)),0)+IFERROR(INDEX('Hoja de Trabajo para listado'!$DE$153:$DG$274,MATCH($A206,'Hoja de Trabajo para listado'!$DE$153:$DE$1048576,0),MATCH((CUADRO!K$5&amp;$E206),'Hoja de Trabajo para listado'!$DE$151:$DG$151,0)),0)+IFERROR(INDEX('Hoja de Trabajo para listado'!$CD$155:$DC$1048576,MATCH($A206,'Hoja de Trabajo para listado'!$CD$155:$CD$1048576,0),MATCH((CUADRO!K$5&amp;$E206),'Hoja de Trabajo para listado'!$CD$151:$DC$151,0)),0)</f>
        <v>0</v>
      </c>
      <c r="L206" s="243">
        <f ca="1">+IFERROR(INDEX('Hoja de Trabajo para listado'!$A$155:$Z$1048576,MATCH($A206,'Hoja de Trabajo para listado'!$A$155:$A$1048576,0),MATCH((CUADRO!L$5&amp;$E206),'Hoja de Trabajo para listado'!$A$151:$Z$151,0)),0)+IFERROR(INDEX('Hoja de Trabajo para listado'!$AB$155:$BA$1048576,MATCH($A206,'Hoja de Trabajo para listado'!$AB$155:$AB$1048576,0),MATCH((CUADRO!L$5&amp;$E206),'Hoja de Trabajo para listado'!$AB$151:$BA$151,0)),0)+IFERROR(INDEX('Hoja de Trabajo para listado'!$BC$155:$CB$1048576,MATCH($A206,'Hoja de Trabajo para listado'!$BC$155:$BC$1048576,0),MATCH((CUADRO!L$5&amp;$E206),'Hoja de Trabajo para listado'!$BC$151:$CB$151,0)),0)+IFERROR(INDEX('Hoja de Trabajo para listado'!$DE$153:$DG$274,MATCH($A206,'Hoja de Trabajo para listado'!$DE$153:$DE$1048576,0),MATCH((CUADRO!L$5&amp;$E206),'Hoja de Trabajo para listado'!$DE$151:$DG$151,0)),0)+IFERROR(INDEX('Hoja de Trabajo para listado'!$CD$155:$DC$1048576,MATCH($A206,'Hoja de Trabajo para listado'!$CD$155:$CD$1048576,0),MATCH((CUADRO!L$5&amp;$E206),'Hoja de Trabajo para listado'!$CD$151:$DC$151,0)),0)</f>
        <v>0</v>
      </c>
      <c r="M206" s="243">
        <f ca="1">+IFERROR(INDEX('Hoja de Trabajo para listado'!$A$155:$Z$1048576,MATCH($A206,'Hoja de Trabajo para listado'!$A$155:$A$1048576,0),MATCH((CUADRO!M$5&amp;$E206),'Hoja de Trabajo para listado'!$A$151:$Z$151,0)),0)+IFERROR(INDEX('Hoja de Trabajo para listado'!$AB$155:$BA$1048576,MATCH($A206,'Hoja de Trabajo para listado'!$AB$155:$AB$1048576,0),MATCH((CUADRO!M$5&amp;$E206),'Hoja de Trabajo para listado'!$AB$151:$BA$151,0)),0)+IFERROR(INDEX('Hoja de Trabajo para listado'!$BC$155:$CB$1048576,MATCH($A206,'Hoja de Trabajo para listado'!$BC$155:$BC$1048576,0),MATCH((CUADRO!M$5&amp;$E206),'Hoja de Trabajo para listado'!$BC$151:$CB$151,0)),0)+IFERROR(INDEX('Hoja de Trabajo para listado'!$DE$153:$DG$274,MATCH($A206,'Hoja de Trabajo para listado'!$DE$153:$DE$1048576,0),MATCH((CUADRO!M$5&amp;$E206),'Hoja de Trabajo para listado'!$DE$151:$DG$151,0)),0)+IFERROR(INDEX('Hoja de Trabajo para listado'!$CD$155:$DC$1048576,MATCH($A206,'Hoja de Trabajo para listado'!$CD$155:$CD$1048576,0),MATCH((CUADRO!M$5&amp;$E206),'Hoja de Trabajo para listado'!$CD$151:$DC$151,0)),0)</f>
        <v>0</v>
      </c>
      <c r="N206" s="243">
        <f ca="1">+IFERROR(INDEX('Hoja de Trabajo para listado'!$A$155:$Z$1048576,MATCH($A206,'Hoja de Trabajo para listado'!$A$155:$A$1048576,0),MATCH((CUADRO!N$5&amp;$E206),'Hoja de Trabajo para listado'!$A$151:$Z$151,0)),0)+IFERROR(INDEX('Hoja de Trabajo para listado'!$AB$155:$BA$1048576,MATCH($A206,'Hoja de Trabajo para listado'!$AB$155:$AB$1048576,0),MATCH((CUADRO!N$5&amp;$E206),'Hoja de Trabajo para listado'!$AB$151:$BA$151,0)),0)+IFERROR(INDEX('Hoja de Trabajo para listado'!$BC$155:$CB$1048576,MATCH($A206,'Hoja de Trabajo para listado'!$BC$155:$BC$1048576,0),MATCH((CUADRO!N$5&amp;$E206),'Hoja de Trabajo para listado'!$BC$151:$CB$151,0)),0)+IFERROR(INDEX('Hoja de Trabajo para listado'!$DE$153:$DG$274,MATCH($A206,'Hoja de Trabajo para listado'!$DE$153:$DE$1048576,0),MATCH((CUADRO!N$5&amp;$E206),'Hoja de Trabajo para listado'!$DE$151:$DG$151,0)),0)+IFERROR(INDEX('Hoja de Trabajo para listado'!$CD$155:$DC$1048576,MATCH($A206,'Hoja de Trabajo para listado'!$CD$155:$CD$1048576,0),MATCH((CUADRO!N$5&amp;$E206),'Hoja de Trabajo para listado'!$CD$151:$DC$151,0)),0)</f>
        <v>0</v>
      </c>
      <c r="O206" s="243">
        <f ca="1">+IFERROR(INDEX('Hoja de Trabajo para listado'!$A$155:$Z$1048576,MATCH($A206,'Hoja de Trabajo para listado'!$A$155:$A$1048576,0),MATCH((CUADRO!O$5&amp;$E206),'Hoja de Trabajo para listado'!$A$151:$Z$151,0)),0)+IFERROR(INDEX('Hoja de Trabajo para listado'!$AB$155:$BA$1048576,MATCH($A206,'Hoja de Trabajo para listado'!$AB$155:$AB$1048576,0),MATCH((CUADRO!O$5&amp;$E206),'Hoja de Trabajo para listado'!$AB$151:$BA$151,0)),0)+IFERROR(INDEX('Hoja de Trabajo para listado'!$BC$155:$CB$1048576,MATCH($A206,'Hoja de Trabajo para listado'!$BC$155:$BC$1048576,0),MATCH((CUADRO!O$5&amp;$E206),'Hoja de Trabajo para listado'!$BC$151:$CB$151,0)),0)+IFERROR(INDEX('Hoja de Trabajo para listado'!$DE$153:$DG$274,MATCH($A206,'Hoja de Trabajo para listado'!$DE$153:$DE$1048576,0),MATCH((CUADRO!O$5&amp;$E206),'Hoja de Trabajo para listado'!$DE$151:$DG$151,0)),0)+IFERROR(INDEX('Hoja de Trabajo para listado'!$CD$155:$DC$1048576,MATCH($A206,'Hoja de Trabajo para listado'!$CD$155:$CD$1048576,0),MATCH((CUADRO!O$5&amp;$E206),'Hoja de Trabajo para listado'!$CD$151:$DC$151,0)),0)</f>
        <v>0</v>
      </c>
      <c r="P206" s="243">
        <f ca="1">+IFERROR(INDEX('Hoja de Trabajo para listado'!$A$155:$Z$1048576,MATCH($A206,'Hoja de Trabajo para listado'!$A$155:$A$1048576,0),MATCH((CUADRO!P$5&amp;$E206),'Hoja de Trabajo para listado'!$A$151:$Z$151,0)),0)+IFERROR(INDEX('Hoja de Trabajo para listado'!$AB$155:$BA$1048576,MATCH($A206,'Hoja de Trabajo para listado'!$AB$155:$AB$1048576,0),MATCH((CUADRO!P$5&amp;$E206),'Hoja de Trabajo para listado'!$AB$151:$BA$151,0)),0)+IFERROR(INDEX('Hoja de Trabajo para listado'!$BC$155:$CB$1048576,MATCH($A206,'Hoja de Trabajo para listado'!$BC$155:$BC$1048576,0),MATCH((CUADRO!P$5&amp;$E206),'Hoja de Trabajo para listado'!$BC$151:$CB$151,0)),0)+IFERROR(INDEX('Hoja de Trabajo para listado'!$DE$153:$DG$274,MATCH($A206,'Hoja de Trabajo para listado'!$DE$153:$DE$1048576,0),MATCH((CUADRO!P$5&amp;$E206),'Hoja de Trabajo para listado'!$DE$151:$DG$151,0)),0)+IFERROR(INDEX('Hoja de Trabajo para listado'!$CD$155:$DC$1048576,MATCH($A206,'Hoja de Trabajo para listado'!$CD$155:$CD$1048576,0),MATCH((CUADRO!P$5&amp;$E206),'Hoja de Trabajo para listado'!$CD$151:$DC$151,0)),0)</f>
        <v>0</v>
      </c>
      <c r="Q206" s="243">
        <f ca="1">+IFERROR(INDEX('Hoja de Trabajo para listado'!$A$155:$Z$1048576,MATCH($A206,'Hoja de Trabajo para listado'!$A$155:$A$1048576,0),MATCH((CUADRO!Q$5&amp;$E206),'Hoja de Trabajo para listado'!$A$151:$Z$151,0)),0)+IFERROR(INDEX('Hoja de Trabajo para listado'!$AB$155:$BA$1048576,MATCH($A206,'Hoja de Trabajo para listado'!$AB$155:$AB$1048576,0),MATCH((CUADRO!Q$5&amp;$E206),'Hoja de Trabajo para listado'!$AB$151:$BA$151,0)),0)+IFERROR(INDEX('Hoja de Trabajo para listado'!$BC$155:$CB$1048576,MATCH($A206,'Hoja de Trabajo para listado'!$BC$155:$BC$1048576,0),MATCH((CUADRO!Q$5&amp;$E206),'Hoja de Trabajo para listado'!$BC$151:$CB$151,0)),0)+IFERROR(INDEX('Hoja de Trabajo para listado'!$DE$153:$DG$274,MATCH($A206,'Hoja de Trabajo para listado'!$DE$153:$DE$1048576,0),MATCH((CUADRO!Q$5&amp;$E206),'Hoja de Trabajo para listado'!$DE$151:$DG$151,0)),0)+IFERROR(INDEX('Hoja de Trabajo para listado'!$CD$155:$DC$1048576,MATCH($A206,'Hoja de Trabajo para listado'!$CD$155:$CD$1048576,0),MATCH((CUADRO!Q$5&amp;$E206),'Hoja de Trabajo para listado'!$CD$151:$DC$151,0)),0)</f>
        <v>0</v>
      </c>
      <c r="R206" s="243">
        <f t="shared" ca="1" si="9"/>
        <v>0</v>
      </c>
      <c r="S206" s="243"/>
      <c r="T206" s="243">
        <f ca="1">+T207</f>
        <v>2580.23</v>
      </c>
      <c r="U206" s="242">
        <f t="shared" si="10"/>
        <v>1</v>
      </c>
      <c r="V206" s="333" t="str">
        <f>+VLOOKUP(A206,bd_lista!$A$3:$E$590,5,FALSE)</f>
        <v>Instituciones Descentralizadas</v>
      </c>
      <c r="W206" s="391" t="str">
        <f>+V206</f>
        <v>Instituciones Descentralizadas</v>
      </c>
      <c r="X206" s="242">
        <f>+VLOOKUP(A206,[4]Sheet1!$A$13:$D$744,4,FALSE)</f>
        <v>81</v>
      </c>
      <c r="Y206" s="242" t="str">
        <f>+VLOOKUP(X206,bd_lista!$A$3:$C$590,3,FALSE)</f>
        <v>Ministerio de Obras Públicas, Servicios y Vivienda</v>
      </c>
      <c r="Z206" s="294">
        <f>+X206</f>
        <v>81</v>
      </c>
      <c r="AA206" s="295" t="str">
        <f>+Y206</f>
        <v>Ministerio de Obras Públicas, Servicios y Vivienda</v>
      </c>
    </row>
    <row r="207" spans="1:27" ht="15" customHeight="1">
      <c r="A207" s="32">
        <v>292</v>
      </c>
      <c r="B207" s="388"/>
      <c r="C207" s="333" t="str">
        <f>+VLOOKUP(A207,bd_lista!$A$3:$C$590,3,FALSE)</f>
        <v>Vías Bolivia</v>
      </c>
      <c r="D207" s="390"/>
      <c r="E207" s="333" t="s">
        <v>1305</v>
      </c>
      <c r="F207" s="245">
        <f ca="1">+IFERROR(INDEX('Hoja de Trabajo para listado'!$A$155:$Z$1048576,MATCH($A207,'Hoja de Trabajo para listado'!$A$155:$A$1048576,0),MATCH((CUADRO!F$5&amp;$E207),'Hoja de Trabajo para listado'!$A$151:$Z$151,0)),0)+IFERROR(INDEX('Hoja de Trabajo para listado'!$AB$155:$BA$1048576,MATCH($A207,'Hoja de Trabajo para listado'!$AB$155:$AB$1048576,0),MATCH((CUADRO!F$5&amp;$E207),'Hoja de Trabajo para listado'!$AB$151:$BA$151,0)),0)+IFERROR(INDEX('Hoja de Trabajo para listado'!$BC$155:$CB$1048576,MATCH($A207,'Hoja de Trabajo para listado'!$BC$155:$BC$1048576,0),MATCH((CUADRO!F$5&amp;$E207),'Hoja de Trabajo para listado'!$BC$151:$CB$151,0)),0)+IFERROR(INDEX('Hoja de Trabajo para listado'!$DE$153:$DG$274,MATCH($A207,'Hoja de Trabajo para listado'!$DE$153:$DE$1048576,0),MATCH((CUADRO!F$5&amp;$E207),'Hoja de Trabajo para listado'!$DE$151:$DG$151,0)),0)+IFERROR(INDEX('Hoja de Trabajo para listado'!$CD$155:$DC$1048576,MATCH($A207,'Hoja de Trabajo para listado'!$CD$155:$CD$1048576,0),MATCH((CUADRO!F$5&amp;$E207),'Hoja de Trabajo para listado'!$CD$151:$DC$151,0)),0)</f>
        <v>0</v>
      </c>
      <c r="G207" s="245">
        <f ca="1">+IFERROR(INDEX('Hoja de Trabajo para listado'!$A$155:$Z$1048576,MATCH($A207,'Hoja de Trabajo para listado'!$A$155:$A$1048576,0),MATCH((CUADRO!G$5&amp;$E207),'Hoja de Trabajo para listado'!$A$151:$Z$151,0)),0)+IFERROR(INDEX('Hoja de Trabajo para listado'!$AB$155:$BA$1048576,MATCH($A207,'Hoja de Trabajo para listado'!$AB$155:$AB$1048576,0),MATCH((CUADRO!G$5&amp;$E207),'Hoja de Trabajo para listado'!$AB$151:$BA$151,0)),0)+IFERROR(INDEX('Hoja de Trabajo para listado'!$BC$155:$CB$1048576,MATCH($A207,'Hoja de Trabajo para listado'!$BC$155:$BC$1048576,0),MATCH((CUADRO!G$5&amp;$E207),'Hoja de Trabajo para listado'!$BC$151:$CB$151,0)),0)+IFERROR(INDEX('Hoja de Trabajo para listado'!$DE$153:$DG$274,MATCH($A207,'Hoja de Trabajo para listado'!$DE$153:$DE$1048576,0),MATCH((CUADRO!G$5&amp;$E207),'Hoja de Trabajo para listado'!$DE$151:$DG$151,0)),0)+IFERROR(INDEX('Hoja de Trabajo para listado'!$CD$155:$DC$1048576,MATCH($A207,'Hoja de Trabajo para listado'!$CD$155:$CD$1048576,0),MATCH((CUADRO!G$5&amp;$E207),'Hoja de Trabajo para listado'!$CD$151:$DC$151,0)),0)</f>
        <v>0</v>
      </c>
      <c r="H207" s="245">
        <f ca="1">+IFERROR(INDEX('Hoja de Trabajo para listado'!$A$155:$Z$1048576,MATCH($A207,'Hoja de Trabajo para listado'!$A$155:$A$1048576,0),MATCH((CUADRO!H$5&amp;$E207),'Hoja de Trabajo para listado'!$A$151:$Z$151,0)),0)+IFERROR(INDEX('Hoja de Trabajo para listado'!$AB$155:$BA$1048576,MATCH($A207,'Hoja de Trabajo para listado'!$AB$155:$AB$1048576,0),MATCH((CUADRO!H$5&amp;$E207),'Hoja de Trabajo para listado'!$AB$151:$BA$151,0)),0)+IFERROR(INDEX('Hoja de Trabajo para listado'!$BC$155:$CB$1048576,MATCH($A207,'Hoja de Trabajo para listado'!$BC$155:$BC$1048576,0),MATCH((CUADRO!H$5&amp;$E207),'Hoja de Trabajo para listado'!$BC$151:$CB$151,0)),0)+IFERROR(INDEX('Hoja de Trabajo para listado'!$DE$153:$DG$274,MATCH($A207,'Hoja de Trabajo para listado'!$DE$153:$DE$1048576,0),MATCH((CUADRO!H$5&amp;$E207),'Hoja de Trabajo para listado'!$DE$151:$DG$151,0)),0)+IFERROR(INDEX('Hoja de Trabajo para listado'!$CD$155:$DC$1048576,MATCH($A207,'Hoja de Trabajo para listado'!$CD$155:$CD$1048576,0),MATCH((CUADRO!H$5&amp;$E207),'Hoja de Trabajo para listado'!$CD$151:$DC$151,0)),0)</f>
        <v>0</v>
      </c>
      <c r="I207" s="245">
        <f ca="1">+IFERROR(INDEX('Hoja de Trabajo para listado'!$A$155:$Z$1048576,MATCH($A207,'Hoja de Trabajo para listado'!$A$155:$A$1048576,0),MATCH((CUADRO!I$5&amp;$E207),'Hoja de Trabajo para listado'!$A$151:$Z$151,0)),0)+IFERROR(INDEX('Hoja de Trabajo para listado'!$AB$155:$BA$1048576,MATCH($A207,'Hoja de Trabajo para listado'!$AB$155:$AB$1048576,0),MATCH((CUADRO!I$5&amp;$E207),'Hoja de Trabajo para listado'!$AB$151:$BA$151,0)),0)+IFERROR(INDEX('Hoja de Trabajo para listado'!$BC$155:$CB$1048576,MATCH($A207,'Hoja de Trabajo para listado'!$BC$155:$BC$1048576,0),MATCH((CUADRO!I$5&amp;$E207),'Hoja de Trabajo para listado'!$BC$151:$CB$151,0)),0)+IFERROR(INDEX('Hoja de Trabajo para listado'!$DE$153:$DG$274,MATCH($A207,'Hoja de Trabajo para listado'!$DE$153:$DE$1048576,0),MATCH((CUADRO!I$5&amp;$E207),'Hoja de Trabajo para listado'!$DE$151:$DG$151,0)),0)+IFERROR(INDEX('Hoja de Trabajo para listado'!$CD$155:$DC$1048576,MATCH($A207,'Hoja de Trabajo para listado'!$CD$155:$CD$1048576,0),MATCH((CUADRO!I$5&amp;$E207),'Hoja de Trabajo para listado'!$CD$151:$DC$151,0)),0)</f>
        <v>2580.23</v>
      </c>
      <c r="J207" s="245">
        <f ca="1">+IFERROR(INDEX('Hoja de Trabajo para listado'!$A$155:$Z$1048576,MATCH($A207,'Hoja de Trabajo para listado'!$A$155:$A$1048576,0),MATCH((CUADRO!J$5&amp;$E207),'Hoja de Trabajo para listado'!$A$151:$Z$151,0)),0)+IFERROR(INDEX('Hoja de Trabajo para listado'!$AB$155:$BA$1048576,MATCH($A207,'Hoja de Trabajo para listado'!$AB$155:$AB$1048576,0),MATCH((CUADRO!J$5&amp;$E207),'Hoja de Trabajo para listado'!$AB$151:$BA$151,0)),0)+IFERROR(INDEX('Hoja de Trabajo para listado'!$BC$155:$CB$1048576,MATCH($A207,'Hoja de Trabajo para listado'!$BC$155:$BC$1048576,0),MATCH((CUADRO!J$5&amp;$E207),'Hoja de Trabajo para listado'!$BC$151:$CB$151,0)),0)+IFERROR(INDEX('Hoja de Trabajo para listado'!$DE$153:$DG$274,MATCH($A207,'Hoja de Trabajo para listado'!$DE$153:$DE$1048576,0),MATCH((CUADRO!J$5&amp;$E207),'Hoja de Trabajo para listado'!$DE$151:$DG$151,0)),0)+IFERROR(INDEX('Hoja de Trabajo para listado'!$CD$155:$DC$1048576,MATCH($A207,'Hoja de Trabajo para listado'!$CD$155:$CD$1048576,0),MATCH((CUADRO!J$5&amp;$E207),'Hoja de Trabajo para listado'!$CD$151:$DC$151,0)),0)</f>
        <v>0</v>
      </c>
      <c r="K207" s="245">
        <f ca="1">+IFERROR(INDEX('Hoja de Trabajo para listado'!$A$155:$Z$1048576,MATCH($A207,'Hoja de Trabajo para listado'!$A$155:$A$1048576,0),MATCH((CUADRO!K$5&amp;$E207),'Hoja de Trabajo para listado'!$A$151:$Z$151,0)),0)+IFERROR(INDEX('Hoja de Trabajo para listado'!$AB$155:$BA$1048576,MATCH($A207,'Hoja de Trabajo para listado'!$AB$155:$AB$1048576,0),MATCH((CUADRO!K$5&amp;$E207),'Hoja de Trabajo para listado'!$AB$151:$BA$151,0)),0)+IFERROR(INDEX('Hoja de Trabajo para listado'!$BC$155:$CB$1048576,MATCH($A207,'Hoja de Trabajo para listado'!$BC$155:$BC$1048576,0),MATCH((CUADRO!K$5&amp;$E207),'Hoja de Trabajo para listado'!$BC$151:$CB$151,0)),0)+IFERROR(INDEX('Hoja de Trabajo para listado'!$DE$153:$DG$274,MATCH($A207,'Hoja de Trabajo para listado'!$DE$153:$DE$1048576,0),MATCH((CUADRO!K$5&amp;$E207),'Hoja de Trabajo para listado'!$DE$151:$DG$151,0)),0)+IFERROR(INDEX('Hoja de Trabajo para listado'!$CD$155:$DC$1048576,MATCH($A207,'Hoja de Trabajo para listado'!$CD$155:$CD$1048576,0),MATCH((CUADRO!K$5&amp;$E207),'Hoja de Trabajo para listado'!$CD$151:$DC$151,0)),0)</f>
        <v>0</v>
      </c>
      <c r="L207" s="245">
        <f ca="1">+IFERROR(INDEX('Hoja de Trabajo para listado'!$A$155:$Z$1048576,MATCH($A207,'Hoja de Trabajo para listado'!$A$155:$A$1048576,0),MATCH((CUADRO!L$5&amp;$E207),'Hoja de Trabajo para listado'!$A$151:$Z$151,0)),0)+IFERROR(INDEX('Hoja de Trabajo para listado'!$AB$155:$BA$1048576,MATCH($A207,'Hoja de Trabajo para listado'!$AB$155:$AB$1048576,0),MATCH((CUADRO!L$5&amp;$E207),'Hoja de Trabajo para listado'!$AB$151:$BA$151,0)),0)+IFERROR(INDEX('Hoja de Trabajo para listado'!$BC$155:$CB$1048576,MATCH($A207,'Hoja de Trabajo para listado'!$BC$155:$BC$1048576,0),MATCH((CUADRO!L$5&amp;$E207),'Hoja de Trabajo para listado'!$BC$151:$CB$151,0)),0)+IFERROR(INDEX('Hoja de Trabajo para listado'!$DE$153:$DG$274,MATCH($A207,'Hoja de Trabajo para listado'!$DE$153:$DE$1048576,0),MATCH((CUADRO!L$5&amp;$E207),'Hoja de Trabajo para listado'!$DE$151:$DG$151,0)),0)+IFERROR(INDEX('Hoja de Trabajo para listado'!$CD$155:$DC$1048576,MATCH($A207,'Hoja de Trabajo para listado'!$CD$155:$CD$1048576,0),MATCH((CUADRO!L$5&amp;$E207),'Hoja de Trabajo para listado'!$CD$151:$DC$151,0)),0)</f>
        <v>0</v>
      </c>
      <c r="M207" s="245">
        <f ca="1">+IFERROR(INDEX('Hoja de Trabajo para listado'!$A$155:$Z$1048576,MATCH($A207,'Hoja de Trabajo para listado'!$A$155:$A$1048576,0),MATCH((CUADRO!M$5&amp;$E207),'Hoja de Trabajo para listado'!$A$151:$Z$151,0)),0)+IFERROR(INDEX('Hoja de Trabajo para listado'!$AB$155:$BA$1048576,MATCH($A207,'Hoja de Trabajo para listado'!$AB$155:$AB$1048576,0),MATCH((CUADRO!M$5&amp;$E207),'Hoja de Trabajo para listado'!$AB$151:$BA$151,0)),0)+IFERROR(INDEX('Hoja de Trabajo para listado'!$BC$155:$CB$1048576,MATCH($A207,'Hoja de Trabajo para listado'!$BC$155:$BC$1048576,0),MATCH((CUADRO!M$5&amp;$E207),'Hoja de Trabajo para listado'!$BC$151:$CB$151,0)),0)+IFERROR(INDEX('Hoja de Trabajo para listado'!$DE$153:$DG$274,MATCH($A207,'Hoja de Trabajo para listado'!$DE$153:$DE$1048576,0),MATCH((CUADRO!M$5&amp;$E207),'Hoja de Trabajo para listado'!$DE$151:$DG$151,0)),0)+IFERROR(INDEX('Hoja de Trabajo para listado'!$CD$155:$DC$1048576,MATCH($A207,'Hoja de Trabajo para listado'!$CD$155:$CD$1048576,0),MATCH((CUADRO!M$5&amp;$E207),'Hoja de Trabajo para listado'!$CD$151:$DC$151,0)),0)</f>
        <v>0</v>
      </c>
      <c r="N207" s="245">
        <f ca="1">+IFERROR(INDEX('Hoja de Trabajo para listado'!$A$155:$Z$1048576,MATCH($A207,'Hoja de Trabajo para listado'!$A$155:$A$1048576,0),MATCH((CUADRO!N$5&amp;$E207),'Hoja de Trabajo para listado'!$A$151:$Z$151,0)),0)+IFERROR(INDEX('Hoja de Trabajo para listado'!$AB$155:$BA$1048576,MATCH($A207,'Hoja de Trabajo para listado'!$AB$155:$AB$1048576,0),MATCH((CUADRO!N$5&amp;$E207),'Hoja de Trabajo para listado'!$AB$151:$BA$151,0)),0)+IFERROR(INDEX('Hoja de Trabajo para listado'!$BC$155:$CB$1048576,MATCH($A207,'Hoja de Trabajo para listado'!$BC$155:$BC$1048576,0),MATCH((CUADRO!N$5&amp;$E207),'Hoja de Trabajo para listado'!$BC$151:$CB$151,0)),0)+IFERROR(INDEX('Hoja de Trabajo para listado'!$DE$153:$DG$274,MATCH($A207,'Hoja de Trabajo para listado'!$DE$153:$DE$1048576,0),MATCH((CUADRO!N$5&amp;$E207),'Hoja de Trabajo para listado'!$DE$151:$DG$151,0)),0)+IFERROR(INDEX('Hoja de Trabajo para listado'!$CD$155:$DC$1048576,MATCH($A207,'Hoja de Trabajo para listado'!$CD$155:$CD$1048576,0),MATCH((CUADRO!N$5&amp;$E207),'Hoja de Trabajo para listado'!$CD$151:$DC$151,0)),0)</f>
        <v>0</v>
      </c>
      <c r="O207" s="245">
        <f ca="1">+IFERROR(INDEX('Hoja de Trabajo para listado'!$A$155:$Z$1048576,MATCH($A207,'Hoja de Trabajo para listado'!$A$155:$A$1048576,0),MATCH((CUADRO!O$5&amp;$E207),'Hoja de Trabajo para listado'!$A$151:$Z$151,0)),0)+IFERROR(INDEX('Hoja de Trabajo para listado'!$AB$155:$BA$1048576,MATCH($A207,'Hoja de Trabajo para listado'!$AB$155:$AB$1048576,0),MATCH((CUADRO!O$5&amp;$E207),'Hoja de Trabajo para listado'!$AB$151:$BA$151,0)),0)+IFERROR(INDEX('Hoja de Trabajo para listado'!$BC$155:$CB$1048576,MATCH($A207,'Hoja de Trabajo para listado'!$BC$155:$BC$1048576,0),MATCH((CUADRO!O$5&amp;$E207),'Hoja de Trabajo para listado'!$BC$151:$CB$151,0)),0)+IFERROR(INDEX('Hoja de Trabajo para listado'!$DE$153:$DG$274,MATCH($A207,'Hoja de Trabajo para listado'!$DE$153:$DE$1048576,0),MATCH((CUADRO!O$5&amp;$E207),'Hoja de Trabajo para listado'!$DE$151:$DG$151,0)),0)+IFERROR(INDEX('Hoja de Trabajo para listado'!$CD$155:$DC$1048576,MATCH($A207,'Hoja de Trabajo para listado'!$CD$155:$CD$1048576,0),MATCH((CUADRO!O$5&amp;$E207),'Hoja de Trabajo para listado'!$CD$151:$DC$151,0)),0)</f>
        <v>0</v>
      </c>
      <c r="P207" s="245">
        <f ca="1">+IFERROR(INDEX('Hoja de Trabajo para listado'!$A$155:$Z$1048576,MATCH($A207,'Hoja de Trabajo para listado'!$A$155:$A$1048576,0),MATCH((CUADRO!P$5&amp;$E207),'Hoja de Trabajo para listado'!$A$151:$Z$151,0)),0)+IFERROR(INDEX('Hoja de Trabajo para listado'!$AB$155:$BA$1048576,MATCH($A207,'Hoja de Trabajo para listado'!$AB$155:$AB$1048576,0),MATCH((CUADRO!P$5&amp;$E207),'Hoja de Trabajo para listado'!$AB$151:$BA$151,0)),0)+IFERROR(INDEX('Hoja de Trabajo para listado'!$BC$155:$CB$1048576,MATCH($A207,'Hoja de Trabajo para listado'!$BC$155:$BC$1048576,0),MATCH((CUADRO!P$5&amp;$E207),'Hoja de Trabajo para listado'!$BC$151:$CB$151,0)),0)+IFERROR(INDEX('Hoja de Trabajo para listado'!$DE$153:$DG$274,MATCH($A207,'Hoja de Trabajo para listado'!$DE$153:$DE$1048576,0),MATCH((CUADRO!P$5&amp;$E207),'Hoja de Trabajo para listado'!$DE$151:$DG$151,0)),0)+IFERROR(INDEX('Hoja de Trabajo para listado'!$CD$155:$DC$1048576,MATCH($A207,'Hoja de Trabajo para listado'!$CD$155:$CD$1048576,0),MATCH((CUADRO!P$5&amp;$E207),'Hoja de Trabajo para listado'!$CD$151:$DC$151,0)),0)</f>
        <v>0</v>
      </c>
      <c r="Q207" s="245">
        <f ca="1">+IFERROR(INDEX('Hoja de Trabajo para listado'!$A$155:$Z$1048576,MATCH($A207,'Hoja de Trabajo para listado'!$A$155:$A$1048576,0),MATCH((CUADRO!Q$5&amp;$E207),'Hoja de Trabajo para listado'!$A$151:$Z$151,0)),0)+IFERROR(INDEX('Hoja de Trabajo para listado'!$AB$155:$BA$1048576,MATCH($A207,'Hoja de Trabajo para listado'!$AB$155:$AB$1048576,0),MATCH((CUADRO!Q$5&amp;$E207),'Hoja de Trabajo para listado'!$AB$151:$BA$151,0)),0)+IFERROR(INDEX('Hoja de Trabajo para listado'!$BC$155:$CB$1048576,MATCH($A207,'Hoja de Trabajo para listado'!$BC$155:$BC$1048576,0),MATCH((CUADRO!Q$5&amp;$E207),'Hoja de Trabajo para listado'!$BC$151:$CB$151,0)),0)+IFERROR(INDEX('Hoja de Trabajo para listado'!$DE$153:$DG$274,MATCH($A207,'Hoja de Trabajo para listado'!$DE$153:$DE$1048576,0),MATCH((CUADRO!Q$5&amp;$E207),'Hoja de Trabajo para listado'!$DE$151:$DG$151,0)),0)+IFERROR(INDEX('Hoja de Trabajo para listado'!$CD$155:$DC$1048576,MATCH($A207,'Hoja de Trabajo para listado'!$CD$155:$CD$1048576,0),MATCH((CUADRO!Q$5&amp;$E207),'Hoja de Trabajo para listado'!$CD$151:$DC$151,0)),0)</f>
        <v>0</v>
      </c>
      <c r="R207" s="245">
        <f t="shared" ca="1" si="9"/>
        <v>2580.23</v>
      </c>
      <c r="S207" s="245">
        <f ca="1">+R206+R207</f>
        <v>2580.23</v>
      </c>
      <c r="T207" s="245">
        <f ca="1">+S207</f>
        <v>2580.23</v>
      </c>
      <c r="U207" s="244">
        <f t="shared" si="10"/>
        <v>2</v>
      </c>
      <c r="V207" s="333" t="str">
        <f>+VLOOKUP(A207,bd_lista!$A$3:$E$590,5,FALSE)</f>
        <v>Instituciones Descentralizadas</v>
      </c>
      <c r="W207" s="392"/>
      <c r="X207" s="242">
        <f>+VLOOKUP(A207,[4]Sheet1!$A$13:$D$744,4,FALSE)</f>
        <v>81</v>
      </c>
      <c r="Y207" s="242" t="str">
        <f>+VLOOKUP(X207,bd_lista!$A$3:$C$590,3,FALSE)</f>
        <v>Ministerio de Obras Públicas, Servicios y Vivienda</v>
      </c>
      <c r="Z207" s="292"/>
      <c r="AA207" s="293"/>
    </row>
    <row r="208" spans="1:27" ht="15" customHeight="1">
      <c r="A208" s="251">
        <v>293</v>
      </c>
      <c r="B208" s="387">
        <f>+A208</f>
        <v>293</v>
      </c>
      <c r="C208" s="247" t="str">
        <f>+VLOOKUP(A208,bd_lista!$A$3:$C$590,3,FALSE)</f>
        <v>Fundación Cultural del Banco Central de Bolivia</v>
      </c>
      <c r="D208" s="389" t="str">
        <f>+C208</f>
        <v>Fundación Cultural del Banco Central de Bolivia</v>
      </c>
      <c r="E208" s="247" t="s">
        <v>1304</v>
      </c>
      <c r="F208" s="243">
        <f ca="1">+IFERROR(INDEX('Hoja de Trabajo para listado'!$A$155:$Z$1048576,MATCH($A208,'Hoja de Trabajo para listado'!$A$155:$A$1048576,0),MATCH((CUADRO!F$5&amp;$E208),'Hoja de Trabajo para listado'!$A$151:$Z$151,0)),0)+IFERROR(INDEX('Hoja de Trabajo para listado'!$AB$155:$BA$1048576,MATCH($A208,'Hoja de Trabajo para listado'!$AB$155:$AB$1048576,0),MATCH((CUADRO!F$5&amp;$E208),'Hoja de Trabajo para listado'!$AB$151:$BA$151,0)),0)+IFERROR(INDEX('Hoja de Trabajo para listado'!$BC$155:$CB$1048576,MATCH($A208,'Hoja de Trabajo para listado'!$BC$155:$BC$1048576,0),MATCH((CUADRO!F$5&amp;$E208),'Hoja de Trabajo para listado'!$BC$151:$CB$151,0)),0)+IFERROR(INDEX('Hoja de Trabajo para listado'!$DE$153:$DG$274,MATCH($A208,'Hoja de Trabajo para listado'!$DE$153:$DE$1048576,0),MATCH((CUADRO!F$5&amp;$E208),'Hoja de Trabajo para listado'!$DE$151:$DG$151,0)),0)+IFERROR(INDEX('Hoja de Trabajo para listado'!$CD$155:$DC$1048576,MATCH($A208,'Hoja de Trabajo para listado'!$CD$155:$CD$1048576,0),MATCH((CUADRO!F$5&amp;$E208),'Hoja de Trabajo para listado'!$CD$151:$DC$151,0)),0)</f>
        <v>0</v>
      </c>
      <c r="G208" s="243">
        <f ca="1">+IFERROR(INDEX('Hoja de Trabajo para listado'!$A$155:$Z$1048576,MATCH($A208,'Hoja de Trabajo para listado'!$A$155:$A$1048576,0),MATCH((CUADRO!G$5&amp;$E208),'Hoja de Trabajo para listado'!$A$151:$Z$151,0)),0)+IFERROR(INDEX('Hoja de Trabajo para listado'!$AB$155:$BA$1048576,MATCH($A208,'Hoja de Trabajo para listado'!$AB$155:$AB$1048576,0),MATCH((CUADRO!G$5&amp;$E208),'Hoja de Trabajo para listado'!$AB$151:$BA$151,0)),0)+IFERROR(INDEX('Hoja de Trabajo para listado'!$BC$155:$CB$1048576,MATCH($A208,'Hoja de Trabajo para listado'!$BC$155:$BC$1048576,0),MATCH((CUADRO!G$5&amp;$E208),'Hoja de Trabajo para listado'!$BC$151:$CB$151,0)),0)+IFERROR(INDEX('Hoja de Trabajo para listado'!$DE$153:$DG$274,MATCH($A208,'Hoja de Trabajo para listado'!$DE$153:$DE$1048576,0),MATCH((CUADRO!G$5&amp;$E208),'Hoja de Trabajo para listado'!$DE$151:$DG$151,0)),0)+IFERROR(INDEX('Hoja de Trabajo para listado'!$CD$155:$DC$1048576,MATCH($A208,'Hoja de Trabajo para listado'!$CD$155:$CD$1048576,0),MATCH((CUADRO!G$5&amp;$E208),'Hoja de Trabajo para listado'!$CD$151:$DC$151,0)),0)</f>
        <v>0</v>
      </c>
      <c r="H208" s="243">
        <f ca="1">+IFERROR(INDEX('Hoja de Trabajo para listado'!$A$155:$Z$1048576,MATCH($A208,'Hoja de Trabajo para listado'!$A$155:$A$1048576,0),MATCH((CUADRO!H$5&amp;$E208),'Hoja de Trabajo para listado'!$A$151:$Z$151,0)),0)+IFERROR(INDEX('Hoja de Trabajo para listado'!$AB$155:$BA$1048576,MATCH($A208,'Hoja de Trabajo para listado'!$AB$155:$AB$1048576,0),MATCH((CUADRO!H$5&amp;$E208),'Hoja de Trabajo para listado'!$AB$151:$BA$151,0)),0)+IFERROR(INDEX('Hoja de Trabajo para listado'!$BC$155:$CB$1048576,MATCH($A208,'Hoja de Trabajo para listado'!$BC$155:$BC$1048576,0),MATCH((CUADRO!H$5&amp;$E208),'Hoja de Trabajo para listado'!$BC$151:$CB$151,0)),0)+IFERROR(INDEX('Hoja de Trabajo para listado'!$DE$153:$DG$274,MATCH($A208,'Hoja de Trabajo para listado'!$DE$153:$DE$1048576,0),MATCH((CUADRO!H$5&amp;$E208),'Hoja de Trabajo para listado'!$DE$151:$DG$151,0)),0)+IFERROR(INDEX('Hoja de Trabajo para listado'!$CD$155:$DC$1048576,MATCH($A208,'Hoja de Trabajo para listado'!$CD$155:$CD$1048576,0),MATCH((CUADRO!H$5&amp;$E208),'Hoja de Trabajo para listado'!$CD$151:$DC$151,0)),0)</f>
        <v>0</v>
      </c>
      <c r="I208" s="243">
        <f ca="1">+IFERROR(INDEX('Hoja de Trabajo para listado'!$A$155:$Z$1048576,MATCH($A208,'Hoja de Trabajo para listado'!$A$155:$A$1048576,0),MATCH((CUADRO!I$5&amp;$E208),'Hoja de Trabajo para listado'!$A$151:$Z$151,0)),0)+IFERROR(INDEX('Hoja de Trabajo para listado'!$AB$155:$BA$1048576,MATCH($A208,'Hoja de Trabajo para listado'!$AB$155:$AB$1048576,0),MATCH((CUADRO!I$5&amp;$E208),'Hoja de Trabajo para listado'!$AB$151:$BA$151,0)),0)+IFERROR(INDEX('Hoja de Trabajo para listado'!$BC$155:$CB$1048576,MATCH($A208,'Hoja de Trabajo para listado'!$BC$155:$BC$1048576,0),MATCH((CUADRO!I$5&amp;$E208),'Hoja de Trabajo para listado'!$BC$151:$CB$151,0)),0)+IFERROR(INDEX('Hoja de Trabajo para listado'!$DE$153:$DG$274,MATCH($A208,'Hoja de Trabajo para listado'!$DE$153:$DE$1048576,0),MATCH((CUADRO!I$5&amp;$E208),'Hoja de Trabajo para listado'!$DE$151:$DG$151,0)),0)+IFERROR(INDEX('Hoja de Trabajo para listado'!$CD$155:$DC$1048576,MATCH($A208,'Hoja de Trabajo para listado'!$CD$155:$CD$1048576,0),MATCH((CUADRO!I$5&amp;$E208),'Hoja de Trabajo para listado'!$CD$151:$DC$151,0)),0)</f>
        <v>0</v>
      </c>
      <c r="J208" s="243">
        <f ca="1">+IFERROR(INDEX('Hoja de Trabajo para listado'!$A$155:$Z$1048576,MATCH($A208,'Hoja de Trabajo para listado'!$A$155:$A$1048576,0),MATCH((CUADRO!J$5&amp;$E208),'Hoja de Trabajo para listado'!$A$151:$Z$151,0)),0)+IFERROR(INDEX('Hoja de Trabajo para listado'!$AB$155:$BA$1048576,MATCH($A208,'Hoja de Trabajo para listado'!$AB$155:$AB$1048576,0),MATCH((CUADRO!J$5&amp;$E208),'Hoja de Trabajo para listado'!$AB$151:$BA$151,0)),0)+IFERROR(INDEX('Hoja de Trabajo para listado'!$BC$155:$CB$1048576,MATCH($A208,'Hoja de Trabajo para listado'!$BC$155:$BC$1048576,0),MATCH((CUADRO!J$5&amp;$E208),'Hoja de Trabajo para listado'!$BC$151:$CB$151,0)),0)+IFERROR(INDEX('Hoja de Trabajo para listado'!$DE$153:$DG$274,MATCH($A208,'Hoja de Trabajo para listado'!$DE$153:$DE$1048576,0),MATCH((CUADRO!J$5&amp;$E208),'Hoja de Trabajo para listado'!$DE$151:$DG$151,0)),0)+IFERROR(INDEX('Hoja de Trabajo para listado'!$CD$155:$DC$1048576,MATCH($A208,'Hoja de Trabajo para listado'!$CD$155:$CD$1048576,0),MATCH((CUADRO!J$5&amp;$E208),'Hoja de Trabajo para listado'!$CD$151:$DC$151,0)),0)</f>
        <v>0</v>
      </c>
      <c r="K208" s="243">
        <f ca="1">+IFERROR(INDEX('Hoja de Trabajo para listado'!$A$155:$Z$1048576,MATCH($A208,'Hoja de Trabajo para listado'!$A$155:$A$1048576,0),MATCH((CUADRO!K$5&amp;$E208),'Hoja de Trabajo para listado'!$A$151:$Z$151,0)),0)+IFERROR(INDEX('Hoja de Trabajo para listado'!$AB$155:$BA$1048576,MATCH($A208,'Hoja de Trabajo para listado'!$AB$155:$AB$1048576,0),MATCH((CUADRO!K$5&amp;$E208),'Hoja de Trabajo para listado'!$AB$151:$BA$151,0)),0)+IFERROR(INDEX('Hoja de Trabajo para listado'!$BC$155:$CB$1048576,MATCH($A208,'Hoja de Trabajo para listado'!$BC$155:$BC$1048576,0),MATCH((CUADRO!K$5&amp;$E208),'Hoja de Trabajo para listado'!$BC$151:$CB$151,0)),0)+IFERROR(INDEX('Hoja de Trabajo para listado'!$DE$153:$DG$274,MATCH($A208,'Hoja de Trabajo para listado'!$DE$153:$DE$1048576,0),MATCH((CUADRO!K$5&amp;$E208),'Hoja de Trabajo para listado'!$DE$151:$DG$151,0)),0)+IFERROR(INDEX('Hoja de Trabajo para listado'!$CD$155:$DC$1048576,MATCH($A208,'Hoja de Trabajo para listado'!$CD$155:$CD$1048576,0),MATCH((CUADRO!K$5&amp;$E208),'Hoja de Trabajo para listado'!$CD$151:$DC$151,0)),0)</f>
        <v>0</v>
      </c>
      <c r="L208" s="243">
        <f ca="1">+IFERROR(INDEX('Hoja de Trabajo para listado'!$A$155:$Z$1048576,MATCH($A208,'Hoja de Trabajo para listado'!$A$155:$A$1048576,0),MATCH((CUADRO!L$5&amp;$E208),'Hoja de Trabajo para listado'!$A$151:$Z$151,0)),0)+IFERROR(INDEX('Hoja de Trabajo para listado'!$AB$155:$BA$1048576,MATCH($A208,'Hoja de Trabajo para listado'!$AB$155:$AB$1048576,0),MATCH((CUADRO!L$5&amp;$E208),'Hoja de Trabajo para listado'!$AB$151:$BA$151,0)),0)+IFERROR(INDEX('Hoja de Trabajo para listado'!$BC$155:$CB$1048576,MATCH($A208,'Hoja de Trabajo para listado'!$BC$155:$BC$1048576,0),MATCH((CUADRO!L$5&amp;$E208),'Hoja de Trabajo para listado'!$BC$151:$CB$151,0)),0)+IFERROR(INDEX('Hoja de Trabajo para listado'!$DE$153:$DG$274,MATCH($A208,'Hoja de Trabajo para listado'!$DE$153:$DE$1048576,0),MATCH((CUADRO!L$5&amp;$E208),'Hoja de Trabajo para listado'!$DE$151:$DG$151,0)),0)+IFERROR(INDEX('Hoja de Trabajo para listado'!$CD$155:$DC$1048576,MATCH($A208,'Hoja de Trabajo para listado'!$CD$155:$CD$1048576,0),MATCH((CUADRO!L$5&amp;$E208),'Hoja de Trabajo para listado'!$CD$151:$DC$151,0)),0)</f>
        <v>0</v>
      </c>
      <c r="M208" s="243">
        <f ca="1">+IFERROR(INDEX('Hoja de Trabajo para listado'!$A$155:$Z$1048576,MATCH($A208,'Hoja de Trabajo para listado'!$A$155:$A$1048576,0),MATCH((CUADRO!M$5&amp;$E208),'Hoja de Trabajo para listado'!$A$151:$Z$151,0)),0)+IFERROR(INDEX('Hoja de Trabajo para listado'!$AB$155:$BA$1048576,MATCH($A208,'Hoja de Trabajo para listado'!$AB$155:$AB$1048576,0),MATCH((CUADRO!M$5&amp;$E208),'Hoja de Trabajo para listado'!$AB$151:$BA$151,0)),0)+IFERROR(INDEX('Hoja de Trabajo para listado'!$BC$155:$CB$1048576,MATCH($A208,'Hoja de Trabajo para listado'!$BC$155:$BC$1048576,0),MATCH((CUADRO!M$5&amp;$E208),'Hoja de Trabajo para listado'!$BC$151:$CB$151,0)),0)+IFERROR(INDEX('Hoja de Trabajo para listado'!$DE$153:$DG$274,MATCH($A208,'Hoja de Trabajo para listado'!$DE$153:$DE$1048576,0),MATCH((CUADRO!M$5&amp;$E208),'Hoja de Trabajo para listado'!$DE$151:$DG$151,0)),0)+IFERROR(INDEX('Hoja de Trabajo para listado'!$CD$155:$DC$1048576,MATCH($A208,'Hoja de Trabajo para listado'!$CD$155:$CD$1048576,0),MATCH((CUADRO!M$5&amp;$E208),'Hoja de Trabajo para listado'!$CD$151:$DC$151,0)),0)</f>
        <v>0</v>
      </c>
      <c r="N208" s="243">
        <f ca="1">+IFERROR(INDEX('Hoja de Trabajo para listado'!$A$155:$Z$1048576,MATCH($A208,'Hoja de Trabajo para listado'!$A$155:$A$1048576,0),MATCH((CUADRO!N$5&amp;$E208),'Hoja de Trabajo para listado'!$A$151:$Z$151,0)),0)+IFERROR(INDEX('Hoja de Trabajo para listado'!$AB$155:$BA$1048576,MATCH($A208,'Hoja de Trabajo para listado'!$AB$155:$AB$1048576,0),MATCH((CUADRO!N$5&amp;$E208),'Hoja de Trabajo para listado'!$AB$151:$BA$151,0)),0)+IFERROR(INDEX('Hoja de Trabajo para listado'!$BC$155:$CB$1048576,MATCH($A208,'Hoja de Trabajo para listado'!$BC$155:$BC$1048576,0),MATCH((CUADRO!N$5&amp;$E208),'Hoja de Trabajo para listado'!$BC$151:$CB$151,0)),0)+IFERROR(INDEX('Hoja de Trabajo para listado'!$DE$153:$DG$274,MATCH($A208,'Hoja de Trabajo para listado'!$DE$153:$DE$1048576,0),MATCH((CUADRO!N$5&amp;$E208),'Hoja de Trabajo para listado'!$DE$151:$DG$151,0)),0)+IFERROR(INDEX('Hoja de Trabajo para listado'!$CD$155:$DC$1048576,MATCH($A208,'Hoja de Trabajo para listado'!$CD$155:$CD$1048576,0),MATCH((CUADRO!N$5&amp;$E208),'Hoja de Trabajo para listado'!$CD$151:$DC$151,0)),0)</f>
        <v>0</v>
      </c>
      <c r="O208" s="243">
        <f ca="1">+IFERROR(INDEX('Hoja de Trabajo para listado'!$A$155:$Z$1048576,MATCH($A208,'Hoja de Trabajo para listado'!$A$155:$A$1048576,0),MATCH((CUADRO!O$5&amp;$E208),'Hoja de Trabajo para listado'!$A$151:$Z$151,0)),0)+IFERROR(INDEX('Hoja de Trabajo para listado'!$AB$155:$BA$1048576,MATCH($A208,'Hoja de Trabajo para listado'!$AB$155:$AB$1048576,0),MATCH((CUADRO!O$5&amp;$E208),'Hoja de Trabajo para listado'!$AB$151:$BA$151,0)),0)+IFERROR(INDEX('Hoja de Trabajo para listado'!$BC$155:$CB$1048576,MATCH($A208,'Hoja de Trabajo para listado'!$BC$155:$BC$1048576,0),MATCH((CUADRO!O$5&amp;$E208),'Hoja de Trabajo para listado'!$BC$151:$CB$151,0)),0)+IFERROR(INDEX('Hoja de Trabajo para listado'!$DE$153:$DG$274,MATCH($A208,'Hoja de Trabajo para listado'!$DE$153:$DE$1048576,0),MATCH((CUADRO!O$5&amp;$E208),'Hoja de Trabajo para listado'!$DE$151:$DG$151,0)),0)+IFERROR(INDEX('Hoja de Trabajo para listado'!$CD$155:$DC$1048576,MATCH($A208,'Hoja de Trabajo para listado'!$CD$155:$CD$1048576,0),MATCH((CUADRO!O$5&amp;$E208),'Hoja de Trabajo para listado'!$CD$151:$DC$151,0)),0)</f>
        <v>0</v>
      </c>
      <c r="P208" s="243">
        <f ca="1">+IFERROR(INDEX('Hoja de Trabajo para listado'!$A$155:$Z$1048576,MATCH($A208,'Hoja de Trabajo para listado'!$A$155:$A$1048576,0),MATCH((CUADRO!P$5&amp;$E208),'Hoja de Trabajo para listado'!$A$151:$Z$151,0)),0)+IFERROR(INDEX('Hoja de Trabajo para listado'!$AB$155:$BA$1048576,MATCH($A208,'Hoja de Trabajo para listado'!$AB$155:$AB$1048576,0),MATCH((CUADRO!P$5&amp;$E208),'Hoja de Trabajo para listado'!$AB$151:$BA$151,0)),0)+IFERROR(INDEX('Hoja de Trabajo para listado'!$BC$155:$CB$1048576,MATCH($A208,'Hoja de Trabajo para listado'!$BC$155:$BC$1048576,0),MATCH((CUADRO!P$5&amp;$E208),'Hoja de Trabajo para listado'!$BC$151:$CB$151,0)),0)+IFERROR(INDEX('Hoja de Trabajo para listado'!$DE$153:$DG$274,MATCH($A208,'Hoja de Trabajo para listado'!$DE$153:$DE$1048576,0),MATCH((CUADRO!P$5&amp;$E208),'Hoja de Trabajo para listado'!$DE$151:$DG$151,0)),0)+IFERROR(INDEX('Hoja de Trabajo para listado'!$CD$155:$DC$1048576,MATCH($A208,'Hoja de Trabajo para listado'!$CD$155:$CD$1048576,0),MATCH((CUADRO!P$5&amp;$E208),'Hoja de Trabajo para listado'!$CD$151:$DC$151,0)),0)</f>
        <v>0</v>
      </c>
      <c r="Q208" s="243">
        <f ca="1">+IFERROR(INDEX('Hoja de Trabajo para listado'!$A$155:$Z$1048576,MATCH($A208,'Hoja de Trabajo para listado'!$A$155:$A$1048576,0),MATCH((CUADRO!Q$5&amp;$E208),'Hoja de Trabajo para listado'!$A$151:$Z$151,0)),0)+IFERROR(INDEX('Hoja de Trabajo para listado'!$AB$155:$BA$1048576,MATCH($A208,'Hoja de Trabajo para listado'!$AB$155:$AB$1048576,0),MATCH((CUADRO!Q$5&amp;$E208),'Hoja de Trabajo para listado'!$AB$151:$BA$151,0)),0)+IFERROR(INDEX('Hoja de Trabajo para listado'!$BC$155:$CB$1048576,MATCH($A208,'Hoja de Trabajo para listado'!$BC$155:$BC$1048576,0),MATCH((CUADRO!Q$5&amp;$E208),'Hoja de Trabajo para listado'!$BC$151:$CB$151,0)),0)+IFERROR(INDEX('Hoja de Trabajo para listado'!$DE$153:$DG$274,MATCH($A208,'Hoja de Trabajo para listado'!$DE$153:$DE$1048576,0),MATCH((CUADRO!Q$5&amp;$E208),'Hoja de Trabajo para listado'!$DE$151:$DG$151,0)),0)+IFERROR(INDEX('Hoja de Trabajo para listado'!$CD$155:$DC$1048576,MATCH($A208,'Hoja de Trabajo para listado'!$CD$155:$CD$1048576,0),MATCH((CUADRO!Q$5&amp;$E208),'Hoja de Trabajo para listado'!$CD$151:$DC$151,0)),0)</f>
        <v>0</v>
      </c>
      <c r="R208" s="243">
        <f t="shared" ca="1" si="9"/>
        <v>0</v>
      </c>
      <c r="S208" s="243"/>
      <c r="T208" s="243">
        <f ca="1">+T209</f>
        <v>14094133.870000001</v>
      </c>
      <c r="U208" s="242">
        <f t="shared" si="10"/>
        <v>1</v>
      </c>
      <c r="V208" s="333" t="str">
        <f>+VLOOKUP(A208,bd_lista!$A$3:$E$590,5,FALSE)</f>
        <v>Instituciones Descentralizadas</v>
      </c>
      <c r="W208" s="391" t="str">
        <f>+V208</f>
        <v>Instituciones Descentralizadas</v>
      </c>
      <c r="X208" s="242">
        <f>+VLOOKUP(A208,[4]Sheet1!$A$13:$D$744,4,FALSE)</f>
        <v>951</v>
      </c>
      <c r="Y208" s="242" t="str">
        <f>+VLOOKUP(X208,bd_lista!$A$3:$C$590,3,FALSE)</f>
        <v>Banco Central de Bolivia</v>
      </c>
      <c r="Z208" s="294">
        <f>+X208</f>
        <v>951</v>
      </c>
      <c r="AA208" s="319" t="str">
        <f>+Y208</f>
        <v>Banco Central de Bolivia</v>
      </c>
    </row>
    <row r="209" spans="1:27" ht="15" customHeight="1">
      <c r="A209" s="32">
        <v>293</v>
      </c>
      <c r="B209" s="388"/>
      <c r="C209" s="333" t="str">
        <f>+VLOOKUP(A209,bd_lista!$A$3:$C$590,3,FALSE)</f>
        <v>Fundación Cultural del Banco Central de Bolivia</v>
      </c>
      <c r="D209" s="390"/>
      <c r="E209" s="333" t="s">
        <v>1305</v>
      </c>
      <c r="F209" s="245">
        <f ca="1">+IFERROR(INDEX('Hoja de Trabajo para listado'!$A$155:$Z$1048576,MATCH($A209,'Hoja de Trabajo para listado'!$A$155:$A$1048576,0),MATCH((CUADRO!F$5&amp;$E209),'Hoja de Trabajo para listado'!$A$151:$Z$151,0)),0)+IFERROR(INDEX('Hoja de Trabajo para listado'!$AB$155:$BA$1048576,MATCH($A209,'Hoja de Trabajo para listado'!$AB$155:$AB$1048576,0),MATCH((CUADRO!F$5&amp;$E209),'Hoja de Trabajo para listado'!$AB$151:$BA$151,0)),0)+IFERROR(INDEX('Hoja de Trabajo para listado'!$BC$155:$CB$1048576,MATCH($A209,'Hoja de Trabajo para listado'!$BC$155:$BC$1048576,0),MATCH((CUADRO!F$5&amp;$E209),'Hoja de Trabajo para listado'!$BC$151:$CB$151,0)),0)+IFERROR(INDEX('Hoja de Trabajo para listado'!$DE$153:$DG$274,MATCH($A209,'Hoja de Trabajo para listado'!$DE$153:$DE$1048576,0),MATCH((CUADRO!F$5&amp;$E209),'Hoja de Trabajo para listado'!$DE$151:$DG$151,0)),0)+IFERROR(INDEX('Hoja de Trabajo para listado'!$CD$155:$DC$1048576,MATCH($A209,'Hoja de Trabajo para listado'!$CD$155:$CD$1048576,0),MATCH((CUADRO!F$5&amp;$E209),'Hoja de Trabajo para listado'!$CD$151:$DC$151,0)),0)</f>
        <v>0</v>
      </c>
      <c r="G209" s="245">
        <f ca="1">+IFERROR(INDEX('Hoja de Trabajo para listado'!$A$155:$Z$1048576,MATCH($A209,'Hoja de Trabajo para listado'!$A$155:$A$1048576,0),MATCH((CUADRO!G$5&amp;$E209),'Hoja de Trabajo para listado'!$A$151:$Z$151,0)),0)+IFERROR(INDEX('Hoja de Trabajo para listado'!$AB$155:$BA$1048576,MATCH($A209,'Hoja de Trabajo para listado'!$AB$155:$AB$1048576,0),MATCH((CUADRO!G$5&amp;$E209),'Hoja de Trabajo para listado'!$AB$151:$BA$151,0)),0)+IFERROR(INDEX('Hoja de Trabajo para listado'!$BC$155:$CB$1048576,MATCH($A209,'Hoja de Trabajo para listado'!$BC$155:$BC$1048576,0),MATCH((CUADRO!G$5&amp;$E209),'Hoja de Trabajo para listado'!$BC$151:$CB$151,0)),0)+IFERROR(INDEX('Hoja de Trabajo para listado'!$DE$153:$DG$274,MATCH($A209,'Hoja de Trabajo para listado'!$DE$153:$DE$1048576,0),MATCH((CUADRO!G$5&amp;$E209),'Hoja de Trabajo para listado'!$DE$151:$DG$151,0)),0)+IFERROR(INDEX('Hoja de Trabajo para listado'!$CD$155:$DC$1048576,MATCH($A209,'Hoja de Trabajo para listado'!$CD$155:$CD$1048576,0),MATCH((CUADRO!G$5&amp;$E209),'Hoja de Trabajo para listado'!$CD$151:$DC$151,0)),0)</f>
        <v>0</v>
      </c>
      <c r="H209" s="245">
        <f ca="1">+IFERROR(INDEX('Hoja de Trabajo para listado'!$A$155:$Z$1048576,MATCH($A209,'Hoja de Trabajo para listado'!$A$155:$A$1048576,0),MATCH((CUADRO!H$5&amp;$E209),'Hoja de Trabajo para listado'!$A$151:$Z$151,0)),0)+IFERROR(INDEX('Hoja de Trabajo para listado'!$AB$155:$BA$1048576,MATCH($A209,'Hoja de Trabajo para listado'!$AB$155:$AB$1048576,0),MATCH((CUADRO!H$5&amp;$E209),'Hoja de Trabajo para listado'!$AB$151:$BA$151,0)),0)+IFERROR(INDEX('Hoja de Trabajo para listado'!$BC$155:$CB$1048576,MATCH($A209,'Hoja de Trabajo para listado'!$BC$155:$BC$1048576,0),MATCH((CUADRO!H$5&amp;$E209),'Hoja de Trabajo para listado'!$BC$151:$CB$151,0)),0)+IFERROR(INDEX('Hoja de Trabajo para listado'!$DE$153:$DG$274,MATCH($A209,'Hoja de Trabajo para listado'!$DE$153:$DE$1048576,0),MATCH((CUADRO!H$5&amp;$E209),'Hoja de Trabajo para listado'!$DE$151:$DG$151,0)),0)+IFERROR(INDEX('Hoja de Trabajo para listado'!$CD$155:$DC$1048576,MATCH($A209,'Hoja de Trabajo para listado'!$CD$155:$CD$1048576,0),MATCH((CUADRO!H$5&amp;$E209),'Hoja de Trabajo para listado'!$CD$151:$DC$151,0)),0)</f>
        <v>2456827.2800000003</v>
      </c>
      <c r="I209" s="245">
        <f ca="1">+IFERROR(INDEX('Hoja de Trabajo para listado'!$A$155:$Z$1048576,MATCH($A209,'Hoja de Trabajo para listado'!$A$155:$A$1048576,0),MATCH((CUADRO!I$5&amp;$E209),'Hoja de Trabajo para listado'!$A$151:$Z$151,0)),0)+IFERROR(INDEX('Hoja de Trabajo para listado'!$AB$155:$BA$1048576,MATCH($A209,'Hoja de Trabajo para listado'!$AB$155:$AB$1048576,0),MATCH((CUADRO!I$5&amp;$E209),'Hoja de Trabajo para listado'!$AB$151:$BA$151,0)),0)+IFERROR(INDEX('Hoja de Trabajo para listado'!$BC$155:$CB$1048576,MATCH($A209,'Hoja de Trabajo para listado'!$BC$155:$BC$1048576,0),MATCH((CUADRO!I$5&amp;$E209),'Hoja de Trabajo para listado'!$BC$151:$CB$151,0)),0)+IFERROR(INDEX('Hoja de Trabajo para listado'!$DE$153:$DG$274,MATCH($A209,'Hoja de Trabajo para listado'!$DE$153:$DE$1048576,0),MATCH((CUADRO!I$5&amp;$E209),'Hoja de Trabajo para listado'!$DE$151:$DG$151,0)),0)+IFERROR(INDEX('Hoja de Trabajo para listado'!$CD$155:$DC$1048576,MATCH($A209,'Hoja de Trabajo para listado'!$CD$155:$CD$1048576,0),MATCH((CUADRO!I$5&amp;$E209),'Hoja de Trabajo para listado'!$CD$151:$DC$151,0)),0)</f>
        <v>11637306.59</v>
      </c>
      <c r="J209" s="245">
        <f ca="1">+IFERROR(INDEX('Hoja de Trabajo para listado'!$A$155:$Z$1048576,MATCH($A209,'Hoja de Trabajo para listado'!$A$155:$A$1048576,0),MATCH((CUADRO!J$5&amp;$E209),'Hoja de Trabajo para listado'!$A$151:$Z$151,0)),0)+IFERROR(INDEX('Hoja de Trabajo para listado'!$AB$155:$BA$1048576,MATCH($A209,'Hoja de Trabajo para listado'!$AB$155:$AB$1048576,0),MATCH((CUADRO!J$5&amp;$E209),'Hoja de Trabajo para listado'!$AB$151:$BA$151,0)),0)+IFERROR(INDEX('Hoja de Trabajo para listado'!$BC$155:$CB$1048576,MATCH($A209,'Hoja de Trabajo para listado'!$BC$155:$BC$1048576,0),MATCH((CUADRO!J$5&amp;$E209),'Hoja de Trabajo para listado'!$BC$151:$CB$151,0)),0)+IFERROR(INDEX('Hoja de Trabajo para listado'!$DE$153:$DG$274,MATCH($A209,'Hoja de Trabajo para listado'!$DE$153:$DE$1048576,0),MATCH((CUADRO!J$5&amp;$E209),'Hoja de Trabajo para listado'!$DE$151:$DG$151,0)),0)+IFERROR(INDEX('Hoja de Trabajo para listado'!$CD$155:$DC$1048576,MATCH($A209,'Hoja de Trabajo para listado'!$CD$155:$CD$1048576,0),MATCH((CUADRO!J$5&amp;$E209),'Hoja de Trabajo para listado'!$CD$151:$DC$151,0)),0)</f>
        <v>0</v>
      </c>
      <c r="K209" s="245">
        <f ca="1">+IFERROR(INDEX('Hoja de Trabajo para listado'!$A$155:$Z$1048576,MATCH($A209,'Hoja de Trabajo para listado'!$A$155:$A$1048576,0),MATCH((CUADRO!K$5&amp;$E209),'Hoja de Trabajo para listado'!$A$151:$Z$151,0)),0)+IFERROR(INDEX('Hoja de Trabajo para listado'!$AB$155:$BA$1048576,MATCH($A209,'Hoja de Trabajo para listado'!$AB$155:$AB$1048576,0),MATCH((CUADRO!K$5&amp;$E209),'Hoja de Trabajo para listado'!$AB$151:$BA$151,0)),0)+IFERROR(INDEX('Hoja de Trabajo para listado'!$BC$155:$CB$1048576,MATCH($A209,'Hoja de Trabajo para listado'!$BC$155:$BC$1048576,0),MATCH((CUADRO!K$5&amp;$E209),'Hoja de Trabajo para listado'!$BC$151:$CB$151,0)),0)+IFERROR(INDEX('Hoja de Trabajo para listado'!$DE$153:$DG$274,MATCH($A209,'Hoja de Trabajo para listado'!$DE$153:$DE$1048576,0),MATCH((CUADRO!K$5&amp;$E209),'Hoja de Trabajo para listado'!$DE$151:$DG$151,0)),0)+IFERROR(INDEX('Hoja de Trabajo para listado'!$CD$155:$DC$1048576,MATCH($A209,'Hoja de Trabajo para listado'!$CD$155:$CD$1048576,0),MATCH((CUADRO!K$5&amp;$E209),'Hoja de Trabajo para listado'!$CD$151:$DC$151,0)),0)</f>
        <v>0</v>
      </c>
      <c r="L209" s="245">
        <f ca="1">+IFERROR(INDEX('Hoja de Trabajo para listado'!$A$155:$Z$1048576,MATCH($A209,'Hoja de Trabajo para listado'!$A$155:$A$1048576,0),MATCH((CUADRO!L$5&amp;$E209),'Hoja de Trabajo para listado'!$A$151:$Z$151,0)),0)+IFERROR(INDEX('Hoja de Trabajo para listado'!$AB$155:$BA$1048576,MATCH($A209,'Hoja de Trabajo para listado'!$AB$155:$AB$1048576,0),MATCH((CUADRO!L$5&amp;$E209),'Hoja de Trabajo para listado'!$AB$151:$BA$151,0)),0)+IFERROR(INDEX('Hoja de Trabajo para listado'!$BC$155:$CB$1048576,MATCH($A209,'Hoja de Trabajo para listado'!$BC$155:$BC$1048576,0),MATCH((CUADRO!L$5&amp;$E209),'Hoja de Trabajo para listado'!$BC$151:$CB$151,0)),0)+IFERROR(INDEX('Hoja de Trabajo para listado'!$DE$153:$DG$274,MATCH($A209,'Hoja de Trabajo para listado'!$DE$153:$DE$1048576,0),MATCH((CUADRO!L$5&amp;$E209),'Hoja de Trabajo para listado'!$DE$151:$DG$151,0)),0)+IFERROR(INDEX('Hoja de Trabajo para listado'!$CD$155:$DC$1048576,MATCH($A209,'Hoja de Trabajo para listado'!$CD$155:$CD$1048576,0),MATCH((CUADRO!L$5&amp;$E209),'Hoja de Trabajo para listado'!$CD$151:$DC$151,0)),0)</f>
        <v>0</v>
      </c>
      <c r="M209" s="245">
        <f ca="1">+IFERROR(INDEX('Hoja de Trabajo para listado'!$A$155:$Z$1048576,MATCH($A209,'Hoja de Trabajo para listado'!$A$155:$A$1048576,0),MATCH((CUADRO!M$5&amp;$E209),'Hoja de Trabajo para listado'!$A$151:$Z$151,0)),0)+IFERROR(INDEX('Hoja de Trabajo para listado'!$AB$155:$BA$1048576,MATCH($A209,'Hoja de Trabajo para listado'!$AB$155:$AB$1048576,0),MATCH((CUADRO!M$5&amp;$E209),'Hoja de Trabajo para listado'!$AB$151:$BA$151,0)),0)+IFERROR(INDEX('Hoja de Trabajo para listado'!$BC$155:$CB$1048576,MATCH($A209,'Hoja de Trabajo para listado'!$BC$155:$BC$1048576,0),MATCH((CUADRO!M$5&amp;$E209),'Hoja de Trabajo para listado'!$BC$151:$CB$151,0)),0)+IFERROR(INDEX('Hoja de Trabajo para listado'!$DE$153:$DG$274,MATCH($A209,'Hoja de Trabajo para listado'!$DE$153:$DE$1048576,0),MATCH((CUADRO!M$5&amp;$E209),'Hoja de Trabajo para listado'!$DE$151:$DG$151,0)),0)+IFERROR(INDEX('Hoja de Trabajo para listado'!$CD$155:$DC$1048576,MATCH($A209,'Hoja de Trabajo para listado'!$CD$155:$CD$1048576,0),MATCH((CUADRO!M$5&amp;$E209),'Hoja de Trabajo para listado'!$CD$151:$DC$151,0)),0)</f>
        <v>0</v>
      </c>
      <c r="N209" s="245">
        <f ca="1">+IFERROR(INDEX('Hoja de Trabajo para listado'!$A$155:$Z$1048576,MATCH($A209,'Hoja de Trabajo para listado'!$A$155:$A$1048576,0),MATCH((CUADRO!N$5&amp;$E209),'Hoja de Trabajo para listado'!$A$151:$Z$151,0)),0)+IFERROR(INDEX('Hoja de Trabajo para listado'!$AB$155:$BA$1048576,MATCH($A209,'Hoja de Trabajo para listado'!$AB$155:$AB$1048576,0),MATCH((CUADRO!N$5&amp;$E209),'Hoja de Trabajo para listado'!$AB$151:$BA$151,0)),0)+IFERROR(INDEX('Hoja de Trabajo para listado'!$BC$155:$CB$1048576,MATCH($A209,'Hoja de Trabajo para listado'!$BC$155:$BC$1048576,0),MATCH((CUADRO!N$5&amp;$E209),'Hoja de Trabajo para listado'!$BC$151:$CB$151,0)),0)+IFERROR(INDEX('Hoja de Trabajo para listado'!$DE$153:$DG$274,MATCH($A209,'Hoja de Trabajo para listado'!$DE$153:$DE$1048576,0),MATCH((CUADRO!N$5&amp;$E209),'Hoja de Trabajo para listado'!$DE$151:$DG$151,0)),0)+IFERROR(INDEX('Hoja de Trabajo para listado'!$CD$155:$DC$1048576,MATCH($A209,'Hoja de Trabajo para listado'!$CD$155:$CD$1048576,0),MATCH((CUADRO!N$5&amp;$E209),'Hoja de Trabajo para listado'!$CD$151:$DC$151,0)),0)</f>
        <v>0</v>
      </c>
      <c r="O209" s="245">
        <f ca="1">+IFERROR(INDEX('Hoja de Trabajo para listado'!$A$155:$Z$1048576,MATCH($A209,'Hoja de Trabajo para listado'!$A$155:$A$1048576,0),MATCH((CUADRO!O$5&amp;$E209),'Hoja de Trabajo para listado'!$A$151:$Z$151,0)),0)+IFERROR(INDEX('Hoja de Trabajo para listado'!$AB$155:$BA$1048576,MATCH($A209,'Hoja de Trabajo para listado'!$AB$155:$AB$1048576,0),MATCH((CUADRO!O$5&amp;$E209),'Hoja de Trabajo para listado'!$AB$151:$BA$151,0)),0)+IFERROR(INDEX('Hoja de Trabajo para listado'!$BC$155:$CB$1048576,MATCH($A209,'Hoja de Trabajo para listado'!$BC$155:$BC$1048576,0),MATCH((CUADRO!O$5&amp;$E209),'Hoja de Trabajo para listado'!$BC$151:$CB$151,0)),0)+IFERROR(INDEX('Hoja de Trabajo para listado'!$DE$153:$DG$274,MATCH($A209,'Hoja de Trabajo para listado'!$DE$153:$DE$1048576,0),MATCH((CUADRO!O$5&amp;$E209),'Hoja de Trabajo para listado'!$DE$151:$DG$151,0)),0)+IFERROR(INDEX('Hoja de Trabajo para listado'!$CD$155:$DC$1048576,MATCH($A209,'Hoja de Trabajo para listado'!$CD$155:$CD$1048576,0),MATCH((CUADRO!O$5&amp;$E209),'Hoja de Trabajo para listado'!$CD$151:$DC$151,0)),0)</f>
        <v>0</v>
      </c>
      <c r="P209" s="245">
        <f ca="1">+IFERROR(INDEX('Hoja de Trabajo para listado'!$A$155:$Z$1048576,MATCH($A209,'Hoja de Trabajo para listado'!$A$155:$A$1048576,0),MATCH((CUADRO!P$5&amp;$E209),'Hoja de Trabajo para listado'!$A$151:$Z$151,0)),0)+IFERROR(INDEX('Hoja de Trabajo para listado'!$AB$155:$BA$1048576,MATCH($A209,'Hoja de Trabajo para listado'!$AB$155:$AB$1048576,0),MATCH((CUADRO!P$5&amp;$E209),'Hoja de Trabajo para listado'!$AB$151:$BA$151,0)),0)+IFERROR(INDEX('Hoja de Trabajo para listado'!$BC$155:$CB$1048576,MATCH($A209,'Hoja de Trabajo para listado'!$BC$155:$BC$1048576,0),MATCH((CUADRO!P$5&amp;$E209),'Hoja de Trabajo para listado'!$BC$151:$CB$151,0)),0)+IFERROR(INDEX('Hoja de Trabajo para listado'!$DE$153:$DG$274,MATCH($A209,'Hoja de Trabajo para listado'!$DE$153:$DE$1048576,0),MATCH((CUADRO!P$5&amp;$E209),'Hoja de Trabajo para listado'!$DE$151:$DG$151,0)),0)+IFERROR(INDEX('Hoja de Trabajo para listado'!$CD$155:$DC$1048576,MATCH($A209,'Hoja de Trabajo para listado'!$CD$155:$CD$1048576,0),MATCH((CUADRO!P$5&amp;$E209),'Hoja de Trabajo para listado'!$CD$151:$DC$151,0)),0)</f>
        <v>0</v>
      </c>
      <c r="Q209" s="245">
        <f ca="1">+IFERROR(INDEX('Hoja de Trabajo para listado'!$A$155:$Z$1048576,MATCH($A209,'Hoja de Trabajo para listado'!$A$155:$A$1048576,0),MATCH((CUADRO!Q$5&amp;$E209),'Hoja de Trabajo para listado'!$A$151:$Z$151,0)),0)+IFERROR(INDEX('Hoja de Trabajo para listado'!$AB$155:$BA$1048576,MATCH($A209,'Hoja de Trabajo para listado'!$AB$155:$AB$1048576,0),MATCH((CUADRO!Q$5&amp;$E209),'Hoja de Trabajo para listado'!$AB$151:$BA$151,0)),0)+IFERROR(INDEX('Hoja de Trabajo para listado'!$BC$155:$CB$1048576,MATCH($A209,'Hoja de Trabajo para listado'!$BC$155:$BC$1048576,0),MATCH((CUADRO!Q$5&amp;$E209),'Hoja de Trabajo para listado'!$BC$151:$CB$151,0)),0)+IFERROR(INDEX('Hoja de Trabajo para listado'!$DE$153:$DG$274,MATCH($A209,'Hoja de Trabajo para listado'!$DE$153:$DE$1048576,0),MATCH((CUADRO!Q$5&amp;$E209),'Hoja de Trabajo para listado'!$DE$151:$DG$151,0)),0)+IFERROR(INDEX('Hoja de Trabajo para listado'!$CD$155:$DC$1048576,MATCH($A209,'Hoja de Trabajo para listado'!$CD$155:$CD$1048576,0),MATCH((CUADRO!Q$5&amp;$E209),'Hoja de Trabajo para listado'!$CD$151:$DC$151,0)),0)</f>
        <v>0</v>
      </c>
      <c r="R209" s="245">
        <f t="shared" ca="1" si="9"/>
        <v>14094133.870000001</v>
      </c>
      <c r="S209" s="245">
        <f ca="1">+R208+R209</f>
        <v>14094133.870000001</v>
      </c>
      <c r="T209" s="245">
        <f ca="1">+S209</f>
        <v>14094133.870000001</v>
      </c>
      <c r="U209" s="244">
        <f t="shared" si="10"/>
        <v>2</v>
      </c>
      <c r="V209" s="333" t="str">
        <f>+VLOOKUP(A209,bd_lista!$A$3:$E$590,5,FALSE)</f>
        <v>Instituciones Descentralizadas</v>
      </c>
      <c r="W209" s="392"/>
      <c r="X209" s="242">
        <f>+VLOOKUP(A209,[4]Sheet1!$A$13:$D$744,4,FALSE)</f>
        <v>951</v>
      </c>
      <c r="Y209" s="242" t="str">
        <f>+VLOOKUP(X209,bd_lista!$A$3:$C$590,3,FALSE)</f>
        <v>Banco Central de Bolivia</v>
      </c>
      <c r="Z209" s="292"/>
      <c r="AA209" s="321"/>
    </row>
    <row r="210" spans="1:27" customFormat="1" ht="15" customHeight="1">
      <c r="A210" s="251">
        <v>294</v>
      </c>
      <c r="B210" s="387">
        <f>+A210</f>
        <v>294</v>
      </c>
      <c r="C210" s="247" t="str">
        <f>+VLOOKUP(A210,bd_lista!$A$3:$C$590,3,FALSE)</f>
        <v>Univ. Indígena Bol. Comun. Intercultl Prod. Tupak Katari</v>
      </c>
      <c r="D210" s="389" t="str">
        <f>+C210</f>
        <v>Univ. Indígena Bol. Comun. Intercultl Prod. Tupak Katari</v>
      </c>
      <c r="E210" s="247" t="s">
        <v>1304</v>
      </c>
      <c r="F210" s="243">
        <f ca="1">+IFERROR(INDEX('Hoja de Trabajo para listado'!$A$155:$Z$1048576,MATCH($A210,'Hoja de Trabajo para listado'!$A$155:$A$1048576,0),MATCH((CUADRO!F$5&amp;$E210),'Hoja de Trabajo para listado'!$A$151:$Z$151,0)),0)+IFERROR(INDEX('Hoja de Trabajo para listado'!$AB$155:$BA$1048576,MATCH($A210,'Hoja de Trabajo para listado'!$AB$155:$AB$1048576,0),MATCH((CUADRO!F$5&amp;$E210),'Hoja de Trabajo para listado'!$AB$151:$BA$151,0)),0)+IFERROR(INDEX('Hoja de Trabajo para listado'!$BC$155:$CB$1048576,MATCH($A210,'Hoja de Trabajo para listado'!$BC$155:$BC$1048576,0),MATCH((CUADRO!F$5&amp;$E210),'Hoja de Trabajo para listado'!$BC$151:$CB$151,0)),0)+IFERROR(INDEX('Hoja de Trabajo para listado'!$DE$153:$DG$274,MATCH($A210,'Hoja de Trabajo para listado'!$DE$153:$DE$1048576,0),MATCH((CUADRO!F$5&amp;$E210),'Hoja de Trabajo para listado'!$DE$151:$DG$151,0)),0)+IFERROR(INDEX('Hoja de Trabajo para listado'!$CD$155:$DC$1048576,MATCH($A210,'Hoja de Trabajo para listado'!$CD$155:$CD$1048576,0),MATCH((CUADRO!F$5&amp;$E210),'Hoja de Trabajo para listado'!$CD$151:$DC$151,0)),0)</f>
        <v>0</v>
      </c>
      <c r="G210" s="243">
        <f ca="1">+IFERROR(INDEX('Hoja de Trabajo para listado'!$A$155:$Z$1048576,MATCH($A210,'Hoja de Trabajo para listado'!$A$155:$A$1048576,0),MATCH((CUADRO!G$5&amp;$E210),'Hoja de Trabajo para listado'!$A$151:$Z$151,0)),0)+IFERROR(INDEX('Hoja de Trabajo para listado'!$AB$155:$BA$1048576,MATCH($A210,'Hoja de Trabajo para listado'!$AB$155:$AB$1048576,0),MATCH((CUADRO!G$5&amp;$E210),'Hoja de Trabajo para listado'!$AB$151:$BA$151,0)),0)+IFERROR(INDEX('Hoja de Trabajo para listado'!$BC$155:$CB$1048576,MATCH($A210,'Hoja de Trabajo para listado'!$BC$155:$BC$1048576,0),MATCH((CUADRO!G$5&amp;$E210),'Hoja de Trabajo para listado'!$BC$151:$CB$151,0)),0)+IFERROR(INDEX('Hoja de Trabajo para listado'!$DE$153:$DG$274,MATCH($A210,'Hoja de Trabajo para listado'!$DE$153:$DE$1048576,0),MATCH((CUADRO!G$5&amp;$E210),'Hoja de Trabajo para listado'!$DE$151:$DG$151,0)),0)+IFERROR(INDEX('Hoja de Trabajo para listado'!$CD$155:$DC$1048576,MATCH($A210,'Hoja de Trabajo para listado'!$CD$155:$CD$1048576,0),MATCH((CUADRO!G$5&amp;$E210),'Hoja de Trabajo para listado'!$CD$151:$DC$151,0)),0)</f>
        <v>0</v>
      </c>
      <c r="H210" s="243">
        <f ca="1">+IFERROR(INDEX('Hoja de Trabajo para listado'!$A$155:$Z$1048576,MATCH($A210,'Hoja de Trabajo para listado'!$A$155:$A$1048576,0),MATCH((CUADRO!H$5&amp;$E210),'Hoja de Trabajo para listado'!$A$151:$Z$151,0)),0)+IFERROR(INDEX('Hoja de Trabajo para listado'!$AB$155:$BA$1048576,MATCH($A210,'Hoja de Trabajo para listado'!$AB$155:$AB$1048576,0),MATCH((CUADRO!H$5&amp;$E210),'Hoja de Trabajo para listado'!$AB$151:$BA$151,0)),0)+IFERROR(INDEX('Hoja de Trabajo para listado'!$BC$155:$CB$1048576,MATCH($A210,'Hoja de Trabajo para listado'!$BC$155:$BC$1048576,0),MATCH((CUADRO!H$5&amp;$E210),'Hoja de Trabajo para listado'!$BC$151:$CB$151,0)),0)+IFERROR(INDEX('Hoja de Trabajo para listado'!$DE$153:$DG$274,MATCH($A210,'Hoja de Trabajo para listado'!$DE$153:$DE$1048576,0),MATCH((CUADRO!H$5&amp;$E210),'Hoja de Trabajo para listado'!$DE$151:$DG$151,0)),0)+IFERROR(INDEX('Hoja de Trabajo para listado'!$CD$155:$DC$1048576,MATCH($A210,'Hoja de Trabajo para listado'!$CD$155:$CD$1048576,0),MATCH((CUADRO!H$5&amp;$E210),'Hoja de Trabajo para listado'!$CD$151:$DC$151,0)),0)</f>
        <v>0</v>
      </c>
      <c r="I210" s="243">
        <f ca="1">+IFERROR(INDEX('Hoja de Trabajo para listado'!$A$155:$Z$1048576,MATCH($A210,'Hoja de Trabajo para listado'!$A$155:$A$1048576,0),MATCH((CUADRO!I$5&amp;$E210),'Hoja de Trabajo para listado'!$A$151:$Z$151,0)),0)+IFERROR(INDEX('Hoja de Trabajo para listado'!$AB$155:$BA$1048576,MATCH($A210,'Hoja de Trabajo para listado'!$AB$155:$AB$1048576,0),MATCH((CUADRO!I$5&amp;$E210),'Hoja de Trabajo para listado'!$AB$151:$BA$151,0)),0)+IFERROR(INDEX('Hoja de Trabajo para listado'!$BC$155:$CB$1048576,MATCH($A210,'Hoja de Trabajo para listado'!$BC$155:$BC$1048576,0),MATCH((CUADRO!I$5&amp;$E210),'Hoja de Trabajo para listado'!$BC$151:$CB$151,0)),0)+IFERROR(INDEX('Hoja de Trabajo para listado'!$DE$153:$DG$274,MATCH($A210,'Hoja de Trabajo para listado'!$DE$153:$DE$1048576,0),MATCH((CUADRO!I$5&amp;$E210),'Hoja de Trabajo para listado'!$DE$151:$DG$151,0)),0)+IFERROR(INDEX('Hoja de Trabajo para listado'!$CD$155:$DC$1048576,MATCH($A210,'Hoja de Trabajo para listado'!$CD$155:$CD$1048576,0),MATCH((CUADRO!I$5&amp;$E210),'Hoja de Trabajo para listado'!$CD$151:$DC$151,0)),0)</f>
        <v>0</v>
      </c>
      <c r="J210" s="243">
        <f ca="1">+IFERROR(INDEX('Hoja de Trabajo para listado'!$A$155:$Z$1048576,MATCH($A210,'Hoja de Trabajo para listado'!$A$155:$A$1048576,0),MATCH((CUADRO!J$5&amp;$E210),'Hoja de Trabajo para listado'!$A$151:$Z$151,0)),0)+IFERROR(INDEX('Hoja de Trabajo para listado'!$AB$155:$BA$1048576,MATCH($A210,'Hoja de Trabajo para listado'!$AB$155:$AB$1048576,0),MATCH((CUADRO!J$5&amp;$E210),'Hoja de Trabajo para listado'!$AB$151:$BA$151,0)),0)+IFERROR(INDEX('Hoja de Trabajo para listado'!$BC$155:$CB$1048576,MATCH($A210,'Hoja de Trabajo para listado'!$BC$155:$BC$1048576,0),MATCH((CUADRO!J$5&amp;$E210),'Hoja de Trabajo para listado'!$BC$151:$CB$151,0)),0)+IFERROR(INDEX('Hoja de Trabajo para listado'!$DE$153:$DG$274,MATCH($A210,'Hoja de Trabajo para listado'!$DE$153:$DE$1048576,0),MATCH((CUADRO!J$5&amp;$E210),'Hoja de Trabajo para listado'!$DE$151:$DG$151,0)),0)+IFERROR(INDEX('Hoja de Trabajo para listado'!$CD$155:$DC$1048576,MATCH($A210,'Hoja de Trabajo para listado'!$CD$155:$CD$1048576,0),MATCH((CUADRO!J$5&amp;$E210),'Hoja de Trabajo para listado'!$CD$151:$DC$151,0)),0)</f>
        <v>0</v>
      </c>
      <c r="K210" s="243">
        <f ca="1">+IFERROR(INDEX('Hoja de Trabajo para listado'!$A$155:$Z$1048576,MATCH($A210,'Hoja de Trabajo para listado'!$A$155:$A$1048576,0),MATCH((CUADRO!K$5&amp;$E210),'Hoja de Trabajo para listado'!$A$151:$Z$151,0)),0)+IFERROR(INDEX('Hoja de Trabajo para listado'!$AB$155:$BA$1048576,MATCH($A210,'Hoja de Trabajo para listado'!$AB$155:$AB$1048576,0),MATCH((CUADRO!K$5&amp;$E210),'Hoja de Trabajo para listado'!$AB$151:$BA$151,0)),0)+IFERROR(INDEX('Hoja de Trabajo para listado'!$BC$155:$CB$1048576,MATCH($A210,'Hoja de Trabajo para listado'!$BC$155:$BC$1048576,0),MATCH((CUADRO!K$5&amp;$E210),'Hoja de Trabajo para listado'!$BC$151:$CB$151,0)),0)+IFERROR(INDEX('Hoja de Trabajo para listado'!$DE$153:$DG$274,MATCH($A210,'Hoja de Trabajo para listado'!$DE$153:$DE$1048576,0),MATCH((CUADRO!K$5&amp;$E210),'Hoja de Trabajo para listado'!$DE$151:$DG$151,0)),0)+IFERROR(INDEX('Hoja de Trabajo para listado'!$CD$155:$DC$1048576,MATCH($A210,'Hoja de Trabajo para listado'!$CD$155:$CD$1048576,0),MATCH((CUADRO!K$5&amp;$E210),'Hoja de Trabajo para listado'!$CD$151:$DC$151,0)),0)</f>
        <v>0</v>
      </c>
      <c r="L210" s="243">
        <f ca="1">+IFERROR(INDEX('Hoja de Trabajo para listado'!$A$155:$Z$1048576,MATCH($A210,'Hoja de Trabajo para listado'!$A$155:$A$1048576,0),MATCH((CUADRO!L$5&amp;$E210),'Hoja de Trabajo para listado'!$A$151:$Z$151,0)),0)+IFERROR(INDEX('Hoja de Trabajo para listado'!$AB$155:$BA$1048576,MATCH($A210,'Hoja de Trabajo para listado'!$AB$155:$AB$1048576,0),MATCH((CUADRO!L$5&amp;$E210),'Hoja de Trabajo para listado'!$AB$151:$BA$151,0)),0)+IFERROR(INDEX('Hoja de Trabajo para listado'!$BC$155:$CB$1048576,MATCH($A210,'Hoja de Trabajo para listado'!$BC$155:$BC$1048576,0),MATCH((CUADRO!L$5&amp;$E210),'Hoja de Trabajo para listado'!$BC$151:$CB$151,0)),0)+IFERROR(INDEX('Hoja de Trabajo para listado'!$DE$153:$DG$274,MATCH($A210,'Hoja de Trabajo para listado'!$DE$153:$DE$1048576,0),MATCH((CUADRO!L$5&amp;$E210),'Hoja de Trabajo para listado'!$DE$151:$DG$151,0)),0)+IFERROR(INDEX('Hoja de Trabajo para listado'!$CD$155:$DC$1048576,MATCH($A210,'Hoja de Trabajo para listado'!$CD$155:$CD$1048576,0),MATCH((CUADRO!L$5&amp;$E210),'Hoja de Trabajo para listado'!$CD$151:$DC$151,0)),0)</f>
        <v>0</v>
      </c>
      <c r="M210" s="243">
        <f ca="1">+IFERROR(INDEX('Hoja de Trabajo para listado'!$A$155:$Z$1048576,MATCH($A210,'Hoja de Trabajo para listado'!$A$155:$A$1048576,0),MATCH((CUADRO!M$5&amp;$E210),'Hoja de Trabajo para listado'!$A$151:$Z$151,0)),0)+IFERROR(INDEX('Hoja de Trabajo para listado'!$AB$155:$BA$1048576,MATCH($A210,'Hoja de Trabajo para listado'!$AB$155:$AB$1048576,0),MATCH((CUADRO!M$5&amp;$E210),'Hoja de Trabajo para listado'!$AB$151:$BA$151,0)),0)+IFERROR(INDEX('Hoja de Trabajo para listado'!$BC$155:$CB$1048576,MATCH($A210,'Hoja de Trabajo para listado'!$BC$155:$BC$1048576,0),MATCH((CUADRO!M$5&amp;$E210),'Hoja de Trabajo para listado'!$BC$151:$CB$151,0)),0)+IFERROR(INDEX('Hoja de Trabajo para listado'!$DE$153:$DG$274,MATCH($A210,'Hoja de Trabajo para listado'!$DE$153:$DE$1048576,0),MATCH((CUADRO!M$5&amp;$E210),'Hoja de Trabajo para listado'!$DE$151:$DG$151,0)),0)+IFERROR(INDEX('Hoja de Trabajo para listado'!$CD$155:$DC$1048576,MATCH($A210,'Hoja de Trabajo para listado'!$CD$155:$CD$1048576,0),MATCH((CUADRO!M$5&amp;$E210),'Hoja de Trabajo para listado'!$CD$151:$DC$151,0)),0)</f>
        <v>0</v>
      </c>
      <c r="N210" s="243">
        <f ca="1">+IFERROR(INDEX('Hoja de Trabajo para listado'!$A$155:$Z$1048576,MATCH($A210,'Hoja de Trabajo para listado'!$A$155:$A$1048576,0),MATCH((CUADRO!N$5&amp;$E210),'Hoja de Trabajo para listado'!$A$151:$Z$151,0)),0)+IFERROR(INDEX('Hoja de Trabajo para listado'!$AB$155:$BA$1048576,MATCH($A210,'Hoja de Trabajo para listado'!$AB$155:$AB$1048576,0),MATCH((CUADRO!N$5&amp;$E210),'Hoja de Trabajo para listado'!$AB$151:$BA$151,0)),0)+IFERROR(INDEX('Hoja de Trabajo para listado'!$BC$155:$CB$1048576,MATCH($A210,'Hoja de Trabajo para listado'!$BC$155:$BC$1048576,0),MATCH((CUADRO!N$5&amp;$E210),'Hoja de Trabajo para listado'!$BC$151:$CB$151,0)),0)+IFERROR(INDEX('Hoja de Trabajo para listado'!$DE$153:$DG$274,MATCH($A210,'Hoja de Trabajo para listado'!$DE$153:$DE$1048576,0),MATCH((CUADRO!N$5&amp;$E210),'Hoja de Trabajo para listado'!$DE$151:$DG$151,0)),0)+IFERROR(INDEX('Hoja de Trabajo para listado'!$CD$155:$DC$1048576,MATCH($A210,'Hoja de Trabajo para listado'!$CD$155:$CD$1048576,0),MATCH((CUADRO!N$5&amp;$E210),'Hoja de Trabajo para listado'!$CD$151:$DC$151,0)),0)</f>
        <v>0</v>
      </c>
      <c r="O210" s="243">
        <f ca="1">+IFERROR(INDEX('Hoja de Trabajo para listado'!$A$155:$Z$1048576,MATCH($A210,'Hoja de Trabajo para listado'!$A$155:$A$1048576,0),MATCH((CUADRO!O$5&amp;$E210),'Hoja de Trabajo para listado'!$A$151:$Z$151,0)),0)+IFERROR(INDEX('Hoja de Trabajo para listado'!$AB$155:$BA$1048576,MATCH($A210,'Hoja de Trabajo para listado'!$AB$155:$AB$1048576,0),MATCH((CUADRO!O$5&amp;$E210),'Hoja de Trabajo para listado'!$AB$151:$BA$151,0)),0)+IFERROR(INDEX('Hoja de Trabajo para listado'!$BC$155:$CB$1048576,MATCH($A210,'Hoja de Trabajo para listado'!$BC$155:$BC$1048576,0),MATCH((CUADRO!O$5&amp;$E210),'Hoja de Trabajo para listado'!$BC$151:$CB$151,0)),0)+IFERROR(INDEX('Hoja de Trabajo para listado'!$DE$153:$DG$274,MATCH($A210,'Hoja de Trabajo para listado'!$DE$153:$DE$1048576,0),MATCH((CUADRO!O$5&amp;$E210),'Hoja de Trabajo para listado'!$DE$151:$DG$151,0)),0)+IFERROR(INDEX('Hoja de Trabajo para listado'!$CD$155:$DC$1048576,MATCH($A210,'Hoja de Trabajo para listado'!$CD$155:$CD$1048576,0),MATCH((CUADRO!O$5&amp;$E210),'Hoja de Trabajo para listado'!$CD$151:$DC$151,0)),0)</f>
        <v>0</v>
      </c>
      <c r="P210" s="243">
        <f ca="1">+IFERROR(INDEX('Hoja de Trabajo para listado'!$A$155:$Z$1048576,MATCH($A210,'Hoja de Trabajo para listado'!$A$155:$A$1048576,0),MATCH((CUADRO!P$5&amp;$E210),'Hoja de Trabajo para listado'!$A$151:$Z$151,0)),0)+IFERROR(INDEX('Hoja de Trabajo para listado'!$AB$155:$BA$1048576,MATCH($A210,'Hoja de Trabajo para listado'!$AB$155:$AB$1048576,0),MATCH((CUADRO!P$5&amp;$E210),'Hoja de Trabajo para listado'!$AB$151:$BA$151,0)),0)+IFERROR(INDEX('Hoja de Trabajo para listado'!$BC$155:$CB$1048576,MATCH($A210,'Hoja de Trabajo para listado'!$BC$155:$BC$1048576,0),MATCH((CUADRO!P$5&amp;$E210),'Hoja de Trabajo para listado'!$BC$151:$CB$151,0)),0)+IFERROR(INDEX('Hoja de Trabajo para listado'!$DE$153:$DG$274,MATCH($A210,'Hoja de Trabajo para listado'!$DE$153:$DE$1048576,0),MATCH((CUADRO!P$5&amp;$E210),'Hoja de Trabajo para listado'!$DE$151:$DG$151,0)),0)+IFERROR(INDEX('Hoja de Trabajo para listado'!$CD$155:$DC$1048576,MATCH($A210,'Hoja de Trabajo para listado'!$CD$155:$CD$1048576,0),MATCH((CUADRO!P$5&amp;$E210),'Hoja de Trabajo para listado'!$CD$151:$DC$151,0)),0)</f>
        <v>0</v>
      </c>
      <c r="Q210" s="243">
        <f ca="1">+IFERROR(INDEX('Hoja de Trabajo para listado'!$A$155:$Z$1048576,MATCH($A210,'Hoja de Trabajo para listado'!$A$155:$A$1048576,0),MATCH((CUADRO!Q$5&amp;$E210),'Hoja de Trabajo para listado'!$A$151:$Z$151,0)),0)+IFERROR(INDEX('Hoja de Trabajo para listado'!$AB$155:$BA$1048576,MATCH($A210,'Hoja de Trabajo para listado'!$AB$155:$AB$1048576,0),MATCH((CUADRO!Q$5&amp;$E210),'Hoja de Trabajo para listado'!$AB$151:$BA$151,0)),0)+IFERROR(INDEX('Hoja de Trabajo para listado'!$BC$155:$CB$1048576,MATCH($A210,'Hoja de Trabajo para listado'!$BC$155:$BC$1048576,0),MATCH((CUADRO!Q$5&amp;$E210),'Hoja de Trabajo para listado'!$BC$151:$CB$151,0)),0)+IFERROR(INDEX('Hoja de Trabajo para listado'!$DE$153:$DG$274,MATCH($A210,'Hoja de Trabajo para listado'!$DE$153:$DE$1048576,0),MATCH((CUADRO!Q$5&amp;$E210),'Hoja de Trabajo para listado'!$DE$151:$DG$151,0)),0)+IFERROR(INDEX('Hoja de Trabajo para listado'!$CD$155:$DC$1048576,MATCH($A210,'Hoja de Trabajo para listado'!$CD$155:$CD$1048576,0),MATCH((CUADRO!Q$5&amp;$E210),'Hoja de Trabajo para listado'!$CD$151:$DC$151,0)),0)</f>
        <v>0</v>
      </c>
      <c r="R210" s="243">
        <f t="shared" ca="1" si="9"/>
        <v>0</v>
      </c>
      <c r="S210" s="268"/>
      <c r="T210" s="243">
        <f ca="1">+T211</f>
        <v>44081.599999999999</v>
      </c>
      <c r="U210" s="242">
        <f t="shared" si="10"/>
        <v>1</v>
      </c>
      <c r="V210" s="333" t="str">
        <f>+VLOOKUP(A210,bd_lista!$A$3:$E$590,5,FALSE)</f>
        <v>Instituciones Descentralizadas</v>
      </c>
      <c r="W210" s="391" t="str">
        <f>+V210</f>
        <v>Instituciones Descentralizadas</v>
      </c>
      <c r="X210" s="242">
        <f>+VLOOKUP(A210,[4]Sheet1!$A$13:$D$744,4,FALSE)</f>
        <v>16</v>
      </c>
      <c r="Y210" s="242" t="str">
        <f>+VLOOKUP(X210,bd_lista!$A$3:$C$590,3,FALSE)</f>
        <v>Ministerio de Educación</v>
      </c>
      <c r="Z210" s="294">
        <f>+X210</f>
        <v>16</v>
      </c>
      <c r="AA210" s="319" t="str">
        <f>+Y210</f>
        <v>Ministerio de Educación</v>
      </c>
    </row>
    <row r="211" spans="1:27" customFormat="1" ht="15" customHeight="1">
      <c r="A211" s="32">
        <v>294</v>
      </c>
      <c r="B211" s="388"/>
      <c r="C211" s="333" t="str">
        <f>+VLOOKUP(A211,bd_lista!$A$3:$C$590,3,FALSE)</f>
        <v>Univ. Indígena Bol. Comun. Intercultl Prod. Tupak Katari</v>
      </c>
      <c r="D211" s="390"/>
      <c r="E211" s="333" t="s">
        <v>1305</v>
      </c>
      <c r="F211" s="245">
        <f ca="1">+IFERROR(INDEX('Hoja de Trabajo para listado'!$A$155:$Z$1048576,MATCH($A211,'Hoja de Trabajo para listado'!$A$155:$A$1048576,0),MATCH((CUADRO!F$5&amp;$E211),'Hoja de Trabajo para listado'!$A$151:$Z$151,0)),0)+IFERROR(INDEX('Hoja de Trabajo para listado'!$AB$155:$BA$1048576,MATCH($A211,'Hoja de Trabajo para listado'!$AB$155:$AB$1048576,0),MATCH((CUADRO!F$5&amp;$E211),'Hoja de Trabajo para listado'!$AB$151:$BA$151,0)),0)+IFERROR(INDEX('Hoja de Trabajo para listado'!$BC$155:$CB$1048576,MATCH($A211,'Hoja de Trabajo para listado'!$BC$155:$BC$1048576,0),MATCH((CUADRO!F$5&amp;$E211),'Hoja de Trabajo para listado'!$BC$151:$CB$151,0)),0)+IFERROR(INDEX('Hoja de Trabajo para listado'!$DE$153:$DG$274,MATCH($A211,'Hoja de Trabajo para listado'!$DE$153:$DE$1048576,0),MATCH((CUADRO!F$5&amp;$E211),'Hoja de Trabajo para listado'!$DE$151:$DG$151,0)),0)+IFERROR(INDEX('Hoja de Trabajo para listado'!$CD$155:$DC$1048576,MATCH($A211,'Hoja de Trabajo para listado'!$CD$155:$CD$1048576,0),MATCH((CUADRO!F$5&amp;$E211),'Hoja de Trabajo para listado'!$CD$151:$DC$151,0)),0)</f>
        <v>0</v>
      </c>
      <c r="G211" s="245">
        <f ca="1">+IFERROR(INDEX('Hoja de Trabajo para listado'!$A$155:$Z$1048576,MATCH($A211,'Hoja de Trabajo para listado'!$A$155:$A$1048576,0),MATCH((CUADRO!G$5&amp;$E211),'Hoja de Trabajo para listado'!$A$151:$Z$151,0)),0)+IFERROR(INDEX('Hoja de Trabajo para listado'!$AB$155:$BA$1048576,MATCH($A211,'Hoja de Trabajo para listado'!$AB$155:$AB$1048576,0),MATCH((CUADRO!G$5&amp;$E211),'Hoja de Trabajo para listado'!$AB$151:$BA$151,0)),0)+IFERROR(INDEX('Hoja de Trabajo para listado'!$BC$155:$CB$1048576,MATCH($A211,'Hoja de Trabajo para listado'!$BC$155:$BC$1048576,0),MATCH((CUADRO!G$5&amp;$E211),'Hoja de Trabajo para listado'!$BC$151:$CB$151,0)),0)+IFERROR(INDEX('Hoja de Trabajo para listado'!$DE$153:$DG$274,MATCH($A211,'Hoja de Trabajo para listado'!$DE$153:$DE$1048576,0),MATCH((CUADRO!G$5&amp;$E211),'Hoja de Trabajo para listado'!$DE$151:$DG$151,0)),0)+IFERROR(INDEX('Hoja de Trabajo para listado'!$CD$155:$DC$1048576,MATCH($A211,'Hoja de Trabajo para listado'!$CD$155:$CD$1048576,0),MATCH((CUADRO!G$5&amp;$E211),'Hoja de Trabajo para listado'!$CD$151:$DC$151,0)),0)</f>
        <v>0</v>
      </c>
      <c r="H211" s="245">
        <f ca="1">+IFERROR(INDEX('Hoja de Trabajo para listado'!$A$155:$Z$1048576,MATCH($A211,'Hoja de Trabajo para listado'!$A$155:$A$1048576,0),MATCH((CUADRO!H$5&amp;$E211),'Hoja de Trabajo para listado'!$A$151:$Z$151,0)),0)+IFERROR(INDEX('Hoja de Trabajo para listado'!$AB$155:$BA$1048576,MATCH($A211,'Hoja de Trabajo para listado'!$AB$155:$AB$1048576,0),MATCH((CUADRO!H$5&amp;$E211),'Hoja de Trabajo para listado'!$AB$151:$BA$151,0)),0)+IFERROR(INDEX('Hoja de Trabajo para listado'!$BC$155:$CB$1048576,MATCH($A211,'Hoja de Trabajo para listado'!$BC$155:$BC$1048576,0),MATCH((CUADRO!H$5&amp;$E211),'Hoja de Trabajo para listado'!$BC$151:$CB$151,0)),0)+IFERROR(INDEX('Hoja de Trabajo para listado'!$DE$153:$DG$274,MATCH($A211,'Hoja de Trabajo para listado'!$DE$153:$DE$1048576,0),MATCH((CUADRO!H$5&amp;$E211),'Hoja de Trabajo para listado'!$DE$151:$DG$151,0)),0)+IFERROR(INDEX('Hoja de Trabajo para listado'!$CD$155:$DC$1048576,MATCH($A211,'Hoja de Trabajo para listado'!$CD$155:$CD$1048576,0),MATCH((CUADRO!H$5&amp;$E211),'Hoja de Trabajo para listado'!$CD$151:$DC$151,0)),0)</f>
        <v>0</v>
      </c>
      <c r="I211" s="245">
        <f ca="1">+IFERROR(INDEX('Hoja de Trabajo para listado'!$A$155:$Z$1048576,MATCH($A211,'Hoja de Trabajo para listado'!$A$155:$A$1048576,0),MATCH((CUADRO!I$5&amp;$E211),'Hoja de Trabajo para listado'!$A$151:$Z$151,0)),0)+IFERROR(INDEX('Hoja de Trabajo para listado'!$AB$155:$BA$1048576,MATCH($A211,'Hoja de Trabajo para listado'!$AB$155:$AB$1048576,0),MATCH((CUADRO!I$5&amp;$E211),'Hoja de Trabajo para listado'!$AB$151:$BA$151,0)),0)+IFERROR(INDEX('Hoja de Trabajo para listado'!$BC$155:$CB$1048576,MATCH($A211,'Hoja de Trabajo para listado'!$BC$155:$BC$1048576,0),MATCH((CUADRO!I$5&amp;$E211),'Hoja de Trabajo para listado'!$BC$151:$CB$151,0)),0)+IFERROR(INDEX('Hoja de Trabajo para listado'!$DE$153:$DG$274,MATCH($A211,'Hoja de Trabajo para listado'!$DE$153:$DE$1048576,0),MATCH((CUADRO!I$5&amp;$E211),'Hoja de Trabajo para listado'!$DE$151:$DG$151,0)),0)+IFERROR(INDEX('Hoja de Trabajo para listado'!$CD$155:$DC$1048576,MATCH($A211,'Hoja de Trabajo para listado'!$CD$155:$CD$1048576,0),MATCH((CUADRO!I$5&amp;$E211),'Hoja de Trabajo para listado'!$CD$151:$DC$151,0)),0)</f>
        <v>44081.599999999999</v>
      </c>
      <c r="J211" s="245">
        <f ca="1">+IFERROR(INDEX('Hoja de Trabajo para listado'!$A$155:$Z$1048576,MATCH($A211,'Hoja de Trabajo para listado'!$A$155:$A$1048576,0),MATCH((CUADRO!J$5&amp;$E211),'Hoja de Trabajo para listado'!$A$151:$Z$151,0)),0)+IFERROR(INDEX('Hoja de Trabajo para listado'!$AB$155:$BA$1048576,MATCH($A211,'Hoja de Trabajo para listado'!$AB$155:$AB$1048576,0),MATCH((CUADRO!J$5&amp;$E211),'Hoja de Trabajo para listado'!$AB$151:$BA$151,0)),0)+IFERROR(INDEX('Hoja de Trabajo para listado'!$BC$155:$CB$1048576,MATCH($A211,'Hoja de Trabajo para listado'!$BC$155:$BC$1048576,0),MATCH((CUADRO!J$5&amp;$E211),'Hoja de Trabajo para listado'!$BC$151:$CB$151,0)),0)+IFERROR(INDEX('Hoja de Trabajo para listado'!$DE$153:$DG$274,MATCH($A211,'Hoja de Trabajo para listado'!$DE$153:$DE$1048576,0),MATCH((CUADRO!J$5&amp;$E211),'Hoja de Trabajo para listado'!$DE$151:$DG$151,0)),0)+IFERROR(INDEX('Hoja de Trabajo para listado'!$CD$155:$DC$1048576,MATCH($A211,'Hoja de Trabajo para listado'!$CD$155:$CD$1048576,0),MATCH((CUADRO!J$5&amp;$E211),'Hoja de Trabajo para listado'!$CD$151:$DC$151,0)),0)</f>
        <v>0</v>
      </c>
      <c r="K211" s="245">
        <f ca="1">+IFERROR(INDEX('Hoja de Trabajo para listado'!$A$155:$Z$1048576,MATCH($A211,'Hoja de Trabajo para listado'!$A$155:$A$1048576,0),MATCH((CUADRO!K$5&amp;$E211),'Hoja de Trabajo para listado'!$A$151:$Z$151,0)),0)+IFERROR(INDEX('Hoja de Trabajo para listado'!$AB$155:$BA$1048576,MATCH($A211,'Hoja de Trabajo para listado'!$AB$155:$AB$1048576,0),MATCH((CUADRO!K$5&amp;$E211),'Hoja de Trabajo para listado'!$AB$151:$BA$151,0)),0)+IFERROR(INDEX('Hoja de Trabajo para listado'!$BC$155:$CB$1048576,MATCH($A211,'Hoja de Trabajo para listado'!$BC$155:$BC$1048576,0),MATCH((CUADRO!K$5&amp;$E211),'Hoja de Trabajo para listado'!$BC$151:$CB$151,0)),0)+IFERROR(INDEX('Hoja de Trabajo para listado'!$DE$153:$DG$274,MATCH($A211,'Hoja de Trabajo para listado'!$DE$153:$DE$1048576,0),MATCH((CUADRO!K$5&amp;$E211),'Hoja de Trabajo para listado'!$DE$151:$DG$151,0)),0)+IFERROR(INDEX('Hoja de Trabajo para listado'!$CD$155:$DC$1048576,MATCH($A211,'Hoja de Trabajo para listado'!$CD$155:$CD$1048576,0),MATCH((CUADRO!K$5&amp;$E211),'Hoja de Trabajo para listado'!$CD$151:$DC$151,0)),0)</f>
        <v>0</v>
      </c>
      <c r="L211" s="245">
        <f ca="1">+IFERROR(INDEX('Hoja de Trabajo para listado'!$A$155:$Z$1048576,MATCH($A211,'Hoja de Trabajo para listado'!$A$155:$A$1048576,0),MATCH((CUADRO!L$5&amp;$E211),'Hoja de Trabajo para listado'!$A$151:$Z$151,0)),0)+IFERROR(INDEX('Hoja de Trabajo para listado'!$AB$155:$BA$1048576,MATCH($A211,'Hoja de Trabajo para listado'!$AB$155:$AB$1048576,0),MATCH((CUADRO!L$5&amp;$E211),'Hoja de Trabajo para listado'!$AB$151:$BA$151,0)),0)+IFERROR(INDEX('Hoja de Trabajo para listado'!$BC$155:$CB$1048576,MATCH($A211,'Hoja de Trabajo para listado'!$BC$155:$BC$1048576,0),MATCH((CUADRO!L$5&amp;$E211),'Hoja de Trabajo para listado'!$BC$151:$CB$151,0)),0)+IFERROR(INDEX('Hoja de Trabajo para listado'!$DE$153:$DG$274,MATCH($A211,'Hoja de Trabajo para listado'!$DE$153:$DE$1048576,0),MATCH((CUADRO!L$5&amp;$E211),'Hoja de Trabajo para listado'!$DE$151:$DG$151,0)),0)+IFERROR(INDEX('Hoja de Trabajo para listado'!$CD$155:$DC$1048576,MATCH($A211,'Hoja de Trabajo para listado'!$CD$155:$CD$1048576,0),MATCH((CUADRO!L$5&amp;$E211),'Hoja de Trabajo para listado'!$CD$151:$DC$151,0)),0)</f>
        <v>0</v>
      </c>
      <c r="M211" s="245">
        <f ca="1">+IFERROR(INDEX('Hoja de Trabajo para listado'!$A$155:$Z$1048576,MATCH($A211,'Hoja de Trabajo para listado'!$A$155:$A$1048576,0),MATCH((CUADRO!M$5&amp;$E211),'Hoja de Trabajo para listado'!$A$151:$Z$151,0)),0)+IFERROR(INDEX('Hoja de Trabajo para listado'!$AB$155:$BA$1048576,MATCH($A211,'Hoja de Trabajo para listado'!$AB$155:$AB$1048576,0),MATCH((CUADRO!M$5&amp;$E211),'Hoja de Trabajo para listado'!$AB$151:$BA$151,0)),0)+IFERROR(INDEX('Hoja de Trabajo para listado'!$BC$155:$CB$1048576,MATCH($A211,'Hoja de Trabajo para listado'!$BC$155:$BC$1048576,0),MATCH((CUADRO!M$5&amp;$E211),'Hoja de Trabajo para listado'!$BC$151:$CB$151,0)),0)+IFERROR(INDEX('Hoja de Trabajo para listado'!$DE$153:$DG$274,MATCH($A211,'Hoja de Trabajo para listado'!$DE$153:$DE$1048576,0),MATCH((CUADRO!M$5&amp;$E211),'Hoja de Trabajo para listado'!$DE$151:$DG$151,0)),0)+IFERROR(INDEX('Hoja de Trabajo para listado'!$CD$155:$DC$1048576,MATCH($A211,'Hoja de Trabajo para listado'!$CD$155:$CD$1048576,0),MATCH((CUADRO!M$5&amp;$E211),'Hoja de Trabajo para listado'!$CD$151:$DC$151,0)),0)</f>
        <v>0</v>
      </c>
      <c r="N211" s="245">
        <f ca="1">+IFERROR(INDEX('Hoja de Trabajo para listado'!$A$155:$Z$1048576,MATCH($A211,'Hoja de Trabajo para listado'!$A$155:$A$1048576,0),MATCH((CUADRO!N$5&amp;$E211),'Hoja de Trabajo para listado'!$A$151:$Z$151,0)),0)+IFERROR(INDEX('Hoja de Trabajo para listado'!$AB$155:$BA$1048576,MATCH($A211,'Hoja de Trabajo para listado'!$AB$155:$AB$1048576,0),MATCH((CUADRO!N$5&amp;$E211),'Hoja de Trabajo para listado'!$AB$151:$BA$151,0)),0)+IFERROR(INDEX('Hoja de Trabajo para listado'!$BC$155:$CB$1048576,MATCH($A211,'Hoja de Trabajo para listado'!$BC$155:$BC$1048576,0),MATCH((CUADRO!N$5&amp;$E211),'Hoja de Trabajo para listado'!$BC$151:$CB$151,0)),0)+IFERROR(INDEX('Hoja de Trabajo para listado'!$DE$153:$DG$274,MATCH($A211,'Hoja de Trabajo para listado'!$DE$153:$DE$1048576,0),MATCH((CUADRO!N$5&amp;$E211),'Hoja de Trabajo para listado'!$DE$151:$DG$151,0)),0)+IFERROR(INDEX('Hoja de Trabajo para listado'!$CD$155:$DC$1048576,MATCH($A211,'Hoja de Trabajo para listado'!$CD$155:$CD$1048576,0),MATCH((CUADRO!N$5&amp;$E211),'Hoja de Trabajo para listado'!$CD$151:$DC$151,0)),0)</f>
        <v>0</v>
      </c>
      <c r="O211" s="245">
        <f ca="1">+IFERROR(INDEX('Hoja de Trabajo para listado'!$A$155:$Z$1048576,MATCH($A211,'Hoja de Trabajo para listado'!$A$155:$A$1048576,0),MATCH((CUADRO!O$5&amp;$E211),'Hoja de Trabajo para listado'!$A$151:$Z$151,0)),0)+IFERROR(INDEX('Hoja de Trabajo para listado'!$AB$155:$BA$1048576,MATCH($A211,'Hoja de Trabajo para listado'!$AB$155:$AB$1048576,0),MATCH((CUADRO!O$5&amp;$E211),'Hoja de Trabajo para listado'!$AB$151:$BA$151,0)),0)+IFERROR(INDEX('Hoja de Trabajo para listado'!$BC$155:$CB$1048576,MATCH($A211,'Hoja de Trabajo para listado'!$BC$155:$BC$1048576,0),MATCH((CUADRO!O$5&amp;$E211),'Hoja de Trabajo para listado'!$BC$151:$CB$151,0)),0)+IFERROR(INDEX('Hoja de Trabajo para listado'!$DE$153:$DG$274,MATCH($A211,'Hoja de Trabajo para listado'!$DE$153:$DE$1048576,0),MATCH((CUADRO!O$5&amp;$E211),'Hoja de Trabajo para listado'!$DE$151:$DG$151,0)),0)+IFERROR(INDEX('Hoja de Trabajo para listado'!$CD$155:$DC$1048576,MATCH($A211,'Hoja de Trabajo para listado'!$CD$155:$CD$1048576,0),MATCH((CUADRO!O$5&amp;$E211),'Hoja de Trabajo para listado'!$CD$151:$DC$151,0)),0)</f>
        <v>0</v>
      </c>
      <c r="P211" s="245">
        <f ca="1">+IFERROR(INDEX('Hoja de Trabajo para listado'!$A$155:$Z$1048576,MATCH($A211,'Hoja de Trabajo para listado'!$A$155:$A$1048576,0),MATCH((CUADRO!P$5&amp;$E211),'Hoja de Trabajo para listado'!$A$151:$Z$151,0)),0)+IFERROR(INDEX('Hoja de Trabajo para listado'!$AB$155:$BA$1048576,MATCH($A211,'Hoja de Trabajo para listado'!$AB$155:$AB$1048576,0),MATCH((CUADRO!P$5&amp;$E211),'Hoja de Trabajo para listado'!$AB$151:$BA$151,0)),0)+IFERROR(INDEX('Hoja de Trabajo para listado'!$BC$155:$CB$1048576,MATCH($A211,'Hoja de Trabajo para listado'!$BC$155:$BC$1048576,0),MATCH((CUADRO!P$5&amp;$E211),'Hoja de Trabajo para listado'!$BC$151:$CB$151,0)),0)+IFERROR(INDEX('Hoja de Trabajo para listado'!$DE$153:$DG$274,MATCH($A211,'Hoja de Trabajo para listado'!$DE$153:$DE$1048576,0),MATCH((CUADRO!P$5&amp;$E211),'Hoja de Trabajo para listado'!$DE$151:$DG$151,0)),0)+IFERROR(INDEX('Hoja de Trabajo para listado'!$CD$155:$DC$1048576,MATCH($A211,'Hoja de Trabajo para listado'!$CD$155:$CD$1048576,0),MATCH((CUADRO!P$5&amp;$E211),'Hoja de Trabajo para listado'!$CD$151:$DC$151,0)),0)</f>
        <v>0</v>
      </c>
      <c r="Q211" s="245">
        <f ca="1">+IFERROR(INDEX('Hoja de Trabajo para listado'!$A$155:$Z$1048576,MATCH($A211,'Hoja de Trabajo para listado'!$A$155:$A$1048576,0),MATCH((CUADRO!Q$5&amp;$E211),'Hoja de Trabajo para listado'!$A$151:$Z$151,0)),0)+IFERROR(INDEX('Hoja de Trabajo para listado'!$AB$155:$BA$1048576,MATCH($A211,'Hoja de Trabajo para listado'!$AB$155:$AB$1048576,0),MATCH((CUADRO!Q$5&amp;$E211),'Hoja de Trabajo para listado'!$AB$151:$BA$151,0)),0)+IFERROR(INDEX('Hoja de Trabajo para listado'!$BC$155:$CB$1048576,MATCH($A211,'Hoja de Trabajo para listado'!$BC$155:$BC$1048576,0),MATCH((CUADRO!Q$5&amp;$E211),'Hoja de Trabajo para listado'!$BC$151:$CB$151,0)),0)+IFERROR(INDEX('Hoja de Trabajo para listado'!$DE$153:$DG$274,MATCH($A211,'Hoja de Trabajo para listado'!$DE$153:$DE$1048576,0),MATCH((CUADRO!Q$5&amp;$E211),'Hoja de Trabajo para listado'!$DE$151:$DG$151,0)),0)+IFERROR(INDEX('Hoja de Trabajo para listado'!$CD$155:$DC$1048576,MATCH($A211,'Hoja de Trabajo para listado'!$CD$155:$CD$1048576,0),MATCH((CUADRO!Q$5&amp;$E211),'Hoja de Trabajo para listado'!$CD$151:$DC$151,0)),0)</f>
        <v>0</v>
      </c>
      <c r="R211" s="245">
        <f t="shared" ca="1" si="9"/>
        <v>44081.599999999999</v>
      </c>
      <c r="S211" s="245">
        <f ca="1">+R210+R211</f>
        <v>44081.599999999999</v>
      </c>
      <c r="T211" s="243">
        <f ca="1">+S211</f>
        <v>44081.599999999999</v>
      </c>
      <c r="U211" s="242">
        <f t="shared" si="10"/>
        <v>2</v>
      </c>
      <c r="V211" s="333" t="str">
        <f>+VLOOKUP(A211,bd_lista!$A$3:$E$590,5,FALSE)</f>
        <v>Instituciones Descentralizadas</v>
      </c>
      <c r="W211" s="392"/>
      <c r="X211" s="242">
        <f>+VLOOKUP(A211,[4]Sheet1!$A$13:$D$744,4,FALSE)</f>
        <v>16</v>
      </c>
      <c r="Y211" s="242" t="str">
        <f>+VLOOKUP(X211,bd_lista!$A$3:$C$590,3,FALSE)</f>
        <v>Ministerio de Educación</v>
      </c>
      <c r="Z211" s="292"/>
      <c r="AA211" s="321"/>
    </row>
    <row r="212" spans="1:27" customFormat="1" ht="15" customHeight="1">
      <c r="A212" s="32">
        <v>295</v>
      </c>
      <c r="B212" s="387">
        <f>+A212</f>
        <v>295</v>
      </c>
      <c r="C212" s="247" t="str">
        <f>+VLOOKUP(A212,bd_lista!$A$3:$C$590,3,FALSE)</f>
        <v>Univ. Indígena Bol. Comun. Intercult Prod. Casimiro Huanca</v>
      </c>
      <c r="D212" s="389" t="str">
        <f>+C212</f>
        <v>Univ. Indígena Bol. Comun. Intercult Prod. Casimiro Huanca</v>
      </c>
      <c r="E212" s="247" t="s">
        <v>1304</v>
      </c>
      <c r="F212" s="243">
        <f ca="1">+IFERROR(INDEX('Hoja de Trabajo para listado'!$A$155:$Z$1048576,MATCH($A212,'Hoja de Trabajo para listado'!$A$155:$A$1048576,0),MATCH((CUADRO!F$5&amp;$E212),'Hoja de Trabajo para listado'!$A$151:$Z$151,0)),0)+IFERROR(INDEX('Hoja de Trabajo para listado'!$AB$155:$BA$1048576,MATCH($A212,'Hoja de Trabajo para listado'!$AB$155:$AB$1048576,0),MATCH((CUADRO!F$5&amp;$E212),'Hoja de Trabajo para listado'!$AB$151:$BA$151,0)),0)+IFERROR(INDEX('Hoja de Trabajo para listado'!$BC$155:$CB$1048576,MATCH($A212,'Hoja de Trabajo para listado'!$BC$155:$BC$1048576,0),MATCH((CUADRO!F$5&amp;$E212),'Hoja de Trabajo para listado'!$BC$151:$CB$151,0)),0)+IFERROR(INDEX('Hoja de Trabajo para listado'!$DE$153:$DG$274,MATCH($A212,'Hoja de Trabajo para listado'!$DE$153:$DE$1048576,0),MATCH((CUADRO!F$5&amp;$E212),'Hoja de Trabajo para listado'!$DE$151:$DG$151,0)),0)+IFERROR(INDEX('Hoja de Trabajo para listado'!$CD$155:$DC$1048576,MATCH($A212,'Hoja de Trabajo para listado'!$CD$155:$CD$1048576,0),MATCH((CUADRO!F$5&amp;$E212),'Hoja de Trabajo para listado'!$CD$151:$DC$151,0)),0)</f>
        <v>0</v>
      </c>
      <c r="G212" s="243">
        <f ca="1">+IFERROR(INDEX('Hoja de Trabajo para listado'!$A$155:$Z$1048576,MATCH($A212,'Hoja de Trabajo para listado'!$A$155:$A$1048576,0),MATCH((CUADRO!G$5&amp;$E212),'Hoja de Trabajo para listado'!$A$151:$Z$151,0)),0)+IFERROR(INDEX('Hoja de Trabajo para listado'!$AB$155:$BA$1048576,MATCH($A212,'Hoja de Trabajo para listado'!$AB$155:$AB$1048576,0),MATCH((CUADRO!G$5&amp;$E212),'Hoja de Trabajo para listado'!$AB$151:$BA$151,0)),0)+IFERROR(INDEX('Hoja de Trabajo para listado'!$BC$155:$CB$1048576,MATCH($A212,'Hoja de Trabajo para listado'!$BC$155:$BC$1048576,0),MATCH((CUADRO!G$5&amp;$E212),'Hoja de Trabajo para listado'!$BC$151:$CB$151,0)),0)+IFERROR(INDEX('Hoja de Trabajo para listado'!$DE$153:$DG$274,MATCH($A212,'Hoja de Trabajo para listado'!$DE$153:$DE$1048576,0),MATCH((CUADRO!G$5&amp;$E212),'Hoja de Trabajo para listado'!$DE$151:$DG$151,0)),0)+IFERROR(INDEX('Hoja de Trabajo para listado'!$CD$155:$DC$1048576,MATCH($A212,'Hoja de Trabajo para listado'!$CD$155:$CD$1048576,0),MATCH((CUADRO!G$5&amp;$E212),'Hoja de Trabajo para listado'!$CD$151:$DC$151,0)),0)</f>
        <v>0</v>
      </c>
      <c r="H212" s="243">
        <f ca="1">+IFERROR(INDEX('Hoja de Trabajo para listado'!$A$155:$Z$1048576,MATCH($A212,'Hoja de Trabajo para listado'!$A$155:$A$1048576,0),MATCH((CUADRO!H$5&amp;$E212),'Hoja de Trabajo para listado'!$A$151:$Z$151,0)),0)+IFERROR(INDEX('Hoja de Trabajo para listado'!$AB$155:$BA$1048576,MATCH($A212,'Hoja de Trabajo para listado'!$AB$155:$AB$1048576,0),MATCH((CUADRO!H$5&amp;$E212),'Hoja de Trabajo para listado'!$AB$151:$BA$151,0)),0)+IFERROR(INDEX('Hoja de Trabajo para listado'!$BC$155:$CB$1048576,MATCH($A212,'Hoja de Trabajo para listado'!$BC$155:$BC$1048576,0),MATCH((CUADRO!H$5&amp;$E212),'Hoja de Trabajo para listado'!$BC$151:$CB$151,0)),0)+IFERROR(INDEX('Hoja de Trabajo para listado'!$DE$153:$DG$274,MATCH($A212,'Hoja de Trabajo para listado'!$DE$153:$DE$1048576,0),MATCH((CUADRO!H$5&amp;$E212),'Hoja de Trabajo para listado'!$DE$151:$DG$151,0)),0)+IFERROR(INDEX('Hoja de Trabajo para listado'!$CD$155:$DC$1048576,MATCH($A212,'Hoja de Trabajo para listado'!$CD$155:$CD$1048576,0),MATCH((CUADRO!H$5&amp;$E212),'Hoja de Trabajo para listado'!$CD$151:$DC$151,0)),0)</f>
        <v>0</v>
      </c>
      <c r="I212" s="243">
        <f ca="1">+IFERROR(INDEX('Hoja de Trabajo para listado'!$A$155:$Z$1048576,MATCH($A212,'Hoja de Trabajo para listado'!$A$155:$A$1048576,0),MATCH((CUADRO!I$5&amp;$E212),'Hoja de Trabajo para listado'!$A$151:$Z$151,0)),0)+IFERROR(INDEX('Hoja de Trabajo para listado'!$AB$155:$BA$1048576,MATCH($A212,'Hoja de Trabajo para listado'!$AB$155:$AB$1048576,0),MATCH((CUADRO!I$5&amp;$E212),'Hoja de Trabajo para listado'!$AB$151:$BA$151,0)),0)+IFERROR(INDEX('Hoja de Trabajo para listado'!$BC$155:$CB$1048576,MATCH($A212,'Hoja de Trabajo para listado'!$BC$155:$BC$1048576,0),MATCH((CUADRO!I$5&amp;$E212),'Hoja de Trabajo para listado'!$BC$151:$CB$151,0)),0)+IFERROR(INDEX('Hoja de Trabajo para listado'!$DE$153:$DG$274,MATCH($A212,'Hoja de Trabajo para listado'!$DE$153:$DE$1048576,0),MATCH((CUADRO!I$5&amp;$E212),'Hoja de Trabajo para listado'!$DE$151:$DG$151,0)),0)+IFERROR(INDEX('Hoja de Trabajo para listado'!$CD$155:$DC$1048576,MATCH($A212,'Hoja de Trabajo para listado'!$CD$155:$CD$1048576,0),MATCH((CUADRO!I$5&amp;$E212),'Hoja de Trabajo para listado'!$CD$151:$DC$151,0)),0)</f>
        <v>0</v>
      </c>
      <c r="J212" s="243">
        <f ca="1">+IFERROR(INDEX('Hoja de Trabajo para listado'!$A$155:$Z$1048576,MATCH($A212,'Hoja de Trabajo para listado'!$A$155:$A$1048576,0),MATCH((CUADRO!J$5&amp;$E212),'Hoja de Trabajo para listado'!$A$151:$Z$151,0)),0)+IFERROR(INDEX('Hoja de Trabajo para listado'!$AB$155:$BA$1048576,MATCH($A212,'Hoja de Trabajo para listado'!$AB$155:$AB$1048576,0),MATCH((CUADRO!J$5&amp;$E212),'Hoja de Trabajo para listado'!$AB$151:$BA$151,0)),0)+IFERROR(INDEX('Hoja de Trabajo para listado'!$BC$155:$CB$1048576,MATCH($A212,'Hoja de Trabajo para listado'!$BC$155:$BC$1048576,0),MATCH((CUADRO!J$5&amp;$E212),'Hoja de Trabajo para listado'!$BC$151:$CB$151,0)),0)+IFERROR(INDEX('Hoja de Trabajo para listado'!$DE$153:$DG$274,MATCH($A212,'Hoja de Trabajo para listado'!$DE$153:$DE$1048576,0),MATCH((CUADRO!J$5&amp;$E212),'Hoja de Trabajo para listado'!$DE$151:$DG$151,0)),0)+IFERROR(INDEX('Hoja de Trabajo para listado'!$CD$155:$DC$1048576,MATCH($A212,'Hoja de Trabajo para listado'!$CD$155:$CD$1048576,0),MATCH((CUADRO!J$5&amp;$E212),'Hoja de Trabajo para listado'!$CD$151:$DC$151,0)),0)</f>
        <v>0</v>
      </c>
      <c r="K212" s="243">
        <f ca="1">+IFERROR(INDEX('Hoja de Trabajo para listado'!$A$155:$Z$1048576,MATCH($A212,'Hoja de Trabajo para listado'!$A$155:$A$1048576,0),MATCH((CUADRO!K$5&amp;$E212),'Hoja de Trabajo para listado'!$A$151:$Z$151,0)),0)+IFERROR(INDEX('Hoja de Trabajo para listado'!$AB$155:$BA$1048576,MATCH($A212,'Hoja de Trabajo para listado'!$AB$155:$AB$1048576,0),MATCH((CUADRO!K$5&amp;$E212),'Hoja de Trabajo para listado'!$AB$151:$BA$151,0)),0)+IFERROR(INDEX('Hoja de Trabajo para listado'!$BC$155:$CB$1048576,MATCH($A212,'Hoja de Trabajo para listado'!$BC$155:$BC$1048576,0),MATCH((CUADRO!K$5&amp;$E212),'Hoja de Trabajo para listado'!$BC$151:$CB$151,0)),0)+IFERROR(INDEX('Hoja de Trabajo para listado'!$DE$153:$DG$274,MATCH($A212,'Hoja de Trabajo para listado'!$DE$153:$DE$1048576,0),MATCH((CUADRO!K$5&amp;$E212),'Hoja de Trabajo para listado'!$DE$151:$DG$151,0)),0)+IFERROR(INDEX('Hoja de Trabajo para listado'!$CD$155:$DC$1048576,MATCH($A212,'Hoja de Trabajo para listado'!$CD$155:$CD$1048576,0),MATCH((CUADRO!K$5&amp;$E212),'Hoja de Trabajo para listado'!$CD$151:$DC$151,0)),0)</f>
        <v>0</v>
      </c>
      <c r="L212" s="243">
        <f ca="1">+IFERROR(INDEX('Hoja de Trabajo para listado'!$A$155:$Z$1048576,MATCH($A212,'Hoja de Trabajo para listado'!$A$155:$A$1048576,0),MATCH((CUADRO!L$5&amp;$E212),'Hoja de Trabajo para listado'!$A$151:$Z$151,0)),0)+IFERROR(INDEX('Hoja de Trabajo para listado'!$AB$155:$BA$1048576,MATCH($A212,'Hoja de Trabajo para listado'!$AB$155:$AB$1048576,0),MATCH((CUADRO!L$5&amp;$E212),'Hoja de Trabajo para listado'!$AB$151:$BA$151,0)),0)+IFERROR(INDEX('Hoja de Trabajo para listado'!$BC$155:$CB$1048576,MATCH($A212,'Hoja de Trabajo para listado'!$BC$155:$BC$1048576,0),MATCH((CUADRO!L$5&amp;$E212),'Hoja de Trabajo para listado'!$BC$151:$CB$151,0)),0)+IFERROR(INDEX('Hoja de Trabajo para listado'!$DE$153:$DG$274,MATCH($A212,'Hoja de Trabajo para listado'!$DE$153:$DE$1048576,0),MATCH((CUADRO!L$5&amp;$E212),'Hoja de Trabajo para listado'!$DE$151:$DG$151,0)),0)+IFERROR(INDEX('Hoja de Trabajo para listado'!$CD$155:$DC$1048576,MATCH($A212,'Hoja de Trabajo para listado'!$CD$155:$CD$1048576,0),MATCH((CUADRO!L$5&amp;$E212),'Hoja de Trabajo para listado'!$CD$151:$DC$151,0)),0)</f>
        <v>0</v>
      </c>
      <c r="M212" s="243">
        <f ca="1">+IFERROR(INDEX('Hoja de Trabajo para listado'!$A$155:$Z$1048576,MATCH($A212,'Hoja de Trabajo para listado'!$A$155:$A$1048576,0),MATCH((CUADRO!M$5&amp;$E212),'Hoja de Trabajo para listado'!$A$151:$Z$151,0)),0)+IFERROR(INDEX('Hoja de Trabajo para listado'!$AB$155:$BA$1048576,MATCH($A212,'Hoja de Trabajo para listado'!$AB$155:$AB$1048576,0),MATCH((CUADRO!M$5&amp;$E212),'Hoja de Trabajo para listado'!$AB$151:$BA$151,0)),0)+IFERROR(INDEX('Hoja de Trabajo para listado'!$BC$155:$CB$1048576,MATCH($A212,'Hoja de Trabajo para listado'!$BC$155:$BC$1048576,0),MATCH((CUADRO!M$5&amp;$E212),'Hoja de Trabajo para listado'!$BC$151:$CB$151,0)),0)+IFERROR(INDEX('Hoja de Trabajo para listado'!$DE$153:$DG$274,MATCH($A212,'Hoja de Trabajo para listado'!$DE$153:$DE$1048576,0),MATCH((CUADRO!M$5&amp;$E212),'Hoja de Trabajo para listado'!$DE$151:$DG$151,0)),0)+IFERROR(INDEX('Hoja de Trabajo para listado'!$CD$155:$DC$1048576,MATCH($A212,'Hoja de Trabajo para listado'!$CD$155:$CD$1048576,0),MATCH((CUADRO!M$5&amp;$E212),'Hoja de Trabajo para listado'!$CD$151:$DC$151,0)),0)</f>
        <v>0</v>
      </c>
      <c r="N212" s="243">
        <f ca="1">+IFERROR(INDEX('Hoja de Trabajo para listado'!$A$155:$Z$1048576,MATCH($A212,'Hoja de Trabajo para listado'!$A$155:$A$1048576,0),MATCH((CUADRO!N$5&amp;$E212),'Hoja de Trabajo para listado'!$A$151:$Z$151,0)),0)+IFERROR(INDEX('Hoja de Trabajo para listado'!$AB$155:$BA$1048576,MATCH($A212,'Hoja de Trabajo para listado'!$AB$155:$AB$1048576,0),MATCH((CUADRO!N$5&amp;$E212),'Hoja de Trabajo para listado'!$AB$151:$BA$151,0)),0)+IFERROR(INDEX('Hoja de Trabajo para listado'!$BC$155:$CB$1048576,MATCH($A212,'Hoja de Trabajo para listado'!$BC$155:$BC$1048576,0),MATCH((CUADRO!N$5&amp;$E212),'Hoja de Trabajo para listado'!$BC$151:$CB$151,0)),0)+IFERROR(INDEX('Hoja de Trabajo para listado'!$DE$153:$DG$274,MATCH($A212,'Hoja de Trabajo para listado'!$DE$153:$DE$1048576,0),MATCH((CUADRO!N$5&amp;$E212),'Hoja de Trabajo para listado'!$DE$151:$DG$151,0)),0)+IFERROR(INDEX('Hoja de Trabajo para listado'!$CD$155:$DC$1048576,MATCH($A212,'Hoja de Trabajo para listado'!$CD$155:$CD$1048576,0),MATCH((CUADRO!N$5&amp;$E212),'Hoja de Trabajo para listado'!$CD$151:$DC$151,0)),0)</f>
        <v>0</v>
      </c>
      <c r="O212" s="243">
        <f ca="1">+IFERROR(INDEX('Hoja de Trabajo para listado'!$A$155:$Z$1048576,MATCH($A212,'Hoja de Trabajo para listado'!$A$155:$A$1048576,0),MATCH((CUADRO!O$5&amp;$E212),'Hoja de Trabajo para listado'!$A$151:$Z$151,0)),0)+IFERROR(INDEX('Hoja de Trabajo para listado'!$AB$155:$BA$1048576,MATCH($A212,'Hoja de Trabajo para listado'!$AB$155:$AB$1048576,0),MATCH((CUADRO!O$5&amp;$E212),'Hoja de Trabajo para listado'!$AB$151:$BA$151,0)),0)+IFERROR(INDEX('Hoja de Trabajo para listado'!$BC$155:$CB$1048576,MATCH($A212,'Hoja de Trabajo para listado'!$BC$155:$BC$1048576,0),MATCH((CUADRO!O$5&amp;$E212),'Hoja de Trabajo para listado'!$BC$151:$CB$151,0)),0)+IFERROR(INDEX('Hoja de Trabajo para listado'!$DE$153:$DG$274,MATCH($A212,'Hoja de Trabajo para listado'!$DE$153:$DE$1048576,0),MATCH((CUADRO!O$5&amp;$E212),'Hoja de Trabajo para listado'!$DE$151:$DG$151,0)),0)+IFERROR(INDEX('Hoja de Trabajo para listado'!$CD$155:$DC$1048576,MATCH($A212,'Hoja de Trabajo para listado'!$CD$155:$CD$1048576,0),MATCH((CUADRO!O$5&amp;$E212),'Hoja de Trabajo para listado'!$CD$151:$DC$151,0)),0)</f>
        <v>0</v>
      </c>
      <c r="P212" s="243">
        <f ca="1">+IFERROR(INDEX('Hoja de Trabajo para listado'!$A$155:$Z$1048576,MATCH($A212,'Hoja de Trabajo para listado'!$A$155:$A$1048576,0),MATCH((CUADRO!P$5&amp;$E212),'Hoja de Trabajo para listado'!$A$151:$Z$151,0)),0)+IFERROR(INDEX('Hoja de Trabajo para listado'!$AB$155:$BA$1048576,MATCH($A212,'Hoja de Trabajo para listado'!$AB$155:$AB$1048576,0),MATCH((CUADRO!P$5&amp;$E212),'Hoja de Trabajo para listado'!$AB$151:$BA$151,0)),0)+IFERROR(INDEX('Hoja de Trabajo para listado'!$BC$155:$CB$1048576,MATCH($A212,'Hoja de Trabajo para listado'!$BC$155:$BC$1048576,0),MATCH((CUADRO!P$5&amp;$E212),'Hoja de Trabajo para listado'!$BC$151:$CB$151,0)),0)+IFERROR(INDEX('Hoja de Trabajo para listado'!$DE$153:$DG$274,MATCH($A212,'Hoja de Trabajo para listado'!$DE$153:$DE$1048576,0),MATCH((CUADRO!P$5&amp;$E212),'Hoja de Trabajo para listado'!$DE$151:$DG$151,0)),0)+IFERROR(INDEX('Hoja de Trabajo para listado'!$CD$155:$DC$1048576,MATCH($A212,'Hoja de Trabajo para listado'!$CD$155:$CD$1048576,0),MATCH((CUADRO!P$5&amp;$E212),'Hoja de Trabajo para listado'!$CD$151:$DC$151,0)),0)</f>
        <v>0</v>
      </c>
      <c r="Q212" s="243">
        <f ca="1">+IFERROR(INDEX('Hoja de Trabajo para listado'!$A$155:$Z$1048576,MATCH($A212,'Hoja de Trabajo para listado'!$A$155:$A$1048576,0),MATCH((CUADRO!Q$5&amp;$E212),'Hoja de Trabajo para listado'!$A$151:$Z$151,0)),0)+IFERROR(INDEX('Hoja de Trabajo para listado'!$AB$155:$BA$1048576,MATCH($A212,'Hoja de Trabajo para listado'!$AB$155:$AB$1048576,0),MATCH((CUADRO!Q$5&amp;$E212),'Hoja de Trabajo para listado'!$AB$151:$BA$151,0)),0)+IFERROR(INDEX('Hoja de Trabajo para listado'!$BC$155:$CB$1048576,MATCH($A212,'Hoja de Trabajo para listado'!$BC$155:$BC$1048576,0),MATCH((CUADRO!Q$5&amp;$E212),'Hoja de Trabajo para listado'!$BC$151:$CB$151,0)),0)+IFERROR(INDEX('Hoja de Trabajo para listado'!$DE$153:$DG$274,MATCH($A212,'Hoja de Trabajo para listado'!$DE$153:$DE$1048576,0),MATCH((CUADRO!Q$5&amp;$E212),'Hoja de Trabajo para listado'!$DE$151:$DG$151,0)),0)+IFERROR(INDEX('Hoja de Trabajo para listado'!$CD$155:$DC$1048576,MATCH($A212,'Hoja de Trabajo para listado'!$CD$155:$CD$1048576,0),MATCH((CUADRO!Q$5&amp;$E212),'Hoja de Trabajo para listado'!$CD$151:$DC$151,0)),0)</f>
        <v>0</v>
      </c>
      <c r="R212" s="243">
        <f t="shared" ca="1" si="9"/>
        <v>0</v>
      </c>
      <c r="S212" s="243"/>
      <c r="T212" s="243">
        <f ca="1">+T213</f>
        <v>22016.239999999998</v>
      </c>
      <c r="U212" s="242">
        <f t="shared" si="10"/>
        <v>1</v>
      </c>
      <c r="V212" s="333" t="str">
        <f>+VLOOKUP(A212,bd_lista!$A$3:$E$590,5,FALSE)</f>
        <v>Instituciones Descentralizadas</v>
      </c>
      <c r="W212" s="391" t="str">
        <f>+V212</f>
        <v>Instituciones Descentralizadas</v>
      </c>
      <c r="X212" s="242">
        <f>+VLOOKUP(A212,[4]Sheet1!$A$13:$D$744,4,FALSE)</f>
        <v>16</v>
      </c>
      <c r="Y212" s="242" t="str">
        <f>+VLOOKUP(X212,bd_lista!$A$3:$C$590,3,FALSE)</f>
        <v>Ministerio de Educación</v>
      </c>
      <c r="Z212" s="294">
        <f>+X212</f>
        <v>16</v>
      </c>
      <c r="AA212" s="319" t="str">
        <f>+Y212</f>
        <v>Ministerio de Educación</v>
      </c>
    </row>
    <row r="213" spans="1:27" customFormat="1" ht="15" customHeight="1">
      <c r="A213" s="32">
        <v>295</v>
      </c>
      <c r="B213" s="388"/>
      <c r="C213" s="333" t="str">
        <f>+VLOOKUP(A213,bd_lista!$A$3:$C$590,3,FALSE)</f>
        <v>Univ. Indígena Bol. Comun. Intercult Prod. Casimiro Huanca</v>
      </c>
      <c r="D213" s="390"/>
      <c r="E213" s="333" t="s">
        <v>1305</v>
      </c>
      <c r="F213" s="245">
        <f ca="1">+IFERROR(INDEX('Hoja de Trabajo para listado'!$A$155:$Z$1048576,MATCH($A213,'Hoja de Trabajo para listado'!$A$155:$A$1048576,0),MATCH((CUADRO!F$5&amp;$E213),'Hoja de Trabajo para listado'!$A$151:$Z$151,0)),0)+IFERROR(INDEX('Hoja de Trabajo para listado'!$AB$155:$BA$1048576,MATCH($A213,'Hoja de Trabajo para listado'!$AB$155:$AB$1048576,0),MATCH((CUADRO!F$5&amp;$E213),'Hoja de Trabajo para listado'!$AB$151:$BA$151,0)),0)+IFERROR(INDEX('Hoja de Trabajo para listado'!$BC$155:$CB$1048576,MATCH($A213,'Hoja de Trabajo para listado'!$BC$155:$BC$1048576,0),MATCH((CUADRO!F$5&amp;$E213),'Hoja de Trabajo para listado'!$BC$151:$CB$151,0)),0)+IFERROR(INDEX('Hoja de Trabajo para listado'!$DE$153:$DG$274,MATCH($A213,'Hoja de Trabajo para listado'!$DE$153:$DE$1048576,0),MATCH((CUADRO!F$5&amp;$E213),'Hoja de Trabajo para listado'!$DE$151:$DG$151,0)),0)+IFERROR(INDEX('Hoja de Trabajo para listado'!$CD$155:$DC$1048576,MATCH($A213,'Hoja de Trabajo para listado'!$CD$155:$CD$1048576,0),MATCH((CUADRO!F$5&amp;$E213),'Hoja de Trabajo para listado'!$CD$151:$DC$151,0)),0)</f>
        <v>0</v>
      </c>
      <c r="G213" s="245">
        <f ca="1">+IFERROR(INDEX('Hoja de Trabajo para listado'!$A$155:$Z$1048576,MATCH($A213,'Hoja de Trabajo para listado'!$A$155:$A$1048576,0),MATCH((CUADRO!G$5&amp;$E213),'Hoja de Trabajo para listado'!$A$151:$Z$151,0)),0)+IFERROR(INDEX('Hoja de Trabajo para listado'!$AB$155:$BA$1048576,MATCH($A213,'Hoja de Trabajo para listado'!$AB$155:$AB$1048576,0),MATCH((CUADRO!G$5&amp;$E213),'Hoja de Trabajo para listado'!$AB$151:$BA$151,0)),0)+IFERROR(INDEX('Hoja de Trabajo para listado'!$BC$155:$CB$1048576,MATCH($A213,'Hoja de Trabajo para listado'!$BC$155:$BC$1048576,0),MATCH((CUADRO!G$5&amp;$E213),'Hoja de Trabajo para listado'!$BC$151:$CB$151,0)),0)+IFERROR(INDEX('Hoja de Trabajo para listado'!$DE$153:$DG$274,MATCH($A213,'Hoja de Trabajo para listado'!$DE$153:$DE$1048576,0),MATCH((CUADRO!G$5&amp;$E213),'Hoja de Trabajo para listado'!$DE$151:$DG$151,0)),0)+IFERROR(INDEX('Hoja de Trabajo para listado'!$CD$155:$DC$1048576,MATCH($A213,'Hoja de Trabajo para listado'!$CD$155:$CD$1048576,0),MATCH((CUADRO!G$5&amp;$E213),'Hoja de Trabajo para listado'!$CD$151:$DC$151,0)),0)</f>
        <v>0</v>
      </c>
      <c r="H213" s="245">
        <f ca="1">+IFERROR(INDEX('Hoja de Trabajo para listado'!$A$155:$Z$1048576,MATCH($A213,'Hoja de Trabajo para listado'!$A$155:$A$1048576,0),MATCH((CUADRO!H$5&amp;$E213),'Hoja de Trabajo para listado'!$A$151:$Z$151,0)),0)+IFERROR(INDEX('Hoja de Trabajo para listado'!$AB$155:$BA$1048576,MATCH($A213,'Hoja de Trabajo para listado'!$AB$155:$AB$1048576,0),MATCH((CUADRO!H$5&amp;$E213),'Hoja de Trabajo para listado'!$AB$151:$BA$151,0)),0)+IFERROR(INDEX('Hoja de Trabajo para listado'!$BC$155:$CB$1048576,MATCH($A213,'Hoja de Trabajo para listado'!$BC$155:$BC$1048576,0),MATCH((CUADRO!H$5&amp;$E213),'Hoja de Trabajo para listado'!$BC$151:$CB$151,0)),0)+IFERROR(INDEX('Hoja de Trabajo para listado'!$DE$153:$DG$274,MATCH($A213,'Hoja de Trabajo para listado'!$DE$153:$DE$1048576,0),MATCH((CUADRO!H$5&amp;$E213),'Hoja de Trabajo para listado'!$DE$151:$DG$151,0)),0)+IFERROR(INDEX('Hoja de Trabajo para listado'!$CD$155:$DC$1048576,MATCH($A213,'Hoja de Trabajo para listado'!$CD$155:$CD$1048576,0),MATCH((CUADRO!H$5&amp;$E213),'Hoja de Trabajo para listado'!$CD$151:$DC$151,0)),0)</f>
        <v>0</v>
      </c>
      <c r="I213" s="245">
        <f ca="1">+IFERROR(INDEX('Hoja de Trabajo para listado'!$A$155:$Z$1048576,MATCH($A213,'Hoja de Trabajo para listado'!$A$155:$A$1048576,0),MATCH((CUADRO!I$5&amp;$E213),'Hoja de Trabajo para listado'!$A$151:$Z$151,0)),0)+IFERROR(INDEX('Hoja de Trabajo para listado'!$AB$155:$BA$1048576,MATCH($A213,'Hoja de Trabajo para listado'!$AB$155:$AB$1048576,0),MATCH((CUADRO!I$5&amp;$E213),'Hoja de Trabajo para listado'!$AB$151:$BA$151,0)),0)+IFERROR(INDEX('Hoja de Trabajo para listado'!$BC$155:$CB$1048576,MATCH($A213,'Hoja de Trabajo para listado'!$BC$155:$BC$1048576,0),MATCH((CUADRO!I$5&amp;$E213),'Hoja de Trabajo para listado'!$BC$151:$CB$151,0)),0)+IFERROR(INDEX('Hoja de Trabajo para listado'!$DE$153:$DG$274,MATCH($A213,'Hoja de Trabajo para listado'!$DE$153:$DE$1048576,0),MATCH((CUADRO!I$5&amp;$E213),'Hoja de Trabajo para listado'!$DE$151:$DG$151,0)),0)+IFERROR(INDEX('Hoja de Trabajo para listado'!$CD$155:$DC$1048576,MATCH($A213,'Hoja de Trabajo para listado'!$CD$155:$CD$1048576,0),MATCH((CUADRO!I$5&amp;$E213),'Hoja de Trabajo para listado'!$CD$151:$DC$151,0)),0)</f>
        <v>22016.239999999998</v>
      </c>
      <c r="J213" s="245">
        <f ca="1">+IFERROR(INDEX('Hoja de Trabajo para listado'!$A$155:$Z$1048576,MATCH($A213,'Hoja de Trabajo para listado'!$A$155:$A$1048576,0),MATCH((CUADRO!J$5&amp;$E213),'Hoja de Trabajo para listado'!$A$151:$Z$151,0)),0)+IFERROR(INDEX('Hoja de Trabajo para listado'!$AB$155:$BA$1048576,MATCH($A213,'Hoja de Trabajo para listado'!$AB$155:$AB$1048576,0),MATCH((CUADRO!J$5&amp;$E213),'Hoja de Trabajo para listado'!$AB$151:$BA$151,0)),0)+IFERROR(INDEX('Hoja de Trabajo para listado'!$BC$155:$CB$1048576,MATCH($A213,'Hoja de Trabajo para listado'!$BC$155:$BC$1048576,0),MATCH((CUADRO!J$5&amp;$E213),'Hoja de Trabajo para listado'!$BC$151:$CB$151,0)),0)+IFERROR(INDEX('Hoja de Trabajo para listado'!$DE$153:$DG$274,MATCH($A213,'Hoja de Trabajo para listado'!$DE$153:$DE$1048576,0),MATCH((CUADRO!J$5&amp;$E213),'Hoja de Trabajo para listado'!$DE$151:$DG$151,0)),0)+IFERROR(INDEX('Hoja de Trabajo para listado'!$CD$155:$DC$1048576,MATCH($A213,'Hoja de Trabajo para listado'!$CD$155:$CD$1048576,0),MATCH((CUADRO!J$5&amp;$E213),'Hoja de Trabajo para listado'!$CD$151:$DC$151,0)),0)</f>
        <v>0</v>
      </c>
      <c r="K213" s="245">
        <f ca="1">+IFERROR(INDEX('Hoja de Trabajo para listado'!$A$155:$Z$1048576,MATCH($A213,'Hoja de Trabajo para listado'!$A$155:$A$1048576,0),MATCH((CUADRO!K$5&amp;$E213),'Hoja de Trabajo para listado'!$A$151:$Z$151,0)),0)+IFERROR(INDEX('Hoja de Trabajo para listado'!$AB$155:$BA$1048576,MATCH($A213,'Hoja de Trabajo para listado'!$AB$155:$AB$1048576,0),MATCH((CUADRO!K$5&amp;$E213),'Hoja de Trabajo para listado'!$AB$151:$BA$151,0)),0)+IFERROR(INDEX('Hoja de Trabajo para listado'!$BC$155:$CB$1048576,MATCH($A213,'Hoja de Trabajo para listado'!$BC$155:$BC$1048576,0),MATCH((CUADRO!K$5&amp;$E213),'Hoja de Trabajo para listado'!$BC$151:$CB$151,0)),0)+IFERROR(INDEX('Hoja de Trabajo para listado'!$DE$153:$DG$274,MATCH($A213,'Hoja de Trabajo para listado'!$DE$153:$DE$1048576,0),MATCH((CUADRO!K$5&amp;$E213),'Hoja de Trabajo para listado'!$DE$151:$DG$151,0)),0)+IFERROR(INDEX('Hoja de Trabajo para listado'!$CD$155:$DC$1048576,MATCH($A213,'Hoja de Trabajo para listado'!$CD$155:$CD$1048576,0),MATCH((CUADRO!K$5&amp;$E213),'Hoja de Trabajo para listado'!$CD$151:$DC$151,0)),0)</f>
        <v>0</v>
      </c>
      <c r="L213" s="245">
        <f ca="1">+IFERROR(INDEX('Hoja de Trabajo para listado'!$A$155:$Z$1048576,MATCH($A213,'Hoja de Trabajo para listado'!$A$155:$A$1048576,0),MATCH((CUADRO!L$5&amp;$E213),'Hoja de Trabajo para listado'!$A$151:$Z$151,0)),0)+IFERROR(INDEX('Hoja de Trabajo para listado'!$AB$155:$BA$1048576,MATCH($A213,'Hoja de Trabajo para listado'!$AB$155:$AB$1048576,0),MATCH((CUADRO!L$5&amp;$E213),'Hoja de Trabajo para listado'!$AB$151:$BA$151,0)),0)+IFERROR(INDEX('Hoja de Trabajo para listado'!$BC$155:$CB$1048576,MATCH($A213,'Hoja de Trabajo para listado'!$BC$155:$BC$1048576,0),MATCH((CUADRO!L$5&amp;$E213),'Hoja de Trabajo para listado'!$BC$151:$CB$151,0)),0)+IFERROR(INDEX('Hoja de Trabajo para listado'!$DE$153:$DG$274,MATCH($A213,'Hoja de Trabajo para listado'!$DE$153:$DE$1048576,0),MATCH((CUADRO!L$5&amp;$E213),'Hoja de Trabajo para listado'!$DE$151:$DG$151,0)),0)+IFERROR(INDEX('Hoja de Trabajo para listado'!$CD$155:$DC$1048576,MATCH($A213,'Hoja de Trabajo para listado'!$CD$155:$CD$1048576,0),MATCH((CUADRO!L$5&amp;$E213),'Hoja de Trabajo para listado'!$CD$151:$DC$151,0)),0)</f>
        <v>0</v>
      </c>
      <c r="M213" s="245">
        <f ca="1">+IFERROR(INDEX('Hoja de Trabajo para listado'!$A$155:$Z$1048576,MATCH($A213,'Hoja de Trabajo para listado'!$A$155:$A$1048576,0),MATCH((CUADRO!M$5&amp;$E213),'Hoja de Trabajo para listado'!$A$151:$Z$151,0)),0)+IFERROR(INDEX('Hoja de Trabajo para listado'!$AB$155:$BA$1048576,MATCH($A213,'Hoja de Trabajo para listado'!$AB$155:$AB$1048576,0),MATCH((CUADRO!M$5&amp;$E213),'Hoja de Trabajo para listado'!$AB$151:$BA$151,0)),0)+IFERROR(INDEX('Hoja de Trabajo para listado'!$BC$155:$CB$1048576,MATCH($A213,'Hoja de Trabajo para listado'!$BC$155:$BC$1048576,0),MATCH((CUADRO!M$5&amp;$E213),'Hoja de Trabajo para listado'!$BC$151:$CB$151,0)),0)+IFERROR(INDEX('Hoja de Trabajo para listado'!$DE$153:$DG$274,MATCH($A213,'Hoja de Trabajo para listado'!$DE$153:$DE$1048576,0),MATCH((CUADRO!M$5&amp;$E213),'Hoja de Trabajo para listado'!$DE$151:$DG$151,0)),0)+IFERROR(INDEX('Hoja de Trabajo para listado'!$CD$155:$DC$1048576,MATCH($A213,'Hoja de Trabajo para listado'!$CD$155:$CD$1048576,0),MATCH((CUADRO!M$5&amp;$E213),'Hoja de Trabajo para listado'!$CD$151:$DC$151,0)),0)</f>
        <v>0</v>
      </c>
      <c r="N213" s="245">
        <f ca="1">+IFERROR(INDEX('Hoja de Trabajo para listado'!$A$155:$Z$1048576,MATCH($A213,'Hoja de Trabajo para listado'!$A$155:$A$1048576,0),MATCH((CUADRO!N$5&amp;$E213),'Hoja de Trabajo para listado'!$A$151:$Z$151,0)),0)+IFERROR(INDEX('Hoja de Trabajo para listado'!$AB$155:$BA$1048576,MATCH($A213,'Hoja de Trabajo para listado'!$AB$155:$AB$1048576,0),MATCH((CUADRO!N$5&amp;$E213),'Hoja de Trabajo para listado'!$AB$151:$BA$151,0)),0)+IFERROR(INDEX('Hoja de Trabajo para listado'!$BC$155:$CB$1048576,MATCH($A213,'Hoja de Trabajo para listado'!$BC$155:$BC$1048576,0),MATCH((CUADRO!N$5&amp;$E213),'Hoja de Trabajo para listado'!$BC$151:$CB$151,0)),0)+IFERROR(INDEX('Hoja de Trabajo para listado'!$DE$153:$DG$274,MATCH($A213,'Hoja de Trabajo para listado'!$DE$153:$DE$1048576,0),MATCH((CUADRO!N$5&amp;$E213),'Hoja de Trabajo para listado'!$DE$151:$DG$151,0)),0)+IFERROR(INDEX('Hoja de Trabajo para listado'!$CD$155:$DC$1048576,MATCH($A213,'Hoja de Trabajo para listado'!$CD$155:$CD$1048576,0),MATCH((CUADRO!N$5&amp;$E213),'Hoja de Trabajo para listado'!$CD$151:$DC$151,0)),0)</f>
        <v>0</v>
      </c>
      <c r="O213" s="245">
        <f ca="1">+IFERROR(INDEX('Hoja de Trabajo para listado'!$A$155:$Z$1048576,MATCH($A213,'Hoja de Trabajo para listado'!$A$155:$A$1048576,0),MATCH((CUADRO!O$5&amp;$E213),'Hoja de Trabajo para listado'!$A$151:$Z$151,0)),0)+IFERROR(INDEX('Hoja de Trabajo para listado'!$AB$155:$BA$1048576,MATCH($A213,'Hoja de Trabajo para listado'!$AB$155:$AB$1048576,0),MATCH((CUADRO!O$5&amp;$E213),'Hoja de Trabajo para listado'!$AB$151:$BA$151,0)),0)+IFERROR(INDEX('Hoja de Trabajo para listado'!$BC$155:$CB$1048576,MATCH($A213,'Hoja de Trabajo para listado'!$BC$155:$BC$1048576,0),MATCH((CUADRO!O$5&amp;$E213),'Hoja de Trabajo para listado'!$BC$151:$CB$151,0)),0)+IFERROR(INDEX('Hoja de Trabajo para listado'!$DE$153:$DG$274,MATCH($A213,'Hoja de Trabajo para listado'!$DE$153:$DE$1048576,0),MATCH((CUADRO!O$5&amp;$E213),'Hoja de Trabajo para listado'!$DE$151:$DG$151,0)),0)+IFERROR(INDEX('Hoja de Trabajo para listado'!$CD$155:$DC$1048576,MATCH($A213,'Hoja de Trabajo para listado'!$CD$155:$CD$1048576,0),MATCH((CUADRO!O$5&amp;$E213),'Hoja de Trabajo para listado'!$CD$151:$DC$151,0)),0)</f>
        <v>0</v>
      </c>
      <c r="P213" s="245">
        <f ca="1">+IFERROR(INDEX('Hoja de Trabajo para listado'!$A$155:$Z$1048576,MATCH($A213,'Hoja de Trabajo para listado'!$A$155:$A$1048576,0),MATCH((CUADRO!P$5&amp;$E213),'Hoja de Trabajo para listado'!$A$151:$Z$151,0)),0)+IFERROR(INDEX('Hoja de Trabajo para listado'!$AB$155:$BA$1048576,MATCH($A213,'Hoja de Trabajo para listado'!$AB$155:$AB$1048576,0),MATCH((CUADRO!P$5&amp;$E213),'Hoja de Trabajo para listado'!$AB$151:$BA$151,0)),0)+IFERROR(INDEX('Hoja de Trabajo para listado'!$BC$155:$CB$1048576,MATCH($A213,'Hoja de Trabajo para listado'!$BC$155:$BC$1048576,0),MATCH((CUADRO!P$5&amp;$E213),'Hoja de Trabajo para listado'!$BC$151:$CB$151,0)),0)+IFERROR(INDEX('Hoja de Trabajo para listado'!$DE$153:$DG$274,MATCH($A213,'Hoja de Trabajo para listado'!$DE$153:$DE$1048576,0),MATCH((CUADRO!P$5&amp;$E213),'Hoja de Trabajo para listado'!$DE$151:$DG$151,0)),0)+IFERROR(INDEX('Hoja de Trabajo para listado'!$CD$155:$DC$1048576,MATCH($A213,'Hoja de Trabajo para listado'!$CD$155:$CD$1048576,0),MATCH((CUADRO!P$5&amp;$E213),'Hoja de Trabajo para listado'!$CD$151:$DC$151,0)),0)</f>
        <v>0</v>
      </c>
      <c r="Q213" s="245">
        <f ca="1">+IFERROR(INDEX('Hoja de Trabajo para listado'!$A$155:$Z$1048576,MATCH($A213,'Hoja de Trabajo para listado'!$A$155:$A$1048576,0),MATCH((CUADRO!Q$5&amp;$E213),'Hoja de Trabajo para listado'!$A$151:$Z$151,0)),0)+IFERROR(INDEX('Hoja de Trabajo para listado'!$AB$155:$BA$1048576,MATCH($A213,'Hoja de Trabajo para listado'!$AB$155:$AB$1048576,0),MATCH((CUADRO!Q$5&amp;$E213),'Hoja de Trabajo para listado'!$AB$151:$BA$151,0)),0)+IFERROR(INDEX('Hoja de Trabajo para listado'!$BC$155:$CB$1048576,MATCH($A213,'Hoja de Trabajo para listado'!$BC$155:$BC$1048576,0),MATCH((CUADRO!Q$5&amp;$E213),'Hoja de Trabajo para listado'!$BC$151:$CB$151,0)),0)+IFERROR(INDEX('Hoja de Trabajo para listado'!$DE$153:$DG$274,MATCH($A213,'Hoja de Trabajo para listado'!$DE$153:$DE$1048576,0),MATCH((CUADRO!Q$5&amp;$E213),'Hoja de Trabajo para listado'!$DE$151:$DG$151,0)),0)+IFERROR(INDEX('Hoja de Trabajo para listado'!$CD$155:$DC$1048576,MATCH($A213,'Hoja de Trabajo para listado'!$CD$155:$CD$1048576,0),MATCH((CUADRO!Q$5&amp;$E213),'Hoja de Trabajo para listado'!$CD$151:$DC$151,0)),0)</f>
        <v>0</v>
      </c>
      <c r="R213" s="245">
        <f t="shared" ca="1" si="9"/>
        <v>22016.239999999998</v>
      </c>
      <c r="S213" s="245">
        <f ca="1">+R212+R213</f>
        <v>22016.239999999998</v>
      </c>
      <c r="T213" s="243">
        <f ca="1">+S213</f>
        <v>22016.239999999998</v>
      </c>
      <c r="U213" s="242">
        <f t="shared" si="10"/>
        <v>2</v>
      </c>
      <c r="V213" s="333" t="str">
        <f>+VLOOKUP(A213,bd_lista!$A$3:$E$590,5,FALSE)</f>
        <v>Instituciones Descentralizadas</v>
      </c>
      <c r="W213" s="392"/>
      <c r="X213" s="242">
        <f>+VLOOKUP(A213,[4]Sheet1!$A$13:$D$744,4,FALSE)</f>
        <v>16</v>
      </c>
      <c r="Y213" s="242" t="str">
        <f>+VLOOKUP(X213,bd_lista!$A$3:$C$590,3,FALSE)</f>
        <v>Ministerio de Educación</v>
      </c>
      <c r="Z213" s="292"/>
      <c r="AA213" s="321"/>
    </row>
    <row r="214" spans="1:27" customFormat="1" ht="15" hidden="1" customHeight="1">
      <c r="A214" s="32">
        <v>296</v>
      </c>
      <c r="B214" s="387">
        <f>+A214</f>
        <v>296</v>
      </c>
      <c r="C214" s="247" t="str">
        <f>+VLOOKUP(A214,bd_lista!$A$3:$C$590,3,FALSE)</f>
        <v>Univ. Indígena Bol. Comun. Intercult Prod. Apiaguaiki Tupa</v>
      </c>
      <c r="D214" s="389" t="str">
        <f>+C214</f>
        <v>Univ. Indígena Bol. Comun. Intercult Prod. Apiaguaiki Tupa</v>
      </c>
      <c r="E214" s="247" t="s">
        <v>1304</v>
      </c>
      <c r="F214" s="243">
        <f ca="1">+IFERROR(INDEX('Hoja de Trabajo para listado'!$A$155:$Z$1048576,MATCH($A214,'Hoja de Trabajo para listado'!$A$155:$A$1048576,0),MATCH((CUADRO!F$5&amp;$E214),'Hoja de Trabajo para listado'!$A$151:$Z$151,0)),0)+IFERROR(INDEX('Hoja de Trabajo para listado'!$AB$155:$BA$1048576,MATCH($A214,'Hoja de Trabajo para listado'!$AB$155:$AB$1048576,0),MATCH((CUADRO!F$5&amp;$E214),'Hoja de Trabajo para listado'!$AB$151:$BA$151,0)),0)+IFERROR(INDEX('Hoja de Trabajo para listado'!$BC$155:$CB$1048576,MATCH($A214,'Hoja de Trabajo para listado'!$BC$155:$BC$1048576,0),MATCH((CUADRO!F$5&amp;$E214),'Hoja de Trabajo para listado'!$BC$151:$CB$151,0)),0)+IFERROR(INDEX('Hoja de Trabajo para listado'!$DE$153:$DG$274,MATCH($A214,'Hoja de Trabajo para listado'!$DE$153:$DE$1048576,0),MATCH((CUADRO!F$5&amp;$E214),'Hoja de Trabajo para listado'!$DE$151:$DG$151,0)),0)+IFERROR(INDEX('Hoja de Trabajo para listado'!$CD$155:$DC$1048576,MATCH($A214,'Hoja de Trabajo para listado'!$CD$155:$CD$1048576,0),MATCH((CUADRO!F$5&amp;$E214),'Hoja de Trabajo para listado'!$CD$151:$DC$151,0)),0)</f>
        <v>0</v>
      </c>
      <c r="G214" s="243">
        <f ca="1">+IFERROR(INDEX('Hoja de Trabajo para listado'!$A$155:$Z$1048576,MATCH($A214,'Hoja de Trabajo para listado'!$A$155:$A$1048576,0),MATCH((CUADRO!G$5&amp;$E214),'Hoja de Trabajo para listado'!$A$151:$Z$151,0)),0)+IFERROR(INDEX('Hoja de Trabajo para listado'!$AB$155:$BA$1048576,MATCH($A214,'Hoja de Trabajo para listado'!$AB$155:$AB$1048576,0),MATCH((CUADRO!G$5&amp;$E214),'Hoja de Trabajo para listado'!$AB$151:$BA$151,0)),0)+IFERROR(INDEX('Hoja de Trabajo para listado'!$BC$155:$CB$1048576,MATCH($A214,'Hoja de Trabajo para listado'!$BC$155:$BC$1048576,0),MATCH((CUADRO!G$5&amp;$E214),'Hoja de Trabajo para listado'!$BC$151:$CB$151,0)),0)+IFERROR(INDEX('Hoja de Trabajo para listado'!$DE$153:$DG$274,MATCH($A214,'Hoja de Trabajo para listado'!$DE$153:$DE$1048576,0),MATCH((CUADRO!G$5&amp;$E214),'Hoja de Trabajo para listado'!$DE$151:$DG$151,0)),0)+IFERROR(INDEX('Hoja de Trabajo para listado'!$CD$155:$DC$1048576,MATCH($A214,'Hoja de Trabajo para listado'!$CD$155:$CD$1048576,0),MATCH((CUADRO!G$5&amp;$E214),'Hoja de Trabajo para listado'!$CD$151:$DC$151,0)),0)</f>
        <v>0</v>
      </c>
      <c r="H214" s="243">
        <f ca="1">+IFERROR(INDEX('Hoja de Trabajo para listado'!$A$155:$Z$1048576,MATCH($A214,'Hoja de Trabajo para listado'!$A$155:$A$1048576,0),MATCH((CUADRO!H$5&amp;$E214),'Hoja de Trabajo para listado'!$A$151:$Z$151,0)),0)+IFERROR(INDEX('Hoja de Trabajo para listado'!$AB$155:$BA$1048576,MATCH($A214,'Hoja de Trabajo para listado'!$AB$155:$AB$1048576,0),MATCH((CUADRO!H$5&amp;$E214),'Hoja de Trabajo para listado'!$AB$151:$BA$151,0)),0)+IFERROR(INDEX('Hoja de Trabajo para listado'!$BC$155:$CB$1048576,MATCH($A214,'Hoja de Trabajo para listado'!$BC$155:$BC$1048576,0),MATCH((CUADRO!H$5&amp;$E214),'Hoja de Trabajo para listado'!$BC$151:$CB$151,0)),0)+IFERROR(INDEX('Hoja de Trabajo para listado'!$DE$153:$DG$274,MATCH($A214,'Hoja de Trabajo para listado'!$DE$153:$DE$1048576,0),MATCH((CUADRO!H$5&amp;$E214),'Hoja de Trabajo para listado'!$DE$151:$DG$151,0)),0)+IFERROR(INDEX('Hoja de Trabajo para listado'!$CD$155:$DC$1048576,MATCH($A214,'Hoja de Trabajo para listado'!$CD$155:$CD$1048576,0),MATCH((CUADRO!H$5&amp;$E214),'Hoja de Trabajo para listado'!$CD$151:$DC$151,0)),0)</f>
        <v>0</v>
      </c>
      <c r="I214" s="243">
        <f ca="1">+IFERROR(INDEX('Hoja de Trabajo para listado'!$A$155:$Z$1048576,MATCH($A214,'Hoja de Trabajo para listado'!$A$155:$A$1048576,0),MATCH((CUADRO!I$5&amp;$E214),'Hoja de Trabajo para listado'!$A$151:$Z$151,0)),0)+IFERROR(INDEX('Hoja de Trabajo para listado'!$AB$155:$BA$1048576,MATCH($A214,'Hoja de Trabajo para listado'!$AB$155:$AB$1048576,0),MATCH((CUADRO!I$5&amp;$E214),'Hoja de Trabajo para listado'!$AB$151:$BA$151,0)),0)+IFERROR(INDEX('Hoja de Trabajo para listado'!$BC$155:$CB$1048576,MATCH($A214,'Hoja de Trabajo para listado'!$BC$155:$BC$1048576,0),MATCH((CUADRO!I$5&amp;$E214),'Hoja de Trabajo para listado'!$BC$151:$CB$151,0)),0)+IFERROR(INDEX('Hoja de Trabajo para listado'!$DE$153:$DG$274,MATCH($A214,'Hoja de Trabajo para listado'!$DE$153:$DE$1048576,0),MATCH((CUADRO!I$5&amp;$E214),'Hoja de Trabajo para listado'!$DE$151:$DG$151,0)),0)+IFERROR(INDEX('Hoja de Trabajo para listado'!$CD$155:$DC$1048576,MATCH($A214,'Hoja de Trabajo para listado'!$CD$155:$CD$1048576,0),MATCH((CUADRO!I$5&amp;$E214),'Hoja de Trabajo para listado'!$CD$151:$DC$151,0)),0)</f>
        <v>0</v>
      </c>
      <c r="J214" s="243">
        <f ca="1">+IFERROR(INDEX('Hoja de Trabajo para listado'!$A$155:$Z$1048576,MATCH($A214,'Hoja de Trabajo para listado'!$A$155:$A$1048576,0),MATCH((CUADRO!J$5&amp;$E214),'Hoja de Trabajo para listado'!$A$151:$Z$151,0)),0)+IFERROR(INDEX('Hoja de Trabajo para listado'!$AB$155:$BA$1048576,MATCH($A214,'Hoja de Trabajo para listado'!$AB$155:$AB$1048576,0),MATCH((CUADRO!J$5&amp;$E214),'Hoja de Trabajo para listado'!$AB$151:$BA$151,0)),0)+IFERROR(INDEX('Hoja de Trabajo para listado'!$BC$155:$CB$1048576,MATCH($A214,'Hoja de Trabajo para listado'!$BC$155:$BC$1048576,0),MATCH((CUADRO!J$5&amp;$E214),'Hoja de Trabajo para listado'!$BC$151:$CB$151,0)),0)+IFERROR(INDEX('Hoja de Trabajo para listado'!$DE$153:$DG$274,MATCH($A214,'Hoja de Trabajo para listado'!$DE$153:$DE$1048576,0),MATCH((CUADRO!J$5&amp;$E214),'Hoja de Trabajo para listado'!$DE$151:$DG$151,0)),0)+IFERROR(INDEX('Hoja de Trabajo para listado'!$CD$155:$DC$1048576,MATCH($A214,'Hoja de Trabajo para listado'!$CD$155:$CD$1048576,0),MATCH((CUADRO!J$5&amp;$E214),'Hoja de Trabajo para listado'!$CD$151:$DC$151,0)),0)</f>
        <v>0</v>
      </c>
      <c r="K214" s="243">
        <f ca="1">+IFERROR(INDEX('Hoja de Trabajo para listado'!$A$155:$Z$1048576,MATCH($A214,'Hoja de Trabajo para listado'!$A$155:$A$1048576,0),MATCH((CUADRO!K$5&amp;$E214),'Hoja de Trabajo para listado'!$A$151:$Z$151,0)),0)+IFERROR(INDEX('Hoja de Trabajo para listado'!$AB$155:$BA$1048576,MATCH($A214,'Hoja de Trabajo para listado'!$AB$155:$AB$1048576,0),MATCH((CUADRO!K$5&amp;$E214),'Hoja de Trabajo para listado'!$AB$151:$BA$151,0)),0)+IFERROR(INDEX('Hoja de Trabajo para listado'!$BC$155:$CB$1048576,MATCH($A214,'Hoja de Trabajo para listado'!$BC$155:$BC$1048576,0),MATCH((CUADRO!K$5&amp;$E214),'Hoja de Trabajo para listado'!$BC$151:$CB$151,0)),0)+IFERROR(INDEX('Hoja de Trabajo para listado'!$DE$153:$DG$274,MATCH($A214,'Hoja de Trabajo para listado'!$DE$153:$DE$1048576,0),MATCH((CUADRO!K$5&amp;$E214),'Hoja de Trabajo para listado'!$DE$151:$DG$151,0)),0)+IFERROR(INDEX('Hoja de Trabajo para listado'!$CD$155:$DC$1048576,MATCH($A214,'Hoja de Trabajo para listado'!$CD$155:$CD$1048576,0),MATCH((CUADRO!K$5&amp;$E214),'Hoja de Trabajo para listado'!$CD$151:$DC$151,0)),0)</f>
        <v>0</v>
      </c>
      <c r="L214" s="243">
        <f ca="1">+IFERROR(INDEX('Hoja de Trabajo para listado'!$A$155:$Z$1048576,MATCH($A214,'Hoja de Trabajo para listado'!$A$155:$A$1048576,0),MATCH((CUADRO!L$5&amp;$E214),'Hoja de Trabajo para listado'!$A$151:$Z$151,0)),0)+IFERROR(INDEX('Hoja de Trabajo para listado'!$AB$155:$BA$1048576,MATCH($A214,'Hoja de Trabajo para listado'!$AB$155:$AB$1048576,0),MATCH((CUADRO!L$5&amp;$E214),'Hoja de Trabajo para listado'!$AB$151:$BA$151,0)),0)+IFERROR(INDEX('Hoja de Trabajo para listado'!$BC$155:$CB$1048576,MATCH($A214,'Hoja de Trabajo para listado'!$BC$155:$BC$1048576,0),MATCH((CUADRO!L$5&amp;$E214),'Hoja de Trabajo para listado'!$BC$151:$CB$151,0)),0)+IFERROR(INDEX('Hoja de Trabajo para listado'!$DE$153:$DG$274,MATCH($A214,'Hoja de Trabajo para listado'!$DE$153:$DE$1048576,0),MATCH((CUADRO!L$5&amp;$E214),'Hoja de Trabajo para listado'!$DE$151:$DG$151,0)),0)+IFERROR(INDEX('Hoja de Trabajo para listado'!$CD$155:$DC$1048576,MATCH($A214,'Hoja de Trabajo para listado'!$CD$155:$CD$1048576,0),MATCH((CUADRO!L$5&amp;$E214),'Hoja de Trabajo para listado'!$CD$151:$DC$151,0)),0)</f>
        <v>0</v>
      </c>
      <c r="M214" s="243">
        <f ca="1">+IFERROR(INDEX('Hoja de Trabajo para listado'!$A$155:$Z$1048576,MATCH($A214,'Hoja de Trabajo para listado'!$A$155:$A$1048576,0),MATCH((CUADRO!M$5&amp;$E214),'Hoja de Trabajo para listado'!$A$151:$Z$151,0)),0)+IFERROR(INDEX('Hoja de Trabajo para listado'!$AB$155:$BA$1048576,MATCH($A214,'Hoja de Trabajo para listado'!$AB$155:$AB$1048576,0),MATCH((CUADRO!M$5&amp;$E214),'Hoja de Trabajo para listado'!$AB$151:$BA$151,0)),0)+IFERROR(INDEX('Hoja de Trabajo para listado'!$BC$155:$CB$1048576,MATCH($A214,'Hoja de Trabajo para listado'!$BC$155:$BC$1048576,0),MATCH((CUADRO!M$5&amp;$E214),'Hoja de Trabajo para listado'!$BC$151:$CB$151,0)),0)+IFERROR(INDEX('Hoja de Trabajo para listado'!$DE$153:$DG$274,MATCH($A214,'Hoja de Trabajo para listado'!$DE$153:$DE$1048576,0),MATCH((CUADRO!M$5&amp;$E214),'Hoja de Trabajo para listado'!$DE$151:$DG$151,0)),0)+IFERROR(INDEX('Hoja de Trabajo para listado'!$CD$155:$DC$1048576,MATCH($A214,'Hoja de Trabajo para listado'!$CD$155:$CD$1048576,0),MATCH((CUADRO!M$5&amp;$E214),'Hoja de Trabajo para listado'!$CD$151:$DC$151,0)),0)</f>
        <v>0</v>
      </c>
      <c r="N214" s="243">
        <f ca="1">+IFERROR(INDEX('Hoja de Trabajo para listado'!$A$155:$Z$1048576,MATCH($A214,'Hoja de Trabajo para listado'!$A$155:$A$1048576,0),MATCH((CUADRO!N$5&amp;$E214),'Hoja de Trabajo para listado'!$A$151:$Z$151,0)),0)+IFERROR(INDEX('Hoja de Trabajo para listado'!$AB$155:$BA$1048576,MATCH($A214,'Hoja de Trabajo para listado'!$AB$155:$AB$1048576,0),MATCH((CUADRO!N$5&amp;$E214),'Hoja de Trabajo para listado'!$AB$151:$BA$151,0)),0)+IFERROR(INDEX('Hoja de Trabajo para listado'!$BC$155:$CB$1048576,MATCH($A214,'Hoja de Trabajo para listado'!$BC$155:$BC$1048576,0),MATCH((CUADRO!N$5&amp;$E214),'Hoja de Trabajo para listado'!$BC$151:$CB$151,0)),0)+IFERROR(INDEX('Hoja de Trabajo para listado'!$DE$153:$DG$274,MATCH($A214,'Hoja de Trabajo para listado'!$DE$153:$DE$1048576,0),MATCH((CUADRO!N$5&amp;$E214),'Hoja de Trabajo para listado'!$DE$151:$DG$151,0)),0)+IFERROR(INDEX('Hoja de Trabajo para listado'!$CD$155:$DC$1048576,MATCH($A214,'Hoja de Trabajo para listado'!$CD$155:$CD$1048576,0),MATCH((CUADRO!N$5&amp;$E214),'Hoja de Trabajo para listado'!$CD$151:$DC$151,0)),0)</f>
        <v>0</v>
      </c>
      <c r="O214" s="243">
        <f ca="1">+IFERROR(INDEX('Hoja de Trabajo para listado'!$A$155:$Z$1048576,MATCH($A214,'Hoja de Trabajo para listado'!$A$155:$A$1048576,0),MATCH((CUADRO!O$5&amp;$E214),'Hoja de Trabajo para listado'!$A$151:$Z$151,0)),0)+IFERROR(INDEX('Hoja de Trabajo para listado'!$AB$155:$BA$1048576,MATCH($A214,'Hoja de Trabajo para listado'!$AB$155:$AB$1048576,0),MATCH((CUADRO!O$5&amp;$E214),'Hoja de Trabajo para listado'!$AB$151:$BA$151,0)),0)+IFERROR(INDEX('Hoja de Trabajo para listado'!$BC$155:$CB$1048576,MATCH($A214,'Hoja de Trabajo para listado'!$BC$155:$BC$1048576,0),MATCH((CUADRO!O$5&amp;$E214),'Hoja de Trabajo para listado'!$BC$151:$CB$151,0)),0)+IFERROR(INDEX('Hoja de Trabajo para listado'!$DE$153:$DG$274,MATCH($A214,'Hoja de Trabajo para listado'!$DE$153:$DE$1048576,0),MATCH((CUADRO!O$5&amp;$E214),'Hoja de Trabajo para listado'!$DE$151:$DG$151,0)),0)+IFERROR(INDEX('Hoja de Trabajo para listado'!$CD$155:$DC$1048576,MATCH($A214,'Hoja de Trabajo para listado'!$CD$155:$CD$1048576,0),MATCH((CUADRO!O$5&amp;$E214),'Hoja de Trabajo para listado'!$CD$151:$DC$151,0)),0)</f>
        <v>0</v>
      </c>
      <c r="P214" s="243">
        <f ca="1">+IFERROR(INDEX('Hoja de Trabajo para listado'!$A$155:$Z$1048576,MATCH($A214,'Hoja de Trabajo para listado'!$A$155:$A$1048576,0),MATCH((CUADRO!P$5&amp;$E214),'Hoja de Trabajo para listado'!$A$151:$Z$151,0)),0)+IFERROR(INDEX('Hoja de Trabajo para listado'!$AB$155:$BA$1048576,MATCH($A214,'Hoja de Trabajo para listado'!$AB$155:$AB$1048576,0),MATCH((CUADRO!P$5&amp;$E214),'Hoja de Trabajo para listado'!$AB$151:$BA$151,0)),0)+IFERROR(INDEX('Hoja de Trabajo para listado'!$BC$155:$CB$1048576,MATCH($A214,'Hoja de Trabajo para listado'!$BC$155:$BC$1048576,0),MATCH((CUADRO!P$5&amp;$E214),'Hoja de Trabajo para listado'!$BC$151:$CB$151,0)),0)+IFERROR(INDEX('Hoja de Trabajo para listado'!$DE$153:$DG$274,MATCH($A214,'Hoja de Trabajo para listado'!$DE$153:$DE$1048576,0),MATCH((CUADRO!P$5&amp;$E214),'Hoja de Trabajo para listado'!$DE$151:$DG$151,0)),0)+IFERROR(INDEX('Hoja de Trabajo para listado'!$CD$155:$DC$1048576,MATCH($A214,'Hoja de Trabajo para listado'!$CD$155:$CD$1048576,0),MATCH((CUADRO!P$5&amp;$E214),'Hoja de Trabajo para listado'!$CD$151:$DC$151,0)),0)</f>
        <v>0</v>
      </c>
      <c r="Q214" s="243">
        <f ca="1">+IFERROR(INDEX('Hoja de Trabajo para listado'!$A$155:$Z$1048576,MATCH($A214,'Hoja de Trabajo para listado'!$A$155:$A$1048576,0),MATCH((CUADRO!Q$5&amp;$E214),'Hoja de Trabajo para listado'!$A$151:$Z$151,0)),0)+IFERROR(INDEX('Hoja de Trabajo para listado'!$AB$155:$BA$1048576,MATCH($A214,'Hoja de Trabajo para listado'!$AB$155:$AB$1048576,0),MATCH((CUADRO!Q$5&amp;$E214),'Hoja de Trabajo para listado'!$AB$151:$BA$151,0)),0)+IFERROR(INDEX('Hoja de Trabajo para listado'!$BC$155:$CB$1048576,MATCH($A214,'Hoja de Trabajo para listado'!$BC$155:$BC$1048576,0),MATCH((CUADRO!Q$5&amp;$E214),'Hoja de Trabajo para listado'!$BC$151:$CB$151,0)),0)+IFERROR(INDEX('Hoja de Trabajo para listado'!$DE$153:$DG$274,MATCH($A214,'Hoja de Trabajo para listado'!$DE$153:$DE$1048576,0),MATCH((CUADRO!Q$5&amp;$E214),'Hoja de Trabajo para listado'!$DE$151:$DG$151,0)),0)+IFERROR(INDEX('Hoja de Trabajo para listado'!$CD$155:$DC$1048576,MATCH($A214,'Hoja de Trabajo para listado'!$CD$155:$CD$1048576,0),MATCH((CUADRO!Q$5&amp;$E214),'Hoja de Trabajo para listado'!$CD$151:$DC$151,0)),0)</f>
        <v>0</v>
      </c>
      <c r="R214" s="243">
        <f t="shared" ca="1" si="9"/>
        <v>0</v>
      </c>
      <c r="S214" s="245"/>
      <c r="T214" s="243">
        <f ca="1">+T215</f>
        <v>13222.66</v>
      </c>
      <c r="U214" s="242">
        <f t="shared" si="10"/>
        <v>1</v>
      </c>
      <c r="V214" s="333" t="str">
        <f>+VLOOKUP(A214,bd_lista!$A$3:$E$590,5,FALSE)</f>
        <v>Instituciones Descentralizadas</v>
      </c>
      <c r="W214" s="391" t="str">
        <f>+V214</f>
        <v>Instituciones Descentralizadas</v>
      </c>
      <c r="X214" s="242">
        <f>+VLOOKUP(A214,[4]Sheet1!$A$13:$D$744,4,FALSE)</f>
        <v>16</v>
      </c>
      <c r="Y214" s="242" t="str">
        <f>+VLOOKUP(X214,bd_lista!$A$3:$C$590,3,FALSE)</f>
        <v>Ministerio de Educación</v>
      </c>
      <c r="Z214" s="294">
        <f>+X214</f>
        <v>16</v>
      </c>
      <c r="AA214" s="318" t="str">
        <f>+Y214</f>
        <v>Ministerio de Educación</v>
      </c>
    </row>
    <row r="215" spans="1:27" customFormat="1" ht="15" hidden="1" customHeight="1">
      <c r="A215" s="32">
        <v>296</v>
      </c>
      <c r="B215" s="388"/>
      <c r="C215" s="333" t="str">
        <f>+VLOOKUP(A215,bd_lista!$A$3:$C$590,3,FALSE)</f>
        <v>Univ. Indígena Bol. Comun. Intercult Prod. Apiaguaiki Tupa</v>
      </c>
      <c r="D215" s="390"/>
      <c r="E215" s="333" t="s">
        <v>1305</v>
      </c>
      <c r="F215" s="245">
        <f ca="1">+IFERROR(INDEX('Hoja de Trabajo para listado'!$A$155:$Z$1048576,MATCH($A215,'Hoja de Trabajo para listado'!$A$155:$A$1048576,0),MATCH((CUADRO!F$5&amp;$E215),'Hoja de Trabajo para listado'!$A$151:$Z$151,0)),0)+IFERROR(INDEX('Hoja de Trabajo para listado'!$AB$155:$BA$1048576,MATCH($A215,'Hoja de Trabajo para listado'!$AB$155:$AB$1048576,0),MATCH((CUADRO!F$5&amp;$E215),'Hoja de Trabajo para listado'!$AB$151:$BA$151,0)),0)+IFERROR(INDEX('Hoja de Trabajo para listado'!$BC$155:$CB$1048576,MATCH($A215,'Hoja de Trabajo para listado'!$BC$155:$BC$1048576,0),MATCH((CUADRO!F$5&amp;$E215),'Hoja de Trabajo para listado'!$BC$151:$CB$151,0)),0)+IFERROR(INDEX('Hoja de Trabajo para listado'!$DE$153:$DG$274,MATCH($A215,'Hoja de Trabajo para listado'!$DE$153:$DE$1048576,0),MATCH((CUADRO!F$5&amp;$E215),'Hoja de Trabajo para listado'!$DE$151:$DG$151,0)),0)+IFERROR(INDEX('Hoja de Trabajo para listado'!$CD$155:$DC$1048576,MATCH($A215,'Hoja de Trabajo para listado'!$CD$155:$CD$1048576,0),MATCH((CUADRO!F$5&amp;$E215),'Hoja de Trabajo para listado'!$CD$151:$DC$151,0)),0)</f>
        <v>0</v>
      </c>
      <c r="G215" s="245">
        <f ca="1">+IFERROR(INDEX('Hoja de Trabajo para listado'!$A$155:$Z$1048576,MATCH($A215,'Hoja de Trabajo para listado'!$A$155:$A$1048576,0),MATCH((CUADRO!G$5&amp;$E215),'Hoja de Trabajo para listado'!$A$151:$Z$151,0)),0)+IFERROR(INDEX('Hoja de Trabajo para listado'!$AB$155:$BA$1048576,MATCH($A215,'Hoja de Trabajo para listado'!$AB$155:$AB$1048576,0),MATCH((CUADRO!G$5&amp;$E215),'Hoja de Trabajo para listado'!$AB$151:$BA$151,0)),0)+IFERROR(INDEX('Hoja de Trabajo para listado'!$BC$155:$CB$1048576,MATCH($A215,'Hoja de Trabajo para listado'!$BC$155:$BC$1048576,0),MATCH((CUADRO!G$5&amp;$E215),'Hoja de Trabajo para listado'!$BC$151:$CB$151,0)),0)+IFERROR(INDEX('Hoja de Trabajo para listado'!$DE$153:$DG$274,MATCH($A215,'Hoja de Trabajo para listado'!$DE$153:$DE$1048576,0),MATCH((CUADRO!G$5&amp;$E215),'Hoja de Trabajo para listado'!$DE$151:$DG$151,0)),0)+IFERROR(INDEX('Hoja de Trabajo para listado'!$CD$155:$DC$1048576,MATCH($A215,'Hoja de Trabajo para listado'!$CD$155:$CD$1048576,0),MATCH((CUADRO!G$5&amp;$E215),'Hoja de Trabajo para listado'!$CD$151:$DC$151,0)),0)</f>
        <v>0</v>
      </c>
      <c r="H215" s="245">
        <f ca="1">+IFERROR(INDEX('Hoja de Trabajo para listado'!$A$155:$Z$1048576,MATCH($A215,'Hoja de Trabajo para listado'!$A$155:$A$1048576,0),MATCH((CUADRO!H$5&amp;$E215),'Hoja de Trabajo para listado'!$A$151:$Z$151,0)),0)+IFERROR(INDEX('Hoja de Trabajo para listado'!$AB$155:$BA$1048576,MATCH($A215,'Hoja de Trabajo para listado'!$AB$155:$AB$1048576,0),MATCH((CUADRO!H$5&amp;$E215),'Hoja de Trabajo para listado'!$AB$151:$BA$151,0)),0)+IFERROR(INDEX('Hoja de Trabajo para listado'!$BC$155:$CB$1048576,MATCH($A215,'Hoja de Trabajo para listado'!$BC$155:$BC$1048576,0),MATCH((CUADRO!H$5&amp;$E215),'Hoja de Trabajo para listado'!$BC$151:$CB$151,0)),0)+IFERROR(INDEX('Hoja de Trabajo para listado'!$DE$153:$DG$274,MATCH($A215,'Hoja de Trabajo para listado'!$DE$153:$DE$1048576,0),MATCH((CUADRO!H$5&amp;$E215),'Hoja de Trabajo para listado'!$DE$151:$DG$151,0)),0)+IFERROR(INDEX('Hoja de Trabajo para listado'!$CD$155:$DC$1048576,MATCH($A215,'Hoja de Trabajo para listado'!$CD$155:$CD$1048576,0),MATCH((CUADRO!H$5&amp;$E215),'Hoja de Trabajo para listado'!$CD$151:$DC$151,0)),0)</f>
        <v>0</v>
      </c>
      <c r="I215" s="245">
        <f ca="1">+IFERROR(INDEX('Hoja de Trabajo para listado'!$A$155:$Z$1048576,MATCH($A215,'Hoja de Trabajo para listado'!$A$155:$A$1048576,0),MATCH((CUADRO!I$5&amp;$E215),'Hoja de Trabajo para listado'!$A$151:$Z$151,0)),0)+IFERROR(INDEX('Hoja de Trabajo para listado'!$AB$155:$BA$1048576,MATCH($A215,'Hoja de Trabajo para listado'!$AB$155:$AB$1048576,0),MATCH((CUADRO!I$5&amp;$E215),'Hoja de Trabajo para listado'!$AB$151:$BA$151,0)),0)+IFERROR(INDEX('Hoja de Trabajo para listado'!$BC$155:$CB$1048576,MATCH($A215,'Hoja de Trabajo para listado'!$BC$155:$BC$1048576,0),MATCH((CUADRO!I$5&amp;$E215),'Hoja de Trabajo para listado'!$BC$151:$CB$151,0)),0)+IFERROR(INDEX('Hoja de Trabajo para listado'!$DE$153:$DG$274,MATCH($A215,'Hoja de Trabajo para listado'!$DE$153:$DE$1048576,0),MATCH((CUADRO!I$5&amp;$E215),'Hoja de Trabajo para listado'!$DE$151:$DG$151,0)),0)+IFERROR(INDEX('Hoja de Trabajo para listado'!$CD$155:$DC$1048576,MATCH($A215,'Hoja de Trabajo para listado'!$CD$155:$CD$1048576,0),MATCH((CUADRO!I$5&amp;$E215),'Hoja de Trabajo para listado'!$CD$151:$DC$151,0)),0)</f>
        <v>13222.66</v>
      </c>
      <c r="J215" s="245">
        <f ca="1">+IFERROR(INDEX('Hoja de Trabajo para listado'!$A$155:$Z$1048576,MATCH($A215,'Hoja de Trabajo para listado'!$A$155:$A$1048576,0),MATCH((CUADRO!J$5&amp;$E215),'Hoja de Trabajo para listado'!$A$151:$Z$151,0)),0)+IFERROR(INDEX('Hoja de Trabajo para listado'!$AB$155:$BA$1048576,MATCH($A215,'Hoja de Trabajo para listado'!$AB$155:$AB$1048576,0),MATCH((CUADRO!J$5&amp;$E215),'Hoja de Trabajo para listado'!$AB$151:$BA$151,0)),0)+IFERROR(INDEX('Hoja de Trabajo para listado'!$BC$155:$CB$1048576,MATCH($A215,'Hoja de Trabajo para listado'!$BC$155:$BC$1048576,0),MATCH((CUADRO!J$5&amp;$E215),'Hoja de Trabajo para listado'!$BC$151:$CB$151,0)),0)+IFERROR(INDEX('Hoja de Trabajo para listado'!$DE$153:$DG$274,MATCH($A215,'Hoja de Trabajo para listado'!$DE$153:$DE$1048576,0),MATCH((CUADRO!J$5&amp;$E215),'Hoja de Trabajo para listado'!$DE$151:$DG$151,0)),0)+IFERROR(INDEX('Hoja de Trabajo para listado'!$CD$155:$DC$1048576,MATCH($A215,'Hoja de Trabajo para listado'!$CD$155:$CD$1048576,0),MATCH((CUADRO!J$5&amp;$E215),'Hoja de Trabajo para listado'!$CD$151:$DC$151,0)),0)</f>
        <v>0</v>
      </c>
      <c r="K215" s="245">
        <f ca="1">+IFERROR(INDEX('Hoja de Trabajo para listado'!$A$155:$Z$1048576,MATCH($A215,'Hoja de Trabajo para listado'!$A$155:$A$1048576,0),MATCH((CUADRO!K$5&amp;$E215),'Hoja de Trabajo para listado'!$A$151:$Z$151,0)),0)+IFERROR(INDEX('Hoja de Trabajo para listado'!$AB$155:$BA$1048576,MATCH($A215,'Hoja de Trabajo para listado'!$AB$155:$AB$1048576,0),MATCH((CUADRO!K$5&amp;$E215),'Hoja de Trabajo para listado'!$AB$151:$BA$151,0)),0)+IFERROR(INDEX('Hoja de Trabajo para listado'!$BC$155:$CB$1048576,MATCH($A215,'Hoja de Trabajo para listado'!$BC$155:$BC$1048576,0),MATCH((CUADRO!K$5&amp;$E215),'Hoja de Trabajo para listado'!$BC$151:$CB$151,0)),0)+IFERROR(INDEX('Hoja de Trabajo para listado'!$DE$153:$DG$274,MATCH($A215,'Hoja de Trabajo para listado'!$DE$153:$DE$1048576,0),MATCH((CUADRO!K$5&amp;$E215),'Hoja de Trabajo para listado'!$DE$151:$DG$151,0)),0)+IFERROR(INDEX('Hoja de Trabajo para listado'!$CD$155:$DC$1048576,MATCH($A215,'Hoja de Trabajo para listado'!$CD$155:$CD$1048576,0),MATCH((CUADRO!K$5&amp;$E215),'Hoja de Trabajo para listado'!$CD$151:$DC$151,0)),0)</f>
        <v>0</v>
      </c>
      <c r="L215" s="245">
        <f ca="1">+IFERROR(INDEX('Hoja de Trabajo para listado'!$A$155:$Z$1048576,MATCH($A215,'Hoja de Trabajo para listado'!$A$155:$A$1048576,0),MATCH((CUADRO!L$5&amp;$E215),'Hoja de Trabajo para listado'!$A$151:$Z$151,0)),0)+IFERROR(INDEX('Hoja de Trabajo para listado'!$AB$155:$BA$1048576,MATCH($A215,'Hoja de Trabajo para listado'!$AB$155:$AB$1048576,0),MATCH((CUADRO!L$5&amp;$E215),'Hoja de Trabajo para listado'!$AB$151:$BA$151,0)),0)+IFERROR(INDEX('Hoja de Trabajo para listado'!$BC$155:$CB$1048576,MATCH($A215,'Hoja de Trabajo para listado'!$BC$155:$BC$1048576,0),MATCH((CUADRO!L$5&amp;$E215),'Hoja de Trabajo para listado'!$BC$151:$CB$151,0)),0)+IFERROR(INDEX('Hoja de Trabajo para listado'!$DE$153:$DG$274,MATCH($A215,'Hoja de Trabajo para listado'!$DE$153:$DE$1048576,0),MATCH((CUADRO!L$5&amp;$E215),'Hoja de Trabajo para listado'!$DE$151:$DG$151,0)),0)+IFERROR(INDEX('Hoja de Trabajo para listado'!$CD$155:$DC$1048576,MATCH($A215,'Hoja de Trabajo para listado'!$CD$155:$CD$1048576,0),MATCH((CUADRO!L$5&amp;$E215),'Hoja de Trabajo para listado'!$CD$151:$DC$151,0)),0)</f>
        <v>0</v>
      </c>
      <c r="M215" s="245">
        <f ca="1">+IFERROR(INDEX('Hoja de Trabajo para listado'!$A$155:$Z$1048576,MATCH($A215,'Hoja de Trabajo para listado'!$A$155:$A$1048576,0),MATCH((CUADRO!M$5&amp;$E215),'Hoja de Trabajo para listado'!$A$151:$Z$151,0)),0)+IFERROR(INDEX('Hoja de Trabajo para listado'!$AB$155:$BA$1048576,MATCH($A215,'Hoja de Trabajo para listado'!$AB$155:$AB$1048576,0),MATCH((CUADRO!M$5&amp;$E215),'Hoja de Trabajo para listado'!$AB$151:$BA$151,0)),0)+IFERROR(INDEX('Hoja de Trabajo para listado'!$BC$155:$CB$1048576,MATCH($A215,'Hoja de Trabajo para listado'!$BC$155:$BC$1048576,0),MATCH((CUADRO!M$5&amp;$E215),'Hoja de Trabajo para listado'!$BC$151:$CB$151,0)),0)+IFERROR(INDEX('Hoja de Trabajo para listado'!$DE$153:$DG$274,MATCH($A215,'Hoja de Trabajo para listado'!$DE$153:$DE$1048576,0),MATCH((CUADRO!M$5&amp;$E215),'Hoja de Trabajo para listado'!$DE$151:$DG$151,0)),0)+IFERROR(INDEX('Hoja de Trabajo para listado'!$CD$155:$DC$1048576,MATCH($A215,'Hoja de Trabajo para listado'!$CD$155:$CD$1048576,0),MATCH((CUADRO!M$5&amp;$E215),'Hoja de Trabajo para listado'!$CD$151:$DC$151,0)),0)</f>
        <v>0</v>
      </c>
      <c r="N215" s="245">
        <f ca="1">+IFERROR(INDEX('Hoja de Trabajo para listado'!$A$155:$Z$1048576,MATCH($A215,'Hoja de Trabajo para listado'!$A$155:$A$1048576,0),MATCH((CUADRO!N$5&amp;$E215),'Hoja de Trabajo para listado'!$A$151:$Z$151,0)),0)+IFERROR(INDEX('Hoja de Trabajo para listado'!$AB$155:$BA$1048576,MATCH($A215,'Hoja de Trabajo para listado'!$AB$155:$AB$1048576,0),MATCH((CUADRO!N$5&amp;$E215),'Hoja de Trabajo para listado'!$AB$151:$BA$151,0)),0)+IFERROR(INDEX('Hoja de Trabajo para listado'!$BC$155:$CB$1048576,MATCH($A215,'Hoja de Trabajo para listado'!$BC$155:$BC$1048576,0),MATCH((CUADRO!N$5&amp;$E215),'Hoja de Trabajo para listado'!$BC$151:$CB$151,0)),0)+IFERROR(INDEX('Hoja de Trabajo para listado'!$DE$153:$DG$274,MATCH($A215,'Hoja de Trabajo para listado'!$DE$153:$DE$1048576,0),MATCH((CUADRO!N$5&amp;$E215),'Hoja de Trabajo para listado'!$DE$151:$DG$151,0)),0)+IFERROR(INDEX('Hoja de Trabajo para listado'!$CD$155:$DC$1048576,MATCH($A215,'Hoja de Trabajo para listado'!$CD$155:$CD$1048576,0),MATCH((CUADRO!N$5&amp;$E215),'Hoja de Trabajo para listado'!$CD$151:$DC$151,0)),0)</f>
        <v>0</v>
      </c>
      <c r="O215" s="245">
        <f ca="1">+IFERROR(INDEX('Hoja de Trabajo para listado'!$A$155:$Z$1048576,MATCH($A215,'Hoja de Trabajo para listado'!$A$155:$A$1048576,0),MATCH((CUADRO!O$5&amp;$E215),'Hoja de Trabajo para listado'!$A$151:$Z$151,0)),0)+IFERROR(INDEX('Hoja de Trabajo para listado'!$AB$155:$BA$1048576,MATCH($A215,'Hoja de Trabajo para listado'!$AB$155:$AB$1048576,0),MATCH((CUADRO!O$5&amp;$E215),'Hoja de Trabajo para listado'!$AB$151:$BA$151,0)),0)+IFERROR(INDEX('Hoja de Trabajo para listado'!$BC$155:$CB$1048576,MATCH($A215,'Hoja de Trabajo para listado'!$BC$155:$BC$1048576,0),MATCH((CUADRO!O$5&amp;$E215),'Hoja de Trabajo para listado'!$BC$151:$CB$151,0)),0)+IFERROR(INDEX('Hoja de Trabajo para listado'!$DE$153:$DG$274,MATCH($A215,'Hoja de Trabajo para listado'!$DE$153:$DE$1048576,0),MATCH((CUADRO!O$5&amp;$E215),'Hoja de Trabajo para listado'!$DE$151:$DG$151,0)),0)+IFERROR(INDEX('Hoja de Trabajo para listado'!$CD$155:$DC$1048576,MATCH($A215,'Hoja de Trabajo para listado'!$CD$155:$CD$1048576,0),MATCH((CUADRO!O$5&amp;$E215),'Hoja de Trabajo para listado'!$CD$151:$DC$151,0)),0)</f>
        <v>0</v>
      </c>
      <c r="P215" s="245">
        <f ca="1">+IFERROR(INDEX('Hoja de Trabajo para listado'!$A$155:$Z$1048576,MATCH($A215,'Hoja de Trabajo para listado'!$A$155:$A$1048576,0),MATCH((CUADRO!P$5&amp;$E215),'Hoja de Trabajo para listado'!$A$151:$Z$151,0)),0)+IFERROR(INDEX('Hoja de Trabajo para listado'!$AB$155:$BA$1048576,MATCH($A215,'Hoja de Trabajo para listado'!$AB$155:$AB$1048576,0),MATCH((CUADRO!P$5&amp;$E215),'Hoja de Trabajo para listado'!$AB$151:$BA$151,0)),0)+IFERROR(INDEX('Hoja de Trabajo para listado'!$BC$155:$CB$1048576,MATCH($A215,'Hoja de Trabajo para listado'!$BC$155:$BC$1048576,0),MATCH((CUADRO!P$5&amp;$E215),'Hoja de Trabajo para listado'!$BC$151:$CB$151,0)),0)+IFERROR(INDEX('Hoja de Trabajo para listado'!$DE$153:$DG$274,MATCH($A215,'Hoja de Trabajo para listado'!$DE$153:$DE$1048576,0),MATCH((CUADRO!P$5&amp;$E215),'Hoja de Trabajo para listado'!$DE$151:$DG$151,0)),0)+IFERROR(INDEX('Hoja de Trabajo para listado'!$CD$155:$DC$1048576,MATCH($A215,'Hoja de Trabajo para listado'!$CD$155:$CD$1048576,0),MATCH((CUADRO!P$5&amp;$E215),'Hoja de Trabajo para listado'!$CD$151:$DC$151,0)),0)</f>
        <v>0</v>
      </c>
      <c r="Q215" s="245">
        <f ca="1">+IFERROR(INDEX('Hoja de Trabajo para listado'!$A$155:$Z$1048576,MATCH($A215,'Hoja de Trabajo para listado'!$A$155:$A$1048576,0),MATCH((CUADRO!Q$5&amp;$E215),'Hoja de Trabajo para listado'!$A$151:$Z$151,0)),0)+IFERROR(INDEX('Hoja de Trabajo para listado'!$AB$155:$BA$1048576,MATCH($A215,'Hoja de Trabajo para listado'!$AB$155:$AB$1048576,0),MATCH((CUADRO!Q$5&amp;$E215),'Hoja de Trabajo para listado'!$AB$151:$BA$151,0)),0)+IFERROR(INDEX('Hoja de Trabajo para listado'!$BC$155:$CB$1048576,MATCH($A215,'Hoja de Trabajo para listado'!$BC$155:$BC$1048576,0),MATCH((CUADRO!Q$5&amp;$E215),'Hoja de Trabajo para listado'!$BC$151:$CB$151,0)),0)+IFERROR(INDEX('Hoja de Trabajo para listado'!$DE$153:$DG$274,MATCH($A215,'Hoja de Trabajo para listado'!$DE$153:$DE$1048576,0),MATCH((CUADRO!Q$5&amp;$E215),'Hoja de Trabajo para listado'!$DE$151:$DG$151,0)),0)+IFERROR(INDEX('Hoja de Trabajo para listado'!$CD$155:$DC$1048576,MATCH($A215,'Hoja de Trabajo para listado'!$CD$155:$CD$1048576,0),MATCH((CUADRO!Q$5&amp;$E215),'Hoja de Trabajo para listado'!$CD$151:$DC$151,0)),0)</f>
        <v>0</v>
      </c>
      <c r="R215" s="245">
        <f t="shared" ca="1" si="9"/>
        <v>13222.66</v>
      </c>
      <c r="S215" s="245">
        <f ca="1">+R214+R215</f>
        <v>13222.66</v>
      </c>
      <c r="T215" s="243">
        <f ca="1">+S215</f>
        <v>13222.66</v>
      </c>
      <c r="U215" s="242">
        <f t="shared" si="10"/>
        <v>2</v>
      </c>
      <c r="V215" s="333" t="str">
        <f>+VLOOKUP(A215,bd_lista!$A$3:$E$590,5,FALSE)</f>
        <v>Instituciones Descentralizadas</v>
      </c>
      <c r="W215" s="392"/>
      <c r="X215" s="242">
        <f>+VLOOKUP(A215,[4]Sheet1!$A$13:$D$744,4,FALSE)</f>
        <v>16</v>
      </c>
      <c r="Y215" s="242" t="str">
        <f>+VLOOKUP(X215,bd_lista!$A$3:$C$590,3,FALSE)</f>
        <v>Ministerio de Educación</v>
      </c>
      <c r="Z215" s="292"/>
      <c r="AA215" s="320"/>
    </row>
    <row r="216" spans="1:27" ht="15" customHeight="1">
      <c r="A216" s="32">
        <v>298</v>
      </c>
      <c r="B216" s="387">
        <f>+A216</f>
        <v>298</v>
      </c>
      <c r="C216" s="247" t="str">
        <f>+VLOOKUP(A216,bd_lista!$A$3:$C$590,3,FALSE)</f>
        <v>Servicio Departamental de Riego - Chuquisaca</v>
      </c>
      <c r="D216" s="389" t="str">
        <f>+C216</f>
        <v>Servicio Departamental de Riego - Chuquisaca</v>
      </c>
      <c r="E216" s="247" t="s">
        <v>1304</v>
      </c>
      <c r="F216" s="243">
        <f ca="1">+IFERROR(INDEX('Hoja de Trabajo para listado'!$A$155:$Z$1048576,MATCH($A216,'Hoja de Trabajo para listado'!$A$155:$A$1048576,0),MATCH((CUADRO!F$5&amp;$E216),'Hoja de Trabajo para listado'!$A$151:$Z$151,0)),0)+IFERROR(INDEX('Hoja de Trabajo para listado'!$AB$155:$BA$1048576,MATCH($A216,'Hoja de Trabajo para listado'!$AB$155:$AB$1048576,0),MATCH((CUADRO!F$5&amp;$E216),'Hoja de Trabajo para listado'!$AB$151:$BA$151,0)),0)+IFERROR(INDEX('Hoja de Trabajo para listado'!$BC$155:$CB$1048576,MATCH($A216,'Hoja de Trabajo para listado'!$BC$155:$BC$1048576,0),MATCH((CUADRO!F$5&amp;$E216),'Hoja de Trabajo para listado'!$BC$151:$CB$151,0)),0)+IFERROR(INDEX('Hoja de Trabajo para listado'!$DE$153:$DG$274,MATCH($A216,'Hoja de Trabajo para listado'!$DE$153:$DE$1048576,0),MATCH((CUADRO!F$5&amp;$E216),'Hoja de Trabajo para listado'!$DE$151:$DG$151,0)),0)+IFERROR(INDEX('Hoja de Trabajo para listado'!$CD$155:$DC$1048576,MATCH($A216,'Hoja de Trabajo para listado'!$CD$155:$CD$1048576,0),MATCH((CUADRO!F$5&amp;$E216),'Hoja de Trabajo para listado'!$CD$151:$DC$151,0)),0)</f>
        <v>0</v>
      </c>
      <c r="G216" s="243">
        <f ca="1">+IFERROR(INDEX('Hoja de Trabajo para listado'!$A$155:$Z$1048576,MATCH($A216,'Hoja de Trabajo para listado'!$A$155:$A$1048576,0),MATCH((CUADRO!G$5&amp;$E216),'Hoja de Trabajo para listado'!$A$151:$Z$151,0)),0)+IFERROR(INDEX('Hoja de Trabajo para listado'!$AB$155:$BA$1048576,MATCH($A216,'Hoja de Trabajo para listado'!$AB$155:$AB$1048576,0),MATCH((CUADRO!G$5&amp;$E216),'Hoja de Trabajo para listado'!$AB$151:$BA$151,0)),0)+IFERROR(INDEX('Hoja de Trabajo para listado'!$BC$155:$CB$1048576,MATCH($A216,'Hoja de Trabajo para listado'!$BC$155:$BC$1048576,0),MATCH((CUADRO!G$5&amp;$E216),'Hoja de Trabajo para listado'!$BC$151:$CB$151,0)),0)+IFERROR(INDEX('Hoja de Trabajo para listado'!$DE$153:$DG$274,MATCH($A216,'Hoja de Trabajo para listado'!$DE$153:$DE$1048576,0),MATCH((CUADRO!G$5&amp;$E216),'Hoja de Trabajo para listado'!$DE$151:$DG$151,0)),0)+IFERROR(INDEX('Hoja de Trabajo para listado'!$CD$155:$DC$1048576,MATCH($A216,'Hoja de Trabajo para listado'!$CD$155:$CD$1048576,0),MATCH((CUADRO!G$5&amp;$E216),'Hoja de Trabajo para listado'!$CD$151:$DC$151,0)),0)</f>
        <v>0</v>
      </c>
      <c r="H216" s="243">
        <f ca="1">+IFERROR(INDEX('Hoja de Trabajo para listado'!$A$155:$Z$1048576,MATCH($A216,'Hoja de Trabajo para listado'!$A$155:$A$1048576,0),MATCH((CUADRO!H$5&amp;$E216),'Hoja de Trabajo para listado'!$A$151:$Z$151,0)),0)+IFERROR(INDEX('Hoja de Trabajo para listado'!$AB$155:$BA$1048576,MATCH($A216,'Hoja de Trabajo para listado'!$AB$155:$AB$1048576,0),MATCH((CUADRO!H$5&amp;$E216),'Hoja de Trabajo para listado'!$AB$151:$BA$151,0)),0)+IFERROR(INDEX('Hoja de Trabajo para listado'!$BC$155:$CB$1048576,MATCH($A216,'Hoja de Trabajo para listado'!$BC$155:$BC$1048576,0),MATCH((CUADRO!H$5&amp;$E216),'Hoja de Trabajo para listado'!$BC$151:$CB$151,0)),0)+IFERROR(INDEX('Hoja de Trabajo para listado'!$DE$153:$DG$274,MATCH($A216,'Hoja de Trabajo para listado'!$DE$153:$DE$1048576,0),MATCH((CUADRO!H$5&amp;$E216),'Hoja de Trabajo para listado'!$DE$151:$DG$151,0)),0)+IFERROR(INDEX('Hoja de Trabajo para listado'!$CD$155:$DC$1048576,MATCH($A216,'Hoja de Trabajo para listado'!$CD$155:$CD$1048576,0),MATCH((CUADRO!H$5&amp;$E216),'Hoja de Trabajo para listado'!$CD$151:$DC$151,0)),0)</f>
        <v>0</v>
      </c>
      <c r="I216" s="243">
        <f ca="1">+IFERROR(INDEX('Hoja de Trabajo para listado'!$A$155:$Z$1048576,MATCH($A216,'Hoja de Trabajo para listado'!$A$155:$A$1048576,0),MATCH((CUADRO!I$5&amp;$E216),'Hoja de Trabajo para listado'!$A$151:$Z$151,0)),0)+IFERROR(INDEX('Hoja de Trabajo para listado'!$AB$155:$BA$1048576,MATCH($A216,'Hoja de Trabajo para listado'!$AB$155:$AB$1048576,0),MATCH((CUADRO!I$5&amp;$E216),'Hoja de Trabajo para listado'!$AB$151:$BA$151,0)),0)+IFERROR(INDEX('Hoja de Trabajo para listado'!$BC$155:$CB$1048576,MATCH($A216,'Hoja de Trabajo para listado'!$BC$155:$BC$1048576,0),MATCH((CUADRO!I$5&amp;$E216),'Hoja de Trabajo para listado'!$BC$151:$CB$151,0)),0)+IFERROR(INDEX('Hoja de Trabajo para listado'!$DE$153:$DG$274,MATCH($A216,'Hoja de Trabajo para listado'!$DE$153:$DE$1048576,0),MATCH((CUADRO!I$5&amp;$E216),'Hoja de Trabajo para listado'!$DE$151:$DG$151,0)),0)+IFERROR(INDEX('Hoja de Trabajo para listado'!$CD$155:$DC$1048576,MATCH($A216,'Hoja de Trabajo para listado'!$CD$155:$CD$1048576,0),MATCH((CUADRO!I$5&amp;$E216),'Hoja de Trabajo para listado'!$CD$151:$DC$151,0)),0)</f>
        <v>0</v>
      </c>
      <c r="J216" s="243">
        <f ca="1">+IFERROR(INDEX('Hoja de Trabajo para listado'!$A$155:$Z$1048576,MATCH($A216,'Hoja de Trabajo para listado'!$A$155:$A$1048576,0),MATCH((CUADRO!J$5&amp;$E216),'Hoja de Trabajo para listado'!$A$151:$Z$151,0)),0)+IFERROR(INDEX('Hoja de Trabajo para listado'!$AB$155:$BA$1048576,MATCH($A216,'Hoja de Trabajo para listado'!$AB$155:$AB$1048576,0),MATCH((CUADRO!J$5&amp;$E216),'Hoja de Trabajo para listado'!$AB$151:$BA$151,0)),0)+IFERROR(INDEX('Hoja de Trabajo para listado'!$BC$155:$CB$1048576,MATCH($A216,'Hoja de Trabajo para listado'!$BC$155:$BC$1048576,0),MATCH((CUADRO!J$5&amp;$E216),'Hoja de Trabajo para listado'!$BC$151:$CB$151,0)),0)+IFERROR(INDEX('Hoja de Trabajo para listado'!$DE$153:$DG$274,MATCH($A216,'Hoja de Trabajo para listado'!$DE$153:$DE$1048576,0),MATCH((CUADRO!J$5&amp;$E216),'Hoja de Trabajo para listado'!$DE$151:$DG$151,0)),0)+IFERROR(INDEX('Hoja de Trabajo para listado'!$CD$155:$DC$1048576,MATCH($A216,'Hoja de Trabajo para listado'!$CD$155:$CD$1048576,0),MATCH((CUADRO!J$5&amp;$E216),'Hoja de Trabajo para listado'!$CD$151:$DC$151,0)),0)</f>
        <v>0</v>
      </c>
      <c r="K216" s="243">
        <f ca="1">+IFERROR(INDEX('Hoja de Trabajo para listado'!$A$155:$Z$1048576,MATCH($A216,'Hoja de Trabajo para listado'!$A$155:$A$1048576,0),MATCH((CUADRO!K$5&amp;$E216),'Hoja de Trabajo para listado'!$A$151:$Z$151,0)),0)+IFERROR(INDEX('Hoja de Trabajo para listado'!$AB$155:$BA$1048576,MATCH($A216,'Hoja de Trabajo para listado'!$AB$155:$AB$1048576,0),MATCH((CUADRO!K$5&amp;$E216),'Hoja de Trabajo para listado'!$AB$151:$BA$151,0)),0)+IFERROR(INDEX('Hoja de Trabajo para listado'!$BC$155:$CB$1048576,MATCH($A216,'Hoja de Trabajo para listado'!$BC$155:$BC$1048576,0),MATCH((CUADRO!K$5&amp;$E216),'Hoja de Trabajo para listado'!$BC$151:$CB$151,0)),0)+IFERROR(INDEX('Hoja de Trabajo para listado'!$DE$153:$DG$274,MATCH($A216,'Hoja de Trabajo para listado'!$DE$153:$DE$1048576,0),MATCH((CUADRO!K$5&amp;$E216),'Hoja de Trabajo para listado'!$DE$151:$DG$151,0)),0)+IFERROR(INDEX('Hoja de Trabajo para listado'!$CD$155:$DC$1048576,MATCH($A216,'Hoja de Trabajo para listado'!$CD$155:$CD$1048576,0),MATCH((CUADRO!K$5&amp;$E216),'Hoja de Trabajo para listado'!$CD$151:$DC$151,0)),0)</f>
        <v>0</v>
      </c>
      <c r="L216" s="243">
        <f ca="1">+IFERROR(INDEX('Hoja de Trabajo para listado'!$A$155:$Z$1048576,MATCH($A216,'Hoja de Trabajo para listado'!$A$155:$A$1048576,0),MATCH((CUADRO!L$5&amp;$E216),'Hoja de Trabajo para listado'!$A$151:$Z$151,0)),0)+IFERROR(INDEX('Hoja de Trabajo para listado'!$AB$155:$BA$1048576,MATCH($A216,'Hoja de Trabajo para listado'!$AB$155:$AB$1048576,0),MATCH((CUADRO!L$5&amp;$E216),'Hoja de Trabajo para listado'!$AB$151:$BA$151,0)),0)+IFERROR(INDEX('Hoja de Trabajo para listado'!$BC$155:$CB$1048576,MATCH($A216,'Hoja de Trabajo para listado'!$BC$155:$BC$1048576,0),MATCH((CUADRO!L$5&amp;$E216),'Hoja de Trabajo para listado'!$BC$151:$CB$151,0)),0)+IFERROR(INDEX('Hoja de Trabajo para listado'!$DE$153:$DG$274,MATCH($A216,'Hoja de Trabajo para listado'!$DE$153:$DE$1048576,0),MATCH((CUADRO!L$5&amp;$E216),'Hoja de Trabajo para listado'!$DE$151:$DG$151,0)),0)+IFERROR(INDEX('Hoja de Trabajo para listado'!$CD$155:$DC$1048576,MATCH($A216,'Hoja de Trabajo para listado'!$CD$155:$CD$1048576,0),MATCH((CUADRO!L$5&amp;$E216),'Hoja de Trabajo para listado'!$CD$151:$DC$151,0)),0)</f>
        <v>0</v>
      </c>
      <c r="M216" s="243">
        <f ca="1">+IFERROR(INDEX('Hoja de Trabajo para listado'!$A$155:$Z$1048576,MATCH($A216,'Hoja de Trabajo para listado'!$A$155:$A$1048576,0),MATCH((CUADRO!M$5&amp;$E216),'Hoja de Trabajo para listado'!$A$151:$Z$151,0)),0)+IFERROR(INDEX('Hoja de Trabajo para listado'!$AB$155:$BA$1048576,MATCH($A216,'Hoja de Trabajo para listado'!$AB$155:$AB$1048576,0),MATCH((CUADRO!M$5&amp;$E216),'Hoja de Trabajo para listado'!$AB$151:$BA$151,0)),0)+IFERROR(INDEX('Hoja de Trabajo para listado'!$BC$155:$CB$1048576,MATCH($A216,'Hoja de Trabajo para listado'!$BC$155:$BC$1048576,0),MATCH((CUADRO!M$5&amp;$E216),'Hoja de Trabajo para listado'!$BC$151:$CB$151,0)),0)+IFERROR(INDEX('Hoja de Trabajo para listado'!$DE$153:$DG$274,MATCH($A216,'Hoja de Trabajo para listado'!$DE$153:$DE$1048576,0),MATCH((CUADRO!M$5&amp;$E216),'Hoja de Trabajo para listado'!$DE$151:$DG$151,0)),0)+IFERROR(INDEX('Hoja de Trabajo para listado'!$CD$155:$DC$1048576,MATCH($A216,'Hoja de Trabajo para listado'!$CD$155:$CD$1048576,0),MATCH((CUADRO!M$5&amp;$E216),'Hoja de Trabajo para listado'!$CD$151:$DC$151,0)),0)</f>
        <v>0</v>
      </c>
      <c r="N216" s="243">
        <f ca="1">+IFERROR(INDEX('Hoja de Trabajo para listado'!$A$155:$Z$1048576,MATCH($A216,'Hoja de Trabajo para listado'!$A$155:$A$1048576,0),MATCH((CUADRO!N$5&amp;$E216),'Hoja de Trabajo para listado'!$A$151:$Z$151,0)),0)+IFERROR(INDEX('Hoja de Trabajo para listado'!$AB$155:$BA$1048576,MATCH($A216,'Hoja de Trabajo para listado'!$AB$155:$AB$1048576,0),MATCH((CUADRO!N$5&amp;$E216),'Hoja de Trabajo para listado'!$AB$151:$BA$151,0)),0)+IFERROR(INDEX('Hoja de Trabajo para listado'!$BC$155:$CB$1048576,MATCH($A216,'Hoja de Trabajo para listado'!$BC$155:$BC$1048576,0),MATCH((CUADRO!N$5&amp;$E216),'Hoja de Trabajo para listado'!$BC$151:$CB$151,0)),0)+IFERROR(INDEX('Hoja de Trabajo para listado'!$DE$153:$DG$274,MATCH($A216,'Hoja de Trabajo para listado'!$DE$153:$DE$1048576,0),MATCH((CUADRO!N$5&amp;$E216),'Hoja de Trabajo para listado'!$DE$151:$DG$151,0)),0)+IFERROR(INDEX('Hoja de Trabajo para listado'!$CD$155:$DC$1048576,MATCH($A216,'Hoja de Trabajo para listado'!$CD$155:$CD$1048576,0),MATCH((CUADRO!N$5&amp;$E216),'Hoja de Trabajo para listado'!$CD$151:$DC$151,0)),0)</f>
        <v>0</v>
      </c>
      <c r="O216" s="243">
        <f ca="1">+IFERROR(INDEX('Hoja de Trabajo para listado'!$A$155:$Z$1048576,MATCH($A216,'Hoja de Trabajo para listado'!$A$155:$A$1048576,0),MATCH((CUADRO!O$5&amp;$E216),'Hoja de Trabajo para listado'!$A$151:$Z$151,0)),0)+IFERROR(INDEX('Hoja de Trabajo para listado'!$AB$155:$BA$1048576,MATCH($A216,'Hoja de Trabajo para listado'!$AB$155:$AB$1048576,0),MATCH((CUADRO!O$5&amp;$E216),'Hoja de Trabajo para listado'!$AB$151:$BA$151,0)),0)+IFERROR(INDEX('Hoja de Trabajo para listado'!$BC$155:$CB$1048576,MATCH($A216,'Hoja de Trabajo para listado'!$BC$155:$BC$1048576,0),MATCH((CUADRO!O$5&amp;$E216),'Hoja de Trabajo para listado'!$BC$151:$CB$151,0)),0)+IFERROR(INDEX('Hoja de Trabajo para listado'!$DE$153:$DG$274,MATCH($A216,'Hoja de Trabajo para listado'!$DE$153:$DE$1048576,0),MATCH((CUADRO!O$5&amp;$E216),'Hoja de Trabajo para listado'!$DE$151:$DG$151,0)),0)+IFERROR(INDEX('Hoja de Trabajo para listado'!$CD$155:$DC$1048576,MATCH($A216,'Hoja de Trabajo para listado'!$CD$155:$CD$1048576,0),MATCH((CUADRO!O$5&amp;$E216),'Hoja de Trabajo para listado'!$CD$151:$DC$151,0)),0)</f>
        <v>0</v>
      </c>
      <c r="P216" s="243">
        <f ca="1">+IFERROR(INDEX('Hoja de Trabajo para listado'!$A$155:$Z$1048576,MATCH($A216,'Hoja de Trabajo para listado'!$A$155:$A$1048576,0),MATCH((CUADRO!P$5&amp;$E216),'Hoja de Trabajo para listado'!$A$151:$Z$151,0)),0)+IFERROR(INDEX('Hoja de Trabajo para listado'!$AB$155:$BA$1048576,MATCH($A216,'Hoja de Trabajo para listado'!$AB$155:$AB$1048576,0),MATCH((CUADRO!P$5&amp;$E216),'Hoja de Trabajo para listado'!$AB$151:$BA$151,0)),0)+IFERROR(INDEX('Hoja de Trabajo para listado'!$BC$155:$CB$1048576,MATCH($A216,'Hoja de Trabajo para listado'!$BC$155:$BC$1048576,0),MATCH((CUADRO!P$5&amp;$E216),'Hoja de Trabajo para listado'!$BC$151:$CB$151,0)),0)+IFERROR(INDEX('Hoja de Trabajo para listado'!$DE$153:$DG$274,MATCH($A216,'Hoja de Trabajo para listado'!$DE$153:$DE$1048576,0),MATCH((CUADRO!P$5&amp;$E216),'Hoja de Trabajo para listado'!$DE$151:$DG$151,0)),0)+IFERROR(INDEX('Hoja de Trabajo para listado'!$CD$155:$DC$1048576,MATCH($A216,'Hoja de Trabajo para listado'!$CD$155:$CD$1048576,0),MATCH((CUADRO!P$5&amp;$E216),'Hoja de Trabajo para listado'!$CD$151:$DC$151,0)),0)</f>
        <v>0</v>
      </c>
      <c r="Q216" s="243">
        <f ca="1">+IFERROR(INDEX('Hoja de Trabajo para listado'!$A$155:$Z$1048576,MATCH($A216,'Hoja de Trabajo para listado'!$A$155:$A$1048576,0),MATCH((CUADRO!Q$5&amp;$E216),'Hoja de Trabajo para listado'!$A$151:$Z$151,0)),0)+IFERROR(INDEX('Hoja de Trabajo para listado'!$AB$155:$BA$1048576,MATCH($A216,'Hoja de Trabajo para listado'!$AB$155:$AB$1048576,0),MATCH((CUADRO!Q$5&amp;$E216),'Hoja de Trabajo para listado'!$AB$151:$BA$151,0)),0)+IFERROR(INDEX('Hoja de Trabajo para listado'!$BC$155:$CB$1048576,MATCH($A216,'Hoja de Trabajo para listado'!$BC$155:$BC$1048576,0),MATCH((CUADRO!Q$5&amp;$E216),'Hoja de Trabajo para listado'!$BC$151:$CB$151,0)),0)+IFERROR(INDEX('Hoja de Trabajo para listado'!$DE$153:$DG$274,MATCH($A216,'Hoja de Trabajo para listado'!$DE$153:$DE$1048576,0),MATCH((CUADRO!Q$5&amp;$E216),'Hoja de Trabajo para listado'!$DE$151:$DG$151,0)),0)+IFERROR(INDEX('Hoja de Trabajo para listado'!$CD$155:$DC$1048576,MATCH($A216,'Hoja de Trabajo para listado'!$CD$155:$CD$1048576,0),MATCH((CUADRO!Q$5&amp;$E216),'Hoja de Trabajo para listado'!$CD$151:$DC$151,0)),0)</f>
        <v>0</v>
      </c>
      <c r="R216" s="243">
        <f t="shared" ca="1" si="9"/>
        <v>0</v>
      </c>
      <c r="S216" s="243"/>
      <c r="T216" s="243">
        <f ca="1">+T217</f>
        <v>125000</v>
      </c>
      <c r="U216" s="242">
        <f t="shared" si="10"/>
        <v>1</v>
      </c>
      <c r="V216" s="333" t="str">
        <f>+VLOOKUP(A216,bd_lista!$A$3:$E$590,5,FALSE)</f>
        <v>Instituciones Descentralizadas</v>
      </c>
      <c r="W216" s="391" t="str">
        <f>+V216</f>
        <v>Instituciones Descentralizadas</v>
      </c>
      <c r="X216" s="242">
        <f>+VLOOKUP(A216,[4]Sheet1!$A$13:$D$744,4,FALSE)</f>
        <v>86</v>
      </c>
      <c r="Y216" s="242" t="str">
        <f>+VLOOKUP(X216,bd_lista!$A$3:$C$590,3,FALSE)</f>
        <v>Ministerio de Medio Ambiente y Agua</v>
      </c>
      <c r="Z216" s="294">
        <f>+X216</f>
        <v>86</v>
      </c>
      <c r="AA216" s="295" t="str">
        <f>+Y216</f>
        <v>Ministerio de Medio Ambiente y Agua</v>
      </c>
    </row>
    <row r="217" spans="1:27" ht="15" customHeight="1">
      <c r="A217" s="32">
        <v>298</v>
      </c>
      <c r="B217" s="388"/>
      <c r="C217" s="333" t="str">
        <f>+VLOOKUP(A217,bd_lista!$A$3:$C$590,3,FALSE)</f>
        <v>Servicio Departamental de Riego - Chuquisaca</v>
      </c>
      <c r="D217" s="390"/>
      <c r="E217" s="333" t="s">
        <v>1305</v>
      </c>
      <c r="F217" s="245">
        <f ca="1">+IFERROR(INDEX('Hoja de Trabajo para listado'!$A$155:$Z$1048576,MATCH($A217,'Hoja de Trabajo para listado'!$A$155:$A$1048576,0),MATCH((CUADRO!F$5&amp;$E217),'Hoja de Trabajo para listado'!$A$151:$Z$151,0)),0)+IFERROR(INDEX('Hoja de Trabajo para listado'!$AB$155:$BA$1048576,MATCH($A217,'Hoja de Trabajo para listado'!$AB$155:$AB$1048576,0),MATCH((CUADRO!F$5&amp;$E217),'Hoja de Trabajo para listado'!$AB$151:$BA$151,0)),0)+IFERROR(INDEX('Hoja de Trabajo para listado'!$BC$155:$CB$1048576,MATCH($A217,'Hoja de Trabajo para listado'!$BC$155:$BC$1048576,0),MATCH((CUADRO!F$5&amp;$E217),'Hoja de Trabajo para listado'!$BC$151:$CB$151,0)),0)+IFERROR(INDEX('Hoja de Trabajo para listado'!$DE$153:$DG$274,MATCH($A217,'Hoja de Trabajo para listado'!$DE$153:$DE$1048576,0),MATCH((CUADRO!F$5&amp;$E217),'Hoja de Trabajo para listado'!$DE$151:$DG$151,0)),0)+IFERROR(INDEX('Hoja de Trabajo para listado'!$CD$155:$DC$1048576,MATCH($A217,'Hoja de Trabajo para listado'!$CD$155:$CD$1048576,0),MATCH((CUADRO!F$5&amp;$E217),'Hoja de Trabajo para listado'!$CD$151:$DC$151,0)),0)</f>
        <v>0</v>
      </c>
      <c r="G217" s="245">
        <f ca="1">+IFERROR(INDEX('Hoja de Trabajo para listado'!$A$155:$Z$1048576,MATCH($A217,'Hoja de Trabajo para listado'!$A$155:$A$1048576,0),MATCH((CUADRO!G$5&amp;$E217),'Hoja de Trabajo para listado'!$A$151:$Z$151,0)),0)+IFERROR(INDEX('Hoja de Trabajo para listado'!$AB$155:$BA$1048576,MATCH($A217,'Hoja de Trabajo para listado'!$AB$155:$AB$1048576,0),MATCH((CUADRO!G$5&amp;$E217),'Hoja de Trabajo para listado'!$AB$151:$BA$151,0)),0)+IFERROR(INDEX('Hoja de Trabajo para listado'!$BC$155:$CB$1048576,MATCH($A217,'Hoja de Trabajo para listado'!$BC$155:$BC$1048576,0),MATCH((CUADRO!G$5&amp;$E217),'Hoja de Trabajo para listado'!$BC$151:$CB$151,0)),0)+IFERROR(INDEX('Hoja de Trabajo para listado'!$DE$153:$DG$274,MATCH($A217,'Hoja de Trabajo para listado'!$DE$153:$DE$1048576,0),MATCH((CUADRO!G$5&amp;$E217),'Hoja de Trabajo para listado'!$DE$151:$DG$151,0)),0)+IFERROR(INDEX('Hoja de Trabajo para listado'!$CD$155:$DC$1048576,MATCH($A217,'Hoja de Trabajo para listado'!$CD$155:$CD$1048576,0),MATCH((CUADRO!G$5&amp;$E217),'Hoja de Trabajo para listado'!$CD$151:$DC$151,0)),0)</f>
        <v>0</v>
      </c>
      <c r="H217" s="245">
        <f ca="1">+IFERROR(INDEX('Hoja de Trabajo para listado'!$A$155:$Z$1048576,MATCH($A217,'Hoja de Trabajo para listado'!$A$155:$A$1048576,0),MATCH((CUADRO!H$5&amp;$E217),'Hoja de Trabajo para listado'!$A$151:$Z$151,0)),0)+IFERROR(INDEX('Hoja de Trabajo para listado'!$AB$155:$BA$1048576,MATCH($A217,'Hoja de Trabajo para listado'!$AB$155:$AB$1048576,0),MATCH((CUADRO!H$5&amp;$E217),'Hoja de Trabajo para listado'!$AB$151:$BA$151,0)),0)+IFERROR(INDEX('Hoja de Trabajo para listado'!$BC$155:$CB$1048576,MATCH($A217,'Hoja de Trabajo para listado'!$BC$155:$BC$1048576,0),MATCH((CUADRO!H$5&amp;$E217),'Hoja de Trabajo para listado'!$BC$151:$CB$151,0)),0)+IFERROR(INDEX('Hoja de Trabajo para listado'!$DE$153:$DG$274,MATCH($A217,'Hoja de Trabajo para listado'!$DE$153:$DE$1048576,0),MATCH((CUADRO!H$5&amp;$E217),'Hoja de Trabajo para listado'!$DE$151:$DG$151,0)),0)+IFERROR(INDEX('Hoja de Trabajo para listado'!$CD$155:$DC$1048576,MATCH($A217,'Hoja de Trabajo para listado'!$CD$155:$CD$1048576,0),MATCH((CUADRO!H$5&amp;$E217),'Hoja de Trabajo para listado'!$CD$151:$DC$151,0)),0)</f>
        <v>0</v>
      </c>
      <c r="I217" s="245">
        <f ca="1">+IFERROR(INDEX('Hoja de Trabajo para listado'!$A$155:$Z$1048576,MATCH($A217,'Hoja de Trabajo para listado'!$A$155:$A$1048576,0),MATCH((CUADRO!I$5&amp;$E217),'Hoja de Trabajo para listado'!$A$151:$Z$151,0)),0)+IFERROR(INDEX('Hoja de Trabajo para listado'!$AB$155:$BA$1048576,MATCH($A217,'Hoja de Trabajo para listado'!$AB$155:$AB$1048576,0),MATCH((CUADRO!I$5&amp;$E217),'Hoja de Trabajo para listado'!$AB$151:$BA$151,0)),0)+IFERROR(INDEX('Hoja de Trabajo para listado'!$BC$155:$CB$1048576,MATCH($A217,'Hoja de Trabajo para listado'!$BC$155:$BC$1048576,0),MATCH((CUADRO!I$5&amp;$E217),'Hoja de Trabajo para listado'!$BC$151:$CB$151,0)),0)+IFERROR(INDEX('Hoja de Trabajo para listado'!$DE$153:$DG$274,MATCH($A217,'Hoja de Trabajo para listado'!$DE$153:$DE$1048576,0),MATCH((CUADRO!I$5&amp;$E217),'Hoja de Trabajo para listado'!$DE$151:$DG$151,0)),0)+IFERROR(INDEX('Hoja de Trabajo para listado'!$CD$155:$DC$1048576,MATCH($A217,'Hoja de Trabajo para listado'!$CD$155:$CD$1048576,0),MATCH((CUADRO!I$5&amp;$E217),'Hoja de Trabajo para listado'!$CD$151:$DC$151,0)),0)</f>
        <v>125000</v>
      </c>
      <c r="J217" s="245">
        <f ca="1">+IFERROR(INDEX('Hoja de Trabajo para listado'!$A$155:$Z$1048576,MATCH($A217,'Hoja de Trabajo para listado'!$A$155:$A$1048576,0),MATCH((CUADRO!J$5&amp;$E217),'Hoja de Trabajo para listado'!$A$151:$Z$151,0)),0)+IFERROR(INDEX('Hoja de Trabajo para listado'!$AB$155:$BA$1048576,MATCH($A217,'Hoja de Trabajo para listado'!$AB$155:$AB$1048576,0),MATCH((CUADRO!J$5&amp;$E217),'Hoja de Trabajo para listado'!$AB$151:$BA$151,0)),0)+IFERROR(INDEX('Hoja de Trabajo para listado'!$BC$155:$CB$1048576,MATCH($A217,'Hoja de Trabajo para listado'!$BC$155:$BC$1048576,0),MATCH((CUADRO!J$5&amp;$E217),'Hoja de Trabajo para listado'!$BC$151:$CB$151,0)),0)+IFERROR(INDEX('Hoja de Trabajo para listado'!$DE$153:$DG$274,MATCH($A217,'Hoja de Trabajo para listado'!$DE$153:$DE$1048576,0),MATCH((CUADRO!J$5&amp;$E217),'Hoja de Trabajo para listado'!$DE$151:$DG$151,0)),0)+IFERROR(INDEX('Hoja de Trabajo para listado'!$CD$155:$DC$1048576,MATCH($A217,'Hoja de Trabajo para listado'!$CD$155:$CD$1048576,0),MATCH((CUADRO!J$5&amp;$E217),'Hoja de Trabajo para listado'!$CD$151:$DC$151,0)),0)</f>
        <v>0</v>
      </c>
      <c r="K217" s="245">
        <f ca="1">+IFERROR(INDEX('Hoja de Trabajo para listado'!$A$155:$Z$1048576,MATCH($A217,'Hoja de Trabajo para listado'!$A$155:$A$1048576,0),MATCH((CUADRO!K$5&amp;$E217),'Hoja de Trabajo para listado'!$A$151:$Z$151,0)),0)+IFERROR(INDEX('Hoja de Trabajo para listado'!$AB$155:$BA$1048576,MATCH($A217,'Hoja de Trabajo para listado'!$AB$155:$AB$1048576,0),MATCH((CUADRO!K$5&amp;$E217),'Hoja de Trabajo para listado'!$AB$151:$BA$151,0)),0)+IFERROR(INDEX('Hoja de Trabajo para listado'!$BC$155:$CB$1048576,MATCH($A217,'Hoja de Trabajo para listado'!$BC$155:$BC$1048576,0),MATCH((CUADRO!K$5&amp;$E217),'Hoja de Trabajo para listado'!$BC$151:$CB$151,0)),0)+IFERROR(INDEX('Hoja de Trabajo para listado'!$DE$153:$DG$274,MATCH($A217,'Hoja de Trabajo para listado'!$DE$153:$DE$1048576,0),MATCH((CUADRO!K$5&amp;$E217),'Hoja de Trabajo para listado'!$DE$151:$DG$151,0)),0)+IFERROR(INDEX('Hoja de Trabajo para listado'!$CD$155:$DC$1048576,MATCH($A217,'Hoja de Trabajo para listado'!$CD$155:$CD$1048576,0),MATCH((CUADRO!K$5&amp;$E217),'Hoja de Trabajo para listado'!$CD$151:$DC$151,0)),0)</f>
        <v>0</v>
      </c>
      <c r="L217" s="245">
        <f ca="1">+IFERROR(INDEX('Hoja de Trabajo para listado'!$A$155:$Z$1048576,MATCH($A217,'Hoja de Trabajo para listado'!$A$155:$A$1048576,0),MATCH((CUADRO!L$5&amp;$E217),'Hoja de Trabajo para listado'!$A$151:$Z$151,0)),0)+IFERROR(INDEX('Hoja de Trabajo para listado'!$AB$155:$BA$1048576,MATCH($A217,'Hoja de Trabajo para listado'!$AB$155:$AB$1048576,0),MATCH((CUADRO!L$5&amp;$E217),'Hoja de Trabajo para listado'!$AB$151:$BA$151,0)),0)+IFERROR(INDEX('Hoja de Trabajo para listado'!$BC$155:$CB$1048576,MATCH($A217,'Hoja de Trabajo para listado'!$BC$155:$BC$1048576,0),MATCH((CUADRO!L$5&amp;$E217),'Hoja de Trabajo para listado'!$BC$151:$CB$151,0)),0)+IFERROR(INDEX('Hoja de Trabajo para listado'!$DE$153:$DG$274,MATCH($A217,'Hoja de Trabajo para listado'!$DE$153:$DE$1048576,0),MATCH((CUADRO!L$5&amp;$E217),'Hoja de Trabajo para listado'!$DE$151:$DG$151,0)),0)+IFERROR(INDEX('Hoja de Trabajo para listado'!$CD$155:$DC$1048576,MATCH($A217,'Hoja de Trabajo para listado'!$CD$155:$CD$1048576,0),MATCH((CUADRO!L$5&amp;$E217),'Hoja de Trabajo para listado'!$CD$151:$DC$151,0)),0)</f>
        <v>0</v>
      </c>
      <c r="M217" s="245">
        <f ca="1">+IFERROR(INDEX('Hoja de Trabajo para listado'!$A$155:$Z$1048576,MATCH($A217,'Hoja de Trabajo para listado'!$A$155:$A$1048576,0),MATCH((CUADRO!M$5&amp;$E217),'Hoja de Trabajo para listado'!$A$151:$Z$151,0)),0)+IFERROR(INDEX('Hoja de Trabajo para listado'!$AB$155:$BA$1048576,MATCH($A217,'Hoja de Trabajo para listado'!$AB$155:$AB$1048576,0),MATCH((CUADRO!M$5&amp;$E217),'Hoja de Trabajo para listado'!$AB$151:$BA$151,0)),0)+IFERROR(INDEX('Hoja de Trabajo para listado'!$BC$155:$CB$1048576,MATCH($A217,'Hoja de Trabajo para listado'!$BC$155:$BC$1048576,0),MATCH((CUADRO!M$5&amp;$E217),'Hoja de Trabajo para listado'!$BC$151:$CB$151,0)),0)+IFERROR(INDEX('Hoja de Trabajo para listado'!$DE$153:$DG$274,MATCH($A217,'Hoja de Trabajo para listado'!$DE$153:$DE$1048576,0),MATCH((CUADRO!M$5&amp;$E217),'Hoja de Trabajo para listado'!$DE$151:$DG$151,0)),0)+IFERROR(INDEX('Hoja de Trabajo para listado'!$CD$155:$DC$1048576,MATCH($A217,'Hoja de Trabajo para listado'!$CD$155:$CD$1048576,0),MATCH((CUADRO!M$5&amp;$E217),'Hoja de Trabajo para listado'!$CD$151:$DC$151,0)),0)</f>
        <v>0</v>
      </c>
      <c r="N217" s="245">
        <f ca="1">+IFERROR(INDEX('Hoja de Trabajo para listado'!$A$155:$Z$1048576,MATCH($A217,'Hoja de Trabajo para listado'!$A$155:$A$1048576,0),MATCH((CUADRO!N$5&amp;$E217),'Hoja de Trabajo para listado'!$A$151:$Z$151,0)),0)+IFERROR(INDEX('Hoja de Trabajo para listado'!$AB$155:$BA$1048576,MATCH($A217,'Hoja de Trabajo para listado'!$AB$155:$AB$1048576,0),MATCH((CUADRO!N$5&amp;$E217),'Hoja de Trabajo para listado'!$AB$151:$BA$151,0)),0)+IFERROR(INDEX('Hoja de Trabajo para listado'!$BC$155:$CB$1048576,MATCH($A217,'Hoja de Trabajo para listado'!$BC$155:$BC$1048576,0),MATCH((CUADRO!N$5&amp;$E217),'Hoja de Trabajo para listado'!$BC$151:$CB$151,0)),0)+IFERROR(INDEX('Hoja de Trabajo para listado'!$DE$153:$DG$274,MATCH($A217,'Hoja de Trabajo para listado'!$DE$153:$DE$1048576,0),MATCH((CUADRO!N$5&amp;$E217),'Hoja de Trabajo para listado'!$DE$151:$DG$151,0)),0)+IFERROR(INDEX('Hoja de Trabajo para listado'!$CD$155:$DC$1048576,MATCH($A217,'Hoja de Trabajo para listado'!$CD$155:$CD$1048576,0),MATCH((CUADRO!N$5&amp;$E217),'Hoja de Trabajo para listado'!$CD$151:$DC$151,0)),0)</f>
        <v>0</v>
      </c>
      <c r="O217" s="245">
        <f ca="1">+IFERROR(INDEX('Hoja de Trabajo para listado'!$A$155:$Z$1048576,MATCH($A217,'Hoja de Trabajo para listado'!$A$155:$A$1048576,0),MATCH((CUADRO!O$5&amp;$E217),'Hoja de Trabajo para listado'!$A$151:$Z$151,0)),0)+IFERROR(INDEX('Hoja de Trabajo para listado'!$AB$155:$BA$1048576,MATCH($A217,'Hoja de Trabajo para listado'!$AB$155:$AB$1048576,0),MATCH((CUADRO!O$5&amp;$E217),'Hoja de Trabajo para listado'!$AB$151:$BA$151,0)),0)+IFERROR(INDEX('Hoja de Trabajo para listado'!$BC$155:$CB$1048576,MATCH($A217,'Hoja de Trabajo para listado'!$BC$155:$BC$1048576,0),MATCH((CUADRO!O$5&amp;$E217),'Hoja de Trabajo para listado'!$BC$151:$CB$151,0)),0)+IFERROR(INDEX('Hoja de Trabajo para listado'!$DE$153:$DG$274,MATCH($A217,'Hoja de Trabajo para listado'!$DE$153:$DE$1048576,0),MATCH((CUADRO!O$5&amp;$E217),'Hoja de Trabajo para listado'!$DE$151:$DG$151,0)),0)+IFERROR(INDEX('Hoja de Trabajo para listado'!$CD$155:$DC$1048576,MATCH($A217,'Hoja de Trabajo para listado'!$CD$155:$CD$1048576,0),MATCH((CUADRO!O$5&amp;$E217),'Hoja de Trabajo para listado'!$CD$151:$DC$151,0)),0)</f>
        <v>0</v>
      </c>
      <c r="P217" s="245">
        <f ca="1">+IFERROR(INDEX('Hoja de Trabajo para listado'!$A$155:$Z$1048576,MATCH($A217,'Hoja de Trabajo para listado'!$A$155:$A$1048576,0),MATCH((CUADRO!P$5&amp;$E217),'Hoja de Trabajo para listado'!$A$151:$Z$151,0)),0)+IFERROR(INDEX('Hoja de Trabajo para listado'!$AB$155:$BA$1048576,MATCH($A217,'Hoja de Trabajo para listado'!$AB$155:$AB$1048576,0),MATCH((CUADRO!P$5&amp;$E217),'Hoja de Trabajo para listado'!$AB$151:$BA$151,0)),0)+IFERROR(INDEX('Hoja de Trabajo para listado'!$BC$155:$CB$1048576,MATCH($A217,'Hoja de Trabajo para listado'!$BC$155:$BC$1048576,0),MATCH((CUADRO!P$5&amp;$E217),'Hoja de Trabajo para listado'!$BC$151:$CB$151,0)),0)+IFERROR(INDEX('Hoja de Trabajo para listado'!$DE$153:$DG$274,MATCH($A217,'Hoja de Trabajo para listado'!$DE$153:$DE$1048576,0),MATCH((CUADRO!P$5&amp;$E217),'Hoja de Trabajo para listado'!$DE$151:$DG$151,0)),0)+IFERROR(INDEX('Hoja de Trabajo para listado'!$CD$155:$DC$1048576,MATCH($A217,'Hoja de Trabajo para listado'!$CD$155:$CD$1048576,0),MATCH((CUADRO!P$5&amp;$E217),'Hoja de Trabajo para listado'!$CD$151:$DC$151,0)),0)</f>
        <v>0</v>
      </c>
      <c r="Q217" s="245">
        <f ca="1">+IFERROR(INDEX('Hoja de Trabajo para listado'!$A$155:$Z$1048576,MATCH($A217,'Hoja de Trabajo para listado'!$A$155:$A$1048576,0),MATCH((CUADRO!Q$5&amp;$E217),'Hoja de Trabajo para listado'!$A$151:$Z$151,0)),0)+IFERROR(INDEX('Hoja de Trabajo para listado'!$AB$155:$BA$1048576,MATCH($A217,'Hoja de Trabajo para listado'!$AB$155:$AB$1048576,0),MATCH((CUADRO!Q$5&amp;$E217),'Hoja de Trabajo para listado'!$AB$151:$BA$151,0)),0)+IFERROR(INDEX('Hoja de Trabajo para listado'!$BC$155:$CB$1048576,MATCH($A217,'Hoja de Trabajo para listado'!$BC$155:$BC$1048576,0),MATCH((CUADRO!Q$5&amp;$E217),'Hoja de Trabajo para listado'!$BC$151:$CB$151,0)),0)+IFERROR(INDEX('Hoja de Trabajo para listado'!$DE$153:$DG$274,MATCH($A217,'Hoja de Trabajo para listado'!$DE$153:$DE$1048576,0),MATCH((CUADRO!Q$5&amp;$E217),'Hoja de Trabajo para listado'!$DE$151:$DG$151,0)),0)+IFERROR(INDEX('Hoja de Trabajo para listado'!$CD$155:$DC$1048576,MATCH($A217,'Hoja de Trabajo para listado'!$CD$155:$CD$1048576,0),MATCH((CUADRO!Q$5&amp;$E217),'Hoja de Trabajo para listado'!$CD$151:$DC$151,0)),0)</f>
        <v>0</v>
      </c>
      <c r="R217" s="245">
        <f t="shared" ca="1" si="9"/>
        <v>125000</v>
      </c>
      <c r="S217" s="245">
        <f ca="1">+R216+R217</f>
        <v>125000</v>
      </c>
      <c r="T217" s="245">
        <f ca="1">+S217</f>
        <v>125000</v>
      </c>
      <c r="U217" s="244">
        <f t="shared" si="10"/>
        <v>2</v>
      </c>
      <c r="V217" s="333" t="str">
        <f>+VLOOKUP(A217,bd_lista!$A$3:$E$590,5,FALSE)</f>
        <v>Instituciones Descentralizadas</v>
      </c>
      <c r="W217" s="392"/>
      <c r="X217" s="242">
        <f>+VLOOKUP(A217,[4]Sheet1!$A$13:$D$744,4,FALSE)</f>
        <v>86</v>
      </c>
      <c r="Y217" s="242" t="str">
        <f>+VLOOKUP(X217,bd_lista!$A$3:$C$590,3,FALSE)</f>
        <v>Ministerio de Medio Ambiente y Agua</v>
      </c>
      <c r="Z217" s="292"/>
      <c r="AA217" s="293"/>
    </row>
    <row r="218" spans="1:27" ht="15" customHeight="1">
      <c r="A218" s="251">
        <v>299</v>
      </c>
      <c r="B218" s="387">
        <f>+A218</f>
        <v>299</v>
      </c>
      <c r="C218" s="247" t="str">
        <f>+VLOOKUP(A218,bd_lista!$A$3:$C$590,3,FALSE)</f>
        <v>Servicio Departamental de Riego - La Paz</v>
      </c>
      <c r="D218" s="389" t="str">
        <f>+C218</f>
        <v>Servicio Departamental de Riego - La Paz</v>
      </c>
      <c r="E218" s="247" t="s">
        <v>1304</v>
      </c>
      <c r="F218" s="243">
        <f ca="1">+IFERROR(INDEX('Hoja de Trabajo para listado'!$A$155:$Z$1048576,MATCH($A218,'Hoja de Trabajo para listado'!$A$155:$A$1048576,0),MATCH((CUADRO!F$5&amp;$E218),'Hoja de Trabajo para listado'!$A$151:$Z$151,0)),0)+IFERROR(INDEX('Hoja de Trabajo para listado'!$AB$155:$BA$1048576,MATCH($A218,'Hoja de Trabajo para listado'!$AB$155:$AB$1048576,0),MATCH((CUADRO!F$5&amp;$E218),'Hoja de Trabajo para listado'!$AB$151:$BA$151,0)),0)+IFERROR(INDEX('Hoja de Trabajo para listado'!$BC$155:$CB$1048576,MATCH($A218,'Hoja de Trabajo para listado'!$BC$155:$BC$1048576,0),MATCH((CUADRO!F$5&amp;$E218),'Hoja de Trabajo para listado'!$BC$151:$CB$151,0)),0)+IFERROR(INDEX('Hoja de Trabajo para listado'!$DE$153:$DG$274,MATCH($A218,'Hoja de Trabajo para listado'!$DE$153:$DE$1048576,0),MATCH((CUADRO!F$5&amp;$E218),'Hoja de Trabajo para listado'!$DE$151:$DG$151,0)),0)+IFERROR(INDEX('Hoja de Trabajo para listado'!$CD$155:$DC$1048576,MATCH($A218,'Hoja de Trabajo para listado'!$CD$155:$CD$1048576,0),MATCH((CUADRO!F$5&amp;$E218),'Hoja de Trabajo para listado'!$CD$151:$DC$151,0)),0)</f>
        <v>0</v>
      </c>
      <c r="G218" s="243">
        <f ca="1">+IFERROR(INDEX('Hoja de Trabajo para listado'!$A$155:$Z$1048576,MATCH($A218,'Hoja de Trabajo para listado'!$A$155:$A$1048576,0),MATCH((CUADRO!G$5&amp;$E218),'Hoja de Trabajo para listado'!$A$151:$Z$151,0)),0)+IFERROR(INDEX('Hoja de Trabajo para listado'!$AB$155:$BA$1048576,MATCH($A218,'Hoja de Trabajo para listado'!$AB$155:$AB$1048576,0),MATCH((CUADRO!G$5&amp;$E218),'Hoja de Trabajo para listado'!$AB$151:$BA$151,0)),0)+IFERROR(INDEX('Hoja de Trabajo para listado'!$BC$155:$CB$1048576,MATCH($A218,'Hoja de Trabajo para listado'!$BC$155:$BC$1048576,0),MATCH((CUADRO!G$5&amp;$E218),'Hoja de Trabajo para listado'!$BC$151:$CB$151,0)),0)+IFERROR(INDEX('Hoja de Trabajo para listado'!$DE$153:$DG$274,MATCH($A218,'Hoja de Trabajo para listado'!$DE$153:$DE$1048576,0),MATCH((CUADRO!G$5&amp;$E218),'Hoja de Trabajo para listado'!$DE$151:$DG$151,0)),0)+IFERROR(INDEX('Hoja de Trabajo para listado'!$CD$155:$DC$1048576,MATCH($A218,'Hoja de Trabajo para listado'!$CD$155:$CD$1048576,0),MATCH((CUADRO!G$5&amp;$E218),'Hoja de Trabajo para listado'!$CD$151:$DC$151,0)),0)</f>
        <v>0</v>
      </c>
      <c r="H218" s="243">
        <f ca="1">+IFERROR(INDEX('Hoja de Trabajo para listado'!$A$155:$Z$1048576,MATCH($A218,'Hoja de Trabajo para listado'!$A$155:$A$1048576,0),MATCH((CUADRO!H$5&amp;$E218),'Hoja de Trabajo para listado'!$A$151:$Z$151,0)),0)+IFERROR(INDEX('Hoja de Trabajo para listado'!$AB$155:$BA$1048576,MATCH($A218,'Hoja de Trabajo para listado'!$AB$155:$AB$1048576,0),MATCH((CUADRO!H$5&amp;$E218),'Hoja de Trabajo para listado'!$AB$151:$BA$151,0)),0)+IFERROR(INDEX('Hoja de Trabajo para listado'!$BC$155:$CB$1048576,MATCH($A218,'Hoja de Trabajo para listado'!$BC$155:$BC$1048576,0),MATCH((CUADRO!H$5&amp;$E218),'Hoja de Trabajo para listado'!$BC$151:$CB$151,0)),0)+IFERROR(INDEX('Hoja de Trabajo para listado'!$DE$153:$DG$274,MATCH($A218,'Hoja de Trabajo para listado'!$DE$153:$DE$1048576,0),MATCH((CUADRO!H$5&amp;$E218),'Hoja de Trabajo para listado'!$DE$151:$DG$151,0)),0)+IFERROR(INDEX('Hoja de Trabajo para listado'!$CD$155:$DC$1048576,MATCH($A218,'Hoja de Trabajo para listado'!$CD$155:$CD$1048576,0),MATCH((CUADRO!H$5&amp;$E218),'Hoja de Trabajo para listado'!$CD$151:$DC$151,0)),0)</f>
        <v>0</v>
      </c>
      <c r="I218" s="243">
        <f ca="1">+IFERROR(INDEX('Hoja de Trabajo para listado'!$A$155:$Z$1048576,MATCH($A218,'Hoja de Trabajo para listado'!$A$155:$A$1048576,0),MATCH((CUADRO!I$5&amp;$E218),'Hoja de Trabajo para listado'!$A$151:$Z$151,0)),0)+IFERROR(INDEX('Hoja de Trabajo para listado'!$AB$155:$BA$1048576,MATCH($A218,'Hoja de Trabajo para listado'!$AB$155:$AB$1048576,0),MATCH((CUADRO!I$5&amp;$E218),'Hoja de Trabajo para listado'!$AB$151:$BA$151,0)),0)+IFERROR(INDEX('Hoja de Trabajo para listado'!$BC$155:$CB$1048576,MATCH($A218,'Hoja de Trabajo para listado'!$BC$155:$BC$1048576,0),MATCH((CUADRO!I$5&amp;$E218),'Hoja de Trabajo para listado'!$BC$151:$CB$151,0)),0)+IFERROR(INDEX('Hoja de Trabajo para listado'!$DE$153:$DG$274,MATCH($A218,'Hoja de Trabajo para listado'!$DE$153:$DE$1048576,0),MATCH((CUADRO!I$5&amp;$E218),'Hoja de Trabajo para listado'!$DE$151:$DG$151,0)),0)+IFERROR(INDEX('Hoja de Trabajo para listado'!$CD$155:$DC$1048576,MATCH($A218,'Hoja de Trabajo para listado'!$CD$155:$CD$1048576,0),MATCH((CUADRO!I$5&amp;$E218),'Hoja de Trabajo para listado'!$CD$151:$DC$151,0)),0)</f>
        <v>0</v>
      </c>
      <c r="J218" s="243">
        <f ca="1">+IFERROR(INDEX('Hoja de Trabajo para listado'!$A$155:$Z$1048576,MATCH($A218,'Hoja de Trabajo para listado'!$A$155:$A$1048576,0),MATCH((CUADRO!J$5&amp;$E218),'Hoja de Trabajo para listado'!$A$151:$Z$151,0)),0)+IFERROR(INDEX('Hoja de Trabajo para listado'!$AB$155:$BA$1048576,MATCH($A218,'Hoja de Trabajo para listado'!$AB$155:$AB$1048576,0),MATCH((CUADRO!J$5&amp;$E218),'Hoja de Trabajo para listado'!$AB$151:$BA$151,0)),0)+IFERROR(INDEX('Hoja de Trabajo para listado'!$BC$155:$CB$1048576,MATCH($A218,'Hoja de Trabajo para listado'!$BC$155:$BC$1048576,0),MATCH((CUADRO!J$5&amp;$E218),'Hoja de Trabajo para listado'!$BC$151:$CB$151,0)),0)+IFERROR(INDEX('Hoja de Trabajo para listado'!$DE$153:$DG$274,MATCH($A218,'Hoja de Trabajo para listado'!$DE$153:$DE$1048576,0),MATCH((CUADRO!J$5&amp;$E218),'Hoja de Trabajo para listado'!$DE$151:$DG$151,0)),0)+IFERROR(INDEX('Hoja de Trabajo para listado'!$CD$155:$DC$1048576,MATCH($A218,'Hoja de Trabajo para listado'!$CD$155:$CD$1048576,0),MATCH((CUADRO!J$5&amp;$E218),'Hoja de Trabajo para listado'!$CD$151:$DC$151,0)),0)</f>
        <v>0</v>
      </c>
      <c r="K218" s="243">
        <f ca="1">+IFERROR(INDEX('Hoja de Trabajo para listado'!$A$155:$Z$1048576,MATCH($A218,'Hoja de Trabajo para listado'!$A$155:$A$1048576,0),MATCH((CUADRO!K$5&amp;$E218),'Hoja de Trabajo para listado'!$A$151:$Z$151,0)),0)+IFERROR(INDEX('Hoja de Trabajo para listado'!$AB$155:$BA$1048576,MATCH($A218,'Hoja de Trabajo para listado'!$AB$155:$AB$1048576,0),MATCH((CUADRO!K$5&amp;$E218),'Hoja de Trabajo para listado'!$AB$151:$BA$151,0)),0)+IFERROR(INDEX('Hoja de Trabajo para listado'!$BC$155:$CB$1048576,MATCH($A218,'Hoja de Trabajo para listado'!$BC$155:$BC$1048576,0),MATCH((CUADRO!K$5&amp;$E218),'Hoja de Trabajo para listado'!$BC$151:$CB$151,0)),0)+IFERROR(INDEX('Hoja de Trabajo para listado'!$DE$153:$DG$274,MATCH($A218,'Hoja de Trabajo para listado'!$DE$153:$DE$1048576,0),MATCH((CUADRO!K$5&amp;$E218),'Hoja de Trabajo para listado'!$DE$151:$DG$151,0)),0)+IFERROR(INDEX('Hoja de Trabajo para listado'!$CD$155:$DC$1048576,MATCH($A218,'Hoja de Trabajo para listado'!$CD$155:$CD$1048576,0),MATCH((CUADRO!K$5&amp;$E218),'Hoja de Trabajo para listado'!$CD$151:$DC$151,0)),0)</f>
        <v>0</v>
      </c>
      <c r="L218" s="243">
        <f ca="1">+IFERROR(INDEX('Hoja de Trabajo para listado'!$A$155:$Z$1048576,MATCH($A218,'Hoja de Trabajo para listado'!$A$155:$A$1048576,0),MATCH((CUADRO!L$5&amp;$E218),'Hoja de Trabajo para listado'!$A$151:$Z$151,0)),0)+IFERROR(INDEX('Hoja de Trabajo para listado'!$AB$155:$BA$1048576,MATCH($A218,'Hoja de Trabajo para listado'!$AB$155:$AB$1048576,0),MATCH((CUADRO!L$5&amp;$E218),'Hoja de Trabajo para listado'!$AB$151:$BA$151,0)),0)+IFERROR(INDEX('Hoja de Trabajo para listado'!$BC$155:$CB$1048576,MATCH($A218,'Hoja de Trabajo para listado'!$BC$155:$BC$1048576,0),MATCH((CUADRO!L$5&amp;$E218),'Hoja de Trabajo para listado'!$BC$151:$CB$151,0)),0)+IFERROR(INDEX('Hoja de Trabajo para listado'!$DE$153:$DG$274,MATCH($A218,'Hoja de Trabajo para listado'!$DE$153:$DE$1048576,0),MATCH((CUADRO!L$5&amp;$E218),'Hoja de Trabajo para listado'!$DE$151:$DG$151,0)),0)+IFERROR(INDEX('Hoja de Trabajo para listado'!$CD$155:$DC$1048576,MATCH($A218,'Hoja de Trabajo para listado'!$CD$155:$CD$1048576,0),MATCH((CUADRO!L$5&amp;$E218),'Hoja de Trabajo para listado'!$CD$151:$DC$151,0)),0)</f>
        <v>0</v>
      </c>
      <c r="M218" s="243">
        <f ca="1">+IFERROR(INDEX('Hoja de Trabajo para listado'!$A$155:$Z$1048576,MATCH($A218,'Hoja de Trabajo para listado'!$A$155:$A$1048576,0),MATCH((CUADRO!M$5&amp;$E218),'Hoja de Trabajo para listado'!$A$151:$Z$151,0)),0)+IFERROR(INDEX('Hoja de Trabajo para listado'!$AB$155:$BA$1048576,MATCH($A218,'Hoja de Trabajo para listado'!$AB$155:$AB$1048576,0),MATCH((CUADRO!M$5&amp;$E218),'Hoja de Trabajo para listado'!$AB$151:$BA$151,0)),0)+IFERROR(INDEX('Hoja de Trabajo para listado'!$BC$155:$CB$1048576,MATCH($A218,'Hoja de Trabajo para listado'!$BC$155:$BC$1048576,0),MATCH((CUADRO!M$5&amp;$E218),'Hoja de Trabajo para listado'!$BC$151:$CB$151,0)),0)+IFERROR(INDEX('Hoja de Trabajo para listado'!$DE$153:$DG$274,MATCH($A218,'Hoja de Trabajo para listado'!$DE$153:$DE$1048576,0),MATCH((CUADRO!M$5&amp;$E218),'Hoja de Trabajo para listado'!$DE$151:$DG$151,0)),0)+IFERROR(INDEX('Hoja de Trabajo para listado'!$CD$155:$DC$1048576,MATCH($A218,'Hoja de Trabajo para listado'!$CD$155:$CD$1048576,0),MATCH((CUADRO!M$5&amp;$E218),'Hoja de Trabajo para listado'!$CD$151:$DC$151,0)),0)</f>
        <v>0</v>
      </c>
      <c r="N218" s="243">
        <f ca="1">+IFERROR(INDEX('Hoja de Trabajo para listado'!$A$155:$Z$1048576,MATCH($A218,'Hoja de Trabajo para listado'!$A$155:$A$1048576,0),MATCH((CUADRO!N$5&amp;$E218),'Hoja de Trabajo para listado'!$A$151:$Z$151,0)),0)+IFERROR(INDEX('Hoja de Trabajo para listado'!$AB$155:$BA$1048576,MATCH($A218,'Hoja de Trabajo para listado'!$AB$155:$AB$1048576,0),MATCH((CUADRO!N$5&amp;$E218),'Hoja de Trabajo para listado'!$AB$151:$BA$151,0)),0)+IFERROR(INDEX('Hoja de Trabajo para listado'!$BC$155:$CB$1048576,MATCH($A218,'Hoja de Trabajo para listado'!$BC$155:$BC$1048576,0),MATCH((CUADRO!N$5&amp;$E218),'Hoja de Trabajo para listado'!$BC$151:$CB$151,0)),0)+IFERROR(INDEX('Hoja de Trabajo para listado'!$DE$153:$DG$274,MATCH($A218,'Hoja de Trabajo para listado'!$DE$153:$DE$1048576,0),MATCH((CUADRO!N$5&amp;$E218),'Hoja de Trabajo para listado'!$DE$151:$DG$151,0)),0)+IFERROR(INDEX('Hoja de Trabajo para listado'!$CD$155:$DC$1048576,MATCH($A218,'Hoja de Trabajo para listado'!$CD$155:$CD$1048576,0),MATCH((CUADRO!N$5&amp;$E218),'Hoja de Trabajo para listado'!$CD$151:$DC$151,0)),0)</f>
        <v>0</v>
      </c>
      <c r="O218" s="243">
        <f ca="1">+IFERROR(INDEX('Hoja de Trabajo para listado'!$A$155:$Z$1048576,MATCH($A218,'Hoja de Trabajo para listado'!$A$155:$A$1048576,0),MATCH((CUADRO!O$5&amp;$E218),'Hoja de Trabajo para listado'!$A$151:$Z$151,0)),0)+IFERROR(INDEX('Hoja de Trabajo para listado'!$AB$155:$BA$1048576,MATCH($A218,'Hoja de Trabajo para listado'!$AB$155:$AB$1048576,0),MATCH((CUADRO!O$5&amp;$E218),'Hoja de Trabajo para listado'!$AB$151:$BA$151,0)),0)+IFERROR(INDEX('Hoja de Trabajo para listado'!$BC$155:$CB$1048576,MATCH($A218,'Hoja de Trabajo para listado'!$BC$155:$BC$1048576,0),MATCH((CUADRO!O$5&amp;$E218),'Hoja de Trabajo para listado'!$BC$151:$CB$151,0)),0)+IFERROR(INDEX('Hoja de Trabajo para listado'!$DE$153:$DG$274,MATCH($A218,'Hoja de Trabajo para listado'!$DE$153:$DE$1048576,0),MATCH((CUADRO!O$5&amp;$E218),'Hoja de Trabajo para listado'!$DE$151:$DG$151,0)),0)+IFERROR(INDEX('Hoja de Trabajo para listado'!$CD$155:$DC$1048576,MATCH($A218,'Hoja de Trabajo para listado'!$CD$155:$CD$1048576,0),MATCH((CUADRO!O$5&amp;$E218),'Hoja de Trabajo para listado'!$CD$151:$DC$151,0)),0)</f>
        <v>0</v>
      </c>
      <c r="P218" s="243">
        <f ca="1">+IFERROR(INDEX('Hoja de Trabajo para listado'!$A$155:$Z$1048576,MATCH($A218,'Hoja de Trabajo para listado'!$A$155:$A$1048576,0),MATCH((CUADRO!P$5&amp;$E218),'Hoja de Trabajo para listado'!$A$151:$Z$151,0)),0)+IFERROR(INDEX('Hoja de Trabajo para listado'!$AB$155:$BA$1048576,MATCH($A218,'Hoja de Trabajo para listado'!$AB$155:$AB$1048576,0),MATCH((CUADRO!P$5&amp;$E218),'Hoja de Trabajo para listado'!$AB$151:$BA$151,0)),0)+IFERROR(INDEX('Hoja de Trabajo para listado'!$BC$155:$CB$1048576,MATCH($A218,'Hoja de Trabajo para listado'!$BC$155:$BC$1048576,0),MATCH((CUADRO!P$5&amp;$E218),'Hoja de Trabajo para listado'!$BC$151:$CB$151,0)),0)+IFERROR(INDEX('Hoja de Trabajo para listado'!$DE$153:$DG$274,MATCH($A218,'Hoja de Trabajo para listado'!$DE$153:$DE$1048576,0),MATCH((CUADRO!P$5&amp;$E218),'Hoja de Trabajo para listado'!$DE$151:$DG$151,0)),0)+IFERROR(INDEX('Hoja de Trabajo para listado'!$CD$155:$DC$1048576,MATCH($A218,'Hoja de Trabajo para listado'!$CD$155:$CD$1048576,0),MATCH((CUADRO!P$5&amp;$E218),'Hoja de Trabajo para listado'!$CD$151:$DC$151,0)),0)</f>
        <v>0</v>
      </c>
      <c r="Q218" s="243">
        <f ca="1">+IFERROR(INDEX('Hoja de Trabajo para listado'!$A$155:$Z$1048576,MATCH($A218,'Hoja de Trabajo para listado'!$A$155:$A$1048576,0),MATCH((CUADRO!Q$5&amp;$E218),'Hoja de Trabajo para listado'!$A$151:$Z$151,0)),0)+IFERROR(INDEX('Hoja de Trabajo para listado'!$AB$155:$BA$1048576,MATCH($A218,'Hoja de Trabajo para listado'!$AB$155:$AB$1048576,0),MATCH((CUADRO!Q$5&amp;$E218),'Hoja de Trabajo para listado'!$AB$151:$BA$151,0)),0)+IFERROR(INDEX('Hoja de Trabajo para listado'!$BC$155:$CB$1048576,MATCH($A218,'Hoja de Trabajo para listado'!$BC$155:$BC$1048576,0),MATCH((CUADRO!Q$5&amp;$E218),'Hoja de Trabajo para listado'!$BC$151:$CB$151,0)),0)+IFERROR(INDEX('Hoja de Trabajo para listado'!$DE$153:$DG$274,MATCH($A218,'Hoja de Trabajo para listado'!$DE$153:$DE$1048576,0),MATCH((CUADRO!Q$5&amp;$E218),'Hoja de Trabajo para listado'!$DE$151:$DG$151,0)),0)+IFERROR(INDEX('Hoja de Trabajo para listado'!$CD$155:$DC$1048576,MATCH($A218,'Hoja de Trabajo para listado'!$CD$155:$CD$1048576,0),MATCH((CUADRO!Q$5&amp;$E218),'Hoja de Trabajo para listado'!$CD$151:$DC$151,0)),0)</f>
        <v>0</v>
      </c>
      <c r="R218" s="243">
        <f t="shared" ca="1" si="9"/>
        <v>0</v>
      </c>
      <c r="S218" s="243"/>
      <c r="T218" s="243">
        <f ca="1">+T219</f>
        <v>0</v>
      </c>
      <c r="U218" s="242">
        <f t="shared" si="10"/>
        <v>1</v>
      </c>
      <c r="V218" s="333" t="str">
        <f>+VLOOKUP(A218,bd_lista!$A$3:$E$590,5,FALSE)</f>
        <v>Instituciones Descentralizadas</v>
      </c>
      <c r="W218" s="391" t="str">
        <f>+V218</f>
        <v>Instituciones Descentralizadas</v>
      </c>
      <c r="X218" s="242">
        <f>+VLOOKUP(A218,[4]Sheet1!$A$13:$D$744,4,FALSE)</f>
        <v>86</v>
      </c>
      <c r="Y218" s="242" t="str">
        <f>+VLOOKUP(X218,bd_lista!$A$3:$C$590,3,FALSE)</f>
        <v>Ministerio de Medio Ambiente y Agua</v>
      </c>
      <c r="Z218" s="294">
        <f>+X218</f>
        <v>86</v>
      </c>
      <c r="AA218" s="295" t="str">
        <f>+Y218</f>
        <v>Ministerio de Medio Ambiente y Agua</v>
      </c>
    </row>
    <row r="219" spans="1:27" ht="15" customHeight="1">
      <c r="A219" s="32">
        <v>299</v>
      </c>
      <c r="B219" s="388"/>
      <c r="C219" s="333" t="str">
        <f>+VLOOKUP(A219,bd_lista!$A$3:$C$590,3,FALSE)</f>
        <v>Servicio Departamental de Riego - La Paz</v>
      </c>
      <c r="D219" s="390"/>
      <c r="E219" s="333" t="s">
        <v>1305</v>
      </c>
      <c r="F219" s="245">
        <f ca="1">+IFERROR(INDEX('Hoja de Trabajo para listado'!$A$155:$Z$1048576,MATCH($A219,'Hoja de Trabajo para listado'!$A$155:$A$1048576,0),MATCH((CUADRO!F$5&amp;$E219),'Hoja de Trabajo para listado'!$A$151:$Z$151,0)),0)+IFERROR(INDEX('Hoja de Trabajo para listado'!$AB$155:$BA$1048576,MATCH($A219,'Hoja de Trabajo para listado'!$AB$155:$AB$1048576,0),MATCH((CUADRO!F$5&amp;$E219),'Hoja de Trabajo para listado'!$AB$151:$BA$151,0)),0)+IFERROR(INDEX('Hoja de Trabajo para listado'!$BC$155:$CB$1048576,MATCH($A219,'Hoja de Trabajo para listado'!$BC$155:$BC$1048576,0),MATCH((CUADRO!F$5&amp;$E219),'Hoja de Trabajo para listado'!$BC$151:$CB$151,0)),0)+IFERROR(INDEX('Hoja de Trabajo para listado'!$DE$153:$DG$274,MATCH($A219,'Hoja de Trabajo para listado'!$DE$153:$DE$1048576,0),MATCH((CUADRO!F$5&amp;$E219),'Hoja de Trabajo para listado'!$DE$151:$DG$151,0)),0)+IFERROR(INDEX('Hoja de Trabajo para listado'!$CD$155:$DC$1048576,MATCH($A219,'Hoja de Trabajo para listado'!$CD$155:$CD$1048576,0),MATCH((CUADRO!F$5&amp;$E219),'Hoja de Trabajo para listado'!$CD$151:$DC$151,0)),0)</f>
        <v>0</v>
      </c>
      <c r="G219" s="245">
        <f ca="1">+IFERROR(INDEX('Hoja de Trabajo para listado'!$A$155:$Z$1048576,MATCH($A219,'Hoja de Trabajo para listado'!$A$155:$A$1048576,0),MATCH((CUADRO!G$5&amp;$E219),'Hoja de Trabajo para listado'!$A$151:$Z$151,0)),0)+IFERROR(INDEX('Hoja de Trabajo para listado'!$AB$155:$BA$1048576,MATCH($A219,'Hoja de Trabajo para listado'!$AB$155:$AB$1048576,0),MATCH((CUADRO!G$5&amp;$E219),'Hoja de Trabajo para listado'!$AB$151:$BA$151,0)),0)+IFERROR(INDEX('Hoja de Trabajo para listado'!$BC$155:$CB$1048576,MATCH($A219,'Hoja de Trabajo para listado'!$BC$155:$BC$1048576,0),MATCH((CUADRO!G$5&amp;$E219),'Hoja de Trabajo para listado'!$BC$151:$CB$151,0)),0)+IFERROR(INDEX('Hoja de Trabajo para listado'!$DE$153:$DG$274,MATCH($A219,'Hoja de Trabajo para listado'!$DE$153:$DE$1048576,0),MATCH((CUADRO!G$5&amp;$E219),'Hoja de Trabajo para listado'!$DE$151:$DG$151,0)),0)+IFERROR(INDEX('Hoja de Trabajo para listado'!$CD$155:$DC$1048576,MATCH($A219,'Hoja de Trabajo para listado'!$CD$155:$CD$1048576,0),MATCH((CUADRO!G$5&amp;$E219),'Hoja de Trabajo para listado'!$CD$151:$DC$151,0)),0)</f>
        <v>0</v>
      </c>
      <c r="H219" s="245">
        <f ca="1">+IFERROR(INDEX('Hoja de Trabajo para listado'!$A$155:$Z$1048576,MATCH($A219,'Hoja de Trabajo para listado'!$A$155:$A$1048576,0),MATCH((CUADRO!H$5&amp;$E219),'Hoja de Trabajo para listado'!$A$151:$Z$151,0)),0)+IFERROR(INDEX('Hoja de Trabajo para listado'!$AB$155:$BA$1048576,MATCH($A219,'Hoja de Trabajo para listado'!$AB$155:$AB$1048576,0),MATCH((CUADRO!H$5&amp;$E219),'Hoja de Trabajo para listado'!$AB$151:$BA$151,0)),0)+IFERROR(INDEX('Hoja de Trabajo para listado'!$BC$155:$CB$1048576,MATCH($A219,'Hoja de Trabajo para listado'!$BC$155:$BC$1048576,0),MATCH((CUADRO!H$5&amp;$E219),'Hoja de Trabajo para listado'!$BC$151:$CB$151,0)),0)+IFERROR(INDEX('Hoja de Trabajo para listado'!$DE$153:$DG$274,MATCH($A219,'Hoja de Trabajo para listado'!$DE$153:$DE$1048576,0),MATCH((CUADRO!H$5&amp;$E219),'Hoja de Trabajo para listado'!$DE$151:$DG$151,0)),0)+IFERROR(INDEX('Hoja de Trabajo para listado'!$CD$155:$DC$1048576,MATCH($A219,'Hoja de Trabajo para listado'!$CD$155:$CD$1048576,0),MATCH((CUADRO!H$5&amp;$E219),'Hoja de Trabajo para listado'!$CD$151:$DC$151,0)),0)</f>
        <v>0</v>
      </c>
      <c r="I219" s="245">
        <f ca="1">+IFERROR(INDEX('Hoja de Trabajo para listado'!$A$155:$Z$1048576,MATCH($A219,'Hoja de Trabajo para listado'!$A$155:$A$1048576,0),MATCH((CUADRO!I$5&amp;$E219),'Hoja de Trabajo para listado'!$A$151:$Z$151,0)),0)+IFERROR(INDEX('Hoja de Trabajo para listado'!$AB$155:$BA$1048576,MATCH($A219,'Hoja de Trabajo para listado'!$AB$155:$AB$1048576,0),MATCH((CUADRO!I$5&amp;$E219),'Hoja de Trabajo para listado'!$AB$151:$BA$151,0)),0)+IFERROR(INDEX('Hoja de Trabajo para listado'!$BC$155:$CB$1048576,MATCH($A219,'Hoja de Trabajo para listado'!$BC$155:$BC$1048576,0),MATCH((CUADRO!I$5&amp;$E219),'Hoja de Trabajo para listado'!$BC$151:$CB$151,0)),0)+IFERROR(INDEX('Hoja de Trabajo para listado'!$DE$153:$DG$274,MATCH($A219,'Hoja de Trabajo para listado'!$DE$153:$DE$1048576,0),MATCH((CUADRO!I$5&amp;$E219),'Hoja de Trabajo para listado'!$DE$151:$DG$151,0)),0)+IFERROR(INDEX('Hoja de Trabajo para listado'!$CD$155:$DC$1048576,MATCH($A219,'Hoja de Trabajo para listado'!$CD$155:$CD$1048576,0),MATCH((CUADRO!I$5&amp;$E219),'Hoja de Trabajo para listado'!$CD$151:$DC$151,0)),0)</f>
        <v>0</v>
      </c>
      <c r="J219" s="245">
        <f ca="1">+IFERROR(INDEX('Hoja de Trabajo para listado'!$A$155:$Z$1048576,MATCH($A219,'Hoja de Trabajo para listado'!$A$155:$A$1048576,0),MATCH((CUADRO!J$5&amp;$E219),'Hoja de Trabajo para listado'!$A$151:$Z$151,0)),0)+IFERROR(INDEX('Hoja de Trabajo para listado'!$AB$155:$BA$1048576,MATCH($A219,'Hoja de Trabajo para listado'!$AB$155:$AB$1048576,0),MATCH((CUADRO!J$5&amp;$E219),'Hoja de Trabajo para listado'!$AB$151:$BA$151,0)),0)+IFERROR(INDEX('Hoja de Trabajo para listado'!$BC$155:$CB$1048576,MATCH($A219,'Hoja de Trabajo para listado'!$BC$155:$BC$1048576,0),MATCH((CUADRO!J$5&amp;$E219),'Hoja de Trabajo para listado'!$BC$151:$CB$151,0)),0)+IFERROR(INDEX('Hoja de Trabajo para listado'!$DE$153:$DG$274,MATCH($A219,'Hoja de Trabajo para listado'!$DE$153:$DE$1048576,0),MATCH((CUADRO!J$5&amp;$E219),'Hoja de Trabajo para listado'!$DE$151:$DG$151,0)),0)+IFERROR(INDEX('Hoja de Trabajo para listado'!$CD$155:$DC$1048576,MATCH($A219,'Hoja de Trabajo para listado'!$CD$155:$CD$1048576,0),MATCH((CUADRO!J$5&amp;$E219),'Hoja de Trabajo para listado'!$CD$151:$DC$151,0)),0)</f>
        <v>0</v>
      </c>
      <c r="K219" s="245">
        <f ca="1">+IFERROR(INDEX('Hoja de Trabajo para listado'!$A$155:$Z$1048576,MATCH($A219,'Hoja de Trabajo para listado'!$A$155:$A$1048576,0),MATCH((CUADRO!K$5&amp;$E219),'Hoja de Trabajo para listado'!$A$151:$Z$151,0)),0)+IFERROR(INDEX('Hoja de Trabajo para listado'!$AB$155:$BA$1048576,MATCH($A219,'Hoja de Trabajo para listado'!$AB$155:$AB$1048576,0),MATCH((CUADRO!K$5&amp;$E219),'Hoja de Trabajo para listado'!$AB$151:$BA$151,0)),0)+IFERROR(INDEX('Hoja de Trabajo para listado'!$BC$155:$CB$1048576,MATCH($A219,'Hoja de Trabajo para listado'!$BC$155:$BC$1048576,0),MATCH((CUADRO!K$5&amp;$E219),'Hoja de Trabajo para listado'!$BC$151:$CB$151,0)),0)+IFERROR(INDEX('Hoja de Trabajo para listado'!$DE$153:$DG$274,MATCH($A219,'Hoja de Trabajo para listado'!$DE$153:$DE$1048576,0),MATCH((CUADRO!K$5&amp;$E219),'Hoja de Trabajo para listado'!$DE$151:$DG$151,0)),0)+IFERROR(INDEX('Hoja de Trabajo para listado'!$CD$155:$DC$1048576,MATCH($A219,'Hoja de Trabajo para listado'!$CD$155:$CD$1048576,0),MATCH((CUADRO!K$5&amp;$E219),'Hoja de Trabajo para listado'!$CD$151:$DC$151,0)),0)</f>
        <v>0</v>
      </c>
      <c r="L219" s="245">
        <f ca="1">+IFERROR(INDEX('Hoja de Trabajo para listado'!$A$155:$Z$1048576,MATCH($A219,'Hoja de Trabajo para listado'!$A$155:$A$1048576,0),MATCH((CUADRO!L$5&amp;$E219),'Hoja de Trabajo para listado'!$A$151:$Z$151,0)),0)+IFERROR(INDEX('Hoja de Trabajo para listado'!$AB$155:$BA$1048576,MATCH($A219,'Hoja de Trabajo para listado'!$AB$155:$AB$1048576,0),MATCH((CUADRO!L$5&amp;$E219),'Hoja de Trabajo para listado'!$AB$151:$BA$151,0)),0)+IFERROR(INDEX('Hoja de Trabajo para listado'!$BC$155:$CB$1048576,MATCH($A219,'Hoja de Trabajo para listado'!$BC$155:$BC$1048576,0),MATCH((CUADRO!L$5&amp;$E219),'Hoja de Trabajo para listado'!$BC$151:$CB$151,0)),0)+IFERROR(INDEX('Hoja de Trabajo para listado'!$DE$153:$DG$274,MATCH($A219,'Hoja de Trabajo para listado'!$DE$153:$DE$1048576,0),MATCH((CUADRO!L$5&amp;$E219),'Hoja de Trabajo para listado'!$DE$151:$DG$151,0)),0)+IFERROR(INDEX('Hoja de Trabajo para listado'!$CD$155:$DC$1048576,MATCH($A219,'Hoja de Trabajo para listado'!$CD$155:$CD$1048576,0),MATCH((CUADRO!L$5&amp;$E219),'Hoja de Trabajo para listado'!$CD$151:$DC$151,0)),0)</f>
        <v>0</v>
      </c>
      <c r="M219" s="245">
        <f ca="1">+IFERROR(INDEX('Hoja de Trabajo para listado'!$A$155:$Z$1048576,MATCH($A219,'Hoja de Trabajo para listado'!$A$155:$A$1048576,0),MATCH((CUADRO!M$5&amp;$E219),'Hoja de Trabajo para listado'!$A$151:$Z$151,0)),0)+IFERROR(INDEX('Hoja de Trabajo para listado'!$AB$155:$BA$1048576,MATCH($A219,'Hoja de Trabajo para listado'!$AB$155:$AB$1048576,0),MATCH((CUADRO!M$5&amp;$E219),'Hoja de Trabajo para listado'!$AB$151:$BA$151,0)),0)+IFERROR(INDEX('Hoja de Trabajo para listado'!$BC$155:$CB$1048576,MATCH($A219,'Hoja de Trabajo para listado'!$BC$155:$BC$1048576,0),MATCH((CUADRO!M$5&amp;$E219),'Hoja de Trabajo para listado'!$BC$151:$CB$151,0)),0)+IFERROR(INDEX('Hoja de Trabajo para listado'!$DE$153:$DG$274,MATCH($A219,'Hoja de Trabajo para listado'!$DE$153:$DE$1048576,0),MATCH((CUADRO!M$5&amp;$E219),'Hoja de Trabajo para listado'!$DE$151:$DG$151,0)),0)+IFERROR(INDEX('Hoja de Trabajo para listado'!$CD$155:$DC$1048576,MATCH($A219,'Hoja de Trabajo para listado'!$CD$155:$CD$1048576,0),MATCH((CUADRO!M$5&amp;$E219),'Hoja de Trabajo para listado'!$CD$151:$DC$151,0)),0)</f>
        <v>0</v>
      </c>
      <c r="N219" s="245">
        <f ca="1">+IFERROR(INDEX('Hoja de Trabajo para listado'!$A$155:$Z$1048576,MATCH($A219,'Hoja de Trabajo para listado'!$A$155:$A$1048576,0),MATCH((CUADRO!N$5&amp;$E219),'Hoja de Trabajo para listado'!$A$151:$Z$151,0)),0)+IFERROR(INDEX('Hoja de Trabajo para listado'!$AB$155:$BA$1048576,MATCH($A219,'Hoja de Trabajo para listado'!$AB$155:$AB$1048576,0),MATCH((CUADRO!N$5&amp;$E219),'Hoja de Trabajo para listado'!$AB$151:$BA$151,0)),0)+IFERROR(INDEX('Hoja de Trabajo para listado'!$BC$155:$CB$1048576,MATCH($A219,'Hoja de Trabajo para listado'!$BC$155:$BC$1048576,0),MATCH((CUADRO!N$5&amp;$E219),'Hoja de Trabajo para listado'!$BC$151:$CB$151,0)),0)+IFERROR(INDEX('Hoja de Trabajo para listado'!$DE$153:$DG$274,MATCH($A219,'Hoja de Trabajo para listado'!$DE$153:$DE$1048576,0),MATCH((CUADRO!N$5&amp;$E219),'Hoja de Trabajo para listado'!$DE$151:$DG$151,0)),0)+IFERROR(INDEX('Hoja de Trabajo para listado'!$CD$155:$DC$1048576,MATCH($A219,'Hoja de Trabajo para listado'!$CD$155:$CD$1048576,0),MATCH((CUADRO!N$5&amp;$E219),'Hoja de Trabajo para listado'!$CD$151:$DC$151,0)),0)</f>
        <v>0</v>
      </c>
      <c r="O219" s="245">
        <f ca="1">+IFERROR(INDEX('Hoja de Trabajo para listado'!$A$155:$Z$1048576,MATCH($A219,'Hoja de Trabajo para listado'!$A$155:$A$1048576,0),MATCH((CUADRO!O$5&amp;$E219),'Hoja de Trabajo para listado'!$A$151:$Z$151,0)),0)+IFERROR(INDEX('Hoja de Trabajo para listado'!$AB$155:$BA$1048576,MATCH($A219,'Hoja de Trabajo para listado'!$AB$155:$AB$1048576,0),MATCH((CUADRO!O$5&amp;$E219),'Hoja de Trabajo para listado'!$AB$151:$BA$151,0)),0)+IFERROR(INDEX('Hoja de Trabajo para listado'!$BC$155:$CB$1048576,MATCH($A219,'Hoja de Trabajo para listado'!$BC$155:$BC$1048576,0),MATCH((CUADRO!O$5&amp;$E219),'Hoja de Trabajo para listado'!$BC$151:$CB$151,0)),0)+IFERROR(INDEX('Hoja de Trabajo para listado'!$DE$153:$DG$274,MATCH($A219,'Hoja de Trabajo para listado'!$DE$153:$DE$1048576,0),MATCH((CUADRO!O$5&amp;$E219),'Hoja de Trabajo para listado'!$DE$151:$DG$151,0)),0)+IFERROR(INDEX('Hoja de Trabajo para listado'!$CD$155:$DC$1048576,MATCH($A219,'Hoja de Trabajo para listado'!$CD$155:$CD$1048576,0),MATCH((CUADRO!O$5&amp;$E219),'Hoja de Trabajo para listado'!$CD$151:$DC$151,0)),0)</f>
        <v>0</v>
      </c>
      <c r="P219" s="245">
        <f ca="1">+IFERROR(INDEX('Hoja de Trabajo para listado'!$A$155:$Z$1048576,MATCH($A219,'Hoja de Trabajo para listado'!$A$155:$A$1048576,0),MATCH((CUADRO!P$5&amp;$E219),'Hoja de Trabajo para listado'!$A$151:$Z$151,0)),0)+IFERROR(INDEX('Hoja de Trabajo para listado'!$AB$155:$BA$1048576,MATCH($A219,'Hoja de Trabajo para listado'!$AB$155:$AB$1048576,0),MATCH((CUADRO!P$5&amp;$E219),'Hoja de Trabajo para listado'!$AB$151:$BA$151,0)),0)+IFERROR(INDEX('Hoja de Trabajo para listado'!$BC$155:$CB$1048576,MATCH($A219,'Hoja de Trabajo para listado'!$BC$155:$BC$1048576,0),MATCH((CUADRO!P$5&amp;$E219),'Hoja de Trabajo para listado'!$BC$151:$CB$151,0)),0)+IFERROR(INDEX('Hoja de Trabajo para listado'!$DE$153:$DG$274,MATCH($A219,'Hoja de Trabajo para listado'!$DE$153:$DE$1048576,0),MATCH((CUADRO!P$5&amp;$E219),'Hoja de Trabajo para listado'!$DE$151:$DG$151,0)),0)+IFERROR(INDEX('Hoja de Trabajo para listado'!$CD$155:$DC$1048576,MATCH($A219,'Hoja de Trabajo para listado'!$CD$155:$CD$1048576,0),MATCH((CUADRO!P$5&amp;$E219),'Hoja de Trabajo para listado'!$CD$151:$DC$151,0)),0)</f>
        <v>0</v>
      </c>
      <c r="Q219" s="245">
        <f ca="1">+IFERROR(INDEX('Hoja de Trabajo para listado'!$A$155:$Z$1048576,MATCH($A219,'Hoja de Trabajo para listado'!$A$155:$A$1048576,0),MATCH((CUADRO!Q$5&amp;$E219),'Hoja de Trabajo para listado'!$A$151:$Z$151,0)),0)+IFERROR(INDEX('Hoja de Trabajo para listado'!$AB$155:$BA$1048576,MATCH($A219,'Hoja de Trabajo para listado'!$AB$155:$AB$1048576,0),MATCH((CUADRO!Q$5&amp;$E219),'Hoja de Trabajo para listado'!$AB$151:$BA$151,0)),0)+IFERROR(INDEX('Hoja de Trabajo para listado'!$BC$155:$CB$1048576,MATCH($A219,'Hoja de Trabajo para listado'!$BC$155:$BC$1048576,0),MATCH((CUADRO!Q$5&amp;$E219),'Hoja de Trabajo para listado'!$BC$151:$CB$151,0)),0)+IFERROR(INDEX('Hoja de Trabajo para listado'!$DE$153:$DG$274,MATCH($A219,'Hoja de Trabajo para listado'!$DE$153:$DE$1048576,0),MATCH((CUADRO!Q$5&amp;$E219),'Hoja de Trabajo para listado'!$DE$151:$DG$151,0)),0)+IFERROR(INDEX('Hoja de Trabajo para listado'!$CD$155:$DC$1048576,MATCH($A219,'Hoja de Trabajo para listado'!$CD$155:$CD$1048576,0),MATCH((CUADRO!Q$5&amp;$E219),'Hoja de Trabajo para listado'!$CD$151:$DC$151,0)),0)</f>
        <v>0</v>
      </c>
      <c r="R219" s="245">
        <f t="shared" ca="1" si="9"/>
        <v>0</v>
      </c>
      <c r="S219" s="245">
        <f ca="1">+R218+R219</f>
        <v>0</v>
      </c>
      <c r="T219" s="245">
        <f ca="1">+S219</f>
        <v>0</v>
      </c>
      <c r="U219" s="244">
        <f t="shared" si="10"/>
        <v>2</v>
      </c>
      <c r="V219" s="333" t="str">
        <f>+VLOOKUP(A219,bd_lista!$A$3:$E$590,5,FALSE)</f>
        <v>Instituciones Descentralizadas</v>
      </c>
      <c r="W219" s="392"/>
      <c r="X219" s="242">
        <f>+VLOOKUP(A219,[4]Sheet1!$A$13:$D$744,4,FALSE)</f>
        <v>86</v>
      </c>
      <c r="Y219" s="242" t="str">
        <f>+VLOOKUP(X219,bd_lista!$A$3:$C$590,3,FALSE)</f>
        <v>Ministerio de Medio Ambiente y Agua</v>
      </c>
      <c r="Z219" s="292"/>
      <c r="AA219" s="293"/>
    </row>
    <row r="220" spans="1:27" ht="15" hidden="1" customHeight="1">
      <c r="A220" s="251">
        <v>300</v>
      </c>
      <c r="B220" s="387">
        <f>+A220</f>
        <v>300</v>
      </c>
      <c r="C220" s="247" t="str">
        <f>+VLOOKUP(A220,bd_lista!$A$3:$C$590,3,FALSE)</f>
        <v>Servicio Departamental de Riego - Cochabamba</v>
      </c>
      <c r="D220" s="389" t="str">
        <f>+C220</f>
        <v>Servicio Departamental de Riego - Cochabamba</v>
      </c>
      <c r="E220" s="247" t="s">
        <v>1304</v>
      </c>
      <c r="F220" s="243">
        <f ca="1">+IFERROR(INDEX('Hoja de Trabajo para listado'!$A$155:$Z$1048576,MATCH($A220,'Hoja de Trabajo para listado'!$A$155:$A$1048576,0),MATCH((CUADRO!F$5&amp;$E220),'Hoja de Trabajo para listado'!$A$151:$Z$151,0)),0)+IFERROR(INDEX('Hoja de Trabajo para listado'!$AB$155:$BA$1048576,MATCH($A220,'Hoja de Trabajo para listado'!$AB$155:$AB$1048576,0),MATCH((CUADRO!F$5&amp;$E220),'Hoja de Trabajo para listado'!$AB$151:$BA$151,0)),0)+IFERROR(INDEX('Hoja de Trabajo para listado'!$BC$155:$CB$1048576,MATCH($A220,'Hoja de Trabajo para listado'!$BC$155:$BC$1048576,0),MATCH((CUADRO!F$5&amp;$E220),'Hoja de Trabajo para listado'!$BC$151:$CB$151,0)),0)+IFERROR(INDEX('Hoja de Trabajo para listado'!$DE$153:$DG$274,MATCH($A220,'Hoja de Trabajo para listado'!$DE$153:$DE$1048576,0),MATCH((CUADRO!F$5&amp;$E220),'Hoja de Trabajo para listado'!$DE$151:$DG$151,0)),0)+IFERROR(INDEX('Hoja de Trabajo para listado'!$CD$155:$DC$1048576,MATCH($A220,'Hoja de Trabajo para listado'!$CD$155:$CD$1048576,0),MATCH((CUADRO!F$5&amp;$E220),'Hoja de Trabajo para listado'!$CD$151:$DC$151,0)),0)</f>
        <v>0</v>
      </c>
      <c r="G220" s="243">
        <f ca="1">+IFERROR(INDEX('Hoja de Trabajo para listado'!$A$155:$Z$1048576,MATCH($A220,'Hoja de Trabajo para listado'!$A$155:$A$1048576,0),MATCH((CUADRO!G$5&amp;$E220),'Hoja de Trabajo para listado'!$A$151:$Z$151,0)),0)+IFERROR(INDEX('Hoja de Trabajo para listado'!$AB$155:$BA$1048576,MATCH($A220,'Hoja de Trabajo para listado'!$AB$155:$AB$1048576,0),MATCH((CUADRO!G$5&amp;$E220),'Hoja de Trabajo para listado'!$AB$151:$BA$151,0)),0)+IFERROR(INDEX('Hoja de Trabajo para listado'!$BC$155:$CB$1048576,MATCH($A220,'Hoja de Trabajo para listado'!$BC$155:$BC$1048576,0),MATCH((CUADRO!G$5&amp;$E220),'Hoja de Trabajo para listado'!$BC$151:$CB$151,0)),0)+IFERROR(INDEX('Hoja de Trabajo para listado'!$DE$153:$DG$274,MATCH($A220,'Hoja de Trabajo para listado'!$DE$153:$DE$1048576,0),MATCH((CUADRO!G$5&amp;$E220),'Hoja de Trabajo para listado'!$DE$151:$DG$151,0)),0)+IFERROR(INDEX('Hoja de Trabajo para listado'!$CD$155:$DC$1048576,MATCH($A220,'Hoja de Trabajo para listado'!$CD$155:$CD$1048576,0),MATCH((CUADRO!G$5&amp;$E220),'Hoja de Trabajo para listado'!$CD$151:$DC$151,0)),0)</f>
        <v>0</v>
      </c>
      <c r="H220" s="243">
        <f ca="1">+IFERROR(INDEX('Hoja de Trabajo para listado'!$A$155:$Z$1048576,MATCH($A220,'Hoja de Trabajo para listado'!$A$155:$A$1048576,0),MATCH((CUADRO!H$5&amp;$E220),'Hoja de Trabajo para listado'!$A$151:$Z$151,0)),0)+IFERROR(INDEX('Hoja de Trabajo para listado'!$AB$155:$BA$1048576,MATCH($A220,'Hoja de Trabajo para listado'!$AB$155:$AB$1048576,0),MATCH((CUADRO!H$5&amp;$E220),'Hoja de Trabajo para listado'!$AB$151:$BA$151,0)),0)+IFERROR(INDEX('Hoja de Trabajo para listado'!$BC$155:$CB$1048576,MATCH($A220,'Hoja de Trabajo para listado'!$BC$155:$BC$1048576,0),MATCH((CUADRO!H$5&amp;$E220),'Hoja de Trabajo para listado'!$BC$151:$CB$151,0)),0)+IFERROR(INDEX('Hoja de Trabajo para listado'!$DE$153:$DG$274,MATCH($A220,'Hoja de Trabajo para listado'!$DE$153:$DE$1048576,0),MATCH((CUADRO!H$5&amp;$E220),'Hoja de Trabajo para listado'!$DE$151:$DG$151,0)),0)+IFERROR(INDEX('Hoja de Trabajo para listado'!$CD$155:$DC$1048576,MATCH($A220,'Hoja de Trabajo para listado'!$CD$155:$CD$1048576,0),MATCH((CUADRO!H$5&amp;$E220),'Hoja de Trabajo para listado'!$CD$151:$DC$151,0)),0)</f>
        <v>0</v>
      </c>
      <c r="I220" s="243">
        <f ca="1">+IFERROR(INDEX('Hoja de Trabajo para listado'!$A$155:$Z$1048576,MATCH($A220,'Hoja de Trabajo para listado'!$A$155:$A$1048576,0),MATCH((CUADRO!I$5&amp;$E220),'Hoja de Trabajo para listado'!$A$151:$Z$151,0)),0)+IFERROR(INDEX('Hoja de Trabajo para listado'!$AB$155:$BA$1048576,MATCH($A220,'Hoja de Trabajo para listado'!$AB$155:$AB$1048576,0),MATCH((CUADRO!I$5&amp;$E220),'Hoja de Trabajo para listado'!$AB$151:$BA$151,0)),0)+IFERROR(INDEX('Hoja de Trabajo para listado'!$BC$155:$CB$1048576,MATCH($A220,'Hoja de Trabajo para listado'!$BC$155:$BC$1048576,0),MATCH((CUADRO!I$5&amp;$E220),'Hoja de Trabajo para listado'!$BC$151:$CB$151,0)),0)+IFERROR(INDEX('Hoja de Trabajo para listado'!$DE$153:$DG$274,MATCH($A220,'Hoja de Trabajo para listado'!$DE$153:$DE$1048576,0),MATCH((CUADRO!I$5&amp;$E220),'Hoja de Trabajo para listado'!$DE$151:$DG$151,0)),0)+IFERROR(INDEX('Hoja de Trabajo para listado'!$CD$155:$DC$1048576,MATCH($A220,'Hoja de Trabajo para listado'!$CD$155:$CD$1048576,0),MATCH((CUADRO!I$5&amp;$E220),'Hoja de Trabajo para listado'!$CD$151:$DC$151,0)),0)</f>
        <v>0</v>
      </c>
      <c r="J220" s="243">
        <f ca="1">+IFERROR(INDEX('Hoja de Trabajo para listado'!$A$155:$Z$1048576,MATCH($A220,'Hoja de Trabajo para listado'!$A$155:$A$1048576,0),MATCH((CUADRO!J$5&amp;$E220),'Hoja de Trabajo para listado'!$A$151:$Z$151,0)),0)+IFERROR(INDEX('Hoja de Trabajo para listado'!$AB$155:$BA$1048576,MATCH($A220,'Hoja de Trabajo para listado'!$AB$155:$AB$1048576,0),MATCH((CUADRO!J$5&amp;$E220),'Hoja de Trabajo para listado'!$AB$151:$BA$151,0)),0)+IFERROR(INDEX('Hoja de Trabajo para listado'!$BC$155:$CB$1048576,MATCH($A220,'Hoja de Trabajo para listado'!$BC$155:$BC$1048576,0),MATCH((CUADRO!J$5&amp;$E220),'Hoja de Trabajo para listado'!$BC$151:$CB$151,0)),0)+IFERROR(INDEX('Hoja de Trabajo para listado'!$DE$153:$DG$274,MATCH($A220,'Hoja de Trabajo para listado'!$DE$153:$DE$1048576,0),MATCH((CUADRO!J$5&amp;$E220),'Hoja de Trabajo para listado'!$DE$151:$DG$151,0)),0)+IFERROR(INDEX('Hoja de Trabajo para listado'!$CD$155:$DC$1048576,MATCH($A220,'Hoja de Trabajo para listado'!$CD$155:$CD$1048576,0),MATCH((CUADRO!J$5&amp;$E220),'Hoja de Trabajo para listado'!$CD$151:$DC$151,0)),0)</f>
        <v>0</v>
      </c>
      <c r="K220" s="243">
        <f ca="1">+IFERROR(INDEX('Hoja de Trabajo para listado'!$A$155:$Z$1048576,MATCH($A220,'Hoja de Trabajo para listado'!$A$155:$A$1048576,0),MATCH((CUADRO!K$5&amp;$E220),'Hoja de Trabajo para listado'!$A$151:$Z$151,0)),0)+IFERROR(INDEX('Hoja de Trabajo para listado'!$AB$155:$BA$1048576,MATCH($A220,'Hoja de Trabajo para listado'!$AB$155:$AB$1048576,0),MATCH((CUADRO!K$5&amp;$E220),'Hoja de Trabajo para listado'!$AB$151:$BA$151,0)),0)+IFERROR(INDEX('Hoja de Trabajo para listado'!$BC$155:$CB$1048576,MATCH($A220,'Hoja de Trabajo para listado'!$BC$155:$BC$1048576,0),MATCH((CUADRO!K$5&amp;$E220),'Hoja de Trabajo para listado'!$BC$151:$CB$151,0)),0)+IFERROR(INDEX('Hoja de Trabajo para listado'!$DE$153:$DG$274,MATCH($A220,'Hoja de Trabajo para listado'!$DE$153:$DE$1048576,0),MATCH((CUADRO!K$5&amp;$E220),'Hoja de Trabajo para listado'!$DE$151:$DG$151,0)),0)+IFERROR(INDEX('Hoja de Trabajo para listado'!$CD$155:$DC$1048576,MATCH($A220,'Hoja de Trabajo para listado'!$CD$155:$CD$1048576,0),MATCH((CUADRO!K$5&amp;$E220),'Hoja de Trabajo para listado'!$CD$151:$DC$151,0)),0)</f>
        <v>0</v>
      </c>
      <c r="L220" s="243">
        <f ca="1">+IFERROR(INDEX('Hoja de Trabajo para listado'!$A$155:$Z$1048576,MATCH($A220,'Hoja de Trabajo para listado'!$A$155:$A$1048576,0),MATCH((CUADRO!L$5&amp;$E220),'Hoja de Trabajo para listado'!$A$151:$Z$151,0)),0)+IFERROR(INDEX('Hoja de Trabajo para listado'!$AB$155:$BA$1048576,MATCH($A220,'Hoja de Trabajo para listado'!$AB$155:$AB$1048576,0),MATCH((CUADRO!L$5&amp;$E220),'Hoja de Trabajo para listado'!$AB$151:$BA$151,0)),0)+IFERROR(INDEX('Hoja de Trabajo para listado'!$BC$155:$CB$1048576,MATCH($A220,'Hoja de Trabajo para listado'!$BC$155:$BC$1048576,0),MATCH((CUADRO!L$5&amp;$E220),'Hoja de Trabajo para listado'!$BC$151:$CB$151,0)),0)+IFERROR(INDEX('Hoja de Trabajo para listado'!$DE$153:$DG$274,MATCH($A220,'Hoja de Trabajo para listado'!$DE$153:$DE$1048576,0),MATCH((CUADRO!L$5&amp;$E220),'Hoja de Trabajo para listado'!$DE$151:$DG$151,0)),0)+IFERROR(INDEX('Hoja de Trabajo para listado'!$CD$155:$DC$1048576,MATCH($A220,'Hoja de Trabajo para listado'!$CD$155:$CD$1048576,0),MATCH((CUADRO!L$5&amp;$E220),'Hoja de Trabajo para listado'!$CD$151:$DC$151,0)),0)</f>
        <v>0</v>
      </c>
      <c r="M220" s="243">
        <f ca="1">+IFERROR(INDEX('Hoja de Trabajo para listado'!$A$155:$Z$1048576,MATCH($A220,'Hoja de Trabajo para listado'!$A$155:$A$1048576,0),MATCH((CUADRO!M$5&amp;$E220),'Hoja de Trabajo para listado'!$A$151:$Z$151,0)),0)+IFERROR(INDEX('Hoja de Trabajo para listado'!$AB$155:$BA$1048576,MATCH($A220,'Hoja de Trabajo para listado'!$AB$155:$AB$1048576,0),MATCH((CUADRO!M$5&amp;$E220),'Hoja de Trabajo para listado'!$AB$151:$BA$151,0)),0)+IFERROR(INDEX('Hoja de Trabajo para listado'!$BC$155:$CB$1048576,MATCH($A220,'Hoja de Trabajo para listado'!$BC$155:$BC$1048576,0),MATCH((CUADRO!M$5&amp;$E220),'Hoja de Trabajo para listado'!$BC$151:$CB$151,0)),0)+IFERROR(INDEX('Hoja de Trabajo para listado'!$DE$153:$DG$274,MATCH($A220,'Hoja de Trabajo para listado'!$DE$153:$DE$1048576,0),MATCH((CUADRO!M$5&amp;$E220),'Hoja de Trabajo para listado'!$DE$151:$DG$151,0)),0)+IFERROR(INDEX('Hoja de Trabajo para listado'!$CD$155:$DC$1048576,MATCH($A220,'Hoja de Trabajo para listado'!$CD$155:$CD$1048576,0),MATCH((CUADRO!M$5&amp;$E220),'Hoja de Trabajo para listado'!$CD$151:$DC$151,0)),0)</f>
        <v>0</v>
      </c>
      <c r="N220" s="243">
        <f ca="1">+IFERROR(INDEX('Hoja de Trabajo para listado'!$A$155:$Z$1048576,MATCH($A220,'Hoja de Trabajo para listado'!$A$155:$A$1048576,0),MATCH((CUADRO!N$5&amp;$E220),'Hoja de Trabajo para listado'!$A$151:$Z$151,0)),0)+IFERROR(INDEX('Hoja de Trabajo para listado'!$AB$155:$BA$1048576,MATCH($A220,'Hoja de Trabajo para listado'!$AB$155:$AB$1048576,0),MATCH((CUADRO!N$5&amp;$E220),'Hoja de Trabajo para listado'!$AB$151:$BA$151,0)),0)+IFERROR(INDEX('Hoja de Trabajo para listado'!$BC$155:$CB$1048576,MATCH($A220,'Hoja de Trabajo para listado'!$BC$155:$BC$1048576,0),MATCH((CUADRO!N$5&amp;$E220),'Hoja de Trabajo para listado'!$BC$151:$CB$151,0)),0)+IFERROR(INDEX('Hoja de Trabajo para listado'!$DE$153:$DG$274,MATCH($A220,'Hoja de Trabajo para listado'!$DE$153:$DE$1048576,0),MATCH((CUADRO!N$5&amp;$E220),'Hoja de Trabajo para listado'!$DE$151:$DG$151,0)),0)+IFERROR(INDEX('Hoja de Trabajo para listado'!$CD$155:$DC$1048576,MATCH($A220,'Hoja de Trabajo para listado'!$CD$155:$CD$1048576,0),MATCH((CUADRO!N$5&amp;$E220),'Hoja de Trabajo para listado'!$CD$151:$DC$151,0)),0)</f>
        <v>0</v>
      </c>
      <c r="O220" s="243">
        <f ca="1">+IFERROR(INDEX('Hoja de Trabajo para listado'!$A$155:$Z$1048576,MATCH($A220,'Hoja de Trabajo para listado'!$A$155:$A$1048576,0),MATCH((CUADRO!O$5&amp;$E220),'Hoja de Trabajo para listado'!$A$151:$Z$151,0)),0)+IFERROR(INDEX('Hoja de Trabajo para listado'!$AB$155:$BA$1048576,MATCH($A220,'Hoja de Trabajo para listado'!$AB$155:$AB$1048576,0),MATCH((CUADRO!O$5&amp;$E220),'Hoja de Trabajo para listado'!$AB$151:$BA$151,0)),0)+IFERROR(INDEX('Hoja de Trabajo para listado'!$BC$155:$CB$1048576,MATCH($A220,'Hoja de Trabajo para listado'!$BC$155:$BC$1048576,0),MATCH((CUADRO!O$5&amp;$E220),'Hoja de Trabajo para listado'!$BC$151:$CB$151,0)),0)+IFERROR(INDEX('Hoja de Trabajo para listado'!$DE$153:$DG$274,MATCH($A220,'Hoja de Trabajo para listado'!$DE$153:$DE$1048576,0),MATCH((CUADRO!O$5&amp;$E220),'Hoja de Trabajo para listado'!$DE$151:$DG$151,0)),0)+IFERROR(INDEX('Hoja de Trabajo para listado'!$CD$155:$DC$1048576,MATCH($A220,'Hoja de Trabajo para listado'!$CD$155:$CD$1048576,0),MATCH((CUADRO!O$5&amp;$E220),'Hoja de Trabajo para listado'!$CD$151:$DC$151,0)),0)</f>
        <v>0</v>
      </c>
      <c r="P220" s="243">
        <f ca="1">+IFERROR(INDEX('Hoja de Trabajo para listado'!$A$155:$Z$1048576,MATCH($A220,'Hoja de Trabajo para listado'!$A$155:$A$1048576,0),MATCH((CUADRO!P$5&amp;$E220),'Hoja de Trabajo para listado'!$A$151:$Z$151,0)),0)+IFERROR(INDEX('Hoja de Trabajo para listado'!$AB$155:$BA$1048576,MATCH($A220,'Hoja de Trabajo para listado'!$AB$155:$AB$1048576,0),MATCH((CUADRO!P$5&amp;$E220),'Hoja de Trabajo para listado'!$AB$151:$BA$151,0)),0)+IFERROR(INDEX('Hoja de Trabajo para listado'!$BC$155:$CB$1048576,MATCH($A220,'Hoja de Trabajo para listado'!$BC$155:$BC$1048576,0),MATCH((CUADRO!P$5&amp;$E220),'Hoja de Trabajo para listado'!$BC$151:$CB$151,0)),0)+IFERROR(INDEX('Hoja de Trabajo para listado'!$DE$153:$DG$274,MATCH($A220,'Hoja de Trabajo para listado'!$DE$153:$DE$1048576,0),MATCH((CUADRO!P$5&amp;$E220),'Hoja de Trabajo para listado'!$DE$151:$DG$151,0)),0)+IFERROR(INDEX('Hoja de Trabajo para listado'!$CD$155:$DC$1048576,MATCH($A220,'Hoja de Trabajo para listado'!$CD$155:$CD$1048576,0),MATCH((CUADRO!P$5&amp;$E220),'Hoja de Trabajo para listado'!$CD$151:$DC$151,0)),0)</f>
        <v>0</v>
      </c>
      <c r="Q220" s="243">
        <f ca="1">+IFERROR(INDEX('Hoja de Trabajo para listado'!$A$155:$Z$1048576,MATCH($A220,'Hoja de Trabajo para listado'!$A$155:$A$1048576,0),MATCH((CUADRO!Q$5&amp;$E220),'Hoja de Trabajo para listado'!$A$151:$Z$151,0)),0)+IFERROR(INDEX('Hoja de Trabajo para listado'!$AB$155:$BA$1048576,MATCH($A220,'Hoja de Trabajo para listado'!$AB$155:$AB$1048576,0),MATCH((CUADRO!Q$5&amp;$E220),'Hoja de Trabajo para listado'!$AB$151:$BA$151,0)),0)+IFERROR(INDEX('Hoja de Trabajo para listado'!$BC$155:$CB$1048576,MATCH($A220,'Hoja de Trabajo para listado'!$BC$155:$BC$1048576,0),MATCH((CUADRO!Q$5&amp;$E220),'Hoja de Trabajo para listado'!$BC$151:$CB$151,0)),0)+IFERROR(INDEX('Hoja de Trabajo para listado'!$DE$153:$DG$274,MATCH($A220,'Hoja de Trabajo para listado'!$DE$153:$DE$1048576,0),MATCH((CUADRO!Q$5&amp;$E220),'Hoja de Trabajo para listado'!$DE$151:$DG$151,0)),0)+IFERROR(INDEX('Hoja de Trabajo para listado'!$CD$155:$DC$1048576,MATCH($A220,'Hoja de Trabajo para listado'!$CD$155:$CD$1048576,0),MATCH((CUADRO!Q$5&amp;$E220),'Hoja de Trabajo para listado'!$CD$151:$DC$151,0)),0)</f>
        <v>0</v>
      </c>
      <c r="R220" s="243">
        <f t="shared" ca="1" si="9"/>
        <v>0</v>
      </c>
      <c r="S220" s="243"/>
      <c r="T220" s="243">
        <f ca="1">+T221</f>
        <v>0</v>
      </c>
      <c r="U220" s="242">
        <f t="shared" si="10"/>
        <v>1</v>
      </c>
      <c r="V220" s="333" t="str">
        <f>+VLOOKUP(A220,bd_lista!$A$3:$E$590,5,FALSE)</f>
        <v>Instituciones Descentralizadas</v>
      </c>
      <c r="W220" s="391" t="str">
        <f>+V220</f>
        <v>Instituciones Descentralizadas</v>
      </c>
      <c r="X220" s="242">
        <f>+VLOOKUP(A220,[4]Sheet1!$A$13:$D$744,4,FALSE)</f>
        <v>86</v>
      </c>
      <c r="Y220" s="242" t="str">
        <f>+VLOOKUP(X220,bd_lista!$A$3:$C$590,3,FALSE)</f>
        <v>Ministerio de Medio Ambiente y Agua</v>
      </c>
      <c r="Z220" s="294">
        <f>+X220</f>
        <v>86</v>
      </c>
      <c r="AA220" s="295" t="str">
        <f>+Y220</f>
        <v>Ministerio de Medio Ambiente y Agua</v>
      </c>
    </row>
    <row r="221" spans="1:27" ht="15" hidden="1" customHeight="1">
      <c r="A221" s="32">
        <v>300</v>
      </c>
      <c r="B221" s="388"/>
      <c r="C221" s="333" t="str">
        <f>+VLOOKUP(A221,bd_lista!$A$3:$C$590,3,FALSE)</f>
        <v>Servicio Departamental de Riego - Cochabamba</v>
      </c>
      <c r="D221" s="390"/>
      <c r="E221" s="333" t="s">
        <v>1305</v>
      </c>
      <c r="F221" s="245">
        <f ca="1">+IFERROR(INDEX('Hoja de Trabajo para listado'!$A$155:$Z$1048576,MATCH($A221,'Hoja de Trabajo para listado'!$A$155:$A$1048576,0),MATCH((CUADRO!F$5&amp;$E221),'Hoja de Trabajo para listado'!$A$151:$Z$151,0)),0)+IFERROR(INDEX('Hoja de Trabajo para listado'!$AB$155:$BA$1048576,MATCH($A221,'Hoja de Trabajo para listado'!$AB$155:$AB$1048576,0),MATCH((CUADRO!F$5&amp;$E221),'Hoja de Trabajo para listado'!$AB$151:$BA$151,0)),0)+IFERROR(INDEX('Hoja de Trabajo para listado'!$BC$155:$CB$1048576,MATCH($A221,'Hoja de Trabajo para listado'!$BC$155:$BC$1048576,0),MATCH((CUADRO!F$5&amp;$E221),'Hoja de Trabajo para listado'!$BC$151:$CB$151,0)),0)+IFERROR(INDEX('Hoja de Trabajo para listado'!$DE$153:$DG$274,MATCH($A221,'Hoja de Trabajo para listado'!$DE$153:$DE$1048576,0),MATCH((CUADRO!F$5&amp;$E221),'Hoja de Trabajo para listado'!$DE$151:$DG$151,0)),0)+IFERROR(INDEX('Hoja de Trabajo para listado'!$CD$155:$DC$1048576,MATCH($A221,'Hoja de Trabajo para listado'!$CD$155:$CD$1048576,0),MATCH((CUADRO!F$5&amp;$E221),'Hoja de Trabajo para listado'!$CD$151:$DC$151,0)),0)</f>
        <v>0</v>
      </c>
      <c r="G221" s="245">
        <f ca="1">+IFERROR(INDEX('Hoja de Trabajo para listado'!$A$155:$Z$1048576,MATCH($A221,'Hoja de Trabajo para listado'!$A$155:$A$1048576,0),MATCH((CUADRO!G$5&amp;$E221),'Hoja de Trabajo para listado'!$A$151:$Z$151,0)),0)+IFERROR(INDEX('Hoja de Trabajo para listado'!$AB$155:$BA$1048576,MATCH($A221,'Hoja de Trabajo para listado'!$AB$155:$AB$1048576,0),MATCH((CUADRO!G$5&amp;$E221),'Hoja de Trabajo para listado'!$AB$151:$BA$151,0)),0)+IFERROR(INDEX('Hoja de Trabajo para listado'!$BC$155:$CB$1048576,MATCH($A221,'Hoja de Trabajo para listado'!$BC$155:$BC$1048576,0),MATCH((CUADRO!G$5&amp;$E221),'Hoja de Trabajo para listado'!$BC$151:$CB$151,0)),0)+IFERROR(INDEX('Hoja de Trabajo para listado'!$DE$153:$DG$274,MATCH($A221,'Hoja de Trabajo para listado'!$DE$153:$DE$1048576,0),MATCH((CUADRO!G$5&amp;$E221),'Hoja de Trabajo para listado'!$DE$151:$DG$151,0)),0)+IFERROR(INDEX('Hoja de Trabajo para listado'!$CD$155:$DC$1048576,MATCH($A221,'Hoja de Trabajo para listado'!$CD$155:$CD$1048576,0),MATCH((CUADRO!G$5&amp;$E221),'Hoja de Trabajo para listado'!$CD$151:$DC$151,0)),0)</f>
        <v>0</v>
      </c>
      <c r="H221" s="245">
        <f ca="1">+IFERROR(INDEX('Hoja de Trabajo para listado'!$A$155:$Z$1048576,MATCH($A221,'Hoja de Trabajo para listado'!$A$155:$A$1048576,0),MATCH((CUADRO!H$5&amp;$E221),'Hoja de Trabajo para listado'!$A$151:$Z$151,0)),0)+IFERROR(INDEX('Hoja de Trabajo para listado'!$AB$155:$BA$1048576,MATCH($A221,'Hoja de Trabajo para listado'!$AB$155:$AB$1048576,0),MATCH((CUADRO!H$5&amp;$E221),'Hoja de Trabajo para listado'!$AB$151:$BA$151,0)),0)+IFERROR(INDEX('Hoja de Trabajo para listado'!$BC$155:$CB$1048576,MATCH($A221,'Hoja de Trabajo para listado'!$BC$155:$BC$1048576,0),MATCH((CUADRO!H$5&amp;$E221),'Hoja de Trabajo para listado'!$BC$151:$CB$151,0)),0)+IFERROR(INDEX('Hoja de Trabajo para listado'!$DE$153:$DG$274,MATCH($A221,'Hoja de Trabajo para listado'!$DE$153:$DE$1048576,0),MATCH((CUADRO!H$5&amp;$E221),'Hoja de Trabajo para listado'!$DE$151:$DG$151,0)),0)+IFERROR(INDEX('Hoja de Trabajo para listado'!$CD$155:$DC$1048576,MATCH($A221,'Hoja de Trabajo para listado'!$CD$155:$CD$1048576,0),MATCH((CUADRO!H$5&amp;$E221),'Hoja de Trabajo para listado'!$CD$151:$DC$151,0)),0)</f>
        <v>0</v>
      </c>
      <c r="I221" s="245">
        <f ca="1">+IFERROR(INDEX('Hoja de Trabajo para listado'!$A$155:$Z$1048576,MATCH($A221,'Hoja de Trabajo para listado'!$A$155:$A$1048576,0),MATCH((CUADRO!I$5&amp;$E221),'Hoja de Trabajo para listado'!$A$151:$Z$151,0)),0)+IFERROR(INDEX('Hoja de Trabajo para listado'!$AB$155:$BA$1048576,MATCH($A221,'Hoja de Trabajo para listado'!$AB$155:$AB$1048576,0),MATCH((CUADRO!I$5&amp;$E221),'Hoja de Trabajo para listado'!$AB$151:$BA$151,0)),0)+IFERROR(INDEX('Hoja de Trabajo para listado'!$BC$155:$CB$1048576,MATCH($A221,'Hoja de Trabajo para listado'!$BC$155:$BC$1048576,0),MATCH((CUADRO!I$5&amp;$E221),'Hoja de Trabajo para listado'!$BC$151:$CB$151,0)),0)+IFERROR(INDEX('Hoja de Trabajo para listado'!$DE$153:$DG$274,MATCH($A221,'Hoja de Trabajo para listado'!$DE$153:$DE$1048576,0),MATCH((CUADRO!I$5&amp;$E221),'Hoja de Trabajo para listado'!$DE$151:$DG$151,0)),0)+IFERROR(INDEX('Hoja de Trabajo para listado'!$CD$155:$DC$1048576,MATCH($A221,'Hoja de Trabajo para listado'!$CD$155:$CD$1048576,0),MATCH((CUADRO!I$5&amp;$E221),'Hoja de Trabajo para listado'!$CD$151:$DC$151,0)),0)</f>
        <v>0</v>
      </c>
      <c r="J221" s="245">
        <f ca="1">+IFERROR(INDEX('Hoja de Trabajo para listado'!$A$155:$Z$1048576,MATCH($A221,'Hoja de Trabajo para listado'!$A$155:$A$1048576,0),MATCH((CUADRO!J$5&amp;$E221),'Hoja de Trabajo para listado'!$A$151:$Z$151,0)),0)+IFERROR(INDEX('Hoja de Trabajo para listado'!$AB$155:$BA$1048576,MATCH($A221,'Hoja de Trabajo para listado'!$AB$155:$AB$1048576,0),MATCH((CUADRO!J$5&amp;$E221),'Hoja de Trabajo para listado'!$AB$151:$BA$151,0)),0)+IFERROR(INDEX('Hoja de Trabajo para listado'!$BC$155:$CB$1048576,MATCH($A221,'Hoja de Trabajo para listado'!$BC$155:$BC$1048576,0),MATCH((CUADRO!J$5&amp;$E221),'Hoja de Trabajo para listado'!$BC$151:$CB$151,0)),0)+IFERROR(INDEX('Hoja de Trabajo para listado'!$DE$153:$DG$274,MATCH($A221,'Hoja de Trabajo para listado'!$DE$153:$DE$1048576,0),MATCH((CUADRO!J$5&amp;$E221),'Hoja de Trabajo para listado'!$DE$151:$DG$151,0)),0)+IFERROR(INDEX('Hoja de Trabajo para listado'!$CD$155:$DC$1048576,MATCH($A221,'Hoja de Trabajo para listado'!$CD$155:$CD$1048576,0),MATCH((CUADRO!J$5&amp;$E221),'Hoja de Trabajo para listado'!$CD$151:$DC$151,0)),0)</f>
        <v>0</v>
      </c>
      <c r="K221" s="245">
        <f ca="1">+IFERROR(INDEX('Hoja de Trabajo para listado'!$A$155:$Z$1048576,MATCH($A221,'Hoja de Trabajo para listado'!$A$155:$A$1048576,0),MATCH((CUADRO!K$5&amp;$E221),'Hoja de Trabajo para listado'!$A$151:$Z$151,0)),0)+IFERROR(INDEX('Hoja de Trabajo para listado'!$AB$155:$BA$1048576,MATCH($A221,'Hoja de Trabajo para listado'!$AB$155:$AB$1048576,0),MATCH((CUADRO!K$5&amp;$E221),'Hoja de Trabajo para listado'!$AB$151:$BA$151,0)),0)+IFERROR(INDEX('Hoja de Trabajo para listado'!$BC$155:$CB$1048576,MATCH($A221,'Hoja de Trabajo para listado'!$BC$155:$BC$1048576,0),MATCH((CUADRO!K$5&amp;$E221),'Hoja de Trabajo para listado'!$BC$151:$CB$151,0)),0)+IFERROR(INDEX('Hoja de Trabajo para listado'!$DE$153:$DG$274,MATCH($A221,'Hoja de Trabajo para listado'!$DE$153:$DE$1048576,0),MATCH((CUADRO!K$5&amp;$E221),'Hoja de Trabajo para listado'!$DE$151:$DG$151,0)),0)+IFERROR(INDEX('Hoja de Trabajo para listado'!$CD$155:$DC$1048576,MATCH($A221,'Hoja de Trabajo para listado'!$CD$155:$CD$1048576,0),MATCH((CUADRO!K$5&amp;$E221),'Hoja de Trabajo para listado'!$CD$151:$DC$151,0)),0)</f>
        <v>0</v>
      </c>
      <c r="L221" s="245">
        <f ca="1">+IFERROR(INDEX('Hoja de Trabajo para listado'!$A$155:$Z$1048576,MATCH($A221,'Hoja de Trabajo para listado'!$A$155:$A$1048576,0),MATCH((CUADRO!L$5&amp;$E221),'Hoja de Trabajo para listado'!$A$151:$Z$151,0)),0)+IFERROR(INDEX('Hoja de Trabajo para listado'!$AB$155:$BA$1048576,MATCH($A221,'Hoja de Trabajo para listado'!$AB$155:$AB$1048576,0),MATCH((CUADRO!L$5&amp;$E221),'Hoja de Trabajo para listado'!$AB$151:$BA$151,0)),0)+IFERROR(INDEX('Hoja de Trabajo para listado'!$BC$155:$CB$1048576,MATCH($A221,'Hoja de Trabajo para listado'!$BC$155:$BC$1048576,0),MATCH((CUADRO!L$5&amp;$E221),'Hoja de Trabajo para listado'!$BC$151:$CB$151,0)),0)+IFERROR(INDEX('Hoja de Trabajo para listado'!$DE$153:$DG$274,MATCH($A221,'Hoja de Trabajo para listado'!$DE$153:$DE$1048576,0),MATCH((CUADRO!L$5&amp;$E221),'Hoja de Trabajo para listado'!$DE$151:$DG$151,0)),0)+IFERROR(INDEX('Hoja de Trabajo para listado'!$CD$155:$DC$1048576,MATCH($A221,'Hoja de Trabajo para listado'!$CD$155:$CD$1048576,0),MATCH((CUADRO!L$5&amp;$E221),'Hoja de Trabajo para listado'!$CD$151:$DC$151,0)),0)</f>
        <v>0</v>
      </c>
      <c r="M221" s="245">
        <f ca="1">+IFERROR(INDEX('Hoja de Trabajo para listado'!$A$155:$Z$1048576,MATCH($A221,'Hoja de Trabajo para listado'!$A$155:$A$1048576,0),MATCH((CUADRO!M$5&amp;$E221),'Hoja de Trabajo para listado'!$A$151:$Z$151,0)),0)+IFERROR(INDEX('Hoja de Trabajo para listado'!$AB$155:$BA$1048576,MATCH($A221,'Hoja de Trabajo para listado'!$AB$155:$AB$1048576,0),MATCH((CUADRO!M$5&amp;$E221),'Hoja de Trabajo para listado'!$AB$151:$BA$151,0)),0)+IFERROR(INDEX('Hoja de Trabajo para listado'!$BC$155:$CB$1048576,MATCH($A221,'Hoja de Trabajo para listado'!$BC$155:$BC$1048576,0),MATCH((CUADRO!M$5&amp;$E221),'Hoja de Trabajo para listado'!$BC$151:$CB$151,0)),0)+IFERROR(INDEX('Hoja de Trabajo para listado'!$DE$153:$DG$274,MATCH($A221,'Hoja de Trabajo para listado'!$DE$153:$DE$1048576,0),MATCH((CUADRO!M$5&amp;$E221),'Hoja de Trabajo para listado'!$DE$151:$DG$151,0)),0)+IFERROR(INDEX('Hoja de Trabajo para listado'!$CD$155:$DC$1048576,MATCH($A221,'Hoja de Trabajo para listado'!$CD$155:$CD$1048576,0),MATCH((CUADRO!M$5&amp;$E221),'Hoja de Trabajo para listado'!$CD$151:$DC$151,0)),0)</f>
        <v>0</v>
      </c>
      <c r="N221" s="245">
        <f ca="1">+IFERROR(INDEX('Hoja de Trabajo para listado'!$A$155:$Z$1048576,MATCH($A221,'Hoja de Trabajo para listado'!$A$155:$A$1048576,0),MATCH((CUADRO!N$5&amp;$E221),'Hoja de Trabajo para listado'!$A$151:$Z$151,0)),0)+IFERROR(INDEX('Hoja de Trabajo para listado'!$AB$155:$BA$1048576,MATCH($A221,'Hoja de Trabajo para listado'!$AB$155:$AB$1048576,0),MATCH((CUADRO!N$5&amp;$E221),'Hoja de Trabajo para listado'!$AB$151:$BA$151,0)),0)+IFERROR(INDEX('Hoja de Trabajo para listado'!$BC$155:$CB$1048576,MATCH($A221,'Hoja de Trabajo para listado'!$BC$155:$BC$1048576,0),MATCH((CUADRO!N$5&amp;$E221),'Hoja de Trabajo para listado'!$BC$151:$CB$151,0)),0)+IFERROR(INDEX('Hoja de Trabajo para listado'!$DE$153:$DG$274,MATCH($A221,'Hoja de Trabajo para listado'!$DE$153:$DE$1048576,0),MATCH((CUADRO!N$5&amp;$E221),'Hoja de Trabajo para listado'!$DE$151:$DG$151,0)),0)+IFERROR(INDEX('Hoja de Trabajo para listado'!$CD$155:$DC$1048576,MATCH($A221,'Hoja de Trabajo para listado'!$CD$155:$CD$1048576,0),MATCH((CUADRO!N$5&amp;$E221),'Hoja de Trabajo para listado'!$CD$151:$DC$151,0)),0)</f>
        <v>0</v>
      </c>
      <c r="O221" s="245">
        <f ca="1">+IFERROR(INDEX('Hoja de Trabajo para listado'!$A$155:$Z$1048576,MATCH($A221,'Hoja de Trabajo para listado'!$A$155:$A$1048576,0),MATCH((CUADRO!O$5&amp;$E221),'Hoja de Trabajo para listado'!$A$151:$Z$151,0)),0)+IFERROR(INDEX('Hoja de Trabajo para listado'!$AB$155:$BA$1048576,MATCH($A221,'Hoja de Trabajo para listado'!$AB$155:$AB$1048576,0),MATCH((CUADRO!O$5&amp;$E221),'Hoja de Trabajo para listado'!$AB$151:$BA$151,0)),0)+IFERROR(INDEX('Hoja de Trabajo para listado'!$BC$155:$CB$1048576,MATCH($A221,'Hoja de Trabajo para listado'!$BC$155:$BC$1048576,0),MATCH((CUADRO!O$5&amp;$E221),'Hoja de Trabajo para listado'!$BC$151:$CB$151,0)),0)+IFERROR(INDEX('Hoja de Trabajo para listado'!$DE$153:$DG$274,MATCH($A221,'Hoja de Trabajo para listado'!$DE$153:$DE$1048576,0),MATCH((CUADRO!O$5&amp;$E221),'Hoja de Trabajo para listado'!$DE$151:$DG$151,0)),0)+IFERROR(INDEX('Hoja de Trabajo para listado'!$CD$155:$DC$1048576,MATCH($A221,'Hoja de Trabajo para listado'!$CD$155:$CD$1048576,0),MATCH((CUADRO!O$5&amp;$E221),'Hoja de Trabajo para listado'!$CD$151:$DC$151,0)),0)</f>
        <v>0</v>
      </c>
      <c r="P221" s="245">
        <f ca="1">+IFERROR(INDEX('Hoja de Trabajo para listado'!$A$155:$Z$1048576,MATCH($A221,'Hoja de Trabajo para listado'!$A$155:$A$1048576,0),MATCH((CUADRO!P$5&amp;$E221),'Hoja de Trabajo para listado'!$A$151:$Z$151,0)),0)+IFERROR(INDEX('Hoja de Trabajo para listado'!$AB$155:$BA$1048576,MATCH($A221,'Hoja de Trabajo para listado'!$AB$155:$AB$1048576,0),MATCH((CUADRO!P$5&amp;$E221),'Hoja de Trabajo para listado'!$AB$151:$BA$151,0)),0)+IFERROR(INDEX('Hoja de Trabajo para listado'!$BC$155:$CB$1048576,MATCH($A221,'Hoja de Trabajo para listado'!$BC$155:$BC$1048576,0),MATCH((CUADRO!P$5&amp;$E221),'Hoja de Trabajo para listado'!$BC$151:$CB$151,0)),0)+IFERROR(INDEX('Hoja de Trabajo para listado'!$DE$153:$DG$274,MATCH($A221,'Hoja de Trabajo para listado'!$DE$153:$DE$1048576,0),MATCH((CUADRO!P$5&amp;$E221),'Hoja de Trabajo para listado'!$DE$151:$DG$151,0)),0)+IFERROR(INDEX('Hoja de Trabajo para listado'!$CD$155:$DC$1048576,MATCH($A221,'Hoja de Trabajo para listado'!$CD$155:$CD$1048576,0),MATCH((CUADRO!P$5&amp;$E221),'Hoja de Trabajo para listado'!$CD$151:$DC$151,0)),0)</f>
        <v>0</v>
      </c>
      <c r="Q221" s="245">
        <f ca="1">+IFERROR(INDEX('Hoja de Trabajo para listado'!$A$155:$Z$1048576,MATCH($A221,'Hoja de Trabajo para listado'!$A$155:$A$1048576,0),MATCH((CUADRO!Q$5&amp;$E221),'Hoja de Trabajo para listado'!$A$151:$Z$151,0)),0)+IFERROR(INDEX('Hoja de Trabajo para listado'!$AB$155:$BA$1048576,MATCH($A221,'Hoja de Trabajo para listado'!$AB$155:$AB$1048576,0),MATCH((CUADRO!Q$5&amp;$E221),'Hoja de Trabajo para listado'!$AB$151:$BA$151,0)),0)+IFERROR(INDEX('Hoja de Trabajo para listado'!$BC$155:$CB$1048576,MATCH($A221,'Hoja de Trabajo para listado'!$BC$155:$BC$1048576,0),MATCH((CUADRO!Q$5&amp;$E221),'Hoja de Trabajo para listado'!$BC$151:$CB$151,0)),0)+IFERROR(INDEX('Hoja de Trabajo para listado'!$DE$153:$DG$274,MATCH($A221,'Hoja de Trabajo para listado'!$DE$153:$DE$1048576,0),MATCH((CUADRO!Q$5&amp;$E221),'Hoja de Trabajo para listado'!$DE$151:$DG$151,0)),0)+IFERROR(INDEX('Hoja de Trabajo para listado'!$CD$155:$DC$1048576,MATCH($A221,'Hoja de Trabajo para listado'!$CD$155:$CD$1048576,0),MATCH((CUADRO!Q$5&amp;$E221),'Hoja de Trabajo para listado'!$CD$151:$DC$151,0)),0)</f>
        <v>0</v>
      </c>
      <c r="R221" s="245">
        <f t="shared" ca="1" si="9"/>
        <v>0</v>
      </c>
      <c r="S221" s="245">
        <f ca="1">+R220+R221</f>
        <v>0</v>
      </c>
      <c r="T221" s="245">
        <f ca="1">+S221</f>
        <v>0</v>
      </c>
      <c r="U221" s="244">
        <f t="shared" si="10"/>
        <v>2</v>
      </c>
      <c r="V221" s="333" t="str">
        <f>+VLOOKUP(A221,bd_lista!$A$3:$E$590,5,FALSE)</f>
        <v>Instituciones Descentralizadas</v>
      </c>
      <c r="W221" s="392"/>
      <c r="X221" s="242">
        <f>+VLOOKUP(A221,[4]Sheet1!$A$13:$D$744,4,FALSE)</f>
        <v>86</v>
      </c>
      <c r="Y221" s="242" t="str">
        <f>+VLOOKUP(X221,bd_lista!$A$3:$C$590,3,FALSE)</f>
        <v>Ministerio de Medio Ambiente y Agua</v>
      </c>
      <c r="Z221" s="292"/>
      <c r="AA221" s="293"/>
    </row>
    <row r="222" spans="1:27" ht="15" customHeight="1">
      <c r="A222" s="251">
        <v>301</v>
      </c>
      <c r="B222" s="387">
        <f>+A222</f>
        <v>301</v>
      </c>
      <c r="C222" s="247" t="str">
        <f>+VLOOKUP(A222,bd_lista!$A$3:$C$590,3,FALSE)</f>
        <v>Servicio Departamental de Riego - Oruro</v>
      </c>
      <c r="D222" s="389" t="str">
        <f>+C222</f>
        <v>Servicio Departamental de Riego - Oruro</v>
      </c>
      <c r="E222" s="247" t="s">
        <v>1304</v>
      </c>
      <c r="F222" s="243">
        <f ca="1">+IFERROR(INDEX('Hoja de Trabajo para listado'!$A$155:$Z$1048576,MATCH($A222,'Hoja de Trabajo para listado'!$A$155:$A$1048576,0),MATCH((CUADRO!F$5&amp;$E222),'Hoja de Trabajo para listado'!$A$151:$Z$151,0)),0)+IFERROR(INDEX('Hoja de Trabajo para listado'!$AB$155:$BA$1048576,MATCH($A222,'Hoja de Trabajo para listado'!$AB$155:$AB$1048576,0),MATCH((CUADRO!F$5&amp;$E222),'Hoja de Trabajo para listado'!$AB$151:$BA$151,0)),0)+IFERROR(INDEX('Hoja de Trabajo para listado'!$BC$155:$CB$1048576,MATCH($A222,'Hoja de Trabajo para listado'!$BC$155:$BC$1048576,0),MATCH((CUADRO!F$5&amp;$E222),'Hoja de Trabajo para listado'!$BC$151:$CB$151,0)),0)+IFERROR(INDEX('Hoja de Trabajo para listado'!$DE$153:$DG$274,MATCH($A222,'Hoja de Trabajo para listado'!$DE$153:$DE$1048576,0),MATCH((CUADRO!F$5&amp;$E222),'Hoja de Trabajo para listado'!$DE$151:$DG$151,0)),0)+IFERROR(INDEX('Hoja de Trabajo para listado'!$CD$155:$DC$1048576,MATCH($A222,'Hoja de Trabajo para listado'!$CD$155:$CD$1048576,0),MATCH((CUADRO!F$5&amp;$E222),'Hoja de Trabajo para listado'!$CD$151:$DC$151,0)),0)</f>
        <v>0</v>
      </c>
      <c r="G222" s="243">
        <f ca="1">+IFERROR(INDEX('Hoja de Trabajo para listado'!$A$155:$Z$1048576,MATCH($A222,'Hoja de Trabajo para listado'!$A$155:$A$1048576,0),MATCH((CUADRO!G$5&amp;$E222),'Hoja de Trabajo para listado'!$A$151:$Z$151,0)),0)+IFERROR(INDEX('Hoja de Trabajo para listado'!$AB$155:$BA$1048576,MATCH($A222,'Hoja de Trabajo para listado'!$AB$155:$AB$1048576,0),MATCH((CUADRO!G$5&amp;$E222),'Hoja de Trabajo para listado'!$AB$151:$BA$151,0)),0)+IFERROR(INDEX('Hoja de Trabajo para listado'!$BC$155:$CB$1048576,MATCH($A222,'Hoja de Trabajo para listado'!$BC$155:$BC$1048576,0),MATCH((CUADRO!G$5&amp;$E222),'Hoja de Trabajo para listado'!$BC$151:$CB$151,0)),0)+IFERROR(INDEX('Hoja de Trabajo para listado'!$DE$153:$DG$274,MATCH($A222,'Hoja de Trabajo para listado'!$DE$153:$DE$1048576,0),MATCH((CUADRO!G$5&amp;$E222),'Hoja de Trabajo para listado'!$DE$151:$DG$151,0)),0)+IFERROR(INDEX('Hoja de Trabajo para listado'!$CD$155:$DC$1048576,MATCH($A222,'Hoja de Trabajo para listado'!$CD$155:$CD$1048576,0),MATCH((CUADRO!G$5&amp;$E222),'Hoja de Trabajo para listado'!$CD$151:$DC$151,0)),0)</f>
        <v>0</v>
      </c>
      <c r="H222" s="243">
        <f ca="1">+IFERROR(INDEX('Hoja de Trabajo para listado'!$A$155:$Z$1048576,MATCH($A222,'Hoja de Trabajo para listado'!$A$155:$A$1048576,0),MATCH((CUADRO!H$5&amp;$E222),'Hoja de Trabajo para listado'!$A$151:$Z$151,0)),0)+IFERROR(INDEX('Hoja de Trabajo para listado'!$AB$155:$BA$1048576,MATCH($A222,'Hoja de Trabajo para listado'!$AB$155:$AB$1048576,0),MATCH((CUADRO!H$5&amp;$E222),'Hoja de Trabajo para listado'!$AB$151:$BA$151,0)),0)+IFERROR(INDEX('Hoja de Trabajo para listado'!$BC$155:$CB$1048576,MATCH($A222,'Hoja de Trabajo para listado'!$BC$155:$BC$1048576,0),MATCH((CUADRO!H$5&amp;$E222),'Hoja de Trabajo para listado'!$BC$151:$CB$151,0)),0)+IFERROR(INDEX('Hoja de Trabajo para listado'!$DE$153:$DG$274,MATCH($A222,'Hoja de Trabajo para listado'!$DE$153:$DE$1048576,0),MATCH((CUADRO!H$5&amp;$E222),'Hoja de Trabajo para listado'!$DE$151:$DG$151,0)),0)+IFERROR(INDEX('Hoja de Trabajo para listado'!$CD$155:$DC$1048576,MATCH($A222,'Hoja de Trabajo para listado'!$CD$155:$CD$1048576,0),MATCH((CUADRO!H$5&amp;$E222),'Hoja de Trabajo para listado'!$CD$151:$DC$151,0)),0)</f>
        <v>0</v>
      </c>
      <c r="I222" s="243">
        <f ca="1">+IFERROR(INDEX('Hoja de Trabajo para listado'!$A$155:$Z$1048576,MATCH($A222,'Hoja de Trabajo para listado'!$A$155:$A$1048576,0),MATCH((CUADRO!I$5&amp;$E222),'Hoja de Trabajo para listado'!$A$151:$Z$151,0)),0)+IFERROR(INDEX('Hoja de Trabajo para listado'!$AB$155:$BA$1048576,MATCH($A222,'Hoja de Trabajo para listado'!$AB$155:$AB$1048576,0),MATCH((CUADRO!I$5&amp;$E222),'Hoja de Trabajo para listado'!$AB$151:$BA$151,0)),0)+IFERROR(INDEX('Hoja de Trabajo para listado'!$BC$155:$CB$1048576,MATCH($A222,'Hoja de Trabajo para listado'!$BC$155:$BC$1048576,0),MATCH((CUADRO!I$5&amp;$E222),'Hoja de Trabajo para listado'!$BC$151:$CB$151,0)),0)+IFERROR(INDEX('Hoja de Trabajo para listado'!$DE$153:$DG$274,MATCH($A222,'Hoja de Trabajo para listado'!$DE$153:$DE$1048576,0),MATCH((CUADRO!I$5&amp;$E222),'Hoja de Trabajo para listado'!$DE$151:$DG$151,0)),0)+IFERROR(INDEX('Hoja de Trabajo para listado'!$CD$155:$DC$1048576,MATCH($A222,'Hoja de Trabajo para listado'!$CD$155:$CD$1048576,0),MATCH((CUADRO!I$5&amp;$E222),'Hoja de Trabajo para listado'!$CD$151:$DC$151,0)),0)</f>
        <v>0</v>
      </c>
      <c r="J222" s="243">
        <f ca="1">+IFERROR(INDEX('Hoja de Trabajo para listado'!$A$155:$Z$1048576,MATCH($A222,'Hoja de Trabajo para listado'!$A$155:$A$1048576,0),MATCH((CUADRO!J$5&amp;$E222),'Hoja de Trabajo para listado'!$A$151:$Z$151,0)),0)+IFERROR(INDEX('Hoja de Trabajo para listado'!$AB$155:$BA$1048576,MATCH($A222,'Hoja de Trabajo para listado'!$AB$155:$AB$1048576,0),MATCH((CUADRO!J$5&amp;$E222),'Hoja de Trabajo para listado'!$AB$151:$BA$151,0)),0)+IFERROR(INDEX('Hoja de Trabajo para listado'!$BC$155:$CB$1048576,MATCH($A222,'Hoja de Trabajo para listado'!$BC$155:$BC$1048576,0),MATCH((CUADRO!J$5&amp;$E222),'Hoja de Trabajo para listado'!$BC$151:$CB$151,0)),0)+IFERROR(INDEX('Hoja de Trabajo para listado'!$DE$153:$DG$274,MATCH($A222,'Hoja de Trabajo para listado'!$DE$153:$DE$1048576,0),MATCH((CUADRO!J$5&amp;$E222),'Hoja de Trabajo para listado'!$DE$151:$DG$151,0)),0)+IFERROR(INDEX('Hoja de Trabajo para listado'!$CD$155:$DC$1048576,MATCH($A222,'Hoja de Trabajo para listado'!$CD$155:$CD$1048576,0),MATCH((CUADRO!J$5&amp;$E222),'Hoja de Trabajo para listado'!$CD$151:$DC$151,0)),0)</f>
        <v>0</v>
      </c>
      <c r="K222" s="243">
        <f ca="1">+IFERROR(INDEX('Hoja de Trabajo para listado'!$A$155:$Z$1048576,MATCH($A222,'Hoja de Trabajo para listado'!$A$155:$A$1048576,0),MATCH((CUADRO!K$5&amp;$E222),'Hoja de Trabajo para listado'!$A$151:$Z$151,0)),0)+IFERROR(INDEX('Hoja de Trabajo para listado'!$AB$155:$BA$1048576,MATCH($A222,'Hoja de Trabajo para listado'!$AB$155:$AB$1048576,0),MATCH((CUADRO!K$5&amp;$E222),'Hoja de Trabajo para listado'!$AB$151:$BA$151,0)),0)+IFERROR(INDEX('Hoja de Trabajo para listado'!$BC$155:$CB$1048576,MATCH($A222,'Hoja de Trabajo para listado'!$BC$155:$BC$1048576,0),MATCH((CUADRO!K$5&amp;$E222),'Hoja de Trabajo para listado'!$BC$151:$CB$151,0)),0)+IFERROR(INDEX('Hoja de Trabajo para listado'!$DE$153:$DG$274,MATCH($A222,'Hoja de Trabajo para listado'!$DE$153:$DE$1048576,0),MATCH((CUADRO!K$5&amp;$E222),'Hoja de Trabajo para listado'!$DE$151:$DG$151,0)),0)+IFERROR(INDEX('Hoja de Trabajo para listado'!$CD$155:$DC$1048576,MATCH($A222,'Hoja de Trabajo para listado'!$CD$155:$CD$1048576,0),MATCH((CUADRO!K$5&amp;$E222),'Hoja de Trabajo para listado'!$CD$151:$DC$151,0)),0)</f>
        <v>0</v>
      </c>
      <c r="L222" s="243">
        <f ca="1">+IFERROR(INDEX('Hoja de Trabajo para listado'!$A$155:$Z$1048576,MATCH($A222,'Hoja de Trabajo para listado'!$A$155:$A$1048576,0),MATCH((CUADRO!L$5&amp;$E222),'Hoja de Trabajo para listado'!$A$151:$Z$151,0)),0)+IFERROR(INDEX('Hoja de Trabajo para listado'!$AB$155:$BA$1048576,MATCH($A222,'Hoja de Trabajo para listado'!$AB$155:$AB$1048576,0),MATCH((CUADRO!L$5&amp;$E222),'Hoja de Trabajo para listado'!$AB$151:$BA$151,0)),0)+IFERROR(INDEX('Hoja de Trabajo para listado'!$BC$155:$CB$1048576,MATCH($A222,'Hoja de Trabajo para listado'!$BC$155:$BC$1048576,0),MATCH((CUADRO!L$5&amp;$E222),'Hoja de Trabajo para listado'!$BC$151:$CB$151,0)),0)+IFERROR(INDEX('Hoja de Trabajo para listado'!$DE$153:$DG$274,MATCH($A222,'Hoja de Trabajo para listado'!$DE$153:$DE$1048576,0),MATCH((CUADRO!L$5&amp;$E222),'Hoja de Trabajo para listado'!$DE$151:$DG$151,0)),0)+IFERROR(INDEX('Hoja de Trabajo para listado'!$CD$155:$DC$1048576,MATCH($A222,'Hoja de Trabajo para listado'!$CD$155:$CD$1048576,0),MATCH((CUADRO!L$5&amp;$E222),'Hoja de Trabajo para listado'!$CD$151:$DC$151,0)),0)</f>
        <v>0</v>
      </c>
      <c r="M222" s="243">
        <f ca="1">+IFERROR(INDEX('Hoja de Trabajo para listado'!$A$155:$Z$1048576,MATCH($A222,'Hoja de Trabajo para listado'!$A$155:$A$1048576,0),MATCH((CUADRO!M$5&amp;$E222),'Hoja de Trabajo para listado'!$A$151:$Z$151,0)),0)+IFERROR(INDEX('Hoja de Trabajo para listado'!$AB$155:$BA$1048576,MATCH($A222,'Hoja de Trabajo para listado'!$AB$155:$AB$1048576,0),MATCH((CUADRO!M$5&amp;$E222),'Hoja de Trabajo para listado'!$AB$151:$BA$151,0)),0)+IFERROR(INDEX('Hoja de Trabajo para listado'!$BC$155:$CB$1048576,MATCH($A222,'Hoja de Trabajo para listado'!$BC$155:$BC$1048576,0),MATCH((CUADRO!M$5&amp;$E222),'Hoja de Trabajo para listado'!$BC$151:$CB$151,0)),0)+IFERROR(INDEX('Hoja de Trabajo para listado'!$DE$153:$DG$274,MATCH($A222,'Hoja de Trabajo para listado'!$DE$153:$DE$1048576,0),MATCH((CUADRO!M$5&amp;$E222),'Hoja de Trabajo para listado'!$DE$151:$DG$151,0)),0)+IFERROR(INDEX('Hoja de Trabajo para listado'!$CD$155:$DC$1048576,MATCH($A222,'Hoja de Trabajo para listado'!$CD$155:$CD$1048576,0),MATCH((CUADRO!M$5&amp;$E222),'Hoja de Trabajo para listado'!$CD$151:$DC$151,0)),0)</f>
        <v>0</v>
      </c>
      <c r="N222" s="243">
        <f ca="1">+IFERROR(INDEX('Hoja de Trabajo para listado'!$A$155:$Z$1048576,MATCH($A222,'Hoja de Trabajo para listado'!$A$155:$A$1048576,0),MATCH((CUADRO!N$5&amp;$E222),'Hoja de Trabajo para listado'!$A$151:$Z$151,0)),0)+IFERROR(INDEX('Hoja de Trabajo para listado'!$AB$155:$BA$1048576,MATCH($A222,'Hoja de Trabajo para listado'!$AB$155:$AB$1048576,0),MATCH((CUADRO!N$5&amp;$E222),'Hoja de Trabajo para listado'!$AB$151:$BA$151,0)),0)+IFERROR(INDEX('Hoja de Trabajo para listado'!$BC$155:$CB$1048576,MATCH($A222,'Hoja de Trabajo para listado'!$BC$155:$BC$1048576,0),MATCH((CUADRO!N$5&amp;$E222),'Hoja de Trabajo para listado'!$BC$151:$CB$151,0)),0)+IFERROR(INDEX('Hoja de Trabajo para listado'!$DE$153:$DG$274,MATCH($A222,'Hoja de Trabajo para listado'!$DE$153:$DE$1048576,0),MATCH((CUADRO!N$5&amp;$E222),'Hoja de Trabajo para listado'!$DE$151:$DG$151,0)),0)+IFERROR(INDEX('Hoja de Trabajo para listado'!$CD$155:$DC$1048576,MATCH($A222,'Hoja de Trabajo para listado'!$CD$155:$CD$1048576,0),MATCH((CUADRO!N$5&amp;$E222),'Hoja de Trabajo para listado'!$CD$151:$DC$151,0)),0)</f>
        <v>0</v>
      </c>
      <c r="O222" s="243">
        <f ca="1">+IFERROR(INDEX('Hoja de Trabajo para listado'!$A$155:$Z$1048576,MATCH($A222,'Hoja de Trabajo para listado'!$A$155:$A$1048576,0),MATCH((CUADRO!O$5&amp;$E222),'Hoja de Trabajo para listado'!$A$151:$Z$151,0)),0)+IFERROR(INDEX('Hoja de Trabajo para listado'!$AB$155:$BA$1048576,MATCH($A222,'Hoja de Trabajo para listado'!$AB$155:$AB$1048576,0),MATCH((CUADRO!O$5&amp;$E222),'Hoja de Trabajo para listado'!$AB$151:$BA$151,0)),0)+IFERROR(INDEX('Hoja de Trabajo para listado'!$BC$155:$CB$1048576,MATCH($A222,'Hoja de Trabajo para listado'!$BC$155:$BC$1048576,0),MATCH((CUADRO!O$5&amp;$E222),'Hoja de Trabajo para listado'!$BC$151:$CB$151,0)),0)+IFERROR(INDEX('Hoja de Trabajo para listado'!$DE$153:$DG$274,MATCH($A222,'Hoja de Trabajo para listado'!$DE$153:$DE$1048576,0),MATCH((CUADRO!O$5&amp;$E222),'Hoja de Trabajo para listado'!$DE$151:$DG$151,0)),0)+IFERROR(INDEX('Hoja de Trabajo para listado'!$CD$155:$DC$1048576,MATCH($A222,'Hoja de Trabajo para listado'!$CD$155:$CD$1048576,0),MATCH((CUADRO!O$5&amp;$E222),'Hoja de Trabajo para listado'!$CD$151:$DC$151,0)),0)</f>
        <v>0</v>
      </c>
      <c r="P222" s="243">
        <f ca="1">+IFERROR(INDEX('Hoja de Trabajo para listado'!$A$155:$Z$1048576,MATCH($A222,'Hoja de Trabajo para listado'!$A$155:$A$1048576,0),MATCH((CUADRO!P$5&amp;$E222),'Hoja de Trabajo para listado'!$A$151:$Z$151,0)),0)+IFERROR(INDEX('Hoja de Trabajo para listado'!$AB$155:$BA$1048576,MATCH($A222,'Hoja de Trabajo para listado'!$AB$155:$AB$1048576,0),MATCH((CUADRO!P$5&amp;$E222),'Hoja de Trabajo para listado'!$AB$151:$BA$151,0)),0)+IFERROR(INDEX('Hoja de Trabajo para listado'!$BC$155:$CB$1048576,MATCH($A222,'Hoja de Trabajo para listado'!$BC$155:$BC$1048576,0),MATCH((CUADRO!P$5&amp;$E222),'Hoja de Trabajo para listado'!$BC$151:$CB$151,0)),0)+IFERROR(INDEX('Hoja de Trabajo para listado'!$DE$153:$DG$274,MATCH($A222,'Hoja de Trabajo para listado'!$DE$153:$DE$1048576,0),MATCH((CUADRO!P$5&amp;$E222),'Hoja de Trabajo para listado'!$DE$151:$DG$151,0)),0)+IFERROR(INDEX('Hoja de Trabajo para listado'!$CD$155:$DC$1048576,MATCH($A222,'Hoja de Trabajo para listado'!$CD$155:$CD$1048576,0),MATCH((CUADRO!P$5&amp;$E222),'Hoja de Trabajo para listado'!$CD$151:$DC$151,0)),0)</f>
        <v>0</v>
      </c>
      <c r="Q222" s="243">
        <f ca="1">+IFERROR(INDEX('Hoja de Trabajo para listado'!$A$155:$Z$1048576,MATCH($A222,'Hoja de Trabajo para listado'!$A$155:$A$1048576,0),MATCH((CUADRO!Q$5&amp;$E222),'Hoja de Trabajo para listado'!$A$151:$Z$151,0)),0)+IFERROR(INDEX('Hoja de Trabajo para listado'!$AB$155:$BA$1048576,MATCH($A222,'Hoja de Trabajo para listado'!$AB$155:$AB$1048576,0),MATCH((CUADRO!Q$5&amp;$E222),'Hoja de Trabajo para listado'!$AB$151:$BA$151,0)),0)+IFERROR(INDEX('Hoja de Trabajo para listado'!$BC$155:$CB$1048576,MATCH($A222,'Hoja de Trabajo para listado'!$BC$155:$BC$1048576,0),MATCH((CUADRO!Q$5&amp;$E222),'Hoja de Trabajo para listado'!$BC$151:$CB$151,0)),0)+IFERROR(INDEX('Hoja de Trabajo para listado'!$DE$153:$DG$274,MATCH($A222,'Hoja de Trabajo para listado'!$DE$153:$DE$1048576,0),MATCH((CUADRO!Q$5&amp;$E222),'Hoja de Trabajo para listado'!$DE$151:$DG$151,0)),0)+IFERROR(INDEX('Hoja de Trabajo para listado'!$CD$155:$DC$1048576,MATCH($A222,'Hoja de Trabajo para listado'!$CD$155:$CD$1048576,0),MATCH((CUADRO!Q$5&amp;$E222),'Hoja de Trabajo para listado'!$CD$151:$DC$151,0)),0)</f>
        <v>0</v>
      </c>
      <c r="R222" s="243">
        <f t="shared" ca="1" si="9"/>
        <v>0</v>
      </c>
      <c r="S222" s="243"/>
      <c r="T222" s="243">
        <f ca="1">+T223</f>
        <v>1483920</v>
      </c>
      <c r="U222" s="242">
        <f t="shared" si="10"/>
        <v>1</v>
      </c>
      <c r="V222" s="333" t="str">
        <f>+VLOOKUP(A222,bd_lista!$A$3:$E$590,5,FALSE)</f>
        <v>Instituciones Descentralizadas</v>
      </c>
      <c r="W222" s="391" t="str">
        <f>+V222</f>
        <v>Instituciones Descentralizadas</v>
      </c>
      <c r="X222" s="242">
        <f>+VLOOKUP(A222,[4]Sheet1!$A$13:$D$744,4,FALSE)</f>
        <v>86</v>
      </c>
      <c r="Y222" s="242" t="str">
        <f>+VLOOKUP(X222,bd_lista!$A$3:$C$590,3,FALSE)</f>
        <v>Ministerio de Medio Ambiente y Agua</v>
      </c>
      <c r="Z222" s="294">
        <f>+X222</f>
        <v>86</v>
      </c>
      <c r="AA222" s="319" t="str">
        <f>+Y222</f>
        <v>Ministerio de Medio Ambiente y Agua</v>
      </c>
    </row>
    <row r="223" spans="1:27" ht="15" customHeight="1">
      <c r="A223" s="32">
        <v>301</v>
      </c>
      <c r="B223" s="388"/>
      <c r="C223" s="333" t="str">
        <f>+VLOOKUP(A223,bd_lista!$A$3:$C$590,3,FALSE)</f>
        <v>Servicio Departamental de Riego - Oruro</v>
      </c>
      <c r="D223" s="390"/>
      <c r="E223" s="333" t="s">
        <v>1305</v>
      </c>
      <c r="F223" s="245">
        <f ca="1">+IFERROR(INDEX('Hoja de Trabajo para listado'!$A$155:$Z$1048576,MATCH($A223,'Hoja de Trabajo para listado'!$A$155:$A$1048576,0),MATCH((CUADRO!F$5&amp;$E223),'Hoja de Trabajo para listado'!$A$151:$Z$151,0)),0)+IFERROR(INDEX('Hoja de Trabajo para listado'!$AB$155:$BA$1048576,MATCH($A223,'Hoja de Trabajo para listado'!$AB$155:$AB$1048576,0),MATCH((CUADRO!F$5&amp;$E223),'Hoja de Trabajo para listado'!$AB$151:$BA$151,0)),0)+IFERROR(INDEX('Hoja de Trabajo para listado'!$BC$155:$CB$1048576,MATCH($A223,'Hoja de Trabajo para listado'!$BC$155:$BC$1048576,0),MATCH((CUADRO!F$5&amp;$E223),'Hoja de Trabajo para listado'!$BC$151:$CB$151,0)),0)+IFERROR(INDEX('Hoja de Trabajo para listado'!$DE$153:$DG$274,MATCH($A223,'Hoja de Trabajo para listado'!$DE$153:$DE$1048576,0),MATCH((CUADRO!F$5&amp;$E223),'Hoja de Trabajo para listado'!$DE$151:$DG$151,0)),0)+IFERROR(INDEX('Hoja de Trabajo para listado'!$CD$155:$DC$1048576,MATCH($A223,'Hoja de Trabajo para listado'!$CD$155:$CD$1048576,0),MATCH((CUADRO!F$5&amp;$E223),'Hoja de Trabajo para listado'!$CD$151:$DC$151,0)),0)</f>
        <v>0</v>
      </c>
      <c r="G223" s="245">
        <f ca="1">+IFERROR(INDEX('Hoja de Trabajo para listado'!$A$155:$Z$1048576,MATCH($A223,'Hoja de Trabajo para listado'!$A$155:$A$1048576,0),MATCH((CUADRO!G$5&amp;$E223),'Hoja de Trabajo para listado'!$A$151:$Z$151,0)),0)+IFERROR(INDEX('Hoja de Trabajo para listado'!$AB$155:$BA$1048576,MATCH($A223,'Hoja de Trabajo para listado'!$AB$155:$AB$1048576,0),MATCH((CUADRO!G$5&amp;$E223),'Hoja de Trabajo para listado'!$AB$151:$BA$151,0)),0)+IFERROR(INDEX('Hoja de Trabajo para listado'!$BC$155:$CB$1048576,MATCH($A223,'Hoja de Trabajo para listado'!$BC$155:$BC$1048576,0),MATCH((CUADRO!G$5&amp;$E223),'Hoja de Trabajo para listado'!$BC$151:$CB$151,0)),0)+IFERROR(INDEX('Hoja de Trabajo para listado'!$DE$153:$DG$274,MATCH($A223,'Hoja de Trabajo para listado'!$DE$153:$DE$1048576,0),MATCH((CUADRO!G$5&amp;$E223),'Hoja de Trabajo para listado'!$DE$151:$DG$151,0)),0)+IFERROR(INDEX('Hoja de Trabajo para listado'!$CD$155:$DC$1048576,MATCH($A223,'Hoja de Trabajo para listado'!$CD$155:$CD$1048576,0),MATCH((CUADRO!G$5&amp;$E223),'Hoja de Trabajo para listado'!$CD$151:$DC$151,0)),0)</f>
        <v>1483920</v>
      </c>
      <c r="H223" s="245">
        <f ca="1">+IFERROR(INDEX('Hoja de Trabajo para listado'!$A$155:$Z$1048576,MATCH($A223,'Hoja de Trabajo para listado'!$A$155:$A$1048576,0),MATCH((CUADRO!H$5&amp;$E223),'Hoja de Trabajo para listado'!$A$151:$Z$151,0)),0)+IFERROR(INDEX('Hoja de Trabajo para listado'!$AB$155:$BA$1048576,MATCH($A223,'Hoja de Trabajo para listado'!$AB$155:$AB$1048576,0),MATCH((CUADRO!H$5&amp;$E223),'Hoja de Trabajo para listado'!$AB$151:$BA$151,0)),0)+IFERROR(INDEX('Hoja de Trabajo para listado'!$BC$155:$CB$1048576,MATCH($A223,'Hoja de Trabajo para listado'!$BC$155:$BC$1048576,0),MATCH((CUADRO!H$5&amp;$E223),'Hoja de Trabajo para listado'!$BC$151:$CB$151,0)),0)+IFERROR(INDEX('Hoja de Trabajo para listado'!$DE$153:$DG$274,MATCH($A223,'Hoja de Trabajo para listado'!$DE$153:$DE$1048576,0),MATCH((CUADRO!H$5&amp;$E223),'Hoja de Trabajo para listado'!$DE$151:$DG$151,0)),0)+IFERROR(INDEX('Hoja de Trabajo para listado'!$CD$155:$DC$1048576,MATCH($A223,'Hoja de Trabajo para listado'!$CD$155:$CD$1048576,0),MATCH((CUADRO!H$5&amp;$E223),'Hoja de Trabajo para listado'!$CD$151:$DC$151,0)),0)</f>
        <v>0</v>
      </c>
      <c r="I223" s="245">
        <f ca="1">+IFERROR(INDEX('Hoja de Trabajo para listado'!$A$155:$Z$1048576,MATCH($A223,'Hoja de Trabajo para listado'!$A$155:$A$1048576,0),MATCH((CUADRO!I$5&amp;$E223),'Hoja de Trabajo para listado'!$A$151:$Z$151,0)),0)+IFERROR(INDEX('Hoja de Trabajo para listado'!$AB$155:$BA$1048576,MATCH($A223,'Hoja de Trabajo para listado'!$AB$155:$AB$1048576,0),MATCH((CUADRO!I$5&amp;$E223),'Hoja de Trabajo para listado'!$AB$151:$BA$151,0)),0)+IFERROR(INDEX('Hoja de Trabajo para listado'!$BC$155:$CB$1048576,MATCH($A223,'Hoja de Trabajo para listado'!$BC$155:$BC$1048576,0),MATCH((CUADRO!I$5&amp;$E223),'Hoja de Trabajo para listado'!$BC$151:$CB$151,0)),0)+IFERROR(INDEX('Hoja de Trabajo para listado'!$DE$153:$DG$274,MATCH($A223,'Hoja de Trabajo para listado'!$DE$153:$DE$1048576,0),MATCH((CUADRO!I$5&amp;$E223),'Hoja de Trabajo para listado'!$DE$151:$DG$151,0)),0)+IFERROR(INDEX('Hoja de Trabajo para listado'!$CD$155:$DC$1048576,MATCH($A223,'Hoja de Trabajo para listado'!$CD$155:$CD$1048576,0),MATCH((CUADRO!I$5&amp;$E223),'Hoja de Trabajo para listado'!$CD$151:$DC$151,0)),0)</f>
        <v>0</v>
      </c>
      <c r="J223" s="245">
        <f ca="1">+IFERROR(INDEX('Hoja de Trabajo para listado'!$A$155:$Z$1048576,MATCH($A223,'Hoja de Trabajo para listado'!$A$155:$A$1048576,0),MATCH((CUADRO!J$5&amp;$E223),'Hoja de Trabajo para listado'!$A$151:$Z$151,0)),0)+IFERROR(INDEX('Hoja de Trabajo para listado'!$AB$155:$BA$1048576,MATCH($A223,'Hoja de Trabajo para listado'!$AB$155:$AB$1048576,0),MATCH((CUADRO!J$5&amp;$E223),'Hoja de Trabajo para listado'!$AB$151:$BA$151,0)),0)+IFERROR(INDEX('Hoja de Trabajo para listado'!$BC$155:$CB$1048576,MATCH($A223,'Hoja de Trabajo para listado'!$BC$155:$BC$1048576,0),MATCH((CUADRO!J$5&amp;$E223),'Hoja de Trabajo para listado'!$BC$151:$CB$151,0)),0)+IFERROR(INDEX('Hoja de Trabajo para listado'!$DE$153:$DG$274,MATCH($A223,'Hoja de Trabajo para listado'!$DE$153:$DE$1048576,0),MATCH((CUADRO!J$5&amp;$E223),'Hoja de Trabajo para listado'!$DE$151:$DG$151,0)),0)+IFERROR(INDEX('Hoja de Trabajo para listado'!$CD$155:$DC$1048576,MATCH($A223,'Hoja de Trabajo para listado'!$CD$155:$CD$1048576,0),MATCH((CUADRO!J$5&amp;$E223),'Hoja de Trabajo para listado'!$CD$151:$DC$151,0)),0)</f>
        <v>0</v>
      </c>
      <c r="K223" s="245">
        <f ca="1">+IFERROR(INDEX('Hoja de Trabajo para listado'!$A$155:$Z$1048576,MATCH($A223,'Hoja de Trabajo para listado'!$A$155:$A$1048576,0),MATCH((CUADRO!K$5&amp;$E223),'Hoja de Trabajo para listado'!$A$151:$Z$151,0)),0)+IFERROR(INDEX('Hoja de Trabajo para listado'!$AB$155:$BA$1048576,MATCH($A223,'Hoja de Trabajo para listado'!$AB$155:$AB$1048576,0),MATCH((CUADRO!K$5&amp;$E223),'Hoja de Trabajo para listado'!$AB$151:$BA$151,0)),0)+IFERROR(INDEX('Hoja de Trabajo para listado'!$BC$155:$CB$1048576,MATCH($A223,'Hoja de Trabajo para listado'!$BC$155:$BC$1048576,0),MATCH((CUADRO!K$5&amp;$E223),'Hoja de Trabajo para listado'!$BC$151:$CB$151,0)),0)+IFERROR(INDEX('Hoja de Trabajo para listado'!$DE$153:$DG$274,MATCH($A223,'Hoja de Trabajo para listado'!$DE$153:$DE$1048576,0),MATCH((CUADRO!K$5&amp;$E223),'Hoja de Trabajo para listado'!$DE$151:$DG$151,0)),0)+IFERROR(INDEX('Hoja de Trabajo para listado'!$CD$155:$DC$1048576,MATCH($A223,'Hoja de Trabajo para listado'!$CD$155:$CD$1048576,0),MATCH((CUADRO!K$5&amp;$E223),'Hoja de Trabajo para listado'!$CD$151:$DC$151,0)),0)</f>
        <v>0</v>
      </c>
      <c r="L223" s="245">
        <f ca="1">+IFERROR(INDEX('Hoja de Trabajo para listado'!$A$155:$Z$1048576,MATCH($A223,'Hoja de Trabajo para listado'!$A$155:$A$1048576,0),MATCH((CUADRO!L$5&amp;$E223),'Hoja de Trabajo para listado'!$A$151:$Z$151,0)),0)+IFERROR(INDEX('Hoja de Trabajo para listado'!$AB$155:$BA$1048576,MATCH($A223,'Hoja de Trabajo para listado'!$AB$155:$AB$1048576,0),MATCH((CUADRO!L$5&amp;$E223),'Hoja de Trabajo para listado'!$AB$151:$BA$151,0)),0)+IFERROR(INDEX('Hoja de Trabajo para listado'!$BC$155:$CB$1048576,MATCH($A223,'Hoja de Trabajo para listado'!$BC$155:$BC$1048576,0),MATCH((CUADRO!L$5&amp;$E223),'Hoja de Trabajo para listado'!$BC$151:$CB$151,0)),0)+IFERROR(INDEX('Hoja de Trabajo para listado'!$DE$153:$DG$274,MATCH($A223,'Hoja de Trabajo para listado'!$DE$153:$DE$1048576,0),MATCH((CUADRO!L$5&amp;$E223),'Hoja de Trabajo para listado'!$DE$151:$DG$151,0)),0)+IFERROR(INDEX('Hoja de Trabajo para listado'!$CD$155:$DC$1048576,MATCH($A223,'Hoja de Trabajo para listado'!$CD$155:$CD$1048576,0),MATCH((CUADRO!L$5&amp;$E223),'Hoja de Trabajo para listado'!$CD$151:$DC$151,0)),0)</f>
        <v>0</v>
      </c>
      <c r="M223" s="245">
        <f ca="1">+IFERROR(INDEX('Hoja de Trabajo para listado'!$A$155:$Z$1048576,MATCH($A223,'Hoja de Trabajo para listado'!$A$155:$A$1048576,0),MATCH((CUADRO!M$5&amp;$E223),'Hoja de Trabajo para listado'!$A$151:$Z$151,0)),0)+IFERROR(INDEX('Hoja de Trabajo para listado'!$AB$155:$BA$1048576,MATCH($A223,'Hoja de Trabajo para listado'!$AB$155:$AB$1048576,0),MATCH((CUADRO!M$5&amp;$E223),'Hoja de Trabajo para listado'!$AB$151:$BA$151,0)),0)+IFERROR(INDEX('Hoja de Trabajo para listado'!$BC$155:$CB$1048576,MATCH($A223,'Hoja de Trabajo para listado'!$BC$155:$BC$1048576,0),MATCH((CUADRO!M$5&amp;$E223),'Hoja de Trabajo para listado'!$BC$151:$CB$151,0)),0)+IFERROR(INDEX('Hoja de Trabajo para listado'!$DE$153:$DG$274,MATCH($A223,'Hoja de Trabajo para listado'!$DE$153:$DE$1048576,0),MATCH((CUADRO!M$5&amp;$E223),'Hoja de Trabajo para listado'!$DE$151:$DG$151,0)),0)+IFERROR(INDEX('Hoja de Trabajo para listado'!$CD$155:$DC$1048576,MATCH($A223,'Hoja de Trabajo para listado'!$CD$155:$CD$1048576,0),MATCH((CUADRO!M$5&amp;$E223),'Hoja de Trabajo para listado'!$CD$151:$DC$151,0)),0)</f>
        <v>0</v>
      </c>
      <c r="N223" s="245">
        <f ca="1">+IFERROR(INDEX('Hoja de Trabajo para listado'!$A$155:$Z$1048576,MATCH($A223,'Hoja de Trabajo para listado'!$A$155:$A$1048576,0),MATCH((CUADRO!N$5&amp;$E223),'Hoja de Trabajo para listado'!$A$151:$Z$151,0)),0)+IFERROR(INDEX('Hoja de Trabajo para listado'!$AB$155:$BA$1048576,MATCH($A223,'Hoja de Trabajo para listado'!$AB$155:$AB$1048576,0),MATCH((CUADRO!N$5&amp;$E223),'Hoja de Trabajo para listado'!$AB$151:$BA$151,0)),0)+IFERROR(INDEX('Hoja de Trabajo para listado'!$BC$155:$CB$1048576,MATCH($A223,'Hoja de Trabajo para listado'!$BC$155:$BC$1048576,0),MATCH((CUADRO!N$5&amp;$E223),'Hoja de Trabajo para listado'!$BC$151:$CB$151,0)),0)+IFERROR(INDEX('Hoja de Trabajo para listado'!$DE$153:$DG$274,MATCH($A223,'Hoja de Trabajo para listado'!$DE$153:$DE$1048576,0),MATCH((CUADRO!N$5&amp;$E223),'Hoja de Trabajo para listado'!$DE$151:$DG$151,0)),0)+IFERROR(INDEX('Hoja de Trabajo para listado'!$CD$155:$DC$1048576,MATCH($A223,'Hoja de Trabajo para listado'!$CD$155:$CD$1048576,0),MATCH((CUADRO!N$5&amp;$E223),'Hoja de Trabajo para listado'!$CD$151:$DC$151,0)),0)</f>
        <v>0</v>
      </c>
      <c r="O223" s="245">
        <f ca="1">+IFERROR(INDEX('Hoja de Trabajo para listado'!$A$155:$Z$1048576,MATCH($A223,'Hoja de Trabajo para listado'!$A$155:$A$1048576,0),MATCH((CUADRO!O$5&amp;$E223),'Hoja de Trabajo para listado'!$A$151:$Z$151,0)),0)+IFERROR(INDEX('Hoja de Trabajo para listado'!$AB$155:$BA$1048576,MATCH($A223,'Hoja de Trabajo para listado'!$AB$155:$AB$1048576,0),MATCH((CUADRO!O$5&amp;$E223),'Hoja de Trabajo para listado'!$AB$151:$BA$151,0)),0)+IFERROR(INDEX('Hoja de Trabajo para listado'!$BC$155:$CB$1048576,MATCH($A223,'Hoja de Trabajo para listado'!$BC$155:$BC$1048576,0),MATCH((CUADRO!O$5&amp;$E223),'Hoja de Trabajo para listado'!$BC$151:$CB$151,0)),0)+IFERROR(INDEX('Hoja de Trabajo para listado'!$DE$153:$DG$274,MATCH($A223,'Hoja de Trabajo para listado'!$DE$153:$DE$1048576,0),MATCH((CUADRO!O$5&amp;$E223),'Hoja de Trabajo para listado'!$DE$151:$DG$151,0)),0)+IFERROR(INDEX('Hoja de Trabajo para listado'!$CD$155:$DC$1048576,MATCH($A223,'Hoja de Trabajo para listado'!$CD$155:$CD$1048576,0),MATCH((CUADRO!O$5&amp;$E223),'Hoja de Trabajo para listado'!$CD$151:$DC$151,0)),0)</f>
        <v>0</v>
      </c>
      <c r="P223" s="245">
        <f ca="1">+IFERROR(INDEX('Hoja de Trabajo para listado'!$A$155:$Z$1048576,MATCH($A223,'Hoja de Trabajo para listado'!$A$155:$A$1048576,0),MATCH((CUADRO!P$5&amp;$E223),'Hoja de Trabajo para listado'!$A$151:$Z$151,0)),0)+IFERROR(INDEX('Hoja de Trabajo para listado'!$AB$155:$BA$1048576,MATCH($A223,'Hoja de Trabajo para listado'!$AB$155:$AB$1048576,0),MATCH((CUADRO!P$5&amp;$E223),'Hoja de Trabajo para listado'!$AB$151:$BA$151,0)),0)+IFERROR(INDEX('Hoja de Trabajo para listado'!$BC$155:$CB$1048576,MATCH($A223,'Hoja de Trabajo para listado'!$BC$155:$BC$1048576,0),MATCH((CUADRO!P$5&amp;$E223),'Hoja de Trabajo para listado'!$BC$151:$CB$151,0)),0)+IFERROR(INDEX('Hoja de Trabajo para listado'!$DE$153:$DG$274,MATCH($A223,'Hoja de Trabajo para listado'!$DE$153:$DE$1048576,0),MATCH((CUADRO!P$5&amp;$E223),'Hoja de Trabajo para listado'!$DE$151:$DG$151,0)),0)+IFERROR(INDEX('Hoja de Trabajo para listado'!$CD$155:$DC$1048576,MATCH($A223,'Hoja de Trabajo para listado'!$CD$155:$CD$1048576,0),MATCH((CUADRO!P$5&amp;$E223),'Hoja de Trabajo para listado'!$CD$151:$DC$151,0)),0)</f>
        <v>0</v>
      </c>
      <c r="Q223" s="245">
        <f ca="1">+IFERROR(INDEX('Hoja de Trabajo para listado'!$A$155:$Z$1048576,MATCH($A223,'Hoja de Trabajo para listado'!$A$155:$A$1048576,0),MATCH((CUADRO!Q$5&amp;$E223),'Hoja de Trabajo para listado'!$A$151:$Z$151,0)),0)+IFERROR(INDEX('Hoja de Trabajo para listado'!$AB$155:$BA$1048576,MATCH($A223,'Hoja de Trabajo para listado'!$AB$155:$AB$1048576,0),MATCH((CUADRO!Q$5&amp;$E223),'Hoja de Trabajo para listado'!$AB$151:$BA$151,0)),0)+IFERROR(INDEX('Hoja de Trabajo para listado'!$BC$155:$CB$1048576,MATCH($A223,'Hoja de Trabajo para listado'!$BC$155:$BC$1048576,0),MATCH((CUADRO!Q$5&amp;$E223),'Hoja de Trabajo para listado'!$BC$151:$CB$151,0)),0)+IFERROR(INDEX('Hoja de Trabajo para listado'!$DE$153:$DG$274,MATCH($A223,'Hoja de Trabajo para listado'!$DE$153:$DE$1048576,0),MATCH((CUADRO!Q$5&amp;$E223),'Hoja de Trabajo para listado'!$DE$151:$DG$151,0)),0)+IFERROR(INDEX('Hoja de Trabajo para listado'!$CD$155:$DC$1048576,MATCH($A223,'Hoja de Trabajo para listado'!$CD$155:$CD$1048576,0),MATCH((CUADRO!Q$5&amp;$E223),'Hoja de Trabajo para listado'!$CD$151:$DC$151,0)),0)</f>
        <v>0</v>
      </c>
      <c r="R223" s="245">
        <f t="shared" ca="1" si="9"/>
        <v>1483920</v>
      </c>
      <c r="S223" s="245">
        <f ca="1">+R222+R223</f>
        <v>1483920</v>
      </c>
      <c r="T223" s="245">
        <f ca="1">+S223</f>
        <v>1483920</v>
      </c>
      <c r="U223" s="244">
        <f t="shared" si="10"/>
        <v>2</v>
      </c>
      <c r="V223" s="333" t="str">
        <f>+VLOOKUP(A223,bd_lista!$A$3:$E$590,5,FALSE)</f>
        <v>Instituciones Descentralizadas</v>
      </c>
      <c r="W223" s="392"/>
      <c r="X223" s="242">
        <f>+VLOOKUP(A223,[4]Sheet1!$A$13:$D$744,4,FALSE)</f>
        <v>86</v>
      </c>
      <c r="Y223" s="242" t="str">
        <f>+VLOOKUP(X223,bd_lista!$A$3:$C$590,3,FALSE)</f>
        <v>Ministerio de Medio Ambiente y Agua</v>
      </c>
      <c r="Z223" s="292"/>
      <c r="AA223" s="321"/>
    </row>
    <row r="224" spans="1:27" ht="15" hidden="1" customHeight="1">
      <c r="A224" s="251">
        <v>302</v>
      </c>
      <c r="B224" s="387">
        <f>+A224</f>
        <v>302</v>
      </c>
      <c r="C224" s="247" t="str">
        <f>+VLOOKUP(A224,bd_lista!$A$3:$C$590,3,FALSE)</f>
        <v>Servicio Departamental de Riego - Potosí</v>
      </c>
      <c r="D224" s="389" t="str">
        <f>+C224</f>
        <v>Servicio Departamental de Riego - Potosí</v>
      </c>
      <c r="E224" s="247" t="s">
        <v>1304</v>
      </c>
      <c r="F224" s="243">
        <f ca="1">+IFERROR(INDEX('Hoja de Trabajo para listado'!$A$155:$Z$1048576,MATCH($A224,'Hoja de Trabajo para listado'!$A$155:$A$1048576,0),MATCH((CUADRO!F$5&amp;$E224),'Hoja de Trabajo para listado'!$A$151:$Z$151,0)),0)+IFERROR(INDEX('Hoja de Trabajo para listado'!$AB$155:$BA$1048576,MATCH($A224,'Hoja de Trabajo para listado'!$AB$155:$AB$1048576,0),MATCH((CUADRO!F$5&amp;$E224),'Hoja de Trabajo para listado'!$AB$151:$BA$151,0)),0)+IFERROR(INDEX('Hoja de Trabajo para listado'!$BC$155:$CB$1048576,MATCH($A224,'Hoja de Trabajo para listado'!$BC$155:$BC$1048576,0),MATCH((CUADRO!F$5&amp;$E224),'Hoja de Trabajo para listado'!$BC$151:$CB$151,0)),0)+IFERROR(INDEX('Hoja de Trabajo para listado'!$DE$153:$DG$274,MATCH($A224,'Hoja de Trabajo para listado'!$DE$153:$DE$1048576,0),MATCH((CUADRO!F$5&amp;$E224),'Hoja de Trabajo para listado'!$DE$151:$DG$151,0)),0)+IFERROR(INDEX('Hoja de Trabajo para listado'!$CD$155:$DC$1048576,MATCH($A224,'Hoja de Trabajo para listado'!$CD$155:$CD$1048576,0),MATCH((CUADRO!F$5&amp;$E224),'Hoja de Trabajo para listado'!$CD$151:$DC$151,0)),0)</f>
        <v>0</v>
      </c>
      <c r="G224" s="243">
        <f ca="1">+IFERROR(INDEX('Hoja de Trabajo para listado'!$A$155:$Z$1048576,MATCH($A224,'Hoja de Trabajo para listado'!$A$155:$A$1048576,0),MATCH((CUADRO!G$5&amp;$E224),'Hoja de Trabajo para listado'!$A$151:$Z$151,0)),0)+IFERROR(INDEX('Hoja de Trabajo para listado'!$AB$155:$BA$1048576,MATCH($A224,'Hoja de Trabajo para listado'!$AB$155:$AB$1048576,0),MATCH((CUADRO!G$5&amp;$E224),'Hoja de Trabajo para listado'!$AB$151:$BA$151,0)),0)+IFERROR(INDEX('Hoja de Trabajo para listado'!$BC$155:$CB$1048576,MATCH($A224,'Hoja de Trabajo para listado'!$BC$155:$BC$1048576,0),MATCH((CUADRO!G$5&amp;$E224),'Hoja de Trabajo para listado'!$BC$151:$CB$151,0)),0)+IFERROR(INDEX('Hoja de Trabajo para listado'!$DE$153:$DG$274,MATCH($A224,'Hoja de Trabajo para listado'!$DE$153:$DE$1048576,0),MATCH((CUADRO!G$5&amp;$E224),'Hoja de Trabajo para listado'!$DE$151:$DG$151,0)),0)+IFERROR(INDEX('Hoja de Trabajo para listado'!$CD$155:$DC$1048576,MATCH($A224,'Hoja de Trabajo para listado'!$CD$155:$CD$1048576,0),MATCH((CUADRO!G$5&amp;$E224),'Hoja de Trabajo para listado'!$CD$151:$DC$151,0)),0)</f>
        <v>0</v>
      </c>
      <c r="H224" s="243">
        <f ca="1">+IFERROR(INDEX('Hoja de Trabajo para listado'!$A$155:$Z$1048576,MATCH($A224,'Hoja de Trabajo para listado'!$A$155:$A$1048576,0),MATCH((CUADRO!H$5&amp;$E224),'Hoja de Trabajo para listado'!$A$151:$Z$151,0)),0)+IFERROR(INDEX('Hoja de Trabajo para listado'!$AB$155:$BA$1048576,MATCH($A224,'Hoja de Trabajo para listado'!$AB$155:$AB$1048576,0),MATCH((CUADRO!H$5&amp;$E224),'Hoja de Trabajo para listado'!$AB$151:$BA$151,0)),0)+IFERROR(INDEX('Hoja de Trabajo para listado'!$BC$155:$CB$1048576,MATCH($A224,'Hoja de Trabajo para listado'!$BC$155:$BC$1048576,0),MATCH((CUADRO!H$5&amp;$E224),'Hoja de Trabajo para listado'!$BC$151:$CB$151,0)),0)+IFERROR(INDEX('Hoja de Trabajo para listado'!$DE$153:$DG$274,MATCH($A224,'Hoja de Trabajo para listado'!$DE$153:$DE$1048576,0),MATCH((CUADRO!H$5&amp;$E224),'Hoja de Trabajo para listado'!$DE$151:$DG$151,0)),0)+IFERROR(INDEX('Hoja de Trabajo para listado'!$CD$155:$DC$1048576,MATCH($A224,'Hoja de Trabajo para listado'!$CD$155:$CD$1048576,0),MATCH((CUADRO!H$5&amp;$E224),'Hoja de Trabajo para listado'!$CD$151:$DC$151,0)),0)</f>
        <v>0</v>
      </c>
      <c r="I224" s="243">
        <f ca="1">+IFERROR(INDEX('Hoja de Trabajo para listado'!$A$155:$Z$1048576,MATCH($A224,'Hoja de Trabajo para listado'!$A$155:$A$1048576,0),MATCH((CUADRO!I$5&amp;$E224),'Hoja de Trabajo para listado'!$A$151:$Z$151,0)),0)+IFERROR(INDEX('Hoja de Trabajo para listado'!$AB$155:$BA$1048576,MATCH($A224,'Hoja de Trabajo para listado'!$AB$155:$AB$1048576,0),MATCH((CUADRO!I$5&amp;$E224),'Hoja de Trabajo para listado'!$AB$151:$BA$151,0)),0)+IFERROR(INDEX('Hoja de Trabajo para listado'!$BC$155:$CB$1048576,MATCH($A224,'Hoja de Trabajo para listado'!$BC$155:$BC$1048576,0),MATCH((CUADRO!I$5&amp;$E224),'Hoja de Trabajo para listado'!$BC$151:$CB$151,0)),0)+IFERROR(INDEX('Hoja de Trabajo para listado'!$DE$153:$DG$274,MATCH($A224,'Hoja de Trabajo para listado'!$DE$153:$DE$1048576,0),MATCH((CUADRO!I$5&amp;$E224),'Hoja de Trabajo para listado'!$DE$151:$DG$151,0)),0)+IFERROR(INDEX('Hoja de Trabajo para listado'!$CD$155:$DC$1048576,MATCH($A224,'Hoja de Trabajo para listado'!$CD$155:$CD$1048576,0),MATCH((CUADRO!I$5&amp;$E224),'Hoja de Trabajo para listado'!$CD$151:$DC$151,0)),0)</f>
        <v>0</v>
      </c>
      <c r="J224" s="243">
        <f ca="1">+IFERROR(INDEX('Hoja de Trabajo para listado'!$A$155:$Z$1048576,MATCH($A224,'Hoja de Trabajo para listado'!$A$155:$A$1048576,0),MATCH((CUADRO!J$5&amp;$E224),'Hoja de Trabajo para listado'!$A$151:$Z$151,0)),0)+IFERROR(INDEX('Hoja de Trabajo para listado'!$AB$155:$BA$1048576,MATCH($A224,'Hoja de Trabajo para listado'!$AB$155:$AB$1048576,0),MATCH((CUADRO!J$5&amp;$E224),'Hoja de Trabajo para listado'!$AB$151:$BA$151,0)),0)+IFERROR(INDEX('Hoja de Trabajo para listado'!$BC$155:$CB$1048576,MATCH($A224,'Hoja de Trabajo para listado'!$BC$155:$BC$1048576,0),MATCH((CUADRO!J$5&amp;$E224),'Hoja de Trabajo para listado'!$BC$151:$CB$151,0)),0)+IFERROR(INDEX('Hoja de Trabajo para listado'!$DE$153:$DG$274,MATCH($A224,'Hoja de Trabajo para listado'!$DE$153:$DE$1048576,0),MATCH((CUADRO!J$5&amp;$E224),'Hoja de Trabajo para listado'!$DE$151:$DG$151,0)),0)+IFERROR(INDEX('Hoja de Trabajo para listado'!$CD$155:$DC$1048576,MATCH($A224,'Hoja de Trabajo para listado'!$CD$155:$CD$1048576,0),MATCH((CUADRO!J$5&amp;$E224),'Hoja de Trabajo para listado'!$CD$151:$DC$151,0)),0)</f>
        <v>0</v>
      </c>
      <c r="K224" s="243">
        <f ca="1">+IFERROR(INDEX('Hoja de Trabajo para listado'!$A$155:$Z$1048576,MATCH($A224,'Hoja de Trabajo para listado'!$A$155:$A$1048576,0),MATCH((CUADRO!K$5&amp;$E224),'Hoja de Trabajo para listado'!$A$151:$Z$151,0)),0)+IFERROR(INDEX('Hoja de Trabajo para listado'!$AB$155:$BA$1048576,MATCH($A224,'Hoja de Trabajo para listado'!$AB$155:$AB$1048576,0),MATCH((CUADRO!K$5&amp;$E224),'Hoja de Trabajo para listado'!$AB$151:$BA$151,0)),0)+IFERROR(INDEX('Hoja de Trabajo para listado'!$BC$155:$CB$1048576,MATCH($A224,'Hoja de Trabajo para listado'!$BC$155:$BC$1048576,0),MATCH((CUADRO!K$5&amp;$E224),'Hoja de Trabajo para listado'!$BC$151:$CB$151,0)),0)+IFERROR(INDEX('Hoja de Trabajo para listado'!$DE$153:$DG$274,MATCH($A224,'Hoja de Trabajo para listado'!$DE$153:$DE$1048576,0),MATCH((CUADRO!K$5&amp;$E224),'Hoja de Trabajo para listado'!$DE$151:$DG$151,0)),0)+IFERROR(INDEX('Hoja de Trabajo para listado'!$CD$155:$DC$1048576,MATCH($A224,'Hoja de Trabajo para listado'!$CD$155:$CD$1048576,0),MATCH((CUADRO!K$5&amp;$E224),'Hoja de Trabajo para listado'!$CD$151:$DC$151,0)),0)</f>
        <v>0</v>
      </c>
      <c r="L224" s="243">
        <f ca="1">+IFERROR(INDEX('Hoja de Trabajo para listado'!$A$155:$Z$1048576,MATCH($A224,'Hoja de Trabajo para listado'!$A$155:$A$1048576,0),MATCH((CUADRO!L$5&amp;$E224),'Hoja de Trabajo para listado'!$A$151:$Z$151,0)),0)+IFERROR(INDEX('Hoja de Trabajo para listado'!$AB$155:$BA$1048576,MATCH($A224,'Hoja de Trabajo para listado'!$AB$155:$AB$1048576,0),MATCH((CUADRO!L$5&amp;$E224),'Hoja de Trabajo para listado'!$AB$151:$BA$151,0)),0)+IFERROR(INDEX('Hoja de Trabajo para listado'!$BC$155:$CB$1048576,MATCH($A224,'Hoja de Trabajo para listado'!$BC$155:$BC$1048576,0),MATCH((CUADRO!L$5&amp;$E224),'Hoja de Trabajo para listado'!$BC$151:$CB$151,0)),0)+IFERROR(INDEX('Hoja de Trabajo para listado'!$DE$153:$DG$274,MATCH($A224,'Hoja de Trabajo para listado'!$DE$153:$DE$1048576,0),MATCH((CUADRO!L$5&amp;$E224),'Hoja de Trabajo para listado'!$DE$151:$DG$151,0)),0)+IFERROR(INDEX('Hoja de Trabajo para listado'!$CD$155:$DC$1048576,MATCH($A224,'Hoja de Trabajo para listado'!$CD$155:$CD$1048576,0),MATCH((CUADRO!L$5&amp;$E224),'Hoja de Trabajo para listado'!$CD$151:$DC$151,0)),0)</f>
        <v>0</v>
      </c>
      <c r="M224" s="243">
        <f ca="1">+IFERROR(INDEX('Hoja de Trabajo para listado'!$A$155:$Z$1048576,MATCH($A224,'Hoja de Trabajo para listado'!$A$155:$A$1048576,0),MATCH((CUADRO!M$5&amp;$E224),'Hoja de Trabajo para listado'!$A$151:$Z$151,0)),0)+IFERROR(INDEX('Hoja de Trabajo para listado'!$AB$155:$BA$1048576,MATCH($A224,'Hoja de Trabajo para listado'!$AB$155:$AB$1048576,0),MATCH((CUADRO!M$5&amp;$E224),'Hoja de Trabajo para listado'!$AB$151:$BA$151,0)),0)+IFERROR(INDEX('Hoja de Trabajo para listado'!$BC$155:$CB$1048576,MATCH($A224,'Hoja de Trabajo para listado'!$BC$155:$BC$1048576,0),MATCH((CUADRO!M$5&amp;$E224),'Hoja de Trabajo para listado'!$BC$151:$CB$151,0)),0)+IFERROR(INDEX('Hoja de Trabajo para listado'!$DE$153:$DG$274,MATCH($A224,'Hoja de Trabajo para listado'!$DE$153:$DE$1048576,0),MATCH((CUADRO!M$5&amp;$E224),'Hoja de Trabajo para listado'!$DE$151:$DG$151,0)),0)+IFERROR(INDEX('Hoja de Trabajo para listado'!$CD$155:$DC$1048576,MATCH($A224,'Hoja de Trabajo para listado'!$CD$155:$CD$1048576,0),MATCH((CUADRO!M$5&amp;$E224),'Hoja de Trabajo para listado'!$CD$151:$DC$151,0)),0)</f>
        <v>0</v>
      </c>
      <c r="N224" s="243">
        <f ca="1">+IFERROR(INDEX('Hoja de Trabajo para listado'!$A$155:$Z$1048576,MATCH($A224,'Hoja de Trabajo para listado'!$A$155:$A$1048576,0),MATCH((CUADRO!N$5&amp;$E224),'Hoja de Trabajo para listado'!$A$151:$Z$151,0)),0)+IFERROR(INDEX('Hoja de Trabajo para listado'!$AB$155:$BA$1048576,MATCH($A224,'Hoja de Trabajo para listado'!$AB$155:$AB$1048576,0),MATCH((CUADRO!N$5&amp;$E224),'Hoja de Trabajo para listado'!$AB$151:$BA$151,0)),0)+IFERROR(INDEX('Hoja de Trabajo para listado'!$BC$155:$CB$1048576,MATCH($A224,'Hoja de Trabajo para listado'!$BC$155:$BC$1048576,0),MATCH((CUADRO!N$5&amp;$E224),'Hoja de Trabajo para listado'!$BC$151:$CB$151,0)),0)+IFERROR(INDEX('Hoja de Trabajo para listado'!$DE$153:$DG$274,MATCH($A224,'Hoja de Trabajo para listado'!$DE$153:$DE$1048576,0),MATCH((CUADRO!N$5&amp;$E224),'Hoja de Trabajo para listado'!$DE$151:$DG$151,0)),0)+IFERROR(INDEX('Hoja de Trabajo para listado'!$CD$155:$DC$1048576,MATCH($A224,'Hoja de Trabajo para listado'!$CD$155:$CD$1048576,0),MATCH((CUADRO!N$5&amp;$E224),'Hoja de Trabajo para listado'!$CD$151:$DC$151,0)),0)</f>
        <v>0</v>
      </c>
      <c r="O224" s="243">
        <f ca="1">+IFERROR(INDEX('Hoja de Trabajo para listado'!$A$155:$Z$1048576,MATCH($A224,'Hoja de Trabajo para listado'!$A$155:$A$1048576,0),MATCH((CUADRO!O$5&amp;$E224),'Hoja de Trabajo para listado'!$A$151:$Z$151,0)),0)+IFERROR(INDEX('Hoja de Trabajo para listado'!$AB$155:$BA$1048576,MATCH($A224,'Hoja de Trabajo para listado'!$AB$155:$AB$1048576,0),MATCH((CUADRO!O$5&amp;$E224),'Hoja de Trabajo para listado'!$AB$151:$BA$151,0)),0)+IFERROR(INDEX('Hoja de Trabajo para listado'!$BC$155:$CB$1048576,MATCH($A224,'Hoja de Trabajo para listado'!$BC$155:$BC$1048576,0),MATCH((CUADRO!O$5&amp;$E224),'Hoja de Trabajo para listado'!$BC$151:$CB$151,0)),0)+IFERROR(INDEX('Hoja de Trabajo para listado'!$DE$153:$DG$274,MATCH($A224,'Hoja de Trabajo para listado'!$DE$153:$DE$1048576,0),MATCH((CUADRO!O$5&amp;$E224),'Hoja de Trabajo para listado'!$DE$151:$DG$151,0)),0)+IFERROR(INDEX('Hoja de Trabajo para listado'!$CD$155:$DC$1048576,MATCH($A224,'Hoja de Trabajo para listado'!$CD$155:$CD$1048576,0),MATCH((CUADRO!O$5&amp;$E224),'Hoja de Trabajo para listado'!$CD$151:$DC$151,0)),0)</f>
        <v>0</v>
      </c>
      <c r="P224" s="243">
        <f ca="1">+IFERROR(INDEX('Hoja de Trabajo para listado'!$A$155:$Z$1048576,MATCH($A224,'Hoja de Trabajo para listado'!$A$155:$A$1048576,0),MATCH((CUADRO!P$5&amp;$E224),'Hoja de Trabajo para listado'!$A$151:$Z$151,0)),0)+IFERROR(INDEX('Hoja de Trabajo para listado'!$AB$155:$BA$1048576,MATCH($A224,'Hoja de Trabajo para listado'!$AB$155:$AB$1048576,0),MATCH((CUADRO!P$5&amp;$E224),'Hoja de Trabajo para listado'!$AB$151:$BA$151,0)),0)+IFERROR(INDEX('Hoja de Trabajo para listado'!$BC$155:$CB$1048576,MATCH($A224,'Hoja de Trabajo para listado'!$BC$155:$BC$1048576,0),MATCH((CUADRO!P$5&amp;$E224),'Hoja de Trabajo para listado'!$BC$151:$CB$151,0)),0)+IFERROR(INDEX('Hoja de Trabajo para listado'!$DE$153:$DG$274,MATCH($A224,'Hoja de Trabajo para listado'!$DE$153:$DE$1048576,0),MATCH((CUADRO!P$5&amp;$E224),'Hoja de Trabajo para listado'!$DE$151:$DG$151,0)),0)+IFERROR(INDEX('Hoja de Trabajo para listado'!$CD$155:$DC$1048576,MATCH($A224,'Hoja de Trabajo para listado'!$CD$155:$CD$1048576,0),MATCH((CUADRO!P$5&amp;$E224),'Hoja de Trabajo para listado'!$CD$151:$DC$151,0)),0)</f>
        <v>0</v>
      </c>
      <c r="Q224" s="243">
        <f ca="1">+IFERROR(INDEX('Hoja de Trabajo para listado'!$A$155:$Z$1048576,MATCH($A224,'Hoja de Trabajo para listado'!$A$155:$A$1048576,0),MATCH((CUADRO!Q$5&amp;$E224),'Hoja de Trabajo para listado'!$A$151:$Z$151,0)),0)+IFERROR(INDEX('Hoja de Trabajo para listado'!$AB$155:$BA$1048576,MATCH($A224,'Hoja de Trabajo para listado'!$AB$155:$AB$1048576,0),MATCH((CUADRO!Q$5&amp;$E224),'Hoja de Trabajo para listado'!$AB$151:$BA$151,0)),0)+IFERROR(INDEX('Hoja de Trabajo para listado'!$BC$155:$CB$1048576,MATCH($A224,'Hoja de Trabajo para listado'!$BC$155:$BC$1048576,0),MATCH((CUADRO!Q$5&amp;$E224),'Hoja de Trabajo para listado'!$BC$151:$CB$151,0)),0)+IFERROR(INDEX('Hoja de Trabajo para listado'!$DE$153:$DG$274,MATCH($A224,'Hoja de Trabajo para listado'!$DE$153:$DE$1048576,0),MATCH((CUADRO!Q$5&amp;$E224),'Hoja de Trabajo para listado'!$DE$151:$DG$151,0)),0)+IFERROR(INDEX('Hoja de Trabajo para listado'!$CD$155:$DC$1048576,MATCH($A224,'Hoja de Trabajo para listado'!$CD$155:$CD$1048576,0),MATCH((CUADRO!Q$5&amp;$E224),'Hoja de Trabajo para listado'!$CD$151:$DC$151,0)),0)</f>
        <v>0</v>
      </c>
      <c r="R224" s="243">
        <f t="shared" ca="1" si="9"/>
        <v>0</v>
      </c>
      <c r="S224" s="243"/>
      <c r="T224" s="243">
        <f ca="1">+T225</f>
        <v>0</v>
      </c>
      <c r="U224" s="242">
        <f t="shared" si="10"/>
        <v>1</v>
      </c>
      <c r="V224" s="333" t="str">
        <f>+VLOOKUP(A224,bd_lista!$A$3:$E$590,5,FALSE)</f>
        <v>Instituciones Descentralizadas</v>
      </c>
      <c r="W224" s="391" t="str">
        <f>+V224</f>
        <v>Instituciones Descentralizadas</v>
      </c>
      <c r="X224" s="242">
        <f>+VLOOKUP(A224,[4]Sheet1!$A$13:$D$744,4,FALSE)</f>
        <v>86</v>
      </c>
      <c r="Y224" s="242" t="str">
        <f>+VLOOKUP(X224,bd_lista!$A$3:$C$590,3,FALSE)</f>
        <v>Ministerio de Medio Ambiente y Agua</v>
      </c>
      <c r="Z224" s="294">
        <f>+X224</f>
        <v>86</v>
      </c>
      <c r="AA224" s="295" t="str">
        <f>+Y224</f>
        <v>Ministerio de Medio Ambiente y Agua</v>
      </c>
    </row>
    <row r="225" spans="1:27" ht="15" hidden="1" customHeight="1">
      <c r="A225" s="32">
        <v>302</v>
      </c>
      <c r="B225" s="388"/>
      <c r="C225" s="333" t="str">
        <f>+VLOOKUP(A225,bd_lista!$A$3:$C$590,3,FALSE)</f>
        <v>Servicio Departamental de Riego - Potosí</v>
      </c>
      <c r="D225" s="390"/>
      <c r="E225" s="333" t="s">
        <v>1305</v>
      </c>
      <c r="F225" s="245">
        <f ca="1">+IFERROR(INDEX('Hoja de Trabajo para listado'!$A$155:$Z$1048576,MATCH($A225,'Hoja de Trabajo para listado'!$A$155:$A$1048576,0),MATCH((CUADRO!F$5&amp;$E225),'Hoja de Trabajo para listado'!$A$151:$Z$151,0)),0)+IFERROR(INDEX('Hoja de Trabajo para listado'!$AB$155:$BA$1048576,MATCH($A225,'Hoja de Trabajo para listado'!$AB$155:$AB$1048576,0),MATCH((CUADRO!F$5&amp;$E225),'Hoja de Trabajo para listado'!$AB$151:$BA$151,0)),0)+IFERROR(INDEX('Hoja de Trabajo para listado'!$BC$155:$CB$1048576,MATCH($A225,'Hoja de Trabajo para listado'!$BC$155:$BC$1048576,0),MATCH((CUADRO!F$5&amp;$E225),'Hoja de Trabajo para listado'!$BC$151:$CB$151,0)),0)+IFERROR(INDEX('Hoja de Trabajo para listado'!$DE$153:$DG$274,MATCH($A225,'Hoja de Trabajo para listado'!$DE$153:$DE$1048576,0),MATCH((CUADRO!F$5&amp;$E225),'Hoja de Trabajo para listado'!$DE$151:$DG$151,0)),0)+IFERROR(INDEX('Hoja de Trabajo para listado'!$CD$155:$DC$1048576,MATCH($A225,'Hoja de Trabajo para listado'!$CD$155:$CD$1048576,0),MATCH((CUADRO!F$5&amp;$E225),'Hoja de Trabajo para listado'!$CD$151:$DC$151,0)),0)</f>
        <v>0</v>
      </c>
      <c r="G225" s="245">
        <f ca="1">+IFERROR(INDEX('Hoja de Trabajo para listado'!$A$155:$Z$1048576,MATCH($A225,'Hoja de Trabajo para listado'!$A$155:$A$1048576,0),MATCH((CUADRO!G$5&amp;$E225),'Hoja de Trabajo para listado'!$A$151:$Z$151,0)),0)+IFERROR(INDEX('Hoja de Trabajo para listado'!$AB$155:$BA$1048576,MATCH($A225,'Hoja de Trabajo para listado'!$AB$155:$AB$1048576,0),MATCH((CUADRO!G$5&amp;$E225),'Hoja de Trabajo para listado'!$AB$151:$BA$151,0)),0)+IFERROR(INDEX('Hoja de Trabajo para listado'!$BC$155:$CB$1048576,MATCH($A225,'Hoja de Trabajo para listado'!$BC$155:$BC$1048576,0),MATCH((CUADRO!G$5&amp;$E225),'Hoja de Trabajo para listado'!$BC$151:$CB$151,0)),0)+IFERROR(INDEX('Hoja de Trabajo para listado'!$DE$153:$DG$274,MATCH($A225,'Hoja de Trabajo para listado'!$DE$153:$DE$1048576,0),MATCH((CUADRO!G$5&amp;$E225),'Hoja de Trabajo para listado'!$DE$151:$DG$151,0)),0)+IFERROR(INDEX('Hoja de Trabajo para listado'!$CD$155:$DC$1048576,MATCH($A225,'Hoja de Trabajo para listado'!$CD$155:$CD$1048576,0),MATCH((CUADRO!G$5&amp;$E225),'Hoja de Trabajo para listado'!$CD$151:$DC$151,0)),0)</f>
        <v>0</v>
      </c>
      <c r="H225" s="245">
        <f ca="1">+IFERROR(INDEX('Hoja de Trabajo para listado'!$A$155:$Z$1048576,MATCH($A225,'Hoja de Trabajo para listado'!$A$155:$A$1048576,0),MATCH((CUADRO!H$5&amp;$E225),'Hoja de Trabajo para listado'!$A$151:$Z$151,0)),0)+IFERROR(INDEX('Hoja de Trabajo para listado'!$AB$155:$BA$1048576,MATCH($A225,'Hoja de Trabajo para listado'!$AB$155:$AB$1048576,0),MATCH((CUADRO!H$5&amp;$E225),'Hoja de Trabajo para listado'!$AB$151:$BA$151,0)),0)+IFERROR(INDEX('Hoja de Trabajo para listado'!$BC$155:$CB$1048576,MATCH($A225,'Hoja de Trabajo para listado'!$BC$155:$BC$1048576,0),MATCH((CUADRO!H$5&amp;$E225),'Hoja de Trabajo para listado'!$BC$151:$CB$151,0)),0)+IFERROR(INDEX('Hoja de Trabajo para listado'!$DE$153:$DG$274,MATCH($A225,'Hoja de Trabajo para listado'!$DE$153:$DE$1048576,0),MATCH((CUADRO!H$5&amp;$E225),'Hoja de Trabajo para listado'!$DE$151:$DG$151,0)),0)+IFERROR(INDEX('Hoja de Trabajo para listado'!$CD$155:$DC$1048576,MATCH($A225,'Hoja de Trabajo para listado'!$CD$155:$CD$1048576,0),MATCH((CUADRO!H$5&amp;$E225),'Hoja de Trabajo para listado'!$CD$151:$DC$151,0)),0)</f>
        <v>0</v>
      </c>
      <c r="I225" s="245">
        <f ca="1">+IFERROR(INDEX('Hoja de Trabajo para listado'!$A$155:$Z$1048576,MATCH($A225,'Hoja de Trabajo para listado'!$A$155:$A$1048576,0),MATCH((CUADRO!I$5&amp;$E225),'Hoja de Trabajo para listado'!$A$151:$Z$151,0)),0)+IFERROR(INDEX('Hoja de Trabajo para listado'!$AB$155:$BA$1048576,MATCH($A225,'Hoja de Trabajo para listado'!$AB$155:$AB$1048576,0),MATCH((CUADRO!I$5&amp;$E225),'Hoja de Trabajo para listado'!$AB$151:$BA$151,0)),0)+IFERROR(INDEX('Hoja de Trabajo para listado'!$BC$155:$CB$1048576,MATCH($A225,'Hoja de Trabajo para listado'!$BC$155:$BC$1048576,0),MATCH((CUADRO!I$5&amp;$E225),'Hoja de Trabajo para listado'!$BC$151:$CB$151,0)),0)+IFERROR(INDEX('Hoja de Trabajo para listado'!$DE$153:$DG$274,MATCH($A225,'Hoja de Trabajo para listado'!$DE$153:$DE$1048576,0),MATCH((CUADRO!I$5&amp;$E225),'Hoja de Trabajo para listado'!$DE$151:$DG$151,0)),0)+IFERROR(INDEX('Hoja de Trabajo para listado'!$CD$155:$DC$1048576,MATCH($A225,'Hoja de Trabajo para listado'!$CD$155:$CD$1048576,0),MATCH((CUADRO!I$5&amp;$E225),'Hoja de Trabajo para listado'!$CD$151:$DC$151,0)),0)</f>
        <v>0</v>
      </c>
      <c r="J225" s="245">
        <f ca="1">+IFERROR(INDEX('Hoja de Trabajo para listado'!$A$155:$Z$1048576,MATCH($A225,'Hoja de Trabajo para listado'!$A$155:$A$1048576,0),MATCH((CUADRO!J$5&amp;$E225),'Hoja de Trabajo para listado'!$A$151:$Z$151,0)),0)+IFERROR(INDEX('Hoja de Trabajo para listado'!$AB$155:$BA$1048576,MATCH($A225,'Hoja de Trabajo para listado'!$AB$155:$AB$1048576,0),MATCH((CUADRO!J$5&amp;$E225),'Hoja de Trabajo para listado'!$AB$151:$BA$151,0)),0)+IFERROR(INDEX('Hoja de Trabajo para listado'!$BC$155:$CB$1048576,MATCH($A225,'Hoja de Trabajo para listado'!$BC$155:$BC$1048576,0),MATCH((CUADRO!J$5&amp;$E225),'Hoja de Trabajo para listado'!$BC$151:$CB$151,0)),0)+IFERROR(INDEX('Hoja de Trabajo para listado'!$DE$153:$DG$274,MATCH($A225,'Hoja de Trabajo para listado'!$DE$153:$DE$1048576,0),MATCH((CUADRO!J$5&amp;$E225),'Hoja de Trabajo para listado'!$DE$151:$DG$151,0)),0)+IFERROR(INDEX('Hoja de Trabajo para listado'!$CD$155:$DC$1048576,MATCH($A225,'Hoja de Trabajo para listado'!$CD$155:$CD$1048576,0),MATCH((CUADRO!J$5&amp;$E225),'Hoja de Trabajo para listado'!$CD$151:$DC$151,0)),0)</f>
        <v>0</v>
      </c>
      <c r="K225" s="245">
        <f ca="1">+IFERROR(INDEX('Hoja de Trabajo para listado'!$A$155:$Z$1048576,MATCH($A225,'Hoja de Trabajo para listado'!$A$155:$A$1048576,0),MATCH((CUADRO!K$5&amp;$E225),'Hoja de Trabajo para listado'!$A$151:$Z$151,0)),0)+IFERROR(INDEX('Hoja de Trabajo para listado'!$AB$155:$BA$1048576,MATCH($A225,'Hoja de Trabajo para listado'!$AB$155:$AB$1048576,0),MATCH((CUADRO!K$5&amp;$E225),'Hoja de Trabajo para listado'!$AB$151:$BA$151,0)),0)+IFERROR(INDEX('Hoja de Trabajo para listado'!$BC$155:$CB$1048576,MATCH($A225,'Hoja de Trabajo para listado'!$BC$155:$BC$1048576,0),MATCH((CUADRO!K$5&amp;$E225),'Hoja de Trabajo para listado'!$BC$151:$CB$151,0)),0)+IFERROR(INDEX('Hoja de Trabajo para listado'!$DE$153:$DG$274,MATCH($A225,'Hoja de Trabajo para listado'!$DE$153:$DE$1048576,0),MATCH((CUADRO!K$5&amp;$E225),'Hoja de Trabajo para listado'!$DE$151:$DG$151,0)),0)+IFERROR(INDEX('Hoja de Trabajo para listado'!$CD$155:$DC$1048576,MATCH($A225,'Hoja de Trabajo para listado'!$CD$155:$CD$1048576,0),MATCH((CUADRO!K$5&amp;$E225),'Hoja de Trabajo para listado'!$CD$151:$DC$151,0)),0)</f>
        <v>0</v>
      </c>
      <c r="L225" s="245">
        <f ca="1">+IFERROR(INDEX('Hoja de Trabajo para listado'!$A$155:$Z$1048576,MATCH($A225,'Hoja de Trabajo para listado'!$A$155:$A$1048576,0),MATCH((CUADRO!L$5&amp;$E225),'Hoja de Trabajo para listado'!$A$151:$Z$151,0)),0)+IFERROR(INDEX('Hoja de Trabajo para listado'!$AB$155:$BA$1048576,MATCH($A225,'Hoja de Trabajo para listado'!$AB$155:$AB$1048576,0),MATCH((CUADRO!L$5&amp;$E225),'Hoja de Trabajo para listado'!$AB$151:$BA$151,0)),0)+IFERROR(INDEX('Hoja de Trabajo para listado'!$BC$155:$CB$1048576,MATCH($A225,'Hoja de Trabajo para listado'!$BC$155:$BC$1048576,0),MATCH((CUADRO!L$5&amp;$E225),'Hoja de Trabajo para listado'!$BC$151:$CB$151,0)),0)+IFERROR(INDEX('Hoja de Trabajo para listado'!$DE$153:$DG$274,MATCH($A225,'Hoja de Trabajo para listado'!$DE$153:$DE$1048576,0),MATCH((CUADRO!L$5&amp;$E225),'Hoja de Trabajo para listado'!$DE$151:$DG$151,0)),0)+IFERROR(INDEX('Hoja de Trabajo para listado'!$CD$155:$DC$1048576,MATCH($A225,'Hoja de Trabajo para listado'!$CD$155:$CD$1048576,0),MATCH((CUADRO!L$5&amp;$E225),'Hoja de Trabajo para listado'!$CD$151:$DC$151,0)),0)</f>
        <v>0</v>
      </c>
      <c r="M225" s="245">
        <f ca="1">+IFERROR(INDEX('Hoja de Trabajo para listado'!$A$155:$Z$1048576,MATCH($A225,'Hoja de Trabajo para listado'!$A$155:$A$1048576,0),MATCH((CUADRO!M$5&amp;$E225),'Hoja de Trabajo para listado'!$A$151:$Z$151,0)),0)+IFERROR(INDEX('Hoja de Trabajo para listado'!$AB$155:$BA$1048576,MATCH($A225,'Hoja de Trabajo para listado'!$AB$155:$AB$1048576,0),MATCH((CUADRO!M$5&amp;$E225),'Hoja de Trabajo para listado'!$AB$151:$BA$151,0)),0)+IFERROR(INDEX('Hoja de Trabajo para listado'!$BC$155:$CB$1048576,MATCH($A225,'Hoja de Trabajo para listado'!$BC$155:$BC$1048576,0),MATCH((CUADRO!M$5&amp;$E225),'Hoja de Trabajo para listado'!$BC$151:$CB$151,0)),0)+IFERROR(INDEX('Hoja de Trabajo para listado'!$DE$153:$DG$274,MATCH($A225,'Hoja de Trabajo para listado'!$DE$153:$DE$1048576,0),MATCH((CUADRO!M$5&amp;$E225),'Hoja de Trabajo para listado'!$DE$151:$DG$151,0)),0)+IFERROR(INDEX('Hoja de Trabajo para listado'!$CD$155:$DC$1048576,MATCH($A225,'Hoja de Trabajo para listado'!$CD$155:$CD$1048576,0),MATCH((CUADRO!M$5&amp;$E225),'Hoja de Trabajo para listado'!$CD$151:$DC$151,0)),0)</f>
        <v>0</v>
      </c>
      <c r="N225" s="245">
        <f ca="1">+IFERROR(INDEX('Hoja de Trabajo para listado'!$A$155:$Z$1048576,MATCH($A225,'Hoja de Trabajo para listado'!$A$155:$A$1048576,0),MATCH((CUADRO!N$5&amp;$E225),'Hoja de Trabajo para listado'!$A$151:$Z$151,0)),0)+IFERROR(INDEX('Hoja de Trabajo para listado'!$AB$155:$BA$1048576,MATCH($A225,'Hoja de Trabajo para listado'!$AB$155:$AB$1048576,0),MATCH((CUADRO!N$5&amp;$E225),'Hoja de Trabajo para listado'!$AB$151:$BA$151,0)),0)+IFERROR(INDEX('Hoja de Trabajo para listado'!$BC$155:$CB$1048576,MATCH($A225,'Hoja de Trabajo para listado'!$BC$155:$BC$1048576,0),MATCH((CUADRO!N$5&amp;$E225),'Hoja de Trabajo para listado'!$BC$151:$CB$151,0)),0)+IFERROR(INDEX('Hoja de Trabajo para listado'!$DE$153:$DG$274,MATCH($A225,'Hoja de Trabajo para listado'!$DE$153:$DE$1048576,0),MATCH((CUADRO!N$5&amp;$E225),'Hoja de Trabajo para listado'!$DE$151:$DG$151,0)),0)+IFERROR(INDEX('Hoja de Trabajo para listado'!$CD$155:$DC$1048576,MATCH($A225,'Hoja de Trabajo para listado'!$CD$155:$CD$1048576,0),MATCH((CUADRO!N$5&amp;$E225),'Hoja de Trabajo para listado'!$CD$151:$DC$151,0)),0)</f>
        <v>0</v>
      </c>
      <c r="O225" s="245">
        <f ca="1">+IFERROR(INDEX('Hoja de Trabajo para listado'!$A$155:$Z$1048576,MATCH($A225,'Hoja de Trabajo para listado'!$A$155:$A$1048576,0),MATCH((CUADRO!O$5&amp;$E225),'Hoja de Trabajo para listado'!$A$151:$Z$151,0)),0)+IFERROR(INDEX('Hoja de Trabajo para listado'!$AB$155:$BA$1048576,MATCH($A225,'Hoja de Trabajo para listado'!$AB$155:$AB$1048576,0),MATCH((CUADRO!O$5&amp;$E225),'Hoja de Trabajo para listado'!$AB$151:$BA$151,0)),0)+IFERROR(INDEX('Hoja de Trabajo para listado'!$BC$155:$CB$1048576,MATCH($A225,'Hoja de Trabajo para listado'!$BC$155:$BC$1048576,0),MATCH((CUADRO!O$5&amp;$E225),'Hoja de Trabajo para listado'!$BC$151:$CB$151,0)),0)+IFERROR(INDEX('Hoja de Trabajo para listado'!$DE$153:$DG$274,MATCH($A225,'Hoja de Trabajo para listado'!$DE$153:$DE$1048576,0),MATCH((CUADRO!O$5&amp;$E225),'Hoja de Trabajo para listado'!$DE$151:$DG$151,0)),0)+IFERROR(INDEX('Hoja de Trabajo para listado'!$CD$155:$DC$1048576,MATCH($A225,'Hoja de Trabajo para listado'!$CD$155:$CD$1048576,0),MATCH((CUADRO!O$5&amp;$E225),'Hoja de Trabajo para listado'!$CD$151:$DC$151,0)),0)</f>
        <v>0</v>
      </c>
      <c r="P225" s="245">
        <f ca="1">+IFERROR(INDEX('Hoja de Trabajo para listado'!$A$155:$Z$1048576,MATCH($A225,'Hoja de Trabajo para listado'!$A$155:$A$1048576,0),MATCH((CUADRO!P$5&amp;$E225),'Hoja de Trabajo para listado'!$A$151:$Z$151,0)),0)+IFERROR(INDEX('Hoja de Trabajo para listado'!$AB$155:$BA$1048576,MATCH($A225,'Hoja de Trabajo para listado'!$AB$155:$AB$1048576,0),MATCH((CUADRO!P$5&amp;$E225),'Hoja de Trabajo para listado'!$AB$151:$BA$151,0)),0)+IFERROR(INDEX('Hoja de Trabajo para listado'!$BC$155:$CB$1048576,MATCH($A225,'Hoja de Trabajo para listado'!$BC$155:$BC$1048576,0),MATCH((CUADRO!P$5&amp;$E225),'Hoja de Trabajo para listado'!$BC$151:$CB$151,0)),0)+IFERROR(INDEX('Hoja de Trabajo para listado'!$DE$153:$DG$274,MATCH($A225,'Hoja de Trabajo para listado'!$DE$153:$DE$1048576,0),MATCH((CUADRO!P$5&amp;$E225),'Hoja de Trabajo para listado'!$DE$151:$DG$151,0)),0)+IFERROR(INDEX('Hoja de Trabajo para listado'!$CD$155:$DC$1048576,MATCH($A225,'Hoja de Trabajo para listado'!$CD$155:$CD$1048576,0),MATCH((CUADRO!P$5&amp;$E225),'Hoja de Trabajo para listado'!$CD$151:$DC$151,0)),0)</f>
        <v>0</v>
      </c>
      <c r="Q225" s="245">
        <f ca="1">+IFERROR(INDEX('Hoja de Trabajo para listado'!$A$155:$Z$1048576,MATCH($A225,'Hoja de Trabajo para listado'!$A$155:$A$1048576,0),MATCH((CUADRO!Q$5&amp;$E225),'Hoja de Trabajo para listado'!$A$151:$Z$151,0)),0)+IFERROR(INDEX('Hoja de Trabajo para listado'!$AB$155:$BA$1048576,MATCH($A225,'Hoja de Trabajo para listado'!$AB$155:$AB$1048576,0),MATCH((CUADRO!Q$5&amp;$E225),'Hoja de Trabajo para listado'!$AB$151:$BA$151,0)),0)+IFERROR(INDEX('Hoja de Trabajo para listado'!$BC$155:$CB$1048576,MATCH($A225,'Hoja de Trabajo para listado'!$BC$155:$BC$1048576,0),MATCH((CUADRO!Q$5&amp;$E225),'Hoja de Trabajo para listado'!$BC$151:$CB$151,0)),0)+IFERROR(INDEX('Hoja de Trabajo para listado'!$DE$153:$DG$274,MATCH($A225,'Hoja de Trabajo para listado'!$DE$153:$DE$1048576,0),MATCH((CUADRO!Q$5&amp;$E225),'Hoja de Trabajo para listado'!$DE$151:$DG$151,0)),0)+IFERROR(INDEX('Hoja de Trabajo para listado'!$CD$155:$DC$1048576,MATCH($A225,'Hoja de Trabajo para listado'!$CD$155:$CD$1048576,0),MATCH((CUADRO!Q$5&amp;$E225),'Hoja de Trabajo para listado'!$CD$151:$DC$151,0)),0)</f>
        <v>0</v>
      </c>
      <c r="R225" s="245">
        <f t="shared" ca="1" si="9"/>
        <v>0</v>
      </c>
      <c r="S225" s="245">
        <f ca="1">+R224+R225</f>
        <v>0</v>
      </c>
      <c r="T225" s="245">
        <f ca="1">+S225</f>
        <v>0</v>
      </c>
      <c r="U225" s="244">
        <f t="shared" si="10"/>
        <v>2</v>
      </c>
      <c r="V225" s="333" t="str">
        <f>+VLOOKUP(A225,bd_lista!$A$3:$E$590,5,FALSE)</f>
        <v>Instituciones Descentralizadas</v>
      </c>
      <c r="W225" s="392"/>
      <c r="X225" s="242">
        <f>+VLOOKUP(A225,[4]Sheet1!$A$13:$D$744,4,FALSE)</f>
        <v>86</v>
      </c>
      <c r="Y225" s="242" t="str">
        <f>+VLOOKUP(X225,bd_lista!$A$3:$C$590,3,FALSE)</f>
        <v>Ministerio de Medio Ambiente y Agua</v>
      </c>
      <c r="Z225" s="292"/>
      <c r="AA225" s="293"/>
    </row>
    <row r="226" spans="1:27" ht="15" hidden="1" customHeight="1">
      <c r="A226" s="251">
        <v>303</v>
      </c>
      <c r="B226" s="387">
        <f>+A226</f>
        <v>303</v>
      </c>
      <c r="C226" s="247" t="str">
        <f>+VLOOKUP(A226,bd_lista!$A$3:$C$590,3,FALSE)</f>
        <v>Servicio Departamental de Riego - Tarija</v>
      </c>
      <c r="D226" s="389" t="str">
        <f>+C226</f>
        <v>Servicio Departamental de Riego - Tarija</v>
      </c>
      <c r="E226" s="247" t="s">
        <v>1304</v>
      </c>
      <c r="F226" s="243">
        <f ca="1">+IFERROR(INDEX('Hoja de Trabajo para listado'!$A$155:$Z$1048576,MATCH($A226,'Hoja de Trabajo para listado'!$A$155:$A$1048576,0),MATCH((CUADRO!F$5&amp;$E226),'Hoja de Trabajo para listado'!$A$151:$Z$151,0)),0)+IFERROR(INDEX('Hoja de Trabajo para listado'!$AB$155:$BA$1048576,MATCH($A226,'Hoja de Trabajo para listado'!$AB$155:$AB$1048576,0),MATCH((CUADRO!F$5&amp;$E226),'Hoja de Trabajo para listado'!$AB$151:$BA$151,0)),0)+IFERROR(INDEX('Hoja de Trabajo para listado'!$BC$155:$CB$1048576,MATCH($A226,'Hoja de Trabajo para listado'!$BC$155:$BC$1048576,0),MATCH((CUADRO!F$5&amp;$E226),'Hoja de Trabajo para listado'!$BC$151:$CB$151,0)),0)+IFERROR(INDEX('Hoja de Trabajo para listado'!$DE$153:$DG$274,MATCH($A226,'Hoja de Trabajo para listado'!$DE$153:$DE$1048576,0),MATCH((CUADRO!F$5&amp;$E226),'Hoja de Trabajo para listado'!$DE$151:$DG$151,0)),0)+IFERROR(INDEX('Hoja de Trabajo para listado'!$CD$155:$DC$1048576,MATCH($A226,'Hoja de Trabajo para listado'!$CD$155:$CD$1048576,0),MATCH((CUADRO!F$5&amp;$E226),'Hoja de Trabajo para listado'!$CD$151:$DC$151,0)),0)</f>
        <v>0</v>
      </c>
      <c r="G226" s="243">
        <f ca="1">+IFERROR(INDEX('Hoja de Trabajo para listado'!$A$155:$Z$1048576,MATCH($A226,'Hoja de Trabajo para listado'!$A$155:$A$1048576,0),MATCH((CUADRO!G$5&amp;$E226),'Hoja de Trabajo para listado'!$A$151:$Z$151,0)),0)+IFERROR(INDEX('Hoja de Trabajo para listado'!$AB$155:$BA$1048576,MATCH($A226,'Hoja de Trabajo para listado'!$AB$155:$AB$1048576,0),MATCH((CUADRO!G$5&amp;$E226),'Hoja de Trabajo para listado'!$AB$151:$BA$151,0)),0)+IFERROR(INDEX('Hoja de Trabajo para listado'!$BC$155:$CB$1048576,MATCH($A226,'Hoja de Trabajo para listado'!$BC$155:$BC$1048576,0),MATCH((CUADRO!G$5&amp;$E226),'Hoja de Trabajo para listado'!$BC$151:$CB$151,0)),0)+IFERROR(INDEX('Hoja de Trabajo para listado'!$DE$153:$DG$274,MATCH($A226,'Hoja de Trabajo para listado'!$DE$153:$DE$1048576,0),MATCH((CUADRO!G$5&amp;$E226),'Hoja de Trabajo para listado'!$DE$151:$DG$151,0)),0)+IFERROR(INDEX('Hoja de Trabajo para listado'!$CD$155:$DC$1048576,MATCH($A226,'Hoja de Trabajo para listado'!$CD$155:$CD$1048576,0),MATCH((CUADRO!G$5&amp;$E226),'Hoja de Trabajo para listado'!$CD$151:$DC$151,0)),0)</f>
        <v>0</v>
      </c>
      <c r="H226" s="243">
        <f ca="1">+IFERROR(INDEX('Hoja de Trabajo para listado'!$A$155:$Z$1048576,MATCH($A226,'Hoja de Trabajo para listado'!$A$155:$A$1048576,0),MATCH((CUADRO!H$5&amp;$E226),'Hoja de Trabajo para listado'!$A$151:$Z$151,0)),0)+IFERROR(INDEX('Hoja de Trabajo para listado'!$AB$155:$BA$1048576,MATCH($A226,'Hoja de Trabajo para listado'!$AB$155:$AB$1048576,0),MATCH((CUADRO!H$5&amp;$E226),'Hoja de Trabajo para listado'!$AB$151:$BA$151,0)),0)+IFERROR(INDEX('Hoja de Trabajo para listado'!$BC$155:$CB$1048576,MATCH($A226,'Hoja de Trabajo para listado'!$BC$155:$BC$1048576,0),MATCH((CUADRO!H$5&amp;$E226),'Hoja de Trabajo para listado'!$BC$151:$CB$151,0)),0)+IFERROR(INDEX('Hoja de Trabajo para listado'!$DE$153:$DG$274,MATCH($A226,'Hoja de Trabajo para listado'!$DE$153:$DE$1048576,0),MATCH((CUADRO!H$5&amp;$E226),'Hoja de Trabajo para listado'!$DE$151:$DG$151,0)),0)+IFERROR(INDEX('Hoja de Trabajo para listado'!$CD$155:$DC$1048576,MATCH($A226,'Hoja de Trabajo para listado'!$CD$155:$CD$1048576,0),MATCH((CUADRO!H$5&amp;$E226),'Hoja de Trabajo para listado'!$CD$151:$DC$151,0)),0)</f>
        <v>0</v>
      </c>
      <c r="I226" s="243">
        <f ca="1">+IFERROR(INDEX('Hoja de Trabajo para listado'!$A$155:$Z$1048576,MATCH($A226,'Hoja de Trabajo para listado'!$A$155:$A$1048576,0),MATCH((CUADRO!I$5&amp;$E226),'Hoja de Trabajo para listado'!$A$151:$Z$151,0)),0)+IFERROR(INDEX('Hoja de Trabajo para listado'!$AB$155:$BA$1048576,MATCH($A226,'Hoja de Trabajo para listado'!$AB$155:$AB$1048576,0),MATCH((CUADRO!I$5&amp;$E226),'Hoja de Trabajo para listado'!$AB$151:$BA$151,0)),0)+IFERROR(INDEX('Hoja de Trabajo para listado'!$BC$155:$CB$1048576,MATCH($A226,'Hoja de Trabajo para listado'!$BC$155:$BC$1048576,0),MATCH((CUADRO!I$5&amp;$E226),'Hoja de Trabajo para listado'!$BC$151:$CB$151,0)),0)+IFERROR(INDEX('Hoja de Trabajo para listado'!$DE$153:$DG$274,MATCH($A226,'Hoja de Trabajo para listado'!$DE$153:$DE$1048576,0),MATCH((CUADRO!I$5&amp;$E226),'Hoja de Trabajo para listado'!$DE$151:$DG$151,0)),0)+IFERROR(INDEX('Hoja de Trabajo para listado'!$CD$155:$DC$1048576,MATCH($A226,'Hoja de Trabajo para listado'!$CD$155:$CD$1048576,0),MATCH((CUADRO!I$5&amp;$E226),'Hoja de Trabajo para listado'!$CD$151:$DC$151,0)),0)</f>
        <v>0</v>
      </c>
      <c r="J226" s="243">
        <f ca="1">+IFERROR(INDEX('Hoja de Trabajo para listado'!$A$155:$Z$1048576,MATCH($A226,'Hoja de Trabajo para listado'!$A$155:$A$1048576,0),MATCH((CUADRO!J$5&amp;$E226),'Hoja de Trabajo para listado'!$A$151:$Z$151,0)),0)+IFERROR(INDEX('Hoja de Trabajo para listado'!$AB$155:$BA$1048576,MATCH($A226,'Hoja de Trabajo para listado'!$AB$155:$AB$1048576,0),MATCH((CUADRO!J$5&amp;$E226),'Hoja de Trabajo para listado'!$AB$151:$BA$151,0)),0)+IFERROR(INDEX('Hoja de Trabajo para listado'!$BC$155:$CB$1048576,MATCH($A226,'Hoja de Trabajo para listado'!$BC$155:$BC$1048576,0),MATCH((CUADRO!J$5&amp;$E226),'Hoja de Trabajo para listado'!$BC$151:$CB$151,0)),0)+IFERROR(INDEX('Hoja de Trabajo para listado'!$DE$153:$DG$274,MATCH($A226,'Hoja de Trabajo para listado'!$DE$153:$DE$1048576,0),MATCH((CUADRO!J$5&amp;$E226),'Hoja de Trabajo para listado'!$DE$151:$DG$151,0)),0)+IFERROR(INDEX('Hoja de Trabajo para listado'!$CD$155:$DC$1048576,MATCH($A226,'Hoja de Trabajo para listado'!$CD$155:$CD$1048576,0),MATCH((CUADRO!J$5&amp;$E226),'Hoja de Trabajo para listado'!$CD$151:$DC$151,0)),0)</f>
        <v>0</v>
      </c>
      <c r="K226" s="243">
        <f ca="1">+IFERROR(INDEX('Hoja de Trabajo para listado'!$A$155:$Z$1048576,MATCH($A226,'Hoja de Trabajo para listado'!$A$155:$A$1048576,0),MATCH((CUADRO!K$5&amp;$E226),'Hoja de Trabajo para listado'!$A$151:$Z$151,0)),0)+IFERROR(INDEX('Hoja de Trabajo para listado'!$AB$155:$BA$1048576,MATCH($A226,'Hoja de Trabajo para listado'!$AB$155:$AB$1048576,0),MATCH((CUADRO!K$5&amp;$E226),'Hoja de Trabajo para listado'!$AB$151:$BA$151,0)),0)+IFERROR(INDEX('Hoja de Trabajo para listado'!$BC$155:$CB$1048576,MATCH($A226,'Hoja de Trabajo para listado'!$BC$155:$BC$1048576,0),MATCH((CUADRO!K$5&amp;$E226),'Hoja de Trabajo para listado'!$BC$151:$CB$151,0)),0)+IFERROR(INDEX('Hoja de Trabajo para listado'!$DE$153:$DG$274,MATCH($A226,'Hoja de Trabajo para listado'!$DE$153:$DE$1048576,0),MATCH((CUADRO!K$5&amp;$E226),'Hoja de Trabajo para listado'!$DE$151:$DG$151,0)),0)+IFERROR(INDEX('Hoja de Trabajo para listado'!$CD$155:$DC$1048576,MATCH($A226,'Hoja de Trabajo para listado'!$CD$155:$CD$1048576,0),MATCH((CUADRO!K$5&amp;$E226),'Hoja de Trabajo para listado'!$CD$151:$DC$151,0)),0)</f>
        <v>0</v>
      </c>
      <c r="L226" s="243">
        <f ca="1">+IFERROR(INDEX('Hoja de Trabajo para listado'!$A$155:$Z$1048576,MATCH($A226,'Hoja de Trabajo para listado'!$A$155:$A$1048576,0),MATCH((CUADRO!L$5&amp;$E226),'Hoja de Trabajo para listado'!$A$151:$Z$151,0)),0)+IFERROR(INDEX('Hoja de Trabajo para listado'!$AB$155:$BA$1048576,MATCH($A226,'Hoja de Trabajo para listado'!$AB$155:$AB$1048576,0),MATCH((CUADRO!L$5&amp;$E226),'Hoja de Trabajo para listado'!$AB$151:$BA$151,0)),0)+IFERROR(INDEX('Hoja de Trabajo para listado'!$BC$155:$CB$1048576,MATCH($A226,'Hoja de Trabajo para listado'!$BC$155:$BC$1048576,0),MATCH((CUADRO!L$5&amp;$E226),'Hoja de Trabajo para listado'!$BC$151:$CB$151,0)),0)+IFERROR(INDEX('Hoja de Trabajo para listado'!$DE$153:$DG$274,MATCH($A226,'Hoja de Trabajo para listado'!$DE$153:$DE$1048576,0),MATCH((CUADRO!L$5&amp;$E226),'Hoja de Trabajo para listado'!$DE$151:$DG$151,0)),0)+IFERROR(INDEX('Hoja de Trabajo para listado'!$CD$155:$DC$1048576,MATCH($A226,'Hoja de Trabajo para listado'!$CD$155:$CD$1048576,0),MATCH((CUADRO!L$5&amp;$E226),'Hoja de Trabajo para listado'!$CD$151:$DC$151,0)),0)</f>
        <v>0</v>
      </c>
      <c r="M226" s="243">
        <f ca="1">+IFERROR(INDEX('Hoja de Trabajo para listado'!$A$155:$Z$1048576,MATCH($A226,'Hoja de Trabajo para listado'!$A$155:$A$1048576,0),MATCH((CUADRO!M$5&amp;$E226),'Hoja de Trabajo para listado'!$A$151:$Z$151,0)),0)+IFERROR(INDEX('Hoja de Trabajo para listado'!$AB$155:$BA$1048576,MATCH($A226,'Hoja de Trabajo para listado'!$AB$155:$AB$1048576,0),MATCH((CUADRO!M$5&amp;$E226),'Hoja de Trabajo para listado'!$AB$151:$BA$151,0)),0)+IFERROR(INDEX('Hoja de Trabajo para listado'!$BC$155:$CB$1048576,MATCH($A226,'Hoja de Trabajo para listado'!$BC$155:$BC$1048576,0),MATCH((CUADRO!M$5&amp;$E226),'Hoja de Trabajo para listado'!$BC$151:$CB$151,0)),0)+IFERROR(INDEX('Hoja de Trabajo para listado'!$DE$153:$DG$274,MATCH($A226,'Hoja de Trabajo para listado'!$DE$153:$DE$1048576,0),MATCH((CUADRO!M$5&amp;$E226),'Hoja de Trabajo para listado'!$DE$151:$DG$151,0)),0)+IFERROR(INDEX('Hoja de Trabajo para listado'!$CD$155:$DC$1048576,MATCH($A226,'Hoja de Trabajo para listado'!$CD$155:$CD$1048576,0),MATCH((CUADRO!M$5&amp;$E226),'Hoja de Trabajo para listado'!$CD$151:$DC$151,0)),0)</f>
        <v>0</v>
      </c>
      <c r="N226" s="243">
        <f ca="1">+IFERROR(INDEX('Hoja de Trabajo para listado'!$A$155:$Z$1048576,MATCH($A226,'Hoja de Trabajo para listado'!$A$155:$A$1048576,0),MATCH((CUADRO!N$5&amp;$E226),'Hoja de Trabajo para listado'!$A$151:$Z$151,0)),0)+IFERROR(INDEX('Hoja de Trabajo para listado'!$AB$155:$BA$1048576,MATCH($A226,'Hoja de Trabajo para listado'!$AB$155:$AB$1048576,0),MATCH((CUADRO!N$5&amp;$E226),'Hoja de Trabajo para listado'!$AB$151:$BA$151,0)),0)+IFERROR(INDEX('Hoja de Trabajo para listado'!$BC$155:$CB$1048576,MATCH($A226,'Hoja de Trabajo para listado'!$BC$155:$BC$1048576,0),MATCH((CUADRO!N$5&amp;$E226),'Hoja de Trabajo para listado'!$BC$151:$CB$151,0)),0)+IFERROR(INDEX('Hoja de Trabajo para listado'!$DE$153:$DG$274,MATCH($A226,'Hoja de Trabajo para listado'!$DE$153:$DE$1048576,0),MATCH((CUADRO!N$5&amp;$E226),'Hoja de Trabajo para listado'!$DE$151:$DG$151,0)),0)+IFERROR(INDEX('Hoja de Trabajo para listado'!$CD$155:$DC$1048576,MATCH($A226,'Hoja de Trabajo para listado'!$CD$155:$CD$1048576,0),MATCH((CUADRO!N$5&amp;$E226),'Hoja de Trabajo para listado'!$CD$151:$DC$151,0)),0)</f>
        <v>0</v>
      </c>
      <c r="O226" s="243">
        <f ca="1">+IFERROR(INDEX('Hoja de Trabajo para listado'!$A$155:$Z$1048576,MATCH($A226,'Hoja de Trabajo para listado'!$A$155:$A$1048576,0),MATCH((CUADRO!O$5&amp;$E226),'Hoja de Trabajo para listado'!$A$151:$Z$151,0)),0)+IFERROR(INDEX('Hoja de Trabajo para listado'!$AB$155:$BA$1048576,MATCH($A226,'Hoja de Trabajo para listado'!$AB$155:$AB$1048576,0),MATCH((CUADRO!O$5&amp;$E226),'Hoja de Trabajo para listado'!$AB$151:$BA$151,0)),0)+IFERROR(INDEX('Hoja de Trabajo para listado'!$BC$155:$CB$1048576,MATCH($A226,'Hoja de Trabajo para listado'!$BC$155:$BC$1048576,0),MATCH((CUADRO!O$5&amp;$E226),'Hoja de Trabajo para listado'!$BC$151:$CB$151,0)),0)+IFERROR(INDEX('Hoja de Trabajo para listado'!$DE$153:$DG$274,MATCH($A226,'Hoja de Trabajo para listado'!$DE$153:$DE$1048576,0),MATCH((CUADRO!O$5&amp;$E226),'Hoja de Trabajo para listado'!$DE$151:$DG$151,0)),0)+IFERROR(INDEX('Hoja de Trabajo para listado'!$CD$155:$DC$1048576,MATCH($A226,'Hoja de Trabajo para listado'!$CD$155:$CD$1048576,0),MATCH((CUADRO!O$5&amp;$E226),'Hoja de Trabajo para listado'!$CD$151:$DC$151,0)),0)</f>
        <v>0</v>
      </c>
      <c r="P226" s="243">
        <f ca="1">+IFERROR(INDEX('Hoja de Trabajo para listado'!$A$155:$Z$1048576,MATCH($A226,'Hoja de Trabajo para listado'!$A$155:$A$1048576,0),MATCH((CUADRO!P$5&amp;$E226),'Hoja de Trabajo para listado'!$A$151:$Z$151,0)),0)+IFERROR(INDEX('Hoja de Trabajo para listado'!$AB$155:$BA$1048576,MATCH($A226,'Hoja de Trabajo para listado'!$AB$155:$AB$1048576,0),MATCH((CUADRO!P$5&amp;$E226),'Hoja de Trabajo para listado'!$AB$151:$BA$151,0)),0)+IFERROR(INDEX('Hoja de Trabajo para listado'!$BC$155:$CB$1048576,MATCH($A226,'Hoja de Trabajo para listado'!$BC$155:$BC$1048576,0),MATCH((CUADRO!P$5&amp;$E226),'Hoja de Trabajo para listado'!$BC$151:$CB$151,0)),0)+IFERROR(INDEX('Hoja de Trabajo para listado'!$DE$153:$DG$274,MATCH($A226,'Hoja de Trabajo para listado'!$DE$153:$DE$1048576,0),MATCH((CUADRO!P$5&amp;$E226),'Hoja de Trabajo para listado'!$DE$151:$DG$151,0)),0)+IFERROR(INDEX('Hoja de Trabajo para listado'!$CD$155:$DC$1048576,MATCH($A226,'Hoja de Trabajo para listado'!$CD$155:$CD$1048576,0),MATCH((CUADRO!P$5&amp;$E226),'Hoja de Trabajo para listado'!$CD$151:$DC$151,0)),0)</f>
        <v>0</v>
      </c>
      <c r="Q226" s="243">
        <f ca="1">+IFERROR(INDEX('Hoja de Trabajo para listado'!$A$155:$Z$1048576,MATCH($A226,'Hoja de Trabajo para listado'!$A$155:$A$1048576,0),MATCH((CUADRO!Q$5&amp;$E226),'Hoja de Trabajo para listado'!$A$151:$Z$151,0)),0)+IFERROR(INDEX('Hoja de Trabajo para listado'!$AB$155:$BA$1048576,MATCH($A226,'Hoja de Trabajo para listado'!$AB$155:$AB$1048576,0),MATCH((CUADRO!Q$5&amp;$E226),'Hoja de Trabajo para listado'!$AB$151:$BA$151,0)),0)+IFERROR(INDEX('Hoja de Trabajo para listado'!$BC$155:$CB$1048576,MATCH($A226,'Hoja de Trabajo para listado'!$BC$155:$BC$1048576,0),MATCH((CUADRO!Q$5&amp;$E226),'Hoja de Trabajo para listado'!$BC$151:$CB$151,0)),0)+IFERROR(INDEX('Hoja de Trabajo para listado'!$DE$153:$DG$274,MATCH($A226,'Hoja de Trabajo para listado'!$DE$153:$DE$1048576,0),MATCH((CUADRO!Q$5&amp;$E226),'Hoja de Trabajo para listado'!$DE$151:$DG$151,0)),0)+IFERROR(INDEX('Hoja de Trabajo para listado'!$CD$155:$DC$1048576,MATCH($A226,'Hoja de Trabajo para listado'!$CD$155:$CD$1048576,0),MATCH((CUADRO!Q$5&amp;$E226),'Hoja de Trabajo para listado'!$CD$151:$DC$151,0)),0)</f>
        <v>0</v>
      </c>
      <c r="R226" s="243">
        <f t="shared" ca="1" si="9"/>
        <v>0</v>
      </c>
      <c r="S226" s="243"/>
      <c r="T226" s="243">
        <f ca="1">+T227</f>
        <v>0</v>
      </c>
      <c r="U226" s="242">
        <f t="shared" si="10"/>
        <v>1</v>
      </c>
      <c r="V226" s="333" t="str">
        <f>+VLOOKUP(A226,bd_lista!$A$3:$E$590,5,FALSE)</f>
        <v>Instituciones Descentralizadas</v>
      </c>
      <c r="W226" s="391" t="str">
        <f>+V226</f>
        <v>Instituciones Descentralizadas</v>
      </c>
      <c r="X226" s="242">
        <f>+VLOOKUP(A226,[4]Sheet1!$A$13:$D$744,4,FALSE)</f>
        <v>86</v>
      </c>
      <c r="Y226" s="242" t="str">
        <f>+VLOOKUP(X226,bd_lista!$A$3:$C$590,3,FALSE)</f>
        <v>Ministerio de Medio Ambiente y Agua</v>
      </c>
      <c r="Z226" s="294">
        <f>+X226</f>
        <v>86</v>
      </c>
      <c r="AA226" s="319" t="str">
        <f>+Y226</f>
        <v>Ministerio de Medio Ambiente y Agua</v>
      </c>
    </row>
    <row r="227" spans="1:27" ht="15" hidden="1" customHeight="1">
      <c r="A227" s="32">
        <v>303</v>
      </c>
      <c r="B227" s="388"/>
      <c r="C227" s="333" t="str">
        <f>+VLOOKUP(A227,bd_lista!$A$3:$C$590,3,FALSE)</f>
        <v>Servicio Departamental de Riego - Tarija</v>
      </c>
      <c r="D227" s="390"/>
      <c r="E227" s="333" t="s">
        <v>1305</v>
      </c>
      <c r="F227" s="245">
        <f ca="1">+IFERROR(INDEX('Hoja de Trabajo para listado'!$A$155:$Z$1048576,MATCH($A227,'Hoja de Trabajo para listado'!$A$155:$A$1048576,0),MATCH((CUADRO!F$5&amp;$E227),'Hoja de Trabajo para listado'!$A$151:$Z$151,0)),0)+IFERROR(INDEX('Hoja de Trabajo para listado'!$AB$155:$BA$1048576,MATCH($A227,'Hoja de Trabajo para listado'!$AB$155:$AB$1048576,0),MATCH((CUADRO!F$5&amp;$E227),'Hoja de Trabajo para listado'!$AB$151:$BA$151,0)),0)+IFERROR(INDEX('Hoja de Trabajo para listado'!$BC$155:$CB$1048576,MATCH($A227,'Hoja de Trabajo para listado'!$BC$155:$BC$1048576,0),MATCH((CUADRO!F$5&amp;$E227),'Hoja de Trabajo para listado'!$BC$151:$CB$151,0)),0)+IFERROR(INDEX('Hoja de Trabajo para listado'!$DE$153:$DG$274,MATCH($A227,'Hoja de Trabajo para listado'!$DE$153:$DE$1048576,0),MATCH((CUADRO!F$5&amp;$E227),'Hoja de Trabajo para listado'!$DE$151:$DG$151,0)),0)+IFERROR(INDEX('Hoja de Trabajo para listado'!$CD$155:$DC$1048576,MATCH($A227,'Hoja de Trabajo para listado'!$CD$155:$CD$1048576,0),MATCH((CUADRO!F$5&amp;$E227),'Hoja de Trabajo para listado'!$CD$151:$DC$151,0)),0)</f>
        <v>0</v>
      </c>
      <c r="G227" s="245">
        <f ca="1">+IFERROR(INDEX('Hoja de Trabajo para listado'!$A$155:$Z$1048576,MATCH($A227,'Hoja de Trabajo para listado'!$A$155:$A$1048576,0),MATCH((CUADRO!G$5&amp;$E227),'Hoja de Trabajo para listado'!$A$151:$Z$151,0)),0)+IFERROR(INDEX('Hoja de Trabajo para listado'!$AB$155:$BA$1048576,MATCH($A227,'Hoja de Trabajo para listado'!$AB$155:$AB$1048576,0),MATCH((CUADRO!G$5&amp;$E227),'Hoja de Trabajo para listado'!$AB$151:$BA$151,0)),0)+IFERROR(INDEX('Hoja de Trabajo para listado'!$BC$155:$CB$1048576,MATCH($A227,'Hoja de Trabajo para listado'!$BC$155:$BC$1048576,0),MATCH((CUADRO!G$5&amp;$E227),'Hoja de Trabajo para listado'!$BC$151:$CB$151,0)),0)+IFERROR(INDEX('Hoja de Trabajo para listado'!$DE$153:$DG$274,MATCH($A227,'Hoja de Trabajo para listado'!$DE$153:$DE$1048576,0),MATCH((CUADRO!G$5&amp;$E227),'Hoja de Trabajo para listado'!$DE$151:$DG$151,0)),0)+IFERROR(INDEX('Hoja de Trabajo para listado'!$CD$155:$DC$1048576,MATCH($A227,'Hoja de Trabajo para listado'!$CD$155:$CD$1048576,0),MATCH((CUADRO!G$5&amp;$E227),'Hoja de Trabajo para listado'!$CD$151:$DC$151,0)),0)</f>
        <v>0</v>
      </c>
      <c r="H227" s="245">
        <f ca="1">+IFERROR(INDEX('Hoja de Trabajo para listado'!$A$155:$Z$1048576,MATCH($A227,'Hoja de Trabajo para listado'!$A$155:$A$1048576,0),MATCH((CUADRO!H$5&amp;$E227),'Hoja de Trabajo para listado'!$A$151:$Z$151,0)),0)+IFERROR(INDEX('Hoja de Trabajo para listado'!$AB$155:$BA$1048576,MATCH($A227,'Hoja de Trabajo para listado'!$AB$155:$AB$1048576,0),MATCH((CUADRO!H$5&amp;$E227),'Hoja de Trabajo para listado'!$AB$151:$BA$151,0)),0)+IFERROR(INDEX('Hoja de Trabajo para listado'!$BC$155:$CB$1048576,MATCH($A227,'Hoja de Trabajo para listado'!$BC$155:$BC$1048576,0),MATCH((CUADRO!H$5&amp;$E227),'Hoja de Trabajo para listado'!$BC$151:$CB$151,0)),0)+IFERROR(INDEX('Hoja de Trabajo para listado'!$DE$153:$DG$274,MATCH($A227,'Hoja de Trabajo para listado'!$DE$153:$DE$1048576,0),MATCH((CUADRO!H$5&amp;$E227),'Hoja de Trabajo para listado'!$DE$151:$DG$151,0)),0)+IFERROR(INDEX('Hoja de Trabajo para listado'!$CD$155:$DC$1048576,MATCH($A227,'Hoja de Trabajo para listado'!$CD$155:$CD$1048576,0),MATCH((CUADRO!H$5&amp;$E227),'Hoja de Trabajo para listado'!$CD$151:$DC$151,0)),0)</f>
        <v>0</v>
      </c>
      <c r="I227" s="245">
        <f ca="1">+IFERROR(INDEX('Hoja de Trabajo para listado'!$A$155:$Z$1048576,MATCH($A227,'Hoja de Trabajo para listado'!$A$155:$A$1048576,0),MATCH((CUADRO!I$5&amp;$E227),'Hoja de Trabajo para listado'!$A$151:$Z$151,0)),0)+IFERROR(INDEX('Hoja de Trabajo para listado'!$AB$155:$BA$1048576,MATCH($A227,'Hoja de Trabajo para listado'!$AB$155:$AB$1048576,0),MATCH((CUADRO!I$5&amp;$E227),'Hoja de Trabajo para listado'!$AB$151:$BA$151,0)),0)+IFERROR(INDEX('Hoja de Trabajo para listado'!$BC$155:$CB$1048576,MATCH($A227,'Hoja de Trabajo para listado'!$BC$155:$BC$1048576,0),MATCH((CUADRO!I$5&amp;$E227),'Hoja de Trabajo para listado'!$BC$151:$CB$151,0)),0)+IFERROR(INDEX('Hoja de Trabajo para listado'!$DE$153:$DG$274,MATCH($A227,'Hoja de Trabajo para listado'!$DE$153:$DE$1048576,0),MATCH((CUADRO!I$5&amp;$E227),'Hoja de Trabajo para listado'!$DE$151:$DG$151,0)),0)+IFERROR(INDEX('Hoja de Trabajo para listado'!$CD$155:$DC$1048576,MATCH($A227,'Hoja de Trabajo para listado'!$CD$155:$CD$1048576,0),MATCH((CUADRO!I$5&amp;$E227),'Hoja de Trabajo para listado'!$CD$151:$DC$151,0)),0)</f>
        <v>0</v>
      </c>
      <c r="J227" s="245">
        <f ca="1">+IFERROR(INDEX('Hoja de Trabajo para listado'!$A$155:$Z$1048576,MATCH($A227,'Hoja de Trabajo para listado'!$A$155:$A$1048576,0),MATCH((CUADRO!J$5&amp;$E227),'Hoja de Trabajo para listado'!$A$151:$Z$151,0)),0)+IFERROR(INDEX('Hoja de Trabajo para listado'!$AB$155:$BA$1048576,MATCH($A227,'Hoja de Trabajo para listado'!$AB$155:$AB$1048576,0),MATCH((CUADRO!J$5&amp;$E227),'Hoja de Trabajo para listado'!$AB$151:$BA$151,0)),0)+IFERROR(INDEX('Hoja de Trabajo para listado'!$BC$155:$CB$1048576,MATCH($A227,'Hoja de Trabajo para listado'!$BC$155:$BC$1048576,0),MATCH((CUADRO!J$5&amp;$E227),'Hoja de Trabajo para listado'!$BC$151:$CB$151,0)),0)+IFERROR(INDEX('Hoja de Trabajo para listado'!$DE$153:$DG$274,MATCH($A227,'Hoja de Trabajo para listado'!$DE$153:$DE$1048576,0),MATCH((CUADRO!J$5&amp;$E227),'Hoja de Trabajo para listado'!$DE$151:$DG$151,0)),0)+IFERROR(INDEX('Hoja de Trabajo para listado'!$CD$155:$DC$1048576,MATCH($A227,'Hoja de Trabajo para listado'!$CD$155:$CD$1048576,0),MATCH((CUADRO!J$5&amp;$E227),'Hoja de Trabajo para listado'!$CD$151:$DC$151,0)),0)</f>
        <v>0</v>
      </c>
      <c r="K227" s="245">
        <f ca="1">+IFERROR(INDEX('Hoja de Trabajo para listado'!$A$155:$Z$1048576,MATCH($A227,'Hoja de Trabajo para listado'!$A$155:$A$1048576,0),MATCH((CUADRO!K$5&amp;$E227),'Hoja de Trabajo para listado'!$A$151:$Z$151,0)),0)+IFERROR(INDEX('Hoja de Trabajo para listado'!$AB$155:$BA$1048576,MATCH($A227,'Hoja de Trabajo para listado'!$AB$155:$AB$1048576,0),MATCH((CUADRO!K$5&amp;$E227),'Hoja de Trabajo para listado'!$AB$151:$BA$151,0)),0)+IFERROR(INDEX('Hoja de Trabajo para listado'!$BC$155:$CB$1048576,MATCH($A227,'Hoja de Trabajo para listado'!$BC$155:$BC$1048576,0),MATCH((CUADRO!K$5&amp;$E227),'Hoja de Trabajo para listado'!$BC$151:$CB$151,0)),0)+IFERROR(INDEX('Hoja de Trabajo para listado'!$DE$153:$DG$274,MATCH($A227,'Hoja de Trabajo para listado'!$DE$153:$DE$1048576,0),MATCH((CUADRO!K$5&amp;$E227),'Hoja de Trabajo para listado'!$DE$151:$DG$151,0)),0)+IFERROR(INDEX('Hoja de Trabajo para listado'!$CD$155:$DC$1048576,MATCH($A227,'Hoja de Trabajo para listado'!$CD$155:$CD$1048576,0),MATCH((CUADRO!K$5&amp;$E227),'Hoja de Trabajo para listado'!$CD$151:$DC$151,0)),0)</f>
        <v>0</v>
      </c>
      <c r="L227" s="245">
        <f ca="1">+IFERROR(INDEX('Hoja de Trabajo para listado'!$A$155:$Z$1048576,MATCH($A227,'Hoja de Trabajo para listado'!$A$155:$A$1048576,0),MATCH((CUADRO!L$5&amp;$E227),'Hoja de Trabajo para listado'!$A$151:$Z$151,0)),0)+IFERROR(INDEX('Hoja de Trabajo para listado'!$AB$155:$BA$1048576,MATCH($A227,'Hoja de Trabajo para listado'!$AB$155:$AB$1048576,0),MATCH((CUADRO!L$5&amp;$E227),'Hoja de Trabajo para listado'!$AB$151:$BA$151,0)),0)+IFERROR(INDEX('Hoja de Trabajo para listado'!$BC$155:$CB$1048576,MATCH($A227,'Hoja de Trabajo para listado'!$BC$155:$BC$1048576,0),MATCH((CUADRO!L$5&amp;$E227),'Hoja de Trabajo para listado'!$BC$151:$CB$151,0)),0)+IFERROR(INDEX('Hoja de Trabajo para listado'!$DE$153:$DG$274,MATCH($A227,'Hoja de Trabajo para listado'!$DE$153:$DE$1048576,0),MATCH((CUADRO!L$5&amp;$E227),'Hoja de Trabajo para listado'!$DE$151:$DG$151,0)),0)+IFERROR(INDEX('Hoja de Trabajo para listado'!$CD$155:$DC$1048576,MATCH($A227,'Hoja de Trabajo para listado'!$CD$155:$CD$1048576,0),MATCH((CUADRO!L$5&amp;$E227),'Hoja de Trabajo para listado'!$CD$151:$DC$151,0)),0)</f>
        <v>0</v>
      </c>
      <c r="M227" s="245">
        <f ca="1">+IFERROR(INDEX('Hoja de Trabajo para listado'!$A$155:$Z$1048576,MATCH($A227,'Hoja de Trabajo para listado'!$A$155:$A$1048576,0),MATCH((CUADRO!M$5&amp;$E227),'Hoja de Trabajo para listado'!$A$151:$Z$151,0)),0)+IFERROR(INDEX('Hoja de Trabajo para listado'!$AB$155:$BA$1048576,MATCH($A227,'Hoja de Trabajo para listado'!$AB$155:$AB$1048576,0),MATCH((CUADRO!M$5&amp;$E227),'Hoja de Trabajo para listado'!$AB$151:$BA$151,0)),0)+IFERROR(INDEX('Hoja de Trabajo para listado'!$BC$155:$CB$1048576,MATCH($A227,'Hoja de Trabajo para listado'!$BC$155:$BC$1048576,0),MATCH((CUADRO!M$5&amp;$E227),'Hoja de Trabajo para listado'!$BC$151:$CB$151,0)),0)+IFERROR(INDEX('Hoja de Trabajo para listado'!$DE$153:$DG$274,MATCH($A227,'Hoja de Trabajo para listado'!$DE$153:$DE$1048576,0),MATCH((CUADRO!M$5&amp;$E227),'Hoja de Trabajo para listado'!$DE$151:$DG$151,0)),0)+IFERROR(INDEX('Hoja de Trabajo para listado'!$CD$155:$DC$1048576,MATCH($A227,'Hoja de Trabajo para listado'!$CD$155:$CD$1048576,0),MATCH((CUADRO!M$5&amp;$E227),'Hoja de Trabajo para listado'!$CD$151:$DC$151,0)),0)</f>
        <v>0</v>
      </c>
      <c r="N227" s="245">
        <f ca="1">+IFERROR(INDEX('Hoja de Trabajo para listado'!$A$155:$Z$1048576,MATCH($A227,'Hoja de Trabajo para listado'!$A$155:$A$1048576,0),MATCH((CUADRO!N$5&amp;$E227),'Hoja de Trabajo para listado'!$A$151:$Z$151,0)),0)+IFERROR(INDEX('Hoja de Trabajo para listado'!$AB$155:$BA$1048576,MATCH($A227,'Hoja de Trabajo para listado'!$AB$155:$AB$1048576,0),MATCH((CUADRO!N$5&amp;$E227),'Hoja de Trabajo para listado'!$AB$151:$BA$151,0)),0)+IFERROR(INDEX('Hoja de Trabajo para listado'!$BC$155:$CB$1048576,MATCH($A227,'Hoja de Trabajo para listado'!$BC$155:$BC$1048576,0),MATCH((CUADRO!N$5&amp;$E227),'Hoja de Trabajo para listado'!$BC$151:$CB$151,0)),0)+IFERROR(INDEX('Hoja de Trabajo para listado'!$DE$153:$DG$274,MATCH($A227,'Hoja de Trabajo para listado'!$DE$153:$DE$1048576,0),MATCH((CUADRO!N$5&amp;$E227),'Hoja de Trabajo para listado'!$DE$151:$DG$151,0)),0)+IFERROR(INDEX('Hoja de Trabajo para listado'!$CD$155:$DC$1048576,MATCH($A227,'Hoja de Trabajo para listado'!$CD$155:$CD$1048576,0),MATCH((CUADRO!N$5&amp;$E227),'Hoja de Trabajo para listado'!$CD$151:$DC$151,0)),0)</f>
        <v>0</v>
      </c>
      <c r="O227" s="245">
        <f ca="1">+IFERROR(INDEX('Hoja de Trabajo para listado'!$A$155:$Z$1048576,MATCH($A227,'Hoja de Trabajo para listado'!$A$155:$A$1048576,0),MATCH((CUADRO!O$5&amp;$E227),'Hoja de Trabajo para listado'!$A$151:$Z$151,0)),0)+IFERROR(INDEX('Hoja de Trabajo para listado'!$AB$155:$BA$1048576,MATCH($A227,'Hoja de Trabajo para listado'!$AB$155:$AB$1048576,0),MATCH((CUADRO!O$5&amp;$E227),'Hoja de Trabajo para listado'!$AB$151:$BA$151,0)),0)+IFERROR(INDEX('Hoja de Trabajo para listado'!$BC$155:$CB$1048576,MATCH($A227,'Hoja de Trabajo para listado'!$BC$155:$BC$1048576,0),MATCH((CUADRO!O$5&amp;$E227),'Hoja de Trabajo para listado'!$BC$151:$CB$151,0)),0)+IFERROR(INDEX('Hoja de Trabajo para listado'!$DE$153:$DG$274,MATCH($A227,'Hoja de Trabajo para listado'!$DE$153:$DE$1048576,0),MATCH((CUADRO!O$5&amp;$E227),'Hoja de Trabajo para listado'!$DE$151:$DG$151,0)),0)+IFERROR(INDEX('Hoja de Trabajo para listado'!$CD$155:$DC$1048576,MATCH($A227,'Hoja de Trabajo para listado'!$CD$155:$CD$1048576,0),MATCH((CUADRO!O$5&amp;$E227),'Hoja de Trabajo para listado'!$CD$151:$DC$151,0)),0)</f>
        <v>0</v>
      </c>
      <c r="P227" s="245">
        <f ca="1">+IFERROR(INDEX('Hoja de Trabajo para listado'!$A$155:$Z$1048576,MATCH($A227,'Hoja de Trabajo para listado'!$A$155:$A$1048576,0),MATCH((CUADRO!P$5&amp;$E227),'Hoja de Trabajo para listado'!$A$151:$Z$151,0)),0)+IFERROR(INDEX('Hoja de Trabajo para listado'!$AB$155:$BA$1048576,MATCH($A227,'Hoja de Trabajo para listado'!$AB$155:$AB$1048576,0),MATCH((CUADRO!P$5&amp;$E227),'Hoja de Trabajo para listado'!$AB$151:$BA$151,0)),0)+IFERROR(INDEX('Hoja de Trabajo para listado'!$BC$155:$CB$1048576,MATCH($A227,'Hoja de Trabajo para listado'!$BC$155:$BC$1048576,0),MATCH((CUADRO!P$5&amp;$E227),'Hoja de Trabajo para listado'!$BC$151:$CB$151,0)),0)+IFERROR(INDEX('Hoja de Trabajo para listado'!$DE$153:$DG$274,MATCH($A227,'Hoja de Trabajo para listado'!$DE$153:$DE$1048576,0),MATCH((CUADRO!P$5&amp;$E227),'Hoja de Trabajo para listado'!$DE$151:$DG$151,0)),0)+IFERROR(INDEX('Hoja de Trabajo para listado'!$CD$155:$DC$1048576,MATCH($A227,'Hoja de Trabajo para listado'!$CD$155:$CD$1048576,0),MATCH((CUADRO!P$5&amp;$E227),'Hoja de Trabajo para listado'!$CD$151:$DC$151,0)),0)</f>
        <v>0</v>
      </c>
      <c r="Q227" s="245">
        <f ca="1">+IFERROR(INDEX('Hoja de Trabajo para listado'!$A$155:$Z$1048576,MATCH($A227,'Hoja de Trabajo para listado'!$A$155:$A$1048576,0),MATCH((CUADRO!Q$5&amp;$E227),'Hoja de Trabajo para listado'!$A$151:$Z$151,0)),0)+IFERROR(INDEX('Hoja de Trabajo para listado'!$AB$155:$BA$1048576,MATCH($A227,'Hoja de Trabajo para listado'!$AB$155:$AB$1048576,0),MATCH((CUADRO!Q$5&amp;$E227),'Hoja de Trabajo para listado'!$AB$151:$BA$151,0)),0)+IFERROR(INDEX('Hoja de Trabajo para listado'!$BC$155:$CB$1048576,MATCH($A227,'Hoja de Trabajo para listado'!$BC$155:$BC$1048576,0),MATCH((CUADRO!Q$5&amp;$E227),'Hoja de Trabajo para listado'!$BC$151:$CB$151,0)),0)+IFERROR(INDEX('Hoja de Trabajo para listado'!$DE$153:$DG$274,MATCH($A227,'Hoja de Trabajo para listado'!$DE$153:$DE$1048576,0),MATCH((CUADRO!Q$5&amp;$E227),'Hoja de Trabajo para listado'!$DE$151:$DG$151,0)),0)+IFERROR(INDEX('Hoja de Trabajo para listado'!$CD$155:$DC$1048576,MATCH($A227,'Hoja de Trabajo para listado'!$CD$155:$CD$1048576,0),MATCH((CUADRO!Q$5&amp;$E227),'Hoja de Trabajo para listado'!$CD$151:$DC$151,0)),0)</f>
        <v>0</v>
      </c>
      <c r="R227" s="245">
        <f t="shared" ca="1" si="9"/>
        <v>0</v>
      </c>
      <c r="S227" s="245">
        <f ca="1">+R226+R227</f>
        <v>0</v>
      </c>
      <c r="T227" s="245">
        <f ca="1">+S227</f>
        <v>0</v>
      </c>
      <c r="U227" s="244">
        <f t="shared" si="10"/>
        <v>2</v>
      </c>
      <c r="V227" s="333" t="str">
        <f>+VLOOKUP(A227,bd_lista!$A$3:$E$590,5,FALSE)</f>
        <v>Instituciones Descentralizadas</v>
      </c>
      <c r="W227" s="392"/>
      <c r="X227" s="242">
        <f>+VLOOKUP(A227,[4]Sheet1!$A$13:$D$744,4,FALSE)</f>
        <v>86</v>
      </c>
      <c r="Y227" s="242" t="str">
        <f>+VLOOKUP(X227,bd_lista!$A$3:$C$590,3,FALSE)</f>
        <v>Ministerio de Medio Ambiente y Agua</v>
      </c>
      <c r="Z227" s="292"/>
      <c r="AA227" s="321"/>
    </row>
    <row r="228" spans="1:27" ht="15" customHeight="1">
      <c r="A228" s="251">
        <v>309</v>
      </c>
      <c r="B228" s="387">
        <f>+A228</f>
        <v>309</v>
      </c>
      <c r="C228" s="247" t="str">
        <f>+VLOOKUP(A228,bd_lista!$A$3:$C$590,3,FALSE)</f>
        <v>Autoridad de Fiscalización del Juego</v>
      </c>
      <c r="D228" s="389" t="str">
        <f>+C228</f>
        <v>Autoridad de Fiscalización del Juego</v>
      </c>
      <c r="E228" s="247" t="s">
        <v>1304</v>
      </c>
      <c r="F228" s="243">
        <f ca="1">+IFERROR(INDEX('Hoja de Trabajo para listado'!$A$155:$Z$1048576,MATCH($A228,'Hoja de Trabajo para listado'!$A$155:$A$1048576,0),MATCH((CUADRO!F$5&amp;$E228),'Hoja de Trabajo para listado'!$A$151:$Z$151,0)),0)+IFERROR(INDEX('Hoja de Trabajo para listado'!$AB$155:$BA$1048576,MATCH($A228,'Hoja de Trabajo para listado'!$AB$155:$AB$1048576,0),MATCH((CUADRO!F$5&amp;$E228),'Hoja de Trabajo para listado'!$AB$151:$BA$151,0)),0)+IFERROR(INDEX('Hoja de Trabajo para listado'!$BC$155:$CB$1048576,MATCH($A228,'Hoja de Trabajo para listado'!$BC$155:$BC$1048576,0),MATCH((CUADRO!F$5&amp;$E228),'Hoja de Trabajo para listado'!$BC$151:$CB$151,0)),0)+IFERROR(INDEX('Hoja de Trabajo para listado'!$DE$153:$DG$274,MATCH($A228,'Hoja de Trabajo para listado'!$DE$153:$DE$1048576,0),MATCH((CUADRO!F$5&amp;$E228),'Hoja de Trabajo para listado'!$DE$151:$DG$151,0)),0)+IFERROR(INDEX('Hoja de Trabajo para listado'!$CD$155:$DC$1048576,MATCH($A228,'Hoja de Trabajo para listado'!$CD$155:$CD$1048576,0),MATCH((CUADRO!F$5&amp;$E228),'Hoja de Trabajo para listado'!$CD$151:$DC$151,0)),0)</f>
        <v>0</v>
      </c>
      <c r="G228" s="243">
        <f ca="1">+IFERROR(INDEX('Hoja de Trabajo para listado'!$A$155:$Z$1048576,MATCH($A228,'Hoja de Trabajo para listado'!$A$155:$A$1048576,0),MATCH((CUADRO!G$5&amp;$E228),'Hoja de Trabajo para listado'!$A$151:$Z$151,0)),0)+IFERROR(INDEX('Hoja de Trabajo para listado'!$AB$155:$BA$1048576,MATCH($A228,'Hoja de Trabajo para listado'!$AB$155:$AB$1048576,0),MATCH((CUADRO!G$5&amp;$E228),'Hoja de Trabajo para listado'!$AB$151:$BA$151,0)),0)+IFERROR(INDEX('Hoja de Trabajo para listado'!$BC$155:$CB$1048576,MATCH($A228,'Hoja de Trabajo para listado'!$BC$155:$BC$1048576,0),MATCH((CUADRO!G$5&amp;$E228),'Hoja de Trabajo para listado'!$BC$151:$CB$151,0)),0)+IFERROR(INDEX('Hoja de Trabajo para listado'!$DE$153:$DG$274,MATCH($A228,'Hoja de Trabajo para listado'!$DE$153:$DE$1048576,0),MATCH((CUADRO!G$5&amp;$E228),'Hoja de Trabajo para listado'!$DE$151:$DG$151,0)),0)+IFERROR(INDEX('Hoja de Trabajo para listado'!$CD$155:$DC$1048576,MATCH($A228,'Hoja de Trabajo para listado'!$CD$155:$CD$1048576,0),MATCH((CUADRO!G$5&amp;$E228),'Hoja de Trabajo para listado'!$CD$151:$DC$151,0)),0)</f>
        <v>0</v>
      </c>
      <c r="H228" s="243">
        <f ca="1">+IFERROR(INDEX('Hoja de Trabajo para listado'!$A$155:$Z$1048576,MATCH($A228,'Hoja de Trabajo para listado'!$A$155:$A$1048576,0),MATCH((CUADRO!H$5&amp;$E228),'Hoja de Trabajo para listado'!$A$151:$Z$151,0)),0)+IFERROR(INDEX('Hoja de Trabajo para listado'!$AB$155:$BA$1048576,MATCH($A228,'Hoja de Trabajo para listado'!$AB$155:$AB$1048576,0),MATCH((CUADRO!H$5&amp;$E228),'Hoja de Trabajo para listado'!$AB$151:$BA$151,0)),0)+IFERROR(INDEX('Hoja de Trabajo para listado'!$BC$155:$CB$1048576,MATCH($A228,'Hoja de Trabajo para listado'!$BC$155:$BC$1048576,0),MATCH((CUADRO!H$5&amp;$E228),'Hoja de Trabajo para listado'!$BC$151:$CB$151,0)),0)+IFERROR(INDEX('Hoja de Trabajo para listado'!$DE$153:$DG$274,MATCH($A228,'Hoja de Trabajo para listado'!$DE$153:$DE$1048576,0),MATCH((CUADRO!H$5&amp;$E228),'Hoja de Trabajo para listado'!$DE$151:$DG$151,0)),0)+IFERROR(INDEX('Hoja de Trabajo para listado'!$CD$155:$DC$1048576,MATCH($A228,'Hoja de Trabajo para listado'!$CD$155:$CD$1048576,0),MATCH((CUADRO!H$5&amp;$E228),'Hoja de Trabajo para listado'!$CD$151:$DC$151,0)),0)</f>
        <v>0</v>
      </c>
      <c r="I228" s="243">
        <f ca="1">+IFERROR(INDEX('Hoja de Trabajo para listado'!$A$155:$Z$1048576,MATCH($A228,'Hoja de Trabajo para listado'!$A$155:$A$1048576,0),MATCH((CUADRO!I$5&amp;$E228),'Hoja de Trabajo para listado'!$A$151:$Z$151,0)),0)+IFERROR(INDEX('Hoja de Trabajo para listado'!$AB$155:$BA$1048576,MATCH($A228,'Hoja de Trabajo para listado'!$AB$155:$AB$1048576,0),MATCH((CUADRO!I$5&amp;$E228),'Hoja de Trabajo para listado'!$AB$151:$BA$151,0)),0)+IFERROR(INDEX('Hoja de Trabajo para listado'!$BC$155:$CB$1048576,MATCH($A228,'Hoja de Trabajo para listado'!$BC$155:$BC$1048576,0),MATCH((CUADRO!I$5&amp;$E228),'Hoja de Trabajo para listado'!$BC$151:$CB$151,0)),0)+IFERROR(INDEX('Hoja de Trabajo para listado'!$DE$153:$DG$274,MATCH($A228,'Hoja de Trabajo para listado'!$DE$153:$DE$1048576,0),MATCH((CUADRO!I$5&amp;$E228),'Hoja de Trabajo para listado'!$DE$151:$DG$151,0)),0)+IFERROR(INDEX('Hoja de Trabajo para listado'!$CD$155:$DC$1048576,MATCH($A228,'Hoja de Trabajo para listado'!$CD$155:$CD$1048576,0),MATCH((CUADRO!I$5&amp;$E228),'Hoja de Trabajo para listado'!$CD$151:$DC$151,0)),0)</f>
        <v>0</v>
      </c>
      <c r="J228" s="243">
        <f ca="1">+IFERROR(INDEX('Hoja de Trabajo para listado'!$A$155:$Z$1048576,MATCH($A228,'Hoja de Trabajo para listado'!$A$155:$A$1048576,0),MATCH((CUADRO!J$5&amp;$E228),'Hoja de Trabajo para listado'!$A$151:$Z$151,0)),0)+IFERROR(INDEX('Hoja de Trabajo para listado'!$AB$155:$BA$1048576,MATCH($A228,'Hoja de Trabajo para listado'!$AB$155:$AB$1048576,0),MATCH((CUADRO!J$5&amp;$E228),'Hoja de Trabajo para listado'!$AB$151:$BA$151,0)),0)+IFERROR(INDEX('Hoja de Trabajo para listado'!$BC$155:$CB$1048576,MATCH($A228,'Hoja de Trabajo para listado'!$BC$155:$BC$1048576,0),MATCH((CUADRO!J$5&amp;$E228),'Hoja de Trabajo para listado'!$BC$151:$CB$151,0)),0)+IFERROR(INDEX('Hoja de Trabajo para listado'!$DE$153:$DG$274,MATCH($A228,'Hoja de Trabajo para listado'!$DE$153:$DE$1048576,0),MATCH((CUADRO!J$5&amp;$E228),'Hoja de Trabajo para listado'!$DE$151:$DG$151,0)),0)+IFERROR(INDEX('Hoja de Trabajo para listado'!$CD$155:$DC$1048576,MATCH($A228,'Hoja de Trabajo para listado'!$CD$155:$CD$1048576,0),MATCH((CUADRO!J$5&amp;$E228),'Hoja de Trabajo para listado'!$CD$151:$DC$151,0)),0)</f>
        <v>0</v>
      </c>
      <c r="K228" s="243">
        <f ca="1">+IFERROR(INDEX('Hoja de Trabajo para listado'!$A$155:$Z$1048576,MATCH($A228,'Hoja de Trabajo para listado'!$A$155:$A$1048576,0),MATCH((CUADRO!K$5&amp;$E228),'Hoja de Trabajo para listado'!$A$151:$Z$151,0)),0)+IFERROR(INDEX('Hoja de Trabajo para listado'!$AB$155:$BA$1048576,MATCH($A228,'Hoja de Trabajo para listado'!$AB$155:$AB$1048576,0),MATCH((CUADRO!K$5&amp;$E228),'Hoja de Trabajo para listado'!$AB$151:$BA$151,0)),0)+IFERROR(INDEX('Hoja de Trabajo para listado'!$BC$155:$CB$1048576,MATCH($A228,'Hoja de Trabajo para listado'!$BC$155:$BC$1048576,0),MATCH((CUADRO!K$5&amp;$E228),'Hoja de Trabajo para listado'!$BC$151:$CB$151,0)),0)+IFERROR(INDEX('Hoja de Trabajo para listado'!$DE$153:$DG$274,MATCH($A228,'Hoja de Trabajo para listado'!$DE$153:$DE$1048576,0),MATCH((CUADRO!K$5&amp;$E228),'Hoja de Trabajo para listado'!$DE$151:$DG$151,0)),0)+IFERROR(INDEX('Hoja de Trabajo para listado'!$CD$155:$DC$1048576,MATCH($A228,'Hoja de Trabajo para listado'!$CD$155:$CD$1048576,0),MATCH((CUADRO!K$5&amp;$E228),'Hoja de Trabajo para listado'!$CD$151:$DC$151,0)),0)</f>
        <v>0</v>
      </c>
      <c r="L228" s="243">
        <f ca="1">+IFERROR(INDEX('Hoja de Trabajo para listado'!$A$155:$Z$1048576,MATCH($A228,'Hoja de Trabajo para listado'!$A$155:$A$1048576,0),MATCH((CUADRO!L$5&amp;$E228),'Hoja de Trabajo para listado'!$A$151:$Z$151,0)),0)+IFERROR(INDEX('Hoja de Trabajo para listado'!$AB$155:$BA$1048576,MATCH($A228,'Hoja de Trabajo para listado'!$AB$155:$AB$1048576,0),MATCH((CUADRO!L$5&amp;$E228),'Hoja de Trabajo para listado'!$AB$151:$BA$151,0)),0)+IFERROR(INDEX('Hoja de Trabajo para listado'!$BC$155:$CB$1048576,MATCH($A228,'Hoja de Trabajo para listado'!$BC$155:$BC$1048576,0),MATCH((CUADRO!L$5&amp;$E228),'Hoja de Trabajo para listado'!$BC$151:$CB$151,0)),0)+IFERROR(INDEX('Hoja de Trabajo para listado'!$DE$153:$DG$274,MATCH($A228,'Hoja de Trabajo para listado'!$DE$153:$DE$1048576,0),MATCH((CUADRO!L$5&amp;$E228),'Hoja de Trabajo para listado'!$DE$151:$DG$151,0)),0)+IFERROR(INDEX('Hoja de Trabajo para listado'!$CD$155:$DC$1048576,MATCH($A228,'Hoja de Trabajo para listado'!$CD$155:$CD$1048576,0),MATCH((CUADRO!L$5&amp;$E228),'Hoja de Trabajo para listado'!$CD$151:$DC$151,0)),0)</f>
        <v>0</v>
      </c>
      <c r="M228" s="243">
        <f ca="1">+IFERROR(INDEX('Hoja de Trabajo para listado'!$A$155:$Z$1048576,MATCH($A228,'Hoja de Trabajo para listado'!$A$155:$A$1048576,0),MATCH((CUADRO!M$5&amp;$E228),'Hoja de Trabajo para listado'!$A$151:$Z$151,0)),0)+IFERROR(INDEX('Hoja de Trabajo para listado'!$AB$155:$BA$1048576,MATCH($A228,'Hoja de Trabajo para listado'!$AB$155:$AB$1048576,0),MATCH((CUADRO!M$5&amp;$E228),'Hoja de Trabajo para listado'!$AB$151:$BA$151,0)),0)+IFERROR(INDEX('Hoja de Trabajo para listado'!$BC$155:$CB$1048576,MATCH($A228,'Hoja de Trabajo para listado'!$BC$155:$BC$1048576,0),MATCH((CUADRO!M$5&amp;$E228),'Hoja de Trabajo para listado'!$BC$151:$CB$151,0)),0)+IFERROR(INDEX('Hoja de Trabajo para listado'!$DE$153:$DG$274,MATCH($A228,'Hoja de Trabajo para listado'!$DE$153:$DE$1048576,0),MATCH((CUADRO!M$5&amp;$E228),'Hoja de Trabajo para listado'!$DE$151:$DG$151,0)),0)+IFERROR(INDEX('Hoja de Trabajo para listado'!$CD$155:$DC$1048576,MATCH($A228,'Hoja de Trabajo para listado'!$CD$155:$CD$1048576,0),MATCH((CUADRO!M$5&amp;$E228),'Hoja de Trabajo para listado'!$CD$151:$DC$151,0)),0)</f>
        <v>0</v>
      </c>
      <c r="N228" s="243">
        <f ca="1">+IFERROR(INDEX('Hoja de Trabajo para listado'!$A$155:$Z$1048576,MATCH($A228,'Hoja de Trabajo para listado'!$A$155:$A$1048576,0),MATCH((CUADRO!N$5&amp;$E228),'Hoja de Trabajo para listado'!$A$151:$Z$151,0)),0)+IFERROR(INDEX('Hoja de Trabajo para listado'!$AB$155:$BA$1048576,MATCH($A228,'Hoja de Trabajo para listado'!$AB$155:$AB$1048576,0),MATCH((CUADRO!N$5&amp;$E228),'Hoja de Trabajo para listado'!$AB$151:$BA$151,0)),0)+IFERROR(INDEX('Hoja de Trabajo para listado'!$BC$155:$CB$1048576,MATCH($A228,'Hoja de Trabajo para listado'!$BC$155:$BC$1048576,0),MATCH((CUADRO!N$5&amp;$E228),'Hoja de Trabajo para listado'!$BC$151:$CB$151,0)),0)+IFERROR(INDEX('Hoja de Trabajo para listado'!$DE$153:$DG$274,MATCH($A228,'Hoja de Trabajo para listado'!$DE$153:$DE$1048576,0),MATCH((CUADRO!N$5&amp;$E228),'Hoja de Trabajo para listado'!$DE$151:$DG$151,0)),0)+IFERROR(INDEX('Hoja de Trabajo para listado'!$CD$155:$DC$1048576,MATCH($A228,'Hoja de Trabajo para listado'!$CD$155:$CD$1048576,0),MATCH((CUADRO!N$5&amp;$E228),'Hoja de Trabajo para listado'!$CD$151:$DC$151,0)),0)</f>
        <v>0</v>
      </c>
      <c r="O228" s="243">
        <f ca="1">+IFERROR(INDEX('Hoja de Trabajo para listado'!$A$155:$Z$1048576,MATCH($A228,'Hoja de Trabajo para listado'!$A$155:$A$1048576,0),MATCH((CUADRO!O$5&amp;$E228),'Hoja de Trabajo para listado'!$A$151:$Z$151,0)),0)+IFERROR(INDEX('Hoja de Trabajo para listado'!$AB$155:$BA$1048576,MATCH($A228,'Hoja de Trabajo para listado'!$AB$155:$AB$1048576,0),MATCH((CUADRO!O$5&amp;$E228),'Hoja de Trabajo para listado'!$AB$151:$BA$151,0)),0)+IFERROR(INDEX('Hoja de Trabajo para listado'!$BC$155:$CB$1048576,MATCH($A228,'Hoja de Trabajo para listado'!$BC$155:$BC$1048576,0),MATCH((CUADRO!O$5&amp;$E228),'Hoja de Trabajo para listado'!$BC$151:$CB$151,0)),0)+IFERROR(INDEX('Hoja de Trabajo para listado'!$DE$153:$DG$274,MATCH($A228,'Hoja de Trabajo para listado'!$DE$153:$DE$1048576,0),MATCH((CUADRO!O$5&amp;$E228),'Hoja de Trabajo para listado'!$DE$151:$DG$151,0)),0)+IFERROR(INDEX('Hoja de Trabajo para listado'!$CD$155:$DC$1048576,MATCH($A228,'Hoja de Trabajo para listado'!$CD$155:$CD$1048576,0),MATCH((CUADRO!O$5&amp;$E228),'Hoja de Trabajo para listado'!$CD$151:$DC$151,0)),0)</f>
        <v>0</v>
      </c>
      <c r="P228" s="243">
        <f ca="1">+IFERROR(INDEX('Hoja de Trabajo para listado'!$A$155:$Z$1048576,MATCH($A228,'Hoja de Trabajo para listado'!$A$155:$A$1048576,0),MATCH((CUADRO!P$5&amp;$E228),'Hoja de Trabajo para listado'!$A$151:$Z$151,0)),0)+IFERROR(INDEX('Hoja de Trabajo para listado'!$AB$155:$BA$1048576,MATCH($A228,'Hoja de Trabajo para listado'!$AB$155:$AB$1048576,0),MATCH((CUADRO!P$5&amp;$E228),'Hoja de Trabajo para listado'!$AB$151:$BA$151,0)),0)+IFERROR(INDEX('Hoja de Trabajo para listado'!$BC$155:$CB$1048576,MATCH($A228,'Hoja de Trabajo para listado'!$BC$155:$BC$1048576,0),MATCH((CUADRO!P$5&amp;$E228),'Hoja de Trabajo para listado'!$BC$151:$CB$151,0)),0)+IFERROR(INDEX('Hoja de Trabajo para listado'!$DE$153:$DG$274,MATCH($A228,'Hoja de Trabajo para listado'!$DE$153:$DE$1048576,0),MATCH((CUADRO!P$5&amp;$E228),'Hoja de Trabajo para listado'!$DE$151:$DG$151,0)),0)+IFERROR(INDEX('Hoja de Trabajo para listado'!$CD$155:$DC$1048576,MATCH($A228,'Hoja de Trabajo para listado'!$CD$155:$CD$1048576,0),MATCH((CUADRO!P$5&amp;$E228),'Hoja de Trabajo para listado'!$CD$151:$DC$151,0)),0)</f>
        <v>0</v>
      </c>
      <c r="Q228" s="243">
        <f ca="1">+IFERROR(INDEX('Hoja de Trabajo para listado'!$A$155:$Z$1048576,MATCH($A228,'Hoja de Trabajo para listado'!$A$155:$A$1048576,0),MATCH((CUADRO!Q$5&amp;$E228),'Hoja de Trabajo para listado'!$A$151:$Z$151,0)),0)+IFERROR(INDEX('Hoja de Trabajo para listado'!$AB$155:$BA$1048576,MATCH($A228,'Hoja de Trabajo para listado'!$AB$155:$AB$1048576,0),MATCH((CUADRO!Q$5&amp;$E228),'Hoja de Trabajo para listado'!$AB$151:$BA$151,0)),0)+IFERROR(INDEX('Hoja de Trabajo para listado'!$BC$155:$CB$1048576,MATCH($A228,'Hoja de Trabajo para listado'!$BC$155:$BC$1048576,0),MATCH((CUADRO!Q$5&amp;$E228),'Hoja de Trabajo para listado'!$BC$151:$CB$151,0)),0)+IFERROR(INDEX('Hoja de Trabajo para listado'!$DE$153:$DG$274,MATCH($A228,'Hoja de Trabajo para listado'!$DE$153:$DE$1048576,0),MATCH((CUADRO!Q$5&amp;$E228),'Hoja de Trabajo para listado'!$DE$151:$DG$151,0)),0)+IFERROR(INDEX('Hoja de Trabajo para listado'!$CD$155:$DC$1048576,MATCH($A228,'Hoja de Trabajo para listado'!$CD$155:$CD$1048576,0),MATCH((CUADRO!Q$5&amp;$E228),'Hoja de Trabajo para listado'!$CD$151:$DC$151,0)),0)</f>
        <v>0</v>
      </c>
      <c r="R228" s="243">
        <f t="shared" ca="1" si="9"/>
        <v>0</v>
      </c>
      <c r="S228" s="243"/>
      <c r="T228" s="243">
        <f ca="1">+T229</f>
        <v>0</v>
      </c>
      <c r="U228" s="242">
        <f t="shared" si="10"/>
        <v>1</v>
      </c>
      <c r="V228" s="333" t="str">
        <f>+VLOOKUP(A228,bd_lista!$A$3:$E$590,5,FALSE)</f>
        <v>Instituciones Descentralizadas</v>
      </c>
      <c r="W228" s="391" t="str">
        <f>+V228</f>
        <v>Instituciones Descentralizadas</v>
      </c>
      <c r="X228" s="242">
        <f>+VLOOKUP(A228,[4]Sheet1!$A$13:$D$744,4,FALSE)</f>
        <v>35</v>
      </c>
      <c r="Y228" s="242" t="str">
        <f>+VLOOKUP(X228,bd_lista!$A$3:$C$590,3,FALSE)</f>
        <v>Ministerio de Economía y Finanzas Públicas</v>
      </c>
      <c r="Z228" s="294">
        <f>+X228</f>
        <v>35</v>
      </c>
      <c r="AA228" s="319" t="str">
        <f>+Y228</f>
        <v>Ministerio de Economía y Finanzas Públicas</v>
      </c>
    </row>
    <row r="229" spans="1:27" ht="15" customHeight="1">
      <c r="A229" s="32">
        <v>309</v>
      </c>
      <c r="B229" s="388"/>
      <c r="C229" s="333" t="str">
        <f>+VLOOKUP(A229,bd_lista!$A$3:$C$590,3,FALSE)</f>
        <v>Autoridad de Fiscalización del Juego</v>
      </c>
      <c r="D229" s="390"/>
      <c r="E229" s="333" t="s">
        <v>1305</v>
      </c>
      <c r="F229" s="245">
        <f ca="1">+IFERROR(INDEX('Hoja de Trabajo para listado'!$A$155:$Z$1048576,MATCH($A229,'Hoja de Trabajo para listado'!$A$155:$A$1048576,0),MATCH((CUADRO!F$5&amp;$E229),'Hoja de Trabajo para listado'!$A$151:$Z$151,0)),0)+IFERROR(INDEX('Hoja de Trabajo para listado'!$AB$155:$BA$1048576,MATCH($A229,'Hoja de Trabajo para listado'!$AB$155:$AB$1048576,0),MATCH((CUADRO!F$5&amp;$E229),'Hoja de Trabajo para listado'!$AB$151:$BA$151,0)),0)+IFERROR(INDEX('Hoja de Trabajo para listado'!$BC$155:$CB$1048576,MATCH($A229,'Hoja de Trabajo para listado'!$BC$155:$BC$1048576,0),MATCH((CUADRO!F$5&amp;$E229),'Hoja de Trabajo para listado'!$BC$151:$CB$151,0)),0)+IFERROR(INDEX('Hoja de Trabajo para listado'!$DE$153:$DG$274,MATCH($A229,'Hoja de Trabajo para listado'!$DE$153:$DE$1048576,0),MATCH((CUADRO!F$5&amp;$E229),'Hoja de Trabajo para listado'!$DE$151:$DG$151,0)),0)+IFERROR(INDEX('Hoja de Trabajo para listado'!$CD$155:$DC$1048576,MATCH($A229,'Hoja de Trabajo para listado'!$CD$155:$CD$1048576,0),MATCH((CUADRO!F$5&amp;$E229),'Hoja de Trabajo para listado'!$CD$151:$DC$151,0)),0)</f>
        <v>0</v>
      </c>
      <c r="G229" s="245">
        <f ca="1">+IFERROR(INDEX('Hoja de Trabajo para listado'!$A$155:$Z$1048576,MATCH($A229,'Hoja de Trabajo para listado'!$A$155:$A$1048576,0),MATCH((CUADRO!G$5&amp;$E229),'Hoja de Trabajo para listado'!$A$151:$Z$151,0)),0)+IFERROR(INDEX('Hoja de Trabajo para listado'!$AB$155:$BA$1048576,MATCH($A229,'Hoja de Trabajo para listado'!$AB$155:$AB$1048576,0),MATCH((CUADRO!G$5&amp;$E229),'Hoja de Trabajo para listado'!$AB$151:$BA$151,0)),0)+IFERROR(INDEX('Hoja de Trabajo para listado'!$BC$155:$CB$1048576,MATCH($A229,'Hoja de Trabajo para listado'!$BC$155:$BC$1048576,0),MATCH((CUADRO!G$5&amp;$E229),'Hoja de Trabajo para listado'!$BC$151:$CB$151,0)),0)+IFERROR(INDEX('Hoja de Trabajo para listado'!$DE$153:$DG$274,MATCH($A229,'Hoja de Trabajo para listado'!$DE$153:$DE$1048576,0),MATCH((CUADRO!G$5&amp;$E229),'Hoja de Trabajo para listado'!$DE$151:$DG$151,0)),0)+IFERROR(INDEX('Hoja de Trabajo para listado'!$CD$155:$DC$1048576,MATCH($A229,'Hoja de Trabajo para listado'!$CD$155:$CD$1048576,0),MATCH((CUADRO!G$5&amp;$E229),'Hoja de Trabajo para listado'!$CD$151:$DC$151,0)),0)</f>
        <v>0</v>
      </c>
      <c r="H229" s="245">
        <f ca="1">+IFERROR(INDEX('Hoja de Trabajo para listado'!$A$155:$Z$1048576,MATCH($A229,'Hoja de Trabajo para listado'!$A$155:$A$1048576,0),MATCH((CUADRO!H$5&amp;$E229),'Hoja de Trabajo para listado'!$A$151:$Z$151,0)),0)+IFERROR(INDEX('Hoja de Trabajo para listado'!$AB$155:$BA$1048576,MATCH($A229,'Hoja de Trabajo para listado'!$AB$155:$AB$1048576,0),MATCH((CUADRO!H$5&amp;$E229),'Hoja de Trabajo para listado'!$AB$151:$BA$151,0)),0)+IFERROR(INDEX('Hoja de Trabajo para listado'!$BC$155:$CB$1048576,MATCH($A229,'Hoja de Trabajo para listado'!$BC$155:$BC$1048576,0),MATCH((CUADRO!H$5&amp;$E229),'Hoja de Trabajo para listado'!$BC$151:$CB$151,0)),0)+IFERROR(INDEX('Hoja de Trabajo para listado'!$DE$153:$DG$274,MATCH($A229,'Hoja de Trabajo para listado'!$DE$153:$DE$1048576,0),MATCH((CUADRO!H$5&amp;$E229),'Hoja de Trabajo para listado'!$DE$151:$DG$151,0)),0)+IFERROR(INDEX('Hoja de Trabajo para listado'!$CD$155:$DC$1048576,MATCH($A229,'Hoja de Trabajo para listado'!$CD$155:$CD$1048576,0),MATCH((CUADRO!H$5&amp;$E229),'Hoja de Trabajo para listado'!$CD$151:$DC$151,0)),0)</f>
        <v>0</v>
      </c>
      <c r="I229" s="245">
        <f ca="1">+IFERROR(INDEX('Hoja de Trabajo para listado'!$A$155:$Z$1048576,MATCH($A229,'Hoja de Trabajo para listado'!$A$155:$A$1048576,0),MATCH((CUADRO!I$5&amp;$E229),'Hoja de Trabajo para listado'!$A$151:$Z$151,0)),0)+IFERROR(INDEX('Hoja de Trabajo para listado'!$AB$155:$BA$1048576,MATCH($A229,'Hoja de Trabajo para listado'!$AB$155:$AB$1048576,0),MATCH((CUADRO!I$5&amp;$E229),'Hoja de Trabajo para listado'!$AB$151:$BA$151,0)),0)+IFERROR(INDEX('Hoja de Trabajo para listado'!$BC$155:$CB$1048576,MATCH($A229,'Hoja de Trabajo para listado'!$BC$155:$BC$1048576,0),MATCH((CUADRO!I$5&amp;$E229),'Hoja de Trabajo para listado'!$BC$151:$CB$151,0)),0)+IFERROR(INDEX('Hoja de Trabajo para listado'!$DE$153:$DG$274,MATCH($A229,'Hoja de Trabajo para listado'!$DE$153:$DE$1048576,0),MATCH((CUADRO!I$5&amp;$E229),'Hoja de Trabajo para listado'!$DE$151:$DG$151,0)),0)+IFERROR(INDEX('Hoja de Trabajo para listado'!$CD$155:$DC$1048576,MATCH($A229,'Hoja de Trabajo para listado'!$CD$155:$CD$1048576,0),MATCH((CUADRO!I$5&amp;$E229),'Hoja de Trabajo para listado'!$CD$151:$DC$151,0)),0)</f>
        <v>0</v>
      </c>
      <c r="J229" s="245">
        <f ca="1">+IFERROR(INDEX('Hoja de Trabajo para listado'!$A$155:$Z$1048576,MATCH($A229,'Hoja de Trabajo para listado'!$A$155:$A$1048576,0),MATCH((CUADRO!J$5&amp;$E229),'Hoja de Trabajo para listado'!$A$151:$Z$151,0)),0)+IFERROR(INDEX('Hoja de Trabajo para listado'!$AB$155:$BA$1048576,MATCH($A229,'Hoja de Trabajo para listado'!$AB$155:$AB$1048576,0),MATCH((CUADRO!J$5&amp;$E229),'Hoja de Trabajo para listado'!$AB$151:$BA$151,0)),0)+IFERROR(INDEX('Hoja de Trabajo para listado'!$BC$155:$CB$1048576,MATCH($A229,'Hoja de Trabajo para listado'!$BC$155:$BC$1048576,0),MATCH((CUADRO!J$5&amp;$E229),'Hoja de Trabajo para listado'!$BC$151:$CB$151,0)),0)+IFERROR(INDEX('Hoja de Trabajo para listado'!$DE$153:$DG$274,MATCH($A229,'Hoja de Trabajo para listado'!$DE$153:$DE$1048576,0),MATCH((CUADRO!J$5&amp;$E229),'Hoja de Trabajo para listado'!$DE$151:$DG$151,0)),0)+IFERROR(INDEX('Hoja de Trabajo para listado'!$CD$155:$DC$1048576,MATCH($A229,'Hoja de Trabajo para listado'!$CD$155:$CD$1048576,0),MATCH((CUADRO!J$5&amp;$E229),'Hoja de Trabajo para listado'!$CD$151:$DC$151,0)),0)</f>
        <v>0</v>
      </c>
      <c r="K229" s="245">
        <f ca="1">+IFERROR(INDEX('Hoja de Trabajo para listado'!$A$155:$Z$1048576,MATCH($A229,'Hoja de Trabajo para listado'!$A$155:$A$1048576,0),MATCH((CUADRO!K$5&amp;$E229),'Hoja de Trabajo para listado'!$A$151:$Z$151,0)),0)+IFERROR(INDEX('Hoja de Trabajo para listado'!$AB$155:$BA$1048576,MATCH($A229,'Hoja de Trabajo para listado'!$AB$155:$AB$1048576,0),MATCH((CUADRO!K$5&amp;$E229),'Hoja de Trabajo para listado'!$AB$151:$BA$151,0)),0)+IFERROR(INDEX('Hoja de Trabajo para listado'!$BC$155:$CB$1048576,MATCH($A229,'Hoja de Trabajo para listado'!$BC$155:$BC$1048576,0),MATCH((CUADRO!K$5&amp;$E229),'Hoja de Trabajo para listado'!$BC$151:$CB$151,0)),0)+IFERROR(INDEX('Hoja de Trabajo para listado'!$DE$153:$DG$274,MATCH($A229,'Hoja de Trabajo para listado'!$DE$153:$DE$1048576,0),MATCH((CUADRO!K$5&amp;$E229),'Hoja de Trabajo para listado'!$DE$151:$DG$151,0)),0)+IFERROR(INDEX('Hoja de Trabajo para listado'!$CD$155:$DC$1048576,MATCH($A229,'Hoja de Trabajo para listado'!$CD$155:$CD$1048576,0),MATCH((CUADRO!K$5&amp;$E229),'Hoja de Trabajo para listado'!$CD$151:$DC$151,0)),0)</f>
        <v>0</v>
      </c>
      <c r="L229" s="245">
        <f ca="1">+IFERROR(INDEX('Hoja de Trabajo para listado'!$A$155:$Z$1048576,MATCH($A229,'Hoja de Trabajo para listado'!$A$155:$A$1048576,0),MATCH((CUADRO!L$5&amp;$E229),'Hoja de Trabajo para listado'!$A$151:$Z$151,0)),0)+IFERROR(INDEX('Hoja de Trabajo para listado'!$AB$155:$BA$1048576,MATCH($A229,'Hoja de Trabajo para listado'!$AB$155:$AB$1048576,0),MATCH((CUADRO!L$5&amp;$E229),'Hoja de Trabajo para listado'!$AB$151:$BA$151,0)),0)+IFERROR(INDEX('Hoja de Trabajo para listado'!$BC$155:$CB$1048576,MATCH($A229,'Hoja de Trabajo para listado'!$BC$155:$BC$1048576,0),MATCH((CUADRO!L$5&amp;$E229),'Hoja de Trabajo para listado'!$BC$151:$CB$151,0)),0)+IFERROR(INDEX('Hoja de Trabajo para listado'!$DE$153:$DG$274,MATCH($A229,'Hoja de Trabajo para listado'!$DE$153:$DE$1048576,0),MATCH((CUADRO!L$5&amp;$E229),'Hoja de Trabajo para listado'!$DE$151:$DG$151,0)),0)+IFERROR(INDEX('Hoja de Trabajo para listado'!$CD$155:$DC$1048576,MATCH($A229,'Hoja de Trabajo para listado'!$CD$155:$CD$1048576,0),MATCH((CUADRO!L$5&amp;$E229),'Hoja de Trabajo para listado'!$CD$151:$DC$151,0)),0)</f>
        <v>0</v>
      </c>
      <c r="M229" s="245">
        <f ca="1">+IFERROR(INDEX('Hoja de Trabajo para listado'!$A$155:$Z$1048576,MATCH($A229,'Hoja de Trabajo para listado'!$A$155:$A$1048576,0),MATCH((CUADRO!M$5&amp;$E229),'Hoja de Trabajo para listado'!$A$151:$Z$151,0)),0)+IFERROR(INDEX('Hoja de Trabajo para listado'!$AB$155:$BA$1048576,MATCH($A229,'Hoja de Trabajo para listado'!$AB$155:$AB$1048576,0),MATCH((CUADRO!M$5&amp;$E229),'Hoja de Trabajo para listado'!$AB$151:$BA$151,0)),0)+IFERROR(INDEX('Hoja de Trabajo para listado'!$BC$155:$CB$1048576,MATCH($A229,'Hoja de Trabajo para listado'!$BC$155:$BC$1048576,0),MATCH((CUADRO!M$5&amp;$E229),'Hoja de Trabajo para listado'!$BC$151:$CB$151,0)),0)+IFERROR(INDEX('Hoja de Trabajo para listado'!$DE$153:$DG$274,MATCH($A229,'Hoja de Trabajo para listado'!$DE$153:$DE$1048576,0),MATCH((CUADRO!M$5&amp;$E229),'Hoja de Trabajo para listado'!$DE$151:$DG$151,0)),0)+IFERROR(INDEX('Hoja de Trabajo para listado'!$CD$155:$DC$1048576,MATCH($A229,'Hoja de Trabajo para listado'!$CD$155:$CD$1048576,0),MATCH((CUADRO!M$5&amp;$E229),'Hoja de Trabajo para listado'!$CD$151:$DC$151,0)),0)</f>
        <v>0</v>
      </c>
      <c r="N229" s="245">
        <f ca="1">+IFERROR(INDEX('Hoja de Trabajo para listado'!$A$155:$Z$1048576,MATCH($A229,'Hoja de Trabajo para listado'!$A$155:$A$1048576,0),MATCH((CUADRO!N$5&amp;$E229),'Hoja de Trabajo para listado'!$A$151:$Z$151,0)),0)+IFERROR(INDEX('Hoja de Trabajo para listado'!$AB$155:$BA$1048576,MATCH($A229,'Hoja de Trabajo para listado'!$AB$155:$AB$1048576,0),MATCH((CUADRO!N$5&amp;$E229),'Hoja de Trabajo para listado'!$AB$151:$BA$151,0)),0)+IFERROR(INDEX('Hoja de Trabajo para listado'!$BC$155:$CB$1048576,MATCH($A229,'Hoja de Trabajo para listado'!$BC$155:$BC$1048576,0),MATCH((CUADRO!N$5&amp;$E229),'Hoja de Trabajo para listado'!$BC$151:$CB$151,0)),0)+IFERROR(INDEX('Hoja de Trabajo para listado'!$DE$153:$DG$274,MATCH($A229,'Hoja de Trabajo para listado'!$DE$153:$DE$1048576,0),MATCH((CUADRO!N$5&amp;$E229),'Hoja de Trabajo para listado'!$DE$151:$DG$151,0)),0)+IFERROR(INDEX('Hoja de Trabajo para listado'!$CD$155:$DC$1048576,MATCH($A229,'Hoja de Trabajo para listado'!$CD$155:$CD$1048576,0),MATCH((CUADRO!N$5&amp;$E229),'Hoja de Trabajo para listado'!$CD$151:$DC$151,0)),0)</f>
        <v>0</v>
      </c>
      <c r="O229" s="245">
        <f ca="1">+IFERROR(INDEX('Hoja de Trabajo para listado'!$A$155:$Z$1048576,MATCH($A229,'Hoja de Trabajo para listado'!$A$155:$A$1048576,0),MATCH((CUADRO!O$5&amp;$E229),'Hoja de Trabajo para listado'!$A$151:$Z$151,0)),0)+IFERROR(INDEX('Hoja de Trabajo para listado'!$AB$155:$BA$1048576,MATCH($A229,'Hoja de Trabajo para listado'!$AB$155:$AB$1048576,0),MATCH((CUADRO!O$5&amp;$E229),'Hoja de Trabajo para listado'!$AB$151:$BA$151,0)),0)+IFERROR(INDEX('Hoja de Trabajo para listado'!$BC$155:$CB$1048576,MATCH($A229,'Hoja de Trabajo para listado'!$BC$155:$BC$1048576,0),MATCH((CUADRO!O$5&amp;$E229),'Hoja de Trabajo para listado'!$BC$151:$CB$151,0)),0)+IFERROR(INDEX('Hoja de Trabajo para listado'!$DE$153:$DG$274,MATCH($A229,'Hoja de Trabajo para listado'!$DE$153:$DE$1048576,0),MATCH((CUADRO!O$5&amp;$E229),'Hoja de Trabajo para listado'!$DE$151:$DG$151,0)),0)+IFERROR(INDEX('Hoja de Trabajo para listado'!$CD$155:$DC$1048576,MATCH($A229,'Hoja de Trabajo para listado'!$CD$155:$CD$1048576,0),MATCH((CUADRO!O$5&amp;$E229),'Hoja de Trabajo para listado'!$CD$151:$DC$151,0)),0)</f>
        <v>0</v>
      </c>
      <c r="P229" s="245">
        <f ca="1">+IFERROR(INDEX('Hoja de Trabajo para listado'!$A$155:$Z$1048576,MATCH($A229,'Hoja de Trabajo para listado'!$A$155:$A$1048576,0),MATCH((CUADRO!P$5&amp;$E229),'Hoja de Trabajo para listado'!$A$151:$Z$151,0)),0)+IFERROR(INDEX('Hoja de Trabajo para listado'!$AB$155:$BA$1048576,MATCH($A229,'Hoja de Trabajo para listado'!$AB$155:$AB$1048576,0),MATCH((CUADRO!P$5&amp;$E229),'Hoja de Trabajo para listado'!$AB$151:$BA$151,0)),0)+IFERROR(INDEX('Hoja de Trabajo para listado'!$BC$155:$CB$1048576,MATCH($A229,'Hoja de Trabajo para listado'!$BC$155:$BC$1048576,0),MATCH((CUADRO!P$5&amp;$E229),'Hoja de Trabajo para listado'!$BC$151:$CB$151,0)),0)+IFERROR(INDEX('Hoja de Trabajo para listado'!$DE$153:$DG$274,MATCH($A229,'Hoja de Trabajo para listado'!$DE$153:$DE$1048576,0),MATCH((CUADRO!P$5&amp;$E229),'Hoja de Trabajo para listado'!$DE$151:$DG$151,0)),0)+IFERROR(INDEX('Hoja de Trabajo para listado'!$CD$155:$DC$1048576,MATCH($A229,'Hoja de Trabajo para listado'!$CD$155:$CD$1048576,0),MATCH((CUADRO!P$5&amp;$E229),'Hoja de Trabajo para listado'!$CD$151:$DC$151,0)),0)</f>
        <v>0</v>
      </c>
      <c r="Q229" s="245">
        <f ca="1">+IFERROR(INDEX('Hoja de Trabajo para listado'!$A$155:$Z$1048576,MATCH($A229,'Hoja de Trabajo para listado'!$A$155:$A$1048576,0),MATCH((CUADRO!Q$5&amp;$E229),'Hoja de Trabajo para listado'!$A$151:$Z$151,0)),0)+IFERROR(INDEX('Hoja de Trabajo para listado'!$AB$155:$BA$1048576,MATCH($A229,'Hoja de Trabajo para listado'!$AB$155:$AB$1048576,0),MATCH((CUADRO!Q$5&amp;$E229),'Hoja de Trabajo para listado'!$AB$151:$BA$151,0)),0)+IFERROR(INDEX('Hoja de Trabajo para listado'!$BC$155:$CB$1048576,MATCH($A229,'Hoja de Trabajo para listado'!$BC$155:$BC$1048576,0),MATCH((CUADRO!Q$5&amp;$E229),'Hoja de Trabajo para listado'!$BC$151:$CB$151,0)),0)+IFERROR(INDEX('Hoja de Trabajo para listado'!$DE$153:$DG$274,MATCH($A229,'Hoja de Trabajo para listado'!$DE$153:$DE$1048576,0),MATCH((CUADRO!Q$5&amp;$E229),'Hoja de Trabajo para listado'!$DE$151:$DG$151,0)),0)+IFERROR(INDEX('Hoja de Trabajo para listado'!$CD$155:$DC$1048576,MATCH($A229,'Hoja de Trabajo para listado'!$CD$155:$CD$1048576,0),MATCH((CUADRO!Q$5&amp;$E229),'Hoja de Trabajo para listado'!$CD$151:$DC$151,0)),0)</f>
        <v>0</v>
      </c>
      <c r="R229" s="245">
        <f t="shared" ca="1" si="9"/>
        <v>0</v>
      </c>
      <c r="S229" s="245">
        <f ca="1">+R228+R229</f>
        <v>0</v>
      </c>
      <c r="T229" s="245">
        <f ca="1">+S229</f>
        <v>0</v>
      </c>
      <c r="U229" s="244">
        <f t="shared" si="10"/>
        <v>2</v>
      </c>
      <c r="V229" s="333" t="str">
        <f>+VLOOKUP(A229,bd_lista!$A$3:$E$590,5,FALSE)</f>
        <v>Instituciones Descentralizadas</v>
      </c>
      <c r="W229" s="392"/>
      <c r="X229" s="242">
        <f>+VLOOKUP(A229,[4]Sheet1!$A$13:$D$744,4,FALSE)</f>
        <v>35</v>
      </c>
      <c r="Y229" s="242" t="str">
        <f>+VLOOKUP(X229,bd_lista!$A$3:$C$590,3,FALSE)</f>
        <v>Ministerio de Economía y Finanzas Públicas</v>
      </c>
      <c r="Z229" s="292"/>
      <c r="AA229" s="321"/>
    </row>
    <row r="230" spans="1:27" ht="15" customHeight="1">
      <c r="A230" s="251">
        <v>310</v>
      </c>
      <c r="B230" s="387">
        <f>+A230</f>
        <v>310</v>
      </c>
      <c r="C230" s="247" t="str">
        <f>+VLOOKUP(A230,bd_lista!$A$3:$C$590,3,FALSE)</f>
        <v>Autoridad de Regulación y Fiscalización de Telecomunicaciones y Transportes</v>
      </c>
      <c r="D230" s="389" t="str">
        <f>+C230</f>
        <v>Autoridad de Regulación y Fiscalización de Telecomunicaciones y Transportes</v>
      </c>
      <c r="E230" s="247" t="s">
        <v>1304</v>
      </c>
      <c r="F230" s="243">
        <f ca="1">+IFERROR(INDEX('Hoja de Trabajo para listado'!$A$155:$Z$1048576,MATCH($A230,'Hoja de Trabajo para listado'!$A$155:$A$1048576,0),MATCH((CUADRO!F$5&amp;$E230),'Hoja de Trabajo para listado'!$A$151:$Z$151,0)),0)+IFERROR(INDEX('Hoja de Trabajo para listado'!$AB$155:$BA$1048576,MATCH($A230,'Hoja de Trabajo para listado'!$AB$155:$AB$1048576,0),MATCH((CUADRO!F$5&amp;$E230),'Hoja de Trabajo para listado'!$AB$151:$BA$151,0)),0)+IFERROR(INDEX('Hoja de Trabajo para listado'!$BC$155:$CB$1048576,MATCH($A230,'Hoja de Trabajo para listado'!$BC$155:$BC$1048576,0),MATCH((CUADRO!F$5&amp;$E230),'Hoja de Trabajo para listado'!$BC$151:$CB$151,0)),0)+IFERROR(INDEX('Hoja de Trabajo para listado'!$DE$153:$DG$274,MATCH($A230,'Hoja de Trabajo para listado'!$DE$153:$DE$1048576,0),MATCH((CUADRO!F$5&amp;$E230),'Hoja de Trabajo para listado'!$DE$151:$DG$151,0)),0)+IFERROR(INDEX('Hoja de Trabajo para listado'!$CD$155:$DC$1048576,MATCH($A230,'Hoja de Trabajo para listado'!$CD$155:$CD$1048576,0),MATCH((CUADRO!F$5&amp;$E230),'Hoja de Trabajo para listado'!$CD$151:$DC$151,0)),0)</f>
        <v>0</v>
      </c>
      <c r="G230" s="243">
        <f ca="1">+IFERROR(INDEX('Hoja de Trabajo para listado'!$A$155:$Z$1048576,MATCH($A230,'Hoja de Trabajo para listado'!$A$155:$A$1048576,0),MATCH((CUADRO!G$5&amp;$E230),'Hoja de Trabajo para listado'!$A$151:$Z$151,0)),0)+IFERROR(INDEX('Hoja de Trabajo para listado'!$AB$155:$BA$1048576,MATCH($A230,'Hoja de Trabajo para listado'!$AB$155:$AB$1048576,0),MATCH((CUADRO!G$5&amp;$E230),'Hoja de Trabajo para listado'!$AB$151:$BA$151,0)),0)+IFERROR(INDEX('Hoja de Trabajo para listado'!$BC$155:$CB$1048576,MATCH($A230,'Hoja de Trabajo para listado'!$BC$155:$BC$1048576,0),MATCH((CUADRO!G$5&amp;$E230),'Hoja de Trabajo para listado'!$BC$151:$CB$151,0)),0)+IFERROR(INDEX('Hoja de Trabajo para listado'!$DE$153:$DG$274,MATCH($A230,'Hoja de Trabajo para listado'!$DE$153:$DE$1048576,0),MATCH((CUADRO!G$5&amp;$E230),'Hoja de Trabajo para listado'!$DE$151:$DG$151,0)),0)+IFERROR(INDEX('Hoja de Trabajo para listado'!$CD$155:$DC$1048576,MATCH($A230,'Hoja de Trabajo para listado'!$CD$155:$CD$1048576,0),MATCH((CUADRO!G$5&amp;$E230),'Hoja de Trabajo para listado'!$CD$151:$DC$151,0)),0)</f>
        <v>0</v>
      </c>
      <c r="H230" s="243">
        <f ca="1">+IFERROR(INDEX('Hoja de Trabajo para listado'!$A$155:$Z$1048576,MATCH($A230,'Hoja de Trabajo para listado'!$A$155:$A$1048576,0),MATCH((CUADRO!H$5&amp;$E230),'Hoja de Trabajo para listado'!$A$151:$Z$151,0)),0)+IFERROR(INDEX('Hoja de Trabajo para listado'!$AB$155:$BA$1048576,MATCH($A230,'Hoja de Trabajo para listado'!$AB$155:$AB$1048576,0),MATCH((CUADRO!H$5&amp;$E230),'Hoja de Trabajo para listado'!$AB$151:$BA$151,0)),0)+IFERROR(INDEX('Hoja de Trabajo para listado'!$BC$155:$CB$1048576,MATCH($A230,'Hoja de Trabajo para listado'!$BC$155:$BC$1048576,0),MATCH((CUADRO!H$5&amp;$E230),'Hoja de Trabajo para listado'!$BC$151:$CB$151,0)),0)+IFERROR(INDEX('Hoja de Trabajo para listado'!$DE$153:$DG$274,MATCH($A230,'Hoja de Trabajo para listado'!$DE$153:$DE$1048576,0),MATCH((CUADRO!H$5&amp;$E230),'Hoja de Trabajo para listado'!$DE$151:$DG$151,0)),0)+IFERROR(INDEX('Hoja de Trabajo para listado'!$CD$155:$DC$1048576,MATCH($A230,'Hoja de Trabajo para listado'!$CD$155:$CD$1048576,0),MATCH((CUADRO!H$5&amp;$E230),'Hoja de Trabajo para listado'!$CD$151:$DC$151,0)),0)</f>
        <v>0</v>
      </c>
      <c r="I230" s="243">
        <f ca="1">+IFERROR(INDEX('Hoja de Trabajo para listado'!$A$155:$Z$1048576,MATCH($A230,'Hoja de Trabajo para listado'!$A$155:$A$1048576,0),MATCH((CUADRO!I$5&amp;$E230),'Hoja de Trabajo para listado'!$A$151:$Z$151,0)),0)+IFERROR(INDEX('Hoja de Trabajo para listado'!$AB$155:$BA$1048576,MATCH($A230,'Hoja de Trabajo para listado'!$AB$155:$AB$1048576,0),MATCH((CUADRO!I$5&amp;$E230),'Hoja de Trabajo para listado'!$AB$151:$BA$151,0)),0)+IFERROR(INDEX('Hoja de Trabajo para listado'!$BC$155:$CB$1048576,MATCH($A230,'Hoja de Trabajo para listado'!$BC$155:$BC$1048576,0),MATCH((CUADRO!I$5&amp;$E230),'Hoja de Trabajo para listado'!$BC$151:$CB$151,0)),0)+IFERROR(INDEX('Hoja de Trabajo para listado'!$DE$153:$DG$274,MATCH($A230,'Hoja de Trabajo para listado'!$DE$153:$DE$1048576,0),MATCH((CUADRO!I$5&amp;$E230),'Hoja de Trabajo para listado'!$DE$151:$DG$151,0)),0)+IFERROR(INDEX('Hoja de Trabajo para listado'!$CD$155:$DC$1048576,MATCH($A230,'Hoja de Trabajo para listado'!$CD$155:$CD$1048576,0),MATCH((CUADRO!I$5&amp;$E230),'Hoja de Trabajo para listado'!$CD$151:$DC$151,0)),0)</f>
        <v>0</v>
      </c>
      <c r="J230" s="243">
        <f ca="1">+IFERROR(INDEX('Hoja de Trabajo para listado'!$A$155:$Z$1048576,MATCH($A230,'Hoja de Trabajo para listado'!$A$155:$A$1048576,0),MATCH((CUADRO!J$5&amp;$E230),'Hoja de Trabajo para listado'!$A$151:$Z$151,0)),0)+IFERROR(INDEX('Hoja de Trabajo para listado'!$AB$155:$BA$1048576,MATCH($A230,'Hoja de Trabajo para listado'!$AB$155:$AB$1048576,0),MATCH((CUADRO!J$5&amp;$E230),'Hoja de Trabajo para listado'!$AB$151:$BA$151,0)),0)+IFERROR(INDEX('Hoja de Trabajo para listado'!$BC$155:$CB$1048576,MATCH($A230,'Hoja de Trabajo para listado'!$BC$155:$BC$1048576,0),MATCH((CUADRO!J$5&amp;$E230),'Hoja de Trabajo para listado'!$BC$151:$CB$151,0)),0)+IFERROR(INDEX('Hoja de Trabajo para listado'!$DE$153:$DG$274,MATCH($A230,'Hoja de Trabajo para listado'!$DE$153:$DE$1048576,0),MATCH((CUADRO!J$5&amp;$E230),'Hoja de Trabajo para listado'!$DE$151:$DG$151,0)),0)+IFERROR(INDEX('Hoja de Trabajo para listado'!$CD$155:$DC$1048576,MATCH($A230,'Hoja de Trabajo para listado'!$CD$155:$CD$1048576,0),MATCH((CUADRO!J$5&amp;$E230),'Hoja de Trabajo para listado'!$CD$151:$DC$151,0)),0)</f>
        <v>0</v>
      </c>
      <c r="K230" s="243">
        <f ca="1">+IFERROR(INDEX('Hoja de Trabajo para listado'!$A$155:$Z$1048576,MATCH($A230,'Hoja de Trabajo para listado'!$A$155:$A$1048576,0),MATCH((CUADRO!K$5&amp;$E230),'Hoja de Trabajo para listado'!$A$151:$Z$151,0)),0)+IFERROR(INDEX('Hoja de Trabajo para listado'!$AB$155:$BA$1048576,MATCH($A230,'Hoja de Trabajo para listado'!$AB$155:$AB$1048576,0),MATCH((CUADRO!K$5&amp;$E230),'Hoja de Trabajo para listado'!$AB$151:$BA$151,0)),0)+IFERROR(INDEX('Hoja de Trabajo para listado'!$BC$155:$CB$1048576,MATCH($A230,'Hoja de Trabajo para listado'!$BC$155:$BC$1048576,0),MATCH((CUADRO!K$5&amp;$E230),'Hoja de Trabajo para listado'!$BC$151:$CB$151,0)),0)+IFERROR(INDEX('Hoja de Trabajo para listado'!$DE$153:$DG$274,MATCH($A230,'Hoja de Trabajo para listado'!$DE$153:$DE$1048576,0),MATCH((CUADRO!K$5&amp;$E230),'Hoja de Trabajo para listado'!$DE$151:$DG$151,0)),0)+IFERROR(INDEX('Hoja de Trabajo para listado'!$CD$155:$DC$1048576,MATCH($A230,'Hoja de Trabajo para listado'!$CD$155:$CD$1048576,0),MATCH((CUADRO!K$5&amp;$E230),'Hoja de Trabajo para listado'!$CD$151:$DC$151,0)),0)</f>
        <v>0</v>
      </c>
      <c r="L230" s="243">
        <f ca="1">+IFERROR(INDEX('Hoja de Trabajo para listado'!$A$155:$Z$1048576,MATCH($A230,'Hoja de Trabajo para listado'!$A$155:$A$1048576,0),MATCH((CUADRO!L$5&amp;$E230),'Hoja de Trabajo para listado'!$A$151:$Z$151,0)),0)+IFERROR(INDEX('Hoja de Trabajo para listado'!$AB$155:$BA$1048576,MATCH($A230,'Hoja de Trabajo para listado'!$AB$155:$AB$1048576,0),MATCH((CUADRO!L$5&amp;$E230),'Hoja de Trabajo para listado'!$AB$151:$BA$151,0)),0)+IFERROR(INDEX('Hoja de Trabajo para listado'!$BC$155:$CB$1048576,MATCH($A230,'Hoja de Trabajo para listado'!$BC$155:$BC$1048576,0),MATCH((CUADRO!L$5&amp;$E230),'Hoja de Trabajo para listado'!$BC$151:$CB$151,0)),0)+IFERROR(INDEX('Hoja de Trabajo para listado'!$DE$153:$DG$274,MATCH($A230,'Hoja de Trabajo para listado'!$DE$153:$DE$1048576,0),MATCH((CUADRO!L$5&amp;$E230),'Hoja de Trabajo para listado'!$DE$151:$DG$151,0)),0)+IFERROR(INDEX('Hoja de Trabajo para listado'!$CD$155:$DC$1048576,MATCH($A230,'Hoja de Trabajo para listado'!$CD$155:$CD$1048576,0),MATCH((CUADRO!L$5&amp;$E230),'Hoja de Trabajo para listado'!$CD$151:$DC$151,0)),0)</f>
        <v>0</v>
      </c>
      <c r="M230" s="243">
        <f ca="1">+IFERROR(INDEX('Hoja de Trabajo para listado'!$A$155:$Z$1048576,MATCH($A230,'Hoja de Trabajo para listado'!$A$155:$A$1048576,0),MATCH((CUADRO!M$5&amp;$E230),'Hoja de Trabajo para listado'!$A$151:$Z$151,0)),0)+IFERROR(INDEX('Hoja de Trabajo para listado'!$AB$155:$BA$1048576,MATCH($A230,'Hoja de Trabajo para listado'!$AB$155:$AB$1048576,0),MATCH((CUADRO!M$5&amp;$E230),'Hoja de Trabajo para listado'!$AB$151:$BA$151,0)),0)+IFERROR(INDEX('Hoja de Trabajo para listado'!$BC$155:$CB$1048576,MATCH($A230,'Hoja de Trabajo para listado'!$BC$155:$BC$1048576,0),MATCH((CUADRO!M$5&amp;$E230),'Hoja de Trabajo para listado'!$BC$151:$CB$151,0)),0)+IFERROR(INDEX('Hoja de Trabajo para listado'!$DE$153:$DG$274,MATCH($A230,'Hoja de Trabajo para listado'!$DE$153:$DE$1048576,0),MATCH((CUADRO!M$5&amp;$E230),'Hoja de Trabajo para listado'!$DE$151:$DG$151,0)),0)+IFERROR(INDEX('Hoja de Trabajo para listado'!$CD$155:$DC$1048576,MATCH($A230,'Hoja de Trabajo para listado'!$CD$155:$CD$1048576,0),MATCH((CUADRO!M$5&amp;$E230),'Hoja de Trabajo para listado'!$CD$151:$DC$151,0)),0)</f>
        <v>0</v>
      </c>
      <c r="N230" s="243">
        <f ca="1">+IFERROR(INDEX('Hoja de Trabajo para listado'!$A$155:$Z$1048576,MATCH($A230,'Hoja de Trabajo para listado'!$A$155:$A$1048576,0),MATCH((CUADRO!N$5&amp;$E230),'Hoja de Trabajo para listado'!$A$151:$Z$151,0)),0)+IFERROR(INDEX('Hoja de Trabajo para listado'!$AB$155:$BA$1048576,MATCH($A230,'Hoja de Trabajo para listado'!$AB$155:$AB$1048576,0),MATCH((CUADRO!N$5&amp;$E230),'Hoja de Trabajo para listado'!$AB$151:$BA$151,0)),0)+IFERROR(INDEX('Hoja de Trabajo para listado'!$BC$155:$CB$1048576,MATCH($A230,'Hoja de Trabajo para listado'!$BC$155:$BC$1048576,0),MATCH((CUADRO!N$5&amp;$E230),'Hoja de Trabajo para listado'!$BC$151:$CB$151,0)),0)+IFERROR(INDEX('Hoja de Trabajo para listado'!$DE$153:$DG$274,MATCH($A230,'Hoja de Trabajo para listado'!$DE$153:$DE$1048576,0),MATCH((CUADRO!N$5&amp;$E230),'Hoja de Trabajo para listado'!$DE$151:$DG$151,0)),0)+IFERROR(INDEX('Hoja de Trabajo para listado'!$CD$155:$DC$1048576,MATCH($A230,'Hoja de Trabajo para listado'!$CD$155:$CD$1048576,0),MATCH((CUADRO!N$5&amp;$E230),'Hoja de Trabajo para listado'!$CD$151:$DC$151,0)),0)</f>
        <v>0</v>
      </c>
      <c r="O230" s="243">
        <f ca="1">+IFERROR(INDEX('Hoja de Trabajo para listado'!$A$155:$Z$1048576,MATCH($A230,'Hoja de Trabajo para listado'!$A$155:$A$1048576,0),MATCH((CUADRO!O$5&amp;$E230),'Hoja de Trabajo para listado'!$A$151:$Z$151,0)),0)+IFERROR(INDEX('Hoja de Trabajo para listado'!$AB$155:$BA$1048576,MATCH($A230,'Hoja de Trabajo para listado'!$AB$155:$AB$1048576,0),MATCH((CUADRO!O$5&amp;$E230),'Hoja de Trabajo para listado'!$AB$151:$BA$151,0)),0)+IFERROR(INDEX('Hoja de Trabajo para listado'!$BC$155:$CB$1048576,MATCH($A230,'Hoja de Trabajo para listado'!$BC$155:$BC$1048576,0),MATCH((CUADRO!O$5&amp;$E230),'Hoja de Trabajo para listado'!$BC$151:$CB$151,0)),0)+IFERROR(INDEX('Hoja de Trabajo para listado'!$DE$153:$DG$274,MATCH($A230,'Hoja de Trabajo para listado'!$DE$153:$DE$1048576,0),MATCH((CUADRO!O$5&amp;$E230),'Hoja de Trabajo para listado'!$DE$151:$DG$151,0)),0)+IFERROR(INDEX('Hoja de Trabajo para listado'!$CD$155:$DC$1048576,MATCH($A230,'Hoja de Trabajo para listado'!$CD$155:$CD$1048576,0),MATCH((CUADRO!O$5&amp;$E230),'Hoja de Trabajo para listado'!$CD$151:$DC$151,0)),0)</f>
        <v>0</v>
      </c>
      <c r="P230" s="243">
        <f ca="1">+IFERROR(INDEX('Hoja de Trabajo para listado'!$A$155:$Z$1048576,MATCH($A230,'Hoja de Trabajo para listado'!$A$155:$A$1048576,0),MATCH((CUADRO!P$5&amp;$E230),'Hoja de Trabajo para listado'!$A$151:$Z$151,0)),0)+IFERROR(INDEX('Hoja de Trabajo para listado'!$AB$155:$BA$1048576,MATCH($A230,'Hoja de Trabajo para listado'!$AB$155:$AB$1048576,0),MATCH((CUADRO!P$5&amp;$E230),'Hoja de Trabajo para listado'!$AB$151:$BA$151,0)),0)+IFERROR(INDEX('Hoja de Trabajo para listado'!$BC$155:$CB$1048576,MATCH($A230,'Hoja de Trabajo para listado'!$BC$155:$BC$1048576,0),MATCH((CUADRO!P$5&amp;$E230),'Hoja de Trabajo para listado'!$BC$151:$CB$151,0)),0)+IFERROR(INDEX('Hoja de Trabajo para listado'!$DE$153:$DG$274,MATCH($A230,'Hoja de Trabajo para listado'!$DE$153:$DE$1048576,0),MATCH((CUADRO!P$5&amp;$E230),'Hoja de Trabajo para listado'!$DE$151:$DG$151,0)),0)+IFERROR(INDEX('Hoja de Trabajo para listado'!$CD$155:$DC$1048576,MATCH($A230,'Hoja de Trabajo para listado'!$CD$155:$CD$1048576,0),MATCH((CUADRO!P$5&amp;$E230),'Hoja de Trabajo para listado'!$CD$151:$DC$151,0)),0)</f>
        <v>0</v>
      </c>
      <c r="Q230" s="243">
        <f ca="1">+IFERROR(INDEX('Hoja de Trabajo para listado'!$A$155:$Z$1048576,MATCH($A230,'Hoja de Trabajo para listado'!$A$155:$A$1048576,0),MATCH((CUADRO!Q$5&amp;$E230),'Hoja de Trabajo para listado'!$A$151:$Z$151,0)),0)+IFERROR(INDEX('Hoja de Trabajo para listado'!$AB$155:$BA$1048576,MATCH($A230,'Hoja de Trabajo para listado'!$AB$155:$AB$1048576,0),MATCH((CUADRO!Q$5&amp;$E230),'Hoja de Trabajo para listado'!$AB$151:$BA$151,0)),0)+IFERROR(INDEX('Hoja de Trabajo para listado'!$BC$155:$CB$1048576,MATCH($A230,'Hoja de Trabajo para listado'!$BC$155:$BC$1048576,0),MATCH((CUADRO!Q$5&amp;$E230),'Hoja de Trabajo para listado'!$BC$151:$CB$151,0)),0)+IFERROR(INDEX('Hoja de Trabajo para listado'!$DE$153:$DG$274,MATCH($A230,'Hoja de Trabajo para listado'!$DE$153:$DE$1048576,0),MATCH((CUADRO!Q$5&amp;$E230),'Hoja de Trabajo para listado'!$DE$151:$DG$151,0)),0)+IFERROR(INDEX('Hoja de Trabajo para listado'!$CD$155:$DC$1048576,MATCH($A230,'Hoja de Trabajo para listado'!$CD$155:$CD$1048576,0),MATCH((CUADRO!Q$5&amp;$E230),'Hoja de Trabajo para listado'!$CD$151:$DC$151,0)),0)</f>
        <v>0</v>
      </c>
      <c r="R230" s="243">
        <f t="shared" ca="1" si="9"/>
        <v>0</v>
      </c>
      <c r="S230" s="243"/>
      <c r="T230" s="243">
        <f ca="1">+T231</f>
        <v>1431493.8999999997</v>
      </c>
      <c r="U230" s="242">
        <f t="shared" si="10"/>
        <v>1</v>
      </c>
      <c r="V230" s="333" t="str">
        <f>+VLOOKUP(A230,bd_lista!$A$3:$E$590,5,FALSE)</f>
        <v>Instituciones Descentralizadas</v>
      </c>
      <c r="W230" s="391" t="str">
        <f>+V230</f>
        <v>Instituciones Descentralizadas</v>
      </c>
      <c r="X230" s="242">
        <f>+VLOOKUP(A230,[4]Sheet1!$A$13:$D$744,4,FALSE)</f>
        <v>81</v>
      </c>
      <c r="Y230" s="242" t="str">
        <f>+VLOOKUP(X230,bd_lista!$A$3:$C$590,3,FALSE)</f>
        <v>Ministerio de Obras Públicas, Servicios y Vivienda</v>
      </c>
      <c r="Z230" s="294">
        <f>+X230</f>
        <v>81</v>
      </c>
      <c r="AA230" s="295" t="str">
        <f>+Y230</f>
        <v>Ministerio de Obras Públicas, Servicios y Vivienda</v>
      </c>
    </row>
    <row r="231" spans="1:27" ht="15" customHeight="1">
      <c r="A231" s="32">
        <v>310</v>
      </c>
      <c r="B231" s="388"/>
      <c r="C231" s="333" t="str">
        <f>+VLOOKUP(A231,bd_lista!$A$3:$C$590,3,FALSE)</f>
        <v>Autoridad de Regulación y Fiscalización de Telecomunicaciones y Transportes</v>
      </c>
      <c r="D231" s="390"/>
      <c r="E231" s="333" t="s">
        <v>1305</v>
      </c>
      <c r="F231" s="245">
        <f ca="1">+IFERROR(INDEX('Hoja de Trabajo para listado'!$A$155:$Z$1048576,MATCH($A231,'Hoja de Trabajo para listado'!$A$155:$A$1048576,0),MATCH((CUADRO!F$5&amp;$E231),'Hoja de Trabajo para listado'!$A$151:$Z$151,0)),0)+IFERROR(INDEX('Hoja de Trabajo para listado'!$AB$155:$BA$1048576,MATCH($A231,'Hoja de Trabajo para listado'!$AB$155:$AB$1048576,0),MATCH((CUADRO!F$5&amp;$E231),'Hoja de Trabajo para listado'!$AB$151:$BA$151,0)),0)+IFERROR(INDEX('Hoja de Trabajo para listado'!$BC$155:$CB$1048576,MATCH($A231,'Hoja de Trabajo para listado'!$BC$155:$BC$1048576,0),MATCH((CUADRO!F$5&amp;$E231),'Hoja de Trabajo para listado'!$BC$151:$CB$151,0)),0)+IFERROR(INDEX('Hoja de Trabajo para listado'!$DE$153:$DG$274,MATCH($A231,'Hoja de Trabajo para listado'!$DE$153:$DE$1048576,0),MATCH((CUADRO!F$5&amp;$E231),'Hoja de Trabajo para listado'!$DE$151:$DG$151,0)),0)+IFERROR(INDEX('Hoja de Trabajo para listado'!$CD$155:$DC$1048576,MATCH($A231,'Hoja de Trabajo para listado'!$CD$155:$CD$1048576,0),MATCH((CUADRO!F$5&amp;$E231),'Hoja de Trabajo para listado'!$CD$151:$DC$151,0)),0)</f>
        <v>0</v>
      </c>
      <c r="G231" s="245">
        <f ca="1">+IFERROR(INDEX('Hoja de Trabajo para listado'!$A$155:$Z$1048576,MATCH($A231,'Hoja de Trabajo para listado'!$A$155:$A$1048576,0),MATCH((CUADRO!G$5&amp;$E231),'Hoja de Trabajo para listado'!$A$151:$Z$151,0)),0)+IFERROR(INDEX('Hoja de Trabajo para listado'!$AB$155:$BA$1048576,MATCH($A231,'Hoja de Trabajo para listado'!$AB$155:$AB$1048576,0),MATCH((CUADRO!G$5&amp;$E231),'Hoja de Trabajo para listado'!$AB$151:$BA$151,0)),0)+IFERROR(INDEX('Hoja de Trabajo para listado'!$BC$155:$CB$1048576,MATCH($A231,'Hoja de Trabajo para listado'!$BC$155:$BC$1048576,0),MATCH((CUADRO!G$5&amp;$E231),'Hoja de Trabajo para listado'!$BC$151:$CB$151,0)),0)+IFERROR(INDEX('Hoja de Trabajo para listado'!$DE$153:$DG$274,MATCH($A231,'Hoja de Trabajo para listado'!$DE$153:$DE$1048576,0),MATCH((CUADRO!G$5&amp;$E231),'Hoja de Trabajo para listado'!$DE$151:$DG$151,0)),0)+IFERROR(INDEX('Hoja de Trabajo para listado'!$CD$155:$DC$1048576,MATCH($A231,'Hoja de Trabajo para listado'!$CD$155:$CD$1048576,0),MATCH((CUADRO!G$5&amp;$E231),'Hoja de Trabajo para listado'!$CD$151:$DC$151,0)),0)</f>
        <v>0</v>
      </c>
      <c r="H231" s="245">
        <f ca="1">+IFERROR(INDEX('Hoja de Trabajo para listado'!$A$155:$Z$1048576,MATCH($A231,'Hoja de Trabajo para listado'!$A$155:$A$1048576,0),MATCH((CUADRO!H$5&amp;$E231),'Hoja de Trabajo para listado'!$A$151:$Z$151,0)),0)+IFERROR(INDEX('Hoja de Trabajo para listado'!$AB$155:$BA$1048576,MATCH($A231,'Hoja de Trabajo para listado'!$AB$155:$AB$1048576,0),MATCH((CUADRO!H$5&amp;$E231),'Hoja de Trabajo para listado'!$AB$151:$BA$151,0)),0)+IFERROR(INDEX('Hoja de Trabajo para listado'!$BC$155:$CB$1048576,MATCH($A231,'Hoja de Trabajo para listado'!$BC$155:$BC$1048576,0),MATCH((CUADRO!H$5&amp;$E231),'Hoja de Trabajo para listado'!$BC$151:$CB$151,0)),0)+IFERROR(INDEX('Hoja de Trabajo para listado'!$DE$153:$DG$274,MATCH($A231,'Hoja de Trabajo para listado'!$DE$153:$DE$1048576,0),MATCH((CUADRO!H$5&amp;$E231),'Hoja de Trabajo para listado'!$DE$151:$DG$151,0)),0)+IFERROR(INDEX('Hoja de Trabajo para listado'!$CD$155:$DC$1048576,MATCH($A231,'Hoja de Trabajo para listado'!$CD$155:$CD$1048576,0),MATCH((CUADRO!H$5&amp;$E231),'Hoja de Trabajo para listado'!$CD$151:$DC$151,0)),0)</f>
        <v>0</v>
      </c>
      <c r="I231" s="245">
        <f ca="1">+IFERROR(INDEX('Hoja de Trabajo para listado'!$A$155:$Z$1048576,MATCH($A231,'Hoja de Trabajo para listado'!$A$155:$A$1048576,0),MATCH((CUADRO!I$5&amp;$E231),'Hoja de Trabajo para listado'!$A$151:$Z$151,0)),0)+IFERROR(INDEX('Hoja de Trabajo para listado'!$AB$155:$BA$1048576,MATCH($A231,'Hoja de Trabajo para listado'!$AB$155:$AB$1048576,0),MATCH((CUADRO!I$5&amp;$E231),'Hoja de Trabajo para listado'!$AB$151:$BA$151,0)),0)+IFERROR(INDEX('Hoja de Trabajo para listado'!$BC$155:$CB$1048576,MATCH($A231,'Hoja de Trabajo para listado'!$BC$155:$BC$1048576,0),MATCH((CUADRO!I$5&amp;$E231),'Hoja de Trabajo para listado'!$BC$151:$CB$151,0)),0)+IFERROR(INDEX('Hoja de Trabajo para listado'!$DE$153:$DG$274,MATCH($A231,'Hoja de Trabajo para listado'!$DE$153:$DE$1048576,0),MATCH((CUADRO!I$5&amp;$E231),'Hoja de Trabajo para listado'!$DE$151:$DG$151,0)),0)+IFERROR(INDEX('Hoja de Trabajo para listado'!$CD$155:$DC$1048576,MATCH($A231,'Hoja de Trabajo para listado'!$CD$155:$CD$1048576,0),MATCH((CUADRO!I$5&amp;$E231),'Hoja de Trabajo para listado'!$CD$151:$DC$151,0)),0)</f>
        <v>1431493.8999999997</v>
      </c>
      <c r="J231" s="245">
        <f ca="1">+IFERROR(INDEX('Hoja de Trabajo para listado'!$A$155:$Z$1048576,MATCH($A231,'Hoja de Trabajo para listado'!$A$155:$A$1048576,0),MATCH((CUADRO!J$5&amp;$E231),'Hoja de Trabajo para listado'!$A$151:$Z$151,0)),0)+IFERROR(INDEX('Hoja de Trabajo para listado'!$AB$155:$BA$1048576,MATCH($A231,'Hoja de Trabajo para listado'!$AB$155:$AB$1048576,0),MATCH((CUADRO!J$5&amp;$E231),'Hoja de Trabajo para listado'!$AB$151:$BA$151,0)),0)+IFERROR(INDEX('Hoja de Trabajo para listado'!$BC$155:$CB$1048576,MATCH($A231,'Hoja de Trabajo para listado'!$BC$155:$BC$1048576,0),MATCH((CUADRO!J$5&amp;$E231),'Hoja de Trabajo para listado'!$BC$151:$CB$151,0)),0)+IFERROR(INDEX('Hoja de Trabajo para listado'!$DE$153:$DG$274,MATCH($A231,'Hoja de Trabajo para listado'!$DE$153:$DE$1048576,0),MATCH((CUADRO!J$5&amp;$E231),'Hoja de Trabajo para listado'!$DE$151:$DG$151,0)),0)+IFERROR(INDEX('Hoja de Trabajo para listado'!$CD$155:$DC$1048576,MATCH($A231,'Hoja de Trabajo para listado'!$CD$155:$CD$1048576,0),MATCH((CUADRO!J$5&amp;$E231),'Hoja de Trabajo para listado'!$CD$151:$DC$151,0)),0)</f>
        <v>0</v>
      </c>
      <c r="K231" s="245">
        <f ca="1">+IFERROR(INDEX('Hoja de Trabajo para listado'!$A$155:$Z$1048576,MATCH($A231,'Hoja de Trabajo para listado'!$A$155:$A$1048576,0),MATCH((CUADRO!K$5&amp;$E231),'Hoja de Trabajo para listado'!$A$151:$Z$151,0)),0)+IFERROR(INDEX('Hoja de Trabajo para listado'!$AB$155:$BA$1048576,MATCH($A231,'Hoja de Trabajo para listado'!$AB$155:$AB$1048576,0),MATCH((CUADRO!K$5&amp;$E231),'Hoja de Trabajo para listado'!$AB$151:$BA$151,0)),0)+IFERROR(INDEX('Hoja de Trabajo para listado'!$BC$155:$CB$1048576,MATCH($A231,'Hoja de Trabajo para listado'!$BC$155:$BC$1048576,0),MATCH((CUADRO!K$5&amp;$E231),'Hoja de Trabajo para listado'!$BC$151:$CB$151,0)),0)+IFERROR(INDEX('Hoja de Trabajo para listado'!$DE$153:$DG$274,MATCH($A231,'Hoja de Trabajo para listado'!$DE$153:$DE$1048576,0),MATCH((CUADRO!K$5&amp;$E231),'Hoja de Trabajo para listado'!$DE$151:$DG$151,0)),0)+IFERROR(INDEX('Hoja de Trabajo para listado'!$CD$155:$DC$1048576,MATCH($A231,'Hoja de Trabajo para listado'!$CD$155:$CD$1048576,0),MATCH((CUADRO!K$5&amp;$E231),'Hoja de Trabajo para listado'!$CD$151:$DC$151,0)),0)</f>
        <v>0</v>
      </c>
      <c r="L231" s="245">
        <f ca="1">+IFERROR(INDEX('Hoja de Trabajo para listado'!$A$155:$Z$1048576,MATCH($A231,'Hoja de Trabajo para listado'!$A$155:$A$1048576,0),MATCH((CUADRO!L$5&amp;$E231),'Hoja de Trabajo para listado'!$A$151:$Z$151,0)),0)+IFERROR(INDEX('Hoja de Trabajo para listado'!$AB$155:$BA$1048576,MATCH($A231,'Hoja de Trabajo para listado'!$AB$155:$AB$1048576,0),MATCH((CUADRO!L$5&amp;$E231),'Hoja de Trabajo para listado'!$AB$151:$BA$151,0)),0)+IFERROR(INDEX('Hoja de Trabajo para listado'!$BC$155:$CB$1048576,MATCH($A231,'Hoja de Trabajo para listado'!$BC$155:$BC$1048576,0),MATCH((CUADRO!L$5&amp;$E231),'Hoja de Trabajo para listado'!$BC$151:$CB$151,0)),0)+IFERROR(INDEX('Hoja de Trabajo para listado'!$DE$153:$DG$274,MATCH($A231,'Hoja de Trabajo para listado'!$DE$153:$DE$1048576,0),MATCH((CUADRO!L$5&amp;$E231),'Hoja de Trabajo para listado'!$DE$151:$DG$151,0)),0)+IFERROR(INDEX('Hoja de Trabajo para listado'!$CD$155:$DC$1048576,MATCH($A231,'Hoja de Trabajo para listado'!$CD$155:$CD$1048576,0),MATCH((CUADRO!L$5&amp;$E231),'Hoja de Trabajo para listado'!$CD$151:$DC$151,0)),0)</f>
        <v>0</v>
      </c>
      <c r="M231" s="245">
        <f ca="1">+IFERROR(INDEX('Hoja de Trabajo para listado'!$A$155:$Z$1048576,MATCH($A231,'Hoja de Trabajo para listado'!$A$155:$A$1048576,0),MATCH((CUADRO!M$5&amp;$E231),'Hoja de Trabajo para listado'!$A$151:$Z$151,0)),0)+IFERROR(INDEX('Hoja de Trabajo para listado'!$AB$155:$BA$1048576,MATCH($A231,'Hoja de Trabajo para listado'!$AB$155:$AB$1048576,0),MATCH((CUADRO!M$5&amp;$E231),'Hoja de Trabajo para listado'!$AB$151:$BA$151,0)),0)+IFERROR(INDEX('Hoja de Trabajo para listado'!$BC$155:$CB$1048576,MATCH($A231,'Hoja de Trabajo para listado'!$BC$155:$BC$1048576,0),MATCH((CUADRO!M$5&amp;$E231),'Hoja de Trabajo para listado'!$BC$151:$CB$151,0)),0)+IFERROR(INDEX('Hoja de Trabajo para listado'!$DE$153:$DG$274,MATCH($A231,'Hoja de Trabajo para listado'!$DE$153:$DE$1048576,0),MATCH((CUADRO!M$5&amp;$E231),'Hoja de Trabajo para listado'!$DE$151:$DG$151,0)),0)+IFERROR(INDEX('Hoja de Trabajo para listado'!$CD$155:$DC$1048576,MATCH($A231,'Hoja de Trabajo para listado'!$CD$155:$CD$1048576,0),MATCH((CUADRO!M$5&amp;$E231),'Hoja de Trabajo para listado'!$CD$151:$DC$151,0)),0)</f>
        <v>0</v>
      </c>
      <c r="N231" s="245">
        <f ca="1">+IFERROR(INDEX('Hoja de Trabajo para listado'!$A$155:$Z$1048576,MATCH($A231,'Hoja de Trabajo para listado'!$A$155:$A$1048576,0),MATCH((CUADRO!N$5&amp;$E231),'Hoja de Trabajo para listado'!$A$151:$Z$151,0)),0)+IFERROR(INDEX('Hoja de Trabajo para listado'!$AB$155:$BA$1048576,MATCH($A231,'Hoja de Trabajo para listado'!$AB$155:$AB$1048576,0),MATCH((CUADRO!N$5&amp;$E231),'Hoja de Trabajo para listado'!$AB$151:$BA$151,0)),0)+IFERROR(INDEX('Hoja de Trabajo para listado'!$BC$155:$CB$1048576,MATCH($A231,'Hoja de Trabajo para listado'!$BC$155:$BC$1048576,0),MATCH((CUADRO!N$5&amp;$E231),'Hoja de Trabajo para listado'!$BC$151:$CB$151,0)),0)+IFERROR(INDEX('Hoja de Trabajo para listado'!$DE$153:$DG$274,MATCH($A231,'Hoja de Trabajo para listado'!$DE$153:$DE$1048576,0),MATCH((CUADRO!N$5&amp;$E231),'Hoja de Trabajo para listado'!$DE$151:$DG$151,0)),0)+IFERROR(INDEX('Hoja de Trabajo para listado'!$CD$155:$DC$1048576,MATCH($A231,'Hoja de Trabajo para listado'!$CD$155:$CD$1048576,0),MATCH((CUADRO!N$5&amp;$E231),'Hoja de Trabajo para listado'!$CD$151:$DC$151,0)),0)</f>
        <v>0</v>
      </c>
      <c r="O231" s="245">
        <f ca="1">+IFERROR(INDEX('Hoja de Trabajo para listado'!$A$155:$Z$1048576,MATCH($A231,'Hoja de Trabajo para listado'!$A$155:$A$1048576,0),MATCH((CUADRO!O$5&amp;$E231),'Hoja de Trabajo para listado'!$A$151:$Z$151,0)),0)+IFERROR(INDEX('Hoja de Trabajo para listado'!$AB$155:$BA$1048576,MATCH($A231,'Hoja de Trabajo para listado'!$AB$155:$AB$1048576,0),MATCH((CUADRO!O$5&amp;$E231),'Hoja de Trabajo para listado'!$AB$151:$BA$151,0)),0)+IFERROR(INDEX('Hoja de Trabajo para listado'!$BC$155:$CB$1048576,MATCH($A231,'Hoja de Trabajo para listado'!$BC$155:$BC$1048576,0),MATCH((CUADRO!O$5&amp;$E231),'Hoja de Trabajo para listado'!$BC$151:$CB$151,0)),0)+IFERROR(INDEX('Hoja de Trabajo para listado'!$DE$153:$DG$274,MATCH($A231,'Hoja de Trabajo para listado'!$DE$153:$DE$1048576,0),MATCH((CUADRO!O$5&amp;$E231),'Hoja de Trabajo para listado'!$DE$151:$DG$151,0)),0)+IFERROR(INDEX('Hoja de Trabajo para listado'!$CD$155:$DC$1048576,MATCH($A231,'Hoja de Trabajo para listado'!$CD$155:$CD$1048576,0),MATCH((CUADRO!O$5&amp;$E231),'Hoja de Trabajo para listado'!$CD$151:$DC$151,0)),0)</f>
        <v>0</v>
      </c>
      <c r="P231" s="245">
        <f ca="1">+IFERROR(INDEX('Hoja de Trabajo para listado'!$A$155:$Z$1048576,MATCH($A231,'Hoja de Trabajo para listado'!$A$155:$A$1048576,0),MATCH((CUADRO!P$5&amp;$E231),'Hoja de Trabajo para listado'!$A$151:$Z$151,0)),0)+IFERROR(INDEX('Hoja de Trabajo para listado'!$AB$155:$BA$1048576,MATCH($A231,'Hoja de Trabajo para listado'!$AB$155:$AB$1048576,0),MATCH((CUADRO!P$5&amp;$E231),'Hoja de Trabajo para listado'!$AB$151:$BA$151,0)),0)+IFERROR(INDEX('Hoja de Trabajo para listado'!$BC$155:$CB$1048576,MATCH($A231,'Hoja de Trabajo para listado'!$BC$155:$BC$1048576,0),MATCH((CUADRO!P$5&amp;$E231),'Hoja de Trabajo para listado'!$BC$151:$CB$151,0)),0)+IFERROR(INDEX('Hoja de Trabajo para listado'!$DE$153:$DG$274,MATCH($A231,'Hoja de Trabajo para listado'!$DE$153:$DE$1048576,0),MATCH((CUADRO!P$5&amp;$E231),'Hoja de Trabajo para listado'!$DE$151:$DG$151,0)),0)+IFERROR(INDEX('Hoja de Trabajo para listado'!$CD$155:$DC$1048576,MATCH($A231,'Hoja de Trabajo para listado'!$CD$155:$CD$1048576,0),MATCH((CUADRO!P$5&amp;$E231),'Hoja de Trabajo para listado'!$CD$151:$DC$151,0)),0)</f>
        <v>0</v>
      </c>
      <c r="Q231" s="245">
        <f ca="1">+IFERROR(INDEX('Hoja de Trabajo para listado'!$A$155:$Z$1048576,MATCH($A231,'Hoja de Trabajo para listado'!$A$155:$A$1048576,0),MATCH((CUADRO!Q$5&amp;$E231),'Hoja de Trabajo para listado'!$A$151:$Z$151,0)),0)+IFERROR(INDEX('Hoja de Trabajo para listado'!$AB$155:$BA$1048576,MATCH($A231,'Hoja de Trabajo para listado'!$AB$155:$AB$1048576,0),MATCH((CUADRO!Q$5&amp;$E231),'Hoja de Trabajo para listado'!$AB$151:$BA$151,0)),0)+IFERROR(INDEX('Hoja de Trabajo para listado'!$BC$155:$CB$1048576,MATCH($A231,'Hoja de Trabajo para listado'!$BC$155:$BC$1048576,0),MATCH((CUADRO!Q$5&amp;$E231),'Hoja de Trabajo para listado'!$BC$151:$CB$151,0)),0)+IFERROR(INDEX('Hoja de Trabajo para listado'!$DE$153:$DG$274,MATCH($A231,'Hoja de Trabajo para listado'!$DE$153:$DE$1048576,0),MATCH((CUADRO!Q$5&amp;$E231),'Hoja de Trabajo para listado'!$DE$151:$DG$151,0)),0)+IFERROR(INDEX('Hoja de Trabajo para listado'!$CD$155:$DC$1048576,MATCH($A231,'Hoja de Trabajo para listado'!$CD$155:$CD$1048576,0),MATCH((CUADRO!Q$5&amp;$E231),'Hoja de Trabajo para listado'!$CD$151:$DC$151,0)),0)</f>
        <v>0</v>
      </c>
      <c r="R231" s="245">
        <f t="shared" ca="1" si="9"/>
        <v>1431493.8999999997</v>
      </c>
      <c r="S231" s="245">
        <f ca="1">+R230+R231</f>
        <v>1431493.8999999997</v>
      </c>
      <c r="T231" s="245">
        <f ca="1">+S231</f>
        <v>1431493.8999999997</v>
      </c>
      <c r="U231" s="244">
        <f t="shared" si="10"/>
        <v>2</v>
      </c>
      <c r="V231" s="333" t="str">
        <f>+VLOOKUP(A231,bd_lista!$A$3:$E$590,5,FALSE)</f>
        <v>Instituciones Descentralizadas</v>
      </c>
      <c r="W231" s="392"/>
      <c r="X231" s="242">
        <f>+VLOOKUP(A231,[4]Sheet1!$A$13:$D$744,4,FALSE)</f>
        <v>81</v>
      </c>
      <c r="Y231" s="242" t="str">
        <f>+VLOOKUP(X231,bd_lista!$A$3:$C$590,3,FALSE)</f>
        <v>Ministerio de Obras Públicas, Servicios y Vivienda</v>
      </c>
      <c r="Z231" s="292"/>
      <c r="AA231" s="293"/>
    </row>
    <row r="232" spans="1:27" customFormat="1" ht="15" hidden="1" customHeight="1">
      <c r="A232" s="251">
        <v>311</v>
      </c>
      <c r="B232" s="387">
        <f>+A232</f>
        <v>311</v>
      </c>
      <c r="C232" s="247" t="str">
        <f>+VLOOKUP(A232,bd_lista!$A$3:$C$590,3,FALSE)</f>
        <v>Autoridad de Fisc y Ctrol Soc de Agua Potable Saneam.Básico</v>
      </c>
      <c r="D232" s="389" t="str">
        <f>+C232</f>
        <v>Autoridad de Fisc y Ctrol Soc de Agua Potable Saneam.Básico</v>
      </c>
      <c r="E232" s="247" t="s">
        <v>1304</v>
      </c>
      <c r="F232" s="243">
        <f ca="1">+IFERROR(INDEX('Hoja de Trabajo para listado'!$A$155:$Z$1048576,MATCH($A232,'Hoja de Trabajo para listado'!$A$155:$A$1048576,0),MATCH((CUADRO!F$5&amp;$E232),'Hoja de Trabajo para listado'!$A$151:$Z$151,0)),0)+IFERROR(INDEX('Hoja de Trabajo para listado'!$AB$155:$BA$1048576,MATCH($A232,'Hoja de Trabajo para listado'!$AB$155:$AB$1048576,0),MATCH((CUADRO!F$5&amp;$E232),'Hoja de Trabajo para listado'!$AB$151:$BA$151,0)),0)+IFERROR(INDEX('Hoja de Trabajo para listado'!$BC$155:$CB$1048576,MATCH($A232,'Hoja de Trabajo para listado'!$BC$155:$BC$1048576,0),MATCH((CUADRO!F$5&amp;$E232),'Hoja de Trabajo para listado'!$BC$151:$CB$151,0)),0)+IFERROR(INDEX('Hoja de Trabajo para listado'!$DE$153:$DG$274,MATCH($A232,'Hoja de Trabajo para listado'!$DE$153:$DE$1048576,0),MATCH((CUADRO!F$5&amp;$E232),'Hoja de Trabajo para listado'!$DE$151:$DG$151,0)),0)+IFERROR(INDEX('Hoja de Trabajo para listado'!$CD$155:$DC$1048576,MATCH($A232,'Hoja de Trabajo para listado'!$CD$155:$CD$1048576,0),MATCH((CUADRO!F$5&amp;$E232),'Hoja de Trabajo para listado'!$CD$151:$DC$151,0)),0)</f>
        <v>0</v>
      </c>
      <c r="G232" s="243">
        <f ca="1">+IFERROR(INDEX('Hoja de Trabajo para listado'!$A$155:$Z$1048576,MATCH($A232,'Hoja de Trabajo para listado'!$A$155:$A$1048576,0),MATCH((CUADRO!G$5&amp;$E232),'Hoja de Trabajo para listado'!$A$151:$Z$151,0)),0)+IFERROR(INDEX('Hoja de Trabajo para listado'!$AB$155:$BA$1048576,MATCH($A232,'Hoja de Trabajo para listado'!$AB$155:$AB$1048576,0),MATCH((CUADRO!G$5&amp;$E232),'Hoja de Trabajo para listado'!$AB$151:$BA$151,0)),0)+IFERROR(INDEX('Hoja de Trabajo para listado'!$BC$155:$CB$1048576,MATCH($A232,'Hoja de Trabajo para listado'!$BC$155:$BC$1048576,0),MATCH((CUADRO!G$5&amp;$E232),'Hoja de Trabajo para listado'!$BC$151:$CB$151,0)),0)+IFERROR(INDEX('Hoja de Trabajo para listado'!$DE$153:$DG$274,MATCH($A232,'Hoja de Trabajo para listado'!$DE$153:$DE$1048576,0),MATCH((CUADRO!G$5&amp;$E232),'Hoja de Trabajo para listado'!$DE$151:$DG$151,0)),0)+IFERROR(INDEX('Hoja de Trabajo para listado'!$CD$155:$DC$1048576,MATCH($A232,'Hoja de Trabajo para listado'!$CD$155:$CD$1048576,0),MATCH((CUADRO!G$5&amp;$E232),'Hoja de Trabajo para listado'!$CD$151:$DC$151,0)),0)</f>
        <v>0</v>
      </c>
      <c r="H232" s="243">
        <f ca="1">+IFERROR(INDEX('Hoja de Trabajo para listado'!$A$155:$Z$1048576,MATCH($A232,'Hoja de Trabajo para listado'!$A$155:$A$1048576,0),MATCH((CUADRO!H$5&amp;$E232),'Hoja de Trabajo para listado'!$A$151:$Z$151,0)),0)+IFERROR(INDEX('Hoja de Trabajo para listado'!$AB$155:$BA$1048576,MATCH($A232,'Hoja de Trabajo para listado'!$AB$155:$AB$1048576,0),MATCH((CUADRO!H$5&amp;$E232),'Hoja de Trabajo para listado'!$AB$151:$BA$151,0)),0)+IFERROR(INDEX('Hoja de Trabajo para listado'!$BC$155:$CB$1048576,MATCH($A232,'Hoja de Trabajo para listado'!$BC$155:$BC$1048576,0),MATCH((CUADRO!H$5&amp;$E232),'Hoja de Trabajo para listado'!$BC$151:$CB$151,0)),0)+IFERROR(INDEX('Hoja de Trabajo para listado'!$DE$153:$DG$274,MATCH($A232,'Hoja de Trabajo para listado'!$DE$153:$DE$1048576,0),MATCH((CUADRO!H$5&amp;$E232),'Hoja de Trabajo para listado'!$DE$151:$DG$151,0)),0)+IFERROR(INDEX('Hoja de Trabajo para listado'!$CD$155:$DC$1048576,MATCH($A232,'Hoja de Trabajo para listado'!$CD$155:$CD$1048576,0),MATCH((CUADRO!H$5&amp;$E232),'Hoja de Trabajo para listado'!$CD$151:$DC$151,0)),0)</f>
        <v>0</v>
      </c>
      <c r="I232" s="243">
        <f ca="1">+IFERROR(INDEX('Hoja de Trabajo para listado'!$A$155:$Z$1048576,MATCH($A232,'Hoja de Trabajo para listado'!$A$155:$A$1048576,0),MATCH((CUADRO!I$5&amp;$E232),'Hoja de Trabajo para listado'!$A$151:$Z$151,0)),0)+IFERROR(INDEX('Hoja de Trabajo para listado'!$AB$155:$BA$1048576,MATCH($A232,'Hoja de Trabajo para listado'!$AB$155:$AB$1048576,0),MATCH((CUADRO!I$5&amp;$E232),'Hoja de Trabajo para listado'!$AB$151:$BA$151,0)),0)+IFERROR(INDEX('Hoja de Trabajo para listado'!$BC$155:$CB$1048576,MATCH($A232,'Hoja de Trabajo para listado'!$BC$155:$BC$1048576,0),MATCH((CUADRO!I$5&amp;$E232),'Hoja de Trabajo para listado'!$BC$151:$CB$151,0)),0)+IFERROR(INDEX('Hoja de Trabajo para listado'!$DE$153:$DG$274,MATCH($A232,'Hoja de Trabajo para listado'!$DE$153:$DE$1048576,0),MATCH((CUADRO!I$5&amp;$E232),'Hoja de Trabajo para listado'!$DE$151:$DG$151,0)),0)+IFERROR(INDEX('Hoja de Trabajo para listado'!$CD$155:$DC$1048576,MATCH($A232,'Hoja de Trabajo para listado'!$CD$155:$CD$1048576,0),MATCH((CUADRO!I$5&amp;$E232),'Hoja de Trabajo para listado'!$CD$151:$DC$151,0)),0)</f>
        <v>4860.8</v>
      </c>
      <c r="J232" s="243">
        <f ca="1">+IFERROR(INDEX('Hoja de Trabajo para listado'!$A$155:$Z$1048576,MATCH($A232,'Hoja de Trabajo para listado'!$A$155:$A$1048576,0),MATCH((CUADRO!J$5&amp;$E232),'Hoja de Trabajo para listado'!$A$151:$Z$151,0)),0)+IFERROR(INDEX('Hoja de Trabajo para listado'!$AB$155:$BA$1048576,MATCH($A232,'Hoja de Trabajo para listado'!$AB$155:$AB$1048576,0),MATCH((CUADRO!J$5&amp;$E232),'Hoja de Trabajo para listado'!$AB$151:$BA$151,0)),0)+IFERROR(INDEX('Hoja de Trabajo para listado'!$BC$155:$CB$1048576,MATCH($A232,'Hoja de Trabajo para listado'!$BC$155:$BC$1048576,0),MATCH((CUADRO!J$5&amp;$E232),'Hoja de Trabajo para listado'!$BC$151:$CB$151,0)),0)+IFERROR(INDEX('Hoja de Trabajo para listado'!$DE$153:$DG$274,MATCH($A232,'Hoja de Trabajo para listado'!$DE$153:$DE$1048576,0),MATCH((CUADRO!J$5&amp;$E232),'Hoja de Trabajo para listado'!$DE$151:$DG$151,0)),0)+IFERROR(INDEX('Hoja de Trabajo para listado'!$CD$155:$DC$1048576,MATCH($A232,'Hoja de Trabajo para listado'!$CD$155:$CD$1048576,0),MATCH((CUADRO!J$5&amp;$E232),'Hoja de Trabajo para listado'!$CD$151:$DC$151,0)),0)</f>
        <v>0</v>
      </c>
      <c r="K232" s="243">
        <f ca="1">+IFERROR(INDEX('Hoja de Trabajo para listado'!$A$155:$Z$1048576,MATCH($A232,'Hoja de Trabajo para listado'!$A$155:$A$1048576,0),MATCH((CUADRO!K$5&amp;$E232),'Hoja de Trabajo para listado'!$A$151:$Z$151,0)),0)+IFERROR(INDEX('Hoja de Trabajo para listado'!$AB$155:$BA$1048576,MATCH($A232,'Hoja de Trabajo para listado'!$AB$155:$AB$1048576,0),MATCH((CUADRO!K$5&amp;$E232),'Hoja de Trabajo para listado'!$AB$151:$BA$151,0)),0)+IFERROR(INDEX('Hoja de Trabajo para listado'!$BC$155:$CB$1048576,MATCH($A232,'Hoja de Trabajo para listado'!$BC$155:$BC$1048576,0),MATCH((CUADRO!K$5&amp;$E232),'Hoja de Trabajo para listado'!$BC$151:$CB$151,0)),0)+IFERROR(INDEX('Hoja de Trabajo para listado'!$DE$153:$DG$274,MATCH($A232,'Hoja de Trabajo para listado'!$DE$153:$DE$1048576,0),MATCH((CUADRO!K$5&amp;$E232),'Hoja de Trabajo para listado'!$DE$151:$DG$151,0)),0)+IFERROR(INDEX('Hoja de Trabajo para listado'!$CD$155:$DC$1048576,MATCH($A232,'Hoja de Trabajo para listado'!$CD$155:$CD$1048576,0),MATCH((CUADRO!K$5&amp;$E232),'Hoja de Trabajo para listado'!$CD$151:$DC$151,0)),0)</f>
        <v>0</v>
      </c>
      <c r="L232" s="243">
        <f ca="1">+IFERROR(INDEX('Hoja de Trabajo para listado'!$A$155:$Z$1048576,MATCH($A232,'Hoja de Trabajo para listado'!$A$155:$A$1048576,0),MATCH((CUADRO!L$5&amp;$E232),'Hoja de Trabajo para listado'!$A$151:$Z$151,0)),0)+IFERROR(INDEX('Hoja de Trabajo para listado'!$AB$155:$BA$1048576,MATCH($A232,'Hoja de Trabajo para listado'!$AB$155:$AB$1048576,0),MATCH((CUADRO!L$5&amp;$E232),'Hoja de Trabajo para listado'!$AB$151:$BA$151,0)),0)+IFERROR(INDEX('Hoja de Trabajo para listado'!$BC$155:$CB$1048576,MATCH($A232,'Hoja de Trabajo para listado'!$BC$155:$BC$1048576,0),MATCH((CUADRO!L$5&amp;$E232),'Hoja de Trabajo para listado'!$BC$151:$CB$151,0)),0)+IFERROR(INDEX('Hoja de Trabajo para listado'!$DE$153:$DG$274,MATCH($A232,'Hoja de Trabajo para listado'!$DE$153:$DE$1048576,0),MATCH((CUADRO!L$5&amp;$E232),'Hoja de Trabajo para listado'!$DE$151:$DG$151,0)),0)+IFERROR(INDEX('Hoja de Trabajo para listado'!$CD$155:$DC$1048576,MATCH($A232,'Hoja de Trabajo para listado'!$CD$155:$CD$1048576,0),MATCH((CUADRO!L$5&amp;$E232),'Hoja de Trabajo para listado'!$CD$151:$DC$151,0)),0)</f>
        <v>0</v>
      </c>
      <c r="M232" s="243">
        <f ca="1">+IFERROR(INDEX('Hoja de Trabajo para listado'!$A$155:$Z$1048576,MATCH($A232,'Hoja de Trabajo para listado'!$A$155:$A$1048576,0),MATCH((CUADRO!M$5&amp;$E232),'Hoja de Trabajo para listado'!$A$151:$Z$151,0)),0)+IFERROR(INDEX('Hoja de Trabajo para listado'!$AB$155:$BA$1048576,MATCH($A232,'Hoja de Trabajo para listado'!$AB$155:$AB$1048576,0),MATCH((CUADRO!M$5&amp;$E232),'Hoja de Trabajo para listado'!$AB$151:$BA$151,0)),0)+IFERROR(INDEX('Hoja de Trabajo para listado'!$BC$155:$CB$1048576,MATCH($A232,'Hoja de Trabajo para listado'!$BC$155:$BC$1048576,0),MATCH((CUADRO!M$5&amp;$E232),'Hoja de Trabajo para listado'!$BC$151:$CB$151,0)),0)+IFERROR(INDEX('Hoja de Trabajo para listado'!$DE$153:$DG$274,MATCH($A232,'Hoja de Trabajo para listado'!$DE$153:$DE$1048576,0),MATCH((CUADRO!M$5&amp;$E232),'Hoja de Trabajo para listado'!$DE$151:$DG$151,0)),0)+IFERROR(INDEX('Hoja de Trabajo para listado'!$CD$155:$DC$1048576,MATCH($A232,'Hoja de Trabajo para listado'!$CD$155:$CD$1048576,0),MATCH((CUADRO!M$5&amp;$E232),'Hoja de Trabajo para listado'!$CD$151:$DC$151,0)),0)</f>
        <v>0</v>
      </c>
      <c r="N232" s="243">
        <f ca="1">+IFERROR(INDEX('Hoja de Trabajo para listado'!$A$155:$Z$1048576,MATCH($A232,'Hoja de Trabajo para listado'!$A$155:$A$1048576,0),MATCH((CUADRO!N$5&amp;$E232),'Hoja de Trabajo para listado'!$A$151:$Z$151,0)),0)+IFERROR(INDEX('Hoja de Trabajo para listado'!$AB$155:$BA$1048576,MATCH($A232,'Hoja de Trabajo para listado'!$AB$155:$AB$1048576,0),MATCH((CUADRO!N$5&amp;$E232),'Hoja de Trabajo para listado'!$AB$151:$BA$151,0)),0)+IFERROR(INDEX('Hoja de Trabajo para listado'!$BC$155:$CB$1048576,MATCH($A232,'Hoja de Trabajo para listado'!$BC$155:$BC$1048576,0),MATCH((CUADRO!N$5&amp;$E232),'Hoja de Trabajo para listado'!$BC$151:$CB$151,0)),0)+IFERROR(INDEX('Hoja de Trabajo para listado'!$DE$153:$DG$274,MATCH($A232,'Hoja de Trabajo para listado'!$DE$153:$DE$1048576,0),MATCH((CUADRO!N$5&amp;$E232),'Hoja de Trabajo para listado'!$DE$151:$DG$151,0)),0)+IFERROR(INDEX('Hoja de Trabajo para listado'!$CD$155:$DC$1048576,MATCH($A232,'Hoja de Trabajo para listado'!$CD$155:$CD$1048576,0),MATCH((CUADRO!N$5&amp;$E232),'Hoja de Trabajo para listado'!$CD$151:$DC$151,0)),0)</f>
        <v>0</v>
      </c>
      <c r="O232" s="243">
        <f ca="1">+IFERROR(INDEX('Hoja de Trabajo para listado'!$A$155:$Z$1048576,MATCH($A232,'Hoja de Trabajo para listado'!$A$155:$A$1048576,0),MATCH((CUADRO!O$5&amp;$E232),'Hoja de Trabajo para listado'!$A$151:$Z$151,0)),0)+IFERROR(INDEX('Hoja de Trabajo para listado'!$AB$155:$BA$1048576,MATCH($A232,'Hoja de Trabajo para listado'!$AB$155:$AB$1048576,0),MATCH((CUADRO!O$5&amp;$E232),'Hoja de Trabajo para listado'!$AB$151:$BA$151,0)),0)+IFERROR(INDEX('Hoja de Trabajo para listado'!$BC$155:$CB$1048576,MATCH($A232,'Hoja de Trabajo para listado'!$BC$155:$BC$1048576,0),MATCH((CUADRO!O$5&amp;$E232),'Hoja de Trabajo para listado'!$BC$151:$CB$151,0)),0)+IFERROR(INDEX('Hoja de Trabajo para listado'!$DE$153:$DG$274,MATCH($A232,'Hoja de Trabajo para listado'!$DE$153:$DE$1048576,0),MATCH((CUADRO!O$5&amp;$E232),'Hoja de Trabajo para listado'!$DE$151:$DG$151,0)),0)+IFERROR(INDEX('Hoja de Trabajo para listado'!$CD$155:$DC$1048576,MATCH($A232,'Hoja de Trabajo para listado'!$CD$155:$CD$1048576,0),MATCH((CUADRO!O$5&amp;$E232),'Hoja de Trabajo para listado'!$CD$151:$DC$151,0)),0)</f>
        <v>0</v>
      </c>
      <c r="P232" s="243">
        <f ca="1">+IFERROR(INDEX('Hoja de Trabajo para listado'!$A$155:$Z$1048576,MATCH($A232,'Hoja de Trabajo para listado'!$A$155:$A$1048576,0),MATCH((CUADRO!P$5&amp;$E232),'Hoja de Trabajo para listado'!$A$151:$Z$151,0)),0)+IFERROR(INDEX('Hoja de Trabajo para listado'!$AB$155:$BA$1048576,MATCH($A232,'Hoja de Trabajo para listado'!$AB$155:$AB$1048576,0),MATCH((CUADRO!P$5&amp;$E232),'Hoja de Trabajo para listado'!$AB$151:$BA$151,0)),0)+IFERROR(INDEX('Hoja de Trabajo para listado'!$BC$155:$CB$1048576,MATCH($A232,'Hoja de Trabajo para listado'!$BC$155:$BC$1048576,0),MATCH((CUADRO!P$5&amp;$E232),'Hoja de Trabajo para listado'!$BC$151:$CB$151,0)),0)+IFERROR(INDEX('Hoja de Trabajo para listado'!$DE$153:$DG$274,MATCH($A232,'Hoja de Trabajo para listado'!$DE$153:$DE$1048576,0),MATCH((CUADRO!P$5&amp;$E232),'Hoja de Trabajo para listado'!$DE$151:$DG$151,0)),0)+IFERROR(INDEX('Hoja de Trabajo para listado'!$CD$155:$DC$1048576,MATCH($A232,'Hoja de Trabajo para listado'!$CD$155:$CD$1048576,0),MATCH((CUADRO!P$5&amp;$E232),'Hoja de Trabajo para listado'!$CD$151:$DC$151,0)),0)</f>
        <v>0</v>
      </c>
      <c r="Q232" s="243">
        <f ca="1">+IFERROR(INDEX('Hoja de Trabajo para listado'!$A$155:$Z$1048576,MATCH($A232,'Hoja de Trabajo para listado'!$A$155:$A$1048576,0),MATCH((CUADRO!Q$5&amp;$E232),'Hoja de Trabajo para listado'!$A$151:$Z$151,0)),0)+IFERROR(INDEX('Hoja de Trabajo para listado'!$AB$155:$BA$1048576,MATCH($A232,'Hoja de Trabajo para listado'!$AB$155:$AB$1048576,0),MATCH((CUADRO!Q$5&amp;$E232),'Hoja de Trabajo para listado'!$AB$151:$BA$151,0)),0)+IFERROR(INDEX('Hoja de Trabajo para listado'!$BC$155:$CB$1048576,MATCH($A232,'Hoja de Trabajo para listado'!$BC$155:$BC$1048576,0),MATCH((CUADRO!Q$5&amp;$E232),'Hoja de Trabajo para listado'!$BC$151:$CB$151,0)),0)+IFERROR(INDEX('Hoja de Trabajo para listado'!$DE$153:$DG$274,MATCH($A232,'Hoja de Trabajo para listado'!$DE$153:$DE$1048576,0),MATCH((CUADRO!Q$5&amp;$E232),'Hoja de Trabajo para listado'!$DE$151:$DG$151,0)),0)+IFERROR(INDEX('Hoja de Trabajo para listado'!$CD$155:$DC$1048576,MATCH($A232,'Hoja de Trabajo para listado'!$CD$155:$CD$1048576,0),MATCH((CUADRO!Q$5&amp;$E232),'Hoja de Trabajo para listado'!$CD$151:$DC$151,0)),0)</f>
        <v>0</v>
      </c>
      <c r="R232" s="243">
        <f t="shared" ca="1" si="9"/>
        <v>4860.8</v>
      </c>
      <c r="S232" s="243"/>
      <c r="T232" s="243">
        <f ca="1">+T233</f>
        <v>9721.6</v>
      </c>
      <c r="U232" s="242">
        <f t="shared" si="10"/>
        <v>1</v>
      </c>
      <c r="V232" s="333" t="str">
        <f>+VLOOKUP(A232,bd_lista!$A$3:$E$590,5,FALSE)</f>
        <v>Instituciones Descentralizadas</v>
      </c>
      <c r="W232" s="391" t="str">
        <f>+V232</f>
        <v>Instituciones Descentralizadas</v>
      </c>
      <c r="X232" s="242">
        <f>+VLOOKUP(A232,[4]Sheet1!$A$13:$D$744,4,FALSE)</f>
        <v>86</v>
      </c>
      <c r="Y232" s="242" t="str">
        <f>+VLOOKUP(X232,bd_lista!$A$3:$C$590,3,FALSE)</f>
        <v>Ministerio de Medio Ambiente y Agua</v>
      </c>
      <c r="Z232" s="294">
        <f>+X232</f>
        <v>86</v>
      </c>
      <c r="AA232" s="295" t="str">
        <f>+Y232</f>
        <v>Ministerio de Medio Ambiente y Agua</v>
      </c>
    </row>
    <row r="233" spans="1:27" customFormat="1" ht="15" hidden="1" customHeight="1">
      <c r="A233" s="32">
        <v>311</v>
      </c>
      <c r="B233" s="388"/>
      <c r="C233" s="333" t="str">
        <f>+VLOOKUP(A233,bd_lista!$A$3:$C$590,3,FALSE)</f>
        <v>Autoridad de Fisc y Ctrol Soc de Agua Potable Saneam.Básico</v>
      </c>
      <c r="D233" s="390"/>
      <c r="E233" s="333" t="s">
        <v>1305</v>
      </c>
      <c r="F233" s="245">
        <f ca="1">+IFERROR(INDEX('Hoja de Trabajo para listado'!$A$155:$Z$1048576,MATCH($A233,'Hoja de Trabajo para listado'!$A$155:$A$1048576,0),MATCH((CUADRO!F$5&amp;$E233),'Hoja de Trabajo para listado'!$A$151:$Z$151,0)),0)+IFERROR(INDEX('Hoja de Trabajo para listado'!$AB$155:$BA$1048576,MATCH($A233,'Hoja de Trabajo para listado'!$AB$155:$AB$1048576,0),MATCH((CUADRO!F$5&amp;$E233),'Hoja de Trabajo para listado'!$AB$151:$BA$151,0)),0)+IFERROR(INDEX('Hoja de Trabajo para listado'!$BC$155:$CB$1048576,MATCH($A233,'Hoja de Trabajo para listado'!$BC$155:$BC$1048576,0),MATCH((CUADRO!F$5&amp;$E233),'Hoja de Trabajo para listado'!$BC$151:$CB$151,0)),0)+IFERROR(INDEX('Hoja de Trabajo para listado'!$DE$153:$DG$274,MATCH($A233,'Hoja de Trabajo para listado'!$DE$153:$DE$1048576,0),MATCH((CUADRO!F$5&amp;$E233),'Hoja de Trabajo para listado'!$DE$151:$DG$151,0)),0)+IFERROR(INDEX('Hoja de Trabajo para listado'!$CD$155:$DC$1048576,MATCH($A233,'Hoja de Trabajo para listado'!$CD$155:$CD$1048576,0),MATCH((CUADRO!F$5&amp;$E233),'Hoja de Trabajo para listado'!$CD$151:$DC$151,0)),0)</f>
        <v>0</v>
      </c>
      <c r="G233" s="245">
        <f ca="1">+IFERROR(INDEX('Hoja de Trabajo para listado'!$A$155:$Z$1048576,MATCH($A233,'Hoja de Trabajo para listado'!$A$155:$A$1048576,0),MATCH((CUADRO!G$5&amp;$E233),'Hoja de Trabajo para listado'!$A$151:$Z$151,0)),0)+IFERROR(INDEX('Hoja de Trabajo para listado'!$AB$155:$BA$1048576,MATCH($A233,'Hoja de Trabajo para listado'!$AB$155:$AB$1048576,0),MATCH((CUADRO!G$5&amp;$E233),'Hoja de Trabajo para listado'!$AB$151:$BA$151,0)),0)+IFERROR(INDEX('Hoja de Trabajo para listado'!$BC$155:$CB$1048576,MATCH($A233,'Hoja de Trabajo para listado'!$BC$155:$BC$1048576,0),MATCH((CUADRO!G$5&amp;$E233),'Hoja de Trabajo para listado'!$BC$151:$CB$151,0)),0)+IFERROR(INDEX('Hoja de Trabajo para listado'!$DE$153:$DG$274,MATCH($A233,'Hoja de Trabajo para listado'!$DE$153:$DE$1048576,0),MATCH((CUADRO!G$5&amp;$E233),'Hoja de Trabajo para listado'!$DE$151:$DG$151,0)),0)+IFERROR(INDEX('Hoja de Trabajo para listado'!$CD$155:$DC$1048576,MATCH($A233,'Hoja de Trabajo para listado'!$CD$155:$CD$1048576,0),MATCH((CUADRO!G$5&amp;$E233),'Hoja de Trabajo para listado'!$CD$151:$DC$151,0)),0)</f>
        <v>0</v>
      </c>
      <c r="H233" s="245">
        <f ca="1">+IFERROR(INDEX('Hoja de Trabajo para listado'!$A$155:$Z$1048576,MATCH($A233,'Hoja de Trabajo para listado'!$A$155:$A$1048576,0),MATCH((CUADRO!H$5&amp;$E233),'Hoja de Trabajo para listado'!$A$151:$Z$151,0)),0)+IFERROR(INDEX('Hoja de Trabajo para listado'!$AB$155:$BA$1048576,MATCH($A233,'Hoja de Trabajo para listado'!$AB$155:$AB$1048576,0),MATCH((CUADRO!H$5&amp;$E233),'Hoja de Trabajo para listado'!$AB$151:$BA$151,0)),0)+IFERROR(INDEX('Hoja de Trabajo para listado'!$BC$155:$CB$1048576,MATCH($A233,'Hoja de Trabajo para listado'!$BC$155:$BC$1048576,0),MATCH((CUADRO!H$5&amp;$E233),'Hoja de Trabajo para listado'!$BC$151:$CB$151,0)),0)+IFERROR(INDEX('Hoja de Trabajo para listado'!$DE$153:$DG$274,MATCH($A233,'Hoja de Trabajo para listado'!$DE$153:$DE$1048576,0),MATCH((CUADRO!H$5&amp;$E233),'Hoja de Trabajo para listado'!$DE$151:$DG$151,0)),0)+IFERROR(INDEX('Hoja de Trabajo para listado'!$CD$155:$DC$1048576,MATCH($A233,'Hoja de Trabajo para listado'!$CD$155:$CD$1048576,0),MATCH((CUADRO!H$5&amp;$E233),'Hoja de Trabajo para listado'!$CD$151:$DC$151,0)),0)</f>
        <v>0</v>
      </c>
      <c r="I233" s="245">
        <f ca="1">+IFERROR(INDEX('Hoja de Trabajo para listado'!$A$155:$Z$1048576,MATCH($A233,'Hoja de Trabajo para listado'!$A$155:$A$1048576,0),MATCH((CUADRO!I$5&amp;$E233),'Hoja de Trabajo para listado'!$A$151:$Z$151,0)),0)+IFERROR(INDEX('Hoja de Trabajo para listado'!$AB$155:$BA$1048576,MATCH($A233,'Hoja de Trabajo para listado'!$AB$155:$AB$1048576,0),MATCH((CUADRO!I$5&amp;$E233),'Hoja de Trabajo para listado'!$AB$151:$BA$151,0)),0)+IFERROR(INDEX('Hoja de Trabajo para listado'!$BC$155:$CB$1048576,MATCH($A233,'Hoja de Trabajo para listado'!$BC$155:$BC$1048576,0),MATCH((CUADRO!I$5&amp;$E233),'Hoja de Trabajo para listado'!$BC$151:$CB$151,0)),0)+IFERROR(INDEX('Hoja de Trabajo para listado'!$DE$153:$DG$274,MATCH($A233,'Hoja de Trabajo para listado'!$DE$153:$DE$1048576,0),MATCH((CUADRO!I$5&amp;$E233),'Hoja de Trabajo para listado'!$DE$151:$DG$151,0)),0)+IFERROR(INDEX('Hoja de Trabajo para listado'!$CD$155:$DC$1048576,MATCH($A233,'Hoja de Trabajo para listado'!$CD$155:$CD$1048576,0),MATCH((CUADRO!I$5&amp;$E233),'Hoja de Trabajo para listado'!$CD$151:$DC$151,0)),0)</f>
        <v>4860.8</v>
      </c>
      <c r="J233" s="245">
        <f ca="1">+IFERROR(INDEX('Hoja de Trabajo para listado'!$A$155:$Z$1048576,MATCH($A233,'Hoja de Trabajo para listado'!$A$155:$A$1048576,0),MATCH((CUADRO!J$5&amp;$E233),'Hoja de Trabajo para listado'!$A$151:$Z$151,0)),0)+IFERROR(INDEX('Hoja de Trabajo para listado'!$AB$155:$BA$1048576,MATCH($A233,'Hoja de Trabajo para listado'!$AB$155:$AB$1048576,0),MATCH((CUADRO!J$5&amp;$E233),'Hoja de Trabajo para listado'!$AB$151:$BA$151,0)),0)+IFERROR(INDEX('Hoja de Trabajo para listado'!$BC$155:$CB$1048576,MATCH($A233,'Hoja de Trabajo para listado'!$BC$155:$BC$1048576,0),MATCH((CUADRO!J$5&amp;$E233),'Hoja de Trabajo para listado'!$BC$151:$CB$151,0)),0)+IFERROR(INDEX('Hoja de Trabajo para listado'!$DE$153:$DG$274,MATCH($A233,'Hoja de Trabajo para listado'!$DE$153:$DE$1048576,0),MATCH((CUADRO!J$5&amp;$E233),'Hoja de Trabajo para listado'!$DE$151:$DG$151,0)),0)+IFERROR(INDEX('Hoja de Trabajo para listado'!$CD$155:$DC$1048576,MATCH($A233,'Hoja de Trabajo para listado'!$CD$155:$CD$1048576,0),MATCH((CUADRO!J$5&amp;$E233),'Hoja de Trabajo para listado'!$CD$151:$DC$151,0)),0)</f>
        <v>0</v>
      </c>
      <c r="K233" s="245">
        <f ca="1">+IFERROR(INDEX('Hoja de Trabajo para listado'!$A$155:$Z$1048576,MATCH($A233,'Hoja de Trabajo para listado'!$A$155:$A$1048576,0),MATCH((CUADRO!K$5&amp;$E233),'Hoja de Trabajo para listado'!$A$151:$Z$151,0)),0)+IFERROR(INDEX('Hoja de Trabajo para listado'!$AB$155:$BA$1048576,MATCH($A233,'Hoja de Trabajo para listado'!$AB$155:$AB$1048576,0),MATCH((CUADRO!K$5&amp;$E233),'Hoja de Trabajo para listado'!$AB$151:$BA$151,0)),0)+IFERROR(INDEX('Hoja de Trabajo para listado'!$BC$155:$CB$1048576,MATCH($A233,'Hoja de Trabajo para listado'!$BC$155:$BC$1048576,0),MATCH((CUADRO!K$5&amp;$E233),'Hoja de Trabajo para listado'!$BC$151:$CB$151,0)),0)+IFERROR(INDEX('Hoja de Trabajo para listado'!$DE$153:$DG$274,MATCH($A233,'Hoja de Trabajo para listado'!$DE$153:$DE$1048576,0),MATCH((CUADRO!K$5&amp;$E233),'Hoja de Trabajo para listado'!$DE$151:$DG$151,0)),0)+IFERROR(INDEX('Hoja de Trabajo para listado'!$CD$155:$DC$1048576,MATCH($A233,'Hoja de Trabajo para listado'!$CD$155:$CD$1048576,0),MATCH((CUADRO!K$5&amp;$E233),'Hoja de Trabajo para listado'!$CD$151:$DC$151,0)),0)</f>
        <v>0</v>
      </c>
      <c r="L233" s="245">
        <f ca="1">+IFERROR(INDEX('Hoja de Trabajo para listado'!$A$155:$Z$1048576,MATCH($A233,'Hoja de Trabajo para listado'!$A$155:$A$1048576,0),MATCH((CUADRO!L$5&amp;$E233),'Hoja de Trabajo para listado'!$A$151:$Z$151,0)),0)+IFERROR(INDEX('Hoja de Trabajo para listado'!$AB$155:$BA$1048576,MATCH($A233,'Hoja de Trabajo para listado'!$AB$155:$AB$1048576,0),MATCH((CUADRO!L$5&amp;$E233),'Hoja de Trabajo para listado'!$AB$151:$BA$151,0)),0)+IFERROR(INDEX('Hoja de Trabajo para listado'!$BC$155:$CB$1048576,MATCH($A233,'Hoja de Trabajo para listado'!$BC$155:$BC$1048576,0),MATCH((CUADRO!L$5&amp;$E233),'Hoja de Trabajo para listado'!$BC$151:$CB$151,0)),0)+IFERROR(INDEX('Hoja de Trabajo para listado'!$DE$153:$DG$274,MATCH($A233,'Hoja de Trabajo para listado'!$DE$153:$DE$1048576,0),MATCH((CUADRO!L$5&amp;$E233),'Hoja de Trabajo para listado'!$DE$151:$DG$151,0)),0)+IFERROR(INDEX('Hoja de Trabajo para listado'!$CD$155:$DC$1048576,MATCH($A233,'Hoja de Trabajo para listado'!$CD$155:$CD$1048576,0),MATCH((CUADRO!L$5&amp;$E233),'Hoja de Trabajo para listado'!$CD$151:$DC$151,0)),0)</f>
        <v>0</v>
      </c>
      <c r="M233" s="245">
        <f ca="1">+IFERROR(INDEX('Hoja de Trabajo para listado'!$A$155:$Z$1048576,MATCH($A233,'Hoja de Trabajo para listado'!$A$155:$A$1048576,0),MATCH((CUADRO!M$5&amp;$E233),'Hoja de Trabajo para listado'!$A$151:$Z$151,0)),0)+IFERROR(INDEX('Hoja de Trabajo para listado'!$AB$155:$BA$1048576,MATCH($A233,'Hoja de Trabajo para listado'!$AB$155:$AB$1048576,0),MATCH((CUADRO!M$5&amp;$E233),'Hoja de Trabajo para listado'!$AB$151:$BA$151,0)),0)+IFERROR(INDEX('Hoja de Trabajo para listado'!$BC$155:$CB$1048576,MATCH($A233,'Hoja de Trabajo para listado'!$BC$155:$BC$1048576,0),MATCH((CUADRO!M$5&amp;$E233),'Hoja de Trabajo para listado'!$BC$151:$CB$151,0)),0)+IFERROR(INDEX('Hoja de Trabajo para listado'!$DE$153:$DG$274,MATCH($A233,'Hoja de Trabajo para listado'!$DE$153:$DE$1048576,0),MATCH((CUADRO!M$5&amp;$E233),'Hoja de Trabajo para listado'!$DE$151:$DG$151,0)),0)+IFERROR(INDEX('Hoja de Trabajo para listado'!$CD$155:$DC$1048576,MATCH($A233,'Hoja de Trabajo para listado'!$CD$155:$CD$1048576,0),MATCH((CUADRO!M$5&amp;$E233),'Hoja de Trabajo para listado'!$CD$151:$DC$151,0)),0)</f>
        <v>0</v>
      </c>
      <c r="N233" s="245">
        <f ca="1">+IFERROR(INDEX('Hoja de Trabajo para listado'!$A$155:$Z$1048576,MATCH($A233,'Hoja de Trabajo para listado'!$A$155:$A$1048576,0),MATCH((CUADRO!N$5&amp;$E233),'Hoja de Trabajo para listado'!$A$151:$Z$151,0)),0)+IFERROR(INDEX('Hoja de Trabajo para listado'!$AB$155:$BA$1048576,MATCH($A233,'Hoja de Trabajo para listado'!$AB$155:$AB$1048576,0),MATCH((CUADRO!N$5&amp;$E233),'Hoja de Trabajo para listado'!$AB$151:$BA$151,0)),0)+IFERROR(INDEX('Hoja de Trabajo para listado'!$BC$155:$CB$1048576,MATCH($A233,'Hoja de Trabajo para listado'!$BC$155:$BC$1048576,0),MATCH((CUADRO!N$5&amp;$E233),'Hoja de Trabajo para listado'!$BC$151:$CB$151,0)),0)+IFERROR(INDEX('Hoja de Trabajo para listado'!$DE$153:$DG$274,MATCH($A233,'Hoja de Trabajo para listado'!$DE$153:$DE$1048576,0),MATCH((CUADRO!N$5&amp;$E233),'Hoja de Trabajo para listado'!$DE$151:$DG$151,0)),0)+IFERROR(INDEX('Hoja de Trabajo para listado'!$CD$155:$DC$1048576,MATCH($A233,'Hoja de Trabajo para listado'!$CD$155:$CD$1048576,0),MATCH((CUADRO!N$5&amp;$E233),'Hoja de Trabajo para listado'!$CD$151:$DC$151,0)),0)</f>
        <v>0</v>
      </c>
      <c r="O233" s="245">
        <f ca="1">+IFERROR(INDEX('Hoja de Trabajo para listado'!$A$155:$Z$1048576,MATCH($A233,'Hoja de Trabajo para listado'!$A$155:$A$1048576,0),MATCH((CUADRO!O$5&amp;$E233),'Hoja de Trabajo para listado'!$A$151:$Z$151,0)),0)+IFERROR(INDEX('Hoja de Trabajo para listado'!$AB$155:$BA$1048576,MATCH($A233,'Hoja de Trabajo para listado'!$AB$155:$AB$1048576,0),MATCH((CUADRO!O$5&amp;$E233),'Hoja de Trabajo para listado'!$AB$151:$BA$151,0)),0)+IFERROR(INDEX('Hoja de Trabajo para listado'!$BC$155:$CB$1048576,MATCH($A233,'Hoja de Trabajo para listado'!$BC$155:$BC$1048576,0),MATCH((CUADRO!O$5&amp;$E233),'Hoja de Trabajo para listado'!$BC$151:$CB$151,0)),0)+IFERROR(INDEX('Hoja de Trabajo para listado'!$DE$153:$DG$274,MATCH($A233,'Hoja de Trabajo para listado'!$DE$153:$DE$1048576,0),MATCH((CUADRO!O$5&amp;$E233),'Hoja de Trabajo para listado'!$DE$151:$DG$151,0)),0)+IFERROR(INDEX('Hoja de Trabajo para listado'!$CD$155:$DC$1048576,MATCH($A233,'Hoja de Trabajo para listado'!$CD$155:$CD$1048576,0),MATCH((CUADRO!O$5&amp;$E233),'Hoja de Trabajo para listado'!$CD$151:$DC$151,0)),0)</f>
        <v>0</v>
      </c>
      <c r="P233" s="245">
        <f ca="1">+IFERROR(INDEX('Hoja de Trabajo para listado'!$A$155:$Z$1048576,MATCH($A233,'Hoja de Trabajo para listado'!$A$155:$A$1048576,0),MATCH((CUADRO!P$5&amp;$E233),'Hoja de Trabajo para listado'!$A$151:$Z$151,0)),0)+IFERROR(INDEX('Hoja de Trabajo para listado'!$AB$155:$BA$1048576,MATCH($A233,'Hoja de Trabajo para listado'!$AB$155:$AB$1048576,0),MATCH((CUADRO!P$5&amp;$E233),'Hoja de Trabajo para listado'!$AB$151:$BA$151,0)),0)+IFERROR(INDEX('Hoja de Trabajo para listado'!$BC$155:$CB$1048576,MATCH($A233,'Hoja de Trabajo para listado'!$BC$155:$BC$1048576,0),MATCH((CUADRO!P$5&amp;$E233),'Hoja de Trabajo para listado'!$BC$151:$CB$151,0)),0)+IFERROR(INDEX('Hoja de Trabajo para listado'!$DE$153:$DG$274,MATCH($A233,'Hoja de Trabajo para listado'!$DE$153:$DE$1048576,0),MATCH((CUADRO!P$5&amp;$E233),'Hoja de Trabajo para listado'!$DE$151:$DG$151,0)),0)+IFERROR(INDEX('Hoja de Trabajo para listado'!$CD$155:$DC$1048576,MATCH($A233,'Hoja de Trabajo para listado'!$CD$155:$CD$1048576,0),MATCH((CUADRO!P$5&amp;$E233),'Hoja de Trabajo para listado'!$CD$151:$DC$151,0)),0)</f>
        <v>0</v>
      </c>
      <c r="Q233" s="245">
        <f ca="1">+IFERROR(INDEX('Hoja de Trabajo para listado'!$A$155:$Z$1048576,MATCH($A233,'Hoja de Trabajo para listado'!$A$155:$A$1048576,0),MATCH((CUADRO!Q$5&amp;$E233),'Hoja de Trabajo para listado'!$A$151:$Z$151,0)),0)+IFERROR(INDEX('Hoja de Trabajo para listado'!$AB$155:$BA$1048576,MATCH($A233,'Hoja de Trabajo para listado'!$AB$155:$AB$1048576,0),MATCH((CUADRO!Q$5&amp;$E233),'Hoja de Trabajo para listado'!$AB$151:$BA$151,0)),0)+IFERROR(INDEX('Hoja de Trabajo para listado'!$BC$155:$CB$1048576,MATCH($A233,'Hoja de Trabajo para listado'!$BC$155:$BC$1048576,0),MATCH((CUADRO!Q$5&amp;$E233),'Hoja de Trabajo para listado'!$BC$151:$CB$151,0)),0)+IFERROR(INDEX('Hoja de Trabajo para listado'!$DE$153:$DG$274,MATCH($A233,'Hoja de Trabajo para listado'!$DE$153:$DE$1048576,0),MATCH((CUADRO!Q$5&amp;$E233),'Hoja de Trabajo para listado'!$DE$151:$DG$151,0)),0)+IFERROR(INDEX('Hoja de Trabajo para listado'!$CD$155:$DC$1048576,MATCH($A233,'Hoja de Trabajo para listado'!$CD$155:$CD$1048576,0),MATCH((CUADRO!Q$5&amp;$E233),'Hoja de Trabajo para listado'!$CD$151:$DC$151,0)),0)</f>
        <v>0</v>
      </c>
      <c r="R233" s="245">
        <f t="shared" ca="1" si="9"/>
        <v>4860.8</v>
      </c>
      <c r="S233" s="245">
        <f ca="1">+R232+R233</f>
        <v>9721.6</v>
      </c>
      <c r="T233" s="245">
        <f ca="1">+S233</f>
        <v>9721.6</v>
      </c>
      <c r="U233" s="244">
        <f t="shared" si="10"/>
        <v>2</v>
      </c>
      <c r="V233" s="333" t="str">
        <f>+VLOOKUP(A233,bd_lista!$A$3:$E$590,5,FALSE)</f>
        <v>Instituciones Descentralizadas</v>
      </c>
      <c r="W233" s="392"/>
      <c r="X233" s="242">
        <f>+VLOOKUP(A233,[4]Sheet1!$A$13:$D$744,4,FALSE)</f>
        <v>86</v>
      </c>
      <c r="Y233" s="242" t="str">
        <f>+VLOOKUP(X233,bd_lista!$A$3:$C$590,3,FALSE)</f>
        <v>Ministerio de Medio Ambiente y Agua</v>
      </c>
      <c r="Z233" s="292"/>
      <c r="AA233" s="293"/>
    </row>
    <row r="234" spans="1:27" ht="16.5" customHeight="1">
      <c r="A234" s="32">
        <v>312</v>
      </c>
      <c r="B234" s="387">
        <f>+A234</f>
        <v>312</v>
      </c>
      <c r="C234" s="247" t="str">
        <f>+VLOOKUP(A234,bd_lista!$A$3:$C$590,3,FALSE)</f>
        <v>Autoridad de Fiscalizac. y Control Soc de Bosques y Tierras</v>
      </c>
      <c r="D234" s="389" t="str">
        <f>+C234</f>
        <v>Autoridad de Fiscalizac. y Control Soc de Bosques y Tierras</v>
      </c>
      <c r="E234" s="247" t="s">
        <v>1304</v>
      </c>
      <c r="F234" s="243">
        <f ca="1">+IFERROR(INDEX('Hoja de Trabajo para listado'!$A$155:$Z$1048576,MATCH($A234,'Hoja de Trabajo para listado'!$A$155:$A$1048576,0),MATCH((CUADRO!F$5&amp;$E234),'Hoja de Trabajo para listado'!$A$151:$Z$151,0)),0)+IFERROR(INDEX('Hoja de Trabajo para listado'!$AB$155:$BA$1048576,MATCH($A234,'Hoja de Trabajo para listado'!$AB$155:$AB$1048576,0),MATCH((CUADRO!F$5&amp;$E234),'Hoja de Trabajo para listado'!$AB$151:$BA$151,0)),0)+IFERROR(INDEX('Hoja de Trabajo para listado'!$BC$155:$CB$1048576,MATCH($A234,'Hoja de Trabajo para listado'!$BC$155:$BC$1048576,0),MATCH((CUADRO!F$5&amp;$E234),'Hoja de Trabajo para listado'!$BC$151:$CB$151,0)),0)+IFERROR(INDEX('Hoja de Trabajo para listado'!$DE$153:$DG$274,MATCH($A234,'Hoja de Trabajo para listado'!$DE$153:$DE$1048576,0),MATCH((CUADRO!F$5&amp;$E234),'Hoja de Trabajo para listado'!$DE$151:$DG$151,0)),0)+IFERROR(INDEX('Hoja de Trabajo para listado'!$CD$155:$DC$1048576,MATCH($A234,'Hoja de Trabajo para listado'!$CD$155:$CD$1048576,0),MATCH((CUADRO!F$5&amp;$E234),'Hoja de Trabajo para listado'!$CD$151:$DC$151,0)),0)</f>
        <v>0</v>
      </c>
      <c r="G234" s="243">
        <f ca="1">+IFERROR(INDEX('Hoja de Trabajo para listado'!$A$155:$Z$1048576,MATCH($A234,'Hoja de Trabajo para listado'!$A$155:$A$1048576,0),MATCH((CUADRO!G$5&amp;$E234),'Hoja de Trabajo para listado'!$A$151:$Z$151,0)),0)+IFERROR(INDEX('Hoja de Trabajo para listado'!$AB$155:$BA$1048576,MATCH($A234,'Hoja de Trabajo para listado'!$AB$155:$AB$1048576,0),MATCH((CUADRO!G$5&amp;$E234),'Hoja de Trabajo para listado'!$AB$151:$BA$151,0)),0)+IFERROR(INDEX('Hoja de Trabajo para listado'!$BC$155:$CB$1048576,MATCH($A234,'Hoja de Trabajo para listado'!$BC$155:$BC$1048576,0),MATCH((CUADRO!G$5&amp;$E234),'Hoja de Trabajo para listado'!$BC$151:$CB$151,0)),0)+IFERROR(INDEX('Hoja de Trabajo para listado'!$DE$153:$DG$274,MATCH($A234,'Hoja de Trabajo para listado'!$DE$153:$DE$1048576,0),MATCH((CUADRO!G$5&amp;$E234),'Hoja de Trabajo para listado'!$DE$151:$DG$151,0)),0)+IFERROR(INDEX('Hoja de Trabajo para listado'!$CD$155:$DC$1048576,MATCH($A234,'Hoja de Trabajo para listado'!$CD$155:$CD$1048576,0),MATCH((CUADRO!G$5&amp;$E234),'Hoja de Trabajo para listado'!$CD$151:$DC$151,0)),0)</f>
        <v>0</v>
      </c>
      <c r="H234" s="243">
        <f ca="1">+IFERROR(INDEX('Hoja de Trabajo para listado'!$A$155:$Z$1048576,MATCH($A234,'Hoja de Trabajo para listado'!$A$155:$A$1048576,0),MATCH((CUADRO!H$5&amp;$E234),'Hoja de Trabajo para listado'!$A$151:$Z$151,0)),0)+IFERROR(INDEX('Hoja de Trabajo para listado'!$AB$155:$BA$1048576,MATCH($A234,'Hoja de Trabajo para listado'!$AB$155:$AB$1048576,0),MATCH((CUADRO!H$5&amp;$E234),'Hoja de Trabajo para listado'!$AB$151:$BA$151,0)),0)+IFERROR(INDEX('Hoja de Trabajo para listado'!$BC$155:$CB$1048576,MATCH($A234,'Hoja de Trabajo para listado'!$BC$155:$BC$1048576,0),MATCH((CUADRO!H$5&amp;$E234),'Hoja de Trabajo para listado'!$BC$151:$CB$151,0)),0)+IFERROR(INDEX('Hoja de Trabajo para listado'!$DE$153:$DG$274,MATCH($A234,'Hoja de Trabajo para listado'!$DE$153:$DE$1048576,0),MATCH((CUADRO!H$5&amp;$E234),'Hoja de Trabajo para listado'!$DE$151:$DG$151,0)),0)+IFERROR(INDEX('Hoja de Trabajo para listado'!$CD$155:$DC$1048576,MATCH($A234,'Hoja de Trabajo para listado'!$CD$155:$CD$1048576,0),MATCH((CUADRO!H$5&amp;$E234),'Hoja de Trabajo para listado'!$CD$151:$DC$151,0)),0)</f>
        <v>0</v>
      </c>
      <c r="I234" s="243">
        <f ca="1">+IFERROR(INDEX('Hoja de Trabajo para listado'!$A$155:$Z$1048576,MATCH($A234,'Hoja de Trabajo para listado'!$A$155:$A$1048576,0),MATCH((CUADRO!I$5&amp;$E234),'Hoja de Trabajo para listado'!$A$151:$Z$151,0)),0)+IFERROR(INDEX('Hoja de Trabajo para listado'!$AB$155:$BA$1048576,MATCH($A234,'Hoja de Trabajo para listado'!$AB$155:$AB$1048576,0),MATCH((CUADRO!I$5&amp;$E234),'Hoja de Trabajo para listado'!$AB$151:$BA$151,0)),0)+IFERROR(INDEX('Hoja de Trabajo para listado'!$BC$155:$CB$1048576,MATCH($A234,'Hoja de Trabajo para listado'!$BC$155:$BC$1048576,0),MATCH((CUADRO!I$5&amp;$E234),'Hoja de Trabajo para listado'!$BC$151:$CB$151,0)),0)+IFERROR(INDEX('Hoja de Trabajo para listado'!$DE$153:$DG$274,MATCH($A234,'Hoja de Trabajo para listado'!$DE$153:$DE$1048576,0),MATCH((CUADRO!I$5&amp;$E234),'Hoja de Trabajo para listado'!$DE$151:$DG$151,0)),0)+IFERROR(INDEX('Hoja de Trabajo para listado'!$CD$155:$DC$1048576,MATCH($A234,'Hoja de Trabajo para listado'!$CD$155:$CD$1048576,0),MATCH((CUADRO!I$5&amp;$E234),'Hoja de Trabajo para listado'!$CD$151:$DC$151,0)),0)</f>
        <v>0</v>
      </c>
      <c r="J234" s="243">
        <f ca="1">+IFERROR(INDEX('Hoja de Trabajo para listado'!$A$155:$Z$1048576,MATCH($A234,'Hoja de Trabajo para listado'!$A$155:$A$1048576,0),MATCH((CUADRO!J$5&amp;$E234),'Hoja de Trabajo para listado'!$A$151:$Z$151,0)),0)+IFERROR(INDEX('Hoja de Trabajo para listado'!$AB$155:$BA$1048576,MATCH($A234,'Hoja de Trabajo para listado'!$AB$155:$AB$1048576,0),MATCH((CUADRO!J$5&amp;$E234),'Hoja de Trabajo para listado'!$AB$151:$BA$151,0)),0)+IFERROR(INDEX('Hoja de Trabajo para listado'!$BC$155:$CB$1048576,MATCH($A234,'Hoja de Trabajo para listado'!$BC$155:$BC$1048576,0),MATCH((CUADRO!J$5&amp;$E234),'Hoja de Trabajo para listado'!$BC$151:$CB$151,0)),0)+IFERROR(INDEX('Hoja de Trabajo para listado'!$DE$153:$DG$274,MATCH($A234,'Hoja de Trabajo para listado'!$DE$153:$DE$1048576,0),MATCH((CUADRO!J$5&amp;$E234),'Hoja de Trabajo para listado'!$DE$151:$DG$151,0)),0)+IFERROR(INDEX('Hoja de Trabajo para listado'!$CD$155:$DC$1048576,MATCH($A234,'Hoja de Trabajo para listado'!$CD$155:$CD$1048576,0),MATCH((CUADRO!J$5&amp;$E234),'Hoja de Trabajo para listado'!$CD$151:$DC$151,0)),0)</f>
        <v>0</v>
      </c>
      <c r="K234" s="243">
        <f ca="1">+IFERROR(INDEX('Hoja de Trabajo para listado'!$A$155:$Z$1048576,MATCH($A234,'Hoja de Trabajo para listado'!$A$155:$A$1048576,0),MATCH((CUADRO!K$5&amp;$E234),'Hoja de Trabajo para listado'!$A$151:$Z$151,0)),0)+IFERROR(INDEX('Hoja de Trabajo para listado'!$AB$155:$BA$1048576,MATCH($A234,'Hoja de Trabajo para listado'!$AB$155:$AB$1048576,0),MATCH((CUADRO!K$5&amp;$E234),'Hoja de Trabajo para listado'!$AB$151:$BA$151,0)),0)+IFERROR(INDEX('Hoja de Trabajo para listado'!$BC$155:$CB$1048576,MATCH($A234,'Hoja de Trabajo para listado'!$BC$155:$BC$1048576,0),MATCH((CUADRO!K$5&amp;$E234),'Hoja de Trabajo para listado'!$BC$151:$CB$151,0)),0)+IFERROR(INDEX('Hoja de Trabajo para listado'!$DE$153:$DG$274,MATCH($A234,'Hoja de Trabajo para listado'!$DE$153:$DE$1048576,0),MATCH((CUADRO!K$5&amp;$E234),'Hoja de Trabajo para listado'!$DE$151:$DG$151,0)),0)+IFERROR(INDEX('Hoja de Trabajo para listado'!$CD$155:$DC$1048576,MATCH($A234,'Hoja de Trabajo para listado'!$CD$155:$CD$1048576,0),MATCH((CUADRO!K$5&amp;$E234),'Hoja de Trabajo para listado'!$CD$151:$DC$151,0)),0)</f>
        <v>0</v>
      </c>
      <c r="L234" s="243">
        <f ca="1">+IFERROR(INDEX('Hoja de Trabajo para listado'!$A$155:$Z$1048576,MATCH($A234,'Hoja de Trabajo para listado'!$A$155:$A$1048576,0),MATCH((CUADRO!L$5&amp;$E234),'Hoja de Trabajo para listado'!$A$151:$Z$151,0)),0)+IFERROR(INDEX('Hoja de Trabajo para listado'!$AB$155:$BA$1048576,MATCH($A234,'Hoja de Trabajo para listado'!$AB$155:$AB$1048576,0),MATCH((CUADRO!L$5&amp;$E234),'Hoja de Trabajo para listado'!$AB$151:$BA$151,0)),0)+IFERROR(INDEX('Hoja de Trabajo para listado'!$BC$155:$CB$1048576,MATCH($A234,'Hoja de Trabajo para listado'!$BC$155:$BC$1048576,0),MATCH((CUADRO!L$5&amp;$E234),'Hoja de Trabajo para listado'!$BC$151:$CB$151,0)),0)+IFERROR(INDEX('Hoja de Trabajo para listado'!$DE$153:$DG$274,MATCH($A234,'Hoja de Trabajo para listado'!$DE$153:$DE$1048576,0),MATCH((CUADRO!L$5&amp;$E234),'Hoja de Trabajo para listado'!$DE$151:$DG$151,0)),0)+IFERROR(INDEX('Hoja de Trabajo para listado'!$CD$155:$DC$1048576,MATCH($A234,'Hoja de Trabajo para listado'!$CD$155:$CD$1048576,0),MATCH((CUADRO!L$5&amp;$E234),'Hoja de Trabajo para listado'!$CD$151:$DC$151,0)),0)</f>
        <v>0</v>
      </c>
      <c r="M234" s="243">
        <f ca="1">+IFERROR(INDEX('Hoja de Trabajo para listado'!$A$155:$Z$1048576,MATCH($A234,'Hoja de Trabajo para listado'!$A$155:$A$1048576,0),MATCH((CUADRO!M$5&amp;$E234),'Hoja de Trabajo para listado'!$A$151:$Z$151,0)),0)+IFERROR(INDEX('Hoja de Trabajo para listado'!$AB$155:$BA$1048576,MATCH($A234,'Hoja de Trabajo para listado'!$AB$155:$AB$1048576,0),MATCH((CUADRO!M$5&amp;$E234),'Hoja de Trabajo para listado'!$AB$151:$BA$151,0)),0)+IFERROR(INDEX('Hoja de Trabajo para listado'!$BC$155:$CB$1048576,MATCH($A234,'Hoja de Trabajo para listado'!$BC$155:$BC$1048576,0),MATCH((CUADRO!M$5&amp;$E234),'Hoja de Trabajo para listado'!$BC$151:$CB$151,0)),0)+IFERROR(INDEX('Hoja de Trabajo para listado'!$DE$153:$DG$274,MATCH($A234,'Hoja de Trabajo para listado'!$DE$153:$DE$1048576,0),MATCH((CUADRO!M$5&amp;$E234),'Hoja de Trabajo para listado'!$DE$151:$DG$151,0)),0)+IFERROR(INDEX('Hoja de Trabajo para listado'!$CD$155:$DC$1048576,MATCH($A234,'Hoja de Trabajo para listado'!$CD$155:$CD$1048576,0),MATCH((CUADRO!M$5&amp;$E234),'Hoja de Trabajo para listado'!$CD$151:$DC$151,0)),0)</f>
        <v>0</v>
      </c>
      <c r="N234" s="243">
        <f ca="1">+IFERROR(INDEX('Hoja de Trabajo para listado'!$A$155:$Z$1048576,MATCH($A234,'Hoja de Trabajo para listado'!$A$155:$A$1048576,0),MATCH((CUADRO!N$5&amp;$E234),'Hoja de Trabajo para listado'!$A$151:$Z$151,0)),0)+IFERROR(INDEX('Hoja de Trabajo para listado'!$AB$155:$BA$1048576,MATCH($A234,'Hoja de Trabajo para listado'!$AB$155:$AB$1048576,0),MATCH((CUADRO!N$5&amp;$E234),'Hoja de Trabajo para listado'!$AB$151:$BA$151,0)),0)+IFERROR(INDEX('Hoja de Trabajo para listado'!$BC$155:$CB$1048576,MATCH($A234,'Hoja de Trabajo para listado'!$BC$155:$BC$1048576,0),MATCH((CUADRO!N$5&amp;$E234),'Hoja de Trabajo para listado'!$BC$151:$CB$151,0)),0)+IFERROR(INDEX('Hoja de Trabajo para listado'!$DE$153:$DG$274,MATCH($A234,'Hoja de Trabajo para listado'!$DE$153:$DE$1048576,0),MATCH((CUADRO!N$5&amp;$E234),'Hoja de Trabajo para listado'!$DE$151:$DG$151,0)),0)+IFERROR(INDEX('Hoja de Trabajo para listado'!$CD$155:$DC$1048576,MATCH($A234,'Hoja de Trabajo para listado'!$CD$155:$CD$1048576,0),MATCH((CUADRO!N$5&amp;$E234),'Hoja de Trabajo para listado'!$CD$151:$DC$151,0)),0)</f>
        <v>0</v>
      </c>
      <c r="O234" s="243">
        <f ca="1">+IFERROR(INDEX('Hoja de Trabajo para listado'!$A$155:$Z$1048576,MATCH($A234,'Hoja de Trabajo para listado'!$A$155:$A$1048576,0),MATCH((CUADRO!O$5&amp;$E234),'Hoja de Trabajo para listado'!$A$151:$Z$151,0)),0)+IFERROR(INDEX('Hoja de Trabajo para listado'!$AB$155:$BA$1048576,MATCH($A234,'Hoja de Trabajo para listado'!$AB$155:$AB$1048576,0),MATCH((CUADRO!O$5&amp;$E234),'Hoja de Trabajo para listado'!$AB$151:$BA$151,0)),0)+IFERROR(INDEX('Hoja de Trabajo para listado'!$BC$155:$CB$1048576,MATCH($A234,'Hoja de Trabajo para listado'!$BC$155:$BC$1048576,0),MATCH((CUADRO!O$5&amp;$E234),'Hoja de Trabajo para listado'!$BC$151:$CB$151,0)),0)+IFERROR(INDEX('Hoja de Trabajo para listado'!$DE$153:$DG$274,MATCH($A234,'Hoja de Trabajo para listado'!$DE$153:$DE$1048576,0),MATCH((CUADRO!O$5&amp;$E234),'Hoja de Trabajo para listado'!$DE$151:$DG$151,0)),0)+IFERROR(INDEX('Hoja de Trabajo para listado'!$CD$155:$DC$1048576,MATCH($A234,'Hoja de Trabajo para listado'!$CD$155:$CD$1048576,0),MATCH((CUADRO!O$5&amp;$E234),'Hoja de Trabajo para listado'!$CD$151:$DC$151,0)),0)</f>
        <v>0</v>
      </c>
      <c r="P234" s="243">
        <f ca="1">+IFERROR(INDEX('Hoja de Trabajo para listado'!$A$155:$Z$1048576,MATCH($A234,'Hoja de Trabajo para listado'!$A$155:$A$1048576,0),MATCH((CUADRO!P$5&amp;$E234),'Hoja de Trabajo para listado'!$A$151:$Z$151,0)),0)+IFERROR(INDEX('Hoja de Trabajo para listado'!$AB$155:$BA$1048576,MATCH($A234,'Hoja de Trabajo para listado'!$AB$155:$AB$1048576,0),MATCH((CUADRO!P$5&amp;$E234),'Hoja de Trabajo para listado'!$AB$151:$BA$151,0)),0)+IFERROR(INDEX('Hoja de Trabajo para listado'!$BC$155:$CB$1048576,MATCH($A234,'Hoja de Trabajo para listado'!$BC$155:$BC$1048576,0),MATCH((CUADRO!P$5&amp;$E234),'Hoja de Trabajo para listado'!$BC$151:$CB$151,0)),0)+IFERROR(INDEX('Hoja de Trabajo para listado'!$DE$153:$DG$274,MATCH($A234,'Hoja de Trabajo para listado'!$DE$153:$DE$1048576,0),MATCH((CUADRO!P$5&amp;$E234),'Hoja de Trabajo para listado'!$DE$151:$DG$151,0)),0)+IFERROR(INDEX('Hoja de Trabajo para listado'!$CD$155:$DC$1048576,MATCH($A234,'Hoja de Trabajo para listado'!$CD$155:$CD$1048576,0),MATCH((CUADRO!P$5&amp;$E234),'Hoja de Trabajo para listado'!$CD$151:$DC$151,0)),0)</f>
        <v>0</v>
      </c>
      <c r="Q234" s="243">
        <f ca="1">+IFERROR(INDEX('Hoja de Trabajo para listado'!$A$155:$Z$1048576,MATCH($A234,'Hoja de Trabajo para listado'!$A$155:$A$1048576,0),MATCH((CUADRO!Q$5&amp;$E234),'Hoja de Trabajo para listado'!$A$151:$Z$151,0)),0)+IFERROR(INDEX('Hoja de Trabajo para listado'!$AB$155:$BA$1048576,MATCH($A234,'Hoja de Trabajo para listado'!$AB$155:$AB$1048576,0),MATCH((CUADRO!Q$5&amp;$E234),'Hoja de Trabajo para listado'!$AB$151:$BA$151,0)),0)+IFERROR(INDEX('Hoja de Trabajo para listado'!$BC$155:$CB$1048576,MATCH($A234,'Hoja de Trabajo para listado'!$BC$155:$BC$1048576,0),MATCH((CUADRO!Q$5&amp;$E234),'Hoja de Trabajo para listado'!$BC$151:$CB$151,0)),0)+IFERROR(INDEX('Hoja de Trabajo para listado'!$DE$153:$DG$274,MATCH($A234,'Hoja de Trabajo para listado'!$DE$153:$DE$1048576,0),MATCH((CUADRO!Q$5&amp;$E234),'Hoja de Trabajo para listado'!$DE$151:$DG$151,0)),0)+IFERROR(INDEX('Hoja de Trabajo para listado'!$CD$155:$DC$1048576,MATCH($A234,'Hoja de Trabajo para listado'!$CD$155:$CD$1048576,0),MATCH((CUADRO!Q$5&amp;$E234),'Hoja de Trabajo para listado'!$CD$151:$DC$151,0)),0)</f>
        <v>0</v>
      </c>
      <c r="R234" s="243">
        <f t="shared" ca="1" si="9"/>
        <v>0</v>
      </c>
      <c r="S234" s="243"/>
      <c r="T234" s="243">
        <f ca="1">+T235</f>
        <v>9007373.2099999972</v>
      </c>
      <c r="U234" s="242">
        <f t="shared" si="10"/>
        <v>1</v>
      </c>
      <c r="V234" s="333" t="str">
        <f>+VLOOKUP(A234,bd_lista!$A$3:$E$590,5,FALSE)</f>
        <v>Instituciones Descentralizadas</v>
      </c>
      <c r="W234" s="391" t="str">
        <f>+V234</f>
        <v>Instituciones Descentralizadas</v>
      </c>
      <c r="X234" s="242">
        <f>+VLOOKUP(A234,[4]Sheet1!$A$13:$D$744,4,FALSE)</f>
        <v>86</v>
      </c>
      <c r="Y234" s="242" t="str">
        <f>+VLOOKUP(X234,bd_lista!$A$3:$C$590,3,FALSE)</f>
        <v>Ministerio de Medio Ambiente y Agua</v>
      </c>
      <c r="Z234" s="294">
        <f>+X234</f>
        <v>86</v>
      </c>
      <c r="AA234" s="319" t="str">
        <f>+Y234</f>
        <v>Ministerio de Medio Ambiente y Agua</v>
      </c>
    </row>
    <row r="235" spans="1:27" ht="15" customHeight="1">
      <c r="A235" s="32">
        <v>312</v>
      </c>
      <c r="B235" s="388"/>
      <c r="C235" s="333" t="str">
        <f>+VLOOKUP(A235,bd_lista!$A$3:$C$590,3,FALSE)</f>
        <v>Autoridad de Fiscalizac. y Control Soc de Bosques y Tierras</v>
      </c>
      <c r="D235" s="390"/>
      <c r="E235" s="333" t="s">
        <v>1305</v>
      </c>
      <c r="F235" s="245">
        <f ca="1">+IFERROR(INDEX('Hoja de Trabajo para listado'!$A$155:$Z$1048576,MATCH($A235,'Hoja de Trabajo para listado'!$A$155:$A$1048576,0),MATCH((CUADRO!F$5&amp;$E235),'Hoja de Trabajo para listado'!$A$151:$Z$151,0)),0)+IFERROR(INDEX('Hoja de Trabajo para listado'!$AB$155:$BA$1048576,MATCH($A235,'Hoja de Trabajo para listado'!$AB$155:$AB$1048576,0),MATCH((CUADRO!F$5&amp;$E235),'Hoja de Trabajo para listado'!$AB$151:$BA$151,0)),0)+IFERROR(INDEX('Hoja de Trabajo para listado'!$BC$155:$CB$1048576,MATCH($A235,'Hoja de Trabajo para listado'!$BC$155:$BC$1048576,0),MATCH((CUADRO!F$5&amp;$E235),'Hoja de Trabajo para listado'!$BC$151:$CB$151,0)),0)+IFERROR(INDEX('Hoja de Trabajo para listado'!$DE$153:$DG$274,MATCH($A235,'Hoja de Trabajo para listado'!$DE$153:$DE$1048576,0),MATCH((CUADRO!F$5&amp;$E235),'Hoja de Trabajo para listado'!$DE$151:$DG$151,0)),0)+IFERROR(INDEX('Hoja de Trabajo para listado'!$CD$155:$DC$1048576,MATCH($A235,'Hoja de Trabajo para listado'!$CD$155:$CD$1048576,0),MATCH((CUADRO!F$5&amp;$E235),'Hoja de Trabajo para listado'!$CD$151:$DC$151,0)),0)</f>
        <v>0</v>
      </c>
      <c r="G235" s="245">
        <f ca="1">+IFERROR(INDEX('Hoja de Trabajo para listado'!$A$155:$Z$1048576,MATCH($A235,'Hoja de Trabajo para listado'!$A$155:$A$1048576,0),MATCH((CUADRO!G$5&amp;$E235),'Hoja de Trabajo para listado'!$A$151:$Z$151,0)),0)+IFERROR(INDEX('Hoja de Trabajo para listado'!$AB$155:$BA$1048576,MATCH($A235,'Hoja de Trabajo para listado'!$AB$155:$AB$1048576,0),MATCH((CUADRO!G$5&amp;$E235),'Hoja de Trabajo para listado'!$AB$151:$BA$151,0)),0)+IFERROR(INDEX('Hoja de Trabajo para listado'!$BC$155:$CB$1048576,MATCH($A235,'Hoja de Trabajo para listado'!$BC$155:$BC$1048576,0),MATCH((CUADRO!G$5&amp;$E235),'Hoja de Trabajo para listado'!$BC$151:$CB$151,0)),0)+IFERROR(INDEX('Hoja de Trabajo para listado'!$DE$153:$DG$274,MATCH($A235,'Hoja de Trabajo para listado'!$DE$153:$DE$1048576,0),MATCH((CUADRO!G$5&amp;$E235),'Hoja de Trabajo para listado'!$DE$151:$DG$151,0)),0)+IFERROR(INDEX('Hoja de Trabajo para listado'!$CD$155:$DC$1048576,MATCH($A235,'Hoja de Trabajo para listado'!$CD$155:$CD$1048576,0),MATCH((CUADRO!G$5&amp;$E235),'Hoja de Trabajo para listado'!$CD$151:$DC$151,0)),0)</f>
        <v>0</v>
      </c>
      <c r="H235" s="245">
        <f ca="1">+IFERROR(INDEX('Hoja de Trabajo para listado'!$A$155:$Z$1048576,MATCH($A235,'Hoja de Trabajo para listado'!$A$155:$A$1048576,0),MATCH((CUADRO!H$5&amp;$E235),'Hoja de Trabajo para listado'!$A$151:$Z$151,0)),0)+IFERROR(INDEX('Hoja de Trabajo para listado'!$AB$155:$BA$1048576,MATCH($A235,'Hoja de Trabajo para listado'!$AB$155:$AB$1048576,0),MATCH((CUADRO!H$5&amp;$E235),'Hoja de Trabajo para listado'!$AB$151:$BA$151,0)),0)+IFERROR(INDEX('Hoja de Trabajo para listado'!$BC$155:$CB$1048576,MATCH($A235,'Hoja de Trabajo para listado'!$BC$155:$BC$1048576,0),MATCH((CUADRO!H$5&amp;$E235),'Hoja de Trabajo para listado'!$BC$151:$CB$151,0)),0)+IFERROR(INDEX('Hoja de Trabajo para listado'!$DE$153:$DG$274,MATCH($A235,'Hoja de Trabajo para listado'!$DE$153:$DE$1048576,0),MATCH((CUADRO!H$5&amp;$E235),'Hoja de Trabajo para listado'!$DE$151:$DG$151,0)),0)+IFERROR(INDEX('Hoja de Trabajo para listado'!$CD$155:$DC$1048576,MATCH($A235,'Hoja de Trabajo para listado'!$CD$155:$CD$1048576,0),MATCH((CUADRO!H$5&amp;$E235),'Hoja de Trabajo para listado'!$CD$151:$DC$151,0)),0)</f>
        <v>0</v>
      </c>
      <c r="I235" s="245">
        <f ca="1">+IFERROR(INDEX('Hoja de Trabajo para listado'!$A$155:$Z$1048576,MATCH($A235,'Hoja de Trabajo para listado'!$A$155:$A$1048576,0),MATCH((CUADRO!I$5&amp;$E235),'Hoja de Trabajo para listado'!$A$151:$Z$151,0)),0)+IFERROR(INDEX('Hoja de Trabajo para listado'!$AB$155:$BA$1048576,MATCH($A235,'Hoja de Trabajo para listado'!$AB$155:$AB$1048576,0),MATCH((CUADRO!I$5&amp;$E235),'Hoja de Trabajo para listado'!$AB$151:$BA$151,0)),0)+IFERROR(INDEX('Hoja de Trabajo para listado'!$BC$155:$CB$1048576,MATCH($A235,'Hoja de Trabajo para listado'!$BC$155:$BC$1048576,0),MATCH((CUADRO!I$5&amp;$E235),'Hoja de Trabajo para listado'!$BC$151:$CB$151,0)),0)+IFERROR(INDEX('Hoja de Trabajo para listado'!$DE$153:$DG$274,MATCH($A235,'Hoja de Trabajo para listado'!$DE$153:$DE$1048576,0),MATCH((CUADRO!I$5&amp;$E235),'Hoja de Trabajo para listado'!$DE$151:$DG$151,0)),0)+IFERROR(INDEX('Hoja de Trabajo para listado'!$CD$155:$DC$1048576,MATCH($A235,'Hoja de Trabajo para listado'!$CD$155:$CD$1048576,0),MATCH((CUADRO!I$5&amp;$E235),'Hoja de Trabajo para listado'!$CD$151:$DC$151,0)),0)</f>
        <v>9007373.2099999972</v>
      </c>
      <c r="J235" s="245">
        <f ca="1">+IFERROR(INDEX('Hoja de Trabajo para listado'!$A$155:$Z$1048576,MATCH($A235,'Hoja de Trabajo para listado'!$A$155:$A$1048576,0),MATCH((CUADRO!J$5&amp;$E235),'Hoja de Trabajo para listado'!$A$151:$Z$151,0)),0)+IFERROR(INDEX('Hoja de Trabajo para listado'!$AB$155:$BA$1048576,MATCH($A235,'Hoja de Trabajo para listado'!$AB$155:$AB$1048576,0),MATCH((CUADRO!J$5&amp;$E235),'Hoja de Trabajo para listado'!$AB$151:$BA$151,0)),0)+IFERROR(INDEX('Hoja de Trabajo para listado'!$BC$155:$CB$1048576,MATCH($A235,'Hoja de Trabajo para listado'!$BC$155:$BC$1048576,0),MATCH((CUADRO!J$5&amp;$E235),'Hoja de Trabajo para listado'!$BC$151:$CB$151,0)),0)+IFERROR(INDEX('Hoja de Trabajo para listado'!$DE$153:$DG$274,MATCH($A235,'Hoja de Trabajo para listado'!$DE$153:$DE$1048576,0),MATCH((CUADRO!J$5&amp;$E235),'Hoja de Trabajo para listado'!$DE$151:$DG$151,0)),0)+IFERROR(INDEX('Hoja de Trabajo para listado'!$CD$155:$DC$1048576,MATCH($A235,'Hoja de Trabajo para listado'!$CD$155:$CD$1048576,0),MATCH((CUADRO!J$5&amp;$E235),'Hoja de Trabajo para listado'!$CD$151:$DC$151,0)),0)</f>
        <v>0</v>
      </c>
      <c r="K235" s="245">
        <f ca="1">+IFERROR(INDEX('Hoja de Trabajo para listado'!$A$155:$Z$1048576,MATCH($A235,'Hoja de Trabajo para listado'!$A$155:$A$1048576,0),MATCH((CUADRO!K$5&amp;$E235),'Hoja de Trabajo para listado'!$A$151:$Z$151,0)),0)+IFERROR(INDEX('Hoja de Trabajo para listado'!$AB$155:$BA$1048576,MATCH($A235,'Hoja de Trabajo para listado'!$AB$155:$AB$1048576,0),MATCH((CUADRO!K$5&amp;$E235),'Hoja de Trabajo para listado'!$AB$151:$BA$151,0)),0)+IFERROR(INDEX('Hoja de Trabajo para listado'!$BC$155:$CB$1048576,MATCH($A235,'Hoja de Trabajo para listado'!$BC$155:$BC$1048576,0),MATCH((CUADRO!K$5&amp;$E235),'Hoja de Trabajo para listado'!$BC$151:$CB$151,0)),0)+IFERROR(INDEX('Hoja de Trabajo para listado'!$DE$153:$DG$274,MATCH($A235,'Hoja de Trabajo para listado'!$DE$153:$DE$1048576,0),MATCH((CUADRO!K$5&amp;$E235),'Hoja de Trabajo para listado'!$DE$151:$DG$151,0)),0)+IFERROR(INDEX('Hoja de Trabajo para listado'!$CD$155:$DC$1048576,MATCH($A235,'Hoja de Trabajo para listado'!$CD$155:$CD$1048576,0),MATCH((CUADRO!K$5&amp;$E235),'Hoja de Trabajo para listado'!$CD$151:$DC$151,0)),0)</f>
        <v>0</v>
      </c>
      <c r="L235" s="245">
        <f ca="1">+IFERROR(INDEX('Hoja de Trabajo para listado'!$A$155:$Z$1048576,MATCH($A235,'Hoja de Trabajo para listado'!$A$155:$A$1048576,0),MATCH((CUADRO!L$5&amp;$E235),'Hoja de Trabajo para listado'!$A$151:$Z$151,0)),0)+IFERROR(INDEX('Hoja de Trabajo para listado'!$AB$155:$BA$1048576,MATCH($A235,'Hoja de Trabajo para listado'!$AB$155:$AB$1048576,0),MATCH((CUADRO!L$5&amp;$E235),'Hoja de Trabajo para listado'!$AB$151:$BA$151,0)),0)+IFERROR(INDEX('Hoja de Trabajo para listado'!$BC$155:$CB$1048576,MATCH($A235,'Hoja de Trabajo para listado'!$BC$155:$BC$1048576,0),MATCH((CUADRO!L$5&amp;$E235),'Hoja de Trabajo para listado'!$BC$151:$CB$151,0)),0)+IFERROR(INDEX('Hoja de Trabajo para listado'!$DE$153:$DG$274,MATCH($A235,'Hoja de Trabajo para listado'!$DE$153:$DE$1048576,0),MATCH((CUADRO!L$5&amp;$E235),'Hoja de Trabajo para listado'!$DE$151:$DG$151,0)),0)+IFERROR(INDEX('Hoja de Trabajo para listado'!$CD$155:$DC$1048576,MATCH($A235,'Hoja de Trabajo para listado'!$CD$155:$CD$1048576,0),MATCH((CUADRO!L$5&amp;$E235),'Hoja de Trabajo para listado'!$CD$151:$DC$151,0)),0)</f>
        <v>0</v>
      </c>
      <c r="M235" s="245">
        <f ca="1">+IFERROR(INDEX('Hoja de Trabajo para listado'!$A$155:$Z$1048576,MATCH($A235,'Hoja de Trabajo para listado'!$A$155:$A$1048576,0),MATCH((CUADRO!M$5&amp;$E235),'Hoja de Trabajo para listado'!$A$151:$Z$151,0)),0)+IFERROR(INDEX('Hoja de Trabajo para listado'!$AB$155:$BA$1048576,MATCH($A235,'Hoja de Trabajo para listado'!$AB$155:$AB$1048576,0),MATCH((CUADRO!M$5&amp;$E235),'Hoja de Trabajo para listado'!$AB$151:$BA$151,0)),0)+IFERROR(INDEX('Hoja de Trabajo para listado'!$BC$155:$CB$1048576,MATCH($A235,'Hoja de Trabajo para listado'!$BC$155:$BC$1048576,0),MATCH((CUADRO!M$5&amp;$E235),'Hoja de Trabajo para listado'!$BC$151:$CB$151,0)),0)+IFERROR(INDEX('Hoja de Trabajo para listado'!$DE$153:$DG$274,MATCH($A235,'Hoja de Trabajo para listado'!$DE$153:$DE$1048576,0),MATCH((CUADRO!M$5&amp;$E235),'Hoja de Trabajo para listado'!$DE$151:$DG$151,0)),0)+IFERROR(INDEX('Hoja de Trabajo para listado'!$CD$155:$DC$1048576,MATCH($A235,'Hoja de Trabajo para listado'!$CD$155:$CD$1048576,0),MATCH((CUADRO!M$5&amp;$E235),'Hoja de Trabajo para listado'!$CD$151:$DC$151,0)),0)</f>
        <v>0</v>
      </c>
      <c r="N235" s="245">
        <f ca="1">+IFERROR(INDEX('Hoja de Trabajo para listado'!$A$155:$Z$1048576,MATCH($A235,'Hoja de Trabajo para listado'!$A$155:$A$1048576,0),MATCH((CUADRO!N$5&amp;$E235),'Hoja de Trabajo para listado'!$A$151:$Z$151,0)),0)+IFERROR(INDEX('Hoja de Trabajo para listado'!$AB$155:$BA$1048576,MATCH($A235,'Hoja de Trabajo para listado'!$AB$155:$AB$1048576,0),MATCH((CUADRO!N$5&amp;$E235),'Hoja de Trabajo para listado'!$AB$151:$BA$151,0)),0)+IFERROR(INDEX('Hoja de Trabajo para listado'!$BC$155:$CB$1048576,MATCH($A235,'Hoja de Trabajo para listado'!$BC$155:$BC$1048576,0),MATCH((CUADRO!N$5&amp;$E235),'Hoja de Trabajo para listado'!$BC$151:$CB$151,0)),0)+IFERROR(INDEX('Hoja de Trabajo para listado'!$DE$153:$DG$274,MATCH($A235,'Hoja de Trabajo para listado'!$DE$153:$DE$1048576,0),MATCH((CUADRO!N$5&amp;$E235),'Hoja de Trabajo para listado'!$DE$151:$DG$151,0)),0)+IFERROR(INDEX('Hoja de Trabajo para listado'!$CD$155:$DC$1048576,MATCH($A235,'Hoja de Trabajo para listado'!$CD$155:$CD$1048576,0),MATCH((CUADRO!N$5&amp;$E235),'Hoja de Trabajo para listado'!$CD$151:$DC$151,0)),0)</f>
        <v>0</v>
      </c>
      <c r="O235" s="245">
        <f ca="1">+IFERROR(INDEX('Hoja de Trabajo para listado'!$A$155:$Z$1048576,MATCH($A235,'Hoja de Trabajo para listado'!$A$155:$A$1048576,0),MATCH((CUADRO!O$5&amp;$E235),'Hoja de Trabajo para listado'!$A$151:$Z$151,0)),0)+IFERROR(INDEX('Hoja de Trabajo para listado'!$AB$155:$BA$1048576,MATCH($A235,'Hoja de Trabajo para listado'!$AB$155:$AB$1048576,0),MATCH((CUADRO!O$5&amp;$E235),'Hoja de Trabajo para listado'!$AB$151:$BA$151,0)),0)+IFERROR(INDEX('Hoja de Trabajo para listado'!$BC$155:$CB$1048576,MATCH($A235,'Hoja de Trabajo para listado'!$BC$155:$BC$1048576,0),MATCH((CUADRO!O$5&amp;$E235),'Hoja de Trabajo para listado'!$BC$151:$CB$151,0)),0)+IFERROR(INDEX('Hoja de Trabajo para listado'!$DE$153:$DG$274,MATCH($A235,'Hoja de Trabajo para listado'!$DE$153:$DE$1048576,0),MATCH((CUADRO!O$5&amp;$E235),'Hoja de Trabajo para listado'!$DE$151:$DG$151,0)),0)+IFERROR(INDEX('Hoja de Trabajo para listado'!$CD$155:$DC$1048576,MATCH($A235,'Hoja de Trabajo para listado'!$CD$155:$CD$1048576,0),MATCH((CUADRO!O$5&amp;$E235),'Hoja de Trabajo para listado'!$CD$151:$DC$151,0)),0)</f>
        <v>0</v>
      </c>
      <c r="P235" s="245">
        <f ca="1">+IFERROR(INDEX('Hoja de Trabajo para listado'!$A$155:$Z$1048576,MATCH($A235,'Hoja de Trabajo para listado'!$A$155:$A$1048576,0),MATCH((CUADRO!P$5&amp;$E235),'Hoja de Trabajo para listado'!$A$151:$Z$151,0)),0)+IFERROR(INDEX('Hoja de Trabajo para listado'!$AB$155:$BA$1048576,MATCH($A235,'Hoja de Trabajo para listado'!$AB$155:$AB$1048576,0),MATCH((CUADRO!P$5&amp;$E235),'Hoja de Trabajo para listado'!$AB$151:$BA$151,0)),0)+IFERROR(INDEX('Hoja de Trabajo para listado'!$BC$155:$CB$1048576,MATCH($A235,'Hoja de Trabajo para listado'!$BC$155:$BC$1048576,0),MATCH((CUADRO!P$5&amp;$E235),'Hoja de Trabajo para listado'!$BC$151:$CB$151,0)),0)+IFERROR(INDEX('Hoja de Trabajo para listado'!$DE$153:$DG$274,MATCH($A235,'Hoja de Trabajo para listado'!$DE$153:$DE$1048576,0),MATCH((CUADRO!P$5&amp;$E235),'Hoja de Trabajo para listado'!$DE$151:$DG$151,0)),0)+IFERROR(INDEX('Hoja de Trabajo para listado'!$CD$155:$DC$1048576,MATCH($A235,'Hoja de Trabajo para listado'!$CD$155:$CD$1048576,0),MATCH((CUADRO!P$5&amp;$E235),'Hoja de Trabajo para listado'!$CD$151:$DC$151,0)),0)</f>
        <v>0</v>
      </c>
      <c r="Q235" s="245">
        <f ca="1">+IFERROR(INDEX('Hoja de Trabajo para listado'!$A$155:$Z$1048576,MATCH($A235,'Hoja de Trabajo para listado'!$A$155:$A$1048576,0),MATCH((CUADRO!Q$5&amp;$E235),'Hoja de Trabajo para listado'!$A$151:$Z$151,0)),0)+IFERROR(INDEX('Hoja de Trabajo para listado'!$AB$155:$BA$1048576,MATCH($A235,'Hoja de Trabajo para listado'!$AB$155:$AB$1048576,0),MATCH((CUADRO!Q$5&amp;$E235),'Hoja de Trabajo para listado'!$AB$151:$BA$151,0)),0)+IFERROR(INDEX('Hoja de Trabajo para listado'!$BC$155:$CB$1048576,MATCH($A235,'Hoja de Trabajo para listado'!$BC$155:$BC$1048576,0),MATCH((CUADRO!Q$5&amp;$E235),'Hoja de Trabajo para listado'!$BC$151:$CB$151,0)),0)+IFERROR(INDEX('Hoja de Trabajo para listado'!$DE$153:$DG$274,MATCH($A235,'Hoja de Trabajo para listado'!$DE$153:$DE$1048576,0),MATCH((CUADRO!Q$5&amp;$E235),'Hoja de Trabajo para listado'!$DE$151:$DG$151,0)),0)+IFERROR(INDEX('Hoja de Trabajo para listado'!$CD$155:$DC$1048576,MATCH($A235,'Hoja de Trabajo para listado'!$CD$155:$CD$1048576,0),MATCH((CUADRO!Q$5&amp;$E235),'Hoja de Trabajo para listado'!$CD$151:$DC$151,0)),0)</f>
        <v>0</v>
      </c>
      <c r="R235" s="245">
        <f t="shared" ca="1" si="9"/>
        <v>9007373.2099999972</v>
      </c>
      <c r="S235" s="245">
        <f ca="1">+R234+R235</f>
        <v>9007373.2099999972</v>
      </c>
      <c r="T235" s="245">
        <f ca="1">+S235</f>
        <v>9007373.2099999972</v>
      </c>
      <c r="U235" s="244">
        <f t="shared" si="10"/>
        <v>2</v>
      </c>
      <c r="V235" s="333" t="str">
        <f>+VLOOKUP(A235,bd_lista!$A$3:$E$590,5,FALSE)</f>
        <v>Instituciones Descentralizadas</v>
      </c>
      <c r="W235" s="392"/>
      <c r="X235" s="242">
        <f>+VLOOKUP(A235,[4]Sheet1!$A$13:$D$744,4,FALSE)</f>
        <v>86</v>
      </c>
      <c r="Y235" s="242" t="str">
        <f>+VLOOKUP(X235,bd_lista!$A$3:$C$590,3,FALSE)</f>
        <v>Ministerio de Medio Ambiente y Agua</v>
      </c>
      <c r="Z235" s="292"/>
      <c r="AA235" s="321"/>
    </row>
    <row r="236" spans="1:27" ht="15" customHeight="1">
      <c r="A236" s="251">
        <v>313</v>
      </c>
      <c r="B236" s="387">
        <f>+A236</f>
        <v>313</v>
      </c>
      <c r="C236" s="247" t="str">
        <f>+VLOOKUP(A236,bd_lista!$A$3:$C$590,3,FALSE)</f>
        <v>Autoridad de Fiscalización y Control de Pensiones y Seguros - APS</v>
      </c>
      <c r="D236" s="389" t="str">
        <f>+C236</f>
        <v>Autoridad de Fiscalización y Control de Pensiones y Seguros - APS</v>
      </c>
      <c r="E236" s="247" t="s">
        <v>1304</v>
      </c>
      <c r="F236" s="243">
        <f ca="1">+IFERROR(INDEX('Hoja de Trabajo para listado'!$A$155:$Z$1048576,MATCH($A236,'Hoja de Trabajo para listado'!$A$155:$A$1048576,0),MATCH((CUADRO!F$5&amp;$E236),'Hoja de Trabajo para listado'!$A$151:$Z$151,0)),0)+IFERROR(INDEX('Hoja de Trabajo para listado'!$AB$155:$BA$1048576,MATCH($A236,'Hoja de Trabajo para listado'!$AB$155:$AB$1048576,0),MATCH((CUADRO!F$5&amp;$E236),'Hoja de Trabajo para listado'!$AB$151:$BA$151,0)),0)+IFERROR(INDEX('Hoja de Trabajo para listado'!$BC$155:$CB$1048576,MATCH($A236,'Hoja de Trabajo para listado'!$BC$155:$BC$1048576,0),MATCH((CUADRO!F$5&amp;$E236),'Hoja de Trabajo para listado'!$BC$151:$CB$151,0)),0)+IFERROR(INDEX('Hoja de Trabajo para listado'!$DE$153:$DG$274,MATCH($A236,'Hoja de Trabajo para listado'!$DE$153:$DE$1048576,0),MATCH((CUADRO!F$5&amp;$E236),'Hoja de Trabajo para listado'!$DE$151:$DG$151,0)),0)+IFERROR(INDEX('Hoja de Trabajo para listado'!$CD$155:$DC$1048576,MATCH($A236,'Hoja de Trabajo para listado'!$CD$155:$CD$1048576,0),MATCH((CUADRO!F$5&amp;$E236),'Hoja de Trabajo para listado'!$CD$151:$DC$151,0)),0)</f>
        <v>0</v>
      </c>
      <c r="G236" s="243">
        <f ca="1">+IFERROR(INDEX('Hoja de Trabajo para listado'!$A$155:$Z$1048576,MATCH($A236,'Hoja de Trabajo para listado'!$A$155:$A$1048576,0),MATCH((CUADRO!G$5&amp;$E236),'Hoja de Trabajo para listado'!$A$151:$Z$151,0)),0)+IFERROR(INDEX('Hoja de Trabajo para listado'!$AB$155:$BA$1048576,MATCH($A236,'Hoja de Trabajo para listado'!$AB$155:$AB$1048576,0),MATCH((CUADRO!G$5&amp;$E236),'Hoja de Trabajo para listado'!$AB$151:$BA$151,0)),0)+IFERROR(INDEX('Hoja de Trabajo para listado'!$BC$155:$CB$1048576,MATCH($A236,'Hoja de Trabajo para listado'!$BC$155:$BC$1048576,0),MATCH((CUADRO!G$5&amp;$E236),'Hoja de Trabajo para listado'!$BC$151:$CB$151,0)),0)+IFERROR(INDEX('Hoja de Trabajo para listado'!$DE$153:$DG$274,MATCH($A236,'Hoja de Trabajo para listado'!$DE$153:$DE$1048576,0),MATCH((CUADRO!G$5&amp;$E236),'Hoja de Trabajo para listado'!$DE$151:$DG$151,0)),0)+IFERROR(INDEX('Hoja de Trabajo para listado'!$CD$155:$DC$1048576,MATCH($A236,'Hoja de Trabajo para listado'!$CD$155:$CD$1048576,0),MATCH((CUADRO!G$5&amp;$E236),'Hoja de Trabajo para listado'!$CD$151:$DC$151,0)),0)</f>
        <v>0</v>
      </c>
      <c r="H236" s="243">
        <f ca="1">+IFERROR(INDEX('Hoja de Trabajo para listado'!$A$155:$Z$1048576,MATCH($A236,'Hoja de Trabajo para listado'!$A$155:$A$1048576,0),MATCH((CUADRO!H$5&amp;$E236),'Hoja de Trabajo para listado'!$A$151:$Z$151,0)),0)+IFERROR(INDEX('Hoja de Trabajo para listado'!$AB$155:$BA$1048576,MATCH($A236,'Hoja de Trabajo para listado'!$AB$155:$AB$1048576,0),MATCH((CUADRO!H$5&amp;$E236),'Hoja de Trabajo para listado'!$AB$151:$BA$151,0)),0)+IFERROR(INDEX('Hoja de Trabajo para listado'!$BC$155:$CB$1048576,MATCH($A236,'Hoja de Trabajo para listado'!$BC$155:$BC$1048576,0),MATCH((CUADRO!H$5&amp;$E236),'Hoja de Trabajo para listado'!$BC$151:$CB$151,0)),0)+IFERROR(INDEX('Hoja de Trabajo para listado'!$DE$153:$DG$274,MATCH($A236,'Hoja de Trabajo para listado'!$DE$153:$DE$1048576,0),MATCH((CUADRO!H$5&amp;$E236),'Hoja de Trabajo para listado'!$DE$151:$DG$151,0)),0)+IFERROR(INDEX('Hoja de Trabajo para listado'!$CD$155:$DC$1048576,MATCH($A236,'Hoja de Trabajo para listado'!$CD$155:$CD$1048576,0),MATCH((CUADRO!H$5&amp;$E236),'Hoja de Trabajo para listado'!$CD$151:$DC$151,0)),0)</f>
        <v>0</v>
      </c>
      <c r="I236" s="243">
        <f ca="1">+IFERROR(INDEX('Hoja de Trabajo para listado'!$A$155:$Z$1048576,MATCH($A236,'Hoja de Trabajo para listado'!$A$155:$A$1048576,0),MATCH((CUADRO!I$5&amp;$E236),'Hoja de Trabajo para listado'!$A$151:$Z$151,0)),0)+IFERROR(INDEX('Hoja de Trabajo para listado'!$AB$155:$BA$1048576,MATCH($A236,'Hoja de Trabajo para listado'!$AB$155:$AB$1048576,0),MATCH((CUADRO!I$5&amp;$E236),'Hoja de Trabajo para listado'!$AB$151:$BA$151,0)),0)+IFERROR(INDEX('Hoja de Trabajo para listado'!$BC$155:$CB$1048576,MATCH($A236,'Hoja de Trabajo para listado'!$BC$155:$BC$1048576,0),MATCH((CUADRO!I$5&amp;$E236),'Hoja de Trabajo para listado'!$BC$151:$CB$151,0)),0)+IFERROR(INDEX('Hoja de Trabajo para listado'!$DE$153:$DG$274,MATCH($A236,'Hoja de Trabajo para listado'!$DE$153:$DE$1048576,0),MATCH((CUADRO!I$5&amp;$E236),'Hoja de Trabajo para listado'!$DE$151:$DG$151,0)),0)+IFERROR(INDEX('Hoja de Trabajo para listado'!$CD$155:$DC$1048576,MATCH($A236,'Hoja de Trabajo para listado'!$CD$155:$CD$1048576,0),MATCH((CUADRO!I$5&amp;$E236),'Hoja de Trabajo para listado'!$CD$151:$DC$151,0)),0)</f>
        <v>0</v>
      </c>
      <c r="J236" s="243">
        <f ca="1">+IFERROR(INDEX('Hoja de Trabajo para listado'!$A$155:$Z$1048576,MATCH($A236,'Hoja de Trabajo para listado'!$A$155:$A$1048576,0),MATCH((CUADRO!J$5&amp;$E236),'Hoja de Trabajo para listado'!$A$151:$Z$151,0)),0)+IFERROR(INDEX('Hoja de Trabajo para listado'!$AB$155:$BA$1048576,MATCH($A236,'Hoja de Trabajo para listado'!$AB$155:$AB$1048576,0),MATCH((CUADRO!J$5&amp;$E236),'Hoja de Trabajo para listado'!$AB$151:$BA$151,0)),0)+IFERROR(INDEX('Hoja de Trabajo para listado'!$BC$155:$CB$1048576,MATCH($A236,'Hoja de Trabajo para listado'!$BC$155:$BC$1048576,0),MATCH((CUADRO!J$5&amp;$E236),'Hoja de Trabajo para listado'!$BC$151:$CB$151,0)),0)+IFERROR(INDEX('Hoja de Trabajo para listado'!$DE$153:$DG$274,MATCH($A236,'Hoja de Trabajo para listado'!$DE$153:$DE$1048576,0),MATCH((CUADRO!J$5&amp;$E236),'Hoja de Trabajo para listado'!$DE$151:$DG$151,0)),0)+IFERROR(INDEX('Hoja de Trabajo para listado'!$CD$155:$DC$1048576,MATCH($A236,'Hoja de Trabajo para listado'!$CD$155:$CD$1048576,0),MATCH((CUADRO!J$5&amp;$E236),'Hoja de Trabajo para listado'!$CD$151:$DC$151,0)),0)</f>
        <v>0</v>
      </c>
      <c r="K236" s="243">
        <f ca="1">+IFERROR(INDEX('Hoja de Trabajo para listado'!$A$155:$Z$1048576,MATCH($A236,'Hoja de Trabajo para listado'!$A$155:$A$1048576,0),MATCH((CUADRO!K$5&amp;$E236),'Hoja de Trabajo para listado'!$A$151:$Z$151,0)),0)+IFERROR(INDEX('Hoja de Trabajo para listado'!$AB$155:$BA$1048576,MATCH($A236,'Hoja de Trabajo para listado'!$AB$155:$AB$1048576,0),MATCH((CUADRO!K$5&amp;$E236),'Hoja de Trabajo para listado'!$AB$151:$BA$151,0)),0)+IFERROR(INDEX('Hoja de Trabajo para listado'!$BC$155:$CB$1048576,MATCH($A236,'Hoja de Trabajo para listado'!$BC$155:$BC$1048576,0),MATCH((CUADRO!K$5&amp;$E236),'Hoja de Trabajo para listado'!$BC$151:$CB$151,0)),0)+IFERROR(INDEX('Hoja de Trabajo para listado'!$DE$153:$DG$274,MATCH($A236,'Hoja de Trabajo para listado'!$DE$153:$DE$1048576,0),MATCH((CUADRO!K$5&amp;$E236),'Hoja de Trabajo para listado'!$DE$151:$DG$151,0)),0)+IFERROR(INDEX('Hoja de Trabajo para listado'!$CD$155:$DC$1048576,MATCH($A236,'Hoja de Trabajo para listado'!$CD$155:$CD$1048576,0),MATCH((CUADRO!K$5&amp;$E236),'Hoja de Trabajo para listado'!$CD$151:$DC$151,0)),0)</f>
        <v>0</v>
      </c>
      <c r="L236" s="243">
        <f ca="1">+IFERROR(INDEX('Hoja de Trabajo para listado'!$A$155:$Z$1048576,MATCH($A236,'Hoja de Trabajo para listado'!$A$155:$A$1048576,0),MATCH((CUADRO!L$5&amp;$E236),'Hoja de Trabajo para listado'!$A$151:$Z$151,0)),0)+IFERROR(INDEX('Hoja de Trabajo para listado'!$AB$155:$BA$1048576,MATCH($A236,'Hoja de Trabajo para listado'!$AB$155:$AB$1048576,0),MATCH((CUADRO!L$5&amp;$E236),'Hoja de Trabajo para listado'!$AB$151:$BA$151,0)),0)+IFERROR(INDEX('Hoja de Trabajo para listado'!$BC$155:$CB$1048576,MATCH($A236,'Hoja de Trabajo para listado'!$BC$155:$BC$1048576,0),MATCH((CUADRO!L$5&amp;$E236),'Hoja de Trabajo para listado'!$BC$151:$CB$151,0)),0)+IFERROR(INDEX('Hoja de Trabajo para listado'!$DE$153:$DG$274,MATCH($A236,'Hoja de Trabajo para listado'!$DE$153:$DE$1048576,0),MATCH((CUADRO!L$5&amp;$E236),'Hoja de Trabajo para listado'!$DE$151:$DG$151,0)),0)+IFERROR(INDEX('Hoja de Trabajo para listado'!$CD$155:$DC$1048576,MATCH($A236,'Hoja de Trabajo para listado'!$CD$155:$CD$1048576,0),MATCH((CUADRO!L$5&amp;$E236),'Hoja de Trabajo para listado'!$CD$151:$DC$151,0)),0)</f>
        <v>0</v>
      </c>
      <c r="M236" s="243">
        <f ca="1">+IFERROR(INDEX('Hoja de Trabajo para listado'!$A$155:$Z$1048576,MATCH($A236,'Hoja de Trabajo para listado'!$A$155:$A$1048576,0),MATCH((CUADRO!M$5&amp;$E236),'Hoja de Trabajo para listado'!$A$151:$Z$151,0)),0)+IFERROR(INDEX('Hoja de Trabajo para listado'!$AB$155:$BA$1048576,MATCH($A236,'Hoja de Trabajo para listado'!$AB$155:$AB$1048576,0),MATCH((CUADRO!M$5&amp;$E236),'Hoja de Trabajo para listado'!$AB$151:$BA$151,0)),0)+IFERROR(INDEX('Hoja de Trabajo para listado'!$BC$155:$CB$1048576,MATCH($A236,'Hoja de Trabajo para listado'!$BC$155:$BC$1048576,0),MATCH((CUADRO!M$5&amp;$E236),'Hoja de Trabajo para listado'!$BC$151:$CB$151,0)),0)+IFERROR(INDEX('Hoja de Trabajo para listado'!$DE$153:$DG$274,MATCH($A236,'Hoja de Trabajo para listado'!$DE$153:$DE$1048576,0),MATCH((CUADRO!M$5&amp;$E236),'Hoja de Trabajo para listado'!$DE$151:$DG$151,0)),0)+IFERROR(INDEX('Hoja de Trabajo para listado'!$CD$155:$DC$1048576,MATCH($A236,'Hoja de Trabajo para listado'!$CD$155:$CD$1048576,0),MATCH((CUADRO!M$5&amp;$E236),'Hoja de Trabajo para listado'!$CD$151:$DC$151,0)),0)</f>
        <v>0</v>
      </c>
      <c r="N236" s="243">
        <f ca="1">+IFERROR(INDEX('Hoja de Trabajo para listado'!$A$155:$Z$1048576,MATCH($A236,'Hoja de Trabajo para listado'!$A$155:$A$1048576,0),MATCH((CUADRO!N$5&amp;$E236),'Hoja de Trabajo para listado'!$A$151:$Z$151,0)),0)+IFERROR(INDEX('Hoja de Trabajo para listado'!$AB$155:$BA$1048576,MATCH($A236,'Hoja de Trabajo para listado'!$AB$155:$AB$1048576,0),MATCH((CUADRO!N$5&amp;$E236),'Hoja de Trabajo para listado'!$AB$151:$BA$151,0)),0)+IFERROR(INDEX('Hoja de Trabajo para listado'!$BC$155:$CB$1048576,MATCH($A236,'Hoja de Trabajo para listado'!$BC$155:$BC$1048576,0),MATCH((CUADRO!N$5&amp;$E236),'Hoja de Trabajo para listado'!$BC$151:$CB$151,0)),0)+IFERROR(INDEX('Hoja de Trabajo para listado'!$DE$153:$DG$274,MATCH($A236,'Hoja de Trabajo para listado'!$DE$153:$DE$1048576,0),MATCH((CUADRO!N$5&amp;$E236),'Hoja de Trabajo para listado'!$DE$151:$DG$151,0)),0)+IFERROR(INDEX('Hoja de Trabajo para listado'!$CD$155:$DC$1048576,MATCH($A236,'Hoja de Trabajo para listado'!$CD$155:$CD$1048576,0),MATCH((CUADRO!N$5&amp;$E236),'Hoja de Trabajo para listado'!$CD$151:$DC$151,0)),0)</f>
        <v>0</v>
      </c>
      <c r="O236" s="243">
        <f ca="1">+IFERROR(INDEX('Hoja de Trabajo para listado'!$A$155:$Z$1048576,MATCH($A236,'Hoja de Trabajo para listado'!$A$155:$A$1048576,0),MATCH((CUADRO!O$5&amp;$E236),'Hoja de Trabajo para listado'!$A$151:$Z$151,0)),0)+IFERROR(INDEX('Hoja de Trabajo para listado'!$AB$155:$BA$1048576,MATCH($A236,'Hoja de Trabajo para listado'!$AB$155:$AB$1048576,0),MATCH((CUADRO!O$5&amp;$E236),'Hoja de Trabajo para listado'!$AB$151:$BA$151,0)),0)+IFERROR(INDEX('Hoja de Trabajo para listado'!$BC$155:$CB$1048576,MATCH($A236,'Hoja de Trabajo para listado'!$BC$155:$BC$1048576,0),MATCH((CUADRO!O$5&amp;$E236),'Hoja de Trabajo para listado'!$BC$151:$CB$151,0)),0)+IFERROR(INDEX('Hoja de Trabajo para listado'!$DE$153:$DG$274,MATCH($A236,'Hoja de Trabajo para listado'!$DE$153:$DE$1048576,0),MATCH((CUADRO!O$5&amp;$E236),'Hoja de Trabajo para listado'!$DE$151:$DG$151,0)),0)+IFERROR(INDEX('Hoja de Trabajo para listado'!$CD$155:$DC$1048576,MATCH($A236,'Hoja de Trabajo para listado'!$CD$155:$CD$1048576,0),MATCH((CUADRO!O$5&amp;$E236),'Hoja de Trabajo para listado'!$CD$151:$DC$151,0)),0)</f>
        <v>0</v>
      </c>
      <c r="P236" s="243">
        <f ca="1">+IFERROR(INDEX('Hoja de Trabajo para listado'!$A$155:$Z$1048576,MATCH($A236,'Hoja de Trabajo para listado'!$A$155:$A$1048576,0),MATCH((CUADRO!P$5&amp;$E236),'Hoja de Trabajo para listado'!$A$151:$Z$151,0)),0)+IFERROR(INDEX('Hoja de Trabajo para listado'!$AB$155:$BA$1048576,MATCH($A236,'Hoja de Trabajo para listado'!$AB$155:$AB$1048576,0),MATCH((CUADRO!P$5&amp;$E236),'Hoja de Trabajo para listado'!$AB$151:$BA$151,0)),0)+IFERROR(INDEX('Hoja de Trabajo para listado'!$BC$155:$CB$1048576,MATCH($A236,'Hoja de Trabajo para listado'!$BC$155:$BC$1048576,0),MATCH((CUADRO!P$5&amp;$E236),'Hoja de Trabajo para listado'!$BC$151:$CB$151,0)),0)+IFERROR(INDEX('Hoja de Trabajo para listado'!$DE$153:$DG$274,MATCH($A236,'Hoja de Trabajo para listado'!$DE$153:$DE$1048576,0),MATCH((CUADRO!P$5&amp;$E236),'Hoja de Trabajo para listado'!$DE$151:$DG$151,0)),0)+IFERROR(INDEX('Hoja de Trabajo para listado'!$CD$155:$DC$1048576,MATCH($A236,'Hoja de Trabajo para listado'!$CD$155:$CD$1048576,0),MATCH((CUADRO!P$5&amp;$E236),'Hoja de Trabajo para listado'!$CD$151:$DC$151,0)),0)</f>
        <v>0</v>
      </c>
      <c r="Q236" s="243">
        <f ca="1">+IFERROR(INDEX('Hoja de Trabajo para listado'!$A$155:$Z$1048576,MATCH($A236,'Hoja de Trabajo para listado'!$A$155:$A$1048576,0),MATCH((CUADRO!Q$5&amp;$E236),'Hoja de Trabajo para listado'!$A$151:$Z$151,0)),0)+IFERROR(INDEX('Hoja de Trabajo para listado'!$AB$155:$BA$1048576,MATCH($A236,'Hoja de Trabajo para listado'!$AB$155:$AB$1048576,0),MATCH((CUADRO!Q$5&amp;$E236),'Hoja de Trabajo para listado'!$AB$151:$BA$151,0)),0)+IFERROR(INDEX('Hoja de Trabajo para listado'!$BC$155:$CB$1048576,MATCH($A236,'Hoja de Trabajo para listado'!$BC$155:$BC$1048576,0),MATCH((CUADRO!Q$5&amp;$E236),'Hoja de Trabajo para listado'!$BC$151:$CB$151,0)),0)+IFERROR(INDEX('Hoja de Trabajo para listado'!$DE$153:$DG$274,MATCH($A236,'Hoja de Trabajo para listado'!$DE$153:$DE$1048576,0),MATCH((CUADRO!Q$5&amp;$E236),'Hoja de Trabajo para listado'!$DE$151:$DG$151,0)),0)+IFERROR(INDEX('Hoja de Trabajo para listado'!$CD$155:$DC$1048576,MATCH($A236,'Hoja de Trabajo para listado'!$CD$155:$CD$1048576,0),MATCH((CUADRO!Q$5&amp;$E236),'Hoja de Trabajo para listado'!$CD$151:$DC$151,0)),0)</f>
        <v>0</v>
      </c>
      <c r="R236" s="243">
        <f t="shared" ca="1" si="9"/>
        <v>0</v>
      </c>
      <c r="S236" s="243"/>
      <c r="T236" s="243">
        <f ca="1">+T237</f>
        <v>1287.0999999999999</v>
      </c>
      <c r="U236" s="242">
        <f t="shared" si="10"/>
        <v>1</v>
      </c>
      <c r="V236" s="333" t="str">
        <f>+VLOOKUP(A236,bd_lista!$A$3:$E$590,5,FALSE)</f>
        <v>Instituciones Descentralizadas</v>
      </c>
      <c r="W236" s="391" t="str">
        <f>+V236</f>
        <v>Instituciones Descentralizadas</v>
      </c>
      <c r="X236" s="242">
        <f>+VLOOKUP(A236,[4]Sheet1!$A$13:$D$744,4,FALSE)</f>
        <v>35</v>
      </c>
      <c r="Y236" s="242" t="str">
        <f>+VLOOKUP(X236,bd_lista!$A$3:$C$590,3,FALSE)</f>
        <v>Ministerio de Economía y Finanzas Públicas</v>
      </c>
      <c r="Z236" s="294">
        <f>+X236</f>
        <v>35</v>
      </c>
      <c r="AA236" s="295" t="str">
        <f>+Y236</f>
        <v>Ministerio de Economía y Finanzas Públicas</v>
      </c>
    </row>
    <row r="237" spans="1:27" ht="15" customHeight="1">
      <c r="A237" s="32">
        <v>313</v>
      </c>
      <c r="B237" s="388"/>
      <c r="C237" s="333" t="str">
        <f>+VLOOKUP(A237,bd_lista!$A$3:$C$590,3,FALSE)</f>
        <v>Autoridad de Fiscalización y Control de Pensiones y Seguros - APS</v>
      </c>
      <c r="D237" s="390"/>
      <c r="E237" s="333" t="s">
        <v>1305</v>
      </c>
      <c r="F237" s="245">
        <f ca="1">+IFERROR(INDEX('Hoja de Trabajo para listado'!$A$155:$Z$1048576,MATCH($A237,'Hoja de Trabajo para listado'!$A$155:$A$1048576,0),MATCH((CUADRO!F$5&amp;$E237),'Hoja de Trabajo para listado'!$A$151:$Z$151,0)),0)+IFERROR(INDEX('Hoja de Trabajo para listado'!$AB$155:$BA$1048576,MATCH($A237,'Hoja de Trabajo para listado'!$AB$155:$AB$1048576,0),MATCH((CUADRO!F$5&amp;$E237),'Hoja de Trabajo para listado'!$AB$151:$BA$151,0)),0)+IFERROR(INDEX('Hoja de Trabajo para listado'!$BC$155:$CB$1048576,MATCH($A237,'Hoja de Trabajo para listado'!$BC$155:$BC$1048576,0),MATCH((CUADRO!F$5&amp;$E237),'Hoja de Trabajo para listado'!$BC$151:$CB$151,0)),0)+IFERROR(INDEX('Hoja de Trabajo para listado'!$DE$153:$DG$274,MATCH($A237,'Hoja de Trabajo para listado'!$DE$153:$DE$1048576,0),MATCH((CUADRO!F$5&amp;$E237),'Hoja de Trabajo para listado'!$DE$151:$DG$151,0)),0)+IFERROR(INDEX('Hoja de Trabajo para listado'!$CD$155:$DC$1048576,MATCH($A237,'Hoja de Trabajo para listado'!$CD$155:$CD$1048576,0),MATCH((CUADRO!F$5&amp;$E237),'Hoja de Trabajo para listado'!$CD$151:$DC$151,0)),0)</f>
        <v>0</v>
      </c>
      <c r="G237" s="245">
        <f ca="1">+IFERROR(INDEX('Hoja de Trabajo para listado'!$A$155:$Z$1048576,MATCH($A237,'Hoja de Trabajo para listado'!$A$155:$A$1048576,0),MATCH((CUADRO!G$5&amp;$E237),'Hoja de Trabajo para listado'!$A$151:$Z$151,0)),0)+IFERROR(INDEX('Hoja de Trabajo para listado'!$AB$155:$BA$1048576,MATCH($A237,'Hoja de Trabajo para listado'!$AB$155:$AB$1048576,0),MATCH((CUADRO!G$5&amp;$E237),'Hoja de Trabajo para listado'!$AB$151:$BA$151,0)),0)+IFERROR(INDEX('Hoja de Trabajo para listado'!$BC$155:$CB$1048576,MATCH($A237,'Hoja de Trabajo para listado'!$BC$155:$BC$1048576,0),MATCH((CUADRO!G$5&amp;$E237),'Hoja de Trabajo para listado'!$BC$151:$CB$151,0)),0)+IFERROR(INDEX('Hoja de Trabajo para listado'!$DE$153:$DG$274,MATCH($A237,'Hoja de Trabajo para listado'!$DE$153:$DE$1048576,0),MATCH((CUADRO!G$5&amp;$E237),'Hoja de Trabajo para listado'!$DE$151:$DG$151,0)),0)+IFERROR(INDEX('Hoja de Trabajo para listado'!$CD$155:$DC$1048576,MATCH($A237,'Hoja de Trabajo para listado'!$CD$155:$CD$1048576,0),MATCH((CUADRO!G$5&amp;$E237),'Hoja de Trabajo para listado'!$CD$151:$DC$151,0)),0)</f>
        <v>0</v>
      </c>
      <c r="H237" s="245">
        <f ca="1">+IFERROR(INDEX('Hoja de Trabajo para listado'!$A$155:$Z$1048576,MATCH($A237,'Hoja de Trabajo para listado'!$A$155:$A$1048576,0),MATCH((CUADRO!H$5&amp;$E237),'Hoja de Trabajo para listado'!$A$151:$Z$151,0)),0)+IFERROR(INDEX('Hoja de Trabajo para listado'!$AB$155:$BA$1048576,MATCH($A237,'Hoja de Trabajo para listado'!$AB$155:$AB$1048576,0),MATCH((CUADRO!H$5&amp;$E237),'Hoja de Trabajo para listado'!$AB$151:$BA$151,0)),0)+IFERROR(INDEX('Hoja de Trabajo para listado'!$BC$155:$CB$1048576,MATCH($A237,'Hoja de Trabajo para listado'!$BC$155:$BC$1048576,0),MATCH((CUADRO!H$5&amp;$E237),'Hoja de Trabajo para listado'!$BC$151:$CB$151,0)),0)+IFERROR(INDEX('Hoja de Trabajo para listado'!$DE$153:$DG$274,MATCH($A237,'Hoja de Trabajo para listado'!$DE$153:$DE$1048576,0),MATCH((CUADRO!H$5&amp;$E237),'Hoja de Trabajo para listado'!$DE$151:$DG$151,0)),0)+IFERROR(INDEX('Hoja de Trabajo para listado'!$CD$155:$DC$1048576,MATCH($A237,'Hoja de Trabajo para listado'!$CD$155:$CD$1048576,0),MATCH((CUADRO!H$5&amp;$E237),'Hoja de Trabajo para listado'!$CD$151:$DC$151,0)),0)</f>
        <v>0</v>
      </c>
      <c r="I237" s="245">
        <f ca="1">+IFERROR(INDEX('Hoja de Trabajo para listado'!$A$155:$Z$1048576,MATCH($A237,'Hoja de Trabajo para listado'!$A$155:$A$1048576,0),MATCH((CUADRO!I$5&amp;$E237),'Hoja de Trabajo para listado'!$A$151:$Z$151,0)),0)+IFERROR(INDEX('Hoja de Trabajo para listado'!$AB$155:$BA$1048576,MATCH($A237,'Hoja de Trabajo para listado'!$AB$155:$AB$1048576,0),MATCH((CUADRO!I$5&amp;$E237),'Hoja de Trabajo para listado'!$AB$151:$BA$151,0)),0)+IFERROR(INDEX('Hoja de Trabajo para listado'!$BC$155:$CB$1048576,MATCH($A237,'Hoja de Trabajo para listado'!$BC$155:$BC$1048576,0),MATCH((CUADRO!I$5&amp;$E237),'Hoja de Trabajo para listado'!$BC$151:$CB$151,0)),0)+IFERROR(INDEX('Hoja de Trabajo para listado'!$DE$153:$DG$274,MATCH($A237,'Hoja de Trabajo para listado'!$DE$153:$DE$1048576,0),MATCH((CUADRO!I$5&amp;$E237),'Hoja de Trabajo para listado'!$DE$151:$DG$151,0)),0)+IFERROR(INDEX('Hoja de Trabajo para listado'!$CD$155:$DC$1048576,MATCH($A237,'Hoja de Trabajo para listado'!$CD$155:$CD$1048576,0),MATCH((CUADRO!I$5&amp;$E237),'Hoja de Trabajo para listado'!$CD$151:$DC$151,0)),0)</f>
        <v>1287.0999999999999</v>
      </c>
      <c r="J237" s="245">
        <f ca="1">+IFERROR(INDEX('Hoja de Trabajo para listado'!$A$155:$Z$1048576,MATCH($A237,'Hoja de Trabajo para listado'!$A$155:$A$1048576,0),MATCH((CUADRO!J$5&amp;$E237),'Hoja de Trabajo para listado'!$A$151:$Z$151,0)),0)+IFERROR(INDEX('Hoja de Trabajo para listado'!$AB$155:$BA$1048576,MATCH($A237,'Hoja de Trabajo para listado'!$AB$155:$AB$1048576,0),MATCH((CUADRO!J$5&amp;$E237),'Hoja de Trabajo para listado'!$AB$151:$BA$151,0)),0)+IFERROR(INDEX('Hoja de Trabajo para listado'!$BC$155:$CB$1048576,MATCH($A237,'Hoja de Trabajo para listado'!$BC$155:$BC$1048576,0),MATCH((CUADRO!J$5&amp;$E237),'Hoja de Trabajo para listado'!$BC$151:$CB$151,0)),0)+IFERROR(INDEX('Hoja de Trabajo para listado'!$DE$153:$DG$274,MATCH($A237,'Hoja de Trabajo para listado'!$DE$153:$DE$1048576,0),MATCH((CUADRO!J$5&amp;$E237),'Hoja de Trabajo para listado'!$DE$151:$DG$151,0)),0)+IFERROR(INDEX('Hoja de Trabajo para listado'!$CD$155:$DC$1048576,MATCH($A237,'Hoja de Trabajo para listado'!$CD$155:$CD$1048576,0),MATCH((CUADRO!J$5&amp;$E237),'Hoja de Trabajo para listado'!$CD$151:$DC$151,0)),0)</f>
        <v>0</v>
      </c>
      <c r="K237" s="245">
        <f ca="1">+IFERROR(INDEX('Hoja de Trabajo para listado'!$A$155:$Z$1048576,MATCH($A237,'Hoja de Trabajo para listado'!$A$155:$A$1048576,0),MATCH((CUADRO!K$5&amp;$E237),'Hoja de Trabajo para listado'!$A$151:$Z$151,0)),0)+IFERROR(INDEX('Hoja de Trabajo para listado'!$AB$155:$BA$1048576,MATCH($A237,'Hoja de Trabajo para listado'!$AB$155:$AB$1048576,0),MATCH((CUADRO!K$5&amp;$E237),'Hoja de Trabajo para listado'!$AB$151:$BA$151,0)),0)+IFERROR(INDEX('Hoja de Trabajo para listado'!$BC$155:$CB$1048576,MATCH($A237,'Hoja de Trabajo para listado'!$BC$155:$BC$1048576,0),MATCH((CUADRO!K$5&amp;$E237),'Hoja de Trabajo para listado'!$BC$151:$CB$151,0)),0)+IFERROR(INDEX('Hoja de Trabajo para listado'!$DE$153:$DG$274,MATCH($A237,'Hoja de Trabajo para listado'!$DE$153:$DE$1048576,0),MATCH((CUADRO!K$5&amp;$E237),'Hoja de Trabajo para listado'!$DE$151:$DG$151,0)),0)+IFERROR(INDEX('Hoja de Trabajo para listado'!$CD$155:$DC$1048576,MATCH($A237,'Hoja de Trabajo para listado'!$CD$155:$CD$1048576,0),MATCH((CUADRO!K$5&amp;$E237),'Hoja de Trabajo para listado'!$CD$151:$DC$151,0)),0)</f>
        <v>0</v>
      </c>
      <c r="L237" s="245">
        <f ca="1">+IFERROR(INDEX('Hoja de Trabajo para listado'!$A$155:$Z$1048576,MATCH($A237,'Hoja de Trabajo para listado'!$A$155:$A$1048576,0),MATCH((CUADRO!L$5&amp;$E237),'Hoja de Trabajo para listado'!$A$151:$Z$151,0)),0)+IFERROR(INDEX('Hoja de Trabajo para listado'!$AB$155:$BA$1048576,MATCH($A237,'Hoja de Trabajo para listado'!$AB$155:$AB$1048576,0),MATCH((CUADRO!L$5&amp;$E237),'Hoja de Trabajo para listado'!$AB$151:$BA$151,0)),0)+IFERROR(INDEX('Hoja de Trabajo para listado'!$BC$155:$CB$1048576,MATCH($A237,'Hoja de Trabajo para listado'!$BC$155:$BC$1048576,0),MATCH((CUADRO!L$5&amp;$E237),'Hoja de Trabajo para listado'!$BC$151:$CB$151,0)),0)+IFERROR(INDEX('Hoja de Trabajo para listado'!$DE$153:$DG$274,MATCH($A237,'Hoja de Trabajo para listado'!$DE$153:$DE$1048576,0),MATCH((CUADRO!L$5&amp;$E237),'Hoja de Trabajo para listado'!$DE$151:$DG$151,0)),0)+IFERROR(INDEX('Hoja de Trabajo para listado'!$CD$155:$DC$1048576,MATCH($A237,'Hoja de Trabajo para listado'!$CD$155:$CD$1048576,0),MATCH((CUADRO!L$5&amp;$E237),'Hoja de Trabajo para listado'!$CD$151:$DC$151,0)),0)</f>
        <v>0</v>
      </c>
      <c r="M237" s="245">
        <f ca="1">+IFERROR(INDEX('Hoja de Trabajo para listado'!$A$155:$Z$1048576,MATCH($A237,'Hoja de Trabajo para listado'!$A$155:$A$1048576,0),MATCH((CUADRO!M$5&amp;$E237),'Hoja de Trabajo para listado'!$A$151:$Z$151,0)),0)+IFERROR(INDEX('Hoja de Trabajo para listado'!$AB$155:$BA$1048576,MATCH($A237,'Hoja de Trabajo para listado'!$AB$155:$AB$1048576,0),MATCH((CUADRO!M$5&amp;$E237),'Hoja de Trabajo para listado'!$AB$151:$BA$151,0)),0)+IFERROR(INDEX('Hoja de Trabajo para listado'!$BC$155:$CB$1048576,MATCH($A237,'Hoja de Trabajo para listado'!$BC$155:$BC$1048576,0),MATCH((CUADRO!M$5&amp;$E237),'Hoja de Trabajo para listado'!$BC$151:$CB$151,0)),0)+IFERROR(INDEX('Hoja de Trabajo para listado'!$DE$153:$DG$274,MATCH($A237,'Hoja de Trabajo para listado'!$DE$153:$DE$1048576,0),MATCH((CUADRO!M$5&amp;$E237),'Hoja de Trabajo para listado'!$DE$151:$DG$151,0)),0)+IFERROR(INDEX('Hoja de Trabajo para listado'!$CD$155:$DC$1048576,MATCH($A237,'Hoja de Trabajo para listado'!$CD$155:$CD$1048576,0),MATCH((CUADRO!M$5&amp;$E237),'Hoja de Trabajo para listado'!$CD$151:$DC$151,0)),0)</f>
        <v>0</v>
      </c>
      <c r="N237" s="245">
        <f ca="1">+IFERROR(INDEX('Hoja de Trabajo para listado'!$A$155:$Z$1048576,MATCH($A237,'Hoja de Trabajo para listado'!$A$155:$A$1048576,0),MATCH((CUADRO!N$5&amp;$E237),'Hoja de Trabajo para listado'!$A$151:$Z$151,0)),0)+IFERROR(INDEX('Hoja de Trabajo para listado'!$AB$155:$BA$1048576,MATCH($A237,'Hoja de Trabajo para listado'!$AB$155:$AB$1048576,0),MATCH((CUADRO!N$5&amp;$E237),'Hoja de Trabajo para listado'!$AB$151:$BA$151,0)),0)+IFERROR(INDEX('Hoja de Trabajo para listado'!$BC$155:$CB$1048576,MATCH($A237,'Hoja de Trabajo para listado'!$BC$155:$BC$1048576,0),MATCH((CUADRO!N$5&amp;$E237),'Hoja de Trabajo para listado'!$BC$151:$CB$151,0)),0)+IFERROR(INDEX('Hoja de Trabajo para listado'!$DE$153:$DG$274,MATCH($A237,'Hoja de Trabajo para listado'!$DE$153:$DE$1048576,0),MATCH((CUADRO!N$5&amp;$E237),'Hoja de Trabajo para listado'!$DE$151:$DG$151,0)),0)+IFERROR(INDEX('Hoja de Trabajo para listado'!$CD$155:$DC$1048576,MATCH($A237,'Hoja de Trabajo para listado'!$CD$155:$CD$1048576,0),MATCH((CUADRO!N$5&amp;$E237),'Hoja de Trabajo para listado'!$CD$151:$DC$151,0)),0)</f>
        <v>0</v>
      </c>
      <c r="O237" s="245">
        <f ca="1">+IFERROR(INDEX('Hoja de Trabajo para listado'!$A$155:$Z$1048576,MATCH($A237,'Hoja de Trabajo para listado'!$A$155:$A$1048576,0),MATCH((CUADRO!O$5&amp;$E237),'Hoja de Trabajo para listado'!$A$151:$Z$151,0)),0)+IFERROR(INDEX('Hoja de Trabajo para listado'!$AB$155:$BA$1048576,MATCH($A237,'Hoja de Trabajo para listado'!$AB$155:$AB$1048576,0),MATCH((CUADRO!O$5&amp;$E237),'Hoja de Trabajo para listado'!$AB$151:$BA$151,0)),0)+IFERROR(INDEX('Hoja de Trabajo para listado'!$BC$155:$CB$1048576,MATCH($A237,'Hoja de Trabajo para listado'!$BC$155:$BC$1048576,0),MATCH((CUADRO!O$5&amp;$E237),'Hoja de Trabajo para listado'!$BC$151:$CB$151,0)),0)+IFERROR(INDEX('Hoja de Trabajo para listado'!$DE$153:$DG$274,MATCH($A237,'Hoja de Trabajo para listado'!$DE$153:$DE$1048576,0),MATCH((CUADRO!O$5&amp;$E237),'Hoja de Trabajo para listado'!$DE$151:$DG$151,0)),0)+IFERROR(INDEX('Hoja de Trabajo para listado'!$CD$155:$DC$1048576,MATCH($A237,'Hoja de Trabajo para listado'!$CD$155:$CD$1048576,0),MATCH((CUADRO!O$5&amp;$E237),'Hoja de Trabajo para listado'!$CD$151:$DC$151,0)),0)</f>
        <v>0</v>
      </c>
      <c r="P237" s="245">
        <f ca="1">+IFERROR(INDEX('Hoja de Trabajo para listado'!$A$155:$Z$1048576,MATCH($A237,'Hoja de Trabajo para listado'!$A$155:$A$1048576,0),MATCH((CUADRO!P$5&amp;$E237),'Hoja de Trabajo para listado'!$A$151:$Z$151,0)),0)+IFERROR(INDEX('Hoja de Trabajo para listado'!$AB$155:$BA$1048576,MATCH($A237,'Hoja de Trabajo para listado'!$AB$155:$AB$1048576,0),MATCH((CUADRO!P$5&amp;$E237),'Hoja de Trabajo para listado'!$AB$151:$BA$151,0)),0)+IFERROR(INDEX('Hoja de Trabajo para listado'!$BC$155:$CB$1048576,MATCH($A237,'Hoja de Trabajo para listado'!$BC$155:$BC$1048576,0),MATCH((CUADRO!P$5&amp;$E237),'Hoja de Trabajo para listado'!$BC$151:$CB$151,0)),0)+IFERROR(INDEX('Hoja de Trabajo para listado'!$DE$153:$DG$274,MATCH($A237,'Hoja de Trabajo para listado'!$DE$153:$DE$1048576,0),MATCH((CUADRO!P$5&amp;$E237),'Hoja de Trabajo para listado'!$DE$151:$DG$151,0)),0)+IFERROR(INDEX('Hoja de Trabajo para listado'!$CD$155:$DC$1048576,MATCH($A237,'Hoja de Trabajo para listado'!$CD$155:$CD$1048576,0),MATCH((CUADRO!P$5&amp;$E237),'Hoja de Trabajo para listado'!$CD$151:$DC$151,0)),0)</f>
        <v>0</v>
      </c>
      <c r="Q237" s="245">
        <f ca="1">+IFERROR(INDEX('Hoja de Trabajo para listado'!$A$155:$Z$1048576,MATCH($A237,'Hoja de Trabajo para listado'!$A$155:$A$1048576,0),MATCH((CUADRO!Q$5&amp;$E237),'Hoja de Trabajo para listado'!$A$151:$Z$151,0)),0)+IFERROR(INDEX('Hoja de Trabajo para listado'!$AB$155:$BA$1048576,MATCH($A237,'Hoja de Trabajo para listado'!$AB$155:$AB$1048576,0),MATCH((CUADRO!Q$5&amp;$E237),'Hoja de Trabajo para listado'!$AB$151:$BA$151,0)),0)+IFERROR(INDEX('Hoja de Trabajo para listado'!$BC$155:$CB$1048576,MATCH($A237,'Hoja de Trabajo para listado'!$BC$155:$BC$1048576,0),MATCH((CUADRO!Q$5&amp;$E237),'Hoja de Trabajo para listado'!$BC$151:$CB$151,0)),0)+IFERROR(INDEX('Hoja de Trabajo para listado'!$DE$153:$DG$274,MATCH($A237,'Hoja de Trabajo para listado'!$DE$153:$DE$1048576,0),MATCH((CUADRO!Q$5&amp;$E237),'Hoja de Trabajo para listado'!$DE$151:$DG$151,0)),0)+IFERROR(INDEX('Hoja de Trabajo para listado'!$CD$155:$DC$1048576,MATCH($A237,'Hoja de Trabajo para listado'!$CD$155:$CD$1048576,0),MATCH((CUADRO!Q$5&amp;$E237),'Hoja de Trabajo para listado'!$CD$151:$DC$151,0)),0)</f>
        <v>0</v>
      </c>
      <c r="R237" s="245">
        <f t="shared" ca="1" si="9"/>
        <v>1287.0999999999999</v>
      </c>
      <c r="S237" s="245">
        <f ca="1">+R236+R237</f>
        <v>1287.0999999999999</v>
      </c>
      <c r="T237" s="245">
        <f ca="1">+S237</f>
        <v>1287.0999999999999</v>
      </c>
      <c r="U237" s="244">
        <f t="shared" si="10"/>
        <v>2</v>
      </c>
      <c r="V237" s="333" t="str">
        <f>+VLOOKUP(A237,bd_lista!$A$3:$E$590,5,FALSE)</f>
        <v>Instituciones Descentralizadas</v>
      </c>
      <c r="W237" s="392"/>
      <c r="X237" s="242">
        <f>+VLOOKUP(A237,[4]Sheet1!$A$13:$D$744,4,FALSE)</f>
        <v>35</v>
      </c>
      <c r="Y237" s="242" t="str">
        <f>+VLOOKUP(X237,bd_lista!$A$3:$C$590,3,FALSE)</f>
        <v>Ministerio de Economía y Finanzas Públicas</v>
      </c>
      <c r="Z237" s="292"/>
      <c r="AA237" s="293"/>
    </row>
    <row r="238" spans="1:27" ht="15" customHeight="1">
      <c r="A238" s="251">
        <v>314</v>
      </c>
      <c r="B238" s="387">
        <f>+A238</f>
        <v>314</v>
      </c>
      <c r="C238" s="247" t="str">
        <f>+VLOOKUP(A238,bd_lista!$A$3:$C$590,3,FALSE)</f>
        <v>Autoridad de Fiscalización de Electricidad y Tecnología Nuclear</v>
      </c>
      <c r="D238" s="389" t="str">
        <f>+C238</f>
        <v>Autoridad de Fiscalización de Electricidad y Tecnología Nuclear</v>
      </c>
      <c r="E238" s="247" t="s">
        <v>1304</v>
      </c>
      <c r="F238" s="243">
        <f ca="1">+IFERROR(INDEX('Hoja de Trabajo para listado'!$A$155:$Z$1048576,MATCH($A238,'Hoja de Trabajo para listado'!$A$155:$A$1048576,0),MATCH((CUADRO!F$5&amp;$E238),'Hoja de Trabajo para listado'!$A$151:$Z$151,0)),0)+IFERROR(INDEX('Hoja de Trabajo para listado'!$AB$155:$BA$1048576,MATCH($A238,'Hoja de Trabajo para listado'!$AB$155:$AB$1048576,0),MATCH((CUADRO!F$5&amp;$E238),'Hoja de Trabajo para listado'!$AB$151:$BA$151,0)),0)+IFERROR(INDEX('Hoja de Trabajo para listado'!$BC$155:$CB$1048576,MATCH($A238,'Hoja de Trabajo para listado'!$BC$155:$BC$1048576,0),MATCH((CUADRO!F$5&amp;$E238),'Hoja de Trabajo para listado'!$BC$151:$CB$151,0)),0)+IFERROR(INDEX('Hoja de Trabajo para listado'!$DE$153:$DG$274,MATCH($A238,'Hoja de Trabajo para listado'!$DE$153:$DE$1048576,0),MATCH((CUADRO!F$5&amp;$E238),'Hoja de Trabajo para listado'!$DE$151:$DG$151,0)),0)+IFERROR(INDEX('Hoja de Trabajo para listado'!$CD$155:$DC$1048576,MATCH($A238,'Hoja de Trabajo para listado'!$CD$155:$CD$1048576,0),MATCH((CUADRO!F$5&amp;$E238),'Hoja de Trabajo para listado'!$CD$151:$DC$151,0)),0)</f>
        <v>0</v>
      </c>
      <c r="G238" s="243">
        <f ca="1">+IFERROR(INDEX('Hoja de Trabajo para listado'!$A$155:$Z$1048576,MATCH($A238,'Hoja de Trabajo para listado'!$A$155:$A$1048576,0),MATCH((CUADRO!G$5&amp;$E238),'Hoja de Trabajo para listado'!$A$151:$Z$151,0)),0)+IFERROR(INDEX('Hoja de Trabajo para listado'!$AB$155:$BA$1048576,MATCH($A238,'Hoja de Trabajo para listado'!$AB$155:$AB$1048576,0),MATCH((CUADRO!G$5&amp;$E238),'Hoja de Trabajo para listado'!$AB$151:$BA$151,0)),0)+IFERROR(INDEX('Hoja de Trabajo para listado'!$BC$155:$CB$1048576,MATCH($A238,'Hoja de Trabajo para listado'!$BC$155:$BC$1048576,0),MATCH((CUADRO!G$5&amp;$E238),'Hoja de Trabajo para listado'!$BC$151:$CB$151,0)),0)+IFERROR(INDEX('Hoja de Trabajo para listado'!$DE$153:$DG$274,MATCH($A238,'Hoja de Trabajo para listado'!$DE$153:$DE$1048576,0),MATCH((CUADRO!G$5&amp;$E238),'Hoja de Trabajo para listado'!$DE$151:$DG$151,0)),0)+IFERROR(INDEX('Hoja de Trabajo para listado'!$CD$155:$DC$1048576,MATCH($A238,'Hoja de Trabajo para listado'!$CD$155:$CD$1048576,0),MATCH((CUADRO!G$5&amp;$E238),'Hoja de Trabajo para listado'!$CD$151:$DC$151,0)),0)</f>
        <v>0</v>
      </c>
      <c r="H238" s="243">
        <f ca="1">+IFERROR(INDEX('Hoja de Trabajo para listado'!$A$155:$Z$1048576,MATCH($A238,'Hoja de Trabajo para listado'!$A$155:$A$1048576,0),MATCH((CUADRO!H$5&amp;$E238),'Hoja de Trabajo para listado'!$A$151:$Z$151,0)),0)+IFERROR(INDEX('Hoja de Trabajo para listado'!$AB$155:$BA$1048576,MATCH($A238,'Hoja de Trabajo para listado'!$AB$155:$AB$1048576,0),MATCH((CUADRO!H$5&amp;$E238),'Hoja de Trabajo para listado'!$AB$151:$BA$151,0)),0)+IFERROR(INDEX('Hoja de Trabajo para listado'!$BC$155:$CB$1048576,MATCH($A238,'Hoja de Trabajo para listado'!$BC$155:$BC$1048576,0),MATCH((CUADRO!H$5&amp;$E238),'Hoja de Trabajo para listado'!$BC$151:$CB$151,0)),0)+IFERROR(INDEX('Hoja de Trabajo para listado'!$DE$153:$DG$274,MATCH($A238,'Hoja de Trabajo para listado'!$DE$153:$DE$1048576,0),MATCH((CUADRO!H$5&amp;$E238),'Hoja de Trabajo para listado'!$DE$151:$DG$151,0)),0)+IFERROR(INDEX('Hoja de Trabajo para listado'!$CD$155:$DC$1048576,MATCH($A238,'Hoja de Trabajo para listado'!$CD$155:$CD$1048576,0),MATCH((CUADRO!H$5&amp;$E238),'Hoja de Trabajo para listado'!$CD$151:$DC$151,0)),0)</f>
        <v>0</v>
      </c>
      <c r="I238" s="243">
        <f ca="1">+IFERROR(INDEX('Hoja de Trabajo para listado'!$A$155:$Z$1048576,MATCH($A238,'Hoja de Trabajo para listado'!$A$155:$A$1048576,0),MATCH((CUADRO!I$5&amp;$E238),'Hoja de Trabajo para listado'!$A$151:$Z$151,0)),0)+IFERROR(INDEX('Hoja de Trabajo para listado'!$AB$155:$BA$1048576,MATCH($A238,'Hoja de Trabajo para listado'!$AB$155:$AB$1048576,0),MATCH((CUADRO!I$5&amp;$E238),'Hoja de Trabajo para listado'!$AB$151:$BA$151,0)),0)+IFERROR(INDEX('Hoja de Trabajo para listado'!$BC$155:$CB$1048576,MATCH($A238,'Hoja de Trabajo para listado'!$BC$155:$BC$1048576,0),MATCH((CUADRO!I$5&amp;$E238),'Hoja de Trabajo para listado'!$BC$151:$CB$151,0)),0)+IFERROR(INDEX('Hoja de Trabajo para listado'!$DE$153:$DG$274,MATCH($A238,'Hoja de Trabajo para listado'!$DE$153:$DE$1048576,0),MATCH((CUADRO!I$5&amp;$E238),'Hoja de Trabajo para listado'!$DE$151:$DG$151,0)),0)+IFERROR(INDEX('Hoja de Trabajo para listado'!$CD$155:$DC$1048576,MATCH($A238,'Hoja de Trabajo para listado'!$CD$155:$CD$1048576,0),MATCH((CUADRO!I$5&amp;$E238),'Hoja de Trabajo para listado'!$CD$151:$DC$151,0)),0)</f>
        <v>0</v>
      </c>
      <c r="J238" s="243">
        <f ca="1">+IFERROR(INDEX('Hoja de Trabajo para listado'!$A$155:$Z$1048576,MATCH($A238,'Hoja de Trabajo para listado'!$A$155:$A$1048576,0),MATCH((CUADRO!J$5&amp;$E238),'Hoja de Trabajo para listado'!$A$151:$Z$151,0)),0)+IFERROR(INDEX('Hoja de Trabajo para listado'!$AB$155:$BA$1048576,MATCH($A238,'Hoja de Trabajo para listado'!$AB$155:$AB$1048576,0),MATCH((CUADRO!J$5&amp;$E238),'Hoja de Trabajo para listado'!$AB$151:$BA$151,0)),0)+IFERROR(INDEX('Hoja de Trabajo para listado'!$BC$155:$CB$1048576,MATCH($A238,'Hoja de Trabajo para listado'!$BC$155:$BC$1048576,0),MATCH((CUADRO!J$5&amp;$E238),'Hoja de Trabajo para listado'!$BC$151:$CB$151,0)),0)+IFERROR(INDEX('Hoja de Trabajo para listado'!$DE$153:$DG$274,MATCH($A238,'Hoja de Trabajo para listado'!$DE$153:$DE$1048576,0),MATCH((CUADRO!J$5&amp;$E238),'Hoja de Trabajo para listado'!$DE$151:$DG$151,0)),0)+IFERROR(INDEX('Hoja de Trabajo para listado'!$CD$155:$DC$1048576,MATCH($A238,'Hoja de Trabajo para listado'!$CD$155:$CD$1048576,0),MATCH((CUADRO!J$5&amp;$E238),'Hoja de Trabajo para listado'!$CD$151:$DC$151,0)),0)</f>
        <v>0</v>
      </c>
      <c r="K238" s="243">
        <f ca="1">+IFERROR(INDEX('Hoja de Trabajo para listado'!$A$155:$Z$1048576,MATCH($A238,'Hoja de Trabajo para listado'!$A$155:$A$1048576,0),MATCH((CUADRO!K$5&amp;$E238),'Hoja de Trabajo para listado'!$A$151:$Z$151,0)),0)+IFERROR(INDEX('Hoja de Trabajo para listado'!$AB$155:$BA$1048576,MATCH($A238,'Hoja de Trabajo para listado'!$AB$155:$AB$1048576,0),MATCH((CUADRO!K$5&amp;$E238),'Hoja de Trabajo para listado'!$AB$151:$BA$151,0)),0)+IFERROR(INDEX('Hoja de Trabajo para listado'!$BC$155:$CB$1048576,MATCH($A238,'Hoja de Trabajo para listado'!$BC$155:$BC$1048576,0),MATCH((CUADRO!K$5&amp;$E238),'Hoja de Trabajo para listado'!$BC$151:$CB$151,0)),0)+IFERROR(INDEX('Hoja de Trabajo para listado'!$DE$153:$DG$274,MATCH($A238,'Hoja de Trabajo para listado'!$DE$153:$DE$1048576,0),MATCH((CUADRO!K$5&amp;$E238),'Hoja de Trabajo para listado'!$DE$151:$DG$151,0)),0)+IFERROR(INDEX('Hoja de Trabajo para listado'!$CD$155:$DC$1048576,MATCH($A238,'Hoja de Trabajo para listado'!$CD$155:$CD$1048576,0),MATCH((CUADRO!K$5&amp;$E238),'Hoja de Trabajo para listado'!$CD$151:$DC$151,0)),0)</f>
        <v>0</v>
      </c>
      <c r="L238" s="243">
        <f ca="1">+IFERROR(INDEX('Hoja de Trabajo para listado'!$A$155:$Z$1048576,MATCH($A238,'Hoja de Trabajo para listado'!$A$155:$A$1048576,0),MATCH((CUADRO!L$5&amp;$E238),'Hoja de Trabajo para listado'!$A$151:$Z$151,0)),0)+IFERROR(INDEX('Hoja de Trabajo para listado'!$AB$155:$BA$1048576,MATCH($A238,'Hoja de Trabajo para listado'!$AB$155:$AB$1048576,0),MATCH((CUADRO!L$5&amp;$E238),'Hoja de Trabajo para listado'!$AB$151:$BA$151,0)),0)+IFERROR(INDEX('Hoja de Trabajo para listado'!$BC$155:$CB$1048576,MATCH($A238,'Hoja de Trabajo para listado'!$BC$155:$BC$1048576,0),MATCH((CUADRO!L$5&amp;$E238),'Hoja de Trabajo para listado'!$BC$151:$CB$151,0)),0)+IFERROR(INDEX('Hoja de Trabajo para listado'!$DE$153:$DG$274,MATCH($A238,'Hoja de Trabajo para listado'!$DE$153:$DE$1048576,0),MATCH((CUADRO!L$5&amp;$E238),'Hoja de Trabajo para listado'!$DE$151:$DG$151,0)),0)+IFERROR(INDEX('Hoja de Trabajo para listado'!$CD$155:$DC$1048576,MATCH($A238,'Hoja de Trabajo para listado'!$CD$155:$CD$1048576,0),MATCH((CUADRO!L$5&amp;$E238),'Hoja de Trabajo para listado'!$CD$151:$DC$151,0)),0)</f>
        <v>0</v>
      </c>
      <c r="M238" s="243">
        <f ca="1">+IFERROR(INDEX('Hoja de Trabajo para listado'!$A$155:$Z$1048576,MATCH($A238,'Hoja de Trabajo para listado'!$A$155:$A$1048576,0),MATCH((CUADRO!M$5&amp;$E238),'Hoja de Trabajo para listado'!$A$151:$Z$151,0)),0)+IFERROR(INDEX('Hoja de Trabajo para listado'!$AB$155:$BA$1048576,MATCH($A238,'Hoja de Trabajo para listado'!$AB$155:$AB$1048576,0),MATCH((CUADRO!M$5&amp;$E238),'Hoja de Trabajo para listado'!$AB$151:$BA$151,0)),0)+IFERROR(INDEX('Hoja de Trabajo para listado'!$BC$155:$CB$1048576,MATCH($A238,'Hoja de Trabajo para listado'!$BC$155:$BC$1048576,0),MATCH((CUADRO!M$5&amp;$E238),'Hoja de Trabajo para listado'!$BC$151:$CB$151,0)),0)+IFERROR(INDEX('Hoja de Trabajo para listado'!$DE$153:$DG$274,MATCH($A238,'Hoja de Trabajo para listado'!$DE$153:$DE$1048576,0),MATCH((CUADRO!M$5&amp;$E238),'Hoja de Trabajo para listado'!$DE$151:$DG$151,0)),0)+IFERROR(INDEX('Hoja de Trabajo para listado'!$CD$155:$DC$1048576,MATCH($A238,'Hoja de Trabajo para listado'!$CD$155:$CD$1048576,0),MATCH((CUADRO!M$5&amp;$E238),'Hoja de Trabajo para listado'!$CD$151:$DC$151,0)),0)</f>
        <v>0</v>
      </c>
      <c r="N238" s="243">
        <f ca="1">+IFERROR(INDEX('Hoja de Trabajo para listado'!$A$155:$Z$1048576,MATCH($A238,'Hoja de Trabajo para listado'!$A$155:$A$1048576,0),MATCH((CUADRO!N$5&amp;$E238),'Hoja de Trabajo para listado'!$A$151:$Z$151,0)),0)+IFERROR(INDEX('Hoja de Trabajo para listado'!$AB$155:$BA$1048576,MATCH($A238,'Hoja de Trabajo para listado'!$AB$155:$AB$1048576,0),MATCH((CUADRO!N$5&amp;$E238),'Hoja de Trabajo para listado'!$AB$151:$BA$151,0)),0)+IFERROR(INDEX('Hoja de Trabajo para listado'!$BC$155:$CB$1048576,MATCH($A238,'Hoja de Trabajo para listado'!$BC$155:$BC$1048576,0),MATCH((CUADRO!N$5&amp;$E238),'Hoja de Trabajo para listado'!$BC$151:$CB$151,0)),0)+IFERROR(INDEX('Hoja de Trabajo para listado'!$DE$153:$DG$274,MATCH($A238,'Hoja de Trabajo para listado'!$DE$153:$DE$1048576,0),MATCH((CUADRO!N$5&amp;$E238),'Hoja de Trabajo para listado'!$DE$151:$DG$151,0)),0)+IFERROR(INDEX('Hoja de Trabajo para listado'!$CD$155:$DC$1048576,MATCH($A238,'Hoja de Trabajo para listado'!$CD$155:$CD$1048576,0),MATCH((CUADRO!N$5&amp;$E238),'Hoja de Trabajo para listado'!$CD$151:$DC$151,0)),0)</f>
        <v>0</v>
      </c>
      <c r="O238" s="243">
        <f ca="1">+IFERROR(INDEX('Hoja de Trabajo para listado'!$A$155:$Z$1048576,MATCH($A238,'Hoja de Trabajo para listado'!$A$155:$A$1048576,0),MATCH((CUADRO!O$5&amp;$E238),'Hoja de Trabajo para listado'!$A$151:$Z$151,0)),0)+IFERROR(INDEX('Hoja de Trabajo para listado'!$AB$155:$BA$1048576,MATCH($A238,'Hoja de Trabajo para listado'!$AB$155:$AB$1048576,0),MATCH((CUADRO!O$5&amp;$E238),'Hoja de Trabajo para listado'!$AB$151:$BA$151,0)),0)+IFERROR(INDEX('Hoja de Trabajo para listado'!$BC$155:$CB$1048576,MATCH($A238,'Hoja de Trabajo para listado'!$BC$155:$BC$1048576,0),MATCH((CUADRO!O$5&amp;$E238),'Hoja de Trabajo para listado'!$BC$151:$CB$151,0)),0)+IFERROR(INDEX('Hoja de Trabajo para listado'!$DE$153:$DG$274,MATCH($A238,'Hoja de Trabajo para listado'!$DE$153:$DE$1048576,0),MATCH((CUADRO!O$5&amp;$E238),'Hoja de Trabajo para listado'!$DE$151:$DG$151,0)),0)+IFERROR(INDEX('Hoja de Trabajo para listado'!$CD$155:$DC$1048576,MATCH($A238,'Hoja de Trabajo para listado'!$CD$155:$CD$1048576,0),MATCH((CUADRO!O$5&amp;$E238),'Hoja de Trabajo para listado'!$CD$151:$DC$151,0)),0)</f>
        <v>0</v>
      </c>
      <c r="P238" s="243">
        <f ca="1">+IFERROR(INDEX('Hoja de Trabajo para listado'!$A$155:$Z$1048576,MATCH($A238,'Hoja de Trabajo para listado'!$A$155:$A$1048576,0),MATCH((CUADRO!P$5&amp;$E238),'Hoja de Trabajo para listado'!$A$151:$Z$151,0)),0)+IFERROR(INDEX('Hoja de Trabajo para listado'!$AB$155:$BA$1048576,MATCH($A238,'Hoja de Trabajo para listado'!$AB$155:$AB$1048576,0),MATCH((CUADRO!P$5&amp;$E238),'Hoja de Trabajo para listado'!$AB$151:$BA$151,0)),0)+IFERROR(INDEX('Hoja de Trabajo para listado'!$BC$155:$CB$1048576,MATCH($A238,'Hoja de Trabajo para listado'!$BC$155:$BC$1048576,0),MATCH((CUADRO!P$5&amp;$E238),'Hoja de Trabajo para listado'!$BC$151:$CB$151,0)),0)+IFERROR(INDEX('Hoja de Trabajo para listado'!$DE$153:$DG$274,MATCH($A238,'Hoja de Trabajo para listado'!$DE$153:$DE$1048576,0),MATCH((CUADRO!P$5&amp;$E238),'Hoja de Trabajo para listado'!$DE$151:$DG$151,0)),0)+IFERROR(INDEX('Hoja de Trabajo para listado'!$CD$155:$DC$1048576,MATCH($A238,'Hoja de Trabajo para listado'!$CD$155:$CD$1048576,0),MATCH((CUADRO!P$5&amp;$E238),'Hoja de Trabajo para listado'!$CD$151:$DC$151,0)),0)</f>
        <v>0</v>
      </c>
      <c r="Q238" s="243">
        <f ca="1">+IFERROR(INDEX('Hoja de Trabajo para listado'!$A$155:$Z$1048576,MATCH($A238,'Hoja de Trabajo para listado'!$A$155:$A$1048576,0),MATCH((CUADRO!Q$5&amp;$E238),'Hoja de Trabajo para listado'!$A$151:$Z$151,0)),0)+IFERROR(INDEX('Hoja de Trabajo para listado'!$AB$155:$BA$1048576,MATCH($A238,'Hoja de Trabajo para listado'!$AB$155:$AB$1048576,0),MATCH((CUADRO!Q$5&amp;$E238),'Hoja de Trabajo para listado'!$AB$151:$BA$151,0)),0)+IFERROR(INDEX('Hoja de Trabajo para listado'!$BC$155:$CB$1048576,MATCH($A238,'Hoja de Trabajo para listado'!$BC$155:$BC$1048576,0),MATCH((CUADRO!Q$5&amp;$E238),'Hoja de Trabajo para listado'!$BC$151:$CB$151,0)),0)+IFERROR(INDEX('Hoja de Trabajo para listado'!$DE$153:$DG$274,MATCH($A238,'Hoja de Trabajo para listado'!$DE$153:$DE$1048576,0),MATCH((CUADRO!Q$5&amp;$E238),'Hoja de Trabajo para listado'!$DE$151:$DG$151,0)),0)+IFERROR(INDEX('Hoja de Trabajo para listado'!$CD$155:$DC$1048576,MATCH($A238,'Hoja de Trabajo para listado'!$CD$155:$CD$1048576,0),MATCH((CUADRO!Q$5&amp;$E238),'Hoja de Trabajo para listado'!$CD$151:$DC$151,0)),0)</f>
        <v>0</v>
      </c>
      <c r="R238" s="243">
        <f t="shared" ca="1" si="9"/>
        <v>0</v>
      </c>
      <c r="S238" s="243"/>
      <c r="T238" s="243">
        <f ca="1">+T239</f>
        <v>0</v>
      </c>
      <c r="U238" s="242">
        <f t="shared" si="10"/>
        <v>1</v>
      </c>
      <c r="V238" s="333" t="str">
        <f>+VLOOKUP(A238,bd_lista!$A$3:$E$590,5,FALSE)</f>
        <v>Instituciones Descentralizadas</v>
      </c>
      <c r="W238" s="391" t="str">
        <f>+V238</f>
        <v>Instituciones Descentralizadas</v>
      </c>
      <c r="X238" s="242">
        <v>78</v>
      </c>
      <c r="Y238" s="242" t="str">
        <f>+VLOOKUP(X238,bd_lista!$A$3:$C$590,3,FALSE)</f>
        <v>Ministerio de Hidrocarburos y Energías</v>
      </c>
      <c r="Z238" s="294">
        <f>+X238</f>
        <v>78</v>
      </c>
      <c r="AA238" s="295" t="str">
        <f>+Y238</f>
        <v>Ministerio de Hidrocarburos y Energías</v>
      </c>
    </row>
    <row r="239" spans="1:27" ht="15" customHeight="1">
      <c r="A239" s="32">
        <v>314</v>
      </c>
      <c r="B239" s="388"/>
      <c r="C239" s="333" t="str">
        <f>+VLOOKUP(A239,bd_lista!$A$3:$C$590,3,FALSE)</f>
        <v>Autoridad de Fiscalización de Electricidad y Tecnología Nuclear</v>
      </c>
      <c r="D239" s="390"/>
      <c r="E239" s="333" t="s">
        <v>1305</v>
      </c>
      <c r="F239" s="245">
        <f ca="1">+IFERROR(INDEX('Hoja de Trabajo para listado'!$A$155:$Z$1048576,MATCH($A239,'Hoja de Trabajo para listado'!$A$155:$A$1048576,0),MATCH((CUADRO!F$5&amp;$E239),'Hoja de Trabajo para listado'!$A$151:$Z$151,0)),0)+IFERROR(INDEX('Hoja de Trabajo para listado'!$AB$155:$BA$1048576,MATCH($A239,'Hoja de Trabajo para listado'!$AB$155:$AB$1048576,0),MATCH((CUADRO!F$5&amp;$E239),'Hoja de Trabajo para listado'!$AB$151:$BA$151,0)),0)+IFERROR(INDEX('Hoja de Trabajo para listado'!$BC$155:$CB$1048576,MATCH($A239,'Hoja de Trabajo para listado'!$BC$155:$BC$1048576,0),MATCH((CUADRO!F$5&amp;$E239),'Hoja de Trabajo para listado'!$BC$151:$CB$151,0)),0)+IFERROR(INDEX('Hoja de Trabajo para listado'!$DE$153:$DG$274,MATCH($A239,'Hoja de Trabajo para listado'!$DE$153:$DE$1048576,0),MATCH((CUADRO!F$5&amp;$E239),'Hoja de Trabajo para listado'!$DE$151:$DG$151,0)),0)+IFERROR(INDEX('Hoja de Trabajo para listado'!$CD$155:$DC$1048576,MATCH($A239,'Hoja de Trabajo para listado'!$CD$155:$CD$1048576,0),MATCH((CUADRO!F$5&amp;$E239),'Hoja de Trabajo para listado'!$CD$151:$DC$151,0)),0)</f>
        <v>0</v>
      </c>
      <c r="G239" s="245">
        <f ca="1">+IFERROR(INDEX('Hoja de Trabajo para listado'!$A$155:$Z$1048576,MATCH($A239,'Hoja de Trabajo para listado'!$A$155:$A$1048576,0),MATCH((CUADRO!G$5&amp;$E239),'Hoja de Trabajo para listado'!$A$151:$Z$151,0)),0)+IFERROR(INDEX('Hoja de Trabajo para listado'!$AB$155:$BA$1048576,MATCH($A239,'Hoja de Trabajo para listado'!$AB$155:$AB$1048576,0),MATCH((CUADRO!G$5&amp;$E239),'Hoja de Trabajo para listado'!$AB$151:$BA$151,0)),0)+IFERROR(INDEX('Hoja de Trabajo para listado'!$BC$155:$CB$1048576,MATCH($A239,'Hoja de Trabajo para listado'!$BC$155:$BC$1048576,0),MATCH((CUADRO!G$5&amp;$E239),'Hoja de Trabajo para listado'!$BC$151:$CB$151,0)),0)+IFERROR(INDEX('Hoja de Trabajo para listado'!$DE$153:$DG$274,MATCH($A239,'Hoja de Trabajo para listado'!$DE$153:$DE$1048576,0),MATCH((CUADRO!G$5&amp;$E239),'Hoja de Trabajo para listado'!$DE$151:$DG$151,0)),0)+IFERROR(INDEX('Hoja de Trabajo para listado'!$CD$155:$DC$1048576,MATCH($A239,'Hoja de Trabajo para listado'!$CD$155:$CD$1048576,0),MATCH((CUADRO!G$5&amp;$E239),'Hoja de Trabajo para listado'!$CD$151:$DC$151,0)),0)</f>
        <v>0</v>
      </c>
      <c r="H239" s="245">
        <f ca="1">+IFERROR(INDEX('Hoja de Trabajo para listado'!$A$155:$Z$1048576,MATCH($A239,'Hoja de Trabajo para listado'!$A$155:$A$1048576,0),MATCH((CUADRO!H$5&amp;$E239),'Hoja de Trabajo para listado'!$A$151:$Z$151,0)),0)+IFERROR(INDEX('Hoja de Trabajo para listado'!$AB$155:$BA$1048576,MATCH($A239,'Hoja de Trabajo para listado'!$AB$155:$AB$1048576,0),MATCH((CUADRO!H$5&amp;$E239),'Hoja de Trabajo para listado'!$AB$151:$BA$151,0)),0)+IFERROR(INDEX('Hoja de Trabajo para listado'!$BC$155:$CB$1048576,MATCH($A239,'Hoja de Trabajo para listado'!$BC$155:$BC$1048576,0),MATCH((CUADRO!H$5&amp;$E239),'Hoja de Trabajo para listado'!$BC$151:$CB$151,0)),0)+IFERROR(INDEX('Hoja de Trabajo para listado'!$DE$153:$DG$274,MATCH($A239,'Hoja de Trabajo para listado'!$DE$153:$DE$1048576,0),MATCH((CUADRO!H$5&amp;$E239),'Hoja de Trabajo para listado'!$DE$151:$DG$151,0)),0)+IFERROR(INDEX('Hoja de Trabajo para listado'!$CD$155:$DC$1048576,MATCH($A239,'Hoja de Trabajo para listado'!$CD$155:$CD$1048576,0),MATCH((CUADRO!H$5&amp;$E239),'Hoja de Trabajo para listado'!$CD$151:$DC$151,0)),0)</f>
        <v>0</v>
      </c>
      <c r="I239" s="245">
        <f ca="1">+IFERROR(INDEX('Hoja de Trabajo para listado'!$A$155:$Z$1048576,MATCH($A239,'Hoja de Trabajo para listado'!$A$155:$A$1048576,0),MATCH((CUADRO!I$5&amp;$E239),'Hoja de Trabajo para listado'!$A$151:$Z$151,0)),0)+IFERROR(INDEX('Hoja de Trabajo para listado'!$AB$155:$BA$1048576,MATCH($A239,'Hoja de Trabajo para listado'!$AB$155:$AB$1048576,0),MATCH((CUADRO!I$5&amp;$E239),'Hoja de Trabajo para listado'!$AB$151:$BA$151,0)),0)+IFERROR(INDEX('Hoja de Trabajo para listado'!$BC$155:$CB$1048576,MATCH($A239,'Hoja de Trabajo para listado'!$BC$155:$BC$1048576,0),MATCH((CUADRO!I$5&amp;$E239),'Hoja de Trabajo para listado'!$BC$151:$CB$151,0)),0)+IFERROR(INDEX('Hoja de Trabajo para listado'!$DE$153:$DG$274,MATCH($A239,'Hoja de Trabajo para listado'!$DE$153:$DE$1048576,0),MATCH((CUADRO!I$5&amp;$E239),'Hoja de Trabajo para listado'!$DE$151:$DG$151,0)),0)+IFERROR(INDEX('Hoja de Trabajo para listado'!$CD$155:$DC$1048576,MATCH($A239,'Hoja de Trabajo para listado'!$CD$155:$CD$1048576,0),MATCH((CUADRO!I$5&amp;$E239),'Hoja de Trabajo para listado'!$CD$151:$DC$151,0)),0)</f>
        <v>0</v>
      </c>
      <c r="J239" s="245">
        <f ca="1">+IFERROR(INDEX('Hoja de Trabajo para listado'!$A$155:$Z$1048576,MATCH($A239,'Hoja de Trabajo para listado'!$A$155:$A$1048576,0),MATCH((CUADRO!J$5&amp;$E239),'Hoja de Trabajo para listado'!$A$151:$Z$151,0)),0)+IFERROR(INDEX('Hoja de Trabajo para listado'!$AB$155:$BA$1048576,MATCH($A239,'Hoja de Trabajo para listado'!$AB$155:$AB$1048576,0),MATCH((CUADRO!J$5&amp;$E239),'Hoja de Trabajo para listado'!$AB$151:$BA$151,0)),0)+IFERROR(INDEX('Hoja de Trabajo para listado'!$BC$155:$CB$1048576,MATCH($A239,'Hoja de Trabajo para listado'!$BC$155:$BC$1048576,0),MATCH((CUADRO!J$5&amp;$E239),'Hoja de Trabajo para listado'!$BC$151:$CB$151,0)),0)+IFERROR(INDEX('Hoja de Trabajo para listado'!$DE$153:$DG$274,MATCH($A239,'Hoja de Trabajo para listado'!$DE$153:$DE$1048576,0),MATCH((CUADRO!J$5&amp;$E239),'Hoja de Trabajo para listado'!$DE$151:$DG$151,0)),0)+IFERROR(INDEX('Hoja de Trabajo para listado'!$CD$155:$DC$1048576,MATCH($A239,'Hoja de Trabajo para listado'!$CD$155:$CD$1048576,0),MATCH((CUADRO!J$5&amp;$E239),'Hoja de Trabajo para listado'!$CD$151:$DC$151,0)),0)</f>
        <v>0</v>
      </c>
      <c r="K239" s="245">
        <f ca="1">+IFERROR(INDEX('Hoja de Trabajo para listado'!$A$155:$Z$1048576,MATCH($A239,'Hoja de Trabajo para listado'!$A$155:$A$1048576,0),MATCH((CUADRO!K$5&amp;$E239),'Hoja de Trabajo para listado'!$A$151:$Z$151,0)),0)+IFERROR(INDEX('Hoja de Trabajo para listado'!$AB$155:$BA$1048576,MATCH($A239,'Hoja de Trabajo para listado'!$AB$155:$AB$1048576,0),MATCH((CUADRO!K$5&amp;$E239),'Hoja de Trabajo para listado'!$AB$151:$BA$151,0)),0)+IFERROR(INDEX('Hoja de Trabajo para listado'!$BC$155:$CB$1048576,MATCH($A239,'Hoja de Trabajo para listado'!$BC$155:$BC$1048576,0),MATCH((CUADRO!K$5&amp;$E239),'Hoja de Trabajo para listado'!$BC$151:$CB$151,0)),0)+IFERROR(INDEX('Hoja de Trabajo para listado'!$DE$153:$DG$274,MATCH($A239,'Hoja de Trabajo para listado'!$DE$153:$DE$1048576,0),MATCH((CUADRO!K$5&amp;$E239),'Hoja de Trabajo para listado'!$DE$151:$DG$151,0)),0)+IFERROR(INDEX('Hoja de Trabajo para listado'!$CD$155:$DC$1048576,MATCH($A239,'Hoja de Trabajo para listado'!$CD$155:$CD$1048576,0),MATCH((CUADRO!K$5&amp;$E239),'Hoja de Trabajo para listado'!$CD$151:$DC$151,0)),0)</f>
        <v>0</v>
      </c>
      <c r="L239" s="245">
        <f ca="1">+IFERROR(INDEX('Hoja de Trabajo para listado'!$A$155:$Z$1048576,MATCH($A239,'Hoja de Trabajo para listado'!$A$155:$A$1048576,0),MATCH((CUADRO!L$5&amp;$E239),'Hoja de Trabajo para listado'!$A$151:$Z$151,0)),0)+IFERROR(INDEX('Hoja de Trabajo para listado'!$AB$155:$BA$1048576,MATCH($A239,'Hoja de Trabajo para listado'!$AB$155:$AB$1048576,0),MATCH((CUADRO!L$5&amp;$E239),'Hoja de Trabajo para listado'!$AB$151:$BA$151,0)),0)+IFERROR(INDEX('Hoja de Trabajo para listado'!$BC$155:$CB$1048576,MATCH($A239,'Hoja de Trabajo para listado'!$BC$155:$BC$1048576,0),MATCH((CUADRO!L$5&amp;$E239),'Hoja de Trabajo para listado'!$BC$151:$CB$151,0)),0)+IFERROR(INDEX('Hoja de Trabajo para listado'!$DE$153:$DG$274,MATCH($A239,'Hoja de Trabajo para listado'!$DE$153:$DE$1048576,0),MATCH((CUADRO!L$5&amp;$E239),'Hoja de Trabajo para listado'!$DE$151:$DG$151,0)),0)+IFERROR(INDEX('Hoja de Trabajo para listado'!$CD$155:$DC$1048576,MATCH($A239,'Hoja de Trabajo para listado'!$CD$155:$CD$1048576,0),MATCH((CUADRO!L$5&amp;$E239),'Hoja de Trabajo para listado'!$CD$151:$DC$151,0)),0)</f>
        <v>0</v>
      </c>
      <c r="M239" s="245">
        <f ca="1">+IFERROR(INDEX('Hoja de Trabajo para listado'!$A$155:$Z$1048576,MATCH($A239,'Hoja de Trabajo para listado'!$A$155:$A$1048576,0),MATCH((CUADRO!M$5&amp;$E239),'Hoja de Trabajo para listado'!$A$151:$Z$151,0)),0)+IFERROR(INDEX('Hoja de Trabajo para listado'!$AB$155:$BA$1048576,MATCH($A239,'Hoja de Trabajo para listado'!$AB$155:$AB$1048576,0),MATCH((CUADRO!M$5&amp;$E239),'Hoja de Trabajo para listado'!$AB$151:$BA$151,0)),0)+IFERROR(INDEX('Hoja de Trabajo para listado'!$BC$155:$CB$1048576,MATCH($A239,'Hoja de Trabajo para listado'!$BC$155:$BC$1048576,0),MATCH((CUADRO!M$5&amp;$E239),'Hoja de Trabajo para listado'!$BC$151:$CB$151,0)),0)+IFERROR(INDEX('Hoja de Trabajo para listado'!$DE$153:$DG$274,MATCH($A239,'Hoja de Trabajo para listado'!$DE$153:$DE$1048576,0),MATCH((CUADRO!M$5&amp;$E239),'Hoja de Trabajo para listado'!$DE$151:$DG$151,0)),0)+IFERROR(INDEX('Hoja de Trabajo para listado'!$CD$155:$DC$1048576,MATCH($A239,'Hoja de Trabajo para listado'!$CD$155:$CD$1048576,0),MATCH((CUADRO!M$5&amp;$E239),'Hoja de Trabajo para listado'!$CD$151:$DC$151,0)),0)</f>
        <v>0</v>
      </c>
      <c r="N239" s="245">
        <f ca="1">+IFERROR(INDEX('Hoja de Trabajo para listado'!$A$155:$Z$1048576,MATCH($A239,'Hoja de Trabajo para listado'!$A$155:$A$1048576,0),MATCH((CUADRO!N$5&amp;$E239),'Hoja de Trabajo para listado'!$A$151:$Z$151,0)),0)+IFERROR(INDEX('Hoja de Trabajo para listado'!$AB$155:$BA$1048576,MATCH($A239,'Hoja de Trabajo para listado'!$AB$155:$AB$1048576,0),MATCH((CUADRO!N$5&amp;$E239),'Hoja de Trabajo para listado'!$AB$151:$BA$151,0)),0)+IFERROR(INDEX('Hoja de Trabajo para listado'!$BC$155:$CB$1048576,MATCH($A239,'Hoja de Trabajo para listado'!$BC$155:$BC$1048576,0),MATCH((CUADRO!N$5&amp;$E239),'Hoja de Trabajo para listado'!$BC$151:$CB$151,0)),0)+IFERROR(INDEX('Hoja de Trabajo para listado'!$DE$153:$DG$274,MATCH($A239,'Hoja de Trabajo para listado'!$DE$153:$DE$1048576,0),MATCH((CUADRO!N$5&amp;$E239),'Hoja de Trabajo para listado'!$DE$151:$DG$151,0)),0)+IFERROR(INDEX('Hoja de Trabajo para listado'!$CD$155:$DC$1048576,MATCH($A239,'Hoja de Trabajo para listado'!$CD$155:$CD$1048576,0),MATCH((CUADRO!N$5&amp;$E239),'Hoja de Trabajo para listado'!$CD$151:$DC$151,0)),0)</f>
        <v>0</v>
      </c>
      <c r="O239" s="245">
        <f ca="1">+IFERROR(INDEX('Hoja de Trabajo para listado'!$A$155:$Z$1048576,MATCH($A239,'Hoja de Trabajo para listado'!$A$155:$A$1048576,0),MATCH((CUADRO!O$5&amp;$E239),'Hoja de Trabajo para listado'!$A$151:$Z$151,0)),0)+IFERROR(INDEX('Hoja de Trabajo para listado'!$AB$155:$BA$1048576,MATCH($A239,'Hoja de Trabajo para listado'!$AB$155:$AB$1048576,0),MATCH((CUADRO!O$5&amp;$E239),'Hoja de Trabajo para listado'!$AB$151:$BA$151,0)),0)+IFERROR(INDEX('Hoja de Trabajo para listado'!$BC$155:$CB$1048576,MATCH($A239,'Hoja de Trabajo para listado'!$BC$155:$BC$1048576,0),MATCH((CUADRO!O$5&amp;$E239),'Hoja de Trabajo para listado'!$BC$151:$CB$151,0)),0)+IFERROR(INDEX('Hoja de Trabajo para listado'!$DE$153:$DG$274,MATCH($A239,'Hoja de Trabajo para listado'!$DE$153:$DE$1048576,0),MATCH((CUADRO!O$5&amp;$E239),'Hoja de Trabajo para listado'!$DE$151:$DG$151,0)),0)+IFERROR(INDEX('Hoja de Trabajo para listado'!$CD$155:$DC$1048576,MATCH($A239,'Hoja de Trabajo para listado'!$CD$155:$CD$1048576,0),MATCH((CUADRO!O$5&amp;$E239),'Hoja de Trabajo para listado'!$CD$151:$DC$151,0)),0)</f>
        <v>0</v>
      </c>
      <c r="P239" s="245">
        <f ca="1">+IFERROR(INDEX('Hoja de Trabajo para listado'!$A$155:$Z$1048576,MATCH($A239,'Hoja de Trabajo para listado'!$A$155:$A$1048576,0),MATCH((CUADRO!P$5&amp;$E239),'Hoja de Trabajo para listado'!$A$151:$Z$151,0)),0)+IFERROR(INDEX('Hoja de Trabajo para listado'!$AB$155:$BA$1048576,MATCH($A239,'Hoja de Trabajo para listado'!$AB$155:$AB$1048576,0),MATCH((CUADRO!P$5&amp;$E239),'Hoja de Trabajo para listado'!$AB$151:$BA$151,0)),0)+IFERROR(INDEX('Hoja de Trabajo para listado'!$BC$155:$CB$1048576,MATCH($A239,'Hoja de Trabajo para listado'!$BC$155:$BC$1048576,0),MATCH((CUADRO!P$5&amp;$E239),'Hoja de Trabajo para listado'!$BC$151:$CB$151,0)),0)+IFERROR(INDEX('Hoja de Trabajo para listado'!$DE$153:$DG$274,MATCH($A239,'Hoja de Trabajo para listado'!$DE$153:$DE$1048576,0),MATCH((CUADRO!P$5&amp;$E239),'Hoja de Trabajo para listado'!$DE$151:$DG$151,0)),0)+IFERROR(INDEX('Hoja de Trabajo para listado'!$CD$155:$DC$1048576,MATCH($A239,'Hoja de Trabajo para listado'!$CD$155:$CD$1048576,0),MATCH((CUADRO!P$5&amp;$E239),'Hoja de Trabajo para listado'!$CD$151:$DC$151,0)),0)</f>
        <v>0</v>
      </c>
      <c r="Q239" s="245">
        <f ca="1">+IFERROR(INDEX('Hoja de Trabajo para listado'!$A$155:$Z$1048576,MATCH($A239,'Hoja de Trabajo para listado'!$A$155:$A$1048576,0),MATCH((CUADRO!Q$5&amp;$E239),'Hoja de Trabajo para listado'!$A$151:$Z$151,0)),0)+IFERROR(INDEX('Hoja de Trabajo para listado'!$AB$155:$BA$1048576,MATCH($A239,'Hoja de Trabajo para listado'!$AB$155:$AB$1048576,0),MATCH((CUADRO!Q$5&amp;$E239),'Hoja de Trabajo para listado'!$AB$151:$BA$151,0)),0)+IFERROR(INDEX('Hoja de Trabajo para listado'!$BC$155:$CB$1048576,MATCH($A239,'Hoja de Trabajo para listado'!$BC$155:$BC$1048576,0),MATCH((CUADRO!Q$5&amp;$E239),'Hoja de Trabajo para listado'!$BC$151:$CB$151,0)),0)+IFERROR(INDEX('Hoja de Trabajo para listado'!$DE$153:$DG$274,MATCH($A239,'Hoja de Trabajo para listado'!$DE$153:$DE$1048576,0),MATCH((CUADRO!Q$5&amp;$E239),'Hoja de Trabajo para listado'!$DE$151:$DG$151,0)),0)+IFERROR(INDEX('Hoja de Trabajo para listado'!$CD$155:$DC$1048576,MATCH($A239,'Hoja de Trabajo para listado'!$CD$155:$CD$1048576,0),MATCH((CUADRO!Q$5&amp;$E239),'Hoja de Trabajo para listado'!$CD$151:$DC$151,0)),0)</f>
        <v>0</v>
      </c>
      <c r="R239" s="245">
        <f t="shared" ca="1" si="9"/>
        <v>0</v>
      </c>
      <c r="S239" s="245">
        <f ca="1">+R238+R239</f>
        <v>0</v>
      </c>
      <c r="T239" s="245">
        <f ca="1">+S239</f>
        <v>0</v>
      </c>
      <c r="U239" s="244">
        <f t="shared" si="10"/>
        <v>2</v>
      </c>
      <c r="V239" s="333" t="str">
        <f>+VLOOKUP(A239,bd_lista!$A$3:$E$590,5,FALSE)</f>
        <v>Instituciones Descentralizadas</v>
      </c>
      <c r="W239" s="392"/>
      <c r="X239" s="242">
        <v>78</v>
      </c>
      <c r="Y239" s="242" t="str">
        <f>+VLOOKUP(X239,bd_lista!$A$3:$C$590,3,FALSE)</f>
        <v>Ministerio de Hidrocarburos y Energías</v>
      </c>
      <c r="Z239" s="292"/>
      <c r="AA239" s="293"/>
    </row>
    <row r="240" spans="1:27" customFormat="1" ht="15" hidden="1" customHeight="1">
      <c r="A240" s="251">
        <v>315</v>
      </c>
      <c r="B240" s="387">
        <f>+A240</f>
        <v>315</v>
      </c>
      <c r="C240" s="247" t="str">
        <f>+VLOOKUP(A240,bd_lista!$A$3:$C$590,3,FALSE)</f>
        <v>Autoridad de Fiscalización de Empresas</v>
      </c>
      <c r="D240" s="389" t="str">
        <f>+C240</f>
        <v>Autoridad de Fiscalización de Empresas</v>
      </c>
      <c r="E240" s="247" t="s">
        <v>1304</v>
      </c>
      <c r="F240" s="243">
        <f ca="1">+IFERROR(INDEX('Hoja de Trabajo para listado'!$A$155:$Z$1048576,MATCH($A240,'Hoja de Trabajo para listado'!$A$155:$A$1048576,0),MATCH((CUADRO!F$5&amp;$E240),'Hoja de Trabajo para listado'!$A$151:$Z$151,0)),0)+IFERROR(INDEX('Hoja de Trabajo para listado'!$AB$155:$BA$1048576,MATCH($A240,'Hoja de Trabajo para listado'!$AB$155:$AB$1048576,0),MATCH((CUADRO!F$5&amp;$E240),'Hoja de Trabajo para listado'!$AB$151:$BA$151,0)),0)+IFERROR(INDEX('Hoja de Trabajo para listado'!$BC$155:$CB$1048576,MATCH($A240,'Hoja de Trabajo para listado'!$BC$155:$BC$1048576,0),MATCH((CUADRO!F$5&amp;$E240),'Hoja de Trabajo para listado'!$BC$151:$CB$151,0)),0)+IFERROR(INDEX('Hoja de Trabajo para listado'!$DE$153:$DG$274,MATCH($A240,'Hoja de Trabajo para listado'!$DE$153:$DE$1048576,0),MATCH((CUADRO!F$5&amp;$E240),'Hoja de Trabajo para listado'!$DE$151:$DG$151,0)),0)+IFERROR(INDEX('Hoja de Trabajo para listado'!$CD$155:$DC$1048576,MATCH($A240,'Hoja de Trabajo para listado'!$CD$155:$CD$1048576,0),MATCH((CUADRO!F$5&amp;$E240),'Hoja de Trabajo para listado'!$CD$151:$DC$151,0)),0)</f>
        <v>0</v>
      </c>
      <c r="G240" s="243">
        <f ca="1">+IFERROR(INDEX('Hoja de Trabajo para listado'!$A$155:$Z$1048576,MATCH($A240,'Hoja de Trabajo para listado'!$A$155:$A$1048576,0),MATCH((CUADRO!G$5&amp;$E240),'Hoja de Trabajo para listado'!$A$151:$Z$151,0)),0)+IFERROR(INDEX('Hoja de Trabajo para listado'!$AB$155:$BA$1048576,MATCH($A240,'Hoja de Trabajo para listado'!$AB$155:$AB$1048576,0),MATCH((CUADRO!G$5&amp;$E240),'Hoja de Trabajo para listado'!$AB$151:$BA$151,0)),0)+IFERROR(INDEX('Hoja de Trabajo para listado'!$BC$155:$CB$1048576,MATCH($A240,'Hoja de Trabajo para listado'!$BC$155:$BC$1048576,0),MATCH((CUADRO!G$5&amp;$E240),'Hoja de Trabajo para listado'!$BC$151:$CB$151,0)),0)+IFERROR(INDEX('Hoja de Trabajo para listado'!$DE$153:$DG$274,MATCH($A240,'Hoja de Trabajo para listado'!$DE$153:$DE$1048576,0),MATCH((CUADRO!G$5&amp;$E240),'Hoja de Trabajo para listado'!$DE$151:$DG$151,0)),0)+IFERROR(INDEX('Hoja de Trabajo para listado'!$CD$155:$DC$1048576,MATCH($A240,'Hoja de Trabajo para listado'!$CD$155:$CD$1048576,0),MATCH((CUADRO!G$5&amp;$E240),'Hoja de Trabajo para listado'!$CD$151:$DC$151,0)),0)</f>
        <v>0</v>
      </c>
      <c r="H240" s="243">
        <f ca="1">+IFERROR(INDEX('Hoja de Trabajo para listado'!$A$155:$Z$1048576,MATCH($A240,'Hoja de Trabajo para listado'!$A$155:$A$1048576,0),MATCH((CUADRO!H$5&amp;$E240),'Hoja de Trabajo para listado'!$A$151:$Z$151,0)),0)+IFERROR(INDEX('Hoja de Trabajo para listado'!$AB$155:$BA$1048576,MATCH($A240,'Hoja de Trabajo para listado'!$AB$155:$AB$1048576,0),MATCH((CUADRO!H$5&amp;$E240),'Hoja de Trabajo para listado'!$AB$151:$BA$151,0)),0)+IFERROR(INDEX('Hoja de Trabajo para listado'!$BC$155:$CB$1048576,MATCH($A240,'Hoja de Trabajo para listado'!$BC$155:$BC$1048576,0),MATCH((CUADRO!H$5&amp;$E240),'Hoja de Trabajo para listado'!$BC$151:$CB$151,0)),0)+IFERROR(INDEX('Hoja de Trabajo para listado'!$DE$153:$DG$274,MATCH($A240,'Hoja de Trabajo para listado'!$DE$153:$DE$1048576,0),MATCH((CUADRO!H$5&amp;$E240),'Hoja de Trabajo para listado'!$DE$151:$DG$151,0)),0)+IFERROR(INDEX('Hoja de Trabajo para listado'!$CD$155:$DC$1048576,MATCH($A240,'Hoja de Trabajo para listado'!$CD$155:$CD$1048576,0),MATCH((CUADRO!H$5&amp;$E240),'Hoja de Trabajo para listado'!$CD$151:$DC$151,0)),0)</f>
        <v>0</v>
      </c>
      <c r="I240" s="243">
        <f ca="1">+IFERROR(INDEX('Hoja de Trabajo para listado'!$A$155:$Z$1048576,MATCH($A240,'Hoja de Trabajo para listado'!$A$155:$A$1048576,0),MATCH((CUADRO!I$5&amp;$E240),'Hoja de Trabajo para listado'!$A$151:$Z$151,0)),0)+IFERROR(INDEX('Hoja de Trabajo para listado'!$AB$155:$BA$1048576,MATCH($A240,'Hoja de Trabajo para listado'!$AB$155:$AB$1048576,0),MATCH((CUADRO!I$5&amp;$E240),'Hoja de Trabajo para listado'!$AB$151:$BA$151,0)),0)+IFERROR(INDEX('Hoja de Trabajo para listado'!$BC$155:$CB$1048576,MATCH($A240,'Hoja de Trabajo para listado'!$BC$155:$BC$1048576,0),MATCH((CUADRO!I$5&amp;$E240),'Hoja de Trabajo para listado'!$BC$151:$CB$151,0)),0)+IFERROR(INDEX('Hoja de Trabajo para listado'!$DE$153:$DG$274,MATCH($A240,'Hoja de Trabajo para listado'!$DE$153:$DE$1048576,0),MATCH((CUADRO!I$5&amp;$E240),'Hoja de Trabajo para listado'!$DE$151:$DG$151,0)),0)+IFERROR(INDEX('Hoja de Trabajo para listado'!$CD$155:$DC$1048576,MATCH($A240,'Hoja de Trabajo para listado'!$CD$155:$CD$1048576,0),MATCH((CUADRO!I$5&amp;$E240),'Hoja de Trabajo para listado'!$CD$151:$DC$151,0)),0)</f>
        <v>0</v>
      </c>
      <c r="J240" s="243">
        <f ca="1">+IFERROR(INDEX('Hoja de Trabajo para listado'!$A$155:$Z$1048576,MATCH($A240,'Hoja de Trabajo para listado'!$A$155:$A$1048576,0),MATCH((CUADRO!J$5&amp;$E240),'Hoja de Trabajo para listado'!$A$151:$Z$151,0)),0)+IFERROR(INDEX('Hoja de Trabajo para listado'!$AB$155:$BA$1048576,MATCH($A240,'Hoja de Trabajo para listado'!$AB$155:$AB$1048576,0),MATCH((CUADRO!J$5&amp;$E240),'Hoja de Trabajo para listado'!$AB$151:$BA$151,0)),0)+IFERROR(INDEX('Hoja de Trabajo para listado'!$BC$155:$CB$1048576,MATCH($A240,'Hoja de Trabajo para listado'!$BC$155:$BC$1048576,0),MATCH((CUADRO!J$5&amp;$E240),'Hoja de Trabajo para listado'!$BC$151:$CB$151,0)),0)+IFERROR(INDEX('Hoja de Trabajo para listado'!$DE$153:$DG$274,MATCH($A240,'Hoja de Trabajo para listado'!$DE$153:$DE$1048576,0),MATCH((CUADRO!J$5&amp;$E240),'Hoja de Trabajo para listado'!$DE$151:$DG$151,0)),0)+IFERROR(INDEX('Hoja de Trabajo para listado'!$CD$155:$DC$1048576,MATCH($A240,'Hoja de Trabajo para listado'!$CD$155:$CD$1048576,0),MATCH((CUADRO!J$5&amp;$E240),'Hoja de Trabajo para listado'!$CD$151:$DC$151,0)),0)</f>
        <v>0</v>
      </c>
      <c r="K240" s="243">
        <f ca="1">+IFERROR(INDEX('Hoja de Trabajo para listado'!$A$155:$Z$1048576,MATCH($A240,'Hoja de Trabajo para listado'!$A$155:$A$1048576,0),MATCH((CUADRO!K$5&amp;$E240),'Hoja de Trabajo para listado'!$A$151:$Z$151,0)),0)+IFERROR(INDEX('Hoja de Trabajo para listado'!$AB$155:$BA$1048576,MATCH($A240,'Hoja de Trabajo para listado'!$AB$155:$AB$1048576,0),MATCH((CUADRO!K$5&amp;$E240),'Hoja de Trabajo para listado'!$AB$151:$BA$151,0)),0)+IFERROR(INDEX('Hoja de Trabajo para listado'!$BC$155:$CB$1048576,MATCH($A240,'Hoja de Trabajo para listado'!$BC$155:$BC$1048576,0),MATCH((CUADRO!K$5&amp;$E240),'Hoja de Trabajo para listado'!$BC$151:$CB$151,0)),0)+IFERROR(INDEX('Hoja de Trabajo para listado'!$DE$153:$DG$274,MATCH($A240,'Hoja de Trabajo para listado'!$DE$153:$DE$1048576,0),MATCH((CUADRO!K$5&amp;$E240),'Hoja de Trabajo para listado'!$DE$151:$DG$151,0)),0)+IFERROR(INDEX('Hoja de Trabajo para listado'!$CD$155:$DC$1048576,MATCH($A240,'Hoja de Trabajo para listado'!$CD$155:$CD$1048576,0),MATCH((CUADRO!K$5&amp;$E240),'Hoja de Trabajo para listado'!$CD$151:$DC$151,0)),0)</f>
        <v>0</v>
      </c>
      <c r="L240" s="243">
        <f ca="1">+IFERROR(INDEX('Hoja de Trabajo para listado'!$A$155:$Z$1048576,MATCH($A240,'Hoja de Trabajo para listado'!$A$155:$A$1048576,0),MATCH((CUADRO!L$5&amp;$E240),'Hoja de Trabajo para listado'!$A$151:$Z$151,0)),0)+IFERROR(INDEX('Hoja de Trabajo para listado'!$AB$155:$BA$1048576,MATCH($A240,'Hoja de Trabajo para listado'!$AB$155:$AB$1048576,0),MATCH((CUADRO!L$5&amp;$E240),'Hoja de Trabajo para listado'!$AB$151:$BA$151,0)),0)+IFERROR(INDEX('Hoja de Trabajo para listado'!$BC$155:$CB$1048576,MATCH($A240,'Hoja de Trabajo para listado'!$BC$155:$BC$1048576,0),MATCH((CUADRO!L$5&amp;$E240),'Hoja de Trabajo para listado'!$BC$151:$CB$151,0)),0)+IFERROR(INDEX('Hoja de Trabajo para listado'!$DE$153:$DG$274,MATCH($A240,'Hoja de Trabajo para listado'!$DE$153:$DE$1048576,0),MATCH((CUADRO!L$5&amp;$E240),'Hoja de Trabajo para listado'!$DE$151:$DG$151,0)),0)+IFERROR(INDEX('Hoja de Trabajo para listado'!$CD$155:$DC$1048576,MATCH($A240,'Hoja de Trabajo para listado'!$CD$155:$CD$1048576,0),MATCH((CUADRO!L$5&amp;$E240),'Hoja de Trabajo para listado'!$CD$151:$DC$151,0)),0)</f>
        <v>0</v>
      </c>
      <c r="M240" s="243">
        <f ca="1">+IFERROR(INDEX('Hoja de Trabajo para listado'!$A$155:$Z$1048576,MATCH($A240,'Hoja de Trabajo para listado'!$A$155:$A$1048576,0),MATCH((CUADRO!M$5&amp;$E240),'Hoja de Trabajo para listado'!$A$151:$Z$151,0)),0)+IFERROR(INDEX('Hoja de Trabajo para listado'!$AB$155:$BA$1048576,MATCH($A240,'Hoja de Trabajo para listado'!$AB$155:$AB$1048576,0),MATCH((CUADRO!M$5&amp;$E240),'Hoja de Trabajo para listado'!$AB$151:$BA$151,0)),0)+IFERROR(INDEX('Hoja de Trabajo para listado'!$BC$155:$CB$1048576,MATCH($A240,'Hoja de Trabajo para listado'!$BC$155:$BC$1048576,0),MATCH((CUADRO!M$5&amp;$E240),'Hoja de Trabajo para listado'!$BC$151:$CB$151,0)),0)+IFERROR(INDEX('Hoja de Trabajo para listado'!$DE$153:$DG$274,MATCH($A240,'Hoja de Trabajo para listado'!$DE$153:$DE$1048576,0),MATCH((CUADRO!M$5&amp;$E240),'Hoja de Trabajo para listado'!$DE$151:$DG$151,0)),0)+IFERROR(INDEX('Hoja de Trabajo para listado'!$CD$155:$DC$1048576,MATCH($A240,'Hoja de Trabajo para listado'!$CD$155:$CD$1048576,0),MATCH((CUADRO!M$5&amp;$E240),'Hoja de Trabajo para listado'!$CD$151:$DC$151,0)),0)</f>
        <v>0</v>
      </c>
      <c r="N240" s="243">
        <f ca="1">+IFERROR(INDEX('Hoja de Trabajo para listado'!$A$155:$Z$1048576,MATCH($A240,'Hoja de Trabajo para listado'!$A$155:$A$1048576,0),MATCH((CUADRO!N$5&amp;$E240),'Hoja de Trabajo para listado'!$A$151:$Z$151,0)),0)+IFERROR(INDEX('Hoja de Trabajo para listado'!$AB$155:$BA$1048576,MATCH($A240,'Hoja de Trabajo para listado'!$AB$155:$AB$1048576,0),MATCH((CUADRO!N$5&amp;$E240),'Hoja de Trabajo para listado'!$AB$151:$BA$151,0)),0)+IFERROR(INDEX('Hoja de Trabajo para listado'!$BC$155:$CB$1048576,MATCH($A240,'Hoja de Trabajo para listado'!$BC$155:$BC$1048576,0),MATCH((CUADRO!N$5&amp;$E240),'Hoja de Trabajo para listado'!$BC$151:$CB$151,0)),0)+IFERROR(INDEX('Hoja de Trabajo para listado'!$DE$153:$DG$274,MATCH($A240,'Hoja de Trabajo para listado'!$DE$153:$DE$1048576,0),MATCH((CUADRO!N$5&amp;$E240),'Hoja de Trabajo para listado'!$DE$151:$DG$151,0)),0)+IFERROR(INDEX('Hoja de Trabajo para listado'!$CD$155:$DC$1048576,MATCH($A240,'Hoja de Trabajo para listado'!$CD$155:$CD$1048576,0),MATCH((CUADRO!N$5&amp;$E240),'Hoja de Trabajo para listado'!$CD$151:$DC$151,0)),0)</f>
        <v>0</v>
      </c>
      <c r="O240" s="243">
        <f ca="1">+IFERROR(INDEX('Hoja de Trabajo para listado'!$A$155:$Z$1048576,MATCH($A240,'Hoja de Trabajo para listado'!$A$155:$A$1048576,0),MATCH((CUADRO!O$5&amp;$E240),'Hoja de Trabajo para listado'!$A$151:$Z$151,0)),0)+IFERROR(INDEX('Hoja de Trabajo para listado'!$AB$155:$BA$1048576,MATCH($A240,'Hoja de Trabajo para listado'!$AB$155:$AB$1048576,0),MATCH((CUADRO!O$5&amp;$E240),'Hoja de Trabajo para listado'!$AB$151:$BA$151,0)),0)+IFERROR(INDEX('Hoja de Trabajo para listado'!$BC$155:$CB$1048576,MATCH($A240,'Hoja de Trabajo para listado'!$BC$155:$BC$1048576,0),MATCH((CUADRO!O$5&amp;$E240),'Hoja de Trabajo para listado'!$BC$151:$CB$151,0)),0)+IFERROR(INDEX('Hoja de Trabajo para listado'!$DE$153:$DG$274,MATCH($A240,'Hoja de Trabajo para listado'!$DE$153:$DE$1048576,0),MATCH((CUADRO!O$5&amp;$E240),'Hoja de Trabajo para listado'!$DE$151:$DG$151,0)),0)+IFERROR(INDEX('Hoja de Trabajo para listado'!$CD$155:$DC$1048576,MATCH($A240,'Hoja de Trabajo para listado'!$CD$155:$CD$1048576,0),MATCH((CUADRO!O$5&amp;$E240),'Hoja de Trabajo para listado'!$CD$151:$DC$151,0)),0)</f>
        <v>0</v>
      </c>
      <c r="P240" s="243">
        <f ca="1">+IFERROR(INDEX('Hoja de Trabajo para listado'!$A$155:$Z$1048576,MATCH($A240,'Hoja de Trabajo para listado'!$A$155:$A$1048576,0),MATCH((CUADRO!P$5&amp;$E240),'Hoja de Trabajo para listado'!$A$151:$Z$151,0)),0)+IFERROR(INDEX('Hoja de Trabajo para listado'!$AB$155:$BA$1048576,MATCH($A240,'Hoja de Trabajo para listado'!$AB$155:$AB$1048576,0),MATCH((CUADRO!P$5&amp;$E240),'Hoja de Trabajo para listado'!$AB$151:$BA$151,0)),0)+IFERROR(INDEX('Hoja de Trabajo para listado'!$BC$155:$CB$1048576,MATCH($A240,'Hoja de Trabajo para listado'!$BC$155:$BC$1048576,0),MATCH((CUADRO!P$5&amp;$E240),'Hoja de Trabajo para listado'!$BC$151:$CB$151,0)),0)+IFERROR(INDEX('Hoja de Trabajo para listado'!$DE$153:$DG$274,MATCH($A240,'Hoja de Trabajo para listado'!$DE$153:$DE$1048576,0),MATCH((CUADRO!P$5&amp;$E240),'Hoja de Trabajo para listado'!$DE$151:$DG$151,0)),0)+IFERROR(INDEX('Hoja de Trabajo para listado'!$CD$155:$DC$1048576,MATCH($A240,'Hoja de Trabajo para listado'!$CD$155:$CD$1048576,0),MATCH((CUADRO!P$5&amp;$E240),'Hoja de Trabajo para listado'!$CD$151:$DC$151,0)),0)</f>
        <v>0</v>
      </c>
      <c r="Q240" s="243">
        <f ca="1">+IFERROR(INDEX('Hoja de Trabajo para listado'!$A$155:$Z$1048576,MATCH($A240,'Hoja de Trabajo para listado'!$A$155:$A$1048576,0),MATCH((CUADRO!Q$5&amp;$E240),'Hoja de Trabajo para listado'!$A$151:$Z$151,0)),0)+IFERROR(INDEX('Hoja de Trabajo para listado'!$AB$155:$BA$1048576,MATCH($A240,'Hoja de Trabajo para listado'!$AB$155:$AB$1048576,0),MATCH((CUADRO!Q$5&amp;$E240),'Hoja de Trabajo para listado'!$AB$151:$BA$151,0)),0)+IFERROR(INDEX('Hoja de Trabajo para listado'!$BC$155:$CB$1048576,MATCH($A240,'Hoja de Trabajo para listado'!$BC$155:$BC$1048576,0),MATCH((CUADRO!Q$5&amp;$E240),'Hoja de Trabajo para listado'!$BC$151:$CB$151,0)),0)+IFERROR(INDEX('Hoja de Trabajo para listado'!$DE$153:$DG$274,MATCH($A240,'Hoja de Trabajo para listado'!$DE$153:$DE$1048576,0),MATCH((CUADRO!Q$5&amp;$E240),'Hoja de Trabajo para listado'!$DE$151:$DG$151,0)),0)+IFERROR(INDEX('Hoja de Trabajo para listado'!$CD$155:$DC$1048576,MATCH($A240,'Hoja de Trabajo para listado'!$CD$155:$CD$1048576,0),MATCH((CUADRO!Q$5&amp;$E240),'Hoja de Trabajo para listado'!$CD$151:$DC$151,0)),0)</f>
        <v>0</v>
      </c>
      <c r="R240" s="243">
        <f t="shared" ca="1" si="9"/>
        <v>0</v>
      </c>
      <c r="S240" s="243"/>
      <c r="T240" s="243">
        <f ca="1">+T241</f>
        <v>0</v>
      </c>
      <c r="U240" s="242">
        <f t="shared" si="10"/>
        <v>1</v>
      </c>
      <c r="V240" s="333" t="str">
        <f>+VLOOKUP(A240,bd_lista!$A$3:$E$590,5,FALSE)</f>
        <v>Instituciones Descentralizadas</v>
      </c>
      <c r="W240" s="391" t="str">
        <f>+V240</f>
        <v>Instituciones Descentralizadas</v>
      </c>
      <c r="X240" s="242">
        <f>+VLOOKUP(A240,[4]Sheet1!$A$13:$D$744,4,FALSE)</f>
        <v>41</v>
      </c>
      <c r="Y240" s="242" t="str">
        <f>+VLOOKUP(X240,bd_lista!$A$3:$C$590,3,FALSE)</f>
        <v>Ministerio de Desarrollo Productivo y Economía Plural</v>
      </c>
      <c r="Z240" s="294">
        <f>+X240</f>
        <v>41</v>
      </c>
      <c r="AA240" s="295" t="str">
        <f>+Y240</f>
        <v>Ministerio de Desarrollo Productivo y Economía Plural</v>
      </c>
    </row>
    <row r="241" spans="1:27" customFormat="1" ht="15" hidden="1" customHeight="1">
      <c r="A241" s="32">
        <v>315</v>
      </c>
      <c r="B241" s="388"/>
      <c r="C241" s="333" t="str">
        <f>+VLOOKUP(A241,bd_lista!$A$3:$C$590,3,FALSE)</f>
        <v>Autoridad de Fiscalización de Empresas</v>
      </c>
      <c r="D241" s="390"/>
      <c r="E241" s="333" t="s">
        <v>1305</v>
      </c>
      <c r="F241" s="245">
        <f ca="1">+IFERROR(INDEX('Hoja de Trabajo para listado'!$A$155:$Z$1048576,MATCH($A241,'Hoja de Trabajo para listado'!$A$155:$A$1048576,0),MATCH((CUADRO!F$5&amp;$E241),'Hoja de Trabajo para listado'!$A$151:$Z$151,0)),0)+IFERROR(INDEX('Hoja de Trabajo para listado'!$AB$155:$BA$1048576,MATCH($A241,'Hoja de Trabajo para listado'!$AB$155:$AB$1048576,0),MATCH((CUADRO!F$5&amp;$E241),'Hoja de Trabajo para listado'!$AB$151:$BA$151,0)),0)+IFERROR(INDEX('Hoja de Trabajo para listado'!$BC$155:$CB$1048576,MATCH($A241,'Hoja de Trabajo para listado'!$BC$155:$BC$1048576,0),MATCH((CUADRO!F$5&amp;$E241),'Hoja de Trabajo para listado'!$BC$151:$CB$151,0)),0)+IFERROR(INDEX('Hoja de Trabajo para listado'!$DE$153:$DG$274,MATCH($A241,'Hoja de Trabajo para listado'!$DE$153:$DE$1048576,0),MATCH((CUADRO!F$5&amp;$E241),'Hoja de Trabajo para listado'!$DE$151:$DG$151,0)),0)+IFERROR(INDEX('Hoja de Trabajo para listado'!$CD$155:$DC$1048576,MATCH($A241,'Hoja de Trabajo para listado'!$CD$155:$CD$1048576,0),MATCH((CUADRO!F$5&amp;$E241),'Hoja de Trabajo para listado'!$CD$151:$DC$151,0)),0)</f>
        <v>0</v>
      </c>
      <c r="G241" s="245">
        <f ca="1">+IFERROR(INDEX('Hoja de Trabajo para listado'!$A$155:$Z$1048576,MATCH($A241,'Hoja de Trabajo para listado'!$A$155:$A$1048576,0),MATCH((CUADRO!G$5&amp;$E241),'Hoja de Trabajo para listado'!$A$151:$Z$151,0)),0)+IFERROR(INDEX('Hoja de Trabajo para listado'!$AB$155:$BA$1048576,MATCH($A241,'Hoja de Trabajo para listado'!$AB$155:$AB$1048576,0),MATCH((CUADRO!G$5&amp;$E241),'Hoja de Trabajo para listado'!$AB$151:$BA$151,0)),0)+IFERROR(INDEX('Hoja de Trabajo para listado'!$BC$155:$CB$1048576,MATCH($A241,'Hoja de Trabajo para listado'!$BC$155:$BC$1048576,0),MATCH((CUADRO!G$5&amp;$E241),'Hoja de Trabajo para listado'!$BC$151:$CB$151,0)),0)+IFERROR(INDEX('Hoja de Trabajo para listado'!$DE$153:$DG$274,MATCH($A241,'Hoja de Trabajo para listado'!$DE$153:$DE$1048576,0),MATCH((CUADRO!G$5&amp;$E241),'Hoja de Trabajo para listado'!$DE$151:$DG$151,0)),0)+IFERROR(INDEX('Hoja de Trabajo para listado'!$CD$155:$DC$1048576,MATCH($A241,'Hoja de Trabajo para listado'!$CD$155:$CD$1048576,0),MATCH((CUADRO!G$5&amp;$E241),'Hoja de Trabajo para listado'!$CD$151:$DC$151,0)),0)</f>
        <v>0</v>
      </c>
      <c r="H241" s="245">
        <f ca="1">+IFERROR(INDEX('Hoja de Trabajo para listado'!$A$155:$Z$1048576,MATCH($A241,'Hoja de Trabajo para listado'!$A$155:$A$1048576,0),MATCH((CUADRO!H$5&amp;$E241),'Hoja de Trabajo para listado'!$A$151:$Z$151,0)),0)+IFERROR(INDEX('Hoja de Trabajo para listado'!$AB$155:$BA$1048576,MATCH($A241,'Hoja de Trabajo para listado'!$AB$155:$AB$1048576,0),MATCH((CUADRO!H$5&amp;$E241),'Hoja de Trabajo para listado'!$AB$151:$BA$151,0)),0)+IFERROR(INDEX('Hoja de Trabajo para listado'!$BC$155:$CB$1048576,MATCH($A241,'Hoja de Trabajo para listado'!$BC$155:$BC$1048576,0),MATCH((CUADRO!H$5&amp;$E241),'Hoja de Trabajo para listado'!$BC$151:$CB$151,0)),0)+IFERROR(INDEX('Hoja de Trabajo para listado'!$DE$153:$DG$274,MATCH($A241,'Hoja de Trabajo para listado'!$DE$153:$DE$1048576,0),MATCH((CUADRO!H$5&amp;$E241),'Hoja de Trabajo para listado'!$DE$151:$DG$151,0)),0)+IFERROR(INDEX('Hoja de Trabajo para listado'!$CD$155:$DC$1048576,MATCH($A241,'Hoja de Trabajo para listado'!$CD$155:$CD$1048576,0),MATCH((CUADRO!H$5&amp;$E241),'Hoja de Trabajo para listado'!$CD$151:$DC$151,0)),0)</f>
        <v>0</v>
      </c>
      <c r="I241" s="245">
        <f ca="1">+IFERROR(INDEX('Hoja de Trabajo para listado'!$A$155:$Z$1048576,MATCH($A241,'Hoja de Trabajo para listado'!$A$155:$A$1048576,0),MATCH((CUADRO!I$5&amp;$E241),'Hoja de Trabajo para listado'!$A$151:$Z$151,0)),0)+IFERROR(INDEX('Hoja de Trabajo para listado'!$AB$155:$BA$1048576,MATCH($A241,'Hoja de Trabajo para listado'!$AB$155:$AB$1048576,0),MATCH((CUADRO!I$5&amp;$E241),'Hoja de Trabajo para listado'!$AB$151:$BA$151,0)),0)+IFERROR(INDEX('Hoja de Trabajo para listado'!$BC$155:$CB$1048576,MATCH($A241,'Hoja de Trabajo para listado'!$BC$155:$BC$1048576,0),MATCH((CUADRO!I$5&amp;$E241),'Hoja de Trabajo para listado'!$BC$151:$CB$151,0)),0)+IFERROR(INDEX('Hoja de Trabajo para listado'!$DE$153:$DG$274,MATCH($A241,'Hoja de Trabajo para listado'!$DE$153:$DE$1048576,0),MATCH((CUADRO!I$5&amp;$E241),'Hoja de Trabajo para listado'!$DE$151:$DG$151,0)),0)+IFERROR(INDEX('Hoja de Trabajo para listado'!$CD$155:$DC$1048576,MATCH($A241,'Hoja de Trabajo para listado'!$CD$155:$CD$1048576,0),MATCH((CUADRO!I$5&amp;$E241),'Hoja de Trabajo para listado'!$CD$151:$DC$151,0)),0)</f>
        <v>0</v>
      </c>
      <c r="J241" s="245">
        <f ca="1">+IFERROR(INDEX('Hoja de Trabajo para listado'!$A$155:$Z$1048576,MATCH($A241,'Hoja de Trabajo para listado'!$A$155:$A$1048576,0),MATCH((CUADRO!J$5&amp;$E241),'Hoja de Trabajo para listado'!$A$151:$Z$151,0)),0)+IFERROR(INDEX('Hoja de Trabajo para listado'!$AB$155:$BA$1048576,MATCH($A241,'Hoja de Trabajo para listado'!$AB$155:$AB$1048576,0),MATCH((CUADRO!J$5&amp;$E241),'Hoja de Trabajo para listado'!$AB$151:$BA$151,0)),0)+IFERROR(INDEX('Hoja de Trabajo para listado'!$BC$155:$CB$1048576,MATCH($A241,'Hoja de Trabajo para listado'!$BC$155:$BC$1048576,0),MATCH((CUADRO!J$5&amp;$E241),'Hoja de Trabajo para listado'!$BC$151:$CB$151,0)),0)+IFERROR(INDEX('Hoja de Trabajo para listado'!$DE$153:$DG$274,MATCH($A241,'Hoja de Trabajo para listado'!$DE$153:$DE$1048576,0),MATCH((CUADRO!J$5&amp;$E241),'Hoja de Trabajo para listado'!$DE$151:$DG$151,0)),0)+IFERROR(INDEX('Hoja de Trabajo para listado'!$CD$155:$DC$1048576,MATCH($A241,'Hoja de Trabajo para listado'!$CD$155:$CD$1048576,0),MATCH((CUADRO!J$5&amp;$E241),'Hoja de Trabajo para listado'!$CD$151:$DC$151,0)),0)</f>
        <v>0</v>
      </c>
      <c r="K241" s="245">
        <f ca="1">+IFERROR(INDEX('Hoja de Trabajo para listado'!$A$155:$Z$1048576,MATCH($A241,'Hoja de Trabajo para listado'!$A$155:$A$1048576,0),MATCH((CUADRO!K$5&amp;$E241),'Hoja de Trabajo para listado'!$A$151:$Z$151,0)),0)+IFERROR(INDEX('Hoja de Trabajo para listado'!$AB$155:$BA$1048576,MATCH($A241,'Hoja de Trabajo para listado'!$AB$155:$AB$1048576,0),MATCH((CUADRO!K$5&amp;$E241),'Hoja de Trabajo para listado'!$AB$151:$BA$151,0)),0)+IFERROR(INDEX('Hoja de Trabajo para listado'!$BC$155:$CB$1048576,MATCH($A241,'Hoja de Trabajo para listado'!$BC$155:$BC$1048576,0),MATCH((CUADRO!K$5&amp;$E241),'Hoja de Trabajo para listado'!$BC$151:$CB$151,0)),0)+IFERROR(INDEX('Hoja de Trabajo para listado'!$DE$153:$DG$274,MATCH($A241,'Hoja de Trabajo para listado'!$DE$153:$DE$1048576,0),MATCH((CUADRO!K$5&amp;$E241),'Hoja de Trabajo para listado'!$DE$151:$DG$151,0)),0)+IFERROR(INDEX('Hoja de Trabajo para listado'!$CD$155:$DC$1048576,MATCH($A241,'Hoja de Trabajo para listado'!$CD$155:$CD$1048576,0),MATCH((CUADRO!K$5&amp;$E241),'Hoja de Trabajo para listado'!$CD$151:$DC$151,0)),0)</f>
        <v>0</v>
      </c>
      <c r="L241" s="245">
        <f ca="1">+IFERROR(INDEX('Hoja de Trabajo para listado'!$A$155:$Z$1048576,MATCH($A241,'Hoja de Trabajo para listado'!$A$155:$A$1048576,0),MATCH((CUADRO!L$5&amp;$E241),'Hoja de Trabajo para listado'!$A$151:$Z$151,0)),0)+IFERROR(INDEX('Hoja de Trabajo para listado'!$AB$155:$BA$1048576,MATCH($A241,'Hoja de Trabajo para listado'!$AB$155:$AB$1048576,0),MATCH((CUADRO!L$5&amp;$E241),'Hoja de Trabajo para listado'!$AB$151:$BA$151,0)),0)+IFERROR(INDEX('Hoja de Trabajo para listado'!$BC$155:$CB$1048576,MATCH($A241,'Hoja de Trabajo para listado'!$BC$155:$BC$1048576,0),MATCH((CUADRO!L$5&amp;$E241),'Hoja de Trabajo para listado'!$BC$151:$CB$151,0)),0)+IFERROR(INDEX('Hoja de Trabajo para listado'!$DE$153:$DG$274,MATCH($A241,'Hoja de Trabajo para listado'!$DE$153:$DE$1048576,0),MATCH((CUADRO!L$5&amp;$E241),'Hoja de Trabajo para listado'!$DE$151:$DG$151,0)),0)+IFERROR(INDEX('Hoja de Trabajo para listado'!$CD$155:$DC$1048576,MATCH($A241,'Hoja de Trabajo para listado'!$CD$155:$CD$1048576,0),MATCH((CUADRO!L$5&amp;$E241),'Hoja de Trabajo para listado'!$CD$151:$DC$151,0)),0)</f>
        <v>0</v>
      </c>
      <c r="M241" s="245">
        <f ca="1">+IFERROR(INDEX('Hoja de Trabajo para listado'!$A$155:$Z$1048576,MATCH($A241,'Hoja de Trabajo para listado'!$A$155:$A$1048576,0),MATCH((CUADRO!M$5&amp;$E241),'Hoja de Trabajo para listado'!$A$151:$Z$151,0)),0)+IFERROR(INDEX('Hoja de Trabajo para listado'!$AB$155:$BA$1048576,MATCH($A241,'Hoja de Trabajo para listado'!$AB$155:$AB$1048576,0),MATCH((CUADRO!M$5&amp;$E241),'Hoja de Trabajo para listado'!$AB$151:$BA$151,0)),0)+IFERROR(INDEX('Hoja de Trabajo para listado'!$BC$155:$CB$1048576,MATCH($A241,'Hoja de Trabajo para listado'!$BC$155:$BC$1048576,0),MATCH((CUADRO!M$5&amp;$E241),'Hoja de Trabajo para listado'!$BC$151:$CB$151,0)),0)+IFERROR(INDEX('Hoja de Trabajo para listado'!$DE$153:$DG$274,MATCH($A241,'Hoja de Trabajo para listado'!$DE$153:$DE$1048576,0),MATCH((CUADRO!M$5&amp;$E241),'Hoja de Trabajo para listado'!$DE$151:$DG$151,0)),0)+IFERROR(INDEX('Hoja de Trabajo para listado'!$CD$155:$DC$1048576,MATCH($A241,'Hoja de Trabajo para listado'!$CD$155:$CD$1048576,0),MATCH((CUADRO!M$5&amp;$E241),'Hoja de Trabajo para listado'!$CD$151:$DC$151,0)),0)</f>
        <v>0</v>
      </c>
      <c r="N241" s="245">
        <f ca="1">+IFERROR(INDEX('Hoja de Trabajo para listado'!$A$155:$Z$1048576,MATCH($A241,'Hoja de Trabajo para listado'!$A$155:$A$1048576,0),MATCH((CUADRO!N$5&amp;$E241),'Hoja de Trabajo para listado'!$A$151:$Z$151,0)),0)+IFERROR(INDEX('Hoja de Trabajo para listado'!$AB$155:$BA$1048576,MATCH($A241,'Hoja de Trabajo para listado'!$AB$155:$AB$1048576,0),MATCH((CUADRO!N$5&amp;$E241),'Hoja de Trabajo para listado'!$AB$151:$BA$151,0)),0)+IFERROR(INDEX('Hoja de Trabajo para listado'!$BC$155:$CB$1048576,MATCH($A241,'Hoja de Trabajo para listado'!$BC$155:$BC$1048576,0),MATCH((CUADRO!N$5&amp;$E241),'Hoja de Trabajo para listado'!$BC$151:$CB$151,0)),0)+IFERROR(INDEX('Hoja de Trabajo para listado'!$DE$153:$DG$274,MATCH($A241,'Hoja de Trabajo para listado'!$DE$153:$DE$1048576,0),MATCH((CUADRO!N$5&amp;$E241),'Hoja de Trabajo para listado'!$DE$151:$DG$151,0)),0)+IFERROR(INDEX('Hoja de Trabajo para listado'!$CD$155:$DC$1048576,MATCH($A241,'Hoja de Trabajo para listado'!$CD$155:$CD$1048576,0),MATCH((CUADRO!N$5&amp;$E241),'Hoja de Trabajo para listado'!$CD$151:$DC$151,0)),0)</f>
        <v>0</v>
      </c>
      <c r="O241" s="245">
        <f ca="1">+IFERROR(INDEX('Hoja de Trabajo para listado'!$A$155:$Z$1048576,MATCH($A241,'Hoja de Trabajo para listado'!$A$155:$A$1048576,0),MATCH((CUADRO!O$5&amp;$E241),'Hoja de Trabajo para listado'!$A$151:$Z$151,0)),0)+IFERROR(INDEX('Hoja de Trabajo para listado'!$AB$155:$BA$1048576,MATCH($A241,'Hoja de Trabajo para listado'!$AB$155:$AB$1048576,0),MATCH((CUADRO!O$5&amp;$E241),'Hoja de Trabajo para listado'!$AB$151:$BA$151,0)),0)+IFERROR(INDEX('Hoja de Trabajo para listado'!$BC$155:$CB$1048576,MATCH($A241,'Hoja de Trabajo para listado'!$BC$155:$BC$1048576,0),MATCH((CUADRO!O$5&amp;$E241),'Hoja de Trabajo para listado'!$BC$151:$CB$151,0)),0)+IFERROR(INDEX('Hoja de Trabajo para listado'!$DE$153:$DG$274,MATCH($A241,'Hoja de Trabajo para listado'!$DE$153:$DE$1048576,0),MATCH((CUADRO!O$5&amp;$E241),'Hoja de Trabajo para listado'!$DE$151:$DG$151,0)),0)+IFERROR(INDEX('Hoja de Trabajo para listado'!$CD$155:$DC$1048576,MATCH($A241,'Hoja de Trabajo para listado'!$CD$155:$CD$1048576,0),MATCH((CUADRO!O$5&amp;$E241),'Hoja de Trabajo para listado'!$CD$151:$DC$151,0)),0)</f>
        <v>0</v>
      </c>
      <c r="P241" s="245">
        <f ca="1">+IFERROR(INDEX('Hoja de Trabajo para listado'!$A$155:$Z$1048576,MATCH($A241,'Hoja de Trabajo para listado'!$A$155:$A$1048576,0),MATCH((CUADRO!P$5&amp;$E241),'Hoja de Trabajo para listado'!$A$151:$Z$151,0)),0)+IFERROR(INDEX('Hoja de Trabajo para listado'!$AB$155:$BA$1048576,MATCH($A241,'Hoja de Trabajo para listado'!$AB$155:$AB$1048576,0),MATCH((CUADRO!P$5&amp;$E241),'Hoja de Trabajo para listado'!$AB$151:$BA$151,0)),0)+IFERROR(INDEX('Hoja de Trabajo para listado'!$BC$155:$CB$1048576,MATCH($A241,'Hoja de Trabajo para listado'!$BC$155:$BC$1048576,0),MATCH((CUADRO!P$5&amp;$E241),'Hoja de Trabajo para listado'!$BC$151:$CB$151,0)),0)+IFERROR(INDEX('Hoja de Trabajo para listado'!$DE$153:$DG$274,MATCH($A241,'Hoja de Trabajo para listado'!$DE$153:$DE$1048576,0),MATCH((CUADRO!P$5&amp;$E241),'Hoja de Trabajo para listado'!$DE$151:$DG$151,0)),0)+IFERROR(INDEX('Hoja de Trabajo para listado'!$CD$155:$DC$1048576,MATCH($A241,'Hoja de Trabajo para listado'!$CD$155:$CD$1048576,0),MATCH((CUADRO!P$5&amp;$E241),'Hoja de Trabajo para listado'!$CD$151:$DC$151,0)),0)</f>
        <v>0</v>
      </c>
      <c r="Q241" s="245">
        <f ca="1">+IFERROR(INDEX('Hoja de Trabajo para listado'!$A$155:$Z$1048576,MATCH($A241,'Hoja de Trabajo para listado'!$A$155:$A$1048576,0),MATCH((CUADRO!Q$5&amp;$E241),'Hoja de Trabajo para listado'!$A$151:$Z$151,0)),0)+IFERROR(INDEX('Hoja de Trabajo para listado'!$AB$155:$BA$1048576,MATCH($A241,'Hoja de Trabajo para listado'!$AB$155:$AB$1048576,0),MATCH((CUADRO!Q$5&amp;$E241),'Hoja de Trabajo para listado'!$AB$151:$BA$151,0)),0)+IFERROR(INDEX('Hoja de Trabajo para listado'!$BC$155:$CB$1048576,MATCH($A241,'Hoja de Trabajo para listado'!$BC$155:$BC$1048576,0),MATCH((CUADRO!Q$5&amp;$E241),'Hoja de Trabajo para listado'!$BC$151:$CB$151,0)),0)+IFERROR(INDEX('Hoja de Trabajo para listado'!$DE$153:$DG$274,MATCH($A241,'Hoja de Trabajo para listado'!$DE$153:$DE$1048576,0),MATCH((CUADRO!Q$5&amp;$E241),'Hoja de Trabajo para listado'!$DE$151:$DG$151,0)),0)+IFERROR(INDEX('Hoja de Trabajo para listado'!$CD$155:$DC$1048576,MATCH($A241,'Hoja de Trabajo para listado'!$CD$155:$CD$1048576,0),MATCH((CUADRO!Q$5&amp;$E241),'Hoja de Trabajo para listado'!$CD$151:$DC$151,0)),0)</f>
        <v>0</v>
      </c>
      <c r="R241" s="245">
        <f t="shared" ca="1" si="9"/>
        <v>0</v>
      </c>
      <c r="S241" s="245">
        <f ca="1">+R240+R241</f>
        <v>0</v>
      </c>
      <c r="T241" s="245">
        <f ca="1">+S241</f>
        <v>0</v>
      </c>
      <c r="U241" s="244">
        <f t="shared" si="10"/>
        <v>2</v>
      </c>
      <c r="V241" s="333" t="str">
        <f>+VLOOKUP(A241,bd_lista!$A$3:$E$590,5,FALSE)</f>
        <v>Instituciones Descentralizadas</v>
      </c>
      <c r="W241" s="392"/>
      <c r="X241" s="242">
        <f>+VLOOKUP(A241,[4]Sheet1!$A$13:$D$744,4,FALSE)</f>
        <v>41</v>
      </c>
      <c r="Y241" s="242" t="str">
        <f>+VLOOKUP(X241,bd_lista!$A$3:$C$590,3,FALSE)</f>
        <v>Ministerio de Desarrollo Productivo y Economía Plural</v>
      </c>
      <c r="Z241" s="292"/>
      <c r="AA241" s="293"/>
    </row>
    <row r="242" spans="1:27" ht="15" hidden="1" customHeight="1">
      <c r="A242" s="32">
        <v>324</v>
      </c>
      <c r="B242" s="387">
        <f>+A242</f>
        <v>324</v>
      </c>
      <c r="C242" s="247" t="str">
        <f>+VLOOKUP(A242,bd_lista!$A$3:$C$590,3,FALSE)</f>
        <v>Escuela Boliviana Intercultural de Música</v>
      </c>
      <c r="D242" s="389" t="str">
        <f>+C242</f>
        <v>Escuela Boliviana Intercultural de Música</v>
      </c>
      <c r="E242" s="247" t="s">
        <v>1304</v>
      </c>
      <c r="F242" s="243">
        <f ca="1">+IFERROR(INDEX('Hoja de Trabajo para listado'!$A$155:$Z$1048576,MATCH($A242,'Hoja de Trabajo para listado'!$A$155:$A$1048576,0),MATCH((CUADRO!F$5&amp;$E242),'Hoja de Trabajo para listado'!$A$151:$Z$151,0)),0)+IFERROR(INDEX('Hoja de Trabajo para listado'!$AB$155:$BA$1048576,MATCH($A242,'Hoja de Trabajo para listado'!$AB$155:$AB$1048576,0),MATCH((CUADRO!F$5&amp;$E242),'Hoja de Trabajo para listado'!$AB$151:$BA$151,0)),0)+IFERROR(INDEX('Hoja de Trabajo para listado'!$BC$155:$CB$1048576,MATCH($A242,'Hoja de Trabajo para listado'!$BC$155:$BC$1048576,0),MATCH((CUADRO!F$5&amp;$E242),'Hoja de Trabajo para listado'!$BC$151:$CB$151,0)),0)+IFERROR(INDEX('Hoja de Trabajo para listado'!$DE$153:$DG$274,MATCH($A242,'Hoja de Trabajo para listado'!$DE$153:$DE$1048576,0),MATCH((CUADRO!F$5&amp;$E242),'Hoja de Trabajo para listado'!$DE$151:$DG$151,0)),0)+IFERROR(INDEX('Hoja de Trabajo para listado'!$CD$155:$DC$1048576,MATCH($A242,'Hoja de Trabajo para listado'!$CD$155:$CD$1048576,0),MATCH((CUADRO!F$5&amp;$E242),'Hoja de Trabajo para listado'!$CD$151:$DC$151,0)),0)</f>
        <v>0</v>
      </c>
      <c r="G242" s="243">
        <f ca="1">+IFERROR(INDEX('Hoja de Trabajo para listado'!$A$155:$Z$1048576,MATCH($A242,'Hoja de Trabajo para listado'!$A$155:$A$1048576,0),MATCH((CUADRO!G$5&amp;$E242),'Hoja de Trabajo para listado'!$A$151:$Z$151,0)),0)+IFERROR(INDEX('Hoja de Trabajo para listado'!$AB$155:$BA$1048576,MATCH($A242,'Hoja de Trabajo para listado'!$AB$155:$AB$1048576,0),MATCH((CUADRO!G$5&amp;$E242),'Hoja de Trabajo para listado'!$AB$151:$BA$151,0)),0)+IFERROR(INDEX('Hoja de Trabajo para listado'!$BC$155:$CB$1048576,MATCH($A242,'Hoja de Trabajo para listado'!$BC$155:$BC$1048576,0),MATCH((CUADRO!G$5&amp;$E242),'Hoja de Trabajo para listado'!$BC$151:$CB$151,0)),0)+IFERROR(INDEX('Hoja de Trabajo para listado'!$DE$153:$DG$274,MATCH($A242,'Hoja de Trabajo para listado'!$DE$153:$DE$1048576,0),MATCH((CUADRO!G$5&amp;$E242),'Hoja de Trabajo para listado'!$DE$151:$DG$151,0)),0)+IFERROR(INDEX('Hoja de Trabajo para listado'!$CD$155:$DC$1048576,MATCH($A242,'Hoja de Trabajo para listado'!$CD$155:$CD$1048576,0),MATCH((CUADRO!G$5&amp;$E242),'Hoja de Trabajo para listado'!$CD$151:$DC$151,0)),0)</f>
        <v>0</v>
      </c>
      <c r="H242" s="243">
        <f ca="1">+IFERROR(INDEX('Hoja de Trabajo para listado'!$A$155:$Z$1048576,MATCH($A242,'Hoja de Trabajo para listado'!$A$155:$A$1048576,0),MATCH((CUADRO!H$5&amp;$E242),'Hoja de Trabajo para listado'!$A$151:$Z$151,0)),0)+IFERROR(INDEX('Hoja de Trabajo para listado'!$AB$155:$BA$1048576,MATCH($A242,'Hoja de Trabajo para listado'!$AB$155:$AB$1048576,0),MATCH((CUADRO!H$5&amp;$E242),'Hoja de Trabajo para listado'!$AB$151:$BA$151,0)),0)+IFERROR(INDEX('Hoja de Trabajo para listado'!$BC$155:$CB$1048576,MATCH($A242,'Hoja de Trabajo para listado'!$BC$155:$BC$1048576,0),MATCH((CUADRO!H$5&amp;$E242),'Hoja de Trabajo para listado'!$BC$151:$CB$151,0)),0)+IFERROR(INDEX('Hoja de Trabajo para listado'!$DE$153:$DG$274,MATCH($A242,'Hoja de Trabajo para listado'!$DE$153:$DE$1048576,0),MATCH((CUADRO!H$5&amp;$E242),'Hoja de Trabajo para listado'!$DE$151:$DG$151,0)),0)+IFERROR(INDEX('Hoja de Trabajo para listado'!$CD$155:$DC$1048576,MATCH($A242,'Hoja de Trabajo para listado'!$CD$155:$CD$1048576,0),MATCH((CUADRO!H$5&amp;$E242),'Hoja de Trabajo para listado'!$CD$151:$DC$151,0)),0)</f>
        <v>0</v>
      </c>
      <c r="I242" s="243">
        <f ca="1">+IFERROR(INDEX('Hoja de Trabajo para listado'!$A$155:$Z$1048576,MATCH($A242,'Hoja de Trabajo para listado'!$A$155:$A$1048576,0),MATCH((CUADRO!I$5&amp;$E242),'Hoja de Trabajo para listado'!$A$151:$Z$151,0)),0)+IFERROR(INDEX('Hoja de Trabajo para listado'!$AB$155:$BA$1048576,MATCH($A242,'Hoja de Trabajo para listado'!$AB$155:$AB$1048576,0),MATCH((CUADRO!I$5&amp;$E242),'Hoja de Trabajo para listado'!$AB$151:$BA$151,0)),0)+IFERROR(INDEX('Hoja de Trabajo para listado'!$BC$155:$CB$1048576,MATCH($A242,'Hoja de Trabajo para listado'!$BC$155:$BC$1048576,0),MATCH((CUADRO!I$5&amp;$E242),'Hoja de Trabajo para listado'!$BC$151:$CB$151,0)),0)+IFERROR(INDEX('Hoja de Trabajo para listado'!$DE$153:$DG$274,MATCH($A242,'Hoja de Trabajo para listado'!$DE$153:$DE$1048576,0),MATCH((CUADRO!I$5&amp;$E242),'Hoja de Trabajo para listado'!$DE$151:$DG$151,0)),0)+IFERROR(INDEX('Hoja de Trabajo para listado'!$CD$155:$DC$1048576,MATCH($A242,'Hoja de Trabajo para listado'!$CD$155:$CD$1048576,0),MATCH((CUADRO!I$5&amp;$E242),'Hoja de Trabajo para listado'!$CD$151:$DC$151,0)),0)</f>
        <v>0</v>
      </c>
      <c r="J242" s="243">
        <f ca="1">+IFERROR(INDEX('Hoja de Trabajo para listado'!$A$155:$Z$1048576,MATCH($A242,'Hoja de Trabajo para listado'!$A$155:$A$1048576,0),MATCH((CUADRO!J$5&amp;$E242),'Hoja de Trabajo para listado'!$A$151:$Z$151,0)),0)+IFERROR(INDEX('Hoja de Trabajo para listado'!$AB$155:$BA$1048576,MATCH($A242,'Hoja de Trabajo para listado'!$AB$155:$AB$1048576,0),MATCH((CUADRO!J$5&amp;$E242),'Hoja de Trabajo para listado'!$AB$151:$BA$151,0)),0)+IFERROR(INDEX('Hoja de Trabajo para listado'!$BC$155:$CB$1048576,MATCH($A242,'Hoja de Trabajo para listado'!$BC$155:$BC$1048576,0),MATCH((CUADRO!J$5&amp;$E242),'Hoja de Trabajo para listado'!$BC$151:$CB$151,0)),0)+IFERROR(INDEX('Hoja de Trabajo para listado'!$DE$153:$DG$274,MATCH($A242,'Hoja de Trabajo para listado'!$DE$153:$DE$1048576,0),MATCH((CUADRO!J$5&amp;$E242),'Hoja de Trabajo para listado'!$DE$151:$DG$151,0)),0)+IFERROR(INDEX('Hoja de Trabajo para listado'!$CD$155:$DC$1048576,MATCH($A242,'Hoja de Trabajo para listado'!$CD$155:$CD$1048576,0),MATCH((CUADRO!J$5&amp;$E242),'Hoja de Trabajo para listado'!$CD$151:$DC$151,0)),0)</f>
        <v>0</v>
      </c>
      <c r="K242" s="243">
        <f ca="1">+IFERROR(INDEX('Hoja de Trabajo para listado'!$A$155:$Z$1048576,MATCH($A242,'Hoja de Trabajo para listado'!$A$155:$A$1048576,0),MATCH((CUADRO!K$5&amp;$E242),'Hoja de Trabajo para listado'!$A$151:$Z$151,0)),0)+IFERROR(INDEX('Hoja de Trabajo para listado'!$AB$155:$BA$1048576,MATCH($A242,'Hoja de Trabajo para listado'!$AB$155:$AB$1048576,0),MATCH((CUADRO!K$5&amp;$E242),'Hoja de Trabajo para listado'!$AB$151:$BA$151,0)),0)+IFERROR(INDEX('Hoja de Trabajo para listado'!$BC$155:$CB$1048576,MATCH($A242,'Hoja de Trabajo para listado'!$BC$155:$BC$1048576,0),MATCH((CUADRO!K$5&amp;$E242),'Hoja de Trabajo para listado'!$BC$151:$CB$151,0)),0)+IFERROR(INDEX('Hoja de Trabajo para listado'!$DE$153:$DG$274,MATCH($A242,'Hoja de Trabajo para listado'!$DE$153:$DE$1048576,0),MATCH((CUADRO!K$5&amp;$E242),'Hoja de Trabajo para listado'!$DE$151:$DG$151,0)),0)+IFERROR(INDEX('Hoja de Trabajo para listado'!$CD$155:$DC$1048576,MATCH($A242,'Hoja de Trabajo para listado'!$CD$155:$CD$1048576,0),MATCH((CUADRO!K$5&amp;$E242),'Hoja de Trabajo para listado'!$CD$151:$DC$151,0)),0)</f>
        <v>0</v>
      </c>
      <c r="L242" s="243">
        <f ca="1">+IFERROR(INDEX('Hoja de Trabajo para listado'!$A$155:$Z$1048576,MATCH($A242,'Hoja de Trabajo para listado'!$A$155:$A$1048576,0),MATCH((CUADRO!L$5&amp;$E242),'Hoja de Trabajo para listado'!$A$151:$Z$151,0)),0)+IFERROR(INDEX('Hoja de Trabajo para listado'!$AB$155:$BA$1048576,MATCH($A242,'Hoja de Trabajo para listado'!$AB$155:$AB$1048576,0),MATCH((CUADRO!L$5&amp;$E242),'Hoja de Trabajo para listado'!$AB$151:$BA$151,0)),0)+IFERROR(INDEX('Hoja de Trabajo para listado'!$BC$155:$CB$1048576,MATCH($A242,'Hoja de Trabajo para listado'!$BC$155:$BC$1048576,0),MATCH((CUADRO!L$5&amp;$E242),'Hoja de Trabajo para listado'!$BC$151:$CB$151,0)),0)+IFERROR(INDEX('Hoja de Trabajo para listado'!$DE$153:$DG$274,MATCH($A242,'Hoja de Trabajo para listado'!$DE$153:$DE$1048576,0),MATCH((CUADRO!L$5&amp;$E242),'Hoja de Trabajo para listado'!$DE$151:$DG$151,0)),0)+IFERROR(INDEX('Hoja de Trabajo para listado'!$CD$155:$DC$1048576,MATCH($A242,'Hoja de Trabajo para listado'!$CD$155:$CD$1048576,0),MATCH((CUADRO!L$5&amp;$E242),'Hoja de Trabajo para listado'!$CD$151:$DC$151,0)),0)</f>
        <v>0</v>
      </c>
      <c r="M242" s="243">
        <f ca="1">+IFERROR(INDEX('Hoja de Trabajo para listado'!$A$155:$Z$1048576,MATCH($A242,'Hoja de Trabajo para listado'!$A$155:$A$1048576,0),MATCH((CUADRO!M$5&amp;$E242),'Hoja de Trabajo para listado'!$A$151:$Z$151,0)),0)+IFERROR(INDEX('Hoja de Trabajo para listado'!$AB$155:$BA$1048576,MATCH($A242,'Hoja de Trabajo para listado'!$AB$155:$AB$1048576,0),MATCH((CUADRO!M$5&amp;$E242),'Hoja de Trabajo para listado'!$AB$151:$BA$151,0)),0)+IFERROR(INDEX('Hoja de Trabajo para listado'!$BC$155:$CB$1048576,MATCH($A242,'Hoja de Trabajo para listado'!$BC$155:$BC$1048576,0),MATCH((CUADRO!M$5&amp;$E242),'Hoja de Trabajo para listado'!$BC$151:$CB$151,0)),0)+IFERROR(INDEX('Hoja de Trabajo para listado'!$DE$153:$DG$274,MATCH($A242,'Hoja de Trabajo para listado'!$DE$153:$DE$1048576,0),MATCH((CUADRO!M$5&amp;$E242),'Hoja de Trabajo para listado'!$DE$151:$DG$151,0)),0)+IFERROR(INDEX('Hoja de Trabajo para listado'!$CD$155:$DC$1048576,MATCH($A242,'Hoja de Trabajo para listado'!$CD$155:$CD$1048576,0),MATCH((CUADRO!M$5&amp;$E242),'Hoja de Trabajo para listado'!$CD$151:$DC$151,0)),0)</f>
        <v>0</v>
      </c>
      <c r="N242" s="243">
        <f ca="1">+IFERROR(INDEX('Hoja de Trabajo para listado'!$A$155:$Z$1048576,MATCH($A242,'Hoja de Trabajo para listado'!$A$155:$A$1048576,0),MATCH((CUADRO!N$5&amp;$E242),'Hoja de Trabajo para listado'!$A$151:$Z$151,0)),0)+IFERROR(INDEX('Hoja de Trabajo para listado'!$AB$155:$BA$1048576,MATCH($A242,'Hoja de Trabajo para listado'!$AB$155:$AB$1048576,0),MATCH((CUADRO!N$5&amp;$E242),'Hoja de Trabajo para listado'!$AB$151:$BA$151,0)),0)+IFERROR(INDEX('Hoja de Trabajo para listado'!$BC$155:$CB$1048576,MATCH($A242,'Hoja de Trabajo para listado'!$BC$155:$BC$1048576,0),MATCH((CUADRO!N$5&amp;$E242),'Hoja de Trabajo para listado'!$BC$151:$CB$151,0)),0)+IFERROR(INDEX('Hoja de Trabajo para listado'!$DE$153:$DG$274,MATCH($A242,'Hoja de Trabajo para listado'!$DE$153:$DE$1048576,0),MATCH((CUADRO!N$5&amp;$E242),'Hoja de Trabajo para listado'!$DE$151:$DG$151,0)),0)+IFERROR(INDEX('Hoja de Trabajo para listado'!$CD$155:$DC$1048576,MATCH($A242,'Hoja de Trabajo para listado'!$CD$155:$CD$1048576,0),MATCH((CUADRO!N$5&amp;$E242),'Hoja de Trabajo para listado'!$CD$151:$DC$151,0)),0)</f>
        <v>0</v>
      </c>
      <c r="O242" s="243">
        <f ca="1">+IFERROR(INDEX('Hoja de Trabajo para listado'!$A$155:$Z$1048576,MATCH($A242,'Hoja de Trabajo para listado'!$A$155:$A$1048576,0),MATCH((CUADRO!O$5&amp;$E242),'Hoja de Trabajo para listado'!$A$151:$Z$151,0)),0)+IFERROR(INDEX('Hoja de Trabajo para listado'!$AB$155:$BA$1048576,MATCH($A242,'Hoja de Trabajo para listado'!$AB$155:$AB$1048576,0),MATCH((CUADRO!O$5&amp;$E242),'Hoja de Trabajo para listado'!$AB$151:$BA$151,0)),0)+IFERROR(INDEX('Hoja de Trabajo para listado'!$BC$155:$CB$1048576,MATCH($A242,'Hoja de Trabajo para listado'!$BC$155:$BC$1048576,0),MATCH((CUADRO!O$5&amp;$E242),'Hoja de Trabajo para listado'!$BC$151:$CB$151,0)),0)+IFERROR(INDEX('Hoja de Trabajo para listado'!$DE$153:$DG$274,MATCH($A242,'Hoja de Trabajo para listado'!$DE$153:$DE$1048576,0),MATCH((CUADRO!O$5&amp;$E242),'Hoja de Trabajo para listado'!$DE$151:$DG$151,0)),0)+IFERROR(INDEX('Hoja de Trabajo para listado'!$CD$155:$DC$1048576,MATCH($A242,'Hoja de Trabajo para listado'!$CD$155:$CD$1048576,0),MATCH((CUADRO!O$5&amp;$E242),'Hoja de Trabajo para listado'!$CD$151:$DC$151,0)),0)</f>
        <v>0</v>
      </c>
      <c r="P242" s="243">
        <f ca="1">+IFERROR(INDEX('Hoja de Trabajo para listado'!$A$155:$Z$1048576,MATCH($A242,'Hoja de Trabajo para listado'!$A$155:$A$1048576,0),MATCH((CUADRO!P$5&amp;$E242),'Hoja de Trabajo para listado'!$A$151:$Z$151,0)),0)+IFERROR(INDEX('Hoja de Trabajo para listado'!$AB$155:$BA$1048576,MATCH($A242,'Hoja de Trabajo para listado'!$AB$155:$AB$1048576,0),MATCH((CUADRO!P$5&amp;$E242),'Hoja de Trabajo para listado'!$AB$151:$BA$151,0)),0)+IFERROR(INDEX('Hoja de Trabajo para listado'!$BC$155:$CB$1048576,MATCH($A242,'Hoja de Trabajo para listado'!$BC$155:$BC$1048576,0),MATCH((CUADRO!P$5&amp;$E242),'Hoja de Trabajo para listado'!$BC$151:$CB$151,0)),0)+IFERROR(INDEX('Hoja de Trabajo para listado'!$DE$153:$DG$274,MATCH($A242,'Hoja de Trabajo para listado'!$DE$153:$DE$1048576,0),MATCH((CUADRO!P$5&amp;$E242),'Hoja de Trabajo para listado'!$DE$151:$DG$151,0)),0)+IFERROR(INDEX('Hoja de Trabajo para listado'!$CD$155:$DC$1048576,MATCH($A242,'Hoja de Trabajo para listado'!$CD$155:$CD$1048576,0),MATCH((CUADRO!P$5&amp;$E242),'Hoja de Trabajo para listado'!$CD$151:$DC$151,0)),0)</f>
        <v>0</v>
      </c>
      <c r="Q242" s="243">
        <f ca="1">+IFERROR(INDEX('Hoja de Trabajo para listado'!$A$155:$Z$1048576,MATCH($A242,'Hoja de Trabajo para listado'!$A$155:$A$1048576,0),MATCH((CUADRO!Q$5&amp;$E242),'Hoja de Trabajo para listado'!$A$151:$Z$151,0)),0)+IFERROR(INDEX('Hoja de Trabajo para listado'!$AB$155:$BA$1048576,MATCH($A242,'Hoja de Trabajo para listado'!$AB$155:$AB$1048576,0),MATCH((CUADRO!Q$5&amp;$E242),'Hoja de Trabajo para listado'!$AB$151:$BA$151,0)),0)+IFERROR(INDEX('Hoja de Trabajo para listado'!$BC$155:$CB$1048576,MATCH($A242,'Hoja de Trabajo para listado'!$BC$155:$BC$1048576,0),MATCH((CUADRO!Q$5&amp;$E242),'Hoja de Trabajo para listado'!$BC$151:$CB$151,0)),0)+IFERROR(INDEX('Hoja de Trabajo para listado'!$DE$153:$DG$274,MATCH($A242,'Hoja de Trabajo para listado'!$DE$153:$DE$1048576,0),MATCH((CUADRO!Q$5&amp;$E242),'Hoja de Trabajo para listado'!$DE$151:$DG$151,0)),0)+IFERROR(INDEX('Hoja de Trabajo para listado'!$CD$155:$DC$1048576,MATCH($A242,'Hoja de Trabajo para listado'!$CD$155:$CD$1048576,0),MATCH((CUADRO!Q$5&amp;$E242),'Hoja de Trabajo para listado'!$CD$151:$DC$151,0)),0)</f>
        <v>0</v>
      </c>
      <c r="R242" s="243">
        <f t="shared" ca="1" si="9"/>
        <v>0</v>
      </c>
      <c r="S242" s="243"/>
      <c r="T242" s="243">
        <f ca="1">+T243</f>
        <v>80</v>
      </c>
      <c r="U242" s="242">
        <f t="shared" si="10"/>
        <v>1</v>
      </c>
      <c r="V242" s="333" t="str">
        <f>+VLOOKUP(A242,bd_lista!$A$3:$E$590,5,FALSE)</f>
        <v>Instituciones Descentralizadas</v>
      </c>
      <c r="W242" s="391" t="str">
        <f>+V242</f>
        <v>Instituciones Descentralizadas</v>
      </c>
      <c r="X242" s="242">
        <f>+VLOOKUP(A242,[4]Sheet1!$A$13:$D$744,4,FALSE)</f>
        <v>16</v>
      </c>
      <c r="Y242" s="242" t="str">
        <f>+VLOOKUP(X242,bd_lista!$A$3:$C$590,3,FALSE)</f>
        <v>Ministerio de Educación</v>
      </c>
      <c r="Z242" s="294">
        <f>+X242</f>
        <v>16</v>
      </c>
      <c r="AA242" s="295" t="str">
        <f>+Y242</f>
        <v>Ministerio de Educación</v>
      </c>
    </row>
    <row r="243" spans="1:27" ht="15" hidden="1" customHeight="1">
      <c r="A243" s="32">
        <v>324</v>
      </c>
      <c r="B243" s="388"/>
      <c r="C243" s="333" t="str">
        <f>+VLOOKUP(A243,bd_lista!$A$3:$C$590,3,FALSE)</f>
        <v>Escuela Boliviana Intercultural de Música</v>
      </c>
      <c r="D243" s="390"/>
      <c r="E243" s="333" t="s">
        <v>1305</v>
      </c>
      <c r="F243" s="245">
        <f ca="1">+IFERROR(INDEX('Hoja de Trabajo para listado'!$A$155:$Z$1048576,MATCH($A243,'Hoja de Trabajo para listado'!$A$155:$A$1048576,0),MATCH((CUADRO!F$5&amp;$E243),'Hoja de Trabajo para listado'!$A$151:$Z$151,0)),0)+IFERROR(INDEX('Hoja de Trabajo para listado'!$AB$155:$BA$1048576,MATCH($A243,'Hoja de Trabajo para listado'!$AB$155:$AB$1048576,0),MATCH((CUADRO!F$5&amp;$E243),'Hoja de Trabajo para listado'!$AB$151:$BA$151,0)),0)+IFERROR(INDEX('Hoja de Trabajo para listado'!$BC$155:$CB$1048576,MATCH($A243,'Hoja de Trabajo para listado'!$BC$155:$BC$1048576,0),MATCH((CUADRO!F$5&amp;$E243),'Hoja de Trabajo para listado'!$BC$151:$CB$151,0)),0)+IFERROR(INDEX('Hoja de Trabajo para listado'!$DE$153:$DG$274,MATCH($A243,'Hoja de Trabajo para listado'!$DE$153:$DE$1048576,0),MATCH((CUADRO!F$5&amp;$E243),'Hoja de Trabajo para listado'!$DE$151:$DG$151,0)),0)+IFERROR(INDEX('Hoja de Trabajo para listado'!$CD$155:$DC$1048576,MATCH($A243,'Hoja de Trabajo para listado'!$CD$155:$CD$1048576,0),MATCH((CUADRO!F$5&amp;$E243),'Hoja de Trabajo para listado'!$CD$151:$DC$151,0)),0)</f>
        <v>0</v>
      </c>
      <c r="G243" s="245">
        <f ca="1">+IFERROR(INDEX('Hoja de Trabajo para listado'!$A$155:$Z$1048576,MATCH($A243,'Hoja de Trabajo para listado'!$A$155:$A$1048576,0),MATCH((CUADRO!G$5&amp;$E243),'Hoja de Trabajo para listado'!$A$151:$Z$151,0)),0)+IFERROR(INDEX('Hoja de Trabajo para listado'!$AB$155:$BA$1048576,MATCH($A243,'Hoja de Trabajo para listado'!$AB$155:$AB$1048576,0),MATCH((CUADRO!G$5&amp;$E243),'Hoja de Trabajo para listado'!$AB$151:$BA$151,0)),0)+IFERROR(INDEX('Hoja de Trabajo para listado'!$BC$155:$CB$1048576,MATCH($A243,'Hoja de Trabajo para listado'!$BC$155:$BC$1048576,0),MATCH((CUADRO!G$5&amp;$E243),'Hoja de Trabajo para listado'!$BC$151:$CB$151,0)),0)+IFERROR(INDEX('Hoja de Trabajo para listado'!$DE$153:$DG$274,MATCH($A243,'Hoja de Trabajo para listado'!$DE$153:$DE$1048576,0),MATCH((CUADRO!G$5&amp;$E243),'Hoja de Trabajo para listado'!$DE$151:$DG$151,0)),0)+IFERROR(INDEX('Hoja de Trabajo para listado'!$CD$155:$DC$1048576,MATCH($A243,'Hoja de Trabajo para listado'!$CD$155:$CD$1048576,0),MATCH((CUADRO!G$5&amp;$E243),'Hoja de Trabajo para listado'!$CD$151:$DC$151,0)),0)</f>
        <v>0</v>
      </c>
      <c r="H243" s="245">
        <f ca="1">+IFERROR(INDEX('Hoja de Trabajo para listado'!$A$155:$Z$1048576,MATCH($A243,'Hoja de Trabajo para listado'!$A$155:$A$1048576,0),MATCH((CUADRO!H$5&amp;$E243),'Hoja de Trabajo para listado'!$A$151:$Z$151,0)),0)+IFERROR(INDEX('Hoja de Trabajo para listado'!$AB$155:$BA$1048576,MATCH($A243,'Hoja de Trabajo para listado'!$AB$155:$AB$1048576,0),MATCH((CUADRO!H$5&amp;$E243),'Hoja de Trabajo para listado'!$AB$151:$BA$151,0)),0)+IFERROR(INDEX('Hoja de Trabajo para listado'!$BC$155:$CB$1048576,MATCH($A243,'Hoja de Trabajo para listado'!$BC$155:$BC$1048576,0),MATCH((CUADRO!H$5&amp;$E243),'Hoja de Trabajo para listado'!$BC$151:$CB$151,0)),0)+IFERROR(INDEX('Hoja de Trabajo para listado'!$DE$153:$DG$274,MATCH($A243,'Hoja de Trabajo para listado'!$DE$153:$DE$1048576,0),MATCH((CUADRO!H$5&amp;$E243),'Hoja de Trabajo para listado'!$DE$151:$DG$151,0)),0)+IFERROR(INDEX('Hoja de Trabajo para listado'!$CD$155:$DC$1048576,MATCH($A243,'Hoja de Trabajo para listado'!$CD$155:$CD$1048576,0),MATCH((CUADRO!H$5&amp;$E243),'Hoja de Trabajo para listado'!$CD$151:$DC$151,0)),0)</f>
        <v>0</v>
      </c>
      <c r="I243" s="245">
        <f ca="1">+IFERROR(INDEX('Hoja de Trabajo para listado'!$A$155:$Z$1048576,MATCH($A243,'Hoja de Trabajo para listado'!$A$155:$A$1048576,0),MATCH((CUADRO!I$5&amp;$E243),'Hoja de Trabajo para listado'!$A$151:$Z$151,0)),0)+IFERROR(INDEX('Hoja de Trabajo para listado'!$AB$155:$BA$1048576,MATCH($A243,'Hoja de Trabajo para listado'!$AB$155:$AB$1048576,0),MATCH((CUADRO!I$5&amp;$E243),'Hoja de Trabajo para listado'!$AB$151:$BA$151,0)),0)+IFERROR(INDEX('Hoja de Trabajo para listado'!$BC$155:$CB$1048576,MATCH($A243,'Hoja de Trabajo para listado'!$BC$155:$BC$1048576,0),MATCH((CUADRO!I$5&amp;$E243),'Hoja de Trabajo para listado'!$BC$151:$CB$151,0)),0)+IFERROR(INDEX('Hoja de Trabajo para listado'!$DE$153:$DG$274,MATCH($A243,'Hoja de Trabajo para listado'!$DE$153:$DE$1048576,0),MATCH((CUADRO!I$5&amp;$E243),'Hoja de Trabajo para listado'!$DE$151:$DG$151,0)),0)+IFERROR(INDEX('Hoja de Trabajo para listado'!$CD$155:$DC$1048576,MATCH($A243,'Hoja de Trabajo para listado'!$CD$155:$CD$1048576,0),MATCH((CUADRO!I$5&amp;$E243),'Hoja de Trabajo para listado'!$CD$151:$DC$151,0)),0)</f>
        <v>80</v>
      </c>
      <c r="J243" s="245">
        <f ca="1">+IFERROR(INDEX('Hoja de Trabajo para listado'!$A$155:$Z$1048576,MATCH($A243,'Hoja de Trabajo para listado'!$A$155:$A$1048576,0),MATCH((CUADRO!J$5&amp;$E243),'Hoja de Trabajo para listado'!$A$151:$Z$151,0)),0)+IFERROR(INDEX('Hoja de Trabajo para listado'!$AB$155:$BA$1048576,MATCH($A243,'Hoja de Trabajo para listado'!$AB$155:$AB$1048576,0),MATCH((CUADRO!J$5&amp;$E243),'Hoja de Trabajo para listado'!$AB$151:$BA$151,0)),0)+IFERROR(INDEX('Hoja de Trabajo para listado'!$BC$155:$CB$1048576,MATCH($A243,'Hoja de Trabajo para listado'!$BC$155:$BC$1048576,0),MATCH((CUADRO!J$5&amp;$E243),'Hoja de Trabajo para listado'!$BC$151:$CB$151,0)),0)+IFERROR(INDEX('Hoja de Trabajo para listado'!$DE$153:$DG$274,MATCH($A243,'Hoja de Trabajo para listado'!$DE$153:$DE$1048576,0),MATCH((CUADRO!J$5&amp;$E243),'Hoja de Trabajo para listado'!$DE$151:$DG$151,0)),0)+IFERROR(INDEX('Hoja de Trabajo para listado'!$CD$155:$DC$1048576,MATCH($A243,'Hoja de Trabajo para listado'!$CD$155:$CD$1048576,0),MATCH((CUADRO!J$5&amp;$E243),'Hoja de Trabajo para listado'!$CD$151:$DC$151,0)),0)</f>
        <v>0</v>
      </c>
      <c r="K243" s="245">
        <f ca="1">+IFERROR(INDEX('Hoja de Trabajo para listado'!$A$155:$Z$1048576,MATCH($A243,'Hoja de Trabajo para listado'!$A$155:$A$1048576,0),MATCH((CUADRO!K$5&amp;$E243),'Hoja de Trabajo para listado'!$A$151:$Z$151,0)),0)+IFERROR(INDEX('Hoja de Trabajo para listado'!$AB$155:$BA$1048576,MATCH($A243,'Hoja de Trabajo para listado'!$AB$155:$AB$1048576,0),MATCH((CUADRO!K$5&amp;$E243),'Hoja de Trabajo para listado'!$AB$151:$BA$151,0)),0)+IFERROR(INDEX('Hoja de Trabajo para listado'!$BC$155:$CB$1048576,MATCH($A243,'Hoja de Trabajo para listado'!$BC$155:$BC$1048576,0),MATCH((CUADRO!K$5&amp;$E243),'Hoja de Trabajo para listado'!$BC$151:$CB$151,0)),0)+IFERROR(INDEX('Hoja de Trabajo para listado'!$DE$153:$DG$274,MATCH($A243,'Hoja de Trabajo para listado'!$DE$153:$DE$1048576,0),MATCH((CUADRO!K$5&amp;$E243),'Hoja de Trabajo para listado'!$DE$151:$DG$151,0)),0)+IFERROR(INDEX('Hoja de Trabajo para listado'!$CD$155:$DC$1048576,MATCH($A243,'Hoja de Trabajo para listado'!$CD$155:$CD$1048576,0),MATCH((CUADRO!K$5&amp;$E243),'Hoja de Trabajo para listado'!$CD$151:$DC$151,0)),0)</f>
        <v>0</v>
      </c>
      <c r="L243" s="245">
        <f ca="1">+IFERROR(INDEX('Hoja de Trabajo para listado'!$A$155:$Z$1048576,MATCH($A243,'Hoja de Trabajo para listado'!$A$155:$A$1048576,0),MATCH((CUADRO!L$5&amp;$E243),'Hoja de Trabajo para listado'!$A$151:$Z$151,0)),0)+IFERROR(INDEX('Hoja de Trabajo para listado'!$AB$155:$BA$1048576,MATCH($A243,'Hoja de Trabajo para listado'!$AB$155:$AB$1048576,0),MATCH((CUADRO!L$5&amp;$E243),'Hoja de Trabajo para listado'!$AB$151:$BA$151,0)),0)+IFERROR(INDEX('Hoja de Trabajo para listado'!$BC$155:$CB$1048576,MATCH($A243,'Hoja de Trabajo para listado'!$BC$155:$BC$1048576,0),MATCH((CUADRO!L$5&amp;$E243),'Hoja de Trabajo para listado'!$BC$151:$CB$151,0)),0)+IFERROR(INDEX('Hoja de Trabajo para listado'!$DE$153:$DG$274,MATCH($A243,'Hoja de Trabajo para listado'!$DE$153:$DE$1048576,0),MATCH((CUADRO!L$5&amp;$E243),'Hoja de Trabajo para listado'!$DE$151:$DG$151,0)),0)+IFERROR(INDEX('Hoja de Trabajo para listado'!$CD$155:$DC$1048576,MATCH($A243,'Hoja de Trabajo para listado'!$CD$155:$CD$1048576,0),MATCH((CUADRO!L$5&amp;$E243),'Hoja de Trabajo para listado'!$CD$151:$DC$151,0)),0)</f>
        <v>0</v>
      </c>
      <c r="M243" s="245">
        <f ca="1">+IFERROR(INDEX('Hoja de Trabajo para listado'!$A$155:$Z$1048576,MATCH($A243,'Hoja de Trabajo para listado'!$A$155:$A$1048576,0),MATCH((CUADRO!M$5&amp;$E243),'Hoja de Trabajo para listado'!$A$151:$Z$151,0)),0)+IFERROR(INDEX('Hoja de Trabajo para listado'!$AB$155:$BA$1048576,MATCH($A243,'Hoja de Trabajo para listado'!$AB$155:$AB$1048576,0),MATCH((CUADRO!M$5&amp;$E243),'Hoja de Trabajo para listado'!$AB$151:$BA$151,0)),0)+IFERROR(INDEX('Hoja de Trabajo para listado'!$BC$155:$CB$1048576,MATCH($A243,'Hoja de Trabajo para listado'!$BC$155:$BC$1048576,0),MATCH((CUADRO!M$5&amp;$E243),'Hoja de Trabajo para listado'!$BC$151:$CB$151,0)),0)+IFERROR(INDEX('Hoja de Trabajo para listado'!$DE$153:$DG$274,MATCH($A243,'Hoja de Trabajo para listado'!$DE$153:$DE$1048576,0),MATCH((CUADRO!M$5&amp;$E243),'Hoja de Trabajo para listado'!$DE$151:$DG$151,0)),0)+IFERROR(INDEX('Hoja de Trabajo para listado'!$CD$155:$DC$1048576,MATCH($A243,'Hoja de Trabajo para listado'!$CD$155:$CD$1048576,0),MATCH((CUADRO!M$5&amp;$E243),'Hoja de Trabajo para listado'!$CD$151:$DC$151,0)),0)</f>
        <v>0</v>
      </c>
      <c r="N243" s="245">
        <f ca="1">+IFERROR(INDEX('Hoja de Trabajo para listado'!$A$155:$Z$1048576,MATCH($A243,'Hoja de Trabajo para listado'!$A$155:$A$1048576,0),MATCH((CUADRO!N$5&amp;$E243),'Hoja de Trabajo para listado'!$A$151:$Z$151,0)),0)+IFERROR(INDEX('Hoja de Trabajo para listado'!$AB$155:$BA$1048576,MATCH($A243,'Hoja de Trabajo para listado'!$AB$155:$AB$1048576,0),MATCH((CUADRO!N$5&amp;$E243),'Hoja de Trabajo para listado'!$AB$151:$BA$151,0)),0)+IFERROR(INDEX('Hoja de Trabajo para listado'!$BC$155:$CB$1048576,MATCH($A243,'Hoja de Trabajo para listado'!$BC$155:$BC$1048576,0),MATCH((CUADRO!N$5&amp;$E243),'Hoja de Trabajo para listado'!$BC$151:$CB$151,0)),0)+IFERROR(INDEX('Hoja de Trabajo para listado'!$DE$153:$DG$274,MATCH($A243,'Hoja de Trabajo para listado'!$DE$153:$DE$1048576,0),MATCH((CUADRO!N$5&amp;$E243),'Hoja de Trabajo para listado'!$DE$151:$DG$151,0)),0)+IFERROR(INDEX('Hoja de Trabajo para listado'!$CD$155:$DC$1048576,MATCH($A243,'Hoja de Trabajo para listado'!$CD$155:$CD$1048576,0),MATCH((CUADRO!N$5&amp;$E243),'Hoja de Trabajo para listado'!$CD$151:$DC$151,0)),0)</f>
        <v>0</v>
      </c>
      <c r="O243" s="245">
        <f ca="1">+IFERROR(INDEX('Hoja de Trabajo para listado'!$A$155:$Z$1048576,MATCH($A243,'Hoja de Trabajo para listado'!$A$155:$A$1048576,0),MATCH((CUADRO!O$5&amp;$E243),'Hoja de Trabajo para listado'!$A$151:$Z$151,0)),0)+IFERROR(INDEX('Hoja de Trabajo para listado'!$AB$155:$BA$1048576,MATCH($A243,'Hoja de Trabajo para listado'!$AB$155:$AB$1048576,0),MATCH((CUADRO!O$5&amp;$E243),'Hoja de Trabajo para listado'!$AB$151:$BA$151,0)),0)+IFERROR(INDEX('Hoja de Trabajo para listado'!$BC$155:$CB$1048576,MATCH($A243,'Hoja de Trabajo para listado'!$BC$155:$BC$1048576,0),MATCH((CUADRO!O$5&amp;$E243),'Hoja de Trabajo para listado'!$BC$151:$CB$151,0)),0)+IFERROR(INDEX('Hoja de Trabajo para listado'!$DE$153:$DG$274,MATCH($A243,'Hoja de Trabajo para listado'!$DE$153:$DE$1048576,0),MATCH((CUADRO!O$5&amp;$E243),'Hoja de Trabajo para listado'!$DE$151:$DG$151,0)),0)+IFERROR(INDEX('Hoja de Trabajo para listado'!$CD$155:$DC$1048576,MATCH($A243,'Hoja de Trabajo para listado'!$CD$155:$CD$1048576,0),MATCH((CUADRO!O$5&amp;$E243),'Hoja de Trabajo para listado'!$CD$151:$DC$151,0)),0)</f>
        <v>0</v>
      </c>
      <c r="P243" s="245">
        <f ca="1">+IFERROR(INDEX('Hoja de Trabajo para listado'!$A$155:$Z$1048576,MATCH($A243,'Hoja de Trabajo para listado'!$A$155:$A$1048576,0),MATCH((CUADRO!P$5&amp;$E243),'Hoja de Trabajo para listado'!$A$151:$Z$151,0)),0)+IFERROR(INDEX('Hoja de Trabajo para listado'!$AB$155:$BA$1048576,MATCH($A243,'Hoja de Trabajo para listado'!$AB$155:$AB$1048576,0),MATCH((CUADRO!P$5&amp;$E243),'Hoja de Trabajo para listado'!$AB$151:$BA$151,0)),0)+IFERROR(INDEX('Hoja de Trabajo para listado'!$BC$155:$CB$1048576,MATCH($A243,'Hoja de Trabajo para listado'!$BC$155:$BC$1048576,0),MATCH((CUADRO!P$5&amp;$E243),'Hoja de Trabajo para listado'!$BC$151:$CB$151,0)),0)+IFERROR(INDEX('Hoja de Trabajo para listado'!$DE$153:$DG$274,MATCH($A243,'Hoja de Trabajo para listado'!$DE$153:$DE$1048576,0),MATCH((CUADRO!P$5&amp;$E243),'Hoja de Trabajo para listado'!$DE$151:$DG$151,0)),0)+IFERROR(INDEX('Hoja de Trabajo para listado'!$CD$155:$DC$1048576,MATCH($A243,'Hoja de Trabajo para listado'!$CD$155:$CD$1048576,0),MATCH((CUADRO!P$5&amp;$E243),'Hoja de Trabajo para listado'!$CD$151:$DC$151,0)),0)</f>
        <v>0</v>
      </c>
      <c r="Q243" s="245">
        <f ca="1">+IFERROR(INDEX('Hoja de Trabajo para listado'!$A$155:$Z$1048576,MATCH($A243,'Hoja de Trabajo para listado'!$A$155:$A$1048576,0),MATCH((CUADRO!Q$5&amp;$E243),'Hoja de Trabajo para listado'!$A$151:$Z$151,0)),0)+IFERROR(INDEX('Hoja de Trabajo para listado'!$AB$155:$BA$1048576,MATCH($A243,'Hoja de Trabajo para listado'!$AB$155:$AB$1048576,0),MATCH((CUADRO!Q$5&amp;$E243),'Hoja de Trabajo para listado'!$AB$151:$BA$151,0)),0)+IFERROR(INDEX('Hoja de Trabajo para listado'!$BC$155:$CB$1048576,MATCH($A243,'Hoja de Trabajo para listado'!$BC$155:$BC$1048576,0),MATCH((CUADRO!Q$5&amp;$E243),'Hoja de Trabajo para listado'!$BC$151:$CB$151,0)),0)+IFERROR(INDEX('Hoja de Trabajo para listado'!$DE$153:$DG$274,MATCH($A243,'Hoja de Trabajo para listado'!$DE$153:$DE$1048576,0),MATCH((CUADRO!Q$5&amp;$E243),'Hoja de Trabajo para listado'!$DE$151:$DG$151,0)),0)+IFERROR(INDEX('Hoja de Trabajo para listado'!$CD$155:$DC$1048576,MATCH($A243,'Hoja de Trabajo para listado'!$CD$155:$CD$1048576,0),MATCH((CUADRO!Q$5&amp;$E243),'Hoja de Trabajo para listado'!$CD$151:$DC$151,0)),0)</f>
        <v>0</v>
      </c>
      <c r="R243" s="245">
        <f t="shared" ca="1" si="9"/>
        <v>80</v>
      </c>
      <c r="S243" s="245">
        <f ca="1">+R242+R243</f>
        <v>80</v>
      </c>
      <c r="T243" s="245">
        <f ca="1">+S243</f>
        <v>80</v>
      </c>
      <c r="U243" s="244">
        <f t="shared" si="10"/>
        <v>2</v>
      </c>
      <c r="V243" s="333" t="str">
        <f>+VLOOKUP(A243,bd_lista!$A$3:$E$590,5,FALSE)</f>
        <v>Instituciones Descentralizadas</v>
      </c>
      <c r="W243" s="392"/>
      <c r="X243" s="242">
        <f>+VLOOKUP(A243,[4]Sheet1!$A$13:$D$744,4,FALSE)</f>
        <v>16</v>
      </c>
      <c r="Y243" s="242" t="str">
        <f>+VLOOKUP(X243,bd_lista!$A$3:$C$590,3,FALSE)</f>
        <v>Ministerio de Educación</v>
      </c>
      <c r="Z243" s="292"/>
      <c r="AA243" s="293"/>
    </row>
    <row r="244" spans="1:27" ht="15" hidden="1" customHeight="1">
      <c r="A244" s="251">
        <v>340</v>
      </c>
      <c r="B244" s="387">
        <f>+A244</f>
        <v>340</v>
      </c>
      <c r="C244" s="247" t="str">
        <f>+VLOOKUP(A244,bd_lista!$A$3:$C$590,3,FALSE)</f>
        <v>Servicio General de Identificación Personal</v>
      </c>
      <c r="D244" s="389" t="str">
        <f>+C244</f>
        <v>Servicio General de Identificación Personal</v>
      </c>
      <c r="E244" s="247" t="s">
        <v>1304</v>
      </c>
      <c r="F244" s="243">
        <f ca="1">+IFERROR(INDEX('Hoja de Trabajo para listado'!$A$155:$Z$1048576,MATCH($A244,'Hoja de Trabajo para listado'!$A$155:$A$1048576,0),MATCH((CUADRO!F$5&amp;$E244),'Hoja de Trabajo para listado'!$A$151:$Z$151,0)),0)+IFERROR(INDEX('Hoja de Trabajo para listado'!$AB$155:$BA$1048576,MATCH($A244,'Hoja de Trabajo para listado'!$AB$155:$AB$1048576,0),MATCH((CUADRO!F$5&amp;$E244),'Hoja de Trabajo para listado'!$AB$151:$BA$151,0)),0)+IFERROR(INDEX('Hoja de Trabajo para listado'!$BC$155:$CB$1048576,MATCH($A244,'Hoja de Trabajo para listado'!$BC$155:$BC$1048576,0),MATCH((CUADRO!F$5&amp;$E244),'Hoja de Trabajo para listado'!$BC$151:$CB$151,0)),0)+IFERROR(INDEX('Hoja de Trabajo para listado'!$DE$153:$DG$274,MATCH($A244,'Hoja de Trabajo para listado'!$DE$153:$DE$1048576,0),MATCH((CUADRO!F$5&amp;$E244),'Hoja de Trabajo para listado'!$DE$151:$DG$151,0)),0)+IFERROR(INDEX('Hoja de Trabajo para listado'!$CD$155:$DC$1048576,MATCH($A244,'Hoja de Trabajo para listado'!$CD$155:$CD$1048576,0),MATCH((CUADRO!F$5&amp;$E244),'Hoja de Trabajo para listado'!$CD$151:$DC$151,0)),0)</f>
        <v>0</v>
      </c>
      <c r="G244" s="243">
        <f ca="1">+IFERROR(INDEX('Hoja de Trabajo para listado'!$A$155:$Z$1048576,MATCH($A244,'Hoja de Trabajo para listado'!$A$155:$A$1048576,0),MATCH((CUADRO!G$5&amp;$E244),'Hoja de Trabajo para listado'!$A$151:$Z$151,0)),0)+IFERROR(INDEX('Hoja de Trabajo para listado'!$AB$155:$BA$1048576,MATCH($A244,'Hoja de Trabajo para listado'!$AB$155:$AB$1048576,0),MATCH((CUADRO!G$5&amp;$E244),'Hoja de Trabajo para listado'!$AB$151:$BA$151,0)),0)+IFERROR(INDEX('Hoja de Trabajo para listado'!$BC$155:$CB$1048576,MATCH($A244,'Hoja de Trabajo para listado'!$BC$155:$BC$1048576,0),MATCH((CUADRO!G$5&amp;$E244),'Hoja de Trabajo para listado'!$BC$151:$CB$151,0)),0)+IFERROR(INDEX('Hoja de Trabajo para listado'!$DE$153:$DG$274,MATCH($A244,'Hoja de Trabajo para listado'!$DE$153:$DE$1048576,0),MATCH((CUADRO!G$5&amp;$E244),'Hoja de Trabajo para listado'!$DE$151:$DG$151,0)),0)+IFERROR(INDEX('Hoja de Trabajo para listado'!$CD$155:$DC$1048576,MATCH($A244,'Hoja de Trabajo para listado'!$CD$155:$CD$1048576,0),MATCH((CUADRO!G$5&amp;$E244),'Hoja de Trabajo para listado'!$CD$151:$DC$151,0)),0)</f>
        <v>0</v>
      </c>
      <c r="H244" s="243">
        <f ca="1">+IFERROR(INDEX('Hoja de Trabajo para listado'!$A$155:$Z$1048576,MATCH($A244,'Hoja de Trabajo para listado'!$A$155:$A$1048576,0),MATCH((CUADRO!H$5&amp;$E244),'Hoja de Trabajo para listado'!$A$151:$Z$151,0)),0)+IFERROR(INDEX('Hoja de Trabajo para listado'!$AB$155:$BA$1048576,MATCH($A244,'Hoja de Trabajo para listado'!$AB$155:$AB$1048576,0),MATCH((CUADRO!H$5&amp;$E244),'Hoja de Trabajo para listado'!$AB$151:$BA$151,0)),0)+IFERROR(INDEX('Hoja de Trabajo para listado'!$BC$155:$CB$1048576,MATCH($A244,'Hoja de Trabajo para listado'!$BC$155:$BC$1048576,0),MATCH((CUADRO!H$5&amp;$E244),'Hoja de Trabajo para listado'!$BC$151:$CB$151,0)),0)+IFERROR(INDEX('Hoja de Trabajo para listado'!$DE$153:$DG$274,MATCH($A244,'Hoja de Trabajo para listado'!$DE$153:$DE$1048576,0),MATCH((CUADRO!H$5&amp;$E244),'Hoja de Trabajo para listado'!$DE$151:$DG$151,0)),0)+IFERROR(INDEX('Hoja de Trabajo para listado'!$CD$155:$DC$1048576,MATCH($A244,'Hoja de Trabajo para listado'!$CD$155:$CD$1048576,0),MATCH((CUADRO!H$5&amp;$E244),'Hoja de Trabajo para listado'!$CD$151:$DC$151,0)),0)</f>
        <v>0</v>
      </c>
      <c r="I244" s="243">
        <f ca="1">+IFERROR(INDEX('Hoja de Trabajo para listado'!$A$155:$Z$1048576,MATCH($A244,'Hoja de Trabajo para listado'!$A$155:$A$1048576,0),MATCH((CUADRO!I$5&amp;$E244),'Hoja de Trabajo para listado'!$A$151:$Z$151,0)),0)+IFERROR(INDEX('Hoja de Trabajo para listado'!$AB$155:$BA$1048576,MATCH($A244,'Hoja de Trabajo para listado'!$AB$155:$AB$1048576,0),MATCH((CUADRO!I$5&amp;$E244),'Hoja de Trabajo para listado'!$AB$151:$BA$151,0)),0)+IFERROR(INDEX('Hoja de Trabajo para listado'!$BC$155:$CB$1048576,MATCH($A244,'Hoja de Trabajo para listado'!$BC$155:$BC$1048576,0),MATCH((CUADRO!I$5&amp;$E244),'Hoja de Trabajo para listado'!$BC$151:$CB$151,0)),0)+IFERROR(INDEX('Hoja de Trabajo para listado'!$DE$153:$DG$274,MATCH($A244,'Hoja de Trabajo para listado'!$DE$153:$DE$1048576,0),MATCH((CUADRO!I$5&amp;$E244),'Hoja de Trabajo para listado'!$DE$151:$DG$151,0)),0)+IFERROR(INDEX('Hoja de Trabajo para listado'!$CD$155:$DC$1048576,MATCH($A244,'Hoja de Trabajo para listado'!$CD$155:$CD$1048576,0),MATCH((CUADRO!I$5&amp;$E244),'Hoja de Trabajo para listado'!$CD$151:$DC$151,0)),0)</f>
        <v>480</v>
      </c>
      <c r="J244" s="243">
        <f ca="1">+IFERROR(INDEX('Hoja de Trabajo para listado'!$A$155:$Z$1048576,MATCH($A244,'Hoja de Trabajo para listado'!$A$155:$A$1048576,0),MATCH((CUADRO!J$5&amp;$E244),'Hoja de Trabajo para listado'!$A$151:$Z$151,0)),0)+IFERROR(INDEX('Hoja de Trabajo para listado'!$AB$155:$BA$1048576,MATCH($A244,'Hoja de Trabajo para listado'!$AB$155:$AB$1048576,0),MATCH((CUADRO!J$5&amp;$E244),'Hoja de Trabajo para listado'!$AB$151:$BA$151,0)),0)+IFERROR(INDEX('Hoja de Trabajo para listado'!$BC$155:$CB$1048576,MATCH($A244,'Hoja de Trabajo para listado'!$BC$155:$BC$1048576,0),MATCH((CUADRO!J$5&amp;$E244),'Hoja de Trabajo para listado'!$BC$151:$CB$151,0)),0)+IFERROR(INDEX('Hoja de Trabajo para listado'!$DE$153:$DG$274,MATCH($A244,'Hoja de Trabajo para listado'!$DE$153:$DE$1048576,0),MATCH((CUADRO!J$5&amp;$E244),'Hoja de Trabajo para listado'!$DE$151:$DG$151,0)),0)+IFERROR(INDEX('Hoja de Trabajo para listado'!$CD$155:$DC$1048576,MATCH($A244,'Hoja de Trabajo para listado'!$CD$155:$CD$1048576,0),MATCH((CUADRO!J$5&amp;$E244),'Hoja de Trabajo para listado'!$CD$151:$DC$151,0)),0)</f>
        <v>0</v>
      </c>
      <c r="K244" s="243">
        <f ca="1">+IFERROR(INDEX('Hoja de Trabajo para listado'!$A$155:$Z$1048576,MATCH($A244,'Hoja de Trabajo para listado'!$A$155:$A$1048576,0),MATCH((CUADRO!K$5&amp;$E244),'Hoja de Trabajo para listado'!$A$151:$Z$151,0)),0)+IFERROR(INDEX('Hoja de Trabajo para listado'!$AB$155:$BA$1048576,MATCH($A244,'Hoja de Trabajo para listado'!$AB$155:$AB$1048576,0),MATCH((CUADRO!K$5&amp;$E244),'Hoja de Trabajo para listado'!$AB$151:$BA$151,0)),0)+IFERROR(INDEX('Hoja de Trabajo para listado'!$BC$155:$CB$1048576,MATCH($A244,'Hoja de Trabajo para listado'!$BC$155:$BC$1048576,0),MATCH((CUADRO!K$5&amp;$E244),'Hoja de Trabajo para listado'!$BC$151:$CB$151,0)),0)+IFERROR(INDEX('Hoja de Trabajo para listado'!$DE$153:$DG$274,MATCH($A244,'Hoja de Trabajo para listado'!$DE$153:$DE$1048576,0),MATCH((CUADRO!K$5&amp;$E244),'Hoja de Trabajo para listado'!$DE$151:$DG$151,0)),0)+IFERROR(INDEX('Hoja de Trabajo para listado'!$CD$155:$DC$1048576,MATCH($A244,'Hoja de Trabajo para listado'!$CD$155:$CD$1048576,0),MATCH((CUADRO!K$5&amp;$E244),'Hoja de Trabajo para listado'!$CD$151:$DC$151,0)),0)</f>
        <v>0</v>
      </c>
      <c r="L244" s="243">
        <f ca="1">+IFERROR(INDEX('Hoja de Trabajo para listado'!$A$155:$Z$1048576,MATCH($A244,'Hoja de Trabajo para listado'!$A$155:$A$1048576,0),MATCH((CUADRO!L$5&amp;$E244),'Hoja de Trabajo para listado'!$A$151:$Z$151,0)),0)+IFERROR(INDEX('Hoja de Trabajo para listado'!$AB$155:$BA$1048576,MATCH($A244,'Hoja de Trabajo para listado'!$AB$155:$AB$1048576,0),MATCH((CUADRO!L$5&amp;$E244),'Hoja de Trabajo para listado'!$AB$151:$BA$151,0)),0)+IFERROR(INDEX('Hoja de Trabajo para listado'!$BC$155:$CB$1048576,MATCH($A244,'Hoja de Trabajo para listado'!$BC$155:$BC$1048576,0),MATCH((CUADRO!L$5&amp;$E244),'Hoja de Trabajo para listado'!$BC$151:$CB$151,0)),0)+IFERROR(INDEX('Hoja de Trabajo para listado'!$DE$153:$DG$274,MATCH($A244,'Hoja de Trabajo para listado'!$DE$153:$DE$1048576,0),MATCH((CUADRO!L$5&amp;$E244),'Hoja de Trabajo para listado'!$DE$151:$DG$151,0)),0)+IFERROR(INDEX('Hoja de Trabajo para listado'!$CD$155:$DC$1048576,MATCH($A244,'Hoja de Trabajo para listado'!$CD$155:$CD$1048576,0),MATCH((CUADRO!L$5&amp;$E244),'Hoja de Trabajo para listado'!$CD$151:$DC$151,0)),0)</f>
        <v>0</v>
      </c>
      <c r="M244" s="243">
        <f ca="1">+IFERROR(INDEX('Hoja de Trabajo para listado'!$A$155:$Z$1048576,MATCH($A244,'Hoja de Trabajo para listado'!$A$155:$A$1048576,0),MATCH((CUADRO!M$5&amp;$E244),'Hoja de Trabajo para listado'!$A$151:$Z$151,0)),0)+IFERROR(INDEX('Hoja de Trabajo para listado'!$AB$155:$BA$1048576,MATCH($A244,'Hoja de Trabajo para listado'!$AB$155:$AB$1048576,0),MATCH((CUADRO!M$5&amp;$E244),'Hoja de Trabajo para listado'!$AB$151:$BA$151,0)),0)+IFERROR(INDEX('Hoja de Trabajo para listado'!$BC$155:$CB$1048576,MATCH($A244,'Hoja de Trabajo para listado'!$BC$155:$BC$1048576,0),MATCH((CUADRO!M$5&amp;$E244),'Hoja de Trabajo para listado'!$BC$151:$CB$151,0)),0)+IFERROR(INDEX('Hoja de Trabajo para listado'!$DE$153:$DG$274,MATCH($A244,'Hoja de Trabajo para listado'!$DE$153:$DE$1048576,0),MATCH((CUADRO!M$5&amp;$E244),'Hoja de Trabajo para listado'!$DE$151:$DG$151,0)),0)+IFERROR(INDEX('Hoja de Trabajo para listado'!$CD$155:$DC$1048576,MATCH($A244,'Hoja de Trabajo para listado'!$CD$155:$CD$1048576,0),MATCH((CUADRO!M$5&amp;$E244),'Hoja de Trabajo para listado'!$CD$151:$DC$151,0)),0)</f>
        <v>0</v>
      </c>
      <c r="N244" s="243">
        <f ca="1">+IFERROR(INDEX('Hoja de Trabajo para listado'!$A$155:$Z$1048576,MATCH($A244,'Hoja de Trabajo para listado'!$A$155:$A$1048576,0),MATCH((CUADRO!N$5&amp;$E244),'Hoja de Trabajo para listado'!$A$151:$Z$151,0)),0)+IFERROR(INDEX('Hoja de Trabajo para listado'!$AB$155:$BA$1048576,MATCH($A244,'Hoja de Trabajo para listado'!$AB$155:$AB$1048576,0),MATCH((CUADRO!N$5&amp;$E244),'Hoja de Trabajo para listado'!$AB$151:$BA$151,0)),0)+IFERROR(INDEX('Hoja de Trabajo para listado'!$BC$155:$CB$1048576,MATCH($A244,'Hoja de Trabajo para listado'!$BC$155:$BC$1048576,0),MATCH((CUADRO!N$5&amp;$E244),'Hoja de Trabajo para listado'!$BC$151:$CB$151,0)),0)+IFERROR(INDEX('Hoja de Trabajo para listado'!$DE$153:$DG$274,MATCH($A244,'Hoja de Trabajo para listado'!$DE$153:$DE$1048576,0),MATCH((CUADRO!N$5&amp;$E244),'Hoja de Trabajo para listado'!$DE$151:$DG$151,0)),0)+IFERROR(INDEX('Hoja de Trabajo para listado'!$CD$155:$DC$1048576,MATCH($A244,'Hoja de Trabajo para listado'!$CD$155:$CD$1048576,0),MATCH((CUADRO!N$5&amp;$E244),'Hoja de Trabajo para listado'!$CD$151:$DC$151,0)),0)</f>
        <v>0</v>
      </c>
      <c r="O244" s="243">
        <f ca="1">+IFERROR(INDEX('Hoja de Trabajo para listado'!$A$155:$Z$1048576,MATCH($A244,'Hoja de Trabajo para listado'!$A$155:$A$1048576,0),MATCH((CUADRO!O$5&amp;$E244),'Hoja de Trabajo para listado'!$A$151:$Z$151,0)),0)+IFERROR(INDEX('Hoja de Trabajo para listado'!$AB$155:$BA$1048576,MATCH($A244,'Hoja de Trabajo para listado'!$AB$155:$AB$1048576,0),MATCH((CUADRO!O$5&amp;$E244),'Hoja de Trabajo para listado'!$AB$151:$BA$151,0)),0)+IFERROR(INDEX('Hoja de Trabajo para listado'!$BC$155:$CB$1048576,MATCH($A244,'Hoja de Trabajo para listado'!$BC$155:$BC$1048576,0),MATCH((CUADRO!O$5&amp;$E244),'Hoja de Trabajo para listado'!$BC$151:$CB$151,0)),0)+IFERROR(INDEX('Hoja de Trabajo para listado'!$DE$153:$DG$274,MATCH($A244,'Hoja de Trabajo para listado'!$DE$153:$DE$1048576,0),MATCH((CUADRO!O$5&amp;$E244),'Hoja de Trabajo para listado'!$DE$151:$DG$151,0)),0)+IFERROR(INDEX('Hoja de Trabajo para listado'!$CD$155:$DC$1048576,MATCH($A244,'Hoja de Trabajo para listado'!$CD$155:$CD$1048576,0),MATCH((CUADRO!O$5&amp;$E244),'Hoja de Trabajo para listado'!$CD$151:$DC$151,0)),0)</f>
        <v>0</v>
      </c>
      <c r="P244" s="243">
        <f ca="1">+IFERROR(INDEX('Hoja de Trabajo para listado'!$A$155:$Z$1048576,MATCH($A244,'Hoja de Trabajo para listado'!$A$155:$A$1048576,0),MATCH((CUADRO!P$5&amp;$E244),'Hoja de Trabajo para listado'!$A$151:$Z$151,0)),0)+IFERROR(INDEX('Hoja de Trabajo para listado'!$AB$155:$BA$1048576,MATCH($A244,'Hoja de Trabajo para listado'!$AB$155:$AB$1048576,0),MATCH((CUADRO!P$5&amp;$E244),'Hoja de Trabajo para listado'!$AB$151:$BA$151,0)),0)+IFERROR(INDEX('Hoja de Trabajo para listado'!$BC$155:$CB$1048576,MATCH($A244,'Hoja de Trabajo para listado'!$BC$155:$BC$1048576,0),MATCH((CUADRO!P$5&amp;$E244),'Hoja de Trabajo para listado'!$BC$151:$CB$151,0)),0)+IFERROR(INDEX('Hoja de Trabajo para listado'!$DE$153:$DG$274,MATCH($A244,'Hoja de Trabajo para listado'!$DE$153:$DE$1048576,0),MATCH((CUADRO!P$5&amp;$E244),'Hoja de Trabajo para listado'!$DE$151:$DG$151,0)),0)+IFERROR(INDEX('Hoja de Trabajo para listado'!$CD$155:$DC$1048576,MATCH($A244,'Hoja de Trabajo para listado'!$CD$155:$CD$1048576,0),MATCH((CUADRO!P$5&amp;$E244),'Hoja de Trabajo para listado'!$CD$151:$DC$151,0)),0)</f>
        <v>0</v>
      </c>
      <c r="Q244" s="268">
        <f ca="1">+IFERROR(INDEX('Hoja de Trabajo para listado'!$A$155:$Z$1048576,MATCH($A244,'Hoja de Trabajo para listado'!$A$155:$A$1048576,0),MATCH((CUADRO!Q$5&amp;$E244),'Hoja de Trabajo para listado'!$A$151:$Z$151,0)),0)+IFERROR(INDEX('Hoja de Trabajo para listado'!$AB$155:$BA$1048576,MATCH($A244,'Hoja de Trabajo para listado'!$AB$155:$AB$1048576,0),MATCH((CUADRO!Q$5&amp;$E244),'Hoja de Trabajo para listado'!$AB$151:$BA$151,0)),0)+IFERROR(INDEX('Hoja de Trabajo para listado'!$BC$155:$CB$1048576,MATCH($A244,'Hoja de Trabajo para listado'!$BC$155:$BC$1048576,0),MATCH((CUADRO!Q$5&amp;$E244),'Hoja de Trabajo para listado'!$BC$151:$CB$151,0)),0)+IFERROR(INDEX('Hoja de Trabajo para listado'!$DE$153:$DG$274,MATCH($A244,'Hoja de Trabajo para listado'!$DE$153:$DE$1048576,0),MATCH((CUADRO!Q$5&amp;$E244),'Hoja de Trabajo para listado'!$DE$151:$DG$151,0)),0)+IFERROR(INDEX('Hoja de Trabajo para listado'!$CD$155:$DC$1048576,MATCH($A244,'Hoja de Trabajo para listado'!$CD$155:$CD$1048576,0),MATCH((CUADRO!Q$5&amp;$E244),'Hoja de Trabajo para listado'!$CD$151:$DC$151,0)),0)</f>
        <v>0</v>
      </c>
      <c r="R244" s="243">
        <f t="shared" ca="1" si="9"/>
        <v>480</v>
      </c>
      <c r="S244" s="243"/>
      <c r="T244" s="243">
        <f ca="1">+T245</f>
        <v>418481.05</v>
      </c>
      <c r="U244" s="242">
        <f t="shared" si="10"/>
        <v>1</v>
      </c>
      <c r="V244" s="333" t="str">
        <f>+VLOOKUP(A244,bd_lista!$A$3:$E$590,5,FALSE)</f>
        <v>Instituciones Descentralizadas</v>
      </c>
      <c r="W244" s="391" t="str">
        <f>+V244</f>
        <v>Instituciones Descentralizadas</v>
      </c>
      <c r="X244" s="242">
        <f>+VLOOKUP(A244,[4]Sheet1!$A$13:$D$744,4,FALSE)</f>
        <v>15</v>
      </c>
      <c r="Y244" s="242" t="str">
        <f>+VLOOKUP(X244,bd_lista!$A$3:$C$590,3,FALSE)</f>
        <v>Ministerio de Gobierno</v>
      </c>
      <c r="Z244" s="294">
        <f>+X244</f>
        <v>15</v>
      </c>
      <c r="AA244" s="319" t="str">
        <f>+Y244</f>
        <v>Ministerio de Gobierno</v>
      </c>
    </row>
    <row r="245" spans="1:27" ht="15" hidden="1" customHeight="1">
      <c r="A245" s="32">
        <v>340</v>
      </c>
      <c r="B245" s="388"/>
      <c r="C245" s="333" t="str">
        <f>+VLOOKUP(A245,bd_lista!$A$3:$C$590,3,FALSE)</f>
        <v>Servicio General de Identificación Personal</v>
      </c>
      <c r="D245" s="390"/>
      <c r="E245" s="333" t="s">
        <v>1305</v>
      </c>
      <c r="F245" s="245">
        <f ca="1">+IFERROR(INDEX('Hoja de Trabajo para listado'!$A$155:$Z$1048576,MATCH($A245,'Hoja de Trabajo para listado'!$A$155:$A$1048576,0),MATCH((CUADRO!F$5&amp;$E245),'Hoja de Trabajo para listado'!$A$151:$Z$151,0)),0)+IFERROR(INDEX('Hoja de Trabajo para listado'!$AB$155:$BA$1048576,MATCH($A245,'Hoja de Trabajo para listado'!$AB$155:$AB$1048576,0),MATCH((CUADRO!F$5&amp;$E245),'Hoja de Trabajo para listado'!$AB$151:$BA$151,0)),0)+IFERROR(INDEX('Hoja de Trabajo para listado'!$BC$155:$CB$1048576,MATCH($A245,'Hoja de Trabajo para listado'!$BC$155:$BC$1048576,0),MATCH((CUADRO!F$5&amp;$E245),'Hoja de Trabajo para listado'!$BC$151:$CB$151,0)),0)+IFERROR(INDEX('Hoja de Trabajo para listado'!$DE$153:$DG$274,MATCH($A245,'Hoja de Trabajo para listado'!$DE$153:$DE$1048576,0),MATCH((CUADRO!F$5&amp;$E245),'Hoja de Trabajo para listado'!$DE$151:$DG$151,0)),0)+IFERROR(INDEX('Hoja de Trabajo para listado'!$CD$155:$DC$1048576,MATCH($A245,'Hoja de Trabajo para listado'!$CD$155:$CD$1048576,0),MATCH((CUADRO!F$5&amp;$E245),'Hoja de Trabajo para listado'!$CD$151:$DC$151,0)),0)</f>
        <v>0</v>
      </c>
      <c r="G245" s="245">
        <f ca="1">+IFERROR(INDEX('Hoja de Trabajo para listado'!$A$155:$Z$1048576,MATCH($A245,'Hoja de Trabajo para listado'!$A$155:$A$1048576,0),MATCH((CUADRO!G$5&amp;$E245),'Hoja de Trabajo para listado'!$A$151:$Z$151,0)),0)+IFERROR(INDEX('Hoja de Trabajo para listado'!$AB$155:$BA$1048576,MATCH($A245,'Hoja de Trabajo para listado'!$AB$155:$AB$1048576,0),MATCH((CUADRO!G$5&amp;$E245),'Hoja de Trabajo para listado'!$AB$151:$BA$151,0)),0)+IFERROR(INDEX('Hoja de Trabajo para listado'!$BC$155:$CB$1048576,MATCH($A245,'Hoja de Trabajo para listado'!$BC$155:$BC$1048576,0),MATCH((CUADRO!G$5&amp;$E245),'Hoja de Trabajo para listado'!$BC$151:$CB$151,0)),0)+IFERROR(INDEX('Hoja de Trabajo para listado'!$DE$153:$DG$274,MATCH($A245,'Hoja de Trabajo para listado'!$DE$153:$DE$1048576,0),MATCH((CUADRO!G$5&amp;$E245),'Hoja de Trabajo para listado'!$DE$151:$DG$151,0)),0)+IFERROR(INDEX('Hoja de Trabajo para listado'!$CD$155:$DC$1048576,MATCH($A245,'Hoja de Trabajo para listado'!$CD$155:$CD$1048576,0),MATCH((CUADRO!G$5&amp;$E245),'Hoja de Trabajo para listado'!$CD$151:$DC$151,0)),0)</f>
        <v>0</v>
      </c>
      <c r="H245" s="245">
        <f ca="1">+IFERROR(INDEX('Hoja de Trabajo para listado'!$A$155:$Z$1048576,MATCH($A245,'Hoja de Trabajo para listado'!$A$155:$A$1048576,0),MATCH((CUADRO!H$5&amp;$E245),'Hoja de Trabajo para listado'!$A$151:$Z$151,0)),0)+IFERROR(INDEX('Hoja de Trabajo para listado'!$AB$155:$BA$1048576,MATCH($A245,'Hoja de Trabajo para listado'!$AB$155:$AB$1048576,0),MATCH((CUADRO!H$5&amp;$E245),'Hoja de Trabajo para listado'!$AB$151:$BA$151,0)),0)+IFERROR(INDEX('Hoja de Trabajo para listado'!$BC$155:$CB$1048576,MATCH($A245,'Hoja de Trabajo para listado'!$BC$155:$BC$1048576,0),MATCH((CUADRO!H$5&amp;$E245),'Hoja de Trabajo para listado'!$BC$151:$CB$151,0)),0)+IFERROR(INDEX('Hoja de Trabajo para listado'!$DE$153:$DG$274,MATCH($A245,'Hoja de Trabajo para listado'!$DE$153:$DE$1048576,0),MATCH((CUADRO!H$5&amp;$E245),'Hoja de Trabajo para listado'!$DE$151:$DG$151,0)),0)+IFERROR(INDEX('Hoja de Trabajo para listado'!$CD$155:$DC$1048576,MATCH($A245,'Hoja de Trabajo para listado'!$CD$155:$CD$1048576,0),MATCH((CUADRO!H$5&amp;$E245),'Hoja de Trabajo para listado'!$CD$151:$DC$151,0)),0)</f>
        <v>0</v>
      </c>
      <c r="I245" s="245">
        <f ca="1">+IFERROR(INDEX('Hoja de Trabajo para listado'!$A$155:$Z$1048576,MATCH($A245,'Hoja de Trabajo para listado'!$A$155:$A$1048576,0),MATCH((CUADRO!I$5&amp;$E245),'Hoja de Trabajo para listado'!$A$151:$Z$151,0)),0)+IFERROR(INDEX('Hoja de Trabajo para listado'!$AB$155:$BA$1048576,MATCH($A245,'Hoja de Trabajo para listado'!$AB$155:$AB$1048576,0),MATCH((CUADRO!I$5&amp;$E245),'Hoja de Trabajo para listado'!$AB$151:$BA$151,0)),0)+IFERROR(INDEX('Hoja de Trabajo para listado'!$BC$155:$CB$1048576,MATCH($A245,'Hoja de Trabajo para listado'!$BC$155:$BC$1048576,0),MATCH((CUADRO!I$5&amp;$E245),'Hoja de Trabajo para listado'!$BC$151:$CB$151,0)),0)+IFERROR(INDEX('Hoja de Trabajo para listado'!$DE$153:$DG$274,MATCH($A245,'Hoja de Trabajo para listado'!$DE$153:$DE$1048576,0),MATCH((CUADRO!I$5&amp;$E245),'Hoja de Trabajo para listado'!$DE$151:$DG$151,0)),0)+IFERROR(INDEX('Hoja de Trabajo para listado'!$CD$155:$DC$1048576,MATCH($A245,'Hoja de Trabajo para listado'!$CD$155:$CD$1048576,0),MATCH((CUADRO!I$5&amp;$E245),'Hoja de Trabajo para listado'!$CD$151:$DC$151,0)),0)</f>
        <v>418001.05</v>
      </c>
      <c r="J245" s="245">
        <f ca="1">+IFERROR(INDEX('Hoja de Trabajo para listado'!$A$155:$Z$1048576,MATCH($A245,'Hoja de Trabajo para listado'!$A$155:$A$1048576,0),MATCH((CUADRO!J$5&amp;$E245),'Hoja de Trabajo para listado'!$A$151:$Z$151,0)),0)+IFERROR(INDEX('Hoja de Trabajo para listado'!$AB$155:$BA$1048576,MATCH($A245,'Hoja de Trabajo para listado'!$AB$155:$AB$1048576,0),MATCH((CUADRO!J$5&amp;$E245),'Hoja de Trabajo para listado'!$AB$151:$BA$151,0)),0)+IFERROR(INDEX('Hoja de Trabajo para listado'!$BC$155:$CB$1048576,MATCH($A245,'Hoja de Trabajo para listado'!$BC$155:$BC$1048576,0),MATCH((CUADRO!J$5&amp;$E245),'Hoja de Trabajo para listado'!$BC$151:$CB$151,0)),0)+IFERROR(INDEX('Hoja de Trabajo para listado'!$DE$153:$DG$274,MATCH($A245,'Hoja de Trabajo para listado'!$DE$153:$DE$1048576,0),MATCH((CUADRO!J$5&amp;$E245),'Hoja de Trabajo para listado'!$DE$151:$DG$151,0)),0)+IFERROR(INDEX('Hoja de Trabajo para listado'!$CD$155:$DC$1048576,MATCH($A245,'Hoja de Trabajo para listado'!$CD$155:$CD$1048576,0),MATCH((CUADRO!J$5&amp;$E245),'Hoja de Trabajo para listado'!$CD$151:$DC$151,0)),0)</f>
        <v>0</v>
      </c>
      <c r="K245" s="245">
        <f ca="1">+IFERROR(INDEX('Hoja de Trabajo para listado'!$A$155:$Z$1048576,MATCH($A245,'Hoja de Trabajo para listado'!$A$155:$A$1048576,0),MATCH((CUADRO!K$5&amp;$E245),'Hoja de Trabajo para listado'!$A$151:$Z$151,0)),0)+IFERROR(INDEX('Hoja de Trabajo para listado'!$AB$155:$BA$1048576,MATCH($A245,'Hoja de Trabajo para listado'!$AB$155:$AB$1048576,0),MATCH((CUADRO!K$5&amp;$E245),'Hoja de Trabajo para listado'!$AB$151:$BA$151,0)),0)+IFERROR(INDEX('Hoja de Trabajo para listado'!$BC$155:$CB$1048576,MATCH($A245,'Hoja de Trabajo para listado'!$BC$155:$BC$1048576,0),MATCH((CUADRO!K$5&amp;$E245),'Hoja de Trabajo para listado'!$BC$151:$CB$151,0)),0)+IFERROR(INDEX('Hoja de Trabajo para listado'!$DE$153:$DG$274,MATCH($A245,'Hoja de Trabajo para listado'!$DE$153:$DE$1048576,0),MATCH((CUADRO!K$5&amp;$E245),'Hoja de Trabajo para listado'!$DE$151:$DG$151,0)),0)+IFERROR(INDEX('Hoja de Trabajo para listado'!$CD$155:$DC$1048576,MATCH($A245,'Hoja de Trabajo para listado'!$CD$155:$CD$1048576,0),MATCH((CUADRO!K$5&amp;$E245),'Hoja de Trabajo para listado'!$CD$151:$DC$151,0)),0)</f>
        <v>0</v>
      </c>
      <c r="L245" s="245">
        <f ca="1">+IFERROR(INDEX('Hoja de Trabajo para listado'!$A$155:$Z$1048576,MATCH($A245,'Hoja de Trabajo para listado'!$A$155:$A$1048576,0),MATCH((CUADRO!L$5&amp;$E245),'Hoja de Trabajo para listado'!$A$151:$Z$151,0)),0)+IFERROR(INDEX('Hoja de Trabajo para listado'!$AB$155:$BA$1048576,MATCH($A245,'Hoja de Trabajo para listado'!$AB$155:$AB$1048576,0),MATCH((CUADRO!L$5&amp;$E245),'Hoja de Trabajo para listado'!$AB$151:$BA$151,0)),0)+IFERROR(INDEX('Hoja de Trabajo para listado'!$BC$155:$CB$1048576,MATCH($A245,'Hoja de Trabajo para listado'!$BC$155:$BC$1048576,0),MATCH((CUADRO!L$5&amp;$E245),'Hoja de Trabajo para listado'!$BC$151:$CB$151,0)),0)+IFERROR(INDEX('Hoja de Trabajo para listado'!$DE$153:$DG$274,MATCH($A245,'Hoja de Trabajo para listado'!$DE$153:$DE$1048576,0),MATCH((CUADRO!L$5&amp;$E245),'Hoja de Trabajo para listado'!$DE$151:$DG$151,0)),0)+IFERROR(INDEX('Hoja de Trabajo para listado'!$CD$155:$DC$1048576,MATCH($A245,'Hoja de Trabajo para listado'!$CD$155:$CD$1048576,0),MATCH((CUADRO!L$5&amp;$E245),'Hoja de Trabajo para listado'!$CD$151:$DC$151,0)),0)</f>
        <v>0</v>
      </c>
      <c r="M245" s="245">
        <f ca="1">+IFERROR(INDEX('Hoja de Trabajo para listado'!$A$155:$Z$1048576,MATCH($A245,'Hoja de Trabajo para listado'!$A$155:$A$1048576,0),MATCH((CUADRO!M$5&amp;$E245),'Hoja de Trabajo para listado'!$A$151:$Z$151,0)),0)+IFERROR(INDEX('Hoja de Trabajo para listado'!$AB$155:$BA$1048576,MATCH($A245,'Hoja de Trabajo para listado'!$AB$155:$AB$1048576,0),MATCH((CUADRO!M$5&amp;$E245),'Hoja de Trabajo para listado'!$AB$151:$BA$151,0)),0)+IFERROR(INDEX('Hoja de Trabajo para listado'!$BC$155:$CB$1048576,MATCH($A245,'Hoja de Trabajo para listado'!$BC$155:$BC$1048576,0),MATCH((CUADRO!M$5&amp;$E245),'Hoja de Trabajo para listado'!$BC$151:$CB$151,0)),0)+IFERROR(INDEX('Hoja de Trabajo para listado'!$DE$153:$DG$274,MATCH($A245,'Hoja de Trabajo para listado'!$DE$153:$DE$1048576,0),MATCH((CUADRO!M$5&amp;$E245),'Hoja de Trabajo para listado'!$DE$151:$DG$151,0)),0)+IFERROR(INDEX('Hoja de Trabajo para listado'!$CD$155:$DC$1048576,MATCH($A245,'Hoja de Trabajo para listado'!$CD$155:$CD$1048576,0),MATCH((CUADRO!M$5&amp;$E245),'Hoja de Trabajo para listado'!$CD$151:$DC$151,0)),0)</f>
        <v>0</v>
      </c>
      <c r="N245" s="245">
        <f ca="1">+IFERROR(INDEX('Hoja de Trabajo para listado'!$A$155:$Z$1048576,MATCH($A245,'Hoja de Trabajo para listado'!$A$155:$A$1048576,0),MATCH((CUADRO!N$5&amp;$E245),'Hoja de Trabajo para listado'!$A$151:$Z$151,0)),0)+IFERROR(INDEX('Hoja de Trabajo para listado'!$AB$155:$BA$1048576,MATCH($A245,'Hoja de Trabajo para listado'!$AB$155:$AB$1048576,0),MATCH((CUADRO!N$5&amp;$E245),'Hoja de Trabajo para listado'!$AB$151:$BA$151,0)),0)+IFERROR(INDEX('Hoja de Trabajo para listado'!$BC$155:$CB$1048576,MATCH($A245,'Hoja de Trabajo para listado'!$BC$155:$BC$1048576,0),MATCH((CUADRO!N$5&amp;$E245),'Hoja de Trabajo para listado'!$BC$151:$CB$151,0)),0)+IFERROR(INDEX('Hoja de Trabajo para listado'!$DE$153:$DG$274,MATCH($A245,'Hoja de Trabajo para listado'!$DE$153:$DE$1048576,0),MATCH((CUADRO!N$5&amp;$E245),'Hoja de Trabajo para listado'!$DE$151:$DG$151,0)),0)+IFERROR(INDEX('Hoja de Trabajo para listado'!$CD$155:$DC$1048576,MATCH($A245,'Hoja de Trabajo para listado'!$CD$155:$CD$1048576,0),MATCH((CUADRO!N$5&amp;$E245),'Hoja de Trabajo para listado'!$CD$151:$DC$151,0)),0)</f>
        <v>0</v>
      </c>
      <c r="O245" s="245">
        <f ca="1">+IFERROR(INDEX('Hoja de Trabajo para listado'!$A$155:$Z$1048576,MATCH($A245,'Hoja de Trabajo para listado'!$A$155:$A$1048576,0),MATCH((CUADRO!O$5&amp;$E245),'Hoja de Trabajo para listado'!$A$151:$Z$151,0)),0)+IFERROR(INDEX('Hoja de Trabajo para listado'!$AB$155:$BA$1048576,MATCH($A245,'Hoja de Trabajo para listado'!$AB$155:$AB$1048576,0),MATCH((CUADRO!O$5&amp;$E245),'Hoja de Trabajo para listado'!$AB$151:$BA$151,0)),0)+IFERROR(INDEX('Hoja de Trabajo para listado'!$BC$155:$CB$1048576,MATCH($A245,'Hoja de Trabajo para listado'!$BC$155:$BC$1048576,0),MATCH((CUADRO!O$5&amp;$E245),'Hoja de Trabajo para listado'!$BC$151:$CB$151,0)),0)+IFERROR(INDEX('Hoja de Trabajo para listado'!$DE$153:$DG$274,MATCH($A245,'Hoja de Trabajo para listado'!$DE$153:$DE$1048576,0),MATCH((CUADRO!O$5&amp;$E245),'Hoja de Trabajo para listado'!$DE$151:$DG$151,0)),0)+IFERROR(INDEX('Hoja de Trabajo para listado'!$CD$155:$DC$1048576,MATCH($A245,'Hoja de Trabajo para listado'!$CD$155:$CD$1048576,0),MATCH((CUADRO!O$5&amp;$E245),'Hoja de Trabajo para listado'!$CD$151:$DC$151,0)),0)</f>
        <v>0</v>
      </c>
      <c r="P245" s="245">
        <f ca="1">+IFERROR(INDEX('Hoja de Trabajo para listado'!$A$155:$Z$1048576,MATCH($A245,'Hoja de Trabajo para listado'!$A$155:$A$1048576,0),MATCH((CUADRO!P$5&amp;$E245),'Hoja de Trabajo para listado'!$A$151:$Z$151,0)),0)+IFERROR(INDEX('Hoja de Trabajo para listado'!$AB$155:$BA$1048576,MATCH($A245,'Hoja de Trabajo para listado'!$AB$155:$AB$1048576,0),MATCH((CUADRO!P$5&amp;$E245),'Hoja de Trabajo para listado'!$AB$151:$BA$151,0)),0)+IFERROR(INDEX('Hoja de Trabajo para listado'!$BC$155:$CB$1048576,MATCH($A245,'Hoja de Trabajo para listado'!$BC$155:$BC$1048576,0),MATCH((CUADRO!P$5&amp;$E245),'Hoja de Trabajo para listado'!$BC$151:$CB$151,0)),0)+IFERROR(INDEX('Hoja de Trabajo para listado'!$DE$153:$DG$274,MATCH($A245,'Hoja de Trabajo para listado'!$DE$153:$DE$1048576,0),MATCH((CUADRO!P$5&amp;$E245),'Hoja de Trabajo para listado'!$DE$151:$DG$151,0)),0)+IFERROR(INDEX('Hoja de Trabajo para listado'!$CD$155:$DC$1048576,MATCH($A245,'Hoja de Trabajo para listado'!$CD$155:$CD$1048576,0),MATCH((CUADRO!P$5&amp;$E245),'Hoja de Trabajo para listado'!$CD$151:$DC$151,0)),0)</f>
        <v>0</v>
      </c>
      <c r="Q245" s="245">
        <f ca="1">+IFERROR(INDEX('Hoja de Trabajo para listado'!$A$155:$Z$1048576,MATCH($A245,'Hoja de Trabajo para listado'!$A$155:$A$1048576,0),MATCH((CUADRO!Q$5&amp;$E245),'Hoja de Trabajo para listado'!$A$151:$Z$151,0)),0)+IFERROR(INDEX('Hoja de Trabajo para listado'!$AB$155:$BA$1048576,MATCH($A245,'Hoja de Trabajo para listado'!$AB$155:$AB$1048576,0),MATCH((CUADRO!Q$5&amp;$E245),'Hoja de Trabajo para listado'!$AB$151:$BA$151,0)),0)+IFERROR(INDEX('Hoja de Trabajo para listado'!$BC$155:$CB$1048576,MATCH($A245,'Hoja de Trabajo para listado'!$BC$155:$BC$1048576,0),MATCH((CUADRO!Q$5&amp;$E245),'Hoja de Trabajo para listado'!$BC$151:$CB$151,0)),0)+IFERROR(INDEX('Hoja de Trabajo para listado'!$DE$153:$DG$274,MATCH($A245,'Hoja de Trabajo para listado'!$DE$153:$DE$1048576,0),MATCH((CUADRO!Q$5&amp;$E245),'Hoja de Trabajo para listado'!$DE$151:$DG$151,0)),0)+IFERROR(INDEX('Hoja de Trabajo para listado'!$CD$155:$DC$1048576,MATCH($A245,'Hoja de Trabajo para listado'!$CD$155:$CD$1048576,0),MATCH((CUADRO!Q$5&amp;$E245),'Hoja de Trabajo para listado'!$CD$151:$DC$151,0)),0)</f>
        <v>0</v>
      </c>
      <c r="R245" s="245">
        <f t="shared" ca="1" si="9"/>
        <v>418001.05</v>
      </c>
      <c r="S245" s="245">
        <f ca="1">+R244+R245</f>
        <v>418481.05</v>
      </c>
      <c r="T245" s="245">
        <f ca="1">+S245</f>
        <v>418481.05</v>
      </c>
      <c r="U245" s="244">
        <f t="shared" si="10"/>
        <v>2</v>
      </c>
      <c r="V245" s="333" t="str">
        <f>+VLOOKUP(A245,bd_lista!$A$3:$E$590,5,FALSE)</f>
        <v>Instituciones Descentralizadas</v>
      </c>
      <c r="W245" s="392"/>
      <c r="X245" s="242">
        <f>+VLOOKUP(A245,[4]Sheet1!$A$13:$D$744,4,FALSE)</f>
        <v>15</v>
      </c>
      <c r="Y245" s="242" t="str">
        <f>+VLOOKUP(X245,bd_lista!$A$3:$C$590,3,FALSE)</f>
        <v>Ministerio de Gobierno</v>
      </c>
      <c r="Z245" s="292"/>
      <c r="AA245" s="321"/>
    </row>
    <row r="246" spans="1:27" customFormat="1" ht="15" hidden="1" customHeight="1">
      <c r="A246" s="251">
        <v>342</v>
      </c>
      <c r="B246" s="387">
        <f>+A246</f>
        <v>342</v>
      </c>
      <c r="C246" s="247" t="str">
        <f>+VLOOKUP(A246,bd_lista!$A$3:$C$590,3,FALSE)</f>
        <v>Agencia Estatal de Vivienda</v>
      </c>
      <c r="D246" s="389" t="str">
        <f>+C246</f>
        <v>Agencia Estatal de Vivienda</v>
      </c>
      <c r="E246" s="247" t="s">
        <v>1304</v>
      </c>
      <c r="F246" s="243">
        <f ca="1">+IFERROR(INDEX('Hoja de Trabajo para listado'!$A$155:$Z$1048576,MATCH($A246,'Hoja de Trabajo para listado'!$A$155:$A$1048576,0),MATCH((CUADRO!F$5&amp;$E246),'Hoja de Trabajo para listado'!$A$151:$Z$151,0)),0)+IFERROR(INDEX('Hoja de Trabajo para listado'!$AB$155:$BA$1048576,MATCH($A246,'Hoja de Trabajo para listado'!$AB$155:$AB$1048576,0),MATCH((CUADRO!F$5&amp;$E246),'Hoja de Trabajo para listado'!$AB$151:$BA$151,0)),0)+IFERROR(INDEX('Hoja de Trabajo para listado'!$BC$155:$CB$1048576,MATCH($A246,'Hoja de Trabajo para listado'!$BC$155:$BC$1048576,0),MATCH((CUADRO!F$5&amp;$E246),'Hoja de Trabajo para listado'!$BC$151:$CB$151,0)),0)+IFERROR(INDEX('Hoja de Trabajo para listado'!$DE$153:$DG$274,MATCH($A246,'Hoja de Trabajo para listado'!$DE$153:$DE$1048576,0),MATCH((CUADRO!F$5&amp;$E246),'Hoja de Trabajo para listado'!$DE$151:$DG$151,0)),0)+IFERROR(INDEX('Hoja de Trabajo para listado'!$CD$155:$DC$1048576,MATCH($A246,'Hoja de Trabajo para listado'!$CD$155:$CD$1048576,0),MATCH((CUADRO!F$5&amp;$E246),'Hoja de Trabajo para listado'!$CD$151:$DC$151,0)),0)</f>
        <v>0</v>
      </c>
      <c r="G246" s="243">
        <f ca="1">+IFERROR(INDEX('Hoja de Trabajo para listado'!$A$155:$Z$1048576,MATCH($A246,'Hoja de Trabajo para listado'!$A$155:$A$1048576,0),MATCH((CUADRO!G$5&amp;$E246),'Hoja de Trabajo para listado'!$A$151:$Z$151,0)),0)+IFERROR(INDEX('Hoja de Trabajo para listado'!$AB$155:$BA$1048576,MATCH($A246,'Hoja de Trabajo para listado'!$AB$155:$AB$1048576,0),MATCH((CUADRO!G$5&amp;$E246),'Hoja de Trabajo para listado'!$AB$151:$BA$151,0)),0)+IFERROR(INDEX('Hoja de Trabajo para listado'!$BC$155:$CB$1048576,MATCH($A246,'Hoja de Trabajo para listado'!$BC$155:$BC$1048576,0),MATCH((CUADRO!G$5&amp;$E246),'Hoja de Trabajo para listado'!$BC$151:$CB$151,0)),0)+IFERROR(INDEX('Hoja de Trabajo para listado'!$DE$153:$DG$274,MATCH($A246,'Hoja de Trabajo para listado'!$DE$153:$DE$1048576,0),MATCH((CUADRO!G$5&amp;$E246),'Hoja de Trabajo para listado'!$DE$151:$DG$151,0)),0)+IFERROR(INDEX('Hoja de Trabajo para listado'!$CD$155:$DC$1048576,MATCH($A246,'Hoja de Trabajo para listado'!$CD$155:$CD$1048576,0),MATCH((CUADRO!G$5&amp;$E246),'Hoja de Trabajo para listado'!$CD$151:$DC$151,0)),0)</f>
        <v>0</v>
      </c>
      <c r="H246" s="243">
        <f ca="1">+IFERROR(INDEX('Hoja de Trabajo para listado'!$A$155:$Z$1048576,MATCH($A246,'Hoja de Trabajo para listado'!$A$155:$A$1048576,0),MATCH((CUADRO!H$5&amp;$E246),'Hoja de Trabajo para listado'!$A$151:$Z$151,0)),0)+IFERROR(INDEX('Hoja de Trabajo para listado'!$AB$155:$BA$1048576,MATCH($A246,'Hoja de Trabajo para listado'!$AB$155:$AB$1048576,0),MATCH((CUADRO!H$5&amp;$E246),'Hoja de Trabajo para listado'!$AB$151:$BA$151,0)),0)+IFERROR(INDEX('Hoja de Trabajo para listado'!$BC$155:$CB$1048576,MATCH($A246,'Hoja de Trabajo para listado'!$BC$155:$BC$1048576,0),MATCH((CUADRO!H$5&amp;$E246),'Hoja de Trabajo para listado'!$BC$151:$CB$151,0)),0)+IFERROR(INDEX('Hoja de Trabajo para listado'!$DE$153:$DG$274,MATCH($A246,'Hoja de Trabajo para listado'!$DE$153:$DE$1048576,0),MATCH((CUADRO!H$5&amp;$E246),'Hoja de Trabajo para listado'!$DE$151:$DG$151,0)),0)+IFERROR(INDEX('Hoja de Trabajo para listado'!$CD$155:$DC$1048576,MATCH($A246,'Hoja de Trabajo para listado'!$CD$155:$CD$1048576,0),MATCH((CUADRO!H$5&amp;$E246),'Hoja de Trabajo para listado'!$CD$151:$DC$151,0)),0)</f>
        <v>0</v>
      </c>
      <c r="I246" s="243">
        <f ca="1">+IFERROR(INDEX('Hoja de Trabajo para listado'!$A$155:$Z$1048576,MATCH($A246,'Hoja de Trabajo para listado'!$A$155:$A$1048576,0),MATCH((CUADRO!I$5&amp;$E246),'Hoja de Trabajo para listado'!$A$151:$Z$151,0)),0)+IFERROR(INDEX('Hoja de Trabajo para listado'!$AB$155:$BA$1048576,MATCH($A246,'Hoja de Trabajo para listado'!$AB$155:$AB$1048576,0),MATCH((CUADRO!I$5&amp;$E246),'Hoja de Trabajo para listado'!$AB$151:$BA$151,0)),0)+IFERROR(INDEX('Hoja de Trabajo para listado'!$BC$155:$CB$1048576,MATCH($A246,'Hoja de Trabajo para listado'!$BC$155:$BC$1048576,0),MATCH((CUADRO!I$5&amp;$E246),'Hoja de Trabajo para listado'!$BC$151:$CB$151,0)),0)+IFERROR(INDEX('Hoja de Trabajo para listado'!$DE$153:$DG$274,MATCH($A246,'Hoja de Trabajo para listado'!$DE$153:$DE$1048576,0),MATCH((CUADRO!I$5&amp;$E246),'Hoja de Trabajo para listado'!$DE$151:$DG$151,0)),0)+IFERROR(INDEX('Hoja de Trabajo para listado'!$CD$155:$DC$1048576,MATCH($A246,'Hoja de Trabajo para listado'!$CD$155:$CD$1048576,0),MATCH((CUADRO!I$5&amp;$E246),'Hoja de Trabajo para listado'!$CD$151:$DC$151,0)),0)</f>
        <v>0</v>
      </c>
      <c r="J246" s="243">
        <f ca="1">+IFERROR(INDEX('Hoja de Trabajo para listado'!$A$155:$Z$1048576,MATCH($A246,'Hoja de Trabajo para listado'!$A$155:$A$1048576,0),MATCH((CUADRO!J$5&amp;$E246),'Hoja de Trabajo para listado'!$A$151:$Z$151,0)),0)+IFERROR(INDEX('Hoja de Trabajo para listado'!$AB$155:$BA$1048576,MATCH($A246,'Hoja de Trabajo para listado'!$AB$155:$AB$1048576,0),MATCH((CUADRO!J$5&amp;$E246),'Hoja de Trabajo para listado'!$AB$151:$BA$151,0)),0)+IFERROR(INDEX('Hoja de Trabajo para listado'!$BC$155:$CB$1048576,MATCH($A246,'Hoja de Trabajo para listado'!$BC$155:$BC$1048576,0),MATCH((CUADRO!J$5&amp;$E246),'Hoja de Trabajo para listado'!$BC$151:$CB$151,0)),0)+IFERROR(INDEX('Hoja de Trabajo para listado'!$DE$153:$DG$274,MATCH($A246,'Hoja de Trabajo para listado'!$DE$153:$DE$1048576,0),MATCH((CUADRO!J$5&amp;$E246),'Hoja de Trabajo para listado'!$DE$151:$DG$151,0)),0)+IFERROR(INDEX('Hoja de Trabajo para listado'!$CD$155:$DC$1048576,MATCH($A246,'Hoja de Trabajo para listado'!$CD$155:$CD$1048576,0),MATCH((CUADRO!J$5&amp;$E246),'Hoja de Trabajo para listado'!$CD$151:$DC$151,0)),0)</f>
        <v>0</v>
      </c>
      <c r="K246" s="243">
        <f ca="1">+IFERROR(INDEX('Hoja de Trabajo para listado'!$A$155:$Z$1048576,MATCH($A246,'Hoja de Trabajo para listado'!$A$155:$A$1048576,0),MATCH((CUADRO!K$5&amp;$E246),'Hoja de Trabajo para listado'!$A$151:$Z$151,0)),0)+IFERROR(INDEX('Hoja de Trabajo para listado'!$AB$155:$BA$1048576,MATCH($A246,'Hoja de Trabajo para listado'!$AB$155:$AB$1048576,0),MATCH((CUADRO!K$5&amp;$E246),'Hoja de Trabajo para listado'!$AB$151:$BA$151,0)),0)+IFERROR(INDEX('Hoja de Trabajo para listado'!$BC$155:$CB$1048576,MATCH($A246,'Hoja de Trabajo para listado'!$BC$155:$BC$1048576,0),MATCH((CUADRO!K$5&amp;$E246),'Hoja de Trabajo para listado'!$BC$151:$CB$151,0)),0)+IFERROR(INDEX('Hoja de Trabajo para listado'!$DE$153:$DG$274,MATCH($A246,'Hoja de Trabajo para listado'!$DE$153:$DE$1048576,0),MATCH((CUADRO!K$5&amp;$E246),'Hoja de Trabajo para listado'!$DE$151:$DG$151,0)),0)+IFERROR(INDEX('Hoja de Trabajo para listado'!$CD$155:$DC$1048576,MATCH($A246,'Hoja de Trabajo para listado'!$CD$155:$CD$1048576,0),MATCH((CUADRO!K$5&amp;$E246),'Hoja de Trabajo para listado'!$CD$151:$DC$151,0)),0)</f>
        <v>0</v>
      </c>
      <c r="L246" s="243">
        <f ca="1">+IFERROR(INDEX('Hoja de Trabajo para listado'!$A$155:$Z$1048576,MATCH($A246,'Hoja de Trabajo para listado'!$A$155:$A$1048576,0),MATCH((CUADRO!L$5&amp;$E246),'Hoja de Trabajo para listado'!$A$151:$Z$151,0)),0)+IFERROR(INDEX('Hoja de Trabajo para listado'!$AB$155:$BA$1048576,MATCH($A246,'Hoja de Trabajo para listado'!$AB$155:$AB$1048576,0),MATCH((CUADRO!L$5&amp;$E246),'Hoja de Trabajo para listado'!$AB$151:$BA$151,0)),0)+IFERROR(INDEX('Hoja de Trabajo para listado'!$BC$155:$CB$1048576,MATCH($A246,'Hoja de Trabajo para listado'!$BC$155:$BC$1048576,0),MATCH((CUADRO!L$5&amp;$E246),'Hoja de Trabajo para listado'!$BC$151:$CB$151,0)),0)+IFERROR(INDEX('Hoja de Trabajo para listado'!$DE$153:$DG$274,MATCH($A246,'Hoja de Trabajo para listado'!$DE$153:$DE$1048576,0),MATCH((CUADRO!L$5&amp;$E246),'Hoja de Trabajo para listado'!$DE$151:$DG$151,0)),0)+IFERROR(INDEX('Hoja de Trabajo para listado'!$CD$155:$DC$1048576,MATCH($A246,'Hoja de Trabajo para listado'!$CD$155:$CD$1048576,0),MATCH((CUADRO!L$5&amp;$E246),'Hoja de Trabajo para listado'!$CD$151:$DC$151,0)),0)</f>
        <v>0</v>
      </c>
      <c r="M246" s="243">
        <f ca="1">+IFERROR(INDEX('Hoja de Trabajo para listado'!$A$155:$Z$1048576,MATCH($A246,'Hoja de Trabajo para listado'!$A$155:$A$1048576,0),MATCH((CUADRO!M$5&amp;$E246),'Hoja de Trabajo para listado'!$A$151:$Z$151,0)),0)+IFERROR(INDEX('Hoja de Trabajo para listado'!$AB$155:$BA$1048576,MATCH($A246,'Hoja de Trabajo para listado'!$AB$155:$AB$1048576,0),MATCH((CUADRO!M$5&amp;$E246),'Hoja de Trabajo para listado'!$AB$151:$BA$151,0)),0)+IFERROR(INDEX('Hoja de Trabajo para listado'!$BC$155:$CB$1048576,MATCH($A246,'Hoja de Trabajo para listado'!$BC$155:$BC$1048576,0),MATCH((CUADRO!M$5&amp;$E246),'Hoja de Trabajo para listado'!$BC$151:$CB$151,0)),0)+IFERROR(INDEX('Hoja de Trabajo para listado'!$DE$153:$DG$274,MATCH($A246,'Hoja de Trabajo para listado'!$DE$153:$DE$1048576,0),MATCH((CUADRO!M$5&amp;$E246),'Hoja de Trabajo para listado'!$DE$151:$DG$151,0)),0)+IFERROR(INDEX('Hoja de Trabajo para listado'!$CD$155:$DC$1048576,MATCH($A246,'Hoja de Trabajo para listado'!$CD$155:$CD$1048576,0),MATCH((CUADRO!M$5&amp;$E246),'Hoja de Trabajo para listado'!$CD$151:$DC$151,0)),0)</f>
        <v>0</v>
      </c>
      <c r="N246" s="243">
        <f ca="1">+IFERROR(INDEX('Hoja de Trabajo para listado'!$A$155:$Z$1048576,MATCH($A246,'Hoja de Trabajo para listado'!$A$155:$A$1048576,0),MATCH((CUADRO!N$5&amp;$E246),'Hoja de Trabajo para listado'!$A$151:$Z$151,0)),0)+IFERROR(INDEX('Hoja de Trabajo para listado'!$AB$155:$BA$1048576,MATCH($A246,'Hoja de Trabajo para listado'!$AB$155:$AB$1048576,0),MATCH((CUADRO!N$5&amp;$E246),'Hoja de Trabajo para listado'!$AB$151:$BA$151,0)),0)+IFERROR(INDEX('Hoja de Trabajo para listado'!$BC$155:$CB$1048576,MATCH($A246,'Hoja de Trabajo para listado'!$BC$155:$BC$1048576,0),MATCH((CUADRO!N$5&amp;$E246),'Hoja de Trabajo para listado'!$BC$151:$CB$151,0)),0)+IFERROR(INDEX('Hoja de Trabajo para listado'!$DE$153:$DG$274,MATCH($A246,'Hoja de Trabajo para listado'!$DE$153:$DE$1048576,0),MATCH((CUADRO!N$5&amp;$E246),'Hoja de Trabajo para listado'!$DE$151:$DG$151,0)),0)+IFERROR(INDEX('Hoja de Trabajo para listado'!$CD$155:$DC$1048576,MATCH($A246,'Hoja de Trabajo para listado'!$CD$155:$CD$1048576,0),MATCH((CUADRO!N$5&amp;$E246),'Hoja de Trabajo para listado'!$CD$151:$DC$151,0)),0)</f>
        <v>0</v>
      </c>
      <c r="O246" s="243">
        <f ca="1">+IFERROR(INDEX('Hoja de Trabajo para listado'!$A$155:$Z$1048576,MATCH($A246,'Hoja de Trabajo para listado'!$A$155:$A$1048576,0),MATCH((CUADRO!O$5&amp;$E246),'Hoja de Trabajo para listado'!$A$151:$Z$151,0)),0)+IFERROR(INDEX('Hoja de Trabajo para listado'!$AB$155:$BA$1048576,MATCH($A246,'Hoja de Trabajo para listado'!$AB$155:$AB$1048576,0),MATCH((CUADRO!O$5&amp;$E246),'Hoja de Trabajo para listado'!$AB$151:$BA$151,0)),0)+IFERROR(INDEX('Hoja de Trabajo para listado'!$BC$155:$CB$1048576,MATCH($A246,'Hoja de Trabajo para listado'!$BC$155:$BC$1048576,0),MATCH((CUADRO!O$5&amp;$E246),'Hoja de Trabajo para listado'!$BC$151:$CB$151,0)),0)+IFERROR(INDEX('Hoja de Trabajo para listado'!$DE$153:$DG$274,MATCH($A246,'Hoja de Trabajo para listado'!$DE$153:$DE$1048576,0),MATCH((CUADRO!O$5&amp;$E246),'Hoja de Trabajo para listado'!$DE$151:$DG$151,0)),0)+IFERROR(INDEX('Hoja de Trabajo para listado'!$CD$155:$DC$1048576,MATCH($A246,'Hoja de Trabajo para listado'!$CD$155:$CD$1048576,0),MATCH((CUADRO!O$5&amp;$E246),'Hoja de Trabajo para listado'!$CD$151:$DC$151,0)),0)</f>
        <v>0</v>
      </c>
      <c r="P246" s="243">
        <f ca="1">+IFERROR(INDEX('Hoja de Trabajo para listado'!$A$155:$Z$1048576,MATCH($A246,'Hoja de Trabajo para listado'!$A$155:$A$1048576,0),MATCH((CUADRO!P$5&amp;$E246),'Hoja de Trabajo para listado'!$A$151:$Z$151,0)),0)+IFERROR(INDEX('Hoja de Trabajo para listado'!$AB$155:$BA$1048576,MATCH($A246,'Hoja de Trabajo para listado'!$AB$155:$AB$1048576,0),MATCH((CUADRO!P$5&amp;$E246),'Hoja de Trabajo para listado'!$AB$151:$BA$151,0)),0)+IFERROR(INDEX('Hoja de Trabajo para listado'!$BC$155:$CB$1048576,MATCH($A246,'Hoja de Trabajo para listado'!$BC$155:$BC$1048576,0),MATCH((CUADRO!P$5&amp;$E246),'Hoja de Trabajo para listado'!$BC$151:$CB$151,0)),0)+IFERROR(INDEX('Hoja de Trabajo para listado'!$DE$153:$DG$274,MATCH($A246,'Hoja de Trabajo para listado'!$DE$153:$DE$1048576,0),MATCH((CUADRO!P$5&amp;$E246),'Hoja de Trabajo para listado'!$DE$151:$DG$151,0)),0)+IFERROR(INDEX('Hoja de Trabajo para listado'!$CD$155:$DC$1048576,MATCH($A246,'Hoja de Trabajo para listado'!$CD$155:$CD$1048576,0),MATCH((CUADRO!P$5&amp;$E246),'Hoja de Trabajo para listado'!$CD$151:$DC$151,0)),0)</f>
        <v>0</v>
      </c>
      <c r="Q246" s="243">
        <f ca="1">+IFERROR(INDEX('Hoja de Trabajo para listado'!$A$155:$Z$1048576,MATCH($A246,'Hoja de Trabajo para listado'!$A$155:$A$1048576,0),MATCH((CUADRO!Q$5&amp;$E246),'Hoja de Trabajo para listado'!$A$151:$Z$151,0)),0)+IFERROR(INDEX('Hoja de Trabajo para listado'!$AB$155:$BA$1048576,MATCH($A246,'Hoja de Trabajo para listado'!$AB$155:$AB$1048576,0),MATCH((CUADRO!Q$5&amp;$E246),'Hoja de Trabajo para listado'!$AB$151:$BA$151,0)),0)+IFERROR(INDEX('Hoja de Trabajo para listado'!$BC$155:$CB$1048576,MATCH($A246,'Hoja de Trabajo para listado'!$BC$155:$BC$1048576,0),MATCH((CUADRO!Q$5&amp;$E246),'Hoja de Trabajo para listado'!$BC$151:$CB$151,0)),0)+IFERROR(INDEX('Hoja de Trabajo para listado'!$DE$153:$DG$274,MATCH($A246,'Hoja de Trabajo para listado'!$DE$153:$DE$1048576,0),MATCH((CUADRO!Q$5&amp;$E246),'Hoja de Trabajo para listado'!$DE$151:$DG$151,0)),0)+IFERROR(INDEX('Hoja de Trabajo para listado'!$CD$155:$DC$1048576,MATCH($A246,'Hoja de Trabajo para listado'!$CD$155:$CD$1048576,0),MATCH((CUADRO!Q$5&amp;$E246),'Hoja de Trabajo para listado'!$CD$151:$DC$151,0)),0)</f>
        <v>0</v>
      </c>
      <c r="R246" s="243">
        <f t="shared" ca="1" si="9"/>
        <v>0</v>
      </c>
      <c r="S246" s="243"/>
      <c r="T246" s="243">
        <f ca="1">+T247</f>
        <v>5852046.3699999992</v>
      </c>
      <c r="U246" s="242">
        <f t="shared" si="10"/>
        <v>1</v>
      </c>
      <c r="V246" s="333" t="str">
        <f>+VLOOKUP(A246,bd_lista!$A$3:$E$590,5,FALSE)</f>
        <v>Instituciones Descentralizadas</v>
      </c>
      <c r="W246" s="391" t="str">
        <f>+V246</f>
        <v>Instituciones Descentralizadas</v>
      </c>
      <c r="X246" s="242">
        <f>+VLOOKUP(A246,[4]Sheet1!$A$13:$D$744,4,FALSE)</f>
        <v>81</v>
      </c>
      <c r="Y246" s="242" t="str">
        <f>+VLOOKUP(X246,bd_lista!$A$3:$C$590,3,FALSE)</f>
        <v>Ministerio de Obras Públicas, Servicios y Vivienda</v>
      </c>
      <c r="Z246" s="294">
        <f>+X246</f>
        <v>81</v>
      </c>
      <c r="AA246" s="295" t="str">
        <f>+Y246</f>
        <v>Ministerio de Obras Públicas, Servicios y Vivienda</v>
      </c>
    </row>
    <row r="247" spans="1:27" customFormat="1" ht="15" hidden="1" customHeight="1">
      <c r="A247" s="32">
        <v>342</v>
      </c>
      <c r="B247" s="388"/>
      <c r="C247" s="333" t="str">
        <f>+VLOOKUP(A247,bd_lista!$A$3:$C$590,3,FALSE)</f>
        <v>Agencia Estatal de Vivienda</v>
      </c>
      <c r="D247" s="390"/>
      <c r="E247" s="333" t="s">
        <v>1305</v>
      </c>
      <c r="F247" s="245">
        <f ca="1">+IFERROR(INDEX('Hoja de Trabajo para listado'!$A$155:$Z$1048576,MATCH($A247,'Hoja de Trabajo para listado'!$A$155:$A$1048576,0),MATCH((CUADRO!F$5&amp;$E247),'Hoja de Trabajo para listado'!$A$151:$Z$151,0)),0)+IFERROR(INDEX('Hoja de Trabajo para listado'!$AB$155:$BA$1048576,MATCH($A247,'Hoja de Trabajo para listado'!$AB$155:$AB$1048576,0),MATCH((CUADRO!F$5&amp;$E247),'Hoja de Trabajo para listado'!$AB$151:$BA$151,0)),0)+IFERROR(INDEX('Hoja de Trabajo para listado'!$BC$155:$CB$1048576,MATCH($A247,'Hoja de Trabajo para listado'!$BC$155:$BC$1048576,0),MATCH((CUADRO!F$5&amp;$E247),'Hoja de Trabajo para listado'!$BC$151:$CB$151,0)),0)+IFERROR(INDEX('Hoja de Trabajo para listado'!$DE$153:$DG$274,MATCH($A247,'Hoja de Trabajo para listado'!$DE$153:$DE$1048576,0),MATCH((CUADRO!F$5&amp;$E247),'Hoja de Trabajo para listado'!$DE$151:$DG$151,0)),0)+IFERROR(INDEX('Hoja de Trabajo para listado'!$CD$155:$DC$1048576,MATCH($A247,'Hoja de Trabajo para listado'!$CD$155:$CD$1048576,0),MATCH((CUADRO!F$5&amp;$E247),'Hoja de Trabajo para listado'!$CD$151:$DC$151,0)),0)</f>
        <v>0</v>
      </c>
      <c r="G247" s="245">
        <f ca="1">+IFERROR(INDEX('Hoja de Trabajo para listado'!$A$155:$Z$1048576,MATCH($A247,'Hoja de Trabajo para listado'!$A$155:$A$1048576,0),MATCH((CUADRO!G$5&amp;$E247),'Hoja de Trabajo para listado'!$A$151:$Z$151,0)),0)+IFERROR(INDEX('Hoja de Trabajo para listado'!$AB$155:$BA$1048576,MATCH($A247,'Hoja de Trabajo para listado'!$AB$155:$AB$1048576,0),MATCH((CUADRO!G$5&amp;$E247),'Hoja de Trabajo para listado'!$AB$151:$BA$151,0)),0)+IFERROR(INDEX('Hoja de Trabajo para listado'!$BC$155:$CB$1048576,MATCH($A247,'Hoja de Trabajo para listado'!$BC$155:$BC$1048576,0),MATCH((CUADRO!G$5&amp;$E247),'Hoja de Trabajo para listado'!$BC$151:$CB$151,0)),0)+IFERROR(INDEX('Hoja de Trabajo para listado'!$DE$153:$DG$274,MATCH($A247,'Hoja de Trabajo para listado'!$DE$153:$DE$1048576,0),MATCH((CUADRO!G$5&amp;$E247),'Hoja de Trabajo para listado'!$DE$151:$DG$151,0)),0)+IFERROR(INDEX('Hoja de Trabajo para listado'!$CD$155:$DC$1048576,MATCH($A247,'Hoja de Trabajo para listado'!$CD$155:$CD$1048576,0),MATCH((CUADRO!G$5&amp;$E247),'Hoja de Trabajo para listado'!$CD$151:$DC$151,0)),0)</f>
        <v>0</v>
      </c>
      <c r="H247" s="245">
        <f ca="1">+IFERROR(INDEX('Hoja de Trabajo para listado'!$A$155:$Z$1048576,MATCH($A247,'Hoja de Trabajo para listado'!$A$155:$A$1048576,0),MATCH((CUADRO!H$5&amp;$E247),'Hoja de Trabajo para listado'!$A$151:$Z$151,0)),0)+IFERROR(INDEX('Hoja de Trabajo para listado'!$AB$155:$BA$1048576,MATCH($A247,'Hoja de Trabajo para listado'!$AB$155:$AB$1048576,0),MATCH((CUADRO!H$5&amp;$E247),'Hoja de Trabajo para listado'!$AB$151:$BA$151,0)),0)+IFERROR(INDEX('Hoja de Trabajo para listado'!$BC$155:$CB$1048576,MATCH($A247,'Hoja de Trabajo para listado'!$BC$155:$BC$1048576,0),MATCH((CUADRO!H$5&amp;$E247),'Hoja de Trabajo para listado'!$BC$151:$CB$151,0)),0)+IFERROR(INDEX('Hoja de Trabajo para listado'!$DE$153:$DG$274,MATCH($A247,'Hoja de Trabajo para listado'!$DE$153:$DE$1048576,0),MATCH((CUADRO!H$5&amp;$E247),'Hoja de Trabajo para listado'!$DE$151:$DG$151,0)),0)+IFERROR(INDEX('Hoja de Trabajo para listado'!$CD$155:$DC$1048576,MATCH($A247,'Hoja de Trabajo para listado'!$CD$155:$CD$1048576,0),MATCH((CUADRO!H$5&amp;$E247),'Hoja de Trabajo para listado'!$CD$151:$DC$151,0)),0)</f>
        <v>0</v>
      </c>
      <c r="I247" s="245">
        <f ca="1">+IFERROR(INDEX('Hoja de Trabajo para listado'!$A$155:$Z$1048576,MATCH($A247,'Hoja de Trabajo para listado'!$A$155:$A$1048576,0),MATCH((CUADRO!I$5&amp;$E247),'Hoja de Trabajo para listado'!$A$151:$Z$151,0)),0)+IFERROR(INDEX('Hoja de Trabajo para listado'!$AB$155:$BA$1048576,MATCH($A247,'Hoja de Trabajo para listado'!$AB$155:$AB$1048576,0),MATCH((CUADRO!I$5&amp;$E247),'Hoja de Trabajo para listado'!$AB$151:$BA$151,0)),0)+IFERROR(INDEX('Hoja de Trabajo para listado'!$BC$155:$CB$1048576,MATCH($A247,'Hoja de Trabajo para listado'!$BC$155:$BC$1048576,0),MATCH((CUADRO!I$5&amp;$E247),'Hoja de Trabajo para listado'!$BC$151:$CB$151,0)),0)+IFERROR(INDEX('Hoja de Trabajo para listado'!$DE$153:$DG$274,MATCH($A247,'Hoja de Trabajo para listado'!$DE$153:$DE$1048576,0),MATCH((CUADRO!I$5&amp;$E247),'Hoja de Trabajo para listado'!$DE$151:$DG$151,0)),0)+IFERROR(INDEX('Hoja de Trabajo para listado'!$CD$155:$DC$1048576,MATCH($A247,'Hoja de Trabajo para listado'!$CD$155:$CD$1048576,0),MATCH((CUADRO!I$5&amp;$E247),'Hoja de Trabajo para listado'!$CD$151:$DC$151,0)),0)</f>
        <v>5852046.3699999992</v>
      </c>
      <c r="J247" s="245">
        <f ca="1">+IFERROR(INDEX('Hoja de Trabajo para listado'!$A$155:$Z$1048576,MATCH($A247,'Hoja de Trabajo para listado'!$A$155:$A$1048576,0),MATCH((CUADRO!J$5&amp;$E247),'Hoja de Trabajo para listado'!$A$151:$Z$151,0)),0)+IFERROR(INDEX('Hoja de Trabajo para listado'!$AB$155:$BA$1048576,MATCH($A247,'Hoja de Trabajo para listado'!$AB$155:$AB$1048576,0),MATCH((CUADRO!J$5&amp;$E247),'Hoja de Trabajo para listado'!$AB$151:$BA$151,0)),0)+IFERROR(INDEX('Hoja de Trabajo para listado'!$BC$155:$CB$1048576,MATCH($A247,'Hoja de Trabajo para listado'!$BC$155:$BC$1048576,0),MATCH((CUADRO!J$5&amp;$E247),'Hoja de Trabajo para listado'!$BC$151:$CB$151,0)),0)+IFERROR(INDEX('Hoja de Trabajo para listado'!$DE$153:$DG$274,MATCH($A247,'Hoja de Trabajo para listado'!$DE$153:$DE$1048576,0),MATCH((CUADRO!J$5&amp;$E247),'Hoja de Trabajo para listado'!$DE$151:$DG$151,0)),0)+IFERROR(INDEX('Hoja de Trabajo para listado'!$CD$155:$DC$1048576,MATCH($A247,'Hoja de Trabajo para listado'!$CD$155:$CD$1048576,0),MATCH((CUADRO!J$5&amp;$E247),'Hoja de Trabajo para listado'!$CD$151:$DC$151,0)),0)</f>
        <v>0</v>
      </c>
      <c r="K247" s="245">
        <f ca="1">+IFERROR(INDEX('Hoja de Trabajo para listado'!$A$155:$Z$1048576,MATCH($A247,'Hoja de Trabajo para listado'!$A$155:$A$1048576,0),MATCH((CUADRO!K$5&amp;$E247),'Hoja de Trabajo para listado'!$A$151:$Z$151,0)),0)+IFERROR(INDEX('Hoja de Trabajo para listado'!$AB$155:$BA$1048576,MATCH($A247,'Hoja de Trabajo para listado'!$AB$155:$AB$1048576,0),MATCH((CUADRO!K$5&amp;$E247),'Hoja de Trabajo para listado'!$AB$151:$BA$151,0)),0)+IFERROR(INDEX('Hoja de Trabajo para listado'!$BC$155:$CB$1048576,MATCH($A247,'Hoja de Trabajo para listado'!$BC$155:$BC$1048576,0),MATCH((CUADRO!K$5&amp;$E247),'Hoja de Trabajo para listado'!$BC$151:$CB$151,0)),0)+IFERROR(INDEX('Hoja de Trabajo para listado'!$DE$153:$DG$274,MATCH($A247,'Hoja de Trabajo para listado'!$DE$153:$DE$1048576,0),MATCH((CUADRO!K$5&amp;$E247),'Hoja de Trabajo para listado'!$DE$151:$DG$151,0)),0)+IFERROR(INDEX('Hoja de Trabajo para listado'!$CD$155:$DC$1048576,MATCH($A247,'Hoja de Trabajo para listado'!$CD$155:$CD$1048576,0),MATCH((CUADRO!K$5&amp;$E247),'Hoja de Trabajo para listado'!$CD$151:$DC$151,0)),0)</f>
        <v>0</v>
      </c>
      <c r="L247" s="245">
        <f ca="1">+IFERROR(INDEX('Hoja de Trabajo para listado'!$A$155:$Z$1048576,MATCH($A247,'Hoja de Trabajo para listado'!$A$155:$A$1048576,0),MATCH((CUADRO!L$5&amp;$E247),'Hoja de Trabajo para listado'!$A$151:$Z$151,0)),0)+IFERROR(INDEX('Hoja de Trabajo para listado'!$AB$155:$BA$1048576,MATCH($A247,'Hoja de Trabajo para listado'!$AB$155:$AB$1048576,0),MATCH((CUADRO!L$5&amp;$E247),'Hoja de Trabajo para listado'!$AB$151:$BA$151,0)),0)+IFERROR(INDEX('Hoja de Trabajo para listado'!$BC$155:$CB$1048576,MATCH($A247,'Hoja de Trabajo para listado'!$BC$155:$BC$1048576,0),MATCH((CUADRO!L$5&amp;$E247),'Hoja de Trabajo para listado'!$BC$151:$CB$151,0)),0)+IFERROR(INDEX('Hoja de Trabajo para listado'!$DE$153:$DG$274,MATCH($A247,'Hoja de Trabajo para listado'!$DE$153:$DE$1048576,0),MATCH((CUADRO!L$5&amp;$E247),'Hoja de Trabajo para listado'!$DE$151:$DG$151,0)),0)+IFERROR(INDEX('Hoja de Trabajo para listado'!$CD$155:$DC$1048576,MATCH($A247,'Hoja de Trabajo para listado'!$CD$155:$CD$1048576,0),MATCH((CUADRO!L$5&amp;$E247),'Hoja de Trabajo para listado'!$CD$151:$DC$151,0)),0)</f>
        <v>0</v>
      </c>
      <c r="M247" s="245">
        <f ca="1">+IFERROR(INDEX('Hoja de Trabajo para listado'!$A$155:$Z$1048576,MATCH($A247,'Hoja de Trabajo para listado'!$A$155:$A$1048576,0),MATCH((CUADRO!M$5&amp;$E247),'Hoja de Trabajo para listado'!$A$151:$Z$151,0)),0)+IFERROR(INDEX('Hoja de Trabajo para listado'!$AB$155:$BA$1048576,MATCH($A247,'Hoja de Trabajo para listado'!$AB$155:$AB$1048576,0),MATCH((CUADRO!M$5&amp;$E247),'Hoja de Trabajo para listado'!$AB$151:$BA$151,0)),0)+IFERROR(INDEX('Hoja de Trabajo para listado'!$BC$155:$CB$1048576,MATCH($A247,'Hoja de Trabajo para listado'!$BC$155:$BC$1048576,0),MATCH((CUADRO!M$5&amp;$E247),'Hoja de Trabajo para listado'!$BC$151:$CB$151,0)),0)+IFERROR(INDEX('Hoja de Trabajo para listado'!$DE$153:$DG$274,MATCH($A247,'Hoja de Trabajo para listado'!$DE$153:$DE$1048576,0),MATCH((CUADRO!M$5&amp;$E247),'Hoja de Trabajo para listado'!$DE$151:$DG$151,0)),0)+IFERROR(INDEX('Hoja de Trabajo para listado'!$CD$155:$DC$1048576,MATCH($A247,'Hoja de Trabajo para listado'!$CD$155:$CD$1048576,0),MATCH((CUADRO!M$5&amp;$E247),'Hoja de Trabajo para listado'!$CD$151:$DC$151,0)),0)</f>
        <v>0</v>
      </c>
      <c r="N247" s="245">
        <f ca="1">+IFERROR(INDEX('Hoja de Trabajo para listado'!$A$155:$Z$1048576,MATCH($A247,'Hoja de Trabajo para listado'!$A$155:$A$1048576,0),MATCH((CUADRO!N$5&amp;$E247),'Hoja de Trabajo para listado'!$A$151:$Z$151,0)),0)+IFERROR(INDEX('Hoja de Trabajo para listado'!$AB$155:$BA$1048576,MATCH($A247,'Hoja de Trabajo para listado'!$AB$155:$AB$1048576,0),MATCH((CUADRO!N$5&amp;$E247),'Hoja de Trabajo para listado'!$AB$151:$BA$151,0)),0)+IFERROR(INDEX('Hoja de Trabajo para listado'!$BC$155:$CB$1048576,MATCH($A247,'Hoja de Trabajo para listado'!$BC$155:$BC$1048576,0),MATCH((CUADRO!N$5&amp;$E247),'Hoja de Trabajo para listado'!$BC$151:$CB$151,0)),0)+IFERROR(INDEX('Hoja de Trabajo para listado'!$DE$153:$DG$274,MATCH($A247,'Hoja de Trabajo para listado'!$DE$153:$DE$1048576,0),MATCH((CUADRO!N$5&amp;$E247),'Hoja de Trabajo para listado'!$DE$151:$DG$151,0)),0)+IFERROR(INDEX('Hoja de Trabajo para listado'!$CD$155:$DC$1048576,MATCH($A247,'Hoja de Trabajo para listado'!$CD$155:$CD$1048576,0),MATCH((CUADRO!N$5&amp;$E247),'Hoja de Trabajo para listado'!$CD$151:$DC$151,0)),0)</f>
        <v>0</v>
      </c>
      <c r="O247" s="245">
        <f ca="1">+IFERROR(INDEX('Hoja de Trabajo para listado'!$A$155:$Z$1048576,MATCH($A247,'Hoja de Trabajo para listado'!$A$155:$A$1048576,0),MATCH((CUADRO!O$5&amp;$E247),'Hoja de Trabajo para listado'!$A$151:$Z$151,0)),0)+IFERROR(INDEX('Hoja de Trabajo para listado'!$AB$155:$BA$1048576,MATCH($A247,'Hoja de Trabajo para listado'!$AB$155:$AB$1048576,0),MATCH((CUADRO!O$5&amp;$E247),'Hoja de Trabajo para listado'!$AB$151:$BA$151,0)),0)+IFERROR(INDEX('Hoja de Trabajo para listado'!$BC$155:$CB$1048576,MATCH($A247,'Hoja de Trabajo para listado'!$BC$155:$BC$1048576,0),MATCH((CUADRO!O$5&amp;$E247),'Hoja de Trabajo para listado'!$BC$151:$CB$151,0)),0)+IFERROR(INDEX('Hoja de Trabajo para listado'!$DE$153:$DG$274,MATCH($A247,'Hoja de Trabajo para listado'!$DE$153:$DE$1048576,0),MATCH((CUADRO!O$5&amp;$E247),'Hoja de Trabajo para listado'!$DE$151:$DG$151,0)),0)+IFERROR(INDEX('Hoja de Trabajo para listado'!$CD$155:$DC$1048576,MATCH($A247,'Hoja de Trabajo para listado'!$CD$155:$CD$1048576,0),MATCH((CUADRO!O$5&amp;$E247),'Hoja de Trabajo para listado'!$CD$151:$DC$151,0)),0)</f>
        <v>0</v>
      </c>
      <c r="P247" s="245">
        <f ca="1">+IFERROR(INDEX('Hoja de Trabajo para listado'!$A$155:$Z$1048576,MATCH($A247,'Hoja de Trabajo para listado'!$A$155:$A$1048576,0),MATCH((CUADRO!P$5&amp;$E247),'Hoja de Trabajo para listado'!$A$151:$Z$151,0)),0)+IFERROR(INDEX('Hoja de Trabajo para listado'!$AB$155:$BA$1048576,MATCH($A247,'Hoja de Trabajo para listado'!$AB$155:$AB$1048576,0),MATCH((CUADRO!P$5&amp;$E247),'Hoja de Trabajo para listado'!$AB$151:$BA$151,0)),0)+IFERROR(INDEX('Hoja de Trabajo para listado'!$BC$155:$CB$1048576,MATCH($A247,'Hoja de Trabajo para listado'!$BC$155:$BC$1048576,0),MATCH((CUADRO!P$5&amp;$E247),'Hoja de Trabajo para listado'!$BC$151:$CB$151,0)),0)+IFERROR(INDEX('Hoja de Trabajo para listado'!$DE$153:$DG$274,MATCH($A247,'Hoja de Trabajo para listado'!$DE$153:$DE$1048576,0),MATCH((CUADRO!P$5&amp;$E247),'Hoja de Trabajo para listado'!$DE$151:$DG$151,0)),0)+IFERROR(INDEX('Hoja de Trabajo para listado'!$CD$155:$DC$1048576,MATCH($A247,'Hoja de Trabajo para listado'!$CD$155:$CD$1048576,0),MATCH((CUADRO!P$5&amp;$E247),'Hoja de Trabajo para listado'!$CD$151:$DC$151,0)),0)</f>
        <v>0</v>
      </c>
      <c r="Q247" s="245">
        <f ca="1">+IFERROR(INDEX('Hoja de Trabajo para listado'!$A$155:$Z$1048576,MATCH($A247,'Hoja de Trabajo para listado'!$A$155:$A$1048576,0),MATCH((CUADRO!Q$5&amp;$E247),'Hoja de Trabajo para listado'!$A$151:$Z$151,0)),0)+IFERROR(INDEX('Hoja de Trabajo para listado'!$AB$155:$BA$1048576,MATCH($A247,'Hoja de Trabajo para listado'!$AB$155:$AB$1048576,0),MATCH((CUADRO!Q$5&amp;$E247),'Hoja de Trabajo para listado'!$AB$151:$BA$151,0)),0)+IFERROR(INDEX('Hoja de Trabajo para listado'!$BC$155:$CB$1048576,MATCH($A247,'Hoja de Trabajo para listado'!$BC$155:$BC$1048576,0),MATCH((CUADRO!Q$5&amp;$E247),'Hoja de Trabajo para listado'!$BC$151:$CB$151,0)),0)+IFERROR(INDEX('Hoja de Trabajo para listado'!$DE$153:$DG$274,MATCH($A247,'Hoja de Trabajo para listado'!$DE$153:$DE$1048576,0),MATCH((CUADRO!Q$5&amp;$E247),'Hoja de Trabajo para listado'!$DE$151:$DG$151,0)),0)+IFERROR(INDEX('Hoja de Trabajo para listado'!$CD$155:$DC$1048576,MATCH($A247,'Hoja de Trabajo para listado'!$CD$155:$CD$1048576,0),MATCH((CUADRO!Q$5&amp;$E247),'Hoja de Trabajo para listado'!$CD$151:$DC$151,0)),0)</f>
        <v>0</v>
      </c>
      <c r="R247" s="245">
        <f t="shared" ca="1" si="9"/>
        <v>5852046.3699999992</v>
      </c>
      <c r="S247" s="245">
        <f ca="1">+R246+R247</f>
        <v>5852046.3699999992</v>
      </c>
      <c r="T247" s="245">
        <f ca="1">+S247</f>
        <v>5852046.3699999992</v>
      </c>
      <c r="U247" s="244">
        <f t="shared" si="10"/>
        <v>2</v>
      </c>
      <c r="V247" s="333" t="str">
        <f>+VLOOKUP(A247,bd_lista!$A$3:$E$590,5,FALSE)</f>
        <v>Instituciones Descentralizadas</v>
      </c>
      <c r="W247" s="392"/>
      <c r="X247" s="242">
        <f>+VLOOKUP(A247,[4]Sheet1!$A$13:$D$744,4,FALSE)</f>
        <v>81</v>
      </c>
      <c r="Y247" s="242" t="str">
        <f>+VLOOKUP(X247,bd_lista!$A$3:$C$590,3,FALSE)</f>
        <v>Ministerio de Obras Públicas, Servicios y Vivienda</v>
      </c>
      <c r="Z247" s="292"/>
      <c r="AA247" s="293"/>
    </row>
    <row r="248" spans="1:27" ht="15" hidden="1" customHeight="1">
      <c r="A248" s="32">
        <v>343</v>
      </c>
      <c r="B248" s="387">
        <f>+A248</f>
        <v>343</v>
      </c>
      <c r="C248" s="247" t="str">
        <f>+VLOOKUP(A248,bd_lista!$A$3:$C$590,3,FALSE)</f>
        <v>Escuela de Jueces del Estado</v>
      </c>
      <c r="D248" s="389" t="str">
        <f>+C248</f>
        <v>Escuela de Jueces del Estado</v>
      </c>
      <c r="E248" s="247" t="s">
        <v>1304</v>
      </c>
      <c r="F248" s="243">
        <f ca="1">+IFERROR(INDEX('Hoja de Trabajo para listado'!$A$155:$Z$1048576,MATCH($A248,'Hoja de Trabajo para listado'!$A$155:$A$1048576,0),MATCH((CUADRO!F$5&amp;$E248),'Hoja de Trabajo para listado'!$A$151:$Z$151,0)),0)+IFERROR(INDEX('Hoja de Trabajo para listado'!$AB$155:$BA$1048576,MATCH($A248,'Hoja de Trabajo para listado'!$AB$155:$AB$1048576,0),MATCH((CUADRO!F$5&amp;$E248),'Hoja de Trabajo para listado'!$AB$151:$BA$151,0)),0)+IFERROR(INDEX('Hoja de Trabajo para listado'!$BC$155:$CB$1048576,MATCH($A248,'Hoja de Trabajo para listado'!$BC$155:$BC$1048576,0),MATCH((CUADRO!F$5&amp;$E248),'Hoja de Trabajo para listado'!$BC$151:$CB$151,0)),0)+IFERROR(INDEX('Hoja de Trabajo para listado'!$DE$153:$DG$274,MATCH($A248,'Hoja de Trabajo para listado'!$DE$153:$DE$1048576,0),MATCH((CUADRO!F$5&amp;$E248),'Hoja de Trabajo para listado'!$DE$151:$DG$151,0)),0)+IFERROR(INDEX('Hoja de Trabajo para listado'!$CD$155:$DC$1048576,MATCH($A248,'Hoja de Trabajo para listado'!$CD$155:$CD$1048576,0),MATCH((CUADRO!F$5&amp;$E248),'Hoja de Trabajo para listado'!$CD$151:$DC$151,0)),0)</f>
        <v>0</v>
      </c>
      <c r="G248" s="243">
        <f ca="1">+IFERROR(INDEX('Hoja de Trabajo para listado'!$A$155:$Z$1048576,MATCH($A248,'Hoja de Trabajo para listado'!$A$155:$A$1048576,0),MATCH((CUADRO!G$5&amp;$E248),'Hoja de Trabajo para listado'!$A$151:$Z$151,0)),0)+IFERROR(INDEX('Hoja de Trabajo para listado'!$AB$155:$BA$1048576,MATCH($A248,'Hoja de Trabajo para listado'!$AB$155:$AB$1048576,0),MATCH((CUADRO!G$5&amp;$E248),'Hoja de Trabajo para listado'!$AB$151:$BA$151,0)),0)+IFERROR(INDEX('Hoja de Trabajo para listado'!$BC$155:$CB$1048576,MATCH($A248,'Hoja de Trabajo para listado'!$BC$155:$BC$1048576,0),MATCH((CUADRO!G$5&amp;$E248),'Hoja de Trabajo para listado'!$BC$151:$CB$151,0)),0)+IFERROR(INDEX('Hoja de Trabajo para listado'!$DE$153:$DG$274,MATCH($A248,'Hoja de Trabajo para listado'!$DE$153:$DE$1048576,0),MATCH((CUADRO!G$5&amp;$E248),'Hoja de Trabajo para listado'!$DE$151:$DG$151,0)),0)+IFERROR(INDEX('Hoja de Trabajo para listado'!$CD$155:$DC$1048576,MATCH($A248,'Hoja de Trabajo para listado'!$CD$155:$CD$1048576,0),MATCH((CUADRO!G$5&amp;$E248),'Hoja de Trabajo para listado'!$CD$151:$DC$151,0)),0)</f>
        <v>0</v>
      </c>
      <c r="H248" s="243">
        <f ca="1">+IFERROR(INDEX('Hoja de Trabajo para listado'!$A$155:$Z$1048576,MATCH($A248,'Hoja de Trabajo para listado'!$A$155:$A$1048576,0),MATCH((CUADRO!H$5&amp;$E248),'Hoja de Trabajo para listado'!$A$151:$Z$151,0)),0)+IFERROR(INDEX('Hoja de Trabajo para listado'!$AB$155:$BA$1048576,MATCH($A248,'Hoja de Trabajo para listado'!$AB$155:$AB$1048576,0),MATCH((CUADRO!H$5&amp;$E248),'Hoja de Trabajo para listado'!$AB$151:$BA$151,0)),0)+IFERROR(INDEX('Hoja de Trabajo para listado'!$BC$155:$CB$1048576,MATCH($A248,'Hoja de Trabajo para listado'!$BC$155:$BC$1048576,0),MATCH((CUADRO!H$5&amp;$E248),'Hoja de Trabajo para listado'!$BC$151:$CB$151,0)),0)+IFERROR(INDEX('Hoja de Trabajo para listado'!$DE$153:$DG$274,MATCH($A248,'Hoja de Trabajo para listado'!$DE$153:$DE$1048576,0),MATCH((CUADRO!H$5&amp;$E248),'Hoja de Trabajo para listado'!$DE$151:$DG$151,0)),0)+IFERROR(INDEX('Hoja de Trabajo para listado'!$CD$155:$DC$1048576,MATCH($A248,'Hoja de Trabajo para listado'!$CD$155:$CD$1048576,0),MATCH((CUADRO!H$5&amp;$E248),'Hoja de Trabajo para listado'!$CD$151:$DC$151,0)),0)</f>
        <v>0</v>
      </c>
      <c r="I248" s="243">
        <f ca="1">+IFERROR(INDEX('Hoja de Trabajo para listado'!$A$155:$Z$1048576,MATCH($A248,'Hoja de Trabajo para listado'!$A$155:$A$1048576,0),MATCH((CUADRO!I$5&amp;$E248),'Hoja de Trabajo para listado'!$A$151:$Z$151,0)),0)+IFERROR(INDEX('Hoja de Trabajo para listado'!$AB$155:$BA$1048576,MATCH($A248,'Hoja de Trabajo para listado'!$AB$155:$AB$1048576,0),MATCH((CUADRO!I$5&amp;$E248),'Hoja de Trabajo para listado'!$AB$151:$BA$151,0)),0)+IFERROR(INDEX('Hoja de Trabajo para listado'!$BC$155:$CB$1048576,MATCH($A248,'Hoja de Trabajo para listado'!$BC$155:$BC$1048576,0),MATCH((CUADRO!I$5&amp;$E248),'Hoja de Trabajo para listado'!$BC$151:$CB$151,0)),0)+IFERROR(INDEX('Hoja de Trabajo para listado'!$DE$153:$DG$274,MATCH($A248,'Hoja de Trabajo para listado'!$DE$153:$DE$1048576,0),MATCH((CUADRO!I$5&amp;$E248),'Hoja de Trabajo para listado'!$DE$151:$DG$151,0)),0)+IFERROR(INDEX('Hoja de Trabajo para listado'!$CD$155:$DC$1048576,MATCH($A248,'Hoja de Trabajo para listado'!$CD$155:$CD$1048576,0),MATCH((CUADRO!I$5&amp;$E248),'Hoja de Trabajo para listado'!$CD$151:$DC$151,0)),0)</f>
        <v>0</v>
      </c>
      <c r="J248" s="243">
        <f ca="1">+IFERROR(INDEX('Hoja de Trabajo para listado'!$A$155:$Z$1048576,MATCH($A248,'Hoja de Trabajo para listado'!$A$155:$A$1048576,0),MATCH((CUADRO!J$5&amp;$E248),'Hoja de Trabajo para listado'!$A$151:$Z$151,0)),0)+IFERROR(INDEX('Hoja de Trabajo para listado'!$AB$155:$BA$1048576,MATCH($A248,'Hoja de Trabajo para listado'!$AB$155:$AB$1048576,0),MATCH((CUADRO!J$5&amp;$E248),'Hoja de Trabajo para listado'!$AB$151:$BA$151,0)),0)+IFERROR(INDEX('Hoja de Trabajo para listado'!$BC$155:$CB$1048576,MATCH($A248,'Hoja de Trabajo para listado'!$BC$155:$BC$1048576,0),MATCH((CUADRO!J$5&amp;$E248),'Hoja de Trabajo para listado'!$BC$151:$CB$151,0)),0)+IFERROR(INDEX('Hoja de Trabajo para listado'!$DE$153:$DG$274,MATCH($A248,'Hoja de Trabajo para listado'!$DE$153:$DE$1048576,0),MATCH((CUADRO!J$5&amp;$E248),'Hoja de Trabajo para listado'!$DE$151:$DG$151,0)),0)+IFERROR(INDEX('Hoja de Trabajo para listado'!$CD$155:$DC$1048576,MATCH($A248,'Hoja de Trabajo para listado'!$CD$155:$CD$1048576,0),MATCH((CUADRO!J$5&amp;$E248),'Hoja de Trabajo para listado'!$CD$151:$DC$151,0)),0)</f>
        <v>0</v>
      </c>
      <c r="K248" s="243">
        <f ca="1">+IFERROR(INDEX('Hoja de Trabajo para listado'!$A$155:$Z$1048576,MATCH($A248,'Hoja de Trabajo para listado'!$A$155:$A$1048576,0),MATCH((CUADRO!K$5&amp;$E248),'Hoja de Trabajo para listado'!$A$151:$Z$151,0)),0)+IFERROR(INDEX('Hoja de Trabajo para listado'!$AB$155:$BA$1048576,MATCH($A248,'Hoja de Trabajo para listado'!$AB$155:$AB$1048576,0),MATCH((CUADRO!K$5&amp;$E248),'Hoja de Trabajo para listado'!$AB$151:$BA$151,0)),0)+IFERROR(INDEX('Hoja de Trabajo para listado'!$BC$155:$CB$1048576,MATCH($A248,'Hoja de Trabajo para listado'!$BC$155:$BC$1048576,0),MATCH((CUADRO!K$5&amp;$E248),'Hoja de Trabajo para listado'!$BC$151:$CB$151,0)),0)+IFERROR(INDEX('Hoja de Trabajo para listado'!$DE$153:$DG$274,MATCH($A248,'Hoja de Trabajo para listado'!$DE$153:$DE$1048576,0),MATCH((CUADRO!K$5&amp;$E248),'Hoja de Trabajo para listado'!$DE$151:$DG$151,0)),0)+IFERROR(INDEX('Hoja de Trabajo para listado'!$CD$155:$DC$1048576,MATCH($A248,'Hoja de Trabajo para listado'!$CD$155:$CD$1048576,0),MATCH((CUADRO!K$5&amp;$E248),'Hoja de Trabajo para listado'!$CD$151:$DC$151,0)),0)</f>
        <v>0</v>
      </c>
      <c r="L248" s="243">
        <f ca="1">+IFERROR(INDEX('Hoja de Trabajo para listado'!$A$155:$Z$1048576,MATCH($A248,'Hoja de Trabajo para listado'!$A$155:$A$1048576,0),MATCH((CUADRO!L$5&amp;$E248),'Hoja de Trabajo para listado'!$A$151:$Z$151,0)),0)+IFERROR(INDEX('Hoja de Trabajo para listado'!$AB$155:$BA$1048576,MATCH($A248,'Hoja de Trabajo para listado'!$AB$155:$AB$1048576,0),MATCH((CUADRO!L$5&amp;$E248),'Hoja de Trabajo para listado'!$AB$151:$BA$151,0)),0)+IFERROR(INDEX('Hoja de Trabajo para listado'!$BC$155:$CB$1048576,MATCH($A248,'Hoja de Trabajo para listado'!$BC$155:$BC$1048576,0),MATCH((CUADRO!L$5&amp;$E248),'Hoja de Trabajo para listado'!$BC$151:$CB$151,0)),0)+IFERROR(INDEX('Hoja de Trabajo para listado'!$DE$153:$DG$274,MATCH($A248,'Hoja de Trabajo para listado'!$DE$153:$DE$1048576,0),MATCH((CUADRO!L$5&amp;$E248),'Hoja de Trabajo para listado'!$DE$151:$DG$151,0)),0)+IFERROR(INDEX('Hoja de Trabajo para listado'!$CD$155:$DC$1048576,MATCH($A248,'Hoja de Trabajo para listado'!$CD$155:$CD$1048576,0),MATCH((CUADRO!L$5&amp;$E248),'Hoja de Trabajo para listado'!$CD$151:$DC$151,0)),0)</f>
        <v>0</v>
      </c>
      <c r="M248" s="243">
        <f ca="1">+IFERROR(INDEX('Hoja de Trabajo para listado'!$A$155:$Z$1048576,MATCH($A248,'Hoja de Trabajo para listado'!$A$155:$A$1048576,0),MATCH((CUADRO!M$5&amp;$E248),'Hoja de Trabajo para listado'!$A$151:$Z$151,0)),0)+IFERROR(INDEX('Hoja de Trabajo para listado'!$AB$155:$BA$1048576,MATCH($A248,'Hoja de Trabajo para listado'!$AB$155:$AB$1048576,0),MATCH((CUADRO!M$5&amp;$E248),'Hoja de Trabajo para listado'!$AB$151:$BA$151,0)),0)+IFERROR(INDEX('Hoja de Trabajo para listado'!$BC$155:$CB$1048576,MATCH($A248,'Hoja de Trabajo para listado'!$BC$155:$BC$1048576,0),MATCH((CUADRO!M$5&amp;$E248),'Hoja de Trabajo para listado'!$BC$151:$CB$151,0)),0)+IFERROR(INDEX('Hoja de Trabajo para listado'!$DE$153:$DG$274,MATCH($A248,'Hoja de Trabajo para listado'!$DE$153:$DE$1048576,0),MATCH((CUADRO!M$5&amp;$E248),'Hoja de Trabajo para listado'!$DE$151:$DG$151,0)),0)+IFERROR(INDEX('Hoja de Trabajo para listado'!$CD$155:$DC$1048576,MATCH($A248,'Hoja de Trabajo para listado'!$CD$155:$CD$1048576,0),MATCH((CUADRO!M$5&amp;$E248),'Hoja de Trabajo para listado'!$CD$151:$DC$151,0)),0)</f>
        <v>0</v>
      </c>
      <c r="N248" s="243">
        <f ca="1">+IFERROR(INDEX('Hoja de Trabajo para listado'!$A$155:$Z$1048576,MATCH($A248,'Hoja de Trabajo para listado'!$A$155:$A$1048576,0),MATCH((CUADRO!N$5&amp;$E248),'Hoja de Trabajo para listado'!$A$151:$Z$151,0)),0)+IFERROR(INDEX('Hoja de Trabajo para listado'!$AB$155:$BA$1048576,MATCH($A248,'Hoja de Trabajo para listado'!$AB$155:$AB$1048576,0),MATCH((CUADRO!N$5&amp;$E248),'Hoja de Trabajo para listado'!$AB$151:$BA$151,0)),0)+IFERROR(INDEX('Hoja de Trabajo para listado'!$BC$155:$CB$1048576,MATCH($A248,'Hoja de Trabajo para listado'!$BC$155:$BC$1048576,0),MATCH((CUADRO!N$5&amp;$E248),'Hoja de Trabajo para listado'!$BC$151:$CB$151,0)),0)+IFERROR(INDEX('Hoja de Trabajo para listado'!$DE$153:$DG$274,MATCH($A248,'Hoja de Trabajo para listado'!$DE$153:$DE$1048576,0),MATCH((CUADRO!N$5&amp;$E248),'Hoja de Trabajo para listado'!$DE$151:$DG$151,0)),0)+IFERROR(INDEX('Hoja de Trabajo para listado'!$CD$155:$DC$1048576,MATCH($A248,'Hoja de Trabajo para listado'!$CD$155:$CD$1048576,0),MATCH((CUADRO!N$5&amp;$E248),'Hoja de Trabajo para listado'!$CD$151:$DC$151,0)),0)</f>
        <v>0</v>
      </c>
      <c r="O248" s="243">
        <f ca="1">+IFERROR(INDEX('Hoja de Trabajo para listado'!$A$155:$Z$1048576,MATCH($A248,'Hoja de Trabajo para listado'!$A$155:$A$1048576,0),MATCH((CUADRO!O$5&amp;$E248),'Hoja de Trabajo para listado'!$A$151:$Z$151,0)),0)+IFERROR(INDEX('Hoja de Trabajo para listado'!$AB$155:$BA$1048576,MATCH($A248,'Hoja de Trabajo para listado'!$AB$155:$AB$1048576,0),MATCH((CUADRO!O$5&amp;$E248),'Hoja de Trabajo para listado'!$AB$151:$BA$151,0)),0)+IFERROR(INDEX('Hoja de Trabajo para listado'!$BC$155:$CB$1048576,MATCH($A248,'Hoja de Trabajo para listado'!$BC$155:$BC$1048576,0),MATCH((CUADRO!O$5&amp;$E248),'Hoja de Trabajo para listado'!$BC$151:$CB$151,0)),0)+IFERROR(INDEX('Hoja de Trabajo para listado'!$DE$153:$DG$274,MATCH($A248,'Hoja de Trabajo para listado'!$DE$153:$DE$1048576,0),MATCH((CUADRO!O$5&amp;$E248),'Hoja de Trabajo para listado'!$DE$151:$DG$151,0)),0)+IFERROR(INDEX('Hoja de Trabajo para listado'!$CD$155:$DC$1048576,MATCH($A248,'Hoja de Trabajo para listado'!$CD$155:$CD$1048576,0),MATCH((CUADRO!O$5&amp;$E248),'Hoja de Trabajo para listado'!$CD$151:$DC$151,0)),0)</f>
        <v>0</v>
      </c>
      <c r="P248" s="243">
        <f ca="1">+IFERROR(INDEX('Hoja de Trabajo para listado'!$A$155:$Z$1048576,MATCH($A248,'Hoja de Trabajo para listado'!$A$155:$A$1048576,0),MATCH((CUADRO!P$5&amp;$E248),'Hoja de Trabajo para listado'!$A$151:$Z$151,0)),0)+IFERROR(INDEX('Hoja de Trabajo para listado'!$AB$155:$BA$1048576,MATCH($A248,'Hoja de Trabajo para listado'!$AB$155:$AB$1048576,0),MATCH((CUADRO!P$5&amp;$E248),'Hoja de Trabajo para listado'!$AB$151:$BA$151,0)),0)+IFERROR(INDEX('Hoja de Trabajo para listado'!$BC$155:$CB$1048576,MATCH($A248,'Hoja de Trabajo para listado'!$BC$155:$BC$1048576,0),MATCH((CUADRO!P$5&amp;$E248),'Hoja de Trabajo para listado'!$BC$151:$CB$151,0)),0)+IFERROR(INDEX('Hoja de Trabajo para listado'!$DE$153:$DG$274,MATCH($A248,'Hoja de Trabajo para listado'!$DE$153:$DE$1048576,0),MATCH((CUADRO!P$5&amp;$E248),'Hoja de Trabajo para listado'!$DE$151:$DG$151,0)),0)+IFERROR(INDEX('Hoja de Trabajo para listado'!$CD$155:$DC$1048576,MATCH($A248,'Hoja de Trabajo para listado'!$CD$155:$CD$1048576,0),MATCH((CUADRO!P$5&amp;$E248),'Hoja de Trabajo para listado'!$CD$151:$DC$151,0)),0)</f>
        <v>0</v>
      </c>
      <c r="Q248" s="243">
        <f ca="1">+IFERROR(INDEX('Hoja de Trabajo para listado'!$A$155:$Z$1048576,MATCH($A248,'Hoja de Trabajo para listado'!$A$155:$A$1048576,0),MATCH((CUADRO!Q$5&amp;$E248),'Hoja de Trabajo para listado'!$A$151:$Z$151,0)),0)+IFERROR(INDEX('Hoja de Trabajo para listado'!$AB$155:$BA$1048576,MATCH($A248,'Hoja de Trabajo para listado'!$AB$155:$AB$1048576,0),MATCH((CUADRO!Q$5&amp;$E248),'Hoja de Trabajo para listado'!$AB$151:$BA$151,0)),0)+IFERROR(INDEX('Hoja de Trabajo para listado'!$BC$155:$CB$1048576,MATCH($A248,'Hoja de Trabajo para listado'!$BC$155:$BC$1048576,0),MATCH((CUADRO!Q$5&amp;$E248),'Hoja de Trabajo para listado'!$BC$151:$CB$151,0)),0)+IFERROR(INDEX('Hoja de Trabajo para listado'!$DE$153:$DG$274,MATCH($A248,'Hoja de Trabajo para listado'!$DE$153:$DE$1048576,0),MATCH((CUADRO!Q$5&amp;$E248),'Hoja de Trabajo para listado'!$DE$151:$DG$151,0)),0)+IFERROR(INDEX('Hoja de Trabajo para listado'!$CD$155:$DC$1048576,MATCH($A248,'Hoja de Trabajo para listado'!$CD$155:$CD$1048576,0),MATCH((CUADRO!Q$5&amp;$E248),'Hoja de Trabajo para listado'!$CD$151:$DC$151,0)),0)</f>
        <v>0</v>
      </c>
      <c r="R248" s="243">
        <f t="shared" ca="1" si="9"/>
        <v>0</v>
      </c>
      <c r="S248" s="243"/>
      <c r="T248" s="243">
        <f ca="1">+T249</f>
        <v>0</v>
      </c>
      <c r="U248" s="242">
        <f t="shared" si="10"/>
        <v>1</v>
      </c>
      <c r="V248" s="333" t="str">
        <f>+VLOOKUP(A248,bd_lista!$A$3:$E$590,5,FALSE)</f>
        <v>Instituciones Descentralizadas</v>
      </c>
      <c r="W248" s="391" t="str">
        <f>+V248</f>
        <v>Instituciones Descentralizadas</v>
      </c>
      <c r="X248" s="242">
        <f>+VLOOKUP(A248,[4]Sheet1!$A$13:$D$744,4,FALSE)</f>
        <v>660</v>
      </c>
      <c r="Y248" s="242" t="str">
        <f>+VLOOKUP(X248,bd_lista!$A$3:$C$590,3,FALSE)</f>
        <v>Órgano Judicial</v>
      </c>
      <c r="Z248" s="294">
        <f>+X248</f>
        <v>660</v>
      </c>
      <c r="AA248" s="319" t="str">
        <f>+Y248</f>
        <v>Órgano Judicial</v>
      </c>
    </row>
    <row r="249" spans="1:27" ht="15" hidden="1" customHeight="1">
      <c r="A249" s="32">
        <v>343</v>
      </c>
      <c r="B249" s="388"/>
      <c r="C249" s="333" t="str">
        <f>+VLOOKUP(A249,bd_lista!$A$3:$C$590,3,FALSE)</f>
        <v>Escuela de Jueces del Estado</v>
      </c>
      <c r="D249" s="390"/>
      <c r="E249" s="333" t="s">
        <v>1305</v>
      </c>
      <c r="F249" s="245">
        <f ca="1">+IFERROR(INDEX('Hoja de Trabajo para listado'!$A$155:$Z$1048576,MATCH($A249,'Hoja de Trabajo para listado'!$A$155:$A$1048576,0),MATCH((CUADRO!F$5&amp;$E249),'Hoja de Trabajo para listado'!$A$151:$Z$151,0)),0)+IFERROR(INDEX('Hoja de Trabajo para listado'!$AB$155:$BA$1048576,MATCH($A249,'Hoja de Trabajo para listado'!$AB$155:$AB$1048576,0),MATCH((CUADRO!F$5&amp;$E249),'Hoja de Trabajo para listado'!$AB$151:$BA$151,0)),0)+IFERROR(INDEX('Hoja de Trabajo para listado'!$BC$155:$CB$1048576,MATCH($A249,'Hoja de Trabajo para listado'!$BC$155:$BC$1048576,0),MATCH((CUADRO!F$5&amp;$E249),'Hoja de Trabajo para listado'!$BC$151:$CB$151,0)),0)+IFERROR(INDEX('Hoja de Trabajo para listado'!$DE$153:$DG$274,MATCH($A249,'Hoja de Trabajo para listado'!$DE$153:$DE$1048576,0),MATCH((CUADRO!F$5&amp;$E249),'Hoja de Trabajo para listado'!$DE$151:$DG$151,0)),0)+IFERROR(INDEX('Hoja de Trabajo para listado'!$CD$155:$DC$1048576,MATCH($A249,'Hoja de Trabajo para listado'!$CD$155:$CD$1048576,0),MATCH((CUADRO!F$5&amp;$E249),'Hoja de Trabajo para listado'!$CD$151:$DC$151,0)),0)</f>
        <v>0</v>
      </c>
      <c r="G249" s="245">
        <f ca="1">+IFERROR(INDEX('Hoja de Trabajo para listado'!$A$155:$Z$1048576,MATCH($A249,'Hoja de Trabajo para listado'!$A$155:$A$1048576,0),MATCH((CUADRO!G$5&amp;$E249),'Hoja de Trabajo para listado'!$A$151:$Z$151,0)),0)+IFERROR(INDEX('Hoja de Trabajo para listado'!$AB$155:$BA$1048576,MATCH($A249,'Hoja de Trabajo para listado'!$AB$155:$AB$1048576,0),MATCH((CUADRO!G$5&amp;$E249),'Hoja de Trabajo para listado'!$AB$151:$BA$151,0)),0)+IFERROR(INDEX('Hoja de Trabajo para listado'!$BC$155:$CB$1048576,MATCH($A249,'Hoja de Trabajo para listado'!$BC$155:$BC$1048576,0),MATCH((CUADRO!G$5&amp;$E249),'Hoja de Trabajo para listado'!$BC$151:$CB$151,0)),0)+IFERROR(INDEX('Hoja de Trabajo para listado'!$DE$153:$DG$274,MATCH($A249,'Hoja de Trabajo para listado'!$DE$153:$DE$1048576,0),MATCH((CUADRO!G$5&amp;$E249),'Hoja de Trabajo para listado'!$DE$151:$DG$151,0)),0)+IFERROR(INDEX('Hoja de Trabajo para listado'!$CD$155:$DC$1048576,MATCH($A249,'Hoja de Trabajo para listado'!$CD$155:$CD$1048576,0),MATCH((CUADRO!G$5&amp;$E249),'Hoja de Trabajo para listado'!$CD$151:$DC$151,0)),0)</f>
        <v>0</v>
      </c>
      <c r="H249" s="245">
        <f ca="1">+IFERROR(INDEX('Hoja de Trabajo para listado'!$A$155:$Z$1048576,MATCH($A249,'Hoja de Trabajo para listado'!$A$155:$A$1048576,0),MATCH((CUADRO!H$5&amp;$E249),'Hoja de Trabajo para listado'!$A$151:$Z$151,0)),0)+IFERROR(INDEX('Hoja de Trabajo para listado'!$AB$155:$BA$1048576,MATCH($A249,'Hoja de Trabajo para listado'!$AB$155:$AB$1048576,0),MATCH((CUADRO!H$5&amp;$E249),'Hoja de Trabajo para listado'!$AB$151:$BA$151,0)),0)+IFERROR(INDEX('Hoja de Trabajo para listado'!$BC$155:$CB$1048576,MATCH($A249,'Hoja de Trabajo para listado'!$BC$155:$BC$1048576,0),MATCH((CUADRO!H$5&amp;$E249),'Hoja de Trabajo para listado'!$BC$151:$CB$151,0)),0)+IFERROR(INDEX('Hoja de Trabajo para listado'!$DE$153:$DG$274,MATCH($A249,'Hoja de Trabajo para listado'!$DE$153:$DE$1048576,0),MATCH((CUADRO!H$5&amp;$E249),'Hoja de Trabajo para listado'!$DE$151:$DG$151,0)),0)+IFERROR(INDEX('Hoja de Trabajo para listado'!$CD$155:$DC$1048576,MATCH($A249,'Hoja de Trabajo para listado'!$CD$155:$CD$1048576,0),MATCH((CUADRO!H$5&amp;$E249),'Hoja de Trabajo para listado'!$CD$151:$DC$151,0)),0)</f>
        <v>0</v>
      </c>
      <c r="I249" s="245">
        <f ca="1">+IFERROR(INDEX('Hoja de Trabajo para listado'!$A$155:$Z$1048576,MATCH($A249,'Hoja de Trabajo para listado'!$A$155:$A$1048576,0),MATCH((CUADRO!I$5&amp;$E249),'Hoja de Trabajo para listado'!$A$151:$Z$151,0)),0)+IFERROR(INDEX('Hoja de Trabajo para listado'!$AB$155:$BA$1048576,MATCH($A249,'Hoja de Trabajo para listado'!$AB$155:$AB$1048576,0),MATCH((CUADRO!I$5&amp;$E249),'Hoja de Trabajo para listado'!$AB$151:$BA$151,0)),0)+IFERROR(INDEX('Hoja de Trabajo para listado'!$BC$155:$CB$1048576,MATCH($A249,'Hoja de Trabajo para listado'!$BC$155:$BC$1048576,0),MATCH((CUADRO!I$5&amp;$E249),'Hoja de Trabajo para listado'!$BC$151:$CB$151,0)),0)+IFERROR(INDEX('Hoja de Trabajo para listado'!$DE$153:$DG$274,MATCH($A249,'Hoja de Trabajo para listado'!$DE$153:$DE$1048576,0),MATCH((CUADRO!I$5&amp;$E249),'Hoja de Trabajo para listado'!$DE$151:$DG$151,0)),0)+IFERROR(INDEX('Hoja de Trabajo para listado'!$CD$155:$DC$1048576,MATCH($A249,'Hoja de Trabajo para listado'!$CD$155:$CD$1048576,0),MATCH((CUADRO!I$5&amp;$E249),'Hoja de Trabajo para listado'!$CD$151:$DC$151,0)),0)</f>
        <v>0</v>
      </c>
      <c r="J249" s="245">
        <f ca="1">+IFERROR(INDEX('Hoja de Trabajo para listado'!$A$155:$Z$1048576,MATCH($A249,'Hoja de Trabajo para listado'!$A$155:$A$1048576,0),MATCH((CUADRO!J$5&amp;$E249),'Hoja de Trabajo para listado'!$A$151:$Z$151,0)),0)+IFERROR(INDEX('Hoja de Trabajo para listado'!$AB$155:$BA$1048576,MATCH($A249,'Hoja de Trabajo para listado'!$AB$155:$AB$1048576,0),MATCH((CUADRO!J$5&amp;$E249),'Hoja de Trabajo para listado'!$AB$151:$BA$151,0)),0)+IFERROR(INDEX('Hoja de Trabajo para listado'!$BC$155:$CB$1048576,MATCH($A249,'Hoja de Trabajo para listado'!$BC$155:$BC$1048576,0),MATCH((CUADRO!J$5&amp;$E249),'Hoja de Trabajo para listado'!$BC$151:$CB$151,0)),0)+IFERROR(INDEX('Hoja de Trabajo para listado'!$DE$153:$DG$274,MATCH($A249,'Hoja de Trabajo para listado'!$DE$153:$DE$1048576,0),MATCH((CUADRO!J$5&amp;$E249),'Hoja de Trabajo para listado'!$DE$151:$DG$151,0)),0)+IFERROR(INDEX('Hoja de Trabajo para listado'!$CD$155:$DC$1048576,MATCH($A249,'Hoja de Trabajo para listado'!$CD$155:$CD$1048576,0),MATCH((CUADRO!J$5&amp;$E249),'Hoja de Trabajo para listado'!$CD$151:$DC$151,0)),0)</f>
        <v>0</v>
      </c>
      <c r="K249" s="245">
        <f ca="1">+IFERROR(INDEX('Hoja de Trabajo para listado'!$A$155:$Z$1048576,MATCH($A249,'Hoja de Trabajo para listado'!$A$155:$A$1048576,0),MATCH((CUADRO!K$5&amp;$E249),'Hoja de Trabajo para listado'!$A$151:$Z$151,0)),0)+IFERROR(INDEX('Hoja de Trabajo para listado'!$AB$155:$BA$1048576,MATCH($A249,'Hoja de Trabajo para listado'!$AB$155:$AB$1048576,0),MATCH((CUADRO!K$5&amp;$E249),'Hoja de Trabajo para listado'!$AB$151:$BA$151,0)),0)+IFERROR(INDEX('Hoja de Trabajo para listado'!$BC$155:$CB$1048576,MATCH($A249,'Hoja de Trabajo para listado'!$BC$155:$BC$1048576,0),MATCH((CUADRO!K$5&amp;$E249),'Hoja de Trabajo para listado'!$BC$151:$CB$151,0)),0)+IFERROR(INDEX('Hoja de Trabajo para listado'!$DE$153:$DG$274,MATCH($A249,'Hoja de Trabajo para listado'!$DE$153:$DE$1048576,0),MATCH((CUADRO!K$5&amp;$E249),'Hoja de Trabajo para listado'!$DE$151:$DG$151,0)),0)+IFERROR(INDEX('Hoja de Trabajo para listado'!$CD$155:$DC$1048576,MATCH($A249,'Hoja de Trabajo para listado'!$CD$155:$CD$1048576,0),MATCH((CUADRO!K$5&amp;$E249),'Hoja de Trabajo para listado'!$CD$151:$DC$151,0)),0)</f>
        <v>0</v>
      </c>
      <c r="L249" s="245">
        <f ca="1">+IFERROR(INDEX('Hoja de Trabajo para listado'!$A$155:$Z$1048576,MATCH($A249,'Hoja de Trabajo para listado'!$A$155:$A$1048576,0),MATCH((CUADRO!L$5&amp;$E249),'Hoja de Trabajo para listado'!$A$151:$Z$151,0)),0)+IFERROR(INDEX('Hoja de Trabajo para listado'!$AB$155:$BA$1048576,MATCH($A249,'Hoja de Trabajo para listado'!$AB$155:$AB$1048576,0),MATCH((CUADRO!L$5&amp;$E249),'Hoja de Trabajo para listado'!$AB$151:$BA$151,0)),0)+IFERROR(INDEX('Hoja de Trabajo para listado'!$BC$155:$CB$1048576,MATCH($A249,'Hoja de Trabajo para listado'!$BC$155:$BC$1048576,0),MATCH((CUADRO!L$5&amp;$E249),'Hoja de Trabajo para listado'!$BC$151:$CB$151,0)),0)+IFERROR(INDEX('Hoja de Trabajo para listado'!$DE$153:$DG$274,MATCH($A249,'Hoja de Trabajo para listado'!$DE$153:$DE$1048576,0),MATCH((CUADRO!L$5&amp;$E249),'Hoja de Trabajo para listado'!$DE$151:$DG$151,0)),0)+IFERROR(INDEX('Hoja de Trabajo para listado'!$CD$155:$DC$1048576,MATCH($A249,'Hoja de Trabajo para listado'!$CD$155:$CD$1048576,0),MATCH((CUADRO!L$5&amp;$E249),'Hoja de Trabajo para listado'!$CD$151:$DC$151,0)),0)</f>
        <v>0</v>
      </c>
      <c r="M249" s="245">
        <f ca="1">+IFERROR(INDEX('Hoja de Trabajo para listado'!$A$155:$Z$1048576,MATCH($A249,'Hoja de Trabajo para listado'!$A$155:$A$1048576,0),MATCH((CUADRO!M$5&amp;$E249),'Hoja de Trabajo para listado'!$A$151:$Z$151,0)),0)+IFERROR(INDEX('Hoja de Trabajo para listado'!$AB$155:$BA$1048576,MATCH($A249,'Hoja de Trabajo para listado'!$AB$155:$AB$1048576,0),MATCH((CUADRO!M$5&amp;$E249),'Hoja de Trabajo para listado'!$AB$151:$BA$151,0)),0)+IFERROR(INDEX('Hoja de Trabajo para listado'!$BC$155:$CB$1048576,MATCH($A249,'Hoja de Trabajo para listado'!$BC$155:$BC$1048576,0),MATCH((CUADRO!M$5&amp;$E249),'Hoja de Trabajo para listado'!$BC$151:$CB$151,0)),0)+IFERROR(INDEX('Hoja de Trabajo para listado'!$DE$153:$DG$274,MATCH($A249,'Hoja de Trabajo para listado'!$DE$153:$DE$1048576,0),MATCH((CUADRO!M$5&amp;$E249),'Hoja de Trabajo para listado'!$DE$151:$DG$151,0)),0)+IFERROR(INDEX('Hoja de Trabajo para listado'!$CD$155:$DC$1048576,MATCH($A249,'Hoja de Trabajo para listado'!$CD$155:$CD$1048576,0),MATCH((CUADRO!M$5&amp;$E249),'Hoja de Trabajo para listado'!$CD$151:$DC$151,0)),0)</f>
        <v>0</v>
      </c>
      <c r="N249" s="245">
        <f ca="1">+IFERROR(INDEX('Hoja de Trabajo para listado'!$A$155:$Z$1048576,MATCH($A249,'Hoja de Trabajo para listado'!$A$155:$A$1048576,0),MATCH((CUADRO!N$5&amp;$E249),'Hoja de Trabajo para listado'!$A$151:$Z$151,0)),0)+IFERROR(INDEX('Hoja de Trabajo para listado'!$AB$155:$BA$1048576,MATCH($A249,'Hoja de Trabajo para listado'!$AB$155:$AB$1048576,0),MATCH((CUADRO!N$5&amp;$E249),'Hoja de Trabajo para listado'!$AB$151:$BA$151,0)),0)+IFERROR(INDEX('Hoja de Trabajo para listado'!$BC$155:$CB$1048576,MATCH($A249,'Hoja de Trabajo para listado'!$BC$155:$BC$1048576,0),MATCH((CUADRO!N$5&amp;$E249),'Hoja de Trabajo para listado'!$BC$151:$CB$151,0)),0)+IFERROR(INDEX('Hoja de Trabajo para listado'!$DE$153:$DG$274,MATCH($A249,'Hoja de Trabajo para listado'!$DE$153:$DE$1048576,0),MATCH((CUADRO!N$5&amp;$E249),'Hoja de Trabajo para listado'!$DE$151:$DG$151,0)),0)+IFERROR(INDEX('Hoja de Trabajo para listado'!$CD$155:$DC$1048576,MATCH($A249,'Hoja de Trabajo para listado'!$CD$155:$CD$1048576,0),MATCH((CUADRO!N$5&amp;$E249),'Hoja de Trabajo para listado'!$CD$151:$DC$151,0)),0)</f>
        <v>0</v>
      </c>
      <c r="O249" s="245">
        <f ca="1">+IFERROR(INDEX('Hoja de Trabajo para listado'!$A$155:$Z$1048576,MATCH($A249,'Hoja de Trabajo para listado'!$A$155:$A$1048576,0),MATCH((CUADRO!O$5&amp;$E249),'Hoja de Trabajo para listado'!$A$151:$Z$151,0)),0)+IFERROR(INDEX('Hoja de Trabajo para listado'!$AB$155:$BA$1048576,MATCH($A249,'Hoja de Trabajo para listado'!$AB$155:$AB$1048576,0),MATCH((CUADRO!O$5&amp;$E249),'Hoja de Trabajo para listado'!$AB$151:$BA$151,0)),0)+IFERROR(INDEX('Hoja de Trabajo para listado'!$BC$155:$CB$1048576,MATCH($A249,'Hoja de Trabajo para listado'!$BC$155:$BC$1048576,0),MATCH((CUADRO!O$5&amp;$E249),'Hoja de Trabajo para listado'!$BC$151:$CB$151,0)),0)+IFERROR(INDEX('Hoja de Trabajo para listado'!$DE$153:$DG$274,MATCH($A249,'Hoja de Trabajo para listado'!$DE$153:$DE$1048576,0),MATCH((CUADRO!O$5&amp;$E249),'Hoja de Trabajo para listado'!$DE$151:$DG$151,0)),0)+IFERROR(INDEX('Hoja de Trabajo para listado'!$CD$155:$DC$1048576,MATCH($A249,'Hoja de Trabajo para listado'!$CD$155:$CD$1048576,0),MATCH((CUADRO!O$5&amp;$E249),'Hoja de Trabajo para listado'!$CD$151:$DC$151,0)),0)</f>
        <v>0</v>
      </c>
      <c r="P249" s="245">
        <f ca="1">+IFERROR(INDEX('Hoja de Trabajo para listado'!$A$155:$Z$1048576,MATCH($A249,'Hoja de Trabajo para listado'!$A$155:$A$1048576,0),MATCH((CUADRO!P$5&amp;$E249),'Hoja de Trabajo para listado'!$A$151:$Z$151,0)),0)+IFERROR(INDEX('Hoja de Trabajo para listado'!$AB$155:$BA$1048576,MATCH($A249,'Hoja de Trabajo para listado'!$AB$155:$AB$1048576,0),MATCH((CUADRO!P$5&amp;$E249),'Hoja de Trabajo para listado'!$AB$151:$BA$151,0)),0)+IFERROR(INDEX('Hoja de Trabajo para listado'!$BC$155:$CB$1048576,MATCH($A249,'Hoja de Trabajo para listado'!$BC$155:$BC$1048576,0),MATCH((CUADRO!P$5&amp;$E249),'Hoja de Trabajo para listado'!$BC$151:$CB$151,0)),0)+IFERROR(INDEX('Hoja de Trabajo para listado'!$DE$153:$DG$274,MATCH($A249,'Hoja de Trabajo para listado'!$DE$153:$DE$1048576,0),MATCH((CUADRO!P$5&amp;$E249),'Hoja de Trabajo para listado'!$DE$151:$DG$151,0)),0)+IFERROR(INDEX('Hoja de Trabajo para listado'!$CD$155:$DC$1048576,MATCH($A249,'Hoja de Trabajo para listado'!$CD$155:$CD$1048576,0),MATCH((CUADRO!P$5&amp;$E249),'Hoja de Trabajo para listado'!$CD$151:$DC$151,0)),0)</f>
        <v>0</v>
      </c>
      <c r="Q249" s="245">
        <f ca="1">+IFERROR(INDEX('Hoja de Trabajo para listado'!$A$155:$Z$1048576,MATCH($A249,'Hoja de Trabajo para listado'!$A$155:$A$1048576,0),MATCH((CUADRO!Q$5&amp;$E249),'Hoja de Trabajo para listado'!$A$151:$Z$151,0)),0)+IFERROR(INDEX('Hoja de Trabajo para listado'!$AB$155:$BA$1048576,MATCH($A249,'Hoja de Trabajo para listado'!$AB$155:$AB$1048576,0),MATCH((CUADRO!Q$5&amp;$E249),'Hoja de Trabajo para listado'!$AB$151:$BA$151,0)),0)+IFERROR(INDEX('Hoja de Trabajo para listado'!$BC$155:$CB$1048576,MATCH($A249,'Hoja de Trabajo para listado'!$BC$155:$BC$1048576,0),MATCH((CUADRO!Q$5&amp;$E249),'Hoja de Trabajo para listado'!$BC$151:$CB$151,0)),0)+IFERROR(INDEX('Hoja de Trabajo para listado'!$DE$153:$DG$274,MATCH($A249,'Hoja de Trabajo para listado'!$DE$153:$DE$1048576,0),MATCH((CUADRO!Q$5&amp;$E249),'Hoja de Trabajo para listado'!$DE$151:$DG$151,0)),0)+IFERROR(INDEX('Hoja de Trabajo para listado'!$CD$155:$DC$1048576,MATCH($A249,'Hoja de Trabajo para listado'!$CD$155:$CD$1048576,0),MATCH((CUADRO!Q$5&amp;$E249),'Hoja de Trabajo para listado'!$CD$151:$DC$151,0)),0)</f>
        <v>0</v>
      </c>
      <c r="R249" s="245">
        <f t="shared" ca="1" si="9"/>
        <v>0</v>
      </c>
      <c r="S249" s="245">
        <f ca="1">+R248+R249</f>
        <v>0</v>
      </c>
      <c r="T249" s="245">
        <f ca="1">+S249</f>
        <v>0</v>
      </c>
      <c r="U249" s="244">
        <f t="shared" si="10"/>
        <v>2</v>
      </c>
      <c r="V249" s="333" t="str">
        <f>+VLOOKUP(A249,bd_lista!$A$3:$E$590,5,FALSE)</f>
        <v>Instituciones Descentralizadas</v>
      </c>
      <c r="W249" s="392"/>
      <c r="X249" s="242">
        <f>+VLOOKUP(A249,[4]Sheet1!$A$13:$D$744,4,FALSE)</f>
        <v>660</v>
      </c>
      <c r="Y249" s="242" t="str">
        <f>+VLOOKUP(X249,bd_lista!$A$3:$C$590,3,FALSE)</f>
        <v>Órgano Judicial</v>
      </c>
      <c r="Z249" s="292"/>
      <c r="AA249" s="321"/>
    </row>
    <row r="250" spans="1:27" ht="15" hidden="1" customHeight="1">
      <c r="A250" s="251">
        <v>344</v>
      </c>
      <c r="B250" s="387">
        <f>+A250</f>
        <v>344</v>
      </c>
      <c r="C250" s="247" t="str">
        <f>+VLOOKUP(A250,bd_lista!$A$3:$C$590,3,FALSE)</f>
        <v>Instituto Plurinacional de Estudio de Lenguas y Culturas</v>
      </c>
      <c r="D250" s="389" t="str">
        <f>+C250</f>
        <v>Instituto Plurinacional de Estudio de Lenguas y Culturas</v>
      </c>
      <c r="E250" s="247" t="s">
        <v>1304</v>
      </c>
      <c r="F250" s="243">
        <f ca="1">+IFERROR(INDEX('Hoja de Trabajo para listado'!$A$155:$Z$1048576,MATCH($A250,'Hoja de Trabajo para listado'!$A$155:$A$1048576,0),MATCH((CUADRO!F$5&amp;$E250),'Hoja de Trabajo para listado'!$A$151:$Z$151,0)),0)+IFERROR(INDEX('Hoja de Trabajo para listado'!$AB$155:$BA$1048576,MATCH($A250,'Hoja de Trabajo para listado'!$AB$155:$AB$1048576,0),MATCH((CUADRO!F$5&amp;$E250),'Hoja de Trabajo para listado'!$AB$151:$BA$151,0)),0)+IFERROR(INDEX('Hoja de Trabajo para listado'!$BC$155:$CB$1048576,MATCH($A250,'Hoja de Trabajo para listado'!$BC$155:$BC$1048576,0),MATCH((CUADRO!F$5&amp;$E250),'Hoja de Trabajo para listado'!$BC$151:$CB$151,0)),0)+IFERROR(INDEX('Hoja de Trabajo para listado'!$DE$153:$DG$274,MATCH($A250,'Hoja de Trabajo para listado'!$DE$153:$DE$1048576,0),MATCH((CUADRO!F$5&amp;$E250),'Hoja de Trabajo para listado'!$DE$151:$DG$151,0)),0)+IFERROR(INDEX('Hoja de Trabajo para listado'!$CD$155:$DC$1048576,MATCH($A250,'Hoja de Trabajo para listado'!$CD$155:$CD$1048576,0),MATCH((CUADRO!F$5&amp;$E250),'Hoja de Trabajo para listado'!$CD$151:$DC$151,0)),0)</f>
        <v>0</v>
      </c>
      <c r="G250" s="243">
        <f ca="1">+IFERROR(INDEX('Hoja de Trabajo para listado'!$A$155:$Z$1048576,MATCH($A250,'Hoja de Trabajo para listado'!$A$155:$A$1048576,0),MATCH((CUADRO!G$5&amp;$E250),'Hoja de Trabajo para listado'!$A$151:$Z$151,0)),0)+IFERROR(INDEX('Hoja de Trabajo para listado'!$AB$155:$BA$1048576,MATCH($A250,'Hoja de Trabajo para listado'!$AB$155:$AB$1048576,0),MATCH((CUADRO!G$5&amp;$E250),'Hoja de Trabajo para listado'!$AB$151:$BA$151,0)),0)+IFERROR(INDEX('Hoja de Trabajo para listado'!$BC$155:$CB$1048576,MATCH($A250,'Hoja de Trabajo para listado'!$BC$155:$BC$1048576,0),MATCH((CUADRO!G$5&amp;$E250),'Hoja de Trabajo para listado'!$BC$151:$CB$151,0)),0)+IFERROR(INDEX('Hoja de Trabajo para listado'!$DE$153:$DG$274,MATCH($A250,'Hoja de Trabajo para listado'!$DE$153:$DE$1048576,0),MATCH((CUADRO!G$5&amp;$E250),'Hoja de Trabajo para listado'!$DE$151:$DG$151,0)),0)+IFERROR(INDEX('Hoja de Trabajo para listado'!$CD$155:$DC$1048576,MATCH($A250,'Hoja de Trabajo para listado'!$CD$155:$CD$1048576,0),MATCH((CUADRO!G$5&amp;$E250),'Hoja de Trabajo para listado'!$CD$151:$DC$151,0)),0)</f>
        <v>0</v>
      </c>
      <c r="H250" s="243">
        <f ca="1">+IFERROR(INDEX('Hoja de Trabajo para listado'!$A$155:$Z$1048576,MATCH($A250,'Hoja de Trabajo para listado'!$A$155:$A$1048576,0),MATCH((CUADRO!H$5&amp;$E250),'Hoja de Trabajo para listado'!$A$151:$Z$151,0)),0)+IFERROR(INDEX('Hoja de Trabajo para listado'!$AB$155:$BA$1048576,MATCH($A250,'Hoja de Trabajo para listado'!$AB$155:$AB$1048576,0),MATCH((CUADRO!H$5&amp;$E250),'Hoja de Trabajo para listado'!$AB$151:$BA$151,0)),0)+IFERROR(INDEX('Hoja de Trabajo para listado'!$BC$155:$CB$1048576,MATCH($A250,'Hoja de Trabajo para listado'!$BC$155:$BC$1048576,0),MATCH((CUADRO!H$5&amp;$E250),'Hoja de Trabajo para listado'!$BC$151:$CB$151,0)),0)+IFERROR(INDEX('Hoja de Trabajo para listado'!$DE$153:$DG$274,MATCH($A250,'Hoja de Trabajo para listado'!$DE$153:$DE$1048576,0),MATCH((CUADRO!H$5&amp;$E250),'Hoja de Trabajo para listado'!$DE$151:$DG$151,0)),0)+IFERROR(INDEX('Hoja de Trabajo para listado'!$CD$155:$DC$1048576,MATCH($A250,'Hoja de Trabajo para listado'!$CD$155:$CD$1048576,0),MATCH((CUADRO!H$5&amp;$E250),'Hoja de Trabajo para listado'!$CD$151:$DC$151,0)),0)</f>
        <v>0</v>
      </c>
      <c r="I250" s="243">
        <f ca="1">+IFERROR(INDEX('Hoja de Trabajo para listado'!$A$155:$Z$1048576,MATCH($A250,'Hoja de Trabajo para listado'!$A$155:$A$1048576,0),MATCH((CUADRO!I$5&amp;$E250),'Hoja de Trabajo para listado'!$A$151:$Z$151,0)),0)+IFERROR(INDEX('Hoja de Trabajo para listado'!$AB$155:$BA$1048576,MATCH($A250,'Hoja de Trabajo para listado'!$AB$155:$AB$1048576,0),MATCH((CUADRO!I$5&amp;$E250),'Hoja de Trabajo para listado'!$AB$151:$BA$151,0)),0)+IFERROR(INDEX('Hoja de Trabajo para listado'!$BC$155:$CB$1048576,MATCH($A250,'Hoja de Trabajo para listado'!$BC$155:$BC$1048576,0),MATCH((CUADRO!I$5&amp;$E250),'Hoja de Trabajo para listado'!$BC$151:$CB$151,0)),0)+IFERROR(INDEX('Hoja de Trabajo para listado'!$DE$153:$DG$274,MATCH($A250,'Hoja de Trabajo para listado'!$DE$153:$DE$1048576,0),MATCH((CUADRO!I$5&amp;$E250),'Hoja de Trabajo para listado'!$DE$151:$DG$151,0)),0)+IFERROR(INDEX('Hoja de Trabajo para listado'!$CD$155:$DC$1048576,MATCH($A250,'Hoja de Trabajo para listado'!$CD$155:$CD$1048576,0),MATCH((CUADRO!I$5&amp;$E250),'Hoja de Trabajo para listado'!$CD$151:$DC$151,0)),0)</f>
        <v>0</v>
      </c>
      <c r="J250" s="243">
        <f ca="1">+IFERROR(INDEX('Hoja de Trabajo para listado'!$A$155:$Z$1048576,MATCH($A250,'Hoja de Trabajo para listado'!$A$155:$A$1048576,0),MATCH((CUADRO!J$5&amp;$E250),'Hoja de Trabajo para listado'!$A$151:$Z$151,0)),0)+IFERROR(INDEX('Hoja de Trabajo para listado'!$AB$155:$BA$1048576,MATCH($A250,'Hoja de Trabajo para listado'!$AB$155:$AB$1048576,0),MATCH((CUADRO!J$5&amp;$E250),'Hoja de Trabajo para listado'!$AB$151:$BA$151,0)),0)+IFERROR(INDEX('Hoja de Trabajo para listado'!$BC$155:$CB$1048576,MATCH($A250,'Hoja de Trabajo para listado'!$BC$155:$BC$1048576,0),MATCH((CUADRO!J$5&amp;$E250),'Hoja de Trabajo para listado'!$BC$151:$CB$151,0)),0)+IFERROR(INDEX('Hoja de Trabajo para listado'!$DE$153:$DG$274,MATCH($A250,'Hoja de Trabajo para listado'!$DE$153:$DE$1048576,0),MATCH((CUADRO!J$5&amp;$E250),'Hoja de Trabajo para listado'!$DE$151:$DG$151,0)),0)+IFERROR(INDEX('Hoja de Trabajo para listado'!$CD$155:$DC$1048576,MATCH($A250,'Hoja de Trabajo para listado'!$CD$155:$CD$1048576,0),MATCH((CUADRO!J$5&amp;$E250),'Hoja de Trabajo para listado'!$CD$151:$DC$151,0)),0)</f>
        <v>0</v>
      </c>
      <c r="K250" s="243">
        <f ca="1">+IFERROR(INDEX('Hoja de Trabajo para listado'!$A$155:$Z$1048576,MATCH($A250,'Hoja de Trabajo para listado'!$A$155:$A$1048576,0),MATCH((CUADRO!K$5&amp;$E250),'Hoja de Trabajo para listado'!$A$151:$Z$151,0)),0)+IFERROR(INDEX('Hoja de Trabajo para listado'!$AB$155:$BA$1048576,MATCH($A250,'Hoja de Trabajo para listado'!$AB$155:$AB$1048576,0),MATCH((CUADRO!K$5&amp;$E250),'Hoja de Trabajo para listado'!$AB$151:$BA$151,0)),0)+IFERROR(INDEX('Hoja de Trabajo para listado'!$BC$155:$CB$1048576,MATCH($A250,'Hoja de Trabajo para listado'!$BC$155:$BC$1048576,0),MATCH((CUADRO!K$5&amp;$E250),'Hoja de Trabajo para listado'!$BC$151:$CB$151,0)),0)+IFERROR(INDEX('Hoja de Trabajo para listado'!$DE$153:$DG$274,MATCH($A250,'Hoja de Trabajo para listado'!$DE$153:$DE$1048576,0),MATCH((CUADRO!K$5&amp;$E250),'Hoja de Trabajo para listado'!$DE$151:$DG$151,0)),0)+IFERROR(INDEX('Hoja de Trabajo para listado'!$CD$155:$DC$1048576,MATCH($A250,'Hoja de Trabajo para listado'!$CD$155:$CD$1048576,0),MATCH((CUADRO!K$5&amp;$E250),'Hoja de Trabajo para listado'!$CD$151:$DC$151,0)),0)</f>
        <v>0</v>
      </c>
      <c r="L250" s="243">
        <f ca="1">+IFERROR(INDEX('Hoja de Trabajo para listado'!$A$155:$Z$1048576,MATCH($A250,'Hoja de Trabajo para listado'!$A$155:$A$1048576,0),MATCH((CUADRO!L$5&amp;$E250),'Hoja de Trabajo para listado'!$A$151:$Z$151,0)),0)+IFERROR(INDEX('Hoja de Trabajo para listado'!$AB$155:$BA$1048576,MATCH($A250,'Hoja de Trabajo para listado'!$AB$155:$AB$1048576,0),MATCH((CUADRO!L$5&amp;$E250),'Hoja de Trabajo para listado'!$AB$151:$BA$151,0)),0)+IFERROR(INDEX('Hoja de Trabajo para listado'!$BC$155:$CB$1048576,MATCH($A250,'Hoja de Trabajo para listado'!$BC$155:$BC$1048576,0),MATCH((CUADRO!L$5&amp;$E250),'Hoja de Trabajo para listado'!$BC$151:$CB$151,0)),0)+IFERROR(INDEX('Hoja de Trabajo para listado'!$DE$153:$DG$274,MATCH($A250,'Hoja de Trabajo para listado'!$DE$153:$DE$1048576,0),MATCH((CUADRO!L$5&amp;$E250),'Hoja de Trabajo para listado'!$DE$151:$DG$151,0)),0)+IFERROR(INDEX('Hoja de Trabajo para listado'!$CD$155:$DC$1048576,MATCH($A250,'Hoja de Trabajo para listado'!$CD$155:$CD$1048576,0),MATCH((CUADRO!L$5&amp;$E250),'Hoja de Trabajo para listado'!$CD$151:$DC$151,0)),0)</f>
        <v>0</v>
      </c>
      <c r="M250" s="243">
        <f ca="1">+IFERROR(INDEX('Hoja de Trabajo para listado'!$A$155:$Z$1048576,MATCH($A250,'Hoja de Trabajo para listado'!$A$155:$A$1048576,0),MATCH((CUADRO!M$5&amp;$E250),'Hoja de Trabajo para listado'!$A$151:$Z$151,0)),0)+IFERROR(INDEX('Hoja de Trabajo para listado'!$AB$155:$BA$1048576,MATCH($A250,'Hoja de Trabajo para listado'!$AB$155:$AB$1048576,0),MATCH((CUADRO!M$5&amp;$E250),'Hoja de Trabajo para listado'!$AB$151:$BA$151,0)),0)+IFERROR(INDEX('Hoja de Trabajo para listado'!$BC$155:$CB$1048576,MATCH($A250,'Hoja de Trabajo para listado'!$BC$155:$BC$1048576,0),MATCH((CUADRO!M$5&amp;$E250),'Hoja de Trabajo para listado'!$BC$151:$CB$151,0)),0)+IFERROR(INDEX('Hoja de Trabajo para listado'!$DE$153:$DG$274,MATCH($A250,'Hoja de Trabajo para listado'!$DE$153:$DE$1048576,0),MATCH((CUADRO!M$5&amp;$E250),'Hoja de Trabajo para listado'!$DE$151:$DG$151,0)),0)+IFERROR(INDEX('Hoja de Trabajo para listado'!$CD$155:$DC$1048576,MATCH($A250,'Hoja de Trabajo para listado'!$CD$155:$CD$1048576,0),MATCH((CUADRO!M$5&amp;$E250),'Hoja de Trabajo para listado'!$CD$151:$DC$151,0)),0)</f>
        <v>0</v>
      </c>
      <c r="N250" s="243">
        <f ca="1">+IFERROR(INDEX('Hoja de Trabajo para listado'!$A$155:$Z$1048576,MATCH($A250,'Hoja de Trabajo para listado'!$A$155:$A$1048576,0),MATCH((CUADRO!N$5&amp;$E250),'Hoja de Trabajo para listado'!$A$151:$Z$151,0)),0)+IFERROR(INDEX('Hoja de Trabajo para listado'!$AB$155:$BA$1048576,MATCH($A250,'Hoja de Trabajo para listado'!$AB$155:$AB$1048576,0),MATCH((CUADRO!N$5&amp;$E250),'Hoja de Trabajo para listado'!$AB$151:$BA$151,0)),0)+IFERROR(INDEX('Hoja de Trabajo para listado'!$BC$155:$CB$1048576,MATCH($A250,'Hoja de Trabajo para listado'!$BC$155:$BC$1048576,0),MATCH((CUADRO!N$5&amp;$E250),'Hoja de Trabajo para listado'!$BC$151:$CB$151,0)),0)+IFERROR(INDEX('Hoja de Trabajo para listado'!$DE$153:$DG$274,MATCH($A250,'Hoja de Trabajo para listado'!$DE$153:$DE$1048576,0),MATCH((CUADRO!N$5&amp;$E250),'Hoja de Trabajo para listado'!$DE$151:$DG$151,0)),0)+IFERROR(INDEX('Hoja de Trabajo para listado'!$CD$155:$DC$1048576,MATCH($A250,'Hoja de Trabajo para listado'!$CD$155:$CD$1048576,0),MATCH((CUADRO!N$5&amp;$E250),'Hoja de Trabajo para listado'!$CD$151:$DC$151,0)),0)</f>
        <v>0</v>
      </c>
      <c r="O250" s="243">
        <f ca="1">+IFERROR(INDEX('Hoja de Trabajo para listado'!$A$155:$Z$1048576,MATCH($A250,'Hoja de Trabajo para listado'!$A$155:$A$1048576,0),MATCH((CUADRO!O$5&amp;$E250),'Hoja de Trabajo para listado'!$A$151:$Z$151,0)),0)+IFERROR(INDEX('Hoja de Trabajo para listado'!$AB$155:$BA$1048576,MATCH($A250,'Hoja de Trabajo para listado'!$AB$155:$AB$1048576,0),MATCH((CUADRO!O$5&amp;$E250),'Hoja de Trabajo para listado'!$AB$151:$BA$151,0)),0)+IFERROR(INDEX('Hoja de Trabajo para listado'!$BC$155:$CB$1048576,MATCH($A250,'Hoja de Trabajo para listado'!$BC$155:$BC$1048576,0),MATCH((CUADRO!O$5&amp;$E250),'Hoja de Trabajo para listado'!$BC$151:$CB$151,0)),0)+IFERROR(INDEX('Hoja de Trabajo para listado'!$DE$153:$DG$274,MATCH($A250,'Hoja de Trabajo para listado'!$DE$153:$DE$1048576,0),MATCH((CUADRO!O$5&amp;$E250),'Hoja de Trabajo para listado'!$DE$151:$DG$151,0)),0)+IFERROR(INDEX('Hoja de Trabajo para listado'!$CD$155:$DC$1048576,MATCH($A250,'Hoja de Trabajo para listado'!$CD$155:$CD$1048576,0),MATCH((CUADRO!O$5&amp;$E250),'Hoja de Trabajo para listado'!$CD$151:$DC$151,0)),0)</f>
        <v>0</v>
      </c>
      <c r="P250" s="243">
        <f ca="1">+IFERROR(INDEX('Hoja de Trabajo para listado'!$A$155:$Z$1048576,MATCH($A250,'Hoja de Trabajo para listado'!$A$155:$A$1048576,0),MATCH((CUADRO!P$5&amp;$E250),'Hoja de Trabajo para listado'!$A$151:$Z$151,0)),0)+IFERROR(INDEX('Hoja de Trabajo para listado'!$AB$155:$BA$1048576,MATCH($A250,'Hoja de Trabajo para listado'!$AB$155:$AB$1048576,0),MATCH((CUADRO!P$5&amp;$E250),'Hoja de Trabajo para listado'!$AB$151:$BA$151,0)),0)+IFERROR(INDEX('Hoja de Trabajo para listado'!$BC$155:$CB$1048576,MATCH($A250,'Hoja de Trabajo para listado'!$BC$155:$BC$1048576,0),MATCH((CUADRO!P$5&amp;$E250),'Hoja de Trabajo para listado'!$BC$151:$CB$151,0)),0)+IFERROR(INDEX('Hoja de Trabajo para listado'!$DE$153:$DG$274,MATCH($A250,'Hoja de Trabajo para listado'!$DE$153:$DE$1048576,0),MATCH((CUADRO!P$5&amp;$E250),'Hoja de Trabajo para listado'!$DE$151:$DG$151,0)),0)+IFERROR(INDEX('Hoja de Trabajo para listado'!$CD$155:$DC$1048576,MATCH($A250,'Hoja de Trabajo para listado'!$CD$155:$CD$1048576,0),MATCH((CUADRO!P$5&amp;$E250),'Hoja de Trabajo para listado'!$CD$151:$DC$151,0)),0)</f>
        <v>0</v>
      </c>
      <c r="Q250" s="243">
        <f ca="1">+IFERROR(INDEX('Hoja de Trabajo para listado'!$A$155:$Z$1048576,MATCH($A250,'Hoja de Trabajo para listado'!$A$155:$A$1048576,0),MATCH((CUADRO!Q$5&amp;$E250),'Hoja de Trabajo para listado'!$A$151:$Z$151,0)),0)+IFERROR(INDEX('Hoja de Trabajo para listado'!$AB$155:$BA$1048576,MATCH($A250,'Hoja de Trabajo para listado'!$AB$155:$AB$1048576,0),MATCH((CUADRO!Q$5&amp;$E250),'Hoja de Trabajo para listado'!$AB$151:$BA$151,0)),0)+IFERROR(INDEX('Hoja de Trabajo para listado'!$BC$155:$CB$1048576,MATCH($A250,'Hoja de Trabajo para listado'!$BC$155:$BC$1048576,0),MATCH((CUADRO!Q$5&amp;$E250),'Hoja de Trabajo para listado'!$BC$151:$CB$151,0)),0)+IFERROR(INDEX('Hoja de Trabajo para listado'!$DE$153:$DG$274,MATCH($A250,'Hoja de Trabajo para listado'!$DE$153:$DE$1048576,0),MATCH((CUADRO!Q$5&amp;$E250),'Hoja de Trabajo para listado'!$DE$151:$DG$151,0)),0)+IFERROR(INDEX('Hoja de Trabajo para listado'!$CD$155:$DC$1048576,MATCH($A250,'Hoja de Trabajo para listado'!$CD$155:$CD$1048576,0),MATCH((CUADRO!Q$5&amp;$E250),'Hoja de Trabajo para listado'!$CD$151:$DC$151,0)),0)</f>
        <v>0</v>
      </c>
      <c r="R250" s="243">
        <f t="shared" ca="1" si="9"/>
        <v>0</v>
      </c>
      <c r="S250" s="243"/>
      <c r="T250" s="243">
        <f ca="1">+T251</f>
        <v>0</v>
      </c>
      <c r="U250" s="242">
        <f t="shared" si="10"/>
        <v>1</v>
      </c>
      <c r="V250" s="333" t="str">
        <f>+VLOOKUP(A250,bd_lista!$A$3:$E$590,5,FALSE)</f>
        <v>Instituciones Descentralizadas</v>
      </c>
      <c r="W250" s="391" t="str">
        <f>+V250</f>
        <v>Instituciones Descentralizadas</v>
      </c>
      <c r="X250" s="242">
        <v>78</v>
      </c>
      <c r="Y250" s="242" t="str">
        <f>+VLOOKUP(X250,bd_lista!$A$3:$C$590,3,FALSE)</f>
        <v>Ministerio de Hidrocarburos y Energías</v>
      </c>
      <c r="Z250" s="294">
        <f>+X250</f>
        <v>78</v>
      </c>
      <c r="AA250" s="319" t="str">
        <f>+Y250</f>
        <v>Ministerio de Hidrocarburos y Energías</v>
      </c>
    </row>
    <row r="251" spans="1:27" ht="15" hidden="1" customHeight="1">
      <c r="A251" s="32">
        <v>344</v>
      </c>
      <c r="B251" s="388"/>
      <c r="C251" s="333" t="str">
        <f>+VLOOKUP(A251,bd_lista!$A$3:$C$590,3,FALSE)</f>
        <v>Instituto Plurinacional de Estudio de Lenguas y Culturas</v>
      </c>
      <c r="D251" s="390"/>
      <c r="E251" s="333" t="s">
        <v>1305</v>
      </c>
      <c r="F251" s="245">
        <f ca="1">+IFERROR(INDEX('Hoja de Trabajo para listado'!$A$155:$Z$1048576,MATCH($A251,'Hoja de Trabajo para listado'!$A$155:$A$1048576,0),MATCH((CUADRO!F$5&amp;$E251),'Hoja de Trabajo para listado'!$A$151:$Z$151,0)),0)+IFERROR(INDEX('Hoja de Trabajo para listado'!$AB$155:$BA$1048576,MATCH($A251,'Hoja de Trabajo para listado'!$AB$155:$AB$1048576,0),MATCH((CUADRO!F$5&amp;$E251),'Hoja de Trabajo para listado'!$AB$151:$BA$151,0)),0)+IFERROR(INDEX('Hoja de Trabajo para listado'!$BC$155:$CB$1048576,MATCH($A251,'Hoja de Trabajo para listado'!$BC$155:$BC$1048576,0),MATCH((CUADRO!F$5&amp;$E251),'Hoja de Trabajo para listado'!$BC$151:$CB$151,0)),0)+IFERROR(INDEX('Hoja de Trabajo para listado'!$DE$153:$DG$274,MATCH($A251,'Hoja de Trabajo para listado'!$DE$153:$DE$1048576,0),MATCH((CUADRO!F$5&amp;$E251),'Hoja de Trabajo para listado'!$DE$151:$DG$151,0)),0)+IFERROR(INDEX('Hoja de Trabajo para listado'!$CD$155:$DC$1048576,MATCH($A251,'Hoja de Trabajo para listado'!$CD$155:$CD$1048576,0),MATCH((CUADRO!F$5&amp;$E251),'Hoja de Trabajo para listado'!$CD$151:$DC$151,0)),0)</f>
        <v>0</v>
      </c>
      <c r="G251" s="245">
        <f ca="1">+IFERROR(INDEX('Hoja de Trabajo para listado'!$A$155:$Z$1048576,MATCH($A251,'Hoja de Trabajo para listado'!$A$155:$A$1048576,0),MATCH((CUADRO!G$5&amp;$E251),'Hoja de Trabajo para listado'!$A$151:$Z$151,0)),0)+IFERROR(INDEX('Hoja de Trabajo para listado'!$AB$155:$BA$1048576,MATCH($A251,'Hoja de Trabajo para listado'!$AB$155:$AB$1048576,0),MATCH((CUADRO!G$5&amp;$E251),'Hoja de Trabajo para listado'!$AB$151:$BA$151,0)),0)+IFERROR(INDEX('Hoja de Trabajo para listado'!$BC$155:$CB$1048576,MATCH($A251,'Hoja de Trabajo para listado'!$BC$155:$BC$1048576,0),MATCH((CUADRO!G$5&amp;$E251),'Hoja de Trabajo para listado'!$BC$151:$CB$151,0)),0)+IFERROR(INDEX('Hoja de Trabajo para listado'!$DE$153:$DG$274,MATCH($A251,'Hoja de Trabajo para listado'!$DE$153:$DE$1048576,0),MATCH((CUADRO!G$5&amp;$E251),'Hoja de Trabajo para listado'!$DE$151:$DG$151,0)),0)+IFERROR(INDEX('Hoja de Trabajo para listado'!$CD$155:$DC$1048576,MATCH($A251,'Hoja de Trabajo para listado'!$CD$155:$CD$1048576,0),MATCH((CUADRO!G$5&amp;$E251),'Hoja de Trabajo para listado'!$CD$151:$DC$151,0)),0)</f>
        <v>0</v>
      </c>
      <c r="H251" s="245">
        <f ca="1">+IFERROR(INDEX('Hoja de Trabajo para listado'!$A$155:$Z$1048576,MATCH($A251,'Hoja de Trabajo para listado'!$A$155:$A$1048576,0),MATCH((CUADRO!H$5&amp;$E251),'Hoja de Trabajo para listado'!$A$151:$Z$151,0)),0)+IFERROR(INDEX('Hoja de Trabajo para listado'!$AB$155:$BA$1048576,MATCH($A251,'Hoja de Trabajo para listado'!$AB$155:$AB$1048576,0),MATCH((CUADRO!H$5&amp;$E251),'Hoja de Trabajo para listado'!$AB$151:$BA$151,0)),0)+IFERROR(INDEX('Hoja de Trabajo para listado'!$BC$155:$CB$1048576,MATCH($A251,'Hoja de Trabajo para listado'!$BC$155:$BC$1048576,0),MATCH((CUADRO!H$5&amp;$E251),'Hoja de Trabajo para listado'!$BC$151:$CB$151,0)),0)+IFERROR(INDEX('Hoja de Trabajo para listado'!$DE$153:$DG$274,MATCH($A251,'Hoja de Trabajo para listado'!$DE$153:$DE$1048576,0),MATCH((CUADRO!H$5&amp;$E251),'Hoja de Trabajo para listado'!$DE$151:$DG$151,0)),0)+IFERROR(INDEX('Hoja de Trabajo para listado'!$CD$155:$DC$1048576,MATCH($A251,'Hoja de Trabajo para listado'!$CD$155:$CD$1048576,0),MATCH((CUADRO!H$5&amp;$E251),'Hoja de Trabajo para listado'!$CD$151:$DC$151,0)),0)</f>
        <v>0</v>
      </c>
      <c r="I251" s="245">
        <f ca="1">+IFERROR(INDEX('Hoja de Trabajo para listado'!$A$155:$Z$1048576,MATCH($A251,'Hoja de Trabajo para listado'!$A$155:$A$1048576,0),MATCH((CUADRO!I$5&amp;$E251),'Hoja de Trabajo para listado'!$A$151:$Z$151,0)),0)+IFERROR(INDEX('Hoja de Trabajo para listado'!$AB$155:$BA$1048576,MATCH($A251,'Hoja de Trabajo para listado'!$AB$155:$AB$1048576,0),MATCH((CUADRO!I$5&amp;$E251),'Hoja de Trabajo para listado'!$AB$151:$BA$151,0)),0)+IFERROR(INDEX('Hoja de Trabajo para listado'!$BC$155:$CB$1048576,MATCH($A251,'Hoja de Trabajo para listado'!$BC$155:$BC$1048576,0),MATCH((CUADRO!I$5&amp;$E251),'Hoja de Trabajo para listado'!$BC$151:$CB$151,0)),0)+IFERROR(INDEX('Hoja de Trabajo para listado'!$DE$153:$DG$274,MATCH($A251,'Hoja de Trabajo para listado'!$DE$153:$DE$1048576,0),MATCH((CUADRO!I$5&amp;$E251),'Hoja de Trabajo para listado'!$DE$151:$DG$151,0)),0)+IFERROR(INDEX('Hoja de Trabajo para listado'!$CD$155:$DC$1048576,MATCH($A251,'Hoja de Trabajo para listado'!$CD$155:$CD$1048576,0),MATCH((CUADRO!I$5&amp;$E251),'Hoja de Trabajo para listado'!$CD$151:$DC$151,0)),0)</f>
        <v>0</v>
      </c>
      <c r="J251" s="245">
        <f ca="1">+IFERROR(INDEX('Hoja de Trabajo para listado'!$A$155:$Z$1048576,MATCH($A251,'Hoja de Trabajo para listado'!$A$155:$A$1048576,0),MATCH((CUADRO!J$5&amp;$E251),'Hoja de Trabajo para listado'!$A$151:$Z$151,0)),0)+IFERROR(INDEX('Hoja de Trabajo para listado'!$AB$155:$BA$1048576,MATCH($A251,'Hoja de Trabajo para listado'!$AB$155:$AB$1048576,0),MATCH((CUADRO!J$5&amp;$E251),'Hoja de Trabajo para listado'!$AB$151:$BA$151,0)),0)+IFERROR(INDEX('Hoja de Trabajo para listado'!$BC$155:$CB$1048576,MATCH($A251,'Hoja de Trabajo para listado'!$BC$155:$BC$1048576,0),MATCH((CUADRO!J$5&amp;$E251),'Hoja de Trabajo para listado'!$BC$151:$CB$151,0)),0)+IFERROR(INDEX('Hoja de Trabajo para listado'!$DE$153:$DG$274,MATCH($A251,'Hoja de Trabajo para listado'!$DE$153:$DE$1048576,0),MATCH((CUADRO!J$5&amp;$E251),'Hoja de Trabajo para listado'!$DE$151:$DG$151,0)),0)+IFERROR(INDEX('Hoja de Trabajo para listado'!$CD$155:$DC$1048576,MATCH($A251,'Hoja de Trabajo para listado'!$CD$155:$CD$1048576,0),MATCH((CUADRO!J$5&amp;$E251),'Hoja de Trabajo para listado'!$CD$151:$DC$151,0)),0)</f>
        <v>0</v>
      </c>
      <c r="K251" s="245">
        <f ca="1">+IFERROR(INDEX('Hoja de Trabajo para listado'!$A$155:$Z$1048576,MATCH($A251,'Hoja de Trabajo para listado'!$A$155:$A$1048576,0),MATCH((CUADRO!K$5&amp;$E251),'Hoja de Trabajo para listado'!$A$151:$Z$151,0)),0)+IFERROR(INDEX('Hoja de Trabajo para listado'!$AB$155:$BA$1048576,MATCH($A251,'Hoja de Trabajo para listado'!$AB$155:$AB$1048576,0),MATCH((CUADRO!K$5&amp;$E251),'Hoja de Trabajo para listado'!$AB$151:$BA$151,0)),0)+IFERROR(INDEX('Hoja de Trabajo para listado'!$BC$155:$CB$1048576,MATCH($A251,'Hoja de Trabajo para listado'!$BC$155:$BC$1048576,0),MATCH((CUADRO!K$5&amp;$E251),'Hoja de Trabajo para listado'!$BC$151:$CB$151,0)),0)+IFERROR(INDEX('Hoja de Trabajo para listado'!$DE$153:$DG$274,MATCH($A251,'Hoja de Trabajo para listado'!$DE$153:$DE$1048576,0),MATCH((CUADRO!K$5&amp;$E251),'Hoja de Trabajo para listado'!$DE$151:$DG$151,0)),0)+IFERROR(INDEX('Hoja de Trabajo para listado'!$CD$155:$DC$1048576,MATCH($A251,'Hoja de Trabajo para listado'!$CD$155:$CD$1048576,0),MATCH((CUADRO!K$5&amp;$E251),'Hoja de Trabajo para listado'!$CD$151:$DC$151,0)),0)</f>
        <v>0</v>
      </c>
      <c r="L251" s="245">
        <f ca="1">+IFERROR(INDEX('Hoja de Trabajo para listado'!$A$155:$Z$1048576,MATCH($A251,'Hoja de Trabajo para listado'!$A$155:$A$1048576,0),MATCH((CUADRO!L$5&amp;$E251),'Hoja de Trabajo para listado'!$A$151:$Z$151,0)),0)+IFERROR(INDEX('Hoja de Trabajo para listado'!$AB$155:$BA$1048576,MATCH($A251,'Hoja de Trabajo para listado'!$AB$155:$AB$1048576,0),MATCH((CUADRO!L$5&amp;$E251),'Hoja de Trabajo para listado'!$AB$151:$BA$151,0)),0)+IFERROR(INDEX('Hoja de Trabajo para listado'!$BC$155:$CB$1048576,MATCH($A251,'Hoja de Trabajo para listado'!$BC$155:$BC$1048576,0),MATCH((CUADRO!L$5&amp;$E251),'Hoja de Trabajo para listado'!$BC$151:$CB$151,0)),0)+IFERROR(INDEX('Hoja de Trabajo para listado'!$DE$153:$DG$274,MATCH($A251,'Hoja de Trabajo para listado'!$DE$153:$DE$1048576,0),MATCH((CUADRO!L$5&amp;$E251),'Hoja de Trabajo para listado'!$DE$151:$DG$151,0)),0)+IFERROR(INDEX('Hoja de Trabajo para listado'!$CD$155:$DC$1048576,MATCH($A251,'Hoja de Trabajo para listado'!$CD$155:$CD$1048576,0),MATCH((CUADRO!L$5&amp;$E251),'Hoja de Trabajo para listado'!$CD$151:$DC$151,0)),0)</f>
        <v>0</v>
      </c>
      <c r="M251" s="245">
        <f ca="1">+IFERROR(INDEX('Hoja de Trabajo para listado'!$A$155:$Z$1048576,MATCH($A251,'Hoja de Trabajo para listado'!$A$155:$A$1048576,0),MATCH((CUADRO!M$5&amp;$E251),'Hoja de Trabajo para listado'!$A$151:$Z$151,0)),0)+IFERROR(INDEX('Hoja de Trabajo para listado'!$AB$155:$BA$1048576,MATCH($A251,'Hoja de Trabajo para listado'!$AB$155:$AB$1048576,0),MATCH((CUADRO!M$5&amp;$E251),'Hoja de Trabajo para listado'!$AB$151:$BA$151,0)),0)+IFERROR(INDEX('Hoja de Trabajo para listado'!$BC$155:$CB$1048576,MATCH($A251,'Hoja de Trabajo para listado'!$BC$155:$BC$1048576,0),MATCH((CUADRO!M$5&amp;$E251),'Hoja de Trabajo para listado'!$BC$151:$CB$151,0)),0)+IFERROR(INDEX('Hoja de Trabajo para listado'!$DE$153:$DG$274,MATCH($A251,'Hoja de Trabajo para listado'!$DE$153:$DE$1048576,0),MATCH((CUADRO!M$5&amp;$E251),'Hoja de Trabajo para listado'!$DE$151:$DG$151,0)),0)+IFERROR(INDEX('Hoja de Trabajo para listado'!$CD$155:$DC$1048576,MATCH($A251,'Hoja de Trabajo para listado'!$CD$155:$CD$1048576,0),MATCH((CUADRO!M$5&amp;$E251),'Hoja de Trabajo para listado'!$CD$151:$DC$151,0)),0)</f>
        <v>0</v>
      </c>
      <c r="N251" s="245">
        <f ca="1">+IFERROR(INDEX('Hoja de Trabajo para listado'!$A$155:$Z$1048576,MATCH($A251,'Hoja de Trabajo para listado'!$A$155:$A$1048576,0),MATCH((CUADRO!N$5&amp;$E251),'Hoja de Trabajo para listado'!$A$151:$Z$151,0)),0)+IFERROR(INDEX('Hoja de Trabajo para listado'!$AB$155:$BA$1048576,MATCH($A251,'Hoja de Trabajo para listado'!$AB$155:$AB$1048576,0),MATCH((CUADRO!N$5&amp;$E251),'Hoja de Trabajo para listado'!$AB$151:$BA$151,0)),0)+IFERROR(INDEX('Hoja de Trabajo para listado'!$BC$155:$CB$1048576,MATCH($A251,'Hoja de Trabajo para listado'!$BC$155:$BC$1048576,0),MATCH((CUADRO!N$5&amp;$E251),'Hoja de Trabajo para listado'!$BC$151:$CB$151,0)),0)+IFERROR(INDEX('Hoja de Trabajo para listado'!$DE$153:$DG$274,MATCH($A251,'Hoja de Trabajo para listado'!$DE$153:$DE$1048576,0),MATCH((CUADRO!N$5&amp;$E251),'Hoja de Trabajo para listado'!$DE$151:$DG$151,0)),0)+IFERROR(INDEX('Hoja de Trabajo para listado'!$CD$155:$DC$1048576,MATCH($A251,'Hoja de Trabajo para listado'!$CD$155:$CD$1048576,0),MATCH((CUADRO!N$5&amp;$E251),'Hoja de Trabajo para listado'!$CD$151:$DC$151,0)),0)</f>
        <v>0</v>
      </c>
      <c r="O251" s="245">
        <f ca="1">+IFERROR(INDEX('Hoja de Trabajo para listado'!$A$155:$Z$1048576,MATCH($A251,'Hoja de Trabajo para listado'!$A$155:$A$1048576,0),MATCH((CUADRO!O$5&amp;$E251),'Hoja de Trabajo para listado'!$A$151:$Z$151,0)),0)+IFERROR(INDEX('Hoja de Trabajo para listado'!$AB$155:$BA$1048576,MATCH($A251,'Hoja de Trabajo para listado'!$AB$155:$AB$1048576,0),MATCH((CUADRO!O$5&amp;$E251),'Hoja de Trabajo para listado'!$AB$151:$BA$151,0)),0)+IFERROR(INDEX('Hoja de Trabajo para listado'!$BC$155:$CB$1048576,MATCH($A251,'Hoja de Trabajo para listado'!$BC$155:$BC$1048576,0),MATCH((CUADRO!O$5&amp;$E251),'Hoja de Trabajo para listado'!$BC$151:$CB$151,0)),0)+IFERROR(INDEX('Hoja de Trabajo para listado'!$DE$153:$DG$274,MATCH($A251,'Hoja de Trabajo para listado'!$DE$153:$DE$1048576,0),MATCH((CUADRO!O$5&amp;$E251),'Hoja de Trabajo para listado'!$DE$151:$DG$151,0)),0)+IFERROR(INDEX('Hoja de Trabajo para listado'!$CD$155:$DC$1048576,MATCH($A251,'Hoja de Trabajo para listado'!$CD$155:$CD$1048576,0),MATCH((CUADRO!O$5&amp;$E251),'Hoja de Trabajo para listado'!$CD$151:$DC$151,0)),0)</f>
        <v>0</v>
      </c>
      <c r="P251" s="245">
        <f ca="1">+IFERROR(INDEX('Hoja de Trabajo para listado'!$A$155:$Z$1048576,MATCH($A251,'Hoja de Trabajo para listado'!$A$155:$A$1048576,0),MATCH((CUADRO!P$5&amp;$E251),'Hoja de Trabajo para listado'!$A$151:$Z$151,0)),0)+IFERROR(INDEX('Hoja de Trabajo para listado'!$AB$155:$BA$1048576,MATCH($A251,'Hoja de Trabajo para listado'!$AB$155:$AB$1048576,0),MATCH((CUADRO!P$5&amp;$E251),'Hoja de Trabajo para listado'!$AB$151:$BA$151,0)),0)+IFERROR(INDEX('Hoja de Trabajo para listado'!$BC$155:$CB$1048576,MATCH($A251,'Hoja de Trabajo para listado'!$BC$155:$BC$1048576,0),MATCH((CUADRO!P$5&amp;$E251),'Hoja de Trabajo para listado'!$BC$151:$CB$151,0)),0)+IFERROR(INDEX('Hoja de Trabajo para listado'!$DE$153:$DG$274,MATCH($A251,'Hoja de Trabajo para listado'!$DE$153:$DE$1048576,0),MATCH((CUADRO!P$5&amp;$E251),'Hoja de Trabajo para listado'!$DE$151:$DG$151,0)),0)+IFERROR(INDEX('Hoja de Trabajo para listado'!$CD$155:$DC$1048576,MATCH($A251,'Hoja de Trabajo para listado'!$CD$155:$CD$1048576,0),MATCH((CUADRO!P$5&amp;$E251),'Hoja de Trabajo para listado'!$CD$151:$DC$151,0)),0)</f>
        <v>0</v>
      </c>
      <c r="Q251" s="245">
        <f ca="1">+IFERROR(INDEX('Hoja de Trabajo para listado'!$A$155:$Z$1048576,MATCH($A251,'Hoja de Trabajo para listado'!$A$155:$A$1048576,0),MATCH((CUADRO!Q$5&amp;$E251),'Hoja de Trabajo para listado'!$A$151:$Z$151,0)),0)+IFERROR(INDEX('Hoja de Trabajo para listado'!$AB$155:$BA$1048576,MATCH($A251,'Hoja de Trabajo para listado'!$AB$155:$AB$1048576,0),MATCH((CUADRO!Q$5&amp;$E251),'Hoja de Trabajo para listado'!$AB$151:$BA$151,0)),0)+IFERROR(INDEX('Hoja de Trabajo para listado'!$BC$155:$CB$1048576,MATCH($A251,'Hoja de Trabajo para listado'!$BC$155:$BC$1048576,0),MATCH((CUADRO!Q$5&amp;$E251),'Hoja de Trabajo para listado'!$BC$151:$CB$151,0)),0)+IFERROR(INDEX('Hoja de Trabajo para listado'!$DE$153:$DG$274,MATCH($A251,'Hoja de Trabajo para listado'!$DE$153:$DE$1048576,0),MATCH((CUADRO!Q$5&amp;$E251),'Hoja de Trabajo para listado'!$DE$151:$DG$151,0)),0)+IFERROR(INDEX('Hoja de Trabajo para listado'!$CD$155:$DC$1048576,MATCH($A251,'Hoja de Trabajo para listado'!$CD$155:$CD$1048576,0),MATCH((CUADRO!Q$5&amp;$E251),'Hoja de Trabajo para listado'!$CD$151:$DC$151,0)),0)</f>
        <v>0</v>
      </c>
      <c r="R251" s="245">
        <f t="shared" ca="1" si="9"/>
        <v>0</v>
      </c>
      <c r="S251" s="245">
        <f ca="1">+R250+R251</f>
        <v>0</v>
      </c>
      <c r="T251" s="245">
        <f ca="1">+S251</f>
        <v>0</v>
      </c>
      <c r="U251" s="244">
        <f t="shared" si="10"/>
        <v>2</v>
      </c>
      <c r="V251" s="333" t="str">
        <f>+VLOOKUP(A251,bd_lista!$A$3:$E$590,5,FALSE)</f>
        <v>Instituciones Descentralizadas</v>
      </c>
      <c r="W251" s="392"/>
      <c r="X251" s="242">
        <v>78</v>
      </c>
      <c r="Y251" s="242" t="str">
        <f>+VLOOKUP(X251,bd_lista!$A$3:$C$590,3,FALSE)</f>
        <v>Ministerio de Hidrocarburos y Energías</v>
      </c>
      <c r="Z251" s="292"/>
      <c r="AA251" s="321"/>
    </row>
    <row r="252" spans="1:27" customFormat="1" ht="15" hidden="1" customHeight="1">
      <c r="A252" s="251">
        <v>345</v>
      </c>
      <c r="B252" s="387">
        <f>+A252</f>
        <v>345</v>
      </c>
      <c r="C252" s="247" t="str">
        <f>+VLOOKUP(A252,bd_lista!$A$3:$C$590,3,FALSE)</f>
        <v>Mutual de Servicios al Policía</v>
      </c>
      <c r="D252" s="389" t="str">
        <f>+C252</f>
        <v>Mutual de Servicios al Policía</v>
      </c>
      <c r="E252" s="247" t="s">
        <v>1304</v>
      </c>
      <c r="F252" s="243">
        <f ca="1">+IFERROR(INDEX('Hoja de Trabajo para listado'!$A$155:$Z$1048576,MATCH($A252,'Hoja de Trabajo para listado'!$A$155:$A$1048576,0),MATCH((CUADRO!F$5&amp;$E252),'Hoja de Trabajo para listado'!$A$151:$Z$151,0)),0)+IFERROR(INDEX('Hoja de Trabajo para listado'!$AB$155:$BA$1048576,MATCH($A252,'Hoja de Trabajo para listado'!$AB$155:$AB$1048576,0),MATCH((CUADRO!F$5&amp;$E252),'Hoja de Trabajo para listado'!$AB$151:$BA$151,0)),0)+IFERROR(INDEX('Hoja de Trabajo para listado'!$BC$155:$CB$1048576,MATCH($A252,'Hoja de Trabajo para listado'!$BC$155:$BC$1048576,0),MATCH((CUADRO!F$5&amp;$E252),'Hoja de Trabajo para listado'!$BC$151:$CB$151,0)),0)+IFERROR(INDEX('Hoja de Trabajo para listado'!$DE$153:$DG$274,MATCH($A252,'Hoja de Trabajo para listado'!$DE$153:$DE$1048576,0),MATCH((CUADRO!F$5&amp;$E252),'Hoja de Trabajo para listado'!$DE$151:$DG$151,0)),0)+IFERROR(INDEX('Hoja de Trabajo para listado'!$CD$155:$DC$1048576,MATCH($A252,'Hoja de Trabajo para listado'!$CD$155:$CD$1048576,0),MATCH((CUADRO!F$5&amp;$E252),'Hoja de Trabajo para listado'!$CD$151:$DC$151,0)),0)</f>
        <v>0</v>
      </c>
      <c r="G252" s="243">
        <f ca="1">+IFERROR(INDEX('Hoja de Trabajo para listado'!$A$155:$Z$1048576,MATCH($A252,'Hoja de Trabajo para listado'!$A$155:$A$1048576,0),MATCH((CUADRO!G$5&amp;$E252),'Hoja de Trabajo para listado'!$A$151:$Z$151,0)),0)+IFERROR(INDEX('Hoja de Trabajo para listado'!$AB$155:$BA$1048576,MATCH($A252,'Hoja de Trabajo para listado'!$AB$155:$AB$1048576,0),MATCH((CUADRO!G$5&amp;$E252),'Hoja de Trabajo para listado'!$AB$151:$BA$151,0)),0)+IFERROR(INDEX('Hoja de Trabajo para listado'!$BC$155:$CB$1048576,MATCH($A252,'Hoja de Trabajo para listado'!$BC$155:$BC$1048576,0),MATCH((CUADRO!G$5&amp;$E252),'Hoja de Trabajo para listado'!$BC$151:$CB$151,0)),0)+IFERROR(INDEX('Hoja de Trabajo para listado'!$DE$153:$DG$274,MATCH($A252,'Hoja de Trabajo para listado'!$DE$153:$DE$1048576,0),MATCH((CUADRO!G$5&amp;$E252),'Hoja de Trabajo para listado'!$DE$151:$DG$151,0)),0)+IFERROR(INDEX('Hoja de Trabajo para listado'!$CD$155:$DC$1048576,MATCH($A252,'Hoja de Trabajo para listado'!$CD$155:$CD$1048576,0),MATCH((CUADRO!G$5&amp;$E252),'Hoja de Trabajo para listado'!$CD$151:$DC$151,0)),0)</f>
        <v>0</v>
      </c>
      <c r="H252" s="243">
        <f ca="1">+IFERROR(INDEX('Hoja de Trabajo para listado'!$A$155:$Z$1048576,MATCH($A252,'Hoja de Trabajo para listado'!$A$155:$A$1048576,0),MATCH((CUADRO!H$5&amp;$E252),'Hoja de Trabajo para listado'!$A$151:$Z$151,0)),0)+IFERROR(INDEX('Hoja de Trabajo para listado'!$AB$155:$BA$1048576,MATCH($A252,'Hoja de Trabajo para listado'!$AB$155:$AB$1048576,0),MATCH((CUADRO!H$5&amp;$E252),'Hoja de Trabajo para listado'!$AB$151:$BA$151,0)),0)+IFERROR(INDEX('Hoja de Trabajo para listado'!$BC$155:$CB$1048576,MATCH($A252,'Hoja de Trabajo para listado'!$BC$155:$BC$1048576,0),MATCH((CUADRO!H$5&amp;$E252),'Hoja de Trabajo para listado'!$BC$151:$CB$151,0)),0)+IFERROR(INDEX('Hoja de Trabajo para listado'!$DE$153:$DG$274,MATCH($A252,'Hoja de Trabajo para listado'!$DE$153:$DE$1048576,0),MATCH((CUADRO!H$5&amp;$E252),'Hoja de Trabajo para listado'!$DE$151:$DG$151,0)),0)+IFERROR(INDEX('Hoja de Trabajo para listado'!$CD$155:$DC$1048576,MATCH($A252,'Hoja de Trabajo para listado'!$CD$155:$CD$1048576,0),MATCH((CUADRO!H$5&amp;$E252),'Hoja de Trabajo para listado'!$CD$151:$DC$151,0)),0)</f>
        <v>0</v>
      </c>
      <c r="I252" s="243">
        <f ca="1">+IFERROR(INDEX('Hoja de Trabajo para listado'!$A$155:$Z$1048576,MATCH($A252,'Hoja de Trabajo para listado'!$A$155:$A$1048576,0),MATCH((CUADRO!I$5&amp;$E252),'Hoja de Trabajo para listado'!$A$151:$Z$151,0)),0)+IFERROR(INDEX('Hoja de Trabajo para listado'!$AB$155:$BA$1048576,MATCH($A252,'Hoja de Trabajo para listado'!$AB$155:$AB$1048576,0),MATCH((CUADRO!I$5&amp;$E252),'Hoja de Trabajo para listado'!$AB$151:$BA$151,0)),0)+IFERROR(INDEX('Hoja de Trabajo para listado'!$BC$155:$CB$1048576,MATCH($A252,'Hoja de Trabajo para listado'!$BC$155:$BC$1048576,0),MATCH((CUADRO!I$5&amp;$E252),'Hoja de Trabajo para listado'!$BC$151:$CB$151,0)),0)+IFERROR(INDEX('Hoja de Trabajo para listado'!$DE$153:$DG$274,MATCH($A252,'Hoja de Trabajo para listado'!$DE$153:$DE$1048576,0),MATCH((CUADRO!I$5&amp;$E252),'Hoja de Trabajo para listado'!$DE$151:$DG$151,0)),0)+IFERROR(INDEX('Hoja de Trabajo para listado'!$CD$155:$DC$1048576,MATCH($A252,'Hoja de Trabajo para listado'!$CD$155:$CD$1048576,0),MATCH((CUADRO!I$5&amp;$E252),'Hoja de Trabajo para listado'!$CD$151:$DC$151,0)),0)</f>
        <v>0</v>
      </c>
      <c r="J252" s="243">
        <f ca="1">+IFERROR(INDEX('Hoja de Trabajo para listado'!$A$155:$Z$1048576,MATCH($A252,'Hoja de Trabajo para listado'!$A$155:$A$1048576,0),MATCH((CUADRO!J$5&amp;$E252),'Hoja de Trabajo para listado'!$A$151:$Z$151,0)),0)+IFERROR(INDEX('Hoja de Trabajo para listado'!$AB$155:$BA$1048576,MATCH($A252,'Hoja de Trabajo para listado'!$AB$155:$AB$1048576,0),MATCH((CUADRO!J$5&amp;$E252),'Hoja de Trabajo para listado'!$AB$151:$BA$151,0)),0)+IFERROR(INDEX('Hoja de Trabajo para listado'!$BC$155:$CB$1048576,MATCH($A252,'Hoja de Trabajo para listado'!$BC$155:$BC$1048576,0),MATCH((CUADRO!J$5&amp;$E252),'Hoja de Trabajo para listado'!$BC$151:$CB$151,0)),0)+IFERROR(INDEX('Hoja de Trabajo para listado'!$DE$153:$DG$274,MATCH($A252,'Hoja de Trabajo para listado'!$DE$153:$DE$1048576,0),MATCH((CUADRO!J$5&amp;$E252),'Hoja de Trabajo para listado'!$DE$151:$DG$151,0)),0)+IFERROR(INDEX('Hoja de Trabajo para listado'!$CD$155:$DC$1048576,MATCH($A252,'Hoja de Trabajo para listado'!$CD$155:$CD$1048576,0),MATCH((CUADRO!J$5&amp;$E252),'Hoja de Trabajo para listado'!$CD$151:$DC$151,0)),0)</f>
        <v>0</v>
      </c>
      <c r="K252" s="243">
        <f ca="1">+IFERROR(INDEX('Hoja de Trabajo para listado'!$A$155:$Z$1048576,MATCH($A252,'Hoja de Trabajo para listado'!$A$155:$A$1048576,0),MATCH((CUADRO!K$5&amp;$E252),'Hoja de Trabajo para listado'!$A$151:$Z$151,0)),0)+IFERROR(INDEX('Hoja de Trabajo para listado'!$AB$155:$BA$1048576,MATCH($A252,'Hoja de Trabajo para listado'!$AB$155:$AB$1048576,0),MATCH((CUADRO!K$5&amp;$E252),'Hoja de Trabajo para listado'!$AB$151:$BA$151,0)),0)+IFERROR(INDEX('Hoja de Trabajo para listado'!$BC$155:$CB$1048576,MATCH($A252,'Hoja de Trabajo para listado'!$BC$155:$BC$1048576,0),MATCH((CUADRO!K$5&amp;$E252),'Hoja de Trabajo para listado'!$BC$151:$CB$151,0)),0)+IFERROR(INDEX('Hoja de Trabajo para listado'!$DE$153:$DG$274,MATCH($A252,'Hoja de Trabajo para listado'!$DE$153:$DE$1048576,0),MATCH((CUADRO!K$5&amp;$E252),'Hoja de Trabajo para listado'!$DE$151:$DG$151,0)),0)+IFERROR(INDEX('Hoja de Trabajo para listado'!$CD$155:$DC$1048576,MATCH($A252,'Hoja de Trabajo para listado'!$CD$155:$CD$1048576,0),MATCH((CUADRO!K$5&amp;$E252),'Hoja de Trabajo para listado'!$CD$151:$DC$151,0)),0)</f>
        <v>0</v>
      </c>
      <c r="L252" s="243">
        <f ca="1">+IFERROR(INDEX('Hoja de Trabajo para listado'!$A$155:$Z$1048576,MATCH($A252,'Hoja de Trabajo para listado'!$A$155:$A$1048576,0),MATCH((CUADRO!L$5&amp;$E252),'Hoja de Trabajo para listado'!$A$151:$Z$151,0)),0)+IFERROR(INDEX('Hoja de Trabajo para listado'!$AB$155:$BA$1048576,MATCH($A252,'Hoja de Trabajo para listado'!$AB$155:$AB$1048576,0),MATCH((CUADRO!L$5&amp;$E252),'Hoja de Trabajo para listado'!$AB$151:$BA$151,0)),0)+IFERROR(INDEX('Hoja de Trabajo para listado'!$BC$155:$CB$1048576,MATCH($A252,'Hoja de Trabajo para listado'!$BC$155:$BC$1048576,0),MATCH((CUADRO!L$5&amp;$E252),'Hoja de Trabajo para listado'!$BC$151:$CB$151,0)),0)+IFERROR(INDEX('Hoja de Trabajo para listado'!$DE$153:$DG$274,MATCH($A252,'Hoja de Trabajo para listado'!$DE$153:$DE$1048576,0),MATCH((CUADRO!L$5&amp;$E252),'Hoja de Trabajo para listado'!$DE$151:$DG$151,0)),0)+IFERROR(INDEX('Hoja de Trabajo para listado'!$CD$155:$DC$1048576,MATCH($A252,'Hoja de Trabajo para listado'!$CD$155:$CD$1048576,0),MATCH((CUADRO!L$5&amp;$E252),'Hoja de Trabajo para listado'!$CD$151:$DC$151,0)),0)</f>
        <v>0</v>
      </c>
      <c r="M252" s="243">
        <f ca="1">+IFERROR(INDEX('Hoja de Trabajo para listado'!$A$155:$Z$1048576,MATCH($A252,'Hoja de Trabajo para listado'!$A$155:$A$1048576,0),MATCH((CUADRO!M$5&amp;$E252),'Hoja de Trabajo para listado'!$A$151:$Z$151,0)),0)+IFERROR(INDEX('Hoja de Trabajo para listado'!$AB$155:$BA$1048576,MATCH($A252,'Hoja de Trabajo para listado'!$AB$155:$AB$1048576,0),MATCH((CUADRO!M$5&amp;$E252),'Hoja de Trabajo para listado'!$AB$151:$BA$151,0)),0)+IFERROR(INDEX('Hoja de Trabajo para listado'!$BC$155:$CB$1048576,MATCH($A252,'Hoja de Trabajo para listado'!$BC$155:$BC$1048576,0),MATCH((CUADRO!M$5&amp;$E252),'Hoja de Trabajo para listado'!$BC$151:$CB$151,0)),0)+IFERROR(INDEX('Hoja de Trabajo para listado'!$DE$153:$DG$274,MATCH($A252,'Hoja de Trabajo para listado'!$DE$153:$DE$1048576,0),MATCH((CUADRO!M$5&amp;$E252),'Hoja de Trabajo para listado'!$DE$151:$DG$151,0)),0)+IFERROR(INDEX('Hoja de Trabajo para listado'!$CD$155:$DC$1048576,MATCH($A252,'Hoja de Trabajo para listado'!$CD$155:$CD$1048576,0),MATCH((CUADRO!M$5&amp;$E252),'Hoja de Trabajo para listado'!$CD$151:$DC$151,0)),0)</f>
        <v>0</v>
      </c>
      <c r="N252" s="243">
        <f ca="1">+IFERROR(INDEX('Hoja de Trabajo para listado'!$A$155:$Z$1048576,MATCH($A252,'Hoja de Trabajo para listado'!$A$155:$A$1048576,0),MATCH((CUADRO!N$5&amp;$E252),'Hoja de Trabajo para listado'!$A$151:$Z$151,0)),0)+IFERROR(INDEX('Hoja de Trabajo para listado'!$AB$155:$BA$1048576,MATCH($A252,'Hoja de Trabajo para listado'!$AB$155:$AB$1048576,0),MATCH((CUADRO!N$5&amp;$E252),'Hoja de Trabajo para listado'!$AB$151:$BA$151,0)),0)+IFERROR(INDEX('Hoja de Trabajo para listado'!$BC$155:$CB$1048576,MATCH($A252,'Hoja de Trabajo para listado'!$BC$155:$BC$1048576,0),MATCH((CUADRO!N$5&amp;$E252),'Hoja de Trabajo para listado'!$BC$151:$CB$151,0)),0)+IFERROR(INDEX('Hoja de Trabajo para listado'!$DE$153:$DG$274,MATCH($A252,'Hoja de Trabajo para listado'!$DE$153:$DE$1048576,0),MATCH((CUADRO!N$5&amp;$E252),'Hoja de Trabajo para listado'!$DE$151:$DG$151,0)),0)+IFERROR(INDEX('Hoja de Trabajo para listado'!$CD$155:$DC$1048576,MATCH($A252,'Hoja de Trabajo para listado'!$CD$155:$CD$1048576,0),MATCH((CUADRO!N$5&amp;$E252),'Hoja de Trabajo para listado'!$CD$151:$DC$151,0)),0)</f>
        <v>0</v>
      </c>
      <c r="O252" s="243">
        <f ca="1">+IFERROR(INDEX('Hoja de Trabajo para listado'!$A$155:$Z$1048576,MATCH($A252,'Hoja de Trabajo para listado'!$A$155:$A$1048576,0),MATCH((CUADRO!O$5&amp;$E252),'Hoja de Trabajo para listado'!$A$151:$Z$151,0)),0)+IFERROR(INDEX('Hoja de Trabajo para listado'!$AB$155:$BA$1048576,MATCH($A252,'Hoja de Trabajo para listado'!$AB$155:$AB$1048576,0),MATCH((CUADRO!O$5&amp;$E252),'Hoja de Trabajo para listado'!$AB$151:$BA$151,0)),0)+IFERROR(INDEX('Hoja de Trabajo para listado'!$BC$155:$CB$1048576,MATCH($A252,'Hoja de Trabajo para listado'!$BC$155:$BC$1048576,0),MATCH((CUADRO!O$5&amp;$E252),'Hoja de Trabajo para listado'!$BC$151:$CB$151,0)),0)+IFERROR(INDEX('Hoja de Trabajo para listado'!$DE$153:$DG$274,MATCH($A252,'Hoja de Trabajo para listado'!$DE$153:$DE$1048576,0),MATCH((CUADRO!O$5&amp;$E252),'Hoja de Trabajo para listado'!$DE$151:$DG$151,0)),0)+IFERROR(INDEX('Hoja de Trabajo para listado'!$CD$155:$DC$1048576,MATCH($A252,'Hoja de Trabajo para listado'!$CD$155:$CD$1048576,0),MATCH((CUADRO!O$5&amp;$E252),'Hoja de Trabajo para listado'!$CD$151:$DC$151,0)),0)</f>
        <v>0</v>
      </c>
      <c r="P252" s="243">
        <f ca="1">+IFERROR(INDEX('Hoja de Trabajo para listado'!$A$155:$Z$1048576,MATCH($A252,'Hoja de Trabajo para listado'!$A$155:$A$1048576,0),MATCH((CUADRO!P$5&amp;$E252),'Hoja de Trabajo para listado'!$A$151:$Z$151,0)),0)+IFERROR(INDEX('Hoja de Trabajo para listado'!$AB$155:$BA$1048576,MATCH($A252,'Hoja de Trabajo para listado'!$AB$155:$AB$1048576,0),MATCH((CUADRO!P$5&amp;$E252),'Hoja de Trabajo para listado'!$AB$151:$BA$151,0)),0)+IFERROR(INDEX('Hoja de Trabajo para listado'!$BC$155:$CB$1048576,MATCH($A252,'Hoja de Trabajo para listado'!$BC$155:$BC$1048576,0),MATCH((CUADRO!P$5&amp;$E252),'Hoja de Trabajo para listado'!$BC$151:$CB$151,0)),0)+IFERROR(INDEX('Hoja de Trabajo para listado'!$DE$153:$DG$274,MATCH($A252,'Hoja de Trabajo para listado'!$DE$153:$DE$1048576,0),MATCH((CUADRO!P$5&amp;$E252),'Hoja de Trabajo para listado'!$DE$151:$DG$151,0)),0)+IFERROR(INDEX('Hoja de Trabajo para listado'!$CD$155:$DC$1048576,MATCH($A252,'Hoja de Trabajo para listado'!$CD$155:$CD$1048576,0),MATCH((CUADRO!P$5&amp;$E252),'Hoja de Trabajo para listado'!$CD$151:$DC$151,0)),0)</f>
        <v>0</v>
      </c>
      <c r="Q252" s="243">
        <f ca="1">+IFERROR(INDEX('Hoja de Trabajo para listado'!$A$155:$Z$1048576,MATCH($A252,'Hoja de Trabajo para listado'!$A$155:$A$1048576,0),MATCH((CUADRO!Q$5&amp;$E252),'Hoja de Trabajo para listado'!$A$151:$Z$151,0)),0)+IFERROR(INDEX('Hoja de Trabajo para listado'!$AB$155:$BA$1048576,MATCH($A252,'Hoja de Trabajo para listado'!$AB$155:$AB$1048576,0),MATCH((CUADRO!Q$5&amp;$E252),'Hoja de Trabajo para listado'!$AB$151:$BA$151,0)),0)+IFERROR(INDEX('Hoja de Trabajo para listado'!$BC$155:$CB$1048576,MATCH($A252,'Hoja de Trabajo para listado'!$BC$155:$BC$1048576,0),MATCH((CUADRO!Q$5&amp;$E252),'Hoja de Trabajo para listado'!$BC$151:$CB$151,0)),0)+IFERROR(INDEX('Hoja de Trabajo para listado'!$DE$153:$DG$274,MATCH($A252,'Hoja de Trabajo para listado'!$DE$153:$DE$1048576,0),MATCH((CUADRO!Q$5&amp;$E252),'Hoja de Trabajo para listado'!$DE$151:$DG$151,0)),0)+IFERROR(INDEX('Hoja de Trabajo para listado'!$CD$155:$DC$1048576,MATCH($A252,'Hoja de Trabajo para listado'!$CD$155:$CD$1048576,0),MATCH((CUADRO!Q$5&amp;$E252),'Hoja de Trabajo para listado'!$CD$151:$DC$151,0)),0)</f>
        <v>0</v>
      </c>
      <c r="R252" s="243">
        <f t="shared" ca="1" si="9"/>
        <v>0</v>
      </c>
      <c r="S252" s="243"/>
      <c r="T252" s="243">
        <f ca="1">+T253</f>
        <v>7362.27</v>
      </c>
      <c r="U252" s="242">
        <f t="shared" si="10"/>
        <v>1</v>
      </c>
      <c r="V252" s="333" t="str">
        <f>+VLOOKUP(A252,bd_lista!$A$3:$E$590,5,FALSE)</f>
        <v>Instituciones Descentralizadas</v>
      </c>
      <c r="W252" s="391" t="str">
        <f>+V252</f>
        <v>Instituciones Descentralizadas</v>
      </c>
      <c r="X252" s="242">
        <f>+VLOOKUP(A252,[4]Sheet1!$A$13:$D$744,4,FALSE)</f>
        <v>15</v>
      </c>
      <c r="Y252" s="242" t="str">
        <f>+VLOOKUP(X252,bd_lista!$A$3:$C$590,3,FALSE)</f>
        <v>Ministerio de Gobierno</v>
      </c>
      <c r="Z252" s="294">
        <f>+X252</f>
        <v>15</v>
      </c>
      <c r="AA252" s="319" t="str">
        <f>+Y252</f>
        <v>Ministerio de Gobierno</v>
      </c>
    </row>
    <row r="253" spans="1:27" customFormat="1" ht="15" hidden="1" customHeight="1">
      <c r="A253" s="32">
        <v>345</v>
      </c>
      <c r="B253" s="388"/>
      <c r="C253" s="333" t="str">
        <f>+VLOOKUP(A253,bd_lista!$A$3:$C$590,3,FALSE)</f>
        <v>Mutual de Servicios al Policía</v>
      </c>
      <c r="D253" s="390"/>
      <c r="E253" s="333" t="s">
        <v>1305</v>
      </c>
      <c r="F253" s="245">
        <f ca="1">+IFERROR(INDEX('Hoja de Trabajo para listado'!$A$155:$Z$1048576,MATCH($A253,'Hoja de Trabajo para listado'!$A$155:$A$1048576,0),MATCH((CUADRO!F$5&amp;$E253),'Hoja de Trabajo para listado'!$A$151:$Z$151,0)),0)+IFERROR(INDEX('Hoja de Trabajo para listado'!$AB$155:$BA$1048576,MATCH($A253,'Hoja de Trabajo para listado'!$AB$155:$AB$1048576,0),MATCH((CUADRO!F$5&amp;$E253),'Hoja de Trabajo para listado'!$AB$151:$BA$151,0)),0)+IFERROR(INDEX('Hoja de Trabajo para listado'!$BC$155:$CB$1048576,MATCH($A253,'Hoja de Trabajo para listado'!$BC$155:$BC$1048576,0),MATCH((CUADRO!F$5&amp;$E253),'Hoja de Trabajo para listado'!$BC$151:$CB$151,0)),0)+IFERROR(INDEX('Hoja de Trabajo para listado'!$DE$153:$DG$274,MATCH($A253,'Hoja de Trabajo para listado'!$DE$153:$DE$1048576,0),MATCH((CUADRO!F$5&amp;$E253),'Hoja de Trabajo para listado'!$DE$151:$DG$151,0)),0)+IFERROR(INDEX('Hoja de Trabajo para listado'!$CD$155:$DC$1048576,MATCH($A253,'Hoja de Trabajo para listado'!$CD$155:$CD$1048576,0),MATCH((CUADRO!F$5&amp;$E253),'Hoja de Trabajo para listado'!$CD$151:$DC$151,0)),0)</f>
        <v>0</v>
      </c>
      <c r="G253" s="245">
        <f ca="1">+IFERROR(INDEX('Hoja de Trabajo para listado'!$A$155:$Z$1048576,MATCH($A253,'Hoja de Trabajo para listado'!$A$155:$A$1048576,0),MATCH((CUADRO!G$5&amp;$E253),'Hoja de Trabajo para listado'!$A$151:$Z$151,0)),0)+IFERROR(INDEX('Hoja de Trabajo para listado'!$AB$155:$BA$1048576,MATCH($A253,'Hoja de Trabajo para listado'!$AB$155:$AB$1048576,0),MATCH((CUADRO!G$5&amp;$E253),'Hoja de Trabajo para listado'!$AB$151:$BA$151,0)),0)+IFERROR(INDEX('Hoja de Trabajo para listado'!$BC$155:$CB$1048576,MATCH($A253,'Hoja de Trabajo para listado'!$BC$155:$BC$1048576,0),MATCH((CUADRO!G$5&amp;$E253),'Hoja de Trabajo para listado'!$BC$151:$CB$151,0)),0)+IFERROR(INDEX('Hoja de Trabajo para listado'!$DE$153:$DG$274,MATCH($A253,'Hoja de Trabajo para listado'!$DE$153:$DE$1048576,0),MATCH((CUADRO!G$5&amp;$E253),'Hoja de Trabajo para listado'!$DE$151:$DG$151,0)),0)+IFERROR(INDEX('Hoja de Trabajo para listado'!$CD$155:$DC$1048576,MATCH($A253,'Hoja de Trabajo para listado'!$CD$155:$CD$1048576,0),MATCH((CUADRO!G$5&amp;$E253),'Hoja de Trabajo para listado'!$CD$151:$DC$151,0)),0)</f>
        <v>0</v>
      </c>
      <c r="H253" s="245">
        <f ca="1">+IFERROR(INDEX('Hoja de Trabajo para listado'!$A$155:$Z$1048576,MATCH($A253,'Hoja de Trabajo para listado'!$A$155:$A$1048576,0),MATCH((CUADRO!H$5&amp;$E253),'Hoja de Trabajo para listado'!$A$151:$Z$151,0)),0)+IFERROR(INDEX('Hoja de Trabajo para listado'!$AB$155:$BA$1048576,MATCH($A253,'Hoja de Trabajo para listado'!$AB$155:$AB$1048576,0),MATCH((CUADRO!H$5&amp;$E253),'Hoja de Trabajo para listado'!$AB$151:$BA$151,0)),0)+IFERROR(INDEX('Hoja de Trabajo para listado'!$BC$155:$CB$1048576,MATCH($A253,'Hoja de Trabajo para listado'!$BC$155:$BC$1048576,0),MATCH((CUADRO!H$5&amp;$E253),'Hoja de Trabajo para listado'!$BC$151:$CB$151,0)),0)+IFERROR(INDEX('Hoja de Trabajo para listado'!$DE$153:$DG$274,MATCH($A253,'Hoja de Trabajo para listado'!$DE$153:$DE$1048576,0),MATCH((CUADRO!H$5&amp;$E253),'Hoja de Trabajo para listado'!$DE$151:$DG$151,0)),0)+IFERROR(INDEX('Hoja de Trabajo para listado'!$CD$155:$DC$1048576,MATCH($A253,'Hoja de Trabajo para listado'!$CD$155:$CD$1048576,0),MATCH((CUADRO!H$5&amp;$E253),'Hoja de Trabajo para listado'!$CD$151:$DC$151,0)),0)</f>
        <v>0</v>
      </c>
      <c r="I253" s="245">
        <f ca="1">+IFERROR(INDEX('Hoja de Trabajo para listado'!$A$155:$Z$1048576,MATCH($A253,'Hoja de Trabajo para listado'!$A$155:$A$1048576,0),MATCH((CUADRO!I$5&amp;$E253),'Hoja de Trabajo para listado'!$A$151:$Z$151,0)),0)+IFERROR(INDEX('Hoja de Trabajo para listado'!$AB$155:$BA$1048576,MATCH($A253,'Hoja de Trabajo para listado'!$AB$155:$AB$1048576,0),MATCH((CUADRO!I$5&amp;$E253),'Hoja de Trabajo para listado'!$AB$151:$BA$151,0)),0)+IFERROR(INDEX('Hoja de Trabajo para listado'!$BC$155:$CB$1048576,MATCH($A253,'Hoja de Trabajo para listado'!$BC$155:$BC$1048576,0),MATCH((CUADRO!I$5&amp;$E253),'Hoja de Trabajo para listado'!$BC$151:$CB$151,0)),0)+IFERROR(INDEX('Hoja de Trabajo para listado'!$DE$153:$DG$274,MATCH($A253,'Hoja de Trabajo para listado'!$DE$153:$DE$1048576,0),MATCH((CUADRO!I$5&amp;$E253),'Hoja de Trabajo para listado'!$DE$151:$DG$151,0)),0)+IFERROR(INDEX('Hoja de Trabajo para listado'!$CD$155:$DC$1048576,MATCH($A253,'Hoja de Trabajo para listado'!$CD$155:$CD$1048576,0),MATCH((CUADRO!I$5&amp;$E253),'Hoja de Trabajo para listado'!$CD$151:$DC$151,0)),0)</f>
        <v>7362.27</v>
      </c>
      <c r="J253" s="245">
        <f ca="1">+IFERROR(INDEX('Hoja de Trabajo para listado'!$A$155:$Z$1048576,MATCH($A253,'Hoja de Trabajo para listado'!$A$155:$A$1048576,0),MATCH((CUADRO!J$5&amp;$E253),'Hoja de Trabajo para listado'!$A$151:$Z$151,0)),0)+IFERROR(INDEX('Hoja de Trabajo para listado'!$AB$155:$BA$1048576,MATCH($A253,'Hoja de Trabajo para listado'!$AB$155:$AB$1048576,0),MATCH((CUADRO!J$5&amp;$E253),'Hoja de Trabajo para listado'!$AB$151:$BA$151,0)),0)+IFERROR(INDEX('Hoja de Trabajo para listado'!$BC$155:$CB$1048576,MATCH($A253,'Hoja de Trabajo para listado'!$BC$155:$BC$1048576,0),MATCH((CUADRO!J$5&amp;$E253),'Hoja de Trabajo para listado'!$BC$151:$CB$151,0)),0)+IFERROR(INDEX('Hoja de Trabajo para listado'!$DE$153:$DG$274,MATCH($A253,'Hoja de Trabajo para listado'!$DE$153:$DE$1048576,0),MATCH((CUADRO!J$5&amp;$E253),'Hoja de Trabajo para listado'!$DE$151:$DG$151,0)),0)+IFERROR(INDEX('Hoja de Trabajo para listado'!$CD$155:$DC$1048576,MATCH($A253,'Hoja de Trabajo para listado'!$CD$155:$CD$1048576,0),MATCH((CUADRO!J$5&amp;$E253),'Hoja de Trabajo para listado'!$CD$151:$DC$151,0)),0)</f>
        <v>0</v>
      </c>
      <c r="K253" s="245">
        <f ca="1">+IFERROR(INDEX('Hoja de Trabajo para listado'!$A$155:$Z$1048576,MATCH($A253,'Hoja de Trabajo para listado'!$A$155:$A$1048576,0),MATCH((CUADRO!K$5&amp;$E253),'Hoja de Trabajo para listado'!$A$151:$Z$151,0)),0)+IFERROR(INDEX('Hoja de Trabajo para listado'!$AB$155:$BA$1048576,MATCH($A253,'Hoja de Trabajo para listado'!$AB$155:$AB$1048576,0),MATCH((CUADRO!K$5&amp;$E253),'Hoja de Trabajo para listado'!$AB$151:$BA$151,0)),0)+IFERROR(INDEX('Hoja de Trabajo para listado'!$BC$155:$CB$1048576,MATCH($A253,'Hoja de Trabajo para listado'!$BC$155:$BC$1048576,0),MATCH((CUADRO!K$5&amp;$E253),'Hoja de Trabajo para listado'!$BC$151:$CB$151,0)),0)+IFERROR(INDEX('Hoja de Trabajo para listado'!$DE$153:$DG$274,MATCH($A253,'Hoja de Trabajo para listado'!$DE$153:$DE$1048576,0),MATCH((CUADRO!K$5&amp;$E253),'Hoja de Trabajo para listado'!$DE$151:$DG$151,0)),0)+IFERROR(INDEX('Hoja de Trabajo para listado'!$CD$155:$DC$1048576,MATCH($A253,'Hoja de Trabajo para listado'!$CD$155:$CD$1048576,0),MATCH((CUADRO!K$5&amp;$E253),'Hoja de Trabajo para listado'!$CD$151:$DC$151,0)),0)</f>
        <v>0</v>
      </c>
      <c r="L253" s="245">
        <f ca="1">+IFERROR(INDEX('Hoja de Trabajo para listado'!$A$155:$Z$1048576,MATCH($A253,'Hoja de Trabajo para listado'!$A$155:$A$1048576,0),MATCH((CUADRO!L$5&amp;$E253),'Hoja de Trabajo para listado'!$A$151:$Z$151,0)),0)+IFERROR(INDEX('Hoja de Trabajo para listado'!$AB$155:$BA$1048576,MATCH($A253,'Hoja de Trabajo para listado'!$AB$155:$AB$1048576,0),MATCH((CUADRO!L$5&amp;$E253),'Hoja de Trabajo para listado'!$AB$151:$BA$151,0)),0)+IFERROR(INDEX('Hoja de Trabajo para listado'!$BC$155:$CB$1048576,MATCH($A253,'Hoja de Trabajo para listado'!$BC$155:$BC$1048576,0),MATCH((CUADRO!L$5&amp;$E253),'Hoja de Trabajo para listado'!$BC$151:$CB$151,0)),0)+IFERROR(INDEX('Hoja de Trabajo para listado'!$DE$153:$DG$274,MATCH($A253,'Hoja de Trabajo para listado'!$DE$153:$DE$1048576,0),MATCH((CUADRO!L$5&amp;$E253),'Hoja de Trabajo para listado'!$DE$151:$DG$151,0)),0)+IFERROR(INDEX('Hoja de Trabajo para listado'!$CD$155:$DC$1048576,MATCH($A253,'Hoja de Trabajo para listado'!$CD$155:$CD$1048576,0),MATCH((CUADRO!L$5&amp;$E253),'Hoja de Trabajo para listado'!$CD$151:$DC$151,0)),0)</f>
        <v>0</v>
      </c>
      <c r="M253" s="245">
        <f ca="1">+IFERROR(INDEX('Hoja de Trabajo para listado'!$A$155:$Z$1048576,MATCH($A253,'Hoja de Trabajo para listado'!$A$155:$A$1048576,0),MATCH((CUADRO!M$5&amp;$E253),'Hoja de Trabajo para listado'!$A$151:$Z$151,0)),0)+IFERROR(INDEX('Hoja de Trabajo para listado'!$AB$155:$BA$1048576,MATCH($A253,'Hoja de Trabajo para listado'!$AB$155:$AB$1048576,0),MATCH((CUADRO!M$5&amp;$E253),'Hoja de Trabajo para listado'!$AB$151:$BA$151,0)),0)+IFERROR(INDEX('Hoja de Trabajo para listado'!$BC$155:$CB$1048576,MATCH($A253,'Hoja de Trabajo para listado'!$BC$155:$BC$1048576,0),MATCH((CUADRO!M$5&amp;$E253),'Hoja de Trabajo para listado'!$BC$151:$CB$151,0)),0)+IFERROR(INDEX('Hoja de Trabajo para listado'!$DE$153:$DG$274,MATCH($A253,'Hoja de Trabajo para listado'!$DE$153:$DE$1048576,0),MATCH((CUADRO!M$5&amp;$E253),'Hoja de Trabajo para listado'!$DE$151:$DG$151,0)),0)+IFERROR(INDEX('Hoja de Trabajo para listado'!$CD$155:$DC$1048576,MATCH($A253,'Hoja de Trabajo para listado'!$CD$155:$CD$1048576,0),MATCH((CUADRO!M$5&amp;$E253),'Hoja de Trabajo para listado'!$CD$151:$DC$151,0)),0)</f>
        <v>0</v>
      </c>
      <c r="N253" s="245">
        <f ca="1">+IFERROR(INDEX('Hoja de Trabajo para listado'!$A$155:$Z$1048576,MATCH($A253,'Hoja de Trabajo para listado'!$A$155:$A$1048576,0),MATCH((CUADRO!N$5&amp;$E253),'Hoja de Trabajo para listado'!$A$151:$Z$151,0)),0)+IFERROR(INDEX('Hoja de Trabajo para listado'!$AB$155:$BA$1048576,MATCH($A253,'Hoja de Trabajo para listado'!$AB$155:$AB$1048576,0),MATCH((CUADRO!N$5&amp;$E253),'Hoja de Trabajo para listado'!$AB$151:$BA$151,0)),0)+IFERROR(INDEX('Hoja de Trabajo para listado'!$BC$155:$CB$1048576,MATCH($A253,'Hoja de Trabajo para listado'!$BC$155:$BC$1048576,0),MATCH((CUADRO!N$5&amp;$E253),'Hoja de Trabajo para listado'!$BC$151:$CB$151,0)),0)+IFERROR(INDEX('Hoja de Trabajo para listado'!$DE$153:$DG$274,MATCH($A253,'Hoja de Trabajo para listado'!$DE$153:$DE$1048576,0),MATCH((CUADRO!N$5&amp;$E253),'Hoja de Trabajo para listado'!$DE$151:$DG$151,0)),0)+IFERROR(INDEX('Hoja de Trabajo para listado'!$CD$155:$DC$1048576,MATCH($A253,'Hoja de Trabajo para listado'!$CD$155:$CD$1048576,0),MATCH((CUADRO!N$5&amp;$E253),'Hoja de Trabajo para listado'!$CD$151:$DC$151,0)),0)</f>
        <v>0</v>
      </c>
      <c r="O253" s="245">
        <f ca="1">+IFERROR(INDEX('Hoja de Trabajo para listado'!$A$155:$Z$1048576,MATCH($A253,'Hoja de Trabajo para listado'!$A$155:$A$1048576,0),MATCH((CUADRO!O$5&amp;$E253),'Hoja de Trabajo para listado'!$A$151:$Z$151,0)),0)+IFERROR(INDEX('Hoja de Trabajo para listado'!$AB$155:$BA$1048576,MATCH($A253,'Hoja de Trabajo para listado'!$AB$155:$AB$1048576,0),MATCH((CUADRO!O$5&amp;$E253),'Hoja de Trabajo para listado'!$AB$151:$BA$151,0)),0)+IFERROR(INDEX('Hoja de Trabajo para listado'!$BC$155:$CB$1048576,MATCH($A253,'Hoja de Trabajo para listado'!$BC$155:$BC$1048576,0),MATCH((CUADRO!O$5&amp;$E253),'Hoja de Trabajo para listado'!$BC$151:$CB$151,0)),0)+IFERROR(INDEX('Hoja de Trabajo para listado'!$DE$153:$DG$274,MATCH($A253,'Hoja de Trabajo para listado'!$DE$153:$DE$1048576,0),MATCH((CUADRO!O$5&amp;$E253),'Hoja de Trabajo para listado'!$DE$151:$DG$151,0)),0)+IFERROR(INDEX('Hoja de Trabajo para listado'!$CD$155:$DC$1048576,MATCH($A253,'Hoja de Trabajo para listado'!$CD$155:$CD$1048576,0),MATCH((CUADRO!O$5&amp;$E253),'Hoja de Trabajo para listado'!$CD$151:$DC$151,0)),0)</f>
        <v>0</v>
      </c>
      <c r="P253" s="245">
        <f ca="1">+IFERROR(INDEX('Hoja de Trabajo para listado'!$A$155:$Z$1048576,MATCH($A253,'Hoja de Trabajo para listado'!$A$155:$A$1048576,0),MATCH((CUADRO!P$5&amp;$E253),'Hoja de Trabajo para listado'!$A$151:$Z$151,0)),0)+IFERROR(INDEX('Hoja de Trabajo para listado'!$AB$155:$BA$1048576,MATCH($A253,'Hoja de Trabajo para listado'!$AB$155:$AB$1048576,0),MATCH((CUADRO!P$5&amp;$E253),'Hoja de Trabajo para listado'!$AB$151:$BA$151,0)),0)+IFERROR(INDEX('Hoja de Trabajo para listado'!$BC$155:$CB$1048576,MATCH($A253,'Hoja de Trabajo para listado'!$BC$155:$BC$1048576,0),MATCH((CUADRO!P$5&amp;$E253),'Hoja de Trabajo para listado'!$BC$151:$CB$151,0)),0)+IFERROR(INDEX('Hoja de Trabajo para listado'!$DE$153:$DG$274,MATCH($A253,'Hoja de Trabajo para listado'!$DE$153:$DE$1048576,0),MATCH((CUADRO!P$5&amp;$E253),'Hoja de Trabajo para listado'!$DE$151:$DG$151,0)),0)+IFERROR(INDEX('Hoja de Trabajo para listado'!$CD$155:$DC$1048576,MATCH($A253,'Hoja de Trabajo para listado'!$CD$155:$CD$1048576,0),MATCH((CUADRO!P$5&amp;$E253),'Hoja de Trabajo para listado'!$CD$151:$DC$151,0)),0)</f>
        <v>0</v>
      </c>
      <c r="Q253" s="245">
        <f ca="1">+IFERROR(INDEX('Hoja de Trabajo para listado'!$A$155:$Z$1048576,MATCH($A253,'Hoja de Trabajo para listado'!$A$155:$A$1048576,0),MATCH((CUADRO!Q$5&amp;$E253),'Hoja de Trabajo para listado'!$A$151:$Z$151,0)),0)+IFERROR(INDEX('Hoja de Trabajo para listado'!$AB$155:$BA$1048576,MATCH($A253,'Hoja de Trabajo para listado'!$AB$155:$AB$1048576,0),MATCH((CUADRO!Q$5&amp;$E253),'Hoja de Trabajo para listado'!$AB$151:$BA$151,0)),0)+IFERROR(INDEX('Hoja de Trabajo para listado'!$BC$155:$CB$1048576,MATCH($A253,'Hoja de Trabajo para listado'!$BC$155:$BC$1048576,0),MATCH((CUADRO!Q$5&amp;$E253),'Hoja de Trabajo para listado'!$BC$151:$CB$151,0)),0)+IFERROR(INDEX('Hoja de Trabajo para listado'!$DE$153:$DG$274,MATCH($A253,'Hoja de Trabajo para listado'!$DE$153:$DE$1048576,0),MATCH((CUADRO!Q$5&amp;$E253),'Hoja de Trabajo para listado'!$DE$151:$DG$151,0)),0)+IFERROR(INDEX('Hoja de Trabajo para listado'!$CD$155:$DC$1048576,MATCH($A253,'Hoja de Trabajo para listado'!$CD$155:$CD$1048576,0),MATCH((CUADRO!Q$5&amp;$E253),'Hoja de Trabajo para listado'!$CD$151:$DC$151,0)),0)</f>
        <v>0</v>
      </c>
      <c r="R253" s="245">
        <f t="shared" ca="1" si="9"/>
        <v>7362.27</v>
      </c>
      <c r="S253" s="245">
        <f ca="1">+R252+R253</f>
        <v>7362.27</v>
      </c>
      <c r="T253" s="245">
        <f ca="1">+S253</f>
        <v>7362.27</v>
      </c>
      <c r="U253" s="244">
        <f t="shared" si="10"/>
        <v>2</v>
      </c>
      <c r="V253" s="333" t="str">
        <f>+VLOOKUP(A253,bd_lista!$A$3:$E$590,5,FALSE)</f>
        <v>Instituciones Descentralizadas</v>
      </c>
      <c r="W253" s="392"/>
      <c r="X253" s="242">
        <f>+VLOOKUP(A253,[4]Sheet1!$A$13:$D$744,4,FALSE)</f>
        <v>15</v>
      </c>
      <c r="Y253" s="242" t="str">
        <f>+VLOOKUP(X253,bd_lista!$A$3:$C$590,3,FALSE)</f>
        <v>Ministerio de Gobierno</v>
      </c>
      <c r="Z253" s="292"/>
      <c r="AA253" s="321"/>
    </row>
    <row r="254" spans="1:27" ht="15" hidden="1" customHeight="1">
      <c r="A254" s="32">
        <v>346</v>
      </c>
      <c r="B254" s="387">
        <f>+A254</f>
        <v>346</v>
      </c>
      <c r="C254" s="247" t="str">
        <f>+VLOOKUP(A254,bd_lista!$A$3:$C$590,3,FALSE)</f>
        <v>Unidad de Investigaciones Financieras</v>
      </c>
      <c r="D254" s="389" t="str">
        <f>+C254</f>
        <v>Unidad de Investigaciones Financieras</v>
      </c>
      <c r="E254" s="247" t="s">
        <v>1304</v>
      </c>
      <c r="F254" s="243">
        <f ca="1">+IFERROR(INDEX('Hoja de Trabajo para listado'!$A$155:$Z$1048576,MATCH($A254,'Hoja de Trabajo para listado'!$A$155:$A$1048576,0),MATCH((CUADRO!F$5&amp;$E254),'Hoja de Trabajo para listado'!$A$151:$Z$151,0)),0)+IFERROR(INDEX('Hoja de Trabajo para listado'!$AB$155:$BA$1048576,MATCH($A254,'Hoja de Trabajo para listado'!$AB$155:$AB$1048576,0),MATCH((CUADRO!F$5&amp;$E254),'Hoja de Trabajo para listado'!$AB$151:$BA$151,0)),0)+IFERROR(INDEX('Hoja de Trabajo para listado'!$BC$155:$CB$1048576,MATCH($A254,'Hoja de Trabajo para listado'!$BC$155:$BC$1048576,0),MATCH((CUADRO!F$5&amp;$E254),'Hoja de Trabajo para listado'!$BC$151:$CB$151,0)),0)+IFERROR(INDEX('Hoja de Trabajo para listado'!$DE$153:$DG$274,MATCH($A254,'Hoja de Trabajo para listado'!$DE$153:$DE$1048576,0),MATCH((CUADRO!F$5&amp;$E254),'Hoja de Trabajo para listado'!$DE$151:$DG$151,0)),0)+IFERROR(INDEX('Hoja de Trabajo para listado'!$CD$155:$DC$1048576,MATCH($A254,'Hoja de Trabajo para listado'!$CD$155:$CD$1048576,0),MATCH((CUADRO!F$5&amp;$E254),'Hoja de Trabajo para listado'!$CD$151:$DC$151,0)),0)</f>
        <v>0</v>
      </c>
      <c r="G254" s="243">
        <f ca="1">+IFERROR(INDEX('Hoja de Trabajo para listado'!$A$155:$Z$1048576,MATCH($A254,'Hoja de Trabajo para listado'!$A$155:$A$1048576,0),MATCH((CUADRO!G$5&amp;$E254),'Hoja de Trabajo para listado'!$A$151:$Z$151,0)),0)+IFERROR(INDEX('Hoja de Trabajo para listado'!$AB$155:$BA$1048576,MATCH($A254,'Hoja de Trabajo para listado'!$AB$155:$AB$1048576,0),MATCH((CUADRO!G$5&amp;$E254),'Hoja de Trabajo para listado'!$AB$151:$BA$151,0)),0)+IFERROR(INDEX('Hoja de Trabajo para listado'!$BC$155:$CB$1048576,MATCH($A254,'Hoja de Trabajo para listado'!$BC$155:$BC$1048576,0),MATCH((CUADRO!G$5&amp;$E254),'Hoja de Trabajo para listado'!$BC$151:$CB$151,0)),0)+IFERROR(INDEX('Hoja de Trabajo para listado'!$DE$153:$DG$274,MATCH($A254,'Hoja de Trabajo para listado'!$DE$153:$DE$1048576,0),MATCH((CUADRO!G$5&amp;$E254),'Hoja de Trabajo para listado'!$DE$151:$DG$151,0)),0)+IFERROR(INDEX('Hoja de Trabajo para listado'!$CD$155:$DC$1048576,MATCH($A254,'Hoja de Trabajo para listado'!$CD$155:$CD$1048576,0),MATCH((CUADRO!G$5&amp;$E254),'Hoja de Trabajo para listado'!$CD$151:$DC$151,0)),0)</f>
        <v>0</v>
      </c>
      <c r="H254" s="243">
        <f ca="1">+IFERROR(INDEX('Hoja de Trabajo para listado'!$A$155:$Z$1048576,MATCH($A254,'Hoja de Trabajo para listado'!$A$155:$A$1048576,0),MATCH((CUADRO!H$5&amp;$E254),'Hoja de Trabajo para listado'!$A$151:$Z$151,0)),0)+IFERROR(INDEX('Hoja de Trabajo para listado'!$AB$155:$BA$1048576,MATCH($A254,'Hoja de Trabajo para listado'!$AB$155:$AB$1048576,0),MATCH((CUADRO!H$5&amp;$E254),'Hoja de Trabajo para listado'!$AB$151:$BA$151,0)),0)+IFERROR(INDEX('Hoja de Trabajo para listado'!$BC$155:$CB$1048576,MATCH($A254,'Hoja de Trabajo para listado'!$BC$155:$BC$1048576,0),MATCH((CUADRO!H$5&amp;$E254),'Hoja de Trabajo para listado'!$BC$151:$CB$151,0)),0)+IFERROR(INDEX('Hoja de Trabajo para listado'!$DE$153:$DG$274,MATCH($A254,'Hoja de Trabajo para listado'!$DE$153:$DE$1048576,0),MATCH((CUADRO!H$5&amp;$E254),'Hoja de Trabajo para listado'!$DE$151:$DG$151,0)),0)+IFERROR(INDEX('Hoja de Trabajo para listado'!$CD$155:$DC$1048576,MATCH($A254,'Hoja de Trabajo para listado'!$CD$155:$CD$1048576,0),MATCH((CUADRO!H$5&amp;$E254),'Hoja de Trabajo para listado'!$CD$151:$DC$151,0)),0)</f>
        <v>0</v>
      </c>
      <c r="I254" s="243">
        <f ca="1">+IFERROR(INDEX('Hoja de Trabajo para listado'!$A$155:$Z$1048576,MATCH($A254,'Hoja de Trabajo para listado'!$A$155:$A$1048576,0),MATCH((CUADRO!I$5&amp;$E254),'Hoja de Trabajo para listado'!$A$151:$Z$151,0)),0)+IFERROR(INDEX('Hoja de Trabajo para listado'!$AB$155:$BA$1048576,MATCH($A254,'Hoja de Trabajo para listado'!$AB$155:$AB$1048576,0),MATCH((CUADRO!I$5&amp;$E254),'Hoja de Trabajo para listado'!$AB$151:$BA$151,0)),0)+IFERROR(INDEX('Hoja de Trabajo para listado'!$BC$155:$CB$1048576,MATCH($A254,'Hoja de Trabajo para listado'!$BC$155:$BC$1048576,0),MATCH((CUADRO!I$5&amp;$E254),'Hoja de Trabajo para listado'!$BC$151:$CB$151,0)),0)+IFERROR(INDEX('Hoja de Trabajo para listado'!$DE$153:$DG$274,MATCH($A254,'Hoja de Trabajo para listado'!$DE$153:$DE$1048576,0),MATCH((CUADRO!I$5&amp;$E254),'Hoja de Trabajo para listado'!$DE$151:$DG$151,0)),0)+IFERROR(INDEX('Hoja de Trabajo para listado'!$CD$155:$DC$1048576,MATCH($A254,'Hoja de Trabajo para listado'!$CD$155:$CD$1048576,0),MATCH((CUADRO!I$5&amp;$E254),'Hoja de Trabajo para listado'!$CD$151:$DC$151,0)),0)</f>
        <v>0</v>
      </c>
      <c r="J254" s="243">
        <f ca="1">+IFERROR(INDEX('Hoja de Trabajo para listado'!$A$155:$Z$1048576,MATCH($A254,'Hoja de Trabajo para listado'!$A$155:$A$1048576,0),MATCH((CUADRO!J$5&amp;$E254),'Hoja de Trabajo para listado'!$A$151:$Z$151,0)),0)+IFERROR(INDEX('Hoja de Trabajo para listado'!$AB$155:$BA$1048576,MATCH($A254,'Hoja de Trabajo para listado'!$AB$155:$AB$1048576,0),MATCH((CUADRO!J$5&amp;$E254),'Hoja de Trabajo para listado'!$AB$151:$BA$151,0)),0)+IFERROR(INDEX('Hoja de Trabajo para listado'!$BC$155:$CB$1048576,MATCH($A254,'Hoja de Trabajo para listado'!$BC$155:$BC$1048576,0),MATCH((CUADRO!J$5&amp;$E254),'Hoja de Trabajo para listado'!$BC$151:$CB$151,0)),0)+IFERROR(INDEX('Hoja de Trabajo para listado'!$DE$153:$DG$274,MATCH($A254,'Hoja de Trabajo para listado'!$DE$153:$DE$1048576,0),MATCH((CUADRO!J$5&amp;$E254),'Hoja de Trabajo para listado'!$DE$151:$DG$151,0)),0)+IFERROR(INDEX('Hoja de Trabajo para listado'!$CD$155:$DC$1048576,MATCH($A254,'Hoja de Trabajo para listado'!$CD$155:$CD$1048576,0),MATCH((CUADRO!J$5&amp;$E254),'Hoja de Trabajo para listado'!$CD$151:$DC$151,0)),0)</f>
        <v>0</v>
      </c>
      <c r="K254" s="243">
        <f ca="1">+IFERROR(INDEX('Hoja de Trabajo para listado'!$A$155:$Z$1048576,MATCH($A254,'Hoja de Trabajo para listado'!$A$155:$A$1048576,0),MATCH((CUADRO!K$5&amp;$E254),'Hoja de Trabajo para listado'!$A$151:$Z$151,0)),0)+IFERROR(INDEX('Hoja de Trabajo para listado'!$AB$155:$BA$1048576,MATCH($A254,'Hoja de Trabajo para listado'!$AB$155:$AB$1048576,0),MATCH((CUADRO!K$5&amp;$E254),'Hoja de Trabajo para listado'!$AB$151:$BA$151,0)),0)+IFERROR(INDEX('Hoja de Trabajo para listado'!$BC$155:$CB$1048576,MATCH($A254,'Hoja de Trabajo para listado'!$BC$155:$BC$1048576,0),MATCH((CUADRO!K$5&amp;$E254),'Hoja de Trabajo para listado'!$BC$151:$CB$151,0)),0)+IFERROR(INDEX('Hoja de Trabajo para listado'!$DE$153:$DG$274,MATCH($A254,'Hoja de Trabajo para listado'!$DE$153:$DE$1048576,0),MATCH((CUADRO!K$5&amp;$E254),'Hoja de Trabajo para listado'!$DE$151:$DG$151,0)),0)+IFERROR(INDEX('Hoja de Trabajo para listado'!$CD$155:$DC$1048576,MATCH($A254,'Hoja de Trabajo para listado'!$CD$155:$CD$1048576,0),MATCH((CUADRO!K$5&amp;$E254),'Hoja de Trabajo para listado'!$CD$151:$DC$151,0)),0)</f>
        <v>0</v>
      </c>
      <c r="L254" s="243">
        <f ca="1">+IFERROR(INDEX('Hoja de Trabajo para listado'!$A$155:$Z$1048576,MATCH($A254,'Hoja de Trabajo para listado'!$A$155:$A$1048576,0),MATCH((CUADRO!L$5&amp;$E254),'Hoja de Trabajo para listado'!$A$151:$Z$151,0)),0)+IFERROR(INDEX('Hoja de Trabajo para listado'!$AB$155:$BA$1048576,MATCH($A254,'Hoja de Trabajo para listado'!$AB$155:$AB$1048576,0),MATCH((CUADRO!L$5&amp;$E254),'Hoja de Trabajo para listado'!$AB$151:$BA$151,0)),0)+IFERROR(INDEX('Hoja de Trabajo para listado'!$BC$155:$CB$1048576,MATCH($A254,'Hoja de Trabajo para listado'!$BC$155:$BC$1048576,0),MATCH((CUADRO!L$5&amp;$E254),'Hoja de Trabajo para listado'!$BC$151:$CB$151,0)),0)+IFERROR(INDEX('Hoja de Trabajo para listado'!$DE$153:$DG$274,MATCH($A254,'Hoja de Trabajo para listado'!$DE$153:$DE$1048576,0),MATCH((CUADRO!L$5&amp;$E254),'Hoja de Trabajo para listado'!$DE$151:$DG$151,0)),0)+IFERROR(INDEX('Hoja de Trabajo para listado'!$CD$155:$DC$1048576,MATCH($A254,'Hoja de Trabajo para listado'!$CD$155:$CD$1048576,0),MATCH((CUADRO!L$5&amp;$E254),'Hoja de Trabajo para listado'!$CD$151:$DC$151,0)),0)</f>
        <v>0</v>
      </c>
      <c r="M254" s="243">
        <f ca="1">+IFERROR(INDEX('Hoja de Trabajo para listado'!$A$155:$Z$1048576,MATCH($A254,'Hoja de Trabajo para listado'!$A$155:$A$1048576,0),MATCH((CUADRO!M$5&amp;$E254),'Hoja de Trabajo para listado'!$A$151:$Z$151,0)),0)+IFERROR(INDEX('Hoja de Trabajo para listado'!$AB$155:$BA$1048576,MATCH($A254,'Hoja de Trabajo para listado'!$AB$155:$AB$1048576,0),MATCH((CUADRO!M$5&amp;$E254),'Hoja de Trabajo para listado'!$AB$151:$BA$151,0)),0)+IFERROR(INDEX('Hoja de Trabajo para listado'!$BC$155:$CB$1048576,MATCH($A254,'Hoja de Trabajo para listado'!$BC$155:$BC$1048576,0),MATCH((CUADRO!M$5&amp;$E254),'Hoja de Trabajo para listado'!$BC$151:$CB$151,0)),0)+IFERROR(INDEX('Hoja de Trabajo para listado'!$DE$153:$DG$274,MATCH($A254,'Hoja de Trabajo para listado'!$DE$153:$DE$1048576,0),MATCH((CUADRO!M$5&amp;$E254),'Hoja de Trabajo para listado'!$DE$151:$DG$151,0)),0)+IFERROR(INDEX('Hoja de Trabajo para listado'!$CD$155:$DC$1048576,MATCH($A254,'Hoja de Trabajo para listado'!$CD$155:$CD$1048576,0),MATCH((CUADRO!M$5&amp;$E254),'Hoja de Trabajo para listado'!$CD$151:$DC$151,0)),0)</f>
        <v>0</v>
      </c>
      <c r="N254" s="243">
        <f ca="1">+IFERROR(INDEX('Hoja de Trabajo para listado'!$A$155:$Z$1048576,MATCH($A254,'Hoja de Trabajo para listado'!$A$155:$A$1048576,0),MATCH((CUADRO!N$5&amp;$E254),'Hoja de Trabajo para listado'!$A$151:$Z$151,0)),0)+IFERROR(INDEX('Hoja de Trabajo para listado'!$AB$155:$BA$1048576,MATCH($A254,'Hoja de Trabajo para listado'!$AB$155:$AB$1048576,0),MATCH((CUADRO!N$5&amp;$E254),'Hoja de Trabajo para listado'!$AB$151:$BA$151,0)),0)+IFERROR(INDEX('Hoja de Trabajo para listado'!$BC$155:$CB$1048576,MATCH($A254,'Hoja de Trabajo para listado'!$BC$155:$BC$1048576,0),MATCH((CUADRO!N$5&amp;$E254),'Hoja de Trabajo para listado'!$BC$151:$CB$151,0)),0)+IFERROR(INDEX('Hoja de Trabajo para listado'!$DE$153:$DG$274,MATCH($A254,'Hoja de Trabajo para listado'!$DE$153:$DE$1048576,0),MATCH((CUADRO!N$5&amp;$E254),'Hoja de Trabajo para listado'!$DE$151:$DG$151,0)),0)+IFERROR(INDEX('Hoja de Trabajo para listado'!$CD$155:$DC$1048576,MATCH($A254,'Hoja de Trabajo para listado'!$CD$155:$CD$1048576,0),MATCH((CUADRO!N$5&amp;$E254),'Hoja de Trabajo para listado'!$CD$151:$DC$151,0)),0)</f>
        <v>0</v>
      </c>
      <c r="O254" s="243">
        <f ca="1">+IFERROR(INDEX('Hoja de Trabajo para listado'!$A$155:$Z$1048576,MATCH($A254,'Hoja de Trabajo para listado'!$A$155:$A$1048576,0),MATCH((CUADRO!O$5&amp;$E254),'Hoja de Trabajo para listado'!$A$151:$Z$151,0)),0)+IFERROR(INDEX('Hoja de Trabajo para listado'!$AB$155:$BA$1048576,MATCH($A254,'Hoja de Trabajo para listado'!$AB$155:$AB$1048576,0),MATCH((CUADRO!O$5&amp;$E254),'Hoja de Trabajo para listado'!$AB$151:$BA$151,0)),0)+IFERROR(INDEX('Hoja de Trabajo para listado'!$BC$155:$CB$1048576,MATCH($A254,'Hoja de Trabajo para listado'!$BC$155:$BC$1048576,0),MATCH((CUADRO!O$5&amp;$E254),'Hoja de Trabajo para listado'!$BC$151:$CB$151,0)),0)+IFERROR(INDEX('Hoja de Trabajo para listado'!$DE$153:$DG$274,MATCH($A254,'Hoja de Trabajo para listado'!$DE$153:$DE$1048576,0),MATCH((CUADRO!O$5&amp;$E254),'Hoja de Trabajo para listado'!$DE$151:$DG$151,0)),0)+IFERROR(INDEX('Hoja de Trabajo para listado'!$CD$155:$DC$1048576,MATCH($A254,'Hoja de Trabajo para listado'!$CD$155:$CD$1048576,0),MATCH((CUADRO!O$5&amp;$E254),'Hoja de Trabajo para listado'!$CD$151:$DC$151,0)),0)</f>
        <v>0</v>
      </c>
      <c r="P254" s="243">
        <f ca="1">+IFERROR(INDEX('Hoja de Trabajo para listado'!$A$155:$Z$1048576,MATCH($A254,'Hoja de Trabajo para listado'!$A$155:$A$1048576,0),MATCH((CUADRO!P$5&amp;$E254),'Hoja de Trabajo para listado'!$A$151:$Z$151,0)),0)+IFERROR(INDEX('Hoja de Trabajo para listado'!$AB$155:$BA$1048576,MATCH($A254,'Hoja de Trabajo para listado'!$AB$155:$AB$1048576,0),MATCH((CUADRO!P$5&amp;$E254),'Hoja de Trabajo para listado'!$AB$151:$BA$151,0)),0)+IFERROR(INDEX('Hoja de Trabajo para listado'!$BC$155:$CB$1048576,MATCH($A254,'Hoja de Trabajo para listado'!$BC$155:$BC$1048576,0),MATCH((CUADRO!P$5&amp;$E254),'Hoja de Trabajo para listado'!$BC$151:$CB$151,0)),0)+IFERROR(INDEX('Hoja de Trabajo para listado'!$DE$153:$DG$274,MATCH($A254,'Hoja de Trabajo para listado'!$DE$153:$DE$1048576,0),MATCH((CUADRO!P$5&amp;$E254),'Hoja de Trabajo para listado'!$DE$151:$DG$151,0)),0)+IFERROR(INDEX('Hoja de Trabajo para listado'!$CD$155:$DC$1048576,MATCH($A254,'Hoja de Trabajo para listado'!$CD$155:$CD$1048576,0),MATCH((CUADRO!P$5&amp;$E254),'Hoja de Trabajo para listado'!$CD$151:$DC$151,0)),0)</f>
        <v>0</v>
      </c>
      <c r="Q254" s="243">
        <f ca="1">+IFERROR(INDEX('Hoja de Trabajo para listado'!$A$155:$Z$1048576,MATCH($A254,'Hoja de Trabajo para listado'!$A$155:$A$1048576,0),MATCH((CUADRO!Q$5&amp;$E254),'Hoja de Trabajo para listado'!$A$151:$Z$151,0)),0)+IFERROR(INDEX('Hoja de Trabajo para listado'!$AB$155:$BA$1048576,MATCH($A254,'Hoja de Trabajo para listado'!$AB$155:$AB$1048576,0),MATCH((CUADRO!Q$5&amp;$E254),'Hoja de Trabajo para listado'!$AB$151:$BA$151,0)),0)+IFERROR(INDEX('Hoja de Trabajo para listado'!$BC$155:$CB$1048576,MATCH($A254,'Hoja de Trabajo para listado'!$BC$155:$BC$1048576,0),MATCH((CUADRO!Q$5&amp;$E254),'Hoja de Trabajo para listado'!$BC$151:$CB$151,0)),0)+IFERROR(INDEX('Hoja de Trabajo para listado'!$DE$153:$DG$274,MATCH($A254,'Hoja de Trabajo para listado'!$DE$153:$DE$1048576,0),MATCH((CUADRO!Q$5&amp;$E254),'Hoja de Trabajo para listado'!$DE$151:$DG$151,0)),0)+IFERROR(INDEX('Hoja de Trabajo para listado'!$CD$155:$DC$1048576,MATCH($A254,'Hoja de Trabajo para listado'!$CD$155:$CD$1048576,0),MATCH((CUADRO!Q$5&amp;$E254),'Hoja de Trabajo para listado'!$CD$151:$DC$151,0)),0)</f>
        <v>0</v>
      </c>
      <c r="R254" s="243">
        <f t="shared" ca="1" si="9"/>
        <v>0</v>
      </c>
      <c r="S254" s="243"/>
      <c r="T254" s="243">
        <f ca="1">+T255</f>
        <v>0</v>
      </c>
      <c r="U254" s="242">
        <f t="shared" si="10"/>
        <v>1</v>
      </c>
      <c r="V254" s="333" t="str">
        <f>+VLOOKUP(A254,bd_lista!$A$3:$E$590,5,FALSE)</f>
        <v>Instituciones Descentralizadas</v>
      </c>
      <c r="W254" s="391" t="str">
        <f>+V254</f>
        <v>Instituciones Descentralizadas</v>
      </c>
      <c r="X254" s="242">
        <f>+VLOOKUP(A254,[4]Sheet1!$A$13:$D$744,4,FALSE)</f>
        <v>35</v>
      </c>
      <c r="Y254" s="242" t="str">
        <f>+VLOOKUP(X254,bd_lista!$A$3:$C$590,3,FALSE)</f>
        <v>Ministerio de Economía y Finanzas Públicas</v>
      </c>
      <c r="Z254" s="294">
        <f>+X254</f>
        <v>35</v>
      </c>
      <c r="AA254" s="319" t="str">
        <f>+Y254</f>
        <v>Ministerio de Economía y Finanzas Públicas</v>
      </c>
    </row>
    <row r="255" spans="1:27" ht="15" hidden="1" customHeight="1">
      <c r="A255" s="32">
        <v>346</v>
      </c>
      <c r="B255" s="388"/>
      <c r="C255" s="333" t="str">
        <f>+VLOOKUP(A255,bd_lista!$A$3:$C$590,3,FALSE)</f>
        <v>Unidad de Investigaciones Financieras</v>
      </c>
      <c r="D255" s="390"/>
      <c r="E255" s="333" t="s">
        <v>1305</v>
      </c>
      <c r="F255" s="245">
        <f ca="1">+IFERROR(INDEX('Hoja de Trabajo para listado'!$A$155:$Z$1048576,MATCH($A255,'Hoja de Trabajo para listado'!$A$155:$A$1048576,0),MATCH((CUADRO!F$5&amp;$E255),'Hoja de Trabajo para listado'!$A$151:$Z$151,0)),0)+IFERROR(INDEX('Hoja de Trabajo para listado'!$AB$155:$BA$1048576,MATCH($A255,'Hoja de Trabajo para listado'!$AB$155:$AB$1048576,0),MATCH((CUADRO!F$5&amp;$E255),'Hoja de Trabajo para listado'!$AB$151:$BA$151,0)),0)+IFERROR(INDEX('Hoja de Trabajo para listado'!$BC$155:$CB$1048576,MATCH($A255,'Hoja de Trabajo para listado'!$BC$155:$BC$1048576,0),MATCH((CUADRO!F$5&amp;$E255),'Hoja de Trabajo para listado'!$BC$151:$CB$151,0)),0)+IFERROR(INDEX('Hoja de Trabajo para listado'!$DE$153:$DG$274,MATCH($A255,'Hoja de Trabajo para listado'!$DE$153:$DE$1048576,0),MATCH((CUADRO!F$5&amp;$E255),'Hoja de Trabajo para listado'!$DE$151:$DG$151,0)),0)+IFERROR(INDEX('Hoja de Trabajo para listado'!$CD$155:$DC$1048576,MATCH($A255,'Hoja de Trabajo para listado'!$CD$155:$CD$1048576,0),MATCH((CUADRO!F$5&amp;$E255),'Hoja de Trabajo para listado'!$CD$151:$DC$151,0)),0)</f>
        <v>0</v>
      </c>
      <c r="G255" s="245">
        <f ca="1">+IFERROR(INDEX('Hoja de Trabajo para listado'!$A$155:$Z$1048576,MATCH($A255,'Hoja de Trabajo para listado'!$A$155:$A$1048576,0),MATCH((CUADRO!G$5&amp;$E255),'Hoja de Trabajo para listado'!$A$151:$Z$151,0)),0)+IFERROR(INDEX('Hoja de Trabajo para listado'!$AB$155:$BA$1048576,MATCH($A255,'Hoja de Trabajo para listado'!$AB$155:$AB$1048576,0),MATCH((CUADRO!G$5&amp;$E255),'Hoja de Trabajo para listado'!$AB$151:$BA$151,0)),0)+IFERROR(INDEX('Hoja de Trabajo para listado'!$BC$155:$CB$1048576,MATCH($A255,'Hoja de Trabajo para listado'!$BC$155:$BC$1048576,0),MATCH((CUADRO!G$5&amp;$E255),'Hoja de Trabajo para listado'!$BC$151:$CB$151,0)),0)+IFERROR(INDEX('Hoja de Trabajo para listado'!$DE$153:$DG$274,MATCH($A255,'Hoja de Trabajo para listado'!$DE$153:$DE$1048576,0),MATCH((CUADRO!G$5&amp;$E255),'Hoja de Trabajo para listado'!$DE$151:$DG$151,0)),0)+IFERROR(INDEX('Hoja de Trabajo para listado'!$CD$155:$DC$1048576,MATCH($A255,'Hoja de Trabajo para listado'!$CD$155:$CD$1048576,0),MATCH((CUADRO!G$5&amp;$E255),'Hoja de Trabajo para listado'!$CD$151:$DC$151,0)),0)</f>
        <v>0</v>
      </c>
      <c r="H255" s="245">
        <f ca="1">+IFERROR(INDEX('Hoja de Trabajo para listado'!$A$155:$Z$1048576,MATCH($A255,'Hoja de Trabajo para listado'!$A$155:$A$1048576,0),MATCH((CUADRO!H$5&amp;$E255),'Hoja de Trabajo para listado'!$A$151:$Z$151,0)),0)+IFERROR(INDEX('Hoja de Trabajo para listado'!$AB$155:$BA$1048576,MATCH($A255,'Hoja de Trabajo para listado'!$AB$155:$AB$1048576,0),MATCH((CUADRO!H$5&amp;$E255),'Hoja de Trabajo para listado'!$AB$151:$BA$151,0)),0)+IFERROR(INDEX('Hoja de Trabajo para listado'!$BC$155:$CB$1048576,MATCH($A255,'Hoja de Trabajo para listado'!$BC$155:$BC$1048576,0),MATCH((CUADRO!H$5&amp;$E255),'Hoja de Trabajo para listado'!$BC$151:$CB$151,0)),0)+IFERROR(INDEX('Hoja de Trabajo para listado'!$DE$153:$DG$274,MATCH($A255,'Hoja de Trabajo para listado'!$DE$153:$DE$1048576,0),MATCH((CUADRO!H$5&amp;$E255),'Hoja de Trabajo para listado'!$DE$151:$DG$151,0)),0)+IFERROR(INDEX('Hoja de Trabajo para listado'!$CD$155:$DC$1048576,MATCH($A255,'Hoja de Trabajo para listado'!$CD$155:$CD$1048576,0),MATCH((CUADRO!H$5&amp;$E255),'Hoja de Trabajo para listado'!$CD$151:$DC$151,0)),0)</f>
        <v>0</v>
      </c>
      <c r="I255" s="245">
        <f ca="1">+IFERROR(INDEX('Hoja de Trabajo para listado'!$A$155:$Z$1048576,MATCH($A255,'Hoja de Trabajo para listado'!$A$155:$A$1048576,0),MATCH((CUADRO!I$5&amp;$E255),'Hoja de Trabajo para listado'!$A$151:$Z$151,0)),0)+IFERROR(INDEX('Hoja de Trabajo para listado'!$AB$155:$BA$1048576,MATCH($A255,'Hoja de Trabajo para listado'!$AB$155:$AB$1048576,0),MATCH((CUADRO!I$5&amp;$E255),'Hoja de Trabajo para listado'!$AB$151:$BA$151,0)),0)+IFERROR(INDEX('Hoja de Trabajo para listado'!$BC$155:$CB$1048576,MATCH($A255,'Hoja de Trabajo para listado'!$BC$155:$BC$1048576,0),MATCH((CUADRO!I$5&amp;$E255),'Hoja de Trabajo para listado'!$BC$151:$CB$151,0)),0)+IFERROR(INDEX('Hoja de Trabajo para listado'!$DE$153:$DG$274,MATCH($A255,'Hoja de Trabajo para listado'!$DE$153:$DE$1048576,0),MATCH((CUADRO!I$5&amp;$E255),'Hoja de Trabajo para listado'!$DE$151:$DG$151,0)),0)+IFERROR(INDEX('Hoja de Trabajo para listado'!$CD$155:$DC$1048576,MATCH($A255,'Hoja de Trabajo para listado'!$CD$155:$CD$1048576,0),MATCH((CUADRO!I$5&amp;$E255),'Hoja de Trabajo para listado'!$CD$151:$DC$151,0)),0)</f>
        <v>0</v>
      </c>
      <c r="J255" s="245">
        <f ca="1">+IFERROR(INDEX('Hoja de Trabajo para listado'!$A$155:$Z$1048576,MATCH($A255,'Hoja de Trabajo para listado'!$A$155:$A$1048576,0),MATCH((CUADRO!J$5&amp;$E255),'Hoja de Trabajo para listado'!$A$151:$Z$151,0)),0)+IFERROR(INDEX('Hoja de Trabajo para listado'!$AB$155:$BA$1048576,MATCH($A255,'Hoja de Trabajo para listado'!$AB$155:$AB$1048576,0),MATCH((CUADRO!J$5&amp;$E255),'Hoja de Trabajo para listado'!$AB$151:$BA$151,0)),0)+IFERROR(INDEX('Hoja de Trabajo para listado'!$BC$155:$CB$1048576,MATCH($A255,'Hoja de Trabajo para listado'!$BC$155:$BC$1048576,0),MATCH((CUADRO!J$5&amp;$E255),'Hoja de Trabajo para listado'!$BC$151:$CB$151,0)),0)+IFERROR(INDEX('Hoja de Trabajo para listado'!$DE$153:$DG$274,MATCH($A255,'Hoja de Trabajo para listado'!$DE$153:$DE$1048576,0),MATCH((CUADRO!J$5&amp;$E255),'Hoja de Trabajo para listado'!$DE$151:$DG$151,0)),0)+IFERROR(INDEX('Hoja de Trabajo para listado'!$CD$155:$DC$1048576,MATCH($A255,'Hoja de Trabajo para listado'!$CD$155:$CD$1048576,0),MATCH((CUADRO!J$5&amp;$E255),'Hoja de Trabajo para listado'!$CD$151:$DC$151,0)),0)</f>
        <v>0</v>
      </c>
      <c r="K255" s="245">
        <f ca="1">+IFERROR(INDEX('Hoja de Trabajo para listado'!$A$155:$Z$1048576,MATCH($A255,'Hoja de Trabajo para listado'!$A$155:$A$1048576,0),MATCH((CUADRO!K$5&amp;$E255),'Hoja de Trabajo para listado'!$A$151:$Z$151,0)),0)+IFERROR(INDEX('Hoja de Trabajo para listado'!$AB$155:$BA$1048576,MATCH($A255,'Hoja de Trabajo para listado'!$AB$155:$AB$1048576,0),MATCH((CUADRO!K$5&amp;$E255),'Hoja de Trabajo para listado'!$AB$151:$BA$151,0)),0)+IFERROR(INDEX('Hoja de Trabajo para listado'!$BC$155:$CB$1048576,MATCH($A255,'Hoja de Trabajo para listado'!$BC$155:$BC$1048576,0),MATCH((CUADRO!K$5&amp;$E255),'Hoja de Trabajo para listado'!$BC$151:$CB$151,0)),0)+IFERROR(INDEX('Hoja de Trabajo para listado'!$DE$153:$DG$274,MATCH($A255,'Hoja de Trabajo para listado'!$DE$153:$DE$1048576,0),MATCH((CUADRO!K$5&amp;$E255),'Hoja de Trabajo para listado'!$DE$151:$DG$151,0)),0)+IFERROR(INDEX('Hoja de Trabajo para listado'!$CD$155:$DC$1048576,MATCH($A255,'Hoja de Trabajo para listado'!$CD$155:$CD$1048576,0),MATCH((CUADRO!K$5&amp;$E255),'Hoja de Trabajo para listado'!$CD$151:$DC$151,0)),0)</f>
        <v>0</v>
      </c>
      <c r="L255" s="245">
        <f ca="1">+IFERROR(INDEX('Hoja de Trabajo para listado'!$A$155:$Z$1048576,MATCH($A255,'Hoja de Trabajo para listado'!$A$155:$A$1048576,0),MATCH((CUADRO!L$5&amp;$E255),'Hoja de Trabajo para listado'!$A$151:$Z$151,0)),0)+IFERROR(INDEX('Hoja de Trabajo para listado'!$AB$155:$BA$1048576,MATCH($A255,'Hoja de Trabajo para listado'!$AB$155:$AB$1048576,0),MATCH((CUADRO!L$5&amp;$E255),'Hoja de Trabajo para listado'!$AB$151:$BA$151,0)),0)+IFERROR(INDEX('Hoja de Trabajo para listado'!$BC$155:$CB$1048576,MATCH($A255,'Hoja de Trabajo para listado'!$BC$155:$BC$1048576,0),MATCH((CUADRO!L$5&amp;$E255),'Hoja de Trabajo para listado'!$BC$151:$CB$151,0)),0)+IFERROR(INDEX('Hoja de Trabajo para listado'!$DE$153:$DG$274,MATCH($A255,'Hoja de Trabajo para listado'!$DE$153:$DE$1048576,0),MATCH((CUADRO!L$5&amp;$E255),'Hoja de Trabajo para listado'!$DE$151:$DG$151,0)),0)+IFERROR(INDEX('Hoja de Trabajo para listado'!$CD$155:$DC$1048576,MATCH($A255,'Hoja de Trabajo para listado'!$CD$155:$CD$1048576,0),MATCH((CUADRO!L$5&amp;$E255),'Hoja de Trabajo para listado'!$CD$151:$DC$151,0)),0)</f>
        <v>0</v>
      </c>
      <c r="M255" s="245">
        <f ca="1">+IFERROR(INDEX('Hoja de Trabajo para listado'!$A$155:$Z$1048576,MATCH($A255,'Hoja de Trabajo para listado'!$A$155:$A$1048576,0),MATCH((CUADRO!M$5&amp;$E255),'Hoja de Trabajo para listado'!$A$151:$Z$151,0)),0)+IFERROR(INDEX('Hoja de Trabajo para listado'!$AB$155:$BA$1048576,MATCH($A255,'Hoja de Trabajo para listado'!$AB$155:$AB$1048576,0),MATCH((CUADRO!M$5&amp;$E255),'Hoja de Trabajo para listado'!$AB$151:$BA$151,0)),0)+IFERROR(INDEX('Hoja de Trabajo para listado'!$BC$155:$CB$1048576,MATCH($A255,'Hoja de Trabajo para listado'!$BC$155:$BC$1048576,0),MATCH((CUADRO!M$5&amp;$E255),'Hoja de Trabajo para listado'!$BC$151:$CB$151,0)),0)+IFERROR(INDEX('Hoja de Trabajo para listado'!$DE$153:$DG$274,MATCH($A255,'Hoja de Trabajo para listado'!$DE$153:$DE$1048576,0),MATCH((CUADRO!M$5&amp;$E255),'Hoja de Trabajo para listado'!$DE$151:$DG$151,0)),0)+IFERROR(INDEX('Hoja de Trabajo para listado'!$CD$155:$DC$1048576,MATCH($A255,'Hoja de Trabajo para listado'!$CD$155:$CD$1048576,0),MATCH((CUADRO!M$5&amp;$E255),'Hoja de Trabajo para listado'!$CD$151:$DC$151,0)),0)</f>
        <v>0</v>
      </c>
      <c r="N255" s="245">
        <f ca="1">+IFERROR(INDEX('Hoja de Trabajo para listado'!$A$155:$Z$1048576,MATCH($A255,'Hoja de Trabajo para listado'!$A$155:$A$1048576,0),MATCH((CUADRO!N$5&amp;$E255),'Hoja de Trabajo para listado'!$A$151:$Z$151,0)),0)+IFERROR(INDEX('Hoja de Trabajo para listado'!$AB$155:$BA$1048576,MATCH($A255,'Hoja de Trabajo para listado'!$AB$155:$AB$1048576,0),MATCH((CUADRO!N$5&amp;$E255),'Hoja de Trabajo para listado'!$AB$151:$BA$151,0)),0)+IFERROR(INDEX('Hoja de Trabajo para listado'!$BC$155:$CB$1048576,MATCH($A255,'Hoja de Trabajo para listado'!$BC$155:$BC$1048576,0),MATCH((CUADRO!N$5&amp;$E255),'Hoja de Trabajo para listado'!$BC$151:$CB$151,0)),0)+IFERROR(INDEX('Hoja de Trabajo para listado'!$DE$153:$DG$274,MATCH($A255,'Hoja de Trabajo para listado'!$DE$153:$DE$1048576,0),MATCH((CUADRO!N$5&amp;$E255),'Hoja de Trabajo para listado'!$DE$151:$DG$151,0)),0)+IFERROR(INDEX('Hoja de Trabajo para listado'!$CD$155:$DC$1048576,MATCH($A255,'Hoja de Trabajo para listado'!$CD$155:$CD$1048576,0),MATCH((CUADRO!N$5&amp;$E255),'Hoja de Trabajo para listado'!$CD$151:$DC$151,0)),0)</f>
        <v>0</v>
      </c>
      <c r="O255" s="245">
        <f ca="1">+IFERROR(INDEX('Hoja de Trabajo para listado'!$A$155:$Z$1048576,MATCH($A255,'Hoja de Trabajo para listado'!$A$155:$A$1048576,0),MATCH((CUADRO!O$5&amp;$E255),'Hoja de Trabajo para listado'!$A$151:$Z$151,0)),0)+IFERROR(INDEX('Hoja de Trabajo para listado'!$AB$155:$BA$1048576,MATCH($A255,'Hoja de Trabajo para listado'!$AB$155:$AB$1048576,0),MATCH((CUADRO!O$5&amp;$E255),'Hoja de Trabajo para listado'!$AB$151:$BA$151,0)),0)+IFERROR(INDEX('Hoja de Trabajo para listado'!$BC$155:$CB$1048576,MATCH($A255,'Hoja de Trabajo para listado'!$BC$155:$BC$1048576,0),MATCH((CUADRO!O$5&amp;$E255),'Hoja de Trabajo para listado'!$BC$151:$CB$151,0)),0)+IFERROR(INDEX('Hoja de Trabajo para listado'!$DE$153:$DG$274,MATCH($A255,'Hoja de Trabajo para listado'!$DE$153:$DE$1048576,0),MATCH((CUADRO!O$5&amp;$E255),'Hoja de Trabajo para listado'!$DE$151:$DG$151,0)),0)+IFERROR(INDEX('Hoja de Trabajo para listado'!$CD$155:$DC$1048576,MATCH($A255,'Hoja de Trabajo para listado'!$CD$155:$CD$1048576,0),MATCH((CUADRO!O$5&amp;$E255),'Hoja de Trabajo para listado'!$CD$151:$DC$151,0)),0)</f>
        <v>0</v>
      </c>
      <c r="P255" s="245">
        <f ca="1">+IFERROR(INDEX('Hoja de Trabajo para listado'!$A$155:$Z$1048576,MATCH($A255,'Hoja de Trabajo para listado'!$A$155:$A$1048576,0),MATCH((CUADRO!P$5&amp;$E255),'Hoja de Trabajo para listado'!$A$151:$Z$151,0)),0)+IFERROR(INDEX('Hoja de Trabajo para listado'!$AB$155:$BA$1048576,MATCH($A255,'Hoja de Trabajo para listado'!$AB$155:$AB$1048576,0),MATCH((CUADRO!P$5&amp;$E255),'Hoja de Trabajo para listado'!$AB$151:$BA$151,0)),0)+IFERROR(INDEX('Hoja de Trabajo para listado'!$BC$155:$CB$1048576,MATCH($A255,'Hoja de Trabajo para listado'!$BC$155:$BC$1048576,0),MATCH((CUADRO!P$5&amp;$E255),'Hoja de Trabajo para listado'!$BC$151:$CB$151,0)),0)+IFERROR(INDEX('Hoja de Trabajo para listado'!$DE$153:$DG$274,MATCH($A255,'Hoja de Trabajo para listado'!$DE$153:$DE$1048576,0),MATCH((CUADRO!P$5&amp;$E255),'Hoja de Trabajo para listado'!$DE$151:$DG$151,0)),0)+IFERROR(INDEX('Hoja de Trabajo para listado'!$CD$155:$DC$1048576,MATCH($A255,'Hoja de Trabajo para listado'!$CD$155:$CD$1048576,0),MATCH((CUADRO!P$5&amp;$E255),'Hoja de Trabajo para listado'!$CD$151:$DC$151,0)),0)</f>
        <v>0</v>
      </c>
      <c r="Q255" s="245">
        <f ca="1">+IFERROR(INDEX('Hoja de Trabajo para listado'!$A$155:$Z$1048576,MATCH($A255,'Hoja de Trabajo para listado'!$A$155:$A$1048576,0),MATCH((CUADRO!Q$5&amp;$E255),'Hoja de Trabajo para listado'!$A$151:$Z$151,0)),0)+IFERROR(INDEX('Hoja de Trabajo para listado'!$AB$155:$BA$1048576,MATCH($A255,'Hoja de Trabajo para listado'!$AB$155:$AB$1048576,0),MATCH((CUADRO!Q$5&amp;$E255),'Hoja de Trabajo para listado'!$AB$151:$BA$151,0)),0)+IFERROR(INDEX('Hoja de Trabajo para listado'!$BC$155:$CB$1048576,MATCH($A255,'Hoja de Trabajo para listado'!$BC$155:$BC$1048576,0),MATCH((CUADRO!Q$5&amp;$E255),'Hoja de Trabajo para listado'!$BC$151:$CB$151,0)),0)+IFERROR(INDEX('Hoja de Trabajo para listado'!$DE$153:$DG$274,MATCH($A255,'Hoja de Trabajo para listado'!$DE$153:$DE$1048576,0),MATCH((CUADRO!Q$5&amp;$E255),'Hoja de Trabajo para listado'!$DE$151:$DG$151,0)),0)+IFERROR(INDEX('Hoja de Trabajo para listado'!$CD$155:$DC$1048576,MATCH($A255,'Hoja de Trabajo para listado'!$CD$155:$CD$1048576,0),MATCH((CUADRO!Q$5&amp;$E255),'Hoja de Trabajo para listado'!$CD$151:$DC$151,0)),0)</f>
        <v>0</v>
      </c>
      <c r="R255" s="245">
        <f t="shared" ca="1" si="9"/>
        <v>0</v>
      </c>
      <c r="S255" s="245">
        <f ca="1">+R254+R255</f>
        <v>0</v>
      </c>
      <c r="T255" s="245">
        <f ca="1">+S255</f>
        <v>0</v>
      </c>
      <c r="U255" s="244">
        <f t="shared" si="10"/>
        <v>2</v>
      </c>
      <c r="V255" s="333" t="str">
        <f>+VLOOKUP(A255,bd_lista!$A$3:$E$590,5,FALSE)</f>
        <v>Instituciones Descentralizadas</v>
      </c>
      <c r="W255" s="392"/>
      <c r="X255" s="242">
        <f>+VLOOKUP(A255,[4]Sheet1!$A$13:$D$744,4,FALSE)</f>
        <v>35</v>
      </c>
      <c r="Y255" s="242" t="str">
        <f>+VLOOKUP(X255,bd_lista!$A$3:$C$590,3,FALSE)</f>
        <v>Ministerio de Economía y Finanzas Públicas</v>
      </c>
      <c r="Z255" s="292"/>
      <c r="AA255" s="321"/>
    </row>
    <row r="256" spans="1:27" ht="15" customHeight="1">
      <c r="A256" s="251">
        <v>347</v>
      </c>
      <c r="B256" s="387">
        <f>+A256</f>
        <v>347</v>
      </c>
      <c r="C256" s="247" t="str">
        <f>+VLOOKUP(A256,bd_lista!$A$3:$C$590,3,FALSE)</f>
        <v>Autoridad de Fiscalización y Control de Cooperativas</v>
      </c>
      <c r="D256" s="389" t="str">
        <f>+C256</f>
        <v>Autoridad de Fiscalización y Control de Cooperativas</v>
      </c>
      <c r="E256" s="247" t="s">
        <v>1304</v>
      </c>
      <c r="F256" s="243">
        <f ca="1">+IFERROR(INDEX('Hoja de Trabajo para listado'!$A$155:$Z$1048576,MATCH($A256,'Hoja de Trabajo para listado'!$A$155:$A$1048576,0),MATCH((CUADRO!F$5&amp;$E256),'Hoja de Trabajo para listado'!$A$151:$Z$151,0)),0)+IFERROR(INDEX('Hoja de Trabajo para listado'!$AB$155:$BA$1048576,MATCH($A256,'Hoja de Trabajo para listado'!$AB$155:$AB$1048576,0),MATCH((CUADRO!F$5&amp;$E256),'Hoja de Trabajo para listado'!$AB$151:$BA$151,0)),0)+IFERROR(INDEX('Hoja de Trabajo para listado'!$BC$155:$CB$1048576,MATCH($A256,'Hoja de Trabajo para listado'!$BC$155:$BC$1048576,0),MATCH((CUADRO!F$5&amp;$E256),'Hoja de Trabajo para listado'!$BC$151:$CB$151,0)),0)+IFERROR(INDEX('Hoja de Trabajo para listado'!$DE$153:$DG$274,MATCH($A256,'Hoja de Trabajo para listado'!$DE$153:$DE$1048576,0),MATCH((CUADRO!F$5&amp;$E256),'Hoja de Trabajo para listado'!$DE$151:$DG$151,0)),0)+IFERROR(INDEX('Hoja de Trabajo para listado'!$CD$155:$DC$1048576,MATCH($A256,'Hoja de Trabajo para listado'!$CD$155:$CD$1048576,0),MATCH((CUADRO!F$5&amp;$E256),'Hoja de Trabajo para listado'!$CD$151:$DC$151,0)),0)</f>
        <v>0</v>
      </c>
      <c r="G256" s="243">
        <f ca="1">+IFERROR(INDEX('Hoja de Trabajo para listado'!$A$155:$Z$1048576,MATCH($A256,'Hoja de Trabajo para listado'!$A$155:$A$1048576,0),MATCH((CUADRO!G$5&amp;$E256),'Hoja de Trabajo para listado'!$A$151:$Z$151,0)),0)+IFERROR(INDEX('Hoja de Trabajo para listado'!$AB$155:$BA$1048576,MATCH($A256,'Hoja de Trabajo para listado'!$AB$155:$AB$1048576,0),MATCH((CUADRO!G$5&amp;$E256),'Hoja de Trabajo para listado'!$AB$151:$BA$151,0)),0)+IFERROR(INDEX('Hoja de Trabajo para listado'!$BC$155:$CB$1048576,MATCH($A256,'Hoja de Trabajo para listado'!$BC$155:$BC$1048576,0),MATCH((CUADRO!G$5&amp;$E256),'Hoja de Trabajo para listado'!$BC$151:$CB$151,0)),0)+IFERROR(INDEX('Hoja de Trabajo para listado'!$DE$153:$DG$274,MATCH($A256,'Hoja de Trabajo para listado'!$DE$153:$DE$1048576,0),MATCH((CUADRO!G$5&amp;$E256),'Hoja de Trabajo para listado'!$DE$151:$DG$151,0)),0)+IFERROR(INDEX('Hoja de Trabajo para listado'!$CD$155:$DC$1048576,MATCH($A256,'Hoja de Trabajo para listado'!$CD$155:$CD$1048576,0),MATCH((CUADRO!G$5&amp;$E256),'Hoja de Trabajo para listado'!$CD$151:$DC$151,0)),0)</f>
        <v>0</v>
      </c>
      <c r="H256" s="243">
        <f ca="1">+IFERROR(INDEX('Hoja de Trabajo para listado'!$A$155:$Z$1048576,MATCH($A256,'Hoja de Trabajo para listado'!$A$155:$A$1048576,0),MATCH((CUADRO!H$5&amp;$E256),'Hoja de Trabajo para listado'!$A$151:$Z$151,0)),0)+IFERROR(INDEX('Hoja de Trabajo para listado'!$AB$155:$BA$1048576,MATCH($A256,'Hoja de Trabajo para listado'!$AB$155:$AB$1048576,0),MATCH((CUADRO!H$5&amp;$E256),'Hoja de Trabajo para listado'!$AB$151:$BA$151,0)),0)+IFERROR(INDEX('Hoja de Trabajo para listado'!$BC$155:$CB$1048576,MATCH($A256,'Hoja de Trabajo para listado'!$BC$155:$BC$1048576,0),MATCH((CUADRO!H$5&amp;$E256),'Hoja de Trabajo para listado'!$BC$151:$CB$151,0)),0)+IFERROR(INDEX('Hoja de Trabajo para listado'!$DE$153:$DG$274,MATCH($A256,'Hoja de Trabajo para listado'!$DE$153:$DE$1048576,0),MATCH((CUADRO!H$5&amp;$E256),'Hoja de Trabajo para listado'!$DE$151:$DG$151,0)),0)+IFERROR(INDEX('Hoja de Trabajo para listado'!$CD$155:$DC$1048576,MATCH($A256,'Hoja de Trabajo para listado'!$CD$155:$CD$1048576,0),MATCH((CUADRO!H$5&amp;$E256),'Hoja de Trabajo para listado'!$CD$151:$DC$151,0)),0)</f>
        <v>0</v>
      </c>
      <c r="I256" s="243">
        <f ca="1">+IFERROR(INDEX('Hoja de Trabajo para listado'!$A$155:$Z$1048576,MATCH($A256,'Hoja de Trabajo para listado'!$A$155:$A$1048576,0),MATCH((CUADRO!I$5&amp;$E256),'Hoja de Trabajo para listado'!$A$151:$Z$151,0)),0)+IFERROR(INDEX('Hoja de Trabajo para listado'!$AB$155:$BA$1048576,MATCH($A256,'Hoja de Trabajo para listado'!$AB$155:$AB$1048576,0),MATCH((CUADRO!I$5&amp;$E256),'Hoja de Trabajo para listado'!$AB$151:$BA$151,0)),0)+IFERROR(INDEX('Hoja de Trabajo para listado'!$BC$155:$CB$1048576,MATCH($A256,'Hoja de Trabajo para listado'!$BC$155:$BC$1048576,0),MATCH((CUADRO!I$5&amp;$E256),'Hoja de Trabajo para listado'!$BC$151:$CB$151,0)),0)+IFERROR(INDEX('Hoja de Trabajo para listado'!$DE$153:$DG$274,MATCH($A256,'Hoja de Trabajo para listado'!$DE$153:$DE$1048576,0),MATCH((CUADRO!I$5&amp;$E256),'Hoja de Trabajo para listado'!$DE$151:$DG$151,0)),0)+IFERROR(INDEX('Hoja de Trabajo para listado'!$CD$155:$DC$1048576,MATCH($A256,'Hoja de Trabajo para listado'!$CD$155:$CD$1048576,0),MATCH((CUADRO!I$5&amp;$E256),'Hoja de Trabajo para listado'!$CD$151:$DC$151,0)),0)</f>
        <v>0</v>
      </c>
      <c r="J256" s="243">
        <f ca="1">+IFERROR(INDEX('Hoja de Trabajo para listado'!$A$155:$Z$1048576,MATCH($A256,'Hoja de Trabajo para listado'!$A$155:$A$1048576,0),MATCH((CUADRO!J$5&amp;$E256),'Hoja de Trabajo para listado'!$A$151:$Z$151,0)),0)+IFERROR(INDEX('Hoja de Trabajo para listado'!$AB$155:$BA$1048576,MATCH($A256,'Hoja de Trabajo para listado'!$AB$155:$AB$1048576,0),MATCH((CUADRO!J$5&amp;$E256),'Hoja de Trabajo para listado'!$AB$151:$BA$151,0)),0)+IFERROR(INDEX('Hoja de Trabajo para listado'!$BC$155:$CB$1048576,MATCH($A256,'Hoja de Trabajo para listado'!$BC$155:$BC$1048576,0),MATCH((CUADRO!J$5&amp;$E256),'Hoja de Trabajo para listado'!$BC$151:$CB$151,0)),0)+IFERROR(INDEX('Hoja de Trabajo para listado'!$DE$153:$DG$274,MATCH($A256,'Hoja de Trabajo para listado'!$DE$153:$DE$1048576,0),MATCH((CUADRO!J$5&amp;$E256),'Hoja de Trabajo para listado'!$DE$151:$DG$151,0)),0)+IFERROR(INDEX('Hoja de Trabajo para listado'!$CD$155:$DC$1048576,MATCH($A256,'Hoja de Trabajo para listado'!$CD$155:$CD$1048576,0),MATCH((CUADRO!J$5&amp;$E256),'Hoja de Trabajo para listado'!$CD$151:$DC$151,0)),0)</f>
        <v>0</v>
      </c>
      <c r="K256" s="243">
        <f ca="1">+IFERROR(INDEX('Hoja de Trabajo para listado'!$A$155:$Z$1048576,MATCH($A256,'Hoja de Trabajo para listado'!$A$155:$A$1048576,0),MATCH((CUADRO!K$5&amp;$E256),'Hoja de Trabajo para listado'!$A$151:$Z$151,0)),0)+IFERROR(INDEX('Hoja de Trabajo para listado'!$AB$155:$BA$1048576,MATCH($A256,'Hoja de Trabajo para listado'!$AB$155:$AB$1048576,0),MATCH((CUADRO!K$5&amp;$E256),'Hoja de Trabajo para listado'!$AB$151:$BA$151,0)),0)+IFERROR(INDEX('Hoja de Trabajo para listado'!$BC$155:$CB$1048576,MATCH($A256,'Hoja de Trabajo para listado'!$BC$155:$BC$1048576,0),MATCH((CUADRO!K$5&amp;$E256),'Hoja de Trabajo para listado'!$BC$151:$CB$151,0)),0)+IFERROR(INDEX('Hoja de Trabajo para listado'!$DE$153:$DG$274,MATCH($A256,'Hoja de Trabajo para listado'!$DE$153:$DE$1048576,0),MATCH((CUADRO!K$5&amp;$E256),'Hoja de Trabajo para listado'!$DE$151:$DG$151,0)),0)+IFERROR(INDEX('Hoja de Trabajo para listado'!$CD$155:$DC$1048576,MATCH($A256,'Hoja de Trabajo para listado'!$CD$155:$CD$1048576,0),MATCH((CUADRO!K$5&amp;$E256),'Hoja de Trabajo para listado'!$CD$151:$DC$151,0)),0)</f>
        <v>0</v>
      </c>
      <c r="L256" s="243">
        <f ca="1">+IFERROR(INDEX('Hoja de Trabajo para listado'!$A$155:$Z$1048576,MATCH($A256,'Hoja de Trabajo para listado'!$A$155:$A$1048576,0),MATCH((CUADRO!L$5&amp;$E256),'Hoja de Trabajo para listado'!$A$151:$Z$151,0)),0)+IFERROR(INDEX('Hoja de Trabajo para listado'!$AB$155:$BA$1048576,MATCH($A256,'Hoja de Trabajo para listado'!$AB$155:$AB$1048576,0),MATCH((CUADRO!L$5&amp;$E256),'Hoja de Trabajo para listado'!$AB$151:$BA$151,0)),0)+IFERROR(INDEX('Hoja de Trabajo para listado'!$BC$155:$CB$1048576,MATCH($A256,'Hoja de Trabajo para listado'!$BC$155:$BC$1048576,0),MATCH((CUADRO!L$5&amp;$E256),'Hoja de Trabajo para listado'!$BC$151:$CB$151,0)),0)+IFERROR(INDEX('Hoja de Trabajo para listado'!$DE$153:$DG$274,MATCH($A256,'Hoja de Trabajo para listado'!$DE$153:$DE$1048576,0),MATCH((CUADRO!L$5&amp;$E256),'Hoja de Trabajo para listado'!$DE$151:$DG$151,0)),0)+IFERROR(INDEX('Hoja de Trabajo para listado'!$CD$155:$DC$1048576,MATCH($A256,'Hoja de Trabajo para listado'!$CD$155:$CD$1048576,0),MATCH((CUADRO!L$5&amp;$E256),'Hoja de Trabajo para listado'!$CD$151:$DC$151,0)),0)</f>
        <v>0</v>
      </c>
      <c r="M256" s="243">
        <f ca="1">+IFERROR(INDEX('Hoja de Trabajo para listado'!$A$155:$Z$1048576,MATCH($A256,'Hoja de Trabajo para listado'!$A$155:$A$1048576,0),MATCH((CUADRO!M$5&amp;$E256),'Hoja de Trabajo para listado'!$A$151:$Z$151,0)),0)+IFERROR(INDEX('Hoja de Trabajo para listado'!$AB$155:$BA$1048576,MATCH($A256,'Hoja de Trabajo para listado'!$AB$155:$AB$1048576,0),MATCH((CUADRO!M$5&amp;$E256),'Hoja de Trabajo para listado'!$AB$151:$BA$151,0)),0)+IFERROR(INDEX('Hoja de Trabajo para listado'!$BC$155:$CB$1048576,MATCH($A256,'Hoja de Trabajo para listado'!$BC$155:$BC$1048576,0),MATCH((CUADRO!M$5&amp;$E256),'Hoja de Trabajo para listado'!$BC$151:$CB$151,0)),0)+IFERROR(INDEX('Hoja de Trabajo para listado'!$DE$153:$DG$274,MATCH($A256,'Hoja de Trabajo para listado'!$DE$153:$DE$1048576,0),MATCH((CUADRO!M$5&amp;$E256),'Hoja de Trabajo para listado'!$DE$151:$DG$151,0)),0)+IFERROR(INDEX('Hoja de Trabajo para listado'!$CD$155:$DC$1048576,MATCH($A256,'Hoja de Trabajo para listado'!$CD$155:$CD$1048576,0),MATCH((CUADRO!M$5&amp;$E256),'Hoja de Trabajo para listado'!$CD$151:$DC$151,0)),0)</f>
        <v>0</v>
      </c>
      <c r="N256" s="243">
        <f ca="1">+IFERROR(INDEX('Hoja de Trabajo para listado'!$A$155:$Z$1048576,MATCH($A256,'Hoja de Trabajo para listado'!$A$155:$A$1048576,0),MATCH((CUADRO!N$5&amp;$E256),'Hoja de Trabajo para listado'!$A$151:$Z$151,0)),0)+IFERROR(INDEX('Hoja de Trabajo para listado'!$AB$155:$BA$1048576,MATCH($A256,'Hoja de Trabajo para listado'!$AB$155:$AB$1048576,0),MATCH((CUADRO!N$5&amp;$E256),'Hoja de Trabajo para listado'!$AB$151:$BA$151,0)),0)+IFERROR(INDEX('Hoja de Trabajo para listado'!$BC$155:$CB$1048576,MATCH($A256,'Hoja de Trabajo para listado'!$BC$155:$BC$1048576,0),MATCH((CUADRO!N$5&amp;$E256),'Hoja de Trabajo para listado'!$BC$151:$CB$151,0)),0)+IFERROR(INDEX('Hoja de Trabajo para listado'!$DE$153:$DG$274,MATCH($A256,'Hoja de Trabajo para listado'!$DE$153:$DE$1048576,0),MATCH((CUADRO!N$5&amp;$E256),'Hoja de Trabajo para listado'!$DE$151:$DG$151,0)),0)+IFERROR(INDEX('Hoja de Trabajo para listado'!$CD$155:$DC$1048576,MATCH($A256,'Hoja de Trabajo para listado'!$CD$155:$CD$1048576,0),MATCH((CUADRO!N$5&amp;$E256),'Hoja de Trabajo para listado'!$CD$151:$DC$151,0)),0)</f>
        <v>0</v>
      </c>
      <c r="O256" s="243">
        <f ca="1">+IFERROR(INDEX('Hoja de Trabajo para listado'!$A$155:$Z$1048576,MATCH($A256,'Hoja de Trabajo para listado'!$A$155:$A$1048576,0),MATCH((CUADRO!O$5&amp;$E256),'Hoja de Trabajo para listado'!$A$151:$Z$151,0)),0)+IFERROR(INDEX('Hoja de Trabajo para listado'!$AB$155:$BA$1048576,MATCH($A256,'Hoja de Trabajo para listado'!$AB$155:$AB$1048576,0),MATCH((CUADRO!O$5&amp;$E256),'Hoja de Trabajo para listado'!$AB$151:$BA$151,0)),0)+IFERROR(INDEX('Hoja de Trabajo para listado'!$BC$155:$CB$1048576,MATCH($A256,'Hoja de Trabajo para listado'!$BC$155:$BC$1048576,0),MATCH((CUADRO!O$5&amp;$E256),'Hoja de Trabajo para listado'!$BC$151:$CB$151,0)),0)+IFERROR(INDEX('Hoja de Trabajo para listado'!$DE$153:$DG$274,MATCH($A256,'Hoja de Trabajo para listado'!$DE$153:$DE$1048576,0),MATCH((CUADRO!O$5&amp;$E256),'Hoja de Trabajo para listado'!$DE$151:$DG$151,0)),0)+IFERROR(INDEX('Hoja de Trabajo para listado'!$CD$155:$DC$1048576,MATCH($A256,'Hoja de Trabajo para listado'!$CD$155:$CD$1048576,0),MATCH((CUADRO!O$5&amp;$E256),'Hoja de Trabajo para listado'!$CD$151:$DC$151,0)),0)</f>
        <v>0</v>
      </c>
      <c r="P256" s="243">
        <f ca="1">+IFERROR(INDEX('Hoja de Trabajo para listado'!$A$155:$Z$1048576,MATCH($A256,'Hoja de Trabajo para listado'!$A$155:$A$1048576,0),MATCH((CUADRO!P$5&amp;$E256),'Hoja de Trabajo para listado'!$A$151:$Z$151,0)),0)+IFERROR(INDEX('Hoja de Trabajo para listado'!$AB$155:$BA$1048576,MATCH($A256,'Hoja de Trabajo para listado'!$AB$155:$AB$1048576,0),MATCH((CUADRO!P$5&amp;$E256),'Hoja de Trabajo para listado'!$AB$151:$BA$151,0)),0)+IFERROR(INDEX('Hoja de Trabajo para listado'!$BC$155:$CB$1048576,MATCH($A256,'Hoja de Trabajo para listado'!$BC$155:$BC$1048576,0),MATCH((CUADRO!P$5&amp;$E256),'Hoja de Trabajo para listado'!$BC$151:$CB$151,0)),0)+IFERROR(INDEX('Hoja de Trabajo para listado'!$DE$153:$DG$274,MATCH($A256,'Hoja de Trabajo para listado'!$DE$153:$DE$1048576,0),MATCH((CUADRO!P$5&amp;$E256),'Hoja de Trabajo para listado'!$DE$151:$DG$151,0)),0)+IFERROR(INDEX('Hoja de Trabajo para listado'!$CD$155:$DC$1048576,MATCH($A256,'Hoja de Trabajo para listado'!$CD$155:$CD$1048576,0),MATCH((CUADRO!P$5&amp;$E256),'Hoja de Trabajo para listado'!$CD$151:$DC$151,0)),0)</f>
        <v>0</v>
      </c>
      <c r="Q256" s="243">
        <f ca="1">+IFERROR(INDEX('Hoja de Trabajo para listado'!$A$155:$Z$1048576,MATCH($A256,'Hoja de Trabajo para listado'!$A$155:$A$1048576,0),MATCH((CUADRO!Q$5&amp;$E256),'Hoja de Trabajo para listado'!$A$151:$Z$151,0)),0)+IFERROR(INDEX('Hoja de Trabajo para listado'!$AB$155:$BA$1048576,MATCH($A256,'Hoja de Trabajo para listado'!$AB$155:$AB$1048576,0),MATCH((CUADRO!Q$5&amp;$E256),'Hoja de Trabajo para listado'!$AB$151:$BA$151,0)),0)+IFERROR(INDEX('Hoja de Trabajo para listado'!$BC$155:$CB$1048576,MATCH($A256,'Hoja de Trabajo para listado'!$BC$155:$BC$1048576,0),MATCH((CUADRO!Q$5&amp;$E256),'Hoja de Trabajo para listado'!$BC$151:$CB$151,0)),0)+IFERROR(INDEX('Hoja de Trabajo para listado'!$DE$153:$DG$274,MATCH($A256,'Hoja de Trabajo para listado'!$DE$153:$DE$1048576,0),MATCH((CUADRO!Q$5&amp;$E256),'Hoja de Trabajo para listado'!$DE$151:$DG$151,0)),0)+IFERROR(INDEX('Hoja de Trabajo para listado'!$CD$155:$DC$1048576,MATCH($A256,'Hoja de Trabajo para listado'!$CD$155:$CD$1048576,0),MATCH((CUADRO!Q$5&amp;$E256),'Hoja de Trabajo para listado'!$CD$151:$DC$151,0)),0)</f>
        <v>0</v>
      </c>
      <c r="R256" s="243">
        <f t="shared" ca="1" si="9"/>
        <v>0</v>
      </c>
      <c r="S256" s="243"/>
      <c r="T256" s="243">
        <f ca="1">+T257</f>
        <v>1282680.8</v>
      </c>
      <c r="U256" s="242">
        <f t="shared" si="10"/>
        <v>1</v>
      </c>
      <c r="V256" s="333" t="str">
        <f>+VLOOKUP(A256,bd_lista!$A$3:$E$590,5,FALSE)</f>
        <v>Instituciones Descentralizadas</v>
      </c>
      <c r="W256" s="391" t="str">
        <f>+V256</f>
        <v>Instituciones Descentralizadas</v>
      </c>
      <c r="X256" s="242">
        <f>+VLOOKUP(A256,[4]Sheet1!$A$13:$D$744,4,FALSE)</f>
        <v>70</v>
      </c>
      <c r="Y256" s="242" t="str">
        <f>+VLOOKUP(X256,bd_lista!$A$3:$C$590,3,FALSE)</f>
        <v>Ministerio de Trabajo, Empleo y Previsión Social</v>
      </c>
      <c r="Z256" s="294">
        <f>+X256</f>
        <v>70</v>
      </c>
      <c r="AA256" s="295" t="str">
        <f>+Y256</f>
        <v>Ministerio de Trabajo, Empleo y Previsión Social</v>
      </c>
    </row>
    <row r="257" spans="1:27" ht="15" customHeight="1">
      <c r="A257" s="32">
        <v>347</v>
      </c>
      <c r="B257" s="388"/>
      <c r="C257" s="333" t="str">
        <f>+VLOOKUP(A257,bd_lista!$A$3:$C$590,3,FALSE)</f>
        <v>Autoridad de Fiscalización y Control de Cooperativas</v>
      </c>
      <c r="D257" s="390"/>
      <c r="E257" s="333" t="s">
        <v>1305</v>
      </c>
      <c r="F257" s="245">
        <f ca="1">+IFERROR(INDEX('Hoja de Trabajo para listado'!$A$155:$Z$1048576,MATCH($A257,'Hoja de Trabajo para listado'!$A$155:$A$1048576,0),MATCH((CUADRO!F$5&amp;$E257),'Hoja de Trabajo para listado'!$A$151:$Z$151,0)),0)+IFERROR(INDEX('Hoja de Trabajo para listado'!$AB$155:$BA$1048576,MATCH($A257,'Hoja de Trabajo para listado'!$AB$155:$AB$1048576,0),MATCH((CUADRO!F$5&amp;$E257),'Hoja de Trabajo para listado'!$AB$151:$BA$151,0)),0)+IFERROR(INDEX('Hoja de Trabajo para listado'!$BC$155:$CB$1048576,MATCH($A257,'Hoja de Trabajo para listado'!$BC$155:$BC$1048576,0),MATCH((CUADRO!F$5&amp;$E257),'Hoja de Trabajo para listado'!$BC$151:$CB$151,0)),0)+IFERROR(INDEX('Hoja de Trabajo para listado'!$DE$153:$DG$274,MATCH($A257,'Hoja de Trabajo para listado'!$DE$153:$DE$1048576,0),MATCH((CUADRO!F$5&amp;$E257),'Hoja de Trabajo para listado'!$DE$151:$DG$151,0)),0)+IFERROR(INDEX('Hoja de Trabajo para listado'!$CD$155:$DC$1048576,MATCH($A257,'Hoja de Trabajo para listado'!$CD$155:$CD$1048576,0),MATCH((CUADRO!F$5&amp;$E257),'Hoja de Trabajo para listado'!$CD$151:$DC$151,0)),0)</f>
        <v>0</v>
      </c>
      <c r="G257" s="245">
        <f ca="1">+IFERROR(INDEX('Hoja de Trabajo para listado'!$A$155:$Z$1048576,MATCH($A257,'Hoja de Trabajo para listado'!$A$155:$A$1048576,0),MATCH((CUADRO!G$5&amp;$E257),'Hoja de Trabajo para listado'!$A$151:$Z$151,0)),0)+IFERROR(INDEX('Hoja de Trabajo para listado'!$AB$155:$BA$1048576,MATCH($A257,'Hoja de Trabajo para listado'!$AB$155:$AB$1048576,0),MATCH((CUADRO!G$5&amp;$E257),'Hoja de Trabajo para listado'!$AB$151:$BA$151,0)),0)+IFERROR(INDEX('Hoja de Trabajo para listado'!$BC$155:$CB$1048576,MATCH($A257,'Hoja de Trabajo para listado'!$BC$155:$BC$1048576,0),MATCH((CUADRO!G$5&amp;$E257),'Hoja de Trabajo para listado'!$BC$151:$CB$151,0)),0)+IFERROR(INDEX('Hoja de Trabajo para listado'!$DE$153:$DG$274,MATCH($A257,'Hoja de Trabajo para listado'!$DE$153:$DE$1048576,0),MATCH((CUADRO!G$5&amp;$E257),'Hoja de Trabajo para listado'!$DE$151:$DG$151,0)),0)+IFERROR(INDEX('Hoja de Trabajo para listado'!$CD$155:$DC$1048576,MATCH($A257,'Hoja de Trabajo para listado'!$CD$155:$CD$1048576,0),MATCH((CUADRO!G$5&amp;$E257),'Hoja de Trabajo para listado'!$CD$151:$DC$151,0)),0)</f>
        <v>0</v>
      </c>
      <c r="H257" s="245">
        <f ca="1">+IFERROR(INDEX('Hoja de Trabajo para listado'!$A$155:$Z$1048576,MATCH($A257,'Hoja de Trabajo para listado'!$A$155:$A$1048576,0),MATCH((CUADRO!H$5&amp;$E257),'Hoja de Trabajo para listado'!$A$151:$Z$151,0)),0)+IFERROR(INDEX('Hoja de Trabajo para listado'!$AB$155:$BA$1048576,MATCH($A257,'Hoja de Trabajo para listado'!$AB$155:$AB$1048576,0),MATCH((CUADRO!H$5&amp;$E257),'Hoja de Trabajo para listado'!$AB$151:$BA$151,0)),0)+IFERROR(INDEX('Hoja de Trabajo para listado'!$BC$155:$CB$1048576,MATCH($A257,'Hoja de Trabajo para listado'!$BC$155:$BC$1048576,0),MATCH((CUADRO!H$5&amp;$E257),'Hoja de Trabajo para listado'!$BC$151:$CB$151,0)),0)+IFERROR(INDEX('Hoja de Trabajo para listado'!$DE$153:$DG$274,MATCH($A257,'Hoja de Trabajo para listado'!$DE$153:$DE$1048576,0),MATCH((CUADRO!H$5&amp;$E257),'Hoja de Trabajo para listado'!$DE$151:$DG$151,0)),0)+IFERROR(INDEX('Hoja de Trabajo para listado'!$CD$155:$DC$1048576,MATCH($A257,'Hoja de Trabajo para listado'!$CD$155:$CD$1048576,0),MATCH((CUADRO!H$5&amp;$E257),'Hoja de Trabajo para listado'!$CD$151:$DC$151,0)),0)</f>
        <v>0</v>
      </c>
      <c r="I257" s="245">
        <f ca="1">+IFERROR(INDEX('Hoja de Trabajo para listado'!$A$155:$Z$1048576,MATCH($A257,'Hoja de Trabajo para listado'!$A$155:$A$1048576,0),MATCH((CUADRO!I$5&amp;$E257),'Hoja de Trabajo para listado'!$A$151:$Z$151,0)),0)+IFERROR(INDEX('Hoja de Trabajo para listado'!$AB$155:$BA$1048576,MATCH($A257,'Hoja de Trabajo para listado'!$AB$155:$AB$1048576,0),MATCH((CUADRO!I$5&amp;$E257),'Hoja de Trabajo para listado'!$AB$151:$BA$151,0)),0)+IFERROR(INDEX('Hoja de Trabajo para listado'!$BC$155:$CB$1048576,MATCH($A257,'Hoja de Trabajo para listado'!$BC$155:$BC$1048576,0),MATCH((CUADRO!I$5&amp;$E257),'Hoja de Trabajo para listado'!$BC$151:$CB$151,0)),0)+IFERROR(INDEX('Hoja de Trabajo para listado'!$DE$153:$DG$274,MATCH($A257,'Hoja de Trabajo para listado'!$DE$153:$DE$1048576,0),MATCH((CUADRO!I$5&amp;$E257),'Hoja de Trabajo para listado'!$DE$151:$DG$151,0)),0)+IFERROR(INDEX('Hoja de Trabajo para listado'!$CD$155:$DC$1048576,MATCH($A257,'Hoja de Trabajo para listado'!$CD$155:$CD$1048576,0),MATCH((CUADRO!I$5&amp;$E257),'Hoja de Trabajo para listado'!$CD$151:$DC$151,0)),0)</f>
        <v>1282680.8</v>
      </c>
      <c r="J257" s="245">
        <f ca="1">+IFERROR(INDEX('Hoja de Trabajo para listado'!$A$155:$Z$1048576,MATCH($A257,'Hoja de Trabajo para listado'!$A$155:$A$1048576,0),MATCH((CUADRO!J$5&amp;$E257),'Hoja de Trabajo para listado'!$A$151:$Z$151,0)),0)+IFERROR(INDEX('Hoja de Trabajo para listado'!$AB$155:$BA$1048576,MATCH($A257,'Hoja de Trabajo para listado'!$AB$155:$AB$1048576,0),MATCH((CUADRO!J$5&amp;$E257),'Hoja de Trabajo para listado'!$AB$151:$BA$151,0)),0)+IFERROR(INDEX('Hoja de Trabajo para listado'!$BC$155:$CB$1048576,MATCH($A257,'Hoja de Trabajo para listado'!$BC$155:$BC$1048576,0),MATCH((CUADRO!J$5&amp;$E257),'Hoja de Trabajo para listado'!$BC$151:$CB$151,0)),0)+IFERROR(INDEX('Hoja de Trabajo para listado'!$DE$153:$DG$274,MATCH($A257,'Hoja de Trabajo para listado'!$DE$153:$DE$1048576,0),MATCH((CUADRO!J$5&amp;$E257),'Hoja de Trabajo para listado'!$DE$151:$DG$151,0)),0)+IFERROR(INDEX('Hoja de Trabajo para listado'!$CD$155:$DC$1048576,MATCH($A257,'Hoja de Trabajo para listado'!$CD$155:$CD$1048576,0),MATCH((CUADRO!J$5&amp;$E257),'Hoja de Trabajo para listado'!$CD$151:$DC$151,0)),0)</f>
        <v>0</v>
      </c>
      <c r="K257" s="245">
        <f ca="1">+IFERROR(INDEX('Hoja de Trabajo para listado'!$A$155:$Z$1048576,MATCH($A257,'Hoja de Trabajo para listado'!$A$155:$A$1048576,0),MATCH((CUADRO!K$5&amp;$E257),'Hoja de Trabajo para listado'!$A$151:$Z$151,0)),0)+IFERROR(INDEX('Hoja de Trabajo para listado'!$AB$155:$BA$1048576,MATCH($A257,'Hoja de Trabajo para listado'!$AB$155:$AB$1048576,0),MATCH((CUADRO!K$5&amp;$E257),'Hoja de Trabajo para listado'!$AB$151:$BA$151,0)),0)+IFERROR(INDEX('Hoja de Trabajo para listado'!$BC$155:$CB$1048576,MATCH($A257,'Hoja de Trabajo para listado'!$BC$155:$BC$1048576,0),MATCH((CUADRO!K$5&amp;$E257),'Hoja de Trabajo para listado'!$BC$151:$CB$151,0)),0)+IFERROR(INDEX('Hoja de Trabajo para listado'!$DE$153:$DG$274,MATCH($A257,'Hoja de Trabajo para listado'!$DE$153:$DE$1048576,0),MATCH((CUADRO!K$5&amp;$E257),'Hoja de Trabajo para listado'!$DE$151:$DG$151,0)),0)+IFERROR(INDEX('Hoja de Trabajo para listado'!$CD$155:$DC$1048576,MATCH($A257,'Hoja de Trabajo para listado'!$CD$155:$CD$1048576,0),MATCH((CUADRO!K$5&amp;$E257),'Hoja de Trabajo para listado'!$CD$151:$DC$151,0)),0)</f>
        <v>0</v>
      </c>
      <c r="L257" s="245">
        <f ca="1">+IFERROR(INDEX('Hoja de Trabajo para listado'!$A$155:$Z$1048576,MATCH($A257,'Hoja de Trabajo para listado'!$A$155:$A$1048576,0),MATCH((CUADRO!L$5&amp;$E257),'Hoja de Trabajo para listado'!$A$151:$Z$151,0)),0)+IFERROR(INDEX('Hoja de Trabajo para listado'!$AB$155:$BA$1048576,MATCH($A257,'Hoja de Trabajo para listado'!$AB$155:$AB$1048576,0),MATCH((CUADRO!L$5&amp;$E257),'Hoja de Trabajo para listado'!$AB$151:$BA$151,0)),0)+IFERROR(INDEX('Hoja de Trabajo para listado'!$BC$155:$CB$1048576,MATCH($A257,'Hoja de Trabajo para listado'!$BC$155:$BC$1048576,0),MATCH((CUADRO!L$5&amp;$E257),'Hoja de Trabajo para listado'!$BC$151:$CB$151,0)),0)+IFERROR(INDEX('Hoja de Trabajo para listado'!$DE$153:$DG$274,MATCH($A257,'Hoja de Trabajo para listado'!$DE$153:$DE$1048576,0),MATCH((CUADRO!L$5&amp;$E257),'Hoja de Trabajo para listado'!$DE$151:$DG$151,0)),0)+IFERROR(INDEX('Hoja de Trabajo para listado'!$CD$155:$DC$1048576,MATCH($A257,'Hoja de Trabajo para listado'!$CD$155:$CD$1048576,0),MATCH((CUADRO!L$5&amp;$E257),'Hoja de Trabajo para listado'!$CD$151:$DC$151,0)),0)</f>
        <v>0</v>
      </c>
      <c r="M257" s="245">
        <f ca="1">+IFERROR(INDEX('Hoja de Trabajo para listado'!$A$155:$Z$1048576,MATCH($A257,'Hoja de Trabajo para listado'!$A$155:$A$1048576,0),MATCH((CUADRO!M$5&amp;$E257),'Hoja de Trabajo para listado'!$A$151:$Z$151,0)),0)+IFERROR(INDEX('Hoja de Trabajo para listado'!$AB$155:$BA$1048576,MATCH($A257,'Hoja de Trabajo para listado'!$AB$155:$AB$1048576,0),MATCH((CUADRO!M$5&amp;$E257),'Hoja de Trabajo para listado'!$AB$151:$BA$151,0)),0)+IFERROR(INDEX('Hoja de Trabajo para listado'!$BC$155:$CB$1048576,MATCH($A257,'Hoja de Trabajo para listado'!$BC$155:$BC$1048576,0),MATCH((CUADRO!M$5&amp;$E257),'Hoja de Trabajo para listado'!$BC$151:$CB$151,0)),0)+IFERROR(INDEX('Hoja de Trabajo para listado'!$DE$153:$DG$274,MATCH($A257,'Hoja de Trabajo para listado'!$DE$153:$DE$1048576,0),MATCH((CUADRO!M$5&amp;$E257),'Hoja de Trabajo para listado'!$DE$151:$DG$151,0)),0)+IFERROR(INDEX('Hoja de Trabajo para listado'!$CD$155:$DC$1048576,MATCH($A257,'Hoja de Trabajo para listado'!$CD$155:$CD$1048576,0),MATCH((CUADRO!M$5&amp;$E257),'Hoja de Trabajo para listado'!$CD$151:$DC$151,0)),0)</f>
        <v>0</v>
      </c>
      <c r="N257" s="245">
        <f ca="1">+IFERROR(INDEX('Hoja de Trabajo para listado'!$A$155:$Z$1048576,MATCH($A257,'Hoja de Trabajo para listado'!$A$155:$A$1048576,0),MATCH((CUADRO!N$5&amp;$E257),'Hoja de Trabajo para listado'!$A$151:$Z$151,0)),0)+IFERROR(INDEX('Hoja de Trabajo para listado'!$AB$155:$BA$1048576,MATCH($A257,'Hoja de Trabajo para listado'!$AB$155:$AB$1048576,0),MATCH((CUADRO!N$5&amp;$E257),'Hoja de Trabajo para listado'!$AB$151:$BA$151,0)),0)+IFERROR(INDEX('Hoja de Trabajo para listado'!$BC$155:$CB$1048576,MATCH($A257,'Hoja de Trabajo para listado'!$BC$155:$BC$1048576,0),MATCH((CUADRO!N$5&amp;$E257),'Hoja de Trabajo para listado'!$BC$151:$CB$151,0)),0)+IFERROR(INDEX('Hoja de Trabajo para listado'!$DE$153:$DG$274,MATCH($A257,'Hoja de Trabajo para listado'!$DE$153:$DE$1048576,0),MATCH((CUADRO!N$5&amp;$E257),'Hoja de Trabajo para listado'!$DE$151:$DG$151,0)),0)+IFERROR(INDEX('Hoja de Trabajo para listado'!$CD$155:$DC$1048576,MATCH($A257,'Hoja de Trabajo para listado'!$CD$155:$CD$1048576,0),MATCH((CUADRO!N$5&amp;$E257),'Hoja de Trabajo para listado'!$CD$151:$DC$151,0)),0)</f>
        <v>0</v>
      </c>
      <c r="O257" s="245">
        <f ca="1">+IFERROR(INDEX('Hoja de Trabajo para listado'!$A$155:$Z$1048576,MATCH($A257,'Hoja de Trabajo para listado'!$A$155:$A$1048576,0),MATCH((CUADRO!O$5&amp;$E257),'Hoja de Trabajo para listado'!$A$151:$Z$151,0)),0)+IFERROR(INDEX('Hoja de Trabajo para listado'!$AB$155:$BA$1048576,MATCH($A257,'Hoja de Trabajo para listado'!$AB$155:$AB$1048576,0),MATCH((CUADRO!O$5&amp;$E257),'Hoja de Trabajo para listado'!$AB$151:$BA$151,0)),0)+IFERROR(INDEX('Hoja de Trabajo para listado'!$BC$155:$CB$1048576,MATCH($A257,'Hoja de Trabajo para listado'!$BC$155:$BC$1048576,0),MATCH((CUADRO!O$5&amp;$E257),'Hoja de Trabajo para listado'!$BC$151:$CB$151,0)),0)+IFERROR(INDEX('Hoja de Trabajo para listado'!$DE$153:$DG$274,MATCH($A257,'Hoja de Trabajo para listado'!$DE$153:$DE$1048576,0),MATCH((CUADRO!O$5&amp;$E257),'Hoja de Trabajo para listado'!$DE$151:$DG$151,0)),0)+IFERROR(INDEX('Hoja de Trabajo para listado'!$CD$155:$DC$1048576,MATCH($A257,'Hoja de Trabajo para listado'!$CD$155:$CD$1048576,0),MATCH((CUADRO!O$5&amp;$E257),'Hoja de Trabajo para listado'!$CD$151:$DC$151,0)),0)</f>
        <v>0</v>
      </c>
      <c r="P257" s="245">
        <f ca="1">+IFERROR(INDEX('Hoja de Trabajo para listado'!$A$155:$Z$1048576,MATCH($A257,'Hoja de Trabajo para listado'!$A$155:$A$1048576,0),MATCH((CUADRO!P$5&amp;$E257),'Hoja de Trabajo para listado'!$A$151:$Z$151,0)),0)+IFERROR(INDEX('Hoja de Trabajo para listado'!$AB$155:$BA$1048576,MATCH($A257,'Hoja de Trabajo para listado'!$AB$155:$AB$1048576,0),MATCH((CUADRO!P$5&amp;$E257),'Hoja de Trabajo para listado'!$AB$151:$BA$151,0)),0)+IFERROR(INDEX('Hoja de Trabajo para listado'!$BC$155:$CB$1048576,MATCH($A257,'Hoja de Trabajo para listado'!$BC$155:$BC$1048576,0),MATCH((CUADRO!P$5&amp;$E257),'Hoja de Trabajo para listado'!$BC$151:$CB$151,0)),0)+IFERROR(INDEX('Hoja de Trabajo para listado'!$DE$153:$DG$274,MATCH($A257,'Hoja de Trabajo para listado'!$DE$153:$DE$1048576,0),MATCH((CUADRO!P$5&amp;$E257),'Hoja de Trabajo para listado'!$DE$151:$DG$151,0)),0)+IFERROR(INDEX('Hoja de Trabajo para listado'!$CD$155:$DC$1048576,MATCH($A257,'Hoja de Trabajo para listado'!$CD$155:$CD$1048576,0),MATCH((CUADRO!P$5&amp;$E257),'Hoja de Trabajo para listado'!$CD$151:$DC$151,0)),0)</f>
        <v>0</v>
      </c>
      <c r="Q257" s="245">
        <f ca="1">+IFERROR(INDEX('Hoja de Trabajo para listado'!$A$155:$Z$1048576,MATCH($A257,'Hoja de Trabajo para listado'!$A$155:$A$1048576,0),MATCH((CUADRO!Q$5&amp;$E257),'Hoja de Trabajo para listado'!$A$151:$Z$151,0)),0)+IFERROR(INDEX('Hoja de Trabajo para listado'!$AB$155:$BA$1048576,MATCH($A257,'Hoja de Trabajo para listado'!$AB$155:$AB$1048576,0),MATCH((CUADRO!Q$5&amp;$E257),'Hoja de Trabajo para listado'!$AB$151:$BA$151,0)),0)+IFERROR(INDEX('Hoja de Trabajo para listado'!$BC$155:$CB$1048576,MATCH($A257,'Hoja de Trabajo para listado'!$BC$155:$BC$1048576,0),MATCH((CUADRO!Q$5&amp;$E257),'Hoja de Trabajo para listado'!$BC$151:$CB$151,0)),0)+IFERROR(INDEX('Hoja de Trabajo para listado'!$DE$153:$DG$274,MATCH($A257,'Hoja de Trabajo para listado'!$DE$153:$DE$1048576,0),MATCH((CUADRO!Q$5&amp;$E257),'Hoja de Trabajo para listado'!$DE$151:$DG$151,0)),0)+IFERROR(INDEX('Hoja de Trabajo para listado'!$CD$155:$DC$1048576,MATCH($A257,'Hoja de Trabajo para listado'!$CD$155:$CD$1048576,0),MATCH((CUADRO!Q$5&amp;$E257),'Hoja de Trabajo para listado'!$CD$151:$DC$151,0)),0)</f>
        <v>0</v>
      </c>
      <c r="R257" s="245">
        <f t="shared" ca="1" si="9"/>
        <v>1282680.8</v>
      </c>
      <c r="S257" s="245">
        <f ca="1">+R256+R257</f>
        <v>1282680.8</v>
      </c>
      <c r="T257" s="245">
        <f ca="1">+S257</f>
        <v>1282680.8</v>
      </c>
      <c r="U257" s="244">
        <f t="shared" si="10"/>
        <v>2</v>
      </c>
      <c r="V257" s="333" t="str">
        <f>+VLOOKUP(A257,bd_lista!$A$3:$E$590,5,FALSE)</f>
        <v>Instituciones Descentralizadas</v>
      </c>
      <c r="W257" s="392"/>
      <c r="X257" s="242">
        <f>+VLOOKUP(A257,[4]Sheet1!$A$13:$D$744,4,FALSE)</f>
        <v>70</v>
      </c>
      <c r="Y257" s="242" t="str">
        <f>+VLOOKUP(X257,bd_lista!$A$3:$C$590,3,FALSE)</f>
        <v>Ministerio de Trabajo, Empleo y Previsión Social</v>
      </c>
      <c r="Z257" s="292"/>
      <c r="AA257" s="293"/>
    </row>
    <row r="258" spans="1:27" ht="15" customHeight="1">
      <c r="A258" s="251">
        <v>348</v>
      </c>
      <c r="B258" s="387">
        <f>+A258</f>
        <v>348</v>
      </c>
      <c r="C258" s="247" t="str">
        <f>+VLOOKUP(A258,bd_lista!$A$3:$C$590,3,FALSE)</f>
        <v>Autoridad Plurinacional de la Madre Tierra</v>
      </c>
      <c r="D258" s="389" t="str">
        <f>+C258</f>
        <v>Autoridad Plurinacional de la Madre Tierra</v>
      </c>
      <c r="E258" s="247" t="s">
        <v>1304</v>
      </c>
      <c r="F258" s="243">
        <f ca="1">+IFERROR(INDEX('Hoja de Trabajo para listado'!$A$155:$Z$1048576,MATCH($A258,'Hoja de Trabajo para listado'!$A$155:$A$1048576,0),MATCH((CUADRO!F$5&amp;$E258),'Hoja de Trabajo para listado'!$A$151:$Z$151,0)),0)+IFERROR(INDEX('Hoja de Trabajo para listado'!$AB$155:$BA$1048576,MATCH($A258,'Hoja de Trabajo para listado'!$AB$155:$AB$1048576,0),MATCH((CUADRO!F$5&amp;$E258),'Hoja de Trabajo para listado'!$AB$151:$BA$151,0)),0)+IFERROR(INDEX('Hoja de Trabajo para listado'!$BC$155:$CB$1048576,MATCH($A258,'Hoja de Trabajo para listado'!$BC$155:$BC$1048576,0),MATCH((CUADRO!F$5&amp;$E258),'Hoja de Trabajo para listado'!$BC$151:$CB$151,0)),0)+IFERROR(INDEX('Hoja de Trabajo para listado'!$DE$153:$DG$274,MATCH($A258,'Hoja de Trabajo para listado'!$DE$153:$DE$1048576,0),MATCH((CUADRO!F$5&amp;$E258),'Hoja de Trabajo para listado'!$DE$151:$DG$151,0)),0)+IFERROR(INDEX('Hoja de Trabajo para listado'!$CD$155:$DC$1048576,MATCH($A258,'Hoja de Trabajo para listado'!$CD$155:$CD$1048576,0),MATCH((CUADRO!F$5&amp;$E258),'Hoja de Trabajo para listado'!$CD$151:$DC$151,0)),0)</f>
        <v>0</v>
      </c>
      <c r="G258" s="243">
        <f ca="1">+IFERROR(INDEX('Hoja de Trabajo para listado'!$A$155:$Z$1048576,MATCH($A258,'Hoja de Trabajo para listado'!$A$155:$A$1048576,0),MATCH((CUADRO!G$5&amp;$E258),'Hoja de Trabajo para listado'!$A$151:$Z$151,0)),0)+IFERROR(INDEX('Hoja de Trabajo para listado'!$AB$155:$BA$1048576,MATCH($A258,'Hoja de Trabajo para listado'!$AB$155:$AB$1048576,0),MATCH((CUADRO!G$5&amp;$E258),'Hoja de Trabajo para listado'!$AB$151:$BA$151,0)),0)+IFERROR(INDEX('Hoja de Trabajo para listado'!$BC$155:$CB$1048576,MATCH($A258,'Hoja de Trabajo para listado'!$BC$155:$BC$1048576,0),MATCH((CUADRO!G$5&amp;$E258),'Hoja de Trabajo para listado'!$BC$151:$CB$151,0)),0)+IFERROR(INDEX('Hoja de Trabajo para listado'!$DE$153:$DG$274,MATCH($A258,'Hoja de Trabajo para listado'!$DE$153:$DE$1048576,0),MATCH((CUADRO!G$5&amp;$E258),'Hoja de Trabajo para listado'!$DE$151:$DG$151,0)),0)+IFERROR(INDEX('Hoja de Trabajo para listado'!$CD$155:$DC$1048576,MATCH($A258,'Hoja de Trabajo para listado'!$CD$155:$CD$1048576,0),MATCH((CUADRO!G$5&amp;$E258),'Hoja de Trabajo para listado'!$CD$151:$DC$151,0)),0)</f>
        <v>0</v>
      </c>
      <c r="H258" s="243">
        <f ca="1">+IFERROR(INDEX('Hoja de Trabajo para listado'!$A$155:$Z$1048576,MATCH($A258,'Hoja de Trabajo para listado'!$A$155:$A$1048576,0),MATCH((CUADRO!H$5&amp;$E258),'Hoja de Trabajo para listado'!$A$151:$Z$151,0)),0)+IFERROR(INDEX('Hoja de Trabajo para listado'!$AB$155:$BA$1048576,MATCH($A258,'Hoja de Trabajo para listado'!$AB$155:$AB$1048576,0),MATCH((CUADRO!H$5&amp;$E258),'Hoja de Trabajo para listado'!$AB$151:$BA$151,0)),0)+IFERROR(INDEX('Hoja de Trabajo para listado'!$BC$155:$CB$1048576,MATCH($A258,'Hoja de Trabajo para listado'!$BC$155:$BC$1048576,0),MATCH((CUADRO!H$5&amp;$E258),'Hoja de Trabajo para listado'!$BC$151:$CB$151,0)),0)+IFERROR(INDEX('Hoja de Trabajo para listado'!$DE$153:$DG$274,MATCH($A258,'Hoja de Trabajo para listado'!$DE$153:$DE$1048576,0),MATCH((CUADRO!H$5&amp;$E258),'Hoja de Trabajo para listado'!$DE$151:$DG$151,0)),0)+IFERROR(INDEX('Hoja de Trabajo para listado'!$CD$155:$DC$1048576,MATCH($A258,'Hoja de Trabajo para listado'!$CD$155:$CD$1048576,0),MATCH((CUADRO!H$5&amp;$E258),'Hoja de Trabajo para listado'!$CD$151:$DC$151,0)),0)</f>
        <v>0</v>
      </c>
      <c r="I258" s="243">
        <f ca="1">+IFERROR(INDEX('Hoja de Trabajo para listado'!$A$155:$Z$1048576,MATCH($A258,'Hoja de Trabajo para listado'!$A$155:$A$1048576,0),MATCH((CUADRO!I$5&amp;$E258),'Hoja de Trabajo para listado'!$A$151:$Z$151,0)),0)+IFERROR(INDEX('Hoja de Trabajo para listado'!$AB$155:$BA$1048576,MATCH($A258,'Hoja de Trabajo para listado'!$AB$155:$AB$1048576,0),MATCH((CUADRO!I$5&amp;$E258),'Hoja de Trabajo para listado'!$AB$151:$BA$151,0)),0)+IFERROR(INDEX('Hoja de Trabajo para listado'!$BC$155:$CB$1048576,MATCH($A258,'Hoja de Trabajo para listado'!$BC$155:$BC$1048576,0),MATCH((CUADRO!I$5&amp;$E258),'Hoja de Trabajo para listado'!$BC$151:$CB$151,0)),0)+IFERROR(INDEX('Hoja de Trabajo para listado'!$DE$153:$DG$274,MATCH($A258,'Hoja de Trabajo para listado'!$DE$153:$DE$1048576,0),MATCH((CUADRO!I$5&amp;$E258),'Hoja de Trabajo para listado'!$DE$151:$DG$151,0)),0)+IFERROR(INDEX('Hoja de Trabajo para listado'!$CD$155:$DC$1048576,MATCH($A258,'Hoja de Trabajo para listado'!$CD$155:$CD$1048576,0),MATCH((CUADRO!I$5&amp;$E258),'Hoja de Trabajo para listado'!$CD$151:$DC$151,0)),0)</f>
        <v>0</v>
      </c>
      <c r="J258" s="243">
        <f ca="1">+IFERROR(INDEX('Hoja de Trabajo para listado'!$A$155:$Z$1048576,MATCH($A258,'Hoja de Trabajo para listado'!$A$155:$A$1048576,0),MATCH((CUADRO!J$5&amp;$E258),'Hoja de Trabajo para listado'!$A$151:$Z$151,0)),0)+IFERROR(INDEX('Hoja de Trabajo para listado'!$AB$155:$BA$1048576,MATCH($A258,'Hoja de Trabajo para listado'!$AB$155:$AB$1048576,0),MATCH((CUADRO!J$5&amp;$E258),'Hoja de Trabajo para listado'!$AB$151:$BA$151,0)),0)+IFERROR(INDEX('Hoja de Trabajo para listado'!$BC$155:$CB$1048576,MATCH($A258,'Hoja de Trabajo para listado'!$BC$155:$BC$1048576,0),MATCH((CUADRO!J$5&amp;$E258),'Hoja de Trabajo para listado'!$BC$151:$CB$151,0)),0)+IFERROR(INDEX('Hoja de Trabajo para listado'!$DE$153:$DG$274,MATCH($A258,'Hoja de Trabajo para listado'!$DE$153:$DE$1048576,0),MATCH((CUADRO!J$5&amp;$E258),'Hoja de Trabajo para listado'!$DE$151:$DG$151,0)),0)+IFERROR(INDEX('Hoja de Trabajo para listado'!$CD$155:$DC$1048576,MATCH($A258,'Hoja de Trabajo para listado'!$CD$155:$CD$1048576,0),MATCH((CUADRO!J$5&amp;$E258),'Hoja de Trabajo para listado'!$CD$151:$DC$151,0)),0)</f>
        <v>0</v>
      </c>
      <c r="K258" s="243">
        <f ca="1">+IFERROR(INDEX('Hoja de Trabajo para listado'!$A$155:$Z$1048576,MATCH($A258,'Hoja de Trabajo para listado'!$A$155:$A$1048576,0),MATCH((CUADRO!K$5&amp;$E258),'Hoja de Trabajo para listado'!$A$151:$Z$151,0)),0)+IFERROR(INDEX('Hoja de Trabajo para listado'!$AB$155:$BA$1048576,MATCH($A258,'Hoja de Trabajo para listado'!$AB$155:$AB$1048576,0),MATCH((CUADRO!K$5&amp;$E258),'Hoja de Trabajo para listado'!$AB$151:$BA$151,0)),0)+IFERROR(INDEX('Hoja de Trabajo para listado'!$BC$155:$CB$1048576,MATCH($A258,'Hoja de Trabajo para listado'!$BC$155:$BC$1048576,0),MATCH((CUADRO!K$5&amp;$E258),'Hoja de Trabajo para listado'!$BC$151:$CB$151,0)),0)+IFERROR(INDEX('Hoja de Trabajo para listado'!$DE$153:$DG$274,MATCH($A258,'Hoja de Trabajo para listado'!$DE$153:$DE$1048576,0),MATCH((CUADRO!K$5&amp;$E258),'Hoja de Trabajo para listado'!$DE$151:$DG$151,0)),0)+IFERROR(INDEX('Hoja de Trabajo para listado'!$CD$155:$DC$1048576,MATCH($A258,'Hoja de Trabajo para listado'!$CD$155:$CD$1048576,0),MATCH((CUADRO!K$5&amp;$E258),'Hoja de Trabajo para listado'!$CD$151:$DC$151,0)),0)</f>
        <v>0</v>
      </c>
      <c r="L258" s="243">
        <f ca="1">+IFERROR(INDEX('Hoja de Trabajo para listado'!$A$155:$Z$1048576,MATCH($A258,'Hoja de Trabajo para listado'!$A$155:$A$1048576,0),MATCH((CUADRO!L$5&amp;$E258),'Hoja de Trabajo para listado'!$A$151:$Z$151,0)),0)+IFERROR(INDEX('Hoja de Trabajo para listado'!$AB$155:$BA$1048576,MATCH($A258,'Hoja de Trabajo para listado'!$AB$155:$AB$1048576,0),MATCH((CUADRO!L$5&amp;$E258),'Hoja de Trabajo para listado'!$AB$151:$BA$151,0)),0)+IFERROR(INDEX('Hoja de Trabajo para listado'!$BC$155:$CB$1048576,MATCH($A258,'Hoja de Trabajo para listado'!$BC$155:$BC$1048576,0),MATCH((CUADRO!L$5&amp;$E258),'Hoja de Trabajo para listado'!$BC$151:$CB$151,0)),0)+IFERROR(INDEX('Hoja de Trabajo para listado'!$DE$153:$DG$274,MATCH($A258,'Hoja de Trabajo para listado'!$DE$153:$DE$1048576,0),MATCH((CUADRO!L$5&amp;$E258),'Hoja de Trabajo para listado'!$DE$151:$DG$151,0)),0)+IFERROR(INDEX('Hoja de Trabajo para listado'!$CD$155:$DC$1048576,MATCH($A258,'Hoja de Trabajo para listado'!$CD$155:$CD$1048576,0),MATCH((CUADRO!L$5&amp;$E258),'Hoja de Trabajo para listado'!$CD$151:$DC$151,0)),0)</f>
        <v>0</v>
      </c>
      <c r="M258" s="243">
        <f ca="1">+IFERROR(INDEX('Hoja de Trabajo para listado'!$A$155:$Z$1048576,MATCH($A258,'Hoja de Trabajo para listado'!$A$155:$A$1048576,0),MATCH((CUADRO!M$5&amp;$E258),'Hoja de Trabajo para listado'!$A$151:$Z$151,0)),0)+IFERROR(INDEX('Hoja de Trabajo para listado'!$AB$155:$BA$1048576,MATCH($A258,'Hoja de Trabajo para listado'!$AB$155:$AB$1048576,0),MATCH((CUADRO!M$5&amp;$E258),'Hoja de Trabajo para listado'!$AB$151:$BA$151,0)),0)+IFERROR(INDEX('Hoja de Trabajo para listado'!$BC$155:$CB$1048576,MATCH($A258,'Hoja de Trabajo para listado'!$BC$155:$BC$1048576,0),MATCH((CUADRO!M$5&amp;$E258),'Hoja de Trabajo para listado'!$BC$151:$CB$151,0)),0)+IFERROR(INDEX('Hoja de Trabajo para listado'!$DE$153:$DG$274,MATCH($A258,'Hoja de Trabajo para listado'!$DE$153:$DE$1048576,0),MATCH((CUADRO!M$5&amp;$E258),'Hoja de Trabajo para listado'!$DE$151:$DG$151,0)),0)+IFERROR(INDEX('Hoja de Trabajo para listado'!$CD$155:$DC$1048576,MATCH($A258,'Hoja de Trabajo para listado'!$CD$155:$CD$1048576,0),MATCH((CUADRO!M$5&amp;$E258),'Hoja de Trabajo para listado'!$CD$151:$DC$151,0)),0)</f>
        <v>0</v>
      </c>
      <c r="N258" s="243">
        <f ca="1">+IFERROR(INDEX('Hoja de Trabajo para listado'!$A$155:$Z$1048576,MATCH($A258,'Hoja de Trabajo para listado'!$A$155:$A$1048576,0),MATCH((CUADRO!N$5&amp;$E258),'Hoja de Trabajo para listado'!$A$151:$Z$151,0)),0)+IFERROR(INDEX('Hoja de Trabajo para listado'!$AB$155:$BA$1048576,MATCH($A258,'Hoja de Trabajo para listado'!$AB$155:$AB$1048576,0),MATCH((CUADRO!N$5&amp;$E258),'Hoja de Trabajo para listado'!$AB$151:$BA$151,0)),0)+IFERROR(INDEX('Hoja de Trabajo para listado'!$BC$155:$CB$1048576,MATCH($A258,'Hoja de Trabajo para listado'!$BC$155:$BC$1048576,0),MATCH((CUADRO!N$5&amp;$E258),'Hoja de Trabajo para listado'!$BC$151:$CB$151,0)),0)+IFERROR(INDEX('Hoja de Trabajo para listado'!$DE$153:$DG$274,MATCH($A258,'Hoja de Trabajo para listado'!$DE$153:$DE$1048576,0),MATCH((CUADRO!N$5&amp;$E258),'Hoja de Trabajo para listado'!$DE$151:$DG$151,0)),0)+IFERROR(INDEX('Hoja de Trabajo para listado'!$CD$155:$DC$1048576,MATCH($A258,'Hoja de Trabajo para listado'!$CD$155:$CD$1048576,0),MATCH((CUADRO!N$5&amp;$E258),'Hoja de Trabajo para listado'!$CD$151:$DC$151,0)),0)</f>
        <v>0</v>
      </c>
      <c r="O258" s="243">
        <f ca="1">+IFERROR(INDEX('Hoja de Trabajo para listado'!$A$155:$Z$1048576,MATCH($A258,'Hoja de Trabajo para listado'!$A$155:$A$1048576,0),MATCH((CUADRO!O$5&amp;$E258),'Hoja de Trabajo para listado'!$A$151:$Z$151,0)),0)+IFERROR(INDEX('Hoja de Trabajo para listado'!$AB$155:$BA$1048576,MATCH($A258,'Hoja de Trabajo para listado'!$AB$155:$AB$1048576,0),MATCH((CUADRO!O$5&amp;$E258),'Hoja de Trabajo para listado'!$AB$151:$BA$151,0)),0)+IFERROR(INDEX('Hoja de Trabajo para listado'!$BC$155:$CB$1048576,MATCH($A258,'Hoja de Trabajo para listado'!$BC$155:$BC$1048576,0),MATCH((CUADRO!O$5&amp;$E258),'Hoja de Trabajo para listado'!$BC$151:$CB$151,0)),0)+IFERROR(INDEX('Hoja de Trabajo para listado'!$DE$153:$DG$274,MATCH($A258,'Hoja de Trabajo para listado'!$DE$153:$DE$1048576,0),MATCH((CUADRO!O$5&amp;$E258),'Hoja de Trabajo para listado'!$DE$151:$DG$151,0)),0)+IFERROR(INDEX('Hoja de Trabajo para listado'!$CD$155:$DC$1048576,MATCH($A258,'Hoja de Trabajo para listado'!$CD$155:$CD$1048576,0),MATCH((CUADRO!O$5&amp;$E258),'Hoja de Trabajo para listado'!$CD$151:$DC$151,0)),0)</f>
        <v>0</v>
      </c>
      <c r="P258" s="243">
        <f ca="1">+IFERROR(INDEX('Hoja de Trabajo para listado'!$A$155:$Z$1048576,MATCH($A258,'Hoja de Trabajo para listado'!$A$155:$A$1048576,0),MATCH((CUADRO!P$5&amp;$E258),'Hoja de Trabajo para listado'!$A$151:$Z$151,0)),0)+IFERROR(INDEX('Hoja de Trabajo para listado'!$AB$155:$BA$1048576,MATCH($A258,'Hoja de Trabajo para listado'!$AB$155:$AB$1048576,0),MATCH((CUADRO!P$5&amp;$E258),'Hoja de Trabajo para listado'!$AB$151:$BA$151,0)),0)+IFERROR(INDEX('Hoja de Trabajo para listado'!$BC$155:$CB$1048576,MATCH($A258,'Hoja de Trabajo para listado'!$BC$155:$BC$1048576,0),MATCH((CUADRO!P$5&amp;$E258),'Hoja de Trabajo para listado'!$BC$151:$CB$151,0)),0)+IFERROR(INDEX('Hoja de Trabajo para listado'!$DE$153:$DG$274,MATCH($A258,'Hoja de Trabajo para listado'!$DE$153:$DE$1048576,0),MATCH((CUADRO!P$5&amp;$E258),'Hoja de Trabajo para listado'!$DE$151:$DG$151,0)),0)+IFERROR(INDEX('Hoja de Trabajo para listado'!$CD$155:$DC$1048576,MATCH($A258,'Hoja de Trabajo para listado'!$CD$155:$CD$1048576,0),MATCH((CUADRO!P$5&amp;$E258),'Hoja de Trabajo para listado'!$CD$151:$DC$151,0)),0)</f>
        <v>0</v>
      </c>
      <c r="Q258" s="243">
        <f ca="1">+IFERROR(INDEX('Hoja de Trabajo para listado'!$A$155:$Z$1048576,MATCH($A258,'Hoja de Trabajo para listado'!$A$155:$A$1048576,0),MATCH((CUADRO!Q$5&amp;$E258),'Hoja de Trabajo para listado'!$A$151:$Z$151,0)),0)+IFERROR(INDEX('Hoja de Trabajo para listado'!$AB$155:$BA$1048576,MATCH($A258,'Hoja de Trabajo para listado'!$AB$155:$AB$1048576,0),MATCH((CUADRO!Q$5&amp;$E258),'Hoja de Trabajo para listado'!$AB$151:$BA$151,0)),0)+IFERROR(INDEX('Hoja de Trabajo para listado'!$BC$155:$CB$1048576,MATCH($A258,'Hoja de Trabajo para listado'!$BC$155:$BC$1048576,0),MATCH((CUADRO!Q$5&amp;$E258),'Hoja de Trabajo para listado'!$BC$151:$CB$151,0)),0)+IFERROR(INDEX('Hoja de Trabajo para listado'!$DE$153:$DG$274,MATCH($A258,'Hoja de Trabajo para listado'!$DE$153:$DE$1048576,0),MATCH((CUADRO!Q$5&amp;$E258),'Hoja de Trabajo para listado'!$DE$151:$DG$151,0)),0)+IFERROR(INDEX('Hoja de Trabajo para listado'!$CD$155:$DC$1048576,MATCH($A258,'Hoja de Trabajo para listado'!$CD$155:$CD$1048576,0),MATCH((CUADRO!Q$5&amp;$E258),'Hoja de Trabajo para listado'!$CD$151:$DC$151,0)),0)</f>
        <v>0</v>
      </c>
      <c r="R258" s="243">
        <f t="shared" ca="1" si="9"/>
        <v>0</v>
      </c>
      <c r="S258" s="243"/>
      <c r="T258" s="243">
        <f ca="1">+T259</f>
        <v>60.03</v>
      </c>
      <c r="U258" s="242">
        <f t="shared" si="10"/>
        <v>1</v>
      </c>
      <c r="V258" s="333" t="str">
        <f>+VLOOKUP(A258,bd_lista!$A$3:$E$590,5,FALSE)</f>
        <v>Instituciones Descentralizadas</v>
      </c>
      <c r="W258" s="391" t="str">
        <f>+V258</f>
        <v>Instituciones Descentralizadas</v>
      </c>
      <c r="X258" s="242">
        <f>+VLOOKUP(A258,[4]Sheet1!$A$13:$D$744,4,FALSE)</f>
        <v>86</v>
      </c>
      <c r="Y258" s="242" t="str">
        <f>+VLOOKUP(X258,bd_lista!$A$3:$C$590,3,FALSE)</f>
        <v>Ministerio de Medio Ambiente y Agua</v>
      </c>
      <c r="Z258" s="294">
        <f>+X258</f>
        <v>86</v>
      </c>
      <c r="AA258" s="319" t="str">
        <f>+Y258</f>
        <v>Ministerio de Medio Ambiente y Agua</v>
      </c>
    </row>
    <row r="259" spans="1:27" ht="15" customHeight="1">
      <c r="A259" s="32">
        <v>348</v>
      </c>
      <c r="B259" s="388"/>
      <c r="C259" s="333" t="str">
        <f>+VLOOKUP(A259,bd_lista!$A$3:$C$590,3,FALSE)</f>
        <v>Autoridad Plurinacional de la Madre Tierra</v>
      </c>
      <c r="D259" s="390"/>
      <c r="E259" s="333" t="s">
        <v>1305</v>
      </c>
      <c r="F259" s="245">
        <f ca="1">+IFERROR(INDEX('Hoja de Trabajo para listado'!$A$155:$Z$1048576,MATCH($A259,'Hoja de Trabajo para listado'!$A$155:$A$1048576,0),MATCH((CUADRO!F$5&amp;$E259),'Hoja de Trabajo para listado'!$A$151:$Z$151,0)),0)+IFERROR(INDEX('Hoja de Trabajo para listado'!$AB$155:$BA$1048576,MATCH($A259,'Hoja de Trabajo para listado'!$AB$155:$AB$1048576,0),MATCH((CUADRO!F$5&amp;$E259),'Hoja de Trabajo para listado'!$AB$151:$BA$151,0)),0)+IFERROR(INDEX('Hoja de Trabajo para listado'!$BC$155:$CB$1048576,MATCH($A259,'Hoja de Trabajo para listado'!$BC$155:$BC$1048576,0),MATCH((CUADRO!F$5&amp;$E259),'Hoja de Trabajo para listado'!$BC$151:$CB$151,0)),0)+IFERROR(INDEX('Hoja de Trabajo para listado'!$DE$153:$DG$274,MATCH($A259,'Hoja de Trabajo para listado'!$DE$153:$DE$1048576,0),MATCH((CUADRO!F$5&amp;$E259),'Hoja de Trabajo para listado'!$DE$151:$DG$151,0)),0)+IFERROR(INDEX('Hoja de Trabajo para listado'!$CD$155:$DC$1048576,MATCH($A259,'Hoja de Trabajo para listado'!$CD$155:$CD$1048576,0),MATCH((CUADRO!F$5&amp;$E259),'Hoja de Trabajo para listado'!$CD$151:$DC$151,0)),0)</f>
        <v>0</v>
      </c>
      <c r="G259" s="245">
        <f ca="1">+IFERROR(INDEX('Hoja de Trabajo para listado'!$A$155:$Z$1048576,MATCH($A259,'Hoja de Trabajo para listado'!$A$155:$A$1048576,0),MATCH((CUADRO!G$5&amp;$E259),'Hoja de Trabajo para listado'!$A$151:$Z$151,0)),0)+IFERROR(INDEX('Hoja de Trabajo para listado'!$AB$155:$BA$1048576,MATCH($A259,'Hoja de Trabajo para listado'!$AB$155:$AB$1048576,0),MATCH((CUADRO!G$5&amp;$E259),'Hoja de Trabajo para listado'!$AB$151:$BA$151,0)),0)+IFERROR(INDEX('Hoja de Trabajo para listado'!$BC$155:$CB$1048576,MATCH($A259,'Hoja de Trabajo para listado'!$BC$155:$BC$1048576,0),MATCH((CUADRO!G$5&amp;$E259),'Hoja de Trabajo para listado'!$BC$151:$CB$151,0)),0)+IFERROR(INDEX('Hoja de Trabajo para listado'!$DE$153:$DG$274,MATCH($A259,'Hoja de Trabajo para listado'!$DE$153:$DE$1048576,0),MATCH((CUADRO!G$5&amp;$E259),'Hoja de Trabajo para listado'!$DE$151:$DG$151,0)),0)+IFERROR(INDEX('Hoja de Trabajo para listado'!$CD$155:$DC$1048576,MATCH($A259,'Hoja de Trabajo para listado'!$CD$155:$CD$1048576,0),MATCH((CUADRO!G$5&amp;$E259),'Hoja de Trabajo para listado'!$CD$151:$DC$151,0)),0)</f>
        <v>0</v>
      </c>
      <c r="H259" s="245">
        <f ca="1">+IFERROR(INDEX('Hoja de Trabajo para listado'!$A$155:$Z$1048576,MATCH($A259,'Hoja de Trabajo para listado'!$A$155:$A$1048576,0),MATCH((CUADRO!H$5&amp;$E259),'Hoja de Trabajo para listado'!$A$151:$Z$151,0)),0)+IFERROR(INDEX('Hoja de Trabajo para listado'!$AB$155:$BA$1048576,MATCH($A259,'Hoja de Trabajo para listado'!$AB$155:$AB$1048576,0),MATCH((CUADRO!H$5&amp;$E259),'Hoja de Trabajo para listado'!$AB$151:$BA$151,0)),0)+IFERROR(INDEX('Hoja de Trabajo para listado'!$BC$155:$CB$1048576,MATCH($A259,'Hoja de Trabajo para listado'!$BC$155:$BC$1048576,0),MATCH((CUADRO!H$5&amp;$E259),'Hoja de Trabajo para listado'!$BC$151:$CB$151,0)),0)+IFERROR(INDEX('Hoja de Trabajo para listado'!$DE$153:$DG$274,MATCH($A259,'Hoja de Trabajo para listado'!$DE$153:$DE$1048576,0),MATCH((CUADRO!H$5&amp;$E259),'Hoja de Trabajo para listado'!$DE$151:$DG$151,0)),0)+IFERROR(INDEX('Hoja de Trabajo para listado'!$CD$155:$DC$1048576,MATCH($A259,'Hoja de Trabajo para listado'!$CD$155:$CD$1048576,0),MATCH((CUADRO!H$5&amp;$E259),'Hoja de Trabajo para listado'!$CD$151:$DC$151,0)),0)</f>
        <v>60.03</v>
      </c>
      <c r="I259" s="245">
        <f ca="1">+IFERROR(INDEX('Hoja de Trabajo para listado'!$A$155:$Z$1048576,MATCH($A259,'Hoja de Trabajo para listado'!$A$155:$A$1048576,0),MATCH((CUADRO!I$5&amp;$E259),'Hoja de Trabajo para listado'!$A$151:$Z$151,0)),0)+IFERROR(INDEX('Hoja de Trabajo para listado'!$AB$155:$BA$1048576,MATCH($A259,'Hoja de Trabajo para listado'!$AB$155:$AB$1048576,0),MATCH((CUADRO!I$5&amp;$E259),'Hoja de Trabajo para listado'!$AB$151:$BA$151,0)),0)+IFERROR(INDEX('Hoja de Trabajo para listado'!$BC$155:$CB$1048576,MATCH($A259,'Hoja de Trabajo para listado'!$BC$155:$BC$1048576,0),MATCH((CUADRO!I$5&amp;$E259),'Hoja de Trabajo para listado'!$BC$151:$CB$151,0)),0)+IFERROR(INDEX('Hoja de Trabajo para listado'!$DE$153:$DG$274,MATCH($A259,'Hoja de Trabajo para listado'!$DE$153:$DE$1048576,0),MATCH((CUADRO!I$5&amp;$E259),'Hoja de Trabajo para listado'!$DE$151:$DG$151,0)),0)+IFERROR(INDEX('Hoja de Trabajo para listado'!$CD$155:$DC$1048576,MATCH($A259,'Hoja de Trabajo para listado'!$CD$155:$CD$1048576,0),MATCH((CUADRO!I$5&amp;$E259),'Hoja de Trabajo para listado'!$CD$151:$DC$151,0)),0)</f>
        <v>0</v>
      </c>
      <c r="J259" s="245">
        <f ca="1">+IFERROR(INDEX('Hoja de Trabajo para listado'!$A$155:$Z$1048576,MATCH($A259,'Hoja de Trabajo para listado'!$A$155:$A$1048576,0),MATCH((CUADRO!J$5&amp;$E259),'Hoja de Trabajo para listado'!$A$151:$Z$151,0)),0)+IFERROR(INDEX('Hoja de Trabajo para listado'!$AB$155:$BA$1048576,MATCH($A259,'Hoja de Trabajo para listado'!$AB$155:$AB$1048576,0),MATCH((CUADRO!J$5&amp;$E259),'Hoja de Trabajo para listado'!$AB$151:$BA$151,0)),0)+IFERROR(INDEX('Hoja de Trabajo para listado'!$BC$155:$CB$1048576,MATCH($A259,'Hoja de Trabajo para listado'!$BC$155:$BC$1048576,0),MATCH((CUADRO!J$5&amp;$E259),'Hoja de Trabajo para listado'!$BC$151:$CB$151,0)),0)+IFERROR(INDEX('Hoja de Trabajo para listado'!$DE$153:$DG$274,MATCH($A259,'Hoja de Trabajo para listado'!$DE$153:$DE$1048576,0),MATCH((CUADRO!J$5&amp;$E259),'Hoja de Trabajo para listado'!$DE$151:$DG$151,0)),0)+IFERROR(INDEX('Hoja de Trabajo para listado'!$CD$155:$DC$1048576,MATCH($A259,'Hoja de Trabajo para listado'!$CD$155:$CD$1048576,0),MATCH((CUADRO!J$5&amp;$E259),'Hoja de Trabajo para listado'!$CD$151:$DC$151,0)),0)</f>
        <v>0</v>
      </c>
      <c r="K259" s="245">
        <f ca="1">+IFERROR(INDEX('Hoja de Trabajo para listado'!$A$155:$Z$1048576,MATCH($A259,'Hoja de Trabajo para listado'!$A$155:$A$1048576,0),MATCH((CUADRO!K$5&amp;$E259),'Hoja de Trabajo para listado'!$A$151:$Z$151,0)),0)+IFERROR(INDEX('Hoja de Trabajo para listado'!$AB$155:$BA$1048576,MATCH($A259,'Hoja de Trabajo para listado'!$AB$155:$AB$1048576,0),MATCH((CUADRO!K$5&amp;$E259),'Hoja de Trabajo para listado'!$AB$151:$BA$151,0)),0)+IFERROR(INDEX('Hoja de Trabajo para listado'!$BC$155:$CB$1048576,MATCH($A259,'Hoja de Trabajo para listado'!$BC$155:$BC$1048576,0),MATCH((CUADRO!K$5&amp;$E259),'Hoja de Trabajo para listado'!$BC$151:$CB$151,0)),0)+IFERROR(INDEX('Hoja de Trabajo para listado'!$DE$153:$DG$274,MATCH($A259,'Hoja de Trabajo para listado'!$DE$153:$DE$1048576,0),MATCH((CUADRO!K$5&amp;$E259),'Hoja de Trabajo para listado'!$DE$151:$DG$151,0)),0)+IFERROR(INDEX('Hoja de Trabajo para listado'!$CD$155:$DC$1048576,MATCH($A259,'Hoja de Trabajo para listado'!$CD$155:$CD$1048576,0),MATCH((CUADRO!K$5&amp;$E259),'Hoja de Trabajo para listado'!$CD$151:$DC$151,0)),0)</f>
        <v>0</v>
      </c>
      <c r="L259" s="245">
        <f ca="1">+IFERROR(INDEX('Hoja de Trabajo para listado'!$A$155:$Z$1048576,MATCH($A259,'Hoja de Trabajo para listado'!$A$155:$A$1048576,0),MATCH((CUADRO!L$5&amp;$E259),'Hoja de Trabajo para listado'!$A$151:$Z$151,0)),0)+IFERROR(INDEX('Hoja de Trabajo para listado'!$AB$155:$BA$1048576,MATCH($A259,'Hoja de Trabajo para listado'!$AB$155:$AB$1048576,0),MATCH((CUADRO!L$5&amp;$E259),'Hoja de Trabajo para listado'!$AB$151:$BA$151,0)),0)+IFERROR(INDEX('Hoja de Trabajo para listado'!$BC$155:$CB$1048576,MATCH($A259,'Hoja de Trabajo para listado'!$BC$155:$BC$1048576,0),MATCH((CUADRO!L$5&amp;$E259),'Hoja de Trabajo para listado'!$BC$151:$CB$151,0)),0)+IFERROR(INDEX('Hoja de Trabajo para listado'!$DE$153:$DG$274,MATCH($A259,'Hoja de Trabajo para listado'!$DE$153:$DE$1048576,0),MATCH((CUADRO!L$5&amp;$E259),'Hoja de Trabajo para listado'!$DE$151:$DG$151,0)),0)+IFERROR(INDEX('Hoja de Trabajo para listado'!$CD$155:$DC$1048576,MATCH($A259,'Hoja de Trabajo para listado'!$CD$155:$CD$1048576,0),MATCH((CUADRO!L$5&amp;$E259),'Hoja de Trabajo para listado'!$CD$151:$DC$151,0)),0)</f>
        <v>0</v>
      </c>
      <c r="M259" s="245">
        <f ca="1">+IFERROR(INDEX('Hoja de Trabajo para listado'!$A$155:$Z$1048576,MATCH($A259,'Hoja de Trabajo para listado'!$A$155:$A$1048576,0),MATCH((CUADRO!M$5&amp;$E259),'Hoja de Trabajo para listado'!$A$151:$Z$151,0)),0)+IFERROR(INDEX('Hoja de Trabajo para listado'!$AB$155:$BA$1048576,MATCH($A259,'Hoja de Trabajo para listado'!$AB$155:$AB$1048576,0),MATCH((CUADRO!M$5&amp;$E259),'Hoja de Trabajo para listado'!$AB$151:$BA$151,0)),0)+IFERROR(INDEX('Hoja de Trabajo para listado'!$BC$155:$CB$1048576,MATCH($A259,'Hoja de Trabajo para listado'!$BC$155:$BC$1048576,0),MATCH((CUADRO!M$5&amp;$E259),'Hoja de Trabajo para listado'!$BC$151:$CB$151,0)),0)+IFERROR(INDEX('Hoja de Trabajo para listado'!$DE$153:$DG$274,MATCH($A259,'Hoja de Trabajo para listado'!$DE$153:$DE$1048576,0),MATCH((CUADRO!M$5&amp;$E259),'Hoja de Trabajo para listado'!$DE$151:$DG$151,0)),0)+IFERROR(INDEX('Hoja de Trabajo para listado'!$CD$155:$DC$1048576,MATCH($A259,'Hoja de Trabajo para listado'!$CD$155:$CD$1048576,0),MATCH((CUADRO!M$5&amp;$E259),'Hoja de Trabajo para listado'!$CD$151:$DC$151,0)),0)</f>
        <v>0</v>
      </c>
      <c r="N259" s="245">
        <f ca="1">+IFERROR(INDEX('Hoja de Trabajo para listado'!$A$155:$Z$1048576,MATCH($A259,'Hoja de Trabajo para listado'!$A$155:$A$1048576,0),MATCH((CUADRO!N$5&amp;$E259),'Hoja de Trabajo para listado'!$A$151:$Z$151,0)),0)+IFERROR(INDEX('Hoja de Trabajo para listado'!$AB$155:$BA$1048576,MATCH($A259,'Hoja de Trabajo para listado'!$AB$155:$AB$1048576,0),MATCH((CUADRO!N$5&amp;$E259),'Hoja de Trabajo para listado'!$AB$151:$BA$151,0)),0)+IFERROR(INDEX('Hoja de Trabajo para listado'!$BC$155:$CB$1048576,MATCH($A259,'Hoja de Trabajo para listado'!$BC$155:$BC$1048576,0),MATCH((CUADRO!N$5&amp;$E259),'Hoja de Trabajo para listado'!$BC$151:$CB$151,0)),0)+IFERROR(INDEX('Hoja de Trabajo para listado'!$DE$153:$DG$274,MATCH($A259,'Hoja de Trabajo para listado'!$DE$153:$DE$1048576,0),MATCH((CUADRO!N$5&amp;$E259),'Hoja de Trabajo para listado'!$DE$151:$DG$151,0)),0)+IFERROR(INDEX('Hoja de Trabajo para listado'!$CD$155:$DC$1048576,MATCH($A259,'Hoja de Trabajo para listado'!$CD$155:$CD$1048576,0),MATCH((CUADRO!N$5&amp;$E259),'Hoja de Trabajo para listado'!$CD$151:$DC$151,0)),0)</f>
        <v>0</v>
      </c>
      <c r="O259" s="245">
        <f ca="1">+IFERROR(INDEX('Hoja de Trabajo para listado'!$A$155:$Z$1048576,MATCH($A259,'Hoja de Trabajo para listado'!$A$155:$A$1048576,0),MATCH((CUADRO!O$5&amp;$E259),'Hoja de Trabajo para listado'!$A$151:$Z$151,0)),0)+IFERROR(INDEX('Hoja de Trabajo para listado'!$AB$155:$BA$1048576,MATCH($A259,'Hoja de Trabajo para listado'!$AB$155:$AB$1048576,0),MATCH((CUADRO!O$5&amp;$E259),'Hoja de Trabajo para listado'!$AB$151:$BA$151,0)),0)+IFERROR(INDEX('Hoja de Trabajo para listado'!$BC$155:$CB$1048576,MATCH($A259,'Hoja de Trabajo para listado'!$BC$155:$BC$1048576,0),MATCH((CUADRO!O$5&amp;$E259),'Hoja de Trabajo para listado'!$BC$151:$CB$151,0)),0)+IFERROR(INDEX('Hoja de Trabajo para listado'!$DE$153:$DG$274,MATCH($A259,'Hoja de Trabajo para listado'!$DE$153:$DE$1048576,0),MATCH((CUADRO!O$5&amp;$E259),'Hoja de Trabajo para listado'!$DE$151:$DG$151,0)),0)+IFERROR(INDEX('Hoja de Trabajo para listado'!$CD$155:$DC$1048576,MATCH($A259,'Hoja de Trabajo para listado'!$CD$155:$CD$1048576,0),MATCH((CUADRO!O$5&amp;$E259),'Hoja de Trabajo para listado'!$CD$151:$DC$151,0)),0)</f>
        <v>0</v>
      </c>
      <c r="P259" s="245">
        <f ca="1">+IFERROR(INDEX('Hoja de Trabajo para listado'!$A$155:$Z$1048576,MATCH($A259,'Hoja de Trabajo para listado'!$A$155:$A$1048576,0),MATCH((CUADRO!P$5&amp;$E259),'Hoja de Trabajo para listado'!$A$151:$Z$151,0)),0)+IFERROR(INDEX('Hoja de Trabajo para listado'!$AB$155:$BA$1048576,MATCH($A259,'Hoja de Trabajo para listado'!$AB$155:$AB$1048576,0),MATCH((CUADRO!P$5&amp;$E259),'Hoja de Trabajo para listado'!$AB$151:$BA$151,0)),0)+IFERROR(INDEX('Hoja de Trabajo para listado'!$BC$155:$CB$1048576,MATCH($A259,'Hoja de Trabajo para listado'!$BC$155:$BC$1048576,0),MATCH((CUADRO!P$5&amp;$E259),'Hoja de Trabajo para listado'!$BC$151:$CB$151,0)),0)+IFERROR(INDEX('Hoja de Trabajo para listado'!$DE$153:$DG$274,MATCH($A259,'Hoja de Trabajo para listado'!$DE$153:$DE$1048576,0),MATCH((CUADRO!P$5&amp;$E259),'Hoja de Trabajo para listado'!$DE$151:$DG$151,0)),0)+IFERROR(INDEX('Hoja de Trabajo para listado'!$CD$155:$DC$1048576,MATCH($A259,'Hoja de Trabajo para listado'!$CD$155:$CD$1048576,0),MATCH((CUADRO!P$5&amp;$E259),'Hoja de Trabajo para listado'!$CD$151:$DC$151,0)),0)</f>
        <v>0</v>
      </c>
      <c r="Q259" s="245">
        <f ca="1">+IFERROR(INDEX('Hoja de Trabajo para listado'!$A$155:$Z$1048576,MATCH($A259,'Hoja de Trabajo para listado'!$A$155:$A$1048576,0),MATCH((CUADRO!Q$5&amp;$E259),'Hoja de Trabajo para listado'!$A$151:$Z$151,0)),0)+IFERROR(INDEX('Hoja de Trabajo para listado'!$AB$155:$BA$1048576,MATCH($A259,'Hoja de Trabajo para listado'!$AB$155:$AB$1048576,0),MATCH((CUADRO!Q$5&amp;$E259),'Hoja de Trabajo para listado'!$AB$151:$BA$151,0)),0)+IFERROR(INDEX('Hoja de Trabajo para listado'!$BC$155:$CB$1048576,MATCH($A259,'Hoja de Trabajo para listado'!$BC$155:$BC$1048576,0),MATCH((CUADRO!Q$5&amp;$E259),'Hoja de Trabajo para listado'!$BC$151:$CB$151,0)),0)+IFERROR(INDEX('Hoja de Trabajo para listado'!$DE$153:$DG$274,MATCH($A259,'Hoja de Trabajo para listado'!$DE$153:$DE$1048576,0),MATCH((CUADRO!Q$5&amp;$E259),'Hoja de Trabajo para listado'!$DE$151:$DG$151,0)),0)+IFERROR(INDEX('Hoja de Trabajo para listado'!$CD$155:$DC$1048576,MATCH($A259,'Hoja de Trabajo para listado'!$CD$155:$CD$1048576,0),MATCH((CUADRO!Q$5&amp;$E259),'Hoja de Trabajo para listado'!$CD$151:$DC$151,0)),0)</f>
        <v>0</v>
      </c>
      <c r="R259" s="245">
        <f t="shared" ca="1" si="9"/>
        <v>60.03</v>
      </c>
      <c r="S259" s="245">
        <f ca="1">+R258+R259</f>
        <v>60.03</v>
      </c>
      <c r="T259" s="245">
        <f ca="1">+S259</f>
        <v>60.03</v>
      </c>
      <c r="U259" s="244">
        <f t="shared" si="10"/>
        <v>2</v>
      </c>
      <c r="V259" s="333" t="str">
        <f>+VLOOKUP(A259,bd_lista!$A$3:$E$590,5,FALSE)</f>
        <v>Instituciones Descentralizadas</v>
      </c>
      <c r="W259" s="392"/>
      <c r="X259" s="242">
        <f>+VLOOKUP(A259,[4]Sheet1!$A$13:$D$744,4,FALSE)</f>
        <v>86</v>
      </c>
      <c r="Y259" s="242" t="str">
        <f>+VLOOKUP(X259,bd_lista!$A$3:$C$590,3,FALSE)</f>
        <v>Ministerio de Medio Ambiente y Agua</v>
      </c>
      <c r="Z259" s="292"/>
      <c r="AA259" s="321"/>
    </row>
    <row r="260" spans="1:27" ht="15" hidden="1" customHeight="1">
      <c r="A260" s="251">
        <v>349</v>
      </c>
      <c r="B260" s="387">
        <f>+A260</f>
        <v>349</v>
      </c>
      <c r="C260" s="247" t="str">
        <f>+VLOOKUP(A260,bd_lista!$A$3:$C$590,3,FALSE)</f>
        <v>Centro de Inv.Arqueológicas,Antropológicas y Adm.de Tiwanaku</v>
      </c>
      <c r="D260" s="389" t="str">
        <f>+C260</f>
        <v>Centro de Inv.Arqueológicas,Antropológicas y Adm.de Tiwanaku</v>
      </c>
      <c r="E260" s="247" t="s">
        <v>1304</v>
      </c>
      <c r="F260" s="243">
        <f ca="1">+IFERROR(INDEX('Hoja de Trabajo para listado'!$A$155:$Z$1048576,MATCH($A260,'Hoja de Trabajo para listado'!$A$155:$A$1048576,0),MATCH((CUADRO!F$5&amp;$E260),'Hoja de Trabajo para listado'!$A$151:$Z$151,0)),0)+IFERROR(INDEX('Hoja de Trabajo para listado'!$AB$155:$BA$1048576,MATCH($A260,'Hoja de Trabajo para listado'!$AB$155:$AB$1048576,0),MATCH((CUADRO!F$5&amp;$E260),'Hoja de Trabajo para listado'!$AB$151:$BA$151,0)),0)+IFERROR(INDEX('Hoja de Trabajo para listado'!$BC$155:$CB$1048576,MATCH($A260,'Hoja de Trabajo para listado'!$BC$155:$BC$1048576,0),MATCH((CUADRO!F$5&amp;$E260),'Hoja de Trabajo para listado'!$BC$151:$CB$151,0)),0)+IFERROR(INDEX('Hoja de Trabajo para listado'!$DE$153:$DG$274,MATCH($A260,'Hoja de Trabajo para listado'!$DE$153:$DE$1048576,0),MATCH((CUADRO!F$5&amp;$E260),'Hoja de Trabajo para listado'!$DE$151:$DG$151,0)),0)+IFERROR(INDEX('Hoja de Trabajo para listado'!$CD$155:$DC$1048576,MATCH($A260,'Hoja de Trabajo para listado'!$CD$155:$CD$1048576,0),MATCH((CUADRO!F$5&amp;$E260),'Hoja de Trabajo para listado'!$CD$151:$DC$151,0)),0)</f>
        <v>0</v>
      </c>
      <c r="G260" s="243">
        <f ca="1">+IFERROR(INDEX('Hoja de Trabajo para listado'!$A$155:$Z$1048576,MATCH($A260,'Hoja de Trabajo para listado'!$A$155:$A$1048576,0),MATCH((CUADRO!G$5&amp;$E260),'Hoja de Trabajo para listado'!$A$151:$Z$151,0)),0)+IFERROR(INDEX('Hoja de Trabajo para listado'!$AB$155:$BA$1048576,MATCH($A260,'Hoja de Trabajo para listado'!$AB$155:$AB$1048576,0),MATCH((CUADRO!G$5&amp;$E260),'Hoja de Trabajo para listado'!$AB$151:$BA$151,0)),0)+IFERROR(INDEX('Hoja de Trabajo para listado'!$BC$155:$CB$1048576,MATCH($A260,'Hoja de Trabajo para listado'!$BC$155:$BC$1048576,0),MATCH((CUADRO!G$5&amp;$E260),'Hoja de Trabajo para listado'!$BC$151:$CB$151,0)),0)+IFERROR(INDEX('Hoja de Trabajo para listado'!$DE$153:$DG$274,MATCH($A260,'Hoja de Trabajo para listado'!$DE$153:$DE$1048576,0),MATCH((CUADRO!G$5&amp;$E260),'Hoja de Trabajo para listado'!$DE$151:$DG$151,0)),0)+IFERROR(INDEX('Hoja de Trabajo para listado'!$CD$155:$DC$1048576,MATCH($A260,'Hoja de Trabajo para listado'!$CD$155:$CD$1048576,0),MATCH((CUADRO!G$5&amp;$E260),'Hoja de Trabajo para listado'!$CD$151:$DC$151,0)),0)</f>
        <v>0</v>
      </c>
      <c r="H260" s="243">
        <f ca="1">+IFERROR(INDEX('Hoja de Trabajo para listado'!$A$155:$Z$1048576,MATCH($A260,'Hoja de Trabajo para listado'!$A$155:$A$1048576,0),MATCH((CUADRO!H$5&amp;$E260),'Hoja de Trabajo para listado'!$A$151:$Z$151,0)),0)+IFERROR(INDEX('Hoja de Trabajo para listado'!$AB$155:$BA$1048576,MATCH($A260,'Hoja de Trabajo para listado'!$AB$155:$AB$1048576,0),MATCH((CUADRO!H$5&amp;$E260),'Hoja de Trabajo para listado'!$AB$151:$BA$151,0)),0)+IFERROR(INDEX('Hoja de Trabajo para listado'!$BC$155:$CB$1048576,MATCH($A260,'Hoja de Trabajo para listado'!$BC$155:$BC$1048576,0),MATCH((CUADRO!H$5&amp;$E260),'Hoja de Trabajo para listado'!$BC$151:$CB$151,0)),0)+IFERROR(INDEX('Hoja de Trabajo para listado'!$DE$153:$DG$274,MATCH($A260,'Hoja de Trabajo para listado'!$DE$153:$DE$1048576,0),MATCH((CUADRO!H$5&amp;$E260),'Hoja de Trabajo para listado'!$DE$151:$DG$151,0)),0)+IFERROR(INDEX('Hoja de Trabajo para listado'!$CD$155:$DC$1048576,MATCH($A260,'Hoja de Trabajo para listado'!$CD$155:$CD$1048576,0),MATCH((CUADRO!H$5&amp;$E260),'Hoja de Trabajo para listado'!$CD$151:$DC$151,0)),0)</f>
        <v>0</v>
      </c>
      <c r="I260" s="243">
        <f ca="1">+IFERROR(INDEX('Hoja de Trabajo para listado'!$A$155:$Z$1048576,MATCH($A260,'Hoja de Trabajo para listado'!$A$155:$A$1048576,0),MATCH((CUADRO!I$5&amp;$E260),'Hoja de Trabajo para listado'!$A$151:$Z$151,0)),0)+IFERROR(INDEX('Hoja de Trabajo para listado'!$AB$155:$BA$1048576,MATCH($A260,'Hoja de Trabajo para listado'!$AB$155:$AB$1048576,0),MATCH((CUADRO!I$5&amp;$E260),'Hoja de Trabajo para listado'!$AB$151:$BA$151,0)),0)+IFERROR(INDEX('Hoja de Trabajo para listado'!$BC$155:$CB$1048576,MATCH($A260,'Hoja de Trabajo para listado'!$BC$155:$BC$1048576,0),MATCH((CUADRO!I$5&amp;$E260),'Hoja de Trabajo para listado'!$BC$151:$CB$151,0)),0)+IFERROR(INDEX('Hoja de Trabajo para listado'!$DE$153:$DG$274,MATCH($A260,'Hoja de Trabajo para listado'!$DE$153:$DE$1048576,0),MATCH((CUADRO!I$5&amp;$E260),'Hoja de Trabajo para listado'!$DE$151:$DG$151,0)),0)+IFERROR(INDEX('Hoja de Trabajo para listado'!$CD$155:$DC$1048576,MATCH($A260,'Hoja de Trabajo para listado'!$CD$155:$CD$1048576,0),MATCH((CUADRO!I$5&amp;$E260),'Hoja de Trabajo para listado'!$CD$151:$DC$151,0)),0)</f>
        <v>0</v>
      </c>
      <c r="J260" s="243">
        <f ca="1">+IFERROR(INDEX('Hoja de Trabajo para listado'!$A$155:$Z$1048576,MATCH($A260,'Hoja de Trabajo para listado'!$A$155:$A$1048576,0),MATCH((CUADRO!J$5&amp;$E260),'Hoja de Trabajo para listado'!$A$151:$Z$151,0)),0)+IFERROR(INDEX('Hoja de Trabajo para listado'!$AB$155:$BA$1048576,MATCH($A260,'Hoja de Trabajo para listado'!$AB$155:$AB$1048576,0),MATCH((CUADRO!J$5&amp;$E260),'Hoja de Trabajo para listado'!$AB$151:$BA$151,0)),0)+IFERROR(INDEX('Hoja de Trabajo para listado'!$BC$155:$CB$1048576,MATCH($A260,'Hoja de Trabajo para listado'!$BC$155:$BC$1048576,0),MATCH((CUADRO!J$5&amp;$E260),'Hoja de Trabajo para listado'!$BC$151:$CB$151,0)),0)+IFERROR(INDEX('Hoja de Trabajo para listado'!$DE$153:$DG$274,MATCH($A260,'Hoja de Trabajo para listado'!$DE$153:$DE$1048576,0),MATCH((CUADRO!J$5&amp;$E260),'Hoja de Trabajo para listado'!$DE$151:$DG$151,0)),0)+IFERROR(INDEX('Hoja de Trabajo para listado'!$CD$155:$DC$1048576,MATCH($A260,'Hoja de Trabajo para listado'!$CD$155:$CD$1048576,0),MATCH((CUADRO!J$5&amp;$E260),'Hoja de Trabajo para listado'!$CD$151:$DC$151,0)),0)</f>
        <v>0</v>
      </c>
      <c r="K260" s="243">
        <f ca="1">+IFERROR(INDEX('Hoja de Trabajo para listado'!$A$155:$Z$1048576,MATCH($A260,'Hoja de Trabajo para listado'!$A$155:$A$1048576,0),MATCH((CUADRO!K$5&amp;$E260),'Hoja de Trabajo para listado'!$A$151:$Z$151,0)),0)+IFERROR(INDEX('Hoja de Trabajo para listado'!$AB$155:$BA$1048576,MATCH($A260,'Hoja de Trabajo para listado'!$AB$155:$AB$1048576,0),MATCH((CUADRO!K$5&amp;$E260),'Hoja de Trabajo para listado'!$AB$151:$BA$151,0)),0)+IFERROR(INDEX('Hoja de Trabajo para listado'!$BC$155:$CB$1048576,MATCH($A260,'Hoja de Trabajo para listado'!$BC$155:$BC$1048576,0),MATCH((CUADRO!K$5&amp;$E260),'Hoja de Trabajo para listado'!$BC$151:$CB$151,0)),0)+IFERROR(INDEX('Hoja de Trabajo para listado'!$DE$153:$DG$274,MATCH($A260,'Hoja de Trabajo para listado'!$DE$153:$DE$1048576,0),MATCH((CUADRO!K$5&amp;$E260),'Hoja de Trabajo para listado'!$DE$151:$DG$151,0)),0)+IFERROR(INDEX('Hoja de Trabajo para listado'!$CD$155:$DC$1048576,MATCH($A260,'Hoja de Trabajo para listado'!$CD$155:$CD$1048576,0),MATCH((CUADRO!K$5&amp;$E260),'Hoja de Trabajo para listado'!$CD$151:$DC$151,0)),0)</f>
        <v>0</v>
      </c>
      <c r="L260" s="243">
        <f ca="1">+IFERROR(INDEX('Hoja de Trabajo para listado'!$A$155:$Z$1048576,MATCH($A260,'Hoja de Trabajo para listado'!$A$155:$A$1048576,0),MATCH((CUADRO!L$5&amp;$E260),'Hoja de Trabajo para listado'!$A$151:$Z$151,0)),0)+IFERROR(INDEX('Hoja de Trabajo para listado'!$AB$155:$BA$1048576,MATCH($A260,'Hoja de Trabajo para listado'!$AB$155:$AB$1048576,0),MATCH((CUADRO!L$5&amp;$E260),'Hoja de Trabajo para listado'!$AB$151:$BA$151,0)),0)+IFERROR(INDEX('Hoja de Trabajo para listado'!$BC$155:$CB$1048576,MATCH($A260,'Hoja de Trabajo para listado'!$BC$155:$BC$1048576,0),MATCH((CUADRO!L$5&amp;$E260),'Hoja de Trabajo para listado'!$BC$151:$CB$151,0)),0)+IFERROR(INDEX('Hoja de Trabajo para listado'!$DE$153:$DG$274,MATCH($A260,'Hoja de Trabajo para listado'!$DE$153:$DE$1048576,0),MATCH((CUADRO!L$5&amp;$E260),'Hoja de Trabajo para listado'!$DE$151:$DG$151,0)),0)+IFERROR(INDEX('Hoja de Trabajo para listado'!$CD$155:$DC$1048576,MATCH($A260,'Hoja de Trabajo para listado'!$CD$155:$CD$1048576,0),MATCH((CUADRO!L$5&amp;$E260),'Hoja de Trabajo para listado'!$CD$151:$DC$151,0)),0)</f>
        <v>0</v>
      </c>
      <c r="M260" s="243">
        <f ca="1">+IFERROR(INDEX('Hoja de Trabajo para listado'!$A$155:$Z$1048576,MATCH($A260,'Hoja de Trabajo para listado'!$A$155:$A$1048576,0),MATCH((CUADRO!M$5&amp;$E260),'Hoja de Trabajo para listado'!$A$151:$Z$151,0)),0)+IFERROR(INDEX('Hoja de Trabajo para listado'!$AB$155:$BA$1048576,MATCH($A260,'Hoja de Trabajo para listado'!$AB$155:$AB$1048576,0),MATCH((CUADRO!M$5&amp;$E260),'Hoja de Trabajo para listado'!$AB$151:$BA$151,0)),0)+IFERROR(INDEX('Hoja de Trabajo para listado'!$BC$155:$CB$1048576,MATCH($A260,'Hoja de Trabajo para listado'!$BC$155:$BC$1048576,0),MATCH((CUADRO!M$5&amp;$E260),'Hoja de Trabajo para listado'!$BC$151:$CB$151,0)),0)+IFERROR(INDEX('Hoja de Trabajo para listado'!$DE$153:$DG$274,MATCH($A260,'Hoja de Trabajo para listado'!$DE$153:$DE$1048576,0),MATCH((CUADRO!M$5&amp;$E260),'Hoja de Trabajo para listado'!$DE$151:$DG$151,0)),0)+IFERROR(INDEX('Hoja de Trabajo para listado'!$CD$155:$DC$1048576,MATCH($A260,'Hoja de Trabajo para listado'!$CD$155:$CD$1048576,0),MATCH((CUADRO!M$5&amp;$E260),'Hoja de Trabajo para listado'!$CD$151:$DC$151,0)),0)</f>
        <v>0</v>
      </c>
      <c r="N260" s="243">
        <f ca="1">+IFERROR(INDEX('Hoja de Trabajo para listado'!$A$155:$Z$1048576,MATCH($A260,'Hoja de Trabajo para listado'!$A$155:$A$1048576,0),MATCH((CUADRO!N$5&amp;$E260),'Hoja de Trabajo para listado'!$A$151:$Z$151,0)),0)+IFERROR(INDEX('Hoja de Trabajo para listado'!$AB$155:$BA$1048576,MATCH($A260,'Hoja de Trabajo para listado'!$AB$155:$AB$1048576,0),MATCH((CUADRO!N$5&amp;$E260),'Hoja de Trabajo para listado'!$AB$151:$BA$151,0)),0)+IFERROR(INDEX('Hoja de Trabajo para listado'!$BC$155:$CB$1048576,MATCH($A260,'Hoja de Trabajo para listado'!$BC$155:$BC$1048576,0),MATCH((CUADRO!N$5&amp;$E260),'Hoja de Trabajo para listado'!$BC$151:$CB$151,0)),0)+IFERROR(INDEX('Hoja de Trabajo para listado'!$DE$153:$DG$274,MATCH($A260,'Hoja de Trabajo para listado'!$DE$153:$DE$1048576,0),MATCH((CUADRO!N$5&amp;$E260),'Hoja de Trabajo para listado'!$DE$151:$DG$151,0)),0)+IFERROR(INDEX('Hoja de Trabajo para listado'!$CD$155:$DC$1048576,MATCH($A260,'Hoja de Trabajo para listado'!$CD$155:$CD$1048576,0),MATCH((CUADRO!N$5&amp;$E260),'Hoja de Trabajo para listado'!$CD$151:$DC$151,0)),0)</f>
        <v>0</v>
      </c>
      <c r="O260" s="243">
        <f ca="1">+IFERROR(INDEX('Hoja de Trabajo para listado'!$A$155:$Z$1048576,MATCH($A260,'Hoja de Trabajo para listado'!$A$155:$A$1048576,0),MATCH((CUADRO!O$5&amp;$E260),'Hoja de Trabajo para listado'!$A$151:$Z$151,0)),0)+IFERROR(INDEX('Hoja de Trabajo para listado'!$AB$155:$BA$1048576,MATCH($A260,'Hoja de Trabajo para listado'!$AB$155:$AB$1048576,0),MATCH((CUADRO!O$5&amp;$E260),'Hoja de Trabajo para listado'!$AB$151:$BA$151,0)),0)+IFERROR(INDEX('Hoja de Trabajo para listado'!$BC$155:$CB$1048576,MATCH($A260,'Hoja de Trabajo para listado'!$BC$155:$BC$1048576,0),MATCH((CUADRO!O$5&amp;$E260),'Hoja de Trabajo para listado'!$BC$151:$CB$151,0)),0)+IFERROR(INDEX('Hoja de Trabajo para listado'!$DE$153:$DG$274,MATCH($A260,'Hoja de Trabajo para listado'!$DE$153:$DE$1048576,0),MATCH((CUADRO!O$5&amp;$E260),'Hoja de Trabajo para listado'!$DE$151:$DG$151,0)),0)+IFERROR(INDEX('Hoja de Trabajo para listado'!$CD$155:$DC$1048576,MATCH($A260,'Hoja de Trabajo para listado'!$CD$155:$CD$1048576,0),MATCH((CUADRO!O$5&amp;$E260),'Hoja de Trabajo para listado'!$CD$151:$DC$151,0)),0)</f>
        <v>0</v>
      </c>
      <c r="P260" s="243">
        <f ca="1">+IFERROR(INDEX('Hoja de Trabajo para listado'!$A$155:$Z$1048576,MATCH($A260,'Hoja de Trabajo para listado'!$A$155:$A$1048576,0),MATCH((CUADRO!P$5&amp;$E260),'Hoja de Trabajo para listado'!$A$151:$Z$151,0)),0)+IFERROR(INDEX('Hoja de Trabajo para listado'!$AB$155:$BA$1048576,MATCH($A260,'Hoja de Trabajo para listado'!$AB$155:$AB$1048576,0),MATCH((CUADRO!P$5&amp;$E260),'Hoja de Trabajo para listado'!$AB$151:$BA$151,0)),0)+IFERROR(INDEX('Hoja de Trabajo para listado'!$BC$155:$CB$1048576,MATCH($A260,'Hoja de Trabajo para listado'!$BC$155:$BC$1048576,0),MATCH((CUADRO!P$5&amp;$E260),'Hoja de Trabajo para listado'!$BC$151:$CB$151,0)),0)+IFERROR(INDEX('Hoja de Trabajo para listado'!$DE$153:$DG$274,MATCH($A260,'Hoja de Trabajo para listado'!$DE$153:$DE$1048576,0),MATCH((CUADRO!P$5&amp;$E260),'Hoja de Trabajo para listado'!$DE$151:$DG$151,0)),0)+IFERROR(INDEX('Hoja de Trabajo para listado'!$CD$155:$DC$1048576,MATCH($A260,'Hoja de Trabajo para listado'!$CD$155:$CD$1048576,0),MATCH((CUADRO!P$5&amp;$E260),'Hoja de Trabajo para listado'!$CD$151:$DC$151,0)),0)</f>
        <v>0</v>
      </c>
      <c r="Q260" s="243">
        <f ca="1">+IFERROR(INDEX('Hoja de Trabajo para listado'!$A$155:$Z$1048576,MATCH($A260,'Hoja de Trabajo para listado'!$A$155:$A$1048576,0),MATCH((CUADRO!Q$5&amp;$E260),'Hoja de Trabajo para listado'!$A$151:$Z$151,0)),0)+IFERROR(INDEX('Hoja de Trabajo para listado'!$AB$155:$BA$1048576,MATCH($A260,'Hoja de Trabajo para listado'!$AB$155:$AB$1048576,0),MATCH((CUADRO!Q$5&amp;$E260),'Hoja de Trabajo para listado'!$AB$151:$BA$151,0)),0)+IFERROR(INDEX('Hoja de Trabajo para listado'!$BC$155:$CB$1048576,MATCH($A260,'Hoja de Trabajo para listado'!$BC$155:$BC$1048576,0),MATCH((CUADRO!Q$5&amp;$E260),'Hoja de Trabajo para listado'!$BC$151:$CB$151,0)),0)+IFERROR(INDEX('Hoja de Trabajo para listado'!$DE$153:$DG$274,MATCH($A260,'Hoja de Trabajo para listado'!$DE$153:$DE$1048576,0),MATCH((CUADRO!Q$5&amp;$E260),'Hoja de Trabajo para listado'!$DE$151:$DG$151,0)),0)+IFERROR(INDEX('Hoja de Trabajo para listado'!$CD$155:$DC$1048576,MATCH($A260,'Hoja de Trabajo para listado'!$CD$155:$CD$1048576,0),MATCH((CUADRO!Q$5&amp;$E260),'Hoja de Trabajo para listado'!$CD$151:$DC$151,0)),0)</f>
        <v>0</v>
      </c>
      <c r="R260" s="243">
        <f t="shared" ca="1" si="9"/>
        <v>0</v>
      </c>
      <c r="S260" s="243"/>
      <c r="T260" s="243">
        <f ca="1">+T261</f>
        <v>0</v>
      </c>
      <c r="U260" s="242">
        <f t="shared" si="10"/>
        <v>1</v>
      </c>
      <c r="V260" s="333" t="str">
        <f>+VLOOKUP(A260,bd_lista!$A$3:$E$590,5,FALSE)</f>
        <v>Instituciones Descentralizadas</v>
      </c>
      <c r="W260" s="391" t="str">
        <f>+V260</f>
        <v>Instituciones Descentralizadas</v>
      </c>
      <c r="X260" s="242">
        <f>+VLOOKUP(A260,[4]Sheet1!$A$13:$D$744,4,FALSE)</f>
        <v>52</v>
      </c>
      <c r="Y260" s="242" t="e">
        <f>+VLOOKUP(X260,bd_lista!$A$3:$C$590,3,FALSE)</f>
        <v>#N/A</v>
      </c>
      <c r="Z260" s="294">
        <f>+X260</f>
        <v>52</v>
      </c>
      <c r="AA260" s="295" t="e">
        <f>+Y260</f>
        <v>#N/A</v>
      </c>
    </row>
    <row r="261" spans="1:27" ht="15" hidden="1" customHeight="1">
      <c r="A261" s="32">
        <v>349</v>
      </c>
      <c r="B261" s="388"/>
      <c r="C261" s="333" t="str">
        <f>+VLOOKUP(A261,bd_lista!$A$3:$C$590,3,FALSE)</f>
        <v>Centro de Inv.Arqueológicas,Antropológicas y Adm.de Tiwanaku</v>
      </c>
      <c r="D261" s="390"/>
      <c r="E261" s="333" t="s">
        <v>1305</v>
      </c>
      <c r="F261" s="245">
        <f ca="1">+IFERROR(INDEX('Hoja de Trabajo para listado'!$A$155:$Z$1048576,MATCH($A261,'Hoja de Trabajo para listado'!$A$155:$A$1048576,0),MATCH((CUADRO!F$5&amp;$E261),'Hoja de Trabajo para listado'!$A$151:$Z$151,0)),0)+IFERROR(INDEX('Hoja de Trabajo para listado'!$AB$155:$BA$1048576,MATCH($A261,'Hoja de Trabajo para listado'!$AB$155:$AB$1048576,0),MATCH((CUADRO!F$5&amp;$E261),'Hoja de Trabajo para listado'!$AB$151:$BA$151,0)),0)+IFERROR(INDEX('Hoja de Trabajo para listado'!$BC$155:$CB$1048576,MATCH($A261,'Hoja de Trabajo para listado'!$BC$155:$BC$1048576,0),MATCH((CUADRO!F$5&amp;$E261),'Hoja de Trabajo para listado'!$BC$151:$CB$151,0)),0)+IFERROR(INDEX('Hoja de Trabajo para listado'!$DE$153:$DG$274,MATCH($A261,'Hoja de Trabajo para listado'!$DE$153:$DE$1048576,0),MATCH((CUADRO!F$5&amp;$E261),'Hoja de Trabajo para listado'!$DE$151:$DG$151,0)),0)+IFERROR(INDEX('Hoja de Trabajo para listado'!$CD$155:$DC$1048576,MATCH($A261,'Hoja de Trabajo para listado'!$CD$155:$CD$1048576,0),MATCH((CUADRO!F$5&amp;$E261),'Hoja de Trabajo para listado'!$CD$151:$DC$151,0)),0)</f>
        <v>0</v>
      </c>
      <c r="G261" s="245">
        <f ca="1">+IFERROR(INDEX('Hoja de Trabajo para listado'!$A$155:$Z$1048576,MATCH($A261,'Hoja de Trabajo para listado'!$A$155:$A$1048576,0),MATCH((CUADRO!G$5&amp;$E261),'Hoja de Trabajo para listado'!$A$151:$Z$151,0)),0)+IFERROR(INDEX('Hoja de Trabajo para listado'!$AB$155:$BA$1048576,MATCH($A261,'Hoja de Trabajo para listado'!$AB$155:$AB$1048576,0),MATCH((CUADRO!G$5&amp;$E261),'Hoja de Trabajo para listado'!$AB$151:$BA$151,0)),0)+IFERROR(INDEX('Hoja de Trabajo para listado'!$BC$155:$CB$1048576,MATCH($A261,'Hoja de Trabajo para listado'!$BC$155:$BC$1048576,0),MATCH((CUADRO!G$5&amp;$E261),'Hoja de Trabajo para listado'!$BC$151:$CB$151,0)),0)+IFERROR(INDEX('Hoja de Trabajo para listado'!$DE$153:$DG$274,MATCH($A261,'Hoja de Trabajo para listado'!$DE$153:$DE$1048576,0),MATCH((CUADRO!G$5&amp;$E261),'Hoja de Trabajo para listado'!$DE$151:$DG$151,0)),0)+IFERROR(INDEX('Hoja de Trabajo para listado'!$CD$155:$DC$1048576,MATCH($A261,'Hoja de Trabajo para listado'!$CD$155:$CD$1048576,0),MATCH((CUADRO!G$5&amp;$E261),'Hoja de Trabajo para listado'!$CD$151:$DC$151,0)),0)</f>
        <v>0</v>
      </c>
      <c r="H261" s="245">
        <f ca="1">+IFERROR(INDEX('Hoja de Trabajo para listado'!$A$155:$Z$1048576,MATCH($A261,'Hoja de Trabajo para listado'!$A$155:$A$1048576,0),MATCH((CUADRO!H$5&amp;$E261),'Hoja de Trabajo para listado'!$A$151:$Z$151,0)),0)+IFERROR(INDEX('Hoja de Trabajo para listado'!$AB$155:$BA$1048576,MATCH($A261,'Hoja de Trabajo para listado'!$AB$155:$AB$1048576,0),MATCH((CUADRO!H$5&amp;$E261),'Hoja de Trabajo para listado'!$AB$151:$BA$151,0)),0)+IFERROR(INDEX('Hoja de Trabajo para listado'!$BC$155:$CB$1048576,MATCH($A261,'Hoja de Trabajo para listado'!$BC$155:$BC$1048576,0),MATCH((CUADRO!H$5&amp;$E261),'Hoja de Trabajo para listado'!$BC$151:$CB$151,0)),0)+IFERROR(INDEX('Hoja de Trabajo para listado'!$DE$153:$DG$274,MATCH($A261,'Hoja de Trabajo para listado'!$DE$153:$DE$1048576,0),MATCH((CUADRO!H$5&amp;$E261),'Hoja de Trabajo para listado'!$DE$151:$DG$151,0)),0)+IFERROR(INDEX('Hoja de Trabajo para listado'!$CD$155:$DC$1048576,MATCH($A261,'Hoja de Trabajo para listado'!$CD$155:$CD$1048576,0),MATCH((CUADRO!H$5&amp;$E261),'Hoja de Trabajo para listado'!$CD$151:$DC$151,0)),0)</f>
        <v>0</v>
      </c>
      <c r="I261" s="245">
        <f ca="1">+IFERROR(INDEX('Hoja de Trabajo para listado'!$A$155:$Z$1048576,MATCH($A261,'Hoja de Trabajo para listado'!$A$155:$A$1048576,0),MATCH((CUADRO!I$5&amp;$E261),'Hoja de Trabajo para listado'!$A$151:$Z$151,0)),0)+IFERROR(INDEX('Hoja de Trabajo para listado'!$AB$155:$BA$1048576,MATCH($A261,'Hoja de Trabajo para listado'!$AB$155:$AB$1048576,0),MATCH((CUADRO!I$5&amp;$E261),'Hoja de Trabajo para listado'!$AB$151:$BA$151,0)),0)+IFERROR(INDEX('Hoja de Trabajo para listado'!$BC$155:$CB$1048576,MATCH($A261,'Hoja de Trabajo para listado'!$BC$155:$BC$1048576,0),MATCH((CUADRO!I$5&amp;$E261),'Hoja de Trabajo para listado'!$BC$151:$CB$151,0)),0)+IFERROR(INDEX('Hoja de Trabajo para listado'!$DE$153:$DG$274,MATCH($A261,'Hoja de Trabajo para listado'!$DE$153:$DE$1048576,0),MATCH((CUADRO!I$5&amp;$E261),'Hoja de Trabajo para listado'!$DE$151:$DG$151,0)),0)+IFERROR(INDEX('Hoja de Trabajo para listado'!$CD$155:$DC$1048576,MATCH($A261,'Hoja de Trabajo para listado'!$CD$155:$CD$1048576,0),MATCH((CUADRO!I$5&amp;$E261),'Hoja de Trabajo para listado'!$CD$151:$DC$151,0)),0)</f>
        <v>0</v>
      </c>
      <c r="J261" s="245">
        <f ca="1">+IFERROR(INDEX('Hoja de Trabajo para listado'!$A$155:$Z$1048576,MATCH($A261,'Hoja de Trabajo para listado'!$A$155:$A$1048576,0),MATCH((CUADRO!J$5&amp;$E261),'Hoja de Trabajo para listado'!$A$151:$Z$151,0)),0)+IFERROR(INDEX('Hoja de Trabajo para listado'!$AB$155:$BA$1048576,MATCH($A261,'Hoja de Trabajo para listado'!$AB$155:$AB$1048576,0),MATCH((CUADRO!J$5&amp;$E261),'Hoja de Trabajo para listado'!$AB$151:$BA$151,0)),0)+IFERROR(INDEX('Hoja de Trabajo para listado'!$BC$155:$CB$1048576,MATCH($A261,'Hoja de Trabajo para listado'!$BC$155:$BC$1048576,0),MATCH((CUADRO!J$5&amp;$E261),'Hoja de Trabajo para listado'!$BC$151:$CB$151,0)),0)+IFERROR(INDEX('Hoja de Trabajo para listado'!$DE$153:$DG$274,MATCH($A261,'Hoja de Trabajo para listado'!$DE$153:$DE$1048576,0),MATCH((CUADRO!J$5&amp;$E261),'Hoja de Trabajo para listado'!$DE$151:$DG$151,0)),0)+IFERROR(INDEX('Hoja de Trabajo para listado'!$CD$155:$DC$1048576,MATCH($A261,'Hoja de Trabajo para listado'!$CD$155:$CD$1048576,0),MATCH((CUADRO!J$5&amp;$E261),'Hoja de Trabajo para listado'!$CD$151:$DC$151,0)),0)</f>
        <v>0</v>
      </c>
      <c r="K261" s="245">
        <f ca="1">+IFERROR(INDEX('Hoja de Trabajo para listado'!$A$155:$Z$1048576,MATCH($A261,'Hoja de Trabajo para listado'!$A$155:$A$1048576,0),MATCH((CUADRO!K$5&amp;$E261),'Hoja de Trabajo para listado'!$A$151:$Z$151,0)),0)+IFERROR(INDEX('Hoja de Trabajo para listado'!$AB$155:$BA$1048576,MATCH($A261,'Hoja de Trabajo para listado'!$AB$155:$AB$1048576,0),MATCH((CUADRO!K$5&amp;$E261),'Hoja de Trabajo para listado'!$AB$151:$BA$151,0)),0)+IFERROR(INDEX('Hoja de Trabajo para listado'!$BC$155:$CB$1048576,MATCH($A261,'Hoja de Trabajo para listado'!$BC$155:$BC$1048576,0),MATCH((CUADRO!K$5&amp;$E261),'Hoja de Trabajo para listado'!$BC$151:$CB$151,0)),0)+IFERROR(INDEX('Hoja de Trabajo para listado'!$DE$153:$DG$274,MATCH($A261,'Hoja de Trabajo para listado'!$DE$153:$DE$1048576,0),MATCH((CUADRO!K$5&amp;$E261),'Hoja de Trabajo para listado'!$DE$151:$DG$151,0)),0)+IFERROR(INDEX('Hoja de Trabajo para listado'!$CD$155:$DC$1048576,MATCH($A261,'Hoja de Trabajo para listado'!$CD$155:$CD$1048576,0),MATCH((CUADRO!K$5&amp;$E261),'Hoja de Trabajo para listado'!$CD$151:$DC$151,0)),0)</f>
        <v>0</v>
      </c>
      <c r="L261" s="245">
        <f ca="1">+IFERROR(INDEX('Hoja de Trabajo para listado'!$A$155:$Z$1048576,MATCH($A261,'Hoja de Trabajo para listado'!$A$155:$A$1048576,0),MATCH((CUADRO!L$5&amp;$E261),'Hoja de Trabajo para listado'!$A$151:$Z$151,0)),0)+IFERROR(INDEX('Hoja de Trabajo para listado'!$AB$155:$BA$1048576,MATCH($A261,'Hoja de Trabajo para listado'!$AB$155:$AB$1048576,0),MATCH((CUADRO!L$5&amp;$E261),'Hoja de Trabajo para listado'!$AB$151:$BA$151,0)),0)+IFERROR(INDEX('Hoja de Trabajo para listado'!$BC$155:$CB$1048576,MATCH($A261,'Hoja de Trabajo para listado'!$BC$155:$BC$1048576,0),MATCH((CUADRO!L$5&amp;$E261),'Hoja de Trabajo para listado'!$BC$151:$CB$151,0)),0)+IFERROR(INDEX('Hoja de Trabajo para listado'!$DE$153:$DG$274,MATCH($A261,'Hoja de Trabajo para listado'!$DE$153:$DE$1048576,0),MATCH((CUADRO!L$5&amp;$E261),'Hoja de Trabajo para listado'!$DE$151:$DG$151,0)),0)+IFERROR(INDEX('Hoja de Trabajo para listado'!$CD$155:$DC$1048576,MATCH($A261,'Hoja de Trabajo para listado'!$CD$155:$CD$1048576,0),MATCH((CUADRO!L$5&amp;$E261),'Hoja de Trabajo para listado'!$CD$151:$DC$151,0)),0)</f>
        <v>0</v>
      </c>
      <c r="M261" s="245">
        <f ca="1">+IFERROR(INDEX('Hoja de Trabajo para listado'!$A$155:$Z$1048576,MATCH($A261,'Hoja de Trabajo para listado'!$A$155:$A$1048576,0),MATCH((CUADRO!M$5&amp;$E261),'Hoja de Trabajo para listado'!$A$151:$Z$151,0)),0)+IFERROR(INDEX('Hoja de Trabajo para listado'!$AB$155:$BA$1048576,MATCH($A261,'Hoja de Trabajo para listado'!$AB$155:$AB$1048576,0),MATCH((CUADRO!M$5&amp;$E261),'Hoja de Trabajo para listado'!$AB$151:$BA$151,0)),0)+IFERROR(INDEX('Hoja de Trabajo para listado'!$BC$155:$CB$1048576,MATCH($A261,'Hoja de Trabajo para listado'!$BC$155:$BC$1048576,0),MATCH((CUADRO!M$5&amp;$E261),'Hoja de Trabajo para listado'!$BC$151:$CB$151,0)),0)+IFERROR(INDEX('Hoja de Trabajo para listado'!$DE$153:$DG$274,MATCH($A261,'Hoja de Trabajo para listado'!$DE$153:$DE$1048576,0),MATCH((CUADRO!M$5&amp;$E261),'Hoja de Trabajo para listado'!$DE$151:$DG$151,0)),0)+IFERROR(INDEX('Hoja de Trabajo para listado'!$CD$155:$DC$1048576,MATCH($A261,'Hoja de Trabajo para listado'!$CD$155:$CD$1048576,0),MATCH((CUADRO!M$5&amp;$E261),'Hoja de Trabajo para listado'!$CD$151:$DC$151,0)),0)</f>
        <v>0</v>
      </c>
      <c r="N261" s="245">
        <f ca="1">+IFERROR(INDEX('Hoja de Trabajo para listado'!$A$155:$Z$1048576,MATCH($A261,'Hoja de Trabajo para listado'!$A$155:$A$1048576,0),MATCH((CUADRO!N$5&amp;$E261),'Hoja de Trabajo para listado'!$A$151:$Z$151,0)),0)+IFERROR(INDEX('Hoja de Trabajo para listado'!$AB$155:$BA$1048576,MATCH($A261,'Hoja de Trabajo para listado'!$AB$155:$AB$1048576,0),MATCH((CUADRO!N$5&amp;$E261),'Hoja de Trabajo para listado'!$AB$151:$BA$151,0)),0)+IFERROR(INDEX('Hoja de Trabajo para listado'!$BC$155:$CB$1048576,MATCH($A261,'Hoja de Trabajo para listado'!$BC$155:$BC$1048576,0),MATCH((CUADRO!N$5&amp;$E261),'Hoja de Trabajo para listado'!$BC$151:$CB$151,0)),0)+IFERROR(INDEX('Hoja de Trabajo para listado'!$DE$153:$DG$274,MATCH($A261,'Hoja de Trabajo para listado'!$DE$153:$DE$1048576,0),MATCH((CUADRO!N$5&amp;$E261),'Hoja de Trabajo para listado'!$DE$151:$DG$151,0)),0)+IFERROR(INDEX('Hoja de Trabajo para listado'!$CD$155:$DC$1048576,MATCH($A261,'Hoja de Trabajo para listado'!$CD$155:$CD$1048576,0),MATCH((CUADRO!N$5&amp;$E261),'Hoja de Trabajo para listado'!$CD$151:$DC$151,0)),0)</f>
        <v>0</v>
      </c>
      <c r="O261" s="245">
        <f ca="1">+IFERROR(INDEX('Hoja de Trabajo para listado'!$A$155:$Z$1048576,MATCH($A261,'Hoja de Trabajo para listado'!$A$155:$A$1048576,0),MATCH((CUADRO!O$5&amp;$E261),'Hoja de Trabajo para listado'!$A$151:$Z$151,0)),0)+IFERROR(INDEX('Hoja de Trabajo para listado'!$AB$155:$BA$1048576,MATCH($A261,'Hoja de Trabajo para listado'!$AB$155:$AB$1048576,0),MATCH((CUADRO!O$5&amp;$E261),'Hoja de Trabajo para listado'!$AB$151:$BA$151,0)),0)+IFERROR(INDEX('Hoja de Trabajo para listado'!$BC$155:$CB$1048576,MATCH($A261,'Hoja de Trabajo para listado'!$BC$155:$BC$1048576,0),MATCH((CUADRO!O$5&amp;$E261),'Hoja de Trabajo para listado'!$BC$151:$CB$151,0)),0)+IFERROR(INDEX('Hoja de Trabajo para listado'!$DE$153:$DG$274,MATCH($A261,'Hoja de Trabajo para listado'!$DE$153:$DE$1048576,0),MATCH((CUADRO!O$5&amp;$E261),'Hoja de Trabajo para listado'!$DE$151:$DG$151,0)),0)+IFERROR(INDEX('Hoja de Trabajo para listado'!$CD$155:$DC$1048576,MATCH($A261,'Hoja de Trabajo para listado'!$CD$155:$CD$1048576,0),MATCH((CUADRO!O$5&amp;$E261),'Hoja de Trabajo para listado'!$CD$151:$DC$151,0)),0)</f>
        <v>0</v>
      </c>
      <c r="P261" s="245">
        <f ca="1">+IFERROR(INDEX('Hoja de Trabajo para listado'!$A$155:$Z$1048576,MATCH($A261,'Hoja de Trabajo para listado'!$A$155:$A$1048576,0),MATCH((CUADRO!P$5&amp;$E261),'Hoja de Trabajo para listado'!$A$151:$Z$151,0)),0)+IFERROR(INDEX('Hoja de Trabajo para listado'!$AB$155:$BA$1048576,MATCH($A261,'Hoja de Trabajo para listado'!$AB$155:$AB$1048576,0),MATCH((CUADRO!P$5&amp;$E261),'Hoja de Trabajo para listado'!$AB$151:$BA$151,0)),0)+IFERROR(INDEX('Hoja de Trabajo para listado'!$BC$155:$CB$1048576,MATCH($A261,'Hoja de Trabajo para listado'!$BC$155:$BC$1048576,0),MATCH((CUADRO!P$5&amp;$E261),'Hoja de Trabajo para listado'!$BC$151:$CB$151,0)),0)+IFERROR(INDEX('Hoja de Trabajo para listado'!$DE$153:$DG$274,MATCH($A261,'Hoja de Trabajo para listado'!$DE$153:$DE$1048576,0),MATCH((CUADRO!P$5&amp;$E261),'Hoja de Trabajo para listado'!$DE$151:$DG$151,0)),0)+IFERROR(INDEX('Hoja de Trabajo para listado'!$CD$155:$DC$1048576,MATCH($A261,'Hoja de Trabajo para listado'!$CD$155:$CD$1048576,0),MATCH((CUADRO!P$5&amp;$E261),'Hoja de Trabajo para listado'!$CD$151:$DC$151,0)),0)</f>
        <v>0</v>
      </c>
      <c r="Q261" s="245">
        <f ca="1">+IFERROR(INDEX('Hoja de Trabajo para listado'!$A$155:$Z$1048576,MATCH($A261,'Hoja de Trabajo para listado'!$A$155:$A$1048576,0),MATCH((CUADRO!Q$5&amp;$E261),'Hoja de Trabajo para listado'!$A$151:$Z$151,0)),0)+IFERROR(INDEX('Hoja de Trabajo para listado'!$AB$155:$BA$1048576,MATCH($A261,'Hoja de Trabajo para listado'!$AB$155:$AB$1048576,0),MATCH((CUADRO!Q$5&amp;$E261),'Hoja de Trabajo para listado'!$AB$151:$BA$151,0)),0)+IFERROR(INDEX('Hoja de Trabajo para listado'!$BC$155:$CB$1048576,MATCH($A261,'Hoja de Trabajo para listado'!$BC$155:$BC$1048576,0),MATCH((CUADRO!Q$5&amp;$E261),'Hoja de Trabajo para listado'!$BC$151:$CB$151,0)),0)+IFERROR(INDEX('Hoja de Trabajo para listado'!$DE$153:$DG$274,MATCH($A261,'Hoja de Trabajo para listado'!$DE$153:$DE$1048576,0),MATCH((CUADRO!Q$5&amp;$E261),'Hoja de Trabajo para listado'!$DE$151:$DG$151,0)),0)+IFERROR(INDEX('Hoja de Trabajo para listado'!$CD$155:$DC$1048576,MATCH($A261,'Hoja de Trabajo para listado'!$CD$155:$CD$1048576,0),MATCH((CUADRO!Q$5&amp;$E261),'Hoja de Trabajo para listado'!$CD$151:$DC$151,0)),0)</f>
        <v>0</v>
      </c>
      <c r="R261" s="245">
        <f t="shared" ca="1" si="9"/>
        <v>0</v>
      </c>
      <c r="S261" s="245">
        <f ca="1">+R260+R261</f>
        <v>0</v>
      </c>
      <c r="T261" s="245">
        <f ca="1">+S261</f>
        <v>0</v>
      </c>
      <c r="U261" s="244">
        <f t="shared" si="10"/>
        <v>2</v>
      </c>
      <c r="V261" s="333" t="str">
        <f>+VLOOKUP(A261,bd_lista!$A$3:$E$590,5,FALSE)</f>
        <v>Instituciones Descentralizadas</v>
      </c>
      <c r="W261" s="392"/>
      <c r="X261" s="242">
        <f>+VLOOKUP(A261,[4]Sheet1!$A$13:$D$744,4,FALSE)</f>
        <v>52</v>
      </c>
      <c r="Y261" s="242" t="e">
        <f>+VLOOKUP(X261,bd_lista!$A$3:$C$590,3,FALSE)</f>
        <v>#N/A</v>
      </c>
      <c r="Z261" s="292"/>
      <c r="AA261" s="293"/>
    </row>
    <row r="262" spans="1:27" ht="15" hidden="1" customHeight="1">
      <c r="A262" s="251">
        <v>371</v>
      </c>
      <c r="B262" s="387">
        <f>+A262</f>
        <v>371</v>
      </c>
      <c r="C262" s="247" t="str">
        <f>+VLOOKUP(A262,bd_lista!$A$3:$C$590,3,FALSE)</f>
        <v>Centro Internacional de la Quinua</v>
      </c>
      <c r="D262" s="389" t="str">
        <f>+C262</f>
        <v>Centro Internacional de la Quinua</v>
      </c>
      <c r="E262" s="247" t="s">
        <v>1304</v>
      </c>
      <c r="F262" s="243">
        <f ca="1">+IFERROR(INDEX('Hoja de Trabajo para listado'!$A$155:$Z$1048576,MATCH($A262,'Hoja de Trabajo para listado'!$A$155:$A$1048576,0),MATCH((CUADRO!F$5&amp;$E262),'Hoja de Trabajo para listado'!$A$151:$Z$151,0)),0)+IFERROR(INDEX('Hoja de Trabajo para listado'!$AB$155:$BA$1048576,MATCH($A262,'Hoja de Trabajo para listado'!$AB$155:$AB$1048576,0),MATCH((CUADRO!F$5&amp;$E262),'Hoja de Trabajo para listado'!$AB$151:$BA$151,0)),0)+IFERROR(INDEX('Hoja de Trabajo para listado'!$BC$155:$CB$1048576,MATCH($A262,'Hoja de Trabajo para listado'!$BC$155:$BC$1048576,0),MATCH((CUADRO!F$5&amp;$E262),'Hoja de Trabajo para listado'!$BC$151:$CB$151,0)),0)+IFERROR(INDEX('Hoja de Trabajo para listado'!$DE$153:$DG$274,MATCH($A262,'Hoja de Trabajo para listado'!$DE$153:$DE$1048576,0),MATCH((CUADRO!F$5&amp;$E262),'Hoja de Trabajo para listado'!$DE$151:$DG$151,0)),0)+IFERROR(INDEX('Hoja de Trabajo para listado'!$CD$155:$DC$1048576,MATCH($A262,'Hoja de Trabajo para listado'!$CD$155:$CD$1048576,0),MATCH((CUADRO!F$5&amp;$E262),'Hoja de Trabajo para listado'!$CD$151:$DC$151,0)),0)</f>
        <v>0</v>
      </c>
      <c r="G262" s="243">
        <f ca="1">+IFERROR(INDEX('Hoja de Trabajo para listado'!$A$155:$Z$1048576,MATCH($A262,'Hoja de Trabajo para listado'!$A$155:$A$1048576,0),MATCH((CUADRO!G$5&amp;$E262),'Hoja de Trabajo para listado'!$A$151:$Z$151,0)),0)+IFERROR(INDEX('Hoja de Trabajo para listado'!$AB$155:$BA$1048576,MATCH($A262,'Hoja de Trabajo para listado'!$AB$155:$AB$1048576,0),MATCH((CUADRO!G$5&amp;$E262),'Hoja de Trabajo para listado'!$AB$151:$BA$151,0)),0)+IFERROR(INDEX('Hoja de Trabajo para listado'!$BC$155:$CB$1048576,MATCH($A262,'Hoja de Trabajo para listado'!$BC$155:$BC$1048576,0),MATCH((CUADRO!G$5&amp;$E262),'Hoja de Trabajo para listado'!$BC$151:$CB$151,0)),0)+IFERROR(INDEX('Hoja de Trabajo para listado'!$DE$153:$DG$274,MATCH($A262,'Hoja de Trabajo para listado'!$DE$153:$DE$1048576,0),MATCH((CUADRO!G$5&amp;$E262),'Hoja de Trabajo para listado'!$DE$151:$DG$151,0)),0)+IFERROR(INDEX('Hoja de Trabajo para listado'!$CD$155:$DC$1048576,MATCH($A262,'Hoja de Trabajo para listado'!$CD$155:$CD$1048576,0),MATCH((CUADRO!G$5&amp;$E262),'Hoja de Trabajo para listado'!$CD$151:$DC$151,0)),0)</f>
        <v>0</v>
      </c>
      <c r="H262" s="243">
        <f ca="1">+IFERROR(INDEX('Hoja de Trabajo para listado'!$A$155:$Z$1048576,MATCH($A262,'Hoja de Trabajo para listado'!$A$155:$A$1048576,0),MATCH((CUADRO!H$5&amp;$E262),'Hoja de Trabajo para listado'!$A$151:$Z$151,0)),0)+IFERROR(INDEX('Hoja de Trabajo para listado'!$AB$155:$BA$1048576,MATCH($A262,'Hoja de Trabajo para listado'!$AB$155:$AB$1048576,0),MATCH((CUADRO!H$5&amp;$E262),'Hoja de Trabajo para listado'!$AB$151:$BA$151,0)),0)+IFERROR(INDEX('Hoja de Trabajo para listado'!$BC$155:$CB$1048576,MATCH($A262,'Hoja de Trabajo para listado'!$BC$155:$BC$1048576,0),MATCH((CUADRO!H$5&amp;$E262),'Hoja de Trabajo para listado'!$BC$151:$CB$151,0)),0)+IFERROR(INDEX('Hoja de Trabajo para listado'!$DE$153:$DG$274,MATCH($A262,'Hoja de Trabajo para listado'!$DE$153:$DE$1048576,0),MATCH((CUADRO!H$5&amp;$E262),'Hoja de Trabajo para listado'!$DE$151:$DG$151,0)),0)+IFERROR(INDEX('Hoja de Trabajo para listado'!$CD$155:$DC$1048576,MATCH($A262,'Hoja de Trabajo para listado'!$CD$155:$CD$1048576,0),MATCH((CUADRO!H$5&amp;$E262),'Hoja de Trabajo para listado'!$CD$151:$DC$151,0)),0)</f>
        <v>0</v>
      </c>
      <c r="I262" s="243">
        <f ca="1">+IFERROR(INDEX('Hoja de Trabajo para listado'!$A$155:$Z$1048576,MATCH($A262,'Hoja de Trabajo para listado'!$A$155:$A$1048576,0),MATCH((CUADRO!I$5&amp;$E262),'Hoja de Trabajo para listado'!$A$151:$Z$151,0)),0)+IFERROR(INDEX('Hoja de Trabajo para listado'!$AB$155:$BA$1048576,MATCH($A262,'Hoja de Trabajo para listado'!$AB$155:$AB$1048576,0),MATCH((CUADRO!I$5&amp;$E262),'Hoja de Trabajo para listado'!$AB$151:$BA$151,0)),0)+IFERROR(INDEX('Hoja de Trabajo para listado'!$BC$155:$CB$1048576,MATCH($A262,'Hoja de Trabajo para listado'!$BC$155:$BC$1048576,0),MATCH((CUADRO!I$5&amp;$E262),'Hoja de Trabajo para listado'!$BC$151:$CB$151,0)),0)+IFERROR(INDEX('Hoja de Trabajo para listado'!$DE$153:$DG$274,MATCH($A262,'Hoja de Trabajo para listado'!$DE$153:$DE$1048576,0),MATCH((CUADRO!I$5&amp;$E262),'Hoja de Trabajo para listado'!$DE$151:$DG$151,0)),0)+IFERROR(INDEX('Hoja de Trabajo para listado'!$CD$155:$DC$1048576,MATCH($A262,'Hoja de Trabajo para listado'!$CD$155:$CD$1048576,0),MATCH((CUADRO!I$5&amp;$E262),'Hoja de Trabajo para listado'!$CD$151:$DC$151,0)),0)</f>
        <v>0</v>
      </c>
      <c r="J262" s="243">
        <f ca="1">+IFERROR(INDEX('Hoja de Trabajo para listado'!$A$155:$Z$1048576,MATCH($A262,'Hoja de Trabajo para listado'!$A$155:$A$1048576,0),MATCH((CUADRO!J$5&amp;$E262),'Hoja de Trabajo para listado'!$A$151:$Z$151,0)),0)+IFERROR(INDEX('Hoja de Trabajo para listado'!$AB$155:$BA$1048576,MATCH($A262,'Hoja de Trabajo para listado'!$AB$155:$AB$1048576,0),MATCH((CUADRO!J$5&amp;$E262),'Hoja de Trabajo para listado'!$AB$151:$BA$151,0)),0)+IFERROR(INDEX('Hoja de Trabajo para listado'!$BC$155:$CB$1048576,MATCH($A262,'Hoja de Trabajo para listado'!$BC$155:$BC$1048576,0),MATCH((CUADRO!J$5&amp;$E262),'Hoja de Trabajo para listado'!$BC$151:$CB$151,0)),0)+IFERROR(INDEX('Hoja de Trabajo para listado'!$DE$153:$DG$274,MATCH($A262,'Hoja de Trabajo para listado'!$DE$153:$DE$1048576,0),MATCH((CUADRO!J$5&amp;$E262),'Hoja de Trabajo para listado'!$DE$151:$DG$151,0)),0)+IFERROR(INDEX('Hoja de Trabajo para listado'!$CD$155:$DC$1048576,MATCH($A262,'Hoja de Trabajo para listado'!$CD$155:$CD$1048576,0),MATCH((CUADRO!J$5&amp;$E262),'Hoja de Trabajo para listado'!$CD$151:$DC$151,0)),0)</f>
        <v>0</v>
      </c>
      <c r="K262" s="243">
        <f ca="1">+IFERROR(INDEX('Hoja de Trabajo para listado'!$A$155:$Z$1048576,MATCH($A262,'Hoja de Trabajo para listado'!$A$155:$A$1048576,0),MATCH((CUADRO!K$5&amp;$E262),'Hoja de Trabajo para listado'!$A$151:$Z$151,0)),0)+IFERROR(INDEX('Hoja de Trabajo para listado'!$AB$155:$BA$1048576,MATCH($A262,'Hoja de Trabajo para listado'!$AB$155:$AB$1048576,0),MATCH((CUADRO!K$5&amp;$E262),'Hoja de Trabajo para listado'!$AB$151:$BA$151,0)),0)+IFERROR(INDEX('Hoja de Trabajo para listado'!$BC$155:$CB$1048576,MATCH($A262,'Hoja de Trabajo para listado'!$BC$155:$BC$1048576,0),MATCH((CUADRO!K$5&amp;$E262),'Hoja de Trabajo para listado'!$BC$151:$CB$151,0)),0)+IFERROR(INDEX('Hoja de Trabajo para listado'!$DE$153:$DG$274,MATCH($A262,'Hoja de Trabajo para listado'!$DE$153:$DE$1048576,0),MATCH((CUADRO!K$5&amp;$E262),'Hoja de Trabajo para listado'!$DE$151:$DG$151,0)),0)+IFERROR(INDEX('Hoja de Trabajo para listado'!$CD$155:$DC$1048576,MATCH($A262,'Hoja de Trabajo para listado'!$CD$155:$CD$1048576,0),MATCH((CUADRO!K$5&amp;$E262),'Hoja de Trabajo para listado'!$CD$151:$DC$151,0)),0)</f>
        <v>0</v>
      </c>
      <c r="L262" s="243">
        <f ca="1">+IFERROR(INDEX('Hoja de Trabajo para listado'!$A$155:$Z$1048576,MATCH($A262,'Hoja de Trabajo para listado'!$A$155:$A$1048576,0),MATCH((CUADRO!L$5&amp;$E262),'Hoja de Trabajo para listado'!$A$151:$Z$151,0)),0)+IFERROR(INDEX('Hoja de Trabajo para listado'!$AB$155:$BA$1048576,MATCH($A262,'Hoja de Trabajo para listado'!$AB$155:$AB$1048576,0),MATCH((CUADRO!L$5&amp;$E262),'Hoja de Trabajo para listado'!$AB$151:$BA$151,0)),0)+IFERROR(INDEX('Hoja de Trabajo para listado'!$BC$155:$CB$1048576,MATCH($A262,'Hoja de Trabajo para listado'!$BC$155:$BC$1048576,0),MATCH((CUADRO!L$5&amp;$E262),'Hoja de Trabajo para listado'!$BC$151:$CB$151,0)),0)+IFERROR(INDEX('Hoja de Trabajo para listado'!$DE$153:$DG$274,MATCH($A262,'Hoja de Trabajo para listado'!$DE$153:$DE$1048576,0),MATCH((CUADRO!L$5&amp;$E262),'Hoja de Trabajo para listado'!$DE$151:$DG$151,0)),0)+IFERROR(INDEX('Hoja de Trabajo para listado'!$CD$155:$DC$1048576,MATCH($A262,'Hoja de Trabajo para listado'!$CD$155:$CD$1048576,0),MATCH((CUADRO!L$5&amp;$E262),'Hoja de Trabajo para listado'!$CD$151:$DC$151,0)),0)</f>
        <v>0</v>
      </c>
      <c r="M262" s="243">
        <f ca="1">+IFERROR(INDEX('Hoja de Trabajo para listado'!$A$155:$Z$1048576,MATCH($A262,'Hoja de Trabajo para listado'!$A$155:$A$1048576,0),MATCH((CUADRO!M$5&amp;$E262),'Hoja de Trabajo para listado'!$A$151:$Z$151,0)),0)+IFERROR(INDEX('Hoja de Trabajo para listado'!$AB$155:$BA$1048576,MATCH($A262,'Hoja de Trabajo para listado'!$AB$155:$AB$1048576,0),MATCH((CUADRO!M$5&amp;$E262),'Hoja de Trabajo para listado'!$AB$151:$BA$151,0)),0)+IFERROR(INDEX('Hoja de Trabajo para listado'!$BC$155:$CB$1048576,MATCH($A262,'Hoja de Trabajo para listado'!$BC$155:$BC$1048576,0),MATCH((CUADRO!M$5&amp;$E262),'Hoja de Trabajo para listado'!$BC$151:$CB$151,0)),0)+IFERROR(INDEX('Hoja de Trabajo para listado'!$DE$153:$DG$274,MATCH($A262,'Hoja de Trabajo para listado'!$DE$153:$DE$1048576,0),MATCH((CUADRO!M$5&amp;$E262),'Hoja de Trabajo para listado'!$DE$151:$DG$151,0)),0)+IFERROR(INDEX('Hoja de Trabajo para listado'!$CD$155:$DC$1048576,MATCH($A262,'Hoja de Trabajo para listado'!$CD$155:$CD$1048576,0),MATCH((CUADRO!M$5&amp;$E262),'Hoja de Trabajo para listado'!$CD$151:$DC$151,0)),0)</f>
        <v>0</v>
      </c>
      <c r="N262" s="243">
        <f ca="1">+IFERROR(INDEX('Hoja de Trabajo para listado'!$A$155:$Z$1048576,MATCH($A262,'Hoja de Trabajo para listado'!$A$155:$A$1048576,0),MATCH((CUADRO!N$5&amp;$E262),'Hoja de Trabajo para listado'!$A$151:$Z$151,0)),0)+IFERROR(INDEX('Hoja de Trabajo para listado'!$AB$155:$BA$1048576,MATCH($A262,'Hoja de Trabajo para listado'!$AB$155:$AB$1048576,0),MATCH((CUADRO!N$5&amp;$E262),'Hoja de Trabajo para listado'!$AB$151:$BA$151,0)),0)+IFERROR(INDEX('Hoja de Trabajo para listado'!$BC$155:$CB$1048576,MATCH($A262,'Hoja de Trabajo para listado'!$BC$155:$BC$1048576,0),MATCH((CUADRO!N$5&amp;$E262),'Hoja de Trabajo para listado'!$BC$151:$CB$151,0)),0)+IFERROR(INDEX('Hoja de Trabajo para listado'!$DE$153:$DG$274,MATCH($A262,'Hoja de Trabajo para listado'!$DE$153:$DE$1048576,0),MATCH((CUADRO!N$5&amp;$E262),'Hoja de Trabajo para listado'!$DE$151:$DG$151,0)),0)+IFERROR(INDEX('Hoja de Trabajo para listado'!$CD$155:$DC$1048576,MATCH($A262,'Hoja de Trabajo para listado'!$CD$155:$CD$1048576,0),MATCH((CUADRO!N$5&amp;$E262),'Hoja de Trabajo para listado'!$CD$151:$DC$151,0)),0)</f>
        <v>0</v>
      </c>
      <c r="O262" s="243">
        <f ca="1">+IFERROR(INDEX('Hoja de Trabajo para listado'!$A$155:$Z$1048576,MATCH($A262,'Hoja de Trabajo para listado'!$A$155:$A$1048576,0),MATCH((CUADRO!O$5&amp;$E262),'Hoja de Trabajo para listado'!$A$151:$Z$151,0)),0)+IFERROR(INDEX('Hoja de Trabajo para listado'!$AB$155:$BA$1048576,MATCH($A262,'Hoja de Trabajo para listado'!$AB$155:$AB$1048576,0),MATCH((CUADRO!O$5&amp;$E262),'Hoja de Trabajo para listado'!$AB$151:$BA$151,0)),0)+IFERROR(INDEX('Hoja de Trabajo para listado'!$BC$155:$CB$1048576,MATCH($A262,'Hoja de Trabajo para listado'!$BC$155:$BC$1048576,0),MATCH((CUADRO!O$5&amp;$E262),'Hoja de Trabajo para listado'!$BC$151:$CB$151,0)),0)+IFERROR(INDEX('Hoja de Trabajo para listado'!$DE$153:$DG$274,MATCH($A262,'Hoja de Trabajo para listado'!$DE$153:$DE$1048576,0),MATCH((CUADRO!O$5&amp;$E262),'Hoja de Trabajo para listado'!$DE$151:$DG$151,0)),0)+IFERROR(INDEX('Hoja de Trabajo para listado'!$CD$155:$DC$1048576,MATCH($A262,'Hoja de Trabajo para listado'!$CD$155:$CD$1048576,0),MATCH((CUADRO!O$5&amp;$E262),'Hoja de Trabajo para listado'!$CD$151:$DC$151,0)),0)</f>
        <v>0</v>
      </c>
      <c r="P262" s="243">
        <f ca="1">+IFERROR(INDEX('Hoja de Trabajo para listado'!$A$155:$Z$1048576,MATCH($A262,'Hoja de Trabajo para listado'!$A$155:$A$1048576,0),MATCH((CUADRO!P$5&amp;$E262),'Hoja de Trabajo para listado'!$A$151:$Z$151,0)),0)+IFERROR(INDEX('Hoja de Trabajo para listado'!$AB$155:$BA$1048576,MATCH($A262,'Hoja de Trabajo para listado'!$AB$155:$AB$1048576,0),MATCH((CUADRO!P$5&amp;$E262),'Hoja de Trabajo para listado'!$AB$151:$BA$151,0)),0)+IFERROR(INDEX('Hoja de Trabajo para listado'!$BC$155:$CB$1048576,MATCH($A262,'Hoja de Trabajo para listado'!$BC$155:$BC$1048576,0),MATCH((CUADRO!P$5&amp;$E262),'Hoja de Trabajo para listado'!$BC$151:$CB$151,0)),0)+IFERROR(INDEX('Hoja de Trabajo para listado'!$DE$153:$DG$274,MATCH($A262,'Hoja de Trabajo para listado'!$DE$153:$DE$1048576,0),MATCH((CUADRO!P$5&amp;$E262),'Hoja de Trabajo para listado'!$DE$151:$DG$151,0)),0)+IFERROR(INDEX('Hoja de Trabajo para listado'!$CD$155:$DC$1048576,MATCH($A262,'Hoja de Trabajo para listado'!$CD$155:$CD$1048576,0),MATCH((CUADRO!P$5&amp;$E262),'Hoja de Trabajo para listado'!$CD$151:$DC$151,0)),0)</f>
        <v>0</v>
      </c>
      <c r="Q262" s="243">
        <f ca="1">+IFERROR(INDEX('Hoja de Trabajo para listado'!$A$155:$Z$1048576,MATCH($A262,'Hoja de Trabajo para listado'!$A$155:$A$1048576,0),MATCH((CUADRO!Q$5&amp;$E262),'Hoja de Trabajo para listado'!$A$151:$Z$151,0)),0)+IFERROR(INDEX('Hoja de Trabajo para listado'!$AB$155:$BA$1048576,MATCH($A262,'Hoja de Trabajo para listado'!$AB$155:$AB$1048576,0),MATCH((CUADRO!Q$5&amp;$E262),'Hoja de Trabajo para listado'!$AB$151:$BA$151,0)),0)+IFERROR(INDEX('Hoja de Trabajo para listado'!$BC$155:$CB$1048576,MATCH($A262,'Hoja de Trabajo para listado'!$BC$155:$BC$1048576,0),MATCH((CUADRO!Q$5&amp;$E262),'Hoja de Trabajo para listado'!$BC$151:$CB$151,0)),0)+IFERROR(INDEX('Hoja de Trabajo para listado'!$DE$153:$DG$274,MATCH($A262,'Hoja de Trabajo para listado'!$DE$153:$DE$1048576,0),MATCH((CUADRO!Q$5&amp;$E262),'Hoja de Trabajo para listado'!$DE$151:$DG$151,0)),0)+IFERROR(INDEX('Hoja de Trabajo para listado'!$CD$155:$DC$1048576,MATCH($A262,'Hoja de Trabajo para listado'!$CD$155:$CD$1048576,0),MATCH((CUADRO!Q$5&amp;$E262),'Hoja de Trabajo para listado'!$CD$151:$DC$151,0)),0)</f>
        <v>0</v>
      </c>
      <c r="R262" s="243">
        <f t="shared" ref="R262:R325" ca="1" si="11">+SUM(F262:Q262)</f>
        <v>0</v>
      </c>
      <c r="S262" s="243"/>
      <c r="T262" s="243">
        <f ca="1">+T263</f>
        <v>0</v>
      </c>
      <c r="U262" s="242">
        <f t="shared" ref="U262:U325" si="12">+IF(E262="Débitos",1,2)</f>
        <v>1</v>
      </c>
      <c r="V262" s="333" t="str">
        <f>+VLOOKUP(A262,bd_lista!$A$3:$E$590,5,FALSE)</f>
        <v>Instituciones Descentralizadas</v>
      </c>
      <c r="W262" s="391" t="str">
        <f>+V262</f>
        <v>Instituciones Descentralizadas</v>
      </c>
      <c r="X262" s="242">
        <f>+VLOOKUP(A262,[4]Sheet1!$A$13:$D$744,4,FALSE)</f>
        <v>47</v>
      </c>
      <c r="Y262" s="242" t="str">
        <f>+VLOOKUP(X262,bd_lista!$A$3:$C$590,3,FALSE)</f>
        <v>Ministerio de Desarrollo Rural y Tierras</v>
      </c>
      <c r="Z262" s="294">
        <f>+X262</f>
        <v>47</v>
      </c>
      <c r="AA262" s="295" t="str">
        <f>+Y262</f>
        <v>Ministerio de Desarrollo Rural y Tierras</v>
      </c>
    </row>
    <row r="263" spans="1:27" ht="15" hidden="1" customHeight="1">
      <c r="A263" s="32">
        <v>371</v>
      </c>
      <c r="B263" s="388"/>
      <c r="C263" s="333" t="str">
        <f>+VLOOKUP(A263,bd_lista!$A$3:$C$590,3,FALSE)</f>
        <v>Centro Internacional de la Quinua</v>
      </c>
      <c r="D263" s="390"/>
      <c r="E263" s="333" t="s">
        <v>1305</v>
      </c>
      <c r="F263" s="245">
        <f ca="1">+IFERROR(INDEX('Hoja de Trabajo para listado'!$A$155:$Z$1048576,MATCH($A263,'Hoja de Trabajo para listado'!$A$155:$A$1048576,0),MATCH((CUADRO!F$5&amp;$E263),'Hoja de Trabajo para listado'!$A$151:$Z$151,0)),0)+IFERROR(INDEX('Hoja de Trabajo para listado'!$AB$155:$BA$1048576,MATCH($A263,'Hoja de Trabajo para listado'!$AB$155:$AB$1048576,0),MATCH((CUADRO!F$5&amp;$E263),'Hoja de Trabajo para listado'!$AB$151:$BA$151,0)),0)+IFERROR(INDEX('Hoja de Trabajo para listado'!$BC$155:$CB$1048576,MATCH($A263,'Hoja de Trabajo para listado'!$BC$155:$BC$1048576,0),MATCH((CUADRO!F$5&amp;$E263),'Hoja de Trabajo para listado'!$BC$151:$CB$151,0)),0)+IFERROR(INDEX('Hoja de Trabajo para listado'!$DE$153:$DG$274,MATCH($A263,'Hoja de Trabajo para listado'!$DE$153:$DE$1048576,0),MATCH((CUADRO!F$5&amp;$E263),'Hoja de Trabajo para listado'!$DE$151:$DG$151,0)),0)+IFERROR(INDEX('Hoja de Trabajo para listado'!$CD$155:$DC$1048576,MATCH($A263,'Hoja de Trabajo para listado'!$CD$155:$CD$1048576,0),MATCH((CUADRO!F$5&amp;$E263),'Hoja de Trabajo para listado'!$CD$151:$DC$151,0)),0)</f>
        <v>0</v>
      </c>
      <c r="G263" s="245">
        <f ca="1">+IFERROR(INDEX('Hoja de Trabajo para listado'!$A$155:$Z$1048576,MATCH($A263,'Hoja de Trabajo para listado'!$A$155:$A$1048576,0),MATCH((CUADRO!G$5&amp;$E263),'Hoja de Trabajo para listado'!$A$151:$Z$151,0)),0)+IFERROR(INDEX('Hoja de Trabajo para listado'!$AB$155:$BA$1048576,MATCH($A263,'Hoja de Trabajo para listado'!$AB$155:$AB$1048576,0),MATCH((CUADRO!G$5&amp;$E263),'Hoja de Trabajo para listado'!$AB$151:$BA$151,0)),0)+IFERROR(INDEX('Hoja de Trabajo para listado'!$BC$155:$CB$1048576,MATCH($A263,'Hoja de Trabajo para listado'!$BC$155:$BC$1048576,0),MATCH((CUADRO!G$5&amp;$E263),'Hoja de Trabajo para listado'!$BC$151:$CB$151,0)),0)+IFERROR(INDEX('Hoja de Trabajo para listado'!$DE$153:$DG$274,MATCH($A263,'Hoja de Trabajo para listado'!$DE$153:$DE$1048576,0),MATCH((CUADRO!G$5&amp;$E263),'Hoja de Trabajo para listado'!$DE$151:$DG$151,0)),0)+IFERROR(INDEX('Hoja de Trabajo para listado'!$CD$155:$DC$1048576,MATCH($A263,'Hoja de Trabajo para listado'!$CD$155:$CD$1048576,0),MATCH((CUADRO!G$5&amp;$E263),'Hoja de Trabajo para listado'!$CD$151:$DC$151,0)),0)</f>
        <v>0</v>
      </c>
      <c r="H263" s="245">
        <f ca="1">+IFERROR(INDEX('Hoja de Trabajo para listado'!$A$155:$Z$1048576,MATCH($A263,'Hoja de Trabajo para listado'!$A$155:$A$1048576,0),MATCH((CUADRO!H$5&amp;$E263),'Hoja de Trabajo para listado'!$A$151:$Z$151,0)),0)+IFERROR(INDEX('Hoja de Trabajo para listado'!$AB$155:$BA$1048576,MATCH($A263,'Hoja de Trabajo para listado'!$AB$155:$AB$1048576,0),MATCH((CUADRO!H$5&amp;$E263),'Hoja de Trabajo para listado'!$AB$151:$BA$151,0)),0)+IFERROR(INDEX('Hoja de Trabajo para listado'!$BC$155:$CB$1048576,MATCH($A263,'Hoja de Trabajo para listado'!$BC$155:$BC$1048576,0),MATCH((CUADRO!H$5&amp;$E263),'Hoja de Trabajo para listado'!$BC$151:$CB$151,0)),0)+IFERROR(INDEX('Hoja de Trabajo para listado'!$DE$153:$DG$274,MATCH($A263,'Hoja de Trabajo para listado'!$DE$153:$DE$1048576,0),MATCH((CUADRO!H$5&amp;$E263),'Hoja de Trabajo para listado'!$DE$151:$DG$151,0)),0)+IFERROR(INDEX('Hoja de Trabajo para listado'!$CD$155:$DC$1048576,MATCH($A263,'Hoja de Trabajo para listado'!$CD$155:$CD$1048576,0),MATCH((CUADRO!H$5&amp;$E263),'Hoja de Trabajo para listado'!$CD$151:$DC$151,0)),0)</f>
        <v>0</v>
      </c>
      <c r="I263" s="245">
        <f ca="1">+IFERROR(INDEX('Hoja de Trabajo para listado'!$A$155:$Z$1048576,MATCH($A263,'Hoja de Trabajo para listado'!$A$155:$A$1048576,0),MATCH((CUADRO!I$5&amp;$E263),'Hoja de Trabajo para listado'!$A$151:$Z$151,0)),0)+IFERROR(INDEX('Hoja de Trabajo para listado'!$AB$155:$BA$1048576,MATCH($A263,'Hoja de Trabajo para listado'!$AB$155:$AB$1048576,0),MATCH((CUADRO!I$5&amp;$E263),'Hoja de Trabajo para listado'!$AB$151:$BA$151,0)),0)+IFERROR(INDEX('Hoja de Trabajo para listado'!$BC$155:$CB$1048576,MATCH($A263,'Hoja de Trabajo para listado'!$BC$155:$BC$1048576,0),MATCH((CUADRO!I$5&amp;$E263),'Hoja de Trabajo para listado'!$BC$151:$CB$151,0)),0)+IFERROR(INDEX('Hoja de Trabajo para listado'!$DE$153:$DG$274,MATCH($A263,'Hoja de Trabajo para listado'!$DE$153:$DE$1048576,0),MATCH((CUADRO!I$5&amp;$E263),'Hoja de Trabajo para listado'!$DE$151:$DG$151,0)),0)+IFERROR(INDEX('Hoja de Trabajo para listado'!$CD$155:$DC$1048576,MATCH($A263,'Hoja de Trabajo para listado'!$CD$155:$CD$1048576,0),MATCH((CUADRO!I$5&amp;$E263),'Hoja de Trabajo para listado'!$CD$151:$DC$151,0)),0)</f>
        <v>0</v>
      </c>
      <c r="J263" s="245">
        <f ca="1">+IFERROR(INDEX('Hoja de Trabajo para listado'!$A$155:$Z$1048576,MATCH($A263,'Hoja de Trabajo para listado'!$A$155:$A$1048576,0),MATCH((CUADRO!J$5&amp;$E263),'Hoja de Trabajo para listado'!$A$151:$Z$151,0)),0)+IFERROR(INDEX('Hoja de Trabajo para listado'!$AB$155:$BA$1048576,MATCH($A263,'Hoja de Trabajo para listado'!$AB$155:$AB$1048576,0),MATCH((CUADRO!J$5&amp;$E263),'Hoja de Trabajo para listado'!$AB$151:$BA$151,0)),0)+IFERROR(INDEX('Hoja de Trabajo para listado'!$BC$155:$CB$1048576,MATCH($A263,'Hoja de Trabajo para listado'!$BC$155:$BC$1048576,0),MATCH((CUADRO!J$5&amp;$E263),'Hoja de Trabajo para listado'!$BC$151:$CB$151,0)),0)+IFERROR(INDEX('Hoja de Trabajo para listado'!$DE$153:$DG$274,MATCH($A263,'Hoja de Trabajo para listado'!$DE$153:$DE$1048576,0),MATCH((CUADRO!J$5&amp;$E263),'Hoja de Trabajo para listado'!$DE$151:$DG$151,0)),0)+IFERROR(INDEX('Hoja de Trabajo para listado'!$CD$155:$DC$1048576,MATCH($A263,'Hoja de Trabajo para listado'!$CD$155:$CD$1048576,0),MATCH((CUADRO!J$5&amp;$E263),'Hoja de Trabajo para listado'!$CD$151:$DC$151,0)),0)</f>
        <v>0</v>
      </c>
      <c r="K263" s="245">
        <f ca="1">+IFERROR(INDEX('Hoja de Trabajo para listado'!$A$155:$Z$1048576,MATCH($A263,'Hoja de Trabajo para listado'!$A$155:$A$1048576,0),MATCH((CUADRO!K$5&amp;$E263),'Hoja de Trabajo para listado'!$A$151:$Z$151,0)),0)+IFERROR(INDEX('Hoja de Trabajo para listado'!$AB$155:$BA$1048576,MATCH($A263,'Hoja de Trabajo para listado'!$AB$155:$AB$1048576,0),MATCH((CUADRO!K$5&amp;$E263),'Hoja de Trabajo para listado'!$AB$151:$BA$151,0)),0)+IFERROR(INDEX('Hoja de Trabajo para listado'!$BC$155:$CB$1048576,MATCH($A263,'Hoja de Trabajo para listado'!$BC$155:$BC$1048576,0),MATCH((CUADRO!K$5&amp;$E263),'Hoja de Trabajo para listado'!$BC$151:$CB$151,0)),0)+IFERROR(INDEX('Hoja de Trabajo para listado'!$DE$153:$DG$274,MATCH($A263,'Hoja de Trabajo para listado'!$DE$153:$DE$1048576,0),MATCH((CUADRO!K$5&amp;$E263),'Hoja de Trabajo para listado'!$DE$151:$DG$151,0)),0)+IFERROR(INDEX('Hoja de Trabajo para listado'!$CD$155:$DC$1048576,MATCH($A263,'Hoja de Trabajo para listado'!$CD$155:$CD$1048576,0),MATCH((CUADRO!K$5&amp;$E263),'Hoja de Trabajo para listado'!$CD$151:$DC$151,0)),0)</f>
        <v>0</v>
      </c>
      <c r="L263" s="245">
        <f ca="1">+IFERROR(INDEX('Hoja de Trabajo para listado'!$A$155:$Z$1048576,MATCH($A263,'Hoja de Trabajo para listado'!$A$155:$A$1048576,0),MATCH((CUADRO!L$5&amp;$E263),'Hoja de Trabajo para listado'!$A$151:$Z$151,0)),0)+IFERROR(INDEX('Hoja de Trabajo para listado'!$AB$155:$BA$1048576,MATCH($A263,'Hoja de Trabajo para listado'!$AB$155:$AB$1048576,0),MATCH((CUADRO!L$5&amp;$E263),'Hoja de Trabajo para listado'!$AB$151:$BA$151,0)),0)+IFERROR(INDEX('Hoja de Trabajo para listado'!$BC$155:$CB$1048576,MATCH($A263,'Hoja de Trabajo para listado'!$BC$155:$BC$1048576,0),MATCH((CUADRO!L$5&amp;$E263),'Hoja de Trabajo para listado'!$BC$151:$CB$151,0)),0)+IFERROR(INDEX('Hoja de Trabajo para listado'!$DE$153:$DG$274,MATCH($A263,'Hoja de Trabajo para listado'!$DE$153:$DE$1048576,0),MATCH((CUADRO!L$5&amp;$E263),'Hoja de Trabajo para listado'!$DE$151:$DG$151,0)),0)+IFERROR(INDEX('Hoja de Trabajo para listado'!$CD$155:$DC$1048576,MATCH($A263,'Hoja de Trabajo para listado'!$CD$155:$CD$1048576,0),MATCH((CUADRO!L$5&amp;$E263),'Hoja de Trabajo para listado'!$CD$151:$DC$151,0)),0)</f>
        <v>0</v>
      </c>
      <c r="M263" s="245">
        <f ca="1">+IFERROR(INDEX('Hoja de Trabajo para listado'!$A$155:$Z$1048576,MATCH($A263,'Hoja de Trabajo para listado'!$A$155:$A$1048576,0),MATCH((CUADRO!M$5&amp;$E263),'Hoja de Trabajo para listado'!$A$151:$Z$151,0)),0)+IFERROR(INDEX('Hoja de Trabajo para listado'!$AB$155:$BA$1048576,MATCH($A263,'Hoja de Trabajo para listado'!$AB$155:$AB$1048576,0),MATCH((CUADRO!M$5&amp;$E263),'Hoja de Trabajo para listado'!$AB$151:$BA$151,0)),0)+IFERROR(INDEX('Hoja de Trabajo para listado'!$BC$155:$CB$1048576,MATCH($A263,'Hoja de Trabajo para listado'!$BC$155:$BC$1048576,0),MATCH((CUADRO!M$5&amp;$E263),'Hoja de Trabajo para listado'!$BC$151:$CB$151,0)),0)+IFERROR(INDEX('Hoja de Trabajo para listado'!$DE$153:$DG$274,MATCH($A263,'Hoja de Trabajo para listado'!$DE$153:$DE$1048576,0),MATCH((CUADRO!M$5&amp;$E263),'Hoja de Trabajo para listado'!$DE$151:$DG$151,0)),0)+IFERROR(INDEX('Hoja de Trabajo para listado'!$CD$155:$DC$1048576,MATCH($A263,'Hoja de Trabajo para listado'!$CD$155:$CD$1048576,0),MATCH((CUADRO!M$5&amp;$E263),'Hoja de Trabajo para listado'!$CD$151:$DC$151,0)),0)</f>
        <v>0</v>
      </c>
      <c r="N263" s="245">
        <f ca="1">+IFERROR(INDEX('Hoja de Trabajo para listado'!$A$155:$Z$1048576,MATCH($A263,'Hoja de Trabajo para listado'!$A$155:$A$1048576,0),MATCH((CUADRO!N$5&amp;$E263),'Hoja de Trabajo para listado'!$A$151:$Z$151,0)),0)+IFERROR(INDEX('Hoja de Trabajo para listado'!$AB$155:$BA$1048576,MATCH($A263,'Hoja de Trabajo para listado'!$AB$155:$AB$1048576,0),MATCH((CUADRO!N$5&amp;$E263),'Hoja de Trabajo para listado'!$AB$151:$BA$151,0)),0)+IFERROR(INDEX('Hoja de Trabajo para listado'!$BC$155:$CB$1048576,MATCH($A263,'Hoja de Trabajo para listado'!$BC$155:$BC$1048576,0),MATCH((CUADRO!N$5&amp;$E263),'Hoja de Trabajo para listado'!$BC$151:$CB$151,0)),0)+IFERROR(INDEX('Hoja de Trabajo para listado'!$DE$153:$DG$274,MATCH($A263,'Hoja de Trabajo para listado'!$DE$153:$DE$1048576,0),MATCH((CUADRO!N$5&amp;$E263),'Hoja de Trabajo para listado'!$DE$151:$DG$151,0)),0)+IFERROR(INDEX('Hoja de Trabajo para listado'!$CD$155:$DC$1048576,MATCH($A263,'Hoja de Trabajo para listado'!$CD$155:$CD$1048576,0),MATCH((CUADRO!N$5&amp;$E263),'Hoja de Trabajo para listado'!$CD$151:$DC$151,0)),0)</f>
        <v>0</v>
      </c>
      <c r="O263" s="245">
        <f ca="1">+IFERROR(INDEX('Hoja de Trabajo para listado'!$A$155:$Z$1048576,MATCH($A263,'Hoja de Trabajo para listado'!$A$155:$A$1048576,0),MATCH((CUADRO!O$5&amp;$E263),'Hoja de Trabajo para listado'!$A$151:$Z$151,0)),0)+IFERROR(INDEX('Hoja de Trabajo para listado'!$AB$155:$BA$1048576,MATCH($A263,'Hoja de Trabajo para listado'!$AB$155:$AB$1048576,0),MATCH((CUADRO!O$5&amp;$E263),'Hoja de Trabajo para listado'!$AB$151:$BA$151,0)),0)+IFERROR(INDEX('Hoja de Trabajo para listado'!$BC$155:$CB$1048576,MATCH($A263,'Hoja de Trabajo para listado'!$BC$155:$BC$1048576,0),MATCH((CUADRO!O$5&amp;$E263),'Hoja de Trabajo para listado'!$BC$151:$CB$151,0)),0)+IFERROR(INDEX('Hoja de Trabajo para listado'!$DE$153:$DG$274,MATCH($A263,'Hoja de Trabajo para listado'!$DE$153:$DE$1048576,0),MATCH((CUADRO!O$5&amp;$E263),'Hoja de Trabajo para listado'!$DE$151:$DG$151,0)),0)+IFERROR(INDEX('Hoja de Trabajo para listado'!$CD$155:$DC$1048576,MATCH($A263,'Hoja de Trabajo para listado'!$CD$155:$CD$1048576,0),MATCH((CUADRO!O$5&amp;$E263),'Hoja de Trabajo para listado'!$CD$151:$DC$151,0)),0)</f>
        <v>0</v>
      </c>
      <c r="P263" s="245">
        <f ca="1">+IFERROR(INDEX('Hoja de Trabajo para listado'!$A$155:$Z$1048576,MATCH($A263,'Hoja de Trabajo para listado'!$A$155:$A$1048576,0),MATCH((CUADRO!P$5&amp;$E263),'Hoja de Trabajo para listado'!$A$151:$Z$151,0)),0)+IFERROR(INDEX('Hoja de Trabajo para listado'!$AB$155:$BA$1048576,MATCH($A263,'Hoja de Trabajo para listado'!$AB$155:$AB$1048576,0),MATCH((CUADRO!P$5&amp;$E263),'Hoja de Trabajo para listado'!$AB$151:$BA$151,0)),0)+IFERROR(INDEX('Hoja de Trabajo para listado'!$BC$155:$CB$1048576,MATCH($A263,'Hoja de Trabajo para listado'!$BC$155:$BC$1048576,0),MATCH((CUADRO!P$5&amp;$E263),'Hoja de Trabajo para listado'!$BC$151:$CB$151,0)),0)+IFERROR(INDEX('Hoja de Trabajo para listado'!$DE$153:$DG$274,MATCH($A263,'Hoja de Trabajo para listado'!$DE$153:$DE$1048576,0),MATCH((CUADRO!P$5&amp;$E263),'Hoja de Trabajo para listado'!$DE$151:$DG$151,0)),0)+IFERROR(INDEX('Hoja de Trabajo para listado'!$CD$155:$DC$1048576,MATCH($A263,'Hoja de Trabajo para listado'!$CD$155:$CD$1048576,0),MATCH((CUADRO!P$5&amp;$E263),'Hoja de Trabajo para listado'!$CD$151:$DC$151,0)),0)</f>
        <v>0</v>
      </c>
      <c r="Q263" s="245">
        <f ca="1">+IFERROR(INDEX('Hoja de Trabajo para listado'!$A$155:$Z$1048576,MATCH($A263,'Hoja de Trabajo para listado'!$A$155:$A$1048576,0),MATCH((CUADRO!Q$5&amp;$E263),'Hoja de Trabajo para listado'!$A$151:$Z$151,0)),0)+IFERROR(INDEX('Hoja de Trabajo para listado'!$AB$155:$BA$1048576,MATCH($A263,'Hoja de Trabajo para listado'!$AB$155:$AB$1048576,0),MATCH((CUADRO!Q$5&amp;$E263),'Hoja de Trabajo para listado'!$AB$151:$BA$151,0)),0)+IFERROR(INDEX('Hoja de Trabajo para listado'!$BC$155:$CB$1048576,MATCH($A263,'Hoja de Trabajo para listado'!$BC$155:$BC$1048576,0),MATCH((CUADRO!Q$5&amp;$E263),'Hoja de Trabajo para listado'!$BC$151:$CB$151,0)),0)+IFERROR(INDEX('Hoja de Trabajo para listado'!$DE$153:$DG$274,MATCH($A263,'Hoja de Trabajo para listado'!$DE$153:$DE$1048576,0),MATCH((CUADRO!Q$5&amp;$E263),'Hoja de Trabajo para listado'!$DE$151:$DG$151,0)),0)+IFERROR(INDEX('Hoja de Trabajo para listado'!$CD$155:$DC$1048576,MATCH($A263,'Hoja de Trabajo para listado'!$CD$155:$CD$1048576,0),MATCH((CUADRO!Q$5&amp;$E263),'Hoja de Trabajo para listado'!$CD$151:$DC$151,0)),0)</f>
        <v>0</v>
      </c>
      <c r="R263" s="245">
        <f t="shared" ca="1" si="11"/>
        <v>0</v>
      </c>
      <c r="S263" s="245">
        <f ca="1">+R262+R263</f>
        <v>0</v>
      </c>
      <c r="T263" s="245">
        <f ca="1">+S263</f>
        <v>0</v>
      </c>
      <c r="U263" s="244">
        <f t="shared" si="12"/>
        <v>2</v>
      </c>
      <c r="V263" s="333" t="str">
        <f>+VLOOKUP(A263,bd_lista!$A$3:$E$590,5,FALSE)</f>
        <v>Instituciones Descentralizadas</v>
      </c>
      <c r="W263" s="392"/>
      <c r="X263" s="242">
        <f>+VLOOKUP(A263,[4]Sheet1!$A$13:$D$744,4,FALSE)</f>
        <v>47</v>
      </c>
      <c r="Y263" s="242" t="str">
        <f>+VLOOKUP(X263,bd_lista!$A$3:$C$590,3,FALSE)</f>
        <v>Ministerio de Desarrollo Rural y Tierras</v>
      </c>
      <c r="Z263" s="292"/>
      <c r="AA263" s="293"/>
    </row>
    <row r="264" spans="1:27" customFormat="1" ht="15" hidden="1" customHeight="1">
      <c r="A264" s="251">
        <v>373</v>
      </c>
      <c r="B264" s="387">
        <f>+A264</f>
        <v>373</v>
      </c>
      <c r="C264" s="247" t="str">
        <f>+VLOOKUP(A264,bd_lista!$A$3:$C$590,3,FALSE)</f>
        <v>Fondo de Desarrollo Indigena</v>
      </c>
      <c r="D264" s="389" t="str">
        <f>+C264</f>
        <v>Fondo de Desarrollo Indigena</v>
      </c>
      <c r="E264" s="247" t="s">
        <v>1304</v>
      </c>
      <c r="F264" s="243">
        <f ca="1">+IFERROR(INDEX('Hoja de Trabajo para listado'!$A$155:$Z$1048576,MATCH($A264,'Hoja de Trabajo para listado'!$A$155:$A$1048576,0),MATCH((CUADRO!F$5&amp;$E264),'Hoja de Trabajo para listado'!$A$151:$Z$151,0)),0)+IFERROR(INDEX('Hoja de Trabajo para listado'!$AB$155:$BA$1048576,MATCH($A264,'Hoja de Trabajo para listado'!$AB$155:$AB$1048576,0),MATCH((CUADRO!F$5&amp;$E264),'Hoja de Trabajo para listado'!$AB$151:$BA$151,0)),0)+IFERROR(INDEX('Hoja de Trabajo para listado'!$BC$155:$CB$1048576,MATCH($A264,'Hoja de Trabajo para listado'!$BC$155:$BC$1048576,0),MATCH((CUADRO!F$5&amp;$E264),'Hoja de Trabajo para listado'!$BC$151:$CB$151,0)),0)+IFERROR(INDEX('Hoja de Trabajo para listado'!$DE$153:$DG$274,MATCH($A264,'Hoja de Trabajo para listado'!$DE$153:$DE$1048576,0),MATCH((CUADRO!F$5&amp;$E264),'Hoja de Trabajo para listado'!$DE$151:$DG$151,0)),0)+IFERROR(INDEX('Hoja de Trabajo para listado'!$CD$155:$DC$1048576,MATCH($A264,'Hoja de Trabajo para listado'!$CD$155:$CD$1048576,0),MATCH((CUADRO!F$5&amp;$E264),'Hoja de Trabajo para listado'!$CD$151:$DC$151,0)),0)</f>
        <v>0</v>
      </c>
      <c r="G264" s="243">
        <f ca="1">+IFERROR(INDEX('Hoja de Trabajo para listado'!$A$155:$Z$1048576,MATCH($A264,'Hoja de Trabajo para listado'!$A$155:$A$1048576,0),MATCH((CUADRO!G$5&amp;$E264),'Hoja de Trabajo para listado'!$A$151:$Z$151,0)),0)+IFERROR(INDEX('Hoja de Trabajo para listado'!$AB$155:$BA$1048576,MATCH($A264,'Hoja de Trabajo para listado'!$AB$155:$AB$1048576,0),MATCH((CUADRO!G$5&amp;$E264),'Hoja de Trabajo para listado'!$AB$151:$BA$151,0)),0)+IFERROR(INDEX('Hoja de Trabajo para listado'!$BC$155:$CB$1048576,MATCH($A264,'Hoja de Trabajo para listado'!$BC$155:$BC$1048576,0),MATCH((CUADRO!G$5&amp;$E264),'Hoja de Trabajo para listado'!$BC$151:$CB$151,0)),0)+IFERROR(INDEX('Hoja de Trabajo para listado'!$DE$153:$DG$274,MATCH($A264,'Hoja de Trabajo para listado'!$DE$153:$DE$1048576,0),MATCH((CUADRO!G$5&amp;$E264),'Hoja de Trabajo para listado'!$DE$151:$DG$151,0)),0)+IFERROR(INDEX('Hoja de Trabajo para listado'!$CD$155:$DC$1048576,MATCH($A264,'Hoja de Trabajo para listado'!$CD$155:$CD$1048576,0),MATCH((CUADRO!G$5&amp;$E264),'Hoja de Trabajo para listado'!$CD$151:$DC$151,0)),0)</f>
        <v>0</v>
      </c>
      <c r="H264" s="243">
        <f ca="1">+IFERROR(INDEX('Hoja de Trabajo para listado'!$A$155:$Z$1048576,MATCH($A264,'Hoja de Trabajo para listado'!$A$155:$A$1048576,0),MATCH((CUADRO!H$5&amp;$E264),'Hoja de Trabajo para listado'!$A$151:$Z$151,0)),0)+IFERROR(INDEX('Hoja de Trabajo para listado'!$AB$155:$BA$1048576,MATCH($A264,'Hoja de Trabajo para listado'!$AB$155:$AB$1048576,0),MATCH((CUADRO!H$5&amp;$E264),'Hoja de Trabajo para listado'!$AB$151:$BA$151,0)),0)+IFERROR(INDEX('Hoja de Trabajo para listado'!$BC$155:$CB$1048576,MATCH($A264,'Hoja de Trabajo para listado'!$BC$155:$BC$1048576,0),MATCH((CUADRO!H$5&amp;$E264),'Hoja de Trabajo para listado'!$BC$151:$CB$151,0)),0)+IFERROR(INDEX('Hoja de Trabajo para listado'!$DE$153:$DG$274,MATCH($A264,'Hoja de Trabajo para listado'!$DE$153:$DE$1048576,0),MATCH((CUADRO!H$5&amp;$E264),'Hoja de Trabajo para listado'!$DE$151:$DG$151,0)),0)+IFERROR(INDEX('Hoja de Trabajo para listado'!$CD$155:$DC$1048576,MATCH($A264,'Hoja de Trabajo para listado'!$CD$155:$CD$1048576,0),MATCH((CUADRO!H$5&amp;$E264),'Hoja de Trabajo para listado'!$CD$151:$DC$151,0)),0)</f>
        <v>0</v>
      </c>
      <c r="I264" s="243">
        <f ca="1">+IFERROR(INDEX('Hoja de Trabajo para listado'!$A$155:$Z$1048576,MATCH($A264,'Hoja de Trabajo para listado'!$A$155:$A$1048576,0),MATCH((CUADRO!I$5&amp;$E264),'Hoja de Trabajo para listado'!$A$151:$Z$151,0)),0)+IFERROR(INDEX('Hoja de Trabajo para listado'!$AB$155:$BA$1048576,MATCH($A264,'Hoja de Trabajo para listado'!$AB$155:$AB$1048576,0),MATCH((CUADRO!I$5&amp;$E264),'Hoja de Trabajo para listado'!$AB$151:$BA$151,0)),0)+IFERROR(INDEX('Hoja de Trabajo para listado'!$BC$155:$CB$1048576,MATCH($A264,'Hoja de Trabajo para listado'!$BC$155:$BC$1048576,0),MATCH((CUADRO!I$5&amp;$E264),'Hoja de Trabajo para listado'!$BC$151:$CB$151,0)),0)+IFERROR(INDEX('Hoja de Trabajo para listado'!$DE$153:$DG$274,MATCH($A264,'Hoja de Trabajo para listado'!$DE$153:$DE$1048576,0),MATCH((CUADRO!I$5&amp;$E264),'Hoja de Trabajo para listado'!$DE$151:$DG$151,0)),0)+IFERROR(INDEX('Hoja de Trabajo para listado'!$CD$155:$DC$1048576,MATCH($A264,'Hoja de Trabajo para listado'!$CD$155:$CD$1048576,0),MATCH((CUADRO!I$5&amp;$E264),'Hoja de Trabajo para listado'!$CD$151:$DC$151,0)),0)</f>
        <v>0</v>
      </c>
      <c r="J264" s="243">
        <f ca="1">+IFERROR(INDEX('Hoja de Trabajo para listado'!$A$155:$Z$1048576,MATCH($A264,'Hoja de Trabajo para listado'!$A$155:$A$1048576,0),MATCH((CUADRO!J$5&amp;$E264),'Hoja de Trabajo para listado'!$A$151:$Z$151,0)),0)+IFERROR(INDEX('Hoja de Trabajo para listado'!$AB$155:$BA$1048576,MATCH($A264,'Hoja de Trabajo para listado'!$AB$155:$AB$1048576,0),MATCH((CUADRO!J$5&amp;$E264),'Hoja de Trabajo para listado'!$AB$151:$BA$151,0)),0)+IFERROR(INDEX('Hoja de Trabajo para listado'!$BC$155:$CB$1048576,MATCH($A264,'Hoja de Trabajo para listado'!$BC$155:$BC$1048576,0),MATCH((CUADRO!J$5&amp;$E264),'Hoja de Trabajo para listado'!$BC$151:$CB$151,0)),0)+IFERROR(INDEX('Hoja de Trabajo para listado'!$DE$153:$DG$274,MATCH($A264,'Hoja de Trabajo para listado'!$DE$153:$DE$1048576,0),MATCH((CUADRO!J$5&amp;$E264),'Hoja de Trabajo para listado'!$DE$151:$DG$151,0)),0)+IFERROR(INDEX('Hoja de Trabajo para listado'!$CD$155:$DC$1048576,MATCH($A264,'Hoja de Trabajo para listado'!$CD$155:$CD$1048576,0),MATCH((CUADRO!J$5&amp;$E264),'Hoja de Trabajo para listado'!$CD$151:$DC$151,0)),0)</f>
        <v>0</v>
      </c>
      <c r="K264" s="243">
        <f ca="1">+IFERROR(INDEX('Hoja de Trabajo para listado'!$A$155:$Z$1048576,MATCH($A264,'Hoja de Trabajo para listado'!$A$155:$A$1048576,0),MATCH((CUADRO!K$5&amp;$E264),'Hoja de Trabajo para listado'!$A$151:$Z$151,0)),0)+IFERROR(INDEX('Hoja de Trabajo para listado'!$AB$155:$BA$1048576,MATCH($A264,'Hoja de Trabajo para listado'!$AB$155:$AB$1048576,0),MATCH((CUADRO!K$5&amp;$E264),'Hoja de Trabajo para listado'!$AB$151:$BA$151,0)),0)+IFERROR(INDEX('Hoja de Trabajo para listado'!$BC$155:$CB$1048576,MATCH($A264,'Hoja de Trabajo para listado'!$BC$155:$BC$1048576,0),MATCH((CUADRO!K$5&amp;$E264),'Hoja de Trabajo para listado'!$BC$151:$CB$151,0)),0)+IFERROR(INDEX('Hoja de Trabajo para listado'!$DE$153:$DG$274,MATCH($A264,'Hoja de Trabajo para listado'!$DE$153:$DE$1048576,0),MATCH((CUADRO!K$5&amp;$E264),'Hoja de Trabajo para listado'!$DE$151:$DG$151,0)),0)+IFERROR(INDEX('Hoja de Trabajo para listado'!$CD$155:$DC$1048576,MATCH($A264,'Hoja de Trabajo para listado'!$CD$155:$CD$1048576,0),MATCH((CUADRO!K$5&amp;$E264),'Hoja de Trabajo para listado'!$CD$151:$DC$151,0)),0)</f>
        <v>0</v>
      </c>
      <c r="L264" s="243">
        <f ca="1">+IFERROR(INDEX('Hoja de Trabajo para listado'!$A$155:$Z$1048576,MATCH($A264,'Hoja de Trabajo para listado'!$A$155:$A$1048576,0),MATCH((CUADRO!L$5&amp;$E264),'Hoja de Trabajo para listado'!$A$151:$Z$151,0)),0)+IFERROR(INDEX('Hoja de Trabajo para listado'!$AB$155:$BA$1048576,MATCH($A264,'Hoja de Trabajo para listado'!$AB$155:$AB$1048576,0),MATCH((CUADRO!L$5&amp;$E264),'Hoja de Trabajo para listado'!$AB$151:$BA$151,0)),0)+IFERROR(INDEX('Hoja de Trabajo para listado'!$BC$155:$CB$1048576,MATCH($A264,'Hoja de Trabajo para listado'!$BC$155:$BC$1048576,0),MATCH((CUADRO!L$5&amp;$E264),'Hoja de Trabajo para listado'!$BC$151:$CB$151,0)),0)+IFERROR(INDEX('Hoja de Trabajo para listado'!$DE$153:$DG$274,MATCH($A264,'Hoja de Trabajo para listado'!$DE$153:$DE$1048576,0),MATCH((CUADRO!L$5&amp;$E264),'Hoja de Trabajo para listado'!$DE$151:$DG$151,0)),0)+IFERROR(INDEX('Hoja de Trabajo para listado'!$CD$155:$DC$1048576,MATCH($A264,'Hoja de Trabajo para listado'!$CD$155:$CD$1048576,0),MATCH((CUADRO!L$5&amp;$E264),'Hoja de Trabajo para listado'!$CD$151:$DC$151,0)),0)</f>
        <v>0</v>
      </c>
      <c r="M264" s="243">
        <f ca="1">+IFERROR(INDEX('Hoja de Trabajo para listado'!$A$155:$Z$1048576,MATCH($A264,'Hoja de Trabajo para listado'!$A$155:$A$1048576,0),MATCH((CUADRO!M$5&amp;$E264),'Hoja de Trabajo para listado'!$A$151:$Z$151,0)),0)+IFERROR(INDEX('Hoja de Trabajo para listado'!$AB$155:$BA$1048576,MATCH($A264,'Hoja de Trabajo para listado'!$AB$155:$AB$1048576,0),MATCH((CUADRO!M$5&amp;$E264),'Hoja de Trabajo para listado'!$AB$151:$BA$151,0)),0)+IFERROR(INDEX('Hoja de Trabajo para listado'!$BC$155:$CB$1048576,MATCH($A264,'Hoja de Trabajo para listado'!$BC$155:$BC$1048576,0),MATCH((CUADRO!M$5&amp;$E264),'Hoja de Trabajo para listado'!$BC$151:$CB$151,0)),0)+IFERROR(INDEX('Hoja de Trabajo para listado'!$DE$153:$DG$274,MATCH($A264,'Hoja de Trabajo para listado'!$DE$153:$DE$1048576,0),MATCH((CUADRO!M$5&amp;$E264),'Hoja de Trabajo para listado'!$DE$151:$DG$151,0)),0)+IFERROR(INDEX('Hoja de Trabajo para listado'!$CD$155:$DC$1048576,MATCH($A264,'Hoja de Trabajo para listado'!$CD$155:$CD$1048576,0),MATCH((CUADRO!M$5&amp;$E264),'Hoja de Trabajo para listado'!$CD$151:$DC$151,0)),0)</f>
        <v>0</v>
      </c>
      <c r="N264" s="243">
        <f ca="1">+IFERROR(INDEX('Hoja de Trabajo para listado'!$A$155:$Z$1048576,MATCH($A264,'Hoja de Trabajo para listado'!$A$155:$A$1048576,0),MATCH((CUADRO!N$5&amp;$E264),'Hoja de Trabajo para listado'!$A$151:$Z$151,0)),0)+IFERROR(INDEX('Hoja de Trabajo para listado'!$AB$155:$BA$1048576,MATCH($A264,'Hoja de Trabajo para listado'!$AB$155:$AB$1048576,0),MATCH((CUADRO!N$5&amp;$E264),'Hoja de Trabajo para listado'!$AB$151:$BA$151,0)),0)+IFERROR(INDEX('Hoja de Trabajo para listado'!$BC$155:$CB$1048576,MATCH($A264,'Hoja de Trabajo para listado'!$BC$155:$BC$1048576,0),MATCH((CUADRO!N$5&amp;$E264),'Hoja de Trabajo para listado'!$BC$151:$CB$151,0)),0)+IFERROR(INDEX('Hoja de Trabajo para listado'!$DE$153:$DG$274,MATCH($A264,'Hoja de Trabajo para listado'!$DE$153:$DE$1048576,0),MATCH((CUADRO!N$5&amp;$E264),'Hoja de Trabajo para listado'!$DE$151:$DG$151,0)),0)+IFERROR(INDEX('Hoja de Trabajo para listado'!$CD$155:$DC$1048576,MATCH($A264,'Hoja de Trabajo para listado'!$CD$155:$CD$1048576,0),MATCH((CUADRO!N$5&amp;$E264),'Hoja de Trabajo para listado'!$CD$151:$DC$151,0)),0)</f>
        <v>0</v>
      </c>
      <c r="O264" s="243">
        <f ca="1">+IFERROR(INDEX('Hoja de Trabajo para listado'!$A$155:$Z$1048576,MATCH($A264,'Hoja de Trabajo para listado'!$A$155:$A$1048576,0),MATCH((CUADRO!O$5&amp;$E264),'Hoja de Trabajo para listado'!$A$151:$Z$151,0)),0)+IFERROR(INDEX('Hoja de Trabajo para listado'!$AB$155:$BA$1048576,MATCH($A264,'Hoja de Trabajo para listado'!$AB$155:$AB$1048576,0),MATCH((CUADRO!O$5&amp;$E264),'Hoja de Trabajo para listado'!$AB$151:$BA$151,0)),0)+IFERROR(INDEX('Hoja de Trabajo para listado'!$BC$155:$CB$1048576,MATCH($A264,'Hoja de Trabajo para listado'!$BC$155:$BC$1048576,0),MATCH((CUADRO!O$5&amp;$E264),'Hoja de Trabajo para listado'!$BC$151:$CB$151,0)),0)+IFERROR(INDEX('Hoja de Trabajo para listado'!$DE$153:$DG$274,MATCH($A264,'Hoja de Trabajo para listado'!$DE$153:$DE$1048576,0),MATCH((CUADRO!O$5&amp;$E264),'Hoja de Trabajo para listado'!$DE$151:$DG$151,0)),0)+IFERROR(INDEX('Hoja de Trabajo para listado'!$CD$155:$DC$1048576,MATCH($A264,'Hoja de Trabajo para listado'!$CD$155:$CD$1048576,0),MATCH((CUADRO!O$5&amp;$E264),'Hoja de Trabajo para listado'!$CD$151:$DC$151,0)),0)</f>
        <v>0</v>
      </c>
      <c r="P264" s="243">
        <f ca="1">+IFERROR(INDEX('Hoja de Trabajo para listado'!$A$155:$Z$1048576,MATCH($A264,'Hoja de Trabajo para listado'!$A$155:$A$1048576,0),MATCH((CUADRO!P$5&amp;$E264),'Hoja de Trabajo para listado'!$A$151:$Z$151,0)),0)+IFERROR(INDEX('Hoja de Trabajo para listado'!$AB$155:$BA$1048576,MATCH($A264,'Hoja de Trabajo para listado'!$AB$155:$AB$1048576,0),MATCH((CUADRO!P$5&amp;$E264),'Hoja de Trabajo para listado'!$AB$151:$BA$151,0)),0)+IFERROR(INDEX('Hoja de Trabajo para listado'!$BC$155:$CB$1048576,MATCH($A264,'Hoja de Trabajo para listado'!$BC$155:$BC$1048576,0),MATCH((CUADRO!P$5&amp;$E264),'Hoja de Trabajo para listado'!$BC$151:$CB$151,0)),0)+IFERROR(INDEX('Hoja de Trabajo para listado'!$DE$153:$DG$274,MATCH($A264,'Hoja de Trabajo para listado'!$DE$153:$DE$1048576,0),MATCH((CUADRO!P$5&amp;$E264),'Hoja de Trabajo para listado'!$DE$151:$DG$151,0)),0)+IFERROR(INDEX('Hoja de Trabajo para listado'!$CD$155:$DC$1048576,MATCH($A264,'Hoja de Trabajo para listado'!$CD$155:$CD$1048576,0),MATCH((CUADRO!P$5&amp;$E264),'Hoja de Trabajo para listado'!$CD$151:$DC$151,0)),0)</f>
        <v>0</v>
      </c>
      <c r="Q264" s="243">
        <f ca="1">+IFERROR(INDEX('Hoja de Trabajo para listado'!$A$155:$Z$1048576,MATCH($A264,'Hoja de Trabajo para listado'!$A$155:$A$1048576,0),MATCH((CUADRO!Q$5&amp;$E264),'Hoja de Trabajo para listado'!$A$151:$Z$151,0)),0)+IFERROR(INDEX('Hoja de Trabajo para listado'!$AB$155:$BA$1048576,MATCH($A264,'Hoja de Trabajo para listado'!$AB$155:$AB$1048576,0),MATCH((CUADRO!Q$5&amp;$E264),'Hoja de Trabajo para listado'!$AB$151:$BA$151,0)),0)+IFERROR(INDEX('Hoja de Trabajo para listado'!$BC$155:$CB$1048576,MATCH($A264,'Hoja de Trabajo para listado'!$BC$155:$BC$1048576,0),MATCH((CUADRO!Q$5&amp;$E264),'Hoja de Trabajo para listado'!$BC$151:$CB$151,0)),0)+IFERROR(INDEX('Hoja de Trabajo para listado'!$DE$153:$DG$274,MATCH($A264,'Hoja de Trabajo para listado'!$DE$153:$DE$1048576,0),MATCH((CUADRO!Q$5&amp;$E264),'Hoja de Trabajo para listado'!$DE$151:$DG$151,0)),0)+IFERROR(INDEX('Hoja de Trabajo para listado'!$CD$155:$DC$1048576,MATCH($A264,'Hoja de Trabajo para listado'!$CD$155:$CD$1048576,0),MATCH((CUADRO!Q$5&amp;$E264),'Hoja de Trabajo para listado'!$CD$151:$DC$151,0)),0)</f>
        <v>0</v>
      </c>
      <c r="R264" s="243">
        <f t="shared" ca="1" si="11"/>
        <v>0</v>
      </c>
      <c r="S264" s="243"/>
      <c r="T264" s="243">
        <f ca="1">+T265</f>
        <v>11753595.58</v>
      </c>
      <c r="U264" s="242">
        <f t="shared" si="12"/>
        <v>1</v>
      </c>
      <c r="V264" s="333" t="str">
        <f>+VLOOKUP(A264,bd_lista!$A$3:$E$590,5,FALSE)</f>
        <v>Instituciones Descentralizadas</v>
      </c>
      <c r="W264" s="391" t="str">
        <f>+V264</f>
        <v>Instituciones Descentralizadas</v>
      </c>
      <c r="X264" s="242">
        <f>+VLOOKUP(A264,[4]Sheet1!$A$13:$D$744,4,FALSE)</f>
        <v>47</v>
      </c>
      <c r="Y264" s="242" t="str">
        <f>+VLOOKUP(X264,bd_lista!$A$3:$C$590,3,FALSE)</f>
        <v>Ministerio de Desarrollo Rural y Tierras</v>
      </c>
      <c r="Z264" s="294">
        <f>+X264</f>
        <v>47</v>
      </c>
      <c r="AA264" s="319" t="str">
        <f>+Y264</f>
        <v>Ministerio de Desarrollo Rural y Tierras</v>
      </c>
    </row>
    <row r="265" spans="1:27" customFormat="1" ht="15" hidden="1" customHeight="1">
      <c r="A265" s="32">
        <v>373</v>
      </c>
      <c r="B265" s="388"/>
      <c r="C265" s="333" t="str">
        <f>+VLOOKUP(A265,bd_lista!$A$3:$C$590,3,FALSE)</f>
        <v>Fondo de Desarrollo Indigena</v>
      </c>
      <c r="D265" s="390"/>
      <c r="E265" s="333" t="s">
        <v>1305</v>
      </c>
      <c r="F265" s="245">
        <f ca="1">+IFERROR(INDEX('Hoja de Trabajo para listado'!$A$155:$Z$1048576,MATCH($A265,'Hoja de Trabajo para listado'!$A$155:$A$1048576,0),MATCH((CUADRO!F$5&amp;$E265),'Hoja de Trabajo para listado'!$A$151:$Z$151,0)),0)+IFERROR(INDEX('Hoja de Trabajo para listado'!$AB$155:$BA$1048576,MATCH($A265,'Hoja de Trabajo para listado'!$AB$155:$AB$1048576,0),MATCH((CUADRO!F$5&amp;$E265),'Hoja de Trabajo para listado'!$AB$151:$BA$151,0)),0)+IFERROR(INDEX('Hoja de Trabajo para listado'!$BC$155:$CB$1048576,MATCH($A265,'Hoja de Trabajo para listado'!$BC$155:$BC$1048576,0),MATCH((CUADRO!F$5&amp;$E265),'Hoja de Trabajo para listado'!$BC$151:$CB$151,0)),0)+IFERROR(INDEX('Hoja de Trabajo para listado'!$DE$153:$DG$274,MATCH($A265,'Hoja de Trabajo para listado'!$DE$153:$DE$1048576,0),MATCH((CUADRO!F$5&amp;$E265),'Hoja de Trabajo para listado'!$DE$151:$DG$151,0)),0)+IFERROR(INDEX('Hoja de Trabajo para listado'!$CD$155:$DC$1048576,MATCH($A265,'Hoja de Trabajo para listado'!$CD$155:$CD$1048576,0),MATCH((CUADRO!F$5&amp;$E265),'Hoja de Trabajo para listado'!$CD$151:$DC$151,0)),0)</f>
        <v>0</v>
      </c>
      <c r="G265" s="245">
        <f ca="1">+IFERROR(INDEX('Hoja de Trabajo para listado'!$A$155:$Z$1048576,MATCH($A265,'Hoja de Trabajo para listado'!$A$155:$A$1048576,0),MATCH((CUADRO!G$5&amp;$E265),'Hoja de Trabajo para listado'!$A$151:$Z$151,0)),0)+IFERROR(INDEX('Hoja de Trabajo para listado'!$AB$155:$BA$1048576,MATCH($A265,'Hoja de Trabajo para listado'!$AB$155:$AB$1048576,0),MATCH((CUADRO!G$5&amp;$E265),'Hoja de Trabajo para listado'!$AB$151:$BA$151,0)),0)+IFERROR(INDEX('Hoja de Trabajo para listado'!$BC$155:$CB$1048576,MATCH($A265,'Hoja de Trabajo para listado'!$BC$155:$BC$1048576,0),MATCH((CUADRO!G$5&amp;$E265),'Hoja de Trabajo para listado'!$BC$151:$CB$151,0)),0)+IFERROR(INDEX('Hoja de Trabajo para listado'!$DE$153:$DG$274,MATCH($A265,'Hoja de Trabajo para listado'!$DE$153:$DE$1048576,0),MATCH((CUADRO!G$5&amp;$E265),'Hoja de Trabajo para listado'!$DE$151:$DG$151,0)),0)+IFERROR(INDEX('Hoja de Trabajo para listado'!$CD$155:$DC$1048576,MATCH($A265,'Hoja de Trabajo para listado'!$CD$155:$CD$1048576,0),MATCH((CUADRO!G$5&amp;$E265),'Hoja de Trabajo para listado'!$CD$151:$DC$151,0)),0)</f>
        <v>0</v>
      </c>
      <c r="H265" s="245">
        <f ca="1">+IFERROR(INDEX('Hoja de Trabajo para listado'!$A$155:$Z$1048576,MATCH($A265,'Hoja de Trabajo para listado'!$A$155:$A$1048576,0),MATCH((CUADRO!H$5&amp;$E265),'Hoja de Trabajo para listado'!$A$151:$Z$151,0)),0)+IFERROR(INDEX('Hoja de Trabajo para listado'!$AB$155:$BA$1048576,MATCH($A265,'Hoja de Trabajo para listado'!$AB$155:$AB$1048576,0),MATCH((CUADRO!H$5&amp;$E265),'Hoja de Trabajo para listado'!$AB$151:$BA$151,0)),0)+IFERROR(INDEX('Hoja de Trabajo para listado'!$BC$155:$CB$1048576,MATCH($A265,'Hoja de Trabajo para listado'!$BC$155:$BC$1048576,0),MATCH((CUADRO!H$5&amp;$E265),'Hoja de Trabajo para listado'!$BC$151:$CB$151,0)),0)+IFERROR(INDEX('Hoja de Trabajo para listado'!$DE$153:$DG$274,MATCH($A265,'Hoja de Trabajo para listado'!$DE$153:$DE$1048576,0),MATCH((CUADRO!H$5&amp;$E265),'Hoja de Trabajo para listado'!$DE$151:$DG$151,0)),0)+IFERROR(INDEX('Hoja de Trabajo para listado'!$CD$155:$DC$1048576,MATCH($A265,'Hoja de Trabajo para listado'!$CD$155:$CD$1048576,0),MATCH((CUADRO!H$5&amp;$E265),'Hoja de Trabajo para listado'!$CD$151:$DC$151,0)),0)</f>
        <v>0</v>
      </c>
      <c r="I265" s="245">
        <f ca="1">+IFERROR(INDEX('Hoja de Trabajo para listado'!$A$155:$Z$1048576,MATCH($A265,'Hoja de Trabajo para listado'!$A$155:$A$1048576,0),MATCH((CUADRO!I$5&amp;$E265),'Hoja de Trabajo para listado'!$A$151:$Z$151,0)),0)+IFERROR(INDEX('Hoja de Trabajo para listado'!$AB$155:$BA$1048576,MATCH($A265,'Hoja de Trabajo para listado'!$AB$155:$AB$1048576,0),MATCH((CUADRO!I$5&amp;$E265),'Hoja de Trabajo para listado'!$AB$151:$BA$151,0)),0)+IFERROR(INDEX('Hoja de Trabajo para listado'!$BC$155:$CB$1048576,MATCH($A265,'Hoja de Trabajo para listado'!$BC$155:$BC$1048576,0),MATCH((CUADRO!I$5&amp;$E265),'Hoja de Trabajo para listado'!$BC$151:$CB$151,0)),0)+IFERROR(INDEX('Hoja de Trabajo para listado'!$DE$153:$DG$274,MATCH($A265,'Hoja de Trabajo para listado'!$DE$153:$DE$1048576,0),MATCH((CUADRO!I$5&amp;$E265),'Hoja de Trabajo para listado'!$DE$151:$DG$151,0)),0)+IFERROR(INDEX('Hoja de Trabajo para listado'!$CD$155:$DC$1048576,MATCH($A265,'Hoja de Trabajo para listado'!$CD$155:$CD$1048576,0),MATCH((CUADRO!I$5&amp;$E265),'Hoja de Trabajo para listado'!$CD$151:$DC$151,0)),0)</f>
        <v>11753595.58</v>
      </c>
      <c r="J265" s="245">
        <f ca="1">+IFERROR(INDEX('Hoja de Trabajo para listado'!$A$155:$Z$1048576,MATCH($A265,'Hoja de Trabajo para listado'!$A$155:$A$1048576,0),MATCH((CUADRO!J$5&amp;$E265),'Hoja de Trabajo para listado'!$A$151:$Z$151,0)),0)+IFERROR(INDEX('Hoja de Trabajo para listado'!$AB$155:$BA$1048576,MATCH($A265,'Hoja de Trabajo para listado'!$AB$155:$AB$1048576,0),MATCH((CUADRO!J$5&amp;$E265),'Hoja de Trabajo para listado'!$AB$151:$BA$151,0)),0)+IFERROR(INDEX('Hoja de Trabajo para listado'!$BC$155:$CB$1048576,MATCH($A265,'Hoja de Trabajo para listado'!$BC$155:$BC$1048576,0),MATCH((CUADRO!J$5&amp;$E265),'Hoja de Trabajo para listado'!$BC$151:$CB$151,0)),0)+IFERROR(INDEX('Hoja de Trabajo para listado'!$DE$153:$DG$274,MATCH($A265,'Hoja de Trabajo para listado'!$DE$153:$DE$1048576,0),MATCH((CUADRO!J$5&amp;$E265),'Hoja de Trabajo para listado'!$DE$151:$DG$151,0)),0)+IFERROR(INDEX('Hoja de Trabajo para listado'!$CD$155:$DC$1048576,MATCH($A265,'Hoja de Trabajo para listado'!$CD$155:$CD$1048576,0),MATCH((CUADRO!J$5&amp;$E265),'Hoja de Trabajo para listado'!$CD$151:$DC$151,0)),0)</f>
        <v>0</v>
      </c>
      <c r="K265" s="245">
        <f ca="1">+IFERROR(INDEX('Hoja de Trabajo para listado'!$A$155:$Z$1048576,MATCH($A265,'Hoja de Trabajo para listado'!$A$155:$A$1048576,0),MATCH((CUADRO!K$5&amp;$E265),'Hoja de Trabajo para listado'!$A$151:$Z$151,0)),0)+IFERROR(INDEX('Hoja de Trabajo para listado'!$AB$155:$BA$1048576,MATCH($A265,'Hoja de Trabajo para listado'!$AB$155:$AB$1048576,0),MATCH((CUADRO!K$5&amp;$E265),'Hoja de Trabajo para listado'!$AB$151:$BA$151,0)),0)+IFERROR(INDEX('Hoja de Trabajo para listado'!$BC$155:$CB$1048576,MATCH($A265,'Hoja de Trabajo para listado'!$BC$155:$BC$1048576,0),MATCH((CUADRO!K$5&amp;$E265),'Hoja de Trabajo para listado'!$BC$151:$CB$151,0)),0)+IFERROR(INDEX('Hoja de Trabajo para listado'!$DE$153:$DG$274,MATCH($A265,'Hoja de Trabajo para listado'!$DE$153:$DE$1048576,0),MATCH((CUADRO!K$5&amp;$E265),'Hoja de Trabajo para listado'!$DE$151:$DG$151,0)),0)+IFERROR(INDEX('Hoja de Trabajo para listado'!$CD$155:$DC$1048576,MATCH($A265,'Hoja de Trabajo para listado'!$CD$155:$CD$1048576,0),MATCH((CUADRO!K$5&amp;$E265),'Hoja de Trabajo para listado'!$CD$151:$DC$151,0)),0)</f>
        <v>0</v>
      </c>
      <c r="L265" s="245">
        <f ca="1">+IFERROR(INDEX('Hoja de Trabajo para listado'!$A$155:$Z$1048576,MATCH($A265,'Hoja de Trabajo para listado'!$A$155:$A$1048576,0),MATCH((CUADRO!L$5&amp;$E265),'Hoja de Trabajo para listado'!$A$151:$Z$151,0)),0)+IFERROR(INDEX('Hoja de Trabajo para listado'!$AB$155:$BA$1048576,MATCH($A265,'Hoja de Trabajo para listado'!$AB$155:$AB$1048576,0),MATCH((CUADRO!L$5&amp;$E265),'Hoja de Trabajo para listado'!$AB$151:$BA$151,0)),0)+IFERROR(INDEX('Hoja de Trabajo para listado'!$BC$155:$CB$1048576,MATCH($A265,'Hoja de Trabajo para listado'!$BC$155:$BC$1048576,0),MATCH((CUADRO!L$5&amp;$E265),'Hoja de Trabajo para listado'!$BC$151:$CB$151,0)),0)+IFERROR(INDEX('Hoja de Trabajo para listado'!$DE$153:$DG$274,MATCH($A265,'Hoja de Trabajo para listado'!$DE$153:$DE$1048576,0),MATCH((CUADRO!L$5&amp;$E265),'Hoja de Trabajo para listado'!$DE$151:$DG$151,0)),0)+IFERROR(INDEX('Hoja de Trabajo para listado'!$CD$155:$DC$1048576,MATCH($A265,'Hoja de Trabajo para listado'!$CD$155:$CD$1048576,0),MATCH((CUADRO!L$5&amp;$E265),'Hoja de Trabajo para listado'!$CD$151:$DC$151,0)),0)</f>
        <v>0</v>
      </c>
      <c r="M265" s="245">
        <f ca="1">+IFERROR(INDEX('Hoja de Trabajo para listado'!$A$155:$Z$1048576,MATCH($A265,'Hoja de Trabajo para listado'!$A$155:$A$1048576,0),MATCH((CUADRO!M$5&amp;$E265),'Hoja de Trabajo para listado'!$A$151:$Z$151,0)),0)+IFERROR(INDEX('Hoja de Trabajo para listado'!$AB$155:$BA$1048576,MATCH($A265,'Hoja de Trabajo para listado'!$AB$155:$AB$1048576,0),MATCH((CUADRO!M$5&amp;$E265),'Hoja de Trabajo para listado'!$AB$151:$BA$151,0)),0)+IFERROR(INDEX('Hoja de Trabajo para listado'!$BC$155:$CB$1048576,MATCH($A265,'Hoja de Trabajo para listado'!$BC$155:$BC$1048576,0),MATCH((CUADRO!M$5&amp;$E265),'Hoja de Trabajo para listado'!$BC$151:$CB$151,0)),0)+IFERROR(INDEX('Hoja de Trabajo para listado'!$DE$153:$DG$274,MATCH($A265,'Hoja de Trabajo para listado'!$DE$153:$DE$1048576,0),MATCH((CUADRO!M$5&amp;$E265),'Hoja de Trabajo para listado'!$DE$151:$DG$151,0)),0)+IFERROR(INDEX('Hoja de Trabajo para listado'!$CD$155:$DC$1048576,MATCH($A265,'Hoja de Trabajo para listado'!$CD$155:$CD$1048576,0),MATCH((CUADRO!M$5&amp;$E265),'Hoja de Trabajo para listado'!$CD$151:$DC$151,0)),0)</f>
        <v>0</v>
      </c>
      <c r="N265" s="245">
        <f ca="1">+IFERROR(INDEX('Hoja de Trabajo para listado'!$A$155:$Z$1048576,MATCH($A265,'Hoja de Trabajo para listado'!$A$155:$A$1048576,0),MATCH((CUADRO!N$5&amp;$E265),'Hoja de Trabajo para listado'!$A$151:$Z$151,0)),0)+IFERROR(INDEX('Hoja de Trabajo para listado'!$AB$155:$BA$1048576,MATCH($A265,'Hoja de Trabajo para listado'!$AB$155:$AB$1048576,0),MATCH((CUADRO!N$5&amp;$E265),'Hoja de Trabajo para listado'!$AB$151:$BA$151,0)),0)+IFERROR(INDEX('Hoja de Trabajo para listado'!$BC$155:$CB$1048576,MATCH($A265,'Hoja de Trabajo para listado'!$BC$155:$BC$1048576,0),MATCH((CUADRO!N$5&amp;$E265),'Hoja de Trabajo para listado'!$BC$151:$CB$151,0)),0)+IFERROR(INDEX('Hoja de Trabajo para listado'!$DE$153:$DG$274,MATCH($A265,'Hoja de Trabajo para listado'!$DE$153:$DE$1048576,0),MATCH((CUADRO!N$5&amp;$E265),'Hoja de Trabajo para listado'!$DE$151:$DG$151,0)),0)+IFERROR(INDEX('Hoja de Trabajo para listado'!$CD$155:$DC$1048576,MATCH($A265,'Hoja de Trabajo para listado'!$CD$155:$CD$1048576,0),MATCH((CUADRO!N$5&amp;$E265),'Hoja de Trabajo para listado'!$CD$151:$DC$151,0)),0)</f>
        <v>0</v>
      </c>
      <c r="O265" s="245">
        <f ca="1">+IFERROR(INDEX('Hoja de Trabajo para listado'!$A$155:$Z$1048576,MATCH($A265,'Hoja de Trabajo para listado'!$A$155:$A$1048576,0),MATCH((CUADRO!O$5&amp;$E265),'Hoja de Trabajo para listado'!$A$151:$Z$151,0)),0)+IFERROR(INDEX('Hoja de Trabajo para listado'!$AB$155:$BA$1048576,MATCH($A265,'Hoja de Trabajo para listado'!$AB$155:$AB$1048576,0),MATCH((CUADRO!O$5&amp;$E265),'Hoja de Trabajo para listado'!$AB$151:$BA$151,0)),0)+IFERROR(INDEX('Hoja de Trabajo para listado'!$BC$155:$CB$1048576,MATCH($A265,'Hoja de Trabajo para listado'!$BC$155:$BC$1048576,0),MATCH((CUADRO!O$5&amp;$E265),'Hoja de Trabajo para listado'!$BC$151:$CB$151,0)),0)+IFERROR(INDEX('Hoja de Trabajo para listado'!$DE$153:$DG$274,MATCH($A265,'Hoja de Trabajo para listado'!$DE$153:$DE$1048576,0),MATCH((CUADRO!O$5&amp;$E265),'Hoja de Trabajo para listado'!$DE$151:$DG$151,0)),0)+IFERROR(INDEX('Hoja de Trabajo para listado'!$CD$155:$DC$1048576,MATCH($A265,'Hoja de Trabajo para listado'!$CD$155:$CD$1048576,0),MATCH((CUADRO!O$5&amp;$E265),'Hoja de Trabajo para listado'!$CD$151:$DC$151,0)),0)</f>
        <v>0</v>
      </c>
      <c r="P265" s="245">
        <f ca="1">+IFERROR(INDEX('Hoja de Trabajo para listado'!$A$155:$Z$1048576,MATCH($A265,'Hoja de Trabajo para listado'!$A$155:$A$1048576,0),MATCH((CUADRO!P$5&amp;$E265),'Hoja de Trabajo para listado'!$A$151:$Z$151,0)),0)+IFERROR(INDEX('Hoja de Trabajo para listado'!$AB$155:$BA$1048576,MATCH($A265,'Hoja de Trabajo para listado'!$AB$155:$AB$1048576,0),MATCH((CUADRO!P$5&amp;$E265),'Hoja de Trabajo para listado'!$AB$151:$BA$151,0)),0)+IFERROR(INDEX('Hoja de Trabajo para listado'!$BC$155:$CB$1048576,MATCH($A265,'Hoja de Trabajo para listado'!$BC$155:$BC$1048576,0),MATCH((CUADRO!P$5&amp;$E265),'Hoja de Trabajo para listado'!$BC$151:$CB$151,0)),0)+IFERROR(INDEX('Hoja de Trabajo para listado'!$DE$153:$DG$274,MATCH($A265,'Hoja de Trabajo para listado'!$DE$153:$DE$1048576,0),MATCH((CUADRO!P$5&amp;$E265),'Hoja de Trabajo para listado'!$DE$151:$DG$151,0)),0)+IFERROR(INDEX('Hoja de Trabajo para listado'!$CD$155:$DC$1048576,MATCH($A265,'Hoja de Trabajo para listado'!$CD$155:$CD$1048576,0),MATCH((CUADRO!P$5&amp;$E265),'Hoja de Trabajo para listado'!$CD$151:$DC$151,0)),0)</f>
        <v>0</v>
      </c>
      <c r="Q265" s="245">
        <f ca="1">+IFERROR(INDEX('Hoja de Trabajo para listado'!$A$155:$Z$1048576,MATCH($A265,'Hoja de Trabajo para listado'!$A$155:$A$1048576,0),MATCH((CUADRO!Q$5&amp;$E265),'Hoja de Trabajo para listado'!$A$151:$Z$151,0)),0)+IFERROR(INDEX('Hoja de Trabajo para listado'!$AB$155:$BA$1048576,MATCH($A265,'Hoja de Trabajo para listado'!$AB$155:$AB$1048576,0),MATCH((CUADRO!Q$5&amp;$E265),'Hoja de Trabajo para listado'!$AB$151:$BA$151,0)),0)+IFERROR(INDEX('Hoja de Trabajo para listado'!$BC$155:$CB$1048576,MATCH($A265,'Hoja de Trabajo para listado'!$BC$155:$BC$1048576,0),MATCH((CUADRO!Q$5&amp;$E265),'Hoja de Trabajo para listado'!$BC$151:$CB$151,0)),0)+IFERROR(INDEX('Hoja de Trabajo para listado'!$DE$153:$DG$274,MATCH($A265,'Hoja de Trabajo para listado'!$DE$153:$DE$1048576,0),MATCH((CUADRO!Q$5&amp;$E265),'Hoja de Trabajo para listado'!$DE$151:$DG$151,0)),0)+IFERROR(INDEX('Hoja de Trabajo para listado'!$CD$155:$DC$1048576,MATCH($A265,'Hoja de Trabajo para listado'!$CD$155:$CD$1048576,0),MATCH((CUADRO!Q$5&amp;$E265),'Hoja de Trabajo para listado'!$CD$151:$DC$151,0)),0)</f>
        <v>0</v>
      </c>
      <c r="R265" s="245">
        <f t="shared" ca="1" si="11"/>
        <v>11753595.58</v>
      </c>
      <c r="S265" s="245">
        <f ca="1">+R264+R265</f>
        <v>11753595.58</v>
      </c>
      <c r="T265" s="245">
        <f ca="1">+S265</f>
        <v>11753595.58</v>
      </c>
      <c r="U265" s="244">
        <f t="shared" si="12"/>
        <v>2</v>
      </c>
      <c r="V265" s="333" t="str">
        <f>+VLOOKUP(A265,bd_lista!$A$3:$E$590,5,FALSE)</f>
        <v>Instituciones Descentralizadas</v>
      </c>
      <c r="W265" s="392"/>
      <c r="X265" s="242">
        <f>+VLOOKUP(A265,[4]Sheet1!$A$13:$D$744,4,FALSE)</f>
        <v>47</v>
      </c>
      <c r="Y265" s="242" t="str">
        <f>+VLOOKUP(X265,bd_lista!$A$3:$C$590,3,FALSE)</f>
        <v>Ministerio de Desarrollo Rural y Tierras</v>
      </c>
      <c r="Z265" s="292"/>
      <c r="AA265" s="321"/>
    </row>
    <row r="266" spans="1:27" ht="15" hidden="1" customHeight="1">
      <c r="A266" s="32">
        <v>374</v>
      </c>
      <c r="B266" s="387">
        <f>+A266</f>
        <v>374</v>
      </c>
      <c r="C266" s="247" t="str">
        <f>+VLOOKUP(A266,bd_lista!$A$3:$C$590,3,FALSE)</f>
        <v>Agencia de Gobierno Electrónico y Tecnologías de Información y Comunicación</v>
      </c>
      <c r="D266" s="389" t="str">
        <f>+C266</f>
        <v>Agencia de Gobierno Electrónico y Tecnologías de Información y Comunicación</v>
      </c>
      <c r="E266" s="247" t="s">
        <v>1304</v>
      </c>
      <c r="F266" s="243">
        <f ca="1">+IFERROR(INDEX('Hoja de Trabajo para listado'!$A$155:$Z$1048576,MATCH($A266,'Hoja de Trabajo para listado'!$A$155:$A$1048576,0),MATCH((CUADRO!F$5&amp;$E266),'Hoja de Trabajo para listado'!$A$151:$Z$151,0)),0)+IFERROR(INDEX('Hoja de Trabajo para listado'!$AB$155:$BA$1048576,MATCH($A266,'Hoja de Trabajo para listado'!$AB$155:$AB$1048576,0),MATCH((CUADRO!F$5&amp;$E266),'Hoja de Trabajo para listado'!$AB$151:$BA$151,0)),0)+IFERROR(INDEX('Hoja de Trabajo para listado'!$BC$155:$CB$1048576,MATCH($A266,'Hoja de Trabajo para listado'!$BC$155:$BC$1048576,0),MATCH((CUADRO!F$5&amp;$E266),'Hoja de Trabajo para listado'!$BC$151:$CB$151,0)),0)+IFERROR(INDEX('Hoja de Trabajo para listado'!$DE$153:$DG$274,MATCH($A266,'Hoja de Trabajo para listado'!$DE$153:$DE$1048576,0),MATCH((CUADRO!F$5&amp;$E266),'Hoja de Trabajo para listado'!$DE$151:$DG$151,0)),0)+IFERROR(INDEX('Hoja de Trabajo para listado'!$CD$155:$DC$1048576,MATCH($A266,'Hoja de Trabajo para listado'!$CD$155:$CD$1048576,0),MATCH((CUADRO!F$5&amp;$E266),'Hoja de Trabajo para listado'!$CD$151:$DC$151,0)),0)</f>
        <v>0</v>
      </c>
      <c r="G266" s="243">
        <f ca="1">+IFERROR(INDEX('Hoja de Trabajo para listado'!$A$155:$Z$1048576,MATCH($A266,'Hoja de Trabajo para listado'!$A$155:$A$1048576,0),MATCH((CUADRO!G$5&amp;$E266),'Hoja de Trabajo para listado'!$A$151:$Z$151,0)),0)+IFERROR(INDEX('Hoja de Trabajo para listado'!$AB$155:$BA$1048576,MATCH($A266,'Hoja de Trabajo para listado'!$AB$155:$AB$1048576,0),MATCH((CUADRO!G$5&amp;$E266),'Hoja de Trabajo para listado'!$AB$151:$BA$151,0)),0)+IFERROR(INDEX('Hoja de Trabajo para listado'!$BC$155:$CB$1048576,MATCH($A266,'Hoja de Trabajo para listado'!$BC$155:$BC$1048576,0),MATCH((CUADRO!G$5&amp;$E266),'Hoja de Trabajo para listado'!$BC$151:$CB$151,0)),0)+IFERROR(INDEX('Hoja de Trabajo para listado'!$DE$153:$DG$274,MATCH($A266,'Hoja de Trabajo para listado'!$DE$153:$DE$1048576,0),MATCH((CUADRO!G$5&amp;$E266),'Hoja de Trabajo para listado'!$DE$151:$DG$151,0)),0)+IFERROR(INDEX('Hoja de Trabajo para listado'!$CD$155:$DC$1048576,MATCH($A266,'Hoja de Trabajo para listado'!$CD$155:$CD$1048576,0),MATCH((CUADRO!G$5&amp;$E266),'Hoja de Trabajo para listado'!$CD$151:$DC$151,0)),0)</f>
        <v>0</v>
      </c>
      <c r="H266" s="243">
        <f ca="1">+IFERROR(INDEX('Hoja de Trabajo para listado'!$A$155:$Z$1048576,MATCH($A266,'Hoja de Trabajo para listado'!$A$155:$A$1048576,0),MATCH((CUADRO!H$5&amp;$E266),'Hoja de Trabajo para listado'!$A$151:$Z$151,0)),0)+IFERROR(INDEX('Hoja de Trabajo para listado'!$AB$155:$BA$1048576,MATCH($A266,'Hoja de Trabajo para listado'!$AB$155:$AB$1048576,0),MATCH((CUADRO!H$5&amp;$E266),'Hoja de Trabajo para listado'!$AB$151:$BA$151,0)),0)+IFERROR(INDEX('Hoja de Trabajo para listado'!$BC$155:$CB$1048576,MATCH($A266,'Hoja de Trabajo para listado'!$BC$155:$BC$1048576,0),MATCH((CUADRO!H$5&amp;$E266),'Hoja de Trabajo para listado'!$BC$151:$CB$151,0)),0)+IFERROR(INDEX('Hoja de Trabajo para listado'!$DE$153:$DG$274,MATCH($A266,'Hoja de Trabajo para listado'!$DE$153:$DE$1048576,0),MATCH((CUADRO!H$5&amp;$E266),'Hoja de Trabajo para listado'!$DE$151:$DG$151,0)),0)+IFERROR(INDEX('Hoja de Trabajo para listado'!$CD$155:$DC$1048576,MATCH($A266,'Hoja de Trabajo para listado'!$CD$155:$CD$1048576,0),MATCH((CUADRO!H$5&amp;$E266),'Hoja de Trabajo para listado'!$CD$151:$DC$151,0)),0)</f>
        <v>0</v>
      </c>
      <c r="I266" s="243">
        <f ca="1">+IFERROR(INDEX('Hoja de Trabajo para listado'!$A$155:$Z$1048576,MATCH($A266,'Hoja de Trabajo para listado'!$A$155:$A$1048576,0),MATCH((CUADRO!I$5&amp;$E266),'Hoja de Trabajo para listado'!$A$151:$Z$151,0)),0)+IFERROR(INDEX('Hoja de Trabajo para listado'!$AB$155:$BA$1048576,MATCH($A266,'Hoja de Trabajo para listado'!$AB$155:$AB$1048576,0),MATCH((CUADRO!I$5&amp;$E266),'Hoja de Trabajo para listado'!$AB$151:$BA$151,0)),0)+IFERROR(INDEX('Hoja de Trabajo para listado'!$BC$155:$CB$1048576,MATCH($A266,'Hoja de Trabajo para listado'!$BC$155:$BC$1048576,0),MATCH((CUADRO!I$5&amp;$E266),'Hoja de Trabajo para listado'!$BC$151:$CB$151,0)),0)+IFERROR(INDEX('Hoja de Trabajo para listado'!$DE$153:$DG$274,MATCH($A266,'Hoja de Trabajo para listado'!$DE$153:$DE$1048576,0),MATCH((CUADRO!I$5&amp;$E266),'Hoja de Trabajo para listado'!$DE$151:$DG$151,0)),0)+IFERROR(INDEX('Hoja de Trabajo para listado'!$CD$155:$DC$1048576,MATCH($A266,'Hoja de Trabajo para listado'!$CD$155:$CD$1048576,0),MATCH((CUADRO!I$5&amp;$E266),'Hoja de Trabajo para listado'!$CD$151:$DC$151,0)),0)</f>
        <v>0</v>
      </c>
      <c r="J266" s="243">
        <f ca="1">+IFERROR(INDEX('Hoja de Trabajo para listado'!$A$155:$Z$1048576,MATCH($A266,'Hoja de Trabajo para listado'!$A$155:$A$1048576,0),MATCH((CUADRO!J$5&amp;$E266),'Hoja de Trabajo para listado'!$A$151:$Z$151,0)),0)+IFERROR(INDEX('Hoja de Trabajo para listado'!$AB$155:$BA$1048576,MATCH($A266,'Hoja de Trabajo para listado'!$AB$155:$AB$1048576,0),MATCH((CUADRO!J$5&amp;$E266),'Hoja de Trabajo para listado'!$AB$151:$BA$151,0)),0)+IFERROR(INDEX('Hoja de Trabajo para listado'!$BC$155:$CB$1048576,MATCH($A266,'Hoja de Trabajo para listado'!$BC$155:$BC$1048576,0),MATCH((CUADRO!J$5&amp;$E266),'Hoja de Trabajo para listado'!$BC$151:$CB$151,0)),0)+IFERROR(INDEX('Hoja de Trabajo para listado'!$DE$153:$DG$274,MATCH($A266,'Hoja de Trabajo para listado'!$DE$153:$DE$1048576,0),MATCH((CUADRO!J$5&amp;$E266),'Hoja de Trabajo para listado'!$DE$151:$DG$151,0)),0)+IFERROR(INDEX('Hoja de Trabajo para listado'!$CD$155:$DC$1048576,MATCH($A266,'Hoja de Trabajo para listado'!$CD$155:$CD$1048576,0),MATCH((CUADRO!J$5&amp;$E266),'Hoja de Trabajo para listado'!$CD$151:$DC$151,0)),0)</f>
        <v>0</v>
      </c>
      <c r="K266" s="243">
        <f ca="1">+IFERROR(INDEX('Hoja de Trabajo para listado'!$A$155:$Z$1048576,MATCH($A266,'Hoja de Trabajo para listado'!$A$155:$A$1048576,0),MATCH((CUADRO!K$5&amp;$E266),'Hoja de Trabajo para listado'!$A$151:$Z$151,0)),0)+IFERROR(INDEX('Hoja de Trabajo para listado'!$AB$155:$BA$1048576,MATCH($A266,'Hoja de Trabajo para listado'!$AB$155:$AB$1048576,0),MATCH((CUADRO!K$5&amp;$E266),'Hoja de Trabajo para listado'!$AB$151:$BA$151,0)),0)+IFERROR(INDEX('Hoja de Trabajo para listado'!$BC$155:$CB$1048576,MATCH($A266,'Hoja de Trabajo para listado'!$BC$155:$BC$1048576,0),MATCH((CUADRO!K$5&amp;$E266),'Hoja de Trabajo para listado'!$BC$151:$CB$151,0)),0)+IFERROR(INDEX('Hoja de Trabajo para listado'!$DE$153:$DG$274,MATCH($A266,'Hoja de Trabajo para listado'!$DE$153:$DE$1048576,0),MATCH((CUADRO!K$5&amp;$E266),'Hoja de Trabajo para listado'!$DE$151:$DG$151,0)),0)+IFERROR(INDEX('Hoja de Trabajo para listado'!$CD$155:$DC$1048576,MATCH($A266,'Hoja de Trabajo para listado'!$CD$155:$CD$1048576,0),MATCH((CUADRO!K$5&amp;$E266),'Hoja de Trabajo para listado'!$CD$151:$DC$151,0)),0)</f>
        <v>0</v>
      </c>
      <c r="L266" s="243">
        <f ca="1">+IFERROR(INDEX('Hoja de Trabajo para listado'!$A$155:$Z$1048576,MATCH($A266,'Hoja de Trabajo para listado'!$A$155:$A$1048576,0),MATCH((CUADRO!L$5&amp;$E266),'Hoja de Trabajo para listado'!$A$151:$Z$151,0)),0)+IFERROR(INDEX('Hoja de Trabajo para listado'!$AB$155:$BA$1048576,MATCH($A266,'Hoja de Trabajo para listado'!$AB$155:$AB$1048576,0),MATCH((CUADRO!L$5&amp;$E266),'Hoja de Trabajo para listado'!$AB$151:$BA$151,0)),0)+IFERROR(INDEX('Hoja de Trabajo para listado'!$BC$155:$CB$1048576,MATCH($A266,'Hoja de Trabajo para listado'!$BC$155:$BC$1048576,0),MATCH((CUADRO!L$5&amp;$E266),'Hoja de Trabajo para listado'!$BC$151:$CB$151,0)),0)+IFERROR(INDEX('Hoja de Trabajo para listado'!$DE$153:$DG$274,MATCH($A266,'Hoja de Trabajo para listado'!$DE$153:$DE$1048576,0),MATCH((CUADRO!L$5&amp;$E266),'Hoja de Trabajo para listado'!$DE$151:$DG$151,0)),0)+IFERROR(INDEX('Hoja de Trabajo para listado'!$CD$155:$DC$1048576,MATCH($A266,'Hoja de Trabajo para listado'!$CD$155:$CD$1048576,0),MATCH((CUADRO!L$5&amp;$E266),'Hoja de Trabajo para listado'!$CD$151:$DC$151,0)),0)</f>
        <v>0</v>
      </c>
      <c r="M266" s="243">
        <f ca="1">+IFERROR(INDEX('Hoja de Trabajo para listado'!$A$155:$Z$1048576,MATCH($A266,'Hoja de Trabajo para listado'!$A$155:$A$1048576,0),MATCH((CUADRO!M$5&amp;$E266),'Hoja de Trabajo para listado'!$A$151:$Z$151,0)),0)+IFERROR(INDEX('Hoja de Trabajo para listado'!$AB$155:$BA$1048576,MATCH($A266,'Hoja de Trabajo para listado'!$AB$155:$AB$1048576,0),MATCH((CUADRO!M$5&amp;$E266),'Hoja de Trabajo para listado'!$AB$151:$BA$151,0)),0)+IFERROR(INDEX('Hoja de Trabajo para listado'!$BC$155:$CB$1048576,MATCH($A266,'Hoja de Trabajo para listado'!$BC$155:$BC$1048576,0),MATCH((CUADRO!M$5&amp;$E266),'Hoja de Trabajo para listado'!$BC$151:$CB$151,0)),0)+IFERROR(INDEX('Hoja de Trabajo para listado'!$DE$153:$DG$274,MATCH($A266,'Hoja de Trabajo para listado'!$DE$153:$DE$1048576,0),MATCH((CUADRO!M$5&amp;$E266),'Hoja de Trabajo para listado'!$DE$151:$DG$151,0)),0)+IFERROR(INDEX('Hoja de Trabajo para listado'!$CD$155:$DC$1048576,MATCH($A266,'Hoja de Trabajo para listado'!$CD$155:$CD$1048576,0),MATCH((CUADRO!M$5&amp;$E266),'Hoja de Trabajo para listado'!$CD$151:$DC$151,0)),0)</f>
        <v>0</v>
      </c>
      <c r="N266" s="243">
        <f ca="1">+IFERROR(INDEX('Hoja de Trabajo para listado'!$A$155:$Z$1048576,MATCH($A266,'Hoja de Trabajo para listado'!$A$155:$A$1048576,0),MATCH((CUADRO!N$5&amp;$E266),'Hoja de Trabajo para listado'!$A$151:$Z$151,0)),0)+IFERROR(INDEX('Hoja de Trabajo para listado'!$AB$155:$BA$1048576,MATCH($A266,'Hoja de Trabajo para listado'!$AB$155:$AB$1048576,0),MATCH((CUADRO!N$5&amp;$E266),'Hoja de Trabajo para listado'!$AB$151:$BA$151,0)),0)+IFERROR(INDEX('Hoja de Trabajo para listado'!$BC$155:$CB$1048576,MATCH($A266,'Hoja de Trabajo para listado'!$BC$155:$BC$1048576,0),MATCH((CUADRO!N$5&amp;$E266),'Hoja de Trabajo para listado'!$BC$151:$CB$151,0)),0)+IFERROR(INDEX('Hoja de Trabajo para listado'!$DE$153:$DG$274,MATCH($A266,'Hoja de Trabajo para listado'!$DE$153:$DE$1048576,0),MATCH((CUADRO!N$5&amp;$E266),'Hoja de Trabajo para listado'!$DE$151:$DG$151,0)),0)+IFERROR(INDEX('Hoja de Trabajo para listado'!$CD$155:$DC$1048576,MATCH($A266,'Hoja de Trabajo para listado'!$CD$155:$CD$1048576,0),MATCH((CUADRO!N$5&amp;$E266),'Hoja de Trabajo para listado'!$CD$151:$DC$151,0)),0)</f>
        <v>0</v>
      </c>
      <c r="O266" s="243">
        <f ca="1">+IFERROR(INDEX('Hoja de Trabajo para listado'!$A$155:$Z$1048576,MATCH($A266,'Hoja de Trabajo para listado'!$A$155:$A$1048576,0),MATCH((CUADRO!O$5&amp;$E266),'Hoja de Trabajo para listado'!$A$151:$Z$151,0)),0)+IFERROR(INDEX('Hoja de Trabajo para listado'!$AB$155:$BA$1048576,MATCH($A266,'Hoja de Trabajo para listado'!$AB$155:$AB$1048576,0),MATCH((CUADRO!O$5&amp;$E266),'Hoja de Trabajo para listado'!$AB$151:$BA$151,0)),0)+IFERROR(INDEX('Hoja de Trabajo para listado'!$BC$155:$CB$1048576,MATCH($A266,'Hoja de Trabajo para listado'!$BC$155:$BC$1048576,0),MATCH((CUADRO!O$5&amp;$E266),'Hoja de Trabajo para listado'!$BC$151:$CB$151,0)),0)+IFERROR(INDEX('Hoja de Trabajo para listado'!$DE$153:$DG$274,MATCH($A266,'Hoja de Trabajo para listado'!$DE$153:$DE$1048576,0),MATCH((CUADRO!O$5&amp;$E266),'Hoja de Trabajo para listado'!$DE$151:$DG$151,0)),0)+IFERROR(INDEX('Hoja de Trabajo para listado'!$CD$155:$DC$1048576,MATCH($A266,'Hoja de Trabajo para listado'!$CD$155:$CD$1048576,0),MATCH((CUADRO!O$5&amp;$E266),'Hoja de Trabajo para listado'!$CD$151:$DC$151,0)),0)</f>
        <v>0</v>
      </c>
      <c r="P266" s="243">
        <f ca="1">+IFERROR(INDEX('Hoja de Trabajo para listado'!$A$155:$Z$1048576,MATCH($A266,'Hoja de Trabajo para listado'!$A$155:$A$1048576,0),MATCH((CUADRO!P$5&amp;$E266),'Hoja de Trabajo para listado'!$A$151:$Z$151,0)),0)+IFERROR(INDEX('Hoja de Trabajo para listado'!$AB$155:$BA$1048576,MATCH($A266,'Hoja de Trabajo para listado'!$AB$155:$AB$1048576,0),MATCH((CUADRO!P$5&amp;$E266),'Hoja de Trabajo para listado'!$AB$151:$BA$151,0)),0)+IFERROR(INDEX('Hoja de Trabajo para listado'!$BC$155:$CB$1048576,MATCH($A266,'Hoja de Trabajo para listado'!$BC$155:$BC$1048576,0),MATCH((CUADRO!P$5&amp;$E266),'Hoja de Trabajo para listado'!$BC$151:$CB$151,0)),0)+IFERROR(INDEX('Hoja de Trabajo para listado'!$DE$153:$DG$274,MATCH($A266,'Hoja de Trabajo para listado'!$DE$153:$DE$1048576,0),MATCH((CUADRO!P$5&amp;$E266),'Hoja de Trabajo para listado'!$DE$151:$DG$151,0)),0)+IFERROR(INDEX('Hoja de Trabajo para listado'!$CD$155:$DC$1048576,MATCH($A266,'Hoja de Trabajo para listado'!$CD$155:$CD$1048576,0),MATCH((CUADRO!P$5&amp;$E266),'Hoja de Trabajo para listado'!$CD$151:$DC$151,0)),0)</f>
        <v>0</v>
      </c>
      <c r="Q266" s="243">
        <f ca="1">+IFERROR(INDEX('Hoja de Trabajo para listado'!$A$155:$Z$1048576,MATCH($A266,'Hoja de Trabajo para listado'!$A$155:$A$1048576,0),MATCH((CUADRO!Q$5&amp;$E266),'Hoja de Trabajo para listado'!$A$151:$Z$151,0)),0)+IFERROR(INDEX('Hoja de Trabajo para listado'!$AB$155:$BA$1048576,MATCH($A266,'Hoja de Trabajo para listado'!$AB$155:$AB$1048576,0),MATCH((CUADRO!Q$5&amp;$E266),'Hoja de Trabajo para listado'!$AB$151:$BA$151,0)),0)+IFERROR(INDEX('Hoja de Trabajo para listado'!$BC$155:$CB$1048576,MATCH($A266,'Hoja de Trabajo para listado'!$BC$155:$BC$1048576,0),MATCH((CUADRO!Q$5&amp;$E266),'Hoja de Trabajo para listado'!$BC$151:$CB$151,0)),0)+IFERROR(INDEX('Hoja de Trabajo para listado'!$DE$153:$DG$274,MATCH($A266,'Hoja de Trabajo para listado'!$DE$153:$DE$1048576,0),MATCH((CUADRO!Q$5&amp;$E266),'Hoja de Trabajo para listado'!$DE$151:$DG$151,0)),0)+IFERROR(INDEX('Hoja de Trabajo para listado'!$CD$155:$DC$1048576,MATCH($A266,'Hoja de Trabajo para listado'!$CD$155:$CD$1048576,0),MATCH((CUADRO!Q$5&amp;$E266),'Hoja de Trabajo para listado'!$CD$151:$DC$151,0)),0)</f>
        <v>0</v>
      </c>
      <c r="R266" s="243">
        <f t="shared" ca="1" si="11"/>
        <v>0</v>
      </c>
      <c r="T266" s="243">
        <f ca="1">+T267</f>
        <v>1021.5</v>
      </c>
      <c r="U266" s="242">
        <f t="shared" si="12"/>
        <v>1</v>
      </c>
      <c r="V266" s="333" t="str">
        <f>+VLOOKUP(A266,bd_lista!$A$3:$E$590,5,FALSE)</f>
        <v>Instituciones Descentralizadas</v>
      </c>
      <c r="W266" s="391" t="str">
        <f>+V266</f>
        <v>Instituciones Descentralizadas</v>
      </c>
      <c r="X266" s="242">
        <f>+VLOOKUP(A266,[4]Sheet1!$A$13:$D$744,4,FALSE)</f>
        <v>25</v>
      </c>
      <c r="Y266" s="242" t="str">
        <f>+VLOOKUP(X266,bd_lista!$A$3:$C$590,3,FALSE)</f>
        <v>Ministerio de la Presidencia</v>
      </c>
      <c r="Z266" s="294">
        <f>+X266</f>
        <v>25</v>
      </c>
      <c r="AA266" s="319" t="str">
        <f>+Y266</f>
        <v>Ministerio de la Presidencia</v>
      </c>
    </row>
    <row r="267" spans="1:27" ht="15" hidden="1" customHeight="1">
      <c r="A267" s="32">
        <v>374</v>
      </c>
      <c r="B267" s="388"/>
      <c r="C267" s="333" t="str">
        <f>+VLOOKUP(A267,bd_lista!$A$3:$C$590,3,FALSE)</f>
        <v>Agencia de Gobierno Electrónico y Tecnologías de Información y Comunicación</v>
      </c>
      <c r="D267" s="390"/>
      <c r="E267" s="333" t="s">
        <v>1305</v>
      </c>
      <c r="F267" s="245">
        <f ca="1">+IFERROR(INDEX('Hoja de Trabajo para listado'!$A$155:$Z$1048576,MATCH($A267,'Hoja de Trabajo para listado'!$A$155:$A$1048576,0),MATCH((CUADRO!F$5&amp;$E267),'Hoja de Trabajo para listado'!$A$151:$Z$151,0)),0)+IFERROR(INDEX('Hoja de Trabajo para listado'!$AB$155:$BA$1048576,MATCH($A267,'Hoja de Trabajo para listado'!$AB$155:$AB$1048576,0),MATCH((CUADRO!F$5&amp;$E267),'Hoja de Trabajo para listado'!$AB$151:$BA$151,0)),0)+IFERROR(INDEX('Hoja de Trabajo para listado'!$BC$155:$CB$1048576,MATCH($A267,'Hoja de Trabajo para listado'!$BC$155:$BC$1048576,0),MATCH((CUADRO!F$5&amp;$E267),'Hoja de Trabajo para listado'!$BC$151:$CB$151,0)),0)+IFERROR(INDEX('Hoja de Trabajo para listado'!$DE$153:$DG$274,MATCH($A267,'Hoja de Trabajo para listado'!$DE$153:$DE$1048576,0),MATCH((CUADRO!F$5&amp;$E267),'Hoja de Trabajo para listado'!$DE$151:$DG$151,0)),0)+IFERROR(INDEX('Hoja de Trabajo para listado'!$CD$155:$DC$1048576,MATCH($A267,'Hoja de Trabajo para listado'!$CD$155:$CD$1048576,0),MATCH((CUADRO!F$5&amp;$E267),'Hoja de Trabajo para listado'!$CD$151:$DC$151,0)),0)</f>
        <v>0</v>
      </c>
      <c r="G267" s="245">
        <f ca="1">+IFERROR(INDEX('Hoja de Trabajo para listado'!$A$155:$Z$1048576,MATCH($A267,'Hoja de Trabajo para listado'!$A$155:$A$1048576,0),MATCH((CUADRO!G$5&amp;$E267),'Hoja de Trabajo para listado'!$A$151:$Z$151,0)),0)+IFERROR(INDEX('Hoja de Trabajo para listado'!$AB$155:$BA$1048576,MATCH($A267,'Hoja de Trabajo para listado'!$AB$155:$AB$1048576,0),MATCH((CUADRO!G$5&amp;$E267),'Hoja de Trabajo para listado'!$AB$151:$BA$151,0)),0)+IFERROR(INDEX('Hoja de Trabajo para listado'!$BC$155:$CB$1048576,MATCH($A267,'Hoja de Trabajo para listado'!$BC$155:$BC$1048576,0),MATCH((CUADRO!G$5&amp;$E267),'Hoja de Trabajo para listado'!$BC$151:$CB$151,0)),0)+IFERROR(INDEX('Hoja de Trabajo para listado'!$DE$153:$DG$274,MATCH($A267,'Hoja de Trabajo para listado'!$DE$153:$DE$1048576,0),MATCH((CUADRO!G$5&amp;$E267),'Hoja de Trabajo para listado'!$DE$151:$DG$151,0)),0)+IFERROR(INDEX('Hoja de Trabajo para listado'!$CD$155:$DC$1048576,MATCH($A267,'Hoja de Trabajo para listado'!$CD$155:$CD$1048576,0),MATCH((CUADRO!G$5&amp;$E267),'Hoja de Trabajo para listado'!$CD$151:$DC$151,0)),0)</f>
        <v>0</v>
      </c>
      <c r="H267" s="245">
        <f ca="1">+IFERROR(INDEX('Hoja de Trabajo para listado'!$A$155:$Z$1048576,MATCH($A267,'Hoja de Trabajo para listado'!$A$155:$A$1048576,0),MATCH((CUADRO!H$5&amp;$E267),'Hoja de Trabajo para listado'!$A$151:$Z$151,0)),0)+IFERROR(INDEX('Hoja de Trabajo para listado'!$AB$155:$BA$1048576,MATCH($A267,'Hoja de Trabajo para listado'!$AB$155:$AB$1048576,0),MATCH((CUADRO!H$5&amp;$E267),'Hoja de Trabajo para listado'!$AB$151:$BA$151,0)),0)+IFERROR(INDEX('Hoja de Trabajo para listado'!$BC$155:$CB$1048576,MATCH($A267,'Hoja de Trabajo para listado'!$BC$155:$BC$1048576,0),MATCH((CUADRO!H$5&amp;$E267),'Hoja de Trabajo para listado'!$BC$151:$CB$151,0)),0)+IFERROR(INDEX('Hoja de Trabajo para listado'!$DE$153:$DG$274,MATCH($A267,'Hoja de Trabajo para listado'!$DE$153:$DE$1048576,0),MATCH((CUADRO!H$5&amp;$E267),'Hoja de Trabajo para listado'!$DE$151:$DG$151,0)),0)+IFERROR(INDEX('Hoja de Trabajo para listado'!$CD$155:$DC$1048576,MATCH($A267,'Hoja de Trabajo para listado'!$CD$155:$CD$1048576,0),MATCH((CUADRO!H$5&amp;$E267),'Hoja de Trabajo para listado'!$CD$151:$DC$151,0)),0)</f>
        <v>0</v>
      </c>
      <c r="I267" s="245">
        <f ca="1">+IFERROR(INDEX('Hoja de Trabajo para listado'!$A$155:$Z$1048576,MATCH($A267,'Hoja de Trabajo para listado'!$A$155:$A$1048576,0),MATCH((CUADRO!I$5&amp;$E267),'Hoja de Trabajo para listado'!$A$151:$Z$151,0)),0)+IFERROR(INDEX('Hoja de Trabajo para listado'!$AB$155:$BA$1048576,MATCH($A267,'Hoja de Trabajo para listado'!$AB$155:$AB$1048576,0),MATCH((CUADRO!I$5&amp;$E267),'Hoja de Trabajo para listado'!$AB$151:$BA$151,0)),0)+IFERROR(INDEX('Hoja de Trabajo para listado'!$BC$155:$CB$1048576,MATCH($A267,'Hoja de Trabajo para listado'!$BC$155:$BC$1048576,0),MATCH((CUADRO!I$5&amp;$E267),'Hoja de Trabajo para listado'!$BC$151:$CB$151,0)),0)+IFERROR(INDEX('Hoja de Trabajo para listado'!$DE$153:$DG$274,MATCH($A267,'Hoja de Trabajo para listado'!$DE$153:$DE$1048576,0),MATCH((CUADRO!I$5&amp;$E267),'Hoja de Trabajo para listado'!$DE$151:$DG$151,0)),0)+IFERROR(INDEX('Hoja de Trabajo para listado'!$CD$155:$DC$1048576,MATCH($A267,'Hoja de Trabajo para listado'!$CD$155:$CD$1048576,0),MATCH((CUADRO!I$5&amp;$E267),'Hoja de Trabajo para listado'!$CD$151:$DC$151,0)),0)</f>
        <v>1021.5</v>
      </c>
      <c r="J267" s="245">
        <f ca="1">+IFERROR(INDEX('Hoja de Trabajo para listado'!$A$155:$Z$1048576,MATCH($A267,'Hoja de Trabajo para listado'!$A$155:$A$1048576,0),MATCH((CUADRO!J$5&amp;$E267),'Hoja de Trabajo para listado'!$A$151:$Z$151,0)),0)+IFERROR(INDEX('Hoja de Trabajo para listado'!$AB$155:$BA$1048576,MATCH($A267,'Hoja de Trabajo para listado'!$AB$155:$AB$1048576,0),MATCH((CUADRO!J$5&amp;$E267),'Hoja de Trabajo para listado'!$AB$151:$BA$151,0)),0)+IFERROR(INDEX('Hoja de Trabajo para listado'!$BC$155:$CB$1048576,MATCH($A267,'Hoja de Trabajo para listado'!$BC$155:$BC$1048576,0),MATCH((CUADRO!J$5&amp;$E267),'Hoja de Trabajo para listado'!$BC$151:$CB$151,0)),0)+IFERROR(INDEX('Hoja de Trabajo para listado'!$DE$153:$DG$274,MATCH($A267,'Hoja de Trabajo para listado'!$DE$153:$DE$1048576,0),MATCH((CUADRO!J$5&amp;$E267),'Hoja de Trabajo para listado'!$DE$151:$DG$151,0)),0)+IFERROR(INDEX('Hoja de Trabajo para listado'!$CD$155:$DC$1048576,MATCH($A267,'Hoja de Trabajo para listado'!$CD$155:$CD$1048576,0),MATCH((CUADRO!J$5&amp;$E267),'Hoja de Trabajo para listado'!$CD$151:$DC$151,0)),0)</f>
        <v>0</v>
      </c>
      <c r="K267" s="245">
        <f ca="1">+IFERROR(INDEX('Hoja de Trabajo para listado'!$A$155:$Z$1048576,MATCH($A267,'Hoja de Trabajo para listado'!$A$155:$A$1048576,0),MATCH((CUADRO!K$5&amp;$E267),'Hoja de Trabajo para listado'!$A$151:$Z$151,0)),0)+IFERROR(INDEX('Hoja de Trabajo para listado'!$AB$155:$BA$1048576,MATCH($A267,'Hoja de Trabajo para listado'!$AB$155:$AB$1048576,0),MATCH((CUADRO!K$5&amp;$E267),'Hoja de Trabajo para listado'!$AB$151:$BA$151,0)),0)+IFERROR(INDEX('Hoja de Trabajo para listado'!$BC$155:$CB$1048576,MATCH($A267,'Hoja de Trabajo para listado'!$BC$155:$BC$1048576,0),MATCH((CUADRO!K$5&amp;$E267),'Hoja de Trabajo para listado'!$BC$151:$CB$151,0)),0)+IFERROR(INDEX('Hoja de Trabajo para listado'!$DE$153:$DG$274,MATCH($A267,'Hoja de Trabajo para listado'!$DE$153:$DE$1048576,0),MATCH((CUADRO!K$5&amp;$E267),'Hoja de Trabajo para listado'!$DE$151:$DG$151,0)),0)+IFERROR(INDEX('Hoja de Trabajo para listado'!$CD$155:$DC$1048576,MATCH($A267,'Hoja de Trabajo para listado'!$CD$155:$CD$1048576,0),MATCH((CUADRO!K$5&amp;$E267),'Hoja de Trabajo para listado'!$CD$151:$DC$151,0)),0)</f>
        <v>0</v>
      </c>
      <c r="L267" s="245">
        <f ca="1">+IFERROR(INDEX('Hoja de Trabajo para listado'!$A$155:$Z$1048576,MATCH($A267,'Hoja de Trabajo para listado'!$A$155:$A$1048576,0),MATCH((CUADRO!L$5&amp;$E267),'Hoja de Trabajo para listado'!$A$151:$Z$151,0)),0)+IFERROR(INDEX('Hoja de Trabajo para listado'!$AB$155:$BA$1048576,MATCH($A267,'Hoja de Trabajo para listado'!$AB$155:$AB$1048576,0),MATCH((CUADRO!L$5&amp;$E267),'Hoja de Trabajo para listado'!$AB$151:$BA$151,0)),0)+IFERROR(INDEX('Hoja de Trabajo para listado'!$BC$155:$CB$1048576,MATCH($A267,'Hoja de Trabajo para listado'!$BC$155:$BC$1048576,0),MATCH((CUADRO!L$5&amp;$E267),'Hoja de Trabajo para listado'!$BC$151:$CB$151,0)),0)+IFERROR(INDEX('Hoja de Trabajo para listado'!$DE$153:$DG$274,MATCH($A267,'Hoja de Trabajo para listado'!$DE$153:$DE$1048576,0),MATCH((CUADRO!L$5&amp;$E267),'Hoja de Trabajo para listado'!$DE$151:$DG$151,0)),0)+IFERROR(INDEX('Hoja de Trabajo para listado'!$CD$155:$DC$1048576,MATCH($A267,'Hoja de Trabajo para listado'!$CD$155:$CD$1048576,0),MATCH((CUADRO!L$5&amp;$E267),'Hoja de Trabajo para listado'!$CD$151:$DC$151,0)),0)</f>
        <v>0</v>
      </c>
      <c r="M267" s="245">
        <f ca="1">+IFERROR(INDEX('Hoja de Trabajo para listado'!$A$155:$Z$1048576,MATCH($A267,'Hoja de Trabajo para listado'!$A$155:$A$1048576,0),MATCH((CUADRO!M$5&amp;$E267),'Hoja de Trabajo para listado'!$A$151:$Z$151,0)),0)+IFERROR(INDEX('Hoja de Trabajo para listado'!$AB$155:$BA$1048576,MATCH($A267,'Hoja de Trabajo para listado'!$AB$155:$AB$1048576,0),MATCH((CUADRO!M$5&amp;$E267),'Hoja de Trabajo para listado'!$AB$151:$BA$151,0)),0)+IFERROR(INDEX('Hoja de Trabajo para listado'!$BC$155:$CB$1048576,MATCH($A267,'Hoja de Trabajo para listado'!$BC$155:$BC$1048576,0),MATCH((CUADRO!M$5&amp;$E267),'Hoja de Trabajo para listado'!$BC$151:$CB$151,0)),0)+IFERROR(INDEX('Hoja de Trabajo para listado'!$DE$153:$DG$274,MATCH($A267,'Hoja de Trabajo para listado'!$DE$153:$DE$1048576,0),MATCH((CUADRO!M$5&amp;$E267),'Hoja de Trabajo para listado'!$DE$151:$DG$151,0)),0)+IFERROR(INDEX('Hoja de Trabajo para listado'!$CD$155:$DC$1048576,MATCH($A267,'Hoja de Trabajo para listado'!$CD$155:$CD$1048576,0),MATCH((CUADRO!M$5&amp;$E267),'Hoja de Trabajo para listado'!$CD$151:$DC$151,0)),0)</f>
        <v>0</v>
      </c>
      <c r="N267" s="245">
        <f ca="1">+IFERROR(INDEX('Hoja de Trabajo para listado'!$A$155:$Z$1048576,MATCH($A267,'Hoja de Trabajo para listado'!$A$155:$A$1048576,0),MATCH((CUADRO!N$5&amp;$E267),'Hoja de Trabajo para listado'!$A$151:$Z$151,0)),0)+IFERROR(INDEX('Hoja de Trabajo para listado'!$AB$155:$BA$1048576,MATCH($A267,'Hoja de Trabajo para listado'!$AB$155:$AB$1048576,0),MATCH((CUADRO!N$5&amp;$E267),'Hoja de Trabajo para listado'!$AB$151:$BA$151,0)),0)+IFERROR(INDEX('Hoja de Trabajo para listado'!$BC$155:$CB$1048576,MATCH($A267,'Hoja de Trabajo para listado'!$BC$155:$BC$1048576,0),MATCH((CUADRO!N$5&amp;$E267),'Hoja de Trabajo para listado'!$BC$151:$CB$151,0)),0)+IFERROR(INDEX('Hoja de Trabajo para listado'!$DE$153:$DG$274,MATCH($A267,'Hoja de Trabajo para listado'!$DE$153:$DE$1048576,0),MATCH((CUADRO!N$5&amp;$E267),'Hoja de Trabajo para listado'!$DE$151:$DG$151,0)),0)+IFERROR(INDEX('Hoja de Trabajo para listado'!$CD$155:$DC$1048576,MATCH($A267,'Hoja de Trabajo para listado'!$CD$155:$CD$1048576,0),MATCH((CUADRO!N$5&amp;$E267),'Hoja de Trabajo para listado'!$CD$151:$DC$151,0)),0)</f>
        <v>0</v>
      </c>
      <c r="O267" s="245">
        <f ca="1">+IFERROR(INDEX('Hoja de Trabajo para listado'!$A$155:$Z$1048576,MATCH($A267,'Hoja de Trabajo para listado'!$A$155:$A$1048576,0),MATCH((CUADRO!O$5&amp;$E267),'Hoja de Trabajo para listado'!$A$151:$Z$151,0)),0)+IFERROR(INDEX('Hoja de Trabajo para listado'!$AB$155:$BA$1048576,MATCH($A267,'Hoja de Trabajo para listado'!$AB$155:$AB$1048576,0),MATCH((CUADRO!O$5&amp;$E267),'Hoja de Trabajo para listado'!$AB$151:$BA$151,0)),0)+IFERROR(INDEX('Hoja de Trabajo para listado'!$BC$155:$CB$1048576,MATCH($A267,'Hoja de Trabajo para listado'!$BC$155:$BC$1048576,0),MATCH((CUADRO!O$5&amp;$E267),'Hoja de Trabajo para listado'!$BC$151:$CB$151,0)),0)+IFERROR(INDEX('Hoja de Trabajo para listado'!$DE$153:$DG$274,MATCH($A267,'Hoja de Trabajo para listado'!$DE$153:$DE$1048576,0),MATCH((CUADRO!O$5&amp;$E267),'Hoja de Trabajo para listado'!$DE$151:$DG$151,0)),0)+IFERROR(INDEX('Hoja de Trabajo para listado'!$CD$155:$DC$1048576,MATCH($A267,'Hoja de Trabajo para listado'!$CD$155:$CD$1048576,0),MATCH((CUADRO!O$5&amp;$E267),'Hoja de Trabajo para listado'!$CD$151:$DC$151,0)),0)</f>
        <v>0</v>
      </c>
      <c r="P267" s="245">
        <f ca="1">+IFERROR(INDEX('Hoja de Trabajo para listado'!$A$155:$Z$1048576,MATCH($A267,'Hoja de Trabajo para listado'!$A$155:$A$1048576,0),MATCH((CUADRO!P$5&amp;$E267),'Hoja de Trabajo para listado'!$A$151:$Z$151,0)),0)+IFERROR(INDEX('Hoja de Trabajo para listado'!$AB$155:$BA$1048576,MATCH($A267,'Hoja de Trabajo para listado'!$AB$155:$AB$1048576,0),MATCH((CUADRO!P$5&amp;$E267),'Hoja de Trabajo para listado'!$AB$151:$BA$151,0)),0)+IFERROR(INDEX('Hoja de Trabajo para listado'!$BC$155:$CB$1048576,MATCH($A267,'Hoja de Trabajo para listado'!$BC$155:$BC$1048576,0),MATCH((CUADRO!P$5&amp;$E267),'Hoja de Trabajo para listado'!$BC$151:$CB$151,0)),0)+IFERROR(INDEX('Hoja de Trabajo para listado'!$DE$153:$DG$274,MATCH($A267,'Hoja de Trabajo para listado'!$DE$153:$DE$1048576,0),MATCH((CUADRO!P$5&amp;$E267),'Hoja de Trabajo para listado'!$DE$151:$DG$151,0)),0)+IFERROR(INDEX('Hoja de Trabajo para listado'!$CD$155:$DC$1048576,MATCH($A267,'Hoja de Trabajo para listado'!$CD$155:$CD$1048576,0),MATCH((CUADRO!P$5&amp;$E267),'Hoja de Trabajo para listado'!$CD$151:$DC$151,0)),0)</f>
        <v>0</v>
      </c>
      <c r="Q267" s="245">
        <f ca="1">+IFERROR(INDEX('Hoja de Trabajo para listado'!$A$155:$Z$1048576,MATCH($A267,'Hoja de Trabajo para listado'!$A$155:$A$1048576,0),MATCH((CUADRO!Q$5&amp;$E267),'Hoja de Trabajo para listado'!$A$151:$Z$151,0)),0)+IFERROR(INDEX('Hoja de Trabajo para listado'!$AB$155:$BA$1048576,MATCH($A267,'Hoja de Trabajo para listado'!$AB$155:$AB$1048576,0),MATCH((CUADRO!Q$5&amp;$E267),'Hoja de Trabajo para listado'!$AB$151:$BA$151,0)),0)+IFERROR(INDEX('Hoja de Trabajo para listado'!$BC$155:$CB$1048576,MATCH($A267,'Hoja de Trabajo para listado'!$BC$155:$BC$1048576,0),MATCH((CUADRO!Q$5&amp;$E267),'Hoja de Trabajo para listado'!$BC$151:$CB$151,0)),0)+IFERROR(INDEX('Hoja de Trabajo para listado'!$DE$153:$DG$274,MATCH($A267,'Hoja de Trabajo para listado'!$DE$153:$DE$1048576,0),MATCH((CUADRO!Q$5&amp;$E267),'Hoja de Trabajo para listado'!$DE$151:$DG$151,0)),0)+IFERROR(INDEX('Hoja de Trabajo para listado'!$CD$155:$DC$1048576,MATCH($A267,'Hoja de Trabajo para listado'!$CD$155:$CD$1048576,0),MATCH((CUADRO!Q$5&amp;$E267),'Hoja de Trabajo para listado'!$CD$151:$DC$151,0)),0)</f>
        <v>0</v>
      </c>
      <c r="R267" s="245">
        <f t="shared" ca="1" si="11"/>
        <v>1021.5</v>
      </c>
      <c r="S267" s="262">
        <f ca="1">+R266+R267</f>
        <v>1021.5</v>
      </c>
      <c r="T267" s="245">
        <f ca="1">+S267</f>
        <v>1021.5</v>
      </c>
      <c r="U267" s="244">
        <f t="shared" si="12"/>
        <v>2</v>
      </c>
      <c r="V267" s="333" t="str">
        <f>+VLOOKUP(A267,bd_lista!$A$3:$E$590,5,FALSE)</f>
        <v>Instituciones Descentralizadas</v>
      </c>
      <c r="W267" s="392"/>
      <c r="X267" s="242">
        <f>+VLOOKUP(A267,[4]Sheet1!$A$13:$D$744,4,FALSE)</f>
        <v>25</v>
      </c>
      <c r="Y267" s="242" t="str">
        <f>+VLOOKUP(X267,bd_lista!$A$3:$C$590,3,FALSE)</f>
        <v>Ministerio de la Presidencia</v>
      </c>
      <c r="Z267" s="292"/>
      <c r="AA267" s="321"/>
    </row>
    <row r="268" spans="1:27" customFormat="1" ht="15" hidden="1" customHeight="1">
      <c r="A268" s="251">
        <v>376</v>
      </c>
      <c r="B268" s="387">
        <f>+A268</f>
        <v>376</v>
      </c>
      <c r="C268" s="247" t="str">
        <f>+VLOOKUP(A268,bd_lista!$A$3:$C$590,3,FALSE)</f>
        <v>Agencia Boliviana de Energía Nuclear</v>
      </c>
      <c r="D268" s="389" t="str">
        <f>+C268</f>
        <v>Agencia Boliviana de Energía Nuclear</v>
      </c>
      <c r="E268" s="247" t="s">
        <v>1304</v>
      </c>
      <c r="F268" s="243">
        <f ca="1">+IFERROR(INDEX('Hoja de Trabajo para listado'!$A$155:$Z$1048576,MATCH($A268,'Hoja de Trabajo para listado'!$A$155:$A$1048576,0),MATCH((CUADRO!F$5&amp;$E268),'Hoja de Trabajo para listado'!$A$151:$Z$151,0)),0)+IFERROR(INDEX('Hoja de Trabajo para listado'!$AB$155:$BA$1048576,MATCH($A268,'Hoja de Trabajo para listado'!$AB$155:$AB$1048576,0),MATCH((CUADRO!F$5&amp;$E268),'Hoja de Trabajo para listado'!$AB$151:$BA$151,0)),0)+IFERROR(INDEX('Hoja de Trabajo para listado'!$BC$155:$CB$1048576,MATCH($A268,'Hoja de Trabajo para listado'!$BC$155:$BC$1048576,0),MATCH((CUADRO!F$5&amp;$E268),'Hoja de Trabajo para listado'!$BC$151:$CB$151,0)),0)+IFERROR(INDEX('Hoja de Trabajo para listado'!$DE$153:$DG$274,MATCH($A268,'Hoja de Trabajo para listado'!$DE$153:$DE$1048576,0),MATCH((CUADRO!F$5&amp;$E268),'Hoja de Trabajo para listado'!$DE$151:$DG$151,0)),0)+IFERROR(INDEX('Hoja de Trabajo para listado'!$CD$155:$DC$1048576,MATCH($A268,'Hoja de Trabajo para listado'!$CD$155:$CD$1048576,0),MATCH((CUADRO!F$5&amp;$E268),'Hoja de Trabajo para listado'!$CD$151:$DC$151,0)),0)</f>
        <v>0</v>
      </c>
      <c r="G268" s="243">
        <f ca="1">+IFERROR(INDEX('Hoja de Trabajo para listado'!$A$155:$Z$1048576,MATCH($A268,'Hoja de Trabajo para listado'!$A$155:$A$1048576,0),MATCH((CUADRO!G$5&amp;$E268),'Hoja de Trabajo para listado'!$A$151:$Z$151,0)),0)+IFERROR(INDEX('Hoja de Trabajo para listado'!$AB$155:$BA$1048576,MATCH($A268,'Hoja de Trabajo para listado'!$AB$155:$AB$1048576,0),MATCH((CUADRO!G$5&amp;$E268),'Hoja de Trabajo para listado'!$AB$151:$BA$151,0)),0)+IFERROR(INDEX('Hoja de Trabajo para listado'!$BC$155:$CB$1048576,MATCH($A268,'Hoja de Trabajo para listado'!$BC$155:$BC$1048576,0),MATCH((CUADRO!G$5&amp;$E268),'Hoja de Trabajo para listado'!$BC$151:$CB$151,0)),0)+IFERROR(INDEX('Hoja de Trabajo para listado'!$DE$153:$DG$274,MATCH($A268,'Hoja de Trabajo para listado'!$DE$153:$DE$1048576,0),MATCH((CUADRO!G$5&amp;$E268),'Hoja de Trabajo para listado'!$DE$151:$DG$151,0)),0)+IFERROR(INDEX('Hoja de Trabajo para listado'!$CD$155:$DC$1048576,MATCH($A268,'Hoja de Trabajo para listado'!$CD$155:$CD$1048576,0),MATCH((CUADRO!G$5&amp;$E268),'Hoja de Trabajo para listado'!$CD$151:$DC$151,0)),0)</f>
        <v>0</v>
      </c>
      <c r="H268" s="243">
        <f ca="1">+IFERROR(INDEX('Hoja de Trabajo para listado'!$A$155:$Z$1048576,MATCH($A268,'Hoja de Trabajo para listado'!$A$155:$A$1048576,0),MATCH((CUADRO!H$5&amp;$E268),'Hoja de Trabajo para listado'!$A$151:$Z$151,0)),0)+IFERROR(INDEX('Hoja de Trabajo para listado'!$AB$155:$BA$1048576,MATCH($A268,'Hoja de Trabajo para listado'!$AB$155:$AB$1048576,0),MATCH((CUADRO!H$5&amp;$E268),'Hoja de Trabajo para listado'!$AB$151:$BA$151,0)),0)+IFERROR(INDEX('Hoja de Trabajo para listado'!$BC$155:$CB$1048576,MATCH($A268,'Hoja de Trabajo para listado'!$BC$155:$BC$1048576,0),MATCH((CUADRO!H$5&amp;$E268),'Hoja de Trabajo para listado'!$BC$151:$CB$151,0)),0)+IFERROR(INDEX('Hoja de Trabajo para listado'!$DE$153:$DG$274,MATCH($A268,'Hoja de Trabajo para listado'!$DE$153:$DE$1048576,0),MATCH((CUADRO!H$5&amp;$E268),'Hoja de Trabajo para listado'!$DE$151:$DG$151,0)),0)+IFERROR(INDEX('Hoja de Trabajo para listado'!$CD$155:$DC$1048576,MATCH($A268,'Hoja de Trabajo para listado'!$CD$155:$CD$1048576,0),MATCH((CUADRO!H$5&amp;$E268),'Hoja de Trabajo para listado'!$CD$151:$DC$151,0)),0)</f>
        <v>0</v>
      </c>
      <c r="I268" s="243">
        <f ca="1">+IFERROR(INDEX('Hoja de Trabajo para listado'!$A$155:$Z$1048576,MATCH($A268,'Hoja de Trabajo para listado'!$A$155:$A$1048576,0),MATCH((CUADRO!I$5&amp;$E268),'Hoja de Trabajo para listado'!$A$151:$Z$151,0)),0)+IFERROR(INDEX('Hoja de Trabajo para listado'!$AB$155:$BA$1048576,MATCH($A268,'Hoja de Trabajo para listado'!$AB$155:$AB$1048576,0),MATCH((CUADRO!I$5&amp;$E268),'Hoja de Trabajo para listado'!$AB$151:$BA$151,0)),0)+IFERROR(INDEX('Hoja de Trabajo para listado'!$BC$155:$CB$1048576,MATCH($A268,'Hoja de Trabajo para listado'!$BC$155:$BC$1048576,0),MATCH((CUADRO!I$5&amp;$E268),'Hoja de Trabajo para listado'!$BC$151:$CB$151,0)),0)+IFERROR(INDEX('Hoja de Trabajo para listado'!$DE$153:$DG$274,MATCH($A268,'Hoja de Trabajo para listado'!$DE$153:$DE$1048576,0),MATCH((CUADRO!I$5&amp;$E268),'Hoja de Trabajo para listado'!$DE$151:$DG$151,0)),0)+IFERROR(INDEX('Hoja de Trabajo para listado'!$CD$155:$DC$1048576,MATCH($A268,'Hoja de Trabajo para listado'!$CD$155:$CD$1048576,0),MATCH((CUADRO!I$5&amp;$E268),'Hoja de Trabajo para listado'!$CD$151:$DC$151,0)),0)</f>
        <v>0</v>
      </c>
      <c r="J268" s="243">
        <f ca="1">+IFERROR(INDEX('Hoja de Trabajo para listado'!$A$155:$Z$1048576,MATCH($A268,'Hoja de Trabajo para listado'!$A$155:$A$1048576,0),MATCH((CUADRO!J$5&amp;$E268),'Hoja de Trabajo para listado'!$A$151:$Z$151,0)),0)+IFERROR(INDEX('Hoja de Trabajo para listado'!$AB$155:$BA$1048576,MATCH($A268,'Hoja de Trabajo para listado'!$AB$155:$AB$1048576,0),MATCH((CUADRO!J$5&amp;$E268),'Hoja de Trabajo para listado'!$AB$151:$BA$151,0)),0)+IFERROR(INDEX('Hoja de Trabajo para listado'!$BC$155:$CB$1048576,MATCH($A268,'Hoja de Trabajo para listado'!$BC$155:$BC$1048576,0),MATCH((CUADRO!J$5&amp;$E268),'Hoja de Trabajo para listado'!$BC$151:$CB$151,0)),0)+IFERROR(INDEX('Hoja de Trabajo para listado'!$DE$153:$DG$274,MATCH($A268,'Hoja de Trabajo para listado'!$DE$153:$DE$1048576,0),MATCH((CUADRO!J$5&amp;$E268),'Hoja de Trabajo para listado'!$DE$151:$DG$151,0)),0)+IFERROR(INDEX('Hoja de Trabajo para listado'!$CD$155:$DC$1048576,MATCH($A268,'Hoja de Trabajo para listado'!$CD$155:$CD$1048576,0),MATCH((CUADRO!J$5&amp;$E268),'Hoja de Trabajo para listado'!$CD$151:$DC$151,0)),0)</f>
        <v>0</v>
      </c>
      <c r="K268" s="243">
        <f ca="1">+IFERROR(INDEX('Hoja de Trabajo para listado'!$A$155:$Z$1048576,MATCH($A268,'Hoja de Trabajo para listado'!$A$155:$A$1048576,0),MATCH((CUADRO!K$5&amp;$E268),'Hoja de Trabajo para listado'!$A$151:$Z$151,0)),0)+IFERROR(INDEX('Hoja de Trabajo para listado'!$AB$155:$BA$1048576,MATCH($A268,'Hoja de Trabajo para listado'!$AB$155:$AB$1048576,0),MATCH((CUADRO!K$5&amp;$E268),'Hoja de Trabajo para listado'!$AB$151:$BA$151,0)),0)+IFERROR(INDEX('Hoja de Trabajo para listado'!$BC$155:$CB$1048576,MATCH($A268,'Hoja de Trabajo para listado'!$BC$155:$BC$1048576,0),MATCH((CUADRO!K$5&amp;$E268),'Hoja de Trabajo para listado'!$BC$151:$CB$151,0)),0)+IFERROR(INDEX('Hoja de Trabajo para listado'!$DE$153:$DG$274,MATCH($A268,'Hoja de Trabajo para listado'!$DE$153:$DE$1048576,0),MATCH((CUADRO!K$5&amp;$E268),'Hoja de Trabajo para listado'!$DE$151:$DG$151,0)),0)+IFERROR(INDEX('Hoja de Trabajo para listado'!$CD$155:$DC$1048576,MATCH($A268,'Hoja de Trabajo para listado'!$CD$155:$CD$1048576,0),MATCH((CUADRO!K$5&amp;$E268),'Hoja de Trabajo para listado'!$CD$151:$DC$151,0)),0)</f>
        <v>0</v>
      </c>
      <c r="L268" s="243">
        <f ca="1">+IFERROR(INDEX('Hoja de Trabajo para listado'!$A$155:$Z$1048576,MATCH($A268,'Hoja de Trabajo para listado'!$A$155:$A$1048576,0),MATCH((CUADRO!L$5&amp;$E268),'Hoja de Trabajo para listado'!$A$151:$Z$151,0)),0)+IFERROR(INDEX('Hoja de Trabajo para listado'!$AB$155:$BA$1048576,MATCH($A268,'Hoja de Trabajo para listado'!$AB$155:$AB$1048576,0),MATCH((CUADRO!L$5&amp;$E268),'Hoja de Trabajo para listado'!$AB$151:$BA$151,0)),0)+IFERROR(INDEX('Hoja de Trabajo para listado'!$BC$155:$CB$1048576,MATCH($A268,'Hoja de Trabajo para listado'!$BC$155:$BC$1048576,0),MATCH((CUADRO!L$5&amp;$E268),'Hoja de Trabajo para listado'!$BC$151:$CB$151,0)),0)+IFERROR(INDEX('Hoja de Trabajo para listado'!$DE$153:$DG$274,MATCH($A268,'Hoja de Trabajo para listado'!$DE$153:$DE$1048576,0),MATCH((CUADRO!L$5&amp;$E268),'Hoja de Trabajo para listado'!$DE$151:$DG$151,0)),0)+IFERROR(INDEX('Hoja de Trabajo para listado'!$CD$155:$DC$1048576,MATCH($A268,'Hoja de Trabajo para listado'!$CD$155:$CD$1048576,0),MATCH((CUADRO!L$5&amp;$E268),'Hoja de Trabajo para listado'!$CD$151:$DC$151,0)),0)</f>
        <v>0</v>
      </c>
      <c r="M268" s="243">
        <f ca="1">+IFERROR(INDEX('Hoja de Trabajo para listado'!$A$155:$Z$1048576,MATCH($A268,'Hoja de Trabajo para listado'!$A$155:$A$1048576,0),MATCH((CUADRO!M$5&amp;$E268),'Hoja de Trabajo para listado'!$A$151:$Z$151,0)),0)+IFERROR(INDEX('Hoja de Trabajo para listado'!$AB$155:$BA$1048576,MATCH($A268,'Hoja de Trabajo para listado'!$AB$155:$AB$1048576,0),MATCH((CUADRO!M$5&amp;$E268),'Hoja de Trabajo para listado'!$AB$151:$BA$151,0)),0)+IFERROR(INDEX('Hoja de Trabajo para listado'!$BC$155:$CB$1048576,MATCH($A268,'Hoja de Trabajo para listado'!$BC$155:$BC$1048576,0),MATCH((CUADRO!M$5&amp;$E268),'Hoja de Trabajo para listado'!$BC$151:$CB$151,0)),0)+IFERROR(INDEX('Hoja de Trabajo para listado'!$DE$153:$DG$274,MATCH($A268,'Hoja de Trabajo para listado'!$DE$153:$DE$1048576,0),MATCH((CUADRO!M$5&amp;$E268),'Hoja de Trabajo para listado'!$DE$151:$DG$151,0)),0)+IFERROR(INDEX('Hoja de Trabajo para listado'!$CD$155:$DC$1048576,MATCH($A268,'Hoja de Trabajo para listado'!$CD$155:$CD$1048576,0),MATCH((CUADRO!M$5&amp;$E268),'Hoja de Trabajo para listado'!$CD$151:$DC$151,0)),0)</f>
        <v>0</v>
      </c>
      <c r="N268" s="243">
        <f ca="1">+IFERROR(INDEX('Hoja de Trabajo para listado'!$A$155:$Z$1048576,MATCH($A268,'Hoja de Trabajo para listado'!$A$155:$A$1048576,0),MATCH((CUADRO!N$5&amp;$E268),'Hoja de Trabajo para listado'!$A$151:$Z$151,0)),0)+IFERROR(INDEX('Hoja de Trabajo para listado'!$AB$155:$BA$1048576,MATCH($A268,'Hoja de Trabajo para listado'!$AB$155:$AB$1048576,0),MATCH((CUADRO!N$5&amp;$E268),'Hoja de Trabajo para listado'!$AB$151:$BA$151,0)),0)+IFERROR(INDEX('Hoja de Trabajo para listado'!$BC$155:$CB$1048576,MATCH($A268,'Hoja de Trabajo para listado'!$BC$155:$BC$1048576,0),MATCH((CUADRO!N$5&amp;$E268),'Hoja de Trabajo para listado'!$BC$151:$CB$151,0)),0)+IFERROR(INDEX('Hoja de Trabajo para listado'!$DE$153:$DG$274,MATCH($A268,'Hoja de Trabajo para listado'!$DE$153:$DE$1048576,0),MATCH((CUADRO!N$5&amp;$E268),'Hoja de Trabajo para listado'!$DE$151:$DG$151,0)),0)+IFERROR(INDEX('Hoja de Trabajo para listado'!$CD$155:$DC$1048576,MATCH($A268,'Hoja de Trabajo para listado'!$CD$155:$CD$1048576,0),MATCH((CUADRO!N$5&amp;$E268),'Hoja de Trabajo para listado'!$CD$151:$DC$151,0)),0)</f>
        <v>0</v>
      </c>
      <c r="O268" s="243">
        <f ca="1">+IFERROR(INDEX('Hoja de Trabajo para listado'!$A$155:$Z$1048576,MATCH($A268,'Hoja de Trabajo para listado'!$A$155:$A$1048576,0),MATCH((CUADRO!O$5&amp;$E268),'Hoja de Trabajo para listado'!$A$151:$Z$151,0)),0)+IFERROR(INDEX('Hoja de Trabajo para listado'!$AB$155:$BA$1048576,MATCH($A268,'Hoja de Trabajo para listado'!$AB$155:$AB$1048576,0),MATCH((CUADRO!O$5&amp;$E268),'Hoja de Trabajo para listado'!$AB$151:$BA$151,0)),0)+IFERROR(INDEX('Hoja de Trabajo para listado'!$BC$155:$CB$1048576,MATCH($A268,'Hoja de Trabajo para listado'!$BC$155:$BC$1048576,0),MATCH((CUADRO!O$5&amp;$E268),'Hoja de Trabajo para listado'!$BC$151:$CB$151,0)),0)+IFERROR(INDEX('Hoja de Trabajo para listado'!$DE$153:$DG$274,MATCH($A268,'Hoja de Trabajo para listado'!$DE$153:$DE$1048576,0),MATCH((CUADRO!O$5&amp;$E268),'Hoja de Trabajo para listado'!$DE$151:$DG$151,0)),0)+IFERROR(INDEX('Hoja de Trabajo para listado'!$CD$155:$DC$1048576,MATCH($A268,'Hoja de Trabajo para listado'!$CD$155:$CD$1048576,0),MATCH((CUADRO!O$5&amp;$E268),'Hoja de Trabajo para listado'!$CD$151:$DC$151,0)),0)</f>
        <v>0</v>
      </c>
      <c r="P268" s="243">
        <f ca="1">+IFERROR(INDEX('Hoja de Trabajo para listado'!$A$155:$Z$1048576,MATCH($A268,'Hoja de Trabajo para listado'!$A$155:$A$1048576,0),MATCH((CUADRO!P$5&amp;$E268),'Hoja de Trabajo para listado'!$A$151:$Z$151,0)),0)+IFERROR(INDEX('Hoja de Trabajo para listado'!$AB$155:$BA$1048576,MATCH($A268,'Hoja de Trabajo para listado'!$AB$155:$AB$1048576,0),MATCH((CUADRO!P$5&amp;$E268),'Hoja de Trabajo para listado'!$AB$151:$BA$151,0)),0)+IFERROR(INDEX('Hoja de Trabajo para listado'!$BC$155:$CB$1048576,MATCH($A268,'Hoja de Trabajo para listado'!$BC$155:$BC$1048576,0),MATCH((CUADRO!P$5&amp;$E268),'Hoja de Trabajo para listado'!$BC$151:$CB$151,0)),0)+IFERROR(INDEX('Hoja de Trabajo para listado'!$DE$153:$DG$274,MATCH($A268,'Hoja de Trabajo para listado'!$DE$153:$DE$1048576,0),MATCH((CUADRO!P$5&amp;$E268),'Hoja de Trabajo para listado'!$DE$151:$DG$151,0)),0)+IFERROR(INDEX('Hoja de Trabajo para listado'!$CD$155:$DC$1048576,MATCH($A268,'Hoja de Trabajo para listado'!$CD$155:$CD$1048576,0),MATCH((CUADRO!P$5&amp;$E268),'Hoja de Trabajo para listado'!$CD$151:$DC$151,0)),0)</f>
        <v>0</v>
      </c>
      <c r="Q268" s="243">
        <f ca="1">+IFERROR(INDEX('Hoja de Trabajo para listado'!$A$155:$Z$1048576,MATCH($A268,'Hoja de Trabajo para listado'!$A$155:$A$1048576,0),MATCH((CUADRO!Q$5&amp;$E268),'Hoja de Trabajo para listado'!$A$151:$Z$151,0)),0)+IFERROR(INDEX('Hoja de Trabajo para listado'!$AB$155:$BA$1048576,MATCH($A268,'Hoja de Trabajo para listado'!$AB$155:$AB$1048576,0),MATCH((CUADRO!Q$5&amp;$E268),'Hoja de Trabajo para listado'!$AB$151:$BA$151,0)),0)+IFERROR(INDEX('Hoja de Trabajo para listado'!$BC$155:$CB$1048576,MATCH($A268,'Hoja de Trabajo para listado'!$BC$155:$BC$1048576,0),MATCH((CUADRO!Q$5&amp;$E268),'Hoja de Trabajo para listado'!$BC$151:$CB$151,0)),0)+IFERROR(INDEX('Hoja de Trabajo para listado'!$DE$153:$DG$274,MATCH($A268,'Hoja de Trabajo para listado'!$DE$153:$DE$1048576,0),MATCH((CUADRO!Q$5&amp;$E268),'Hoja de Trabajo para listado'!$DE$151:$DG$151,0)),0)+IFERROR(INDEX('Hoja de Trabajo para listado'!$CD$155:$DC$1048576,MATCH($A268,'Hoja de Trabajo para listado'!$CD$155:$CD$1048576,0),MATCH((CUADRO!Q$5&amp;$E268),'Hoja de Trabajo para listado'!$CD$151:$DC$151,0)),0)</f>
        <v>0</v>
      </c>
      <c r="R268" s="243">
        <f t="shared" ca="1" si="11"/>
        <v>0</v>
      </c>
      <c r="S268" s="263"/>
      <c r="T268" s="243">
        <f ca="1">+T269</f>
        <v>4065868.9599999995</v>
      </c>
      <c r="U268" s="242">
        <f t="shared" si="12"/>
        <v>1</v>
      </c>
      <c r="V268" s="333" t="str">
        <f>+VLOOKUP(A268,bd_lista!$A$3:$E$590,5,FALSE)</f>
        <v>Instituciones Descentralizadas</v>
      </c>
      <c r="W268" s="391" t="str">
        <f>+V268</f>
        <v>Instituciones Descentralizadas</v>
      </c>
      <c r="X268" s="242">
        <f>+VLOOKUP(A268,[4]Sheet1!$A$13:$D$744,4,FALSE)</f>
        <v>85</v>
      </c>
      <c r="Y268" s="242" t="e">
        <f>+VLOOKUP(X268,bd_lista!$A$3:$C$590,3,FALSE)</f>
        <v>#N/A</v>
      </c>
      <c r="Z268" s="294">
        <f>+X268</f>
        <v>85</v>
      </c>
      <c r="AA268" s="319" t="e">
        <f>+Y268</f>
        <v>#N/A</v>
      </c>
    </row>
    <row r="269" spans="1:27" customFormat="1" ht="15" hidden="1" customHeight="1">
      <c r="A269" s="32">
        <v>376</v>
      </c>
      <c r="B269" s="388"/>
      <c r="C269" s="333" t="str">
        <f>+VLOOKUP(A269,bd_lista!$A$3:$C$590,3,FALSE)</f>
        <v>Agencia Boliviana de Energía Nuclear</v>
      </c>
      <c r="D269" s="390"/>
      <c r="E269" s="333" t="s">
        <v>1305</v>
      </c>
      <c r="F269" s="245">
        <f ca="1">+IFERROR(INDEX('Hoja de Trabajo para listado'!$A$155:$Z$1048576,MATCH($A269,'Hoja de Trabajo para listado'!$A$155:$A$1048576,0),MATCH((CUADRO!F$5&amp;$E269),'Hoja de Trabajo para listado'!$A$151:$Z$151,0)),0)+IFERROR(INDEX('Hoja de Trabajo para listado'!$AB$155:$BA$1048576,MATCH($A269,'Hoja de Trabajo para listado'!$AB$155:$AB$1048576,0),MATCH((CUADRO!F$5&amp;$E269),'Hoja de Trabajo para listado'!$AB$151:$BA$151,0)),0)+IFERROR(INDEX('Hoja de Trabajo para listado'!$BC$155:$CB$1048576,MATCH($A269,'Hoja de Trabajo para listado'!$BC$155:$BC$1048576,0),MATCH((CUADRO!F$5&amp;$E269),'Hoja de Trabajo para listado'!$BC$151:$CB$151,0)),0)+IFERROR(INDEX('Hoja de Trabajo para listado'!$DE$153:$DG$274,MATCH($A269,'Hoja de Trabajo para listado'!$DE$153:$DE$1048576,0),MATCH((CUADRO!F$5&amp;$E269),'Hoja de Trabajo para listado'!$DE$151:$DG$151,0)),0)+IFERROR(INDEX('Hoja de Trabajo para listado'!$CD$155:$DC$1048576,MATCH($A269,'Hoja de Trabajo para listado'!$CD$155:$CD$1048576,0),MATCH((CUADRO!F$5&amp;$E269),'Hoja de Trabajo para listado'!$CD$151:$DC$151,0)),0)</f>
        <v>0</v>
      </c>
      <c r="G269" s="245">
        <f ca="1">+IFERROR(INDEX('Hoja de Trabajo para listado'!$A$155:$Z$1048576,MATCH($A269,'Hoja de Trabajo para listado'!$A$155:$A$1048576,0),MATCH((CUADRO!G$5&amp;$E269),'Hoja de Trabajo para listado'!$A$151:$Z$151,0)),0)+IFERROR(INDEX('Hoja de Trabajo para listado'!$AB$155:$BA$1048576,MATCH($A269,'Hoja de Trabajo para listado'!$AB$155:$AB$1048576,0),MATCH((CUADRO!G$5&amp;$E269),'Hoja de Trabajo para listado'!$AB$151:$BA$151,0)),0)+IFERROR(INDEX('Hoja de Trabajo para listado'!$BC$155:$CB$1048576,MATCH($A269,'Hoja de Trabajo para listado'!$BC$155:$BC$1048576,0),MATCH((CUADRO!G$5&amp;$E269),'Hoja de Trabajo para listado'!$BC$151:$CB$151,0)),0)+IFERROR(INDEX('Hoja de Trabajo para listado'!$DE$153:$DG$274,MATCH($A269,'Hoja de Trabajo para listado'!$DE$153:$DE$1048576,0),MATCH((CUADRO!G$5&amp;$E269),'Hoja de Trabajo para listado'!$DE$151:$DG$151,0)),0)+IFERROR(INDEX('Hoja de Trabajo para listado'!$CD$155:$DC$1048576,MATCH($A269,'Hoja de Trabajo para listado'!$CD$155:$CD$1048576,0),MATCH((CUADRO!G$5&amp;$E269),'Hoja de Trabajo para listado'!$CD$151:$DC$151,0)),0)</f>
        <v>0</v>
      </c>
      <c r="H269" s="245">
        <f ca="1">+IFERROR(INDEX('Hoja de Trabajo para listado'!$A$155:$Z$1048576,MATCH($A269,'Hoja de Trabajo para listado'!$A$155:$A$1048576,0),MATCH((CUADRO!H$5&amp;$E269),'Hoja de Trabajo para listado'!$A$151:$Z$151,0)),0)+IFERROR(INDEX('Hoja de Trabajo para listado'!$AB$155:$BA$1048576,MATCH($A269,'Hoja de Trabajo para listado'!$AB$155:$AB$1048576,0),MATCH((CUADRO!H$5&amp;$E269),'Hoja de Trabajo para listado'!$AB$151:$BA$151,0)),0)+IFERROR(INDEX('Hoja de Trabajo para listado'!$BC$155:$CB$1048576,MATCH($A269,'Hoja de Trabajo para listado'!$BC$155:$BC$1048576,0),MATCH((CUADRO!H$5&amp;$E269),'Hoja de Trabajo para listado'!$BC$151:$CB$151,0)),0)+IFERROR(INDEX('Hoja de Trabajo para listado'!$DE$153:$DG$274,MATCH($A269,'Hoja de Trabajo para listado'!$DE$153:$DE$1048576,0),MATCH((CUADRO!H$5&amp;$E269),'Hoja de Trabajo para listado'!$DE$151:$DG$151,0)),0)+IFERROR(INDEX('Hoja de Trabajo para listado'!$CD$155:$DC$1048576,MATCH($A269,'Hoja de Trabajo para listado'!$CD$155:$CD$1048576,0),MATCH((CUADRO!H$5&amp;$E269),'Hoja de Trabajo para listado'!$CD$151:$DC$151,0)),0)</f>
        <v>0</v>
      </c>
      <c r="I269" s="245">
        <f ca="1">+IFERROR(INDEX('Hoja de Trabajo para listado'!$A$155:$Z$1048576,MATCH($A269,'Hoja de Trabajo para listado'!$A$155:$A$1048576,0),MATCH((CUADRO!I$5&amp;$E269),'Hoja de Trabajo para listado'!$A$151:$Z$151,0)),0)+IFERROR(INDEX('Hoja de Trabajo para listado'!$AB$155:$BA$1048576,MATCH($A269,'Hoja de Trabajo para listado'!$AB$155:$AB$1048576,0),MATCH((CUADRO!I$5&amp;$E269),'Hoja de Trabajo para listado'!$AB$151:$BA$151,0)),0)+IFERROR(INDEX('Hoja de Trabajo para listado'!$BC$155:$CB$1048576,MATCH($A269,'Hoja de Trabajo para listado'!$BC$155:$BC$1048576,0),MATCH((CUADRO!I$5&amp;$E269),'Hoja de Trabajo para listado'!$BC$151:$CB$151,0)),0)+IFERROR(INDEX('Hoja de Trabajo para listado'!$DE$153:$DG$274,MATCH($A269,'Hoja de Trabajo para listado'!$DE$153:$DE$1048576,0),MATCH((CUADRO!I$5&amp;$E269),'Hoja de Trabajo para listado'!$DE$151:$DG$151,0)),0)+IFERROR(INDEX('Hoja de Trabajo para listado'!$CD$155:$DC$1048576,MATCH($A269,'Hoja de Trabajo para listado'!$CD$155:$CD$1048576,0),MATCH((CUADRO!I$5&amp;$E269),'Hoja de Trabajo para listado'!$CD$151:$DC$151,0)),0)</f>
        <v>4065868.9599999995</v>
      </c>
      <c r="J269" s="245">
        <f ca="1">+IFERROR(INDEX('Hoja de Trabajo para listado'!$A$155:$Z$1048576,MATCH($A269,'Hoja de Trabajo para listado'!$A$155:$A$1048576,0),MATCH((CUADRO!J$5&amp;$E269),'Hoja de Trabajo para listado'!$A$151:$Z$151,0)),0)+IFERROR(INDEX('Hoja de Trabajo para listado'!$AB$155:$BA$1048576,MATCH($A269,'Hoja de Trabajo para listado'!$AB$155:$AB$1048576,0),MATCH((CUADRO!J$5&amp;$E269),'Hoja de Trabajo para listado'!$AB$151:$BA$151,0)),0)+IFERROR(INDEX('Hoja de Trabajo para listado'!$BC$155:$CB$1048576,MATCH($A269,'Hoja de Trabajo para listado'!$BC$155:$BC$1048576,0),MATCH((CUADRO!J$5&amp;$E269),'Hoja de Trabajo para listado'!$BC$151:$CB$151,0)),0)+IFERROR(INDEX('Hoja de Trabajo para listado'!$DE$153:$DG$274,MATCH($A269,'Hoja de Trabajo para listado'!$DE$153:$DE$1048576,0),MATCH((CUADRO!J$5&amp;$E269),'Hoja de Trabajo para listado'!$DE$151:$DG$151,0)),0)+IFERROR(INDEX('Hoja de Trabajo para listado'!$CD$155:$DC$1048576,MATCH($A269,'Hoja de Trabajo para listado'!$CD$155:$CD$1048576,0),MATCH((CUADRO!J$5&amp;$E269),'Hoja de Trabajo para listado'!$CD$151:$DC$151,0)),0)</f>
        <v>0</v>
      </c>
      <c r="K269" s="245">
        <f ca="1">+IFERROR(INDEX('Hoja de Trabajo para listado'!$A$155:$Z$1048576,MATCH($A269,'Hoja de Trabajo para listado'!$A$155:$A$1048576,0),MATCH((CUADRO!K$5&amp;$E269),'Hoja de Trabajo para listado'!$A$151:$Z$151,0)),0)+IFERROR(INDEX('Hoja de Trabajo para listado'!$AB$155:$BA$1048576,MATCH($A269,'Hoja de Trabajo para listado'!$AB$155:$AB$1048576,0),MATCH((CUADRO!K$5&amp;$E269),'Hoja de Trabajo para listado'!$AB$151:$BA$151,0)),0)+IFERROR(INDEX('Hoja de Trabajo para listado'!$BC$155:$CB$1048576,MATCH($A269,'Hoja de Trabajo para listado'!$BC$155:$BC$1048576,0),MATCH((CUADRO!K$5&amp;$E269),'Hoja de Trabajo para listado'!$BC$151:$CB$151,0)),0)+IFERROR(INDEX('Hoja de Trabajo para listado'!$DE$153:$DG$274,MATCH($A269,'Hoja de Trabajo para listado'!$DE$153:$DE$1048576,0),MATCH((CUADRO!K$5&amp;$E269),'Hoja de Trabajo para listado'!$DE$151:$DG$151,0)),0)+IFERROR(INDEX('Hoja de Trabajo para listado'!$CD$155:$DC$1048576,MATCH($A269,'Hoja de Trabajo para listado'!$CD$155:$CD$1048576,0),MATCH((CUADRO!K$5&amp;$E269),'Hoja de Trabajo para listado'!$CD$151:$DC$151,0)),0)</f>
        <v>0</v>
      </c>
      <c r="L269" s="245">
        <f ca="1">+IFERROR(INDEX('Hoja de Trabajo para listado'!$A$155:$Z$1048576,MATCH($A269,'Hoja de Trabajo para listado'!$A$155:$A$1048576,0),MATCH((CUADRO!L$5&amp;$E269),'Hoja de Trabajo para listado'!$A$151:$Z$151,0)),0)+IFERROR(INDEX('Hoja de Trabajo para listado'!$AB$155:$BA$1048576,MATCH($A269,'Hoja de Trabajo para listado'!$AB$155:$AB$1048576,0),MATCH((CUADRO!L$5&amp;$E269),'Hoja de Trabajo para listado'!$AB$151:$BA$151,0)),0)+IFERROR(INDEX('Hoja de Trabajo para listado'!$BC$155:$CB$1048576,MATCH($A269,'Hoja de Trabajo para listado'!$BC$155:$BC$1048576,0),MATCH((CUADRO!L$5&amp;$E269),'Hoja de Trabajo para listado'!$BC$151:$CB$151,0)),0)+IFERROR(INDEX('Hoja de Trabajo para listado'!$DE$153:$DG$274,MATCH($A269,'Hoja de Trabajo para listado'!$DE$153:$DE$1048576,0),MATCH((CUADRO!L$5&amp;$E269),'Hoja de Trabajo para listado'!$DE$151:$DG$151,0)),0)+IFERROR(INDEX('Hoja de Trabajo para listado'!$CD$155:$DC$1048576,MATCH($A269,'Hoja de Trabajo para listado'!$CD$155:$CD$1048576,0),MATCH((CUADRO!L$5&amp;$E269),'Hoja de Trabajo para listado'!$CD$151:$DC$151,0)),0)</f>
        <v>0</v>
      </c>
      <c r="M269" s="245">
        <f ca="1">+IFERROR(INDEX('Hoja de Trabajo para listado'!$A$155:$Z$1048576,MATCH($A269,'Hoja de Trabajo para listado'!$A$155:$A$1048576,0),MATCH((CUADRO!M$5&amp;$E269),'Hoja de Trabajo para listado'!$A$151:$Z$151,0)),0)+IFERROR(INDEX('Hoja de Trabajo para listado'!$AB$155:$BA$1048576,MATCH($A269,'Hoja de Trabajo para listado'!$AB$155:$AB$1048576,0),MATCH((CUADRO!M$5&amp;$E269),'Hoja de Trabajo para listado'!$AB$151:$BA$151,0)),0)+IFERROR(INDEX('Hoja de Trabajo para listado'!$BC$155:$CB$1048576,MATCH($A269,'Hoja de Trabajo para listado'!$BC$155:$BC$1048576,0),MATCH((CUADRO!M$5&amp;$E269),'Hoja de Trabajo para listado'!$BC$151:$CB$151,0)),0)+IFERROR(INDEX('Hoja de Trabajo para listado'!$DE$153:$DG$274,MATCH($A269,'Hoja de Trabajo para listado'!$DE$153:$DE$1048576,0),MATCH((CUADRO!M$5&amp;$E269),'Hoja de Trabajo para listado'!$DE$151:$DG$151,0)),0)+IFERROR(INDEX('Hoja de Trabajo para listado'!$CD$155:$DC$1048576,MATCH($A269,'Hoja de Trabajo para listado'!$CD$155:$CD$1048576,0),MATCH((CUADRO!M$5&amp;$E269),'Hoja de Trabajo para listado'!$CD$151:$DC$151,0)),0)</f>
        <v>0</v>
      </c>
      <c r="N269" s="245">
        <f ca="1">+IFERROR(INDEX('Hoja de Trabajo para listado'!$A$155:$Z$1048576,MATCH($A269,'Hoja de Trabajo para listado'!$A$155:$A$1048576,0),MATCH((CUADRO!N$5&amp;$E269),'Hoja de Trabajo para listado'!$A$151:$Z$151,0)),0)+IFERROR(INDEX('Hoja de Trabajo para listado'!$AB$155:$BA$1048576,MATCH($A269,'Hoja de Trabajo para listado'!$AB$155:$AB$1048576,0),MATCH((CUADRO!N$5&amp;$E269),'Hoja de Trabajo para listado'!$AB$151:$BA$151,0)),0)+IFERROR(INDEX('Hoja de Trabajo para listado'!$BC$155:$CB$1048576,MATCH($A269,'Hoja de Trabajo para listado'!$BC$155:$BC$1048576,0),MATCH((CUADRO!N$5&amp;$E269),'Hoja de Trabajo para listado'!$BC$151:$CB$151,0)),0)+IFERROR(INDEX('Hoja de Trabajo para listado'!$DE$153:$DG$274,MATCH($A269,'Hoja de Trabajo para listado'!$DE$153:$DE$1048576,0),MATCH((CUADRO!N$5&amp;$E269),'Hoja de Trabajo para listado'!$DE$151:$DG$151,0)),0)+IFERROR(INDEX('Hoja de Trabajo para listado'!$CD$155:$DC$1048576,MATCH($A269,'Hoja de Trabajo para listado'!$CD$155:$CD$1048576,0),MATCH((CUADRO!N$5&amp;$E269),'Hoja de Trabajo para listado'!$CD$151:$DC$151,0)),0)</f>
        <v>0</v>
      </c>
      <c r="O269" s="245">
        <f ca="1">+IFERROR(INDEX('Hoja de Trabajo para listado'!$A$155:$Z$1048576,MATCH($A269,'Hoja de Trabajo para listado'!$A$155:$A$1048576,0),MATCH((CUADRO!O$5&amp;$E269),'Hoja de Trabajo para listado'!$A$151:$Z$151,0)),0)+IFERROR(INDEX('Hoja de Trabajo para listado'!$AB$155:$BA$1048576,MATCH($A269,'Hoja de Trabajo para listado'!$AB$155:$AB$1048576,0),MATCH((CUADRO!O$5&amp;$E269),'Hoja de Trabajo para listado'!$AB$151:$BA$151,0)),0)+IFERROR(INDEX('Hoja de Trabajo para listado'!$BC$155:$CB$1048576,MATCH($A269,'Hoja de Trabajo para listado'!$BC$155:$BC$1048576,0),MATCH((CUADRO!O$5&amp;$E269),'Hoja de Trabajo para listado'!$BC$151:$CB$151,0)),0)+IFERROR(INDEX('Hoja de Trabajo para listado'!$DE$153:$DG$274,MATCH($A269,'Hoja de Trabajo para listado'!$DE$153:$DE$1048576,0),MATCH((CUADRO!O$5&amp;$E269),'Hoja de Trabajo para listado'!$DE$151:$DG$151,0)),0)+IFERROR(INDEX('Hoja de Trabajo para listado'!$CD$155:$DC$1048576,MATCH($A269,'Hoja de Trabajo para listado'!$CD$155:$CD$1048576,0),MATCH((CUADRO!O$5&amp;$E269),'Hoja de Trabajo para listado'!$CD$151:$DC$151,0)),0)</f>
        <v>0</v>
      </c>
      <c r="P269" s="245">
        <f ca="1">+IFERROR(INDEX('Hoja de Trabajo para listado'!$A$155:$Z$1048576,MATCH($A269,'Hoja de Trabajo para listado'!$A$155:$A$1048576,0),MATCH((CUADRO!P$5&amp;$E269),'Hoja de Trabajo para listado'!$A$151:$Z$151,0)),0)+IFERROR(INDEX('Hoja de Trabajo para listado'!$AB$155:$BA$1048576,MATCH($A269,'Hoja de Trabajo para listado'!$AB$155:$AB$1048576,0),MATCH((CUADRO!P$5&amp;$E269),'Hoja de Trabajo para listado'!$AB$151:$BA$151,0)),0)+IFERROR(INDEX('Hoja de Trabajo para listado'!$BC$155:$CB$1048576,MATCH($A269,'Hoja de Trabajo para listado'!$BC$155:$BC$1048576,0),MATCH((CUADRO!P$5&amp;$E269),'Hoja de Trabajo para listado'!$BC$151:$CB$151,0)),0)+IFERROR(INDEX('Hoja de Trabajo para listado'!$DE$153:$DG$274,MATCH($A269,'Hoja de Trabajo para listado'!$DE$153:$DE$1048576,0),MATCH((CUADRO!P$5&amp;$E269),'Hoja de Trabajo para listado'!$DE$151:$DG$151,0)),0)+IFERROR(INDEX('Hoja de Trabajo para listado'!$CD$155:$DC$1048576,MATCH($A269,'Hoja de Trabajo para listado'!$CD$155:$CD$1048576,0),MATCH((CUADRO!P$5&amp;$E269),'Hoja de Trabajo para listado'!$CD$151:$DC$151,0)),0)</f>
        <v>0</v>
      </c>
      <c r="Q269" s="245">
        <f ca="1">+IFERROR(INDEX('Hoja de Trabajo para listado'!$A$155:$Z$1048576,MATCH($A269,'Hoja de Trabajo para listado'!$A$155:$A$1048576,0),MATCH((CUADRO!Q$5&amp;$E269),'Hoja de Trabajo para listado'!$A$151:$Z$151,0)),0)+IFERROR(INDEX('Hoja de Trabajo para listado'!$AB$155:$BA$1048576,MATCH($A269,'Hoja de Trabajo para listado'!$AB$155:$AB$1048576,0),MATCH((CUADRO!Q$5&amp;$E269),'Hoja de Trabajo para listado'!$AB$151:$BA$151,0)),0)+IFERROR(INDEX('Hoja de Trabajo para listado'!$BC$155:$CB$1048576,MATCH($A269,'Hoja de Trabajo para listado'!$BC$155:$BC$1048576,0),MATCH((CUADRO!Q$5&amp;$E269),'Hoja de Trabajo para listado'!$BC$151:$CB$151,0)),0)+IFERROR(INDEX('Hoja de Trabajo para listado'!$DE$153:$DG$274,MATCH($A269,'Hoja de Trabajo para listado'!$DE$153:$DE$1048576,0),MATCH((CUADRO!Q$5&amp;$E269),'Hoja de Trabajo para listado'!$DE$151:$DG$151,0)),0)+IFERROR(INDEX('Hoja de Trabajo para listado'!$CD$155:$DC$1048576,MATCH($A269,'Hoja de Trabajo para listado'!$CD$155:$CD$1048576,0),MATCH((CUADRO!Q$5&amp;$E269),'Hoja de Trabajo para listado'!$CD$151:$DC$151,0)),0)</f>
        <v>0</v>
      </c>
      <c r="R269" s="245">
        <f t="shared" ca="1" si="11"/>
        <v>4065868.9599999995</v>
      </c>
      <c r="S269" s="262">
        <f ca="1">+R268+R269</f>
        <v>4065868.9599999995</v>
      </c>
      <c r="T269" s="245">
        <f ca="1">+S269</f>
        <v>4065868.9599999995</v>
      </c>
      <c r="U269" s="244">
        <f t="shared" si="12"/>
        <v>2</v>
      </c>
      <c r="V269" s="333" t="str">
        <f>+VLOOKUP(A269,bd_lista!$A$3:$E$590,5,FALSE)</f>
        <v>Instituciones Descentralizadas</v>
      </c>
      <c r="W269" s="392"/>
      <c r="X269" s="242">
        <f>+VLOOKUP(A269,[4]Sheet1!$A$13:$D$744,4,FALSE)</f>
        <v>85</v>
      </c>
      <c r="Y269" s="242" t="e">
        <f>+VLOOKUP(X269,bd_lista!$A$3:$C$590,3,FALSE)</f>
        <v>#N/A</v>
      </c>
      <c r="Z269" s="292"/>
      <c r="AA269" s="321"/>
    </row>
    <row r="270" spans="1:27" customFormat="1" ht="15" customHeight="1">
      <c r="A270" s="32">
        <v>378</v>
      </c>
      <c r="B270" s="387">
        <f>+A270</f>
        <v>378</v>
      </c>
      <c r="C270" s="247" t="str">
        <f>+VLOOKUP(A270,bd_lista!$A$3:$C$590,3,FALSE)</f>
        <v>Servicio Nacional Textil</v>
      </c>
      <c r="D270" s="389" t="str">
        <f>+C270</f>
        <v>Servicio Nacional Textil</v>
      </c>
      <c r="E270" s="247" t="s">
        <v>1304</v>
      </c>
      <c r="F270" s="243">
        <f ca="1">+IFERROR(INDEX('Hoja de Trabajo para listado'!$A$155:$Z$1048576,MATCH($A270,'Hoja de Trabajo para listado'!$A$155:$A$1048576,0),MATCH((CUADRO!F$5&amp;$E270),'Hoja de Trabajo para listado'!$A$151:$Z$151,0)),0)+IFERROR(INDEX('Hoja de Trabajo para listado'!$AB$155:$BA$1048576,MATCH($A270,'Hoja de Trabajo para listado'!$AB$155:$AB$1048576,0),MATCH((CUADRO!F$5&amp;$E270),'Hoja de Trabajo para listado'!$AB$151:$BA$151,0)),0)+IFERROR(INDEX('Hoja de Trabajo para listado'!$BC$155:$CB$1048576,MATCH($A270,'Hoja de Trabajo para listado'!$BC$155:$BC$1048576,0),MATCH((CUADRO!F$5&amp;$E270),'Hoja de Trabajo para listado'!$BC$151:$CB$151,0)),0)+IFERROR(INDEX('Hoja de Trabajo para listado'!$DE$153:$DG$274,MATCH($A270,'Hoja de Trabajo para listado'!$DE$153:$DE$1048576,0),MATCH((CUADRO!F$5&amp;$E270),'Hoja de Trabajo para listado'!$DE$151:$DG$151,0)),0)+IFERROR(INDEX('Hoja de Trabajo para listado'!$CD$155:$DC$1048576,MATCH($A270,'Hoja de Trabajo para listado'!$CD$155:$CD$1048576,0),MATCH((CUADRO!F$5&amp;$E270),'Hoja de Trabajo para listado'!$CD$151:$DC$151,0)),0)</f>
        <v>0</v>
      </c>
      <c r="G270" s="243">
        <f ca="1">+IFERROR(INDEX('Hoja de Trabajo para listado'!$A$155:$Z$1048576,MATCH($A270,'Hoja de Trabajo para listado'!$A$155:$A$1048576,0),MATCH((CUADRO!G$5&amp;$E270),'Hoja de Trabajo para listado'!$A$151:$Z$151,0)),0)+IFERROR(INDEX('Hoja de Trabajo para listado'!$AB$155:$BA$1048576,MATCH($A270,'Hoja de Trabajo para listado'!$AB$155:$AB$1048576,0),MATCH((CUADRO!G$5&amp;$E270),'Hoja de Trabajo para listado'!$AB$151:$BA$151,0)),0)+IFERROR(INDEX('Hoja de Trabajo para listado'!$BC$155:$CB$1048576,MATCH($A270,'Hoja de Trabajo para listado'!$BC$155:$BC$1048576,0),MATCH((CUADRO!G$5&amp;$E270),'Hoja de Trabajo para listado'!$BC$151:$CB$151,0)),0)+IFERROR(INDEX('Hoja de Trabajo para listado'!$DE$153:$DG$274,MATCH($A270,'Hoja de Trabajo para listado'!$DE$153:$DE$1048576,0),MATCH((CUADRO!G$5&amp;$E270),'Hoja de Trabajo para listado'!$DE$151:$DG$151,0)),0)+IFERROR(INDEX('Hoja de Trabajo para listado'!$CD$155:$DC$1048576,MATCH($A270,'Hoja de Trabajo para listado'!$CD$155:$CD$1048576,0),MATCH((CUADRO!G$5&amp;$E270),'Hoja de Trabajo para listado'!$CD$151:$DC$151,0)),0)</f>
        <v>0</v>
      </c>
      <c r="H270" s="243">
        <f ca="1">+IFERROR(INDEX('Hoja de Trabajo para listado'!$A$155:$Z$1048576,MATCH($A270,'Hoja de Trabajo para listado'!$A$155:$A$1048576,0),MATCH((CUADRO!H$5&amp;$E270),'Hoja de Trabajo para listado'!$A$151:$Z$151,0)),0)+IFERROR(INDEX('Hoja de Trabajo para listado'!$AB$155:$BA$1048576,MATCH($A270,'Hoja de Trabajo para listado'!$AB$155:$AB$1048576,0),MATCH((CUADRO!H$5&amp;$E270),'Hoja de Trabajo para listado'!$AB$151:$BA$151,0)),0)+IFERROR(INDEX('Hoja de Trabajo para listado'!$BC$155:$CB$1048576,MATCH($A270,'Hoja de Trabajo para listado'!$BC$155:$BC$1048576,0),MATCH((CUADRO!H$5&amp;$E270),'Hoja de Trabajo para listado'!$BC$151:$CB$151,0)),0)+IFERROR(INDEX('Hoja de Trabajo para listado'!$DE$153:$DG$274,MATCH($A270,'Hoja de Trabajo para listado'!$DE$153:$DE$1048576,0),MATCH((CUADRO!H$5&amp;$E270),'Hoja de Trabajo para listado'!$DE$151:$DG$151,0)),0)+IFERROR(INDEX('Hoja de Trabajo para listado'!$CD$155:$DC$1048576,MATCH($A270,'Hoja de Trabajo para listado'!$CD$155:$CD$1048576,0),MATCH((CUADRO!H$5&amp;$E270),'Hoja de Trabajo para listado'!$CD$151:$DC$151,0)),0)</f>
        <v>0</v>
      </c>
      <c r="I270" s="243">
        <f ca="1">+IFERROR(INDEX('Hoja de Trabajo para listado'!$A$155:$Z$1048576,MATCH($A270,'Hoja de Trabajo para listado'!$A$155:$A$1048576,0),MATCH((CUADRO!I$5&amp;$E270),'Hoja de Trabajo para listado'!$A$151:$Z$151,0)),0)+IFERROR(INDEX('Hoja de Trabajo para listado'!$AB$155:$BA$1048576,MATCH($A270,'Hoja de Trabajo para listado'!$AB$155:$AB$1048576,0),MATCH((CUADRO!I$5&amp;$E270),'Hoja de Trabajo para listado'!$AB$151:$BA$151,0)),0)+IFERROR(INDEX('Hoja de Trabajo para listado'!$BC$155:$CB$1048576,MATCH($A270,'Hoja de Trabajo para listado'!$BC$155:$BC$1048576,0),MATCH((CUADRO!I$5&amp;$E270),'Hoja de Trabajo para listado'!$BC$151:$CB$151,0)),0)+IFERROR(INDEX('Hoja de Trabajo para listado'!$DE$153:$DG$274,MATCH($A270,'Hoja de Trabajo para listado'!$DE$153:$DE$1048576,0),MATCH((CUADRO!I$5&amp;$E270),'Hoja de Trabajo para listado'!$DE$151:$DG$151,0)),0)+IFERROR(INDEX('Hoja de Trabajo para listado'!$CD$155:$DC$1048576,MATCH($A270,'Hoja de Trabajo para listado'!$CD$155:$CD$1048576,0),MATCH((CUADRO!I$5&amp;$E270),'Hoja de Trabajo para listado'!$CD$151:$DC$151,0)),0)</f>
        <v>0</v>
      </c>
      <c r="J270" s="243">
        <f ca="1">+IFERROR(INDEX('Hoja de Trabajo para listado'!$A$155:$Z$1048576,MATCH($A270,'Hoja de Trabajo para listado'!$A$155:$A$1048576,0),MATCH((CUADRO!J$5&amp;$E270),'Hoja de Trabajo para listado'!$A$151:$Z$151,0)),0)+IFERROR(INDEX('Hoja de Trabajo para listado'!$AB$155:$BA$1048576,MATCH($A270,'Hoja de Trabajo para listado'!$AB$155:$AB$1048576,0),MATCH((CUADRO!J$5&amp;$E270),'Hoja de Trabajo para listado'!$AB$151:$BA$151,0)),0)+IFERROR(INDEX('Hoja de Trabajo para listado'!$BC$155:$CB$1048576,MATCH($A270,'Hoja de Trabajo para listado'!$BC$155:$BC$1048576,0),MATCH((CUADRO!J$5&amp;$E270),'Hoja de Trabajo para listado'!$BC$151:$CB$151,0)),0)+IFERROR(INDEX('Hoja de Trabajo para listado'!$DE$153:$DG$274,MATCH($A270,'Hoja de Trabajo para listado'!$DE$153:$DE$1048576,0),MATCH((CUADRO!J$5&amp;$E270),'Hoja de Trabajo para listado'!$DE$151:$DG$151,0)),0)+IFERROR(INDEX('Hoja de Trabajo para listado'!$CD$155:$DC$1048576,MATCH($A270,'Hoja de Trabajo para listado'!$CD$155:$CD$1048576,0),MATCH((CUADRO!J$5&amp;$E270),'Hoja de Trabajo para listado'!$CD$151:$DC$151,0)),0)</f>
        <v>0</v>
      </c>
      <c r="K270" s="243">
        <f ca="1">+IFERROR(INDEX('Hoja de Trabajo para listado'!$A$155:$Z$1048576,MATCH($A270,'Hoja de Trabajo para listado'!$A$155:$A$1048576,0),MATCH((CUADRO!K$5&amp;$E270),'Hoja de Trabajo para listado'!$A$151:$Z$151,0)),0)+IFERROR(INDEX('Hoja de Trabajo para listado'!$AB$155:$BA$1048576,MATCH($A270,'Hoja de Trabajo para listado'!$AB$155:$AB$1048576,0),MATCH((CUADRO!K$5&amp;$E270),'Hoja de Trabajo para listado'!$AB$151:$BA$151,0)),0)+IFERROR(INDEX('Hoja de Trabajo para listado'!$BC$155:$CB$1048576,MATCH($A270,'Hoja de Trabajo para listado'!$BC$155:$BC$1048576,0),MATCH((CUADRO!K$5&amp;$E270),'Hoja de Trabajo para listado'!$BC$151:$CB$151,0)),0)+IFERROR(INDEX('Hoja de Trabajo para listado'!$DE$153:$DG$274,MATCH($A270,'Hoja de Trabajo para listado'!$DE$153:$DE$1048576,0),MATCH((CUADRO!K$5&amp;$E270),'Hoja de Trabajo para listado'!$DE$151:$DG$151,0)),0)+IFERROR(INDEX('Hoja de Trabajo para listado'!$CD$155:$DC$1048576,MATCH($A270,'Hoja de Trabajo para listado'!$CD$155:$CD$1048576,0),MATCH((CUADRO!K$5&amp;$E270),'Hoja de Trabajo para listado'!$CD$151:$DC$151,0)),0)</f>
        <v>0</v>
      </c>
      <c r="L270" s="243">
        <f ca="1">+IFERROR(INDEX('Hoja de Trabajo para listado'!$A$155:$Z$1048576,MATCH($A270,'Hoja de Trabajo para listado'!$A$155:$A$1048576,0),MATCH((CUADRO!L$5&amp;$E270),'Hoja de Trabajo para listado'!$A$151:$Z$151,0)),0)+IFERROR(INDEX('Hoja de Trabajo para listado'!$AB$155:$BA$1048576,MATCH($A270,'Hoja de Trabajo para listado'!$AB$155:$AB$1048576,0),MATCH((CUADRO!L$5&amp;$E270),'Hoja de Trabajo para listado'!$AB$151:$BA$151,0)),0)+IFERROR(INDEX('Hoja de Trabajo para listado'!$BC$155:$CB$1048576,MATCH($A270,'Hoja de Trabajo para listado'!$BC$155:$BC$1048576,0),MATCH((CUADRO!L$5&amp;$E270),'Hoja de Trabajo para listado'!$BC$151:$CB$151,0)),0)+IFERROR(INDEX('Hoja de Trabajo para listado'!$DE$153:$DG$274,MATCH($A270,'Hoja de Trabajo para listado'!$DE$153:$DE$1048576,0),MATCH((CUADRO!L$5&amp;$E270),'Hoja de Trabajo para listado'!$DE$151:$DG$151,0)),0)+IFERROR(INDEX('Hoja de Trabajo para listado'!$CD$155:$DC$1048576,MATCH($A270,'Hoja de Trabajo para listado'!$CD$155:$CD$1048576,0),MATCH((CUADRO!L$5&amp;$E270),'Hoja de Trabajo para listado'!$CD$151:$DC$151,0)),0)</f>
        <v>0</v>
      </c>
      <c r="M270" s="243">
        <f ca="1">+IFERROR(INDEX('Hoja de Trabajo para listado'!$A$155:$Z$1048576,MATCH($A270,'Hoja de Trabajo para listado'!$A$155:$A$1048576,0),MATCH((CUADRO!M$5&amp;$E270),'Hoja de Trabajo para listado'!$A$151:$Z$151,0)),0)+IFERROR(INDEX('Hoja de Trabajo para listado'!$AB$155:$BA$1048576,MATCH($A270,'Hoja de Trabajo para listado'!$AB$155:$AB$1048576,0),MATCH((CUADRO!M$5&amp;$E270),'Hoja de Trabajo para listado'!$AB$151:$BA$151,0)),0)+IFERROR(INDEX('Hoja de Trabajo para listado'!$BC$155:$CB$1048576,MATCH($A270,'Hoja de Trabajo para listado'!$BC$155:$BC$1048576,0),MATCH((CUADRO!M$5&amp;$E270),'Hoja de Trabajo para listado'!$BC$151:$CB$151,0)),0)+IFERROR(INDEX('Hoja de Trabajo para listado'!$DE$153:$DG$274,MATCH($A270,'Hoja de Trabajo para listado'!$DE$153:$DE$1048576,0),MATCH((CUADRO!M$5&amp;$E270),'Hoja de Trabajo para listado'!$DE$151:$DG$151,0)),0)+IFERROR(INDEX('Hoja de Trabajo para listado'!$CD$155:$DC$1048576,MATCH($A270,'Hoja de Trabajo para listado'!$CD$155:$CD$1048576,0),MATCH((CUADRO!M$5&amp;$E270),'Hoja de Trabajo para listado'!$CD$151:$DC$151,0)),0)</f>
        <v>0</v>
      </c>
      <c r="N270" s="243">
        <f ca="1">+IFERROR(INDEX('Hoja de Trabajo para listado'!$A$155:$Z$1048576,MATCH($A270,'Hoja de Trabajo para listado'!$A$155:$A$1048576,0),MATCH((CUADRO!N$5&amp;$E270),'Hoja de Trabajo para listado'!$A$151:$Z$151,0)),0)+IFERROR(INDEX('Hoja de Trabajo para listado'!$AB$155:$BA$1048576,MATCH($A270,'Hoja de Trabajo para listado'!$AB$155:$AB$1048576,0),MATCH((CUADRO!N$5&amp;$E270),'Hoja de Trabajo para listado'!$AB$151:$BA$151,0)),0)+IFERROR(INDEX('Hoja de Trabajo para listado'!$BC$155:$CB$1048576,MATCH($A270,'Hoja de Trabajo para listado'!$BC$155:$BC$1048576,0),MATCH((CUADRO!N$5&amp;$E270),'Hoja de Trabajo para listado'!$BC$151:$CB$151,0)),0)+IFERROR(INDEX('Hoja de Trabajo para listado'!$DE$153:$DG$274,MATCH($A270,'Hoja de Trabajo para listado'!$DE$153:$DE$1048576,0),MATCH((CUADRO!N$5&amp;$E270),'Hoja de Trabajo para listado'!$DE$151:$DG$151,0)),0)+IFERROR(INDEX('Hoja de Trabajo para listado'!$CD$155:$DC$1048576,MATCH($A270,'Hoja de Trabajo para listado'!$CD$155:$CD$1048576,0),MATCH((CUADRO!N$5&amp;$E270),'Hoja de Trabajo para listado'!$CD$151:$DC$151,0)),0)</f>
        <v>0</v>
      </c>
      <c r="O270" s="243">
        <f ca="1">+IFERROR(INDEX('Hoja de Trabajo para listado'!$A$155:$Z$1048576,MATCH($A270,'Hoja de Trabajo para listado'!$A$155:$A$1048576,0),MATCH((CUADRO!O$5&amp;$E270),'Hoja de Trabajo para listado'!$A$151:$Z$151,0)),0)+IFERROR(INDEX('Hoja de Trabajo para listado'!$AB$155:$BA$1048576,MATCH($A270,'Hoja de Trabajo para listado'!$AB$155:$AB$1048576,0),MATCH((CUADRO!O$5&amp;$E270),'Hoja de Trabajo para listado'!$AB$151:$BA$151,0)),0)+IFERROR(INDEX('Hoja de Trabajo para listado'!$BC$155:$CB$1048576,MATCH($A270,'Hoja de Trabajo para listado'!$BC$155:$BC$1048576,0),MATCH((CUADRO!O$5&amp;$E270),'Hoja de Trabajo para listado'!$BC$151:$CB$151,0)),0)+IFERROR(INDEX('Hoja de Trabajo para listado'!$DE$153:$DG$274,MATCH($A270,'Hoja de Trabajo para listado'!$DE$153:$DE$1048576,0),MATCH((CUADRO!O$5&amp;$E270),'Hoja de Trabajo para listado'!$DE$151:$DG$151,0)),0)+IFERROR(INDEX('Hoja de Trabajo para listado'!$CD$155:$DC$1048576,MATCH($A270,'Hoja de Trabajo para listado'!$CD$155:$CD$1048576,0),MATCH((CUADRO!O$5&amp;$E270),'Hoja de Trabajo para listado'!$CD$151:$DC$151,0)),0)</f>
        <v>0</v>
      </c>
      <c r="P270" s="243">
        <f ca="1">+IFERROR(INDEX('Hoja de Trabajo para listado'!$A$155:$Z$1048576,MATCH($A270,'Hoja de Trabajo para listado'!$A$155:$A$1048576,0),MATCH((CUADRO!P$5&amp;$E270),'Hoja de Trabajo para listado'!$A$151:$Z$151,0)),0)+IFERROR(INDEX('Hoja de Trabajo para listado'!$AB$155:$BA$1048576,MATCH($A270,'Hoja de Trabajo para listado'!$AB$155:$AB$1048576,0),MATCH((CUADRO!P$5&amp;$E270),'Hoja de Trabajo para listado'!$AB$151:$BA$151,0)),0)+IFERROR(INDEX('Hoja de Trabajo para listado'!$BC$155:$CB$1048576,MATCH($A270,'Hoja de Trabajo para listado'!$BC$155:$BC$1048576,0),MATCH((CUADRO!P$5&amp;$E270),'Hoja de Trabajo para listado'!$BC$151:$CB$151,0)),0)+IFERROR(INDEX('Hoja de Trabajo para listado'!$DE$153:$DG$274,MATCH($A270,'Hoja de Trabajo para listado'!$DE$153:$DE$1048576,0),MATCH((CUADRO!P$5&amp;$E270),'Hoja de Trabajo para listado'!$DE$151:$DG$151,0)),0)+IFERROR(INDEX('Hoja de Trabajo para listado'!$CD$155:$DC$1048576,MATCH($A270,'Hoja de Trabajo para listado'!$CD$155:$CD$1048576,0),MATCH((CUADRO!P$5&amp;$E270),'Hoja de Trabajo para listado'!$CD$151:$DC$151,0)),0)</f>
        <v>0</v>
      </c>
      <c r="Q270" s="243">
        <f ca="1">+IFERROR(INDEX('Hoja de Trabajo para listado'!$A$155:$Z$1048576,MATCH($A270,'Hoja de Trabajo para listado'!$A$155:$A$1048576,0),MATCH((CUADRO!Q$5&amp;$E270),'Hoja de Trabajo para listado'!$A$151:$Z$151,0)),0)+IFERROR(INDEX('Hoja de Trabajo para listado'!$AB$155:$BA$1048576,MATCH($A270,'Hoja de Trabajo para listado'!$AB$155:$AB$1048576,0),MATCH((CUADRO!Q$5&amp;$E270),'Hoja de Trabajo para listado'!$AB$151:$BA$151,0)),0)+IFERROR(INDEX('Hoja de Trabajo para listado'!$BC$155:$CB$1048576,MATCH($A270,'Hoja de Trabajo para listado'!$BC$155:$BC$1048576,0),MATCH((CUADRO!Q$5&amp;$E270),'Hoja de Trabajo para listado'!$BC$151:$CB$151,0)),0)+IFERROR(INDEX('Hoja de Trabajo para listado'!$DE$153:$DG$274,MATCH($A270,'Hoja de Trabajo para listado'!$DE$153:$DE$1048576,0),MATCH((CUADRO!Q$5&amp;$E270),'Hoja de Trabajo para listado'!$DE$151:$DG$151,0)),0)+IFERROR(INDEX('Hoja de Trabajo para listado'!$CD$155:$DC$1048576,MATCH($A270,'Hoja de Trabajo para listado'!$CD$155:$CD$1048576,0),MATCH((CUADRO!Q$5&amp;$E270),'Hoja de Trabajo para listado'!$CD$151:$DC$151,0)),0)</f>
        <v>0</v>
      </c>
      <c r="R270" s="243">
        <f t="shared" ca="1" si="11"/>
        <v>0</v>
      </c>
      <c r="S270" s="263"/>
      <c r="T270" s="243">
        <f ca="1">+T271</f>
        <v>4486897.33</v>
      </c>
      <c r="U270" s="242">
        <f t="shared" si="12"/>
        <v>1</v>
      </c>
      <c r="V270" s="333" t="str">
        <f>+VLOOKUP(A270,bd_lista!$A$3:$E$590,5,FALSE)</f>
        <v>Instituciones Descentralizadas</v>
      </c>
      <c r="W270" s="391" t="str">
        <f>+V270</f>
        <v>Instituciones Descentralizadas</v>
      </c>
      <c r="X270" s="242">
        <v>53</v>
      </c>
      <c r="Y270" s="242" t="str">
        <f>+VLOOKUP(X270,bd_lista!$A$3:$C$590,3,FALSE)</f>
        <v>Ministerio de Culturas, Descolonización y Despatriarcalización</v>
      </c>
      <c r="Z270" s="294">
        <f>+X270</f>
        <v>53</v>
      </c>
      <c r="AA270" s="295" t="str">
        <f>+Y270</f>
        <v>Ministerio de Culturas, Descolonización y Despatriarcalización</v>
      </c>
    </row>
    <row r="271" spans="1:27" customFormat="1" ht="15" customHeight="1">
      <c r="A271" s="32">
        <v>378</v>
      </c>
      <c r="B271" s="388"/>
      <c r="C271" s="333" t="str">
        <f>+VLOOKUP(A271,bd_lista!$A$3:$C$590,3,FALSE)</f>
        <v>Servicio Nacional Textil</v>
      </c>
      <c r="D271" s="390"/>
      <c r="E271" s="333" t="s">
        <v>1305</v>
      </c>
      <c r="F271" s="245">
        <f ca="1">+IFERROR(INDEX('Hoja de Trabajo para listado'!$A$155:$Z$1048576,MATCH($A271,'Hoja de Trabajo para listado'!$A$155:$A$1048576,0),MATCH((CUADRO!F$5&amp;$E271),'Hoja de Trabajo para listado'!$A$151:$Z$151,0)),0)+IFERROR(INDEX('Hoja de Trabajo para listado'!$AB$155:$BA$1048576,MATCH($A271,'Hoja de Trabajo para listado'!$AB$155:$AB$1048576,0),MATCH((CUADRO!F$5&amp;$E271),'Hoja de Trabajo para listado'!$AB$151:$BA$151,0)),0)+IFERROR(INDEX('Hoja de Trabajo para listado'!$BC$155:$CB$1048576,MATCH($A271,'Hoja de Trabajo para listado'!$BC$155:$BC$1048576,0),MATCH((CUADRO!F$5&amp;$E271),'Hoja de Trabajo para listado'!$BC$151:$CB$151,0)),0)+IFERROR(INDEX('Hoja de Trabajo para listado'!$DE$153:$DG$274,MATCH($A271,'Hoja de Trabajo para listado'!$DE$153:$DE$1048576,0),MATCH((CUADRO!F$5&amp;$E271),'Hoja de Trabajo para listado'!$DE$151:$DG$151,0)),0)+IFERROR(INDEX('Hoja de Trabajo para listado'!$CD$155:$DC$1048576,MATCH($A271,'Hoja de Trabajo para listado'!$CD$155:$CD$1048576,0),MATCH((CUADRO!F$5&amp;$E271),'Hoja de Trabajo para listado'!$CD$151:$DC$151,0)),0)</f>
        <v>0</v>
      </c>
      <c r="G271" s="245">
        <f ca="1">+IFERROR(INDEX('Hoja de Trabajo para listado'!$A$155:$Z$1048576,MATCH($A271,'Hoja de Trabajo para listado'!$A$155:$A$1048576,0),MATCH((CUADRO!G$5&amp;$E271),'Hoja de Trabajo para listado'!$A$151:$Z$151,0)),0)+IFERROR(INDEX('Hoja de Trabajo para listado'!$AB$155:$BA$1048576,MATCH($A271,'Hoja de Trabajo para listado'!$AB$155:$AB$1048576,0),MATCH((CUADRO!G$5&amp;$E271),'Hoja de Trabajo para listado'!$AB$151:$BA$151,0)),0)+IFERROR(INDEX('Hoja de Trabajo para listado'!$BC$155:$CB$1048576,MATCH($A271,'Hoja de Trabajo para listado'!$BC$155:$BC$1048576,0),MATCH((CUADRO!G$5&amp;$E271),'Hoja de Trabajo para listado'!$BC$151:$CB$151,0)),0)+IFERROR(INDEX('Hoja de Trabajo para listado'!$DE$153:$DG$274,MATCH($A271,'Hoja de Trabajo para listado'!$DE$153:$DE$1048576,0),MATCH((CUADRO!G$5&amp;$E271),'Hoja de Trabajo para listado'!$DE$151:$DG$151,0)),0)+IFERROR(INDEX('Hoja de Trabajo para listado'!$CD$155:$DC$1048576,MATCH($A271,'Hoja de Trabajo para listado'!$CD$155:$CD$1048576,0),MATCH((CUADRO!G$5&amp;$E271),'Hoja de Trabajo para listado'!$CD$151:$DC$151,0)),0)</f>
        <v>70</v>
      </c>
      <c r="H271" s="245">
        <f ca="1">+IFERROR(INDEX('Hoja de Trabajo para listado'!$A$155:$Z$1048576,MATCH($A271,'Hoja de Trabajo para listado'!$A$155:$A$1048576,0),MATCH((CUADRO!H$5&amp;$E271),'Hoja de Trabajo para listado'!$A$151:$Z$151,0)),0)+IFERROR(INDEX('Hoja de Trabajo para listado'!$AB$155:$BA$1048576,MATCH($A271,'Hoja de Trabajo para listado'!$AB$155:$AB$1048576,0),MATCH((CUADRO!H$5&amp;$E271),'Hoja de Trabajo para listado'!$AB$151:$BA$151,0)),0)+IFERROR(INDEX('Hoja de Trabajo para listado'!$BC$155:$CB$1048576,MATCH($A271,'Hoja de Trabajo para listado'!$BC$155:$BC$1048576,0),MATCH((CUADRO!H$5&amp;$E271),'Hoja de Trabajo para listado'!$BC$151:$CB$151,0)),0)+IFERROR(INDEX('Hoja de Trabajo para listado'!$DE$153:$DG$274,MATCH($A271,'Hoja de Trabajo para listado'!$DE$153:$DE$1048576,0),MATCH((CUADRO!H$5&amp;$E271),'Hoja de Trabajo para listado'!$DE$151:$DG$151,0)),0)+IFERROR(INDEX('Hoja de Trabajo para listado'!$CD$155:$DC$1048576,MATCH($A271,'Hoja de Trabajo para listado'!$CD$155:$CD$1048576,0),MATCH((CUADRO!H$5&amp;$E271),'Hoja de Trabajo para listado'!$CD$151:$DC$151,0)),0)</f>
        <v>174</v>
      </c>
      <c r="I271" s="245">
        <f ca="1">+IFERROR(INDEX('Hoja de Trabajo para listado'!$A$155:$Z$1048576,MATCH($A271,'Hoja de Trabajo para listado'!$A$155:$A$1048576,0),MATCH((CUADRO!I$5&amp;$E271),'Hoja de Trabajo para listado'!$A$151:$Z$151,0)),0)+IFERROR(INDEX('Hoja de Trabajo para listado'!$AB$155:$BA$1048576,MATCH($A271,'Hoja de Trabajo para listado'!$AB$155:$AB$1048576,0),MATCH((CUADRO!I$5&amp;$E271),'Hoja de Trabajo para listado'!$AB$151:$BA$151,0)),0)+IFERROR(INDEX('Hoja de Trabajo para listado'!$BC$155:$CB$1048576,MATCH($A271,'Hoja de Trabajo para listado'!$BC$155:$BC$1048576,0),MATCH((CUADRO!I$5&amp;$E271),'Hoja de Trabajo para listado'!$BC$151:$CB$151,0)),0)+IFERROR(INDEX('Hoja de Trabajo para listado'!$DE$153:$DG$274,MATCH($A271,'Hoja de Trabajo para listado'!$DE$153:$DE$1048576,0),MATCH((CUADRO!I$5&amp;$E271),'Hoja de Trabajo para listado'!$DE$151:$DG$151,0)),0)+IFERROR(INDEX('Hoja de Trabajo para listado'!$CD$155:$DC$1048576,MATCH($A271,'Hoja de Trabajo para listado'!$CD$155:$CD$1048576,0),MATCH((CUADRO!I$5&amp;$E271),'Hoja de Trabajo para listado'!$CD$151:$DC$151,0)),0)</f>
        <v>4486653.33</v>
      </c>
      <c r="J271" s="245">
        <f ca="1">+IFERROR(INDEX('Hoja de Trabajo para listado'!$A$155:$Z$1048576,MATCH($A271,'Hoja de Trabajo para listado'!$A$155:$A$1048576,0),MATCH((CUADRO!J$5&amp;$E271),'Hoja de Trabajo para listado'!$A$151:$Z$151,0)),0)+IFERROR(INDEX('Hoja de Trabajo para listado'!$AB$155:$BA$1048576,MATCH($A271,'Hoja de Trabajo para listado'!$AB$155:$AB$1048576,0),MATCH((CUADRO!J$5&amp;$E271),'Hoja de Trabajo para listado'!$AB$151:$BA$151,0)),0)+IFERROR(INDEX('Hoja de Trabajo para listado'!$BC$155:$CB$1048576,MATCH($A271,'Hoja de Trabajo para listado'!$BC$155:$BC$1048576,0),MATCH((CUADRO!J$5&amp;$E271),'Hoja de Trabajo para listado'!$BC$151:$CB$151,0)),0)+IFERROR(INDEX('Hoja de Trabajo para listado'!$DE$153:$DG$274,MATCH($A271,'Hoja de Trabajo para listado'!$DE$153:$DE$1048576,0),MATCH((CUADRO!J$5&amp;$E271),'Hoja de Trabajo para listado'!$DE$151:$DG$151,0)),0)+IFERROR(INDEX('Hoja de Trabajo para listado'!$CD$155:$DC$1048576,MATCH($A271,'Hoja de Trabajo para listado'!$CD$155:$CD$1048576,0),MATCH((CUADRO!J$5&amp;$E271),'Hoja de Trabajo para listado'!$CD$151:$DC$151,0)),0)</f>
        <v>0</v>
      </c>
      <c r="K271" s="245">
        <f ca="1">+IFERROR(INDEX('Hoja de Trabajo para listado'!$A$155:$Z$1048576,MATCH($A271,'Hoja de Trabajo para listado'!$A$155:$A$1048576,0),MATCH((CUADRO!K$5&amp;$E271),'Hoja de Trabajo para listado'!$A$151:$Z$151,0)),0)+IFERROR(INDEX('Hoja de Trabajo para listado'!$AB$155:$BA$1048576,MATCH($A271,'Hoja de Trabajo para listado'!$AB$155:$AB$1048576,0),MATCH((CUADRO!K$5&amp;$E271),'Hoja de Trabajo para listado'!$AB$151:$BA$151,0)),0)+IFERROR(INDEX('Hoja de Trabajo para listado'!$BC$155:$CB$1048576,MATCH($A271,'Hoja de Trabajo para listado'!$BC$155:$BC$1048576,0),MATCH((CUADRO!K$5&amp;$E271),'Hoja de Trabajo para listado'!$BC$151:$CB$151,0)),0)+IFERROR(INDEX('Hoja de Trabajo para listado'!$DE$153:$DG$274,MATCH($A271,'Hoja de Trabajo para listado'!$DE$153:$DE$1048576,0),MATCH((CUADRO!K$5&amp;$E271),'Hoja de Trabajo para listado'!$DE$151:$DG$151,0)),0)+IFERROR(INDEX('Hoja de Trabajo para listado'!$CD$155:$DC$1048576,MATCH($A271,'Hoja de Trabajo para listado'!$CD$155:$CD$1048576,0),MATCH((CUADRO!K$5&amp;$E271),'Hoja de Trabajo para listado'!$CD$151:$DC$151,0)),0)</f>
        <v>0</v>
      </c>
      <c r="L271" s="245">
        <f ca="1">+IFERROR(INDEX('Hoja de Trabajo para listado'!$A$155:$Z$1048576,MATCH($A271,'Hoja de Trabajo para listado'!$A$155:$A$1048576,0),MATCH((CUADRO!L$5&amp;$E271),'Hoja de Trabajo para listado'!$A$151:$Z$151,0)),0)+IFERROR(INDEX('Hoja de Trabajo para listado'!$AB$155:$BA$1048576,MATCH($A271,'Hoja de Trabajo para listado'!$AB$155:$AB$1048576,0),MATCH((CUADRO!L$5&amp;$E271),'Hoja de Trabajo para listado'!$AB$151:$BA$151,0)),0)+IFERROR(INDEX('Hoja de Trabajo para listado'!$BC$155:$CB$1048576,MATCH($A271,'Hoja de Trabajo para listado'!$BC$155:$BC$1048576,0),MATCH((CUADRO!L$5&amp;$E271),'Hoja de Trabajo para listado'!$BC$151:$CB$151,0)),0)+IFERROR(INDEX('Hoja de Trabajo para listado'!$DE$153:$DG$274,MATCH($A271,'Hoja de Trabajo para listado'!$DE$153:$DE$1048576,0),MATCH((CUADRO!L$5&amp;$E271),'Hoja de Trabajo para listado'!$DE$151:$DG$151,0)),0)+IFERROR(INDEX('Hoja de Trabajo para listado'!$CD$155:$DC$1048576,MATCH($A271,'Hoja de Trabajo para listado'!$CD$155:$CD$1048576,0),MATCH((CUADRO!L$5&amp;$E271),'Hoja de Trabajo para listado'!$CD$151:$DC$151,0)),0)</f>
        <v>0</v>
      </c>
      <c r="M271" s="245">
        <f ca="1">+IFERROR(INDEX('Hoja de Trabajo para listado'!$A$155:$Z$1048576,MATCH($A271,'Hoja de Trabajo para listado'!$A$155:$A$1048576,0),MATCH((CUADRO!M$5&amp;$E271),'Hoja de Trabajo para listado'!$A$151:$Z$151,0)),0)+IFERROR(INDEX('Hoja de Trabajo para listado'!$AB$155:$BA$1048576,MATCH($A271,'Hoja de Trabajo para listado'!$AB$155:$AB$1048576,0),MATCH((CUADRO!M$5&amp;$E271),'Hoja de Trabajo para listado'!$AB$151:$BA$151,0)),0)+IFERROR(INDEX('Hoja de Trabajo para listado'!$BC$155:$CB$1048576,MATCH($A271,'Hoja de Trabajo para listado'!$BC$155:$BC$1048576,0),MATCH((CUADRO!M$5&amp;$E271),'Hoja de Trabajo para listado'!$BC$151:$CB$151,0)),0)+IFERROR(INDEX('Hoja de Trabajo para listado'!$DE$153:$DG$274,MATCH($A271,'Hoja de Trabajo para listado'!$DE$153:$DE$1048576,0),MATCH((CUADRO!M$5&amp;$E271),'Hoja de Trabajo para listado'!$DE$151:$DG$151,0)),0)+IFERROR(INDEX('Hoja de Trabajo para listado'!$CD$155:$DC$1048576,MATCH($A271,'Hoja de Trabajo para listado'!$CD$155:$CD$1048576,0),MATCH((CUADRO!M$5&amp;$E271),'Hoja de Trabajo para listado'!$CD$151:$DC$151,0)),0)</f>
        <v>0</v>
      </c>
      <c r="N271" s="245">
        <f ca="1">+IFERROR(INDEX('Hoja de Trabajo para listado'!$A$155:$Z$1048576,MATCH($A271,'Hoja de Trabajo para listado'!$A$155:$A$1048576,0),MATCH((CUADRO!N$5&amp;$E271),'Hoja de Trabajo para listado'!$A$151:$Z$151,0)),0)+IFERROR(INDEX('Hoja de Trabajo para listado'!$AB$155:$BA$1048576,MATCH($A271,'Hoja de Trabajo para listado'!$AB$155:$AB$1048576,0),MATCH((CUADRO!N$5&amp;$E271),'Hoja de Trabajo para listado'!$AB$151:$BA$151,0)),0)+IFERROR(INDEX('Hoja de Trabajo para listado'!$BC$155:$CB$1048576,MATCH($A271,'Hoja de Trabajo para listado'!$BC$155:$BC$1048576,0),MATCH((CUADRO!N$5&amp;$E271),'Hoja de Trabajo para listado'!$BC$151:$CB$151,0)),0)+IFERROR(INDEX('Hoja de Trabajo para listado'!$DE$153:$DG$274,MATCH($A271,'Hoja de Trabajo para listado'!$DE$153:$DE$1048576,0),MATCH((CUADRO!N$5&amp;$E271),'Hoja de Trabajo para listado'!$DE$151:$DG$151,0)),0)+IFERROR(INDEX('Hoja de Trabajo para listado'!$CD$155:$DC$1048576,MATCH($A271,'Hoja de Trabajo para listado'!$CD$155:$CD$1048576,0),MATCH((CUADRO!N$5&amp;$E271),'Hoja de Trabajo para listado'!$CD$151:$DC$151,0)),0)</f>
        <v>0</v>
      </c>
      <c r="O271" s="245">
        <f ca="1">+IFERROR(INDEX('Hoja de Trabajo para listado'!$A$155:$Z$1048576,MATCH($A271,'Hoja de Trabajo para listado'!$A$155:$A$1048576,0),MATCH((CUADRO!O$5&amp;$E271),'Hoja de Trabajo para listado'!$A$151:$Z$151,0)),0)+IFERROR(INDEX('Hoja de Trabajo para listado'!$AB$155:$BA$1048576,MATCH($A271,'Hoja de Trabajo para listado'!$AB$155:$AB$1048576,0),MATCH((CUADRO!O$5&amp;$E271),'Hoja de Trabajo para listado'!$AB$151:$BA$151,0)),0)+IFERROR(INDEX('Hoja de Trabajo para listado'!$BC$155:$CB$1048576,MATCH($A271,'Hoja de Trabajo para listado'!$BC$155:$BC$1048576,0),MATCH((CUADRO!O$5&amp;$E271),'Hoja de Trabajo para listado'!$BC$151:$CB$151,0)),0)+IFERROR(INDEX('Hoja de Trabajo para listado'!$DE$153:$DG$274,MATCH($A271,'Hoja de Trabajo para listado'!$DE$153:$DE$1048576,0),MATCH((CUADRO!O$5&amp;$E271),'Hoja de Trabajo para listado'!$DE$151:$DG$151,0)),0)+IFERROR(INDEX('Hoja de Trabajo para listado'!$CD$155:$DC$1048576,MATCH($A271,'Hoja de Trabajo para listado'!$CD$155:$CD$1048576,0),MATCH((CUADRO!O$5&amp;$E271),'Hoja de Trabajo para listado'!$CD$151:$DC$151,0)),0)</f>
        <v>0</v>
      </c>
      <c r="P271" s="245">
        <f ca="1">+IFERROR(INDEX('Hoja de Trabajo para listado'!$A$155:$Z$1048576,MATCH($A271,'Hoja de Trabajo para listado'!$A$155:$A$1048576,0),MATCH((CUADRO!P$5&amp;$E271),'Hoja de Trabajo para listado'!$A$151:$Z$151,0)),0)+IFERROR(INDEX('Hoja de Trabajo para listado'!$AB$155:$BA$1048576,MATCH($A271,'Hoja de Trabajo para listado'!$AB$155:$AB$1048576,0),MATCH((CUADRO!P$5&amp;$E271),'Hoja de Trabajo para listado'!$AB$151:$BA$151,0)),0)+IFERROR(INDEX('Hoja de Trabajo para listado'!$BC$155:$CB$1048576,MATCH($A271,'Hoja de Trabajo para listado'!$BC$155:$BC$1048576,0),MATCH((CUADRO!P$5&amp;$E271),'Hoja de Trabajo para listado'!$BC$151:$CB$151,0)),0)+IFERROR(INDEX('Hoja de Trabajo para listado'!$DE$153:$DG$274,MATCH($A271,'Hoja de Trabajo para listado'!$DE$153:$DE$1048576,0),MATCH((CUADRO!P$5&amp;$E271),'Hoja de Trabajo para listado'!$DE$151:$DG$151,0)),0)+IFERROR(INDEX('Hoja de Trabajo para listado'!$CD$155:$DC$1048576,MATCH($A271,'Hoja de Trabajo para listado'!$CD$155:$CD$1048576,0),MATCH((CUADRO!P$5&amp;$E271),'Hoja de Trabajo para listado'!$CD$151:$DC$151,0)),0)</f>
        <v>0</v>
      </c>
      <c r="Q271" s="245">
        <f ca="1">+IFERROR(INDEX('Hoja de Trabajo para listado'!$A$155:$Z$1048576,MATCH($A271,'Hoja de Trabajo para listado'!$A$155:$A$1048576,0),MATCH((CUADRO!Q$5&amp;$E271),'Hoja de Trabajo para listado'!$A$151:$Z$151,0)),0)+IFERROR(INDEX('Hoja de Trabajo para listado'!$AB$155:$BA$1048576,MATCH($A271,'Hoja de Trabajo para listado'!$AB$155:$AB$1048576,0),MATCH((CUADRO!Q$5&amp;$E271),'Hoja de Trabajo para listado'!$AB$151:$BA$151,0)),0)+IFERROR(INDEX('Hoja de Trabajo para listado'!$BC$155:$CB$1048576,MATCH($A271,'Hoja de Trabajo para listado'!$BC$155:$BC$1048576,0),MATCH((CUADRO!Q$5&amp;$E271),'Hoja de Trabajo para listado'!$BC$151:$CB$151,0)),0)+IFERROR(INDEX('Hoja de Trabajo para listado'!$DE$153:$DG$274,MATCH($A271,'Hoja de Trabajo para listado'!$DE$153:$DE$1048576,0),MATCH((CUADRO!Q$5&amp;$E271),'Hoja de Trabajo para listado'!$DE$151:$DG$151,0)),0)+IFERROR(INDEX('Hoja de Trabajo para listado'!$CD$155:$DC$1048576,MATCH($A271,'Hoja de Trabajo para listado'!$CD$155:$CD$1048576,0),MATCH((CUADRO!Q$5&amp;$E271),'Hoja de Trabajo para listado'!$CD$151:$DC$151,0)),0)</f>
        <v>0</v>
      </c>
      <c r="R271" s="245">
        <f t="shared" ca="1" si="11"/>
        <v>4486897.33</v>
      </c>
      <c r="S271" s="262">
        <f ca="1">+R270+R271</f>
        <v>4486897.33</v>
      </c>
      <c r="T271" s="243">
        <f ca="1">+S271</f>
        <v>4486897.33</v>
      </c>
      <c r="U271" s="242">
        <f t="shared" si="12"/>
        <v>2</v>
      </c>
      <c r="V271" s="333" t="str">
        <f>+VLOOKUP(A271,bd_lista!$A$3:$E$590,5,FALSE)</f>
        <v>Instituciones Descentralizadas</v>
      </c>
      <c r="W271" s="392"/>
      <c r="X271" s="242">
        <v>53</v>
      </c>
      <c r="Y271" s="242" t="str">
        <f>+VLOOKUP(X271,bd_lista!$A$3:$C$590,3,FALSE)</f>
        <v>Ministerio de Culturas, Descolonización y Despatriarcalización</v>
      </c>
      <c r="Z271" s="292"/>
      <c r="AA271" s="293"/>
    </row>
    <row r="272" spans="1:27" customFormat="1" ht="15" hidden="1" customHeight="1">
      <c r="A272" s="32">
        <v>379</v>
      </c>
      <c r="B272" s="387">
        <f>+A272</f>
        <v>379</v>
      </c>
      <c r="C272" s="247" t="str">
        <f>+VLOOKUP(A272,bd_lista!$A$3:$C$590,3,FALSE)</f>
        <v xml:space="preserve">Escuela Boliviana Intercultural de Danza </v>
      </c>
      <c r="D272" s="389" t="str">
        <f>+C272</f>
        <v xml:space="preserve">Escuela Boliviana Intercultural de Danza </v>
      </c>
      <c r="E272" s="247" t="s">
        <v>1304</v>
      </c>
      <c r="F272" s="243">
        <f ca="1">+IFERROR(INDEX('Hoja de Trabajo para listado'!$A$155:$Z$1048576,MATCH($A272,'Hoja de Trabajo para listado'!$A$155:$A$1048576,0),MATCH((CUADRO!F$5&amp;$E272),'Hoja de Trabajo para listado'!$A$151:$Z$151,0)),0)+IFERROR(INDEX('Hoja de Trabajo para listado'!$AB$155:$BA$1048576,MATCH($A272,'Hoja de Trabajo para listado'!$AB$155:$AB$1048576,0),MATCH((CUADRO!F$5&amp;$E272),'Hoja de Trabajo para listado'!$AB$151:$BA$151,0)),0)+IFERROR(INDEX('Hoja de Trabajo para listado'!$BC$155:$CB$1048576,MATCH($A272,'Hoja de Trabajo para listado'!$BC$155:$BC$1048576,0),MATCH((CUADRO!F$5&amp;$E272),'Hoja de Trabajo para listado'!$BC$151:$CB$151,0)),0)+IFERROR(INDEX('Hoja de Trabajo para listado'!$DE$153:$DG$274,MATCH($A272,'Hoja de Trabajo para listado'!$DE$153:$DE$1048576,0),MATCH((CUADRO!F$5&amp;$E272),'Hoja de Trabajo para listado'!$DE$151:$DG$151,0)),0)+IFERROR(INDEX('Hoja de Trabajo para listado'!$CD$155:$DC$1048576,MATCH($A272,'Hoja de Trabajo para listado'!$CD$155:$CD$1048576,0),MATCH((CUADRO!F$5&amp;$E272),'Hoja de Trabajo para listado'!$CD$151:$DC$151,0)),0)</f>
        <v>0</v>
      </c>
      <c r="G272" s="243">
        <f ca="1">+IFERROR(INDEX('Hoja de Trabajo para listado'!$A$155:$Z$1048576,MATCH($A272,'Hoja de Trabajo para listado'!$A$155:$A$1048576,0),MATCH((CUADRO!G$5&amp;$E272),'Hoja de Trabajo para listado'!$A$151:$Z$151,0)),0)+IFERROR(INDEX('Hoja de Trabajo para listado'!$AB$155:$BA$1048576,MATCH($A272,'Hoja de Trabajo para listado'!$AB$155:$AB$1048576,0),MATCH((CUADRO!G$5&amp;$E272),'Hoja de Trabajo para listado'!$AB$151:$BA$151,0)),0)+IFERROR(INDEX('Hoja de Trabajo para listado'!$BC$155:$CB$1048576,MATCH($A272,'Hoja de Trabajo para listado'!$BC$155:$BC$1048576,0),MATCH((CUADRO!G$5&amp;$E272),'Hoja de Trabajo para listado'!$BC$151:$CB$151,0)),0)+IFERROR(INDEX('Hoja de Trabajo para listado'!$DE$153:$DG$274,MATCH($A272,'Hoja de Trabajo para listado'!$DE$153:$DE$1048576,0),MATCH((CUADRO!G$5&amp;$E272),'Hoja de Trabajo para listado'!$DE$151:$DG$151,0)),0)+IFERROR(INDEX('Hoja de Trabajo para listado'!$CD$155:$DC$1048576,MATCH($A272,'Hoja de Trabajo para listado'!$CD$155:$CD$1048576,0),MATCH((CUADRO!G$5&amp;$E272),'Hoja de Trabajo para listado'!$CD$151:$DC$151,0)),0)</f>
        <v>0</v>
      </c>
      <c r="H272" s="243">
        <f ca="1">+IFERROR(INDEX('Hoja de Trabajo para listado'!$A$155:$Z$1048576,MATCH($A272,'Hoja de Trabajo para listado'!$A$155:$A$1048576,0),MATCH((CUADRO!H$5&amp;$E272),'Hoja de Trabajo para listado'!$A$151:$Z$151,0)),0)+IFERROR(INDEX('Hoja de Trabajo para listado'!$AB$155:$BA$1048576,MATCH($A272,'Hoja de Trabajo para listado'!$AB$155:$AB$1048576,0),MATCH((CUADRO!H$5&amp;$E272),'Hoja de Trabajo para listado'!$AB$151:$BA$151,0)),0)+IFERROR(INDEX('Hoja de Trabajo para listado'!$BC$155:$CB$1048576,MATCH($A272,'Hoja de Trabajo para listado'!$BC$155:$BC$1048576,0),MATCH((CUADRO!H$5&amp;$E272),'Hoja de Trabajo para listado'!$BC$151:$CB$151,0)),0)+IFERROR(INDEX('Hoja de Trabajo para listado'!$DE$153:$DG$274,MATCH($A272,'Hoja de Trabajo para listado'!$DE$153:$DE$1048576,0),MATCH((CUADRO!H$5&amp;$E272),'Hoja de Trabajo para listado'!$DE$151:$DG$151,0)),0)+IFERROR(INDEX('Hoja de Trabajo para listado'!$CD$155:$DC$1048576,MATCH($A272,'Hoja de Trabajo para listado'!$CD$155:$CD$1048576,0),MATCH((CUADRO!H$5&amp;$E272),'Hoja de Trabajo para listado'!$CD$151:$DC$151,0)),0)</f>
        <v>0</v>
      </c>
      <c r="I272" s="243">
        <f ca="1">+IFERROR(INDEX('Hoja de Trabajo para listado'!$A$155:$Z$1048576,MATCH($A272,'Hoja de Trabajo para listado'!$A$155:$A$1048576,0),MATCH((CUADRO!I$5&amp;$E272),'Hoja de Trabajo para listado'!$A$151:$Z$151,0)),0)+IFERROR(INDEX('Hoja de Trabajo para listado'!$AB$155:$BA$1048576,MATCH($A272,'Hoja de Trabajo para listado'!$AB$155:$AB$1048576,0),MATCH((CUADRO!I$5&amp;$E272),'Hoja de Trabajo para listado'!$AB$151:$BA$151,0)),0)+IFERROR(INDEX('Hoja de Trabajo para listado'!$BC$155:$CB$1048576,MATCH($A272,'Hoja de Trabajo para listado'!$BC$155:$BC$1048576,0),MATCH((CUADRO!I$5&amp;$E272),'Hoja de Trabajo para listado'!$BC$151:$CB$151,0)),0)+IFERROR(INDEX('Hoja de Trabajo para listado'!$DE$153:$DG$274,MATCH($A272,'Hoja de Trabajo para listado'!$DE$153:$DE$1048576,0),MATCH((CUADRO!I$5&amp;$E272),'Hoja de Trabajo para listado'!$DE$151:$DG$151,0)),0)+IFERROR(INDEX('Hoja de Trabajo para listado'!$CD$155:$DC$1048576,MATCH($A272,'Hoja de Trabajo para listado'!$CD$155:$CD$1048576,0),MATCH((CUADRO!I$5&amp;$E272),'Hoja de Trabajo para listado'!$CD$151:$DC$151,0)),0)</f>
        <v>0</v>
      </c>
      <c r="J272" s="243">
        <f ca="1">+IFERROR(INDEX('Hoja de Trabajo para listado'!$A$155:$Z$1048576,MATCH($A272,'Hoja de Trabajo para listado'!$A$155:$A$1048576,0),MATCH((CUADRO!J$5&amp;$E272),'Hoja de Trabajo para listado'!$A$151:$Z$151,0)),0)+IFERROR(INDEX('Hoja de Trabajo para listado'!$AB$155:$BA$1048576,MATCH($A272,'Hoja de Trabajo para listado'!$AB$155:$AB$1048576,0),MATCH((CUADRO!J$5&amp;$E272),'Hoja de Trabajo para listado'!$AB$151:$BA$151,0)),0)+IFERROR(INDEX('Hoja de Trabajo para listado'!$BC$155:$CB$1048576,MATCH($A272,'Hoja de Trabajo para listado'!$BC$155:$BC$1048576,0),MATCH((CUADRO!J$5&amp;$E272),'Hoja de Trabajo para listado'!$BC$151:$CB$151,0)),0)+IFERROR(INDEX('Hoja de Trabajo para listado'!$DE$153:$DG$274,MATCH($A272,'Hoja de Trabajo para listado'!$DE$153:$DE$1048576,0),MATCH((CUADRO!J$5&amp;$E272),'Hoja de Trabajo para listado'!$DE$151:$DG$151,0)),0)+IFERROR(INDEX('Hoja de Trabajo para listado'!$CD$155:$DC$1048576,MATCH($A272,'Hoja de Trabajo para listado'!$CD$155:$CD$1048576,0),MATCH((CUADRO!J$5&amp;$E272),'Hoja de Trabajo para listado'!$CD$151:$DC$151,0)),0)</f>
        <v>0</v>
      </c>
      <c r="K272" s="243">
        <f ca="1">+IFERROR(INDEX('Hoja de Trabajo para listado'!$A$155:$Z$1048576,MATCH($A272,'Hoja de Trabajo para listado'!$A$155:$A$1048576,0),MATCH((CUADRO!K$5&amp;$E272),'Hoja de Trabajo para listado'!$A$151:$Z$151,0)),0)+IFERROR(INDEX('Hoja de Trabajo para listado'!$AB$155:$BA$1048576,MATCH($A272,'Hoja de Trabajo para listado'!$AB$155:$AB$1048576,0),MATCH((CUADRO!K$5&amp;$E272),'Hoja de Trabajo para listado'!$AB$151:$BA$151,0)),0)+IFERROR(INDEX('Hoja de Trabajo para listado'!$BC$155:$CB$1048576,MATCH($A272,'Hoja de Trabajo para listado'!$BC$155:$BC$1048576,0),MATCH((CUADRO!K$5&amp;$E272),'Hoja de Trabajo para listado'!$BC$151:$CB$151,0)),0)+IFERROR(INDEX('Hoja de Trabajo para listado'!$DE$153:$DG$274,MATCH($A272,'Hoja de Trabajo para listado'!$DE$153:$DE$1048576,0),MATCH((CUADRO!K$5&amp;$E272),'Hoja de Trabajo para listado'!$DE$151:$DG$151,0)),0)+IFERROR(INDEX('Hoja de Trabajo para listado'!$CD$155:$DC$1048576,MATCH($A272,'Hoja de Trabajo para listado'!$CD$155:$CD$1048576,0),MATCH((CUADRO!K$5&amp;$E272),'Hoja de Trabajo para listado'!$CD$151:$DC$151,0)),0)</f>
        <v>0</v>
      </c>
      <c r="L272" s="243">
        <f ca="1">+IFERROR(INDEX('Hoja de Trabajo para listado'!$A$155:$Z$1048576,MATCH($A272,'Hoja de Trabajo para listado'!$A$155:$A$1048576,0),MATCH((CUADRO!L$5&amp;$E272),'Hoja de Trabajo para listado'!$A$151:$Z$151,0)),0)+IFERROR(INDEX('Hoja de Trabajo para listado'!$AB$155:$BA$1048576,MATCH($A272,'Hoja de Trabajo para listado'!$AB$155:$AB$1048576,0),MATCH((CUADRO!L$5&amp;$E272),'Hoja de Trabajo para listado'!$AB$151:$BA$151,0)),0)+IFERROR(INDEX('Hoja de Trabajo para listado'!$BC$155:$CB$1048576,MATCH($A272,'Hoja de Trabajo para listado'!$BC$155:$BC$1048576,0),MATCH((CUADRO!L$5&amp;$E272),'Hoja de Trabajo para listado'!$BC$151:$CB$151,0)),0)+IFERROR(INDEX('Hoja de Trabajo para listado'!$DE$153:$DG$274,MATCH($A272,'Hoja de Trabajo para listado'!$DE$153:$DE$1048576,0),MATCH((CUADRO!L$5&amp;$E272),'Hoja de Trabajo para listado'!$DE$151:$DG$151,0)),0)+IFERROR(INDEX('Hoja de Trabajo para listado'!$CD$155:$DC$1048576,MATCH($A272,'Hoja de Trabajo para listado'!$CD$155:$CD$1048576,0),MATCH((CUADRO!L$5&amp;$E272),'Hoja de Trabajo para listado'!$CD$151:$DC$151,0)),0)</f>
        <v>0</v>
      </c>
      <c r="M272" s="243">
        <f ca="1">+IFERROR(INDEX('Hoja de Trabajo para listado'!$A$155:$Z$1048576,MATCH($A272,'Hoja de Trabajo para listado'!$A$155:$A$1048576,0),MATCH((CUADRO!M$5&amp;$E272),'Hoja de Trabajo para listado'!$A$151:$Z$151,0)),0)+IFERROR(INDEX('Hoja de Trabajo para listado'!$AB$155:$BA$1048576,MATCH($A272,'Hoja de Trabajo para listado'!$AB$155:$AB$1048576,0),MATCH((CUADRO!M$5&amp;$E272),'Hoja de Trabajo para listado'!$AB$151:$BA$151,0)),0)+IFERROR(INDEX('Hoja de Trabajo para listado'!$BC$155:$CB$1048576,MATCH($A272,'Hoja de Trabajo para listado'!$BC$155:$BC$1048576,0),MATCH((CUADRO!M$5&amp;$E272),'Hoja de Trabajo para listado'!$BC$151:$CB$151,0)),0)+IFERROR(INDEX('Hoja de Trabajo para listado'!$DE$153:$DG$274,MATCH($A272,'Hoja de Trabajo para listado'!$DE$153:$DE$1048576,0),MATCH((CUADRO!M$5&amp;$E272),'Hoja de Trabajo para listado'!$DE$151:$DG$151,0)),0)+IFERROR(INDEX('Hoja de Trabajo para listado'!$CD$155:$DC$1048576,MATCH($A272,'Hoja de Trabajo para listado'!$CD$155:$CD$1048576,0),MATCH((CUADRO!M$5&amp;$E272),'Hoja de Trabajo para listado'!$CD$151:$DC$151,0)),0)</f>
        <v>0</v>
      </c>
      <c r="N272" s="243">
        <f ca="1">+IFERROR(INDEX('Hoja de Trabajo para listado'!$A$155:$Z$1048576,MATCH($A272,'Hoja de Trabajo para listado'!$A$155:$A$1048576,0),MATCH((CUADRO!N$5&amp;$E272),'Hoja de Trabajo para listado'!$A$151:$Z$151,0)),0)+IFERROR(INDEX('Hoja de Trabajo para listado'!$AB$155:$BA$1048576,MATCH($A272,'Hoja de Trabajo para listado'!$AB$155:$AB$1048576,0),MATCH((CUADRO!N$5&amp;$E272),'Hoja de Trabajo para listado'!$AB$151:$BA$151,0)),0)+IFERROR(INDEX('Hoja de Trabajo para listado'!$BC$155:$CB$1048576,MATCH($A272,'Hoja de Trabajo para listado'!$BC$155:$BC$1048576,0),MATCH((CUADRO!N$5&amp;$E272),'Hoja de Trabajo para listado'!$BC$151:$CB$151,0)),0)+IFERROR(INDEX('Hoja de Trabajo para listado'!$DE$153:$DG$274,MATCH($A272,'Hoja de Trabajo para listado'!$DE$153:$DE$1048576,0),MATCH((CUADRO!N$5&amp;$E272),'Hoja de Trabajo para listado'!$DE$151:$DG$151,0)),0)+IFERROR(INDEX('Hoja de Trabajo para listado'!$CD$155:$DC$1048576,MATCH($A272,'Hoja de Trabajo para listado'!$CD$155:$CD$1048576,0),MATCH((CUADRO!N$5&amp;$E272),'Hoja de Trabajo para listado'!$CD$151:$DC$151,0)),0)</f>
        <v>0</v>
      </c>
      <c r="O272" s="243">
        <f ca="1">+IFERROR(INDEX('Hoja de Trabajo para listado'!$A$155:$Z$1048576,MATCH($A272,'Hoja de Trabajo para listado'!$A$155:$A$1048576,0),MATCH((CUADRO!O$5&amp;$E272),'Hoja de Trabajo para listado'!$A$151:$Z$151,0)),0)+IFERROR(INDEX('Hoja de Trabajo para listado'!$AB$155:$BA$1048576,MATCH($A272,'Hoja de Trabajo para listado'!$AB$155:$AB$1048576,0),MATCH((CUADRO!O$5&amp;$E272),'Hoja de Trabajo para listado'!$AB$151:$BA$151,0)),0)+IFERROR(INDEX('Hoja de Trabajo para listado'!$BC$155:$CB$1048576,MATCH($A272,'Hoja de Trabajo para listado'!$BC$155:$BC$1048576,0),MATCH((CUADRO!O$5&amp;$E272),'Hoja de Trabajo para listado'!$BC$151:$CB$151,0)),0)+IFERROR(INDEX('Hoja de Trabajo para listado'!$DE$153:$DG$274,MATCH($A272,'Hoja de Trabajo para listado'!$DE$153:$DE$1048576,0),MATCH((CUADRO!O$5&amp;$E272),'Hoja de Trabajo para listado'!$DE$151:$DG$151,0)),0)+IFERROR(INDEX('Hoja de Trabajo para listado'!$CD$155:$DC$1048576,MATCH($A272,'Hoja de Trabajo para listado'!$CD$155:$CD$1048576,0),MATCH((CUADRO!O$5&amp;$E272),'Hoja de Trabajo para listado'!$CD$151:$DC$151,0)),0)</f>
        <v>0</v>
      </c>
      <c r="P272" s="243">
        <f ca="1">+IFERROR(INDEX('Hoja de Trabajo para listado'!$A$155:$Z$1048576,MATCH($A272,'Hoja de Trabajo para listado'!$A$155:$A$1048576,0),MATCH((CUADRO!P$5&amp;$E272),'Hoja de Trabajo para listado'!$A$151:$Z$151,0)),0)+IFERROR(INDEX('Hoja de Trabajo para listado'!$AB$155:$BA$1048576,MATCH($A272,'Hoja de Trabajo para listado'!$AB$155:$AB$1048576,0),MATCH((CUADRO!P$5&amp;$E272),'Hoja de Trabajo para listado'!$AB$151:$BA$151,0)),0)+IFERROR(INDEX('Hoja de Trabajo para listado'!$BC$155:$CB$1048576,MATCH($A272,'Hoja de Trabajo para listado'!$BC$155:$BC$1048576,0),MATCH((CUADRO!P$5&amp;$E272),'Hoja de Trabajo para listado'!$BC$151:$CB$151,0)),0)+IFERROR(INDEX('Hoja de Trabajo para listado'!$DE$153:$DG$274,MATCH($A272,'Hoja de Trabajo para listado'!$DE$153:$DE$1048576,0),MATCH((CUADRO!P$5&amp;$E272),'Hoja de Trabajo para listado'!$DE$151:$DG$151,0)),0)+IFERROR(INDEX('Hoja de Trabajo para listado'!$CD$155:$DC$1048576,MATCH($A272,'Hoja de Trabajo para listado'!$CD$155:$CD$1048576,0),MATCH((CUADRO!P$5&amp;$E272),'Hoja de Trabajo para listado'!$CD$151:$DC$151,0)),0)</f>
        <v>0</v>
      </c>
      <c r="Q272" s="243">
        <f ca="1">+IFERROR(INDEX('Hoja de Trabajo para listado'!$A$155:$Z$1048576,MATCH($A272,'Hoja de Trabajo para listado'!$A$155:$A$1048576,0),MATCH((CUADRO!Q$5&amp;$E272),'Hoja de Trabajo para listado'!$A$151:$Z$151,0)),0)+IFERROR(INDEX('Hoja de Trabajo para listado'!$AB$155:$BA$1048576,MATCH($A272,'Hoja de Trabajo para listado'!$AB$155:$AB$1048576,0),MATCH((CUADRO!Q$5&amp;$E272),'Hoja de Trabajo para listado'!$AB$151:$BA$151,0)),0)+IFERROR(INDEX('Hoja de Trabajo para listado'!$BC$155:$CB$1048576,MATCH($A272,'Hoja de Trabajo para listado'!$BC$155:$BC$1048576,0),MATCH((CUADRO!Q$5&amp;$E272),'Hoja de Trabajo para listado'!$BC$151:$CB$151,0)),0)+IFERROR(INDEX('Hoja de Trabajo para listado'!$DE$153:$DG$274,MATCH($A272,'Hoja de Trabajo para listado'!$DE$153:$DE$1048576,0),MATCH((CUADRO!Q$5&amp;$E272),'Hoja de Trabajo para listado'!$DE$151:$DG$151,0)),0)+IFERROR(INDEX('Hoja de Trabajo para listado'!$CD$155:$DC$1048576,MATCH($A272,'Hoja de Trabajo para listado'!$CD$155:$CD$1048576,0),MATCH((CUADRO!Q$5&amp;$E272),'Hoja de Trabajo para listado'!$CD$151:$DC$151,0)),0)</f>
        <v>0</v>
      </c>
      <c r="R272" s="243">
        <f t="shared" ca="1" si="11"/>
        <v>0</v>
      </c>
      <c r="S272" s="263"/>
      <c r="T272" s="243">
        <f ca="1">+T273</f>
        <v>0</v>
      </c>
      <c r="U272" s="242">
        <f t="shared" si="12"/>
        <v>1</v>
      </c>
      <c r="V272" s="333" t="str">
        <f>+VLOOKUP(A272,bd_lista!$A$3:$E$590,5,FALSE)</f>
        <v>Instituciones Descentralizadas</v>
      </c>
      <c r="W272" s="391" t="str">
        <f>+V272</f>
        <v>Instituciones Descentralizadas</v>
      </c>
      <c r="X272" s="242">
        <f>+VLOOKUP(A272,[4]Sheet1!$A$13:$D$744,4,FALSE)</f>
        <v>16</v>
      </c>
      <c r="Y272" s="242" t="str">
        <f>+VLOOKUP(X272,bd_lista!$A$3:$C$590,3,FALSE)</f>
        <v>Ministerio de Educación</v>
      </c>
      <c r="Z272" s="294">
        <f>+X272</f>
        <v>16</v>
      </c>
      <c r="AA272" s="295" t="str">
        <f>+Y272</f>
        <v>Ministerio de Educación</v>
      </c>
    </row>
    <row r="273" spans="1:27" customFormat="1" ht="15" hidden="1" customHeight="1">
      <c r="A273" s="32">
        <v>379</v>
      </c>
      <c r="B273" s="388"/>
      <c r="C273" s="333" t="str">
        <f>+VLOOKUP(A273,bd_lista!$A$3:$C$590,3,FALSE)</f>
        <v xml:space="preserve">Escuela Boliviana Intercultural de Danza </v>
      </c>
      <c r="D273" s="390"/>
      <c r="E273" s="333" t="s">
        <v>1305</v>
      </c>
      <c r="F273" s="245">
        <f ca="1">+IFERROR(INDEX('Hoja de Trabajo para listado'!$A$155:$Z$1048576,MATCH($A273,'Hoja de Trabajo para listado'!$A$155:$A$1048576,0),MATCH((CUADRO!F$5&amp;$E273),'Hoja de Trabajo para listado'!$A$151:$Z$151,0)),0)+IFERROR(INDEX('Hoja de Trabajo para listado'!$AB$155:$BA$1048576,MATCH($A273,'Hoja de Trabajo para listado'!$AB$155:$AB$1048576,0),MATCH((CUADRO!F$5&amp;$E273),'Hoja de Trabajo para listado'!$AB$151:$BA$151,0)),0)+IFERROR(INDEX('Hoja de Trabajo para listado'!$BC$155:$CB$1048576,MATCH($A273,'Hoja de Trabajo para listado'!$BC$155:$BC$1048576,0),MATCH((CUADRO!F$5&amp;$E273),'Hoja de Trabajo para listado'!$BC$151:$CB$151,0)),0)+IFERROR(INDEX('Hoja de Trabajo para listado'!$DE$153:$DG$274,MATCH($A273,'Hoja de Trabajo para listado'!$DE$153:$DE$1048576,0),MATCH((CUADRO!F$5&amp;$E273),'Hoja de Trabajo para listado'!$DE$151:$DG$151,0)),0)+IFERROR(INDEX('Hoja de Trabajo para listado'!$CD$155:$DC$1048576,MATCH($A273,'Hoja de Trabajo para listado'!$CD$155:$CD$1048576,0),MATCH((CUADRO!F$5&amp;$E273),'Hoja de Trabajo para listado'!$CD$151:$DC$151,0)),0)</f>
        <v>0</v>
      </c>
      <c r="G273" s="245">
        <f ca="1">+IFERROR(INDEX('Hoja de Trabajo para listado'!$A$155:$Z$1048576,MATCH($A273,'Hoja de Trabajo para listado'!$A$155:$A$1048576,0),MATCH((CUADRO!G$5&amp;$E273),'Hoja de Trabajo para listado'!$A$151:$Z$151,0)),0)+IFERROR(INDEX('Hoja de Trabajo para listado'!$AB$155:$BA$1048576,MATCH($A273,'Hoja de Trabajo para listado'!$AB$155:$AB$1048576,0),MATCH((CUADRO!G$5&amp;$E273),'Hoja de Trabajo para listado'!$AB$151:$BA$151,0)),0)+IFERROR(INDEX('Hoja de Trabajo para listado'!$BC$155:$CB$1048576,MATCH($A273,'Hoja de Trabajo para listado'!$BC$155:$BC$1048576,0),MATCH((CUADRO!G$5&amp;$E273),'Hoja de Trabajo para listado'!$BC$151:$CB$151,0)),0)+IFERROR(INDEX('Hoja de Trabajo para listado'!$DE$153:$DG$274,MATCH($A273,'Hoja de Trabajo para listado'!$DE$153:$DE$1048576,0),MATCH((CUADRO!G$5&amp;$E273),'Hoja de Trabajo para listado'!$DE$151:$DG$151,0)),0)+IFERROR(INDEX('Hoja de Trabajo para listado'!$CD$155:$DC$1048576,MATCH($A273,'Hoja de Trabajo para listado'!$CD$155:$CD$1048576,0),MATCH((CUADRO!G$5&amp;$E273),'Hoja de Trabajo para listado'!$CD$151:$DC$151,0)),0)</f>
        <v>0</v>
      </c>
      <c r="H273" s="245">
        <f ca="1">+IFERROR(INDEX('Hoja de Trabajo para listado'!$A$155:$Z$1048576,MATCH($A273,'Hoja de Trabajo para listado'!$A$155:$A$1048576,0),MATCH((CUADRO!H$5&amp;$E273),'Hoja de Trabajo para listado'!$A$151:$Z$151,0)),0)+IFERROR(INDEX('Hoja de Trabajo para listado'!$AB$155:$BA$1048576,MATCH($A273,'Hoja de Trabajo para listado'!$AB$155:$AB$1048576,0),MATCH((CUADRO!H$5&amp;$E273),'Hoja de Trabajo para listado'!$AB$151:$BA$151,0)),0)+IFERROR(INDEX('Hoja de Trabajo para listado'!$BC$155:$CB$1048576,MATCH($A273,'Hoja de Trabajo para listado'!$BC$155:$BC$1048576,0),MATCH((CUADRO!H$5&amp;$E273),'Hoja de Trabajo para listado'!$BC$151:$CB$151,0)),0)+IFERROR(INDEX('Hoja de Trabajo para listado'!$DE$153:$DG$274,MATCH($A273,'Hoja de Trabajo para listado'!$DE$153:$DE$1048576,0),MATCH((CUADRO!H$5&amp;$E273),'Hoja de Trabajo para listado'!$DE$151:$DG$151,0)),0)+IFERROR(INDEX('Hoja de Trabajo para listado'!$CD$155:$DC$1048576,MATCH($A273,'Hoja de Trabajo para listado'!$CD$155:$CD$1048576,0),MATCH((CUADRO!H$5&amp;$E273),'Hoja de Trabajo para listado'!$CD$151:$DC$151,0)),0)</f>
        <v>0</v>
      </c>
      <c r="I273" s="245">
        <f ca="1">+IFERROR(INDEX('Hoja de Trabajo para listado'!$A$155:$Z$1048576,MATCH($A273,'Hoja de Trabajo para listado'!$A$155:$A$1048576,0),MATCH((CUADRO!I$5&amp;$E273),'Hoja de Trabajo para listado'!$A$151:$Z$151,0)),0)+IFERROR(INDEX('Hoja de Trabajo para listado'!$AB$155:$BA$1048576,MATCH($A273,'Hoja de Trabajo para listado'!$AB$155:$AB$1048576,0),MATCH((CUADRO!I$5&amp;$E273),'Hoja de Trabajo para listado'!$AB$151:$BA$151,0)),0)+IFERROR(INDEX('Hoja de Trabajo para listado'!$BC$155:$CB$1048576,MATCH($A273,'Hoja de Trabajo para listado'!$BC$155:$BC$1048576,0),MATCH((CUADRO!I$5&amp;$E273),'Hoja de Trabajo para listado'!$BC$151:$CB$151,0)),0)+IFERROR(INDEX('Hoja de Trabajo para listado'!$DE$153:$DG$274,MATCH($A273,'Hoja de Trabajo para listado'!$DE$153:$DE$1048576,0),MATCH((CUADRO!I$5&amp;$E273),'Hoja de Trabajo para listado'!$DE$151:$DG$151,0)),0)+IFERROR(INDEX('Hoja de Trabajo para listado'!$CD$155:$DC$1048576,MATCH($A273,'Hoja de Trabajo para listado'!$CD$155:$CD$1048576,0),MATCH((CUADRO!I$5&amp;$E273),'Hoja de Trabajo para listado'!$CD$151:$DC$151,0)),0)</f>
        <v>0</v>
      </c>
      <c r="J273" s="245">
        <f ca="1">+IFERROR(INDEX('Hoja de Trabajo para listado'!$A$155:$Z$1048576,MATCH($A273,'Hoja de Trabajo para listado'!$A$155:$A$1048576,0),MATCH((CUADRO!J$5&amp;$E273),'Hoja de Trabajo para listado'!$A$151:$Z$151,0)),0)+IFERROR(INDEX('Hoja de Trabajo para listado'!$AB$155:$BA$1048576,MATCH($A273,'Hoja de Trabajo para listado'!$AB$155:$AB$1048576,0),MATCH((CUADRO!J$5&amp;$E273),'Hoja de Trabajo para listado'!$AB$151:$BA$151,0)),0)+IFERROR(INDEX('Hoja de Trabajo para listado'!$BC$155:$CB$1048576,MATCH($A273,'Hoja de Trabajo para listado'!$BC$155:$BC$1048576,0),MATCH((CUADRO!J$5&amp;$E273),'Hoja de Trabajo para listado'!$BC$151:$CB$151,0)),0)+IFERROR(INDEX('Hoja de Trabajo para listado'!$DE$153:$DG$274,MATCH($A273,'Hoja de Trabajo para listado'!$DE$153:$DE$1048576,0),MATCH((CUADRO!J$5&amp;$E273),'Hoja de Trabajo para listado'!$DE$151:$DG$151,0)),0)+IFERROR(INDEX('Hoja de Trabajo para listado'!$CD$155:$DC$1048576,MATCH($A273,'Hoja de Trabajo para listado'!$CD$155:$CD$1048576,0),MATCH((CUADRO!J$5&amp;$E273),'Hoja de Trabajo para listado'!$CD$151:$DC$151,0)),0)</f>
        <v>0</v>
      </c>
      <c r="K273" s="245">
        <f ca="1">+IFERROR(INDEX('Hoja de Trabajo para listado'!$A$155:$Z$1048576,MATCH($A273,'Hoja de Trabajo para listado'!$A$155:$A$1048576,0),MATCH((CUADRO!K$5&amp;$E273),'Hoja de Trabajo para listado'!$A$151:$Z$151,0)),0)+IFERROR(INDEX('Hoja de Trabajo para listado'!$AB$155:$BA$1048576,MATCH($A273,'Hoja de Trabajo para listado'!$AB$155:$AB$1048576,0),MATCH((CUADRO!K$5&amp;$E273),'Hoja de Trabajo para listado'!$AB$151:$BA$151,0)),0)+IFERROR(INDEX('Hoja de Trabajo para listado'!$BC$155:$CB$1048576,MATCH($A273,'Hoja de Trabajo para listado'!$BC$155:$BC$1048576,0),MATCH((CUADRO!K$5&amp;$E273),'Hoja de Trabajo para listado'!$BC$151:$CB$151,0)),0)+IFERROR(INDEX('Hoja de Trabajo para listado'!$DE$153:$DG$274,MATCH($A273,'Hoja de Trabajo para listado'!$DE$153:$DE$1048576,0),MATCH((CUADRO!K$5&amp;$E273),'Hoja de Trabajo para listado'!$DE$151:$DG$151,0)),0)+IFERROR(INDEX('Hoja de Trabajo para listado'!$CD$155:$DC$1048576,MATCH($A273,'Hoja de Trabajo para listado'!$CD$155:$CD$1048576,0),MATCH((CUADRO!K$5&amp;$E273),'Hoja de Trabajo para listado'!$CD$151:$DC$151,0)),0)</f>
        <v>0</v>
      </c>
      <c r="L273" s="245">
        <f ca="1">+IFERROR(INDEX('Hoja de Trabajo para listado'!$A$155:$Z$1048576,MATCH($A273,'Hoja de Trabajo para listado'!$A$155:$A$1048576,0),MATCH((CUADRO!L$5&amp;$E273),'Hoja de Trabajo para listado'!$A$151:$Z$151,0)),0)+IFERROR(INDEX('Hoja de Trabajo para listado'!$AB$155:$BA$1048576,MATCH($A273,'Hoja de Trabajo para listado'!$AB$155:$AB$1048576,0),MATCH((CUADRO!L$5&amp;$E273),'Hoja de Trabajo para listado'!$AB$151:$BA$151,0)),0)+IFERROR(INDEX('Hoja de Trabajo para listado'!$BC$155:$CB$1048576,MATCH($A273,'Hoja de Trabajo para listado'!$BC$155:$BC$1048576,0),MATCH((CUADRO!L$5&amp;$E273),'Hoja de Trabajo para listado'!$BC$151:$CB$151,0)),0)+IFERROR(INDEX('Hoja de Trabajo para listado'!$DE$153:$DG$274,MATCH($A273,'Hoja de Trabajo para listado'!$DE$153:$DE$1048576,0),MATCH((CUADRO!L$5&amp;$E273),'Hoja de Trabajo para listado'!$DE$151:$DG$151,0)),0)+IFERROR(INDEX('Hoja de Trabajo para listado'!$CD$155:$DC$1048576,MATCH($A273,'Hoja de Trabajo para listado'!$CD$155:$CD$1048576,0),MATCH((CUADRO!L$5&amp;$E273),'Hoja de Trabajo para listado'!$CD$151:$DC$151,0)),0)</f>
        <v>0</v>
      </c>
      <c r="M273" s="245">
        <f ca="1">+IFERROR(INDEX('Hoja de Trabajo para listado'!$A$155:$Z$1048576,MATCH($A273,'Hoja de Trabajo para listado'!$A$155:$A$1048576,0),MATCH((CUADRO!M$5&amp;$E273),'Hoja de Trabajo para listado'!$A$151:$Z$151,0)),0)+IFERROR(INDEX('Hoja de Trabajo para listado'!$AB$155:$BA$1048576,MATCH($A273,'Hoja de Trabajo para listado'!$AB$155:$AB$1048576,0),MATCH((CUADRO!M$5&amp;$E273),'Hoja de Trabajo para listado'!$AB$151:$BA$151,0)),0)+IFERROR(INDEX('Hoja de Trabajo para listado'!$BC$155:$CB$1048576,MATCH($A273,'Hoja de Trabajo para listado'!$BC$155:$BC$1048576,0),MATCH((CUADRO!M$5&amp;$E273),'Hoja de Trabajo para listado'!$BC$151:$CB$151,0)),0)+IFERROR(INDEX('Hoja de Trabajo para listado'!$DE$153:$DG$274,MATCH($A273,'Hoja de Trabajo para listado'!$DE$153:$DE$1048576,0),MATCH((CUADRO!M$5&amp;$E273),'Hoja de Trabajo para listado'!$DE$151:$DG$151,0)),0)+IFERROR(INDEX('Hoja de Trabajo para listado'!$CD$155:$DC$1048576,MATCH($A273,'Hoja de Trabajo para listado'!$CD$155:$CD$1048576,0),MATCH((CUADRO!M$5&amp;$E273),'Hoja de Trabajo para listado'!$CD$151:$DC$151,0)),0)</f>
        <v>0</v>
      </c>
      <c r="N273" s="245">
        <f ca="1">+IFERROR(INDEX('Hoja de Trabajo para listado'!$A$155:$Z$1048576,MATCH($A273,'Hoja de Trabajo para listado'!$A$155:$A$1048576,0),MATCH((CUADRO!N$5&amp;$E273),'Hoja de Trabajo para listado'!$A$151:$Z$151,0)),0)+IFERROR(INDEX('Hoja de Trabajo para listado'!$AB$155:$BA$1048576,MATCH($A273,'Hoja de Trabajo para listado'!$AB$155:$AB$1048576,0),MATCH((CUADRO!N$5&amp;$E273),'Hoja de Trabajo para listado'!$AB$151:$BA$151,0)),0)+IFERROR(INDEX('Hoja de Trabajo para listado'!$BC$155:$CB$1048576,MATCH($A273,'Hoja de Trabajo para listado'!$BC$155:$BC$1048576,0),MATCH((CUADRO!N$5&amp;$E273),'Hoja de Trabajo para listado'!$BC$151:$CB$151,0)),0)+IFERROR(INDEX('Hoja de Trabajo para listado'!$DE$153:$DG$274,MATCH($A273,'Hoja de Trabajo para listado'!$DE$153:$DE$1048576,0),MATCH((CUADRO!N$5&amp;$E273),'Hoja de Trabajo para listado'!$DE$151:$DG$151,0)),0)+IFERROR(INDEX('Hoja de Trabajo para listado'!$CD$155:$DC$1048576,MATCH($A273,'Hoja de Trabajo para listado'!$CD$155:$CD$1048576,0),MATCH((CUADRO!N$5&amp;$E273),'Hoja de Trabajo para listado'!$CD$151:$DC$151,0)),0)</f>
        <v>0</v>
      </c>
      <c r="O273" s="245">
        <f ca="1">+IFERROR(INDEX('Hoja de Trabajo para listado'!$A$155:$Z$1048576,MATCH($A273,'Hoja de Trabajo para listado'!$A$155:$A$1048576,0),MATCH((CUADRO!O$5&amp;$E273),'Hoja de Trabajo para listado'!$A$151:$Z$151,0)),0)+IFERROR(INDEX('Hoja de Trabajo para listado'!$AB$155:$BA$1048576,MATCH($A273,'Hoja de Trabajo para listado'!$AB$155:$AB$1048576,0),MATCH((CUADRO!O$5&amp;$E273),'Hoja de Trabajo para listado'!$AB$151:$BA$151,0)),0)+IFERROR(INDEX('Hoja de Trabajo para listado'!$BC$155:$CB$1048576,MATCH($A273,'Hoja de Trabajo para listado'!$BC$155:$BC$1048576,0),MATCH((CUADRO!O$5&amp;$E273),'Hoja de Trabajo para listado'!$BC$151:$CB$151,0)),0)+IFERROR(INDEX('Hoja de Trabajo para listado'!$DE$153:$DG$274,MATCH($A273,'Hoja de Trabajo para listado'!$DE$153:$DE$1048576,0),MATCH((CUADRO!O$5&amp;$E273),'Hoja de Trabajo para listado'!$DE$151:$DG$151,0)),0)+IFERROR(INDEX('Hoja de Trabajo para listado'!$CD$155:$DC$1048576,MATCH($A273,'Hoja de Trabajo para listado'!$CD$155:$CD$1048576,0),MATCH((CUADRO!O$5&amp;$E273),'Hoja de Trabajo para listado'!$CD$151:$DC$151,0)),0)</f>
        <v>0</v>
      </c>
      <c r="P273" s="245">
        <f ca="1">+IFERROR(INDEX('Hoja de Trabajo para listado'!$A$155:$Z$1048576,MATCH($A273,'Hoja de Trabajo para listado'!$A$155:$A$1048576,0),MATCH((CUADRO!P$5&amp;$E273),'Hoja de Trabajo para listado'!$A$151:$Z$151,0)),0)+IFERROR(INDEX('Hoja de Trabajo para listado'!$AB$155:$BA$1048576,MATCH($A273,'Hoja de Trabajo para listado'!$AB$155:$AB$1048576,0),MATCH((CUADRO!P$5&amp;$E273),'Hoja de Trabajo para listado'!$AB$151:$BA$151,0)),0)+IFERROR(INDEX('Hoja de Trabajo para listado'!$BC$155:$CB$1048576,MATCH($A273,'Hoja de Trabajo para listado'!$BC$155:$BC$1048576,0),MATCH((CUADRO!P$5&amp;$E273),'Hoja de Trabajo para listado'!$BC$151:$CB$151,0)),0)+IFERROR(INDEX('Hoja de Trabajo para listado'!$DE$153:$DG$274,MATCH($A273,'Hoja de Trabajo para listado'!$DE$153:$DE$1048576,0),MATCH((CUADRO!P$5&amp;$E273),'Hoja de Trabajo para listado'!$DE$151:$DG$151,0)),0)+IFERROR(INDEX('Hoja de Trabajo para listado'!$CD$155:$DC$1048576,MATCH($A273,'Hoja de Trabajo para listado'!$CD$155:$CD$1048576,0),MATCH((CUADRO!P$5&amp;$E273),'Hoja de Trabajo para listado'!$CD$151:$DC$151,0)),0)</f>
        <v>0</v>
      </c>
      <c r="Q273" s="245">
        <f ca="1">+IFERROR(INDEX('Hoja de Trabajo para listado'!$A$155:$Z$1048576,MATCH($A273,'Hoja de Trabajo para listado'!$A$155:$A$1048576,0),MATCH((CUADRO!Q$5&amp;$E273),'Hoja de Trabajo para listado'!$A$151:$Z$151,0)),0)+IFERROR(INDEX('Hoja de Trabajo para listado'!$AB$155:$BA$1048576,MATCH($A273,'Hoja de Trabajo para listado'!$AB$155:$AB$1048576,0),MATCH((CUADRO!Q$5&amp;$E273),'Hoja de Trabajo para listado'!$AB$151:$BA$151,0)),0)+IFERROR(INDEX('Hoja de Trabajo para listado'!$BC$155:$CB$1048576,MATCH($A273,'Hoja de Trabajo para listado'!$BC$155:$BC$1048576,0),MATCH((CUADRO!Q$5&amp;$E273),'Hoja de Trabajo para listado'!$BC$151:$CB$151,0)),0)+IFERROR(INDEX('Hoja de Trabajo para listado'!$DE$153:$DG$274,MATCH($A273,'Hoja de Trabajo para listado'!$DE$153:$DE$1048576,0),MATCH((CUADRO!Q$5&amp;$E273),'Hoja de Trabajo para listado'!$DE$151:$DG$151,0)),0)+IFERROR(INDEX('Hoja de Trabajo para listado'!$CD$155:$DC$1048576,MATCH($A273,'Hoja de Trabajo para listado'!$CD$155:$CD$1048576,0),MATCH((CUADRO!Q$5&amp;$E273),'Hoja de Trabajo para listado'!$CD$151:$DC$151,0)),0)</f>
        <v>0</v>
      </c>
      <c r="R273" s="245">
        <f t="shared" ca="1" si="11"/>
        <v>0</v>
      </c>
      <c r="S273" s="262">
        <f ca="1">+R272+R273</f>
        <v>0</v>
      </c>
      <c r="T273" s="243">
        <f ca="1">+S273</f>
        <v>0</v>
      </c>
      <c r="U273" s="242">
        <f t="shared" si="12"/>
        <v>2</v>
      </c>
      <c r="V273" s="333" t="str">
        <f>+VLOOKUP(A273,bd_lista!$A$3:$E$590,5,FALSE)</f>
        <v>Instituciones Descentralizadas</v>
      </c>
      <c r="W273" s="392"/>
      <c r="X273" s="242">
        <f>+VLOOKUP(A273,[4]Sheet1!$A$13:$D$744,4,FALSE)</f>
        <v>16</v>
      </c>
      <c r="Y273" s="242" t="str">
        <f>+VLOOKUP(X273,bd_lista!$A$3:$C$590,3,FALSE)</f>
        <v>Ministerio de Educación</v>
      </c>
      <c r="Z273" s="292"/>
      <c r="AA273" s="293"/>
    </row>
    <row r="274" spans="1:27" ht="15" hidden="1" customHeight="1">
      <c r="A274" s="32">
        <v>382</v>
      </c>
      <c r="B274" s="387">
        <f>+A274</f>
        <v>382</v>
      </c>
      <c r="C274" s="247" t="str">
        <f>+VLOOKUP(A274,bd_lista!$A$3:$C$590,3,FALSE)</f>
        <v>Agencia de Infraestructura en Salud y Equipamiento Médico</v>
      </c>
      <c r="D274" s="389" t="str">
        <f>+C274</f>
        <v>Agencia de Infraestructura en Salud y Equipamiento Médico</v>
      </c>
      <c r="E274" s="247" t="s">
        <v>1304</v>
      </c>
      <c r="F274" s="243">
        <f ca="1">+IFERROR(INDEX('Hoja de Trabajo para listado'!$A$155:$Z$1048576,MATCH($A274,'Hoja de Trabajo para listado'!$A$155:$A$1048576,0),MATCH((CUADRO!F$5&amp;$E274),'Hoja de Trabajo para listado'!$A$151:$Z$151,0)),0)+IFERROR(INDEX('Hoja de Trabajo para listado'!$AB$155:$BA$1048576,MATCH($A274,'Hoja de Trabajo para listado'!$AB$155:$AB$1048576,0),MATCH((CUADRO!F$5&amp;$E274),'Hoja de Trabajo para listado'!$AB$151:$BA$151,0)),0)+IFERROR(INDEX('Hoja de Trabajo para listado'!$BC$155:$CB$1048576,MATCH($A274,'Hoja de Trabajo para listado'!$BC$155:$BC$1048576,0),MATCH((CUADRO!F$5&amp;$E274),'Hoja de Trabajo para listado'!$BC$151:$CB$151,0)),0)+IFERROR(INDEX('Hoja de Trabajo para listado'!$DE$153:$DG$274,MATCH($A274,'Hoja de Trabajo para listado'!$DE$153:$DE$1048576,0),MATCH((CUADRO!F$5&amp;$E274),'Hoja de Trabajo para listado'!$DE$151:$DG$151,0)),0)+IFERROR(INDEX('Hoja de Trabajo para listado'!$CD$155:$DC$1048576,MATCH($A274,'Hoja de Trabajo para listado'!$CD$155:$CD$1048576,0),MATCH((CUADRO!F$5&amp;$E274),'Hoja de Trabajo para listado'!$CD$151:$DC$151,0)),0)</f>
        <v>0</v>
      </c>
      <c r="G274" s="243">
        <f ca="1">+IFERROR(INDEX('Hoja de Trabajo para listado'!$A$155:$Z$1048576,MATCH($A274,'Hoja de Trabajo para listado'!$A$155:$A$1048576,0),MATCH((CUADRO!G$5&amp;$E274),'Hoja de Trabajo para listado'!$A$151:$Z$151,0)),0)+IFERROR(INDEX('Hoja de Trabajo para listado'!$AB$155:$BA$1048576,MATCH($A274,'Hoja de Trabajo para listado'!$AB$155:$AB$1048576,0),MATCH((CUADRO!G$5&amp;$E274),'Hoja de Trabajo para listado'!$AB$151:$BA$151,0)),0)+IFERROR(INDEX('Hoja de Trabajo para listado'!$BC$155:$CB$1048576,MATCH($A274,'Hoja de Trabajo para listado'!$BC$155:$BC$1048576,0),MATCH((CUADRO!G$5&amp;$E274),'Hoja de Trabajo para listado'!$BC$151:$CB$151,0)),0)+IFERROR(INDEX('Hoja de Trabajo para listado'!$DE$153:$DG$274,MATCH($A274,'Hoja de Trabajo para listado'!$DE$153:$DE$1048576,0),MATCH((CUADRO!G$5&amp;$E274),'Hoja de Trabajo para listado'!$DE$151:$DG$151,0)),0)+IFERROR(INDEX('Hoja de Trabajo para listado'!$CD$155:$DC$1048576,MATCH($A274,'Hoja de Trabajo para listado'!$CD$155:$CD$1048576,0),MATCH((CUADRO!G$5&amp;$E274),'Hoja de Trabajo para listado'!$CD$151:$DC$151,0)),0)</f>
        <v>0</v>
      </c>
      <c r="H274" s="243">
        <f ca="1">+IFERROR(INDEX('Hoja de Trabajo para listado'!$A$155:$Z$1048576,MATCH($A274,'Hoja de Trabajo para listado'!$A$155:$A$1048576,0),MATCH((CUADRO!H$5&amp;$E274),'Hoja de Trabajo para listado'!$A$151:$Z$151,0)),0)+IFERROR(INDEX('Hoja de Trabajo para listado'!$AB$155:$BA$1048576,MATCH($A274,'Hoja de Trabajo para listado'!$AB$155:$AB$1048576,0),MATCH((CUADRO!H$5&amp;$E274),'Hoja de Trabajo para listado'!$AB$151:$BA$151,0)),0)+IFERROR(INDEX('Hoja de Trabajo para listado'!$BC$155:$CB$1048576,MATCH($A274,'Hoja de Trabajo para listado'!$BC$155:$BC$1048576,0),MATCH((CUADRO!H$5&amp;$E274),'Hoja de Trabajo para listado'!$BC$151:$CB$151,0)),0)+IFERROR(INDEX('Hoja de Trabajo para listado'!$DE$153:$DG$274,MATCH($A274,'Hoja de Trabajo para listado'!$DE$153:$DE$1048576,0),MATCH((CUADRO!H$5&amp;$E274),'Hoja de Trabajo para listado'!$DE$151:$DG$151,0)),0)+IFERROR(INDEX('Hoja de Trabajo para listado'!$CD$155:$DC$1048576,MATCH($A274,'Hoja de Trabajo para listado'!$CD$155:$CD$1048576,0),MATCH((CUADRO!H$5&amp;$E274),'Hoja de Trabajo para listado'!$CD$151:$DC$151,0)),0)</f>
        <v>0</v>
      </c>
      <c r="I274" s="243">
        <f ca="1">+IFERROR(INDEX('Hoja de Trabajo para listado'!$A$155:$Z$1048576,MATCH($A274,'Hoja de Trabajo para listado'!$A$155:$A$1048576,0),MATCH((CUADRO!I$5&amp;$E274),'Hoja de Trabajo para listado'!$A$151:$Z$151,0)),0)+IFERROR(INDEX('Hoja de Trabajo para listado'!$AB$155:$BA$1048576,MATCH($A274,'Hoja de Trabajo para listado'!$AB$155:$AB$1048576,0),MATCH((CUADRO!I$5&amp;$E274),'Hoja de Trabajo para listado'!$AB$151:$BA$151,0)),0)+IFERROR(INDEX('Hoja de Trabajo para listado'!$BC$155:$CB$1048576,MATCH($A274,'Hoja de Trabajo para listado'!$BC$155:$BC$1048576,0),MATCH((CUADRO!I$5&amp;$E274),'Hoja de Trabajo para listado'!$BC$151:$CB$151,0)),0)+IFERROR(INDEX('Hoja de Trabajo para listado'!$DE$153:$DG$274,MATCH($A274,'Hoja de Trabajo para listado'!$DE$153:$DE$1048576,0),MATCH((CUADRO!I$5&amp;$E274),'Hoja de Trabajo para listado'!$DE$151:$DG$151,0)),0)+IFERROR(INDEX('Hoja de Trabajo para listado'!$CD$155:$DC$1048576,MATCH($A274,'Hoja de Trabajo para listado'!$CD$155:$CD$1048576,0),MATCH((CUADRO!I$5&amp;$E274),'Hoja de Trabajo para listado'!$CD$151:$DC$151,0)),0)</f>
        <v>0</v>
      </c>
      <c r="J274" s="243">
        <f ca="1">+IFERROR(INDEX('Hoja de Trabajo para listado'!$A$155:$Z$1048576,MATCH($A274,'Hoja de Trabajo para listado'!$A$155:$A$1048576,0),MATCH((CUADRO!J$5&amp;$E274),'Hoja de Trabajo para listado'!$A$151:$Z$151,0)),0)+IFERROR(INDEX('Hoja de Trabajo para listado'!$AB$155:$BA$1048576,MATCH($A274,'Hoja de Trabajo para listado'!$AB$155:$AB$1048576,0),MATCH((CUADRO!J$5&amp;$E274),'Hoja de Trabajo para listado'!$AB$151:$BA$151,0)),0)+IFERROR(INDEX('Hoja de Trabajo para listado'!$BC$155:$CB$1048576,MATCH($A274,'Hoja de Trabajo para listado'!$BC$155:$BC$1048576,0),MATCH((CUADRO!J$5&amp;$E274),'Hoja de Trabajo para listado'!$BC$151:$CB$151,0)),0)+IFERROR(INDEX('Hoja de Trabajo para listado'!$DE$153:$DG$274,MATCH($A274,'Hoja de Trabajo para listado'!$DE$153:$DE$1048576,0),MATCH((CUADRO!J$5&amp;$E274),'Hoja de Trabajo para listado'!$DE$151:$DG$151,0)),0)+IFERROR(INDEX('Hoja de Trabajo para listado'!$CD$155:$DC$1048576,MATCH($A274,'Hoja de Trabajo para listado'!$CD$155:$CD$1048576,0),MATCH((CUADRO!J$5&amp;$E274),'Hoja de Trabajo para listado'!$CD$151:$DC$151,0)),0)</f>
        <v>0</v>
      </c>
      <c r="K274" s="243">
        <f ca="1">+IFERROR(INDEX('Hoja de Trabajo para listado'!$A$155:$Z$1048576,MATCH($A274,'Hoja de Trabajo para listado'!$A$155:$A$1048576,0),MATCH((CUADRO!K$5&amp;$E274),'Hoja de Trabajo para listado'!$A$151:$Z$151,0)),0)+IFERROR(INDEX('Hoja de Trabajo para listado'!$AB$155:$BA$1048576,MATCH($A274,'Hoja de Trabajo para listado'!$AB$155:$AB$1048576,0),MATCH((CUADRO!K$5&amp;$E274),'Hoja de Trabajo para listado'!$AB$151:$BA$151,0)),0)+IFERROR(INDEX('Hoja de Trabajo para listado'!$BC$155:$CB$1048576,MATCH($A274,'Hoja de Trabajo para listado'!$BC$155:$BC$1048576,0),MATCH((CUADRO!K$5&amp;$E274),'Hoja de Trabajo para listado'!$BC$151:$CB$151,0)),0)+IFERROR(INDEX('Hoja de Trabajo para listado'!$DE$153:$DG$274,MATCH($A274,'Hoja de Trabajo para listado'!$DE$153:$DE$1048576,0),MATCH((CUADRO!K$5&amp;$E274),'Hoja de Trabajo para listado'!$DE$151:$DG$151,0)),0)+IFERROR(INDEX('Hoja de Trabajo para listado'!$CD$155:$DC$1048576,MATCH($A274,'Hoja de Trabajo para listado'!$CD$155:$CD$1048576,0),MATCH((CUADRO!K$5&amp;$E274),'Hoja de Trabajo para listado'!$CD$151:$DC$151,0)),0)</f>
        <v>0</v>
      </c>
      <c r="L274" s="243">
        <f ca="1">+IFERROR(INDEX('Hoja de Trabajo para listado'!$A$155:$Z$1048576,MATCH($A274,'Hoja de Trabajo para listado'!$A$155:$A$1048576,0),MATCH((CUADRO!L$5&amp;$E274),'Hoja de Trabajo para listado'!$A$151:$Z$151,0)),0)+IFERROR(INDEX('Hoja de Trabajo para listado'!$AB$155:$BA$1048576,MATCH($A274,'Hoja de Trabajo para listado'!$AB$155:$AB$1048576,0),MATCH((CUADRO!L$5&amp;$E274),'Hoja de Trabajo para listado'!$AB$151:$BA$151,0)),0)+IFERROR(INDEX('Hoja de Trabajo para listado'!$BC$155:$CB$1048576,MATCH($A274,'Hoja de Trabajo para listado'!$BC$155:$BC$1048576,0),MATCH((CUADRO!L$5&amp;$E274),'Hoja de Trabajo para listado'!$BC$151:$CB$151,0)),0)+IFERROR(INDEX('Hoja de Trabajo para listado'!$DE$153:$DG$274,MATCH($A274,'Hoja de Trabajo para listado'!$DE$153:$DE$1048576,0),MATCH((CUADRO!L$5&amp;$E274),'Hoja de Trabajo para listado'!$DE$151:$DG$151,0)),0)+IFERROR(INDEX('Hoja de Trabajo para listado'!$CD$155:$DC$1048576,MATCH($A274,'Hoja de Trabajo para listado'!$CD$155:$CD$1048576,0),MATCH((CUADRO!L$5&amp;$E274),'Hoja de Trabajo para listado'!$CD$151:$DC$151,0)),0)</f>
        <v>0</v>
      </c>
      <c r="M274" s="243">
        <f ca="1">+IFERROR(INDEX('Hoja de Trabajo para listado'!$A$155:$Z$1048576,MATCH($A274,'Hoja de Trabajo para listado'!$A$155:$A$1048576,0),MATCH((CUADRO!M$5&amp;$E274),'Hoja de Trabajo para listado'!$A$151:$Z$151,0)),0)+IFERROR(INDEX('Hoja de Trabajo para listado'!$AB$155:$BA$1048576,MATCH($A274,'Hoja de Trabajo para listado'!$AB$155:$AB$1048576,0),MATCH((CUADRO!M$5&amp;$E274),'Hoja de Trabajo para listado'!$AB$151:$BA$151,0)),0)+IFERROR(INDEX('Hoja de Trabajo para listado'!$BC$155:$CB$1048576,MATCH($A274,'Hoja de Trabajo para listado'!$BC$155:$BC$1048576,0),MATCH((CUADRO!M$5&amp;$E274),'Hoja de Trabajo para listado'!$BC$151:$CB$151,0)),0)+IFERROR(INDEX('Hoja de Trabajo para listado'!$DE$153:$DG$274,MATCH($A274,'Hoja de Trabajo para listado'!$DE$153:$DE$1048576,0),MATCH((CUADRO!M$5&amp;$E274),'Hoja de Trabajo para listado'!$DE$151:$DG$151,0)),0)+IFERROR(INDEX('Hoja de Trabajo para listado'!$CD$155:$DC$1048576,MATCH($A274,'Hoja de Trabajo para listado'!$CD$155:$CD$1048576,0),MATCH((CUADRO!M$5&amp;$E274),'Hoja de Trabajo para listado'!$CD$151:$DC$151,0)),0)</f>
        <v>0</v>
      </c>
      <c r="N274" s="243">
        <f ca="1">+IFERROR(INDEX('Hoja de Trabajo para listado'!$A$155:$Z$1048576,MATCH($A274,'Hoja de Trabajo para listado'!$A$155:$A$1048576,0),MATCH((CUADRO!N$5&amp;$E274),'Hoja de Trabajo para listado'!$A$151:$Z$151,0)),0)+IFERROR(INDEX('Hoja de Trabajo para listado'!$AB$155:$BA$1048576,MATCH($A274,'Hoja de Trabajo para listado'!$AB$155:$AB$1048576,0),MATCH((CUADRO!N$5&amp;$E274),'Hoja de Trabajo para listado'!$AB$151:$BA$151,0)),0)+IFERROR(INDEX('Hoja de Trabajo para listado'!$BC$155:$CB$1048576,MATCH($A274,'Hoja de Trabajo para listado'!$BC$155:$BC$1048576,0),MATCH((CUADRO!N$5&amp;$E274),'Hoja de Trabajo para listado'!$BC$151:$CB$151,0)),0)+IFERROR(INDEX('Hoja de Trabajo para listado'!$DE$153:$DG$274,MATCH($A274,'Hoja de Trabajo para listado'!$DE$153:$DE$1048576,0),MATCH((CUADRO!N$5&amp;$E274),'Hoja de Trabajo para listado'!$DE$151:$DG$151,0)),0)+IFERROR(INDEX('Hoja de Trabajo para listado'!$CD$155:$DC$1048576,MATCH($A274,'Hoja de Trabajo para listado'!$CD$155:$CD$1048576,0),MATCH((CUADRO!N$5&amp;$E274),'Hoja de Trabajo para listado'!$CD$151:$DC$151,0)),0)</f>
        <v>0</v>
      </c>
      <c r="O274" s="243">
        <f ca="1">+IFERROR(INDEX('Hoja de Trabajo para listado'!$A$155:$Z$1048576,MATCH($A274,'Hoja de Trabajo para listado'!$A$155:$A$1048576,0),MATCH((CUADRO!O$5&amp;$E274),'Hoja de Trabajo para listado'!$A$151:$Z$151,0)),0)+IFERROR(INDEX('Hoja de Trabajo para listado'!$AB$155:$BA$1048576,MATCH($A274,'Hoja de Trabajo para listado'!$AB$155:$AB$1048576,0),MATCH((CUADRO!O$5&amp;$E274),'Hoja de Trabajo para listado'!$AB$151:$BA$151,0)),0)+IFERROR(INDEX('Hoja de Trabajo para listado'!$BC$155:$CB$1048576,MATCH($A274,'Hoja de Trabajo para listado'!$BC$155:$BC$1048576,0),MATCH((CUADRO!O$5&amp;$E274),'Hoja de Trabajo para listado'!$BC$151:$CB$151,0)),0)+IFERROR(INDEX('Hoja de Trabajo para listado'!$DE$153:$DG$274,MATCH($A274,'Hoja de Trabajo para listado'!$DE$153:$DE$1048576,0),MATCH((CUADRO!O$5&amp;$E274),'Hoja de Trabajo para listado'!$DE$151:$DG$151,0)),0)+IFERROR(INDEX('Hoja de Trabajo para listado'!$CD$155:$DC$1048576,MATCH($A274,'Hoja de Trabajo para listado'!$CD$155:$CD$1048576,0),MATCH((CUADRO!O$5&amp;$E274),'Hoja de Trabajo para listado'!$CD$151:$DC$151,0)),0)</f>
        <v>0</v>
      </c>
      <c r="P274" s="243">
        <f ca="1">+IFERROR(INDEX('Hoja de Trabajo para listado'!$A$155:$Z$1048576,MATCH($A274,'Hoja de Trabajo para listado'!$A$155:$A$1048576,0),MATCH((CUADRO!P$5&amp;$E274),'Hoja de Trabajo para listado'!$A$151:$Z$151,0)),0)+IFERROR(INDEX('Hoja de Trabajo para listado'!$AB$155:$BA$1048576,MATCH($A274,'Hoja de Trabajo para listado'!$AB$155:$AB$1048576,0),MATCH((CUADRO!P$5&amp;$E274),'Hoja de Trabajo para listado'!$AB$151:$BA$151,0)),0)+IFERROR(INDEX('Hoja de Trabajo para listado'!$BC$155:$CB$1048576,MATCH($A274,'Hoja de Trabajo para listado'!$BC$155:$BC$1048576,0),MATCH((CUADRO!P$5&amp;$E274),'Hoja de Trabajo para listado'!$BC$151:$CB$151,0)),0)+IFERROR(INDEX('Hoja de Trabajo para listado'!$DE$153:$DG$274,MATCH($A274,'Hoja de Trabajo para listado'!$DE$153:$DE$1048576,0),MATCH((CUADRO!P$5&amp;$E274),'Hoja de Trabajo para listado'!$DE$151:$DG$151,0)),0)+IFERROR(INDEX('Hoja de Trabajo para listado'!$CD$155:$DC$1048576,MATCH($A274,'Hoja de Trabajo para listado'!$CD$155:$CD$1048576,0),MATCH((CUADRO!P$5&amp;$E274),'Hoja de Trabajo para listado'!$CD$151:$DC$151,0)),0)</f>
        <v>0</v>
      </c>
      <c r="Q274" s="243">
        <f ca="1">+IFERROR(INDEX('Hoja de Trabajo para listado'!$A$155:$Z$1048576,MATCH($A274,'Hoja de Trabajo para listado'!$A$155:$A$1048576,0),MATCH((CUADRO!Q$5&amp;$E274),'Hoja de Trabajo para listado'!$A$151:$Z$151,0)),0)+IFERROR(INDEX('Hoja de Trabajo para listado'!$AB$155:$BA$1048576,MATCH($A274,'Hoja de Trabajo para listado'!$AB$155:$AB$1048576,0),MATCH((CUADRO!Q$5&amp;$E274),'Hoja de Trabajo para listado'!$AB$151:$BA$151,0)),0)+IFERROR(INDEX('Hoja de Trabajo para listado'!$BC$155:$CB$1048576,MATCH($A274,'Hoja de Trabajo para listado'!$BC$155:$BC$1048576,0),MATCH((CUADRO!Q$5&amp;$E274),'Hoja de Trabajo para listado'!$BC$151:$CB$151,0)),0)+IFERROR(INDEX('Hoja de Trabajo para listado'!$DE$153:$DG$274,MATCH($A274,'Hoja de Trabajo para listado'!$DE$153:$DE$1048576,0),MATCH((CUADRO!Q$5&amp;$E274),'Hoja de Trabajo para listado'!$DE$151:$DG$151,0)),0)+IFERROR(INDEX('Hoja de Trabajo para listado'!$CD$155:$DC$1048576,MATCH($A274,'Hoja de Trabajo para listado'!$CD$155:$CD$1048576,0),MATCH((CUADRO!Q$5&amp;$E274),'Hoja de Trabajo para listado'!$CD$151:$DC$151,0)),0)</f>
        <v>0</v>
      </c>
      <c r="R274" s="243">
        <f t="shared" ca="1" si="11"/>
        <v>0</v>
      </c>
      <c r="S274" s="263"/>
      <c r="T274" s="243">
        <f ca="1">+T275</f>
        <v>0</v>
      </c>
      <c r="U274" s="242">
        <f t="shared" si="12"/>
        <v>1</v>
      </c>
      <c r="V274" s="333" t="str">
        <f>+VLOOKUP(A274,bd_lista!$A$3:$E$590,5,FALSE)</f>
        <v>Instituciones Descentralizadas</v>
      </c>
      <c r="W274" s="391" t="str">
        <f>+V274</f>
        <v>Instituciones Descentralizadas</v>
      </c>
      <c r="X274" s="242">
        <f>+VLOOKUP(A274,[4]Sheet1!$A$13:$D$744,4,FALSE)</f>
        <v>46</v>
      </c>
      <c r="Y274" s="242" t="str">
        <f>+VLOOKUP(X274,bd_lista!$A$3:$C$590,3,FALSE)</f>
        <v>Ministerio de Salud y Deportes</v>
      </c>
      <c r="Z274" s="294">
        <f>+X274</f>
        <v>46</v>
      </c>
      <c r="AA274" s="318" t="str">
        <f>+Y274</f>
        <v>Ministerio de Salud y Deportes</v>
      </c>
    </row>
    <row r="275" spans="1:27" ht="15" hidden="1" customHeight="1">
      <c r="A275" s="32">
        <v>382</v>
      </c>
      <c r="B275" s="388"/>
      <c r="C275" s="333" t="str">
        <f>+VLOOKUP(A275,bd_lista!$A$3:$C$590,3,FALSE)</f>
        <v>Agencia de Infraestructura en Salud y Equipamiento Médico</v>
      </c>
      <c r="D275" s="390"/>
      <c r="E275" s="333" t="s">
        <v>1305</v>
      </c>
      <c r="F275" s="245">
        <f ca="1">+IFERROR(INDEX('Hoja de Trabajo para listado'!$A$155:$Z$1048576,MATCH($A275,'Hoja de Trabajo para listado'!$A$155:$A$1048576,0),MATCH((CUADRO!F$5&amp;$E275),'Hoja de Trabajo para listado'!$A$151:$Z$151,0)),0)+IFERROR(INDEX('Hoja de Trabajo para listado'!$AB$155:$BA$1048576,MATCH($A275,'Hoja de Trabajo para listado'!$AB$155:$AB$1048576,0),MATCH((CUADRO!F$5&amp;$E275),'Hoja de Trabajo para listado'!$AB$151:$BA$151,0)),0)+IFERROR(INDEX('Hoja de Trabajo para listado'!$BC$155:$CB$1048576,MATCH($A275,'Hoja de Trabajo para listado'!$BC$155:$BC$1048576,0),MATCH((CUADRO!F$5&amp;$E275),'Hoja de Trabajo para listado'!$BC$151:$CB$151,0)),0)+IFERROR(INDEX('Hoja de Trabajo para listado'!$DE$153:$DG$274,MATCH($A275,'Hoja de Trabajo para listado'!$DE$153:$DE$1048576,0),MATCH((CUADRO!F$5&amp;$E275),'Hoja de Trabajo para listado'!$DE$151:$DG$151,0)),0)+IFERROR(INDEX('Hoja de Trabajo para listado'!$CD$155:$DC$1048576,MATCH($A275,'Hoja de Trabajo para listado'!$CD$155:$CD$1048576,0),MATCH((CUADRO!F$5&amp;$E275),'Hoja de Trabajo para listado'!$CD$151:$DC$151,0)),0)</f>
        <v>0</v>
      </c>
      <c r="G275" s="245">
        <f ca="1">+IFERROR(INDEX('Hoja de Trabajo para listado'!$A$155:$Z$1048576,MATCH($A275,'Hoja de Trabajo para listado'!$A$155:$A$1048576,0),MATCH((CUADRO!G$5&amp;$E275),'Hoja de Trabajo para listado'!$A$151:$Z$151,0)),0)+IFERROR(INDEX('Hoja de Trabajo para listado'!$AB$155:$BA$1048576,MATCH($A275,'Hoja de Trabajo para listado'!$AB$155:$AB$1048576,0),MATCH((CUADRO!G$5&amp;$E275),'Hoja de Trabajo para listado'!$AB$151:$BA$151,0)),0)+IFERROR(INDEX('Hoja de Trabajo para listado'!$BC$155:$CB$1048576,MATCH($A275,'Hoja de Trabajo para listado'!$BC$155:$BC$1048576,0),MATCH((CUADRO!G$5&amp;$E275),'Hoja de Trabajo para listado'!$BC$151:$CB$151,0)),0)+IFERROR(INDEX('Hoja de Trabajo para listado'!$DE$153:$DG$274,MATCH($A275,'Hoja de Trabajo para listado'!$DE$153:$DE$1048576,0),MATCH((CUADRO!G$5&amp;$E275),'Hoja de Trabajo para listado'!$DE$151:$DG$151,0)),0)+IFERROR(INDEX('Hoja de Trabajo para listado'!$CD$155:$DC$1048576,MATCH($A275,'Hoja de Trabajo para listado'!$CD$155:$CD$1048576,0),MATCH((CUADRO!G$5&amp;$E275),'Hoja de Trabajo para listado'!$CD$151:$DC$151,0)),0)</f>
        <v>0</v>
      </c>
      <c r="H275" s="245">
        <f ca="1">+IFERROR(INDEX('Hoja de Trabajo para listado'!$A$155:$Z$1048576,MATCH($A275,'Hoja de Trabajo para listado'!$A$155:$A$1048576,0),MATCH((CUADRO!H$5&amp;$E275),'Hoja de Trabajo para listado'!$A$151:$Z$151,0)),0)+IFERROR(INDEX('Hoja de Trabajo para listado'!$AB$155:$BA$1048576,MATCH($A275,'Hoja de Trabajo para listado'!$AB$155:$AB$1048576,0),MATCH((CUADRO!H$5&amp;$E275),'Hoja de Trabajo para listado'!$AB$151:$BA$151,0)),0)+IFERROR(INDEX('Hoja de Trabajo para listado'!$BC$155:$CB$1048576,MATCH($A275,'Hoja de Trabajo para listado'!$BC$155:$BC$1048576,0),MATCH((CUADRO!H$5&amp;$E275),'Hoja de Trabajo para listado'!$BC$151:$CB$151,0)),0)+IFERROR(INDEX('Hoja de Trabajo para listado'!$DE$153:$DG$274,MATCH($A275,'Hoja de Trabajo para listado'!$DE$153:$DE$1048576,0),MATCH((CUADRO!H$5&amp;$E275),'Hoja de Trabajo para listado'!$DE$151:$DG$151,0)),0)+IFERROR(INDEX('Hoja de Trabajo para listado'!$CD$155:$DC$1048576,MATCH($A275,'Hoja de Trabajo para listado'!$CD$155:$CD$1048576,0),MATCH((CUADRO!H$5&amp;$E275),'Hoja de Trabajo para listado'!$CD$151:$DC$151,0)),0)</f>
        <v>0</v>
      </c>
      <c r="I275" s="245">
        <f ca="1">+IFERROR(INDEX('Hoja de Trabajo para listado'!$A$155:$Z$1048576,MATCH($A275,'Hoja de Trabajo para listado'!$A$155:$A$1048576,0),MATCH((CUADRO!I$5&amp;$E275),'Hoja de Trabajo para listado'!$A$151:$Z$151,0)),0)+IFERROR(INDEX('Hoja de Trabajo para listado'!$AB$155:$BA$1048576,MATCH($A275,'Hoja de Trabajo para listado'!$AB$155:$AB$1048576,0),MATCH((CUADRO!I$5&amp;$E275),'Hoja de Trabajo para listado'!$AB$151:$BA$151,0)),0)+IFERROR(INDEX('Hoja de Trabajo para listado'!$BC$155:$CB$1048576,MATCH($A275,'Hoja de Trabajo para listado'!$BC$155:$BC$1048576,0),MATCH((CUADRO!I$5&amp;$E275),'Hoja de Trabajo para listado'!$BC$151:$CB$151,0)),0)+IFERROR(INDEX('Hoja de Trabajo para listado'!$DE$153:$DG$274,MATCH($A275,'Hoja de Trabajo para listado'!$DE$153:$DE$1048576,0),MATCH((CUADRO!I$5&amp;$E275),'Hoja de Trabajo para listado'!$DE$151:$DG$151,0)),0)+IFERROR(INDEX('Hoja de Trabajo para listado'!$CD$155:$DC$1048576,MATCH($A275,'Hoja de Trabajo para listado'!$CD$155:$CD$1048576,0),MATCH((CUADRO!I$5&amp;$E275),'Hoja de Trabajo para listado'!$CD$151:$DC$151,0)),0)</f>
        <v>0</v>
      </c>
      <c r="J275" s="245">
        <f ca="1">+IFERROR(INDEX('Hoja de Trabajo para listado'!$A$155:$Z$1048576,MATCH($A275,'Hoja de Trabajo para listado'!$A$155:$A$1048576,0),MATCH((CUADRO!J$5&amp;$E275),'Hoja de Trabajo para listado'!$A$151:$Z$151,0)),0)+IFERROR(INDEX('Hoja de Trabajo para listado'!$AB$155:$BA$1048576,MATCH($A275,'Hoja de Trabajo para listado'!$AB$155:$AB$1048576,0),MATCH((CUADRO!J$5&amp;$E275),'Hoja de Trabajo para listado'!$AB$151:$BA$151,0)),0)+IFERROR(INDEX('Hoja de Trabajo para listado'!$BC$155:$CB$1048576,MATCH($A275,'Hoja de Trabajo para listado'!$BC$155:$BC$1048576,0),MATCH((CUADRO!J$5&amp;$E275),'Hoja de Trabajo para listado'!$BC$151:$CB$151,0)),0)+IFERROR(INDEX('Hoja de Trabajo para listado'!$DE$153:$DG$274,MATCH($A275,'Hoja de Trabajo para listado'!$DE$153:$DE$1048576,0),MATCH((CUADRO!J$5&amp;$E275),'Hoja de Trabajo para listado'!$DE$151:$DG$151,0)),0)+IFERROR(INDEX('Hoja de Trabajo para listado'!$CD$155:$DC$1048576,MATCH($A275,'Hoja de Trabajo para listado'!$CD$155:$CD$1048576,0),MATCH((CUADRO!J$5&amp;$E275),'Hoja de Trabajo para listado'!$CD$151:$DC$151,0)),0)</f>
        <v>0</v>
      </c>
      <c r="K275" s="245">
        <f ca="1">+IFERROR(INDEX('Hoja de Trabajo para listado'!$A$155:$Z$1048576,MATCH($A275,'Hoja de Trabajo para listado'!$A$155:$A$1048576,0),MATCH((CUADRO!K$5&amp;$E275),'Hoja de Trabajo para listado'!$A$151:$Z$151,0)),0)+IFERROR(INDEX('Hoja de Trabajo para listado'!$AB$155:$BA$1048576,MATCH($A275,'Hoja de Trabajo para listado'!$AB$155:$AB$1048576,0),MATCH((CUADRO!K$5&amp;$E275),'Hoja de Trabajo para listado'!$AB$151:$BA$151,0)),0)+IFERROR(INDEX('Hoja de Trabajo para listado'!$BC$155:$CB$1048576,MATCH($A275,'Hoja de Trabajo para listado'!$BC$155:$BC$1048576,0),MATCH((CUADRO!K$5&amp;$E275),'Hoja de Trabajo para listado'!$BC$151:$CB$151,0)),0)+IFERROR(INDEX('Hoja de Trabajo para listado'!$DE$153:$DG$274,MATCH($A275,'Hoja de Trabajo para listado'!$DE$153:$DE$1048576,0),MATCH((CUADRO!K$5&amp;$E275),'Hoja de Trabajo para listado'!$DE$151:$DG$151,0)),0)+IFERROR(INDEX('Hoja de Trabajo para listado'!$CD$155:$DC$1048576,MATCH($A275,'Hoja de Trabajo para listado'!$CD$155:$CD$1048576,0),MATCH((CUADRO!K$5&amp;$E275),'Hoja de Trabajo para listado'!$CD$151:$DC$151,0)),0)</f>
        <v>0</v>
      </c>
      <c r="L275" s="245">
        <f ca="1">+IFERROR(INDEX('Hoja de Trabajo para listado'!$A$155:$Z$1048576,MATCH($A275,'Hoja de Trabajo para listado'!$A$155:$A$1048576,0),MATCH((CUADRO!L$5&amp;$E275),'Hoja de Trabajo para listado'!$A$151:$Z$151,0)),0)+IFERROR(INDEX('Hoja de Trabajo para listado'!$AB$155:$BA$1048576,MATCH($A275,'Hoja de Trabajo para listado'!$AB$155:$AB$1048576,0),MATCH((CUADRO!L$5&amp;$E275),'Hoja de Trabajo para listado'!$AB$151:$BA$151,0)),0)+IFERROR(INDEX('Hoja de Trabajo para listado'!$BC$155:$CB$1048576,MATCH($A275,'Hoja de Trabajo para listado'!$BC$155:$BC$1048576,0),MATCH((CUADRO!L$5&amp;$E275),'Hoja de Trabajo para listado'!$BC$151:$CB$151,0)),0)+IFERROR(INDEX('Hoja de Trabajo para listado'!$DE$153:$DG$274,MATCH($A275,'Hoja de Trabajo para listado'!$DE$153:$DE$1048576,0),MATCH((CUADRO!L$5&amp;$E275),'Hoja de Trabajo para listado'!$DE$151:$DG$151,0)),0)+IFERROR(INDEX('Hoja de Trabajo para listado'!$CD$155:$DC$1048576,MATCH($A275,'Hoja de Trabajo para listado'!$CD$155:$CD$1048576,0),MATCH((CUADRO!L$5&amp;$E275),'Hoja de Trabajo para listado'!$CD$151:$DC$151,0)),0)</f>
        <v>0</v>
      </c>
      <c r="M275" s="245">
        <f ca="1">+IFERROR(INDEX('Hoja de Trabajo para listado'!$A$155:$Z$1048576,MATCH($A275,'Hoja de Trabajo para listado'!$A$155:$A$1048576,0),MATCH((CUADRO!M$5&amp;$E275),'Hoja de Trabajo para listado'!$A$151:$Z$151,0)),0)+IFERROR(INDEX('Hoja de Trabajo para listado'!$AB$155:$BA$1048576,MATCH($A275,'Hoja de Trabajo para listado'!$AB$155:$AB$1048576,0),MATCH((CUADRO!M$5&amp;$E275),'Hoja de Trabajo para listado'!$AB$151:$BA$151,0)),0)+IFERROR(INDEX('Hoja de Trabajo para listado'!$BC$155:$CB$1048576,MATCH($A275,'Hoja de Trabajo para listado'!$BC$155:$BC$1048576,0),MATCH((CUADRO!M$5&amp;$E275),'Hoja de Trabajo para listado'!$BC$151:$CB$151,0)),0)+IFERROR(INDEX('Hoja de Trabajo para listado'!$DE$153:$DG$274,MATCH($A275,'Hoja de Trabajo para listado'!$DE$153:$DE$1048576,0),MATCH((CUADRO!M$5&amp;$E275),'Hoja de Trabajo para listado'!$DE$151:$DG$151,0)),0)+IFERROR(INDEX('Hoja de Trabajo para listado'!$CD$155:$DC$1048576,MATCH($A275,'Hoja de Trabajo para listado'!$CD$155:$CD$1048576,0),MATCH((CUADRO!M$5&amp;$E275),'Hoja de Trabajo para listado'!$CD$151:$DC$151,0)),0)</f>
        <v>0</v>
      </c>
      <c r="N275" s="245">
        <f ca="1">+IFERROR(INDEX('Hoja de Trabajo para listado'!$A$155:$Z$1048576,MATCH($A275,'Hoja de Trabajo para listado'!$A$155:$A$1048576,0),MATCH((CUADRO!N$5&amp;$E275),'Hoja de Trabajo para listado'!$A$151:$Z$151,0)),0)+IFERROR(INDEX('Hoja de Trabajo para listado'!$AB$155:$BA$1048576,MATCH($A275,'Hoja de Trabajo para listado'!$AB$155:$AB$1048576,0),MATCH((CUADRO!N$5&amp;$E275),'Hoja de Trabajo para listado'!$AB$151:$BA$151,0)),0)+IFERROR(INDEX('Hoja de Trabajo para listado'!$BC$155:$CB$1048576,MATCH($A275,'Hoja de Trabajo para listado'!$BC$155:$BC$1048576,0),MATCH((CUADRO!N$5&amp;$E275),'Hoja de Trabajo para listado'!$BC$151:$CB$151,0)),0)+IFERROR(INDEX('Hoja de Trabajo para listado'!$DE$153:$DG$274,MATCH($A275,'Hoja de Trabajo para listado'!$DE$153:$DE$1048576,0),MATCH((CUADRO!N$5&amp;$E275),'Hoja de Trabajo para listado'!$DE$151:$DG$151,0)),0)+IFERROR(INDEX('Hoja de Trabajo para listado'!$CD$155:$DC$1048576,MATCH($A275,'Hoja de Trabajo para listado'!$CD$155:$CD$1048576,0),MATCH((CUADRO!N$5&amp;$E275),'Hoja de Trabajo para listado'!$CD$151:$DC$151,0)),0)</f>
        <v>0</v>
      </c>
      <c r="O275" s="245">
        <f ca="1">+IFERROR(INDEX('Hoja de Trabajo para listado'!$A$155:$Z$1048576,MATCH($A275,'Hoja de Trabajo para listado'!$A$155:$A$1048576,0),MATCH((CUADRO!O$5&amp;$E275),'Hoja de Trabajo para listado'!$A$151:$Z$151,0)),0)+IFERROR(INDEX('Hoja de Trabajo para listado'!$AB$155:$BA$1048576,MATCH($A275,'Hoja de Trabajo para listado'!$AB$155:$AB$1048576,0),MATCH((CUADRO!O$5&amp;$E275),'Hoja de Trabajo para listado'!$AB$151:$BA$151,0)),0)+IFERROR(INDEX('Hoja de Trabajo para listado'!$BC$155:$CB$1048576,MATCH($A275,'Hoja de Trabajo para listado'!$BC$155:$BC$1048576,0),MATCH((CUADRO!O$5&amp;$E275),'Hoja de Trabajo para listado'!$BC$151:$CB$151,0)),0)+IFERROR(INDEX('Hoja de Trabajo para listado'!$DE$153:$DG$274,MATCH($A275,'Hoja de Trabajo para listado'!$DE$153:$DE$1048576,0),MATCH((CUADRO!O$5&amp;$E275),'Hoja de Trabajo para listado'!$DE$151:$DG$151,0)),0)+IFERROR(INDEX('Hoja de Trabajo para listado'!$CD$155:$DC$1048576,MATCH($A275,'Hoja de Trabajo para listado'!$CD$155:$CD$1048576,0),MATCH((CUADRO!O$5&amp;$E275),'Hoja de Trabajo para listado'!$CD$151:$DC$151,0)),0)</f>
        <v>0</v>
      </c>
      <c r="P275" s="245">
        <f ca="1">+IFERROR(INDEX('Hoja de Trabajo para listado'!$A$155:$Z$1048576,MATCH($A275,'Hoja de Trabajo para listado'!$A$155:$A$1048576,0),MATCH((CUADRO!P$5&amp;$E275),'Hoja de Trabajo para listado'!$A$151:$Z$151,0)),0)+IFERROR(INDEX('Hoja de Trabajo para listado'!$AB$155:$BA$1048576,MATCH($A275,'Hoja de Trabajo para listado'!$AB$155:$AB$1048576,0),MATCH((CUADRO!P$5&amp;$E275),'Hoja de Trabajo para listado'!$AB$151:$BA$151,0)),0)+IFERROR(INDEX('Hoja de Trabajo para listado'!$BC$155:$CB$1048576,MATCH($A275,'Hoja de Trabajo para listado'!$BC$155:$BC$1048576,0),MATCH((CUADRO!P$5&amp;$E275),'Hoja de Trabajo para listado'!$BC$151:$CB$151,0)),0)+IFERROR(INDEX('Hoja de Trabajo para listado'!$DE$153:$DG$274,MATCH($A275,'Hoja de Trabajo para listado'!$DE$153:$DE$1048576,0),MATCH((CUADRO!P$5&amp;$E275),'Hoja de Trabajo para listado'!$DE$151:$DG$151,0)),0)+IFERROR(INDEX('Hoja de Trabajo para listado'!$CD$155:$DC$1048576,MATCH($A275,'Hoja de Trabajo para listado'!$CD$155:$CD$1048576,0),MATCH((CUADRO!P$5&amp;$E275),'Hoja de Trabajo para listado'!$CD$151:$DC$151,0)),0)</f>
        <v>0</v>
      </c>
      <c r="Q275" s="245">
        <f ca="1">+IFERROR(INDEX('Hoja de Trabajo para listado'!$A$155:$Z$1048576,MATCH($A275,'Hoja de Trabajo para listado'!$A$155:$A$1048576,0),MATCH((CUADRO!Q$5&amp;$E275),'Hoja de Trabajo para listado'!$A$151:$Z$151,0)),0)+IFERROR(INDEX('Hoja de Trabajo para listado'!$AB$155:$BA$1048576,MATCH($A275,'Hoja de Trabajo para listado'!$AB$155:$AB$1048576,0),MATCH((CUADRO!Q$5&amp;$E275),'Hoja de Trabajo para listado'!$AB$151:$BA$151,0)),0)+IFERROR(INDEX('Hoja de Trabajo para listado'!$BC$155:$CB$1048576,MATCH($A275,'Hoja de Trabajo para listado'!$BC$155:$BC$1048576,0),MATCH((CUADRO!Q$5&amp;$E275),'Hoja de Trabajo para listado'!$BC$151:$CB$151,0)),0)+IFERROR(INDEX('Hoja de Trabajo para listado'!$DE$153:$DG$274,MATCH($A275,'Hoja de Trabajo para listado'!$DE$153:$DE$1048576,0),MATCH((CUADRO!Q$5&amp;$E275),'Hoja de Trabajo para listado'!$DE$151:$DG$151,0)),0)+IFERROR(INDEX('Hoja de Trabajo para listado'!$CD$155:$DC$1048576,MATCH($A275,'Hoja de Trabajo para listado'!$CD$155:$CD$1048576,0),MATCH((CUADRO!Q$5&amp;$E275),'Hoja de Trabajo para listado'!$CD$151:$DC$151,0)),0)</f>
        <v>0</v>
      </c>
      <c r="R275" s="245">
        <f t="shared" ca="1" si="11"/>
        <v>0</v>
      </c>
      <c r="S275" s="262">
        <f ca="1">+R274+R275</f>
        <v>0</v>
      </c>
      <c r="T275" s="245">
        <f ca="1">+S275</f>
        <v>0</v>
      </c>
      <c r="U275" s="244">
        <f t="shared" si="12"/>
        <v>2</v>
      </c>
      <c r="V275" s="333" t="str">
        <f>+VLOOKUP(A275,bd_lista!$A$3:$E$590,5,FALSE)</f>
        <v>Instituciones Descentralizadas</v>
      </c>
      <c r="W275" s="392"/>
      <c r="X275" s="242">
        <f>+VLOOKUP(A275,[4]Sheet1!$A$13:$D$744,4,FALSE)</f>
        <v>46</v>
      </c>
      <c r="Y275" s="242" t="str">
        <f>+VLOOKUP(X275,bd_lista!$A$3:$C$590,3,FALSE)</f>
        <v>Ministerio de Salud y Deportes</v>
      </c>
      <c r="Z275" s="292"/>
      <c r="AA275" s="320"/>
    </row>
    <row r="276" spans="1:27" customFormat="1" ht="15" customHeight="1">
      <c r="A276" s="251">
        <v>383</v>
      </c>
      <c r="B276" s="387">
        <f>+A276</f>
        <v>383</v>
      </c>
      <c r="C276" s="247" t="str">
        <f>+VLOOKUP(A276,bd_lista!$A$3:$C$590,3,FALSE)</f>
        <v>Agencia Boliviana de Correos "Correos de Bolivia"</v>
      </c>
      <c r="D276" s="389" t="str">
        <f>+C276</f>
        <v>Agencia Boliviana de Correos "Correos de Bolivia"</v>
      </c>
      <c r="E276" s="247" t="s">
        <v>1304</v>
      </c>
      <c r="F276" s="243">
        <f ca="1">+IFERROR(INDEX('Hoja de Trabajo para listado'!$A$155:$Z$1048576,MATCH($A276,'Hoja de Trabajo para listado'!$A$155:$A$1048576,0),MATCH((CUADRO!F$5&amp;$E276),'Hoja de Trabajo para listado'!$A$151:$Z$151,0)),0)+IFERROR(INDEX('Hoja de Trabajo para listado'!$AB$155:$BA$1048576,MATCH($A276,'Hoja de Trabajo para listado'!$AB$155:$AB$1048576,0),MATCH((CUADRO!F$5&amp;$E276),'Hoja de Trabajo para listado'!$AB$151:$BA$151,0)),0)+IFERROR(INDEX('Hoja de Trabajo para listado'!$BC$155:$CB$1048576,MATCH($A276,'Hoja de Trabajo para listado'!$BC$155:$BC$1048576,0),MATCH((CUADRO!F$5&amp;$E276),'Hoja de Trabajo para listado'!$BC$151:$CB$151,0)),0)+IFERROR(INDEX('Hoja de Trabajo para listado'!$DE$153:$DG$274,MATCH($A276,'Hoja de Trabajo para listado'!$DE$153:$DE$1048576,0),MATCH((CUADRO!F$5&amp;$E276),'Hoja de Trabajo para listado'!$DE$151:$DG$151,0)),0)+IFERROR(INDEX('Hoja de Trabajo para listado'!$CD$155:$DC$1048576,MATCH($A276,'Hoja de Trabajo para listado'!$CD$155:$CD$1048576,0),MATCH((CUADRO!F$5&amp;$E276),'Hoja de Trabajo para listado'!$CD$151:$DC$151,0)),0)</f>
        <v>0</v>
      </c>
      <c r="G276" s="243">
        <f ca="1">+IFERROR(INDEX('Hoja de Trabajo para listado'!$A$155:$Z$1048576,MATCH($A276,'Hoja de Trabajo para listado'!$A$155:$A$1048576,0),MATCH((CUADRO!G$5&amp;$E276),'Hoja de Trabajo para listado'!$A$151:$Z$151,0)),0)+IFERROR(INDEX('Hoja de Trabajo para listado'!$AB$155:$BA$1048576,MATCH($A276,'Hoja de Trabajo para listado'!$AB$155:$AB$1048576,0),MATCH((CUADRO!G$5&amp;$E276),'Hoja de Trabajo para listado'!$AB$151:$BA$151,0)),0)+IFERROR(INDEX('Hoja de Trabajo para listado'!$BC$155:$CB$1048576,MATCH($A276,'Hoja de Trabajo para listado'!$BC$155:$BC$1048576,0),MATCH((CUADRO!G$5&amp;$E276),'Hoja de Trabajo para listado'!$BC$151:$CB$151,0)),0)+IFERROR(INDEX('Hoja de Trabajo para listado'!$DE$153:$DG$274,MATCH($A276,'Hoja de Trabajo para listado'!$DE$153:$DE$1048576,0),MATCH((CUADRO!G$5&amp;$E276),'Hoja de Trabajo para listado'!$DE$151:$DG$151,0)),0)+IFERROR(INDEX('Hoja de Trabajo para listado'!$CD$155:$DC$1048576,MATCH($A276,'Hoja de Trabajo para listado'!$CD$155:$CD$1048576,0),MATCH((CUADRO!G$5&amp;$E276),'Hoja de Trabajo para listado'!$CD$151:$DC$151,0)),0)</f>
        <v>0</v>
      </c>
      <c r="H276" s="243">
        <f ca="1">+IFERROR(INDEX('Hoja de Trabajo para listado'!$A$155:$Z$1048576,MATCH($A276,'Hoja de Trabajo para listado'!$A$155:$A$1048576,0),MATCH((CUADRO!H$5&amp;$E276),'Hoja de Trabajo para listado'!$A$151:$Z$151,0)),0)+IFERROR(INDEX('Hoja de Trabajo para listado'!$AB$155:$BA$1048576,MATCH($A276,'Hoja de Trabajo para listado'!$AB$155:$AB$1048576,0),MATCH((CUADRO!H$5&amp;$E276),'Hoja de Trabajo para listado'!$AB$151:$BA$151,0)),0)+IFERROR(INDEX('Hoja de Trabajo para listado'!$BC$155:$CB$1048576,MATCH($A276,'Hoja de Trabajo para listado'!$BC$155:$BC$1048576,0),MATCH((CUADRO!H$5&amp;$E276),'Hoja de Trabajo para listado'!$BC$151:$CB$151,0)),0)+IFERROR(INDEX('Hoja de Trabajo para listado'!$DE$153:$DG$274,MATCH($A276,'Hoja de Trabajo para listado'!$DE$153:$DE$1048576,0),MATCH((CUADRO!H$5&amp;$E276),'Hoja de Trabajo para listado'!$DE$151:$DG$151,0)),0)+IFERROR(INDEX('Hoja de Trabajo para listado'!$CD$155:$DC$1048576,MATCH($A276,'Hoja de Trabajo para listado'!$CD$155:$CD$1048576,0),MATCH((CUADRO!H$5&amp;$E276),'Hoja de Trabajo para listado'!$CD$151:$DC$151,0)),0)</f>
        <v>0</v>
      </c>
      <c r="I276" s="243">
        <f ca="1">+IFERROR(INDEX('Hoja de Trabajo para listado'!$A$155:$Z$1048576,MATCH($A276,'Hoja de Trabajo para listado'!$A$155:$A$1048576,0),MATCH((CUADRO!I$5&amp;$E276),'Hoja de Trabajo para listado'!$A$151:$Z$151,0)),0)+IFERROR(INDEX('Hoja de Trabajo para listado'!$AB$155:$BA$1048576,MATCH($A276,'Hoja de Trabajo para listado'!$AB$155:$AB$1048576,0),MATCH((CUADRO!I$5&amp;$E276),'Hoja de Trabajo para listado'!$AB$151:$BA$151,0)),0)+IFERROR(INDEX('Hoja de Trabajo para listado'!$BC$155:$CB$1048576,MATCH($A276,'Hoja de Trabajo para listado'!$BC$155:$BC$1048576,0),MATCH((CUADRO!I$5&amp;$E276),'Hoja de Trabajo para listado'!$BC$151:$CB$151,0)),0)+IFERROR(INDEX('Hoja de Trabajo para listado'!$DE$153:$DG$274,MATCH($A276,'Hoja de Trabajo para listado'!$DE$153:$DE$1048576,0),MATCH((CUADRO!I$5&amp;$E276),'Hoja de Trabajo para listado'!$DE$151:$DG$151,0)),0)+IFERROR(INDEX('Hoja de Trabajo para listado'!$CD$155:$DC$1048576,MATCH($A276,'Hoja de Trabajo para listado'!$CD$155:$CD$1048576,0),MATCH((CUADRO!I$5&amp;$E276),'Hoja de Trabajo para listado'!$CD$151:$DC$151,0)),0)</f>
        <v>62936.034600000006</v>
      </c>
      <c r="J276" s="243">
        <f ca="1">+IFERROR(INDEX('Hoja de Trabajo para listado'!$A$155:$Z$1048576,MATCH($A276,'Hoja de Trabajo para listado'!$A$155:$A$1048576,0),MATCH((CUADRO!J$5&amp;$E276),'Hoja de Trabajo para listado'!$A$151:$Z$151,0)),0)+IFERROR(INDEX('Hoja de Trabajo para listado'!$AB$155:$BA$1048576,MATCH($A276,'Hoja de Trabajo para listado'!$AB$155:$AB$1048576,0),MATCH((CUADRO!J$5&amp;$E276),'Hoja de Trabajo para listado'!$AB$151:$BA$151,0)),0)+IFERROR(INDEX('Hoja de Trabajo para listado'!$BC$155:$CB$1048576,MATCH($A276,'Hoja de Trabajo para listado'!$BC$155:$BC$1048576,0),MATCH((CUADRO!J$5&amp;$E276),'Hoja de Trabajo para listado'!$BC$151:$CB$151,0)),0)+IFERROR(INDEX('Hoja de Trabajo para listado'!$DE$153:$DG$274,MATCH($A276,'Hoja de Trabajo para listado'!$DE$153:$DE$1048576,0),MATCH((CUADRO!J$5&amp;$E276),'Hoja de Trabajo para listado'!$DE$151:$DG$151,0)),0)+IFERROR(INDEX('Hoja de Trabajo para listado'!$CD$155:$DC$1048576,MATCH($A276,'Hoja de Trabajo para listado'!$CD$155:$CD$1048576,0),MATCH((CUADRO!J$5&amp;$E276),'Hoja de Trabajo para listado'!$CD$151:$DC$151,0)),0)</f>
        <v>0</v>
      </c>
      <c r="K276" s="243">
        <f ca="1">+IFERROR(INDEX('Hoja de Trabajo para listado'!$A$155:$Z$1048576,MATCH($A276,'Hoja de Trabajo para listado'!$A$155:$A$1048576,0),MATCH((CUADRO!K$5&amp;$E276),'Hoja de Trabajo para listado'!$A$151:$Z$151,0)),0)+IFERROR(INDEX('Hoja de Trabajo para listado'!$AB$155:$BA$1048576,MATCH($A276,'Hoja de Trabajo para listado'!$AB$155:$AB$1048576,0),MATCH((CUADRO!K$5&amp;$E276),'Hoja de Trabajo para listado'!$AB$151:$BA$151,0)),0)+IFERROR(INDEX('Hoja de Trabajo para listado'!$BC$155:$CB$1048576,MATCH($A276,'Hoja de Trabajo para listado'!$BC$155:$BC$1048576,0),MATCH((CUADRO!K$5&amp;$E276),'Hoja de Trabajo para listado'!$BC$151:$CB$151,0)),0)+IFERROR(INDEX('Hoja de Trabajo para listado'!$DE$153:$DG$274,MATCH($A276,'Hoja de Trabajo para listado'!$DE$153:$DE$1048576,0),MATCH((CUADRO!K$5&amp;$E276),'Hoja de Trabajo para listado'!$DE$151:$DG$151,0)),0)+IFERROR(INDEX('Hoja de Trabajo para listado'!$CD$155:$DC$1048576,MATCH($A276,'Hoja de Trabajo para listado'!$CD$155:$CD$1048576,0),MATCH((CUADRO!K$5&amp;$E276),'Hoja de Trabajo para listado'!$CD$151:$DC$151,0)),0)</f>
        <v>0</v>
      </c>
      <c r="L276" s="243">
        <f ca="1">+IFERROR(INDEX('Hoja de Trabajo para listado'!$A$155:$Z$1048576,MATCH($A276,'Hoja de Trabajo para listado'!$A$155:$A$1048576,0),MATCH((CUADRO!L$5&amp;$E276),'Hoja de Trabajo para listado'!$A$151:$Z$151,0)),0)+IFERROR(INDEX('Hoja de Trabajo para listado'!$AB$155:$BA$1048576,MATCH($A276,'Hoja de Trabajo para listado'!$AB$155:$AB$1048576,0),MATCH((CUADRO!L$5&amp;$E276),'Hoja de Trabajo para listado'!$AB$151:$BA$151,0)),0)+IFERROR(INDEX('Hoja de Trabajo para listado'!$BC$155:$CB$1048576,MATCH($A276,'Hoja de Trabajo para listado'!$BC$155:$BC$1048576,0),MATCH((CUADRO!L$5&amp;$E276),'Hoja de Trabajo para listado'!$BC$151:$CB$151,0)),0)+IFERROR(INDEX('Hoja de Trabajo para listado'!$DE$153:$DG$274,MATCH($A276,'Hoja de Trabajo para listado'!$DE$153:$DE$1048576,0),MATCH((CUADRO!L$5&amp;$E276),'Hoja de Trabajo para listado'!$DE$151:$DG$151,0)),0)+IFERROR(INDEX('Hoja de Trabajo para listado'!$CD$155:$DC$1048576,MATCH($A276,'Hoja de Trabajo para listado'!$CD$155:$CD$1048576,0),MATCH((CUADRO!L$5&amp;$E276),'Hoja de Trabajo para listado'!$CD$151:$DC$151,0)),0)</f>
        <v>0</v>
      </c>
      <c r="M276" s="243">
        <f ca="1">+IFERROR(INDEX('Hoja de Trabajo para listado'!$A$155:$Z$1048576,MATCH($A276,'Hoja de Trabajo para listado'!$A$155:$A$1048576,0),MATCH((CUADRO!M$5&amp;$E276),'Hoja de Trabajo para listado'!$A$151:$Z$151,0)),0)+IFERROR(INDEX('Hoja de Trabajo para listado'!$AB$155:$BA$1048576,MATCH($A276,'Hoja de Trabajo para listado'!$AB$155:$AB$1048576,0),MATCH((CUADRO!M$5&amp;$E276),'Hoja de Trabajo para listado'!$AB$151:$BA$151,0)),0)+IFERROR(INDEX('Hoja de Trabajo para listado'!$BC$155:$CB$1048576,MATCH($A276,'Hoja de Trabajo para listado'!$BC$155:$BC$1048576,0),MATCH((CUADRO!M$5&amp;$E276),'Hoja de Trabajo para listado'!$BC$151:$CB$151,0)),0)+IFERROR(INDEX('Hoja de Trabajo para listado'!$DE$153:$DG$274,MATCH($A276,'Hoja de Trabajo para listado'!$DE$153:$DE$1048576,0),MATCH((CUADRO!M$5&amp;$E276),'Hoja de Trabajo para listado'!$DE$151:$DG$151,0)),0)+IFERROR(INDEX('Hoja de Trabajo para listado'!$CD$155:$DC$1048576,MATCH($A276,'Hoja de Trabajo para listado'!$CD$155:$CD$1048576,0),MATCH((CUADRO!M$5&amp;$E276),'Hoja de Trabajo para listado'!$CD$151:$DC$151,0)),0)</f>
        <v>0</v>
      </c>
      <c r="N276" s="243">
        <f ca="1">+IFERROR(INDEX('Hoja de Trabajo para listado'!$A$155:$Z$1048576,MATCH($A276,'Hoja de Trabajo para listado'!$A$155:$A$1048576,0),MATCH((CUADRO!N$5&amp;$E276),'Hoja de Trabajo para listado'!$A$151:$Z$151,0)),0)+IFERROR(INDEX('Hoja de Trabajo para listado'!$AB$155:$BA$1048576,MATCH($A276,'Hoja de Trabajo para listado'!$AB$155:$AB$1048576,0),MATCH((CUADRO!N$5&amp;$E276),'Hoja de Trabajo para listado'!$AB$151:$BA$151,0)),0)+IFERROR(INDEX('Hoja de Trabajo para listado'!$BC$155:$CB$1048576,MATCH($A276,'Hoja de Trabajo para listado'!$BC$155:$BC$1048576,0),MATCH((CUADRO!N$5&amp;$E276),'Hoja de Trabajo para listado'!$BC$151:$CB$151,0)),0)+IFERROR(INDEX('Hoja de Trabajo para listado'!$DE$153:$DG$274,MATCH($A276,'Hoja de Trabajo para listado'!$DE$153:$DE$1048576,0),MATCH((CUADRO!N$5&amp;$E276),'Hoja de Trabajo para listado'!$DE$151:$DG$151,0)),0)+IFERROR(INDEX('Hoja de Trabajo para listado'!$CD$155:$DC$1048576,MATCH($A276,'Hoja de Trabajo para listado'!$CD$155:$CD$1048576,0),MATCH((CUADRO!N$5&amp;$E276),'Hoja de Trabajo para listado'!$CD$151:$DC$151,0)),0)</f>
        <v>0</v>
      </c>
      <c r="O276" s="243">
        <f ca="1">+IFERROR(INDEX('Hoja de Trabajo para listado'!$A$155:$Z$1048576,MATCH($A276,'Hoja de Trabajo para listado'!$A$155:$A$1048576,0),MATCH((CUADRO!O$5&amp;$E276),'Hoja de Trabajo para listado'!$A$151:$Z$151,0)),0)+IFERROR(INDEX('Hoja de Trabajo para listado'!$AB$155:$BA$1048576,MATCH($A276,'Hoja de Trabajo para listado'!$AB$155:$AB$1048576,0),MATCH((CUADRO!O$5&amp;$E276),'Hoja de Trabajo para listado'!$AB$151:$BA$151,0)),0)+IFERROR(INDEX('Hoja de Trabajo para listado'!$BC$155:$CB$1048576,MATCH($A276,'Hoja de Trabajo para listado'!$BC$155:$BC$1048576,0),MATCH((CUADRO!O$5&amp;$E276),'Hoja de Trabajo para listado'!$BC$151:$CB$151,0)),0)+IFERROR(INDEX('Hoja de Trabajo para listado'!$DE$153:$DG$274,MATCH($A276,'Hoja de Trabajo para listado'!$DE$153:$DE$1048576,0),MATCH((CUADRO!O$5&amp;$E276),'Hoja de Trabajo para listado'!$DE$151:$DG$151,0)),0)+IFERROR(INDEX('Hoja de Trabajo para listado'!$CD$155:$DC$1048576,MATCH($A276,'Hoja de Trabajo para listado'!$CD$155:$CD$1048576,0),MATCH((CUADRO!O$5&amp;$E276),'Hoja de Trabajo para listado'!$CD$151:$DC$151,0)),0)</f>
        <v>0</v>
      </c>
      <c r="P276" s="243">
        <f ca="1">+IFERROR(INDEX('Hoja de Trabajo para listado'!$A$155:$Z$1048576,MATCH($A276,'Hoja de Trabajo para listado'!$A$155:$A$1048576,0),MATCH((CUADRO!P$5&amp;$E276),'Hoja de Trabajo para listado'!$A$151:$Z$151,0)),0)+IFERROR(INDEX('Hoja de Trabajo para listado'!$AB$155:$BA$1048576,MATCH($A276,'Hoja de Trabajo para listado'!$AB$155:$AB$1048576,0),MATCH((CUADRO!P$5&amp;$E276),'Hoja de Trabajo para listado'!$AB$151:$BA$151,0)),0)+IFERROR(INDEX('Hoja de Trabajo para listado'!$BC$155:$CB$1048576,MATCH($A276,'Hoja de Trabajo para listado'!$BC$155:$BC$1048576,0),MATCH((CUADRO!P$5&amp;$E276),'Hoja de Trabajo para listado'!$BC$151:$CB$151,0)),0)+IFERROR(INDEX('Hoja de Trabajo para listado'!$DE$153:$DG$274,MATCH($A276,'Hoja de Trabajo para listado'!$DE$153:$DE$1048576,0),MATCH((CUADRO!P$5&amp;$E276),'Hoja de Trabajo para listado'!$DE$151:$DG$151,0)),0)+IFERROR(INDEX('Hoja de Trabajo para listado'!$CD$155:$DC$1048576,MATCH($A276,'Hoja de Trabajo para listado'!$CD$155:$CD$1048576,0),MATCH((CUADRO!P$5&amp;$E276),'Hoja de Trabajo para listado'!$CD$151:$DC$151,0)),0)</f>
        <v>0</v>
      </c>
      <c r="Q276" s="243">
        <f ca="1">+IFERROR(INDEX('Hoja de Trabajo para listado'!$A$155:$Z$1048576,MATCH($A276,'Hoja de Trabajo para listado'!$A$155:$A$1048576,0),MATCH((CUADRO!Q$5&amp;$E276),'Hoja de Trabajo para listado'!$A$151:$Z$151,0)),0)+IFERROR(INDEX('Hoja de Trabajo para listado'!$AB$155:$BA$1048576,MATCH($A276,'Hoja de Trabajo para listado'!$AB$155:$AB$1048576,0),MATCH((CUADRO!Q$5&amp;$E276),'Hoja de Trabajo para listado'!$AB$151:$BA$151,0)),0)+IFERROR(INDEX('Hoja de Trabajo para listado'!$BC$155:$CB$1048576,MATCH($A276,'Hoja de Trabajo para listado'!$BC$155:$BC$1048576,0),MATCH((CUADRO!Q$5&amp;$E276),'Hoja de Trabajo para listado'!$BC$151:$CB$151,0)),0)+IFERROR(INDEX('Hoja de Trabajo para listado'!$DE$153:$DG$274,MATCH($A276,'Hoja de Trabajo para listado'!$DE$153:$DE$1048576,0),MATCH((CUADRO!Q$5&amp;$E276),'Hoja de Trabajo para listado'!$DE$151:$DG$151,0)),0)+IFERROR(INDEX('Hoja de Trabajo para listado'!$CD$155:$DC$1048576,MATCH($A276,'Hoja de Trabajo para listado'!$CD$155:$CD$1048576,0),MATCH((CUADRO!Q$5&amp;$E276),'Hoja de Trabajo para listado'!$CD$151:$DC$151,0)),0)</f>
        <v>0</v>
      </c>
      <c r="R276" s="243">
        <f t="shared" ca="1" si="11"/>
        <v>62936.034600000006</v>
      </c>
      <c r="S276" s="263"/>
      <c r="T276" s="243">
        <f ca="1">+T277</f>
        <v>2145062.6046000002</v>
      </c>
      <c r="U276" s="242">
        <f t="shared" si="12"/>
        <v>1</v>
      </c>
      <c r="V276" s="333" t="str">
        <f>+VLOOKUP(A276,bd_lista!$A$3:$E$590,5,FALSE)</f>
        <v>Instituciones Descentralizadas</v>
      </c>
      <c r="W276" s="391" t="str">
        <f>+V276</f>
        <v>Instituciones Descentralizadas</v>
      </c>
      <c r="X276" s="242">
        <f>+VLOOKUP(A276,[4]Sheet1!$A$13:$D$744,4,FALSE)</f>
        <v>81</v>
      </c>
      <c r="Y276" s="242" t="str">
        <f>+VLOOKUP(X276,bd_lista!$A$3:$C$590,3,FALSE)</f>
        <v>Ministerio de Obras Públicas, Servicios y Vivienda</v>
      </c>
      <c r="Z276" s="294">
        <f>+X276</f>
        <v>81</v>
      </c>
      <c r="AA276" s="295" t="str">
        <f>+Y276</f>
        <v>Ministerio de Obras Públicas, Servicios y Vivienda</v>
      </c>
    </row>
    <row r="277" spans="1:27" customFormat="1" ht="15" customHeight="1">
      <c r="A277" s="32">
        <v>383</v>
      </c>
      <c r="B277" s="388"/>
      <c r="C277" s="333" t="str">
        <f>+VLOOKUP(A277,bd_lista!$A$3:$C$590,3,FALSE)</f>
        <v>Agencia Boliviana de Correos "Correos de Bolivia"</v>
      </c>
      <c r="D277" s="390"/>
      <c r="E277" s="333" t="s">
        <v>1305</v>
      </c>
      <c r="F277" s="245">
        <f ca="1">+IFERROR(INDEX('Hoja de Trabajo para listado'!$A$155:$Z$1048576,MATCH($A277,'Hoja de Trabajo para listado'!$A$155:$A$1048576,0),MATCH((CUADRO!F$5&amp;$E277),'Hoja de Trabajo para listado'!$A$151:$Z$151,0)),0)+IFERROR(INDEX('Hoja de Trabajo para listado'!$AB$155:$BA$1048576,MATCH($A277,'Hoja de Trabajo para listado'!$AB$155:$AB$1048576,0),MATCH((CUADRO!F$5&amp;$E277),'Hoja de Trabajo para listado'!$AB$151:$BA$151,0)),0)+IFERROR(INDEX('Hoja de Trabajo para listado'!$BC$155:$CB$1048576,MATCH($A277,'Hoja de Trabajo para listado'!$BC$155:$BC$1048576,0),MATCH((CUADRO!F$5&amp;$E277),'Hoja de Trabajo para listado'!$BC$151:$CB$151,0)),0)+IFERROR(INDEX('Hoja de Trabajo para listado'!$DE$153:$DG$274,MATCH($A277,'Hoja de Trabajo para listado'!$DE$153:$DE$1048576,0),MATCH((CUADRO!F$5&amp;$E277),'Hoja de Trabajo para listado'!$DE$151:$DG$151,0)),0)+IFERROR(INDEX('Hoja de Trabajo para listado'!$CD$155:$DC$1048576,MATCH($A277,'Hoja de Trabajo para listado'!$CD$155:$CD$1048576,0),MATCH((CUADRO!F$5&amp;$E277),'Hoja de Trabajo para listado'!$CD$151:$DC$151,0)),0)</f>
        <v>0</v>
      </c>
      <c r="G277" s="245">
        <f ca="1">+IFERROR(INDEX('Hoja de Trabajo para listado'!$A$155:$Z$1048576,MATCH($A277,'Hoja de Trabajo para listado'!$A$155:$A$1048576,0),MATCH((CUADRO!G$5&amp;$E277),'Hoja de Trabajo para listado'!$A$151:$Z$151,0)),0)+IFERROR(INDEX('Hoja de Trabajo para listado'!$AB$155:$BA$1048576,MATCH($A277,'Hoja de Trabajo para listado'!$AB$155:$AB$1048576,0),MATCH((CUADRO!G$5&amp;$E277),'Hoja de Trabajo para listado'!$AB$151:$BA$151,0)),0)+IFERROR(INDEX('Hoja de Trabajo para listado'!$BC$155:$CB$1048576,MATCH($A277,'Hoja de Trabajo para listado'!$BC$155:$BC$1048576,0),MATCH((CUADRO!G$5&amp;$E277),'Hoja de Trabajo para listado'!$BC$151:$CB$151,0)),0)+IFERROR(INDEX('Hoja de Trabajo para listado'!$DE$153:$DG$274,MATCH($A277,'Hoja de Trabajo para listado'!$DE$153:$DE$1048576,0),MATCH((CUADRO!G$5&amp;$E277),'Hoja de Trabajo para listado'!$DE$151:$DG$151,0)),0)+IFERROR(INDEX('Hoja de Trabajo para listado'!$CD$155:$DC$1048576,MATCH($A277,'Hoja de Trabajo para listado'!$CD$155:$CD$1048576,0),MATCH((CUADRO!G$5&amp;$E277),'Hoja de Trabajo para listado'!$CD$151:$DC$151,0)),0)</f>
        <v>0</v>
      </c>
      <c r="H277" s="245">
        <f ca="1">+IFERROR(INDEX('Hoja de Trabajo para listado'!$A$155:$Z$1048576,MATCH($A277,'Hoja de Trabajo para listado'!$A$155:$A$1048576,0),MATCH((CUADRO!H$5&amp;$E277),'Hoja de Trabajo para listado'!$A$151:$Z$151,0)),0)+IFERROR(INDEX('Hoja de Trabajo para listado'!$AB$155:$BA$1048576,MATCH($A277,'Hoja de Trabajo para listado'!$AB$155:$AB$1048576,0),MATCH((CUADRO!H$5&amp;$E277),'Hoja de Trabajo para listado'!$AB$151:$BA$151,0)),0)+IFERROR(INDEX('Hoja de Trabajo para listado'!$BC$155:$CB$1048576,MATCH($A277,'Hoja de Trabajo para listado'!$BC$155:$BC$1048576,0),MATCH((CUADRO!H$5&amp;$E277),'Hoja de Trabajo para listado'!$BC$151:$CB$151,0)),0)+IFERROR(INDEX('Hoja de Trabajo para listado'!$DE$153:$DG$274,MATCH($A277,'Hoja de Trabajo para listado'!$DE$153:$DE$1048576,0),MATCH((CUADRO!H$5&amp;$E277),'Hoja de Trabajo para listado'!$DE$151:$DG$151,0)),0)+IFERROR(INDEX('Hoja de Trabajo para listado'!$CD$155:$DC$1048576,MATCH($A277,'Hoja de Trabajo para listado'!$CD$155:$CD$1048576,0),MATCH((CUADRO!H$5&amp;$E277),'Hoja de Trabajo para listado'!$CD$151:$DC$151,0)),0)</f>
        <v>0</v>
      </c>
      <c r="I277" s="245">
        <f ca="1">+IFERROR(INDEX('Hoja de Trabajo para listado'!$A$155:$Z$1048576,MATCH($A277,'Hoja de Trabajo para listado'!$A$155:$A$1048576,0),MATCH((CUADRO!I$5&amp;$E277),'Hoja de Trabajo para listado'!$A$151:$Z$151,0)),0)+IFERROR(INDEX('Hoja de Trabajo para listado'!$AB$155:$BA$1048576,MATCH($A277,'Hoja de Trabajo para listado'!$AB$155:$AB$1048576,0),MATCH((CUADRO!I$5&amp;$E277),'Hoja de Trabajo para listado'!$AB$151:$BA$151,0)),0)+IFERROR(INDEX('Hoja de Trabajo para listado'!$BC$155:$CB$1048576,MATCH($A277,'Hoja de Trabajo para listado'!$BC$155:$BC$1048576,0),MATCH((CUADRO!I$5&amp;$E277),'Hoja de Trabajo para listado'!$BC$151:$CB$151,0)),0)+IFERROR(INDEX('Hoja de Trabajo para listado'!$DE$153:$DG$274,MATCH($A277,'Hoja de Trabajo para listado'!$DE$153:$DE$1048576,0),MATCH((CUADRO!I$5&amp;$E277),'Hoja de Trabajo para listado'!$DE$151:$DG$151,0)),0)+IFERROR(INDEX('Hoja de Trabajo para listado'!$CD$155:$DC$1048576,MATCH($A277,'Hoja de Trabajo para listado'!$CD$155:$CD$1048576,0),MATCH((CUADRO!I$5&amp;$E277),'Hoja de Trabajo para listado'!$CD$151:$DC$151,0)),0)</f>
        <v>2082126.5700000003</v>
      </c>
      <c r="J277" s="245">
        <f ca="1">+IFERROR(INDEX('Hoja de Trabajo para listado'!$A$155:$Z$1048576,MATCH($A277,'Hoja de Trabajo para listado'!$A$155:$A$1048576,0),MATCH((CUADRO!J$5&amp;$E277),'Hoja de Trabajo para listado'!$A$151:$Z$151,0)),0)+IFERROR(INDEX('Hoja de Trabajo para listado'!$AB$155:$BA$1048576,MATCH($A277,'Hoja de Trabajo para listado'!$AB$155:$AB$1048576,0),MATCH((CUADRO!J$5&amp;$E277),'Hoja de Trabajo para listado'!$AB$151:$BA$151,0)),0)+IFERROR(INDEX('Hoja de Trabajo para listado'!$BC$155:$CB$1048576,MATCH($A277,'Hoja de Trabajo para listado'!$BC$155:$BC$1048576,0),MATCH((CUADRO!J$5&amp;$E277),'Hoja de Trabajo para listado'!$BC$151:$CB$151,0)),0)+IFERROR(INDEX('Hoja de Trabajo para listado'!$DE$153:$DG$274,MATCH($A277,'Hoja de Trabajo para listado'!$DE$153:$DE$1048576,0),MATCH((CUADRO!J$5&amp;$E277),'Hoja de Trabajo para listado'!$DE$151:$DG$151,0)),0)+IFERROR(INDEX('Hoja de Trabajo para listado'!$CD$155:$DC$1048576,MATCH($A277,'Hoja de Trabajo para listado'!$CD$155:$CD$1048576,0),MATCH((CUADRO!J$5&amp;$E277),'Hoja de Trabajo para listado'!$CD$151:$DC$151,0)),0)</f>
        <v>0</v>
      </c>
      <c r="K277" s="245">
        <f ca="1">+IFERROR(INDEX('Hoja de Trabajo para listado'!$A$155:$Z$1048576,MATCH($A277,'Hoja de Trabajo para listado'!$A$155:$A$1048576,0),MATCH((CUADRO!K$5&amp;$E277),'Hoja de Trabajo para listado'!$A$151:$Z$151,0)),0)+IFERROR(INDEX('Hoja de Trabajo para listado'!$AB$155:$BA$1048576,MATCH($A277,'Hoja de Trabajo para listado'!$AB$155:$AB$1048576,0),MATCH((CUADRO!K$5&amp;$E277),'Hoja de Trabajo para listado'!$AB$151:$BA$151,0)),0)+IFERROR(INDEX('Hoja de Trabajo para listado'!$BC$155:$CB$1048576,MATCH($A277,'Hoja de Trabajo para listado'!$BC$155:$BC$1048576,0),MATCH((CUADRO!K$5&amp;$E277),'Hoja de Trabajo para listado'!$BC$151:$CB$151,0)),0)+IFERROR(INDEX('Hoja de Trabajo para listado'!$DE$153:$DG$274,MATCH($A277,'Hoja de Trabajo para listado'!$DE$153:$DE$1048576,0),MATCH((CUADRO!K$5&amp;$E277),'Hoja de Trabajo para listado'!$DE$151:$DG$151,0)),0)+IFERROR(INDEX('Hoja de Trabajo para listado'!$CD$155:$DC$1048576,MATCH($A277,'Hoja de Trabajo para listado'!$CD$155:$CD$1048576,0),MATCH((CUADRO!K$5&amp;$E277),'Hoja de Trabajo para listado'!$CD$151:$DC$151,0)),0)</f>
        <v>0</v>
      </c>
      <c r="L277" s="245">
        <f ca="1">+IFERROR(INDEX('Hoja de Trabajo para listado'!$A$155:$Z$1048576,MATCH($A277,'Hoja de Trabajo para listado'!$A$155:$A$1048576,0),MATCH((CUADRO!L$5&amp;$E277),'Hoja de Trabajo para listado'!$A$151:$Z$151,0)),0)+IFERROR(INDEX('Hoja de Trabajo para listado'!$AB$155:$BA$1048576,MATCH($A277,'Hoja de Trabajo para listado'!$AB$155:$AB$1048576,0),MATCH((CUADRO!L$5&amp;$E277),'Hoja de Trabajo para listado'!$AB$151:$BA$151,0)),0)+IFERROR(INDEX('Hoja de Trabajo para listado'!$BC$155:$CB$1048576,MATCH($A277,'Hoja de Trabajo para listado'!$BC$155:$BC$1048576,0),MATCH((CUADRO!L$5&amp;$E277),'Hoja de Trabajo para listado'!$BC$151:$CB$151,0)),0)+IFERROR(INDEX('Hoja de Trabajo para listado'!$DE$153:$DG$274,MATCH($A277,'Hoja de Trabajo para listado'!$DE$153:$DE$1048576,0),MATCH((CUADRO!L$5&amp;$E277),'Hoja de Trabajo para listado'!$DE$151:$DG$151,0)),0)+IFERROR(INDEX('Hoja de Trabajo para listado'!$CD$155:$DC$1048576,MATCH($A277,'Hoja de Trabajo para listado'!$CD$155:$CD$1048576,0),MATCH((CUADRO!L$5&amp;$E277),'Hoja de Trabajo para listado'!$CD$151:$DC$151,0)),0)</f>
        <v>0</v>
      </c>
      <c r="M277" s="245">
        <f ca="1">+IFERROR(INDEX('Hoja de Trabajo para listado'!$A$155:$Z$1048576,MATCH($A277,'Hoja de Trabajo para listado'!$A$155:$A$1048576,0),MATCH((CUADRO!M$5&amp;$E277),'Hoja de Trabajo para listado'!$A$151:$Z$151,0)),0)+IFERROR(INDEX('Hoja de Trabajo para listado'!$AB$155:$BA$1048576,MATCH($A277,'Hoja de Trabajo para listado'!$AB$155:$AB$1048576,0),MATCH((CUADRO!M$5&amp;$E277),'Hoja de Trabajo para listado'!$AB$151:$BA$151,0)),0)+IFERROR(INDEX('Hoja de Trabajo para listado'!$BC$155:$CB$1048576,MATCH($A277,'Hoja de Trabajo para listado'!$BC$155:$BC$1048576,0),MATCH((CUADRO!M$5&amp;$E277),'Hoja de Trabajo para listado'!$BC$151:$CB$151,0)),0)+IFERROR(INDEX('Hoja de Trabajo para listado'!$DE$153:$DG$274,MATCH($A277,'Hoja de Trabajo para listado'!$DE$153:$DE$1048576,0),MATCH((CUADRO!M$5&amp;$E277),'Hoja de Trabajo para listado'!$DE$151:$DG$151,0)),0)+IFERROR(INDEX('Hoja de Trabajo para listado'!$CD$155:$DC$1048576,MATCH($A277,'Hoja de Trabajo para listado'!$CD$155:$CD$1048576,0),MATCH((CUADRO!M$5&amp;$E277),'Hoja de Trabajo para listado'!$CD$151:$DC$151,0)),0)</f>
        <v>0</v>
      </c>
      <c r="N277" s="245">
        <f ca="1">+IFERROR(INDEX('Hoja de Trabajo para listado'!$A$155:$Z$1048576,MATCH($A277,'Hoja de Trabajo para listado'!$A$155:$A$1048576,0),MATCH((CUADRO!N$5&amp;$E277),'Hoja de Trabajo para listado'!$A$151:$Z$151,0)),0)+IFERROR(INDEX('Hoja de Trabajo para listado'!$AB$155:$BA$1048576,MATCH($A277,'Hoja de Trabajo para listado'!$AB$155:$AB$1048576,0),MATCH((CUADRO!N$5&amp;$E277),'Hoja de Trabajo para listado'!$AB$151:$BA$151,0)),0)+IFERROR(INDEX('Hoja de Trabajo para listado'!$BC$155:$CB$1048576,MATCH($A277,'Hoja de Trabajo para listado'!$BC$155:$BC$1048576,0),MATCH((CUADRO!N$5&amp;$E277),'Hoja de Trabajo para listado'!$BC$151:$CB$151,0)),0)+IFERROR(INDEX('Hoja de Trabajo para listado'!$DE$153:$DG$274,MATCH($A277,'Hoja de Trabajo para listado'!$DE$153:$DE$1048576,0),MATCH((CUADRO!N$5&amp;$E277),'Hoja de Trabajo para listado'!$DE$151:$DG$151,0)),0)+IFERROR(INDEX('Hoja de Trabajo para listado'!$CD$155:$DC$1048576,MATCH($A277,'Hoja de Trabajo para listado'!$CD$155:$CD$1048576,0),MATCH((CUADRO!N$5&amp;$E277),'Hoja de Trabajo para listado'!$CD$151:$DC$151,0)),0)</f>
        <v>0</v>
      </c>
      <c r="O277" s="245">
        <f ca="1">+IFERROR(INDEX('Hoja de Trabajo para listado'!$A$155:$Z$1048576,MATCH($A277,'Hoja de Trabajo para listado'!$A$155:$A$1048576,0),MATCH((CUADRO!O$5&amp;$E277),'Hoja de Trabajo para listado'!$A$151:$Z$151,0)),0)+IFERROR(INDEX('Hoja de Trabajo para listado'!$AB$155:$BA$1048576,MATCH($A277,'Hoja de Trabajo para listado'!$AB$155:$AB$1048576,0),MATCH((CUADRO!O$5&amp;$E277),'Hoja de Trabajo para listado'!$AB$151:$BA$151,0)),0)+IFERROR(INDEX('Hoja de Trabajo para listado'!$BC$155:$CB$1048576,MATCH($A277,'Hoja de Trabajo para listado'!$BC$155:$BC$1048576,0),MATCH((CUADRO!O$5&amp;$E277),'Hoja de Trabajo para listado'!$BC$151:$CB$151,0)),0)+IFERROR(INDEX('Hoja de Trabajo para listado'!$DE$153:$DG$274,MATCH($A277,'Hoja de Trabajo para listado'!$DE$153:$DE$1048576,0),MATCH((CUADRO!O$5&amp;$E277),'Hoja de Trabajo para listado'!$DE$151:$DG$151,0)),0)+IFERROR(INDEX('Hoja de Trabajo para listado'!$CD$155:$DC$1048576,MATCH($A277,'Hoja de Trabajo para listado'!$CD$155:$CD$1048576,0),MATCH((CUADRO!O$5&amp;$E277),'Hoja de Trabajo para listado'!$CD$151:$DC$151,0)),0)</f>
        <v>0</v>
      </c>
      <c r="P277" s="245">
        <f ca="1">+IFERROR(INDEX('Hoja de Trabajo para listado'!$A$155:$Z$1048576,MATCH($A277,'Hoja de Trabajo para listado'!$A$155:$A$1048576,0),MATCH((CUADRO!P$5&amp;$E277),'Hoja de Trabajo para listado'!$A$151:$Z$151,0)),0)+IFERROR(INDEX('Hoja de Trabajo para listado'!$AB$155:$BA$1048576,MATCH($A277,'Hoja de Trabajo para listado'!$AB$155:$AB$1048576,0),MATCH((CUADRO!P$5&amp;$E277),'Hoja de Trabajo para listado'!$AB$151:$BA$151,0)),0)+IFERROR(INDEX('Hoja de Trabajo para listado'!$BC$155:$CB$1048576,MATCH($A277,'Hoja de Trabajo para listado'!$BC$155:$BC$1048576,0),MATCH((CUADRO!P$5&amp;$E277),'Hoja de Trabajo para listado'!$BC$151:$CB$151,0)),0)+IFERROR(INDEX('Hoja de Trabajo para listado'!$DE$153:$DG$274,MATCH($A277,'Hoja de Trabajo para listado'!$DE$153:$DE$1048576,0),MATCH((CUADRO!P$5&amp;$E277),'Hoja de Trabajo para listado'!$DE$151:$DG$151,0)),0)+IFERROR(INDEX('Hoja de Trabajo para listado'!$CD$155:$DC$1048576,MATCH($A277,'Hoja de Trabajo para listado'!$CD$155:$CD$1048576,0),MATCH((CUADRO!P$5&amp;$E277),'Hoja de Trabajo para listado'!$CD$151:$DC$151,0)),0)</f>
        <v>0</v>
      </c>
      <c r="Q277" s="245">
        <f ca="1">+IFERROR(INDEX('Hoja de Trabajo para listado'!$A$155:$Z$1048576,MATCH($A277,'Hoja de Trabajo para listado'!$A$155:$A$1048576,0),MATCH((CUADRO!Q$5&amp;$E277),'Hoja de Trabajo para listado'!$A$151:$Z$151,0)),0)+IFERROR(INDEX('Hoja de Trabajo para listado'!$AB$155:$BA$1048576,MATCH($A277,'Hoja de Trabajo para listado'!$AB$155:$AB$1048576,0),MATCH((CUADRO!Q$5&amp;$E277),'Hoja de Trabajo para listado'!$AB$151:$BA$151,0)),0)+IFERROR(INDEX('Hoja de Trabajo para listado'!$BC$155:$CB$1048576,MATCH($A277,'Hoja de Trabajo para listado'!$BC$155:$BC$1048576,0),MATCH((CUADRO!Q$5&amp;$E277),'Hoja de Trabajo para listado'!$BC$151:$CB$151,0)),0)+IFERROR(INDEX('Hoja de Trabajo para listado'!$DE$153:$DG$274,MATCH($A277,'Hoja de Trabajo para listado'!$DE$153:$DE$1048576,0),MATCH((CUADRO!Q$5&amp;$E277),'Hoja de Trabajo para listado'!$DE$151:$DG$151,0)),0)+IFERROR(INDEX('Hoja de Trabajo para listado'!$CD$155:$DC$1048576,MATCH($A277,'Hoja de Trabajo para listado'!$CD$155:$CD$1048576,0),MATCH((CUADRO!Q$5&amp;$E277),'Hoja de Trabajo para listado'!$CD$151:$DC$151,0)),0)</f>
        <v>0</v>
      </c>
      <c r="R277" s="245">
        <f t="shared" ca="1" si="11"/>
        <v>2082126.5700000003</v>
      </c>
      <c r="S277" s="262">
        <f ca="1">+R276+R277</f>
        <v>2145062.6046000002</v>
      </c>
      <c r="T277" s="243">
        <f ca="1">+S277</f>
        <v>2145062.6046000002</v>
      </c>
      <c r="U277" s="242">
        <f t="shared" si="12"/>
        <v>2</v>
      </c>
      <c r="V277" s="333" t="str">
        <f>+VLOOKUP(A277,bd_lista!$A$3:$E$590,5,FALSE)</f>
        <v>Instituciones Descentralizadas</v>
      </c>
      <c r="W277" s="392"/>
      <c r="X277" s="242">
        <f>+VLOOKUP(A277,[4]Sheet1!$A$13:$D$744,4,FALSE)</f>
        <v>81</v>
      </c>
      <c r="Y277" s="242" t="str">
        <f>+VLOOKUP(X277,bd_lista!$A$3:$C$590,3,FALSE)</f>
        <v>Ministerio de Obras Públicas, Servicios y Vivienda</v>
      </c>
      <c r="Z277" s="292"/>
      <c r="AA277" s="293"/>
    </row>
    <row r="278" spans="1:27" customFormat="1" ht="15" hidden="1" customHeight="1">
      <c r="A278" s="32">
        <v>384</v>
      </c>
      <c r="B278" s="387">
        <f>+A278</f>
        <v>384</v>
      </c>
      <c r="C278" s="247" t="e">
        <f>+VLOOKUP(A278,bd_lista!$A$3:$C$590,3,FALSE)</f>
        <v>#N/A</v>
      </c>
      <c r="D278" s="389" t="e">
        <f>+C278</f>
        <v>#N/A</v>
      </c>
      <c r="E278" s="247" t="s">
        <v>1304</v>
      </c>
      <c r="F278" s="243">
        <f ca="1">+IFERROR(INDEX('Hoja de Trabajo para listado'!$A$155:$Z$1048576,MATCH($A278,'Hoja de Trabajo para listado'!$A$155:$A$1048576,0),MATCH((CUADRO!F$5&amp;$E278),'Hoja de Trabajo para listado'!$A$151:$Z$151,0)),0)+IFERROR(INDEX('Hoja de Trabajo para listado'!$AB$155:$BA$1048576,MATCH($A278,'Hoja de Trabajo para listado'!$AB$155:$AB$1048576,0),MATCH((CUADRO!F$5&amp;$E278),'Hoja de Trabajo para listado'!$AB$151:$BA$151,0)),0)+IFERROR(INDEX('Hoja de Trabajo para listado'!$BC$155:$CB$1048576,MATCH($A278,'Hoja de Trabajo para listado'!$BC$155:$BC$1048576,0),MATCH((CUADRO!F$5&amp;$E278),'Hoja de Trabajo para listado'!$BC$151:$CB$151,0)),0)+IFERROR(INDEX('Hoja de Trabajo para listado'!$DE$153:$DG$274,MATCH($A278,'Hoja de Trabajo para listado'!$DE$153:$DE$1048576,0),MATCH((CUADRO!F$5&amp;$E278),'Hoja de Trabajo para listado'!$DE$151:$DG$151,0)),0)+IFERROR(INDEX('Hoja de Trabajo para listado'!$CD$155:$DC$1048576,MATCH($A278,'Hoja de Trabajo para listado'!$CD$155:$CD$1048576,0),MATCH((CUADRO!F$5&amp;$E278),'Hoja de Trabajo para listado'!$CD$151:$DC$151,0)),0)</f>
        <v>0</v>
      </c>
      <c r="G278" s="243">
        <f ca="1">+IFERROR(INDEX('Hoja de Trabajo para listado'!$A$155:$Z$1048576,MATCH($A278,'Hoja de Trabajo para listado'!$A$155:$A$1048576,0),MATCH((CUADRO!G$5&amp;$E278),'Hoja de Trabajo para listado'!$A$151:$Z$151,0)),0)+IFERROR(INDEX('Hoja de Trabajo para listado'!$AB$155:$BA$1048576,MATCH($A278,'Hoja de Trabajo para listado'!$AB$155:$AB$1048576,0),MATCH((CUADRO!G$5&amp;$E278),'Hoja de Trabajo para listado'!$AB$151:$BA$151,0)),0)+IFERROR(INDEX('Hoja de Trabajo para listado'!$BC$155:$CB$1048576,MATCH($A278,'Hoja de Trabajo para listado'!$BC$155:$BC$1048576,0),MATCH((CUADRO!G$5&amp;$E278),'Hoja de Trabajo para listado'!$BC$151:$CB$151,0)),0)+IFERROR(INDEX('Hoja de Trabajo para listado'!$DE$153:$DG$274,MATCH($A278,'Hoja de Trabajo para listado'!$DE$153:$DE$1048576,0),MATCH((CUADRO!G$5&amp;$E278),'Hoja de Trabajo para listado'!$DE$151:$DG$151,0)),0)+IFERROR(INDEX('Hoja de Trabajo para listado'!$CD$155:$DC$1048576,MATCH($A278,'Hoja de Trabajo para listado'!$CD$155:$CD$1048576,0),MATCH((CUADRO!G$5&amp;$E278),'Hoja de Trabajo para listado'!$CD$151:$DC$151,0)),0)</f>
        <v>0</v>
      </c>
      <c r="H278" s="243">
        <f ca="1">+IFERROR(INDEX('Hoja de Trabajo para listado'!$A$155:$Z$1048576,MATCH($A278,'Hoja de Trabajo para listado'!$A$155:$A$1048576,0),MATCH((CUADRO!H$5&amp;$E278),'Hoja de Trabajo para listado'!$A$151:$Z$151,0)),0)+IFERROR(INDEX('Hoja de Trabajo para listado'!$AB$155:$BA$1048576,MATCH($A278,'Hoja de Trabajo para listado'!$AB$155:$AB$1048576,0),MATCH((CUADRO!H$5&amp;$E278),'Hoja de Trabajo para listado'!$AB$151:$BA$151,0)),0)+IFERROR(INDEX('Hoja de Trabajo para listado'!$BC$155:$CB$1048576,MATCH($A278,'Hoja de Trabajo para listado'!$BC$155:$BC$1048576,0),MATCH((CUADRO!H$5&amp;$E278),'Hoja de Trabajo para listado'!$BC$151:$CB$151,0)),0)+IFERROR(INDEX('Hoja de Trabajo para listado'!$DE$153:$DG$274,MATCH($A278,'Hoja de Trabajo para listado'!$DE$153:$DE$1048576,0),MATCH((CUADRO!H$5&amp;$E278),'Hoja de Trabajo para listado'!$DE$151:$DG$151,0)),0)+IFERROR(INDEX('Hoja de Trabajo para listado'!$CD$155:$DC$1048576,MATCH($A278,'Hoja de Trabajo para listado'!$CD$155:$CD$1048576,0),MATCH((CUADRO!H$5&amp;$E278),'Hoja de Trabajo para listado'!$CD$151:$DC$151,0)),0)</f>
        <v>0</v>
      </c>
      <c r="I278" s="243">
        <f ca="1">+IFERROR(INDEX('Hoja de Trabajo para listado'!$A$155:$Z$1048576,MATCH($A278,'Hoja de Trabajo para listado'!$A$155:$A$1048576,0),MATCH((CUADRO!I$5&amp;$E278),'Hoja de Trabajo para listado'!$A$151:$Z$151,0)),0)+IFERROR(INDEX('Hoja de Trabajo para listado'!$AB$155:$BA$1048576,MATCH($A278,'Hoja de Trabajo para listado'!$AB$155:$AB$1048576,0),MATCH((CUADRO!I$5&amp;$E278),'Hoja de Trabajo para listado'!$AB$151:$BA$151,0)),0)+IFERROR(INDEX('Hoja de Trabajo para listado'!$BC$155:$CB$1048576,MATCH($A278,'Hoja de Trabajo para listado'!$BC$155:$BC$1048576,0),MATCH((CUADRO!I$5&amp;$E278),'Hoja de Trabajo para listado'!$BC$151:$CB$151,0)),0)+IFERROR(INDEX('Hoja de Trabajo para listado'!$DE$153:$DG$274,MATCH($A278,'Hoja de Trabajo para listado'!$DE$153:$DE$1048576,0),MATCH((CUADRO!I$5&amp;$E278),'Hoja de Trabajo para listado'!$DE$151:$DG$151,0)),0)+IFERROR(INDEX('Hoja de Trabajo para listado'!$CD$155:$DC$1048576,MATCH($A278,'Hoja de Trabajo para listado'!$CD$155:$CD$1048576,0),MATCH((CUADRO!I$5&amp;$E278),'Hoja de Trabajo para listado'!$CD$151:$DC$151,0)),0)</f>
        <v>0</v>
      </c>
      <c r="J278" s="243">
        <f ca="1">+IFERROR(INDEX('Hoja de Trabajo para listado'!$A$155:$Z$1048576,MATCH($A278,'Hoja de Trabajo para listado'!$A$155:$A$1048576,0),MATCH((CUADRO!J$5&amp;$E278),'Hoja de Trabajo para listado'!$A$151:$Z$151,0)),0)+IFERROR(INDEX('Hoja de Trabajo para listado'!$AB$155:$BA$1048576,MATCH($A278,'Hoja de Trabajo para listado'!$AB$155:$AB$1048576,0),MATCH((CUADRO!J$5&amp;$E278),'Hoja de Trabajo para listado'!$AB$151:$BA$151,0)),0)+IFERROR(INDEX('Hoja de Trabajo para listado'!$BC$155:$CB$1048576,MATCH($A278,'Hoja de Trabajo para listado'!$BC$155:$BC$1048576,0),MATCH((CUADRO!J$5&amp;$E278),'Hoja de Trabajo para listado'!$BC$151:$CB$151,0)),0)+IFERROR(INDEX('Hoja de Trabajo para listado'!$DE$153:$DG$274,MATCH($A278,'Hoja de Trabajo para listado'!$DE$153:$DE$1048576,0),MATCH((CUADRO!J$5&amp;$E278),'Hoja de Trabajo para listado'!$DE$151:$DG$151,0)),0)+IFERROR(INDEX('Hoja de Trabajo para listado'!$CD$155:$DC$1048576,MATCH($A278,'Hoja de Trabajo para listado'!$CD$155:$CD$1048576,0),MATCH((CUADRO!J$5&amp;$E278),'Hoja de Trabajo para listado'!$CD$151:$DC$151,0)),0)</f>
        <v>0</v>
      </c>
      <c r="K278" s="243">
        <f ca="1">+IFERROR(INDEX('Hoja de Trabajo para listado'!$A$155:$Z$1048576,MATCH($A278,'Hoja de Trabajo para listado'!$A$155:$A$1048576,0),MATCH((CUADRO!K$5&amp;$E278),'Hoja de Trabajo para listado'!$A$151:$Z$151,0)),0)+IFERROR(INDEX('Hoja de Trabajo para listado'!$AB$155:$BA$1048576,MATCH($A278,'Hoja de Trabajo para listado'!$AB$155:$AB$1048576,0),MATCH((CUADRO!K$5&amp;$E278),'Hoja de Trabajo para listado'!$AB$151:$BA$151,0)),0)+IFERROR(INDEX('Hoja de Trabajo para listado'!$BC$155:$CB$1048576,MATCH($A278,'Hoja de Trabajo para listado'!$BC$155:$BC$1048576,0),MATCH((CUADRO!K$5&amp;$E278),'Hoja de Trabajo para listado'!$BC$151:$CB$151,0)),0)+IFERROR(INDEX('Hoja de Trabajo para listado'!$DE$153:$DG$274,MATCH($A278,'Hoja de Trabajo para listado'!$DE$153:$DE$1048576,0),MATCH((CUADRO!K$5&amp;$E278),'Hoja de Trabajo para listado'!$DE$151:$DG$151,0)),0)+IFERROR(INDEX('Hoja de Trabajo para listado'!$CD$155:$DC$1048576,MATCH($A278,'Hoja de Trabajo para listado'!$CD$155:$CD$1048576,0),MATCH((CUADRO!K$5&amp;$E278),'Hoja de Trabajo para listado'!$CD$151:$DC$151,0)),0)</f>
        <v>0</v>
      </c>
      <c r="L278" s="243">
        <f ca="1">+IFERROR(INDEX('Hoja de Trabajo para listado'!$A$155:$Z$1048576,MATCH($A278,'Hoja de Trabajo para listado'!$A$155:$A$1048576,0),MATCH((CUADRO!L$5&amp;$E278),'Hoja de Trabajo para listado'!$A$151:$Z$151,0)),0)+IFERROR(INDEX('Hoja de Trabajo para listado'!$AB$155:$BA$1048576,MATCH($A278,'Hoja de Trabajo para listado'!$AB$155:$AB$1048576,0),MATCH((CUADRO!L$5&amp;$E278),'Hoja de Trabajo para listado'!$AB$151:$BA$151,0)),0)+IFERROR(INDEX('Hoja de Trabajo para listado'!$BC$155:$CB$1048576,MATCH($A278,'Hoja de Trabajo para listado'!$BC$155:$BC$1048576,0),MATCH((CUADRO!L$5&amp;$E278),'Hoja de Trabajo para listado'!$BC$151:$CB$151,0)),0)+IFERROR(INDEX('Hoja de Trabajo para listado'!$DE$153:$DG$274,MATCH($A278,'Hoja de Trabajo para listado'!$DE$153:$DE$1048576,0),MATCH((CUADRO!L$5&amp;$E278),'Hoja de Trabajo para listado'!$DE$151:$DG$151,0)),0)+IFERROR(INDEX('Hoja de Trabajo para listado'!$CD$155:$DC$1048576,MATCH($A278,'Hoja de Trabajo para listado'!$CD$155:$CD$1048576,0),MATCH((CUADRO!L$5&amp;$E278),'Hoja de Trabajo para listado'!$CD$151:$DC$151,0)),0)</f>
        <v>0</v>
      </c>
      <c r="M278" s="243">
        <f ca="1">+IFERROR(INDEX('Hoja de Trabajo para listado'!$A$155:$Z$1048576,MATCH($A278,'Hoja de Trabajo para listado'!$A$155:$A$1048576,0),MATCH((CUADRO!M$5&amp;$E278),'Hoja de Trabajo para listado'!$A$151:$Z$151,0)),0)+IFERROR(INDEX('Hoja de Trabajo para listado'!$AB$155:$BA$1048576,MATCH($A278,'Hoja de Trabajo para listado'!$AB$155:$AB$1048576,0),MATCH((CUADRO!M$5&amp;$E278),'Hoja de Trabajo para listado'!$AB$151:$BA$151,0)),0)+IFERROR(INDEX('Hoja de Trabajo para listado'!$BC$155:$CB$1048576,MATCH($A278,'Hoja de Trabajo para listado'!$BC$155:$BC$1048576,0),MATCH((CUADRO!M$5&amp;$E278),'Hoja de Trabajo para listado'!$BC$151:$CB$151,0)),0)+IFERROR(INDEX('Hoja de Trabajo para listado'!$DE$153:$DG$274,MATCH($A278,'Hoja de Trabajo para listado'!$DE$153:$DE$1048576,0),MATCH((CUADRO!M$5&amp;$E278),'Hoja de Trabajo para listado'!$DE$151:$DG$151,0)),0)+IFERROR(INDEX('Hoja de Trabajo para listado'!$CD$155:$DC$1048576,MATCH($A278,'Hoja de Trabajo para listado'!$CD$155:$CD$1048576,0),MATCH((CUADRO!M$5&amp;$E278),'Hoja de Trabajo para listado'!$CD$151:$DC$151,0)),0)</f>
        <v>0</v>
      </c>
      <c r="N278" s="243">
        <f ca="1">+IFERROR(INDEX('Hoja de Trabajo para listado'!$A$155:$Z$1048576,MATCH($A278,'Hoja de Trabajo para listado'!$A$155:$A$1048576,0),MATCH((CUADRO!N$5&amp;$E278),'Hoja de Trabajo para listado'!$A$151:$Z$151,0)),0)+IFERROR(INDEX('Hoja de Trabajo para listado'!$AB$155:$BA$1048576,MATCH($A278,'Hoja de Trabajo para listado'!$AB$155:$AB$1048576,0),MATCH((CUADRO!N$5&amp;$E278),'Hoja de Trabajo para listado'!$AB$151:$BA$151,0)),0)+IFERROR(INDEX('Hoja de Trabajo para listado'!$BC$155:$CB$1048576,MATCH($A278,'Hoja de Trabajo para listado'!$BC$155:$BC$1048576,0),MATCH((CUADRO!N$5&amp;$E278),'Hoja de Trabajo para listado'!$BC$151:$CB$151,0)),0)+IFERROR(INDEX('Hoja de Trabajo para listado'!$DE$153:$DG$274,MATCH($A278,'Hoja de Trabajo para listado'!$DE$153:$DE$1048576,0),MATCH((CUADRO!N$5&amp;$E278),'Hoja de Trabajo para listado'!$DE$151:$DG$151,0)),0)+IFERROR(INDEX('Hoja de Trabajo para listado'!$CD$155:$DC$1048576,MATCH($A278,'Hoja de Trabajo para listado'!$CD$155:$CD$1048576,0),MATCH((CUADRO!N$5&amp;$E278),'Hoja de Trabajo para listado'!$CD$151:$DC$151,0)),0)</f>
        <v>0</v>
      </c>
      <c r="O278" s="243">
        <f ca="1">+IFERROR(INDEX('Hoja de Trabajo para listado'!$A$155:$Z$1048576,MATCH($A278,'Hoja de Trabajo para listado'!$A$155:$A$1048576,0),MATCH((CUADRO!O$5&amp;$E278),'Hoja de Trabajo para listado'!$A$151:$Z$151,0)),0)+IFERROR(INDEX('Hoja de Trabajo para listado'!$AB$155:$BA$1048576,MATCH($A278,'Hoja de Trabajo para listado'!$AB$155:$AB$1048576,0),MATCH((CUADRO!O$5&amp;$E278),'Hoja de Trabajo para listado'!$AB$151:$BA$151,0)),0)+IFERROR(INDEX('Hoja de Trabajo para listado'!$BC$155:$CB$1048576,MATCH($A278,'Hoja de Trabajo para listado'!$BC$155:$BC$1048576,0),MATCH((CUADRO!O$5&amp;$E278),'Hoja de Trabajo para listado'!$BC$151:$CB$151,0)),0)+IFERROR(INDEX('Hoja de Trabajo para listado'!$DE$153:$DG$274,MATCH($A278,'Hoja de Trabajo para listado'!$DE$153:$DE$1048576,0),MATCH((CUADRO!O$5&amp;$E278),'Hoja de Trabajo para listado'!$DE$151:$DG$151,0)),0)+IFERROR(INDEX('Hoja de Trabajo para listado'!$CD$155:$DC$1048576,MATCH($A278,'Hoja de Trabajo para listado'!$CD$155:$CD$1048576,0),MATCH((CUADRO!O$5&amp;$E278),'Hoja de Trabajo para listado'!$CD$151:$DC$151,0)),0)</f>
        <v>0</v>
      </c>
      <c r="P278" s="243">
        <f ca="1">+IFERROR(INDEX('Hoja de Trabajo para listado'!$A$155:$Z$1048576,MATCH($A278,'Hoja de Trabajo para listado'!$A$155:$A$1048576,0),MATCH((CUADRO!P$5&amp;$E278),'Hoja de Trabajo para listado'!$A$151:$Z$151,0)),0)+IFERROR(INDEX('Hoja de Trabajo para listado'!$AB$155:$BA$1048576,MATCH($A278,'Hoja de Trabajo para listado'!$AB$155:$AB$1048576,0),MATCH((CUADRO!P$5&amp;$E278),'Hoja de Trabajo para listado'!$AB$151:$BA$151,0)),0)+IFERROR(INDEX('Hoja de Trabajo para listado'!$BC$155:$CB$1048576,MATCH($A278,'Hoja de Trabajo para listado'!$BC$155:$BC$1048576,0),MATCH((CUADRO!P$5&amp;$E278),'Hoja de Trabajo para listado'!$BC$151:$CB$151,0)),0)+IFERROR(INDEX('Hoja de Trabajo para listado'!$DE$153:$DG$274,MATCH($A278,'Hoja de Trabajo para listado'!$DE$153:$DE$1048576,0),MATCH((CUADRO!P$5&amp;$E278),'Hoja de Trabajo para listado'!$DE$151:$DG$151,0)),0)+IFERROR(INDEX('Hoja de Trabajo para listado'!$CD$155:$DC$1048576,MATCH($A278,'Hoja de Trabajo para listado'!$CD$155:$CD$1048576,0),MATCH((CUADRO!P$5&amp;$E278),'Hoja de Trabajo para listado'!$CD$151:$DC$151,0)),0)</f>
        <v>0</v>
      </c>
      <c r="Q278" s="243">
        <f ca="1">+IFERROR(INDEX('Hoja de Trabajo para listado'!$A$155:$Z$1048576,MATCH($A278,'Hoja de Trabajo para listado'!$A$155:$A$1048576,0),MATCH((CUADRO!Q$5&amp;$E278),'Hoja de Trabajo para listado'!$A$151:$Z$151,0)),0)+IFERROR(INDEX('Hoja de Trabajo para listado'!$AB$155:$BA$1048576,MATCH($A278,'Hoja de Trabajo para listado'!$AB$155:$AB$1048576,0),MATCH((CUADRO!Q$5&amp;$E278),'Hoja de Trabajo para listado'!$AB$151:$BA$151,0)),0)+IFERROR(INDEX('Hoja de Trabajo para listado'!$BC$155:$CB$1048576,MATCH($A278,'Hoja de Trabajo para listado'!$BC$155:$BC$1048576,0),MATCH((CUADRO!Q$5&amp;$E278),'Hoja de Trabajo para listado'!$BC$151:$CB$151,0)),0)+IFERROR(INDEX('Hoja de Trabajo para listado'!$DE$153:$DG$274,MATCH($A278,'Hoja de Trabajo para listado'!$DE$153:$DE$1048576,0),MATCH((CUADRO!Q$5&amp;$E278),'Hoja de Trabajo para listado'!$DE$151:$DG$151,0)),0)+IFERROR(INDEX('Hoja de Trabajo para listado'!$CD$155:$DC$1048576,MATCH($A278,'Hoja de Trabajo para listado'!$CD$155:$CD$1048576,0),MATCH((CUADRO!Q$5&amp;$E278),'Hoja de Trabajo para listado'!$CD$151:$DC$151,0)),0)</f>
        <v>0</v>
      </c>
      <c r="R278" s="243">
        <f t="shared" ca="1" si="11"/>
        <v>0</v>
      </c>
      <c r="S278" s="249"/>
      <c r="T278" s="243">
        <f ca="1">+T279</f>
        <v>0</v>
      </c>
      <c r="U278" s="242">
        <f t="shared" si="12"/>
        <v>1</v>
      </c>
      <c r="V278" s="333" t="e">
        <f>+VLOOKUP(A278,bd_lista!$A$3:$E$590,5,FALSE)</f>
        <v>#N/A</v>
      </c>
      <c r="W278" s="391" t="e">
        <f>+V278</f>
        <v>#N/A</v>
      </c>
      <c r="X278" s="242">
        <f>+VLOOKUP(A278,[4]Sheet1!$A$13:$D$744,4,FALSE)</f>
        <v>30</v>
      </c>
      <c r="Y278" s="242" t="str">
        <f>+VLOOKUP(X278,bd_lista!$A$3:$C$590,3,FALSE)</f>
        <v>Ministerio de Justicia y Transparencia Institucional</v>
      </c>
      <c r="Z278" s="294">
        <f>+X278</f>
        <v>30</v>
      </c>
      <c r="AA278" s="295" t="str">
        <f>+Y278</f>
        <v>Ministerio de Justicia y Transparencia Institucional</v>
      </c>
    </row>
    <row r="279" spans="1:27" customFormat="1" ht="15" hidden="1" customHeight="1">
      <c r="A279" s="32">
        <v>384</v>
      </c>
      <c r="B279" s="388"/>
      <c r="C279" s="333" t="e">
        <f>+VLOOKUP(A279,bd_lista!$A$3:$C$590,3,FALSE)</f>
        <v>#N/A</v>
      </c>
      <c r="D279" s="390"/>
      <c r="E279" s="333" t="s">
        <v>1305</v>
      </c>
      <c r="F279" s="245">
        <f ca="1">+IFERROR(INDEX('Hoja de Trabajo para listado'!$A$155:$Z$1048576,MATCH($A279,'Hoja de Trabajo para listado'!$A$155:$A$1048576,0),MATCH((CUADRO!F$5&amp;$E279),'Hoja de Trabajo para listado'!$A$151:$Z$151,0)),0)+IFERROR(INDEX('Hoja de Trabajo para listado'!$AB$155:$BA$1048576,MATCH($A279,'Hoja de Trabajo para listado'!$AB$155:$AB$1048576,0),MATCH((CUADRO!F$5&amp;$E279),'Hoja de Trabajo para listado'!$AB$151:$BA$151,0)),0)+IFERROR(INDEX('Hoja de Trabajo para listado'!$BC$155:$CB$1048576,MATCH($A279,'Hoja de Trabajo para listado'!$BC$155:$BC$1048576,0),MATCH((CUADRO!F$5&amp;$E279),'Hoja de Trabajo para listado'!$BC$151:$CB$151,0)),0)+IFERROR(INDEX('Hoja de Trabajo para listado'!$DE$153:$DG$274,MATCH($A279,'Hoja de Trabajo para listado'!$DE$153:$DE$1048576,0),MATCH((CUADRO!F$5&amp;$E279),'Hoja de Trabajo para listado'!$DE$151:$DG$151,0)),0)+IFERROR(INDEX('Hoja de Trabajo para listado'!$CD$155:$DC$1048576,MATCH($A279,'Hoja de Trabajo para listado'!$CD$155:$CD$1048576,0),MATCH((CUADRO!F$5&amp;$E279),'Hoja de Trabajo para listado'!$CD$151:$DC$151,0)),0)</f>
        <v>0</v>
      </c>
      <c r="G279" s="245">
        <f ca="1">+IFERROR(INDEX('Hoja de Trabajo para listado'!$A$155:$Z$1048576,MATCH($A279,'Hoja de Trabajo para listado'!$A$155:$A$1048576,0),MATCH((CUADRO!G$5&amp;$E279),'Hoja de Trabajo para listado'!$A$151:$Z$151,0)),0)+IFERROR(INDEX('Hoja de Trabajo para listado'!$AB$155:$BA$1048576,MATCH($A279,'Hoja de Trabajo para listado'!$AB$155:$AB$1048576,0),MATCH((CUADRO!G$5&amp;$E279),'Hoja de Trabajo para listado'!$AB$151:$BA$151,0)),0)+IFERROR(INDEX('Hoja de Trabajo para listado'!$BC$155:$CB$1048576,MATCH($A279,'Hoja de Trabajo para listado'!$BC$155:$BC$1048576,0),MATCH((CUADRO!G$5&amp;$E279),'Hoja de Trabajo para listado'!$BC$151:$CB$151,0)),0)+IFERROR(INDEX('Hoja de Trabajo para listado'!$DE$153:$DG$274,MATCH($A279,'Hoja de Trabajo para listado'!$DE$153:$DE$1048576,0),MATCH((CUADRO!G$5&amp;$E279),'Hoja de Trabajo para listado'!$DE$151:$DG$151,0)),0)+IFERROR(INDEX('Hoja de Trabajo para listado'!$CD$155:$DC$1048576,MATCH($A279,'Hoja de Trabajo para listado'!$CD$155:$CD$1048576,0),MATCH((CUADRO!G$5&amp;$E279),'Hoja de Trabajo para listado'!$CD$151:$DC$151,0)),0)</f>
        <v>0</v>
      </c>
      <c r="H279" s="245">
        <f ca="1">+IFERROR(INDEX('Hoja de Trabajo para listado'!$A$155:$Z$1048576,MATCH($A279,'Hoja de Trabajo para listado'!$A$155:$A$1048576,0),MATCH((CUADRO!H$5&amp;$E279),'Hoja de Trabajo para listado'!$A$151:$Z$151,0)),0)+IFERROR(INDEX('Hoja de Trabajo para listado'!$AB$155:$BA$1048576,MATCH($A279,'Hoja de Trabajo para listado'!$AB$155:$AB$1048576,0),MATCH((CUADRO!H$5&amp;$E279),'Hoja de Trabajo para listado'!$AB$151:$BA$151,0)),0)+IFERROR(INDEX('Hoja de Trabajo para listado'!$BC$155:$CB$1048576,MATCH($A279,'Hoja de Trabajo para listado'!$BC$155:$BC$1048576,0),MATCH((CUADRO!H$5&amp;$E279),'Hoja de Trabajo para listado'!$BC$151:$CB$151,0)),0)+IFERROR(INDEX('Hoja de Trabajo para listado'!$DE$153:$DG$274,MATCH($A279,'Hoja de Trabajo para listado'!$DE$153:$DE$1048576,0),MATCH((CUADRO!H$5&amp;$E279),'Hoja de Trabajo para listado'!$DE$151:$DG$151,0)),0)+IFERROR(INDEX('Hoja de Trabajo para listado'!$CD$155:$DC$1048576,MATCH($A279,'Hoja de Trabajo para listado'!$CD$155:$CD$1048576,0),MATCH((CUADRO!H$5&amp;$E279),'Hoja de Trabajo para listado'!$CD$151:$DC$151,0)),0)</f>
        <v>0</v>
      </c>
      <c r="I279" s="245">
        <f ca="1">+IFERROR(INDEX('Hoja de Trabajo para listado'!$A$155:$Z$1048576,MATCH($A279,'Hoja de Trabajo para listado'!$A$155:$A$1048576,0),MATCH((CUADRO!I$5&amp;$E279),'Hoja de Trabajo para listado'!$A$151:$Z$151,0)),0)+IFERROR(INDEX('Hoja de Trabajo para listado'!$AB$155:$BA$1048576,MATCH($A279,'Hoja de Trabajo para listado'!$AB$155:$AB$1048576,0),MATCH((CUADRO!I$5&amp;$E279),'Hoja de Trabajo para listado'!$AB$151:$BA$151,0)),0)+IFERROR(INDEX('Hoja de Trabajo para listado'!$BC$155:$CB$1048576,MATCH($A279,'Hoja de Trabajo para listado'!$BC$155:$BC$1048576,0),MATCH((CUADRO!I$5&amp;$E279),'Hoja de Trabajo para listado'!$BC$151:$CB$151,0)),0)+IFERROR(INDEX('Hoja de Trabajo para listado'!$DE$153:$DG$274,MATCH($A279,'Hoja de Trabajo para listado'!$DE$153:$DE$1048576,0),MATCH((CUADRO!I$5&amp;$E279),'Hoja de Trabajo para listado'!$DE$151:$DG$151,0)),0)+IFERROR(INDEX('Hoja de Trabajo para listado'!$CD$155:$DC$1048576,MATCH($A279,'Hoja de Trabajo para listado'!$CD$155:$CD$1048576,0),MATCH((CUADRO!I$5&amp;$E279),'Hoja de Trabajo para listado'!$CD$151:$DC$151,0)),0)</f>
        <v>0</v>
      </c>
      <c r="J279" s="245">
        <f ca="1">+IFERROR(INDEX('Hoja de Trabajo para listado'!$A$155:$Z$1048576,MATCH($A279,'Hoja de Trabajo para listado'!$A$155:$A$1048576,0),MATCH((CUADRO!J$5&amp;$E279),'Hoja de Trabajo para listado'!$A$151:$Z$151,0)),0)+IFERROR(INDEX('Hoja de Trabajo para listado'!$AB$155:$BA$1048576,MATCH($A279,'Hoja de Trabajo para listado'!$AB$155:$AB$1048576,0),MATCH((CUADRO!J$5&amp;$E279),'Hoja de Trabajo para listado'!$AB$151:$BA$151,0)),0)+IFERROR(INDEX('Hoja de Trabajo para listado'!$BC$155:$CB$1048576,MATCH($A279,'Hoja de Trabajo para listado'!$BC$155:$BC$1048576,0),MATCH((CUADRO!J$5&amp;$E279),'Hoja de Trabajo para listado'!$BC$151:$CB$151,0)),0)+IFERROR(INDEX('Hoja de Trabajo para listado'!$DE$153:$DG$274,MATCH($A279,'Hoja de Trabajo para listado'!$DE$153:$DE$1048576,0),MATCH((CUADRO!J$5&amp;$E279),'Hoja de Trabajo para listado'!$DE$151:$DG$151,0)),0)+IFERROR(INDEX('Hoja de Trabajo para listado'!$CD$155:$DC$1048576,MATCH($A279,'Hoja de Trabajo para listado'!$CD$155:$CD$1048576,0),MATCH((CUADRO!J$5&amp;$E279),'Hoja de Trabajo para listado'!$CD$151:$DC$151,0)),0)</f>
        <v>0</v>
      </c>
      <c r="K279" s="245">
        <f ca="1">+IFERROR(INDEX('Hoja de Trabajo para listado'!$A$155:$Z$1048576,MATCH($A279,'Hoja de Trabajo para listado'!$A$155:$A$1048576,0),MATCH((CUADRO!K$5&amp;$E279),'Hoja de Trabajo para listado'!$A$151:$Z$151,0)),0)+IFERROR(INDEX('Hoja de Trabajo para listado'!$AB$155:$BA$1048576,MATCH($A279,'Hoja de Trabajo para listado'!$AB$155:$AB$1048576,0),MATCH((CUADRO!K$5&amp;$E279),'Hoja de Trabajo para listado'!$AB$151:$BA$151,0)),0)+IFERROR(INDEX('Hoja de Trabajo para listado'!$BC$155:$CB$1048576,MATCH($A279,'Hoja de Trabajo para listado'!$BC$155:$BC$1048576,0),MATCH((CUADRO!K$5&amp;$E279),'Hoja de Trabajo para listado'!$BC$151:$CB$151,0)),0)+IFERROR(INDEX('Hoja de Trabajo para listado'!$DE$153:$DG$274,MATCH($A279,'Hoja de Trabajo para listado'!$DE$153:$DE$1048576,0),MATCH((CUADRO!K$5&amp;$E279),'Hoja de Trabajo para listado'!$DE$151:$DG$151,0)),0)+IFERROR(INDEX('Hoja de Trabajo para listado'!$CD$155:$DC$1048576,MATCH($A279,'Hoja de Trabajo para listado'!$CD$155:$CD$1048576,0),MATCH((CUADRO!K$5&amp;$E279),'Hoja de Trabajo para listado'!$CD$151:$DC$151,0)),0)</f>
        <v>0</v>
      </c>
      <c r="L279" s="245">
        <f ca="1">+IFERROR(INDEX('Hoja de Trabajo para listado'!$A$155:$Z$1048576,MATCH($A279,'Hoja de Trabajo para listado'!$A$155:$A$1048576,0),MATCH((CUADRO!L$5&amp;$E279),'Hoja de Trabajo para listado'!$A$151:$Z$151,0)),0)+IFERROR(INDEX('Hoja de Trabajo para listado'!$AB$155:$BA$1048576,MATCH($A279,'Hoja de Trabajo para listado'!$AB$155:$AB$1048576,0),MATCH((CUADRO!L$5&amp;$E279),'Hoja de Trabajo para listado'!$AB$151:$BA$151,0)),0)+IFERROR(INDEX('Hoja de Trabajo para listado'!$BC$155:$CB$1048576,MATCH($A279,'Hoja de Trabajo para listado'!$BC$155:$BC$1048576,0),MATCH((CUADRO!L$5&amp;$E279),'Hoja de Trabajo para listado'!$BC$151:$CB$151,0)),0)+IFERROR(INDEX('Hoja de Trabajo para listado'!$DE$153:$DG$274,MATCH($A279,'Hoja de Trabajo para listado'!$DE$153:$DE$1048576,0),MATCH((CUADRO!L$5&amp;$E279),'Hoja de Trabajo para listado'!$DE$151:$DG$151,0)),0)+IFERROR(INDEX('Hoja de Trabajo para listado'!$CD$155:$DC$1048576,MATCH($A279,'Hoja de Trabajo para listado'!$CD$155:$CD$1048576,0),MATCH((CUADRO!L$5&amp;$E279),'Hoja de Trabajo para listado'!$CD$151:$DC$151,0)),0)</f>
        <v>0</v>
      </c>
      <c r="M279" s="245">
        <f ca="1">+IFERROR(INDEX('Hoja de Trabajo para listado'!$A$155:$Z$1048576,MATCH($A279,'Hoja de Trabajo para listado'!$A$155:$A$1048576,0),MATCH((CUADRO!M$5&amp;$E279),'Hoja de Trabajo para listado'!$A$151:$Z$151,0)),0)+IFERROR(INDEX('Hoja de Trabajo para listado'!$AB$155:$BA$1048576,MATCH($A279,'Hoja de Trabajo para listado'!$AB$155:$AB$1048576,0),MATCH((CUADRO!M$5&amp;$E279),'Hoja de Trabajo para listado'!$AB$151:$BA$151,0)),0)+IFERROR(INDEX('Hoja de Trabajo para listado'!$BC$155:$CB$1048576,MATCH($A279,'Hoja de Trabajo para listado'!$BC$155:$BC$1048576,0),MATCH((CUADRO!M$5&amp;$E279),'Hoja de Trabajo para listado'!$BC$151:$CB$151,0)),0)+IFERROR(INDEX('Hoja de Trabajo para listado'!$DE$153:$DG$274,MATCH($A279,'Hoja de Trabajo para listado'!$DE$153:$DE$1048576,0),MATCH((CUADRO!M$5&amp;$E279),'Hoja de Trabajo para listado'!$DE$151:$DG$151,0)),0)+IFERROR(INDEX('Hoja de Trabajo para listado'!$CD$155:$DC$1048576,MATCH($A279,'Hoja de Trabajo para listado'!$CD$155:$CD$1048576,0),MATCH((CUADRO!M$5&amp;$E279),'Hoja de Trabajo para listado'!$CD$151:$DC$151,0)),0)</f>
        <v>0</v>
      </c>
      <c r="N279" s="245">
        <f ca="1">+IFERROR(INDEX('Hoja de Trabajo para listado'!$A$155:$Z$1048576,MATCH($A279,'Hoja de Trabajo para listado'!$A$155:$A$1048576,0),MATCH((CUADRO!N$5&amp;$E279),'Hoja de Trabajo para listado'!$A$151:$Z$151,0)),0)+IFERROR(INDEX('Hoja de Trabajo para listado'!$AB$155:$BA$1048576,MATCH($A279,'Hoja de Trabajo para listado'!$AB$155:$AB$1048576,0),MATCH((CUADRO!N$5&amp;$E279),'Hoja de Trabajo para listado'!$AB$151:$BA$151,0)),0)+IFERROR(INDEX('Hoja de Trabajo para listado'!$BC$155:$CB$1048576,MATCH($A279,'Hoja de Trabajo para listado'!$BC$155:$BC$1048576,0),MATCH((CUADRO!N$5&amp;$E279),'Hoja de Trabajo para listado'!$BC$151:$CB$151,0)),0)+IFERROR(INDEX('Hoja de Trabajo para listado'!$DE$153:$DG$274,MATCH($A279,'Hoja de Trabajo para listado'!$DE$153:$DE$1048576,0),MATCH((CUADRO!N$5&amp;$E279),'Hoja de Trabajo para listado'!$DE$151:$DG$151,0)),0)+IFERROR(INDEX('Hoja de Trabajo para listado'!$CD$155:$DC$1048576,MATCH($A279,'Hoja de Trabajo para listado'!$CD$155:$CD$1048576,0),MATCH((CUADRO!N$5&amp;$E279),'Hoja de Trabajo para listado'!$CD$151:$DC$151,0)),0)</f>
        <v>0</v>
      </c>
      <c r="O279" s="245">
        <f ca="1">+IFERROR(INDEX('Hoja de Trabajo para listado'!$A$155:$Z$1048576,MATCH($A279,'Hoja de Trabajo para listado'!$A$155:$A$1048576,0),MATCH((CUADRO!O$5&amp;$E279),'Hoja de Trabajo para listado'!$A$151:$Z$151,0)),0)+IFERROR(INDEX('Hoja de Trabajo para listado'!$AB$155:$BA$1048576,MATCH($A279,'Hoja de Trabajo para listado'!$AB$155:$AB$1048576,0),MATCH((CUADRO!O$5&amp;$E279),'Hoja de Trabajo para listado'!$AB$151:$BA$151,0)),0)+IFERROR(INDEX('Hoja de Trabajo para listado'!$BC$155:$CB$1048576,MATCH($A279,'Hoja de Trabajo para listado'!$BC$155:$BC$1048576,0),MATCH((CUADRO!O$5&amp;$E279),'Hoja de Trabajo para listado'!$BC$151:$CB$151,0)),0)+IFERROR(INDEX('Hoja de Trabajo para listado'!$DE$153:$DG$274,MATCH($A279,'Hoja de Trabajo para listado'!$DE$153:$DE$1048576,0),MATCH((CUADRO!O$5&amp;$E279),'Hoja de Trabajo para listado'!$DE$151:$DG$151,0)),0)+IFERROR(INDEX('Hoja de Trabajo para listado'!$CD$155:$DC$1048576,MATCH($A279,'Hoja de Trabajo para listado'!$CD$155:$CD$1048576,0),MATCH((CUADRO!O$5&amp;$E279),'Hoja de Trabajo para listado'!$CD$151:$DC$151,0)),0)</f>
        <v>0</v>
      </c>
      <c r="P279" s="245">
        <f ca="1">+IFERROR(INDEX('Hoja de Trabajo para listado'!$A$155:$Z$1048576,MATCH($A279,'Hoja de Trabajo para listado'!$A$155:$A$1048576,0),MATCH((CUADRO!P$5&amp;$E279),'Hoja de Trabajo para listado'!$A$151:$Z$151,0)),0)+IFERROR(INDEX('Hoja de Trabajo para listado'!$AB$155:$BA$1048576,MATCH($A279,'Hoja de Trabajo para listado'!$AB$155:$AB$1048576,0),MATCH((CUADRO!P$5&amp;$E279),'Hoja de Trabajo para listado'!$AB$151:$BA$151,0)),0)+IFERROR(INDEX('Hoja de Trabajo para listado'!$BC$155:$CB$1048576,MATCH($A279,'Hoja de Trabajo para listado'!$BC$155:$BC$1048576,0),MATCH((CUADRO!P$5&amp;$E279),'Hoja de Trabajo para listado'!$BC$151:$CB$151,0)),0)+IFERROR(INDEX('Hoja de Trabajo para listado'!$DE$153:$DG$274,MATCH($A279,'Hoja de Trabajo para listado'!$DE$153:$DE$1048576,0),MATCH((CUADRO!P$5&amp;$E279),'Hoja de Trabajo para listado'!$DE$151:$DG$151,0)),0)+IFERROR(INDEX('Hoja de Trabajo para listado'!$CD$155:$DC$1048576,MATCH($A279,'Hoja de Trabajo para listado'!$CD$155:$CD$1048576,0),MATCH((CUADRO!P$5&amp;$E279),'Hoja de Trabajo para listado'!$CD$151:$DC$151,0)),0)</f>
        <v>0</v>
      </c>
      <c r="Q279" s="245">
        <f ca="1">+IFERROR(INDEX('Hoja de Trabajo para listado'!$A$155:$Z$1048576,MATCH($A279,'Hoja de Trabajo para listado'!$A$155:$A$1048576,0),MATCH((CUADRO!Q$5&amp;$E279),'Hoja de Trabajo para listado'!$A$151:$Z$151,0)),0)+IFERROR(INDEX('Hoja de Trabajo para listado'!$AB$155:$BA$1048576,MATCH($A279,'Hoja de Trabajo para listado'!$AB$155:$AB$1048576,0),MATCH((CUADRO!Q$5&amp;$E279),'Hoja de Trabajo para listado'!$AB$151:$BA$151,0)),0)+IFERROR(INDEX('Hoja de Trabajo para listado'!$BC$155:$CB$1048576,MATCH($A279,'Hoja de Trabajo para listado'!$BC$155:$BC$1048576,0),MATCH((CUADRO!Q$5&amp;$E279),'Hoja de Trabajo para listado'!$BC$151:$CB$151,0)),0)+IFERROR(INDEX('Hoja de Trabajo para listado'!$DE$153:$DG$274,MATCH($A279,'Hoja de Trabajo para listado'!$DE$153:$DE$1048576,0),MATCH((CUADRO!Q$5&amp;$E279),'Hoja de Trabajo para listado'!$DE$151:$DG$151,0)),0)+IFERROR(INDEX('Hoja de Trabajo para listado'!$CD$155:$DC$1048576,MATCH($A279,'Hoja de Trabajo para listado'!$CD$155:$CD$1048576,0),MATCH((CUADRO!Q$5&amp;$E279),'Hoja de Trabajo para listado'!$CD$151:$DC$151,0)),0)</f>
        <v>0</v>
      </c>
      <c r="R279" s="245">
        <f t="shared" ca="1" si="11"/>
        <v>0</v>
      </c>
      <c r="S279" s="259">
        <f ca="1">+R278+R279</f>
        <v>0</v>
      </c>
      <c r="T279" s="243">
        <f ca="1">+S279</f>
        <v>0</v>
      </c>
      <c r="U279" s="242">
        <f t="shared" si="12"/>
        <v>2</v>
      </c>
      <c r="V279" s="333" t="e">
        <f>+VLOOKUP(A279,bd_lista!$A$3:$E$590,5,FALSE)</f>
        <v>#N/A</v>
      </c>
      <c r="W279" s="392"/>
      <c r="X279" s="242">
        <f>+VLOOKUP(A279,[4]Sheet1!$A$13:$D$744,4,FALSE)</f>
        <v>30</v>
      </c>
      <c r="Y279" s="242" t="str">
        <f>+VLOOKUP(X279,bd_lista!$A$3:$C$590,3,FALSE)</f>
        <v>Ministerio de Justicia y Transparencia Institucional</v>
      </c>
      <c r="Z279" s="292"/>
      <c r="AA279" s="293"/>
    </row>
    <row r="280" spans="1:27" customFormat="1" ht="15" customHeight="1">
      <c r="A280" s="32">
        <v>385</v>
      </c>
      <c r="B280" s="387">
        <f>+A280</f>
        <v>385</v>
      </c>
      <c r="C280" s="247" t="str">
        <f>+VLOOKUP(A280,bd_lista!$A$3:$C$590,3,FALSE)</f>
        <v>Autoridad de Supervisión de la Seguridad Social de Corto Plazo</v>
      </c>
      <c r="D280" s="389" t="str">
        <f>+C280</f>
        <v>Autoridad de Supervisión de la Seguridad Social de Corto Plazo</v>
      </c>
      <c r="E280" s="247" t="s">
        <v>1304</v>
      </c>
      <c r="F280" s="243">
        <f ca="1">+IFERROR(INDEX('Hoja de Trabajo para listado'!$A$155:$Z$1048576,MATCH($A280,'Hoja de Trabajo para listado'!$A$155:$A$1048576,0),MATCH((CUADRO!F$5&amp;$E280),'Hoja de Trabajo para listado'!$A$151:$Z$151,0)),0)+IFERROR(INDEX('Hoja de Trabajo para listado'!$AB$155:$BA$1048576,MATCH($A280,'Hoja de Trabajo para listado'!$AB$155:$AB$1048576,0),MATCH((CUADRO!F$5&amp;$E280),'Hoja de Trabajo para listado'!$AB$151:$BA$151,0)),0)+IFERROR(INDEX('Hoja de Trabajo para listado'!$BC$155:$CB$1048576,MATCH($A280,'Hoja de Trabajo para listado'!$BC$155:$BC$1048576,0),MATCH((CUADRO!F$5&amp;$E280),'Hoja de Trabajo para listado'!$BC$151:$CB$151,0)),0)+IFERROR(INDEX('Hoja de Trabajo para listado'!$DE$153:$DG$274,MATCH($A280,'Hoja de Trabajo para listado'!$DE$153:$DE$1048576,0),MATCH((CUADRO!F$5&amp;$E280),'Hoja de Trabajo para listado'!$DE$151:$DG$151,0)),0)+IFERROR(INDEX('Hoja de Trabajo para listado'!$CD$155:$DC$1048576,MATCH($A280,'Hoja de Trabajo para listado'!$CD$155:$CD$1048576,0),MATCH((CUADRO!F$5&amp;$E280),'Hoja de Trabajo para listado'!$CD$151:$DC$151,0)),0)</f>
        <v>0</v>
      </c>
      <c r="G280" s="243">
        <f ca="1">+IFERROR(INDEX('Hoja de Trabajo para listado'!$A$155:$Z$1048576,MATCH($A280,'Hoja de Trabajo para listado'!$A$155:$A$1048576,0),MATCH((CUADRO!G$5&amp;$E280),'Hoja de Trabajo para listado'!$A$151:$Z$151,0)),0)+IFERROR(INDEX('Hoja de Trabajo para listado'!$AB$155:$BA$1048576,MATCH($A280,'Hoja de Trabajo para listado'!$AB$155:$AB$1048576,0),MATCH((CUADRO!G$5&amp;$E280),'Hoja de Trabajo para listado'!$AB$151:$BA$151,0)),0)+IFERROR(INDEX('Hoja de Trabajo para listado'!$BC$155:$CB$1048576,MATCH($A280,'Hoja de Trabajo para listado'!$BC$155:$BC$1048576,0),MATCH((CUADRO!G$5&amp;$E280),'Hoja de Trabajo para listado'!$BC$151:$CB$151,0)),0)+IFERROR(INDEX('Hoja de Trabajo para listado'!$DE$153:$DG$274,MATCH($A280,'Hoja de Trabajo para listado'!$DE$153:$DE$1048576,0),MATCH((CUADRO!G$5&amp;$E280),'Hoja de Trabajo para listado'!$DE$151:$DG$151,0)),0)+IFERROR(INDEX('Hoja de Trabajo para listado'!$CD$155:$DC$1048576,MATCH($A280,'Hoja de Trabajo para listado'!$CD$155:$CD$1048576,0),MATCH((CUADRO!G$5&amp;$E280),'Hoja de Trabajo para listado'!$CD$151:$DC$151,0)),0)</f>
        <v>0</v>
      </c>
      <c r="H280" s="243">
        <f ca="1">+IFERROR(INDEX('Hoja de Trabajo para listado'!$A$155:$Z$1048576,MATCH($A280,'Hoja de Trabajo para listado'!$A$155:$A$1048576,0),MATCH((CUADRO!H$5&amp;$E280),'Hoja de Trabajo para listado'!$A$151:$Z$151,0)),0)+IFERROR(INDEX('Hoja de Trabajo para listado'!$AB$155:$BA$1048576,MATCH($A280,'Hoja de Trabajo para listado'!$AB$155:$AB$1048576,0),MATCH((CUADRO!H$5&amp;$E280),'Hoja de Trabajo para listado'!$AB$151:$BA$151,0)),0)+IFERROR(INDEX('Hoja de Trabajo para listado'!$BC$155:$CB$1048576,MATCH($A280,'Hoja de Trabajo para listado'!$BC$155:$BC$1048576,0),MATCH((CUADRO!H$5&amp;$E280),'Hoja de Trabajo para listado'!$BC$151:$CB$151,0)),0)+IFERROR(INDEX('Hoja de Trabajo para listado'!$DE$153:$DG$274,MATCH($A280,'Hoja de Trabajo para listado'!$DE$153:$DE$1048576,0),MATCH((CUADRO!H$5&amp;$E280),'Hoja de Trabajo para listado'!$DE$151:$DG$151,0)),0)+IFERROR(INDEX('Hoja de Trabajo para listado'!$CD$155:$DC$1048576,MATCH($A280,'Hoja de Trabajo para listado'!$CD$155:$CD$1048576,0),MATCH((CUADRO!H$5&amp;$E280),'Hoja de Trabajo para listado'!$CD$151:$DC$151,0)),0)</f>
        <v>0</v>
      </c>
      <c r="I280" s="243">
        <f ca="1">+IFERROR(INDEX('Hoja de Trabajo para listado'!$A$155:$Z$1048576,MATCH($A280,'Hoja de Trabajo para listado'!$A$155:$A$1048576,0),MATCH((CUADRO!I$5&amp;$E280),'Hoja de Trabajo para listado'!$A$151:$Z$151,0)),0)+IFERROR(INDEX('Hoja de Trabajo para listado'!$AB$155:$BA$1048576,MATCH($A280,'Hoja de Trabajo para listado'!$AB$155:$AB$1048576,0),MATCH((CUADRO!I$5&amp;$E280),'Hoja de Trabajo para listado'!$AB$151:$BA$151,0)),0)+IFERROR(INDEX('Hoja de Trabajo para listado'!$BC$155:$CB$1048576,MATCH($A280,'Hoja de Trabajo para listado'!$BC$155:$BC$1048576,0),MATCH((CUADRO!I$5&amp;$E280),'Hoja de Trabajo para listado'!$BC$151:$CB$151,0)),0)+IFERROR(INDEX('Hoja de Trabajo para listado'!$DE$153:$DG$274,MATCH($A280,'Hoja de Trabajo para listado'!$DE$153:$DE$1048576,0),MATCH((CUADRO!I$5&amp;$E280),'Hoja de Trabajo para listado'!$DE$151:$DG$151,0)),0)+IFERROR(INDEX('Hoja de Trabajo para listado'!$CD$155:$DC$1048576,MATCH($A280,'Hoja de Trabajo para listado'!$CD$155:$CD$1048576,0),MATCH((CUADRO!I$5&amp;$E280),'Hoja de Trabajo para listado'!$CD$151:$DC$151,0)),0)</f>
        <v>0</v>
      </c>
      <c r="J280" s="243">
        <f ca="1">+IFERROR(INDEX('Hoja de Trabajo para listado'!$A$155:$Z$1048576,MATCH($A280,'Hoja de Trabajo para listado'!$A$155:$A$1048576,0),MATCH((CUADRO!J$5&amp;$E280),'Hoja de Trabajo para listado'!$A$151:$Z$151,0)),0)+IFERROR(INDEX('Hoja de Trabajo para listado'!$AB$155:$BA$1048576,MATCH($A280,'Hoja de Trabajo para listado'!$AB$155:$AB$1048576,0),MATCH((CUADRO!J$5&amp;$E280),'Hoja de Trabajo para listado'!$AB$151:$BA$151,0)),0)+IFERROR(INDEX('Hoja de Trabajo para listado'!$BC$155:$CB$1048576,MATCH($A280,'Hoja de Trabajo para listado'!$BC$155:$BC$1048576,0),MATCH((CUADRO!J$5&amp;$E280),'Hoja de Trabajo para listado'!$BC$151:$CB$151,0)),0)+IFERROR(INDEX('Hoja de Trabajo para listado'!$DE$153:$DG$274,MATCH($A280,'Hoja de Trabajo para listado'!$DE$153:$DE$1048576,0),MATCH((CUADRO!J$5&amp;$E280),'Hoja de Trabajo para listado'!$DE$151:$DG$151,0)),0)+IFERROR(INDEX('Hoja de Trabajo para listado'!$CD$155:$DC$1048576,MATCH($A280,'Hoja de Trabajo para listado'!$CD$155:$CD$1048576,0),MATCH((CUADRO!J$5&amp;$E280),'Hoja de Trabajo para listado'!$CD$151:$DC$151,0)),0)</f>
        <v>0</v>
      </c>
      <c r="K280" s="243">
        <f ca="1">+IFERROR(INDEX('Hoja de Trabajo para listado'!$A$155:$Z$1048576,MATCH($A280,'Hoja de Trabajo para listado'!$A$155:$A$1048576,0),MATCH((CUADRO!K$5&amp;$E280),'Hoja de Trabajo para listado'!$A$151:$Z$151,0)),0)+IFERROR(INDEX('Hoja de Trabajo para listado'!$AB$155:$BA$1048576,MATCH($A280,'Hoja de Trabajo para listado'!$AB$155:$AB$1048576,0),MATCH((CUADRO!K$5&amp;$E280),'Hoja de Trabajo para listado'!$AB$151:$BA$151,0)),0)+IFERROR(INDEX('Hoja de Trabajo para listado'!$BC$155:$CB$1048576,MATCH($A280,'Hoja de Trabajo para listado'!$BC$155:$BC$1048576,0),MATCH((CUADRO!K$5&amp;$E280),'Hoja de Trabajo para listado'!$BC$151:$CB$151,0)),0)+IFERROR(INDEX('Hoja de Trabajo para listado'!$DE$153:$DG$274,MATCH($A280,'Hoja de Trabajo para listado'!$DE$153:$DE$1048576,0),MATCH((CUADRO!K$5&amp;$E280),'Hoja de Trabajo para listado'!$DE$151:$DG$151,0)),0)+IFERROR(INDEX('Hoja de Trabajo para listado'!$CD$155:$DC$1048576,MATCH($A280,'Hoja de Trabajo para listado'!$CD$155:$CD$1048576,0),MATCH((CUADRO!K$5&amp;$E280),'Hoja de Trabajo para listado'!$CD$151:$DC$151,0)),0)</f>
        <v>0</v>
      </c>
      <c r="L280" s="243">
        <f ca="1">+IFERROR(INDEX('Hoja de Trabajo para listado'!$A$155:$Z$1048576,MATCH($A280,'Hoja de Trabajo para listado'!$A$155:$A$1048576,0),MATCH((CUADRO!L$5&amp;$E280),'Hoja de Trabajo para listado'!$A$151:$Z$151,0)),0)+IFERROR(INDEX('Hoja de Trabajo para listado'!$AB$155:$BA$1048576,MATCH($A280,'Hoja de Trabajo para listado'!$AB$155:$AB$1048576,0),MATCH((CUADRO!L$5&amp;$E280),'Hoja de Trabajo para listado'!$AB$151:$BA$151,0)),0)+IFERROR(INDEX('Hoja de Trabajo para listado'!$BC$155:$CB$1048576,MATCH($A280,'Hoja de Trabajo para listado'!$BC$155:$BC$1048576,0),MATCH((CUADRO!L$5&amp;$E280),'Hoja de Trabajo para listado'!$BC$151:$CB$151,0)),0)+IFERROR(INDEX('Hoja de Trabajo para listado'!$DE$153:$DG$274,MATCH($A280,'Hoja de Trabajo para listado'!$DE$153:$DE$1048576,0),MATCH((CUADRO!L$5&amp;$E280),'Hoja de Trabajo para listado'!$DE$151:$DG$151,0)),0)+IFERROR(INDEX('Hoja de Trabajo para listado'!$CD$155:$DC$1048576,MATCH($A280,'Hoja de Trabajo para listado'!$CD$155:$CD$1048576,0),MATCH((CUADRO!L$5&amp;$E280),'Hoja de Trabajo para listado'!$CD$151:$DC$151,0)),0)</f>
        <v>0</v>
      </c>
      <c r="M280" s="243">
        <f ca="1">+IFERROR(INDEX('Hoja de Trabajo para listado'!$A$155:$Z$1048576,MATCH($A280,'Hoja de Trabajo para listado'!$A$155:$A$1048576,0),MATCH((CUADRO!M$5&amp;$E280),'Hoja de Trabajo para listado'!$A$151:$Z$151,0)),0)+IFERROR(INDEX('Hoja de Trabajo para listado'!$AB$155:$BA$1048576,MATCH($A280,'Hoja de Trabajo para listado'!$AB$155:$AB$1048576,0),MATCH((CUADRO!M$5&amp;$E280),'Hoja de Trabajo para listado'!$AB$151:$BA$151,0)),0)+IFERROR(INDEX('Hoja de Trabajo para listado'!$BC$155:$CB$1048576,MATCH($A280,'Hoja de Trabajo para listado'!$BC$155:$BC$1048576,0),MATCH((CUADRO!M$5&amp;$E280),'Hoja de Trabajo para listado'!$BC$151:$CB$151,0)),0)+IFERROR(INDEX('Hoja de Trabajo para listado'!$DE$153:$DG$274,MATCH($A280,'Hoja de Trabajo para listado'!$DE$153:$DE$1048576,0),MATCH((CUADRO!M$5&amp;$E280),'Hoja de Trabajo para listado'!$DE$151:$DG$151,0)),0)+IFERROR(INDEX('Hoja de Trabajo para listado'!$CD$155:$DC$1048576,MATCH($A280,'Hoja de Trabajo para listado'!$CD$155:$CD$1048576,0),MATCH((CUADRO!M$5&amp;$E280),'Hoja de Trabajo para listado'!$CD$151:$DC$151,0)),0)</f>
        <v>0</v>
      </c>
      <c r="N280" s="243">
        <f ca="1">+IFERROR(INDEX('Hoja de Trabajo para listado'!$A$155:$Z$1048576,MATCH($A280,'Hoja de Trabajo para listado'!$A$155:$A$1048576,0),MATCH((CUADRO!N$5&amp;$E280),'Hoja de Trabajo para listado'!$A$151:$Z$151,0)),0)+IFERROR(INDEX('Hoja de Trabajo para listado'!$AB$155:$BA$1048576,MATCH($A280,'Hoja de Trabajo para listado'!$AB$155:$AB$1048576,0),MATCH((CUADRO!N$5&amp;$E280),'Hoja de Trabajo para listado'!$AB$151:$BA$151,0)),0)+IFERROR(INDEX('Hoja de Trabajo para listado'!$BC$155:$CB$1048576,MATCH($A280,'Hoja de Trabajo para listado'!$BC$155:$BC$1048576,0),MATCH((CUADRO!N$5&amp;$E280),'Hoja de Trabajo para listado'!$BC$151:$CB$151,0)),0)+IFERROR(INDEX('Hoja de Trabajo para listado'!$DE$153:$DG$274,MATCH($A280,'Hoja de Trabajo para listado'!$DE$153:$DE$1048576,0),MATCH((CUADRO!N$5&amp;$E280),'Hoja de Trabajo para listado'!$DE$151:$DG$151,0)),0)+IFERROR(INDEX('Hoja de Trabajo para listado'!$CD$155:$DC$1048576,MATCH($A280,'Hoja de Trabajo para listado'!$CD$155:$CD$1048576,0),MATCH((CUADRO!N$5&amp;$E280),'Hoja de Trabajo para listado'!$CD$151:$DC$151,0)),0)</f>
        <v>0</v>
      </c>
      <c r="O280" s="243">
        <f ca="1">+IFERROR(INDEX('Hoja de Trabajo para listado'!$A$155:$Z$1048576,MATCH($A280,'Hoja de Trabajo para listado'!$A$155:$A$1048576,0),MATCH((CUADRO!O$5&amp;$E280),'Hoja de Trabajo para listado'!$A$151:$Z$151,0)),0)+IFERROR(INDEX('Hoja de Trabajo para listado'!$AB$155:$BA$1048576,MATCH($A280,'Hoja de Trabajo para listado'!$AB$155:$AB$1048576,0),MATCH((CUADRO!O$5&amp;$E280),'Hoja de Trabajo para listado'!$AB$151:$BA$151,0)),0)+IFERROR(INDEX('Hoja de Trabajo para listado'!$BC$155:$CB$1048576,MATCH($A280,'Hoja de Trabajo para listado'!$BC$155:$BC$1048576,0),MATCH((CUADRO!O$5&amp;$E280),'Hoja de Trabajo para listado'!$BC$151:$CB$151,0)),0)+IFERROR(INDEX('Hoja de Trabajo para listado'!$DE$153:$DG$274,MATCH($A280,'Hoja de Trabajo para listado'!$DE$153:$DE$1048576,0),MATCH((CUADRO!O$5&amp;$E280),'Hoja de Trabajo para listado'!$DE$151:$DG$151,0)),0)+IFERROR(INDEX('Hoja de Trabajo para listado'!$CD$155:$DC$1048576,MATCH($A280,'Hoja de Trabajo para listado'!$CD$155:$CD$1048576,0),MATCH((CUADRO!O$5&amp;$E280),'Hoja de Trabajo para listado'!$CD$151:$DC$151,0)),0)</f>
        <v>0</v>
      </c>
      <c r="P280" s="243">
        <f ca="1">+IFERROR(INDEX('Hoja de Trabajo para listado'!$A$155:$Z$1048576,MATCH($A280,'Hoja de Trabajo para listado'!$A$155:$A$1048576,0),MATCH((CUADRO!P$5&amp;$E280),'Hoja de Trabajo para listado'!$A$151:$Z$151,0)),0)+IFERROR(INDEX('Hoja de Trabajo para listado'!$AB$155:$BA$1048576,MATCH($A280,'Hoja de Trabajo para listado'!$AB$155:$AB$1048576,0),MATCH((CUADRO!P$5&amp;$E280),'Hoja de Trabajo para listado'!$AB$151:$BA$151,0)),0)+IFERROR(INDEX('Hoja de Trabajo para listado'!$BC$155:$CB$1048576,MATCH($A280,'Hoja de Trabajo para listado'!$BC$155:$BC$1048576,0),MATCH((CUADRO!P$5&amp;$E280),'Hoja de Trabajo para listado'!$BC$151:$CB$151,0)),0)+IFERROR(INDEX('Hoja de Trabajo para listado'!$DE$153:$DG$274,MATCH($A280,'Hoja de Trabajo para listado'!$DE$153:$DE$1048576,0),MATCH((CUADRO!P$5&amp;$E280),'Hoja de Trabajo para listado'!$DE$151:$DG$151,0)),0)+IFERROR(INDEX('Hoja de Trabajo para listado'!$CD$155:$DC$1048576,MATCH($A280,'Hoja de Trabajo para listado'!$CD$155:$CD$1048576,0),MATCH((CUADRO!P$5&amp;$E280),'Hoja de Trabajo para listado'!$CD$151:$DC$151,0)),0)</f>
        <v>0</v>
      </c>
      <c r="Q280" s="243">
        <f ca="1">+IFERROR(INDEX('Hoja de Trabajo para listado'!$A$155:$Z$1048576,MATCH($A280,'Hoja de Trabajo para listado'!$A$155:$A$1048576,0),MATCH((CUADRO!Q$5&amp;$E280),'Hoja de Trabajo para listado'!$A$151:$Z$151,0)),0)+IFERROR(INDEX('Hoja de Trabajo para listado'!$AB$155:$BA$1048576,MATCH($A280,'Hoja de Trabajo para listado'!$AB$155:$AB$1048576,0),MATCH((CUADRO!Q$5&amp;$E280),'Hoja de Trabajo para listado'!$AB$151:$BA$151,0)),0)+IFERROR(INDEX('Hoja de Trabajo para listado'!$BC$155:$CB$1048576,MATCH($A280,'Hoja de Trabajo para listado'!$BC$155:$BC$1048576,0),MATCH((CUADRO!Q$5&amp;$E280),'Hoja de Trabajo para listado'!$BC$151:$CB$151,0)),0)+IFERROR(INDEX('Hoja de Trabajo para listado'!$DE$153:$DG$274,MATCH($A280,'Hoja de Trabajo para listado'!$DE$153:$DE$1048576,0),MATCH((CUADRO!Q$5&amp;$E280),'Hoja de Trabajo para listado'!$DE$151:$DG$151,0)),0)+IFERROR(INDEX('Hoja de Trabajo para listado'!$CD$155:$DC$1048576,MATCH($A280,'Hoja de Trabajo para listado'!$CD$155:$CD$1048576,0),MATCH((CUADRO!Q$5&amp;$E280),'Hoja de Trabajo para listado'!$CD$151:$DC$151,0)),0)</f>
        <v>0</v>
      </c>
      <c r="R280" s="243">
        <f t="shared" ca="1" si="11"/>
        <v>0</v>
      </c>
      <c r="S280" s="263"/>
      <c r="T280" s="243">
        <f ca="1">+T281</f>
        <v>27977.480000000003</v>
      </c>
      <c r="U280" s="242">
        <f t="shared" si="12"/>
        <v>1</v>
      </c>
      <c r="V280" s="333" t="str">
        <f>+VLOOKUP(A280,bd_lista!$A$3:$E$590,5,FALSE)</f>
        <v>Instituciones Descentralizadas</v>
      </c>
      <c r="W280" s="391" t="str">
        <f>+V280</f>
        <v>Instituciones Descentralizadas</v>
      </c>
      <c r="X280" s="242">
        <f>+VLOOKUP(A280,[4]Sheet1!$A$13:$D$744,4,FALSE)</f>
        <v>46</v>
      </c>
      <c r="Y280" s="242" t="str">
        <f>+VLOOKUP(X280,bd_lista!$A$3:$C$590,3,FALSE)</f>
        <v>Ministerio de Salud y Deportes</v>
      </c>
      <c r="Z280" s="294">
        <f>+X280</f>
        <v>46</v>
      </c>
      <c r="AA280" s="295" t="str">
        <f>+Y280</f>
        <v>Ministerio de Salud y Deportes</v>
      </c>
    </row>
    <row r="281" spans="1:27" customFormat="1" ht="15" customHeight="1">
      <c r="A281" s="32">
        <v>385</v>
      </c>
      <c r="B281" s="388"/>
      <c r="C281" s="333" t="str">
        <f>+VLOOKUP(A281,bd_lista!$A$3:$C$590,3,FALSE)</f>
        <v>Autoridad de Supervisión de la Seguridad Social de Corto Plazo</v>
      </c>
      <c r="D281" s="390"/>
      <c r="E281" s="333" t="s">
        <v>1305</v>
      </c>
      <c r="F281" s="245">
        <f ca="1">+IFERROR(INDEX('Hoja de Trabajo para listado'!$A$155:$Z$1048576,MATCH($A281,'Hoja de Trabajo para listado'!$A$155:$A$1048576,0),MATCH((CUADRO!F$5&amp;$E281),'Hoja de Trabajo para listado'!$A$151:$Z$151,0)),0)+IFERROR(INDEX('Hoja de Trabajo para listado'!$AB$155:$BA$1048576,MATCH($A281,'Hoja de Trabajo para listado'!$AB$155:$AB$1048576,0),MATCH((CUADRO!F$5&amp;$E281),'Hoja de Trabajo para listado'!$AB$151:$BA$151,0)),0)+IFERROR(INDEX('Hoja de Trabajo para listado'!$BC$155:$CB$1048576,MATCH($A281,'Hoja de Trabajo para listado'!$BC$155:$BC$1048576,0),MATCH((CUADRO!F$5&amp;$E281),'Hoja de Trabajo para listado'!$BC$151:$CB$151,0)),0)+IFERROR(INDEX('Hoja de Trabajo para listado'!$DE$153:$DG$274,MATCH($A281,'Hoja de Trabajo para listado'!$DE$153:$DE$1048576,0),MATCH((CUADRO!F$5&amp;$E281),'Hoja de Trabajo para listado'!$DE$151:$DG$151,0)),0)+IFERROR(INDEX('Hoja de Trabajo para listado'!$CD$155:$DC$1048576,MATCH($A281,'Hoja de Trabajo para listado'!$CD$155:$CD$1048576,0),MATCH((CUADRO!F$5&amp;$E281),'Hoja de Trabajo para listado'!$CD$151:$DC$151,0)),0)</f>
        <v>0</v>
      </c>
      <c r="G281" s="245">
        <f ca="1">+IFERROR(INDEX('Hoja de Trabajo para listado'!$A$155:$Z$1048576,MATCH($A281,'Hoja de Trabajo para listado'!$A$155:$A$1048576,0),MATCH((CUADRO!G$5&amp;$E281),'Hoja de Trabajo para listado'!$A$151:$Z$151,0)),0)+IFERROR(INDEX('Hoja de Trabajo para listado'!$AB$155:$BA$1048576,MATCH($A281,'Hoja de Trabajo para listado'!$AB$155:$AB$1048576,0),MATCH((CUADRO!G$5&amp;$E281),'Hoja de Trabajo para listado'!$AB$151:$BA$151,0)),0)+IFERROR(INDEX('Hoja de Trabajo para listado'!$BC$155:$CB$1048576,MATCH($A281,'Hoja de Trabajo para listado'!$BC$155:$BC$1048576,0),MATCH((CUADRO!G$5&amp;$E281),'Hoja de Trabajo para listado'!$BC$151:$CB$151,0)),0)+IFERROR(INDEX('Hoja de Trabajo para listado'!$DE$153:$DG$274,MATCH($A281,'Hoja de Trabajo para listado'!$DE$153:$DE$1048576,0),MATCH((CUADRO!G$5&amp;$E281),'Hoja de Trabajo para listado'!$DE$151:$DG$151,0)),0)+IFERROR(INDEX('Hoja de Trabajo para listado'!$CD$155:$DC$1048576,MATCH($A281,'Hoja de Trabajo para listado'!$CD$155:$CD$1048576,0),MATCH((CUADRO!G$5&amp;$E281),'Hoja de Trabajo para listado'!$CD$151:$DC$151,0)),0)</f>
        <v>0</v>
      </c>
      <c r="H281" s="245">
        <f ca="1">+IFERROR(INDEX('Hoja de Trabajo para listado'!$A$155:$Z$1048576,MATCH($A281,'Hoja de Trabajo para listado'!$A$155:$A$1048576,0),MATCH((CUADRO!H$5&amp;$E281),'Hoja de Trabajo para listado'!$A$151:$Z$151,0)),0)+IFERROR(INDEX('Hoja de Trabajo para listado'!$AB$155:$BA$1048576,MATCH($A281,'Hoja de Trabajo para listado'!$AB$155:$AB$1048576,0),MATCH((CUADRO!H$5&amp;$E281),'Hoja de Trabajo para listado'!$AB$151:$BA$151,0)),0)+IFERROR(INDEX('Hoja de Trabajo para listado'!$BC$155:$CB$1048576,MATCH($A281,'Hoja de Trabajo para listado'!$BC$155:$BC$1048576,0),MATCH((CUADRO!H$5&amp;$E281),'Hoja de Trabajo para listado'!$BC$151:$CB$151,0)),0)+IFERROR(INDEX('Hoja de Trabajo para listado'!$DE$153:$DG$274,MATCH($A281,'Hoja de Trabajo para listado'!$DE$153:$DE$1048576,0),MATCH((CUADRO!H$5&amp;$E281),'Hoja de Trabajo para listado'!$DE$151:$DG$151,0)),0)+IFERROR(INDEX('Hoja de Trabajo para listado'!$CD$155:$DC$1048576,MATCH($A281,'Hoja de Trabajo para listado'!$CD$155:$CD$1048576,0),MATCH((CUADRO!H$5&amp;$E281),'Hoja de Trabajo para listado'!$CD$151:$DC$151,0)),0)</f>
        <v>0</v>
      </c>
      <c r="I281" s="245">
        <f ca="1">+IFERROR(INDEX('Hoja de Trabajo para listado'!$A$155:$Z$1048576,MATCH($A281,'Hoja de Trabajo para listado'!$A$155:$A$1048576,0),MATCH((CUADRO!I$5&amp;$E281),'Hoja de Trabajo para listado'!$A$151:$Z$151,0)),0)+IFERROR(INDEX('Hoja de Trabajo para listado'!$AB$155:$BA$1048576,MATCH($A281,'Hoja de Trabajo para listado'!$AB$155:$AB$1048576,0),MATCH((CUADRO!I$5&amp;$E281),'Hoja de Trabajo para listado'!$AB$151:$BA$151,0)),0)+IFERROR(INDEX('Hoja de Trabajo para listado'!$BC$155:$CB$1048576,MATCH($A281,'Hoja de Trabajo para listado'!$BC$155:$BC$1048576,0),MATCH((CUADRO!I$5&amp;$E281),'Hoja de Trabajo para listado'!$BC$151:$CB$151,0)),0)+IFERROR(INDEX('Hoja de Trabajo para listado'!$DE$153:$DG$274,MATCH($A281,'Hoja de Trabajo para listado'!$DE$153:$DE$1048576,0),MATCH((CUADRO!I$5&amp;$E281),'Hoja de Trabajo para listado'!$DE$151:$DG$151,0)),0)+IFERROR(INDEX('Hoja de Trabajo para listado'!$CD$155:$DC$1048576,MATCH($A281,'Hoja de Trabajo para listado'!$CD$155:$CD$1048576,0),MATCH((CUADRO!I$5&amp;$E281),'Hoja de Trabajo para listado'!$CD$151:$DC$151,0)),0)</f>
        <v>27977.480000000003</v>
      </c>
      <c r="J281" s="245">
        <f ca="1">+IFERROR(INDEX('Hoja de Trabajo para listado'!$A$155:$Z$1048576,MATCH($A281,'Hoja de Trabajo para listado'!$A$155:$A$1048576,0),MATCH((CUADRO!J$5&amp;$E281),'Hoja de Trabajo para listado'!$A$151:$Z$151,0)),0)+IFERROR(INDEX('Hoja de Trabajo para listado'!$AB$155:$BA$1048576,MATCH($A281,'Hoja de Trabajo para listado'!$AB$155:$AB$1048576,0),MATCH((CUADRO!J$5&amp;$E281),'Hoja de Trabajo para listado'!$AB$151:$BA$151,0)),0)+IFERROR(INDEX('Hoja de Trabajo para listado'!$BC$155:$CB$1048576,MATCH($A281,'Hoja de Trabajo para listado'!$BC$155:$BC$1048576,0),MATCH((CUADRO!J$5&amp;$E281),'Hoja de Trabajo para listado'!$BC$151:$CB$151,0)),0)+IFERROR(INDEX('Hoja de Trabajo para listado'!$DE$153:$DG$274,MATCH($A281,'Hoja de Trabajo para listado'!$DE$153:$DE$1048576,0),MATCH((CUADRO!J$5&amp;$E281),'Hoja de Trabajo para listado'!$DE$151:$DG$151,0)),0)+IFERROR(INDEX('Hoja de Trabajo para listado'!$CD$155:$DC$1048576,MATCH($A281,'Hoja de Trabajo para listado'!$CD$155:$CD$1048576,0),MATCH((CUADRO!J$5&amp;$E281),'Hoja de Trabajo para listado'!$CD$151:$DC$151,0)),0)</f>
        <v>0</v>
      </c>
      <c r="K281" s="245">
        <f ca="1">+IFERROR(INDEX('Hoja de Trabajo para listado'!$A$155:$Z$1048576,MATCH($A281,'Hoja de Trabajo para listado'!$A$155:$A$1048576,0),MATCH((CUADRO!K$5&amp;$E281),'Hoja de Trabajo para listado'!$A$151:$Z$151,0)),0)+IFERROR(INDEX('Hoja de Trabajo para listado'!$AB$155:$BA$1048576,MATCH($A281,'Hoja de Trabajo para listado'!$AB$155:$AB$1048576,0),MATCH((CUADRO!K$5&amp;$E281),'Hoja de Trabajo para listado'!$AB$151:$BA$151,0)),0)+IFERROR(INDEX('Hoja de Trabajo para listado'!$BC$155:$CB$1048576,MATCH($A281,'Hoja de Trabajo para listado'!$BC$155:$BC$1048576,0),MATCH((CUADRO!K$5&amp;$E281),'Hoja de Trabajo para listado'!$BC$151:$CB$151,0)),0)+IFERROR(INDEX('Hoja de Trabajo para listado'!$DE$153:$DG$274,MATCH($A281,'Hoja de Trabajo para listado'!$DE$153:$DE$1048576,0),MATCH((CUADRO!K$5&amp;$E281),'Hoja de Trabajo para listado'!$DE$151:$DG$151,0)),0)+IFERROR(INDEX('Hoja de Trabajo para listado'!$CD$155:$DC$1048576,MATCH($A281,'Hoja de Trabajo para listado'!$CD$155:$CD$1048576,0),MATCH((CUADRO!K$5&amp;$E281),'Hoja de Trabajo para listado'!$CD$151:$DC$151,0)),0)</f>
        <v>0</v>
      </c>
      <c r="L281" s="245">
        <f ca="1">+IFERROR(INDEX('Hoja de Trabajo para listado'!$A$155:$Z$1048576,MATCH($A281,'Hoja de Trabajo para listado'!$A$155:$A$1048576,0),MATCH((CUADRO!L$5&amp;$E281),'Hoja de Trabajo para listado'!$A$151:$Z$151,0)),0)+IFERROR(INDEX('Hoja de Trabajo para listado'!$AB$155:$BA$1048576,MATCH($A281,'Hoja de Trabajo para listado'!$AB$155:$AB$1048576,0),MATCH((CUADRO!L$5&amp;$E281),'Hoja de Trabajo para listado'!$AB$151:$BA$151,0)),0)+IFERROR(INDEX('Hoja de Trabajo para listado'!$BC$155:$CB$1048576,MATCH($A281,'Hoja de Trabajo para listado'!$BC$155:$BC$1048576,0),MATCH((CUADRO!L$5&amp;$E281),'Hoja de Trabajo para listado'!$BC$151:$CB$151,0)),0)+IFERROR(INDEX('Hoja de Trabajo para listado'!$DE$153:$DG$274,MATCH($A281,'Hoja de Trabajo para listado'!$DE$153:$DE$1048576,0),MATCH((CUADRO!L$5&amp;$E281),'Hoja de Trabajo para listado'!$DE$151:$DG$151,0)),0)+IFERROR(INDEX('Hoja de Trabajo para listado'!$CD$155:$DC$1048576,MATCH($A281,'Hoja de Trabajo para listado'!$CD$155:$CD$1048576,0),MATCH((CUADRO!L$5&amp;$E281),'Hoja de Trabajo para listado'!$CD$151:$DC$151,0)),0)</f>
        <v>0</v>
      </c>
      <c r="M281" s="245">
        <f ca="1">+IFERROR(INDEX('Hoja de Trabajo para listado'!$A$155:$Z$1048576,MATCH($A281,'Hoja de Trabajo para listado'!$A$155:$A$1048576,0),MATCH((CUADRO!M$5&amp;$E281),'Hoja de Trabajo para listado'!$A$151:$Z$151,0)),0)+IFERROR(INDEX('Hoja de Trabajo para listado'!$AB$155:$BA$1048576,MATCH($A281,'Hoja de Trabajo para listado'!$AB$155:$AB$1048576,0),MATCH((CUADRO!M$5&amp;$E281),'Hoja de Trabajo para listado'!$AB$151:$BA$151,0)),0)+IFERROR(INDEX('Hoja de Trabajo para listado'!$BC$155:$CB$1048576,MATCH($A281,'Hoja de Trabajo para listado'!$BC$155:$BC$1048576,0),MATCH((CUADRO!M$5&amp;$E281),'Hoja de Trabajo para listado'!$BC$151:$CB$151,0)),0)+IFERROR(INDEX('Hoja de Trabajo para listado'!$DE$153:$DG$274,MATCH($A281,'Hoja de Trabajo para listado'!$DE$153:$DE$1048576,0),MATCH((CUADRO!M$5&amp;$E281),'Hoja de Trabajo para listado'!$DE$151:$DG$151,0)),0)+IFERROR(INDEX('Hoja de Trabajo para listado'!$CD$155:$DC$1048576,MATCH($A281,'Hoja de Trabajo para listado'!$CD$155:$CD$1048576,0),MATCH((CUADRO!M$5&amp;$E281),'Hoja de Trabajo para listado'!$CD$151:$DC$151,0)),0)</f>
        <v>0</v>
      </c>
      <c r="N281" s="245">
        <f ca="1">+IFERROR(INDEX('Hoja de Trabajo para listado'!$A$155:$Z$1048576,MATCH($A281,'Hoja de Trabajo para listado'!$A$155:$A$1048576,0),MATCH((CUADRO!N$5&amp;$E281),'Hoja de Trabajo para listado'!$A$151:$Z$151,0)),0)+IFERROR(INDEX('Hoja de Trabajo para listado'!$AB$155:$BA$1048576,MATCH($A281,'Hoja de Trabajo para listado'!$AB$155:$AB$1048576,0),MATCH((CUADRO!N$5&amp;$E281),'Hoja de Trabajo para listado'!$AB$151:$BA$151,0)),0)+IFERROR(INDEX('Hoja de Trabajo para listado'!$BC$155:$CB$1048576,MATCH($A281,'Hoja de Trabajo para listado'!$BC$155:$BC$1048576,0),MATCH((CUADRO!N$5&amp;$E281),'Hoja de Trabajo para listado'!$BC$151:$CB$151,0)),0)+IFERROR(INDEX('Hoja de Trabajo para listado'!$DE$153:$DG$274,MATCH($A281,'Hoja de Trabajo para listado'!$DE$153:$DE$1048576,0),MATCH((CUADRO!N$5&amp;$E281),'Hoja de Trabajo para listado'!$DE$151:$DG$151,0)),0)+IFERROR(INDEX('Hoja de Trabajo para listado'!$CD$155:$DC$1048576,MATCH($A281,'Hoja de Trabajo para listado'!$CD$155:$CD$1048576,0),MATCH((CUADRO!N$5&amp;$E281),'Hoja de Trabajo para listado'!$CD$151:$DC$151,0)),0)</f>
        <v>0</v>
      </c>
      <c r="O281" s="245">
        <f ca="1">+IFERROR(INDEX('Hoja de Trabajo para listado'!$A$155:$Z$1048576,MATCH($A281,'Hoja de Trabajo para listado'!$A$155:$A$1048576,0),MATCH((CUADRO!O$5&amp;$E281),'Hoja de Trabajo para listado'!$A$151:$Z$151,0)),0)+IFERROR(INDEX('Hoja de Trabajo para listado'!$AB$155:$BA$1048576,MATCH($A281,'Hoja de Trabajo para listado'!$AB$155:$AB$1048576,0),MATCH((CUADRO!O$5&amp;$E281),'Hoja de Trabajo para listado'!$AB$151:$BA$151,0)),0)+IFERROR(INDEX('Hoja de Trabajo para listado'!$BC$155:$CB$1048576,MATCH($A281,'Hoja de Trabajo para listado'!$BC$155:$BC$1048576,0),MATCH((CUADRO!O$5&amp;$E281),'Hoja de Trabajo para listado'!$BC$151:$CB$151,0)),0)+IFERROR(INDEX('Hoja de Trabajo para listado'!$DE$153:$DG$274,MATCH($A281,'Hoja de Trabajo para listado'!$DE$153:$DE$1048576,0),MATCH((CUADRO!O$5&amp;$E281),'Hoja de Trabajo para listado'!$DE$151:$DG$151,0)),0)+IFERROR(INDEX('Hoja de Trabajo para listado'!$CD$155:$DC$1048576,MATCH($A281,'Hoja de Trabajo para listado'!$CD$155:$CD$1048576,0),MATCH((CUADRO!O$5&amp;$E281),'Hoja de Trabajo para listado'!$CD$151:$DC$151,0)),0)</f>
        <v>0</v>
      </c>
      <c r="P281" s="245">
        <f ca="1">+IFERROR(INDEX('Hoja de Trabajo para listado'!$A$155:$Z$1048576,MATCH($A281,'Hoja de Trabajo para listado'!$A$155:$A$1048576,0),MATCH((CUADRO!P$5&amp;$E281),'Hoja de Trabajo para listado'!$A$151:$Z$151,0)),0)+IFERROR(INDEX('Hoja de Trabajo para listado'!$AB$155:$BA$1048576,MATCH($A281,'Hoja de Trabajo para listado'!$AB$155:$AB$1048576,0),MATCH((CUADRO!P$5&amp;$E281),'Hoja de Trabajo para listado'!$AB$151:$BA$151,0)),0)+IFERROR(INDEX('Hoja de Trabajo para listado'!$BC$155:$CB$1048576,MATCH($A281,'Hoja de Trabajo para listado'!$BC$155:$BC$1048576,0),MATCH((CUADRO!P$5&amp;$E281),'Hoja de Trabajo para listado'!$BC$151:$CB$151,0)),0)+IFERROR(INDEX('Hoja de Trabajo para listado'!$DE$153:$DG$274,MATCH($A281,'Hoja de Trabajo para listado'!$DE$153:$DE$1048576,0),MATCH((CUADRO!P$5&amp;$E281),'Hoja de Trabajo para listado'!$DE$151:$DG$151,0)),0)+IFERROR(INDEX('Hoja de Trabajo para listado'!$CD$155:$DC$1048576,MATCH($A281,'Hoja de Trabajo para listado'!$CD$155:$CD$1048576,0),MATCH((CUADRO!P$5&amp;$E281),'Hoja de Trabajo para listado'!$CD$151:$DC$151,0)),0)</f>
        <v>0</v>
      </c>
      <c r="Q281" s="245">
        <f ca="1">+IFERROR(INDEX('Hoja de Trabajo para listado'!$A$155:$Z$1048576,MATCH($A281,'Hoja de Trabajo para listado'!$A$155:$A$1048576,0),MATCH((CUADRO!Q$5&amp;$E281),'Hoja de Trabajo para listado'!$A$151:$Z$151,0)),0)+IFERROR(INDEX('Hoja de Trabajo para listado'!$AB$155:$BA$1048576,MATCH($A281,'Hoja de Trabajo para listado'!$AB$155:$AB$1048576,0),MATCH((CUADRO!Q$5&amp;$E281),'Hoja de Trabajo para listado'!$AB$151:$BA$151,0)),0)+IFERROR(INDEX('Hoja de Trabajo para listado'!$BC$155:$CB$1048576,MATCH($A281,'Hoja de Trabajo para listado'!$BC$155:$BC$1048576,0),MATCH((CUADRO!Q$5&amp;$E281),'Hoja de Trabajo para listado'!$BC$151:$CB$151,0)),0)+IFERROR(INDEX('Hoja de Trabajo para listado'!$DE$153:$DG$274,MATCH($A281,'Hoja de Trabajo para listado'!$DE$153:$DE$1048576,0),MATCH((CUADRO!Q$5&amp;$E281),'Hoja de Trabajo para listado'!$DE$151:$DG$151,0)),0)+IFERROR(INDEX('Hoja de Trabajo para listado'!$CD$155:$DC$1048576,MATCH($A281,'Hoja de Trabajo para listado'!$CD$155:$CD$1048576,0),MATCH((CUADRO!Q$5&amp;$E281),'Hoja de Trabajo para listado'!$CD$151:$DC$151,0)),0)</f>
        <v>0</v>
      </c>
      <c r="R281" s="245">
        <f t="shared" ca="1" si="11"/>
        <v>27977.480000000003</v>
      </c>
      <c r="S281" s="262">
        <f ca="1">+R280+R281</f>
        <v>27977.480000000003</v>
      </c>
      <c r="T281" s="243">
        <f ca="1">+S281</f>
        <v>27977.480000000003</v>
      </c>
      <c r="U281" s="242">
        <f t="shared" si="12"/>
        <v>2</v>
      </c>
      <c r="V281" s="333" t="str">
        <f>+VLOOKUP(A281,bd_lista!$A$3:$E$590,5,FALSE)</f>
        <v>Instituciones Descentralizadas</v>
      </c>
      <c r="W281" s="392"/>
      <c r="X281" s="242">
        <f>+VLOOKUP(A281,[4]Sheet1!$A$13:$D$744,4,FALSE)</f>
        <v>46</v>
      </c>
      <c r="Y281" s="242" t="str">
        <f>+VLOOKUP(X281,bd_lista!$A$3:$C$590,3,FALSE)</f>
        <v>Ministerio de Salud y Deportes</v>
      </c>
      <c r="Z281" s="292"/>
      <c r="AA281" s="293"/>
    </row>
    <row r="282" spans="1:27" customFormat="1" ht="15" customHeight="1">
      <c r="A282" s="32">
        <v>386</v>
      </c>
      <c r="B282" s="387">
        <f>+A282</f>
        <v>386</v>
      </c>
      <c r="C282" s="247" t="str">
        <f>+VLOOKUP(A282,bd_lista!$A$3:$C$590,3,FALSE)</f>
        <v>Servicio Plurinacional de la Mujer y de la Despatriarcalización Ana María Romero</v>
      </c>
      <c r="D282" s="389" t="str">
        <f>+C282</f>
        <v>Servicio Plurinacional de la Mujer y de la Despatriarcalización Ana María Romero</v>
      </c>
      <c r="E282" s="247" t="s">
        <v>1304</v>
      </c>
      <c r="F282" s="243">
        <f ca="1">+IFERROR(INDEX('Hoja de Trabajo para listado'!$A$155:$Z$1048576,MATCH($A282,'Hoja de Trabajo para listado'!$A$155:$A$1048576,0),MATCH((CUADRO!F$5&amp;$E282),'Hoja de Trabajo para listado'!$A$151:$Z$151,0)),0)+IFERROR(INDEX('Hoja de Trabajo para listado'!$AB$155:$BA$1048576,MATCH($A282,'Hoja de Trabajo para listado'!$AB$155:$AB$1048576,0),MATCH((CUADRO!F$5&amp;$E282),'Hoja de Trabajo para listado'!$AB$151:$BA$151,0)),0)+IFERROR(INDEX('Hoja de Trabajo para listado'!$BC$155:$CB$1048576,MATCH($A282,'Hoja de Trabajo para listado'!$BC$155:$BC$1048576,0),MATCH((CUADRO!F$5&amp;$E282),'Hoja de Trabajo para listado'!$BC$151:$CB$151,0)),0)+IFERROR(INDEX('Hoja de Trabajo para listado'!$DE$153:$DG$274,MATCH($A282,'Hoja de Trabajo para listado'!$DE$153:$DE$1048576,0),MATCH((CUADRO!F$5&amp;$E282),'Hoja de Trabajo para listado'!$DE$151:$DG$151,0)),0)+IFERROR(INDEX('Hoja de Trabajo para listado'!$CD$155:$DC$1048576,MATCH($A282,'Hoja de Trabajo para listado'!$CD$155:$CD$1048576,0),MATCH((CUADRO!F$5&amp;$E282),'Hoja de Trabajo para listado'!$CD$151:$DC$151,0)),0)</f>
        <v>0</v>
      </c>
      <c r="G282" s="243">
        <f ca="1">+IFERROR(INDEX('Hoja de Trabajo para listado'!$A$155:$Z$1048576,MATCH($A282,'Hoja de Trabajo para listado'!$A$155:$A$1048576,0),MATCH((CUADRO!G$5&amp;$E282),'Hoja de Trabajo para listado'!$A$151:$Z$151,0)),0)+IFERROR(INDEX('Hoja de Trabajo para listado'!$AB$155:$BA$1048576,MATCH($A282,'Hoja de Trabajo para listado'!$AB$155:$AB$1048576,0),MATCH((CUADRO!G$5&amp;$E282),'Hoja de Trabajo para listado'!$AB$151:$BA$151,0)),0)+IFERROR(INDEX('Hoja de Trabajo para listado'!$BC$155:$CB$1048576,MATCH($A282,'Hoja de Trabajo para listado'!$BC$155:$BC$1048576,0),MATCH((CUADRO!G$5&amp;$E282),'Hoja de Trabajo para listado'!$BC$151:$CB$151,0)),0)+IFERROR(INDEX('Hoja de Trabajo para listado'!$DE$153:$DG$274,MATCH($A282,'Hoja de Trabajo para listado'!$DE$153:$DE$1048576,0),MATCH((CUADRO!G$5&amp;$E282),'Hoja de Trabajo para listado'!$DE$151:$DG$151,0)),0)+IFERROR(INDEX('Hoja de Trabajo para listado'!$CD$155:$DC$1048576,MATCH($A282,'Hoja de Trabajo para listado'!$CD$155:$CD$1048576,0),MATCH((CUADRO!G$5&amp;$E282),'Hoja de Trabajo para listado'!$CD$151:$DC$151,0)),0)</f>
        <v>0</v>
      </c>
      <c r="H282" s="243">
        <f ca="1">+IFERROR(INDEX('Hoja de Trabajo para listado'!$A$155:$Z$1048576,MATCH($A282,'Hoja de Trabajo para listado'!$A$155:$A$1048576,0),MATCH((CUADRO!H$5&amp;$E282),'Hoja de Trabajo para listado'!$A$151:$Z$151,0)),0)+IFERROR(INDEX('Hoja de Trabajo para listado'!$AB$155:$BA$1048576,MATCH($A282,'Hoja de Trabajo para listado'!$AB$155:$AB$1048576,0),MATCH((CUADRO!H$5&amp;$E282),'Hoja de Trabajo para listado'!$AB$151:$BA$151,0)),0)+IFERROR(INDEX('Hoja de Trabajo para listado'!$BC$155:$CB$1048576,MATCH($A282,'Hoja de Trabajo para listado'!$BC$155:$BC$1048576,0),MATCH((CUADRO!H$5&amp;$E282),'Hoja de Trabajo para listado'!$BC$151:$CB$151,0)),0)+IFERROR(INDEX('Hoja de Trabajo para listado'!$DE$153:$DG$274,MATCH($A282,'Hoja de Trabajo para listado'!$DE$153:$DE$1048576,0),MATCH((CUADRO!H$5&amp;$E282),'Hoja de Trabajo para listado'!$DE$151:$DG$151,0)),0)+IFERROR(INDEX('Hoja de Trabajo para listado'!$CD$155:$DC$1048576,MATCH($A282,'Hoja de Trabajo para listado'!$CD$155:$CD$1048576,0),MATCH((CUADRO!H$5&amp;$E282),'Hoja de Trabajo para listado'!$CD$151:$DC$151,0)),0)</f>
        <v>0</v>
      </c>
      <c r="I282" s="243">
        <f ca="1">+IFERROR(INDEX('Hoja de Trabajo para listado'!$A$155:$Z$1048576,MATCH($A282,'Hoja de Trabajo para listado'!$A$155:$A$1048576,0),MATCH((CUADRO!I$5&amp;$E282),'Hoja de Trabajo para listado'!$A$151:$Z$151,0)),0)+IFERROR(INDEX('Hoja de Trabajo para listado'!$AB$155:$BA$1048576,MATCH($A282,'Hoja de Trabajo para listado'!$AB$155:$AB$1048576,0),MATCH((CUADRO!I$5&amp;$E282),'Hoja de Trabajo para listado'!$AB$151:$BA$151,0)),0)+IFERROR(INDEX('Hoja de Trabajo para listado'!$BC$155:$CB$1048576,MATCH($A282,'Hoja de Trabajo para listado'!$BC$155:$BC$1048576,0),MATCH((CUADRO!I$5&amp;$E282),'Hoja de Trabajo para listado'!$BC$151:$CB$151,0)),0)+IFERROR(INDEX('Hoja de Trabajo para listado'!$DE$153:$DG$274,MATCH($A282,'Hoja de Trabajo para listado'!$DE$153:$DE$1048576,0),MATCH((CUADRO!I$5&amp;$E282),'Hoja de Trabajo para listado'!$DE$151:$DG$151,0)),0)+IFERROR(INDEX('Hoja de Trabajo para listado'!$CD$155:$DC$1048576,MATCH($A282,'Hoja de Trabajo para listado'!$CD$155:$CD$1048576,0),MATCH((CUADRO!I$5&amp;$E282),'Hoja de Trabajo para listado'!$CD$151:$DC$151,0)),0)</f>
        <v>0</v>
      </c>
      <c r="J282" s="243">
        <f ca="1">+IFERROR(INDEX('Hoja de Trabajo para listado'!$A$155:$Z$1048576,MATCH($A282,'Hoja de Trabajo para listado'!$A$155:$A$1048576,0),MATCH((CUADRO!J$5&amp;$E282),'Hoja de Trabajo para listado'!$A$151:$Z$151,0)),0)+IFERROR(INDEX('Hoja de Trabajo para listado'!$AB$155:$BA$1048576,MATCH($A282,'Hoja de Trabajo para listado'!$AB$155:$AB$1048576,0),MATCH((CUADRO!J$5&amp;$E282),'Hoja de Trabajo para listado'!$AB$151:$BA$151,0)),0)+IFERROR(INDEX('Hoja de Trabajo para listado'!$BC$155:$CB$1048576,MATCH($A282,'Hoja de Trabajo para listado'!$BC$155:$BC$1048576,0),MATCH((CUADRO!J$5&amp;$E282),'Hoja de Trabajo para listado'!$BC$151:$CB$151,0)),0)+IFERROR(INDEX('Hoja de Trabajo para listado'!$DE$153:$DG$274,MATCH($A282,'Hoja de Trabajo para listado'!$DE$153:$DE$1048576,0),MATCH((CUADRO!J$5&amp;$E282),'Hoja de Trabajo para listado'!$DE$151:$DG$151,0)),0)+IFERROR(INDEX('Hoja de Trabajo para listado'!$CD$155:$DC$1048576,MATCH($A282,'Hoja de Trabajo para listado'!$CD$155:$CD$1048576,0),MATCH((CUADRO!J$5&amp;$E282),'Hoja de Trabajo para listado'!$CD$151:$DC$151,0)),0)</f>
        <v>0</v>
      </c>
      <c r="K282" s="243">
        <f ca="1">+IFERROR(INDEX('Hoja de Trabajo para listado'!$A$155:$Z$1048576,MATCH($A282,'Hoja de Trabajo para listado'!$A$155:$A$1048576,0),MATCH((CUADRO!K$5&amp;$E282),'Hoja de Trabajo para listado'!$A$151:$Z$151,0)),0)+IFERROR(INDEX('Hoja de Trabajo para listado'!$AB$155:$BA$1048576,MATCH($A282,'Hoja de Trabajo para listado'!$AB$155:$AB$1048576,0),MATCH((CUADRO!K$5&amp;$E282),'Hoja de Trabajo para listado'!$AB$151:$BA$151,0)),0)+IFERROR(INDEX('Hoja de Trabajo para listado'!$BC$155:$CB$1048576,MATCH($A282,'Hoja de Trabajo para listado'!$BC$155:$BC$1048576,0),MATCH((CUADRO!K$5&amp;$E282),'Hoja de Trabajo para listado'!$BC$151:$CB$151,0)),0)+IFERROR(INDEX('Hoja de Trabajo para listado'!$DE$153:$DG$274,MATCH($A282,'Hoja de Trabajo para listado'!$DE$153:$DE$1048576,0),MATCH((CUADRO!K$5&amp;$E282),'Hoja de Trabajo para listado'!$DE$151:$DG$151,0)),0)+IFERROR(INDEX('Hoja de Trabajo para listado'!$CD$155:$DC$1048576,MATCH($A282,'Hoja de Trabajo para listado'!$CD$155:$CD$1048576,0),MATCH((CUADRO!K$5&amp;$E282),'Hoja de Trabajo para listado'!$CD$151:$DC$151,0)),0)</f>
        <v>0</v>
      </c>
      <c r="L282" s="243">
        <f ca="1">+IFERROR(INDEX('Hoja de Trabajo para listado'!$A$155:$Z$1048576,MATCH($A282,'Hoja de Trabajo para listado'!$A$155:$A$1048576,0),MATCH((CUADRO!L$5&amp;$E282),'Hoja de Trabajo para listado'!$A$151:$Z$151,0)),0)+IFERROR(INDEX('Hoja de Trabajo para listado'!$AB$155:$BA$1048576,MATCH($A282,'Hoja de Trabajo para listado'!$AB$155:$AB$1048576,0),MATCH((CUADRO!L$5&amp;$E282),'Hoja de Trabajo para listado'!$AB$151:$BA$151,0)),0)+IFERROR(INDEX('Hoja de Trabajo para listado'!$BC$155:$CB$1048576,MATCH($A282,'Hoja de Trabajo para listado'!$BC$155:$BC$1048576,0),MATCH((CUADRO!L$5&amp;$E282),'Hoja de Trabajo para listado'!$BC$151:$CB$151,0)),0)+IFERROR(INDEX('Hoja de Trabajo para listado'!$DE$153:$DG$274,MATCH($A282,'Hoja de Trabajo para listado'!$DE$153:$DE$1048576,0),MATCH((CUADRO!L$5&amp;$E282),'Hoja de Trabajo para listado'!$DE$151:$DG$151,0)),0)+IFERROR(INDEX('Hoja de Trabajo para listado'!$CD$155:$DC$1048576,MATCH($A282,'Hoja de Trabajo para listado'!$CD$155:$CD$1048576,0),MATCH((CUADRO!L$5&amp;$E282),'Hoja de Trabajo para listado'!$CD$151:$DC$151,0)),0)</f>
        <v>0</v>
      </c>
      <c r="M282" s="243">
        <f ca="1">+IFERROR(INDEX('Hoja de Trabajo para listado'!$A$155:$Z$1048576,MATCH($A282,'Hoja de Trabajo para listado'!$A$155:$A$1048576,0),MATCH((CUADRO!M$5&amp;$E282),'Hoja de Trabajo para listado'!$A$151:$Z$151,0)),0)+IFERROR(INDEX('Hoja de Trabajo para listado'!$AB$155:$BA$1048576,MATCH($A282,'Hoja de Trabajo para listado'!$AB$155:$AB$1048576,0),MATCH((CUADRO!M$5&amp;$E282),'Hoja de Trabajo para listado'!$AB$151:$BA$151,0)),0)+IFERROR(INDEX('Hoja de Trabajo para listado'!$BC$155:$CB$1048576,MATCH($A282,'Hoja de Trabajo para listado'!$BC$155:$BC$1048576,0),MATCH((CUADRO!M$5&amp;$E282),'Hoja de Trabajo para listado'!$BC$151:$CB$151,0)),0)+IFERROR(INDEX('Hoja de Trabajo para listado'!$DE$153:$DG$274,MATCH($A282,'Hoja de Trabajo para listado'!$DE$153:$DE$1048576,0),MATCH((CUADRO!M$5&amp;$E282),'Hoja de Trabajo para listado'!$DE$151:$DG$151,0)),0)+IFERROR(INDEX('Hoja de Trabajo para listado'!$CD$155:$DC$1048576,MATCH($A282,'Hoja de Trabajo para listado'!$CD$155:$CD$1048576,0),MATCH((CUADRO!M$5&amp;$E282),'Hoja de Trabajo para listado'!$CD$151:$DC$151,0)),0)</f>
        <v>0</v>
      </c>
      <c r="N282" s="243">
        <f ca="1">+IFERROR(INDEX('Hoja de Trabajo para listado'!$A$155:$Z$1048576,MATCH($A282,'Hoja de Trabajo para listado'!$A$155:$A$1048576,0),MATCH((CUADRO!N$5&amp;$E282),'Hoja de Trabajo para listado'!$A$151:$Z$151,0)),0)+IFERROR(INDEX('Hoja de Trabajo para listado'!$AB$155:$BA$1048576,MATCH($A282,'Hoja de Trabajo para listado'!$AB$155:$AB$1048576,0),MATCH((CUADRO!N$5&amp;$E282),'Hoja de Trabajo para listado'!$AB$151:$BA$151,0)),0)+IFERROR(INDEX('Hoja de Trabajo para listado'!$BC$155:$CB$1048576,MATCH($A282,'Hoja de Trabajo para listado'!$BC$155:$BC$1048576,0),MATCH((CUADRO!N$5&amp;$E282),'Hoja de Trabajo para listado'!$BC$151:$CB$151,0)),0)+IFERROR(INDEX('Hoja de Trabajo para listado'!$DE$153:$DG$274,MATCH($A282,'Hoja de Trabajo para listado'!$DE$153:$DE$1048576,0),MATCH((CUADRO!N$5&amp;$E282),'Hoja de Trabajo para listado'!$DE$151:$DG$151,0)),0)+IFERROR(INDEX('Hoja de Trabajo para listado'!$CD$155:$DC$1048576,MATCH($A282,'Hoja de Trabajo para listado'!$CD$155:$CD$1048576,0),MATCH((CUADRO!N$5&amp;$E282),'Hoja de Trabajo para listado'!$CD$151:$DC$151,0)),0)</f>
        <v>0</v>
      </c>
      <c r="O282" s="243">
        <f ca="1">+IFERROR(INDEX('Hoja de Trabajo para listado'!$A$155:$Z$1048576,MATCH($A282,'Hoja de Trabajo para listado'!$A$155:$A$1048576,0),MATCH((CUADRO!O$5&amp;$E282),'Hoja de Trabajo para listado'!$A$151:$Z$151,0)),0)+IFERROR(INDEX('Hoja de Trabajo para listado'!$AB$155:$BA$1048576,MATCH($A282,'Hoja de Trabajo para listado'!$AB$155:$AB$1048576,0),MATCH((CUADRO!O$5&amp;$E282),'Hoja de Trabajo para listado'!$AB$151:$BA$151,0)),0)+IFERROR(INDEX('Hoja de Trabajo para listado'!$BC$155:$CB$1048576,MATCH($A282,'Hoja de Trabajo para listado'!$BC$155:$BC$1048576,0),MATCH((CUADRO!O$5&amp;$E282),'Hoja de Trabajo para listado'!$BC$151:$CB$151,0)),0)+IFERROR(INDEX('Hoja de Trabajo para listado'!$DE$153:$DG$274,MATCH($A282,'Hoja de Trabajo para listado'!$DE$153:$DE$1048576,0),MATCH((CUADRO!O$5&amp;$E282),'Hoja de Trabajo para listado'!$DE$151:$DG$151,0)),0)+IFERROR(INDEX('Hoja de Trabajo para listado'!$CD$155:$DC$1048576,MATCH($A282,'Hoja de Trabajo para listado'!$CD$155:$CD$1048576,0),MATCH((CUADRO!O$5&amp;$E282),'Hoja de Trabajo para listado'!$CD$151:$DC$151,0)),0)</f>
        <v>0</v>
      </c>
      <c r="P282" s="243">
        <f ca="1">+IFERROR(INDEX('Hoja de Trabajo para listado'!$A$155:$Z$1048576,MATCH($A282,'Hoja de Trabajo para listado'!$A$155:$A$1048576,0),MATCH((CUADRO!P$5&amp;$E282),'Hoja de Trabajo para listado'!$A$151:$Z$151,0)),0)+IFERROR(INDEX('Hoja de Trabajo para listado'!$AB$155:$BA$1048576,MATCH($A282,'Hoja de Trabajo para listado'!$AB$155:$AB$1048576,0),MATCH((CUADRO!P$5&amp;$E282),'Hoja de Trabajo para listado'!$AB$151:$BA$151,0)),0)+IFERROR(INDEX('Hoja de Trabajo para listado'!$BC$155:$CB$1048576,MATCH($A282,'Hoja de Trabajo para listado'!$BC$155:$BC$1048576,0),MATCH((CUADRO!P$5&amp;$E282),'Hoja de Trabajo para listado'!$BC$151:$CB$151,0)),0)+IFERROR(INDEX('Hoja de Trabajo para listado'!$DE$153:$DG$274,MATCH($A282,'Hoja de Trabajo para listado'!$DE$153:$DE$1048576,0),MATCH((CUADRO!P$5&amp;$E282),'Hoja de Trabajo para listado'!$DE$151:$DG$151,0)),0)+IFERROR(INDEX('Hoja de Trabajo para listado'!$CD$155:$DC$1048576,MATCH($A282,'Hoja de Trabajo para listado'!$CD$155:$CD$1048576,0),MATCH((CUADRO!P$5&amp;$E282),'Hoja de Trabajo para listado'!$CD$151:$DC$151,0)),0)</f>
        <v>0</v>
      </c>
      <c r="Q282" s="243">
        <f ca="1">+IFERROR(INDEX('Hoja de Trabajo para listado'!$A$155:$Z$1048576,MATCH($A282,'Hoja de Trabajo para listado'!$A$155:$A$1048576,0),MATCH((CUADRO!Q$5&amp;$E282),'Hoja de Trabajo para listado'!$A$151:$Z$151,0)),0)+IFERROR(INDEX('Hoja de Trabajo para listado'!$AB$155:$BA$1048576,MATCH($A282,'Hoja de Trabajo para listado'!$AB$155:$AB$1048576,0),MATCH((CUADRO!Q$5&amp;$E282),'Hoja de Trabajo para listado'!$AB$151:$BA$151,0)),0)+IFERROR(INDEX('Hoja de Trabajo para listado'!$BC$155:$CB$1048576,MATCH($A282,'Hoja de Trabajo para listado'!$BC$155:$BC$1048576,0),MATCH((CUADRO!Q$5&amp;$E282),'Hoja de Trabajo para listado'!$BC$151:$CB$151,0)),0)+IFERROR(INDEX('Hoja de Trabajo para listado'!$DE$153:$DG$274,MATCH($A282,'Hoja de Trabajo para listado'!$DE$153:$DE$1048576,0),MATCH((CUADRO!Q$5&amp;$E282),'Hoja de Trabajo para listado'!$DE$151:$DG$151,0)),0)+IFERROR(INDEX('Hoja de Trabajo para listado'!$CD$155:$DC$1048576,MATCH($A282,'Hoja de Trabajo para listado'!$CD$155:$CD$1048576,0),MATCH((CUADRO!Q$5&amp;$E282),'Hoja de Trabajo para listado'!$CD$151:$DC$151,0)),0)</f>
        <v>0</v>
      </c>
      <c r="R282" s="243">
        <f t="shared" ca="1" si="11"/>
        <v>0</v>
      </c>
      <c r="S282" s="263"/>
      <c r="T282" s="243">
        <f ca="1">+T283</f>
        <v>5.63</v>
      </c>
      <c r="U282" s="242">
        <f t="shared" si="12"/>
        <v>1</v>
      </c>
      <c r="V282" s="333" t="str">
        <f>+VLOOKUP(A282,bd_lista!$A$3:$E$590,5,FALSE)</f>
        <v>Instituciones Descentralizadas</v>
      </c>
      <c r="W282" s="391" t="str">
        <f>+V282</f>
        <v>Instituciones Descentralizadas</v>
      </c>
      <c r="X282" s="242">
        <f>+VLOOKUP(A282,[4]Sheet1!$A$13:$D$744,4,FALSE)</f>
        <v>30</v>
      </c>
      <c r="Y282" s="242" t="str">
        <f>+VLOOKUP(X282,bd_lista!$A$3:$C$590,3,FALSE)</f>
        <v>Ministerio de Justicia y Transparencia Institucional</v>
      </c>
      <c r="Z282" s="294">
        <f>+X282</f>
        <v>30</v>
      </c>
      <c r="AA282" s="319" t="str">
        <f>+Y282</f>
        <v>Ministerio de Justicia y Transparencia Institucional</v>
      </c>
    </row>
    <row r="283" spans="1:27" customFormat="1" ht="15" customHeight="1">
      <c r="A283" s="32">
        <v>386</v>
      </c>
      <c r="B283" s="388"/>
      <c r="C283" s="333" t="str">
        <f>+VLOOKUP(A283,bd_lista!$A$3:$C$590,3,FALSE)</f>
        <v>Servicio Plurinacional de la Mujer y de la Despatriarcalización Ana María Romero</v>
      </c>
      <c r="D283" s="390"/>
      <c r="E283" s="333" t="s">
        <v>1305</v>
      </c>
      <c r="F283" s="245">
        <f ca="1">+IFERROR(INDEX('Hoja de Trabajo para listado'!$A$155:$Z$1048576,MATCH($A283,'Hoja de Trabajo para listado'!$A$155:$A$1048576,0),MATCH((CUADRO!F$5&amp;$E283),'Hoja de Trabajo para listado'!$A$151:$Z$151,0)),0)+IFERROR(INDEX('Hoja de Trabajo para listado'!$AB$155:$BA$1048576,MATCH($A283,'Hoja de Trabajo para listado'!$AB$155:$AB$1048576,0),MATCH((CUADRO!F$5&amp;$E283),'Hoja de Trabajo para listado'!$AB$151:$BA$151,0)),0)+IFERROR(INDEX('Hoja de Trabajo para listado'!$BC$155:$CB$1048576,MATCH($A283,'Hoja de Trabajo para listado'!$BC$155:$BC$1048576,0),MATCH((CUADRO!F$5&amp;$E283),'Hoja de Trabajo para listado'!$BC$151:$CB$151,0)),0)+IFERROR(INDEX('Hoja de Trabajo para listado'!$DE$153:$DG$274,MATCH($A283,'Hoja de Trabajo para listado'!$DE$153:$DE$1048576,0),MATCH((CUADRO!F$5&amp;$E283),'Hoja de Trabajo para listado'!$DE$151:$DG$151,0)),0)+IFERROR(INDEX('Hoja de Trabajo para listado'!$CD$155:$DC$1048576,MATCH($A283,'Hoja de Trabajo para listado'!$CD$155:$CD$1048576,0),MATCH((CUADRO!F$5&amp;$E283),'Hoja de Trabajo para listado'!$CD$151:$DC$151,0)),0)</f>
        <v>0</v>
      </c>
      <c r="G283" s="245">
        <f ca="1">+IFERROR(INDEX('Hoja de Trabajo para listado'!$A$155:$Z$1048576,MATCH($A283,'Hoja de Trabajo para listado'!$A$155:$A$1048576,0),MATCH((CUADRO!G$5&amp;$E283),'Hoja de Trabajo para listado'!$A$151:$Z$151,0)),0)+IFERROR(INDEX('Hoja de Trabajo para listado'!$AB$155:$BA$1048576,MATCH($A283,'Hoja de Trabajo para listado'!$AB$155:$AB$1048576,0),MATCH((CUADRO!G$5&amp;$E283),'Hoja de Trabajo para listado'!$AB$151:$BA$151,0)),0)+IFERROR(INDEX('Hoja de Trabajo para listado'!$BC$155:$CB$1048576,MATCH($A283,'Hoja de Trabajo para listado'!$BC$155:$BC$1048576,0),MATCH((CUADRO!G$5&amp;$E283),'Hoja de Trabajo para listado'!$BC$151:$CB$151,0)),0)+IFERROR(INDEX('Hoja de Trabajo para listado'!$DE$153:$DG$274,MATCH($A283,'Hoja de Trabajo para listado'!$DE$153:$DE$1048576,0),MATCH((CUADRO!G$5&amp;$E283),'Hoja de Trabajo para listado'!$DE$151:$DG$151,0)),0)+IFERROR(INDEX('Hoja de Trabajo para listado'!$CD$155:$DC$1048576,MATCH($A283,'Hoja de Trabajo para listado'!$CD$155:$CD$1048576,0),MATCH((CUADRO!G$5&amp;$E283),'Hoja de Trabajo para listado'!$CD$151:$DC$151,0)),0)</f>
        <v>0</v>
      </c>
      <c r="H283" s="245">
        <f ca="1">+IFERROR(INDEX('Hoja de Trabajo para listado'!$A$155:$Z$1048576,MATCH($A283,'Hoja de Trabajo para listado'!$A$155:$A$1048576,0),MATCH((CUADRO!H$5&amp;$E283),'Hoja de Trabajo para listado'!$A$151:$Z$151,0)),0)+IFERROR(INDEX('Hoja de Trabajo para listado'!$AB$155:$BA$1048576,MATCH($A283,'Hoja de Trabajo para listado'!$AB$155:$AB$1048576,0),MATCH((CUADRO!H$5&amp;$E283),'Hoja de Trabajo para listado'!$AB$151:$BA$151,0)),0)+IFERROR(INDEX('Hoja de Trabajo para listado'!$BC$155:$CB$1048576,MATCH($A283,'Hoja de Trabajo para listado'!$BC$155:$BC$1048576,0),MATCH((CUADRO!H$5&amp;$E283),'Hoja de Trabajo para listado'!$BC$151:$CB$151,0)),0)+IFERROR(INDEX('Hoja de Trabajo para listado'!$DE$153:$DG$274,MATCH($A283,'Hoja de Trabajo para listado'!$DE$153:$DE$1048576,0),MATCH((CUADRO!H$5&amp;$E283),'Hoja de Trabajo para listado'!$DE$151:$DG$151,0)),0)+IFERROR(INDEX('Hoja de Trabajo para listado'!$CD$155:$DC$1048576,MATCH($A283,'Hoja de Trabajo para listado'!$CD$155:$CD$1048576,0),MATCH((CUADRO!H$5&amp;$E283),'Hoja de Trabajo para listado'!$CD$151:$DC$151,0)),0)</f>
        <v>0</v>
      </c>
      <c r="I283" s="245">
        <f ca="1">+IFERROR(INDEX('Hoja de Trabajo para listado'!$A$155:$Z$1048576,MATCH($A283,'Hoja de Trabajo para listado'!$A$155:$A$1048576,0),MATCH((CUADRO!I$5&amp;$E283),'Hoja de Trabajo para listado'!$A$151:$Z$151,0)),0)+IFERROR(INDEX('Hoja de Trabajo para listado'!$AB$155:$BA$1048576,MATCH($A283,'Hoja de Trabajo para listado'!$AB$155:$AB$1048576,0),MATCH((CUADRO!I$5&amp;$E283),'Hoja de Trabajo para listado'!$AB$151:$BA$151,0)),0)+IFERROR(INDEX('Hoja de Trabajo para listado'!$BC$155:$CB$1048576,MATCH($A283,'Hoja de Trabajo para listado'!$BC$155:$BC$1048576,0),MATCH((CUADRO!I$5&amp;$E283),'Hoja de Trabajo para listado'!$BC$151:$CB$151,0)),0)+IFERROR(INDEX('Hoja de Trabajo para listado'!$DE$153:$DG$274,MATCH($A283,'Hoja de Trabajo para listado'!$DE$153:$DE$1048576,0),MATCH((CUADRO!I$5&amp;$E283),'Hoja de Trabajo para listado'!$DE$151:$DG$151,0)),0)+IFERROR(INDEX('Hoja de Trabajo para listado'!$CD$155:$DC$1048576,MATCH($A283,'Hoja de Trabajo para listado'!$CD$155:$CD$1048576,0),MATCH((CUADRO!I$5&amp;$E283),'Hoja de Trabajo para listado'!$CD$151:$DC$151,0)),0)</f>
        <v>5.63</v>
      </c>
      <c r="J283" s="245">
        <f ca="1">+IFERROR(INDEX('Hoja de Trabajo para listado'!$A$155:$Z$1048576,MATCH($A283,'Hoja de Trabajo para listado'!$A$155:$A$1048576,0),MATCH((CUADRO!J$5&amp;$E283),'Hoja de Trabajo para listado'!$A$151:$Z$151,0)),0)+IFERROR(INDEX('Hoja de Trabajo para listado'!$AB$155:$BA$1048576,MATCH($A283,'Hoja de Trabajo para listado'!$AB$155:$AB$1048576,0),MATCH((CUADRO!J$5&amp;$E283),'Hoja de Trabajo para listado'!$AB$151:$BA$151,0)),0)+IFERROR(INDEX('Hoja de Trabajo para listado'!$BC$155:$CB$1048576,MATCH($A283,'Hoja de Trabajo para listado'!$BC$155:$BC$1048576,0),MATCH((CUADRO!J$5&amp;$E283),'Hoja de Trabajo para listado'!$BC$151:$CB$151,0)),0)+IFERROR(INDEX('Hoja de Trabajo para listado'!$DE$153:$DG$274,MATCH($A283,'Hoja de Trabajo para listado'!$DE$153:$DE$1048576,0),MATCH((CUADRO!J$5&amp;$E283),'Hoja de Trabajo para listado'!$DE$151:$DG$151,0)),0)+IFERROR(INDEX('Hoja de Trabajo para listado'!$CD$155:$DC$1048576,MATCH($A283,'Hoja de Trabajo para listado'!$CD$155:$CD$1048576,0),MATCH((CUADRO!J$5&amp;$E283),'Hoja de Trabajo para listado'!$CD$151:$DC$151,0)),0)</f>
        <v>0</v>
      </c>
      <c r="K283" s="245">
        <f ca="1">+IFERROR(INDEX('Hoja de Trabajo para listado'!$A$155:$Z$1048576,MATCH($A283,'Hoja de Trabajo para listado'!$A$155:$A$1048576,0),MATCH((CUADRO!K$5&amp;$E283),'Hoja de Trabajo para listado'!$A$151:$Z$151,0)),0)+IFERROR(INDEX('Hoja de Trabajo para listado'!$AB$155:$BA$1048576,MATCH($A283,'Hoja de Trabajo para listado'!$AB$155:$AB$1048576,0),MATCH((CUADRO!K$5&amp;$E283),'Hoja de Trabajo para listado'!$AB$151:$BA$151,0)),0)+IFERROR(INDEX('Hoja de Trabajo para listado'!$BC$155:$CB$1048576,MATCH($A283,'Hoja de Trabajo para listado'!$BC$155:$BC$1048576,0),MATCH((CUADRO!K$5&amp;$E283),'Hoja de Trabajo para listado'!$BC$151:$CB$151,0)),0)+IFERROR(INDEX('Hoja de Trabajo para listado'!$DE$153:$DG$274,MATCH($A283,'Hoja de Trabajo para listado'!$DE$153:$DE$1048576,0),MATCH((CUADRO!K$5&amp;$E283),'Hoja de Trabajo para listado'!$DE$151:$DG$151,0)),0)+IFERROR(INDEX('Hoja de Trabajo para listado'!$CD$155:$DC$1048576,MATCH($A283,'Hoja de Trabajo para listado'!$CD$155:$CD$1048576,0),MATCH((CUADRO!K$5&amp;$E283),'Hoja de Trabajo para listado'!$CD$151:$DC$151,0)),0)</f>
        <v>0</v>
      </c>
      <c r="L283" s="245">
        <f ca="1">+IFERROR(INDEX('Hoja de Trabajo para listado'!$A$155:$Z$1048576,MATCH($A283,'Hoja de Trabajo para listado'!$A$155:$A$1048576,0),MATCH((CUADRO!L$5&amp;$E283),'Hoja de Trabajo para listado'!$A$151:$Z$151,0)),0)+IFERROR(INDEX('Hoja de Trabajo para listado'!$AB$155:$BA$1048576,MATCH($A283,'Hoja de Trabajo para listado'!$AB$155:$AB$1048576,0),MATCH((CUADRO!L$5&amp;$E283),'Hoja de Trabajo para listado'!$AB$151:$BA$151,0)),0)+IFERROR(INDEX('Hoja de Trabajo para listado'!$BC$155:$CB$1048576,MATCH($A283,'Hoja de Trabajo para listado'!$BC$155:$BC$1048576,0),MATCH((CUADRO!L$5&amp;$E283),'Hoja de Trabajo para listado'!$BC$151:$CB$151,0)),0)+IFERROR(INDEX('Hoja de Trabajo para listado'!$DE$153:$DG$274,MATCH($A283,'Hoja de Trabajo para listado'!$DE$153:$DE$1048576,0),MATCH((CUADRO!L$5&amp;$E283),'Hoja de Trabajo para listado'!$DE$151:$DG$151,0)),0)+IFERROR(INDEX('Hoja de Trabajo para listado'!$CD$155:$DC$1048576,MATCH($A283,'Hoja de Trabajo para listado'!$CD$155:$CD$1048576,0),MATCH((CUADRO!L$5&amp;$E283),'Hoja de Trabajo para listado'!$CD$151:$DC$151,0)),0)</f>
        <v>0</v>
      </c>
      <c r="M283" s="245">
        <f ca="1">+IFERROR(INDEX('Hoja de Trabajo para listado'!$A$155:$Z$1048576,MATCH($A283,'Hoja de Trabajo para listado'!$A$155:$A$1048576,0),MATCH((CUADRO!M$5&amp;$E283),'Hoja de Trabajo para listado'!$A$151:$Z$151,0)),0)+IFERROR(INDEX('Hoja de Trabajo para listado'!$AB$155:$BA$1048576,MATCH($A283,'Hoja de Trabajo para listado'!$AB$155:$AB$1048576,0),MATCH((CUADRO!M$5&amp;$E283),'Hoja de Trabajo para listado'!$AB$151:$BA$151,0)),0)+IFERROR(INDEX('Hoja de Trabajo para listado'!$BC$155:$CB$1048576,MATCH($A283,'Hoja de Trabajo para listado'!$BC$155:$BC$1048576,0),MATCH((CUADRO!M$5&amp;$E283),'Hoja de Trabajo para listado'!$BC$151:$CB$151,0)),0)+IFERROR(INDEX('Hoja de Trabajo para listado'!$DE$153:$DG$274,MATCH($A283,'Hoja de Trabajo para listado'!$DE$153:$DE$1048576,0),MATCH((CUADRO!M$5&amp;$E283),'Hoja de Trabajo para listado'!$DE$151:$DG$151,0)),0)+IFERROR(INDEX('Hoja de Trabajo para listado'!$CD$155:$DC$1048576,MATCH($A283,'Hoja de Trabajo para listado'!$CD$155:$CD$1048576,0),MATCH((CUADRO!M$5&amp;$E283),'Hoja de Trabajo para listado'!$CD$151:$DC$151,0)),0)</f>
        <v>0</v>
      </c>
      <c r="N283" s="245">
        <f ca="1">+IFERROR(INDEX('Hoja de Trabajo para listado'!$A$155:$Z$1048576,MATCH($A283,'Hoja de Trabajo para listado'!$A$155:$A$1048576,0),MATCH((CUADRO!N$5&amp;$E283),'Hoja de Trabajo para listado'!$A$151:$Z$151,0)),0)+IFERROR(INDEX('Hoja de Trabajo para listado'!$AB$155:$BA$1048576,MATCH($A283,'Hoja de Trabajo para listado'!$AB$155:$AB$1048576,0),MATCH((CUADRO!N$5&amp;$E283),'Hoja de Trabajo para listado'!$AB$151:$BA$151,0)),0)+IFERROR(INDEX('Hoja de Trabajo para listado'!$BC$155:$CB$1048576,MATCH($A283,'Hoja de Trabajo para listado'!$BC$155:$BC$1048576,0),MATCH((CUADRO!N$5&amp;$E283),'Hoja de Trabajo para listado'!$BC$151:$CB$151,0)),0)+IFERROR(INDEX('Hoja de Trabajo para listado'!$DE$153:$DG$274,MATCH($A283,'Hoja de Trabajo para listado'!$DE$153:$DE$1048576,0),MATCH((CUADRO!N$5&amp;$E283),'Hoja de Trabajo para listado'!$DE$151:$DG$151,0)),0)+IFERROR(INDEX('Hoja de Trabajo para listado'!$CD$155:$DC$1048576,MATCH($A283,'Hoja de Trabajo para listado'!$CD$155:$CD$1048576,0),MATCH((CUADRO!N$5&amp;$E283),'Hoja de Trabajo para listado'!$CD$151:$DC$151,0)),0)</f>
        <v>0</v>
      </c>
      <c r="O283" s="245">
        <f ca="1">+IFERROR(INDEX('Hoja de Trabajo para listado'!$A$155:$Z$1048576,MATCH($A283,'Hoja de Trabajo para listado'!$A$155:$A$1048576,0),MATCH((CUADRO!O$5&amp;$E283),'Hoja de Trabajo para listado'!$A$151:$Z$151,0)),0)+IFERROR(INDEX('Hoja de Trabajo para listado'!$AB$155:$BA$1048576,MATCH($A283,'Hoja de Trabajo para listado'!$AB$155:$AB$1048576,0),MATCH((CUADRO!O$5&amp;$E283),'Hoja de Trabajo para listado'!$AB$151:$BA$151,0)),0)+IFERROR(INDEX('Hoja de Trabajo para listado'!$BC$155:$CB$1048576,MATCH($A283,'Hoja de Trabajo para listado'!$BC$155:$BC$1048576,0),MATCH((CUADRO!O$5&amp;$E283),'Hoja de Trabajo para listado'!$BC$151:$CB$151,0)),0)+IFERROR(INDEX('Hoja de Trabajo para listado'!$DE$153:$DG$274,MATCH($A283,'Hoja de Trabajo para listado'!$DE$153:$DE$1048576,0),MATCH((CUADRO!O$5&amp;$E283),'Hoja de Trabajo para listado'!$DE$151:$DG$151,0)),0)+IFERROR(INDEX('Hoja de Trabajo para listado'!$CD$155:$DC$1048576,MATCH($A283,'Hoja de Trabajo para listado'!$CD$155:$CD$1048576,0),MATCH((CUADRO!O$5&amp;$E283),'Hoja de Trabajo para listado'!$CD$151:$DC$151,0)),0)</f>
        <v>0</v>
      </c>
      <c r="P283" s="245">
        <f ca="1">+IFERROR(INDEX('Hoja de Trabajo para listado'!$A$155:$Z$1048576,MATCH($A283,'Hoja de Trabajo para listado'!$A$155:$A$1048576,0),MATCH((CUADRO!P$5&amp;$E283),'Hoja de Trabajo para listado'!$A$151:$Z$151,0)),0)+IFERROR(INDEX('Hoja de Trabajo para listado'!$AB$155:$BA$1048576,MATCH($A283,'Hoja de Trabajo para listado'!$AB$155:$AB$1048576,0),MATCH((CUADRO!P$5&amp;$E283),'Hoja de Trabajo para listado'!$AB$151:$BA$151,0)),0)+IFERROR(INDEX('Hoja de Trabajo para listado'!$BC$155:$CB$1048576,MATCH($A283,'Hoja de Trabajo para listado'!$BC$155:$BC$1048576,0),MATCH((CUADRO!P$5&amp;$E283),'Hoja de Trabajo para listado'!$BC$151:$CB$151,0)),0)+IFERROR(INDEX('Hoja de Trabajo para listado'!$DE$153:$DG$274,MATCH($A283,'Hoja de Trabajo para listado'!$DE$153:$DE$1048576,0),MATCH((CUADRO!P$5&amp;$E283),'Hoja de Trabajo para listado'!$DE$151:$DG$151,0)),0)+IFERROR(INDEX('Hoja de Trabajo para listado'!$CD$155:$DC$1048576,MATCH($A283,'Hoja de Trabajo para listado'!$CD$155:$CD$1048576,0),MATCH((CUADRO!P$5&amp;$E283),'Hoja de Trabajo para listado'!$CD$151:$DC$151,0)),0)</f>
        <v>0</v>
      </c>
      <c r="Q283" s="245">
        <f ca="1">+IFERROR(INDEX('Hoja de Trabajo para listado'!$A$155:$Z$1048576,MATCH($A283,'Hoja de Trabajo para listado'!$A$155:$A$1048576,0),MATCH((CUADRO!Q$5&amp;$E283),'Hoja de Trabajo para listado'!$A$151:$Z$151,0)),0)+IFERROR(INDEX('Hoja de Trabajo para listado'!$AB$155:$BA$1048576,MATCH($A283,'Hoja de Trabajo para listado'!$AB$155:$AB$1048576,0),MATCH((CUADRO!Q$5&amp;$E283),'Hoja de Trabajo para listado'!$AB$151:$BA$151,0)),0)+IFERROR(INDEX('Hoja de Trabajo para listado'!$BC$155:$CB$1048576,MATCH($A283,'Hoja de Trabajo para listado'!$BC$155:$BC$1048576,0),MATCH((CUADRO!Q$5&amp;$E283),'Hoja de Trabajo para listado'!$BC$151:$CB$151,0)),0)+IFERROR(INDEX('Hoja de Trabajo para listado'!$DE$153:$DG$274,MATCH($A283,'Hoja de Trabajo para listado'!$DE$153:$DE$1048576,0),MATCH((CUADRO!Q$5&amp;$E283),'Hoja de Trabajo para listado'!$DE$151:$DG$151,0)),0)+IFERROR(INDEX('Hoja de Trabajo para listado'!$CD$155:$DC$1048576,MATCH($A283,'Hoja de Trabajo para listado'!$CD$155:$CD$1048576,0),MATCH((CUADRO!Q$5&amp;$E283),'Hoja de Trabajo para listado'!$CD$151:$DC$151,0)),0)</f>
        <v>0</v>
      </c>
      <c r="R283" s="245">
        <f t="shared" ca="1" si="11"/>
        <v>5.63</v>
      </c>
      <c r="S283" s="262">
        <f ca="1">+R282+R283</f>
        <v>5.63</v>
      </c>
      <c r="T283" s="245">
        <f ca="1">+S283</f>
        <v>5.63</v>
      </c>
      <c r="U283" s="244">
        <f t="shared" si="12"/>
        <v>2</v>
      </c>
      <c r="V283" s="333" t="str">
        <f>+VLOOKUP(A283,bd_lista!$A$3:$E$590,5,FALSE)</f>
        <v>Instituciones Descentralizadas</v>
      </c>
      <c r="W283" s="392"/>
      <c r="X283" s="242">
        <f>+VLOOKUP(A283,[4]Sheet1!$A$13:$D$744,4,FALSE)</f>
        <v>30</v>
      </c>
      <c r="Y283" s="242" t="str">
        <f>+VLOOKUP(X283,bd_lista!$A$3:$C$590,3,FALSE)</f>
        <v>Ministerio de Justicia y Transparencia Institucional</v>
      </c>
      <c r="Z283" s="292"/>
      <c r="AA283" s="321"/>
    </row>
    <row r="284" spans="1:27" customFormat="1" ht="15" customHeight="1">
      <c r="A284" s="32">
        <v>387</v>
      </c>
      <c r="B284" s="387">
        <f>+A284</f>
        <v>387</v>
      </c>
      <c r="C284" s="247" t="str">
        <f>+VLOOKUP(A284,bd_lista!$A$3:$C$590,3,FALSE)</f>
        <v>Agencia del Desarrollo del Cine y Audiovisual Bolivianos</v>
      </c>
      <c r="D284" s="389" t="str">
        <f>+C284</f>
        <v>Agencia del Desarrollo del Cine y Audiovisual Bolivianos</v>
      </c>
      <c r="E284" s="247" t="s">
        <v>1304</v>
      </c>
      <c r="F284" s="243">
        <f ca="1">+IFERROR(INDEX('Hoja de Trabajo para listado'!$A$155:$Z$1048576,MATCH($A284,'Hoja de Trabajo para listado'!$A$155:$A$1048576,0),MATCH((CUADRO!F$5&amp;$E284),'Hoja de Trabajo para listado'!$A$151:$Z$151,0)),0)+IFERROR(INDEX('Hoja de Trabajo para listado'!$AB$155:$BA$1048576,MATCH($A284,'Hoja de Trabajo para listado'!$AB$155:$AB$1048576,0),MATCH((CUADRO!F$5&amp;$E284),'Hoja de Trabajo para listado'!$AB$151:$BA$151,0)),0)+IFERROR(INDEX('Hoja de Trabajo para listado'!$BC$155:$CB$1048576,MATCH($A284,'Hoja de Trabajo para listado'!$BC$155:$BC$1048576,0),MATCH((CUADRO!F$5&amp;$E284),'Hoja de Trabajo para listado'!$BC$151:$CB$151,0)),0)+IFERROR(INDEX('Hoja de Trabajo para listado'!$DE$153:$DG$274,MATCH($A284,'Hoja de Trabajo para listado'!$DE$153:$DE$1048576,0),MATCH((CUADRO!F$5&amp;$E284),'Hoja de Trabajo para listado'!$DE$151:$DG$151,0)),0)+IFERROR(INDEX('Hoja de Trabajo para listado'!$CD$155:$DC$1048576,MATCH($A284,'Hoja de Trabajo para listado'!$CD$155:$CD$1048576,0),MATCH((CUADRO!F$5&amp;$E284),'Hoja de Trabajo para listado'!$CD$151:$DC$151,0)),0)</f>
        <v>0</v>
      </c>
      <c r="G284" s="243">
        <f ca="1">+IFERROR(INDEX('Hoja de Trabajo para listado'!$A$155:$Z$1048576,MATCH($A284,'Hoja de Trabajo para listado'!$A$155:$A$1048576,0),MATCH((CUADRO!G$5&amp;$E284),'Hoja de Trabajo para listado'!$A$151:$Z$151,0)),0)+IFERROR(INDEX('Hoja de Trabajo para listado'!$AB$155:$BA$1048576,MATCH($A284,'Hoja de Trabajo para listado'!$AB$155:$AB$1048576,0),MATCH((CUADRO!G$5&amp;$E284),'Hoja de Trabajo para listado'!$AB$151:$BA$151,0)),0)+IFERROR(INDEX('Hoja de Trabajo para listado'!$BC$155:$CB$1048576,MATCH($A284,'Hoja de Trabajo para listado'!$BC$155:$BC$1048576,0),MATCH((CUADRO!G$5&amp;$E284),'Hoja de Trabajo para listado'!$BC$151:$CB$151,0)),0)+IFERROR(INDEX('Hoja de Trabajo para listado'!$DE$153:$DG$274,MATCH($A284,'Hoja de Trabajo para listado'!$DE$153:$DE$1048576,0),MATCH((CUADRO!G$5&amp;$E284),'Hoja de Trabajo para listado'!$DE$151:$DG$151,0)),0)+IFERROR(INDEX('Hoja de Trabajo para listado'!$CD$155:$DC$1048576,MATCH($A284,'Hoja de Trabajo para listado'!$CD$155:$CD$1048576,0),MATCH((CUADRO!G$5&amp;$E284),'Hoja de Trabajo para listado'!$CD$151:$DC$151,0)),0)</f>
        <v>0</v>
      </c>
      <c r="H284" s="243">
        <f ca="1">+IFERROR(INDEX('Hoja de Trabajo para listado'!$A$155:$Z$1048576,MATCH($A284,'Hoja de Trabajo para listado'!$A$155:$A$1048576,0),MATCH((CUADRO!H$5&amp;$E284),'Hoja de Trabajo para listado'!$A$151:$Z$151,0)),0)+IFERROR(INDEX('Hoja de Trabajo para listado'!$AB$155:$BA$1048576,MATCH($A284,'Hoja de Trabajo para listado'!$AB$155:$AB$1048576,0),MATCH((CUADRO!H$5&amp;$E284),'Hoja de Trabajo para listado'!$AB$151:$BA$151,0)),0)+IFERROR(INDEX('Hoja de Trabajo para listado'!$BC$155:$CB$1048576,MATCH($A284,'Hoja de Trabajo para listado'!$BC$155:$BC$1048576,0),MATCH((CUADRO!H$5&amp;$E284),'Hoja de Trabajo para listado'!$BC$151:$CB$151,0)),0)+IFERROR(INDEX('Hoja de Trabajo para listado'!$DE$153:$DG$274,MATCH($A284,'Hoja de Trabajo para listado'!$DE$153:$DE$1048576,0),MATCH((CUADRO!H$5&amp;$E284),'Hoja de Trabajo para listado'!$DE$151:$DG$151,0)),0)+IFERROR(INDEX('Hoja de Trabajo para listado'!$CD$155:$DC$1048576,MATCH($A284,'Hoja de Trabajo para listado'!$CD$155:$CD$1048576,0),MATCH((CUADRO!H$5&amp;$E284),'Hoja de Trabajo para listado'!$CD$151:$DC$151,0)),0)</f>
        <v>0</v>
      </c>
      <c r="I284" s="243">
        <f ca="1">+IFERROR(INDEX('Hoja de Trabajo para listado'!$A$155:$Z$1048576,MATCH($A284,'Hoja de Trabajo para listado'!$A$155:$A$1048576,0),MATCH((CUADRO!I$5&amp;$E284),'Hoja de Trabajo para listado'!$A$151:$Z$151,0)),0)+IFERROR(INDEX('Hoja de Trabajo para listado'!$AB$155:$BA$1048576,MATCH($A284,'Hoja de Trabajo para listado'!$AB$155:$AB$1048576,0),MATCH((CUADRO!I$5&amp;$E284),'Hoja de Trabajo para listado'!$AB$151:$BA$151,0)),0)+IFERROR(INDEX('Hoja de Trabajo para listado'!$BC$155:$CB$1048576,MATCH($A284,'Hoja de Trabajo para listado'!$BC$155:$BC$1048576,0),MATCH((CUADRO!I$5&amp;$E284),'Hoja de Trabajo para listado'!$BC$151:$CB$151,0)),0)+IFERROR(INDEX('Hoja de Trabajo para listado'!$DE$153:$DG$274,MATCH($A284,'Hoja de Trabajo para listado'!$DE$153:$DE$1048576,0),MATCH((CUADRO!I$5&amp;$E284),'Hoja de Trabajo para listado'!$DE$151:$DG$151,0)),0)+IFERROR(INDEX('Hoja de Trabajo para listado'!$CD$155:$DC$1048576,MATCH($A284,'Hoja de Trabajo para listado'!$CD$155:$CD$1048576,0),MATCH((CUADRO!I$5&amp;$E284),'Hoja de Trabajo para listado'!$CD$151:$DC$151,0)),0)</f>
        <v>0</v>
      </c>
      <c r="J284" s="243">
        <f ca="1">+IFERROR(INDEX('Hoja de Trabajo para listado'!$A$155:$Z$1048576,MATCH($A284,'Hoja de Trabajo para listado'!$A$155:$A$1048576,0),MATCH((CUADRO!J$5&amp;$E284),'Hoja de Trabajo para listado'!$A$151:$Z$151,0)),0)+IFERROR(INDEX('Hoja de Trabajo para listado'!$AB$155:$BA$1048576,MATCH($A284,'Hoja de Trabajo para listado'!$AB$155:$AB$1048576,0),MATCH((CUADRO!J$5&amp;$E284),'Hoja de Trabajo para listado'!$AB$151:$BA$151,0)),0)+IFERROR(INDEX('Hoja de Trabajo para listado'!$BC$155:$CB$1048576,MATCH($A284,'Hoja de Trabajo para listado'!$BC$155:$BC$1048576,0),MATCH((CUADRO!J$5&amp;$E284),'Hoja de Trabajo para listado'!$BC$151:$CB$151,0)),0)+IFERROR(INDEX('Hoja de Trabajo para listado'!$DE$153:$DG$274,MATCH($A284,'Hoja de Trabajo para listado'!$DE$153:$DE$1048576,0),MATCH((CUADRO!J$5&amp;$E284),'Hoja de Trabajo para listado'!$DE$151:$DG$151,0)),0)+IFERROR(INDEX('Hoja de Trabajo para listado'!$CD$155:$DC$1048576,MATCH($A284,'Hoja de Trabajo para listado'!$CD$155:$CD$1048576,0),MATCH((CUADRO!J$5&amp;$E284),'Hoja de Trabajo para listado'!$CD$151:$DC$151,0)),0)</f>
        <v>0</v>
      </c>
      <c r="K284" s="243">
        <f ca="1">+IFERROR(INDEX('Hoja de Trabajo para listado'!$A$155:$Z$1048576,MATCH($A284,'Hoja de Trabajo para listado'!$A$155:$A$1048576,0),MATCH((CUADRO!K$5&amp;$E284),'Hoja de Trabajo para listado'!$A$151:$Z$151,0)),0)+IFERROR(INDEX('Hoja de Trabajo para listado'!$AB$155:$BA$1048576,MATCH($A284,'Hoja de Trabajo para listado'!$AB$155:$AB$1048576,0),MATCH((CUADRO!K$5&amp;$E284),'Hoja de Trabajo para listado'!$AB$151:$BA$151,0)),0)+IFERROR(INDEX('Hoja de Trabajo para listado'!$BC$155:$CB$1048576,MATCH($A284,'Hoja de Trabajo para listado'!$BC$155:$BC$1048576,0),MATCH((CUADRO!K$5&amp;$E284),'Hoja de Trabajo para listado'!$BC$151:$CB$151,0)),0)+IFERROR(INDEX('Hoja de Trabajo para listado'!$DE$153:$DG$274,MATCH($A284,'Hoja de Trabajo para listado'!$DE$153:$DE$1048576,0),MATCH((CUADRO!K$5&amp;$E284),'Hoja de Trabajo para listado'!$DE$151:$DG$151,0)),0)+IFERROR(INDEX('Hoja de Trabajo para listado'!$CD$155:$DC$1048576,MATCH($A284,'Hoja de Trabajo para listado'!$CD$155:$CD$1048576,0),MATCH((CUADRO!K$5&amp;$E284),'Hoja de Trabajo para listado'!$CD$151:$DC$151,0)),0)</f>
        <v>0</v>
      </c>
      <c r="L284" s="243">
        <f ca="1">+IFERROR(INDEX('Hoja de Trabajo para listado'!$A$155:$Z$1048576,MATCH($A284,'Hoja de Trabajo para listado'!$A$155:$A$1048576,0),MATCH((CUADRO!L$5&amp;$E284),'Hoja de Trabajo para listado'!$A$151:$Z$151,0)),0)+IFERROR(INDEX('Hoja de Trabajo para listado'!$AB$155:$BA$1048576,MATCH($A284,'Hoja de Trabajo para listado'!$AB$155:$AB$1048576,0),MATCH((CUADRO!L$5&amp;$E284),'Hoja de Trabajo para listado'!$AB$151:$BA$151,0)),0)+IFERROR(INDEX('Hoja de Trabajo para listado'!$BC$155:$CB$1048576,MATCH($A284,'Hoja de Trabajo para listado'!$BC$155:$BC$1048576,0),MATCH((CUADRO!L$5&amp;$E284),'Hoja de Trabajo para listado'!$BC$151:$CB$151,0)),0)+IFERROR(INDEX('Hoja de Trabajo para listado'!$DE$153:$DG$274,MATCH($A284,'Hoja de Trabajo para listado'!$DE$153:$DE$1048576,0),MATCH((CUADRO!L$5&amp;$E284),'Hoja de Trabajo para listado'!$DE$151:$DG$151,0)),0)+IFERROR(INDEX('Hoja de Trabajo para listado'!$CD$155:$DC$1048576,MATCH($A284,'Hoja de Trabajo para listado'!$CD$155:$CD$1048576,0),MATCH((CUADRO!L$5&amp;$E284),'Hoja de Trabajo para listado'!$CD$151:$DC$151,0)),0)</f>
        <v>0</v>
      </c>
      <c r="M284" s="243">
        <f ca="1">+IFERROR(INDEX('Hoja de Trabajo para listado'!$A$155:$Z$1048576,MATCH($A284,'Hoja de Trabajo para listado'!$A$155:$A$1048576,0),MATCH((CUADRO!M$5&amp;$E284),'Hoja de Trabajo para listado'!$A$151:$Z$151,0)),0)+IFERROR(INDEX('Hoja de Trabajo para listado'!$AB$155:$BA$1048576,MATCH($A284,'Hoja de Trabajo para listado'!$AB$155:$AB$1048576,0),MATCH((CUADRO!M$5&amp;$E284),'Hoja de Trabajo para listado'!$AB$151:$BA$151,0)),0)+IFERROR(INDEX('Hoja de Trabajo para listado'!$BC$155:$CB$1048576,MATCH($A284,'Hoja de Trabajo para listado'!$BC$155:$BC$1048576,0),MATCH((CUADRO!M$5&amp;$E284),'Hoja de Trabajo para listado'!$BC$151:$CB$151,0)),0)+IFERROR(INDEX('Hoja de Trabajo para listado'!$DE$153:$DG$274,MATCH($A284,'Hoja de Trabajo para listado'!$DE$153:$DE$1048576,0),MATCH((CUADRO!M$5&amp;$E284),'Hoja de Trabajo para listado'!$DE$151:$DG$151,0)),0)+IFERROR(INDEX('Hoja de Trabajo para listado'!$CD$155:$DC$1048576,MATCH($A284,'Hoja de Trabajo para listado'!$CD$155:$CD$1048576,0),MATCH((CUADRO!M$5&amp;$E284),'Hoja de Trabajo para listado'!$CD$151:$DC$151,0)),0)</f>
        <v>0</v>
      </c>
      <c r="N284" s="243">
        <f ca="1">+IFERROR(INDEX('Hoja de Trabajo para listado'!$A$155:$Z$1048576,MATCH($A284,'Hoja de Trabajo para listado'!$A$155:$A$1048576,0),MATCH((CUADRO!N$5&amp;$E284),'Hoja de Trabajo para listado'!$A$151:$Z$151,0)),0)+IFERROR(INDEX('Hoja de Trabajo para listado'!$AB$155:$BA$1048576,MATCH($A284,'Hoja de Trabajo para listado'!$AB$155:$AB$1048576,0),MATCH((CUADRO!N$5&amp;$E284),'Hoja de Trabajo para listado'!$AB$151:$BA$151,0)),0)+IFERROR(INDEX('Hoja de Trabajo para listado'!$BC$155:$CB$1048576,MATCH($A284,'Hoja de Trabajo para listado'!$BC$155:$BC$1048576,0),MATCH((CUADRO!N$5&amp;$E284),'Hoja de Trabajo para listado'!$BC$151:$CB$151,0)),0)+IFERROR(INDEX('Hoja de Trabajo para listado'!$DE$153:$DG$274,MATCH($A284,'Hoja de Trabajo para listado'!$DE$153:$DE$1048576,0),MATCH((CUADRO!N$5&amp;$E284),'Hoja de Trabajo para listado'!$DE$151:$DG$151,0)),0)+IFERROR(INDEX('Hoja de Trabajo para listado'!$CD$155:$DC$1048576,MATCH($A284,'Hoja de Trabajo para listado'!$CD$155:$CD$1048576,0),MATCH((CUADRO!N$5&amp;$E284),'Hoja de Trabajo para listado'!$CD$151:$DC$151,0)),0)</f>
        <v>0</v>
      </c>
      <c r="O284" s="243">
        <f ca="1">+IFERROR(INDEX('Hoja de Trabajo para listado'!$A$155:$Z$1048576,MATCH($A284,'Hoja de Trabajo para listado'!$A$155:$A$1048576,0),MATCH((CUADRO!O$5&amp;$E284),'Hoja de Trabajo para listado'!$A$151:$Z$151,0)),0)+IFERROR(INDEX('Hoja de Trabajo para listado'!$AB$155:$BA$1048576,MATCH($A284,'Hoja de Trabajo para listado'!$AB$155:$AB$1048576,0),MATCH((CUADRO!O$5&amp;$E284),'Hoja de Trabajo para listado'!$AB$151:$BA$151,0)),0)+IFERROR(INDEX('Hoja de Trabajo para listado'!$BC$155:$CB$1048576,MATCH($A284,'Hoja de Trabajo para listado'!$BC$155:$BC$1048576,0),MATCH((CUADRO!O$5&amp;$E284),'Hoja de Trabajo para listado'!$BC$151:$CB$151,0)),0)+IFERROR(INDEX('Hoja de Trabajo para listado'!$DE$153:$DG$274,MATCH($A284,'Hoja de Trabajo para listado'!$DE$153:$DE$1048576,0),MATCH((CUADRO!O$5&amp;$E284),'Hoja de Trabajo para listado'!$DE$151:$DG$151,0)),0)+IFERROR(INDEX('Hoja de Trabajo para listado'!$CD$155:$DC$1048576,MATCH($A284,'Hoja de Trabajo para listado'!$CD$155:$CD$1048576,0),MATCH((CUADRO!O$5&amp;$E284),'Hoja de Trabajo para listado'!$CD$151:$DC$151,0)),0)</f>
        <v>0</v>
      </c>
      <c r="P284" s="243">
        <f ca="1">+IFERROR(INDEX('Hoja de Trabajo para listado'!$A$155:$Z$1048576,MATCH($A284,'Hoja de Trabajo para listado'!$A$155:$A$1048576,0),MATCH((CUADRO!P$5&amp;$E284),'Hoja de Trabajo para listado'!$A$151:$Z$151,0)),0)+IFERROR(INDEX('Hoja de Trabajo para listado'!$AB$155:$BA$1048576,MATCH($A284,'Hoja de Trabajo para listado'!$AB$155:$AB$1048576,0),MATCH((CUADRO!P$5&amp;$E284),'Hoja de Trabajo para listado'!$AB$151:$BA$151,0)),0)+IFERROR(INDEX('Hoja de Trabajo para listado'!$BC$155:$CB$1048576,MATCH($A284,'Hoja de Trabajo para listado'!$BC$155:$BC$1048576,0),MATCH((CUADRO!P$5&amp;$E284),'Hoja de Trabajo para listado'!$BC$151:$CB$151,0)),0)+IFERROR(INDEX('Hoja de Trabajo para listado'!$DE$153:$DG$274,MATCH($A284,'Hoja de Trabajo para listado'!$DE$153:$DE$1048576,0),MATCH((CUADRO!P$5&amp;$E284),'Hoja de Trabajo para listado'!$DE$151:$DG$151,0)),0)+IFERROR(INDEX('Hoja de Trabajo para listado'!$CD$155:$DC$1048576,MATCH($A284,'Hoja de Trabajo para listado'!$CD$155:$CD$1048576,0),MATCH((CUADRO!P$5&amp;$E284),'Hoja de Trabajo para listado'!$CD$151:$DC$151,0)),0)</f>
        <v>0</v>
      </c>
      <c r="Q284" s="243">
        <f ca="1">+IFERROR(INDEX('Hoja de Trabajo para listado'!$A$155:$Z$1048576,MATCH($A284,'Hoja de Trabajo para listado'!$A$155:$A$1048576,0),MATCH((CUADRO!Q$5&amp;$E284),'Hoja de Trabajo para listado'!$A$151:$Z$151,0)),0)+IFERROR(INDEX('Hoja de Trabajo para listado'!$AB$155:$BA$1048576,MATCH($A284,'Hoja de Trabajo para listado'!$AB$155:$AB$1048576,0),MATCH((CUADRO!Q$5&amp;$E284),'Hoja de Trabajo para listado'!$AB$151:$BA$151,0)),0)+IFERROR(INDEX('Hoja de Trabajo para listado'!$BC$155:$CB$1048576,MATCH($A284,'Hoja de Trabajo para listado'!$BC$155:$BC$1048576,0),MATCH((CUADRO!Q$5&amp;$E284),'Hoja de Trabajo para listado'!$BC$151:$CB$151,0)),0)+IFERROR(INDEX('Hoja de Trabajo para listado'!$DE$153:$DG$274,MATCH($A284,'Hoja de Trabajo para listado'!$DE$153:$DE$1048576,0),MATCH((CUADRO!Q$5&amp;$E284),'Hoja de Trabajo para listado'!$DE$151:$DG$151,0)),0)+IFERROR(INDEX('Hoja de Trabajo para listado'!$CD$155:$DC$1048576,MATCH($A284,'Hoja de Trabajo para listado'!$CD$155:$CD$1048576,0),MATCH((CUADRO!Q$5&amp;$E284),'Hoja de Trabajo para listado'!$CD$151:$DC$151,0)),0)</f>
        <v>0</v>
      </c>
      <c r="R284" s="243">
        <f t="shared" ca="1" si="11"/>
        <v>0</v>
      </c>
      <c r="S284" s="263"/>
      <c r="T284" s="243">
        <f ca="1">+T285</f>
        <v>6527698.9800000004</v>
      </c>
      <c r="U284" s="242">
        <f t="shared" si="12"/>
        <v>1</v>
      </c>
      <c r="V284" s="333" t="str">
        <f>+VLOOKUP(A284,bd_lista!$A$3:$E$590,5,FALSE)</f>
        <v>Instituciones Descentralizadas</v>
      </c>
      <c r="W284" s="391" t="str">
        <f>+V284</f>
        <v>Instituciones Descentralizadas</v>
      </c>
      <c r="X284" s="242">
        <f>+VLOOKUP(A284,[4]Sheet1!$A$13:$D$744,4,FALSE)</f>
        <v>52</v>
      </c>
      <c r="Y284" s="242" t="e">
        <f>+VLOOKUP(X284,bd_lista!$A$3:$C$590,3,FALSE)</f>
        <v>#N/A</v>
      </c>
      <c r="Z284" s="294">
        <f>+X284</f>
        <v>52</v>
      </c>
      <c r="AA284" s="295" t="e">
        <f>+Y284</f>
        <v>#N/A</v>
      </c>
    </row>
    <row r="285" spans="1:27" customFormat="1" ht="15" customHeight="1">
      <c r="A285" s="32">
        <v>387</v>
      </c>
      <c r="B285" s="388"/>
      <c r="C285" s="333" t="str">
        <f>+VLOOKUP(A285,bd_lista!$A$3:$C$590,3,FALSE)</f>
        <v>Agencia del Desarrollo del Cine y Audiovisual Bolivianos</v>
      </c>
      <c r="D285" s="390"/>
      <c r="E285" s="333" t="s">
        <v>1305</v>
      </c>
      <c r="F285" s="245">
        <f ca="1">+IFERROR(INDEX('Hoja de Trabajo para listado'!$A$155:$Z$1048576,MATCH($A285,'Hoja de Trabajo para listado'!$A$155:$A$1048576,0),MATCH((CUADRO!F$5&amp;$E285),'Hoja de Trabajo para listado'!$A$151:$Z$151,0)),0)+IFERROR(INDEX('Hoja de Trabajo para listado'!$AB$155:$BA$1048576,MATCH($A285,'Hoja de Trabajo para listado'!$AB$155:$AB$1048576,0),MATCH((CUADRO!F$5&amp;$E285),'Hoja de Trabajo para listado'!$AB$151:$BA$151,0)),0)+IFERROR(INDEX('Hoja de Trabajo para listado'!$BC$155:$CB$1048576,MATCH($A285,'Hoja de Trabajo para listado'!$BC$155:$BC$1048576,0),MATCH((CUADRO!F$5&amp;$E285),'Hoja de Trabajo para listado'!$BC$151:$CB$151,0)),0)+IFERROR(INDEX('Hoja de Trabajo para listado'!$DE$153:$DG$274,MATCH($A285,'Hoja de Trabajo para listado'!$DE$153:$DE$1048576,0),MATCH((CUADRO!F$5&amp;$E285),'Hoja de Trabajo para listado'!$DE$151:$DG$151,0)),0)+IFERROR(INDEX('Hoja de Trabajo para listado'!$CD$155:$DC$1048576,MATCH($A285,'Hoja de Trabajo para listado'!$CD$155:$CD$1048576,0),MATCH((CUADRO!F$5&amp;$E285),'Hoja de Trabajo para listado'!$CD$151:$DC$151,0)),0)</f>
        <v>0</v>
      </c>
      <c r="G285" s="245">
        <f ca="1">+IFERROR(INDEX('Hoja de Trabajo para listado'!$A$155:$Z$1048576,MATCH($A285,'Hoja de Trabajo para listado'!$A$155:$A$1048576,0),MATCH((CUADRO!G$5&amp;$E285),'Hoja de Trabajo para listado'!$A$151:$Z$151,0)),0)+IFERROR(INDEX('Hoja de Trabajo para listado'!$AB$155:$BA$1048576,MATCH($A285,'Hoja de Trabajo para listado'!$AB$155:$AB$1048576,0),MATCH((CUADRO!G$5&amp;$E285),'Hoja de Trabajo para listado'!$AB$151:$BA$151,0)),0)+IFERROR(INDEX('Hoja de Trabajo para listado'!$BC$155:$CB$1048576,MATCH($A285,'Hoja de Trabajo para listado'!$BC$155:$BC$1048576,0),MATCH((CUADRO!G$5&amp;$E285),'Hoja de Trabajo para listado'!$BC$151:$CB$151,0)),0)+IFERROR(INDEX('Hoja de Trabajo para listado'!$DE$153:$DG$274,MATCH($A285,'Hoja de Trabajo para listado'!$DE$153:$DE$1048576,0),MATCH((CUADRO!G$5&amp;$E285),'Hoja de Trabajo para listado'!$DE$151:$DG$151,0)),0)+IFERROR(INDEX('Hoja de Trabajo para listado'!$CD$155:$DC$1048576,MATCH($A285,'Hoja de Trabajo para listado'!$CD$155:$CD$1048576,0),MATCH((CUADRO!G$5&amp;$E285),'Hoja de Trabajo para listado'!$CD$151:$DC$151,0)),0)</f>
        <v>0</v>
      </c>
      <c r="H285" s="245">
        <f ca="1">+IFERROR(INDEX('Hoja de Trabajo para listado'!$A$155:$Z$1048576,MATCH($A285,'Hoja de Trabajo para listado'!$A$155:$A$1048576,0),MATCH((CUADRO!H$5&amp;$E285),'Hoja de Trabajo para listado'!$A$151:$Z$151,0)),0)+IFERROR(INDEX('Hoja de Trabajo para listado'!$AB$155:$BA$1048576,MATCH($A285,'Hoja de Trabajo para listado'!$AB$155:$AB$1048576,0),MATCH((CUADRO!H$5&amp;$E285),'Hoja de Trabajo para listado'!$AB$151:$BA$151,0)),0)+IFERROR(INDEX('Hoja de Trabajo para listado'!$BC$155:$CB$1048576,MATCH($A285,'Hoja de Trabajo para listado'!$BC$155:$BC$1048576,0),MATCH((CUADRO!H$5&amp;$E285),'Hoja de Trabajo para listado'!$BC$151:$CB$151,0)),0)+IFERROR(INDEX('Hoja de Trabajo para listado'!$DE$153:$DG$274,MATCH($A285,'Hoja de Trabajo para listado'!$DE$153:$DE$1048576,0),MATCH((CUADRO!H$5&amp;$E285),'Hoja de Trabajo para listado'!$DE$151:$DG$151,0)),0)+IFERROR(INDEX('Hoja de Trabajo para listado'!$CD$155:$DC$1048576,MATCH($A285,'Hoja de Trabajo para listado'!$CD$155:$CD$1048576,0),MATCH((CUADRO!H$5&amp;$E285),'Hoja de Trabajo para listado'!$CD$151:$DC$151,0)),0)</f>
        <v>0</v>
      </c>
      <c r="I285" s="245">
        <f ca="1">+IFERROR(INDEX('Hoja de Trabajo para listado'!$A$155:$Z$1048576,MATCH($A285,'Hoja de Trabajo para listado'!$A$155:$A$1048576,0),MATCH((CUADRO!I$5&amp;$E285),'Hoja de Trabajo para listado'!$A$151:$Z$151,0)),0)+IFERROR(INDEX('Hoja de Trabajo para listado'!$AB$155:$BA$1048576,MATCH($A285,'Hoja de Trabajo para listado'!$AB$155:$AB$1048576,0),MATCH((CUADRO!I$5&amp;$E285),'Hoja de Trabajo para listado'!$AB$151:$BA$151,0)),0)+IFERROR(INDEX('Hoja de Trabajo para listado'!$BC$155:$CB$1048576,MATCH($A285,'Hoja de Trabajo para listado'!$BC$155:$BC$1048576,0),MATCH((CUADRO!I$5&amp;$E285),'Hoja de Trabajo para listado'!$BC$151:$CB$151,0)),0)+IFERROR(INDEX('Hoja de Trabajo para listado'!$DE$153:$DG$274,MATCH($A285,'Hoja de Trabajo para listado'!$DE$153:$DE$1048576,0),MATCH((CUADRO!I$5&amp;$E285),'Hoja de Trabajo para listado'!$DE$151:$DG$151,0)),0)+IFERROR(INDEX('Hoja de Trabajo para listado'!$CD$155:$DC$1048576,MATCH($A285,'Hoja de Trabajo para listado'!$CD$155:$CD$1048576,0),MATCH((CUADRO!I$5&amp;$E285),'Hoja de Trabajo para listado'!$CD$151:$DC$151,0)),0)</f>
        <v>6527698.9800000004</v>
      </c>
      <c r="J285" s="245">
        <f ca="1">+IFERROR(INDEX('Hoja de Trabajo para listado'!$A$155:$Z$1048576,MATCH($A285,'Hoja de Trabajo para listado'!$A$155:$A$1048576,0),MATCH((CUADRO!J$5&amp;$E285),'Hoja de Trabajo para listado'!$A$151:$Z$151,0)),0)+IFERROR(INDEX('Hoja de Trabajo para listado'!$AB$155:$BA$1048576,MATCH($A285,'Hoja de Trabajo para listado'!$AB$155:$AB$1048576,0),MATCH((CUADRO!J$5&amp;$E285),'Hoja de Trabajo para listado'!$AB$151:$BA$151,0)),0)+IFERROR(INDEX('Hoja de Trabajo para listado'!$BC$155:$CB$1048576,MATCH($A285,'Hoja de Trabajo para listado'!$BC$155:$BC$1048576,0),MATCH((CUADRO!J$5&amp;$E285),'Hoja de Trabajo para listado'!$BC$151:$CB$151,0)),0)+IFERROR(INDEX('Hoja de Trabajo para listado'!$DE$153:$DG$274,MATCH($A285,'Hoja de Trabajo para listado'!$DE$153:$DE$1048576,0),MATCH((CUADRO!J$5&amp;$E285),'Hoja de Trabajo para listado'!$DE$151:$DG$151,0)),0)+IFERROR(INDEX('Hoja de Trabajo para listado'!$CD$155:$DC$1048576,MATCH($A285,'Hoja de Trabajo para listado'!$CD$155:$CD$1048576,0),MATCH((CUADRO!J$5&amp;$E285),'Hoja de Trabajo para listado'!$CD$151:$DC$151,0)),0)</f>
        <v>0</v>
      </c>
      <c r="K285" s="245">
        <f ca="1">+IFERROR(INDEX('Hoja de Trabajo para listado'!$A$155:$Z$1048576,MATCH($A285,'Hoja de Trabajo para listado'!$A$155:$A$1048576,0),MATCH((CUADRO!K$5&amp;$E285),'Hoja de Trabajo para listado'!$A$151:$Z$151,0)),0)+IFERROR(INDEX('Hoja de Trabajo para listado'!$AB$155:$BA$1048576,MATCH($A285,'Hoja de Trabajo para listado'!$AB$155:$AB$1048576,0),MATCH((CUADRO!K$5&amp;$E285),'Hoja de Trabajo para listado'!$AB$151:$BA$151,0)),0)+IFERROR(INDEX('Hoja de Trabajo para listado'!$BC$155:$CB$1048576,MATCH($A285,'Hoja de Trabajo para listado'!$BC$155:$BC$1048576,0),MATCH((CUADRO!K$5&amp;$E285),'Hoja de Trabajo para listado'!$BC$151:$CB$151,0)),0)+IFERROR(INDEX('Hoja de Trabajo para listado'!$DE$153:$DG$274,MATCH($A285,'Hoja de Trabajo para listado'!$DE$153:$DE$1048576,0),MATCH((CUADRO!K$5&amp;$E285),'Hoja de Trabajo para listado'!$DE$151:$DG$151,0)),0)+IFERROR(INDEX('Hoja de Trabajo para listado'!$CD$155:$DC$1048576,MATCH($A285,'Hoja de Trabajo para listado'!$CD$155:$CD$1048576,0),MATCH((CUADRO!K$5&amp;$E285),'Hoja de Trabajo para listado'!$CD$151:$DC$151,0)),0)</f>
        <v>0</v>
      </c>
      <c r="L285" s="245">
        <f ca="1">+IFERROR(INDEX('Hoja de Trabajo para listado'!$A$155:$Z$1048576,MATCH($A285,'Hoja de Trabajo para listado'!$A$155:$A$1048576,0),MATCH((CUADRO!L$5&amp;$E285),'Hoja de Trabajo para listado'!$A$151:$Z$151,0)),0)+IFERROR(INDEX('Hoja de Trabajo para listado'!$AB$155:$BA$1048576,MATCH($A285,'Hoja de Trabajo para listado'!$AB$155:$AB$1048576,0),MATCH((CUADRO!L$5&amp;$E285),'Hoja de Trabajo para listado'!$AB$151:$BA$151,0)),0)+IFERROR(INDEX('Hoja de Trabajo para listado'!$BC$155:$CB$1048576,MATCH($A285,'Hoja de Trabajo para listado'!$BC$155:$BC$1048576,0),MATCH((CUADRO!L$5&amp;$E285),'Hoja de Trabajo para listado'!$BC$151:$CB$151,0)),0)+IFERROR(INDEX('Hoja de Trabajo para listado'!$DE$153:$DG$274,MATCH($A285,'Hoja de Trabajo para listado'!$DE$153:$DE$1048576,0),MATCH((CUADRO!L$5&amp;$E285),'Hoja de Trabajo para listado'!$DE$151:$DG$151,0)),0)+IFERROR(INDEX('Hoja de Trabajo para listado'!$CD$155:$DC$1048576,MATCH($A285,'Hoja de Trabajo para listado'!$CD$155:$CD$1048576,0),MATCH((CUADRO!L$5&amp;$E285),'Hoja de Trabajo para listado'!$CD$151:$DC$151,0)),0)</f>
        <v>0</v>
      </c>
      <c r="M285" s="245">
        <f ca="1">+IFERROR(INDEX('Hoja de Trabajo para listado'!$A$155:$Z$1048576,MATCH($A285,'Hoja de Trabajo para listado'!$A$155:$A$1048576,0),MATCH((CUADRO!M$5&amp;$E285),'Hoja de Trabajo para listado'!$A$151:$Z$151,0)),0)+IFERROR(INDEX('Hoja de Trabajo para listado'!$AB$155:$BA$1048576,MATCH($A285,'Hoja de Trabajo para listado'!$AB$155:$AB$1048576,0),MATCH((CUADRO!M$5&amp;$E285),'Hoja de Trabajo para listado'!$AB$151:$BA$151,0)),0)+IFERROR(INDEX('Hoja de Trabajo para listado'!$BC$155:$CB$1048576,MATCH($A285,'Hoja de Trabajo para listado'!$BC$155:$BC$1048576,0),MATCH((CUADRO!M$5&amp;$E285),'Hoja de Trabajo para listado'!$BC$151:$CB$151,0)),0)+IFERROR(INDEX('Hoja de Trabajo para listado'!$DE$153:$DG$274,MATCH($A285,'Hoja de Trabajo para listado'!$DE$153:$DE$1048576,0),MATCH((CUADRO!M$5&amp;$E285),'Hoja de Trabajo para listado'!$DE$151:$DG$151,0)),0)+IFERROR(INDEX('Hoja de Trabajo para listado'!$CD$155:$DC$1048576,MATCH($A285,'Hoja de Trabajo para listado'!$CD$155:$CD$1048576,0),MATCH((CUADRO!M$5&amp;$E285),'Hoja de Trabajo para listado'!$CD$151:$DC$151,0)),0)</f>
        <v>0</v>
      </c>
      <c r="N285" s="245">
        <f ca="1">+IFERROR(INDEX('Hoja de Trabajo para listado'!$A$155:$Z$1048576,MATCH($A285,'Hoja de Trabajo para listado'!$A$155:$A$1048576,0),MATCH((CUADRO!N$5&amp;$E285),'Hoja de Trabajo para listado'!$A$151:$Z$151,0)),0)+IFERROR(INDEX('Hoja de Trabajo para listado'!$AB$155:$BA$1048576,MATCH($A285,'Hoja de Trabajo para listado'!$AB$155:$AB$1048576,0),MATCH((CUADRO!N$5&amp;$E285),'Hoja de Trabajo para listado'!$AB$151:$BA$151,0)),0)+IFERROR(INDEX('Hoja de Trabajo para listado'!$BC$155:$CB$1048576,MATCH($A285,'Hoja de Trabajo para listado'!$BC$155:$BC$1048576,0),MATCH((CUADRO!N$5&amp;$E285),'Hoja de Trabajo para listado'!$BC$151:$CB$151,0)),0)+IFERROR(INDEX('Hoja de Trabajo para listado'!$DE$153:$DG$274,MATCH($A285,'Hoja de Trabajo para listado'!$DE$153:$DE$1048576,0),MATCH((CUADRO!N$5&amp;$E285),'Hoja de Trabajo para listado'!$DE$151:$DG$151,0)),0)+IFERROR(INDEX('Hoja de Trabajo para listado'!$CD$155:$DC$1048576,MATCH($A285,'Hoja de Trabajo para listado'!$CD$155:$CD$1048576,0),MATCH((CUADRO!N$5&amp;$E285),'Hoja de Trabajo para listado'!$CD$151:$DC$151,0)),0)</f>
        <v>0</v>
      </c>
      <c r="O285" s="245">
        <f ca="1">+IFERROR(INDEX('Hoja de Trabajo para listado'!$A$155:$Z$1048576,MATCH($A285,'Hoja de Trabajo para listado'!$A$155:$A$1048576,0),MATCH((CUADRO!O$5&amp;$E285),'Hoja de Trabajo para listado'!$A$151:$Z$151,0)),0)+IFERROR(INDEX('Hoja de Trabajo para listado'!$AB$155:$BA$1048576,MATCH($A285,'Hoja de Trabajo para listado'!$AB$155:$AB$1048576,0),MATCH((CUADRO!O$5&amp;$E285),'Hoja de Trabajo para listado'!$AB$151:$BA$151,0)),0)+IFERROR(INDEX('Hoja de Trabajo para listado'!$BC$155:$CB$1048576,MATCH($A285,'Hoja de Trabajo para listado'!$BC$155:$BC$1048576,0),MATCH((CUADRO!O$5&amp;$E285),'Hoja de Trabajo para listado'!$BC$151:$CB$151,0)),0)+IFERROR(INDEX('Hoja de Trabajo para listado'!$DE$153:$DG$274,MATCH($A285,'Hoja de Trabajo para listado'!$DE$153:$DE$1048576,0),MATCH((CUADRO!O$5&amp;$E285),'Hoja de Trabajo para listado'!$DE$151:$DG$151,0)),0)+IFERROR(INDEX('Hoja de Trabajo para listado'!$CD$155:$DC$1048576,MATCH($A285,'Hoja de Trabajo para listado'!$CD$155:$CD$1048576,0),MATCH((CUADRO!O$5&amp;$E285),'Hoja de Trabajo para listado'!$CD$151:$DC$151,0)),0)</f>
        <v>0</v>
      </c>
      <c r="P285" s="245">
        <f ca="1">+IFERROR(INDEX('Hoja de Trabajo para listado'!$A$155:$Z$1048576,MATCH($A285,'Hoja de Trabajo para listado'!$A$155:$A$1048576,0),MATCH((CUADRO!P$5&amp;$E285),'Hoja de Trabajo para listado'!$A$151:$Z$151,0)),0)+IFERROR(INDEX('Hoja de Trabajo para listado'!$AB$155:$BA$1048576,MATCH($A285,'Hoja de Trabajo para listado'!$AB$155:$AB$1048576,0),MATCH((CUADRO!P$5&amp;$E285),'Hoja de Trabajo para listado'!$AB$151:$BA$151,0)),0)+IFERROR(INDEX('Hoja de Trabajo para listado'!$BC$155:$CB$1048576,MATCH($A285,'Hoja de Trabajo para listado'!$BC$155:$BC$1048576,0),MATCH((CUADRO!P$5&amp;$E285),'Hoja de Trabajo para listado'!$BC$151:$CB$151,0)),0)+IFERROR(INDEX('Hoja de Trabajo para listado'!$DE$153:$DG$274,MATCH($A285,'Hoja de Trabajo para listado'!$DE$153:$DE$1048576,0),MATCH((CUADRO!P$5&amp;$E285),'Hoja de Trabajo para listado'!$DE$151:$DG$151,0)),0)+IFERROR(INDEX('Hoja de Trabajo para listado'!$CD$155:$DC$1048576,MATCH($A285,'Hoja de Trabajo para listado'!$CD$155:$CD$1048576,0),MATCH((CUADRO!P$5&amp;$E285),'Hoja de Trabajo para listado'!$CD$151:$DC$151,0)),0)</f>
        <v>0</v>
      </c>
      <c r="Q285" s="245">
        <f ca="1">+IFERROR(INDEX('Hoja de Trabajo para listado'!$A$155:$Z$1048576,MATCH($A285,'Hoja de Trabajo para listado'!$A$155:$A$1048576,0),MATCH((CUADRO!Q$5&amp;$E285),'Hoja de Trabajo para listado'!$A$151:$Z$151,0)),0)+IFERROR(INDEX('Hoja de Trabajo para listado'!$AB$155:$BA$1048576,MATCH($A285,'Hoja de Trabajo para listado'!$AB$155:$AB$1048576,0),MATCH((CUADRO!Q$5&amp;$E285),'Hoja de Trabajo para listado'!$AB$151:$BA$151,0)),0)+IFERROR(INDEX('Hoja de Trabajo para listado'!$BC$155:$CB$1048576,MATCH($A285,'Hoja de Trabajo para listado'!$BC$155:$BC$1048576,0),MATCH((CUADRO!Q$5&amp;$E285),'Hoja de Trabajo para listado'!$BC$151:$CB$151,0)),0)+IFERROR(INDEX('Hoja de Trabajo para listado'!$DE$153:$DG$274,MATCH($A285,'Hoja de Trabajo para listado'!$DE$153:$DE$1048576,0),MATCH((CUADRO!Q$5&amp;$E285),'Hoja de Trabajo para listado'!$DE$151:$DG$151,0)),0)+IFERROR(INDEX('Hoja de Trabajo para listado'!$CD$155:$DC$1048576,MATCH($A285,'Hoja de Trabajo para listado'!$CD$155:$CD$1048576,0),MATCH((CUADRO!Q$5&amp;$E285),'Hoja de Trabajo para listado'!$CD$151:$DC$151,0)),0)</f>
        <v>0</v>
      </c>
      <c r="R285" s="245">
        <f t="shared" ca="1" si="11"/>
        <v>6527698.9800000004</v>
      </c>
      <c r="S285" s="262">
        <f ca="1">+R284+R285</f>
        <v>6527698.9800000004</v>
      </c>
      <c r="T285" s="243">
        <f ca="1">+S285</f>
        <v>6527698.9800000004</v>
      </c>
      <c r="U285" s="242">
        <f t="shared" si="12"/>
        <v>2</v>
      </c>
      <c r="V285" s="333" t="str">
        <f>+VLOOKUP(A285,bd_lista!$A$3:$E$590,5,FALSE)</f>
        <v>Instituciones Descentralizadas</v>
      </c>
      <c r="W285" s="392"/>
      <c r="X285" s="242">
        <f>+VLOOKUP(A285,[4]Sheet1!$A$13:$D$744,4,FALSE)</f>
        <v>52</v>
      </c>
      <c r="Y285" s="242" t="e">
        <f>+VLOOKUP(X285,bd_lista!$A$3:$C$590,3,FALSE)</f>
        <v>#N/A</v>
      </c>
      <c r="Z285" s="292"/>
      <c r="AA285" s="293"/>
    </row>
    <row r="286" spans="1:27" customFormat="1" ht="15" customHeight="1">
      <c r="A286" s="32">
        <v>389</v>
      </c>
      <c r="B286" s="387">
        <f>+A286</f>
        <v>389</v>
      </c>
      <c r="C286" s="247" t="str">
        <f>+VLOOKUP(A286,bd_lista!$A$3:$C$590,3,FALSE)</f>
        <v>Navegación Aérea y Aeropuertos Bolivianos</v>
      </c>
      <c r="D286" s="389" t="str">
        <f>+C286</f>
        <v>Navegación Aérea y Aeropuertos Bolivianos</v>
      </c>
      <c r="E286" s="247" t="s">
        <v>1304</v>
      </c>
      <c r="F286" s="243">
        <f ca="1">+IFERROR(INDEX('Hoja de Trabajo para listado'!$A$155:$Z$1048576,MATCH($A286,'Hoja de Trabajo para listado'!$A$155:$A$1048576,0),MATCH((CUADRO!F$5&amp;$E286),'Hoja de Trabajo para listado'!$A$151:$Z$151,0)),0)+IFERROR(INDEX('Hoja de Trabajo para listado'!$AB$155:$BA$1048576,MATCH($A286,'Hoja de Trabajo para listado'!$AB$155:$AB$1048576,0),MATCH((CUADRO!F$5&amp;$E286),'Hoja de Trabajo para listado'!$AB$151:$BA$151,0)),0)+IFERROR(INDEX('Hoja de Trabajo para listado'!$BC$155:$CB$1048576,MATCH($A286,'Hoja de Trabajo para listado'!$BC$155:$BC$1048576,0),MATCH((CUADRO!F$5&amp;$E286),'Hoja de Trabajo para listado'!$BC$151:$CB$151,0)),0)+IFERROR(INDEX('Hoja de Trabajo para listado'!$DE$153:$DG$274,MATCH($A286,'Hoja de Trabajo para listado'!$DE$153:$DE$1048576,0),MATCH((CUADRO!F$5&amp;$E286),'Hoja de Trabajo para listado'!$DE$151:$DG$151,0)),0)+IFERROR(INDEX('Hoja de Trabajo para listado'!$CD$155:$DC$1048576,MATCH($A286,'Hoja de Trabajo para listado'!$CD$155:$CD$1048576,0),MATCH((CUADRO!F$5&amp;$E286),'Hoja de Trabajo para listado'!$CD$151:$DC$151,0)),0)</f>
        <v>0</v>
      </c>
      <c r="G286" s="243">
        <f ca="1">+IFERROR(INDEX('Hoja de Trabajo para listado'!$A$155:$Z$1048576,MATCH($A286,'Hoja de Trabajo para listado'!$A$155:$A$1048576,0),MATCH((CUADRO!G$5&amp;$E286),'Hoja de Trabajo para listado'!$A$151:$Z$151,0)),0)+IFERROR(INDEX('Hoja de Trabajo para listado'!$AB$155:$BA$1048576,MATCH($A286,'Hoja de Trabajo para listado'!$AB$155:$AB$1048576,0),MATCH((CUADRO!G$5&amp;$E286),'Hoja de Trabajo para listado'!$AB$151:$BA$151,0)),0)+IFERROR(INDEX('Hoja de Trabajo para listado'!$BC$155:$CB$1048576,MATCH($A286,'Hoja de Trabajo para listado'!$BC$155:$BC$1048576,0),MATCH((CUADRO!G$5&amp;$E286),'Hoja de Trabajo para listado'!$BC$151:$CB$151,0)),0)+IFERROR(INDEX('Hoja de Trabajo para listado'!$DE$153:$DG$274,MATCH($A286,'Hoja de Trabajo para listado'!$DE$153:$DE$1048576,0),MATCH((CUADRO!G$5&amp;$E286),'Hoja de Trabajo para listado'!$DE$151:$DG$151,0)),0)+IFERROR(INDEX('Hoja de Trabajo para listado'!$CD$155:$DC$1048576,MATCH($A286,'Hoja de Trabajo para listado'!$CD$155:$CD$1048576,0),MATCH((CUADRO!G$5&amp;$E286),'Hoja de Trabajo para listado'!$CD$151:$DC$151,0)),0)</f>
        <v>0</v>
      </c>
      <c r="H286" s="243">
        <f ca="1">+IFERROR(INDEX('Hoja de Trabajo para listado'!$A$155:$Z$1048576,MATCH($A286,'Hoja de Trabajo para listado'!$A$155:$A$1048576,0),MATCH((CUADRO!H$5&amp;$E286),'Hoja de Trabajo para listado'!$A$151:$Z$151,0)),0)+IFERROR(INDEX('Hoja de Trabajo para listado'!$AB$155:$BA$1048576,MATCH($A286,'Hoja de Trabajo para listado'!$AB$155:$AB$1048576,0),MATCH((CUADRO!H$5&amp;$E286),'Hoja de Trabajo para listado'!$AB$151:$BA$151,0)),0)+IFERROR(INDEX('Hoja de Trabajo para listado'!$BC$155:$CB$1048576,MATCH($A286,'Hoja de Trabajo para listado'!$BC$155:$BC$1048576,0),MATCH((CUADRO!H$5&amp;$E286),'Hoja de Trabajo para listado'!$BC$151:$CB$151,0)),0)+IFERROR(INDEX('Hoja de Trabajo para listado'!$DE$153:$DG$274,MATCH($A286,'Hoja de Trabajo para listado'!$DE$153:$DE$1048576,0),MATCH((CUADRO!H$5&amp;$E286),'Hoja de Trabajo para listado'!$DE$151:$DG$151,0)),0)+IFERROR(INDEX('Hoja de Trabajo para listado'!$CD$155:$DC$1048576,MATCH($A286,'Hoja de Trabajo para listado'!$CD$155:$CD$1048576,0),MATCH((CUADRO!H$5&amp;$E286),'Hoja de Trabajo para listado'!$CD$151:$DC$151,0)),0)</f>
        <v>164512.82</v>
      </c>
      <c r="I286" s="243">
        <f ca="1">+IFERROR(INDEX('Hoja de Trabajo para listado'!$A$155:$Z$1048576,MATCH($A286,'Hoja de Trabajo para listado'!$A$155:$A$1048576,0),MATCH((CUADRO!I$5&amp;$E286),'Hoja de Trabajo para listado'!$A$151:$Z$151,0)),0)+IFERROR(INDEX('Hoja de Trabajo para listado'!$AB$155:$BA$1048576,MATCH($A286,'Hoja de Trabajo para listado'!$AB$155:$AB$1048576,0),MATCH((CUADRO!I$5&amp;$E286),'Hoja de Trabajo para listado'!$AB$151:$BA$151,0)),0)+IFERROR(INDEX('Hoja de Trabajo para listado'!$BC$155:$CB$1048576,MATCH($A286,'Hoja de Trabajo para listado'!$BC$155:$BC$1048576,0),MATCH((CUADRO!I$5&amp;$E286),'Hoja de Trabajo para listado'!$BC$151:$CB$151,0)),0)+IFERROR(INDEX('Hoja de Trabajo para listado'!$DE$153:$DG$274,MATCH($A286,'Hoja de Trabajo para listado'!$DE$153:$DE$1048576,0),MATCH((CUADRO!I$5&amp;$E286),'Hoja de Trabajo para listado'!$DE$151:$DG$151,0)),0)+IFERROR(INDEX('Hoja de Trabajo para listado'!$CD$155:$DC$1048576,MATCH($A286,'Hoja de Trabajo para listado'!$CD$155:$CD$1048576,0),MATCH((CUADRO!I$5&amp;$E286),'Hoja de Trabajo para listado'!$CD$151:$DC$151,0)),0)</f>
        <v>1549929.99</v>
      </c>
      <c r="J286" s="243">
        <f ca="1">+IFERROR(INDEX('Hoja de Trabajo para listado'!$A$155:$Z$1048576,MATCH($A286,'Hoja de Trabajo para listado'!$A$155:$A$1048576,0),MATCH((CUADRO!J$5&amp;$E286),'Hoja de Trabajo para listado'!$A$151:$Z$151,0)),0)+IFERROR(INDEX('Hoja de Trabajo para listado'!$AB$155:$BA$1048576,MATCH($A286,'Hoja de Trabajo para listado'!$AB$155:$AB$1048576,0),MATCH((CUADRO!J$5&amp;$E286),'Hoja de Trabajo para listado'!$AB$151:$BA$151,0)),0)+IFERROR(INDEX('Hoja de Trabajo para listado'!$BC$155:$CB$1048576,MATCH($A286,'Hoja de Trabajo para listado'!$BC$155:$BC$1048576,0),MATCH((CUADRO!J$5&amp;$E286),'Hoja de Trabajo para listado'!$BC$151:$CB$151,0)),0)+IFERROR(INDEX('Hoja de Trabajo para listado'!$DE$153:$DG$274,MATCH($A286,'Hoja de Trabajo para listado'!$DE$153:$DE$1048576,0),MATCH((CUADRO!J$5&amp;$E286),'Hoja de Trabajo para listado'!$DE$151:$DG$151,0)),0)+IFERROR(INDEX('Hoja de Trabajo para listado'!$CD$155:$DC$1048576,MATCH($A286,'Hoja de Trabajo para listado'!$CD$155:$CD$1048576,0),MATCH((CUADRO!J$5&amp;$E286),'Hoja de Trabajo para listado'!$CD$151:$DC$151,0)),0)</f>
        <v>0</v>
      </c>
      <c r="K286" s="243">
        <f ca="1">+IFERROR(INDEX('Hoja de Trabajo para listado'!$A$155:$Z$1048576,MATCH($A286,'Hoja de Trabajo para listado'!$A$155:$A$1048576,0),MATCH((CUADRO!K$5&amp;$E286),'Hoja de Trabajo para listado'!$A$151:$Z$151,0)),0)+IFERROR(INDEX('Hoja de Trabajo para listado'!$AB$155:$BA$1048576,MATCH($A286,'Hoja de Trabajo para listado'!$AB$155:$AB$1048576,0),MATCH((CUADRO!K$5&amp;$E286),'Hoja de Trabajo para listado'!$AB$151:$BA$151,0)),0)+IFERROR(INDEX('Hoja de Trabajo para listado'!$BC$155:$CB$1048576,MATCH($A286,'Hoja de Trabajo para listado'!$BC$155:$BC$1048576,0),MATCH((CUADRO!K$5&amp;$E286),'Hoja de Trabajo para listado'!$BC$151:$CB$151,0)),0)+IFERROR(INDEX('Hoja de Trabajo para listado'!$DE$153:$DG$274,MATCH($A286,'Hoja de Trabajo para listado'!$DE$153:$DE$1048576,0),MATCH((CUADRO!K$5&amp;$E286),'Hoja de Trabajo para listado'!$DE$151:$DG$151,0)),0)+IFERROR(INDEX('Hoja de Trabajo para listado'!$CD$155:$DC$1048576,MATCH($A286,'Hoja de Trabajo para listado'!$CD$155:$CD$1048576,0),MATCH((CUADRO!K$5&amp;$E286),'Hoja de Trabajo para listado'!$CD$151:$DC$151,0)),0)</f>
        <v>0</v>
      </c>
      <c r="L286" s="243">
        <f ca="1">+IFERROR(INDEX('Hoja de Trabajo para listado'!$A$155:$Z$1048576,MATCH($A286,'Hoja de Trabajo para listado'!$A$155:$A$1048576,0),MATCH((CUADRO!L$5&amp;$E286),'Hoja de Trabajo para listado'!$A$151:$Z$151,0)),0)+IFERROR(INDEX('Hoja de Trabajo para listado'!$AB$155:$BA$1048576,MATCH($A286,'Hoja de Trabajo para listado'!$AB$155:$AB$1048576,0),MATCH((CUADRO!L$5&amp;$E286),'Hoja de Trabajo para listado'!$AB$151:$BA$151,0)),0)+IFERROR(INDEX('Hoja de Trabajo para listado'!$BC$155:$CB$1048576,MATCH($A286,'Hoja de Trabajo para listado'!$BC$155:$BC$1048576,0),MATCH((CUADRO!L$5&amp;$E286),'Hoja de Trabajo para listado'!$BC$151:$CB$151,0)),0)+IFERROR(INDEX('Hoja de Trabajo para listado'!$DE$153:$DG$274,MATCH($A286,'Hoja de Trabajo para listado'!$DE$153:$DE$1048576,0),MATCH((CUADRO!L$5&amp;$E286),'Hoja de Trabajo para listado'!$DE$151:$DG$151,0)),0)+IFERROR(INDEX('Hoja de Trabajo para listado'!$CD$155:$DC$1048576,MATCH($A286,'Hoja de Trabajo para listado'!$CD$155:$CD$1048576,0),MATCH((CUADRO!L$5&amp;$E286),'Hoja de Trabajo para listado'!$CD$151:$DC$151,0)),0)</f>
        <v>0</v>
      </c>
      <c r="M286" s="243">
        <f ca="1">+IFERROR(INDEX('Hoja de Trabajo para listado'!$A$155:$Z$1048576,MATCH($A286,'Hoja de Trabajo para listado'!$A$155:$A$1048576,0),MATCH((CUADRO!M$5&amp;$E286),'Hoja de Trabajo para listado'!$A$151:$Z$151,0)),0)+IFERROR(INDEX('Hoja de Trabajo para listado'!$AB$155:$BA$1048576,MATCH($A286,'Hoja de Trabajo para listado'!$AB$155:$AB$1048576,0),MATCH((CUADRO!M$5&amp;$E286),'Hoja de Trabajo para listado'!$AB$151:$BA$151,0)),0)+IFERROR(INDEX('Hoja de Trabajo para listado'!$BC$155:$CB$1048576,MATCH($A286,'Hoja de Trabajo para listado'!$BC$155:$BC$1048576,0),MATCH((CUADRO!M$5&amp;$E286),'Hoja de Trabajo para listado'!$BC$151:$CB$151,0)),0)+IFERROR(INDEX('Hoja de Trabajo para listado'!$DE$153:$DG$274,MATCH($A286,'Hoja de Trabajo para listado'!$DE$153:$DE$1048576,0),MATCH((CUADRO!M$5&amp;$E286),'Hoja de Trabajo para listado'!$DE$151:$DG$151,0)),0)+IFERROR(INDEX('Hoja de Trabajo para listado'!$CD$155:$DC$1048576,MATCH($A286,'Hoja de Trabajo para listado'!$CD$155:$CD$1048576,0),MATCH((CUADRO!M$5&amp;$E286),'Hoja de Trabajo para listado'!$CD$151:$DC$151,0)),0)</f>
        <v>0</v>
      </c>
      <c r="N286" s="243">
        <f ca="1">+IFERROR(INDEX('Hoja de Trabajo para listado'!$A$155:$Z$1048576,MATCH($A286,'Hoja de Trabajo para listado'!$A$155:$A$1048576,0),MATCH((CUADRO!N$5&amp;$E286),'Hoja de Trabajo para listado'!$A$151:$Z$151,0)),0)+IFERROR(INDEX('Hoja de Trabajo para listado'!$AB$155:$BA$1048576,MATCH($A286,'Hoja de Trabajo para listado'!$AB$155:$AB$1048576,0),MATCH((CUADRO!N$5&amp;$E286),'Hoja de Trabajo para listado'!$AB$151:$BA$151,0)),0)+IFERROR(INDEX('Hoja de Trabajo para listado'!$BC$155:$CB$1048576,MATCH($A286,'Hoja de Trabajo para listado'!$BC$155:$BC$1048576,0),MATCH((CUADRO!N$5&amp;$E286),'Hoja de Trabajo para listado'!$BC$151:$CB$151,0)),0)+IFERROR(INDEX('Hoja de Trabajo para listado'!$DE$153:$DG$274,MATCH($A286,'Hoja de Trabajo para listado'!$DE$153:$DE$1048576,0),MATCH((CUADRO!N$5&amp;$E286),'Hoja de Trabajo para listado'!$DE$151:$DG$151,0)),0)+IFERROR(INDEX('Hoja de Trabajo para listado'!$CD$155:$DC$1048576,MATCH($A286,'Hoja de Trabajo para listado'!$CD$155:$CD$1048576,0),MATCH((CUADRO!N$5&amp;$E286),'Hoja de Trabajo para listado'!$CD$151:$DC$151,0)),0)</f>
        <v>0</v>
      </c>
      <c r="O286" s="243">
        <f ca="1">+IFERROR(INDEX('Hoja de Trabajo para listado'!$A$155:$Z$1048576,MATCH($A286,'Hoja de Trabajo para listado'!$A$155:$A$1048576,0),MATCH((CUADRO!O$5&amp;$E286),'Hoja de Trabajo para listado'!$A$151:$Z$151,0)),0)+IFERROR(INDEX('Hoja de Trabajo para listado'!$AB$155:$BA$1048576,MATCH($A286,'Hoja de Trabajo para listado'!$AB$155:$AB$1048576,0),MATCH((CUADRO!O$5&amp;$E286),'Hoja de Trabajo para listado'!$AB$151:$BA$151,0)),0)+IFERROR(INDEX('Hoja de Trabajo para listado'!$BC$155:$CB$1048576,MATCH($A286,'Hoja de Trabajo para listado'!$BC$155:$BC$1048576,0),MATCH((CUADRO!O$5&amp;$E286),'Hoja de Trabajo para listado'!$BC$151:$CB$151,0)),0)+IFERROR(INDEX('Hoja de Trabajo para listado'!$DE$153:$DG$274,MATCH($A286,'Hoja de Trabajo para listado'!$DE$153:$DE$1048576,0),MATCH((CUADRO!O$5&amp;$E286),'Hoja de Trabajo para listado'!$DE$151:$DG$151,0)),0)+IFERROR(INDEX('Hoja de Trabajo para listado'!$CD$155:$DC$1048576,MATCH($A286,'Hoja de Trabajo para listado'!$CD$155:$CD$1048576,0),MATCH((CUADRO!O$5&amp;$E286),'Hoja de Trabajo para listado'!$CD$151:$DC$151,0)),0)</f>
        <v>0</v>
      </c>
      <c r="P286" s="243">
        <f ca="1">+IFERROR(INDEX('Hoja de Trabajo para listado'!$A$155:$Z$1048576,MATCH($A286,'Hoja de Trabajo para listado'!$A$155:$A$1048576,0),MATCH((CUADRO!P$5&amp;$E286),'Hoja de Trabajo para listado'!$A$151:$Z$151,0)),0)+IFERROR(INDEX('Hoja de Trabajo para listado'!$AB$155:$BA$1048576,MATCH($A286,'Hoja de Trabajo para listado'!$AB$155:$AB$1048576,0),MATCH((CUADRO!P$5&amp;$E286),'Hoja de Trabajo para listado'!$AB$151:$BA$151,0)),0)+IFERROR(INDEX('Hoja de Trabajo para listado'!$BC$155:$CB$1048576,MATCH($A286,'Hoja de Trabajo para listado'!$BC$155:$BC$1048576,0),MATCH((CUADRO!P$5&amp;$E286),'Hoja de Trabajo para listado'!$BC$151:$CB$151,0)),0)+IFERROR(INDEX('Hoja de Trabajo para listado'!$DE$153:$DG$274,MATCH($A286,'Hoja de Trabajo para listado'!$DE$153:$DE$1048576,0),MATCH((CUADRO!P$5&amp;$E286),'Hoja de Trabajo para listado'!$DE$151:$DG$151,0)),0)+IFERROR(INDEX('Hoja de Trabajo para listado'!$CD$155:$DC$1048576,MATCH($A286,'Hoja de Trabajo para listado'!$CD$155:$CD$1048576,0),MATCH((CUADRO!P$5&amp;$E286),'Hoja de Trabajo para listado'!$CD$151:$DC$151,0)),0)</f>
        <v>0</v>
      </c>
      <c r="Q286" s="243">
        <f ca="1">+IFERROR(INDEX('Hoja de Trabajo para listado'!$A$155:$Z$1048576,MATCH($A286,'Hoja de Trabajo para listado'!$A$155:$A$1048576,0),MATCH((CUADRO!Q$5&amp;$E286),'Hoja de Trabajo para listado'!$A$151:$Z$151,0)),0)+IFERROR(INDEX('Hoja de Trabajo para listado'!$AB$155:$BA$1048576,MATCH($A286,'Hoja de Trabajo para listado'!$AB$155:$AB$1048576,0),MATCH((CUADRO!Q$5&amp;$E286),'Hoja de Trabajo para listado'!$AB$151:$BA$151,0)),0)+IFERROR(INDEX('Hoja de Trabajo para listado'!$BC$155:$CB$1048576,MATCH($A286,'Hoja de Trabajo para listado'!$BC$155:$BC$1048576,0),MATCH((CUADRO!Q$5&amp;$E286),'Hoja de Trabajo para listado'!$BC$151:$CB$151,0)),0)+IFERROR(INDEX('Hoja de Trabajo para listado'!$DE$153:$DG$274,MATCH($A286,'Hoja de Trabajo para listado'!$DE$153:$DE$1048576,0),MATCH((CUADRO!Q$5&amp;$E286),'Hoja de Trabajo para listado'!$DE$151:$DG$151,0)),0)+IFERROR(INDEX('Hoja de Trabajo para listado'!$CD$155:$DC$1048576,MATCH($A286,'Hoja de Trabajo para listado'!$CD$155:$CD$1048576,0),MATCH((CUADRO!Q$5&amp;$E286),'Hoja de Trabajo para listado'!$CD$151:$DC$151,0)),0)</f>
        <v>0</v>
      </c>
      <c r="R286" s="243">
        <f t="shared" ca="1" si="11"/>
        <v>1714442.81</v>
      </c>
      <c r="S286" s="243"/>
      <c r="T286" s="243">
        <f ca="1">+T287</f>
        <v>16904415.960000001</v>
      </c>
      <c r="U286" s="242">
        <f t="shared" si="12"/>
        <v>1</v>
      </c>
      <c r="V286" s="333" t="str">
        <f>+VLOOKUP(A286,bd_lista!$A$3:$E$590,5,FALSE)</f>
        <v>Instituciones Descentralizadas</v>
      </c>
      <c r="W286" s="391" t="str">
        <f>+V286</f>
        <v>Instituciones Descentralizadas</v>
      </c>
      <c r="X286" s="242" t="e">
        <f>+VLOOKUP(A286,[4]Sheet1!$A$13:$D$744,4,FALSE)</f>
        <v>#N/A</v>
      </c>
      <c r="Y286" s="242" t="e">
        <f>+VLOOKUP(X286,bd_lista!$A$3:$C$590,3,FALSE)</f>
        <v>#N/A</v>
      </c>
      <c r="Z286" s="294" t="e">
        <f>+X286</f>
        <v>#N/A</v>
      </c>
      <c r="AA286" s="295" t="e">
        <f>+Y286</f>
        <v>#N/A</v>
      </c>
    </row>
    <row r="287" spans="1:27" customFormat="1" ht="15" customHeight="1">
      <c r="A287" s="32">
        <v>389</v>
      </c>
      <c r="B287" s="388"/>
      <c r="C287" s="333" t="str">
        <f>+VLOOKUP(A287,bd_lista!$A$3:$C$590,3,FALSE)</f>
        <v>Navegación Aérea y Aeropuertos Bolivianos</v>
      </c>
      <c r="D287" s="390"/>
      <c r="E287" s="333" t="s">
        <v>1305</v>
      </c>
      <c r="F287" s="245">
        <f ca="1">+IFERROR(INDEX('Hoja de Trabajo para listado'!$A$155:$Z$1048576,MATCH($A287,'Hoja de Trabajo para listado'!$A$155:$A$1048576,0),MATCH((CUADRO!F$5&amp;$E287),'Hoja de Trabajo para listado'!$A$151:$Z$151,0)),0)+IFERROR(INDEX('Hoja de Trabajo para listado'!$AB$155:$BA$1048576,MATCH($A287,'Hoja de Trabajo para listado'!$AB$155:$AB$1048576,0),MATCH((CUADRO!F$5&amp;$E287),'Hoja de Trabajo para listado'!$AB$151:$BA$151,0)),0)+IFERROR(INDEX('Hoja de Trabajo para listado'!$BC$155:$CB$1048576,MATCH($A287,'Hoja de Trabajo para listado'!$BC$155:$BC$1048576,0),MATCH((CUADRO!F$5&amp;$E287),'Hoja de Trabajo para listado'!$BC$151:$CB$151,0)),0)+IFERROR(INDEX('Hoja de Trabajo para listado'!$DE$153:$DG$274,MATCH($A287,'Hoja de Trabajo para listado'!$DE$153:$DE$1048576,0),MATCH((CUADRO!F$5&amp;$E287),'Hoja de Trabajo para listado'!$DE$151:$DG$151,0)),0)+IFERROR(INDEX('Hoja de Trabajo para listado'!$CD$155:$DC$1048576,MATCH($A287,'Hoja de Trabajo para listado'!$CD$155:$CD$1048576,0),MATCH((CUADRO!F$5&amp;$E287),'Hoja de Trabajo para listado'!$CD$151:$DC$151,0)),0)</f>
        <v>0</v>
      </c>
      <c r="G287" s="245">
        <f ca="1">+IFERROR(INDEX('Hoja de Trabajo para listado'!$A$155:$Z$1048576,MATCH($A287,'Hoja de Trabajo para listado'!$A$155:$A$1048576,0),MATCH((CUADRO!G$5&amp;$E287),'Hoja de Trabajo para listado'!$A$151:$Z$151,0)),0)+IFERROR(INDEX('Hoja de Trabajo para listado'!$AB$155:$BA$1048576,MATCH($A287,'Hoja de Trabajo para listado'!$AB$155:$AB$1048576,0),MATCH((CUADRO!G$5&amp;$E287),'Hoja de Trabajo para listado'!$AB$151:$BA$151,0)),0)+IFERROR(INDEX('Hoja de Trabajo para listado'!$BC$155:$CB$1048576,MATCH($A287,'Hoja de Trabajo para listado'!$BC$155:$BC$1048576,0),MATCH((CUADRO!G$5&amp;$E287),'Hoja de Trabajo para listado'!$BC$151:$CB$151,0)),0)+IFERROR(INDEX('Hoja de Trabajo para listado'!$DE$153:$DG$274,MATCH($A287,'Hoja de Trabajo para listado'!$DE$153:$DE$1048576,0),MATCH((CUADRO!G$5&amp;$E287),'Hoja de Trabajo para listado'!$DE$151:$DG$151,0)),0)+IFERROR(INDEX('Hoja de Trabajo para listado'!$CD$155:$DC$1048576,MATCH($A287,'Hoja de Trabajo para listado'!$CD$155:$CD$1048576,0),MATCH((CUADRO!G$5&amp;$E287),'Hoja de Trabajo para listado'!$CD$151:$DC$151,0)),0)</f>
        <v>0</v>
      </c>
      <c r="H287" s="245">
        <f ca="1">+IFERROR(INDEX('Hoja de Trabajo para listado'!$A$155:$Z$1048576,MATCH($A287,'Hoja de Trabajo para listado'!$A$155:$A$1048576,0),MATCH((CUADRO!H$5&amp;$E287),'Hoja de Trabajo para listado'!$A$151:$Z$151,0)),0)+IFERROR(INDEX('Hoja de Trabajo para listado'!$AB$155:$BA$1048576,MATCH($A287,'Hoja de Trabajo para listado'!$AB$155:$AB$1048576,0),MATCH((CUADRO!H$5&amp;$E287),'Hoja de Trabajo para listado'!$AB$151:$BA$151,0)),0)+IFERROR(INDEX('Hoja de Trabajo para listado'!$BC$155:$CB$1048576,MATCH($A287,'Hoja de Trabajo para listado'!$BC$155:$BC$1048576,0),MATCH((CUADRO!H$5&amp;$E287),'Hoja de Trabajo para listado'!$BC$151:$CB$151,0)),0)+IFERROR(INDEX('Hoja de Trabajo para listado'!$DE$153:$DG$274,MATCH($A287,'Hoja de Trabajo para listado'!$DE$153:$DE$1048576,0),MATCH((CUADRO!H$5&amp;$E287),'Hoja de Trabajo para listado'!$DE$151:$DG$151,0)),0)+IFERROR(INDEX('Hoja de Trabajo para listado'!$CD$155:$DC$1048576,MATCH($A287,'Hoja de Trabajo para listado'!$CD$155:$CD$1048576,0),MATCH((CUADRO!H$5&amp;$E287),'Hoja de Trabajo para listado'!$CD$151:$DC$151,0)),0)</f>
        <v>6224764</v>
      </c>
      <c r="I287" s="245">
        <f ca="1">+IFERROR(INDEX('Hoja de Trabajo para listado'!$A$155:$Z$1048576,MATCH($A287,'Hoja de Trabajo para listado'!$A$155:$A$1048576,0),MATCH((CUADRO!I$5&amp;$E287),'Hoja de Trabajo para listado'!$A$151:$Z$151,0)),0)+IFERROR(INDEX('Hoja de Trabajo para listado'!$AB$155:$BA$1048576,MATCH($A287,'Hoja de Trabajo para listado'!$AB$155:$AB$1048576,0),MATCH((CUADRO!I$5&amp;$E287),'Hoja de Trabajo para listado'!$AB$151:$BA$151,0)),0)+IFERROR(INDEX('Hoja de Trabajo para listado'!$BC$155:$CB$1048576,MATCH($A287,'Hoja de Trabajo para listado'!$BC$155:$BC$1048576,0),MATCH((CUADRO!I$5&amp;$E287),'Hoja de Trabajo para listado'!$BC$151:$CB$151,0)),0)+IFERROR(INDEX('Hoja de Trabajo para listado'!$DE$153:$DG$274,MATCH($A287,'Hoja de Trabajo para listado'!$DE$153:$DE$1048576,0),MATCH((CUADRO!I$5&amp;$E287),'Hoja de Trabajo para listado'!$DE$151:$DG$151,0)),0)+IFERROR(INDEX('Hoja de Trabajo para listado'!$CD$155:$DC$1048576,MATCH($A287,'Hoja de Trabajo para listado'!$CD$155:$CD$1048576,0),MATCH((CUADRO!I$5&amp;$E287),'Hoja de Trabajo para listado'!$CD$151:$DC$151,0)),0)</f>
        <v>8965209.1500000004</v>
      </c>
      <c r="J287" s="245">
        <f ca="1">+IFERROR(INDEX('Hoja de Trabajo para listado'!$A$155:$Z$1048576,MATCH($A287,'Hoja de Trabajo para listado'!$A$155:$A$1048576,0),MATCH((CUADRO!J$5&amp;$E287),'Hoja de Trabajo para listado'!$A$151:$Z$151,0)),0)+IFERROR(INDEX('Hoja de Trabajo para listado'!$AB$155:$BA$1048576,MATCH($A287,'Hoja de Trabajo para listado'!$AB$155:$AB$1048576,0),MATCH((CUADRO!J$5&amp;$E287),'Hoja de Trabajo para listado'!$AB$151:$BA$151,0)),0)+IFERROR(INDEX('Hoja de Trabajo para listado'!$BC$155:$CB$1048576,MATCH($A287,'Hoja de Trabajo para listado'!$BC$155:$BC$1048576,0),MATCH((CUADRO!J$5&amp;$E287),'Hoja de Trabajo para listado'!$BC$151:$CB$151,0)),0)+IFERROR(INDEX('Hoja de Trabajo para listado'!$DE$153:$DG$274,MATCH($A287,'Hoja de Trabajo para listado'!$DE$153:$DE$1048576,0),MATCH((CUADRO!J$5&amp;$E287),'Hoja de Trabajo para listado'!$DE$151:$DG$151,0)),0)+IFERROR(INDEX('Hoja de Trabajo para listado'!$CD$155:$DC$1048576,MATCH($A287,'Hoja de Trabajo para listado'!$CD$155:$CD$1048576,0),MATCH((CUADRO!J$5&amp;$E287),'Hoja de Trabajo para listado'!$CD$151:$DC$151,0)),0)</f>
        <v>0</v>
      </c>
      <c r="K287" s="245">
        <f ca="1">+IFERROR(INDEX('Hoja de Trabajo para listado'!$A$155:$Z$1048576,MATCH($A287,'Hoja de Trabajo para listado'!$A$155:$A$1048576,0),MATCH((CUADRO!K$5&amp;$E287),'Hoja de Trabajo para listado'!$A$151:$Z$151,0)),0)+IFERROR(INDEX('Hoja de Trabajo para listado'!$AB$155:$BA$1048576,MATCH($A287,'Hoja de Trabajo para listado'!$AB$155:$AB$1048576,0),MATCH((CUADRO!K$5&amp;$E287),'Hoja de Trabajo para listado'!$AB$151:$BA$151,0)),0)+IFERROR(INDEX('Hoja de Trabajo para listado'!$BC$155:$CB$1048576,MATCH($A287,'Hoja de Trabajo para listado'!$BC$155:$BC$1048576,0),MATCH((CUADRO!K$5&amp;$E287),'Hoja de Trabajo para listado'!$BC$151:$CB$151,0)),0)+IFERROR(INDEX('Hoja de Trabajo para listado'!$DE$153:$DG$274,MATCH($A287,'Hoja de Trabajo para listado'!$DE$153:$DE$1048576,0),MATCH((CUADRO!K$5&amp;$E287),'Hoja de Trabajo para listado'!$DE$151:$DG$151,0)),0)+IFERROR(INDEX('Hoja de Trabajo para listado'!$CD$155:$DC$1048576,MATCH($A287,'Hoja de Trabajo para listado'!$CD$155:$CD$1048576,0),MATCH((CUADRO!K$5&amp;$E287),'Hoja de Trabajo para listado'!$CD$151:$DC$151,0)),0)</f>
        <v>0</v>
      </c>
      <c r="L287" s="245">
        <f ca="1">+IFERROR(INDEX('Hoja de Trabajo para listado'!$A$155:$Z$1048576,MATCH($A287,'Hoja de Trabajo para listado'!$A$155:$A$1048576,0),MATCH((CUADRO!L$5&amp;$E287),'Hoja de Trabajo para listado'!$A$151:$Z$151,0)),0)+IFERROR(INDEX('Hoja de Trabajo para listado'!$AB$155:$BA$1048576,MATCH($A287,'Hoja de Trabajo para listado'!$AB$155:$AB$1048576,0),MATCH((CUADRO!L$5&amp;$E287),'Hoja de Trabajo para listado'!$AB$151:$BA$151,0)),0)+IFERROR(INDEX('Hoja de Trabajo para listado'!$BC$155:$CB$1048576,MATCH($A287,'Hoja de Trabajo para listado'!$BC$155:$BC$1048576,0),MATCH((CUADRO!L$5&amp;$E287),'Hoja de Trabajo para listado'!$BC$151:$CB$151,0)),0)+IFERROR(INDEX('Hoja de Trabajo para listado'!$DE$153:$DG$274,MATCH($A287,'Hoja de Trabajo para listado'!$DE$153:$DE$1048576,0),MATCH((CUADRO!L$5&amp;$E287),'Hoja de Trabajo para listado'!$DE$151:$DG$151,0)),0)+IFERROR(INDEX('Hoja de Trabajo para listado'!$CD$155:$DC$1048576,MATCH($A287,'Hoja de Trabajo para listado'!$CD$155:$CD$1048576,0),MATCH((CUADRO!L$5&amp;$E287),'Hoja de Trabajo para listado'!$CD$151:$DC$151,0)),0)</f>
        <v>0</v>
      </c>
      <c r="M287" s="245">
        <f ca="1">+IFERROR(INDEX('Hoja de Trabajo para listado'!$A$155:$Z$1048576,MATCH($A287,'Hoja de Trabajo para listado'!$A$155:$A$1048576,0),MATCH((CUADRO!M$5&amp;$E287),'Hoja de Trabajo para listado'!$A$151:$Z$151,0)),0)+IFERROR(INDEX('Hoja de Trabajo para listado'!$AB$155:$BA$1048576,MATCH($A287,'Hoja de Trabajo para listado'!$AB$155:$AB$1048576,0),MATCH((CUADRO!M$5&amp;$E287),'Hoja de Trabajo para listado'!$AB$151:$BA$151,0)),0)+IFERROR(INDEX('Hoja de Trabajo para listado'!$BC$155:$CB$1048576,MATCH($A287,'Hoja de Trabajo para listado'!$BC$155:$BC$1048576,0),MATCH((CUADRO!M$5&amp;$E287),'Hoja de Trabajo para listado'!$BC$151:$CB$151,0)),0)+IFERROR(INDEX('Hoja de Trabajo para listado'!$DE$153:$DG$274,MATCH($A287,'Hoja de Trabajo para listado'!$DE$153:$DE$1048576,0),MATCH((CUADRO!M$5&amp;$E287),'Hoja de Trabajo para listado'!$DE$151:$DG$151,0)),0)+IFERROR(INDEX('Hoja de Trabajo para listado'!$CD$155:$DC$1048576,MATCH($A287,'Hoja de Trabajo para listado'!$CD$155:$CD$1048576,0),MATCH((CUADRO!M$5&amp;$E287),'Hoja de Trabajo para listado'!$CD$151:$DC$151,0)),0)</f>
        <v>0</v>
      </c>
      <c r="N287" s="245">
        <f ca="1">+IFERROR(INDEX('Hoja de Trabajo para listado'!$A$155:$Z$1048576,MATCH($A287,'Hoja de Trabajo para listado'!$A$155:$A$1048576,0),MATCH((CUADRO!N$5&amp;$E287),'Hoja de Trabajo para listado'!$A$151:$Z$151,0)),0)+IFERROR(INDEX('Hoja de Trabajo para listado'!$AB$155:$BA$1048576,MATCH($A287,'Hoja de Trabajo para listado'!$AB$155:$AB$1048576,0),MATCH((CUADRO!N$5&amp;$E287),'Hoja de Trabajo para listado'!$AB$151:$BA$151,0)),0)+IFERROR(INDEX('Hoja de Trabajo para listado'!$BC$155:$CB$1048576,MATCH($A287,'Hoja de Trabajo para listado'!$BC$155:$BC$1048576,0),MATCH((CUADRO!N$5&amp;$E287),'Hoja de Trabajo para listado'!$BC$151:$CB$151,0)),0)+IFERROR(INDEX('Hoja de Trabajo para listado'!$DE$153:$DG$274,MATCH($A287,'Hoja de Trabajo para listado'!$DE$153:$DE$1048576,0),MATCH((CUADRO!N$5&amp;$E287),'Hoja de Trabajo para listado'!$DE$151:$DG$151,0)),0)+IFERROR(INDEX('Hoja de Trabajo para listado'!$CD$155:$DC$1048576,MATCH($A287,'Hoja de Trabajo para listado'!$CD$155:$CD$1048576,0),MATCH((CUADRO!N$5&amp;$E287),'Hoja de Trabajo para listado'!$CD$151:$DC$151,0)),0)</f>
        <v>0</v>
      </c>
      <c r="O287" s="245">
        <f ca="1">+IFERROR(INDEX('Hoja de Trabajo para listado'!$A$155:$Z$1048576,MATCH($A287,'Hoja de Trabajo para listado'!$A$155:$A$1048576,0),MATCH((CUADRO!O$5&amp;$E287),'Hoja de Trabajo para listado'!$A$151:$Z$151,0)),0)+IFERROR(INDEX('Hoja de Trabajo para listado'!$AB$155:$BA$1048576,MATCH($A287,'Hoja de Trabajo para listado'!$AB$155:$AB$1048576,0),MATCH((CUADRO!O$5&amp;$E287),'Hoja de Trabajo para listado'!$AB$151:$BA$151,0)),0)+IFERROR(INDEX('Hoja de Trabajo para listado'!$BC$155:$CB$1048576,MATCH($A287,'Hoja de Trabajo para listado'!$BC$155:$BC$1048576,0),MATCH((CUADRO!O$5&amp;$E287),'Hoja de Trabajo para listado'!$BC$151:$CB$151,0)),0)+IFERROR(INDEX('Hoja de Trabajo para listado'!$DE$153:$DG$274,MATCH($A287,'Hoja de Trabajo para listado'!$DE$153:$DE$1048576,0),MATCH((CUADRO!O$5&amp;$E287),'Hoja de Trabajo para listado'!$DE$151:$DG$151,0)),0)+IFERROR(INDEX('Hoja de Trabajo para listado'!$CD$155:$DC$1048576,MATCH($A287,'Hoja de Trabajo para listado'!$CD$155:$CD$1048576,0),MATCH((CUADRO!O$5&amp;$E287),'Hoja de Trabajo para listado'!$CD$151:$DC$151,0)),0)</f>
        <v>0</v>
      </c>
      <c r="P287" s="245">
        <f ca="1">+IFERROR(INDEX('Hoja de Trabajo para listado'!$A$155:$Z$1048576,MATCH($A287,'Hoja de Trabajo para listado'!$A$155:$A$1048576,0),MATCH((CUADRO!P$5&amp;$E287),'Hoja de Trabajo para listado'!$A$151:$Z$151,0)),0)+IFERROR(INDEX('Hoja de Trabajo para listado'!$AB$155:$BA$1048576,MATCH($A287,'Hoja de Trabajo para listado'!$AB$155:$AB$1048576,0),MATCH((CUADRO!P$5&amp;$E287),'Hoja de Trabajo para listado'!$AB$151:$BA$151,0)),0)+IFERROR(INDEX('Hoja de Trabajo para listado'!$BC$155:$CB$1048576,MATCH($A287,'Hoja de Trabajo para listado'!$BC$155:$BC$1048576,0),MATCH((CUADRO!P$5&amp;$E287),'Hoja de Trabajo para listado'!$BC$151:$CB$151,0)),0)+IFERROR(INDEX('Hoja de Trabajo para listado'!$DE$153:$DG$274,MATCH($A287,'Hoja de Trabajo para listado'!$DE$153:$DE$1048576,0),MATCH((CUADRO!P$5&amp;$E287),'Hoja de Trabajo para listado'!$DE$151:$DG$151,0)),0)+IFERROR(INDEX('Hoja de Trabajo para listado'!$CD$155:$DC$1048576,MATCH($A287,'Hoja de Trabajo para listado'!$CD$155:$CD$1048576,0),MATCH((CUADRO!P$5&amp;$E287),'Hoja de Trabajo para listado'!$CD$151:$DC$151,0)),0)</f>
        <v>0</v>
      </c>
      <c r="Q287" s="245">
        <f ca="1">+IFERROR(INDEX('Hoja de Trabajo para listado'!$A$155:$Z$1048576,MATCH($A287,'Hoja de Trabajo para listado'!$A$155:$A$1048576,0),MATCH((CUADRO!Q$5&amp;$E287),'Hoja de Trabajo para listado'!$A$151:$Z$151,0)),0)+IFERROR(INDEX('Hoja de Trabajo para listado'!$AB$155:$BA$1048576,MATCH($A287,'Hoja de Trabajo para listado'!$AB$155:$AB$1048576,0),MATCH((CUADRO!Q$5&amp;$E287),'Hoja de Trabajo para listado'!$AB$151:$BA$151,0)),0)+IFERROR(INDEX('Hoja de Trabajo para listado'!$BC$155:$CB$1048576,MATCH($A287,'Hoja de Trabajo para listado'!$BC$155:$BC$1048576,0),MATCH((CUADRO!Q$5&amp;$E287),'Hoja de Trabajo para listado'!$BC$151:$CB$151,0)),0)+IFERROR(INDEX('Hoja de Trabajo para listado'!$DE$153:$DG$274,MATCH($A287,'Hoja de Trabajo para listado'!$DE$153:$DE$1048576,0),MATCH((CUADRO!Q$5&amp;$E287),'Hoja de Trabajo para listado'!$DE$151:$DG$151,0)),0)+IFERROR(INDEX('Hoja de Trabajo para listado'!$CD$155:$DC$1048576,MATCH($A287,'Hoja de Trabajo para listado'!$CD$155:$CD$1048576,0),MATCH((CUADRO!Q$5&amp;$E287),'Hoja de Trabajo para listado'!$CD$151:$DC$151,0)),0)</f>
        <v>0</v>
      </c>
      <c r="R287" s="245">
        <f t="shared" ca="1" si="11"/>
        <v>15189973.15</v>
      </c>
      <c r="S287" s="245">
        <f ca="1">+R286+R287</f>
        <v>16904415.960000001</v>
      </c>
      <c r="T287" s="243">
        <f ca="1">+S287</f>
        <v>16904415.960000001</v>
      </c>
      <c r="U287" s="242">
        <f t="shared" si="12"/>
        <v>2</v>
      </c>
      <c r="V287" s="333" t="str">
        <f>+VLOOKUP(A287,bd_lista!$A$3:$E$590,5,FALSE)</f>
        <v>Instituciones Descentralizadas</v>
      </c>
      <c r="W287" s="392"/>
      <c r="X287" s="242" t="e">
        <f>+VLOOKUP(A287,[4]Sheet1!$A$13:$D$744,4,FALSE)</f>
        <v>#N/A</v>
      </c>
      <c r="Y287" s="242" t="e">
        <f>+VLOOKUP(X287,bd_lista!$A$3:$C$590,3,FALSE)</f>
        <v>#N/A</v>
      </c>
      <c r="Z287" s="292"/>
      <c r="AA287" s="293"/>
    </row>
    <row r="288" spans="1:27" customFormat="1" ht="15" hidden="1" customHeight="1">
      <c r="A288" s="32">
        <v>411</v>
      </c>
      <c r="B288" s="387">
        <f>+A288</f>
        <v>411</v>
      </c>
      <c r="C288" s="247" t="str">
        <f>+VLOOKUP(A288,bd_lista!$A$3:$C$590,3,FALSE)</f>
        <v>Corporación del Seguro Social Militar</v>
      </c>
      <c r="D288" s="389" t="str">
        <f>+C288</f>
        <v>Corporación del Seguro Social Militar</v>
      </c>
      <c r="E288" s="247" t="s">
        <v>1304</v>
      </c>
      <c r="F288" s="243">
        <f ca="1">+IFERROR(INDEX('Hoja de Trabajo para listado'!$A$155:$Z$1048576,MATCH($A288,'Hoja de Trabajo para listado'!$A$155:$A$1048576,0),MATCH((CUADRO!F$5&amp;$E288),'Hoja de Trabajo para listado'!$A$151:$Z$151,0)),0)+IFERROR(INDEX('Hoja de Trabajo para listado'!$AB$155:$BA$1048576,MATCH($A288,'Hoja de Trabajo para listado'!$AB$155:$AB$1048576,0),MATCH((CUADRO!F$5&amp;$E288),'Hoja de Trabajo para listado'!$AB$151:$BA$151,0)),0)+IFERROR(INDEX('Hoja de Trabajo para listado'!$BC$155:$CB$1048576,MATCH($A288,'Hoja de Trabajo para listado'!$BC$155:$BC$1048576,0),MATCH((CUADRO!F$5&amp;$E288),'Hoja de Trabajo para listado'!$BC$151:$CB$151,0)),0)+IFERROR(INDEX('Hoja de Trabajo para listado'!$DE$153:$DG$274,MATCH($A288,'Hoja de Trabajo para listado'!$DE$153:$DE$1048576,0),MATCH((CUADRO!F$5&amp;$E288),'Hoja de Trabajo para listado'!$DE$151:$DG$151,0)),0)+IFERROR(INDEX('Hoja de Trabajo para listado'!$CD$155:$DC$1048576,MATCH($A288,'Hoja de Trabajo para listado'!$CD$155:$CD$1048576,0),MATCH((CUADRO!F$5&amp;$E288),'Hoja de Trabajo para listado'!$CD$151:$DC$151,0)),0)</f>
        <v>0</v>
      </c>
      <c r="G288" s="243">
        <f ca="1">+IFERROR(INDEX('Hoja de Trabajo para listado'!$A$155:$Z$1048576,MATCH($A288,'Hoja de Trabajo para listado'!$A$155:$A$1048576,0),MATCH((CUADRO!G$5&amp;$E288),'Hoja de Trabajo para listado'!$A$151:$Z$151,0)),0)+IFERROR(INDEX('Hoja de Trabajo para listado'!$AB$155:$BA$1048576,MATCH($A288,'Hoja de Trabajo para listado'!$AB$155:$AB$1048576,0),MATCH((CUADRO!G$5&amp;$E288),'Hoja de Trabajo para listado'!$AB$151:$BA$151,0)),0)+IFERROR(INDEX('Hoja de Trabajo para listado'!$BC$155:$CB$1048576,MATCH($A288,'Hoja de Trabajo para listado'!$BC$155:$BC$1048576,0),MATCH((CUADRO!G$5&amp;$E288),'Hoja de Trabajo para listado'!$BC$151:$CB$151,0)),0)+IFERROR(INDEX('Hoja de Trabajo para listado'!$DE$153:$DG$274,MATCH($A288,'Hoja de Trabajo para listado'!$DE$153:$DE$1048576,0),MATCH((CUADRO!G$5&amp;$E288),'Hoja de Trabajo para listado'!$DE$151:$DG$151,0)),0)+IFERROR(INDEX('Hoja de Trabajo para listado'!$CD$155:$DC$1048576,MATCH($A288,'Hoja de Trabajo para listado'!$CD$155:$CD$1048576,0),MATCH((CUADRO!G$5&amp;$E288),'Hoja de Trabajo para listado'!$CD$151:$DC$151,0)),0)</f>
        <v>0</v>
      </c>
      <c r="H288" s="243">
        <f ca="1">+IFERROR(INDEX('Hoja de Trabajo para listado'!$A$155:$Z$1048576,MATCH($A288,'Hoja de Trabajo para listado'!$A$155:$A$1048576,0),MATCH((CUADRO!H$5&amp;$E288),'Hoja de Trabajo para listado'!$A$151:$Z$151,0)),0)+IFERROR(INDEX('Hoja de Trabajo para listado'!$AB$155:$BA$1048576,MATCH($A288,'Hoja de Trabajo para listado'!$AB$155:$AB$1048576,0),MATCH((CUADRO!H$5&amp;$E288),'Hoja de Trabajo para listado'!$AB$151:$BA$151,0)),0)+IFERROR(INDEX('Hoja de Trabajo para listado'!$BC$155:$CB$1048576,MATCH($A288,'Hoja de Trabajo para listado'!$BC$155:$BC$1048576,0),MATCH((CUADRO!H$5&amp;$E288),'Hoja de Trabajo para listado'!$BC$151:$CB$151,0)),0)+IFERROR(INDEX('Hoja de Trabajo para listado'!$DE$153:$DG$274,MATCH($A288,'Hoja de Trabajo para listado'!$DE$153:$DE$1048576,0),MATCH((CUADRO!H$5&amp;$E288),'Hoja de Trabajo para listado'!$DE$151:$DG$151,0)),0)+IFERROR(INDEX('Hoja de Trabajo para listado'!$CD$155:$DC$1048576,MATCH($A288,'Hoja de Trabajo para listado'!$CD$155:$CD$1048576,0),MATCH((CUADRO!H$5&amp;$E288),'Hoja de Trabajo para listado'!$CD$151:$DC$151,0)),0)</f>
        <v>0</v>
      </c>
      <c r="I288" s="243">
        <f ca="1">+IFERROR(INDEX('Hoja de Trabajo para listado'!$A$155:$Z$1048576,MATCH($A288,'Hoja de Trabajo para listado'!$A$155:$A$1048576,0),MATCH((CUADRO!I$5&amp;$E288),'Hoja de Trabajo para listado'!$A$151:$Z$151,0)),0)+IFERROR(INDEX('Hoja de Trabajo para listado'!$AB$155:$BA$1048576,MATCH($A288,'Hoja de Trabajo para listado'!$AB$155:$AB$1048576,0),MATCH((CUADRO!I$5&amp;$E288),'Hoja de Trabajo para listado'!$AB$151:$BA$151,0)),0)+IFERROR(INDEX('Hoja de Trabajo para listado'!$BC$155:$CB$1048576,MATCH($A288,'Hoja de Trabajo para listado'!$BC$155:$BC$1048576,0),MATCH((CUADRO!I$5&amp;$E288),'Hoja de Trabajo para listado'!$BC$151:$CB$151,0)),0)+IFERROR(INDEX('Hoja de Trabajo para listado'!$DE$153:$DG$274,MATCH($A288,'Hoja de Trabajo para listado'!$DE$153:$DE$1048576,0),MATCH((CUADRO!I$5&amp;$E288),'Hoja de Trabajo para listado'!$DE$151:$DG$151,0)),0)+IFERROR(INDEX('Hoja de Trabajo para listado'!$CD$155:$DC$1048576,MATCH($A288,'Hoja de Trabajo para listado'!$CD$155:$CD$1048576,0),MATCH((CUADRO!I$5&amp;$E288),'Hoja de Trabajo para listado'!$CD$151:$DC$151,0)),0)</f>
        <v>0</v>
      </c>
      <c r="J288" s="243">
        <f ca="1">+IFERROR(INDEX('Hoja de Trabajo para listado'!$A$155:$Z$1048576,MATCH($A288,'Hoja de Trabajo para listado'!$A$155:$A$1048576,0),MATCH((CUADRO!J$5&amp;$E288),'Hoja de Trabajo para listado'!$A$151:$Z$151,0)),0)+IFERROR(INDEX('Hoja de Trabajo para listado'!$AB$155:$BA$1048576,MATCH($A288,'Hoja de Trabajo para listado'!$AB$155:$AB$1048576,0),MATCH((CUADRO!J$5&amp;$E288),'Hoja de Trabajo para listado'!$AB$151:$BA$151,0)),0)+IFERROR(INDEX('Hoja de Trabajo para listado'!$BC$155:$CB$1048576,MATCH($A288,'Hoja de Trabajo para listado'!$BC$155:$BC$1048576,0),MATCH((CUADRO!J$5&amp;$E288),'Hoja de Trabajo para listado'!$BC$151:$CB$151,0)),0)+IFERROR(INDEX('Hoja de Trabajo para listado'!$DE$153:$DG$274,MATCH($A288,'Hoja de Trabajo para listado'!$DE$153:$DE$1048576,0),MATCH((CUADRO!J$5&amp;$E288),'Hoja de Trabajo para listado'!$DE$151:$DG$151,0)),0)+IFERROR(INDEX('Hoja de Trabajo para listado'!$CD$155:$DC$1048576,MATCH($A288,'Hoja de Trabajo para listado'!$CD$155:$CD$1048576,0),MATCH((CUADRO!J$5&amp;$E288),'Hoja de Trabajo para listado'!$CD$151:$DC$151,0)),0)</f>
        <v>0</v>
      </c>
      <c r="K288" s="243">
        <f ca="1">+IFERROR(INDEX('Hoja de Trabajo para listado'!$A$155:$Z$1048576,MATCH($A288,'Hoja de Trabajo para listado'!$A$155:$A$1048576,0),MATCH((CUADRO!K$5&amp;$E288),'Hoja de Trabajo para listado'!$A$151:$Z$151,0)),0)+IFERROR(INDEX('Hoja de Trabajo para listado'!$AB$155:$BA$1048576,MATCH($A288,'Hoja de Trabajo para listado'!$AB$155:$AB$1048576,0),MATCH((CUADRO!K$5&amp;$E288),'Hoja de Trabajo para listado'!$AB$151:$BA$151,0)),0)+IFERROR(INDEX('Hoja de Trabajo para listado'!$BC$155:$CB$1048576,MATCH($A288,'Hoja de Trabajo para listado'!$BC$155:$BC$1048576,0),MATCH((CUADRO!K$5&amp;$E288),'Hoja de Trabajo para listado'!$BC$151:$CB$151,0)),0)+IFERROR(INDEX('Hoja de Trabajo para listado'!$DE$153:$DG$274,MATCH($A288,'Hoja de Trabajo para listado'!$DE$153:$DE$1048576,0),MATCH((CUADRO!K$5&amp;$E288),'Hoja de Trabajo para listado'!$DE$151:$DG$151,0)),0)+IFERROR(INDEX('Hoja de Trabajo para listado'!$CD$155:$DC$1048576,MATCH($A288,'Hoja de Trabajo para listado'!$CD$155:$CD$1048576,0),MATCH((CUADRO!K$5&amp;$E288),'Hoja de Trabajo para listado'!$CD$151:$DC$151,0)),0)</f>
        <v>0</v>
      </c>
      <c r="L288" s="243">
        <f ca="1">+IFERROR(INDEX('Hoja de Trabajo para listado'!$A$155:$Z$1048576,MATCH($A288,'Hoja de Trabajo para listado'!$A$155:$A$1048576,0),MATCH((CUADRO!L$5&amp;$E288),'Hoja de Trabajo para listado'!$A$151:$Z$151,0)),0)+IFERROR(INDEX('Hoja de Trabajo para listado'!$AB$155:$BA$1048576,MATCH($A288,'Hoja de Trabajo para listado'!$AB$155:$AB$1048576,0),MATCH((CUADRO!L$5&amp;$E288),'Hoja de Trabajo para listado'!$AB$151:$BA$151,0)),0)+IFERROR(INDEX('Hoja de Trabajo para listado'!$BC$155:$CB$1048576,MATCH($A288,'Hoja de Trabajo para listado'!$BC$155:$BC$1048576,0),MATCH((CUADRO!L$5&amp;$E288),'Hoja de Trabajo para listado'!$BC$151:$CB$151,0)),0)+IFERROR(INDEX('Hoja de Trabajo para listado'!$DE$153:$DG$274,MATCH($A288,'Hoja de Trabajo para listado'!$DE$153:$DE$1048576,0),MATCH((CUADRO!L$5&amp;$E288),'Hoja de Trabajo para listado'!$DE$151:$DG$151,0)),0)+IFERROR(INDEX('Hoja de Trabajo para listado'!$CD$155:$DC$1048576,MATCH($A288,'Hoja de Trabajo para listado'!$CD$155:$CD$1048576,0),MATCH((CUADRO!L$5&amp;$E288),'Hoja de Trabajo para listado'!$CD$151:$DC$151,0)),0)</f>
        <v>0</v>
      </c>
      <c r="M288" s="243">
        <f ca="1">+IFERROR(INDEX('Hoja de Trabajo para listado'!$A$155:$Z$1048576,MATCH($A288,'Hoja de Trabajo para listado'!$A$155:$A$1048576,0),MATCH((CUADRO!M$5&amp;$E288),'Hoja de Trabajo para listado'!$A$151:$Z$151,0)),0)+IFERROR(INDEX('Hoja de Trabajo para listado'!$AB$155:$BA$1048576,MATCH($A288,'Hoja de Trabajo para listado'!$AB$155:$AB$1048576,0),MATCH((CUADRO!M$5&amp;$E288),'Hoja de Trabajo para listado'!$AB$151:$BA$151,0)),0)+IFERROR(INDEX('Hoja de Trabajo para listado'!$BC$155:$CB$1048576,MATCH($A288,'Hoja de Trabajo para listado'!$BC$155:$BC$1048576,0),MATCH((CUADRO!M$5&amp;$E288),'Hoja de Trabajo para listado'!$BC$151:$CB$151,0)),0)+IFERROR(INDEX('Hoja de Trabajo para listado'!$DE$153:$DG$274,MATCH($A288,'Hoja de Trabajo para listado'!$DE$153:$DE$1048576,0),MATCH((CUADRO!M$5&amp;$E288),'Hoja de Trabajo para listado'!$DE$151:$DG$151,0)),0)+IFERROR(INDEX('Hoja de Trabajo para listado'!$CD$155:$DC$1048576,MATCH($A288,'Hoja de Trabajo para listado'!$CD$155:$CD$1048576,0),MATCH((CUADRO!M$5&amp;$E288),'Hoja de Trabajo para listado'!$CD$151:$DC$151,0)),0)</f>
        <v>0</v>
      </c>
      <c r="N288" s="243">
        <f ca="1">+IFERROR(INDEX('Hoja de Trabajo para listado'!$A$155:$Z$1048576,MATCH($A288,'Hoja de Trabajo para listado'!$A$155:$A$1048576,0),MATCH((CUADRO!N$5&amp;$E288),'Hoja de Trabajo para listado'!$A$151:$Z$151,0)),0)+IFERROR(INDEX('Hoja de Trabajo para listado'!$AB$155:$BA$1048576,MATCH($A288,'Hoja de Trabajo para listado'!$AB$155:$AB$1048576,0),MATCH((CUADRO!N$5&amp;$E288),'Hoja de Trabajo para listado'!$AB$151:$BA$151,0)),0)+IFERROR(INDEX('Hoja de Trabajo para listado'!$BC$155:$CB$1048576,MATCH($A288,'Hoja de Trabajo para listado'!$BC$155:$BC$1048576,0),MATCH((CUADRO!N$5&amp;$E288),'Hoja de Trabajo para listado'!$BC$151:$CB$151,0)),0)+IFERROR(INDEX('Hoja de Trabajo para listado'!$DE$153:$DG$274,MATCH($A288,'Hoja de Trabajo para listado'!$DE$153:$DE$1048576,0),MATCH((CUADRO!N$5&amp;$E288),'Hoja de Trabajo para listado'!$DE$151:$DG$151,0)),0)+IFERROR(INDEX('Hoja de Trabajo para listado'!$CD$155:$DC$1048576,MATCH($A288,'Hoja de Trabajo para listado'!$CD$155:$CD$1048576,0),MATCH((CUADRO!N$5&amp;$E288),'Hoja de Trabajo para listado'!$CD$151:$DC$151,0)),0)</f>
        <v>0</v>
      </c>
      <c r="O288" s="243">
        <f ca="1">+IFERROR(INDEX('Hoja de Trabajo para listado'!$A$155:$Z$1048576,MATCH($A288,'Hoja de Trabajo para listado'!$A$155:$A$1048576,0),MATCH((CUADRO!O$5&amp;$E288),'Hoja de Trabajo para listado'!$A$151:$Z$151,0)),0)+IFERROR(INDEX('Hoja de Trabajo para listado'!$AB$155:$BA$1048576,MATCH($A288,'Hoja de Trabajo para listado'!$AB$155:$AB$1048576,0),MATCH((CUADRO!O$5&amp;$E288),'Hoja de Trabajo para listado'!$AB$151:$BA$151,0)),0)+IFERROR(INDEX('Hoja de Trabajo para listado'!$BC$155:$CB$1048576,MATCH($A288,'Hoja de Trabajo para listado'!$BC$155:$BC$1048576,0),MATCH((CUADRO!O$5&amp;$E288),'Hoja de Trabajo para listado'!$BC$151:$CB$151,0)),0)+IFERROR(INDEX('Hoja de Trabajo para listado'!$DE$153:$DG$274,MATCH($A288,'Hoja de Trabajo para listado'!$DE$153:$DE$1048576,0),MATCH((CUADRO!O$5&amp;$E288),'Hoja de Trabajo para listado'!$DE$151:$DG$151,0)),0)+IFERROR(INDEX('Hoja de Trabajo para listado'!$CD$155:$DC$1048576,MATCH($A288,'Hoja de Trabajo para listado'!$CD$155:$CD$1048576,0),MATCH((CUADRO!O$5&amp;$E288),'Hoja de Trabajo para listado'!$CD$151:$DC$151,0)),0)</f>
        <v>0</v>
      </c>
      <c r="P288" s="243">
        <f ca="1">+IFERROR(INDEX('Hoja de Trabajo para listado'!$A$155:$Z$1048576,MATCH($A288,'Hoja de Trabajo para listado'!$A$155:$A$1048576,0),MATCH((CUADRO!P$5&amp;$E288),'Hoja de Trabajo para listado'!$A$151:$Z$151,0)),0)+IFERROR(INDEX('Hoja de Trabajo para listado'!$AB$155:$BA$1048576,MATCH($A288,'Hoja de Trabajo para listado'!$AB$155:$AB$1048576,0),MATCH((CUADRO!P$5&amp;$E288),'Hoja de Trabajo para listado'!$AB$151:$BA$151,0)),0)+IFERROR(INDEX('Hoja de Trabajo para listado'!$BC$155:$CB$1048576,MATCH($A288,'Hoja de Trabajo para listado'!$BC$155:$BC$1048576,0),MATCH((CUADRO!P$5&amp;$E288),'Hoja de Trabajo para listado'!$BC$151:$CB$151,0)),0)+IFERROR(INDEX('Hoja de Trabajo para listado'!$DE$153:$DG$274,MATCH($A288,'Hoja de Trabajo para listado'!$DE$153:$DE$1048576,0),MATCH((CUADRO!P$5&amp;$E288),'Hoja de Trabajo para listado'!$DE$151:$DG$151,0)),0)+IFERROR(INDEX('Hoja de Trabajo para listado'!$CD$155:$DC$1048576,MATCH($A288,'Hoja de Trabajo para listado'!$CD$155:$CD$1048576,0),MATCH((CUADRO!P$5&amp;$E288),'Hoja de Trabajo para listado'!$CD$151:$DC$151,0)),0)</f>
        <v>0</v>
      </c>
      <c r="Q288" s="243">
        <f ca="1">+IFERROR(INDEX('Hoja de Trabajo para listado'!$A$155:$Z$1048576,MATCH($A288,'Hoja de Trabajo para listado'!$A$155:$A$1048576,0),MATCH((CUADRO!Q$5&amp;$E288),'Hoja de Trabajo para listado'!$A$151:$Z$151,0)),0)+IFERROR(INDEX('Hoja de Trabajo para listado'!$AB$155:$BA$1048576,MATCH($A288,'Hoja de Trabajo para listado'!$AB$155:$AB$1048576,0),MATCH((CUADRO!Q$5&amp;$E288),'Hoja de Trabajo para listado'!$AB$151:$BA$151,0)),0)+IFERROR(INDEX('Hoja de Trabajo para listado'!$BC$155:$CB$1048576,MATCH($A288,'Hoja de Trabajo para listado'!$BC$155:$BC$1048576,0),MATCH((CUADRO!Q$5&amp;$E288),'Hoja de Trabajo para listado'!$BC$151:$CB$151,0)),0)+IFERROR(INDEX('Hoja de Trabajo para listado'!$DE$153:$DG$274,MATCH($A288,'Hoja de Trabajo para listado'!$DE$153:$DE$1048576,0),MATCH((CUADRO!Q$5&amp;$E288),'Hoja de Trabajo para listado'!$DE$151:$DG$151,0)),0)+IFERROR(INDEX('Hoja de Trabajo para listado'!$CD$155:$DC$1048576,MATCH($A288,'Hoja de Trabajo para listado'!$CD$155:$CD$1048576,0),MATCH((CUADRO!Q$5&amp;$E288),'Hoja de Trabajo para listado'!$CD$151:$DC$151,0)),0)</f>
        <v>0</v>
      </c>
      <c r="R288" s="243">
        <f t="shared" ca="1" si="11"/>
        <v>0</v>
      </c>
      <c r="S288" s="249"/>
      <c r="T288" s="243">
        <f ca="1">+T289</f>
        <v>0</v>
      </c>
      <c r="U288" s="242">
        <f t="shared" si="12"/>
        <v>1</v>
      </c>
      <c r="V288" s="333" t="str">
        <f>+VLOOKUP(A288,bd_lista!$A$3:$E$590,5,FALSE)</f>
        <v>Instituciones de Seguridad Social</v>
      </c>
      <c r="W288" s="391" t="str">
        <f>+V288</f>
        <v>Instituciones de Seguridad Social</v>
      </c>
      <c r="X288" s="242">
        <f>+VLOOKUP(A288,[4]Sheet1!$A$13:$D$744,4,FALSE)</f>
        <v>20</v>
      </c>
      <c r="Y288" s="242" t="str">
        <f>+VLOOKUP(X288,bd_lista!$A$3:$C$590,3,FALSE)</f>
        <v>Ministerio de Defensa</v>
      </c>
      <c r="Z288" s="294">
        <f>+X288</f>
        <v>20</v>
      </c>
      <c r="AA288" s="295" t="str">
        <f>+Y288</f>
        <v>Ministerio de Defensa</v>
      </c>
    </row>
    <row r="289" spans="1:27" customFormat="1" ht="15" hidden="1" customHeight="1">
      <c r="A289" s="32">
        <v>411</v>
      </c>
      <c r="B289" s="388"/>
      <c r="C289" s="333" t="str">
        <f>+VLOOKUP(A289,bd_lista!$A$3:$C$590,3,FALSE)</f>
        <v>Corporación del Seguro Social Militar</v>
      </c>
      <c r="D289" s="390"/>
      <c r="E289" s="333" t="s">
        <v>1305</v>
      </c>
      <c r="F289" s="245">
        <f ca="1">+IFERROR(INDEX('Hoja de Trabajo para listado'!$A$155:$Z$1048576,MATCH($A289,'Hoja de Trabajo para listado'!$A$155:$A$1048576,0),MATCH((CUADRO!F$5&amp;$E289),'Hoja de Trabajo para listado'!$A$151:$Z$151,0)),0)+IFERROR(INDEX('Hoja de Trabajo para listado'!$AB$155:$BA$1048576,MATCH($A289,'Hoja de Trabajo para listado'!$AB$155:$AB$1048576,0),MATCH((CUADRO!F$5&amp;$E289),'Hoja de Trabajo para listado'!$AB$151:$BA$151,0)),0)+IFERROR(INDEX('Hoja de Trabajo para listado'!$BC$155:$CB$1048576,MATCH($A289,'Hoja de Trabajo para listado'!$BC$155:$BC$1048576,0),MATCH((CUADRO!F$5&amp;$E289),'Hoja de Trabajo para listado'!$BC$151:$CB$151,0)),0)+IFERROR(INDEX('Hoja de Trabajo para listado'!$DE$153:$DG$274,MATCH($A289,'Hoja de Trabajo para listado'!$DE$153:$DE$1048576,0),MATCH((CUADRO!F$5&amp;$E289),'Hoja de Trabajo para listado'!$DE$151:$DG$151,0)),0)+IFERROR(INDEX('Hoja de Trabajo para listado'!$CD$155:$DC$1048576,MATCH($A289,'Hoja de Trabajo para listado'!$CD$155:$CD$1048576,0),MATCH((CUADRO!F$5&amp;$E289),'Hoja de Trabajo para listado'!$CD$151:$DC$151,0)),0)</f>
        <v>0</v>
      </c>
      <c r="G289" s="245">
        <f ca="1">+IFERROR(INDEX('Hoja de Trabajo para listado'!$A$155:$Z$1048576,MATCH($A289,'Hoja de Trabajo para listado'!$A$155:$A$1048576,0),MATCH((CUADRO!G$5&amp;$E289),'Hoja de Trabajo para listado'!$A$151:$Z$151,0)),0)+IFERROR(INDEX('Hoja de Trabajo para listado'!$AB$155:$BA$1048576,MATCH($A289,'Hoja de Trabajo para listado'!$AB$155:$AB$1048576,0),MATCH((CUADRO!G$5&amp;$E289),'Hoja de Trabajo para listado'!$AB$151:$BA$151,0)),0)+IFERROR(INDEX('Hoja de Trabajo para listado'!$BC$155:$CB$1048576,MATCH($A289,'Hoja de Trabajo para listado'!$BC$155:$BC$1048576,0),MATCH((CUADRO!G$5&amp;$E289),'Hoja de Trabajo para listado'!$BC$151:$CB$151,0)),0)+IFERROR(INDEX('Hoja de Trabajo para listado'!$DE$153:$DG$274,MATCH($A289,'Hoja de Trabajo para listado'!$DE$153:$DE$1048576,0),MATCH((CUADRO!G$5&amp;$E289),'Hoja de Trabajo para listado'!$DE$151:$DG$151,0)),0)+IFERROR(INDEX('Hoja de Trabajo para listado'!$CD$155:$DC$1048576,MATCH($A289,'Hoja de Trabajo para listado'!$CD$155:$CD$1048576,0),MATCH((CUADRO!G$5&amp;$E289),'Hoja de Trabajo para listado'!$CD$151:$DC$151,0)),0)</f>
        <v>0</v>
      </c>
      <c r="H289" s="245">
        <f ca="1">+IFERROR(INDEX('Hoja de Trabajo para listado'!$A$155:$Z$1048576,MATCH($A289,'Hoja de Trabajo para listado'!$A$155:$A$1048576,0),MATCH((CUADRO!H$5&amp;$E289),'Hoja de Trabajo para listado'!$A$151:$Z$151,0)),0)+IFERROR(INDEX('Hoja de Trabajo para listado'!$AB$155:$BA$1048576,MATCH($A289,'Hoja de Trabajo para listado'!$AB$155:$AB$1048576,0),MATCH((CUADRO!H$5&amp;$E289),'Hoja de Trabajo para listado'!$AB$151:$BA$151,0)),0)+IFERROR(INDEX('Hoja de Trabajo para listado'!$BC$155:$CB$1048576,MATCH($A289,'Hoja de Trabajo para listado'!$BC$155:$BC$1048576,0),MATCH((CUADRO!H$5&amp;$E289),'Hoja de Trabajo para listado'!$BC$151:$CB$151,0)),0)+IFERROR(INDEX('Hoja de Trabajo para listado'!$DE$153:$DG$274,MATCH($A289,'Hoja de Trabajo para listado'!$DE$153:$DE$1048576,0),MATCH((CUADRO!H$5&amp;$E289),'Hoja de Trabajo para listado'!$DE$151:$DG$151,0)),0)+IFERROR(INDEX('Hoja de Trabajo para listado'!$CD$155:$DC$1048576,MATCH($A289,'Hoja de Trabajo para listado'!$CD$155:$CD$1048576,0),MATCH((CUADRO!H$5&amp;$E289),'Hoja de Trabajo para listado'!$CD$151:$DC$151,0)),0)</f>
        <v>0</v>
      </c>
      <c r="I289" s="245">
        <f ca="1">+IFERROR(INDEX('Hoja de Trabajo para listado'!$A$155:$Z$1048576,MATCH($A289,'Hoja de Trabajo para listado'!$A$155:$A$1048576,0),MATCH((CUADRO!I$5&amp;$E289),'Hoja de Trabajo para listado'!$A$151:$Z$151,0)),0)+IFERROR(INDEX('Hoja de Trabajo para listado'!$AB$155:$BA$1048576,MATCH($A289,'Hoja de Trabajo para listado'!$AB$155:$AB$1048576,0),MATCH((CUADRO!I$5&amp;$E289),'Hoja de Trabajo para listado'!$AB$151:$BA$151,0)),0)+IFERROR(INDEX('Hoja de Trabajo para listado'!$BC$155:$CB$1048576,MATCH($A289,'Hoja de Trabajo para listado'!$BC$155:$BC$1048576,0),MATCH((CUADRO!I$5&amp;$E289),'Hoja de Trabajo para listado'!$BC$151:$CB$151,0)),0)+IFERROR(INDEX('Hoja de Trabajo para listado'!$DE$153:$DG$274,MATCH($A289,'Hoja de Trabajo para listado'!$DE$153:$DE$1048576,0),MATCH((CUADRO!I$5&amp;$E289),'Hoja de Trabajo para listado'!$DE$151:$DG$151,0)),0)+IFERROR(INDEX('Hoja de Trabajo para listado'!$CD$155:$DC$1048576,MATCH($A289,'Hoja de Trabajo para listado'!$CD$155:$CD$1048576,0),MATCH((CUADRO!I$5&amp;$E289),'Hoja de Trabajo para listado'!$CD$151:$DC$151,0)),0)</f>
        <v>0</v>
      </c>
      <c r="J289" s="245">
        <f ca="1">+IFERROR(INDEX('Hoja de Trabajo para listado'!$A$155:$Z$1048576,MATCH($A289,'Hoja de Trabajo para listado'!$A$155:$A$1048576,0),MATCH((CUADRO!J$5&amp;$E289),'Hoja de Trabajo para listado'!$A$151:$Z$151,0)),0)+IFERROR(INDEX('Hoja de Trabajo para listado'!$AB$155:$BA$1048576,MATCH($A289,'Hoja de Trabajo para listado'!$AB$155:$AB$1048576,0),MATCH((CUADRO!J$5&amp;$E289),'Hoja de Trabajo para listado'!$AB$151:$BA$151,0)),0)+IFERROR(INDEX('Hoja de Trabajo para listado'!$BC$155:$CB$1048576,MATCH($A289,'Hoja de Trabajo para listado'!$BC$155:$BC$1048576,0),MATCH((CUADRO!J$5&amp;$E289),'Hoja de Trabajo para listado'!$BC$151:$CB$151,0)),0)+IFERROR(INDEX('Hoja de Trabajo para listado'!$DE$153:$DG$274,MATCH($A289,'Hoja de Trabajo para listado'!$DE$153:$DE$1048576,0),MATCH((CUADRO!J$5&amp;$E289),'Hoja de Trabajo para listado'!$DE$151:$DG$151,0)),0)+IFERROR(INDEX('Hoja de Trabajo para listado'!$CD$155:$DC$1048576,MATCH($A289,'Hoja de Trabajo para listado'!$CD$155:$CD$1048576,0),MATCH((CUADRO!J$5&amp;$E289),'Hoja de Trabajo para listado'!$CD$151:$DC$151,0)),0)</f>
        <v>0</v>
      </c>
      <c r="K289" s="245">
        <f ca="1">+IFERROR(INDEX('Hoja de Trabajo para listado'!$A$155:$Z$1048576,MATCH($A289,'Hoja de Trabajo para listado'!$A$155:$A$1048576,0),MATCH((CUADRO!K$5&amp;$E289),'Hoja de Trabajo para listado'!$A$151:$Z$151,0)),0)+IFERROR(INDEX('Hoja de Trabajo para listado'!$AB$155:$BA$1048576,MATCH($A289,'Hoja de Trabajo para listado'!$AB$155:$AB$1048576,0),MATCH((CUADRO!K$5&amp;$E289),'Hoja de Trabajo para listado'!$AB$151:$BA$151,0)),0)+IFERROR(INDEX('Hoja de Trabajo para listado'!$BC$155:$CB$1048576,MATCH($A289,'Hoja de Trabajo para listado'!$BC$155:$BC$1048576,0),MATCH((CUADRO!K$5&amp;$E289),'Hoja de Trabajo para listado'!$BC$151:$CB$151,0)),0)+IFERROR(INDEX('Hoja de Trabajo para listado'!$DE$153:$DG$274,MATCH($A289,'Hoja de Trabajo para listado'!$DE$153:$DE$1048576,0),MATCH((CUADRO!K$5&amp;$E289),'Hoja de Trabajo para listado'!$DE$151:$DG$151,0)),0)+IFERROR(INDEX('Hoja de Trabajo para listado'!$CD$155:$DC$1048576,MATCH($A289,'Hoja de Trabajo para listado'!$CD$155:$CD$1048576,0),MATCH((CUADRO!K$5&amp;$E289),'Hoja de Trabajo para listado'!$CD$151:$DC$151,0)),0)</f>
        <v>0</v>
      </c>
      <c r="L289" s="245">
        <f ca="1">+IFERROR(INDEX('Hoja de Trabajo para listado'!$A$155:$Z$1048576,MATCH($A289,'Hoja de Trabajo para listado'!$A$155:$A$1048576,0),MATCH((CUADRO!L$5&amp;$E289),'Hoja de Trabajo para listado'!$A$151:$Z$151,0)),0)+IFERROR(INDEX('Hoja de Trabajo para listado'!$AB$155:$BA$1048576,MATCH($A289,'Hoja de Trabajo para listado'!$AB$155:$AB$1048576,0),MATCH((CUADRO!L$5&amp;$E289),'Hoja de Trabajo para listado'!$AB$151:$BA$151,0)),0)+IFERROR(INDEX('Hoja de Trabajo para listado'!$BC$155:$CB$1048576,MATCH($A289,'Hoja de Trabajo para listado'!$BC$155:$BC$1048576,0),MATCH((CUADRO!L$5&amp;$E289),'Hoja de Trabajo para listado'!$BC$151:$CB$151,0)),0)+IFERROR(INDEX('Hoja de Trabajo para listado'!$DE$153:$DG$274,MATCH($A289,'Hoja de Trabajo para listado'!$DE$153:$DE$1048576,0),MATCH((CUADRO!L$5&amp;$E289),'Hoja de Trabajo para listado'!$DE$151:$DG$151,0)),0)+IFERROR(INDEX('Hoja de Trabajo para listado'!$CD$155:$DC$1048576,MATCH($A289,'Hoja de Trabajo para listado'!$CD$155:$CD$1048576,0),MATCH((CUADRO!L$5&amp;$E289),'Hoja de Trabajo para listado'!$CD$151:$DC$151,0)),0)</f>
        <v>0</v>
      </c>
      <c r="M289" s="245">
        <f ca="1">+IFERROR(INDEX('Hoja de Trabajo para listado'!$A$155:$Z$1048576,MATCH($A289,'Hoja de Trabajo para listado'!$A$155:$A$1048576,0),MATCH((CUADRO!M$5&amp;$E289),'Hoja de Trabajo para listado'!$A$151:$Z$151,0)),0)+IFERROR(INDEX('Hoja de Trabajo para listado'!$AB$155:$BA$1048576,MATCH($A289,'Hoja de Trabajo para listado'!$AB$155:$AB$1048576,0),MATCH((CUADRO!M$5&amp;$E289),'Hoja de Trabajo para listado'!$AB$151:$BA$151,0)),0)+IFERROR(INDEX('Hoja de Trabajo para listado'!$BC$155:$CB$1048576,MATCH($A289,'Hoja de Trabajo para listado'!$BC$155:$BC$1048576,0),MATCH((CUADRO!M$5&amp;$E289),'Hoja de Trabajo para listado'!$BC$151:$CB$151,0)),0)+IFERROR(INDEX('Hoja de Trabajo para listado'!$DE$153:$DG$274,MATCH($A289,'Hoja de Trabajo para listado'!$DE$153:$DE$1048576,0),MATCH((CUADRO!M$5&amp;$E289),'Hoja de Trabajo para listado'!$DE$151:$DG$151,0)),0)+IFERROR(INDEX('Hoja de Trabajo para listado'!$CD$155:$DC$1048576,MATCH($A289,'Hoja de Trabajo para listado'!$CD$155:$CD$1048576,0),MATCH((CUADRO!M$5&amp;$E289),'Hoja de Trabajo para listado'!$CD$151:$DC$151,0)),0)</f>
        <v>0</v>
      </c>
      <c r="N289" s="245">
        <f ca="1">+IFERROR(INDEX('Hoja de Trabajo para listado'!$A$155:$Z$1048576,MATCH($A289,'Hoja de Trabajo para listado'!$A$155:$A$1048576,0),MATCH((CUADRO!N$5&amp;$E289),'Hoja de Trabajo para listado'!$A$151:$Z$151,0)),0)+IFERROR(INDEX('Hoja de Trabajo para listado'!$AB$155:$BA$1048576,MATCH($A289,'Hoja de Trabajo para listado'!$AB$155:$AB$1048576,0),MATCH((CUADRO!N$5&amp;$E289),'Hoja de Trabajo para listado'!$AB$151:$BA$151,0)),0)+IFERROR(INDEX('Hoja de Trabajo para listado'!$BC$155:$CB$1048576,MATCH($A289,'Hoja de Trabajo para listado'!$BC$155:$BC$1048576,0),MATCH((CUADRO!N$5&amp;$E289),'Hoja de Trabajo para listado'!$BC$151:$CB$151,0)),0)+IFERROR(INDEX('Hoja de Trabajo para listado'!$DE$153:$DG$274,MATCH($A289,'Hoja de Trabajo para listado'!$DE$153:$DE$1048576,0),MATCH((CUADRO!N$5&amp;$E289),'Hoja de Trabajo para listado'!$DE$151:$DG$151,0)),0)+IFERROR(INDEX('Hoja de Trabajo para listado'!$CD$155:$DC$1048576,MATCH($A289,'Hoja de Trabajo para listado'!$CD$155:$CD$1048576,0),MATCH((CUADRO!N$5&amp;$E289),'Hoja de Trabajo para listado'!$CD$151:$DC$151,0)),0)</f>
        <v>0</v>
      </c>
      <c r="O289" s="245">
        <f ca="1">+IFERROR(INDEX('Hoja de Trabajo para listado'!$A$155:$Z$1048576,MATCH($A289,'Hoja de Trabajo para listado'!$A$155:$A$1048576,0),MATCH((CUADRO!O$5&amp;$E289),'Hoja de Trabajo para listado'!$A$151:$Z$151,0)),0)+IFERROR(INDEX('Hoja de Trabajo para listado'!$AB$155:$BA$1048576,MATCH($A289,'Hoja de Trabajo para listado'!$AB$155:$AB$1048576,0),MATCH((CUADRO!O$5&amp;$E289),'Hoja de Trabajo para listado'!$AB$151:$BA$151,0)),0)+IFERROR(INDEX('Hoja de Trabajo para listado'!$BC$155:$CB$1048576,MATCH($A289,'Hoja de Trabajo para listado'!$BC$155:$BC$1048576,0),MATCH((CUADRO!O$5&amp;$E289),'Hoja de Trabajo para listado'!$BC$151:$CB$151,0)),0)+IFERROR(INDEX('Hoja de Trabajo para listado'!$DE$153:$DG$274,MATCH($A289,'Hoja de Trabajo para listado'!$DE$153:$DE$1048576,0),MATCH((CUADRO!O$5&amp;$E289),'Hoja de Trabajo para listado'!$DE$151:$DG$151,0)),0)+IFERROR(INDEX('Hoja de Trabajo para listado'!$CD$155:$DC$1048576,MATCH($A289,'Hoja de Trabajo para listado'!$CD$155:$CD$1048576,0),MATCH((CUADRO!O$5&amp;$E289),'Hoja de Trabajo para listado'!$CD$151:$DC$151,0)),0)</f>
        <v>0</v>
      </c>
      <c r="P289" s="245">
        <f ca="1">+IFERROR(INDEX('Hoja de Trabajo para listado'!$A$155:$Z$1048576,MATCH($A289,'Hoja de Trabajo para listado'!$A$155:$A$1048576,0),MATCH((CUADRO!P$5&amp;$E289),'Hoja de Trabajo para listado'!$A$151:$Z$151,0)),0)+IFERROR(INDEX('Hoja de Trabajo para listado'!$AB$155:$BA$1048576,MATCH($A289,'Hoja de Trabajo para listado'!$AB$155:$AB$1048576,0),MATCH((CUADRO!P$5&amp;$E289),'Hoja de Trabajo para listado'!$AB$151:$BA$151,0)),0)+IFERROR(INDEX('Hoja de Trabajo para listado'!$BC$155:$CB$1048576,MATCH($A289,'Hoja de Trabajo para listado'!$BC$155:$BC$1048576,0),MATCH((CUADRO!P$5&amp;$E289),'Hoja de Trabajo para listado'!$BC$151:$CB$151,0)),0)+IFERROR(INDEX('Hoja de Trabajo para listado'!$DE$153:$DG$274,MATCH($A289,'Hoja de Trabajo para listado'!$DE$153:$DE$1048576,0),MATCH((CUADRO!P$5&amp;$E289),'Hoja de Trabajo para listado'!$DE$151:$DG$151,0)),0)+IFERROR(INDEX('Hoja de Trabajo para listado'!$CD$155:$DC$1048576,MATCH($A289,'Hoja de Trabajo para listado'!$CD$155:$CD$1048576,0),MATCH((CUADRO!P$5&amp;$E289),'Hoja de Trabajo para listado'!$CD$151:$DC$151,0)),0)</f>
        <v>0</v>
      </c>
      <c r="Q289" s="245">
        <f ca="1">+IFERROR(INDEX('Hoja de Trabajo para listado'!$A$155:$Z$1048576,MATCH($A289,'Hoja de Trabajo para listado'!$A$155:$A$1048576,0),MATCH((CUADRO!Q$5&amp;$E289),'Hoja de Trabajo para listado'!$A$151:$Z$151,0)),0)+IFERROR(INDEX('Hoja de Trabajo para listado'!$AB$155:$BA$1048576,MATCH($A289,'Hoja de Trabajo para listado'!$AB$155:$AB$1048576,0),MATCH((CUADRO!Q$5&amp;$E289),'Hoja de Trabajo para listado'!$AB$151:$BA$151,0)),0)+IFERROR(INDEX('Hoja de Trabajo para listado'!$BC$155:$CB$1048576,MATCH($A289,'Hoja de Trabajo para listado'!$BC$155:$BC$1048576,0),MATCH((CUADRO!Q$5&amp;$E289),'Hoja de Trabajo para listado'!$BC$151:$CB$151,0)),0)+IFERROR(INDEX('Hoja de Trabajo para listado'!$DE$153:$DG$274,MATCH($A289,'Hoja de Trabajo para listado'!$DE$153:$DE$1048576,0),MATCH((CUADRO!Q$5&amp;$E289),'Hoja de Trabajo para listado'!$DE$151:$DG$151,0)),0)+IFERROR(INDEX('Hoja de Trabajo para listado'!$CD$155:$DC$1048576,MATCH($A289,'Hoja de Trabajo para listado'!$CD$155:$CD$1048576,0),MATCH((CUADRO!Q$5&amp;$E289),'Hoja de Trabajo para listado'!$CD$151:$DC$151,0)),0)</f>
        <v>0</v>
      </c>
      <c r="R289" s="245">
        <f t="shared" ca="1" si="11"/>
        <v>0</v>
      </c>
      <c r="S289" s="259">
        <f ca="1">+R288+R289</f>
        <v>0</v>
      </c>
      <c r="T289" s="243">
        <f ca="1">+S289</f>
        <v>0</v>
      </c>
      <c r="U289" s="242">
        <f t="shared" si="12"/>
        <v>2</v>
      </c>
      <c r="V289" s="333" t="str">
        <f>+VLOOKUP(A289,bd_lista!$A$3:$E$590,5,FALSE)</f>
        <v>Instituciones de Seguridad Social</v>
      </c>
      <c r="W289" s="392"/>
      <c r="X289" s="242">
        <f>+VLOOKUP(A289,[4]Sheet1!$A$13:$D$744,4,FALSE)</f>
        <v>20</v>
      </c>
      <c r="Y289" s="242" t="str">
        <f>+VLOOKUP(X289,bd_lista!$A$3:$C$590,3,FALSE)</f>
        <v>Ministerio de Defensa</v>
      </c>
      <c r="Z289" s="292"/>
      <c r="AA289" s="293"/>
    </row>
    <row r="290" spans="1:27" customFormat="1" ht="15" hidden="1" customHeight="1">
      <c r="A290" s="32">
        <v>417</v>
      </c>
      <c r="B290" s="387">
        <f>+A290</f>
        <v>417</v>
      </c>
      <c r="C290" s="247" t="str">
        <f>+VLOOKUP(A290,bd_lista!$A$3:$C$590,3,FALSE)</f>
        <v>Caja Nacional de Salud</v>
      </c>
      <c r="D290" s="389" t="str">
        <f>+C290</f>
        <v>Caja Nacional de Salud</v>
      </c>
      <c r="E290" s="247" t="s">
        <v>1304</v>
      </c>
      <c r="F290" s="243">
        <f ca="1">+IFERROR(INDEX('Hoja de Trabajo para listado'!$A$155:$Z$1048576,MATCH($A290,'Hoja de Trabajo para listado'!$A$155:$A$1048576,0),MATCH((CUADRO!F$5&amp;$E290),'Hoja de Trabajo para listado'!$A$151:$Z$151,0)),0)+IFERROR(INDEX('Hoja de Trabajo para listado'!$AB$155:$BA$1048576,MATCH($A290,'Hoja de Trabajo para listado'!$AB$155:$AB$1048576,0),MATCH((CUADRO!F$5&amp;$E290),'Hoja de Trabajo para listado'!$AB$151:$BA$151,0)),0)+IFERROR(INDEX('Hoja de Trabajo para listado'!$BC$155:$CB$1048576,MATCH($A290,'Hoja de Trabajo para listado'!$BC$155:$BC$1048576,0),MATCH((CUADRO!F$5&amp;$E290),'Hoja de Trabajo para listado'!$BC$151:$CB$151,0)),0)+IFERROR(INDEX('Hoja de Trabajo para listado'!$DE$153:$DG$274,MATCH($A290,'Hoja de Trabajo para listado'!$DE$153:$DE$1048576,0),MATCH((CUADRO!F$5&amp;$E290),'Hoja de Trabajo para listado'!$DE$151:$DG$151,0)),0)+IFERROR(INDEX('Hoja de Trabajo para listado'!$CD$155:$DC$1048576,MATCH($A290,'Hoja de Trabajo para listado'!$CD$155:$CD$1048576,0),MATCH((CUADRO!F$5&amp;$E290),'Hoja de Trabajo para listado'!$CD$151:$DC$151,0)),0)</f>
        <v>0</v>
      </c>
      <c r="G290" s="243">
        <f ca="1">+IFERROR(INDEX('Hoja de Trabajo para listado'!$A$155:$Z$1048576,MATCH($A290,'Hoja de Trabajo para listado'!$A$155:$A$1048576,0),MATCH((CUADRO!G$5&amp;$E290),'Hoja de Trabajo para listado'!$A$151:$Z$151,0)),0)+IFERROR(INDEX('Hoja de Trabajo para listado'!$AB$155:$BA$1048576,MATCH($A290,'Hoja de Trabajo para listado'!$AB$155:$AB$1048576,0),MATCH((CUADRO!G$5&amp;$E290),'Hoja de Trabajo para listado'!$AB$151:$BA$151,0)),0)+IFERROR(INDEX('Hoja de Trabajo para listado'!$BC$155:$CB$1048576,MATCH($A290,'Hoja de Trabajo para listado'!$BC$155:$BC$1048576,0),MATCH((CUADRO!G$5&amp;$E290),'Hoja de Trabajo para listado'!$BC$151:$CB$151,0)),0)+IFERROR(INDEX('Hoja de Trabajo para listado'!$DE$153:$DG$274,MATCH($A290,'Hoja de Trabajo para listado'!$DE$153:$DE$1048576,0),MATCH((CUADRO!G$5&amp;$E290),'Hoja de Trabajo para listado'!$DE$151:$DG$151,0)),0)+IFERROR(INDEX('Hoja de Trabajo para listado'!$CD$155:$DC$1048576,MATCH($A290,'Hoja de Trabajo para listado'!$CD$155:$CD$1048576,0),MATCH((CUADRO!G$5&amp;$E290),'Hoja de Trabajo para listado'!$CD$151:$DC$151,0)),0)</f>
        <v>0</v>
      </c>
      <c r="H290" s="243">
        <f ca="1">+IFERROR(INDEX('Hoja de Trabajo para listado'!$A$155:$Z$1048576,MATCH($A290,'Hoja de Trabajo para listado'!$A$155:$A$1048576,0),MATCH((CUADRO!H$5&amp;$E290),'Hoja de Trabajo para listado'!$A$151:$Z$151,0)),0)+IFERROR(INDEX('Hoja de Trabajo para listado'!$AB$155:$BA$1048576,MATCH($A290,'Hoja de Trabajo para listado'!$AB$155:$AB$1048576,0),MATCH((CUADRO!H$5&amp;$E290),'Hoja de Trabajo para listado'!$AB$151:$BA$151,0)),0)+IFERROR(INDEX('Hoja de Trabajo para listado'!$BC$155:$CB$1048576,MATCH($A290,'Hoja de Trabajo para listado'!$BC$155:$BC$1048576,0),MATCH((CUADRO!H$5&amp;$E290),'Hoja de Trabajo para listado'!$BC$151:$CB$151,0)),0)+IFERROR(INDEX('Hoja de Trabajo para listado'!$DE$153:$DG$274,MATCH($A290,'Hoja de Trabajo para listado'!$DE$153:$DE$1048576,0),MATCH((CUADRO!H$5&amp;$E290),'Hoja de Trabajo para listado'!$DE$151:$DG$151,0)),0)+IFERROR(INDEX('Hoja de Trabajo para listado'!$CD$155:$DC$1048576,MATCH($A290,'Hoja de Trabajo para listado'!$CD$155:$CD$1048576,0),MATCH((CUADRO!H$5&amp;$E290),'Hoja de Trabajo para listado'!$CD$151:$DC$151,0)),0)</f>
        <v>0</v>
      </c>
      <c r="I290" s="243">
        <f ca="1">+IFERROR(INDEX('Hoja de Trabajo para listado'!$A$155:$Z$1048576,MATCH($A290,'Hoja de Trabajo para listado'!$A$155:$A$1048576,0),MATCH((CUADRO!I$5&amp;$E290),'Hoja de Trabajo para listado'!$A$151:$Z$151,0)),0)+IFERROR(INDEX('Hoja de Trabajo para listado'!$AB$155:$BA$1048576,MATCH($A290,'Hoja de Trabajo para listado'!$AB$155:$AB$1048576,0),MATCH((CUADRO!I$5&amp;$E290),'Hoja de Trabajo para listado'!$AB$151:$BA$151,0)),0)+IFERROR(INDEX('Hoja de Trabajo para listado'!$BC$155:$CB$1048576,MATCH($A290,'Hoja de Trabajo para listado'!$BC$155:$BC$1048576,0),MATCH((CUADRO!I$5&amp;$E290),'Hoja de Trabajo para listado'!$BC$151:$CB$151,0)),0)+IFERROR(INDEX('Hoja de Trabajo para listado'!$DE$153:$DG$274,MATCH($A290,'Hoja de Trabajo para listado'!$DE$153:$DE$1048576,0),MATCH((CUADRO!I$5&amp;$E290),'Hoja de Trabajo para listado'!$DE$151:$DG$151,0)),0)+IFERROR(INDEX('Hoja de Trabajo para listado'!$CD$155:$DC$1048576,MATCH($A290,'Hoja de Trabajo para listado'!$CD$155:$CD$1048576,0),MATCH((CUADRO!I$5&amp;$E290),'Hoja de Trabajo para listado'!$CD$151:$DC$151,0)),0)</f>
        <v>0</v>
      </c>
      <c r="J290" s="243">
        <f ca="1">+IFERROR(INDEX('Hoja de Trabajo para listado'!$A$155:$Z$1048576,MATCH($A290,'Hoja de Trabajo para listado'!$A$155:$A$1048576,0),MATCH((CUADRO!J$5&amp;$E290),'Hoja de Trabajo para listado'!$A$151:$Z$151,0)),0)+IFERROR(INDEX('Hoja de Trabajo para listado'!$AB$155:$BA$1048576,MATCH($A290,'Hoja de Trabajo para listado'!$AB$155:$AB$1048576,0),MATCH((CUADRO!J$5&amp;$E290),'Hoja de Trabajo para listado'!$AB$151:$BA$151,0)),0)+IFERROR(INDEX('Hoja de Trabajo para listado'!$BC$155:$CB$1048576,MATCH($A290,'Hoja de Trabajo para listado'!$BC$155:$BC$1048576,0),MATCH((CUADRO!J$5&amp;$E290),'Hoja de Trabajo para listado'!$BC$151:$CB$151,0)),0)+IFERROR(INDEX('Hoja de Trabajo para listado'!$DE$153:$DG$274,MATCH($A290,'Hoja de Trabajo para listado'!$DE$153:$DE$1048576,0),MATCH((CUADRO!J$5&amp;$E290),'Hoja de Trabajo para listado'!$DE$151:$DG$151,0)),0)+IFERROR(INDEX('Hoja de Trabajo para listado'!$CD$155:$DC$1048576,MATCH($A290,'Hoja de Trabajo para listado'!$CD$155:$CD$1048576,0),MATCH((CUADRO!J$5&amp;$E290),'Hoja de Trabajo para listado'!$CD$151:$DC$151,0)),0)</f>
        <v>0</v>
      </c>
      <c r="K290" s="243">
        <f ca="1">+IFERROR(INDEX('Hoja de Trabajo para listado'!$A$155:$Z$1048576,MATCH($A290,'Hoja de Trabajo para listado'!$A$155:$A$1048576,0),MATCH((CUADRO!K$5&amp;$E290),'Hoja de Trabajo para listado'!$A$151:$Z$151,0)),0)+IFERROR(INDEX('Hoja de Trabajo para listado'!$AB$155:$BA$1048576,MATCH($A290,'Hoja de Trabajo para listado'!$AB$155:$AB$1048576,0),MATCH((CUADRO!K$5&amp;$E290),'Hoja de Trabajo para listado'!$AB$151:$BA$151,0)),0)+IFERROR(INDEX('Hoja de Trabajo para listado'!$BC$155:$CB$1048576,MATCH($A290,'Hoja de Trabajo para listado'!$BC$155:$BC$1048576,0),MATCH((CUADRO!K$5&amp;$E290),'Hoja de Trabajo para listado'!$BC$151:$CB$151,0)),0)+IFERROR(INDEX('Hoja de Trabajo para listado'!$DE$153:$DG$274,MATCH($A290,'Hoja de Trabajo para listado'!$DE$153:$DE$1048576,0),MATCH((CUADRO!K$5&amp;$E290),'Hoja de Trabajo para listado'!$DE$151:$DG$151,0)),0)+IFERROR(INDEX('Hoja de Trabajo para listado'!$CD$155:$DC$1048576,MATCH($A290,'Hoja de Trabajo para listado'!$CD$155:$CD$1048576,0),MATCH((CUADRO!K$5&amp;$E290),'Hoja de Trabajo para listado'!$CD$151:$DC$151,0)),0)</f>
        <v>0</v>
      </c>
      <c r="L290" s="243">
        <f ca="1">+IFERROR(INDEX('Hoja de Trabajo para listado'!$A$155:$Z$1048576,MATCH($A290,'Hoja de Trabajo para listado'!$A$155:$A$1048576,0),MATCH((CUADRO!L$5&amp;$E290),'Hoja de Trabajo para listado'!$A$151:$Z$151,0)),0)+IFERROR(INDEX('Hoja de Trabajo para listado'!$AB$155:$BA$1048576,MATCH($A290,'Hoja de Trabajo para listado'!$AB$155:$AB$1048576,0),MATCH((CUADRO!L$5&amp;$E290),'Hoja de Trabajo para listado'!$AB$151:$BA$151,0)),0)+IFERROR(INDEX('Hoja de Trabajo para listado'!$BC$155:$CB$1048576,MATCH($A290,'Hoja de Trabajo para listado'!$BC$155:$BC$1048576,0),MATCH((CUADRO!L$5&amp;$E290),'Hoja de Trabajo para listado'!$BC$151:$CB$151,0)),0)+IFERROR(INDEX('Hoja de Trabajo para listado'!$DE$153:$DG$274,MATCH($A290,'Hoja de Trabajo para listado'!$DE$153:$DE$1048576,0),MATCH((CUADRO!L$5&amp;$E290),'Hoja de Trabajo para listado'!$DE$151:$DG$151,0)),0)+IFERROR(INDEX('Hoja de Trabajo para listado'!$CD$155:$DC$1048576,MATCH($A290,'Hoja de Trabajo para listado'!$CD$155:$CD$1048576,0),MATCH((CUADRO!L$5&amp;$E290),'Hoja de Trabajo para listado'!$CD$151:$DC$151,0)),0)</f>
        <v>0</v>
      </c>
      <c r="M290" s="243">
        <f ca="1">+IFERROR(INDEX('Hoja de Trabajo para listado'!$A$155:$Z$1048576,MATCH($A290,'Hoja de Trabajo para listado'!$A$155:$A$1048576,0),MATCH((CUADRO!M$5&amp;$E290),'Hoja de Trabajo para listado'!$A$151:$Z$151,0)),0)+IFERROR(INDEX('Hoja de Trabajo para listado'!$AB$155:$BA$1048576,MATCH($A290,'Hoja de Trabajo para listado'!$AB$155:$AB$1048576,0),MATCH((CUADRO!M$5&amp;$E290),'Hoja de Trabajo para listado'!$AB$151:$BA$151,0)),0)+IFERROR(INDEX('Hoja de Trabajo para listado'!$BC$155:$CB$1048576,MATCH($A290,'Hoja de Trabajo para listado'!$BC$155:$BC$1048576,0),MATCH((CUADRO!M$5&amp;$E290),'Hoja de Trabajo para listado'!$BC$151:$CB$151,0)),0)+IFERROR(INDEX('Hoja de Trabajo para listado'!$DE$153:$DG$274,MATCH($A290,'Hoja de Trabajo para listado'!$DE$153:$DE$1048576,0),MATCH((CUADRO!M$5&amp;$E290),'Hoja de Trabajo para listado'!$DE$151:$DG$151,0)),0)+IFERROR(INDEX('Hoja de Trabajo para listado'!$CD$155:$DC$1048576,MATCH($A290,'Hoja de Trabajo para listado'!$CD$155:$CD$1048576,0),MATCH((CUADRO!M$5&amp;$E290),'Hoja de Trabajo para listado'!$CD$151:$DC$151,0)),0)</f>
        <v>0</v>
      </c>
      <c r="N290" s="243">
        <f ca="1">+IFERROR(INDEX('Hoja de Trabajo para listado'!$A$155:$Z$1048576,MATCH($A290,'Hoja de Trabajo para listado'!$A$155:$A$1048576,0),MATCH((CUADRO!N$5&amp;$E290),'Hoja de Trabajo para listado'!$A$151:$Z$151,0)),0)+IFERROR(INDEX('Hoja de Trabajo para listado'!$AB$155:$BA$1048576,MATCH($A290,'Hoja de Trabajo para listado'!$AB$155:$AB$1048576,0),MATCH((CUADRO!N$5&amp;$E290),'Hoja de Trabajo para listado'!$AB$151:$BA$151,0)),0)+IFERROR(INDEX('Hoja de Trabajo para listado'!$BC$155:$CB$1048576,MATCH($A290,'Hoja de Trabajo para listado'!$BC$155:$BC$1048576,0),MATCH((CUADRO!N$5&amp;$E290),'Hoja de Trabajo para listado'!$BC$151:$CB$151,0)),0)+IFERROR(INDEX('Hoja de Trabajo para listado'!$DE$153:$DG$274,MATCH($A290,'Hoja de Trabajo para listado'!$DE$153:$DE$1048576,0),MATCH((CUADRO!N$5&amp;$E290),'Hoja de Trabajo para listado'!$DE$151:$DG$151,0)),0)+IFERROR(INDEX('Hoja de Trabajo para listado'!$CD$155:$DC$1048576,MATCH($A290,'Hoja de Trabajo para listado'!$CD$155:$CD$1048576,0),MATCH((CUADRO!N$5&amp;$E290),'Hoja de Trabajo para listado'!$CD$151:$DC$151,0)),0)</f>
        <v>0</v>
      </c>
      <c r="O290" s="243">
        <f ca="1">+IFERROR(INDEX('Hoja de Trabajo para listado'!$A$155:$Z$1048576,MATCH($A290,'Hoja de Trabajo para listado'!$A$155:$A$1048576,0),MATCH((CUADRO!O$5&amp;$E290),'Hoja de Trabajo para listado'!$A$151:$Z$151,0)),0)+IFERROR(INDEX('Hoja de Trabajo para listado'!$AB$155:$BA$1048576,MATCH($A290,'Hoja de Trabajo para listado'!$AB$155:$AB$1048576,0),MATCH((CUADRO!O$5&amp;$E290),'Hoja de Trabajo para listado'!$AB$151:$BA$151,0)),0)+IFERROR(INDEX('Hoja de Trabajo para listado'!$BC$155:$CB$1048576,MATCH($A290,'Hoja de Trabajo para listado'!$BC$155:$BC$1048576,0),MATCH((CUADRO!O$5&amp;$E290),'Hoja de Trabajo para listado'!$BC$151:$CB$151,0)),0)+IFERROR(INDEX('Hoja de Trabajo para listado'!$DE$153:$DG$274,MATCH($A290,'Hoja de Trabajo para listado'!$DE$153:$DE$1048576,0),MATCH((CUADRO!O$5&amp;$E290),'Hoja de Trabajo para listado'!$DE$151:$DG$151,0)),0)+IFERROR(INDEX('Hoja de Trabajo para listado'!$CD$155:$DC$1048576,MATCH($A290,'Hoja de Trabajo para listado'!$CD$155:$CD$1048576,0),MATCH((CUADRO!O$5&amp;$E290),'Hoja de Trabajo para listado'!$CD$151:$DC$151,0)),0)</f>
        <v>0</v>
      </c>
      <c r="P290" s="243">
        <f ca="1">+IFERROR(INDEX('Hoja de Trabajo para listado'!$A$155:$Z$1048576,MATCH($A290,'Hoja de Trabajo para listado'!$A$155:$A$1048576,0),MATCH((CUADRO!P$5&amp;$E290),'Hoja de Trabajo para listado'!$A$151:$Z$151,0)),0)+IFERROR(INDEX('Hoja de Trabajo para listado'!$AB$155:$BA$1048576,MATCH($A290,'Hoja de Trabajo para listado'!$AB$155:$AB$1048576,0),MATCH((CUADRO!P$5&amp;$E290),'Hoja de Trabajo para listado'!$AB$151:$BA$151,0)),0)+IFERROR(INDEX('Hoja de Trabajo para listado'!$BC$155:$CB$1048576,MATCH($A290,'Hoja de Trabajo para listado'!$BC$155:$BC$1048576,0),MATCH((CUADRO!P$5&amp;$E290),'Hoja de Trabajo para listado'!$BC$151:$CB$151,0)),0)+IFERROR(INDEX('Hoja de Trabajo para listado'!$DE$153:$DG$274,MATCH($A290,'Hoja de Trabajo para listado'!$DE$153:$DE$1048576,0),MATCH((CUADRO!P$5&amp;$E290),'Hoja de Trabajo para listado'!$DE$151:$DG$151,0)),0)+IFERROR(INDEX('Hoja de Trabajo para listado'!$CD$155:$DC$1048576,MATCH($A290,'Hoja de Trabajo para listado'!$CD$155:$CD$1048576,0),MATCH((CUADRO!P$5&amp;$E290),'Hoja de Trabajo para listado'!$CD$151:$DC$151,0)),0)</f>
        <v>0</v>
      </c>
      <c r="Q290" s="243">
        <f ca="1">+IFERROR(INDEX('Hoja de Trabajo para listado'!$A$155:$Z$1048576,MATCH($A290,'Hoja de Trabajo para listado'!$A$155:$A$1048576,0),MATCH((CUADRO!Q$5&amp;$E290),'Hoja de Trabajo para listado'!$A$151:$Z$151,0)),0)+IFERROR(INDEX('Hoja de Trabajo para listado'!$AB$155:$BA$1048576,MATCH($A290,'Hoja de Trabajo para listado'!$AB$155:$AB$1048576,0),MATCH((CUADRO!Q$5&amp;$E290),'Hoja de Trabajo para listado'!$AB$151:$BA$151,0)),0)+IFERROR(INDEX('Hoja de Trabajo para listado'!$BC$155:$CB$1048576,MATCH($A290,'Hoja de Trabajo para listado'!$BC$155:$BC$1048576,0),MATCH((CUADRO!Q$5&amp;$E290),'Hoja de Trabajo para listado'!$BC$151:$CB$151,0)),0)+IFERROR(INDEX('Hoja de Trabajo para listado'!$DE$153:$DG$274,MATCH($A290,'Hoja de Trabajo para listado'!$DE$153:$DE$1048576,0),MATCH((CUADRO!Q$5&amp;$E290),'Hoja de Trabajo para listado'!$DE$151:$DG$151,0)),0)+IFERROR(INDEX('Hoja de Trabajo para listado'!$CD$155:$DC$1048576,MATCH($A290,'Hoja de Trabajo para listado'!$CD$155:$CD$1048576,0),MATCH((CUADRO!Q$5&amp;$E290),'Hoja de Trabajo para listado'!$CD$151:$DC$151,0)),0)</f>
        <v>0</v>
      </c>
      <c r="R290" s="243">
        <f t="shared" ca="1" si="11"/>
        <v>0</v>
      </c>
      <c r="S290" s="249"/>
      <c r="T290" s="243">
        <f ca="1">+T291</f>
        <v>0</v>
      </c>
      <c r="U290" s="242">
        <f t="shared" si="12"/>
        <v>1</v>
      </c>
      <c r="V290" s="333" t="str">
        <f>+VLOOKUP(A290,bd_lista!$A$3:$E$590,5,FALSE)</f>
        <v>Instituciones de Seguridad Social</v>
      </c>
      <c r="W290" s="391" t="str">
        <f>+V290</f>
        <v>Instituciones de Seguridad Social</v>
      </c>
      <c r="X290" s="242">
        <f>+VLOOKUP(A290,[4]Sheet1!$A$13:$D$744,4,FALSE)</f>
        <v>46</v>
      </c>
      <c r="Y290" s="242" t="str">
        <f>+VLOOKUP(X290,bd_lista!$A$3:$C$590,3,FALSE)</f>
        <v>Ministerio de Salud y Deportes</v>
      </c>
      <c r="Z290" s="294">
        <f>+X290</f>
        <v>46</v>
      </c>
      <c r="AA290" s="319" t="str">
        <f>+Y290</f>
        <v>Ministerio de Salud y Deportes</v>
      </c>
    </row>
    <row r="291" spans="1:27" customFormat="1" ht="15" hidden="1" customHeight="1">
      <c r="A291" s="32">
        <v>417</v>
      </c>
      <c r="B291" s="388"/>
      <c r="C291" s="333" t="str">
        <f>+VLOOKUP(A291,bd_lista!$A$3:$C$590,3,FALSE)</f>
        <v>Caja Nacional de Salud</v>
      </c>
      <c r="D291" s="390"/>
      <c r="E291" s="247" t="s">
        <v>1305</v>
      </c>
      <c r="F291" s="243">
        <f ca="1">+IFERROR(INDEX('Hoja de Trabajo para listado'!$A$155:$Z$1048576,MATCH($A291,'Hoja de Trabajo para listado'!$A$155:$A$1048576,0),MATCH((CUADRO!F$5&amp;$E291),'Hoja de Trabajo para listado'!$A$151:$Z$151,0)),0)+IFERROR(INDEX('Hoja de Trabajo para listado'!$AB$155:$BA$1048576,MATCH($A291,'Hoja de Trabajo para listado'!$AB$155:$AB$1048576,0),MATCH((CUADRO!F$5&amp;$E291),'Hoja de Trabajo para listado'!$AB$151:$BA$151,0)),0)+IFERROR(INDEX('Hoja de Trabajo para listado'!$BC$155:$CB$1048576,MATCH($A291,'Hoja de Trabajo para listado'!$BC$155:$BC$1048576,0),MATCH((CUADRO!F$5&amp;$E291),'Hoja de Trabajo para listado'!$BC$151:$CB$151,0)),0)+IFERROR(INDEX('Hoja de Trabajo para listado'!$DE$153:$DG$274,MATCH($A291,'Hoja de Trabajo para listado'!$DE$153:$DE$1048576,0),MATCH((CUADRO!F$5&amp;$E291),'Hoja de Trabajo para listado'!$DE$151:$DG$151,0)),0)+IFERROR(INDEX('Hoja de Trabajo para listado'!$CD$155:$DC$1048576,MATCH($A291,'Hoja de Trabajo para listado'!$CD$155:$CD$1048576,0),MATCH((CUADRO!F$5&amp;$E291),'Hoja de Trabajo para listado'!$CD$151:$DC$151,0)),0)</f>
        <v>0</v>
      </c>
      <c r="G291" s="243">
        <f ca="1">+IFERROR(INDEX('Hoja de Trabajo para listado'!$A$155:$Z$1048576,MATCH($A291,'Hoja de Trabajo para listado'!$A$155:$A$1048576,0),MATCH((CUADRO!G$5&amp;$E291),'Hoja de Trabajo para listado'!$A$151:$Z$151,0)),0)+IFERROR(INDEX('Hoja de Trabajo para listado'!$AB$155:$BA$1048576,MATCH($A291,'Hoja de Trabajo para listado'!$AB$155:$AB$1048576,0),MATCH((CUADRO!G$5&amp;$E291),'Hoja de Trabajo para listado'!$AB$151:$BA$151,0)),0)+IFERROR(INDEX('Hoja de Trabajo para listado'!$BC$155:$CB$1048576,MATCH($A291,'Hoja de Trabajo para listado'!$BC$155:$BC$1048576,0),MATCH((CUADRO!G$5&amp;$E291),'Hoja de Trabajo para listado'!$BC$151:$CB$151,0)),0)+IFERROR(INDEX('Hoja de Trabajo para listado'!$DE$153:$DG$274,MATCH($A291,'Hoja de Trabajo para listado'!$DE$153:$DE$1048576,0),MATCH((CUADRO!G$5&amp;$E291),'Hoja de Trabajo para listado'!$DE$151:$DG$151,0)),0)+IFERROR(INDEX('Hoja de Trabajo para listado'!$CD$155:$DC$1048576,MATCH($A291,'Hoja de Trabajo para listado'!$CD$155:$CD$1048576,0),MATCH((CUADRO!G$5&amp;$E291),'Hoja de Trabajo para listado'!$CD$151:$DC$151,0)),0)</f>
        <v>0</v>
      </c>
      <c r="H291" s="243">
        <f ca="1">+IFERROR(INDEX('Hoja de Trabajo para listado'!$A$155:$Z$1048576,MATCH($A291,'Hoja de Trabajo para listado'!$A$155:$A$1048576,0),MATCH((CUADRO!H$5&amp;$E291),'Hoja de Trabajo para listado'!$A$151:$Z$151,0)),0)+IFERROR(INDEX('Hoja de Trabajo para listado'!$AB$155:$BA$1048576,MATCH($A291,'Hoja de Trabajo para listado'!$AB$155:$AB$1048576,0),MATCH((CUADRO!H$5&amp;$E291),'Hoja de Trabajo para listado'!$AB$151:$BA$151,0)),0)+IFERROR(INDEX('Hoja de Trabajo para listado'!$BC$155:$CB$1048576,MATCH($A291,'Hoja de Trabajo para listado'!$BC$155:$BC$1048576,0),MATCH((CUADRO!H$5&amp;$E291),'Hoja de Trabajo para listado'!$BC$151:$CB$151,0)),0)+IFERROR(INDEX('Hoja de Trabajo para listado'!$DE$153:$DG$274,MATCH($A291,'Hoja de Trabajo para listado'!$DE$153:$DE$1048576,0),MATCH((CUADRO!H$5&amp;$E291),'Hoja de Trabajo para listado'!$DE$151:$DG$151,0)),0)+IFERROR(INDEX('Hoja de Trabajo para listado'!$CD$155:$DC$1048576,MATCH($A291,'Hoja de Trabajo para listado'!$CD$155:$CD$1048576,0),MATCH((CUADRO!H$5&amp;$E291),'Hoja de Trabajo para listado'!$CD$151:$DC$151,0)),0)</f>
        <v>0</v>
      </c>
      <c r="I291" s="243">
        <f ca="1">+IFERROR(INDEX('Hoja de Trabajo para listado'!$A$155:$Z$1048576,MATCH($A291,'Hoja de Trabajo para listado'!$A$155:$A$1048576,0),MATCH((CUADRO!I$5&amp;$E291),'Hoja de Trabajo para listado'!$A$151:$Z$151,0)),0)+IFERROR(INDEX('Hoja de Trabajo para listado'!$AB$155:$BA$1048576,MATCH($A291,'Hoja de Trabajo para listado'!$AB$155:$AB$1048576,0),MATCH((CUADRO!I$5&amp;$E291),'Hoja de Trabajo para listado'!$AB$151:$BA$151,0)),0)+IFERROR(INDEX('Hoja de Trabajo para listado'!$BC$155:$CB$1048576,MATCH($A291,'Hoja de Trabajo para listado'!$BC$155:$BC$1048576,0),MATCH((CUADRO!I$5&amp;$E291),'Hoja de Trabajo para listado'!$BC$151:$CB$151,0)),0)+IFERROR(INDEX('Hoja de Trabajo para listado'!$DE$153:$DG$274,MATCH($A291,'Hoja de Trabajo para listado'!$DE$153:$DE$1048576,0),MATCH((CUADRO!I$5&amp;$E291),'Hoja de Trabajo para listado'!$DE$151:$DG$151,0)),0)+IFERROR(INDEX('Hoja de Trabajo para listado'!$CD$155:$DC$1048576,MATCH($A291,'Hoja de Trabajo para listado'!$CD$155:$CD$1048576,0),MATCH((CUADRO!I$5&amp;$E291),'Hoja de Trabajo para listado'!$CD$151:$DC$151,0)),0)</f>
        <v>0</v>
      </c>
      <c r="J291" s="243">
        <f ca="1">+IFERROR(INDEX('Hoja de Trabajo para listado'!$A$155:$Z$1048576,MATCH($A291,'Hoja de Trabajo para listado'!$A$155:$A$1048576,0),MATCH((CUADRO!J$5&amp;$E291),'Hoja de Trabajo para listado'!$A$151:$Z$151,0)),0)+IFERROR(INDEX('Hoja de Trabajo para listado'!$AB$155:$BA$1048576,MATCH($A291,'Hoja de Trabajo para listado'!$AB$155:$AB$1048576,0),MATCH((CUADRO!J$5&amp;$E291),'Hoja de Trabajo para listado'!$AB$151:$BA$151,0)),0)+IFERROR(INDEX('Hoja de Trabajo para listado'!$BC$155:$CB$1048576,MATCH($A291,'Hoja de Trabajo para listado'!$BC$155:$BC$1048576,0),MATCH((CUADRO!J$5&amp;$E291),'Hoja de Trabajo para listado'!$BC$151:$CB$151,0)),0)+IFERROR(INDEX('Hoja de Trabajo para listado'!$DE$153:$DG$274,MATCH($A291,'Hoja de Trabajo para listado'!$DE$153:$DE$1048576,0),MATCH((CUADRO!J$5&amp;$E291),'Hoja de Trabajo para listado'!$DE$151:$DG$151,0)),0)+IFERROR(INDEX('Hoja de Trabajo para listado'!$CD$155:$DC$1048576,MATCH($A291,'Hoja de Trabajo para listado'!$CD$155:$CD$1048576,0),MATCH((CUADRO!J$5&amp;$E291),'Hoja de Trabajo para listado'!$CD$151:$DC$151,0)),0)</f>
        <v>0</v>
      </c>
      <c r="K291" s="243">
        <f ca="1">+IFERROR(INDEX('Hoja de Trabajo para listado'!$A$155:$Z$1048576,MATCH($A291,'Hoja de Trabajo para listado'!$A$155:$A$1048576,0),MATCH((CUADRO!K$5&amp;$E291),'Hoja de Trabajo para listado'!$A$151:$Z$151,0)),0)+IFERROR(INDEX('Hoja de Trabajo para listado'!$AB$155:$BA$1048576,MATCH($A291,'Hoja de Trabajo para listado'!$AB$155:$AB$1048576,0),MATCH((CUADRO!K$5&amp;$E291),'Hoja de Trabajo para listado'!$AB$151:$BA$151,0)),0)+IFERROR(INDEX('Hoja de Trabajo para listado'!$BC$155:$CB$1048576,MATCH($A291,'Hoja de Trabajo para listado'!$BC$155:$BC$1048576,0),MATCH((CUADRO!K$5&amp;$E291),'Hoja de Trabajo para listado'!$BC$151:$CB$151,0)),0)+IFERROR(INDEX('Hoja de Trabajo para listado'!$DE$153:$DG$274,MATCH($A291,'Hoja de Trabajo para listado'!$DE$153:$DE$1048576,0),MATCH((CUADRO!K$5&amp;$E291),'Hoja de Trabajo para listado'!$DE$151:$DG$151,0)),0)+IFERROR(INDEX('Hoja de Trabajo para listado'!$CD$155:$DC$1048576,MATCH($A291,'Hoja de Trabajo para listado'!$CD$155:$CD$1048576,0),MATCH((CUADRO!K$5&amp;$E291),'Hoja de Trabajo para listado'!$CD$151:$DC$151,0)),0)</f>
        <v>0</v>
      </c>
      <c r="L291" s="243">
        <f ca="1">+IFERROR(INDEX('Hoja de Trabajo para listado'!$A$155:$Z$1048576,MATCH($A291,'Hoja de Trabajo para listado'!$A$155:$A$1048576,0),MATCH((CUADRO!L$5&amp;$E291),'Hoja de Trabajo para listado'!$A$151:$Z$151,0)),0)+IFERROR(INDEX('Hoja de Trabajo para listado'!$AB$155:$BA$1048576,MATCH($A291,'Hoja de Trabajo para listado'!$AB$155:$AB$1048576,0),MATCH((CUADRO!L$5&amp;$E291),'Hoja de Trabajo para listado'!$AB$151:$BA$151,0)),0)+IFERROR(INDEX('Hoja de Trabajo para listado'!$BC$155:$CB$1048576,MATCH($A291,'Hoja de Trabajo para listado'!$BC$155:$BC$1048576,0),MATCH((CUADRO!L$5&amp;$E291),'Hoja de Trabajo para listado'!$BC$151:$CB$151,0)),0)+IFERROR(INDEX('Hoja de Trabajo para listado'!$DE$153:$DG$274,MATCH($A291,'Hoja de Trabajo para listado'!$DE$153:$DE$1048576,0),MATCH((CUADRO!L$5&amp;$E291),'Hoja de Trabajo para listado'!$DE$151:$DG$151,0)),0)+IFERROR(INDEX('Hoja de Trabajo para listado'!$CD$155:$DC$1048576,MATCH($A291,'Hoja de Trabajo para listado'!$CD$155:$CD$1048576,0),MATCH((CUADRO!L$5&amp;$E291),'Hoja de Trabajo para listado'!$CD$151:$DC$151,0)),0)</f>
        <v>0</v>
      </c>
      <c r="M291" s="243">
        <f ca="1">+IFERROR(INDEX('Hoja de Trabajo para listado'!$A$155:$Z$1048576,MATCH($A291,'Hoja de Trabajo para listado'!$A$155:$A$1048576,0),MATCH((CUADRO!M$5&amp;$E291),'Hoja de Trabajo para listado'!$A$151:$Z$151,0)),0)+IFERROR(INDEX('Hoja de Trabajo para listado'!$AB$155:$BA$1048576,MATCH($A291,'Hoja de Trabajo para listado'!$AB$155:$AB$1048576,0),MATCH((CUADRO!M$5&amp;$E291),'Hoja de Trabajo para listado'!$AB$151:$BA$151,0)),0)+IFERROR(INDEX('Hoja de Trabajo para listado'!$BC$155:$CB$1048576,MATCH($A291,'Hoja de Trabajo para listado'!$BC$155:$BC$1048576,0),MATCH((CUADRO!M$5&amp;$E291),'Hoja de Trabajo para listado'!$BC$151:$CB$151,0)),0)+IFERROR(INDEX('Hoja de Trabajo para listado'!$DE$153:$DG$274,MATCH($A291,'Hoja de Trabajo para listado'!$DE$153:$DE$1048576,0),MATCH((CUADRO!M$5&amp;$E291),'Hoja de Trabajo para listado'!$DE$151:$DG$151,0)),0)+IFERROR(INDEX('Hoja de Trabajo para listado'!$CD$155:$DC$1048576,MATCH($A291,'Hoja de Trabajo para listado'!$CD$155:$CD$1048576,0),MATCH((CUADRO!M$5&amp;$E291),'Hoja de Trabajo para listado'!$CD$151:$DC$151,0)),0)</f>
        <v>0</v>
      </c>
      <c r="N291" s="243">
        <f ca="1">+IFERROR(INDEX('Hoja de Trabajo para listado'!$A$155:$Z$1048576,MATCH($A291,'Hoja de Trabajo para listado'!$A$155:$A$1048576,0),MATCH((CUADRO!N$5&amp;$E291),'Hoja de Trabajo para listado'!$A$151:$Z$151,0)),0)+IFERROR(INDEX('Hoja de Trabajo para listado'!$AB$155:$BA$1048576,MATCH($A291,'Hoja de Trabajo para listado'!$AB$155:$AB$1048576,0),MATCH((CUADRO!N$5&amp;$E291),'Hoja de Trabajo para listado'!$AB$151:$BA$151,0)),0)+IFERROR(INDEX('Hoja de Trabajo para listado'!$BC$155:$CB$1048576,MATCH($A291,'Hoja de Trabajo para listado'!$BC$155:$BC$1048576,0),MATCH((CUADRO!N$5&amp;$E291),'Hoja de Trabajo para listado'!$BC$151:$CB$151,0)),0)+IFERROR(INDEX('Hoja de Trabajo para listado'!$DE$153:$DG$274,MATCH($A291,'Hoja de Trabajo para listado'!$DE$153:$DE$1048576,0),MATCH((CUADRO!N$5&amp;$E291),'Hoja de Trabajo para listado'!$DE$151:$DG$151,0)),0)+IFERROR(INDEX('Hoja de Trabajo para listado'!$CD$155:$DC$1048576,MATCH($A291,'Hoja de Trabajo para listado'!$CD$155:$CD$1048576,0),MATCH((CUADRO!N$5&amp;$E291),'Hoja de Trabajo para listado'!$CD$151:$DC$151,0)),0)</f>
        <v>0</v>
      </c>
      <c r="O291" s="243">
        <f ca="1">+IFERROR(INDEX('Hoja de Trabajo para listado'!$A$155:$Z$1048576,MATCH($A291,'Hoja de Trabajo para listado'!$A$155:$A$1048576,0),MATCH((CUADRO!O$5&amp;$E291),'Hoja de Trabajo para listado'!$A$151:$Z$151,0)),0)+IFERROR(INDEX('Hoja de Trabajo para listado'!$AB$155:$BA$1048576,MATCH($A291,'Hoja de Trabajo para listado'!$AB$155:$AB$1048576,0),MATCH((CUADRO!O$5&amp;$E291),'Hoja de Trabajo para listado'!$AB$151:$BA$151,0)),0)+IFERROR(INDEX('Hoja de Trabajo para listado'!$BC$155:$CB$1048576,MATCH($A291,'Hoja de Trabajo para listado'!$BC$155:$BC$1048576,0),MATCH((CUADRO!O$5&amp;$E291),'Hoja de Trabajo para listado'!$BC$151:$CB$151,0)),0)+IFERROR(INDEX('Hoja de Trabajo para listado'!$DE$153:$DG$274,MATCH($A291,'Hoja de Trabajo para listado'!$DE$153:$DE$1048576,0),MATCH((CUADRO!O$5&amp;$E291),'Hoja de Trabajo para listado'!$DE$151:$DG$151,0)),0)+IFERROR(INDEX('Hoja de Trabajo para listado'!$CD$155:$DC$1048576,MATCH($A291,'Hoja de Trabajo para listado'!$CD$155:$CD$1048576,0),MATCH((CUADRO!O$5&amp;$E291),'Hoja de Trabajo para listado'!$CD$151:$DC$151,0)),0)</f>
        <v>0</v>
      </c>
      <c r="P291" s="243">
        <f ca="1">+IFERROR(INDEX('Hoja de Trabajo para listado'!$A$155:$Z$1048576,MATCH($A291,'Hoja de Trabajo para listado'!$A$155:$A$1048576,0),MATCH((CUADRO!P$5&amp;$E291),'Hoja de Trabajo para listado'!$A$151:$Z$151,0)),0)+IFERROR(INDEX('Hoja de Trabajo para listado'!$AB$155:$BA$1048576,MATCH($A291,'Hoja de Trabajo para listado'!$AB$155:$AB$1048576,0),MATCH((CUADRO!P$5&amp;$E291),'Hoja de Trabajo para listado'!$AB$151:$BA$151,0)),0)+IFERROR(INDEX('Hoja de Trabajo para listado'!$BC$155:$CB$1048576,MATCH($A291,'Hoja de Trabajo para listado'!$BC$155:$BC$1048576,0),MATCH((CUADRO!P$5&amp;$E291),'Hoja de Trabajo para listado'!$BC$151:$CB$151,0)),0)+IFERROR(INDEX('Hoja de Trabajo para listado'!$DE$153:$DG$274,MATCH($A291,'Hoja de Trabajo para listado'!$DE$153:$DE$1048576,0),MATCH((CUADRO!P$5&amp;$E291),'Hoja de Trabajo para listado'!$DE$151:$DG$151,0)),0)+IFERROR(INDEX('Hoja de Trabajo para listado'!$CD$155:$DC$1048576,MATCH($A291,'Hoja de Trabajo para listado'!$CD$155:$CD$1048576,0),MATCH((CUADRO!P$5&amp;$E291),'Hoja de Trabajo para listado'!$CD$151:$DC$151,0)),0)</f>
        <v>0</v>
      </c>
      <c r="Q291" s="243">
        <f ca="1">+IFERROR(INDEX('Hoja de Trabajo para listado'!$A$155:$Z$1048576,MATCH($A291,'Hoja de Trabajo para listado'!$A$155:$A$1048576,0),MATCH((CUADRO!Q$5&amp;$E291),'Hoja de Trabajo para listado'!$A$151:$Z$151,0)),0)+IFERROR(INDEX('Hoja de Trabajo para listado'!$AB$155:$BA$1048576,MATCH($A291,'Hoja de Trabajo para listado'!$AB$155:$AB$1048576,0),MATCH((CUADRO!Q$5&amp;$E291),'Hoja de Trabajo para listado'!$AB$151:$BA$151,0)),0)+IFERROR(INDEX('Hoja de Trabajo para listado'!$BC$155:$CB$1048576,MATCH($A291,'Hoja de Trabajo para listado'!$BC$155:$BC$1048576,0),MATCH((CUADRO!Q$5&amp;$E291),'Hoja de Trabajo para listado'!$BC$151:$CB$151,0)),0)+IFERROR(INDEX('Hoja de Trabajo para listado'!$DE$153:$DG$274,MATCH($A291,'Hoja de Trabajo para listado'!$DE$153:$DE$1048576,0),MATCH((CUADRO!Q$5&amp;$E291),'Hoja de Trabajo para listado'!$DE$151:$DG$151,0)),0)+IFERROR(INDEX('Hoja de Trabajo para listado'!$CD$155:$DC$1048576,MATCH($A291,'Hoja de Trabajo para listado'!$CD$155:$CD$1048576,0),MATCH((CUADRO!Q$5&amp;$E291),'Hoja de Trabajo para listado'!$CD$151:$DC$151,0)),0)</f>
        <v>0</v>
      </c>
      <c r="R291" s="243">
        <f t="shared" ca="1" si="11"/>
        <v>0</v>
      </c>
      <c r="S291" s="249">
        <f ca="1">+R290+R291</f>
        <v>0</v>
      </c>
      <c r="T291" s="243">
        <f ca="1">+S291</f>
        <v>0</v>
      </c>
      <c r="U291" s="242">
        <f t="shared" si="12"/>
        <v>2</v>
      </c>
      <c r="V291" s="333" t="str">
        <f>+VLOOKUP(A291,bd_lista!$A$3:$E$590,5,FALSE)</f>
        <v>Instituciones de Seguridad Social</v>
      </c>
      <c r="W291" s="392"/>
      <c r="X291" s="242">
        <f>+VLOOKUP(A291,[4]Sheet1!$A$13:$D$744,4,FALSE)</f>
        <v>46</v>
      </c>
      <c r="Y291" s="242" t="str">
        <f>+VLOOKUP(X291,bd_lista!$A$3:$C$590,3,FALSE)</f>
        <v>Ministerio de Salud y Deportes</v>
      </c>
      <c r="Z291" s="292"/>
      <c r="AA291" s="321"/>
    </row>
    <row r="292" spans="1:27" customFormat="1" ht="15" hidden="1" customHeight="1">
      <c r="A292" s="32">
        <v>418</v>
      </c>
      <c r="B292" s="387">
        <f>+A292</f>
        <v>418</v>
      </c>
      <c r="C292" s="247" t="str">
        <f>+VLOOKUP(A292,bd_lista!$A$3:$C$590,3,FALSE)</f>
        <v>Caja Petrolera de Salud</v>
      </c>
      <c r="D292" s="389" t="str">
        <f>+C292</f>
        <v>Caja Petrolera de Salud</v>
      </c>
      <c r="E292" s="247" t="s">
        <v>1304</v>
      </c>
      <c r="F292" s="243">
        <f ca="1">+IFERROR(INDEX('Hoja de Trabajo para listado'!$A$155:$Z$1048576,MATCH($A292,'Hoja de Trabajo para listado'!$A$155:$A$1048576,0),MATCH((CUADRO!F$5&amp;$E292),'Hoja de Trabajo para listado'!$A$151:$Z$151,0)),0)+IFERROR(INDEX('Hoja de Trabajo para listado'!$AB$155:$BA$1048576,MATCH($A292,'Hoja de Trabajo para listado'!$AB$155:$AB$1048576,0),MATCH((CUADRO!F$5&amp;$E292),'Hoja de Trabajo para listado'!$AB$151:$BA$151,0)),0)+IFERROR(INDEX('Hoja de Trabajo para listado'!$BC$155:$CB$1048576,MATCH($A292,'Hoja de Trabajo para listado'!$BC$155:$BC$1048576,0),MATCH((CUADRO!F$5&amp;$E292),'Hoja de Trabajo para listado'!$BC$151:$CB$151,0)),0)+IFERROR(INDEX('Hoja de Trabajo para listado'!$DE$153:$DG$274,MATCH($A292,'Hoja de Trabajo para listado'!$DE$153:$DE$1048576,0),MATCH((CUADRO!F$5&amp;$E292),'Hoja de Trabajo para listado'!$DE$151:$DG$151,0)),0)+IFERROR(INDEX('Hoja de Trabajo para listado'!$CD$155:$DC$1048576,MATCH($A292,'Hoja de Trabajo para listado'!$CD$155:$CD$1048576,0),MATCH((CUADRO!F$5&amp;$E292),'Hoja de Trabajo para listado'!$CD$151:$DC$151,0)),0)</f>
        <v>0</v>
      </c>
      <c r="G292" s="243">
        <f ca="1">+IFERROR(INDEX('Hoja de Trabajo para listado'!$A$155:$Z$1048576,MATCH($A292,'Hoja de Trabajo para listado'!$A$155:$A$1048576,0),MATCH((CUADRO!G$5&amp;$E292),'Hoja de Trabajo para listado'!$A$151:$Z$151,0)),0)+IFERROR(INDEX('Hoja de Trabajo para listado'!$AB$155:$BA$1048576,MATCH($A292,'Hoja de Trabajo para listado'!$AB$155:$AB$1048576,0),MATCH((CUADRO!G$5&amp;$E292),'Hoja de Trabajo para listado'!$AB$151:$BA$151,0)),0)+IFERROR(INDEX('Hoja de Trabajo para listado'!$BC$155:$CB$1048576,MATCH($A292,'Hoja de Trabajo para listado'!$BC$155:$BC$1048576,0),MATCH((CUADRO!G$5&amp;$E292),'Hoja de Trabajo para listado'!$BC$151:$CB$151,0)),0)+IFERROR(INDEX('Hoja de Trabajo para listado'!$DE$153:$DG$274,MATCH($A292,'Hoja de Trabajo para listado'!$DE$153:$DE$1048576,0),MATCH((CUADRO!G$5&amp;$E292),'Hoja de Trabajo para listado'!$DE$151:$DG$151,0)),0)+IFERROR(INDEX('Hoja de Trabajo para listado'!$CD$155:$DC$1048576,MATCH($A292,'Hoja de Trabajo para listado'!$CD$155:$CD$1048576,0),MATCH((CUADRO!G$5&amp;$E292),'Hoja de Trabajo para listado'!$CD$151:$DC$151,0)),0)</f>
        <v>0</v>
      </c>
      <c r="H292" s="243">
        <f ca="1">+IFERROR(INDEX('Hoja de Trabajo para listado'!$A$155:$Z$1048576,MATCH($A292,'Hoja de Trabajo para listado'!$A$155:$A$1048576,0),MATCH((CUADRO!H$5&amp;$E292),'Hoja de Trabajo para listado'!$A$151:$Z$151,0)),0)+IFERROR(INDEX('Hoja de Trabajo para listado'!$AB$155:$BA$1048576,MATCH($A292,'Hoja de Trabajo para listado'!$AB$155:$AB$1048576,0),MATCH((CUADRO!H$5&amp;$E292),'Hoja de Trabajo para listado'!$AB$151:$BA$151,0)),0)+IFERROR(INDEX('Hoja de Trabajo para listado'!$BC$155:$CB$1048576,MATCH($A292,'Hoja de Trabajo para listado'!$BC$155:$BC$1048576,0),MATCH((CUADRO!H$5&amp;$E292),'Hoja de Trabajo para listado'!$BC$151:$CB$151,0)),0)+IFERROR(INDEX('Hoja de Trabajo para listado'!$DE$153:$DG$274,MATCH($A292,'Hoja de Trabajo para listado'!$DE$153:$DE$1048576,0),MATCH((CUADRO!H$5&amp;$E292),'Hoja de Trabajo para listado'!$DE$151:$DG$151,0)),0)+IFERROR(INDEX('Hoja de Trabajo para listado'!$CD$155:$DC$1048576,MATCH($A292,'Hoja de Trabajo para listado'!$CD$155:$CD$1048576,0),MATCH((CUADRO!H$5&amp;$E292),'Hoja de Trabajo para listado'!$CD$151:$DC$151,0)),0)</f>
        <v>0</v>
      </c>
      <c r="I292" s="243">
        <f ca="1">+IFERROR(INDEX('Hoja de Trabajo para listado'!$A$155:$Z$1048576,MATCH($A292,'Hoja de Trabajo para listado'!$A$155:$A$1048576,0),MATCH((CUADRO!I$5&amp;$E292),'Hoja de Trabajo para listado'!$A$151:$Z$151,0)),0)+IFERROR(INDEX('Hoja de Trabajo para listado'!$AB$155:$BA$1048576,MATCH($A292,'Hoja de Trabajo para listado'!$AB$155:$AB$1048576,0),MATCH((CUADRO!I$5&amp;$E292),'Hoja de Trabajo para listado'!$AB$151:$BA$151,0)),0)+IFERROR(INDEX('Hoja de Trabajo para listado'!$BC$155:$CB$1048576,MATCH($A292,'Hoja de Trabajo para listado'!$BC$155:$BC$1048576,0),MATCH((CUADRO!I$5&amp;$E292),'Hoja de Trabajo para listado'!$BC$151:$CB$151,0)),0)+IFERROR(INDEX('Hoja de Trabajo para listado'!$DE$153:$DG$274,MATCH($A292,'Hoja de Trabajo para listado'!$DE$153:$DE$1048576,0),MATCH((CUADRO!I$5&amp;$E292),'Hoja de Trabajo para listado'!$DE$151:$DG$151,0)),0)+IFERROR(INDEX('Hoja de Trabajo para listado'!$CD$155:$DC$1048576,MATCH($A292,'Hoja de Trabajo para listado'!$CD$155:$CD$1048576,0),MATCH((CUADRO!I$5&amp;$E292),'Hoja de Trabajo para listado'!$CD$151:$DC$151,0)),0)</f>
        <v>0</v>
      </c>
      <c r="J292" s="243">
        <f ca="1">+IFERROR(INDEX('Hoja de Trabajo para listado'!$A$155:$Z$1048576,MATCH($A292,'Hoja de Trabajo para listado'!$A$155:$A$1048576,0),MATCH((CUADRO!J$5&amp;$E292),'Hoja de Trabajo para listado'!$A$151:$Z$151,0)),0)+IFERROR(INDEX('Hoja de Trabajo para listado'!$AB$155:$BA$1048576,MATCH($A292,'Hoja de Trabajo para listado'!$AB$155:$AB$1048576,0),MATCH((CUADRO!J$5&amp;$E292),'Hoja de Trabajo para listado'!$AB$151:$BA$151,0)),0)+IFERROR(INDEX('Hoja de Trabajo para listado'!$BC$155:$CB$1048576,MATCH($A292,'Hoja de Trabajo para listado'!$BC$155:$BC$1048576,0),MATCH((CUADRO!J$5&amp;$E292),'Hoja de Trabajo para listado'!$BC$151:$CB$151,0)),0)+IFERROR(INDEX('Hoja de Trabajo para listado'!$DE$153:$DG$274,MATCH($A292,'Hoja de Trabajo para listado'!$DE$153:$DE$1048576,0),MATCH((CUADRO!J$5&amp;$E292),'Hoja de Trabajo para listado'!$DE$151:$DG$151,0)),0)+IFERROR(INDEX('Hoja de Trabajo para listado'!$CD$155:$DC$1048576,MATCH($A292,'Hoja de Trabajo para listado'!$CD$155:$CD$1048576,0),MATCH((CUADRO!J$5&amp;$E292),'Hoja de Trabajo para listado'!$CD$151:$DC$151,0)),0)</f>
        <v>0</v>
      </c>
      <c r="K292" s="243">
        <f ca="1">+IFERROR(INDEX('Hoja de Trabajo para listado'!$A$155:$Z$1048576,MATCH($A292,'Hoja de Trabajo para listado'!$A$155:$A$1048576,0),MATCH((CUADRO!K$5&amp;$E292),'Hoja de Trabajo para listado'!$A$151:$Z$151,0)),0)+IFERROR(INDEX('Hoja de Trabajo para listado'!$AB$155:$BA$1048576,MATCH($A292,'Hoja de Trabajo para listado'!$AB$155:$AB$1048576,0),MATCH((CUADRO!K$5&amp;$E292),'Hoja de Trabajo para listado'!$AB$151:$BA$151,0)),0)+IFERROR(INDEX('Hoja de Trabajo para listado'!$BC$155:$CB$1048576,MATCH($A292,'Hoja de Trabajo para listado'!$BC$155:$BC$1048576,0),MATCH((CUADRO!K$5&amp;$E292),'Hoja de Trabajo para listado'!$BC$151:$CB$151,0)),0)+IFERROR(INDEX('Hoja de Trabajo para listado'!$DE$153:$DG$274,MATCH($A292,'Hoja de Trabajo para listado'!$DE$153:$DE$1048576,0),MATCH((CUADRO!K$5&amp;$E292),'Hoja de Trabajo para listado'!$DE$151:$DG$151,0)),0)+IFERROR(INDEX('Hoja de Trabajo para listado'!$CD$155:$DC$1048576,MATCH($A292,'Hoja de Trabajo para listado'!$CD$155:$CD$1048576,0),MATCH((CUADRO!K$5&amp;$E292),'Hoja de Trabajo para listado'!$CD$151:$DC$151,0)),0)</f>
        <v>0</v>
      </c>
      <c r="L292" s="243">
        <f ca="1">+IFERROR(INDEX('Hoja de Trabajo para listado'!$A$155:$Z$1048576,MATCH($A292,'Hoja de Trabajo para listado'!$A$155:$A$1048576,0),MATCH((CUADRO!L$5&amp;$E292),'Hoja de Trabajo para listado'!$A$151:$Z$151,0)),0)+IFERROR(INDEX('Hoja de Trabajo para listado'!$AB$155:$BA$1048576,MATCH($A292,'Hoja de Trabajo para listado'!$AB$155:$AB$1048576,0),MATCH((CUADRO!L$5&amp;$E292),'Hoja de Trabajo para listado'!$AB$151:$BA$151,0)),0)+IFERROR(INDEX('Hoja de Trabajo para listado'!$BC$155:$CB$1048576,MATCH($A292,'Hoja de Trabajo para listado'!$BC$155:$BC$1048576,0),MATCH((CUADRO!L$5&amp;$E292),'Hoja de Trabajo para listado'!$BC$151:$CB$151,0)),0)+IFERROR(INDEX('Hoja de Trabajo para listado'!$DE$153:$DG$274,MATCH($A292,'Hoja de Trabajo para listado'!$DE$153:$DE$1048576,0),MATCH((CUADRO!L$5&amp;$E292),'Hoja de Trabajo para listado'!$DE$151:$DG$151,0)),0)+IFERROR(INDEX('Hoja de Trabajo para listado'!$CD$155:$DC$1048576,MATCH($A292,'Hoja de Trabajo para listado'!$CD$155:$CD$1048576,0),MATCH((CUADRO!L$5&amp;$E292),'Hoja de Trabajo para listado'!$CD$151:$DC$151,0)),0)</f>
        <v>0</v>
      </c>
      <c r="M292" s="243">
        <f ca="1">+IFERROR(INDEX('Hoja de Trabajo para listado'!$A$155:$Z$1048576,MATCH($A292,'Hoja de Trabajo para listado'!$A$155:$A$1048576,0),MATCH((CUADRO!M$5&amp;$E292),'Hoja de Trabajo para listado'!$A$151:$Z$151,0)),0)+IFERROR(INDEX('Hoja de Trabajo para listado'!$AB$155:$BA$1048576,MATCH($A292,'Hoja de Trabajo para listado'!$AB$155:$AB$1048576,0),MATCH((CUADRO!M$5&amp;$E292),'Hoja de Trabajo para listado'!$AB$151:$BA$151,0)),0)+IFERROR(INDEX('Hoja de Trabajo para listado'!$BC$155:$CB$1048576,MATCH($A292,'Hoja de Trabajo para listado'!$BC$155:$BC$1048576,0),MATCH((CUADRO!M$5&amp;$E292),'Hoja de Trabajo para listado'!$BC$151:$CB$151,0)),0)+IFERROR(INDEX('Hoja de Trabajo para listado'!$DE$153:$DG$274,MATCH($A292,'Hoja de Trabajo para listado'!$DE$153:$DE$1048576,0),MATCH((CUADRO!M$5&amp;$E292),'Hoja de Trabajo para listado'!$DE$151:$DG$151,0)),0)+IFERROR(INDEX('Hoja de Trabajo para listado'!$CD$155:$DC$1048576,MATCH($A292,'Hoja de Trabajo para listado'!$CD$155:$CD$1048576,0),MATCH((CUADRO!M$5&amp;$E292),'Hoja de Trabajo para listado'!$CD$151:$DC$151,0)),0)</f>
        <v>0</v>
      </c>
      <c r="N292" s="243">
        <f ca="1">+IFERROR(INDEX('Hoja de Trabajo para listado'!$A$155:$Z$1048576,MATCH($A292,'Hoja de Trabajo para listado'!$A$155:$A$1048576,0),MATCH((CUADRO!N$5&amp;$E292),'Hoja de Trabajo para listado'!$A$151:$Z$151,0)),0)+IFERROR(INDEX('Hoja de Trabajo para listado'!$AB$155:$BA$1048576,MATCH($A292,'Hoja de Trabajo para listado'!$AB$155:$AB$1048576,0),MATCH((CUADRO!N$5&amp;$E292),'Hoja de Trabajo para listado'!$AB$151:$BA$151,0)),0)+IFERROR(INDEX('Hoja de Trabajo para listado'!$BC$155:$CB$1048576,MATCH($A292,'Hoja de Trabajo para listado'!$BC$155:$BC$1048576,0),MATCH((CUADRO!N$5&amp;$E292),'Hoja de Trabajo para listado'!$BC$151:$CB$151,0)),0)+IFERROR(INDEX('Hoja de Trabajo para listado'!$DE$153:$DG$274,MATCH($A292,'Hoja de Trabajo para listado'!$DE$153:$DE$1048576,0),MATCH((CUADRO!N$5&amp;$E292),'Hoja de Trabajo para listado'!$DE$151:$DG$151,0)),0)+IFERROR(INDEX('Hoja de Trabajo para listado'!$CD$155:$DC$1048576,MATCH($A292,'Hoja de Trabajo para listado'!$CD$155:$CD$1048576,0),MATCH((CUADRO!N$5&amp;$E292),'Hoja de Trabajo para listado'!$CD$151:$DC$151,0)),0)</f>
        <v>0</v>
      </c>
      <c r="O292" s="243">
        <f ca="1">+IFERROR(INDEX('Hoja de Trabajo para listado'!$A$155:$Z$1048576,MATCH($A292,'Hoja de Trabajo para listado'!$A$155:$A$1048576,0),MATCH((CUADRO!O$5&amp;$E292),'Hoja de Trabajo para listado'!$A$151:$Z$151,0)),0)+IFERROR(INDEX('Hoja de Trabajo para listado'!$AB$155:$BA$1048576,MATCH($A292,'Hoja de Trabajo para listado'!$AB$155:$AB$1048576,0),MATCH((CUADRO!O$5&amp;$E292),'Hoja de Trabajo para listado'!$AB$151:$BA$151,0)),0)+IFERROR(INDEX('Hoja de Trabajo para listado'!$BC$155:$CB$1048576,MATCH($A292,'Hoja de Trabajo para listado'!$BC$155:$BC$1048576,0),MATCH((CUADRO!O$5&amp;$E292),'Hoja de Trabajo para listado'!$BC$151:$CB$151,0)),0)+IFERROR(INDEX('Hoja de Trabajo para listado'!$DE$153:$DG$274,MATCH($A292,'Hoja de Trabajo para listado'!$DE$153:$DE$1048576,0),MATCH((CUADRO!O$5&amp;$E292),'Hoja de Trabajo para listado'!$DE$151:$DG$151,0)),0)+IFERROR(INDEX('Hoja de Trabajo para listado'!$CD$155:$DC$1048576,MATCH($A292,'Hoja de Trabajo para listado'!$CD$155:$CD$1048576,0),MATCH((CUADRO!O$5&amp;$E292),'Hoja de Trabajo para listado'!$CD$151:$DC$151,0)),0)</f>
        <v>0</v>
      </c>
      <c r="P292" s="243">
        <f ca="1">+IFERROR(INDEX('Hoja de Trabajo para listado'!$A$155:$Z$1048576,MATCH($A292,'Hoja de Trabajo para listado'!$A$155:$A$1048576,0),MATCH((CUADRO!P$5&amp;$E292),'Hoja de Trabajo para listado'!$A$151:$Z$151,0)),0)+IFERROR(INDEX('Hoja de Trabajo para listado'!$AB$155:$BA$1048576,MATCH($A292,'Hoja de Trabajo para listado'!$AB$155:$AB$1048576,0),MATCH((CUADRO!P$5&amp;$E292),'Hoja de Trabajo para listado'!$AB$151:$BA$151,0)),0)+IFERROR(INDEX('Hoja de Trabajo para listado'!$BC$155:$CB$1048576,MATCH($A292,'Hoja de Trabajo para listado'!$BC$155:$BC$1048576,0),MATCH((CUADRO!P$5&amp;$E292),'Hoja de Trabajo para listado'!$BC$151:$CB$151,0)),0)+IFERROR(INDEX('Hoja de Trabajo para listado'!$DE$153:$DG$274,MATCH($A292,'Hoja de Trabajo para listado'!$DE$153:$DE$1048576,0),MATCH((CUADRO!P$5&amp;$E292),'Hoja de Trabajo para listado'!$DE$151:$DG$151,0)),0)+IFERROR(INDEX('Hoja de Trabajo para listado'!$CD$155:$DC$1048576,MATCH($A292,'Hoja de Trabajo para listado'!$CD$155:$CD$1048576,0),MATCH((CUADRO!P$5&amp;$E292),'Hoja de Trabajo para listado'!$CD$151:$DC$151,0)),0)</f>
        <v>0</v>
      </c>
      <c r="Q292" s="243">
        <f ca="1">+IFERROR(INDEX('Hoja de Trabajo para listado'!$A$155:$Z$1048576,MATCH($A292,'Hoja de Trabajo para listado'!$A$155:$A$1048576,0),MATCH((CUADRO!Q$5&amp;$E292),'Hoja de Trabajo para listado'!$A$151:$Z$151,0)),0)+IFERROR(INDEX('Hoja de Trabajo para listado'!$AB$155:$BA$1048576,MATCH($A292,'Hoja de Trabajo para listado'!$AB$155:$AB$1048576,0),MATCH((CUADRO!Q$5&amp;$E292),'Hoja de Trabajo para listado'!$AB$151:$BA$151,0)),0)+IFERROR(INDEX('Hoja de Trabajo para listado'!$BC$155:$CB$1048576,MATCH($A292,'Hoja de Trabajo para listado'!$BC$155:$BC$1048576,0),MATCH((CUADRO!Q$5&amp;$E292),'Hoja de Trabajo para listado'!$BC$151:$CB$151,0)),0)+IFERROR(INDEX('Hoja de Trabajo para listado'!$DE$153:$DG$274,MATCH($A292,'Hoja de Trabajo para listado'!$DE$153:$DE$1048576,0),MATCH((CUADRO!Q$5&amp;$E292),'Hoja de Trabajo para listado'!$DE$151:$DG$151,0)),0)+IFERROR(INDEX('Hoja de Trabajo para listado'!$CD$155:$DC$1048576,MATCH($A292,'Hoja de Trabajo para listado'!$CD$155:$CD$1048576,0),MATCH((CUADRO!Q$5&amp;$E292),'Hoja de Trabajo para listado'!$CD$151:$DC$151,0)),0)</f>
        <v>0</v>
      </c>
      <c r="R292" s="243">
        <f t="shared" ca="1" si="11"/>
        <v>0</v>
      </c>
      <c r="S292" s="249"/>
      <c r="T292" s="243">
        <f ca="1">+T293</f>
        <v>0</v>
      </c>
      <c r="U292" s="242">
        <f t="shared" si="12"/>
        <v>1</v>
      </c>
      <c r="V292" s="333" t="str">
        <f>+VLOOKUP(A292,bd_lista!$A$3:$E$590,5,FALSE)</f>
        <v>Instituciones de Seguridad Social</v>
      </c>
      <c r="W292" s="391" t="str">
        <f>+V292</f>
        <v>Instituciones de Seguridad Social</v>
      </c>
      <c r="X292" s="242">
        <f>+VLOOKUP(A292,[4]Sheet1!$A$13:$D$744,4,FALSE)</f>
        <v>46</v>
      </c>
      <c r="Y292" s="242" t="str">
        <f>+VLOOKUP(X292,bd_lista!$A$3:$C$590,3,FALSE)</f>
        <v>Ministerio de Salud y Deportes</v>
      </c>
      <c r="Z292" s="294">
        <f>+X292</f>
        <v>46</v>
      </c>
      <c r="AA292" s="319" t="str">
        <f>+Y292</f>
        <v>Ministerio de Salud y Deportes</v>
      </c>
    </row>
    <row r="293" spans="1:27" customFormat="1" ht="15" hidden="1" customHeight="1">
      <c r="A293" s="32">
        <v>418</v>
      </c>
      <c r="B293" s="388"/>
      <c r="C293" s="333" t="str">
        <f>+VLOOKUP(A293,bd_lista!$A$3:$C$590,3,FALSE)</f>
        <v>Caja Petrolera de Salud</v>
      </c>
      <c r="D293" s="390"/>
      <c r="E293" s="333" t="s">
        <v>1305</v>
      </c>
      <c r="F293" s="245">
        <f ca="1">+IFERROR(INDEX('Hoja de Trabajo para listado'!$A$155:$Z$1048576,MATCH($A293,'Hoja de Trabajo para listado'!$A$155:$A$1048576,0),MATCH((CUADRO!F$5&amp;$E293),'Hoja de Trabajo para listado'!$A$151:$Z$151,0)),0)+IFERROR(INDEX('Hoja de Trabajo para listado'!$AB$155:$BA$1048576,MATCH($A293,'Hoja de Trabajo para listado'!$AB$155:$AB$1048576,0),MATCH((CUADRO!F$5&amp;$E293),'Hoja de Trabajo para listado'!$AB$151:$BA$151,0)),0)+IFERROR(INDEX('Hoja de Trabajo para listado'!$BC$155:$CB$1048576,MATCH($A293,'Hoja de Trabajo para listado'!$BC$155:$BC$1048576,0),MATCH((CUADRO!F$5&amp;$E293),'Hoja de Trabajo para listado'!$BC$151:$CB$151,0)),0)+IFERROR(INDEX('Hoja de Trabajo para listado'!$DE$153:$DG$274,MATCH($A293,'Hoja de Trabajo para listado'!$DE$153:$DE$1048576,0),MATCH((CUADRO!F$5&amp;$E293),'Hoja de Trabajo para listado'!$DE$151:$DG$151,0)),0)+IFERROR(INDEX('Hoja de Trabajo para listado'!$CD$155:$DC$1048576,MATCH($A293,'Hoja de Trabajo para listado'!$CD$155:$CD$1048576,0),MATCH((CUADRO!F$5&amp;$E293),'Hoja de Trabajo para listado'!$CD$151:$DC$151,0)),0)</f>
        <v>0</v>
      </c>
      <c r="G293" s="245">
        <f ca="1">+IFERROR(INDEX('Hoja de Trabajo para listado'!$A$155:$Z$1048576,MATCH($A293,'Hoja de Trabajo para listado'!$A$155:$A$1048576,0),MATCH((CUADRO!G$5&amp;$E293),'Hoja de Trabajo para listado'!$A$151:$Z$151,0)),0)+IFERROR(INDEX('Hoja de Trabajo para listado'!$AB$155:$BA$1048576,MATCH($A293,'Hoja de Trabajo para listado'!$AB$155:$AB$1048576,0),MATCH((CUADRO!G$5&amp;$E293),'Hoja de Trabajo para listado'!$AB$151:$BA$151,0)),0)+IFERROR(INDEX('Hoja de Trabajo para listado'!$BC$155:$CB$1048576,MATCH($A293,'Hoja de Trabajo para listado'!$BC$155:$BC$1048576,0),MATCH((CUADRO!G$5&amp;$E293),'Hoja de Trabajo para listado'!$BC$151:$CB$151,0)),0)+IFERROR(INDEX('Hoja de Trabajo para listado'!$DE$153:$DG$274,MATCH($A293,'Hoja de Trabajo para listado'!$DE$153:$DE$1048576,0),MATCH((CUADRO!G$5&amp;$E293),'Hoja de Trabajo para listado'!$DE$151:$DG$151,0)),0)+IFERROR(INDEX('Hoja de Trabajo para listado'!$CD$155:$DC$1048576,MATCH($A293,'Hoja de Trabajo para listado'!$CD$155:$CD$1048576,0),MATCH((CUADRO!G$5&amp;$E293),'Hoja de Trabajo para listado'!$CD$151:$DC$151,0)),0)</f>
        <v>0</v>
      </c>
      <c r="H293" s="245">
        <f ca="1">+IFERROR(INDEX('Hoja de Trabajo para listado'!$A$155:$Z$1048576,MATCH($A293,'Hoja de Trabajo para listado'!$A$155:$A$1048576,0),MATCH((CUADRO!H$5&amp;$E293),'Hoja de Trabajo para listado'!$A$151:$Z$151,0)),0)+IFERROR(INDEX('Hoja de Trabajo para listado'!$AB$155:$BA$1048576,MATCH($A293,'Hoja de Trabajo para listado'!$AB$155:$AB$1048576,0),MATCH((CUADRO!H$5&amp;$E293),'Hoja de Trabajo para listado'!$AB$151:$BA$151,0)),0)+IFERROR(INDEX('Hoja de Trabajo para listado'!$BC$155:$CB$1048576,MATCH($A293,'Hoja de Trabajo para listado'!$BC$155:$BC$1048576,0),MATCH((CUADRO!H$5&amp;$E293),'Hoja de Trabajo para listado'!$BC$151:$CB$151,0)),0)+IFERROR(INDEX('Hoja de Trabajo para listado'!$DE$153:$DG$274,MATCH($A293,'Hoja de Trabajo para listado'!$DE$153:$DE$1048576,0),MATCH((CUADRO!H$5&amp;$E293),'Hoja de Trabajo para listado'!$DE$151:$DG$151,0)),0)+IFERROR(INDEX('Hoja de Trabajo para listado'!$CD$155:$DC$1048576,MATCH($A293,'Hoja de Trabajo para listado'!$CD$155:$CD$1048576,0),MATCH((CUADRO!H$5&amp;$E293),'Hoja de Trabajo para listado'!$CD$151:$DC$151,0)),0)</f>
        <v>0</v>
      </c>
      <c r="I293" s="245">
        <f ca="1">+IFERROR(INDEX('Hoja de Trabajo para listado'!$A$155:$Z$1048576,MATCH($A293,'Hoja de Trabajo para listado'!$A$155:$A$1048576,0),MATCH((CUADRO!I$5&amp;$E293),'Hoja de Trabajo para listado'!$A$151:$Z$151,0)),0)+IFERROR(INDEX('Hoja de Trabajo para listado'!$AB$155:$BA$1048576,MATCH($A293,'Hoja de Trabajo para listado'!$AB$155:$AB$1048576,0),MATCH((CUADRO!I$5&amp;$E293),'Hoja de Trabajo para listado'!$AB$151:$BA$151,0)),0)+IFERROR(INDEX('Hoja de Trabajo para listado'!$BC$155:$CB$1048576,MATCH($A293,'Hoja de Trabajo para listado'!$BC$155:$BC$1048576,0),MATCH((CUADRO!I$5&amp;$E293),'Hoja de Trabajo para listado'!$BC$151:$CB$151,0)),0)+IFERROR(INDEX('Hoja de Trabajo para listado'!$DE$153:$DG$274,MATCH($A293,'Hoja de Trabajo para listado'!$DE$153:$DE$1048576,0),MATCH((CUADRO!I$5&amp;$E293),'Hoja de Trabajo para listado'!$DE$151:$DG$151,0)),0)+IFERROR(INDEX('Hoja de Trabajo para listado'!$CD$155:$DC$1048576,MATCH($A293,'Hoja de Trabajo para listado'!$CD$155:$CD$1048576,0),MATCH((CUADRO!I$5&amp;$E293),'Hoja de Trabajo para listado'!$CD$151:$DC$151,0)),0)</f>
        <v>0</v>
      </c>
      <c r="J293" s="245">
        <f ca="1">+IFERROR(INDEX('Hoja de Trabajo para listado'!$A$155:$Z$1048576,MATCH($A293,'Hoja de Trabajo para listado'!$A$155:$A$1048576,0),MATCH((CUADRO!J$5&amp;$E293),'Hoja de Trabajo para listado'!$A$151:$Z$151,0)),0)+IFERROR(INDEX('Hoja de Trabajo para listado'!$AB$155:$BA$1048576,MATCH($A293,'Hoja de Trabajo para listado'!$AB$155:$AB$1048576,0),MATCH((CUADRO!J$5&amp;$E293),'Hoja de Trabajo para listado'!$AB$151:$BA$151,0)),0)+IFERROR(INDEX('Hoja de Trabajo para listado'!$BC$155:$CB$1048576,MATCH($A293,'Hoja de Trabajo para listado'!$BC$155:$BC$1048576,0),MATCH((CUADRO!J$5&amp;$E293),'Hoja de Trabajo para listado'!$BC$151:$CB$151,0)),0)+IFERROR(INDEX('Hoja de Trabajo para listado'!$DE$153:$DG$274,MATCH($A293,'Hoja de Trabajo para listado'!$DE$153:$DE$1048576,0),MATCH((CUADRO!J$5&amp;$E293),'Hoja de Trabajo para listado'!$DE$151:$DG$151,0)),0)+IFERROR(INDEX('Hoja de Trabajo para listado'!$CD$155:$DC$1048576,MATCH($A293,'Hoja de Trabajo para listado'!$CD$155:$CD$1048576,0),MATCH((CUADRO!J$5&amp;$E293),'Hoja de Trabajo para listado'!$CD$151:$DC$151,0)),0)</f>
        <v>0</v>
      </c>
      <c r="K293" s="245">
        <f ca="1">+IFERROR(INDEX('Hoja de Trabajo para listado'!$A$155:$Z$1048576,MATCH($A293,'Hoja de Trabajo para listado'!$A$155:$A$1048576,0),MATCH((CUADRO!K$5&amp;$E293),'Hoja de Trabajo para listado'!$A$151:$Z$151,0)),0)+IFERROR(INDEX('Hoja de Trabajo para listado'!$AB$155:$BA$1048576,MATCH($A293,'Hoja de Trabajo para listado'!$AB$155:$AB$1048576,0),MATCH((CUADRO!K$5&amp;$E293),'Hoja de Trabajo para listado'!$AB$151:$BA$151,0)),0)+IFERROR(INDEX('Hoja de Trabajo para listado'!$BC$155:$CB$1048576,MATCH($A293,'Hoja de Trabajo para listado'!$BC$155:$BC$1048576,0),MATCH((CUADRO!K$5&amp;$E293),'Hoja de Trabajo para listado'!$BC$151:$CB$151,0)),0)+IFERROR(INDEX('Hoja de Trabajo para listado'!$DE$153:$DG$274,MATCH($A293,'Hoja de Trabajo para listado'!$DE$153:$DE$1048576,0),MATCH((CUADRO!K$5&amp;$E293),'Hoja de Trabajo para listado'!$DE$151:$DG$151,0)),0)+IFERROR(INDEX('Hoja de Trabajo para listado'!$CD$155:$DC$1048576,MATCH($A293,'Hoja de Trabajo para listado'!$CD$155:$CD$1048576,0),MATCH((CUADRO!K$5&amp;$E293),'Hoja de Trabajo para listado'!$CD$151:$DC$151,0)),0)</f>
        <v>0</v>
      </c>
      <c r="L293" s="245">
        <f ca="1">+IFERROR(INDEX('Hoja de Trabajo para listado'!$A$155:$Z$1048576,MATCH($A293,'Hoja de Trabajo para listado'!$A$155:$A$1048576,0),MATCH((CUADRO!L$5&amp;$E293),'Hoja de Trabajo para listado'!$A$151:$Z$151,0)),0)+IFERROR(INDEX('Hoja de Trabajo para listado'!$AB$155:$BA$1048576,MATCH($A293,'Hoja de Trabajo para listado'!$AB$155:$AB$1048576,0),MATCH((CUADRO!L$5&amp;$E293),'Hoja de Trabajo para listado'!$AB$151:$BA$151,0)),0)+IFERROR(INDEX('Hoja de Trabajo para listado'!$BC$155:$CB$1048576,MATCH($A293,'Hoja de Trabajo para listado'!$BC$155:$BC$1048576,0),MATCH((CUADRO!L$5&amp;$E293),'Hoja de Trabajo para listado'!$BC$151:$CB$151,0)),0)+IFERROR(INDEX('Hoja de Trabajo para listado'!$DE$153:$DG$274,MATCH($A293,'Hoja de Trabajo para listado'!$DE$153:$DE$1048576,0),MATCH((CUADRO!L$5&amp;$E293),'Hoja de Trabajo para listado'!$DE$151:$DG$151,0)),0)+IFERROR(INDEX('Hoja de Trabajo para listado'!$CD$155:$DC$1048576,MATCH($A293,'Hoja de Trabajo para listado'!$CD$155:$CD$1048576,0),MATCH((CUADRO!L$5&amp;$E293),'Hoja de Trabajo para listado'!$CD$151:$DC$151,0)),0)</f>
        <v>0</v>
      </c>
      <c r="M293" s="245">
        <f ca="1">+IFERROR(INDEX('Hoja de Trabajo para listado'!$A$155:$Z$1048576,MATCH($A293,'Hoja de Trabajo para listado'!$A$155:$A$1048576,0),MATCH((CUADRO!M$5&amp;$E293),'Hoja de Trabajo para listado'!$A$151:$Z$151,0)),0)+IFERROR(INDEX('Hoja de Trabajo para listado'!$AB$155:$BA$1048576,MATCH($A293,'Hoja de Trabajo para listado'!$AB$155:$AB$1048576,0),MATCH((CUADRO!M$5&amp;$E293),'Hoja de Trabajo para listado'!$AB$151:$BA$151,0)),0)+IFERROR(INDEX('Hoja de Trabajo para listado'!$BC$155:$CB$1048576,MATCH($A293,'Hoja de Trabajo para listado'!$BC$155:$BC$1048576,0),MATCH((CUADRO!M$5&amp;$E293),'Hoja de Trabajo para listado'!$BC$151:$CB$151,0)),0)+IFERROR(INDEX('Hoja de Trabajo para listado'!$DE$153:$DG$274,MATCH($A293,'Hoja de Trabajo para listado'!$DE$153:$DE$1048576,0),MATCH((CUADRO!M$5&amp;$E293),'Hoja de Trabajo para listado'!$DE$151:$DG$151,0)),0)+IFERROR(INDEX('Hoja de Trabajo para listado'!$CD$155:$DC$1048576,MATCH($A293,'Hoja de Trabajo para listado'!$CD$155:$CD$1048576,0),MATCH((CUADRO!M$5&amp;$E293),'Hoja de Trabajo para listado'!$CD$151:$DC$151,0)),0)</f>
        <v>0</v>
      </c>
      <c r="N293" s="245">
        <f ca="1">+IFERROR(INDEX('Hoja de Trabajo para listado'!$A$155:$Z$1048576,MATCH($A293,'Hoja de Trabajo para listado'!$A$155:$A$1048576,0),MATCH((CUADRO!N$5&amp;$E293),'Hoja de Trabajo para listado'!$A$151:$Z$151,0)),0)+IFERROR(INDEX('Hoja de Trabajo para listado'!$AB$155:$BA$1048576,MATCH($A293,'Hoja de Trabajo para listado'!$AB$155:$AB$1048576,0),MATCH((CUADRO!N$5&amp;$E293),'Hoja de Trabajo para listado'!$AB$151:$BA$151,0)),0)+IFERROR(INDEX('Hoja de Trabajo para listado'!$BC$155:$CB$1048576,MATCH($A293,'Hoja de Trabajo para listado'!$BC$155:$BC$1048576,0),MATCH((CUADRO!N$5&amp;$E293),'Hoja de Trabajo para listado'!$BC$151:$CB$151,0)),0)+IFERROR(INDEX('Hoja de Trabajo para listado'!$DE$153:$DG$274,MATCH($A293,'Hoja de Trabajo para listado'!$DE$153:$DE$1048576,0),MATCH((CUADRO!N$5&amp;$E293),'Hoja de Trabajo para listado'!$DE$151:$DG$151,0)),0)+IFERROR(INDEX('Hoja de Trabajo para listado'!$CD$155:$DC$1048576,MATCH($A293,'Hoja de Trabajo para listado'!$CD$155:$CD$1048576,0),MATCH((CUADRO!N$5&amp;$E293),'Hoja de Trabajo para listado'!$CD$151:$DC$151,0)),0)</f>
        <v>0</v>
      </c>
      <c r="O293" s="245">
        <f ca="1">+IFERROR(INDEX('Hoja de Trabajo para listado'!$A$155:$Z$1048576,MATCH($A293,'Hoja de Trabajo para listado'!$A$155:$A$1048576,0),MATCH((CUADRO!O$5&amp;$E293),'Hoja de Trabajo para listado'!$A$151:$Z$151,0)),0)+IFERROR(INDEX('Hoja de Trabajo para listado'!$AB$155:$BA$1048576,MATCH($A293,'Hoja de Trabajo para listado'!$AB$155:$AB$1048576,0),MATCH((CUADRO!O$5&amp;$E293),'Hoja de Trabajo para listado'!$AB$151:$BA$151,0)),0)+IFERROR(INDEX('Hoja de Trabajo para listado'!$BC$155:$CB$1048576,MATCH($A293,'Hoja de Trabajo para listado'!$BC$155:$BC$1048576,0),MATCH((CUADRO!O$5&amp;$E293),'Hoja de Trabajo para listado'!$BC$151:$CB$151,0)),0)+IFERROR(INDEX('Hoja de Trabajo para listado'!$DE$153:$DG$274,MATCH($A293,'Hoja de Trabajo para listado'!$DE$153:$DE$1048576,0),MATCH((CUADRO!O$5&amp;$E293),'Hoja de Trabajo para listado'!$DE$151:$DG$151,0)),0)+IFERROR(INDEX('Hoja de Trabajo para listado'!$CD$155:$DC$1048576,MATCH($A293,'Hoja de Trabajo para listado'!$CD$155:$CD$1048576,0),MATCH((CUADRO!O$5&amp;$E293),'Hoja de Trabajo para listado'!$CD$151:$DC$151,0)),0)</f>
        <v>0</v>
      </c>
      <c r="P293" s="245">
        <f ca="1">+IFERROR(INDEX('Hoja de Trabajo para listado'!$A$155:$Z$1048576,MATCH($A293,'Hoja de Trabajo para listado'!$A$155:$A$1048576,0),MATCH((CUADRO!P$5&amp;$E293),'Hoja de Trabajo para listado'!$A$151:$Z$151,0)),0)+IFERROR(INDEX('Hoja de Trabajo para listado'!$AB$155:$BA$1048576,MATCH($A293,'Hoja de Trabajo para listado'!$AB$155:$AB$1048576,0),MATCH((CUADRO!P$5&amp;$E293),'Hoja de Trabajo para listado'!$AB$151:$BA$151,0)),0)+IFERROR(INDEX('Hoja de Trabajo para listado'!$BC$155:$CB$1048576,MATCH($A293,'Hoja de Trabajo para listado'!$BC$155:$BC$1048576,0),MATCH((CUADRO!P$5&amp;$E293),'Hoja de Trabajo para listado'!$BC$151:$CB$151,0)),0)+IFERROR(INDEX('Hoja de Trabajo para listado'!$DE$153:$DG$274,MATCH($A293,'Hoja de Trabajo para listado'!$DE$153:$DE$1048576,0),MATCH((CUADRO!P$5&amp;$E293),'Hoja de Trabajo para listado'!$DE$151:$DG$151,0)),0)+IFERROR(INDEX('Hoja de Trabajo para listado'!$CD$155:$DC$1048576,MATCH($A293,'Hoja de Trabajo para listado'!$CD$155:$CD$1048576,0),MATCH((CUADRO!P$5&amp;$E293),'Hoja de Trabajo para listado'!$CD$151:$DC$151,0)),0)</f>
        <v>0</v>
      </c>
      <c r="Q293" s="245">
        <f ca="1">+IFERROR(INDEX('Hoja de Trabajo para listado'!$A$155:$Z$1048576,MATCH($A293,'Hoja de Trabajo para listado'!$A$155:$A$1048576,0),MATCH((CUADRO!Q$5&amp;$E293),'Hoja de Trabajo para listado'!$A$151:$Z$151,0)),0)+IFERROR(INDEX('Hoja de Trabajo para listado'!$AB$155:$BA$1048576,MATCH($A293,'Hoja de Trabajo para listado'!$AB$155:$AB$1048576,0),MATCH((CUADRO!Q$5&amp;$E293),'Hoja de Trabajo para listado'!$AB$151:$BA$151,0)),0)+IFERROR(INDEX('Hoja de Trabajo para listado'!$BC$155:$CB$1048576,MATCH($A293,'Hoja de Trabajo para listado'!$BC$155:$BC$1048576,0),MATCH((CUADRO!Q$5&amp;$E293),'Hoja de Trabajo para listado'!$BC$151:$CB$151,0)),0)+IFERROR(INDEX('Hoja de Trabajo para listado'!$DE$153:$DG$274,MATCH($A293,'Hoja de Trabajo para listado'!$DE$153:$DE$1048576,0),MATCH((CUADRO!Q$5&amp;$E293),'Hoja de Trabajo para listado'!$DE$151:$DG$151,0)),0)+IFERROR(INDEX('Hoja de Trabajo para listado'!$CD$155:$DC$1048576,MATCH($A293,'Hoja de Trabajo para listado'!$CD$155:$CD$1048576,0),MATCH((CUADRO!Q$5&amp;$E293),'Hoja de Trabajo para listado'!$CD$151:$DC$151,0)),0)</f>
        <v>0</v>
      </c>
      <c r="R293" s="245">
        <f t="shared" ca="1" si="11"/>
        <v>0</v>
      </c>
      <c r="S293" s="259">
        <f ca="1">+R292+R293</f>
        <v>0</v>
      </c>
      <c r="T293" s="243">
        <f ca="1">+S293</f>
        <v>0</v>
      </c>
      <c r="U293" s="242">
        <f t="shared" si="12"/>
        <v>2</v>
      </c>
      <c r="V293" s="333" t="str">
        <f>+VLOOKUP(A293,bd_lista!$A$3:$E$590,5,FALSE)</f>
        <v>Instituciones de Seguridad Social</v>
      </c>
      <c r="W293" s="392"/>
      <c r="X293" s="242">
        <f>+VLOOKUP(A293,[4]Sheet1!$A$13:$D$744,4,FALSE)</f>
        <v>46</v>
      </c>
      <c r="Y293" s="242" t="str">
        <f>+VLOOKUP(X293,bd_lista!$A$3:$C$590,3,FALSE)</f>
        <v>Ministerio de Salud y Deportes</v>
      </c>
      <c r="Z293" s="292"/>
      <c r="AA293" s="321"/>
    </row>
    <row r="294" spans="1:27" customFormat="1" ht="27" hidden="1" customHeight="1">
      <c r="A294" s="32">
        <v>422</v>
      </c>
      <c r="B294" s="387">
        <f>+A294</f>
        <v>422</v>
      </c>
      <c r="C294" s="247" t="str">
        <f>+VLOOKUP(A294,bd_lista!$A$3:$C$590,3,FALSE)</f>
        <v>Caja Bancaria Estatal de Salud</v>
      </c>
      <c r="D294" s="389" t="str">
        <f>+C294</f>
        <v>Caja Bancaria Estatal de Salud</v>
      </c>
      <c r="E294" s="247" t="s">
        <v>1304</v>
      </c>
      <c r="F294" s="243">
        <f ca="1">+IFERROR(INDEX('Hoja de Trabajo para listado'!$A$155:$Z$1048576,MATCH($A294,'Hoja de Trabajo para listado'!$A$155:$A$1048576,0),MATCH((CUADRO!F$5&amp;$E294),'Hoja de Trabajo para listado'!$A$151:$Z$151,0)),0)+IFERROR(INDEX('Hoja de Trabajo para listado'!$AB$155:$BA$1048576,MATCH($A294,'Hoja de Trabajo para listado'!$AB$155:$AB$1048576,0),MATCH((CUADRO!F$5&amp;$E294),'Hoja de Trabajo para listado'!$AB$151:$BA$151,0)),0)+IFERROR(INDEX('Hoja de Trabajo para listado'!$BC$155:$CB$1048576,MATCH($A294,'Hoja de Trabajo para listado'!$BC$155:$BC$1048576,0),MATCH((CUADRO!F$5&amp;$E294),'Hoja de Trabajo para listado'!$BC$151:$CB$151,0)),0)+IFERROR(INDEX('Hoja de Trabajo para listado'!$DE$153:$DG$274,MATCH($A294,'Hoja de Trabajo para listado'!$DE$153:$DE$1048576,0),MATCH((CUADRO!F$5&amp;$E294),'Hoja de Trabajo para listado'!$DE$151:$DG$151,0)),0)+IFERROR(INDEX('Hoja de Trabajo para listado'!$CD$155:$DC$1048576,MATCH($A294,'Hoja de Trabajo para listado'!$CD$155:$CD$1048576,0),MATCH((CUADRO!F$5&amp;$E294),'Hoja de Trabajo para listado'!$CD$151:$DC$151,0)),0)</f>
        <v>0</v>
      </c>
      <c r="G294" s="243">
        <f ca="1">+IFERROR(INDEX('Hoja de Trabajo para listado'!$A$155:$Z$1048576,MATCH($A294,'Hoja de Trabajo para listado'!$A$155:$A$1048576,0),MATCH((CUADRO!G$5&amp;$E294),'Hoja de Trabajo para listado'!$A$151:$Z$151,0)),0)+IFERROR(INDEX('Hoja de Trabajo para listado'!$AB$155:$BA$1048576,MATCH($A294,'Hoja de Trabajo para listado'!$AB$155:$AB$1048576,0),MATCH((CUADRO!G$5&amp;$E294),'Hoja de Trabajo para listado'!$AB$151:$BA$151,0)),0)+IFERROR(INDEX('Hoja de Trabajo para listado'!$BC$155:$CB$1048576,MATCH($A294,'Hoja de Trabajo para listado'!$BC$155:$BC$1048576,0),MATCH((CUADRO!G$5&amp;$E294),'Hoja de Trabajo para listado'!$BC$151:$CB$151,0)),0)+IFERROR(INDEX('Hoja de Trabajo para listado'!$DE$153:$DG$274,MATCH($A294,'Hoja de Trabajo para listado'!$DE$153:$DE$1048576,0),MATCH((CUADRO!G$5&amp;$E294),'Hoja de Trabajo para listado'!$DE$151:$DG$151,0)),0)+IFERROR(INDEX('Hoja de Trabajo para listado'!$CD$155:$DC$1048576,MATCH($A294,'Hoja de Trabajo para listado'!$CD$155:$CD$1048576,0),MATCH((CUADRO!G$5&amp;$E294),'Hoja de Trabajo para listado'!$CD$151:$DC$151,0)),0)</f>
        <v>0</v>
      </c>
      <c r="H294" s="243">
        <f ca="1">+IFERROR(INDEX('Hoja de Trabajo para listado'!$A$155:$Z$1048576,MATCH($A294,'Hoja de Trabajo para listado'!$A$155:$A$1048576,0),MATCH((CUADRO!H$5&amp;$E294),'Hoja de Trabajo para listado'!$A$151:$Z$151,0)),0)+IFERROR(INDEX('Hoja de Trabajo para listado'!$AB$155:$BA$1048576,MATCH($A294,'Hoja de Trabajo para listado'!$AB$155:$AB$1048576,0),MATCH((CUADRO!H$5&amp;$E294),'Hoja de Trabajo para listado'!$AB$151:$BA$151,0)),0)+IFERROR(INDEX('Hoja de Trabajo para listado'!$BC$155:$CB$1048576,MATCH($A294,'Hoja de Trabajo para listado'!$BC$155:$BC$1048576,0),MATCH((CUADRO!H$5&amp;$E294),'Hoja de Trabajo para listado'!$BC$151:$CB$151,0)),0)+IFERROR(INDEX('Hoja de Trabajo para listado'!$DE$153:$DG$274,MATCH($A294,'Hoja de Trabajo para listado'!$DE$153:$DE$1048576,0),MATCH((CUADRO!H$5&amp;$E294),'Hoja de Trabajo para listado'!$DE$151:$DG$151,0)),0)+IFERROR(INDEX('Hoja de Trabajo para listado'!$CD$155:$DC$1048576,MATCH($A294,'Hoja de Trabajo para listado'!$CD$155:$CD$1048576,0),MATCH((CUADRO!H$5&amp;$E294),'Hoja de Trabajo para listado'!$CD$151:$DC$151,0)),0)</f>
        <v>0</v>
      </c>
      <c r="I294" s="243">
        <f ca="1">+IFERROR(INDEX('Hoja de Trabajo para listado'!$A$155:$Z$1048576,MATCH($A294,'Hoja de Trabajo para listado'!$A$155:$A$1048576,0),MATCH((CUADRO!I$5&amp;$E294),'Hoja de Trabajo para listado'!$A$151:$Z$151,0)),0)+IFERROR(INDEX('Hoja de Trabajo para listado'!$AB$155:$BA$1048576,MATCH($A294,'Hoja de Trabajo para listado'!$AB$155:$AB$1048576,0),MATCH((CUADRO!I$5&amp;$E294),'Hoja de Trabajo para listado'!$AB$151:$BA$151,0)),0)+IFERROR(INDEX('Hoja de Trabajo para listado'!$BC$155:$CB$1048576,MATCH($A294,'Hoja de Trabajo para listado'!$BC$155:$BC$1048576,0),MATCH((CUADRO!I$5&amp;$E294),'Hoja de Trabajo para listado'!$BC$151:$CB$151,0)),0)+IFERROR(INDEX('Hoja de Trabajo para listado'!$DE$153:$DG$274,MATCH($A294,'Hoja de Trabajo para listado'!$DE$153:$DE$1048576,0),MATCH((CUADRO!I$5&amp;$E294),'Hoja de Trabajo para listado'!$DE$151:$DG$151,0)),0)+IFERROR(INDEX('Hoja de Trabajo para listado'!$CD$155:$DC$1048576,MATCH($A294,'Hoja de Trabajo para listado'!$CD$155:$CD$1048576,0),MATCH((CUADRO!I$5&amp;$E294),'Hoja de Trabajo para listado'!$CD$151:$DC$151,0)),0)</f>
        <v>0</v>
      </c>
      <c r="J294" s="243">
        <f ca="1">+IFERROR(INDEX('Hoja de Trabajo para listado'!$A$155:$Z$1048576,MATCH($A294,'Hoja de Trabajo para listado'!$A$155:$A$1048576,0),MATCH((CUADRO!J$5&amp;$E294),'Hoja de Trabajo para listado'!$A$151:$Z$151,0)),0)+IFERROR(INDEX('Hoja de Trabajo para listado'!$AB$155:$BA$1048576,MATCH($A294,'Hoja de Trabajo para listado'!$AB$155:$AB$1048576,0),MATCH((CUADRO!J$5&amp;$E294),'Hoja de Trabajo para listado'!$AB$151:$BA$151,0)),0)+IFERROR(INDEX('Hoja de Trabajo para listado'!$BC$155:$CB$1048576,MATCH($A294,'Hoja de Trabajo para listado'!$BC$155:$BC$1048576,0),MATCH((CUADRO!J$5&amp;$E294),'Hoja de Trabajo para listado'!$BC$151:$CB$151,0)),0)+IFERROR(INDEX('Hoja de Trabajo para listado'!$DE$153:$DG$274,MATCH($A294,'Hoja de Trabajo para listado'!$DE$153:$DE$1048576,0),MATCH((CUADRO!J$5&amp;$E294),'Hoja de Trabajo para listado'!$DE$151:$DG$151,0)),0)+IFERROR(INDEX('Hoja de Trabajo para listado'!$CD$155:$DC$1048576,MATCH($A294,'Hoja de Trabajo para listado'!$CD$155:$CD$1048576,0),MATCH((CUADRO!J$5&amp;$E294),'Hoja de Trabajo para listado'!$CD$151:$DC$151,0)),0)</f>
        <v>0</v>
      </c>
      <c r="K294" s="243">
        <f ca="1">+IFERROR(INDEX('Hoja de Trabajo para listado'!$A$155:$Z$1048576,MATCH($A294,'Hoja de Trabajo para listado'!$A$155:$A$1048576,0),MATCH((CUADRO!K$5&amp;$E294),'Hoja de Trabajo para listado'!$A$151:$Z$151,0)),0)+IFERROR(INDEX('Hoja de Trabajo para listado'!$AB$155:$BA$1048576,MATCH($A294,'Hoja de Trabajo para listado'!$AB$155:$AB$1048576,0),MATCH((CUADRO!K$5&amp;$E294),'Hoja de Trabajo para listado'!$AB$151:$BA$151,0)),0)+IFERROR(INDEX('Hoja de Trabajo para listado'!$BC$155:$CB$1048576,MATCH($A294,'Hoja de Trabajo para listado'!$BC$155:$BC$1048576,0),MATCH((CUADRO!K$5&amp;$E294),'Hoja de Trabajo para listado'!$BC$151:$CB$151,0)),0)+IFERROR(INDEX('Hoja de Trabajo para listado'!$DE$153:$DG$274,MATCH($A294,'Hoja de Trabajo para listado'!$DE$153:$DE$1048576,0),MATCH((CUADRO!K$5&amp;$E294),'Hoja de Trabajo para listado'!$DE$151:$DG$151,0)),0)+IFERROR(INDEX('Hoja de Trabajo para listado'!$CD$155:$DC$1048576,MATCH($A294,'Hoja de Trabajo para listado'!$CD$155:$CD$1048576,0),MATCH((CUADRO!K$5&amp;$E294),'Hoja de Trabajo para listado'!$CD$151:$DC$151,0)),0)</f>
        <v>0</v>
      </c>
      <c r="L294" s="243">
        <f ca="1">+IFERROR(INDEX('Hoja de Trabajo para listado'!$A$155:$Z$1048576,MATCH($A294,'Hoja de Trabajo para listado'!$A$155:$A$1048576,0),MATCH((CUADRO!L$5&amp;$E294),'Hoja de Trabajo para listado'!$A$151:$Z$151,0)),0)+IFERROR(INDEX('Hoja de Trabajo para listado'!$AB$155:$BA$1048576,MATCH($A294,'Hoja de Trabajo para listado'!$AB$155:$AB$1048576,0),MATCH((CUADRO!L$5&amp;$E294),'Hoja de Trabajo para listado'!$AB$151:$BA$151,0)),0)+IFERROR(INDEX('Hoja de Trabajo para listado'!$BC$155:$CB$1048576,MATCH($A294,'Hoja de Trabajo para listado'!$BC$155:$BC$1048576,0),MATCH((CUADRO!L$5&amp;$E294),'Hoja de Trabajo para listado'!$BC$151:$CB$151,0)),0)+IFERROR(INDEX('Hoja de Trabajo para listado'!$DE$153:$DG$274,MATCH($A294,'Hoja de Trabajo para listado'!$DE$153:$DE$1048576,0),MATCH((CUADRO!L$5&amp;$E294),'Hoja de Trabajo para listado'!$DE$151:$DG$151,0)),0)+IFERROR(INDEX('Hoja de Trabajo para listado'!$CD$155:$DC$1048576,MATCH($A294,'Hoja de Trabajo para listado'!$CD$155:$CD$1048576,0),MATCH((CUADRO!L$5&amp;$E294),'Hoja de Trabajo para listado'!$CD$151:$DC$151,0)),0)</f>
        <v>0</v>
      </c>
      <c r="M294" s="243">
        <f ca="1">+IFERROR(INDEX('Hoja de Trabajo para listado'!$A$155:$Z$1048576,MATCH($A294,'Hoja de Trabajo para listado'!$A$155:$A$1048576,0),MATCH((CUADRO!M$5&amp;$E294),'Hoja de Trabajo para listado'!$A$151:$Z$151,0)),0)+IFERROR(INDEX('Hoja de Trabajo para listado'!$AB$155:$BA$1048576,MATCH($A294,'Hoja de Trabajo para listado'!$AB$155:$AB$1048576,0),MATCH((CUADRO!M$5&amp;$E294),'Hoja de Trabajo para listado'!$AB$151:$BA$151,0)),0)+IFERROR(INDEX('Hoja de Trabajo para listado'!$BC$155:$CB$1048576,MATCH($A294,'Hoja de Trabajo para listado'!$BC$155:$BC$1048576,0),MATCH((CUADRO!M$5&amp;$E294),'Hoja de Trabajo para listado'!$BC$151:$CB$151,0)),0)+IFERROR(INDEX('Hoja de Trabajo para listado'!$DE$153:$DG$274,MATCH($A294,'Hoja de Trabajo para listado'!$DE$153:$DE$1048576,0),MATCH((CUADRO!M$5&amp;$E294),'Hoja de Trabajo para listado'!$DE$151:$DG$151,0)),0)+IFERROR(INDEX('Hoja de Trabajo para listado'!$CD$155:$DC$1048576,MATCH($A294,'Hoja de Trabajo para listado'!$CD$155:$CD$1048576,0),MATCH((CUADRO!M$5&amp;$E294),'Hoja de Trabajo para listado'!$CD$151:$DC$151,0)),0)</f>
        <v>0</v>
      </c>
      <c r="N294" s="243">
        <f ca="1">+IFERROR(INDEX('Hoja de Trabajo para listado'!$A$155:$Z$1048576,MATCH($A294,'Hoja de Trabajo para listado'!$A$155:$A$1048576,0),MATCH((CUADRO!N$5&amp;$E294),'Hoja de Trabajo para listado'!$A$151:$Z$151,0)),0)+IFERROR(INDEX('Hoja de Trabajo para listado'!$AB$155:$BA$1048576,MATCH($A294,'Hoja de Trabajo para listado'!$AB$155:$AB$1048576,0),MATCH((CUADRO!N$5&amp;$E294),'Hoja de Trabajo para listado'!$AB$151:$BA$151,0)),0)+IFERROR(INDEX('Hoja de Trabajo para listado'!$BC$155:$CB$1048576,MATCH($A294,'Hoja de Trabajo para listado'!$BC$155:$BC$1048576,0),MATCH((CUADRO!N$5&amp;$E294),'Hoja de Trabajo para listado'!$BC$151:$CB$151,0)),0)+IFERROR(INDEX('Hoja de Trabajo para listado'!$DE$153:$DG$274,MATCH($A294,'Hoja de Trabajo para listado'!$DE$153:$DE$1048576,0),MATCH((CUADRO!N$5&amp;$E294),'Hoja de Trabajo para listado'!$DE$151:$DG$151,0)),0)+IFERROR(INDEX('Hoja de Trabajo para listado'!$CD$155:$DC$1048576,MATCH($A294,'Hoja de Trabajo para listado'!$CD$155:$CD$1048576,0),MATCH((CUADRO!N$5&amp;$E294),'Hoja de Trabajo para listado'!$CD$151:$DC$151,0)),0)</f>
        <v>0</v>
      </c>
      <c r="O294" s="243">
        <f ca="1">+IFERROR(INDEX('Hoja de Trabajo para listado'!$A$155:$Z$1048576,MATCH($A294,'Hoja de Trabajo para listado'!$A$155:$A$1048576,0),MATCH((CUADRO!O$5&amp;$E294),'Hoja de Trabajo para listado'!$A$151:$Z$151,0)),0)+IFERROR(INDEX('Hoja de Trabajo para listado'!$AB$155:$BA$1048576,MATCH($A294,'Hoja de Trabajo para listado'!$AB$155:$AB$1048576,0),MATCH((CUADRO!O$5&amp;$E294),'Hoja de Trabajo para listado'!$AB$151:$BA$151,0)),0)+IFERROR(INDEX('Hoja de Trabajo para listado'!$BC$155:$CB$1048576,MATCH($A294,'Hoja de Trabajo para listado'!$BC$155:$BC$1048576,0),MATCH((CUADRO!O$5&amp;$E294),'Hoja de Trabajo para listado'!$BC$151:$CB$151,0)),0)+IFERROR(INDEX('Hoja de Trabajo para listado'!$DE$153:$DG$274,MATCH($A294,'Hoja de Trabajo para listado'!$DE$153:$DE$1048576,0),MATCH((CUADRO!O$5&amp;$E294),'Hoja de Trabajo para listado'!$DE$151:$DG$151,0)),0)+IFERROR(INDEX('Hoja de Trabajo para listado'!$CD$155:$DC$1048576,MATCH($A294,'Hoja de Trabajo para listado'!$CD$155:$CD$1048576,0),MATCH((CUADRO!O$5&amp;$E294),'Hoja de Trabajo para listado'!$CD$151:$DC$151,0)),0)</f>
        <v>0</v>
      </c>
      <c r="P294" s="243">
        <f ca="1">+IFERROR(INDEX('Hoja de Trabajo para listado'!$A$155:$Z$1048576,MATCH($A294,'Hoja de Trabajo para listado'!$A$155:$A$1048576,0),MATCH((CUADRO!P$5&amp;$E294),'Hoja de Trabajo para listado'!$A$151:$Z$151,0)),0)+IFERROR(INDEX('Hoja de Trabajo para listado'!$AB$155:$BA$1048576,MATCH($A294,'Hoja de Trabajo para listado'!$AB$155:$AB$1048576,0),MATCH((CUADRO!P$5&amp;$E294),'Hoja de Trabajo para listado'!$AB$151:$BA$151,0)),0)+IFERROR(INDEX('Hoja de Trabajo para listado'!$BC$155:$CB$1048576,MATCH($A294,'Hoja de Trabajo para listado'!$BC$155:$BC$1048576,0),MATCH((CUADRO!P$5&amp;$E294),'Hoja de Trabajo para listado'!$BC$151:$CB$151,0)),0)+IFERROR(INDEX('Hoja de Trabajo para listado'!$DE$153:$DG$274,MATCH($A294,'Hoja de Trabajo para listado'!$DE$153:$DE$1048576,0),MATCH((CUADRO!P$5&amp;$E294),'Hoja de Trabajo para listado'!$DE$151:$DG$151,0)),0)+IFERROR(INDEX('Hoja de Trabajo para listado'!$CD$155:$DC$1048576,MATCH($A294,'Hoja de Trabajo para listado'!$CD$155:$CD$1048576,0),MATCH((CUADRO!P$5&amp;$E294),'Hoja de Trabajo para listado'!$CD$151:$DC$151,0)),0)</f>
        <v>0</v>
      </c>
      <c r="Q294" s="243">
        <f ca="1">+IFERROR(INDEX('Hoja de Trabajo para listado'!$A$155:$Z$1048576,MATCH($A294,'Hoja de Trabajo para listado'!$A$155:$A$1048576,0),MATCH((CUADRO!Q$5&amp;$E294),'Hoja de Trabajo para listado'!$A$151:$Z$151,0)),0)+IFERROR(INDEX('Hoja de Trabajo para listado'!$AB$155:$BA$1048576,MATCH($A294,'Hoja de Trabajo para listado'!$AB$155:$AB$1048576,0),MATCH((CUADRO!Q$5&amp;$E294),'Hoja de Trabajo para listado'!$AB$151:$BA$151,0)),0)+IFERROR(INDEX('Hoja de Trabajo para listado'!$BC$155:$CB$1048576,MATCH($A294,'Hoja de Trabajo para listado'!$BC$155:$BC$1048576,0),MATCH((CUADRO!Q$5&amp;$E294),'Hoja de Trabajo para listado'!$BC$151:$CB$151,0)),0)+IFERROR(INDEX('Hoja de Trabajo para listado'!$DE$153:$DG$274,MATCH($A294,'Hoja de Trabajo para listado'!$DE$153:$DE$1048576,0),MATCH((CUADRO!Q$5&amp;$E294),'Hoja de Trabajo para listado'!$DE$151:$DG$151,0)),0)+IFERROR(INDEX('Hoja de Trabajo para listado'!$CD$155:$DC$1048576,MATCH($A294,'Hoja de Trabajo para listado'!$CD$155:$CD$1048576,0),MATCH((CUADRO!Q$5&amp;$E294),'Hoja de Trabajo para listado'!$CD$151:$DC$151,0)),0)</f>
        <v>0</v>
      </c>
      <c r="R294" s="243">
        <f t="shared" ca="1" si="11"/>
        <v>0</v>
      </c>
      <c r="S294" s="249"/>
      <c r="T294" s="243">
        <f ca="1">+T295</f>
        <v>0</v>
      </c>
      <c r="U294" s="242">
        <f t="shared" si="12"/>
        <v>1</v>
      </c>
      <c r="V294" s="333" t="str">
        <f>+VLOOKUP(A294,bd_lista!$A$3:$E$590,5,FALSE)</f>
        <v>Instituciones de Seguridad Social</v>
      </c>
      <c r="W294" s="391" t="str">
        <f>+V294</f>
        <v>Instituciones de Seguridad Social</v>
      </c>
      <c r="X294" s="242">
        <v>78</v>
      </c>
      <c r="Y294" s="242" t="str">
        <f>+VLOOKUP(X294,bd_lista!$A$3:$C$590,3,FALSE)</f>
        <v>Ministerio de Hidrocarburos y Energías</v>
      </c>
      <c r="Z294" s="294">
        <f>+X294</f>
        <v>78</v>
      </c>
      <c r="AA294" s="319" t="str">
        <f>+Y294</f>
        <v>Ministerio de Hidrocarburos y Energías</v>
      </c>
    </row>
    <row r="295" spans="1:27" customFormat="1" ht="15" hidden="1" customHeight="1">
      <c r="A295" s="32">
        <v>422</v>
      </c>
      <c r="B295" s="388"/>
      <c r="C295" s="333" t="str">
        <f>+VLOOKUP(A295,bd_lista!$A$3:$C$590,3,FALSE)</f>
        <v>Caja Bancaria Estatal de Salud</v>
      </c>
      <c r="D295" s="390"/>
      <c r="E295" s="247" t="s">
        <v>1305</v>
      </c>
      <c r="F295" s="243">
        <f ca="1">+IFERROR(INDEX('Hoja de Trabajo para listado'!$A$155:$Z$1048576,MATCH($A295,'Hoja de Trabajo para listado'!$A$155:$A$1048576,0),MATCH((CUADRO!F$5&amp;$E295),'Hoja de Trabajo para listado'!$A$151:$Z$151,0)),0)+IFERROR(INDEX('Hoja de Trabajo para listado'!$AB$155:$BA$1048576,MATCH($A295,'Hoja de Trabajo para listado'!$AB$155:$AB$1048576,0),MATCH((CUADRO!F$5&amp;$E295),'Hoja de Trabajo para listado'!$AB$151:$BA$151,0)),0)+IFERROR(INDEX('Hoja de Trabajo para listado'!$BC$155:$CB$1048576,MATCH($A295,'Hoja de Trabajo para listado'!$BC$155:$BC$1048576,0),MATCH((CUADRO!F$5&amp;$E295),'Hoja de Trabajo para listado'!$BC$151:$CB$151,0)),0)+IFERROR(INDEX('Hoja de Trabajo para listado'!$DE$153:$DG$274,MATCH($A295,'Hoja de Trabajo para listado'!$DE$153:$DE$1048576,0),MATCH((CUADRO!F$5&amp;$E295),'Hoja de Trabajo para listado'!$DE$151:$DG$151,0)),0)+IFERROR(INDEX('Hoja de Trabajo para listado'!$CD$155:$DC$1048576,MATCH($A295,'Hoja de Trabajo para listado'!$CD$155:$CD$1048576,0),MATCH((CUADRO!F$5&amp;$E295),'Hoja de Trabajo para listado'!$CD$151:$DC$151,0)),0)</f>
        <v>0</v>
      </c>
      <c r="G295" s="243">
        <f ca="1">+IFERROR(INDEX('Hoja de Trabajo para listado'!$A$155:$Z$1048576,MATCH($A295,'Hoja de Trabajo para listado'!$A$155:$A$1048576,0),MATCH((CUADRO!G$5&amp;$E295),'Hoja de Trabajo para listado'!$A$151:$Z$151,0)),0)+IFERROR(INDEX('Hoja de Trabajo para listado'!$AB$155:$BA$1048576,MATCH($A295,'Hoja de Trabajo para listado'!$AB$155:$AB$1048576,0),MATCH((CUADRO!G$5&amp;$E295),'Hoja de Trabajo para listado'!$AB$151:$BA$151,0)),0)+IFERROR(INDEX('Hoja de Trabajo para listado'!$BC$155:$CB$1048576,MATCH($A295,'Hoja de Trabajo para listado'!$BC$155:$BC$1048576,0),MATCH((CUADRO!G$5&amp;$E295),'Hoja de Trabajo para listado'!$BC$151:$CB$151,0)),0)+IFERROR(INDEX('Hoja de Trabajo para listado'!$DE$153:$DG$274,MATCH($A295,'Hoja de Trabajo para listado'!$DE$153:$DE$1048576,0),MATCH((CUADRO!G$5&amp;$E295),'Hoja de Trabajo para listado'!$DE$151:$DG$151,0)),0)+IFERROR(INDEX('Hoja de Trabajo para listado'!$CD$155:$DC$1048576,MATCH($A295,'Hoja de Trabajo para listado'!$CD$155:$CD$1048576,0),MATCH((CUADRO!G$5&amp;$E295),'Hoja de Trabajo para listado'!$CD$151:$DC$151,0)),0)</f>
        <v>0</v>
      </c>
      <c r="H295" s="243">
        <f ca="1">+IFERROR(INDEX('Hoja de Trabajo para listado'!$A$155:$Z$1048576,MATCH($A295,'Hoja de Trabajo para listado'!$A$155:$A$1048576,0),MATCH((CUADRO!H$5&amp;$E295),'Hoja de Trabajo para listado'!$A$151:$Z$151,0)),0)+IFERROR(INDEX('Hoja de Trabajo para listado'!$AB$155:$BA$1048576,MATCH($A295,'Hoja de Trabajo para listado'!$AB$155:$AB$1048576,0),MATCH((CUADRO!H$5&amp;$E295),'Hoja de Trabajo para listado'!$AB$151:$BA$151,0)),0)+IFERROR(INDEX('Hoja de Trabajo para listado'!$BC$155:$CB$1048576,MATCH($A295,'Hoja de Trabajo para listado'!$BC$155:$BC$1048576,0),MATCH((CUADRO!H$5&amp;$E295),'Hoja de Trabajo para listado'!$BC$151:$CB$151,0)),0)+IFERROR(INDEX('Hoja de Trabajo para listado'!$DE$153:$DG$274,MATCH($A295,'Hoja de Trabajo para listado'!$DE$153:$DE$1048576,0),MATCH((CUADRO!H$5&amp;$E295),'Hoja de Trabajo para listado'!$DE$151:$DG$151,0)),0)+IFERROR(INDEX('Hoja de Trabajo para listado'!$CD$155:$DC$1048576,MATCH($A295,'Hoja de Trabajo para listado'!$CD$155:$CD$1048576,0),MATCH((CUADRO!H$5&amp;$E295),'Hoja de Trabajo para listado'!$CD$151:$DC$151,0)),0)</f>
        <v>0</v>
      </c>
      <c r="I295" s="243">
        <f ca="1">+IFERROR(INDEX('Hoja de Trabajo para listado'!$A$155:$Z$1048576,MATCH($A295,'Hoja de Trabajo para listado'!$A$155:$A$1048576,0),MATCH((CUADRO!I$5&amp;$E295),'Hoja de Trabajo para listado'!$A$151:$Z$151,0)),0)+IFERROR(INDEX('Hoja de Trabajo para listado'!$AB$155:$BA$1048576,MATCH($A295,'Hoja de Trabajo para listado'!$AB$155:$AB$1048576,0),MATCH((CUADRO!I$5&amp;$E295),'Hoja de Trabajo para listado'!$AB$151:$BA$151,0)),0)+IFERROR(INDEX('Hoja de Trabajo para listado'!$BC$155:$CB$1048576,MATCH($A295,'Hoja de Trabajo para listado'!$BC$155:$BC$1048576,0),MATCH((CUADRO!I$5&amp;$E295),'Hoja de Trabajo para listado'!$BC$151:$CB$151,0)),0)+IFERROR(INDEX('Hoja de Trabajo para listado'!$DE$153:$DG$274,MATCH($A295,'Hoja de Trabajo para listado'!$DE$153:$DE$1048576,0),MATCH((CUADRO!I$5&amp;$E295),'Hoja de Trabajo para listado'!$DE$151:$DG$151,0)),0)+IFERROR(INDEX('Hoja de Trabajo para listado'!$CD$155:$DC$1048576,MATCH($A295,'Hoja de Trabajo para listado'!$CD$155:$CD$1048576,0),MATCH((CUADRO!I$5&amp;$E295),'Hoja de Trabajo para listado'!$CD$151:$DC$151,0)),0)</f>
        <v>0</v>
      </c>
      <c r="J295" s="243">
        <f ca="1">+IFERROR(INDEX('Hoja de Trabajo para listado'!$A$155:$Z$1048576,MATCH($A295,'Hoja de Trabajo para listado'!$A$155:$A$1048576,0),MATCH((CUADRO!J$5&amp;$E295),'Hoja de Trabajo para listado'!$A$151:$Z$151,0)),0)+IFERROR(INDEX('Hoja de Trabajo para listado'!$AB$155:$BA$1048576,MATCH($A295,'Hoja de Trabajo para listado'!$AB$155:$AB$1048576,0),MATCH((CUADRO!J$5&amp;$E295),'Hoja de Trabajo para listado'!$AB$151:$BA$151,0)),0)+IFERROR(INDEX('Hoja de Trabajo para listado'!$BC$155:$CB$1048576,MATCH($A295,'Hoja de Trabajo para listado'!$BC$155:$BC$1048576,0),MATCH((CUADRO!J$5&amp;$E295),'Hoja de Trabajo para listado'!$BC$151:$CB$151,0)),0)+IFERROR(INDEX('Hoja de Trabajo para listado'!$DE$153:$DG$274,MATCH($A295,'Hoja de Trabajo para listado'!$DE$153:$DE$1048576,0),MATCH((CUADRO!J$5&amp;$E295),'Hoja de Trabajo para listado'!$DE$151:$DG$151,0)),0)+IFERROR(INDEX('Hoja de Trabajo para listado'!$CD$155:$DC$1048576,MATCH($A295,'Hoja de Trabajo para listado'!$CD$155:$CD$1048576,0),MATCH((CUADRO!J$5&amp;$E295),'Hoja de Trabajo para listado'!$CD$151:$DC$151,0)),0)</f>
        <v>0</v>
      </c>
      <c r="K295" s="243">
        <f ca="1">+IFERROR(INDEX('Hoja de Trabajo para listado'!$A$155:$Z$1048576,MATCH($A295,'Hoja de Trabajo para listado'!$A$155:$A$1048576,0),MATCH((CUADRO!K$5&amp;$E295),'Hoja de Trabajo para listado'!$A$151:$Z$151,0)),0)+IFERROR(INDEX('Hoja de Trabajo para listado'!$AB$155:$BA$1048576,MATCH($A295,'Hoja de Trabajo para listado'!$AB$155:$AB$1048576,0),MATCH((CUADRO!K$5&amp;$E295),'Hoja de Trabajo para listado'!$AB$151:$BA$151,0)),0)+IFERROR(INDEX('Hoja de Trabajo para listado'!$BC$155:$CB$1048576,MATCH($A295,'Hoja de Trabajo para listado'!$BC$155:$BC$1048576,0),MATCH((CUADRO!K$5&amp;$E295),'Hoja de Trabajo para listado'!$BC$151:$CB$151,0)),0)+IFERROR(INDEX('Hoja de Trabajo para listado'!$DE$153:$DG$274,MATCH($A295,'Hoja de Trabajo para listado'!$DE$153:$DE$1048576,0),MATCH((CUADRO!K$5&amp;$E295),'Hoja de Trabajo para listado'!$DE$151:$DG$151,0)),0)+IFERROR(INDEX('Hoja de Trabajo para listado'!$CD$155:$DC$1048576,MATCH($A295,'Hoja de Trabajo para listado'!$CD$155:$CD$1048576,0),MATCH((CUADRO!K$5&amp;$E295),'Hoja de Trabajo para listado'!$CD$151:$DC$151,0)),0)</f>
        <v>0</v>
      </c>
      <c r="L295" s="243">
        <f ca="1">+IFERROR(INDEX('Hoja de Trabajo para listado'!$A$155:$Z$1048576,MATCH($A295,'Hoja de Trabajo para listado'!$A$155:$A$1048576,0),MATCH((CUADRO!L$5&amp;$E295),'Hoja de Trabajo para listado'!$A$151:$Z$151,0)),0)+IFERROR(INDEX('Hoja de Trabajo para listado'!$AB$155:$BA$1048576,MATCH($A295,'Hoja de Trabajo para listado'!$AB$155:$AB$1048576,0),MATCH((CUADRO!L$5&amp;$E295),'Hoja de Trabajo para listado'!$AB$151:$BA$151,0)),0)+IFERROR(INDEX('Hoja de Trabajo para listado'!$BC$155:$CB$1048576,MATCH($A295,'Hoja de Trabajo para listado'!$BC$155:$BC$1048576,0),MATCH((CUADRO!L$5&amp;$E295),'Hoja de Trabajo para listado'!$BC$151:$CB$151,0)),0)+IFERROR(INDEX('Hoja de Trabajo para listado'!$DE$153:$DG$274,MATCH($A295,'Hoja de Trabajo para listado'!$DE$153:$DE$1048576,0),MATCH((CUADRO!L$5&amp;$E295),'Hoja de Trabajo para listado'!$DE$151:$DG$151,0)),0)+IFERROR(INDEX('Hoja de Trabajo para listado'!$CD$155:$DC$1048576,MATCH($A295,'Hoja de Trabajo para listado'!$CD$155:$CD$1048576,0),MATCH((CUADRO!L$5&amp;$E295),'Hoja de Trabajo para listado'!$CD$151:$DC$151,0)),0)</f>
        <v>0</v>
      </c>
      <c r="M295" s="243">
        <f ca="1">+IFERROR(INDEX('Hoja de Trabajo para listado'!$A$155:$Z$1048576,MATCH($A295,'Hoja de Trabajo para listado'!$A$155:$A$1048576,0),MATCH((CUADRO!M$5&amp;$E295),'Hoja de Trabajo para listado'!$A$151:$Z$151,0)),0)+IFERROR(INDEX('Hoja de Trabajo para listado'!$AB$155:$BA$1048576,MATCH($A295,'Hoja de Trabajo para listado'!$AB$155:$AB$1048576,0),MATCH((CUADRO!M$5&amp;$E295),'Hoja de Trabajo para listado'!$AB$151:$BA$151,0)),0)+IFERROR(INDEX('Hoja de Trabajo para listado'!$BC$155:$CB$1048576,MATCH($A295,'Hoja de Trabajo para listado'!$BC$155:$BC$1048576,0),MATCH((CUADRO!M$5&amp;$E295),'Hoja de Trabajo para listado'!$BC$151:$CB$151,0)),0)+IFERROR(INDEX('Hoja de Trabajo para listado'!$DE$153:$DG$274,MATCH($A295,'Hoja de Trabajo para listado'!$DE$153:$DE$1048576,0),MATCH((CUADRO!M$5&amp;$E295),'Hoja de Trabajo para listado'!$DE$151:$DG$151,0)),0)+IFERROR(INDEX('Hoja de Trabajo para listado'!$CD$155:$DC$1048576,MATCH($A295,'Hoja de Trabajo para listado'!$CD$155:$CD$1048576,0),MATCH((CUADRO!M$5&amp;$E295),'Hoja de Trabajo para listado'!$CD$151:$DC$151,0)),0)</f>
        <v>0</v>
      </c>
      <c r="N295" s="243">
        <f ca="1">+IFERROR(INDEX('Hoja de Trabajo para listado'!$A$155:$Z$1048576,MATCH($A295,'Hoja de Trabajo para listado'!$A$155:$A$1048576,0),MATCH((CUADRO!N$5&amp;$E295),'Hoja de Trabajo para listado'!$A$151:$Z$151,0)),0)+IFERROR(INDEX('Hoja de Trabajo para listado'!$AB$155:$BA$1048576,MATCH($A295,'Hoja de Trabajo para listado'!$AB$155:$AB$1048576,0),MATCH((CUADRO!N$5&amp;$E295),'Hoja de Trabajo para listado'!$AB$151:$BA$151,0)),0)+IFERROR(INDEX('Hoja de Trabajo para listado'!$BC$155:$CB$1048576,MATCH($A295,'Hoja de Trabajo para listado'!$BC$155:$BC$1048576,0),MATCH((CUADRO!N$5&amp;$E295),'Hoja de Trabajo para listado'!$BC$151:$CB$151,0)),0)+IFERROR(INDEX('Hoja de Trabajo para listado'!$DE$153:$DG$274,MATCH($A295,'Hoja de Trabajo para listado'!$DE$153:$DE$1048576,0),MATCH((CUADRO!N$5&amp;$E295),'Hoja de Trabajo para listado'!$DE$151:$DG$151,0)),0)+IFERROR(INDEX('Hoja de Trabajo para listado'!$CD$155:$DC$1048576,MATCH($A295,'Hoja de Trabajo para listado'!$CD$155:$CD$1048576,0),MATCH((CUADRO!N$5&amp;$E295),'Hoja de Trabajo para listado'!$CD$151:$DC$151,0)),0)</f>
        <v>0</v>
      </c>
      <c r="O295" s="243">
        <f ca="1">+IFERROR(INDEX('Hoja de Trabajo para listado'!$A$155:$Z$1048576,MATCH($A295,'Hoja de Trabajo para listado'!$A$155:$A$1048576,0),MATCH((CUADRO!O$5&amp;$E295),'Hoja de Trabajo para listado'!$A$151:$Z$151,0)),0)+IFERROR(INDEX('Hoja de Trabajo para listado'!$AB$155:$BA$1048576,MATCH($A295,'Hoja de Trabajo para listado'!$AB$155:$AB$1048576,0),MATCH((CUADRO!O$5&amp;$E295),'Hoja de Trabajo para listado'!$AB$151:$BA$151,0)),0)+IFERROR(INDEX('Hoja de Trabajo para listado'!$BC$155:$CB$1048576,MATCH($A295,'Hoja de Trabajo para listado'!$BC$155:$BC$1048576,0),MATCH((CUADRO!O$5&amp;$E295),'Hoja de Trabajo para listado'!$BC$151:$CB$151,0)),0)+IFERROR(INDEX('Hoja de Trabajo para listado'!$DE$153:$DG$274,MATCH($A295,'Hoja de Trabajo para listado'!$DE$153:$DE$1048576,0),MATCH((CUADRO!O$5&amp;$E295),'Hoja de Trabajo para listado'!$DE$151:$DG$151,0)),0)+IFERROR(INDEX('Hoja de Trabajo para listado'!$CD$155:$DC$1048576,MATCH($A295,'Hoja de Trabajo para listado'!$CD$155:$CD$1048576,0),MATCH((CUADRO!O$5&amp;$E295),'Hoja de Trabajo para listado'!$CD$151:$DC$151,0)),0)</f>
        <v>0</v>
      </c>
      <c r="P295" s="243">
        <f ca="1">+IFERROR(INDEX('Hoja de Trabajo para listado'!$A$155:$Z$1048576,MATCH($A295,'Hoja de Trabajo para listado'!$A$155:$A$1048576,0),MATCH((CUADRO!P$5&amp;$E295),'Hoja de Trabajo para listado'!$A$151:$Z$151,0)),0)+IFERROR(INDEX('Hoja de Trabajo para listado'!$AB$155:$BA$1048576,MATCH($A295,'Hoja de Trabajo para listado'!$AB$155:$AB$1048576,0),MATCH((CUADRO!P$5&amp;$E295),'Hoja de Trabajo para listado'!$AB$151:$BA$151,0)),0)+IFERROR(INDEX('Hoja de Trabajo para listado'!$BC$155:$CB$1048576,MATCH($A295,'Hoja de Trabajo para listado'!$BC$155:$BC$1048576,0),MATCH((CUADRO!P$5&amp;$E295),'Hoja de Trabajo para listado'!$BC$151:$CB$151,0)),0)+IFERROR(INDEX('Hoja de Trabajo para listado'!$DE$153:$DG$274,MATCH($A295,'Hoja de Trabajo para listado'!$DE$153:$DE$1048576,0),MATCH((CUADRO!P$5&amp;$E295),'Hoja de Trabajo para listado'!$DE$151:$DG$151,0)),0)+IFERROR(INDEX('Hoja de Trabajo para listado'!$CD$155:$DC$1048576,MATCH($A295,'Hoja de Trabajo para listado'!$CD$155:$CD$1048576,0),MATCH((CUADRO!P$5&amp;$E295),'Hoja de Trabajo para listado'!$CD$151:$DC$151,0)),0)</f>
        <v>0</v>
      </c>
      <c r="Q295" s="243">
        <f ca="1">+IFERROR(INDEX('Hoja de Trabajo para listado'!$A$155:$Z$1048576,MATCH($A295,'Hoja de Trabajo para listado'!$A$155:$A$1048576,0),MATCH((CUADRO!Q$5&amp;$E295),'Hoja de Trabajo para listado'!$A$151:$Z$151,0)),0)+IFERROR(INDEX('Hoja de Trabajo para listado'!$AB$155:$BA$1048576,MATCH($A295,'Hoja de Trabajo para listado'!$AB$155:$AB$1048576,0),MATCH((CUADRO!Q$5&amp;$E295),'Hoja de Trabajo para listado'!$AB$151:$BA$151,0)),0)+IFERROR(INDEX('Hoja de Trabajo para listado'!$BC$155:$CB$1048576,MATCH($A295,'Hoja de Trabajo para listado'!$BC$155:$BC$1048576,0),MATCH((CUADRO!Q$5&amp;$E295),'Hoja de Trabajo para listado'!$BC$151:$CB$151,0)),0)+IFERROR(INDEX('Hoja de Trabajo para listado'!$DE$153:$DG$274,MATCH($A295,'Hoja de Trabajo para listado'!$DE$153:$DE$1048576,0),MATCH((CUADRO!Q$5&amp;$E295),'Hoja de Trabajo para listado'!$DE$151:$DG$151,0)),0)+IFERROR(INDEX('Hoja de Trabajo para listado'!$CD$155:$DC$1048576,MATCH($A295,'Hoja de Trabajo para listado'!$CD$155:$CD$1048576,0),MATCH((CUADRO!Q$5&amp;$E295),'Hoja de Trabajo para listado'!$CD$151:$DC$151,0)),0)</f>
        <v>0</v>
      </c>
      <c r="R295" s="243">
        <f t="shared" ca="1" si="11"/>
        <v>0</v>
      </c>
      <c r="S295" s="249">
        <f ca="1">+R294+R295</f>
        <v>0</v>
      </c>
      <c r="T295" s="243">
        <f ca="1">+S295</f>
        <v>0</v>
      </c>
      <c r="U295" s="242">
        <f t="shared" si="12"/>
        <v>2</v>
      </c>
      <c r="V295" s="333" t="str">
        <f>+VLOOKUP(A295,bd_lista!$A$3:$E$590,5,FALSE)</f>
        <v>Instituciones de Seguridad Social</v>
      </c>
      <c r="W295" s="392"/>
      <c r="X295" s="242">
        <v>78</v>
      </c>
      <c r="Y295" s="242" t="str">
        <f>+VLOOKUP(X295,bd_lista!$A$3:$C$590,3,FALSE)</f>
        <v>Ministerio de Hidrocarburos y Energías</v>
      </c>
      <c r="Z295" s="292"/>
      <c r="AA295" s="321"/>
    </row>
    <row r="296" spans="1:27" customFormat="1" ht="15" hidden="1" customHeight="1">
      <c r="A296" s="32">
        <v>423</v>
      </c>
      <c r="B296" s="387">
        <f>+A296</f>
        <v>423</v>
      </c>
      <c r="C296" s="247" t="str">
        <f>+VLOOKUP(A296,bd_lista!$A$3:$C$590,3,FALSE)</f>
        <v>Caja de Salud del Servicio Nal. de Caminos y Ramas Anexas</v>
      </c>
      <c r="D296" s="389" t="str">
        <f>+C296</f>
        <v>Caja de Salud del Servicio Nal. de Caminos y Ramas Anexas</v>
      </c>
      <c r="E296" s="247" t="s">
        <v>1304</v>
      </c>
      <c r="F296" s="243">
        <f ca="1">+IFERROR(INDEX('Hoja de Trabajo para listado'!$A$155:$Z$1048576,MATCH($A296,'Hoja de Trabajo para listado'!$A$155:$A$1048576,0),MATCH((CUADRO!F$5&amp;$E296),'Hoja de Trabajo para listado'!$A$151:$Z$151,0)),0)+IFERROR(INDEX('Hoja de Trabajo para listado'!$AB$155:$BA$1048576,MATCH($A296,'Hoja de Trabajo para listado'!$AB$155:$AB$1048576,0),MATCH((CUADRO!F$5&amp;$E296),'Hoja de Trabajo para listado'!$AB$151:$BA$151,0)),0)+IFERROR(INDEX('Hoja de Trabajo para listado'!$BC$155:$CB$1048576,MATCH($A296,'Hoja de Trabajo para listado'!$BC$155:$BC$1048576,0),MATCH((CUADRO!F$5&amp;$E296),'Hoja de Trabajo para listado'!$BC$151:$CB$151,0)),0)+IFERROR(INDEX('Hoja de Trabajo para listado'!$DE$153:$DG$274,MATCH($A296,'Hoja de Trabajo para listado'!$DE$153:$DE$1048576,0),MATCH((CUADRO!F$5&amp;$E296),'Hoja de Trabajo para listado'!$DE$151:$DG$151,0)),0)+IFERROR(INDEX('Hoja de Trabajo para listado'!$CD$155:$DC$1048576,MATCH($A296,'Hoja de Trabajo para listado'!$CD$155:$CD$1048576,0),MATCH((CUADRO!F$5&amp;$E296),'Hoja de Trabajo para listado'!$CD$151:$DC$151,0)),0)</f>
        <v>0</v>
      </c>
      <c r="G296" s="243">
        <f ca="1">+IFERROR(INDEX('Hoja de Trabajo para listado'!$A$155:$Z$1048576,MATCH($A296,'Hoja de Trabajo para listado'!$A$155:$A$1048576,0),MATCH((CUADRO!G$5&amp;$E296),'Hoja de Trabajo para listado'!$A$151:$Z$151,0)),0)+IFERROR(INDEX('Hoja de Trabajo para listado'!$AB$155:$BA$1048576,MATCH($A296,'Hoja de Trabajo para listado'!$AB$155:$AB$1048576,0),MATCH((CUADRO!G$5&amp;$E296),'Hoja de Trabajo para listado'!$AB$151:$BA$151,0)),0)+IFERROR(INDEX('Hoja de Trabajo para listado'!$BC$155:$CB$1048576,MATCH($A296,'Hoja de Trabajo para listado'!$BC$155:$BC$1048576,0),MATCH((CUADRO!G$5&amp;$E296),'Hoja de Trabajo para listado'!$BC$151:$CB$151,0)),0)+IFERROR(INDEX('Hoja de Trabajo para listado'!$DE$153:$DG$274,MATCH($A296,'Hoja de Trabajo para listado'!$DE$153:$DE$1048576,0),MATCH((CUADRO!G$5&amp;$E296),'Hoja de Trabajo para listado'!$DE$151:$DG$151,0)),0)+IFERROR(INDEX('Hoja de Trabajo para listado'!$CD$155:$DC$1048576,MATCH($A296,'Hoja de Trabajo para listado'!$CD$155:$CD$1048576,0),MATCH((CUADRO!G$5&amp;$E296),'Hoja de Trabajo para listado'!$CD$151:$DC$151,0)),0)</f>
        <v>0</v>
      </c>
      <c r="H296" s="243">
        <f ca="1">+IFERROR(INDEX('Hoja de Trabajo para listado'!$A$155:$Z$1048576,MATCH($A296,'Hoja de Trabajo para listado'!$A$155:$A$1048576,0),MATCH((CUADRO!H$5&amp;$E296),'Hoja de Trabajo para listado'!$A$151:$Z$151,0)),0)+IFERROR(INDEX('Hoja de Trabajo para listado'!$AB$155:$BA$1048576,MATCH($A296,'Hoja de Trabajo para listado'!$AB$155:$AB$1048576,0),MATCH((CUADRO!H$5&amp;$E296),'Hoja de Trabajo para listado'!$AB$151:$BA$151,0)),0)+IFERROR(INDEX('Hoja de Trabajo para listado'!$BC$155:$CB$1048576,MATCH($A296,'Hoja de Trabajo para listado'!$BC$155:$BC$1048576,0),MATCH((CUADRO!H$5&amp;$E296),'Hoja de Trabajo para listado'!$BC$151:$CB$151,0)),0)+IFERROR(INDEX('Hoja de Trabajo para listado'!$DE$153:$DG$274,MATCH($A296,'Hoja de Trabajo para listado'!$DE$153:$DE$1048576,0),MATCH((CUADRO!H$5&amp;$E296),'Hoja de Trabajo para listado'!$DE$151:$DG$151,0)),0)+IFERROR(INDEX('Hoja de Trabajo para listado'!$CD$155:$DC$1048576,MATCH($A296,'Hoja de Trabajo para listado'!$CD$155:$CD$1048576,0),MATCH((CUADRO!H$5&amp;$E296),'Hoja de Trabajo para listado'!$CD$151:$DC$151,0)),0)</f>
        <v>0</v>
      </c>
      <c r="I296" s="243">
        <f ca="1">+IFERROR(INDEX('Hoja de Trabajo para listado'!$A$155:$Z$1048576,MATCH($A296,'Hoja de Trabajo para listado'!$A$155:$A$1048576,0),MATCH((CUADRO!I$5&amp;$E296),'Hoja de Trabajo para listado'!$A$151:$Z$151,0)),0)+IFERROR(INDEX('Hoja de Trabajo para listado'!$AB$155:$BA$1048576,MATCH($A296,'Hoja de Trabajo para listado'!$AB$155:$AB$1048576,0),MATCH((CUADRO!I$5&amp;$E296),'Hoja de Trabajo para listado'!$AB$151:$BA$151,0)),0)+IFERROR(INDEX('Hoja de Trabajo para listado'!$BC$155:$CB$1048576,MATCH($A296,'Hoja de Trabajo para listado'!$BC$155:$BC$1048576,0),MATCH((CUADRO!I$5&amp;$E296),'Hoja de Trabajo para listado'!$BC$151:$CB$151,0)),0)+IFERROR(INDEX('Hoja de Trabajo para listado'!$DE$153:$DG$274,MATCH($A296,'Hoja de Trabajo para listado'!$DE$153:$DE$1048576,0),MATCH((CUADRO!I$5&amp;$E296),'Hoja de Trabajo para listado'!$DE$151:$DG$151,0)),0)+IFERROR(INDEX('Hoja de Trabajo para listado'!$CD$155:$DC$1048576,MATCH($A296,'Hoja de Trabajo para listado'!$CD$155:$CD$1048576,0),MATCH((CUADRO!I$5&amp;$E296),'Hoja de Trabajo para listado'!$CD$151:$DC$151,0)),0)</f>
        <v>0</v>
      </c>
      <c r="J296" s="243">
        <f ca="1">+IFERROR(INDEX('Hoja de Trabajo para listado'!$A$155:$Z$1048576,MATCH($A296,'Hoja de Trabajo para listado'!$A$155:$A$1048576,0),MATCH((CUADRO!J$5&amp;$E296),'Hoja de Trabajo para listado'!$A$151:$Z$151,0)),0)+IFERROR(INDEX('Hoja de Trabajo para listado'!$AB$155:$BA$1048576,MATCH($A296,'Hoja de Trabajo para listado'!$AB$155:$AB$1048576,0),MATCH((CUADRO!J$5&amp;$E296),'Hoja de Trabajo para listado'!$AB$151:$BA$151,0)),0)+IFERROR(INDEX('Hoja de Trabajo para listado'!$BC$155:$CB$1048576,MATCH($A296,'Hoja de Trabajo para listado'!$BC$155:$BC$1048576,0),MATCH((CUADRO!J$5&amp;$E296),'Hoja de Trabajo para listado'!$BC$151:$CB$151,0)),0)+IFERROR(INDEX('Hoja de Trabajo para listado'!$DE$153:$DG$274,MATCH($A296,'Hoja de Trabajo para listado'!$DE$153:$DE$1048576,0),MATCH((CUADRO!J$5&amp;$E296),'Hoja de Trabajo para listado'!$DE$151:$DG$151,0)),0)+IFERROR(INDEX('Hoja de Trabajo para listado'!$CD$155:$DC$1048576,MATCH($A296,'Hoja de Trabajo para listado'!$CD$155:$CD$1048576,0),MATCH((CUADRO!J$5&amp;$E296),'Hoja de Trabajo para listado'!$CD$151:$DC$151,0)),0)</f>
        <v>0</v>
      </c>
      <c r="K296" s="243">
        <f ca="1">+IFERROR(INDEX('Hoja de Trabajo para listado'!$A$155:$Z$1048576,MATCH($A296,'Hoja de Trabajo para listado'!$A$155:$A$1048576,0),MATCH((CUADRO!K$5&amp;$E296),'Hoja de Trabajo para listado'!$A$151:$Z$151,0)),0)+IFERROR(INDEX('Hoja de Trabajo para listado'!$AB$155:$BA$1048576,MATCH($A296,'Hoja de Trabajo para listado'!$AB$155:$AB$1048576,0),MATCH((CUADRO!K$5&amp;$E296),'Hoja de Trabajo para listado'!$AB$151:$BA$151,0)),0)+IFERROR(INDEX('Hoja de Trabajo para listado'!$BC$155:$CB$1048576,MATCH($A296,'Hoja de Trabajo para listado'!$BC$155:$BC$1048576,0),MATCH((CUADRO!K$5&amp;$E296),'Hoja de Trabajo para listado'!$BC$151:$CB$151,0)),0)+IFERROR(INDEX('Hoja de Trabajo para listado'!$DE$153:$DG$274,MATCH($A296,'Hoja de Trabajo para listado'!$DE$153:$DE$1048576,0),MATCH((CUADRO!K$5&amp;$E296),'Hoja de Trabajo para listado'!$DE$151:$DG$151,0)),0)+IFERROR(INDEX('Hoja de Trabajo para listado'!$CD$155:$DC$1048576,MATCH($A296,'Hoja de Trabajo para listado'!$CD$155:$CD$1048576,0),MATCH((CUADRO!K$5&amp;$E296),'Hoja de Trabajo para listado'!$CD$151:$DC$151,0)),0)</f>
        <v>0</v>
      </c>
      <c r="L296" s="243">
        <f ca="1">+IFERROR(INDEX('Hoja de Trabajo para listado'!$A$155:$Z$1048576,MATCH($A296,'Hoja de Trabajo para listado'!$A$155:$A$1048576,0),MATCH((CUADRO!L$5&amp;$E296),'Hoja de Trabajo para listado'!$A$151:$Z$151,0)),0)+IFERROR(INDEX('Hoja de Trabajo para listado'!$AB$155:$BA$1048576,MATCH($A296,'Hoja de Trabajo para listado'!$AB$155:$AB$1048576,0),MATCH((CUADRO!L$5&amp;$E296),'Hoja de Trabajo para listado'!$AB$151:$BA$151,0)),0)+IFERROR(INDEX('Hoja de Trabajo para listado'!$BC$155:$CB$1048576,MATCH($A296,'Hoja de Trabajo para listado'!$BC$155:$BC$1048576,0),MATCH((CUADRO!L$5&amp;$E296),'Hoja de Trabajo para listado'!$BC$151:$CB$151,0)),0)+IFERROR(INDEX('Hoja de Trabajo para listado'!$DE$153:$DG$274,MATCH($A296,'Hoja de Trabajo para listado'!$DE$153:$DE$1048576,0),MATCH((CUADRO!L$5&amp;$E296),'Hoja de Trabajo para listado'!$DE$151:$DG$151,0)),0)+IFERROR(INDEX('Hoja de Trabajo para listado'!$CD$155:$DC$1048576,MATCH($A296,'Hoja de Trabajo para listado'!$CD$155:$CD$1048576,0),MATCH((CUADRO!L$5&amp;$E296),'Hoja de Trabajo para listado'!$CD$151:$DC$151,0)),0)</f>
        <v>0</v>
      </c>
      <c r="M296" s="243">
        <f ca="1">+IFERROR(INDEX('Hoja de Trabajo para listado'!$A$155:$Z$1048576,MATCH($A296,'Hoja de Trabajo para listado'!$A$155:$A$1048576,0),MATCH((CUADRO!M$5&amp;$E296),'Hoja de Trabajo para listado'!$A$151:$Z$151,0)),0)+IFERROR(INDEX('Hoja de Trabajo para listado'!$AB$155:$BA$1048576,MATCH($A296,'Hoja de Trabajo para listado'!$AB$155:$AB$1048576,0),MATCH((CUADRO!M$5&amp;$E296),'Hoja de Trabajo para listado'!$AB$151:$BA$151,0)),0)+IFERROR(INDEX('Hoja de Trabajo para listado'!$BC$155:$CB$1048576,MATCH($A296,'Hoja de Trabajo para listado'!$BC$155:$BC$1048576,0),MATCH((CUADRO!M$5&amp;$E296),'Hoja de Trabajo para listado'!$BC$151:$CB$151,0)),0)+IFERROR(INDEX('Hoja de Trabajo para listado'!$DE$153:$DG$274,MATCH($A296,'Hoja de Trabajo para listado'!$DE$153:$DE$1048576,0),MATCH((CUADRO!M$5&amp;$E296),'Hoja de Trabajo para listado'!$DE$151:$DG$151,0)),0)+IFERROR(INDEX('Hoja de Trabajo para listado'!$CD$155:$DC$1048576,MATCH($A296,'Hoja de Trabajo para listado'!$CD$155:$CD$1048576,0),MATCH((CUADRO!M$5&amp;$E296),'Hoja de Trabajo para listado'!$CD$151:$DC$151,0)),0)</f>
        <v>0</v>
      </c>
      <c r="N296" s="243">
        <f ca="1">+IFERROR(INDEX('Hoja de Trabajo para listado'!$A$155:$Z$1048576,MATCH($A296,'Hoja de Trabajo para listado'!$A$155:$A$1048576,0),MATCH((CUADRO!N$5&amp;$E296),'Hoja de Trabajo para listado'!$A$151:$Z$151,0)),0)+IFERROR(INDEX('Hoja de Trabajo para listado'!$AB$155:$BA$1048576,MATCH($A296,'Hoja de Trabajo para listado'!$AB$155:$AB$1048576,0),MATCH((CUADRO!N$5&amp;$E296),'Hoja de Trabajo para listado'!$AB$151:$BA$151,0)),0)+IFERROR(INDEX('Hoja de Trabajo para listado'!$BC$155:$CB$1048576,MATCH($A296,'Hoja de Trabajo para listado'!$BC$155:$BC$1048576,0),MATCH((CUADRO!N$5&amp;$E296),'Hoja de Trabajo para listado'!$BC$151:$CB$151,0)),0)+IFERROR(INDEX('Hoja de Trabajo para listado'!$DE$153:$DG$274,MATCH($A296,'Hoja de Trabajo para listado'!$DE$153:$DE$1048576,0),MATCH((CUADRO!N$5&amp;$E296),'Hoja de Trabajo para listado'!$DE$151:$DG$151,0)),0)+IFERROR(INDEX('Hoja de Trabajo para listado'!$CD$155:$DC$1048576,MATCH($A296,'Hoja de Trabajo para listado'!$CD$155:$CD$1048576,0),MATCH((CUADRO!N$5&amp;$E296),'Hoja de Trabajo para listado'!$CD$151:$DC$151,0)),0)</f>
        <v>0</v>
      </c>
      <c r="O296" s="243">
        <f ca="1">+IFERROR(INDEX('Hoja de Trabajo para listado'!$A$155:$Z$1048576,MATCH($A296,'Hoja de Trabajo para listado'!$A$155:$A$1048576,0),MATCH((CUADRO!O$5&amp;$E296),'Hoja de Trabajo para listado'!$A$151:$Z$151,0)),0)+IFERROR(INDEX('Hoja de Trabajo para listado'!$AB$155:$BA$1048576,MATCH($A296,'Hoja de Trabajo para listado'!$AB$155:$AB$1048576,0),MATCH((CUADRO!O$5&amp;$E296),'Hoja de Trabajo para listado'!$AB$151:$BA$151,0)),0)+IFERROR(INDEX('Hoja de Trabajo para listado'!$BC$155:$CB$1048576,MATCH($A296,'Hoja de Trabajo para listado'!$BC$155:$BC$1048576,0),MATCH((CUADRO!O$5&amp;$E296),'Hoja de Trabajo para listado'!$BC$151:$CB$151,0)),0)+IFERROR(INDEX('Hoja de Trabajo para listado'!$DE$153:$DG$274,MATCH($A296,'Hoja de Trabajo para listado'!$DE$153:$DE$1048576,0),MATCH((CUADRO!O$5&amp;$E296),'Hoja de Trabajo para listado'!$DE$151:$DG$151,0)),0)+IFERROR(INDEX('Hoja de Trabajo para listado'!$CD$155:$DC$1048576,MATCH($A296,'Hoja de Trabajo para listado'!$CD$155:$CD$1048576,0),MATCH((CUADRO!O$5&amp;$E296),'Hoja de Trabajo para listado'!$CD$151:$DC$151,0)),0)</f>
        <v>0</v>
      </c>
      <c r="P296" s="243">
        <f ca="1">+IFERROR(INDEX('Hoja de Trabajo para listado'!$A$155:$Z$1048576,MATCH($A296,'Hoja de Trabajo para listado'!$A$155:$A$1048576,0),MATCH((CUADRO!P$5&amp;$E296),'Hoja de Trabajo para listado'!$A$151:$Z$151,0)),0)+IFERROR(INDEX('Hoja de Trabajo para listado'!$AB$155:$BA$1048576,MATCH($A296,'Hoja de Trabajo para listado'!$AB$155:$AB$1048576,0),MATCH((CUADRO!P$5&amp;$E296),'Hoja de Trabajo para listado'!$AB$151:$BA$151,0)),0)+IFERROR(INDEX('Hoja de Trabajo para listado'!$BC$155:$CB$1048576,MATCH($A296,'Hoja de Trabajo para listado'!$BC$155:$BC$1048576,0),MATCH((CUADRO!P$5&amp;$E296),'Hoja de Trabajo para listado'!$BC$151:$CB$151,0)),0)+IFERROR(INDEX('Hoja de Trabajo para listado'!$DE$153:$DG$274,MATCH($A296,'Hoja de Trabajo para listado'!$DE$153:$DE$1048576,0),MATCH((CUADRO!P$5&amp;$E296),'Hoja de Trabajo para listado'!$DE$151:$DG$151,0)),0)+IFERROR(INDEX('Hoja de Trabajo para listado'!$CD$155:$DC$1048576,MATCH($A296,'Hoja de Trabajo para listado'!$CD$155:$CD$1048576,0),MATCH((CUADRO!P$5&amp;$E296),'Hoja de Trabajo para listado'!$CD$151:$DC$151,0)),0)</f>
        <v>0</v>
      </c>
      <c r="Q296" s="243">
        <f ca="1">+IFERROR(INDEX('Hoja de Trabajo para listado'!$A$155:$Z$1048576,MATCH($A296,'Hoja de Trabajo para listado'!$A$155:$A$1048576,0),MATCH((CUADRO!Q$5&amp;$E296),'Hoja de Trabajo para listado'!$A$151:$Z$151,0)),0)+IFERROR(INDEX('Hoja de Trabajo para listado'!$AB$155:$BA$1048576,MATCH($A296,'Hoja de Trabajo para listado'!$AB$155:$AB$1048576,0),MATCH((CUADRO!Q$5&amp;$E296),'Hoja de Trabajo para listado'!$AB$151:$BA$151,0)),0)+IFERROR(INDEX('Hoja de Trabajo para listado'!$BC$155:$CB$1048576,MATCH($A296,'Hoja de Trabajo para listado'!$BC$155:$BC$1048576,0),MATCH((CUADRO!Q$5&amp;$E296),'Hoja de Trabajo para listado'!$BC$151:$CB$151,0)),0)+IFERROR(INDEX('Hoja de Trabajo para listado'!$DE$153:$DG$274,MATCH($A296,'Hoja de Trabajo para listado'!$DE$153:$DE$1048576,0),MATCH((CUADRO!Q$5&amp;$E296),'Hoja de Trabajo para listado'!$DE$151:$DG$151,0)),0)+IFERROR(INDEX('Hoja de Trabajo para listado'!$CD$155:$DC$1048576,MATCH($A296,'Hoja de Trabajo para listado'!$CD$155:$CD$1048576,0),MATCH((CUADRO!Q$5&amp;$E296),'Hoja de Trabajo para listado'!$CD$151:$DC$151,0)),0)</f>
        <v>0</v>
      </c>
      <c r="R296" s="243">
        <f t="shared" ca="1" si="11"/>
        <v>0</v>
      </c>
      <c r="S296" s="249"/>
      <c r="T296" s="243">
        <f ca="1">+T297</f>
        <v>33418.730000000003</v>
      </c>
      <c r="U296" s="242">
        <f t="shared" si="12"/>
        <v>1</v>
      </c>
      <c r="V296" s="333" t="str">
        <f>+VLOOKUP(A296,bd_lista!$A$3:$E$590,5,FALSE)</f>
        <v>Instituciones de Seguridad Social</v>
      </c>
      <c r="W296" s="391" t="str">
        <f>+V296</f>
        <v>Instituciones de Seguridad Social</v>
      </c>
      <c r="X296" s="242">
        <f>+VLOOKUP(A296,[4]Sheet1!$A$13:$D$744,4,FALSE)</f>
        <v>46</v>
      </c>
      <c r="Y296" s="242" t="str">
        <f>+VLOOKUP(X296,bd_lista!$A$3:$C$590,3,FALSE)</f>
        <v>Ministerio de Salud y Deportes</v>
      </c>
      <c r="Z296" s="294">
        <f>+X296</f>
        <v>46</v>
      </c>
      <c r="AA296" s="319" t="str">
        <f>+Y296</f>
        <v>Ministerio de Salud y Deportes</v>
      </c>
    </row>
    <row r="297" spans="1:27" customFormat="1" ht="15" hidden="1" customHeight="1">
      <c r="A297" s="32">
        <v>423</v>
      </c>
      <c r="B297" s="388"/>
      <c r="C297" s="333" t="str">
        <f>+VLOOKUP(A297,bd_lista!$A$3:$C$590,3,FALSE)</f>
        <v>Caja de Salud del Servicio Nal. de Caminos y Ramas Anexas</v>
      </c>
      <c r="D297" s="390"/>
      <c r="E297" s="247" t="s">
        <v>1305</v>
      </c>
      <c r="F297" s="243">
        <f ca="1">+IFERROR(INDEX('Hoja de Trabajo para listado'!$A$155:$Z$1048576,MATCH($A297,'Hoja de Trabajo para listado'!$A$155:$A$1048576,0),MATCH((CUADRO!F$5&amp;$E297),'Hoja de Trabajo para listado'!$A$151:$Z$151,0)),0)+IFERROR(INDEX('Hoja de Trabajo para listado'!$AB$155:$BA$1048576,MATCH($A297,'Hoja de Trabajo para listado'!$AB$155:$AB$1048576,0),MATCH((CUADRO!F$5&amp;$E297),'Hoja de Trabajo para listado'!$AB$151:$BA$151,0)),0)+IFERROR(INDEX('Hoja de Trabajo para listado'!$BC$155:$CB$1048576,MATCH($A297,'Hoja de Trabajo para listado'!$BC$155:$BC$1048576,0),MATCH((CUADRO!F$5&amp;$E297),'Hoja de Trabajo para listado'!$BC$151:$CB$151,0)),0)+IFERROR(INDEX('Hoja de Trabajo para listado'!$DE$153:$DG$274,MATCH($A297,'Hoja de Trabajo para listado'!$DE$153:$DE$1048576,0),MATCH((CUADRO!F$5&amp;$E297),'Hoja de Trabajo para listado'!$DE$151:$DG$151,0)),0)+IFERROR(INDEX('Hoja de Trabajo para listado'!$CD$155:$DC$1048576,MATCH($A297,'Hoja de Trabajo para listado'!$CD$155:$CD$1048576,0),MATCH((CUADRO!F$5&amp;$E297),'Hoja de Trabajo para listado'!$CD$151:$DC$151,0)),0)</f>
        <v>8630.4</v>
      </c>
      <c r="G297" s="243">
        <f ca="1">+IFERROR(INDEX('Hoja de Trabajo para listado'!$A$155:$Z$1048576,MATCH($A297,'Hoja de Trabajo para listado'!$A$155:$A$1048576,0),MATCH((CUADRO!G$5&amp;$E297),'Hoja de Trabajo para listado'!$A$151:$Z$151,0)),0)+IFERROR(INDEX('Hoja de Trabajo para listado'!$AB$155:$BA$1048576,MATCH($A297,'Hoja de Trabajo para listado'!$AB$155:$AB$1048576,0),MATCH((CUADRO!G$5&amp;$E297),'Hoja de Trabajo para listado'!$AB$151:$BA$151,0)),0)+IFERROR(INDEX('Hoja de Trabajo para listado'!$BC$155:$CB$1048576,MATCH($A297,'Hoja de Trabajo para listado'!$BC$155:$BC$1048576,0),MATCH((CUADRO!G$5&amp;$E297),'Hoja de Trabajo para listado'!$BC$151:$CB$151,0)),0)+IFERROR(INDEX('Hoja de Trabajo para listado'!$DE$153:$DG$274,MATCH($A297,'Hoja de Trabajo para listado'!$DE$153:$DE$1048576,0),MATCH((CUADRO!G$5&amp;$E297),'Hoja de Trabajo para listado'!$DE$151:$DG$151,0)),0)+IFERROR(INDEX('Hoja de Trabajo para listado'!$CD$155:$DC$1048576,MATCH($A297,'Hoja de Trabajo para listado'!$CD$155:$CD$1048576,0),MATCH((CUADRO!G$5&amp;$E297),'Hoja de Trabajo para listado'!$CD$151:$DC$151,0)),0)</f>
        <v>8919.5299999999988</v>
      </c>
      <c r="H297" s="243">
        <f ca="1">+IFERROR(INDEX('Hoja de Trabajo para listado'!$A$155:$Z$1048576,MATCH($A297,'Hoja de Trabajo para listado'!$A$155:$A$1048576,0),MATCH((CUADRO!H$5&amp;$E297),'Hoja de Trabajo para listado'!$A$151:$Z$151,0)),0)+IFERROR(INDEX('Hoja de Trabajo para listado'!$AB$155:$BA$1048576,MATCH($A297,'Hoja de Trabajo para listado'!$AB$155:$AB$1048576,0),MATCH((CUADRO!H$5&amp;$E297),'Hoja de Trabajo para listado'!$AB$151:$BA$151,0)),0)+IFERROR(INDEX('Hoja de Trabajo para listado'!$BC$155:$CB$1048576,MATCH($A297,'Hoja de Trabajo para listado'!$BC$155:$BC$1048576,0),MATCH((CUADRO!H$5&amp;$E297),'Hoja de Trabajo para listado'!$BC$151:$CB$151,0)),0)+IFERROR(INDEX('Hoja de Trabajo para listado'!$DE$153:$DG$274,MATCH($A297,'Hoja de Trabajo para listado'!$DE$153:$DE$1048576,0),MATCH((CUADRO!H$5&amp;$E297),'Hoja de Trabajo para listado'!$DE$151:$DG$151,0)),0)+IFERROR(INDEX('Hoja de Trabajo para listado'!$CD$155:$DC$1048576,MATCH($A297,'Hoja de Trabajo para listado'!$CD$155:$CD$1048576,0),MATCH((CUADRO!H$5&amp;$E297),'Hoja de Trabajo para listado'!$CD$151:$DC$151,0)),0)</f>
        <v>8630.4</v>
      </c>
      <c r="I297" s="243">
        <f ca="1">+IFERROR(INDEX('Hoja de Trabajo para listado'!$A$155:$Z$1048576,MATCH($A297,'Hoja de Trabajo para listado'!$A$155:$A$1048576,0),MATCH((CUADRO!I$5&amp;$E297),'Hoja de Trabajo para listado'!$A$151:$Z$151,0)),0)+IFERROR(INDEX('Hoja de Trabajo para listado'!$AB$155:$BA$1048576,MATCH($A297,'Hoja de Trabajo para listado'!$AB$155:$AB$1048576,0),MATCH((CUADRO!I$5&amp;$E297),'Hoja de Trabajo para listado'!$AB$151:$BA$151,0)),0)+IFERROR(INDEX('Hoja de Trabajo para listado'!$BC$155:$CB$1048576,MATCH($A297,'Hoja de Trabajo para listado'!$BC$155:$BC$1048576,0),MATCH((CUADRO!I$5&amp;$E297),'Hoja de Trabajo para listado'!$BC$151:$CB$151,0)),0)+IFERROR(INDEX('Hoja de Trabajo para listado'!$DE$153:$DG$274,MATCH($A297,'Hoja de Trabajo para listado'!$DE$153:$DE$1048576,0),MATCH((CUADRO!I$5&amp;$E297),'Hoja de Trabajo para listado'!$DE$151:$DG$151,0)),0)+IFERROR(INDEX('Hoja de Trabajo para listado'!$CD$155:$DC$1048576,MATCH($A297,'Hoja de Trabajo para listado'!$CD$155:$CD$1048576,0),MATCH((CUADRO!I$5&amp;$E297),'Hoja de Trabajo para listado'!$CD$151:$DC$151,0)),0)</f>
        <v>7238.4</v>
      </c>
      <c r="J297" s="243">
        <f ca="1">+IFERROR(INDEX('Hoja de Trabajo para listado'!$A$155:$Z$1048576,MATCH($A297,'Hoja de Trabajo para listado'!$A$155:$A$1048576,0),MATCH((CUADRO!J$5&amp;$E297),'Hoja de Trabajo para listado'!$A$151:$Z$151,0)),0)+IFERROR(INDEX('Hoja de Trabajo para listado'!$AB$155:$BA$1048576,MATCH($A297,'Hoja de Trabajo para listado'!$AB$155:$AB$1048576,0),MATCH((CUADRO!J$5&amp;$E297),'Hoja de Trabajo para listado'!$AB$151:$BA$151,0)),0)+IFERROR(INDEX('Hoja de Trabajo para listado'!$BC$155:$CB$1048576,MATCH($A297,'Hoja de Trabajo para listado'!$BC$155:$BC$1048576,0),MATCH((CUADRO!J$5&amp;$E297),'Hoja de Trabajo para listado'!$BC$151:$CB$151,0)),0)+IFERROR(INDEX('Hoja de Trabajo para listado'!$DE$153:$DG$274,MATCH($A297,'Hoja de Trabajo para listado'!$DE$153:$DE$1048576,0),MATCH((CUADRO!J$5&amp;$E297),'Hoja de Trabajo para listado'!$DE$151:$DG$151,0)),0)+IFERROR(INDEX('Hoja de Trabajo para listado'!$CD$155:$DC$1048576,MATCH($A297,'Hoja de Trabajo para listado'!$CD$155:$CD$1048576,0),MATCH((CUADRO!J$5&amp;$E297),'Hoja de Trabajo para listado'!$CD$151:$DC$151,0)),0)</f>
        <v>0</v>
      </c>
      <c r="K297" s="243">
        <f ca="1">+IFERROR(INDEX('Hoja de Trabajo para listado'!$A$155:$Z$1048576,MATCH($A297,'Hoja de Trabajo para listado'!$A$155:$A$1048576,0),MATCH((CUADRO!K$5&amp;$E297),'Hoja de Trabajo para listado'!$A$151:$Z$151,0)),0)+IFERROR(INDEX('Hoja de Trabajo para listado'!$AB$155:$BA$1048576,MATCH($A297,'Hoja de Trabajo para listado'!$AB$155:$AB$1048576,0),MATCH((CUADRO!K$5&amp;$E297),'Hoja de Trabajo para listado'!$AB$151:$BA$151,0)),0)+IFERROR(INDEX('Hoja de Trabajo para listado'!$BC$155:$CB$1048576,MATCH($A297,'Hoja de Trabajo para listado'!$BC$155:$BC$1048576,0),MATCH((CUADRO!K$5&amp;$E297),'Hoja de Trabajo para listado'!$BC$151:$CB$151,0)),0)+IFERROR(INDEX('Hoja de Trabajo para listado'!$DE$153:$DG$274,MATCH($A297,'Hoja de Trabajo para listado'!$DE$153:$DE$1048576,0),MATCH((CUADRO!K$5&amp;$E297),'Hoja de Trabajo para listado'!$DE$151:$DG$151,0)),0)+IFERROR(INDEX('Hoja de Trabajo para listado'!$CD$155:$DC$1048576,MATCH($A297,'Hoja de Trabajo para listado'!$CD$155:$CD$1048576,0),MATCH((CUADRO!K$5&amp;$E297),'Hoja de Trabajo para listado'!$CD$151:$DC$151,0)),0)</f>
        <v>0</v>
      </c>
      <c r="L297" s="243">
        <f ca="1">+IFERROR(INDEX('Hoja de Trabajo para listado'!$A$155:$Z$1048576,MATCH($A297,'Hoja de Trabajo para listado'!$A$155:$A$1048576,0),MATCH((CUADRO!L$5&amp;$E297),'Hoja de Trabajo para listado'!$A$151:$Z$151,0)),0)+IFERROR(INDEX('Hoja de Trabajo para listado'!$AB$155:$BA$1048576,MATCH($A297,'Hoja de Trabajo para listado'!$AB$155:$AB$1048576,0),MATCH((CUADRO!L$5&amp;$E297),'Hoja de Trabajo para listado'!$AB$151:$BA$151,0)),0)+IFERROR(INDEX('Hoja de Trabajo para listado'!$BC$155:$CB$1048576,MATCH($A297,'Hoja de Trabajo para listado'!$BC$155:$BC$1048576,0),MATCH((CUADRO!L$5&amp;$E297),'Hoja de Trabajo para listado'!$BC$151:$CB$151,0)),0)+IFERROR(INDEX('Hoja de Trabajo para listado'!$DE$153:$DG$274,MATCH($A297,'Hoja de Trabajo para listado'!$DE$153:$DE$1048576,0),MATCH((CUADRO!L$5&amp;$E297),'Hoja de Trabajo para listado'!$DE$151:$DG$151,0)),0)+IFERROR(INDEX('Hoja de Trabajo para listado'!$CD$155:$DC$1048576,MATCH($A297,'Hoja de Trabajo para listado'!$CD$155:$CD$1048576,0),MATCH((CUADRO!L$5&amp;$E297),'Hoja de Trabajo para listado'!$CD$151:$DC$151,0)),0)</f>
        <v>0</v>
      </c>
      <c r="M297" s="243">
        <f ca="1">+IFERROR(INDEX('Hoja de Trabajo para listado'!$A$155:$Z$1048576,MATCH($A297,'Hoja de Trabajo para listado'!$A$155:$A$1048576,0),MATCH((CUADRO!M$5&amp;$E297),'Hoja de Trabajo para listado'!$A$151:$Z$151,0)),0)+IFERROR(INDEX('Hoja de Trabajo para listado'!$AB$155:$BA$1048576,MATCH($A297,'Hoja de Trabajo para listado'!$AB$155:$AB$1048576,0),MATCH((CUADRO!M$5&amp;$E297),'Hoja de Trabajo para listado'!$AB$151:$BA$151,0)),0)+IFERROR(INDEX('Hoja de Trabajo para listado'!$BC$155:$CB$1048576,MATCH($A297,'Hoja de Trabajo para listado'!$BC$155:$BC$1048576,0),MATCH((CUADRO!M$5&amp;$E297),'Hoja de Trabajo para listado'!$BC$151:$CB$151,0)),0)+IFERROR(INDEX('Hoja de Trabajo para listado'!$DE$153:$DG$274,MATCH($A297,'Hoja de Trabajo para listado'!$DE$153:$DE$1048576,0),MATCH((CUADRO!M$5&amp;$E297),'Hoja de Trabajo para listado'!$DE$151:$DG$151,0)),0)+IFERROR(INDEX('Hoja de Trabajo para listado'!$CD$155:$DC$1048576,MATCH($A297,'Hoja de Trabajo para listado'!$CD$155:$CD$1048576,0),MATCH((CUADRO!M$5&amp;$E297),'Hoja de Trabajo para listado'!$CD$151:$DC$151,0)),0)</f>
        <v>0</v>
      </c>
      <c r="N297" s="243">
        <f ca="1">+IFERROR(INDEX('Hoja de Trabajo para listado'!$A$155:$Z$1048576,MATCH($A297,'Hoja de Trabajo para listado'!$A$155:$A$1048576,0),MATCH((CUADRO!N$5&amp;$E297),'Hoja de Trabajo para listado'!$A$151:$Z$151,0)),0)+IFERROR(INDEX('Hoja de Trabajo para listado'!$AB$155:$BA$1048576,MATCH($A297,'Hoja de Trabajo para listado'!$AB$155:$AB$1048576,0),MATCH((CUADRO!N$5&amp;$E297),'Hoja de Trabajo para listado'!$AB$151:$BA$151,0)),0)+IFERROR(INDEX('Hoja de Trabajo para listado'!$BC$155:$CB$1048576,MATCH($A297,'Hoja de Trabajo para listado'!$BC$155:$BC$1048576,0),MATCH((CUADRO!N$5&amp;$E297),'Hoja de Trabajo para listado'!$BC$151:$CB$151,0)),0)+IFERROR(INDEX('Hoja de Trabajo para listado'!$DE$153:$DG$274,MATCH($A297,'Hoja de Trabajo para listado'!$DE$153:$DE$1048576,0),MATCH((CUADRO!N$5&amp;$E297),'Hoja de Trabajo para listado'!$DE$151:$DG$151,0)),0)+IFERROR(INDEX('Hoja de Trabajo para listado'!$CD$155:$DC$1048576,MATCH($A297,'Hoja de Trabajo para listado'!$CD$155:$CD$1048576,0),MATCH((CUADRO!N$5&amp;$E297),'Hoja de Trabajo para listado'!$CD$151:$DC$151,0)),0)</f>
        <v>0</v>
      </c>
      <c r="O297" s="243">
        <f ca="1">+IFERROR(INDEX('Hoja de Trabajo para listado'!$A$155:$Z$1048576,MATCH($A297,'Hoja de Trabajo para listado'!$A$155:$A$1048576,0),MATCH((CUADRO!O$5&amp;$E297),'Hoja de Trabajo para listado'!$A$151:$Z$151,0)),0)+IFERROR(INDEX('Hoja de Trabajo para listado'!$AB$155:$BA$1048576,MATCH($A297,'Hoja de Trabajo para listado'!$AB$155:$AB$1048576,0),MATCH((CUADRO!O$5&amp;$E297),'Hoja de Trabajo para listado'!$AB$151:$BA$151,0)),0)+IFERROR(INDEX('Hoja de Trabajo para listado'!$BC$155:$CB$1048576,MATCH($A297,'Hoja de Trabajo para listado'!$BC$155:$BC$1048576,0),MATCH((CUADRO!O$5&amp;$E297),'Hoja de Trabajo para listado'!$BC$151:$CB$151,0)),0)+IFERROR(INDEX('Hoja de Trabajo para listado'!$DE$153:$DG$274,MATCH($A297,'Hoja de Trabajo para listado'!$DE$153:$DE$1048576,0),MATCH((CUADRO!O$5&amp;$E297),'Hoja de Trabajo para listado'!$DE$151:$DG$151,0)),0)+IFERROR(INDEX('Hoja de Trabajo para listado'!$CD$155:$DC$1048576,MATCH($A297,'Hoja de Trabajo para listado'!$CD$155:$CD$1048576,0),MATCH((CUADRO!O$5&amp;$E297),'Hoja de Trabajo para listado'!$CD$151:$DC$151,0)),0)</f>
        <v>0</v>
      </c>
      <c r="P297" s="243">
        <f ca="1">+IFERROR(INDEX('Hoja de Trabajo para listado'!$A$155:$Z$1048576,MATCH($A297,'Hoja de Trabajo para listado'!$A$155:$A$1048576,0),MATCH((CUADRO!P$5&amp;$E297),'Hoja de Trabajo para listado'!$A$151:$Z$151,0)),0)+IFERROR(INDEX('Hoja de Trabajo para listado'!$AB$155:$BA$1048576,MATCH($A297,'Hoja de Trabajo para listado'!$AB$155:$AB$1048576,0),MATCH((CUADRO!P$5&amp;$E297),'Hoja de Trabajo para listado'!$AB$151:$BA$151,0)),0)+IFERROR(INDEX('Hoja de Trabajo para listado'!$BC$155:$CB$1048576,MATCH($A297,'Hoja de Trabajo para listado'!$BC$155:$BC$1048576,0),MATCH((CUADRO!P$5&amp;$E297),'Hoja de Trabajo para listado'!$BC$151:$CB$151,0)),0)+IFERROR(INDEX('Hoja de Trabajo para listado'!$DE$153:$DG$274,MATCH($A297,'Hoja de Trabajo para listado'!$DE$153:$DE$1048576,0),MATCH((CUADRO!P$5&amp;$E297),'Hoja de Trabajo para listado'!$DE$151:$DG$151,0)),0)+IFERROR(INDEX('Hoja de Trabajo para listado'!$CD$155:$DC$1048576,MATCH($A297,'Hoja de Trabajo para listado'!$CD$155:$CD$1048576,0),MATCH((CUADRO!P$5&amp;$E297),'Hoja de Trabajo para listado'!$CD$151:$DC$151,0)),0)</f>
        <v>0</v>
      </c>
      <c r="Q297" s="243">
        <f ca="1">+IFERROR(INDEX('Hoja de Trabajo para listado'!$A$155:$Z$1048576,MATCH($A297,'Hoja de Trabajo para listado'!$A$155:$A$1048576,0),MATCH((CUADRO!Q$5&amp;$E297),'Hoja de Trabajo para listado'!$A$151:$Z$151,0)),0)+IFERROR(INDEX('Hoja de Trabajo para listado'!$AB$155:$BA$1048576,MATCH($A297,'Hoja de Trabajo para listado'!$AB$155:$AB$1048576,0),MATCH((CUADRO!Q$5&amp;$E297),'Hoja de Trabajo para listado'!$AB$151:$BA$151,0)),0)+IFERROR(INDEX('Hoja de Trabajo para listado'!$BC$155:$CB$1048576,MATCH($A297,'Hoja de Trabajo para listado'!$BC$155:$BC$1048576,0),MATCH((CUADRO!Q$5&amp;$E297),'Hoja de Trabajo para listado'!$BC$151:$CB$151,0)),0)+IFERROR(INDEX('Hoja de Trabajo para listado'!$DE$153:$DG$274,MATCH($A297,'Hoja de Trabajo para listado'!$DE$153:$DE$1048576,0),MATCH((CUADRO!Q$5&amp;$E297),'Hoja de Trabajo para listado'!$DE$151:$DG$151,0)),0)+IFERROR(INDEX('Hoja de Trabajo para listado'!$CD$155:$DC$1048576,MATCH($A297,'Hoja de Trabajo para listado'!$CD$155:$CD$1048576,0),MATCH((CUADRO!Q$5&amp;$E297),'Hoja de Trabajo para listado'!$CD$151:$DC$151,0)),0)</f>
        <v>0</v>
      </c>
      <c r="R297" s="243">
        <f t="shared" ca="1" si="11"/>
        <v>33418.730000000003</v>
      </c>
      <c r="S297" s="249">
        <f ca="1">+R296+R297</f>
        <v>33418.730000000003</v>
      </c>
      <c r="T297" s="243">
        <f ca="1">+S297</f>
        <v>33418.730000000003</v>
      </c>
      <c r="U297" s="242">
        <f t="shared" si="12"/>
        <v>2</v>
      </c>
      <c r="V297" s="333" t="str">
        <f>+VLOOKUP(A297,bd_lista!$A$3:$E$590,5,FALSE)</f>
        <v>Instituciones de Seguridad Social</v>
      </c>
      <c r="W297" s="392"/>
      <c r="X297" s="242">
        <f>+VLOOKUP(A297,[4]Sheet1!$A$13:$D$744,4,FALSE)</f>
        <v>46</v>
      </c>
      <c r="Y297" s="242" t="str">
        <f>+VLOOKUP(X297,bd_lista!$A$3:$C$590,3,FALSE)</f>
        <v>Ministerio de Salud y Deportes</v>
      </c>
      <c r="Z297" s="292"/>
      <c r="AA297" s="321"/>
    </row>
    <row r="298" spans="1:27" customFormat="1" ht="15" hidden="1" customHeight="1">
      <c r="A298" s="32">
        <v>424</v>
      </c>
      <c r="B298" s="387">
        <f>+A298</f>
        <v>424</v>
      </c>
      <c r="C298" s="247" t="str">
        <f>+VLOOKUP(A298,bd_lista!$A$3:$C$590,3,FALSE)</f>
        <v>Caja de Salud CORDES</v>
      </c>
      <c r="D298" s="389" t="str">
        <f>+C298</f>
        <v>Caja de Salud CORDES</v>
      </c>
      <c r="E298" s="247" t="s">
        <v>1304</v>
      </c>
      <c r="F298" s="243">
        <f ca="1">+IFERROR(INDEX('Hoja de Trabajo para listado'!$A$155:$Z$1048576,MATCH($A298,'Hoja de Trabajo para listado'!$A$155:$A$1048576,0),MATCH((CUADRO!F$5&amp;$E298),'Hoja de Trabajo para listado'!$A$151:$Z$151,0)),0)+IFERROR(INDEX('Hoja de Trabajo para listado'!$AB$155:$BA$1048576,MATCH($A298,'Hoja de Trabajo para listado'!$AB$155:$AB$1048576,0),MATCH((CUADRO!F$5&amp;$E298),'Hoja de Trabajo para listado'!$AB$151:$BA$151,0)),0)+IFERROR(INDEX('Hoja de Trabajo para listado'!$BC$155:$CB$1048576,MATCH($A298,'Hoja de Trabajo para listado'!$BC$155:$BC$1048576,0),MATCH((CUADRO!F$5&amp;$E298),'Hoja de Trabajo para listado'!$BC$151:$CB$151,0)),0)+IFERROR(INDEX('Hoja de Trabajo para listado'!$DE$153:$DG$274,MATCH($A298,'Hoja de Trabajo para listado'!$DE$153:$DE$1048576,0),MATCH((CUADRO!F$5&amp;$E298),'Hoja de Trabajo para listado'!$DE$151:$DG$151,0)),0)+IFERROR(INDEX('Hoja de Trabajo para listado'!$CD$155:$DC$1048576,MATCH($A298,'Hoja de Trabajo para listado'!$CD$155:$CD$1048576,0),MATCH((CUADRO!F$5&amp;$E298),'Hoja de Trabajo para listado'!$CD$151:$DC$151,0)),0)</f>
        <v>0</v>
      </c>
      <c r="G298" s="243">
        <f ca="1">+IFERROR(INDEX('Hoja de Trabajo para listado'!$A$155:$Z$1048576,MATCH($A298,'Hoja de Trabajo para listado'!$A$155:$A$1048576,0),MATCH((CUADRO!G$5&amp;$E298),'Hoja de Trabajo para listado'!$A$151:$Z$151,0)),0)+IFERROR(INDEX('Hoja de Trabajo para listado'!$AB$155:$BA$1048576,MATCH($A298,'Hoja de Trabajo para listado'!$AB$155:$AB$1048576,0),MATCH((CUADRO!G$5&amp;$E298),'Hoja de Trabajo para listado'!$AB$151:$BA$151,0)),0)+IFERROR(INDEX('Hoja de Trabajo para listado'!$BC$155:$CB$1048576,MATCH($A298,'Hoja de Trabajo para listado'!$BC$155:$BC$1048576,0),MATCH((CUADRO!G$5&amp;$E298),'Hoja de Trabajo para listado'!$BC$151:$CB$151,0)),0)+IFERROR(INDEX('Hoja de Trabajo para listado'!$DE$153:$DG$274,MATCH($A298,'Hoja de Trabajo para listado'!$DE$153:$DE$1048576,0),MATCH((CUADRO!G$5&amp;$E298),'Hoja de Trabajo para listado'!$DE$151:$DG$151,0)),0)+IFERROR(INDEX('Hoja de Trabajo para listado'!$CD$155:$DC$1048576,MATCH($A298,'Hoja de Trabajo para listado'!$CD$155:$CD$1048576,0),MATCH((CUADRO!G$5&amp;$E298),'Hoja de Trabajo para listado'!$CD$151:$DC$151,0)),0)</f>
        <v>0</v>
      </c>
      <c r="H298" s="243">
        <f ca="1">+IFERROR(INDEX('Hoja de Trabajo para listado'!$A$155:$Z$1048576,MATCH($A298,'Hoja de Trabajo para listado'!$A$155:$A$1048576,0),MATCH((CUADRO!H$5&amp;$E298),'Hoja de Trabajo para listado'!$A$151:$Z$151,0)),0)+IFERROR(INDEX('Hoja de Trabajo para listado'!$AB$155:$BA$1048576,MATCH($A298,'Hoja de Trabajo para listado'!$AB$155:$AB$1048576,0),MATCH((CUADRO!H$5&amp;$E298),'Hoja de Trabajo para listado'!$AB$151:$BA$151,0)),0)+IFERROR(INDEX('Hoja de Trabajo para listado'!$BC$155:$CB$1048576,MATCH($A298,'Hoja de Trabajo para listado'!$BC$155:$BC$1048576,0),MATCH((CUADRO!H$5&amp;$E298),'Hoja de Trabajo para listado'!$BC$151:$CB$151,0)),0)+IFERROR(INDEX('Hoja de Trabajo para listado'!$DE$153:$DG$274,MATCH($A298,'Hoja de Trabajo para listado'!$DE$153:$DE$1048576,0),MATCH((CUADRO!H$5&amp;$E298),'Hoja de Trabajo para listado'!$DE$151:$DG$151,0)),0)+IFERROR(INDEX('Hoja de Trabajo para listado'!$CD$155:$DC$1048576,MATCH($A298,'Hoja de Trabajo para listado'!$CD$155:$CD$1048576,0),MATCH((CUADRO!H$5&amp;$E298),'Hoja de Trabajo para listado'!$CD$151:$DC$151,0)),0)</f>
        <v>0</v>
      </c>
      <c r="I298" s="243">
        <f ca="1">+IFERROR(INDEX('Hoja de Trabajo para listado'!$A$155:$Z$1048576,MATCH($A298,'Hoja de Trabajo para listado'!$A$155:$A$1048576,0),MATCH((CUADRO!I$5&amp;$E298),'Hoja de Trabajo para listado'!$A$151:$Z$151,0)),0)+IFERROR(INDEX('Hoja de Trabajo para listado'!$AB$155:$BA$1048576,MATCH($A298,'Hoja de Trabajo para listado'!$AB$155:$AB$1048576,0),MATCH((CUADRO!I$5&amp;$E298),'Hoja de Trabajo para listado'!$AB$151:$BA$151,0)),0)+IFERROR(INDEX('Hoja de Trabajo para listado'!$BC$155:$CB$1048576,MATCH($A298,'Hoja de Trabajo para listado'!$BC$155:$BC$1048576,0),MATCH((CUADRO!I$5&amp;$E298),'Hoja de Trabajo para listado'!$BC$151:$CB$151,0)),0)+IFERROR(INDEX('Hoja de Trabajo para listado'!$DE$153:$DG$274,MATCH($A298,'Hoja de Trabajo para listado'!$DE$153:$DE$1048576,0),MATCH((CUADRO!I$5&amp;$E298),'Hoja de Trabajo para listado'!$DE$151:$DG$151,0)),0)+IFERROR(INDEX('Hoja de Trabajo para listado'!$CD$155:$DC$1048576,MATCH($A298,'Hoja de Trabajo para listado'!$CD$155:$CD$1048576,0),MATCH((CUADRO!I$5&amp;$E298),'Hoja de Trabajo para listado'!$CD$151:$DC$151,0)),0)</f>
        <v>0</v>
      </c>
      <c r="J298" s="243">
        <f ca="1">+IFERROR(INDEX('Hoja de Trabajo para listado'!$A$155:$Z$1048576,MATCH($A298,'Hoja de Trabajo para listado'!$A$155:$A$1048576,0),MATCH((CUADRO!J$5&amp;$E298),'Hoja de Trabajo para listado'!$A$151:$Z$151,0)),0)+IFERROR(INDEX('Hoja de Trabajo para listado'!$AB$155:$BA$1048576,MATCH($A298,'Hoja de Trabajo para listado'!$AB$155:$AB$1048576,0),MATCH((CUADRO!J$5&amp;$E298),'Hoja de Trabajo para listado'!$AB$151:$BA$151,0)),0)+IFERROR(INDEX('Hoja de Trabajo para listado'!$BC$155:$CB$1048576,MATCH($A298,'Hoja de Trabajo para listado'!$BC$155:$BC$1048576,0),MATCH((CUADRO!J$5&amp;$E298),'Hoja de Trabajo para listado'!$BC$151:$CB$151,0)),0)+IFERROR(INDEX('Hoja de Trabajo para listado'!$DE$153:$DG$274,MATCH($A298,'Hoja de Trabajo para listado'!$DE$153:$DE$1048576,0),MATCH((CUADRO!J$5&amp;$E298),'Hoja de Trabajo para listado'!$DE$151:$DG$151,0)),0)+IFERROR(INDEX('Hoja de Trabajo para listado'!$CD$155:$DC$1048576,MATCH($A298,'Hoja de Trabajo para listado'!$CD$155:$CD$1048576,0),MATCH((CUADRO!J$5&amp;$E298),'Hoja de Trabajo para listado'!$CD$151:$DC$151,0)),0)</f>
        <v>0</v>
      </c>
      <c r="K298" s="243">
        <f ca="1">+IFERROR(INDEX('Hoja de Trabajo para listado'!$A$155:$Z$1048576,MATCH($A298,'Hoja de Trabajo para listado'!$A$155:$A$1048576,0),MATCH((CUADRO!K$5&amp;$E298),'Hoja de Trabajo para listado'!$A$151:$Z$151,0)),0)+IFERROR(INDEX('Hoja de Trabajo para listado'!$AB$155:$BA$1048576,MATCH($A298,'Hoja de Trabajo para listado'!$AB$155:$AB$1048576,0),MATCH((CUADRO!K$5&amp;$E298),'Hoja de Trabajo para listado'!$AB$151:$BA$151,0)),0)+IFERROR(INDEX('Hoja de Trabajo para listado'!$BC$155:$CB$1048576,MATCH($A298,'Hoja de Trabajo para listado'!$BC$155:$BC$1048576,0),MATCH((CUADRO!K$5&amp;$E298),'Hoja de Trabajo para listado'!$BC$151:$CB$151,0)),0)+IFERROR(INDEX('Hoja de Trabajo para listado'!$DE$153:$DG$274,MATCH($A298,'Hoja de Trabajo para listado'!$DE$153:$DE$1048576,0),MATCH((CUADRO!K$5&amp;$E298),'Hoja de Trabajo para listado'!$DE$151:$DG$151,0)),0)+IFERROR(INDEX('Hoja de Trabajo para listado'!$CD$155:$DC$1048576,MATCH($A298,'Hoja de Trabajo para listado'!$CD$155:$CD$1048576,0),MATCH((CUADRO!K$5&amp;$E298),'Hoja de Trabajo para listado'!$CD$151:$DC$151,0)),0)</f>
        <v>0</v>
      </c>
      <c r="L298" s="243">
        <f ca="1">+IFERROR(INDEX('Hoja de Trabajo para listado'!$A$155:$Z$1048576,MATCH($A298,'Hoja de Trabajo para listado'!$A$155:$A$1048576,0),MATCH((CUADRO!L$5&amp;$E298),'Hoja de Trabajo para listado'!$A$151:$Z$151,0)),0)+IFERROR(INDEX('Hoja de Trabajo para listado'!$AB$155:$BA$1048576,MATCH($A298,'Hoja de Trabajo para listado'!$AB$155:$AB$1048576,0),MATCH((CUADRO!L$5&amp;$E298),'Hoja de Trabajo para listado'!$AB$151:$BA$151,0)),0)+IFERROR(INDEX('Hoja de Trabajo para listado'!$BC$155:$CB$1048576,MATCH($A298,'Hoja de Trabajo para listado'!$BC$155:$BC$1048576,0),MATCH((CUADRO!L$5&amp;$E298),'Hoja de Trabajo para listado'!$BC$151:$CB$151,0)),0)+IFERROR(INDEX('Hoja de Trabajo para listado'!$DE$153:$DG$274,MATCH($A298,'Hoja de Trabajo para listado'!$DE$153:$DE$1048576,0),MATCH((CUADRO!L$5&amp;$E298),'Hoja de Trabajo para listado'!$DE$151:$DG$151,0)),0)+IFERROR(INDEX('Hoja de Trabajo para listado'!$CD$155:$DC$1048576,MATCH($A298,'Hoja de Trabajo para listado'!$CD$155:$CD$1048576,0),MATCH((CUADRO!L$5&amp;$E298),'Hoja de Trabajo para listado'!$CD$151:$DC$151,0)),0)</f>
        <v>0</v>
      </c>
      <c r="M298" s="243">
        <f ca="1">+IFERROR(INDEX('Hoja de Trabajo para listado'!$A$155:$Z$1048576,MATCH($A298,'Hoja de Trabajo para listado'!$A$155:$A$1048576,0),MATCH((CUADRO!M$5&amp;$E298),'Hoja de Trabajo para listado'!$A$151:$Z$151,0)),0)+IFERROR(INDEX('Hoja de Trabajo para listado'!$AB$155:$BA$1048576,MATCH($A298,'Hoja de Trabajo para listado'!$AB$155:$AB$1048576,0),MATCH((CUADRO!M$5&amp;$E298),'Hoja de Trabajo para listado'!$AB$151:$BA$151,0)),0)+IFERROR(INDEX('Hoja de Trabajo para listado'!$BC$155:$CB$1048576,MATCH($A298,'Hoja de Trabajo para listado'!$BC$155:$BC$1048576,0),MATCH((CUADRO!M$5&amp;$E298),'Hoja de Trabajo para listado'!$BC$151:$CB$151,0)),0)+IFERROR(INDEX('Hoja de Trabajo para listado'!$DE$153:$DG$274,MATCH($A298,'Hoja de Trabajo para listado'!$DE$153:$DE$1048576,0),MATCH((CUADRO!M$5&amp;$E298),'Hoja de Trabajo para listado'!$DE$151:$DG$151,0)),0)+IFERROR(INDEX('Hoja de Trabajo para listado'!$CD$155:$DC$1048576,MATCH($A298,'Hoja de Trabajo para listado'!$CD$155:$CD$1048576,0),MATCH((CUADRO!M$5&amp;$E298),'Hoja de Trabajo para listado'!$CD$151:$DC$151,0)),0)</f>
        <v>0</v>
      </c>
      <c r="N298" s="243">
        <f ca="1">+IFERROR(INDEX('Hoja de Trabajo para listado'!$A$155:$Z$1048576,MATCH($A298,'Hoja de Trabajo para listado'!$A$155:$A$1048576,0),MATCH((CUADRO!N$5&amp;$E298),'Hoja de Trabajo para listado'!$A$151:$Z$151,0)),0)+IFERROR(INDEX('Hoja de Trabajo para listado'!$AB$155:$BA$1048576,MATCH($A298,'Hoja de Trabajo para listado'!$AB$155:$AB$1048576,0),MATCH((CUADRO!N$5&amp;$E298),'Hoja de Trabajo para listado'!$AB$151:$BA$151,0)),0)+IFERROR(INDEX('Hoja de Trabajo para listado'!$BC$155:$CB$1048576,MATCH($A298,'Hoja de Trabajo para listado'!$BC$155:$BC$1048576,0),MATCH((CUADRO!N$5&amp;$E298),'Hoja de Trabajo para listado'!$BC$151:$CB$151,0)),0)+IFERROR(INDEX('Hoja de Trabajo para listado'!$DE$153:$DG$274,MATCH($A298,'Hoja de Trabajo para listado'!$DE$153:$DE$1048576,0),MATCH((CUADRO!N$5&amp;$E298),'Hoja de Trabajo para listado'!$DE$151:$DG$151,0)),0)+IFERROR(INDEX('Hoja de Trabajo para listado'!$CD$155:$DC$1048576,MATCH($A298,'Hoja de Trabajo para listado'!$CD$155:$CD$1048576,0),MATCH((CUADRO!N$5&amp;$E298),'Hoja de Trabajo para listado'!$CD$151:$DC$151,0)),0)</f>
        <v>0</v>
      </c>
      <c r="O298" s="243">
        <f ca="1">+IFERROR(INDEX('Hoja de Trabajo para listado'!$A$155:$Z$1048576,MATCH($A298,'Hoja de Trabajo para listado'!$A$155:$A$1048576,0),MATCH((CUADRO!O$5&amp;$E298),'Hoja de Trabajo para listado'!$A$151:$Z$151,0)),0)+IFERROR(INDEX('Hoja de Trabajo para listado'!$AB$155:$BA$1048576,MATCH($A298,'Hoja de Trabajo para listado'!$AB$155:$AB$1048576,0),MATCH((CUADRO!O$5&amp;$E298),'Hoja de Trabajo para listado'!$AB$151:$BA$151,0)),0)+IFERROR(INDEX('Hoja de Trabajo para listado'!$BC$155:$CB$1048576,MATCH($A298,'Hoja de Trabajo para listado'!$BC$155:$BC$1048576,0),MATCH((CUADRO!O$5&amp;$E298),'Hoja de Trabajo para listado'!$BC$151:$CB$151,0)),0)+IFERROR(INDEX('Hoja de Trabajo para listado'!$DE$153:$DG$274,MATCH($A298,'Hoja de Trabajo para listado'!$DE$153:$DE$1048576,0),MATCH((CUADRO!O$5&amp;$E298),'Hoja de Trabajo para listado'!$DE$151:$DG$151,0)),0)+IFERROR(INDEX('Hoja de Trabajo para listado'!$CD$155:$DC$1048576,MATCH($A298,'Hoja de Trabajo para listado'!$CD$155:$CD$1048576,0),MATCH((CUADRO!O$5&amp;$E298),'Hoja de Trabajo para listado'!$CD$151:$DC$151,0)),0)</f>
        <v>0</v>
      </c>
      <c r="P298" s="243">
        <f ca="1">+IFERROR(INDEX('Hoja de Trabajo para listado'!$A$155:$Z$1048576,MATCH($A298,'Hoja de Trabajo para listado'!$A$155:$A$1048576,0),MATCH((CUADRO!P$5&amp;$E298),'Hoja de Trabajo para listado'!$A$151:$Z$151,0)),0)+IFERROR(INDEX('Hoja de Trabajo para listado'!$AB$155:$BA$1048576,MATCH($A298,'Hoja de Trabajo para listado'!$AB$155:$AB$1048576,0),MATCH((CUADRO!P$5&amp;$E298),'Hoja de Trabajo para listado'!$AB$151:$BA$151,0)),0)+IFERROR(INDEX('Hoja de Trabajo para listado'!$BC$155:$CB$1048576,MATCH($A298,'Hoja de Trabajo para listado'!$BC$155:$BC$1048576,0),MATCH((CUADRO!P$5&amp;$E298),'Hoja de Trabajo para listado'!$BC$151:$CB$151,0)),0)+IFERROR(INDEX('Hoja de Trabajo para listado'!$DE$153:$DG$274,MATCH($A298,'Hoja de Trabajo para listado'!$DE$153:$DE$1048576,0),MATCH((CUADRO!P$5&amp;$E298),'Hoja de Trabajo para listado'!$DE$151:$DG$151,0)),0)+IFERROR(INDEX('Hoja de Trabajo para listado'!$CD$155:$DC$1048576,MATCH($A298,'Hoja de Trabajo para listado'!$CD$155:$CD$1048576,0),MATCH((CUADRO!P$5&amp;$E298),'Hoja de Trabajo para listado'!$CD$151:$DC$151,0)),0)</f>
        <v>0</v>
      </c>
      <c r="Q298" s="243">
        <f ca="1">+IFERROR(INDEX('Hoja de Trabajo para listado'!$A$155:$Z$1048576,MATCH($A298,'Hoja de Trabajo para listado'!$A$155:$A$1048576,0),MATCH((CUADRO!Q$5&amp;$E298),'Hoja de Trabajo para listado'!$A$151:$Z$151,0)),0)+IFERROR(INDEX('Hoja de Trabajo para listado'!$AB$155:$BA$1048576,MATCH($A298,'Hoja de Trabajo para listado'!$AB$155:$AB$1048576,0),MATCH((CUADRO!Q$5&amp;$E298),'Hoja de Trabajo para listado'!$AB$151:$BA$151,0)),0)+IFERROR(INDEX('Hoja de Trabajo para listado'!$BC$155:$CB$1048576,MATCH($A298,'Hoja de Trabajo para listado'!$BC$155:$BC$1048576,0),MATCH((CUADRO!Q$5&amp;$E298),'Hoja de Trabajo para listado'!$BC$151:$CB$151,0)),0)+IFERROR(INDEX('Hoja de Trabajo para listado'!$DE$153:$DG$274,MATCH($A298,'Hoja de Trabajo para listado'!$DE$153:$DE$1048576,0),MATCH((CUADRO!Q$5&amp;$E298),'Hoja de Trabajo para listado'!$DE$151:$DG$151,0)),0)+IFERROR(INDEX('Hoja de Trabajo para listado'!$CD$155:$DC$1048576,MATCH($A298,'Hoja de Trabajo para listado'!$CD$155:$CD$1048576,0),MATCH((CUADRO!Q$5&amp;$E298),'Hoja de Trabajo para listado'!$CD$151:$DC$151,0)),0)</f>
        <v>0</v>
      </c>
      <c r="R298" s="243">
        <f t="shared" ca="1" si="11"/>
        <v>0</v>
      </c>
      <c r="S298" s="249"/>
      <c r="T298" s="243">
        <f ca="1">+T299</f>
        <v>0</v>
      </c>
      <c r="U298" s="242">
        <f t="shared" si="12"/>
        <v>1</v>
      </c>
      <c r="V298" s="333" t="str">
        <f>+VLOOKUP(A298,bd_lista!$A$3:$E$590,5,FALSE)</f>
        <v>Instituciones de Seguridad Social</v>
      </c>
      <c r="W298" s="391" t="str">
        <f>+V298</f>
        <v>Instituciones de Seguridad Social</v>
      </c>
      <c r="X298" s="242">
        <f>+VLOOKUP(A298,[4]Sheet1!$A$13:$D$744,4,FALSE)</f>
        <v>46</v>
      </c>
      <c r="Y298" s="242" t="str">
        <f>+VLOOKUP(X298,bd_lista!$A$3:$C$590,3,FALSE)</f>
        <v>Ministerio de Salud y Deportes</v>
      </c>
      <c r="Z298" s="294">
        <f>+X298</f>
        <v>46</v>
      </c>
      <c r="AA298" s="295" t="str">
        <f>+Y298</f>
        <v>Ministerio de Salud y Deportes</v>
      </c>
    </row>
    <row r="299" spans="1:27" customFormat="1" ht="15" hidden="1" customHeight="1">
      <c r="A299" s="32">
        <v>424</v>
      </c>
      <c r="B299" s="388"/>
      <c r="C299" s="333" t="str">
        <f>+VLOOKUP(A299,bd_lista!$A$3:$C$590,3,FALSE)</f>
        <v>Caja de Salud CORDES</v>
      </c>
      <c r="D299" s="390"/>
      <c r="E299" s="333" t="s">
        <v>1305</v>
      </c>
      <c r="F299" s="245">
        <f ca="1">+IFERROR(INDEX('Hoja de Trabajo para listado'!$A$155:$Z$1048576,MATCH($A299,'Hoja de Trabajo para listado'!$A$155:$A$1048576,0),MATCH((CUADRO!F$5&amp;$E299),'Hoja de Trabajo para listado'!$A$151:$Z$151,0)),0)+IFERROR(INDEX('Hoja de Trabajo para listado'!$AB$155:$BA$1048576,MATCH($A299,'Hoja de Trabajo para listado'!$AB$155:$AB$1048576,0),MATCH((CUADRO!F$5&amp;$E299),'Hoja de Trabajo para listado'!$AB$151:$BA$151,0)),0)+IFERROR(INDEX('Hoja de Trabajo para listado'!$BC$155:$CB$1048576,MATCH($A299,'Hoja de Trabajo para listado'!$BC$155:$BC$1048576,0),MATCH((CUADRO!F$5&amp;$E299),'Hoja de Trabajo para listado'!$BC$151:$CB$151,0)),0)+IFERROR(INDEX('Hoja de Trabajo para listado'!$DE$153:$DG$274,MATCH($A299,'Hoja de Trabajo para listado'!$DE$153:$DE$1048576,0),MATCH((CUADRO!F$5&amp;$E299),'Hoja de Trabajo para listado'!$DE$151:$DG$151,0)),0)+IFERROR(INDEX('Hoja de Trabajo para listado'!$CD$155:$DC$1048576,MATCH($A299,'Hoja de Trabajo para listado'!$CD$155:$CD$1048576,0),MATCH((CUADRO!F$5&amp;$E299),'Hoja de Trabajo para listado'!$CD$151:$DC$151,0)),0)</f>
        <v>0</v>
      </c>
      <c r="G299" s="245">
        <f ca="1">+IFERROR(INDEX('Hoja de Trabajo para listado'!$A$155:$Z$1048576,MATCH($A299,'Hoja de Trabajo para listado'!$A$155:$A$1048576,0),MATCH((CUADRO!G$5&amp;$E299),'Hoja de Trabajo para listado'!$A$151:$Z$151,0)),0)+IFERROR(INDEX('Hoja de Trabajo para listado'!$AB$155:$BA$1048576,MATCH($A299,'Hoja de Trabajo para listado'!$AB$155:$AB$1048576,0),MATCH((CUADRO!G$5&amp;$E299),'Hoja de Trabajo para listado'!$AB$151:$BA$151,0)),0)+IFERROR(INDEX('Hoja de Trabajo para listado'!$BC$155:$CB$1048576,MATCH($A299,'Hoja de Trabajo para listado'!$BC$155:$BC$1048576,0),MATCH((CUADRO!G$5&amp;$E299),'Hoja de Trabajo para listado'!$BC$151:$CB$151,0)),0)+IFERROR(INDEX('Hoja de Trabajo para listado'!$DE$153:$DG$274,MATCH($A299,'Hoja de Trabajo para listado'!$DE$153:$DE$1048576,0),MATCH((CUADRO!G$5&amp;$E299),'Hoja de Trabajo para listado'!$DE$151:$DG$151,0)),0)+IFERROR(INDEX('Hoja de Trabajo para listado'!$CD$155:$DC$1048576,MATCH($A299,'Hoja de Trabajo para listado'!$CD$155:$CD$1048576,0),MATCH((CUADRO!G$5&amp;$E299),'Hoja de Trabajo para listado'!$CD$151:$DC$151,0)),0)</f>
        <v>0</v>
      </c>
      <c r="H299" s="245">
        <f ca="1">+IFERROR(INDEX('Hoja de Trabajo para listado'!$A$155:$Z$1048576,MATCH($A299,'Hoja de Trabajo para listado'!$A$155:$A$1048576,0),MATCH((CUADRO!H$5&amp;$E299),'Hoja de Trabajo para listado'!$A$151:$Z$151,0)),0)+IFERROR(INDEX('Hoja de Trabajo para listado'!$AB$155:$BA$1048576,MATCH($A299,'Hoja de Trabajo para listado'!$AB$155:$AB$1048576,0),MATCH((CUADRO!H$5&amp;$E299),'Hoja de Trabajo para listado'!$AB$151:$BA$151,0)),0)+IFERROR(INDEX('Hoja de Trabajo para listado'!$BC$155:$CB$1048576,MATCH($A299,'Hoja de Trabajo para listado'!$BC$155:$BC$1048576,0),MATCH((CUADRO!H$5&amp;$E299),'Hoja de Trabajo para listado'!$BC$151:$CB$151,0)),0)+IFERROR(INDEX('Hoja de Trabajo para listado'!$DE$153:$DG$274,MATCH($A299,'Hoja de Trabajo para listado'!$DE$153:$DE$1048576,0),MATCH((CUADRO!H$5&amp;$E299),'Hoja de Trabajo para listado'!$DE$151:$DG$151,0)),0)+IFERROR(INDEX('Hoja de Trabajo para listado'!$CD$155:$DC$1048576,MATCH($A299,'Hoja de Trabajo para listado'!$CD$155:$CD$1048576,0),MATCH((CUADRO!H$5&amp;$E299),'Hoja de Trabajo para listado'!$CD$151:$DC$151,0)),0)</f>
        <v>0</v>
      </c>
      <c r="I299" s="245">
        <f ca="1">+IFERROR(INDEX('Hoja de Trabajo para listado'!$A$155:$Z$1048576,MATCH($A299,'Hoja de Trabajo para listado'!$A$155:$A$1048576,0),MATCH((CUADRO!I$5&amp;$E299),'Hoja de Trabajo para listado'!$A$151:$Z$151,0)),0)+IFERROR(INDEX('Hoja de Trabajo para listado'!$AB$155:$BA$1048576,MATCH($A299,'Hoja de Trabajo para listado'!$AB$155:$AB$1048576,0),MATCH((CUADRO!I$5&amp;$E299),'Hoja de Trabajo para listado'!$AB$151:$BA$151,0)),0)+IFERROR(INDEX('Hoja de Trabajo para listado'!$BC$155:$CB$1048576,MATCH($A299,'Hoja de Trabajo para listado'!$BC$155:$BC$1048576,0),MATCH((CUADRO!I$5&amp;$E299),'Hoja de Trabajo para listado'!$BC$151:$CB$151,0)),0)+IFERROR(INDEX('Hoja de Trabajo para listado'!$DE$153:$DG$274,MATCH($A299,'Hoja de Trabajo para listado'!$DE$153:$DE$1048576,0),MATCH((CUADRO!I$5&amp;$E299),'Hoja de Trabajo para listado'!$DE$151:$DG$151,0)),0)+IFERROR(INDEX('Hoja de Trabajo para listado'!$CD$155:$DC$1048576,MATCH($A299,'Hoja de Trabajo para listado'!$CD$155:$CD$1048576,0),MATCH((CUADRO!I$5&amp;$E299),'Hoja de Trabajo para listado'!$CD$151:$DC$151,0)),0)</f>
        <v>0</v>
      </c>
      <c r="J299" s="245">
        <f ca="1">+IFERROR(INDEX('Hoja de Trabajo para listado'!$A$155:$Z$1048576,MATCH($A299,'Hoja de Trabajo para listado'!$A$155:$A$1048576,0),MATCH((CUADRO!J$5&amp;$E299),'Hoja de Trabajo para listado'!$A$151:$Z$151,0)),0)+IFERROR(INDEX('Hoja de Trabajo para listado'!$AB$155:$BA$1048576,MATCH($A299,'Hoja de Trabajo para listado'!$AB$155:$AB$1048576,0),MATCH((CUADRO!J$5&amp;$E299),'Hoja de Trabajo para listado'!$AB$151:$BA$151,0)),0)+IFERROR(INDEX('Hoja de Trabajo para listado'!$BC$155:$CB$1048576,MATCH($A299,'Hoja de Trabajo para listado'!$BC$155:$BC$1048576,0),MATCH((CUADRO!J$5&amp;$E299),'Hoja de Trabajo para listado'!$BC$151:$CB$151,0)),0)+IFERROR(INDEX('Hoja de Trabajo para listado'!$DE$153:$DG$274,MATCH($A299,'Hoja de Trabajo para listado'!$DE$153:$DE$1048576,0),MATCH((CUADRO!J$5&amp;$E299),'Hoja de Trabajo para listado'!$DE$151:$DG$151,0)),0)+IFERROR(INDEX('Hoja de Trabajo para listado'!$CD$155:$DC$1048576,MATCH($A299,'Hoja de Trabajo para listado'!$CD$155:$CD$1048576,0),MATCH((CUADRO!J$5&amp;$E299),'Hoja de Trabajo para listado'!$CD$151:$DC$151,0)),0)</f>
        <v>0</v>
      </c>
      <c r="K299" s="245">
        <f ca="1">+IFERROR(INDEX('Hoja de Trabajo para listado'!$A$155:$Z$1048576,MATCH($A299,'Hoja de Trabajo para listado'!$A$155:$A$1048576,0),MATCH((CUADRO!K$5&amp;$E299),'Hoja de Trabajo para listado'!$A$151:$Z$151,0)),0)+IFERROR(INDEX('Hoja de Trabajo para listado'!$AB$155:$BA$1048576,MATCH($A299,'Hoja de Trabajo para listado'!$AB$155:$AB$1048576,0),MATCH((CUADRO!K$5&amp;$E299),'Hoja de Trabajo para listado'!$AB$151:$BA$151,0)),0)+IFERROR(INDEX('Hoja de Trabajo para listado'!$BC$155:$CB$1048576,MATCH($A299,'Hoja de Trabajo para listado'!$BC$155:$BC$1048576,0),MATCH((CUADRO!K$5&amp;$E299),'Hoja de Trabajo para listado'!$BC$151:$CB$151,0)),0)+IFERROR(INDEX('Hoja de Trabajo para listado'!$DE$153:$DG$274,MATCH($A299,'Hoja de Trabajo para listado'!$DE$153:$DE$1048576,0),MATCH((CUADRO!K$5&amp;$E299),'Hoja de Trabajo para listado'!$DE$151:$DG$151,0)),0)+IFERROR(INDEX('Hoja de Trabajo para listado'!$CD$155:$DC$1048576,MATCH($A299,'Hoja de Trabajo para listado'!$CD$155:$CD$1048576,0),MATCH((CUADRO!K$5&amp;$E299),'Hoja de Trabajo para listado'!$CD$151:$DC$151,0)),0)</f>
        <v>0</v>
      </c>
      <c r="L299" s="245">
        <f ca="1">+IFERROR(INDEX('Hoja de Trabajo para listado'!$A$155:$Z$1048576,MATCH($A299,'Hoja de Trabajo para listado'!$A$155:$A$1048576,0),MATCH((CUADRO!L$5&amp;$E299),'Hoja de Trabajo para listado'!$A$151:$Z$151,0)),0)+IFERROR(INDEX('Hoja de Trabajo para listado'!$AB$155:$BA$1048576,MATCH($A299,'Hoja de Trabajo para listado'!$AB$155:$AB$1048576,0),MATCH((CUADRO!L$5&amp;$E299),'Hoja de Trabajo para listado'!$AB$151:$BA$151,0)),0)+IFERROR(INDEX('Hoja de Trabajo para listado'!$BC$155:$CB$1048576,MATCH($A299,'Hoja de Trabajo para listado'!$BC$155:$BC$1048576,0),MATCH((CUADRO!L$5&amp;$E299),'Hoja de Trabajo para listado'!$BC$151:$CB$151,0)),0)+IFERROR(INDEX('Hoja de Trabajo para listado'!$DE$153:$DG$274,MATCH($A299,'Hoja de Trabajo para listado'!$DE$153:$DE$1048576,0),MATCH((CUADRO!L$5&amp;$E299),'Hoja de Trabajo para listado'!$DE$151:$DG$151,0)),0)+IFERROR(INDEX('Hoja de Trabajo para listado'!$CD$155:$DC$1048576,MATCH($A299,'Hoja de Trabajo para listado'!$CD$155:$CD$1048576,0),MATCH((CUADRO!L$5&amp;$E299),'Hoja de Trabajo para listado'!$CD$151:$DC$151,0)),0)</f>
        <v>0</v>
      </c>
      <c r="M299" s="245">
        <f ca="1">+IFERROR(INDEX('Hoja de Trabajo para listado'!$A$155:$Z$1048576,MATCH($A299,'Hoja de Trabajo para listado'!$A$155:$A$1048576,0),MATCH((CUADRO!M$5&amp;$E299),'Hoja de Trabajo para listado'!$A$151:$Z$151,0)),0)+IFERROR(INDEX('Hoja de Trabajo para listado'!$AB$155:$BA$1048576,MATCH($A299,'Hoja de Trabajo para listado'!$AB$155:$AB$1048576,0),MATCH((CUADRO!M$5&amp;$E299),'Hoja de Trabajo para listado'!$AB$151:$BA$151,0)),0)+IFERROR(INDEX('Hoja de Trabajo para listado'!$BC$155:$CB$1048576,MATCH($A299,'Hoja de Trabajo para listado'!$BC$155:$BC$1048576,0),MATCH((CUADRO!M$5&amp;$E299),'Hoja de Trabajo para listado'!$BC$151:$CB$151,0)),0)+IFERROR(INDEX('Hoja de Trabajo para listado'!$DE$153:$DG$274,MATCH($A299,'Hoja de Trabajo para listado'!$DE$153:$DE$1048576,0),MATCH((CUADRO!M$5&amp;$E299),'Hoja de Trabajo para listado'!$DE$151:$DG$151,0)),0)+IFERROR(INDEX('Hoja de Trabajo para listado'!$CD$155:$DC$1048576,MATCH($A299,'Hoja de Trabajo para listado'!$CD$155:$CD$1048576,0),MATCH((CUADRO!M$5&amp;$E299),'Hoja de Trabajo para listado'!$CD$151:$DC$151,0)),0)</f>
        <v>0</v>
      </c>
      <c r="N299" s="245">
        <f ca="1">+IFERROR(INDEX('Hoja de Trabajo para listado'!$A$155:$Z$1048576,MATCH($A299,'Hoja de Trabajo para listado'!$A$155:$A$1048576,0),MATCH((CUADRO!N$5&amp;$E299),'Hoja de Trabajo para listado'!$A$151:$Z$151,0)),0)+IFERROR(INDEX('Hoja de Trabajo para listado'!$AB$155:$BA$1048576,MATCH($A299,'Hoja de Trabajo para listado'!$AB$155:$AB$1048576,0),MATCH((CUADRO!N$5&amp;$E299),'Hoja de Trabajo para listado'!$AB$151:$BA$151,0)),0)+IFERROR(INDEX('Hoja de Trabajo para listado'!$BC$155:$CB$1048576,MATCH($A299,'Hoja de Trabajo para listado'!$BC$155:$BC$1048576,0),MATCH((CUADRO!N$5&amp;$E299),'Hoja de Trabajo para listado'!$BC$151:$CB$151,0)),0)+IFERROR(INDEX('Hoja de Trabajo para listado'!$DE$153:$DG$274,MATCH($A299,'Hoja de Trabajo para listado'!$DE$153:$DE$1048576,0),MATCH((CUADRO!N$5&amp;$E299),'Hoja de Trabajo para listado'!$DE$151:$DG$151,0)),0)+IFERROR(INDEX('Hoja de Trabajo para listado'!$CD$155:$DC$1048576,MATCH($A299,'Hoja de Trabajo para listado'!$CD$155:$CD$1048576,0),MATCH((CUADRO!N$5&amp;$E299),'Hoja de Trabajo para listado'!$CD$151:$DC$151,0)),0)</f>
        <v>0</v>
      </c>
      <c r="O299" s="245">
        <f ca="1">+IFERROR(INDEX('Hoja de Trabajo para listado'!$A$155:$Z$1048576,MATCH($A299,'Hoja de Trabajo para listado'!$A$155:$A$1048576,0),MATCH((CUADRO!O$5&amp;$E299),'Hoja de Trabajo para listado'!$A$151:$Z$151,0)),0)+IFERROR(INDEX('Hoja de Trabajo para listado'!$AB$155:$BA$1048576,MATCH($A299,'Hoja de Trabajo para listado'!$AB$155:$AB$1048576,0),MATCH((CUADRO!O$5&amp;$E299),'Hoja de Trabajo para listado'!$AB$151:$BA$151,0)),0)+IFERROR(INDEX('Hoja de Trabajo para listado'!$BC$155:$CB$1048576,MATCH($A299,'Hoja de Trabajo para listado'!$BC$155:$BC$1048576,0),MATCH((CUADRO!O$5&amp;$E299),'Hoja de Trabajo para listado'!$BC$151:$CB$151,0)),0)+IFERROR(INDEX('Hoja de Trabajo para listado'!$DE$153:$DG$274,MATCH($A299,'Hoja de Trabajo para listado'!$DE$153:$DE$1048576,0),MATCH((CUADRO!O$5&amp;$E299),'Hoja de Trabajo para listado'!$DE$151:$DG$151,0)),0)+IFERROR(INDEX('Hoja de Trabajo para listado'!$CD$155:$DC$1048576,MATCH($A299,'Hoja de Trabajo para listado'!$CD$155:$CD$1048576,0),MATCH((CUADRO!O$5&amp;$E299),'Hoja de Trabajo para listado'!$CD$151:$DC$151,0)),0)</f>
        <v>0</v>
      </c>
      <c r="P299" s="245">
        <f ca="1">+IFERROR(INDEX('Hoja de Trabajo para listado'!$A$155:$Z$1048576,MATCH($A299,'Hoja de Trabajo para listado'!$A$155:$A$1048576,0),MATCH((CUADRO!P$5&amp;$E299),'Hoja de Trabajo para listado'!$A$151:$Z$151,0)),0)+IFERROR(INDEX('Hoja de Trabajo para listado'!$AB$155:$BA$1048576,MATCH($A299,'Hoja de Trabajo para listado'!$AB$155:$AB$1048576,0),MATCH((CUADRO!P$5&amp;$E299),'Hoja de Trabajo para listado'!$AB$151:$BA$151,0)),0)+IFERROR(INDEX('Hoja de Trabajo para listado'!$BC$155:$CB$1048576,MATCH($A299,'Hoja de Trabajo para listado'!$BC$155:$BC$1048576,0),MATCH((CUADRO!P$5&amp;$E299),'Hoja de Trabajo para listado'!$BC$151:$CB$151,0)),0)+IFERROR(INDEX('Hoja de Trabajo para listado'!$DE$153:$DG$274,MATCH($A299,'Hoja de Trabajo para listado'!$DE$153:$DE$1048576,0),MATCH((CUADRO!P$5&amp;$E299),'Hoja de Trabajo para listado'!$DE$151:$DG$151,0)),0)+IFERROR(INDEX('Hoja de Trabajo para listado'!$CD$155:$DC$1048576,MATCH($A299,'Hoja de Trabajo para listado'!$CD$155:$CD$1048576,0),MATCH((CUADRO!P$5&amp;$E299),'Hoja de Trabajo para listado'!$CD$151:$DC$151,0)),0)</f>
        <v>0</v>
      </c>
      <c r="Q299" s="245">
        <f ca="1">+IFERROR(INDEX('Hoja de Trabajo para listado'!$A$155:$Z$1048576,MATCH($A299,'Hoja de Trabajo para listado'!$A$155:$A$1048576,0),MATCH((CUADRO!Q$5&amp;$E299),'Hoja de Trabajo para listado'!$A$151:$Z$151,0)),0)+IFERROR(INDEX('Hoja de Trabajo para listado'!$AB$155:$BA$1048576,MATCH($A299,'Hoja de Trabajo para listado'!$AB$155:$AB$1048576,0),MATCH((CUADRO!Q$5&amp;$E299),'Hoja de Trabajo para listado'!$AB$151:$BA$151,0)),0)+IFERROR(INDEX('Hoja de Trabajo para listado'!$BC$155:$CB$1048576,MATCH($A299,'Hoja de Trabajo para listado'!$BC$155:$BC$1048576,0),MATCH((CUADRO!Q$5&amp;$E299),'Hoja de Trabajo para listado'!$BC$151:$CB$151,0)),0)+IFERROR(INDEX('Hoja de Trabajo para listado'!$DE$153:$DG$274,MATCH($A299,'Hoja de Trabajo para listado'!$DE$153:$DE$1048576,0),MATCH((CUADRO!Q$5&amp;$E299),'Hoja de Trabajo para listado'!$DE$151:$DG$151,0)),0)+IFERROR(INDEX('Hoja de Trabajo para listado'!$CD$155:$DC$1048576,MATCH($A299,'Hoja de Trabajo para listado'!$CD$155:$CD$1048576,0),MATCH((CUADRO!Q$5&amp;$E299),'Hoja de Trabajo para listado'!$CD$151:$DC$151,0)),0)</f>
        <v>0</v>
      </c>
      <c r="R299" s="245">
        <f t="shared" ca="1" si="11"/>
        <v>0</v>
      </c>
      <c r="S299" s="259">
        <f ca="1">+R298+R299</f>
        <v>0</v>
      </c>
      <c r="T299" s="243">
        <f ca="1">+S299</f>
        <v>0</v>
      </c>
      <c r="U299" s="242">
        <f t="shared" si="12"/>
        <v>2</v>
      </c>
      <c r="V299" s="333" t="str">
        <f>+VLOOKUP(A299,bd_lista!$A$3:$E$590,5,FALSE)</f>
        <v>Instituciones de Seguridad Social</v>
      </c>
      <c r="W299" s="392"/>
      <c r="X299" s="242">
        <f>+VLOOKUP(A299,[4]Sheet1!$A$13:$D$744,4,FALSE)</f>
        <v>46</v>
      </c>
      <c r="Y299" s="242" t="str">
        <f>+VLOOKUP(X299,bd_lista!$A$3:$C$590,3,FALSE)</f>
        <v>Ministerio de Salud y Deportes</v>
      </c>
      <c r="Z299" s="292"/>
      <c r="AA299" s="293"/>
    </row>
    <row r="300" spans="1:27" customFormat="1" ht="15" hidden="1" customHeight="1">
      <c r="A300" s="32">
        <v>425</v>
      </c>
      <c r="B300" s="387">
        <f>+A300</f>
        <v>425</v>
      </c>
      <c r="C300" s="247" t="str">
        <f>+VLOOKUP(A300,bd_lista!$A$3:$C$590,3,FALSE)</f>
        <v>Seguro Social Universitario de Cochabamba</v>
      </c>
      <c r="D300" s="389" t="str">
        <f>+C300</f>
        <v>Seguro Social Universitario de Cochabamba</v>
      </c>
      <c r="E300" s="247" t="s">
        <v>1304</v>
      </c>
      <c r="F300" s="243">
        <f ca="1">+IFERROR(INDEX('Hoja de Trabajo para listado'!$A$155:$Z$1048576,MATCH($A300,'Hoja de Trabajo para listado'!$A$155:$A$1048576,0),MATCH((CUADRO!F$5&amp;$E300),'Hoja de Trabajo para listado'!$A$151:$Z$151,0)),0)+IFERROR(INDEX('Hoja de Trabajo para listado'!$AB$155:$BA$1048576,MATCH($A300,'Hoja de Trabajo para listado'!$AB$155:$AB$1048576,0),MATCH((CUADRO!F$5&amp;$E300),'Hoja de Trabajo para listado'!$AB$151:$BA$151,0)),0)+IFERROR(INDEX('Hoja de Trabajo para listado'!$BC$155:$CB$1048576,MATCH($A300,'Hoja de Trabajo para listado'!$BC$155:$BC$1048576,0),MATCH((CUADRO!F$5&amp;$E300),'Hoja de Trabajo para listado'!$BC$151:$CB$151,0)),0)+IFERROR(INDEX('Hoja de Trabajo para listado'!$DE$153:$DG$274,MATCH($A300,'Hoja de Trabajo para listado'!$DE$153:$DE$1048576,0),MATCH((CUADRO!F$5&amp;$E300),'Hoja de Trabajo para listado'!$DE$151:$DG$151,0)),0)+IFERROR(INDEX('Hoja de Trabajo para listado'!$CD$155:$DC$1048576,MATCH($A300,'Hoja de Trabajo para listado'!$CD$155:$CD$1048576,0),MATCH((CUADRO!F$5&amp;$E300),'Hoja de Trabajo para listado'!$CD$151:$DC$151,0)),0)</f>
        <v>0</v>
      </c>
      <c r="G300" s="243">
        <f ca="1">+IFERROR(INDEX('Hoja de Trabajo para listado'!$A$155:$Z$1048576,MATCH($A300,'Hoja de Trabajo para listado'!$A$155:$A$1048576,0),MATCH((CUADRO!G$5&amp;$E300),'Hoja de Trabajo para listado'!$A$151:$Z$151,0)),0)+IFERROR(INDEX('Hoja de Trabajo para listado'!$AB$155:$BA$1048576,MATCH($A300,'Hoja de Trabajo para listado'!$AB$155:$AB$1048576,0),MATCH((CUADRO!G$5&amp;$E300),'Hoja de Trabajo para listado'!$AB$151:$BA$151,0)),0)+IFERROR(INDEX('Hoja de Trabajo para listado'!$BC$155:$CB$1048576,MATCH($A300,'Hoja de Trabajo para listado'!$BC$155:$BC$1048576,0),MATCH((CUADRO!G$5&amp;$E300),'Hoja de Trabajo para listado'!$BC$151:$CB$151,0)),0)+IFERROR(INDEX('Hoja de Trabajo para listado'!$DE$153:$DG$274,MATCH($A300,'Hoja de Trabajo para listado'!$DE$153:$DE$1048576,0),MATCH((CUADRO!G$5&amp;$E300),'Hoja de Trabajo para listado'!$DE$151:$DG$151,0)),0)+IFERROR(INDEX('Hoja de Trabajo para listado'!$CD$155:$DC$1048576,MATCH($A300,'Hoja de Trabajo para listado'!$CD$155:$CD$1048576,0),MATCH((CUADRO!G$5&amp;$E300),'Hoja de Trabajo para listado'!$CD$151:$DC$151,0)),0)</f>
        <v>0</v>
      </c>
      <c r="H300" s="243">
        <f ca="1">+IFERROR(INDEX('Hoja de Trabajo para listado'!$A$155:$Z$1048576,MATCH($A300,'Hoja de Trabajo para listado'!$A$155:$A$1048576,0),MATCH((CUADRO!H$5&amp;$E300),'Hoja de Trabajo para listado'!$A$151:$Z$151,0)),0)+IFERROR(INDEX('Hoja de Trabajo para listado'!$AB$155:$BA$1048576,MATCH($A300,'Hoja de Trabajo para listado'!$AB$155:$AB$1048576,0),MATCH((CUADRO!H$5&amp;$E300),'Hoja de Trabajo para listado'!$AB$151:$BA$151,0)),0)+IFERROR(INDEX('Hoja de Trabajo para listado'!$BC$155:$CB$1048576,MATCH($A300,'Hoja de Trabajo para listado'!$BC$155:$BC$1048576,0),MATCH((CUADRO!H$5&amp;$E300),'Hoja de Trabajo para listado'!$BC$151:$CB$151,0)),0)+IFERROR(INDEX('Hoja de Trabajo para listado'!$DE$153:$DG$274,MATCH($A300,'Hoja de Trabajo para listado'!$DE$153:$DE$1048576,0),MATCH((CUADRO!H$5&amp;$E300),'Hoja de Trabajo para listado'!$DE$151:$DG$151,0)),0)+IFERROR(INDEX('Hoja de Trabajo para listado'!$CD$155:$DC$1048576,MATCH($A300,'Hoja de Trabajo para listado'!$CD$155:$CD$1048576,0),MATCH((CUADRO!H$5&amp;$E300),'Hoja de Trabajo para listado'!$CD$151:$DC$151,0)),0)</f>
        <v>0</v>
      </c>
      <c r="I300" s="243">
        <f ca="1">+IFERROR(INDEX('Hoja de Trabajo para listado'!$A$155:$Z$1048576,MATCH($A300,'Hoja de Trabajo para listado'!$A$155:$A$1048576,0),MATCH((CUADRO!I$5&amp;$E300),'Hoja de Trabajo para listado'!$A$151:$Z$151,0)),0)+IFERROR(INDEX('Hoja de Trabajo para listado'!$AB$155:$BA$1048576,MATCH($A300,'Hoja de Trabajo para listado'!$AB$155:$AB$1048576,0),MATCH((CUADRO!I$5&amp;$E300),'Hoja de Trabajo para listado'!$AB$151:$BA$151,0)),0)+IFERROR(INDEX('Hoja de Trabajo para listado'!$BC$155:$CB$1048576,MATCH($A300,'Hoja de Trabajo para listado'!$BC$155:$BC$1048576,0),MATCH((CUADRO!I$5&amp;$E300),'Hoja de Trabajo para listado'!$BC$151:$CB$151,0)),0)+IFERROR(INDEX('Hoja de Trabajo para listado'!$DE$153:$DG$274,MATCH($A300,'Hoja de Trabajo para listado'!$DE$153:$DE$1048576,0),MATCH((CUADRO!I$5&amp;$E300),'Hoja de Trabajo para listado'!$DE$151:$DG$151,0)),0)+IFERROR(INDEX('Hoja de Trabajo para listado'!$CD$155:$DC$1048576,MATCH($A300,'Hoja de Trabajo para listado'!$CD$155:$CD$1048576,0),MATCH((CUADRO!I$5&amp;$E300),'Hoja de Trabajo para listado'!$CD$151:$DC$151,0)),0)</f>
        <v>0</v>
      </c>
      <c r="J300" s="243">
        <f ca="1">+IFERROR(INDEX('Hoja de Trabajo para listado'!$A$155:$Z$1048576,MATCH($A300,'Hoja de Trabajo para listado'!$A$155:$A$1048576,0),MATCH((CUADRO!J$5&amp;$E300),'Hoja de Trabajo para listado'!$A$151:$Z$151,0)),0)+IFERROR(INDEX('Hoja de Trabajo para listado'!$AB$155:$BA$1048576,MATCH($A300,'Hoja de Trabajo para listado'!$AB$155:$AB$1048576,0),MATCH((CUADRO!J$5&amp;$E300),'Hoja de Trabajo para listado'!$AB$151:$BA$151,0)),0)+IFERROR(INDEX('Hoja de Trabajo para listado'!$BC$155:$CB$1048576,MATCH($A300,'Hoja de Trabajo para listado'!$BC$155:$BC$1048576,0),MATCH((CUADRO!J$5&amp;$E300),'Hoja de Trabajo para listado'!$BC$151:$CB$151,0)),0)+IFERROR(INDEX('Hoja de Trabajo para listado'!$DE$153:$DG$274,MATCH($A300,'Hoja de Trabajo para listado'!$DE$153:$DE$1048576,0),MATCH((CUADRO!J$5&amp;$E300),'Hoja de Trabajo para listado'!$DE$151:$DG$151,0)),0)+IFERROR(INDEX('Hoja de Trabajo para listado'!$CD$155:$DC$1048576,MATCH($A300,'Hoja de Trabajo para listado'!$CD$155:$CD$1048576,0),MATCH((CUADRO!J$5&amp;$E300),'Hoja de Trabajo para listado'!$CD$151:$DC$151,0)),0)</f>
        <v>0</v>
      </c>
      <c r="K300" s="243">
        <f ca="1">+IFERROR(INDEX('Hoja de Trabajo para listado'!$A$155:$Z$1048576,MATCH($A300,'Hoja de Trabajo para listado'!$A$155:$A$1048576,0),MATCH((CUADRO!K$5&amp;$E300),'Hoja de Trabajo para listado'!$A$151:$Z$151,0)),0)+IFERROR(INDEX('Hoja de Trabajo para listado'!$AB$155:$BA$1048576,MATCH($A300,'Hoja de Trabajo para listado'!$AB$155:$AB$1048576,0),MATCH((CUADRO!K$5&amp;$E300),'Hoja de Trabajo para listado'!$AB$151:$BA$151,0)),0)+IFERROR(INDEX('Hoja de Trabajo para listado'!$BC$155:$CB$1048576,MATCH($A300,'Hoja de Trabajo para listado'!$BC$155:$BC$1048576,0),MATCH((CUADRO!K$5&amp;$E300),'Hoja de Trabajo para listado'!$BC$151:$CB$151,0)),0)+IFERROR(INDEX('Hoja de Trabajo para listado'!$DE$153:$DG$274,MATCH($A300,'Hoja de Trabajo para listado'!$DE$153:$DE$1048576,0),MATCH((CUADRO!K$5&amp;$E300),'Hoja de Trabajo para listado'!$DE$151:$DG$151,0)),0)+IFERROR(INDEX('Hoja de Trabajo para listado'!$CD$155:$DC$1048576,MATCH($A300,'Hoja de Trabajo para listado'!$CD$155:$CD$1048576,0),MATCH((CUADRO!K$5&amp;$E300),'Hoja de Trabajo para listado'!$CD$151:$DC$151,0)),0)</f>
        <v>0</v>
      </c>
      <c r="L300" s="243">
        <f ca="1">+IFERROR(INDEX('Hoja de Trabajo para listado'!$A$155:$Z$1048576,MATCH($A300,'Hoja de Trabajo para listado'!$A$155:$A$1048576,0),MATCH((CUADRO!L$5&amp;$E300),'Hoja de Trabajo para listado'!$A$151:$Z$151,0)),0)+IFERROR(INDEX('Hoja de Trabajo para listado'!$AB$155:$BA$1048576,MATCH($A300,'Hoja de Trabajo para listado'!$AB$155:$AB$1048576,0),MATCH((CUADRO!L$5&amp;$E300),'Hoja de Trabajo para listado'!$AB$151:$BA$151,0)),0)+IFERROR(INDEX('Hoja de Trabajo para listado'!$BC$155:$CB$1048576,MATCH($A300,'Hoja de Trabajo para listado'!$BC$155:$BC$1048576,0),MATCH((CUADRO!L$5&amp;$E300),'Hoja de Trabajo para listado'!$BC$151:$CB$151,0)),0)+IFERROR(INDEX('Hoja de Trabajo para listado'!$DE$153:$DG$274,MATCH($A300,'Hoja de Trabajo para listado'!$DE$153:$DE$1048576,0),MATCH((CUADRO!L$5&amp;$E300),'Hoja de Trabajo para listado'!$DE$151:$DG$151,0)),0)+IFERROR(INDEX('Hoja de Trabajo para listado'!$CD$155:$DC$1048576,MATCH($A300,'Hoja de Trabajo para listado'!$CD$155:$CD$1048576,0),MATCH((CUADRO!L$5&amp;$E300),'Hoja de Trabajo para listado'!$CD$151:$DC$151,0)),0)</f>
        <v>0</v>
      </c>
      <c r="M300" s="243">
        <f ca="1">+IFERROR(INDEX('Hoja de Trabajo para listado'!$A$155:$Z$1048576,MATCH($A300,'Hoja de Trabajo para listado'!$A$155:$A$1048576,0),MATCH((CUADRO!M$5&amp;$E300),'Hoja de Trabajo para listado'!$A$151:$Z$151,0)),0)+IFERROR(INDEX('Hoja de Trabajo para listado'!$AB$155:$BA$1048576,MATCH($A300,'Hoja de Trabajo para listado'!$AB$155:$AB$1048576,0),MATCH((CUADRO!M$5&amp;$E300),'Hoja de Trabajo para listado'!$AB$151:$BA$151,0)),0)+IFERROR(INDEX('Hoja de Trabajo para listado'!$BC$155:$CB$1048576,MATCH($A300,'Hoja de Trabajo para listado'!$BC$155:$BC$1048576,0),MATCH((CUADRO!M$5&amp;$E300),'Hoja de Trabajo para listado'!$BC$151:$CB$151,0)),0)+IFERROR(INDEX('Hoja de Trabajo para listado'!$DE$153:$DG$274,MATCH($A300,'Hoja de Trabajo para listado'!$DE$153:$DE$1048576,0),MATCH((CUADRO!M$5&amp;$E300),'Hoja de Trabajo para listado'!$DE$151:$DG$151,0)),0)+IFERROR(INDEX('Hoja de Trabajo para listado'!$CD$155:$DC$1048576,MATCH($A300,'Hoja de Trabajo para listado'!$CD$155:$CD$1048576,0),MATCH((CUADRO!M$5&amp;$E300),'Hoja de Trabajo para listado'!$CD$151:$DC$151,0)),0)</f>
        <v>0</v>
      </c>
      <c r="N300" s="243">
        <f ca="1">+IFERROR(INDEX('Hoja de Trabajo para listado'!$A$155:$Z$1048576,MATCH($A300,'Hoja de Trabajo para listado'!$A$155:$A$1048576,0),MATCH((CUADRO!N$5&amp;$E300),'Hoja de Trabajo para listado'!$A$151:$Z$151,0)),0)+IFERROR(INDEX('Hoja de Trabajo para listado'!$AB$155:$BA$1048576,MATCH($A300,'Hoja de Trabajo para listado'!$AB$155:$AB$1048576,0),MATCH((CUADRO!N$5&amp;$E300),'Hoja de Trabajo para listado'!$AB$151:$BA$151,0)),0)+IFERROR(INDEX('Hoja de Trabajo para listado'!$BC$155:$CB$1048576,MATCH($A300,'Hoja de Trabajo para listado'!$BC$155:$BC$1048576,0),MATCH((CUADRO!N$5&amp;$E300),'Hoja de Trabajo para listado'!$BC$151:$CB$151,0)),0)+IFERROR(INDEX('Hoja de Trabajo para listado'!$DE$153:$DG$274,MATCH($A300,'Hoja de Trabajo para listado'!$DE$153:$DE$1048576,0),MATCH((CUADRO!N$5&amp;$E300),'Hoja de Trabajo para listado'!$DE$151:$DG$151,0)),0)+IFERROR(INDEX('Hoja de Trabajo para listado'!$CD$155:$DC$1048576,MATCH($A300,'Hoja de Trabajo para listado'!$CD$155:$CD$1048576,0),MATCH((CUADRO!N$5&amp;$E300),'Hoja de Trabajo para listado'!$CD$151:$DC$151,0)),0)</f>
        <v>0</v>
      </c>
      <c r="O300" s="243">
        <f ca="1">+IFERROR(INDEX('Hoja de Trabajo para listado'!$A$155:$Z$1048576,MATCH($A300,'Hoja de Trabajo para listado'!$A$155:$A$1048576,0),MATCH((CUADRO!O$5&amp;$E300),'Hoja de Trabajo para listado'!$A$151:$Z$151,0)),0)+IFERROR(INDEX('Hoja de Trabajo para listado'!$AB$155:$BA$1048576,MATCH($A300,'Hoja de Trabajo para listado'!$AB$155:$AB$1048576,0),MATCH((CUADRO!O$5&amp;$E300),'Hoja de Trabajo para listado'!$AB$151:$BA$151,0)),0)+IFERROR(INDEX('Hoja de Trabajo para listado'!$BC$155:$CB$1048576,MATCH($A300,'Hoja de Trabajo para listado'!$BC$155:$BC$1048576,0),MATCH((CUADRO!O$5&amp;$E300),'Hoja de Trabajo para listado'!$BC$151:$CB$151,0)),0)+IFERROR(INDEX('Hoja de Trabajo para listado'!$DE$153:$DG$274,MATCH($A300,'Hoja de Trabajo para listado'!$DE$153:$DE$1048576,0),MATCH((CUADRO!O$5&amp;$E300),'Hoja de Trabajo para listado'!$DE$151:$DG$151,0)),0)+IFERROR(INDEX('Hoja de Trabajo para listado'!$CD$155:$DC$1048576,MATCH($A300,'Hoja de Trabajo para listado'!$CD$155:$CD$1048576,0),MATCH((CUADRO!O$5&amp;$E300),'Hoja de Trabajo para listado'!$CD$151:$DC$151,0)),0)</f>
        <v>0</v>
      </c>
      <c r="P300" s="243">
        <f ca="1">+IFERROR(INDEX('Hoja de Trabajo para listado'!$A$155:$Z$1048576,MATCH($A300,'Hoja de Trabajo para listado'!$A$155:$A$1048576,0),MATCH((CUADRO!P$5&amp;$E300),'Hoja de Trabajo para listado'!$A$151:$Z$151,0)),0)+IFERROR(INDEX('Hoja de Trabajo para listado'!$AB$155:$BA$1048576,MATCH($A300,'Hoja de Trabajo para listado'!$AB$155:$AB$1048576,0),MATCH((CUADRO!P$5&amp;$E300),'Hoja de Trabajo para listado'!$AB$151:$BA$151,0)),0)+IFERROR(INDEX('Hoja de Trabajo para listado'!$BC$155:$CB$1048576,MATCH($A300,'Hoja de Trabajo para listado'!$BC$155:$BC$1048576,0),MATCH((CUADRO!P$5&amp;$E300),'Hoja de Trabajo para listado'!$BC$151:$CB$151,0)),0)+IFERROR(INDEX('Hoja de Trabajo para listado'!$DE$153:$DG$274,MATCH($A300,'Hoja de Trabajo para listado'!$DE$153:$DE$1048576,0),MATCH((CUADRO!P$5&amp;$E300),'Hoja de Trabajo para listado'!$DE$151:$DG$151,0)),0)+IFERROR(INDEX('Hoja de Trabajo para listado'!$CD$155:$DC$1048576,MATCH($A300,'Hoja de Trabajo para listado'!$CD$155:$CD$1048576,0),MATCH((CUADRO!P$5&amp;$E300),'Hoja de Trabajo para listado'!$CD$151:$DC$151,0)),0)</f>
        <v>0</v>
      </c>
      <c r="Q300" s="243">
        <f ca="1">+IFERROR(INDEX('Hoja de Trabajo para listado'!$A$155:$Z$1048576,MATCH($A300,'Hoja de Trabajo para listado'!$A$155:$A$1048576,0),MATCH((CUADRO!Q$5&amp;$E300),'Hoja de Trabajo para listado'!$A$151:$Z$151,0)),0)+IFERROR(INDEX('Hoja de Trabajo para listado'!$AB$155:$BA$1048576,MATCH($A300,'Hoja de Trabajo para listado'!$AB$155:$AB$1048576,0),MATCH((CUADRO!Q$5&amp;$E300),'Hoja de Trabajo para listado'!$AB$151:$BA$151,0)),0)+IFERROR(INDEX('Hoja de Trabajo para listado'!$BC$155:$CB$1048576,MATCH($A300,'Hoja de Trabajo para listado'!$BC$155:$BC$1048576,0),MATCH((CUADRO!Q$5&amp;$E300),'Hoja de Trabajo para listado'!$BC$151:$CB$151,0)),0)+IFERROR(INDEX('Hoja de Trabajo para listado'!$DE$153:$DG$274,MATCH($A300,'Hoja de Trabajo para listado'!$DE$153:$DE$1048576,0),MATCH((CUADRO!Q$5&amp;$E300),'Hoja de Trabajo para listado'!$DE$151:$DG$151,0)),0)+IFERROR(INDEX('Hoja de Trabajo para listado'!$CD$155:$DC$1048576,MATCH($A300,'Hoja de Trabajo para listado'!$CD$155:$CD$1048576,0),MATCH((CUADRO!Q$5&amp;$E300),'Hoja de Trabajo para listado'!$CD$151:$DC$151,0)),0)</f>
        <v>0</v>
      </c>
      <c r="R300" s="243">
        <f t="shared" ca="1" si="11"/>
        <v>0</v>
      </c>
      <c r="S300" s="249"/>
      <c r="T300" s="243">
        <f ca="1">+T301</f>
        <v>0</v>
      </c>
      <c r="U300" s="242">
        <f t="shared" si="12"/>
        <v>1</v>
      </c>
      <c r="V300" s="333" t="str">
        <f>+VLOOKUP(A300,bd_lista!$A$3:$E$590,5,FALSE)</f>
        <v>Instituciones de Seguridad Social</v>
      </c>
      <c r="W300" s="391" t="str">
        <f>+V300</f>
        <v>Instituciones de Seguridad Social</v>
      </c>
      <c r="X300" s="242">
        <f>+VLOOKUP(A300,[4]Sheet1!$A$13:$D$744,4,FALSE)</f>
        <v>46</v>
      </c>
      <c r="Y300" s="242" t="str">
        <f>+VLOOKUP(X300,bd_lista!$A$3:$C$590,3,FALSE)</f>
        <v>Ministerio de Salud y Deportes</v>
      </c>
      <c r="Z300" s="294">
        <f>+X300</f>
        <v>46</v>
      </c>
      <c r="AA300" s="295" t="str">
        <f>+Y300</f>
        <v>Ministerio de Salud y Deportes</v>
      </c>
    </row>
    <row r="301" spans="1:27" customFormat="1" ht="15" hidden="1" customHeight="1">
      <c r="A301" s="32">
        <v>425</v>
      </c>
      <c r="B301" s="388"/>
      <c r="C301" s="333" t="str">
        <f>+VLOOKUP(A301,bd_lista!$A$3:$C$590,3,FALSE)</f>
        <v>Seguro Social Universitario de Cochabamba</v>
      </c>
      <c r="D301" s="390"/>
      <c r="E301" s="333" t="s">
        <v>1305</v>
      </c>
      <c r="F301" s="245">
        <f ca="1">+IFERROR(INDEX('Hoja de Trabajo para listado'!$A$155:$Z$1048576,MATCH($A301,'Hoja de Trabajo para listado'!$A$155:$A$1048576,0),MATCH((CUADRO!F$5&amp;$E301),'Hoja de Trabajo para listado'!$A$151:$Z$151,0)),0)+IFERROR(INDEX('Hoja de Trabajo para listado'!$AB$155:$BA$1048576,MATCH($A301,'Hoja de Trabajo para listado'!$AB$155:$AB$1048576,0),MATCH((CUADRO!F$5&amp;$E301),'Hoja de Trabajo para listado'!$AB$151:$BA$151,0)),0)+IFERROR(INDEX('Hoja de Trabajo para listado'!$BC$155:$CB$1048576,MATCH($A301,'Hoja de Trabajo para listado'!$BC$155:$BC$1048576,0),MATCH((CUADRO!F$5&amp;$E301),'Hoja de Trabajo para listado'!$BC$151:$CB$151,0)),0)+IFERROR(INDEX('Hoja de Trabajo para listado'!$DE$153:$DG$274,MATCH($A301,'Hoja de Trabajo para listado'!$DE$153:$DE$1048576,0),MATCH((CUADRO!F$5&amp;$E301),'Hoja de Trabajo para listado'!$DE$151:$DG$151,0)),0)+IFERROR(INDEX('Hoja de Trabajo para listado'!$CD$155:$DC$1048576,MATCH($A301,'Hoja de Trabajo para listado'!$CD$155:$CD$1048576,0),MATCH((CUADRO!F$5&amp;$E301),'Hoja de Trabajo para listado'!$CD$151:$DC$151,0)),0)</f>
        <v>0</v>
      </c>
      <c r="G301" s="245">
        <f ca="1">+IFERROR(INDEX('Hoja de Trabajo para listado'!$A$155:$Z$1048576,MATCH($A301,'Hoja de Trabajo para listado'!$A$155:$A$1048576,0),MATCH((CUADRO!G$5&amp;$E301),'Hoja de Trabajo para listado'!$A$151:$Z$151,0)),0)+IFERROR(INDEX('Hoja de Trabajo para listado'!$AB$155:$BA$1048576,MATCH($A301,'Hoja de Trabajo para listado'!$AB$155:$AB$1048576,0),MATCH((CUADRO!G$5&amp;$E301),'Hoja de Trabajo para listado'!$AB$151:$BA$151,0)),0)+IFERROR(INDEX('Hoja de Trabajo para listado'!$BC$155:$CB$1048576,MATCH($A301,'Hoja de Trabajo para listado'!$BC$155:$BC$1048576,0),MATCH((CUADRO!G$5&amp;$E301),'Hoja de Trabajo para listado'!$BC$151:$CB$151,0)),0)+IFERROR(INDEX('Hoja de Trabajo para listado'!$DE$153:$DG$274,MATCH($A301,'Hoja de Trabajo para listado'!$DE$153:$DE$1048576,0),MATCH((CUADRO!G$5&amp;$E301),'Hoja de Trabajo para listado'!$DE$151:$DG$151,0)),0)+IFERROR(INDEX('Hoja de Trabajo para listado'!$CD$155:$DC$1048576,MATCH($A301,'Hoja de Trabajo para listado'!$CD$155:$CD$1048576,0),MATCH((CUADRO!G$5&amp;$E301),'Hoja de Trabajo para listado'!$CD$151:$DC$151,0)),0)</f>
        <v>0</v>
      </c>
      <c r="H301" s="245">
        <f ca="1">+IFERROR(INDEX('Hoja de Trabajo para listado'!$A$155:$Z$1048576,MATCH($A301,'Hoja de Trabajo para listado'!$A$155:$A$1048576,0),MATCH((CUADRO!H$5&amp;$E301),'Hoja de Trabajo para listado'!$A$151:$Z$151,0)),0)+IFERROR(INDEX('Hoja de Trabajo para listado'!$AB$155:$BA$1048576,MATCH($A301,'Hoja de Trabajo para listado'!$AB$155:$AB$1048576,0),MATCH((CUADRO!H$5&amp;$E301),'Hoja de Trabajo para listado'!$AB$151:$BA$151,0)),0)+IFERROR(INDEX('Hoja de Trabajo para listado'!$BC$155:$CB$1048576,MATCH($A301,'Hoja de Trabajo para listado'!$BC$155:$BC$1048576,0),MATCH((CUADRO!H$5&amp;$E301),'Hoja de Trabajo para listado'!$BC$151:$CB$151,0)),0)+IFERROR(INDEX('Hoja de Trabajo para listado'!$DE$153:$DG$274,MATCH($A301,'Hoja de Trabajo para listado'!$DE$153:$DE$1048576,0),MATCH((CUADRO!H$5&amp;$E301),'Hoja de Trabajo para listado'!$DE$151:$DG$151,0)),0)+IFERROR(INDEX('Hoja de Trabajo para listado'!$CD$155:$DC$1048576,MATCH($A301,'Hoja de Trabajo para listado'!$CD$155:$CD$1048576,0),MATCH((CUADRO!H$5&amp;$E301),'Hoja de Trabajo para listado'!$CD$151:$DC$151,0)),0)</f>
        <v>0</v>
      </c>
      <c r="I301" s="245">
        <f ca="1">+IFERROR(INDEX('Hoja de Trabajo para listado'!$A$155:$Z$1048576,MATCH($A301,'Hoja de Trabajo para listado'!$A$155:$A$1048576,0),MATCH((CUADRO!I$5&amp;$E301),'Hoja de Trabajo para listado'!$A$151:$Z$151,0)),0)+IFERROR(INDEX('Hoja de Trabajo para listado'!$AB$155:$BA$1048576,MATCH($A301,'Hoja de Trabajo para listado'!$AB$155:$AB$1048576,0),MATCH((CUADRO!I$5&amp;$E301),'Hoja de Trabajo para listado'!$AB$151:$BA$151,0)),0)+IFERROR(INDEX('Hoja de Trabajo para listado'!$BC$155:$CB$1048576,MATCH($A301,'Hoja de Trabajo para listado'!$BC$155:$BC$1048576,0),MATCH((CUADRO!I$5&amp;$E301),'Hoja de Trabajo para listado'!$BC$151:$CB$151,0)),0)+IFERROR(INDEX('Hoja de Trabajo para listado'!$DE$153:$DG$274,MATCH($A301,'Hoja de Trabajo para listado'!$DE$153:$DE$1048576,0),MATCH((CUADRO!I$5&amp;$E301),'Hoja de Trabajo para listado'!$DE$151:$DG$151,0)),0)+IFERROR(INDEX('Hoja de Trabajo para listado'!$CD$155:$DC$1048576,MATCH($A301,'Hoja de Trabajo para listado'!$CD$155:$CD$1048576,0),MATCH((CUADRO!I$5&amp;$E301),'Hoja de Trabajo para listado'!$CD$151:$DC$151,0)),0)</f>
        <v>0</v>
      </c>
      <c r="J301" s="245">
        <f ca="1">+IFERROR(INDEX('Hoja de Trabajo para listado'!$A$155:$Z$1048576,MATCH($A301,'Hoja de Trabajo para listado'!$A$155:$A$1048576,0),MATCH((CUADRO!J$5&amp;$E301),'Hoja de Trabajo para listado'!$A$151:$Z$151,0)),0)+IFERROR(INDEX('Hoja de Trabajo para listado'!$AB$155:$BA$1048576,MATCH($A301,'Hoja de Trabajo para listado'!$AB$155:$AB$1048576,0),MATCH((CUADRO!J$5&amp;$E301),'Hoja de Trabajo para listado'!$AB$151:$BA$151,0)),0)+IFERROR(INDEX('Hoja de Trabajo para listado'!$BC$155:$CB$1048576,MATCH($A301,'Hoja de Trabajo para listado'!$BC$155:$BC$1048576,0),MATCH((CUADRO!J$5&amp;$E301),'Hoja de Trabajo para listado'!$BC$151:$CB$151,0)),0)+IFERROR(INDEX('Hoja de Trabajo para listado'!$DE$153:$DG$274,MATCH($A301,'Hoja de Trabajo para listado'!$DE$153:$DE$1048576,0),MATCH((CUADRO!J$5&amp;$E301),'Hoja de Trabajo para listado'!$DE$151:$DG$151,0)),0)+IFERROR(INDEX('Hoja de Trabajo para listado'!$CD$155:$DC$1048576,MATCH($A301,'Hoja de Trabajo para listado'!$CD$155:$CD$1048576,0),MATCH((CUADRO!J$5&amp;$E301),'Hoja de Trabajo para listado'!$CD$151:$DC$151,0)),0)</f>
        <v>0</v>
      </c>
      <c r="K301" s="245">
        <f ca="1">+IFERROR(INDEX('Hoja de Trabajo para listado'!$A$155:$Z$1048576,MATCH($A301,'Hoja de Trabajo para listado'!$A$155:$A$1048576,0),MATCH((CUADRO!K$5&amp;$E301),'Hoja de Trabajo para listado'!$A$151:$Z$151,0)),0)+IFERROR(INDEX('Hoja de Trabajo para listado'!$AB$155:$BA$1048576,MATCH($A301,'Hoja de Trabajo para listado'!$AB$155:$AB$1048576,0),MATCH((CUADRO!K$5&amp;$E301),'Hoja de Trabajo para listado'!$AB$151:$BA$151,0)),0)+IFERROR(INDEX('Hoja de Trabajo para listado'!$BC$155:$CB$1048576,MATCH($A301,'Hoja de Trabajo para listado'!$BC$155:$BC$1048576,0),MATCH((CUADRO!K$5&amp;$E301),'Hoja de Trabajo para listado'!$BC$151:$CB$151,0)),0)+IFERROR(INDEX('Hoja de Trabajo para listado'!$DE$153:$DG$274,MATCH($A301,'Hoja de Trabajo para listado'!$DE$153:$DE$1048576,0),MATCH((CUADRO!K$5&amp;$E301),'Hoja de Trabajo para listado'!$DE$151:$DG$151,0)),0)+IFERROR(INDEX('Hoja de Trabajo para listado'!$CD$155:$DC$1048576,MATCH($A301,'Hoja de Trabajo para listado'!$CD$155:$CD$1048576,0),MATCH((CUADRO!K$5&amp;$E301),'Hoja de Trabajo para listado'!$CD$151:$DC$151,0)),0)</f>
        <v>0</v>
      </c>
      <c r="L301" s="245">
        <f ca="1">+IFERROR(INDEX('Hoja de Trabajo para listado'!$A$155:$Z$1048576,MATCH($A301,'Hoja de Trabajo para listado'!$A$155:$A$1048576,0),MATCH((CUADRO!L$5&amp;$E301),'Hoja de Trabajo para listado'!$A$151:$Z$151,0)),0)+IFERROR(INDEX('Hoja de Trabajo para listado'!$AB$155:$BA$1048576,MATCH($A301,'Hoja de Trabajo para listado'!$AB$155:$AB$1048576,0),MATCH((CUADRO!L$5&amp;$E301),'Hoja de Trabajo para listado'!$AB$151:$BA$151,0)),0)+IFERROR(INDEX('Hoja de Trabajo para listado'!$BC$155:$CB$1048576,MATCH($A301,'Hoja de Trabajo para listado'!$BC$155:$BC$1048576,0),MATCH((CUADRO!L$5&amp;$E301),'Hoja de Trabajo para listado'!$BC$151:$CB$151,0)),0)+IFERROR(INDEX('Hoja de Trabajo para listado'!$DE$153:$DG$274,MATCH($A301,'Hoja de Trabajo para listado'!$DE$153:$DE$1048576,0),MATCH((CUADRO!L$5&amp;$E301),'Hoja de Trabajo para listado'!$DE$151:$DG$151,0)),0)+IFERROR(INDEX('Hoja de Trabajo para listado'!$CD$155:$DC$1048576,MATCH($A301,'Hoja de Trabajo para listado'!$CD$155:$CD$1048576,0),MATCH((CUADRO!L$5&amp;$E301),'Hoja de Trabajo para listado'!$CD$151:$DC$151,0)),0)</f>
        <v>0</v>
      </c>
      <c r="M301" s="245">
        <f ca="1">+IFERROR(INDEX('Hoja de Trabajo para listado'!$A$155:$Z$1048576,MATCH($A301,'Hoja de Trabajo para listado'!$A$155:$A$1048576,0),MATCH((CUADRO!M$5&amp;$E301),'Hoja de Trabajo para listado'!$A$151:$Z$151,0)),0)+IFERROR(INDEX('Hoja de Trabajo para listado'!$AB$155:$BA$1048576,MATCH($A301,'Hoja de Trabajo para listado'!$AB$155:$AB$1048576,0),MATCH((CUADRO!M$5&amp;$E301),'Hoja de Trabajo para listado'!$AB$151:$BA$151,0)),0)+IFERROR(INDEX('Hoja de Trabajo para listado'!$BC$155:$CB$1048576,MATCH($A301,'Hoja de Trabajo para listado'!$BC$155:$BC$1048576,0),MATCH((CUADRO!M$5&amp;$E301),'Hoja de Trabajo para listado'!$BC$151:$CB$151,0)),0)+IFERROR(INDEX('Hoja de Trabajo para listado'!$DE$153:$DG$274,MATCH($A301,'Hoja de Trabajo para listado'!$DE$153:$DE$1048576,0),MATCH((CUADRO!M$5&amp;$E301),'Hoja de Trabajo para listado'!$DE$151:$DG$151,0)),0)+IFERROR(INDEX('Hoja de Trabajo para listado'!$CD$155:$DC$1048576,MATCH($A301,'Hoja de Trabajo para listado'!$CD$155:$CD$1048576,0),MATCH((CUADRO!M$5&amp;$E301),'Hoja de Trabajo para listado'!$CD$151:$DC$151,0)),0)</f>
        <v>0</v>
      </c>
      <c r="N301" s="245">
        <f ca="1">+IFERROR(INDEX('Hoja de Trabajo para listado'!$A$155:$Z$1048576,MATCH($A301,'Hoja de Trabajo para listado'!$A$155:$A$1048576,0),MATCH((CUADRO!N$5&amp;$E301),'Hoja de Trabajo para listado'!$A$151:$Z$151,0)),0)+IFERROR(INDEX('Hoja de Trabajo para listado'!$AB$155:$BA$1048576,MATCH($A301,'Hoja de Trabajo para listado'!$AB$155:$AB$1048576,0),MATCH((CUADRO!N$5&amp;$E301),'Hoja de Trabajo para listado'!$AB$151:$BA$151,0)),0)+IFERROR(INDEX('Hoja de Trabajo para listado'!$BC$155:$CB$1048576,MATCH($A301,'Hoja de Trabajo para listado'!$BC$155:$BC$1048576,0),MATCH((CUADRO!N$5&amp;$E301),'Hoja de Trabajo para listado'!$BC$151:$CB$151,0)),0)+IFERROR(INDEX('Hoja de Trabajo para listado'!$DE$153:$DG$274,MATCH($A301,'Hoja de Trabajo para listado'!$DE$153:$DE$1048576,0),MATCH((CUADRO!N$5&amp;$E301),'Hoja de Trabajo para listado'!$DE$151:$DG$151,0)),0)+IFERROR(INDEX('Hoja de Trabajo para listado'!$CD$155:$DC$1048576,MATCH($A301,'Hoja de Trabajo para listado'!$CD$155:$CD$1048576,0),MATCH((CUADRO!N$5&amp;$E301),'Hoja de Trabajo para listado'!$CD$151:$DC$151,0)),0)</f>
        <v>0</v>
      </c>
      <c r="O301" s="245">
        <f ca="1">+IFERROR(INDEX('Hoja de Trabajo para listado'!$A$155:$Z$1048576,MATCH($A301,'Hoja de Trabajo para listado'!$A$155:$A$1048576,0),MATCH((CUADRO!O$5&amp;$E301),'Hoja de Trabajo para listado'!$A$151:$Z$151,0)),0)+IFERROR(INDEX('Hoja de Trabajo para listado'!$AB$155:$BA$1048576,MATCH($A301,'Hoja de Trabajo para listado'!$AB$155:$AB$1048576,0),MATCH((CUADRO!O$5&amp;$E301),'Hoja de Trabajo para listado'!$AB$151:$BA$151,0)),0)+IFERROR(INDEX('Hoja de Trabajo para listado'!$BC$155:$CB$1048576,MATCH($A301,'Hoja de Trabajo para listado'!$BC$155:$BC$1048576,0),MATCH((CUADRO!O$5&amp;$E301),'Hoja de Trabajo para listado'!$BC$151:$CB$151,0)),0)+IFERROR(INDEX('Hoja de Trabajo para listado'!$DE$153:$DG$274,MATCH($A301,'Hoja de Trabajo para listado'!$DE$153:$DE$1048576,0),MATCH((CUADRO!O$5&amp;$E301),'Hoja de Trabajo para listado'!$DE$151:$DG$151,0)),0)+IFERROR(INDEX('Hoja de Trabajo para listado'!$CD$155:$DC$1048576,MATCH($A301,'Hoja de Trabajo para listado'!$CD$155:$CD$1048576,0),MATCH((CUADRO!O$5&amp;$E301),'Hoja de Trabajo para listado'!$CD$151:$DC$151,0)),0)</f>
        <v>0</v>
      </c>
      <c r="P301" s="245">
        <f ca="1">+IFERROR(INDEX('Hoja de Trabajo para listado'!$A$155:$Z$1048576,MATCH($A301,'Hoja de Trabajo para listado'!$A$155:$A$1048576,0),MATCH((CUADRO!P$5&amp;$E301),'Hoja de Trabajo para listado'!$A$151:$Z$151,0)),0)+IFERROR(INDEX('Hoja de Trabajo para listado'!$AB$155:$BA$1048576,MATCH($A301,'Hoja de Trabajo para listado'!$AB$155:$AB$1048576,0),MATCH((CUADRO!P$5&amp;$E301),'Hoja de Trabajo para listado'!$AB$151:$BA$151,0)),0)+IFERROR(INDEX('Hoja de Trabajo para listado'!$BC$155:$CB$1048576,MATCH($A301,'Hoja de Trabajo para listado'!$BC$155:$BC$1048576,0),MATCH((CUADRO!P$5&amp;$E301),'Hoja de Trabajo para listado'!$BC$151:$CB$151,0)),0)+IFERROR(INDEX('Hoja de Trabajo para listado'!$DE$153:$DG$274,MATCH($A301,'Hoja de Trabajo para listado'!$DE$153:$DE$1048576,0),MATCH((CUADRO!P$5&amp;$E301),'Hoja de Trabajo para listado'!$DE$151:$DG$151,0)),0)+IFERROR(INDEX('Hoja de Trabajo para listado'!$CD$155:$DC$1048576,MATCH($A301,'Hoja de Trabajo para listado'!$CD$155:$CD$1048576,0),MATCH((CUADRO!P$5&amp;$E301),'Hoja de Trabajo para listado'!$CD$151:$DC$151,0)),0)</f>
        <v>0</v>
      </c>
      <c r="Q301" s="245">
        <f ca="1">+IFERROR(INDEX('Hoja de Trabajo para listado'!$A$155:$Z$1048576,MATCH($A301,'Hoja de Trabajo para listado'!$A$155:$A$1048576,0),MATCH((CUADRO!Q$5&amp;$E301),'Hoja de Trabajo para listado'!$A$151:$Z$151,0)),0)+IFERROR(INDEX('Hoja de Trabajo para listado'!$AB$155:$BA$1048576,MATCH($A301,'Hoja de Trabajo para listado'!$AB$155:$AB$1048576,0),MATCH((CUADRO!Q$5&amp;$E301),'Hoja de Trabajo para listado'!$AB$151:$BA$151,0)),0)+IFERROR(INDEX('Hoja de Trabajo para listado'!$BC$155:$CB$1048576,MATCH($A301,'Hoja de Trabajo para listado'!$BC$155:$BC$1048576,0),MATCH((CUADRO!Q$5&amp;$E301),'Hoja de Trabajo para listado'!$BC$151:$CB$151,0)),0)+IFERROR(INDEX('Hoja de Trabajo para listado'!$DE$153:$DG$274,MATCH($A301,'Hoja de Trabajo para listado'!$DE$153:$DE$1048576,0),MATCH((CUADRO!Q$5&amp;$E301),'Hoja de Trabajo para listado'!$DE$151:$DG$151,0)),0)+IFERROR(INDEX('Hoja de Trabajo para listado'!$CD$155:$DC$1048576,MATCH($A301,'Hoja de Trabajo para listado'!$CD$155:$CD$1048576,0),MATCH((CUADRO!Q$5&amp;$E301),'Hoja de Trabajo para listado'!$CD$151:$DC$151,0)),0)</f>
        <v>0</v>
      </c>
      <c r="R301" s="245">
        <f t="shared" ca="1" si="11"/>
        <v>0</v>
      </c>
      <c r="S301" s="259">
        <f ca="1">+R300+R301</f>
        <v>0</v>
      </c>
      <c r="T301" s="243">
        <f ca="1">+S301</f>
        <v>0</v>
      </c>
      <c r="U301" s="242">
        <f t="shared" si="12"/>
        <v>2</v>
      </c>
      <c r="V301" s="333" t="str">
        <f>+VLOOKUP(A301,bd_lista!$A$3:$E$590,5,FALSE)</f>
        <v>Instituciones de Seguridad Social</v>
      </c>
      <c r="W301" s="392"/>
      <c r="X301" s="242">
        <f>+VLOOKUP(A301,[4]Sheet1!$A$13:$D$744,4,FALSE)</f>
        <v>46</v>
      </c>
      <c r="Y301" s="242" t="str">
        <f>+VLOOKUP(X301,bd_lista!$A$3:$C$590,3,FALSE)</f>
        <v>Ministerio de Salud y Deportes</v>
      </c>
      <c r="Z301" s="292"/>
      <c r="AA301" s="293"/>
    </row>
    <row r="302" spans="1:27" customFormat="1" ht="15" hidden="1" customHeight="1">
      <c r="A302" s="32">
        <v>426</v>
      </c>
      <c r="B302" s="387">
        <f>+A302</f>
        <v>426</v>
      </c>
      <c r="C302" s="247" t="str">
        <f>+VLOOKUP(A302,bd_lista!$A$3:$C$590,3,FALSE)</f>
        <v>Seguro Social Universitario de Oruro</v>
      </c>
      <c r="D302" s="389" t="str">
        <f>+C302</f>
        <v>Seguro Social Universitario de Oruro</v>
      </c>
      <c r="E302" s="247" t="s">
        <v>1304</v>
      </c>
      <c r="F302" s="243">
        <f ca="1">+IFERROR(INDEX('Hoja de Trabajo para listado'!$A$155:$Z$1048576,MATCH($A302,'Hoja de Trabajo para listado'!$A$155:$A$1048576,0),MATCH((CUADRO!F$5&amp;$E302),'Hoja de Trabajo para listado'!$A$151:$Z$151,0)),0)+IFERROR(INDEX('Hoja de Trabajo para listado'!$AB$155:$BA$1048576,MATCH($A302,'Hoja de Trabajo para listado'!$AB$155:$AB$1048576,0),MATCH((CUADRO!F$5&amp;$E302),'Hoja de Trabajo para listado'!$AB$151:$BA$151,0)),0)+IFERROR(INDEX('Hoja de Trabajo para listado'!$BC$155:$CB$1048576,MATCH($A302,'Hoja de Trabajo para listado'!$BC$155:$BC$1048576,0),MATCH((CUADRO!F$5&amp;$E302),'Hoja de Trabajo para listado'!$BC$151:$CB$151,0)),0)+IFERROR(INDEX('Hoja de Trabajo para listado'!$DE$153:$DG$274,MATCH($A302,'Hoja de Trabajo para listado'!$DE$153:$DE$1048576,0),MATCH((CUADRO!F$5&amp;$E302),'Hoja de Trabajo para listado'!$DE$151:$DG$151,0)),0)+IFERROR(INDEX('Hoja de Trabajo para listado'!$CD$155:$DC$1048576,MATCH($A302,'Hoja de Trabajo para listado'!$CD$155:$CD$1048576,0),MATCH((CUADRO!F$5&amp;$E302),'Hoja de Trabajo para listado'!$CD$151:$DC$151,0)),0)</f>
        <v>0</v>
      </c>
      <c r="G302" s="243">
        <f ca="1">+IFERROR(INDEX('Hoja de Trabajo para listado'!$A$155:$Z$1048576,MATCH($A302,'Hoja de Trabajo para listado'!$A$155:$A$1048576,0),MATCH((CUADRO!G$5&amp;$E302),'Hoja de Trabajo para listado'!$A$151:$Z$151,0)),0)+IFERROR(INDEX('Hoja de Trabajo para listado'!$AB$155:$BA$1048576,MATCH($A302,'Hoja de Trabajo para listado'!$AB$155:$AB$1048576,0),MATCH((CUADRO!G$5&amp;$E302),'Hoja de Trabajo para listado'!$AB$151:$BA$151,0)),0)+IFERROR(INDEX('Hoja de Trabajo para listado'!$BC$155:$CB$1048576,MATCH($A302,'Hoja de Trabajo para listado'!$BC$155:$BC$1048576,0),MATCH((CUADRO!G$5&amp;$E302),'Hoja de Trabajo para listado'!$BC$151:$CB$151,0)),0)+IFERROR(INDEX('Hoja de Trabajo para listado'!$DE$153:$DG$274,MATCH($A302,'Hoja de Trabajo para listado'!$DE$153:$DE$1048576,0),MATCH((CUADRO!G$5&amp;$E302),'Hoja de Trabajo para listado'!$DE$151:$DG$151,0)),0)+IFERROR(INDEX('Hoja de Trabajo para listado'!$CD$155:$DC$1048576,MATCH($A302,'Hoja de Trabajo para listado'!$CD$155:$CD$1048576,0),MATCH((CUADRO!G$5&amp;$E302),'Hoja de Trabajo para listado'!$CD$151:$DC$151,0)),0)</f>
        <v>0</v>
      </c>
      <c r="H302" s="243">
        <f ca="1">+IFERROR(INDEX('Hoja de Trabajo para listado'!$A$155:$Z$1048576,MATCH($A302,'Hoja de Trabajo para listado'!$A$155:$A$1048576,0),MATCH((CUADRO!H$5&amp;$E302),'Hoja de Trabajo para listado'!$A$151:$Z$151,0)),0)+IFERROR(INDEX('Hoja de Trabajo para listado'!$AB$155:$BA$1048576,MATCH($A302,'Hoja de Trabajo para listado'!$AB$155:$AB$1048576,0),MATCH((CUADRO!H$5&amp;$E302),'Hoja de Trabajo para listado'!$AB$151:$BA$151,0)),0)+IFERROR(INDEX('Hoja de Trabajo para listado'!$BC$155:$CB$1048576,MATCH($A302,'Hoja de Trabajo para listado'!$BC$155:$BC$1048576,0),MATCH((CUADRO!H$5&amp;$E302),'Hoja de Trabajo para listado'!$BC$151:$CB$151,0)),0)+IFERROR(INDEX('Hoja de Trabajo para listado'!$DE$153:$DG$274,MATCH($A302,'Hoja de Trabajo para listado'!$DE$153:$DE$1048576,0),MATCH((CUADRO!H$5&amp;$E302),'Hoja de Trabajo para listado'!$DE$151:$DG$151,0)),0)+IFERROR(INDEX('Hoja de Trabajo para listado'!$CD$155:$DC$1048576,MATCH($A302,'Hoja de Trabajo para listado'!$CD$155:$CD$1048576,0),MATCH((CUADRO!H$5&amp;$E302),'Hoja de Trabajo para listado'!$CD$151:$DC$151,0)),0)</f>
        <v>0</v>
      </c>
      <c r="I302" s="243">
        <f ca="1">+IFERROR(INDEX('Hoja de Trabajo para listado'!$A$155:$Z$1048576,MATCH($A302,'Hoja de Trabajo para listado'!$A$155:$A$1048576,0),MATCH((CUADRO!I$5&amp;$E302),'Hoja de Trabajo para listado'!$A$151:$Z$151,0)),0)+IFERROR(INDEX('Hoja de Trabajo para listado'!$AB$155:$BA$1048576,MATCH($A302,'Hoja de Trabajo para listado'!$AB$155:$AB$1048576,0),MATCH((CUADRO!I$5&amp;$E302),'Hoja de Trabajo para listado'!$AB$151:$BA$151,0)),0)+IFERROR(INDEX('Hoja de Trabajo para listado'!$BC$155:$CB$1048576,MATCH($A302,'Hoja de Trabajo para listado'!$BC$155:$BC$1048576,0),MATCH((CUADRO!I$5&amp;$E302),'Hoja de Trabajo para listado'!$BC$151:$CB$151,0)),0)+IFERROR(INDEX('Hoja de Trabajo para listado'!$DE$153:$DG$274,MATCH($A302,'Hoja de Trabajo para listado'!$DE$153:$DE$1048576,0),MATCH((CUADRO!I$5&amp;$E302),'Hoja de Trabajo para listado'!$DE$151:$DG$151,0)),0)+IFERROR(INDEX('Hoja de Trabajo para listado'!$CD$155:$DC$1048576,MATCH($A302,'Hoja de Trabajo para listado'!$CD$155:$CD$1048576,0),MATCH((CUADRO!I$5&amp;$E302),'Hoja de Trabajo para listado'!$CD$151:$DC$151,0)),0)</f>
        <v>0</v>
      </c>
      <c r="J302" s="243">
        <f ca="1">+IFERROR(INDEX('Hoja de Trabajo para listado'!$A$155:$Z$1048576,MATCH($A302,'Hoja de Trabajo para listado'!$A$155:$A$1048576,0),MATCH((CUADRO!J$5&amp;$E302),'Hoja de Trabajo para listado'!$A$151:$Z$151,0)),0)+IFERROR(INDEX('Hoja de Trabajo para listado'!$AB$155:$BA$1048576,MATCH($A302,'Hoja de Trabajo para listado'!$AB$155:$AB$1048576,0),MATCH((CUADRO!J$5&amp;$E302),'Hoja de Trabajo para listado'!$AB$151:$BA$151,0)),0)+IFERROR(INDEX('Hoja de Trabajo para listado'!$BC$155:$CB$1048576,MATCH($A302,'Hoja de Trabajo para listado'!$BC$155:$BC$1048576,0),MATCH((CUADRO!J$5&amp;$E302),'Hoja de Trabajo para listado'!$BC$151:$CB$151,0)),0)+IFERROR(INDEX('Hoja de Trabajo para listado'!$DE$153:$DG$274,MATCH($A302,'Hoja de Trabajo para listado'!$DE$153:$DE$1048576,0),MATCH((CUADRO!J$5&amp;$E302),'Hoja de Trabajo para listado'!$DE$151:$DG$151,0)),0)+IFERROR(INDEX('Hoja de Trabajo para listado'!$CD$155:$DC$1048576,MATCH($A302,'Hoja de Trabajo para listado'!$CD$155:$CD$1048576,0),MATCH((CUADRO!J$5&amp;$E302),'Hoja de Trabajo para listado'!$CD$151:$DC$151,0)),0)</f>
        <v>0</v>
      </c>
      <c r="K302" s="243">
        <f ca="1">+IFERROR(INDEX('Hoja de Trabajo para listado'!$A$155:$Z$1048576,MATCH($A302,'Hoja de Trabajo para listado'!$A$155:$A$1048576,0),MATCH((CUADRO!K$5&amp;$E302),'Hoja de Trabajo para listado'!$A$151:$Z$151,0)),0)+IFERROR(INDEX('Hoja de Trabajo para listado'!$AB$155:$BA$1048576,MATCH($A302,'Hoja de Trabajo para listado'!$AB$155:$AB$1048576,0),MATCH((CUADRO!K$5&amp;$E302),'Hoja de Trabajo para listado'!$AB$151:$BA$151,0)),0)+IFERROR(INDEX('Hoja de Trabajo para listado'!$BC$155:$CB$1048576,MATCH($A302,'Hoja de Trabajo para listado'!$BC$155:$BC$1048576,0),MATCH((CUADRO!K$5&amp;$E302),'Hoja de Trabajo para listado'!$BC$151:$CB$151,0)),0)+IFERROR(INDEX('Hoja de Trabajo para listado'!$DE$153:$DG$274,MATCH($A302,'Hoja de Trabajo para listado'!$DE$153:$DE$1048576,0),MATCH((CUADRO!K$5&amp;$E302),'Hoja de Trabajo para listado'!$DE$151:$DG$151,0)),0)+IFERROR(INDEX('Hoja de Trabajo para listado'!$CD$155:$DC$1048576,MATCH($A302,'Hoja de Trabajo para listado'!$CD$155:$CD$1048576,0),MATCH((CUADRO!K$5&amp;$E302),'Hoja de Trabajo para listado'!$CD$151:$DC$151,0)),0)</f>
        <v>0</v>
      </c>
      <c r="L302" s="243">
        <f ca="1">+IFERROR(INDEX('Hoja de Trabajo para listado'!$A$155:$Z$1048576,MATCH($A302,'Hoja de Trabajo para listado'!$A$155:$A$1048576,0),MATCH((CUADRO!L$5&amp;$E302),'Hoja de Trabajo para listado'!$A$151:$Z$151,0)),0)+IFERROR(INDEX('Hoja de Trabajo para listado'!$AB$155:$BA$1048576,MATCH($A302,'Hoja de Trabajo para listado'!$AB$155:$AB$1048576,0),MATCH((CUADRO!L$5&amp;$E302),'Hoja de Trabajo para listado'!$AB$151:$BA$151,0)),0)+IFERROR(INDEX('Hoja de Trabajo para listado'!$BC$155:$CB$1048576,MATCH($A302,'Hoja de Trabajo para listado'!$BC$155:$BC$1048576,0),MATCH((CUADRO!L$5&amp;$E302),'Hoja de Trabajo para listado'!$BC$151:$CB$151,0)),0)+IFERROR(INDEX('Hoja de Trabajo para listado'!$DE$153:$DG$274,MATCH($A302,'Hoja de Trabajo para listado'!$DE$153:$DE$1048576,0),MATCH((CUADRO!L$5&amp;$E302),'Hoja de Trabajo para listado'!$DE$151:$DG$151,0)),0)+IFERROR(INDEX('Hoja de Trabajo para listado'!$CD$155:$DC$1048576,MATCH($A302,'Hoja de Trabajo para listado'!$CD$155:$CD$1048576,0),MATCH((CUADRO!L$5&amp;$E302),'Hoja de Trabajo para listado'!$CD$151:$DC$151,0)),0)</f>
        <v>0</v>
      </c>
      <c r="M302" s="243">
        <f ca="1">+IFERROR(INDEX('Hoja de Trabajo para listado'!$A$155:$Z$1048576,MATCH($A302,'Hoja de Trabajo para listado'!$A$155:$A$1048576,0),MATCH((CUADRO!M$5&amp;$E302),'Hoja de Trabajo para listado'!$A$151:$Z$151,0)),0)+IFERROR(INDEX('Hoja de Trabajo para listado'!$AB$155:$BA$1048576,MATCH($A302,'Hoja de Trabajo para listado'!$AB$155:$AB$1048576,0),MATCH((CUADRO!M$5&amp;$E302),'Hoja de Trabajo para listado'!$AB$151:$BA$151,0)),0)+IFERROR(INDEX('Hoja de Trabajo para listado'!$BC$155:$CB$1048576,MATCH($A302,'Hoja de Trabajo para listado'!$BC$155:$BC$1048576,0),MATCH((CUADRO!M$5&amp;$E302),'Hoja de Trabajo para listado'!$BC$151:$CB$151,0)),0)+IFERROR(INDEX('Hoja de Trabajo para listado'!$DE$153:$DG$274,MATCH($A302,'Hoja de Trabajo para listado'!$DE$153:$DE$1048576,0),MATCH((CUADRO!M$5&amp;$E302),'Hoja de Trabajo para listado'!$DE$151:$DG$151,0)),0)+IFERROR(INDEX('Hoja de Trabajo para listado'!$CD$155:$DC$1048576,MATCH($A302,'Hoja de Trabajo para listado'!$CD$155:$CD$1048576,0),MATCH((CUADRO!M$5&amp;$E302),'Hoja de Trabajo para listado'!$CD$151:$DC$151,0)),0)</f>
        <v>0</v>
      </c>
      <c r="N302" s="243">
        <f ca="1">+IFERROR(INDEX('Hoja de Trabajo para listado'!$A$155:$Z$1048576,MATCH($A302,'Hoja de Trabajo para listado'!$A$155:$A$1048576,0),MATCH((CUADRO!N$5&amp;$E302),'Hoja de Trabajo para listado'!$A$151:$Z$151,0)),0)+IFERROR(INDEX('Hoja de Trabajo para listado'!$AB$155:$BA$1048576,MATCH($A302,'Hoja de Trabajo para listado'!$AB$155:$AB$1048576,0),MATCH((CUADRO!N$5&amp;$E302),'Hoja de Trabajo para listado'!$AB$151:$BA$151,0)),0)+IFERROR(INDEX('Hoja de Trabajo para listado'!$BC$155:$CB$1048576,MATCH($A302,'Hoja de Trabajo para listado'!$BC$155:$BC$1048576,0),MATCH((CUADRO!N$5&amp;$E302),'Hoja de Trabajo para listado'!$BC$151:$CB$151,0)),0)+IFERROR(INDEX('Hoja de Trabajo para listado'!$DE$153:$DG$274,MATCH($A302,'Hoja de Trabajo para listado'!$DE$153:$DE$1048576,0),MATCH((CUADRO!N$5&amp;$E302),'Hoja de Trabajo para listado'!$DE$151:$DG$151,0)),0)+IFERROR(INDEX('Hoja de Trabajo para listado'!$CD$155:$DC$1048576,MATCH($A302,'Hoja de Trabajo para listado'!$CD$155:$CD$1048576,0),MATCH((CUADRO!N$5&amp;$E302),'Hoja de Trabajo para listado'!$CD$151:$DC$151,0)),0)</f>
        <v>0</v>
      </c>
      <c r="O302" s="243">
        <f ca="1">+IFERROR(INDEX('Hoja de Trabajo para listado'!$A$155:$Z$1048576,MATCH($A302,'Hoja de Trabajo para listado'!$A$155:$A$1048576,0),MATCH((CUADRO!O$5&amp;$E302),'Hoja de Trabajo para listado'!$A$151:$Z$151,0)),0)+IFERROR(INDEX('Hoja de Trabajo para listado'!$AB$155:$BA$1048576,MATCH($A302,'Hoja de Trabajo para listado'!$AB$155:$AB$1048576,0),MATCH((CUADRO!O$5&amp;$E302),'Hoja de Trabajo para listado'!$AB$151:$BA$151,0)),0)+IFERROR(INDEX('Hoja de Trabajo para listado'!$BC$155:$CB$1048576,MATCH($A302,'Hoja de Trabajo para listado'!$BC$155:$BC$1048576,0),MATCH((CUADRO!O$5&amp;$E302),'Hoja de Trabajo para listado'!$BC$151:$CB$151,0)),0)+IFERROR(INDEX('Hoja de Trabajo para listado'!$DE$153:$DG$274,MATCH($A302,'Hoja de Trabajo para listado'!$DE$153:$DE$1048576,0),MATCH((CUADRO!O$5&amp;$E302),'Hoja de Trabajo para listado'!$DE$151:$DG$151,0)),0)+IFERROR(INDEX('Hoja de Trabajo para listado'!$CD$155:$DC$1048576,MATCH($A302,'Hoja de Trabajo para listado'!$CD$155:$CD$1048576,0),MATCH((CUADRO!O$5&amp;$E302),'Hoja de Trabajo para listado'!$CD$151:$DC$151,0)),0)</f>
        <v>0</v>
      </c>
      <c r="P302" s="243">
        <f ca="1">+IFERROR(INDEX('Hoja de Trabajo para listado'!$A$155:$Z$1048576,MATCH($A302,'Hoja de Trabajo para listado'!$A$155:$A$1048576,0),MATCH((CUADRO!P$5&amp;$E302),'Hoja de Trabajo para listado'!$A$151:$Z$151,0)),0)+IFERROR(INDEX('Hoja de Trabajo para listado'!$AB$155:$BA$1048576,MATCH($A302,'Hoja de Trabajo para listado'!$AB$155:$AB$1048576,0),MATCH((CUADRO!P$5&amp;$E302),'Hoja de Trabajo para listado'!$AB$151:$BA$151,0)),0)+IFERROR(INDEX('Hoja de Trabajo para listado'!$BC$155:$CB$1048576,MATCH($A302,'Hoja de Trabajo para listado'!$BC$155:$BC$1048576,0),MATCH((CUADRO!P$5&amp;$E302),'Hoja de Trabajo para listado'!$BC$151:$CB$151,0)),0)+IFERROR(INDEX('Hoja de Trabajo para listado'!$DE$153:$DG$274,MATCH($A302,'Hoja de Trabajo para listado'!$DE$153:$DE$1048576,0),MATCH((CUADRO!P$5&amp;$E302),'Hoja de Trabajo para listado'!$DE$151:$DG$151,0)),0)+IFERROR(INDEX('Hoja de Trabajo para listado'!$CD$155:$DC$1048576,MATCH($A302,'Hoja de Trabajo para listado'!$CD$155:$CD$1048576,0),MATCH((CUADRO!P$5&amp;$E302),'Hoja de Trabajo para listado'!$CD$151:$DC$151,0)),0)</f>
        <v>0</v>
      </c>
      <c r="Q302" s="243">
        <f ca="1">+IFERROR(INDEX('Hoja de Trabajo para listado'!$A$155:$Z$1048576,MATCH($A302,'Hoja de Trabajo para listado'!$A$155:$A$1048576,0),MATCH((CUADRO!Q$5&amp;$E302),'Hoja de Trabajo para listado'!$A$151:$Z$151,0)),0)+IFERROR(INDEX('Hoja de Trabajo para listado'!$AB$155:$BA$1048576,MATCH($A302,'Hoja de Trabajo para listado'!$AB$155:$AB$1048576,0),MATCH((CUADRO!Q$5&amp;$E302),'Hoja de Trabajo para listado'!$AB$151:$BA$151,0)),0)+IFERROR(INDEX('Hoja de Trabajo para listado'!$BC$155:$CB$1048576,MATCH($A302,'Hoja de Trabajo para listado'!$BC$155:$BC$1048576,0),MATCH((CUADRO!Q$5&amp;$E302),'Hoja de Trabajo para listado'!$BC$151:$CB$151,0)),0)+IFERROR(INDEX('Hoja de Trabajo para listado'!$DE$153:$DG$274,MATCH($A302,'Hoja de Trabajo para listado'!$DE$153:$DE$1048576,0),MATCH((CUADRO!Q$5&amp;$E302),'Hoja de Trabajo para listado'!$DE$151:$DG$151,0)),0)+IFERROR(INDEX('Hoja de Trabajo para listado'!$CD$155:$DC$1048576,MATCH($A302,'Hoja de Trabajo para listado'!$CD$155:$CD$1048576,0),MATCH((CUADRO!Q$5&amp;$E302),'Hoja de Trabajo para listado'!$CD$151:$DC$151,0)),0)</f>
        <v>0</v>
      </c>
      <c r="R302" s="243">
        <f t="shared" ca="1" si="11"/>
        <v>0</v>
      </c>
      <c r="S302" s="249"/>
      <c r="T302" s="243">
        <f ca="1">+T303</f>
        <v>0</v>
      </c>
      <c r="U302" s="242">
        <f t="shared" si="12"/>
        <v>1</v>
      </c>
      <c r="V302" s="333" t="str">
        <f>+VLOOKUP(A302,bd_lista!$A$3:$E$590,5,FALSE)</f>
        <v>Instituciones de Seguridad Social</v>
      </c>
      <c r="W302" s="391" t="str">
        <f>+V302</f>
        <v>Instituciones de Seguridad Social</v>
      </c>
      <c r="X302" s="242">
        <f>+VLOOKUP(A302,[4]Sheet1!$A$13:$D$744,4,FALSE)</f>
        <v>46</v>
      </c>
      <c r="Y302" s="242" t="str">
        <f>+VLOOKUP(X302,bd_lista!$A$3:$C$590,3,FALSE)</f>
        <v>Ministerio de Salud y Deportes</v>
      </c>
      <c r="Z302" s="294">
        <f>+X302</f>
        <v>46</v>
      </c>
      <c r="AA302" s="295" t="str">
        <f>+Y302</f>
        <v>Ministerio de Salud y Deportes</v>
      </c>
    </row>
    <row r="303" spans="1:27" customFormat="1" ht="15" hidden="1" customHeight="1">
      <c r="A303" s="32">
        <v>426</v>
      </c>
      <c r="B303" s="388"/>
      <c r="C303" s="333" t="str">
        <f>+VLOOKUP(A303,bd_lista!$A$3:$C$590,3,FALSE)</f>
        <v>Seguro Social Universitario de Oruro</v>
      </c>
      <c r="D303" s="390"/>
      <c r="E303" s="333" t="s">
        <v>1305</v>
      </c>
      <c r="F303" s="245">
        <f ca="1">+IFERROR(INDEX('Hoja de Trabajo para listado'!$A$155:$Z$1048576,MATCH($A303,'Hoja de Trabajo para listado'!$A$155:$A$1048576,0),MATCH((CUADRO!F$5&amp;$E303),'Hoja de Trabajo para listado'!$A$151:$Z$151,0)),0)+IFERROR(INDEX('Hoja de Trabajo para listado'!$AB$155:$BA$1048576,MATCH($A303,'Hoja de Trabajo para listado'!$AB$155:$AB$1048576,0),MATCH((CUADRO!F$5&amp;$E303),'Hoja de Trabajo para listado'!$AB$151:$BA$151,0)),0)+IFERROR(INDEX('Hoja de Trabajo para listado'!$BC$155:$CB$1048576,MATCH($A303,'Hoja de Trabajo para listado'!$BC$155:$BC$1048576,0),MATCH((CUADRO!F$5&amp;$E303),'Hoja de Trabajo para listado'!$BC$151:$CB$151,0)),0)+IFERROR(INDEX('Hoja de Trabajo para listado'!$DE$153:$DG$274,MATCH($A303,'Hoja de Trabajo para listado'!$DE$153:$DE$1048576,0),MATCH((CUADRO!F$5&amp;$E303),'Hoja de Trabajo para listado'!$DE$151:$DG$151,0)),0)+IFERROR(INDEX('Hoja de Trabajo para listado'!$CD$155:$DC$1048576,MATCH($A303,'Hoja de Trabajo para listado'!$CD$155:$CD$1048576,0),MATCH((CUADRO!F$5&amp;$E303),'Hoja de Trabajo para listado'!$CD$151:$DC$151,0)),0)</f>
        <v>0</v>
      </c>
      <c r="G303" s="245">
        <f ca="1">+IFERROR(INDEX('Hoja de Trabajo para listado'!$A$155:$Z$1048576,MATCH($A303,'Hoja de Trabajo para listado'!$A$155:$A$1048576,0),MATCH((CUADRO!G$5&amp;$E303),'Hoja de Trabajo para listado'!$A$151:$Z$151,0)),0)+IFERROR(INDEX('Hoja de Trabajo para listado'!$AB$155:$BA$1048576,MATCH($A303,'Hoja de Trabajo para listado'!$AB$155:$AB$1048576,0),MATCH((CUADRO!G$5&amp;$E303),'Hoja de Trabajo para listado'!$AB$151:$BA$151,0)),0)+IFERROR(INDEX('Hoja de Trabajo para listado'!$BC$155:$CB$1048576,MATCH($A303,'Hoja de Trabajo para listado'!$BC$155:$BC$1048576,0),MATCH((CUADRO!G$5&amp;$E303),'Hoja de Trabajo para listado'!$BC$151:$CB$151,0)),0)+IFERROR(INDEX('Hoja de Trabajo para listado'!$DE$153:$DG$274,MATCH($A303,'Hoja de Trabajo para listado'!$DE$153:$DE$1048576,0),MATCH((CUADRO!G$5&amp;$E303),'Hoja de Trabajo para listado'!$DE$151:$DG$151,0)),0)+IFERROR(INDEX('Hoja de Trabajo para listado'!$CD$155:$DC$1048576,MATCH($A303,'Hoja de Trabajo para listado'!$CD$155:$CD$1048576,0),MATCH((CUADRO!G$5&amp;$E303),'Hoja de Trabajo para listado'!$CD$151:$DC$151,0)),0)</f>
        <v>0</v>
      </c>
      <c r="H303" s="245">
        <f ca="1">+IFERROR(INDEX('Hoja de Trabajo para listado'!$A$155:$Z$1048576,MATCH($A303,'Hoja de Trabajo para listado'!$A$155:$A$1048576,0),MATCH((CUADRO!H$5&amp;$E303),'Hoja de Trabajo para listado'!$A$151:$Z$151,0)),0)+IFERROR(INDEX('Hoja de Trabajo para listado'!$AB$155:$BA$1048576,MATCH($A303,'Hoja de Trabajo para listado'!$AB$155:$AB$1048576,0),MATCH((CUADRO!H$5&amp;$E303),'Hoja de Trabajo para listado'!$AB$151:$BA$151,0)),0)+IFERROR(INDEX('Hoja de Trabajo para listado'!$BC$155:$CB$1048576,MATCH($A303,'Hoja de Trabajo para listado'!$BC$155:$BC$1048576,0),MATCH((CUADRO!H$5&amp;$E303),'Hoja de Trabajo para listado'!$BC$151:$CB$151,0)),0)+IFERROR(INDEX('Hoja de Trabajo para listado'!$DE$153:$DG$274,MATCH($A303,'Hoja de Trabajo para listado'!$DE$153:$DE$1048576,0),MATCH((CUADRO!H$5&amp;$E303),'Hoja de Trabajo para listado'!$DE$151:$DG$151,0)),0)+IFERROR(INDEX('Hoja de Trabajo para listado'!$CD$155:$DC$1048576,MATCH($A303,'Hoja de Trabajo para listado'!$CD$155:$CD$1048576,0),MATCH((CUADRO!H$5&amp;$E303),'Hoja de Trabajo para listado'!$CD$151:$DC$151,0)),0)</f>
        <v>0</v>
      </c>
      <c r="I303" s="245">
        <f ca="1">+IFERROR(INDEX('Hoja de Trabajo para listado'!$A$155:$Z$1048576,MATCH($A303,'Hoja de Trabajo para listado'!$A$155:$A$1048576,0),MATCH((CUADRO!I$5&amp;$E303),'Hoja de Trabajo para listado'!$A$151:$Z$151,0)),0)+IFERROR(INDEX('Hoja de Trabajo para listado'!$AB$155:$BA$1048576,MATCH($A303,'Hoja de Trabajo para listado'!$AB$155:$AB$1048576,0),MATCH((CUADRO!I$5&amp;$E303),'Hoja de Trabajo para listado'!$AB$151:$BA$151,0)),0)+IFERROR(INDEX('Hoja de Trabajo para listado'!$BC$155:$CB$1048576,MATCH($A303,'Hoja de Trabajo para listado'!$BC$155:$BC$1048576,0),MATCH((CUADRO!I$5&amp;$E303),'Hoja de Trabajo para listado'!$BC$151:$CB$151,0)),0)+IFERROR(INDEX('Hoja de Trabajo para listado'!$DE$153:$DG$274,MATCH($A303,'Hoja de Trabajo para listado'!$DE$153:$DE$1048576,0),MATCH((CUADRO!I$5&amp;$E303),'Hoja de Trabajo para listado'!$DE$151:$DG$151,0)),0)+IFERROR(INDEX('Hoja de Trabajo para listado'!$CD$155:$DC$1048576,MATCH($A303,'Hoja de Trabajo para listado'!$CD$155:$CD$1048576,0),MATCH((CUADRO!I$5&amp;$E303),'Hoja de Trabajo para listado'!$CD$151:$DC$151,0)),0)</f>
        <v>0</v>
      </c>
      <c r="J303" s="245">
        <f ca="1">+IFERROR(INDEX('Hoja de Trabajo para listado'!$A$155:$Z$1048576,MATCH($A303,'Hoja de Trabajo para listado'!$A$155:$A$1048576,0),MATCH((CUADRO!J$5&amp;$E303),'Hoja de Trabajo para listado'!$A$151:$Z$151,0)),0)+IFERROR(INDEX('Hoja de Trabajo para listado'!$AB$155:$BA$1048576,MATCH($A303,'Hoja de Trabajo para listado'!$AB$155:$AB$1048576,0),MATCH((CUADRO!J$5&amp;$E303),'Hoja de Trabajo para listado'!$AB$151:$BA$151,0)),0)+IFERROR(INDEX('Hoja de Trabajo para listado'!$BC$155:$CB$1048576,MATCH($A303,'Hoja de Trabajo para listado'!$BC$155:$BC$1048576,0),MATCH((CUADRO!J$5&amp;$E303),'Hoja de Trabajo para listado'!$BC$151:$CB$151,0)),0)+IFERROR(INDEX('Hoja de Trabajo para listado'!$DE$153:$DG$274,MATCH($A303,'Hoja de Trabajo para listado'!$DE$153:$DE$1048576,0),MATCH((CUADRO!J$5&amp;$E303),'Hoja de Trabajo para listado'!$DE$151:$DG$151,0)),0)+IFERROR(INDEX('Hoja de Trabajo para listado'!$CD$155:$DC$1048576,MATCH($A303,'Hoja de Trabajo para listado'!$CD$155:$CD$1048576,0),MATCH((CUADRO!J$5&amp;$E303),'Hoja de Trabajo para listado'!$CD$151:$DC$151,0)),0)</f>
        <v>0</v>
      </c>
      <c r="K303" s="245">
        <f ca="1">+IFERROR(INDEX('Hoja de Trabajo para listado'!$A$155:$Z$1048576,MATCH($A303,'Hoja de Trabajo para listado'!$A$155:$A$1048576,0),MATCH((CUADRO!K$5&amp;$E303),'Hoja de Trabajo para listado'!$A$151:$Z$151,0)),0)+IFERROR(INDEX('Hoja de Trabajo para listado'!$AB$155:$BA$1048576,MATCH($A303,'Hoja de Trabajo para listado'!$AB$155:$AB$1048576,0),MATCH((CUADRO!K$5&amp;$E303),'Hoja de Trabajo para listado'!$AB$151:$BA$151,0)),0)+IFERROR(INDEX('Hoja de Trabajo para listado'!$BC$155:$CB$1048576,MATCH($A303,'Hoja de Trabajo para listado'!$BC$155:$BC$1048576,0),MATCH((CUADRO!K$5&amp;$E303),'Hoja de Trabajo para listado'!$BC$151:$CB$151,0)),0)+IFERROR(INDEX('Hoja de Trabajo para listado'!$DE$153:$DG$274,MATCH($A303,'Hoja de Trabajo para listado'!$DE$153:$DE$1048576,0),MATCH((CUADRO!K$5&amp;$E303),'Hoja de Trabajo para listado'!$DE$151:$DG$151,0)),0)+IFERROR(INDEX('Hoja de Trabajo para listado'!$CD$155:$DC$1048576,MATCH($A303,'Hoja de Trabajo para listado'!$CD$155:$CD$1048576,0),MATCH((CUADRO!K$5&amp;$E303),'Hoja de Trabajo para listado'!$CD$151:$DC$151,0)),0)</f>
        <v>0</v>
      </c>
      <c r="L303" s="245">
        <f ca="1">+IFERROR(INDEX('Hoja de Trabajo para listado'!$A$155:$Z$1048576,MATCH($A303,'Hoja de Trabajo para listado'!$A$155:$A$1048576,0),MATCH((CUADRO!L$5&amp;$E303),'Hoja de Trabajo para listado'!$A$151:$Z$151,0)),0)+IFERROR(INDEX('Hoja de Trabajo para listado'!$AB$155:$BA$1048576,MATCH($A303,'Hoja de Trabajo para listado'!$AB$155:$AB$1048576,0),MATCH((CUADRO!L$5&amp;$E303),'Hoja de Trabajo para listado'!$AB$151:$BA$151,0)),0)+IFERROR(INDEX('Hoja de Trabajo para listado'!$BC$155:$CB$1048576,MATCH($A303,'Hoja de Trabajo para listado'!$BC$155:$BC$1048576,0),MATCH((CUADRO!L$5&amp;$E303),'Hoja de Trabajo para listado'!$BC$151:$CB$151,0)),0)+IFERROR(INDEX('Hoja de Trabajo para listado'!$DE$153:$DG$274,MATCH($A303,'Hoja de Trabajo para listado'!$DE$153:$DE$1048576,0),MATCH((CUADRO!L$5&amp;$E303),'Hoja de Trabajo para listado'!$DE$151:$DG$151,0)),0)+IFERROR(INDEX('Hoja de Trabajo para listado'!$CD$155:$DC$1048576,MATCH($A303,'Hoja de Trabajo para listado'!$CD$155:$CD$1048576,0),MATCH((CUADRO!L$5&amp;$E303),'Hoja de Trabajo para listado'!$CD$151:$DC$151,0)),0)</f>
        <v>0</v>
      </c>
      <c r="M303" s="245">
        <f ca="1">+IFERROR(INDEX('Hoja de Trabajo para listado'!$A$155:$Z$1048576,MATCH($A303,'Hoja de Trabajo para listado'!$A$155:$A$1048576,0),MATCH((CUADRO!M$5&amp;$E303),'Hoja de Trabajo para listado'!$A$151:$Z$151,0)),0)+IFERROR(INDEX('Hoja de Trabajo para listado'!$AB$155:$BA$1048576,MATCH($A303,'Hoja de Trabajo para listado'!$AB$155:$AB$1048576,0),MATCH((CUADRO!M$5&amp;$E303),'Hoja de Trabajo para listado'!$AB$151:$BA$151,0)),0)+IFERROR(INDEX('Hoja de Trabajo para listado'!$BC$155:$CB$1048576,MATCH($A303,'Hoja de Trabajo para listado'!$BC$155:$BC$1048576,0),MATCH((CUADRO!M$5&amp;$E303),'Hoja de Trabajo para listado'!$BC$151:$CB$151,0)),0)+IFERROR(INDEX('Hoja de Trabajo para listado'!$DE$153:$DG$274,MATCH($A303,'Hoja de Trabajo para listado'!$DE$153:$DE$1048576,0),MATCH((CUADRO!M$5&amp;$E303),'Hoja de Trabajo para listado'!$DE$151:$DG$151,0)),0)+IFERROR(INDEX('Hoja de Trabajo para listado'!$CD$155:$DC$1048576,MATCH($A303,'Hoja de Trabajo para listado'!$CD$155:$CD$1048576,0),MATCH((CUADRO!M$5&amp;$E303),'Hoja de Trabajo para listado'!$CD$151:$DC$151,0)),0)</f>
        <v>0</v>
      </c>
      <c r="N303" s="245">
        <f ca="1">+IFERROR(INDEX('Hoja de Trabajo para listado'!$A$155:$Z$1048576,MATCH($A303,'Hoja de Trabajo para listado'!$A$155:$A$1048576,0),MATCH((CUADRO!N$5&amp;$E303),'Hoja de Trabajo para listado'!$A$151:$Z$151,0)),0)+IFERROR(INDEX('Hoja de Trabajo para listado'!$AB$155:$BA$1048576,MATCH($A303,'Hoja de Trabajo para listado'!$AB$155:$AB$1048576,0),MATCH((CUADRO!N$5&amp;$E303),'Hoja de Trabajo para listado'!$AB$151:$BA$151,0)),0)+IFERROR(INDEX('Hoja de Trabajo para listado'!$BC$155:$CB$1048576,MATCH($A303,'Hoja de Trabajo para listado'!$BC$155:$BC$1048576,0),MATCH((CUADRO!N$5&amp;$E303),'Hoja de Trabajo para listado'!$BC$151:$CB$151,0)),0)+IFERROR(INDEX('Hoja de Trabajo para listado'!$DE$153:$DG$274,MATCH($A303,'Hoja de Trabajo para listado'!$DE$153:$DE$1048576,0),MATCH((CUADRO!N$5&amp;$E303),'Hoja de Trabajo para listado'!$DE$151:$DG$151,0)),0)+IFERROR(INDEX('Hoja de Trabajo para listado'!$CD$155:$DC$1048576,MATCH($A303,'Hoja de Trabajo para listado'!$CD$155:$CD$1048576,0),MATCH((CUADRO!N$5&amp;$E303),'Hoja de Trabajo para listado'!$CD$151:$DC$151,0)),0)</f>
        <v>0</v>
      </c>
      <c r="O303" s="245">
        <f ca="1">+IFERROR(INDEX('Hoja de Trabajo para listado'!$A$155:$Z$1048576,MATCH($A303,'Hoja de Trabajo para listado'!$A$155:$A$1048576,0),MATCH((CUADRO!O$5&amp;$E303),'Hoja de Trabajo para listado'!$A$151:$Z$151,0)),0)+IFERROR(INDEX('Hoja de Trabajo para listado'!$AB$155:$BA$1048576,MATCH($A303,'Hoja de Trabajo para listado'!$AB$155:$AB$1048576,0),MATCH((CUADRO!O$5&amp;$E303),'Hoja de Trabajo para listado'!$AB$151:$BA$151,0)),0)+IFERROR(INDEX('Hoja de Trabajo para listado'!$BC$155:$CB$1048576,MATCH($A303,'Hoja de Trabajo para listado'!$BC$155:$BC$1048576,0),MATCH((CUADRO!O$5&amp;$E303),'Hoja de Trabajo para listado'!$BC$151:$CB$151,0)),0)+IFERROR(INDEX('Hoja de Trabajo para listado'!$DE$153:$DG$274,MATCH($A303,'Hoja de Trabajo para listado'!$DE$153:$DE$1048576,0),MATCH((CUADRO!O$5&amp;$E303),'Hoja de Trabajo para listado'!$DE$151:$DG$151,0)),0)+IFERROR(INDEX('Hoja de Trabajo para listado'!$CD$155:$DC$1048576,MATCH($A303,'Hoja de Trabajo para listado'!$CD$155:$CD$1048576,0),MATCH((CUADRO!O$5&amp;$E303),'Hoja de Trabajo para listado'!$CD$151:$DC$151,0)),0)</f>
        <v>0</v>
      </c>
      <c r="P303" s="245">
        <f ca="1">+IFERROR(INDEX('Hoja de Trabajo para listado'!$A$155:$Z$1048576,MATCH($A303,'Hoja de Trabajo para listado'!$A$155:$A$1048576,0),MATCH((CUADRO!P$5&amp;$E303),'Hoja de Trabajo para listado'!$A$151:$Z$151,0)),0)+IFERROR(INDEX('Hoja de Trabajo para listado'!$AB$155:$BA$1048576,MATCH($A303,'Hoja de Trabajo para listado'!$AB$155:$AB$1048576,0),MATCH((CUADRO!P$5&amp;$E303),'Hoja de Trabajo para listado'!$AB$151:$BA$151,0)),0)+IFERROR(INDEX('Hoja de Trabajo para listado'!$BC$155:$CB$1048576,MATCH($A303,'Hoja de Trabajo para listado'!$BC$155:$BC$1048576,0),MATCH((CUADRO!P$5&amp;$E303),'Hoja de Trabajo para listado'!$BC$151:$CB$151,0)),0)+IFERROR(INDEX('Hoja de Trabajo para listado'!$DE$153:$DG$274,MATCH($A303,'Hoja de Trabajo para listado'!$DE$153:$DE$1048576,0),MATCH((CUADRO!P$5&amp;$E303),'Hoja de Trabajo para listado'!$DE$151:$DG$151,0)),0)+IFERROR(INDEX('Hoja de Trabajo para listado'!$CD$155:$DC$1048576,MATCH($A303,'Hoja de Trabajo para listado'!$CD$155:$CD$1048576,0),MATCH((CUADRO!P$5&amp;$E303),'Hoja de Trabajo para listado'!$CD$151:$DC$151,0)),0)</f>
        <v>0</v>
      </c>
      <c r="Q303" s="245">
        <f ca="1">+IFERROR(INDEX('Hoja de Trabajo para listado'!$A$155:$Z$1048576,MATCH($A303,'Hoja de Trabajo para listado'!$A$155:$A$1048576,0),MATCH((CUADRO!Q$5&amp;$E303),'Hoja de Trabajo para listado'!$A$151:$Z$151,0)),0)+IFERROR(INDEX('Hoja de Trabajo para listado'!$AB$155:$BA$1048576,MATCH($A303,'Hoja de Trabajo para listado'!$AB$155:$AB$1048576,0),MATCH((CUADRO!Q$5&amp;$E303),'Hoja de Trabajo para listado'!$AB$151:$BA$151,0)),0)+IFERROR(INDEX('Hoja de Trabajo para listado'!$BC$155:$CB$1048576,MATCH($A303,'Hoja de Trabajo para listado'!$BC$155:$BC$1048576,0),MATCH((CUADRO!Q$5&amp;$E303),'Hoja de Trabajo para listado'!$BC$151:$CB$151,0)),0)+IFERROR(INDEX('Hoja de Trabajo para listado'!$DE$153:$DG$274,MATCH($A303,'Hoja de Trabajo para listado'!$DE$153:$DE$1048576,0),MATCH((CUADRO!Q$5&amp;$E303),'Hoja de Trabajo para listado'!$DE$151:$DG$151,0)),0)+IFERROR(INDEX('Hoja de Trabajo para listado'!$CD$155:$DC$1048576,MATCH($A303,'Hoja de Trabajo para listado'!$CD$155:$CD$1048576,0),MATCH((CUADRO!Q$5&amp;$E303),'Hoja de Trabajo para listado'!$CD$151:$DC$151,0)),0)</f>
        <v>0</v>
      </c>
      <c r="R303" s="245">
        <f t="shared" ca="1" si="11"/>
        <v>0</v>
      </c>
      <c r="S303" s="259">
        <f ca="1">+R302+R303</f>
        <v>0</v>
      </c>
      <c r="T303" s="243">
        <f ca="1">+S303</f>
        <v>0</v>
      </c>
      <c r="U303" s="242">
        <f t="shared" si="12"/>
        <v>2</v>
      </c>
      <c r="V303" s="333" t="str">
        <f>+VLOOKUP(A303,bd_lista!$A$3:$E$590,5,FALSE)</f>
        <v>Instituciones de Seguridad Social</v>
      </c>
      <c r="W303" s="392"/>
      <c r="X303" s="242">
        <f>+VLOOKUP(A303,[4]Sheet1!$A$13:$D$744,4,FALSE)</f>
        <v>46</v>
      </c>
      <c r="Y303" s="242" t="str">
        <f>+VLOOKUP(X303,bd_lista!$A$3:$C$590,3,FALSE)</f>
        <v>Ministerio de Salud y Deportes</v>
      </c>
      <c r="Z303" s="292"/>
      <c r="AA303" s="293"/>
    </row>
    <row r="304" spans="1:27" customFormat="1" ht="15" hidden="1" customHeight="1">
      <c r="A304" s="32">
        <v>427</v>
      </c>
      <c r="B304" s="387">
        <f>+A304</f>
        <v>427</v>
      </c>
      <c r="C304" s="247" t="str">
        <f>+VLOOKUP(A304,bd_lista!$A$3:$C$590,3,FALSE)</f>
        <v>Seguro Social Universitario de Santa Cruz</v>
      </c>
      <c r="D304" s="389" t="str">
        <f>+C304</f>
        <v>Seguro Social Universitario de Santa Cruz</v>
      </c>
      <c r="E304" s="247" t="s">
        <v>1304</v>
      </c>
      <c r="F304" s="243">
        <f ca="1">+IFERROR(INDEX('Hoja de Trabajo para listado'!$A$155:$Z$1048576,MATCH($A304,'Hoja de Trabajo para listado'!$A$155:$A$1048576,0),MATCH((CUADRO!F$5&amp;$E304),'Hoja de Trabajo para listado'!$A$151:$Z$151,0)),0)+IFERROR(INDEX('Hoja de Trabajo para listado'!$AB$155:$BA$1048576,MATCH($A304,'Hoja de Trabajo para listado'!$AB$155:$AB$1048576,0),MATCH((CUADRO!F$5&amp;$E304),'Hoja de Trabajo para listado'!$AB$151:$BA$151,0)),0)+IFERROR(INDEX('Hoja de Trabajo para listado'!$BC$155:$CB$1048576,MATCH($A304,'Hoja de Trabajo para listado'!$BC$155:$BC$1048576,0),MATCH((CUADRO!F$5&amp;$E304),'Hoja de Trabajo para listado'!$BC$151:$CB$151,0)),0)+IFERROR(INDEX('Hoja de Trabajo para listado'!$DE$153:$DG$274,MATCH($A304,'Hoja de Trabajo para listado'!$DE$153:$DE$1048576,0),MATCH((CUADRO!F$5&amp;$E304),'Hoja de Trabajo para listado'!$DE$151:$DG$151,0)),0)+IFERROR(INDEX('Hoja de Trabajo para listado'!$CD$155:$DC$1048576,MATCH($A304,'Hoja de Trabajo para listado'!$CD$155:$CD$1048576,0),MATCH((CUADRO!F$5&amp;$E304),'Hoja de Trabajo para listado'!$CD$151:$DC$151,0)),0)</f>
        <v>0</v>
      </c>
      <c r="G304" s="243">
        <f ca="1">+IFERROR(INDEX('Hoja de Trabajo para listado'!$A$155:$Z$1048576,MATCH($A304,'Hoja de Trabajo para listado'!$A$155:$A$1048576,0),MATCH((CUADRO!G$5&amp;$E304),'Hoja de Trabajo para listado'!$A$151:$Z$151,0)),0)+IFERROR(INDEX('Hoja de Trabajo para listado'!$AB$155:$BA$1048576,MATCH($A304,'Hoja de Trabajo para listado'!$AB$155:$AB$1048576,0),MATCH((CUADRO!G$5&amp;$E304),'Hoja de Trabajo para listado'!$AB$151:$BA$151,0)),0)+IFERROR(INDEX('Hoja de Trabajo para listado'!$BC$155:$CB$1048576,MATCH($A304,'Hoja de Trabajo para listado'!$BC$155:$BC$1048576,0),MATCH((CUADRO!G$5&amp;$E304),'Hoja de Trabajo para listado'!$BC$151:$CB$151,0)),0)+IFERROR(INDEX('Hoja de Trabajo para listado'!$DE$153:$DG$274,MATCH($A304,'Hoja de Trabajo para listado'!$DE$153:$DE$1048576,0),MATCH((CUADRO!G$5&amp;$E304),'Hoja de Trabajo para listado'!$DE$151:$DG$151,0)),0)+IFERROR(INDEX('Hoja de Trabajo para listado'!$CD$155:$DC$1048576,MATCH($A304,'Hoja de Trabajo para listado'!$CD$155:$CD$1048576,0),MATCH((CUADRO!G$5&amp;$E304),'Hoja de Trabajo para listado'!$CD$151:$DC$151,0)),0)</f>
        <v>0</v>
      </c>
      <c r="H304" s="243">
        <f ca="1">+IFERROR(INDEX('Hoja de Trabajo para listado'!$A$155:$Z$1048576,MATCH($A304,'Hoja de Trabajo para listado'!$A$155:$A$1048576,0),MATCH((CUADRO!H$5&amp;$E304),'Hoja de Trabajo para listado'!$A$151:$Z$151,0)),0)+IFERROR(INDEX('Hoja de Trabajo para listado'!$AB$155:$BA$1048576,MATCH($A304,'Hoja de Trabajo para listado'!$AB$155:$AB$1048576,0),MATCH((CUADRO!H$5&amp;$E304),'Hoja de Trabajo para listado'!$AB$151:$BA$151,0)),0)+IFERROR(INDEX('Hoja de Trabajo para listado'!$BC$155:$CB$1048576,MATCH($A304,'Hoja de Trabajo para listado'!$BC$155:$BC$1048576,0),MATCH((CUADRO!H$5&amp;$E304),'Hoja de Trabajo para listado'!$BC$151:$CB$151,0)),0)+IFERROR(INDEX('Hoja de Trabajo para listado'!$DE$153:$DG$274,MATCH($A304,'Hoja de Trabajo para listado'!$DE$153:$DE$1048576,0),MATCH((CUADRO!H$5&amp;$E304),'Hoja de Trabajo para listado'!$DE$151:$DG$151,0)),0)+IFERROR(INDEX('Hoja de Trabajo para listado'!$CD$155:$DC$1048576,MATCH($A304,'Hoja de Trabajo para listado'!$CD$155:$CD$1048576,0),MATCH((CUADRO!H$5&amp;$E304),'Hoja de Trabajo para listado'!$CD$151:$DC$151,0)),0)</f>
        <v>0</v>
      </c>
      <c r="I304" s="243">
        <f ca="1">+IFERROR(INDEX('Hoja de Trabajo para listado'!$A$155:$Z$1048576,MATCH($A304,'Hoja de Trabajo para listado'!$A$155:$A$1048576,0),MATCH((CUADRO!I$5&amp;$E304),'Hoja de Trabajo para listado'!$A$151:$Z$151,0)),0)+IFERROR(INDEX('Hoja de Trabajo para listado'!$AB$155:$BA$1048576,MATCH($A304,'Hoja de Trabajo para listado'!$AB$155:$AB$1048576,0),MATCH((CUADRO!I$5&amp;$E304),'Hoja de Trabajo para listado'!$AB$151:$BA$151,0)),0)+IFERROR(INDEX('Hoja de Trabajo para listado'!$BC$155:$CB$1048576,MATCH($A304,'Hoja de Trabajo para listado'!$BC$155:$BC$1048576,0),MATCH((CUADRO!I$5&amp;$E304),'Hoja de Trabajo para listado'!$BC$151:$CB$151,0)),0)+IFERROR(INDEX('Hoja de Trabajo para listado'!$DE$153:$DG$274,MATCH($A304,'Hoja de Trabajo para listado'!$DE$153:$DE$1048576,0),MATCH((CUADRO!I$5&amp;$E304),'Hoja de Trabajo para listado'!$DE$151:$DG$151,0)),0)+IFERROR(INDEX('Hoja de Trabajo para listado'!$CD$155:$DC$1048576,MATCH($A304,'Hoja de Trabajo para listado'!$CD$155:$CD$1048576,0),MATCH((CUADRO!I$5&amp;$E304),'Hoja de Trabajo para listado'!$CD$151:$DC$151,0)),0)</f>
        <v>0</v>
      </c>
      <c r="J304" s="243">
        <f ca="1">+IFERROR(INDEX('Hoja de Trabajo para listado'!$A$155:$Z$1048576,MATCH($A304,'Hoja de Trabajo para listado'!$A$155:$A$1048576,0),MATCH((CUADRO!J$5&amp;$E304),'Hoja de Trabajo para listado'!$A$151:$Z$151,0)),0)+IFERROR(INDEX('Hoja de Trabajo para listado'!$AB$155:$BA$1048576,MATCH($A304,'Hoja de Trabajo para listado'!$AB$155:$AB$1048576,0),MATCH((CUADRO!J$5&amp;$E304),'Hoja de Trabajo para listado'!$AB$151:$BA$151,0)),0)+IFERROR(INDEX('Hoja de Trabajo para listado'!$BC$155:$CB$1048576,MATCH($A304,'Hoja de Trabajo para listado'!$BC$155:$BC$1048576,0),MATCH((CUADRO!J$5&amp;$E304),'Hoja de Trabajo para listado'!$BC$151:$CB$151,0)),0)+IFERROR(INDEX('Hoja de Trabajo para listado'!$DE$153:$DG$274,MATCH($A304,'Hoja de Trabajo para listado'!$DE$153:$DE$1048576,0),MATCH((CUADRO!J$5&amp;$E304),'Hoja de Trabajo para listado'!$DE$151:$DG$151,0)),0)+IFERROR(INDEX('Hoja de Trabajo para listado'!$CD$155:$DC$1048576,MATCH($A304,'Hoja de Trabajo para listado'!$CD$155:$CD$1048576,0),MATCH((CUADRO!J$5&amp;$E304),'Hoja de Trabajo para listado'!$CD$151:$DC$151,0)),0)</f>
        <v>0</v>
      </c>
      <c r="K304" s="243">
        <f ca="1">+IFERROR(INDEX('Hoja de Trabajo para listado'!$A$155:$Z$1048576,MATCH($A304,'Hoja de Trabajo para listado'!$A$155:$A$1048576,0),MATCH((CUADRO!K$5&amp;$E304),'Hoja de Trabajo para listado'!$A$151:$Z$151,0)),0)+IFERROR(INDEX('Hoja de Trabajo para listado'!$AB$155:$BA$1048576,MATCH($A304,'Hoja de Trabajo para listado'!$AB$155:$AB$1048576,0),MATCH((CUADRO!K$5&amp;$E304),'Hoja de Trabajo para listado'!$AB$151:$BA$151,0)),0)+IFERROR(INDEX('Hoja de Trabajo para listado'!$BC$155:$CB$1048576,MATCH($A304,'Hoja de Trabajo para listado'!$BC$155:$BC$1048576,0),MATCH((CUADRO!K$5&amp;$E304),'Hoja de Trabajo para listado'!$BC$151:$CB$151,0)),0)+IFERROR(INDEX('Hoja de Trabajo para listado'!$DE$153:$DG$274,MATCH($A304,'Hoja de Trabajo para listado'!$DE$153:$DE$1048576,0),MATCH((CUADRO!K$5&amp;$E304),'Hoja de Trabajo para listado'!$DE$151:$DG$151,0)),0)+IFERROR(INDEX('Hoja de Trabajo para listado'!$CD$155:$DC$1048576,MATCH($A304,'Hoja de Trabajo para listado'!$CD$155:$CD$1048576,0),MATCH((CUADRO!K$5&amp;$E304),'Hoja de Trabajo para listado'!$CD$151:$DC$151,0)),0)</f>
        <v>0</v>
      </c>
      <c r="L304" s="243">
        <f ca="1">+IFERROR(INDEX('Hoja de Trabajo para listado'!$A$155:$Z$1048576,MATCH($A304,'Hoja de Trabajo para listado'!$A$155:$A$1048576,0),MATCH((CUADRO!L$5&amp;$E304),'Hoja de Trabajo para listado'!$A$151:$Z$151,0)),0)+IFERROR(INDEX('Hoja de Trabajo para listado'!$AB$155:$BA$1048576,MATCH($A304,'Hoja de Trabajo para listado'!$AB$155:$AB$1048576,0),MATCH((CUADRO!L$5&amp;$E304),'Hoja de Trabajo para listado'!$AB$151:$BA$151,0)),0)+IFERROR(INDEX('Hoja de Trabajo para listado'!$BC$155:$CB$1048576,MATCH($A304,'Hoja de Trabajo para listado'!$BC$155:$BC$1048576,0),MATCH((CUADRO!L$5&amp;$E304),'Hoja de Trabajo para listado'!$BC$151:$CB$151,0)),0)+IFERROR(INDEX('Hoja de Trabajo para listado'!$DE$153:$DG$274,MATCH($A304,'Hoja de Trabajo para listado'!$DE$153:$DE$1048576,0),MATCH((CUADRO!L$5&amp;$E304),'Hoja de Trabajo para listado'!$DE$151:$DG$151,0)),0)+IFERROR(INDEX('Hoja de Trabajo para listado'!$CD$155:$DC$1048576,MATCH($A304,'Hoja de Trabajo para listado'!$CD$155:$CD$1048576,0),MATCH((CUADRO!L$5&amp;$E304),'Hoja de Trabajo para listado'!$CD$151:$DC$151,0)),0)</f>
        <v>0</v>
      </c>
      <c r="M304" s="243">
        <f ca="1">+IFERROR(INDEX('Hoja de Trabajo para listado'!$A$155:$Z$1048576,MATCH($A304,'Hoja de Trabajo para listado'!$A$155:$A$1048576,0),MATCH((CUADRO!M$5&amp;$E304),'Hoja de Trabajo para listado'!$A$151:$Z$151,0)),0)+IFERROR(INDEX('Hoja de Trabajo para listado'!$AB$155:$BA$1048576,MATCH($A304,'Hoja de Trabajo para listado'!$AB$155:$AB$1048576,0),MATCH((CUADRO!M$5&amp;$E304),'Hoja de Trabajo para listado'!$AB$151:$BA$151,0)),0)+IFERROR(INDEX('Hoja de Trabajo para listado'!$BC$155:$CB$1048576,MATCH($A304,'Hoja de Trabajo para listado'!$BC$155:$BC$1048576,0),MATCH((CUADRO!M$5&amp;$E304),'Hoja de Trabajo para listado'!$BC$151:$CB$151,0)),0)+IFERROR(INDEX('Hoja de Trabajo para listado'!$DE$153:$DG$274,MATCH($A304,'Hoja de Trabajo para listado'!$DE$153:$DE$1048576,0),MATCH((CUADRO!M$5&amp;$E304),'Hoja de Trabajo para listado'!$DE$151:$DG$151,0)),0)+IFERROR(INDEX('Hoja de Trabajo para listado'!$CD$155:$DC$1048576,MATCH($A304,'Hoja de Trabajo para listado'!$CD$155:$CD$1048576,0),MATCH((CUADRO!M$5&amp;$E304),'Hoja de Trabajo para listado'!$CD$151:$DC$151,0)),0)</f>
        <v>0</v>
      </c>
      <c r="N304" s="243">
        <f ca="1">+IFERROR(INDEX('Hoja de Trabajo para listado'!$A$155:$Z$1048576,MATCH($A304,'Hoja de Trabajo para listado'!$A$155:$A$1048576,0),MATCH((CUADRO!N$5&amp;$E304),'Hoja de Trabajo para listado'!$A$151:$Z$151,0)),0)+IFERROR(INDEX('Hoja de Trabajo para listado'!$AB$155:$BA$1048576,MATCH($A304,'Hoja de Trabajo para listado'!$AB$155:$AB$1048576,0),MATCH((CUADRO!N$5&amp;$E304),'Hoja de Trabajo para listado'!$AB$151:$BA$151,0)),0)+IFERROR(INDEX('Hoja de Trabajo para listado'!$BC$155:$CB$1048576,MATCH($A304,'Hoja de Trabajo para listado'!$BC$155:$BC$1048576,0),MATCH((CUADRO!N$5&amp;$E304),'Hoja de Trabajo para listado'!$BC$151:$CB$151,0)),0)+IFERROR(INDEX('Hoja de Trabajo para listado'!$DE$153:$DG$274,MATCH($A304,'Hoja de Trabajo para listado'!$DE$153:$DE$1048576,0),MATCH((CUADRO!N$5&amp;$E304),'Hoja de Trabajo para listado'!$DE$151:$DG$151,0)),0)+IFERROR(INDEX('Hoja de Trabajo para listado'!$CD$155:$DC$1048576,MATCH($A304,'Hoja de Trabajo para listado'!$CD$155:$CD$1048576,0),MATCH((CUADRO!N$5&amp;$E304),'Hoja de Trabajo para listado'!$CD$151:$DC$151,0)),0)</f>
        <v>0</v>
      </c>
      <c r="O304" s="243">
        <f ca="1">+IFERROR(INDEX('Hoja de Trabajo para listado'!$A$155:$Z$1048576,MATCH($A304,'Hoja de Trabajo para listado'!$A$155:$A$1048576,0),MATCH((CUADRO!O$5&amp;$E304),'Hoja de Trabajo para listado'!$A$151:$Z$151,0)),0)+IFERROR(INDEX('Hoja de Trabajo para listado'!$AB$155:$BA$1048576,MATCH($A304,'Hoja de Trabajo para listado'!$AB$155:$AB$1048576,0),MATCH((CUADRO!O$5&amp;$E304),'Hoja de Trabajo para listado'!$AB$151:$BA$151,0)),0)+IFERROR(INDEX('Hoja de Trabajo para listado'!$BC$155:$CB$1048576,MATCH($A304,'Hoja de Trabajo para listado'!$BC$155:$BC$1048576,0),MATCH((CUADRO!O$5&amp;$E304),'Hoja de Trabajo para listado'!$BC$151:$CB$151,0)),0)+IFERROR(INDEX('Hoja de Trabajo para listado'!$DE$153:$DG$274,MATCH($A304,'Hoja de Trabajo para listado'!$DE$153:$DE$1048576,0),MATCH((CUADRO!O$5&amp;$E304),'Hoja de Trabajo para listado'!$DE$151:$DG$151,0)),0)+IFERROR(INDEX('Hoja de Trabajo para listado'!$CD$155:$DC$1048576,MATCH($A304,'Hoja de Trabajo para listado'!$CD$155:$CD$1048576,0),MATCH((CUADRO!O$5&amp;$E304),'Hoja de Trabajo para listado'!$CD$151:$DC$151,0)),0)</f>
        <v>0</v>
      </c>
      <c r="P304" s="243">
        <f ca="1">+IFERROR(INDEX('Hoja de Trabajo para listado'!$A$155:$Z$1048576,MATCH($A304,'Hoja de Trabajo para listado'!$A$155:$A$1048576,0),MATCH((CUADRO!P$5&amp;$E304),'Hoja de Trabajo para listado'!$A$151:$Z$151,0)),0)+IFERROR(INDEX('Hoja de Trabajo para listado'!$AB$155:$BA$1048576,MATCH($A304,'Hoja de Trabajo para listado'!$AB$155:$AB$1048576,0),MATCH((CUADRO!P$5&amp;$E304),'Hoja de Trabajo para listado'!$AB$151:$BA$151,0)),0)+IFERROR(INDEX('Hoja de Trabajo para listado'!$BC$155:$CB$1048576,MATCH($A304,'Hoja de Trabajo para listado'!$BC$155:$BC$1048576,0),MATCH((CUADRO!P$5&amp;$E304),'Hoja de Trabajo para listado'!$BC$151:$CB$151,0)),0)+IFERROR(INDEX('Hoja de Trabajo para listado'!$DE$153:$DG$274,MATCH($A304,'Hoja de Trabajo para listado'!$DE$153:$DE$1048576,0),MATCH((CUADRO!P$5&amp;$E304),'Hoja de Trabajo para listado'!$DE$151:$DG$151,0)),0)+IFERROR(INDEX('Hoja de Trabajo para listado'!$CD$155:$DC$1048576,MATCH($A304,'Hoja de Trabajo para listado'!$CD$155:$CD$1048576,0),MATCH((CUADRO!P$5&amp;$E304),'Hoja de Trabajo para listado'!$CD$151:$DC$151,0)),0)</f>
        <v>0</v>
      </c>
      <c r="Q304" s="243">
        <f ca="1">+IFERROR(INDEX('Hoja de Trabajo para listado'!$A$155:$Z$1048576,MATCH($A304,'Hoja de Trabajo para listado'!$A$155:$A$1048576,0),MATCH((CUADRO!Q$5&amp;$E304),'Hoja de Trabajo para listado'!$A$151:$Z$151,0)),0)+IFERROR(INDEX('Hoja de Trabajo para listado'!$AB$155:$BA$1048576,MATCH($A304,'Hoja de Trabajo para listado'!$AB$155:$AB$1048576,0),MATCH((CUADRO!Q$5&amp;$E304),'Hoja de Trabajo para listado'!$AB$151:$BA$151,0)),0)+IFERROR(INDEX('Hoja de Trabajo para listado'!$BC$155:$CB$1048576,MATCH($A304,'Hoja de Trabajo para listado'!$BC$155:$BC$1048576,0),MATCH((CUADRO!Q$5&amp;$E304),'Hoja de Trabajo para listado'!$BC$151:$CB$151,0)),0)+IFERROR(INDEX('Hoja de Trabajo para listado'!$DE$153:$DG$274,MATCH($A304,'Hoja de Trabajo para listado'!$DE$153:$DE$1048576,0),MATCH((CUADRO!Q$5&amp;$E304),'Hoja de Trabajo para listado'!$DE$151:$DG$151,0)),0)+IFERROR(INDEX('Hoja de Trabajo para listado'!$CD$155:$DC$1048576,MATCH($A304,'Hoja de Trabajo para listado'!$CD$155:$CD$1048576,0),MATCH((CUADRO!Q$5&amp;$E304),'Hoja de Trabajo para listado'!$CD$151:$DC$151,0)),0)</f>
        <v>0</v>
      </c>
      <c r="R304" s="243">
        <f t="shared" ca="1" si="11"/>
        <v>0</v>
      </c>
      <c r="S304" s="249"/>
      <c r="T304" s="243">
        <f ca="1">+T305</f>
        <v>0</v>
      </c>
      <c r="U304" s="242">
        <f t="shared" si="12"/>
        <v>1</v>
      </c>
      <c r="V304" s="333" t="str">
        <f>+VLOOKUP(A304,bd_lista!$A$3:$E$590,5,FALSE)</f>
        <v>Instituciones de Seguridad Social</v>
      </c>
      <c r="W304" s="391" t="str">
        <f>+V304</f>
        <v>Instituciones de Seguridad Social</v>
      </c>
      <c r="X304" s="242">
        <f>+VLOOKUP(A304,[4]Sheet1!$A$13:$D$744,4,FALSE)</f>
        <v>46</v>
      </c>
      <c r="Y304" s="242" t="str">
        <f>+VLOOKUP(X304,bd_lista!$A$3:$C$590,3,FALSE)</f>
        <v>Ministerio de Salud y Deportes</v>
      </c>
      <c r="Z304" s="294">
        <f>+X304</f>
        <v>46</v>
      </c>
      <c r="AA304" s="295" t="str">
        <f>+Y304</f>
        <v>Ministerio de Salud y Deportes</v>
      </c>
    </row>
    <row r="305" spans="1:27" customFormat="1" ht="15" hidden="1" customHeight="1">
      <c r="A305" s="32">
        <v>427</v>
      </c>
      <c r="B305" s="388"/>
      <c r="C305" s="333" t="str">
        <f>+VLOOKUP(A305,bd_lista!$A$3:$C$590,3,FALSE)</f>
        <v>Seguro Social Universitario de Santa Cruz</v>
      </c>
      <c r="D305" s="390"/>
      <c r="E305" s="333" t="s">
        <v>1305</v>
      </c>
      <c r="F305" s="245">
        <f ca="1">+IFERROR(INDEX('Hoja de Trabajo para listado'!$A$155:$Z$1048576,MATCH($A305,'Hoja de Trabajo para listado'!$A$155:$A$1048576,0),MATCH((CUADRO!F$5&amp;$E305),'Hoja de Trabajo para listado'!$A$151:$Z$151,0)),0)+IFERROR(INDEX('Hoja de Trabajo para listado'!$AB$155:$BA$1048576,MATCH($A305,'Hoja de Trabajo para listado'!$AB$155:$AB$1048576,0),MATCH((CUADRO!F$5&amp;$E305),'Hoja de Trabajo para listado'!$AB$151:$BA$151,0)),0)+IFERROR(INDEX('Hoja de Trabajo para listado'!$BC$155:$CB$1048576,MATCH($A305,'Hoja de Trabajo para listado'!$BC$155:$BC$1048576,0),MATCH((CUADRO!F$5&amp;$E305),'Hoja de Trabajo para listado'!$BC$151:$CB$151,0)),0)+IFERROR(INDEX('Hoja de Trabajo para listado'!$DE$153:$DG$274,MATCH($A305,'Hoja de Trabajo para listado'!$DE$153:$DE$1048576,0),MATCH((CUADRO!F$5&amp;$E305),'Hoja de Trabajo para listado'!$DE$151:$DG$151,0)),0)+IFERROR(INDEX('Hoja de Trabajo para listado'!$CD$155:$DC$1048576,MATCH($A305,'Hoja de Trabajo para listado'!$CD$155:$CD$1048576,0),MATCH((CUADRO!F$5&amp;$E305),'Hoja de Trabajo para listado'!$CD$151:$DC$151,0)),0)</f>
        <v>0</v>
      </c>
      <c r="G305" s="245">
        <f ca="1">+IFERROR(INDEX('Hoja de Trabajo para listado'!$A$155:$Z$1048576,MATCH($A305,'Hoja de Trabajo para listado'!$A$155:$A$1048576,0),MATCH((CUADRO!G$5&amp;$E305),'Hoja de Trabajo para listado'!$A$151:$Z$151,0)),0)+IFERROR(INDEX('Hoja de Trabajo para listado'!$AB$155:$BA$1048576,MATCH($A305,'Hoja de Trabajo para listado'!$AB$155:$AB$1048576,0),MATCH((CUADRO!G$5&amp;$E305),'Hoja de Trabajo para listado'!$AB$151:$BA$151,0)),0)+IFERROR(INDEX('Hoja de Trabajo para listado'!$BC$155:$CB$1048576,MATCH($A305,'Hoja de Trabajo para listado'!$BC$155:$BC$1048576,0),MATCH((CUADRO!G$5&amp;$E305),'Hoja de Trabajo para listado'!$BC$151:$CB$151,0)),0)+IFERROR(INDEX('Hoja de Trabajo para listado'!$DE$153:$DG$274,MATCH($A305,'Hoja de Trabajo para listado'!$DE$153:$DE$1048576,0),MATCH((CUADRO!G$5&amp;$E305),'Hoja de Trabajo para listado'!$DE$151:$DG$151,0)),0)+IFERROR(INDEX('Hoja de Trabajo para listado'!$CD$155:$DC$1048576,MATCH($A305,'Hoja de Trabajo para listado'!$CD$155:$CD$1048576,0),MATCH((CUADRO!G$5&amp;$E305),'Hoja de Trabajo para listado'!$CD$151:$DC$151,0)),0)</f>
        <v>0</v>
      </c>
      <c r="H305" s="245">
        <f ca="1">+IFERROR(INDEX('Hoja de Trabajo para listado'!$A$155:$Z$1048576,MATCH($A305,'Hoja de Trabajo para listado'!$A$155:$A$1048576,0),MATCH((CUADRO!H$5&amp;$E305),'Hoja de Trabajo para listado'!$A$151:$Z$151,0)),0)+IFERROR(INDEX('Hoja de Trabajo para listado'!$AB$155:$BA$1048576,MATCH($A305,'Hoja de Trabajo para listado'!$AB$155:$AB$1048576,0),MATCH((CUADRO!H$5&amp;$E305),'Hoja de Trabajo para listado'!$AB$151:$BA$151,0)),0)+IFERROR(INDEX('Hoja de Trabajo para listado'!$BC$155:$CB$1048576,MATCH($A305,'Hoja de Trabajo para listado'!$BC$155:$BC$1048576,0),MATCH((CUADRO!H$5&amp;$E305),'Hoja de Trabajo para listado'!$BC$151:$CB$151,0)),0)+IFERROR(INDEX('Hoja de Trabajo para listado'!$DE$153:$DG$274,MATCH($A305,'Hoja de Trabajo para listado'!$DE$153:$DE$1048576,0),MATCH((CUADRO!H$5&amp;$E305),'Hoja de Trabajo para listado'!$DE$151:$DG$151,0)),0)+IFERROR(INDEX('Hoja de Trabajo para listado'!$CD$155:$DC$1048576,MATCH($A305,'Hoja de Trabajo para listado'!$CD$155:$CD$1048576,0),MATCH((CUADRO!H$5&amp;$E305),'Hoja de Trabajo para listado'!$CD$151:$DC$151,0)),0)</f>
        <v>0</v>
      </c>
      <c r="I305" s="245">
        <f ca="1">+IFERROR(INDEX('Hoja de Trabajo para listado'!$A$155:$Z$1048576,MATCH($A305,'Hoja de Trabajo para listado'!$A$155:$A$1048576,0),MATCH((CUADRO!I$5&amp;$E305),'Hoja de Trabajo para listado'!$A$151:$Z$151,0)),0)+IFERROR(INDEX('Hoja de Trabajo para listado'!$AB$155:$BA$1048576,MATCH($A305,'Hoja de Trabajo para listado'!$AB$155:$AB$1048576,0),MATCH((CUADRO!I$5&amp;$E305),'Hoja de Trabajo para listado'!$AB$151:$BA$151,0)),0)+IFERROR(INDEX('Hoja de Trabajo para listado'!$BC$155:$CB$1048576,MATCH($A305,'Hoja de Trabajo para listado'!$BC$155:$BC$1048576,0),MATCH((CUADRO!I$5&amp;$E305),'Hoja de Trabajo para listado'!$BC$151:$CB$151,0)),0)+IFERROR(INDEX('Hoja de Trabajo para listado'!$DE$153:$DG$274,MATCH($A305,'Hoja de Trabajo para listado'!$DE$153:$DE$1048576,0),MATCH((CUADRO!I$5&amp;$E305),'Hoja de Trabajo para listado'!$DE$151:$DG$151,0)),0)+IFERROR(INDEX('Hoja de Trabajo para listado'!$CD$155:$DC$1048576,MATCH($A305,'Hoja de Trabajo para listado'!$CD$155:$CD$1048576,0),MATCH((CUADRO!I$5&amp;$E305),'Hoja de Trabajo para listado'!$CD$151:$DC$151,0)),0)</f>
        <v>0</v>
      </c>
      <c r="J305" s="245">
        <f ca="1">+IFERROR(INDEX('Hoja de Trabajo para listado'!$A$155:$Z$1048576,MATCH($A305,'Hoja de Trabajo para listado'!$A$155:$A$1048576,0),MATCH((CUADRO!J$5&amp;$E305),'Hoja de Trabajo para listado'!$A$151:$Z$151,0)),0)+IFERROR(INDEX('Hoja de Trabajo para listado'!$AB$155:$BA$1048576,MATCH($A305,'Hoja de Trabajo para listado'!$AB$155:$AB$1048576,0),MATCH((CUADRO!J$5&amp;$E305),'Hoja de Trabajo para listado'!$AB$151:$BA$151,0)),0)+IFERROR(INDEX('Hoja de Trabajo para listado'!$BC$155:$CB$1048576,MATCH($A305,'Hoja de Trabajo para listado'!$BC$155:$BC$1048576,0),MATCH((CUADRO!J$5&amp;$E305),'Hoja de Trabajo para listado'!$BC$151:$CB$151,0)),0)+IFERROR(INDEX('Hoja de Trabajo para listado'!$DE$153:$DG$274,MATCH($A305,'Hoja de Trabajo para listado'!$DE$153:$DE$1048576,0),MATCH((CUADRO!J$5&amp;$E305),'Hoja de Trabajo para listado'!$DE$151:$DG$151,0)),0)+IFERROR(INDEX('Hoja de Trabajo para listado'!$CD$155:$DC$1048576,MATCH($A305,'Hoja de Trabajo para listado'!$CD$155:$CD$1048576,0),MATCH((CUADRO!J$5&amp;$E305),'Hoja de Trabajo para listado'!$CD$151:$DC$151,0)),0)</f>
        <v>0</v>
      </c>
      <c r="K305" s="245">
        <f ca="1">+IFERROR(INDEX('Hoja de Trabajo para listado'!$A$155:$Z$1048576,MATCH($A305,'Hoja de Trabajo para listado'!$A$155:$A$1048576,0),MATCH((CUADRO!K$5&amp;$E305),'Hoja de Trabajo para listado'!$A$151:$Z$151,0)),0)+IFERROR(INDEX('Hoja de Trabajo para listado'!$AB$155:$BA$1048576,MATCH($A305,'Hoja de Trabajo para listado'!$AB$155:$AB$1048576,0),MATCH((CUADRO!K$5&amp;$E305),'Hoja de Trabajo para listado'!$AB$151:$BA$151,0)),0)+IFERROR(INDEX('Hoja de Trabajo para listado'!$BC$155:$CB$1048576,MATCH($A305,'Hoja de Trabajo para listado'!$BC$155:$BC$1048576,0),MATCH((CUADRO!K$5&amp;$E305),'Hoja de Trabajo para listado'!$BC$151:$CB$151,0)),0)+IFERROR(INDEX('Hoja de Trabajo para listado'!$DE$153:$DG$274,MATCH($A305,'Hoja de Trabajo para listado'!$DE$153:$DE$1048576,0),MATCH((CUADRO!K$5&amp;$E305),'Hoja de Trabajo para listado'!$DE$151:$DG$151,0)),0)+IFERROR(INDEX('Hoja de Trabajo para listado'!$CD$155:$DC$1048576,MATCH($A305,'Hoja de Trabajo para listado'!$CD$155:$CD$1048576,0),MATCH((CUADRO!K$5&amp;$E305),'Hoja de Trabajo para listado'!$CD$151:$DC$151,0)),0)</f>
        <v>0</v>
      </c>
      <c r="L305" s="245">
        <f ca="1">+IFERROR(INDEX('Hoja de Trabajo para listado'!$A$155:$Z$1048576,MATCH($A305,'Hoja de Trabajo para listado'!$A$155:$A$1048576,0),MATCH((CUADRO!L$5&amp;$E305),'Hoja de Trabajo para listado'!$A$151:$Z$151,0)),0)+IFERROR(INDEX('Hoja de Trabajo para listado'!$AB$155:$BA$1048576,MATCH($A305,'Hoja de Trabajo para listado'!$AB$155:$AB$1048576,0),MATCH((CUADRO!L$5&amp;$E305),'Hoja de Trabajo para listado'!$AB$151:$BA$151,0)),0)+IFERROR(INDEX('Hoja de Trabajo para listado'!$BC$155:$CB$1048576,MATCH($A305,'Hoja de Trabajo para listado'!$BC$155:$BC$1048576,0),MATCH((CUADRO!L$5&amp;$E305),'Hoja de Trabajo para listado'!$BC$151:$CB$151,0)),0)+IFERROR(INDEX('Hoja de Trabajo para listado'!$DE$153:$DG$274,MATCH($A305,'Hoja de Trabajo para listado'!$DE$153:$DE$1048576,0),MATCH((CUADRO!L$5&amp;$E305),'Hoja de Trabajo para listado'!$DE$151:$DG$151,0)),0)+IFERROR(INDEX('Hoja de Trabajo para listado'!$CD$155:$DC$1048576,MATCH($A305,'Hoja de Trabajo para listado'!$CD$155:$CD$1048576,0),MATCH((CUADRO!L$5&amp;$E305),'Hoja de Trabajo para listado'!$CD$151:$DC$151,0)),0)</f>
        <v>0</v>
      </c>
      <c r="M305" s="245">
        <f ca="1">+IFERROR(INDEX('Hoja de Trabajo para listado'!$A$155:$Z$1048576,MATCH($A305,'Hoja de Trabajo para listado'!$A$155:$A$1048576,0),MATCH((CUADRO!M$5&amp;$E305),'Hoja de Trabajo para listado'!$A$151:$Z$151,0)),0)+IFERROR(INDEX('Hoja de Trabajo para listado'!$AB$155:$BA$1048576,MATCH($A305,'Hoja de Trabajo para listado'!$AB$155:$AB$1048576,0),MATCH((CUADRO!M$5&amp;$E305),'Hoja de Trabajo para listado'!$AB$151:$BA$151,0)),0)+IFERROR(INDEX('Hoja de Trabajo para listado'!$BC$155:$CB$1048576,MATCH($A305,'Hoja de Trabajo para listado'!$BC$155:$BC$1048576,0),MATCH((CUADRO!M$5&amp;$E305),'Hoja de Trabajo para listado'!$BC$151:$CB$151,0)),0)+IFERROR(INDEX('Hoja de Trabajo para listado'!$DE$153:$DG$274,MATCH($A305,'Hoja de Trabajo para listado'!$DE$153:$DE$1048576,0),MATCH((CUADRO!M$5&amp;$E305),'Hoja de Trabajo para listado'!$DE$151:$DG$151,0)),0)+IFERROR(INDEX('Hoja de Trabajo para listado'!$CD$155:$DC$1048576,MATCH($A305,'Hoja de Trabajo para listado'!$CD$155:$CD$1048576,0),MATCH((CUADRO!M$5&amp;$E305),'Hoja de Trabajo para listado'!$CD$151:$DC$151,0)),0)</f>
        <v>0</v>
      </c>
      <c r="N305" s="245">
        <f ca="1">+IFERROR(INDEX('Hoja de Trabajo para listado'!$A$155:$Z$1048576,MATCH($A305,'Hoja de Trabajo para listado'!$A$155:$A$1048576,0),MATCH((CUADRO!N$5&amp;$E305),'Hoja de Trabajo para listado'!$A$151:$Z$151,0)),0)+IFERROR(INDEX('Hoja de Trabajo para listado'!$AB$155:$BA$1048576,MATCH($A305,'Hoja de Trabajo para listado'!$AB$155:$AB$1048576,0),MATCH((CUADRO!N$5&amp;$E305),'Hoja de Trabajo para listado'!$AB$151:$BA$151,0)),0)+IFERROR(INDEX('Hoja de Trabajo para listado'!$BC$155:$CB$1048576,MATCH($A305,'Hoja de Trabajo para listado'!$BC$155:$BC$1048576,0),MATCH((CUADRO!N$5&amp;$E305),'Hoja de Trabajo para listado'!$BC$151:$CB$151,0)),0)+IFERROR(INDEX('Hoja de Trabajo para listado'!$DE$153:$DG$274,MATCH($A305,'Hoja de Trabajo para listado'!$DE$153:$DE$1048576,0),MATCH((CUADRO!N$5&amp;$E305),'Hoja de Trabajo para listado'!$DE$151:$DG$151,0)),0)+IFERROR(INDEX('Hoja de Trabajo para listado'!$CD$155:$DC$1048576,MATCH($A305,'Hoja de Trabajo para listado'!$CD$155:$CD$1048576,0),MATCH((CUADRO!N$5&amp;$E305),'Hoja de Trabajo para listado'!$CD$151:$DC$151,0)),0)</f>
        <v>0</v>
      </c>
      <c r="O305" s="245">
        <f ca="1">+IFERROR(INDEX('Hoja de Trabajo para listado'!$A$155:$Z$1048576,MATCH($A305,'Hoja de Trabajo para listado'!$A$155:$A$1048576,0),MATCH((CUADRO!O$5&amp;$E305),'Hoja de Trabajo para listado'!$A$151:$Z$151,0)),0)+IFERROR(INDEX('Hoja de Trabajo para listado'!$AB$155:$BA$1048576,MATCH($A305,'Hoja de Trabajo para listado'!$AB$155:$AB$1048576,0),MATCH((CUADRO!O$5&amp;$E305),'Hoja de Trabajo para listado'!$AB$151:$BA$151,0)),0)+IFERROR(INDEX('Hoja de Trabajo para listado'!$BC$155:$CB$1048576,MATCH($A305,'Hoja de Trabajo para listado'!$BC$155:$BC$1048576,0),MATCH((CUADRO!O$5&amp;$E305),'Hoja de Trabajo para listado'!$BC$151:$CB$151,0)),0)+IFERROR(INDEX('Hoja de Trabajo para listado'!$DE$153:$DG$274,MATCH($A305,'Hoja de Trabajo para listado'!$DE$153:$DE$1048576,0),MATCH((CUADRO!O$5&amp;$E305),'Hoja de Trabajo para listado'!$DE$151:$DG$151,0)),0)+IFERROR(INDEX('Hoja de Trabajo para listado'!$CD$155:$DC$1048576,MATCH($A305,'Hoja de Trabajo para listado'!$CD$155:$CD$1048576,0),MATCH((CUADRO!O$5&amp;$E305),'Hoja de Trabajo para listado'!$CD$151:$DC$151,0)),0)</f>
        <v>0</v>
      </c>
      <c r="P305" s="245">
        <f ca="1">+IFERROR(INDEX('Hoja de Trabajo para listado'!$A$155:$Z$1048576,MATCH($A305,'Hoja de Trabajo para listado'!$A$155:$A$1048576,0),MATCH((CUADRO!P$5&amp;$E305),'Hoja de Trabajo para listado'!$A$151:$Z$151,0)),0)+IFERROR(INDEX('Hoja de Trabajo para listado'!$AB$155:$BA$1048576,MATCH($A305,'Hoja de Trabajo para listado'!$AB$155:$AB$1048576,0),MATCH((CUADRO!P$5&amp;$E305),'Hoja de Trabajo para listado'!$AB$151:$BA$151,0)),0)+IFERROR(INDEX('Hoja de Trabajo para listado'!$BC$155:$CB$1048576,MATCH($A305,'Hoja de Trabajo para listado'!$BC$155:$BC$1048576,0),MATCH((CUADRO!P$5&amp;$E305),'Hoja de Trabajo para listado'!$BC$151:$CB$151,0)),0)+IFERROR(INDEX('Hoja de Trabajo para listado'!$DE$153:$DG$274,MATCH($A305,'Hoja de Trabajo para listado'!$DE$153:$DE$1048576,0),MATCH((CUADRO!P$5&amp;$E305),'Hoja de Trabajo para listado'!$DE$151:$DG$151,0)),0)+IFERROR(INDEX('Hoja de Trabajo para listado'!$CD$155:$DC$1048576,MATCH($A305,'Hoja de Trabajo para listado'!$CD$155:$CD$1048576,0),MATCH((CUADRO!P$5&amp;$E305),'Hoja de Trabajo para listado'!$CD$151:$DC$151,0)),0)</f>
        <v>0</v>
      </c>
      <c r="Q305" s="245">
        <f ca="1">+IFERROR(INDEX('Hoja de Trabajo para listado'!$A$155:$Z$1048576,MATCH($A305,'Hoja de Trabajo para listado'!$A$155:$A$1048576,0),MATCH((CUADRO!Q$5&amp;$E305),'Hoja de Trabajo para listado'!$A$151:$Z$151,0)),0)+IFERROR(INDEX('Hoja de Trabajo para listado'!$AB$155:$BA$1048576,MATCH($A305,'Hoja de Trabajo para listado'!$AB$155:$AB$1048576,0),MATCH((CUADRO!Q$5&amp;$E305),'Hoja de Trabajo para listado'!$AB$151:$BA$151,0)),0)+IFERROR(INDEX('Hoja de Trabajo para listado'!$BC$155:$CB$1048576,MATCH($A305,'Hoja de Trabajo para listado'!$BC$155:$BC$1048576,0),MATCH((CUADRO!Q$5&amp;$E305),'Hoja de Trabajo para listado'!$BC$151:$CB$151,0)),0)+IFERROR(INDEX('Hoja de Trabajo para listado'!$DE$153:$DG$274,MATCH($A305,'Hoja de Trabajo para listado'!$DE$153:$DE$1048576,0),MATCH((CUADRO!Q$5&amp;$E305),'Hoja de Trabajo para listado'!$DE$151:$DG$151,0)),0)+IFERROR(INDEX('Hoja de Trabajo para listado'!$CD$155:$DC$1048576,MATCH($A305,'Hoja de Trabajo para listado'!$CD$155:$CD$1048576,0),MATCH((CUADRO!Q$5&amp;$E305),'Hoja de Trabajo para listado'!$CD$151:$DC$151,0)),0)</f>
        <v>0</v>
      </c>
      <c r="R305" s="245">
        <f t="shared" ca="1" si="11"/>
        <v>0</v>
      </c>
      <c r="S305" s="259">
        <f ca="1">+R304+R305</f>
        <v>0</v>
      </c>
      <c r="T305" s="243">
        <f ca="1">+S305</f>
        <v>0</v>
      </c>
      <c r="U305" s="242">
        <f t="shared" si="12"/>
        <v>2</v>
      </c>
      <c r="V305" s="333" t="str">
        <f>+VLOOKUP(A305,bd_lista!$A$3:$E$590,5,FALSE)</f>
        <v>Instituciones de Seguridad Social</v>
      </c>
      <c r="W305" s="392"/>
      <c r="X305" s="242">
        <f>+VLOOKUP(A305,[4]Sheet1!$A$13:$D$744,4,FALSE)</f>
        <v>46</v>
      </c>
      <c r="Y305" s="242" t="str">
        <f>+VLOOKUP(X305,bd_lista!$A$3:$C$590,3,FALSE)</f>
        <v>Ministerio de Salud y Deportes</v>
      </c>
      <c r="Z305" s="292"/>
      <c r="AA305" s="293"/>
    </row>
    <row r="306" spans="1:27" customFormat="1" ht="15" hidden="1" customHeight="1">
      <c r="A306" s="32">
        <v>428</v>
      </c>
      <c r="B306" s="387">
        <f>+A306</f>
        <v>428</v>
      </c>
      <c r="C306" s="247" t="str">
        <f>+VLOOKUP(A306,bd_lista!$A$3:$C$590,3,FALSE)</f>
        <v>Seguro Social Universitario de Sucre</v>
      </c>
      <c r="D306" s="389" t="str">
        <f>+C306</f>
        <v>Seguro Social Universitario de Sucre</v>
      </c>
      <c r="E306" s="247" t="s">
        <v>1304</v>
      </c>
      <c r="F306" s="243">
        <f ca="1">+IFERROR(INDEX('Hoja de Trabajo para listado'!$A$155:$Z$1048576,MATCH($A306,'Hoja de Trabajo para listado'!$A$155:$A$1048576,0),MATCH((CUADRO!F$5&amp;$E306),'Hoja de Trabajo para listado'!$A$151:$Z$151,0)),0)+IFERROR(INDEX('Hoja de Trabajo para listado'!$AB$155:$BA$1048576,MATCH($A306,'Hoja de Trabajo para listado'!$AB$155:$AB$1048576,0),MATCH((CUADRO!F$5&amp;$E306),'Hoja de Trabajo para listado'!$AB$151:$BA$151,0)),0)+IFERROR(INDEX('Hoja de Trabajo para listado'!$BC$155:$CB$1048576,MATCH($A306,'Hoja de Trabajo para listado'!$BC$155:$BC$1048576,0),MATCH((CUADRO!F$5&amp;$E306),'Hoja de Trabajo para listado'!$BC$151:$CB$151,0)),0)+IFERROR(INDEX('Hoja de Trabajo para listado'!$DE$153:$DG$274,MATCH($A306,'Hoja de Trabajo para listado'!$DE$153:$DE$1048576,0),MATCH((CUADRO!F$5&amp;$E306),'Hoja de Trabajo para listado'!$DE$151:$DG$151,0)),0)+IFERROR(INDEX('Hoja de Trabajo para listado'!$CD$155:$DC$1048576,MATCH($A306,'Hoja de Trabajo para listado'!$CD$155:$CD$1048576,0),MATCH((CUADRO!F$5&amp;$E306),'Hoja de Trabajo para listado'!$CD$151:$DC$151,0)),0)</f>
        <v>0</v>
      </c>
      <c r="G306" s="243">
        <f ca="1">+IFERROR(INDEX('Hoja de Trabajo para listado'!$A$155:$Z$1048576,MATCH($A306,'Hoja de Trabajo para listado'!$A$155:$A$1048576,0),MATCH((CUADRO!G$5&amp;$E306),'Hoja de Trabajo para listado'!$A$151:$Z$151,0)),0)+IFERROR(INDEX('Hoja de Trabajo para listado'!$AB$155:$BA$1048576,MATCH($A306,'Hoja de Trabajo para listado'!$AB$155:$AB$1048576,0),MATCH((CUADRO!G$5&amp;$E306),'Hoja de Trabajo para listado'!$AB$151:$BA$151,0)),0)+IFERROR(INDEX('Hoja de Trabajo para listado'!$BC$155:$CB$1048576,MATCH($A306,'Hoja de Trabajo para listado'!$BC$155:$BC$1048576,0),MATCH((CUADRO!G$5&amp;$E306),'Hoja de Trabajo para listado'!$BC$151:$CB$151,0)),0)+IFERROR(INDEX('Hoja de Trabajo para listado'!$DE$153:$DG$274,MATCH($A306,'Hoja de Trabajo para listado'!$DE$153:$DE$1048576,0),MATCH((CUADRO!G$5&amp;$E306),'Hoja de Trabajo para listado'!$DE$151:$DG$151,0)),0)+IFERROR(INDEX('Hoja de Trabajo para listado'!$CD$155:$DC$1048576,MATCH($A306,'Hoja de Trabajo para listado'!$CD$155:$CD$1048576,0),MATCH((CUADRO!G$5&amp;$E306),'Hoja de Trabajo para listado'!$CD$151:$DC$151,0)),0)</f>
        <v>0</v>
      </c>
      <c r="H306" s="243">
        <f ca="1">+IFERROR(INDEX('Hoja de Trabajo para listado'!$A$155:$Z$1048576,MATCH($A306,'Hoja de Trabajo para listado'!$A$155:$A$1048576,0),MATCH((CUADRO!H$5&amp;$E306),'Hoja de Trabajo para listado'!$A$151:$Z$151,0)),0)+IFERROR(INDEX('Hoja de Trabajo para listado'!$AB$155:$BA$1048576,MATCH($A306,'Hoja de Trabajo para listado'!$AB$155:$AB$1048576,0),MATCH((CUADRO!H$5&amp;$E306),'Hoja de Trabajo para listado'!$AB$151:$BA$151,0)),0)+IFERROR(INDEX('Hoja de Trabajo para listado'!$BC$155:$CB$1048576,MATCH($A306,'Hoja de Trabajo para listado'!$BC$155:$BC$1048576,0),MATCH((CUADRO!H$5&amp;$E306),'Hoja de Trabajo para listado'!$BC$151:$CB$151,0)),0)+IFERROR(INDEX('Hoja de Trabajo para listado'!$DE$153:$DG$274,MATCH($A306,'Hoja de Trabajo para listado'!$DE$153:$DE$1048576,0),MATCH((CUADRO!H$5&amp;$E306),'Hoja de Trabajo para listado'!$DE$151:$DG$151,0)),0)+IFERROR(INDEX('Hoja de Trabajo para listado'!$CD$155:$DC$1048576,MATCH($A306,'Hoja de Trabajo para listado'!$CD$155:$CD$1048576,0),MATCH((CUADRO!H$5&amp;$E306),'Hoja de Trabajo para listado'!$CD$151:$DC$151,0)),0)</f>
        <v>0</v>
      </c>
      <c r="I306" s="243">
        <f ca="1">+IFERROR(INDEX('Hoja de Trabajo para listado'!$A$155:$Z$1048576,MATCH($A306,'Hoja de Trabajo para listado'!$A$155:$A$1048576,0),MATCH((CUADRO!I$5&amp;$E306),'Hoja de Trabajo para listado'!$A$151:$Z$151,0)),0)+IFERROR(INDEX('Hoja de Trabajo para listado'!$AB$155:$BA$1048576,MATCH($A306,'Hoja de Trabajo para listado'!$AB$155:$AB$1048576,0),MATCH((CUADRO!I$5&amp;$E306),'Hoja de Trabajo para listado'!$AB$151:$BA$151,0)),0)+IFERROR(INDEX('Hoja de Trabajo para listado'!$BC$155:$CB$1048576,MATCH($A306,'Hoja de Trabajo para listado'!$BC$155:$BC$1048576,0),MATCH((CUADRO!I$5&amp;$E306),'Hoja de Trabajo para listado'!$BC$151:$CB$151,0)),0)+IFERROR(INDEX('Hoja de Trabajo para listado'!$DE$153:$DG$274,MATCH($A306,'Hoja de Trabajo para listado'!$DE$153:$DE$1048576,0),MATCH((CUADRO!I$5&amp;$E306),'Hoja de Trabajo para listado'!$DE$151:$DG$151,0)),0)+IFERROR(INDEX('Hoja de Trabajo para listado'!$CD$155:$DC$1048576,MATCH($A306,'Hoja de Trabajo para listado'!$CD$155:$CD$1048576,0),MATCH((CUADRO!I$5&amp;$E306),'Hoja de Trabajo para listado'!$CD$151:$DC$151,0)),0)</f>
        <v>0</v>
      </c>
      <c r="J306" s="243">
        <f ca="1">+IFERROR(INDEX('Hoja de Trabajo para listado'!$A$155:$Z$1048576,MATCH($A306,'Hoja de Trabajo para listado'!$A$155:$A$1048576,0),MATCH((CUADRO!J$5&amp;$E306),'Hoja de Trabajo para listado'!$A$151:$Z$151,0)),0)+IFERROR(INDEX('Hoja de Trabajo para listado'!$AB$155:$BA$1048576,MATCH($A306,'Hoja de Trabajo para listado'!$AB$155:$AB$1048576,0),MATCH((CUADRO!J$5&amp;$E306),'Hoja de Trabajo para listado'!$AB$151:$BA$151,0)),0)+IFERROR(INDEX('Hoja de Trabajo para listado'!$BC$155:$CB$1048576,MATCH($A306,'Hoja de Trabajo para listado'!$BC$155:$BC$1048576,0),MATCH((CUADRO!J$5&amp;$E306),'Hoja de Trabajo para listado'!$BC$151:$CB$151,0)),0)+IFERROR(INDEX('Hoja de Trabajo para listado'!$DE$153:$DG$274,MATCH($A306,'Hoja de Trabajo para listado'!$DE$153:$DE$1048576,0),MATCH((CUADRO!J$5&amp;$E306),'Hoja de Trabajo para listado'!$DE$151:$DG$151,0)),0)+IFERROR(INDEX('Hoja de Trabajo para listado'!$CD$155:$DC$1048576,MATCH($A306,'Hoja de Trabajo para listado'!$CD$155:$CD$1048576,0),MATCH((CUADRO!J$5&amp;$E306),'Hoja de Trabajo para listado'!$CD$151:$DC$151,0)),0)</f>
        <v>0</v>
      </c>
      <c r="K306" s="243">
        <f ca="1">+IFERROR(INDEX('Hoja de Trabajo para listado'!$A$155:$Z$1048576,MATCH($A306,'Hoja de Trabajo para listado'!$A$155:$A$1048576,0),MATCH((CUADRO!K$5&amp;$E306),'Hoja de Trabajo para listado'!$A$151:$Z$151,0)),0)+IFERROR(INDEX('Hoja de Trabajo para listado'!$AB$155:$BA$1048576,MATCH($A306,'Hoja de Trabajo para listado'!$AB$155:$AB$1048576,0),MATCH((CUADRO!K$5&amp;$E306),'Hoja de Trabajo para listado'!$AB$151:$BA$151,0)),0)+IFERROR(INDEX('Hoja de Trabajo para listado'!$BC$155:$CB$1048576,MATCH($A306,'Hoja de Trabajo para listado'!$BC$155:$BC$1048576,0),MATCH((CUADRO!K$5&amp;$E306),'Hoja de Trabajo para listado'!$BC$151:$CB$151,0)),0)+IFERROR(INDEX('Hoja de Trabajo para listado'!$DE$153:$DG$274,MATCH($A306,'Hoja de Trabajo para listado'!$DE$153:$DE$1048576,0),MATCH((CUADRO!K$5&amp;$E306),'Hoja de Trabajo para listado'!$DE$151:$DG$151,0)),0)+IFERROR(INDEX('Hoja de Trabajo para listado'!$CD$155:$DC$1048576,MATCH($A306,'Hoja de Trabajo para listado'!$CD$155:$CD$1048576,0),MATCH((CUADRO!K$5&amp;$E306),'Hoja de Trabajo para listado'!$CD$151:$DC$151,0)),0)</f>
        <v>0</v>
      </c>
      <c r="L306" s="243">
        <f ca="1">+IFERROR(INDEX('Hoja de Trabajo para listado'!$A$155:$Z$1048576,MATCH($A306,'Hoja de Trabajo para listado'!$A$155:$A$1048576,0),MATCH((CUADRO!L$5&amp;$E306),'Hoja de Trabajo para listado'!$A$151:$Z$151,0)),0)+IFERROR(INDEX('Hoja de Trabajo para listado'!$AB$155:$BA$1048576,MATCH($A306,'Hoja de Trabajo para listado'!$AB$155:$AB$1048576,0),MATCH((CUADRO!L$5&amp;$E306),'Hoja de Trabajo para listado'!$AB$151:$BA$151,0)),0)+IFERROR(INDEX('Hoja de Trabajo para listado'!$BC$155:$CB$1048576,MATCH($A306,'Hoja de Trabajo para listado'!$BC$155:$BC$1048576,0),MATCH((CUADRO!L$5&amp;$E306),'Hoja de Trabajo para listado'!$BC$151:$CB$151,0)),0)+IFERROR(INDEX('Hoja de Trabajo para listado'!$DE$153:$DG$274,MATCH($A306,'Hoja de Trabajo para listado'!$DE$153:$DE$1048576,0),MATCH((CUADRO!L$5&amp;$E306),'Hoja de Trabajo para listado'!$DE$151:$DG$151,0)),0)+IFERROR(INDEX('Hoja de Trabajo para listado'!$CD$155:$DC$1048576,MATCH($A306,'Hoja de Trabajo para listado'!$CD$155:$CD$1048576,0),MATCH((CUADRO!L$5&amp;$E306),'Hoja de Trabajo para listado'!$CD$151:$DC$151,0)),0)</f>
        <v>0</v>
      </c>
      <c r="M306" s="243">
        <f ca="1">+IFERROR(INDEX('Hoja de Trabajo para listado'!$A$155:$Z$1048576,MATCH($A306,'Hoja de Trabajo para listado'!$A$155:$A$1048576,0),MATCH((CUADRO!M$5&amp;$E306),'Hoja de Trabajo para listado'!$A$151:$Z$151,0)),0)+IFERROR(INDEX('Hoja de Trabajo para listado'!$AB$155:$BA$1048576,MATCH($A306,'Hoja de Trabajo para listado'!$AB$155:$AB$1048576,0),MATCH((CUADRO!M$5&amp;$E306),'Hoja de Trabajo para listado'!$AB$151:$BA$151,0)),0)+IFERROR(INDEX('Hoja de Trabajo para listado'!$BC$155:$CB$1048576,MATCH($A306,'Hoja de Trabajo para listado'!$BC$155:$BC$1048576,0),MATCH((CUADRO!M$5&amp;$E306),'Hoja de Trabajo para listado'!$BC$151:$CB$151,0)),0)+IFERROR(INDEX('Hoja de Trabajo para listado'!$DE$153:$DG$274,MATCH($A306,'Hoja de Trabajo para listado'!$DE$153:$DE$1048576,0),MATCH((CUADRO!M$5&amp;$E306),'Hoja de Trabajo para listado'!$DE$151:$DG$151,0)),0)+IFERROR(INDEX('Hoja de Trabajo para listado'!$CD$155:$DC$1048576,MATCH($A306,'Hoja de Trabajo para listado'!$CD$155:$CD$1048576,0),MATCH((CUADRO!M$5&amp;$E306),'Hoja de Trabajo para listado'!$CD$151:$DC$151,0)),0)</f>
        <v>0</v>
      </c>
      <c r="N306" s="243">
        <f ca="1">+IFERROR(INDEX('Hoja de Trabajo para listado'!$A$155:$Z$1048576,MATCH($A306,'Hoja de Trabajo para listado'!$A$155:$A$1048576,0),MATCH((CUADRO!N$5&amp;$E306),'Hoja de Trabajo para listado'!$A$151:$Z$151,0)),0)+IFERROR(INDEX('Hoja de Trabajo para listado'!$AB$155:$BA$1048576,MATCH($A306,'Hoja de Trabajo para listado'!$AB$155:$AB$1048576,0),MATCH((CUADRO!N$5&amp;$E306),'Hoja de Trabajo para listado'!$AB$151:$BA$151,0)),0)+IFERROR(INDEX('Hoja de Trabajo para listado'!$BC$155:$CB$1048576,MATCH($A306,'Hoja de Trabajo para listado'!$BC$155:$BC$1048576,0),MATCH((CUADRO!N$5&amp;$E306),'Hoja de Trabajo para listado'!$BC$151:$CB$151,0)),0)+IFERROR(INDEX('Hoja de Trabajo para listado'!$DE$153:$DG$274,MATCH($A306,'Hoja de Trabajo para listado'!$DE$153:$DE$1048576,0),MATCH((CUADRO!N$5&amp;$E306),'Hoja de Trabajo para listado'!$DE$151:$DG$151,0)),0)+IFERROR(INDEX('Hoja de Trabajo para listado'!$CD$155:$DC$1048576,MATCH($A306,'Hoja de Trabajo para listado'!$CD$155:$CD$1048576,0),MATCH((CUADRO!N$5&amp;$E306),'Hoja de Trabajo para listado'!$CD$151:$DC$151,0)),0)</f>
        <v>0</v>
      </c>
      <c r="O306" s="243">
        <f ca="1">+IFERROR(INDEX('Hoja de Trabajo para listado'!$A$155:$Z$1048576,MATCH($A306,'Hoja de Trabajo para listado'!$A$155:$A$1048576,0),MATCH((CUADRO!O$5&amp;$E306),'Hoja de Trabajo para listado'!$A$151:$Z$151,0)),0)+IFERROR(INDEX('Hoja de Trabajo para listado'!$AB$155:$BA$1048576,MATCH($A306,'Hoja de Trabajo para listado'!$AB$155:$AB$1048576,0),MATCH((CUADRO!O$5&amp;$E306),'Hoja de Trabajo para listado'!$AB$151:$BA$151,0)),0)+IFERROR(INDEX('Hoja de Trabajo para listado'!$BC$155:$CB$1048576,MATCH($A306,'Hoja de Trabajo para listado'!$BC$155:$BC$1048576,0),MATCH((CUADRO!O$5&amp;$E306),'Hoja de Trabajo para listado'!$BC$151:$CB$151,0)),0)+IFERROR(INDEX('Hoja de Trabajo para listado'!$DE$153:$DG$274,MATCH($A306,'Hoja de Trabajo para listado'!$DE$153:$DE$1048576,0),MATCH((CUADRO!O$5&amp;$E306),'Hoja de Trabajo para listado'!$DE$151:$DG$151,0)),0)+IFERROR(INDEX('Hoja de Trabajo para listado'!$CD$155:$DC$1048576,MATCH($A306,'Hoja de Trabajo para listado'!$CD$155:$CD$1048576,0),MATCH((CUADRO!O$5&amp;$E306),'Hoja de Trabajo para listado'!$CD$151:$DC$151,0)),0)</f>
        <v>0</v>
      </c>
      <c r="P306" s="243">
        <f ca="1">+IFERROR(INDEX('Hoja de Trabajo para listado'!$A$155:$Z$1048576,MATCH($A306,'Hoja de Trabajo para listado'!$A$155:$A$1048576,0),MATCH((CUADRO!P$5&amp;$E306),'Hoja de Trabajo para listado'!$A$151:$Z$151,0)),0)+IFERROR(INDEX('Hoja de Trabajo para listado'!$AB$155:$BA$1048576,MATCH($A306,'Hoja de Trabajo para listado'!$AB$155:$AB$1048576,0),MATCH((CUADRO!P$5&amp;$E306),'Hoja de Trabajo para listado'!$AB$151:$BA$151,0)),0)+IFERROR(INDEX('Hoja de Trabajo para listado'!$BC$155:$CB$1048576,MATCH($A306,'Hoja de Trabajo para listado'!$BC$155:$BC$1048576,0),MATCH((CUADRO!P$5&amp;$E306),'Hoja de Trabajo para listado'!$BC$151:$CB$151,0)),0)+IFERROR(INDEX('Hoja de Trabajo para listado'!$DE$153:$DG$274,MATCH($A306,'Hoja de Trabajo para listado'!$DE$153:$DE$1048576,0),MATCH((CUADRO!P$5&amp;$E306),'Hoja de Trabajo para listado'!$DE$151:$DG$151,0)),0)+IFERROR(INDEX('Hoja de Trabajo para listado'!$CD$155:$DC$1048576,MATCH($A306,'Hoja de Trabajo para listado'!$CD$155:$CD$1048576,0),MATCH((CUADRO!P$5&amp;$E306),'Hoja de Trabajo para listado'!$CD$151:$DC$151,0)),0)</f>
        <v>0</v>
      </c>
      <c r="Q306" s="243">
        <f ca="1">+IFERROR(INDEX('Hoja de Trabajo para listado'!$A$155:$Z$1048576,MATCH($A306,'Hoja de Trabajo para listado'!$A$155:$A$1048576,0),MATCH((CUADRO!Q$5&amp;$E306),'Hoja de Trabajo para listado'!$A$151:$Z$151,0)),0)+IFERROR(INDEX('Hoja de Trabajo para listado'!$AB$155:$BA$1048576,MATCH($A306,'Hoja de Trabajo para listado'!$AB$155:$AB$1048576,0),MATCH((CUADRO!Q$5&amp;$E306),'Hoja de Trabajo para listado'!$AB$151:$BA$151,0)),0)+IFERROR(INDEX('Hoja de Trabajo para listado'!$BC$155:$CB$1048576,MATCH($A306,'Hoja de Trabajo para listado'!$BC$155:$BC$1048576,0),MATCH((CUADRO!Q$5&amp;$E306),'Hoja de Trabajo para listado'!$BC$151:$CB$151,0)),0)+IFERROR(INDEX('Hoja de Trabajo para listado'!$DE$153:$DG$274,MATCH($A306,'Hoja de Trabajo para listado'!$DE$153:$DE$1048576,0),MATCH((CUADRO!Q$5&amp;$E306),'Hoja de Trabajo para listado'!$DE$151:$DG$151,0)),0)+IFERROR(INDEX('Hoja de Trabajo para listado'!$CD$155:$DC$1048576,MATCH($A306,'Hoja de Trabajo para listado'!$CD$155:$CD$1048576,0),MATCH((CUADRO!Q$5&amp;$E306),'Hoja de Trabajo para listado'!$CD$151:$DC$151,0)),0)</f>
        <v>0</v>
      </c>
      <c r="R306" s="243">
        <f t="shared" ca="1" si="11"/>
        <v>0</v>
      </c>
      <c r="S306" s="249"/>
      <c r="T306" s="243">
        <f ca="1">+T307</f>
        <v>0</v>
      </c>
      <c r="U306" s="242">
        <f t="shared" si="12"/>
        <v>1</v>
      </c>
      <c r="V306" s="333" t="str">
        <f>+VLOOKUP(A306,bd_lista!$A$3:$E$590,5,FALSE)</f>
        <v>Instituciones de Seguridad Social</v>
      </c>
      <c r="W306" s="391" t="str">
        <f>+V306</f>
        <v>Instituciones de Seguridad Social</v>
      </c>
      <c r="X306" s="242">
        <f>+VLOOKUP(A306,[4]Sheet1!$A$13:$D$744,4,FALSE)</f>
        <v>46</v>
      </c>
      <c r="Y306" s="242" t="str">
        <f>+VLOOKUP(X306,bd_lista!$A$3:$C$590,3,FALSE)</f>
        <v>Ministerio de Salud y Deportes</v>
      </c>
      <c r="Z306" s="294">
        <f>+X306</f>
        <v>46</v>
      </c>
      <c r="AA306" s="295" t="str">
        <f>+Y306</f>
        <v>Ministerio de Salud y Deportes</v>
      </c>
    </row>
    <row r="307" spans="1:27" customFormat="1" ht="15" hidden="1" customHeight="1">
      <c r="A307" s="32">
        <v>428</v>
      </c>
      <c r="B307" s="388"/>
      <c r="C307" s="333" t="str">
        <f>+VLOOKUP(A307,bd_lista!$A$3:$C$590,3,FALSE)</f>
        <v>Seguro Social Universitario de Sucre</v>
      </c>
      <c r="D307" s="390"/>
      <c r="E307" s="247" t="s">
        <v>1305</v>
      </c>
      <c r="F307" s="243">
        <f ca="1">+IFERROR(INDEX('Hoja de Trabajo para listado'!$A$155:$Z$1048576,MATCH($A307,'Hoja de Trabajo para listado'!$A$155:$A$1048576,0),MATCH((CUADRO!F$5&amp;$E307),'Hoja de Trabajo para listado'!$A$151:$Z$151,0)),0)+IFERROR(INDEX('Hoja de Trabajo para listado'!$AB$155:$BA$1048576,MATCH($A307,'Hoja de Trabajo para listado'!$AB$155:$AB$1048576,0),MATCH((CUADRO!F$5&amp;$E307),'Hoja de Trabajo para listado'!$AB$151:$BA$151,0)),0)+IFERROR(INDEX('Hoja de Trabajo para listado'!$BC$155:$CB$1048576,MATCH($A307,'Hoja de Trabajo para listado'!$BC$155:$BC$1048576,0),MATCH((CUADRO!F$5&amp;$E307),'Hoja de Trabajo para listado'!$BC$151:$CB$151,0)),0)+IFERROR(INDEX('Hoja de Trabajo para listado'!$DE$153:$DG$274,MATCH($A307,'Hoja de Trabajo para listado'!$DE$153:$DE$1048576,0),MATCH((CUADRO!F$5&amp;$E307),'Hoja de Trabajo para listado'!$DE$151:$DG$151,0)),0)+IFERROR(INDEX('Hoja de Trabajo para listado'!$CD$155:$DC$1048576,MATCH($A307,'Hoja de Trabajo para listado'!$CD$155:$CD$1048576,0),MATCH((CUADRO!F$5&amp;$E307),'Hoja de Trabajo para listado'!$CD$151:$DC$151,0)),0)</f>
        <v>0</v>
      </c>
      <c r="G307" s="243">
        <f ca="1">+IFERROR(INDEX('Hoja de Trabajo para listado'!$A$155:$Z$1048576,MATCH($A307,'Hoja de Trabajo para listado'!$A$155:$A$1048576,0),MATCH((CUADRO!G$5&amp;$E307),'Hoja de Trabajo para listado'!$A$151:$Z$151,0)),0)+IFERROR(INDEX('Hoja de Trabajo para listado'!$AB$155:$BA$1048576,MATCH($A307,'Hoja de Trabajo para listado'!$AB$155:$AB$1048576,0),MATCH((CUADRO!G$5&amp;$E307),'Hoja de Trabajo para listado'!$AB$151:$BA$151,0)),0)+IFERROR(INDEX('Hoja de Trabajo para listado'!$BC$155:$CB$1048576,MATCH($A307,'Hoja de Trabajo para listado'!$BC$155:$BC$1048576,0),MATCH((CUADRO!G$5&amp;$E307),'Hoja de Trabajo para listado'!$BC$151:$CB$151,0)),0)+IFERROR(INDEX('Hoja de Trabajo para listado'!$DE$153:$DG$274,MATCH($A307,'Hoja de Trabajo para listado'!$DE$153:$DE$1048576,0),MATCH((CUADRO!G$5&amp;$E307),'Hoja de Trabajo para listado'!$DE$151:$DG$151,0)),0)+IFERROR(INDEX('Hoja de Trabajo para listado'!$CD$155:$DC$1048576,MATCH($A307,'Hoja de Trabajo para listado'!$CD$155:$CD$1048576,0),MATCH((CUADRO!G$5&amp;$E307),'Hoja de Trabajo para listado'!$CD$151:$DC$151,0)),0)</f>
        <v>0</v>
      </c>
      <c r="H307" s="243">
        <f ca="1">+IFERROR(INDEX('Hoja de Trabajo para listado'!$A$155:$Z$1048576,MATCH($A307,'Hoja de Trabajo para listado'!$A$155:$A$1048576,0),MATCH((CUADRO!H$5&amp;$E307),'Hoja de Trabajo para listado'!$A$151:$Z$151,0)),0)+IFERROR(INDEX('Hoja de Trabajo para listado'!$AB$155:$BA$1048576,MATCH($A307,'Hoja de Trabajo para listado'!$AB$155:$AB$1048576,0),MATCH((CUADRO!H$5&amp;$E307),'Hoja de Trabajo para listado'!$AB$151:$BA$151,0)),0)+IFERROR(INDEX('Hoja de Trabajo para listado'!$BC$155:$CB$1048576,MATCH($A307,'Hoja de Trabajo para listado'!$BC$155:$BC$1048576,0),MATCH((CUADRO!H$5&amp;$E307),'Hoja de Trabajo para listado'!$BC$151:$CB$151,0)),0)+IFERROR(INDEX('Hoja de Trabajo para listado'!$DE$153:$DG$274,MATCH($A307,'Hoja de Trabajo para listado'!$DE$153:$DE$1048576,0),MATCH((CUADRO!H$5&amp;$E307),'Hoja de Trabajo para listado'!$DE$151:$DG$151,0)),0)+IFERROR(INDEX('Hoja de Trabajo para listado'!$CD$155:$DC$1048576,MATCH($A307,'Hoja de Trabajo para listado'!$CD$155:$CD$1048576,0),MATCH((CUADRO!H$5&amp;$E307),'Hoja de Trabajo para listado'!$CD$151:$DC$151,0)),0)</f>
        <v>0</v>
      </c>
      <c r="I307" s="243">
        <f ca="1">+IFERROR(INDEX('Hoja de Trabajo para listado'!$A$155:$Z$1048576,MATCH($A307,'Hoja de Trabajo para listado'!$A$155:$A$1048576,0),MATCH((CUADRO!I$5&amp;$E307),'Hoja de Trabajo para listado'!$A$151:$Z$151,0)),0)+IFERROR(INDEX('Hoja de Trabajo para listado'!$AB$155:$BA$1048576,MATCH($A307,'Hoja de Trabajo para listado'!$AB$155:$AB$1048576,0),MATCH((CUADRO!I$5&amp;$E307),'Hoja de Trabajo para listado'!$AB$151:$BA$151,0)),0)+IFERROR(INDEX('Hoja de Trabajo para listado'!$BC$155:$CB$1048576,MATCH($A307,'Hoja de Trabajo para listado'!$BC$155:$BC$1048576,0),MATCH((CUADRO!I$5&amp;$E307),'Hoja de Trabajo para listado'!$BC$151:$CB$151,0)),0)+IFERROR(INDEX('Hoja de Trabajo para listado'!$DE$153:$DG$274,MATCH($A307,'Hoja de Trabajo para listado'!$DE$153:$DE$1048576,0),MATCH((CUADRO!I$5&amp;$E307),'Hoja de Trabajo para listado'!$DE$151:$DG$151,0)),0)+IFERROR(INDEX('Hoja de Trabajo para listado'!$CD$155:$DC$1048576,MATCH($A307,'Hoja de Trabajo para listado'!$CD$155:$CD$1048576,0),MATCH((CUADRO!I$5&amp;$E307),'Hoja de Trabajo para listado'!$CD$151:$DC$151,0)),0)</f>
        <v>0</v>
      </c>
      <c r="J307" s="243">
        <f ca="1">+IFERROR(INDEX('Hoja de Trabajo para listado'!$A$155:$Z$1048576,MATCH($A307,'Hoja de Trabajo para listado'!$A$155:$A$1048576,0),MATCH((CUADRO!J$5&amp;$E307),'Hoja de Trabajo para listado'!$A$151:$Z$151,0)),0)+IFERROR(INDEX('Hoja de Trabajo para listado'!$AB$155:$BA$1048576,MATCH($A307,'Hoja de Trabajo para listado'!$AB$155:$AB$1048576,0),MATCH((CUADRO!J$5&amp;$E307),'Hoja de Trabajo para listado'!$AB$151:$BA$151,0)),0)+IFERROR(INDEX('Hoja de Trabajo para listado'!$BC$155:$CB$1048576,MATCH($A307,'Hoja de Trabajo para listado'!$BC$155:$BC$1048576,0),MATCH((CUADRO!J$5&amp;$E307),'Hoja de Trabajo para listado'!$BC$151:$CB$151,0)),0)+IFERROR(INDEX('Hoja de Trabajo para listado'!$DE$153:$DG$274,MATCH($A307,'Hoja de Trabajo para listado'!$DE$153:$DE$1048576,0),MATCH((CUADRO!J$5&amp;$E307),'Hoja de Trabajo para listado'!$DE$151:$DG$151,0)),0)+IFERROR(INDEX('Hoja de Trabajo para listado'!$CD$155:$DC$1048576,MATCH($A307,'Hoja de Trabajo para listado'!$CD$155:$CD$1048576,0),MATCH((CUADRO!J$5&amp;$E307),'Hoja de Trabajo para listado'!$CD$151:$DC$151,0)),0)</f>
        <v>0</v>
      </c>
      <c r="K307" s="243">
        <f ca="1">+IFERROR(INDEX('Hoja de Trabajo para listado'!$A$155:$Z$1048576,MATCH($A307,'Hoja de Trabajo para listado'!$A$155:$A$1048576,0),MATCH((CUADRO!K$5&amp;$E307),'Hoja de Trabajo para listado'!$A$151:$Z$151,0)),0)+IFERROR(INDEX('Hoja de Trabajo para listado'!$AB$155:$BA$1048576,MATCH($A307,'Hoja de Trabajo para listado'!$AB$155:$AB$1048576,0),MATCH((CUADRO!K$5&amp;$E307),'Hoja de Trabajo para listado'!$AB$151:$BA$151,0)),0)+IFERROR(INDEX('Hoja de Trabajo para listado'!$BC$155:$CB$1048576,MATCH($A307,'Hoja de Trabajo para listado'!$BC$155:$BC$1048576,0),MATCH((CUADRO!K$5&amp;$E307),'Hoja de Trabajo para listado'!$BC$151:$CB$151,0)),0)+IFERROR(INDEX('Hoja de Trabajo para listado'!$DE$153:$DG$274,MATCH($A307,'Hoja de Trabajo para listado'!$DE$153:$DE$1048576,0),MATCH((CUADRO!K$5&amp;$E307),'Hoja de Trabajo para listado'!$DE$151:$DG$151,0)),0)+IFERROR(INDEX('Hoja de Trabajo para listado'!$CD$155:$DC$1048576,MATCH($A307,'Hoja de Trabajo para listado'!$CD$155:$CD$1048576,0),MATCH((CUADRO!K$5&amp;$E307),'Hoja de Trabajo para listado'!$CD$151:$DC$151,0)),0)</f>
        <v>0</v>
      </c>
      <c r="L307" s="243">
        <f ca="1">+IFERROR(INDEX('Hoja de Trabajo para listado'!$A$155:$Z$1048576,MATCH($A307,'Hoja de Trabajo para listado'!$A$155:$A$1048576,0),MATCH((CUADRO!L$5&amp;$E307),'Hoja de Trabajo para listado'!$A$151:$Z$151,0)),0)+IFERROR(INDEX('Hoja de Trabajo para listado'!$AB$155:$BA$1048576,MATCH($A307,'Hoja de Trabajo para listado'!$AB$155:$AB$1048576,0),MATCH((CUADRO!L$5&amp;$E307),'Hoja de Trabajo para listado'!$AB$151:$BA$151,0)),0)+IFERROR(INDEX('Hoja de Trabajo para listado'!$BC$155:$CB$1048576,MATCH($A307,'Hoja de Trabajo para listado'!$BC$155:$BC$1048576,0),MATCH((CUADRO!L$5&amp;$E307),'Hoja de Trabajo para listado'!$BC$151:$CB$151,0)),0)+IFERROR(INDEX('Hoja de Trabajo para listado'!$DE$153:$DG$274,MATCH($A307,'Hoja de Trabajo para listado'!$DE$153:$DE$1048576,0),MATCH((CUADRO!L$5&amp;$E307),'Hoja de Trabajo para listado'!$DE$151:$DG$151,0)),0)+IFERROR(INDEX('Hoja de Trabajo para listado'!$CD$155:$DC$1048576,MATCH($A307,'Hoja de Trabajo para listado'!$CD$155:$CD$1048576,0),MATCH((CUADRO!L$5&amp;$E307),'Hoja de Trabajo para listado'!$CD$151:$DC$151,0)),0)</f>
        <v>0</v>
      </c>
      <c r="M307" s="243">
        <f ca="1">+IFERROR(INDEX('Hoja de Trabajo para listado'!$A$155:$Z$1048576,MATCH($A307,'Hoja de Trabajo para listado'!$A$155:$A$1048576,0),MATCH((CUADRO!M$5&amp;$E307),'Hoja de Trabajo para listado'!$A$151:$Z$151,0)),0)+IFERROR(INDEX('Hoja de Trabajo para listado'!$AB$155:$BA$1048576,MATCH($A307,'Hoja de Trabajo para listado'!$AB$155:$AB$1048576,0),MATCH((CUADRO!M$5&amp;$E307),'Hoja de Trabajo para listado'!$AB$151:$BA$151,0)),0)+IFERROR(INDEX('Hoja de Trabajo para listado'!$BC$155:$CB$1048576,MATCH($A307,'Hoja de Trabajo para listado'!$BC$155:$BC$1048576,0),MATCH((CUADRO!M$5&amp;$E307),'Hoja de Trabajo para listado'!$BC$151:$CB$151,0)),0)+IFERROR(INDEX('Hoja de Trabajo para listado'!$DE$153:$DG$274,MATCH($A307,'Hoja de Trabajo para listado'!$DE$153:$DE$1048576,0),MATCH((CUADRO!M$5&amp;$E307),'Hoja de Trabajo para listado'!$DE$151:$DG$151,0)),0)+IFERROR(INDEX('Hoja de Trabajo para listado'!$CD$155:$DC$1048576,MATCH($A307,'Hoja de Trabajo para listado'!$CD$155:$CD$1048576,0),MATCH((CUADRO!M$5&amp;$E307),'Hoja de Trabajo para listado'!$CD$151:$DC$151,0)),0)</f>
        <v>0</v>
      </c>
      <c r="N307" s="243">
        <f ca="1">+IFERROR(INDEX('Hoja de Trabajo para listado'!$A$155:$Z$1048576,MATCH($A307,'Hoja de Trabajo para listado'!$A$155:$A$1048576,0),MATCH((CUADRO!N$5&amp;$E307),'Hoja de Trabajo para listado'!$A$151:$Z$151,0)),0)+IFERROR(INDEX('Hoja de Trabajo para listado'!$AB$155:$BA$1048576,MATCH($A307,'Hoja de Trabajo para listado'!$AB$155:$AB$1048576,0),MATCH((CUADRO!N$5&amp;$E307),'Hoja de Trabajo para listado'!$AB$151:$BA$151,0)),0)+IFERROR(INDEX('Hoja de Trabajo para listado'!$BC$155:$CB$1048576,MATCH($A307,'Hoja de Trabajo para listado'!$BC$155:$BC$1048576,0),MATCH((CUADRO!N$5&amp;$E307),'Hoja de Trabajo para listado'!$BC$151:$CB$151,0)),0)+IFERROR(INDEX('Hoja de Trabajo para listado'!$DE$153:$DG$274,MATCH($A307,'Hoja de Trabajo para listado'!$DE$153:$DE$1048576,0),MATCH((CUADRO!N$5&amp;$E307),'Hoja de Trabajo para listado'!$DE$151:$DG$151,0)),0)+IFERROR(INDEX('Hoja de Trabajo para listado'!$CD$155:$DC$1048576,MATCH($A307,'Hoja de Trabajo para listado'!$CD$155:$CD$1048576,0),MATCH((CUADRO!N$5&amp;$E307),'Hoja de Trabajo para listado'!$CD$151:$DC$151,0)),0)</f>
        <v>0</v>
      </c>
      <c r="O307" s="243">
        <f ca="1">+IFERROR(INDEX('Hoja de Trabajo para listado'!$A$155:$Z$1048576,MATCH($A307,'Hoja de Trabajo para listado'!$A$155:$A$1048576,0),MATCH((CUADRO!O$5&amp;$E307),'Hoja de Trabajo para listado'!$A$151:$Z$151,0)),0)+IFERROR(INDEX('Hoja de Trabajo para listado'!$AB$155:$BA$1048576,MATCH($A307,'Hoja de Trabajo para listado'!$AB$155:$AB$1048576,0),MATCH((CUADRO!O$5&amp;$E307),'Hoja de Trabajo para listado'!$AB$151:$BA$151,0)),0)+IFERROR(INDEX('Hoja de Trabajo para listado'!$BC$155:$CB$1048576,MATCH($A307,'Hoja de Trabajo para listado'!$BC$155:$BC$1048576,0),MATCH((CUADRO!O$5&amp;$E307),'Hoja de Trabajo para listado'!$BC$151:$CB$151,0)),0)+IFERROR(INDEX('Hoja de Trabajo para listado'!$DE$153:$DG$274,MATCH($A307,'Hoja de Trabajo para listado'!$DE$153:$DE$1048576,0),MATCH((CUADRO!O$5&amp;$E307),'Hoja de Trabajo para listado'!$DE$151:$DG$151,0)),0)+IFERROR(INDEX('Hoja de Trabajo para listado'!$CD$155:$DC$1048576,MATCH($A307,'Hoja de Trabajo para listado'!$CD$155:$CD$1048576,0),MATCH((CUADRO!O$5&amp;$E307),'Hoja de Trabajo para listado'!$CD$151:$DC$151,0)),0)</f>
        <v>0</v>
      </c>
      <c r="P307" s="243">
        <f ca="1">+IFERROR(INDEX('Hoja de Trabajo para listado'!$A$155:$Z$1048576,MATCH($A307,'Hoja de Trabajo para listado'!$A$155:$A$1048576,0),MATCH((CUADRO!P$5&amp;$E307),'Hoja de Trabajo para listado'!$A$151:$Z$151,0)),0)+IFERROR(INDEX('Hoja de Trabajo para listado'!$AB$155:$BA$1048576,MATCH($A307,'Hoja de Trabajo para listado'!$AB$155:$AB$1048576,0),MATCH((CUADRO!P$5&amp;$E307),'Hoja de Trabajo para listado'!$AB$151:$BA$151,0)),0)+IFERROR(INDEX('Hoja de Trabajo para listado'!$BC$155:$CB$1048576,MATCH($A307,'Hoja de Trabajo para listado'!$BC$155:$BC$1048576,0),MATCH((CUADRO!P$5&amp;$E307),'Hoja de Trabajo para listado'!$BC$151:$CB$151,0)),0)+IFERROR(INDEX('Hoja de Trabajo para listado'!$DE$153:$DG$274,MATCH($A307,'Hoja de Trabajo para listado'!$DE$153:$DE$1048576,0),MATCH((CUADRO!P$5&amp;$E307),'Hoja de Trabajo para listado'!$DE$151:$DG$151,0)),0)+IFERROR(INDEX('Hoja de Trabajo para listado'!$CD$155:$DC$1048576,MATCH($A307,'Hoja de Trabajo para listado'!$CD$155:$CD$1048576,0),MATCH((CUADRO!P$5&amp;$E307),'Hoja de Trabajo para listado'!$CD$151:$DC$151,0)),0)</f>
        <v>0</v>
      </c>
      <c r="Q307" s="243">
        <f ca="1">+IFERROR(INDEX('Hoja de Trabajo para listado'!$A$155:$Z$1048576,MATCH($A307,'Hoja de Trabajo para listado'!$A$155:$A$1048576,0),MATCH((CUADRO!Q$5&amp;$E307),'Hoja de Trabajo para listado'!$A$151:$Z$151,0)),0)+IFERROR(INDEX('Hoja de Trabajo para listado'!$AB$155:$BA$1048576,MATCH($A307,'Hoja de Trabajo para listado'!$AB$155:$AB$1048576,0),MATCH((CUADRO!Q$5&amp;$E307),'Hoja de Trabajo para listado'!$AB$151:$BA$151,0)),0)+IFERROR(INDEX('Hoja de Trabajo para listado'!$BC$155:$CB$1048576,MATCH($A307,'Hoja de Trabajo para listado'!$BC$155:$BC$1048576,0),MATCH((CUADRO!Q$5&amp;$E307),'Hoja de Trabajo para listado'!$BC$151:$CB$151,0)),0)+IFERROR(INDEX('Hoja de Trabajo para listado'!$DE$153:$DG$274,MATCH($A307,'Hoja de Trabajo para listado'!$DE$153:$DE$1048576,0),MATCH((CUADRO!Q$5&amp;$E307),'Hoja de Trabajo para listado'!$DE$151:$DG$151,0)),0)+IFERROR(INDEX('Hoja de Trabajo para listado'!$CD$155:$DC$1048576,MATCH($A307,'Hoja de Trabajo para listado'!$CD$155:$CD$1048576,0),MATCH((CUADRO!Q$5&amp;$E307),'Hoja de Trabajo para listado'!$CD$151:$DC$151,0)),0)</f>
        <v>0</v>
      </c>
      <c r="R307" s="243">
        <f t="shared" ca="1" si="11"/>
        <v>0</v>
      </c>
      <c r="S307" s="249">
        <f ca="1">+R306+R307</f>
        <v>0</v>
      </c>
      <c r="T307" s="243">
        <f ca="1">+S307</f>
        <v>0</v>
      </c>
      <c r="U307" s="242">
        <f t="shared" si="12"/>
        <v>2</v>
      </c>
      <c r="V307" s="333" t="str">
        <f>+VLOOKUP(A307,bd_lista!$A$3:$E$590,5,FALSE)</f>
        <v>Instituciones de Seguridad Social</v>
      </c>
      <c r="W307" s="392"/>
      <c r="X307" s="242">
        <f>+VLOOKUP(A307,[4]Sheet1!$A$13:$D$744,4,FALSE)</f>
        <v>46</v>
      </c>
      <c r="Y307" s="242" t="str">
        <f>+VLOOKUP(X307,bd_lista!$A$3:$C$590,3,FALSE)</f>
        <v>Ministerio de Salud y Deportes</v>
      </c>
      <c r="Z307" s="292"/>
      <c r="AA307" s="293"/>
    </row>
    <row r="308" spans="1:27" customFormat="1" ht="15" hidden="1" customHeight="1">
      <c r="A308" s="32">
        <v>429</v>
      </c>
      <c r="B308" s="387">
        <f>+A308</f>
        <v>429</v>
      </c>
      <c r="C308" s="247" t="str">
        <f>+VLOOKUP(A308,bd_lista!$A$3:$C$590,3,FALSE)</f>
        <v>Seguro Social Universitario de La Paz</v>
      </c>
      <c r="D308" s="389" t="str">
        <f>+C308</f>
        <v>Seguro Social Universitario de La Paz</v>
      </c>
      <c r="E308" s="247" t="s">
        <v>1304</v>
      </c>
      <c r="F308" s="243">
        <f ca="1">+IFERROR(INDEX('Hoja de Trabajo para listado'!$A$155:$Z$1048576,MATCH($A308,'Hoja de Trabajo para listado'!$A$155:$A$1048576,0),MATCH((CUADRO!F$5&amp;$E308),'Hoja de Trabajo para listado'!$A$151:$Z$151,0)),0)+IFERROR(INDEX('Hoja de Trabajo para listado'!$AB$155:$BA$1048576,MATCH($A308,'Hoja de Trabajo para listado'!$AB$155:$AB$1048576,0),MATCH((CUADRO!F$5&amp;$E308),'Hoja de Trabajo para listado'!$AB$151:$BA$151,0)),0)+IFERROR(INDEX('Hoja de Trabajo para listado'!$BC$155:$CB$1048576,MATCH($A308,'Hoja de Trabajo para listado'!$BC$155:$BC$1048576,0),MATCH((CUADRO!F$5&amp;$E308),'Hoja de Trabajo para listado'!$BC$151:$CB$151,0)),0)+IFERROR(INDEX('Hoja de Trabajo para listado'!$DE$153:$DG$274,MATCH($A308,'Hoja de Trabajo para listado'!$DE$153:$DE$1048576,0),MATCH((CUADRO!F$5&amp;$E308),'Hoja de Trabajo para listado'!$DE$151:$DG$151,0)),0)+IFERROR(INDEX('Hoja de Trabajo para listado'!$CD$155:$DC$1048576,MATCH($A308,'Hoja de Trabajo para listado'!$CD$155:$CD$1048576,0),MATCH((CUADRO!F$5&amp;$E308),'Hoja de Trabajo para listado'!$CD$151:$DC$151,0)),0)</f>
        <v>0</v>
      </c>
      <c r="G308" s="243">
        <f ca="1">+IFERROR(INDEX('Hoja de Trabajo para listado'!$A$155:$Z$1048576,MATCH($A308,'Hoja de Trabajo para listado'!$A$155:$A$1048576,0),MATCH((CUADRO!G$5&amp;$E308),'Hoja de Trabajo para listado'!$A$151:$Z$151,0)),0)+IFERROR(INDEX('Hoja de Trabajo para listado'!$AB$155:$BA$1048576,MATCH($A308,'Hoja de Trabajo para listado'!$AB$155:$AB$1048576,0),MATCH((CUADRO!G$5&amp;$E308),'Hoja de Trabajo para listado'!$AB$151:$BA$151,0)),0)+IFERROR(INDEX('Hoja de Trabajo para listado'!$BC$155:$CB$1048576,MATCH($A308,'Hoja de Trabajo para listado'!$BC$155:$BC$1048576,0),MATCH((CUADRO!G$5&amp;$E308),'Hoja de Trabajo para listado'!$BC$151:$CB$151,0)),0)+IFERROR(INDEX('Hoja de Trabajo para listado'!$DE$153:$DG$274,MATCH($A308,'Hoja de Trabajo para listado'!$DE$153:$DE$1048576,0),MATCH((CUADRO!G$5&amp;$E308),'Hoja de Trabajo para listado'!$DE$151:$DG$151,0)),0)+IFERROR(INDEX('Hoja de Trabajo para listado'!$CD$155:$DC$1048576,MATCH($A308,'Hoja de Trabajo para listado'!$CD$155:$CD$1048576,0),MATCH((CUADRO!G$5&amp;$E308),'Hoja de Trabajo para listado'!$CD$151:$DC$151,0)),0)</f>
        <v>0</v>
      </c>
      <c r="H308" s="243">
        <f ca="1">+IFERROR(INDEX('Hoja de Trabajo para listado'!$A$155:$Z$1048576,MATCH($A308,'Hoja de Trabajo para listado'!$A$155:$A$1048576,0),MATCH((CUADRO!H$5&amp;$E308),'Hoja de Trabajo para listado'!$A$151:$Z$151,0)),0)+IFERROR(INDEX('Hoja de Trabajo para listado'!$AB$155:$BA$1048576,MATCH($A308,'Hoja de Trabajo para listado'!$AB$155:$AB$1048576,0),MATCH((CUADRO!H$5&amp;$E308),'Hoja de Trabajo para listado'!$AB$151:$BA$151,0)),0)+IFERROR(INDEX('Hoja de Trabajo para listado'!$BC$155:$CB$1048576,MATCH($A308,'Hoja de Trabajo para listado'!$BC$155:$BC$1048576,0),MATCH((CUADRO!H$5&amp;$E308),'Hoja de Trabajo para listado'!$BC$151:$CB$151,0)),0)+IFERROR(INDEX('Hoja de Trabajo para listado'!$DE$153:$DG$274,MATCH($A308,'Hoja de Trabajo para listado'!$DE$153:$DE$1048576,0),MATCH((CUADRO!H$5&amp;$E308),'Hoja de Trabajo para listado'!$DE$151:$DG$151,0)),0)+IFERROR(INDEX('Hoja de Trabajo para listado'!$CD$155:$DC$1048576,MATCH($A308,'Hoja de Trabajo para listado'!$CD$155:$CD$1048576,0),MATCH((CUADRO!H$5&amp;$E308),'Hoja de Trabajo para listado'!$CD$151:$DC$151,0)),0)</f>
        <v>0</v>
      </c>
      <c r="I308" s="243">
        <f ca="1">+IFERROR(INDEX('Hoja de Trabajo para listado'!$A$155:$Z$1048576,MATCH($A308,'Hoja de Trabajo para listado'!$A$155:$A$1048576,0),MATCH((CUADRO!I$5&amp;$E308),'Hoja de Trabajo para listado'!$A$151:$Z$151,0)),0)+IFERROR(INDEX('Hoja de Trabajo para listado'!$AB$155:$BA$1048576,MATCH($A308,'Hoja de Trabajo para listado'!$AB$155:$AB$1048576,0),MATCH((CUADRO!I$5&amp;$E308),'Hoja de Trabajo para listado'!$AB$151:$BA$151,0)),0)+IFERROR(INDEX('Hoja de Trabajo para listado'!$BC$155:$CB$1048576,MATCH($A308,'Hoja de Trabajo para listado'!$BC$155:$BC$1048576,0),MATCH((CUADRO!I$5&amp;$E308),'Hoja de Trabajo para listado'!$BC$151:$CB$151,0)),0)+IFERROR(INDEX('Hoja de Trabajo para listado'!$DE$153:$DG$274,MATCH($A308,'Hoja de Trabajo para listado'!$DE$153:$DE$1048576,0),MATCH((CUADRO!I$5&amp;$E308),'Hoja de Trabajo para listado'!$DE$151:$DG$151,0)),0)+IFERROR(INDEX('Hoja de Trabajo para listado'!$CD$155:$DC$1048576,MATCH($A308,'Hoja de Trabajo para listado'!$CD$155:$CD$1048576,0),MATCH((CUADRO!I$5&amp;$E308),'Hoja de Trabajo para listado'!$CD$151:$DC$151,0)),0)</f>
        <v>0</v>
      </c>
      <c r="J308" s="243">
        <f ca="1">+IFERROR(INDEX('Hoja de Trabajo para listado'!$A$155:$Z$1048576,MATCH($A308,'Hoja de Trabajo para listado'!$A$155:$A$1048576,0),MATCH((CUADRO!J$5&amp;$E308),'Hoja de Trabajo para listado'!$A$151:$Z$151,0)),0)+IFERROR(INDEX('Hoja de Trabajo para listado'!$AB$155:$BA$1048576,MATCH($A308,'Hoja de Trabajo para listado'!$AB$155:$AB$1048576,0),MATCH((CUADRO!J$5&amp;$E308),'Hoja de Trabajo para listado'!$AB$151:$BA$151,0)),0)+IFERROR(INDEX('Hoja de Trabajo para listado'!$BC$155:$CB$1048576,MATCH($A308,'Hoja de Trabajo para listado'!$BC$155:$BC$1048576,0),MATCH((CUADRO!J$5&amp;$E308),'Hoja de Trabajo para listado'!$BC$151:$CB$151,0)),0)+IFERROR(INDEX('Hoja de Trabajo para listado'!$DE$153:$DG$274,MATCH($A308,'Hoja de Trabajo para listado'!$DE$153:$DE$1048576,0),MATCH((CUADRO!J$5&amp;$E308),'Hoja de Trabajo para listado'!$DE$151:$DG$151,0)),0)+IFERROR(INDEX('Hoja de Trabajo para listado'!$CD$155:$DC$1048576,MATCH($A308,'Hoja de Trabajo para listado'!$CD$155:$CD$1048576,0),MATCH((CUADRO!J$5&amp;$E308),'Hoja de Trabajo para listado'!$CD$151:$DC$151,0)),0)</f>
        <v>0</v>
      </c>
      <c r="K308" s="243">
        <f ca="1">+IFERROR(INDEX('Hoja de Trabajo para listado'!$A$155:$Z$1048576,MATCH($A308,'Hoja de Trabajo para listado'!$A$155:$A$1048576,0),MATCH((CUADRO!K$5&amp;$E308),'Hoja de Trabajo para listado'!$A$151:$Z$151,0)),0)+IFERROR(INDEX('Hoja de Trabajo para listado'!$AB$155:$BA$1048576,MATCH($A308,'Hoja de Trabajo para listado'!$AB$155:$AB$1048576,0),MATCH((CUADRO!K$5&amp;$E308),'Hoja de Trabajo para listado'!$AB$151:$BA$151,0)),0)+IFERROR(INDEX('Hoja de Trabajo para listado'!$BC$155:$CB$1048576,MATCH($A308,'Hoja de Trabajo para listado'!$BC$155:$BC$1048576,0),MATCH((CUADRO!K$5&amp;$E308),'Hoja de Trabajo para listado'!$BC$151:$CB$151,0)),0)+IFERROR(INDEX('Hoja de Trabajo para listado'!$DE$153:$DG$274,MATCH($A308,'Hoja de Trabajo para listado'!$DE$153:$DE$1048576,0),MATCH((CUADRO!K$5&amp;$E308),'Hoja de Trabajo para listado'!$DE$151:$DG$151,0)),0)+IFERROR(INDEX('Hoja de Trabajo para listado'!$CD$155:$DC$1048576,MATCH($A308,'Hoja de Trabajo para listado'!$CD$155:$CD$1048576,0),MATCH((CUADRO!K$5&amp;$E308),'Hoja de Trabajo para listado'!$CD$151:$DC$151,0)),0)</f>
        <v>0</v>
      </c>
      <c r="L308" s="243">
        <f ca="1">+IFERROR(INDEX('Hoja de Trabajo para listado'!$A$155:$Z$1048576,MATCH($A308,'Hoja de Trabajo para listado'!$A$155:$A$1048576,0),MATCH((CUADRO!L$5&amp;$E308),'Hoja de Trabajo para listado'!$A$151:$Z$151,0)),0)+IFERROR(INDEX('Hoja de Trabajo para listado'!$AB$155:$BA$1048576,MATCH($A308,'Hoja de Trabajo para listado'!$AB$155:$AB$1048576,0),MATCH((CUADRO!L$5&amp;$E308),'Hoja de Trabajo para listado'!$AB$151:$BA$151,0)),0)+IFERROR(INDEX('Hoja de Trabajo para listado'!$BC$155:$CB$1048576,MATCH($A308,'Hoja de Trabajo para listado'!$BC$155:$BC$1048576,0),MATCH((CUADRO!L$5&amp;$E308),'Hoja de Trabajo para listado'!$BC$151:$CB$151,0)),0)+IFERROR(INDEX('Hoja de Trabajo para listado'!$DE$153:$DG$274,MATCH($A308,'Hoja de Trabajo para listado'!$DE$153:$DE$1048576,0),MATCH((CUADRO!L$5&amp;$E308),'Hoja de Trabajo para listado'!$DE$151:$DG$151,0)),0)+IFERROR(INDEX('Hoja de Trabajo para listado'!$CD$155:$DC$1048576,MATCH($A308,'Hoja de Trabajo para listado'!$CD$155:$CD$1048576,0),MATCH((CUADRO!L$5&amp;$E308),'Hoja de Trabajo para listado'!$CD$151:$DC$151,0)),0)</f>
        <v>0</v>
      </c>
      <c r="M308" s="243">
        <f ca="1">+IFERROR(INDEX('Hoja de Trabajo para listado'!$A$155:$Z$1048576,MATCH($A308,'Hoja de Trabajo para listado'!$A$155:$A$1048576,0),MATCH((CUADRO!M$5&amp;$E308),'Hoja de Trabajo para listado'!$A$151:$Z$151,0)),0)+IFERROR(INDEX('Hoja de Trabajo para listado'!$AB$155:$BA$1048576,MATCH($A308,'Hoja de Trabajo para listado'!$AB$155:$AB$1048576,0),MATCH((CUADRO!M$5&amp;$E308),'Hoja de Trabajo para listado'!$AB$151:$BA$151,0)),0)+IFERROR(INDEX('Hoja de Trabajo para listado'!$BC$155:$CB$1048576,MATCH($A308,'Hoja de Trabajo para listado'!$BC$155:$BC$1048576,0),MATCH((CUADRO!M$5&amp;$E308),'Hoja de Trabajo para listado'!$BC$151:$CB$151,0)),0)+IFERROR(INDEX('Hoja de Trabajo para listado'!$DE$153:$DG$274,MATCH($A308,'Hoja de Trabajo para listado'!$DE$153:$DE$1048576,0),MATCH((CUADRO!M$5&amp;$E308),'Hoja de Trabajo para listado'!$DE$151:$DG$151,0)),0)+IFERROR(INDEX('Hoja de Trabajo para listado'!$CD$155:$DC$1048576,MATCH($A308,'Hoja de Trabajo para listado'!$CD$155:$CD$1048576,0),MATCH((CUADRO!M$5&amp;$E308),'Hoja de Trabajo para listado'!$CD$151:$DC$151,0)),0)</f>
        <v>0</v>
      </c>
      <c r="N308" s="243">
        <f ca="1">+IFERROR(INDEX('Hoja de Trabajo para listado'!$A$155:$Z$1048576,MATCH($A308,'Hoja de Trabajo para listado'!$A$155:$A$1048576,0),MATCH((CUADRO!N$5&amp;$E308),'Hoja de Trabajo para listado'!$A$151:$Z$151,0)),0)+IFERROR(INDEX('Hoja de Trabajo para listado'!$AB$155:$BA$1048576,MATCH($A308,'Hoja de Trabajo para listado'!$AB$155:$AB$1048576,0),MATCH((CUADRO!N$5&amp;$E308),'Hoja de Trabajo para listado'!$AB$151:$BA$151,0)),0)+IFERROR(INDEX('Hoja de Trabajo para listado'!$BC$155:$CB$1048576,MATCH($A308,'Hoja de Trabajo para listado'!$BC$155:$BC$1048576,0),MATCH((CUADRO!N$5&amp;$E308),'Hoja de Trabajo para listado'!$BC$151:$CB$151,0)),0)+IFERROR(INDEX('Hoja de Trabajo para listado'!$DE$153:$DG$274,MATCH($A308,'Hoja de Trabajo para listado'!$DE$153:$DE$1048576,0),MATCH((CUADRO!N$5&amp;$E308),'Hoja de Trabajo para listado'!$DE$151:$DG$151,0)),0)+IFERROR(INDEX('Hoja de Trabajo para listado'!$CD$155:$DC$1048576,MATCH($A308,'Hoja de Trabajo para listado'!$CD$155:$CD$1048576,0),MATCH((CUADRO!N$5&amp;$E308),'Hoja de Trabajo para listado'!$CD$151:$DC$151,0)),0)</f>
        <v>0</v>
      </c>
      <c r="O308" s="243">
        <f ca="1">+IFERROR(INDEX('Hoja de Trabajo para listado'!$A$155:$Z$1048576,MATCH($A308,'Hoja de Trabajo para listado'!$A$155:$A$1048576,0),MATCH((CUADRO!O$5&amp;$E308),'Hoja de Trabajo para listado'!$A$151:$Z$151,0)),0)+IFERROR(INDEX('Hoja de Trabajo para listado'!$AB$155:$BA$1048576,MATCH($A308,'Hoja de Trabajo para listado'!$AB$155:$AB$1048576,0),MATCH((CUADRO!O$5&amp;$E308),'Hoja de Trabajo para listado'!$AB$151:$BA$151,0)),0)+IFERROR(INDEX('Hoja de Trabajo para listado'!$BC$155:$CB$1048576,MATCH($A308,'Hoja de Trabajo para listado'!$BC$155:$BC$1048576,0),MATCH((CUADRO!O$5&amp;$E308),'Hoja de Trabajo para listado'!$BC$151:$CB$151,0)),0)+IFERROR(INDEX('Hoja de Trabajo para listado'!$DE$153:$DG$274,MATCH($A308,'Hoja de Trabajo para listado'!$DE$153:$DE$1048576,0),MATCH((CUADRO!O$5&amp;$E308),'Hoja de Trabajo para listado'!$DE$151:$DG$151,0)),0)+IFERROR(INDEX('Hoja de Trabajo para listado'!$CD$155:$DC$1048576,MATCH($A308,'Hoja de Trabajo para listado'!$CD$155:$CD$1048576,0),MATCH((CUADRO!O$5&amp;$E308),'Hoja de Trabajo para listado'!$CD$151:$DC$151,0)),0)</f>
        <v>0</v>
      </c>
      <c r="P308" s="243">
        <f ca="1">+IFERROR(INDEX('Hoja de Trabajo para listado'!$A$155:$Z$1048576,MATCH($A308,'Hoja de Trabajo para listado'!$A$155:$A$1048576,0),MATCH((CUADRO!P$5&amp;$E308),'Hoja de Trabajo para listado'!$A$151:$Z$151,0)),0)+IFERROR(INDEX('Hoja de Trabajo para listado'!$AB$155:$BA$1048576,MATCH($A308,'Hoja de Trabajo para listado'!$AB$155:$AB$1048576,0),MATCH((CUADRO!P$5&amp;$E308),'Hoja de Trabajo para listado'!$AB$151:$BA$151,0)),0)+IFERROR(INDEX('Hoja de Trabajo para listado'!$BC$155:$CB$1048576,MATCH($A308,'Hoja de Trabajo para listado'!$BC$155:$BC$1048576,0),MATCH((CUADRO!P$5&amp;$E308),'Hoja de Trabajo para listado'!$BC$151:$CB$151,0)),0)+IFERROR(INDEX('Hoja de Trabajo para listado'!$DE$153:$DG$274,MATCH($A308,'Hoja de Trabajo para listado'!$DE$153:$DE$1048576,0),MATCH((CUADRO!P$5&amp;$E308),'Hoja de Trabajo para listado'!$DE$151:$DG$151,0)),0)+IFERROR(INDEX('Hoja de Trabajo para listado'!$CD$155:$DC$1048576,MATCH($A308,'Hoja de Trabajo para listado'!$CD$155:$CD$1048576,0),MATCH((CUADRO!P$5&amp;$E308),'Hoja de Trabajo para listado'!$CD$151:$DC$151,0)),0)</f>
        <v>0</v>
      </c>
      <c r="Q308" s="243">
        <f ca="1">+IFERROR(INDEX('Hoja de Trabajo para listado'!$A$155:$Z$1048576,MATCH($A308,'Hoja de Trabajo para listado'!$A$155:$A$1048576,0),MATCH((CUADRO!Q$5&amp;$E308),'Hoja de Trabajo para listado'!$A$151:$Z$151,0)),0)+IFERROR(INDEX('Hoja de Trabajo para listado'!$AB$155:$BA$1048576,MATCH($A308,'Hoja de Trabajo para listado'!$AB$155:$AB$1048576,0),MATCH((CUADRO!Q$5&amp;$E308),'Hoja de Trabajo para listado'!$AB$151:$BA$151,0)),0)+IFERROR(INDEX('Hoja de Trabajo para listado'!$BC$155:$CB$1048576,MATCH($A308,'Hoja de Trabajo para listado'!$BC$155:$BC$1048576,0),MATCH((CUADRO!Q$5&amp;$E308),'Hoja de Trabajo para listado'!$BC$151:$CB$151,0)),0)+IFERROR(INDEX('Hoja de Trabajo para listado'!$DE$153:$DG$274,MATCH($A308,'Hoja de Trabajo para listado'!$DE$153:$DE$1048576,0),MATCH((CUADRO!Q$5&amp;$E308),'Hoja de Trabajo para listado'!$DE$151:$DG$151,0)),0)+IFERROR(INDEX('Hoja de Trabajo para listado'!$CD$155:$DC$1048576,MATCH($A308,'Hoja de Trabajo para listado'!$CD$155:$CD$1048576,0),MATCH((CUADRO!Q$5&amp;$E308),'Hoja de Trabajo para listado'!$CD$151:$DC$151,0)),0)</f>
        <v>0</v>
      </c>
      <c r="R308" s="243">
        <f t="shared" ca="1" si="11"/>
        <v>0</v>
      </c>
      <c r="S308" s="249"/>
      <c r="T308" s="243">
        <f ca="1">+T309</f>
        <v>0</v>
      </c>
      <c r="U308" s="242">
        <f t="shared" si="12"/>
        <v>1</v>
      </c>
      <c r="V308" s="333" t="str">
        <f>+VLOOKUP(A308,bd_lista!$A$3:$E$590,5,FALSE)</f>
        <v>Instituciones de Seguridad Social</v>
      </c>
      <c r="W308" s="391" t="str">
        <f>+V308</f>
        <v>Instituciones de Seguridad Social</v>
      </c>
      <c r="X308" s="242">
        <f>+VLOOKUP(A308,[4]Sheet1!$A$13:$D$744,4,FALSE)</f>
        <v>46</v>
      </c>
      <c r="Y308" s="242" t="str">
        <f>+VLOOKUP(X308,bd_lista!$A$3:$C$590,3,FALSE)</f>
        <v>Ministerio de Salud y Deportes</v>
      </c>
      <c r="Z308" s="294">
        <f>+X308</f>
        <v>46</v>
      </c>
      <c r="AA308" s="295" t="str">
        <f>+Y308</f>
        <v>Ministerio de Salud y Deportes</v>
      </c>
    </row>
    <row r="309" spans="1:27" customFormat="1" ht="15" hidden="1" customHeight="1">
      <c r="A309" s="32">
        <v>429</v>
      </c>
      <c r="B309" s="388"/>
      <c r="C309" s="333" t="str">
        <f>+VLOOKUP(A309,bd_lista!$A$3:$C$590,3,FALSE)</f>
        <v>Seguro Social Universitario de La Paz</v>
      </c>
      <c r="D309" s="390"/>
      <c r="E309" s="247" t="s">
        <v>1305</v>
      </c>
      <c r="F309" s="243">
        <f ca="1">+IFERROR(INDEX('Hoja de Trabajo para listado'!$A$155:$Z$1048576,MATCH($A309,'Hoja de Trabajo para listado'!$A$155:$A$1048576,0),MATCH((CUADRO!F$5&amp;$E309),'Hoja de Trabajo para listado'!$A$151:$Z$151,0)),0)+IFERROR(INDEX('Hoja de Trabajo para listado'!$AB$155:$BA$1048576,MATCH($A309,'Hoja de Trabajo para listado'!$AB$155:$AB$1048576,0),MATCH((CUADRO!F$5&amp;$E309),'Hoja de Trabajo para listado'!$AB$151:$BA$151,0)),0)+IFERROR(INDEX('Hoja de Trabajo para listado'!$BC$155:$CB$1048576,MATCH($A309,'Hoja de Trabajo para listado'!$BC$155:$BC$1048576,0),MATCH((CUADRO!F$5&amp;$E309),'Hoja de Trabajo para listado'!$BC$151:$CB$151,0)),0)+IFERROR(INDEX('Hoja de Trabajo para listado'!$DE$153:$DG$274,MATCH($A309,'Hoja de Trabajo para listado'!$DE$153:$DE$1048576,0),MATCH((CUADRO!F$5&amp;$E309),'Hoja de Trabajo para listado'!$DE$151:$DG$151,0)),0)+IFERROR(INDEX('Hoja de Trabajo para listado'!$CD$155:$DC$1048576,MATCH($A309,'Hoja de Trabajo para listado'!$CD$155:$CD$1048576,0),MATCH((CUADRO!F$5&amp;$E309),'Hoja de Trabajo para listado'!$CD$151:$DC$151,0)),0)</f>
        <v>0</v>
      </c>
      <c r="G309" s="243">
        <f ca="1">+IFERROR(INDEX('Hoja de Trabajo para listado'!$A$155:$Z$1048576,MATCH($A309,'Hoja de Trabajo para listado'!$A$155:$A$1048576,0),MATCH((CUADRO!G$5&amp;$E309),'Hoja de Trabajo para listado'!$A$151:$Z$151,0)),0)+IFERROR(INDEX('Hoja de Trabajo para listado'!$AB$155:$BA$1048576,MATCH($A309,'Hoja de Trabajo para listado'!$AB$155:$AB$1048576,0),MATCH((CUADRO!G$5&amp;$E309),'Hoja de Trabajo para listado'!$AB$151:$BA$151,0)),0)+IFERROR(INDEX('Hoja de Trabajo para listado'!$BC$155:$CB$1048576,MATCH($A309,'Hoja de Trabajo para listado'!$BC$155:$BC$1048576,0),MATCH((CUADRO!G$5&amp;$E309),'Hoja de Trabajo para listado'!$BC$151:$CB$151,0)),0)+IFERROR(INDEX('Hoja de Trabajo para listado'!$DE$153:$DG$274,MATCH($A309,'Hoja de Trabajo para listado'!$DE$153:$DE$1048576,0),MATCH((CUADRO!G$5&amp;$E309),'Hoja de Trabajo para listado'!$DE$151:$DG$151,0)),0)+IFERROR(INDEX('Hoja de Trabajo para listado'!$CD$155:$DC$1048576,MATCH($A309,'Hoja de Trabajo para listado'!$CD$155:$CD$1048576,0),MATCH((CUADRO!G$5&amp;$E309),'Hoja de Trabajo para listado'!$CD$151:$DC$151,0)),0)</f>
        <v>0</v>
      </c>
      <c r="H309" s="243">
        <f ca="1">+IFERROR(INDEX('Hoja de Trabajo para listado'!$A$155:$Z$1048576,MATCH($A309,'Hoja de Trabajo para listado'!$A$155:$A$1048576,0),MATCH((CUADRO!H$5&amp;$E309),'Hoja de Trabajo para listado'!$A$151:$Z$151,0)),0)+IFERROR(INDEX('Hoja de Trabajo para listado'!$AB$155:$BA$1048576,MATCH($A309,'Hoja de Trabajo para listado'!$AB$155:$AB$1048576,0),MATCH((CUADRO!H$5&amp;$E309),'Hoja de Trabajo para listado'!$AB$151:$BA$151,0)),0)+IFERROR(INDEX('Hoja de Trabajo para listado'!$BC$155:$CB$1048576,MATCH($A309,'Hoja de Trabajo para listado'!$BC$155:$BC$1048576,0),MATCH((CUADRO!H$5&amp;$E309),'Hoja de Trabajo para listado'!$BC$151:$CB$151,0)),0)+IFERROR(INDEX('Hoja de Trabajo para listado'!$DE$153:$DG$274,MATCH($A309,'Hoja de Trabajo para listado'!$DE$153:$DE$1048576,0),MATCH((CUADRO!H$5&amp;$E309),'Hoja de Trabajo para listado'!$DE$151:$DG$151,0)),0)+IFERROR(INDEX('Hoja de Trabajo para listado'!$CD$155:$DC$1048576,MATCH($A309,'Hoja de Trabajo para listado'!$CD$155:$CD$1048576,0),MATCH((CUADRO!H$5&amp;$E309),'Hoja de Trabajo para listado'!$CD$151:$DC$151,0)),0)</f>
        <v>0</v>
      </c>
      <c r="I309" s="243">
        <f ca="1">+IFERROR(INDEX('Hoja de Trabajo para listado'!$A$155:$Z$1048576,MATCH($A309,'Hoja de Trabajo para listado'!$A$155:$A$1048576,0),MATCH((CUADRO!I$5&amp;$E309),'Hoja de Trabajo para listado'!$A$151:$Z$151,0)),0)+IFERROR(INDEX('Hoja de Trabajo para listado'!$AB$155:$BA$1048576,MATCH($A309,'Hoja de Trabajo para listado'!$AB$155:$AB$1048576,0),MATCH((CUADRO!I$5&amp;$E309),'Hoja de Trabajo para listado'!$AB$151:$BA$151,0)),0)+IFERROR(INDEX('Hoja de Trabajo para listado'!$BC$155:$CB$1048576,MATCH($A309,'Hoja de Trabajo para listado'!$BC$155:$BC$1048576,0),MATCH((CUADRO!I$5&amp;$E309),'Hoja de Trabajo para listado'!$BC$151:$CB$151,0)),0)+IFERROR(INDEX('Hoja de Trabajo para listado'!$DE$153:$DG$274,MATCH($A309,'Hoja de Trabajo para listado'!$DE$153:$DE$1048576,0),MATCH((CUADRO!I$5&amp;$E309),'Hoja de Trabajo para listado'!$DE$151:$DG$151,0)),0)+IFERROR(INDEX('Hoja de Trabajo para listado'!$CD$155:$DC$1048576,MATCH($A309,'Hoja de Trabajo para listado'!$CD$155:$CD$1048576,0),MATCH((CUADRO!I$5&amp;$E309),'Hoja de Trabajo para listado'!$CD$151:$DC$151,0)),0)</f>
        <v>0</v>
      </c>
      <c r="J309" s="243">
        <f ca="1">+IFERROR(INDEX('Hoja de Trabajo para listado'!$A$155:$Z$1048576,MATCH($A309,'Hoja de Trabajo para listado'!$A$155:$A$1048576,0),MATCH((CUADRO!J$5&amp;$E309),'Hoja de Trabajo para listado'!$A$151:$Z$151,0)),0)+IFERROR(INDEX('Hoja de Trabajo para listado'!$AB$155:$BA$1048576,MATCH($A309,'Hoja de Trabajo para listado'!$AB$155:$AB$1048576,0),MATCH((CUADRO!J$5&amp;$E309),'Hoja de Trabajo para listado'!$AB$151:$BA$151,0)),0)+IFERROR(INDEX('Hoja de Trabajo para listado'!$BC$155:$CB$1048576,MATCH($A309,'Hoja de Trabajo para listado'!$BC$155:$BC$1048576,0),MATCH((CUADRO!J$5&amp;$E309),'Hoja de Trabajo para listado'!$BC$151:$CB$151,0)),0)+IFERROR(INDEX('Hoja de Trabajo para listado'!$DE$153:$DG$274,MATCH($A309,'Hoja de Trabajo para listado'!$DE$153:$DE$1048576,0),MATCH((CUADRO!J$5&amp;$E309),'Hoja de Trabajo para listado'!$DE$151:$DG$151,0)),0)+IFERROR(INDEX('Hoja de Trabajo para listado'!$CD$155:$DC$1048576,MATCH($A309,'Hoja de Trabajo para listado'!$CD$155:$CD$1048576,0),MATCH((CUADRO!J$5&amp;$E309),'Hoja de Trabajo para listado'!$CD$151:$DC$151,0)),0)</f>
        <v>0</v>
      </c>
      <c r="K309" s="243">
        <f ca="1">+IFERROR(INDEX('Hoja de Trabajo para listado'!$A$155:$Z$1048576,MATCH($A309,'Hoja de Trabajo para listado'!$A$155:$A$1048576,0),MATCH((CUADRO!K$5&amp;$E309),'Hoja de Trabajo para listado'!$A$151:$Z$151,0)),0)+IFERROR(INDEX('Hoja de Trabajo para listado'!$AB$155:$BA$1048576,MATCH($A309,'Hoja de Trabajo para listado'!$AB$155:$AB$1048576,0),MATCH((CUADRO!K$5&amp;$E309),'Hoja de Trabajo para listado'!$AB$151:$BA$151,0)),0)+IFERROR(INDEX('Hoja de Trabajo para listado'!$BC$155:$CB$1048576,MATCH($A309,'Hoja de Trabajo para listado'!$BC$155:$BC$1048576,0),MATCH((CUADRO!K$5&amp;$E309),'Hoja de Trabajo para listado'!$BC$151:$CB$151,0)),0)+IFERROR(INDEX('Hoja de Trabajo para listado'!$DE$153:$DG$274,MATCH($A309,'Hoja de Trabajo para listado'!$DE$153:$DE$1048576,0),MATCH((CUADRO!K$5&amp;$E309),'Hoja de Trabajo para listado'!$DE$151:$DG$151,0)),0)+IFERROR(INDEX('Hoja de Trabajo para listado'!$CD$155:$DC$1048576,MATCH($A309,'Hoja de Trabajo para listado'!$CD$155:$CD$1048576,0),MATCH((CUADRO!K$5&amp;$E309),'Hoja de Trabajo para listado'!$CD$151:$DC$151,0)),0)</f>
        <v>0</v>
      </c>
      <c r="L309" s="243">
        <f ca="1">+IFERROR(INDEX('Hoja de Trabajo para listado'!$A$155:$Z$1048576,MATCH($A309,'Hoja de Trabajo para listado'!$A$155:$A$1048576,0),MATCH((CUADRO!L$5&amp;$E309),'Hoja de Trabajo para listado'!$A$151:$Z$151,0)),0)+IFERROR(INDEX('Hoja de Trabajo para listado'!$AB$155:$BA$1048576,MATCH($A309,'Hoja de Trabajo para listado'!$AB$155:$AB$1048576,0),MATCH((CUADRO!L$5&amp;$E309),'Hoja de Trabajo para listado'!$AB$151:$BA$151,0)),0)+IFERROR(INDEX('Hoja de Trabajo para listado'!$BC$155:$CB$1048576,MATCH($A309,'Hoja de Trabajo para listado'!$BC$155:$BC$1048576,0),MATCH((CUADRO!L$5&amp;$E309),'Hoja de Trabajo para listado'!$BC$151:$CB$151,0)),0)+IFERROR(INDEX('Hoja de Trabajo para listado'!$DE$153:$DG$274,MATCH($A309,'Hoja de Trabajo para listado'!$DE$153:$DE$1048576,0),MATCH((CUADRO!L$5&amp;$E309),'Hoja de Trabajo para listado'!$DE$151:$DG$151,0)),0)+IFERROR(INDEX('Hoja de Trabajo para listado'!$CD$155:$DC$1048576,MATCH($A309,'Hoja de Trabajo para listado'!$CD$155:$CD$1048576,0),MATCH((CUADRO!L$5&amp;$E309),'Hoja de Trabajo para listado'!$CD$151:$DC$151,0)),0)</f>
        <v>0</v>
      </c>
      <c r="M309" s="243">
        <f ca="1">+IFERROR(INDEX('Hoja de Trabajo para listado'!$A$155:$Z$1048576,MATCH($A309,'Hoja de Trabajo para listado'!$A$155:$A$1048576,0),MATCH((CUADRO!M$5&amp;$E309),'Hoja de Trabajo para listado'!$A$151:$Z$151,0)),0)+IFERROR(INDEX('Hoja de Trabajo para listado'!$AB$155:$BA$1048576,MATCH($A309,'Hoja de Trabajo para listado'!$AB$155:$AB$1048576,0),MATCH((CUADRO!M$5&amp;$E309),'Hoja de Trabajo para listado'!$AB$151:$BA$151,0)),0)+IFERROR(INDEX('Hoja de Trabajo para listado'!$BC$155:$CB$1048576,MATCH($A309,'Hoja de Trabajo para listado'!$BC$155:$BC$1048576,0),MATCH((CUADRO!M$5&amp;$E309),'Hoja de Trabajo para listado'!$BC$151:$CB$151,0)),0)+IFERROR(INDEX('Hoja de Trabajo para listado'!$DE$153:$DG$274,MATCH($A309,'Hoja de Trabajo para listado'!$DE$153:$DE$1048576,0),MATCH((CUADRO!M$5&amp;$E309),'Hoja de Trabajo para listado'!$DE$151:$DG$151,0)),0)+IFERROR(INDEX('Hoja de Trabajo para listado'!$CD$155:$DC$1048576,MATCH($A309,'Hoja de Trabajo para listado'!$CD$155:$CD$1048576,0),MATCH((CUADRO!M$5&amp;$E309),'Hoja de Trabajo para listado'!$CD$151:$DC$151,0)),0)</f>
        <v>0</v>
      </c>
      <c r="N309" s="243">
        <f ca="1">+IFERROR(INDEX('Hoja de Trabajo para listado'!$A$155:$Z$1048576,MATCH($A309,'Hoja de Trabajo para listado'!$A$155:$A$1048576,0),MATCH((CUADRO!N$5&amp;$E309),'Hoja de Trabajo para listado'!$A$151:$Z$151,0)),0)+IFERROR(INDEX('Hoja de Trabajo para listado'!$AB$155:$BA$1048576,MATCH($A309,'Hoja de Trabajo para listado'!$AB$155:$AB$1048576,0),MATCH((CUADRO!N$5&amp;$E309),'Hoja de Trabajo para listado'!$AB$151:$BA$151,0)),0)+IFERROR(INDEX('Hoja de Trabajo para listado'!$BC$155:$CB$1048576,MATCH($A309,'Hoja de Trabajo para listado'!$BC$155:$BC$1048576,0),MATCH((CUADRO!N$5&amp;$E309),'Hoja de Trabajo para listado'!$BC$151:$CB$151,0)),0)+IFERROR(INDEX('Hoja de Trabajo para listado'!$DE$153:$DG$274,MATCH($A309,'Hoja de Trabajo para listado'!$DE$153:$DE$1048576,0),MATCH((CUADRO!N$5&amp;$E309),'Hoja de Trabajo para listado'!$DE$151:$DG$151,0)),0)+IFERROR(INDEX('Hoja de Trabajo para listado'!$CD$155:$DC$1048576,MATCH($A309,'Hoja de Trabajo para listado'!$CD$155:$CD$1048576,0),MATCH((CUADRO!N$5&amp;$E309),'Hoja de Trabajo para listado'!$CD$151:$DC$151,0)),0)</f>
        <v>0</v>
      </c>
      <c r="O309" s="243">
        <f ca="1">+IFERROR(INDEX('Hoja de Trabajo para listado'!$A$155:$Z$1048576,MATCH($A309,'Hoja de Trabajo para listado'!$A$155:$A$1048576,0),MATCH((CUADRO!O$5&amp;$E309),'Hoja de Trabajo para listado'!$A$151:$Z$151,0)),0)+IFERROR(INDEX('Hoja de Trabajo para listado'!$AB$155:$BA$1048576,MATCH($A309,'Hoja de Trabajo para listado'!$AB$155:$AB$1048576,0),MATCH((CUADRO!O$5&amp;$E309),'Hoja de Trabajo para listado'!$AB$151:$BA$151,0)),0)+IFERROR(INDEX('Hoja de Trabajo para listado'!$BC$155:$CB$1048576,MATCH($A309,'Hoja de Trabajo para listado'!$BC$155:$BC$1048576,0),MATCH((CUADRO!O$5&amp;$E309),'Hoja de Trabajo para listado'!$BC$151:$CB$151,0)),0)+IFERROR(INDEX('Hoja de Trabajo para listado'!$DE$153:$DG$274,MATCH($A309,'Hoja de Trabajo para listado'!$DE$153:$DE$1048576,0),MATCH((CUADRO!O$5&amp;$E309),'Hoja de Trabajo para listado'!$DE$151:$DG$151,0)),0)+IFERROR(INDEX('Hoja de Trabajo para listado'!$CD$155:$DC$1048576,MATCH($A309,'Hoja de Trabajo para listado'!$CD$155:$CD$1048576,0),MATCH((CUADRO!O$5&amp;$E309),'Hoja de Trabajo para listado'!$CD$151:$DC$151,0)),0)</f>
        <v>0</v>
      </c>
      <c r="P309" s="243">
        <f ca="1">+IFERROR(INDEX('Hoja de Trabajo para listado'!$A$155:$Z$1048576,MATCH($A309,'Hoja de Trabajo para listado'!$A$155:$A$1048576,0),MATCH((CUADRO!P$5&amp;$E309),'Hoja de Trabajo para listado'!$A$151:$Z$151,0)),0)+IFERROR(INDEX('Hoja de Trabajo para listado'!$AB$155:$BA$1048576,MATCH($A309,'Hoja de Trabajo para listado'!$AB$155:$AB$1048576,0),MATCH((CUADRO!P$5&amp;$E309),'Hoja de Trabajo para listado'!$AB$151:$BA$151,0)),0)+IFERROR(INDEX('Hoja de Trabajo para listado'!$BC$155:$CB$1048576,MATCH($A309,'Hoja de Trabajo para listado'!$BC$155:$BC$1048576,0),MATCH((CUADRO!P$5&amp;$E309),'Hoja de Trabajo para listado'!$BC$151:$CB$151,0)),0)+IFERROR(INDEX('Hoja de Trabajo para listado'!$DE$153:$DG$274,MATCH($A309,'Hoja de Trabajo para listado'!$DE$153:$DE$1048576,0),MATCH((CUADRO!P$5&amp;$E309),'Hoja de Trabajo para listado'!$DE$151:$DG$151,0)),0)+IFERROR(INDEX('Hoja de Trabajo para listado'!$CD$155:$DC$1048576,MATCH($A309,'Hoja de Trabajo para listado'!$CD$155:$CD$1048576,0),MATCH((CUADRO!P$5&amp;$E309),'Hoja de Trabajo para listado'!$CD$151:$DC$151,0)),0)</f>
        <v>0</v>
      </c>
      <c r="Q309" s="243">
        <f ca="1">+IFERROR(INDEX('Hoja de Trabajo para listado'!$A$155:$Z$1048576,MATCH($A309,'Hoja de Trabajo para listado'!$A$155:$A$1048576,0),MATCH((CUADRO!Q$5&amp;$E309),'Hoja de Trabajo para listado'!$A$151:$Z$151,0)),0)+IFERROR(INDEX('Hoja de Trabajo para listado'!$AB$155:$BA$1048576,MATCH($A309,'Hoja de Trabajo para listado'!$AB$155:$AB$1048576,0),MATCH((CUADRO!Q$5&amp;$E309),'Hoja de Trabajo para listado'!$AB$151:$BA$151,0)),0)+IFERROR(INDEX('Hoja de Trabajo para listado'!$BC$155:$CB$1048576,MATCH($A309,'Hoja de Trabajo para listado'!$BC$155:$BC$1048576,0),MATCH((CUADRO!Q$5&amp;$E309),'Hoja de Trabajo para listado'!$BC$151:$CB$151,0)),0)+IFERROR(INDEX('Hoja de Trabajo para listado'!$DE$153:$DG$274,MATCH($A309,'Hoja de Trabajo para listado'!$DE$153:$DE$1048576,0),MATCH((CUADRO!Q$5&amp;$E309),'Hoja de Trabajo para listado'!$DE$151:$DG$151,0)),0)+IFERROR(INDEX('Hoja de Trabajo para listado'!$CD$155:$DC$1048576,MATCH($A309,'Hoja de Trabajo para listado'!$CD$155:$CD$1048576,0),MATCH((CUADRO!Q$5&amp;$E309),'Hoja de Trabajo para listado'!$CD$151:$DC$151,0)),0)</f>
        <v>0</v>
      </c>
      <c r="R309" s="243">
        <f t="shared" ca="1" si="11"/>
        <v>0</v>
      </c>
      <c r="S309" s="249">
        <f ca="1">+R308+R309</f>
        <v>0</v>
      </c>
      <c r="T309" s="243">
        <f ca="1">+S309</f>
        <v>0</v>
      </c>
      <c r="U309" s="242">
        <f t="shared" si="12"/>
        <v>2</v>
      </c>
      <c r="V309" s="333" t="str">
        <f>+VLOOKUP(A309,bd_lista!$A$3:$E$590,5,FALSE)</f>
        <v>Instituciones de Seguridad Social</v>
      </c>
      <c r="W309" s="392"/>
      <c r="X309" s="242">
        <f>+VLOOKUP(A309,[4]Sheet1!$A$13:$D$744,4,FALSE)</f>
        <v>46</v>
      </c>
      <c r="Y309" s="242" t="str">
        <f>+VLOOKUP(X309,bd_lista!$A$3:$C$590,3,FALSE)</f>
        <v>Ministerio de Salud y Deportes</v>
      </c>
      <c r="Z309" s="292"/>
      <c r="AA309" s="293"/>
    </row>
    <row r="310" spans="1:27" customFormat="1" ht="15" hidden="1" customHeight="1">
      <c r="A310" s="32">
        <v>432</v>
      </c>
      <c r="B310" s="387">
        <f>+A310</f>
        <v>432</v>
      </c>
      <c r="C310" s="247" t="str">
        <f>+VLOOKUP(A310,bd_lista!$A$3:$C$590,3,FALSE)</f>
        <v>Seguro Social Universitario de Tarija</v>
      </c>
      <c r="D310" s="389" t="str">
        <f>+C310</f>
        <v>Seguro Social Universitario de Tarija</v>
      </c>
      <c r="E310" s="247" t="s">
        <v>1304</v>
      </c>
      <c r="F310" s="243">
        <f ca="1">+IFERROR(INDEX('Hoja de Trabajo para listado'!$A$155:$Z$1048576,MATCH($A310,'Hoja de Trabajo para listado'!$A$155:$A$1048576,0),MATCH((CUADRO!F$5&amp;$E310),'Hoja de Trabajo para listado'!$A$151:$Z$151,0)),0)+IFERROR(INDEX('Hoja de Trabajo para listado'!$AB$155:$BA$1048576,MATCH($A310,'Hoja de Trabajo para listado'!$AB$155:$AB$1048576,0),MATCH((CUADRO!F$5&amp;$E310),'Hoja de Trabajo para listado'!$AB$151:$BA$151,0)),0)+IFERROR(INDEX('Hoja de Trabajo para listado'!$BC$155:$CB$1048576,MATCH($A310,'Hoja de Trabajo para listado'!$BC$155:$BC$1048576,0),MATCH((CUADRO!F$5&amp;$E310),'Hoja de Trabajo para listado'!$BC$151:$CB$151,0)),0)+IFERROR(INDEX('Hoja de Trabajo para listado'!$DE$153:$DG$274,MATCH($A310,'Hoja de Trabajo para listado'!$DE$153:$DE$1048576,0),MATCH((CUADRO!F$5&amp;$E310),'Hoja de Trabajo para listado'!$DE$151:$DG$151,0)),0)+IFERROR(INDEX('Hoja de Trabajo para listado'!$CD$155:$DC$1048576,MATCH($A310,'Hoja de Trabajo para listado'!$CD$155:$CD$1048576,0),MATCH((CUADRO!F$5&amp;$E310),'Hoja de Trabajo para listado'!$CD$151:$DC$151,0)),0)</f>
        <v>0</v>
      </c>
      <c r="G310" s="243">
        <f ca="1">+IFERROR(INDEX('Hoja de Trabajo para listado'!$A$155:$Z$1048576,MATCH($A310,'Hoja de Trabajo para listado'!$A$155:$A$1048576,0),MATCH((CUADRO!G$5&amp;$E310),'Hoja de Trabajo para listado'!$A$151:$Z$151,0)),0)+IFERROR(INDEX('Hoja de Trabajo para listado'!$AB$155:$BA$1048576,MATCH($A310,'Hoja de Trabajo para listado'!$AB$155:$AB$1048576,0),MATCH((CUADRO!G$5&amp;$E310),'Hoja de Trabajo para listado'!$AB$151:$BA$151,0)),0)+IFERROR(INDEX('Hoja de Trabajo para listado'!$BC$155:$CB$1048576,MATCH($A310,'Hoja de Trabajo para listado'!$BC$155:$BC$1048576,0),MATCH((CUADRO!G$5&amp;$E310),'Hoja de Trabajo para listado'!$BC$151:$CB$151,0)),0)+IFERROR(INDEX('Hoja de Trabajo para listado'!$DE$153:$DG$274,MATCH($A310,'Hoja de Trabajo para listado'!$DE$153:$DE$1048576,0),MATCH((CUADRO!G$5&amp;$E310),'Hoja de Trabajo para listado'!$DE$151:$DG$151,0)),0)+IFERROR(INDEX('Hoja de Trabajo para listado'!$CD$155:$DC$1048576,MATCH($A310,'Hoja de Trabajo para listado'!$CD$155:$CD$1048576,0),MATCH((CUADRO!G$5&amp;$E310),'Hoja de Trabajo para listado'!$CD$151:$DC$151,0)),0)</f>
        <v>0</v>
      </c>
      <c r="H310" s="243">
        <f ca="1">+IFERROR(INDEX('Hoja de Trabajo para listado'!$A$155:$Z$1048576,MATCH($A310,'Hoja de Trabajo para listado'!$A$155:$A$1048576,0),MATCH((CUADRO!H$5&amp;$E310),'Hoja de Trabajo para listado'!$A$151:$Z$151,0)),0)+IFERROR(INDEX('Hoja de Trabajo para listado'!$AB$155:$BA$1048576,MATCH($A310,'Hoja de Trabajo para listado'!$AB$155:$AB$1048576,0),MATCH((CUADRO!H$5&amp;$E310),'Hoja de Trabajo para listado'!$AB$151:$BA$151,0)),0)+IFERROR(INDEX('Hoja de Trabajo para listado'!$BC$155:$CB$1048576,MATCH($A310,'Hoja de Trabajo para listado'!$BC$155:$BC$1048576,0),MATCH((CUADRO!H$5&amp;$E310),'Hoja de Trabajo para listado'!$BC$151:$CB$151,0)),0)+IFERROR(INDEX('Hoja de Trabajo para listado'!$DE$153:$DG$274,MATCH($A310,'Hoja de Trabajo para listado'!$DE$153:$DE$1048576,0),MATCH((CUADRO!H$5&amp;$E310),'Hoja de Trabajo para listado'!$DE$151:$DG$151,0)),0)+IFERROR(INDEX('Hoja de Trabajo para listado'!$CD$155:$DC$1048576,MATCH($A310,'Hoja de Trabajo para listado'!$CD$155:$CD$1048576,0),MATCH((CUADRO!H$5&amp;$E310),'Hoja de Trabajo para listado'!$CD$151:$DC$151,0)),0)</f>
        <v>0</v>
      </c>
      <c r="I310" s="243">
        <f ca="1">+IFERROR(INDEX('Hoja de Trabajo para listado'!$A$155:$Z$1048576,MATCH($A310,'Hoja de Trabajo para listado'!$A$155:$A$1048576,0),MATCH((CUADRO!I$5&amp;$E310),'Hoja de Trabajo para listado'!$A$151:$Z$151,0)),0)+IFERROR(INDEX('Hoja de Trabajo para listado'!$AB$155:$BA$1048576,MATCH($A310,'Hoja de Trabajo para listado'!$AB$155:$AB$1048576,0),MATCH((CUADRO!I$5&amp;$E310),'Hoja de Trabajo para listado'!$AB$151:$BA$151,0)),0)+IFERROR(INDEX('Hoja de Trabajo para listado'!$BC$155:$CB$1048576,MATCH($A310,'Hoja de Trabajo para listado'!$BC$155:$BC$1048576,0),MATCH((CUADRO!I$5&amp;$E310),'Hoja de Trabajo para listado'!$BC$151:$CB$151,0)),0)+IFERROR(INDEX('Hoja de Trabajo para listado'!$DE$153:$DG$274,MATCH($A310,'Hoja de Trabajo para listado'!$DE$153:$DE$1048576,0),MATCH((CUADRO!I$5&amp;$E310),'Hoja de Trabajo para listado'!$DE$151:$DG$151,0)),0)+IFERROR(INDEX('Hoja de Trabajo para listado'!$CD$155:$DC$1048576,MATCH($A310,'Hoja de Trabajo para listado'!$CD$155:$CD$1048576,0),MATCH((CUADRO!I$5&amp;$E310),'Hoja de Trabajo para listado'!$CD$151:$DC$151,0)),0)</f>
        <v>0</v>
      </c>
      <c r="J310" s="243">
        <f ca="1">+IFERROR(INDEX('Hoja de Trabajo para listado'!$A$155:$Z$1048576,MATCH($A310,'Hoja de Trabajo para listado'!$A$155:$A$1048576,0),MATCH((CUADRO!J$5&amp;$E310),'Hoja de Trabajo para listado'!$A$151:$Z$151,0)),0)+IFERROR(INDEX('Hoja de Trabajo para listado'!$AB$155:$BA$1048576,MATCH($A310,'Hoja de Trabajo para listado'!$AB$155:$AB$1048576,0),MATCH((CUADRO!J$5&amp;$E310),'Hoja de Trabajo para listado'!$AB$151:$BA$151,0)),0)+IFERROR(INDEX('Hoja de Trabajo para listado'!$BC$155:$CB$1048576,MATCH($A310,'Hoja de Trabajo para listado'!$BC$155:$BC$1048576,0),MATCH((CUADRO!J$5&amp;$E310),'Hoja de Trabajo para listado'!$BC$151:$CB$151,0)),0)+IFERROR(INDEX('Hoja de Trabajo para listado'!$DE$153:$DG$274,MATCH($A310,'Hoja de Trabajo para listado'!$DE$153:$DE$1048576,0),MATCH((CUADRO!J$5&amp;$E310),'Hoja de Trabajo para listado'!$DE$151:$DG$151,0)),0)+IFERROR(INDEX('Hoja de Trabajo para listado'!$CD$155:$DC$1048576,MATCH($A310,'Hoja de Trabajo para listado'!$CD$155:$CD$1048576,0),MATCH((CUADRO!J$5&amp;$E310),'Hoja de Trabajo para listado'!$CD$151:$DC$151,0)),0)</f>
        <v>0</v>
      </c>
      <c r="K310" s="243">
        <f ca="1">+IFERROR(INDEX('Hoja de Trabajo para listado'!$A$155:$Z$1048576,MATCH($A310,'Hoja de Trabajo para listado'!$A$155:$A$1048576,0),MATCH((CUADRO!K$5&amp;$E310),'Hoja de Trabajo para listado'!$A$151:$Z$151,0)),0)+IFERROR(INDEX('Hoja de Trabajo para listado'!$AB$155:$BA$1048576,MATCH($A310,'Hoja de Trabajo para listado'!$AB$155:$AB$1048576,0),MATCH((CUADRO!K$5&amp;$E310),'Hoja de Trabajo para listado'!$AB$151:$BA$151,0)),0)+IFERROR(INDEX('Hoja de Trabajo para listado'!$BC$155:$CB$1048576,MATCH($A310,'Hoja de Trabajo para listado'!$BC$155:$BC$1048576,0),MATCH((CUADRO!K$5&amp;$E310),'Hoja de Trabajo para listado'!$BC$151:$CB$151,0)),0)+IFERROR(INDEX('Hoja de Trabajo para listado'!$DE$153:$DG$274,MATCH($A310,'Hoja de Trabajo para listado'!$DE$153:$DE$1048576,0),MATCH((CUADRO!K$5&amp;$E310),'Hoja de Trabajo para listado'!$DE$151:$DG$151,0)),0)+IFERROR(INDEX('Hoja de Trabajo para listado'!$CD$155:$DC$1048576,MATCH($A310,'Hoja de Trabajo para listado'!$CD$155:$CD$1048576,0),MATCH((CUADRO!K$5&amp;$E310),'Hoja de Trabajo para listado'!$CD$151:$DC$151,0)),0)</f>
        <v>0</v>
      </c>
      <c r="L310" s="243">
        <f ca="1">+IFERROR(INDEX('Hoja de Trabajo para listado'!$A$155:$Z$1048576,MATCH($A310,'Hoja de Trabajo para listado'!$A$155:$A$1048576,0),MATCH((CUADRO!L$5&amp;$E310),'Hoja de Trabajo para listado'!$A$151:$Z$151,0)),0)+IFERROR(INDEX('Hoja de Trabajo para listado'!$AB$155:$BA$1048576,MATCH($A310,'Hoja de Trabajo para listado'!$AB$155:$AB$1048576,0),MATCH((CUADRO!L$5&amp;$E310),'Hoja de Trabajo para listado'!$AB$151:$BA$151,0)),0)+IFERROR(INDEX('Hoja de Trabajo para listado'!$BC$155:$CB$1048576,MATCH($A310,'Hoja de Trabajo para listado'!$BC$155:$BC$1048576,0),MATCH((CUADRO!L$5&amp;$E310),'Hoja de Trabajo para listado'!$BC$151:$CB$151,0)),0)+IFERROR(INDEX('Hoja de Trabajo para listado'!$DE$153:$DG$274,MATCH($A310,'Hoja de Trabajo para listado'!$DE$153:$DE$1048576,0),MATCH((CUADRO!L$5&amp;$E310),'Hoja de Trabajo para listado'!$DE$151:$DG$151,0)),0)+IFERROR(INDEX('Hoja de Trabajo para listado'!$CD$155:$DC$1048576,MATCH($A310,'Hoja de Trabajo para listado'!$CD$155:$CD$1048576,0),MATCH((CUADRO!L$5&amp;$E310),'Hoja de Trabajo para listado'!$CD$151:$DC$151,0)),0)</f>
        <v>0</v>
      </c>
      <c r="M310" s="243">
        <f ca="1">+IFERROR(INDEX('Hoja de Trabajo para listado'!$A$155:$Z$1048576,MATCH($A310,'Hoja de Trabajo para listado'!$A$155:$A$1048576,0),MATCH((CUADRO!M$5&amp;$E310),'Hoja de Trabajo para listado'!$A$151:$Z$151,0)),0)+IFERROR(INDEX('Hoja de Trabajo para listado'!$AB$155:$BA$1048576,MATCH($A310,'Hoja de Trabajo para listado'!$AB$155:$AB$1048576,0),MATCH((CUADRO!M$5&amp;$E310),'Hoja de Trabajo para listado'!$AB$151:$BA$151,0)),0)+IFERROR(INDEX('Hoja de Trabajo para listado'!$BC$155:$CB$1048576,MATCH($A310,'Hoja de Trabajo para listado'!$BC$155:$BC$1048576,0),MATCH((CUADRO!M$5&amp;$E310),'Hoja de Trabajo para listado'!$BC$151:$CB$151,0)),0)+IFERROR(INDEX('Hoja de Trabajo para listado'!$DE$153:$DG$274,MATCH($A310,'Hoja de Trabajo para listado'!$DE$153:$DE$1048576,0),MATCH((CUADRO!M$5&amp;$E310),'Hoja de Trabajo para listado'!$DE$151:$DG$151,0)),0)+IFERROR(INDEX('Hoja de Trabajo para listado'!$CD$155:$DC$1048576,MATCH($A310,'Hoja de Trabajo para listado'!$CD$155:$CD$1048576,0),MATCH((CUADRO!M$5&amp;$E310),'Hoja de Trabajo para listado'!$CD$151:$DC$151,0)),0)</f>
        <v>0</v>
      </c>
      <c r="N310" s="243">
        <f ca="1">+IFERROR(INDEX('Hoja de Trabajo para listado'!$A$155:$Z$1048576,MATCH($A310,'Hoja de Trabajo para listado'!$A$155:$A$1048576,0),MATCH((CUADRO!N$5&amp;$E310),'Hoja de Trabajo para listado'!$A$151:$Z$151,0)),0)+IFERROR(INDEX('Hoja de Trabajo para listado'!$AB$155:$BA$1048576,MATCH($A310,'Hoja de Trabajo para listado'!$AB$155:$AB$1048576,0),MATCH((CUADRO!N$5&amp;$E310),'Hoja de Trabajo para listado'!$AB$151:$BA$151,0)),0)+IFERROR(INDEX('Hoja de Trabajo para listado'!$BC$155:$CB$1048576,MATCH($A310,'Hoja de Trabajo para listado'!$BC$155:$BC$1048576,0),MATCH((CUADRO!N$5&amp;$E310),'Hoja de Trabajo para listado'!$BC$151:$CB$151,0)),0)+IFERROR(INDEX('Hoja de Trabajo para listado'!$DE$153:$DG$274,MATCH($A310,'Hoja de Trabajo para listado'!$DE$153:$DE$1048576,0),MATCH((CUADRO!N$5&amp;$E310),'Hoja de Trabajo para listado'!$DE$151:$DG$151,0)),0)+IFERROR(INDEX('Hoja de Trabajo para listado'!$CD$155:$DC$1048576,MATCH($A310,'Hoja de Trabajo para listado'!$CD$155:$CD$1048576,0),MATCH((CUADRO!N$5&amp;$E310),'Hoja de Trabajo para listado'!$CD$151:$DC$151,0)),0)</f>
        <v>0</v>
      </c>
      <c r="O310" s="243">
        <f ca="1">+IFERROR(INDEX('Hoja de Trabajo para listado'!$A$155:$Z$1048576,MATCH($A310,'Hoja de Trabajo para listado'!$A$155:$A$1048576,0),MATCH((CUADRO!O$5&amp;$E310),'Hoja de Trabajo para listado'!$A$151:$Z$151,0)),0)+IFERROR(INDEX('Hoja de Trabajo para listado'!$AB$155:$BA$1048576,MATCH($A310,'Hoja de Trabajo para listado'!$AB$155:$AB$1048576,0),MATCH((CUADRO!O$5&amp;$E310),'Hoja de Trabajo para listado'!$AB$151:$BA$151,0)),0)+IFERROR(INDEX('Hoja de Trabajo para listado'!$BC$155:$CB$1048576,MATCH($A310,'Hoja de Trabajo para listado'!$BC$155:$BC$1048576,0),MATCH((CUADRO!O$5&amp;$E310),'Hoja de Trabajo para listado'!$BC$151:$CB$151,0)),0)+IFERROR(INDEX('Hoja de Trabajo para listado'!$DE$153:$DG$274,MATCH($A310,'Hoja de Trabajo para listado'!$DE$153:$DE$1048576,0),MATCH((CUADRO!O$5&amp;$E310),'Hoja de Trabajo para listado'!$DE$151:$DG$151,0)),0)+IFERROR(INDEX('Hoja de Trabajo para listado'!$CD$155:$DC$1048576,MATCH($A310,'Hoja de Trabajo para listado'!$CD$155:$CD$1048576,0),MATCH((CUADRO!O$5&amp;$E310),'Hoja de Trabajo para listado'!$CD$151:$DC$151,0)),0)</f>
        <v>0</v>
      </c>
      <c r="P310" s="243">
        <f ca="1">+IFERROR(INDEX('Hoja de Trabajo para listado'!$A$155:$Z$1048576,MATCH($A310,'Hoja de Trabajo para listado'!$A$155:$A$1048576,0),MATCH((CUADRO!P$5&amp;$E310),'Hoja de Trabajo para listado'!$A$151:$Z$151,0)),0)+IFERROR(INDEX('Hoja de Trabajo para listado'!$AB$155:$BA$1048576,MATCH($A310,'Hoja de Trabajo para listado'!$AB$155:$AB$1048576,0),MATCH((CUADRO!P$5&amp;$E310),'Hoja de Trabajo para listado'!$AB$151:$BA$151,0)),0)+IFERROR(INDEX('Hoja de Trabajo para listado'!$BC$155:$CB$1048576,MATCH($A310,'Hoja de Trabajo para listado'!$BC$155:$BC$1048576,0),MATCH((CUADRO!P$5&amp;$E310),'Hoja de Trabajo para listado'!$BC$151:$CB$151,0)),0)+IFERROR(INDEX('Hoja de Trabajo para listado'!$DE$153:$DG$274,MATCH($A310,'Hoja de Trabajo para listado'!$DE$153:$DE$1048576,0),MATCH((CUADRO!P$5&amp;$E310),'Hoja de Trabajo para listado'!$DE$151:$DG$151,0)),0)+IFERROR(INDEX('Hoja de Trabajo para listado'!$CD$155:$DC$1048576,MATCH($A310,'Hoja de Trabajo para listado'!$CD$155:$CD$1048576,0),MATCH((CUADRO!P$5&amp;$E310),'Hoja de Trabajo para listado'!$CD$151:$DC$151,0)),0)</f>
        <v>0</v>
      </c>
      <c r="Q310" s="243">
        <f ca="1">+IFERROR(INDEX('Hoja de Trabajo para listado'!$A$155:$Z$1048576,MATCH($A310,'Hoja de Trabajo para listado'!$A$155:$A$1048576,0),MATCH((CUADRO!Q$5&amp;$E310),'Hoja de Trabajo para listado'!$A$151:$Z$151,0)),0)+IFERROR(INDEX('Hoja de Trabajo para listado'!$AB$155:$BA$1048576,MATCH($A310,'Hoja de Trabajo para listado'!$AB$155:$AB$1048576,0),MATCH((CUADRO!Q$5&amp;$E310),'Hoja de Trabajo para listado'!$AB$151:$BA$151,0)),0)+IFERROR(INDEX('Hoja de Trabajo para listado'!$BC$155:$CB$1048576,MATCH($A310,'Hoja de Trabajo para listado'!$BC$155:$BC$1048576,0),MATCH((CUADRO!Q$5&amp;$E310),'Hoja de Trabajo para listado'!$BC$151:$CB$151,0)),0)+IFERROR(INDEX('Hoja de Trabajo para listado'!$DE$153:$DG$274,MATCH($A310,'Hoja de Trabajo para listado'!$DE$153:$DE$1048576,0),MATCH((CUADRO!Q$5&amp;$E310),'Hoja de Trabajo para listado'!$DE$151:$DG$151,0)),0)+IFERROR(INDEX('Hoja de Trabajo para listado'!$CD$155:$DC$1048576,MATCH($A310,'Hoja de Trabajo para listado'!$CD$155:$CD$1048576,0),MATCH((CUADRO!Q$5&amp;$E310),'Hoja de Trabajo para listado'!$CD$151:$DC$151,0)),0)</f>
        <v>0</v>
      </c>
      <c r="R310" s="243">
        <f t="shared" ca="1" si="11"/>
        <v>0</v>
      </c>
      <c r="S310" s="249"/>
      <c r="T310" s="243">
        <f ca="1">+T311</f>
        <v>0</v>
      </c>
      <c r="U310" s="242">
        <f t="shared" si="12"/>
        <v>1</v>
      </c>
      <c r="V310" s="333" t="str">
        <f>+VLOOKUP(A310,bd_lista!$A$3:$E$590,5,FALSE)</f>
        <v>Instituciones de Seguridad Social</v>
      </c>
      <c r="W310" s="391" t="str">
        <f>+V310</f>
        <v>Instituciones de Seguridad Social</v>
      </c>
      <c r="X310" s="242">
        <f>+VLOOKUP(A310,[4]Sheet1!$A$13:$D$744,4,FALSE)</f>
        <v>46</v>
      </c>
      <c r="Y310" s="242" t="str">
        <f>+VLOOKUP(X310,bd_lista!$A$3:$C$590,3,FALSE)</f>
        <v>Ministerio de Salud y Deportes</v>
      </c>
      <c r="Z310" s="294">
        <f>+X310</f>
        <v>46</v>
      </c>
      <c r="AA310" s="295" t="str">
        <f>+Y310</f>
        <v>Ministerio de Salud y Deportes</v>
      </c>
    </row>
    <row r="311" spans="1:27" customFormat="1" ht="15" hidden="1" customHeight="1">
      <c r="A311" s="32">
        <v>432</v>
      </c>
      <c r="B311" s="388"/>
      <c r="C311" s="333" t="str">
        <f>+VLOOKUP(A311,bd_lista!$A$3:$C$590,3,FALSE)</f>
        <v>Seguro Social Universitario de Tarija</v>
      </c>
      <c r="D311" s="390"/>
      <c r="E311" s="247" t="s">
        <v>1305</v>
      </c>
      <c r="F311" s="243">
        <f ca="1">+IFERROR(INDEX('Hoja de Trabajo para listado'!$A$155:$Z$1048576,MATCH($A311,'Hoja de Trabajo para listado'!$A$155:$A$1048576,0),MATCH((CUADRO!F$5&amp;$E311),'Hoja de Trabajo para listado'!$A$151:$Z$151,0)),0)+IFERROR(INDEX('Hoja de Trabajo para listado'!$AB$155:$BA$1048576,MATCH($A311,'Hoja de Trabajo para listado'!$AB$155:$AB$1048576,0),MATCH((CUADRO!F$5&amp;$E311),'Hoja de Trabajo para listado'!$AB$151:$BA$151,0)),0)+IFERROR(INDEX('Hoja de Trabajo para listado'!$BC$155:$CB$1048576,MATCH($A311,'Hoja de Trabajo para listado'!$BC$155:$BC$1048576,0),MATCH((CUADRO!F$5&amp;$E311),'Hoja de Trabajo para listado'!$BC$151:$CB$151,0)),0)+IFERROR(INDEX('Hoja de Trabajo para listado'!$DE$153:$DG$274,MATCH($A311,'Hoja de Trabajo para listado'!$DE$153:$DE$1048576,0),MATCH((CUADRO!F$5&amp;$E311),'Hoja de Trabajo para listado'!$DE$151:$DG$151,0)),0)+IFERROR(INDEX('Hoja de Trabajo para listado'!$CD$155:$DC$1048576,MATCH($A311,'Hoja de Trabajo para listado'!$CD$155:$CD$1048576,0),MATCH((CUADRO!F$5&amp;$E311),'Hoja de Trabajo para listado'!$CD$151:$DC$151,0)),0)</f>
        <v>0</v>
      </c>
      <c r="G311" s="243">
        <f ca="1">+IFERROR(INDEX('Hoja de Trabajo para listado'!$A$155:$Z$1048576,MATCH($A311,'Hoja de Trabajo para listado'!$A$155:$A$1048576,0),MATCH((CUADRO!G$5&amp;$E311),'Hoja de Trabajo para listado'!$A$151:$Z$151,0)),0)+IFERROR(INDEX('Hoja de Trabajo para listado'!$AB$155:$BA$1048576,MATCH($A311,'Hoja de Trabajo para listado'!$AB$155:$AB$1048576,0),MATCH((CUADRO!G$5&amp;$E311),'Hoja de Trabajo para listado'!$AB$151:$BA$151,0)),0)+IFERROR(INDEX('Hoja de Trabajo para listado'!$BC$155:$CB$1048576,MATCH($A311,'Hoja de Trabajo para listado'!$BC$155:$BC$1048576,0),MATCH((CUADRO!G$5&amp;$E311),'Hoja de Trabajo para listado'!$BC$151:$CB$151,0)),0)+IFERROR(INDEX('Hoja de Trabajo para listado'!$DE$153:$DG$274,MATCH($A311,'Hoja de Trabajo para listado'!$DE$153:$DE$1048576,0),MATCH((CUADRO!G$5&amp;$E311),'Hoja de Trabajo para listado'!$DE$151:$DG$151,0)),0)+IFERROR(INDEX('Hoja de Trabajo para listado'!$CD$155:$DC$1048576,MATCH($A311,'Hoja de Trabajo para listado'!$CD$155:$CD$1048576,0),MATCH((CUADRO!G$5&amp;$E311),'Hoja de Trabajo para listado'!$CD$151:$DC$151,0)),0)</f>
        <v>0</v>
      </c>
      <c r="H311" s="243">
        <f ca="1">+IFERROR(INDEX('Hoja de Trabajo para listado'!$A$155:$Z$1048576,MATCH($A311,'Hoja de Trabajo para listado'!$A$155:$A$1048576,0),MATCH((CUADRO!H$5&amp;$E311),'Hoja de Trabajo para listado'!$A$151:$Z$151,0)),0)+IFERROR(INDEX('Hoja de Trabajo para listado'!$AB$155:$BA$1048576,MATCH($A311,'Hoja de Trabajo para listado'!$AB$155:$AB$1048576,0),MATCH((CUADRO!H$5&amp;$E311),'Hoja de Trabajo para listado'!$AB$151:$BA$151,0)),0)+IFERROR(INDEX('Hoja de Trabajo para listado'!$BC$155:$CB$1048576,MATCH($A311,'Hoja de Trabajo para listado'!$BC$155:$BC$1048576,0),MATCH((CUADRO!H$5&amp;$E311),'Hoja de Trabajo para listado'!$BC$151:$CB$151,0)),0)+IFERROR(INDEX('Hoja de Trabajo para listado'!$DE$153:$DG$274,MATCH($A311,'Hoja de Trabajo para listado'!$DE$153:$DE$1048576,0),MATCH((CUADRO!H$5&amp;$E311),'Hoja de Trabajo para listado'!$DE$151:$DG$151,0)),0)+IFERROR(INDEX('Hoja de Trabajo para listado'!$CD$155:$DC$1048576,MATCH($A311,'Hoja de Trabajo para listado'!$CD$155:$CD$1048576,0),MATCH((CUADRO!H$5&amp;$E311),'Hoja de Trabajo para listado'!$CD$151:$DC$151,0)),0)</f>
        <v>0</v>
      </c>
      <c r="I311" s="243">
        <f ca="1">+IFERROR(INDEX('Hoja de Trabajo para listado'!$A$155:$Z$1048576,MATCH($A311,'Hoja de Trabajo para listado'!$A$155:$A$1048576,0),MATCH((CUADRO!I$5&amp;$E311),'Hoja de Trabajo para listado'!$A$151:$Z$151,0)),0)+IFERROR(INDEX('Hoja de Trabajo para listado'!$AB$155:$BA$1048576,MATCH($A311,'Hoja de Trabajo para listado'!$AB$155:$AB$1048576,0),MATCH((CUADRO!I$5&amp;$E311),'Hoja de Trabajo para listado'!$AB$151:$BA$151,0)),0)+IFERROR(INDEX('Hoja de Trabajo para listado'!$BC$155:$CB$1048576,MATCH($A311,'Hoja de Trabajo para listado'!$BC$155:$BC$1048576,0),MATCH((CUADRO!I$5&amp;$E311),'Hoja de Trabajo para listado'!$BC$151:$CB$151,0)),0)+IFERROR(INDEX('Hoja de Trabajo para listado'!$DE$153:$DG$274,MATCH($A311,'Hoja de Trabajo para listado'!$DE$153:$DE$1048576,0),MATCH((CUADRO!I$5&amp;$E311),'Hoja de Trabajo para listado'!$DE$151:$DG$151,0)),0)+IFERROR(INDEX('Hoja de Trabajo para listado'!$CD$155:$DC$1048576,MATCH($A311,'Hoja de Trabajo para listado'!$CD$155:$CD$1048576,0),MATCH((CUADRO!I$5&amp;$E311),'Hoja de Trabajo para listado'!$CD$151:$DC$151,0)),0)</f>
        <v>0</v>
      </c>
      <c r="J311" s="243">
        <f ca="1">+IFERROR(INDEX('Hoja de Trabajo para listado'!$A$155:$Z$1048576,MATCH($A311,'Hoja de Trabajo para listado'!$A$155:$A$1048576,0),MATCH((CUADRO!J$5&amp;$E311),'Hoja de Trabajo para listado'!$A$151:$Z$151,0)),0)+IFERROR(INDEX('Hoja de Trabajo para listado'!$AB$155:$BA$1048576,MATCH($A311,'Hoja de Trabajo para listado'!$AB$155:$AB$1048576,0),MATCH((CUADRO!J$5&amp;$E311),'Hoja de Trabajo para listado'!$AB$151:$BA$151,0)),0)+IFERROR(INDEX('Hoja de Trabajo para listado'!$BC$155:$CB$1048576,MATCH($A311,'Hoja de Trabajo para listado'!$BC$155:$BC$1048576,0),MATCH((CUADRO!J$5&amp;$E311),'Hoja de Trabajo para listado'!$BC$151:$CB$151,0)),0)+IFERROR(INDEX('Hoja de Trabajo para listado'!$DE$153:$DG$274,MATCH($A311,'Hoja de Trabajo para listado'!$DE$153:$DE$1048576,0),MATCH((CUADRO!J$5&amp;$E311),'Hoja de Trabajo para listado'!$DE$151:$DG$151,0)),0)+IFERROR(INDEX('Hoja de Trabajo para listado'!$CD$155:$DC$1048576,MATCH($A311,'Hoja de Trabajo para listado'!$CD$155:$CD$1048576,0),MATCH((CUADRO!J$5&amp;$E311),'Hoja de Trabajo para listado'!$CD$151:$DC$151,0)),0)</f>
        <v>0</v>
      </c>
      <c r="K311" s="243">
        <f ca="1">+IFERROR(INDEX('Hoja de Trabajo para listado'!$A$155:$Z$1048576,MATCH($A311,'Hoja de Trabajo para listado'!$A$155:$A$1048576,0),MATCH((CUADRO!K$5&amp;$E311),'Hoja de Trabajo para listado'!$A$151:$Z$151,0)),0)+IFERROR(INDEX('Hoja de Trabajo para listado'!$AB$155:$BA$1048576,MATCH($A311,'Hoja de Trabajo para listado'!$AB$155:$AB$1048576,0),MATCH((CUADRO!K$5&amp;$E311),'Hoja de Trabajo para listado'!$AB$151:$BA$151,0)),0)+IFERROR(INDEX('Hoja de Trabajo para listado'!$BC$155:$CB$1048576,MATCH($A311,'Hoja de Trabajo para listado'!$BC$155:$BC$1048576,0),MATCH((CUADRO!K$5&amp;$E311),'Hoja de Trabajo para listado'!$BC$151:$CB$151,0)),0)+IFERROR(INDEX('Hoja de Trabajo para listado'!$DE$153:$DG$274,MATCH($A311,'Hoja de Trabajo para listado'!$DE$153:$DE$1048576,0),MATCH((CUADRO!K$5&amp;$E311),'Hoja de Trabajo para listado'!$DE$151:$DG$151,0)),0)+IFERROR(INDEX('Hoja de Trabajo para listado'!$CD$155:$DC$1048576,MATCH($A311,'Hoja de Trabajo para listado'!$CD$155:$CD$1048576,0),MATCH((CUADRO!K$5&amp;$E311),'Hoja de Trabajo para listado'!$CD$151:$DC$151,0)),0)</f>
        <v>0</v>
      </c>
      <c r="L311" s="243">
        <f ca="1">+IFERROR(INDEX('Hoja de Trabajo para listado'!$A$155:$Z$1048576,MATCH($A311,'Hoja de Trabajo para listado'!$A$155:$A$1048576,0),MATCH((CUADRO!L$5&amp;$E311),'Hoja de Trabajo para listado'!$A$151:$Z$151,0)),0)+IFERROR(INDEX('Hoja de Trabajo para listado'!$AB$155:$BA$1048576,MATCH($A311,'Hoja de Trabajo para listado'!$AB$155:$AB$1048576,0),MATCH((CUADRO!L$5&amp;$E311),'Hoja de Trabajo para listado'!$AB$151:$BA$151,0)),0)+IFERROR(INDEX('Hoja de Trabajo para listado'!$BC$155:$CB$1048576,MATCH($A311,'Hoja de Trabajo para listado'!$BC$155:$BC$1048576,0),MATCH((CUADRO!L$5&amp;$E311),'Hoja de Trabajo para listado'!$BC$151:$CB$151,0)),0)+IFERROR(INDEX('Hoja de Trabajo para listado'!$DE$153:$DG$274,MATCH($A311,'Hoja de Trabajo para listado'!$DE$153:$DE$1048576,0),MATCH((CUADRO!L$5&amp;$E311),'Hoja de Trabajo para listado'!$DE$151:$DG$151,0)),0)+IFERROR(INDEX('Hoja de Trabajo para listado'!$CD$155:$DC$1048576,MATCH($A311,'Hoja de Trabajo para listado'!$CD$155:$CD$1048576,0),MATCH((CUADRO!L$5&amp;$E311),'Hoja de Trabajo para listado'!$CD$151:$DC$151,0)),0)</f>
        <v>0</v>
      </c>
      <c r="M311" s="243">
        <f ca="1">+IFERROR(INDEX('Hoja de Trabajo para listado'!$A$155:$Z$1048576,MATCH($A311,'Hoja de Trabajo para listado'!$A$155:$A$1048576,0),MATCH((CUADRO!M$5&amp;$E311),'Hoja de Trabajo para listado'!$A$151:$Z$151,0)),0)+IFERROR(INDEX('Hoja de Trabajo para listado'!$AB$155:$BA$1048576,MATCH($A311,'Hoja de Trabajo para listado'!$AB$155:$AB$1048576,0),MATCH((CUADRO!M$5&amp;$E311),'Hoja de Trabajo para listado'!$AB$151:$BA$151,0)),0)+IFERROR(INDEX('Hoja de Trabajo para listado'!$BC$155:$CB$1048576,MATCH($A311,'Hoja de Trabajo para listado'!$BC$155:$BC$1048576,0),MATCH((CUADRO!M$5&amp;$E311),'Hoja de Trabajo para listado'!$BC$151:$CB$151,0)),0)+IFERROR(INDEX('Hoja de Trabajo para listado'!$DE$153:$DG$274,MATCH($A311,'Hoja de Trabajo para listado'!$DE$153:$DE$1048576,0),MATCH((CUADRO!M$5&amp;$E311),'Hoja de Trabajo para listado'!$DE$151:$DG$151,0)),0)+IFERROR(INDEX('Hoja de Trabajo para listado'!$CD$155:$DC$1048576,MATCH($A311,'Hoja de Trabajo para listado'!$CD$155:$CD$1048576,0),MATCH((CUADRO!M$5&amp;$E311),'Hoja de Trabajo para listado'!$CD$151:$DC$151,0)),0)</f>
        <v>0</v>
      </c>
      <c r="N311" s="243">
        <f ca="1">+IFERROR(INDEX('Hoja de Trabajo para listado'!$A$155:$Z$1048576,MATCH($A311,'Hoja de Trabajo para listado'!$A$155:$A$1048576,0),MATCH((CUADRO!N$5&amp;$E311),'Hoja de Trabajo para listado'!$A$151:$Z$151,0)),0)+IFERROR(INDEX('Hoja de Trabajo para listado'!$AB$155:$BA$1048576,MATCH($A311,'Hoja de Trabajo para listado'!$AB$155:$AB$1048576,0),MATCH((CUADRO!N$5&amp;$E311),'Hoja de Trabajo para listado'!$AB$151:$BA$151,0)),0)+IFERROR(INDEX('Hoja de Trabajo para listado'!$BC$155:$CB$1048576,MATCH($A311,'Hoja de Trabajo para listado'!$BC$155:$BC$1048576,0),MATCH((CUADRO!N$5&amp;$E311),'Hoja de Trabajo para listado'!$BC$151:$CB$151,0)),0)+IFERROR(INDEX('Hoja de Trabajo para listado'!$DE$153:$DG$274,MATCH($A311,'Hoja de Trabajo para listado'!$DE$153:$DE$1048576,0),MATCH((CUADRO!N$5&amp;$E311),'Hoja de Trabajo para listado'!$DE$151:$DG$151,0)),0)+IFERROR(INDEX('Hoja de Trabajo para listado'!$CD$155:$DC$1048576,MATCH($A311,'Hoja de Trabajo para listado'!$CD$155:$CD$1048576,0),MATCH((CUADRO!N$5&amp;$E311),'Hoja de Trabajo para listado'!$CD$151:$DC$151,0)),0)</f>
        <v>0</v>
      </c>
      <c r="O311" s="243">
        <f ca="1">+IFERROR(INDEX('Hoja de Trabajo para listado'!$A$155:$Z$1048576,MATCH($A311,'Hoja de Trabajo para listado'!$A$155:$A$1048576,0),MATCH((CUADRO!O$5&amp;$E311),'Hoja de Trabajo para listado'!$A$151:$Z$151,0)),0)+IFERROR(INDEX('Hoja de Trabajo para listado'!$AB$155:$BA$1048576,MATCH($A311,'Hoja de Trabajo para listado'!$AB$155:$AB$1048576,0),MATCH((CUADRO!O$5&amp;$E311),'Hoja de Trabajo para listado'!$AB$151:$BA$151,0)),0)+IFERROR(INDEX('Hoja de Trabajo para listado'!$BC$155:$CB$1048576,MATCH($A311,'Hoja de Trabajo para listado'!$BC$155:$BC$1048576,0),MATCH((CUADRO!O$5&amp;$E311),'Hoja de Trabajo para listado'!$BC$151:$CB$151,0)),0)+IFERROR(INDEX('Hoja de Trabajo para listado'!$DE$153:$DG$274,MATCH($A311,'Hoja de Trabajo para listado'!$DE$153:$DE$1048576,0),MATCH((CUADRO!O$5&amp;$E311),'Hoja de Trabajo para listado'!$DE$151:$DG$151,0)),0)+IFERROR(INDEX('Hoja de Trabajo para listado'!$CD$155:$DC$1048576,MATCH($A311,'Hoja de Trabajo para listado'!$CD$155:$CD$1048576,0),MATCH((CUADRO!O$5&amp;$E311),'Hoja de Trabajo para listado'!$CD$151:$DC$151,0)),0)</f>
        <v>0</v>
      </c>
      <c r="P311" s="243">
        <f ca="1">+IFERROR(INDEX('Hoja de Trabajo para listado'!$A$155:$Z$1048576,MATCH($A311,'Hoja de Trabajo para listado'!$A$155:$A$1048576,0),MATCH((CUADRO!P$5&amp;$E311),'Hoja de Trabajo para listado'!$A$151:$Z$151,0)),0)+IFERROR(INDEX('Hoja de Trabajo para listado'!$AB$155:$BA$1048576,MATCH($A311,'Hoja de Trabajo para listado'!$AB$155:$AB$1048576,0),MATCH((CUADRO!P$5&amp;$E311),'Hoja de Trabajo para listado'!$AB$151:$BA$151,0)),0)+IFERROR(INDEX('Hoja de Trabajo para listado'!$BC$155:$CB$1048576,MATCH($A311,'Hoja de Trabajo para listado'!$BC$155:$BC$1048576,0),MATCH((CUADRO!P$5&amp;$E311),'Hoja de Trabajo para listado'!$BC$151:$CB$151,0)),0)+IFERROR(INDEX('Hoja de Trabajo para listado'!$DE$153:$DG$274,MATCH($A311,'Hoja de Trabajo para listado'!$DE$153:$DE$1048576,0),MATCH((CUADRO!P$5&amp;$E311),'Hoja de Trabajo para listado'!$DE$151:$DG$151,0)),0)+IFERROR(INDEX('Hoja de Trabajo para listado'!$CD$155:$DC$1048576,MATCH($A311,'Hoja de Trabajo para listado'!$CD$155:$CD$1048576,0),MATCH((CUADRO!P$5&amp;$E311),'Hoja de Trabajo para listado'!$CD$151:$DC$151,0)),0)</f>
        <v>0</v>
      </c>
      <c r="Q311" s="243">
        <f ca="1">+IFERROR(INDEX('Hoja de Trabajo para listado'!$A$155:$Z$1048576,MATCH($A311,'Hoja de Trabajo para listado'!$A$155:$A$1048576,0),MATCH((CUADRO!Q$5&amp;$E311),'Hoja de Trabajo para listado'!$A$151:$Z$151,0)),0)+IFERROR(INDEX('Hoja de Trabajo para listado'!$AB$155:$BA$1048576,MATCH($A311,'Hoja de Trabajo para listado'!$AB$155:$AB$1048576,0),MATCH((CUADRO!Q$5&amp;$E311),'Hoja de Trabajo para listado'!$AB$151:$BA$151,0)),0)+IFERROR(INDEX('Hoja de Trabajo para listado'!$BC$155:$CB$1048576,MATCH($A311,'Hoja de Trabajo para listado'!$BC$155:$BC$1048576,0),MATCH((CUADRO!Q$5&amp;$E311),'Hoja de Trabajo para listado'!$BC$151:$CB$151,0)),0)+IFERROR(INDEX('Hoja de Trabajo para listado'!$DE$153:$DG$274,MATCH($A311,'Hoja de Trabajo para listado'!$DE$153:$DE$1048576,0),MATCH((CUADRO!Q$5&amp;$E311),'Hoja de Trabajo para listado'!$DE$151:$DG$151,0)),0)+IFERROR(INDEX('Hoja de Trabajo para listado'!$CD$155:$DC$1048576,MATCH($A311,'Hoja de Trabajo para listado'!$CD$155:$CD$1048576,0),MATCH((CUADRO!Q$5&amp;$E311),'Hoja de Trabajo para listado'!$CD$151:$DC$151,0)),0)</f>
        <v>0</v>
      </c>
      <c r="R311" s="243">
        <f t="shared" ca="1" si="11"/>
        <v>0</v>
      </c>
      <c r="S311" s="249">
        <f ca="1">+R310+R311</f>
        <v>0</v>
      </c>
      <c r="T311" s="243">
        <f ca="1">+S311</f>
        <v>0</v>
      </c>
      <c r="U311" s="242">
        <f t="shared" si="12"/>
        <v>2</v>
      </c>
      <c r="V311" s="333" t="str">
        <f>+VLOOKUP(A311,bd_lista!$A$3:$E$590,5,FALSE)</f>
        <v>Instituciones de Seguridad Social</v>
      </c>
      <c r="W311" s="392"/>
      <c r="X311" s="242">
        <f>+VLOOKUP(A311,[4]Sheet1!$A$13:$D$744,4,FALSE)</f>
        <v>46</v>
      </c>
      <c r="Y311" s="242" t="str">
        <f>+VLOOKUP(X311,bd_lista!$A$3:$C$590,3,FALSE)</f>
        <v>Ministerio de Salud y Deportes</v>
      </c>
      <c r="Z311" s="292"/>
      <c r="AA311" s="293"/>
    </row>
    <row r="312" spans="1:27" customFormat="1" ht="15" hidden="1" customHeight="1">
      <c r="A312" s="32">
        <v>433</v>
      </c>
      <c r="B312" s="387">
        <f>+A312</f>
        <v>433</v>
      </c>
      <c r="C312" s="247" t="str">
        <f>+VLOOKUP(A312,bd_lista!$A$3:$C$590,3,FALSE)</f>
        <v>Seguro Social Universitario de Potosí</v>
      </c>
      <c r="D312" s="389" t="str">
        <f>+C312</f>
        <v>Seguro Social Universitario de Potosí</v>
      </c>
      <c r="E312" s="247" t="s">
        <v>1304</v>
      </c>
      <c r="F312" s="243">
        <f ca="1">+IFERROR(INDEX('Hoja de Trabajo para listado'!$A$155:$Z$1048576,MATCH($A312,'Hoja de Trabajo para listado'!$A$155:$A$1048576,0),MATCH((CUADRO!F$5&amp;$E312),'Hoja de Trabajo para listado'!$A$151:$Z$151,0)),0)+IFERROR(INDEX('Hoja de Trabajo para listado'!$AB$155:$BA$1048576,MATCH($A312,'Hoja de Trabajo para listado'!$AB$155:$AB$1048576,0),MATCH((CUADRO!F$5&amp;$E312),'Hoja de Trabajo para listado'!$AB$151:$BA$151,0)),0)+IFERROR(INDEX('Hoja de Trabajo para listado'!$BC$155:$CB$1048576,MATCH($A312,'Hoja de Trabajo para listado'!$BC$155:$BC$1048576,0),MATCH((CUADRO!F$5&amp;$E312),'Hoja de Trabajo para listado'!$BC$151:$CB$151,0)),0)+IFERROR(INDEX('Hoja de Trabajo para listado'!$DE$153:$DG$274,MATCH($A312,'Hoja de Trabajo para listado'!$DE$153:$DE$1048576,0),MATCH((CUADRO!F$5&amp;$E312),'Hoja de Trabajo para listado'!$DE$151:$DG$151,0)),0)+IFERROR(INDEX('Hoja de Trabajo para listado'!$CD$155:$DC$1048576,MATCH($A312,'Hoja de Trabajo para listado'!$CD$155:$CD$1048576,0),MATCH((CUADRO!F$5&amp;$E312),'Hoja de Trabajo para listado'!$CD$151:$DC$151,0)),0)</f>
        <v>0</v>
      </c>
      <c r="G312" s="243">
        <f ca="1">+IFERROR(INDEX('Hoja de Trabajo para listado'!$A$155:$Z$1048576,MATCH($A312,'Hoja de Trabajo para listado'!$A$155:$A$1048576,0),MATCH((CUADRO!G$5&amp;$E312),'Hoja de Trabajo para listado'!$A$151:$Z$151,0)),0)+IFERROR(INDEX('Hoja de Trabajo para listado'!$AB$155:$BA$1048576,MATCH($A312,'Hoja de Trabajo para listado'!$AB$155:$AB$1048576,0),MATCH((CUADRO!G$5&amp;$E312),'Hoja de Trabajo para listado'!$AB$151:$BA$151,0)),0)+IFERROR(INDEX('Hoja de Trabajo para listado'!$BC$155:$CB$1048576,MATCH($A312,'Hoja de Trabajo para listado'!$BC$155:$BC$1048576,0),MATCH((CUADRO!G$5&amp;$E312),'Hoja de Trabajo para listado'!$BC$151:$CB$151,0)),0)+IFERROR(INDEX('Hoja de Trabajo para listado'!$DE$153:$DG$274,MATCH($A312,'Hoja de Trabajo para listado'!$DE$153:$DE$1048576,0),MATCH((CUADRO!G$5&amp;$E312),'Hoja de Trabajo para listado'!$DE$151:$DG$151,0)),0)+IFERROR(INDEX('Hoja de Trabajo para listado'!$CD$155:$DC$1048576,MATCH($A312,'Hoja de Trabajo para listado'!$CD$155:$CD$1048576,0),MATCH((CUADRO!G$5&amp;$E312),'Hoja de Trabajo para listado'!$CD$151:$DC$151,0)),0)</f>
        <v>0</v>
      </c>
      <c r="H312" s="243">
        <f ca="1">+IFERROR(INDEX('Hoja de Trabajo para listado'!$A$155:$Z$1048576,MATCH($A312,'Hoja de Trabajo para listado'!$A$155:$A$1048576,0),MATCH((CUADRO!H$5&amp;$E312),'Hoja de Trabajo para listado'!$A$151:$Z$151,0)),0)+IFERROR(INDEX('Hoja de Trabajo para listado'!$AB$155:$BA$1048576,MATCH($A312,'Hoja de Trabajo para listado'!$AB$155:$AB$1048576,0),MATCH((CUADRO!H$5&amp;$E312),'Hoja de Trabajo para listado'!$AB$151:$BA$151,0)),0)+IFERROR(INDEX('Hoja de Trabajo para listado'!$BC$155:$CB$1048576,MATCH($A312,'Hoja de Trabajo para listado'!$BC$155:$BC$1048576,0),MATCH((CUADRO!H$5&amp;$E312),'Hoja de Trabajo para listado'!$BC$151:$CB$151,0)),0)+IFERROR(INDEX('Hoja de Trabajo para listado'!$DE$153:$DG$274,MATCH($A312,'Hoja de Trabajo para listado'!$DE$153:$DE$1048576,0),MATCH((CUADRO!H$5&amp;$E312),'Hoja de Trabajo para listado'!$DE$151:$DG$151,0)),0)+IFERROR(INDEX('Hoja de Trabajo para listado'!$CD$155:$DC$1048576,MATCH($A312,'Hoja de Trabajo para listado'!$CD$155:$CD$1048576,0),MATCH((CUADRO!H$5&amp;$E312),'Hoja de Trabajo para listado'!$CD$151:$DC$151,0)),0)</f>
        <v>0</v>
      </c>
      <c r="I312" s="243">
        <f ca="1">+IFERROR(INDEX('Hoja de Trabajo para listado'!$A$155:$Z$1048576,MATCH($A312,'Hoja de Trabajo para listado'!$A$155:$A$1048576,0),MATCH((CUADRO!I$5&amp;$E312),'Hoja de Trabajo para listado'!$A$151:$Z$151,0)),0)+IFERROR(INDEX('Hoja de Trabajo para listado'!$AB$155:$BA$1048576,MATCH($A312,'Hoja de Trabajo para listado'!$AB$155:$AB$1048576,0),MATCH((CUADRO!I$5&amp;$E312),'Hoja de Trabajo para listado'!$AB$151:$BA$151,0)),0)+IFERROR(INDEX('Hoja de Trabajo para listado'!$BC$155:$CB$1048576,MATCH($A312,'Hoja de Trabajo para listado'!$BC$155:$BC$1048576,0),MATCH((CUADRO!I$5&amp;$E312),'Hoja de Trabajo para listado'!$BC$151:$CB$151,0)),0)+IFERROR(INDEX('Hoja de Trabajo para listado'!$DE$153:$DG$274,MATCH($A312,'Hoja de Trabajo para listado'!$DE$153:$DE$1048576,0),MATCH((CUADRO!I$5&amp;$E312),'Hoja de Trabajo para listado'!$DE$151:$DG$151,0)),0)+IFERROR(INDEX('Hoja de Trabajo para listado'!$CD$155:$DC$1048576,MATCH($A312,'Hoja de Trabajo para listado'!$CD$155:$CD$1048576,0),MATCH((CUADRO!I$5&amp;$E312),'Hoja de Trabajo para listado'!$CD$151:$DC$151,0)),0)</f>
        <v>0</v>
      </c>
      <c r="J312" s="243">
        <f ca="1">+IFERROR(INDEX('Hoja de Trabajo para listado'!$A$155:$Z$1048576,MATCH($A312,'Hoja de Trabajo para listado'!$A$155:$A$1048576,0),MATCH((CUADRO!J$5&amp;$E312),'Hoja de Trabajo para listado'!$A$151:$Z$151,0)),0)+IFERROR(INDEX('Hoja de Trabajo para listado'!$AB$155:$BA$1048576,MATCH($A312,'Hoja de Trabajo para listado'!$AB$155:$AB$1048576,0),MATCH((CUADRO!J$5&amp;$E312),'Hoja de Trabajo para listado'!$AB$151:$BA$151,0)),0)+IFERROR(INDEX('Hoja de Trabajo para listado'!$BC$155:$CB$1048576,MATCH($A312,'Hoja de Trabajo para listado'!$BC$155:$BC$1048576,0),MATCH((CUADRO!J$5&amp;$E312),'Hoja de Trabajo para listado'!$BC$151:$CB$151,0)),0)+IFERROR(INDEX('Hoja de Trabajo para listado'!$DE$153:$DG$274,MATCH($A312,'Hoja de Trabajo para listado'!$DE$153:$DE$1048576,0),MATCH((CUADRO!J$5&amp;$E312),'Hoja de Trabajo para listado'!$DE$151:$DG$151,0)),0)+IFERROR(INDEX('Hoja de Trabajo para listado'!$CD$155:$DC$1048576,MATCH($A312,'Hoja de Trabajo para listado'!$CD$155:$CD$1048576,0),MATCH((CUADRO!J$5&amp;$E312),'Hoja de Trabajo para listado'!$CD$151:$DC$151,0)),0)</f>
        <v>0</v>
      </c>
      <c r="K312" s="243">
        <f ca="1">+IFERROR(INDEX('Hoja de Trabajo para listado'!$A$155:$Z$1048576,MATCH($A312,'Hoja de Trabajo para listado'!$A$155:$A$1048576,0),MATCH((CUADRO!K$5&amp;$E312),'Hoja de Trabajo para listado'!$A$151:$Z$151,0)),0)+IFERROR(INDEX('Hoja de Trabajo para listado'!$AB$155:$BA$1048576,MATCH($A312,'Hoja de Trabajo para listado'!$AB$155:$AB$1048576,0),MATCH((CUADRO!K$5&amp;$E312),'Hoja de Trabajo para listado'!$AB$151:$BA$151,0)),0)+IFERROR(INDEX('Hoja de Trabajo para listado'!$BC$155:$CB$1048576,MATCH($A312,'Hoja de Trabajo para listado'!$BC$155:$BC$1048576,0),MATCH((CUADRO!K$5&amp;$E312),'Hoja de Trabajo para listado'!$BC$151:$CB$151,0)),0)+IFERROR(INDEX('Hoja de Trabajo para listado'!$DE$153:$DG$274,MATCH($A312,'Hoja de Trabajo para listado'!$DE$153:$DE$1048576,0),MATCH((CUADRO!K$5&amp;$E312),'Hoja de Trabajo para listado'!$DE$151:$DG$151,0)),0)+IFERROR(INDEX('Hoja de Trabajo para listado'!$CD$155:$DC$1048576,MATCH($A312,'Hoja de Trabajo para listado'!$CD$155:$CD$1048576,0),MATCH((CUADRO!K$5&amp;$E312),'Hoja de Trabajo para listado'!$CD$151:$DC$151,0)),0)</f>
        <v>0</v>
      </c>
      <c r="L312" s="243">
        <f ca="1">+IFERROR(INDEX('Hoja de Trabajo para listado'!$A$155:$Z$1048576,MATCH($A312,'Hoja de Trabajo para listado'!$A$155:$A$1048576,0),MATCH((CUADRO!L$5&amp;$E312),'Hoja de Trabajo para listado'!$A$151:$Z$151,0)),0)+IFERROR(INDEX('Hoja de Trabajo para listado'!$AB$155:$BA$1048576,MATCH($A312,'Hoja de Trabajo para listado'!$AB$155:$AB$1048576,0),MATCH((CUADRO!L$5&amp;$E312),'Hoja de Trabajo para listado'!$AB$151:$BA$151,0)),0)+IFERROR(INDEX('Hoja de Trabajo para listado'!$BC$155:$CB$1048576,MATCH($A312,'Hoja de Trabajo para listado'!$BC$155:$BC$1048576,0),MATCH((CUADRO!L$5&amp;$E312),'Hoja de Trabajo para listado'!$BC$151:$CB$151,0)),0)+IFERROR(INDEX('Hoja de Trabajo para listado'!$DE$153:$DG$274,MATCH($A312,'Hoja de Trabajo para listado'!$DE$153:$DE$1048576,0),MATCH((CUADRO!L$5&amp;$E312),'Hoja de Trabajo para listado'!$DE$151:$DG$151,0)),0)+IFERROR(INDEX('Hoja de Trabajo para listado'!$CD$155:$DC$1048576,MATCH($A312,'Hoja de Trabajo para listado'!$CD$155:$CD$1048576,0),MATCH((CUADRO!L$5&amp;$E312),'Hoja de Trabajo para listado'!$CD$151:$DC$151,0)),0)</f>
        <v>0</v>
      </c>
      <c r="M312" s="243">
        <f ca="1">+IFERROR(INDEX('Hoja de Trabajo para listado'!$A$155:$Z$1048576,MATCH($A312,'Hoja de Trabajo para listado'!$A$155:$A$1048576,0),MATCH((CUADRO!M$5&amp;$E312),'Hoja de Trabajo para listado'!$A$151:$Z$151,0)),0)+IFERROR(INDEX('Hoja de Trabajo para listado'!$AB$155:$BA$1048576,MATCH($A312,'Hoja de Trabajo para listado'!$AB$155:$AB$1048576,0),MATCH((CUADRO!M$5&amp;$E312),'Hoja de Trabajo para listado'!$AB$151:$BA$151,0)),0)+IFERROR(INDEX('Hoja de Trabajo para listado'!$BC$155:$CB$1048576,MATCH($A312,'Hoja de Trabajo para listado'!$BC$155:$BC$1048576,0),MATCH((CUADRO!M$5&amp;$E312),'Hoja de Trabajo para listado'!$BC$151:$CB$151,0)),0)+IFERROR(INDEX('Hoja de Trabajo para listado'!$DE$153:$DG$274,MATCH($A312,'Hoja de Trabajo para listado'!$DE$153:$DE$1048576,0),MATCH((CUADRO!M$5&amp;$E312),'Hoja de Trabajo para listado'!$DE$151:$DG$151,0)),0)+IFERROR(INDEX('Hoja de Trabajo para listado'!$CD$155:$DC$1048576,MATCH($A312,'Hoja de Trabajo para listado'!$CD$155:$CD$1048576,0),MATCH((CUADRO!M$5&amp;$E312),'Hoja de Trabajo para listado'!$CD$151:$DC$151,0)),0)</f>
        <v>0</v>
      </c>
      <c r="N312" s="243">
        <f ca="1">+IFERROR(INDEX('Hoja de Trabajo para listado'!$A$155:$Z$1048576,MATCH($A312,'Hoja de Trabajo para listado'!$A$155:$A$1048576,0),MATCH((CUADRO!N$5&amp;$E312),'Hoja de Trabajo para listado'!$A$151:$Z$151,0)),0)+IFERROR(INDEX('Hoja de Trabajo para listado'!$AB$155:$BA$1048576,MATCH($A312,'Hoja de Trabajo para listado'!$AB$155:$AB$1048576,0),MATCH((CUADRO!N$5&amp;$E312),'Hoja de Trabajo para listado'!$AB$151:$BA$151,0)),0)+IFERROR(INDEX('Hoja de Trabajo para listado'!$BC$155:$CB$1048576,MATCH($A312,'Hoja de Trabajo para listado'!$BC$155:$BC$1048576,0),MATCH((CUADRO!N$5&amp;$E312),'Hoja de Trabajo para listado'!$BC$151:$CB$151,0)),0)+IFERROR(INDEX('Hoja de Trabajo para listado'!$DE$153:$DG$274,MATCH($A312,'Hoja de Trabajo para listado'!$DE$153:$DE$1048576,0),MATCH((CUADRO!N$5&amp;$E312),'Hoja de Trabajo para listado'!$DE$151:$DG$151,0)),0)+IFERROR(INDEX('Hoja de Trabajo para listado'!$CD$155:$DC$1048576,MATCH($A312,'Hoja de Trabajo para listado'!$CD$155:$CD$1048576,0),MATCH((CUADRO!N$5&amp;$E312),'Hoja de Trabajo para listado'!$CD$151:$DC$151,0)),0)</f>
        <v>0</v>
      </c>
      <c r="O312" s="243">
        <f ca="1">+IFERROR(INDEX('Hoja de Trabajo para listado'!$A$155:$Z$1048576,MATCH($A312,'Hoja de Trabajo para listado'!$A$155:$A$1048576,0),MATCH((CUADRO!O$5&amp;$E312),'Hoja de Trabajo para listado'!$A$151:$Z$151,0)),0)+IFERROR(INDEX('Hoja de Trabajo para listado'!$AB$155:$BA$1048576,MATCH($A312,'Hoja de Trabajo para listado'!$AB$155:$AB$1048576,0),MATCH((CUADRO!O$5&amp;$E312),'Hoja de Trabajo para listado'!$AB$151:$BA$151,0)),0)+IFERROR(INDEX('Hoja de Trabajo para listado'!$BC$155:$CB$1048576,MATCH($A312,'Hoja de Trabajo para listado'!$BC$155:$BC$1048576,0),MATCH((CUADRO!O$5&amp;$E312),'Hoja de Trabajo para listado'!$BC$151:$CB$151,0)),0)+IFERROR(INDEX('Hoja de Trabajo para listado'!$DE$153:$DG$274,MATCH($A312,'Hoja de Trabajo para listado'!$DE$153:$DE$1048576,0),MATCH((CUADRO!O$5&amp;$E312),'Hoja de Trabajo para listado'!$DE$151:$DG$151,0)),0)+IFERROR(INDEX('Hoja de Trabajo para listado'!$CD$155:$DC$1048576,MATCH($A312,'Hoja de Trabajo para listado'!$CD$155:$CD$1048576,0),MATCH((CUADRO!O$5&amp;$E312),'Hoja de Trabajo para listado'!$CD$151:$DC$151,0)),0)</f>
        <v>0</v>
      </c>
      <c r="P312" s="243">
        <f ca="1">+IFERROR(INDEX('Hoja de Trabajo para listado'!$A$155:$Z$1048576,MATCH($A312,'Hoja de Trabajo para listado'!$A$155:$A$1048576,0),MATCH((CUADRO!P$5&amp;$E312),'Hoja de Trabajo para listado'!$A$151:$Z$151,0)),0)+IFERROR(INDEX('Hoja de Trabajo para listado'!$AB$155:$BA$1048576,MATCH($A312,'Hoja de Trabajo para listado'!$AB$155:$AB$1048576,0),MATCH((CUADRO!P$5&amp;$E312),'Hoja de Trabajo para listado'!$AB$151:$BA$151,0)),0)+IFERROR(INDEX('Hoja de Trabajo para listado'!$BC$155:$CB$1048576,MATCH($A312,'Hoja de Trabajo para listado'!$BC$155:$BC$1048576,0),MATCH((CUADRO!P$5&amp;$E312),'Hoja de Trabajo para listado'!$BC$151:$CB$151,0)),0)+IFERROR(INDEX('Hoja de Trabajo para listado'!$DE$153:$DG$274,MATCH($A312,'Hoja de Trabajo para listado'!$DE$153:$DE$1048576,0),MATCH((CUADRO!P$5&amp;$E312),'Hoja de Trabajo para listado'!$DE$151:$DG$151,0)),0)+IFERROR(INDEX('Hoja de Trabajo para listado'!$CD$155:$DC$1048576,MATCH($A312,'Hoja de Trabajo para listado'!$CD$155:$CD$1048576,0),MATCH((CUADRO!P$5&amp;$E312),'Hoja de Trabajo para listado'!$CD$151:$DC$151,0)),0)</f>
        <v>0</v>
      </c>
      <c r="Q312" s="243">
        <f ca="1">+IFERROR(INDEX('Hoja de Trabajo para listado'!$A$155:$Z$1048576,MATCH($A312,'Hoja de Trabajo para listado'!$A$155:$A$1048576,0),MATCH((CUADRO!Q$5&amp;$E312),'Hoja de Trabajo para listado'!$A$151:$Z$151,0)),0)+IFERROR(INDEX('Hoja de Trabajo para listado'!$AB$155:$BA$1048576,MATCH($A312,'Hoja de Trabajo para listado'!$AB$155:$AB$1048576,0),MATCH((CUADRO!Q$5&amp;$E312),'Hoja de Trabajo para listado'!$AB$151:$BA$151,0)),0)+IFERROR(INDEX('Hoja de Trabajo para listado'!$BC$155:$CB$1048576,MATCH($A312,'Hoja de Trabajo para listado'!$BC$155:$BC$1048576,0),MATCH((CUADRO!Q$5&amp;$E312),'Hoja de Trabajo para listado'!$BC$151:$CB$151,0)),0)+IFERROR(INDEX('Hoja de Trabajo para listado'!$DE$153:$DG$274,MATCH($A312,'Hoja de Trabajo para listado'!$DE$153:$DE$1048576,0),MATCH((CUADRO!Q$5&amp;$E312),'Hoja de Trabajo para listado'!$DE$151:$DG$151,0)),0)+IFERROR(INDEX('Hoja de Trabajo para listado'!$CD$155:$DC$1048576,MATCH($A312,'Hoja de Trabajo para listado'!$CD$155:$CD$1048576,0),MATCH((CUADRO!Q$5&amp;$E312),'Hoja de Trabajo para listado'!$CD$151:$DC$151,0)),0)</f>
        <v>0</v>
      </c>
      <c r="R312" s="243">
        <f t="shared" ca="1" si="11"/>
        <v>0</v>
      </c>
      <c r="S312" s="249"/>
      <c r="T312" s="243">
        <f ca="1">+T313</f>
        <v>0</v>
      </c>
      <c r="U312" s="242">
        <f t="shared" si="12"/>
        <v>1</v>
      </c>
      <c r="V312" s="333" t="str">
        <f>+VLOOKUP(A312,bd_lista!$A$3:$E$590,5,FALSE)</f>
        <v>Instituciones de Seguridad Social</v>
      </c>
      <c r="W312" s="391" t="str">
        <f>+V312</f>
        <v>Instituciones de Seguridad Social</v>
      </c>
      <c r="X312" s="242">
        <f>+VLOOKUP(A312,[4]Sheet1!$A$13:$D$744,4,FALSE)</f>
        <v>46</v>
      </c>
      <c r="Y312" s="242" t="str">
        <f>+VLOOKUP(X312,bd_lista!$A$3:$C$590,3,FALSE)</f>
        <v>Ministerio de Salud y Deportes</v>
      </c>
      <c r="Z312" s="294">
        <f>+X312</f>
        <v>46</v>
      </c>
      <c r="AA312" s="295" t="str">
        <f>+Y312</f>
        <v>Ministerio de Salud y Deportes</v>
      </c>
    </row>
    <row r="313" spans="1:27" customFormat="1" ht="15" hidden="1" customHeight="1">
      <c r="A313" s="32">
        <v>433</v>
      </c>
      <c r="B313" s="388"/>
      <c r="C313" s="333" t="str">
        <f>+VLOOKUP(A313,bd_lista!$A$3:$C$590,3,FALSE)</f>
        <v>Seguro Social Universitario de Potosí</v>
      </c>
      <c r="D313" s="390"/>
      <c r="E313" s="333" t="s">
        <v>1305</v>
      </c>
      <c r="F313" s="245">
        <f ca="1">+IFERROR(INDEX('Hoja de Trabajo para listado'!$A$155:$Z$1048576,MATCH($A313,'Hoja de Trabajo para listado'!$A$155:$A$1048576,0),MATCH((CUADRO!F$5&amp;$E313),'Hoja de Trabajo para listado'!$A$151:$Z$151,0)),0)+IFERROR(INDEX('Hoja de Trabajo para listado'!$AB$155:$BA$1048576,MATCH($A313,'Hoja de Trabajo para listado'!$AB$155:$AB$1048576,0),MATCH((CUADRO!F$5&amp;$E313),'Hoja de Trabajo para listado'!$AB$151:$BA$151,0)),0)+IFERROR(INDEX('Hoja de Trabajo para listado'!$BC$155:$CB$1048576,MATCH($A313,'Hoja de Trabajo para listado'!$BC$155:$BC$1048576,0),MATCH((CUADRO!F$5&amp;$E313),'Hoja de Trabajo para listado'!$BC$151:$CB$151,0)),0)+IFERROR(INDEX('Hoja de Trabajo para listado'!$DE$153:$DG$274,MATCH($A313,'Hoja de Trabajo para listado'!$DE$153:$DE$1048576,0),MATCH((CUADRO!F$5&amp;$E313),'Hoja de Trabajo para listado'!$DE$151:$DG$151,0)),0)+IFERROR(INDEX('Hoja de Trabajo para listado'!$CD$155:$DC$1048576,MATCH($A313,'Hoja de Trabajo para listado'!$CD$155:$CD$1048576,0),MATCH((CUADRO!F$5&amp;$E313),'Hoja de Trabajo para listado'!$CD$151:$DC$151,0)),0)</f>
        <v>0</v>
      </c>
      <c r="G313" s="245">
        <f ca="1">+IFERROR(INDEX('Hoja de Trabajo para listado'!$A$155:$Z$1048576,MATCH($A313,'Hoja de Trabajo para listado'!$A$155:$A$1048576,0),MATCH((CUADRO!G$5&amp;$E313),'Hoja de Trabajo para listado'!$A$151:$Z$151,0)),0)+IFERROR(INDEX('Hoja de Trabajo para listado'!$AB$155:$BA$1048576,MATCH($A313,'Hoja de Trabajo para listado'!$AB$155:$AB$1048576,0),MATCH((CUADRO!G$5&amp;$E313),'Hoja de Trabajo para listado'!$AB$151:$BA$151,0)),0)+IFERROR(INDEX('Hoja de Trabajo para listado'!$BC$155:$CB$1048576,MATCH($A313,'Hoja de Trabajo para listado'!$BC$155:$BC$1048576,0),MATCH((CUADRO!G$5&amp;$E313),'Hoja de Trabajo para listado'!$BC$151:$CB$151,0)),0)+IFERROR(INDEX('Hoja de Trabajo para listado'!$DE$153:$DG$274,MATCH($A313,'Hoja de Trabajo para listado'!$DE$153:$DE$1048576,0),MATCH((CUADRO!G$5&amp;$E313),'Hoja de Trabajo para listado'!$DE$151:$DG$151,0)),0)+IFERROR(INDEX('Hoja de Trabajo para listado'!$CD$155:$DC$1048576,MATCH($A313,'Hoja de Trabajo para listado'!$CD$155:$CD$1048576,0),MATCH((CUADRO!G$5&amp;$E313),'Hoja de Trabajo para listado'!$CD$151:$DC$151,0)),0)</f>
        <v>0</v>
      </c>
      <c r="H313" s="245">
        <f ca="1">+IFERROR(INDEX('Hoja de Trabajo para listado'!$A$155:$Z$1048576,MATCH($A313,'Hoja de Trabajo para listado'!$A$155:$A$1048576,0),MATCH((CUADRO!H$5&amp;$E313),'Hoja de Trabajo para listado'!$A$151:$Z$151,0)),0)+IFERROR(INDEX('Hoja de Trabajo para listado'!$AB$155:$BA$1048576,MATCH($A313,'Hoja de Trabajo para listado'!$AB$155:$AB$1048576,0),MATCH((CUADRO!H$5&amp;$E313),'Hoja de Trabajo para listado'!$AB$151:$BA$151,0)),0)+IFERROR(INDEX('Hoja de Trabajo para listado'!$BC$155:$CB$1048576,MATCH($A313,'Hoja de Trabajo para listado'!$BC$155:$BC$1048576,0),MATCH((CUADRO!H$5&amp;$E313),'Hoja de Trabajo para listado'!$BC$151:$CB$151,0)),0)+IFERROR(INDEX('Hoja de Trabajo para listado'!$DE$153:$DG$274,MATCH($A313,'Hoja de Trabajo para listado'!$DE$153:$DE$1048576,0),MATCH((CUADRO!H$5&amp;$E313),'Hoja de Trabajo para listado'!$DE$151:$DG$151,0)),0)+IFERROR(INDEX('Hoja de Trabajo para listado'!$CD$155:$DC$1048576,MATCH($A313,'Hoja de Trabajo para listado'!$CD$155:$CD$1048576,0),MATCH((CUADRO!H$5&amp;$E313),'Hoja de Trabajo para listado'!$CD$151:$DC$151,0)),0)</f>
        <v>0</v>
      </c>
      <c r="I313" s="245">
        <f ca="1">+IFERROR(INDEX('Hoja de Trabajo para listado'!$A$155:$Z$1048576,MATCH($A313,'Hoja de Trabajo para listado'!$A$155:$A$1048576,0),MATCH((CUADRO!I$5&amp;$E313),'Hoja de Trabajo para listado'!$A$151:$Z$151,0)),0)+IFERROR(INDEX('Hoja de Trabajo para listado'!$AB$155:$BA$1048576,MATCH($A313,'Hoja de Trabajo para listado'!$AB$155:$AB$1048576,0),MATCH((CUADRO!I$5&amp;$E313),'Hoja de Trabajo para listado'!$AB$151:$BA$151,0)),0)+IFERROR(INDEX('Hoja de Trabajo para listado'!$BC$155:$CB$1048576,MATCH($A313,'Hoja de Trabajo para listado'!$BC$155:$BC$1048576,0),MATCH((CUADRO!I$5&amp;$E313),'Hoja de Trabajo para listado'!$BC$151:$CB$151,0)),0)+IFERROR(INDEX('Hoja de Trabajo para listado'!$DE$153:$DG$274,MATCH($A313,'Hoja de Trabajo para listado'!$DE$153:$DE$1048576,0),MATCH((CUADRO!I$5&amp;$E313),'Hoja de Trabajo para listado'!$DE$151:$DG$151,0)),0)+IFERROR(INDEX('Hoja de Trabajo para listado'!$CD$155:$DC$1048576,MATCH($A313,'Hoja de Trabajo para listado'!$CD$155:$CD$1048576,0),MATCH((CUADRO!I$5&amp;$E313),'Hoja de Trabajo para listado'!$CD$151:$DC$151,0)),0)</f>
        <v>0</v>
      </c>
      <c r="J313" s="245">
        <f ca="1">+IFERROR(INDEX('Hoja de Trabajo para listado'!$A$155:$Z$1048576,MATCH($A313,'Hoja de Trabajo para listado'!$A$155:$A$1048576,0),MATCH((CUADRO!J$5&amp;$E313),'Hoja de Trabajo para listado'!$A$151:$Z$151,0)),0)+IFERROR(INDEX('Hoja de Trabajo para listado'!$AB$155:$BA$1048576,MATCH($A313,'Hoja de Trabajo para listado'!$AB$155:$AB$1048576,0),MATCH((CUADRO!J$5&amp;$E313),'Hoja de Trabajo para listado'!$AB$151:$BA$151,0)),0)+IFERROR(INDEX('Hoja de Trabajo para listado'!$BC$155:$CB$1048576,MATCH($A313,'Hoja de Trabajo para listado'!$BC$155:$BC$1048576,0),MATCH((CUADRO!J$5&amp;$E313),'Hoja de Trabajo para listado'!$BC$151:$CB$151,0)),0)+IFERROR(INDEX('Hoja de Trabajo para listado'!$DE$153:$DG$274,MATCH($A313,'Hoja de Trabajo para listado'!$DE$153:$DE$1048576,0),MATCH((CUADRO!J$5&amp;$E313),'Hoja de Trabajo para listado'!$DE$151:$DG$151,0)),0)+IFERROR(INDEX('Hoja de Trabajo para listado'!$CD$155:$DC$1048576,MATCH($A313,'Hoja de Trabajo para listado'!$CD$155:$CD$1048576,0),MATCH((CUADRO!J$5&amp;$E313),'Hoja de Trabajo para listado'!$CD$151:$DC$151,0)),0)</f>
        <v>0</v>
      </c>
      <c r="K313" s="245">
        <f ca="1">+IFERROR(INDEX('Hoja de Trabajo para listado'!$A$155:$Z$1048576,MATCH($A313,'Hoja de Trabajo para listado'!$A$155:$A$1048576,0),MATCH((CUADRO!K$5&amp;$E313),'Hoja de Trabajo para listado'!$A$151:$Z$151,0)),0)+IFERROR(INDEX('Hoja de Trabajo para listado'!$AB$155:$BA$1048576,MATCH($A313,'Hoja de Trabajo para listado'!$AB$155:$AB$1048576,0),MATCH((CUADRO!K$5&amp;$E313),'Hoja de Trabajo para listado'!$AB$151:$BA$151,0)),0)+IFERROR(INDEX('Hoja de Trabajo para listado'!$BC$155:$CB$1048576,MATCH($A313,'Hoja de Trabajo para listado'!$BC$155:$BC$1048576,0),MATCH((CUADRO!K$5&amp;$E313),'Hoja de Trabajo para listado'!$BC$151:$CB$151,0)),0)+IFERROR(INDEX('Hoja de Trabajo para listado'!$DE$153:$DG$274,MATCH($A313,'Hoja de Trabajo para listado'!$DE$153:$DE$1048576,0),MATCH((CUADRO!K$5&amp;$E313),'Hoja de Trabajo para listado'!$DE$151:$DG$151,0)),0)+IFERROR(INDEX('Hoja de Trabajo para listado'!$CD$155:$DC$1048576,MATCH($A313,'Hoja de Trabajo para listado'!$CD$155:$CD$1048576,0),MATCH((CUADRO!K$5&amp;$E313),'Hoja de Trabajo para listado'!$CD$151:$DC$151,0)),0)</f>
        <v>0</v>
      </c>
      <c r="L313" s="245">
        <f ca="1">+IFERROR(INDEX('Hoja de Trabajo para listado'!$A$155:$Z$1048576,MATCH($A313,'Hoja de Trabajo para listado'!$A$155:$A$1048576,0),MATCH((CUADRO!L$5&amp;$E313),'Hoja de Trabajo para listado'!$A$151:$Z$151,0)),0)+IFERROR(INDEX('Hoja de Trabajo para listado'!$AB$155:$BA$1048576,MATCH($A313,'Hoja de Trabajo para listado'!$AB$155:$AB$1048576,0),MATCH((CUADRO!L$5&amp;$E313),'Hoja de Trabajo para listado'!$AB$151:$BA$151,0)),0)+IFERROR(INDEX('Hoja de Trabajo para listado'!$BC$155:$CB$1048576,MATCH($A313,'Hoja de Trabajo para listado'!$BC$155:$BC$1048576,0),MATCH((CUADRO!L$5&amp;$E313),'Hoja de Trabajo para listado'!$BC$151:$CB$151,0)),0)+IFERROR(INDEX('Hoja de Trabajo para listado'!$DE$153:$DG$274,MATCH($A313,'Hoja de Trabajo para listado'!$DE$153:$DE$1048576,0),MATCH((CUADRO!L$5&amp;$E313),'Hoja de Trabajo para listado'!$DE$151:$DG$151,0)),0)+IFERROR(INDEX('Hoja de Trabajo para listado'!$CD$155:$DC$1048576,MATCH($A313,'Hoja de Trabajo para listado'!$CD$155:$CD$1048576,0),MATCH((CUADRO!L$5&amp;$E313),'Hoja de Trabajo para listado'!$CD$151:$DC$151,0)),0)</f>
        <v>0</v>
      </c>
      <c r="M313" s="245">
        <f ca="1">+IFERROR(INDEX('Hoja de Trabajo para listado'!$A$155:$Z$1048576,MATCH($A313,'Hoja de Trabajo para listado'!$A$155:$A$1048576,0),MATCH((CUADRO!M$5&amp;$E313),'Hoja de Trabajo para listado'!$A$151:$Z$151,0)),0)+IFERROR(INDEX('Hoja de Trabajo para listado'!$AB$155:$BA$1048576,MATCH($A313,'Hoja de Trabajo para listado'!$AB$155:$AB$1048576,0),MATCH((CUADRO!M$5&amp;$E313),'Hoja de Trabajo para listado'!$AB$151:$BA$151,0)),0)+IFERROR(INDEX('Hoja de Trabajo para listado'!$BC$155:$CB$1048576,MATCH($A313,'Hoja de Trabajo para listado'!$BC$155:$BC$1048576,0),MATCH((CUADRO!M$5&amp;$E313),'Hoja de Trabajo para listado'!$BC$151:$CB$151,0)),0)+IFERROR(INDEX('Hoja de Trabajo para listado'!$DE$153:$DG$274,MATCH($A313,'Hoja de Trabajo para listado'!$DE$153:$DE$1048576,0),MATCH((CUADRO!M$5&amp;$E313),'Hoja de Trabajo para listado'!$DE$151:$DG$151,0)),0)+IFERROR(INDEX('Hoja de Trabajo para listado'!$CD$155:$DC$1048576,MATCH($A313,'Hoja de Trabajo para listado'!$CD$155:$CD$1048576,0),MATCH((CUADRO!M$5&amp;$E313),'Hoja de Trabajo para listado'!$CD$151:$DC$151,0)),0)</f>
        <v>0</v>
      </c>
      <c r="N313" s="245">
        <f ca="1">+IFERROR(INDEX('Hoja de Trabajo para listado'!$A$155:$Z$1048576,MATCH($A313,'Hoja de Trabajo para listado'!$A$155:$A$1048576,0),MATCH((CUADRO!N$5&amp;$E313),'Hoja de Trabajo para listado'!$A$151:$Z$151,0)),0)+IFERROR(INDEX('Hoja de Trabajo para listado'!$AB$155:$BA$1048576,MATCH($A313,'Hoja de Trabajo para listado'!$AB$155:$AB$1048576,0),MATCH((CUADRO!N$5&amp;$E313),'Hoja de Trabajo para listado'!$AB$151:$BA$151,0)),0)+IFERROR(INDEX('Hoja de Trabajo para listado'!$BC$155:$CB$1048576,MATCH($A313,'Hoja de Trabajo para listado'!$BC$155:$BC$1048576,0),MATCH((CUADRO!N$5&amp;$E313),'Hoja de Trabajo para listado'!$BC$151:$CB$151,0)),0)+IFERROR(INDEX('Hoja de Trabajo para listado'!$DE$153:$DG$274,MATCH($A313,'Hoja de Trabajo para listado'!$DE$153:$DE$1048576,0),MATCH((CUADRO!N$5&amp;$E313),'Hoja de Trabajo para listado'!$DE$151:$DG$151,0)),0)+IFERROR(INDEX('Hoja de Trabajo para listado'!$CD$155:$DC$1048576,MATCH($A313,'Hoja de Trabajo para listado'!$CD$155:$CD$1048576,0),MATCH((CUADRO!N$5&amp;$E313),'Hoja de Trabajo para listado'!$CD$151:$DC$151,0)),0)</f>
        <v>0</v>
      </c>
      <c r="O313" s="245">
        <f ca="1">+IFERROR(INDEX('Hoja de Trabajo para listado'!$A$155:$Z$1048576,MATCH($A313,'Hoja de Trabajo para listado'!$A$155:$A$1048576,0),MATCH((CUADRO!O$5&amp;$E313),'Hoja de Trabajo para listado'!$A$151:$Z$151,0)),0)+IFERROR(INDEX('Hoja de Trabajo para listado'!$AB$155:$BA$1048576,MATCH($A313,'Hoja de Trabajo para listado'!$AB$155:$AB$1048576,0),MATCH((CUADRO!O$5&amp;$E313),'Hoja de Trabajo para listado'!$AB$151:$BA$151,0)),0)+IFERROR(INDEX('Hoja de Trabajo para listado'!$BC$155:$CB$1048576,MATCH($A313,'Hoja de Trabajo para listado'!$BC$155:$BC$1048576,0),MATCH((CUADRO!O$5&amp;$E313),'Hoja de Trabajo para listado'!$BC$151:$CB$151,0)),0)+IFERROR(INDEX('Hoja de Trabajo para listado'!$DE$153:$DG$274,MATCH($A313,'Hoja de Trabajo para listado'!$DE$153:$DE$1048576,0),MATCH((CUADRO!O$5&amp;$E313),'Hoja de Trabajo para listado'!$DE$151:$DG$151,0)),0)+IFERROR(INDEX('Hoja de Trabajo para listado'!$CD$155:$DC$1048576,MATCH($A313,'Hoja de Trabajo para listado'!$CD$155:$CD$1048576,0),MATCH((CUADRO!O$5&amp;$E313),'Hoja de Trabajo para listado'!$CD$151:$DC$151,0)),0)</f>
        <v>0</v>
      </c>
      <c r="P313" s="245">
        <f ca="1">+IFERROR(INDEX('Hoja de Trabajo para listado'!$A$155:$Z$1048576,MATCH($A313,'Hoja de Trabajo para listado'!$A$155:$A$1048576,0),MATCH((CUADRO!P$5&amp;$E313),'Hoja de Trabajo para listado'!$A$151:$Z$151,0)),0)+IFERROR(INDEX('Hoja de Trabajo para listado'!$AB$155:$BA$1048576,MATCH($A313,'Hoja de Trabajo para listado'!$AB$155:$AB$1048576,0),MATCH((CUADRO!P$5&amp;$E313),'Hoja de Trabajo para listado'!$AB$151:$BA$151,0)),0)+IFERROR(INDEX('Hoja de Trabajo para listado'!$BC$155:$CB$1048576,MATCH($A313,'Hoja de Trabajo para listado'!$BC$155:$BC$1048576,0),MATCH((CUADRO!P$5&amp;$E313),'Hoja de Trabajo para listado'!$BC$151:$CB$151,0)),0)+IFERROR(INDEX('Hoja de Trabajo para listado'!$DE$153:$DG$274,MATCH($A313,'Hoja de Trabajo para listado'!$DE$153:$DE$1048576,0),MATCH((CUADRO!P$5&amp;$E313),'Hoja de Trabajo para listado'!$DE$151:$DG$151,0)),0)+IFERROR(INDEX('Hoja de Trabajo para listado'!$CD$155:$DC$1048576,MATCH($A313,'Hoja de Trabajo para listado'!$CD$155:$CD$1048576,0),MATCH((CUADRO!P$5&amp;$E313),'Hoja de Trabajo para listado'!$CD$151:$DC$151,0)),0)</f>
        <v>0</v>
      </c>
      <c r="Q313" s="245">
        <f ca="1">+IFERROR(INDEX('Hoja de Trabajo para listado'!$A$155:$Z$1048576,MATCH($A313,'Hoja de Trabajo para listado'!$A$155:$A$1048576,0),MATCH((CUADRO!Q$5&amp;$E313),'Hoja de Trabajo para listado'!$A$151:$Z$151,0)),0)+IFERROR(INDEX('Hoja de Trabajo para listado'!$AB$155:$BA$1048576,MATCH($A313,'Hoja de Trabajo para listado'!$AB$155:$AB$1048576,0),MATCH((CUADRO!Q$5&amp;$E313),'Hoja de Trabajo para listado'!$AB$151:$BA$151,0)),0)+IFERROR(INDEX('Hoja de Trabajo para listado'!$BC$155:$CB$1048576,MATCH($A313,'Hoja de Trabajo para listado'!$BC$155:$BC$1048576,0),MATCH((CUADRO!Q$5&amp;$E313),'Hoja de Trabajo para listado'!$BC$151:$CB$151,0)),0)+IFERROR(INDEX('Hoja de Trabajo para listado'!$DE$153:$DG$274,MATCH($A313,'Hoja de Trabajo para listado'!$DE$153:$DE$1048576,0),MATCH((CUADRO!Q$5&amp;$E313),'Hoja de Trabajo para listado'!$DE$151:$DG$151,0)),0)+IFERROR(INDEX('Hoja de Trabajo para listado'!$CD$155:$DC$1048576,MATCH($A313,'Hoja de Trabajo para listado'!$CD$155:$CD$1048576,0),MATCH((CUADRO!Q$5&amp;$E313),'Hoja de Trabajo para listado'!$CD$151:$DC$151,0)),0)</f>
        <v>0</v>
      </c>
      <c r="R313" s="245">
        <f t="shared" ca="1" si="11"/>
        <v>0</v>
      </c>
      <c r="S313" s="259">
        <f ca="1">+R312+R313</f>
        <v>0</v>
      </c>
      <c r="T313" s="243">
        <f ca="1">+S313</f>
        <v>0</v>
      </c>
      <c r="U313" s="242">
        <f t="shared" si="12"/>
        <v>2</v>
      </c>
      <c r="V313" s="333" t="str">
        <f>+VLOOKUP(A313,bd_lista!$A$3:$E$590,5,FALSE)</f>
        <v>Instituciones de Seguridad Social</v>
      </c>
      <c r="W313" s="392"/>
      <c r="X313" s="242">
        <f>+VLOOKUP(A313,[4]Sheet1!$A$13:$D$744,4,FALSE)</f>
        <v>46</v>
      </c>
      <c r="Y313" s="242" t="str">
        <f>+VLOOKUP(X313,bd_lista!$A$3:$C$590,3,FALSE)</f>
        <v>Ministerio de Salud y Deportes</v>
      </c>
      <c r="Z313" s="292"/>
      <c r="AA313" s="293"/>
    </row>
    <row r="314" spans="1:27" customFormat="1" ht="15" hidden="1" customHeight="1">
      <c r="A314" s="32">
        <v>434</v>
      </c>
      <c r="B314" s="387">
        <f>+A314</f>
        <v>434</v>
      </c>
      <c r="C314" s="247" t="str">
        <f>+VLOOKUP(A314,bd_lista!$A$3:$C$590,3,FALSE)</f>
        <v>Seguro Social Universitario de Beni</v>
      </c>
      <c r="D314" s="389" t="str">
        <f>+C314</f>
        <v>Seguro Social Universitario de Beni</v>
      </c>
      <c r="E314" s="247" t="s">
        <v>1304</v>
      </c>
      <c r="F314" s="243">
        <f ca="1">+IFERROR(INDEX('Hoja de Trabajo para listado'!$A$155:$Z$1048576,MATCH($A314,'Hoja de Trabajo para listado'!$A$155:$A$1048576,0),MATCH((CUADRO!F$5&amp;$E314),'Hoja de Trabajo para listado'!$A$151:$Z$151,0)),0)+IFERROR(INDEX('Hoja de Trabajo para listado'!$AB$155:$BA$1048576,MATCH($A314,'Hoja de Trabajo para listado'!$AB$155:$AB$1048576,0),MATCH((CUADRO!F$5&amp;$E314),'Hoja de Trabajo para listado'!$AB$151:$BA$151,0)),0)+IFERROR(INDEX('Hoja de Trabajo para listado'!$BC$155:$CB$1048576,MATCH($A314,'Hoja de Trabajo para listado'!$BC$155:$BC$1048576,0),MATCH((CUADRO!F$5&amp;$E314),'Hoja de Trabajo para listado'!$BC$151:$CB$151,0)),0)+IFERROR(INDEX('Hoja de Trabajo para listado'!$DE$153:$DG$274,MATCH($A314,'Hoja de Trabajo para listado'!$DE$153:$DE$1048576,0),MATCH((CUADRO!F$5&amp;$E314),'Hoja de Trabajo para listado'!$DE$151:$DG$151,0)),0)+IFERROR(INDEX('Hoja de Trabajo para listado'!$CD$155:$DC$1048576,MATCH($A314,'Hoja de Trabajo para listado'!$CD$155:$CD$1048576,0),MATCH((CUADRO!F$5&amp;$E314),'Hoja de Trabajo para listado'!$CD$151:$DC$151,0)),0)</f>
        <v>0</v>
      </c>
      <c r="G314" s="243">
        <f ca="1">+IFERROR(INDEX('Hoja de Trabajo para listado'!$A$155:$Z$1048576,MATCH($A314,'Hoja de Trabajo para listado'!$A$155:$A$1048576,0),MATCH((CUADRO!G$5&amp;$E314),'Hoja de Trabajo para listado'!$A$151:$Z$151,0)),0)+IFERROR(INDEX('Hoja de Trabajo para listado'!$AB$155:$BA$1048576,MATCH($A314,'Hoja de Trabajo para listado'!$AB$155:$AB$1048576,0),MATCH((CUADRO!G$5&amp;$E314),'Hoja de Trabajo para listado'!$AB$151:$BA$151,0)),0)+IFERROR(INDEX('Hoja de Trabajo para listado'!$BC$155:$CB$1048576,MATCH($A314,'Hoja de Trabajo para listado'!$BC$155:$BC$1048576,0),MATCH((CUADRO!G$5&amp;$E314),'Hoja de Trabajo para listado'!$BC$151:$CB$151,0)),0)+IFERROR(INDEX('Hoja de Trabajo para listado'!$DE$153:$DG$274,MATCH($A314,'Hoja de Trabajo para listado'!$DE$153:$DE$1048576,0),MATCH((CUADRO!G$5&amp;$E314),'Hoja de Trabajo para listado'!$DE$151:$DG$151,0)),0)+IFERROR(INDEX('Hoja de Trabajo para listado'!$CD$155:$DC$1048576,MATCH($A314,'Hoja de Trabajo para listado'!$CD$155:$CD$1048576,0),MATCH((CUADRO!G$5&amp;$E314),'Hoja de Trabajo para listado'!$CD$151:$DC$151,0)),0)</f>
        <v>0</v>
      </c>
      <c r="H314" s="243">
        <f ca="1">+IFERROR(INDEX('Hoja de Trabajo para listado'!$A$155:$Z$1048576,MATCH($A314,'Hoja de Trabajo para listado'!$A$155:$A$1048576,0),MATCH((CUADRO!H$5&amp;$E314),'Hoja de Trabajo para listado'!$A$151:$Z$151,0)),0)+IFERROR(INDEX('Hoja de Trabajo para listado'!$AB$155:$BA$1048576,MATCH($A314,'Hoja de Trabajo para listado'!$AB$155:$AB$1048576,0),MATCH((CUADRO!H$5&amp;$E314),'Hoja de Trabajo para listado'!$AB$151:$BA$151,0)),0)+IFERROR(INDEX('Hoja de Trabajo para listado'!$BC$155:$CB$1048576,MATCH($A314,'Hoja de Trabajo para listado'!$BC$155:$BC$1048576,0),MATCH((CUADRO!H$5&amp;$E314),'Hoja de Trabajo para listado'!$BC$151:$CB$151,0)),0)+IFERROR(INDEX('Hoja de Trabajo para listado'!$DE$153:$DG$274,MATCH($A314,'Hoja de Trabajo para listado'!$DE$153:$DE$1048576,0),MATCH((CUADRO!H$5&amp;$E314),'Hoja de Trabajo para listado'!$DE$151:$DG$151,0)),0)+IFERROR(INDEX('Hoja de Trabajo para listado'!$CD$155:$DC$1048576,MATCH($A314,'Hoja de Trabajo para listado'!$CD$155:$CD$1048576,0),MATCH((CUADRO!H$5&amp;$E314),'Hoja de Trabajo para listado'!$CD$151:$DC$151,0)),0)</f>
        <v>0</v>
      </c>
      <c r="I314" s="243">
        <f ca="1">+IFERROR(INDEX('Hoja de Trabajo para listado'!$A$155:$Z$1048576,MATCH($A314,'Hoja de Trabajo para listado'!$A$155:$A$1048576,0),MATCH((CUADRO!I$5&amp;$E314),'Hoja de Trabajo para listado'!$A$151:$Z$151,0)),0)+IFERROR(INDEX('Hoja de Trabajo para listado'!$AB$155:$BA$1048576,MATCH($A314,'Hoja de Trabajo para listado'!$AB$155:$AB$1048576,0),MATCH((CUADRO!I$5&amp;$E314),'Hoja de Trabajo para listado'!$AB$151:$BA$151,0)),0)+IFERROR(INDEX('Hoja de Trabajo para listado'!$BC$155:$CB$1048576,MATCH($A314,'Hoja de Trabajo para listado'!$BC$155:$BC$1048576,0),MATCH((CUADRO!I$5&amp;$E314),'Hoja de Trabajo para listado'!$BC$151:$CB$151,0)),0)+IFERROR(INDEX('Hoja de Trabajo para listado'!$DE$153:$DG$274,MATCH($A314,'Hoja de Trabajo para listado'!$DE$153:$DE$1048576,0),MATCH((CUADRO!I$5&amp;$E314),'Hoja de Trabajo para listado'!$DE$151:$DG$151,0)),0)+IFERROR(INDEX('Hoja de Trabajo para listado'!$CD$155:$DC$1048576,MATCH($A314,'Hoja de Trabajo para listado'!$CD$155:$CD$1048576,0),MATCH((CUADRO!I$5&amp;$E314),'Hoja de Trabajo para listado'!$CD$151:$DC$151,0)),0)</f>
        <v>0</v>
      </c>
      <c r="J314" s="243">
        <f ca="1">+IFERROR(INDEX('Hoja de Trabajo para listado'!$A$155:$Z$1048576,MATCH($A314,'Hoja de Trabajo para listado'!$A$155:$A$1048576,0),MATCH((CUADRO!J$5&amp;$E314),'Hoja de Trabajo para listado'!$A$151:$Z$151,0)),0)+IFERROR(INDEX('Hoja de Trabajo para listado'!$AB$155:$BA$1048576,MATCH($A314,'Hoja de Trabajo para listado'!$AB$155:$AB$1048576,0),MATCH((CUADRO!J$5&amp;$E314),'Hoja de Trabajo para listado'!$AB$151:$BA$151,0)),0)+IFERROR(INDEX('Hoja de Trabajo para listado'!$BC$155:$CB$1048576,MATCH($A314,'Hoja de Trabajo para listado'!$BC$155:$BC$1048576,0),MATCH((CUADRO!J$5&amp;$E314),'Hoja de Trabajo para listado'!$BC$151:$CB$151,0)),0)+IFERROR(INDEX('Hoja de Trabajo para listado'!$DE$153:$DG$274,MATCH($A314,'Hoja de Trabajo para listado'!$DE$153:$DE$1048576,0),MATCH((CUADRO!J$5&amp;$E314),'Hoja de Trabajo para listado'!$DE$151:$DG$151,0)),0)+IFERROR(INDEX('Hoja de Trabajo para listado'!$CD$155:$DC$1048576,MATCH($A314,'Hoja de Trabajo para listado'!$CD$155:$CD$1048576,0),MATCH((CUADRO!J$5&amp;$E314),'Hoja de Trabajo para listado'!$CD$151:$DC$151,0)),0)</f>
        <v>0</v>
      </c>
      <c r="K314" s="243">
        <f ca="1">+IFERROR(INDEX('Hoja de Trabajo para listado'!$A$155:$Z$1048576,MATCH($A314,'Hoja de Trabajo para listado'!$A$155:$A$1048576,0),MATCH((CUADRO!K$5&amp;$E314),'Hoja de Trabajo para listado'!$A$151:$Z$151,0)),0)+IFERROR(INDEX('Hoja de Trabajo para listado'!$AB$155:$BA$1048576,MATCH($A314,'Hoja de Trabajo para listado'!$AB$155:$AB$1048576,0),MATCH((CUADRO!K$5&amp;$E314),'Hoja de Trabajo para listado'!$AB$151:$BA$151,0)),0)+IFERROR(INDEX('Hoja de Trabajo para listado'!$BC$155:$CB$1048576,MATCH($A314,'Hoja de Trabajo para listado'!$BC$155:$BC$1048576,0),MATCH((CUADRO!K$5&amp;$E314),'Hoja de Trabajo para listado'!$BC$151:$CB$151,0)),0)+IFERROR(INDEX('Hoja de Trabajo para listado'!$DE$153:$DG$274,MATCH($A314,'Hoja de Trabajo para listado'!$DE$153:$DE$1048576,0),MATCH((CUADRO!K$5&amp;$E314),'Hoja de Trabajo para listado'!$DE$151:$DG$151,0)),0)+IFERROR(INDEX('Hoja de Trabajo para listado'!$CD$155:$DC$1048576,MATCH($A314,'Hoja de Trabajo para listado'!$CD$155:$CD$1048576,0),MATCH((CUADRO!K$5&amp;$E314),'Hoja de Trabajo para listado'!$CD$151:$DC$151,0)),0)</f>
        <v>0</v>
      </c>
      <c r="L314" s="243">
        <f ca="1">+IFERROR(INDEX('Hoja de Trabajo para listado'!$A$155:$Z$1048576,MATCH($A314,'Hoja de Trabajo para listado'!$A$155:$A$1048576,0),MATCH((CUADRO!L$5&amp;$E314),'Hoja de Trabajo para listado'!$A$151:$Z$151,0)),0)+IFERROR(INDEX('Hoja de Trabajo para listado'!$AB$155:$BA$1048576,MATCH($A314,'Hoja de Trabajo para listado'!$AB$155:$AB$1048576,0),MATCH((CUADRO!L$5&amp;$E314),'Hoja de Trabajo para listado'!$AB$151:$BA$151,0)),0)+IFERROR(INDEX('Hoja de Trabajo para listado'!$BC$155:$CB$1048576,MATCH($A314,'Hoja de Trabajo para listado'!$BC$155:$BC$1048576,0),MATCH((CUADRO!L$5&amp;$E314),'Hoja de Trabajo para listado'!$BC$151:$CB$151,0)),0)+IFERROR(INDEX('Hoja de Trabajo para listado'!$DE$153:$DG$274,MATCH($A314,'Hoja de Trabajo para listado'!$DE$153:$DE$1048576,0),MATCH((CUADRO!L$5&amp;$E314),'Hoja de Trabajo para listado'!$DE$151:$DG$151,0)),0)+IFERROR(INDEX('Hoja de Trabajo para listado'!$CD$155:$DC$1048576,MATCH($A314,'Hoja de Trabajo para listado'!$CD$155:$CD$1048576,0),MATCH((CUADRO!L$5&amp;$E314),'Hoja de Trabajo para listado'!$CD$151:$DC$151,0)),0)</f>
        <v>0</v>
      </c>
      <c r="M314" s="243">
        <f ca="1">+IFERROR(INDEX('Hoja de Trabajo para listado'!$A$155:$Z$1048576,MATCH($A314,'Hoja de Trabajo para listado'!$A$155:$A$1048576,0),MATCH((CUADRO!M$5&amp;$E314),'Hoja de Trabajo para listado'!$A$151:$Z$151,0)),0)+IFERROR(INDEX('Hoja de Trabajo para listado'!$AB$155:$BA$1048576,MATCH($A314,'Hoja de Trabajo para listado'!$AB$155:$AB$1048576,0),MATCH((CUADRO!M$5&amp;$E314),'Hoja de Trabajo para listado'!$AB$151:$BA$151,0)),0)+IFERROR(INDEX('Hoja de Trabajo para listado'!$BC$155:$CB$1048576,MATCH($A314,'Hoja de Trabajo para listado'!$BC$155:$BC$1048576,0),MATCH((CUADRO!M$5&amp;$E314),'Hoja de Trabajo para listado'!$BC$151:$CB$151,0)),0)+IFERROR(INDEX('Hoja de Trabajo para listado'!$DE$153:$DG$274,MATCH($A314,'Hoja de Trabajo para listado'!$DE$153:$DE$1048576,0),MATCH((CUADRO!M$5&amp;$E314),'Hoja de Trabajo para listado'!$DE$151:$DG$151,0)),0)+IFERROR(INDEX('Hoja de Trabajo para listado'!$CD$155:$DC$1048576,MATCH($A314,'Hoja de Trabajo para listado'!$CD$155:$CD$1048576,0),MATCH((CUADRO!M$5&amp;$E314),'Hoja de Trabajo para listado'!$CD$151:$DC$151,0)),0)</f>
        <v>0</v>
      </c>
      <c r="N314" s="243">
        <f ca="1">+IFERROR(INDEX('Hoja de Trabajo para listado'!$A$155:$Z$1048576,MATCH($A314,'Hoja de Trabajo para listado'!$A$155:$A$1048576,0),MATCH((CUADRO!N$5&amp;$E314),'Hoja de Trabajo para listado'!$A$151:$Z$151,0)),0)+IFERROR(INDEX('Hoja de Trabajo para listado'!$AB$155:$BA$1048576,MATCH($A314,'Hoja de Trabajo para listado'!$AB$155:$AB$1048576,0),MATCH((CUADRO!N$5&amp;$E314),'Hoja de Trabajo para listado'!$AB$151:$BA$151,0)),0)+IFERROR(INDEX('Hoja de Trabajo para listado'!$BC$155:$CB$1048576,MATCH($A314,'Hoja de Trabajo para listado'!$BC$155:$BC$1048576,0),MATCH((CUADRO!N$5&amp;$E314),'Hoja de Trabajo para listado'!$BC$151:$CB$151,0)),0)+IFERROR(INDEX('Hoja de Trabajo para listado'!$DE$153:$DG$274,MATCH($A314,'Hoja de Trabajo para listado'!$DE$153:$DE$1048576,0),MATCH((CUADRO!N$5&amp;$E314),'Hoja de Trabajo para listado'!$DE$151:$DG$151,0)),0)+IFERROR(INDEX('Hoja de Trabajo para listado'!$CD$155:$DC$1048576,MATCH($A314,'Hoja de Trabajo para listado'!$CD$155:$CD$1048576,0),MATCH((CUADRO!N$5&amp;$E314),'Hoja de Trabajo para listado'!$CD$151:$DC$151,0)),0)</f>
        <v>0</v>
      </c>
      <c r="O314" s="243">
        <f ca="1">+IFERROR(INDEX('Hoja de Trabajo para listado'!$A$155:$Z$1048576,MATCH($A314,'Hoja de Trabajo para listado'!$A$155:$A$1048576,0),MATCH((CUADRO!O$5&amp;$E314),'Hoja de Trabajo para listado'!$A$151:$Z$151,0)),0)+IFERROR(INDEX('Hoja de Trabajo para listado'!$AB$155:$BA$1048576,MATCH($A314,'Hoja de Trabajo para listado'!$AB$155:$AB$1048576,0),MATCH((CUADRO!O$5&amp;$E314),'Hoja de Trabajo para listado'!$AB$151:$BA$151,0)),0)+IFERROR(INDEX('Hoja de Trabajo para listado'!$BC$155:$CB$1048576,MATCH($A314,'Hoja de Trabajo para listado'!$BC$155:$BC$1048576,0),MATCH((CUADRO!O$5&amp;$E314),'Hoja de Trabajo para listado'!$BC$151:$CB$151,0)),0)+IFERROR(INDEX('Hoja de Trabajo para listado'!$DE$153:$DG$274,MATCH($A314,'Hoja de Trabajo para listado'!$DE$153:$DE$1048576,0),MATCH((CUADRO!O$5&amp;$E314),'Hoja de Trabajo para listado'!$DE$151:$DG$151,0)),0)+IFERROR(INDEX('Hoja de Trabajo para listado'!$CD$155:$DC$1048576,MATCH($A314,'Hoja de Trabajo para listado'!$CD$155:$CD$1048576,0),MATCH((CUADRO!O$5&amp;$E314),'Hoja de Trabajo para listado'!$CD$151:$DC$151,0)),0)</f>
        <v>0</v>
      </c>
      <c r="P314" s="243">
        <f ca="1">+IFERROR(INDEX('Hoja de Trabajo para listado'!$A$155:$Z$1048576,MATCH($A314,'Hoja de Trabajo para listado'!$A$155:$A$1048576,0),MATCH((CUADRO!P$5&amp;$E314),'Hoja de Trabajo para listado'!$A$151:$Z$151,0)),0)+IFERROR(INDEX('Hoja de Trabajo para listado'!$AB$155:$BA$1048576,MATCH($A314,'Hoja de Trabajo para listado'!$AB$155:$AB$1048576,0),MATCH((CUADRO!P$5&amp;$E314),'Hoja de Trabajo para listado'!$AB$151:$BA$151,0)),0)+IFERROR(INDEX('Hoja de Trabajo para listado'!$BC$155:$CB$1048576,MATCH($A314,'Hoja de Trabajo para listado'!$BC$155:$BC$1048576,0),MATCH((CUADRO!P$5&amp;$E314),'Hoja de Trabajo para listado'!$BC$151:$CB$151,0)),0)+IFERROR(INDEX('Hoja de Trabajo para listado'!$DE$153:$DG$274,MATCH($A314,'Hoja de Trabajo para listado'!$DE$153:$DE$1048576,0),MATCH((CUADRO!P$5&amp;$E314),'Hoja de Trabajo para listado'!$DE$151:$DG$151,0)),0)+IFERROR(INDEX('Hoja de Trabajo para listado'!$CD$155:$DC$1048576,MATCH($A314,'Hoja de Trabajo para listado'!$CD$155:$CD$1048576,0),MATCH((CUADRO!P$5&amp;$E314),'Hoja de Trabajo para listado'!$CD$151:$DC$151,0)),0)</f>
        <v>0</v>
      </c>
      <c r="Q314" s="243">
        <f ca="1">+IFERROR(INDEX('Hoja de Trabajo para listado'!$A$155:$Z$1048576,MATCH($A314,'Hoja de Trabajo para listado'!$A$155:$A$1048576,0),MATCH((CUADRO!Q$5&amp;$E314),'Hoja de Trabajo para listado'!$A$151:$Z$151,0)),0)+IFERROR(INDEX('Hoja de Trabajo para listado'!$AB$155:$BA$1048576,MATCH($A314,'Hoja de Trabajo para listado'!$AB$155:$AB$1048576,0),MATCH((CUADRO!Q$5&amp;$E314),'Hoja de Trabajo para listado'!$AB$151:$BA$151,0)),0)+IFERROR(INDEX('Hoja de Trabajo para listado'!$BC$155:$CB$1048576,MATCH($A314,'Hoja de Trabajo para listado'!$BC$155:$BC$1048576,0),MATCH((CUADRO!Q$5&amp;$E314),'Hoja de Trabajo para listado'!$BC$151:$CB$151,0)),0)+IFERROR(INDEX('Hoja de Trabajo para listado'!$DE$153:$DG$274,MATCH($A314,'Hoja de Trabajo para listado'!$DE$153:$DE$1048576,0),MATCH((CUADRO!Q$5&amp;$E314),'Hoja de Trabajo para listado'!$DE$151:$DG$151,0)),0)+IFERROR(INDEX('Hoja de Trabajo para listado'!$CD$155:$DC$1048576,MATCH($A314,'Hoja de Trabajo para listado'!$CD$155:$CD$1048576,0),MATCH((CUADRO!Q$5&amp;$E314),'Hoja de Trabajo para listado'!$CD$151:$DC$151,0)),0)</f>
        <v>0</v>
      </c>
      <c r="R314" s="243">
        <f t="shared" ca="1" si="11"/>
        <v>0</v>
      </c>
      <c r="S314" s="249"/>
      <c r="T314" s="243">
        <f ca="1">+T315</f>
        <v>0</v>
      </c>
      <c r="U314" s="242">
        <f t="shared" si="12"/>
        <v>1</v>
      </c>
      <c r="V314" s="333" t="str">
        <f>+VLOOKUP(A314,bd_lista!$A$3:$E$590,5,FALSE)</f>
        <v>Instituciones de Seguridad Social</v>
      </c>
      <c r="W314" s="391" t="str">
        <f>+V314</f>
        <v>Instituciones de Seguridad Social</v>
      </c>
      <c r="X314" s="242">
        <f>+VLOOKUP(A314,[4]Sheet1!$A$13:$D$744,4,FALSE)</f>
        <v>46</v>
      </c>
      <c r="Y314" s="242" t="str">
        <f>+VLOOKUP(X314,bd_lista!$A$3:$C$590,3,FALSE)</f>
        <v>Ministerio de Salud y Deportes</v>
      </c>
      <c r="Z314" s="294">
        <f>+X314</f>
        <v>46</v>
      </c>
      <c r="AA314" s="295" t="str">
        <f>+Y314</f>
        <v>Ministerio de Salud y Deportes</v>
      </c>
    </row>
    <row r="315" spans="1:27" customFormat="1" ht="15" hidden="1" customHeight="1">
      <c r="A315" s="32">
        <v>434</v>
      </c>
      <c r="B315" s="388"/>
      <c r="C315" s="333" t="str">
        <f>+VLOOKUP(A315,bd_lista!$A$3:$C$590,3,FALSE)</f>
        <v>Seguro Social Universitario de Beni</v>
      </c>
      <c r="D315" s="390"/>
      <c r="E315" s="247" t="s">
        <v>1305</v>
      </c>
      <c r="F315" s="243">
        <f ca="1">+IFERROR(INDEX('Hoja de Trabajo para listado'!$A$155:$Z$1048576,MATCH($A315,'Hoja de Trabajo para listado'!$A$155:$A$1048576,0),MATCH((CUADRO!F$5&amp;$E315),'Hoja de Trabajo para listado'!$A$151:$Z$151,0)),0)+IFERROR(INDEX('Hoja de Trabajo para listado'!$AB$155:$BA$1048576,MATCH($A315,'Hoja de Trabajo para listado'!$AB$155:$AB$1048576,0),MATCH((CUADRO!F$5&amp;$E315),'Hoja de Trabajo para listado'!$AB$151:$BA$151,0)),0)+IFERROR(INDEX('Hoja de Trabajo para listado'!$BC$155:$CB$1048576,MATCH($A315,'Hoja de Trabajo para listado'!$BC$155:$BC$1048576,0),MATCH((CUADRO!F$5&amp;$E315),'Hoja de Trabajo para listado'!$BC$151:$CB$151,0)),0)+IFERROR(INDEX('Hoja de Trabajo para listado'!$DE$153:$DG$274,MATCH($A315,'Hoja de Trabajo para listado'!$DE$153:$DE$1048576,0),MATCH((CUADRO!F$5&amp;$E315),'Hoja de Trabajo para listado'!$DE$151:$DG$151,0)),0)+IFERROR(INDEX('Hoja de Trabajo para listado'!$CD$155:$DC$1048576,MATCH($A315,'Hoja de Trabajo para listado'!$CD$155:$CD$1048576,0),MATCH((CUADRO!F$5&amp;$E315),'Hoja de Trabajo para listado'!$CD$151:$DC$151,0)),0)</f>
        <v>0</v>
      </c>
      <c r="G315" s="243">
        <f ca="1">+IFERROR(INDEX('Hoja de Trabajo para listado'!$A$155:$Z$1048576,MATCH($A315,'Hoja de Trabajo para listado'!$A$155:$A$1048576,0),MATCH((CUADRO!G$5&amp;$E315),'Hoja de Trabajo para listado'!$A$151:$Z$151,0)),0)+IFERROR(INDEX('Hoja de Trabajo para listado'!$AB$155:$BA$1048576,MATCH($A315,'Hoja de Trabajo para listado'!$AB$155:$AB$1048576,0),MATCH((CUADRO!G$5&amp;$E315),'Hoja de Trabajo para listado'!$AB$151:$BA$151,0)),0)+IFERROR(INDEX('Hoja de Trabajo para listado'!$BC$155:$CB$1048576,MATCH($A315,'Hoja de Trabajo para listado'!$BC$155:$BC$1048576,0),MATCH((CUADRO!G$5&amp;$E315),'Hoja de Trabajo para listado'!$BC$151:$CB$151,0)),0)+IFERROR(INDEX('Hoja de Trabajo para listado'!$DE$153:$DG$274,MATCH($A315,'Hoja de Trabajo para listado'!$DE$153:$DE$1048576,0),MATCH((CUADRO!G$5&amp;$E315),'Hoja de Trabajo para listado'!$DE$151:$DG$151,0)),0)+IFERROR(INDEX('Hoja de Trabajo para listado'!$CD$155:$DC$1048576,MATCH($A315,'Hoja de Trabajo para listado'!$CD$155:$CD$1048576,0),MATCH((CUADRO!G$5&amp;$E315),'Hoja de Trabajo para listado'!$CD$151:$DC$151,0)),0)</f>
        <v>0</v>
      </c>
      <c r="H315" s="243">
        <f ca="1">+IFERROR(INDEX('Hoja de Trabajo para listado'!$A$155:$Z$1048576,MATCH($A315,'Hoja de Trabajo para listado'!$A$155:$A$1048576,0),MATCH((CUADRO!H$5&amp;$E315),'Hoja de Trabajo para listado'!$A$151:$Z$151,0)),0)+IFERROR(INDEX('Hoja de Trabajo para listado'!$AB$155:$BA$1048576,MATCH($A315,'Hoja de Trabajo para listado'!$AB$155:$AB$1048576,0),MATCH((CUADRO!H$5&amp;$E315),'Hoja de Trabajo para listado'!$AB$151:$BA$151,0)),0)+IFERROR(INDEX('Hoja de Trabajo para listado'!$BC$155:$CB$1048576,MATCH($A315,'Hoja de Trabajo para listado'!$BC$155:$BC$1048576,0),MATCH((CUADRO!H$5&amp;$E315),'Hoja de Trabajo para listado'!$BC$151:$CB$151,0)),0)+IFERROR(INDEX('Hoja de Trabajo para listado'!$DE$153:$DG$274,MATCH($A315,'Hoja de Trabajo para listado'!$DE$153:$DE$1048576,0),MATCH((CUADRO!H$5&amp;$E315),'Hoja de Trabajo para listado'!$DE$151:$DG$151,0)),0)+IFERROR(INDEX('Hoja de Trabajo para listado'!$CD$155:$DC$1048576,MATCH($A315,'Hoja de Trabajo para listado'!$CD$155:$CD$1048576,0),MATCH((CUADRO!H$5&amp;$E315),'Hoja de Trabajo para listado'!$CD$151:$DC$151,0)),0)</f>
        <v>0</v>
      </c>
      <c r="I315" s="243">
        <f ca="1">+IFERROR(INDEX('Hoja de Trabajo para listado'!$A$155:$Z$1048576,MATCH($A315,'Hoja de Trabajo para listado'!$A$155:$A$1048576,0),MATCH((CUADRO!I$5&amp;$E315),'Hoja de Trabajo para listado'!$A$151:$Z$151,0)),0)+IFERROR(INDEX('Hoja de Trabajo para listado'!$AB$155:$BA$1048576,MATCH($A315,'Hoja de Trabajo para listado'!$AB$155:$AB$1048576,0),MATCH((CUADRO!I$5&amp;$E315),'Hoja de Trabajo para listado'!$AB$151:$BA$151,0)),0)+IFERROR(INDEX('Hoja de Trabajo para listado'!$BC$155:$CB$1048576,MATCH($A315,'Hoja de Trabajo para listado'!$BC$155:$BC$1048576,0),MATCH((CUADRO!I$5&amp;$E315),'Hoja de Trabajo para listado'!$BC$151:$CB$151,0)),0)+IFERROR(INDEX('Hoja de Trabajo para listado'!$DE$153:$DG$274,MATCH($A315,'Hoja de Trabajo para listado'!$DE$153:$DE$1048576,0),MATCH((CUADRO!I$5&amp;$E315),'Hoja de Trabajo para listado'!$DE$151:$DG$151,0)),0)+IFERROR(INDEX('Hoja de Trabajo para listado'!$CD$155:$DC$1048576,MATCH($A315,'Hoja de Trabajo para listado'!$CD$155:$CD$1048576,0),MATCH((CUADRO!I$5&amp;$E315),'Hoja de Trabajo para listado'!$CD$151:$DC$151,0)),0)</f>
        <v>0</v>
      </c>
      <c r="J315" s="243">
        <f ca="1">+IFERROR(INDEX('Hoja de Trabajo para listado'!$A$155:$Z$1048576,MATCH($A315,'Hoja de Trabajo para listado'!$A$155:$A$1048576,0),MATCH((CUADRO!J$5&amp;$E315),'Hoja de Trabajo para listado'!$A$151:$Z$151,0)),0)+IFERROR(INDEX('Hoja de Trabajo para listado'!$AB$155:$BA$1048576,MATCH($A315,'Hoja de Trabajo para listado'!$AB$155:$AB$1048576,0),MATCH((CUADRO!J$5&amp;$E315),'Hoja de Trabajo para listado'!$AB$151:$BA$151,0)),0)+IFERROR(INDEX('Hoja de Trabajo para listado'!$BC$155:$CB$1048576,MATCH($A315,'Hoja de Trabajo para listado'!$BC$155:$BC$1048576,0),MATCH((CUADRO!J$5&amp;$E315),'Hoja de Trabajo para listado'!$BC$151:$CB$151,0)),0)+IFERROR(INDEX('Hoja de Trabajo para listado'!$DE$153:$DG$274,MATCH($A315,'Hoja de Trabajo para listado'!$DE$153:$DE$1048576,0),MATCH((CUADRO!J$5&amp;$E315),'Hoja de Trabajo para listado'!$DE$151:$DG$151,0)),0)+IFERROR(INDEX('Hoja de Trabajo para listado'!$CD$155:$DC$1048576,MATCH($A315,'Hoja de Trabajo para listado'!$CD$155:$CD$1048576,0),MATCH((CUADRO!J$5&amp;$E315),'Hoja de Trabajo para listado'!$CD$151:$DC$151,0)),0)</f>
        <v>0</v>
      </c>
      <c r="K315" s="243">
        <f ca="1">+IFERROR(INDEX('Hoja de Trabajo para listado'!$A$155:$Z$1048576,MATCH($A315,'Hoja de Trabajo para listado'!$A$155:$A$1048576,0),MATCH((CUADRO!K$5&amp;$E315),'Hoja de Trabajo para listado'!$A$151:$Z$151,0)),0)+IFERROR(INDEX('Hoja de Trabajo para listado'!$AB$155:$BA$1048576,MATCH($A315,'Hoja de Trabajo para listado'!$AB$155:$AB$1048576,0),MATCH((CUADRO!K$5&amp;$E315),'Hoja de Trabajo para listado'!$AB$151:$BA$151,0)),0)+IFERROR(INDEX('Hoja de Trabajo para listado'!$BC$155:$CB$1048576,MATCH($A315,'Hoja de Trabajo para listado'!$BC$155:$BC$1048576,0),MATCH((CUADRO!K$5&amp;$E315),'Hoja de Trabajo para listado'!$BC$151:$CB$151,0)),0)+IFERROR(INDEX('Hoja de Trabajo para listado'!$DE$153:$DG$274,MATCH($A315,'Hoja de Trabajo para listado'!$DE$153:$DE$1048576,0),MATCH((CUADRO!K$5&amp;$E315),'Hoja de Trabajo para listado'!$DE$151:$DG$151,0)),0)+IFERROR(INDEX('Hoja de Trabajo para listado'!$CD$155:$DC$1048576,MATCH($A315,'Hoja de Trabajo para listado'!$CD$155:$CD$1048576,0),MATCH((CUADRO!K$5&amp;$E315),'Hoja de Trabajo para listado'!$CD$151:$DC$151,0)),0)</f>
        <v>0</v>
      </c>
      <c r="L315" s="243">
        <f ca="1">+IFERROR(INDEX('Hoja de Trabajo para listado'!$A$155:$Z$1048576,MATCH($A315,'Hoja de Trabajo para listado'!$A$155:$A$1048576,0),MATCH((CUADRO!L$5&amp;$E315),'Hoja de Trabajo para listado'!$A$151:$Z$151,0)),0)+IFERROR(INDEX('Hoja de Trabajo para listado'!$AB$155:$BA$1048576,MATCH($A315,'Hoja de Trabajo para listado'!$AB$155:$AB$1048576,0),MATCH((CUADRO!L$5&amp;$E315),'Hoja de Trabajo para listado'!$AB$151:$BA$151,0)),0)+IFERROR(INDEX('Hoja de Trabajo para listado'!$BC$155:$CB$1048576,MATCH($A315,'Hoja de Trabajo para listado'!$BC$155:$BC$1048576,0),MATCH((CUADRO!L$5&amp;$E315),'Hoja de Trabajo para listado'!$BC$151:$CB$151,0)),0)+IFERROR(INDEX('Hoja de Trabajo para listado'!$DE$153:$DG$274,MATCH($A315,'Hoja de Trabajo para listado'!$DE$153:$DE$1048576,0),MATCH((CUADRO!L$5&amp;$E315),'Hoja de Trabajo para listado'!$DE$151:$DG$151,0)),0)+IFERROR(INDEX('Hoja de Trabajo para listado'!$CD$155:$DC$1048576,MATCH($A315,'Hoja de Trabajo para listado'!$CD$155:$CD$1048576,0),MATCH((CUADRO!L$5&amp;$E315),'Hoja de Trabajo para listado'!$CD$151:$DC$151,0)),0)</f>
        <v>0</v>
      </c>
      <c r="M315" s="243">
        <f ca="1">+IFERROR(INDEX('Hoja de Trabajo para listado'!$A$155:$Z$1048576,MATCH($A315,'Hoja de Trabajo para listado'!$A$155:$A$1048576,0),MATCH((CUADRO!M$5&amp;$E315),'Hoja de Trabajo para listado'!$A$151:$Z$151,0)),0)+IFERROR(INDEX('Hoja de Trabajo para listado'!$AB$155:$BA$1048576,MATCH($A315,'Hoja de Trabajo para listado'!$AB$155:$AB$1048576,0),MATCH((CUADRO!M$5&amp;$E315),'Hoja de Trabajo para listado'!$AB$151:$BA$151,0)),0)+IFERROR(INDEX('Hoja de Trabajo para listado'!$BC$155:$CB$1048576,MATCH($A315,'Hoja de Trabajo para listado'!$BC$155:$BC$1048576,0),MATCH((CUADRO!M$5&amp;$E315),'Hoja de Trabajo para listado'!$BC$151:$CB$151,0)),0)+IFERROR(INDEX('Hoja de Trabajo para listado'!$DE$153:$DG$274,MATCH($A315,'Hoja de Trabajo para listado'!$DE$153:$DE$1048576,0),MATCH((CUADRO!M$5&amp;$E315),'Hoja de Trabajo para listado'!$DE$151:$DG$151,0)),0)+IFERROR(INDEX('Hoja de Trabajo para listado'!$CD$155:$DC$1048576,MATCH($A315,'Hoja de Trabajo para listado'!$CD$155:$CD$1048576,0),MATCH((CUADRO!M$5&amp;$E315),'Hoja de Trabajo para listado'!$CD$151:$DC$151,0)),0)</f>
        <v>0</v>
      </c>
      <c r="N315" s="243">
        <f ca="1">+IFERROR(INDEX('Hoja de Trabajo para listado'!$A$155:$Z$1048576,MATCH($A315,'Hoja de Trabajo para listado'!$A$155:$A$1048576,0),MATCH((CUADRO!N$5&amp;$E315),'Hoja de Trabajo para listado'!$A$151:$Z$151,0)),0)+IFERROR(INDEX('Hoja de Trabajo para listado'!$AB$155:$BA$1048576,MATCH($A315,'Hoja de Trabajo para listado'!$AB$155:$AB$1048576,0),MATCH((CUADRO!N$5&amp;$E315),'Hoja de Trabajo para listado'!$AB$151:$BA$151,0)),0)+IFERROR(INDEX('Hoja de Trabajo para listado'!$BC$155:$CB$1048576,MATCH($A315,'Hoja de Trabajo para listado'!$BC$155:$BC$1048576,0),MATCH((CUADRO!N$5&amp;$E315),'Hoja de Trabajo para listado'!$BC$151:$CB$151,0)),0)+IFERROR(INDEX('Hoja de Trabajo para listado'!$DE$153:$DG$274,MATCH($A315,'Hoja de Trabajo para listado'!$DE$153:$DE$1048576,0),MATCH((CUADRO!N$5&amp;$E315),'Hoja de Trabajo para listado'!$DE$151:$DG$151,0)),0)+IFERROR(INDEX('Hoja de Trabajo para listado'!$CD$155:$DC$1048576,MATCH($A315,'Hoja de Trabajo para listado'!$CD$155:$CD$1048576,0),MATCH((CUADRO!N$5&amp;$E315),'Hoja de Trabajo para listado'!$CD$151:$DC$151,0)),0)</f>
        <v>0</v>
      </c>
      <c r="O315" s="243">
        <f ca="1">+IFERROR(INDEX('Hoja de Trabajo para listado'!$A$155:$Z$1048576,MATCH($A315,'Hoja de Trabajo para listado'!$A$155:$A$1048576,0),MATCH((CUADRO!O$5&amp;$E315),'Hoja de Trabajo para listado'!$A$151:$Z$151,0)),0)+IFERROR(INDEX('Hoja de Trabajo para listado'!$AB$155:$BA$1048576,MATCH($A315,'Hoja de Trabajo para listado'!$AB$155:$AB$1048576,0),MATCH((CUADRO!O$5&amp;$E315),'Hoja de Trabajo para listado'!$AB$151:$BA$151,0)),0)+IFERROR(INDEX('Hoja de Trabajo para listado'!$BC$155:$CB$1048576,MATCH($A315,'Hoja de Trabajo para listado'!$BC$155:$BC$1048576,0),MATCH((CUADRO!O$5&amp;$E315),'Hoja de Trabajo para listado'!$BC$151:$CB$151,0)),0)+IFERROR(INDEX('Hoja de Trabajo para listado'!$DE$153:$DG$274,MATCH($A315,'Hoja de Trabajo para listado'!$DE$153:$DE$1048576,0),MATCH((CUADRO!O$5&amp;$E315),'Hoja de Trabajo para listado'!$DE$151:$DG$151,0)),0)+IFERROR(INDEX('Hoja de Trabajo para listado'!$CD$155:$DC$1048576,MATCH($A315,'Hoja de Trabajo para listado'!$CD$155:$CD$1048576,0),MATCH((CUADRO!O$5&amp;$E315),'Hoja de Trabajo para listado'!$CD$151:$DC$151,0)),0)</f>
        <v>0</v>
      </c>
      <c r="P315" s="243">
        <f ca="1">+IFERROR(INDEX('Hoja de Trabajo para listado'!$A$155:$Z$1048576,MATCH($A315,'Hoja de Trabajo para listado'!$A$155:$A$1048576,0),MATCH((CUADRO!P$5&amp;$E315),'Hoja de Trabajo para listado'!$A$151:$Z$151,0)),0)+IFERROR(INDEX('Hoja de Trabajo para listado'!$AB$155:$BA$1048576,MATCH($A315,'Hoja de Trabajo para listado'!$AB$155:$AB$1048576,0),MATCH((CUADRO!P$5&amp;$E315),'Hoja de Trabajo para listado'!$AB$151:$BA$151,0)),0)+IFERROR(INDEX('Hoja de Trabajo para listado'!$BC$155:$CB$1048576,MATCH($A315,'Hoja de Trabajo para listado'!$BC$155:$BC$1048576,0),MATCH((CUADRO!P$5&amp;$E315),'Hoja de Trabajo para listado'!$BC$151:$CB$151,0)),0)+IFERROR(INDEX('Hoja de Trabajo para listado'!$DE$153:$DG$274,MATCH($A315,'Hoja de Trabajo para listado'!$DE$153:$DE$1048576,0),MATCH((CUADRO!P$5&amp;$E315),'Hoja de Trabajo para listado'!$DE$151:$DG$151,0)),0)+IFERROR(INDEX('Hoja de Trabajo para listado'!$CD$155:$DC$1048576,MATCH($A315,'Hoja de Trabajo para listado'!$CD$155:$CD$1048576,0),MATCH((CUADRO!P$5&amp;$E315),'Hoja de Trabajo para listado'!$CD$151:$DC$151,0)),0)</f>
        <v>0</v>
      </c>
      <c r="Q315" s="243">
        <f ca="1">+IFERROR(INDEX('Hoja de Trabajo para listado'!$A$155:$Z$1048576,MATCH($A315,'Hoja de Trabajo para listado'!$A$155:$A$1048576,0),MATCH((CUADRO!Q$5&amp;$E315),'Hoja de Trabajo para listado'!$A$151:$Z$151,0)),0)+IFERROR(INDEX('Hoja de Trabajo para listado'!$AB$155:$BA$1048576,MATCH($A315,'Hoja de Trabajo para listado'!$AB$155:$AB$1048576,0),MATCH((CUADRO!Q$5&amp;$E315),'Hoja de Trabajo para listado'!$AB$151:$BA$151,0)),0)+IFERROR(INDEX('Hoja de Trabajo para listado'!$BC$155:$CB$1048576,MATCH($A315,'Hoja de Trabajo para listado'!$BC$155:$BC$1048576,0),MATCH((CUADRO!Q$5&amp;$E315),'Hoja de Trabajo para listado'!$BC$151:$CB$151,0)),0)+IFERROR(INDEX('Hoja de Trabajo para listado'!$DE$153:$DG$274,MATCH($A315,'Hoja de Trabajo para listado'!$DE$153:$DE$1048576,0),MATCH((CUADRO!Q$5&amp;$E315),'Hoja de Trabajo para listado'!$DE$151:$DG$151,0)),0)+IFERROR(INDEX('Hoja de Trabajo para listado'!$CD$155:$DC$1048576,MATCH($A315,'Hoja de Trabajo para listado'!$CD$155:$CD$1048576,0),MATCH((CUADRO!Q$5&amp;$E315),'Hoja de Trabajo para listado'!$CD$151:$DC$151,0)),0)</f>
        <v>0</v>
      </c>
      <c r="R315" s="243">
        <f t="shared" ca="1" si="11"/>
        <v>0</v>
      </c>
      <c r="S315" s="249">
        <f ca="1">+R314+R315</f>
        <v>0</v>
      </c>
      <c r="T315" s="243">
        <f ca="1">+S315</f>
        <v>0</v>
      </c>
      <c r="U315" s="242">
        <f t="shared" si="12"/>
        <v>2</v>
      </c>
      <c r="V315" s="333" t="str">
        <f>+VLOOKUP(A315,bd_lista!$A$3:$E$590,5,FALSE)</f>
        <v>Instituciones de Seguridad Social</v>
      </c>
      <c r="W315" s="392"/>
      <c r="X315" s="242">
        <f>+VLOOKUP(A315,[4]Sheet1!$A$13:$D$744,4,FALSE)</f>
        <v>46</v>
      </c>
      <c r="Y315" s="242" t="str">
        <f>+VLOOKUP(X315,bd_lista!$A$3:$C$590,3,FALSE)</f>
        <v>Ministerio de Salud y Deportes</v>
      </c>
      <c r="Z315" s="292"/>
      <c r="AA315" s="293"/>
    </row>
    <row r="316" spans="1:27" customFormat="1" ht="15" hidden="1" customHeight="1">
      <c r="A316" s="32">
        <v>435</v>
      </c>
      <c r="B316" s="387">
        <f>+A316</f>
        <v>435</v>
      </c>
      <c r="C316" s="247" t="str">
        <f>+VLOOKUP(A316,bd_lista!$A$3:$C$590,3,FALSE)</f>
        <v>Seguro Integral de Salud</v>
      </c>
      <c r="D316" s="389" t="str">
        <f>+C316</f>
        <v>Seguro Integral de Salud</v>
      </c>
      <c r="E316" s="247" t="s">
        <v>1304</v>
      </c>
      <c r="F316" s="243">
        <f ca="1">+IFERROR(INDEX('Hoja de Trabajo para listado'!$A$155:$Z$1048576,MATCH($A316,'Hoja de Trabajo para listado'!$A$155:$A$1048576,0),MATCH((CUADRO!F$5&amp;$E316),'Hoja de Trabajo para listado'!$A$151:$Z$151,0)),0)+IFERROR(INDEX('Hoja de Trabajo para listado'!$AB$155:$BA$1048576,MATCH($A316,'Hoja de Trabajo para listado'!$AB$155:$AB$1048576,0),MATCH((CUADRO!F$5&amp;$E316),'Hoja de Trabajo para listado'!$AB$151:$BA$151,0)),0)+IFERROR(INDEX('Hoja de Trabajo para listado'!$BC$155:$CB$1048576,MATCH($A316,'Hoja de Trabajo para listado'!$BC$155:$BC$1048576,0),MATCH((CUADRO!F$5&amp;$E316),'Hoja de Trabajo para listado'!$BC$151:$CB$151,0)),0)+IFERROR(INDEX('Hoja de Trabajo para listado'!$DE$153:$DG$274,MATCH($A316,'Hoja de Trabajo para listado'!$DE$153:$DE$1048576,0),MATCH((CUADRO!F$5&amp;$E316),'Hoja de Trabajo para listado'!$DE$151:$DG$151,0)),0)+IFERROR(INDEX('Hoja de Trabajo para listado'!$CD$155:$DC$1048576,MATCH($A316,'Hoja de Trabajo para listado'!$CD$155:$CD$1048576,0),MATCH((CUADRO!F$5&amp;$E316),'Hoja de Trabajo para listado'!$CD$151:$DC$151,0)),0)</f>
        <v>0</v>
      </c>
      <c r="G316" s="243">
        <f ca="1">+IFERROR(INDEX('Hoja de Trabajo para listado'!$A$155:$Z$1048576,MATCH($A316,'Hoja de Trabajo para listado'!$A$155:$A$1048576,0),MATCH((CUADRO!G$5&amp;$E316),'Hoja de Trabajo para listado'!$A$151:$Z$151,0)),0)+IFERROR(INDEX('Hoja de Trabajo para listado'!$AB$155:$BA$1048576,MATCH($A316,'Hoja de Trabajo para listado'!$AB$155:$AB$1048576,0),MATCH((CUADRO!G$5&amp;$E316),'Hoja de Trabajo para listado'!$AB$151:$BA$151,0)),0)+IFERROR(INDEX('Hoja de Trabajo para listado'!$BC$155:$CB$1048576,MATCH($A316,'Hoja de Trabajo para listado'!$BC$155:$BC$1048576,0),MATCH((CUADRO!G$5&amp;$E316),'Hoja de Trabajo para listado'!$BC$151:$CB$151,0)),0)+IFERROR(INDEX('Hoja de Trabajo para listado'!$DE$153:$DG$274,MATCH($A316,'Hoja de Trabajo para listado'!$DE$153:$DE$1048576,0),MATCH((CUADRO!G$5&amp;$E316),'Hoja de Trabajo para listado'!$DE$151:$DG$151,0)),0)+IFERROR(INDEX('Hoja de Trabajo para listado'!$CD$155:$DC$1048576,MATCH($A316,'Hoja de Trabajo para listado'!$CD$155:$CD$1048576,0),MATCH((CUADRO!G$5&amp;$E316),'Hoja de Trabajo para listado'!$CD$151:$DC$151,0)),0)</f>
        <v>0</v>
      </c>
      <c r="H316" s="243">
        <f ca="1">+IFERROR(INDEX('Hoja de Trabajo para listado'!$A$155:$Z$1048576,MATCH($A316,'Hoja de Trabajo para listado'!$A$155:$A$1048576,0),MATCH((CUADRO!H$5&amp;$E316),'Hoja de Trabajo para listado'!$A$151:$Z$151,0)),0)+IFERROR(INDEX('Hoja de Trabajo para listado'!$AB$155:$BA$1048576,MATCH($A316,'Hoja de Trabajo para listado'!$AB$155:$AB$1048576,0),MATCH((CUADRO!H$5&amp;$E316),'Hoja de Trabajo para listado'!$AB$151:$BA$151,0)),0)+IFERROR(INDEX('Hoja de Trabajo para listado'!$BC$155:$CB$1048576,MATCH($A316,'Hoja de Trabajo para listado'!$BC$155:$BC$1048576,0),MATCH((CUADRO!H$5&amp;$E316),'Hoja de Trabajo para listado'!$BC$151:$CB$151,0)),0)+IFERROR(INDEX('Hoja de Trabajo para listado'!$DE$153:$DG$274,MATCH($A316,'Hoja de Trabajo para listado'!$DE$153:$DE$1048576,0),MATCH((CUADRO!H$5&amp;$E316),'Hoja de Trabajo para listado'!$DE$151:$DG$151,0)),0)+IFERROR(INDEX('Hoja de Trabajo para listado'!$CD$155:$DC$1048576,MATCH($A316,'Hoja de Trabajo para listado'!$CD$155:$CD$1048576,0),MATCH((CUADRO!H$5&amp;$E316),'Hoja de Trabajo para listado'!$CD$151:$DC$151,0)),0)</f>
        <v>0</v>
      </c>
      <c r="I316" s="243">
        <f ca="1">+IFERROR(INDEX('Hoja de Trabajo para listado'!$A$155:$Z$1048576,MATCH($A316,'Hoja de Trabajo para listado'!$A$155:$A$1048576,0),MATCH((CUADRO!I$5&amp;$E316),'Hoja de Trabajo para listado'!$A$151:$Z$151,0)),0)+IFERROR(INDEX('Hoja de Trabajo para listado'!$AB$155:$BA$1048576,MATCH($A316,'Hoja de Trabajo para listado'!$AB$155:$AB$1048576,0),MATCH((CUADRO!I$5&amp;$E316),'Hoja de Trabajo para listado'!$AB$151:$BA$151,0)),0)+IFERROR(INDEX('Hoja de Trabajo para listado'!$BC$155:$CB$1048576,MATCH($A316,'Hoja de Trabajo para listado'!$BC$155:$BC$1048576,0),MATCH((CUADRO!I$5&amp;$E316),'Hoja de Trabajo para listado'!$BC$151:$CB$151,0)),0)+IFERROR(INDEX('Hoja de Trabajo para listado'!$DE$153:$DG$274,MATCH($A316,'Hoja de Trabajo para listado'!$DE$153:$DE$1048576,0),MATCH((CUADRO!I$5&amp;$E316),'Hoja de Trabajo para listado'!$DE$151:$DG$151,0)),0)+IFERROR(INDEX('Hoja de Trabajo para listado'!$CD$155:$DC$1048576,MATCH($A316,'Hoja de Trabajo para listado'!$CD$155:$CD$1048576,0),MATCH((CUADRO!I$5&amp;$E316),'Hoja de Trabajo para listado'!$CD$151:$DC$151,0)),0)</f>
        <v>0</v>
      </c>
      <c r="J316" s="243">
        <f ca="1">+IFERROR(INDEX('Hoja de Trabajo para listado'!$A$155:$Z$1048576,MATCH($A316,'Hoja de Trabajo para listado'!$A$155:$A$1048576,0),MATCH((CUADRO!J$5&amp;$E316),'Hoja de Trabajo para listado'!$A$151:$Z$151,0)),0)+IFERROR(INDEX('Hoja de Trabajo para listado'!$AB$155:$BA$1048576,MATCH($A316,'Hoja de Trabajo para listado'!$AB$155:$AB$1048576,0),MATCH((CUADRO!J$5&amp;$E316),'Hoja de Trabajo para listado'!$AB$151:$BA$151,0)),0)+IFERROR(INDEX('Hoja de Trabajo para listado'!$BC$155:$CB$1048576,MATCH($A316,'Hoja de Trabajo para listado'!$BC$155:$BC$1048576,0),MATCH((CUADRO!J$5&amp;$E316),'Hoja de Trabajo para listado'!$BC$151:$CB$151,0)),0)+IFERROR(INDEX('Hoja de Trabajo para listado'!$DE$153:$DG$274,MATCH($A316,'Hoja de Trabajo para listado'!$DE$153:$DE$1048576,0),MATCH((CUADRO!J$5&amp;$E316),'Hoja de Trabajo para listado'!$DE$151:$DG$151,0)),0)+IFERROR(INDEX('Hoja de Trabajo para listado'!$CD$155:$DC$1048576,MATCH($A316,'Hoja de Trabajo para listado'!$CD$155:$CD$1048576,0),MATCH((CUADRO!J$5&amp;$E316),'Hoja de Trabajo para listado'!$CD$151:$DC$151,0)),0)</f>
        <v>0</v>
      </c>
      <c r="K316" s="243">
        <f ca="1">+IFERROR(INDEX('Hoja de Trabajo para listado'!$A$155:$Z$1048576,MATCH($A316,'Hoja de Trabajo para listado'!$A$155:$A$1048576,0),MATCH((CUADRO!K$5&amp;$E316),'Hoja de Trabajo para listado'!$A$151:$Z$151,0)),0)+IFERROR(INDEX('Hoja de Trabajo para listado'!$AB$155:$BA$1048576,MATCH($A316,'Hoja de Trabajo para listado'!$AB$155:$AB$1048576,0),MATCH((CUADRO!K$5&amp;$E316),'Hoja de Trabajo para listado'!$AB$151:$BA$151,0)),0)+IFERROR(INDEX('Hoja de Trabajo para listado'!$BC$155:$CB$1048576,MATCH($A316,'Hoja de Trabajo para listado'!$BC$155:$BC$1048576,0),MATCH((CUADRO!K$5&amp;$E316),'Hoja de Trabajo para listado'!$BC$151:$CB$151,0)),0)+IFERROR(INDEX('Hoja de Trabajo para listado'!$DE$153:$DG$274,MATCH($A316,'Hoja de Trabajo para listado'!$DE$153:$DE$1048576,0),MATCH((CUADRO!K$5&amp;$E316),'Hoja de Trabajo para listado'!$DE$151:$DG$151,0)),0)+IFERROR(INDEX('Hoja de Trabajo para listado'!$CD$155:$DC$1048576,MATCH($A316,'Hoja de Trabajo para listado'!$CD$155:$CD$1048576,0),MATCH((CUADRO!K$5&amp;$E316),'Hoja de Trabajo para listado'!$CD$151:$DC$151,0)),0)</f>
        <v>0</v>
      </c>
      <c r="L316" s="243">
        <f ca="1">+IFERROR(INDEX('Hoja de Trabajo para listado'!$A$155:$Z$1048576,MATCH($A316,'Hoja de Trabajo para listado'!$A$155:$A$1048576,0),MATCH((CUADRO!L$5&amp;$E316),'Hoja de Trabajo para listado'!$A$151:$Z$151,0)),0)+IFERROR(INDEX('Hoja de Trabajo para listado'!$AB$155:$BA$1048576,MATCH($A316,'Hoja de Trabajo para listado'!$AB$155:$AB$1048576,0),MATCH((CUADRO!L$5&amp;$E316),'Hoja de Trabajo para listado'!$AB$151:$BA$151,0)),0)+IFERROR(INDEX('Hoja de Trabajo para listado'!$BC$155:$CB$1048576,MATCH($A316,'Hoja de Trabajo para listado'!$BC$155:$BC$1048576,0),MATCH((CUADRO!L$5&amp;$E316),'Hoja de Trabajo para listado'!$BC$151:$CB$151,0)),0)+IFERROR(INDEX('Hoja de Trabajo para listado'!$DE$153:$DG$274,MATCH($A316,'Hoja de Trabajo para listado'!$DE$153:$DE$1048576,0),MATCH((CUADRO!L$5&amp;$E316),'Hoja de Trabajo para listado'!$DE$151:$DG$151,0)),0)+IFERROR(INDEX('Hoja de Trabajo para listado'!$CD$155:$DC$1048576,MATCH($A316,'Hoja de Trabajo para listado'!$CD$155:$CD$1048576,0),MATCH((CUADRO!L$5&amp;$E316),'Hoja de Trabajo para listado'!$CD$151:$DC$151,0)),0)</f>
        <v>0</v>
      </c>
      <c r="M316" s="243">
        <f ca="1">+IFERROR(INDEX('Hoja de Trabajo para listado'!$A$155:$Z$1048576,MATCH($A316,'Hoja de Trabajo para listado'!$A$155:$A$1048576,0),MATCH((CUADRO!M$5&amp;$E316),'Hoja de Trabajo para listado'!$A$151:$Z$151,0)),0)+IFERROR(INDEX('Hoja de Trabajo para listado'!$AB$155:$BA$1048576,MATCH($A316,'Hoja de Trabajo para listado'!$AB$155:$AB$1048576,0),MATCH((CUADRO!M$5&amp;$E316),'Hoja de Trabajo para listado'!$AB$151:$BA$151,0)),0)+IFERROR(INDEX('Hoja de Trabajo para listado'!$BC$155:$CB$1048576,MATCH($A316,'Hoja de Trabajo para listado'!$BC$155:$BC$1048576,0),MATCH((CUADRO!M$5&amp;$E316),'Hoja de Trabajo para listado'!$BC$151:$CB$151,0)),0)+IFERROR(INDEX('Hoja de Trabajo para listado'!$DE$153:$DG$274,MATCH($A316,'Hoja de Trabajo para listado'!$DE$153:$DE$1048576,0),MATCH((CUADRO!M$5&amp;$E316),'Hoja de Trabajo para listado'!$DE$151:$DG$151,0)),0)+IFERROR(INDEX('Hoja de Trabajo para listado'!$CD$155:$DC$1048576,MATCH($A316,'Hoja de Trabajo para listado'!$CD$155:$CD$1048576,0),MATCH((CUADRO!M$5&amp;$E316),'Hoja de Trabajo para listado'!$CD$151:$DC$151,0)),0)</f>
        <v>0</v>
      </c>
      <c r="N316" s="243">
        <f ca="1">+IFERROR(INDEX('Hoja de Trabajo para listado'!$A$155:$Z$1048576,MATCH($A316,'Hoja de Trabajo para listado'!$A$155:$A$1048576,0),MATCH((CUADRO!N$5&amp;$E316),'Hoja de Trabajo para listado'!$A$151:$Z$151,0)),0)+IFERROR(INDEX('Hoja de Trabajo para listado'!$AB$155:$BA$1048576,MATCH($A316,'Hoja de Trabajo para listado'!$AB$155:$AB$1048576,0),MATCH((CUADRO!N$5&amp;$E316),'Hoja de Trabajo para listado'!$AB$151:$BA$151,0)),0)+IFERROR(INDEX('Hoja de Trabajo para listado'!$BC$155:$CB$1048576,MATCH($A316,'Hoja de Trabajo para listado'!$BC$155:$BC$1048576,0),MATCH((CUADRO!N$5&amp;$E316),'Hoja de Trabajo para listado'!$BC$151:$CB$151,0)),0)+IFERROR(INDEX('Hoja de Trabajo para listado'!$DE$153:$DG$274,MATCH($A316,'Hoja de Trabajo para listado'!$DE$153:$DE$1048576,0),MATCH((CUADRO!N$5&amp;$E316),'Hoja de Trabajo para listado'!$DE$151:$DG$151,0)),0)+IFERROR(INDEX('Hoja de Trabajo para listado'!$CD$155:$DC$1048576,MATCH($A316,'Hoja de Trabajo para listado'!$CD$155:$CD$1048576,0),MATCH((CUADRO!N$5&amp;$E316),'Hoja de Trabajo para listado'!$CD$151:$DC$151,0)),0)</f>
        <v>0</v>
      </c>
      <c r="O316" s="243">
        <f ca="1">+IFERROR(INDEX('Hoja de Trabajo para listado'!$A$155:$Z$1048576,MATCH($A316,'Hoja de Trabajo para listado'!$A$155:$A$1048576,0),MATCH((CUADRO!O$5&amp;$E316),'Hoja de Trabajo para listado'!$A$151:$Z$151,0)),0)+IFERROR(INDEX('Hoja de Trabajo para listado'!$AB$155:$BA$1048576,MATCH($A316,'Hoja de Trabajo para listado'!$AB$155:$AB$1048576,0),MATCH((CUADRO!O$5&amp;$E316),'Hoja de Trabajo para listado'!$AB$151:$BA$151,0)),0)+IFERROR(INDEX('Hoja de Trabajo para listado'!$BC$155:$CB$1048576,MATCH($A316,'Hoja de Trabajo para listado'!$BC$155:$BC$1048576,0),MATCH((CUADRO!O$5&amp;$E316),'Hoja de Trabajo para listado'!$BC$151:$CB$151,0)),0)+IFERROR(INDEX('Hoja de Trabajo para listado'!$DE$153:$DG$274,MATCH($A316,'Hoja de Trabajo para listado'!$DE$153:$DE$1048576,0),MATCH((CUADRO!O$5&amp;$E316),'Hoja de Trabajo para listado'!$DE$151:$DG$151,0)),0)+IFERROR(INDEX('Hoja de Trabajo para listado'!$CD$155:$DC$1048576,MATCH($A316,'Hoja de Trabajo para listado'!$CD$155:$CD$1048576,0),MATCH((CUADRO!O$5&amp;$E316),'Hoja de Trabajo para listado'!$CD$151:$DC$151,0)),0)</f>
        <v>0</v>
      </c>
      <c r="P316" s="243">
        <f ca="1">+IFERROR(INDEX('Hoja de Trabajo para listado'!$A$155:$Z$1048576,MATCH($A316,'Hoja de Trabajo para listado'!$A$155:$A$1048576,0),MATCH((CUADRO!P$5&amp;$E316),'Hoja de Trabajo para listado'!$A$151:$Z$151,0)),0)+IFERROR(INDEX('Hoja de Trabajo para listado'!$AB$155:$BA$1048576,MATCH($A316,'Hoja de Trabajo para listado'!$AB$155:$AB$1048576,0),MATCH((CUADRO!P$5&amp;$E316),'Hoja de Trabajo para listado'!$AB$151:$BA$151,0)),0)+IFERROR(INDEX('Hoja de Trabajo para listado'!$BC$155:$CB$1048576,MATCH($A316,'Hoja de Trabajo para listado'!$BC$155:$BC$1048576,0),MATCH((CUADRO!P$5&amp;$E316),'Hoja de Trabajo para listado'!$BC$151:$CB$151,0)),0)+IFERROR(INDEX('Hoja de Trabajo para listado'!$DE$153:$DG$274,MATCH($A316,'Hoja de Trabajo para listado'!$DE$153:$DE$1048576,0),MATCH((CUADRO!P$5&amp;$E316),'Hoja de Trabajo para listado'!$DE$151:$DG$151,0)),0)+IFERROR(INDEX('Hoja de Trabajo para listado'!$CD$155:$DC$1048576,MATCH($A316,'Hoja de Trabajo para listado'!$CD$155:$CD$1048576,0),MATCH((CUADRO!P$5&amp;$E316),'Hoja de Trabajo para listado'!$CD$151:$DC$151,0)),0)</f>
        <v>0</v>
      </c>
      <c r="Q316" s="243">
        <f ca="1">+IFERROR(INDEX('Hoja de Trabajo para listado'!$A$155:$Z$1048576,MATCH($A316,'Hoja de Trabajo para listado'!$A$155:$A$1048576,0),MATCH((CUADRO!Q$5&amp;$E316),'Hoja de Trabajo para listado'!$A$151:$Z$151,0)),0)+IFERROR(INDEX('Hoja de Trabajo para listado'!$AB$155:$BA$1048576,MATCH($A316,'Hoja de Trabajo para listado'!$AB$155:$AB$1048576,0),MATCH((CUADRO!Q$5&amp;$E316),'Hoja de Trabajo para listado'!$AB$151:$BA$151,0)),0)+IFERROR(INDEX('Hoja de Trabajo para listado'!$BC$155:$CB$1048576,MATCH($A316,'Hoja de Trabajo para listado'!$BC$155:$BC$1048576,0),MATCH((CUADRO!Q$5&amp;$E316),'Hoja de Trabajo para listado'!$BC$151:$CB$151,0)),0)+IFERROR(INDEX('Hoja de Trabajo para listado'!$DE$153:$DG$274,MATCH($A316,'Hoja de Trabajo para listado'!$DE$153:$DE$1048576,0),MATCH((CUADRO!Q$5&amp;$E316),'Hoja de Trabajo para listado'!$DE$151:$DG$151,0)),0)+IFERROR(INDEX('Hoja de Trabajo para listado'!$CD$155:$DC$1048576,MATCH($A316,'Hoja de Trabajo para listado'!$CD$155:$CD$1048576,0),MATCH((CUADRO!Q$5&amp;$E316),'Hoja de Trabajo para listado'!$CD$151:$DC$151,0)),0)</f>
        <v>0</v>
      </c>
      <c r="R316" s="243">
        <f t="shared" ca="1" si="11"/>
        <v>0</v>
      </c>
      <c r="S316" s="249"/>
      <c r="T316" s="243">
        <f ca="1">+T317</f>
        <v>0</v>
      </c>
      <c r="U316" s="242">
        <f t="shared" si="12"/>
        <v>1</v>
      </c>
      <c r="V316" s="333" t="str">
        <f>+VLOOKUP(A316,bd_lista!$A$3:$E$590,5,FALSE)</f>
        <v>Instituciones de Seguridad Social</v>
      </c>
      <c r="W316" s="391" t="str">
        <f>+V316</f>
        <v>Instituciones de Seguridad Social</v>
      </c>
      <c r="X316" s="242">
        <f>+VLOOKUP(A316,[4]Sheet1!$A$13:$D$744,4,FALSE)</f>
        <v>46</v>
      </c>
      <c r="Y316" s="242" t="str">
        <f>+VLOOKUP(X316,bd_lista!$A$3:$C$590,3,FALSE)</f>
        <v>Ministerio de Salud y Deportes</v>
      </c>
      <c r="Z316" s="294">
        <f>+X316</f>
        <v>46</v>
      </c>
      <c r="AA316" s="295" t="str">
        <f>+Y316</f>
        <v>Ministerio de Salud y Deportes</v>
      </c>
    </row>
    <row r="317" spans="1:27" customFormat="1" ht="15" hidden="1" customHeight="1">
      <c r="A317" s="32">
        <v>435</v>
      </c>
      <c r="B317" s="388"/>
      <c r="C317" s="333" t="str">
        <f>+VLOOKUP(A317,bd_lista!$A$3:$C$590,3,FALSE)</f>
        <v>Seguro Integral de Salud</v>
      </c>
      <c r="D317" s="390"/>
      <c r="E317" s="247" t="s">
        <v>1305</v>
      </c>
      <c r="F317" s="243">
        <f ca="1">+IFERROR(INDEX('Hoja de Trabajo para listado'!$A$155:$Z$1048576,MATCH($A317,'Hoja de Trabajo para listado'!$A$155:$A$1048576,0),MATCH((CUADRO!F$5&amp;$E317),'Hoja de Trabajo para listado'!$A$151:$Z$151,0)),0)+IFERROR(INDEX('Hoja de Trabajo para listado'!$AB$155:$BA$1048576,MATCH($A317,'Hoja de Trabajo para listado'!$AB$155:$AB$1048576,0),MATCH((CUADRO!F$5&amp;$E317),'Hoja de Trabajo para listado'!$AB$151:$BA$151,0)),0)+IFERROR(INDEX('Hoja de Trabajo para listado'!$BC$155:$CB$1048576,MATCH($A317,'Hoja de Trabajo para listado'!$BC$155:$BC$1048576,0),MATCH((CUADRO!F$5&amp;$E317),'Hoja de Trabajo para listado'!$BC$151:$CB$151,0)),0)+IFERROR(INDEX('Hoja de Trabajo para listado'!$DE$153:$DG$274,MATCH($A317,'Hoja de Trabajo para listado'!$DE$153:$DE$1048576,0),MATCH((CUADRO!F$5&amp;$E317),'Hoja de Trabajo para listado'!$DE$151:$DG$151,0)),0)+IFERROR(INDEX('Hoja de Trabajo para listado'!$CD$155:$DC$1048576,MATCH($A317,'Hoja de Trabajo para listado'!$CD$155:$CD$1048576,0),MATCH((CUADRO!F$5&amp;$E317),'Hoja de Trabajo para listado'!$CD$151:$DC$151,0)),0)</f>
        <v>0</v>
      </c>
      <c r="G317" s="243">
        <f ca="1">+IFERROR(INDEX('Hoja de Trabajo para listado'!$A$155:$Z$1048576,MATCH($A317,'Hoja de Trabajo para listado'!$A$155:$A$1048576,0),MATCH((CUADRO!G$5&amp;$E317),'Hoja de Trabajo para listado'!$A$151:$Z$151,0)),0)+IFERROR(INDEX('Hoja de Trabajo para listado'!$AB$155:$BA$1048576,MATCH($A317,'Hoja de Trabajo para listado'!$AB$155:$AB$1048576,0),MATCH((CUADRO!G$5&amp;$E317),'Hoja de Trabajo para listado'!$AB$151:$BA$151,0)),0)+IFERROR(INDEX('Hoja de Trabajo para listado'!$BC$155:$CB$1048576,MATCH($A317,'Hoja de Trabajo para listado'!$BC$155:$BC$1048576,0),MATCH((CUADRO!G$5&amp;$E317),'Hoja de Trabajo para listado'!$BC$151:$CB$151,0)),0)+IFERROR(INDEX('Hoja de Trabajo para listado'!$DE$153:$DG$274,MATCH($A317,'Hoja de Trabajo para listado'!$DE$153:$DE$1048576,0),MATCH((CUADRO!G$5&amp;$E317),'Hoja de Trabajo para listado'!$DE$151:$DG$151,0)),0)+IFERROR(INDEX('Hoja de Trabajo para listado'!$CD$155:$DC$1048576,MATCH($A317,'Hoja de Trabajo para listado'!$CD$155:$CD$1048576,0),MATCH((CUADRO!G$5&amp;$E317),'Hoja de Trabajo para listado'!$CD$151:$DC$151,0)),0)</f>
        <v>0</v>
      </c>
      <c r="H317" s="243">
        <f ca="1">+IFERROR(INDEX('Hoja de Trabajo para listado'!$A$155:$Z$1048576,MATCH($A317,'Hoja de Trabajo para listado'!$A$155:$A$1048576,0),MATCH((CUADRO!H$5&amp;$E317),'Hoja de Trabajo para listado'!$A$151:$Z$151,0)),0)+IFERROR(INDEX('Hoja de Trabajo para listado'!$AB$155:$BA$1048576,MATCH($A317,'Hoja de Trabajo para listado'!$AB$155:$AB$1048576,0),MATCH((CUADRO!H$5&amp;$E317),'Hoja de Trabajo para listado'!$AB$151:$BA$151,0)),0)+IFERROR(INDEX('Hoja de Trabajo para listado'!$BC$155:$CB$1048576,MATCH($A317,'Hoja de Trabajo para listado'!$BC$155:$BC$1048576,0),MATCH((CUADRO!H$5&amp;$E317),'Hoja de Trabajo para listado'!$BC$151:$CB$151,0)),0)+IFERROR(INDEX('Hoja de Trabajo para listado'!$DE$153:$DG$274,MATCH($A317,'Hoja de Trabajo para listado'!$DE$153:$DE$1048576,0),MATCH((CUADRO!H$5&amp;$E317),'Hoja de Trabajo para listado'!$DE$151:$DG$151,0)),0)+IFERROR(INDEX('Hoja de Trabajo para listado'!$CD$155:$DC$1048576,MATCH($A317,'Hoja de Trabajo para listado'!$CD$155:$CD$1048576,0),MATCH((CUADRO!H$5&amp;$E317),'Hoja de Trabajo para listado'!$CD$151:$DC$151,0)),0)</f>
        <v>0</v>
      </c>
      <c r="I317" s="243">
        <f ca="1">+IFERROR(INDEX('Hoja de Trabajo para listado'!$A$155:$Z$1048576,MATCH($A317,'Hoja de Trabajo para listado'!$A$155:$A$1048576,0),MATCH((CUADRO!I$5&amp;$E317),'Hoja de Trabajo para listado'!$A$151:$Z$151,0)),0)+IFERROR(INDEX('Hoja de Trabajo para listado'!$AB$155:$BA$1048576,MATCH($A317,'Hoja de Trabajo para listado'!$AB$155:$AB$1048576,0),MATCH((CUADRO!I$5&amp;$E317),'Hoja de Trabajo para listado'!$AB$151:$BA$151,0)),0)+IFERROR(INDEX('Hoja de Trabajo para listado'!$BC$155:$CB$1048576,MATCH($A317,'Hoja de Trabajo para listado'!$BC$155:$BC$1048576,0),MATCH((CUADRO!I$5&amp;$E317),'Hoja de Trabajo para listado'!$BC$151:$CB$151,0)),0)+IFERROR(INDEX('Hoja de Trabajo para listado'!$DE$153:$DG$274,MATCH($A317,'Hoja de Trabajo para listado'!$DE$153:$DE$1048576,0),MATCH((CUADRO!I$5&amp;$E317),'Hoja de Trabajo para listado'!$DE$151:$DG$151,0)),0)+IFERROR(INDEX('Hoja de Trabajo para listado'!$CD$155:$DC$1048576,MATCH($A317,'Hoja de Trabajo para listado'!$CD$155:$CD$1048576,0),MATCH((CUADRO!I$5&amp;$E317),'Hoja de Trabajo para listado'!$CD$151:$DC$151,0)),0)</f>
        <v>0</v>
      </c>
      <c r="J317" s="243">
        <f ca="1">+IFERROR(INDEX('Hoja de Trabajo para listado'!$A$155:$Z$1048576,MATCH($A317,'Hoja de Trabajo para listado'!$A$155:$A$1048576,0),MATCH((CUADRO!J$5&amp;$E317),'Hoja de Trabajo para listado'!$A$151:$Z$151,0)),0)+IFERROR(INDEX('Hoja de Trabajo para listado'!$AB$155:$BA$1048576,MATCH($A317,'Hoja de Trabajo para listado'!$AB$155:$AB$1048576,0),MATCH((CUADRO!J$5&amp;$E317),'Hoja de Trabajo para listado'!$AB$151:$BA$151,0)),0)+IFERROR(INDEX('Hoja de Trabajo para listado'!$BC$155:$CB$1048576,MATCH($A317,'Hoja de Trabajo para listado'!$BC$155:$BC$1048576,0),MATCH((CUADRO!J$5&amp;$E317),'Hoja de Trabajo para listado'!$BC$151:$CB$151,0)),0)+IFERROR(INDEX('Hoja de Trabajo para listado'!$DE$153:$DG$274,MATCH($A317,'Hoja de Trabajo para listado'!$DE$153:$DE$1048576,0),MATCH((CUADRO!J$5&amp;$E317),'Hoja de Trabajo para listado'!$DE$151:$DG$151,0)),0)+IFERROR(INDEX('Hoja de Trabajo para listado'!$CD$155:$DC$1048576,MATCH($A317,'Hoja de Trabajo para listado'!$CD$155:$CD$1048576,0),MATCH((CUADRO!J$5&amp;$E317),'Hoja de Trabajo para listado'!$CD$151:$DC$151,0)),0)</f>
        <v>0</v>
      </c>
      <c r="K317" s="243">
        <f ca="1">+IFERROR(INDEX('Hoja de Trabajo para listado'!$A$155:$Z$1048576,MATCH($A317,'Hoja de Trabajo para listado'!$A$155:$A$1048576,0),MATCH((CUADRO!K$5&amp;$E317),'Hoja de Trabajo para listado'!$A$151:$Z$151,0)),0)+IFERROR(INDEX('Hoja de Trabajo para listado'!$AB$155:$BA$1048576,MATCH($A317,'Hoja de Trabajo para listado'!$AB$155:$AB$1048576,0),MATCH((CUADRO!K$5&amp;$E317),'Hoja de Trabajo para listado'!$AB$151:$BA$151,0)),0)+IFERROR(INDEX('Hoja de Trabajo para listado'!$BC$155:$CB$1048576,MATCH($A317,'Hoja de Trabajo para listado'!$BC$155:$BC$1048576,0),MATCH((CUADRO!K$5&amp;$E317),'Hoja de Trabajo para listado'!$BC$151:$CB$151,0)),0)+IFERROR(INDEX('Hoja de Trabajo para listado'!$DE$153:$DG$274,MATCH($A317,'Hoja de Trabajo para listado'!$DE$153:$DE$1048576,0),MATCH((CUADRO!K$5&amp;$E317),'Hoja de Trabajo para listado'!$DE$151:$DG$151,0)),0)+IFERROR(INDEX('Hoja de Trabajo para listado'!$CD$155:$DC$1048576,MATCH($A317,'Hoja de Trabajo para listado'!$CD$155:$CD$1048576,0),MATCH((CUADRO!K$5&amp;$E317),'Hoja de Trabajo para listado'!$CD$151:$DC$151,0)),0)</f>
        <v>0</v>
      </c>
      <c r="L317" s="243">
        <f ca="1">+IFERROR(INDEX('Hoja de Trabajo para listado'!$A$155:$Z$1048576,MATCH($A317,'Hoja de Trabajo para listado'!$A$155:$A$1048576,0),MATCH((CUADRO!L$5&amp;$E317),'Hoja de Trabajo para listado'!$A$151:$Z$151,0)),0)+IFERROR(INDEX('Hoja de Trabajo para listado'!$AB$155:$BA$1048576,MATCH($A317,'Hoja de Trabajo para listado'!$AB$155:$AB$1048576,0),MATCH((CUADRO!L$5&amp;$E317),'Hoja de Trabajo para listado'!$AB$151:$BA$151,0)),0)+IFERROR(INDEX('Hoja de Trabajo para listado'!$BC$155:$CB$1048576,MATCH($A317,'Hoja de Trabajo para listado'!$BC$155:$BC$1048576,0),MATCH((CUADRO!L$5&amp;$E317),'Hoja de Trabajo para listado'!$BC$151:$CB$151,0)),0)+IFERROR(INDEX('Hoja de Trabajo para listado'!$DE$153:$DG$274,MATCH($A317,'Hoja de Trabajo para listado'!$DE$153:$DE$1048576,0),MATCH((CUADRO!L$5&amp;$E317),'Hoja de Trabajo para listado'!$DE$151:$DG$151,0)),0)+IFERROR(INDEX('Hoja de Trabajo para listado'!$CD$155:$DC$1048576,MATCH($A317,'Hoja de Trabajo para listado'!$CD$155:$CD$1048576,0),MATCH((CUADRO!L$5&amp;$E317),'Hoja de Trabajo para listado'!$CD$151:$DC$151,0)),0)</f>
        <v>0</v>
      </c>
      <c r="M317" s="243">
        <f ca="1">+IFERROR(INDEX('Hoja de Trabajo para listado'!$A$155:$Z$1048576,MATCH($A317,'Hoja de Trabajo para listado'!$A$155:$A$1048576,0),MATCH((CUADRO!M$5&amp;$E317),'Hoja de Trabajo para listado'!$A$151:$Z$151,0)),0)+IFERROR(INDEX('Hoja de Trabajo para listado'!$AB$155:$BA$1048576,MATCH($A317,'Hoja de Trabajo para listado'!$AB$155:$AB$1048576,0),MATCH((CUADRO!M$5&amp;$E317),'Hoja de Trabajo para listado'!$AB$151:$BA$151,0)),0)+IFERROR(INDEX('Hoja de Trabajo para listado'!$BC$155:$CB$1048576,MATCH($A317,'Hoja de Trabajo para listado'!$BC$155:$BC$1048576,0),MATCH((CUADRO!M$5&amp;$E317),'Hoja de Trabajo para listado'!$BC$151:$CB$151,0)),0)+IFERROR(INDEX('Hoja de Trabajo para listado'!$DE$153:$DG$274,MATCH($A317,'Hoja de Trabajo para listado'!$DE$153:$DE$1048576,0),MATCH((CUADRO!M$5&amp;$E317),'Hoja de Trabajo para listado'!$DE$151:$DG$151,0)),0)+IFERROR(INDEX('Hoja de Trabajo para listado'!$CD$155:$DC$1048576,MATCH($A317,'Hoja de Trabajo para listado'!$CD$155:$CD$1048576,0),MATCH((CUADRO!M$5&amp;$E317),'Hoja de Trabajo para listado'!$CD$151:$DC$151,0)),0)</f>
        <v>0</v>
      </c>
      <c r="N317" s="243">
        <f ca="1">+IFERROR(INDEX('Hoja de Trabajo para listado'!$A$155:$Z$1048576,MATCH($A317,'Hoja de Trabajo para listado'!$A$155:$A$1048576,0),MATCH((CUADRO!N$5&amp;$E317),'Hoja de Trabajo para listado'!$A$151:$Z$151,0)),0)+IFERROR(INDEX('Hoja de Trabajo para listado'!$AB$155:$BA$1048576,MATCH($A317,'Hoja de Trabajo para listado'!$AB$155:$AB$1048576,0),MATCH((CUADRO!N$5&amp;$E317),'Hoja de Trabajo para listado'!$AB$151:$BA$151,0)),0)+IFERROR(INDEX('Hoja de Trabajo para listado'!$BC$155:$CB$1048576,MATCH($A317,'Hoja de Trabajo para listado'!$BC$155:$BC$1048576,0),MATCH((CUADRO!N$5&amp;$E317),'Hoja de Trabajo para listado'!$BC$151:$CB$151,0)),0)+IFERROR(INDEX('Hoja de Trabajo para listado'!$DE$153:$DG$274,MATCH($A317,'Hoja de Trabajo para listado'!$DE$153:$DE$1048576,0),MATCH((CUADRO!N$5&amp;$E317),'Hoja de Trabajo para listado'!$DE$151:$DG$151,0)),0)+IFERROR(INDEX('Hoja de Trabajo para listado'!$CD$155:$DC$1048576,MATCH($A317,'Hoja de Trabajo para listado'!$CD$155:$CD$1048576,0),MATCH((CUADRO!N$5&amp;$E317),'Hoja de Trabajo para listado'!$CD$151:$DC$151,0)),0)</f>
        <v>0</v>
      </c>
      <c r="O317" s="243">
        <f ca="1">+IFERROR(INDEX('Hoja de Trabajo para listado'!$A$155:$Z$1048576,MATCH($A317,'Hoja de Trabajo para listado'!$A$155:$A$1048576,0),MATCH((CUADRO!O$5&amp;$E317),'Hoja de Trabajo para listado'!$A$151:$Z$151,0)),0)+IFERROR(INDEX('Hoja de Trabajo para listado'!$AB$155:$BA$1048576,MATCH($A317,'Hoja de Trabajo para listado'!$AB$155:$AB$1048576,0),MATCH((CUADRO!O$5&amp;$E317),'Hoja de Trabajo para listado'!$AB$151:$BA$151,0)),0)+IFERROR(INDEX('Hoja de Trabajo para listado'!$BC$155:$CB$1048576,MATCH($A317,'Hoja de Trabajo para listado'!$BC$155:$BC$1048576,0),MATCH((CUADRO!O$5&amp;$E317),'Hoja de Trabajo para listado'!$BC$151:$CB$151,0)),0)+IFERROR(INDEX('Hoja de Trabajo para listado'!$DE$153:$DG$274,MATCH($A317,'Hoja de Trabajo para listado'!$DE$153:$DE$1048576,0),MATCH((CUADRO!O$5&amp;$E317),'Hoja de Trabajo para listado'!$DE$151:$DG$151,0)),0)+IFERROR(INDEX('Hoja de Trabajo para listado'!$CD$155:$DC$1048576,MATCH($A317,'Hoja de Trabajo para listado'!$CD$155:$CD$1048576,0),MATCH((CUADRO!O$5&amp;$E317),'Hoja de Trabajo para listado'!$CD$151:$DC$151,0)),0)</f>
        <v>0</v>
      </c>
      <c r="P317" s="243">
        <f ca="1">+IFERROR(INDEX('Hoja de Trabajo para listado'!$A$155:$Z$1048576,MATCH($A317,'Hoja de Trabajo para listado'!$A$155:$A$1048576,0),MATCH((CUADRO!P$5&amp;$E317),'Hoja de Trabajo para listado'!$A$151:$Z$151,0)),0)+IFERROR(INDEX('Hoja de Trabajo para listado'!$AB$155:$BA$1048576,MATCH($A317,'Hoja de Trabajo para listado'!$AB$155:$AB$1048576,0),MATCH((CUADRO!P$5&amp;$E317),'Hoja de Trabajo para listado'!$AB$151:$BA$151,0)),0)+IFERROR(INDEX('Hoja de Trabajo para listado'!$BC$155:$CB$1048576,MATCH($A317,'Hoja de Trabajo para listado'!$BC$155:$BC$1048576,0),MATCH((CUADRO!P$5&amp;$E317),'Hoja de Trabajo para listado'!$BC$151:$CB$151,0)),0)+IFERROR(INDEX('Hoja de Trabajo para listado'!$DE$153:$DG$274,MATCH($A317,'Hoja de Trabajo para listado'!$DE$153:$DE$1048576,0),MATCH((CUADRO!P$5&amp;$E317),'Hoja de Trabajo para listado'!$DE$151:$DG$151,0)),0)+IFERROR(INDEX('Hoja de Trabajo para listado'!$CD$155:$DC$1048576,MATCH($A317,'Hoja de Trabajo para listado'!$CD$155:$CD$1048576,0),MATCH((CUADRO!P$5&amp;$E317),'Hoja de Trabajo para listado'!$CD$151:$DC$151,0)),0)</f>
        <v>0</v>
      </c>
      <c r="Q317" s="243">
        <f ca="1">+IFERROR(INDEX('Hoja de Trabajo para listado'!$A$155:$Z$1048576,MATCH($A317,'Hoja de Trabajo para listado'!$A$155:$A$1048576,0),MATCH((CUADRO!Q$5&amp;$E317),'Hoja de Trabajo para listado'!$A$151:$Z$151,0)),0)+IFERROR(INDEX('Hoja de Trabajo para listado'!$AB$155:$BA$1048576,MATCH($A317,'Hoja de Trabajo para listado'!$AB$155:$AB$1048576,0),MATCH((CUADRO!Q$5&amp;$E317),'Hoja de Trabajo para listado'!$AB$151:$BA$151,0)),0)+IFERROR(INDEX('Hoja de Trabajo para listado'!$BC$155:$CB$1048576,MATCH($A317,'Hoja de Trabajo para listado'!$BC$155:$BC$1048576,0),MATCH((CUADRO!Q$5&amp;$E317),'Hoja de Trabajo para listado'!$BC$151:$CB$151,0)),0)+IFERROR(INDEX('Hoja de Trabajo para listado'!$DE$153:$DG$274,MATCH($A317,'Hoja de Trabajo para listado'!$DE$153:$DE$1048576,0),MATCH((CUADRO!Q$5&amp;$E317),'Hoja de Trabajo para listado'!$DE$151:$DG$151,0)),0)+IFERROR(INDEX('Hoja de Trabajo para listado'!$CD$155:$DC$1048576,MATCH($A317,'Hoja de Trabajo para listado'!$CD$155:$CD$1048576,0),MATCH((CUADRO!Q$5&amp;$E317),'Hoja de Trabajo para listado'!$CD$151:$DC$151,0)),0)</f>
        <v>0</v>
      </c>
      <c r="R317" s="243">
        <f t="shared" ca="1" si="11"/>
        <v>0</v>
      </c>
      <c r="S317" s="249">
        <f ca="1">+R316+R317</f>
        <v>0</v>
      </c>
      <c r="T317" s="243">
        <f ca="1">+S317</f>
        <v>0</v>
      </c>
      <c r="U317" s="242">
        <f t="shared" si="12"/>
        <v>2</v>
      </c>
      <c r="V317" s="333" t="str">
        <f>+VLOOKUP(A317,bd_lista!$A$3:$E$590,5,FALSE)</f>
        <v>Instituciones de Seguridad Social</v>
      </c>
      <c r="W317" s="392"/>
      <c r="X317" s="242">
        <f>+VLOOKUP(A317,[4]Sheet1!$A$13:$D$744,4,FALSE)</f>
        <v>46</v>
      </c>
      <c r="Y317" s="242" t="str">
        <f>+VLOOKUP(X317,bd_lista!$A$3:$C$590,3,FALSE)</f>
        <v>Ministerio de Salud y Deportes</v>
      </c>
      <c r="Z317" s="292"/>
      <c r="AA317" s="293"/>
    </row>
    <row r="318" spans="1:27" customFormat="1" ht="15" hidden="1" customHeight="1">
      <c r="A318" s="32">
        <v>512</v>
      </c>
      <c r="B318" s="387">
        <f>+A318</f>
        <v>512</v>
      </c>
      <c r="C318" s="247" t="str">
        <f>+VLOOKUP(A318,bd_lista!$A$3:$C$590,3,FALSE)</f>
        <v>Adm.de Aeropuertos y Servicios Auxiliares a la Naveg. Aérea</v>
      </c>
      <c r="D318" s="389" t="str">
        <f>+C318</f>
        <v>Adm.de Aeropuertos y Servicios Auxiliares a la Naveg. Aérea</v>
      </c>
      <c r="E318" s="247" t="s">
        <v>1304</v>
      </c>
      <c r="F318" s="243">
        <f ca="1">+IFERROR(INDEX('Hoja de Trabajo para listado'!$A$155:$Z$1048576,MATCH($A318,'Hoja de Trabajo para listado'!$A$155:$A$1048576,0),MATCH((CUADRO!F$5&amp;$E318),'Hoja de Trabajo para listado'!$A$151:$Z$151,0)),0)+IFERROR(INDEX('Hoja de Trabajo para listado'!$AB$155:$BA$1048576,MATCH($A318,'Hoja de Trabajo para listado'!$AB$155:$AB$1048576,0),MATCH((CUADRO!F$5&amp;$E318),'Hoja de Trabajo para listado'!$AB$151:$BA$151,0)),0)+IFERROR(INDEX('Hoja de Trabajo para listado'!$BC$155:$CB$1048576,MATCH($A318,'Hoja de Trabajo para listado'!$BC$155:$BC$1048576,0),MATCH((CUADRO!F$5&amp;$E318),'Hoja de Trabajo para listado'!$BC$151:$CB$151,0)),0)+IFERROR(INDEX('Hoja de Trabajo para listado'!$DE$153:$DG$274,MATCH($A318,'Hoja de Trabajo para listado'!$DE$153:$DE$1048576,0),MATCH((CUADRO!F$5&amp;$E318),'Hoja de Trabajo para listado'!$DE$151:$DG$151,0)),0)+IFERROR(INDEX('Hoja de Trabajo para listado'!$CD$155:$DC$1048576,MATCH($A318,'Hoja de Trabajo para listado'!$CD$155:$CD$1048576,0),MATCH((CUADRO!F$5&amp;$E318),'Hoja de Trabajo para listado'!$CD$151:$DC$151,0)),0)</f>
        <v>0</v>
      </c>
      <c r="G318" s="243">
        <f ca="1">+IFERROR(INDEX('Hoja de Trabajo para listado'!$A$155:$Z$1048576,MATCH($A318,'Hoja de Trabajo para listado'!$A$155:$A$1048576,0),MATCH((CUADRO!G$5&amp;$E318),'Hoja de Trabajo para listado'!$A$151:$Z$151,0)),0)+IFERROR(INDEX('Hoja de Trabajo para listado'!$AB$155:$BA$1048576,MATCH($A318,'Hoja de Trabajo para listado'!$AB$155:$AB$1048576,0),MATCH((CUADRO!G$5&amp;$E318),'Hoja de Trabajo para listado'!$AB$151:$BA$151,0)),0)+IFERROR(INDEX('Hoja de Trabajo para listado'!$BC$155:$CB$1048576,MATCH($A318,'Hoja de Trabajo para listado'!$BC$155:$BC$1048576,0),MATCH((CUADRO!G$5&amp;$E318),'Hoja de Trabajo para listado'!$BC$151:$CB$151,0)),0)+IFERROR(INDEX('Hoja de Trabajo para listado'!$DE$153:$DG$274,MATCH($A318,'Hoja de Trabajo para listado'!$DE$153:$DE$1048576,0),MATCH((CUADRO!G$5&amp;$E318),'Hoja de Trabajo para listado'!$DE$151:$DG$151,0)),0)+IFERROR(INDEX('Hoja de Trabajo para listado'!$CD$155:$DC$1048576,MATCH($A318,'Hoja de Trabajo para listado'!$CD$155:$CD$1048576,0),MATCH((CUADRO!G$5&amp;$E318),'Hoja de Trabajo para listado'!$CD$151:$DC$151,0)),0)</f>
        <v>0</v>
      </c>
      <c r="H318" s="243">
        <f ca="1">+IFERROR(INDEX('Hoja de Trabajo para listado'!$A$155:$Z$1048576,MATCH($A318,'Hoja de Trabajo para listado'!$A$155:$A$1048576,0),MATCH((CUADRO!H$5&amp;$E318),'Hoja de Trabajo para listado'!$A$151:$Z$151,0)),0)+IFERROR(INDEX('Hoja de Trabajo para listado'!$AB$155:$BA$1048576,MATCH($A318,'Hoja de Trabajo para listado'!$AB$155:$AB$1048576,0),MATCH((CUADRO!H$5&amp;$E318),'Hoja de Trabajo para listado'!$AB$151:$BA$151,0)),0)+IFERROR(INDEX('Hoja de Trabajo para listado'!$BC$155:$CB$1048576,MATCH($A318,'Hoja de Trabajo para listado'!$BC$155:$BC$1048576,0),MATCH((CUADRO!H$5&amp;$E318),'Hoja de Trabajo para listado'!$BC$151:$CB$151,0)),0)+IFERROR(INDEX('Hoja de Trabajo para listado'!$DE$153:$DG$274,MATCH($A318,'Hoja de Trabajo para listado'!$DE$153:$DE$1048576,0),MATCH((CUADRO!H$5&amp;$E318),'Hoja de Trabajo para listado'!$DE$151:$DG$151,0)),0)+IFERROR(INDEX('Hoja de Trabajo para listado'!$CD$155:$DC$1048576,MATCH($A318,'Hoja de Trabajo para listado'!$CD$155:$CD$1048576,0),MATCH((CUADRO!H$5&amp;$E318),'Hoja de Trabajo para listado'!$CD$151:$DC$151,0)),0)</f>
        <v>0</v>
      </c>
      <c r="I318" s="243">
        <f ca="1">+IFERROR(INDEX('Hoja de Trabajo para listado'!$A$155:$Z$1048576,MATCH($A318,'Hoja de Trabajo para listado'!$A$155:$A$1048576,0),MATCH((CUADRO!I$5&amp;$E318),'Hoja de Trabajo para listado'!$A$151:$Z$151,0)),0)+IFERROR(INDEX('Hoja de Trabajo para listado'!$AB$155:$BA$1048576,MATCH($A318,'Hoja de Trabajo para listado'!$AB$155:$AB$1048576,0),MATCH((CUADRO!I$5&amp;$E318),'Hoja de Trabajo para listado'!$AB$151:$BA$151,0)),0)+IFERROR(INDEX('Hoja de Trabajo para listado'!$BC$155:$CB$1048576,MATCH($A318,'Hoja de Trabajo para listado'!$BC$155:$BC$1048576,0),MATCH((CUADRO!I$5&amp;$E318),'Hoja de Trabajo para listado'!$BC$151:$CB$151,0)),0)+IFERROR(INDEX('Hoja de Trabajo para listado'!$DE$153:$DG$274,MATCH($A318,'Hoja de Trabajo para listado'!$DE$153:$DE$1048576,0),MATCH((CUADRO!I$5&amp;$E318),'Hoja de Trabajo para listado'!$DE$151:$DG$151,0)),0)+IFERROR(INDEX('Hoja de Trabajo para listado'!$CD$155:$DC$1048576,MATCH($A318,'Hoja de Trabajo para listado'!$CD$155:$CD$1048576,0),MATCH((CUADRO!I$5&amp;$E318),'Hoja de Trabajo para listado'!$CD$151:$DC$151,0)),0)</f>
        <v>0</v>
      </c>
      <c r="J318" s="243">
        <f ca="1">+IFERROR(INDEX('Hoja de Trabajo para listado'!$A$155:$Z$1048576,MATCH($A318,'Hoja de Trabajo para listado'!$A$155:$A$1048576,0),MATCH((CUADRO!J$5&amp;$E318),'Hoja de Trabajo para listado'!$A$151:$Z$151,0)),0)+IFERROR(INDEX('Hoja de Trabajo para listado'!$AB$155:$BA$1048576,MATCH($A318,'Hoja de Trabajo para listado'!$AB$155:$AB$1048576,0),MATCH((CUADRO!J$5&amp;$E318),'Hoja de Trabajo para listado'!$AB$151:$BA$151,0)),0)+IFERROR(INDEX('Hoja de Trabajo para listado'!$BC$155:$CB$1048576,MATCH($A318,'Hoja de Trabajo para listado'!$BC$155:$BC$1048576,0),MATCH((CUADRO!J$5&amp;$E318),'Hoja de Trabajo para listado'!$BC$151:$CB$151,0)),0)+IFERROR(INDEX('Hoja de Trabajo para listado'!$DE$153:$DG$274,MATCH($A318,'Hoja de Trabajo para listado'!$DE$153:$DE$1048576,0),MATCH((CUADRO!J$5&amp;$E318),'Hoja de Trabajo para listado'!$DE$151:$DG$151,0)),0)+IFERROR(INDEX('Hoja de Trabajo para listado'!$CD$155:$DC$1048576,MATCH($A318,'Hoja de Trabajo para listado'!$CD$155:$CD$1048576,0),MATCH((CUADRO!J$5&amp;$E318),'Hoja de Trabajo para listado'!$CD$151:$DC$151,0)),0)</f>
        <v>0</v>
      </c>
      <c r="K318" s="243">
        <f ca="1">+IFERROR(INDEX('Hoja de Trabajo para listado'!$A$155:$Z$1048576,MATCH($A318,'Hoja de Trabajo para listado'!$A$155:$A$1048576,0),MATCH((CUADRO!K$5&amp;$E318),'Hoja de Trabajo para listado'!$A$151:$Z$151,0)),0)+IFERROR(INDEX('Hoja de Trabajo para listado'!$AB$155:$BA$1048576,MATCH($A318,'Hoja de Trabajo para listado'!$AB$155:$AB$1048576,0),MATCH((CUADRO!K$5&amp;$E318),'Hoja de Trabajo para listado'!$AB$151:$BA$151,0)),0)+IFERROR(INDEX('Hoja de Trabajo para listado'!$BC$155:$CB$1048576,MATCH($A318,'Hoja de Trabajo para listado'!$BC$155:$BC$1048576,0),MATCH((CUADRO!K$5&amp;$E318),'Hoja de Trabajo para listado'!$BC$151:$CB$151,0)),0)+IFERROR(INDEX('Hoja de Trabajo para listado'!$DE$153:$DG$274,MATCH($A318,'Hoja de Trabajo para listado'!$DE$153:$DE$1048576,0),MATCH((CUADRO!K$5&amp;$E318),'Hoja de Trabajo para listado'!$DE$151:$DG$151,0)),0)+IFERROR(INDEX('Hoja de Trabajo para listado'!$CD$155:$DC$1048576,MATCH($A318,'Hoja de Trabajo para listado'!$CD$155:$CD$1048576,0),MATCH((CUADRO!K$5&amp;$E318),'Hoja de Trabajo para listado'!$CD$151:$DC$151,0)),0)</f>
        <v>0</v>
      </c>
      <c r="L318" s="243">
        <f ca="1">+IFERROR(INDEX('Hoja de Trabajo para listado'!$A$155:$Z$1048576,MATCH($A318,'Hoja de Trabajo para listado'!$A$155:$A$1048576,0),MATCH((CUADRO!L$5&amp;$E318),'Hoja de Trabajo para listado'!$A$151:$Z$151,0)),0)+IFERROR(INDEX('Hoja de Trabajo para listado'!$AB$155:$BA$1048576,MATCH($A318,'Hoja de Trabajo para listado'!$AB$155:$AB$1048576,0),MATCH((CUADRO!L$5&amp;$E318),'Hoja de Trabajo para listado'!$AB$151:$BA$151,0)),0)+IFERROR(INDEX('Hoja de Trabajo para listado'!$BC$155:$CB$1048576,MATCH($A318,'Hoja de Trabajo para listado'!$BC$155:$BC$1048576,0),MATCH((CUADRO!L$5&amp;$E318),'Hoja de Trabajo para listado'!$BC$151:$CB$151,0)),0)+IFERROR(INDEX('Hoja de Trabajo para listado'!$DE$153:$DG$274,MATCH($A318,'Hoja de Trabajo para listado'!$DE$153:$DE$1048576,0),MATCH((CUADRO!L$5&amp;$E318),'Hoja de Trabajo para listado'!$DE$151:$DG$151,0)),0)+IFERROR(INDEX('Hoja de Trabajo para listado'!$CD$155:$DC$1048576,MATCH($A318,'Hoja de Trabajo para listado'!$CD$155:$CD$1048576,0),MATCH((CUADRO!L$5&amp;$E318),'Hoja de Trabajo para listado'!$CD$151:$DC$151,0)),0)</f>
        <v>0</v>
      </c>
      <c r="M318" s="243">
        <f ca="1">+IFERROR(INDEX('Hoja de Trabajo para listado'!$A$155:$Z$1048576,MATCH($A318,'Hoja de Trabajo para listado'!$A$155:$A$1048576,0),MATCH((CUADRO!M$5&amp;$E318),'Hoja de Trabajo para listado'!$A$151:$Z$151,0)),0)+IFERROR(INDEX('Hoja de Trabajo para listado'!$AB$155:$BA$1048576,MATCH($A318,'Hoja de Trabajo para listado'!$AB$155:$AB$1048576,0),MATCH((CUADRO!M$5&amp;$E318),'Hoja de Trabajo para listado'!$AB$151:$BA$151,0)),0)+IFERROR(INDEX('Hoja de Trabajo para listado'!$BC$155:$CB$1048576,MATCH($A318,'Hoja de Trabajo para listado'!$BC$155:$BC$1048576,0),MATCH((CUADRO!M$5&amp;$E318),'Hoja de Trabajo para listado'!$BC$151:$CB$151,0)),0)+IFERROR(INDEX('Hoja de Trabajo para listado'!$DE$153:$DG$274,MATCH($A318,'Hoja de Trabajo para listado'!$DE$153:$DE$1048576,0),MATCH((CUADRO!M$5&amp;$E318),'Hoja de Trabajo para listado'!$DE$151:$DG$151,0)),0)+IFERROR(INDEX('Hoja de Trabajo para listado'!$CD$155:$DC$1048576,MATCH($A318,'Hoja de Trabajo para listado'!$CD$155:$CD$1048576,0),MATCH((CUADRO!M$5&amp;$E318),'Hoja de Trabajo para listado'!$CD$151:$DC$151,0)),0)</f>
        <v>0</v>
      </c>
      <c r="N318" s="243">
        <f ca="1">+IFERROR(INDEX('Hoja de Trabajo para listado'!$A$155:$Z$1048576,MATCH($A318,'Hoja de Trabajo para listado'!$A$155:$A$1048576,0),MATCH((CUADRO!N$5&amp;$E318),'Hoja de Trabajo para listado'!$A$151:$Z$151,0)),0)+IFERROR(INDEX('Hoja de Trabajo para listado'!$AB$155:$BA$1048576,MATCH($A318,'Hoja de Trabajo para listado'!$AB$155:$AB$1048576,0),MATCH((CUADRO!N$5&amp;$E318),'Hoja de Trabajo para listado'!$AB$151:$BA$151,0)),0)+IFERROR(INDEX('Hoja de Trabajo para listado'!$BC$155:$CB$1048576,MATCH($A318,'Hoja de Trabajo para listado'!$BC$155:$BC$1048576,0),MATCH((CUADRO!N$5&amp;$E318),'Hoja de Trabajo para listado'!$BC$151:$CB$151,0)),0)+IFERROR(INDEX('Hoja de Trabajo para listado'!$DE$153:$DG$274,MATCH($A318,'Hoja de Trabajo para listado'!$DE$153:$DE$1048576,0),MATCH((CUADRO!N$5&amp;$E318),'Hoja de Trabajo para listado'!$DE$151:$DG$151,0)),0)+IFERROR(INDEX('Hoja de Trabajo para listado'!$CD$155:$DC$1048576,MATCH($A318,'Hoja de Trabajo para listado'!$CD$155:$CD$1048576,0),MATCH((CUADRO!N$5&amp;$E318),'Hoja de Trabajo para listado'!$CD$151:$DC$151,0)),0)</f>
        <v>0</v>
      </c>
      <c r="O318" s="243">
        <f ca="1">+IFERROR(INDEX('Hoja de Trabajo para listado'!$A$155:$Z$1048576,MATCH($A318,'Hoja de Trabajo para listado'!$A$155:$A$1048576,0),MATCH((CUADRO!O$5&amp;$E318),'Hoja de Trabajo para listado'!$A$151:$Z$151,0)),0)+IFERROR(INDEX('Hoja de Trabajo para listado'!$AB$155:$BA$1048576,MATCH($A318,'Hoja de Trabajo para listado'!$AB$155:$AB$1048576,0),MATCH((CUADRO!O$5&amp;$E318),'Hoja de Trabajo para listado'!$AB$151:$BA$151,0)),0)+IFERROR(INDEX('Hoja de Trabajo para listado'!$BC$155:$CB$1048576,MATCH($A318,'Hoja de Trabajo para listado'!$BC$155:$BC$1048576,0),MATCH((CUADRO!O$5&amp;$E318),'Hoja de Trabajo para listado'!$BC$151:$CB$151,0)),0)+IFERROR(INDEX('Hoja de Trabajo para listado'!$DE$153:$DG$274,MATCH($A318,'Hoja de Trabajo para listado'!$DE$153:$DE$1048576,0),MATCH((CUADRO!O$5&amp;$E318),'Hoja de Trabajo para listado'!$DE$151:$DG$151,0)),0)+IFERROR(INDEX('Hoja de Trabajo para listado'!$CD$155:$DC$1048576,MATCH($A318,'Hoja de Trabajo para listado'!$CD$155:$CD$1048576,0),MATCH((CUADRO!O$5&amp;$E318),'Hoja de Trabajo para listado'!$CD$151:$DC$151,0)),0)</f>
        <v>0</v>
      </c>
      <c r="P318" s="243">
        <f ca="1">+IFERROR(INDEX('Hoja de Trabajo para listado'!$A$155:$Z$1048576,MATCH($A318,'Hoja de Trabajo para listado'!$A$155:$A$1048576,0),MATCH((CUADRO!P$5&amp;$E318),'Hoja de Trabajo para listado'!$A$151:$Z$151,0)),0)+IFERROR(INDEX('Hoja de Trabajo para listado'!$AB$155:$BA$1048576,MATCH($A318,'Hoja de Trabajo para listado'!$AB$155:$AB$1048576,0),MATCH((CUADRO!P$5&amp;$E318),'Hoja de Trabajo para listado'!$AB$151:$BA$151,0)),0)+IFERROR(INDEX('Hoja de Trabajo para listado'!$BC$155:$CB$1048576,MATCH($A318,'Hoja de Trabajo para listado'!$BC$155:$BC$1048576,0),MATCH((CUADRO!P$5&amp;$E318),'Hoja de Trabajo para listado'!$BC$151:$CB$151,0)),0)+IFERROR(INDEX('Hoja de Trabajo para listado'!$DE$153:$DG$274,MATCH($A318,'Hoja de Trabajo para listado'!$DE$153:$DE$1048576,0),MATCH((CUADRO!P$5&amp;$E318),'Hoja de Trabajo para listado'!$DE$151:$DG$151,0)),0)+IFERROR(INDEX('Hoja de Trabajo para listado'!$CD$155:$DC$1048576,MATCH($A318,'Hoja de Trabajo para listado'!$CD$155:$CD$1048576,0),MATCH((CUADRO!P$5&amp;$E318),'Hoja de Trabajo para listado'!$CD$151:$DC$151,0)),0)</f>
        <v>0</v>
      </c>
      <c r="Q318" s="243">
        <f ca="1">+IFERROR(INDEX('Hoja de Trabajo para listado'!$A$155:$Z$1048576,MATCH($A318,'Hoja de Trabajo para listado'!$A$155:$A$1048576,0),MATCH((CUADRO!Q$5&amp;$E318),'Hoja de Trabajo para listado'!$A$151:$Z$151,0)),0)+IFERROR(INDEX('Hoja de Trabajo para listado'!$AB$155:$BA$1048576,MATCH($A318,'Hoja de Trabajo para listado'!$AB$155:$AB$1048576,0),MATCH((CUADRO!Q$5&amp;$E318),'Hoja de Trabajo para listado'!$AB$151:$BA$151,0)),0)+IFERROR(INDEX('Hoja de Trabajo para listado'!$BC$155:$CB$1048576,MATCH($A318,'Hoja de Trabajo para listado'!$BC$155:$BC$1048576,0),MATCH((CUADRO!Q$5&amp;$E318),'Hoja de Trabajo para listado'!$BC$151:$CB$151,0)),0)+IFERROR(INDEX('Hoja de Trabajo para listado'!$DE$153:$DG$274,MATCH($A318,'Hoja de Trabajo para listado'!$DE$153:$DE$1048576,0),MATCH((CUADRO!Q$5&amp;$E318),'Hoja de Trabajo para listado'!$DE$151:$DG$151,0)),0)+IFERROR(INDEX('Hoja de Trabajo para listado'!$CD$155:$DC$1048576,MATCH($A318,'Hoja de Trabajo para listado'!$CD$155:$CD$1048576,0),MATCH((CUADRO!Q$5&amp;$E318),'Hoja de Trabajo para listado'!$CD$151:$DC$151,0)),0)</f>
        <v>0</v>
      </c>
      <c r="R318" s="243">
        <f t="shared" ca="1" si="11"/>
        <v>0</v>
      </c>
      <c r="S318" s="263"/>
      <c r="T318" s="243">
        <f ca="1">+T319</f>
        <v>0</v>
      </c>
      <c r="U318" s="242">
        <f t="shared" si="12"/>
        <v>1</v>
      </c>
      <c r="V318" s="333"/>
      <c r="W318" s="391">
        <f>+V318</f>
        <v>0</v>
      </c>
      <c r="X318" s="242">
        <f>+VLOOKUP(A318,[4]Sheet1!$A$13:$D$744,4,FALSE)</f>
        <v>81</v>
      </c>
      <c r="Y318" s="242" t="str">
        <f>+VLOOKUP(X318,bd_lista!$A$3:$C$590,3,FALSE)</f>
        <v>Ministerio de Obras Públicas, Servicios y Vivienda</v>
      </c>
      <c r="Z318" s="294">
        <f>+X318</f>
        <v>81</v>
      </c>
      <c r="AA318" s="319" t="str">
        <f>+Y318</f>
        <v>Ministerio de Obras Públicas, Servicios y Vivienda</v>
      </c>
    </row>
    <row r="319" spans="1:27" customFormat="1" ht="15" hidden="1" customHeight="1">
      <c r="A319" s="32">
        <v>512</v>
      </c>
      <c r="B319" s="388"/>
      <c r="C319" s="333" t="str">
        <f>+VLOOKUP(A319,bd_lista!$A$3:$C$590,3,FALSE)</f>
        <v>Adm.de Aeropuertos y Servicios Auxiliares a la Naveg. Aérea</v>
      </c>
      <c r="D319" s="390"/>
      <c r="E319" s="247" t="s">
        <v>1305</v>
      </c>
      <c r="F319" s="243">
        <f ca="1">+IFERROR(INDEX('Hoja de Trabajo para listado'!$A$155:$Z$1048576,MATCH($A319,'Hoja de Trabajo para listado'!$A$155:$A$1048576,0),MATCH((CUADRO!F$5&amp;$E319),'Hoja de Trabajo para listado'!$A$151:$Z$151,0)),0)+IFERROR(INDEX('Hoja de Trabajo para listado'!$AB$155:$BA$1048576,MATCH($A319,'Hoja de Trabajo para listado'!$AB$155:$AB$1048576,0),MATCH((CUADRO!F$5&amp;$E319),'Hoja de Trabajo para listado'!$AB$151:$BA$151,0)),0)+IFERROR(INDEX('Hoja de Trabajo para listado'!$BC$155:$CB$1048576,MATCH($A319,'Hoja de Trabajo para listado'!$BC$155:$BC$1048576,0),MATCH((CUADRO!F$5&amp;$E319),'Hoja de Trabajo para listado'!$BC$151:$CB$151,0)),0)+IFERROR(INDEX('Hoja de Trabajo para listado'!$DE$153:$DG$274,MATCH($A319,'Hoja de Trabajo para listado'!$DE$153:$DE$1048576,0),MATCH((CUADRO!F$5&amp;$E319),'Hoja de Trabajo para listado'!$DE$151:$DG$151,0)),0)+IFERROR(INDEX('Hoja de Trabajo para listado'!$CD$155:$DC$1048576,MATCH($A319,'Hoja de Trabajo para listado'!$CD$155:$CD$1048576,0),MATCH((CUADRO!F$5&amp;$E319),'Hoja de Trabajo para listado'!$CD$151:$DC$151,0)),0)</f>
        <v>0</v>
      </c>
      <c r="G319" s="243">
        <f ca="1">+IFERROR(INDEX('Hoja de Trabajo para listado'!$A$155:$Z$1048576,MATCH($A319,'Hoja de Trabajo para listado'!$A$155:$A$1048576,0),MATCH((CUADRO!G$5&amp;$E319),'Hoja de Trabajo para listado'!$A$151:$Z$151,0)),0)+IFERROR(INDEX('Hoja de Trabajo para listado'!$AB$155:$BA$1048576,MATCH($A319,'Hoja de Trabajo para listado'!$AB$155:$AB$1048576,0),MATCH((CUADRO!G$5&amp;$E319),'Hoja de Trabajo para listado'!$AB$151:$BA$151,0)),0)+IFERROR(INDEX('Hoja de Trabajo para listado'!$BC$155:$CB$1048576,MATCH($A319,'Hoja de Trabajo para listado'!$BC$155:$BC$1048576,0),MATCH((CUADRO!G$5&amp;$E319),'Hoja de Trabajo para listado'!$BC$151:$CB$151,0)),0)+IFERROR(INDEX('Hoja de Trabajo para listado'!$DE$153:$DG$274,MATCH($A319,'Hoja de Trabajo para listado'!$DE$153:$DE$1048576,0),MATCH((CUADRO!G$5&amp;$E319),'Hoja de Trabajo para listado'!$DE$151:$DG$151,0)),0)+IFERROR(INDEX('Hoja de Trabajo para listado'!$CD$155:$DC$1048576,MATCH($A319,'Hoja de Trabajo para listado'!$CD$155:$CD$1048576,0),MATCH((CUADRO!G$5&amp;$E319),'Hoja de Trabajo para listado'!$CD$151:$DC$151,0)),0)</f>
        <v>0</v>
      </c>
      <c r="H319" s="243">
        <f ca="1">+IFERROR(INDEX('Hoja de Trabajo para listado'!$A$155:$Z$1048576,MATCH($A319,'Hoja de Trabajo para listado'!$A$155:$A$1048576,0),MATCH((CUADRO!H$5&amp;$E319),'Hoja de Trabajo para listado'!$A$151:$Z$151,0)),0)+IFERROR(INDEX('Hoja de Trabajo para listado'!$AB$155:$BA$1048576,MATCH($A319,'Hoja de Trabajo para listado'!$AB$155:$AB$1048576,0),MATCH((CUADRO!H$5&amp;$E319),'Hoja de Trabajo para listado'!$AB$151:$BA$151,0)),0)+IFERROR(INDEX('Hoja de Trabajo para listado'!$BC$155:$CB$1048576,MATCH($A319,'Hoja de Trabajo para listado'!$BC$155:$BC$1048576,0),MATCH((CUADRO!H$5&amp;$E319),'Hoja de Trabajo para listado'!$BC$151:$CB$151,0)),0)+IFERROR(INDEX('Hoja de Trabajo para listado'!$DE$153:$DG$274,MATCH($A319,'Hoja de Trabajo para listado'!$DE$153:$DE$1048576,0),MATCH((CUADRO!H$5&amp;$E319),'Hoja de Trabajo para listado'!$DE$151:$DG$151,0)),0)+IFERROR(INDEX('Hoja de Trabajo para listado'!$CD$155:$DC$1048576,MATCH($A319,'Hoja de Trabajo para listado'!$CD$155:$CD$1048576,0),MATCH((CUADRO!H$5&amp;$E319),'Hoja de Trabajo para listado'!$CD$151:$DC$151,0)),0)</f>
        <v>0</v>
      </c>
      <c r="I319" s="243">
        <f ca="1">+IFERROR(INDEX('Hoja de Trabajo para listado'!$A$155:$Z$1048576,MATCH($A319,'Hoja de Trabajo para listado'!$A$155:$A$1048576,0),MATCH((CUADRO!I$5&amp;$E319),'Hoja de Trabajo para listado'!$A$151:$Z$151,0)),0)+IFERROR(INDEX('Hoja de Trabajo para listado'!$AB$155:$BA$1048576,MATCH($A319,'Hoja de Trabajo para listado'!$AB$155:$AB$1048576,0),MATCH((CUADRO!I$5&amp;$E319),'Hoja de Trabajo para listado'!$AB$151:$BA$151,0)),0)+IFERROR(INDEX('Hoja de Trabajo para listado'!$BC$155:$CB$1048576,MATCH($A319,'Hoja de Trabajo para listado'!$BC$155:$BC$1048576,0),MATCH((CUADRO!I$5&amp;$E319),'Hoja de Trabajo para listado'!$BC$151:$CB$151,0)),0)+IFERROR(INDEX('Hoja de Trabajo para listado'!$DE$153:$DG$274,MATCH($A319,'Hoja de Trabajo para listado'!$DE$153:$DE$1048576,0),MATCH((CUADRO!I$5&amp;$E319),'Hoja de Trabajo para listado'!$DE$151:$DG$151,0)),0)+IFERROR(INDEX('Hoja de Trabajo para listado'!$CD$155:$DC$1048576,MATCH($A319,'Hoja de Trabajo para listado'!$CD$155:$CD$1048576,0),MATCH((CUADRO!I$5&amp;$E319),'Hoja de Trabajo para listado'!$CD$151:$DC$151,0)),0)</f>
        <v>0</v>
      </c>
      <c r="J319" s="243">
        <f ca="1">+IFERROR(INDEX('Hoja de Trabajo para listado'!$A$155:$Z$1048576,MATCH($A319,'Hoja de Trabajo para listado'!$A$155:$A$1048576,0),MATCH((CUADRO!J$5&amp;$E319),'Hoja de Trabajo para listado'!$A$151:$Z$151,0)),0)+IFERROR(INDEX('Hoja de Trabajo para listado'!$AB$155:$BA$1048576,MATCH($A319,'Hoja de Trabajo para listado'!$AB$155:$AB$1048576,0),MATCH((CUADRO!J$5&amp;$E319),'Hoja de Trabajo para listado'!$AB$151:$BA$151,0)),0)+IFERROR(INDEX('Hoja de Trabajo para listado'!$BC$155:$CB$1048576,MATCH($A319,'Hoja de Trabajo para listado'!$BC$155:$BC$1048576,0),MATCH((CUADRO!J$5&amp;$E319),'Hoja de Trabajo para listado'!$BC$151:$CB$151,0)),0)+IFERROR(INDEX('Hoja de Trabajo para listado'!$DE$153:$DG$274,MATCH($A319,'Hoja de Trabajo para listado'!$DE$153:$DE$1048576,0),MATCH((CUADRO!J$5&amp;$E319),'Hoja de Trabajo para listado'!$DE$151:$DG$151,0)),0)+IFERROR(INDEX('Hoja de Trabajo para listado'!$CD$155:$DC$1048576,MATCH($A319,'Hoja de Trabajo para listado'!$CD$155:$CD$1048576,0),MATCH((CUADRO!J$5&amp;$E319),'Hoja de Trabajo para listado'!$CD$151:$DC$151,0)),0)</f>
        <v>0</v>
      </c>
      <c r="K319" s="243">
        <f ca="1">+IFERROR(INDEX('Hoja de Trabajo para listado'!$A$155:$Z$1048576,MATCH($A319,'Hoja de Trabajo para listado'!$A$155:$A$1048576,0),MATCH((CUADRO!K$5&amp;$E319),'Hoja de Trabajo para listado'!$A$151:$Z$151,0)),0)+IFERROR(INDEX('Hoja de Trabajo para listado'!$AB$155:$BA$1048576,MATCH($A319,'Hoja de Trabajo para listado'!$AB$155:$AB$1048576,0),MATCH((CUADRO!K$5&amp;$E319),'Hoja de Trabajo para listado'!$AB$151:$BA$151,0)),0)+IFERROR(INDEX('Hoja de Trabajo para listado'!$BC$155:$CB$1048576,MATCH($A319,'Hoja de Trabajo para listado'!$BC$155:$BC$1048576,0),MATCH((CUADRO!K$5&amp;$E319),'Hoja de Trabajo para listado'!$BC$151:$CB$151,0)),0)+IFERROR(INDEX('Hoja de Trabajo para listado'!$DE$153:$DG$274,MATCH($A319,'Hoja de Trabajo para listado'!$DE$153:$DE$1048576,0),MATCH((CUADRO!K$5&amp;$E319),'Hoja de Trabajo para listado'!$DE$151:$DG$151,0)),0)+IFERROR(INDEX('Hoja de Trabajo para listado'!$CD$155:$DC$1048576,MATCH($A319,'Hoja de Trabajo para listado'!$CD$155:$CD$1048576,0),MATCH((CUADRO!K$5&amp;$E319),'Hoja de Trabajo para listado'!$CD$151:$DC$151,0)),0)</f>
        <v>0</v>
      </c>
      <c r="L319" s="243">
        <f ca="1">+IFERROR(INDEX('Hoja de Trabajo para listado'!$A$155:$Z$1048576,MATCH($A319,'Hoja de Trabajo para listado'!$A$155:$A$1048576,0),MATCH((CUADRO!L$5&amp;$E319),'Hoja de Trabajo para listado'!$A$151:$Z$151,0)),0)+IFERROR(INDEX('Hoja de Trabajo para listado'!$AB$155:$BA$1048576,MATCH($A319,'Hoja de Trabajo para listado'!$AB$155:$AB$1048576,0),MATCH((CUADRO!L$5&amp;$E319),'Hoja de Trabajo para listado'!$AB$151:$BA$151,0)),0)+IFERROR(INDEX('Hoja de Trabajo para listado'!$BC$155:$CB$1048576,MATCH($A319,'Hoja de Trabajo para listado'!$BC$155:$BC$1048576,0),MATCH((CUADRO!L$5&amp;$E319),'Hoja de Trabajo para listado'!$BC$151:$CB$151,0)),0)+IFERROR(INDEX('Hoja de Trabajo para listado'!$DE$153:$DG$274,MATCH($A319,'Hoja de Trabajo para listado'!$DE$153:$DE$1048576,0),MATCH((CUADRO!L$5&amp;$E319),'Hoja de Trabajo para listado'!$DE$151:$DG$151,0)),0)+IFERROR(INDEX('Hoja de Trabajo para listado'!$CD$155:$DC$1048576,MATCH($A319,'Hoja de Trabajo para listado'!$CD$155:$CD$1048576,0),MATCH((CUADRO!L$5&amp;$E319),'Hoja de Trabajo para listado'!$CD$151:$DC$151,0)),0)</f>
        <v>0</v>
      </c>
      <c r="M319" s="243">
        <f ca="1">+IFERROR(INDEX('Hoja de Trabajo para listado'!$A$155:$Z$1048576,MATCH($A319,'Hoja de Trabajo para listado'!$A$155:$A$1048576,0),MATCH((CUADRO!M$5&amp;$E319),'Hoja de Trabajo para listado'!$A$151:$Z$151,0)),0)+IFERROR(INDEX('Hoja de Trabajo para listado'!$AB$155:$BA$1048576,MATCH($A319,'Hoja de Trabajo para listado'!$AB$155:$AB$1048576,0),MATCH((CUADRO!M$5&amp;$E319),'Hoja de Trabajo para listado'!$AB$151:$BA$151,0)),0)+IFERROR(INDEX('Hoja de Trabajo para listado'!$BC$155:$CB$1048576,MATCH($A319,'Hoja de Trabajo para listado'!$BC$155:$BC$1048576,0),MATCH((CUADRO!M$5&amp;$E319),'Hoja de Trabajo para listado'!$BC$151:$CB$151,0)),0)+IFERROR(INDEX('Hoja de Trabajo para listado'!$DE$153:$DG$274,MATCH($A319,'Hoja de Trabajo para listado'!$DE$153:$DE$1048576,0),MATCH((CUADRO!M$5&amp;$E319),'Hoja de Trabajo para listado'!$DE$151:$DG$151,0)),0)+IFERROR(INDEX('Hoja de Trabajo para listado'!$CD$155:$DC$1048576,MATCH($A319,'Hoja de Trabajo para listado'!$CD$155:$CD$1048576,0),MATCH((CUADRO!M$5&amp;$E319),'Hoja de Trabajo para listado'!$CD$151:$DC$151,0)),0)</f>
        <v>0</v>
      </c>
      <c r="N319" s="243">
        <f ca="1">+IFERROR(INDEX('Hoja de Trabajo para listado'!$A$155:$Z$1048576,MATCH($A319,'Hoja de Trabajo para listado'!$A$155:$A$1048576,0),MATCH((CUADRO!N$5&amp;$E319),'Hoja de Trabajo para listado'!$A$151:$Z$151,0)),0)+IFERROR(INDEX('Hoja de Trabajo para listado'!$AB$155:$BA$1048576,MATCH($A319,'Hoja de Trabajo para listado'!$AB$155:$AB$1048576,0),MATCH((CUADRO!N$5&amp;$E319),'Hoja de Trabajo para listado'!$AB$151:$BA$151,0)),0)+IFERROR(INDEX('Hoja de Trabajo para listado'!$BC$155:$CB$1048576,MATCH($A319,'Hoja de Trabajo para listado'!$BC$155:$BC$1048576,0),MATCH((CUADRO!N$5&amp;$E319),'Hoja de Trabajo para listado'!$BC$151:$CB$151,0)),0)+IFERROR(INDEX('Hoja de Trabajo para listado'!$DE$153:$DG$274,MATCH($A319,'Hoja de Trabajo para listado'!$DE$153:$DE$1048576,0),MATCH((CUADRO!N$5&amp;$E319),'Hoja de Trabajo para listado'!$DE$151:$DG$151,0)),0)+IFERROR(INDEX('Hoja de Trabajo para listado'!$CD$155:$DC$1048576,MATCH($A319,'Hoja de Trabajo para listado'!$CD$155:$CD$1048576,0),MATCH((CUADRO!N$5&amp;$E319),'Hoja de Trabajo para listado'!$CD$151:$DC$151,0)),0)</f>
        <v>0</v>
      </c>
      <c r="O319" s="243">
        <f ca="1">+IFERROR(INDEX('Hoja de Trabajo para listado'!$A$155:$Z$1048576,MATCH($A319,'Hoja de Trabajo para listado'!$A$155:$A$1048576,0),MATCH((CUADRO!O$5&amp;$E319),'Hoja de Trabajo para listado'!$A$151:$Z$151,0)),0)+IFERROR(INDEX('Hoja de Trabajo para listado'!$AB$155:$BA$1048576,MATCH($A319,'Hoja de Trabajo para listado'!$AB$155:$AB$1048576,0),MATCH((CUADRO!O$5&amp;$E319),'Hoja de Trabajo para listado'!$AB$151:$BA$151,0)),0)+IFERROR(INDEX('Hoja de Trabajo para listado'!$BC$155:$CB$1048576,MATCH($A319,'Hoja de Trabajo para listado'!$BC$155:$BC$1048576,0),MATCH((CUADRO!O$5&amp;$E319),'Hoja de Trabajo para listado'!$BC$151:$CB$151,0)),0)+IFERROR(INDEX('Hoja de Trabajo para listado'!$DE$153:$DG$274,MATCH($A319,'Hoja de Trabajo para listado'!$DE$153:$DE$1048576,0),MATCH((CUADRO!O$5&amp;$E319),'Hoja de Trabajo para listado'!$DE$151:$DG$151,0)),0)+IFERROR(INDEX('Hoja de Trabajo para listado'!$CD$155:$DC$1048576,MATCH($A319,'Hoja de Trabajo para listado'!$CD$155:$CD$1048576,0),MATCH((CUADRO!O$5&amp;$E319),'Hoja de Trabajo para listado'!$CD$151:$DC$151,0)),0)</f>
        <v>0</v>
      </c>
      <c r="P319" s="243">
        <f ca="1">+IFERROR(INDEX('Hoja de Trabajo para listado'!$A$155:$Z$1048576,MATCH($A319,'Hoja de Trabajo para listado'!$A$155:$A$1048576,0),MATCH((CUADRO!P$5&amp;$E319),'Hoja de Trabajo para listado'!$A$151:$Z$151,0)),0)+IFERROR(INDEX('Hoja de Trabajo para listado'!$AB$155:$BA$1048576,MATCH($A319,'Hoja de Trabajo para listado'!$AB$155:$AB$1048576,0),MATCH((CUADRO!P$5&amp;$E319),'Hoja de Trabajo para listado'!$AB$151:$BA$151,0)),0)+IFERROR(INDEX('Hoja de Trabajo para listado'!$BC$155:$CB$1048576,MATCH($A319,'Hoja de Trabajo para listado'!$BC$155:$BC$1048576,0),MATCH((CUADRO!P$5&amp;$E319),'Hoja de Trabajo para listado'!$BC$151:$CB$151,0)),0)+IFERROR(INDEX('Hoja de Trabajo para listado'!$DE$153:$DG$274,MATCH($A319,'Hoja de Trabajo para listado'!$DE$153:$DE$1048576,0),MATCH((CUADRO!P$5&amp;$E319),'Hoja de Trabajo para listado'!$DE$151:$DG$151,0)),0)+IFERROR(INDEX('Hoja de Trabajo para listado'!$CD$155:$DC$1048576,MATCH($A319,'Hoja de Trabajo para listado'!$CD$155:$CD$1048576,0),MATCH((CUADRO!P$5&amp;$E319),'Hoja de Trabajo para listado'!$CD$151:$DC$151,0)),0)</f>
        <v>0</v>
      </c>
      <c r="Q319" s="243">
        <f ca="1">+IFERROR(INDEX('Hoja de Trabajo para listado'!$A$155:$Z$1048576,MATCH($A319,'Hoja de Trabajo para listado'!$A$155:$A$1048576,0),MATCH((CUADRO!Q$5&amp;$E319),'Hoja de Trabajo para listado'!$A$151:$Z$151,0)),0)+IFERROR(INDEX('Hoja de Trabajo para listado'!$AB$155:$BA$1048576,MATCH($A319,'Hoja de Trabajo para listado'!$AB$155:$AB$1048576,0),MATCH((CUADRO!Q$5&amp;$E319),'Hoja de Trabajo para listado'!$AB$151:$BA$151,0)),0)+IFERROR(INDEX('Hoja de Trabajo para listado'!$BC$155:$CB$1048576,MATCH($A319,'Hoja de Trabajo para listado'!$BC$155:$BC$1048576,0),MATCH((CUADRO!Q$5&amp;$E319),'Hoja de Trabajo para listado'!$BC$151:$CB$151,0)),0)+IFERROR(INDEX('Hoja de Trabajo para listado'!$DE$153:$DG$274,MATCH($A319,'Hoja de Trabajo para listado'!$DE$153:$DE$1048576,0),MATCH((CUADRO!Q$5&amp;$E319),'Hoja de Trabajo para listado'!$DE$151:$DG$151,0)),0)+IFERROR(INDEX('Hoja de Trabajo para listado'!$CD$155:$DC$1048576,MATCH($A319,'Hoja de Trabajo para listado'!$CD$155:$CD$1048576,0),MATCH((CUADRO!Q$5&amp;$E319),'Hoja de Trabajo para listado'!$CD$151:$DC$151,0)),0)</f>
        <v>0</v>
      </c>
      <c r="R319" s="243">
        <f t="shared" ca="1" si="11"/>
        <v>0</v>
      </c>
      <c r="S319" s="263">
        <f ca="1">+R318+R319</f>
        <v>0</v>
      </c>
      <c r="T319" s="243">
        <f ca="1">+S319</f>
        <v>0</v>
      </c>
      <c r="U319" s="242">
        <f t="shared" si="12"/>
        <v>2</v>
      </c>
      <c r="V319" s="333"/>
      <c r="W319" s="392"/>
      <c r="X319" s="242">
        <f>+VLOOKUP(A319,[4]Sheet1!$A$13:$D$744,4,FALSE)</f>
        <v>81</v>
      </c>
      <c r="Y319" s="242" t="str">
        <f>+VLOOKUP(X319,bd_lista!$A$3:$C$590,3,FALSE)</f>
        <v>Ministerio de Obras Públicas, Servicios y Vivienda</v>
      </c>
      <c r="Z319" s="292"/>
      <c r="AA319" s="321"/>
    </row>
    <row r="320" spans="1:27" ht="15" customHeight="1">
      <c r="A320" s="32">
        <v>513</v>
      </c>
      <c r="B320" s="387">
        <f>+A320</f>
        <v>513</v>
      </c>
      <c r="C320" s="247" t="str">
        <f>+VLOOKUP(A320,bd_lista!$A$3:$C$590,3,FALSE)</f>
        <v>Yacimientos Petrolíferos Fiscales Bolivianos</v>
      </c>
      <c r="D320" s="389" t="str">
        <f>+C320</f>
        <v>Yacimientos Petrolíferos Fiscales Bolivianos</v>
      </c>
      <c r="E320" s="332" t="s">
        <v>1304</v>
      </c>
      <c r="F320" s="268">
        <f ca="1">+IFERROR(INDEX('Hoja de Trabajo para listado'!$A$155:$Z$1048576,MATCH($A320,'Hoja de Trabajo para listado'!$A$155:$A$1048576,0),MATCH((CUADRO!F$5&amp;$E320),'Hoja de Trabajo para listado'!$A$151:$Z$151,0)),0)+IFERROR(INDEX('Hoja de Trabajo para listado'!$AB$155:$BA$1048576,MATCH($A320,'Hoja de Trabajo para listado'!$AB$155:$AB$1048576,0),MATCH((CUADRO!F$5&amp;$E320),'Hoja de Trabajo para listado'!$AB$151:$BA$151,0)),0)+IFERROR(INDEX('Hoja de Trabajo para listado'!$BC$155:$CB$1048576,MATCH($A320,'Hoja de Trabajo para listado'!$BC$155:$BC$1048576,0),MATCH((CUADRO!F$5&amp;$E320),'Hoja de Trabajo para listado'!$BC$151:$CB$151,0)),0)+IFERROR(INDEX('Hoja de Trabajo para listado'!$DE$153:$DG$274,MATCH($A320,'Hoja de Trabajo para listado'!$DE$153:$DE$1048576,0),MATCH((CUADRO!F$5&amp;$E320),'Hoja de Trabajo para listado'!$DE$151:$DG$151,0)),0)+IFERROR(INDEX('Hoja de Trabajo para listado'!$CD$155:$DC$1048576,MATCH($A320,'Hoja de Trabajo para listado'!$CD$155:$CD$1048576,0),MATCH((CUADRO!F$5&amp;$E320),'Hoja de Trabajo para listado'!$CD$151:$DC$151,0)),0)</f>
        <v>366652.73000000004</v>
      </c>
      <c r="G320" s="268">
        <f ca="1">+IFERROR(INDEX('Hoja de Trabajo para listado'!$A$155:$Z$1048576,MATCH($A320,'Hoja de Trabajo para listado'!$A$155:$A$1048576,0),MATCH((CUADRO!G$5&amp;$E320),'Hoja de Trabajo para listado'!$A$151:$Z$151,0)),0)+IFERROR(INDEX('Hoja de Trabajo para listado'!$AB$155:$BA$1048576,MATCH($A320,'Hoja de Trabajo para listado'!$AB$155:$AB$1048576,0),MATCH((CUADRO!G$5&amp;$E320),'Hoja de Trabajo para listado'!$AB$151:$BA$151,0)),0)+IFERROR(INDEX('Hoja de Trabajo para listado'!$BC$155:$CB$1048576,MATCH($A320,'Hoja de Trabajo para listado'!$BC$155:$BC$1048576,0),MATCH((CUADRO!G$5&amp;$E320),'Hoja de Trabajo para listado'!$BC$151:$CB$151,0)),0)+IFERROR(INDEX('Hoja de Trabajo para listado'!$DE$153:$DG$274,MATCH($A320,'Hoja de Trabajo para listado'!$DE$153:$DE$1048576,0),MATCH((CUADRO!G$5&amp;$E320),'Hoja de Trabajo para listado'!$DE$151:$DG$151,0)),0)+IFERROR(INDEX('Hoja de Trabajo para listado'!$CD$155:$DC$1048576,MATCH($A320,'Hoja de Trabajo para listado'!$CD$155:$CD$1048576,0),MATCH((CUADRO!G$5&amp;$E320),'Hoja de Trabajo para listado'!$CD$151:$DC$151,0)),0)</f>
        <v>1797280.03</v>
      </c>
      <c r="H320" s="268">
        <f ca="1">+IFERROR(INDEX('Hoja de Trabajo para listado'!$A$155:$Z$1048576,MATCH($A320,'Hoja de Trabajo para listado'!$A$155:$A$1048576,0),MATCH((CUADRO!H$5&amp;$E320),'Hoja de Trabajo para listado'!$A$151:$Z$151,0)),0)+IFERROR(INDEX('Hoja de Trabajo para listado'!$AB$155:$BA$1048576,MATCH($A320,'Hoja de Trabajo para listado'!$AB$155:$AB$1048576,0),MATCH((CUADRO!H$5&amp;$E320),'Hoja de Trabajo para listado'!$AB$151:$BA$151,0)),0)+IFERROR(INDEX('Hoja de Trabajo para listado'!$BC$155:$CB$1048576,MATCH($A320,'Hoja de Trabajo para listado'!$BC$155:$BC$1048576,0),MATCH((CUADRO!H$5&amp;$E320),'Hoja de Trabajo para listado'!$BC$151:$CB$151,0)),0)+IFERROR(INDEX('Hoja de Trabajo para listado'!$DE$153:$DG$274,MATCH($A320,'Hoja de Trabajo para listado'!$DE$153:$DE$1048576,0),MATCH((CUADRO!H$5&amp;$E320),'Hoja de Trabajo para listado'!$DE$151:$DG$151,0)),0)+IFERROR(INDEX('Hoja de Trabajo para listado'!$CD$155:$DC$1048576,MATCH($A320,'Hoja de Trabajo para listado'!$CD$155:$CD$1048576,0),MATCH((CUADRO!H$5&amp;$E320),'Hoja de Trabajo para listado'!$CD$151:$DC$151,0)),0)</f>
        <v>322523462.70000005</v>
      </c>
      <c r="I320" s="268">
        <f ca="1">+IFERROR(INDEX('Hoja de Trabajo para listado'!$A$155:$Z$1048576,MATCH($A320,'Hoja de Trabajo para listado'!$A$155:$A$1048576,0),MATCH((CUADRO!I$5&amp;$E320),'Hoja de Trabajo para listado'!$A$151:$Z$151,0)),0)+IFERROR(INDEX('Hoja de Trabajo para listado'!$AB$155:$BA$1048576,MATCH($A320,'Hoja de Trabajo para listado'!$AB$155:$AB$1048576,0),MATCH((CUADRO!I$5&amp;$E320),'Hoja de Trabajo para listado'!$AB$151:$BA$151,0)),0)+IFERROR(INDEX('Hoja de Trabajo para listado'!$BC$155:$CB$1048576,MATCH($A320,'Hoja de Trabajo para listado'!$BC$155:$BC$1048576,0),MATCH((CUADRO!I$5&amp;$E320),'Hoja de Trabajo para listado'!$BC$151:$CB$151,0)),0)+IFERROR(INDEX('Hoja de Trabajo para listado'!$DE$153:$DG$274,MATCH($A320,'Hoja de Trabajo para listado'!$DE$153:$DE$1048576,0),MATCH((CUADRO!I$5&amp;$E320),'Hoja de Trabajo para listado'!$DE$151:$DG$151,0)),0)+IFERROR(INDEX('Hoja de Trabajo para listado'!$CD$155:$DC$1048576,MATCH($A320,'Hoja de Trabajo para listado'!$CD$155:$CD$1048576,0),MATCH((CUADRO!I$5&amp;$E320),'Hoja de Trabajo para listado'!$CD$151:$DC$151,0)),0)</f>
        <v>447567157.16999996</v>
      </c>
      <c r="J320" s="268">
        <f ca="1">+IFERROR(INDEX('Hoja de Trabajo para listado'!$A$155:$Z$1048576,MATCH($A320,'Hoja de Trabajo para listado'!$A$155:$A$1048576,0),MATCH((CUADRO!J$5&amp;$E320),'Hoja de Trabajo para listado'!$A$151:$Z$151,0)),0)+IFERROR(INDEX('Hoja de Trabajo para listado'!$AB$155:$BA$1048576,MATCH($A320,'Hoja de Trabajo para listado'!$AB$155:$AB$1048576,0),MATCH((CUADRO!J$5&amp;$E320),'Hoja de Trabajo para listado'!$AB$151:$BA$151,0)),0)+IFERROR(INDEX('Hoja de Trabajo para listado'!$BC$155:$CB$1048576,MATCH($A320,'Hoja de Trabajo para listado'!$BC$155:$BC$1048576,0),MATCH((CUADRO!J$5&amp;$E320),'Hoja de Trabajo para listado'!$BC$151:$CB$151,0)),0)+IFERROR(INDEX('Hoja de Trabajo para listado'!$DE$153:$DG$274,MATCH($A320,'Hoja de Trabajo para listado'!$DE$153:$DE$1048576,0),MATCH((CUADRO!J$5&amp;$E320),'Hoja de Trabajo para listado'!$DE$151:$DG$151,0)),0)+IFERROR(INDEX('Hoja de Trabajo para listado'!$CD$155:$DC$1048576,MATCH($A320,'Hoja de Trabajo para listado'!$CD$155:$CD$1048576,0),MATCH((CUADRO!J$5&amp;$E320),'Hoja de Trabajo para listado'!$CD$151:$DC$151,0)),0)</f>
        <v>0</v>
      </c>
      <c r="K320" s="268">
        <f ca="1">+IFERROR(INDEX('Hoja de Trabajo para listado'!$A$155:$Z$1048576,MATCH($A320,'Hoja de Trabajo para listado'!$A$155:$A$1048576,0),MATCH((CUADRO!K$5&amp;$E320),'Hoja de Trabajo para listado'!$A$151:$Z$151,0)),0)+IFERROR(INDEX('Hoja de Trabajo para listado'!$AB$155:$BA$1048576,MATCH($A320,'Hoja de Trabajo para listado'!$AB$155:$AB$1048576,0),MATCH((CUADRO!K$5&amp;$E320),'Hoja de Trabajo para listado'!$AB$151:$BA$151,0)),0)+IFERROR(INDEX('Hoja de Trabajo para listado'!$BC$155:$CB$1048576,MATCH($A320,'Hoja de Trabajo para listado'!$BC$155:$BC$1048576,0),MATCH((CUADRO!K$5&amp;$E320),'Hoja de Trabajo para listado'!$BC$151:$CB$151,0)),0)+IFERROR(INDEX('Hoja de Trabajo para listado'!$DE$153:$DG$274,MATCH($A320,'Hoja de Trabajo para listado'!$DE$153:$DE$1048576,0),MATCH((CUADRO!K$5&amp;$E320),'Hoja de Trabajo para listado'!$DE$151:$DG$151,0)),0)+IFERROR(INDEX('Hoja de Trabajo para listado'!$CD$155:$DC$1048576,MATCH($A320,'Hoja de Trabajo para listado'!$CD$155:$CD$1048576,0),MATCH((CUADRO!K$5&amp;$E320),'Hoja de Trabajo para listado'!$CD$151:$DC$151,0)),0)</f>
        <v>0</v>
      </c>
      <c r="L320" s="268">
        <f ca="1">+IFERROR(INDEX('Hoja de Trabajo para listado'!$A$155:$Z$1048576,MATCH($A320,'Hoja de Trabajo para listado'!$A$155:$A$1048576,0),MATCH((CUADRO!L$5&amp;$E320),'Hoja de Trabajo para listado'!$A$151:$Z$151,0)),0)+IFERROR(INDEX('Hoja de Trabajo para listado'!$AB$155:$BA$1048576,MATCH($A320,'Hoja de Trabajo para listado'!$AB$155:$AB$1048576,0),MATCH((CUADRO!L$5&amp;$E320),'Hoja de Trabajo para listado'!$AB$151:$BA$151,0)),0)+IFERROR(INDEX('Hoja de Trabajo para listado'!$BC$155:$CB$1048576,MATCH($A320,'Hoja de Trabajo para listado'!$BC$155:$BC$1048576,0),MATCH((CUADRO!L$5&amp;$E320),'Hoja de Trabajo para listado'!$BC$151:$CB$151,0)),0)+IFERROR(INDEX('Hoja de Trabajo para listado'!$DE$153:$DG$274,MATCH($A320,'Hoja de Trabajo para listado'!$DE$153:$DE$1048576,0),MATCH((CUADRO!L$5&amp;$E320),'Hoja de Trabajo para listado'!$DE$151:$DG$151,0)),0)+IFERROR(INDEX('Hoja de Trabajo para listado'!$CD$155:$DC$1048576,MATCH($A320,'Hoja de Trabajo para listado'!$CD$155:$CD$1048576,0),MATCH((CUADRO!L$5&amp;$E320),'Hoja de Trabajo para listado'!$CD$151:$DC$151,0)),0)</f>
        <v>0</v>
      </c>
      <c r="M320" s="268">
        <f ca="1">+IFERROR(INDEX('Hoja de Trabajo para listado'!$A$155:$Z$1048576,MATCH($A320,'Hoja de Trabajo para listado'!$A$155:$A$1048576,0),MATCH((CUADRO!M$5&amp;$E320),'Hoja de Trabajo para listado'!$A$151:$Z$151,0)),0)+IFERROR(INDEX('Hoja de Trabajo para listado'!$AB$155:$BA$1048576,MATCH($A320,'Hoja de Trabajo para listado'!$AB$155:$AB$1048576,0),MATCH((CUADRO!M$5&amp;$E320),'Hoja de Trabajo para listado'!$AB$151:$BA$151,0)),0)+IFERROR(INDEX('Hoja de Trabajo para listado'!$BC$155:$CB$1048576,MATCH($A320,'Hoja de Trabajo para listado'!$BC$155:$BC$1048576,0),MATCH((CUADRO!M$5&amp;$E320),'Hoja de Trabajo para listado'!$BC$151:$CB$151,0)),0)+IFERROR(INDEX('Hoja de Trabajo para listado'!$DE$153:$DG$274,MATCH($A320,'Hoja de Trabajo para listado'!$DE$153:$DE$1048576,0),MATCH((CUADRO!M$5&amp;$E320),'Hoja de Trabajo para listado'!$DE$151:$DG$151,0)),0)+IFERROR(INDEX('Hoja de Trabajo para listado'!$CD$155:$DC$1048576,MATCH($A320,'Hoja de Trabajo para listado'!$CD$155:$CD$1048576,0),MATCH((CUADRO!M$5&amp;$E320),'Hoja de Trabajo para listado'!$CD$151:$DC$151,0)),0)</f>
        <v>0</v>
      </c>
      <c r="N320" s="268">
        <f ca="1">+IFERROR(INDEX('Hoja de Trabajo para listado'!$A$155:$Z$1048576,MATCH($A320,'Hoja de Trabajo para listado'!$A$155:$A$1048576,0),MATCH((CUADRO!N$5&amp;$E320),'Hoja de Trabajo para listado'!$A$151:$Z$151,0)),0)+IFERROR(INDEX('Hoja de Trabajo para listado'!$AB$155:$BA$1048576,MATCH($A320,'Hoja de Trabajo para listado'!$AB$155:$AB$1048576,0),MATCH((CUADRO!N$5&amp;$E320),'Hoja de Trabajo para listado'!$AB$151:$BA$151,0)),0)+IFERROR(INDEX('Hoja de Trabajo para listado'!$BC$155:$CB$1048576,MATCH($A320,'Hoja de Trabajo para listado'!$BC$155:$BC$1048576,0),MATCH((CUADRO!N$5&amp;$E320),'Hoja de Trabajo para listado'!$BC$151:$CB$151,0)),0)+IFERROR(INDEX('Hoja de Trabajo para listado'!$DE$153:$DG$274,MATCH($A320,'Hoja de Trabajo para listado'!$DE$153:$DE$1048576,0),MATCH((CUADRO!N$5&amp;$E320),'Hoja de Trabajo para listado'!$DE$151:$DG$151,0)),0)+IFERROR(INDEX('Hoja de Trabajo para listado'!$CD$155:$DC$1048576,MATCH($A320,'Hoja de Trabajo para listado'!$CD$155:$CD$1048576,0),MATCH((CUADRO!N$5&amp;$E320),'Hoja de Trabajo para listado'!$CD$151:$DC$151,0)),0)</f>
        <v>0</v>
      </c>
      <c r="O320" s="268">
        <f ca="1">+IFERROR(INDEX('Hoja de Trabajo para listado'!$A$155:$Z$1048576,MATCH($A320,'Hoja de Trabajo para listado'!$A$155:$A$1048576,0),MATCH((CUADRO!O$5&amp;$E320),'Hoja de Trabajo para listado'!$A$151:$Z$151,0)),0)+IFERROR(INDEX('Hoja de Trabajo para listado'!$AB$155:$BA$1048576,MATCH($A320,'Hoja de Trabajo para listado'!$AB$155:$AB$1048576,0),MATCH((CUADRO!O$5&amp;$E320),'Hoja de Trabajo para listado'!$AB$151:$BA$151,0)),0)+IFERROR(INDEX('Hoja de Trabajo para listado'!$BC$155:$CB$1048576,MATCH($A320,'Hoja de Trabajo para listado'!$BC$155:$BC$1048576,0),MATCH((CUADRO!O$5&amp;$E320),'Hoja de Trabajo para listado'!$BC$151:$CB$151,0)),0)+IFERROR(INDEX('Hoja de Trabajo para listado'!$DE$153:$DG$274,MATCH($A320,'Hoja de Trabajo para listado'!$DE$153:$DE$1048576,0),MATCH((CUADRO!O$5&amp;$E320),'Hoja de Trabajo para listado'!$DE$151:$DG$151,0)),0)+IFERROR(INDEX('Hoja de Trabajo para listado'!$CD$155:$DC$1048576,MATCH($A320,'Hoja de Trabajo para listado'!$CD$155:$CD$1048576,0),MATCH((CUADRO!O$5&amp;$E320),'Hoja de Trabajo para listado'!$CD$151:$DC$151,0)),0)</f>
        <v>0</v>
      </c>
      <c r="P320" s="268">
        <f ca="1">+IFERROR(INDEX('Hoja de Trabajo para listado'!$A$155:$Z$1048576,MATCH($A320,'Hoja de Trabajo para listado'!$A$155:$A$1048576,0),MATCH((CUADRO!P$5&amp;$E320),'Hoja de Trabajo para listado'!$A$151:$Z$151,0)),0)+IFERROR(INDEX('Hoja de Trabajo para listado'!$AB$155:$BA$1048576,MATCH($A320,'Hoja de Trabajo para listado'!$AB$155:$AB$1048576,0),MATCH((CUADRO!P$5&amp;$E320),'Hoja de Trabajo para listado'!$AB$151:$BA$151,0)),0)+IFERROR(INDEX('Hoja de Trabajo para listado'!$BC$155:$CB$1048576,MATCH($A320,'Hoja de Trabajo para listado'!$BC$155:$BC$1048576,0),MATCH((CUADRO!P$5&amp;$E320),'Hoja de Trabajo para listado'!$BC$151:$CB$151,0)),0)+IFERROR(INDEX('Hoja de Trabajo para listado'!$DE$153:$DG$274,MATCH($A320,'Hoja de Trabajo para listado'!$DE$153:$DE$1048576,0),MATCH((CUADRO!P$5&amp;$E320),'Hoja de Trabajo para listado'!$DE$151:$DG$151,0)),0)+IFERROR(INDEX('Hoja de Trabajo para listado'!$CD$155:$DC$1048576,MATCH($A320,'Hoja de Trabajo para listado'!$CD$155:$CD$1048576,0),MATCH((CUADRO!P$5&amp;$E320),'Hoja de Trabajo para listado'!$CD$151:$DC$151,0)),0)</f>
        <v>0</v>
      </c>
      <c r="Q320" s="268">
        <f ca="1">+IFERROR(INDEX('Hoja de Trabajo para listado'!$A$155:$Z$1048576,MATCH($A320,'Hoja de Trabajo para listado'!$A$155:$A$1048576,0),MATCH((CUADRO!Q$5&amp;$E320),'Hoja de Trabajo para listado'!$A$151:$Z$151,0)),0)+IFERROR(INDEX('Hoja de Trabajo para listado'!$AB$155:$BA$1048576,MATCH($A320,'Hoja de Trabajo para listado'!$AB$155:$AB$1048576,0),MATCH((CUADRO!Q$5&amp;$E320),'Hoja de Trabajo para listado'!$AB$151:$BA$151,0)),0)+IFERROR(INDEX('Hoja de Trabajo para listado'!$BC$155:$CB$1048576,MATCH($A320,'Hoja de Trabajo para listado'!$BC$155:$BC$1048576,0),MATCH((CUADRO!Q$5&amp;$E320),'Hoja de Trabajo para listado'!$BC$151:$CB$151,0)),0)+IFERROR(INDEX('Hoja de Trabajo para listado'!$DE$153:$DG$274,MATCH($A320,'Hoja de Trabajo para listado'!$DE$153:$DE$1048576,0),MATCH((CUADRO!Q$5&amp;$E320),'Hoja de Trabajo para listado'!$DE$151:$DG$151,0)),0)+IFERROR(INDEX('Hoja de Trabajo para listado'!$CD$155:$DC$1048576,MATCH($A320,'Hoja de Trabajo para listado'!$CD$155:$CD$1048576,0),MATCH((CUADRO!Q$5&amp;$E320),'Hoja de Trabajo para listado'!$CD$151:$DC$151,0)),0)</f>
        <v>0</v>
      </c>
      <c r="R320" s="268">
        <f t="shared" ca="1" si="11"/>
        <v>772254552.63</v>
      </c>
      <c r="S320" s="327"/>
      <c r="T320" s="243">
        <f ca="1">+T321</f>
        <v>1112865355.1199999</v>
      </c>
      <c r="U320" s="242">
        <f t="shared" si="12"/>
        <v>1</v>
      </c>
      <c r="V320" s="333" t="str">
        <f>+VLOOKUP(A320,bd_lista!$A$3:$E$590,5,FALSE)</f>
        <v>Empresas Nacionales</v>
      </c>
      <c r="W320" s="391" t="str">
        <f>+V320</f>
        <v>Empresas Nacionales</v>
      </c>
      <c r="X320" s="242">
        <v>78</v>
      </c>
      <c r="Y320" s="242" t="str">
        <f>+VLOOKUP(X320,bd_lista!$A$3:$C$590,3,FALSE)</f>
        <v>Ministerio de Hidrocarburos y Energías</v>
      </c>
      <c r="Z320" s="294">
        <f>+X320</f>
        <v>78</v>
      </c>
      <c r="AA320" s="319" t="str">
        <f>+Y320</f>
        <v>Ministerio de Hidrocarburos y Energías</v>
      </c>
    </row>
    <row r="321" spans="1:27" ht="15" customHeight="1">
      <c r="A321" s="32">
        <v>513</v>
      </c>
      <c r="B321" s="388"/>
      <c r="C321" s="333" t="str">
        <f>+VLOOKUP(A321,bd_lista!$A$3:$C$590,3,FALSE)</f>
        <v>Yacimientos Petrolíferos Fiscales Bolivianos</v>
      </c>
      <c r="D321" s="390"/>
      <c r="E321" s="333" t="s">
        <v>1305</v>
      </c>
      <c r="F321" s="245">
        <f ca="1">+IFERROR(INDEX('Hoja de Trabajo para listado'!$A$155:$Z$1048576,MATCH($A321,'Hoja de Trabajo para listado'!$A$155:$A$1048576,0),MATCH((CUADRO!F$5&amp;$E321),'Hoja de Trabajo para listado'!$A$151:$Z$151,0)),0)+IFERROR(INDEX('Hoja de Trabajo para listado'!$AB$155:$BA$1048576,MATCH($A321,'Hoja de Trabajo para listado'!$AB$155:$AB$1048576,0),MATCH((CUADRO!F$5&amp;$E321),'Hoja de Trabajo para listado'!$AB$151:$BA$151,0)),0)+IFERROR(INDEX('Hoja de Trabajo para listado'!$BC$155:$CB$1048576,MATCH($A321,'Hoja de Trabajo para listado'!$BC$155:$BC$1048576,0),MATCH((CUADRO!F$5&amp;$E321),'Hoja de Trabajo para listado'!$BC$151:$CB$151,0)),0)+IFERROR(INDEX('Hoja de Trabajo para listado'!$DE$153:$DG$274,MATCH($A321,'Hoja de Trabajo para listado'!$DE$153:$DE$1048576,0),MATCH((CUADRO!F$5&amp;$E321),'Hoja de Trabajo para listado'!$DE$151:$DG$151,0)),0)+IFERROR(INDEX('Hoja de Trabajo para listado'!$CD$155:$DC$1048576,MATCH($A321,'Hoja de Trabajo para listado'!$CD$155:$CD$1048576,0),MATCH((CUADRO!F$5&amp;$E321),'Hoja de Trabajo para listado'!$CD$151:$DC$151,0)),0)</f>
        <v>5484944.8699999992</v>
      </c>
      <c r="G321" s="245">
        <f ca="1">+IFERROR(INDEX('Hoja de Trabajo para listado'!$A$155:$Z$1048576,MATCH($A321,'Hoja de Trabajo para listado'!$A$155:$A$1048576,0),MATCH((CUADRO!G$5&amp;$E321),'Hoja de Trabajo para listado'!$A$151:$Z$151,0)),0)+IFERROR(INDEX('Hoja de Trabajo para listado'!$AB$155:$BA$1048576,MATCH($A321,'Hoja de Trabajo para listado'!$AB$155:$AB$1048576,0),MATCH((CUADRO!G$5&amp;$E321),'Hoja de Trabajo para listado'!$AB$151:$BA$151,0)),0)+IFERROR(INDEX('Hoja de Trabajo para listado'!$BC$155:$CB$1048576,MATCH($A321,'Hoja de Trabajo para listado'!$BC$155:$BC$1048576,0),MATCH((CUADRO!G$5&amp;$E321),'Hoja de Trabajo para listado'!$BC$151:$CB$151,0)),0)+IFERROR(INDEX('Hoja de Trabajo para listado'!$DE$153:$DG$274,MATCH($A321,'Hoja de Trabajo para listado'!$DE$153:$DE$1048576,0),MATCH((CUADRO!G$5&amp;$E321),'Hoja de Trabajo para listado'!$DE$151:$DG$151,0)),0)+IFERROR(INDEX('Hoja de Trabajo para listado'!$CD$155:$DC$1048576,MATCH($A321,'Hoja de Trabajo para listado'!$CD$155:$CD$1048576,0),MATCH((CUADRO!G$5&amp;$E321),'Hoja de Trabajo para listado'!$CD$151:$DC$151,0)),0)</f>
        <v>17833076.390000001</v>
      </c>
      <c r="H321" s="245">
        <f ca="1">+IFERROR(INDEX('Hoja de Trabajo para listado'!$A$155:$Z$1048576,MATCH($A321,'Hoja de Trabajo para listado'!$A$155:$A$1048576,0),MATCH((CUADRO!H$5&amp;$E321),'Hoja de Trabajo para listado'!$A$151:$Z$151,0)),0)+IFERROR(INDEX('Hoja de Trabajo para listado'!$AB$155:$BA$1048576,MATCH($A321,'Hoja de Trabajo para listado'!$AB$155:$AB$1048576,0),MATCH((CUADRO!H$5&amp;$E321),'Hoja de Trabajo para listado'!$AB$151:$BA$151,0)),0)+IFERROR(INDEX('Hoja de Trabajo para listado'!$BC$155:$CB$1048576,MATCH($A321,'Hoja de Trabajo para listado'!$BC$155:$BC$1048576,0),MATCH((CUADRO!H$5&amp;$E321),'Hoja de Trabajo para listado'!$BC$151:$CB$151,0)),0)+IFERROR(INDEX('Hoja de Trabajo para listado'!$DE$153:$DG$274,MATCH($A321,'Hoja de Trabajo para listado'!$DE$153:$DE$1048576,0),MATCH((CUADRO!H$5&amp;$E321),'Hoja de Trabajo para listado'!$DE$151:$DG$151,0)),0)+IFERROR(INDEX('Hoja de Trabajo para listado'!$CD$155:$DC$1048576,MATCH($A321,'Hoja de Trabajo para listado'!$CD$155:$CD$1048576,0),MATCH((CUADRO!H$5&amp;$E321),'Hoja de Trabajo para listado'!$CD$151:$DC$151,0)),0)</f>
        <v>31947294.300000001</v>
      </c>
      <c r="I321" s="245">
        <f ca="1">+IFERROR(INDEX('Hoja de Trabajo para listado'!$A$155:$Z$1048576,MATCH($A321,'Hoja de Trabajo para listado'!$A$155:$A$1048576,0),MATCH((CUADRO!I$5&amp;$E321),'Hoja de Trabajo para listado'!$A$151:$Z$151,0)),0)+IFERROR(INDEX('Hoja de Trabajo para listado'!$AB$155:$BA$1048576,MATCH($A321,'Hoja de Trabajo para listado'!$AB$155:$AB$1048576,0),MATCH((CUADRO!I$5&amp;$E321),'Hoja de Trabajo para listado'!$AB$151:$BA$151,0)),0)+IFERROR(INDEX('Hoja de Trabajo para listado'!$BC$155:$CB$1048576,MATCH($A321,'Hoja de Trabajo para listado'!$BC$155:$BC$1048576,0),MATCH((CUADRO!I$5&amp;$E321),'Hoja de Trabajo para listado'!$BC$151:$CB$151,0)),0)+IFERROR(INDEX('Hoja de Trabajo para listado'!$DE$153:$DG$274,MATCH($A321,'Hoja de Trabajo para listado'!$DE$153:$DE$1048576,0),MATCH((CUADRO!I$5&amp;$E321),'Hoja de Trabajo para listado'!$DE$151:$DG$151,0)),0)+IFERROR(INDEX('Hoja de Trabajo para listado'!$CD$155:$DC$1048576,MATCH($A321,'Hoja de Trabajo para listado'!$CD$155:$CD$1048576,0),MATCH((CUADRO!I$5&amp;$E321),'Hoja de Trabajo para listado'!$CD$151:$DC$151,0)),0)</f>
        <v>285345486.93000001</v>
      </c>
      <c r="J321" s="245">
        <f ca="1">+IFERROR(INDEX('Hoja de Trabajo para listado'!$A$155:$Z$1048576,MATCH($A321,'Hoja de Trabajo para listado'!$A$155:$A$1048576,0),MATCH((CUADRO!J$5&amp;$E321),'Hoja de Trabajo para listado'!$A$151:$Z$151,0)),0)+IFERROR(INDEX('Hoja de Trabajo para listado'!$AB$155:$BA$1048576,MATCH($A321,'Hoja de Trabajo para listado'!$AB$155:$AB$1048576,0),MATCH((CUADRO!J$5&amp;$E321),'Hoja de Trabajo para listado'!$AB$151:$BA$151,0)),0)+IFERROR(INDEX('Hoja de Trabajo para listado'!$BC$155:$CB$1048576,MATCH($A321,'Hoja de Trabajo para listado'!$BC$155:$BC$1048576,0),MATCH((CUADRO!J$5&amp;$E321),'Hoja de Trabajo para listado'!$BC$151:$CB$151,0)),0)+IFERROR(INDEX('Hoja de Trabajo para listado'!$DE$153:$DG$274,MATCH($A321,'Hoja de Trabajo para listado'!$DE$153:$DE$1048576,0),MATCH((CUADRO!J$5&amp;$E321),'Hoja de Trabajo para listado'!$DE$151:$DG$151,0)),0)+IFERROR(INDEX('Hoja de Trabajo para listado'!$CD$155:$DC$1048576,MATCH($A321,'Hoja de Trabajo para listado'!$CD$155:$CD$1048576,0),MATCH((CUADRO!J$5&amp;$E321),'Hoja de Trabajo para listado'!$CD$151:$DC$151,0)),0)</f>
        <v>0</v>
      </c>
      <c r="K321" s="245">
        <f ca="1">+IFERROR(INDEX('Hoja de Trabajo para listado'!$A$155:$Z$1048576,MATCH($A321,'Hoja de Trabajo para listado'!$A$155:$A$1048576,0),MATCH((CUADRO!K$5&amp;$E321),'Hoja de Trabajo para listado'!$A$151:$Z$151,0)),0)+IFERROR(INDEX('Hoja de Trabajo para listado'!$AB$155:$BA$1048576,MATCH($A321,'Hoja de Trabajo para listado'!$AB$155:$AB$1048576,0),MATCH((CUADRO!K$5&amp;$E321),'Hoja de Trabajo para listado'!$AB$151:$BA$151,0)),0)+IFERROR(INDEX('Hoja de Trabajo para listado'!$BC$155:$CB$1048576,MATCH($A321,'Hoja de Trabajo para listado'!$BC$155:$BC$1048576,0),MATCH((CUADRO!K$5&amp;$E321),'Hoja de Trabajo para listado'!$BC$151:$CB$151,0)),0)+IFERROR(INDEX('Hoja de Trabajo para listado'!$DE$153:$DG$274,MATCH($A321,'Hoja de Trabajo para listado'!$DE$153:$DE$1048576,0),MATCH((CUADRO!K$5&amp;$E321),'Hoja de Trabajo para listado'!$DE$151:$DG$151,0)),0)+IFERROR(INDEX('Hoja de Trabajo para listado'!$CD$155:$DC$1048576,MATCH($A321,'Hoja de Trabajo para listado'!$CD$155:$CD$1048576,0),MATCH((CUADRO!K$5&amp;$E321),'Hoja de Trabajo para listado'!$CD$151:$DC$151,0)),0)</f>
        <v>0</v>
      </c>
      <c r="L321" s="245">
        <f ca="1">+IFERROR(INDEX('Hoja de Trabajo para listado'!$A$155:$Z$1048576,MATCH($A321,'Hoja de Trabajo para listado'!$A$155:$A$1048576,0),MATCH((CUADRO!L$5&amp;$E321),'Hoja de Trabajo para listado'!$A$151:$Z$151,0)),0)+IFERROR(INDEX('Hoja de Trabajo para listado'!$AB$155:$BA$1048576,MATCH($A321,'Hoja de Trabajo para listado'!$AB$155:$AB$1048576,0),MATCH((CUADRO!L$5&amp;$E321),'Hoja de Trabajo para listado'!$AB$151:$BA$151,0)),0)+IFERROR(INDEX('Hoja de Trabajo para listado'!$BC$155:$CB$1048576,MATCH($A321,'Hoja de Trabajo para listado'!$BC$155:$BC$1048576,0),MATCH((CUADRO!L$5&amp;$E321),'Hoja de Trabajo para listado'!$BC$151:$CB$151,0)),0)+IFERROR(INDEX('Hoja de Trabajo para listado'!$DE$153:$DG$274,MATCH($A321,'Hoja de Trabajo para listado'!$DE$153:$DE$1048576,0),MATCH((CUADRO!L$5&amp;$E321),'Hoja de Trabajo para listado'!$DE$151:$DG$151,0)),0)+IFERROR(INDEX('Hoja de Trabajo para listado'!$CD$155:$DC$1048576,MATCH($A321,'Hoja de Trabajo para listado'!$CD$155:$CD$1048576,0),MATCH((CUADRO!L$5&amp;$E321),'Hoja de Trabajo para listado'!$CD$151:$DC$151,0)),0)</f>
        <v>0</v>
      </c>
      <c r="M321" s="245">
        <f ca="1">+IFERROR(INDEX('Hoja de Trabajo para listado'!$A$155:$Z$1048576,MATCH($A321,'Hoja de Trabajo para listado'!$A$155:$A$1048576,0),MATCH((CUADRO!M$5&amp;$E321),'Hoja de Trabajo para listado'!$A$151:$Z$151,0)),0)+IFERROR(INDEX('Hoja de Trabajo para listado'!$AB$155:$BA$1048576,MATCH($A321,'Hoja de Trabajo para listado'!$AB$155:$AB$1048576,0),MATCH((CUADRO!M$5&amp;$E321),'Hoja de Trabajo para listado'!$AB$151:$BA$151,0)),0)+IFERROR(INDEX('Hoja de Trabajo para listado'!$BC$155:$CB$1048576,MATCH($A321,'Hoja de Trabajo para listado'!$BC$155:$BC$1048576,0),MATCH((CUADRO!M$5&amp;$E321),'Hoja de Trabajo para listado'!$BC$151:$CB$151,0)),0)+IFERROR(INDEX('Hoja de Trabajo para listado'!$DE$153:$DG$274,MATCH($A321,'Hoja de Trabajo para listado'!$DE$153:$DE$1048576,0),MATCH((CUADRO!M$5&amp;$E321),'Hoja de Trabajo para listado'!$DE$151:$DG$151,0)),0)+IFERROR(INDEX('Hoja de Trabajo para listado'!$CD$155:$DC$1048576,MATCH($A321,'Hoja de Trabajo para listado'!$CD$155:$CD$1048576,0),MATCH((CUADRO!M$5&amp;$E321),'Hoja de Trabajo para listado'!$CD$151:$DC$151,0)),0)</f>
        <v>0</v>
      </c>
      <c r="N321" s="245">
        <f ca="1">+IFERROR(INDEX('Hoja de Trabajo para listado'!$A$155:$Z$1048576,MATCH($A321,'Hoja de Trabajo para listado'!$A$155:$A$1048576,0),MATCH((CUADRO!N$5&amp;$E321),'Hoja de Trabajo para listado'!$A$151:$Z$151,0)),0)+IFERROR(INDEX('Hoja de Trabajo para listado'!$AB$155:$BA$1048576,MATCH($A321,'Hoja de Trabajo para listado'!$AB$155:$AB$1048576,0),MATCH((CUADRO!N$5&amp;$E321),'Hoja de Trabajo para listado'!$AB$151:$BA$151,0)),0)+IFERROR(INDEX('Hoja de Trabajo para listado'!$BC$155:$CB$1048576,MATCH($A321,'Hoja de Trabajo para listado'!$BC$155:$BC$1048576,0),MATCH((CUADRO!N$5&amp;$E321),'Hoja de Trabajo para listado'!$BC$151:$CB$151,0)),0)+IFERROR(INDEX('Hoja de Trabajo para listado'!$DE$153:$DG$274,MATCH($A321,'Hoja de Trabajo para listado'!$DE$153:$DE$1048576,0),MATCH((CUADRO!N$5&amp;$E321),'Hoja de Trabajo para listado'!$DE$151:$DG$151,0)),0)+IFERROR(INDEX('Hoja de Trabajo para listado'!$CD$155:$DC$1048576,MATCH($A321,'Hoja de Trabajo para listado'!$CD$155:$CD$1048576,0),MATCH((CUADRO!N$5&amp;$E321),'Hoja de Trabajo para listado'!$CD$151:$DC$151,0)),0)</f>
        <v>0</v>
      </c>
      <c r="O321" s="245">
        <f ca="1">+IFERROR(INDEX('Hoja de Trabajo para listado'!$A$155:$Z$1048576,MATCH($A321,'Hoja de Trabajo para listado'!$A$155:$A$1048576,0),MATCH((CUADRO!O$5&amp;$E321),'Hoja de Trabajo para listado'!$A$151:$Z$151,0)),0)+IFERROR(INDEX('Hoja de Trabajo para listado'!$AB$155:$BA$1048576,MATCH($A321,'Hoja de Trabajo para listado'!$AB$155:$AB$1048576,0),MATCH((CUADRO!O$5&amp;$E321),'Hoja de Trabajo para listado'!$AB$151:$BA$151,0)),0)+IFERROR(INDEX('Hoja de Trabajo para listado'!$BC$155:$CB$1048576,MATCH($A321,'Hoja de Trabajo para listado'!$BC$155:$BC$1048576,0),MATCH((CUADRO!O$5&amp;$E321),'Hoja de Trabajo para listado'!$BC$151:$CB$151,0)),0)+IFERROR(INDEX('Hoja de Trabajo para listado'!$DE$153:$DG$274,MATCH($A321,'Hoja de Trabajo para listado'!$DE$153:$DE$1048576,0),MATCH((CUADRO!O$5&amp;$E321),'Hoja de Trabajo para listado'!$DE$151:$DG$151,0)),0)+IFERROR(INDEX('Hoja de Trabajo para listado'!$CD$155:$DC$1048576,MATCH($A321,'Hoja de Trabajo para listado'!$CD$155:$CD$1048576,0),MATCH((CUADRO!O$5&amp;$E321),'Hoja de Trabajo para listado'!$CD$151:$DC$151,0)),0)</f>
        <v>0</v>
      </c>
      <c r="P321" s="245">
        <f ca="1">+IFERROR(INDEX('Hoja de Trabajo para listado'!$A$155:$Z$1048576,MATCH($A321,'Hoja de Trabajo para listado'!$A$155:$A$1048576,0),MATCH((CUADRO!P$5&amp;$E321),'Hoja de Trabajo para listado'!$A$151:$Z$151,0)),0)+IFERROR(INDEX('Hoja de Trabajo para listado'!$AB$155:$BA$1048576,MATCH($A321,'Hoja de Trabajo para listado'!$AB$155:$AB$1048576,0),MATCH((CUADRO!P$5&amp;$E321),'Hoja de Trabajo para listado'!$AB$151:$BA$151,0)),0)+IFERROR(INDEX('Hoja de Trabajo para listado'!$BC$155:$CB$1048576,MATCH($A321,'Hoja de Trabajo para listado'!$BC$155:$BC$1048576,0),MATCH((CUADRO!P$5&amp;$E321),'Hoja de Trabajo para listado'!$BC$151:$CB$151,0)),0)+IFERROR(INDEX('Hoja de Trabajo para listado'!$DE$153:$DG$274,MATCH($A321,'Hoja de Trabajo para listado'!$DE$153:$DE$1048576,0),MATCH((CUADRO!P$5&amp;$E321),'Hoja de Trabajo para listado'!$DE$151:$DG$151,0)),0)+IFERROR(INDEX('Hoja de Trabajo para listado'!$CD$155:$DC$1048576,MATCH($A321,'Hoja de Trabajo para listado'!$CD$155:$CD$1048576,0),MATCH((CUADRO!P$5&amp;$E321),'Hoja de Trabajo para listado'!$CD$151:$DC$151,0)),0)</f>
        <v>0</v>
      </c>
      <c r="Q321" s="245">
        <f ca="1">+IFERROR(INDEX('Hoja de Trabajo para listado'!$A$155:$Z$1048576,MATCH($A321,'Hoja de Trabajo para listado'!$A$155:$A$1048576,0),MATCH((CUADRO!Q$5&amp;$E321),'Hoja de Trabajo para listado'!$A$151:$Z$151,0)),0)+IFERROR(INDEX('Hoja de Trabajo para listado'!$AB$155:$BA$1048576,MATCH($A321,'Hoja de Trabajo para listado'!$AB$155:$AB$1048576,0),MATCH((CUADRO!Q$5&amp;$E321),'Hoja de Trabajo para listado'!$AB$151:$BA$151,0)),0)+IFERROR(INDEX('Hoja de Trabajo para listado'!$BC$155:$CB$1048576,MATCH($A321,'Hoja de Trabajo para listado'!$BC$155:$BC$1048576,0),MATCH((CUADRO!Q$5&amp;$E321),'Hoja de Trabajo para listado'!$BC$151:$CB$151,0)),0)+IFERROR(INDEX('Hoja de Trabajo para listado'!$DE$153:$DG$274,MATCH($A321,'Hoja de Trabajo para listado'!$DE$153:$DE$1048576,0),MATCH((CUADRO!Q$5&amp;$E321),'Hoja de Trabajo para listado'!$DE$151:$DG$151,0)),0)+IFERROR(INDEX('Hoja de Trabajo para listado'!$CD$155:$DC$1048576,MATCH($A321,'Hoja de Trabajo para listado'!$CD$155:$CD$1048576,0),MATCH((CUADRO!Q$5&amp;$E321),'Hoja de Trabajo para listado'!$CD$151:$DC$151,0)),0)</f>
        <v>0</v>
      </c>
      <c r="R321" s="245">
        <f t="shared" ca="1" si="11"/>
        <v>340610802.49000001</v>
      </c>
      <c r="S321" s="262">
        <f ca="1">+R320+R321</f>
        <v>1112865355.1199999</v>
      </c>
      <c r="T321" s="245">
        <f ca="1">+S321</f>
        <v>1112865355.1199999</v>
      </c>
      <c r="U321" s="244">
        <f t="shared" si="12"/>
        <v>2</v>
      </c>
      <c r="V321" s="333" t="str">
        <f>+VLOOKUP(A321,bd_lista!$A$3:$E$590,5,FALSE)</f>
        <v>Empresas Nacionales</v>
      </c>
      <c r="W321" s="392"/>
      <c r="X321" s="242">
        <v>78</v>
      </c>
      <c r="Y321" s="242" t="str">
        <f>+VLOOKUP(X321,bd_lista!$A$3:$C$590,3,FALSE)</f>
        <v>Ministerio de Hidrocarburos y Energías</v>
      </c>
      <c r="Z321" s="292"/>
      <c r="AA321" s="321"/>
    </row>
    <row r="322" spans="1:27" customFormat="1" ht="15" customHeight="1">
      <c r="A322" s="251">
        <v>514</v>
      </c>
      <c r="B322" s="387">
        <f>+A322</f>
        <v>514</v>
      </c>
      <c r="C322" s="247" t="str">
        <f>+VLOOKUP(A322,bd_lista!$A$3:$C$590,3,FALSE)</f>
        <v>Empresa Nacional de Electricidad</v>
      </c>
      <c r="D322" s="389" t="str">
        <f>+C322</f>
        <v>Empresa Nacional de Electricidad</v>
      </c>
      <c r="E322" s="242" t="s">
        <v>1304</v>
      </c>
      <c r="F322" s="243">
        <f ca="1">+IFERROR(INDEX('Hoja de Trabajo para listado'!$A$155:$Z$1048576,MATCH($A322,'Hoja de Trabajo para listado'!$A$155:$A$1048576,0),MATCH((CUADRO!F$5&amp;$E322),'Hoja de Trabajo para listado'!$A$151:$Z$151,0)),0)+IFERROR(INDEX('Hoja de Trabajo para listado'!$AB$155:$BA$1048576,MATCH($A322,'Hoja de Trabajo para listado'!$AB$155:$AB$1048576,0),MATCH((CUADRO!F$5&amp;$E322),'Hoja de Trabajo para listado'!$AB$151:$BA$151,0)),0)+IFERROR(INDEX('Hoja de Trabajo para listado'!$BC$155:$CB$1048576,MATCH($A322,'Hoja de Trabajo para listado'!$BC$155:$BC$1048576,0),MATCH((CUADRO!F$5&amp;$E322),'Hoja de Trabajo para listado'!$BC$151:$CB$151,0)),0)+IFERROR(INDEX('Hoja de Trabajo para listado'!$DE$153:$DG$274,MATCH($A322,'Hoja de Trabajo para listado'!$DE$153:$DE$1048576,0),MATCH((CUADRO!F$5&amp;$E322),'Hoja de Trabajo para listado'!$DE$151:$DG$151,0)),0)+IFERROR(INDEX('Hoja de Trabajo para listado'!$CD$155:$DC$1048576,MATCH($A322,'Hoja de Trabajo para listado'!$CD$155:$CD$1048576,0),MATCH((CUADRO!F$5&amp;$E322),'Hoja de Trabajo para listado'!$CD$151:$DC$151,0)),0)</f>
        <v>0</v>
      </c>
      <c r="G322" s="243">
        <f ca="1">+IFERROR(INDEX('Hoja de Trabajo para listado'!$A$155:$Z$1048576,MATCH($A322,'Hoja de Trabajo para listado'!$A$155:$A$1048576,0),MATCH((CUADRO!G$5&amp;$E322),'Hoja de Trabajo para listado'!$A$151:$Z$151,0)),0)+IFERROR(INDEX('Hoja de Trabajo para listado'!$AB$155:$BA$1048576,MATCH($A322,'Hoja de Trabajo para listado'!$AB$155:$AB$1048576,0),MATCH((CUADRO!G$5&amp;$E322),'Hoja de Trabajo para listado'!$AB$151:$BA$151,0)),0)+IFERROR(INDEX('Hoja de Trabajo para listado'!$BC$155:$CB$1048576,MATCH($A322,'Hoja de Trabajo para listado'!$BC$155:$BC$1048576,0),MATCH((CUADRO!G$5&amp;$E322),'Hoja de Trabajo para listado'!$BC$151:$CB$151,0)),0)+IFERROR(INDEX('Hoja de Trabajo para listado'!$DE$153:$DG$274,MATCH($A322,'Hoja de Trabajo para listado'!$DE$153:$DE$1048576,0),MATCH((CUADRO!G$5&amp;$E322),'Hoja de Trabajo para listado'!$DE$151:$DG$151,0)),0)+IFERROR(INDEX('Hoja de Trabajo para listado'!$CD$155:$DC$1048576,MATCH($A322,'Hoja de Trabajo para listado'!$CD$155:$CD$1048576,0),MATCH((CUADRO!G$5&amp;$E322),'Hoja de Trabajo para listado'!$CD$151:$DC$151,0)),0)</f>
        <v>0</v>
      </c>
      <c r="H322" s="243">
        <f ca="1">+IFERROR(INDEX('Hoja de Trabajo para listado'!$A$155:$Z$1048576,MATCH($A322,'Hoja de Trabajo para listado'!$A$155:$A$1048576,0),MATCH((CUADRO!H$5&amp;$E322),'Hoja de Trabajo para listado'!$A$151:$Z$151,0)),0)+IFERROR(INDEX('Hoja de Trabajo para listado'!$AB$155:$BA$1048576,MATCH($A322,'Hoja de Trabajo para listado'!$AB$155:$AB$1048576,0),MATCH((CUADRO!H$5&amp;$E322),'Hoja de Trabajo para listado'!$AB$151:$BA$151,0)),0)+IFERROR(INDEX('Hoja de Trabajo para listado'!$BC$155:$CB$1048576,MATCH($A322,'Hoja de Trabajo para listado'!$BC$155:$BC$1048576,0),MATCH((CUADRO!H$5&amp;$E322),'Hoja de Trabajo para listado'!$BC$151:$CB$151,0)),0)+IFERROR(INDEX('Hoja de Trabajo para listado'!$DE$153:$DG$274,MATCH($A322,'Hoja de Trabajo para listado'!$DE$153:$DE$1048576,0),MATCH((CUADRO!H$5&amp;$E322),'Hoja de Trabajo para listado'!$DE$151:$DG$151,0)),0)+IFERROR(INDEX('Hoja de Trabajo para listado'!$CD$155:$DC$1048576,MATCH($A322,'Hoja de Trabajo para listado'!$CD$155:$CD$1048576,0),MATCH((CUADRO!H$5&amp;$E322),'Hoja de Trabajo para listado'!$CD$151:$DC$151,0)),0)</f>
        <v>64827000</v>
      </c>
      <c r="I322" s="243">
        <f ca="1">+IFERROR(INDEX('Hoja de Trabajo para listado'!$A$155:$Z$1048576,MATCH($A322,'Hoja de Trabajo para listado'!$A$155:$A$1048576,0),MATCH((CUADRO!I$5&amp;$E322),'Hoja de Trabajo para listado'!$A$151:$Z$151,0)),0)+IFERROR(INDEX('Hoja de Trabajo para listado'!$AB$155:$BA$1048576,MATCH($A322,'Hoja de Trabajo para listado'!$AB$155:$AB$1048576,0),MATCH((CUADRO!I$5&amp;$E322),'Hoja de Trabajo para listado'!$AB$151:$BA$151,0)),0)+IFERROR(INDEX('Hoja de Trabajo para listado'!$BC$155:$CB$1048576,MATCH($A322,'Hoja de Trabajo para listado'!$BC$155:$BC$1048576,0),MATCH((CUADRO!I$5&amp;$E322),'Hoja de Trabajo para listado'!$BC$151:$CB$151,0)),0)+IFERROR(INDEX('Hoja de Trabajo para listado'!$DE$153:$DG$274,MATCH($A322,'Hoja de Trabajo para listado'!$DE$153:$DE$1048576,0),MATCH((CUADRO!I$5&amp;$E322),'Hoja de Trabajo para listado'!$DE$151:$DG$151,0)),0)+IFERROR(INDEX('Hoja de Trabajo para listado'!$CD$155:$DC$1048576,MATCH($A322,'Hoja de Trabajo para listado'!$CD$155:$CD$1048576,0),MATCH((CUADRO!I$5&amp;$E322),'Hoja de Trabajo para listado'!$CD$151:$DC$151,0)),0)</f>
        <v>70850920.330000013</v>
      </c>
      <c r="J322" s="243">
        <f ca="1">+IFERROR(INDEX('Hoja de Trabajo para listado'!$A$155:$Z$1048576,MATCH($A322,'Hoja de Trabajo para listado'!$A$155:$A$1048576,0),MATCH((CUADRO!J$5&amp;$E322),'Hoja de Trabajo para listado'!$A$151:$Z$151,0)),0)+IFERROR(INDEX('Hoja de Trabajo para listado'!$AB$155:$BA$1048576,MATCH($A322,'Hoja de Trabajo para listado'!$AB$155:$AB$1048576,0),MATCH((CUADRO!J$5&amp;$E322),'Hoja de Trabajo para listado'!$AB$151:$BA$151,0)),0)+IFERROR(INDEX('Hoja de Trabajo para listado'!$BC$155:$CB$1048576,MATCH($A322,'Hoja de Trabajo para listado'!$BC$155:$BC$1048576,0),MATCH((CUADRO!J$5&amp;$E322),'Hoja de Trabajo para listado'!$BC$151:$CB$151,0)),0)+IFERROR(INDEX('Hoja de Trabajo para listado'!$DE$153:$DG$274,MATCH($A322,'Hoja de Trabajo para listado'!$DE$153:$DE$1048576,0),MATCH((CUADRO!J$5&amp;$E322),'Hoja de Trabajo para listado'!$DE$151:$DG$151,0)),0)+IFERROR(INDEX('Hoja de Trabajo para listado'!$CD$155:$DC$1048576,MATCH($A322,'Hoja de Trabajo para listado'!$CD$155:$CD$1048576,0),MATCH((CUADRO!J$5&amp;$E322),'Hoja de Trabajo para listado'!$CD$151:$DC$151,0)),0)</f>
        <v>0</v>
      </c>
      <c r="K322" s="243">
        <f ca="1">+IFERROR(INDEX('Hoja de Trabajo para listado'!$A$155:$Z$1048576,MATCH($A322,'Hoja de Trabajo para listado'!$A$155:$A$1048576,0),MATCH((CUADRO!K$5&amp;$E322),'Hoja de Trabajo para listado'!$A$151:$Z$151,0)),0)+IFERROR(INDEX('Hoja de Trabajo para listado'!$AB$155:$BA$1048576,MATCH($A322,'Hoja de Trabajo para listado'!$AB$155:$AB$1048576,0),MATCH((CUADRO!K$5&amp;$E322),'Hoja de Trabajo para listado'!$AB$151:$BA$151,0)),0)+IFERROR(INDEX('Hoja de Trabajo para listado'!$BC$155:$CB$1048576,MATCH($A322,'Hoja de Trabajo para listado'!$BC$155:$BC$1048576,0),MATCH((CUADRO!K$5&amp;$E322),'Hoja de Trabajo para listado'!$BC$151:$CB$151,0)),0)+IFERROR(INDEX('Hoja de Trabajo para listado'!$DE$153:$DG$274,MATCH($A322,'Hoja de Trabajo para listado'!$DE$153:$DE$1048576,0),MATCH((CUADRO!K$5&amp;$E322),'Hoja de Trabajo para listado'!$DE$151:$DG$151,0)),0)+IFERROR(INDEX('Hoja de Trabajo para listado'!$CD$155:$DC$1048576,MATCH($A322,'Hoja de Trabajo para listado'!$CD$155:$CD$1048576,0),MATCH((CUADRO!K$5&amp;$E322),'Hoja de Trabajo para listado'!$CD$151:$DC$151,0)),0)</f>
        <v>0</v>
      </c>
      <c r="L322" s="243">
        <f ca="1">+IFERROR(INDEX('Hoja de Trabajo para listado'!$A$155:$Z$1048576,MATCH($A322,'Hoja de Trabajo para listado'!$A$155:$A$1048576,0),MATCH((CUADRO!L$5&amp;$E322),'Hoja de Trabajo para listado'!$A$151:$Z$151,0)),0)+IFERROR(INDEX('Hoja de Trabajo para listado'!$AB$155:$BA$1048576,MATCH($A322,'Hoja de Trabajo para listado'!$AB$155:$AB$1048576,0),MATCH((CUADRO!L$5&amp;$E322),'Hoja de Trabajo para listado'!$AB$151:$BA$151,0)),0)+IFERROR(INDEX('Hoja de Trabajo para listado'!$BC$155:$CB$1048576,MATCH($A322,'Hoja de Trabajo para listado'!$BC$155:$BC$1048576,0),MATCH((CUADRO!L$5&amp;$E322),'Hoja de Trabajo para listado'!$BC$151:$CB$151,0)),0)+IFERROR(INDEX('Hoja de Trabajo para listado'!$DE$153:$DG$274,MATCH($A322,'Hoja de Trabajo para listado'!$DE$153:$DE$1048576,0),MATCH((CUADRO!L$5&amp;$E322),'Hoja de Trabajo para listado'!$DE$151:$DG$151,0)),0)+IFERROR(INDEX('Hoja de Trabajo para listado'!$CD$155:$DC$1048576,MATCH($A322,'Hoja de Trabajo para listado'!$CD$155:$CD$1048576,0),MATCH((CUADRO!L$5&amp;$E322),'Hoja de Trabajo para listado'!$CD$151:$DC$151,0)),0)</f>
        <v>0</v>
      </c>
      <c r="M322" s="243">
        <f ca="1">+IFERROR(INDEX('Hoja de Trabajo para listado'!$A$155:$Z$1048576,MATCH($A322,'Hoja de Trabajo para listado'!$A$155:$A$1048576,0),MATCH((CUADRO!M$5&amp;$E322),'Hoja de Trabajo para listado'!$A$151:$Z$151,0)),0)+IFERROR(INDEX('Hoja de Trabajo para listado'!$AB$155:$BA$1048576,MATCH($A322,'Hoja de Trabajo para listado'!$AB$155:$AB$1048576,0),MATCH((CUADRO!M$5&amp;$E322),'Hoja de Trabajo para listado'!$AB$151:$BA$151,0)),0)+IFERROR(INDEX('Hoja de Trabajo para listado'!$BC$155:$CB$1048576,MATCH($A322,'Hoja de Trabajo para listado'!$BC$155:$BC$1048576,0),MATCH((CUADRO!M$5&amp;$E322),'Hoja de Trabajo para listado'!$BC$151:$CB$151,0)),0)+IFERROR(INDEX('Hoja de Trabajo para listado'!$DE$153:$DG$274,MATCH($A322,'Hoja de Trabajo para listado'!$DE$153:$DE$1048576,0),MATCH((CUADRO!M$5&amp;$E322),'Hoja de Trabajo para listado'!$DE$151:$DG$151,0)),0)+IFERROR(INDEX('Hoja de Trabajo para listado'!$CD$155:$DC$1048576,MATCH($A322,'Hoja de Trabajo para listado'!$CD$155:$CD$1048576,0),MATCH((CUADRO!M$5&amp;$E322),'Hoja de Trabajo para listado'!$CD$151:$DC$151,0)),0)</f>
        <v>0</v>
      </c>
      <c r="N322" s="243">
        <f ca="1">+IFERROR(INDEX('Hoja de Trabajo para listado'!$A$155:$Z$1048576,MATCH($A322,'Hoja de Trabajo para listado'!$A$155:$A$1048576,0),MATCH((CUADRO!N$5&amp;$E322),'Hoja de Trabajo para listado'!$A$151:$Z$151,0)),0)+IFERROR(INDEX('Hoja de Trabajo para listado'!$AB$155:$BA$1048576,MATCH($A322,'Hoja de Trabajo para listado'!$AB$155:$AB$1048576,0),MATCH((CUADRO!N$5&amp;$E322),'Hoja de Trabajo para listado'!$AB$151:$BA$151,0)),0)+IFERROR(INDEX('Hoja de Trabajo para listado'!$BC$155:$CB$1048576,MATCH($A322,'Hoja de Trabajo para listado'!$BC$155:$BC$1048576,0),MATCH((CUADRO!N$5&amp;$E322),'Hoja de Trabajo para listado'!$BC$151:$CB$151,0)),0)+IFERROR(INDEX('Hoja de Trabajo para listado'!$DE$153:$DG$274,MATCH($A322,'Hoja de Trabajo para listado'!$DE$153:$DE$1048576,0),MATCH((CUADRO!N$5&amp;$E322),'Hoja de Trabajo para listado'!$DE$151:$DG$151,0)),0)+IFERROR(INDEX('Hoja de Trabajo para listado'!$CD$155:$DC$1048576,MATCH($A322,'Hoja de Trabajo para listado'!$CD$155:$CD$1048576,0),MATCH((CUADRO!N$5&amp;$E322),'Hoja de Trabajo para listado'!$CD$151:$DC$151,0)),0)</f>
        <v>0</v>
      </c>
      <c r="O322" s="243">
        <f ca="1">+IFERROR(INDEX('Hoja de Trabajo para listado'!$A$155:$Z$1048576,MATCH($A322,'Hoja de Trabajo para listado'!$A$155:$A$1048576,0),MATCH((CUADRO!O$5&amp;$E322),'Hoja de Trabajo para listado'!$A$151:$Z$151,0)),0)+IFERROR(INDEX('Hoja de Trabajo para listado'!$AB$155:$BA$1048576,MATCH($A322,'Hoja de Trabajo para listado'!$AB$155:$AB$1048576,0),MATCH((CUADRO!O$5&amp;$E322),'Hoja de Trabajo para listado'!$AB$151:$BA$151,0)),0)+IFERROR(INDEX('Hoja de Trabajo para listado'!$BC$155:$CB$1048576,MATCH($A322,'Hoja de Trabajo para listado'!$BC$155:$BC$1048576,0),MATCH((CUADRO!O$5&amp;$E322),'Hoja de Trabajo para listado'!$BC$151:$CB$151,0)),0)+IFERROR(INDEX('Hoja de Trabajo para listado'!$DE$153:$DG$274,MATCH($A322,'Hoja de Trabajo para listado'!$DE$153:$DE$1048576,0),MATCH((CUADRO!O$5&amp;$E322),'Hoja de Trabajo para listado'!$DE$151:$DG$151,0)),0)+IFERROR(INDEX('Hoja de Trabajo para listado'!$CD$155:$DC$1048576,MATCH($A322,'Hoja de Trabajo para listado'!$CD$155:$CD$1048576,0),MATCH((CUADRO!O$5&amp;$E322),'Hoja de Trabajo para listado'!$CD$151:$DC$151,0)),0)</f>
        <v>0</v>
      </c>
      <c r="P322" s="243">
        <f ca="1">+IFERROR(INDEX('Hoja de Trabajo para listado'!$A$155:$Z$1048576,MATCH($A322,'Hoja de Trabajo para listado'!$A$155:$A$1048576,0),MATCH((CUADRO!P$5&amp;$E322),'Hoja de Trabajo para listado'!$A$151:$Z$151,0)),0)+IFERROR(INDEX('Hoja de Trabajo para listado'!$AB$155:$BA$1048576,MATCH($A322,'Hoja de Trabajo para listado'!$AB$155:$AB$1048576,0),MATCH((CUADRO!P$5&amp;$E322),'Hoja de Trabajo para listado'!$AB$151:$BA$151,0)),0)+IFERROR(INDEX('Hoja de Trabajo para listado'!$BC$155:$CB$1048576,MATCH($A322,'Hoja de Trabajo para listado'!$BC$155:$BC$1048576,0),MATCH((CUADRO!P$5&amp;$E322),'Hoja de Trabajo para listado'!$BC$151:$CB$151,0)),0)+IFERROR(INDEX('Hoja de Trabajo para listado'!$DE$153:$DG$274,MATCH($A322,'Hoja de Trabajo para listado'!$DE$153:$DE$1048576,0),MATCH((CUADRO!P$5&amp;$E322),'Hoja de Trabajo para listado'!$DE$151:$DG$151,0)),0)+IFERROR(INDEX('Hoja de Trabajo para listado'!$CD$155:$DC$1048576,MATCH($A322,'Hoja de Trabajo para listado'!$CD$155:$CD$1048576,0),MATCH((CUADRO!P$5&amp;$E322),'Hoja de Trabajo para listado'!$CD$151:$DC$151,0)),0)</f>
        <v>0</v>
      </c>
      <c r="Q322" s="243">
        <f ca="1">+IFERROR(INDEX('Hoja de Trabajo para listado'!$A$155:$Z$1048576,MATCH($A322,'Hoja de Trabajo para listado'!$A$155:$A$1048576,0),MATCH((CUADRO!Q$5&amp;$E322),'Hoja de Trabajo para listado'!$A$151:$Z$151,0)),0)+IFERROR(INDEX('Hoja de Trabajo para listado'!$AB$155:$BA$1048576,MATCH($A322,'Hoja de Trabajo para listado'!$AB$155:$AB$1048576,0),MATCH((CUADRO!Q$5&amp;$E322),'Hoja de Trabajo para listado'!$AB$151:$BA$151,0)),0)+IFERROR(INDEX('Hoja de Trabajo para listado'!$BC$155:$CB$1048576,MATCH($A322,'Hoja de Trabajo para listado'!$BC$155:$BC$1048576,0),MATCH((CUADRO!Q$5&amp;$E322),'Hoja de Trabajo para listado'!$BC$151:$CB$151,0)),0)+IFERROR(INDEX('Hoja de Trabajo para listado'!$DE$153:$DG$274,MATCH($A322,'Hoja de Trabajo para listado'!$DE$153:$DE$1048576,0),MATCH((CUADRO!Q$5&amp;$E322),'Hoja de Trabajo para listado'!$DE$151:$DG$151,0)),0)+IFERROR(INDEX('Hoja de Trabajo para listado'!$CD$155:$DC$1048576,MATCH($A322,'Hoja de Trabajo para listado'!$CD$155:$CD$1048576,0),MATCH((CUADRO!Q$5&amp;$E322),'Hoja de Trabajo para listado'!$CD$151:$DC$151,0)),0)</f>
        <v>0</v>
      </c>
      <c r="R322" s="243">
        <f t="shared" ca="1" si="11"/>
        <v>135677920.33000001</v>
      </c>
      <c r="S322" s="263"/>
      <c r="T322" s="243">
        <f ca="1">+T323</f>
        <v>598801416.58000004</v>
      </c>
      <c r="U322" s="242">
        <f t="shared" si="12"/>
        <v>1</v>
      </c>
      <c r="V322" s="333" t="str">
        <f>+VLOOKUP(A322,bd_lista!$A$3:$E$590,5,FALSE)</f>
        <v>Empresas Nacionales</v>
      </c>
      <c r="W322" s="391" t="str">
        <f>+V322</f>
        <v>Empresas Nacionales</v>
      </c>
      <c r="X322" s="242">
        <f>+VLOOKUP(A322,[4]Sheet1!$A$13:$D$744,4,FALSE)</f>
        <v>85</v>
      </c>
      <c r="Y322" s="242" t="e">
        <f>+VLOOKUP(X322,bd_lista!$A$3:$C$590,3,FALSE)</f>
        <v>#N/A</v>
      </c>
      <c r="Z322" s="294">
        <f>+X322</f>
        <v>85</v>
      </c>
      <c r="AA322" s="295" t="e">
        <f>+Y322</f>
        <v>#N/A</v>
      </c>
    </row>
    <row r="323" spans="1:27" customFormat="1" ht="15" customHeight="1">
      <c r="A323" s="32">
        <v>514</v>
      </c>
      <c r="B323" s="388"/>
      <c r="C323" s="333" t="str">
        <f>+VLOOKUP(A323,bd_lista!$A$3:$C$590,3,FALSE)</f>
        <v>Empresa Nacional de Electricidad</v>
      </c>
      <c r="D323" s="390"/>
      <c r="E323" s="244" t="s">
        <v>1305</v>
      </c>
      <c r="F323" s="245">
        <f ca="1">+IFERROR(INDEX('Hoja de Trabajo para listado'!$A$155:$Z$1048576,MATCH($A323,'Hoja de Trabajo para listado'!$A$155:$A$1048576,0),MATCH((CUADRO!F$5&amp;$E323),'Hoja de Trabajo para listado'!$A$151:$Z$151,0)),0)+IFERROR(INDEX('Hoja de Trabajo para listado'!$AB$155:$BA$1048576,MATCH($A323,'Hoja de Trabajo para listado'!$AB$155:$AB$1048576,0),MATCH((CUADRO!F$5&amp;$E323),'Hoja de Trabajo para listado'!$AB$151:$BA$151,0)),0)+IFERROR(INDEX('Hoja de Trabajo para listado'!$BC$155:$CB$1048576,MATCH($A323,'Hoja de Trabajo para listado'!$BC$155:$BC$1048576,0),MATCH((CUADRO!F$5&amp;$E323),'Hoja de Trabajo para listado'!$BC$151:$CB$151,0)),0)+IFERROR(INDEX('Hoja de Trabajo para listado'!$DE$153:$DG$274,MATCH($A323,'Hoja de Trabajo para listado'!$DE$153:$DE$1048576,0),MATCH((CUADRO!F$5&amp;$E323),'Hoja de Trabajo para listado'!$DE$151:$DG$151,0)),0)+IFERROR(INDEX('Hoja de Trabajo para listado'!$CD$155:$DC$1048576,MATCH($A323,'Hoja de Trabajo para listado'!$CD$155:$CD$1048576,0),MATCH((CUADRO!F$5&amp;$E323),'Hoja de Trabajo para listado'!$CD$151:$DC$151,0)),0)</f>
        <v>0</v>
      </c>
      <c r="G323" s="245">
        <f ca="1">+IFERROR(INDEX('Hoja de Trabajo para listado'!$A$155:$Z$1048576,MATCH($A323,'Hoja de Trabajo para listado'!$A$155:$A$1048576,0),MATCH((CUADRO!G$5&amp;$E323),'Hoja de Trabajo para listado'!$A$151:$Z$151,0)),0)+IFERROR(INDEX('Hoja de Trabajo para listado'!$AB$155:$BA$1048576,MATCH($A323,'Hoja de Trabajo para listado'!$AB$155:$AB$1048576,0),MATCH((CUADRO!G$5&amp;$E323),'Hoja de Trabajo para listado'!$AB$151:$BA$151,0)),0)+IFERROR(INDEX('Hoja de Trabajo para listado'!$BC$155:$CB$1048576,MATCH($A323,'Hoja de Trabajo para listado'!$BC$155:$BC$1048576,0),MATCH((CUADRO!G$5&amp;$E323),'Hoja de Trabajo para listado'!$BC$151:$CB$151,0)),0)+IFERROR(INDEX('Hoja de Trabajo para listado'!$DE$153:$DG$274,MATCH($A323,'Hoja de Trabajo para listado'!$DE$153:$DE$1048576,0),MATCH((CUADRO!G$5&amp;$E323),'Hoja de Trabajo para listado'!$DE$151:$DG$151,0)),0)+IFERROR(INDEX('Hoja de Trabajo para listado'!$CD$155:$DC$1048576,MATCH($A323,'Hoja de Trabajo para listado'!$CD$155:$CD$1048576,0),MATCH((CUADRO!G$5&amp;$E323),'Hoja de Trabajo para listado'!$CD$151:$DC$151,0)),0)</f>
        <v>0</v>
      </c>
      <c r="H323" s="245">
        <f ca="1">+IFERROR(INDEX('Hoja de Trabajo para listado'!$A$155:$Z$1048576,MATCH($A323,'Hoja de Trabajo para listado'!$A$155:$A$1048576,0),MATCH((CUADRO!H$5&amp;$E323),'Hoja de Trabajo para listado'!$A$151:$Z$151,0)),0)+IFERROR(INDEX('Hoja de Trabajo para listado'!$AB$155:$BA$1048576,MATCH($A323,'Hoja de Trabajo para listado'!$AB$155:$AB$1048576,0),MATCH((CUADRO!H$5&amp;$E323),'Hoja de Trabajo para listado'!$AB$151:$BA$151,0)),0)+IFERROR(INDEX('Hoja de Trabajo para listado'!$BC$155:$CB$1048576,MATCH($A323,'Hoja de Trabajo para listado'!$BC$155:$BC$1048576,0),MATCH((CUADRO!H$5&amp;$E323),'Hoja de Trabajo para listado'!$BC$151:$CB$151,0)),0)+IFERROR(INDEX('Hoja de Trabajo para listado'!$DE$153:$DG$274,MATCH($A323,'Hoja de Trabajo para listado'!$DE$153:$DE$1048576,0),MATCH((CUADRO!H$5&amp;$E323),'Hoja de Trabajo para listado'!$DE$151:$DG$151,0)),0)+IFERROR(INDEX('Hoja de Trabajo para listado'!$CD$155:$DC$1048576,MATCH($A323,'Hoja de Trabajo para listado'!$CD$155:$CD$1048576,0),MATCH((CUADRO!H$5&amp;$E323),'Hoja de Trabajo para listado'!$CD$151:$DC$151,0)),0)</f>
        <v>0</v>
      </c>
      <c r="I323" s="245">
        <f ca="1">+IFERROR(INDEX('Hoja de Trabajo para listado'!$A$155:$Z$1048576,MATCH($A323,'Hoja de Trabajo para listado'!$A$155:$A$1048576,0),MATCH((CUADRO!I$5&amp;$E323),'Hoja de Trabajo para listado'!$A$151:$Z$151,0)),0)+IFERROR(INDEX('Hoja de Trabajo para listado'!$AB$155:$BA$1048576,MATCH($A323,'Hoja de Trabajo para listado'!$AB$155:$AB$1048576,0),MATCH((CUADRO!I$5&amp;$E323),'Hoja de Trabajo para listado'!$AB$151:$BA$151,0)),0)+IFERROR(INDEX('Hoja de Trabajo para listado'!$BC$155:$CB$1048576,MATCH($A323,'Hoja de Trabajo para listado'!$BC$155:$BC$1048576,0),MATCH((CUADRO!I$5&amp;$E323),'Hoja de Trabajo para listado'!$BC$151:$CB$151,0)),0)+IFERROR(INDEX('Hoja de Trabajo para listado'!$DE$153:$DG$274,MATCH($A323,'Hoja de Trabajo para listado'!$DE$153:$DE$1048576,0),MATCH((CUADRO!I$5&amp;$E323),'Hoja de Trabajo para listado'!$DE$151:$DG$151,0)),0)+IFERROR(INDEX('Hoja de Trabajo para listado'!$CD$155:$DC$1048576,MATCH($A323,'Hoja de Trabajo para listado'!$CD$155:$CD$1048576,0),MATCH((CUADRO!I$5&amp;$E323),'Hoja de Trabajo para listado'!$CD$151:$DC$151,0)),0)</f>
        <v>463123496.25000006</v>
      </c>
      <c r="J323" s="245">
        <f ca="1">+IFERROR(INDEX('Hoja de Trabajo para listado'!$A$155:$Z$1048576,MATCH($A323,'Hoja de Trabajo para listado'!$A$155:$A$1048576,0),MATCH((CUADRO!J$5&amp;$E323),'Hoja de Trabajo para listado'!$A$151:$Z$151,0)),0)+IFERROR(INDEX('Hoja de Trabajo para listado'!$AB$155:$BA$1048576,MATCH($A323,'Hoja de Trabajo para listado'!$AB$155:$AB$1048576,0),MATCH((CUADRO!J$5&amp;$E323),'Hoja de Trabajo para listado'!$AB$151:$BA$151,0)),0)+IFERROR(INDEX('Hoja de Trabajo para listado'!$BC$155:$CB$1048576,MATCH($A323,'Hoja de Trabajo para listado'!$BC$155:$BC$1048576,0),MATCH((CUADRO!J$5&amp;$E323),'Hoja de Trabajo para listado'!$BC$151:$CB$151,0)),0)+IFERROR(INDEX('Hoja de Trabajo para listado'!$DE$153:$DG$274,MATCH($A323,'Hoja de Trabajo para listado'!$DE$153:$DE$1048576,0),MATCH((CUADRO!J$5&amp;$E323),'Hoja de Trabajo para listado'!$DE$151:$DG$151,0)),0)+IFERROR(INDEX('Hoja de Trabajo para listado'!$CD$155:$DC$1048576,MATCH($A323,'Hoja de Trabajo para listado'!$CD$155:$CD$1048576,0),MATCH((CUADRO!J$5&amp;$E323),'Hoja de Trabajo para listado'!$CD$151:$DC$151,0)),0)</f>
        <v>0</v>
      </c>
      <c r="K323" s="245">
        <f ca="1">+IFERROR(INDEX('Hoja de Trabajo para listado'!$A$155:$Z$1048576,MATCH($A323,'Hoja de Trabajo para listado'!$A$155:$A$1048576,0),MATCH((CUADRO!K$5&amp;$E323),'Hoja de Trabajo para listado'!$A$151:$Z$151,0)),0)+IFERROR(INDEX('Hoja de Trabajo para listado'!$AB$155:$BA$1048576,MATCH($A323,'Hoja de Trabajo para listado'!$AB$155:$AB$1048576,0),MATCH((CUADRO!K$5&amp;$E323),'Hoja de Trabajo para listado'!$AB$151:$BA$151,0)),0)+IFERROR(INDEX('Hoja de Trabajo para listado'!$BC$155:$CB$1048576,MATCH($A323,'Hoja de Trabajo para listado'!$BC$155:$BC$1048576,0),MATCH((CUADRO!K$5&amp;$E323),'Hoja de Trabajo para listado'!$BC$151:$CB$151,0)),0)+IFERROR(INDEX('Hoja de Trabajo para listado'!$DE$153:$DG$274,MATCH($A323,'Hoja de Trabajo para listado'!$DE$153:$DE$1048576,0),MATCH((CUADRO!K$5&amp;$E323),'Hoja de Trabajo para listado'!$DE$151:$DG$151,0)),0)+IFERROR(INDEX('Hoja de Trabajo para listado'!$CD$155:$DC$1048576,MATCH($A323,'Hoja de Trabajo para listado'!$CD$155:$CD$1048576,0),MATCH((CUADRO!K$5&amp;$E323),'Hoja de Trabajo para listado'!$CD$151:$DC$151,0)),0)</f>
        <v>0</v>
      </c>
      <c r="L323" s="245">
        <f ca="1">+IFERROR(INDEX('Hoja de Trabajo para listado'!$A$155:$Z$1048576,MATCH($A323,'Hoja de Trabajo para listado'!$A$155:$A$1048576,0),MATCH((CUADRO!L$5&amp;$E323),'Hoja de Trabajo para listado'!$A$151:$Z$151,0)),0)+IFERROR(INDEX('Hoja de Trabajo para listado'!$AB$155:$BA$1048576,MATCH($A323,'Hoja de Trabajo para listado'!$AB$155:$AB$1048576,0),MATCH((CUADRO!L$5&amp;$E323),'Hoja de Trabajo para listado'!$AB$151:$BA$151,0)),0)+IFERROR(INDEX('Hoja de Trabajo para listado'!$BC$155:$CB$1048576,MATCH($A323,'Hoja de Trabajo para listado'!$BC$155:$BC$1048576,0),MATCH((CUADRO!L$5&amp;$E323),'Hoja de Trabajo para listado'!$BC$151:$CB$151,0)),0)+IFERROR(INDEX('Hoja de Trabajo para listado'!$DE$153:$DG$274,MATCH($A323,'Hoja de Trabajo para listado'!$DE$153:$DE$1048576,0),MATCH((CUADRO!L$5&amp;$E323),'Hoja de Trabajo para listado'!$DE$151:$DG$151,0)),0)+IFERROR(INDEX('Hoja de Trabajo para listado'!$CD$155:$DC$1048576,MATCH($A323,'Hoja de Trabajo para listado'!$CD$155:$CD$1048576,0),MATCH((CUADRO!L$5&amp;$E323),'Hoja de Trabajo para listado'!$CD$151:$DC$151,0)),0)</f>
        <v>0</v>
      </c>
      <c r="M323" s="245">
        <f ca="1">+IFERROR(INDEX('Hoja de Trabajo para listado'!$A$155:$Z$1048576,MATCH($A323,'Hoja de Trabajo para listado'!$A$155:$A$1048576,0),MATCH((CUADRO!M$5&amp;$E323),'Hoja de Trabajo para listado'!$A$151:$Z$151,0)),0)+IFERROR(INDEX('Hoja de Trabajo para listado'!$AB$155:$BA$1048576,MATCH($A323,'Hoja de Trabajo para listado'!$AB$155:$AB$1048576,0),MATCH((CUADRO!M$5&amp;$E323),'Hoja de Trabajo para listado'!$AB$151:$BA$151,0)),0)+IFERROR(INDEX('Hoja de Trabajo para listado'!$BC$155:$CB$1048576,MATCH($A323,'Hoja de Trabajo para listado'!$BC$155:$BC$1048576,0),MATCH((CUADRO!M$5&amp;$E323),'Hoja de Trabajo para listado'!$BC$151:$CB$151,0)),0)+IFERROR(INDEX('Hoja de Trabajo para listado'!$DE$153:$DG$274,MATCH($A323,'Hoja de Trabajo para listado'!$DE$153:$DE$1048576,0),MATCH((CUADRO!M$5&amp;$E323),'Hoja de Trabajo para listado'!$DE$151:$DG$151,0)),0)+IFERROR(INDEX('Hoja de Trabajo para listado'!$CD$155:$DC$1048576,MATCH($A323,'Hoja de Trabajo para listado'!$CD$155:$CD$1048576,0),MATCH((CUADRO!M$5&amp;$E323),'Hoja de Trabajo para listado'!$CD$151:$DC$151,0)),0)</f>
        <v>0</v>
      </c>
      <c r="N323" s="245">
        <f ca="1">+IFERROR(INDEX('Hoja de Trabajo para listado'!$A$155:$Z$1048576,MATCH($A323,'Hoja de Trabajo para listado'!$A$155:$A$1048576,0),MATCH((CUADRO!N$5&amp;$E323),'Hoja de Trabajo para listado'!$A$151:$Z$151,0)),0)+IFERROR(INDEX('Hoja de Trabajo para listado'!$AB$155:$BA$1048576,MATCH($A323,'Hoja de Trabajo para listado'!$AB$155:$AB$1048576,0),MATCH((CUADRO!N$5&amp;$E323),'Hoja de Trabajo para listado'!$AB$151:$BA$151,0)),0)+IFERROR(INDEX('Hoja de Trabajo para listado'!$BC$155:$CB$1048576,MATCH($A323,'Hoja de Trabajo para listado'!$BC$155:$BC$1048576,0),MATCH((CUADRO!N$5&amp;$E323),'Hoja de Trabajo para listado'!$BC$151:$CB$151,0)),0)+IFERROR(INDEX('Hoja de Trabajo para listado'!$DE$153:$DG$274,MATCH($A323,'Hoja de Trabajo para listado'!$DE$153:$DE$1048576,0),MATCH((CUADRO!N$5&amp;$E323),'Hoja de Trabajo para listado'!$DE$151:$DG$151,0)),0)+IFERROR(INDEX('Hoja de Trabajo para listado'!$CD$155:$DC$1048576,MATCH($A323,'Hoja de Trabajo para listado'!$CD$155:$CD$1048576,0),MATCH((CUADRO!N$5&amp;$E323),'Hoja de Trabajo para listado'!$CD$151:$DC$151,0)),0)</f>
        <v>0</v>
      </c>
      <c r="O323" s="245">
        <f ca="1">+IFERROR(INDEX('Hoja de Trabajo para listado'!$A$155:$Z$1048576,MATCH($A323,'Hoja de Trabajo para listado'!$A$155:$A$1048576,0),MATCH((CUADRO!O$5&amp;$E323),'Hoja de Trabajo para listado'!$A$151:$Z$151,0)),0)+IFERROR(INDEX('Hoja de Trabajo para listado'!$AB$155:$BA$1048576,MATCH($A323,'Hoja de Trabajo para listado'!$AB$155:$AB$1048576,0),MATCH((CUADRO!O$5&amp;$E323),'Hoja de Trabajo para listado'!$AB$151:$BA$151,0)),0)+IFERROR(INDEX('Hoja de Trabajo para listado'!$BC$155:$CB$1048576,MATCH($A323,'Hoja de Trabajo para listado'!$BC$155:$BC$1048576,0),MATCH((CUADRO!O$5&amp;$E323),'Hoja de Trabajo para listado'!$BC$151:$CB$151,0)),0)+IFERROR(INDEX('Hoja de Trabajo para listado'!$DE$153:$DG$274,MATCH($A323,'Hoja de Trabajo para listado'!$DE$153:$DE$1048576,0),MATCH((CUADRO!O$5&amp;$E323),'Hoja de Trabajo para listado'!$DE$151:$DG$151,0)),0)+IFERROR(INDEX('Hoja de Trabajo para listado'!$CD$155:$DC$1048576,MATCH($A323,'Hoja de Trabajo para listado'!$CD$155:$CD$1048576,0),MATCH((CUADRO!O$5&amp;$E323),'Hoja de Trabajo para listado'!$CD$151:$DC$151,0)),0)</f>
        <v>0</v>
      </c>
      <c r="P323" s="245">
        <f ca="1">+IFERROR(INDEX('Hoja de Trabajo para listado'!$A$155:$Z$1048576,MATCH($A323,'Hoja de Trabajo para listado'!$A$155:$A$1048576,0),MATCH((CUADRO!P$5&amp;$E323),'Hoja de Trabajo para listado'!$A$151:$Z$151,0)),0)+IFERROR(INDEX('Hoja de Trabajo para listado'!$AB$155:$BA$1048576,MATCH($A323,'Hoja de Trabajo para listado'!$AB$155:$AB$1048576,0),MATCH((CUADRO!P$5&amp;$E323),'Hoja de Trabajo para listado'!$AB$151:$BA$151,0)),0)+IFERROR(INDEX('Hoja de Trabajo para listado'!$BC$155:$CB$1048576,MATCH($A323,'Hoja de Trabajo para listado'!$BC$155:$BC$1048576,0),MATCH((CUADRO!P$5&amp;$E323),'Hoja de Trabajo para listado'!$BC$151:$CB$151,0)),0)+IFERROR(INDEX('Hoja de Trabajo para listado'!$DE$153:$DG$274,MATCH($A323,'Hoja de Trabajo para listado'!$DE$153:$DE$1048576,0),MATCH((CUADRO!P$5&amp;$E323),'Hoja de Trabajo para listado'!$DE$151:$DG$151,0)),0)+IFERROR(INDEX('Hoja de Trabajo para listado'!$CD$155:$DC$1048576,MATCH($A323,'Hoja de Trabajo para listado'!$CD$155:$CD$1048576,0),MATCH((CUADRO!P$5&amp;$E323),'Hoja de Trabajo para listado'!$CD$151:$DC$151,0)),0)</f>
        <v>0</v>
      </c>
      <c r="Q323" s="245">
        <f ca="1">+IFERROR(INDEX('Hoja de Trabajo para listado'!$A$155:$Z$1048576,MATCH($A323,'Hoja de Trabajo para listado'!$A$155:$A$1048576,0),MATCH((CUADRO!Q$5&amp;$E323),'Hoja de Trabajo para listado'!$A$151:$Z$151,0)),0)+IFERROR(INDEX('Hoja de Trabajo para listado'!$AB$155:$BA$1048576,MATCH($A323,'Hoja de Trabajo para listado'!$AB$155:$AB$1048576,0),MATCH((CUADRO!Q$5&amp;$E323),'Hoja de Trabajo para listado'!$AB$151:$BA$151,0)),0)+IFERROR(INDEX('Hoja de Trabajo para listado'!$BC$155:$CB$1048576,MATCH($A323,'Hoja de Trabajo para listado'!$BC$155:$BC$1048576,0),MATCH((CUADRO!Q$5&amp;$E323),'Hoja de Trabajo para listado'!$BC$151:$CB$151,0)),0)+IFERROR(INDEX('Hoja de Trabajo para listado'!$DE$153:$DG$274,MATCH($A323,'Hoja de Trabajo para listado'!$DE$153:$DE$1048576,0),MATCH((CUADRO!Q$5&amp;$E323),'Hoja de Trabajo para listado'!$DE$151:$DG$151,0)),0)+IFERROR(INDEX('Hoja de Trabajo para listado'!$CD$155:$DC$1048576,MATCH($A323,'Hoja de Trabajo para listado'!$CD$155:$CD$1048576,0),MATCH((CUADRO!Q$5&amp;$E323),'Hoja de Trabajo para listado'!$CD$151:$DC$151,0)),0)</f>
        <v>0</v>
      </c>
      <c r="R323" s="245">
        <f t="shared" ca="1" si="11"/>
        <v>463123496.25000006</v>
      </c>
      <c r="S323" s="262">
        <f ca="1">+R322+R323</f>
        <v>598801416.58000004</v>
      </c>
      <c r="T323" s="243">
        <f ca="1">+S323</f>
        <v>598801416.58000004</v>
      </c>
      <c r="U323" s="242">
        <f t="shared" si="12"/>
        <v>2</v>
      </c>
      <c r="V323" s="333" t="str">
        <f>+VLOOKUP(A323,bd_lista!$A$3:$E$590,5,FALSE)</f>
        <v>Empresas Nacionales</v>
      </c>
      <c r="W323" s="392"/>
      <c r="X323" s="242">
        <f>+VLOOKUP(A323,[4]Sheet1!$A$13:$D$744,4,FALSE)</f>
        <v>85</v>
      </c>
      <c r="Y323" s="242" t="e">
        <f>+VLOOKUP(X323,bd_lista!$A$3:$C$590,3,FALSE)</f>
        <v>#N/A</v>
      </c>
      <c r="Z323" s="292"/>
      <c r="AA323" s="293"/>
    </row>
    <row r="324" spans="1:27" ht="15" hidden="1" customHeight="1">
      <c r="A324" s="32">
        <v>517</v>
      </c>
      <c r="B324" s="387">
        <f>+A324</f>
        <v>517</v>
      </c>
      <c r="C324" s="247" t="str">
        <f>+VLOOKUP(A324,bd_lista!$A$3:$C$590,3,FALSE)</f>
        <v>Corporación Minera de Bolivia</v>
      </c>
      <c r="D324" s="389" t="str">
        <f>+C324</f>
        <v>Corporación Minera de Bolivia</v>
      </c>
      <c r="E324" s="247" t="s">
        <v>1304</v>
      </c>
      <c r="F324" s="243">
        <f ca="1">+IFERROR(INDEX('Hoja de Trabajo para listado'!$A$155:$Z$1048576,MATCH($A324,'Hoja de Trabajo para listado'!$A$155:$A$1048576,0),MATCH((CUADRO!F$5&amp;$E324),'Hoja de Trabajo para listado'!$A$151:$Z$151,0)),0)+IFERROR(INDEX('Hoja de Trabajo para listado'!$AB$155:$BA$1048576,MATCH($A324,'Hoja de Trabajo para listado'!$AB$155:$AB$1048576,0),MATCH((CUADRO!F$5&amp;$E324),'Hoja de Trabajo para listado'!$AB$151:$BA$151,0)),0)+IFERROR(INDEX('Hoja de Trabajo para listado'!$BC$155:$CB$1048576,MATCH($A324,'Hoja de Trabajo para listado'!$BC$155:$BC$1048576,0),MATCH((CUADRO!F$5&amp;$E324),'Hoja de Trabajo para listado'!$BC$151:$CB$151,0)),0)+IFERROR(INDEX('Hoja de Trabajo para listado'!$DE$153:$DG$274,MATCH($A324,'Hoja de Trabajo para listado'!$DE$153:$DE$1048576,0),MATCH((CUADRO!F$5&amp;$E324),'Hoja de Trabajo para listado'!$DE$151:$DG$151,0)),0)+IFERROR(INDEX('Hoja de Trabajo para listado'!$CD$155:$DC$1048576,MATCH($A324,'Hoja de Trabajo para listado'!$CD$155:$CD$1048576,0),MATCH((CUADRO!F$5&amp;$E324),'Hoja de Trabajo para listado'!$CD$151:$DC$151,0)),0)</f>
        <v>0</v>
      </c>
      <c r="G324" s="243">
        <f ca="1">+IFERROR(INDEX('Hoja de Trabajo para listado'!$A$155:$Z$1048576,MATCH($A324,'Hoja de Trabajo para listado'!$A$155:$A$1048576,0),MATCH((CUADRO!G$5&amp;$E324),'Hoja de Trabajo para listado'!$A$151:$Z$151,0)),0)+IFERROR(INDEX('Hoja de Trabajo para listado'!$AB$155:$BA$1048576,MATCH($A324,'Hoja de Trabajo para listado'!$AB$155:$AB$1048576,0),MATCH((CUADRO!G$5&amp;$E324),'Hoja de Trabajo para listado'!$AB$151:$BA$151,0)),0)+IFERROR(INDEX('Hoja de Trabajo para listado'!$BC$155:$CB$1048576,MATCH($A324,'Hoja de Trabajo para listado'!$BC$155:$BC$1048576,0),MATCH((CUADRO!G$5&amp;$E324),'Hoja de Trabajo para listado'!$BC$151:$CB$151,0)),0)+IFERROR(INDEX('Hoja de Trabajo para listado'!$DE$153:$DG$274,MATCH($A324,'Hoja de Trabajo para listado'!$DE$153:$DE$1048576,0),MATCH((CUADRO!G$5&amp;$E324),'Hoja de Trabajo para listado'!$DE$151:$DG$151,0)),0)+IFERROR(INDEX('Hoja de Trabajo para listado'!$CD$155:$DC$1048576,MATCH($A324,'Hoja de Trabajo para listado'!$CD$155:$CD$1048576,0),MATCH((CUADRO!G$5&amp;$E324),'Hoja de Trabajo para listado'!$CD$151:$DC$151,0)),0)</f>
        <v>0</v>
      </c>
      <c r="H324" s="243">
        <f ca="1">+IFERROR(INDEX('Hoja de Trabajo para listado'!$A$155:$Z$1048576,MATCH($A324,'Hoja de Trabajo para listado'!$A$155:$A$1048576,0),MATCH((CUADRO!H$5&amp;$E324),'Hoja de Trabajo para listado'!$A$151:$Z$151,0)),0)+IFERROR(INDEX('Hoja de Trabajo para listado'!$AB$155:$BA$1048576,MATCH($A324,'Hoja de Trabajo para listado'!$AB$155:$AB$1048576,0),MATCH((CUADRO!H$5&amp;$E324),'Hoja de Trabajo para listado'!$AB$151:$BA$151,0)),0)+IFERROR(INDEX('Hoja de Trabajo para listado'!$BC$155:$CB$1048576,MATCH($A324,'Hoja de Trabajo para listado'!$BC$155:$BC$1048576,0),MATCH((CUADRO!H$5&amp;$E324),'Hoja de Trabajo para listado'!$BC$151:$CB$151,0)),0)+IFERROR(INDEX('Hoja de Trabajo para listado'!$DE$153:$DG$274,MATCH($A324,'Hoja de Trabajo para listado'!$DE$153:$DE$1048576,0),MATCH((CUADRO!H$5&amp;$E324),'Hoja de Trabajo para listado'!$DE$151:$DG$151,0)),0)+IFERROR(INDEX('Hoja de Trabajo para listado'!$CD$155:$DC$1048576,MATCH($A324,'Hoja de Trabajo para listado'!$CD$155:$CD$1048576,0),MATCH((CUADRO!H$5&amp;$E324),'Hoja de Trabajo para listado'!$CD$151:$DC$151,0)),0)</f>
        <v>0</v>
      </c>
      <c r="I324" s="243">
        <f ca="1">+IFERROR(INDEX('Hoja de Trabajo para listado'!$A$155:$Z$1048576,MATCH($A324,'Hoja de Trabajo para listado'!$A$155:$A$1048576,0),MATCH((CUADRO!I$5&amp;$E324),'Hoja de Trabajo para listado'!$A$151:$Z$151,0)),0)+IFERROR(INDEX('Hoja de Trabajo para listado'!$AB$155:$BA$1048576,MATCH($A324,'Hoja de Trabajo para listado'!$AB$155:$AB$1048576,0),MATCH((CUADRO!I$5&amp;$E324),'Hoja de Trabajo para listado'!$AB$151:$BA$151,0)),0)+IFERROR(INDEX('Hoja de Trabajo para listado'!$BC$155:$CB$1048576,MATCH($A324,'Hoja de Trabajo para listado'!$BC$155:$BC$1048576,0),MATCH((CUADRO!I$5&amp;$E324),'Hoja de Trabajo para listado'!$BC$151:$CB$151,0)),0)+IFERROR(INDEX('Hoja de Trabajo para listado'!$DE$153:$DG$274,MATCH($A324,'Hoja de Trabajo para listado'!$DE$153:$DE$1048576,0),MATCH((CUADRO!I$5&amp;$E324),'Hoja de Trabajo para listado'!$DE$151:$DG$151,0)),0)+IFERROR(INDEX('Hoja de Trabajo para listado'!$CD$155:$DC$1048576,MATCH($A324,'Hoja de Trabajo para listado'!$CD$155:$CD$1048576,0),MATCH((CUADRO!I$5&amp;$E324),'Hoja de Trabajo para listado'!$CD$151:$DC$151,0)),0)</f>
        <v>0</v>
      </c>
      <c r="J324" s="243">
        <f ca="1">+IFERROR(INDEX('Hoja de Trabajo para listado'!$A$155:$Z$1048576,MATCH($A324,'Hoja de Trabajo para listado'!$A$155:$A$1048576,0),MATCH((CUADRO!J$5&amp;$E324),'Hoja de Trabajo para listado'!$A$151:$Z$151,0)),0)+IFERROR(INDEX('Hoja de Trabajo para listado'!$AB$155:$BA$1048576,MATCH($A324,'Hoja de Trabajo para listado'!$AB$155:$AB$1048576,0),MATCH((CUADRO!J$5&amp;$E324),'Hoja de Trabajo para listado'!$AB$151:$BA$151,0)),0)+IFERROR(INDEX('Hoja de Trabajo para listado'!$BC$155:$CB$1048576,MATCH($A324,'Hoja de Trabajo para listado'!$BC$155:$BC$1048576,0),MATCH((CUADRO!J$5&amp;$E324),'Hoja de Trabajo para listado'!$BC$151:$CB$151,0)),0)+IFERROR(INDEX('Hoja de Trabajo para listado'!$DE$153:$DG$274,MATCH($A324,'Hoja de Trabajo para listado'!$DE$153:$DE$1048576,0),MATCH((CUADRO!J$5&amp;$E324),'Hoja de Trabajo para listado'!$DE$151:$DG$151,0)),0)+IFERROR(INDEX('Hoja de Trabajo para listado'!$CD$155:$DC$1048576,MATCH($A324,'Hoja de Trabajo para listado'!$CD$155:$CD$1048576,0),MATCH((CUADRO!J$5&amp;$E324),'Hoja de Trabajo para listado'!$CD$151:$DC$151,0)),0)</f>
        <v>0</v>
      </c>
      <c r="K324" s="243">
        <f ca="1">+IFERROR(INDEX('Hoja de Trabajo para listado'!$A$155:$Z$1048576,MATCH($A324,'Hoja de Trabajo para listado'!$A$155:$A$1048576,0),MATCH((CUADRO!K$5&amp;$E324),'Hoja de Trabajo para listado'!$A$151:$Z$151,0)),0)+IFERROR(INDEX('Hoja de Trabajo para listado'!$AB$155:$BA$1048576,MATCH($A324,'Hoja de Trabajo para listado'!$AB$155:$AB$1048576,0),MATCH((CUADRO!K$5&amp;$E324),'Hoja de Trabajo para listado'!$AB$151:$BA$151,0)),0)+IFERROR(INDEX('Hoja de Trabajo para listado'!$BC$155:$CB$1048576,MATCH($A324,'Hoja de Trabajo para listado'!$BC$155:$BC$1048576,0),MATCH((CUADRO!K$5&amp;$E324),'Hoja de Trabajo para listado'!$BC$151:$CB$151,0)),0)+IFERROR(INDEX('Hoja de Trabajo para listado'!$DE$153:$DG$274,MATCH($A324,'Hoja de Trabajo para listado'!$DE$153:$DE$1048576,0),MATCH((CUADRO!K$5&amp;$E324),'Hoja de Trabajo para listado'!$DE$151:$DG$151,0)),0)+IFERROR(INDEX('Hoja de Trabajo para listado'!$CD$155:$DC$1048576,MATCH($A324,'Hoja de Trabajo para listado'!$CD$155:$CD$1048576,0),MATCH((CUADRO!K$5&amp;$E324),'Hoja de Trabajo para listado'!$CD$151:$DC$151,0)),0)</f>
        <v>0</v>
      </c>
      <c r="L324" s="243">
        <f ca="1">+IFERROR(INDEX('Hoja de Trabajo para listado'!$A$155:$Z$1048576,MATCH($A324,'Hoja de Trabajo para listado'!$A$155:$A$1048576,0),MATCH((CUADRO!L$5&amp;$E324),'Hoja de Trabajo para listado'!$A$151:$Z$151,0)),0)+IFERROR(INDEX('Hoja de Trabajo para listado'!$AB$155:$BA$1048576,MATCH($A324,'Hoja de Trabajo para listado'!$AB$155:$AB$1048576,0),MATCH((CUADRO!L$5&amp;$E324),'Hoja de Trabajo para listado'!$AB$151:$BA$151,0)),0)+IFERROR(INDEX('Hoja de Trabajo para listado'!$BC$155:$CB$1048576,MATCH($A324,'Hoja de Trabajo para listado'!$BC$155:$BC$1048576,0),MATCH((CUADRO!L$5&amp;$E324),'Hoja de Trabajo para listado'!$BC$151:$CB$151,0)),0)+IFERROR(INDEX('Hoja de Trabajo para listado'!$DE$153:$DG$274,MATCH($A324,'Hoja de Trabajo para listado'!$DE$153:$DE$1048576,0),MATCH((CUADRO!L$5&amp;$E324),'Hoja de Trabajo para listado'!$DE$151:$DG$151,0)),0)+IFERROR(INDEX('Hoja de Trabajo para listado'!$CD$155:$DC$1048576,MATCH($A324,'Hoja de Trabajo para listado'!$CD$155:$CD$1048576,0),MATCH((CUADRO!L$5&amp;$E324),'Hoja de Trabajo para listado'!$CD$151:$DC$151,0)),0)</f>
        <v>0</v>
      </c>
      <c r="M324" s="243">
        <f ca="1">+IFERROR(INDEX('Hoja de Trabajo para listado'!$A$155:$Z$1048576,MATCH($A324,'Hoja de Trabajo para listado'!$A$155:$A$1048576,0),MATCH((CUADRO!M$5&amp;$E324),'Hoja de Trabajo para listado'!$A$151:$Z$151,0)),0)+IFERROR(INDEX('Hoja de Trabajo para listado'!$AB$155:$BA$1048576,MATCH($A324,'Hoja de Trabajo para listado'!$AB$155:$AB$1048576,0),MATCH((CUADRO!M$5&amp;$E324),'Hoja de Trabajo para listado'!$AB$151:$BA$151,0)),0)+IFERROR(INDEX('Hoja de Trabajo para listado'!$BC$155:$CB$1048576,MATCH($A324,'Hoja de Trabajo para listado'!$BC$155:$BC$1048576,0),MATCH((CUADRO!M$5&amp;$E324),'Hoja de Trabajo para listado'!$BC$151:$CB$151,0)),0)+IFERROR(INDEX('Hoja de Trabajo para listado'!$DE$153:$DG$274,MATCH($A324,'Hoja de Trabajo para listado'!$DE$153:$DE$1048576,0),MATCH((CUADRO!M$5&amp;$E324),'Hoja de Trabajo para listado'!$DE$151:$DG$151,0)),0)+IFERROR(INDEX('Hoja de Trabajo para listado'!$CD$155:$DC$1048576,MATCH($A324,'Hoja de Trabajo para listado'!$CD$155:$CD$1048576,0),MATCH((CUADRO!M$5&amp;$E324),'Hoja de Trabajo para listado'!$CD$151:$DC$151,0)),0)</f>
        <v>0</v>
      </c>
      <c r="N324" s="243">
        <f ca="1">+IFERROR(INDEX('Hoja de Trabajo para listado'!$A$155:$Z$1048576,MATCH($A324,'Hoja de Trabajo para listado'!$A$155:$A$1048576,0),MATCH((CUADRO!N$5&amp;$E324),'Hoja de Trabajo para listado'!$A$151:$Z$151,0)),0)+IFERROR(INDEX('Hoja de Trabajo para listado'!$AB$155:$BA$1048576,MATCH($A324,'Hoja de Trabajo para listado'!$AB$155:$AB$1048576,0),MATCH((CUADRO!N$5&amp;$E324),'Hoja de Trabajo para listado'!$AB$151:$BA$151,0)),0)+IFERROR(INDEX('Hoja de Trabajo para listado'!$BC$155:$CB$1048576,MATCH($A324,'Hoja de Trabajo para listado'!$BC$155:$BC$1048576,0),MATCH((CUADRO!N$5&amp;$E324),'Hoja de Trabajo para listado'!$BC$151:$CB$151,0)),0)+IFERROR(INDEX('Hoja de Trabajo para listado'!$DE$153:$DG$274,MATCH($A324,'Hoja de Trabajo para listado'!$DE$153:$DE$1048576,0),MATCH((CUADRO!N$5&amp;$E324),'Hoja de Trabajo para listado'!$DE$151:$DG$151,0)),0)+IFERROR(INDEX('Hoja de Trabajo para listado'!$CD$155:$DC$1048576,MATCH($A324,'Hoja de Trabajo para listado'!$CD$155:$CD$1048576,0),MATCH((CUADRO!N$5&amp;$E324),'Hoja de Trabajo para listado'!$CD$151:$DC$151,0)),0)</f>
        <v>0</v>
      </c>
      <c r="O324" s="243">
        <f ca="1">+IFERROR(INDEX('Hoja de Trabajo para listado'!$A$155:$Z$1048576,MATCH($A324,'Hoja de Trabajo para listado'!$A$155:$A$1048576,0),MATCH((CUADRO!O$5&amp;$E324),'Hoja de Trabajo para listado'!$A$151:$Z$151,0)),0)+IFERROR(INDEX('Hoja de Trabajo para listado'!$AB$155:$BA$1048576,MATCH($A324,'Hoja de Trabajo para listado'!$AB$155:$AB$1048576,0),MATCH((CUADRO!O$5&amp;$E324),'Hoja de Trabajo para listado'!$AB$151:$BA$151,0)),0)+IFERROR(INDEX('Hoja de Trabajo para listado'!$BC$155:$CB$1048576,MATCH($A324,'Hoja de Trabajo para listado'!$BC$155:$BC$1048576,0),MATCH((CUADRO!O$5&amp;$E324),'Hoja de Trabajo para listado'!$BC$151:$CB$151,0)),0)+IFERROR(INDEX('Hoja de Trabajo para listado'!$DE$153:$DG$274,MATCH($A324,'Hoja de Trabajo para listado'!$DE$153:$DE$1048576,0),MATCH((CUADRO!O$5&amp;$E324),'Hoja de Trabajo para listado'!$DE$151:$DG$151,0)),0)+IFERROR(INDEX('Hoja de Trabajo para listado'!$CD$155:$DC$1048576,MATCH($A324,'Hoja de Trabajo para listado'!$CD$155:$CD$1048576,0),MATCH((CUADRO!O$5&amp;$E324),'Hoja de Trabajo para listado'!$CD$151:$DC$151,0)),0)</f>
        <v>0</v>
      </c>
      <c r="P324" s="243">
        <f ca="1">+IFERROR(INDEX('Hoja de Trabajo para listado'!$A$155:$Z$1048576,MATCH($A324,'Hoja de Trabajo para listado'!$A$155:$A$1048576,0),MATCH((CUADRO!P$5&amp;$E324),'Hoja de Trabajo para listado'!$A$151:$Z$151,0)),0)+IFERROR(INDEX('Hoja de Trabajo para listado'!$AB$155:$BA$1048576,MATCH($A324,'Hoja de Trabajo para listado'!$AB$155:$AB$1048576,0),MATCH((CUADRO!P$5&amp;$E324),'Hoja de Trabajo para listado'!$AB$151:$BA$151,0)),0)+IFERROR(INDEX('Hoja de Trabajo para listado'!$BC$155:$CB$1048576,MATCH($A324,'Hoja de Trabajo para listado'!$BC$155:$BC$1048576,0),MATCH((CUADRO!P$5&amp;$E324),'Hoja de Trabajo para listado'!$BC$151:$CB$151,0)),0)+IFERROR(INDEX('Hoja de Trabajo para listado'!$DE$153:$DG$274,MATCH($A324,'Hoja de Trabajo para listado'!$DE$153:$DE$1048576,0),MATCH((CUADRO!P$5&amp;$E324),'Hoja de Trabajo para listado'!$DE$151:$DG$151,0)),0)+IFERROR(INDEX('Hoja de Trabajo para listado'!$CD$155:$DC$1048576,MATCH($A324,'Hoja de Trabajo para listado'!$CD$155:$CD$1048576,0),MATCH((CUADRO!P$5&amp;$E324),'Hoja de Trabajo para listado'!$CD$151:$DC$151,0)),0)</f>
        <v>0</v>
      </c>
      <c r="Q324" s="243">
        <f ca="1">+IFERROR(INDEX('Hoja de Trabajo para listado'!$A$155:$Z$1048576,MATCH($A324,'Hoja de Trabajo para listado'!$A$155:$A$1048576,0),MATCH((CUADRO!Q$5&amp;$E324),'Hoja de Trabajo para listado'!$A$151:$Z$151,0)),0)+IFERROR(INDEX('Hoja de Trabajo para listado'!$AB$155:$BA$1048576,MATCH($A324,'Hoja de Trabajo para listado'!$AB$155:$AB$1048576,0),MATCH((CUADRO!Q$5&amp;$E324),'Hoja de Trabajo para listado'!$AB$151:$BA$151,0)),0)+IFERROR(INDEX('Hoja de Trabajo para listado'!$BC$155:$CB$1048576,MATCH($A324,'Hoja de Trabajo para listado'!$BC$155:$BC$1048576,0),MATCH((CUADRO!Q$5&amp;$E324),'Hoja de Trabajo para listado'!$BC$151:$CB$151,0)),0)+IFERROR(INDEX('Hoja de Trabajo para listado'!$DE$153:$DG$274,MATCH($A324,'Hoja de Trabajo para listado'!$DE$153:$DE$1048576,0),MATCH((CUADRO!Q$5&amp;$E324),'Hoja de Trabajo para listado'!$DE$151:$DG$151,0)),0)+IFERROR(INDEX('Hoja de Trabajo para listado'!$CD$155:$DC$1048576,MATCH($A324,'Hoja de Trabajo para listado'!$CD$155:$CD$1048576,0),MATCH((CUADRO!Q$5&amp;$E324),'Hoja de Trabajo para listado'!$CD$151:$DC$151,0)),0)</f>
        <v>0</v>
      </c>
      <c r="R324" s="243">
        <f t="shared" ca="1" si="11"/>
        <v>0</v>
      </c>
      <c r="S324" s="249"/>
      <c r="T324" s="243">
        <f ca="1">+T325</f>
        <v>0</v>
      </c>
      <c r="U324" s="242">
        <f t="shared" si="12"/>
        <v>1</v>
      </c>
      <c r="V324" s="333" t="str">
        <f>+VLOOKUP(A324,bd_lista!$A$3:$E$590,5,FALSE)</f>
        <v>Empresas Nacionales</v>
      </c>
      <c r="W324" s="391" t="str">
        <f>+V324</f>
        <v>Empresas Nacionales</v>
      </c>
      <c r="X324" s="242">
        <f>+VLOOKUP(A324,[4]Sheet1!$A$13:$D$744,4,FALSE)</f>
        <v>76</v>
      </c>
      <c r="Y324" s="242" t="str">
        <f>+VLOOKUP(X324,bd_lista!$A$3:$C$590,3,FALSE)</f>
        <v>Ministerio de Minería y Metalurgia</v>
      </c>
      <c r="Z324" s="294">
        <f>+X324</f>
        <v>76</v>
      </c>
      <c r="AA324" s="319" t="str">
        <f>+Y324</f>
        <v>Ministerio de Minería y Metalurgia</v>
      </c>
    </row>
    <row r="325" spans="1:27" ht="15" hidden="1" customHeight="1">
      <c r="A325" s="32">
        <v>517</v>
      </c>
      <c r="B325" s="388"/>
      <c r="C325" s="333" t="str">
        <f>+VLOOKUP(A325,bd_lista!$A$3:$C$590,3,FALSE)</f>
        <v>Corporación Minera de Bolivia</v>
      </c>
      <c r="D325" s="390"/>
      <c r="E325" s="333" t="s">
        <v>1305</v>
      </c>
      <c r="F325" s="245">
        <f ca="1">+IFERROR(INDEX('Hoja de Trabajo para listado'!$A$155:$Z$1048576,MATCH($A325,'Hoja de Trabajo para listado'!$A$155:$A$1048576,0),MATCH((CUADRO!F$5&amp;$E325),'Hoja de Trabajo para listado'!$A$151:$Z$151,0)),0)+IFERROR(INDEX('Hoja de Trabajo para listado'!$AB$155:$BA$1048576,MATCH($A325,'Hoja de Trabajo para listado'!$AB$155:$AB$1048576,0),MATCH((CUADRO!F$5&amp;$E325),'Hoja de Trabajo para listado'!$AB$151:$BA$151,0)),0)+IFERROR(INDEX('Hoja de Trabajo para listado'!$BC$155:$CB$1048576,MATCH($A325,'Hoja de Trabajo para listado'!$BC$155:$BC$1048576,0),MATCH((CUADRO!F$5&amp;$E325),'Hoja de Trabajo para listado'!$BC$151:$CB$151,0)),0)+IFERROR(INDEX('Hoja de Trabajo para listado'!$DE$153:$DG$274,MATCH($A325,'Hoja de Trabajo para listado'!$DE$153:$DE$1048576,0),MATCH((CUADRO!F$5&amp;$E325),'Hoja de Trabajo para listado'!$DE$151:$DG$151,0)),0)+IFERROR(INDEX('Hoja de Trabajo para listado'!$CD$155:$DC$1048576,MATCH($A325,'Hoja de Trabajo para listado'!$CD$155:$CD$1048576,0),MATCH((CUADRO!F$5&amp;$E325),'Hoja de Trabajo para listado'!$CD$151:$DC$151,0)),0)</f>
        <v>0</v>
      </c>
      <c r="G325" s="245">
        <f ca="1">+IFERROR(INDEX('Hoja de Trabajo para listado'!$A$155:$Z$1048576,MATCH($A325,'Hoja de Trabajo para listado'!$A$155:$A$1048576,0),MATCH((CUADRO!G$5&amp;$E325),'Hoja de Trabajo para listado'!$A$151:$Z$151,0)),0)+IFERROR(INDEX('Hoja de Trabajo para listado'!$AB$155:$BA$1048576,MATCH($A325,'Hoja de Trabajo para listado'!$AB$155:$AB$1048576,0),MATCH((CUADRO!G$5&amp;$E325),'Hoja de Trabajo para listado'!$AB$151:$BA$151,0)),0)+IFERROR(INDEX('Hoja de Trabajo para listado'!$BC$155:$CB$1048576,MATCH($A325,'Hoja de Trabajo para listado'!$BC$155:$BC$1048576,0),MATCH((CUADRO!G$5&amp;$E325),'Hoja de Trabajo para listado'!$BC$151:$CB$151,0)),0)+IFERROR(INDEX('Hoja de Trabajo para listado'!$DE$153:$DG$274,MATCH($A325,'Hoja de Trabajo para listado'!$DE$153:$DE$1048576,0),MATCH((CUADRO!G$5&amp;$E325),'Hoja de Trabajo para listado'!$DE$151:$DG$151,0)),0)+IFERROR(INDEX('Hoja de Trabajo para listado'!$CD$155:$DC$1048576,MATCH($A325,'Hoja de Trabajo para listado'!$CD$155:$CD$1048576,0),MATCH((CUADRO!G$5&amp;$E325),'Hoja de Trabajo para listado'!$CD$151:$DC$151,0)),0)</f>
        <v>0</v>
      </c>
      <c r="H325" s="245">
        <f ca="1">+IFERROR(INDEX('Hoja de Trabajo para listado'!$A$155:$Z$1048576,MATCH($A325,'Hoja de Trabajo para listado'!$A$155:$A$1048576,0),MATCH((CUADRO!H$5&amp;$E325),'Hoja de Trabajo para listado'!$A$151:$Z$151,0)),0)+IFERROR(INDEX('Hoja de Trabajo para listado'!$AB$155:$BA$1048576,MATCH($A325,'Hoja de Trabajo para listado'!$AB$155:$AB$1048576,0),MATCH((CUADRO!H$5&amp;$E325),'Hoja de Trabajo para listado'!$AB$151:$BA$151,0)),0)+IFERROR(INDEX('Hoja de Trabajo para listado'!$BC$155:$CB$1048576,MATCH($A325,'Hoja de Trabajo para listado'!$BC$155:$BC$1048576,0),MATCH((CUADRO!H$5&amp;$E325),'Hoja de Trabajo para listado'!$BC$151:$CB$151,0)),0)+IFERROR(INDEX('Hoja de Trabajo para listado'!$DE$153:$DG$274,MATCH($A325,'Hoja de Trabajo para listado'!$DE$153:$DE$1048576,0),MATCH((CUADRO!H$5&amp;$E325),'Hoja de Trabajo para listado'!$DE$151:$DG$151,0)),0)+IFERROR(INDEX('Hoja de Trabajo para listado'!$CD$155:$DC$1048576,MATCH($A325,'Hoja de Trabajo para listado'!$CD$155:$CD$1048576,0),MATCH((CUADRO!H$5&amp;$E325),'Hoja de Trabajo para listado'!$CD$151:$DC$151,0)),0)</f>
        <v>0</v>
      </c>
      <c r="I325" s="245">
        <f ca="1">+IFERROR(INDEX('Hoja de Trabajo para listado'!$A$155:$Z$1048576,MATCH($A325,'Hoja de Trabajo para listado'!$A$155:$A$1048576,0),MATCH((CUADRO!I$5&amp;$E325),'Hoja de Trabajo para listado'!$A$151:$Z$151,0)),0)+IFERROR(INDEX('Hoja de Trabajo para listado'!$AB$155:$BA$1048576,MATCH($A325,'Hoja de Trabajo para listado'!$AB$155:$AB$1048576,0),MATCH((CUADRO!I$5&amp;$E325),'Hoja de Trabajo para listado'!$AB$151:$BA$151,0)),0)+IFERROR(INDEX('Hoja de Trabajo para listado'!$BC$155:$CB$1048576,MATCH($A325,'Hoja de Trabajo para listado'!$BC$155:$BC$1048576,0),MATCH((CUADRO!I$5&amp;$E325),'Hoja de Trabajo para listado'!$BC$151:$CB$151,0)),0)+IFERROR(INDEX('Hoja de Trabajo para listado'!$DE$153:$DG$274,MATCH($A325,'Hoja de Trabajo para listado'!$DE$153:$DE$1048576,0),MATCH((CUADRO!I$5&amp;$E325),'Hoja de Trabajo para listado'!$DE$151:$DG$151,0)),0)+IFERROR(INDEX('Hoja de Trabajo para listado'!$CD$155:$DC$1048576,MATCH($A325,'Hoja de Trabajo para listado'!$CD$155:$CD$1048576,0),MATCH((CUADRO!I$5&amp;$E325),'Hoja de Trabajo para listado'!$CD$151:$DC$151,0)),0)</f>
        <v>0</v>
      </c>
      <c r="J325" s="245">
        <f ca="1">+IFERROR(INDEX('Hoja de Trabajo para listado'!$A$155:$Z$1048576,MATCH($A325,'Hoja de Trabajo para listado'!$A$155:$A$1048576,0),MATCH((CUADRO!J$5&amp;$E325),'Hoja de Trabajo para listado'!$A$151:$Z$151,0)),0)+IFERROR(INDEX('Hoja de Trabajo para listado'!$AB$155:$BA$1048576,MATCH($A325,'Hoja de Trabajo para listado'!$AB$155:$AB$1048576,0),MATCH((CUADRO!J$5&amp;$E325),'Hoja de Trabajo para listado'!$AB$151:$BA$151,0)),0)+IFERROR(INDEX('Hoja de Trabajo para listado'!$BC$155:$CB$1048576,MATCH($A325,'Hoja de Trabajo para listado'!$BC$155:$BC$1048576,0),MATCH((CUADRO!J$5&amp;$E325),'Hoja de Trabajo para listado'!$BC$151:$CB$151,0)),0)+IFERROR(INDEX('Hoja de Trabajo para listado'!$DE$153:$DG$274,MATCH($A325,'Hoja de Trabajo para listado'!$DE$153:$DE$1048576,0),MATCH((CUADRO!J$5&amp;$E325),'Hoja de Trabajo para listado'!$DE$151:$DG$151,0)),0)+IFERROR(INDEX('Hoja de Trabajo para listado'!$CD$155:$DC$1048576,MATCH($A325,'Hoja de Trabajo para listado'!$CD$155:$CD$1048576,0),MATCH((CUADRO!J$5&amp;$E325),'Hoja de Trabajo para listado'!$CD$151:$DC$151,0)),0)</f>
        <v>0</v>
      </c>
      <c r="K325" s="245">
        <f ca="1">+IFERROR(INDEX('Hoja de Trabajo para listado'!$A$155:$Z$1048576,MATCH($A325,'Hoja de Trabajo para listado'!$A$155:$A$1048576,0),MATCH((CUADRO!K$5&amp;$E325),'Hoja de Trabajo para listado'!$A$151:$Z$151,0)),0)+IFERROR(INDEX('Hoja de Trabajo para listado'!$AB$155:$BA$1048576,MATCH($A325,'Hoja de Trabajo para listado'!$AB$155:$AB$1048576,0),MATCH((CUADRO!K$5&amp;$E325),'Hoja de Trabajo para listado'!$AB$151:$BA$151,0)),0)+IFERROR(INDEX('Hoja de Trabajo para listado'!$BC$155:$CB$1048576,MATCH($A325,'Hoja de Trabajo para listado'!$BC$155:$BC$1048576,0),MATCH((CUADRO!K$5&amp;$E325),'Hoja de Trabajo para listado'!$BC$151:$CB$151,0)),0)+IFERROR(INDEX('Hoja de Trabajo para listado'!$DE$153:$DG$274,MATCH($A325,'Hoja de Trabajo para listado'!$DE$153:$DE$1048576,0),MATCH((CUADRO!K$5&amp;$E325),'Hoja de Trabajo para listado'!$DE$151:$DG$151,0)),0)+IFERROR(INDEX('Hoja de Trabajo para listado'!$CD$155:$DC$1048576,MATCH($A325,'Hoja de Trabajo para listado'!$CD$155:$CD$1048576,0),MATCH((CUADRO!K$5&amp;$E325),'Hoja de Trabajo para listado'!$CD$151:$DC$151,0)),0)</f>
        <v>0</v>
      </c>
      <c r="L325" s="245">
        <f ca="1">+IFERROR(INDEX('Hoja de Trabajo para listado'!$A$155:$Z$1048576,MATCH($A325,'Hoja de Trabajo para listado'!$A$155:$A$1048576,0),MATCH((CUADRO!L$5&amp;$E325),'Hoja de Trabajo para listado'!$A$151:$Z$151,0)),0)+IFERROR(INDEX('Hoja de Trabajo para listado'!$AB$155:$BA$1048576,MATCH($A325,'Hoja de Trabajo para listado'!$AB$155:$AB$1048576,0),MATCH((CUADRO!L$5&amp;$E325),'Hoja de Trabajo para listado'!$AB$151:$BA$151,0)),0)+IFERROR(INDEX('Hoja de Trabajo para listado'!$BC$155:$CB$1048576,MATCH($A325,'Hoja de Trabajo para listado'!$BC$155:$BC$1048576,0),MATCH((CUADRO!L$5&amp;$E325),'Hoja de Trabajo para listado'!$BC$151:$CB$151,0)),0)+IFERROR(INDEX('Hoja de Trabajo para listado'!$DE$153:$DG$274,MATCH($A325,'Hoja de Trabajo para listado'!$DE$153:$DE$1048576,0),MATCH((CUADRO!L$5&amp;$E325),'Hoja de Trabajo para listado'!$DE$151:$DG$151,0)),0)+IFERROR(INDEX('Hoja de Trabajo para listado'!$CD$155:$DC$1048576,MATCH($A325,'Hoja de Trabajo para listado'!$CD$155:$CD$1048576,0),MATCH((CUADRO!L$5&amp;$E325),'Hoja de Trabajo para listado'!$CD$151:$DC$151,0)),0)</f>
        <v>0</v>
      </c>
      <c r="M325" s="245">
        <f ca="1">+IFERROR(INDEX('Hoja de Trabajo para listado'!$A$155:$Z$1048576,MATCH($A325,'Hoja de Trabajo para listado'!$A$155:$A$1048576,0),MATCH((CUADRO!M$5&amp;$E325),'Hoja de Trabajo para listado'!$A$151:$Z$151,0)),0)+IFERROR(INDEX('Hoja de Trabajo para listado'!$AB$155:$BA$1048576,MATCH($A325,'Hoja de Trabajo para listado'!$AB$155:$AB$1048576,0),MATCH((CUADRO!M$5&amp;$E325),'Hoja de Trabajo para listado'!$AB$151:$BA$151,0)),0)+IFERROR(INDEX('Hoja de Trabajo para listado'!$BC$155:$CB$1048576,MATCH($A325,'Hoja de Trabajo para listado'!$BC$155:$BC$1048576,0),MATCH((CUADRO!M$5&amp;$E325),'Hoja de Trabajo para listado'!$BC$151:$CB$151,0)),0)+IFERROR(INDEX('Hoja de Trabajo para listado'!$DE$153:$DG$274,MATCH($A325,'Hoja de Trabajo para listado'!$DE$153:$DE$1048576,0),MATCH((CUADRO!M$5&amp;$E325),'Hoja de Trabajo para listado'!$DE$151:$DG$151,0)),0)+IFERROR(INDEX('Hoja de Trabajo para listado'!$CD$155:$DC$1048576,MATCH($A325,'Hoja de Trabajo para listado'!$CD$155:$CD$1048576,0),MATCH((CUADRO!M$5&amp;$E325),'Hoja de Trabajo para listado'!$CD$151:$DC$151,0)),0)</f>
        <v>0</v>
      </c>
      <c r="N325" s="245">
        <f ca="1">+IFERROR(INDEX('Hoja de Trabajo para listado'!$A$155:$Z$1048576,MATCH($A325,'Hoja de Trabajo para listado'!$A$155:$A$1048576,0),MATCH((CUADRO!N$5&amp;$E325),'Hoja de Trabajo para listado'!$A$151:$Z$151,0)),0)+IFERROR(INDEX('Hoja de Trabajo para listado'!$AB$155:$BA$1048576,MATCH($A325,'Hoja de Trabajo para listado'!$AB$155:$AB$1048576,0),MATCH((CUADRO!N$5&amp;$E325),'Hoja de Trabajo para listado'!$AB$151:$BA$151,0)),0)+IFERROR(INDEX('Hoja de Trabajo para listado'!$BC$155:$CB$1048576,MATCH($A325,'Hoja de Trabajo para listado'!$BC$155:$BC$1048576,0),MATCH((CUADRO!N$5&amp;$E325),'Hoja de Trabajo para listado'!$BC$151:$CB$151,0)),0)+IFERROR(INDEX('Hoja de Trabajo para listado'!$DE$153:$DG$274,MATCH($A325,'Hoja de Trabajo para listado'!$DE$153:$DE$1048576,0),MATCH((CUADRO!N$5&amp;$E325),'Hoja de Trabajo para listado'!$DE$151:$DG$151,0)),0)+IFERROR(INDEX('Hoja de Trabajo para listado'!$CD$155:$DC$1048576,MATCH($A325,'Hoja de Trabajo para listado'!$CD$155:$CD$1048576,0),MATCH((CUADRO!N$5&amp;$E325),'Hoja de Trabajo para listado'!$CD$151:$DC$151,0)),0)</f>
        <v>0</v>
      </c>
      <c r="O325" s="245">
        <f ca="1">+IFERROR(INDEX('Hoja de Trabajo para listado'!$A$155:$Z$1048576,MATCH($A325,'Hoja de Trabajo para listado'!$A$155:$A$1048576,0),MATCH((CUADRO!O$5&amp;$E325),'Hoja de Trabajo para listado'!$A$151:$Z$151,0)),0)+IFERROR(INDEX('Hoja de Trabajo para listado'!$AB$155:$BA$1048576,MATCH($A325,'Hoja de Trabajo para listado'!$AB$155:$AB$1048576,0),MATCH((CUADRO!O$5&amp;$E325),'Hoja de Trabajo para listado'!$AB$151:$BA$151,0)),0)+IFERROR(INDEX('Hoja de Trabajo para listado'!$BC$155:$CB$1048576,MATCH($A325,'Hoja de Trabajo para listado'!$BC$155:$BC$1048576,0),MATCH((CUADRO!O$5&amp;$E325),'Hoja de Trabajo para listado'!$BC$151:$CB$151,0)),0)+IFERROR(INDEX('Hoja de Trabajo para listado'!$DE$153:$DG$274,MATCH($A325,'Hoja de Trabajo para listado'!$DE$153:$DE$1048576,0),MATCH((CUADRO!O$5&amp;$E325),'Hoja de Trabajo para listado'!$DE$151:$DG$151,0)),0)+IFERROR(INDEX('Hoja de Trabajo para listado'!$CD$155:$DC$1048576,MATCH($A325,'Hoja de Trabajo para listado'!$CD$155:$CD$1048576,0),MATCH((CUADRO!O$5&amp;$E325),'Hoja de Trabajo para listado'!$CD$151:$DC$151,0)),0)</f>
        <v>0</v>
      </c>
      <c r="P325" s="245">
        <f ca="1">+IFERROR(INDEX('Hoja de Trabajo para listado'!$A$155:$Z$1048576,MATCH($A325,'Hoja de Trabajo para listado'!$A$155:$A$1048576,0),MATCH((CUADRO!P$5&amp;$E325),'Hoja de Trabajo para listado'!$A$151:$Z$151,0)),0)+IFERROR(INDEX('Hoja de Trabajo para listado'!$AB$155:$BA$1048576,MATCH($A325,'Hoja de Trabajo para listado'!$AB$155:$AB$1048576,0),MATCH((CUADRO!P$5&amp;$E325),'Hoja de Trabajo para listado'!$AB$151:$BA$151,0)),0)+IFERROR(INDEX('Hoja de Trabajo para listado'!$BC$155:$CB$1048576,MATCH($A325,'Hoja de Trabajo para listado'!$BC$155:$BC$1048576,0),MATCH((CUADRO!P$5&amp;$E325),'Hoja de Trabajo para listado'!$BC$151:$CB$151,0)),0)+IFERROR(INDEX('Hoja de Trabajo para listado'!$DE$153:$DG$274,MATCH($A325,'Hoja de Trabajo para listado'!$DE$153:$DE$1048576,0),MATCH((CUADRO!P$5&amp;$E325),'Hoja de Trabajo para listado'!$DE$151:$DG$151,0)),0)+IFERROR(INDEX('Hoja de Trabajo para listado'!$CD$155:$DC$1048576,MATCH($A325,'Hoja de Trabajo para listado'!$CD$155:$CD$1048576,0),MATCH((CUADRO!P$5&amp;$E325),'Hoja de Trabajo para listado'!$CD$151:$DC$151,0)),0)</f>
        <v>0</v>
      </c>
      <c r="Q325" s="245">
        <f ca="1">+IFERROR(INDEX('Hoja de Trabajo para listado'!$A$155:$Z$1048576,MATCH($A325,'Hoja de Trabajo para listado'!$A$155:$A$1048576,0),MATCH((CUADRO!Q$5&amp;$E325),'Hoja de Trabajo para listado'!$A$151:$Z$151,0)),0)+IFERROR(INDEX('Hoja de Trabajo para listado'!$AB$155:$BA$1048576,MATCH($A325,'Hoja de Trabajo para listado'!$AB$155:$AB$1048576,0),MATCH((CUADRO!Q$5&amp;$E325),'Hoja de Trabajo para listado'!$AB$151:$BA$151,0)),0)+IFERROR(INDEX('Hoja de Trabajo para listado'!$BC$155:$CB$1048576,MATCH($A325,'Hoja de Trabajo para listado'!$BC$155:$BC$1048576,0),MATCH((CUADRO!Q$5&amp;$E325),'Hoja de Trabajo para listado'!$BC$151:$CB$151,0)),0)+IFERROR(INDEX('Hoja de Trabajo para listado'!$DE$153:$DG$274,MATCH($A325,'Hoja de Trabajo para listado'!$DE$153:$DE$1048576,0),MATCH((CUADRO!Q$5&amp;$E325),'Hoja de Trabajo para listado'!$DE$151:$DG$151,0)),0)+IFERROR(INDEX('Hoja de Trabajo para listado'!$CD$155:$DC$1048576,MATCH($A325,'Hoja de Trabajo para listado'!$CD$155:$CD$1048576,0),MATCH((CUADRO!Q$5&amp;$E325),'Hoja de Trabajo para listado'!$CD$151:$DC$151,0)),0)</f>
        <v>0</v>
      </c>
      <c r="R325" s="245">
        <f t="shared" ca="1" si="11"/>
        <v>0</v>
      </c>
      <c r="S325" s="259">
        <f ca="1">+R324+R325</f>
        <v>0</v>
      </c>
      <c r="T325" s="245">
        <f ca="1">+S325</f>
        <v>0</v>
      </c>
      <c r="U325" s="244">
        <f t="shared" si="12"/>
        <v>2</v>
      </c>
      <c r="V325" s="333" t="str">
        <f>+VLOOKUP(A325,bd_lista!$A$3:$E$590,5,FALSE)</f>
        <v>Empresas Nacionales</v>
      </c>
      <c r="W325" s="392"/>
      <c r="X325" s="242">
        <f>+VLOOKUP(A325,[4]Sheet1!$A$13:$D$744,4,FALSE)</f>
        <v>76</v>
      </c>
      <c r="Y325" s="242" t="str">
        <f>+VLOOKUP(X325,bd_lista!$A$3:$C$590,3,FALSE)</f>
        <v>Ministerio de Minería y Metalurgia</v>
      </c>
      <c r="Z325" s="292"/>
      <c r="AA325" s="321"/>
    </row>
    <row r="326" spans="1:27" customFormat="1" ht="15" hidden="1" customHeight="1">
      <c r="A326" s="251">
        <v>520</v>
      </c>
      <c r="B326" s="387">
        <f>+A326</f>
        <v>520</v>
      </c>
      <c r="C326" s="247" t="str">
        <f>+VLOOKUP(A326,bd_lista!$A$3:$C$590,3,FALSE)</f>
        <v>Empresa Metalúrgica VINTO - Nacionalizada</v>
      </c>
      <c r="D326" s="389" t="str">
        <f>+C326</f>
        <v>Empresa Metalúrgica VINTO - Nacionalizada</v>
      </c>
      <c r="E326" s="247" t="s">
        <v>1304</v>
      </c>
      <c r="F326" s="243">
        <f ca="1">+IFERROR(INDEX('Hoja de Trabajo para listado'!$A$155:$Z$1048576,MATCH($A326,'Hoja de Trabajo para listado'!$A$155:$A$1048576,0),MATCH((CUADRO!F$5&amp;$E326),'Hoja de Trabajo para listado'!$A$151:$Z$151,0)),0)+IFERROR(INDEX('Hoja de Trabajo para listado'!$AB$155:$BA$1048576,MATCH($A326,'Hoja de Trabajo para listado'!$AB$155:$AB$1048576,0),MATCH((CUADRO!F$5&amp;$E326),'Hoja de Trabajo para listado'!$AB$151:$BA$151,0)),0)+IFERROR(INDEX('Hoja de Trabajo para listado'!$BC$155:$CB$1048576,MATCH($A326,'Hoja de Trabajo para listado'!$BC$155:$BC$1048576,0),MATCH((CUADRO!F$5&amp;$E326),'Hoja de Trabajo para listado'!$BC$151:$CB$151,0)),0)+IFERROR(INDEX('Hoja de Trabajo para listado'!$DE$153:$DG$274,MATCH($A326,'Hoja de Trabajo para listado'!$DE$153:$DE$1048576,0),MATCH((CUADRO!F$5&amp;$E326),'Hoja de Trabajo para listado'!$DE$151:$DG$151,0)),0)+IFERROR(INDEX('Hoja de Trabajo para listado'!$CD$155:$DC$1048576,MATCH($A326,'Hoja de Trabajo para listado'!$CD$155:$CD$1048576,0),MATCH((CUADRO!F$5&amp;$E326),'Hoja de Trabajo para listado'!$CD$151:$DC$151,0)),0)</f>
        <v>0</v>
      </c>
      <c r="G326" s="243">
        <f ca="1">+IFERROR(INDEX('Hoja de Trabajo para listado'!$A$155:$Z$1048576,MATCH($A326,'Hoja de Trabajo para listado'!$A$155:$A$1048576,0),MATCH((CUADRO!G$5&amp;$E326),'Hoja de Trabajo para listado'!$A$151:$Z$151,0)),0)+IFERROR(INDEX('Hoja de Trabajo para listado'!$AB$155:$BA$1048576,MATCH($A326,'Hoja de Trabajo para listado'!$AB$155:$AB$1048576,0),MATCH((CUADRO!G$5&amp;$E326),'Hoja de Trabajo para listado'!$AB$151:$BA$151,0)),0)+IFERROR(INDEX('Hoja de Trabajo para listado'!$BC$155:$CB$1048576,MATCH($A326,'Hoja de Trabajo para listado'!$BC$155:$BC$1048576,0),MATCH((CUADRO!G$5&amp;$E326),'Hoja de Trabajo para listado'!$BC$151:$CB$151,0)),0)+IFERROR(INDEX('Hoja de Trabajo para listado'!$DE$153:$DG$274,MATCH($A326,'Hoja de Trabajo para listado'!$DE$153:$DE$1048576,0),MATCH((CUADRO!G$5&amp;$E326),'Hoja de Trabajo para listado'!$DE$151:$DG$151,0)),0)+IFERROR(INDEX('Hoja de Trabajo para listado'!$CD$155:$DC$1048576,MATCH($A326,'Hoja de Trabajo para listado'!$CD$155:$CD$1048576,0),MATCH((CUADRO!G$5&amp;$E326),'Hoja de Trabajo para listado'!$CD$151:$DC$151,0)),0)</f>
        <v>0</v>
      </c>
      <c r="H326" s="243">
        <f ca="1">+IFERROR(INDEX('Hoja de Trabajo para listado'!$A$155:$Z$1048576,MATCH($A326,'Hoja de Trabajo para listado'!$A$155:$A$1048576,0),MATCH((CUADRO!H$5&amp;$E326),'Hoja de Trabajo para listado'!$A$151:$Z$151,0)),0)+IFERROR(INDEX('Hoja de Trabajo para listado'!$AB$155:$BA$1048576,MATCH($A326,'Hoja de Trabajo para listado'!$AB$155:$AB$1048576,0),MATCH((CUADRO!H$5&amp;$E326),'Hoja de Trabajo para listado'!$AB$151:$BA$151,0)),0)+IFERROR(INDEX('Hoja de Trabajo para listado'!$BC$155:$CB$1048576,MATCH($A326,'Hoja de Trabajo para listado'!$BC$155:$BC$1048576,0),MATCH((CUADRO!H$5&amp;$E326),'Hoja de Trabajo para listado'!$BC$151:$CB$151,0)),0)+IFERROR(INDEX('Hoja de Trabajo para listado'!$DE$153:$DG$274,MATCH($A326,'Hoja de Trabajo para listado'!$DE$153:$DE$1048576,0),MATCH((CUADRO!H$5&amp;$E326),'Hoja de Trabajo para listado'!$DE$151:$DG$151,0)),0)+IFERROR(INDEX('Hoja de Trabajo para listado'!$CD$155:$DC$1048576,MATCH($A326,'Hoja de Trabajo para listado'!$CD$155:$CD$1048576,0),MATCH((CUADRO!H$5&amp;$E326),'Hoja de Trabajo para listado'!$CD$151:$DC$151,0)),0)</f>
        <v>0</v>
      </c>
      <c r="I326" s="243">
        <f ca="1">+IFERROR(INDEX('Hoja de Trabajo para listado'!$A$155:$Z$1048576,MATCH($A326,'Hoja de Trabajo para listado'!$A$155:$A$1048576,0),MATCH((CUADRO!I$5&amp;$E326),'Hoja de Trabajo para listado'!$A$151:$Z$151,0)),0)+IFERROR(INDEX('Hoja de Trabajo para listado'!$AB$155:$BA$1048576,MATCH($A326,'Hoja de Trabajo para listado'!$AB$155:$AB$1048576,0),MATCH((CUADRO!I$5&amp;$E326),'Hoja de Trabajo para listado'!$AB$151:$BA$151,0)),0)+IFERROR(INDEX('Hoja de Trabajo para listado'!$BC$155:$CB$1048576,MATCH($A326,'Hoja de Trabajo para listado'!$BC$155:$BC$1048576,0),MATCH((CUADRO!I$5&amp;$E326),'Hoja de Trabajo para listado'!$BC$151:$CB$151,0)),0)+IFERROR(INDEX('Hoja de Trabajo para listado'!$DE$153:$DG$274,MATCH($A326,'Hoja de Trabajo para listado'!$DE$153:$DE$1048576,0),MATCH((CUADRO!I$5&amp;$E326),'Hoja de Trabajo para listado'!$DE$151:$DG$151,0)),0)+IFERROR(INDEX('Hoja de Trabajo para listado'!$CD$155:$DC$1048576,MATCH($A326,'Hoja de Trabajo para listado'!$CD$155:$CD$1048576,0),MATCH((CUADRO!I$5&amp;$E326),'Hoja de Trabajo para listado'!$CD$151:$DC$151,0)),0)</f>
        <v>0</v>
      </c>
      <c r="J326" s="243">
        <f ca="1">+IFERROR(INDEX('Hoja de Trabajo para listado'!$A$155:$Z$1048576,MATCH($A326,'Hoja de Trabajo para listado'!$A$155:$A$1048576,0),MATCH((CUADRO!J$5&amp;$E326),'Hoja de Trabajo para listado'!$A$151:$Z$151,0)),0)+IFERROR(INDEX('Hoja de Trabajo para listado'!$AB$155:$BA$1048576,MATCH($A326,'Hoja de Trabajo para listado'!$AB$155:$AB$1048576,0),MATCH((CUADRO!J$5&amp;$E326),'Hoja de Trabajo para listado'!$AB$151:$BA$151,0)),0)+IFERROR(INDEX('Hoja de Trabajo para listado'!$BC$155:$CB$1048576,MATCH($A326,'Hoja de Trabajo para listado'!$BC$155:$BC$1048576,0),MATCH((CUADRO!J$5&amp;$E326),'Hoja de Trabajo para listado'!$BC$151:$CB$151,0)),0)+IFERROR(INDEX('Hoja de Trabajo para listado'!$DE$153:$DG$274,MATCH($A326,'Hoja de Trabajo para listado'!$DE$153:$DE$1048576,0),MATCH((CUADRO!J$5&amp;$E326),'Hoja de Trabajo para listado'!$DE$151:$DG$151,0)),0)+IFERROR(INDEX('Hoja de Trabajo para listado'!$CD$155:$DC$1048576,MATCH($A326,'Hoja de Trabajo para listado'!$CD$155:$CD$1048576,0),MATCH((CUADRO!J$5&amp;$E326),'Hoja de Trabajo para listado'!$CD$151:$DC$151,0)),0)</f>
        <v>0</v>
      </c>
      <c r="K326" s="243">
        <f ca="1">+IFERROR(INDEX('Hoja de Trabajo para listado'!$A$155:$Z$1048576,MATCH($A326,'Hoja de Trabajo para listado'!$A$155:$A$1048576,0),MATCH((CUADRO!K$5&amp;$E326),'Hoja de Trabajo para listado'!$A$151:$Z$151,0)),0)+IFERROR(INDEX('Hoja de Trabajo para listado'!$AB$155:$BA$1048576,MATCH($A326,'Hoja de Trabajo para listado'!$AB$155:$AB$1048576,0),MATCH((CUADRO!K$5&amp;$E326),'Hoja de Trabajo para listado'!$AB$151:$BA$151,0)),0)+IFERROR(INDEX('Hoja de Trabajo para listado'!$BC$155:$CB$1048576,MATCH($A326,'Hoja de Trabajo para listado'!$BC$155:$BC$1048576,0),MATCH((CUADRO!K$5&amp;$E326),'Hoja de Trabajo para listado'!$BC$151:$CB$151,0)),0)+IFERROR(INDEX('Hoja de Trabajo para listado'!$DE$153:$DG$274,MATCH($A326,'Hoja de Trabajo para listado'!$DE$153:$DE$1048576,0),MATCH((CUADRO!K$5&amp;$E326),'Hoja de Trabajo para listado'!$DE$151:$DG$151,0)),0)+IFERROR(INDEX('Hoja de Trabajo para listado'!$CD$155:$DC$1048576,MATCH($A326,'Hoja de Trabajo para listado'!$CD$155:$CD$1048576,0),MATCH((CUADRO!K$5&amp;$E326),'Hoja de Trabajo para listado'!$CD$151:$DC$151,0)),0)</f>
        <v>0</v>
      </c>
      <c r="L326" s="243">
        <f ca="1">+IFERROR(INDEX('Hoja de Trabajo para listado'!$A$155:$Z$1048576,MATCH($A326,'Hoja de Trabajo para listado'!$A$155:$A$1048576,0),MATCH((CUADRO!L$5&amp;$E326),'Hoja de Trabajo para listado'!$A$151:$Z$151,0)),0)+IFERROR(INDEX('Hoja de Trabajo para listado'!$AB$155:$BA$1048576,MATCH($A326,'Hoja de Trabajo para listado'!$AB$155:$AB$1048576,0),MATCH((CUADRO!L$5&amp;$E326),'Hoja de Trabajo para listado'!$AB$151:$BA$151,0)),0)+IFERROR(INDEX('Hoja de Trabajo para listado'!$BC$155:$CB$1048576,MATCH($A326,'Hoja de Trabajo para listado'!$BC$155:$BC$1048576,0),MATCH((CUADRO!L$5&amp;$E326),'Hoja de Trabajo para listado'!$BC$151:$CB$151,0)),0)+IFERROR(INDEX('Hoja de Trabajo para listado'!$DE$153:$DG$274,MATCH($A326,'Hoja de Trabajo para listado'!$DE$153:$DE$1048576,0),MATCH((CUADRO!L$5&amp;$E326),'Hoja de Trabajo para listado'!$DE$151:$DG$151,0)),0)+IFERROR(INDEX('Hoja de Trabajo para listado'!$CD$155:$DC$1048576,MATCH($A326,'Hoja de Trabajo para listado'!$CD$155:$CD$1048576,0),MATCH((CUADRO!L$5&amp;$E326),'Hoja de Trabajo para listado'!$CD$151:$DC$151,0)),0)</f>
        <v>0</v>
      </c>
      <c r="M326" s="243">
        <f ca="1">+IFERROR(INDEX('Hoja de Trabajo para listado'!$A$155:$Z$1048576,MATCH($A326,'Hoja de Trabajo para listado'!$A$155:$A$1048576,0),MATCH((CUADRO!M$5&amp;$E326),'Hoja de Trabajo para listado'!$A$151:$Z$151,0)),0)+IFERROR(INDEX('Hoja de Trabajo para listado'!$AB$155:$BA$1048576,MATCH($A326,'Hoja de Trabajo para listado'!$AB$155:$AB$1048576,0),MATCH((CUADRO!M$5&amp;$E326),'Hoja de Trabajo para listado'!$AB$151:$BA$151,0)),0)+IFERROR(INDEX('Hoja de Trabajo para listado'!$BC$155:$CB$1048576,MATCH($A326,'Hoja de Trabajo para listado'!$BC$155:$BC$1048576,0),MATCH((CUADRO!M$5&amp;$E326),'Hoja de Trabajo para listado'!$BC$151:$CB$151,0)),0)+IFERROR(INDEX('Hoja de Trabajo para listado'!$DE$153:$DG$274,MATCH($A326,'Hoja de Trabajo para listado'!$DE$153:$DE$1048576,0),MATCH((CUADRO!M$5&amp;$E326),'Hoja de Trabajo para listado'!$DE$151:$DG$151,0)),0)+IFERROR(INDEX('Hoja de Trabajo para listado'!$CD$155:$DC$1048576,MATCH($A326,'Hoja de Trabajo para listado'!$CD$155:$CD$1048576,0),MATCH((CUADRO!M$5&amp;$E326),'Hoja de Trabajo para listado'!$CD$151:$DC$151,0)),0)</f>
        <v>0</v>
      </c>
      <c r="N326" s="243">
        <f ca="1">+IFERROR(INDEX('Hoja de Trabajo para listado'!$A$155:$Z$1048576,MATCH($A326,'Hoja de Trabajo para listado'!$A$155:$A$1048576,0),MATCH((CUADRO!N$5&amp;$E326),'Hoja de Trabajo para listado'!$A$151:$Z$151,0)),0)+IFERROR(INDEX('Hoja de Trabajo para listado'!$AB$155:$BA$1048576,MATCH($A326,'Hoja de Trabajo para listado'!$AB$155:$AB$1048576,0),MATCH((CUADRO!N$5&amp;$E326),'Hoja de Trabajo para listado'!$AB$151:$BA$151,0)),0)+IFERROR(INDEX('Hoja de Trabajo para listado'!$BC$155:$CB$1048576,MATCH($A326,'Hoja de Trabajo para listado'!$BC$155:$BC$1048576,0),MATCH((CUADRO!N$5&amp;$E326),'Hoja de Trabajo para listado'!$BC$151:$CB$151,0)),0)+IFERROR(INDEX('Hoja de Trabajo para listado'!$DE$153:$DG$274,MATCH($A326,'Hoja de Trabajo para listado'!$DE$153:$DE$1048576,0),MATCH((CUADRO!N$5&amp;$E326),'Hoja de Trabajo para listado'!$DE$151:$DG$151,0)),0)+IFERROR(INDEX('Hoja de Trabajo para listado'!$CD$155:$DC$1048576,MATCH($A326,'Hoja de Trabajo para listado'!$CD$155:$CD$1048576,0),MATCH((CUADRO!N$5&amp;$E326),'Hoja de Trabajo para listado'!$CD$151:$DC$151,0)),0)</f>
        <v>0</v>
      </c>
      <c r="O326" s="243">
        <f ca="1">+IFERROR(INDEX('Hoja de Trabajo para listado'!$A$155:$Z$1048576,MATCH($A326,'Hoja de Trabajo para listado'!$A$155:$A$1048576,0),MATCH((CUADRO!O$5&amp;$E326),'Hoja de Trabajo para listado'!$A$151:$Z$151,0)),0)+IFERROR(INDEX('Hoja de Trabajo para listado'!$AB$155:$BA$1048576,MATCH($A326,'Hoja de Trabajo para listado'!$AB$155:$AB$1048576,0),MATCH((CUADRO!O$5&amp;$E326),'Hoja de Trabajo para listado'!$AB$151:$BA$151,0)),0)+IFERROR(INDEX('Hoja de Trabajo para listado'!$BC$155:$CB$1048576,MATCH($A326,'Hoja de Trabajo para listado'!$BC$155:$BC$1048576,0),MATCH((CUADRO!O$5&amp;$E326),'Hoja de Trabajo para listado'!$BC$151:$CB$151,0)),0)+IFERROR(INDEX('Hoja de Trabajo para listado'!$DE$153:$DG$274,MATCH($A326,'Hoja de Trabajo para listado'!$DE$153:$DE$1048576,0),MATCH((CUADRO!O$5&amp;$E326),'Hoja de Trabajo para listado'!$DE$151:$DG$151,0)),0)+IFERROR(INDEX('Hoja de Trabajo para listado'!$CD$155:$DC$1048576,MATCH($A326,'Hoja de Trabajo para listado'!$CD$155:$CD$1048576,0),MATCH((CUADRO!O$5&amp;$E326),'Hoja de Trabajo para listado'!$CD$151:$DC$151,0)),0)</f>
        <v>0</v>
      </c>
      <c r="P326" s="243">
        <f ca="1">+IFERROR(INDEX('Hoja de Trabajo para listado'!$A$155:$Z$1048576,MATCH($A326,'Hoja de Trabajo para listado'!$A$155:$A$1048576,0),MATCH((CUADRO!P$5&amp;$E326),'Hoja de Trabajo para listado'!$A$151:$Z$151,0)),0)+IFERROR(INDEX('Hoja de Trabajo para listado'!$AB$155:$BA$1048576,MATCH($A326,'Hoja de Trabajo para listado'!$AB$155:$AB$1048576,0),MATCH((CUADRO!P$5&amp;$E326),'Hoja de Trabajo para listado'!$AB$151:$BA$151,0)),0)+IFERROR(INDEX('Hoja de Trabajo para listado'!$BC$155:$CB$1048576,MATCH($A326,'Hoja de Trabajo para listado'!$BC$155:$BC$1048576,0),MATCH((CUADRO!P$5&amp;$E326),'Hoja de Trabajo para listado'!$BC$151:$CB$151,0)),0)+IFERROR(INDEX('Hoja de Trabajo para listado'!$DE$153:$DG$274,MATCH($A326,'Hoja de Trabajo para listado'!$DE$153:$DE$1048576,0),MATCH((CUADRO!P$5&amp;$E326),'Hoja de Trabajo para listado'!$DE$151:$DG$151,0)),0)+IFERROR(INDEX('Hoja de Trabajo para listado'!$CD$155:$DC$1048576,MATCH($A326,'Hoja de Trabajo para listado'!$CD$155:$CD$1048576,0),MATCH((CUADRO!P$5&amp;$E326),'Hoja de Trabajo para listado'!$CD$151:$DC$151,0)),0)</f>
        <v>0</v>
      </c>
      <c r="Q326" s="243">
        <f ca="1">+IFERROR(INDEX('Hoja de Trabajo para listado'!$A$155:$Z$1048576,MATCH($A326,'Hoja de Trabajo para listado'!$A$155:$A$1048576,0),MATCH((CUADRO!Q$5&amp;$E326),'Hoja de Trabajo para listado'!$A$151:$Z$151,0)),0)+IFERROR(INDEX('Hoja de Trabajo para listado'!$AB$155:$BA$1048576,MATCH($A326,'Hoja de Trabajo para listado'!$AB$155:$AB$1048576,0),MATCH((CUADRO!Q$5&amp;$E326),'Hoja de Trabajo para listado'!$AB$151:$BA$151,0)),0)+IFERROR(INDEX('Hoja de Trabajo para listado'!$BC$155:$CB$1048576,MATCH($A326,'Hoja de Trabajo para listado'!$BC$155:$BC$1048576,0),MATCH((CUADRO!Q$5&amp;$E326),'Hoja de Trabajo para listado'!$BC$151:$CB$151,0)),0)+IFERROR(INDEX('Hoja de Trabajo para listado'!$DE$153:$DG$274,MATCH($A326,'Hoja de Trabajo para listado'!$DE$153:$DE$1048576,0),MATCH((CUADRO!Q$5&amp;$E326),'Hoja de Trabajo para listado'!$DE$151:$DG$151,0)),0)+IFERROR(INDEX('Hoja de Trabajo para listado'!$CD$155:$DC$1048576,MATCH($A326,'Hoja de Trabajo para listado'!$CD$155:$CD$1048576,0),MATCH((CUADRO!Q$5&amp;$E326),'Hoja de Trabajo para listado'!$CD$151:$DC$151,0)),0)</f>
        <v>0</v>
      </c>
      <c r="R326" s="243">
        <f t="shared" ref="R326:R389" ca="1" si="13">+SUM(F326:Q326)</f>
        <v>0</v>
      </c>
      <c r="S326" s="249"/>
      <c r="T326" s="243">
        <f ca="1">+T327</f>
        <v>0</v>
      </c>
      <c r="U326" s="242">
        <f t="shared" ref="U326:U389" si="14">+IF(E326="Débitos",1,2)</f>
        <v>1</v>
      </c>
      <c r="V326" s="333" t="str">
        <f>+VLOOKUP(A326,bd_lista!$A$3:$E$590,5,FALSE)</f>
        <v>Empresas Nacionales</v>
      </c>
      <c r="W326" s="391" t="str">
        <f>+V326</f>
        <v>Empresas Nacionales</v>
      </c>
      <c r="X326" s="242">
        <f>+VLOOKUP(A326,[4]Sheet1!$A$13:$D$744,4,FALSE)</f>
        <v>76</v>
      </c>
      <c r="Y326" s="242" t="str">
        <f>+VLOOKUP(X326,bd_lista!$A$3:$C$590,3,FALSE)</f>
        <v>Ministerio de Minería y Metalurgia</v>
      </c>
      <c r="Z326" s="294">
        <f>+X326</f>
        <v>76</v>
      </c>
      <c r="AA326" s="295" t="str">
        <f>+Y326</f>
        <v>Ministerio de Minería y Metalurgia</v>
      </c>
    </row>
    <row r="327" spans="1:27" customFormat="1" ht="15" hidden="1" customHeight="1">
      <c r="A327" s="32">
        <v>520</v>
      </c>
      <c r="B327" s="388"/>
      <c r="C327" s="333" t="str">
        <f>+VLOOKUP(A327,bd_lista!$A$3:$C$590,3,FALSE)</f>
        <v>Empresa Metalúrgica VINTO - Nacionalizada</v>
      </c>
      <c r="D327" s="390"/>
      <c r="E327" s="333" t="s">
        <v>1305</v>
      </c>
      <c r="F327" s="245">
        <f ca="1">+IFERROR(INDEX('Hoja de Trabajo para listado'!$A$155:$Z$1048576,MATCH($A327,'Hoja de Trabajo para listado'!$A$155:$A$1048576,0),MATCH((CUADRO!F$5&amp;$E327),'Hoja de Trabajo para listado'!$A$151:$Z$151,0)),0)+IFERROR(INDEX('Hoja de Trabajo para listado'!$AB$155:$BA$1048576,MATCH($A327,'Hoja de Trabajo para listado'!$AB$155:$AB$1048576,0),MATCH((CUADRO!F$5&amp;$E327),'Hoja de Trabajo para listado'!$AB$151:$BA$151,0)),0)+IFERROR(INDEX('Hoja de Trabajo para listado'!$BC$155:$CB$1048576,MATCH($A327,'Hoja de Trabajo para listado'!$BC$155:$BC$1048576,0),MATCH((CUADRO!F$5&amp;$E327),'Hoja de Trabajo para listado'!$BC$151:$CB$151,0)),0)+IFERROR(INDEX('Hoja de Trabajo para listado'!$DE$153:$DG$274,MATCH($A327,'Hoja de Trabajo para listado'!$DE$153:$DE$1048576,0),MATCH((CUADRO!F$5&amp;$E327),'Hoja de Trabajo para listado'!$DE$151:$DG$151,0)),0)+IFERROR(INDEX('Hoja de Trabajo para listado'!$CD$155:$DC$1048576,MATCH($A327,'Hoja de Trabajo para listado'!$CD$155:$CD$1048576,0),MATCH((CUADRO!F$5&amp;$E327),'Hoja de Trabajo para listado'!$CD$151:$DC$151,0)),0)</f>
        <v>0</v>
      </c>
      <c r="G327" s="245">
        <f ca="1">+IFERROR(INDEX('Hoja de Trabajo para listado'!$A$155:$Z$1048576,MATCH($A327,'Hoja de Trabajo para listado'!$A$155:$A$1048576,0),MATCH((CUADRO!G$5&amp;$E327),'Hoja de Trabajo para listado'!$A$151:$Z$151,0)),0)+IFERROR(INDEX('Hoja de Trabajo para listado'!$AB$155:$BA$1048576,MATCH($A327,'Hoja de Trabajo para listado'!$AB$155:$AB$1048576,0),MATCH((CUADRO!G$5&amp;$E327),'Hoja de Trabajo para listado'!$AB$151:$BA$151,0)),0)+IFERROR(INDEX('Hoja de Trabajo para listado'!$BC$155:$CB$1048576,MATCH($A327,'Hoja de Trabajo para listado'!$BC$155:$BC$1048576,0),MATCH((CUADRO!G$5&amp;$E327),'Hoja de Trabajo para listado'!$BC$151:$CB$151,0)),0)+IFERROR(INDEX('Hoja de Trabajo para listado'!$DE$153:$DG$274,MATCH($A327,'Hoja de Trabajo para listado'!$DE$153:$DE$1048576,0),MATCH((CUADRO!G$5&amp;$E327),'Hoja de Trabajo para listado'!$DE$151:$DG$151,0)),0)+IFERROR(INDEX('Hoja de Trabajo para listado'!$CD$155:$DC$1048576,MATCH($A327,'Hoja de Trabajo para listado'!$CD$155:$CD$1048576,0),MATCH((CUADRO!G$5&amp;$E327),'Hoja de Trabajo para listado'!$CD$151:$DC$151,0)),0)</f>
        <v>0</v>
      </c>
      <c r="H327" s="245">
        <f ca="1">+IFERROR(INDEX('Hoja de Trabajo para listado'!$A$155:$Z$1048576,MATCH($A327,'Hoja de Trabajo para listado'!$A$155:$A$1048576,0),MATCH((CUADRO!H$5&amp;$E327),'Hoja de Trabajo para listado'!$A$151:$Z$151,0)),0)+IFERROR(INDEX('Hoja de Trabajo para listado'!$AB$155:$BA$1048576,MATCH($A327,'Hoja de Trabajo para listado'!$AB$155:$AB$1048576,0),MATCH((CUADRO!H$5&amp;$E327),'Hoja de Trabajo para listado'!$AB$151:$BA$151,0)),0)+IFERROR(INDEX('Hoja de Trabajo para listado'!$BC$155:$CB$1048576,MATCH($A327,'Hoja de Trabajo para listado'!$BC$155:$BC$1048576,0),MATCH((CUADRO!H$5&amp;$E327),'Hoja de Trabajo para listado'!$BC$151:$CB$151,0)),0)+IFERROR(INDEX('Hoja de Trabajo para listado'!$DE$153:$DG$274,MATCH($A327,'Hoja de Trabajo para listado'!$DE$153:$DE$1048576,0),MATCH((CUADRO!H$5&amp;$E327),'Hoja de Trabajo para listado'!$DE$151:$DG$151,0)),0)+IFERROR(INDEX('Hoja de Trabajo para listado'!$CD$155:$DC$1048576,MATCH($A327,'Hoja de Trabajo para listado'!$CD$155:$CD$1048576,0),MATCH((CUADRO!H$5&amp;$E327),'Hoja de Trabajo para listado'!$CD$151:$DC$151,0)),0)</f>
        <v>0</v>
      </c>
      <c r="I327" s="245">
        <f ca="1">+IFERROR(INDEX('Hoja de Trabajo para listado'!$A$155:$Z$1048576,MATCH($A327,'Hoja de Trabajo para listado'!$A$155:$A$1048576,0),MATCH((CUADRO!I$5&amp;$E327),'Hoja de Trabajo para listado'!$A$151:$Z$151,0)),0)+IFERROR(INDEX('Hoja de Trabajo para listado'!$AB$155:$BA$1048576,MATCH($A327,'Hoja de Trabajo para listado'!$AB$155:$AB$1048576,0),MATCH((CUADRO!I$5&amp;$E327),'Hoja de Trabajo para listado'!$AB$151:$BA$151,0)),0)+IFERROR(INDEX('Hoja de Trabajo para listado'!$BC$155:$CB$1048576,MATCH($A327,'Hoja de Trabajo para listado'!$BC$155:$BC$1048576,0),MATCH((CUADRO!I$5&amp;$E327),'Hoja de Trabajo para listado'!$BC$151:$CB$151,0)),0)+IFERROR(INDEX('Hoja de Trabajo para listado'!$DE$153:$DG$274,MATCH($A327,'Hoja de Trabajo para listado'!$DE$153:$DE$1048576,0),MATCH((CUADRO!I$5&amp;$E327),'Hoja de Trabajo para listado'!$DE$151:$DG$151,0)),0)+IFERROR(INDEX('Hoja de Trabajo para listado'!$CD$155:$DC$1048576,MATCH($A327,'Hoja de Trabajo para listado'!$CD$155:$CD$1048576,0),MATCH((CUADRO!I$5&amp;$E327),'Hoja de Trabajo para listado'!$CD$151:$DC$151,0)),0)</f>
        <v>0</v>
      </c>
      <c r="J327" s="245">
        <f ca="1">+IFERROR(INDEX('Hoja de Trabajo para listado'!$A$155:$Z$1048576,MATCH($A327,'Hoja de Trabajo para listado'!$A$155:$A$1048576,0),MATCH((CUADRO!J$5&amp;$E327),'Hoja de Trabajo para listado'!$A$151:$Z$151,0)),0)+IFERROR(INDEX('Hoja de Trabajo para listado'!$AB$155:$BA$1048576,MATCH($A327,'Hoja de Trabajo para listado'!$AB$155:$AB$1048576,0),MATCH((CUADRO!J$5&amp;$E327),'Hoja de Trabajo para listado'!$AB$151:$BA$151,0)),0)+IFERROR(INDEX('Hoja de Trabajo para listado'!$BC$155:$CB$1048576,MATCH($A327,'Hoja de Trabajo para listado'!$BC$155:$BC$1048576,0),MATCH((CUADRO!J$5&amp;$E327),'Hoja de Trabajo para listado'!$BC$151:$CB$151,0)),0)+IFERROR(INDEX('Hoja de Trabajo para listado'!$DE$153:$DG$274,MATCH($A327,'Hoja de Trabajo para listado'!$DE$153:$DE$1048576,0),MATCH((CUADRO!J$5&amp;$E327),'Hoja de Trabajo para listado'!$DE$151:$DG$151,0)),0)+IFERROR(INDEX('Hoja de Trabajo para listado'!$CD$155:$DC$1048576,MATCH($A327,'Hoja de Trabajo para listado'!$CD$155:$CD$1048576,0),MATCH((CUADRO!J$5&amp;$E327),'Hoja de Trabajo para listado'!$CD$151:$DC$151,0)),0)</f>
        <v>0</v>
      </c>
      <c r="K327" s="245">
        <f ca="1">+IFERROR(INDEX('Hoja de Trabajo para listado'!$A$155:$Z$1048576,MATCH($A327,'Hoja de Trabajo para listado'!$A$155:$A$1048576,0),MATCH((CUADRO!K$5&amp;$E327),'Hoja de Trabajo para listado'!$A$151:$Z$151,0)),0)+IFERROR(INDEX('Hoja de Trabajo para listado'!$AB$155:$BA$1048576,MATCH($A327,'Hoja de Trabajo para listado'!$AB$155:$AB$1048576,0),MATCH((CUADRO!K$5&amp;$E327),'Hoja de Trabajo para listado'!$AB$151:$BA$151,0)),0)+IFERROR(INDEX('Hoja de Trabajo para listado'!$BC$155:$CB$1048576,MATCH($A327,'Hoja de Trabajo para listado'!$BC$155:$BC$1048576,0),MATCH((CUADRO!K$5&amp;$E327),'Hoja de Trabajo para listado'!$BC$151:$CB$151,0)),0)+IFERROR(INDEX('Hoja de Trabajo para listado'!$DE$153:$DG$274,MATCH($A327,'Hoja de Trabajo para listado'!$DE$153:$DE$1048576,0),MATCH((CUADRO!K$5&amp;$E327),'Hoja de Trabajo para listado'!$DE$151:$DG$151,0)),0)+IFERROR(INDEX('Hoja de Trabajo para listado'!$CD$155:$DC$1048576,MATCH($A327,'Hoja de Trabajo para listado'!$CD$155:$CD$1048576,0),MATCH((CUADRO!K$5&amp;$E327),'Hoja de Trabajo para listado'!$CD$151:$DC$151,0)),0)</f>
        <v>0</v>
      </c>
      <c r="L327" s="245">
        <f ca="1">+IFERROR(INDEX('Hoja de Trabajo para listado'!$A$155:$Z$1048576,MATCH($A327,'Hoja de Trabajo para listado'!$A$155:$A$1048576,0),MATCH((CUADRO!L$5&amp;$E327),'Hoja de Trabajo para listado'!$A$151:$Z$151,0)),0)+IFERROR(INDEX('Hoja de Trabajo para listado'!$AB$155:$BA$1048576,MATCH($A327,'Hoja de Trabajo para listado'!$AB$155:$AB$1048576,0),MATCH((CUADRO!L$5&amp;$E327),'Hoja de Trabajo para listado'!$AB$151:$BA$151,0)),0)+IFERROR(INDEX('Hoja de Trabajo para listado'!$BC$155:$CB$1048576,MATCH($A327,'Hoja de Trabajo para listado'!$BC$155:$BC$1048576,0),MATCH((CUADRO!L$5&amp;$E327),'Hoja de Trabajo para listado'!$BC$151:$CB$151,0)),0)+IFERROR(INDEX('Hoja de Trabajo para listado'!$DE$153:$DG$274,MATCH($A327,'Hoja de Trabajo para listado'!$DE$153:$DE$1048576,0),MATCH((CUADRO!L$5&amp;$E327),'Hoja de Trabajo para listado'!$DE$151:$DG$151,0)),0)+IFERROR(INDEX('Hoja de Trabajo para listado'!$CD$155:$DC$1048576,MATCH($A327,'Hoja de Trabajo para listado'!$CD$155:$CD$1048576,0),MATCH((CUADRO!L$5&amp;$E327),'Hoja de Trabajo para listado'!$CD$151:$DC$151,0)),0)</f>
        <v>0</v>
      </c>
      <c r="M327" s="245">
        <f ca="1">+IFERROR(INDEX('Hoja de Trabajo para listado'!$A$155:$Z$1048576,MATCH($A327,'Hoja de Trabajo para listado'!$A$155:$A$1048576,0),MATCH((CUADRO!M$5&amp;$E327),'Hoja de Trabajo para listado'!$A$151:$Z$151,0)),0)+IFERROR(INDEX('Hoja de Trabajo para listado'!$AB$155:$BA$1048576,MATCH($A327,'Hoja de Trabajo para listado'!$AB$155:$AB$1048576,0),MATCH((CUADRO!M$5&amp;$E327),'Hoja de Trabajo para listado'!$AB$151:$BA$151,0)),0)+IFERROR(INDEX('Hoja de Trabajo para listado'!$BC$155:$CB$1048576,MATCH($A327,'Hoja de Trabajo para listado'!$BC$155:$BC$1048576,0),MATCH((CUADRO!M$5&amp;$E327),'Hoja de Trabajo para listado'!$BC$151:$CB$151,0)),0)+IFERROR(INDEX('Hoja de Trabajo para listado'!$DE$153:$DG$274,MATCH($A327,'Hoja de Trabajo para listado'!$DE$153:$DE$1048576,0),MATCH((CUADRO!M$5&amp;$E327),'Hoja de Trabajo para listado'!$DE$151:$DG$151,0)),0)+IFERROR(INDEX('Hoja de Trabajo para listado'!$CD$155:$DC$1048576,MATCH($A327,'Hoja de Trabajo para listado'!$CD$155:$CD$1048576,0),MATCH((CUADRO!M$5&amp;$E327),'Hoja de Trabajo para listado'!$CD$151:$DC$151,0)),0)</f>
        <v>0</v>
      </c>
      <c r="N327" s="245">
        <f ca="1">+IFERROR(INDEX('Hoja de Trabajo para listado'!$A$155:$Z$1048576,MATCH($A327,'Hoja de Trabajo para listado'!$A$155:$A$1048576,0),MATCH((CUADRO!N$5&amp;$E327),'Hoja de Trabajo para listado'!$A$151:$Z$151,0)),0)+IFERROR(INDEX('Hoja de Trabajo para listado'!$AB$155:$BA$1048576,MATCH($A327,'Hoja de Trabajo para listado'!$AB$155:$AB$1048576,0),MATCH((CUADRO!N$5&amp;$E327),'Hoja de Trabajo para listado'!$AB$151:$BA$151,0)),0)+IFERROR(INDEX('Hoja de Trabajo para listado'!$BC$155:$CB$1048576,MATCH($A327,'Hoja de Trabajo para listado'!$BC$155:$BC$1048576,0),MATCH((CUADRO!N$5&amp;$E327),'Hoja de Trabajo para listado'!$BC$151:$CB$151,0)),0)+IFERROR(INDEX('Hoja de Trabajo para listado'!$DE$153:$DG$274,MATCH($A327,'Hoja de Trabajo para listado'!$DE$153:$DE$1048576,0),MATCH((CUADRO!N$5&amp;$E327),'Hoja de Trabajo para listado'!$DE$151:$DG$151,0)),0)+IFERROR(INDEX('Hoja de Trabajo para listado'!$CD$155:$DC$1048576,MATCH($A327,'Hoja de Trabajo para listado'!$CD$155:$CD$1048576,0),MATCH((CUADRO!N$5&amp;$E327),'Hoja de Trabajo para listado'!$CD$151:$DC$151,0)),0)</f>
        <v>0</v>
      </c>
      <c r="O327" s="245">
        <f ca="1">+IFERROR(INDEX('Hoja de Trabajo para listado'!$A$155:$Z$1048576,MATCH($A327,'Hoja de Trabajo para listado'!$A$155:$A$1048576,0),MATCH((CUADRO!O$5&amp;$E327),'Hoja de Trabajo para listado'!$A$151:$Z$151,0)),0)+IFERROR(INDEX('Hoja de Trabajo para listado'!$AB$155:$BA$1048576,MATCH($A327,'Hoja de Trabajo para listado'!$AB$155:$AB$1048576,0),MATCH((CUADRO!O$5&amp;$E327),'Hoja de Trabajo para listado'!$AB$151:$BA$151,0)),0)+IFERROR(INDEX('Hoja de Trabajo para listado'!$BC$155:$CB$1048576,MATCH($A327,'Hoja de Trabajo para listado'!$BC$155:$BC$1048576,0),MATCH((CUADRO!O$5&amp;$E327),'Hoja de Trabajo para listado'!$BC$151:$CB$151,0)),0)+IFERROR(INDEX('Hoja de Trabajo para listado'!$DE$153:$DG$274,MATCH($A327,'Hoja de Trabajo para listado'!$DE$153:$DE$1048576,0),MATCH((CUADRO!O$5&amp;$E327),'Hoja de Trabajo para listado'!$DE$151:$DG$151,0)),0)+IFERROR(INDEX('Hoja de Trabajo para listado'!$CD$155:$DC$1048576,MATCH($A327,'Hoja de Trabajo para listado'!$CD$155:$CD$1048576,0),MATCH((CUADRO!O$5&amp;$E327),'Hoja de Trabajo para listado'!$CD$151:$DC$151,0)),0)</f>
        <v>0</v>
      </c>
      <c r="P327" s="245">
        <f ca="1">+IFERROR(INDEX('Hoja de Trabajo para listado'!$A$155:$Z$1048576,MATCH($A327,'Hoja de Trabajo para listado'!$A$155:$A$1048576,0),MATCH((CUADRO!P$5&amp;$E327),'Hoja de Trabajo para listado'!$A$151:$Z$151,0)),0)+IFERROR(INDEX('Hoja de Trabajo para listado'!$AB$155:$BA$1048576,MATCH($A327,'Hoja de Trabajo para listado'!$AB$155:$AB$1048576,0),MATCH((CUADRO!P$5&amp;$E327),'Hoja de Trabajo para listado'!$AB$151:$BA$151,0)),0)+IFERROR(INDEX('Hoja de Trabajo para listado'!$BC$155:$CB$1048576,MATCH($A327,'Hoja de Trabajo para listado'!$BC$155:$BC$1048576,0),MATCH((CUADRO!P$5&amp;$E327),'Hoja de Trabajo para listado'!$BC$151:$CB$151,0)),0)+IFERROR(INDEX('Hoja de Trabajo para listado'!$DE$153:$DG$274,MATCH($A327,'Hoja de Trabajo para listado'!$DE$153:$DE$1048576,0),MATCH((CUADRO!P$5&amp;$E327),'Hoja de Trabajo para listado'!$DE$151:$DG$151,0)),0)+IFERROR(INDEX('Hoja de Trabajo para listado'!$CD$155:$DC$1048576,MATCH($A327,'Hoja de Trabajo para listado'!$CD$155:$CD$1048576,0),MATCH((CUADRO!P$5&amp;$E327),'Hoja de Trabajo para listado'!$CD$151:$DC$151,0)),0)</f>
        <v>0</v>
      </c>
      <c r="Q327" s="245">
        <f ca="1">+IFERROR(INDEX('Hoja de Trabajo para listado'!$A$155:$Z$1048576,MATCH($A327,'Hoja de Trabajo para listado'!$A$155:$A$1048576,0),MATCH((CUADRO!Q$5&amp;$E327),'Hoja de Trabajo para listado'!$A$151:$Z$151,0)),0)+IFERROR(INDEX('Hoja de Trabajo para listado'!$AB$155:$BA$1048576,MATCH($A327,'Hoja de Trabajo para listado'!$AB$155:$AB$1048576,0),MATCH((CUADRO!Q$5&amp;$E327),'Hoja de Trabajo para listado'!$AB$151:$BA$151,0)),0)+IFERROR(INDEX('Hoja de Trabajo para listado'!$BC$155:$CB$1048576,MATCH($A327,'Hoja de Trabajo para listado'!$BC$155:$BC$1048576,0),MATCH((CUADRO!Q$5&amp;$E327),'Hoja de Trabajo para listado'!$BC$151:$CB$151,0)),0)+IFERROR(INDEX('Hoja de Trabajo para listado'!$DE$153:$DG$274,MATCH($A327,'Hoja de Trabajo para listado'!$DE$153:$DE$1048576,0),MATCH((CUADRO!Q$5&amp;$E327),'Hoja de Trabajo para listado'!$DE$151:$DG$151,0)),0)+IFERROR(INDEX('Hoja de Trabajo para listado'!$CD$155:$DC$1048576,MATCH($A327,'Hoja de Trabajo para listado'!$CD$155:$CD$1048576,0),MATCH((CUADRO!Q$5&amp;$E327),'Hoja de Trabajo para listado'!$CD$151:$DC$151,0)),0)</f>
        <v>0</v>
      </c>
      <c r="R327" s="245">
        <f t="shared" ca="1" si="13"/>
        <v>0</v>
      </c>
      <c r="S327" s="245">
        <f ca="1">+R326+R327</f>
        <v>0</v>
      </c>
      <c r="T327" s="243">
        <f ca="1">+S327</f>
        <v>0</v>
      </c>
      <c r="U327" s="242">
        <f t="shared" si="14"/>
        <v>2</v>
      </c>
      <c r="V327" s="333" t="str">
        <f>+VLOOKUP(A327,bd_lista!$A$3:$E$590,5,FALSE)</f>
        <v>Empresas Nacionales</v>
      </c>
      <c r="W327" s="392"/>
      <c r="X327" s="242">
        <f>+VLOOKUP(A327,[4]Sheet1!$A$13:$D$744,4,FALSE)</f>
        <v>76</v>
      </c>
      <c r="Y327" s="242" t="str">
        <f>+VLOOKUP(X327,bd_lista!$A$3:$C$590,3,FALSE)</f>
        <v>Ministerio de Minería y Metalurgia</v>
      </c>
      <c r="Z327" s="292"/>
      <c r="AA327" s="293"/>
    </row>
    <row r="328" spans="1:27" ht="15" customHeight="1">
      <c r="A328" s="32">
        <v>522</v>
      </c>
      <c r="B328" s="387">
        <f>+A328</f>
        <v>522</v>
      </c>
      <c r="C328" s="247" t="str">
        <f>+VLOOKUP(A328,bd_lista!$A$3:$C$590,3,FALSE)</f>
        <v>Empresa Nacional de Ferrocarriles - Residual</v>
      </c>
      <c r="D328" s="389" t="str">
        <f>+C328</f>
        <v>Empresa Nacional de Ferrocarriles - Residual</v>
      </c>
      <c r="E328" s="247" t="s">
        <v>1304</v>
      </c>
      <c r="F328" s="243">
        <f ca="1">+IFERROR(INDEX('Hoja de Trabajo para listado'!$A$155:$Z$1048576,MATCH($A328,'Hoja de Trabajo para listado'!$A$155:$A$1048576,0),MATCH((CUADRO!F$5&amp;$E328),'Hoja de Trabajo para listado'!$A$151:$Z$151,0)),0)+IFERROR(INDEX('Hoja de Trabajo para listado'!$AB$155:$BA$1048576,MATCH($A328,'Hoja de Trabajo para listado'!$AB$155:$AB$1048576,0),MATCH((CUADRO!F$5&amp;$E328),'Hoja de Trabajo para listado'!$AB$151:$BA$151,0)),0)+IFERROR(INDEX('Hoja de Trabajo para listado'!$BC$155:$CB$1048576,MATCH($A328,'Hoja de Trabajo para listado'!$BC$155:$BC$1048576,0),MATCH((CUADRO!F$5&amp;$E328),'Hoja de Trabajo para listado'!$BC$151:$CB$151,0)),0)+IFERROR(INDEX('Hoja de Trabajo para listado'!$DE$153:$DG$274,MATCH($A328,'Hoja de Trabajo para listado'!$DE$153:$DE$1048576,0),MATCH((CUADRO!F$5&amp;$E328),'Hoja de Trabajo para listado'!$DE$151:$DG$151,0)),0)+IFERROR(INDEX('Hoja de Trabajo para listado'!$CD$155:$DC$1048576,MATCH($A328,'Hoja de Trabajo para listado'!$CD$155:$CD$1048576,0),MATCH((CUADRO!F$5&amp;$E328),'Hoja de Trabajo para listado'!$CD$151:$DC$151,0)),0)</f>
        <v>0</v>
      </c>
      <c r="G328" s="243">
        <f ca="1">+IFERROR(INDEX('Hoja de Trabajo para listado'!$A$155:$Z$1048576,MATCH($A328,'Hoja de Trabajo para listado'!$A$155:$A$1048576,0),MATCH((CUADRO!G$5&amp;$E328),'Hoja de Trabajo para listado'!$A$151:$Z$151,0)),0)+IFERROR(INDEX('Hoja de Trabajo para listado'!$AB$155:$BA$1048576,MATCH($A328,'Hoja de Trabajo para listado'!$AB$155:$AB$1048576,0),MATCH((CUADRO!G$5&amp;$E328),'Hoja de Trabajo para listado'!$AB$151:$BA$151,0)),0)+IFERROR(INDEX('Hoja de Trabajo para listado'!$BC$155:$CB$1048576,MATCH($A328,'Hoja de Trabajo para listado'!$BC$155:$BC$1048576,0),MATCH((CUADRO!G$5&amp;$E328),'Hoja de Trabajo para listado'!$BC$151:$CB$151,0)),0)+IFERROR(INDEX('Hoja de Trabajo para listado'!$DE$153:$DG$274,MATCH($A328,'Hoja de Trabajo para listado'!$DE$153:$DE$1048576,0),MATCH((CUADRO!G$5&amp;$E328),'Hoja de Trabajo para listado'!$DE$151:$DG$151,0)),0)+IFERROR(INDEX('Hoja de Trabajo para listado'!$CD$155:$DC$1048576,MATCH($A328,'Hoja de Trabajo para listado'!$CD$155:$CD$1048576,0),MATCH((CUADRO!G$5&amp;$E328),'Hoja de Trabajo para listado'!$CD$151:$DC$151,0)),0)</f>
        <v>0</v>
      </c>
      <c r="H328" s="243">
        <f ca="1">+IFERROR(INDEX('Hoja de Trabajo para listado'!$A$155:$Z$1048576,MATCH($A328,'Hoja de Trabajo para listado'!$A$155:$A$1048576,0),MATCH((CUADRO!H$5&amp;$E328),'Hoja de Trabajo para listado'!$A$151:$Z$151,0)),0)+IFERROR(INDEX('Hoja de Trabajo para listado'!$AB$155:$BA$1048576,MATCH($A328,'Hoja de Trabajo para listado'!$AB$155:$AB$1048576,0),MATCH((CUADRO!H$5&amp;$E328),'Hoja de Trabajo para listado'!$AB$151:$BA$151,0)),0)+IFERROR(INDEX('Hoja de Trabajo para listado'!$BC$155:$CB$1048576,MATCH($A328,'Hoja de Trabajo para listado'!$BC$155:$BC$1048576,0),MATCH((CUADRO!H$5&amp;$E328),'Hoja de Trabajo para listado'!$BC$151:$CB$151,0)),0)+IFERROR(INDEX('Hoja de Trabajo para listado'!$DE$153:$DG$274,MATCH($A328,'Hoja de Trabajo para listado'!$DE$153:$DE$1048576,0),MATCH((CUADRO!H$5&amp;$E328),'Hoja de Trabajo para listado'!$DE$151:$DG$151,0)),0)+IFERROR(INDEX('Hoja de Trabajo para listado'!$CD$155:$DC$1048576,MATCH($A328,'Hoja de Trabajo para listado'!$CD$155:$CD$1048576,0),MATCH((CUADRO!H$5&amp;$E328),'Hoja de Trabajo para listado'!$CD$151:$DC$151,0)),0)</f>
        <v>0</v>
      </c>
      <c r="I328" s="243">
        <f ca="1">+IFERROR(INDEX('Hoja de Trabajo para listado'!$A$155:$Z$1048576,MATCH($A328,'Hoja de Trabajo para listado'!$A$155:$A$1048576,0),MATCH((CUADRO!I$5&amp;$E328),'Hoja de Trabajo para listado'!$A$151:$Z$151,0)),0)+IFERROR(INDEX('Hoja de Trabajo para listado'!$AB$155:$BA$1048576,MATCH($A328,'Hoja de Trabajo para listado'!$AB$155:$AB$1048576,0),MATCH((CUADRO!I$5&amp;$E328),'Hoja de Trabajo para listado'!$AB$151:$BA$151,0)),0)+IFERROR(INDEX('Hoja de Trabajo para listado'!$BC$155:$CB$1048576,MATCH($A328,'Hoja de Trabajo para listado'!$BC$155:$BC$1048576,0),MATCH((CUADRO!I$5&amp;$E328),'Hoja de Trabajo para listado'!$BC$151:$CB$151,0)),0)+IFERROR(INDEX('Hoja de Trabajo para listado'!$DE$153:$DG$274,MATCH($A328,'Hoja de Trabajo para listado'!$DE$153:$DE$1048576,0),MATCH((CUADRO!I$5&amp;$E328),'Hoja de Trabajo para listado'!$DE$151:$DG$151,0)),0)+IFERROR(INDEX('Hoja de Trabajo para listado'!$CD$155:$DC$1048576,MATCH($A328,'Hoja de Trabajo para listado'!$CD$155:$CD$1048576,0),MATCH((CUADRO!I$5&amp;$E328),'Hoja de Trabajo para listado'!$CD$151:$DC$151,0)),0)</f>
        <v>0</v>
      </c>
      <c r="J328" s="243">
        <f ca="1">+IFERROR(INDEX('Hoja de Trabajo para listado'!$A$155:$Z$1048576,MATCH($A328,'Hoja de Trabajo para listado'!$A$155:$A$1048576,0),MATCH((CUADRO!J$5&amp;$E328),'Hoja de Trabajo para listado'!$A$151:$Z$151,0)),0)+IFERROR(INDEX('Hoja de Trabajo para listado'!$AB$155:$BA$1048576,MATCH($A328,'Hoja de Trabajo para listado'!$AB$155:$AB$1048576,0),MATCH((CUADRO!J$5&amp;$E328),'Hoja de Trabajo para listado'!$AB$151:$BA$151,0)),0)+IFERROR(INDEX('Hoja de Trabajo para listado'!$BC$155:$CB$1048576,MATCH($A328,'Hoja de Trabajo para listado'!$BC$155:$BC$1048576,0),MATCH((CUADRO!J$5&amp;$E328),'Hoja de Trabajo para listado'!$BC$151:$CB$151,0)),0)+IFERROR(INDEX('Hoja de Trabajo para listado'!$DE$153:$DG$274,MATCH($A328,'Hoja de Trabajo para listado'!$DE$153:$DE$1048576,0),MATCH((CUADRO!J$5&amp;$E328),'Hoja de Trabajo para listado'!$DE$151:$DG$151,0)),0)+IFERROR(INDEX('Hoja de Trabajo para listado'!$CD$155:$DC$1048576,MATCH($A328,'Hoja de Trabajo para listado'!$CD$155:$CD$1048576,0),MATCH((CUADRO!J$5&amp;$E328),'Hoja de Trabajo para listado'!$CD$151:$DC$151,0)),0)</f>
        <v>0</v>
      </c>
      <c r="K328" s="243">
        <f ca="1">+IFERROR(INDEX('Hoja de Trabajo para listado'!$A$155:$Z$1048576,MATCH($A328,'Hoja de Trabajo para listado'!$A$155:$A$1048576,0),MATCH((CUADRO!K$5&amp;$E328),'Hoja de Trabajo para listado'!$A$151:$Z$151,0)),0)+IFERROR(INDEX('Hoja de Trabajo para listado'!$AB$155:$BA$1048576,MATCH($A328,'Hoja de Trabajo para listado'!$AB$155:$AB$1048576,0),MATCH((CUADRO!K$5&amp;$E328),'Hoja de Trabajo para listado'!$AB$151:$BA$151,0)),0)+IFERROR(INDEX('Hoja de Trabajo para listado'!$BC$155:$CB$1048576,MATCH($A328,'Hoja de Trabajo para listado'!$BC$155:$BC$1048576,0),MATCH((CUADRO!K$5&amp;$E328),'Hoja de Trabajo para listado'!$BC$151:$CB$151,0)),0)+IFERROR(INDEX('Hoja de Trabajo para listado'!$DE$153:$DG$274,MATCH($A328,'Hoja de Trabajo para listado'!$DE$153:$DE$1048576,0),MATCH((CUADRO!K$5&amp;$E328),'Hoja de Trabajo para listado'!$DE$151:$DG$151,0)),0)+IFERROR(INDEX('Hoja de Trabajo para listado'!$CD$155:$DC$1048576,MATCH($A328,'Hoja de Trabajo para listado'!$CD$155:$CD$1048576,0),MATCH((CUADRO!K$5&amp;$E328),'Hoja de Trabajo para listado'!$CD$151:$DC$151,0)),0)</f>
        <v>0</v>
      </c>
      <c r="L328" s="243">
        <f ca="1">+IFERROR(INDEX('Hoja de Trabajo para listado'!$A$155:$Z$1048576,MATCH($A328,'Hoja de Trabajo para listado'!$A$155:$A$1048576,0),MATCH((CUADRO!L$5&amp;$E328),'Hoja de Trabajo para listado'!$A$151:$Z$151,0)),0)+IFERROR(INDEX('Hoja de Trabajo para listado'!$AB$155:$BA$1048576,MATCH($A328,'Hoja de Trabajo para listado'!$AB$155:$AB$1048576,0),MATCH((CUADRO!L$5&amp;$E328),'Hoja de Trabajo para listado'!$AB$151:$BA$151,0)),0)+IFERROR(INDEX('Hoja de Trabajo para listado'!$BC$155:$CB$1048576,MATCH($A328,'Hoja de Trabajo para listado'!$BC$155:$BC$1048576,0),MATCH((CUADRO!L$5&amp;$E328),'Hoja de Trabajo para listado'!$BC$151:$CB$151,0)),0)+IFERROR(INDEX('Hoja de Trabajo para listado'!$DE$153:$DG$274,MATCH($A328,'Hoja de Trabajo para listado'!$DE$153:$DE$1048576,0),MATCH((CUADRO!L$5&amp;$E328),'Hoja de Trabajo para listado'!$DE$151:$DG$151,0)),0)+IFERROR(INDEX('Hoja de Trabajo para listado'!$CD$155:$DC$1048576,MATCH($A328,'Hoja de Trabajo para listado'!$CD$155:$CD$1048576,0),MATCH((CUADRO!L$5&amp;$E328),'Hoja de Trabajo para listado'!$CD$151:$DC$151,0)),0)</f>
        <v>0</v>
      </c>
      <c r="M328" s="243">
        <f ca="1">+IFERROR(INDEX('Hoja de Trabajo para listado'!$A$155:$Z$1048576,MATCH($A328,'Hoja de Trabajo para listado'!$A$155:$A$1048576,0),MATCH((CUADRO!M$5&amp;$E328),'Hoja de Trabajo para listado'!$A$151:$Z$151,0)),0)+IFERROR(INDEX('Hoja de Trabajo para listado'!$AB$155:$BA$1048576,MATCH($A328,'Hoja de Trabajo para listado'!$AB$155:$AB$1048576,0),MATCH((CUADRO!M$5&amp;$E328),'Hoja de Trabajo para listado'!$AB$151:$BA$151,0)),0)+IFERROR(INDEX('Hoja de Trabajo para listado'!$BC$155:$CB$1048576,MATCH($A328,'Hoja de Trabajo para listado'!$BC$155:$BC$1048576,0),MATCH((CUADRO!M$5&amp;$E328),'Hoja de Trabajo para listado'!$BC$151:$CB$151,0)),0)+IFERROR(INDEX('Hoja de Trabajo para listado'!$DE$153:$DG$274,MATCH($A328,'Hoja de Trabajo para listado'!$DE$153:$DE$1048576,0),MATCH((CUADRO!M$5&amp;$E328),'Hoja de Trabajo para listado'!$DE$151:$DG$151,0)),0)+IFERROR(INDEX('Hoja de Trabajo para listado'!$CD$155:$DC$1048576,MATCH($A328,'Hoja de Trabajo para listado'!$CD$155:$CD$1048576,0),MATCH((CUADRO!M$5&amp;$E328),'Hoja de Trabajo para listado'!$CD$151:$DC$151,0)),0)</f>
        <v>0</v>
      </c>
      <c r="N328" s="243">
        <f ca="1">+IFERROR(INDEX('Hoja de Trabajo para listado'!$A$155:$Z$1048576,MATCH($A328,'Hoja de Trabajo para listado'!$A$155:$A$1048576,0),MATCH((CUADRO!N$5&amp;$E328),'Hoja de Trabajo para listado'!$A$151:$Z$151,0)),0)+IFERROR(INDEX('Hoja de Trabajo para listado'!$AB$155:$BA$1048576,MATCH($A328,'Hoja de Trabajo para listado'!$AB$155:$AB$1048576,0),MATCH((CUADRO!N$5&amp;$E328),'Hoja de Trabajo para listado'!$AB$151:$BA$151,0)),0)+IFERROR(INDEX('Hoja de Trabajo para listado'!$BC$155:$CB$1048576,MATCH($A328,'Hoja de Trabajo para listado'!$BC$155:$BC$1048576,0),MATCH((CUADRO!N$5&amp;$E328),'Hoja de Trabajo para listado'!$BC$151:$CB$151,0)),0)+IFERROR(INDEX('Hoja de Trabajo para listado'!$DE$153:$DG$274,MATCH($A328,'Hoja de Trabajo para listado'!$DE$153:$DE$1048576,0),MATCH((CUADRO!N$5&amp;$E328),'Hoja de Trabajo para listado'!$DE$151:$DG$151,0)),0)+IFERROR(INDEX('Hoja de Trabajo para listado'!$CD$155:$DC$1048576,MATCH($A328,'Hoja de Trabajo para listado'!$CD$155:$CD$1048576,0),MATCH((CUADRO!N$5&amp;$E328),'Hoja de Trabajo para listado'!$CD$151:$DC$151,0)),0)</f>
        <v>0</v>
      </c>
      <c r="O328" s="243">
        <f ca="1">+IFERROR(INDEX('Hoja de Trabajo para listado'!$A$155:$Z$1048576,MATCH($A328,'Hoja de Trabajo para listado'!$A$155:$A$1048576,0),MATCH((CUADRO!O$5&amp;$E328),'Hoja de Trabajo para listado'!$A$151:$Z$151,0)),0)+IFERROR(INDEX('Hoja de Trabajo para listado'!$AB$155:$BA$1048576,MATCH($A328,'Hoja de Trabajo para listado'!$AB$155:$AB$1048576,0),MATCH((CUADRO!O$5&amp;$E328),'Hoja de Trabajo para listado'!$AB$151:$BA$151,0)),0)+IFERROR(INDEX('Hoja de Trabajo para listado'!$BC$155:$CB$1048576,MATCH($A328,'Hoja de Trabajo para listado'!$BC$155:$BC$1048576,0),MATCH((CUADRO!O$5&amp;$E328),'Hoja de Trabajo para listado'!$BC$151:$CB$151,0)),0)+IFERROR(INDEX('Hoja de Trabajo para listado'!$DE$153:$DG$274,MATCH($A328,'Hoja de Trabajo para listado'!$DE$153:$DE$1048576,0),MATCH((CUADRO!O$5&amp;$E328),'Hoja de Trabajo para listado'!$DE$151:$DG$151,0)),0)+IFERROR(INDEX('Hoja de Trabajo para listado'!$CD$155:$DC$1048576,MATCH($A328,'Hoja de Trabajo para listado'!$CD$155:$CD$1048576,0),MATCH((CUADRO!O$5&amp;$E328),'Hoja de Trabajo para listado'!$CD$151:$DC$151,0)),0)</f>
        <v>0</v>
      </c>
      <c r="P328" s="243">
        <f ca="1">+IFERROR(INDEX('Hoja de Trabajo para listado'!$A$155:$Z$1048576,MATCH($A328,'Hoja de Trabajo para listado'!$A$155:$A$1048576,0),MATCH((CUADRO!P$5&amp;$E328),'Hoja de Trabajo para listado'!$A$151:$Z$151,0)),0)+IFERROR(INDEX('Hoja de Trabajo para listado'!$AB$155:$BA$1048576,MATCH($A328,'Hoja de Trabajo para listado'!$AB$155:$AB$1048576,0),MATCH((CUADRO!P$5&amp;$E328),'Hoja de Trabajo para listado'!$AB$151:$BA$151,0)),0)+IFERROR(INDEX('Hoja de Trabajo para listado'!$BC$155:$CB$1048576,MATCH($A328,'Hoja de Trabajo para listado'!$BC$155:$BC$1048576,0),MATCH((CUADRO!P$5&amp;$E328),'Hoja de Trabajo para listado'!$BC$151:$CB$151,0)),0)+IFERROR(INDEX('Hoja de Trabajo para listado'!$DE$153:$DG$274,MATCH($A328,'Hoja de Trabajo para listado'!$DE$153:$DE$1048576,0),MATCH((CUADRO!P$5&amp;$E328),'Hoja de Trabajo para listado'!$DE$151:$DG$151,0)),0)+IFERROR(INDEX('Hoja de Trabajo para listado'!$CD$155:$DC$1048576,MATCH($A328,'Hoja de Trabajo para listado'!$CD$155:$CD$1048576,0),MATCH((CUADRO!P$5&amp;$E328),'Hoja de Trabajo para listado'!$CD$151:$DC$151,0)),0)</f>
        <v>0</v>
      </c>
      <c r="Q328" s="243">
        <f ca="1">+IFERROR(INDEX('Hoja de Trabajo para listado'!$A$155:$Z$1048576,MATCH($A328,'Hoja de Trabajo para listado'!$A$155:$A$1048576,0),MATCH((CUADRO!Q$5&amp;$E328),'Hoja de Trabajo para listado'!$A$151:$Z$151,0)),0)+IFERROR(INDEX('Hoja de Trabajo para listado'!$AB$155:$BA$1048576,MATCH($A328,'Hoja de Trabajo para listado'!$AB$155:$AB$1048576,0),MATCH((CUADRO!Q$5&amp;$E328),'Hoja de Trabajo para listado'!$AB$151:$BA$151,0)),0)+IFERROR(INDEX('Hoja de Trabajo para listado'!$BC$155:$CB$1048576,MATCH($A328,'Hoja de Trabajo para listado'!$BC$155:$BC$1048576,0),MATCH((CUADRO!Q$5&amp;$E328),'Hoja de Trabajo para listado'!$BC$151:$CB$151,0)),0)+IFERROR(INDEX('Hoja de Trabajo para listado'!$DE$153:$DG$274,MATCH($A328,'Hoja de Trabajo para listado'!$DE$153:$DE$1048576,0),MATCH((CUADRO!Q$5&amp;$E328),'Hoja de Trabajo para listado'!$DE$151:$DG$151,0)),0)+IFERROR(INDEX('Hoja de Trabajo para listado'!$CD$155:$DC$1048576,MATCH($A328,'Hoja de Trabajo para listado'!$CD$155:$CD$1048576,0),MATCH((CUADRO!Q$5&amp;$E328),'Hoja de Trabajo para listado'!$CD$151:$DC$151,0)),0)</f>
        <v>0</v>
      </c>
      <c r="R328" s="243">
        <f t="shared" ca="1" si="13"/>
        <v>0</v>
      </c>
      <c r="S328" s="263"/>
      <c r="T328" s="243">
        <f ca="1">+T329</f>
        <v>1023692.58</v>
      </c>
      <c r="U328" s="242">
        <f t="shared" si="14"/>
        <v>1</v>
      </c>
      <c r="V328" s="333" t="str">
        <f>+VLOOKUP(A328,bd_lista!$A$3:$E$590,5,FALSE)</f>
        <v>Empresas Nacionales</v>
      </c>
      <c r="W328" s="391" t="str">
        <f>+V328</f>
        <v>Empresas Nacionales</v>
      </c>
      <c r="X328" s="242">
        <f>+VLOOKUP(A328,[4]Sheet1!$A$13:$D$744,4,FALSE)</f>
        <v>81</v>
      </c>
      <c r="Y328" s="242" t="str">
        <f>+VLOOKUP(X328,bd_lista!$A$3:$C$590,3,FALSE)</f>
        <v>Ministerio de Obras Públicas, Servicios y Vivienda</v>
      </c>
      <c r="Z328" s="294">
        <f>+X328</f>
        <v>81</v>
      </c>
      <c r="AA328" s="319" t="str">
        <f>+Y328</f>
        <v>Ministerio de Obras Públicas, Servicios y Vivienda</v>
      </c>
    </row>
    <row r="329" spans="1:27" ht="15" customHeight="1">
      <c r="A329" s="32">
        <v>522</v>
      </c>
      <c r="B329" s="388"/>
      <c r="C329" s="333" t="str">
        <f>+VLOOKUP(A329,bd_lista!$A$3:$C$590,3,FALSE)</f>
        <v>Empresa Nacional de Ferrocarriles - Residual</v>
      </c>
      <c r="D329" s="390"/>
      <c r="E329" s="333" t="s">
        <v>1305</v>
      </c>
      <c r="F329" s="245">
        <f ca="1">+IFERROR(INDEX('Hoja de Trabajo para listado'!$A$155:$Z$1048576,MATCH($A329,'Hoja de Trabajo para listado'!$A$155:$A$1048576,0),MATCH((CUADRO!F$5&amp;$E329),'Hoja de Trabajo para listado'!$A$151:$Z$151,0)),0)+IFERROR(INDEX('Hoja de Trabajo para listado'!$AB$155:$BA$1048576,MATCH($A329,'Hoja de Trabajo para listado'!$AB$155:$AB$1048576,0),MATCH((CUADRO!F$5&amp;$E329),'Hoja de Trabajo para listado'!$AB$151:$BA$151,0)),0)+IFERROR(INDEX('Hoja de Trabajo para listado'!$BC$155:$CB$1048576,MATCH($A329,'Hoja de Trabajo para listado'!$BC$155:$BC$1048576,0),MATCH((CUADRO!F$5&amp;$E329),'Hoja de Trabajo para listado'!$BC$151:$CB$151,0)),0)+IFERROR(INDEX('Hoja de Trabajo para listado'!$DE$153:$DG$274,MATCH($A329,'Hoja de Trabajo para listado'!$DE$153:$DE$1048576,0),MATCH((CUADRO!F$5&amp;$E329),'Hoja de Trabajo para listado'!$DE$151:$DG$151,0)),0)+IFERROR(INDEX('Hoja de Trabajo para listado'!$CD$155:$DC$1048576,MATCH($A329,'Hoja de Trabajo para listado'!$CD$155:$CD$1048576,0),MATCH((CUADRO!F$5&amp;$E329),'Hoja de Trabajo para listado'!$CD$151:$DC$151,0)),0)</f>
        <v>0</v>
      </c>
      <c r="G329" s="245">
        <f ca="1">+IFERROR(INDEX('Hoja de Trabajo para listado'!$A$155:$Z$1048576,MATCH($A329,'Hoja de Trabajo para listado'!$A$155:$A$1048576,0),MATCH((CUADRO!G$5&amp;$E329),'Hoja de Trabajo para listado'!$A$151:$Z$151,0)),0)+IFERROR(INDEX('Hoja de Trabajo para listado'!$AB$155:$BA$1048576,MATCH($A329,'Hoja de Trabajo para listado'!$AB$155:$AB$1048576,0),MATCH((CUADRO!G$5&amp;$E329),'Hoja de Trabajo para listado'!$AB$151:$BA$151,0)),0)+IFERROR(INDEX('Hoja de Trabajo para listado'!$BC$155:$CB$1048576,MATCH($A329,'Hoja de Trabajo para listado'!$BC$155:$BC$1048576,0),MATCH((CUADRO!G$5&amp;$E329),'Hoja de Trabajo para listado'!$BC$151:$CB$151,0)),0)+IFERROR(INDEX('Hoja de Trabajo para listado'!$DE$153:$DG$274,MATCH($A329,'Hoja de Trabajo para listado'!$DE$153:$DE$1048576,0),MATCH((CUADRO!G$5&amp;$E329),'Hoja de Trabajo para listado'!$DE$151:$DG$151,0)),0)+IFERROR(INDEX('Hoja de Trabajo para listado'!$CD$155:$DC$1048576,MATCH($A329,'Hoja de Trabajo para listado'!$CD$155:$CD$1048576,0),MATCH((CUADRO!G$5&amp;$E329),'Hoja de Trabajo para listado'!$CD$151:$DC$151,0)),0)</f>
        <v>0</v>
      </c>
      <c r="H329" s="245">
        <f ca="1">+IFERROR(INDEX('Hoja de Trabajo para listado'!$A$155:$Z$1048576,MATCH($A329,'Hoja de Trabajo para listado'!$A$155:$A$1048576,0),MATCH((CUADRO!H$5&amp;$E329),'Hoja de Trabajo para listado'!$A$151:$Z$151,0)),0)+IFERROR(INDEX('Hoja de Trabajo para listado'!$AB$155:$BA$1048576,MATCH($A329,'Hoja de Trabajo para listado'!$AB$155:$AB$1048576,0),MATCH((CUADRO!H$5&amp;$E329),'Hoja de Trabajo para listado'!$AB$151:$BA$151,0)),0)+IFERROR(INDEX('Hoja de Trabajo para listado'!$BC$155:$CB$1048576,MATCH($A329,'Hoja de Trabajo para listado'!$BC$155:$BC$1048576,0),MATCH((CUADRO!H$5&amp;$E329),'Hoja de Trabajo para listado'!$BC$151:$CB$151,0)),0)+IFERROR(INDEX('Hoja de Trabajo para listado'!$DE$153:$DG$274,MATCH($A329,'Hoja de Trabajo para listado'!$DE$153:$DE$1048576,0),MATCH((CUADRO!H$5&amp;$E329),'Hoja de Trabajo para listado'!$DE$151:$DG$151,0)),0)+IFERROR(INDEX('Hoja de Trabajo para listado'!$CD$155:$DC$1048576,MATCH($A329,'Hoja de Trabajo para listado'!$CD$155:$CD$1048576,0),MATCH((CUADRO!H$5&amp;$E329),'Hoja de Trabajo para listado'!$CD$151:$DC$151,0)),0)</f>
        <v>0</v>
      </c>
      <c r="I329" s="245">
        <f ca="1">+IFERROR(INDEX('Hoja de Trabajo para listado'!$A$155:$Z$1048576,MATCH($A329,'Hoja de Trabajo para listado'!$A$155:$A$1048576,0),MATCH((CUADRO!I$5&amp;$E329),'Hoja de Trabajo para listado'!$A$151:$Z$151,0)),0)+IFERROR(INDEX('Hoja de Trabajo para listado'!$AB$155:$BA$1048576,MATCH($A329,'Hoja de Trabajo para listado'!$AB$155:$AB$1048576,0),MATCH((CUADRO!I$5&amp;$E329),'Hoja de Trabajo para listado'!$AB$151:$BA$151,0)),0)+IFERROR(INDEX('Hoja de Trabajo para listado'!$BC$155:$CB$1048576,MATCH($A329,'Hoja de Trabajo para listado'!$BC$155:$BC$1048576,0),MATCH((CUADRO!I$5&amp;$E329),'Hoja de Trabajo para listado'!$BC$151:$CB$151,0)),0)+IFERROR(INDEX('Hoja de Trabajo para listado'!$DE$153:$DG$274,MATCH($A329,'Hoja de Trabajo para listado'!$DE$153:$DE$1048576,0),MATCH((CUADRO!I$5&amp;$E329),'Hoja de Trabajo para listado'!$DE$151:$DG$151,0)),0)+IFERROR(INDEX('Hoja de Trabajo para listado'!$CD$155:$DC$1048576,MATCH($A329,'Hoja de Trabajo para listado'!$CD$155:$CD$1048576,0),MATCH((CUADRO!I$5&amp;$E329),'Hoja de Trabajo para listado'!$CD$151:$DC$151,0)),0)</f>
        <v>1023692.58</v>
      </c>
      <c r="J329" s="245">
        <f ca="1">+IFERROR(INDEX('Hoja de Trabajo para listado'!$A$155:$Z$1048576,MATCH($A329,'Hoja de Trabajo para listado'!$A$155:$A$1048576,0),MATCH((CUADRO!J$5&amp;$E329),'Hoja de Trabajo para listado'!$A$151:$Z$151,0)),0)+IFERROR(INDEX('Hoja de Trabajo para listado'!$AB$155:$BA$1048576,MATCH($A329,'Hoja de Trabajo para listado'!$AB$155:$AB$1048576,0),MATCH((CUADRO!J$5&amp;$E329),'Hoja de Trabajo para listado'!$AB$151:$BA$151,0)),0)+IFERROR(INDEX('Hoja de Trabajo para listado'!$BC$155:$CB$1048576,MATCH($A329,'Hoja de Trabajo para listado'!$BC$155:$BC$1048576,0),MATCH((CUADRO!J$5&amp;$E329),'Hoja de Trabajo para listado'!$BC$151:$CB$151,0)),0)+IFERROR(INDEX('Hoja de Trabajo para listado'!$DE$153:$DG$274,MATCH($A329,'Hoja de Trabajo para listado'!$DE$153:$DE$1048576,0),MATCH((CUADRO!J$5&amp;$E329),'Hoja de Trabajo para listado'!$DE$151:$DG$151,0)),0)+IFERROR(INDEX('Hoja de Trabajo para listado'!$CD$155:$DC$1048576,MATCH($A329,'Hoja de Trabajo para listado'!$CD$155:$CD$1048576,0),MATCH((CUADRO!J$5&amp;$E329),'Hoja de Trabajo para listado'!$CD$151:$DC$151,0)),0)</f>
        <v>0</v>
      </c>
      <c r="K329" s="245">
        <f ca="1">+IFERROR(INDEX('Hoja de Trabajo para listado'!$A$155:$Z$1048576,MATCH($A329,'Hoja de Trabajo para listado'!$A$155:$A$1048576,0),MATCH((CUADRO!K$5&amp;$E329),'Hoja de Trabajo para listado'!$A$151:$Z$151,0)),0)+IFERROR(INDEX('Hoja de Trabajo para listado'!$AB$155:$BA$1048576,MATCH($A329,'Hoja de Trabajo para listado'!$AB$155:$AB$1048576,0),MATCH((CUADRO!K$5&amp;$E329),'Hoja de Trabajo para listado'!$AB$151:$BA$151,0)),0)+IFERROR(INDEX('Hoja de Trabajo para listado'!$BC$155:$CB$1048576,MATCH($A329,'Hoja de Trabajo para listado'!$BC$155:$BC$1048576,0),MATCH((CUADRO!K$5&amp;$E329),'Hoja de Trabajo para listado'!$BC$151:$CB$151,0)),0)+IFERROR(INDEX('Hoja de Trabajo para listado'!$DE$153:$DG$274,MATCH($A329,'Hoja de Trabajo para listado'!$DE$153:$DE$1048576,0),MATCH((CUADRO!K$5&amp;$E329),'Hoja de Trabajo para listado'!$DE$151:$DG$151,0)),0)+IFERROR(INDEX('Hoja de Trabajo para listado'!$CD$155:$DC$1048576,MATCH($A329,'Hoja de Trabajo para listado'!$CD$155:$CD$1048576,0),MATCH((CUADRO!K$5&amp;$E329),'Hoja de Trabajo para listado'!$CD$151:$DC$151,0)),0)</f>
        <v>0</v>
      </c>
      <c r="L329" s="245">
        <f ca="1">+IFERROR(INDEX('Hoja de Trabajo para listado'!$A$155:$Z$1048576,MATCH($A329,'Hoja de Trabajo para listado'!$A$155:$A$1048576,0),MATCH((CUADRO!L$5&amp;$E329),'Hoja de Trabajo para listado'!$A$151:$Z$151,0)),0)+IFERROR(INDEX('Hoja de Trabajo para listado'!$AB$155:$BA$1048576,MATCH($A329,'Hoja de Trabajo para listado'!$AB$155:$AB$1048576,0),MATCH((CUADRO!L$5&amp;$E329),'Hoja de Trabajo para listado'!$AB$151:$BA$151,0)),0)+IFERROR(INDEX('Hoja de Trabajo para listado'!$BC$155:$CB$1048576,MATCH($A329,'Hoja de Trabajo para listado'!$BC$155:$BC$1048576,0),MATCH((CUADRO!L$5&amp;$E329),'Hoja de Trabajo para listado'!$BC$151:$CB$151,0)),0)+IFERROR(INDEX('Hoja de Trabajo para listado'!$DE$153:$DG$274,MATCH($A329,'Hoja de Trabajo para listado'!$DE$153:$DE$1048576,0),MATCH((CUADRO!L$5&amp;$E329),'Hoja de Trabajo para listado'!$DE$151:$DG$151,0)),0)+IFERROR(INDEX('Hoja de Trabajo para listado'!$CD$155:$DC$1048576,MATCH($A329,'Hoja de Trabajo para listado'!$CD$155:$CD$1048576,0),MATCH((CUADRO!L$5&amp;$E329),'Hoja de Trabajo para listado'!$CD$151:$DC$151,0)),0)</f>
        <v>0</v>
      </c>
      <c r="M329" s="245">
        <f ca="1">+IFERROR(INDEX('Hoja de Trabajo para listado'!$A$155:$Z$1048576,MATCH($A329,'Hoja de Trabajo para listado'!$A$155:$A$1048576,0),MATCH((CUADRO!M$5&amp;$E329),'Hoja de Trabajo para listado'!$A$151:$Z$151,0)),0)+IFERROR(INDEX('Hoja de Trabajo para listado'!$AB$155:$BA$1048576,MATCH($A329,'Hoja de Trabajo para listado'!$AB$155:$AB$1048576,0),MATCH((CUADRO!M$5&amp;$E329),'Hoja de Trabajo para listado'!$AB$151:$BA$151,0)),0)+IFERROR(INDEX('Hoja de Trabajo para listado'!$BC$155:$CB$1048576,MATCH($A329,'Hoja de Trabajo para listado'!$BC$155:$BC$1048576,0),MATCH((CUADRO!M$5&amp;$E329),'Hoja de Trabajo para listado'!$BC$151:$CB$151,0)),0)+IFERROR(INDEX('Hoja de Trabajo para listado'!$DE$153:$DG$274,MATCH($A329,'Hoja de Trabajo para listado'!$DE$153:$DE$1048576,0),MATCH((CUADRO!M$5&amp;$E329),'Hoja de Trabajo para listado'!$DE$151:$DG$151,0)),0)+IFERROR(INDEX('Hoja de Trabajo para listado'!$CD$155:$DC$1048576,MATCH($A329,'Hoja de Trabajo para listado'!$CD$155:$CD$1048576,0),MATCH((CUADRO!M$5&amp;$E329),'Hoja de Trabajo para listado'!$CD$151:$DC$151,0)),0)</f>
        <v>0</v>
      </c>
      <c r="N329" s="245">
        <f ca="1">+IFERROR(INDEX('Hoja de Trabajo para listado'!$A$155:$Z$1048576,MATCH($A329,'Hoja de Trabajo para listado'!$A$155:$A$1048576,0),MATCH((CUADRO!N$5&amp;$E329),'Hoja de Trabajo para listado'!$A$151:$Z$151,0)),0)+IFERROR(INDEX('Hoja de Trabajo para listado'!$AB$155:$BA$1048576,MATCH($A329,'Hoja de Trabajo para listado'!$AB$155:$AB$1048576,0),MATCH((CUADRO!N$5&amp;$E329),'Hoja de Trabajo para listado'!$AB$151:$BA$151,0)),0)+IFERROR(INDEX('Hoja de Trabajo para listado'!$BC$155:$CB$1048576,MATCH($A329,'Hoja de Trabajo para listado'!$BC$155:$BC$1048576,0),MATCH((CUADRO!N$5&amp;$E329),'Hoja de Trabajo para listado'!$BC$151:$CB$151,0)),0)+IFERROR(INDEX('Hoja de Trabajo para listado'!$DE$153:$DG$274,MATCH($A329,'Hoja de Trabajo para listado'!$DE$153:$DE$1048576,0),MATCH((CUADRO!N$5&amp;$E329),'Hoja de Trabajo para listado'!$DE$151:$DG$151,0)),0)+IFERROR(INDEX('Hoja de Trabajo para listado'!$CD$155:$DC$1048576,MATCH($A329,'Hoja de Trabajo para listado'!$CD$155:$CD$1048576,0),MATCH((CUADRO!N$5&amp;$E329),'Hoja de Trabajo para listado'!$CD$151:$DC$151,0)),0)</f>
        <v>0</v>
      </c>
      <c r="O329" s="245">
        <f ca="1">+IFERROR(INDEX('Hoja de Trabajo para listado'!$A$155:$Z$1048576,MATCH($A329,'Hoja de Trabajo para listado'!$A$155:$A$1048576,0),MATCH((CUADRO!O$5&amp;$E329),'Hoja de Trabajo para listado'!$A$151:$Z$151,0)),0)+IFERROR(INDEX('Hoja de Trabajo para listado'!$AB$155:$BA$1048576,MATCH($A329,'Hoja de Trabajo para listado'!$AB$155:$AB$1048576,0),MATCH((CUADRO!O$5&amp;$E329),'Hoja de Trabajo para listado'!$AB$151:$BA$151,0)),0)+IFERROR(INDEX('Hoja de Trabajo para listado'!$BC$155:$CB$1048576,MATCH($A329,'Hoja de Trabajo para listado'!$BC$155:$BC$1048576,0),MATCH((CUADRO!O$5&amp;$E329),'Hoja de Trabajo para listado'!$BC$151:$CB$151,0)),0)+IFERROR(INDEX('Hoja de Trabajo para listado'!$DE$153:$DG$274,MATCH($A329,'Hoja de Trabajo para listado'!$DE$153:$DE$1048576,0),MATCH((CUADRO!O$5&amp;$E329),'Hoja de Trabajo para listado'!$DE$151:$DG$151,0)),0)+IFERROR(INDEX('Hoja de Trabajo para listado'!$CD$155:$DC$1048576,MATCH($A329,'Hoja de Trabajo para listado'!$CD$155:$CD$1048576,0),MATCH((CUADRO!O$5&amp;$E329),'Hoja de Trabajo para listado'!$CD$151:$DC$151,0)),0)</f>
        <v>0</v>
      </c>
      <c r="P329" s="245">
        <f ca="1">+IFERROR(INDEX('Hoja de Trabajo para listado'!$A$155:$Z$1048576,MATCH($A329,'Hoja de Trabajo para listado'!$A$155:$A$1048576,0),MATCH((CUADRO!P$5&amp;$E329),'Hoja de Trabajo para listado'!$A$151:$Z$151,0)),0)+IFERROR(INDEX('Hoja de Trabajo para listado'!$AB$155:$BA$1048576,MATCH($A329,'Hoja de Trabajo para listado'!$AB$155:$AB$1048576,0),MATCH((CUADRO!P$5&amp;$E329),'Hoja de Trabajo para listado'!$AB$151:$BA$151,0)),0)+IFERROR(INDEX('Hoja de Trabajo para listado'!$BC$155:$CB$1048576,MATCH($A329,'Hoja de Trabajo para listado'!$BC$155:$BC$1048576,0),MATCH((CUADRO!P$5&amp;$E329),'Hoja de Trabajo para listado'!$BC$151:$CB$151,0)),0)+IFERROR(INDEX('Hoja de Trabajo para listado'!$DE$153:$DG$274,MATCH($A329,'Hoja de Trabajo para listado'!$DE$153:$DE$1048576,0),MATCH((CUADRO!P$5&amp;$E329),'Hoja de Trabajo para listado'!$DE$151:$DG$151,0)),0)+IFERROR(INDEX('Hoja de Trabajo para listado'!$CD$155:$DC$1048576,MATCH($A329,'Hoja de Trabajo para listado'!$CD$155:$CD$1048576,0),MATCH((CUADRO!P$5&amp;$E329),'Hoja de Trabajo para listado'!$CD$151:$DC$151,0)),0)</f>
        <v>0</v>
      </c>
      <c r="Q329" s="245">
        <f ca="1">+IFERROR(INDEX('Hoja de Trabajo para listado'!$A$155:$Z$1048576,MATCH($A329,'Hoja de Trabajo para listado'!$A$155:$A$1048576,0),MATCH((CUADRO!Q$5&amp;$E329),'Hoja de Trabajo para listado'!$A$151:$Z$151,0)),0)+IFERROR(INDEX('Hoja de Trabajo para listado'!$AB$155:$BA$1048576,MATCH($A329,'Hoja de Trabajo para listado'!$AB$155:$AB$1048576,0),MATCH((CUADRO!Q$5&amp;$E329),'Hoja de Trabajo para listado'!$AB$151:$BA$151,0)),0)+IFERROR(INDEX('Hoja de Trabajo para listado'!$BC$155:$CB$1048576,MATCH($A329,'Hoja de Trabajo para listado'!$BC$155:$BC$1048576,0),MATCH((CUADRO!Q$5&amp;$E329),'Hoja de Trabajo para listado'!$BC$151:$CB$151,0)),0)+IFERROR(INDEX('Hoja de Trabajo para listado'!$DE$153:$DG$274,MATCH($A329,'Hoja de Trabajo para listado'!$DE$153:$DE$1048576,0),MATCH((CUADRO!Q$5&amp;$E329),'Hoja de Trabajo para listado'!$DE$151:$DG$151,0)),0)+IFERROR(INDEX('Hoja de Trabajo para listado'!$CD$155:$DC$1048576,MATCH($A329,'Hoja de Trabajo para listado'!$CD$155:$CD$1048576,0),MATCH((CUADRO!Q$5&amp;$E329),'Hoja de Trabajo para listado'!$CD$151:$DC$151,0)),0)</f>
        <v>0</v>
      </c>
      <c r="R329" s="245">
        <f t="shared" ca="1" si="13"/>
        <v>1023692.58</v>
      </c>
      <c r="S329" s="262">
        <f ca="1">+R328+R329</f>
        <v>1023692.58</v>
      </c>
      <c r="T329" s="245">
        <f ca="1">+S329</f>
        <v>1023692.58</v>
      </c>
      <c r="U329" s="244">
        <f t="shared" si="14"/>
        <v>2</v>
      </c>
      <c r="V329" s="333" t="str">
        <f>+VLOOKUP(A329,bd_lista!$A$3:$E$590,5,FALSE)</f>
        <v>Empresas Nacionales</v>
      </c>
      <c r="W329" s="392"/>
      <c r="X329" s="242">
        <f>+VLOOKUP(A329,[4]Sheet1!$A$13:$D$744,4,FALSE)</f>
        <v>81</v>
      </c>
      <c r="Y329" s="242" t="str">
        <f>+VLOOKUP(X329,bd_lista!$A$3:$C$590,3,FALSE)</f>
        <v>Ministerio de Obras Públicas, Servicios y Vivienda</v>
      </c>
      <c r="Z329" s="292"/>
      <c r="AA329" s="321"/>
    </row>
    <row r="330" spans="1:27" ht="15" hidden="1" customHeight="1">
      <c r="A330" s="251">
        <v>525</v>
      </c>
      <c r="B330" s="387">
        <f>+A330</f>
        <v>525</v>
      </c>
      <c r="C330" s="247" t="str">
        <f>+VLOOKUP(A330,bd_lista!$A$3:$C$590,3,FALSE)</f>
        <v>Transportes Aéreos Bolivianos</v>
      </c>
      <c r="D330" s="389" t="str">
        <f>+C330</f>
        <v>Transportes Aéreos Bolivianos</v>
      </c>
      <c r="E330" s="247" t="s">
        <v>1304</v>
      </c>
      <c r="F330" s="268">
        <f ca="1">+IFERROR(INDEX('Hoja de Trabajo para listado'!$A$155:$Z$1048576,MATCH($A330,'Hoja de Trabajo para listado'!$A$155:$A$1048576,0),MATCH((CUADRO!F$5&amp;$E330),'Hoja de Trabajo para listado'!$A$151:$Z$151,0)),0)+IFERROR(INDEX('Hoja de Trabajo para listado'!$AB$155:$BA$1048576,MATCH($A330,'Hoja de Trabajo para listado'!$AB$155:$AB$1048576,0),MATCH((CUADRO!F$5&amp;$E330),'Hoja de Trabajo para listado'!$AB$151:$BA$151,0)),0)+IFERROR(INDEX('Hoja de Trabajo para listado'!$BC$155:$CB$1048576,MATCH($A330,'Hoja de Trabajo para listado'!$BC$155:$BC$1048576,0),MATCH((CUADRO!F$5&amp;$E330),'Hoja de Trabajo para listado'!$BC$151:$CB$151,0)),0)+IFERROR(INDEX('Hoja de Trabajo para listado'!$DE$153:$DG$274,MATCH($A330,'Hoja de Trabajo para listado'!$DE$153:$DE$1048576,0),MATCH((CUADRO!F$5&amp;$E330),'Hoja de Trabajo para listado'!$DE$151:$DG$151,0)),0)+IFERROR(INDEX('Hoja de Trabajo para listado'!$CD$155:$DC$1048576,MATCH($A330,'Hoja de Trabajo para listado'!$CD$155:$CD$1048576,0),MATCH((CUADRO!F$5&amp;$E330),'Hoja de Trabajo para listado'!$CD$151:$DC$151,0)),0)</f>
        <v>0</v>
      </c>
      <c r="G330" s="243">
        <f ca="1">+IFERROR(INDEX('Hoja de Trabajo para listado'!$A$155:$Z$1048576,MATCH($A330,'Hoja de Trabajo para listado'!$A$155:$A$1048576,0),MATCH((CUADRO!G$5&amp;$E330),'Hoja de Trabajo para listado'!$A$151:$Z$151,0)),0)+IFERROR(INDEX('Hoja de Trabajo para listado'!$AB$155:$BA$1048576,MATCH($A330,'Hoja de Trabajo para listado'!$AB$155:$AB$1048576,0),MATCH((CUADRO!G$5&amp;$E330),'Hoja de Trabajo para listado'!$AB$151:$BA$151,0)),0)+IFERROR(INDEX('Hoja de Trabajo para listado'!$BC$155:$CB$1048576,MATCH($A330,'Hoja de Trabajo para listado'!$BC$155:$BC$1048576,0),MATCH((CUADRO!G$5&amp;$E330),'Hoja de Trabajo para listado'!$BC$151:$CB$151,0)),0)+IFERROR(INDEX('Hoja de Trabajo para listado'!$DE$153:$DG$274,MATCH($A330,'Hoja de Trabajo para listado'!$DE$153:$DE$1048576,0),MATCH((CUADRO!G$5&amp;$E330),'Hoja de Trabajo para listado'!$DE$151:$DG$151,0)),0)+IFERROR(INDEX('Hoja de Trabajo para listado'!$CD$155:$DC$1048576,MATCH($A330,'Hoja de Trabajo para listado'!$CD$155:$CD$1048576,0),MATCH((CUADRO!G$5&amp;$E330),'Hoja de Trabajo para listado'!$CD$151:$DC$151,0)),0)</f>
        <v>0</v>
      </c>
      <c r="H330" s="243">
        <f ca="1">+IFERROR(INDEX('Hoja de Trabajo para listado'!$A$155:$Z$1048576,MATCH($A330,'Hoja de Trabajo para listado'!$A$155:$A$1048576,0),MATCH((CUADRO!H$5&amp;$E330),'Hoja de Trabajo para listado'!$A$151:$Z$151,0)),0)+IFERROR(INDEX('Hoja de Trabajo para listado'!$AB$155:$BA$1048576,MATCH($A330,'Hoja de Trabajo para listado'!$AB$155:$AB$1048576,0),MATCH((CUADRO!H$5&amp;$E330),'Hoja de Trabajo para listado'!$AB$151:$BA$151,0)),0)+IFERROR(INDEX('Hoja de Trabajo para listado'!$BC$155:$CB$1048576,MATCH($A330,'Hoja de Trabajo para listado'!$BC$155:$BC$1048576,0),MATCH((CUADRO!H$5&amp;$E330),'Hoja de Trabajo para listado'!$BC$151:$CB$151,0)),0)+IFERROR(INDEX('Hoja de Trabajo para listado'!$DE$153:$DG$274,MATCH($A330,'Hoja de Trabajo para listado'!$DE$153:$DE$1048576,0),MATCH((CUADRO!H$5&amp;$E330),'Hoja de Trabajo para listado'!$DE$151:$DG$151,0)),0)+IFERROR(INDEX('Hoja de Trabajo para listado'!$CD$155:$DC$1048576,MATCH($A330,'Hoja de Trabajo para listado'!$CD$155:$CD$1048576,0),MATCH((CUADRO!H$5&amp;$E330),'Hoja de Trabajo para listado'!$CD$151:$DC$151,0)),0)</f>
        <v>0</v>
      </c>
      <c r="I330" s="243">
        <f ca="1">+IFERROR(INDEX('Hoja de Trabajo para listado'!$A$155:$Z$1048576,MATCH($A330,'Hoja de Trabajo para listado'!$A$155:$A$1048576,0),MATCH((CUADRO!I$5&amp;$E330),'Hoja de Trabajo para listado'!$A$151:$Z$151,0)),0)+IFERROR(INDEX('Hoja de Trabajo para listado'!$AB$155:$BA$1048576,MATCH($A330,'Hoja de Trabajo para listado'!$AB$155:$AB$1048576,0),MATCH((CUADRO!I$5&amp;$E330),'Hoja de Trabajo para listado'!$AB$151:$BA$151,0)),0)+IFERROR(INDEX('Hoja de Trabajo para listado'!$BC$155:$CB$1048576,MATCH($A330,'Hoja de Trabajo para listado'!$BC$155:$BC$1048576,0),MATCH((CUADRO!I$5&amp;$E330),'Hoja de Trabajo para listado'!$BC$151:$CB$151,0)),0)+IFERROR(INDEX('Hoja de Trabajo para listado'!$DE$153:$DG$274,MATCH($A330,'Hoja de Trabajo para listado'!$DE$153:$DE$1048576,0),MATCH((CUADRO!I$5&amp;$E330),'Hoja de Trabajo para listado'!$DE$151:$DG$151,0)),0)+IFERROR(INDEX('Hoja de Trabajo para listado'!$CD$155:$DC$1048576,MATCH($A330,'Hoja de Trabajo para listado'!$CD$155:$CD$1048576,0),MATCH((CUADRO!I$5&amp;$E330),'Hoja de Trabajo para listado'!$CD$151:$DC$151,0)),0)</f>
        <v>0</v>
      </c>
      <c r="J330" s="243">
        <f ca="1">+IFERROR(INDEX('Hoja de Trabajo para listado'!$A$155:$Z$1048576,MATCH($A330,'Hoja de Trabajo para listado'!$A$155:$A$1048576,0),MATCH((CUADRO!J$5&amp;$E330),'Hoja de Trabajo para listado'!$A$151:$Z$151,0)),0)+IFERROR(INDEX('Hoja de Trabajo para listado'!$AB$155:$BA$1048576,MATCH($A330,'Hoja de Trabajo para listado'!$AB$155:$AB$1048576,0),MATCH((CUADRO!J$5&amp;$E330),'Hoja de Trabajo para listado'!$AB$151:$BA$151,0)),0)+IFERROR(INDEX('Hoja de Trabajo para listado'!$BC$155:$CB$1048576,MATCH($A330,'Hoja de Trabajo para listado'!$BC$155:$BC$1048576,0),MATCH((CUADRO!J$5&amp;$E330),'Hoja de Trabajo para listado'!$BC$151:$CB$151,0)),0)+IFERROR(INDEX('Hoja de Trabajo para listado'!$DE$153:$DG$274,MATCH($A330,'Hoja de Trabajo para listado'!$DE$153:$DE$1048576,0),MATCH((CUADRO!J$5&amp;$E330),'Hoja de Trabajo para listado'!$DE$151:$DG$151,0)),0)+IFERROR(INDEX('Hoja de Trabajo para listado'!$CD$155:$DC$1048576,MATCH($A330,'Hoja de Trabajo para listado'!$CD$155:$CD$1048576,0),MATCH((CUADRO!J$5&amp;$E330),'Hoja de Trabajo para listado'!$CD$151:$DC$151,0)),0)</f>
        <v>0</v>
      </c>
      <c r="K330" s="243">
        <f ca="1">+IFERROR(INDEX('Hoja de Trabajo para listado'!$A$155:$Z$1048576,MATCH($A330,'Hoja de Trabajo para listado'!$A$155:$A$1048576,0),MATCH((CUADRO!K$5&amp;$E330),'Hoja de Trabajo para listado'!$A$151:$Z$151,0)),0)+IFERROR(INDEX('Hoja de Trabajo para listado'!$AB$155:$BA$1048576,MATCH($A330,'Hoja de Trabajo para listado'!$AB$155:$AB$1048576,0),MATCH((CUADRO!K$5&amp;$E330),'Hoja de Trabajo para listado'!$AB$151:$BA$151,0)),0)+IFERROR(INDEX('Hoja de Trabajo para listado'!$BC$155:$CB$1048576,MATCH($A330,'Hoja de Trabajo para listado'!$BC$155:$BC$1048576,0),MATCH((CUADRO!K$5&amp;$E330),'Hoja de Trabajo para listado'!$BC$151:$CB$151,0)),0)+IFERROR(INDEX('Hoja de Trabajo para listado'!$DE$153:$DG$274,MATCH($A330,'Hoja de Trabajo para listado'!$DE$153:$DE$1048576,0),MATCH((CUADRO!K$5&amp;$E330),'Hoja de Trabajo para listado'!$DE$151:$DG$151,0)),0)+IFERROR(INDEX('Hoja de Trabajo para listado'!$CD$155:$DC$1048576,MATCH($A330,'Hoja de Trabajo para listado'!$CD$155:$CD$1048576,0),MATCH((CUADRO!K$5&amp;$E330),'Hoja de Trabajo para listado'!$CD$151:$DC$151,0)),0)</f>
        <v>0</v>
      </c>
      <c r="L330" s="243">
        <f ca="1">+IFERROR(INDEX('Hoja de Trabajo para listado'!$A$155:$Z$1048576,MATCH($A330,'Hoja de Trabajo para listado'!$A$155:$A$1048576,0),MATCH((CUADRO!L$5&amp;$E330),'Hoja de Trabajo para listado'!$A$151:$Z$151,0)),0)+IFERROR(INDEX('Hoja de Trabajo para listado'!$AB$155:$BA$1048576,MATCH($A330,'Hoja de Trabajo para listado'!$AB$155:$AB$1048576,0),MATCH((CUADRO!L$5&amp;$E330),'Hoja de Trabajo para listado'!$AB$151:$BA$151,0)),0)+IFERROR(INDEX('Hoja de Trabajo para listado'!$BC$155:$CB$1048576,MATCH($A330,'Hoja de Trabajo para listado'!$BC$155:$BC$1048576,0),MATCH((CUADRO!L$5&amp;$E330),'Hoja de Trabajo para listado'!$BC$151:$CB$151,0)),0)+IFERROR(INDEX('Hoja de Trabajo para listado'!$DE$153:$DG$274,MATCH($A330,'Hoja de Trabajo para listado'!$DE$153:$DE$1048576,0),MATCH((CUADRO!L$5&amp;$E330),'Hoja de Trabajo para listado'!$DE$151:$DG$151,0)),0)+IFERROR(INDEX('Hoja de Trabajo para listado'!$CD$155:$DC$1048576,MATCH($A330,'Hoja de Trabajo para listado'!$CD$155:$CD$1048576,0),MATCH((CUADRO!L$5&amp;$E330),'Hoja de Trabajo para listado'!$CD$151:$DC$151,0)),0)</f>
        <v>0</v>
      </c>
      <c r="M330" s="243">
        <f ca="1">+IFERROR(INDEX('Hoja de Trabajo para listado'!$A$155:$Z$1048576,MATCH($A330,'Hoja de Trabajo para listado'!$A$155:$A$1048576,0),MATCH((CUADRO!M$5&amp;$E330),'Hoja de Trabajo para listado'!$A$151:$Z$151,0)),0)+IFERROR(INDEX('Hoja de Trabajo para listado'!$AB$155:$BA$1048576,MATCH($A330,'Hoja de Trabajo para listado'!$AB$155:$AB$1048576,0),MATCH((CUADRO!M$5&amp;$E330),'Hoja de Trabajo para listado'!$AB$151:$BA$151,0)),0)+IFERROR(INDEX('Hoja de Trabajo para listado'!$BC$155:$CB$1048576,MATCH($A330,'Hoja de Trabajo para listado'!$BC$155:$BC$1048576,0),MATCH((CUADRO!M$5&amp;$E330),'Hoja de Trabajo para listado'!$BC$151:$CB$151,0)),0)+IFERROR(INDEX('Hoja de Trabajo para listado'!$DE$153:$DG$274,MATCH($A330,'Hoja de Trabajo para listado'!$DE$153:$DE$1048576,0),MATCH((CUADRO!M$5&amp;$E330),'Hoja de Trabajo para listado'!$DE$151:$DG$151,0)),0)+IFERROR(INDEX('Hoja de Trabajo para listado'!$CD$155:$DC$1048576,MATCH($A330,'Hoja de Trabajo para listado'!$CD$155:$CD$1048576,0),MATCH((CUADRO!M$5&amp;$E330),'Hoja de Trabajo para listado'!$CD$151:$DC$151,0)),0)</f>
        <v>0</v>
      </c>
      <c r="N330" s="243">
        <f ca="1">+IFERROR(INDEX('Hoja de Trabajo para listado'!$A$155:$Z$1048576,MATCH($A330,'Hoja de Trabajo para listado'!$A$155:$A$1048576,0),MATCH((CUADRO!N$5&amp;$E330),'Hoja de Trabajo para listado'!$A$151:$Z$151,0)),0)+IFERROR(INDEX('Hoja de Trabajo para listado'!$AB$155:$BA$1048576,MATCH($A330,'Hoja de Trabajo para listado'!$AB$155:$AB$1048576,0),MATCH((CUADRO!N$5&amp;$E330),'Hoja de Trabajo para listado'!$AB$151:$BA$151,0)),0)+IFERROR(INDEX('Hoja de Trabajo para listado'!$BC$155:$CB$1048576,MATCH($A330,'Hoja de Trabajo para listado'!$BC$155:$BC$1048576,0),MATCH((CUADRO!N$5&amp;$E330),'Hoja de Trabajo para listado'!$BC$151:$CB$151,0)),0)+IFERROR(INDEX('Hoja de Trabajo para listado'!$DE$153:$DG$274,MATCH($A330,'Hoja de Trabajo para listado'!$DE$153:$DE$1048576,0),MATCH((CUADRO!N$5&amp;$E330),'Hoja de Trabajo para listado'!$DE$151:$DG$151,0)),0)+IFERROR(INDEX('Hoja de Trabajo para listado'!$CD$155:$DC$1048576,MATCH($A330,'Hoja de Trabajo para listado'!$CD$155:$CD$1048576,0),MATCH((CUADRO!N$5&amp;$E330),'Hoja de Trabajo para listado'!$CD$151:$DC$151,0)),0)</f>
        <v>0</v>
      </c>
      <c r="O330" s="243">
        <f ca="1">+IFERROR(INDEX('Hoja de Trabajo para listado'!$A$155:$Z$1048576,MATCH($A330,'Hoja de Trabajo para listado'!$A$155:$A$1048576,0),MATCH((CUADRO!O$5&amp;$E330),'Hoja de Trabajo para listado'!$A$151:$Z$151,0)),0)+IFERROR(INDEX('Hoja de Trabajo para listado'!$AB$155:$BA$1048576,MATCH($A330,'Hoja de Trabajo para listado'!$AB$155:$AB$1048576,0),MATCH((CUADRO!O$5&amp;$E330),'Hoja de Trabajo para listado'!$AB$151:$BA$151,0)),0)+IFERROR(INDEX('Hoja de Trabajo para listado'!$BC$155:$CB$1048576,MATCH($A330,'Hoja de Trabajo para listado'!$BC$155:$BC$1048576,0),MATCH((CUADRO!O$5&amp;$E330),'Hoja de Trabajo para listado'!$BC$151:$CB$151,0)),0)+IFERROR(INDEX('Hoja de Trabajo para listado'!$DE$153:$DG$274,MATCH($A330,'Hoja de Trabajo para listado'!$DE$153:$DE$1048576,0),MATCH((CUADRO!O$5&amp;$E330),'Hoja de Trabajo para listado'!$DE$151:$DG$151,0)),0)+IFERROR(INDEX('Hoja de Trabajo para listado'!$CD$155:$DC$1048576,MATCH($A330,'Hoja de Trabajo para listado'!$CD$155:$CD$1048576,0),MATCH((CUADRO!O$5&amp;$E330),'Hoja de Trabajo para listado'!$CD$151:$DC$151,0)),0)</f>
        <v>0</v>
      </c>
      <c r="P330" s="243">
        <f ca="1">+IFERROR(INDEX('Hoja de Trabajo para listado'!$A$155:$Z$1048576,MATCH($A330,'Hoja de Trabajo para listado'!$A$155:$A$1048576,0),MATCH((CUADRO!P$5&amp;$E330),'Hoja de Trabajo para listado'!$A$151:$Z$151,0)),0)+IFERROR(INDEX('Hoja de Trabajo para listado'!$AB$155:$BA$1048576,MATCH($A330,'Hoja de Trabajo para listado'!$AB$155:$AB$1048576,0),MATCH((CUADRO!P$5&amp;$E330),'Hoja de Trabajo para listado'!$AB$151:$BA$151,0)),0)+IFERROR(INDEX('Hoja de Trabajo para listado'!$BC$155:$CB$1048576,MATCH($A330,'Hoja de Trabajo para listado'!$BC$155:$BC$1048576,0),MATCH((CUADRO!P$5&amp;$E330),'Hoja de Trabajo para listado'!$BC$151:$CB$151,0)),0)+IFERROR(INDEX('Hoja de Trabajo para listado'!$DE$153:$DG$274,MATCH($A330,'Hoja de Trabajo para listado'!$DE$153:$DE$1048576,0),MATCH((CUADRO!P$5&amp;$E330),'Hoja de Trabajo para listado'!$DE$151:$DG$151,0)),0)+IFERROR(INDEX('Hoja de Trabajo para listado'!$CD$155:$DC$1048576,MATCH($A330,'Hoja de Trabajo para listado'!$CD$155:$CD$1048576,0),MATCH((CUADRO!P$5&amp;$E330),'Hoja de Trabajo para listado'!$CD$151:$DC$151,0)),0)</f>
        <v>0</v>
      </c>
      <c r="Q330" s="243">
        <f ca="1">+IFERROR(INDEX('Hoja de Trabajo para listado'!$A$155:$Z$1048576,MATCH($A330,'Hoja de Trabajo para listado'!$A$155:$A$1048576,0),MATCH((CUADRO!Q$5&amp;$E330),'Hoja de Trabajo para listado'!$A$151:$Z$151,0)),0)+IFERROR(INDEX('Hoja de Trabajo para listado'!$AB$155:$BA$1048576,MATCH($A330,'Hoja de Trabajo para listado'!$AB$155:$AB$1048576,0),MATCH((CUADRO!Q$5&amp;$E330),'Hoja de Trabajo para listado'!$AB$151:$BA$151,0)),0)+IFERROR(INDEX('Hoja de Trabajo para listado'!$BC$155:$CB$1048576,MATCH($A330,'Hoja de Trabajo para listado'!$BC$155:$BC$1048576,0),MATCH((CUADRO!Q$5&amp;$E330),'Hoja de Trabajo para listado'!$BC$151:$CB$151,0)),0)+IFERROR(INDEX('Hoja de Trabajo para listado'!$DE$153:$DG$274,MATCH($A330,'Hoja de Trabajo para listado'!$DE$153:$DE$1048576,0),MATCH((CUADRO!Q$5&amp;$E330),'Hoja de Trabajo para listado'!$DE$151:$DG$151,0)),0)+IFERROR(INDEX('Hoja de Trabajo para listado'!$CD$155:$DC$1048576,MATCH($A330,'Hoja de Trabajo para listado'!$CD$155:$CD$1048576,0),MATCH((CUADRO!Q$5&amp;$E330),'Hoja de Trabajo para listado'!$CD$151:$DC$151,0)),0)</f>
        <v>0</v>
      </c>
      <c r="R330" s="243">
        <f t="shared" ca="1" si="13"/>
        <v>0</v>
      </c>
      <c r="S330" s="263"/>
      <c r="T330" s="268">
        <f ca="1">+T331</f>
        <v>2854403.2</v>
      </c>
      <c r="U330" s="275">
        <f t="shared" si="14"/>
        <v>1</v>
      </c>
      <c r="V330" s="333" t="str">
        <f>+VLOOKUP(A330,bd_lista!$A$3:$E$590,5,FALSE)</f>
        <v>Empresas Nacionales</v>
      </c>
      <c r="W330" s="391" t="str">
        <f>+V330</f>
        <v>Empresas Nacionales</v>
      </c>
      <c r="X330" s="242">
        <f>+VLOOKUP(A330,[4]Sheet1!$A$13:$D$744,4,FALSE)</f>
        <v>20</v>
      </c>
      <c r="Y330" s="242" t="str">
        <f>+VLOOKUP(X330,bd_lista!$A$3:$C$590,3,FALSE)</f>
        <v>Ministerio de Defensa</v>
      </c>
      <c r="Z330" s="294">
        <f>+X330</f>
        <v>20</v>
      </c>
      <c r="AA330" s="319" t="str">
        <f>+Y330</f>
        <v>Ministerio de Defensa</v>
      </c>
    </row>
    <row r="331" spans="1:27" ht="15" hidden="1" customHeight="1">
      <c r="A331" s="32">
        <v>525</v>
      </c>
      <c r="B331" s="388"/>
      <c r="C331" s="333" t="str">
        <f>+VLOOKUP(A331,bd_lista!$A$3:$C$590,3,FALSE)</f>
        <v>Transportes Aéreos Bolivianos</v>
      </c>
      <c r="D331" s="390"/>
      <c r="E331" s="333" t="s">
        <v>1305</v>
      </c>
      <c r="F331" s="245">
        <f ca="1">+IFERROR(INDEX('Hoja de Trabajo para listado'!$A$155:$Z$1048576,MATCH($A331,'Hoja de Trabajo para listado'!$A$155:$A$1048576,0),MATCH((CUADRO!F$5&amp;$E331),'Hoja de Trabajo para listado'!$A$151:$Z$151,0)),0)+IFERROR(INDEX('Hoja de Trabajo para listado'!$AB$155:$BA$1048576,MATCH($A331,'Hoja de Trabajo para listado'!$AB$155:$AB$1048576,0),MATCH((CUADRO!F$5&amp;$E331),'Hoja de Trabajo para listado'!$AB$151:$BA$151,0)),0)+IFERROR(INDEX('Hoja de Trabajo para listado'!$BC$155:$CB$1048576,MATCH($A331,'Hoja de Trabajo para listado'!$BC$155:$BC$1048576,0),MATCH((CUADRO!F$5&amp;$E331),'Hoja de Trabajo para listado'!$BC$151:$CB$151,0)),0)+IFERROR(INDEX('Hoja de Trabajo para listado'!$DE$153:$DG$274,MATCH($A331,'Hoja de Trabajo para listado'!$DE$153:$DE$1048576,0),MATCH((CUADRO!F$5&amp;$E331),'Hoja de Trabajo para listado'!$DE$151:$DG$151,0)),0)+IFERROR(INDEX('Hoja de Trabajo para listado'!$CD$155:$DC$1048576,MATCH($A331,'Hoja de Trabajo para listado'!$CD$155:$CD$1048576,0),MATCH((CUADRO!F$5&amp;$E331),'Hoja de Trabajo para listado'!$CD$151:$DC$151,0)),0)</f>
        <v>0</v>
      </c>
      <c r="G331" s="245">
        <f ca="1">+IFERROR(INDEX('Hoja de Trabajo para listado'!$A$155:$Z$1048576,MATCH($A331,'Hoja de Trabajo para listado'!$A$155:$A$1048576,0),MATCH((CUADRO!G$5&amp;$E331),'Hoja de Trabajo para listado'!$A$151:$Z$151,0)),0)+IFERROR(INDEX('Hoja de Trabajo para listado'!$AB$155:$BA$1048576,MATCH($A331,'Hoja de Trabajo para listado'!$AB$155:$AB$1048576,0),MATCH((CUADRO!G$5&amp;$E331),'Hoja de Trabajo para listado'!$AB$151:$BA$151,0)),0)+IFERROR(INDEX('Hoja de Trabajo para listado'!$BC$155:$CB$1048576,MATCH($A331,'Hoja de Trabajo para listado'!$BC$155:$BC$1048576,0),MATCH((CUADRO!G$5&amp;$E331),'Hoja de Trabajo para listado'!$BC$151:$CB$151,0)),0)+IFERROR(INDEX('Hoja de Trabajo para listado'!$DE$153:$DG$274,MATCH($A331,'Hoja de Trabajo para listado'!$DE$153:$DE$1048576,0),MATCH((CUADRO!G$5&amp;$E331),'Hoja de Trabajo para listado'!$DE$151:$DG$151,0)),0)+IFERROR(INDEX('Hoja de Trabajo para listado'!$CD$155:$DC$1048576,MATCH($A331,'Hoja de Trabajo para listado'!$CD$155:$CD$1048576,0),MATCH((CUADRO!G$5&amp;$E331),'Hoja de Trabajo para listado'!$CD$151:$DC$151,0)),0)</f>
        <v>0</v>
      </c>
      <c r="H331" s="245">
        <f ca="1">+IFERROR(INDEX('Hoja de Trabajo para listado'!$A$155:$Z$1048576,MATCH($A331,'Hoja de Trabajo para listado'!$A$155:$A$1048576,0),MATCH((CUADRO!H$5&amp;$E331),'Hoja de Trabajo para listado'!$A$151:$Z$151,0)),0)+IFERROR(INDEX('Hoja de Trabajo para listado'!$AB$155:$BA$1048576,MATCH($A331,'Hoja de Trabajo para listado'!$AB$155:$AB$1048576,0),MATCH((CUADRO!H$5&amp;$E331),'Hoja de Trabajo para listado'!$AB$151:$BA$151,0)),0)+IFERROR(INDEX('Hoja de Trabajo para listado'!$BC$155:$CB$1048576,MATCH($A331,'Hoja de Trabajo para listado'!$BC$155:$BC$1048576,0),MATCH((CUADRO!H$5&amp;$E331),'Hoja de Trabajo para listado'!$BC$151:$CB$151,0)),0)+IFERROR(INDEX('Hoja de Trabajo para listado'!$DE$153:$DG$274,MATCH($A331,'Hoja de Trabajo para listado'!$DE$153:$DE$1048576,0),MATCH((CUADRO!H$5&amp;$E331),'Hoja de Trabajo para listado'!$DE$151:$DG$151,0)),0)+IFERROR(INDEX('Hoja de Trabajo para listado'!$CD$155:$DC$1048576,MATCH($A331,'Hoja de Trabajo para listado'!$CD$155:$CD$1048576,0),MATCH((CUADRO!H$5&amp;$E331),'Hoja de Trabajo para listado'!$CD$151:$DC$151,0)),0)</f>
        <v>0</v>
      </c>
      <c r="I331" s="245">
        <f ca="1">+IFERROR(INDEX('Hoja de Trabajo para listado'!$A$155:$Z$1048576,MATCH($A331,'Hoja de Trabajo para listado'!$A$155:$A$1048576,0),MATCH((CUADRO!I$5&amp;$E331),'Hoja de Trabajo para listado'!$A$151:$Z$151,0)),0)+IFERROR(INDEX('Hoja de Trabajo para listado'!$AB$155:$BA$1048576,MATCH($A331,'Hoja de Trabajo para listado'!$AB$155:$AB$1048576,0),MATCH((CUADRO!I$5&amp;$E331),'Hoja de Trabajo para listado'!$AB$151:$BA$151,0)),0)+IFERROR(INDEX('Hoja de Trabajo para listado'!$BC$155:$CB$1048576,MATCH($A331,'Hoja de Trabajo para listado'!$BC$155:$BC$1048576,0),MATCH((CUADRO!I$5&amp;$E331),'Hoja de Trabajo para listado'!$BC$151:$CB$151,0)),0)+IFERROR(INDEX('Hoja de Trabajo para listado'!$DE$153:$DG$274,MATCH($A331,'Hoja de Trabajo para listado'!$DE$153:$DE$1048576,0),MATCH((CUADRO!I$5&amp;$E331),'Hoja de Trabajo para listado'!$DE$151:$DG$151,0)),0)+IFERROR(INDEX('Hoja de Trabajo para listado'!$CD$155:$DC$1048576,MATCH($A331,'Hoja de Trabajo para listado'!$CD$155:$CD$1048576,0),MATCH((CUADRO!I$5&amp;$E331),'Hoja de Trabajo para listado'!$CD$151:$DC$151,0)),0)</f>
        <v>2854403.2</v>
      </c>
      <c r="J331" s="245">
        <f ca="1">+IFERROR(INDEX('Hoja de Trabajo para listado'!$A$155:$Z$1048576,MATCH($A331,'Hoja de Trabajo para listado'!$A$155:$A$1048576,0),MATCH((CUADRO!J$5&amp;$E331),'Hoja de Trabajo para listado'!$A$151:$Z$151,0)),0)+IFERROR(INDEX('Hoja de Trabajo para listado'!$AB$155:$BA$1048576,MATCH($A331,'Hoja de Trabajo para listado'!$AB$155:$AB$1048576,0),MATCH((CUADRO!J$5&amp;$E331),'Hoja de Trabajo para listado'!$AB$151:$BA$151,0)),0)+IFERROR(INDEX('Hoja de Trabajo para listado'!$BC$155:$CB$1048576,MATCH($A331,'Hoja de Trabajo para listado'!$BC$155:$BC$1048576,0),MATCH((CUADRO!J$5&amp;$E331),'Hoja de Trabajo para listado'!$BC$151:$CB$151,0)),0)+IFERROR(INDEX('Hoja de Trabajo para listado'!$DE$153:$DG$274,MATCH($A331,'Hoja de Trabajo para listado'!$DE$153:$DE$1048576,0),MATCH((CUADRO!J$5&amp;$E331),'Hoja de Trabajo para listado'!$DE$151:$DG$151,0)),0)+IFERROR(INDEX('Hoja de Trabajo para listado'!$CD$155:$DC$1048576,MATCH($A331,'Hoja de Trabajo para listado'!$CD$155:$CD$1048576,0),MATCH((CUADRO!J$5&amp;$E331),'Hoja de Trabajo para listado'!$CD$151:$DC$151,0)),0)</f>
        <v>0</v>
      </c>
      <c r="K331" s="245">
        <f ca="1">+IFERROR(INDEX('Hoja de Trabajo para listado'!$A$155:$Z$1048576,MATCH($A331,'Hoja de Trabajo para listado'!$A$155:$A$1048576,0),MATCH((CUADRO!K$5&amp;$E331),'Hoja de Trabajo para listado'!$A$151:$Z$151,0)),0)+IFERROR(INDEX('Hoja de Trabajo para listado'!$AB$155:$BA$1048576,MATCH($A331,'Hoja de Trabajo para listado'!$AB$155:$AB$1048576,0),MATCH((CUADRO!K$5&amp;$E331),'Hoja de Trabajo para listado'!$AB$151:$BA$151,0)),0)+IFERROR(INDEX('Hoja de Trabajo para listado'!$BC$155:$CB$1048576,MATCH($A331,'Hoja de Trabajo para listado'!$BC$155:$BC$1048576,0),MATCH((CUADRO!K$5&amp;$E331),'Hoja de Trabajo para listado'!$BC$151:$CB$151,0)),0)+IFERROR(INDEX('Hoja de Trabajo para listado'!$DE$153:$DG$274,MATCH($A331,'Hoja de Trabajo para listado'!$DE$153:$DE$1048576,0),MATCH((CUADRO!K$5&amp;$E331),'Hoja de Trabajo para listado'!$DE$151:$DG$151,0)),0)+IFERROR(INDEX('Hoja de Trabajo para listado'!$CD$155:$DC$1048576,MATCH($A331,'Hoja de Trabajo para listado'!$CD$155:$CD$1048576,0),MATCH((CUADRO!K$5&amp;$E331),'Hoja de Trabajo para listado'!$CD$151:$DC$151,0)),0)</f>
        <v>0</v>
      </c>
      <c r="L331" s="245">
        <f ca="1">+IFERROR(INDEX('Hoja de Trabajo para listado'!$A$155:$Z$1048576,MATCH($A331,'Hoja de Trabajo para listado'!$A$155:$A$1048576,0),MATCH((CUADRO!L$5&amp;$E331),'Hoja de Trabajo para listado'!$A$151:$Z$151,0)),0)+IFERROR(INDEX('Hoja de Trabajo para listado'!$AB$155:$BA$1048576,MATCH($A331,'Hoja de Trabajo para listado'!$AB$155:$AB$1048576,0),MATCH((CUADRO!L$5&amp;$E331),'Hoja de Trabajo para listado'!$AB$151:$BA$151,0)),0)+IFERROR(INDEX('Hoja de Trabajo para listado'!$BC$155:$CB$1048576,MATCH($A331,'Hoja de Trabajo para listado'!$BC$155:$BC$1048576,0),MATCH((CUADRO!L$5&amp;$E331),'Hoja de Trabajo para listado'!$BC$151:$CB$151,0)),0)+IFERROR(INDEX('Hoja de Trabajo para listado'!$DE$153:$DG$274,MATCH($A331,'Hoja de Trabajo para listado'!$DE$153:$DE$1048576,0),MATCH((CUADRO!L$5&amp;$E331),'Hoja de Trabajo para listado'!$DE$151:$DG$151,0)),0)+IFERROR(INDEX('Hoja de Trabajo para listado'!$CD$155:$DC$1048576,MATCH($A331,'Hoja de Trabajo para listado'!$CD$155:$CD$1048576,0),MATCH((CUADRO!L$5&amp;$E331),'Hoja de Trabajo para listado'!$CD$151:$DC$151,0)),0)</f>
        <v>0</v>
      </c>
      <c r="M331" s="245">
        <f ca="1">+IFERROR(INDEX('Hoja de Trabajo para listado'!$A$155:$Z$1048576,MATCH($A331,'Hoja de Trabajo para listado'!$A$155:$A$1048576,0),MATCH((CUADRO!M$5&amp;$E331),'Hoja de Trabajo para listado'!$A$151:$Z$151,0)),0)+IFERROR(INDEX('Hoja de Trabajo para listado'!$AB$155:$BA$1048576,MATCH($A331,'Hoja de Trabajo para listado'!$AB$155:$AB$1048576,0),MATCH((CUADRO!M$5&amp;$E331),'Hoja de Trabajo para listado'!$AB$151:$BA$151,0)),0)+IFERROR(INDEX('Hoja de Trabajo para listado'!$BC$155:$CB$1048576,MATCH($A331,'Hoja de Trabajo para listado'!$BC$155:$BC$1048576,0),MATCH((CUADRO!M$5&amp;$E331),'Hoja de Trabajo para listado'!$BC$151:$CB$151,0)),0)+IFERROR(INDEX('Hoja de Trabajo para listado'!$DE$153:$DG$274,MATCH($A331,'Hoja de Trabajo para listado'!$DE$153:$DE$1048576,0),MATCH((CUADRO!M$5&amp;$E331),'Hoja de Trabajo para listado'!$DE$151:$DG$151,0)),0)+IFERROR(INDEX('Hoja de Trabajo para listado'!$CD$155:$DC$1048576,MATCH($A331,'Hoja de Trabajo para listado'!$CD$155:$CD$1048576,0),MATCH((CUADRO!M$5&amp;$E331),'Hoja de Trabajo para listado'!$CD$151:$DC$151,0)),0)</f>
        <v>0</v>
      </c>
      <c r="N331" s="245">
        <f ca="1">+IFERROR(INDEX('Hoja de Trabajo para listado'!$A$155:$Z$1048576,MATCH($A331,'Hoja de Trabajo para listado'!$A$155:$A$1048576,0),MATCH((CUADRO!N$5&amp;$E331),'Hoja de Trabajo para listado'!$A$151:$Z$151,0)),0)+IFERROR(INDEX('Hoja de Trabajo para listado'!$AB$155:$BA$1048576,MATCH($A331,'Hoja de Trabajo para listado'!$AB$155:$AB$1048576,0),MATCH((CUADRO!N$5&amp;$E331),'Hoja de Trabajo para listado'!$AB$151:$BA$151,0)),0)+IFERROR(INDEX('Hoja de Trabajo para listado'!$BC$155:$CB$1048576,MATCH($A331,'Hoja de Trabajo para listado'!$BC$155:$BC$1048576,0),MATCH((CUADRO!N$5&amp;$E331),'Hoja de Trabajo para listado'!$BC$151:$CB$151,0)),0)+IFERROR(INDEX('Hoja de Trabajo para listado'!$DE$153:$DG$274,MATCH($A331,'Hoja de Trabajo para listado'!$DE$153:$DE$1048576,0),MATCH((CUADRO!N$5&amp;$E331),'Hoja de Trabajo para listado'!$DE$151:$DG$151,0)),0)+IFERROR(INDEX('Hoja de Trabajo para listado'!$CD$155:$DC$1048576,MATCH($A331,'Hoja de Trabajo para listado'!$CD$155:$CD$1048576,0),MATCH((CUADRO!N$5&amp;$E331),'Hoja de Trabajo para listado'!$CD$151:$DC$151,0)),0)</f>
        <v>0</v>
      </c>
      <c r="O331" s="245">
        <f ca="1">+IFERROR(INDEX('Hoja de Trabajo para listado'!$A$155:$Z$1048576,MATCH($A331,'Hoja de Trabajo para listado'!$A$155:$A$1048576,0),MATCH((CUADRO!O$5&amp;$E331),'Hoja de Trabajo para listado'!$A$151:$Z$151,0)),0)+IFERROR(INDEX('Hoja de Trabajo para listado'!$AB$155:$BA$1048576,MATCH($A331,'Hoja de Trabajo para listado'!$AB$155:$AB$1048576,0),MATCH((CUADRO!O$5&amp;$E331),'Hoja de Trabajo para listado'!$AB$151:$BA$151,0)),0)+IFERROR(INDEX('Hoja de Trabajo para listado'!$BC$155:$CB$1048576,MATCH($A331,'Hoja de Trabajo para listado'!$BC$155:$BC$1048576,0),MATCH((CUADRO!O$5&amp;$E331),'Hoja de Trabajo para listado'!$BC$151:$CB$151,0)),0)+IFERROR(INDEX('Hoja de Trabajo para listado'!$DE$153:$DG$274,MATCH($A331,'Hoja de Trabajo para listado'!$DE$153:$DE$1048576,0),MATCH((CUADRO!O$5&amp;$E331),'Hoja de Trabajo para listado'!$DE$151:$DG$151,0)),0)+IFERROR(INDEX('Hoja de Trabajo para listado'!$CD$155:$DC$1048576,MATCH($A331,'Hoja de Trabajo para listado'!$CD$155:$CD$1048576,0),MATCH((CUADRO!O$5&amp;$E331),'Hoja de Trabajo para listado'!$CD$151:$DC$151,0)),0)</f>
        <v>0</v>
      </c>
      <c r="P331" s="245">
        <f ca="1">+IFERROR(INDEX('Hoja de Trabajo para listado'!$A$155:$Z$1048576,MATCH($A331,'Hoja de Trabajo para listado'!$A$155:$A$1048576,0),MATCH((CUADRO!P$5&amp;$E331),'Hoja de Trabajo para listado'!$A$151:$Z$151,0)),0)+IFERROR(INDEX('Hoja de Trabajo para listado'!$AB$155:$BA$1048576,MATCH($A331,'Hoja de Trabajo para listado'!$AB$155:$AB$1048576,0),MATCH((CUADRO!P$5&amp;$E331),'Hoja de Trabajo para listado'!$AB$151:$BA$151,0)),0)+IFERROR(INDEX('Hoja de Trabajo para listado'!$BC$155:$CB$1048576,MATCH($A331,'Hoja de Trabajo para listado'!$BC$155:$BC$1048576,0),MATCH((CUADRO!P$5&amp;$E331),'Hoja de Trabajo para listado'!$BC$151:$CB$151,0)),0)+IFERROR(INDEX('Hoja de Trabajo para listado'!$DE$153:$DG$274,MATCH($A331,'Hoja de Trabajo para listado'!$DE$153:$DE$1048576,0),MATCH((CUADRO!P$5&amp;$E331),'Hoja de Trabajo para listado'!$DE$151:$DG$151,0)),0)+IFERROR(INDEX('Hoja de Trabajo para listado'!$CD$155:$DC$1048576,MATCH($A331,'Hoja de Trabajo para listado'!$CD$155:$CD$1048576,0),MATCH((CUADRO!P$5&amp;$E331),'Hoja de Trabajo para listado'!$CD$151:$DC$151,0)),0)</f>
        <v>0</v>
      </c>
      <c r="Q331" s="245">
        <f ca="1">+IFERROR(INDEX('Hoja de Trabajo para listado'!$A$155:$Z$1048576,MATCH($A331,'Hoja de Trabajo para listado'!$A$155:$A$1048576,0),MATCH((CUADRO!Q$5&amp;$E331),'Hoja de Trabajo para listado'!$A$151:$Z$151,0)),0)+IFERROR(INDEX('Hoja de Trabajo para listado'!$AB$155:$BA$1048576,MATCH($A331,'Hoja de Trabajo para listado'!$AB$155:$AB$1048576,0),MATCH((CUADRO!Q$5&amp;$E331),'Hoja de Trabajo para listado'!$AB$151:$BA$151,0)),0)+IFERROR(INDEX('Hoja de Trabajo para listado'!$BC$155:$CB$1048576,MATCH($A331,'Hoja de Trabajo para listado'!$BC$155:$BC$1048576,0),MATCH((CUADRO!Q$5&amp;$E331),'Hoja de Trabajo para listado'!$BC$151:$CB$151,0)),0)+IFERROR(INDEX('Hoja de Trabajo para listado'!$DE$153:$DG$274,MATCH($A331,'Hoja de Trabajo para listado'!$DE$153:$DE$1048576,0),MATCH((CUADRO!Q$5&amp;$E331),'Hoja de Trabajo para listado'!$DE$151:$DG$151,0)),0)+IFERROR(INDEX('Hoja de Trabajo para listado'!$CD$155:$DC$1048576,MATCH($A331,'Hoja de Trabajo para listado'!$CD$155:$CD$1048576,0),MATCH((CUADRO!Q$5&amp;$E331),'Hoja de Trabajo para listado'!$CD$151:$DC$151,0)),0)</f>
        <v>0</v>
      </c>
      <c r="R331" s="245">
        <f t="shared" ca="1" si="13"/>
        <v>2854403.2</v>
      </c>
      <c r="S331" s="262">
        <f ca="1">+R330+R331</f>
        <v>2854403.2</v>
      </c>
      <c r="T331" s="245">
        <f ca="1">+S331</f>
        <v>2854403.2</v>
      </c>
      <c r="U331" s="244">
        <f t="shared" si="14"/>
        <v>2</v>
      </c>
      <c r="V331" s="333" t="str">
        <f>+VLOOKUP(A331,bd_lista!$A$3:$E$590,5,FALSE)</f>
        <v>Empresas Nacionales</v>
      </c>
      <c r="W331" s="392"/>
      <c r="X331" s="242">
        <f>+VLOOKUP(A331,[4]Sheet1!$A$13:$D$744,4,FALSE)</f>
        <v>20</v>
      </c>
      <c r="Y331" s="242" t="str">
        <f>+VLOOKUP(X331,bd_lista!$A$3:$C$590,3,FALSE)</f>
        <v>Ministerio de Defensa</v>
      </c>
      <c r="Z331" s="292"/>
      <c r="AA331" s="321"/>
    </row>
    <row r="332" spans="1:27">
      <c r="A332" s="251">
        <v>526</v>
      </c>
      <c r="B332" s="387">
        <f>+A332</f>
        <v>526</v>
      </c>
      <c r="C332" s="247" t="str">
        <f>+VLOOKUP(A332,bd_lista!$A$3:$C$590,3,FALSE)</f>
        <v>Bolivia TV</v>
      </c>
      <c r="D332" s="389" t="str">
        <f>+C332</f>
        <v>Bolivia TV</v>
      </c>
      <c r="E332" s="247" t="s">
        <v>1304</v>
      </c>
      <c r="F332" s="243">
        <f ca="1">+IFERROR(INDEX('Hoja de Trabajo para listado'!$A$155:$Z$1048576,MATCH($A332,'Hoja de Trabajo para listado'!$A$155:$A$1048576,0),MATCH((CUADRO!F$5&amp;$E332),'Hoja de Trabajo para listado'!$A$151:$Z$151,0)),0)+IFERROR(INDEX('Hoja de Trabajo para listado'!$AB$155:$BA$1048576,MATCH($A332,'Hoja de Trabajo para listado'!$AB$155:$AB$1048576,0),MATCH((CUADRO!F$5&amp;$E332),'Hoja de Trabajo para listado'!$AB$151:$BA$151,0)),0)+IFERROR(INDEX('Hoja de Trabajo para listado'!$BC$155:$CB$1048576,MATCH($A332,'Hoja de Trabajo para listado'!$BC$155:$BC$1048576,0),MATCH((CUADRO!F$5&amp;$E332),'Hoja de Trabajo para listado'!$BC$151:$CB$151,0)),0)+IFERROR(INDEX('Hoja de Trabajo para listado'!$DE$153:$DG$274,MATCH($A332,'Hoja de Trabajo para listado'!$DE$153:$DE$1048576,0),MATCH((CUADRO!F$5&amp;$E332),'Hoja de Trabajo para listado'!$DE$151:$DG$151,0)),0)+IFERROR(INDEX('Hoja de Trabajo para listado'!$CD$155:$DC$1048576,MATCH($A332,'Hoja de Trabajo para listado'!$CD$155:$CD$1048576,0),MATCH((CUADRO!F$5&amp;$E332),'Hoja de Trabajo para listado'!$CD$151:$DC$151,0)),0)</f>
        <v>0</v>
      </c>
      <c r="G332" s="243">
        <f ca="1">+IFERROR(INDEX('Hoja de Trabajo para listado'!$A$155:$Z$1048576,MATCH($A332,'Hoja de Trabajo para listado'!$A$155:$A$1048576,0),MATCH((CUADRO!G$5&amp;$E332),'Hoja de Trabajo para listado'!$A$151:$Z$151,0)),0)+IFERROR(INDEX('Hoja de Trabajo para listado'!$AB$155:$BA$1048576,MATCH($A332,'Hoja de Trabajo para listado'!$AB$155:$AB$1048576,0),MATCH((CUADRO!G$5&amp;$E332),'Hoja de Trabajo para listado'!$AB$151:$BA$151,0)),0)+IFERROR(INDEX('Hoja de Trabajo para listado'!$BC$155:$CB$1048576,MATCH($A332,'Hoja de Trabajo para listado'!$BC$155:$BC$1048576,0),MATCH((CUADRO!G$5&amp;$E332),'Hoja de Trabajo para listado'!$BC$151:$CB$151,0)),0)+IFERROR(INDEX('Hoja de Trabajo para listado'!$DE$153:$DG$274,MATCH($A332,'Hoja de Trabajo para listado'!$DE$153:$DE$1048576,0),MATCH((CUADRO!G$5&amp;$E332),'Hoja de Trabajo para listado'!$DE$151:$DG$151,0)),0)+IFERROR(INDEX('Hoja de Trabajo para listado'!$CD$155:$DC$1048576,MATCH($A332,'Hoja de Trabajo para listado'!$CD$155:$CD$1048576,0),MATCH((CUADRO!G$5&amp;$E332),'Hoja de Trabajo para listado'!$CD$151:$DC$151,0)),0)</f>
        <v>0</v>
      </c>
      <c r="H332" s="243">
        <f ca="1">+IFERROR(INDEX('Hoja de Trabajo para listado'!$A$155:$Z$1048576,MATCH($A332,'Hoja de Trabajo para listado'!$A$155:$A$1048576,0),MATCH((CUADRO!H$5&amp;$E332),'Hoja de Trabajo para listado'!$A$151:$Z$151,0)),0)+IFERROR(INDEX('Hoja de Trabajo para listado'!$AB$155:$BA$1048576,MATCH($A332,'Hoja de Trabajo para listado'!$AB$155:$AB$1048576,0),MATCH((CUADRO!H$5&amp;$E332),'Hoja de Trabajo para listado'!$AB$151:$BA$151,0)),0)+IFERROR(INDEX('Hoja de Trabajo para listado'!$BC$155:$CB$1048576,MATCH($A332,'Hoja de Trabajo para listado'!$BC$155:$BC$1048576,0),MATCH((CUADRO!H$5&amp;$E332),'Hoja de Trabajo para listado'!$BC$151:$CB$151,0)),0)+IFERROR(INDEX('Hoja de Trabajo para listado'!$DE$153:$DG$274,MATCH($A332,'Hoja de Trabajo para listado'!$DE$153:$DE$1048576,0),MATCH((CUADRO!H$5&amp;$E332),'Hoja de Trabajo para listado'!$DE$151:$DG$151,0)),0)+IFERROR(INDEX('Hoja de Trabajo para listado'!$CD$155:$DC$1048576,MATCH($A332,'Hoja de Trabajo para listado'!$CD$155:$CD$1048576,0),MATCH((CUADRO!H$5&amp;$E332),'Hoja de Trabajo para listado'!$CD$151:$DC$151,0)),0)</f>
        <v>0</v>
      </c>
      <c r="I332" s="243">
        <f ca="1">+IFERROR(INDEX('Hoja de Trabajo para listado'!$A$155:$Z$1048576,MATCH($A332,'Hoja de Trabajo para listado'!$A$155:$A$1048576,0),MATCH((CUADRO!I$5&amp;$E332),'Hoja de Trabajo para listado'!$A$151:$Z$151,0)),0)+IFERROR(INDEX('Hoja de Trabajo para listado'!$AB$155:$BA$1048576,MATCH($A332,'Hoja de Trabajo para listado'!$AB$155:$AB$1048576,0),MATCH((CUADRO!I$5&amp;$E332),'Hoja de Trabajo para listado'!$AB$151:$BA$151,0)),0)+IFERROR(INDEX('Hoja de Trabajo para listado'!$BC$155:$CB$1048576,MATCH($A332,'Hoja de Trabajo para listado'!$BC$155:$BC$1048576,0),MATCH((CUADRO!I$5&amp;$E332),'Hoja de Trabajo para listado'!$BC$151:$CB$151,0)),0)+IFERROR(INDEX('Hoja de Trabajo para listado'!$DE$153:$DG$274,MATCH($A332,'Hoja de Trabajo para listado'!$DE$153:$DE$1048576,0),MATCH((CUADRO!I$5&amp;$E332),'Hoja de Trabajo para listado'!$DE$151:$DG$151,0)),0)+IFERROR(INDEX('Hoja de Trabajo para listado'!$CD$155:$DC$1048576,MATCH($A332,'Hoja de Trabajo para listado'!$CD$155:$CD$1048576,0),MATCH((CUADRO!I$5&amp;$E332),'Hoja de Trabajo para listado'!$CD$151:$DC$151,0)),0)</f>
        <v>0</v>
      </c>
      <c r="J332" s="243">
        <f ca="1">+IFERROR(INDEX('Hoja de Trabajo para listado'!$A$155:$Z$1048576,MATCH($A332,'Hoja de Trabajo para listado'!$A$155:$A$1048576,0),MATCH((CUADRO!J$5&amp;$E332),'Hoja de Trabajo para listado'!$A$151:$Z$151,0)),0)+IFERROR(INDEX('Hoja de Trabajo para listado'!$AB$155:$BA$1048576,MATCH($A332,'Hoja de Trabajo para listado'!$AB$155:$AB$1048576,0),MATCH((CUADRO!J$5&amp;$E332),'Hoja de Trabajo para listado'!$AB$151:$BA$151,0)),0)+IFERROR(INDEX('Hoja de Trabajo para listado'!$BC$155:$CB$1048576,MATCH($A332,'Hoja de Trabajo para listado'!$BC$155:$BC$1048576,0),MATCH((CUADRO!J$5&amp;$E332),'Hoja de Trabajo para listado'!$BC$151:$CB$151,0)),0)+IFERROR(INDEX('Hoja de Trabajo para listado'!$DE$153:$DG$274,MATCH($A332,'Hoja de Trabajo para listado'!$DE$153:$DE$1048576,0),MATCH((CUADRO!J$5&amp;$E332),'Hoja de Trabajo para listado'!$DE$151:$DG$151,0)),0)+IFERROR(INDEX('Hoja de Trabajo para listado'!$CD$155:$DC$1048576,MATCH($A332,'Hoja de Trabajo para listado'!$CD$155:$CD$1048576,0),MATCH((CUADRO!J$5&amp;$E332),'Hoja de Trabajo para listado'!$CD$151:$DC$151,0)),0)</f>
        <v>0</v>
      </c>
      <c r="K332" s="243">
        <f ca="1">+IFERROR(INDEX('Hoja de Trabajo para listado'!$A$155:$Z$1048576,MATCH($A332,'Hoja de Trabajo para listado'!$A$155:$A$1048576,0),MATCH((CUADRO!K$5&amp;$E332),'Hoja de Trabajo para listado'!$A$151:$Z$151,0)),0)+IFERROR(INDEX('Hoja de Trabajo para listado'!$AB$155:$BA$1048576,MATCH($A332,'Hoja de Trabajo para listado'!$AB$155:$AB$1048576,0),MATCH((CUADRO!K$5&amp;$E332),'Hoja de Trabajo para listado'!$AB$151:$BA$151,0)),0)+IFERROR(INDEX('Hoja de Trabajo para listado'!$BC$155:$CB$1048576,MATCH($A332,'Hoja de Trabajo para listado'!$BC$155:$BC$1048576,0),MATCH((CUADRO!K$5&amp;$E332),'Hoja de Trabajo para listado'!$BC$151:$CB$151,0)),0)+IFERROR(INDEX('Hoja de Trabajo para listado'!$DE$153:$DG$274,MATCH($A332,'Hoja de Trabajo para listado'!$DE$153:$DE$1048576,0),MATCH((CUADRO!K$5&amp;$E332),'Hoja de Trabajo para listado'!$DE$151:$DG$151,0)),0)+IFERROR(INDEX('Hoja de Trabajo para listado'!$CD$155:$DC$1048576,MATCH($A332,'Hoja de Trabajo para listado'!$CD$155:$CD$1048576,0),MATCH((CUADRO!K$5&amp;$E332),'Hoja de Trabajo para listado'!$CD$151:$DC$151,0)),0)</f>
        <v>0</v>
      </c>
      <c r="L332" s="243">
        <f ca="1">+IFERROR(INDEX('Hoja de Trabajo para listado'!$A$155:$Z$1048576,MATCH($A332,'Hoja de Trabajo para listado'!$A$155:$A$1048576,0),MATCH((CUADRO!L$5&amp;$E332),'Hoja de Trabajo para listado'!$A$151:$Z$151,0)),0)+IFERROR(INDEX('Hoja de Trabajo para listado'!$AB$155:$BA$1048576,MATCH($A332,'Hoja de Trabajo para listado'!$AB$155:$AB$1048576,0),MATCH((CUADRO!L$5&amp;$E332),'Hoja de Trabajo para listado'!$AB$151:$BA$151,0)),0)+IFERROR(INDEX('Hoja de Trabajo para listado'!$BC$155:$CB$1048576,MATCH($A332,'Hoja de Trabajo para listado'!$BC$155:$BC$1048576,0),MATCH((CUADRO!L$5&amp;$E332),'Hoja de Trabajo para listado'!$BC$151:$CB$151,0)),0)+IFERROR(INDEX('Hoja de Trabajo para listado'!$DE$153:$DG$274,MATCH($A332,'Hoja de Trabajo para listado'!$DE$153:$DE$1048576,0),MATCH((CUADRO!L$5&amp;$E332),'Hoja de Trabajo para listado'!$DE$151:$DG$151,0)),0)+IFERROR(INDEX('Hoja de Trabajo para listado'!$CD$155:$DC$1048576,MATCH($A332,'Hoja de Trabajo para listado'!$CD$155:$CD$1048576,0),MATCH((CUADRO!L$5&amp;$E332),'Hoja de Trabajo para listado'!$CD$151:$DC$151,0)),0)</f>
        <v>0</v>
      </c>
      <c r="M332" s="243">
        <f ca="1">+IFERROR(INDEX('Hoja de Trabajo para listado'!$A$155:$Z$1048576,MATCH($A332,'Hoja de Trabajo para listado'!$A$155:$A$1048576,0),MATCH((CUADRO!M$5&amp;$E332),'Hoja de Trabajo para listado'!$A$151:$Z$151,0)),0)+IFERROR(INDEX('Hoja de Trabajo para listado'!$AB$155:$BA$1048576,MATCH($A332,'Hoja de Trabajo para listado'!$AB$155:$AB$1048576,0),MATCH((CUADRO!M$5&amp;$E332),'Hoja de Trabajo para listado'!$AB$151:$BA$151,0)),0)+IFERROR(INDEX('Hoja de Trabajo para listado'!$BC$155:$CB$1048576,MATCH($A332,'Hoja de Trabajo para listado'!$BC$155:$BC$1048576,0),MATCH((CUADRO!M$5&amp;$E332),'Hoja de Trabajo para listado'!$BC$151:$CB$151,0)),0)+IFERROR(INDEX('Hoja de Trabajo para listado'!$DE$153:$DG$274,MATCH($A332,'Hoja de Trabajo para listado'!$DE$153:$DE$1048576,0),MATCH((CUADRO!M$5&amp;$E332),'Hoja de Trabajo para listado'!$DE$151:$DG$151,0)),0)+IFERROR(INDEX('Hoja de Trabajo para listado'!$CD$155:$DC$1048576,MATCH($A332,'Hoja de Trabajo para listado'!$CD$155:$CD$1048576,0),MATCH((CUADRO!M$5&amp;$E332),'Hoja de Trabajo para listado'!$CD$151:$DC$151,0)),0)</f>
        <v>0</v>
      </c>
      <c r="N332" s="243">
        <f ca="1">+IFERROR(INDEX('Hoja de Trabajo para listado'!$A$155:$Z$1048576,MATCH($A332,'Hoja de Trabajo para listado'!$A$155:$A$1048576,0),MATCH((CUADRO!N$5&amp;$E332),'Hoja de Trabajo para listado'!$A$151:$Z$151,0)),0)+IFERROR(INDEX('Hoja de Trabajo para listado'!$AB$155:$BA$1048576,MATCH($A332,'Hoja de Trabajo para listado'!$AB$155:$AB$1048576,0),MATCH((CUADRO!N$5&amp;$E332),'Hoja de Trabajo para listado'!$AB$151:$BA$151,0)),0)+IFERROR(INDEX('Hoja de Trabajo para listado'!$BC$155:$CB$1048576,MATCH($A332,'Hoja de Trabajo para listado'!$BC$155:$BC$1048576,0),MATCH((CUADRO!N$5&amp;$E332),'Hoja de Trabajo para listado'!$BC$151:$CB$151,0)),0)+IFERROR(INDEX('Hoja de Trabajo para listado'!$DE$153:$DG$274,MATCH($A332,'Hoja de Trabajo para listado'!$DE$153:$DE$1048576,0),MATCH((CUADRO!N$5&amp;$E332),'Hoja de Trabajo para listado'!$DE$151:$DG$151,0)),0)+IFERROR(INDEX('Hoja de Trabajo para listado'!$CD$155:$DC$1048576,MATCH($A332,'Hoja de Trabajo para listado'!$CD$155:$CD$1048576,0),MATCH((CUADRO!N$5&amp;$E332),'Hoja de Trabajo para listado'!$CD$151:$DC$151,0)),0)</f>
        <v>0</v>
      </c>
      <c r="O332" s="243">
        <f ca="1">+IFERROR(INDEX('Hoja de Trabajo para listado'!$A$155:$Z$1048576,MATCH($A332,'Hoja de Trabajo para listado'!$A$155:$A$1048576,0),MATCH((CUADRO!O$5&amp;$E332),'Hoja de Trabajo para listado'!$A$151:$Z$151,0)),0)+IFERROR(INDEX('Hoja de Trabajo para listado'!$AB$155:$BA$1048576,MATCH($A332,'Hoja de Trabajo para listado'!$AB$155:$AB$1048576,0),MATCH((CUADRO!O$5&amp;$E332),'Hoja de Trabajo para listado'!$AB$151:$BA$151,0)),0)+IFERROR(INDEX('Hoja de Trabajo para listado'!$BC$155:$CB$1048576,MATCH($A332,'Hoja de Trabajo para listado'!$BC$155:$BC$1048576,0),MATCH((CUADRO!O$5&amp;$E332),'Hoja de Trabajo para listado'!$BC$151:$CB$151,0)),0)+IFERROR(INDEX('Hoja de Trabajo para listado'!$DE$153:$DG$274,MATCH($A332,'Hoja de Trabajo para listado'!$DE$153:$DE$1048576,0),MATCH((CUADRO!O$5&amp;$E332),'Hoja de Trabajo para listado'!$DE$151:$DG$151,0)),0)+IFERROR(INDEX('Hoja de Trabajo para listado'!$CD$155:$DC$1048576,MATCH($A332,'Hoja de Trabajo para listado'!$CD$155:$CD$1048576,0),MATCH((CUADRO!O$5&amp;$E332),'Hoja de Trabajo para listado'!$CD$151:$DC$151,0)),0)</f>
        <v>0</v>
      </c>
      <c r="P332" s="243">
        <f ca="1">+IFERROR(INDEX('Hoja de Trabajo para listado'!$A$155:$Z$1048576,MATCH($A332,'Hoja de Trabajo para listado'!$A$155:$A$1048576,0),MATCH((CUADRO!P$5&amp;$E332),'Hoja de Trabajo para listado'!$A$151:$Z$151,0)),0)+IFERROR(INDEX('Hoja de Trabajo para listado'!$AB$155:$BA$1048576,MATCH($A332,'Hoja de Trabajo para listado'!$AB$155:$AB$1048576,0),MATCH((CUADRO!P$5&amp;$E332),'Hoja de Trabajo para listado'!$AB$151:$BA$151,0)),0)+IFERROR(INDEX('Hoja de Trabajo para listado'!$BC$155:$CB$1048576,MATCH($A332,'Hoja de Trabajo para listado'!$BC$155:$BC$1048576,0),MATCH((CUADRO!P$5&amp;$E332),'Hoja de Trabajo para listado'!$BC$151:$CB$151,0)),0)+IFERROR(INDEX('Hoja de Trabajo para listado'!$DE$153:$DG$274,MATCH($A332,'Hoja de Trabajo para listado'!$DE$153:$DE$1048576,0),MATCH((CUADRO!P$5&amp;$E332),'Hoja de Trabajo para listado'!$DE$151:$DG$151,0)),0)+IFERROR(INDEX('Hoja de Trabajo para listado'!$CD$155:$DC$1048576,MATCH($A332,'Hoja de Trabajo para listado'!$CD$155:$CD$1048576,0),MATCH((CUADRO!P$5&amp;$E332),'Hoja de Trabajo para listado'!$CD$151:$DC$151,0)),0)</f>
        <v>0</v>
      </c>
      <c r="Q332" s="243">
        <f ca="1">+IFERROR(INDEX('Hoja de Trabajo para listado'!$A$155:$Z$1048576,MATCH($A332,'Hoja de Trabajo para listado'!$A$155:$A$1048576,0),MATCH((CUADRO!Q$5&amp;$E332),'Hoja de Trabajo para listado'!$A$151:$Z$151,0)),0)+IFERROR(INDEX('Hoja de Trabajo para listado'!$AB$155:$BA$1048576,MATCH($A332,'Hoja de Trabajo para listado'!$AB$155:$AB$1048576,0),MATCH((CUADRO!Q$5&amp;$E332),'Hoja de Trabajo para listado'!$AB$151:$BA$151,0)),0)+IFERROR(INDEX('Hoja de Trabajo para listado'!$BC$155:$CB$1048576,MATCH($A332,'Hoja de Trabajo para listado'!$BC$155:$BC$1048576,0),MATCH((CUADRO!Q$5&amp;$E332),'Hoja de Trabajo para listado'!$BC$151:$CB$151,0)),0)+IFERROR(INDEX('Hoja de Trabajo para listado'!$DE$153:$DG$274,MATCH($A332,'Hoja de Trabajo para listado'!$DE$153:$DE$1048576,0),MATCH((CUADRO!Q$5&amp;$E332),'Hoja de Trabajo para listado'!$DE$151:$DG$151,0)),0)+IFERROR(INDEX('Hoja de Trabajo para listado'!$CD$155:$DC$1048576,MATCH($A332,'Hoja de Trabajo para listado'!$CD$155:$CD$1048576,0),MATCH((CUADRO!Q$5&amp;$E332),'Hoja de Trabajo para listado'!$CD$151:$DC$151,0)),0)</f>
        <v>0</v>
      </c>
      <c r="R332" s="243">
        <f t="shared" ca="1" si="13"/>
        <v>0</v>
      </c>
      <c r="S332" s="263"/>
      <c r="T332" s="243">
        <f ca="1">+T333</f>
        <v>2682144.84</v>
      </c>
      <c r="U332" s="242">
        <f t="shared" si="14"/>
        <v>1</v>
      </c>
      <c r="V332" s="333" t="str">
        <f>+VLOOKUP(A332,bd_lista!$A$3:$E$590,5,FALSE)</f>
        <v>Empresas Nacionales</v>
      </c>
      <c r="W332" s="391" t="str">
        <f>+V332</f>
        <v>Empresas Nacionales</v>
      </c>
      <c r="X332" s="242">
        <v>25</v>
      </c>
      <c r="Y332" s="242" t="str">
        <f>+VLOOKUP(X332,bd_lista!$A$3:$C$590,3,FALSE)</f>
        <v>Ministerio de la Presidencia</v>
      </c>
      <c r="Z332" s="294">
        <f>+X332</f>
        <v>25</v>
      </c>
      <c r="AA332" s="319" t="str">
        <f>+Y332</f>
        <v>Ministerio de la Presidencia</v>
      </c>
    </row>
    <row r="333" spans="1:27" ht="15" customHeight="1">
      <c r="A333" s="32">
        <v>526</v>
      </c>
      <c r="B333" s="388"/>
      <c r="C333" s="333" t="str">
        <f>+VLOOKUP(A333,bd_lista!$A$3:$C$590,3,FALSE)</f>
        <v>Bolivia TV</v>
      </c>
      <c r="D333" s="390"/>
      <c r="E333" s="333" t="s">
        <v>1305</v>
      </c>
      <c r="F333" s="245">
        <f ca="1">+IFERROR(INDEX('Hoja de Trabajo para listado'!$A$155:$Z$1048576,MATCH($A333,'Hoja de Trabajo para listado'!$A$155:$A$1048576,0),MATCH((CUADRO!F$5&amp;$E333),'Hoja de Trabajo para listado'!$A$151:$Z$151,0)),0)+IFERROR(INDEX('Hoja de Trabajo para listado'!$AB$155:$BA$1048576,MATCH($A333,'Hoja de Trabajo para listado'!$AB$155:$AB$1048576,0),MATCH((CUADRO!F$5&amp;$E333),'Hoja de Trabajo para listado'!$AB$151:$BA$151,0)),0)+IFERROR(INDEX('Hoja de Trabajo para listado'!$BC$155:$CB$1048576,MATCH($A333,'Hoja de Trabajo para listado'!$BC$155:$BC$1048576,0),MATCH((CUADRO!F$5&amp;$E333),'Hoja de Trabajo para listado'!$BC$151:$CB$151,0)),0)+IFERROR(INDEX('Hoja de Trabajo para listado'!$DE$153:$DG$274,MATCH($A333,'Hoja de Trabajo para listado'!$DE$153:$DE$1048576,0),MATCH((CUADRO!F$5&amp;$E333),'Hoja de Trabajo para listado'!$DE$151:$DG$151,0)),0)+IFERROR(INDEX('Hoja de Trabajo para listado'!$CD$155:$DC$1048576,MATCH($A333,'Hoja de Trabajo para listado'!$CD$155:$CD$1048576,0),MATCH((CUADRO!F$5&amp;$E333),'Hoja de Trabajo para listado'!$CD$151:$DC$151,0)),0)</f>
        <v>113347.5</v>
      </c>
      <c r="G333" s="245">
        <f ca="1">+IFERROR(INDEX('Hoja de Trabajo para listado'!$A$155:$Z$1048576,MATCH($A333,'Hoja de Trabajo para listado'!$A$155:$A$1048576,0),MATCH((CUADRO!G$5&amp;$E333),'Hoja de Trabajo para listado'!$A$151:$Z$151,0)),0)+IFERROR(INDEX('Hoja de Trabajo para listado'!$AB$155:$BA$1048576,MATCH($A333,'Hoja de Trabajo para listado'!$AB$155:$AB$1048576,0),MATCH((CUADRO!G$5&amp;$E333),'Hoja de Trabajo para listado'!$AB$151:$BA$151,0)),0)+IFERROR(INDEX('Hoja de Trabajo para listado'!$BC$155:$CB$1048576,MATCH($A333,'Hoja de Trabajo para listado'!$BC$155:$BC$1048576,0),MATCH((CUADRO!G$5&amp;$E333),'Hoja de Trabajo para listado'!$BC$151:$CB$151,0)),0)+IFERROR(INDEX('Hoja de Trabajo para listado'!$DE$153:$DG$274,MATCH($A333,'Hoja de Trabajo para listado'!$DE$153:$DE$1048576,0),MATCH((CUADRO!G$5&amp;$E333),'Hoja de Trabajo para listado'!$DE$151:$DG$151,0)),0)+IFERROR(INDEX('Hoja de Trabajo para listado'!$CD$155:$DC$1048576,MATCH($A333,'Hoja de Trabajo para listado'!$CD$155:$CD$1048576,0),MATCH((CUADRO!G$5&amp;$E333),'Hoja de Trabajo para listado'!$CD$151:$DC$151,0)),0)</f>
        <v>21000</v>
      </c>
      <c r="H333" s="245">
        <f ca="1">+IFERROR(INDEX('Hoja de Trabajo para listado'!$A$155:$Z$1048576,MATCH($A333,'Hoja de Trabajo para listado'!$A$155:$A$1048576,0),MATCH((CUADRO!H$5&amp;$E333),'Hoja de Trabajo para listado'!$A$151:$Z$151,0)),0)+IFERROR(INDEX('Hoja de Trabajo para listado'!$AB$155:$BA$1048576,MATCH($A333,'Hoja de Trabajo para listado'!$AB$155:$AB$1048576,0),MATCH((CUADRO!H$5&amp;$E333),'Hoja de Trabajo para listado'!$AB$151:$BA$151,0)),0)+IFERROR(INDEX('Hoja de Trabajo para listado'!$BC$155:$CB$1048576,MATCH($A333,'Hoja de Trabajo para listado'!$BC$155:$BC$1048576,0),MATCH((CUADRO!H$5&amp;$E333),'Hoja de Trabajo para listado'!$BC$151:$CB$151,0)),0)+IFERROR(INDEX('Hoja de Trabajo para listado'!$DE$153:$DG$274,MATCH($A333,'Hoja de Trabajo para listado'!$DE$153:$DE$1048576,0),MATCH((CUADRO!H$5&amp;$E333),'Hoja de Trabajo para listado'!$DE$151:$DG$151,0)),0)+IFERROR(INDEX('Hoja de Trabajo para listado'!$CD$155:$DC$1048576,MATCH($A333,'Hoja de Trabajo para listado'!$CD$155:$CD$1048576,0),MATCH((CUADRO!H$5&amp;$E333),'Hoja de Trabajo para listado'!$CD$151:$DC$151,0)),0)</f>
        <v>10750</v>
      </c>
      <c r="I333" s="245">
        <f ca="1">+IFERROR(INDEX('Hoja de Trabajo para listado'!$A$155:$Z$1048576,MATCH($A333,'Hoja de Trabajo para listado'!$A$155:$A$1048576,0),MATCH((CUADRO!I$5&amp;$E333),'Hoja de Trabajo para listado'!$A$151:$Z$151,0)),0)+IFERROR(INDEX('Hoja de Trabajo para listado'!$AB$155:$BA$1048576,MATCH($A333,'Hoja de Trabajo para listado'!$AB$155:$AB$1048576,0),MATCH((CUADRO!I$5&amp;$E333),'Hoja de Trabajo para listado'!$AB$151:$BA$151,0)),0)+IFERROR(INDEX('Hoja de Trabajo para listado'!$BC$155:$CB$1048576,MATCH($A333,'Hoja de Trabajo para listado'!$BC$155:$BC$1048576,0),MATCH((CUADRO!I$5&amp;$E333),'Hoja de Trabajo para listado'!$BC$151:$CB$151,0)),0)+IFERROR(INDEX('Hoja de Trabajo para listado'!$DE$153:$DG$274,MATCH($A333,'Hoja de Trabajo para listado'!$DE$153:$DE$1048576,0),MATCH((CUADRO!I$5&amp;$E333),'Hoja de Trabajo para listado'!$DE$151:$DG$151,0)),0)+IFERROR(INDEX('Hoja de Trabajo para listado'!$CD$155:$DC$1048576,MATCH($A333,'Hoja de Trabajo para listado'!$CD$155:$CD$1048576,0),MATCH((CUADRO!I$5&amp;$E333),'Hoja de Trabajo para listado'!$CD$151:$DC$151,0)),0)</f>
        <v>2537047.34</v>
      </c>
      <c r="J333" s="245">
        <f ca="1">+IFERROR(INDEX('Hoja de Trabajo para listado'!$A$155:$Z$1048576,MATCH($A333,'Hoja de Trabajo para listado'!$A$155:$A$1048576,0),MATCH((CUADRO!J$5&amp;$E333),'Hoja de Trabajo para listado'!$A$151:$Z$151,0)),0)+IFERROR(INDEX('Hoja de Trabajo para listado'!$AB$155:$BA$1048576,MATCH($A333,'Hoja de Trabajo para listado'!$AB$155:$AB$1048576,0),MATCH((CUADRO!J$5&amp;$E333),'Hoja de Trabajo para listado'!$AB$151:$BA$151,0)),0)+IFERROR(INDEX('Hoja de Trabajo para listado'!$BC$155:$CB$1048576,MATCH($A333,'Hoja de Trabajo para listado'!$BC$155:$BC$1048576,0),MATCH((CUADRO!J$5&amp;$E333),'Hoja de Trabajo para listado'!$BC$151:$CB$151,0)),0)+IFERROR(INDEX('Hoja de Trabajo para listado'!$DE$153:$DG$274,MATCH($A333,'Hoja de Trabajo para listado'!$DE$153:$DE$1048576,0),MATCH((CUADRO!J$5&amp;$E333),'Hoja de Trabajo para listado'!$DE$151:$DG$151,0)),0)+IFERROR(INDEX('Hoja de Trabajo para listado'!$CD$155:$DC$1048576,MATCH($A333,'Hoja de Trabajo para listado'!$CD$155:$CD$1048576,0),MATCH((CUADRO!J$5&amp;$E333),'Hoja de Trabajo para listado'!$CD$151:$DC$151,0)),0)</f>
        <v>0</v>
      </c>
      <c r="K333" s="245">
        <f ca="1">+IFERROR(INDEX('Hoja de Trabajo para listado'!$A$155:$Z$1048576,MATCH($A333,'Hoja de Trabajo para listado'!$A$155:$A$1048576,0),MATCH((CUADRO!K$5&amp;$E333),'Hoja de Trabajo para listado'!$A$151:$Z$151,0)),0)+IFERROR(INDEX('Hoja de Trabajo para listado'!$AB$155:$BA$1048576,MATCH($A333,'Hoja de Trabajo para listado'!$AB$155:$AB$1048576,0),MATCH((CUADRO!K$5&amp;$E333),'Hoja de Trabajo para listado'!$AB$151:$BA$151,0)),0)+IFERROR(INDEX('Hoja de Trabajo para listado'!$BC$155:$CB$1048576,MATCH($A333,'Hoja de Trabajo para listado'!$BC$155:$BC$1048576,0),MATCH((CUADRO!K$5&amp;$E333),'Hoja de Trabajo para listado'!$BC$151:$CB$151,0)),0)+IFERROR(INDEX('Hoja de Trabajo para listado'!$DE$153:$DG$274,MATCH($A333,'Hoja de Trabajo para listado'!$DE$153:$DE$1048576,0),MATCH((CUADRO!K$5&amp;$E333),'Hoja de Trabajo para listado'!$DE$151:$DG$151,0)),0)+IFERROR(INDEX('Hoja de Trabajo para listado'!$CD$155:$DC$1048576,MATCH($A333,'Hoja de Trabajo para listado'!$CD$155:$CD$1048576,0),MATCH((CUADRO!K$5&amp;$E333),'Hoja de Trabajo para listado'!$CD$151:$DC$151,0)),0)</f>
        <v>0</v>
      </c>
      <c r="L333" s="245">
        <f ca="1">+IFERROR(INDEX('Hoja de Trabajo para listado'!$A$155:$Z$1048576,MATCH($A333,'Hoja de Trabajo para listado'!$A$155:$A$1048576,0),MATCH((CUADRO!L$5&amp;$E333),'Hoja de Trabajo para listado'!$A$151:$Z$151,0)),0)+IFERROR(INDEX('Hoja de Trabajo para listado'!$AB$155:$BA$1048576,MATCH($A333,'Hoja de Trabajo para listado'!$AB$155:$AB$1048576,0),MATCH((CUADRO!L$5&amp;$E333),'Hoja de Trabajo para listado'!$AB$151:$BA$151,0)),0)+IFERROR(INDEX('Hoja de Trabajo para listado'!$BC$155:$CB$1048576,MATCH($A333,'Hoja de Trabajo para listado'!$BC$155:$BC$1048576,0),MATCH((CUADRO!L$5&amp;$E333),'Hoja de Trabajo para listado'!$BC$151:$CB$151,0)),0)+IFERROR(INDEX('Hoja de Trabajo para listado'!$DE$153:$DG$274,MATCH($A333,'Hoja de Trabajo para listado'!$DE$153:$DE$1048576,0),MATCH((CUADRO!L$5&amp;$E333),'Hoja de Trabajo para listado'!$DE$151:$DG$151,0)),0)+IFERROR(INDEX('Hoja de Trabajo para listado'!$CD$155:$DC$1048576,MATCH($A333,'Hoja de Trabajo para listado'!$CD$155:$CD$1048576,0),MATCH((CUADRO!L$5&amp;$E333),'Hoja de Trabajo para listado'!$CD$151:$DC$151,0)),0)</f>
        <v>0</v>
      </c>
      <c r="M333" s="245">
        <f ca="1">+IFERROR(INDEX('Hoja de Trabajo para listado'!$A$155:$Z$1048576,MATCH($A333,'Hoja de Trabajo para listado'!$A$155:$A$1048576,0),MATCH((CUADRO!M$5&amp;$E333),'Hoja de Trabajo para listado'!$A$151:$Z$151,0)),0)+IFERROR(INDEX('Hoja de Trabajo para listado'!$AB$155:$BA$1048576,MATCH($A333,'Hoja de Trabajo para listado'!$AB$155:$AB$1048576,0),MATCH((CUADRO!M$5&amp;$E333),'Hoja de Trabajo para listado'!$AB$151:$BA$151,0)),0)+IFERROR(INDEX('Hoja de Trabajo para listado'!$BC$155:$CB$1048576,MATCH($A333,'Hoja de Trabajo para listado'!$BC$155:$BC$1048576,0),MATCH((CUADRO!M$5&amp;$E333),'Hoja de Trabajo para listado'!$BC$151:$CB$151,0)),0)+IFERROR(INDEX('Hoja de Trabajo para listado'!$DE$153:$DG$274,MATCH($A333,'Hoja de Trabajo para listado'!$DE$153:$DE$1048576,0),MATCH((CUADRO!M$5&amp;$E333),'Hoja de Trabajo para listado'!$DE$151:$DG$151,0)),0)+IFERROR(INDEX('Hoja de Trabajo para listado'!$CD$155:$DC$1048576,MATCH($A333,'Hoja de Trabajo para listado'!$CD$155:$CD$1048576,0),MATCH((CUADRO!M$5&amp;$E333),'Hoja de Trabajo para listado'!$CD$151:$DC$151,0)),0)</f>
        <v>0</v>
      </c>
      <c r="N333" s="245">
        <f ca="1">+IFERROR(INDEX('Hoja de Trabajo para listado'!$A$155:$Z$1048576,MATCH($A333,'Hoja de Trabajo para listado'!$A$155:$A$1048576,0),MATCH((CUADRO!N$5&amp;$E333),'Hoja de Trabajo para listado'!$A$151:$Z$151,0)),0)+IFERROR(INDEX('Hoja de Trabajo para listado'!$AB$155:$BA$1048576,MATCH($A333,'Hoja de Trabajo para listado'!$AB$155:$AB$1048576,0),MATCH((CUADRO!N$5&amp;$E333),'Hoja de Trabajo para listado'!$AB$151:$BA$151,0)),0)+IFERROR(INDEX('Hoja de Trabajo para listado'!$BC$155:$CB$1048576,MATCH($A333,'Hoja de Trabajo para listado'!$BC$155:$BC$1048576,0),MATCH((CUADRO!N$5&amp;$E333),'Hoja de Trabajo para listado'!$BC$151:$CB$151,0)),0)+IFERROR(INDEX('Hoja de Trabajo para listado'!$DE$153:$DG$274,MATCH($A333,'Hoja de Trabajo para listado'!$DE$153:$DE$1048576,0),MATCH((CUADRO!N$5&amp;$E333),'Hoja de Trabajo para listado'!$DE$151:$DG$151,0)),0)+IFERROR(INDEX('Hoja de Trabajo para listado'!$CD$155:$DC$1048576,MATCH($A333,'Hoja de Trabajo para listado'!$CD$155:$CD$1048576,0),MATCH((CUADRO!N$5&amp;$E333),'Hoja de Trabajo para listado'!$CD$151:$DC$151,0)),0)</f>
        <v>0</v>
      </c>
      <c r="O333" s="245">
        <f ca="1">+IFERROR(INDEX('Hoja de Trabajo para listado'!$A$155:$Z$1048576,MATCH($A333,'Hoja de Trabajo para listado'!$A$155:$A$1048576,0),MATCH((CUADRO!O$5&amp;$E333),'Hoja de Trabajo para listado'!$A$151:$Z$151,0)),0)+IFERROR(INDEX('Hoja de Trabajo para listado'!$AB$155:$BA$1048576,MATCH($A333,'Hoja de Trabajo para listado'!$AB$155:$AB$1048576,0),MATCH((CUADRO!O$5&amp;$E333),'Hoja de Trabajo para listado'!$AB$151:$BA$151,0)),0)+IFERROR(INDEX('Hoja de Trabajo para listado'!$BC$155:$CB$1048576,MATCH($A333,'Hoja de Trabajo para listado'!$BC$155:$BC$1048576,0),MATCH((CUADRO!O$5&amp;$E333),'Hoja de Trabajo para listado'!$BC$151:$CB$151,0)),0)+IFERROR(INDEX('Hoja de Trabajo para listado'!$DE$153:$DG$274,MATCH($A333,'Hoja de Trabajo para listado'!$DE$153:$DE$1048576,0),MATCH((CUADRO!O$5&amp;$E333),'Hoja de Trabajo para listado'!$DE$151:$DG$151,0)),0)+IFERROR(INDEX('Hoja de Trabajo para listado'!$CD$155:$DC$1048576,MATCH($A333,'Hoja de Trabajo para listado'!$CD$155:$CD$1048576,0),MATCH((CUADRO!O$5&amp;$E333),'Hoja de Trabajo para listado'!$CD$151:$DC$151,0)),0)</f>
        <v>0</v>
      </c>
      <c r="P333" s="245">
        <f ca="1">+IFERROR(INDEX('Hoja de Trabajo para listado'!$A$155:$Z$1048576,MATCH($A333,'Hoja de Trabajo para listado'!$A$155:$A$1048576,0),MATCH((CUADRO!P$5&amp;$E333),'Hoja de Trabajo para listado'!$A$151:$Z$151,0)),0)+IFERROR(INDEX('Hoja de Trabajo para listado'!$AB$155:$BA$1048576,MATCH($A333,'Hoja de Trabajo para listado'!$AB$155:$AB$1048576,0),MATCH((CUADRO!P$5&amp;$E333),'Hoja de Trabajo para listado'!$AB$151:$BA$151,0)),0)+IFERROR(INDEX('Hoja de Trabajo para listado'!$BC$155:$CB$1048576,MATCH($A333,'Hoja de Trabajo para listado'!$BC$155:$BC$1048576,0),MATCH((CUADRO!P$5&amp;$E333),'Hoja de Trabajo para listado'!$BC$151:$CB$151,0)),0)+IFERROR(INDEX('Hoja de Trabajo para listado'!$DE$153:$DG$274,MATCH($A333,'Hoja de Trabajo para listado'!$DE$153:$DE$1048576,0),MATCH((CUADRO!P$5&amp;$E333),'Hoja de Trabajo para listado'!$DE$151:$DG$151,0)),0)+IFERROR(INDEX('Hoja de Trabajo para listado'!$CD$155:$DC$1048576,MATCH($A333,'Hoja de Trabajo para listado'!$CD$155:$CD$1048576,0),MATCH((CUADRO!P$5&amp;$E333),'Hoja de Trabajo para listado'!$CD$151:$DC$151,0)),0)</f>
        <v>0</v>
      </c>
      <c r="Q333" s="245">
        <f ca="1">+IFERROR(INDEX('Hoja de Trabajo para listado'!$A$155:$Z$1048576,MATCH($A333,'Hoja de Trabajo para listado'!$A$155:$A$1048576,0),MATCH((CUADRO!Q$5&amp;$E333),'Hoja de Trabajo para listado'!$A$151:$Z$151,0)),0)+IFERROR(INDEX('Hoja de Trabajo para listado'!$AB$155:$BA$1048576,MATCH($A333,'Hoja de Trabajo para listado'!$AB$155:$AB$1048576,0),MATCH((CUADRO!Q$5&amp;$E333),'Hoja de Trabajo para listado'!$AB$151:$BA$151,0)),0)+IFERROR(INDEX('Hoja de Trabajo para listado'!$BC$155:$CB$1048576,MATCH($A333,'Hoja de Trabajo para listado'!$BC$155:$BC$1048576,0),MATCH((CUADRO!Q$5&amp;$E333),'Hoja de Trabajo para listado'!$BC$151:$CB$151,0)),0)+IFERROR(INDEX('Hoja de Trabajo para listado'!$DE$153:$DG$274,MATCH($A333,'Hoja de Trabajo para listado'!$DE$153:$DE$1048576,0),MATCH((CUADRO!Q$5&amp;$E333),'Hoja de Trabajo para listado'!$DE$151:$DG$151,0)),0)+IFERROR(INDEX('Hoja de Trabajo para listado'!$CD$155:$DC$1048576,MATCH($A333,'Hoja de Trabajo para listado'!$CD$155:$CD$1048576,0),MATCH((CUADRO!Q$5&amp;$E333),'Hoja de Trabajo para listado'!$CD$151:$DC$151,0)),0)</f>
        <v>0</v>
      </c>
      <c r="R333" s="245">
        <f t="shared" ca="1" si="13"/>
        <v>2682144.84</v>
      </c>
      <c r="S333" s="262">
        <f ca="1">+R332+R333</f>
        <v>2682144.84</v>
      </c>
      <c r="T333" s="245">
        <f ca="1">+S333</f>
        <v>2682144.84</v>
      </c>
      <c r="U333" s="244">
        <f t="shared" si="14"/>
        <v>2</v>
      </c>
      <c r="V333" s="333" t="str">
        <f>+VLOOKUP(A333,bd_lista!$A$3:$E$590,5,FALSE)</f>
        <v>Empresas Nacionales</v>
      </c>
      <c r="W333" s="392"/>
      <c r="X333" s="242">
        <v>25</v>
      </c>
      <c r="Y333" s="242" t="str">
        <f>+VLOOKUP(X333,bd_lista!$A$3:$C$590,3,FALSE)</f>
        <v>Ministerio de la Presidencia</v>
      </c>
      <c r="Z333" s="292"/>
      <c r="AA333" s="321"/>
    </row>
    <row r="334" spans="1:27" customFormat="1" ht="15" customHeight="1">
      <c r="A334" s="251">
        <v>548</v>
      </c>
      <c r="B334" s="387">
        <f>+A334</f>
        <v>548</v>
      </c>
      <c r="C334" s="247" t="str">
        <f>+VLOOKUP(A334,bd_lista!$A$3:$C$590,3,FALSE)</f>
        <v>Corporación de las Fuerzas Armadas p/ el Des. Nacional</v>
      </c>
      <c r="D334" s="389" t="str">
        <f>+C334</f>
        <v>Corporación de las Fuerzas Armadas p/ el Des. Nacional</v>
      </c>
      <c r="E334" s="247" t="s">
        <v>1304</v>
      </c>
      <c r="F334" s="243">
        <f ca="1">+IFERROR(INDEX('Hoja de Trabajo para listado'!$A$155:$Z$1048576,MATCH($A334,'Hoja de Trabajo para listado'!$A$155:$A$1048576,0),MATCH((CUADRO!F$5&amp;$E334),'Hoja de Trabajo para listado'!$A$151:$Z$151,0)),0)+IFERROR(INDEX('Hoja de Trabajo para listado'!$AB$155:$BA$1048576,MATCH($A334,'Hoja de Trabajo para listado'!$AB$155:$AB$1048576,0),MATCH((CUADRO!F$5&amp;$E334),'Hoja de Trabajo para listado'!$AB$151:$BA$151,0)),0)+IFERROR(INDEX('Hoja de Trabajo para listado'!$BC$155:$CB$1048576,MATCH($A334,'Hoja de Trabajo para listado'!$BC$155:$BC$1048576,0),MATCH((CUADRO!F$5&amp;$E334),'Hoja de Trabajo para listado'!$BC$151:$CB$151,0)),0)+IFERROR(INDEX('Hoja de Trabajo para listado'!$DE$153:$DG$274,MATCH($A334,'Hoja de Trabajo para listado'!$DE$153:$DE$1048576,0),MATCH((CUADRO!F$5&amp;$E334),'Hoja de Trabajo para listado'!$DE$151:$DG$151,0)),0)+IFERROR(INDEX('Hoja de Trabajo para listado'!$CD$155:$DC$1048576,MATCH($A334,'Hoja de Trabajo para listado'!$CD$155:$CD$1048576,0),MATCH((CUADRO!F$5&amp;$E334),'Hoja de Trabajo para listado'!$CD$151:$DC$151,0)),0)</f>
        <v>443.07</v>
      </c>
      <c r="G334" s="243">
        <f ca="1">+IFERROR(INDEX('Hoja de Trabajo para listado'!$A$155:$Z$1048576,MATCH($A334,'Hoja de Trabajo para listado'!$A$155:$A$1048576,0),MATCH((CUADRO!G$5&amp;$E334),'Hoja de Trabajo para listado'!$A$151:$Z$151,0)),0)+IFERROR(INDEX('Hoja de Trabajo para listado'!$AB$155:$BA$1048576,MATCH($A334,'Hoja de Trabajo para listado'!$AB$155:$AB$1048576,0),MATCH((CUADRO!G$5&amp;$E334),'Hoja de Trabajo para listado'!$AB$151:$BA$151,0)),0)+IFERROR(INDEX('Hoja de Trabajo para listado'!$BC$155:$CB$1048576,MATCH($A334,'Hoja de Trabajo para listado'!$BC$155:$BC$1048576,0),MATCH((CUADRO!G$5&amp;$E334),'Hoja de Trabajo para listado'!$BC$151:$CB$151,0)),0)+IFERROR(INDEX('Hoja de Trabajo para listado'!$DE$153:$DG$274,MATCH($A334,'Hoja de Trabajo para listado'!$DE$153:$DE$1048576,0),MATCH((CUADRO!G$5&amp;$E334),'Hoja de Trabajo para listado'!$DE$151:$DG$151,0)),0)+IFERROR(INDEX('Hoja de Trabajo para listado'!$CD$155:$DC$1048576,MATCH($A334,'Hoja de Trabajo para listado'!$CD$155:$CD$1048576,0),MATCH((CUADRO!G$5&amp;$E334),'Hoja de Trabajo para listado'!$CD$151:$DC$151,0)),0)</f>
        <v>0</v>
      </c>
      <c r="H334" s="243">
        <f ca="1">+IFERROR(INDEX('Hoja de Trabajo para listado'!$A$155:$Z$1048576,MATCH($A334,'Hoja de Trabajo para listado'!$A$155:$A$1048576,0),MATCH((CUADRO!H$5&amp;$E334),'Hoja de Trabajo para listado'!$A$151:$Z$151,0)),0)+IFERROR(INDEX('Hoja de Trabajo para listado'!$AB$155:$BA$1048576,MATCH($A334,'Hoja de Trabajo para listado'!$AB$155:$AB$1048576,0),MATCH((CUADRO!H$5&amp;$E334),'Hoja de Trabajo para listado'!$AB$151:$BA$151,0)),0)+IFERROR(INDEX('Hoja de Trabajo para listado'!$BC$155:$CB$1048576,MATCH($A334,'Hoja de Trabajo para listado'!$BC$155:$BC$1048576,0),MATCH((CUADRO!H$5&amp;$E334),'Hoja de Trabajo para listado'!$BC$151:$CB$151,0)),0)+IFERROR(INDEX('Hoja de Trabajo para listado'!$DE$153:$DG$274,MATCH($A334,'Hoja de Trabajo para listado'!$DE$153:$DE$1048576,0),MATCH((CUADRO!H$5&amp;$E334),'Hoja de Trabajo para listado'!$DE$151:$DG$151,0)),0)+IFERROR(INDEX('Hoja de Trabajo para listado'!$CD$155:$DC$1048576,MATCH($A334,'Hoja de Trabajo para listado'!$CD$155:$CD$1048576,0),MATCH((CUADRO!H$5&amp;$E334),'Hoja de Trabajo para listado'!$CD$151:$DC$151,0)),0)</f>
        <v>0</v>
      </c>
      <c r="I334" s="243">
        <f ca="1">+IFERROR(INDEX('Hoja de Trabajo para listado'!$A$155:$Z$1048576,MATCH($A334,'Hoja de Trabajo para listado'!$A$155:$A$1048576,0),MATCH((CUADRO!I$5&amp;$E334),'Hoja de Trabajo para listado'!$A$151:$Z$151,0)),0)+IFERROR(INDEX('Hoja de Trabajo para listado'!$AB$155:$BA$1048576,MATCH($A334,'Hoja de Trabajo para listado'!$AB$155:$AB$1048576,0),MATCH((CUADRO!I$5&amp;$E334),'Hoja de Trabajo para listado'!$AB$151:$BA$151,0)),0)+IFERROR(INDEX('Hoja de Trabajo para listado'!$BC$155:$CB$1048576,MATCH($A334,'Hoja de Trabajo para listado'!$BC$155:$BC$1048576,0),MATCH((CUADRO!I$5&amp;$E334),'Hoja de Trabajo para listado'!$BC$151:$CB$151,0)),0)+IFERROR(INDEX('Hoja de Trabajo para listado'!$DE$153:$DG$274,MATCH($A334,'Hoja de Trabajo para listado'!$DE$153:$DE$1048576,0),MATCH((CUADRO!I$5&amp;$E334),'Hoja de Trabajo para listado'!$DE$151:$DG$151,0)),0)+IFERROR(INDEX('Hoja de Trabajo para listado'!$CD$155:$DC$1048576,MATCH($A334,'Hoja de Trabajo para listado'!$CD$155:$CD$1048576,0),MATCH((CUADRO!I$5&amp;$E334),'Hoja de Trabajo para listado'!$CD$151:$DC$151,0)),0)</f>
        <v>0</v>
      </c>
      <c r="J334" s="243">
        <f ca="1">+IFERROR(INDEX('Hoja de Trabajo para listado'!$A$155:$Z$1048576,MATCH($A334,'Hoja de Trabajo para listado'!$A$155:$A$1048576,0),MATCH((CUADRO!J$5&amp;$E334),'Hoja de Trabajo para listado'!$A$151:$Z$151,0)),0)+IFERROR(INDEX('Hoja de Trabajo para listado'!$AB$155:$BA$1048576,MATCH($A334,'Hoja de Trabajo para listado'!$AB$155:$AB$1048576,0),MATCH((CUADRO!J$5&amp;$E334),'Hoja de Trabajo para listado'!$AB$151:$BA$151,0)),0)+IFERROR(INDEX('Hoja de Trabajo para listado'!$BC$155:$CB$1048576,MATCH($A334,'Hoja de Trabajo para listado'!$BC$155:$BC$1048576,0),MATCH((CUADRO!J$5&amp;$E334),'Hoja de Trabajo para listado'!$BC$151:$CB$151,0)),0)+IFERROR(INDEX('Hoja de Trabajo para listado'!$DE$153:$DG$274,MATCH($A334,'Hoja de Trabajo para listado'!$DE$153:$DE$1048576,0),MATCH((CUADRO!J$5&amp;$E334),'Hoja de Trabajo para listado'!$DE$151:$DG$151,0)),0)+IFERROR(INDEX('Hoja de Trabajo para listado'!$CD$155:$DC$1048576,MATCH($A334,'Hoja de Trabajo para listado'!$CD$155:$CD$1048576,0),MATCH((CUADRO!J$5&amp;$E334),'Hoja de Trabajo para listado'!$CD$151:$DC$151,0)),0)</f>
        <v>0</v>
      </c>
      <c r="K334" s="243">
        <f ca="1">+IFERROR(INDEX('Hoja de Trabajo para listado'!$A$155:$Z$1048576,MATCH($A334,'Hoja de Trabajo para listado'!$A$155:$A$1048576,0),MATCH((CUADRO!K$5&amp;$E334),'Hoja de Trabajo para listado'!$A$151:$Z$151,0)),0)+IFERROR(INDEX('Hoja de Trabajo para listado'!$AB$155:$BA$1048576,MATCH($A334,'Hoja de Trabajo para listado'!$AB$155:$AB$1048576,0),MATCH((CUADRO!K$5&amp;$E334),'Hoja de Trabajo para listado'!$AB$151:$BA$151,0)),0)+IFERROR(INDEX('Hoja de Trabajo para listado'!$BC$155:$CB$1048576,MATCH($A334,'Hoja de Trabajo para listado'!$BC$155:$BC$1048576,0),MATCH((CUADRO!K$5&amp;$E334),'Hoja de Trabajo para listado'!$BC$151:$CB$151,0)),0)+IFERROR(INDEX('Hoja de Trabajo para listado'!$DE$153:$DG$274,MATCH($A334,'Hoja de Trabajo para listado'!$DE$153:$DE$1048576,0),MATCH((CUADRO!K$5&amp;$E334),'Hoja de Trabajo para listado'!$DE$151:$DG$151,0)),0)+IFERROR(INDEX('Hoja de Trabajo para listado'!$CD$155:$DC$1048576,MATCH($A334,'Hoja de Trabajo para listado'!$CD$155:$CD$1048576,0),MATCH((CUADRO!K$5&amp;$E334),'Hoja de Trabajo para listado'!$CD$151:$DC$151,0)),0)</f>
        <v>0</v>
      </c>
      <c r="L334" s="243">
        <f ca="1">+IFERROR(INDEX('Hoja de Trabajo para listado'!$A$155:$Z$1048576,MATCH($A334,'Hoja de Trabajo para listado'!$A$155:$A$1048576,0),MATCH((CUADRO!L$5&amp;$E334),'Hoja de Trabajo para listado'!$A$151:$Z$151,0)),0)+IFERROR(INDEX('Hoja de Trabajo para listado'!$AB$155:$BA$1048576,MATCH($A334,'Hoja de Trabajo para listado'!$AB$155:$AB$1048576,0),MATCH((CUADRO!L$5&amp;$E334),'Hoja de Trabajo para listado'!$AB$151:$BA$151,0)),0)+IFERROR(INDEX('Hoja de Trabajo para listado'!$BC$155:$CB$1048576,MATCH($A334,'Hoja de Trabajo para listado'!$BC$155:$BC$1048576,0),MATCH((CUADRO!L$5&amp;$E334),'Hoja de Trabajo para listado'!$BC$151:$CB$151,0)),0)+IFERROR(INDEX('Hoja de Trabajo para listado'!$DE$153:$DG$274,MATCH($A334,'Hoja de Trabajo para listado'!$DE$153:$DE$1048576,0),MATCH((CUADRO!L$5&amp;$E334),'Hoja de Trabajo para listado'!$DE$151:$DG$151,0)),0)+IFERROR(INDEX('Hoja de Trabajo para listado'!$CD$155:$DC$1048576,MATCH($A334,'Hoja de Trabajo para listado'!$CD$155:$CD$1048576,0),MATCH((CUADRO!L$5&amp;$E334),'Hoja de Trabajo para listado'!$CD$151:$DC$151,0)),0)</f>
        <v>0</v>
      </c>
      <c r="M334" s="243">
        <f ca="1">+IFERROR(INDEX('Hoja de Trabajo para listado'!$A$155:$Z$1048576,MATCH($A334,'Hoja de Trabajo para listado'!$A$155:$A$1048576,0),MATCH((CUADRO!M$5&amp;$E334),'Hoja de Trabajo para listado'!$A$151:$Z$151,0)),0)+IFERROR(INDEX('Hoja de Trabajo para listado'!$AB$155:$BA$1048576,MATCH($A334,'Hoja de Trabajo para listado'!$AB$155:$AB$1048576,0),MATCH((CUADRO!M$5&amp;$E334),'Hoja de Trabajo para listado'!$AB$151:$BA$151,0)),0)+IFERROR(INDEX('Hoja de Trabajo para listado'!$BC$155:$CB$1048576,MATCH($A334,'Hoja de Trabajo para listado'!$BC$155:$BC$1048576,0),MATCH((CUADRO!M$5&amp;$E334),'Hoja de Trabajo para listado'!$BC$151:$CB$151,0)),0)+IFERROR(INDEX('Hoja de Trabajo para listado'!$DE$153:$DG$274,MATCH($A334,'Hoja de Trabajo para listado'!$DE$153:$DE$1048576,0),MATCH((CUADRO!M$5&amp;$E334),'Hoja de Trabajo para listado'!$DE$151:$DG$151,0)),0)+IFERROR(INDEX('Hoja de Trabajo para listado'!$CD$155:$DC$1048576,MATCH($A334,'Hoja de Trabajo para listado'!$CD$155:$CD$1048576,0),MATCH((CUADRO!M$5&amp;$E334),'Hoja de Trabajo para listado'!$CD$151:$DC$151,0)),0)</f>
        <v>0</v>
      </c>
      <c r="N334" s="243">
        <f ca="1">+IFERROR(INDEX('Hoja de Trabajo para listado'!$A$155:$Z$1048576,MATCH($A334,'Hoja de Trabajo para listado'!$A$155:$A$1048576,0),MATCH((CUADRO!N$5&amp;$E334),'Hoja de Trabajo para listado'!$A$151:$Z$151,0)),0)+IFERROR(INDEX('Hoja de Trabajo para listado'!$AB$155:$BA$1048576,MATCH($A334,'Hoja de Trabajo para listado'!$AB$155:$AB$1048576,0),MATCH((CUADRO!N$5&amp;$E334),'Hoja de Trabajo para listado'!$AB$151:$BA$151,0)),0)+IFERROR(INDEX('Hoja de Trabajo para listado'!$BC$155:$CB$1048576,MATCH($A334,'Hoja de Trabajo para listado'!$BC$155:$BC$1048576,0),MATCH((CUADRO!N$5&amp;$E334),'Hoja de Trabajo para listado'!$BC$151:$CB$151,0)),0)+IFERROR(INDEX('Hoja de Trabajo para listado'!$DE$153:$DG$274,MATCH($A334,'Hoja de Trabajo para listado'!$DE$153:$DE$1048576,0),MATCH((CUADRO!N$5&amp;$E334),'Hoja de Trabajo para listado'!$DE$151:$DG$151,0)),0)+IFERROR(INDEX('Hoja de Trabajo para listado'!$CD$155:$DC$1048576,MATCH($A334,'Hoja de Trabajo para listado'!$CD$155:$CD$1048576,0),MATCH((CUADRO!N$5&amp;$E334),'Hoja de Trabajo para listado'!$CD$151:$DC$151,0)),0)</f>
        <v>0</v>
      </c>
      <c r="O334" s="243">
        <f ca="1">+IFERROR(INDEX('Hoja de Trabajo para listado'!$A$155:$Z$1048576,MATCH($A334,'Hoja de Trabajo para listado'!$A$155:$A$1048576,0),MATCH((CUADRO!O$5&amp;$E334),'Hoja de Trabajo para listado'!$A$151:$Z$151,0)),0)+IFERROR(INDEX('Hoja de Trabajo para listado'!$AB$155:$BA$1048576,MATCH($A334,'Hoja de Trabajo para listado'!$AB$155:$AB$1048576,0),MATCH((CUADRO!O$5&amp;$E334),'Hoja de Trabajo para listado'!$AB$151:$BA$151,0)),0)+IFERROR(INDEX('Hoja de Trabajo para listado'!$BC$155:$CB$1048576,MATCH($A334,'Hoja de Trabajo para listado'!$BC$155:$BC$1048576,0),MATCH((CUADRO!O$5&amp;$E334),'Hoja de Trabajo para listado'!$BC$151:$CB$151,0)),0)+IFERROR(INDEX('Hoja de Trabajo para listado'!$DE$153:$DG$274,MATCH($A334,'Hoja de Trabajo para listado'!$DE$153:$DE$1048576,0),MATCH((CUADRO!O$5&amp;$E334),'Hoja de Trabajo para listado'!$DE$151:$DG$151,0)),0)+IFERROR(INDEX('Hoja de Trabajo para listado'!$CD$155:$DC$1048576,MATCH($A334,'Hoja de Trabajo para listado'!$CD$155:$CD$1048576,0),MATCH((CUADRO!O$5&amp;$E334),'Hoja de Trabajo para listado'!$CD$151:$DC$151,0)),0)</f>
        <v>0</v>
      </c>
      <c r="P334" s="243">
        <f ca="1">+IFERROR(INDEX('Hoja de Trabajo para listado'!$A$155:$Z$1048576,MATCH($A334,'Hoja de Trabajo para listado'!$A$155:$A$1048576,0),MATCH((CUADRO!P$5&amp;$E334),'Hoja de Trabajo para listado'!$A$151:$Z$151,0)),0)+IFERROR(INDEX('Hoja de Trabajo para listado'!$AB$155:$BA$1048576,MATCH($A334,'Hoja de Trabajo para listado'!$AB$155:$AB$1048576,0),MATCH((CUADRO!P$5&amp;$E334),'Hoja de Trabajo para listado'!$AB$151:$BA$151,0)),0)+IFERROR(INDEX('Hoja de Trabajo para listado'!$BC$155:$CB$1048576,MATCH($A334,'Hoja de Trabajo para listado'!$BC$155:$BC$1048576,0),MATCH((CUADRO!P$5&amp;$E334),'Hoja de Trabajo para listado'!$BC$151:$CB$151,0)),0)+IFERROR(INDEX('Hoja de Trabajo para listado'!$DE$153:$DG$274,MATCH($A334,'Hoja de Trabajo para listado'!$DE$153:$DE$1048576,0),MATCH((CUADRO!P$5&amp;$E334),'Hoja de Trabajo para listado'!$DE$151:$DG$151,0)),0)+IFERROR(INDEX('Hoja de Trabajo para listado'!$CD$155:$DC$1048576,MATCH($A334,'Hoja de Trabajo para listado'!$CD$155:$CD$1048576,0),MATCH((CUADRO!P$5&amp;$E334),'Hoja de Trabajo para listado'!$CD$151:$DC$151,0)),0)</f>
        <v>0</v>
      </c>
      <c r="Q334" s="243">
        <f ca="1">+IFERROR(INDEX('Hoja de Trabajo para listado'!$A$155:$Z$1048576,MATCH($A334,'Hoja de Trabajo para listado'!$A$155:$A$1048576,0),MATCH((CUADRO!Q$5&amp;$E334),'Hoja de Trabajo para listado'!$A$151:$Z$151,0)),0)+IFERROR(INDEX('Hoja de Trabajo para listado'!$AB$155:$BA$1048576,MATCH($A334,'Hoja de Trabajo para listado'!$AB$155:$AB$1048576,0),MATCH((CUADRO!Q$5&amp;$E334),'Hoja de Trabajo para listado'!$AB$151:$BA$151,0)),0)+IFERROR(INDEX('Hoja de Trabajo para listado'!$BC$155:$CB$1048576,MATCH($A334,'Hoja de Trabajo para listado'!$BC$155:$BC$1048576,0),MATCH((CUADRO!Q$5&amp;$E334),'Hoja de Trabajo para listado'!$BC$151:$CB$151,0)),0)+IFERROR(INDEX('Hoja de Trabajo para listado'!$DE$153:$DG$274,MATCH($A334,'Hoja de Trabajo para listado'!$DE$153:$DE$1048576,0),MATCH((CUADRO!Q$5&amp;$E334),'Hoja de Trabajo para listado'!$DE$151:$DG$151,0)),0)+IFERROR(INDEX('Hoja de Trabajo para listado'!$CD$155:$DC$1048576,MATCH($A334,'Hoja de Trabajo para listado'!$CD$155:$CD$1048576,0),MATCH((CUADRO!Q$5&amp;$E334),'Hoja de Trabajo para listado'!$CD$151:$DC$151,0)),0)</f>
        <v>0</v>
      </c>
      <c r="R334" s="243">
        <f t="shared" ca="1" si="13"/>
        <v>443.07</v>
      </c>
      <c r="S334" s="263"/>
      <c r="T334" s="243">
        <f ca="1">+T335</f>
        <v>118820.63</v>
      </c>
      <c r="U334" s="242">
        <f t="shared" si="14"/>
        <v>1</v>
      </c>
      <c r="V334" s="333" t="str">
        <f>+VLOOKUP(A334,bd_lista!$A$3:$E$590,5,FALSE)</f>
        <v>Empresas Nacionales</v>
      </c>
      <c r="W334" s="391" t="str">
        <f>+V334</f>
        <v>Empresas Nacionales</v>
      </c>
      <c r="X334" s="242">
        <f>+VLOOKUP(A334,[4]Sheet1!$A$13:$D$744,4,FALSE)</f>
        <v>20</v>
      </c>
      <c r="Y334" s="242" t="str">
        <f>+VLOOKUP(X334,bd_lista!$A$3:$C$590,3,FALSE)</f>
        <v>Ministerio de Defensa</v>
      </c>
      <c r="Z334" s="294">
        <f>+X334</f>
        <v>20</v>
      </c>
      <c r="AA334" s="319" t="str">
        <f>+Y334</f>
        <v>Ministerio de Defensa</v>
      </c>
    </row>
    <row r="335" spans="1:27" customFormat="1" ht="15" customHeight="1">
      <c r="A335" s="32">
        <v>548</v>
      </c>
      <c r="B335" s="388"/>
      <c r="C335" s="333" t="str">
        <f>+VLOOKUP(A335,bd_lista!$A$3:$C$590,3,FALSE)</f>
        <v>Corporación de las Fuerzas Armadas p/ el Des. Nacional</v>
      </c>
      <c r="D335" s="390"/>
      <c r="E335" s="333" t="s">
        <v>1305</v>
      </c>
      <c r="F335" s="245">
        <f ca="1">+IFERROR(INDEX('Hoja de Trabajo para listado'!$A$155:$Z$1048576,MATCH($A335,'Hoja de Trabajo para listado'!$A$155:$A$1048576,0),MATCH((CUADRO!F$5&amp;$E335),'Hoja de Trabajo para listado'!$A$151:$Z$151,0)),0)+IFERROR(INDEX('Hoja de Trabajo para listado'!$AB$155:$BA$1048576,MATCH($A335,'Hoja de Trabajo para listado'!$AB$155:$AB$1048576,0),MATCH((CUADRO!F$5&amp;$E335),'Hoja de Trabajo para listado'!$AB$151:$BA$151,0)),0)+IFERROR(INDEX('Hoja de Trabajo para listado'!$BC$155:$CB$1048576,MATCH($A335,'Hoja de Trabajo para listado'!$BC$155:$BC$1048576,0),MATCH((CUADRO!F$5&amp;$E335),'Hoja de Trabajo para listado'!$BC$151:$CB$151,0)),0)+IFERROR(INDEX('Hoja de Trabajo para listado'!$DE$153:$DG$274,MATCH($A335,'Hoja de Trabajo para listado'!$DE$153:$DE$1048576,0),MATCH((CUADRO!F$5&amp;$E335),'Hoja de Trabajo para listado'!$DE$151:$DG$151,0)),0)+IFERROR(INDEX('Hoja de Trabajo para listado'!$CD$155:$DC$1048576,MATCH($A335,'Hoja de Trabajo para listado'!$CD$155:$CD$1048576,0),MATCH((CUADRO!F$5&amp;$E335),'Hoja de Trabajo para listado'!$CD$151:$DC$151,0)),0)</f>
        <v>0</v>
      </c>
      <c r="G335" s="245">
        <f ca="1">+IFERROR(INDEX('Hoja de Trabajo para listado'!$A$155:$Z$1048576,MATCH($A335,'Hoja de Trabajo para listado'!$A$155:$A$1048576,0),MATCH((CUADRO!G$5&amp;$E335),'Hoja de Trabajo para listado'!$A$151:$Z$151,0)),0)+IFERROR(INDEX('Hoja de Trabajo para listado'!$AB$155:$BA$1048576,MATCH($A335,'Hoja de Trabajo para listado'!$AB$155:$AB$1048576,0),MATCH((CUADRO!G$5&amp;$E335),'Hoja de Trabajo para listado'!$AB$151:$BA$151,0)),0)+IFERROR(INDEX('Hoja de Trabajo para listado'!$BC$155:$CB$1048576,MATCH($A335,'Hoja de Trabajo para listado'!$BC$155:$BC$1048576,0),MATCH((CUADRO!G$5&amp;$E335),'Hoja de Trabajo para listado'!$BC$151:$CB$151,0)),0)+IFERROR(INDEX('Hoja de Trabajo para listado'!$DE$153:$DG$274,MATCH($A335,'Hoja de Trabajo para listado'!$DE$153:$DE$1048576,0),MATCH((CUADRO!G$5&amp;$E335),'Hoja de Trabajo para listado'!$DE$151:$DG$151,0)),0)+IFERROR(INDEX('Hoja de Trabajo para listado'!$CD$155:$DC$1048576,MATCH($A335,'Hoja de Trabajo para listado'!$CD$155:$CD$1048576,0),MATCH((CUADRO!G$5&amp;$E335),'Hoja de Trabajo para listado'!$CD$151:$DC$151,0)),0)</f>
        <v>0</v>
      </c>
      <c r="H335" s="245">
        <f ca="1">+IFERROR(INDEX('Hoja de Trabajo para listado'!$A$155:$Z$1048576,MATCH($A335,'Hoja de Trabajo para listado'!$A$155:$A$1048576,0),MATCH((CUADRO!H$5&amp;$E335),'Hoja de Trabajo para listado'!$A$151:$Z$151,0)),0)+IFERROR(INDEX('Hoja de Trabajo para listado'!$AB$155:$BA$1048576,MATCH($A335,'Hoja de Trabajo para listado'!$AB$155:$AB$1048576,0),MATCH((CUADRO!H$5&amp;$E335),'Hoja de Trabajo para listado'!$AB$151:$BA$151,0)),0)+IFERROR(INDEX('Hoja de Trabajo para listado'!$BC$155:$CB$1048576,MATCH($A335,'Hoja de Trabajo para listado'!$BC$155:$BC$1048576,0),MATCH((CUADRO!H$5&amp;$E335),'Hoja de Trabajo para listado'!$BC$151:$CB$151,0)),0)+IFERROR(INDEX('Hoja de Trabajo para listado'!$DE$153:$DG$274,MATCH($A335,'Hoja de Trabajo para listado'!$DE$153:$DE$1048576,0),MATCH((CUADRO!H$5&amp;$E335),'Hoja de Trabajo para listado'!$DE$151:$DG$151,0)),0)+IFERROR(INDEX('Hoja de Trabajo para listado'!$CD$155:$DC$1048576,MATCH($A335,'Hoja de Trabajo para listado'!$CD$155:$CD$1048576,0),MATCH((CUADRO!H$5&amp;$E335),'Hoja de Trabajo para listado'!$CD$151:$DC$151,0)),0)</f>
        <v>0</v>
      </c>
      <c r="I335" s="245">
        <f ca="1">+IFERROR(INDEX('Hoja de Trabajo para listado'!$A$155:$Z$1048576,MATCH($A335,'Hoja de Trabajo para listado'!$A$155:$A$1048576,0),MATCH((CUADRO!I$5&amp;$E335),'Hoja de Trabajo para listado'!$A$151:$Z$151,0)),0)+IFERROR(INDEX('Hoja de Trabajo para listado'!$AB$155:$BA$1048576,MATCH($A335,'Hoja de Trabajo para listado'!$AB$155:$AB$1048576,0),MATCH((CUADRO!I$5&amp;$E335),'Hoja de Trabajo para listado'!$AB$151:$BA$151,0)),0)+IFERROR(INDEX('Hoja de Trabajo para listado'!$BC$155:$CB$1048576,MATCH($A335,'Hoja de Trabajo para listado'!$BC$155:$BC$1048576,0),MATCH((CUADRO!I$5&amp;$E335),'Hoja de Trabajo para listado'!$BC$151:$CB$151,0)),0)+IFERROR(INDEX('Hoja de Trabajo para listado'!$DE$153:$DG$274,MATCH($A335,'Hoja de Trabajo para listado'!$DE$153:$DE$1048576,0),MATCH((CUADRO!I$5&amp;$E335),'Hoja de Trabajo para listado'!$DE$151:$DG$151,0)),0)+IFERROR(INDEX('Hoja de Trabajo para listado'!$CD$155:$DC$1048576,MATCH($A335,'Hoja de Trabajo para listado'!$CD$155:$CD$1048576,0),MATCH((CUADRO!I$5&amp;$E335),'Hoja de Trabajo para listado'!$CD$151:$DC$151,0)),0)</f>
        <v>118377.56</v>
      </c>
      <c r="J335" s="245">
        <f ca="1">+IFERROR(INDEX('Hoja de Trabajo para listado'!$A$155:$Z$1048576,MATCH($A335,'Hoja de Trabajo para listado'!$A$155:$A$1048576,0),MATCH((CUADRO!J$5&amp;$E335),'Hoja de Trabajo para listado'!$A$151:$Z$151,0)),0)+IFERROR(INDEX('Hoja de Trabajo para listado'!$AB$155:$BA$1048576,MATCH($A335,'Hoja de Trabajo para listado'!$AB$155:$AB$1048576,0),MATCH((CUADRO!J$5&amp;$E335),'Hoja de Trabajo para listado'!$AB$151:$BA$151,0)),0)+IFERROR(INDEX('Hoja de Trabajo para listado'!$BC$155:$CB$1048576,MATCH($A335,'Hoja de Trabajo para listado'!$BC$155:$BC$1048576,0),MATCH((CUADRO!J$5&amp;$E335),'Hoja de Trabajo para listado'!$BC$151:$CB$151,0)),0)+IFERROR(INDEX('Hoja de Trabajo para listado'!$DE$153:$DG$274,MATCH($A335,'Hoja de Trabajo para listado'!$DE$153:$DE$1048576,0),MATCH((CUADRO!J$5&amp;$E335),'Hoja de Trabajo para listado'!$DE$151:$DG$151,0)),0)+IFERROR(INDEX('Hoja de Trabajo para listado'!$CD$155:$DC$1048576,MATCH($A335,'Hoja de Trabajo para listado'!$CD$155:$CD$1048576,0),MATCH((CUADRO!J$5&amp;$E335),'Hoja de Trabajo para listado'!$CD$151:$DC$151,0)),0)</f>
        <v>0</v>
      </c>
      <c r="K335" s="245">
        <f ca="1">+IFERROR(INDEX('Hoja de Trabajo para listado'!$A$155:$Z$1048576,MATCH($A335,'Hoja de Trabajo para listado'!$A$155:$A$1048576,0),MATCH((CUADRO!K$5&amp;$E335),'Hoja de Trabajo para listado'!$A$151:$Z$151,0)),0)+IFERROR(INDEX('Hoja de Trabajo para listado'!$AB$155:$BA$1048576,MATCH($A335,'Hoja de Trabajo para listado'!$AB$155:$AB$1048576,0),MATCH((CUADRO!K$5&amp;$E335),'Hoja de Trabajo para listado'!$AB$151:$BA$151,0)),0)+IFERROR(INDEX('Hoja de Trabajo para listado'!$BC$155:$CB$1048576,MATCH($A335,'Hoja de Trabajo para listado'!$BC$155:$BC$1048576,0),MATCH((CUADRO!K$5&amp;$E335),'Hoja de Trabajo para listado'!$BC$151:$CB$151,0)),0)+IFERROR(INDEX('Hoja de Trabajo para listado'!$DE$153:$DG$274,MATCH($A335,'Hoja de Trabajo para listado'!$DE$153:$DE$1048576,0),MATCH((CUADRO!K$5&amp;$E335),'Hoja de Trabajo para listado'!$DE$151:$DG$151,0)),0)+IFERROR(INDEX('Hoja de Trabajo para listado'!$CD$155:$DC$1048576,MATCH($A335,'Hoja de Trabajo para listado'!$CD$155:$CD$1048576,0),MATCH((CUADRO!K$5&amp;$E335),'Hoja de Trabajo para listado'!$CD$151:$DC$151,0)),0)</f>
        <v>0</v>
      </c>
      <c r="L335" s="245">
        <f ca="1">+IFERROR(INDEX('Hoja de Trabajo para listado'!$A$155:$Z$1048576,MATCH($A335,'Hoja de Trabajo para listado'!$A$155:$A$1048576,0),MATCH((CUADRO!L$5&amp;$E335),'Hoja de Trabajo para listado'!$A$151:$Z$151,0)),0)+IFERROR(INDEX('Hoja de Trabajo para listado'!$AB$155:$BA$1048576,MATCH($A335,'Hoja de Trabajo para listado'!$AB$155:$AB$1048576,0),MATCH((CUADRO!L$5&amp;$E335),'Hoja de Trabajo para listado'!$AB$151:$BA$151,0)),0)+IFERROR(INDEX('Hoja de Trabajo para listado'!$BC$155:$CB$1048576,MATCH($A335,'Hoja de Trabajo para listado'!$BC$155:$BC$1048576,0),MATCH((CUADRO!L$5&amp;$E335),'Hoja de Trabajo para listado'!$BC$151:$CB$151,0)),0)+IFERROR(INDEX('Hoja de Trabajo para listado'!$DE$153:$DG$274,MATCH($A335,'Hoja de Trabajo para listado'!$DE$153:$DE$1048576,0),MATCH((CUADRO!L$5&amp;$E335),'Hoja de Trabajo para listado'!$DE$151:$DG$151,0)),0)+IFERROR(INDEX('Hoja de Trabajo para listado'!$CD$155:$DC$1048576,MATCH($A335,'Hoja de Trabajo para listado'!$CD$155:$CD$1048576,0),MATCH((CUADRO!L$5&amp;$E335),'Hoja de Trabajo para listado'!$CD$151:$DC$151,0)),0)</f>
        <v>0</v>
      </c>
      <c r="M335" s="245">
        <f ca="1">+IFERROR(INDEX('Hoja de Trabajo para listado'!$A$155:$Z$1048576,MATCH($A335,'Hoja de Trabajo para listado'!$A$155:$A$1048576,0),MATCH((CUADRO!M$5&amp;$E335),'Hoja de Trabajo para listado'!$A$151:$Z$151,0)),0)+IFERROR(INDEX('Hoja de Trabajo para listado'!$AB$155:$BA$1048576,MATCH($A335,'Hoja de Trabajo para listado'!$AB$155:$AB$1048576,0),MATCH((CUADRO!M$5&amp;$E335),'Hoja de Trabajo para listado'!$AB$151:$BA$151,0)),0)+IFERROR(INDEX('Hoja de Trabajo para listado'!$BC$155:$CB$1048576,MATCH($A335,'Hoja de Trabajo para listado'!$BC$155:$BC$1048576,0),MATCH((CUADRO!M$5&amp;$E335),'Hoja de Trabajo para listado'!$BC$151:$CB$151,0)),0)+IFERROR(INDEX('Hoja de Trabajo para listado'!$DE$153:$DG$274,MATCH($A335,'Hoja de Trabajo para listado'!$DE$153:$DE$1048576,0),MATCH((CUADRO!M$5&amp;$E335),'Hoja de Trabajo para listado'!$DE$151:$DG$151,0)),0)+IFERROR(INDEX('Hoja de Trabajo para listado'!$CD$155:$DC$1048576,MATCH($A335,'Hoja de Trabajo para listado'!$CD$155:$CD$1048576,0),MATCH((CUADRO!M$5&amp;$E335),'Hoja de Trabajo para listado'!$CD$151:$DC$151,0)),0)</f>
        <v>0</v>
      </c>
      <c r="N335" s="245">
        <f ca="1">+IFERROR(INDEX('Hoja de Trabajo para listado'!$A$155:$Z$1048576,MATCH($A335,'Hoja de Trabajo para listado'!$A$155:$A$1048576,0),MATCH((CUADRO!N$5&amp;$E335),'Hoja de Trabajo para listado'!$A$151:$Z$151,0)),0)+IFERROR(INDEX('Hoja de Trabajo para listado'!$AB$155:$BA$1048576,MATCH($A335,'Hoja de Trabajo para listado'!$AB$155:$AB$1048576,0),MATCH((CUADRO!N$5&amp;$E335),'Hoja de Trabajo para listado'!$AB$151:$BA$151,0)),0)+IFERROR(INDEX('Hoja de Trabajo para listado'!$BC$155:$CB$1048576,MATCH($A335,'Hoja de Trabajo para listado'!$BC$155:$BC$1048576,0),MATCH((CUADRO!N$5&amp;$E335),'Hoja de Trabajo para listado'!$BC$151:$CB$151,0)),0)+IFERROR(INDEX('Hoja de Trabajo para listado'!$DE$153:$DG$274,MATCH($A335,'Hoja de Trabajo para listado'!$DE$153:$DE$1048576,0),MATCH((CUADRO!N$5&amp;$E335),'Hoja de Trabajo para listado'!$DE$151:$DG$151,0)),0)+IFERROR(INDEX('Hoja de Trabajo para listado'!$CD$155:$DC$1048576,MATCH($A335,'Hoja de Trabajo para listado'!$CD$155:$CD$1048576,0),MATCH((CUADRO!N$5&amp;$E335),'Hoja de Trabajo para listado'!$CD$151:$DC$151,0)),0)</f>
        <v>0</v>
      </c>
      <c r="O335" s="245">
        <f ca="1">+IFERROR(INDEX('Hoja de Trabajo para listado'!$A$155:$Z$1048576,MATCH($A335,'Hoja de Trabajo para listado'!$A$155:$A$1048576,0),MATCH((CUADRO!O$5&amp;$E335),'Hoja de Trabajo para listado'!$A$151:$Z$151,0)),0)+IFERROR(INDEX('Hoja de Trabajo para listado'!$AB$155:$BA$1048576,MATCH($A335,'Hoja de Trabajo para listado'!$AB$155:$AB$1048576,0),MATCH((CUADRO!O$5&amp;$E335),'Hoja de Trabajo para listado'!$AB$151:$BA$151,0)),0)+IFERROR(INDEX('Hoja de Trabajo para listado'!$BC$155:$CB$1048576,MATCH($A335,'Hoja de Trabajo para listado'!$BC$155:$BC$1048576,0),MATCH((CUADRO!O$5&amp;$E335),'Hoja de Trabajo para listado'!$BC$151:$CB$151,0)),0)+IFERROR(INDEX('Hoja de Trabajo para listado'!$DE$153:$DG$274,MATCH($A335,'Hoja de Trabajo para listado'!$DE$153:$DE$1048576,0),MATCH((CUADRO!O$5&amp;$E335),'Hoja de Trabajo para listado'!$DE$151:$DG$151,0)),0)+IFERROR(INDEX('Hoja de Trabajo para listado'!$CD$155:$DC$1048576,MATCH($A335,'Hoja de Trabajo para listado'!$CD$155:$CD$1048576,0),MATCH((CUADRO!O$5&amp;$E335),'Hoja de Trabajo para listado'!$CD$151:$DC$151,0)),0)</f>
        <v>0</v>
      </c>
      <c r="P335" s="245">
        <f ca="1">+IFERROR(INDEX('Hoja de Trabajo para listado'!$A$155:$Z$1048576,MATCH($A335,'Hoja de Trabajo para listado'!$A$155:$A$1048576,0),MATCH((CUADRO!P$5&amp;$E335),'Hoja de Trabajo para listado'!$A$151:$Z$151,0)),0)+IFERROR(INDEX('Hoja de Trabajo para listado'!$AB$155:$BA$1048576,MATCH($A335,'Hoja de Trabajo para listado'!$AB$155:$AB$1048576,0),MATCH((CUADRO!P$5&amp;$E335),'Hoja de Trabajo para listado'!$AB$151:$BA$151,0)),0)+IFERROR(INDEX('Hoja de Trabajo para listado'!$BC$155:$CB$1048576,MATCH($A335,'Hoja de Trabajo para listado'!$BC$155:$BC$1048576,0),MATCH((CUADRO!P$5&amp;$E335),'Hoja de Trabajo para listado'!$BC$151:$CB$151,0)),0)+IFERROR(INDEX('Hoja de Trabajo para listado'!$DE$153:$DG$274,MATCH($A335,'Hoja de Trabajo para listado'!$DE$153:$DE$1048576,0),MATCH((CUADRO!P$5&amp;$E335),'Hoja de Trabajo para listado'!$DE$151:$DG$151,0)),0)+IFERROR(INDEX('Hoja de Trabajo para listado'!$CD$155:$DC$1048576,MATCH($A335,'Hoja de Trabajo para listado'!$CD$155:$CD$1048576,0),MATCH((CUADRO!P$5&amp;$E335),'Hoja de Trabajo para listado'!$CD$151:$DC$151,0)),0)</f>
        <v>0</v>
      </c>
      <c r="Q335" s="245">
        <f ca="1">+IFERROR(INDEX('Hoja de Trabajo para listado'!$A$155:$Z$1048576,MATCH($A335,'Hoja de Trabajo para listado'!$A$155:$A$1048576,0),MATCH((CUADRO!Q$5&amp;$E335),'Hoja de Trabajo para listado'!$A$151:$Z$151,0)),0)+IFERROR(INDEX('Hoja de Trabajo para listado'!$AB$155:$BA$1048576,MATCH($A335,'Hoja de Trabajo para listado'!$AB$155:$AB$1048576,0),MATCH((CUADRO!Q$5&amp;$E335),'Hoja de Trabajo para listado'!$AB$151:$BA$151,0)),0)+IFERROR(INDEX('Hoja de Trabajo para listado'!$BC$155:$CB$1048576,MATCH($A335,'Hoja de Trabajo para listado'!$BC$155:$BC$1048576,0),MATCH((CUADRO!Q$5&amp;$E335),'Hoja de Trabajo para listado'!$BC$151:$CB$151,0)),0)+IFERROR(INDEX('Hoja de Trabajo para listado'!$DE$153:$DG$274,MATCH($A335,'Hoja de Trabajo para listado'!$DE$153:$DE$1048576,0),MATCH((CUADRO!Q$5&amp;$E335),'Hoja de Trabajo para listado'!$DE$151:$DG$151,0)),0)+IFERROR(INDEX('Hoja de Trabajo para listado'!$CD$155:$DC$1048576,MATCH($A335,'Hoja de Trabajo para listado'!$CD$155:$CD$1048576,0),MATCH((CUADRO!Q$5&amp;$E335),'Hoja de Trabajo para listado'!$CD$151:$DC$151,0)),0)</f>
        <v>0</v>
      </c>
      <c r="R335" s="245">
        <f t="shared" ca="1" si="13"/>
        <v>118377.56</v>
      </c>
      <c r="S335" s="262">
        <f ca="1">+R334+R335</f>
        <v>118820.63</v>
      </c>
      <c r="T335" s="243">
        <f ca="1">+S335</f>
        <v>118820.63</v>
      </c>
      <c r="U335" s="242">
        <f t="shared" si="14"/>
        <v>2</v>
      </c>
      <c r="V335" s="333" t="str">
        <f>+VLOOKUP(A335,bd_lista!$A$3:$E$590,5,FALSE)</f>
        <v>Empresas Nacionales</v>
      </c>
      <c r="W335" s="392"/>
      <c r="X335" s="242">
        <f>+VLOOKUP(A335,[4]Sheet1!$A$13:$D$744,4,FALSE)</f>
        <v>20</v>
      </c>
      <c r="Y335" s="242" t="str">
        <f>+VLOOKUP(X335,bd_lista!$A$3:$C$590,3,FALSE)</f>
        <v>Ministerio de Defensa</v>
      </c>
      <c r="Z335" s="292"/>
      <c r="AA335" s="321"/>
    </row>
    <row r="336" spans="1:27" customFormat="1" ht="15" hidden="1" customHeight="1">
      <c r="A336" s="32">
        <v>551</v>
      </c>
      <c r="B336" s="387">
        <f>+A336</f>
        <v>551</v>
      </c>
      <c r="C336" s="247" t="str">
        <f>+VLOOKUP(A336,bd_lista!$A$3:$C$590,3,FALSE)</f>
        <v>Empresa Naviera Boliviana</v>
      </c>
      <c r="D336" s="389" t="str">
        <f>+C336</f>
        <v>Empresa Naviera Boliviana</v>
      </c>
      <c r="E336" s="247" t="s">
        <v>1304</v>
      </c>
      <c r="F336" s="243">
        <f ca="1">+IFERROR(INDEX('Hoja de Trabajo para listado'!$A$155:$Z$1048576,MATCH($A336,'Hoja de Trabajo para listado'!$A$155:$A$1048576,0),MATCH((CUADRO!F$5&amp;$E336),'Hoja de Trabajo para listado'!$A$151:$Z$151,0)),0)+IFERROR(INDEX('Hoja de Trabajo para listado'!$AB$155:$BA$1048576,MATCH($A336,'Hoja de Trabajo para listado'!$AB$155:$AB$1048576,0),MATCH((CUADRO!F$5&amp;$E336),'Hoja de Trabajo para listado'!$AB$151:$BA$151,0)),0)+IFERROR(INDEX('Hoja de Trabajo para listado'!$BC$155:$CB$1048576,MATCH($A336,'Hoja de Trabajo para listado'!$BC$155:$BC$1048576,0),MATCH((CUADRO!F$5&amp;$E336),'Hoja de Trabajo para listado'!$BC$151:$CB$151,0)),0)+IFERROR(INDEX('Hoja de Trabajo para listado'!$DE$153:$DG$274,MATCH($A336,'Hoja de Trabajo para listado'!$DE$153:$DE$1048576,0),MATCH((CUADRO!F$5&amp;$E336),'Hoja de Trabajo para listado'!$DE$151:$DG$151,0)),0)+IFERROR(INDEX('Hoja de Trabajo para listado'!$CD$155:$DC$1048576,MATCH($A336,'Hoja de Trabajo para listado'!$CD$155:$CD$1048576,0),MATCH((CUADRO!F$5&amp;$E336),'Hoja de Trabajo para listado'!$CD$151:$DC$151,0)),0)</f>
        <v>0</v>
      </c>
      <c r="G336" s="243">
        <f ca="1">+IFERROR(INDEX('Hoja de Trabajo para listado'!$A$155:$Z$1048576,MATCH($A336,'Hoja de Trabajo para listado'!$A$155:$A$1048576,0),MATCH((CUADRO!G$5&amp;$E336),'Hoja de Trabajo para listado'!$A$151:$Z$151,0)),0)+IFERROR(INDEX('Hoja de Trabajo para listado'!$AB$155:$BA$1048576,MATCH($A336,'Hoja de Trabajo para listado'!$AB$155:$AB$1048576,0),MATCH((CUADRO!G$5&amp;$E336),'Hoja de Trabajo para listado'!$AB$151:$BA$151,0)),0)+IFERROR(INDEX('Hoja de Trabajo para listado'!$BC$155:$CB$1048576,MATCH($A336,'Hoja de Trabajo para listado'!$BC$155:$BC$1048576,0),MATCH((CUADRO!G$5&amp;$E336),'Hoja de Trabajo para listado'!$BC$151:$CB$151,0)),0)+IFERROR(INDEX('Hoja de Trabajo para listado'!$DE$153:$DG$274,MATCH($A336,'Hoja de Trabajo para listado'!$DE$153:$DE$1048576,0),MATCH((CUADRO!G$5&amp;$E336),'Hoja de Trabajo para listado'!$DE$151:$DG$151,0)),0)+IFERROR(INDEX('Hoja de Trabajo para listado'!$CD$155:$DC$1048576,MATCH($A336,'Hoja de Trabajo para listado'!$CD$155:$CD$1048576,0),MATCH((CUADRO!G$5&amp;$E336),'Hoja de Trabajo para listado'!$CD$151:$DC$151,0)),0)</f>
        <v>0</v>
      </c>
      <c r="H336" s="243">
        <f ca="1">+IFERROR(INDEX('Hoja de Trabajo para listado'!$A$155:$Z$1048576,MATCH($A336,'Hoja de Trabajo para listado'!$A$155:$A$1048576,0),MATCH((CUADRO!H$5&amp;$E336),'Hoja de Trabajo para listado'!$A$151:$Z$151,0)),0)+IFERROR(INDEX('Hoja de Trabajo para listado'!$AB$155:$BA$1048576,MATCH($A336,'Hoja de Trabajo para listado'!$AB$155:$AB$1048576,0),MATCH((CUADRO!H$5&amp;$E336),'Hoja de Trabajo para listado'!$AB$151:$BA$151,0)),0)+IFERROR(INDEX('Hoja de Trabajo para listado'!$BC$155:$CB$1048576,MATCH($A336,'Hoja de Trabajo para listado'!$BC$155:$BC$1048576,0),MATCH((CUADRO!H$5&amp;$E336),'Hoja de Trabajo para listado'!$BC$151:$CB$151,0)),0)+IFERROR(INDEX('Hoja de Trabajo para listado'!$DE$153:$DG$274,MATCH($A336,'Hoja de Trabajo para listado'!$DE$153:$DE$1048576,0),MATCH((CUADRO!H$5&amp;$E336),'Hoja de Trabajo para listado'!$DE$151:$DG$151,0)),0)+IFERROR(INDEX('Hoja de Trabajo para listado'!$CD$155:$DC$1048576,MATCH($A336,'Hoja de Trabajo para listado'!$CD$155:$CD$1048576,0),MATCH((CUADRO!H$5&amp;$E336),'Hoja de Trabajo para listado'!$CD$151:$DC$151,0)),0)</f>
        <v>0</v>
      </c>
      <c r="I336" s="243">
        <f ca="1">+IFERROR(INDEX('Hoja de Trabajo para listado'!$A$155:$Z$1048576,MATCH($A336,'Hoja de Trabajo para listado'!$A$155:$A$1048576,0),MATCH((CUADRO!I$5&amp;$E336),'Hoja de Trabajo para listado'!$A$151:$Z$151,0)),0)+IFERROR(INDEX('Hoja de Trabajo para listado'!$AB$155:$BA$1048576,MATCH($A336,'Hoja de Trabajo para listado'!$AB$155:$AB$1048576,0),MATCH((CUADRO!I$5&amp;$E336),'Hoja de Trabajo para listado'!$AB$151:$BA$151,0)),0)+IFERROR(INDEX('Hoja de Trabajo para listado'!$BC$155:$CB$1048576,MATCH($A336,'Hoja de Trabajo para listado'!$BC$155:$BC$1048576,0),MATCH((CUADRO!I$5&amp;$E336),'Hoja de Trabajo para listado'!$BC$151:$CB$151,0)),0)+IFERROR(INDEX('Hoja de Trabajo para listado'!$DE$153:$DG$274,MATCH($A336,'Hoja de Trabajo para listado'!$DE$153:$DE$1048576,0),MATCH((CUADRO!I$5&amp;$E336),'Hoja de Trabajo para listado'!$DE$151:$DG$151,0)),0)+IFERROR(INDEX('Hoja de Trabajo para listado'!$CD$155:$DC$1048576,MATCH($A336,'Hoja de Trabajo para listado'!$CD$155:$CD$1048576,0),MATCH((CUADRO!I$5&amp;$E336),'Hoja de Trabajo para listado'!$CD$151:$DC$151,0)),0)</f>
        <v>0</v>
      </c>
      <c r="J336" s="243">
        <f ca="1">+IFERROR(INDEX('Hoja de Trabajo para listado'!$A$155:$Z$1048576,MATCH($A336,'Hoja de Trabajo para listado'!$A$155:$A$1048576,0),MATCH((CUADRO!J$5&amp;$E336),'Hoja de Trabajo para listado'!$A$151:$Z$151,0)),0)+IFERROR(INDEX('Hoja de Trabajo para listado'!$AB$155:$BA$1048576,MATCH($A336,'Hoja de Trabajo para listado'!$AB$155:$AB$1048576,0),MATCH((CUADRO!J$5&amp;$E336),'Hoja de Trabajo para listado'!$AB$151:$BA$151,0)),0)+IFERROR(INDEX('Hoja de Trabajo para listado'!$BC$155:$CB$1048576,MATCH($A336,'Hoja de Trabajo para listado'!$BC$155:$BC$1048576,0),MATCH((CUADRO!J$5&amp;$E336),'Hoja de Trabajo para listado'!$BC$151:$CB$151,0)),0)+IFERROR(INDEX('Hoja de Trabajo para listado'!$DE$153:$DG$274,MATCH($A336,'Hoja de Trabajo para listado'!$DE$153:$DE$1048576,0),MATCH((CUADRO!J$5&amp;$E336),'Hoja de Trabajo para listado'!$DE$151:$DG$151,0)),0)+IFERROR(INDEX('Hoja de Trabajo para listado'!$CD$155:$DC$1048576,MATCH($A336,'Hoja de Trabajo para listado'!$CD$155:$CD$1048576,0),MATCH((CUADRO!J$5&amp;$E336),'Hoja de Trabajo para listado'!$CD$151:$DC$151,0)),0)</f>
        <v>0</v>
      </c>
      <c r="K336" s="243">
        <f ca="1">+IFERROR(INDEX('Hoja de Trabajo para listado'!$A$155:$Z$1048576,MATCH($A336,'Hoja de Trabajo para listado'!$A$155:$A$1048576,0),MATCH((CUADRO!K$5&amp;$E336),'Hoja de Trabajo para listado'!$A$151:$Z$151,0)),0)+IFERROR(INDEX('Hoja de Trabajo para listado'!$AB$155:$BA$1048576,MATCH($A336,'Hoja de Trabajo para listado'!$AB$155:$AB$1048576,0),MATCH((CUADRO!K$5&amp;$E336),'Hoja de Trabajo para listado'!$AB$151:$BA$151,0)),0)+IFERROR(INDEX('Hoja de Trabajo para listado'!$BC$155:$CB$1048576,MATCH($A336,'Hoja de Trabajo para listado'!$BC$155:$BC$1048576,0),MATCH((CUADRO!K$5&amp;$E336),'Hoja de Trabajo para listado'!$BC$151:$CB$151,0)),0)+IFERROR(INDEX('Hoja de Trabajo para listado'!$DE$153:$DG$274,MATCH($A336,'Hoja de Trabajo para listado'!$DE$153:$DE$1048576,0),MATCH((CUADRO!K$5&amp;$E336),'Hoja de Trabajo para listado'!$DE$151:$DG$151,0)),0)+IFERROR(INDEX('Hoja de Trabajo para listado'!$CD$155:$DC$1048576,MATCH($A336,'Hoja de Trabajo para listado'!$CD$155:$CD$1048576,0),MATCH((CUADRO!K$5&amp;$E336),'Hoja de Trabajo para listado'!$CD$151:$DC$151,0)),0)</f>
        <v>0</v>
      </c>
      <c r="L336" s="243">
        <f ca="1">+IFERROR(INDEX('Hoja de Trabajo para listado'!$A$155:$Z$1048576,MATCH($A336,'Hoja de Trabajo para listado'!$A$155:$A$1048576,0),MATCH((CUADRO!L$5&amp;$E336),'Hoja de Trabajo para listado'!$A$151:$Z$151,0)),0)+IFERROR(INDEX('Hoja de Trabajo para listado'!$AB$155:$BA$1048576,MATCH($A336,'Hoja de Trabajo para listado'!$AB$155:$AB$1048576,0),MATCH((CUADRO!L$5&amp;$E336),'Hoja de Trabajo para listado'!$AB$151:$BA$151,0)),0)+IFERROR(INDEX('Hoja de Trabajo para listado'!$BC$155:$CB$1048576,MATCH($A336,'Hoja de Trabajo para listado'!$BC$155:$BC$1048576,0),MATCH((CUADRO!L$5&amp;$E336),'Hoja de Trabajo para listado'!$BC$151:$CB$151,0)),0)+IFERROR(INDEX('Hoja de Trabajo para listado'!$DE$153:$DG$274,MATCH($A336,'Hoja de Trabajo para listado'!$DE$153:$DE$1048576,0),MATCH((CUADRO!L$5&amp;$E336),'Hoja de Trabajo para listado'!$DE$151:$DG$151,0)),0)+IFERROR(INDEX('Hoja de Trabajo para listado'!$CD$155:$DC$1048576,MATCH($A336,'Hoja de Trabajo para listado'!$CD$155:$CD$1048576,0),MATCH((CUADRO!L$5&amp;$E336),'Hoja de Trabajo para listado'!$CD$151:$DC$151,0)),0)</f>
        <v>0</v>
      </c>
      <c r="M336" s="243">
        <f ca="1">+IFERROR(INDEX('Hoja de Trabajo para listado'!$A$155:$Z$1048576,MATCH($A336,'Hoja de Trabajo para listado'!$A$155:$A$1048576,0),MATCH((CUADRO!M$5&amp;$E336),'Hoja de Trabajo para listado'!$A$151:$Z$151,0)),0)+IFERROR(INDEX('Hoja de Trabajo para listado'!$AB$155:$BA$1048576,MATCH($A336,'Hoja de Trabajo para listado'!$AB$155:$AB$1048576,0),MATCH((CUADRO!M$5&amp;$E336),'Hoja de Trabajo para listado'!$AB$151:$BA$151,0)),0)+IFERROR(INDEX('Hoja de Trabajo para listado'!$BC$155:$CB$1048576,MATCH($A336,'Hoja de Trabajo para listado'!$BC$155:$BC$1048576,0),MATCH((CUADRO!M$5&amp;$E336),'Hoja de Trabajo para listado'!$BC$151:$CB$151,0)),0)+IFERROR(INDEX('Hoja de Trabajo para listado'!$DE$153:$DG$274,MATCH($A336,'Hoja de Trabajo para listado'!$DE$153:$DE$1048576,0),MATCH((CUADRO!M$5&amp;$E336),'Hoja de Trabajo para listado'!$DE$151:$DG$151,0)),0)+IFERROR(INDEX('Hoja de Trabajo para listado'!$CD$155:$DC$1048576,MATCH($A336,'Hoja de Trabajo para listado'!$CD$155:$CD$1048576,0),MATCH((CUADRO!M$5&amp;$E336),'Hoja de Trabajo para listado'!$CD$151:$DC$151,0)),0)</f>
        <v>0</v>
      </c>
      <c r="N336" s="243">
        <f ca="1">+IFERROR(INDEX('Hoja de Trabajo para listado'!$A$155:$Z$1048576,MATCH($A336,'Hoja de Trabajo para listado'!$A$155:$A$1048576,0),MATCH((CUADRO!N$5&amp;$E336),'Hoja de Trabajo para listado'!$A$151:$Z$151,0)),0)+IFERROR(INDEX('Hoja de Trabajo para listado'!$AB$155:$BA$1048576,MATCH($A336,'Hoja de Trabajo para listado'!$AB$155:$AB$1048576,0),MATCH((CUADRO!N$5&amp;$E336),'Hoja de Trabajo para listado'!$AB$151:$BA$151,0)),0)+IFERROR(INDEX('Hoja de Trabajo para listado'!$BC$155:$CB$1048576,MATCH($A336,'Hoja de Trabajo para listado'!$BC$155:$BC$1048576,0),MATCH((CUADRO!N$5&amp;$E336),'Hoja de Trabajo para listado'!$BC$151:$CB$151,0)),0)+IFERROR(INDEX('Hoja de Trabajo para listado'!$DE$153:$DG$274,MATCH($A336,'Hoja de Trabajo para listado'!$DE$153:$DE$1048576,0),MATCH((CUADRO!N$5&amp;$E336),'Hoja de Trabajo para listado'!$DE$151:$DG$151,0)),0)+IFERROR(INDEX('Hoja de Trabajo para listado'!$CD$155:$DC$1048576,MATCH($A336,'Hoja de Trabajo para listado'!$CD$155:$CD$1048576,0),MATCH((CUADRO!N$5&amp;$E336),'Hoja de Trabajo para listado'!$CD$151:$DC$151,0)),0)</f>
        <v>0</v>
      </c>
      <c r="O336" s="243">
        <f ca="1">+IFERROR(INDEX('Hoja de Trabajo para listado'!$A$155:$Z$1048576,MATCH($A336,'Hoja de Trabajo para listado'!$A$155:$A$1048576,0),MATCH((CUADRO!O$5&amp;$E336),'Hoja de Trabajo para listado'!$A$151:$Z$151,0)),0)+IFERROR(INDEX('Hoja de Trabajo para listado'!$AB$155:$BA$1048576,MATCH($A336,'Hoja de Trabajo para listado'!$AB$155:$AB$1048576,0),MATCH((CUADRO!O$5&amp;$E336),'Hoja de Trabajo para listado'!$AB$151:$BA$151,0)),0)+IFERROR(INDEX('Hoja de Trabajo para listado'!$BC$155:$CB$1048576,MATCH($A336,'Hoja de Trabajo para listado'!$BC$155:$BC$1048576,0),MATCH((CUADRO!O$5&amp;$E336),'Hoja de Trabajo para listado'!$BC$151:$CB$151,0)),0)+IFERROR(INDEX('Hoja de Trabajo para listado'!$DE$153:$DG$274,MATCH($A336,'Hoja de Trabajo para listado'!$DE$153:$DE$1048576,0),MATCH((CUADRO!O$5&amp;$E336),'Hoja de Trabajo para listado'!$DE$151:$DG$151,0)),0)+IFERROR(INDEX('Hoja de Trabajo para listado'!$CD$155:$DC$1048576,MATCH($A336,'Hoja de Trabajo para listado'!$CD$155:$CD$1048576,0),MATCH((CUADRO!O$5&amp;$E336),'Hoja de Trabajo para listado'!$CD$151:$DC$151,0)),0)</f>
        <v>0</v>
      </c>
      <c r="P336" s="243">
        <f ca="1">+IFERROR(INDEX('Hoja de Trabajo para listado'!$A$155:$Z$1048576,MATCH($A336,'Hoja de Trabajo para listado'!$A$155:$A$1048576,0),MATCH((CUADRO!P$5&amp;$E336),'Hoja de Trabajo para listado'!$A$151:$Z$151,0)),0)+IFERROR(INDEX('Hoja de Trabajo para listado'!$AB$155:$BA$1048576,MATCH($A336,'Hoja de Trabajo para listado'!$AB$155:$AB$1048576,0),MATCH((CUADRO!P$5&amp;$E336),'Hoja de Trabajo para listado'!$AB$151:$BA$151,0)),0)+IFERROR(INDEX('Hoja de Trabajo para listado'!$BC$155:$CB$1048576,MATCH($A336,'Hoja de Trabajo para listado'!$BC$155:$BC$1048576,0),MATCH((CUADRO!P$5&amp;$E336),'Hoja de Trabajo para listado'!$BC$151:$CB$151,0)),0)+IFERROR(INDEX('Hoja de Trabajo para listado'!$DE$153:$DG$274,MATCH($A336,'Hoja de Trabajo para listado'!$DE$153:$DE$1048576,0),MATCH((CUADRO!P$5&amp;$E336),'Hoja de Trabajo para listado'!$DE$151:$DG$151,0)),0)+IFERROR(INDEX('Hoja de Trabajo para listado'!$CD$155:$DC$1048576,MATCH($A336,'Hoja de Trabajo para listado'!$CD$155:$CD$1048576,0),MATCH((CUADRO!P$5&amp;$E336),'Hoja de Trabajo para listado'!$CD$151:$DC$151,0)),0)</f>
        <v>0</v>
      </c>
      <c r="Q336" s="243">
        <f ca="1">+IFERROR(INDEX('Hoja de Trabajo para listado'!$A$155:$Z$1048576,MATCH($A336,'Hoja de Trabajo para listado'!$A$155:$A$1048576,0),MATCH((CUADRO!Q$5&amp;$E336),'Hoja de Trabajo para listado'!$A$151:$Z$151,0)),0)+IFERROR(INDEX('Hoja de Trabajo para listado'!$AB$155:$BA$1048576,MATCH($A336,'Hoja de Trabajo para listado'!$AB$155:$AB$1048576,0),MATCH((CUADRO!Q$5&amp;$E336),'Hoja de Trabajo para listado'!$AB$151:$BA$151,0)),0)+IFERROR(INDEX('Hoja de Trabajo para listado'!$BC$155:$CB$1048576,MATCH($A336,'Hoja de Trabajo para listado'!$BC$155:$BC$1048576,0),MATCH((CUADRO!Q$5&amp;$E336),'Hoja de Trabajo para listado'!$BC$151:$CB$151,0)),0)+IFERROR(INDEX('Hoja de Trabajo para listado'!$DE$153:$DG$274,MATCH($A336,'Hoja de Trabajo para listado'!$DE$153:$DE$1048576,0),MATCH((CUADRO!Q$5&amp;$E336),'Hoja de Trabajo para listado'!$DE$151:$DG$151,0)),0)+IFERROR(INDEX('Hoja de Trabajo para listado'!$CD$155:$DC$1048576,MATCH($A336,'Hoja de Trabajo para listado'!$CD$155:$CD$1048576,0),MATCH((CUADRO!Q$5&amp;$E336),'Hoja de Trabajo para listado'!$CD$151:$DC$151,0)),0)</f>
        <v>0</v>
      </c>
      <c r="R336" s="243">
        <f t="shared" ca="1" si="13"/>
        <v>0</v>
      </c>
      <c r="S336" s="263"/>
      <c r="T336" s="243">
        <f ca="1">+T337</f>
        <v>0</v>
      </c>
      <c r="U336" s="242">
        <f t="shared" si="14"/>
        <v>1</v>
      </c>
      <c r="V336" s="333" t="str">
        <f>+VLOOKUP(A336,bd_lista!$A$3:$E$590,5,FALSE)</f>
        <v>Empresas Nacionales</v>
      </c>
      <c r="W336" s="391" t="str">
        <f>+V336</f>
        <v>Empresas Nacionales</v>
      </c>
      <c r="X336" s="242">
        <f>+VLOOKUP(A336,[4]Sheet1!$A$13:$D$744,4,FALSE)</f>
        <v>20</v>
      </c>
      <c r="Y336" s="242" t="str">
        <f>+VLOOKUP(X336,bd_lista!$A$3:$C$590,3,FALSE)</f>
        <v>Ministerio de Defensa</v>
      </c>
      <c r="Z336" s="294">
        <f>+X336</f>
        <v>20</v>
      </c>
      <c r="AA336" s="319" t="str">
        <f>+Y336</f>
        <v>Ministerio de Defensa</v>
      </c>
    </row>
    <row r="337" spans="1:27" customFormat="1" ht="15" hidden="1" customHeight="1">
      <c r="A337" s="32">
        <v>551</v>
      </c>
      <c r="B337" s="388"/>
      <c r="C337" s="333" t="str">
        <f>+VLOOKUP(A337,bd_lista!$A$3:$C$590,3,FALSE)</f>
        <v>Empresa Naviera Boliviana</v>
      </c>
      <c r="D337" s="390"/>
      <c r="E337" s="333" t="s">
        <v>1305</v>
      </c>
      <c r="F337" s="245">
        <f ca="1">+IFERROR(INDEX('Hoja de Trabajo para listado'!$A$155:$Z$1048576,MATCH($A337,'Hoja de Trabajo para listado'!$A$155:$A$1048576,0),MATCH((CUADRO!F$5&amp;$E337),'Hoja de Trabajo para listado'!$A$151:$Z$151,0)),0)+IFERROR(INDEX('Hoja de Trabajo para listado'!$AB$155:$BA$1048576,MATCH($A337,'Hoja de Trabajo para listado'!$AB$155:$AB$1048576,0),MATCH((CUADRO!F$5&amp;$E337),'Hoja de Trabajo para listado'!$AB$151:$BA$151,0)),0)+IFERROR(INDEX('Hoja de Trabajo para listado'!$BC$155:$CB$1048576,MATCH($A337,'Hoja de Trabajo para listado'!$BC$155:$BC$1048576,0),MATCH((CUADRO!F$5&amp;$E337),'Hoja de Trabajo para listado'!$BC$151:$CB$151,0)),0)+IFERROR(INDEX('Hoja de Trabajo para listado'!$DE$153:$DG$274,MATCH($A337,'Hoja de Trabajo para listado'!$DE$153:$DE$1048576,0),MATCH((CUADRO!F$5&amp;$E337),'Hoja de Trabajo para listado'!$DE$151:$DG$151,0)),0)+IFERROR(INDEX('Hoja de Trabajo para listado'!$CD$155:$DC$1048576,MATCH($A337,'Hoja de Trabajo para listado'!$CD$155:$CD$1048576,0),MATCH((CUADRO!F$5&amp;$E337),'Hoja de Trabajo para listado'!$CD$151:$DC$151,0)),0)</f>
        <v>0</v>
      </c>
      <c r="G337" s="245">
        <f ca="1">+IFERROR(INDEX('Hoja de Trabajo para listado'!$A$155:$Z$1048576,MATCH($A337,'Hoja de Trabajo para listado'!$A$155:$A$1048576,0),MATCH((CUADRO!G$5&amp;$E337),'Hoja de Trabajo para listado'!$A$151:$Z$151,0)),0)+IFERROR(INDEX('Hoja de Trabajo para listado'!$AB$155:$BA$1048576,MATCH($A337,'Hoja de Trabajo para listado'!$AB$155:$AB$1048576,0),MATCH((CUADRO!G$5&amp;$E337),'Hoja de Trabajo para listado'!$AB$151:$BA$151,0)),0)+IFERROR(INDEX('Hoja de Trabajo para listado'!$BC$155:$CB$1048576,MATCH($A337,'Hoja de Trabajo para listado'!$BC$155:$BC$1048576,0),MATCH((CUADRO!G$5&amp;$E337),'Hoja de Trabajo para listado'!$BC$151:$CB$151,0)),0)+IFERROR(INDEX('Hoja de Trabajo para listado'!$DE$153:$DG$274,MATCH($A337,'Hoja de Trabajo para listado'!$DE$153:$DE$1048576,0),MATCH((CUADRO!G$5&amp;$E337),'Hoja de Trabajo para listado'!$DE$151:$DG$151,0)),0)+IFERROR(INDEX('Hoja de Trabajo para listado'!$CD$155:$DC$1048576,MATCH($A337,'Hoja de Trabajo para listado'!$CD$155:$CD$1048576,0),MATCH((CUADRO!G$5&amp;$E337),'Hoja de Trabajo para listado'!$CD$151:$DC$151,0)),0)</f>
        <v>0</v>
      </c>
      <c r="H337" s="245">
        <f ca="1">+IFERROR(INDEX('Hoja de Trabajo para listado'!$A$155:$Z$1048576,MATCH($A337,'Hoja de Trabajo para listado'!$A$155:$A$1048576,0),MATCH((CUADRO!H$5&amp;$E337),'Hoja de Trabajo para listado'!$A$151:$Z$151,0)),0)+IFERROR(INDEX('Hoja de Trabajo para listado'!$AB$155:$BA$1048576,MATCH($A337,'Hoja de Trabajo para listado'!$AB$155:$AB$1048576,0),MATCH((CUADRO!H$5&amp;$E337),'Hoja de Trabajo para listado'!$AB$151:$BA$151,0)),0)+IFERROR(INDEX('Hoja de Trabajo para listado'!$BC$155:$CB$1048576,MATCH($A337,'Hoja de Trabajo para listado'!$BC$155:$BC$1048576,0),MATCH((CUADRO!H$5&amp;$E337),'Hoja de Trabajo para listado'!$BC$151:$CB$151,0)),0)+IFERROR(INDEX('Hoja de Trabajo para listado'!$DE$153:$DG$274,MATCH($A337,'Hoja de Trabajo para listado'!$DE$153:$DE$1048576,0),MATCH((CUADRO!H$5&amp;$E337),'Hoja de Trabajo para listado'!$DE$151:$DG$151,0)),0)+IFERROR(INDEX('Hoja de Trabajo para listado'!$CD$155:$DC$1048576,MATCH($A337,'Hoja de Trabajo para listado'!$CD$155:$CD$1048576,0),MATCH((CUADRO!H$5&amp;$E337),'Hoja de Trabajo para listado'!$CD$151:$DC$151,0)),0)</f>
        <v>0</v>
      </c>
      <c r="I337" s="245">
        <f ca="1">+IFERROR(INDEX('Hoja de Trabajo para listado'!$A$155:$Z$1048576,MATCH($A337,'Hoja de Trabajo para listado'!$A$155:$A$1048576,0),MATCH((CUADRO!I$5&amp;$E337),'Hoja de Trabajo para listado'!$A$151:$Z$151,0)),0)+IFERROR(INDEX('Hoja de Trabajo para listado'!$AB$155:$BA$1048576,MATCH($A337,'Hoja de Trabajo para listado'!$AB$155:$AB$1048576,0),MATCH((CUADRO!I$5&amp;$E337),'Hoja de Trabajo para listado'!$AB$151:$BA$151,0)),0)+IFERROR(INDEX('Hoja de Trabajo para listado'!$BC$155:$CB$1048576,MATCH($A337,'Hoja de Trabajo para listado'!$BC$155:$BC$1048576,0),MATCH((CUADRO!I$5&amp;$E337),'Hoja de Trabajo para listado'!$BC$151:$CB$151,0)),0)+IFERROR(INDEX('Hoja de Trabajo para listado'!$DE$153:$DG$274,MATCH($A337,'Hoja de Trabajo para listado'!$DE$153:$DE$1048576,0),MATCH((CUADRO!I$5&amp;$E337),'Hoja de Trabajo para listado'!$DE$151:$DG$151,0)),0)+IFERROR(INDEX('Hoja de Trabajo para listado'!$CD$155:$DC$1048576,MATCH($A337,'Hoja de Trabajo para listado'!$CD$155:$CD$1048576,0),MATCH((CUADRO!I$5&amp;$E337),'Hoja de Trabajo para listado'!$CD$151:$DC$151,0)),0)</f>
        <v>0</v>
      </c>
      <c r="J337" s="245">
        <f ca="1">+IFERROR(INDEX('Hoja de Trabajo para listado'!$A$155:$Z$1048576,MATCH($A337,'Hoja de Trabajo para listado'!$A$155:$A$1048576,0),MATCH((CUADRO!J$5&amp;$E337),'Hoja de Trabajo para listado'!$A$151:$Z$151,0)),0)+IFERROR(INDEX('Hoja de Trabajo para listado'!$AB$155:$BA$1048576,MATCH($A337,'Hoja de Trabajo para listado'!$AB$155:$AB$1048576,0),MATCH((CUADRO!J$5&amp;$E337),'Hoja de Trabajo para listado'!$AB$151:$BA$151,0)),0)+IFERROR(INDEX('Hoja de Trabajo para listado'!$BC$155:$CB$1048576,MATCH($A337,'Hoja de Trabajo para listado'!$BC$155:$BC$1048576,0),MATCH((CUADRO!J$5&amp;$E337),'Hoja de Trabajo para listado'!$BC$151:$CB$151,0)),0)+IFERROR(INDEX('Hoja de Trabajo para listado'!$DE$153:$DG$274,MATCH($A337,'Hoja de Trabajo para listado'!$DE$153:$DE$1048576,0),MATCH((CUADRO!J$5&amp;$E337),'Hoja de Trabajo para listado'!$DE$151:$DG$151,0)),0)+IFERROR(INDEX('Hoja de Trabajo para listado'!$CD$155:$DC$1048576,MATCH($A337,'Hoja de Trabajo para listado'!$CD$155:$CD$1048576,0),MATCH((CUADRO!J$5&amp;$E337),'Hoja de Trabajo para listado'!$CD$151:$DC$151,0)),0)</f>
        <v>0</v>
      </c>
      <c r="K337" s="245">
        <f ca="1">+IFERROR(INDEX('Hoja de Trabajo para listado'!$A$155:$Z$1048576,MATCH($A337,'Hoja de Trabajo para listado'!$A$155:$A$1048576,0),MATCH((CUADRO!K$5&amp;$E337),'Hoja de Trabajo para listado'!$A$151:$Z$151,0)),0)+IFERROR(INDEX('Hoja de Trabajo para listado'!$AB$155:$BA$1048576,MATCH($A337,'Hoja de Trabajo para listado'!$AB$155:$AB$1048576,0),MATCH((CUADRO!K$5&amp;$E337),'Hoja de Trabajo para listado'!$AB$151:$BA$151,0)),0)+IFERROR(INDEX('Hoja de Trabajo para listado'!$BC$155:$CB$1048576,MATCH($A337,'Hoja de Trabajo para listado'!$BC$155:$BC$1048576,0),MATCH((CUADRO!K$5&amp;$E337),'Hoja de Trabajo para listado'!$BC$151:$CB$151,0)),0)+IFERROR(INDEX('Hoja de Trabajo para listado'!$DE$153:$DG$274,MATCH($A337,'Hoja de Trabajo para listado'!$DE$153:$DE$1048576,0),MATCH((CUADRO!K$5&amp;$E337),'Hoja de Trabajo para listado'!$DE$151:$DG$151,0)),0)+IFERROR(INDEX('Hoja de Trabajo para listado'!$CD$155:$DC$1048576,MATCH($A337,'Hoja de Trabajo para listado'!$CD$155:$CD$1048576,0),MATCH((CUADRO!K$5&amp;$E337),'Hoja de Trabajo para listado'!$CD$151:$DC$151,0)),0)</f>
        <v>0</v>
      </c>
      <c r="L337" s="245">
        <f ca="1">+IFERROR(INDEX('Hoja de Trabajo para listado'!$A$155:$Z$1048576,MATCH($A337,'Hoja de Trabajo para listado'!$A$155:$A$1048576,0),MATCH((CUADRO!L$5&amp;$E337),'Hoja de Trabajo para listado'!$A$151:$Z$151,0)),0)+IFERROR(INDEX('Hoja de Trabajo para listado'!$AB$155:$BA$1048576,MATCH($A337,'Hoja de Trabajo para listado'!$AB$155:$AB$1048576,0),MATCH((CUADRO!L$5&amp;$E337),'Hoja de Trabajo para listado'!$AB$151:$BA$151,0)),0)+IFERROR(INDEX('Hoja de Trabajo para listado'!$BC$155:$CB$1048576,MATCH($A337,'Hoja de Trabajo para listado'!$BC$155:$BC$1048576,0),MATCH((CUADRO!L$5&amp;$E337),'Hoja de Trabajo para listado'!$BC$151:$CB$151,0)),0)+IFERROR(INDEX('Hoja de Trabajo para listado'!$DE$153:$DG$274,MATCH($A337,'Hoja de Trabajo para listado'!$DE$153:$DE$1048576,0),MATCH((CUADRO!L$5&amp;$E337),'Hoja de Trabajo para listado'!$DE$151:$DG$151,0)),0)+IFERROR(INDEX('Hoja de Trabajo para listado'!$CD$155:$DC$1048576,MATCH($A337,'Hoja de Trabajo para listado'!$CD$155:$CD$1048576,0),MATCH((CUADRO!L$5&amp;$E337),'Hoja de Trabajo para listado'!$CD$151:$DC$151,0)),0)</f>
        <v>0</v>
      </c>
      <c r="M337" s="245">
        <f ca="1">+IFERROR(INDEX('Hoja de Trabajo para listado'!$A$155:$Z$1048576,MATCH($A337,'Hoja de Trabajo para listado'!$A$155:$A$1048576,0),MATCH((CUADRO!M$5&amp;$E337),'Hoja de Trabajo para listado'!$A$151:$Z$151,0)),0)+IFERROR(INDEX('Hoja de Trabajo para listado'!$AB$155:$BA$1048576,MATCH($A337,'Hoja de Trabajo para listado'!$AB$155:$AB$1048576,0),MATCH((CUADRO!M$5&amp;$E337),'Hoja de Trabajo para listado'!$AB$151:$BA$151,0)),0)+IFERROR(INDEX('Hoja de Trabajo para listado'!$BC$155:$CB$1048576,MATCH($A337,'Hoja de Trabajo para listado'!$BC$155:$BC$1048576,0),MATCH((CUADRO!M$5&amp;$E337),'Hoja de Trabajo para listado'!$BC$151:$CB$151,0)),0)+IFERROR(INDEX('Hoja de Trabajo para listado'!$DE$153:$DG$274,MATCH($A337,'Hoja de Trabajo para listado'!$DE$153:$DE$1048576,0),MATCH((CUADRO!M$5&amp;$E337),'Hoja de Trabajo para listado'!$DE$151:$DG$151,0)),0)+IFERROR(INDEX('Hoja de Trabajo para listado'!$CD$155:$DC$1048576,MATCH($A337,'Hoja de Trabajo para listado'!$CD$155:$CD$1048576,0),MATCH((CUADRO!M$5&amp;$E337),'Hoja de Trabajo para listado'!$CD$151:$DC$151,0)),0)</f>
        <v>0</v>
      </c>
      <c r="N337" s="245">
        <f ca="1">+IFERROR(INDEX('Hoja de Trabajo para listado'!$A$155:$Z$1048576,MATCH($A337,'Hoja de Trabajo para listado'!$A$155:$A$1048576,0),MATCH((CUADRO!N$5&amp;$E337),'Hoja de Trabajo para listado'!$A$151:$Z$151,0)),0)+IFERROR(INDEX('Hoja de Trabajo para listado'!$AB$155:$BA$1048576,MATCH($A337,'Hoja de Trabajo para listado'!$AB$155:$AB$1048576,0),MATCH((CUADRO!N$5&amp;$E337),'Hoja de Trabajo para listado'!$AB$151:$BA$151,0)),0)+IFERROR(INDEX('Hoja de Trabajo para listado'!$BC$155:$CB$1048576,MATCH($A337,'Hoja de Trabajo para listado'!$BC$155:$BC$1048576,0),MATCH((CUADRO!N$5&amp;$E337),'Hoja de Trabajo para listado'!$BC$151:$CB$151,0)),0)+IFERROR(INDEX('Hoja de Trabajo para listado'!$DE$153:$DG$274,MATCH($A337,'Hoja de Trabajo para listado'!$DE$153:$DE$1048576,0),MATCH((CUADRO!N$5&amp;$E337),'Hoja de Trabajo para listado'!$DE$151:$DG$151,0)),0)+IFERROR(INDEX('Hoja de Trabajo para listado'!$CD$155:$DC$1048576,MATCH($A337,'Hoja de Trabajo para listado'!$CD$155:$CD$1048576,0),MATCH((CUADRO!N$5&amp;$E337),'Hoja de Trabajo para listado'!$CD$151:$DC$151,0)),0)</f>
        <v>0</v>
      </c>
      <c r="O337" s="245">
        <f ca="1">+IFERROR(INDEX('Hoja de Trabajo para listado'!$A$155:$Z$1048576,MATCH($A337,'Hoja de Trabajo para listado'!$A$155:$A$1048576,0),MATCH((CUADRO!O$5&amp;$E337),'Hoja de Trabajo para listado'!$A$151:$Z$151,0)),0)+IFERROR(INDEX('Hoja de Trabajo para listado'!$AB$155:$BA$1048576,MATCH($A337,'Hoja de Trabajo para listado'!$AB$155:$AB$1048576,0),MATCH((CUADRO!O$5&amp;$E337),'Hoja de Trabajo para listado'!$AB$151:$BA$151,0)),0)+IFERROR(INDEX('Hoja de Trabajo para listado'!$BC$155:$CB$1048576,MATCH($A337,'Hoja de Trabajo para listado'!$BC$155:$BC$1048576,0),MATCH((CUADRO!O$5&amp;$E337),'Hoja de Trabajo para listado'!$BC$151:$CB$151,0)),0)+IFERROR(INDEX('Hoja de Trabajo para listado'!$DE$153:$DG$274,MATCH($A337,'Hoja de Trabajo para listado'!$DE$153:$DE$1048576,0),MATCH((CUADRO!O$5&amp;$E337),'Hoja de Trabajo para listado'!$DE$151:$DG$151,0)),0)+IFERROR(INDEX('Hoja de Trabajo para listado'!$CD$155:$DC$1048576,MATCH($A337,'Hoja de Trabajo para listado'!$CD$155:$CD$1048576,0),MATCH((CUADRO!O$5&amp;$E337),'Hoja de Trabajo para listado'!$CD$151:$DC$151,0)),0)</f>
        <v>0</v>
      </c>
      <c r="P337" s="245">
        <f ca="1">+IFERROR(INDEX('Hoja de Trabajo para listado'!$A$155:$Z$1048576,MATCH($A337,'Hoja de Trabajo para listado'!$A$155:$A$1048576,0),MATCH((CUADRO!P$5&amp;$E337),'Hoja de Trabajo para listado'!$A$151:$Z$151,0)),0)+IFERROR(INDEX('Hoja de Trabajo para listado'!$AB$155:$BA$1048576,MATCH($A337,'Hoja de Trabajo para listado'!$AB$155:$AB$1048576,0),MATCH((CUADRO!P$5&amp;$E337),'Hoja de Trabajo para listado'!$AB$151:$BA$151,0)),0)+IFERROR(INDEX('Hoja de Trabajo para listado'!$BC$155:$CB$1048576,MATCH($A337,'Hoja de Trabajo para listado'!$BC$155:$BC$1048576,0),MATCH((CUADRO!P$5&amp;$E337),'Hoja de Trabajo para listado'!$BC$151:$CB$151,0)),0)+IFERROR(INDEX('Hoja de Trabajo para listado'!$DE$153:$DG$274,MATCH($A337,'Hoja de Trabajo para listado'!$DE$153:$DE$1048576,0),MATCH((CUADRO!P$5&amp;$E337),'Hoja de Trabajo para listado'!$DE$151:$DG$151,0)),0)+IFERROR(INDEX('Hoja de Trabajo para listado'!$CD$155:$DC$1048576,MATCH($A337,'Hoja de Trabajo para listado'!$CD$155:$CD$1048576,0),MATCH((CUADRO!P$5&amp;$E337),'Hoja de Trabajo para listado'!$CD$151:$DC$151,0)),0)</f>
        <v>0</v>
      </c>
      <c r="Q337" s="245">
        <f ca="1">+IFERROR(INDEX('Hoja de Trabajo para listado'!$A$155:$Z$1048576,MATCH($A337,'Hoja de Trabajo para listado'!$A$155:$A$1048576,0),MATCH((CUADRO!Q$5&amp;$E337),'Hoja de Trabajo para listado'!$A$151:$Z$151,0)),0)+IFERROR(INDEX('Hoja de Trabajo para listado'!$AB$155:$BA$1048576,MATCH($A337,'Hoja de Trabajo para listado'!$AB$155:$AB$1048576,0),MATCH((CUADRO!Q$5&amp;$E337),'Hoja de Trabajo para listado'!$AB$151:$BA$151,0)),0)+IFERROR(INDEX('Hoja de Trabajo para listado'!$BC$155:$CB$1048576,MATCH($A337,'Hoja de Trabajo para listado'!$BC$155:$BC$1048576,0),MATCH((CUADRO!Q$5&amp;$E337),'Hoja de Trabajo para listado'!$BC$151:$CB$151,0)),0)+IFERROR(INDEX('Hoja de Trabajo para listado'!$DE$153:$DG$274,MATCH($A337,'Hoja de Trabajo para listado'!$DE$153:$DE$1048576,0),MATCH((CUADRO!Q$5&amp;$E337),'Hoja de Trabajo para listado'!$DE$151:$DG$151,0)),0)+IFERROR(INDEX('Hoja de Trabajo para listado'!$CD$155:$DC$1048576,MATCH($A337,'Hoja de Trabajo para listado'!$CD$155:$CD$1048576,0),MATCH((CUADRO!Q$5&amp;$E337),'Hoja de Trabajo para listado'!$CD$151:$DC$151,0)),0)</f>
        <v>0</v>
      </c>
      <c r="R337" s="245">
        <f t="shared" ca="1" si="13"/>
        <v>0</v>
      </c>
      <c r="S337" s="262">
        <f ca="1">+R336+R337</f>
        <v>0</v>
      </c>
      <c r="T337" s="243">
        <f ca="1">+S337</f>
        <v>0</v>
      </c>
      <c r="U337" s="242">
        <f t="shared" si="14"/>
        <v>2</v>
      </c>
      <c r="V337" s="333" t="str">
        <f>+VLOOKUP(A337,bd_lista!$A$3:$E$590,5,FALSE)</f>
        <v>Empresas Nacionales</v>
      </c>
      <c r="W337" s="392"/>
      <c r="X337" s="242">
        <f>+VLOOKUP(A337,[4]Sheet1!$A$13:$D$744,4,FALSE)</f>
        <v>20</v>
      </c>
      <c r="Y337" s="242" t="str">
        <f>+VLOOKUP(X337,bd_lista!$A$3:$C$590,3,FALSE)</f>
        <v>Ministerio de Defensa</v>
      </c>
      <c r="Z337" s="292"/>
      <c r="AA337" s="321"/>
    </row>
    <row r="338" spans="1:27" customFormat="1" ht="15" customHeight="1">
      <c r="A338" s="32">
        <v>572</v>
      </c>
      <c r="B338" s="387">
        <f>+A338</f>
        <v>572</v>
      </c>
      <c r="C338" s="247" t="str">
        <f>+VLOOKUP(A338,bd_lista!$A$3:$C$590,3,FALSE)</f>
        <v>Empresa de Apoyo a la Producción de Alimentos</v>
      </c>
      <c r="D338" s="389" t="str">
        <f>+C338</f>
        <v>Empresa de Apoyo a la Producción de Alimentos</v>
      </c>
      <c r="E338" s="247" t="s">
        <v>1304</v>
      </c>
      <c r="F338" s="243">
        <f ca="1">+IFERROR(INDEX('Hoja de Trabajo para listado'!$A$155:$Z$1048576,MATCH($A338,'Hoja de Trabajo para listado'!$A$155:$A$1048576,0),MATCH((CUADRO!F$5&amp;$E338),'Hoja de Trabajo para listado'!$A$151:$Z$151,0)),0)+IFERROR(INDEX('Hoja de Trabajo para listado'!$AB$155:$BA$1048576,MATCH($A338,'Hoja de Trabajo para listado'!$AB$155:$AB$1048576,0),MATCH((CUADRO!F$5&amp;$E338),'Hoja de Trabajo para listado'!$AB$151:$BA$151,0)),0)+IFERROR(INDEX('Hoja de Trabajo para listado'!$BC$155:$CB$1048576,MATCH($A338,'Hoja de Trabajo para listado'!$BC$155:$BC$1048576,0),MATCH((CUADRO!F$5&amp;$E338),'Hoja de Trabajo para listado'!$BC$151:$CB$151,0)),0)+IFERROR(INDEX('Hoja de Trabajo para listado'!$DE$153:$DG$274,MATCH($A338,'Hoja de Trabajo para listado'!$DE$153:$DE$1048576,0),MATCH((CUADRO!F$5&amp;$E338),'Hoja de Trabajo para listado'!$DE$151:$DG$151,0)),0)+IFERROR(INDEX('Hoja de Trabajo para listado'!$CD$155:$DC$1048576,MATCH($A338,'Hoja de Trabajo para listado'!$CD$155:$CD$1048576,0),MATCH((CUADRO!F$5&amp;$E338),'Hoja de Trabajo para listado'!$CD$151:$DC$151,0)),0)</f>
        <v>0</v>
      </c>
      <c r="G338" s="243">
        <f ca="1">+IFERROR(INDEX('Hoja de Trabajo para listado'!$A$155:$Z$1048576,MATCH($A338,'Hoja de Trabajo para listado'!$A$155:$A$1048576,0),MATCH((CUADRO!G$5&amp;$E338),'Hoja de Trabajo para listado'!$A$151:$Z$151,0)),0)+IFERROR(INDEX('Hoja de Trabajo para listado'!$AB$155:$BA$1048576,MATCH($A338,'Hoja de Trabajo para listado'!$AB$155:$AB$1048576,0),MATCH((CUADRO!G$5&amp;$E338),'Hoja de Trabajo para listado'!$AB$151:$BA$151,0)),0)+IFERROR(INDEX('Hoja de Trabajo para listado'!$BC$155:$CB$1048576,MATCH($A338,'Hoja de Trabajo para listado'!$BC$155:$BC$1048576,0),MATCH((CUADRO!G$5&amp;$E338),'Hoja de Trabajo para listado'!$BC$151:$CB$151,0)),0)+IFERROR(INDEX('Hoja de Trabajo para listado'!$DE$153:$DG$274,MATCH($A338,'Hoja de Trabajo para listado'!$DE$153:$DE$1048576,0),MATCH((CUADRO!G$5&amp;$E338),'Hoja de Trabajo para listado'!$DE$151:$DG$151,0)),0)+IFERROR(INDEX('Hoja de Trabajo para listado'!$CD$155:$DC$1048576,MATCH($A338,'Hoja de Trabajo para listado'!$CD$155:$CD$1048576,0),MATCH((CUADRO!G$5&amp;$E338),'Hoja de Trabajo para listado'!$CD$151:$DC$151,0)),0)</f>
        <v>0</v>
      </c>
      <c r="H338" s="243">
        <f ca="1">+IFERROR(INDEX('Hoja de Trabajo para listado'!$A$155:$Z$1048576,MATCH($A338,'Hoja de Trabajo para listado'!$A$155:$A$1048576,0),MATCH((CUADRO!H$5&amp;$E338),'Hoja de Trabajo para listado'!$A$151:$Z$151,0)),0)+IFERROR(INDEX('Hoja de Trabajo para listado'!$AB$155:$BA$1048576,MATCH($A338,'Hoja de Trabajo para listado'!$AB$155:$AB$1048576,0),MATCH((CUADRO!H$5&amp;$E338),'Hoja de Trabajo para listado'!$AB$151:$BA$151,0)),0)+IFERROR(INDEX('Hoja de Trabajo para listado'!$BC$155:$CB$1048576,MATCH($A338,'Hoja de Trabajo para listado'!$BC$155:$BC$1048576,0),MATCH((CUADRO!H$5&amp;$E338),'Hoja de Trabajo para listado'!$BC$151:$CB$151,0)),0)+IFERROR(INDEX('Hoja de Trabajo para listado'!$DE$153:$DG$274,MATCH($A338,'Hoja de Trabajo para listado'!$DE$153:$DE$1048576,0),MATCH((CUADRO!H$5&amp;$E338),'Hoja de Trabajo para listado'!$DE$151:$DG$151,0)),0)+IFERROR(INDEX('Hoja de Trabajo para listado'!$CD$155:$DC$1048576,MATCH($A338,'Hoja de Trabajo para listado'!$CD$155:$CD$1048576,0),MATCH((CUADRO!H$5&amp;$E338),'Hoja de Trabajo para listado'!$CD$151:$DC$151,0)),0)</f>
        <v>0</v>
      </c>
      <c r="I338" s="243">
        <f ca="1">+IFERROR(INDEX('Hoja de Trabajo para listado'!$A$155:$Z$1048576,MATCH($A338,'Hoja de Trabajo para listado'!$A$155:$A$1048576,0),MATCH((CUADRO!I$5&amp;$E338),'Hoja de Trabajo para listado'!$A$151:$Z$151,0)),0)+IFERROR(INDEX('Hoja de Trabajo para listado'!$AB$155:$BA$1048576,MATCH($A338,'Hoja de Trabajo para listado'!$AB$155:$AB$1048576,0),MATCH((CUADRO!I$5&amp;$E338),'Hoja de Trabajo para listado'!$AB$151:$BA$151,0)),0)+IFERROR(INDEX('Hoja de Trabajo para listado'!$BC$155:$CB$1048576,MATCH($A338,'Hoja de Trabajo para listado'!$BC$155:$BC$1048576,0),MATCH((CUADRO!I$5&amp;$E338),'Hoja de Trabajo para listado'!$BC$151:$CB$151,0)),0)+IFERROR(INDEX('Hoja de Trabajo para listado'!$DE$153:$DG$274,MATCH($A338,'Hoja de Trabajo para listado'!$DE$153:$DE$1048576,0),MATCH((CUADRO!I$5&amp;$E338),'Hoja de Trabajo para listado'!$DE$151:$DG$151,0)),0)+IFERROR(INDEX('Hoja de Trabajo para listado'!$CD$155:$DC$1048576,MATCH($A338,'Hoja de Trabajo para listado'!$CD$155:$CD$1048576,0),MATCH((CUADRO!I$5&amp;$E338),'Hoja de Trabajo para listado'!$CD$151:$DC$151,0)),0)</f>
        <v>0</v>
      </c>
      <c r="J338" s="243">
        <f ca="1">+IFERROR(INDEX('Hoja de Trabajo para listado'!$A$155:$Z$1048576,MATCH($A338,'Hoja de Trabajo para listado'!$A$155:$A$1048576,0),MATCH((CUADRO!J$5&amp;$E338),'Hoja de Trabajo para listado'!$A$151:$Z$151,0)),0)+IFERROR(INDEX('Hoja de Trabajo para listado'!$AB$155:$BA$1048576,MATCH($A338,'Hoja de Trabajo para listado'!$AB$155:$AB$1048576,0),MATCH((CUADRO!J$5&amp;$E338),'Hoja de Trabajo para listado'!$AB$151:$BA$151,0)),0)+IFERROR(INDEX('Hoja de Trabajo para listado'!$BC$155:$CB$1048576,MATCH($A338,'Hoja de Trabajo para listado'!$BC$155:$BC$1048576,0),MATCH((CUADRO!J$5&amp;$E338),'Hoja de Trabajo para listado'!$BC$151:$CB$151,0)),0)+IFERROR(INDEX('Hoja de Trabajo para listado'!$DE$153:$DG$274,MATCH($A338,'Hoja de Trabajo para listado'!$DE$153:$DE$1048576,0),MATCH((CUADRO!J$5&amp;$E338),'Hoja de Trabajo para listado'!$DE$151:$DG$151,0)),0)+IFERROR(INDEX('Hoja de Trabajo para listado'!$CD$155:$DC$1048576,MATCH($A338,'Hoja de Trabajo para listado'!$CD$155:$CD$1048576,0),MATCH((CUADRO!J$5&amp;$E338),'Hoja de Trabajo para listado'!$CD$151:$DC$151,0)),0)</f>
        <v>0</v>
      </c>
      <c r="K338" s="243">
        <f ca="1">+IFERROR(INDEX('Hoja de Trabajo para listado'!$A$155:$Z$1048576,MATCH($A338,'Hoja de Trabajo para listado'!$A$155:$A$1048576,0),MATCH((CUADRO!K$5&amp;$E338),'Hoja de Trabajo para listado'!$A$151:$Z$151,0)),0)+IFERROR(INDEX('Hoja de Trabajo para listado'!$AB$155:$BA$1048576,MATCH($A338,'Hoja de Trabajo para listado'!$AB$155:$AB$1048576,0),MATCH((CUADRO!K$5&amp;$E338),'Hoja de Trabajo para listado'!$AB$151:$BA$151,0)),0)+IFERROR(INDEX('Hoja de Trabajo para listado'!$BC$155:$CB$1048576,MATCH($A338,'Hoja de Trabajo para listado'!$BC$155:$BC$1048576,0),MATCH((CUADRO!K$5&amp;$E338),'Hoja de Trabajo para listado'!$BC$151:$CB$151,0)),0)+IFERROR(INDEX('Hoja de Trabajo para listado'!$DE$153:$DG$274,MATCH($A338,'Hoja de Trabajo para listado'!$DE$153:$DE$1048576,0),MATCH((CUADRO!K$5&amp;$E338),'Hoja de Trabajo para listado'!$DE$151:$DG$151,0)),0)+IFERROR(INDEX('Hoja de Trabajo para listado'!$CD$155:$DC$1048576,MATCH($A338,'Hoja de Trabajo para listado'!$CD$155:$CD$1048576,0),MATCH((CUADRO!K$5&amp;$E338),'Hoja de Trabajo para listado'!$CD$151:$DC$151,0)),0)</f>
        <v>0</v>
      </c>
      <c r="L338" s="243">
        <f ca="1">+IFERROR(INDEX('Hoja de Trabajo para listado'!$A$155:$Z$1048576,MATCH($A338,'Hoja de Trabajo para listado'!$A$155:$A$1048576,0),MATCH((CUADRO!L$5&amp;$E338),'Hoja de Trabajo para listado'!$A$151:$Z$151,0)),0)+IFERROR(INDEX('Hoja de Trabajo para listado'!$AB$155:$BA$1048576,MATCH($A338,'Hoja de Trabajo para listado'!$AB$155:$AB$1048576,0),MATCH((CUADRO!L$5&amp;$E338),'Hoja de Trabajo para listado'!$AB$151:$BA$151,0)),0)+IFERROR(INDEX('Hoja de Trabajo para listado'!$BC$155:$CB$1048576,MATCH($A338,'Hoja de Trabajo para listado'!$BC$155:$BC$1048576,0),MATCH((CUADRO!L$5&amp;$E338),'Hoja de Trabajo para listado'!$BC$151:$CB$151,0)),0)+IFERROR(INDEX('Hoja de Trabajo para listado'!$DE$153:$DG$274,MATCH($A338,'Hoja de Trabajo para listado'!$DE$153:$DE$1048576,0),MATCH((CUADRO!L$5&amp;$E338),'Hoja de Trabajo para listado'!$DE$151:$DG$151,0)),0)+IFERROR(INDEX('Hoja de Trabajo para listado'!$CD$155:$DC$1048576,MATCH($A338,'Hoja de Trabajo para listado'!$CD$155:$CD$1048576,0),MATCH((CUADRO!L$5&amp;$E338),'Hoja de Trabajo para listado'!$CD$151:$DC$151,0)),0)</f>
        <v>0</v>
      </c>
      <c r="M338" s="243">
        <f ca="1">+IFERROR(INDEX('Hoja de Trabajo para listado'!$A$155:$Z$1048576,MATCH($A338,'Hoja de Trabajo para listado'!$A$155:$A$1048576,0),MATCH((CUADRO!M$5&amp;$E338),'Hoja de Trabajo para listado'!$A$151:$Z$151,0)),0)+IFERROR(INDEX('Hoja de Trabajo para listado'!$AB$155:$BA$1048576,MATCH($A338,'Hoja de Trabajo para listado'!$AB$155:$AB$1048576,0),MATCH((CUADRO!M$5&amp;$E338),'Hoja de Trabajo para listado'!$AB$151:$BA$151,0)),0)+IFERROR(INDEX('Hoja de Trabajo para listado'!$BC$155:$CB$1048576,MATCH($A338,'Hoja de Trabajo para listado'!$BC$155:$BC$1048576,0),MATCH((CUADRO!M$5&amp;$E338),'Hoja de Trabajo para listado'!$BC$151:$CB$151,0)),0)+IFERROR(INDEX('Hoja de Trabajo para listado'!$DE$153:$DG$274,MATCH($A338,'Hoja de Trabajo para listado'!$DE$153:$DE$1048576,0),MATCH((CUADRO!M$5&amp;$E338),'Hoja de Trabajo para listado'!$DE$151:$DG$151,0)),0)+IFERROR(INDEX('Hoja de Trabajo para listado'!$CD$155:$DC$1048576,MATCH($A338,'Hoja de Trabajo para listado'!$CD$155:$CD$1048576,0),MATCH((CUADRO!M$5&amp;$E338),'Hoja de Trabajo para listado'!$CD$151:$DC$151,0)),0)</f>
        <v>0</v>
      </c>
      <c r="N338" s="243">
        <f ca="1">+IFERROR(INDEX('Hoja de Trabajo para listado'!$A$155:$Z$1048576,MATCH($A338,'Hoja de Trabajo para listado'!$A$155:$A$1048576,0),MATCH((CUADRO!N$5&amp;$E338),'Hoja de Trabajo para listado'!$A$151:$Z$151,0)),0)+IFERROR(INDEX('Hoja de Trabajo para listado'!$AB$155:$BA$1048576,MATCH($A338,'Hoja de Trabajo para listado'!$AB$155:$AB$1048576,0),MATCH((CUADRO!N$5&amp;$E338),'Hoja de Trabajo para listado'!$AB$151:$BA$151,0)),0)+IFERROR(INDEX('Hoja de Trabajo para listado'!$BC$155:$CB$1048576,MATCH($A338,'Hoja de Trabajo para listado'!$BC$155:$BC$1048576,0),MATCH((CUADRO!N$5&amp;$E338),'Hoja de Trabajo para listado'!$BC$151:$CB$151,0)),0)+IFERROR(INDEX('Hoja de Trabajo para listado'!$DE$153:$DG$274,MATCH($A338,'Hoja de Trabajo para listado'!$DE$153:$DE$1048576,0),MATCH((CUADRO!N$5&amp;$E338),'Hoja de Trabajo para listado'!$DE$151:$DG$151,0)),0)+IFERROR(INDEX('Hoja de Trabajo para listado'!$CD$155:$DC$1048576,MATCH($A338,'Hoja de Trabajo para listado'!$CD$155:$CD$1048576,0),MATCH((CUADRO!N$5&amp;$E338),'Hoja de Trabajo para listado'!$CD$151:$DC$151,0)),0)</f>
        <v>0</v>
      </c>
      <c r="O338" s="243">
        <f ca="1">+IFERROR(INDEX('Hoja de Trabajo para listado'!$A$155:$Z$1048576,MATCH($A338,'Hoja de Trabajo para listado'!$A$155:$A$1048576,0),MATCH((CUADRO!O$5&amp;$E338),'Hoja de Trabajo para listado'!$A$151:$Z$151,0)),0)+IFERROR(INDEX('Hoja de Trabajo para listado'!$AB$155:$BA$1048576,MATCH($A338,'Hoja de Trabajo para listado'!$AB$155:$AB$1048576,0),MATCH((CUADRO!O$5&amp;$E338),'Hoja de Trabajo para listado'!$AB$151:$BA$151,0)),0)+IFERROR(INDEX('Hoja de Trabajo para listado'!$BC$155:$CB$1048576,MATCH($A338,'Hoja de Trabajo para listado'!$BC$155:$BC$1048576,0),MATCH((CUADRO!O$5&amp;$E338),'Hoja de Trabajo para listado'!$BC$151:$CB$151,0)),0)+IFERROR(INDEX('Hoja de Trabajo para listado'!$DE$153:$DG$274,MATCH($A338,'Hoja de Trabajo para listado'!$DE$153:$DE$1048576,0),MATCH((CUADRO!O$5&amp;$E338),'Hoja de Trabajo para listado'!$DE$151:$DG$151,0)),0)+IFERROR(INDEX('Hoja de Trabajo para listado'!$CD$155:$DC$1048576,MATCH($A338,'Hoja de Trabajo para listado'!$CD$155:$CD$1048576,0),MATCH((CUADRO!O$5&amp;$E338),'Hoja de Trabajo para listado'!$CD$151:$DC$151,0)),0)</f>
        <v>0</v>
      </c>
      <c r="P338" s="243">
        <f ca="1">+IFERROR(INDEX('Hoja de Trabajo para listado'!$A$155:$Z$1048576,MATCH($A338,'Hoja de Trabajo para listado'!$A$155:$A$1048576,0),MATCH((CUADRO!P$5&amp;$E338),'Hoja de Trabajo para listado'!$A$151:$Z$151,0)),0)+IFERROR(INDEX('Hoja de Trabajo para listado'!$AB$155:$BA$1048576,MATCH($A338,'Hoja de Trabajo para listado'!$AB$155:$AB$1048576,0),MATCH((CUADRO!P$5&amp;$E338),'Hoja de Trabajo para listado'!$AB$151:$BA$151,0)),0)+IFERROR(INDEX('Hoja de Trabajo para listado'!$BC$155:$CB$1048576,MATCH($A338,'Hoja de Trabajo para listado'!$BC$155:$BC$1048576,0),MATCH((CUADRO!P$5&amp;$E338),'Hoja de Trabajo para listado'!$BC$151:$CB$151,0)),0)+IFERROR(INDEX('Hoja de Trabajo para listado'!$DE$153:$DG$274,MATCH($A338,'Hoja de Trabajo para listado'!$DE$153:$DE$1048576,0),MATCH((CUADRO!P$5&amp;$E338),'Hoja de Trabajo para listado'!$DE$151:$DG$151,0)),0)+IFERROR(INDEX('Hoja de Trabajo para listado'!$CD$155:$DC$1048576,MATCH($A338,'Hoja de Trabajo para listado'!$CD$155:$CD$1048576,0),MATCH((CUADRO!P$5&amp;$E338),'Hoja de Trabajo para listado'!$CD$151:$DC$151,0)),0)</f>
        <v>0</v>
      </c>
      <c r="Q338" s="243">
        <f ca="1">+IFERROR(INDEX('Hoja de Trabajo para listado'!$A$155:$Z$1048576,MATCH($A338,'Hoja de Trabajo para listado'!$A$155:$A$1048576,0),MATCH((CUADRO!Q$5&amp;$E338),'Hoja de Trabajo para listado'!$A$151:$Z$151,0)),0)+IFERROR(INDEX('Hoja de Trabajo para listado'!$AB$155:$BA$1048576,MATCH($A338,'Hoja de Trabajo para listado'!$AB$155:$AB$1048576,0),MATCH((CUADRO!Q$5&amp;$E338),'Hoja de Trabajo para listado'!$AB$151:$BA$151,0)),0)+IFERROR(INDEX('Hoja de Trabajo para listado'!$BC$155:$CB$1048576,MATCH($A338,'Hoja de Trabajo para listado'!$BC$155:$BC$1048576,0),MATCH((CUADRO!Q$5&amp;$E338),'Hoja de Trabajo para listado'!$BC$151:$CB$151,0)),0)+IFERROR(INDEX('Hoja de Trabajo para listado'!$DE$153:$DG$274,MATCH($A338,'Hoja de Trabajo para listado'!$DE$153:$DE$1048576,0),MATCH((CUADRO!Q$5&amp;$E338),'Hoja de Trabajo para listado'!$DE$151:$DG$151,0)),0)+IFERROR(INDEX('Hoja de Trabajo para listado'!$CD$155:$DC$1048576,MATCH($A338,'Hoja de Trabajo para listado'!$CD$155:$CD$1048576,0),MATCH((CUADRO!Q$5&amp;$E338),'Hoja de Trabajo para listado'!$CD$151:$DC$151,0)),0)</f>
        <v>0</v>
      </c>
      <c r="R338" s="243">
        <f t="shared" ca="1" si="13"/>
        <v>0</v>
      </c>
      <c r="S338" s="263"/>
      <c r="T338" s="243">
        <f ca="1">+T339</f>
        <v>4654699.6600000011</v>
      </c>
      <c r="U338" s="242">
        <f t="shared" si="14"/>
        <v>1</v>
      </c>
      <c r="V338" s="333" t="str">
        <f>+VLOOKUP(A338,bd_lista!$A$3:$E$590,5,FALSE)</f>
        <v>Empresas Nacionales</v>
      </c>
      <c r="W338" s="391" t="str">
        <f>+V338</f>
        <v>Empresas Nacionales</v>
      </c>
      <c r="X338" s="242">
        <f>+VLOOKUP(A338,[4]Sheet1!$A$13:$D$744,4,FALSE)</f>
        <v>41</v>
      </c>
      <c r="Y338" s="242" t="str">
        <f>+VLOOKUP(X338,bd_lista!$A$3:$C$590,3,FALSE)</f>
        <v>Ministerio de Desarrollo Productivo y Economía Plural</v>
      </c>
      <c r="Z338" s="294">
        <f>+X338</f>
        <v>41</v>
      </c>
      <c r="AA338" s="319" t="str">
        <f>+Y338</f>
        <v>Ministerio de Desarrollo Productivo y Economía Plural</v>
      </c>
    </row>
    <row r="339" spans="1:27" customFormat="1" ht="15" customHeight="1">
      <c r="A339" s="32">
        <v>572</v>
      </c>
      <c r="B339" s="388"/>
      <c r="C339" s="333" t="str">
        <f>+VLOOKUP(A339,bd_lista!$A$3:$C$590,3,FALSE)</f>
        <v>Empresa de Apoyo a la Producción de Alimentos</v>
      </c>
      <c r="D339" s="390"/>
      <c r="E339" s="333" t="s">
        <v>1305</v>
      </c>
      <c r="F339" s="245">
        <f ca="1">+IFERROR(INDEX('Hoja de Trabajo para listado'!$A$155:$Z$1048576,MATCH($A339,'Hoja de Trabajo para listado'!$A$155:$A$1048576,0),MATCH((CUADRO!F$5&amp;$E339),'Hoja de Trabajo para listado'!$A$151:$Z$151,0)),0)+IFERROR(INDEX('Hoja de Trabajo para listado'!$AB$155:$BA$1048576,MATCH($A339,'Hoja de Trabajo para listado'!$AB$155:$AB$1048576,0),MATCH((CUADRO!F$5&amp;$E339),'Hoja de Trabajo para listado'!$AB$151:$BA$151,0)),0)+IFERROR(INDEX('Hoja de Trabajo para listado'!$BC$155:$CB$1048576,MATCH($A339,'Hoja de Trabajo para listado'!$BC$155:$BC$1048576,0),MATCH((CUADRO!F$5&amp;$E339),'Hoja de Trabajo para listado'!$BC$151:$CB$151,0)),0)+IFERROR(INDEX('Hoja de Trabajo para listado'!$DE$153:$DG$274,MATCH($A339,'Hoja de Trabajo para listado'!$DE$153:$DE$1048576,0),MATCH((CUADRO!F$5&amp;$E339),'Hoja de Trabajo para listado'!$DE$151:$DG$151,0)),0)+IFERROR(INDEX('Hoja de Trabajo para listado'!$CD$155:$DC$1048576,MATCH($A339,'Hoja de Trabajo para listado'!$CD$155:$CD$1048576,0),MATCH((CUADRO!F$5&amp;$E339),'Hoja de Trabajo para listado'!$CD$151:$DC$151,0)),0)</f>
        <v>0</v>
      </c>
      <c r="G339" s="245">
        <f ca="1">+IFERROR(INDEX('Hoja de Trabajo para listado'!$A$155:$Z$1048576,MATCH($A339,'Hoja de Trabajo para listado'!$A$155:$A$1048576,0),MATCH((CUADRO!G$5&amp;$E339),'Hoja de Trabajo para listado'!$A$151:$Z$151,0)),0)+IFERROR(INDEX('Hoja de Trabajo para listado'!$AB$155:$BA$1048576,MATCH($A339,'Hoja de Trabajo para listado'!$AB$155:$AB$1048576,0),MATCH((CUADRO!G$5&amp;$E339),'Hoja de Trabajo para listado'!$AB$151:$BA$151,0)),0)+IFERROR(INDEX('Hoja de Trabajo para listado'!$BC$155:$CB$1048576,MATCH($A339,'Hoja de Trabajo para listado'!$BC$155:$BC$1048576,0),MATCH((CUADRO!G$5&amp;$E339),'Hoja de Trabajo para listado'!$BC$151:$CB$151,0)),0)+IFERROR(INDEX('Hoja de Trabajo para listado'!$DE$153:$DG$274,MATCH($A339,'Hoja de Trabajo para listado'!$DE$153:$DE$1048576,0),MATCH((CUADRO!G$5&amp;$E339),'Hoja de Trabajo para listado'!$DE$151:$DG$151,0)),0)+IFERROR(INDEX('Hoja de Trabajo para listado'!$CD$155:$DC$1048576,MATCH($A339,'Hoja de Trabajo para listado'!$CD$155:$CD$1048576,0),MATCH((CUADRO!G$5&amp;$E339),'Hoja de Trabajo para listado'!$CD$151:$DC$151,0)),0)</f>
        <v>0</v>
      </c>
      <c r="H339" s="245">
        <f ca="1">+IFERROR(INDEX('Hoja de Trabajo para listado'!$A$155:$Z$1048576,MATCH($A339,'Hoja de Trabajo para listado'!$A$155:$A$1048576,0),MATCH((CUADRO!H$5&amp;$E339),'Hoja de Trabajo para listado'!$A$151:$Z$151,0)),0)+IFERROR(INDEX('Hoja de Trabajo para listado'!$AB$155:$BA$1048576,MATCH($A339,'Hoja de Trabajo para listado'!$AB$155:$AB$1048576,0),MATCH((CUADRO!H$5&amp;$E339),'Hoja de Trabajo para listado'!$AB$151:$BA$151,0)),0)+IFERROR(INDEX('Hoja de Trabajo para listado'!$BC$155:$CB$1048576,MATCH($A339,'Hoja de Trabajo para listado'!$BC$155:$BC$1048576,0),MATCH((CUADRO!H$5&amp;$E339),'Hoja de Trabajo para listado'!$BC$151:$CB$151,0)),0)+IFERROR(INDEX('Hoja de Trabajo para listado'!$DE$153:$DG$274,MATCH($A339,'Hoja de Trabajo para listado'!$DE$153:$DE$1048576,0),MATCH((CUADRO!H$5&amp;$E339),'Hoja de Trabajo para listado'!$DE$151:$DG$151,0)),0)+IFERROR(INDEX('Hoja de Trabajo para listado'!$CD$155:$DC$1048576,MATCH($A339,'Hoja de Trabajo para listado'!$CD$155:$CD$1048576,0),MATCH((CUADRO!H$5&amp;$E339),'Hoja de Trabajo para listado'!$CD$151:$DC$151,0)),0)</f>
        <v>0</v>
      </c>
      <c r="I339" s="245">
        <f ca="1">+IFERROR(INDEX('Hoja de Trabajo para listado'!$A$155:$Z$1048576,MATCH($A339,'Hoja de Trabajo para listado'!$A$155:$A$1048576,0),MATCH((CUADRO!I$5&amp;$E339),'Hoja de Trabajo para listado'!$A$151:$Z$151,0)),0)+IFERROR(INDEX('Hoja de Trabajo para listado'!$AB$155:$BA$1048576,MATCH($A339,'Hoja de Trabajo para listado'!$AB$155:$AB$1048576,0),MATCH((CUADRO!I$5&amp;$E339),'Hoja de Trabajo para listado'!$AB$151:$BA$151,0)),0)+IFERROR(INDEX('Hoja de Trabajo para listado'!$BC$155:$CB$1048576,MATCH($A339,'Hoja de Trabajo para listado'!$BC$155:$BC$1048576,0),MATCH((CUADRO!I$5&amp;$E339),'Hoja de Trabajo para listado'!$BC$151:$CB$151,0)),0)+IFERROR(INDEX('Hoja de Trabajo para listado'!$DE$153:$DG$274,MATCH($A339,'Hoja de Trabajo para listado'!$DE$153:$DE$1048576,0),MATCH((CUADRO!I$5&amp;$E339),'Hoja de Trabajo para listado'!$DE$151:$DG$151,0)),0)+IFERROR(INDEX('Hoja de Trabajo para listado'!$CD$155:$DC$1048576,MATCH($A339,'Hoja de Trabajo para listado'!$CD$155:$CD$1048576,0),MATCH((CUADRO!I$5&amp;$E339),'Hoja de Trabajo para listado'!$CD$151:$DC$151,0)),0)</f>
        <v>4654699.6600000011</v>
      </c>
      <c r="J339" s="245">
        <f ca="1">+IFERROR(INDEX('Hoja de Trabajo para listado'!$A$155:$Z$1048576,MATCH($A339,'Hoja de Trabajo para listado'!$A$155:$A$1048576,0),MATCH((CUADRO!J$5&amp;$E339),'Hoja de Trabajo para listado'!$A$151:$Z$151,0)),0)+IFERROR(INDEX('Hoja de Trabajo para listado'!$AB$155:$BA$1048576,MATCH($A339,'Hoja de Trabajo para listado'!$AB$155:$AB$1048576,0),MATCH((CUADRO!J$5&amp;$E339),'Hoja de Trabajo para listado'!$AB$151:$BA$151,0)),0)+IFERROR(INDEX('Hoja de Trabajo para listado'!$BC$155:$CB$1048576,MATCH($A339,'Hoja de Trabajo para listado'!$BC$155:$BC$1048576,0),MATCH((CUADRO!J$5&amp;$E339),'Hoja de Trabajo para listado'!$BC$151:$CB$151,0)),0)+IFERROR(INDEX('Hoja de Trabajo para listado'!$DE$153:$DG$274,MATCH($A339,'Hoja de Trabajo para listado'!$DE$153:$DE$1048576,0),MATCH((CUADRO!J$5&amp;$E339),'Hoja de Trabajo para listado'!$DE$151:$DG$151,0)),0)+IFERROR(INDEX('Hoja de Trabajo para listado'!$CD$155:$DC$1048576,MATCH($A339,'Hoja de Trabajo para listado'!$CD$155:$CD$1048576,0),MATCH((CUADRO!J$5&amp;$E339),'Hoja de Trabajo para listado'!$CD$151:$DC$151,0)),0)</f>
        <v>0</v>
      </c>
      <c r="K339" s="245">
        <f ca="1">+IFERROR(INDEX('Hoja de Trabajo para listado'!$A$155:$Z$1048576,MATCH($A339,'Hoja de Trabajo para listado'!$A$155:$A$1048576,0),MATCH((CUADRO!K$5&amp;$E339),'Hoja de Trabajo para listado'!$A$151:$Z$151,0)),0)+IFERROR(INDEX('Hoja de Trabajo para listado'!$AB$155:$BA$1048576,MATCH($A339,'Hoja de Trabajo para listado'!$AB$155:$AB$1048576,0),MATCH((CUADRO!K$5&amp;$E339),'Hoja de Trabajo para listado'!$AB$151:$BA$151,0)),0)+IFERROR(INDEX('Hoja de Trabajo para listado'!$BC$155:$CB$1048576,MATCH($A339,'Hoja de Trabajo para listado'!$BC$155:$BC$1048576,0),MATCH((CUADRO!K$5&amp;$E339),'Hoja de Trabajo para listado'!$BC$151:$CB$151,0)),0)+IFERROR(INDEX('Hoja de Trabajo para listado'!$DE$153:$DG$274,MATCH($A339,'Hoja de Trabajo para listado'!$DE$153:$DE$1048576,0),MATCH((CUADRO!K$5&amp;$E339),'Hoja de Trabajo para listado'!$DE$151:$DG$151,0)),0)+IFERROR(INDEX('Hoja de Trabajo para listado'!$CD$155:$DC$1048576,MATCH($A339,'Hoja de Trabajo para listado'!$CD$155:$CD$1048576,0),MATCH((CUADRO!K$5&amp;$E339),'Hoja de Trabajo para listado'!$CD$151:$DC$151,0)),0)</f>
        <v>0</v>
      </c>
      <c r="L339" s="245">
        <f ca="1">+IFERROR(INDEX('Hoja de Trabajo para listado'!$A$155:$Z$1048576,MATCH($A339,'Hoja de Trabajo para listado'!$A$155:$A$1048576,0),MATCH((CUADRO!L$5&amp;$E339),'Hoja de Trabajo para listado'!$A$151:$Z$151,0)),0)+IFERROR(INDEX('Hoja de Trabajo para listado'!$AB$155:$BA$1048576,MATCH($A339,'Hoja de Trabajo para listado'!$AB$155:$AB$1048576,0),MATCH((CUADRO!L$5&amp;$E339),'Hoja de Trabajo para listado'!$AB$151:$BA$151,0)),0)+IFERROR(INDEX('Hoja de Trabajo para listado'!$BC$155:$CB$1048576,MATCH($A339,'Hoja de Trabajo para listado'!$BC$155:$BC$1048576,0),MATCH((CUADRO!L$5&amp;$E339),'Hoja de Trabajo para listado'!$BC$151:$CB$151,0)),0)+IFERROR(INDEX('Hoja de Trabajo para listado'!$DE$153:$DG$274,MATCH($A339,'Hoja de Trabajo para listado'!$DE$153:$DE$1048576,0),MATCH((CUADRO!L$5&amp;$E339),'Hoja de Trabajo para listado'!$DE$151:$DG$151,0)),0)+IFERROR(INDEX('Hoja de Trabajo para listado'!$CD$155:$DC$1048576,MATCH($A339,'Hoja de Trabajo para listado'!$CD$155:$CD$1048576,0),MATCH((CUADRO!L$5&amp;$E339),'Hoja de Trabajo para listado'!$CD$151:$DC$151,0)),0)</f>
        <v>0</v>
      </c>
      <c r="M339" s="245">
        <f ca="1">+IFERROR(INDEX('Hoja de Trabajo para listado'!$A$155:$Z$1048576,MATCH($A339,'Hoja de Trabajo para listado'!$A$155:$A$1048576,0),MATCH((CUADRO!M$5&amp;$E339),'Hoja de Trabajo para listado'!$A$151:$Z$151,0)),0)+IFERROR(INDEX('Hoja de Trabajo para listado'!$AB$155:$BA$1048576,MATCH($A339,'Hoja de Trabajo para listado'!$AB$155:$AB$1048576,0),MATCH((CUADRO!M$5&amp;$E339),'Hoja de Trabajo para listado'!$AB$151:$BA$151,0)),0)+IFERROR(INDEX('Hoja de Trabajo para listado'!$BC$155:$CB$1048576,MATCH($A339,'Hoja de Trabajo para listado'!$BC$155:$BC$1048576,0),MATCH((CUADRO!M$5&amp;$E339),'Hoja de Trabajo para listado'!$BC$151:$CB$151,0)),0)+IFERROR(INDEX('Hoja de Trabajo para listado'!$DE$153:$DG$274,MATCH($A339,'Hoja de Trabajo para listado'!$DE$153:$DE$1048576,0),MATCH((CUADRO!M$5&amp;$E339),'Hoja de Trabajo para listado'!$DE$151:$DG$151,0)),0)+IFERROR(INDEX('Hoja de Trabajo para listado'!$CD$155:$DC$1048576,MATCH($A339,'Hoja de Trabajo para listado'!$CD$155:$CD$1048576,0),MATCH((CUADRO!M$5&amp;$E339),'Hoja de Trabajo para listado'!$CD$151:$DC$151,0)),0)</f>
        <v>0</v>
      </c>
      <c r="N339" s="245">
        <f ca="1">+IFERROR(INDEX('Hoja de Trabajo para listado'!$A$155:$Z$1048576,MATCH($A339,'Hoja de Trabajo para listado'!$A$155:$A$1048576,0),MATCH((CUADRO!N$5&amp;$E339),'Hoja de Trabajo para listado'!$A$151:$Z$151,0)),0)+IFERROR(INDEX('Hoja de Trabajo para listado'!$AB$155:$BA$1048576,MATCH($A339,'Hoja de Trabajo para listado'!$AB$155:$AB$1048576,0),MATCH((CUADRO!N$5&amp;$E339),'Hoja de Trabajo para listado'!$AB$151:$BA$151,0)),0)+IFERROR(INDEX('Hoja de Trabajo para listado'!$BC$155:$CB$1048576,MATCH($A339,'Hoja de Trabajo para listado'!$BC$155:$BC$1048576,0),MATCH((CUADRO!N$5&amp;$E339),'Hoja de Trabajo para listado'!$BC$151:$CB$151,0)),0)+IFERROR(INDEX('Hoja de Trabajo para listado'!$DE$153:$DG$274,MATCH($A339,'Hoja de Trabajo para listado'!$DE$153:$DE$1048576,0),MATCH((CUADRO!N$5&amp;$E339),'Hoja de Trabajo para listado'!$DE$151:$DG$151,0)),0)+IFERROR(INDEX('Hoja de Trabajo para listado'!$CD$155:$DC$1048576,MATCH($A339,'Hoja de Trabajo para listado'!$CD$155:$CD$1048576,0),MATCH((CUADRO!N$5&amp;$E339),'Hoja de Trabajo para listado'!$CD$151:$DC$151,0)),0)</f>
        <v>0</v>
      </c>
      <c r="O339" s="245">
        <f ca="1">+IFERROR(INDEX('Hoja de Trabajo para listado'!$A$155:$Z$1048576,MATCH($A339,'Hoja de Trabajo para listado'!$A$155:$A$1048576,0),MATCH((CUADRO!O$5&amp;$E339),'Hoja de Trabajo para listado'!$A$151:$Z$151,0)),0)+IFERROR(INDEX('Hoja de Trabajo para listado'!$AB$155:$BA$1048576,MATCH($A339,'Hoja de Trabajo para listado'!$AB$155:$AB$1048576,0),MATCH((CUADRO!O$5&amp;$E339),'Hoja de Trabajo para listado'!$AB$151:$BA$151,0)),0)+IFERROR(INDEX('Hoja de Trabajo para listado'!$BC$155:$CB$1048576,MATCH($A339,'Hoja de Trabajo para listado'!$BC$155:$BC$1048576,0),MATCH((CUADRO!O$5&amp;$E339),'Hoja de Trabajo para listado'!$BC$151:$CB$151,0)),0)+IFERROR(INDEX('Hoja de Trabajo para listado'!$DE$153:$DG$274,MATCH($A339,'Hoja de Trabajo para listado'!$DE$153:$DE$1048576,0),MATCH((CUADRO!O$5&amp;$E339),'Hoja de Trabajo para listado'!$DE$151:$DG$151,0)),0)+IFERROR(INDEX('Hoja de Trabajo para listado'!$CD$155:$DC$1048576,MATCH($A339,'Hoja de Trabajo para listado'!$CD$155:$CD$1048576,0),MATCH((CUADRO!O$5&amp;$E339),'Hoja de Trabajo para listado'!$CD$151:$DC$151,0)),0)</f>
        <v>0</v>
      </c>
      <c r="P339" s="245">
        <f ca="1">+IFERROR(INDEX('Hoja de Trabajo para listado'!$A$155:$Z$1048576,MATCH($A339,'Hoja de Trabajo para listado'!$A$155:$A$1048576,0),MATCH((CUADRO!P$5&amp;$E339),'Hoja de Trabajo para listado'!$A$151:$Z$151,0)),0)+IFERROR(INDEX('Hoja de Trabajo para listado'!$AB$155:$BA$1048576,MATCH($A339,'Hoja de Trabajo para listado'!$AB$155:$AB$1048576,0),MATCH((CUADRO!P$5&amp;$E339),'Hoja de Trabajo para listado'!$AB$151:$BA$151,0)),0)+IFERROR(INDEX('Hoja de Trabajo para listado'!$BC$155:$CB$1048576,MATCH($A339,'Hoja de Trabajo para listado'!$BC$155:$BC$1048576,0),MATCH((CUADRO!P$5&amp;$E339),'Hoja de Trabajo para listado'!$BC$151:$CB$151,0)),0)+IFERROR(INDEX('Hoja de Trabajo para listado'!$DE$153:$DG$274,MATCH($A339,'Hoja de Trabajo para listado'!$DE$153:$DE$1048576,0),MATCH((CUADRO!P$5&amp;$E339),'Hoja de Trabajo para listado'!$DE$151:$DG$151,0)),0)+IFERROR(INDEX('Hoja de Trabajo para listado'!$CD$155:$DC$1048576,MATCH($A339,'Hoja de Trabajo para listado'!$CD$155:$CD$1048576,0),MATCH((CUADRO!P$5&amp;$E339),'Hoja de Trabajo para listado'!$CD$151:$DC$151,0)),0)</f>
        <v>0</v>
      </c>
      <c r="Q339" s="245">
        <f ca="1">+IFERROR(INDEX('Hoja de Trabajo para listado'!$A$155:$Z$1048576,MATCH($A339,'Hoja de Trabajo para listado'!$A$155:$A$1048576,0),MATCH((CUADRO!Q$5&amp;$E339),'Hoja de Trabajo para listado'!$A$151:$Z$151,0)),0)+IFERROR(INDEX('Hoja de Trabajo para listado'!$AB$155:$BA$1048576,MATCH($A339,'Hoja de Trabajo para listado'!$AB$155:$AB$1048576,0),MATCH((CUADRO!Q$5&amp;$E339),'Hoja de Trabajo para listado'!$AB$151:$BA$151,0)),0)+IFERROR(INDEX('Hoja de Trabajo para listado'!$BC$155:$CB$1048576,MATCH($A339,'Hoja de Trabajo para listado'!$BC$155:$BC$1048576,0),MATCH((CUADRO!Q$5&amp;$E339),'Hoja de Trabajo para listado'!$BC$151:$CB$151,0)),0)+IFERROR(INDEX('Hoja de Trabajo para listado'!$DE$153:$DG$274,MATCH($A339,'Hoja de Trabajo para listado'!$DE$153:$DE$1048576,0),MATCH((CUADRO!Q$5&amp;$E339),'Hoja de Trabajo para listado'!$DE$151:$DG$151,0)),0)+IFERROR(INDEX('Hoja de Trabajo para listado'!$CD$155:$DC$1048576,MATCH($A339,'Hoja de Trabajo para listado'!$CD$155:$CD$1048576,0),MATCH((CUADRO!Q$5&amp;$E339),'Hoja de Trabajo para listado'!$CD$151:$DC$151,0)),0)</f>
        <v>0</v>
      </c>
      <c r="R339" s="245">
        <f t="shared" ca="1" si="13"/>
        <v>4654699.6600000011</v>
      </c>
      <c r="S339" s="262">
        <f ca="1">+R338+R339</f>
        <v>4654699.6600000011</v>
      </c>
      <c r="T339" s="243">
        <f ca="1">+S339</f>
        <v>4654699.6600000011</v>
      </c>
      <c r="U339" s="242">
        <f t="shared" si="14"/>
        <v>2</v>
      </c>
      <c r="V339" s="333" t="str">
        <f>+VLOOKUP(A339,bd_lista!$A$3:$E$590,5,FALSE)</f>
        <v>Empresas Nacionales</v>
      </c>
      <c r="W339" s="392"/>
      <c r="X339" s="242">
        <f>+VLOOKUP(A339,[4]Sheet1!$A$13:$D$744,4,FALSE)</f>
        <v>41</v>
      </c>
      <c r="Y339" s="242" t="str">
        <f>+VLOOKUP(X339,bd_lista!$A$3:$C$590,3,FALSE)</f>
        <v>Ministerio de Desarrollo Productivo y Economía Plural</v>
      </c>
      <c r="Z339" s="292"/>
      <c r="AA339" s="321"/>
    </row>
    <row r="340" spans="1:27" customFormat="1" ht="15" hidden="1" customHeight="1">
      <c r="A340" s="32">
        <v>573</v>
      </c>
      <c r="B340" s="387">
        <f>+A340</f>
        <v>573</v>
      </c>
      <c r="C340" s="247" t="str">
        <f>+VLOOKUP(A340,bd_lista!$A$3:$C$590,3,FALSE)</f>
        <v>Empresa Siderúrgica del Mutún</v>
      </c>
      <c r="D340" s="389" t="str">
        <f>+C340</f>
        <v>Empresa Siderúrgica del Mutún</v>
      </c>
      <c r="E340" s="242" t="s">
        <v>1304</v>
      </c>
      <c r="F340" s="243">
        <f ca="1">+IFERROR(INDEX('Hoja de Trabajo para listado'!$A$155:$Z$1048576,MATCH($A340,'Hoja de Trabajo para listado'!$A$155:$A$1048576,0),MATCH((CUADRO!F$5&amp;$E340),'Hoja de Trabajo para listado'!$A$151:$Z$151,0)),0)+IFERROR(INDEX('Hoja de Trabajo para listado'!$AB$155:$BA$1048576,MATCH($A340,'Hoja de Trabajo para listado'!$AB$155:$AB$1048576,0),MATCH((CUADRO!F$5&amp;$E340),'Hoja de Trabajo para listado'!$AB$151:$BA$151,0)),0)+IFERROR(INDEX('Hoja de Trabajo para listado'!$BC$155:$CB$1048576,MATCH($A340,'Hoja de Trabajo para listado'!$BC$155:$BC$1048576,0),MATCH((CUADRO!F$5&amp;$E340),'Hoja de Trabajo para listado'!$BC$151:$CB$151,0)),0)+IFERROR(INDEX('Hoja de Trabajo para listado'!$DE$153:$DG$274,MATCH($A340,'Hoja de Trabajo para listado'!$DE$153:$DE$1048576,0),MATCH((CUADRO!F$5&amp;$E340),'Hoja de Trabajo para listado'!$DE$151:$DG$151,0)),0)+IFERROR(INDEX('Hoja de Trabajo para listado'!$CD$155:$DC$1048576,MATCH($A340,'Hoja de Trabajo para listado'!$CD$155:$CD$1048576,0),MATCH((CUADRO!F$5&amp;$E340),'Hoja de Trabajo para listado'!$CD$151:$DC$151,0)),0)</f>
        <v>0</v>
      </c>
      <c r="G340" s="243">
        <f ca="1">+IFERROR(INDEX('Hoja de Trabajo para listado'!$A$155:$Z$1048576,MATCH($A340,'Hoja de Trabajo para listado'!$A$155:$A$1048576,0),MATCH((CUADRO!G$5&amp;$E340),'Hoja de Trabajo para listado'!$A$151:$Z$151,0)),0)+IFERROR(INDEX('Hoja de Trabajo para listado'!$AB$155:$BA$1048576,MATCH($A340,'Hoja de Trabajo para listado'!$AB$155:$AB$1048576,0),MATCH((CUADRO!G$5&amp;$E340),'Hoja de Trabajo para listado'!$AB$151:$BA$151,0)),0)+IFERROR(INDEX('Hoja de Trabajo para listado'!$BC$155:$CB$1048576,MATCH($A340,'Hoja de Trabajo para listado'!$BC$155:$BC$1048576,0),MATCH((CUADRO!G$5&amp;$E340),'Hoja de Trabajo para listado'!$BC$151:$CB$151,0)),0)+IFERROR(INDEX('Hoja de Trabajo para listado'!$DE$153:$DG$274,MATCH($A340,'Hoja de Trabajo para listado'!$DE$153:$DE$1048576,0),MATCH((CUADRO!G$5&amp;$E340),'Hoja de Trabajo para listado'!$DE$151:$DG$151,0)),0)+IFERROR(INDEX('Hoja de Trabajo para listado'!$CD$155:$DC$1048576,MATCH($A340,'Hoja de Trabajo para listado'!$CD$155:$CD$1048576,0),MATCH((CUADRO!G$5&amp;$E340),'Hoja de Trabajo para listado'!$CD$151:$DC$151,0)),0)</f>
        <v>0</v>
      </c>
      <c r="H340" s="243">
        <f ca="1">+IFERROR(INDEX('Hoja de Trabajo para listado'!$A$155:$Z$1048576,MATCH($A340,'Hoja de Trabajo para listado'!$A$155:$A$1048576,0),MATCH((CUADRO!H$5&amp;$E340),'Hoja de Trabajo para listado'!$A$151:$Z$151,0)),0)+IFERROR(INDEX('Hoja de Trabajo para listado'!$AB$155:$BA$1048576,MATCH($A340,'Hoja de Trabajo para listado'!$AB$155:$AB$1048576,0),MATCH((CUADRO!H$5&amp;$E340),'Hoja de Trabajo para listado'!$AB$151:$BA$151,0)),0)+IFERROR(INDEX('Hoja de Trabajo para listado'!$BC$155:$CB$1048576,MATCH($A340,'Hoja de Trabajo para listado'!$BC$155:$BC$1048576,0),MATCH((CUADRO!H$5&amp;$E340),'Hoja de Trabajo para listado'!$BC$151:$CB$151,0)),0)+IFERROR(INDEX('Hoja de Trabajo para listado'!$DE$153:$DG$274,MATCH($A340,'Hoja de Trabajo para listado'!$DE$153:$DE$1048576,0),MATCH((CUADRO!H$5&amp;$E340),'Hoja de Trabajo para listado'!$DE$151:$DG$151,0)),0)+IFERROR(INDEX('Hoja de Trabajo para listado'!$CD$155:$DC$1048576,MATCH($A340,'Hoja de Trabajo para listado'!$CD$155:$CD$1048576,0),MATCH((CUADRO!H$5&amp;$E340),'Hoja de Trabajo para listado'!$CD$151:$DC$151,0)),0)</f>
        <v>0</v>
      </c>
      <c r="I340" s="243">
        <f ca="1">+IFERROR(INDEX('Hoja de Trabajo para listado'!$A$155:$Z$1048576,MATCH($A340,'Hoja de Trabajo para listado'!$A$155:$A$1048576,0),MATCH((CUADRO!I$5&amp;$E340),'Hoja de Trabajo para listado'!$A$151:$Z$151,0)),0)+IFERROR(INDEX('Hoja de Trabajo para listado'!$AB$155:$BA$1048576,MATCH($A340,'Hoja de Trabajo para listado'!$AB$155:$AB$1048576,0),MATCH((CUADRO!I$5&amp;$E340),'Hoja de Trabajo para listado'!$AB$151:$BA$151,0)),0)+IFERROR(INDEX('Hoja de Trabajo para listado'!$BC$155:$CB$1048576,MATCH($A340,'Hoja de Trabajo para listado'!$BC$155:$BC$1048576,0),MATCH((CUADRO!I$5&amp;$E340),'Hoja de Trabajo para listado'!$BC$151:$CB$151,0)),0)+IFERROR(INDEX('Hoja de Trabajo para listado'!$DE$153:$DG$274,MATCH($A340,'Hoja de Trabajo para listado'!$DE$153:$DE$1048576,0),MATCH((CUADRO!I$5&amp;$E340),'Hoja de Trabajo para listado'!$DE$151:$DG$151,0)),0)+IFERROR(INDEX('Hoja de Trabajo para listado'!$CD$155:$DC$1048576,MATCH($A340,'Hoja de Trabajo para listado'!$CD$155:$CD$1048576,0),MATCH((CUADRO!I$5&amp;$E340),'Hoja de Trabajo para listado'!$CD$151:$DC$151,0)),0)</f>
        <v>0</v>
      </c>
      <c r="J340" s="243">
        <f ca="1">+IFERROR(INDEX('Hoja de Trabajo para listado'!$A$155:$Z$1048576,MATCH($A340,'Hoja de Trabajo para listado'!$A$155:$A$1048576,0),MATCH((CUADRO!J$5&amp;$E340),'Hoja de Trabajo para listado'!$A$151:$Z$151,0)),0)+IFERROR(INDEX('Hoja de Trabajo para listado'!$AB$155:$BA$1048576,MATCH($A340,'Hoja de Trabajo para listado'!$AB$155:$AB$1048576,0),MATCH((CUADRO!J$5&amp;$E340),'Hoja de Trabajo para listado'!$AB$151:$BA$151,0)),0)+IFERROR(INDEX('Hoja de Trabajo para listado'!$BC$155:$CB$1048576,MATCH($A340,'Hoja de Trabajo para listado'!$BC$155:$BC$1048576,0),MATCH((CUADRO!J$5&amp;$E340),'Hoja de Trabajo para listado'!$BC$151:$CB$151,0)),0)+IFERROR(INDEX('Hoja de Trabajo para listado'!$DE$153:$DG$274,MATCH($A340,'Hoja de Trabajo para listado'!$DE$153:$DE$1048576,0),MATCH((CUADRO!J$5&amp;$E340),'Hoja de Trabajo para listado'!$DE$151:$DG$151,0)),0)+IFERROR(INDEX('Hoja de Trabajo para listado'!$CD$155:$DC$1048576,MATCH($A340,'Hoja de Trabajo para listado'!$CD$155:$CD$1048576,0),MATCH((CUADRO!J$5&amp;$E340),'Hoja de Trabajo para listado'!$CD$151:$DC$151,0)),0)</f>
        <v>0</v>
      </c>
      <c r="K340" s="243">
        <f ca="1">+IFERROR(INDEX('Hoja de Trabajo para listado'!$A$155:$Z$1048576,MATCH($A340,'Hoja de Trabajo para listado'!$A$155:$A$1048576,0),MATCH((CUADRO!K$5&amp;$E340),'Hoja de Trabajo para listado'!$A$151:$Z$151,0)),0)+IFERROR(INDEX('Hoja de Trabajo para listado'!$AB$155:$BA$1048576,MATCH($A340,'Hoja de Trabajo para listado'!$AB$155:$AB$1048576,0),MATCH((CUADRO!K$5&amp;$E340),'Hoja de Trabajo para listado'!$AB$151:$BA$151,0)),0)+IFERROR(INDEX('Hoja de Trabajo para listado'!$BC$155:$CB$1048576,MATCH($A340,'Hoja de Trabajo para listado'!$BC$155:$BC$1048576,0),MATCH((CUADRO!K$5&amp;$E340),'Hoja de Trabajo para listado'!$BC$151:$CB$151,0)),0)+IFERROR(INDEX('Hoja de Trabajo para listado'!$DE$153:$DG$274,MATCH($A340,'Hoja de Trabajo para listado'!$DE$153:$DE$1048576,0),MATCH((CUADRO!K$5&amp;$E340),'Hoja de Trabajo para listado'!$DE$151:$DG$151,0)),0)+IFERROR(INDEX('Hoja de Trabajo para listado'!$CD$155:$DC$1048576,MATCH($A340,'Hoja de Trabajo para listado'!$CD$155:$CD$1048576,0),MATCH((CUADRO!K$5&amp;$E340),'Hoja de Trabajo para listado'!$CD$151:$DC$151,0)),0)</f>
        <v>0</v>
      </c>
      <c r="L340" s="243">
        <f ca="1">+IFERROR(INDEX('Hoja de Trabajo para listado'!$A$155:$Z$1048576,MATCH($A340,'Hoja de Trabajo para listado'!$A$155:$A$1048576,0),MATCH((CUADRO!L$5&amp;$E340),'Hoja de Trabajo para listado'!$A$151:$Z$151,0)),0)+IFERROR(INDEX('Hoja de Trabajo para listado'!$AB$155:$BA$1048576,MATCH($A340,'Hoja de Trabajo para listado'!$AB$155:$AB$1048576,0),MATCH((CUADRO!L$5&amp;$E340),'Hoja de Trabajo para listado'!$AB$151:$BA$151,0)),0)+IFERROR(INDEX('Hoja de Trabajo para listado'!$BC$155:$CB$1048576,MATCH($A340,'Hoja de Trabajo para listado'!$BC$155:$BC$1048576,0),MATCH((CUADRO!L$5&amp;$E340),'Hoja de Trabajo para listado'!$BC$151:$CB$151,0)),0)+IFERROR(INDEX('Hoja de Trabajo para listado'!$DE$153:$DG$274,MATCH($A340,'Hoja de Trabajo para listado'!$DE$153:$DE$1048576,0),MATCH((CUADRO!L$5&amp;$E340),'Hoja de Trabajo para listado'!$DE$151:$DG$151,0)),0)+IFERROR(INDEX('Hoja de Trabajo para listado'!$CD$155:$DC$1048576,MATCH($A340,'Hoja de Trabajo para listado'!$CD$155:$CD$1048576,0),MATCH((CUADRO!L$5&amp;$E340),'Hoja de Trabajo para listado'!$CD$151:$DC$151,0)),0)</f>
        <v>0</v>
      </c>
      <c r="M340" s="243">
        <f ca="1">+IFERROR(INDEX('Hoja de Trabajo para listado'!$A$155:$Z$1048576,MATCH($A340,'Hoja de Trabajo para listado'!$A$155:$A$1048576,0),MATCH((CUADRO!M$5&amp;$E340),'Hoja de Trabajo para listado'!$A$151:$Z$151,0)),0)+IFERROR(INDEX('Hoja de Trabajo para listado'!$AB$155:$BA$1048576,MATCH($A340,'Hoja de Trabajo para listado'!$AB$155:$AB$1048576,0),MATCH((CUADRO!M$5&amp;$E340),'Hoja de Trabajo para listado'!$AB$151:$BA$151,0)),0)+IFERROR(INDEX('Hoja de Trabajo para listado'!$BC$155:$CB$1048576,MATCH($A340,'Hoja de Trabajo para listado'!$BC$155:$BC$1048576,0),MATCH((CUADRO!M$5&amp;$E340),'Hoja de Trabajo para listado'!$BC$151:$CB$151,0)),0)+IFERROR(INDEX('Hoja de Trabajo para listado'!$DE$153:$DG$274,MATCH($A340,'Hoja de Trabajo para listado'!$DE$153:$DE$1048576,0),MATCH((CUADRO!M$5&amp;$E340),'Hoja de Trabajo para listado'!$DE$151:$DG$151,0)),0)+IFERROR(INDEX('Hoja de Trabajo para listado'!$CD$155:$DC$1048576,MATCH($A340,'Hoja de Trabajo para listado'!$CD$155:$CD$1048576,0),MATCH((CUADRO!M$5&amp;$E340),'Hoja de Trabajo para listado'!$CD$151:$DC$151,0)),0)</f>
        <v>0</v>
      </c>
      <c r="N340" s="243">
        <f ca="1">+IFERROR(INDEX('Hoja de Trabajo para listado'!$A$155:$Z$1048576,MATCH($A340,'Hoja de Trabajo para listado'!$A$155:$A$1048576,0),MATCH((CUADRO!N$5&amp;$E340),'Hoja de Trabajo para listado'!$A$151:$Z$151,0)),0)+IFERROR(INDEX('Hoja de Trabajo para listado'!$AB$155:$BA$1048576,MATCH($A340,'Hoja de Trabajo para listado'!$AB$155:$AB$1048576,0),MATCH((CUADRO!N$5&amp;$E340),'Hoja de Trabajo para listado'!$AB$151:$BA$151,0)),0)+IFERROR(INDEX('Hoja de Trabajo para listado'!$BC$155:$CB$1048576,MATCH($A340,'Hoja de Trabajo para listado'!$BC$155:$BC$1048576,0),MATCH((CUADRO!N$5&amp;$E340),'Hoja de Trabajo para listado'!$BC$151:$CB$151,0)),0)+IFERROR(INDEX('Hoja de Trabajo para listado'!$DE$153:$DG$274,MATCH($A340,'Hoja de Trabajo para listado'!$DE$153:$DE$1048576,0),MATCH((CUADRO!N$5&amp;$E340),'Hoja de Trabajo para listado'!$DE$151:$DG$151,0)),0)+IFERROR(INDEX('Hoja de Trabajo para listado'!$CD$155:$DC$1048576,MATCH($A340,'Hoja de Trabajo para listado'!$CD$155:$CD$1048576,0),MATCH((CUADRO!N$5&amp;$E340),'Hoja de Trabajo para listado'!$CD$151:$DC$151,0)),0)</f>
        <v>0</v>
      </c>
      <c r="O340" s="243">
        <f ca="1">+IFERROR(INDEX('Hoja de Trabajo para listado'!$A$155:$Z$1048576,MATCH($A340,'Hoja de Trabajo para listado'!$A$155:$A$1048576,0),MATCH((CUADRO!O$5&amp;$E340),'Hoja de Trabajo para listado'!$A$151:$Z$151,0)),0)+IFERROR(INDEX('Hoja de Trabajo para listado'!$AB$155:$BA$1048576,MATCH($A340,'Hoja de Trabajo para listado'!$AB$155:$AB$1048576,0),MATCH((CUADRO!O$5&amp;$E340),'Hoja de Trabajo para listado'!$AB$151:$BA$151,0)),0)+IFERROR(INDEX('Hoja de Trabajo para listado'!$BC$155:$CB$1048576,MATCH($A340,'Hoja de Trabajo para listado'!$BC$155:$BC$1048576,0),MATCH((CUADRO!O$5&amp;$E340),'Hoja de Trabajo para listado'!$BC$151:$CB$151,0)),0)+IFERROR(INDEX('Hoja de Trabajo para listado'!$DE$153:$DG$274,MATCH($A340,'Hoja de Trabajo para listado'!$DE$153:$DE$1048576,0),MATCH((CUADRO!O$5&amp;$E340),'Hoja de Trabajo para listado'!$DE$151:$DG$151,0)),0)+IFERROR(INDEX('Hoja de Trabajo para listado'!$CD$155:$DC$1048576,MATCH($A340,'Hoja de Trabajo para listado'!$CD$155:$CD$1048576,0),MATCH((CUADRO!O$5&amp;$E340),'Hoja de Trabajo para listado'!$CD$151:$DC$151,0)),0)</f>
        <v>0</v>
      </c>
      <c r="P340" s="243">
        <f ca="1">+IFERROR(INDEX('Hoja de Trabajo para listado'!$A$155:$Z$1048576,MATCH($A340,'Hoja de Trabajo para listado'!$A$155:$A$1048576,0),MATCH((CUADRO!P$5&amp;$E340),'Hoja de Trabajo para listado'!$A$151:$Z$151,0)),0)+IFERROR(INDEX('Hoja de Trabajo para listado'!$AB$155:$BA$1048576,MATCH($A340,'Hoja de Trabajo para listado'!$AB$155:$AB$1048576,0),MATCH((CUADRO!P$5&amp;$E340),'Hoja de Trabajo para listado'!$AB$151:$BA$151,0)),0)+IFERROR(INDEX('Hoja de Trabajo para listado'!$BC$155:$CB$1048576,MATCH($A340,'Hoja de Trabajo para listado'!$BC$155:$BC$1048576,0),MATCH((CUADRO!P$5&amp;$E340),'Hoja de Trabajo para listado'!$BC$151:$CB$151,0)),0)+IFERROR(INDEX('Hoja de Trabajo para listado'!$DE$153:$DG$274,MATCH($A340,'Hoja de Trabajo para listado'!$DE$153:$DE$1048576,0),MATCH((CUADRO!P$5&amp;$E340),'Hoja de Trabajo para listado'!$DE$151:$DG$151,0)),0)+IFERROR(INDEX('Hoja de Trabajo para listado'!$CD$155:$DC$1048576,MATCH($A340,'Hoja de Trabajo para listado'!$CD$155:$CD$1048576,0),MATCH((CUADRO!P$5&amp;$E340),'Hoja de Trabajo para listado'!$CD$151:$DC$151,0)),0)</f>
        <v>0</v>
      </c>
      <c r="Q340" s="243">
        <f ca="1">+IFERROR(INDEX('Hoja de Trabajo para listado'!$A$155:$Z$1048576,MATCH($A340,'Hoja de Trabajo para listado'!$A$155:$A$1048576,0),MATCH((CUADRO!Q$5&amp;$E340),'Hoja de Trabajo para listado'!$A$151:$Z$151,0)),0)+IFERROR(INDEX('Hoja de Trabajo para listado'!$AB$155:$BA$1048576,MATCH($A340,'Hoja de Trabajo para listado'!$AB$155:$AB$1048576,0),MATCH((CUADRO!Q$5&amp;$E340),'Hoja de Trabajo para listado'!$AB$151:$BA$151,0)),0)+IFERROR(INDEX('Hoja de Trabajo para listado'!$BC$155:$CB$1048576,MATCH($A340,'Hoja de Trabajo para listado'!$BC$155:$BC$1048576,0),MATCH((CUADRO!Q$5&amp;$E340),'Hoja de Trabajo para listado'!$BC$151:$CB$151,0)),0)+IFERROR(INDEX('Hoja de Trabajo para listado'!$DE$153:$DG$274,MATCH($A340,'Hoja de Trabajo para listado'!$DE$153:$DE$1048576,0),MATCH((CUADRO!Q$5&amp;$E340),'Hoja de Trabajo para listado'!$DE$151:$DG$151,0)),0)+IFERROR(INDEX('Hoja de Trabajo para listado'!$CD$155:$DC$1048576,MATCH($A340,'Hoja de Trabajo para listado'!$CD$155:$CD$1048576,0),MATCH((CUADRO!Q$5&amp;$E340),'Hoja de Trabajo para listado'!$CD$151:$DC$151,0)),0)</f>
        <v>0</v>
      </c>
      <c r="R340" s="243">
        <f t="shared" ca="1" si="13"/>
        <v>0</v>
      </c>
      <c r="S340" s="263"/>
      <c r="T340" s="243">
        <f ca="1">+T341</f>
        <v>336923.3</v>
      </c>
      <c r="U340" s="242">
        <f t="shared" si="14"/>
        <v>1</v>
      </c>
      <c r="V340" s="333" t="str">
        <f>+VLOOKUP(A340,bd_lista!$A$3:$E$590,5,FALSE)</f>
        <v>Empresas Nacionales</v>
      </c>
      <c r="W340" s="391" t="str">
        <f>+V340</f>
        <v>Empresas Nacionales</v>
      </c>
      <c r="X340" s="242">
        <f>+VLOOKUP(A340,[4]Sheet1!$A$13:$D$744,4,FALSE)</f>
        <v>76</v>
      </c>
      <c r="Y340" s="242" t="str">
        <f>+VLOOKUP(X340,bd_lista!$A$3:$C$590,3,FALSE)</f>
        <v>Ministerio de Minería y Metalurgia</v>
      </c>
      <c r="Z340" s="294">
        <f>+X340</f>
        <v>76</v>
      </c>
      <c r="AA340" s="319" t="str">
        <f>+Y340</f>
        <v>Ministerio de Minería y Metalurgia</v>
      </c>
    </row>
    <row r="341" spans="1:27" customFormat="1" ht="15" hidden="1" customHeight="1">
      <c r="A341" s="32">
        <v>573</v>
      </c>
      <c r="B341" s="388"/>
      <c r="C341" s="333" t="str">
        <f>+VLOOKUP(A341,bd_lista!$A$3:$C$590,3,FALSE)</f>
        <v>Empresa Siderúrgica del Mutún</v>
      </c>
      <c r="D341" s="390"/>
      <c r="E341" s="244" t="s">
        <v>1305</v>
      </c>
      <c r="F341" s="245">
        <f ca="1">+IFERROR(INDEX('Hoja de Trabajo para listado'!$A$155:$Z$1048576,MATCH($A341,'Hoja de Trabajo para listado'!$A$155:$A$1048576,0),MATCH((CUADRO!F$5&amp;$E341),'Hoja de Trabajo para listado'!$A$151:$Z$151,0)),0)+IFERROR(INDEX('Hoja de Trabajo para listado'!$AB$155:$BA$1048576,MATCH($A341,'Hoja de Trabajo para listado'!$AB$155:$AB$1048576,0),MATCH((CUADRO!F$5&amp;$E341),'Hoja de Trabajo para listado'!$AB$151:$BA$151,0)),0)+IFERROR(INDEX('Hoja de Trabajo para listado'!$BC$155:$CB$1048576,MATCH($A341,'Hoja de Trabajo para listado'!$BC$155:$BC$1048576,0),MATCH((CUADRO!F$5&amp;$E341),'Hoja de Trabajo para listado'!$BC$151:$CB$151,0)),0)+IFERROR(INDEX('Hoja de Trabajo para listado'!$DE$153:$DG$274,MATCH($A341,'Hoja de Trabajo para listado'!$DE$153:$DE$1048576,0),MATCH((CUADRO!F$5&amp;$E341),'Hoja de Trabajo para listado'!$DE$151:$DG$151,0)),0)+IFERROR(INDEX('Hoja de Trabajo para listado'!$CD$155:$DC$1048576,MATCH($A341,'Hoja de Trabajo para listado'!$CD$155:$CD$1048576,0),MATCH((CUADRO!F$5&amp;$E341),'Hoja de Trabajo para listado'!$CD$151:$DC$151,0)),0)</f>
        <v>0</v>
      </c>
      <c r="G341" s="245">
        <f ca="1">+IFERROR(INDEX('Hoja de Trabajo para listado'!$A$155:$Z$1048576,MATCH($A341,'Hoja de Trabajo para listado'!$A$155:$A$1048576,0),MATCH((CUADRO!G$5&amp;$E341),'Hoja de Trabajo para listado'!$A$151:$Z$151,0)),0)+IFERROR(INDEX('Hoja de Trabajo para listado'!$AB$155:$BA$1048576,MATCH($A341,'Hoja de Trabajo para listado'!$AB$155:$AB$1048576,0),MATCH((CUADRO!G$5&amp;$E341),'Hoja de Trabajo para listado'!$AB$151:$BA$151,0)),0)+IFERROR(INDEX('Hoja de Trabajo para listado'!$BC$155:$CB$1048576,MATCH($A341,'Hoja de Trabajo para listado'!$BC$155:$BC$1048576,0),MATCH((CUADRO!G$5&amp;$E341),'Hoja de Trabajo para listado'!$BC$151:$CB$151,0)),0)+IFERROR(INDEX('Hoja de Trabajo para listado'!$DE$153:$DG$274,MATCH($A341,'Hoja de Trabajo para listado'!$DE$153:$DE$1048576,0),MATCH((CUADRO!G$5&amp;$E341),'Hoja de Trabajo para listado'!$DE$151:$DG$151,0)),0)+IFERROR(INDEX('Hoja de Trabajo para listado'!$CD$155:$DC$1048576,MATCH($A341,'Hoja de Trabajo para listado'!$CD$155:$CD$1048576,0),MATCH((CUADRO!G$5&amp;$E341),'Hoja de Trabajo para listado'!$CD$151:$DC$151,0)),0)</f>
        <v>0</v>
      </c>
      <c r="H341" s="245">
        <f ca="1">+IFERROR(INDEX('Hoja de Trabajo para listado'!$A$155:$Z$1048576,MATCH($A341,'Hoja de Trabajo para listado'!$A$155:$A$1048576,0),MATCH((CUADRO!H$5&amp;$E341),'Hoja de Trabajo para listado'!$A$151:$Z$151,0)),0)+IFERROR(INDEX('Hoja de Trabajo para listado'!$AB$155:$BA$1048576,MATCH($A341,'Hoja de Trabajo para listado'!$AB$155:$AB$1048576,0),MATCH((CUADRO!H$5&amp;$E341),'Hoja de Trabajo para listado'!$AB$151:$BA$151,0)),0)+IFERROR(INDEX('Hoja de Trabajo para listado'!$BC$155:$CB$1048576,MATCH($A341,'Hoja de Trabajo para listado'!$BC$155:$BC$1048576,0),MATCH((CUADRO!H$5&amp;$E341),'Hoja de Trabajo para listado'!$BC$151:$CB$151,0)),0)+IFERROR(INDEX('Hoja de Trabajo para listado'!$DE$153:$DG$274,MATCH($A341,'Hoja de Trabajo para listado'!$DE$153:$DE$1048576,0),MATCH((CUADRO!H$5&amp;$E341),'Hoja de Trabajo para listado'!$DE$151:$DG$151,0)),0)+IFERROR(INDEX('Hoja de Trabajo para listado'!$CD$155:$DC$1048576,MATCH($A341,'Hoja de Trabajo para listado'!$CD$155:$CD$1048576,0),MATCH((CUADRO!H$5&amp;$E341),'Hoja de Trabajo para listado'!$CD$151:$DC$151,0)),0)</f>
        <v>0</v>
      </c>
      <c r="I341" s="245">
        <f ca="1">+IFERROR(INDEX('Hoja de Trabajo para listado'!$A$155:$Z$1048576,MATCH($A341,'Hoja de Trabajo para listado'!$A$155:$A$1048576,0),MATCH((CUADRO!I$5&amp;$E341),'Hoja de Trabajo para listado'!$A$151:$Z$151,0)),0)+IFERROR(INDEX('Hoja de Trabajo para listado'!$AB$155:$BA$1048576,MATCH($A341,'Hoja de Trabajo para listado'!$AB$155:$AB$1048576,0),MATCH((CUADRO!I$5&amp;$E341),'Hoja de Trabajo para listado'!$AB$151:$BA$151,0)),0)+IFERROR(INDEX('Hoja de Trabajo para listado'!$BC$155:$CB$1048576,MATCH($A341,'Hoja de Trabajo para listado'!$BC$155:$BC$1048576,0),MATCH((CUADRO!I$5&amp;$E341),'Hoja de Trabajo para listado'!$BC$151:$CB$151,0)),0)+IFERROR(INDEX('Hoja de Trabajo para listado'!$DE$153:$DG$274,MATCH($A341,'Hoja de Trabajo para listado'!$DE$153:$DE$1048576,0),MATCH((CUADRO!I$5&amp;$E341),'Hoja de Trabajo para listado'!$DE$151:$DG$151,0)),0)+IFERROR(INDEX('Hoja de Trabajo para listado'!$CD$155:$DC$1048576,MATCH($A341,'Hoja de Trabajo para listado'!$CD$155:$CD$1048576,0),MATCH((CUADRO!I$5&amp;$E341),'Hoja de Trabajo para listado'!$CD$151:$DC$151,0)),0)</f>
        <v>336923.3</v>
      </c>
      <c r="J341" s="245">
        <f ca="1">+IFERROR(INDEX('Hoja de Trabajo para listado'!$A$155:$Z$1048576,MATCH($A341,'Hoja de Trabajo para listado'!$A$155:$A$1048576,0),MATCH((CUADRO!J$5&amp;$E341),'Hoja de Trabajo para listado'!$A$151:$Z$151,0)),0)+IFERROR(INDEX('Hoja de Trabajo para listado'!$AB$155:$BA$1048576,MATCH($A341,'Hoja de Trabajo para listado'!$AB$155:$AB$1048576,0),MATCH((CUADRO!J$5&amp;$E341),'Hoja de Trabajo para listado'!$AB$151:$BA$151,0)),0)+IFERROR(INDEX('Hoja de Trabajo para listado'!$BC$155:$CB$1048576,MATCH($A341,'Hoja de Trabajo para listado'!$BC$155:$BC$1048576,0),MATCH((CUADRO!J$5&amp;$E341),'Hoja de Trabajo para listado'!$BC$151:$CB$151,0)),0)+IFERROR(INDEX('Hoja de Trabajo para listado'!$DE$153:$DG$274,MATCH($A341,'Hoja de Trabajo para listado'!$DE$153:$DE$1048576,0),MATCH((CUADRO!J$5&amp;$E341),'Hoja de Trabajo para listado'!$DE$151:$DG$151,0)),0)+IFERROR(INDEX('Hoja de Trabajo para listado'!$CD$155:$DC$1048576,MATCH($A341,'Hoja de Trabajo para listado'!$CD$155:$CD$1048576,0),MATCH((CUADRO!J$5&amp;$E341),'Hoja de Trabajo para listado'!$CD$151:$DC$151,0)),0)</f>
        <v>0</v>
      </c>
      <c r="K341" s="245">
        <f ca="1">+IFERROR(INDEX('Hoja de Trabajo para listado'!$A$155:$Z$1048576,MATCH($A341,'Hoja de Trabajo para listado'!$A$155:$A$1048576,0),MATCH((CUADRO!K$5&amp;$E341),'Hoja de Trabajo para listado'!$A$151:$Z$151,0)),0)+IFERROR(INDEX('Hoja de Trabajo para listado'!$AB$155:$BA$1048576,MATCH($A341,'Hoja de Trabajo para listado'!$AB$155:$AB$1048576,0),MATCH((CUADRO!K$5&amp;$E341),'Hoja de Trabajo para listado'!$AB$151:$BA$151,0)),0)+IFERROR(INDEX('Hoja de Trabajo para listado'!$BC$155:$CB$1048576,MATCH($A341,'Hoja de Trabajo para listado'!$BC$155:$BC$1048576,0),MATCH((CUADRO!K$5&amp;$E341),'Hoja de Trabajo para listado'!$BC$151:$CB$151,0)),0)+IFERROR(INDEX('Hoja de Trabajo para listado'!$DE$153:$DG$274,MATCH($A341,'Hoja de Trabajo para listado'!$DE$153:$DE$1048576,0),MATCH((CUADRO!K$5&amp;$E341),'Hoja de Trabajo para listado'!$DE$151:$DG$151,0)),0)+IFERROR(INDEX('Hoja de Trabajo para listado'!$CD$155:$DC$1048576,MATCH($A341,'Hoja de Trabajo para listado'!$CD$155:$CD$1048576,0),MATCH((CUADRO!K$5&amp;$E341),'Hoja de Trabajo para listado'!$CD$151:$DC$151,0)),0)</f>
        <v>0</v>
      </c>
      <c r="L341" s="245">
        <f ca="1">+IFERROR(INDEX('Hoja de Trabajo para listado'!$A$155:$Z$1048576,MATCH($A341,'Hoja de Trabajo para listado'!$A$155:$A$1048576,0),MATCH((CUADRO!L$5&amp;$E341),'Hoja de Trabajo para listado'!$A$151:$Z$151,0)),0)+IFERROR(INDEX('Hoja de Trabajo para listado'!$AB$155:$BA$1048576,MATCH($A341,'Hoja de Trabajo para listado'!$AB$155:$AB$1048576,0),MATCH((CUADRO!L$5&amp;$E341),'Hoja de Trabajo para listado'!$AB$151:$BA$151,0)),0)+IFERROR(INDEX('Hoja de Trabajo para listado'!$BC$155:$CB$1048576,MATCH($A341,'Hoja de Trabajo para listado'!$BC$155:$BC$1048576,0),MATCH((CUADRO!L$5&amp;$E341),'Hoja de Trabajo para listado'!$BC$151:$CB$151,0)),0)+IFERROR(INDEX('Hoja de Trabajo para listado'!$DE$153:$DG$274,MATCH($A341,'Hoja de Trabajo para listado'!$DE$153:$DE$1048576,0),MATCH((CUADRO!L$5&amp;$E341),'Hoja de Trabajo para listado'!$DE$151:$DG$151,0)),0)+IFERROR(INDEX('Hoja de Trabajo para listado'!$CD$155:$DC$1048576,MATCH($A341,'Hoja de Trabajo para listado'!$CD$155:$CD$1048576,0),MATCH((CUADRO!L$5&amp;$E341),'Hoja de Trabajo para listado'!$CD$151:$DC$151,0)),0)</f>
        <v>0</v>
      </c>
      <c r="M341" s="245">
        <f ca="1">+IFERROR(INDEX('Hoja de Trabajo para listado'!$A$155:$Z$1048576,MATCH($A341,'Hoja de Trabajo para listado'!$A$155:$A$1048576,0),MATCH((CUADRO!M$5&amp;$E341),'Hoja de Trabajo para listado'!$A$151:$Z$151,0)),0)+IFERROR(INDEX('Hoja de Trabajo para listado'!$AB$155:$BA$1048576,MATCH($A341,'Hoja de Trabajo para listado'!$AB$155:$AB$1048576,0),MATCH((CUADRO!M$5&amp;$E341),'Hoja de Trabajo para listado'!$AB$151:$BA$151,0)),0)+IFERROR(INDEX('Hoja de Trabajo para listado'!$BC$155:$CB$1048576,MATCH($A341,'Hoja de Trabajo para listado'!$BC$155:$BC$1048576,0),MATCH((CUADRO!M$5&amp;$E341),'Hoja de Trabajo para listado'!$BC$151:$CB$151,0)),0)+IFERROR(INDEX('Hoja de Trabajo para listado'!$DE$153:$DG$274,MATCH($A341,'Hoja de Trabajo para listado'!$DE$153:$DE$1048576,0),MATCH((CUADRO!M$5&amp;$E341),'Hoja de Trabajo para listado'!$DE$151:$DG$151,0)),0)+IFERROR(INDEX('Hoja de Trabajo para listado'!$CD$155:$DC$1048576,MATCH($A341,'Hoja de Trabajo para listado'!$CD$155:$CD$1048576,0),MATCH((CUADRO!M$5&amp;$E341),'Hoja de Trabajo para listado'!$CD$151:$DC$151,0)),0)</f>
        <v>0</v>
      </c>
      <c r="N341" s="245">
        <f ca="1">+IFERROR(INDEX('Hoja de Trabajo para listado'!$A$155:$Z$1048576,MATCH($A341,'Hoja de Trabajo para listado'!$A$155:$A$1048576,0),MATCH((CUADRO!N$5&amp;$E341),'Hoja de Trabajo para listado'!$A$151:$Z$151,0)),0)+IFERROR(INDEX('Hoja de Trabajo para listado'!$AB$155:$BA$1048576,MATCH($A341,'Hoja de Trabajo para listado'!$AB$155:$AB$1048576,0),MATCH((CUADRO!N$5&amp;$E341),'Hoja de Trabajo para listado'!$AB$151:$BA$151,0)),0)+IFERROR(INDEX('Hoja de Trabajo para listado'!$BC$155:$CB$1048576,MATCH($A341,'Hoja de Trabajo para listado'!$BC$155:$BC$1048576,0),MATCH((CUADRO!N$5&amp;$E341),'Hoja de Trabajo para listado'!$BC$151:$CB$151,0)),0)+IFERROR(INDEX('Hoja de Trabajo para listado'!$DE$153:$DG$274,MATCH($A341,'Hoja de Trabajo para listado'!$DE$153:$DE$1048576,0),MATCH((CUADRO!N$5&amp;$E341),'Hoja de Trabajo para listado'!$DE$151:$DG$151,0)),0)+IFERROR(INDEX('Hoja de Trabajo para listado'!$CD$155:$DC$1048576,MATCH($A341,'Hoja de Trabajo para listado'!$CD$155:$CD$1048576,0),MATCH((CUADRO!N$5&amp;$E341),'Hoja de Trabajo para listado'!$CD$151:$DC$151,0)),0)</f>
        <v>0</v>
      </c>
      <c r="O341" s="245">
        <f ca="1">+IFERROR(INDEX('Hoja de Trabajo para listado'!$A$155:$Z$1048576,MATCH($A341,'Hoja de Trabajo para listado'!$A$155:$A$1048576,0),MATCH((CUADRO!O$5&amp;$E341),'Hoja de Trabajo para listado'!$A$151:$Z$151,0)),0)+IFERROR(INDEX('Hoja de Trabajo para listado'!$AB$155:$BA$1048576,MATCH($A341,'Hoja de Trabajo para listado'!$AB$155:$AB$1048576,0),MATCH((CUADRO!O$5&amp;$E341),'Hoja de Trabajo para listado'!$AB$151:$BA$151,0)),0)+IFERROR(INDEX('Hoja de Trabajo para listado'!$BC$155:$CB$1048576,MATCH($A341,'Hoja de Trabajo para listado'!$BC$155:$BC$1048576,0),MATCH((CUADRO!O$5&amp;$E341),'Hoja de Trabajo para listado'!$BC$151:$CB$151,0)),0)+IFERROR(INDEX('Hoja de Trabajo para listado'!$DE$153:$DG$274,MATCH($A341,'Hoja de Trabajo para listado'!$DE$153:$DE$1048576,0),MATCH((CUADRO!O$5&amp;$E341),'Hoja de Trabajo para listado'!$DE$151:$DG$151,0)),0)+IFERROR(INDEX('Hoja de Trabajo para listado'!$CD$155:$DC$1048576,MATCH($A341,'Hoja de Trabajo para listado'!$CD$155:$CD$1048576,0),MATCH((CUADRO!O$5&amp;$E341),'Hoja de Trabajo para listado'!$CD$151:$DC$151,0)),0)</f>
        <v>0</v>
      </c>
      <c r="P341" s="245">
        <f ca="1">+IFERROR(INDEX('Hoja de Trabajo para listado'!$A$155:$Z$1048576,MATCH($A341,'Hoja de Trabajo para listado'!$A$155:$A$1048576,0),MATCH((CUADRO!P$5&amp;$E341),'Hoja de Trabajo para listado'!$A$151:$Z$151,0)),0)+IFERROR(INDEX('Hoja de Trabajo para listado'!$AB$155:$BA$1048576,MATCH($A341,'Hoja de Trabajo para listado'!$AB$155:$AB$1048576,0),MATCH((CUADRO!P$5&amp;$E341),'Hoja de Trabajo para listado'!$AB$151:$BA$151,0)),0)+IFERROR(INDEX('Hoja de Trabajo para listado'!$BC$155:$CB$1048576,MATCH($A341,'Hoja de Trabajo para listado'!$BC$155:$BC$1048576,0),MATCH((CUADRO!P$5&amp;$E341),'Hoja de Trabajo para listado'!$BC$151:$CB$151,0)),0)+IFERROR(INDEX('Hoja de Trabajo para listado'!$DE$153:$DG$274,MATCH($A341,'Hoja de Trabajo para listado'!$DE$153:$DE$1048576,0),MATCH((CUADRO!P$5&amp;$E341),'Hoja de Trabajo para listado'!$DE$151:$DG$151,0)),0)+IFERROR(INDEX('Hoja de Trabajo para listado'!$CD$155:$DC$1048576,MATCH($A341,'Hoja de Trabajo para listado'!$CD$155:$CD$1048576,0),MATCH((CUADRO!P$5&amp;$E341),'Hoja de Trabajo para listado'!$CD$151:$DC$151,0)),0)</f>
        <v>0</v>
      </c>
      <c r="Q341" s="245">
        <f ca="1">+IFERROR(INDEX('Hoja de Trabajo para listado'!$A$155:$Z$1048576,MATCH($A341,'Hoja de Trabajo para listado'!$A$155:$A$1048576,0),MATCH((CUADRO!Q$5&amp;$E341),'Hoja de Trabajo para listado'!$A$151:$Z$151,0)),0)+IFERROR(INDEX('Hoja de Trabajo para listado'!$AB$155:$BA$1048576,MATCH($A341,'Hoja de Trabajo para listado'!$AB$155:$AB$1048576,0),MATCH((CUADRO!Q$5&amp;$E341),'Hoja de Trabajo para listado'!$AB$151:$BA$151,0)),0)+IFERROR(INDEX('Hoja de Trabajo para listado'!$BC$155:$CB$1048576,MATCH($A341,'Hoja de Trabajo para listado'!$BC$155:$BC$1048576,0),MATCH((CUADRO!Q$5&amp;$E341),'Hoja de Trabajo para listado'!$BC$151:$CB$151,0)),0)+IFERROR(INDEX('Hoja de Trabajo para listado'!$DE$153:$DG$274,MATCH($A341,'Hoja de Trabajo para listado'!$DE$153:$DE$1048576,0),MATCH((CUADRO!Q$5&amp;$E341),'Hoja de Trabajo para listado'!$DE$151:$DG$151,0)),0)+IFERROR(INDEX('Hoja de Trabajo para listado'!$CD$155:$DC$1048576,MATCH($A341,'Hoja de Trabajo para listado'!$CD$155:$CD$1048576,0),MATCH((CUADRO!Q$5&amp;$E341),'Hoja de Trabajo para listado'!$CD$151:$DC$151,0)),0)</f>
        <v>0</v>
      </c>
      <c r="R341" s="245">
        <f t="shared" ca="1" si="13"/>
        <v>336923.3</v>
      </c>
      <c r="S341" s="262">
        <f ca="1">+R340+R341</f>
        <v>336923.3</v>
      </c>
      <c r="T341" s="245">
        <f ca="1">+S341</f>
        <v>336923.3</v>
      </c>
      <c r="U341" s="242">
        <f t="shared" si="14"/>
        <v>2</v>
      </c>
      <c r="V341" s="333" t="str">
        <f>+VLOOKUP(A341,bd_lista!$A$3:$E$590,5,FALSE)</f>
        <v>Empresas Nacionales</v>
      </c>
      <c r="W341" s="392"/>
      <c r="X341" s="242">
        <f>+VLOOKUP(A341,[4]Sheet1!$A$13:$D$744,4,FALSE)</f>
        <v>76</v>
      </c>
      <c r="Y341" s="242" t="str">
        <f>+VLOOKUP(X341,bd_lista!$A$3:$C$590,3,FALSE)</f>
        <v>Ministerio de Minería y Metalurgia</v>
      </c>
      <c r="Z341" s="292"/>
      <c r="AA341" s="321"/>
    </row>
    <row r="342" spans="1:27" customFormat="1" ht="15" hidden="1" customHeight="1">
      <c r="A342" s="32">
        <v>576</v>
      </c>
      <c r="B342" s="387">
        <f>+A342</f>
        <v>576</v>
      </c>
      <c r="C342" s="247" t="str">
        <f>+VLOOKUP(A342,bd_lista!$A$3:$C$590,3,FALSE)</f>
        <v>Empresa Pública Nacional Estratégica Cartones de Bolivia</v>
      </c>
      <c r="D342" s="389" t="str">
        <f>+C342</f>
        <v>Empresa Pública Nacional Estratégica Cartones de Bolivia</v>
      </c>
      <c r="E342" s="247" t="s">
        <v>1304</v>
      </c>
      <c r="F342" s="243">
        <f ca="1">+IFERROR(INDEX('Hoja de Trabajo para listado'!$A$155:$Z$1048576,MATCH($A342,'Hoja de Trabajo para listado'!$A$155:$A$1048576,0),MATCH((CUADRO!F$5&amp;$E342),'Hoja de Trabajo para listado'!$A$151:$Z$151,0)),0)+IFERROR(INDEX('Hoja de Trabajo para listado'!$AB$155:$BA$1048576,MATCH($A342,'Hoja de Trabajo para listado'!$AB$155:$AB$1048576,0),MATCH((CUADRO!F$5&amp;$E342),'Hoja de Trabajo para listado'!$AB$151:$BA$151,0)),0)+IFERROR(INDEX('Hoja de Trabajo para listado'!$BC$155:$CB$1048576,MATCH($A342,'Hoja de Trabajo para listado'!$BC$155:$BC$1048576,0),MATCH((CUADRO!F$5&amp;$E342),'Hoja de Trabajo para listado'!$BC$151:$CB$151,0)),0)+IFERROR(INDEX('Hoja de Trabajo para listado'!$DE$153:$DG$274,MATCH($A342,'Hoja de Trabajo para listado'!$DE$153:$DE$1048576,0),MATCH((CUADRO!F$5&amp;$E342),'Hoja de Trabajo para listado'!$DE$151:$DG$151,0)),0)+IFERROR(INDEX('Hoja de Trabajo para listado'!$CD$155:$DC$1048576,MATCH($A342,'Hoja de Trabajo para listado'!$CD$155:$CD$1048576,0),MATCH((CUADRO!F$5&amp;$E342),'Hoja de Trabajo para listado'!$CD$151:$DC$151,0)),0)</f>
        <v>0</v>
      </c>
      <c r="G342" s="243">
        <f ca="1">+IFERROR(INDEX('Hoja de Trabajo para listado'!$A$155:$Z$1048576,MATCH($A342,'Hoja de Trabajo para listado'!$A$155:$A$1048576,0),MATCH((CUADRO!G$5&amp;$E342),'Hoja de Trabajo para listado'!$A$151:$Z$151,0)),0)+IFERROR(INDEX('Hoja de Trabajo para listado'!$AB$155:$BA$1048576,MATCH($A342,'Hoja de Trabajo para listado'!$AB$155:$AB$1048576,0),MATCH((CUADRO!G$5&amp;$E342),'Hoja de Trabajo para listado'!$AB$151:$BA$151,0)),0)+IFERROR(INDEX('Hoja de Trabajo para listado'!$BC$155:$CB$1048576,MATCH($A342,'Hoja de Trabajo para listado'!$BC$155:$BC$1048576,0),MATCH((CUADRO!G$5&amp;$E342),'Hoja de Trabajo para listado'!$BC$151:$CB$151,0)),0)+IFERROR(INDEX('Hoja de Trabajo para listado'!$DE$153:$DG$274,MATCH($A342,'Hoja de Trabajo para listado'!$DE$153:$DE$1048576,0),MATCH((CUADRO!G$5&amp;$E342),'Hoja de Trabajo para listado'!$DE$151:$DG$151,0)),0)+IFERROR(INDEX('Hoja de Trabajo para listado'!$CD$155:$DC$1048576,MATCH($A342,'Hoja de Trabajo para listado'!$CD$155:$CD$1048576,0),MATCH((CUADRO!G$5&amp;$E342),'Hoja de Trabajo para listado'!$CD$151:$DC$151,0)),0)</f>
        <v>0</v>
      </c>
      <c r="H342" s="243">
        <f ca="1">+IFERROR(INDEX('Hoja de Trabajo para listado'!$A$155:$Z$1048576,MATCH($A342,'Hoja de Trabajo para listado'!$A$155:$A$1048576,0),MATCH((CUADRO!H$5&amp;$E342),'Hoja de Trabajo para listado'!$A$151:$Z$151,0)),0)+IFERROR(INDEX('Hoja de Trabajo para listado'!$AB$155:$BA$1048576,MATCH($A342,'Hoja de Trabajo para listado'!$AB$155:$AB$1048576,0),MATCH((CUADRO!H$5&amp;$E342),'Hoja de Trabajo para listado'!$AB$151:$BA$151,0)),0)+IFERROR(INDEX('Hoja de Trabajo para listado'!$BC$155:$CB$1048576,MATCH($A342,'Hoja de Trabajo para listado'!$BC$155:$BC$1048576,0),MATCH((CUADRO!H$5&amp;$E342),'Hoja de Trabajo para listado'!$BC$151:$CB$151,0)),0)+IFERROR(INDEX('Hoja de Trabajo para listado'!$DE$153:$DG$274,MATCH($A342,'Hoja de Trabajo para listado'!$DE$153:$DE$1048576,0),MATCH((CUADRO!H$5&amp;$E342),'Hoja de Trabajo para listado'!$DE$151:$DG$151,0)),0)+IFERROR(INDEX('Hoja de Trabajo para listado'!$CD$155:$DC$1048576,MATCH($A342,'Hoja de Trabajo para listado'!$CD$155:$CD$1048576,0),MATCH((CUADRO!H$5&amp;$E342),'Hoja de Trabajo para listado'!$CD$151:$DC$151,0)),0)</f>
        <v>0</v>
      </c>
      <c r="I342" s="243">
        <f ca="1">+IFERROR(INDEX('Hoja de Trabajo para listado'!$A$155:$Z$1048576,MATCH($A342,'Hoja de Trabajo para listado'!$A$155:$A$1048576,0),MATCH((CUADRO!I$5&amp;$E342),'Hoja de Trabajo para listado'!$A$151:$Z$151,0)),0)+IFERROR(INDEX('Hoja de Trabajo para listado'!$AB$155:$BA$1048576,MATCH($A342,'Hoja de Trabajo para listado'!$AB$155:$AB$1048576,0),MATCH((CUADRO!I$5&amp;$E342),'Hoja de Trabajo para listado'!$AB$151:$BA$151,0)),0)+IFERROR(INDEX('Hoja de Trabajo para listado'!$BC$155:$CB$1048576,MATCH($A342,'Hoja de Trabajo para listado'!$BC$155:$BC$1048576,0),MATCH((CUADRO!I$5&amp;$E342),'Hoja de Trabajo para listado'!$BC$151:$CB$151,0)),0)+IFERROR(INDEX('Hoja de Trabajo para listado'!$DE$153:$DG$274,MATCH($A342,'Hoja de Trabajo para listado'!$DE$153:$DE$1048576,0),MATCH((CUADRO!I$5&amp;$E342),'Hoja de Trabajo para listado'!$DE$151:$DG$151,0)),0)+IFERROR(INDEX('Hoja de Trabajo para listado'!$CD$155:$DC$1048576,MATCH($A342,'Hoja de Trabajo para listado'!$CD$155:$CD$1048576,0),MATCH((CUADRO!I$5&amp;$E342),'Hoja de Trabajo para listado'!$CD$151:$DC$151,0)),0)</f>
        <v>0</v>
      </c>
      <c r="J342" s="243">
        <f ca="1">+IFERROR(INDEX('Hoja de Trabajo para listado'!$A$155:$Z$1048576,MATCH($A342,'Hoja de Trabajo para listado'!$A$155:$A$1048576,0),MATCH((CUADRO!J$5&amp;$E342),'Hoja de Trabajo para listado'!$A$151:$Z$151,0)),0)+IFERROR(INDEX('Hoja de Trabajo para listado'!$AB$155:$BA$1048576,MATCH($A342,'Hoja de Trabajo para listado'!$AB$155:$AB$1048576,0),MATCH((CUADRO!J$5&amp;$E342),'Hoja de Trabajo para listado'!$AB$151:$BA$151,0)),0)+IFERROR(INDEX('Hoja de Trabajo para listado'!$BC$155:$CB$1048576,MATCH($A342,'Hoja de Trabajo para listado'!$BC$155:$BC$1048576,0),MATCH((CUADRO!J$5&amp;$E342),'Hoja de Trabajo para listado'!$BC$151:$CB$151,0)),0)+IFERROR(INDEX('Hoja de Trabajo para listado'!$DE$153:$DG$274,MATCH($A342,'Hoja de Trabajo para listado'!$DE$153:$DE$1048576,0),MATCH((CUADRO!J$5&amp;$E342),'Hoja de Trabajo para listado'!$DE$151:$DG$151,0)),0)+IFERROR(INDEX('Hoja de Trabajo para listado'!$CD$155:$DC$1048576,MATCH($A342,'Hoja de Trabajo para listado'!$CD$155:$CD$1048576,0),MATCH((CUADRO!J$5&amp;$E342),'Hoja de Trabajo para listado'!$CD$151:$DC$151,0)),0)</f>
        <v>0</v>
      </c>
      <c r="K342" s="243">
        <f ca="1">+IFERROR(INDEX('Hoja de Trabajo para listado'!$A$155:$Z$1048576,MATCH($A342,'Hoja de Trabajo para listado'!$A$155:$A$1048576,0),MATCH((CUADRO!K$5&amp;$E342),'Hoja de Trabajo para listado'!$A$151:$Z$151,0)),0)+IFERROR(INDEX('Hoja de Trabajo para listado'!$AB$155:$BA$1048576,MATCH($A342,'Hoja de Trabajo para listado'!$AB$155:$AB$1048576,0),MATCH((CUADRO!K$5&amp;$E342),'Hoja de Trabajo para listado'!$AB$151:$BA$151,0)),0)+IFERROR(INDEX('Hoja de Trabajo para listado'!$BC$155:$CB$1048576,MATCH($A342,'Hoja de Trabajo para listado'!$BC$155:$BC$1048576,0),MATCH((CUADRO!K$5&amp;$E342),'Hoja de Trabajo para listado'!$BC$151:$CB$151,0)),0)+IFERROR(INDEX('Hoja de Trabajo para listado'!$DE$153:$DG$274,MATCH($A342,'Hoja de Trabajo para listado'!$DE$153:$DE$1048576,0),MATCH((CUADRO!K$5&amp;$E342),'Hoja de Trabajo para listado'!$DE$151:$DG$151,0)),0)+IFERROR(INDEX('Hoja de Trabajo para listado'!$CD$155:$DC$1048576,MATCH($A342,'Hoja de Trabajo para listado'!$CD$155:$CD$1048576,0),MATCH((CUADRO!K$5&amp;$E342),'Hoja de Trabajo para listado'!$CD$151:$DC$151,0)),0)</f>
        <v>0</v>
      </c>
      <c r="L342" s="243">
        <f ca="1">+IFERROR(INDEX('Hoja de Trabajo para listado'!$A$155:$Z$1048576,MATCH($A342,'Hoja de Trabajo para listado'!$A$155:$A$1048576,0),MATCH((CUADRO!L$5&amp;$E342),'Hoja de Trabajo para listado'!$A$151:$Z$151,0)),0)+IFERROR(INDEX('Hoja de Trabajo para listado'!$AB$155:$BA$1048576,MATCH($A342,'Hoja de Trabajo para listado'!$AB$155:$AB$1048576,0),MATCH((CUADRO!L$5&amp;$E342),'Hoja de Trabajo para listado'!$AB$151:$BA$151,0)),0)+IFERROR(INDEX('Hoja de Trabajo para listado'!$BC$155:$CB$1048576,MATCH($A342,'Hoja de Trabajo para listado'!$BC$155:$BC$1048576,0),MATCH((CUADRO!L$5&amp;$E342),'Hoja de Trabajo para listado'!$BC$151:$CB$151,0)),0)+IFERROR(INDEX('Hoja de Trabajo para listado'!$DE$153:$DG$274,MATCH($A342,'Hoja de Trabajo para listado'!$DE$153:$DE$1048576,0),MATCH((CUADRO!L$5&amp;$E342),'Hoja de Trabajo para listado'!$DE$151:$DG$151,0)),0)+IFERROR(INDEX('Hoja de Trabajo para listado'!$CD$155:$DC$1048576,MATCH($A342,'Hoja de Trabajo para listado'!$CD$155:$CD$1048576,0),MATCH((CUADRO!L$5&amp;$E342),'Hoja de Trabajo para listado'!$CD$151:$DC$151,0)),0)</f>
        <v>0</v>
      </c>
      <c r="M342" s="243">
        <f ca="1">+IFERROR(INDEX('Hoja de Trabajo para listado'!$A$155:$Z$1048576,MATCH($A342,'Hoja de Trabajo para listado'!$A$155:$A$1048576,0),MATCH((CUADRO!M$5&amp;$E342),'Hoja de Trabajo para listado'!$A$151:$Z$151,0)),0)+IFERROR(INDEX('Hoja de Trabajo para listado'!$AB$155:$BA$1048576,MATCH($A342,'Hoja de Trabajo para listado'!$AB$155:$AB$1048576,0),MATCH((CUADRO!M$5&amp;$E342),'Hoja de Trabajo para listado'!$AB$151:$BA$151,0)),0)+IFERROR(INDEX('Hoja de Trabajo para listado'!$BC$155:$CB$1048576,MATCH($A342,'Hoja de Trabajo para listado'!$BC$155:$BC$1048576,0),MATCH((CUADRO!M$5&amp;$E342),'Hoja de Trabajo para listado'!$BC$151:$CB$151,0)),0)+IFERROR(INDEX('Hoja de Trabajo para listado'!$DE$153:$DG$274,MATCH($A342,'Hoja de Trabajo para listado'!$DE$153:$DE$1048576,0),MATCH((CUADRO!M$5&amp;$E342),'Hoja de Trabajo para listado'!$DE$151:$DG$151,0)),0)+IFERROR(INDEX('Hoja de Trabajo para listado'!$CD$155:$DC$1048576,MATCH($A342,'Hoja de Trabajo para listado'!$CD$155:$CD$1048576,0),MATCH((CUADRO!M$5&amp;$E342),'Hoja de Trabajo para listado'!$CD$151:$DC$151,0)),0)</f>
        <v>0</v>
      </c>
      <c r="N342" s="243">
        <f ca="1">+IFERROR(INDEX('Hoja de Trabajo para listado'!$A$155:$Z$1048576,MATCH($A342,'Hoja de Trabajo para listado'!$A$155:$A$1048576,0),MATCH((CUADRO!N$5&amp;$E342),'Hoja de Trabajo para listado'!$A$151:$Z$151,0)),0)+IFERROR(INDEX('Hoja de Trabajo para listado'!$AB$155:$BA$1048576,MATCH($A342,'Hoja de Trabajo para listado'!$AB$155:$AB$1048576,0),MATCH((CUADRO!N$5&amp;$E342),'Hoja de Trabajo para listado'!$AB$151:$BA$151,0)),0)+IFERROR(INDEX('Hoja de Trabajo para listado'!$BC$155:$CB$1048576,MATCH($A342,'Hoja de Trabajo para listado'!$BC$155:$BC$1048576,0),MATCH((CUADRO!N$5&amp;$E342),'Hoja de Trabajo para listado'!$BC$151:$CB$151,0)),0)+IFERROR(INDEX('Hoja de Trabajo para listado'!$DE$153:$DG$274,MATCH($A342,'Hoja de Trabajo para listado'!$DE$153:$DE$1048576,0),MATCH((CUADRO!N$5&amp;$E342),'Hoja de Trabajo para listado'!$DE$151:$DG$151,0)),0)+IFERROR(INDEX('Hoja de Trabajo para listado'!$CD$155:$DC$1048576,MATCH($A342,'Hoja de Trabajo para listado'!$CD$155:$CD$1048576,0),MATCH((CUADRO!N$5&amp;$E342),'Hoja de Trabajo para listado'!$CD$151:$DC$151,0)),0)</f>
        <v>0</v>
      </c>
      <c r="O342" s="243">
        <f ca="1">+IFERROR(INDEX('Hoja de Trabajo para listado'!$A$155:$Z$1048576,MATCH($A342,'Hoja de Trabajo para listado'!$A$155:$A$1048576,0),MATCH((CUADRO!O$5&amp;$E342),'Hoja de Trabajo para listado'!$A$151:$Z$151,0)),0)+IFERROR(INDEX('Hoja de Trabajo para listado'!$AB$155:$BA$1048576,MATCH($A342,'Hoja de Trabajo para listado'!$AB$155:$AB$1048576,0),MATCH((CUADRO!O$5&amp;$E342),'Hoja de Trabajo para listado'!$AB$151:$BA$151,0)),0)+IFERROR(INDEX('Hoja de Trabajo para listado'!$BC$155:$CB$1048576,MATCH($A342,'Hoja de Trabajo para listado'!$BC$155:$BC$1048576,0),MATCH((CUADRO!O$5&amp;$E342),'Hoja de Trabajo para listado'!$BC$151:$CB$151,0)),0)+IFERROR(INDEX('Hoja de Trabajo para listado'!$DE$153:$DG$274,MATCH($A342,'Hoja de Trabajo para listado'!$DE$153:$DE$1048576,0),MATCH((CUADRO!O$5&amp;$E342),'Hoja de Trabajo para listado'!$DE$151:$DG$151,0)),0)+IFERROR(INDEX('Hoja de Trabajo para listado'!$CD$155:$DC$1048576,MATCH($A342,'Hoja de Trabajo para listado'!$CD$155:$CD$1048576,0),MATCH((CUADRO!O$5&amp;$E342),'Hoja de Trabajo para listado'!$CD$151:$DC$151,0)),0)</f>
        <v>0</v>
      </c>
      <c r="P342" s="243">
        <f ca="1">+IFERROR(INDEX('Hoja de Trabajo para listado'!$A$155:$Z$1048576,MATCH($A342,'Hoja de Trabajo para listado'!$A$155:$A$1048576,0),MATCH((CUADRO!P$5&amp;$E342),'Hoja de Trabajo para listado'!$A$151:$Z$151,0)),0)+IFERROR(INDEX('Hoja de Trabajo para listado'!$AB$155:$BA$1048576,MATCH($A342,'Hoja de Trabajo para listado'!$AB$155:$AB$1048576,0),MATCH((CUADRO!P$5&amp;$E342),'Hoja de Trabajo para listado'!$AB$151:$BA$151,0)),0)+IFERROR(INDEX('Hoja de Trabajo para listado'!$BC$155:$CB$1048576,MATCH($A342,'Hoja de Trabajo para listado'!$BC$155:$BC$1048576,0),MATCH((CUADRO!P$5&amp;$E342),'Hoja de Trabajo para listado'!$BC$151:$CB$151,0)),0)+IFERROR(INDEX('Hoja de Trabajo para listado'!$DE$153:$DG$274,MATCH($A342,'Hoja de Trabajo para listado'!$DE$153:$DE$1048576,0),MATCH((CUADRO!P$5&amp;$E342),'Hoja de Trabajo para listado'!$DE$151:$DG$151,0)),0)+IFERROR(INDEX('Hoja de Trabajo para listado'!$CD$155:$DC$1048576,MATCH($A342,'Hoja de Trabajo para listado'!$CD$155:$CD$1048576,0),MATCH((CUADRO!P$5&amp;$E342),'Hoja de Trabajo para listado'!$CD$151:$DC$151,0)),0)</f>
        <v>0</v>
      </c>
      <c r="Q342" s="243">
        <f ca="1">+IFERROR(INDEX('Hoja de Trabajo para listado'!$A$155:$Z$1048576,MATCH($A342,'Hoja de Trabajo para listado'!$A$155:$A$1048576,0),MATCH((CUADRO!Q$5&amp;$E342),'Hoja de Trabajo para listado'!$A$151:$Z$151,0)),0)+IFERROR(INDEX('Hoja de Trabajo para listado'!$AB$155:$BA$1048576,MATCH($A342,'Hoja de Trabajo para listado'!$AB$155:$AB$1048576,0),MATCH((CUADRO!Q$5&amp;$E342),'Hoja de Trabajo para listado'!$AB$151:$BA$151,0)),0)+IFERROR(INDEX('Hoja de Trabajo para listado'!$BC$155:$CB$1048576,MATCH($A342,'Hoja de Trabajo para listado'!$BC$155:$BC$1048576,0),MATCH((CUADRO!Q$5&amp;$E342),'Hoja de Trabajo para listado'!$BC$151:$CB$151,0)),0)+IFERROR(INDEX('Hoja de Trabajo para listado'!$DE$153:$DG$274,MATCH($A342,'Hoja de Trabajo para listado'!$DE$153:$DE$1048576,0),MATCH((CUADRO!Q$5&amp;$E342),'Hoja de Trabajo para listado'!$DE$151:$DG$151,0)),0)+IFERROR(INDEX('Hoja de Trabajo para listado'!$CD$155:$DC$1048576,MATCH($A342,'Hoja de Trabajo para listado'!$CD$155:$CD$1048576,0),MATCH((CUADRO!Q$5&amp;$E342),'Hoja de Trabajo para listado'!$CD$151:$DC$151,0)),0)</f>
        <v>0</v>
      </c>
      <c r="R342" s="243">
        <f t="shared" ca="1" si="13"/>
        <v>0</v>
      </c>
      <c r="S342" s="263"/>
      <c r="T342" s="243">
        <f ca="1">+T343</f>
        <v>0</v>
      </c>
      <c r="U342" s="275">
        <f t="shared" si="14"/>
        <v>1</v>
      </c>
      <c r="V342" s="333" t="str">
        <f>+VLOOKUP(A342,bd_lista!$A$3:$E$590,5,FALSE)</f>
        <v>Empresas Nacionales</v>
      </c>
      <c r="W342" s="391" t="str">
        <f>+V342</f>
        <v>Empresas Nacionales</v>
      </c>
      <c r="X342" s="242">
        <f>+VLOOKUP(A342,[4]Sheet1!$A$13:$D$744,4,FALSE)</f>
        <v>41</v>
      </c>
      <c r="Y342" s="242" t="str">
        <f>+VLOOKUP(X342,bd_lista!$A$3:$C$590,3,FALSE)</f>
        <v>Ministerio de Desarrollo Productivo y Economía Plural</v>
      </c>
      <c r="Z342" s="294">
        <f>+X342</f>
        <v>41</v>
      </c>
      <c r="AA342" s="319" t="str">
        <f>+Y342</f>
        <v>Ministerio de Desarrollo Productivo y Economía Plural</v>
      </c>
    </row>
    <row r="343" spans="1:27" customFormat="1" ht="15" hidden="1" customHeight="1">
      <c r="A343" s="32">
        <v>576</v>
      </c>
      <c r="B343" s="388"/>
      <c r="C343" s="333" t="str">
        <f>+VLOOKUP(A343,bd_lista!$A$3:$C$590,3,FALSE)</f>
        <v>Empresa Pública Nacional Estratégica Cartones de Bolivia</v>
      </c>
      <c r="D343" s="390"/>
      <c r="E343" s="247" t="s">
        <v>1305</v>
      </c>
      <c r="F343" s="245">
        <f ca="1">+IFERROR(INDEX('Hoja de Trabajo para listado'!$A$155:$Z$1048576,MATCH($A343,'Hoja de Trabajo para listado'!$A$155:$A$1048576,0),MATCH((CUADRO!F$5&amp;$E343),'Hoja de Trabajo para listado'!$A$151:$Z$151,0)),0)+IFERROR(INDEX('Hoja de Trabajo para listado'!$AB$155:$BA$1048576,MATCH($A343,'Hoja de Trabajo para listado'!$AB$155:$AB$1048576,0),MATCH((CUADRO!F$5&amp;$E343),'Hoja de Trabajo para listado'!$AB$151:$BA$151,0)),0)+IFERROR(INDEX('Hoja de Trabajo para listado'!$BC$155:$CB$1048576,MATCH($A343,'Hoja de Trabajo para listado'!$BC$155:$BC$1048576,0),MATCH((CUADRO!F$5&amp;$E343),'Hoja de Trabajo para listado'!$BC$151:$CB$151,0)),0)+IFERROR(INDEX('Hoja de Trabajo para listado'!$DE$153:$DG$274,MATCH($A343,'Hoja de Trabajo para listado'!$DE$153:$DE$1048576,0),MATCH((CUADRO!F$5&amp;$E343),'Hoja de Trabajo para listado'!$DE$151:$DG$151,0)),0)+IFERROR(INDEX('Hoja de Trabajo para listado'!$CD$155:$DC$1048576,MATCH($A343,'Hoja de Trabajo para listado'!$CD$155:$CD$1048576,0),MATCH((CUADRO!F$5&amp;$E343),'Hoja de Trabajo para listado'!$CD$151:$DC$151,0)),0)</f>
        <v>0</v>
      </c>
      <c r="G343" s="243">
        <f ca="1">+IFERROR(INDEX('Hoja de Trabajo para listado'!$A$155:$Z$1048576,MATCH($A343,'Hoja de Trabajo para listado'!$A$155:$A$1048576,0),MATCH((CUADRO!G$5&amp;$E343),'Hoja de Trabajo para listado'!$A$151:$Z$151,0)),0)+IFERROR(INDEX('Hoja de Trabajo para listado'!$AB$155:$BA$1048576,MATCH($A343,'Hoja de Trabajo para listado'!$AB$155:$AB$1048576,0),MATCH((CUADRO!G$5&amp;$E343),'Hoja de Trabajo para listado'!$AB$151:$BA$151,0)),0)+IFERROR(INDEX('Hoja de Trabajo para listado'!$BC$155:$CB$1048576,MATCH($A343,'Hoja de Trabajo para listado'!$BC$155:$BC$1048576,0),MATCH((CUADRO!G$5&amp;$E343),'Hoja de Trabajo para listado'!$BC$151:$CB$151,0)),0)+IFERROR(INDEX('Hoja de Trabajo para listado'!$DE$153:$DG$274,MATCH($A343,'Hoja de Trabajo para listado'!$DE$153:$DE$1048576,0),MATCH((CUADRO!G$5&amp;$E343),'Hoja de Trabajo para listado'!$DE$151:$DG$151,0)),0)+IFERROR(INDEX('Hoja de Trabajo para listado'!$CD$155:$DC$1048576,MATCH($A343,'Hoja de Trabajo para listado'!$CD$155:$CD$1048576,0),MATCH((CUADRO!G$5&amp;$E343),'Hoja de Trabajo para listado'!$CD$151:$DC$151,0)),0)</f>
        <v>0</v>
      </c>
      <c r="H343" s="245">
        <f ca="1">+IFERROR(INDEX('Hoja de Trabajo para listado'!$A$155:$Z$1048576,MATCH($A343,'Hoja de Trabajo para listado'!$A$155:$A$1048576,0),MATCH((CUADRO!H$5&amp;$E343),'Hoja de Trabajo para listado'!$A$151:$Z$151,0)),0)+IFERROR(INDEX('Hoja de Trabajo para listado'!$AB$155:$BA$1048576,MATCH($A343,'Hoja de Trabajo para listado'!$AB$155:$AB$1048576,0),MATCH((CUADRO!H$5&amp;$E343),'Hoja de Trabajo para listado'!$AB$151:$BA$151,0)),0)+IFERROR(INDEX('Hoja de Trabajo para listado'!$BC$155:$CB$1048576,MATCH($A343,'Hoja de Trabajo para listado'!$BC$155:$BC$1048576,0),MATCH((CUADRO!H$5&amp;$E343),'Hoja de Trabajo para listado'!$BC$151:$CB$151,0)),0)+IFERROR(INDEX('Hoja de Trabajo para listado'!$DE$153:$DG$274,MATCH($A343,'Hoja de Trabajo para listado'!$DE$153:$DE$1048576,0),MATCH((CUADRO!H$5&amp;$E343),'Hoja de Trabajo para listado'!$DE$151:$DG$151,0)),0)+IFERROR(INDEX('Hoja de Trabajo para listado'!$CD$155:$DC$1048576,MATCH($A343,'Hoja de Trabajo para listado'!$CD$155:$CD$1048576,0),MATCH((CUADRO!H$5&amp;$E343),'Hoja de Trabajo para listado'!$CD$151:$DC$151,0)),0)</f>
        <v>0</v>
      </c>
      <c r="I343" s="245">
        <f ca="1">+IFERROR(INDEX('Hoja de Trabajo para listado'!$A$155:$Z$1048576,MATCH($A343,'Hoja de Trabajo para listado'!$A$155:$A$1048576,0),MATCH((CUADRO!I$5&amp;$E343),'Hoja de Trabajo para listado'!$A$151:$Z$151,0)),0)+IFERROR(INDEX('Hoja de Trabajo para listado'!$AB$155:$BA$1048576,MATCH($A343,'Hoja de Trabajo para listado'!$AB$155:$AB$1048576,0),MATCH((CUADRO!I$5&amp;$E343),'Hoja de Trabajo para listado'!$AB$151:$BA$151,0)),0)+IFERROR(INDEX('Hoja de Trabajo para listado'!$BC$155:$CB$1048576,MATCH($A343,'Hoja de Trabajo para listado'!$BC$155:$BC$1048576,0),MATCH((CUADRO!I$5&amp;$E343),'Hoja de Trabajo para listado'!$BC$151:$CB$151,0)),0)+IFERROR(INDEX('Hoja de Trabajo para listado'!$DE$153:$DG$274,MATCH($A343,'Hoja de Trabajo para listado'!$DE$153:$DE$1048576,0),MATCH((CUADRO!I$5&amp;$E343),'Hoja de Trabajo para listado'!$DE$151:$DG$151,0)),0)+IFERROR(INDEX('Hoja de Trabajo para listado'!$CD$155:$DC$1048576,MATCH($A343,'Hoja de Trabajo para listado'!$CD$155:$CD$1048576,0),MATCH((CUADRO!I$5&amp;$E343),'Hoja de Trabajo para listado'!$CD$151:$DC$151,0)),0)</f>
        <v>0</v>
      </c>
      <c r="J343" s="245">
        <f ca="1">+IFERROR(INDEX('Hoja de Trabajo para listado'!$A$155:$Z$1048576,MATCH($A343,'Hoja de Trabajo para listado'!$A$155:$A$1048576,0),MATCH((CUADRO!J$5&amp;$E343),'Hoja de Trabajo para listado'!$A$151:$Z$151,0)),0)+IFERROR(INDEX('Hoja de Trabajo para listado'!$AB$155:$BA$1048576,MATCH($A343,'Hoja de Trabajo para listado'!$AB$155:$AB$1048576,0),MATCH((CUADRO!J$5&amp;$E343),'Hoja de Trabajo para listado'!$AB$151:$BA$151,0)),0)+IFERROR(INDEX('Hoja de Trabajo para listado'!$BC$155:$CB$1048576,MATCH($A343,'Hoja de Trabajo para listado'!$BC$155:$BC$1048576,0),MATCH((CUADRO!J$5&amp;$E343),'Hoja de Trabajo para listado'!$BC$151:$CB$151,0)),0)+IFERROR(INDEX('Hoja de Trabajo para listado'!$DE$153:$DG$274,MATCH($A343,'Hoja de Trabajo para listado'!$DE$153:$DE$1048576,0),MATCH((CUADRO!J$5&amp;$E343),'Hoja de Trabajo para listado'!$DE$151:$DG$151,0)),0)+IFERROR(INDEX('Hoja de Trabajo para listado'!$CD$155:$DC$1048576,MATCH($A343,'Hoja de Trabajo para listado'!$CD$155:$CD$1048576,0),MATCH((CUADRO!J$5&amp;$E343),'Hoja de Trabajo para listado'!$CD$151:$DC$151,0)),0)</f>
        <v>0</v>
      </c>
      <c r="K343" s="245">
        <f ca="1">+IFERROR(INDEX('Hoja de Trabajo para listado'!$A$155:$Z$1048576,MATCH($A343,'Hoja de Trabajo para listado'!$A$155:$A$1048576,0),MATCH((CUADRO!K$5&amp;$E343),'Hoja de Trabajo para listado'!$A$151:$Z$151,0)),0)+IFERROR(INDEX('Hoja de Trabajo para listado'!$AB$155:$BA$1048576,MATCH($A343,'Hoja de Trabajo para listado'!$AB$155:$AB$1048576,0),MATCH((CUADRO!K$5&amp;$E343),'Hoja de Trabajo para listado'!$AB$151:$BA$151,0)),0)+IFERROR(INDEX('Hoja de Trabajo para listado'!$BC$155:$CB$1048576,MATCH($A343,'Hoja de Trabajo para listado'!$BC$155:$BC$1048576,0),MATCH((CUADRO!K$5&amp;$E343),'Hoja de Trabajo para listado'!$BC$151:$CB$151,0)),0)+IFERROR(INDEX('Hoja de Trabajo para listado'!$DE$153:$DG$274,MATCH($A343,'Hoja de Trabajo para listado'!$DE$153:$DE$1048576,0),MATCH((CUADRO!K$5&amp;$E343),'Hoja de Trabajo para listado'!$DE$151:$DG$151,0)),0)+IFERROR(INDEX('Hoja de Trabajo para listado'!$CD$155:$DC$1048576,MATCH($A343,'Hoja de Trabajo para listado'!$CD$155:$CD$1048576,0),MATCH((CUADRO!K$5&amp;$E343),'Hoja de Trabajo para listado'!$CD$151:$DC$151,0)),0)</f>
        <v>0</v>
      </c>
      <c r="L343" s="245">
        <f ca="1">+IFERROR(INDEX('Hoja de Trabajo para listado'!$A$155:$Z$1048576,MATCH($A343,'Hoja de Trabajo para listado'!$A$155:$A$1048576,0),MATCH((CUADRO!L$5&amp;$E343),'Hoja de Trabajo para listado'!$A$151:$Z$151,0)),0)+IFERROR(INDEX('Hoja de Trabajo para listado'!$AB$155:$BA$1048576,MATCH($A343,'Hoja de Trabajo para listado'!$AB$155:$AB$1048576,0),MATCH((CUADRO!L$5&amp;$E343),'Hoja de Trabajo para listado'!$AB$151:$BA$151,0)),0)+IFERROR(INDEX('Hoja de Trabajo para listado'!$BC$155:$CB$1048576,MATCH($A343,'Hoja de Trabajo para listado'!$BC$155:$BC$1048576,0),MATCH((CUADRO!L$5&amp;$E343),'Hoja de Trabajo para listado'!$BC$151:$CB$151,0)),0)+IFERROR(INDEX('Hoja de Trabajo para listado'!$DE$153:$DG$274,MATCH($A343,'Hoja de Trabajo para listado'!$DE$153:$DE$1048576,0),MATCH((CUADRO!L$5&amp;$E343),'Hoja de Trabajo para listado'!$DE$151:$DG$151,0)),0)+IFERROR(INDEX('Hoja de Trabajo para listado'!$CD$155:$DC$1048576,MATCH($A343,'Hoja de Trabajo para listado'!$CD$155:$CD$1048576,0),MATCH((CUADRO!L$5&amp;$E343),'Hoja de Trabajo para listado'!$CD$151:$DC$151,0)),0)</f>
        <v>0</v>
      </c>
      <c r="M343" s="245">
        <f ca="1">+IFERROR(INDEX('Hoja de Trabajo para listado'!$A$155:$Z$1048576,MATCH($A343,'Hoja de Trabajo para listado'!$A$155:$A$1048576,0),MATCH((CUADRO!M$5&amp;$E343),'Hoja de Trabajo para listado'!$A$151:$Z$151,0)),0)+IFERROR(INDEX('Hoja de Trabajo para listado'!$AB$155:$BA$1048576,MATCH($A343,'Hoja de Trabajo para listado'!$AB$155:$AB$1048576,0),MATCH((CUADRO!M$5&amp;$E343),'Hoja de Trabajo para listado'!$AB$151:$BA$151,0)),0)+IFERROR(INDEX('Hoja de Trabajo para listado'!$BC$155:$CB$1048576,MATCH($A343,'Hoja de Trabajo para listado'!$BC$155:$BC$1048576,0),MATCH((CUADRO!M$5&amp;$E343),'Hoja de Trabajo para listado'!$BC$151:$CB$151,0)),0)+IFERROR(INDEX('Hoja de Trabajo para listado'!$DE$153:$DG$274,MATCH($A343,'Hoja de Trabajo para listado'!$DE$153:$DE$1048576,0),MATCH((CUADRO!M$5&amp;$E343),'Hoja de Trabajo para listado'!$DE$151:$DG$151,0)),0)+IFERROR(INDEX('Hoja de Trabajo para listado'!$CD$155:$DC$1048576,MATCH($A343,'Hoja de Trabajo para listado'!$CD$155:$CD$1048576,0),MATCH((CUADRO!M$5&amp;$E343),'Hoja de Trabajo para listado'!$CD$151:$DC$151,0)),0)</f>
        <v>0</v>
      </c>
      <c r="N343" s="245">
        <f ca="1">+IFERROR(INDEX('Hoja de Trabajo para listado'!$A$155:$Z$1048576,MATCH($A343,'Hoja de Trabajo para listado'!$A$155:$A$1048576,0),MATCH((CUADRO!N$5&amp;$E343),'Hoja de Trabajo para listado'!$A$151:$Z$151,0)),0)+IFERROR(INDEX('Hoja de Trabajo para listado'!$AB$155:$BA$1048576,MATCH($A343,'Hoja de Trabajo para listado'!$AB$155:$AB$1048576,0),MATCH((CUADRO!N$5&amp;$E343),'Hoja de Trabajo para listado'!$AB$151:$BA$151,0)),0)+IFERROR(INDEX('Hoja de Trabajo para listado'!$BC$155:$CB$1048576,MATCH($A343,'Hoja de Trabajo para listado'!$BC$155:$BC$1048576,0),MATCH((CUADRO!N$5&amp;$E343),'Hoja de Trabajo para listado'!$BC$151:$CB$151,0)),0)+IFERROR(INDEX('Hoja de Trabajo para listado'!$DE$153:$DG$274,MATCH($A343,'Hoja de Trabajo para listado'!$DE$153:$DE$1048576,0),MATCH((CUADRO!N$5&amp;$E343),'Hoja de Trabajo para listado'!$DE$151:$DG$151,0)),0)+IFERROR(INDEX('Hoja de Trabajo para listado'!$CD$155:$DC$1048576,MATCH($A343,'Hoja de Trabajo para listado'!$CD$155:$CD$1048576,0),MATCH((CUADRO!N$5&amp;$E343),'Hoja de Trabajo para listado'!$CD$151:$DC$151,0)),0)</f>
        <v>0</v>
      </c>
      <c r="O343" s="245">
        <f ca="1">+IFERROR(INDEX('Hoja de Trabajo para listado'!$A$155:$Z$1048576,MATCH($A343,'Hoja de Trabajo para listado'!$A$155:$A$1048576,0),MATCH((CUADRO!O$5&amp;$E343),'Hoja de Trabajo para listado'!$A$151:$Z$151,0)),0)+IFERROR(INDEX('Hoja de Trabajo para listado'!$AB$155:$BA$1048576,MATCH($A343,'Hoja de Trabajo para listado'!$AB$155:$AB$1048576,0),MATCH((CUADRO!O$5&amp;$E343),'Hoja de Trabajo para listado'!$AB$151:$BA$151,0)),0)+IFERROR(INDEX('Hoja de Trabajo para listado'!$BC$155:$CB$1048576,MATCH($A343,'Hoja de Trabajo para listado'!$BC$155:$BC$1048576,0),MATCH((CUADRO!O$5&amp;$E343),'Hoja de Trabajo para listado'!$BC$151:$CB$151,0)),0)+IFERROR(INDEX('Hoja de Trabajo para listado'!$DE$153:$DG$274,MATCH($A343,'Hoja de Trabajo para listado'!$DE$153:$DE$1048576,0),MATCH((CUADRO!O$5&amp;$E343),'Hoja de Trabajo para listado'!$DE$151:$DG$151,0)),0)+IFERROR(INDEX('Hoja de Trabajo para listado'!$CD$155:$DC$1048576,MATCH($A343,'Hoja de Trabajo para listado'!$CD$155:$CD$1048576,0),MATCH((CUADRO!O$5&amp;$E343),'Hoja de Trabajo para listado'!$CD$151:$DC$151,0)),0)</f>
        <v>0</v>
      </c>
      <c r="P343" s="245">
        <f ca="1">+IFERROR(INDEX('Hoja de Trabajo para listado'!$A$155:$Z$1048576,MATCH($A343,'Hoja de Trabajo para listado'!$A$155:$A$1048576,0),MATCH((CUADRO!P$5&amp;$E343),'Hoja de Trabajo para listado'!$A$151:$Z$151,0)),0)+IFERROR(INDEX('Hoja de Trabajo para listado'!$AB$155:$BA$1048576,MATCH($A343,'Hoja de Trabajo para listado'!$AB$155:$AB$1048576,0),MATCH((CUADRO!P$5&amp;$E343),'Hoja de Trabajo para listado'!$AB$151:$BA$151,0)),0)+IFERROR(INDEX('Hoja de Trabajo para listado'!$BC$155:$CB$1048576,MATCH($A343,'Hoja de Trabajo para listado'!$BC$155:$BC$1048576,0),MATCH((CUADRO!P$5&amp;$E343),'Hoja de Trabajo para listado'!$BC$151:$CB$151,0)),0)+IFERROR(INDEX('Hoja de Trabajo para listado'!$DE$153:$DG$274,MATCH($A343,'Hoja de Trabajo para listado'!$DE$153:$DE$1048576,0),MATCH((CUADRO!P$5&amp;$E343),'Hoja de Trabajo para listado'!$DE$151:$DG$151,0)),0)+IFERROR(INDEX('Hoja de Trabajo para listado'!$CD$155:$DC$1048576,MATCH($A343,'Hoja de Trabajo para listado'!$CD$155:$CD$1048576,0),MATCH((CUADRO!P$5&amp;$E343),'Hoja de Trabajo para listado'!$CD$151:$DC$151,0)),0)</f>
        <v>0</v>
      </c>
      <c r="Q343" s="245">
        <f ca="1">+IFERROR(INDEX('Hoja de Trabajo para listado'!$A$155:$Z$1048576,MATCH($A343,'Hoja de Trabajo para listado'!$A$155:$A$1048576,0),MATCH((CUADRO!Q$5&amp;$E343),'Hoja de Trabajo para listado'!$A$151:$Z$151,0)),0)+IFERROR(INDEX('Hoja de Trabajo para listado'!$AB$155:$BA$1048576,MATCH($A343,'Hoja de Trabajo para listado'!$AB$155:$AB$1048576,0),MATCH((CUADRO!Q$5&amp;$E343),'Hoja de Trabajo para listado'!$AB$151:$BA$151,0)),0)+IFERROR(INDEX('Hoja de Trabajo para listado'!$BC$155:$CB$1048576,MATCH($A343,'Hoja de Trabajo para listado'!$BC$155:$BC$1048576,0),MATCH((CUADRO!Q$5&amp;$E343),'Hoja de Trabajo para listado'!$BC$151:$CB$151,0)),0)+IFERROR(INDEX('Hoja de Trabajo para listado'!$DE$153:$DG$274,MATCH($A343,'Hoja de Trabajo para listado'!$DE$153:$DE$1048576,0),MATCH((CUADRO!Q$5&amp;$E343),'Hoja de Trabajo para listado'!$DE$151:$DG$151,0)),0)+IFERROR(INDEX('Hoja de Trabajo para listado'!$CD$155:$DC$1048576,MATCH($A343,'Hoja de Trabajo para listado'!$CD$155:$CD$1048576,0),MATCH((CUADRO!Q$5&amp;$E343),'Hoja de Trabajo para listado'!$CD$151:$DC$151,0)),0)</f>
        <v>0</v>
      </c>
      <c r="R343" s="245">
        <f t="shared" ca="1" si="13"/>
        <v>0</v>
      </c>
      <c r="S343" s="263">
        <f ca="1">+R342+R343</f>
        <v>0</v>
      </c>
      <c r="T343" s="245">
        <f ca="1">+S343</f>
        <v>0</v>
      </c>
      <c r="U343" s="244">
        <f t="shared" si="14"/>
        <v>2</v>
      </c>
      <c r="V343" s="333" t="str">
        <f>+VLOOKUP(A343,bd_lista!$A$3:$E$590,5,FALSE)</f>
        <v>Empresas Nacionales</v>
      </c>
      <c r="W343" s="392"/>
      <c r="X343" s="242">
        <f>+VLOOKUP(A343,[4]Sheet1!$A$13:$D$744,4,FALSE)</f>
        <v>41</v>
      </c>
      <c r="Y343" s="242" t="str">
        <f>+VLOOKUP(X343,bd_lista!$A$3:$C$590,3,FALSE)</f>
        <v>Ministerio de Desarrollo Productivo y Economía Plural</v>
      </c>
      <c r="Z343" s="292"/>
      <c r="AA343" s="321"/>
    </row>
    <row r="344" spans="1:27" customFormat="1" ht="15" customHeight="1">
      <c r="A344" s="32">
        <v>578</v>
      </c>
      <c r="B344" s="387">
        <f>+A344</f>
        <v>578</v>
      </c>
      <c r="C344" s="247" t="str">
        <f>+VLOOKUP(A344,bd_lista!$A$3:$C$590,3,FALSE)</f>
        <v>Boliviana de Aviación</v>
      </c>
      <c r="D344" s="389" t="str">
        <f>+C344</f>
        <v>Boliviana de Aviación</v>
      </c>
      <c r="E344" s="247" t="s">
        <v>1304</v>
      </c>
      <c r="F344" s="243">
        <f ca="1">+IFERROR(INDEX('Hoja de Trabajo para listado'!$A$155:$Z$1048576,MATCH($A344,'Hoja de Trabajo para listado'!$A$155:$A$1048576,0),MATCH((CUADRO!F$5&amp;$E344),'Hoja de Trabajo para listado'!$A$151:$Z$151,0)),0)+IFERROR(INDEX('Hoja de Trabajo para listado'!$AB$155:$BA$1048576,MATCH($A344,'Hoja de Trabajo para listado'!$AB$155:$AB$1048576,0),MATCH((CUADRO!F$5&amp;$E344),'Hoja de Trabajo para listado'!$AB$151:$BA$151,0)),0)+IFERROR(INDEX('Hoja de Trabajo para listado'!$BC$155:$CB$1048576,MATCH($A344,'Hoja de Trabajo para listado'!$BC$155:$BC$1048576,0),MATCH((CUADRO!F$5&amp;$E344),'Hoja de Trabajo para listado'!$BC$151:$CB$151,0)),0)+IFERROR(INDEX('Hoja de Trabajo para listado'!$DE$153:$DG$274,MATCH($A344,'Hoja de Trabajo para listado'!$DE$153:$DE$1048576,0),MATCH((CUADRO!F$5&amp;$E344),'Hoja de Trabajo para listado'!$DE$151:$DG$151,0)),0)+IFERROR(INDEX('Hoja de Trabajo para listado'!$CD$155:$DC$1048576,MATCH($A344,'Hoja de Trabajo para listado'!$CD$155:$CD$1048576,0),MATCH((CUADRO!F$5&amp;$E344),'Hoja de Trabajo para listado'!$CD$151:$DC$151,0)),0)</f>
        <v>0</v>
      </c>
      <c r="G344" s="243">
        <f ca="1">+IFERROR(INDEX('Hoja de Trabajo para listado'!$A$155:$Z$1048576,MATCH($A344,'Hoja de Trabajo para listado'!$A$155:$A$1048576,0),MATCH((CUADRO!G$5&amp;$E344),'Hoja de Trabajo para listado'!$A$151:$Z$151,0)),0)+IFERROR(INDEX('Hoja de Trabajo para listado'!$AB$155:$BA$1048576,MATCH($A344,'Hoja de Trabajo para listado'!$AB$155:$AB$1048576,0),MATCH((CUADRO!G$5&amp;$E344),'Hoja de Trabajo para listado'!$AB$151:$BA$151,0)),0)+IFERROR(INDEX('Hoja de Trabajo para listado'!$BC$155:$CB$1048576,MATCH($A344,'Hoja de Trabajo para listado'!$BC$155:$BC$1048576,0),MATCH((CUADRO!G$5&amp;$E344),'Hoja de Trabajo para listado'!$BC$151:$CB$151,0)),0)+IFERROR(INDEX('Hoja de Trabajo para listado'!$DE$153:$DG$274,MATCH($A344,'Hoja de Trabajo para listado'!$DE$153:$DE$1048576,0),MATCH((CUADRO!G$5&amp;$E344),'Hoja de Trabajo para listado'!$DE$151:$DG$151,0)),0)+IFERROR(INDEX('Hoja de Trabajo para listado'!$CD$155:$DC$1048576,MATCH($A344,'Hoja de Trabajo para listado'!$CD$155:$CD$1048576,0),MATCH((CUADRO!G$5&amp;$E344),'Hoja de Trabajo para listado'!$CD$151:$DC$151,0)),0)</f>
        <v>0</v>
      </c>
      <c r="H344" s="243">
        <f ca="1">+IFERROR(INDEX('Hoja de Trabajo para listado'!$A$155:$Z$1048576,MATCH($A344,'Hoja de Trabajo para listado'!$A$155:$A$1048576,0),MATCH((CUADRO!H$5&amp;$E344),'Hoja de Trabajo para listado'!$A$151:$Z$151,0)),0)+IFERROR(INDEX('Hoja de Trabajo para listado'!$AB$155:$BA$1048576,MATCH($A344,'Hoja de Trabajo para listado'!$AB$155:$AB$1048576,0),MATCH((CUADRO!H$5&amp;$E344),'Hoja de Trabajo para listado'!$AB$151:$BA$151,0)),0)+IFERROR(INDEX('Hoja de Trabajo para listado'!$BC$155:$CB$1048576,MATCH($A344,'Hoja de Trabajo para listado'!$BC$155:$BC$1048576,0),MATCH((CUADRO!H$5&amp;$E344),'Hoja de Trabajo para listado'!$BC$151:$CB$151,0)),0)+IFERROR(INDEX('Hoja de Trabajo para listado'!$DE$153:$DG$274,MATCH($A344,'Hoja de Trabajo para listado'!$DE$153:$DE$1048576,0),MATCH((CUADRO!H$5&amp;$E344),'Hoja de Trabajo para listado'!$DE$151:$DG$151,0)),0)+IFERROR(INDEX('Hoja de Trabajo para listado'!$CD$155:$DC$1048576,MATCH($A344,'Hoja de Trabajo para listado'!$CD$155:$CD$1048576,0),MATCH((CUADRO!H$5&amp;$E344),'Hoja de Trabajo para listado'!$CD$151:$DC$151,0)),0)</f>
        <v>0</v>
      </c>
      <c r="I344" s="243">
        <f ca="1">+IFERROR(INDEX('Hoja de Trabajo para listado'!$A$155:$Z$1048576,MATCH($A344,'Hoja de Trabajo para listado'!$A$155:$A$1048576,0),MATCH((CUADRO!I$5&amp;$E344),'Hoja de Trabajo para listado'!$A$151:$Z$151,0)),0)+IFERROR(INDEX('Hoja de Trabajo para listado'!$AB$155:$BA$1048576,MATCH($A344,'Hoja de Trabajo para listado'!$AB$155:$AB$1048576,0),MATCH((CUADRO!I$5&amp;$E344),'Hoja de Trabajo para listado'!$AB$151:$BA$151,0)),0)+IFERROR(INDEX('Hoja de Trabajo para listado'!$BC$155:$CB$1048576,MATCH($A344,'Hoja de Trabajo para listado'!$BC$155:$BC$1048576,0),MATCH((CUADRO!I$5&amp;$E344),'Hoja de Trabajo para listado'!$BC$151:$CB$151,0)),0)+IFERROR(INDEX('Hoja de Trabajo para listado'!$DE$153:$DG$274,MATCH($A344,'Hoja de Trabajo para listado'!$DE$153:$DE$1048576,0),MATCH((CUADRO!I$5&amp;$E344),'Hoja de Trabajo para listado'!$DE$151:$DG$151,0)),0)+IFERROR(INDEX('Hoja de Trabajo para listado'!$CD$155:$DC$1048576,MATCH($A344,'Hoja de Trabajo para listado'!$CD$155:$CD$1048576,0),MATCH((CUADRO!I$5&amp;$E344),'Hoja de Trabajo para listado'!$CD$151:$DC$151,0)),0)</f>
        <v>0</v>
      </c>
      <c r="J344" s="243">
        <f ca="1">+IFERROR(INDEX('Hoja de Trabajo para listado'!$A$155:$Z$1048576,MATCH($A344,'Hoja de Trabajo para listado'!$A$155:$A$1048576,0),MATCH((CUADRO!J$5&amp;$E344),'Hoja de Trabajo para listado'!$A$151:$Z$151,0)),0)+IFERROR(INDEX('Hoja de Trabajo para listado'!$AB$155:$BA$1048576,MATCH($A344,'Hoja de Trabajo para listado'!$AB$155:$AB$1048576,0),MATCH((CUADRO!J$5&amp;$E344),'Hoja de Trabajo para listado'!$AB$151:$BA$151,0)),0)+IFERROR(INDEX('Hoja de Trabajo para listado'!$BC$155:$CB$1048576,MATCH($A344,'Hoja de Trabajo para listado'!$BC$155:$BC$1048576,0),MATCH((CUADRO!J$5&amp;$E344),'Hoja de Trabajo para listado'!$BC$151:$CB$151,0)),0)+IFERROR(INDEX('Hoja de Trabajo para listado'!$DE$153:$DG$274,MATCH($A344,'Hoja de Trabajo para listado'!$DE$153:$DE$1048576,0),MATCH((CUADRO!J$5&amp;$E344),'Hoja de Trabajo para listado'!$DE$151:$DG$151,0)),0)+IFERROR(INDEX('Hoja de Trabajo para listado'!$CD$155:$DC$1048576,MATCH($A344,'Hoja de Trabajo para listado'!$CD$155:$CD$1048576,0),MATCH((CUADRO!J$5&amp;$E344),'Hoja de Trabajo para listado'!$CD$151:$DC$151,0)),0)</f>
        <v>0</v>
      </c>
      <c r="K344" s="243">
        <f ca="1">+IFERROR(INDEX('Hoja de Trabajo para listado'!$A$155:$Z$1048576,MATCH($A344,'Hoja de Trabajo para listado'!$A$155:$A$1048576,0),MATCH((CUADRO!K$5&amp;$E344),'Hoja de Trabajo para listado'!$A$151:$Z$151,0)),0)+IFERROR(INDEX('Hoja de Trabajo para listado'!$AB$155:$BA$1048576,MATCH($A344,'Hoja de Trabajo para listado'!$AB$155:$AB$1048576,0),MATCH((CUADRO!K$5&amp;$E344),'Hoja de Trabajo para listado'!$AB$151:$BA$151,0)),0)+IFERROR(INDEX('Hoja de Trabajo para listado'!$BC$155:$CB$1048576,MATCH($A344,'Hoja de Trabajo para listado'!$BC$155:$BC$1048576,0),MATCH((CUADRO!K$5&amp;$E344),'Hoja de Trabajo para listado'!$BC$151:$CB$151,0)),0)+IFERROR(INDEX('Hoja de Trabajo para listado'!$DE$153:$DG$274,MATCH($A344,'Hoja de Trabajo para listado'!$DE$153:$DE$1048576,0),MATCH((CUADRO!K$5&amp;$E344),'Hoja de Trabajo para listado'!$DE$151:$DG$151,0)),0)+IFERROR(INDEX('Hoja de Trabajo para listado'!$CD$155:$DC$1048576,MATCH($A344,'Hoja de Trabajo para listado'!$CD$155:$CD$1048576,0),MATCH((CUADRO!K$5&amp;$E344),'Hoja de Trabajo para listado'!$CD$151:$DC$151,0)),0)</f>
        <v>0</v>
      </c>
      <c r="L344" s="243">
        <f ca="1">+IFERROR(INDEX('Hoja de Trabajo para listado'!$A$155:$Z$1048576,MATCH($A344,'Hoja de Trabajo para listado'!$A$155:$A$1048576,0),MATCH((CUADRO!L$5&amp;$E344),'Hoja de Trabajo para listado'!$A$151:$Z$151,0)),0)+IFERROR(INDEX('Hoja de Trabajo para listado'!$AB$155:$BA$1048576,MATCH($A344,'Hoja de Trabajo para listado'!$AB$155:$AB$1048576,0),MATCH((CUADRO!L$5&amp;$E344),'Hoja de Trabajo para listado'!$AB$151:$BA$151,0)),0)+IFERROR(INDEX('Hoja de Trabajo para listado'!$BC$155:$CB$1048576,MATCH($A344,'Hoja de Trabajo para listado'!$BC$155:$BC$1048576,0),MATCH((CUADRO!L$5&amp;$E344),'Hoja de Trabajo para listado'!$BC$151:$CB$151,0)),0)+IFERROR(INDEX('Hoja de Trabajo para listado'!$DE$153:$DG$274,MATCH($A344,'Hoja de Trabajo para listado'!$DE$153:$DE$1048576,0),MATCH((CUADRO!L$5&amp;$E344),'Hoja de Trabajo para listado'!$DE$151:$DG$151,0)),0)+IFERROR(INDEX('Hoja de Trabajo para listado'!$CD$155:$DC$1048576,MATCH($A344,'Hoja de Trabajo para listado'!$CD$155:$CD$1048576,0),MATCH((CUADRO!L$5&amp;$E344),'Hoja de Trabajo para listado'!$CD$151:$DC$151,0)),0)</f>
        <v>0</v>
      </c>
      <c r="M344" s="243">
        <f ca="1">+IFERROR(INDEX('Hoja de Trabajo para listado'!$A$155:$Z$1048576,MATCH($A344,'Hoja de Trabajo para listado'!$A$155:$A$1048576,0),MATCH((CUADRO!M$5&amp;$E344),'Hoja de Trabajo para listado'!$A$151:$Z$151,0)),0)+IFERROR(INDEX('Hoja de Trabajo para listado'!$AB$155:$BA$1048576,MATCH($A344,'Hoja de Trabajo para listado'!$AB$155:$AB$1048576,0),MATCH((CUADRO!M$5&amp;$E344),'Hoja de Trabajo para listado'!$AB$151:$BA$151,0)),0)+IFERROR(INDEX('Hoja de Trabajo para listado'!$BC$155:$CB$1048576,MATCH($A344,'Hoja de Trabajo para listado'!$BC$155:$BC$1048576,0),MATCH((CUADRO!M$5&amp;$E344),'Hoja de Trabajo para listado'!$BC$151:$CB$151,0)),0)+IFERROR(INDEX('Hoja de Trabajo para listado'!$DE$153:$DG$274,MATCH($A344,'Hoja de Trabajo para listado'!$DE$153:$DE$1048576,0),MATCH((CUADRO!M$5&amp;$E344),'Hoja de Trabajo para listado'!$DE$151:$DG$151,0)),0)+IFERROR(INDEX('Hoja de Trabajo para listado'!$CD$155:$DC$1048576,MATCH($A344,'Hoja de Trabajo para listado'!$CD$155:$CD$1048576,0),MATCH((CUADRO!M$5&amp;$E344),'Hoja de Trabajo para listado'!$CD$151:$DC$151,0)),0)</f>
        <v>0</v>
      </c>
      <c r="N344" s="243">
        <f ca="1">+IFERROR(INDEX('Hoja de Trabajo para listado'!$A$155:$Z$1048576,MATCH($A344,'Hoja de Trabajo para listado'!$A$155:$A$1048576,0),MATCH((CUADRO!N$5&amp;$E344),'Hoja de Trabajo para listado'!$A$151:$Z$151,0)),0)+IFERROR(INDEX('Hoja de Trabajo para listado'!$AB$155:$BA$1048576,MATCH($A344,'Hoja de Trabajo para listado'!$AB$155:$AB$1048576,0),MATCH((CUADRO!N$5&amp;$E344),'Hoja de Trabajo para listado'!$AB$151:$BA$151,0)),0)+IFERROR(INDEX('Hoja de Trabajo para listado'!$BC$155:$CB$1048576,MATCH($A344,'Hoja de Trabajo para listado'!$BC$155:$BC$1048576,0),MATCH((CUADRO!N$5&amp;$E344),'Hoja de Trabajo para listado'!$BC$151:$CB$151,0)),0)+IFERROR(INDEX('Hoja de Trabajo para listado'!$DE$153:$DG$274,MATCH($A344,'Hoja de Trabajo para listado'!$DE$153:$DE$1048576,0),MATCH((CUADRO!N$5&amp;$E344),'Hoja de Trabajo para listado'!$DE$151:$DG$151,0)),0)+IFERROR(INDEX('Hoja de Trabajo para listado'!$CD$155:$DC$1048576,MATCH($A344,'Hoja de Trabajo para listado'!$CD$155:$CD$1048576,0),MATCH((CUADRO!N$5&amp;$E344),'Hoja de Trabajo para listado'!$CD$151:$DC$151,0)),0)</f>
        <v>0</v>
      </c>
      <c r="O344" s="243">
        <f ca="1">+IFERROR(INDEX('Hoja de Trabajo para listado'!$A$155:$Z$1048576,MATCH($A344,'Hoja de Trabajo para listado'!$A$155:$A$1048576,0),MATCH((CUADRO!O$5&amp;$E344),'Hoja de Trabajo para listado'!$A$151:$Z$151,0)),0)+IFERROR(INDEX('Hoja de Trabajo para listado'!$AB$155:$BA$1048576,MATCH($A344,'Hoja de Trabajo para listado'!$AB$155:$AB$1048576,0),MATCH((CUADRO!O$5&amp;$E344),'Hoja de Trabajo para listado'!$AB$151:$BA$151,0)),0)+IFERROR(INDEX('Hoja de Trabajo para listado'!$BC$155:$CB$1048576,MATCH($A344,'Hoja de Trabajo para listado'!$BC$155:$BC$1048576,0),MATCH((CUADRO!O$5&amp;$E344),'Hoja de Trabajo para listado'!$BC$151:$CB$151,0)),0)+IFERROR(INDEX('Hoja de Trabajo para listado'!$DE$153:$DG$274,MATCH($A344,'Hoja de Trabajo para listado'!$DE$153:$DE$1048576,0),MATCH((CUADRO!O$5&amp;$E344),'Hoja de Trabajo para listado'!$DE$151:$DG$151,0)),0)+IFERROR(INDEX('Hoja de Trabajo para listado'!$CD$155:$DC$1048576,MATCH($A344,'Hoja de Trabajo para listado'!$CD$155:$CD$1048576,0),MATCH((CUADRO!O$5&amp;$E344),'Hoja de Trabajo para listado'!$CD$151:$DC$151,0)),0)</f>
        <v>0</v>
      </c>
      <c r="P344" s="243">
        <f ca="1">+IFERROR(INDEX('Hoja de Trabajo para listado'!$A$155:$Z$1048576,MATCH($A344,'Hoja de Trabajo para listado'!$A$155:$A$1048576,0),MATCH((CUADRO!P$5&amp;$E344),'Hoja de Trabajo para listado'!$A$151:$Z$151,0)),0)+IFERROR(INDEX('Hoja de Trabajo para listado'!$AB$155:$BA$1048576,MATCH($A344,'Hoja de Trabajo para listado'!$AB$155:$AB$1048576,0),MATCH((CUADRO!P$5&amp;$E344),'Hoja de Trabajo para listado'!$AB$151:$BA$151,0)),0)+IFERROR(INDEX('Hoja de Trabajo para listado'!$BC$155:$CB$1048576,MATCH($A344,'Hoja de Trabajo para listado'!$BC$155:$BC$1048576,0),MATCH((CUADRO!P$5&amp;$E344),'Hoja de Trabajo para listado'!$BC$151:$CB$151,0)),0)+IFERROR(INDEX('Hoja de Trabajo para listado'!$DE$153:$DG$274,MATCH($A344,'Hoja de Trabajo para listado'!$DE$153:$DE$1048576,0),MATCH((CUADRO!P$5&amp;$E344),'Hoja de Trabajo para listado'!$DE$151:$DG$151,0)),0)+IFERROR(INDEX('Hoja de Trabajo para listado'!$CD$155:$DC$1048576,MATCH($A344,'Hoja de Trabajo para listado'!$CD$155:$CD$1048576,0),MATCH((CUADRO!P$5&amp;$E344),'Hoja de Trabajo para listado'!$CD$151:$DC$151,0)),0)</f>
        <v>0</v>
      </c>
      <c r="Q344" s="243">
        <f ca="1">+IFERROR(INDEX('Hoja de Trabajo para listado'!$A$155:$Z$1048576,MATCH($A344,'Hoja de Trabajo para listado'!$A$155:$A$1048576,0),MATCH((CUADRO!Q$5&amp;$E344),'Hoja de Trabajo para listado'!$A$151:$Z$151,0)),0)+IFERROR(INDEX('Hoja de Trabajo para listado'!$AB$155:$BA$1048576,MATCH($A344,'Hoja de Trabajo para listado'!$AB$155:$AB$1048576,0),MATCH((CUADRO!Q$5&amp;$E344),'Hoja de Trabajo para listado'!$AB$151:$BA$151,0)),0)+IFERROR(INDEX('Hoja de Trabajo para listado'!$BC$155:$CB$1048576,MATCH($A344,'Hoja de Trabajo para listado'!$BC$155:$BC$1048576,0),MATCH((CUADRO!Q$5&amp;$E344),'Hoja de Trabajo para listado'!$BC$151:$CB$151,0)),0)+IFERROR(INDEX('Hoja de Trabajo para listado'!$DE$153:$DG$274,MATCH($A344,'Hoja de Trabajo para listado'!$DE$153:$DE$1048576,0),MATCH((CUADRO!Q$5&amp;$E344),'Hoja de Trabajo para listado'!$DE$151:$DG$151,0)),0)+IFERROR(INDEX('Hoja de Trabajo para listado'!$CD$155:$DC$1048576,MATCH($A344,'Hoja de Trabajo para listado'!$CD$155:$CD$1048576,0),MATCH((CUADRO!Q$5&amp;$E344),'Hoja de Trabajo para listado'!$CD$151:$DC$151,0)),0)</f>
        <v>0</v>
      </c>
      <c r="R344" s="243">
        <f t="shared" ca="1" si="13"/>
        <v>0</v>
      </c>
      <c r="S344" s="263"/>
      <c r="T344" s="243">
        <f ca="1">+T345</f>
        <v>136305.4</v>
      </c>
      <c r="U344" s="242">
        <f t="shared" si="14"/>
        <v>1</v>
      </c>
      <c r="V344" s="333" t="str">
        <f>+VLOOKUP(A344,bd_lista!$A$3:$E$590,5,FALSE)</f>
        <v>Empresas Nacionales</v>
      </c>
      <c r="W344" s="391" t="str">
        <f>+V344</f>
        <v>Empresas Nacionales</v>
      </c>
      <c r="X344" s="242">
        <f>+VLOOKUP(A344,[4]Sheet1!$A$13:$D$744,4,FALSE)</f>
        <v>81</v>
      </c>
      <c r="Y344" s="242" t="str">
        <f>+VLOOKUP(X344,bd_lista!$A$3:$C$590,3,FALSE)</f>
        <v>Ministerio de Obras Públicas, Servicios y Vivienda</v>
      </c>
      <c r="Z344" s="294">
        <f>+X344</f>
        <v>81</v>
      </c>
      <c r="AA344" s="319" t="str">
        <f>+Y344</f>
        <v>Ministerio de Obras Públicas, Servicios y Vivienda</v>
      </c>
    </row>
    <row r="345" spans="1:27" customFormat="1" ht="15" customHeight="1">
      <c r="A345" s="32">
        <v>578</v>
      </c>
      <c r="B345" s="388"/>
      <c r="C345" s="333" t="str">
        <f>+VLOOKUP(A345,bd_lista!$A$3:$C$590,3,FALSE)</f>
        <v>Boliviana de Aviación</v>
      </c>
      <c r="D345" s="390"/>
      <c r="E345" s="247" t="s">
        <v>1305</v>
      </c>
      <c r="F345" s="245">
        <f ca="1">+IFERROR(INDEX('Hoja de Trabajo para listado'!$A$155:$Z$1048576,MATCH($A345,'Hoja de Trabajo para listado'!$A$155:$A$1048576,0),MATCH((CUADRO!F$5&amp;$E345),'Hoja de Trabajo para listado'!$A$151:$Z$151,0)),0)+IFERROR(INDEX('Hoja de Trabajo para listado'!$AB$155:$BA$1048576,MATCH($A345,'Hoja de Trabajo para listado'!$AB$155:$AB$1048576,0),MATCH((CUADRO!F$5&amp;$E345),'Hoja de Trabajo para listado'!$AB$151:$BA$151,0)),0)+IFERROR(INDEX('Hoja de Trabajo para listado'!$BC$155:$CB$1048576,MATCH($A345,'Hoja de Trabajo para listado'!$BC$155:$BC$1048576,0),MATCH((CUADRO!F$5&amp;$E345),'Hoja de Trabajo para listado'!$BC$151:$CB$151,0)),0)+IFERROR(INDEX('Hoja de Trabajo para listado'!$DE$153:$DG$274,MATCH($A345,'Hoja de Trabajo para listado'!$DE$153:$DE$1048576,0),MATCH((CUADRO!F$5&amp;$E345),'Hoja de Trabajo para listado'!$DE$151:$DG$151,0)),0)+IFERROR(INDEX('Hoja de Trabajo para listado'!$CD$155:$DC$1048576,MATCH($A345,'Hoja de Trabajo para listado'!$CD$155:$CD$1048576,0),MATCH((CUADRO!F$5&amp;$E345),'Hoja de Trabajo para listado'!$CD$151:$DC$151,0)),0)</f>
        <v>0</v>
      </c>
      <c r="G345" s="245">
        <f ca="1">+IFERROR(INDEX('Hoja de Trabajo para listado'!$A$155:$Z$1048576,MATCH($A345,'Hoja de Trabajo para listado'!$A$155:$A$1048576,0),MATCH((CUADRO!G$5&amp;$E345),'Hoja de Trabajo para listado'!$A$151:$Z$151,0)),0)+IFERROR(INDEX('Hoja de Trabajo para listado'!$AB$155:$BA$1048576,MATCH($A345,'Hoja de Trabajo para listado'!$AB$155:$AB$1048576,0),MATCH((CUADRO!G$5&amp;$E345),'Hoja de Trabajo para listado'!$AB$151:$BA$151,0)),0)+IFERROR(INDEX('Hoja de Trabajo para listado'!$BC$155:$CB$1048576,MATCH($A345,'Hoja de Trabajo para listado'!$BC$155:$BC$1048576,0),MATCH((CUADRO!G$5&amp;$E345),'Hoja de Trabajo para listado'!$BC$151:$CB$151,0)),0)+IFERROR(INDEX('Hoja de Trabajo para listado'!$DE$153:$DG$274,MATCH($A345,'Hoja de Trabajo para listado'!$DE$153:$DE$1048576,0),MATCH((CUADRO!G$5&amp;$E345),'Hoja de Trabajo para listado'!$DE$151:$DG$151,0)),0)+IFERROR(INDEX('Hoja de Trabajo para listado'!$CD$155:$DC$1048576,MATCH($A345,'Hoja de Trabajo para listado'!$CD$155:$CD$1048576,0),MATCH((CUADRO!G$5&amp;$E345),'Hoja de Trabajo para listado'!$CD$151:$DC$151,0)),0)</f>
        <v>0</v>
      </c>
      <c r="H345" s="245">
        <f ca="1">+IFERROR(INDEX('Hoja de Trabajo para listado'!$A$155:$Z$1048576,MATCH($A345,'Hoja de Trabajo para listado'!$A$155:$A$1048576,0),MATCH((CUADRO!H$5&amp;$E345),'Hoja de Trabajo para listado'!$A$151:$Z$151,0)),0)+IFERROR(INDEX('Hoja de Trabajo para listado'!$AB$155:$BA$1048576,MATCH($A345,'Hoja de Trabajo para listado'!$AB$155:$AB$1048576,0),MATCH((CUADRO!H$5&amp;$E345),'Hoja de Trabajo para listado'!$AB$151:$BA$151,0)),0)+IFERROR(INDEX('Hoja de Trabajo para listado'!$BC$155:$CB$1048576,MATCH($A345,'Hoja de Trabajo para listado'!$BC$155:$BC$1048576,0),MATCH((CUADRO!H$5&amp;$E345),'Hoja de Trabajo para listado'!$BC$151:$CB$151,0)),0)+IFERROR(INDEX('Hoja de Trabajo para listado'!$DE$153:$DG$274,MATCH($A345,'Hoja de Trabajo para listado'!$DE$153:$DE$1048576,0),MATCH((CUADRO!H$5&amp;$E345),'Hoja de Trabajo para listado'!$DE$151:$DG$151,0)),0)+IFERROR(INDEX('Hoja de Trabajo para listado'!$CD$155:$DC$1048576,MATCH($A345,'Hoja de Trabajo para listado'!$CD$155:$CD$1048576,0),MATCH((CUADRO!H$5&amp;$E345),'Hoja de Trabajo para listado'!$CD$151:$DC$151,0)),0)</f>
        <v>0</v>
      </c>
      <c r="I345" s="245">
        <f ca="1">+IFERROR(INDEX('Hoja de Trabajo para listado'!$A$155:$Z$1048576,MATCH($A345,'Hoja de Trabajo para listado'!$A$155:$A$1048576,0),MATCH((CUADRO!I$5&amp;$E345),'Hoja de Trabajo para listado'!$A$151:$Z$151,0)),0)+IFERROR(INDEX('Hoja de Trabajo para listado'!$AB$155:$BA$1048576,MATCH($A345,'Hoja de Trabajo para listado'!$AB$155:$AB$1048576,0),MATCH((CUADRO!I$5&amp;$E345),'Hoja de Trabajo para listado'!$AB$151:$BA$151,0)),0)+IFERROR(INDEX('Hoja de Trabajo para listado'!$BC$155:$CB$1048576,MATCH($A345,'Hoja de Trabajo para listado'!$BC$155:$BC$1048576,0),MATCH((CUADRO!I$5&amp;$E345),'Hoja de Trabajo para listado'!$BC$151:$CB$151,0)),0)+IFERROR(INDEX('Hoja de Trabajo para listado'!$DE$153:$DG$274,MATCH($A345,'Hoja de Trabajo para listado'!$DE$153:$DE$1048576,0),MATCH((CUADRO!I$5&amp;$E345),'Hoja de Trabajo para listado'!$DE$151:$DG$151,0)),0)+IFERROR(INDEX('Hoja de Trabajo para listado'!$CD$155:$DC$1048576,MATCH($A345,'Hoja de Trabajo para listado'!$CD$155:$CD$1048576,0),MATCH((CUADRO!I$5&amp;$E345),'Hoja de Trabajo para listado'!$CD$151:$DC$151,0)),0)</f>
        <v>136305.4</v>
      </c>
      <c r="J345" s="245">
        <f ca="1">+IFERROR(INDEX('Hoja de Trabajo para listado'!$A$155:$Z$1048576,MATCH($A345,'Hoja de Trabajo para listado'!$A$155:$A$1048576,0),MATCH((CUADRO!J$5&amp;$E345),'Hoja de Trabajo para listado'!$A$151:$Z$151,0)),0)+IFERROR(INDEX('Hoja de Trabajo para listado'!$AB$155:$BA$1048576,MATCH($A345,'Hoja de Trabajo para listado'!$AB$155:$AB$1048576,0),MATCH((CUADRO!J$5&amp;$E345),'Hoja de Trabajo para listado'!$AB$151:$BA$151,0)),0)+IFERROR(INDEX('Hoja de Trabajo para listado'!$BC$155:$CB$1048576,MATCH($A345,'Hoja de Trabajo para listado'!$BC$155:$BC$1048576,0),MATCH((CUADRO!J$5&amp;$E345),'Hoja de Trabajo para listado'!$BC$151:$CB$151,0)),0)+IFERROR(INDEX('Hoja de Trabajo para listado'!$DE$153:$DG$274,MATCH($A345,'Hoja de Trabajo para listado'!$DE$153:$DE$1048576,0),MATCH((CUADRO!J$5&amp;$E345),'Hoja de Trabajo para listado'!$DE$151:$DG$151,0)),0)+IFERROR(INDEX('Hoja de Trabajo para listado'!$CD$155:$DC$1048576,MATCH($A345,'Hoja de Trabajo para listado'!$CD$155:$CD$1048576,0),MATCH((CUADRO!J$5&amp;$E345),'Hoja de Trabajo para listado'!$CD$151:$DC$151,0)),0)</f>
        <v>0</v>
      </c>
      <c r="K345" s="245">
        <f ca="1">+IFERROR(INDEX('Hoja de Trabajo para listado'!$A$155:$Z$1048576,MATCH($A345,'Hoja de Trabajo para listado'!$A$155:$A$1048576,0),MATCH((CUADRO!K$5&amp;$E345),'Hoja de Trabajo para listado'!$A$151:$Z$151,0)),0)+IFERROR(INDEX('Hoja de Trabajo para listado'!$AB$155:$BA$1048576,MATCH($A345,'Hoja de Trabajo para listado'!$AB$155:$AB$1048576,0),MATCH((CUADRO!K$5&amp;$E345),'Hoja de Trabajo para listado'!$AB$151:$BA$151,0)),0)+IFERROR(INDEX('Hoja de Trabajo para listado'!$BC$155:$CB$1048576,MATCH($A345,'Hoja de Trabajo para listado'!$BC$155:$BC$1048576,0),MATCH((CUADRO!K$5&amp;$E345),'Hoja de Trabajo para listado'!$BC$151:$CB$151,0)),0)+IFERROR(INDEX('Hoja de Trabajo para listado'!$DE$153:$DG$274,MATCH($A345,'Hoja de Trabajo para listado'!$DE$153:$DE$1048576,0),MATCH((CUADRO!K$5&amp;$E345),'Hoja de Trabajo para listado'!$DE$151:$DG$151,0)),0)+IFERROR(INDEX('Hoja de Trabajo para listado'!$CD$155:$DC$1048576,MATCH($A345,'Hoja de Trabajo para listado'!$CD$155:$CD$1048576,0),MATCH((CUADRO!K$5&amp;$E345),'Hoja de Trabajo para listado'!$CD$151:$DC$151,0)),0)</f>
        <v>0</v>
      </c>
      <c r="L345" s="245">
        <f ca="1">+IFERROR(INDEX('Hoja de Trabajo para listado'!$A$155:$Z$1048576,MATCH($A345,'Hoja de Trabajo para listado'!$A$155:$A$1048576,0),MATCH((CUADRO!L$5&amp;$E345),'Hoja de Trabajo para listado'!$A$151:$Z$151,0)),0)+IFERROR(INDEX('Hoja de Trabajo para listado'!$AB$155:$BA$1048576,MATCH($A345,'Hoja de Trabajo para listado'!$AB$155:$AB$1048576,0),MATCH((CUADRO!L$5&amp;$E345),'Hoja de Trabajo para listado'!$AB$151:$BA$151,0)),0)+IFERROR(INDEX('Hoja de Trabajo para listado'!$BC$155:$CB$1048576,MATCH($A345,'Hoja de Trabajo para listado'!$BC$155:$BC$1048576,0),MATCH((CUADRO!L$5&amp;$E345),'Hoja de Trabajo para listado'!$BC$151:$CB$151,0)),0)+IFERROR(INDEX('Hoja de Trabajo para listado'!$DE$153:$DG$274,MATCH($A345,'Hoja de Trabajo para listado'!$DE$153:$DE$1048576,0),MATCH((CUADRO!L$5&amp;$E345),'Hoja de Trabajo para listado'!$DE$151:$DG$151,0)),0)+IFERROR(INDEX('Hoja de Trabajo para listado'!$CD$155:$DC$1048576,MATCH($A345,'Hoja de Trabajo para listado'!$CD$155:$CD$1048576,0),MATCH((CUADRO!L$5&amp;$E345),'Hoja de Trabajo para listado'!$CD$151:$DC$151,0)),0)</f>
        <v>0</v>
      </c>
      <c r="M345" s="245">
        <f ca="1">+IFERROR(INDEX('Hoja de Trabajo para listado'!$A$155:$Z$1048576,MATCH($A345,'Hoja de Trabajo para listado'!$A$155:$A$1048576,0),MATCH((CUADRO!M$5&amp;$E345),'Hoja de Trabajo para listado'!$A$151:$Z$151,0)),0)+IFERROR(INDEX('Hoja de Trabajo para listado'!$AB$155:$BA$1048576,MATCH($A345,'Hoja de Trabajo para listado'!$AB$155:$AB$1048576,0),MATCH((CUADRO!M$5&amp;$E345),'Hoja de Trabajo para listado'!$AB$151:$BA$151,0)),0)+IFERROR(INDEX('Hoja de Trabajo para listado'!$BC$155:$CB$1048576,MATCH($A345,'Hoja de Trabajo para listado'!$BC$155:$BC$1048576,0),MATCH((CUADRO!M$5&amp;$E345),'Hoja de Trabajo para listado'!$BC$151:$CB$151,0)),0)+IFERROR(INDEX('Hoja de Trabajo para listado'!$DE$153:$DG$274,MATCH($A345,'Hoja de Trabajo para listado'!$DE$153:$DE$1048576,0),MATCH((CUADRO!M$5&amp;$E345),'Hoja de Trabajo para listado'!$DE$151:$DG$151,0)),0)+IFERROR(INDEX('Hoja de Trabajo para listado'!$CD$155:$DC$1048576,MATCH($A345,'Hoja de Trabajo para listado'!$CD$155:$CD$1048576,0),MATCH((CUADRO!M$5&amp;$E345),'Hoja de Trabajo para listado'!$CD$151:$DC$151,0)),0)</f>
        <v>0</v>
      </c>
      <c r="N345" s="245">
        <f ca="1">+IFERROR(INDEX('Hoja de Trabajo para listado'!$A$155:$Z$1048576,MATCH($A345,'Hoja de Trabajo para listado'!$A$155:$A$1048576,0),MATCH((CUADRO!N$5&amp;$E345),'Hoja de Trabajo para listado'!$A$151:$Z$151,0)),0)+IFERROR(INDEX('Hoja de Trabajo para listado'!$AB$155:$BA$1048576,MATCH($A345,'Hoja de Trabajo para listado'!$AB$155:$AB$1048576,0),MATCH((CUADRO!N$5&amp;$E345),'Hoja de Trabajo para listado'!$AB$151:$BA$151,0)),0)+IFERROR(INDEX('Hoja de Trabajo para listado'!$BC$155:$CB$1048576,MATCH($A345,'Hoja de Trabajo para listado'!$BC$155:$BC$1048576,0),MATCH((CUADRO!N$5&amp;$E345),'Hoja de Trabajo para listado'!$BC$151:$CB$151,0)),0)+IFERROR(INDEX('Hoja de Trabajo para listado'!$DE$153:$DG$274,MATCH($A345,'Hoja de Trabajo para listado'!$DE$153:$DE$1048576,0),MATCH((CUADRO!N$5&amp;$E345),'Hoja de Trabajo para listado'!$DE$151:$DG$151,0)),0)+IFERROR(INDEX('Hoja de Trabajo para listado'!$CD$155:$DC$1048576,MATCH($A345,'Hoja de Trabajo para listado'!$CD$155:$CD$1048576,0),MATCH((CUADRO!N$5&amp;$E345),'Hoja de Trabajo para listado'!$CD$151:$DC$151,0)),0)</f>
        <v>0</v>
      </c>
      <c r="O345" s="245">
        <f ca="1">+IFERROR(INDEX('Hoja de Trabajo para listado'!$A$155:$Z$1048576,MATCH($A345,'Hoja de Trabajo para listado'!$A$155:$A$1048576,0),MATCH((CUADRO!O$5&amp;$E345),'Hoja de Trabajo para listado'!$A$151:$Z$151,0)),0)+IFERROR(INDEX('Hoja de Trabajo para listado'!$AB$155:$BA$1048576,MATCH($A345,'Hoja de Trabajo para listado'!$AB$155:$AB$1048576,0),MATCH((CUADRO!O$5&amp;$E345),'Hoja de Trabajo para listado'!$AB$151:$BA$151,0)),0)+IFERROR(INDEX('Hoja de Trabajo para listado'!$BC$155:$CB$1048576,MATCH($A345,'Hoja de Trabajo para listado'!$BC$155:$BC$1048576,0),MATCH((CUADRO!O$5&amp;$E345),'Hoja de Trabajo para listado'!$BC$151:$CB$151,0)),0)+IFERROR(INDEX('Hoja de Trabajo para listado'!$DE$153:$DG$274,MATCH($A345,'Hoja de Trabajo para listado'!$DE$153:$DE$1048576,0),MATCH((CUADRO!O$5&amp;$E345),'Hoja de Trabajo para listado'!$DE$151:$DG$151,0)),0)+IFERROR(INDEX('Hoja de Trabajo para listado'!$CD$155:$DC$1048576,MATCH($A345,'Hoja de Trabajo para listado'!$CD$155:$CD$1048576,0),MATCH((CUADRO!O$5&amp;$E345),'Hoja de Trabajo para listado'!$CD$151:$DC$151,0)),0)</f>
        <v>0</v>
      </c>
      <c r="P345" s="245">
        <f ca="1">+IFERROR(INDEX('Hoja de Trabajo para listado'!$A$155:$Z$1048576,MATCH($A345,'Hoja de Trabajo para listado'!$A$155:$A$1048576,0),MATCH((CUADRO!P$5&amp;$E345),'Hoja de Trabajo para listado'!$A$151:$Z$151,0)),0)+IFERROR(INDEX('Hoja de Trabajo para listado'!$AB$155:$BA$1048576,MATCH($A345,'Hoja de Trabajo para listado'!$AB$155:$AB$1048576,0),MATCH((CUADRO!P$5&amp;$E345),'Hoja de Trabajo para listado'!$AB$151:$BA$151,0)),0)+IFERROR(INDEX('Hoja de Trabajo para listado'!$BC$155:$CB$1048576,MATCH($A345,'Hoja de Trabajo para listado'!$BC$155:$BC$1048576,0),MATCH((CUADRO!P$5&amp;$E345),'Hoja de Trabajo para listado'!$BC$151:$CB$151,0)),0)+IFERROR(INDEX('Hoja de Trabajo para listado'!$DE$153:$DG$274,MATCH($A345,'Hoja de Trabajo para listado'!$DE$153:$DE$1048576,0),MATCH((CUADRO!P$5&amp;$E345),'Hoja de Trabajo para listado'!$DE$151:$DG$151,0)),0)+IFERROR(INDEX('Hoja de Trabajo para listado'!$CD$155:$DC$1048576,MATCH($A345,'Hoja de Trabajo para listado'!$CD$155:$CD$1048576,0),MATCH((CUADRO!P$5&amp;$E345),'Hoja de Trabajo para listado'!$CD$151:$DC$151,0)),0)</f>
        <v>0</v>
      </c>
      <c r="Q345" s="245">
        <f ca="1">+IFERROR(INDEX('Hoja de Trabajo para listado'!$A$155:$Z$1048576,MATCH($A345,'Hoja de Trabajo para listado'!$A$155:$A$1048576,0),MATCH((CUADRO!Q$5&amp;$E345),'Hoja de Trabajo para listado'!$A$151:$Z$151,0)),0)+IFERROR(INDEX('Hoja de Trabajo para listado'!$AB$155:$BA$1048576,MATCH($A345,'Hoja de Trabajo para listado'!$AB$155:$AB$1048576,0),MATCH((CUADRO!Q$5&amp;$E345),'Hoja de Trabajo para listado'!$AB$151:$BA$151,0)),0)+IFERROR(INDEX('Hoja de Trabajo para listado'!$BC$155:$CB$1048576,MATCH($A345,'Hoja de Trabajo para listado'!$BC$155:$BC$1048576,0),MATCH((CUADRO!Q$5&amp;$E345),'Hoja de Trabajo para listado'!$BC$151:$CB$151,0)),0)+IFERROR(INDEX('Hoja de Trabajo para listado'!$DE$153:$DG$274,MATCH($A345,'Hoja de Trabajo para listado'!$DE$153:$DE$1048576,0),MATCH((CUADRO!Q$5&amp;$E345),'Hoja de Trabajo para listado'!$DE$151:$DG$151,0)),0)+IFERROR(INDEX('Hoja de Trabajo para listado'!$CD$155:$DC$1048576,MATCH($A345,'Hoja de Trabajo para listado'!$CD$155:$CD$1048576,0),MATCH((CUADRO!Q$5&amp;$E345),'Hoja de Trabajo para listado'!$CD$151:$DC$151,0)),0)</f>
        <v>0</v>
      </c>
      <c r="R345" s="245">
        <f t="shared" ca="1" si="13"/>
        <v>136305.4</v>
      </c>
      <c r="S345" s="262">
        <f ca="1">+R344+R345</f>
        <v>136305.4</v>
      </c>
      <c r="T345" s="243">
        <f ca="1">+S345</f>
        <v>136305.4</v>
      </c>
      <c r="U345" s="242">
        <f t="shared" si="14"/>
        <v>2</v>
      </c>
      <c r="V345" s="333" t="str">
        <f>+VLOOKUP(A345,bd_lista!$A$3:$E$590,5,FALSE)</f>
        <v>Empresas Nacionales</v>
      </c>
      <c r="W345" s="392"/>
      <c r="X345" s="242">
        <f>+VLOOKUP(A345,[4]Sheet1!$A$13:$D$744,4,FALSE)</f>
        <v>81</v>
      </c>
      <c r="Y345" s="242" t="str">
        <f>+VLOOKUP(X345,bd_lista!$A$3:$C$590,3,FALSE)</f>
        <v>Ministerio de Obras Públicas, Servicios y Vivienda</v>
      </c>
      <c r="Z345" s="292"/>
      <c r="AA345" s="321"/>
    </row>
    <row r="346" spans="1:27" customFormat="1" ht="15" hidden="1" customHeight="1">
      <c r="A346" s="32">
        <v>580</v>
      </c>
      <c r="B346" s="387">
        <f>+A346</f>
        <v>580</v>
      </c>
      <c r="C346" s="247" t="str">
        <f>+VLOOKUP(A346,bd_lista!$A$3:$C$590,3,FALSE)</f>
        <v>Depósitos Aduaneros Bolivianos</v>
      </c>
      <c r="D346" s="389" t="str">
        <f>+C346</f>
        <v>Depósitos Aduaneros Bolivianos</v>
      </c>
      <c r="E346" s="332" t="s">
        <v>1304</v>
      </c>
      <c r="F346" s="243">
        <f ca="1">+IFERROR(INDEX('Hoja de Trabajo para listado'!$A$155:$Z$1048576,MATCH($A346,'Hoja de Trabajo para listado'!$A$155:$A$1048576,0),MATCH((CUADRO!F$5&amp;$E346),'Hoja de Trabajo para listado'!$A$151:$Z$151,0)),0)+IFERROR(INDEX('Hoja de Trabajo para listado'!$AB$155:$BA$1048576,MATCH($A346,'Hoja de Trabajo para listado'!$AB$155:$AB$1048576,0),MATCH((CUADRO!F$5&amp;$E346),'Hoja de Trabajo para listado'!$AB$151:$BA$151,0)),0)+IFERROR(INDEX('Hoja de Trabajo para listado'!$BC$155:$CB$1048576,MATCH($A346,'Hoja de Trabajo para listado'!$BC$155:$BC$1048576,0),MATCH((CUADRO!F$5&amp;$E346),'Hoja de Trabajo para listado'!$BC$151:$CB$151,0)),0)+IFERROR(INDEX('Hoja de Trabajo para listado'!$DE$153:$DG$274,MATCH($A346,'Hoja de Trabajo para listado'!$DE$153:$DE$1048576,0),MATCH((CUADRO!F$5&amp;$E346),'Hoja de Trabajo para listado'!$DE$151:$DG$151,0)),0)+IFERROR(INDEX('Hoja de Trabajo para listado'!$CD$155:$DC$1048576,MATCH($A346,'Hoja de Trabajo para listado'!$CD$155:$CD$1048576,0),MATCH((CUADRO!F$5&amp;$E346),'Hoja de Trabajo para listado'!$CD$151:$DC$151,0)),0)</f>
        <v>0</v>
      </c>
      <c r="G346" s="243">
        <f ca="1">+IFERROR(INDEX('Hoja de Trabajo para listado'!$A$155:$Z$1048576,MATCH($A346,'Hoja de Trabajo para listado'!$A$155:$A$1048576,0),MATCH((CUADRO!G$5&amp;$E346),'Hoja de Trabajo para listado'!$A$151:$Z$151,0)),0)+IFERROR(INDEX('Hoja de Trabajo para listado'!$AB$155:$BA$1048576,MATCH($A346,'Hoja de Trabajo para listado'!$AB$155:$AB$1048576,0),MATCH((CUADRO!G$5&amp;$E346),'Hoja de Trabajo para listado'!$AB$151:$BA$151,0)),0)+IFERROR(INDEX('Hoja de Trabajo para listado'!$BC$155:$CB$1048576,MATCH($A346,'Hoja de Trabajo para listado'!$BC$155:$BC$1048576,0),MATCH((CUADRO!G$5&amp;$E346),'Hoja de Trabajo para listado'!$BC$151:$CB$151,0)),0)+IFERROR(INDEX('Hoja de Trabajo para listado'!$DE$153:$DG$274,MATCH($A346,'Hoja de Trabajo para listado'!$DE$153:$DE$1048576,0),MATCH((CUADRO!G$5&amp;$E346),'Hoja de Trabajo para listado'!$DE$151:$DG$151,0)),0)+IFERROR(INDEX('Hoja de Trabajo para listado'!$CD$155:$DC$1048576,MATCH($A346,'Hoja de Trabajo para listado'!$CD$155:$CD$1048576,0),MATCH((CUADRO!G$5&amp;$E346),'Hoja de Trabajo para listado'!$CD$151:$DC$151,0)),0)</f>
        <v>0</v>
      </c>
      <c r="H346" s="243">
        <f ca="1">+IFERROR(INDEX('Hoja de Trabajo para listado'!$A$155:$Z$1048576,MATCH($A346,'Hoja de Trabajo para listado'!$A$155:$A$1048576,0),MATCH((CUADRO!H$5&amp;$E346),'Hoja de Trabajo para listado'!$A$151:$Z$151,0)),0)+IFERROR(INDEX('Hoja de Trabajo para listado'!$AB$155:$BA$1048576,MATCH($A346,'Hoja de Trabajo para listado'!$AB$155:$AB$1048576,0),MATCH((CUADRO!H$5&amp;$E346),'Hoja de Trabajo para listado'!$AB$151:$BA$151,0)),0)+IFERROR(INDEX('Hoja de Trabajo para listado'!$BC$155:$CB$1048576,MATCH($A346,'Hoja de Trabajo para listado'!$BC$155:$BC$1048576,0),MATCH((CUADRO!H$5&amp;$E346),'Hoja de Trabajo para listado'!$BC$151:$CB$151,0)),0)+IFERROR(INDEX('Hoja de Trabajo para listado'!$DE$153:$DG$274,MATCH($A346,'Hoja de Trabajo para listado'!$DE$153:$DE$1048576,0),MATCH((CUADRO!H$5&amp;$E346),'Hoja de Trabajo para listado'!$DE$151:$DG$151,0)),0)+IFERROR(INDEX('Hoja de Trabajo para listado'!$CD$155:$DC$1048576,MATCH($A346,'Hoja de Trabajo para listado'!$CD$155:$CD$1048576,0),MATCH((CUADRO!H$5&amp;$E346),'Hoja de Trabajo para listado'!$CD$151:$DC$151,0)),0)</f>
        <v>0</v>
      </c>
      <c r="I346" s="243">
        <f ca="1">+IFERROR(INDEX('Hoja de Trabajo para listado'!$A$155:$Z$1048576,MATCH($A346,'Hoja de Trabajo para listado'!$A$155:$A$1048576,0),MATCH((CUADRO!I$5&amp;$E346),'Hoja de Trabajo para listado'!$A$151:$Z$151,0)),0)+IFERROR(INDEX('Hoja de Trabajo para listado'!$AB$155:$BA$1048576,MATCH($A346,'Hoja de Trabajo para listado'!$AB$155:$AB$1048576,0),MATCH((CUADRO!I$5&amp;$E346),'Hoja de Trabajo para listado'!$AB$151:$BA$151,0)),0)+IFERROR(INDEX('Hoja de Trabajo para listado'!$BC$155:$CB$1048576,MATCH($A346,'Hoja de Trabajo para listado'!$BC$155:$BC$1048576,0),MATCH((CUADRO!I$5&amp;$E346),'Hoja de Trabajo para listado'!$BC$151:$CB$151,0)),0)+IFERROR(INDEX('Hoja de Trabajo para listado'!$DE$153:$DG$274,MATCH($A346,'Hoja de Trabajo para listado'!$DE$153:$DE$1048576,0),MATCH((CUADRO!I$5&amp;$E346),'Hoja de Trabajo para listado'!$DE$151:$DG$151,0)),0)+IFERROR(INDEX('Hoja de Trabajo para listado'!$CD$155:$DC$1048576,MATCH($A346,'Hoja de Trabajo para listado'!$CD$155:$CD$1048576,0),MATCH((CUADRO!I$5&amp;$E346),'Hoja de Trabajo para listado'!$CD$151:$DC$151,0)),0)</f>
        <v>0</v>
      </c>
      <c r="J346" s="243">
        <f ca="1">+IFERROR(INDEX('Hoja de Trabajo para listado'!$A$155:$Z$1048576,MATCH($A346,'Hoja de Trabajo para listado'!$A$155:$A$1048576,0),MATCH((CUADRO!J$5&amp;$E346),'Hoja de Trabajo para listado'!$A$151:$Z$151,0)),0)+IFERROR(INDEX('Hoja de Trabajo para listado'!$AB$155:$BA$1048576,MATCH($A346,'Hoja de Trabajo para listado'!$AB$155:$AB$1048576,0),MATCH((CUADRO!J$5&amp;$E346),'Hoja de Trabajo para listado'!$AB$151:$BA$151,0)),0)+IFERROR(INDEX('Hoja de Trabajo para listado'!$BC$155:$CB$1048576,MATCH($A346,'Hoja de Trabajo para listado'!$BC$155:$BC$1048576,0),MATCH((CUADRO!J$5&amp;$E346),'Hoja de Trabajo para listado'!$BC$151:$CB$151,0)),0)+IFERROR(INDEX('Hoja de Trabajo para listado'!$DE$153:$DG$274,MATCH($A346,'Hoja de Trabajo para listado'!$DE$153:$DE$1048576,0),MATCH((CUADRO!J$5&amp;$E346),'Hoja de Trabajo para listado'!$DE$151:$DG$151,0)),0)+IFERROR(INDEX('Hoja de Trabajo para listado'!$CD$155:$DC$1048576,MATCH($A346,'Hoja de Trabajo para listado'!$CD$155:$CD$1048576,0),MATCH((CUADRO!J$5&amp;$E346),'Hoja de Trabajo para listado'!$CD$151:$DC$151,0)),0)</f>
        <v>0</v>
      </c>
      <c r="K346" s="243">
        <f ca="1">+IFERROR(INDEX('Hoja de Trabajo para listado'!$A$155:$Z$1048576,MATCH($A346,'Hoja de Trabajo para listado'!$A$155:$A$1048576,0),MATCH((CUADRO!K$5&amp;$E346),'Hoja de Trabajo para listado'!$A$151:$Z$151,0)),0)+IFERROR(INDEX('Hoja de Trabajo para listado'!$AB$155:$BA$1048576,MATCH($A346,'Hoja de Trabajo para listado'!$AB$155:$AB$1048576,0),MATCH((CUADRO!K$5&amp;$E346),'Hoja de Trabajo para listado'!$AB$151:$BA$151,0)),0)+IFERROR(INDEX('Hoja de Trabajo para listado'!$BC$155:$CB$1048576,MATCH($A346,'Hoja de Trabajo para listado'!$BC$155:$BC$1048576,0),MATCH((CUADRO!K$5&amp;$E346),'Hoja de Trabajo para listado'!$BC$151:$CB$151,0)),0)+IFERROR(INDEX('Hoja de Trabajo para listado'!$DE$153:$DG$274,MATCH($A346,'Hoja de Trabajo para listado'!$DE$153:$DE$1048576,0),MATCH((CUADRO!K$5&amp;$E346),'Hoja de Trabajo para listado'!$DE$151:$DG$151,0)),0)+IFERROR(INDEX('Hoja de Trabajo para listado'!$CD$155:$DC$1048576,MATCH($A346,'Hoja de Trabajo para listado'!$CD$155:$CD$1048576,0),MATCH((CUADRO!K$5&amp;$E346),'Hoja de Trabajo para listado'!$CD$151:$DC$151,0)),0)</f>
        <v>0</v>
      </c>
      <c r="L346" s="243">
        <f ca="1">+IFERROR(INDEX('Hoja de Trabajo para listado'!$A$155:$Z$1048576,MATCH($A346,'Hoja de Trabajo para listado'!$A$155:$A$1048576,0),MATCH((CUADRO!L$5&amp;$E346),'Hoja de Trabajo para listado'!$A$151:$Z$151,0)),0)+IFERROR(INDEX('Hoja de Trabajo para listado'!$AB$155:$BA$1048576,MATCH($A346,'Hoja de Trabajo para listado'!$AB$155:$AB$1048576,0),MATCH((CUADRO!L$5&amp;$E346),'Hoja de Trabajo para listado'!$AB$151:$BA$151,0)),0)+IFERROR(INDEX('Hoja de Trabajo para listado'!$BC$155:$CB$1048576,MATCH($A346,'Hoja de Trabajo para listado'!$BC$155:$BC$1048576,0),MATCH((CUADRO!L$5&amp;$E346),'Hoja de Trabajo para listado'!$BC$151:$CB$151,0)),0)+IFERROR(INDEX('Hoja de Trabajo para listado'!$DE$153:$DG$274,MATCH($A346,'Hoja de Trabajo para listado'!$DE$153:$DE$1048576,0),MATCH((CUADRO!L$5&amp;$E346),'Hoja de Trabajo para listado'!$DE$151:$DG$151,0)),0)+IFERROR(INDEX('Hoja de Trabajo para listado'!$CD$155:$DC$1048576,MATCH($A346,'Hoja de Trabajo para listado'!$CD$155:$CD$1048576,0),MATCH((CUADRO!L$5&amp;$E346),'Hoja de Trabajo para listado'!$CD$151:$DC$151,0)),0)</f>
        <v>0</v>
      </c>
      <c r="M346" s="243">
        <f ca="1">+IFERROR(INDEX('Hoja de Trabajo para listado'!$A$155:$Z$1048576,MATCH($A346,'Hoja de Trabajo para listado'!$A$155:$A$1048576,0),MATCH((CUADRO!M$5&amp;$E346),'Hoja de Trabajo para listado'!$A$151:$Z$151,0)),0)+IFERROR(INDEX('Hoja de Trabajo para listado'!$AB$155:$BA$1048576,MATCH($A346,'Hoja de Trabajo para listado'!$AB$155:$AB$1048576,0),MATCH((CUADRO!M$5&amp;$E346),'Hoja de Trabajo para listado'!$AB$151:$BA$151,0)),0)+IFERROR(INDEX('Hoja de Trabajo para listado'!$BC$155:$CB$1048576,MATCH($A346,'Hoja de Trabajo para listado'!$BC$155:$BC$1048576,0),MATCH((CUADRO!M$5&amp;$E346),'Hoja de Trabajo para listado'!$BC$151:$CB$151,0)),0)+IFERROR(INDEX('Hoja de Trabajo para listado'!$DE$153:$DG$274,MATCH($A346,'Hoja de Trabajo para listado'!$DE$153:$DE$1048576,0),MATCH((CUADRO!M$5&amp;$E346),'Hoja de Trabajo para listado'!$DE$151:$DG$151,0)),0)+IFERROR(INDEX('Hoja de Trabajo para listado'!$CD$155:$DC$1048576,MATCH($A346,'Hoja de Trabajo para listado'!$CD$155:$CD$1048576,0),MATCH((CUADRO!M$5&amp;$E346),'Hoja de Trabajo para listado'!$CD$151:$DC$151,0)),0)</f>
        <v>0</v>
      </c>
      <c r="N346" s="243">
        <f ca="1">+IFERROR(INDEX('Hoja de Trabajo para listado'!$A$155:$Z$1048576,MATCH($A346,'Hoja de Trabajo para listado'!$A$155:$A$1048576,0),MATCH((CUADRO!N$5&amp;$E346),'Hoja de Trabajo para listado'!$A$151:$Z$151,0)),0)+IFERROR(INDEX('Hoja de Trabajo para listado'!$AB$155:$BA$1048576,MATCH($A346,'Hoja de Trabajo para listado'!$AB$155:$AB$1048576,0),MATCH((CUADRO!N$5&amp;$E346),'Hoja de Trabajo para listado'!$AB$151:$BA$151,0)),0)+IFERROR(INDEX('Hoja de Trabajo para listado'!$BC$155:$CB$1048576,MATCH($A346,'Hoja de Trabajo para listado'!$BC$155:$BC$1048576,0),MATCH((CUADRO!N$5&amp;$E346),'Hoja de Trabajo para listado'!$BC$151:$CB$151,0)),0)+IFERROR(INDEX('Hoja de Trabajo para listado'!$DE$153:$DG$274,MATCH($A346,'Hoja de Trabajo para listado'!$DE$153:$DE$1048576,0),MATCH((CUADRO!N$5&amp;$E346),'Hoja de Trabajo para listado'!$DE$151:$DG$151,0)),0)+IFERROR(INDEX('Hoja de Trabajo para listado'!$CD$155:$DC$1048576,MATCH($A346,'Hoja de Trabajo para listado'!$CD$155:$CD$1048576,0),MATCH((CUADRO!N$5&amp;$E346),'Hoja de Trabajo para listado'!$CD$151:$DC$151,0)),0)</f>
        <v>0</v>
      </c>
      <c r="O346" s="243">
        <f ca="1">+IFERROR(INDEX('Hoja de Trabajo para listado'!$A$155:$Z$1048576,MATCH($A346,'Hoja de Trabajo para listado'!$A$155:$A$1048576,0),MATCH((CUADRO!O$5&amp;$E346),'Hoja de Trabajo para listado'!$A$151:$Z$151,0)),0)+IFERROR(INDEX('Hoja de Trabajo para listado'!$AB$155:$BA$1048576,MATCH($A346,'Hoja de Trabajo para listado'!$AB$155:$AB$1048576,0),MATCH((CUADRO!O$5&amp;$E346),'Hoja de Trabajo para listado'!$AB$151:$BA$151,0)),0)+IFERROR(INDEX('Hoja de Trabajo para listado'!$BC$155:$CB$1048576,MATCH($A346,'Hoja de Trabajo para listado'!$BC$155:$BC$1048576,0),MATCH((CUADRO!O$5&amp;$E346),'Hoja de Trabajo para listado'!$BC$151:$CB$151,0)),0)+IFERROR(INDEX('Hoja de Trabajo para listado'!$DE$153:$DG$274,MATCH($A346,'Hoja de Trabajo para listado'!$DE$153:$DE$1048576,0),MATCH((CUADRO!O$5&amp;$E346),'Hoja de Trabajo para listado'!$DE$151:$DG$151,0)),0)+IFERROR(INDEX('Hoja de Trabajo para listado'!$CD$155:$DC$1048576,MATCH($A346,'Hoja de Trabajo para listado'!$CD$155:$CD$1048576,0),MATCH((CUADRO!O$5&amp;$E346),'Hoja de Trabajo para listado'!$CD$151:$DC$151,0)),0)</f>
        <v>0</v>
      </c>
      <c r="P346" s="243">
        <f ca="1">+IFERROR(INDEX('Hoja de Trabajo para listado'!$A$155:$Z$1048576,MATCH($A346,'Hoja de Trabajo para listado'!$A$155:$A$1048576,0),MATCH((CUADRO!P$5&amp;$E346),'Hoja de Trabajo para listado'!$A$151:$Z$151,0)),0)+IFERROR(INDEX('Hoja de Trabajo para listado'!$AB$155:$BA$1048576,MATCH($A346,'Hoja de Trabajo para listado'!$AB$155:$AB$1048576,0),MATCH((CUADRO!P$5&amp;$E346),'Hoja de Trabajo para listado'!$AB$151:$BA$151,0)),0)+IFERROR(INDEX('Hoja de Trabajo para listado'!$BC$155:$CB$1048576,MATCH($A346,'Hoja de Trabajo para listado'!$BC$155:$BC$1048576,0),MATCH((CUADRO!P$5&amp;$E346),'Hoja de Trabajo para listado'!$BC$151:$CB$151,0)),0)+IFERROR(INDEX('Hoja de Trabajo para listado'!$DE$153:$DG$274,MATCH($A346,'Hoja de Trabajo para listado'!$DE$153:$DE$1048576,0),MATCH((CUADRO!P$5&amp;$E346),'Hoja de Trabajo para listado'!$DE$151:$DG$151,0)),0)+IFERROR(INDEX('Hoja de Trabajo para listado'!$CD$155:$DC$1048576,MATCH($A346,'Hoja de Trabajo para listado'!$CD$155:$CD$1048576,0),MATCH((CUADRO!P$5&amp;$E346),'Hoja de Trabajo para listado'!$CD$151:$DC$151,0)),0)</f>
        <v>0</v>
      </c>
      <c r="Q346" s="243">
        <f ca="1">+IFERROR(INDEX('Hoja de Trabajo para listado'!$A$155:$Z$1048576,MATCH($A346,'Hoja de Trabajo para listado'!$A$155:$A$1048576,0),MATCH((CUADRO!Q$5&amp;$E346),'Hoja de Trabajo para listado'!$A$151:$Z$151,0)),0)+IFERROR(INDEX('Hoja de Trabajo para listado'!$AB$155:$BA$1048576,MATCH($A346,'Hoja de Trabajo para listado'!$AB$155:$AB$1048576,0),MATCH((CUADRO!Q$5&amp;$E346),'Hoja de Trabajo para listado'!$AB$151:$BA$151,0)),0)+IFERROR(INDEX('Hoja de Trabajo para listado'!$BC$155:$CB$1048576,MATCH($A346,'Hoja de Trabajo para listado'!$BC$155:$BC$1048576,0),MATCH((CUADRO!Q$5&amp;$E346),'Hoja de Trabajo para listado'!$BC$151:$CB$151,0)),0)+IFERROR(INDEX('Hoja de Trabajo para listado'!$DE$153:$DG$274,MATCH($A346,'Hoja de Trabajo para listado'!$DE$153:$DE$1048576,0),MATCH((CUADRO!Q$5&amp;$E346),'Hoja de Trabajo para listado'!$DE$151:$DG$151,0)),0)+IFERROR(INDEX('Hoja de Trabajo para listado'!$CD$155:$DC$1048576,MATCH($A346,'Hoja de Trabajo para listado'!$CD$155:$CD$1048576,0),MATCH((CUADRO!Q$5&amp;$E346),'Hoja de Trabajo para listado'!$CD$151:$DC$151,0)),0)</f>
        <v>0</v>
      </c>
      <c r="R346" s="243">
        <f t="shared" ca="1" si="13"/>
        <v>0</v>
      </c>
      <c r="S346" s="263"/>
      <c r="T346" s="243">
        <f ca="1">+T347</f>
        <v>822781.04000000015</v>
      </c>
      <c r="U346" s="242">
        <f t="shared" si="14"/>
        <v>1</v>
      </c>
      <c r="V346" s="333" t="str">
        <f>+VLOOKUP(A346,bd_lista!$A$3:$E$590,5,FALSE)</f>
        <v>Empresas Nacionales</v>
      </c>
      <c r="W346" s="391" t="str">
        <f>+V346</f>
        <v>Empresas Nacionales</v>
      </c>
      <c r="X346" s="242">
        <f>+VLOOKUP(A346,[4]Sheet1!$A$13:$D$744,4,FALSE)</f>
        <v>35</v>
      </c>
      <c r="Y346" s="242" t="str">
        <f>+VLOOKUP(X346,bd_lista!$A$3:$C$590,3,FALSE)</f>
        <v>Ministerio de Economía y Finanzas Públicas</v>
      </c>
      <c r="Z346" s="294">
        <f>+X346</f>
        <v>35</v>
      </c>
      <c r="AA346" s="319" t="str">
        <f>+Y346</f>
        <v>Ministerio de Economía y Finanzas Públicas</v>
      </c>
    </row>
    <row r="347" spans="1:27" customFormat="1" ht="15" hidden="1" customHeight="1">
      <c r="A347" s="32">
        <v>580</v>
      </c>
      <c r="B347" s="388"/>
      <c r="C347" s="333" t="str">
        <f>+VLOOKUP(A347,bd_lista!$A$3:$C$590,3,FALSE)</f>
        <v>Depósitos Aduaneros Bolivianos</v>
      </c>
      <c r="D347" s="390"/>
      <c r="E347" s="333" t="s">
        <v>1305</v>
      </c>
      <c r="F347" s="245">
        <f ca="1">+IFERROR(INDEX('Hoja de Trabajo para listado'!$A$155:$Z$1048576,MATCH($A347,'Hoja de Trabajo para listado'!$A$155:$A$1048576,0),MATCH((CUADRO!F$5&amp;$E347),'Hoja de Trabajo para listado'!$A$151:$Z$151,0)),0)+IFERROR(INDEX('Hoja de Trabajo para listado'!$AB$155:$BA$1048576,MATCH($A347,'Hoja de Trabajo para listado'!$AB$155:$AB$1048576,0),MATCH((CUADRO!F$5&amp;$E347),'Hoja de Trabajo para listado'!$AB$151:$BA$151,0)),0)+IFERROR(INDEX('Hoja de Trabajo para listado'!$BC$155:$CB$1048576,MATCH($A347,'Hoja de Trabajo para listado'!$BC$155:$BC$1048576,0),MATCH((CUADRO!F$5&amp;$E347),'Hoja de Trabajo para listado'!$BC$151:$CB$151,0)),0)+IFERROR(INDEX('Hoja de Trabajo para listado'!$DE$153:$DG$274,MATCH($A347,'Hoja de Trabajo para listado'!$DE$153:$DE$1048576,0),MATCH((CUADRO!F$5&amp;$E347),'Hoja de Trabajo para listado'!$DE$151:$DG$151,0)),0)+IFERROR(INDEX('Hoja de Trabajo para listado'!$CD$155:$DC$1048576,MATCH($A347,'Hoja de Trabajo para listado'!$CD$155:$CD$1048576,0),MATCH((CUADRO!F$5&amp;$E347),'Hoja de Trabajo para listado'!$CD$151:$DC$151,0)),0)</f>
        <v>0</v>
      </c>
      <c r="G347" s="245">
        <f ca="1">+IFERROR(INDEX('Hoja de Trabajo para listado'!$A$155:$Z$1048576,MATCH($A347,'Hoja de Trabajo para listado'!$A$155:$A$1048576,0),MATCH((CUADRO!G$5&amp;$E347),'Hoja de Trabajo para listado'!$A$151:$Z$151,0)),0)+IFERROR(INDEX('Hoja de Trabajo para listado'!$AB$155:$BA$1048576,MATCH($A347,'Hoja de Trabajo para listado'!$AB$155:$AB$1048576,0),MATCH((CUADRO!G$5&amp;$E347),'Hoja de Trabajo para listado'!$AB$151:$BA$151,0)),0)+IFERROR(INDEX('Hoja de Trabajo para listado'!$BC$155:$CB$1048576,MATCH($A347,'Hoja de Trabajo para listado'!$BC$155:$BC$1048576,0),MATCH((CUADRO!G$5&amp;$E347),'Hoja de Trabajo para listado'!$BC$151:$CB$151,0)),0)+IFERROR(INDEX('Hoja de Trabajo para listado'!$DE$153:$DG$274,MATCH($A347,'Hoja de Trabajo para listado'!$DE$153:$DE$1048576,0),MATCH((CUADRO!G$5&amp;$E347),'Hoja de Trabajo para listado'!$DE$151:$DG$151,0)),0)+IFERROR(INDEX('Hoja de Trabajo para listado'!$CD$155:$DC$1048576,MATCH($A347,'Hoja de Trabajo para listado'!$CD$155:$CD$1048576,0),MATCH((CUADRO!G$5&amp;$E347),'Hoja de Trabajo para listado'!$CD$151:$DC$151,0)),0)</f>
        <v>0</v>
      </c>
      <c r="H347" s="245">
        <f ca="1">+IFERROR(INDEX('Hoja de Trabajo para listado'!$A$155:$Z$1048576,MATCH($A347,'Hoja de Trabajo para listado'!$A$155:$A$1048576,0),MATCH((CUADRO!H$5&amp;$E347),'Hoja de Trabajo para listado'!$A$151:$Z$151,0)),0)+IFERROR(INDEX('Hoja de Trabajo para listado'!$AB$155:$BA$1048576,MATCH($A347,'Hoja de Trabajo para listado'!$AB$155:$AB$1048576,0),MATCH((CUADRO!H$5&amp;$E347),'Hoja de Trabajo para listado'!$AB$151:$BA$151,0)),0)+IFERROR(INDEX('Hoja de Trabajo para listado'!$BC$155:$CB$1048576,MATCH($A347,'Hoja de Trabajo para listado'!$BC$155:$BC$1048576,0),MATCH((CUADRO!H$5&amp;$E347),'Hoja de Trabajo para listado'!$BC$151:$CB$151,0)),0)+IFERROR(INDEX('Hoja de Trabajo para listado'!$DE$153:$DG$274,MATCH($A347,'Hoja de Trabajo para listado'!$DE$153:$DE$1048576,0),MATCH((CUADRO!H$5&amp;$E347),'Hoja de Trabajo para listado'!$DE$151:$DG$151,0)),0)+IFERROR(INDEX('Hoja de Trabajo para listado'!$CD$155:$DC$1048576,MATCH($A347,'Hoja de Trabajo para listado'!$CD$155:$CD$1048576,0),MATCH((CUADRO!H$5&amp;$E347),'Hoja de Trabajo para listado'!$CD$151:$DC$151,0)),0)</f>
        <v>0</v>
      </c>
      <c r="I347" s="245">
        <f ca="1">+IFERROR(INDEX('Hoja de Trabajo para listado'!$A$155:$Z$1048576,MATCH($A347,'Hoja de Trabajo para listado'!$A$155:$A$1048576,0),MATCH((CUADRO!I$5&amp;$E347),'Hoja de Trabajo para listado'!$A$151:$Z$151,0)),0)+IFERROR(INDEX('Hoja de Trabajo para listado'!$AB$155:$BA$1048576,MATCH($A347,'Hoja de Trabajo para listado'!$AB$155:$AB$1048576,0),MATCH((CUADRO!I$5&amp;$E347),'Hoja de Trabajo para listado'!$AB$151:$BA$151,0)),0)+IFERROR(INDEX('Hoja de Trabajo para listado'!$BC$155:$CB$1048576,MATCH($A347,'Hoja de Trabajo para listado'!$BC$155:$BC$1048576,0),MATCH((CUADRO!I$5&amp;$E347),'Hoja de Trabajo para listado'!$BC$151:$CB$151,0)),0)+IFERROR(INDEX('Hoja de Trabajo para listado'!$DE$153:$DG$274,MATCH($A347,'Hoja de Trabajo para listado'!$DE$153:$DE$1048576,0),MATCH((CUADRO!I$5&amp;$E347),'Hoja de Trabajo para listado'!$DE$151:$DG$151,0)),0)+IFERROR(INDEX('Hoja de Trabajo para listado'!$CD$155:$DC$1048576,MATCH($A347,'Hoja de Trabajo para listado'!$CD$155:$CD$1048576,0),MATCH((CUADRO!I$5&amp;$E347),'Hoja de Trabajo para listado'!$CD$151:$DC$151,0)),0)</f>
        <v>822781.04000000015</v>
      </c>
      <c r="J347" s="245">
        <f ca="1">+IFERROR(INDEX('Hoja de Trabajo para listado'!$A$155:$Z$1048576,MATCH($A347,'Hoja de Trabajo para listado'!$A$155:$A$1048576,0),MATCH((CUADRO!J$5&amp;$E347),'Hoja de Trabajo para listado'!$A$151:$Z$151,0)),0)+IFERROR(INDEX('Hoja de Trabajo para listado'!$AB$155:$BA$1048576,MATCH($A347,'Hoja de Trabajo para listado'!$AB$155:$AB$1048576,0),MATCH((CUADRO!J$5&amp;$E347),'Hoja de Trabajo para listado'!$AB$151:$BA$151,0)),0)+IFERROR(INDEX('Hoja de Trabajo para listado'!$BC$155:$CB$1048576,MATCH($A347,'Hoja de Trabajo para listado'!$BC$155:$BC$1048576,0),MATCH((CUADRO!J$5&amp;$E347),'Hoja de Trabajo para listado'!$BC$151:$CB$151,0)),0)+IFERROR(INDEX('Hoja de Trabajo para listado'!$DE$153:$DG$274,MATCH($A347,'Hoja de Trabajo para listado'!$DE$153:$DE$1048576,0),MATCH((CUADRO!J$5&amp;$E347),'Hoja de Trabajo para listado'!$DE$151:$DG$151,0)),0)+IFERROR(INDEX('Hoja de Trabajo para listado'!$CD$155:$DC$1048576,MATCH($A347,'Hoja de Trabajo para listado'!$CD$155:$CD$1048576,0),MATCH((CUADRO!J$5&amp;$E347),'Hoja de Trabajo para listado'!$CD$151:$DC$151,0)),0)</f>
        <v>0</v>
      </c>
      <c r="K347" s="245">
        <f ca="1">+IFERROR(INDEX('Hoja de Trabajo para listado'!$A$155:$Z$1048576,MATCH($A347,'Hoja de Trabajo para listado'!$A$155:$A$1048576,0),MATCH((CUADRO!K$5&amp;$E347),'Hoja de Trabajo para listado'!$A$151:$Z$151,0)),0)+IFERROR(INDEX('Hoja de Trabajo para listado'!$AB$155:$BA$1048576,MATCH($A347,'Hoja de Trabajo para listado'!$AB$155:$AB$1048576,0),MATCH((CUADRO!K$5&amp;$E347),'Hoja de Trabajo para listado'!$AB$151:$BA$151,0)),0)+IFERROR(INDEX('Hoja de Trabajo para listado'!$BC$155:$CB$1048576,MATCH($A347,'Hoja de Trabajo para listado'!$BC$155:$BC$1048576,0),MATCH((CUADRO!K$5&amp;$E347),'Hoja de Trabajo para listado'!$BC$151:$CB$151,0)),0)+IFERROR(INDEX('Hoja de Trabajo para listado'!$DE$153:$DG$274,MATCH($A347,'Hoja de Trabajo para listado'!$DE$153:$DE$1048576,0),MATCH((CUADRO!K$5&amp;$E347),'Hoja de Trabajo para listado'!$DE$151:$DG$151,0)),0)+IFERROR(INDEX('Hoja de Trabajo para listado'!$CD$155:$DC$1048576,MATCH($A347,'Hoja de Trabajo para listado'!$CD$155:$CD$1048576,0),MATCH((CUADRO!K$5&amp;$E347),'Hoja de Trabajo para listado'!$CD$151:$DC$151,0)),0)</f>
        <v>0</v>
      </c>
      <c r="L347" s="245">
        <f ca="1">+IFERROR(INDEX('Hoja de Trabajo para listado'!$A$155:$Z$1048576,MATCH($A347,'Hoja de Trabajo para listado'!$A$155:$A$1048576,0),MATCH((CUADRO!L$5&amp;$E347),'Hoja de Trabajo para listado'!$A$151:$Z$151,0)),0)+IFERROR(INDEX('Hoja de Trabajo para listado'!$AB$155:$BA$1048576,MATCH($A347,'Hoja de Trabajo para listado'!$AB$155:$AB$1048576,0),MATCH((CUADRO!L$5&amp;$E347),'Hoja de Trabajo para listado'!$AB$151:$BA$151,0)),0)+IFERROR(INDEX('Hoja de Trabajo para listado'!$BC$155:$CB$1048576,MATCH($A347,'Hoja de Trabajo para listado'!$BC$155:$BC$1048576,0),MATCH((CUADRO!L$5&amp;$E347),'Hoja de Trabajo para listado'!$BC$151:$CB$151,0)),0)+IFERROR(INDEX('Hoja de Trabajo para listado'!$DE$153:$DG$274,MATCH($A347,'Hoja de Trabajo para listado'!$DE$153:$DE$1048576,0),MATCH((CUADRO!L$5&amp;$E347),'Hoja de Trabajo para listado'!$DE$151:$DG$151,0)),0)+IFERROR(INDEX('Hoja de Trabajo para listado'!$CD$155:$DC$1048576,MATCH($A347,'Hoja de Trabajo para listado'!$CD$155:$CD$1048576,0),MATCH((CUADRO!L$5&amp;$E347),'Hoja de Trabajo para listado'!$CD$151:$DC$151,0)),0)</f>
        <v>0</v>
      </c>
      <c r="M347" s="245">
        <f ca="1">+IFERROR(INDEX('Hoja de Trabajo para listado'!$A$155:$Z$1048576,MATCH($A347,'Hoja de Trabajo para listado'!$A$155:$A$1048576,0),MATCH((CUADRO!M$5&amp;$E347),'Hoja de Trabajo para listado'!$A$151:$Z$151,0)),0)+IFERROR(INDEX('Hoja de Trabajo para listado'!$AB$155:$BA$1048576,MATCH($A347,'Hoja de Trabajo para listado'!$AB$155:$AB$1048576,0),MATCH((CUADRO!M$5&amp;$E347),'Hoja de Trabajo para listado'!$AB$151:$BA$151,0)),0)+IFERROR(INDEX('Hoja de Trabajo para listado'!$BC$155:$CB$1048576,MATCH($A347,'Hoja de Trabajo para listado'!$BC$155:$BC$1048576,0),MATCH((CUADRO!M$5&amp;$E347),'Hoja de Trabajo para listado'!$BC$151:$CB$151,0)),0)+IFERROR(INDEX('Hoja de Trabajo para listado'!$DE$153:$DG$274,MATCH($A347,'Hoja de Trabajo para listado'!$DE$153:$DE$1048576,0),MATCH((CUADRO!M$5&amp;$E347),'Hoja de Trabajo para listado'!$DE$151:$DG$151,0)),0)+IFERROR(INDEX('Hoja de Trabajo para listado'!$CD$155:$DC$1048576,MATCH($A347,'Hoja de Trabajo para listado'!$CD$155:$CD$1048576,0),MATCH((CUADRO!M$5&amp;$E347),'Hoja de Trabajo para listado'!$CD$151:$DC$151,0)),0)</f>
        <v>0</v>
      </c>
      <c r="N347" s="245">
        <f ca="1">+IFERROR(INDEX('Hoja de Trabajo para listado'!$A$155:$Z$1048576,MATCH($A347,'Hoja de Trabajo para listado'!$A$155:$A$1048576,0),MATCH((CUADRO!N$5&amp;$E347),'Hoja de Trabajo para listado'!$A$151:$Z$151,0)),0)+IFERROR(INDEX('Hoja de Trabajo para listado'!$AB$155:$BA$1048576,MATCH($A347,'Hoja de Trabajo para listado'!$AB$155:$AB$1048576,0),MATCH((CUADRO!N$5&amp;$E347),'Hoja de Trabajo para listado'!$AB$151:$BA$151,0)),0)+IFERROR(INDEX('Hoja de Trabajo para listado'!$BC$155:$CB$1048576,MATCH($A347,'Hoja de Trabajo para listado'!$BC$155:$BC$1048576,0),MATCH((CUADRO!N$5&amp;$E347),'Hoja de Trabajo para listado'!$BC$151:$CB$151,0)),0)+IFERROR(INDEX('Hoja de Trabajo para listado'!$DE$153:$DG$274,MATCH($A347,'Hoja de Trabajo para listado'!$DE$153:$DE$1048576,0),MATCH((CUADRO!N$5&amp;$E347),'Hoja de Trabajo para listado'!$DE$151:$DG$151,0)),0)+IFERROR(INDEX('Hoja de Trabajo para listado'!$CD$155:$DC$1048576,MATCH($A347,'Hoja de Trabajo para listado'!$CD$155:$CD$1048576,0),MATCH((CUADRO!N$5&amp;$E347),'Hoja de Trabajo para listado'!$CD$151:$DC$151,0)),0)</f>
        <v>0</v>
      </c>
      <c r="O347" s="245">
        <f ca="1">+IFERROR(INDEX('Hoja de Trabajo para listado'!$A$155:$Z$1048576,MATCH($A347,'Hoja de Trabajo para listado'!$A$155:$A$1048576,0),MATCH((CUADRO!O$5&amp;$E347),'Hoja de Trabajo para listado'!$A$151:$Z$151,0)),0)+IFERROR(INDEX('Hoja de Trabajo para listado'!$AB$155:$BA$1048576,MATCH($A347,'Hoja de Trabajo para listado'!$AB$155:$AB$1048576,0),MATCH((CUADRO!O$5&amp;$E347),'Hoja de Trabajo para listado'!$AB$151:$BA$151,0)),0)+IFERROR(INDEX('Hoja de Trabajo para listado'!$BC$155:$CB$1048576,MATCH($A347,'Hoja de Trabajo para listado'!$BC$155:$BC$1048576,0),MATCH((CUADRO!O$5&amp;$E347),'Hoja de Trabajo para listado'!$BC$151:$CB$151,0)),0)+IFERROR(INDEX('Hoja de Trabajo para listado'!$DE$153:$DG$274,MATCH($A347,'Hoja de Trabajo para listado'!$DE$153:$DE$1048576,0),MATCH((CUADRO!O$5&amp;$E347),'Hoja de Trabajo para listado'!$DE$151:$DG$151,0)),0)+IFERROR(INDEX('Hoja de Trabajo para listado'!$CD$155:$DC$1048576,MATCH($A347,'Hoja de Trabajo para listado'!$CD$155:$CD$1048576,0),MATCH((CUADRO!O$5&amp;$E347),'Hoja de Trabajo para listado'!$CD$151:$DC$151,0)),0)</f>
        <v>0</v>
      </c>
      <c r="P347" s="245">
        <f ca="1">+IFERROR(INDEX('Hoja de Trabajo para listado'!$A$155:$Z$1048576,MATCH($A347,'Hoja de Trabajo para listado'!$A$155:$A$1048576,0),MATCH((CUADRO!P$5&amp;$E347),'Hoja de Trabajo para listado'!$A$151:$Z$151,0)),0)+IFERROR(INDEX('Hoja de Trabajo para listado'!$AB$155:$BA$1048576,MATCH($A347,'Hoja de Trabajo para listado'!$AB$155:$AB$1048576,0),MATCH((CUADRO!P$5&amp;$E347),'Hoja de Trabajo para listado'!$AB$151:$BA$151,0)),0)+IFERROR(INDEX('Hoja de Trabajo para listado'!$BC$155:$CB$1048576,MATCH($A347,'Hoja de Trabajo para listado'!$BC$155:$BC$1048576,0),MATCH((CUADRO!P$5&amp;$E347),'Hoja de Trabajo para listado'!$BC$151:$CB$151,0)),0)+IFERROR(INDEX('Hoja de Trabajo para listado'!$DE$153:$DG$274,MATCH($A347,'Hoja de Trabajo para listado'!$DE$153:$DE$1048576,0),MATCH((CUADRO!P$5&amp;$E347),'Hoja de Trabajo para listado'!$DE$151:$DG$151,0)),0)+IFERROR(INDEX('Hoja de Trabajo para listado'!$CD$155:$DC$1048576,MATCH($A347,'Hoja de Trabajo para listado'!$CD$155:$CD$1048576,0),MATCH((CUADRO!P$5&amp;$E347),'Hoja de Trabajo para listado'!$CD$151:$DC$151,0)),0)</f>
        <v>0</v>
      </c>
      <c r="Q347" s="245">
        <f ca="1">+IFERROR(INDEX('Hoja de Trabajo para listado'!$A$155:$Z$1048576,MATCH($A347,'Hoja de Trabajo para listado'!$A$155:$A$1048576,0),MATCH((CUADRO!Q$5&amp;$E347),'Hoja de Trabajo para listado'!$A$151:$Z$151,0)),0)+IFERROR(INDEX('Hoja de Trabajo para listado'!$AB$155:$BA$1048576,MATCH($A347,'Hoja de Trabajo para listado'!$AB$155:$AB$1048576,0),MATCH((CUADRO!Q$5&amp;$E347),'Hoja de Trabajo para listado'!$AB$151:$BA$151,0)),0)+IFERROR(INDEX('Hoja de Trabajo para listado'!$BC$155:$CB$1048576,MATCH($A347,'Hoja de Trabajo para listado'!$BC$155:$BC$1048576,0),MATCH((CUADRO!Q$5&amp;$E347),'Hoja de Trabajo para listado'!$BC$151:$CB$151,0)),0)+IFERROR(INDEX('Hoja de Trabajo para listado'!$DE$153:$DG$274,MATCH($A347,'Hoja de Trabajo para listado'!$DE$153:$DE$1048576,0),MATCH((CUADRO!Q$5&amp;$E347),'Hoja de Trabajo para listado'!$DE$151:$DG$151,0)),0)+IFERROR(INDEX('Hoja de Trabajo para listado'!$CD$155:$DC$1048576,MATCH($A347,'Hoja de Trabajo para listado'!$CD$155:$CD$1048576,0),MATCH((CUADRO!Q$5&amp;$E347),'Hoja de Trabajo para listado'!$CD$151:$DC$151,0)),0)</f>
        <v>0</v>
      </c>
      <c r="R347" s="245">
        <f t="shared" ca="1" si="13"/>
        <v>822781.04000000015</v>
      </c>
      <c r="S347" s="262">
        <f ca="1">+R346+R347</f>
        <v>822781.04000000015</v>
      </c>
      <c r="T347" s="243">
        <f ca="1">+S347</f>
        <v>822781.04000000015</v>
      </c>
      <c r="U347" s="242">
        <f t="shared" si="14"/>
        <v>2</v>
      </c>
      <c r="V347" s="333" t="str">
        <f>+VLOOKUP(A347,bd_lista!$A$3:$E$590,5,FALSE)</f>
        <v>Empresas Nacionales</v>
      </c>
      <c r="W347" s="392"/>
      <c r="X347" s="242">
        <f>+VLOOKUP(A347,[4]Sheet1!$A$13:$D$744,4,FALSE)</f>
        <v>35</v>
      </c>
      <c r="Y347" s="242" t="str">
        <f>+VLOOKUP(X347,bd_lista!$A$3:$C$590,3,FALSE)</f>
        <v>Ministerio de Economía y Finanzas Públicas</v>
      </c>
      <c r="Z347" s="292"/>
      <c r="AA347" s="321"/>
    </row>
    <row r="348" spans="1:27" ht="15" hidden="1" customHeight="1">
      <c r="A348" s="32">
        <v>584</v>
      </c>
      <c r="B348" s="387">
        <f>+A348</f>
        <v>584</v>
      </c>
      <c r="C348" s="247" t="str">
        <f>+VLOOKUP(A348,bd_lista!$A$3:$C$590,3,FALSE)</f>
        <v>Empresa Boliviana de Industrializacion de Hidrocarburos</v>
      </c>
      <c r="D348" s="389" t="str">
        <f>+C348</f>
        <v>Empresa Boliviana de Industrializacion de Hidrocarburos</v>
      </c>
      <c r="E348" s="247" t="s">
        <v>1304</v>
      </c>
      <c r="F348" s="243">
        <f ca="1">+IFERROR(INDEX('Hoja de Trabajo para listado'!$A$155:$Z$1048576,MATCH($A348,'Hoja de Trabajo para listado'!$A$155:$A$1048576,0),MATCH((CUADRO!F$5&amp;$E348),'Hoja de Trabajo para listado'!$A$151:$Z$151,0)),0)+IFERROR(INDEX('Hoja de Trabajo para listado'!$AB$155:$BA$1048576,MATCH($A348,'Hoja de Trabajo para listado'!$AB$155:$AB$1048576,0),MATCH((CUADRO!F$5&amp;$E348),'Hoja de Trabajo para listado'!$AB$151:$BA$151,0)),0)+IFERROR(INDEX('Hoja de Trabajo para listado'!$BC$155:$CB$1048576,MATCH($A348,'Hoja de Trabajo para listado'!$BC$155:$BC$1048576,0),MATCH((CUADRO!F$5&amp;$E348),'Hoja de Trabajo para listado'!$BC$151:$CB$151,0)),0)+IFERROR(INDEX('Hoja de Trabajo para listado'!$DE$153:$DG$274,MATCH($A348,'Hoja de Trabajo para listado'!$DE$153:$DE$1048576,0),MATCH((CUADRO!F$5&amp;$E348),'Hoja de Trabajo para listado'!$DE$151:$DG$151,0)),0)+IFERROR(INDEX('Hoja de Trabajo para listado'!$CD$155:$DC$1048576,MATCH($A348,'Hoja de Trabajo para listado'!$CD$155:$CD$1048576,0),MATCH((CUADRO!F$5&amp;$E348),'Hoja de Trabajo para listado'!$CD$151:$DC$151,0)),0)</f>
        <v>0</v>
      </c>
      <c r="G348" s="243">
        <f ca="1">+IFERROR(INDEX('Hoja de Trabajo para listado'!$A$155:$Z$1048576,MATCH($A348,'Hoja de Trabajo para listado'!$A$155:$A$1048576,0),MATCH((CUADRO!G$5&amp;$E348),'Hoja de Trabajo para listado'!$A$151:$Z$151,0)),0)+IFERROR(INDEX('Hoja de Trabajo para listado'!$AB$155:$BA$1048576,MATCH($A348,'Hoja de Trabajo para listado'!$AB$155:$AB$1048576,0),MATCH((CUADRO!G$5&amp;$E348),'Hoja de Trabajo para listado'!$AB$151:$BA$151,0)),0)+IFERROR(INDEX('Hoja de Trabajo para listado'!$BC$155:$CB$1048576,MATCH($A348,'Hoja de Trabajo para listado'!$BC$155:$BC$1048576,0),MATCH((CUADRO!G$5&amp;$E348),'Hoja de Trabajo para listado'!$BC$151:$CB$151,0)),0)+IFERROR(INDEX('Hoja de Trabajo para listado'!$DE$153:$DG$274,MATCH($A348,'Hoja de Trabajo para listado'!$DE$153:$DE$1048576,0),MATCH((CUADRO!G$5&amp;$E348),'Hoja de Trabajo para listado'!$DE$151:$DG$151,0)),0)+IFERROR(INDEX('Hoja de Trabajo para listado'!$CD$155:$DC$1048576,MATCH($A348,'Hoja de Trabajo para listado'!$CD$155:$CD$1048576,0),MATCH((CUADRO!G$5&amp;$E348),'Hoja de Trabajo para listado'!$CD$151:$DC$151,0)),0)</f>
        <v>0</v>
      </c>
      <c r="H348" s="243">
        <f ca="1">+IFERROR(INDEX('Hoja de Trabajo para listado'!$A$155:$Z$1048576,MATCH($A348,'Hoja de Trabajo para listado'!$A$155:$A$1048576,0),MATCH((CUADRO!H$5&amp;$E348),'Hoja de Trabajo para listado'!$A$151:$Z$151,0)),0)+IFERROR(INDEX('Hoja de Trabajo para listado'!$AB$155:$BA$1048576,MATCH($A348,'Hoja de Trabajo para listado'!$AB$155:$AB$1048576,0),MATCH((CUADRO!H$5&amp;$E348),'Hoja de Trabajo para listado'!$AB$151:$BA$151,0)),0)+IFERROR(INDEX('Hoja de Trabajo para listado'!$BC$155:$CB$1048576,MATCH($A348,'Hoja de Trabajo para listado'!$BC$155:$BC$1048576,0),MATCH((CUADRO!H$5&amp;$E348),'Hoja de Trabajo para listado'!$BC$151:$CB$151,0)),0)+IFERROR(INDEX('Hoja de Trabajo para listado'!$DE$153:$DG$274,MATCH($A348,'Hoja de Trabajo para listado'!$DE$153:$DE$1048576,0),MATCH((CUADRO!H$5&amp;$E348),'Hoja de Trabajo para listado'!$DE$151:$DG$151,0)),0)+IFERROR(INDEX('Hoja de Trabajo para listado'!$CD$155:$DC$1048576,MATCH($A348,'Hoja de Trabajo para listado'!$CD$155:$CD$1048576,0),MATCH((CUADRO!H$5&amp;$E348),'Hoja de Trabajo para listado'!$CD$151:$DC$151,0)),0)</f>
        <v>0</v>
      </c>
      <c r="I348" s="243">
        <f ca="1">+IFERROR(INDEX('Hoja de Trabajo para listado'!$A$155:$Z$1048576,MATCH($A348,'Hoja de Trabajo para listado'!$A$155:$A$1048576,0),MATCH((CUADRO!I$5&amp;$E348),'Hoja de Trabajo para listado'!$A$151:$Z$151,0)),0)+IFERROR(INDEX('Hoja de Trabajo para listado'!$AB$155:$BA$1048576,MATCH($A348,'Hoja de Trabajo para listado'!$AB$155:$AB$1048576,0),MATCH((CUADRO!I$5&amp;$E348),'Hoja de Trabajo para listado'!$AB$151:$BA$151,0)),0)+IFERROR(INDEX('Hoja de Trabajo para listado'!$BC$155:$CB$1048576,MATCH($A348,'Hoja de Trabajo para listado'!$BC$155:$BC$1048576,0),MATCH((CUADRO!I$5&amp;$E348),'Hoja de Trabajo para listado'!$BC$151:$CB$151,0)),0)+IFERROR(INDEX('Hoja de Trabajo para listado'!$DE$153:$DG$274,MATCH($A348,'Hoja de Trabajo para listado'!$DE$153:$DE$1048576,0),MATCH((CUADRO!I$5&amp;$E348),'Hoja de Trabajo para listado'!$DE$151:$DG$151,0)),0)+IFERROR(INDEX('Hoja de Trabajo para listado'!$CD$155:$DC$1048576,MATCH($A348,'Hoja de Trabajo para listado'!$CD$155:$CD$1048576,0),MATCH((CUADRO!I$5&amp;$E348),'Hoja de Trabajo para listado'!$CD$151:$DC$151,0)),0)</f>
        <v>0</v>
      </c>
      <c r="J348" s="243">
        <f ca="1">+IFERROR(INDEX('Hoja de Trabajo para listado'!$A$155:$Z$1048576,MATCH($A348,'Hoja de Trabajo para listado'!$A$155:$A$1048576,0),MATCH((CUADRO!J$5&amp;$E348),'Hoja de Trabajo para listado'!$A$151:$Z$151,0)),0)+IFERROR(INDEX('Hoja de Trabajo para listado'!$AB$155:$BA$1048576,MATCH($A348,'Hoja de Trabajo para listado'!$AB$155:$AB$1048576,0),MATCH((CUADRO!J$5&amp;$E348),'Hoja de Trabajo para listado'!$AB$151:$BA$151,0)),0)+IFERROR(INDEX('Hoja de Trabajo para listado'!$BC$155:$CB$1048576,MATCH($A348,'Hoja de Trabajo para listado'!$BC$155:$BC$1048576,0),MATCH((CUADRO!J$5&amp;$E348),'Hoja de Trabajo para listado'!$BC$151:$CB$151,0)),0)+IFERROR(INDEX('Hoja de Trabajo para listado'!$DE$153:$DG$274,MATCH($A348,'Hoja de Trabajo para listado'!$DE$153:$DE$1048576,0),MATCH((CUADRO!J$5&amp;$E348),'Hoja de Trabajo para listado'!$DE$151:$DG$151,0)),0)+IFERROR(INDEX('Hoja de Trabajo para listado'!$CD$155:$DC$1048576,MATCH($A348,'Hoja de Trabajo para listado'!$CD$155:$CD$1048576,0),MATCH((CUADRO!J$5&amp;$E348),'Hoja de Trabajo para listado'!$CD$151:$DC$151,0)),0)</f>
        <v>0</v>
      </c>
      <c r="K348" s="243">
        <f ca="1">+IFERROR(INDEX('Hoja de Trabajo para listado'!$A$155:$Z$1048576,MATCH($A348,'Hoja de Trabajo para listado'!$A$155:$A$1048576,0),MATCH((CUADRO!K$5&amp;$E348),'Hoja de Trabajo para listado'!$A$151:$Z$151,0)),0)+IFERROR(INDEX('Hoja de Trabajo para listado'!$AB$155:$BA$1048576,MATCH($A348,'Hoja de Trabajo para listado'!$AB$155:$AB$1048576,0),MATCH((CUADRO!K$5&amp;$E348),'Hoja de Trabajo para listado'!$AB$151:$BA$151,0)),0)+IFERROR(INDEX('Hoja de Trabajo para listado'!$BC$155:$CB$1048576,MATCH($A348,'Hoja de Trabajo para listado'!$BC$155:$BC$1048576,0),MATCH((CUADRO!K$5&amp;$E348),'Hoja de Trabajo para listado'!$BC$151:$CB$151,0)),0)+IFERROR(INDEX('Hoja de Trabajo para listado'!$DE$153:$DG$274,MATCH($A348,'Hoja de Trabajo para listado'!$DE$153:$DE$1048576,0),MATCH((CUADRO!K$5&amp;$E348),'Hoja de Trabajo para listado'!$DE$151:$DG$151,0)),0)+IFERROR(INDEX('Hoja de Trabajo para listado'!$CD$155:$DC$1048576,MATCH($A348,'Hoja de Trabajo para listado'!$CD$155:$CD$1048576,0),MATCH((CUADRO!K$5&amp;$E348),'Hoja de Trabajo para listado'!$CD$151:$DC$151,0)),0)</f>
        <v>0</v>
      </c>
      <c r="L348" s="243">
        <f ca="1">+IFERROR(INDEX('Hoja de Trabajo para listado'!$A$155:$Z$1048576,MATCH($A348,'Hoja de Trabajo para listado'!$A$155:$A$1048576,0),MATCH((CUADRO!L$5&amp;$E348),'Hoja de Trabajo para listado'!$A$151:$Z$151,0)),0)+IFERROR(INDEX('Hoja de Trabajo para listado'!$AB$155:$BA$1048576,MATCH($A348,'Hoja de Trabajo para listado'!$AB$155:$AB$1048576,0),MATCH((CUADRO!L$5&amp;$E348),'Hoja de Trabajo para listado'!$AB$151:$BA$151,0)),0)+IFERROR(INDEX('Hoja de Trabajo para listado'!$BC$155:$CB$1048576,MATCH($A348,'Hoja de Trabajo para listado'!$BC$155:$BC$1048576,0),MATCH((CUADRO!L$5&amp;$E348),'Hoja de Trabajo para listado'!$BC$151:$CB$151,0)),0)+IFERROR(INDEX('Hoja de Trabajo para listado'!$DE$153:$DG$274,MATCH($A348,'Hoja de Trabajo para listado'!$DE$153:$DE$1048576,0),MATCH((CUADRO!L$5&amp;$E348),'Hoja de Trabajo para listado'!$DE$151:$DG$151,0)),0)+IFERROR(INDEX('Hoja de Trabajo para listado'!$CD$155:$DC$1048576,MATCH($A348,'Hoja de Trabajo para listado'!$CD$155:$CD$1048576,0),MATCH((CUADRO!L$5&amp;$E348),'Hoja de Trabajo para listado'!$CD$151:$DC$151,0)),0)</f>
        <v>0</v>
      </c>
      <c r="M348" s="243">
        <f ca="1">+IFERROR(INDEX('Hoja de Trabajo para listado'!$A$155:$Z$1048576,MATCH($A348,'Hoja de Trabajo para listado'!$A$155:$A$1048576,0),MATCH((CUADRO!M$5&amp;$E348),'Hoja de Trabajo para listado'!$A$151:$Z$151,0)),0)+IFERROR(INDEX('Hoja de Trabajo para listado'!$AB$155:$BA$1048576,MATCH($A348,'Hoja de Trabajo para listado'!$AB$155:$AB$1048576,0),MATCH((CUADRO!M$5&amp;$E348),'Hoja de Trabajo para listado'!$AB$151:$BA$151,0)),0)+IFERROR(INDEX('Hoja de Trabajo para listado'!$BC$155:$CB$1048576,MATCH($A348,'Hoja de Trabajo para listado'!$BC$155:$BC$1048576,0),MATCH((CUADRO!M$5&amp;$E348),'Hoja de Trabajo para listado'!$BC$151:$CB$151,0)),0)+IFERROR(INDEX('Hoja de Trabajo para listado'!$DE$153:$DG$274,MATCH($A348,'Hoja de Trabajo para listado'!$DE$153:$DE$1048576,0),MATCH((CUADRO!M$5&amp;$E348),'Hoja de Trabajo para listado'!$DE$151:$DG$151,0)),0)+IFERROR(INDEX('Hoja de Trabajo para listado'!$CD$155:$DC$1048576,MATCH($A348,'Hoja de Trabajo para listado'!$CD$155:$CD$1048576,0),MATCH((CUADRO!M$5&amp;$E348),'Hoja de Trabajo para listado'!$CD$151:$DC$151,0)),0)</f>
        <v>0</v>
      </c>
      <c r="N348" s="243">
        <f ca="1">+IFERROR(INDEX('Hoja de Trabajo para listado'!$A$155:$Z$1048576,MATCH($A348,'Hoja de Trabajo para listado'!$A$155:$A$1048576,0),MATCH((CUADRO!N$5&amp;$E348),'Hoja de Trabajo para listado'!$A$151:$Z$151,0)),0)+IFERROR(INDEX('Hoja de Trabajo para listado'!$AB$155:$BA$1048576,MATCH($A348,'Hoja de Trabajo para listado'!$AB$155:$AB$1048576,0),MATCH((CUADRO!N$5&amp;$E348),'Hoja de Trabajo para listado'!$AB$151:$BA$151,0)),0)+IFERROR(INDEX('Hoja de Trabajo para listado'!$BC$155:$CB$1048576,MATCH($A348,'Hoja de Trabajo para listado'!$BC$155:$BC$1048576,0),MATCH((CUADRO!N$5&amp;$E348),'Hoja de Trabajo para listado'!$BC$151:$CB$151,0)),0)+IFERROR(INDEX('Hoja de Trabajo para listado'!$DE$153:$DG$274,MATCH($A348,'Hoja de Trabajo para listado'!$DE$153:$DE$1048576,0),MATCH((CUADRO!N$5&amp;$E348),'Hoja de Trabajo para listado'!$DE$151:$DG$151,0)),0)+IFERROR(INDEX('Hoja de Trabajo para listado'!$CD$155:$DC$1048576,MATCH($A348,'Hoja de Trabajo para listado'!$CD$155:$CD$1048576,0),MATCH((CUADRO!N$5&amp;$E348),'Hoja de Trabajo para listado'!$CD$151:$DC$151,0)),0)</f>
        <v>0</v>
      </c>
      <c r="O348" s="243">
        <f ca="1">+IFERROR(INDEX('Hoja de Trabajo para listado'!$A$155:$Z$1048576,MATCH($A348,'Hoja de Trabajo para listado'!$A$155:$A$1048576,0),MATCH((CUADRO!O$5&amp;$E348),'Hoja de Trabajo para listado'!$A$151:$Z$151,0)),0)+IFERROR(INDEX('Hoja de Trabajo para listado'!$AB$155:$BA$1048576,MATCH($A348,'Hoja de Trabajo para listado'!$AB$155:$AB$1048576,0),MATCH((CUADRO!O$5&amp;$E348),'Hoja de Trabajo para listado'!$AB$151:$BA$151,0)),0)+IFERROR(INDEX('Hoja de Trabajo para listado'!$BC$155:$CB$1048576,MATCH($A348,'Hoja de Trabajo para listado'!$BC$155:$BC$1048576,0),MATCH((CUADRO!O$5&amp;$E348),'Hoja de Trabajo para listado'!$BC$151:$CB$151,0)),0)+IFERROR(INDEX('Hoja de Trabajo para listado'!$DE$153:$DG$274,MATCH($A348,'Hoja de Trabajo para listado'!$DE$153:$DE$1048576,0),MATCH((CUADRO!O$5&amp;$E348),'Hoja de Trabajo para listado'!$DE$151:$DG$151,0)),0)+IFERROR(INDEX('Hoja de Trabajo para listado'!$CD$155:$DC$1048576,MATCH($A348,'Hoja de Trabajo para listado'!$CD$155:$CD$1048576,0),MATCH((CUADRO!O$5&amp;$E348),'Hoja de Trabajo para listado'!$CD$151:$DC$151,0)),0)</f>
        <v>0</v>
      </c>
      <c r="P348" s="243">
        <f ca="1">+IFERROR(INDEX('Hoja de Trabajo para listado'!$A$155:$Z$1048576,MATCH($A348,'Hoja de Trabajo para listado'!$A$155:$A$1048576,0),MATCH((CUADRO!P$5&amp;$E348),'Hoja de Trabajo para listado'!$A$151:$Z$151,0)),0)+IFERROR(INDEX('Hoja de Trabajo para listado'!$AB$155:$BA$1048576,MATCH($A348,'Hoja de Trabajo para listado'!$AB$155:$AB$1048576,0),MATCH((CUADRO!P$5&amp;$E348),'Hoja de Trabajo para listado'!$AB$151:$BA$151,0)),0)+IFERROR(INDEX('Hoja de Trabajo para listado'!$BC$155:$CB$1048576,MATCH($A348,'Hoja de Trabajo para listado'!$BC$155:$BC$1048576,0),MATCH((CUADRO!P$5&amp;$E348),'Hoja de Trabajo para listado'!$BC$151:$CB$151,0)),0)+IFERROR(INDEX('Hoja de Trabajo para listado'!$DE$153:$DG$274,MATCH($A348,'Hoja de Trabajo para listado'!$DE$153:$DE$1048576,0),MATCH((CUADRO!P$5&amp;$E348),'Hoja de Trabajo para listado'!$DE$151:$DG$151,0)),0)+IFERROR(INDEX('Hoja de Trabajo para listado'!$CD$155:$DC$1048576,MATCH($A348,'Hoja de Trabajo para listado'!$CD$155:$CD$1048576,0),MATCH((CUADRO!P$5&amp;$E348),'Hoja de Trabajo para listado'!$CD$151:$DC$151,0)),0)</f>
        <v>0</v>
      </c>
      <c r="Q348" s="243">
        <f ca="1">+IFERROR(INDEX('Hoja de Trabajo para listado'!$A$155:$Z$1048576,MATCH($A348,'Hoja de Trabajo para listado'!$A$155:$A$1048576,0),MATCH((CUADRO!Q$5&amp;$E348),'Hoja de Trabajo para listado'!$A$151:$Z$151,0)),0)+IFERROR(INDEX('Hoja de Trabajo para listado'!$AB$155:$BA$1048576,MATCH($A348,'Hoja de Trabajo para listado'!$AB$155:$AB$1048576,0),MATCH((CUADRO!Q$5&amp;$E348),'Hoja de Trabajo para listado'!$AB$151:$BA$151,0)),0)+IFERROR(INDEX('Hoja de Trabajo para listado'!$BC$155:$CB$1048576,MATCH($A348,'Hoja de Trabajo para listado'!$BC$155:$BC$1048576,0),MATCH((CUADRO!Q$5&amp;$E348),'Hoja de Trabajo para listado'!$BC$151:$CB$151,0)),0)+IFERROR(INDEX('Hoja de Trabajo para listado'!$DE$153:$DG$274,MATCH($A348,'Hoja de Trabajo para listado'!$DE$153:$DE$1048576,0),MATCH((CUADRO!Q$5&amp;$E348),'Hoja de Trabajo para listado'!$DE$151:$DG$151,0)),0)+IFERROR(INDEX('Hoja de Trabajo para listado'!$CD$155:$DC$1048576,MATCH($A348,'Hoja de Trabajo para listado'!$CD$155:$CD$1048576,0),MATCH((CUADRO!Q$5&amp;$E348),'Hoja de Trabajo para listado'!$CD$151:$DC$151,0)),0)</f>
        <v>0</v>
      </c>
      <c r="R348" s="243">
        <f t="shared" ca="1" si="13"/>
        <v>0</v>
      </c>
      <c r="S348" s="263"/>
      <c r="T348" s="243">
        <f ca="1">+T349</f>
        <v>0</v>
      </c>
      <c r="U348" s="242">
        <f t="shared" si="14"/>
        <v>1</v>
      </c>
      <c r="V348" s="333" t="str">
        <f>+VLOOKUP(A348,bd_lista!$A$3:$E$590,5,FALSE)</f>
        <v>Empresas Nacionales</v>
      </c>
      <c r="W348" s="391" t="str">
        <f>+V348</f>
        <v>Empresas Nacionales</v>
      </c>
      <c r="X348" s="242">
        <v>78</v>
      </c>
      <c r="Y348" s="242" t="str">
        <f>+VLOOKUP(X348,bd_lista!$A$3:$C$590,3,FALSE)</f>
        <v>Ministerio de Hidrocarburos y Energías</v>
      </c>
      <c r="Z348" s="294">
        <f>+X348</f>
        <v>78</v>
      </c>
      <c r="AA348" s="319" t="str">
        <f>+Y348</f>
        <v>Ministerio de Hidrocarburos y Energías</v>
      </c>
    </row>
    <row r="349" spans="1:27" ht="15" hidden="1" customHeight="1">
      <c r="A349" s="32">
        <v>584</v>
      </c>
      <c r="B349" s="388"/>
      <c r="C349" s="333" t="str">
        <f>+VLOOKUP(A349,bd_lista!$A$3:$C$590,3,FALSE)</f>
        <v>Empresa Boliviana de Industrializacion de Hidrocarburos</v>
      </c>
      <c r="D349" s="390"/>
      <c r="E349" s="333" t="s">
        <v>1305</v>
      </c>
      <c r="F349" s="245">
        <f ca="1">+IFERROR(INDEX('Hoja de Trabajo para listado'!$A$155:$Z$1048576,MATCH($A349,'Hoja de Trabajo para listado'!$A$155:$A$1048576,0),MATCH((CUADRO!F$5&amp;$E349),'Hoja de Trabajo para listado'!$A$151:$Z$151,0)),0)+IFERROR(INDEX('Hoja de Trabajo para listado'!$AB$155:$BA$1048576,MATCH($A349,'Hoja de Trabajo para listado'!$AB$155:$AB$1048576,0),MATCH((CUADRO!F$5&amp;$E349),'Hoja de Trabajo para listado'!$AB$151:$BA$151,0)),0)+IFERROR(INDEX('Hoja de Trabajo para listado'!$BC$155:$CB$1048576,MATCH($A349,'Hoja de Trabajo para listado'!$BC$155:$BC$1048576,0),MATCH((CUADRO!F$5&amp;$E349),'Hoja de Trabajo para listado'!$BC$151:$CB$151,0)),0)+IFERROR(INDEX('Hoja de Trabajo para listado'!$DE$153:$DG$274,MATCH($A349,'Hoja de Trabajo para listado'!$DE$153:$DE$1048576,0),MATCH((CUADRO!F$5&amp;$E349),'Hoja de Trabajo para listado'!$DE$151:$DG$151,0)),0)+IFERROR(INDEX('Hoja de Trabajo para listado'!$CD$155:$DC$1048576,MATCH($A349,'Hoja de Trabajo para listado'!$CD$155:$CD$1048576,0),MATCH((CUADRO!F$5&amp;$E349),'Hoja de Trabajo para listado'!$CD$151:$DC$151,0)),0)</f>
        <v>0</v>
      </c>
      <c r="G349" s="245">
        <f ca="1">+IFERROR(INDEX('Hoja de Trabajo para listado'!$A$155:$Z$1048576,MATCH($A349,'Hoja de Trabajo para listado'!$A$155:$A$1048576,0),MATCH((CUADRO!G$5&amp;$E349),'Hoja de Trabajo para listado'!$A$151:$Z$151,0)),0)+IFERROR(INDEX('Hoja de Trabajo para listado'!$AB$155:$BA$1048576,MATCH($A349,'Hoja de Trabajo para listado'!$AB$155:$AB$1048576,0),MATCH((CUADRO!G$5&amp;$E349),'Hoja de Trabajo para listado'!$AB$151:$BA$151,0)),0)+IFERROR(INDEX('Hoja de Trabajo para listado'!$BC$155:$CB$1048576,MATCH($A349,'Hoja de Trabajo para listado'!$BC$155:$BC$1048576,0),MATCH((CUADRO!G$5&amp;$E349),'Hoja de Trabajo para listado'!$BC$151:$CB$151,0)),0)+IFERROR(INDEX('Hoja de Trabajo para listado'!$DE$153:$DG$274,MATCH($A349,'Hoja de Trabajo para listado'!$DE$153:$DE$1048576,0),MATCH((CUADRO!G$5&amp;$E349),'Hoja de Trabajo para listado'!$DE$151:$DG$151,0)),0)+IFERROR(INDEX('Hoja de Trabajo para listado'!$CD$155:$DC$1048576,MATCH($A349,'Hoja de Trabajo para listado'!$CD$155:$CD$1048576,0),MATCH((CUADRO!G$5&amp;$E349),'Hoja de Trabajo para listado'!$CD$151:$DC$151,0)),0)</f>
        <v>0</v>
      </c>
      <c r="H349" s="245">
        <f ca="1">+IFERROR(INDEX('Hoja de Trabajo para listado'!$A$155:$Z$1048576,MATCH($A349,'Hoja de Trabajo para listado'!$A$155:$A$1048576,0),MATCH((CUADRO!H$5&amp;$E349),'Hoja de Trabajo para listado'!$A$151:$Z$151,0)),0)+IFERROR(INDEX('Hoja de Trabajo para listado'!$AB$155:$BA$1048576,MATCH($A349,'Hoja de Trabajo para listado'!$AB$155:$AB$1048576,0),MATCH((CUADRO!H$5&amp;$E349),'Hoja de Trabajo para listado'!$AB$151:$BA$151,0)),0)+IFERROR(INDEX('Hoja de Trabajo para listado'!$BC$155:$CB$1048576,MATCH($A349,'Hoja de Trabajo para listado'!$BC$155:$BC$1048576,0),MATCH((CUADRO!H$5&amp;$E349),'Hoja de Trabajo para listado'!$BC$151:$CB$151,0)),0)+IFERROR(INDEX('Hoja de Trabajo para listado'!$DE$153:$DG$274,MATCH($A349,'Hoja de Trabajo para listado'!$DE$153:$DE$1048576,0),MATCH((CUADRO!H$5&amp;$E349),'Hoja de Trabajo para listado'!$DE$151:$DG$151,0)),0)+IFERROR(INDEX('Hoja de Trabajo para listado'!$CD$155:$DC$1048576,MATCH($A349,'Hoja de Trabajo para listado'!$CD$155:$CD$1048576,0),MATCH((CUADRO!H$5&amp;$E349),'Hoja de Trabajo para listado'!$CD$151:$DC$151,0)),0)</f>
        <v>0</v>
      </c>
      <c r="I349" s="245">
        <f ca="1">+IFERROR(INDEX('Hoja de Trabajo para listado'!$A$155:$Z$1048576,MATCH($A349,'Hoja de Trabajo para listado'!$A$155:$A$1048576,0),MATCH((CUADRO!I$5&amp;$E349),'Hoja de Trabajo para listado'!$A$151:$Z$151,0)),0)+IFERROR(INDEX('Hoja de Trabajo para listado'!$AB$155:$BA$1048576,MATCH($A349,'Hoja de Trabajo para listado'!$AB$155:$AB$1048576,0),MATCH((CUADRO!I$5&amp;$E349),'Hoja de Trabajo para listado'!$AB$151:$BA$151,0)),0)+IFERROR(INDEX('Hoja de Trabajo para listado'!$BC$155:$CB$1048576,MATCH($A349,'Hoja de Trabajo para listado'!$BC$155:$BC$1048576,0),MATCH((CUADRO!I$5&amp;$E349),'Hoja de Trabajo para listado'!$BC$151:$CB$151,0)),0)+IFERROR(INDEX('Hoja de Trabajo para listado'!$DE$153:$DG$274,MATCH($A349,'Hoja de Trabajo para listado'!$DE$153:$DE$1048576,0),MATCH((CUADRO!I$5&amp;$E349),'Hoja de Trabajo para listado'!$DE$151:$DG$151,0)),0)+IFERROR(INDEX('Hoja de Trabajo para listado'!$CD$155:$DC$1048576,MATCH($A349,'Hoja de Trabajo para listado'!$CD$155:$CD$1048576,0),MATCH((CUADRO!I$5&amp;$E349),'Hoja de Trabajo para listado'!$CD$151:$DC$151,0)),0)</f>
        <v>0</v>
      </c>
      <c r="J349" s="245">
        <f ca="1">+IFERROR(INDEX('Hoja de Trabajo para listado'!$A$155:$Z$1048576,MATCH($A349,'Hoja de Trabajo para listado'!$A$155:$A$1048576,0),MATCH((CUADRO!J$5&amp;$E349),'Hoja de Trabajo para listado'!$A$151:$Z$151,0)),0)+IFERROR(INDEX('Hoja de Trabajo para listado'!$AB$155:$BA$1048576,MATCH($A349,'Hoja de Trabajo para listado'!$AB$155:$AB$1048576,0),MATCH((CUADRO!J$5&amp;$E349),'Hoja de Trabajo para listado'!$AB$151:$BA$151,0)),0)+IFERROR(INDEX('Hoja de Trabajo para listado'!$BC$155:$CB$1048576,MATCH($A349,'Hoja de Trabajo para listado'!$BC$155:$BC$1048576,0),MATCH((CUADRO!J$5&amp;$E349),'Hoja de Trabajo para listado'!$BC$151:$CB$151,0)),0)+IFERROR(INDEX('Hoja de Trabajo para listado'!$DE$153:$DG$274,MATCH($A349,'Hoja de Trabajo para listado'!$DE$153:$DE$1048576,0),MATCH((CUADRO!J$5&amp;$E349),'Hoja de Trabajo para listado'!$DE$151:$DG$151,0)),0)+IFERROR(INDEX('Hoja de Trabajo para listado'!$CD$155:$DC$1048576,MATCH($A349,'Hoja de Trabajo para listado'!$CD$155:$CD$1048576,0),MATCH((CUADRO!J$5&amp;$E349),'Hoja de Trabajo para listado'!$CD$151:$DC$151,0)),0)</f>
        <v>0</v>
      </c>
      <c r="K349" s="245">
        <f ca="1">+IFERROR(INDEX('Hoja de Trabajo para listado'!$A$155:$Z$1048576,MATCH($A349,'Hoja de Trabajo para listado'!$A$155:$A$1048576,0),MATCH((CUADRO!K$5&amp;$E349),'Hoja de Trabajo para listado'!$A$151:$Z$151,0)),0)+IFERROR(INDEX('Hoja de Trabajo para listado'!$AB$155:$BA$1048576,MATCH($A349,'Hoja de Trabajo para listado'!$AB$155:$AB$1048576,0),MATCH((CUADRO!K$5&amp;$E349),'Hoja de Trabajo para listado'!$AB$151:$BA$151,0)),0)+IFERROR(INDEX('Hoja de Trabajo para listado'!$BC$155:$CB$1048576,MATCH($A349,'Hoja de Trabajo para listado'!$BC$155:$BC$1048576,0),MATCH((CUADRO!K$5&amp;$E349),'Hoja de Trabajo para listado'!$BC$151:$CB$151,0)),0)+IFERROR(INDEX('Hoja de Trabajo para listado'!$DE$153:$DG$274,MATCH($A349,'Hoja de Trabajo para listado'!$DE$153:$DE$1048576,0),MATCH((CUADRO!K$5&amp;$E349),'Hoja de Trabajo para listado'!$DE$151:$DG$151,0)),0)+IFERROR(INDEX('Hoja de Trabajo para listado'!$CD$155:$DC$1048576,MATCH($A349,'Hoja de Trabajo para listado'!$CD$155:$CD$1048576,0),MATCH((CUADRO!K$5&amp;$E349),'Hoja de Trabajo para listado'!$CD$151:$DC$151,0)),0)</f>
        <v>0</v>
      </c>
      <c r="L349" s="245">
        <f ca="1">+IFERROR(INDEX('Hoja de Trabajo para listado'!$A$155:$Z$1048576,MATCH($A349,'Hoja de Trabajo para listado'!$A$155:$A$1048576,0),MATCH((CUADRO!L$5&amp;$E349),'Hoja de Trabajo para listado'!$A$151:$Z$151,0)),0)+IFERROR(INDEX('Hoja de Trabajo para listado'!$AB$155:$BA$1048576,MATCH($A349,'Hoja de Trabajo para listado'!$AB$155:$AB$1048576,0),MATCH((CUADRO!L$5&amp;$E349),'Hoja de Trabajo para listado'!$AB$151:$BA$151,0)),0)+IFERROR(INDEX('Hoja de Trabajo para listado'!$BC$155:$CB$1048576,MATCH($A349,'Hoja de Trabajo para listado'!$BC$155:$BC$1048576,0),MATCH((CUADRO!L$5&amp;$E349),'Hoja de Trabajo para listado'!$BC$151:$CB$151,0)),0)+IFERROR(INDEX('Hoja de Trabajo para listado'!$DE$153:$DG$274,MATCH($A349,'Hoja de Trabajo para listado'!$DE$153:$DE$1048576,0),MATCH((CUADRO!L$5&amp;$E349),'Hoja de Trabajo para listado'!$DE$151:$DG$151,0)),0)+IFERROR(INDEX('Hoja de Trabajo para listado'!$CD$155:$DC$1048576,MATCH($A349,'Hoja de Trabajo para listado'!$CD$155:$CD$1048576,0),MATCH((CUADRO!L$5&amp;$E349),'Hoja de Trabajo para listado'!$CD$151:$DC$151,0)),0)</f>
        <v>0</v>
      </c>
      <c r="M349" s="245">
        <f ca="1">+IFERROR(INDEX('Hoja de Trabajo para listado'!$A$155:$Z$1048576,MATCH($A349,'Hoja de Trabajo para listado'!$A$155:$A$1048576,0),MATCH((CUADRO!M$5&amp;$E349),'Hoja de Trabajo para listado'!$A$151:$Z$151,0)),0)+IFERROR(INDEX('Hoja de Trabajo para listado'!$AB$155:$BA$1048576,MATCH($A349,'Hoja de Trabajo para listado'!$AB$155:$AB$1048576,0),MATCH((CUADRO!M$5&amp;$E349),'Hoja de Trabajo para listado'!$AB$151:$BA$151,0)),0)+IFERROR(INDEX('Hoja de Trabajo para listado'!$BC$155:$CB$1048576,MATCH($A349,'Hoja de Trabajo para listado'!$BC$155:$BC$1048576,0),MATCH((CUADRO!M$5&amp;$E349),'Hoja de Trabajo para listado'!$BC$151:$CB$151,0)),0)+IFERROR(INDEX('Hoja de Trabajo para listado'!$DE$153:$DG$274,MATCH($A349,'Hoja de Trabajo para listado'!$DE$153:$DE$1048576,0),MATCH((CUADRO!M$5&amp;$E349),'Hoja de Trabajo para listado'!$DE$151:$DG$151,0)),0)+IFERROR(INDEX('Hoja de Trabajo para listado'!$CD$155:$DC$1048576,MATCH($A349,'Hoja de Trabajo para listado'!$CD$155:$CD$1048576,0),MATCH((CUADRO!M$5&amp;$E349),'Hoja de Trabajo para listado'!$CD$151:$DC$151,0)),0)</f>
        <v>0</v>
      </c>
      <c r="N349" s="245">
        <f ca="1">+IFERROR(INDEX('Hoja de Trabajo para listado'!$A$155:$Z$1048576,MATCH($A349,'Hoja de Trabajo para listado'!$A$155:$A$1048576,0),MATCH((CUADRO!N$5&amp;$E349),'Hoja de Trabajo para listado'!$A$151:$Z$151,0)),0)+IFERROR(INDEX('Hoja de Trabajo para listado'!$AB$155:$BA$1048576,MATCH($A349,'Hoja de Trabajo para listado'!$AB$155:$AB$1048576,0),MATCH((CUADRO!N$5&amp;$E349),'Hoja de Trabajo para listado'!$AB$151:$BA$151,0)),0)+IFERROR(INDEX('Hoja de Trabajo para listado'!$BC$155:$CB$1048576,MATCH($A349,'Hoja de Trabajo para listado'!$BC$155:$BC$1048576,0),MATCH((CUADRO!N$5&amp;$E349),'Hoja de Trabajo para listado'!$BC$151:$CB$151,0)),0)+IFERROR(INDEX('Hoja de Trabajo para listado'!$DE$153:$DG$274,MATCH($A349,'Hoja de Trabajo para listado'!$DE$153:$DE$1048576,0),MATCH((CUADRO!N$5&amp;$E349),'Hoja de Trabajo para listado'!$DE$151:$DG$151,0)),0)+IFERROR(INDEX('Hoja de Trabajo para listado'!$CD$155:$DC$1048576,MATCH($A349,'Hoja de Trabajo para listado'!$CD$155:$CD$1048576,0),MATCH((CUADRO!N$5&amp;$E349),'Hoja de Trabajo para listado'!$CD$151:$DC$151,0)),0)</f>
        <v>0</v>
      </c>
      <c r="O349" s="245">
        <f ca="1">+IFERROR(INDEX('Hoja de Trabajo para listado'!$A$155:$Z$1048576,MATCH($A349,'Hoja de Trabajo para listado'!$A$155:$A$1048576,0),MATCH((CUADRO!O$5&amp;$E349),'Hoja de Trabajo para listado'!$A$151:$Z$151,0)),0)+IFERROR(INDEX('Hoja de Trabajo para listado'!$AB$155:$BA$1048576,MATCH($A349,'Hoja de Trabajo para listado'!$AB$155:$AB$1048576,0),MATCH((CUADRO!O$5&amp;$E349),'Hoja de Trabajo para listado'!$AB$151:$BA$151,0)),0)+IFERROR(INDEX('Hoja de Trabajo para listado'!$BC$155:$CB$1048576,MATCH($A349,'Hoja de Trabajo para listado'!$BC$155:$BC$1048576,0),MATCH((CUADRO!O$5&amp;$E349),'Hoja de Trabajo para listado'!$BC$151:$CB$151,0)),0)+IFERROR(INDEX('Hoja de Trabajo para listado'!$DE$153:$DG$274,MATCH($A349,'Hoja de Trabajo para listado'!$DE$153:$DE$1048576,0),MATCH((CUADRO!O$5&amp;$E349),'Hoja de Trabajo para listado'!$DE$151:$DG$151,0)),0)+IFERROR(INDEX('Hoja de Trabajo para listado'!$CD$155:$DC$1048576,MATCH($A349,'Hoja de Trabajo para listado'!$CD$155:$CD$1048576,0),MATCH((CUADRO!O$5&amp;$E349),'Hoja de Trabajo para listado'!$CD$151:$DC$151,0)),0)</f>
        <v>0</v>
      </c>
      <c r="P349" s="245">
        <f ca="1">+IFERROR(INDEX('Hoja de Trabajo para listado'!$A$155:$Z$1048576,MATCH($A349,'Hoja de Trabajo para listado'!$A$155:$A$1048576,0),MATCH((CUADRO!P$5&amp;$E349),'Hoja de Trabajo para listado'!$A$151:$Z$151,0)),0)+IFERROR(INDEX('Hoja de Trabajo para listado'!$AB$155:$BA$1048576,MATCH($A349,'Hoja de Trabajo para listado'!$AB$155:$AB$1048576,0),MATCH((CUADRO!P$5&amp;$E349),'Hoja de Trabajo para listado'!$AB$151:$BA$151,0)),0)+IFERROR(INDEX('Hoja de Trabajo para listado'!$BC$155:$CB$1048576,MATCH($A349,'Hoja de Trabajo para listado'!$BC$155:$BC$1048576,0),MATCH((CUADRO!P$5&amp;$E349),'Hoja de Trabajo para listado'!$BC$151:$CB$151,0)),0)+IFERROR(INDEX('Hoja de Trabajo para listado'!$DE$153:$DG$274,MATCH($A349,'Hoja de Trabajo para listado'!$DE$153:$DE$1048576,0),MATCH((CUADRO!P$5&amp;$E349),'Hoja de Trabajo para listado'!$DE$151:$DG$151,0)),0)+IFERROR(INDEX('Hoja de Trabajo para listado'!$CD$155:$DC$1048576,MATCH($A349,'Hoja de Trabajo para listado'!$CD$155:$CD$1048576,0),MATCH((CUADRO!P$5&amp;$E349),'Hoja de Trabajo para listado'!$CD$151:$DC$151,0)),0)</f>
        <v>0</v>
      </c>
      <c r="Q349" s="245">
        <f ca="1">+IFERROR(INDEX('Hoja de Trabajo para listado'!$A$155:$Z$1048576,MATCH($A349,'Hoja de Trabajo para listado'!$A$155:$A$1048576,0),MATCH((CUADRO!Q$5&amp;$E349),'Hoja de Trabajo para listado'!$A$151:$Z$151,0)),0)+IFERROR(INDEX('Hoja de Trabajo para listado'!$AB$155:$BA$1048576,MATCH($A349,'Hoja de Trabajo para listado'!$AB$155:$AB$1048576,0),MATCH((CUADRO!Q$5&amp;$E349),'Hoja de Trabajo para listado'!$AB$151:$BA$151,0)),0)+IFERROR(INDEX('Hoja de Trabajo para listado'!$BC$155:$CB$1048576,MATCH($A349,'Hoja de Trabajo para listado'!$BC$155:$BC$1048576,0),MATCH((CUADRO!Q$5&amp;$E349),'Hoja de Trabajo para listado'!$BC$151:$CB$151,0)),0)+IFERROR(INDEX('Hoja de Trabajo para listado'!$DE$153:$DG$274,MATCH($A349,'Hoja de Trabajo para listado'!$DE$153:$DE$1048576,0),MATCH((CUADRO!Q$5&amp;$E349),'Hoja de Trabajo para listado'!$DE$151:$DG$151,0)),0)+IFERROR(INDEX('Hoja de Trabajo para listado'!$CD$155:$DC$1048576,MATCH($A349,'Hoja de Trabajo para listado'!$CD$155:$CD$1048576,0),MATCH((CUADRO!Q$5&amp;$E349),'Hoja de Trabajo para listado'!$CD$151:$DC$151,0)),0)</f>
        <v>0</v>
      </c>
      <c r="R349" s="245">
        <f t="shared" ca="1" si="13"/>
        <v>0</v>
      </c>
      <c r="S349" s="262">
        <f ca="1">+R348+R349</f>
        <v>0</v>
      </c>
      <c r="T349" s="245">
        <f ca="1">+S349</f>
        <v>0</v>
      </c>
      <c r="U349" s="244">
        <f t="shared" si="14"/>
        <v>2</v>
      </c>
      <c r="V349" s="333" t="str">
        <f>+VLOOKUP(A349,bd_lista!$A$3:$E$590,5,FALSE)</f>
        <v>Empresas Nacionales</v>
      </c>
      <c r="W349" s="392"/>
      <c r="X349" s="242">
        <v>78</v>
      </c>
      <c r="Y349" s="242" t="str">
        <f>+VLOOKUP(X349,bd_lista!$A$3:$C$590,3,FALSE)</f>
        <v>Ministerio de Hidrocarburos y Energías</v>
      </c>
      <c r="Z349" s="292"/>
      <c r="AA349" s="321"/>
    </row>
    <row r="350" spans="1:27" customFormat="1" ht="15" customHeight="1">
      <c r="A350" s="251">
        <v>585</v>
      </c>
      <c r="B350" s="387">
        <f>+A350</f>
        <v>585</v>
      </c>
      <c r="C350" s="247" t="str">
        <f>+VLOOKUP(A350,bd_lista!$A$3:$C$590,3,FALSE)</f>
        <v>Agencia Boliviana Espacial</v>
      </c>
      <c r="D350" s="389" t="str">
        <f>+C350</f>
        <v>Agencia Boliviana Espacial</v>
      </c>
      <c r="E350" s="247" t="s">
        <v>1304</v>
      </c>
      <c r="F350" s="243">
        <f ca="1">+IFERROR(INDEX('Hoja de Trabajo para listado'!$A$155:$Z$1048576,MATCH($A350,'Hoja de Trabajo para listado'!$A$155:$A$1048576,0),MATCH((CUADRO!F$5&amp;$E350),'Hoja de Trabajo para listado'!$A$151:$Z$151,0)),0)+IFERROR(INDEX('Hoja de Trabajo para listado'!$AB$155:$BA$1048576,MATCH($A350,'Hoja de Trabajo para listado'!$AB$155:$AB$1048576,0),MATCH((CUADRO!F$5&amp;$E350),'Hoja de Trabajo para listado'!$AB$151:$BA$151,0)),0)+IFERROR(INDEX('Hoja de Trabajo para listado'!$BC$155:$CB$1048576,MATCH($A350,'Hoja de Trabajo para listado'!$BC$155:$BC$1048576,0),MATCH((CUADRO!F$5&amp;$E350),'Hoja de Trabajo para listado'!$BC$151:$CB$151,0)),0)+IFERROR(INDEX('Hoja de Trabajo para listado'!$DE$153:$DG$274,MATCH($A350,'Hoja de Trabajo para listado'!$DE$153:$DE$1048576,0),MATCH((CUADRO!F$5&amp;$E350),'Hoja de Trabajo para listado'!$DE$151:$DG$151,0)),0)+IFERROR(INDEX('Hoja de Trabajo para listado'!$CD$155:$DC$1048576,MATCH($A350,'Hoja de Trabajo para listado'!$CD$155:$CD$1048576,0),MATCH((CUADRO!F$5&amp;$E350),'Hoja de Trabajo para listado'!$CD$151:$DC$151,0)),0)</f>
        <v>0</v>
      </c>
      <c r="G350" s="243">
        <f ca="1">+IFERROR(INDEX('Hoja de Trabajo para listado'!$A$155:$Z$1048576,MATCH($A350,'Hoja de Trabajo para listado'!$A$155:$A$1048576,0),MATCH((CUADRO!G$5&amp;$E350),'Hoja de Trabajo para listado'!$A$151:$Z$151,0)),0)+IFERROR(INDEX('Hoja de Trabajo para listado'!$AB$155:$BA$1048576,MATCH($A350,'Hoja de Trabajo para listado'!$AB$155:$AB$1048576,0),MATCH((CUADRO!G$5&amp;$E350),'Hoja de Trabajo para listado'!$AB$151:$BA$151,0)),0)+IFERROR(INDEX('Hoja de Trabajo para listado'!$BC$155:$CB$1048576,MATCH($A350,'Hoja de Trabajo para listado'!$BC$155:$BC$1048576,0),MATCH((CUADRO!G$5&amp;$E350),'Hoja de Trabajo para listado'!$BC$151:$CB$151,0)),0)+IFERROR(INDEX('Hoja de Trabajo para listado'!$DE$153:$DG$274,MATCH($A350,'Hoja de Trabajo para listado'!$DE$153:$DE$1048576,0),MATCH((CUADRO!G$5&amp;$E350),'Hoja de Trabajo para listado'!$DE$151:$DG$151,0)),0)+IFERROR(INDEX('Hoja de Trabajo para listado'!$CD$155:$DC$1048576,MATCH($A350,'Hoja de Trabajo para listado'!$CD$155:$CD$1048576,0),MATCH((CUADRO!G$5&amp;$E350),'Hoja de Trabajo para listado'!$CD$151:$DC$151,0)),0)</f>
        <v>0</v>
      </c>
      <c r="H350" s="243">
        <f ca="1">+IFERROR(INDEX('Hoja de Trabajo para listado'!$A$155:$Z$1048576,MATCH($A350,'Hoja de Trabajo para listado'!$A$155:$A$1048576,0),MATCH((CUADRO!H$5&amp;$E350),'Hoja de Trabajo para listado'!$A$151:$Z$151,0)),0)+IFERROR(INDEX('Hoja de Trabajo para listado'!$AB$155:$BA$1048576,MATCH($A350,'Hoja de Trabajo para listado'!$AB$155:$AB$1048576,0),MATCH((CUADRO!H$5&amp;$E350),'Hoja de Trabajo para listado'!$AB$151:$BA$151,0)),0)+IFERROR(INDEX('Hoja de Trabajo para listado'!$BC$155:$CB$1048576,MATCH($A350,'Hoja de Trabajo para listado'!$BC$155:$BC$1048576,0),MATCH((CUADRO!H$5&amp;$E350),'Hoja de Trabajo para listado'!$BC$151:$CB$151,0)),0)+IFERROR(INDEX('Hoja de Trabajo para listado'!$DE$153:$DG$274,MATCH($A350,'Hoja de Trabajo para listado'!$DE$153:$DE$1048576,0),MATCH((CUADRO!H$5&amp;$E350),'Hoja de Trabajo para listado'!$DE$151:$DG$151,0)),0)+IFERROR(INDEX('Hoja de Trabajo para listado'!$CD$155:$DC$1048576,MATCH($A350,'Hoja de Trabajo para listado'!$CD$155:$CD$1048576,0),MATCH((CUADRO!H$5&amp;$E350),'Hoja de Trabajo para listado'!$CD$151:$DC$151,0)),0)</f>
        <v>0</v>
      </c>
      <c r="I350" s="243">
        <f ca="1">+IFERROR(INDEX('Hoja de Trabajo para listado'!$A$155:$Z$1048576,MATCH($A350,'Hoja de Trabajo para listado'!$A$155:$A$1048576,0),MATCH((CUADRO!I$5&amp;$E350),'Hoja de Trabajo para listado'!$A$151:$Z$151,0)),0)+IFERROR(INDEX('Hoja de Trabajo para listado'!$AB$155:$BA$1048576,MATCH($A350,'Hoja de Trabajo para listado'!$AB$155:$AB$1048576,0),MATCH((CUADRO!I$5&amp;$E350),'Hoja de Trabajo para listado'!$AB$151:$BA$151,0)),0)+IFERROR(INDEX('Hoja de Trabajo para listado'!$BC$155:$CB$1048576,MATCH($A350,'Hoja de Trabajo para listado'!$BC$155:$BC$1048576,0),MATCH((CUADRO!I$5&amp;$E350),'Hoja de Trabajo para listado'!$BC$151:$CB$151,0)),0)+IFERROR(INDEX('Hoja de Trabajo para listado'!$DE$153:$DG$274,MATCH($A350,'Hoja de Trabajo para listado'!$DE$153:$DE$1048576,0),MATCH((CUADRO!I$5&amp;$E350),'Hoja de Trabajo para listado'!$DE$151:$DG$151,0)),0)+IFERROR(INDEX('Hoja de Trabajo para listado'!$CD$155:$DC$1048576,MATCH($A350,'Hoja de Trabajo para listado'!$CD$155:$CD$1048576,0),MATCH((CUADRO!I$5&amp;$E350),'Hoja de Trabajo para listado'!$CD$151:$DC$151,0)),0)</f>
        <v>0</v>
      </c>
      <c r="J350" s="243">
        <f ca="1">+IFERROR(INDEX('Hoja de Trabajo para listado'!$A$155:$Z$1048576,MATCH($A350,'Hoja de Trabajo para listado'!$A$155:$A$1048576,0),MATCH((CUADRO!J$5&amp;$E350),'Hoja de Trabajo para listado'!$A$151:$Z$151,0)),0)+IFERROR(INDEX('Hoja de Trabajo para listado'!$AB$155:$BA$1048576,MATCH($A350,'Hoja de Trabajo para listado'!$AB$155:$AB$1048576,0),MATCH((CUADRO!J$5&amp;$E350),'Hoja de Trabajo para listado'!$AB$151:$BA$151,0)),0)+IFERROR(INDEX('Hoja de Trabajo para listado'!$BC$155:$CB$1048576,MATCH($A350,'Hoja de Trabajo para listado'!$BC$155:$BC$1048576,0),MATCH((CUADRO!J$5&amp;$E350),'Hoja de Trabajo para listado'!$BC$151:$CB$151,0)),0)+IFERROR(INDEX('Hoja de Trabajo para listado'!$DE$153:$DG$274,MATCH($A350,'Hoja de Trabajo para listado'!$DE$153:$DE$1048576,0),MATCH((CUADRO!J$5&amp;$E350),'Hoja de Trabajo para listado'!$DE$151:$DG$151,0)),0)+IFERROR(INDEX('Hoja de Trabajo para listado'!$CD$155:$DC$1048576,MATCH($A350,'Hoja de Trabajo para listado'!$CD$155:$CD$1048576,0),MATCH((CUADRO!J$5&amp;$E350),'Hoja de Trabajo para listado'!$CD$151:$DC$151,0)),0)</f>
        <v>0</v>
      </c>
      <c r="K350" s="243">
        <f ca="1">+IFERROR(INDEX('Hoja de Trabajo para listado'!$A$155:$Z$1048576,MATCH($A350,'Hoja de Trabajo para listado'!$A$155:$A$1048576,0),MATCH((CUADRO!K$5&amp;$E350),'Hoja de Trabajo para listado'!$A$151:$Z$151,0)),0)+IFERROR(INDEX('Hoja de Trabajo para listado'!$AB$155:$BA$1048576,MATCH($A350,'Hoja de Trabajo para listado'!$AB$155:$AB$1048576,0),MATCH((CUADRO!K$5&amp;$E350),'Hoja de Trabajo para listado'!$AB$151:$BA$151,0)),0)+IFERROR(INDEX('Hoja de Trabajo para listado'!$BC$155:$CB$1048576,MATCH($A350,'Hoja de Trabajo para listado'!$BC$155:$BC$1048576,0),MATCH((CUADRO!K$5&amp;$E350),'Hoja de Trabajo para listado'!$BC$151:$CB$151,0)),0)+IFERROR(INDEX('Hoja de Trabajo para listado'!$DE$153:$DG$274,MATCH($A350,'Hoja de Trabajo para listado'!$DE$153:$DE$1048576,0),MATCH((CUADRO!K$5&amp;$E350),'Hoja de Trabajo para listado'!$DE$151:$DG$151,0)),0)+IFERROR(INDEX('Hoja de Trabajo para listado'!$CD$155:$DC$1048576,MATCH($A350,'Hoja de Trabajo para listado'!$CD$155:$CD$1048576,0),MATCH((CUADRO!K$5&amp;$E350),'Hoja de Trabajo para listado'!$CD$151:$DC$151,0)),0)</f>
        <v>0</v>
      </c>
      <c r="L350" s="243">
        <f ca="1">+IFERROR(INDEX('Hoja de Trabajo para listado'!$A$155:$Z$1048576,MATCH($A350,'Hoja de Trabajo para listado'!$A$155:$A$1048576,0),MATCH((CUADRO!L$5&amp;$E350),'Hoja de Trabajo para listado'!$A$151:$Z$151,0)),0)+IFERROR(INDEX('Hoja de Trabajo para listado'!$AB$155:$BA$1048576,MATCH($A350,'Hoja de Trabajo para listado'!$AB$155:$AB$1048576,0),MATCH((CUADRO!L$5&amp;$E350),'Hoja de Trabajo para listado'!$AB$151:$BA$151,0)),0)+IFERROR(INDEX('Hoja de Trabajo para listado'!$BC$155:$CB$1048576,MATCH($A350,'Hoja de Trabajo para listado'!$BC$155:$BC$1048576,0),MATCH((CUADRO!L$5&amp;$E350),'Hoja de Trabajo para listado'!$BC$151:$CB$151,0)),0)+IFERROR(INDEX('Hoja de Trabajo para listado'!$DE$153:$DG$274,MATCH($A350,'Hoja de Trabajo para listado'!$DE$153:$DE$1048576,0),MATCH((CUADRO!L$5&amp;$E350),'Hoja de Trabajo para listado'!$DE$151:$DG$151,0)),0)+IFERROR(INDEX('Hoja de Trabajo para listado'!$CD$155:$DC$1048576,MATCH($A350,'Hoja de Trabajo para listado'!$CD$155:$CD$1048576,0),MATCH((CUADRO!L$5&amp;$E350),'Hoja de Trabajo para listado'!$CD$151:$DC$151,0)),0)</f>
        <v>0</v>
      </c>
      <c r="M350" s="243">
        <f ca="1">+IFERROR(INDEX('Hoja de Trabajo para listado'!$A$155:$Z$1048576,MATCH($A350,'Hoja de Trabajo para listado'!$A$155:$A$1048576,0),MATCH((CUADRO!M$5&amp;$E350),'Hoja de Trabajo para listado'!$A$151:$Z$151,0)),0)+IFERROR(INDEX('Hoja de Trabajo para listado'!$AB$155:$BA$1048576,MATCH($A350,'Hoja de Trabajo para listado'!$AB$155:$AB$1048576,0),MATCH((CUADRO!M$5&amp;$E350),'Hoja de Trabajo para listado'!$AB$151:$BA$151,0)),0)+IFERROR(INDEX('Hoja de Trabajo para listado'!$BC$155:$CB$1048576,MATCH($A350,'Hoja de Trabajo para listado'!$BC$155:$BC$1048576,0),MATCH((CUADRO!M$5&amp;$E350),'Hoja de Trabajo para listado'!$BC$151:$CB$151,0)),0)+IFERROR(INDEX('Hoja de Trabajo para listado'!$DE$153:$DG$274,MATCH($A350,'Hoja de Trabajo para listado'!$DE$153:$DE$1048576,0),MATCH((CUADRO!M$5&amp;$E350),'Hoja de Trabajo para listado'!$DE$151:$DG$151,0)),0)+IFERROR(INDEX('Hoja de Trabajo para listado'!$CD$155:$DC$1048576,MATCH($A350,'Hoja de Trabajo para listado'!$CD$155:$CD$1048576,0),MATCH((CUADRO!M$5&amp;$E350),'Hoja de Trabajo para listado'!$CD$151:$DC$151,0)),0)</f>
        <v>0</v>
      </c>
      <c r="N350" s="243">
        <f ca="1">+IFERROR(INDEX('Hoja de Trabajo para listado'!$A$155:$Z$1048576,MATCH($A350,'Hoja de Trabajo para listado'!$A$155:$A$1048576,0),MATCH((CUADRO!N$5&amp;$E350),'Hoja de Trabajo para listado'!$A$151:$Z$151,0)),0)+IFERROR(INDEX('Hoja de Trabajo para listado'!$AB$155:$BA$1048576,MATCH($A350,'Hoja de Trabajo para listado'!$AB$155:$AB$1048576,0),MATCH((CUADRO!N$5&amp;$E350),'Hoja de Trabajo para listado'!$AB$151:$BA$151,0)),0)+IFERROR(INDEX('Hoja de Trabajo para listado'!$BC$155:$CB$1048576,MATCH($A350,'Hoja de Trabajo para listado'!$BC$155:$BC$1048576,0),MATCH((CUADRO!N$5&amp;$E350),'Hoja de Trabajo para listado'!$BC$151:$CB$151,0)),0)+IFERROR(INDEX('Hoja de Trabajo para listado'!$DE$153:$DG$274,MATCH($A350,'Hoja de Trabajo para listado'!$DE$153:$DE$1048576,0),MATCH((CUADRO!N$5&amp;$E350),'Hoja de Trabajo para listado'!$DE$151:$DG$151,0)),0)+IFERROR(INDEX('Hoja de Trabajo para listado'!$CD$155:$DC$1048576,MATCH($A350,'Hoja de Trabajo para listado'!$CD$155:$CD$1048576,0),MATCH((CUADRO!N$5&amp;$E350),'Hoja de Trabajo para listado'!$CD$151:$DC$151,0)),0)</f>
        <v>0</v>
      </c>
      <c r="O350" s="243">
        <f ca="1">+IFERROR(INDEX('Hoja de Trabajo para listado'!$A$155:$Z$1048576,MATCH($A350,'Hoja de Trabajo para listado'!$A$155:$A$1048576,0),MATCH((CUADRO!O$5&amp;$E350),'Hoja de Trabajo para listado'!$A$151:$Z$151,0)),0)+IFERROR(INDEX('Hoja de Trabajo para listado'!$AB$155:$BA$1048576,MATCH($A350,'Hoja de Trabajo para listado'!$AB$155:$AB$1048576,0),MATCH((CUADRO!O$5&amp;$E350),'Hoja de Trabajo para listado'!$AB$151:$BA$151,0)),0)+IFERROR(INDEX('Hoja de Trabajo para listado'!$BC$155:$CB$1048576,MATCH($A350,'Hoja de Trabajo para listado'!$BC$155:$BC$1048576,0),MATCH((CUADRO!O$5&amp;$E350),'Hoja de Trabajo para listado'!$BC$151:$CB$151,0)),0)+IFERROR(INDEX('Hoja de Trabajo para listado'!$DE$153:$DG$274,MATCH($A350,'Hoja de Trabajo para listado'!$DE$153:$DE$1048576,0),MATCH((CUADRO!O$5&amp;$E350),'Hoja de Trabajo para listado'!$DE$151:$DG$151,0)),0)+IFERROR(INDEX('Hoja de Trabajo para listado'!$CD$155:$DC$1048576,MATCH($A350,'Hoja de Trabajo para listado'!$CD$155:$CD$1048576,0),MATCH((CUADRO!O$5&amp;$E350),'Hoja de Trabajo para listado'!$CD$151:$DC$151,0)),0)</f>
        <v>0</v>
      </c>
      <c r="P350" s="243">
        <f ca="1">+IFERROR(INDEX('Hoja de Trabajo para listado'!$A$155:$Z$1048576,MATCH($A350,'Hoja de Trabajo para listado'!$A$155:$A$1048576,0),MATCH((CUADRO!P$5&amp;$E350),'Hoja de Trabajo para listado'!$A$151:$Z$151,0)),0)+IFERROR(INDEX('Hoja de Trabajo para listado'!$AB$155:$BA$1048576,MATCH($A350,'Hoja de Trabajo para listado'!$AB$155:$AB$1048576,0),MATCH((CUADRO!P$5&amp;$E350),'Hoja de Trabajo para listado'!$AB$151:$BA$151,0)),0)+IFERROR(INDEX('Hoja de Trabajo para listado'!$BC$155:$CB$1048576,MATCH($A350,'Hoja de Trabajo para listado'!$BC$155:$BC$1048576,0),MATCH((CUADRO!P$5&amp;$E350),'Hoja de Trabajo para listado'!$BC$151:$CB$151,0)),0)+IFERROR(INDEX('Hoja de Trabajo para listado'!$DE$153:$DG$274,MATCH($A350,'Hoja de Trabajo para listado'!$DE$153:$DE$1048576,0),MATCH((CUADRO!P$5&amp;$E350),'Hoja de Trabajo para listado'!$DE$151:$DG$151,0)),0)+IFERROR(INDEX('Hoja de Trabajo para listado'!$CD$155:$DC$1048576,MATCH($A350,'Hoja de Trabajo para listado'!$CD$155:$CD$1048576,0),MATCH((CUADRO!P$5&amp;$E350),'Hoja de Trabajo para listado'!$CD$151:$DC$151,0)),0)</f>
        <v>0</v>
      </c>
      <c r="Q350" s="243">
        <f ca="1">+IFERROR(INDEX('Hoja de Trabajo para listado'!$A$155:$Z$1048576,MATCH($A350,'Hoja de Trabajo para listado'!$A$155:$A$1048576,0),MATCH((CUADRO!Q$5&amp;$E350),'Hoja de Trabajo para listado'!$A$151:$Z$151,0)),0)+IFERROR(INDEX('Hoja de Trabajo para listado'!$AB$155:$BA$1048576,MATCH($A350,'Hoja de Trabajo para listado'!$AB$155:$AB$1048576,0),MATCH((CUADRO!Q$5&amp;$E350),'Hoja de Trabajo para listado'!$AB$151:$BA$151,0)),0)+IFERROR(INDEX('Hoja de Trabajo para listado'!$BC$155:$CB$1048576,MATCH($A350,'Hoja de Trabajo para listado'!$BC$155:$BC$1048576,0),MATCH((CUADRO!Q$5&amp;$E350),'Hoja de Trabajo para listado'!$BC$151:$CB$151,0)),0)+IFERROR(INDEX('Hoja de Trabajo para listado'!$DE$153:$DG$274,MATCH($A350,'Hoja de Trabajo para listado'!$DE$153:$DE$1048576,0),MATCH((CUADRO!Q$5&amp;$E350),'Hoja de Trabajo para listado'!$DE$151:$DG$151,0)),0)+IFERROR(INDEX('Hoja de Trabajo para listado'!$CD$155:$DC$1048576,MATCH($A350,'Hoja de Trabajo para listado'!$CD$155:$CD$1048576,0),MATCH((CUADRO!Q$5&amp;$E350),'Hoja de Trabajo para listado'!$CD$151:$DC$151,0)),0)</f>
        <v>0</v>
      </c>
      <c r="R350" s="243">
        <f t="shared" ca="1" si="13"/>
        <v>0</v>
      </c>
      <c r="S350" s="263"/>
      <c r="T350" s="243">
        <f ca="1">+T351</f>
        <v>233102.8</v>
      </c>
      <c r="U350" s="242">
        <f t="shared" si="14"/>
        <v>1</v>
      </c>
      <c r="V350" s="333" t="str">
        <f>+VLOOKUP(A350,bd_lista!$A$3:$E$590,5,FALSE)</f>
        <v>Empresas Nacionales</v>
      </c>
      <c r="W350" s="391" t="str">
        <f>+V350</f>
        <v>Empresas Nacionales</v>
      </c>
      <c r="X350" s="242">
        <f>+VLOOKUP(A350,[4]Sheet1!$A$13:$D$744,4,FALSE)</f>
        <v>81</v>
      </c>
      <c r="Y350" s="242" t="str">
        <f>+VLOOKUP(X350,bd_lista!$A$3:$C$590,3,FALSE)</f>
        <v>Ministerio de Obras Públicas, Servicios y Vivienda</v>
      </c>
      <c r="Z350" s="294">
        <f>+X350</f>
        <v>81</v>
      </c>
      <c r="AA350" s="295" t="str">
        <f>+Y350</f>
        <v>Ministerio de Obras Públicas, Servicios y Vivienda</v>
      </c>
    </row>
    <row r="351" spans="1:27" customFormat="1" ht="15" customHeight="1">
      <c r="A351" s="32">
        <v>585</v>
      </c>
      <c r="B351" s="388"/>
      <c r="C351" s="333" t="str">
        <f>+VLOOKUP(A351,bd_lista!$A$3:$C$590,3,FALSE)</f>
        <v>Agencia Boliviana Espacial</v>
      </c>
      <c r="D351" s="390"/>
      <c r="E351" s="333" t="s">
        <v>1305</v>
      </c>
      <c r="F351" s="245">
        <f ca="1">+IFERROR(INDEX('Hoja de Trabajo para listado'!$A$155:$Z$1048576,MATCH($A351,'Hoja de Trabajo para listado'!$A$155:$A$1048576,0),MATCH((CUADRO!F$5&amp;$E351),'Hoja de Trabajo para listado'!$A$151:$Z$151,0)),0)+IFERROR(INDEX('Hoja de Trabajo para listado'!$AB$155:$BA$1048576,MATCH($A351,'Hoja de Trabajo para listado'!$AB$155:$AB$1048576,0),MATCH((CUADRO!F$5&amp;$E351),'Hoja de Trabajo para listado'!$AB$151:$BA$151,0)),0)+IFERROR(INDEX('Hoja de Trabajo para listado'!$BC$155:$CB$1048576,MATCH($A351,'Hoja de Trabajo para listado'!$BC$155:$BC$1048576,0),MATCH((CUADRO!F$5&amp;$E351),'Hoja de Trabajo para listado'!$BC$151:$CB$151,0)),0)+IFERROR(INDEX('Hoja de Trabajo para listado'!$DE$153:$DG$274,MATCH($A351,'Hoja de Trabajo para listado'!$DE$153:$DE$1048576,0),MATCH((CUADRO!F$5&amp;$E351),'Hoja de Trabajo para listado'!$DE$151:$DG$151,0)),0)+IFERROR(INDEX('Hoja de Trabajo para listado'!$CD$155:$DC$1048576,MATCH($A351,'Hoja de Trabajo para listado'!$CD$155:$CD$1048576,0),MATCH((CUADRO!F$5&amp;$E351),'Hoja de Trabajo para listado'!$CD$151:$DC$151,0)),0)</f>
        <v>0</v>
      </c>
      <c r="G351" s="245">
        <f ca="1">+IFERROR(INDEX('Hoja de Trabajo para listado'!$A$155:$Z$1048576,MATCH($A351,'Hoja de Trabajo para listado'!$A$155:$A$1048576,0),MATCH((CUADRO!G$5&amp;$E351),'Hoja de Trabajo para listado'!$A$151:$Z$151,0)),0)+IFERROR(INDEX('Hoja de Trabajo para listado'!$AB$155:$BA$1048576,MATCH($A351,'Hoja de Trabajo para listado'!$AB$155:$AB$1048576,0),MATCH((CUADRO!G$5&amp;$E351),'Hoja de Trabajo para listado'!$AB$151:$BA$151,0)),0)+IFERROR(INDEX('Hoja de Trabajo para listado'!$BC$155:$CB$1048576,MATCH($A351,'Hoja de Trabajo para listado'!$BC$155:$BC$1048576,0),MATCH((CUADRO!G$5&amp;$E351),'Hoja de Trabajo para listado'!$BC$151:$CB$151,0)),0)+IFERROR(INDEX('Hoja de Trabajo para listado'!$DE$153:$DG$274,MATCH($A351,'Hoja de Trabajo para listado'!$DE$153:$DE$1048576,0),MATCH((CUADRO!G$5&amp;$E351),'Hoja de Trabajo para listado'!$DE$151:$DG$151,0)),0)+IFERROR(INDEX('Hoja de Trabajo para listado'!$CD$155:$DC$1048576,MATCH($A351,'Hoja de Trabajo para listado'!$CD$155:$CD$1048576,0),MATCH((CUADRO!G$5&amp;$E351),'Hoja de Trabajo para listado'!$CD$151:$DC$151,0)),0)</f>
        <v>0</v>
      </c>
      <c r="H351" s="245">
        <f ca="1">+IFERROR(INDEX('Hoja de Trabajo para listado'!$A$155:$Z$1048576,MATCH($A351,'Hoja de Trabajo para listado'!$A$155:$A$1048576,0),MATCH((CUADRO!H$5&amp;$E351),'Hoja de Trabajo para listado'!$A$151:$Z$151,0)),0)+IFERROR(INDEX('Hoja de Trabajo para listado'!$AB$155:$BA$1048576,MATCH($A351,'Hoja de Trabajo para listado'!$AB$155:$AB$1048576,0),MATCH((CUADRO!H$5&amp;$E351),'Hoja de Trabajo para listado'!$AB$151:$BA$151,0)),0)+IFERROR(INDEX('Hoja de Trabajo para listado'!$BC$155:$CB$1048576,MATCH($A351,'Hoja de Trabajo para listado'!$BC$155:$BC$1048576,0),MATCH((CUADRO!H$5&amp;$E351),'Hoja de Trabajo para listado'!$BC$151:$CB$151,0)),0)+IFERROR(INDEX('Hoja de Trabajo para listado'!$DE$153:$DG$274,MATCH($A351,'Hoja de Trabajo para listado'!$DE$153:$DE$1048576,0),MATCH((CUADRO!H$5&amp;$E351),'Hoja de Trabajo para listado'!$DE$151:$DG$151,0)),0)+IFERROR(INDEX('Hoja de Trabajo para listado'!$CD$155:$DC$1048576,MATCH($A351,'Hoja de Trabajo para listado'!$CD$155:$CD$1048576,0),MATCH((CUADRO!H$5&amp;$E351),'Hoja de Trabajo para listado'!$CD$151:$DC$151,0)),0)</f>
        <v>220206</v>
      </c>
      <c r="I351" s="245">
        <f ca="1">+IFERROR(INDEX('Hoja de Trabajo para listado'!$A$155:$Z$1048576,MATCH($A351,'Hoja de Trabajo para listado'!$A$155:$A$1048576,0),MATCH((CUADRO!I$5&amp;$E351),'Hoja de Trabajo para listado'!$A$151:$Z$151,0)),0)+IFERROR(INDEX('Hoja de Trabajo para listado'!$AB$155:$BA$1048576,MATCH($A351,'Hoja de Trabajo para listado'!$AB$155:$AB$1048576,0),MATCH((CUADRO!I$5&amp;$E351),'Hoja de Trabajo para listado'!$AB$151:$BA$151,0)),0)+IFERROR(INDEX('Hoja de Trabajo para listado'!$BC$155:$CB$1048576,MATCH($A351,'Hoja de Trabajo para listado'!$BC$155:$BC$1048576,0),MATCH((CUADRO!I$5&amp;$E351),'Hoja de Trabajo para listado'!$BC$151:$CB$151,0)),0)+IFERROR(INDEX('Hoja de Trabajo para listado'!$DE$153:$DG$274,MATCH($A351,'Hoja de Trabajo para listado'!$DE$153:$DE$1048576,0),MATCH((CUADRO!I$5&amp;$E351),'Hoja de Trabajo para listado'!$DE$151:$DG$151,0)),0)+IFERROR(INDEX('Hoja de Trabajo para listado'!$CD$155:$DC$1048576,MATCH($A351,'Hoja de Trabajo para listado'!$CD$155:$CD$1048576,0),MATCH((CUADRO!I$5&amp;$E351),'Hoja de Trabajo para listado'!$CD$151:$DC$151,0)),0)</f>
        <v>12896.8</v>
      </c>
      <c r="J351" s="245">
        <f ca="1">+IFERROR(INDEX('Hoja de Trabajo para listado'!$A$155:$Z$1048576,MATCH($A351,'Hoja de Trabajo para listado'!$A$155:$A$1048576,0),MATCH((CUADRO!J$5&amp;$E351),'Hoja de Trabajo para listado'!$A$151:$Z$151,0)),0)+IFERROR(INDEX('Hoja de Trabajo para listado'!$AB$155:$BA$1048576,MATCH($A351,'Hoja de Trabajo para listado'!$AB$155:$AB$1048576,0),MATCH((CUADRO!J$5&amp;$E351),'Hoja de Trabajo para listado'!$AB$151:$BA$151,0)),0)+IFERROR(INDEX('Hoja de Trabajo para listado'!$BC$155:$CB$1048576,MATCH($A351,'Hoja de Trabajo para listado'!$BC$155:$BC$1048576,0),MATCH((CUADRO!J$5&amp;$E351),'Hoja de Trabajo para listado'!$BC$151:$CB$151,0)),0)+IFERROR(INDEX('Hoja de Trabajo para listado'!$DE$153:$DG$274,MATCH($A351,'Hoja de Trabajo para listado'!$DE$153:$DE$1048576,0),MATCH((CUADRO!J$5&amp;$E351),'Hoja de Trabajo para listado'!$DE$151:$DG$151,0)),0)+IFERROR(INDEX('Hoja de Trabajo para listado'!$CD$155:$DC$1048576,MATCH($A351,'Hoja de Trabajo para listado'!$CD$155:$CD$1048576,0),MATCH((CUADRO!J$5&amp;$E351),'Hoja de Trabajo para listado'!$CD$151:$DC$151,0)),0)</f>
        <v>0</v>
      </c>
      <c r="K351" s="245">
        <f ca="1">+IFERROR(INDEX('Hoja de Trabajo para listado'!$A$155:$Z$1048576,MATCH($A351,'Hoja de Trabajo para listado'!$A$155:$A$1048576,0),MATCH((CUADRO!K$5&amp;$E351),'Hoja de Trabajo para listado'!$A$151:$Z$151,0)),0)+IFERROR(INDEX('Hoja de Trabajo para listado'!$AB$155:$BA$1048576,MATCH($A351,'Hoja de Trabajo para listado'!$AB$155:$AB$1048576,0),MATCH((CUADRO!K$5&amp;$E351),'Hoja de Trabajo para listado'!$AB$151:$BA$151,0)),0)+IFERROR(INDEX('Hoja de Trabajo para listado'!$BC$155:$CB$1048576,MATCH($A351,'Hoja de Trabajo para listado'!$BC$155:$BC$1048576,0),MATCH((CUADRO!K$5&amp;$E351),'Hoja de Trabajo para listado'!$BC$151:$CB$151,0)),0)+IFERROR(INDEX('Hoja de Trabajo para listado'!$DE$153:$DG$274,MATCH($A351,'Hoja de Trabajo para listado'!$DE$153:$DE$1048576,0),MATCH((CUADRO!K$5&amp;$E351),'Hoja de Trabajo para listado'!$DE$151:$DG$151,0)),0)+IFERROR(INDEX('Hoja de Trabajo para listado'!$CD$155:$DC$1048576,MATCH($A351,'Hoja de Trabajo para listado'!$CD$155:$CD$1048576,0),MATCH((CUADRO!K$5&amp;$E351),'Hoja de Trabajo para listado'!$CD$151:$DC$151,0)),0)</f>
        <v>0</v>
      </c>
      <c r="L351" s="245">
        <f ca="1">+IFERROR(INDEX('Hoja de Trabajo para listado'!$A$155:$Z$1048576,MATCH($A351,'Hoja de Trabajo para listado'!$A$155:$A$1048576,0),MATCH((CUADRO!L$5&amp;$E351),'Hoja de Trabajo para listado'!$A$151:$Z$151,0)),0)+IFERROR(INDEX('Hoja de Trabajo para listado'!$AB$155:$BA$1048576,MATCH($A351,'Hoja de Trabajo para listado'!$AB$155:$AB$1048576,0),MATCH((CUADRO!L$5&amp;$E351),'Hoja de Trabajo para listado'!$AB$151:$BA$151,0)),0)+IFERROR(INDEX('Hoja de Trabajo para listado'!$BC$155:$CB$1048576,MATCH($A351,'Hoja de Trabajo para listado'!$BC$155:$BC$1048576,0),MATCH((CUADRO!L$5&amp;$E351),'Hoja de Trabajo para listado'!$BC$151:$CB$151,0)),0)+IFERROR(INDEX('Hoja de Trabajo para listado'!$DE$153:$DG$274,MATCH($A351,'Hoja de Trabajo para listado'!$DE$153:$DE$1048576,0),MATCH((CUADRO!L$5&amp;$E351),'Hoja de Trabajo para listado'!$DE$151:$DG$151,0)),0)+IFERROR(INDEX('Hoja de Trabajo para listado'!$CD$155:$DC$1048576,MATCH($A351,'Hoja de Trabajo para listado'!$CD$155:$CD$1048576,0),MATCH((CUADRO!L$5&amp;$E351),'Hoja de Trabajo para listado'!$CD$151:$DC$151,0)),0)</f>
        <v>0</v>
      </c>
      <c r="M351" s="245">
        <f ca="1">+IFERROR(INDEX('Hoja de Trabajo para listado'!$A$155:$Z$1048576,MATCH($A351,'Hoja de Trabajo para listado'!$A$155:$A$1048576,0),MATCH((CUADRO!M$5&amp;$E351),'Hoja de Trabajo para listado'!$A$151:$Z$151,0)),0)+IFERROR(INDEX('Hoja de Trabajo para listado'!$AB$155:$BA$1048576,MATCH($A351,'Hoja de Trabajo para listado'!$AB$155:$AB$1048576,0),MATCH((CUADRO!M$5&amp;$E351),'Hoja de Trabajo para listado'!$AB$151:$BA$151,0)),0)+IFERROR(INDEX('Hoja de Trabajo para listado'!$BC$155:$CB$1048576,MATCH($A351,'Hoja de Trabajo para listado'!$BC$155:$BC$1048576,0),MATCH((CUADRO!M$5&amp;$E351),'Hoja de Trabajo para listado'!$BC$151:$CB$151,0)),0)+IFERROR(INDEX('Hoja de Trabajo para listado'!$DE$153:$DG$274,MATCH($A351,'Hoja de Trabajo para listado'!$DE$153:$DE$1048576,0),MATCH((CUADRO!M$5&amp;$E351),'Hoja de Trabajo para listado'!$DE$151:$DG$151,0)),0)+IFERROR(INDEX('Hoja de Trabajo para listado'!$CD$155:$DC$1048576,MATCH($A351,'Hoja de Trabajo para listado'!$CD$155:$CD$1048576,0),MATCH((CUADRO!M$5&amp;$E351),'Hoja de Trabajo para listado'!$CD$151:$DC$151,0)),0)</f>
        <v>0</v>
      </c>
      <c r="N351" s="245">
        <f ca="1">+IFERROR(INDEX('Hoja de Trabajo para listado'!$A$155:$Z$1048576,MATCH($A351,'Hoja de Trabajo para listado'!$A$155:$A$1048576,0),MATCH((CUADRO!N$5&amp;$E351),'Hoja de Trabajo para listado'!$A$151:$Z$151,0)),0)+IFERROR(INDEX('Hoja de Trabajo para listado'!$AB$155:$BA$1048576,MATCH($A351,'Hoja de Trabajo para listado'!$AB$155:$AB$1048576,0),MATCH((CUADRO!N$5&amp;$E351),'Hoja de Trabajo para listado'!$AB$151:$BA$151,0)),0)+IFERROR(INDEX('Hoja de Trabajo para listado'!$BC$155:$CB$1048576,MATCH($A351,'Hoja de Trabajo para listado'!$BC$155:$BC$1048576,0),MATCH((CUADRO!N$5&amp;$E351),'Hoja de Trabajo para listado'!$BC$151:$CB$151,0)),0)+IFERROR(INDEX('Hoja de Trabajo para listado'!$DE$153:$DG$274,MATCH($A351,'Hoja de Trabajo para listado'!$DE$153:$DE$1048576,0),MATCH((CUADRO!N$5&amp;$E351),'Hoja de Trabajo para listado'!$DE$151:$DG$151,0)),0)+IFERROR(INDEX('Hoja de Trabajo para listado'!$CD$155:$DC$1048576,MATCH($A351,'Hoja de Trabajo para listado'!$CD$155:$CD$1048576,0),MATCH((CUADRO!N$5&amp;$E351),'Hoja de Trabajo para listado'!$CD$151:$DC$151,0)),0)</f>
        <v>0</v>
      </c>
      <c r="O351" s="245">
        <f ca="1">+IFERROR(INDEX('Hoja de Trabajo para listado'!$A$155:$Z$1048576,MATCH($A351,'Hoja de Trabajo para listado'!$A$155:$A$1048576,0),MATCH((CUADRO!O$5&amp;$E351),'Hoja de Trabajo para listado'!$A$151:$Z$151,0)),0)+IFERROR(INDEX('Hoja de Trabajo para listado'!$AB$155:$BA$1048576,MATCH($A351,'Hoja de Trabajo para listado'!$AB$155:$AB$1048576,0),MATCH((CUADRO!O$5&amp;$E351),'Hoja de Trabajo para listado'!$AB$151:$BA$151,0)),0)+IFERROR(INDEX('Hoja de Trabajo para listado'!$BC$155:$CB$1048576,MATCH($A351,'Hoja de Trabajo para listado'!$BC$155:$BC$1048576,0),MATCH((CUADRO!O$5&amp;$E351),'Hoja de Trabajo para listado'!$BC$151:$CB$151,0)),0)+IFERROR(INDEX('Hoja de Trabajo para listado'!$DE$153:$DG$274,MATCH($A351,'Hoja de Trabajo para listado'!$DE$153:$DE$1048576,0),MATCH((CUADRO!O$5&amp;$E351),'Hoja de Trabajo para listado'!$DE$151:$DG$151,0)),0)+IFERROR(INDEX('Hoja de Trabajo para listado'!$CD$155:$DC$1048576,MATCH($A351,'Hoja de Trabajo para listado'!$CD$155:$CD$1048576,0),MATCH((CUADRO!O$5&amp;$E351),'Hoja de Trabajo para listado'!$CD$151:$DC$151,0)),0)</f>
        <v>0</v>
      </c>
      <c r="P351" s="245">
        <f ca="1">+IFERROR(INDEX('Hoja de Trabajo para listado'!$A$155:$Z$1048576,MATCH($A351,'Hoja de Trabajo para listado'!$A$155:$A$1048576,0),MATCH((CUADRO!P$5&amp;$E351),'Hoja de Trabajo para listado'!$A$151:$Z$151,0)),0)+IFERROR(INDEX('Hoja de Trabajo para listado'!$AB$155:$BA$1048576,MATCH($A351,'Hoja de Trabajo para listado'!$AB$155:$AB$1048576,0),MATCH((CUADRO!P$5&amp;$E351),'Hoja de Trabajo para listado'!$AB$151:$BA$151,0)),0)+IFERROR(INDEX('Hoja de Trabajo para listado'!$BC$155:$CB$1048576,MATCH($A351,'Hoja de Trabajo para listado'!$BC$155:$BC$1048576,0),MATCH((CUADRO!P$5&amp;$E351),'Hoja de Trabajo para listado'!$BC$151:$CB$151,0)),0)+IFERROR(INDEX('Hoja de Trabajo para listado'!$DE$153:$DG$274,MATCH($A351,'Hoja de Trabajo para listado'!$DE$153:$DE$1048576,0),MATCH((CUADRO!P$5&amp;$E351),'Hoja de Trabajo para listado'!$DE$151:$DG$151,0)),0)+IFERROR(INDEX('Hoja de Trabajo para listado'!$CD$155:$DC$1048576,MATCH($A351,'Hoja de Trabajo para listado'!$CD$155:$CD$1048576,0),MATCH((CUADRO!P$5&amp;$E351),'Hoja de Trabajo para listado'!$CD$151:$DC$151,0)),0)</f>
        <v>0</v>
      </c>
      <c r="Q351" s="245">
        <f ca="1">+IFERROR(INDEX('Hoja de Trabajo para listado'!$A$155:$Z$1048576,MATCH($A351,'Hoja de Trabajo para listado'!$A$155:$A$1048576,0),MATCH((CUADRO!Q$5&amp;$E351),'Hoja de Trabajo para listado'!$A$151:$Z$151,0)),0)+IFERROR(INDEX('Hoja de Trabajo para listado'!$AB$155:$BA$1048576,MATCH($A351,'Hoja de Trabajo para listado'!$AB$155:$AB$1048576,0),MATCH((CUADRO!Q$5&amp;$E351),'Hoja de Trabajo para listado'!$AB$151:$BA$151,0)),0)+IFERROR(INDEX('Hoja de Trabajo para listado'!$BC$155:$CB$1048576,MATCH($A351,'Hoja de Trabajo para listado'!$BC$155:$BC$1048576,0),MATCH((CUADRO!Q$5&amp;$E351),'Hoja de Trabajo para listado'!$BC$151:$CB$151,0)),0)+IFERROR(INDEX('Hoja de Trabajo para listado'!$DE$153:$DG$274,MATCH($A351,'Hoja de Trabajo para listado'!$DE$153:$DE$1048576,0),MATCH((CUADRO!Q$5&amp;$E351),'Hoja de Trabajo para listado'!$DE$151:$DG$151,0)),0)+IFERROR(INDEX('Hoja de Trabajo para listado'!$CD$155:$DC$1048576,MATCH($A351,'Hoja de Trabajo para listado'!$CD$155:$CD$1048576,0),MATCH((CUADRO!Q$5&amp;$E351),'Hoja de Trabajo para listado'!$CD$151:$DC$151,0)),0)</f>
        <v>0</v>
      </c>
      <c r="R351" s="245">
        <f t="shared" ca="1" si="13"/>
        <v>233102.8</v>
      </c>
      <c r="S351" s="262">
        <f ca="1">+R350+R351</f>
        <v>233102.8</v>
      </c>
      <c r="T351" s="243">
        <f ca="1">+S351</f>
        <v>233102.8</v>
      </c>
      <c r="U351" s="242">
        <f t="shared" si="14"/>
        <v>2</v>
      </c>
      <c r="V351" s="333" t="str">
        <f>+VLOOKUP(A351,bd_lista!$A$3:$E$590,5,FALSE)</f>
        <v>Empresas Nacionales</v>
      </c>
      <c r="W351" s="392"/>
      <c r="X351" s="242">
        <f>+VLOOKUP(A351,[4]Sheet1!$A$13:$D$744,4,FALSE)</f>
        <v>81</v>
      </c>
      <c r="Y351" s="242" t="str">
        <f>+VLOOKUP(X351,bd_lista!$A$3:$C$590,3,FALSE)</f>
        <v>Ministerio de Obras Públicas, Servicios y Vivienda</v>
      </c>
      <c r="Z351" s="292"/>
      <c r="AA351" s="293"/>
    </row>
    <row r="352" spans="1:27" customFormat="1" ht="15" customHeight="1">
      <c r="A352" s="32">
        <v>586</v>
      </c>
      <c r="B352" s="387">
        <f>+A352</f>
        <v>586</v>
      </c>
      <c r="C352" s="247" t="str">
        <f>+VLOOKUP(A352,bd_lista!$A$3:$C$590,3,FALSE)</f>
        <v>Empresa Azucarera San Buenaventura</v>
      </c>
      <c r="D352" s="389" t="str">
        <f>+C352</f>
        <v>Empresa Azucarera San Buenaventura</v>
      </c>
      <c r="E352" s="247" t="s">
        <v>1304</v>
      </c>
      <c r="F352" s="243">
        <f ca="1">+IFERROR(INDEX('Hoja de Trabajo para listado'!$A$155:$Z$1048576,MATCH($A352,'Hoja de Trabajo para listado'!$A$155:$A$1048576,0),MATCH((CUADRO!F$5&amp;$E352),'Hoja de Trabajo para listado'!$A$151:$Z$151,0)),0)+IFERROR(INDEX('Hoja de Trabajo para listado'!$AB$155:$BA$1048576,MATCH($A352,'Hoja de Trabajo para listado'!$AB$155:$AB$1048576,0),MATCH((CUADRO!F$5&amp;$E352),'Hoja de Trabajo para listado'!$AB$151:$BA$151,0)),0)+IFERROR(INDEX('Hoja de Trabajo para listado'!$BC$155:$CB$1048576,MATCH($A352,'Hoja de Trabajo para listado'!$BC$155:$BC$1048576,0),MATCH((CUADRO!F$5&amp;$E352),'Hoja de Trabajo para listado'!$BC$151:$CB$151,0)),0)+IFERROR(INDEX('Hoja de Trabajo para listado'!$DE$153:$DG$274,MATCH($A352,'Hoja de Trabajo para listado'!$DE$153:$DE$1048576,0),MATCH((CUADRO!F$5&amp;$E352),'Hoja de Trabajo para listado'!$DE$151:$DG$151,0)),0)+IFERROR(INDEX('Hoja de Trabajo para listado'!$CD$155:$DC$1048576,MATCH($A352,'Hoja de Trabajo para listado'!$CD$155:$CD$1048576,0),MATCH((CUADRO!F$5&amp;$E352),'Hoja de Trabajo para listado'!$CD$151:$DC$151,0)),0)</f>
        <v>0</v>
      </c>
      <c r="G352" s="243">
        <f ca="1">+IFERROR(INDEX('Hoja de Trabajo para listado'!$A$155:$Z$1048576,MATCH($A352,'Hoja de Trabajo para listado'!$A$155:$A$1048576,0),MATCH((CUADRO!G$5&amp;$E352),'Hoja de Trabajo para listado'!$A$151:$Z$151,0)),0)+IFERROR(INDEX('Hoja de Trabajo para listado'!$AB$155:$BA$1048576,MATCH($A352,'Hoja de Trabajo para listado'!$AB$155:$AB$1048576,0),MATCH((CUADRO!G$5&amp;$E352),'Hoja de Trabajo para listado'!$AB$151:$BA$151,0)),0)+IFERROR(INDEX('Hoja de Trabajo para listado'!$BC$155:$CB$1048576,MATCH($A352,'Hoja de Trabajo para listado'!$BC$155:$BC$1048576,0),MATCH((CUADRO!G$5&amp;$E352),'Hoja de Trabajo para listado'!$BC$151:$CB$151,0)),0)+IFERROR(INDEX('Hoja de Trabajo para listado'!$DE$153:$DG$274,MATCH($A352,'Hoja de Trabajo para listado'!$DE$153:$DE$1048576,0),MATCH((CUADRO!G$5&amp;$E352),'Hoja de Trabajo para listado'!$DE$151:$DG$151,0)),0)+IFERROR(INDEX('Hoja de Trabajo para listado'!$CD$155:$DC$1048576,MATCH($A352,'Hoja de Trabajo para listado'!$CD$155:$CD$1048576,0),MATCH((CUADRO!G$5&amp;$E352),'Hoja de Trabajo para listado'!$CD$151:$DC$151,0)),0)</f>
        <v>0</v>
      </c>
      <c r="H352" s="243">
        <f ca="1">+IFERROR(INDEX('Hoja de Trabajo para listado'!$A$155:$Z$1048576,MATCH($A352,'Hoja de Trabajo para listado'!$A$155:$A$1048576,0),MATCH((CUADRO!H$5&amp;$E352),'Hoja de Trabajo para listado'!$A$151:$Z$151,0)),0)+IFERROR(INDEX('Hoja de Trabajo para listado'!$AB$155:$BA$1048576,MATCH($A352,'Hoja de Trabajo para listado'!$AB$155:$AB$1048576,0),MATCH((CUADRO!H$5&amp;$E352),'Hoja de Trabajo para listado'!$AB$151:$BA$151,0)),0)+IFERROR(INDEX('Hoja de Trabajo para listado'!$BC$155:$CB$1048576,MATCH($A352,'Hoja de Trabajo para listado'!$BC$155:$BC$1048576,0),MATCH((CUADRO!H$5&amp;$E352),'Hoja de Trabajo para listado'!$BC$151:$CB$151,0)),0)+IFERROR(INDEX('Hoja de Trabajo para listado'!$DE$153:$DG$274,MATCH($A352,'Hoja de Trabajo para listado'!$DE$153:$DE$1048576,0),MATCH((CUADRO!H$5&amp;$E352),'Hoja de Trabajo para listado'!$DE$151:$DG$151,0)),0)+IFERROR(INDEX('Hoja de Trabajo para listado'!$CD$155:$DC$1048576,MATCH($A352,'Hoja de Trabajo para listado'!$CD$155:$CD$1048576,0),MATCH((CUADRO!H$5&amp;$E352),'Hoja de Trabajo para listado'!$CD$151:$DC$151,0)),0)</f>
        <v>0</v>
      </c>
      <c r="I352" s="243">
        <f ca="1">+IFERROR(INDEX('Hoja de Trabajo para listado'!$A$155:$Z$1048576,MATCH($A352,'Hoja de Trabajo para listado'!$A$155:$A$1048576,0),MATCH((CUADRO!I$5&amp;$E352),'Hoja de Trabajo para listado'!$A$151:$Z$151,0)),0)+IFERROR(INDEX('Hoja de Trabajo para listado'!$AB$155:$BA$1048576,MATCH($A352,'Hoja de Trabajo para listado'!$AB$155:$AB$1048576,0),MATCH((CUADRO!I$5&amp;$E352),'Hoja de Trabajo para listado'!$AB$151:$BA$151,0)),0)+IFERROR(INDEX('Hoja de Trabajo para listado'!$BC$155:$CB$1048576,MATCH($A352,'Hoja de Trabajo para listado'!$BC$155:$BC$1048576,0),MATCH((CUADRO!I$5&amp;$E352),'Hoja de Trabajo para listado'!$BC$151:$CB$151,0)),0)+IFERROR(INDEX('Hoja de Trabajo para listado'!$DE$153:$DG$274,MATCH($A352,'Hoja de Trabajo para listado'!$DE$153:$DE$1048576,0),MATCH((CUADRO!I$5&amp;$E352),'Hoja de Trabajo para listado'!$DE$151:$DG$151,0)),0)+IFERROR(INDEX('Hoja de Trabajo para listado'!$CD$155:$DC$1048576,MATCH($A352,'Hoja de Trabajo para listado'!$CD$155:$CD$1048576,0),MATCH((CUADRO!I$5&amp;$E352),'Hoja de Trabajo para listado'!$CD$151:$DC$151,0)),0)</f>
        <v>0</v>
      </c>
      <c r="J352" s="243">
        <f ca="1">+IFERROR(INDEX('Hoja de Trabajo para listado'!$A$155:$Z$1048576,MATCH($A352,'Hoja de Trabajo para listado'!$A$155:$A$1048576,0),MATCH((CUADRO!J$5&amp;$E352),'Hoja de Trabajo para listado'!$A$151:$Z$151,0)),0)+IFERROR(INDEX('Hoja de Trabajo para listado'!$AB$155:$BA$1048576,MATCH($A352,'Hoja de Trabajo para listado'!$AB$155:$AB$1048576,0),MATCH((CUADRO!J$5&amp;$E352),'Hoja de Trabajo para listado'!$AB$151:$BA$151,0)),0)+IFERROR(INDEX('Hoja de Trabajo para listado'!$BC$155:$CB$1048576,MATCH($A352,'Hoja de Trabajo para listado'!$BC$155:$BC$1048576,0),MATCH((CUADRO!J$5&amp;$E352),'Hoja de Trabajo para listado'!$BC$151:$CB$151,0)),0)+IFERROR(INDEX('Hoja de Trabajo para listado'!$DE$153:$DG$274,MATCH($A352,'Hoja de Trabajo para listado'!$DE$153:$DE$1048576,0),MATCH((CUADRO!J$5&amp;$E352),'Hoja de Trabajo para listado'!$DE$151:$DG$151,0)),0)+IFERROR(INDEX('Hoja de Trabajo para listado'!$CD$155:$DC$1048576,MATCH($A352,'Hoja de Trabajo para listado'!$CD$155:$CD$1048576,0),MATCH((CUADRO!J$5&amp;$E352),'Hoja de Trabajo para listado'!$CD$151:$DC$151,0)),0)</f>
        <v>0</v>
      </c>
      <c r="K352" s="243">
        <f ca="1">+IFERROR(INDEX('Hoja de Trabajo para listado'!$A$155:$Z$1048576,MATCH($A352,'Hoja de Trabajo para listado'!$A$155:$A$1048576,0),MATCH((CUADRO!K$5&amp;$E352),'Hoja de Trabajo para listado'!$A$151:$Z$151,0)),0)+IFERROR(INDEX('Hoja de Trabajo para listado'!$AB$155:$BA$1048576,MATCH($A352,'Hoja de Trabajo para listado'!$AB$155:$AB$1048576,0),MATCH((CUADRO!K$5&amp;$E352),'Hoja de Trabajo para listado'!$AB$151:$BA$151,0)),0)+IFERROR(INDEX('Hoja de Trabajo para listado'!$BC$155:$CB$1048576,MATCH($A352,'Hoja de Trabajo para listado'!$BC$155:$BC$1048576,0),MATCH((CUADRO!K$5&amp;$E352),'Hoja de Trabajo para listado'!$BC$151:$CB$151,0)),0)+IFERROR(INDEX('Hoja de Trabajo para listado'!$DE$153:$DG$274,MATCH($A352,'Hoja de Trabajo para listado'!$DE$153:$DE$1048576,0),MATCH((CUADRO!K$5&amp;$E352),'Hoja de Trabajo para listado'!$DE$151:$DG$151,0)),0)+IFERROR(INDEX('Hoja de Trabajo para listado'!$CD$155:$DC$1048576,MATCH($A352,'Hoja de Trabajo para listado'!$CD$155:$CD$1048576,0),MATCH((CUADRO!K$5&amp;$E352),'Hoja de Trabajo para listado'!$CD$151:$DC$151,0)),0)</f>
        <v>0</v>
      </c>
      <c r="L352" s="243">
        <f ca="1">+IFERROR(INDEX('Hoja de Trabajo para listado'!$A$155:$Z$1048576,MATCH($A352,'Hoja de Trabajo para listado'!$A$155:$A$1048576,0),MATCH((CUADRO!L$5&amp;$E352),'Hoja de Trabajo para listado'!$A$151:$Z$151,0)),0)+IFERROR(INDEX('Hoja de Trabajo para listado'!$AB$155:$BA$1048576,MATCH($A352,'Hoja de Trabajo para listado'!$AB$155:$AB$1048576,0),MATCH((CUADRO!L$5&amp;$E352),'Hoja de Trabajo para listado'!$AB$151:$BA$151,0)),0)+IFERROR(INDEX('Hoja de Trabajo para listado'!$BC$155:$CB$1048576,MATCH($A352,'Hoja de Trabajo para listado'!$BC$155:$BC$1048576,0),MATCH((CUADRO!L$5&amp;$E352),'Hoja de Trabajo para listado'!$BC$151:$CB$151,0)),0)+IFERROR(INDEX('Hoja de Trabajo para listado'!$DE$153:$DG$274,MATCH($A352,'Hoja de Trabajo para listado'!$DE$153:$DE$1048576,0),MATCH((CUADRO!L$5&amp;$E352),'Hoja de Trabajo para listado'!$DE$151:$DG$151,0)),0)+IFERROR(INDEX('Hoja de Trabajo para listado'!$CD$155:$DC$1048576,MATCH($A352,'Hoja de Trabajo para listado'!$CD$155:$CD$1048576,0),MATCH((CUADRO!L$5&amp;$E352),'Hoja de Trabajo para listado'!$CD$151:$DC$151,0)),0)</f>
        <v>0</v>
      </c>
      <c r="M352" s="243">
        <f ca="1">+IFERROR(INDEX('Hoja de Trabajo para listado'!$A$155:$Z$1048576,MATCH($A352,'Hoja de Trabajo para listado'!$A$155:$A$1048576,0),MATCH((CUADRO!M$5&amp;$E352),'Hoja de Trabajo para listado'!$A$151:$Z$151,0)),0)+IFERROR(INDEX('Hoja de Trabajo para listado'!$AB$155:$BA$1048576,MATCH($A352,'Hoja de Trabajo para listado'!$AB$155:$AB$1048576,0),MATCH((CUADRO!M$5&amp;$E352),'Hoja de Trabajo para listado'!$AB$151:$BA$151,0)),0)+IFERROR(INDEX('Hoja de Trabajo para listado'!$BC$155:$CB$1048576,MATCH($A352,'Hoja de Trabajo para listado'!$BC$155:$BC$1048576,0),MATCH((CUADRO!M$5&amp;$E352),'Hoja de Trabajo para listado'!$BC$151:$CB$151,0)),0)+IFERROR(INDEX('Hoja de Trabajo para listado'!$DE$153:$DG$274,MATCH($A352,'Hoja de Trabajo para listado'!$DE$153:$DE$1048576,0),MATCH((CUADRO!M$5&amp;$E352),'Hoja de Trabajo para listado'!$DE$151:$DG$151,0)),0)+IFERROR(INDEX('Hoja de Trabajo para listado'!$CD$155:$DC$1048576,MATCH($A352,'Hoja de Trabajo para listado'!$CD$155:$CD$1048576,0),MATCH((CUADRO!M$5&amp;$E352),'Hoja de Trabajo para listado'!$CD$151:$DC$151,0)),0)</f>
        <v>0</v>
      </c>
      <c r="N352" s="243">
        <f ca="1">+IFERROR(INDEX('Hoja de Trabajo para listado'!$A$155:$Z$1048576,MATCH($A352,'Hoja de Trabajo para listado'!$A$155:$A$1048576,0),MATCH((CUADRO!N$5&amp;$E352),'Hoja de Trabajo para listado'!$A$151:$Z$151,0)),0)+IFERROR(INDEX('Hoja de Trabajo para listado'!$AB$155:$BA$1048576,MATCH($A352,'Hoja de Trabajo para listado'!$AB$155:$AB$1048576,0),MATCH((CUADRO!N$5&amp;$E352),'Hoja de Trabajo para listado'!$AB$151:$BA$151,0)),0)+IFERROR(INDEX('Hoja de Trabajo para listado'!$BC$155:$CB$1048576,MATCH($A352,'Hoja de Trabajo para listado'!$BC$155:$BC$1048576,0),MATCH((CUADRO!N$5&amp;$E352),'Hoja de Trabajo para listado'!$BC$151:$CB$151,0)),0)+IFERROR(INDEX('Hoja de Trabajo para listado'!$DE$153:$DG$274,MATCH($A352,'Hoja de Trabajo para listado'!$DE$153:$DE$1048576,0),MATCH((CUADRO!N$5&amp;$E352),'Hoja de Trabajo para listado'!$DE$151:$DG$151,0)),0)+IFERROR(INDEX('Hoja de Trabajo para listado'!$CD$155:$DC$1048576,MATCH($A352,'Hoja de Trabajo para listado'!$CD$155:$CD$1048576,0),MATCH((CUADRO!N$5&amp;$E352),'Hoja de Trabajo para listado'!$CD$151:$DC$151,0)),0)</f>
        <v>0</v>
      </c>
      <c r="O352" s="243">
        <f ca="1">+IFERROR(INDEX('Hoja de Trabajo para listado'!$A$155:$Z$1048576,MATCH($A352,'Hoja de Trabajo para listado'!$A$155:$A$1048576,0),MATCH((CUADRO!O$5&amp;$E352),'Hoja de Trabajo para listado'!$A$151:$Z$151,0)),0)+IFERROR(INDEX('Hoja de Trabajo para listado'!$AB$155:$BA$1048576,MATCH($A352,'Hoja de Trabajo para listado'!$AB$155:$AB$1048576,0),MATCH((CUADRO!O$5&amp;$E352),'Hoja de Trabajo para listado'!$AB$151:$BA$151,0)),0)+IFERROR(INDEX('Hoja de Trabajo para listado'!$BC$155:$CB$1048576,MATCH($A352,'Hoja de Trabajo para listado'!$BC$155:$BC$1048576,0),MATCH((CUADRO!O$5&amp;$E352),'Hoja de Trabajo para listado'!$BC$151:$CB$151,0)),0)+IFERROR(INDEX('Hoja de Trabajo para listado'!$DE$153:$DG$274,MATCH($A352,'Hoja de Trabajo para listado'!$DE$153:$DE$1048576,0),MATCH((CUADRO!O$5&amp;$E352),'Hoja de Trabajo para listado'!$DE$151:$DG$151,0)),0)+IFERROR(INDEX('Hoja de Trabajo para listado'!$CD$155:$DC$1048576,MATCH($A352,'Hoja de Trabajo para listado'!$CD$155:$CD$1048576,0),MATCH((CUADRO!O$5&amp;$E352),'Hoja de Trabajo para listado'!$CD$151:$DC$151,0)),0)</f>
        <v>0</v>
      </c>
      <c r="P352" s="243">
        <f ca="1">+IFERROR(INDEX('Hoja de Trabajo para listado'!$A$155:$Z$1048576,MATCH($A352,'Hoja de Trabajo para listado'!$A$155:$A$1048576,0),MATCH((CUADRO!P$5&amp;$E352),'Hoja de Trabajo para listado'!$A$151:$Z$151,0)),0)+IFERROR(INDEX('Hoja de Trabajo para listado'!$AB$155:$BA$1048576,MATCH($A352,'Hoja de Trabajo para listado'!$AB$155:$AB$1048576,0),MATCH((CUADRO!P$5&amp;$E352),'Hoja de Trabajo para listado'!$AB$151:$BA$151,0)),0)+IFERROR(INDEX('Hoja de Trabajo para listado'!$BC$155:$CB$1048576,MATCH($A352,'Hoja de Trabajo para listado'!$BC$155:$BC$1048576,0),MATCH((CUADRO!P$5&amp;$E352),'Hoja de Trabajo para listado'!$BC$151:$CB$151,0)),0)+IFERROR(INDEX('Hoja de Trabajo para listado'!$DE$153:$DG$274,MATCH($A352,'Hoja de Trabajo para listado'!$DE$153:$DE$1048576,0),MATCH((CUADRO!P$5&amp;$E352),'Hoja de Trabajo para listado'!$DE$151:$DG$151,0)),0)+IFERROR(INDEX('Hoja de Trabajo para listado'!$CD$155:$DC$1048576,MATCH($A352,'Hoja de Trabajo para listado'!$CD$155:$CD$1048576,0),MATCH((CUADRO!P$5&amp;$E352),'Hoja de Trabajo para listado'!$CD$151:$DC$151,0)),0)</f>
        <v>0</v>
      </c>
      <c r="Q352" s="243">
        <f ca="1">+IFERROR(INDEX('Hoja de Trabajo para listado'!$A$155:$Z$1048576,MATCH($A352,'Hoja de Trabajo para listado'!$A$155:$A$1048576,0),MATCH((CUADRO!Q$5&amp;$E352),'Hoja de Trabajo para listado'!$A$151:$Z$151,0)),0)+IFERROR(INDEX('Hoja de Trabajo para listado'!$AB$155:$BA$1048576,MATCH($A352,'Hoja de Trabajo para listado'!$AB$155:$AB$1048576,0),MATCH((CUADRO!Q$5&amp;$E352),'Hoja de Trabajo para listado'!$AB$151:$BA$151,0)),0)+IFERROR(INDEX('Hoja de Trabajo para listado'!$BC$155:$CB$1048576,MATCH($A352,'Hoja de Trabajo para listado'!$BC$155:$BC$1048576,0),MATCH((CUADRO!Q$5&amp;$E352),'Hoja de Trabajo para listado'!$BC$151:$CB$151,0)),0)+IFERROR(INDEX('Hoja de Trabajo para listado'!$DE$153:$DG$274,MATCH($A352,'Hoja de Trabajo para listado'!$DE$153:$DE$1048576,0),MATCH((CUADRO!Q$5&amp;$E352),'Hoja de Trabajo para listado'!$DE$151:$DG$151,0)),0)+IFERROR(INDEX('Hoja de Trabajo para listado'!$CD$155:$DC$1048576,MATCH($A352,'Hoja de Trabajo para listado'!$CD$155:$CD$1048576,0),MATCH((CUADRO!Q$5&amp;$E352),'Hoja de Trabajo para listado'!$CD$151:$DC$151,0)),0)</f>
        <v>0</v>
      </c>
      <c r="R352" s="243">
        <f t="shared" ca="1" si="13"/>
        <v>0</v>
      </c>
      <c r="S352" s="263"/>
      <c r="T352" s="243">
        <f ca="1">+T353</f>
        <v>471027.5</v>
      </c>
      <c r="U352" s="242">
        <f t="shared" si="14"/>
        <v>1</v>
      </c>
      <c r="V352" s="333" t="str">
        <f>+VLOOKUP(A352,bd_lista!$A$3:$E$590,5,FALSE)</f>
        <v>Empresas Nacionales</v>
      </c>
      <c r="W352" s="391" t="str">
        <f>+V352</f>
        <v>Empresas Nacionales</v>
      </c>
      <c r="X352" s="242">
        <f>+VLOOKUP(A352,[4]Sheet1!$A$13:$D$744,4,FALSE)</f>
        <v>41</v>
      </c>
      <c r="Y352" s="242" t="str">
        <f>+VLOOKUP(X352,bd_lista!$A$3:$C$590,3,FALSE)</f>
        <v>Ministerio de Desarrollo Productivo y Economía Plural</v>
      </c>
      <c r="Z352" s="294">
        <f>+X352</f>
        <v>41</v>
      </c>
      <c r="AA352" s="319" t="str">
        <f>+Y352</f>
        <v>Ministerio de Desarrollo Productivo y Economía Plural</v>
      </c>
    </row>
    <row r="353" spans="1:27" customFormat="1" ht="15" customHeight="1">
      <c r="A353" s="32">
        <v>586</v>
      </c>
      <c r="B353" s="388"/>
      <c r="C353" s="333" t="str">
        <f>+VLOOKUP(A353,bd_lista!$A$3:$C$590,3,FALSE)</f>
        <v>Empresa Azucarera San Buenaventura</v>
      </c>
      <c r="D353" s="390"/>
      <c r="E353" s="333" t="s">
        <v>1305</v>
      </c>
      <c r="F353" s="245">
        <f ca="1">+IFERROR(INDEX('Hoja de Trabajo para listado'!$A$155:$Z$1048576,MATCH($A353,'Hoja de Trabajo para listado'!$A$155:$A$1048576,0),MATCH((CUADRO!F$5&amp;$E353),'Hoja de Trabajo para listado'!$A$151:$Z$151,0)),0)+IFERROR(INDEX('Hoja de Trabajo para listado'!$AB$155:$BA$1048576,MATCH($A353,'Hoja de Trabajo para listado'!$AB$155:$AB$1048576,0),MATCH((CUADRO!F$5&amp;$E353),'Hoja de Trabajo para listado'!$AB$151:$BA$151,0)),0)+IFERROR(INDEX('Hoja de Trabajo para listado'!$BC$155:$CB$1048576,MATCH($A353,'Hoja de Trabajo para listado'!$BC$155:$BC$1048576,0),MATCH((CUADRO!F$5&amp;$E353),'Hoja de Trabajo para listado'!$BC$151:$CB$151,0)),0)+IFERROR(INDEX('Hoja de Trabajo para listado'!$DE$153:$DG$274,MATCH($A353,'Hoja de Trabajo para listado'!$DE$153:$DE$1048576,0),MATCH((CUADRO!F$5&amp;$E353),'Hoja de Trabajo para listado'!$DE$151:$DG$151,0)),0)+IFERROR(INDEX('Hoja de Trabajo para listado'!$CD$155:$DC$1048576,MATCH($A353,'Hoja de Trabajo para listado'!$CD$155:$CD$1048576,0),MATCH((CUADRO!F$5&amp;$E353),'Hoja de Trabajo para listado'!$CD$151:$DC$151,0)),0)</f>
        <v>0</v>
      </c>
      <c r="G353" s="245">
        <f ca="1">+IFERROR(INDEX('Hoja de Trabajo para listado'!$A$155:$Z$1048576,MATCH($A353,'Hoja de Trabajo para listado'!$A$155:$A$1048576,0),MATCH((CUADRO!G$5&amp;$E353),'Hoja de Trabajo para listado'!$A$151:$Z$151,0)),0)+IFERROR(INDEX('Hoja de Trabajo para listado'!$AB$155:$BA$1048576,MATCH($A353,'Hoja de Trabajo para listado'!$AB$155:$AB$1048576,0),MATCH((CUADRO!G$5&amp;$E353),'Hoja de Trabajo para listado'!$AB$151:$BA$151,0)),0)+IFERROR(INDEX('Hoja de Trabajo para listado'!$BC$155:$CB$1048576,MATCH($A353,'Hoja de Trabajo para listado'!$BC$155:$BC$1048576,0),MATCH((CUADRO!G$5&amp;$E353),'Hoja de Trabajo para listado'!$BC$151:$CB$151,0)),0)+IFERROR(INDEX('Hoja de Trabajo para listado'!$DE$153:$DG$274,MATCH($A353,'Hoja de Trabajo para listado'!$DE$153:$DE$1048576,0),MATCH((CUADRO!G$5&amp;$E353),'Hoja de Trabajo para listado'!$DE$151:$DG$151,0)),0)+IFERROR(INDEX('Hoja de Trabajo para listado'!$CD$155:$DC$1048576,MATCH($A353,'Hoja de Trabajo para listado'!$CD$155:$CD$1048576,0),MATCH((CUADRO!G$5&amp;$E353),'Hoja de Trabajo para listado'!$CD$151:$DC$151,0)),0)</f>
        <v>0</v>
      </c>
      <c r="H353" s="245">
        <f ca="1">+IFERROR(INDEX('Hoja de Trabajo para listado'!$A$155:$Z$1048576,MATCH($A353,'Hoja de Trabajo para listado'!$A$155:$A$1048576,0),MATCH((CUADRO!H$5&amp;$E353),'Hoja de Trabajo para listado'!$A$151:$Z$151,0)),0)+IFERROR(INDEX('Hoja de Trabajo para listado'!$AB$155:$BA$1048576,MATCH($A353,'Hoja de Trabajo para listado'!$AB$155:$AB$1048576,0),MATCH((CUADRO!H$5&amp;$E353),'Hoja de Trabajo para listado'!$AB$151:$BA$151,0)),0)+IFERROR(INDEX('Hoja de Trabajo para listado'!$BC$155:$CB$1048576,MATCH($A353,'Hoja de Trabajo para listado'!$BC$155:$BC$1048576,0),MATCH((CUADRO!H$5&amp;$E353),'Hoja de Trabajo para listado'!$BC$151:$CB$151,0)),0)+IFERROR(INDEX('Hoja de Trabajo para listado'!$DE$153:$DG$274,MATCH($A353,'Hoja de Trabajo para listado'!$DE$153:$DE$1048576,0),MATCH((CUADRO!H$5&amp;$E353),'Hoja de Trabajo para listado'!$DE$151:$DG$151,0)),0)+IFERROR(INDEX('Hoja de Trabajo para listado'!$CD$155:$DC$1048576,MATCH($A353,'Hoja de Trabajo para listado'!$CD$155:$CD$1048576,0),MATCH((CUADRO!H$5&amp;$E353),'Hoja de Trabajo para listado'!$CD$151:$DC$151,0)),0)</f>
        <v>0</v>
      </c>
      <c r="I353" s="245">
        <f ca="1">+IFERROR(INDEX('Hoja de Trabajo para listado'!$A$155:$Z$1048576,MATCH($A353,'Hoja de Trabajo para listado'!$A$155:$A$1048576,0),MATCH((CUADRO!I$5&amp;$E353),'Hoja de Trabajo para listado'!$A$151:$Z$151,0)),0)+IFERROR(INDEX('Hoja de Trabajo para listado'!$AB$155:$BA$1048576,MATCH($A353,'Hoja de Trabajo para listado'!$AB$155:$AB$1048576,0),MATCH((CUADRO!I$5&amp;$E353),'Hoja de Trabajo para listado'!$AB$151:$BA$151,0)),0)+IFERROR(INDEX('Hoja de Trabajo para listado'!$BC$155:$CB$1048576,MATCH($A353,'Hoja de Trabajo para listado'!$BC$155:$BC$1048576,0),MATCH((CUADRO!I$5&amp;$E353),'Hoja de Trabajo para listado'!$BC$151:$CB$151,0)),0)+IFERROR(INDEX('Hoja de Trabajo para listado'!$DE$153:$DG$274,MATCH($A353,'Hoja de Trabajo para listado'!$DE$153:$DE$1048576,0),MATCH((CUADRO!I$5&amp;$E353),'Hoja de Trabajo para listado'!$DE$151:$DG$151,0)),0)+IFERROR(INDEX('Hoja de Trabajo para listado'!$CD$155:$DC$1048576,MATCH($A353,'Hoja de Trabajo para listado'!$CD$155:$CD$1048576,0),MATCH((CUADRO!I$5&amp;$E353),'Hoja de Trabajo para listado'!$CD$151:$DC$151,0)),0)</f>
        <v>471027.5</v>
      </c>
      <c r="J353" s="245">
        <f ca="1">+IFERROR(INDEX('Hoja de Trabajo para listado'!$A$155:$Z$1048576,MATCH($A353,'Hoja de Trabajo para listado'!$A$155:$A$1048576,0),MATCH((CUADRO!J$5&amp;$E353),'Hoja de Trabajo para listado'!$A$151:$Z$151,0)),0)+IFERROR(INDEX('Hoja de Trabajo para listado'!$AB$155:$BA$1048576,MATCH($A353,'Hoja de Trabajo para listado'!$AB$155:$AB$1048576,0),MATCH((CUADRO!J$5&amp;$E353),'Hoja de Trabajo para listado'!$AB$151:$BA$151,0)),0)+IFERROR(INDEX('Hoja de Trabajo para listado'!$BC$155:$CB$1048576,MATCH($A353,'Hoja de Trabajo para listado'!$BC$155:$BC$1048576,0),MATCH((CUADRO!J$5&amp;$E353),'Hoja de Trabajo para listado'!$BC$151:$CB$151,0)),0)+IFERROR(INDEX('Hoja de Trabajo para listado'!$DE$153:$DG$274,MATCH($A353,'Hoja de Trabajo para listado'!$DE$153:$DE$1048576,0),MATCH((CUADRO!J$5&amp;$E353),'Hoja de Trabajo para listado'!$DE$151:$DG$151,0)),0)+IFERROR(INDEX('Hoja de Trabajo para listado'!$CD$155:$DC$1048576,MATCH($A353,'Hoja de Trabajo para listado'!$CD$155:$CD$1048576,0),MATCH((CUADRO!J$5&amp;$E353),'Hoja de Trabajo para listado'!$CD$151:$DC$151,0)),0)</f>
        <v>0</v>
      </c>
      <c r="K353" s="245">
        <f ca="1">+IFERROR(INDEX('Hoja de Trabajo para listado'!$A$155:$Z$1048576,MATCH($A353,'Hoja de Trabajo para listado'!$A$155:$A$1048576,0),MATCH((CUADRO!K$5&amp;$E353),'Hoja de Trabajo para listado'!$A$151:$Z$151,0)),0)+IFERROR(INDEX('Hoja de Trabajo para listado'!$AB$155:$BA$1048576,MATCH($A353,'Hoja de Trabajo para listado'!$AB$155:$AB$1048576,0),MATCH((CUADRO!K$5&amp;$E353),'Hoja de Trabajo para listado'!$AB$151:$BA$151,0)),0)+IFERROR(INDEX('Hoja de Trabajo para listado'!$BC$155:$CB$1048576,MATCH($A353,'Hoja de Trabajo para listado'!$BC$155:$BC$1048576,0),MATCH((CUADRO!K$5&amp;$E353),'Hoja de Trabajo para listado'!$BC$151:$CB$151,0)),0)+IFERROR(INDEX('Hoja de Trabajo para listado'!$DE$153:$DG$274,MATCH($A353,'Hoja de Trabajo para listado'!$DE$153:$DE$1048576,0),MATCH((CUADRO!K$5&amp;$E353),'Hoja de Trabajo para listado'!$DE$151:$DG$151,0)),0)+IFERROR(INDEX('Hoja de Trabajo para listado'!$CD$155:$DC$1048576,MATCH($A353,'Hoja de Trabajo para listado'!$CD$155:$CD$1048576,0),MATCH((CUADRO!K$5&amp;$E353),'Hoja de Trabajo para listado'!$CD$151:$DC$151,0)),0)</f>
        <v>0</v>
      </c>
      <c r="L353" s="245">
        <f ca="1">+IFERROR(INDEX('Hoja de Trabajo para listado'!$A$155:$Z$1048576,MATCH($A353,'Hoja de Trabajo para listado'!$A$155:$A$1048576,0),MATCH((CUADRO!L$5&amp;$E353),'Hoja de Trabajo para listado'!$A$151:$Z$151,0)),0)+IFERROR(INDEX('Hoja de Trabajo para listado'!$AB$155:$BA$1048576,MATCH($A353,'Hoja de Trabajo para listado'!$AB$155:$AB$1048576,0),MATCH((CUADRO!L$5&amp;$E353),'Hoja de Trabajo para listado'!$AB$151:$BA$151,0)),0)+IFERROR(INDEX('Hoja de Trabajo para listado'!$BC$155:$CB$1048576,MATCH($A353,'Hoja de Trabajo para listado'!$BC$155:$BC$1048576,0),MATCH((CUADRO!L$5&amp;$E353),'Hoja de Trabajo para listado'!$BC$151:$CB$151,0)),0)+IFERROR(INDEX('Hoja de Trabajo para listado'!$DE$153:$DG$274,MATCH($A353,'Hoja de Trabajo para listado'!$DE$153:$DE$1048576,0),MATCH((CUADRO!L$5&amp;$E353),'Hoja de Trabajo para listado'!$DE$151:$DG$151,0)),0)+IFERROR(INDEX('Hoja de Trabajo para listado'!$CD$155:$DC$1048576,MATCH($A353,'Hoja de Trabajo para listado'!$CD$155:$CD$1048576,0),MATCH((CUADRO!L$5&amp;$E353),'Hoja de Trabajo para listado'!$CD$151:$DC$151,0)),0)</f>
        <v>0</v>
      </c>
      <c r="M353" s="245">
        <f ca="1">+IFERROR(INDEX('Hoja de Trabajo para listado'!$A$155:$Z$1048576,MATCH($A353,'Hoja de Trabajo para listado'!$A$155:$A$1048576,0),MATCH((CUADRO!M$5&amp;$E353),'Hoja de Trabajo para listado'!$A$151:$Z$151,0)),0)+IFERROR(INDEX('Hoja de Trabajo para listado'!$AB$155:$BA$1048576,MATCH($A353,'Hoja de Trabajo para listado'!$AB$155:$AB$1048576,0),MATCH((CUADRO!M$5&amp;$E353),'Hoja de Trabajo para listado'!$AB$151:$BA$151,0)),0)+IFERROR(INDEX('Hoja de Trabajo para listado'!$BC$155:$CB$1048576,MATCH($A353,'Hoja de Trabajo para listado'!$BC$155:$BC$1048576,0),MATCH((CUADRO!M$5&amp;$E353),'Hoja de Trabajo para listado'!$BC$151:$CB$151,0)),0)+IFERROR(INDEX('Hoja de Trabajo para listado'!$DE$153:$DG$274,MATCH($A353,'Hoja de Trabajo para listado'!$DE$153:$DE$1048576,0),MATCH((CUADRO!M$5&amp;$E353),'Hoja de Trabajo para listado'!$DE$151:$DG$151,0)),0)+IFERROR(INDEX('Hoja de Trabajo para listado'!$CD$155:$DC$1048576,MATCH($A353,'Hoja de Trabajo para listado'!$CD$155:$CD$1048576,0),MATCH((CUADRO!M$5&amp;$E353),'Hoja de Trabajo para listado'!$CD$151:$DC$151,0)),0)</f>
        <v>0</v>
      </c>
      <c r="N353" s="245">
        <f ca="1">+IFERROR(INDEX('Hoja de Trabajo para listado'!$A$155:$Z$1048576,MATCH($A353,'Hoja de Trabajo para listado'!$A$155:$A$1048576,0),MATCH((CUADRO!N$5&amp;$E353),'Hoja de Trabajo para listado'!$A$151:$Z$151,0)),0)+IFERROR(INDEX('Hoja de Trabajo para listado'!$AB$155:$BA$1048576,MATCH($A353,'Hoja de Trabajo para listado'!$AB$155:$AB$1048576,0),MATCH((CUADRO!N$5&amp;$E353),'Hoja de Trabajo para listado'!$AB$151:$BA$151,0)),0)+IFERROR(INDEX('Hoja de Trabajo para listado'!$BC$155:$CB$1048576,MATCH($A353,'Hoja de Trabajo para listado'!$BC$155:$BC$1048576,0),MATCH((CUADRO!N$5&amp;$E353),'Hoja de Trabajo para listado'!$BC$151:$CB$151,0)),0)+IFERROR(INDEX('Hoja de Trabajo para listado'!$DE$153:$DG$274,MATCH($A353,'Hoja de Trabajo para listado'!$DE$153:$DE$1048576,0),MATCH((CUADRO!N$5&amp;$E353),'Hoja de Trabajo para listado'!$DE$151:$DG$151,0)),0)+IFERROR(INDEX('Hoja de Trabajo para listado'!$CD$155:$DC$1048576,MATCH($A353,'Hoja de Trabajo para listado'!$CD$155:$CD$1048576,0),MATCH((CUADRO!N$5&amp;$E353),'Hoja de Trabajo para listado'!$CD$151:$DC$151,0)),0)</f>
        <v>0</v>
      </c>
      <c r="O353" s="245">
        <f ca="1">+IFERROR(INDEX('Hoja de Trabajo para listado'!$A$155:$Z$1048576,MATCH($A353,'Hoja de Trabajo para listado'!$A$155:$A$1048576,0),MATCH((CUADRO!O$5&amp;$E353),'Hoja de Trabajo para listado'!$A$151:$Z$151,0)),0)+IFERROR(INDEX('Hoja de Trabajo para listado'!$AB$155:$BA$1048576,MATCH($A353,'Hoja de Trabajo para listado'!$AB$155:$AB$1048576,0),MATCH((CUADRO!O$5&amp;$E353),'Hoja de Trabajo para listado'!$AB$151:$BA$151,0)),0)+IFERROR(INDEX('Hoja de Trabajo para listado'!$BC$155:$CB$1048576,MATCH($A353,'Hoja de Trabajo para listado'!$BC$155:$BC$1048576,0),MATCH((CUADRO!O$5&amp;$E353),'Hoja de Trabajo para listado'!$BC$151:$CB$151,0)),0)+IFERROR(INDEX('Hoja de Trabajo para listado'!$DE$153:$DG$274,MATCH($A353,'Hoja de Trabajo para listado'!$DE$153:$DE$1048576,0),MATCH((CUADRO!O$5&amp;$E353),'Hoja de Trabajo para listado'!$DE$151:$DG$151,0)),0)+IFERROR(INDEX('Hoja de Trabajo para listado'!$CD$155:$DC$1048576,MATCH($A353,'Hoja de Trabajo para listado'!$CD$155:$CD$1048576,0),MATCH((CUADRO!O$5&amp;$E353),'Hoja de Trabajo para listado'!$CD$151:$DC$151,0)),0)</f>
        <v>0</v>
      </c>
      <c r="P353" s="245">
        <f ca="1">+IFERROR(INDEX('Hoja de Trabajo para listado'!$A$155:$Z$1048576,MATCH($A353,'Hoja de Trabajo para listado'!$A$155:$A$1048576,0),MATCH((CUADRO!P$5&amp;$E353),'Hoja de Trabajo para listado'!$A$151:$Z$151,0)),0)+IFERROR(INDEX('Hoja de Trabajo para listado'!$AB$155:$BA$1048576,MATCH($A353,'Hoja de Trabajo para listado'!$AB$155:$AB$1048576,0),MATCH((CUADRO!P$5&amp;$E353),'Hoja de Trabajo para listado'!$AB$151:$BA$151,0)),0)+IFERROR(INDEX('Hoja de Trabajo para listado'!$BC$155:$CB$1048576,MATCH($A353,'Hoja de Trabajo para listado'!$BC$155:$BC$1048576,0),MATCH((CUADRO!P$5&amp;$E353),'Hoja de Trabajo para listado'!$BC$151:$CB$151,0)),0)+IFERROR(INDEX('Hoja de Trabajo para listado'!$DE$153:$DG$274,MATCH($A353,'Hoja de Trabajo para listado'!$DE$153:$DE$1048576,0),MATCH((CUADRO!P$5&amp;$E353),'Hoja de Trabajo para listado'!$DE$151:$DG$151,0)),0)+IFERROR(INDEX('Hoja de Trabajo para listado'!$CD$155:$DC$1048576,MATCH($A353,'Hoja de Trabajo para listado'!$CD$155:$CD$1048576,0),MATCH((CUADRO!P$5&amp;$E353),'Hoja de Trabajo para listado'!$CD$151:$DC$151,0)),0)</f>
        <v>0</v>
      </c>
      <c r="Q353" s="245">
        <f ca="1">+IFERROR(INDEX('Hoja de Trabajo para listado'!$A$155:$Z$1048576,MATCH($A353,'Hoja de Trabajo para listado'!$A$155:$A$1048576,0),MATCH((CUADRO!Q$5&amp;$E353),'Hoja de Trabajo para listado'!$A$151:$Z$151,0)),0)+IFERROR(INDEX('Hoja de Trabajo para listado'!$AB$155:$BA$1048576,MATCH($A353,'Hoja de Trabajo para listado'!$AB$155:$AB$1048576,0),MATCH((CUADRO!Q$5&amp;$E353),'Hoja de Trabajo para listado'!$AB$151:$BA$151,0)),0)+IFERROR(INDEX('Hoja de Trabajo para listado'!$BC$155:$CB$1048576,MATCH($A353,'Hoja de Trabajo para listado'!$BC$155:$BC$1048576,0),MATCH((CUADRO!Q$5&amp;$E353),'Hoja de Trabajo para listado'!$BC$151:$CB$151,0)),0)+IFERROR(INDEX('Hoja de Trabajo para listado'!$DE$153:$DG$274,MATCH($A353,'Hoja de Trabajo para listado'!$DE$153:$DE$1048576,0),MATCH((CUADRO!Q$5&amp;$E353),'Hoja de Trabajo para listado'!$DE$151:$DG$151,0)),0)+IFERROR(INDEX('Hoja de Trabajo para listado'!$CD$155:$DC$1048576,MATCH($A353,'Hoja de Trabajo para listado'!$CD$155:$CD$1048576,0),MATCH((CUADRO!Q$5&amp;$E353),'Hoja de Trabajo para listado'!$CD$151:$DC$151,0)),0)</f>
        <v>0</v>
      </c>
      <c r="R353" s="245">
        <f t="shared" ca="1" si="13"/>
        <v>471027.5</v>
      </c>
      <c r="S353" s="262">
        <f ca="1">+R352+R353</f>
        <v>471027.5</v>
      </c>
      <c r="T353" s="243">
        <f ca="1">+S353</f>
        <v>471027.5</v>
      </c>
      <c r="U353" s="242">
        <f t="shared" si="14"/>
        <v>2</v>
      </c>
      <c r="V353" s="333" t="str">
        <f>+VLOOKUP(A353,bd_lista!$A$3:$E$590,5,FALSE)</f>
        <v>Empresas Nacionales</v>
      </c>
      <c r="W353" s="392"/>
      <c r="X353" s="242">
        <f>+VLOOKUP(A353,[4]Sheet1!$A$13:$D$744,4,FALSE)</f>
        <v>41</v>
      </c>
      <c r="Y353" s="242" t="str">
        <f>+VLOOKUP(X353,bd_lista!$A$3:$C$590,3,FALSE)</f>
        <v>Ministerio de Desarrollo Productivo y Economía Plural</v>
      </c>
      <c r="Z353" s="292"/>
      <c r="AA353" s="321"/>
    </row>
    <row r="354" spans="1:27" customFormat="1" ht="15" hidden="1" customHeight="1">
      <c r="A354" s="252">
        <v>587</v>
      </c>
      <c r="B354" s="387">
        <f>+A354</f>
        <v>587</v>
      </c>
      <c r="C354" s="247" t="str">
        <f>+VLOOKUP(A354,bd_lista!$A$3:$C$590,3,FALSE)</f>
        <v>Empresa Estratégica Boliviana de Construcción y Conservación de Infraestructura Civil</v>
      </c>
      <c r="D354" s="389" t="str">
        <f>+C354</f>
        <v>Empresa Estratégica Boliviana de Construcción y Conservación de Infraestructura Civil</v>
      </c>
      <c r="E354" s="242" t="s">
        <v>1304</v>
      </c>
      <c r="F354" s="243">
        <f ca="1">+IFERROR(INDEX('Hoja de Trabajo para listado'!$A$155:$Z$1048576,MATCH($A354,'Hoja de Trabajo para listado'!$A$155:$A$1048576,0),MATCH((CUADRO!F$5&amp;$E354),'Hoja de Trabajo para listado'!$A$151:$Z$151,0)),0)+IFERROR(INDEX('Hoja de Trabajo para listado'!$AB$155:$BA$1048576,MATCH($A354,'Hoja de Trabajo para listado'!$AB$155:$AB$1048576,0),MATCH((CUADRO!F$5&amp;$E354),'Hoja de Trabajo para listado'!$AB$151:$BA$151,0)),0)+IFERROR(INDEX('Hoja de Trabajo para listado'!$BC$155:$CB$1048576,MATCH($A354,'Hoja de Trabajo para listado'!$BC$155:$BC$1048576,0),MATCH((CUADRO!F$5&amp;$E354),'Hoja de Trabajo para listado'!$BC$151:$CB$151,0)),0)+IFERROR(INDEX('Hoja de Trabajo para listado'!$DE$153:$DG$274,MATCH($A354,'Hoja de Trabajo para listado'!$DE$153:$DE$1048576,0),MATCH((CUADRO!F$5&amp;$E354),'Hoja de Trabajo para listado'!$DE$151:$DG$151,0)),0)+IFERROR(INDEX('Hoja de Trabajo para listado'!$CD$155:$DC$1048576,MATCH($A354,'Hoja de Trabajo para listado'!$CD$155:$CD$1048576,0),MATCH((CUADRO!F$5&amp;$E354),'Hoja de Trabajo para listado'!$CD$151:$DC$151,0)),0)</f>
        <v>0</v>
      </c>
      <c r="G354" s="243">
        <f ca="1">+IFERROR(INDEX('Hoja de Trabajo para listado'!$A$155:$Z$1048576,MATCH($A354,'Hoja de Trabajo para listado'!$A$155:$A$1048576,0),MATCH((CUADRO!G$5&amp;$E354),'Hoja de Trabajo para listado'!$A$151:$Z$151,0)),0)+IFERROR(INDEX('Hoja de Trabajo para listado'!$AB$155:$BA$1048576,MATCH($A354,'Hoja de Trabajo para listado'!$AB$155:$AB$1048576,0),MATCH((CUADRO!G$5&amp;$E354),'Hoja de Trabajo para listado'!$AB$151:$BA$151,0)),0)+IFERROR(INDEX('Hoja de Trabajo para listado'!$BC$155:$CB$1048576,MATCH($A354,'Hoja de Trabajo para listado'!$BC$155:$BC$1048576,0),MATCH((CUADRO!G$5&amp;$E354),'Hoja de Trabajo para listado'!$BC$151:$CB$151,0)),0)+IFERROR(INDEX('Hoja de Trabajo para listado'!$DE$153:$DG$274,MATCH($A354,'Hoja de Trabajo para listado'!$DE$153:$DE$1048576,0),MATCH((CUADRO!G$5&amp;$E354),'Hoja de Trabajo para listado'!$DE$151:$DG$151,0)),0)+IFERROR(INDEX('Hoja de Trabajo para listado'!$CD$155:$DC$1048576,MATCH($A354,'Hoja de Trabajo para listado'!$CD$155:$CD$1048576,0),MATCH((CUADRO!G$5&amp;$E354),'Hoja de Trabajo para listado'!$CD$151:$DC$151,0)),0)</f>
        <v>0</v>
      </c>
      <c r="H354" s="243">
        <f ca="1">+IFERROR(INDEX('Hoja de Trabajo para listado'!$A$155:$Z$1048576,MATCH($A354,'Hoja de Trabajo para listado'!$A$155:$A$1048576,0),MATCH((CUADRO!H$5&amp;$E354),'Hoja de Trabajo para listado'!$A$151:$Z$151,0)),0)+IFERROR(INDEX('Hoja de Trabajo para listado'!$AB$155:$BA$1048576,MATCH($A354,'Hoja de Trabajo para listado'!$AB$155:$AB$1048576,0),MATCH((CUADRO!H$5&amp;$E354),'Hoja de Trabajo para listado'!$AB$151:$BA$151,0)),0)+IFERROR(INDEX('Hoja de Trabajo para listado'!$BC$155:$CB$1048576,MATCH($A354,'Hoja de Trabajo para listado'!$BC$155:$BC$1048576,0),MATCH((CUADRO!H$5&amp;$E354),'Hoja de Trabajo para listado'!$BC$151:$CB$151,0)),0)+IFERROR(INDEX('Hoja de Trabajo para listado'!$DE$153:$DG$274,MATCH($A354,'Hoja de Trabajo para listado'!$DE$153:$DE$1048576,0),MATCH((CUADRO!H$5&amp;$E354),'Hoja de Trabajo para listado'!$DE$151:$DG$151,0)),0)+IFERROR(INDEX('Hoja de Trabajo para listado'!$CD$155:$DC$1048576,MATCH($A354,'Hoja de Trabajo para listado'!$CD$155:$CD$1048576,0),MATCH((CUADRO!H$5&amp;$E354),'Hoja de Trabajo para listado'!$CD$151:$DC$151,0)),0)</f>
        <v>0</v>
      </c>
      <c r="I354" s="243">
        <f ca="1">+IFERROR(INDEX('Hoja de Trabajo para listado'!$A$155:$Z$1048576,MATCH($A354,'Hoja de Trabajo para listado'!$A$155:$A$1048576,0),MATCH((CUADRO!I$5&amp;$E354),'Hoja de Trabajo para listado'!$A$151:$Z$151,0)),0)+IFERROR(INDEX('Hoja de Trabajo para listado'!$AB$155:$BA$1048576,MATCH($A354,'Hoja de Trabajo para listado'!$AB$155:$AB$1048576,0),MATCH((CUADRO!I$5&amp;$E354),'Hoja de Trabajo para listado'!$AB$151:$BA$151,0)),0)+IFERROR(INDEX('Hoja de Trabajo para listado'!$BC$155:$CB$1048576,MATCH($A354,'Hoja de Trabajo para listado'!$BC$155:$BC$1048576,0),MATCH((CUADRO!I$5&amp;$E354),'Hoja de Trabajo para listado'!$BC$151:$CB$151,0)),0)+IFERROR(INDEX('Hoja de Trabajo para listado'!$DE$153:$DG$274,MATCH($A354,'Hoja de Trabajo para listado'!$DE$153:$DE$1048576,0),MATCH((CUADRO!I$5&amp;$E354),'Hoja de Trabajo para listado'!$DE$151:$DG$151,0)),0)+IFERROR(INDEX('Hoja de Trabajo para listado'!$CD$155:$DC$1048576,MATCH($A354,'Hoja de Trabajo para listado'!$CD$155:$CD$1048576,0),MATCH((CUADRO!I$5&amp;$E354),'Hoja de Trabajo para listado'!$CD$151:$DC$151,0)),0)</f>
        <v>0</v>
      </c>
      <c r="J354" s="243">
        <f ca="1">+IFERROR(INDEX('Hoja de Trabajo para listado'!$A$155:$Z$1048576,MATCH($A354,'Hoja de Trabajo para listado'!$A$155:$A$1048576,0),MATCH((CUADRO!J$5&amp;$E354),'Hoja de Trabajo para listado'!$A$151:$Z$151,0)),0)+IFERROR(INDEX('Hoja de Trabajo para listado'!$AB$155:$BA$1048576,MATCH($A354,'Hoja de Trabajo para listado'!$AB$155:$AB$1048576,0),MATCH((CUADRO!J$5&amp;$E354),'Hoja de Trabajo para listado'!$AB$151:$BA$151,0)),0)+IFERROR(INDEX('Hoja de Trabajo para listado'!$BC$155:$CB$1048576,MATCH($A354,'Hoja de Trabajo para listado'!$BC$155:$BC$1048576,0),MATCH((CUADRO!J$5&amp;$E354),'Hoja de Trabajo para listado'!$BC$151:$CB$151,0)),0)+IFERROR(INDEX('Hoja de Trabajo para listado'!$DE$153:$DG$274,MATCH($A354,'Hoja de Trabajo para listado'!$DE$153:$DE$1048576,0),MATCH((CUADRO!J$5&amp;$E354),'Hoja de Trabajo para listado'!$DE$151:$DG$151,0)),0)+IFERROR(INDEX('Hoja de Trabajo para listado'!$CD$155:$DC$1048576,MATCH($A354,'Hoja de Trabajo para listado'!$CD$155:$CD$1048576,0),MATCH((CUADRO!J$5&amp;$E354),'Hoja de Trabajo para listado'!$CD$151:$DC$151,0)),0)</f>
        <v>0</v>
      </c>
      <c r="K354" s="243">
        <f ca="1">+IFERROR(INDEX('Hoja de Trabajo para listado'!$A$155:$Z$1048576,MATCH($A354,'Hoja de Trabajo para listado'!$A$155:$A$1048576,0),MATCH((CUADRO!K$5&amp;$E354),'Hoja de Trabajo para listado'!$A$151:$Z$151,0)),0)+IFERROR(INDEX('Hoja de Trabajo para listado'!$AB$155:$BA$1048576,MATCH($A354,'Hoja de Trabajo para listado'!$AB$155:$AB$1048576,0),MATCH((CUADRO!K$5&amp;$E354),'Hoja de Trabajo para listado'!$AB$151:$BA$151,0)),0)+IFERROR(INDEX('Hoja de Trabajo para listado'!$BC$155:$CB$1048576,MATCH($A354,'Hoja de Trabajo para listado'!$BC$155:$BC$1048576,0),MATCH((CUADRO!K$5&amp;$E354),'Hoja de Trabajo para listado'!$BC$151:$CB$151,0)),0)+IFERROR(INDEX('Hoja de Trabajo para listado'!$DE$153:$DG$274,MATCH($A354,'Hoja de Trabajo para listado'!$DE$153:$DE$1048576,0),MATCH((CUADRO!K$5&amp;$E354),'Hoja de Trabajo para listado'!$DE$151:$DG$151,0)),0)+IFERROR(INDEX('Hoja de Trabajo para listado'!$CD$155:$DC$1048576,MATCH($A354,'Hoja de Trabajo para listado'!$CD$155:$CD$1048576,0),MATCH((CUADRO!K$5&amp;$E354),'Hoja de Trabajo para listado'!$CD$151:$DC$151,0)),0)</f>
        <v>0</v>
      </c>
      <c r="L354" s="243">
        <f ca="1">+IFERROR(INDEX('Hoja de Trabajo para listado'!$A$155:$Z$1048576,MATCH($A354,'Hoja de Trabajo para listado'!$A$155:$A$1048576,0),MATCH((CUADRO!L$5&amp;$E354),'Hoja de Trabajo para listado'!$A$151:$Z$151,0)),0)+IFERROR(INDEX('Hoja de Trabajo para listado'!$AB$155:$BA$1048576,MATCH($A354,'Hoja de Trabajo para listado'!$AB$155:$AB$1048576,0),MATCH((CUADRO!L$5&amp;$E354),'Hoja de Trabajo para listado'!$AB$151:$BA$151,0)),0)+IFERROR(INDEX('Hoja de Trabajo para listado'!$BC$155:$CB$1048576,MATCH($A354,'Hoja de Trabajo para listado'!$BC$155:$BC$1048576,0),MATCH((CUADRO!L$5&amp;$E354),'Hoja de Trabajo para listado'!$BC$151:$CB$151,0)),0)+IFERROR(INDEX('Hoja de Trabajo para listado'!$DE$153:$DG$274,MATCH($A354,'Hoja de Trabajo para listado'!$DE$153:$DE$1048576,0),MATCH((CUADRO!L$5&amp;$E354),'Hoja de Trabajo para listado'!$DE$151:$DG$151,0)),0)+IFERROR(INDEX('Hoja de Trabajo para listado'!$CD$155:$DC$1048576,MATCH($A354,'Hoja de Trabajo para listado'!$CD$155:$CD$1048576,0),MATCH((CUADRO!L$5&amp;$E354),'Hoja de Trabajo para listado'!$CD$151:$DC$151,0)),0)</f>
        <v>0</v>
      </c>
      <c r="M354" s="243">
        <f ca="1">+IFERROR(INDEX('Hoja de Trabajo para listado'!$A$155:$Z$1048576,MATCH($A354,'Hoja de Trabajo para listado'!$A$155:$A$1048576,0),MATCH((CUADRO!M$5&amp;$E354),'Hoja de Trabajo para listado'!$A$151:$Z$151,0)),0)+IFERROR(INDEX('Hoja de Trabajo para listado'!$AB$155:$BA$1048576,MATCH($A354,'Hoja de Trabajo para listado'!$AB$155:$AB$1048576,0),MATCH((CUADRO!M$5&amp;$E354),'Hoja de Trabajo para listado'!$AB$151:$BA$151,0)),0)+IFERROR(INDEX('Hoja de Trabajo para listado'!$BC$155:$CB$1048576,MATCH($A354,'Hoja de Trabajo para listado'!$BC$155:$BC$1048576,0),MATCH((CUADRO!M$5&amp;$E354),'Hoja de Trabajo para listado'!$BC$151:$CB$151,0)),0)+IFERROR(INDEX('Hoja de Trabajo para listado'!$DE$153:$DG$274,MATCH($A354,'Hoja de Trabajo para listado'!$DE$153:$DE$1048576,0),MATCH((CUADRO!M$5&amp;$E354),'Hoja de Trabajo para listado'!$DE$151:$DG$151,0)),0)+IFERROR(INDEX('Hoja de Trabajo para listado'!$CD$155:$DC$1048576,MATCH($A354,'Hoja de Trabajo para listado'!$CD$155:$CD$1048576,0),MATCH((CUADRO!M$5&amp;$E354),'Hoja de Trabajo para listado'!$CD$151:$DC$151,0)),0)</f>
        <v>0</v>
      </c>
      <c r="N354" s="243">
        <f ca="1">+IFERROR(INDEX('Hoja de Trabajo para listado'!$A$155:$Z$1048576,MATCH($A354,'Hoja de Trabajo para listado'!$A$155:$A$1048576,0),MATCH((CUADRO!N$5&amp;$E354),'Hoja de Trabajo para listado'!$A$151:$Z$151,0)),0)+IFERROR(INDEX('Hoja de Trabajo para listado'!$AB$155:$BA$1048576,MATCH($A354,'Hoja de Trabajo para listado'!$AB$155:$AB$1048576,0),MATCH((CUADRO!N$5&amp;$E354),'Hoja de Trabajo para listado'!$AB$151:$BA$151,0)),0)+IFERROR(INDEX('Hoja de Trabajo para listado'!$BC$155:$CB$1048576,MATCH($A354,'Hoja de Trabajo para listado'!$BC$155:$BC$1048576,0),MATCH((CUADRO!N$5&amp;$E354),'Hoja de Trabajo para listado'!$BC$151:$CB$151,0)),0)+IFERROR(INDEX('Hoja de Trabajo para listado'!$DE$153:$DG$274,MATCH($A354,'Hoja de Trabajo para listado'!$DE$153:$DE$1048576,0),MATCH((CUADRO!N$5&amp;$E354),'Hoja de Trabajo para listado'!$DE$151:$DG$151,0)),0)+IFERROR(INDEX('Hoja de Trabajo para listado'!$CD$155:$DC$1048576,MATCH($A354,'Hoja de Trabajo para listado'!$CD$155:$CD$1048576,0),MATCH((CUADRO!N$5&amp;$E354),'Hoja de Trabajo para listado'!$CD$151:$DC$151,0)),0)</f>
        <v>0</v>
      </c>
      <c r="O354" s="243">
        <f ca="1">+IFERROR(INDEX('Hoja de Trabajo para listado'!$A$155:$Z$1048576,MATCH($A354,'Hoja de Trabajo para listado'!$A$155:$A$1048576,0),MATCH((CUADRO!O$5&amp;$E354),'Hoja de Trabajo para listado'!$A$151:$Z$151,0)),0)+IFERROR(INDEX('Hoja de Trabajo para listado'!$AB$155:$BA$1048576,MATCH($A354,'Hoja de Trabajo para listado'!$AB$155:$AB$1048576,0),MATCH((CUADRO!O$5&amp;$E354),'Hoja de Trabajo para listado'!$AB$151:$BA$151,0)),0)+IFERROR(INDEX('Hoja de Trabajo para listado'!$BC$155:$CB$1048576,MATCH($A354,'Hoja de Trabajo para listado'!$BC$155:$BC$1048576,0),MATCH((CUADRO!O$5&amp;$E354),'Hoja de Trabajo para listado'!$BC$151:$CB$151,0)),0)+IFERROR(INDEX('Hoja de Trabajo para listado'!$DE$153:$DG$274,MATCH($A354,'Hoja de Trabajo para listado'!$DE$153:$DE$1048576,0),MATCH((CUADRO!O$5&amp;$E354),'Hoja de Trabajo para listado'!$DE$151:$DG$151,0)),0)+IFERROR(INDEX('Hoja de Trabajo para listado'!$CD$155:$DC$1048576,MATCH($A354,'Hoja de Trabajo para listado'!$CD$155:$CD$1048576,0),MATCH((CUADRO!O$5&amp;$E354),'Hoja de Trabajo para listado'!$CD$151:$DC$151,0)),0)</f>
        <v>0</v>
      </c>
      <c r="P354" s="243">
        <f ca="1">+IFERROR(INDEX('Hoja de Trabajo para listado'!$A$155:$Z$1048576,MATCH($A354,'Hoja de Trabajo para listado'!$A$155:$A$1048576,0),MATCH((CUADRO!P$5&amp;$E354),'Hoja de Trabajo para listado'!$A$151:$Z$151,0)),0)+IFERROR(INDEX('Hoja de Trabajo para listado'!$AB$155:$BA$1048576,MATCH($A354,'Hoja de Trabajo para listado'!$AB$155:$AB$1048576,0),MATCH((CUADRO!P$5&amp;$E354),'Hoja de Trabajo para listado'!$AB$151:$BA$151,0)),0)+IFERROR(INDEX('Hoja de Trabajo para listado'!$BC$155:$CB$1048576,MATCH($A354,'Hoja de Trabajo para listado'!$BC$155:$BC$1048576,0),MATCH((CUADRO!P$5&amp;$E354),'Hoja de Trabajo para listado'!$BC$151:$CB$151,0)),0)+IFERROR(INDEX('Hoja de Trabajo para listado'!$DE$153:$DG$274,MATCH($A354,'Hoja de Trabajo para listado'!$DE$153:$DE$1048576,0),MATCH((CUADRO!P$5&amp;$E354),'Hoja de Trabajo para listado'!$DE$151:$DG$151,0)),0)+IFERROR(INDEX('Hoja de Trabajo para listado'!$CD$155:$DC$1048576,MATCH($A354,'Hoja de Trabajo para listado'!$CD$155:$CD$1048576,0),MATCH((CUADRO!P$5&amp;$E354),'Hoja de Trabajo para listado'!$CD$151:$DC$151,0)),0)</f>
        <v>0</v>
      </c>
      <c r="Q354" s="243">
        <f ca="1">+IFERROR(INDEX('Hoja de Trabajo para listado'!$A$155:$Z$1048576,MATCH($A354,'Hoja de Trabajo para listado'!$A$155:$A$1048576,0),MATCH((CUADRO!Q$5&amp;$E354),'Hoja de Trabajo para listado'!$A$151:$Z$151,0)),0)+IFERROR(INDEX('Hoja de Trabajo para listado'!$AB$155:$BA$1048576,MATCH($A354,'Hoja de Trabajo para listado'!$AB$155:$AB$1048576,0),MATCH((CUADRO!Q$5&amp;$E354),'Hoja de Trabajo para listado'!$AB$151:$BA$151,0)),0)+IFERROR(INDEX('Hoja de Trabajo para listado'!$BC$155:$CB$1048576,MATCH($A354,'Hoja de Trabajo para listado'!$BC$155:$BC$1048576,0),MATCH((CUADRO!Q$5&amp;$E354),'Hoja de Trabajo para listado'!$BC$151:$CB$151,0)),0)+IFERROR(INDEX('Hoja de Trabajo para listado'!$DE$153:$DG$274,MATCH($A354,'Hoja de Trabajo para listado'!$DE$153:$DE$1048576,0),MATCH((CUADRO!Q$5&amp;$E354),'Hoja de Trabajo para listado'!$DE$151:$DG$151,0)),0)+IFERROR(INDEX('Hoja de Trabajo para listado'!$CD$155:$DC$1048576,MATCH($A354,'Hoja de Trabajo para listado'!$CD$155:$CD$1048576,0),MATCH((CUADRO!Q$5&amp;$E354),'Hoja de Trabajo para listado'!$CD$151:$DC$151,0)),0)</f>
        <v>0</v>
      </c>
      <c r="R354" s="243">
        <f t="shared" ca="1" si="13"/>
        <v>0</v>
      </c>
      <c r="S354" s="263"/>
      <c r="T354" s="243">
        <f ca="1">+T355</f>
        <v>905.5</v>
      </c>
      <c r="U354" s="242">
        <f t="shared" si="14"/>
        <v>1</v>
      </c>
      <c r="V354" s="333" t="str">
        <f>+VLOOKUP(A354,bd_lista!$A$3:$E$590,5,FALSE)</f>
        <v>Empresas Nacionales</v>
      </c>
      <c r="W354" s="391" t="str">
        <f>+V354</f>
        <v>Empresas Nacionales</v>
      </c>
      <c r="X354" s="242">
        <f>+VLOOKUP(A354,[4]Sheet1!$A$13:$D$744,4,FALSE)</f>
        <v>81</v>
      </c>
      <c r="Y354" s="242" t="str">
        <f>+VLOOKUP(X354,bd_lista!$A$3:$C$590,3,FALSE)</f>
        <v>Ministerio de Obras Públicas, Servicios y Vivienda</v>
      </c>
      <c r="Z354" s="294">
        <f>+X354</f>
        <v>81</v>
      </c>
      <c r="AA354" s="295" t="str">
        <f>+Y354</f>
        <v>Ministerio de Obras Públicas, Servicios y Vivienda</v>
      </c>
    </row>
    <row r="355" spans="1:27" customFormat="1" ht="15" hidden="1" customHeight="1">
      <c r="A355" s="252">
        <v>587</v>
      </c>
      <c r="B355" s="388"/>
      <c r="C355" s="333" t="str">
        <f>+VLOOKUP(A355,bd_lista!$A$3:$C$590,3,FALSE)</f>
        <v>Empresa Estratégica Boliviana de Construcción y Conservación de Infraestructura Civil</v>
      </c>
      <c r="D355" s="390"/>
      <c r="E355" s="244" t="s">
        <v>1305</v>
      </c>
      <c r="F355" s="245">
        <f ca="1">+IFERROR(INDEX('Hoja de Trabajo para listado'!$A$155:$Z$1048576,MATCH($A355,'Hoja de Trabajo para listado'!$A$155:$A$1048576,0),MATCH((CUADRO!F$5&amp;$E355),'Hoja de Trabajo para listado'!$A$151:$Z$151,0)),0)+IFERROR(INDEX('Hoja de Trabajo para listado'!$AB$155:$BA$1048576,MATCH($A355,'Hoja de Trabajo para listado'!$AB$155:$AB$1048576,0),MATCH((CUADRO!F$5&amp;$E355),'Hoja de Trabajo para listado'!$AB$151:$BA$151,0)),0)+IFERROR(INDEX('Hoja de Trabajo para listado'!$BC$155:$CB$1048576,MATCH($A355,'Hoja de Trabajo para listado'!$BC$155:$BC$1048576,0),MATCH((CUADRO!F$5&amp;$E355),'Hoja de Trabajo para listado'!$BC$151:$CB$151,0)),0)+IFERROR(INDEX('Hoja de Trabajo para listado'!$DE$153:$DG$274,MATCH($A355,'Hoja de Trabajo para listado'!$DE$153:$DE$1048576,0),MATCH((CUADRO!F$5&amp;$E355),'Hoja de Trabajo para listado'!$DE$151:$DG$151,0)),0)+IFERROR(INDEX('Hoja de Trabajo para listado'!$CD$155:$DC$1048576,MATCH($A355,'Hoja de Trabajo para listado'!$CD$155:$CD$1048576,0),MATCH((CUADRO!F$5&amp;$E355),'Hoja de Trabajo para listado'!$CD$151:$DC$151,0)),0)</f>
        <v>0</v>
      </c>
      <c r="G355" s="245">
        <f ca="1">+IFERROR(INDEX('Hoja de Trabajo para listado'!$A$155:$Z$1048576,MATCH($A355,'Hoja de Trabajo para listado'!$A$155:$A$1048576,0),MATCH((CUADRO!G$5&amp;$E355),'Hoja de Trabajo para listado'!$A$151:$Z$151,0)),0)+IFERROR(INDEX('Hoja de Trabajo para listado'!$AB$155:$BA$1048576,MATCH($A355,'Hoja de Trabajo para listado'!$AB$155:$AB$1048576,0),MATCH((CUADRO!G$5&amp;$E355),'Hoja de Trabajo para listado'!$AB$151:$BA$151,0)),0)+IFERROR(INDEX('Hoja de Trabajo para listado'!$BC$155:$CB$1048576,MATCH($A355,'Hoja de Trabajo para listado'!$BC$155:$BC$1048576,0),MATCH((CUADRO!G$5&amp;$E355),'Hoja de Trabajo para listado'!$BC$151:$CB$151,0)),0)+IFERROR(INDEX('Hoja de Trabajo para listado'!$DE$153:$DG$274,MATCH($A355,'Hoja de Trabajo para listado'!$DE$153:$DE$1048576,0),MATCH((CUADRO!G$5&amp;$E355),'Hoja de Trabajo para listado'!$DE$151:$DG$151,0)),0)+IFERROR(INDEX('Hoja de Trabajo para listado'!$CD$155:$DC$1048576,MATCH($A355,'Hoja de Trabajo para listado'!$CD$155:$CD$1048576,0),MATCH((CUADRO!G$5&amp;$E355),'Hoja de Trabajo para listado'!$CD$151:$DC$151,0)),0)</f>
        <v>0</v>
      </c>
      <c r="H355" s="245">
        <f ca="1">+IFERROR(INDEX('Hoja de Trabajo para listado'!$A$155:$Z$1048576,MATCH($A355,'Hoja de Trabajo para listado'!$A$155:$A$1048576,0),MATCH((CUADRO!H$5&amp;$E355),'Hoja de Trabajo para listado'!$A$151:$Z$151,0)),0)+IFERROR(INDEX('Hoja de Trabajo para listado'!$AB$155:$BA$1048576,MATCH($A355,'Hoja de Trabajo para listado'!$AB$155:$AB$1048576,0),MATCH((CUADRO!H$5&amp;$E355),'Hoja de Trabajo para listado'!$AB$151:$BA$151,0)),0)+IFERROR(INDEX('Hoja de Trabajo para listado'!$BC$155:$CB$1048576,MATCH($A355,'Hoja de Trabajo para listado'!$BC$155:$BC$1048576,0),MATCH((CUADRO!H$5&amp;$E355),'Hoja de Trabajo para listado'!$BC$151:$CB$151,0)),0)+IFERROR(INDEX('Hoja de Trabajo para listado'!$DE$153:$DG$274,MATCH($A355,'Hoja de Trabajo para listado'!$DE$153:$DE$1048576,0),MATCH((CUADRO!H$5&amp;$E355),'Hoja de Trabajo para listado'!$DE$151:$DG$151,0)),0)+IFERROR(INDEX('Hoja de Trabajo para listado'!$CD$155:$DC$1048576,MATCH($A355,'Hoja de Trabajo para listado'!$CD$155:$CD$1048576,0),MATCH((CUADRO!H$5&amp;$E355),'Hoja de Trabajo para listado'!$CD$151:$DC$151,0)),0)</f>
        <v>0</v>
      </c>
      <c r="I355" s="245">
        <f ca="1">+IFERROR(INDEX('Hoja de Trabajo para listado'!$A$155:$Z$1048576,MATCH($A355,'Hoja de Trabajo para listado'!$A$155:$A$1048576,0),MATCH((CUADRO!I$5&amp;$E355),'Hoja de Trabajo para listado'!$A$151:$Z$151,0)),0)+IFERROR(INDEX('Hoja de Trabajo para listado'!$AB$155:$BA$1048576,MATCH($A355,'Hoja de Trabajo para listado'!$AB$155:$AB$1048576,0),MATCH((CUADRO!I$5&amp;$E355),'Hoja de Trabajo para listado'!$AB$151:$BA$151,0)),0)+IFERROR(INDEX('Hoja de Trabajo para listado'!$BC$155:$CB$1048576,MATCH($A355,'Hoja de Trabajo para listado'!$BC$155:$BC$1048576,0),MATCH((CUADRO!I$5&amp;$E355),'Hoja de Trabajo para listado'!$BC$151:$CB$151,0)),0)+IFERROR(INDEX('Hoja de Trabajo para listado'!$DE$153:$DG$274,MATCH($A355,'Hoja de Trabajo para listado'!$DE$153:$DE$1048576,0),MATCH((CUADRO!I$5&amp;$E355),'Hoja de Trabajo para listado'!$DE$151:$DG$151,0)),0)+IFERROR(INDEX('Hoja de Trabajo para listado'!$CD$155:$DC$1048576,MATCH($A355,'Hoja de Trabajo para listado'!$CD$155:$CD$1048576,0),MATCH((CUADRO!I$5&amp;$E355),'Hoja de Trabajo para listado'!$CD$151:$DC$151,0)),0)</f>
        <v>905.5</v>
      </c>
      <c r="J355" s="245">
        <f ca="1">+IFERROR(INDEX('Hoja de Trabajo para listado'!$A$155:$Z$1048576,MATCH($A355,'Hoja de Trabajo para listado'!$A$155:$A$1048576,0),MATCH((CUADRO!J$5&amp;$E355),'Hoja de Trabajo para listado'!$A$151:$Z$151,0)),0)+IFERROR(INDEX('Hoja de Trabajo para listado'!$AB$155:$BA$1048576,MATCH($A355,'Hoja de Trabajo para listado'!$AB$155:$AB$1048576,0),MATCH((CUADRO!J$5&amp;$E355),'Hoja de Trabajo para listado'!$AB$151:$BA$151,0)),0)+IFERROR(INDEX('Hoja de Trabajo para listado'!$BC$155:$CB$1048576,MATCH($A355,'Hoja de Trabajo para listado'!$BC$155:$BC$1048576,0),MATCH((CUADRO!J$5&amp;$E355),'Hoja de Trabajo para listado'!$BC$151:$CB$151,0)),0)+IFERROR(INDEX('Hoja de Trabajo para listado'!$DE$153:$DG$274,MATCH($A355,'Hoja de Trabajo para listado'!$DE$153:$DE$1048576,0),MATCH((CUADRO!J$5&amp;$E355),'Hoja de Trabajo para listado'!$DE$151:$DG$151,0)),0)+IFERROR(INDEX('Hoja de Trabajo para listado'!$CD$155:$DC$1048576,MATCH($A355,'Hoja de Trabajo para listado'!$CD$155:$CD$1048576,0),MATCH((CUADRO!J$5&amp;$E355),'Hoja de Trabajo para listado'!$CD$151:$DC$151,0)),0)</f>
        <v>0</v>
      </c>
      <c r="K355" s="245">
        <f ca="1">+IFERROR(INDEX('Hoja de Trabajo para listado'!$A$155:$Z$1048576,MATCH($A355,'Hoja de Trabajo para listado'!$A$155:$A$1048576,0),MATCH((CUADRO!K$5&amp;$E355),'Hoja de Trabajo para listado'!$A$151:$Z$151,0)),0)+IFERROR(INDEX('Hoja de Trabajo para listado'!$AB$155:$BA$1048576,MATCH($A355,'Hoja de Trabajo para listado'!$AB$155:$AB$1048576,0),MATCH((CUADRO!K$5&amp;$E355),'Hoja de Trabajo para listado'!$AB$151:$BA$151,0)),0)+IFERROR(INDEX('Hoja de Trabajo para listado'!$BC$155:$CB$1048576,MATCH($A355,'Hoja de Trabajo para listado'!$BC$155:$BC$1048576,0),MATCH((CUADRO!K$5&amp;$E355),'Hoja de Trabajo para listado'!$BC$151:$CB$151,0)),0)+IFERROR(INDEX('Hoja de Trabajo para listado'!$DE$153:$DG$274,MATCH($A355,'Hoja de Trabajo para listado'!$DE$153:$DE$1048576,0),MATCH((CUADRO!K$5&amp;$E355),'Hoja de Trabajo para listado'!$DE$151:$DG$151,0)),0)+IFERROR(INDEX('Hoja de Trabajo para listado'!$CD$155:$DC$1048576,MATCH($A355,'Hoja de Trabajo para listado'!$CD$155:$CD$1048576,0),MATCH((CUADRO!K$5&amp;$E355),'Hoja de Trabajo para listado'!$CD$151:$DC$151,0)),0)</f>
        <v>0</v>
      </c>
      <c r="L355" s="245">
        <f ca="1">+IFERROR(INDEX('Hoja de Trabajo para listado'!$A$155:$Z$1048576,MATCH($A355,'Hoja de Trabajo para listado'!$A$155:$A$1048576,0),MATCH((CUADRO!L$5&amp;$E355),'Hoja de Trabajo para listado'!$A$151:$Z$151,0)),0)+IFERROR(INDEX('Hoja de Trabajo para listado'!$AB$155:$BA$1048576,MATCH($A355,'Hoja de Trabajo para listado'!$AB$155:$AB$1048576,0),MATCH((CUADRO!L$5&amp;$E355),'Hoja de Trabajo para listado'!$AB$151:$BA$151,0)),0)+IFERROR(INDEX('Hoja de Trabajo para listado'!$BC$155:$CB$1048576,MATCH($A355,'Hoja de Trabajo para listado'!$BC$155:$BC$1048576,0),MATCH((CUADRO!L$5&amp;$E355),'Hoja de Trabajo para listado'!$BC$151:$CB$151,0)),0)+IFERROR(INDEX('Hoja de Trabajo para listado'!$DE$153:$DG$274,MATCH($A355,'Hoja de Trabajo para listado'!$DE$153:$DE$1048576,0),MATCH((CUADRO!L$5&amp;$E355),'Hoja de Trabajo para listado'!$DE$151:$DG$151,0)),0)+IFERROR(INDEX('Hoja de Trabajo para listado'!$CD$155:$DC$1048576,MATCH($A355,'Hoja de Trabajo para listado'!$CD$155:$CD$1048576,0),MATCH((CUADRO!L$5&amp;$E355),'Hoja de Trabajo para listado'!$CD$151:$DC$151,0)),0)</f>
        <v>0</v>
      </c>
      <c r="M355" s="245">
        <f ca="1">+IFERROR(INDEX('Hoja de Trabajo para listado'!$A$155:$Z$1048576,MATCH($A355,'Hoja de Trabajo para listado'!$A$155:$A$1048576,0),MATCH((CUADRO!M$5&amp;$E355),'Hoja de Trabajo para listado'!$A$151:$Z$151,0)),0)+IFERROR(INDEX('Hoja de Trabajo para listado'!$AB$155:$BA$1048576,MATCH($A355,'Hoja de Trabajo para listado'!$AB$155:$AB$1048576,0),MATCH((CUADRO!M$5&amp;$E355),'Hoja de Trabajo para listado'!$AB$151:$BA$151,0)),0)+IFERROR(INDEX('Hoja de Trabajo para listado'!$BC$155:$CB$1048576,MATCH($A355,'Hoja de Trabajo para listado'!$BC$155:$BC$1048576,0),MATCH((CUADRO!M$5&amp;$E355),'Hoja de Trabajo para listado'!$BC$151:$CB$151,0)),0)+IFERROR(INDEX('Hoja de Trabajo para listado'!$DE$153:$DG$274,MATCH($A355,'Hoja de Trabajo para listado'!$DE$153:$DE$1048576,0),MATCH((CUADRO!M$5&amp;$E355),'Hoja de Trabajo para listado'!$DE$151:$DG$151,0)),0)+IFERROR(INDEX('Hoja de Trabajo para listado'!$CD$155:$DC$1048576,MATCH($A355,'Hoja de Trabajo para listado'!$CD$155:$CD$1048576,0),MATCH((CUADRO!M$5&amp;$E355),'Hoja de Trabajo para listado'!$CD$151:$DC$151,0)),0)</f>
        <v>0</v>
      </c>
      <c r="N355" s="245">
        <f ca="1">+IFERROR(INDEX('Hoja de Trabajo para listado'!$A$155:$Z$1048576,MATCH($A355,'Hoja de Trabajo para listado'!$A$155:$A$1048576,0),MATCH((CUADRO!N$5&amp;$E355),'Hoja de Trabajo para listado'!$A$151:$Z$151,0)),0)+IFERROR(INDEX('Hoja de Trabajo para listado'!$AB$155:$BA$1048576,MATCH($A355,'Hoja de Trabajo para listado'!$AB$155:$AB$1048576,0),MATCH((CUADRO!N$5&amp;$E355),'Hoja de Trabajo para listado'!$AB$151:$BA$151,0)),0)+IFERROR(INDEX('Hoja de Trabajo para listado'!$BC$155:$CB$1048576,MATCH($A355,'Hoja de Trabajo para listado'!$BC$155:$BC$1048576,0),MATCH((CUADRO!N$5&amp;$E355),'Hoja de Trabajo para listado'!$BC$151:$CB$151,0)),0)+IFERROR(INDEX('Hoja de Trabajo para listado'!$DE$153:$DG$274,MATCH($A355,'Hoja de Trabajo para listado'!$DE$153:$DE$1048576,0),MATCH((CUADRO!N$5&amp;$E355),'Hoja de Trabajo para listado'!$DE$151:$DG$151,0)),0)+IFERROR(INDEX('Hoja de Trabajo para listado'!$CD$155:$DC$1048576,MATCH($A355,'Hoja de Trabajo para listado'!$CD$155:$CD$1048576,0),MATCH((CUADRO!N$5&amp;$E355),'Hoja de Trabajo para listado'!$CD$151:$DC$151,0)),0)</f>
        <v>0</v>
      </c>
      <c r="O355" s="245">
        <f ca="1">+IFERROR(INDEX('Hoja de Trabajo para listado'!$A$155:$Z$1048576,MATCH($A355,'Hoja de Trabajo para listado'!$A$155:$A$1048576,0),MATCH((CUADRO!O$5&amp;$E355),'Hoja de Trabajo para listado'!$A$151:$Z$151,0)),0)+IFERROR(INDEX('Hoja de Trabajo para listado'!$AB$155:$BA$1048576,MATCH($A355,'Hoja de Trabajo para listado'!$AB$155:$AB$1048576,0),MATCH((CUADRO!O$5&amp;$E355),'Hoja de Trabajo para listado'!$AB$151:$BA$151,0)),0)+IFERROR(INDEX('Hoja de Trabajo para listado'!$BC$155:$CB$1048576,MATCH($A355,'Hoja de Trabajo para listado'!$BC$155:$BC$1048576,0),MATCH((CUADRO!O$5&amp;$E355),'Hoja de Trabajo para listado'!$BC$151:$CB$151,0)),0)+IFERROR(INDEX('Hoja de Trabajo para listado'!$DE$153:$DG$274,MATCH($A355,'Hoja de Trabajo para listado'!$DE$153:$DE$1048576,0),MATCH((CUADRO!O$5&amp;$E355),'Hoja de Trabajo para listado'!$DE$151:$DG$151,0)),0)+IFERROR(INDEX('Hoja de Trabajo para listado'!$CD$155:$DC$1048576,MATCH($A355,'Hoja de Trabajo para listado'!$CD$155:$CD$1048576,0),MATCH((CUADRO!O$5&amp;$E355),'Hoja de Trabajo para listado'!$CD$151:$DC$151,0)),0)</f>
        <v>0</v>
      </c>
      <c r="P355" s="245">
        <f ca="1">+IFERROR(INDEX('Hoja de Trabajo para listado'!$A$155:$Z$1048576,MATCH($A355,'Hoja de Trabajo para listado'!$A$155:$A$1048576,0),MATCH((CUADRO!P$5&amp;$E355),'Hoja de Trabajo para listado'!$A$151:$Z$151,0)),0)+IFERROR(INDEX('Hoja de Trabajo para listado'!$AB$155:$BA$1048576,MATCH($A355,'Hoja de Trabajo para listado'!$AB$155:$AB$1048576,0),MATCH((CUADRO!P$5&amp;$E355),'Hoja de Trabajo para listado'!$AB$151:$BA$151,0)),0)+IFERROR(INDEX('Hoja de Trabajo para listado'!$BC$155:$CB$1048576,MATCH($A355,'Hoja de Trabajo para listado'!$BC$155:$BC$1048576,0),MATCH((CUADRO!P$5&amp;$E355),'Hoja de Trabajo para listado'!$BC$151:$CB$151,0)),0)+IFERROR(INDEX('Hoja de Trabajo para listado'!$DE$153:$DG$274,MATCH($A355,'Hoja de Trabajo para listado'!$DE$153:$DE$1048576,0),MATCH((CUADRO!P$5&amp;$E355),'Hoja de Trabajo para listado'!$DE$151:$DG$151,0)),0)+IFERROR(INDEX('Hoja de Trabajo para listado'!$CD$155:$DC$1048576,MATCH($A355,'Hoja de Trabajo para listado'!$CD$155:$CD$1048576,0),MATCH((CUADRO!P$5&amp;$E355),'Hoja de Trabajo para listado'!$CD$151:$DC$151,0)),0)</f>
        <v>0</v>
      </c>
      <c r="Q355" s="243">
        <f ca="1">+IFERROR(INDEX('Hoja de Trabajo para listado'!$A$155:$Z$1048576,MATCH($A355,'Hoja de Trabajo para listado'!$A$155:$A$1048576,0),MATCH((CUADRO!Q$5&amp;$E355),'Hoja de Trabajo para listado'!$A$151:$Z$151,0)),0)+IFERROR(INDEX('Hoja de Trabajo para listado'!$AB$155:$BA$1048576,MATCH($A355,'Hoja de Trabajo para listado'!$AB$155:$AB$1048576,0),MATCH((CUADRO!Q$5&amp;$E355),'Hoja de Trabajo para listado'!$AB$151:$BA$151,0)),0)+IFERROR(INDEX('Hoja de Trabajo para listado'!$BC$155:$CB$1048576,MATCH($A355,'Hoja de Trabajo para listado'!$BC$155:$BC$1048576,0),MATCH((CUADRO!Q$5&amp;$E355),'Hoja de Trabajo para listado'!$BC$151:$CB$151,0)),0)+IFERROR(INDEX('Hoja de Trabajo para listado'!$DE$153:$DG$274,MATCH($A355,'Hoja de Trabajo para listado'!$DE$153:$DE$1048576,0),MATCH((CUADRO!Q$5&amp;$E355),'Hoja de Trabajo para listado'!$DE$151:$DG$151,0)),0)+IFERROR(INDEX('Hoja de Trabajo para listado'!$CD$155:$DC$1048576,MATCH($A355,'Hoja de Trabajo para listado'!$CD$155:$CD$1048576,0),MATCH((CUADRO!Q$5&amp;$E355),'Hoja de Trabajo para listado'!$CD$151:$DC$151,0)),0)</f>
        <v>0</v>
      </c>
      <c r="R355" s="245">
        <f t="shared" ca="1" si="13"/>
        <v>905.5</v>
      </c>
      <c r="S355" s="262">
        <f ca="1">+R354+R355</f>
        <v>905.5</v>
      </c>
      <c r="T355" s="245">
        <f ca="1">+S355</f>
        <v>905.5</v>
      </c>
      <c r="U355" s="244">
        <f t="shared" si="14"/>
        <v>2</v>
      </c>
      <c r="V355" s="333" t="str">
        <f>+VLOOKUP(A355,bd_lista!$A$3:$E$590,5,FALSE)</f>
        <v>Empresas Nacionales</v>
      </c>
      <c r="W355" s="392"/>
      <c r="X355" s="242">
        <f>+VLOOKUP(A355,[4]Sheet1!$A$13:$D$744,4,FALSE)</f>
        <v>81</v>
      </c>
      <c r="Y355" s="242" t="str">
        <f>+VLOOKUP(X355,bd_lista!$A$3:$C$590,3,FALSE)</f>
        <v>Ministerio de Obras Públicas, Servicios y Vivienda</v>
      </c>
      <c r="Z355" s="292"/>
      <c r="AA355" s="293"/>
    </row>
    <row r="356" spans="1:27" ht="15" customHeight="1">
      <c r="A356" s="32">
        <v>590</v>
      </c>
      <c r="B356" s="387">
        <f>+A356</f>
        <v>590</v>
      </c>
      <c r="C356" s="247" t="str">
        <f>+VLOOKUP(A356,bd_lista!$A$3:$C$590,3,FALSE)</f>
        <v>Empresa Pública "QUIPUS"</v>
      </c>
      <c r="D356" s="389" t="str">
        <f>+C356</f>
        <v>Empresa Pública "QUIPUS"</v>
      </c>
      <c r="E356" s="247" t="s">
        <v>1304</v>
      </c>
      <c r="F356" s="243">
        <f ca="1">+IFERROR(INDEX('Hoja de Trabajo para listado'!$A$155:$Z$1048576,MATCH($A356,'Hoja de Trabajo para listado'!$A$155:$A$1048576,0),MATCH((CUADRO!F$5&amp;$E356),'Hoja de Trabajo para listado'!$A$151:$Z$151,0)),0)+IFERROR(INDEX('Hoja de Trabajo para listado'!$AB$155:$BA$1048576,MATCH($A356,'Hoja de Trabajo para listado'!$AB$155:$AB$1048576,0),MATCH((CUADRO!F$5&amp;$E356),'Hoja de Trabajo para listado'!$AB$151:$BA$151,0)),0)+IFERROR(INDEX('Hoja de Trabajo para listado'!$BC$155:$CB$1048576,MATCH($A356,'Hoja de Trabajo para listado'!$BC$155:$BC$1048576,0),MATCH((CUADRO!F$5&amp;$E356),'Hoja de Trabajo para listado'!$BC$151:$CB$151,0)),0)+IFERROR(INDEX('Hoja de Trabajo para listado'!$DE$153:$DG$274,MATCH($A356,'Hoja de Trabajo para listado'!$DE$153:$DE$1048576,0),MATCH((CUADRO!F$5&amp;$E356),'Hoja de Trabajo para listado'!$DE$151:$DG$151,0)),0)+IFERROR(INDEX('Hoja de Trabajo para listado'!$CD$155:$DC$1048576,MATCH($A356,'Hoja de Trabajo para listado'!$CD$155:$CD$1048576,0),MATCH((CUADRO!F$5&amp;$E356),'Hoja de Trabajo para listado'!$CD$151:$DC$151,0)),0)</f>
        <v>0</v>
      </c>
      <c r="G356" s="243">
        <f ca="1">+IFERROR(INDEX('Hoja de Trabajo para listado'!$A$155:$Z$1048576,MATCH($A356,'Hoja de Trabajo para listado'!$A$155:$A$1048576,0),MATCH((CUADRO!G$5&amp;$E356),'Hoja de Trabajo para listado'!$A$151:$Z$151,0)),0)+IFERROR(INDEX('Hoja de Trabajo para listado'!$AB$155:$BA$1048576,MATCH($A356,'Hoja de Trabajo para listado'!$AB$155:$AB$1048576,0),MATCH((CUADRO!G$5&amp;$E356),'Hoja de Trabajo para listado'!$AB$151:$BA$151,0)),0)+IFERROR(INDEX('Hoja de Trabajo para listado'!$BC$155:$CB$1048576,MATCH($A356,'Hoja de Trabajo para listado'!$BC$155:$BC$1048576,0),MATCH((CUADRO!G$5&amp;$E356),'Hoja de Trabajo para listado'!$BC$151:$CB$151,0)),0)+IFERROR(INDEX('Hoja de Trabajo para listado'!$DE$153:$DG$274,MATCH($A356,'Hoja de Trabajo para listado'!$DE$153:$DE$1048576,0),MATCH((CUADRO!G$5&amp;$E356),'Hoja de Trabajo para listado'!$DE$151:$DG$151,0)),0)+IFERROR(INDEX('Hoja de Trabajo para listado'!$CD$155:$DC$1048576,MATCH($A356,'Hoja de Trabajo para listado'!$CD$155:$CD$1048576,0),MATCH((CUADRO!G$5&amp;$E356),'Hoja de Trabajo para listado'!$CD$151:$DC$151,0)),0)</f>
        <v>0</v>
      </c>
      <c r="H356" s="243">
        <f ca="1">+IFERROR(INDEX('Hoja de Trabajo para listado'!$A$155:$Z$1048576,MATCH($A356,'Hoja de Trabajo para listado'!$A$155:$A$1048576,0),MATCH((CUADRO!H$5&amp;$E356),'Hoja de Trabajo para listado'!$A$151:$Z$151,0)),0)+IFERROR(INDEX('Hoja de Trabajo para listado'!$AB$155:$BA$1048576,MATCH($A356,'Hoja de Trabajo para listado'!$AB$155:$AB$1048576,0),MATCH((CUADRO!H$5&amp;$E356),'Hoja de Trabajo para listado'!$AB$151:$BA$151,0)),0)+IFERROR(INDEX('Hoja de Trabajo para listado'!$BC$155:$CB$1048576,MATCH($A356,'Hoja de Trabajo para listado'!$BC$155:$BC$1048576,0),MATCH((CUADRO!H$5&amp;$E356),'Hoja de Trabajo para listado'!$BC$151:$CB$151,0)),0)+IFERROR(INDEX('Hoja de Trabajo para listado'!$DE$153:$DG$274,MATCH($A356,'Hoja de Trabajo para listado'!$DE$153:$DE$1048576,0),MATCH((CUADRO!H$5&amp;$E356),'Hoja de Trabajo para listado'!$DE$151:$DG$151,0)),0)+IFERROR(INDEX('Hoja de Trabajo para listado'!$CD$155:$DC$1048576,MATCH($A356,'Hoja de Trabajo para listado'!$CD$155:$CD$1048576,0),MATCH((CUADRO!H$5&amp;$E356),'Hoja de Trabajo para listado'!$CD$151:$DC$151,0)),0)</f>
        <v>0</v>
      </c>
      <c r="I356" s="243">
        <f ca="1">+IFERROR(INDEX('Hoja de Trabajo para listado'!$A$155:$Z$1048576,MATCH($A356,'Hoja de Trabajo para listado'!$A$155:$A$1048576,0),MATCH((CUADRO!I$5&amp;$E356),'Hoja de Trabajo para listado'!$A$151:$Z$151,0)),0)+IFERROR(INDEX('Hoja de Trabajo para listado'!$AB$155:$BA$1048576,MATCH($A356,'Hoja de Trabajo para listado'!$AB$155:$AB$1048576,0),MATCH((CUADRO!I$5&amp;$E356),'Hoja de Trabajo para listado'!$AB$151:$BA$151,0)),0)+IFERROR(INDEX('Hoja de Trabajo para listado'!$BC$155:$CB$1048576,MATCH($A356,'Hoja de Trabajo para listado'!$BC$155:$BC$1048576,0),MATCH((CUADRO!I$5&amp;$E356),'Hoja de Trabajo para listado'!$BC$151:$CB$151,0)),0)+IFERROR(INDEX('Hoja de Trabajo para listado'!$DE$153:$DG$274,MATCH($A356,'Hoja de Trabajo para listado'!$DE$153:$DE$1048576,0),MATCH((CUADRO!I$5&amp;$E356),'Hoja de Trabajo para listado'!$DE$151:$DG$151,0)),0)+IFERROR(INDEX('Hoja de Trabajo para listado'!$CD$155:$DC$1048576,MATCH($A356,'Hoja de Trabajo para listado'!$CD$155:$CD$1048576,0),MATCH((CUADRO!I$5&amp;$E356),'Hoja de Trabajo para listado'!$CD$151:$DC$151,0)),0)</f>
        <v>0</v>
      </c>
      <c r="J356" s="243">
        <f ca="1">+IFERROR(INDEX('Hoja de Trabajo para listado'!$A$155:$Z$1048576,MATCH($A356,'Hoja de Trabajo para listado'!$A$155:$A$1048576,0),MATCH((CUADRO!J$5&amp;$E356),'Hoja de Trabajo para listado'!$A$151:$Z$151,0)),0)+IFERROR(INDEX('Hoja de Trabajo para listado'!$AB$155:$BA$1048576,MATCH($A356,'Hoja de Trabajo para listado'!$AB$155:$AB$1048576,0),MATCH((CUADRO!J$5&amp;$E356),'Hoja de Trabajo para listado'!$AB$151:$BA$151,0)),0)+IFERROR(INDEX('Hoja de Trabajo para listado'!$BC$155:$CB$1048576,MATCH($A356,'Hoja de Trabajo para listado'!$BC$155:$BC$1048576,0),MATCH((CUADRO!J$5&amp;$E356),'Hoja de Trabajo para listado'!$BC$151:$CB$151,0)),0)+IFERROR(INDEX('Hoja de Trabajo para listado'!$DE$153:$DG$274,MATCH($A356,'Hoja de Trabajo para listado'!$DE$153:$DE$1048576,0),MATCH((CUADRO!J$5&amp;$E356),'Hoja de Trabajo para listado'!$DE$151:$DG$151,0)),0)+IFERROR(INDEX('Hoja de Trabajo para listado'!$CD$155:$DC$1048576,MATCH($A356,'Hoja de Trabajo para listado'!$CD$155:$CD$1048576,0),MATCH((CUADRO!J$5&amp;$E356),'Hoja de Trabajo para listado'!$CD$151:$DC$151,0)),0)</f>
        <v>0</v>
      </c>
      <c r="K356" s="243">
        <f ca="1">+IFERROR(INDEX('Hoja de Trabajo para listado'!$A$155:$Z$1048576,MATCH($A356,'Hoja de Trabajo para listado'!$A$155:$A$1048576,0),MATCH((CUADRO!K$5&amp;$E356),'Hoja de Trabajo para listado'!$A$151:$Z$151,0)),0)+IFERROR(INDEX('Hoja de Trabajo para listado'!$AB$155:$BA$1048576,MATCH($A356,'Hoja de Trabajo para listado'!$AB$155:$AB$1048576,0),MATCH((CUADRO!K$5&amp;$E356),'Hoja de Trabajo para listado'!$AB$151:$BA$151,0)),0)+IFERROR(INDEX('Hoja de Trabajo para listado'!$BC$155:$CB$1048576,MATCH($A356,'Hoja de Trabajo para listado'!$BC$155:$BC$1048576,0),MATCH((CUADRO!K$5&amp;$E356),'Hoja de Trabajo para listado'!$BC$151:$CB$151,0)),0)+IFERROR(INDEX('Hoja de Trabajo para listado'!$DE$153:$DG$274,MATCH($A356,'Hoja de Trabajo para listado'!$DE$153:$DE$1048576,0),MATCH((CUADRO!K$5&amp;$E356),'Hoja de Trabajo para listado'!$DE$151:$DG$151,0)),0)+IFERROR(INDEX('Hoja de Trabajo para listado'!$CD$155:$DC$1048576,MATCH($A356,'Hoja de Trabajo para listado'!$CD$155:$CD$1048576,0),MATCH((CUADRO!K$5&amp;$E356),'Hoja de Trabajo para listado'!$CD$151:$DC$151,0)),0)</f>
        <v>0</v>
      </c>
      <c r="L356" s="243">
        <f ca="1">+IFERROR(INDEX('Hoja de Trabajo para listado'!$A$155:$Z$1048576,MATCH($A356,'Hoja de Trabajo para listado'!$A$155:$A$1048576,0),MATCH((CUADRO!L$5&amp;$E356),'Hoja de Trabajo para listado'!$A$151:$Z$151,0)),0)+IFERROR(INDEX('Hoja de Trabajo para listado'!$AB$155:$BA$1048576,MATCH($A356,'Hoja de Trabajo para listado'!$AB$155:$AB$1048576,0),MATCH((CUADRO!L$5&amp;$E356),'Hoja de Trabajo para listado'!$AB$151:$BA$151,0)),0)+IFERROR(INDEX('Hoja de Trabajo para listado'!$BC$155:$CB$1048576,MATCH($A356,'Hoja de Trabajo para listado'!$BC$155:$BC$1048576,0),MATCH((CUADRO!L$5&amp;$E356),'Hoja de Trabajo para listado'!$BC$151:$CB$151,0)),0)+IFERROR(INDEX('Hoja de Trabajo para listado'!$DE$153:$DG$274,MATCH($A356,'Hoja de Trabajo para listado'!$DE$153:$DE$1048576,0),MATCH((CUADRO!L$5&amp;$E356),'Hoja de Trabajo para listado'!$DE$151:$DG$151,0)),0)+IFERROR(INDEX('Hoja de Trabajo para listado'!$CD$155:$DC$1048576,MATCH($A356,'Hoja de Trabajo para listado'!$CD$155:$CD$1048576,0),MATCH((CUADRO!L$5&amp;$E356),'Hoja de Trabajo para listado'!$CD$151:$DC$151,0)),0)</f>
        <v>0</v>
      </c>
      <c r="M356" s="243">
        <f ca="1">+IFERROR(INDEX('Hoja de Trabajo para listado'!$A$155:$Z$1048576,MATCH($A356,'Hoja de Trabajo para listado'!$A$155:$A$1048576,0),MATCH((CUADRO!M$5&amp;$E356),'Hoja de Trabajo para listado'!$A$151:$Z$151,0)),0)+IFERROR(INDEX('Hoja de Trabajo para listado'!$AB$155:$BA$1048576,MATCH($A356,'Hoja de Trabajo para listado'!$AB$155:$AB$1048576,0),MATCH((CUADRO!M$5&amp;$E356),'Hoja de Trabajo para listado'!$AB$151:$BA$151,0)),0)+IFERROR(INDEX('Hoja de Trabajo para listado'!$BC$155:$CB$1048576,MATCH($A356,'Hoja de Trabajo para listado'!$BC$155:$BC$1048576,0),MATCH((CUADRO!M$5&amp;$E356),'Hoja de Trabajo para listado'!$BC$151:$CB$151,0)),0)+IFERROR(INDEX('Hoja de Trabajo para listado'!$DE$153:$DG$274,MATCH($A356,'Hoja de Trabajo para listado'!$DE$153:$DE$1048576,0),MATCH((CUADRO!M$5&amp;$E356),'Hoja de Trabajo para listado'!$DE$151:$DG$151,0)),0)+IFERROR(INDEX('Hoja de Trabajo para listado'!$CD$155:$DC$1048576,MATCH($A356,'Hoja de Trabajo para listado'!$CD$155:$CD$1048576,0),MATCH((CUADRO!M$5&amp;$E356),'Hoja de Trabajo para listado'!$CD$151:$DC$151,0)),0)</f>
        <v>0</v>
      </c>
      <c r="N356" s="243">
        <f ca="1">+IFERROR(INDEX('Hoja de Trabajo para listado'!$A$155:$Z$1048576,MATCH($A356,'Hoja de Trabajo para listado'!$A$155:$A$1048576,0),MATCH((CUADRO!N$5&amp;$E356),'Hoja de Trabajo para listado'!$A$151:$Z$151,0)),0)+IFERROR(INDEX('Hoja de Trabajo para listado'!$AB$155:$BA$1048576,MATCH($A356,'Hoja de Trabajo para listado'!$AB$155:$AB$1048576,0),MATCH((CUADRO!N$5&amp;$E356),'Hoja de Trabajo para listado'!$AB$151:$BA$151,0)),0)+IFERROR(INDEX('Hoja de Trabajo para listado'!$BC$155:$CB$1048576,MATCH($A356,'Hoja de Trabajo para listado'!$BC$155:$BC$1048576,0),MATCH((CUADRO!N$5&amp;$E356),'Hoja de Trabajo para listado'!$BC$151:$CB$151,0)),0)+IFERROR(INDEX('Hoja de Trabajo para listado'!$DE$153:$DG$274,MATCH($A356,'Hoja de Trabajo para listado'!$DE$153:$DE$1048576,0),MATCH((CUADRO!N$5&amp;$E356),'Hoja de Trabajo para listado'!$DE$151:$DG$151,0)),0)+IFERROR(INDEX('Hoja de Trabajo para listado'!$CD$155:$DC$1048576,MATCH($A356,'Hoja de Trabajo para listado'!$CD$155:$CD$1048576,0),MATCH((CUADRO!N$5&amp;$E356),'Hoja de Trabajo para listado'!$CD$151:$DC$151,0)),0)</f>
        <v>0</v>
      </c>
      <c r="O356" s="243">
        <f ca="1">+IFERROR(INDEX('Hoja de Trabajo para listado'!$A$155:$Z$1048576,MATCH($A356,'Hoja de Trabajo para listado'!$A$155:$A$1048576,0),MATCH((CUADRO!O$5&amp;$E356),'Hoja de Trabajo para listado'!$A$151:$Z$151,0)),0)+IFERROR(INDEX('Hoja de Trabajo para listado'!$AB$155:$BA$1048576,MATCH($A356,'Hoja de Trabajo para listado'!$AB$155:$AB$1048576,0),MATCH((CUADRO!O$5&amp;$E356),'Hoja de Trabajo para listado'!$AB$151:$BA$151,0)),0)+IFERROR(INDEX('Hoja de Trabajo para listado'!$BC$155:$CB$1048576,MATCH($A356,'Hoja de Trabajo para listado'!$BC$155:$BC$1048576,0),MATCH((CUADRO!O$5&amp;$E356),'Hoja de Trabajo para listado'!$BC$151:$CB$151,0)),0)+IFERROR(INDEX('Hoja de Trabajo para listado'!$DE$153:$DG$274,MATCH($A356,'Hoja de Trabajo para listado'!$DE$153:$DE$1048576,0),MATCH((CUADRO!O$5&amp;$E356),'Hoja de Trabajo para listado'!$DE$151:$DG$151,0)),0)+IFERROR(INDEX('Hoja de Trabajo para listado'!$CD$155:$DC$1048576,MATCH($A356,'Hoja de Trabajo para listado'!$CD$155:$CD$1048576,0),MATCH((CUADRO!O$5&amp;$E356),'Hoja de Trabajo para listado'!$CD$151:$DC$151,0)),0)</f>
        <v>0</v>
      </c>
      <c r="P356" s="243">
        <f ca="1">+IFERROR(INDEX('Hoja de Trabajo para listado'!$A$155:$Z$1048576,MATCH($A356,'Hoja de Trabajo para listado'!$A$155:$A$1048576,0),MATCH((CUADRO!P$5&amp;$E356),'Hoja de Trabajo para listado'!$A$151:$Z$151,0)),0)+IFERROR(INDEX('Hoja de Trabajo para listado'!$AB$155:$BA$1048576,MATCH($A356,'Hoja de Trabajo para listado'!$AB$155:$AB$1048576,0),MATCH((CUADRO!P$5&amp;$E356),'Hoja de Trabajo para listado'!$AB$151:$BA$151,0)),0)+IFERROR(INDEX('Hoja de Trabajo para listado'!$BC$155:$CB$1048576,MATCH($A356,'Hoja de Trabajo para listado'!$BC$155:$BC$1048576,0),MATCH((CUADRO!P$5&amp;$E356),'Hoja de Trabajo para listado'!$BC$151:$CB$151,0)),0)+IFERROR(INDEX('Hoja de Trabajo para listado'!$DE$153:$DG$274,MATCH($A356,'Hoja de Trabajo para listado'!$DE$153:$DE$1048576,0),MATCH((CUADRO!P$5&amp;$E356),'Hoja de Trabajo para listado'!$DE$151:$DG$151,0)),0)+IFERROR(INDEX('Hoja de Trabajo para listado'!$CD$155:$DC$1048576,MATCH($A356,'Hoja de Trabajo para listado'!$CD$155:$CD$1048576,0),MATCH((CUADRO!P$5&amp;$E356),'Hoja de Trabajo para listado'!$CD$151:$DC$151,0)),0)</f>
        <v>0</v>
      </c>
      <c r="Q356" s="268">
        <f ca="1">+IFERROR(INDEX('Hoja de Trabajo para listado'!$A$155:$Z$1048576,MATCH($A356,'Hoja de Trabajo para listado'!$A$155:$A$1048576,0),MATCH((CUADRO!Q$5&amp;$E356),'Hoja de Trabajo para listado'!$A$151:$Z$151,0)),0)+IFERROR(INDEX('Hoja de Trabajo para listado'!$AB$155:$BA$1048576,MATCH($A356,'Hoja de Trabajo para listado'!$AB$155:$AB$1048576,0),MATCH((CUADRO!Q$5&amp;$E356),'Hoja de Trabajo para listado'!$AB$151:$BA$151,0)),0)+IFERROR(INDEX('Hoja de Trabajo para listado'!$BC$155:$CB$1048576,MATCH($A356,'Hoja de Trabajo para listado'!$BC$155:$BC$1048576,0),MATCH((CUADRO!Q$5&amp;$E356),'Hoja de Trabajo para listado'!$BC$151:$CB$151,0)),0)+IFERROR(INDEX('Hoja de Trabajo para listado'!$DE$153:$DG$274,MATCH($A356,'Hoja de Trabajo para listado'!$DE$153:$DE$1048576,0),MATCH((CUADRO!Q$5&amp;$E356),'Hoja de Trabajo para listado'!$DE$151:$DG$151,0)),0)+IFERROR(INDEX('Hoja de Trabajo para listado'!$CD$155:$DC$1048576,MATCH($A356,'Hoja de Trabajo para listado'!$CD$155:$CD$1048576,0),MATCH((CUADRO!Q$5&amp;$E356),'Hoja de Trabajo para listado'!$CD$151:$DC$151,0)),0)</f>
        <v>0</v>
      </c>
      <c r="R356" s="243">
        <f t="shared" ca="1" si="13"/>
        <v>0</v>
      </c>
      <c r="S356" s="263"/>
      <c r="T356" s="243">
        <f ca="1">+T357</f>
        <v>2927309.57</v>
      </c>
      <c r="U356" s="242">
        <f t="shared" si="14"/>
        <v>1</v>
      </c>
      <c r="V356" s="333" t="str">
        <f>+VLOOKUP(A356,bd_lista!$A$3:$E$590,5,FALSE)</f>
        <v>Empresas Nacionales</v>
      </c>
      <c r="W356" s="391" t="str">
        <f>+V356</f>
        <v>Empresas Nacionales</v>
      </c>
      <c r="X356" s="242">
        <f>+VLOOKUP(A356,[4]Sheet1!$A$13:$D$744,4,FALSE)</f>
        <v>41</v>
      </c>
      <c r="Y356" s="242" t="str">
        <f>+VLOOKUP(X356,bd_lista!$A$3:$C$590,3,FALSE)</f>
        <v>Ministerio de Desarrollo Productivo y Economía Plural</v>
      </c>
      <c r="Z356" s="294">
        <f>+X356</f>
        <v>41</v>
      </c>
      <c r="AA356" s="319" t="str">
        <f>+Y356</f>
        <v>Ministerio de Desarrollo Productivo y Economía Plural</v>
      </c>
    </row>
    <row r="357" spans="1:27" ht="15" customHeight="1">
      <c r="A357" s="32">
        <v>590</v>
      </c>
      <c r="B357" s="388"/>
      <c r="C357" s="333" t="str">
        <f>+VLOOKUP(A357,bd_lista!$A$3:$C$590,3,FALSE)</f>
        <v>Empresa Pública "QUIPUS"</v>
      </c>
      <c r="D357" s="390"/>
      <c r="E357" s="333" t="s">
        <v>1305</v>
      </c>
      <c r="F357" s="245">
        <f ca="1">+IFERROR(INDEX('Hoja de Trabajo para listado'!$A$155:$Z$1048576,MATCH($A357,'Hoja de Trabajo para listado'!$A$155:$A$1048576,0),MATCH((CUADRO!F$5&amp;$E357),'Hoja de Trabajo para listado'!$A$151:$Z$151,0)),0)+IFERROR(INDEX('Hoja de Trabajo para listado'!$AB$155:$BA$1048576,MATCH($A357,'Hoja de Trabajo para listado'!$AB$155:$AB$1048576,0),MATCH((CUADRO!F$5&amp;$E357),'Hoja de Trabajo para listado'!$AB$151:$BA$151,0)),0)+IFERROR(INDEX('Hoja de Trabajo para listado'!$BC$155:$CB$1048576,MATCH($A357,'Hoja de Trabajo para listado'!$BC$155:$BC$1048576,0),MATCH((CUADRO!F$5&amp;$E357),'Hoja de Trabajo para listado'!$BC$151:$CB$151,0)),0)+IFERROR(INDEX('Hoja de Trabajo para listado'!$DE$153:$DG$274,MATCH($A357,'Hoja de Trabajo para listado'!$DE$153:$DE$1048576,0),MATCH((CUADRO!F$5&amp;$E357),'Hoja de Trabajo para listado'!$DE$151:$DG$151,0)),0)+IFERROR(INDEX('Hoja de Trabajo para listado'!$CD$155:$DC$1048576,MATCH($A357,'Hoja de Trabajo para listado'!$CD$155:$CD$1048576,0),MATCH((CUADRO!F$5&amp;$E357),'Hoja de Trabajo para listado'!$CD$151:$DC$151,0)),0)</f>
        <v>165856</v>
      </c>
      <c r="G357" s="245">
        <f ca="1">+IFERROR(INDEX('Hoja de Trabajo para listado'!$A$155:$Z$1048576,MATCH($A357,'Hoja de Trabajo para listado'!$A$155:$A$1048576,0),MATCH((CUADRO!G$5&amp;$E357),'Hoja de Trabajo para listado'!$A$151:$Z$151,0)),0)+IFERROR(INDEX('Hoja de Trabajo para listado'!$AB$155:$BA$1048576,MATCH($A357,'Hoja de Trabajo para listado'!$AB$155:$AB$1048576,0),MATCH((CUADRO!G$5&amp;$E357),'Hoja de Trabajo para listado'!$AB$151:$BA$151,0)),0)+IFERROR(INDEX('Hoja de Trabajo para listado'!$BC$155:$CB$1048576,MATCH($A357,'Hoja de Trabajo para listado'!$BC$155:$BC$1048576,0),MATCH((CUADRO!G$5&amp;$E357),'Hoja de Trabajo para listado'!$BC$151:$CB$151,0)),0)+IFERROR(INDEX('Hoja de Trabajo para listado'!$DE$153:$DG$274,MATCH($A357,'Hoja de Trabajo para listado'!$DE$153:$DE$1048576,0),MATCH((CUADRO!G$5&amp;$E357),'Hoja de Trabajo para listado'!$DE$151:$DG$151,0)),0)+IFERROR(INDEX('Hoja de Trabajo para listado'!$CD$155:$DC$1048576,MATCH($A357,'Hoja de Trabajo para listado'!$CD$155:$CD$1048576,0),MATCH((CUADRO!G$5&amp;$E357),'Hoja de Trabajo para listado'!$CD$151:$DC$151,0)),0)</f>
        <v>0</v>
      </c>
      <c r="H357" s="245">
        <f ca="1">+IFERROR(INDEX('Hoja de Trabajo para listado'!$A$155:$Z$1048576,MATCH($A357,'Hoja de Trabajo para listado'!$A$155:$A$1048576,0),MATCH((CUADRO!H$5&amp;$E357),'Hoja de Trabajo para listado'!$A$151:$Z$151,0)),0)+IFERROR(INDEX('Hoja de Trabajo para listado'!$AB$155:$BA$1048576,MATCH($A357,'Hoja de Trabajo para listado'!$AB$155:$AB$1048576,0),MATCH((CUADRO!H$5&amp;$E357),'Hoja de Trabajo para listado'!$AB$151:$BA$151,0)),0)+IFERROR(INDEX('Hoja de Trabajo para listado'!$BC$155:$CB$1048576,MATCH($A357,'Hoja de Trabajo para listado'!$BC$155:$BC$1048576,0),MATCH((CUADRO!H$5&amp;$E357),'Hoja de Trabajo para listado'!$BC$151:$CB$151,0)),0)+IFERROR(INDEX('Hoja de Trabajo para listado'!$DE$153:$DG$274,MATCH($A357,'Hoja de Trabajo para listado'!$DE$153:$DE$1048576,0),MATCH((CUADRO!H$5&amp;$E357),'Hoja de Trabajo para listado'!$DE$151:$DG$151,0)),0)+IFERROR(INDEX('Hoja de Trabajo para listado'!$CD$155:$DC$1048576,MATCH($A357,'Hoja de Trabajo para listado'!$CD$155:$CD$1048576,0),MATCH((CUADRO!H$5&amp;$E357),'Hoja de Trabajo para listado'!$CD$151:$DC$151,0)),0)</f>
        <v>0</v>
      </c>
      <c r="I357" s="245">
        <f ca="1">+IFERROR(INDEX('Hoja de Trabajo para listado'!$A$155:$Z$1048576,MATCH($A357,'Hoja de Trabajo para listado'!$A$155:$A$1048576,0),MATCH((CUADRO!I$5&amp;$E357),'Hoja de Trabajo para listado'!$A$151:$Z$151,0)),0)+IFERROR(INDEX('Hoja de Trabajo para listado'!$AB$155:$BA$1048576,MATCH($A357,'Hoja de Trabajo para listado'!$AB$155:$AB$1048576,0),MATCH((CUADRO!I$5&amp;$E357),'Hoja de Trabajo para listado'!$AB$151:$BA$151,0)),0)+IFERROR(INDEX('Hoja de Trabajo para listado'!$BC$155:$CB$1048576,MATCH($A357,'Hoja de Trabajo para listado'!$BC$155:$BC$1048576,0),MATCH((CUADRO!I$5&amp;$E357),'Hoja de Trabajo para listado'!$BC$151:$CB$151,0)),0)+IFERROR(INDEX('Hoja de Trabajo para listado'!$DE$153:$DG$274,MATCH($A357,'Hoja de Trabajo para listado'!$DE$153:$DE$1048576,0),MATCH((CUADRO!I$5&amp;$E357),'Hoja de Trabajo para listado'!$DE$151:$DG$151,0)),0)+IFERROR(INDEX('Hoja de Trabajo para listado'!$CD$155:$DC$1048576,MATCH($A357,'Hoja de Trabajo para listado'!$CD$155:$CD$1048576,0),MATCH((CUADRO!I$5&amp;$E357),'Hoja de Trabajo para listado'!$CD$151:$DC$151,0)),0)</f>
        <v>2761453.57</v>
      </c>
      <c r="J357" s="245">
        <f ca="1">+IFERROR(INDEX('Hoja de Trabajo para listado'!$A$155:$Z$1048576,MATCH($A357,'Hoja de Trabajo para listado'!$A$155:$A$1048576,0),MATCH((CUADRO!J$5&amp;$E357),'Hoja de Trabajo para listado'!$A$151:$Z$151,0)),0)+IFERROR(INDEX('Hoja de Trabajo para listado'!$AB$155:$BA$1048576,MATCH($A357,'Hoja de Trabajo para listado'!$AB$155:$AB$1048576,0),MATCH((CUADRO!J$5&amp;$E357),'Hoja de Trabajo para listado'!$AB$151:$BA$151,0)),0)+IFERROR(INDEX('Hoja de Trabajo para listado'!$BC$155:$CB$1048576,MATCH($A357,'Hoja de Trabajo para listado'!$BC$155:$BC$1048576,0),MATCH((CUADRO!J$5&amp;$E357),'Hoja de Trabajo para listado'!$BC$151:$CB$151,0)),0)+IFERROR(INDEX('Hoja de Trabajo para listado'!$DE$153:$DG$274,MATCH($A357,'Hoja de Trabajo para listado'!$DE$153:$DE$1048576,0),MATCH((CUADRO!J$5&amp;$E357),'Hoja de Trabajo para listado'!$DE$151:$DG$151,0)),0)+IFERROR(INDEX('Hoja de Trabajo para listado'!$CD$155:$DC$1048576,MATCH($A357,'Hoja de Trabajo para listado'!$CD$155:$CD$1048576,0),MATCH((CUADRO!J$5&amp;$E357),'Hoja de Trabajo para listado'!$CD$151:$DC$151,0)),0)</f>
        <v>0</v>
      </c>
      <c r="K357" s="245">
        <f ca="1">+IFERROR(INDEX('Hoja de Trabajo para listado'!$A$155:$Z$1048576,MATCH($A357,'Hoja de Trabajo para listado'!$A$155:$A$1048576,0),MATCH((CUADRO!K$5&amp;$E357),'Hoja de Trabajo para listado'!$A$151:$Z$151,0)),0)+IFERROR(INDEX('Hoja de Trabajo para listado'!$AB$155:$BA$1048576,MATCH($A357,'Hoja de Trabajo para listado'!$AB$155:$AB$1048576,0),MATCH((CUADRO!K$5&amp;$E357),'Hoja de Trabajo para listado'!$AB$151:$BA$151,0)),0)+IFERROR(INDEX('Hoja de Trabajo para listado'!$BC$155:$CB$1048576,MATCH($A357,'Hoja de Trabajo para listado'!$BC$155:$BC$1048576,0),MATCH((CUADRO!K$5&amp;$E357),'Hoja de Trabajo para listado'!$BC$151:$CB$151,0)),0)+IFERROR(INDEX('Hoja de Trabajo para listado'!$DE$153:$DG$274,MATCH($A357,'Hoja de Trabajo para listado'!$DE$153:$DE$1048576,0),MATCH((CUADRO!K$5&amp;$E357),'Hoja de Trabajo para listado'!$DE$151:$DG$151,0)),0)+IFERROR(INDEX('Hoja de Trabajo para listado'!$CD$155:$DC$1048576,MATCH($A357,'Hoja de Trabajo para listado'!$CD$155:$CD$1048576,0),MATCH((CUADRO!K$5&amp;$E357),'Hoja de Trabajo para listado'!$CD$151:$DC$151,0)),0)</f>
        <v>0</v>
      </c>
      <c r="L357" s="245">
        <f ca="1">+IFERROR(INDEX('Hoja de Trabajo para listado'!$A$155:$Z$1048576,MATCH($A357,'Hoja de Trabajo para listado'!$A$155:$A$1048576,0),MATCH((CUADRO!L$5&amp;$E357),'Hoja de Trabajo para listado'!$A$151:$Z$151,0)),0)+IFERROR(INDEX('Hoja de Trabajo para listado'!$AB$155:$BA$1048576,MATCH($A357,'Hoja de Trabajo para listado'!$AB$155:$AB$1048576,0),MATCH((CUADRO!L$5&amp;$E357),'Hoja de Trabajo para listado'!$AB$151:$BA$151,0)),0)+IFERROR(INDEX('Hoja de Trabajo para listado'!$BC$155:$CB$1048576,MATCH($A357,'Hoja de Trabajo para listado'!$BC$155:$BC$1048576,0),MATCH((CUADRO!L$5&amp;$E357),'Hoja de Trabajo para listado'!$BC$151:$CB$151,0)),0)+IFERROR(INDEX('Hoja de Trabajo para listado'!$DE$153:$DG$274,MATCH($A357,'Hoja de Trabajo para listado'!$DE$153:$DE$1048576,0),MATCH((CUADRO!L$5&amp;$E357),'Hoja de Trabajo para listado'!$DE$151:$DG$151,0)),0)+IFERROR(INDEX('Hoja de Trabajo para listado'!$CD$155:$DC$1048576,MATCH($A357,'Hoja de Trabajo para listado'!$CD$155:$CD$1048576,0),MATCH((CUADRO!L$5&amp;$E357),'Hoja de Trabajo para listado'!$CD$151:$DC$151,0)),0)</f>
        <v>0</v>
      </c>
      <c r="M357" s="245">
        <f ca="1">+IFERROR(INDEX('Hoja de Trabajo para listado'!$A$155:$Z$1048576,MATCH($A357,'Hoja de Trabajo para listado'!$A$155:$A$1048576,0),MATCH((CUADRO!M$5&amp;$E357),'Hoja de Trabajo para listado'!$A$151:$Z$151,0)),0)+IFERROR(INDEX('Hoja de Trabajo para listado'!$AB$155:$BA$1048576,MATCH($A357,'Hoja de Trabajo para listado'!$AB$155:$AB$1048576,0),MATCH((CUADRO!M$5&amp;$E357),'Hoja de Trabajo para listado'!$AB$151:$BA$151,0)),0)+IFERROR(INDEX('Hoja de Trabajo para listado'!$BC$155:$CB$1048576,MATCH($A357,'Hoja de Trabajo para listado'!$BC$155:$BC$1048576,0),MATCH((CUADRO!M$5&amp;$E357),'Hoja de Trabajo para listado'!$BC$151:$CB$151,0)),0)+IFERROR(INDEX('Hoja de Trabajo para listado'!$DE$153:$DG$274,MATCH($A357,'Hoja de Trabajo para listado'!$DE$153:$DE$1048576,0),MATCH((CUADRO!M$5&amp;$E357),'Hoja de Trabajo para listado'!$DE$151:$DG$151,0)),0)+IFERROR(INDEX('Hoja de Trabajo para listado'!$CD$155:$DC$1048576,MATCH($A357,'Hoja de Trabajo para listado'!$CD$155:$CD$1048576,0),MATCH((CUADRO!M$5&amp;$E357),'Hoja de Trabajo para listado'!$CD$151:$DC$151,0)),0)</f>
        <v>0</v>
      </c>
      <c r="N357" s="245">
        <f ca="1">+IFERROR(INDEX('Hoja de Trabajo para listado'!$A$155:$Z$1048576,MATCH($A357,'Hoja de Trabajo para listado'!$A$155:$A$1048576,0),MATCH((CUADRO!N$5&amp;$E357),'Hoja de Trabajo para listado'!$A$151:$Z$151,0)),0)+IFERROR(INDEX('Hoja de Trabajo para listado'!$AB$155:$BA$1048576,MATCH($A357,'Hoja de Trabajo para listado'!$AB$155:$AB$1048576,0),MATCH((CUADRO!N$5&amp;$E357),'Hoja de Trabajo para listado'!$AB$151:$BA$151,0)),0)+IFERROR(INDEX('Hoja de Trabajo para listado'!$BC$155:$CB$1048576,MATCH($A357,'Hoja de Trabajo para listado'!$BC$155:$BC$1048576,0),MATCH((CUADRO!N$5&amp;$E357),'Hoja de Trabajo para listado'!$BC$151:$CB$151,0)),0)+IFERROR(INDEX('Hoja de Trabajo para listado'!$DE$153:$DG$274,MATCH($A357,'Hoja de Trabajo para listado'!$DE$153:$DE$1048576,0),MATCH((CUADRO!N$5&amp;$E357),'Hoja de Trabajo para listado'!$DE$151:$DG$151,0)),0)+IFERROR(INDEX('Hoja de Trabajo para listado'!$CD$155:$DC$1048576,MATCH($A357,'Hoja de Trabajo para listado'!$CD$155:$CD$1048576,0),MATCH((CUADRO!N$5&amp;$E357),'Hoja de Trabajo para listado'!$CD$151:$DC$151,0)),0)</f>
        <v>0</v>
      </c>
      <c r="O357" s="245">
        <f ca="1">+IFERROR(INDEX('Hoja de Trabajo para listado'!$A$155:$Z$1048576,MATCH($A357,'Hoja de Trabajo para listado'!$A$155:$A$1048576,0),MATCH((CUADRO!O$5&amp;$E357),'Hoja de Trabajo para listado'!$A$151:$Z$151,0)),0)+IFERROR(INDEX('Hoja de Trabajo para listado'!$AB$155:$BA$1048576,MATCH($A357,'Hoja de Trabajo para listado'!$AB$155:$AB$1048576,0),MATCH((CUADRO!O$5&amp;$E357),'Hoja de Trabajo para listado'!$AB$151:$BA$151,0)),0)+IFERROR(INDEX('Hoja de Trabajo para listado'!$BC$155:$CB$1048576,MATCH($A357,'Hoja de Trabajo para listado'!$BC$155:$BC$1048576,0),MATCH((CUADRO!O$5&amp;$E357),'Hoja de Trabajo para listado'!$BC$151:$CB$151,0)),0)+IFERROR(INDEX('Hoja de Trabajo para listado'!$DE$153:$DG$274,MATCH($A357,'Hoja de Trabajo para listado'!$DE$153:$DE$1048576,0),MATCH((CUADRO!O$5&amp;$E357),'Hoja de Trabajo para listado'!$DE$151:$DG$151,0)),0)+IFERROR(INDEX('Hoja de Trabajo para listado'!$CD$155:$DC$1048576,MATCH($A357,'Hoja de Trabajo para listado'!$CD$155:$CD$1048576,0),MATCH((CUADRO!O$5&amp;$E357),'Hoja de Trabajo para listado'!$CD$151:$DC$151,0)),0)</f>
        <v>0</v>
      </c>
      <c r="P357" s="245">
        <f ca="1">+IFERROR(INDEX('Hoja de Trabajo para listado'!$A$155:$Z$1048576,MATCH($A357,'Hoja de Trabajo para listado'!$A$155:$A$1048576,0),MATCH((CUADRO!P$5&amp;$E357),'Hoja de Trabajo para listado'!$A$151:$Z$151,0)),0)+IFERROR(INDEX('Hoja de Trabajo para listado'!$AB$155:$BA$1048576,MATCH($A357,'Hoja de Trabajo para listado'!$AB$155:$AB$1048576,0),MATCH((CUADRO!P$5&amp;$E357),'Hoja de Trabajo para listado'!$AB$151:$BA$151,0)),0)+IFERROR(INDEX('Hoja de Trabajo para listado'!$BC$155:$CB$1048576,MATCH($A357,'Hoja de Trabajo para listado'!$BC$155:$BC$1048576,0),MATCH((CUADRO!P$5&amp;$E357),'Hoja de Trabajo para listado'!$BC$151:$CB$151,0)),0)+IFERROR(INDEX('Hoja de Trabajo para listado'!$DE$153:$DG$274,MATCH($A357,'Hoja de Trabajo para listado'!$DE$153:$DE$1048576,0),MATCH((CUADRO!P$5&amp;$E357),'Hoja de Trabajo para listado'!$DE$151:$DG$151,0)),0)+IFERROR(INDEX('Hoja de Trabajo para listado'!$CD$155:$DC$1048576,MATCH($A357,'Hoja de Trabajo para listado'!$CD$155:$CD$1048576,0),MATCH((CUADRO!P$5&amp;$E357),'Hoja de Trabajo para listado'!$CD$151:$DC$151,0)),0)</f>
        <v>0</v>
      </c>
      <c r="Q357" s="245">
        <f ca="1">+IFERROR(INDEX('Hoja de Trabajo para listado'!$A$155:$Z$1048576,MATCH($A357,'Hoja de Trabajo para listado'!$A$155:$A$1048576,0),MATCH((CUADRO!Q$5&amp;$E357),'Hoja de Trabajo para listado'!$A$151:$Z$151,0)),0)+IFERROR(INDEX('Hoja de Trabajo para listado'!$AB$155:$BA$1048576,MATCH($A357,'Hoja de Trabajo para listado'!$AB$155:$AB$1048576,0),MATCH((CUADRO!Q$5&amp;$E357),'Hoja de Trabajo para listado'!$AB$151:$BA$151,0)),0)+IFERROR(INDEX('Hoja de Trabajo para listado'!$BC$155:$CB$1048576,MATCH($A357,'Hoja de Trabajo para listado'!$BC$155:$BC$1048576,0),MATCH((CUADRO!Q$5&amp;$E357),'Hoja de Trabajo para listado'!$BC$151:$CB$151,0)),0)+IFERROR(INDEX('Hoja de Trabajo para listado'!$DE$153:$DG$274,MATCH($A357,'Hoja de Trabajo para listado'!$DE$153:$DE$1048576,0),MATCH((CUADRO!Q$5&amp;$E357),'Hoja de Trabajo para listado'!$DE$151:$DG$151,0)),0)+IFERROR(INDEX('Hoja de Trabajo para listado'!$CD$155:$DC$1048576,MATCH($A357,'Hoja de Trabajo para listado'!$CD$155:$CD$1048576,0),MATCH((CUADRO!Q$5&amp;$E357),'Hoja de Trabajo para listado'!$CD$151:$DC$151,0)),0)</f>
        <v>0</v>
      </c>
      <c r="R357" s="245">
        <f t="shared" ca="1" si="13"/>
        <v>2927309.57</v>
      </c>
      <c r="S357" s="262">
        <f ca="1">+R356+R357</f>
        <v>2927309.57</v>
      </c>
      <c r="T357" s="245">
        <f ca="1">+S357</f>
        <v>2927309.57</v>
      </c>
      <c r="U357" s="244">
        <f t="shared" si="14"/>
        <v>2</v>
      </c>
      <c r="V357" s="333" t="str">
        <f>+VLOOKUP(A357,bd_lista!$A$3:$E$590,5,FALSE)</f>
        <v>Empresas Nacionales</v>
      </c>
      <c r="W357" s="392"/>
      <c r="X357" s="242">
        <f>+VLOOKUP(A357,[4]Sheet1!$A$13:$D$744,4,FALSE)</f>
        <v>41</v>
      </c>
      <c r="Y357" s="242" t="str">
        <f>+VLOOKUP(X357,bd_lista!$A$3:$C$590,3,FALSE)</f>
        <v>Ministerio de Desarrollo Productivo y Economía Plural</v>
      </c>
      <c r="Z357" s="292"/>
      <c r="AA357" s="321"/>
    </row>
    <row r="358" spans="1:27" ht="15" hidden="1" customHeight="1">
      <c r="A358" s="251">
        <v>591</v>
      </c>
      <c r="B358" s="387">
        <f>+A358</f>
        <v>591</v>
      </c>
      <c r="C358" s="247" t="str">
        <f>+VLOOKUP(A358,bd_lista!$A$3:$C$590,3,FALSE)</f>
        <v>Empresa Estatal de Transporte por Cable "Mi teleférico"</v>
      </c>
      <c r="D358" s="389" t="str">
        <f>+C358</f>
        <v>Empresa Estatal de Transporte por Cable "Mi teleférico"</v>
      </c>
      <c r="E358" s="247" t="s">
        <v>1304</v>
      </c>
      <c r="F358" s="243">
        <f ca="1">+IFERROR(INDEX('Hoja de Trabajo para listado'!$A$155:$Z$1048576,MATCH($A358,'Hoja de Trabajo para listado'!$A$155:$A$1048576,0),MATCH((CUADRO!F$5&amp;$E358),'Hoja de Trabajo para listado'!$A$151:$Z$151,0)),0)+IFERROR(INDEX('Hoja de Trabajo para listado'!$AB$155:$BA$1048576,MATCH($A358,'Hoja de Trabajo para listado'!$AB$155:$AB$1048576,0),MATCH((CUADRO!F$5&amp;$E358),'Hoja de Trabajo para listado'!$AB$151:$BA$151,0)),0)+IFERROR(INDEX('Hoja de Trabajo para listado'!$BC$155:$CB$1048576,MATCH($A358,'Hoja de Trabajo para listado'!$BC$155:$BC$1048576,0),MATCH((CUADRO!F$5&amp;$E358),'Hoja de Trabajo para listado'!$BC$151:$CB$151,0)),0)+IFERROR(INDEX('Hoja de Trabajo para listado'!$DE$153:$DG$274,MATCH($A358,'Hoja de Trabajo para listado'!$DE$153:$DE$1048576,0),MATCH((CUADRO!F$5&amp;$E358),'Hoja de Trabajo para listado'!$DE$151:$DG$151,0)),0)+IFERROR(INDEX('Hoja de Trabajo para listado'!$CD$155:$DC$1048576,MATCH($A358,'Hoja de Trabajo para listado'!$CD$155:$CD$1048576,0),MATCH((CUADRO!F$5&amp;$E358),'Hoja de Trabajo para listado'!$CD$151:$DC$151,0)),0)</f>
        <v>0</v>
      </c>
      <c r="G358" s="243">
        <f ca="1">+IFERROR(INDEX('Hoja de Trabajo para listado'!$A$155:$Z$1048576,MATCH($A358,'Hoja de Trabajo para listado'!$A$155:$A$1048576,0),MATCH((CUADRO!G$5&amp;$E358),'Hoja de Trabajo para listado'!$A$151:$Z$151,0)),0)+IFERROR(INDEX('Hoja de Trabajo para listado'!$AB$155:$BA$1048576,MATCH($A358,'Hoja de Trabajo para listado'!$AB$155:$AB$1048576,0),MATCH((CUADRO!G$5&amp;$E358),'Hoja de Trabajo para listado'!$AB$151:$BA$151,0)),0)+IFERROR(INDEX('Hoja de Trabajo para listado'!$BC$155:$CB$1048576,MATCH($A358,'Hoja de Trabajo para listado'!$BC$155:$BC$1048576,0),MATCH((CUADRO!G$5&amp;$E358),'Hoja de Trabajo para listado'!$BC$151:$CB$151,0)),0)+IFERROR(INDEX('Hoja de Trabajo para listado'!$DE$153:$DG$274,MATCH($A358,'Hoja de Trabajo para listado'!$DE$153:$DE$1048576,0),MATCH((CUADRO!G$5&amp;$E358),'Hoja de Trabajo para listado'!$DE$151:$DG$151,0)),0)+IFERROR(INDEX('Hoja de Trabajo para listado'!$CD$155:$DC$1048576,MATCH($A358,'Hoja de Trabajo para listado'!$CD$155:$CD$1048576,0),MATCH((CUADRO!G$5&amp;$E358),'Hoja de Trabajo para listado'!$CD$151:$DC$151,0)),0)</f>
        <v>0</v>
      </c>
      <c r="H358" s="243">
        <f ca="1">+IFERROR(INDEX('Hoja de Trabajo para listado'!$A$155:$Z$1048576,MATCH($A358,'Hoja de Trabajo para listado'!$A$155:$A$1048576,0),MATCH((CUADRO!H$5&amp;$E358),'Hoja de Trabajo para listado'!$A$151:$Z$151,0)),0)+IFERROR(INDEX('Hoja de Trabajo para listado'!$AB$155:$BA$1048576,MATCH($A358,'Hoja de Trabajo para listado'!$AB$155:$AB$1048576,0),MATCH((CUADRO!H$5&amp;$E358),'Hoja de Trabajo para listado'!$AB$151:$BA$151,0)),0)+IFERROR(INDEX('Hoja de Trabajo para listado'!$BC$155:$CB$1048576,MATCH($A358,'Hoja de Trabajo para listado'!$BC$155:$BC$1048576,0),MATCH((CUADRO!H$5&amp;$E358),'Hoja de Trabajo para listado'!$BC$151:$CB$151,0)),0)+IFERROR(INDEX('Hoja de Trabajo para listado'!$DE$153:$DG$274,MATCH($A358,'Hoja de Trabajo para listado'!$DE$153:$DE$1048576,0),MATCH((CUADRO!H$5&amp;$E358),'Hoja de Trabajo para listado'!$DE$151:$DG$151,0)),0)+IFERROR(INDEX('Hoja de Trabajo para listado'!$CD$155:$DC$1048576,MATCH($A358,'Hoja de Trabajo para listado'!$CD$155:$CD$1048576,0),MATCH((CUADRO!H$5&amp;$E358),'Hoja de Trabajo para listado'!$CD$151:$DC$151,0)),0)</f>
        <v>0</v>
      </c>
      <c r="I358" s="243">
        <f ca="1">+IFERROR(INDEX('Hoja de Trabajo para listado'!$A$155:$Z$1048576,MATCH($A358,'Hoja de Trabajo para listado'!$A$155:$A$1048576,0),MATCH((CUADRO!I$5&amp;$E358),'Hoja de Trabajo para listado'!$A$151:$Z$151,0)),0)+IFERROR(INDEX('Hoja de Trabajo para listado'!$AB$155:$BA$1048576,MATCH($A358,'Hoja de Trabajo para listado'!$AB$155:$AB$1048576,0),MATCH((CUADRO!I$5&amp;$E358),'Hoja de Trabajo para listado'!$AB$151:$BA$151,0)),0)+IFERROR(INDEX('Hoja de Trabajo para listado'!$BC$155:$CB$1048576,MATCH($A358,'Hoja de Trabajo para listado'!$BC$155:$BC$1048576,0),MATCH((CUADRO!I$5&amp;$E358),'Hoja de Trabajo para listado'!$BC$151:$CB$151,0)),0)+IFERROR(INDEX('Hoja de Trabajo para listado'!$DE$153:$DG$274,MATCH($A358,'Hoja de Trabajo para listado'!$DE$153:$DE$1048576,0),MATCH((CUADRO!I$5&amp;$E358),'Hoja de Trabajo para listado'!$DE$151:$DG$151,0)),0)+IFERROR(INDEX('Hoja de Trabajo para listado'!$CD$155:$DC$1048576,MATCH($A358,'Hoja de Trabajo para listado'!$CD$155:$CD$1048576,0),MATCH((CUADRO!I$5&amp;$E358),'Hoja de Trabajo para listado'!$CD$151:$DC$151,0)),0)</f>
        <v>0</v>
      </c>
      <c r="J358" s="243">
        <f ca="1">+IFERROR(INDEX('Hoja de Trabajo para listado'!$A$155:$Z$1048576,MATCH($A358,'Hoja de Trabajo para listado'!$A$155:$A$1048576,0),MATCH((CUADRO!J$5&amp;$E358),'Hoja de Trabajo para listado'!$A$151:$Z$151,0)),0)+IFERROR(INDEX('Hoja de Trabajo para listado'!$AB$155:$BA$1048576,MATCH($A358,'Hoja de Trabajo para listado'!$AB$155:$AB$1048576,0),MATCH((CUADRO!J$5&amp;$E358),'Hoja de Trabajo para listado'!$AB$151:$BA$151,0)),0)+IFERROR(INDEX('Hoja de Trabajo para listado'!$BC$155:$CB$1048576,MATCH($A358,'Hoja de Trabajo para listado'!$BC$155:$BC$1048576,0),MATCH((CUADRO!J$5&amp;$E358),'Hoja de Trabajo para listado'!$BC$151:$CB$151,0)),0)+IFERROR(INDEX('Hoja de Trabajo para listado'!$DE$153:$DG$274,MATCH($A358,'Hoja de Trabajo para listado'!$DE$153:$DE$1048576,0),MATCH((CUADRO!J$5&amp;$E358),'Hoja de Trabajo para listado'!$DE$151:$DG$151,0)),0)+IFERROR(INDEX('Hoja de Trabajo para listado'!$CD$155:$DC$1048576,MATCH($A358,'Hoja de Trabajo para listado'!$CD$155:$CD$1048576,0),MATCH((CUADRO!J$5&amp;$E358),'Hoja de Trabajo para listado'!$CD$151:$DC$151,0)),0)</f>
        <v>0</v>
      </c>
      <c r="K358" s="243">
        <f ca="1">+IFERROR(INDEX('Hoja de Trabajo para listado'!$A$155:$Z$1048576,MATCH($A358,'Hoja de Trabajo para listado'!$A$155:$A$1048576,0),MATCH((CUADRO!K$5&amp;$E358),'Hoja de Trabajo para listado'!$A$151:$Z$151,0)),0)+IFERROR(INDEX('Hoja de Trabajo para listado'!$AB$155:$BA$1048576,MATCH($A358,'Hoja de Trabajo para listado'!$AB$155:$AB$1048576,0),MATCH((CUADRO!K$5&amp;$E358),'Hoja de Trabajo para listado'!$AB$151:$BA$151,0)),0)+IFERROR(INDEX('Hoja de Trabajo para listado'!$BC$155:$CB$1048576,MATCH($A358,'Hoja de Trabajo para listado'!$BC$155:$BC$1048576,0),MATCH((CUADRO!K$5&amp;$E358),'Hoja de Trabajo para listado'!$BC$151:$CB$151,0)),0)+IFERROR(INDEX('Hoja de Trabajo para listado'!$DE$153:$DG$274,MATCH($A358,'Hoja de Trabajo para listado'!$DE$153:$DE$1048576,0),MATCH((CUADRO!K$5&amp;$E358),'Hoja de Trabajo para listado'!$DE$151:$DG$151,0)),0)+IFERROR(INDEX('Hoja de Trabajo para listado'!$CD$155:$DC$1048576,MATCH($A358,'Hoja de Trabajo para listado'!$CD$155:$CD$1048576,0),MATCH((CUADRO!K$5&amp;$E358),'Hoja de Trabajo para listado'!$CD$151:$DC$151,0)),0)</f>
        <v>0</v>
      </c>
      <c r="L358" s="243">
        <f ca="1">+IFERROR(INDEX('Hoja de Trabajo para listado'!$A$155:$Z$1048576,MATCH($A358,'Hoja de Trabajo para listado'!$A$155:$A$1048576,0),MATCH((CUADRO!L$5&amp;$E358),'Hoja de Trabajo para listado'!$A$151:$Z$151,0)),0)+IFERROR(INDEX('Hoja de Trabajo para listado'!$AB$155:$BA$1048576,MATCH($A358,'Hoja de Trabajo para listado'!$AB$155:$AB$1048576,0),MATCH((CUADRO!L$5&amp;$E358),'Hoja de Trabajo para listado'!$AB$151:$BA$151,0)),0)+IFERROR(INDEX('Hoja de Trabajo para listado'!$BC$155:$CB$1048576,MATCH($A358,'Hoja de Trabajo para listado'!$BC$155:$BC$1048576,0),MATCH((CUADRO!L$5&amp;$E358),'Hoja de Trabajo para listado'!$BC$151:$CB$151,0)),0)+IFERROR(INDEX('Hoja de Trabajo para listado'!$DE$153:$DG$274,MATCH($A358,'Hoja de Trabajo para listado'!$DE$153:$DE$1048576,0),MATCH((CUADRO!L$5&amp;$E358),'Hoja de Trabajo para listado'!$DE$151:$DG$151,0)),0)+IFERROR(INDEX('Hoja de Trabajo para listado'!$CD$155:$DC$1048576,MATCH($A358,'Hoja de Trabajo para listado'!$CD$155:$CD$1048576,0),MATCH((CUADRO!L$5&amp;$E358),'Hoja de Trabajo para listado'!$CD$151:$DC$151,0)),0)</f>
        <v>0</v>
      </c>
      <c r="M358" s="243">
        <f ca="1">+IFERROR(INDEX('Hoja de Trabajo para listado'!$A$155:$Z$1048576,MATCH($A358,'Hoja de Trabajo para listado'!$A$155:$A$1048576,0),MATCH((CUADRO!M$5&amp;$E358),'Hoja de Trabajo para listado'!$A$151:$Z$151,0)),0)+IFERROR(INDEX('Hoja de Trabajo para listado'!$AB$155:$BA$1048576,MATCH($A358,'Hoja de Trabajo para listado'!$AB$155:$AB$1048576,0),MATCH((CUADRO!M$5&amp;$E358),'Hoja de Trabajo para listado'!$AB$151:$BA$151,0)),0)+IFERROR(INDEX('Hoja de Trabajo para listado'!$BC$155:$CB$1048576,MATCH($A358,'Hoja de Trabajo para listado'!$BC$155:$BC$1048576,0),MATCH((CUADRO!M$5&amp;$E358),'Hoja de Trabajo para listado'!$BC$151:$CB$151,0)),0)+IFERROR(INDEX('Hoja de Trabajo para listado'!$DE$153:$DG$274,MATCH($A358,'Hoja de Trabajo para listado'!$DE$153:$DE$1048576,0),MATCH((CUADRO!M$5&amp;$E358),'Hoja de Trabajo para listado'!$DE$151:$DG$151,0)),0)+IFERROR(INDEX('Hoja de Trabajo para listado'!$CD$155:$DC$1048576,MATCH($A358,'Hoja de Trabajo para listado'!$CD$155:$CD$1048576,0),MATCH((CUADRO!M$5&amp;$E358),'Hoja de Trabajo para listado'!$CD$151:$DC$151,0)),0)</f>
        <v>0</v>
      </c>
      <c r="N358" s="243">
        <f ca="1">+IFERROR(INDEX('Hoja de Trabajo para listado'!$A$155:$Z$1048576,MATCH($A358,'Hoja de Trabajo para listado'!$A$155:$A$1048576,0),MATCH((CUADRO!N$5&amp;$E358),'Hoja de Trabajo para listado'!$A$151:$Z$151,0)),0)+IFERROR(INDEX('Hoja de Trabajo para listado'!$AB$155:$BA$1048576,MATCH($A358,'Hoja de Trabajo para listado'!$AB$155:$AB$1048576,0),MATCH((CUADRO!N$5&amp;$E358),'Hoja de Trabajo para listado'!$AB$151:$BA$151,0)),0)+IFERROR(INDEX('Hoja de Trabajo para listado'!$BC$155:$CB$1048576,MATCH($A358,'Hoja de Trabajo para listado'!$BC$155:$BC$1048576,0),MATCH((CUADRO!N$5&amp;$E358),'Hoja de Trabajo para listado'!$BC$151:$CB$151,0)),0)+IFERROR(INDEX('Hoja de Trabajo para listado'!$DE$153:$DG$274,MATCH($A358,'Hoja de Trabajo para listado'!$DE$153:$DE$1048576,0),MATCH((CUADRO!N$5&amp;$E358),'Hoja de Trabajo para listado'!$DE$151:$DG$151,0)),0)+IFERROR(INDEX('Hoja de Trabajo para listado'!$CD$155:$DC$1048576,MATCH($A358,'Hoja de Trabajo para listado'!$CD$155:$CD$1048576,0),MATCH((CUADRO!N$5&amp;$E358),'Hoja de Trabajo para listado'!$CD$151:$DC$151,0)),0)</f>
        <v>0</v>
      </c>
      <c r="O358" s="243">
        <f ca="1">+IFERROR(INDEX('Hoja de Trabajo para listado'!$A$155:$Z$1048576,MATCH($A358,'Hoja de Trabajo para listado'!$A$155:$A$1048576,0),MATCH((CUADRO!O$5&amp;$E358),'Hoja de Trabajo para listado'!$A$151:$Z$151,0)),0)+IFERROR(INDEX('Hoja de Trabajo para listado'!$AB$155:$BA$1048576,MATCH($A358,'Hoja de Trabajo para listado'!$AB$155:$AB$1048576,0),MATCH((CUADRO!O$5&amp;$E358),'Hoja de Trabajo para listado'!$AB$151:$BA$151,0)),0)+IFERROR(INDEX('Hoja de Trabajo para listado'!$BC$155:$CB$1048576,MATCH($A358,'Hoja de Trabajo para listado'!$BC$155:$BC$1048576,0),MATCH((CUADRO!O$5&amp;$E358),'Hoja de Trabajo para listado'!$BC$151:$CB$151,0)),0)+IFERROR(INDEX('Hoja de Trabajo para listado'!$DE$153:$DG$274,MATCH($A358,'Hoja de Trabajo para listado'!$DE$153:$DE$1048576,0),MATCH((CUADRO!O$5&amp;$E358),'Hoja de Trabajo para listado'!$DE$151:$DG$151,0)),0)+IFERROR(INDEX('Hoja de Trabajo para listado'!$CD$155:$DC$1048576,MATCH($A358,'Hoja de Trabajo para listado'!$CD$155:$CD$1048576,0),MATCH((CUADRO!O$5&amp;$E358),'Hoja de Trabajo para listado'!$CD$151:$DC$151,0)),0)</f>
        <v>0</v>
      </c>
      <c r="P358" s="243">
        <f ca="1">+IFERROR(INDEX('Hoja de Trabajo para listado'!$A$155:$Z$1048576,MATCH($A358,'Hoja de Trabajo para listado'!$A$155:$A$1048576,0),MATCH((CUADRO!P$5&amp;$E358),'Hoja de Trabajo para listado'!$A$151:$Z$151,0)),0)+IFERROR(INDEX('Hoja de Trabajo para listado'!$AB$155:$BA$1048576,MATCH($A358,'Hoja de Trabajo para listado'!$AB$155:$AB$1048576,0),MATCH((CUADRO!P$5&amp;$E358),'Hoja de Trabajo para listado'!$AB$151:$BA$151,0)),0)+IFERROR(INDEX('Hoja de Trabajo para listado'!$BC$155:$CB$1048576,MATCH($A358,'Hoja de Trabajo para listado'!$BC$155:$BC$1048576,0),MATCH((CUADRO!P$5&amp;$E358),'Hoja de Trabajo para listado'!$BC$151:$CB$151,0)),0)+IFERROR(INDEX('Hoja de Trabajo para listado'!$DE$153:$DG$274,MATCH($A358,'Hoja de Trabajo para listado'!$DE$153:$DE$1048576,0),MATCH((CUADRO!P$5&amp;$E358),'Hoja de Trabajo para listado'!$DE$151:$DG$151,0)),0)+IFERROR(INDEX('Hoja de Trabajo para listado'!$CD$155:$DC$1048576,MATCH($A358,'Hoja de Trabajo para listado'!$CD$155:$CD$1048576,0),MATCH((CUADRO!P$5&amp;$E358),'Hoja de Trabajo para listado'!$CD$151:$DC$151,0)),0)</f>
        <v>0</v>
      </c>
      <c r="Q358" s="243">
        <f ca="1">+IFERROR(INDEX('Hoja de Trabajo para listado'!$A$155:$Z$1048576,MATCH($A358,'Hoja de Trabajo para listado'!$A$155:$A$1048576,0),MATCH((CUADRO!Q$5&amp;$E358),'Hoja de Trabajo para listado'!$A$151:$Z$151,0)),0)+IFERROR(INDEX('Hoja de Trabajo para listado'!$AB$155:$BA$1048576,MATCH($A358,'Hoja de Trabajo para listado'!$AB$155:$AB$1048576,0),MATCH((CUADRO!Q$5&amp;$E358),'Hoja de Trabajo para listado'!$AB$151:$BA$151,0)),0)+IFERROR(INDEX('Hoja de Trabajo para listado'!$BC$155:$CB$1048576,MATCH($A358,'Hoja de Trabajo para listado'!$BC$155:$BC$1048576,0),MATCH((CUADRO!Q$5&amp;$E358),'Hoja de Trabajo para listado'!$BC$151:$CB$151,0)),0)+IFERROR(INDEX('Hoja de Trabajo para listado'!$DE$153:$DG$274,MATCH($A358,'Hoja de Trabajo para listado'!$DE$153:$DE$1048576,0),MATCH((CUADRO!Q$5&amp;$E358),'Hoja de Trabajo para listado'!$DE$151:$DG$151,0)),0)+IFERROR(INDEX('Hoja de Trabajo para listado'!$CD$155:$DC$1048576,MATCH($A358,'Hoja de Trabajo para listado'!$CD$155:$CD$1048576,0),MATCH((CUADRO!Q$5&amp;$E358),'Hoja de Trabajo para listado'!$CD$151:$DC$151,0)),0)</f>
        <v>0</v>
      </c>
      <c r="R358" s="243">
        <f t="shared" ca="1" si="13"/>
        <v>0</v>
      </c>
      <c r="S358" s="263"/>
      <c r="T358" s="243">
        <f ca="1">+T359</f>
        <v>3660596.3</v>
      </c>
      <c r="U358" s="242">
        <f t="shared" si="14"/>
        <v>1</v>
      </c>
      <c r="V358" s="333" t="str">
        <f>+VLOOKUP(A358,bd_lista!$A$3:$E$590,5,FALSE)</f>
        <v>Empresas Nacionales</v>
      </c>
      <c r="W358" s="391" t="str">
        <f>+V358</f>
        <v>Empresas Nacionales</v>
      </c>
      <c r="X358" s="242">
        <f>+VLOOKUP(A358,[4]Sheet1!$A$13:$D$744,4,FALSE)</f>
        <v>81</v>
      </c>
      <c r="Y358" s="242" t="str">
        <f>+VLOOKUP(X358,bd_lista!$A$3:$C$590,3,FALSE)</f>
        <v>Ministerio de Obras Públicas, Servicios y Vivienda</v>
      </c>
      <c r="Z358" s="294">
        <f>+X358</f>
        <v>81</v>
      </c>
      <c r="AA358" s="295" t="str">
        <f>+Y358</f>
        <v>Ministerio de Obras Públicas, Servicios y Vivienda</v>
      </c>
    </row>
    <row r="359" spans="1:27" ht="15" hidden="1" customHeight="1">
      <c r="A359" s="32">
        <v>591</v>
      </c>
      <c r="B359" s="388"/>
      <c r="C359" s="333" t="str">
        <f>+VLOOKUP(A359,bd_lista!$A$3:$C$590,3,FALSE)</f>
        <v>Empresa Estatal de Transporte por Cable "Mi teleférico"</v>
      </c>
      <c r="D359" s="390"/>
      <c r="E359" s="333" t="s">
        <v>1305</v>
      </c>
      <c r="F359" s="245">
        <f ca="1">+IFERROR(INDEX('Hoja de Trabajo para listado'!$A$155:$Z$1048576,MATCH($A359,'Hoja de Trabajo para listado'!$A$155:$A$1048576,0),MATCH((CUADRO!F$5&amp;$E359),'Hoja de Trabajo para listado'!$A$151:$Z$151,0)),0)+IFERROR(INDEX('Hoja de Trabajo para listado'!$AB$155:$BA$1048576,MATCH($A359,'Hoja de Trabajo para listado'!$AB$155:$AB$1048576,0),MATCH((CUADRO!F$5&amp;$E359),'Hoja de Trabajo para listado'!$AB$151:$BA$151,0)),0)+IFERROR(INDEX('Hoja de Trabajo para listado'!$BC$155:$CB$1048576,MATCH($A359,'Hoja de Trabajo para listado'!$BC$155:$BC$1048576,0),MATCH((CUADRO!F$5&amp;$E359),'Hoja de Trabajo para listado'!$BC$151:$CB$151,0)),0)+IFERROR(INDEX('Hoja de Trabajo para listado'!$DE$153:$DG$274,MATCH($A359,'Hoja de Trabajo para listado'!$DE$153:$DE$1048576,0),MATCH((CUADRO!F$5&amp;$E359),'Hoja de Trabajo para listado'!$DE$151:$DG$151,0)),0)+IFERROR(INDEX('Hoja de Trabajo para listado'!$CD$155:$DC$1048576,MATCH($A359,'Hoja de Trabajo para listado'!$CD$155:$CD$1048576,0),MATCH((CUADRO!F$5&amp;$E359),'Hoja de Trabajo para listado'!$CD$151:$DC$151,0)),0)</f>
        <v>0</v>
      </c>
      <c r="G359" s="245">
        <f ca="1">+IFERROR(INDEX('Hoja de Trabajo para listado'!$A$155:$Z$1048576,MATCH($A359,'Hoja de Trabajo para listado'!$A$155:$A$1048576,0),MATCH((CUADRO!G$5&amp;$E359),'Hoja de Trabajo para listado'!$A$151:$Z$151,0)),0)+IFERROR(INDEX('Hoja de Trabajo para listado'!$AB$155:$BA$1048576,MATCH($A359,'Hoja de Trabajo para listado'!$AB$155:$AB$1048576,0),MATCH((CUADRO!G$5&amp;$E359),'Hoja de Trabajo para listado'!$AB$151:$BA$151,0)),0)+IFERROR(INDEX('Hoja de Trabajo para listado'!$BC$155:$CB$1048576,MATCH($A359,'Hoja de Trabajo para listado'!$BC$155:$BC$1048576,0),MATCH((CUADRO!G$5&amp;$E359),'Hoja de Trabajo para listado'!$BC$151:$CB$151,0)),0)+IFERROR(INDEX('Hoja de Trabajo para listado'!$DE$153:$DG$274,MATCH($A359,'Hoja de Trabajo para listado'!$DE$153:$DE$1048576,0),MATCH((CUADRO!G$5&amp;$E359),'Hoja de Trabajo para listado'!$DE$151:$DG$151,0)),0)+IFERROR(INDEX('Hoja de Trabajo para listado'!$CD$155:$DC$1048576,MATCH($A359,'Hoja de Trabajo para listado'!$CD$155:$CD$1048576,0),MATCH((CUADRO!G$5&amp;$E359),'Hoja de Trabajo para listado'!$CD$151:$DC$151,0)),0)</f>
        <v>0</v>
      </c>
      <c r="H359" s="245">
        <f ca="1">+IFERROR(INDEX('Hoja de Trabajo para listado'!$A$155:$Z$1048576,MATCH($A359,'Hoja de Trabajo para listado'!$A$155:$A$1048576,0),MATCH((CUADRO!H$5&amp;$E359),'Hoja de Trabajo para listado'!$A$151:$Z$151,0)),0)+IFERROR(INDEX('Hoja de Trabajo para listado'!$AB$155:$BA$1048576,MATCH($A359,'Hoja de Trabajo para listado'!$AB$155:$AB$1048576,0),MATCH((CUADRO!H$5&amp;$E359),'Hoja de Trabajo para listado'!$AB$151:$BA$151,0)),0)+IFERROR(INDEX('Hoja de Trabajo para listado'!$BC$155:$CB$1048576,MATCH($A359,'Hoja de Trabajo para listado'!$BC$155:$BC$1048576,0),MATCH((CUADRO!H$5&amp;$E359),'Hoja de Trabajo para listado'!$BC$151:$CB$151,0)),0)+IFERROR(INDEX('Hoja de Trabajo para listado'!$DE$153:$DG$274,MATCH($A359,'Hoja de Trabajo para listado'!$DE$153:$DE$1048576,0),MATCH((CUADRO!H$5&amp;$E359),'Hoja de Trabajo para listado'!$DE$151:$DG$151,0)),0)+IFERROR(INDEX('Hoja de Trabajo para listado'!$CD$155:$DC$1048576,MATCH($A359,'Hoja de Trabajo para listado'!$CD$155:$CD$1048576,0),MATCH((CUADRO!H$5&amp;$E359),'Hoja de Trabajo para listado'!$CD$151:$DC$151,0)),0)</f>
        <v>0</v>
      </c>
      <c r="I359" s="245">
        <f ca="1">+IFERROR(INDEX('Hoja de Trabajo para listado'!$A$155:$Z$1048576,MATCH($A359,'Hoja de Trabajo para listado'!$A$155:$A$1048576,0),MATCH((CUADRO!I$5&amp;$E359),'Hoja de Trabajo para listado'!$A$151:$Z$151,0)),0)+IFERROR(INDEX('Hoja de Trabajo para listado'!$AB$155:$BA$1048576,MATCH($A359,'Hoja de Trabajo para listado'!$AB$155:$AB$1048576,0),MATCH((CUADRO!I$5&amp;$E359),'Hoja de Trabajo para listado'!$AB$151:$BA$151,0)),0)+IFERROR(INDEX('Hoja de Trabajo para listado'!$BC$155:$CB$1048576,MATCH($A359,'Hoja de Trabajo para listado'!$BC$155:$BC$1048576,0),MATCH((CUADRO!I$5&amp;$E359),'Hoja de Trabajo para listado'!$BC$151:$CB$151,0)),0)+IFERROR(INDEX('Hoja de Trabajo para listado'!$DE$153:$DG$274,MATCH($A359,'Hoja de Trabajo para listado'!$DE$153:$DE$1048576,0),MATCH((CUADRO!I$5&amp;$E359),'Hoja de Trabajo para listado'!$DE$151:$DG$151,0)),0)+IFERROR(INDEX('Hoja de Trabajo para listado'!$CD$155:$DC$1048576,MATCH($A359,'Hoja de Trabajo para listado'!$CD$155:$CD$1048576,0),MATCH((CUADRO!I$5&amp;$E359),'Hoja de Trabajo para listado'!$CD$151:$DC$151,0)),0)</f>
        <v>3660596.3</v>
      </c>
      <c r="J359" s="245">
        <f ca="1">+IFERROR(INDEX('Hoja de Trabajo para listado'!$A$155:$Z$1048576,MATCH($A359,'Hoja de Trabajo para listado'!$A$155:$A$1048576,0),MATCH((CUADRO!J$5&amp;$E359),'Hoja de Trabajo para listado'!$A$151:$Z$151,0)),0)+IFERROR(INDEX('Hoja de Trabajo para listado'!$AB$155:$BA$1048576,MATCH($A359,'Hoja de Trabajo para listado'!$AB$155:$AB$1048576,0),MATCH((CUADRO!J$5&amp;$E359),'Hoja de Trabajo para listado'!$AB$151:$BA$151,0)),0)+IFERROR(INDEX('Hoja de Trabajo para listado'!$BC$155:$CB$1048576,MATCH($A359,'Hoja de Trabajo para listado'!$BC$155:$BC$1048576,0),MATCH((CUADRO!J$5&amp;$E359),'Hoja de Trabajo para listado'!$BC$151:$CB$151,0)),0)+IFERROR(INDEX('Hoja de Trabajo para listado'!$DE$153:$DG$274,MATCH($A359,'Hoja de Trabajo para listado'!$DE$153:$DE$1048576,0),MATCH((CUADRO!J$5&amp;$E359),'Hoja de Trabajo para listado'!$DE$151:$DG$151,0)),0)+IFERROR(INDEX('Hoja de Trabajo para listado'!$CD$155:$DC$1048576,MATCH($A359,'Hoja de Trabajo para listado'!$CD$155:$CD$1048576,0),MATCH((CUADRO!J$5&amp;$E359),'Hoja de Trabajo para listado'!$CD$151:$DC$151,0)),0)</f>
        <v>0</v>
      </c>
      <c r="K359" s="245">
        <f ca="1">+IFERROR(INDEX('Hoja de Trabajo para listado'!$A$155:$Z$1048576,MATCH($A359,'Hoja de Trabajo para listado'!$A$155:$A$1048576,0),MATCH((CUADRO!K$5&amp;$E359),'Hoja de Trabajo para listado'!$A$151:$Z$151,0)),0)+IFERROR(INDEX('Hoja de Trabajo para listado'!$AB$155:$BA$1048576,MATCH($A359,'Hoja de Trabajo para listado'!$AB$155:$AB$1048576,0),MATCH((CUADRO!K$5&amp;$E359),'Hoja de Trabajo para listado'!$AB$151:$BA$151,0)),0)+IFERROR(INDEX('Hoja de Trabajo para listado'!$BC$155:$CB$1048576,MATCH($A359,'Hoja de Trabajo para listado'!$BC$155:$BC$1048576,0),MATCH((CUADRO!K$5&amp;$E359),'Hoja de Trabajo para listado'!$BC$151:$CB$151,0)),0)+IFERROR(INDEX('Hoja de Trabajo para listado'!$DE$153:$DG$274,MATCH($A359,'Hoja de Trabajo para listado'!$DE$153:$DE$1048576,0),MATCH((CUADRO!K$5&amp;$E359),'Hoja de Trabajo para listado'!$DE$151:$DG$151,0)),0)+IFERROR(INDEX('Hoja de Trabajo para listado'!$CD$155:$DC$1048576,MATCH($A359,'Hoja de Trabajo para listado'!$CD$155:$CD$1048576,0),MATCH((CUADRO!K$5&amp;$E359),'Hoja de Trabajo para listado'!$CD$151:$DC$151,0)),0)</f>
        <v>0</v>
      </c>
      <c r="L359" s="245">
        <f ca="1">+IFERROR(INDEX('Hoja de Trabajo para listado'!$A$155:$Z$1048576,MATCH($A359,'Hoja de Trabajo para listado'!$A$155:$A$1048576,0),MATCH((CUADRO!L$5&amp;$E359),'Hoja de Trabajo para listado'!$A$151:$Z$151,0)),0)+IFERROR(INDEX('Hoja de Trabajo para listado'!$AB$155:$BA$1048576,MATCH($A359,'Hoja de Trabajo para listado'!$AB$155:$AB$1048576,0),MATCH((CUADRO!L$5&amp;$E359),'Hoja de Trabajo para listado'!$AB$151:$BA$151,0)),0)+IFERROR(INDEX('Hoja de Trabajo para listado'!$BC$155:$CB$1048576,MATCH($A359,'Hoja de Trabajo para listado'!$BC$155:$BC$1048576,0),MATCH((CUADRO!L$5&amp;$E359),'Hoja de Trabajo para listado'!$BC$151:$CB$151,0)),0)+IFERROR(INDEX('Hoja de Trabajo para listado'!$DE$153:$DG$274,MATCH($A359,'Hoja de Trabajo para listado'!$DE$153:$DE$1048576,0),MATCH((CUADRO!L$5&amp;$E359),'Hoja de Trabajo para listado'!$DE$151:$DG$151,0)),0)+IFERROR(INDEX('Hoja de Trabajo para listado'!$CD$155:$DC$1048576,MATCH($A359,'Hoja de Trabajo para listado'!$CD$155:$CD$1048576,0),MATCH((CUADRO!L$5&amp;$E359),'Hoja de Trabajo para listado'!$CD$151:$DC$151,0)),0)</f>
        <v>0</v>
      </c>
      <c r="M359" s="245">
        <f ca="1">+IFERROR(INDEX('Hoja de Trabajo para listado'!$A$155:$Z$1048576,MATCH($A359,'Hoja de Trabajo para listado'!$A$155:$A$1048576,0),MATCH((CUADRO!M$5&amp;$E359),'Hoja de Trabajo para listado'!$A$151:$Z$151,0)),0)+IFERROR(INDEX('Hoja de Trabajo para listado'!$AB$155:$BA$1048576,MATCH($A359,'Hoja de Trabajo para listado'!$AB$155:$AB$1048576,0),MATCH((CUADRO!M$5&amp;$E359),'Hoja de Trabajo para listado'!$AB$151:$BA$151,0)),0)+IFERROR(INDEX('Hoja de Trabajo para listado'!$BC$155:$CB$1048576,MATCH($A359,'Hoja de Trabajo para listado'!$BC$155:$BC$1048576,0),MATCH((CUADRO!M$5&amp;$E359),'Hoja de Trabajo para listado'!$BC$151:$CB$151,0)),0)+IFERROR(INDEX('Hoja de Trabajo para listado'!$DE$153:$DG$274,MATCH($A359,'Hoja de Trabajo para listado'!$DE$153:$DE$1048576,0),MATCH((CUADRO!M$5&amp;$E359),'Hoja de Trabajo para listado'!$DE$151:$DG$151,0)),0)+IFERROR(INDEX('Hoja de Trabajo para listado'!$CD$155:$DC$1048576,MATCH($A359,'Hoja de Trabajo para listado'!$CD$155:$CD$1048576,0),MATCH((CUADRO!M$5&amp;$E359),'Hoja de Trabajo para listado'!$CD$151:$DC$151,0)),0)</f>
        <v>0</v>
      </c>
      <c r="N359" s="245">
        <f ca="1">+IFERROR(INDEX('Hoja de Trabajo para listado'!$A$155:$Z$1048576,MATCH($A359,'Hoja de Trabajo para listado'!$A$155:$A$1048576,0),MATCH((CUADRO!N$5&amp;$E359),'Hoja de Trabajo para listado'!$A$151:$Z$151,0)),0)+IFERROR(INDEX('Hoja de Trabajo para listado'!$AB$155:$BA$1048576,MATCH($A359,'Hoja de Trabajo para listado'!$AB$155:$AB$1048576,0),MATCH((CUADRO!N$5&amp;$E359),'Hoja de Trabajo para listado'!$AB$151:$BA$151,0)),0)+IFERROR(INDEX('Hoja de Trabajo para listado'!$BC$155:$CB$1048576,MATCH($A359,'Hoja de Trabajo para listado'!$BC$155:$BC$1048576,0),MATCH((CUADRO!N$5&amp;$E359),'Hoja de Trabajo para listado'!$BC$151:$CB$151,0)),0)+IFERROR(INDEX('Hoja de Trabajo para listado'!$DE$153:$DG$274,MATCH($A359,'Hoja de Trabajo para listado'!$DE$153:$DE$1048576,0),MATCH((CUADRO!N$5&amp;$E359),'Hoja de Trabajo para listado'!$DE$151:$DG$151,0)),0)+IFERROR(INDEX('Hoja de Trabajo para listado'!$CD$155:$DC$1048576,MATCH($A359,'Hoja de Trabajo para listado'!$CD$155:$CD$1048576,0),MATCH((CUADRO!N$5&amp;$E359),'Hoja de Trabajo para listado'!$CD$151:$DC$151,0)),0)</f>
        <v>0</v>
      </c>
      <c r="O359" s="245">
        <f ca="1">+IFERROR(INDEX('Hoja de Trabajo para listado'!$A$155:$Z$1048576,MATCH($A359,'Hoja de Trabajo para listado'!$A$155:$A$1048576,0),MATCH((CUADRO!O$5&amp;$E359),'Hoja de Trabajo para listado'!$A$151:$Z$151,0)),0)+IFERROR(INDEX('Hoja de Trabajo para listado'!$AB$155:$BA$1048576,MATCH($A359,'Hoja de Trabajo para listado'!$AB$155:$AB$1048576,0),MATCH((CUADRO!O$5&amp;$E359),'Hoja de Trabajo para listado'!$AB$151:$BA$151,0)),0)+IFERROR(INDEX('Hoja de Trabajo para listado'!$BC$155:$CB$1048576,MATCH($A359,'Hoja de Trabajo para listado'!$BC$155:$BC$1048576,0),MATCH((CUADRO!O$5&amp;$E359),'Hoja de Trabajo para listado'!$BC$151:$CB$151,0)),0)+IFERROR(INDEX('Hoja de Trabajo para listado'!$DE$153:$DG$274,MATCH($A359,'Hoja de Trabajo para listado'!$DE$153:$DE$1048576,0),MATCH((CUADRO!O$5&amp;$E359),'Hoja de Trabajo para listado'!$DE$151:$DG$151,0)),0)+IFERROR(INDEX('Hoja de Trabajo para listado'!$CD$155:$DC$1048576,MATCH($A359,'Hoja de Trabajo para listado'!$CD$155:$CD$1048576,0),MATCH((CUADRO!O$5&amp;$E359),'Hoja de Trabajo para listado'!$CD$151:$DC$151,0)),0)</f>
        <v>0</v>
      </c>
      <c r="P359" s="245">
        <f ca="1">+IFERROR(INDEX('Hoja de Trabajo para listado'!$A$155:$Z$1048576,MATCH($A359,'Hoja de Trabajo para listado'!$A$155:$A$1048576,0),MATCH((CUADRO!P$5&amp;$E359),'Hoja de Trabajo para listado'!$A$151:$Z$151,0)),0)+IFERROR(INDEX('Hoja de Trabajo para listado'!$AB$155:$BA$1048576,MATCH($A359,'Hoja de Trabajo para listado'!$AB$155:$AB$1048576,0),MATCH((CUADRO!P$5&amp;$E359),'Hoja de Trabajo para listado'!$AB$151:$BA$151,0)),0)+IFERROR(INDEX('Hoja de Trabajo para listado'!$BC$155:$CB$1048576,MATCH($A359,'Hoja de Trabajo para listado'!$BC$155:$BC$1048576,0),MATCH((CUADRO!P$5&amp;$E359),'Hoja de Trabajo para listado'!$BC$151:$CB$151,0)),0)+IFERROR(INDEX('Hoja de Trabajo para listado'!$DE$153:$DG$274,MATCH($A359,'Hoja de Trabajo para listado'!$DE$153:$DE$1048576,0),MATCH((CUADRO!P$5&amp;$E359),'Hoja de Trabajo para listado'!$DE$151:$DG$151,0)),0)+IFERROR(INDEX('Hoja de Trabajo para listado'!$CD$155:$DC$1048576,MATCH($A359,'Hoja de Trabajo para listado'!$CD$155:$CD$1048576,0),MATCH((CUADRO!P$5&amp;$E359),'Hoja de Trabajo para listado'!$CD$151:$DC$151,0)),0)</f>
        <v>0</v>
      </c>
      <c r="Q359" s="245">
        <f ca="1">+IFERROR(INDEX('Hoja de Trabajo para listado'!$A$155:$Z$1048576,MATCH($A359,'Hoja de Trabajo para listado'!$A$155:$A$1048576,0),MATCH((CUADRO!Q$5&amp;$E359),'Hoja de Trabajo para listado'!$A$151:$Z$151,0)),0)+IFERROR(INDEX('Hoja de Trabajo para listado'!$AB$155:$BA$1048576,MATCH($A359,'Hoja de Trabajo para listado'!$AB$155:$AB$1048576,0),MATCH((CUADRO!Q$5&amp;$E359),'Hoja de Trabajo para listado'!$AB$151:$BA$151,0)),0)+IFERROR(INDEX('Hoja de Trabajo para listado'!$BC$155:$CB$1048576,MATCH($A359,'Hoja de Trabajo para listado'!$BC$155:$BC$1048576,0),MATCH((CUADRO!Q$5&amp;$E359),'Hoja de Trabajo para listado'!$BC$151:$CB$151,0)),0)+IFERROR(INDEX('Hoja de Trabajo para listado'!$DE$153:$DG$274,MATCH($A359,'Hoja de Trabajo para listado'!$DE$153:$DE$1048576,0),MATCH((CUADRO!Q$5&amp;$E359),'Hoja de Trabajo para listado'!$DE$151:$DG$151,0)),0)+IFERROR(INDEX('Hoja de Trabajo para listado'!$CD$155:$DC$1048576,MATCH($A359,'Hoja de Trabajo para listado'!$CD$155:$CD$1048576,0),MATCH((CUADRO!Q$5&amp;$E359),'Hoja de Trabajo para listado'!$CD$151:$DC$151,0)),0)</f>
        <v>0</v>
      </c>
      <c r="R359" s="245">
        <f t="shared" ca="1" si="13"/>
        <v>3660596.3</v>
      </c>
      <c r="S359" s="262">
        <f ca="1">+R358+R359</f>
        <v>3660596.3</v>
      </c>
      <c r="T359" s="245">
        <f ca="1">+S359</f>
        <v>3660596.3</v>
      </c>
      <c r="U359" s="244">
        <f t="shared" si="14"/>
        <v>2</v>
      </c>
      <c r="V359" s="333" t="str">
        <f>+VLOOKUP(A359,bd_lista!$A$3:$E$590,5,FALSE)</f>
        <v>Empresas Nacionales</v>
      </c>
      <c r="W359" s="392"/>
      <c r="X359" s="242">
        <f>+VLOOKUP(A359,[4]Sheet1!$A$13:$D$744,4,FALSE)</f>
        <v>81</v>
      </c>
      <c r="Y359" s="242" t="str">
        <f>+VLOOKUP(X359,bd_lista!$A$3:$C$590,3,FALSE)</f>
        <v>Ministerio de Obras Públicas, Servicios y Vivienda</v>
      </c>
      <c r="Z359" s="292"/>
      <c r="AA359" s="293"/>
    </row>
    <row r="360" spans="1:27" ht="15" hidden="1" customHeight="1">
      <c r="A360" s="251">
        <v>592</v>
      </c>
      <c r="B360" s="387">
        <f>+A360</f>
        <v>592</v>
      </c>
      <c r="C360" s="247" t="str">
        <f>+VLOOKUP(A360,bd_lista!$A$3:$C$590,3,FALSE)</f>
        <v>Empresa Estatal "Boliviana de Turismo"</v>
      </c>
      <c r="D360" s="389" t="str">
        <f>+C360</f>
        <v>Empresa Estatal "Boliviana de Turismo"</v>
      </c>
      <c r="E360" s="247" t="s">
        <v>1304</v>
      </c>
      <c r="F360" s="243">
        <f ca="1">+IFERROR(INDEX('Hoja de Trabajo para listado'!$A$155:$Z$1048576,MATCH($A360,'Hoja de Trabajo para listado'!$A$155:$A$1048576,0),MATCH((CUADRO!F$5&amp;$E360),'Hoja de Trabajo para listado'!$A$151:$Z$151,0)),0)+IFERROR(INDEX('Hoja de Trabajo para listado'!$AB$155:$BA$1048576,MATCH($A360,'Hoja de Trabajo para listado'!$AB$155:$AB$1048576,0),MATCH((CUADRO!F$5&amp;$E360),'Hoja de Trabajo para listado'!$AB$151:$BA$151,0)),0)+IFERROR(INDEX('Hoja de Trabajo para listado'!$BC$155:$CB$1048576,MATCH($A360,'Hoja de Trabajo para listado'!$BC$155:$BC$1048576,0),MATCH((CUADRO!F$5&amp;$E360),'Hoja de Trabajo para listado'!$BC$151:$CB$151,0)),0)+IFERROR(INDEX('Hoja de Trabajo para listado'!$DE$153:$DG$274,MATCH($A360,'Hoja de Trabajo para listado'!$DE$153:$DE$1048576,0),MATCH((CUADRO!F$5&amp;$E360),'Hoja de Trabajo para listado'!$DE$151:$DG$151,0)),0)+IFERROR(INDEX('Hoja de Trabajo para listado'!$CD$155:$DC$1048576,MATCH($A360,'Hoja de Trabajo para listado'!$CD$155:$CD$1048576,0),MATCH((CUADRO!F$5&amp;$E360),'Hoja de Trabajo para listado'!$CD$151:$DC$151,0)),0)</f>
        <v>0</v>
      </c>
      <c r="G360" s="243">
        <f ca="1">+IFERROR(INDEX('Hoja de Trabajo para listado'!$A$155:$Z$1048576,MATCH($A360,'Hoja de Trabajo para listado'!$A$155:$A$1048576,0),MATCH((CUADRO!G$5&amp;$E360),'Hoja de Trabajo para listado'!$A$151:$Z$151,0)),0)+IFERROR(INDEX('Hoja de Trabajo para listado'!$AB$155:$BA$1048576,MATCH($A360,'Hoja de Trabajo para listado'!$AB$155:$AB$1048576,0),MATCH((CUADRO!G$5&amp;$E360),'Hoja de Trabajo para listado'!$AB$151:$BA$151,0)),0)+IFERROR(INDEX('Hoja de Trabajo para listado'!$BC$155:$CB$1048576,MATCH($A360,'Hoja de Trabajo para listado'!$BC$155:$BC$1048576,0),MATCH((CUADRO!G$5&amp;$E360),'Hoja de Trabajo para listado'!$BC$151:$CB$151,0)),0)+IFERROR(INDEX('Hoja de Trabajo para listado'!$DE$153:$DG$274,MATCH($A360,'Hoja de Trabajo para listado'!$DE$153:$DE$1048576,0),MATCH((CUADRO!G$5&amp;$E360),'Hoja de Trabajo para listado'!$DE$151:$DG$151,0)),0)+IFERROR(INDEX('Hoja de Trabajo para listado'!$CD$155:$DC$1048576,MATCH($A360,'Hoja de Trabajo para listado'!$CD$155:$CD$1048576,0),MATCH((CUADRO!G$5&amp;$E360),'Hoja de Trabajo para listado'!$CD$151:$DC$151,0)),0)</f>
        <v>0</v>
      </c>
      <c r="H360" s="243">
        <f ca="1">+IFERROR(INDEX('Hoja de Trabajo para listado'!$A$155:$Z$1048576,MATCH($A360,'Hoja de Trabajo para listado'!$A$155:$A$1048576,0),MATCH((CUADRO!H$5&amp;$E360),'Hoja de Trabajo para listado'!$A$151:$Z$151,0)),0)+IFERROR(INDEX('Hoja de Trabajo para listado'!$AB$155:$BA$1048576,MATCH($A360,'Hoja de Trabajo para listado'!$AB$155:$AB$1048576,0),MATCH((CUADRO!H$5&amp;$E360),'Hoja de Trabajo para listado'!$AB$151:$BA$151,0)),0)+IFERROR(INDEX('Hoja de Trabajo para listado'!$BC$155:$CB$1048576,MATCH($A360,'Hoja de Trabajo para listado'!$BC$155:$BC$1048576,0),MATCH((CUADRO!H$5&amp;$E360),'Hoja de Trabajo para listado'!$BC$151:$CB$151,0)),0)+IFERROR(INDEX('Hoja de Trabajo para listado'!$DE$153:$DG$274,MATCH($A360,'Hoja de Trabajo para listado'!$DE$153:$DE$1048576,0),MATCH((CUADRO!H$5&amp;$E360),'Hoja de Trabajo para listado'!$DE$151:$DG$151,0)),0)+IFERROR(INDEX('Hoja de Trabajo para listado'!$CD$155:$DC$1048576,MATCH($A360,'Hoja de Trabajo para listado'!$CD$155:$CD$1048576,0),MATCH((CUADRO!H$5&amp;$E360),'Hoja de Trabajo para listado'!$CD$151:$DC$151,0)),0)</f>
        <v>0</v>
      </c>
      <c r="I360" s="243">
        <f ca="1">+IFERROR(INDEX('Hoja de Trabajo para listado'!$A$155:$Z$1048576,MATCH($A360,'Hoja de Trabajo para listado'!$A$155:$A$1048576,0),MATCH((CUADRO!I$5&amp;$E360),'Hoja de Trabajo para listado'!$A$151:$Z$151,0)),0)+IFERROR(INDEX('Hoja de Trabajo para listado'!$AB$155:$BA$1048576,MATCH($A360,'Hoja de Trabajo para listado'!$AB$155:$AB$1048576,0),MATCH((CUADRO!I$5&amp;$E360),'Hoja de Trabajo para listado'!$AB$151:$BA$151,0)),0)+IFERROR(INDEX('Hoja de Trabajo para listado'!$BC$155:$CB$1048576,MATCH($A360,'Hoja de Trabajo para listado'!$BC$155:$BC$1048576,0),MATCH((CUADRO!I$5&amp;$E360),'Hoja de Trabajo para listado'!$BC$151:$CB$151,0)),0)+IFERROR(INDEX('Hoja de Trabajo para listado'!$DE$153:$DG$274,MATCH($A360,'Hoja de Trabajo para listado'!$DE$153:$DE$1048576,0),MATCH((CUADRO!I$5&amp;$E360),'Hoja de Trabajo para listado'!$DE$151:$DG$151,0)),0)+IFERROR(INDEX('Hoja de Trabajo para listado'!$CD$155:$DC$1048576,MATCH($A360,'Hoja de Trabajo para listado'!$CD$155:$CD$1048576,0),MATCH((CUADRO!I$5&amp;$E360),'Hoja de Trabajo para listado'!$CD$151:$DC$151,0)),0)</f>
        <v>0</v>
      </c>
      <c r="J360" s="243">
        <f ca="1">+IFERROR(INDEX('Hoja de Trabajo para listado'!$A$155:$Z$1048576,MATCH($A360,'Hoja de Trabajo para listado'!$A$155:$A$1048576,0),MATCH((CUADRO!J$5&amp;$E360),'Hoja de Trabajo para listado'!$A$151:$Z$151,0)),0)+IFERROR(INDEX('Hoja de Trabajo para listado'!$AB$155:$BA$1048576,MATCH($A360,'Hoja de Trabajo para listado'!$AB$155:$AB$1048576,0),MATCH((CUADRO!J$5&amp;$E360),'Hoja de Trabajo para listado'!$AB$151:$BA$151,0)),0)+IFERROR(INDEX('Hoja de Trabajo para listado'!$BC$155:$CB$1048576,MATCH($A360,'Hoja de Trabajo para listado'!$BC$155:$BC$1048576,0),MATCH((CUADRO!J$5&amp;$E360),'Hoja de Trabajo para listado'!$BC$151:$CB$151,0)),0)+IFERROR(INDEX('Hoja de Trabajo para listado'!$DE$153:$DG$274,MATCH($A360,'Hoja de Trabajo para listado'!$DE$153:$DE$1048576,0),MATCH((CUADRO!J$5&amp;$E360),'Hoja de Trabajo para listado'!$DE$151:$DG$151,0)),0)+IFERROR(INDEX('Hoja de Trabajo para listado'!$CD$155:$DC$1048576,MATCH($A360,'Hoja de Trabajo para listado'!$CD$155:$CD$1048576,0),MATCH((CUADRO!J$5&amp;$E360),'Hoja de Trabajo para listado'!$CD$151:$DC$151,0)),0)</f>
        <v>0</v>
      </c>
      <c r="K360" s="243">
        <f ca="1">+IFERROR(INDEX('Hoja de Trabajo para listado'!$A$155:$Z$1048576,MATCH($A360,'Hoja de Trabajo para listado'!$A$155:$A$1048576,0),MATCH((CUADRO!K$5&amp;$E360),'Hoja de Trabajo para listado'!$A$151:$Z$151,0)),0)+IFERROR(INDEX('Hoja de Trabajo para listado'!$AB$155:$BA$1048576,MATCH($A360,'Hoja de Trabajo para listado'!$AB$155:$AB$1048576,0),MATCH((CUADRO!K$5&amp;$E360),'Hoja de Trabajo para listado'!$AB$151:$BA$151,0)),0)+IFERROR(INDEX('Hoja de Trabajo para listado'!$BC$155:$CB$1048576,MATCH($A360,'Hoja de Trabajo para listado'!$BC$155:$BC$1048576,0),MATCH((CUADRO!K$5&amp;$E360),'Hoja de Trabajo para listado'!$BC$151:$CB$151,0)),0)+IFERROR(INDEX('Hoja de Trabajo para listado'!$DE$153:$DG$274,MATCH($A360,'Hoja de Trabajo para listado'!$DE$153:$DE$1048576,0),MATCH((CUADRO!K$5&amp;$E360),'Hoja de Trabajo para listado'!$DE$151:$DG$151,0)),0)+IFERROR(INDEX('Hoja de Trabajo para listado'!$CD$155:$DC$1048576,MATCH($A360,'Hoja de Trabajo para listado'!$CD$155:$CD$1048576,0),MATCH((CUADRO!K$5&amp;$E360),'Hoja de Trabajo para listado'!$CD$151:$DC$151,0)),0)</f>
        <v>0</v>
      </c>
      <c r="L360" s="243">
        <f ca="1">+IFERROR(INDEX('Hoja de Trabajo para listado'!$A$155:$Z$1048576,MATCH($A360,'Hoja de Trabajo para listado'!$A$155:$A$1048576,0),MATCH((CUADRO!L$5&amp;$E360),'Hoja de Trabajo para listado'!$A$151:$Z$151,0)),0)+IFERROR(INDEX('Hoja de Trabajo para listado'!$AB$155:$BA$1048576,MATCH($A360,'Hoja de Trabajo para listado'!$AB$155:$AB$1048576,0),MATCH((CUADRO!L$5&amp;$E360),'Hoja de Trabajo para listado'!$AB$151:$BA$151,0)),0)+IFERROR(INDEX('Hoja de Trabajo para listado'!$BC$155:$CB$1048576,MATCH($A360,'Hoja de Trabajo para listado'!$BC$155:$BC$1048576,0),MATCH((CUADRO!L$5&amp;$E360),'Hoja de Trabajo para listado'!$BC$151:$CB$151,0)),0)+IFERROR(INDEX('Hoja de Trabajo para listado'!$DE$153:$DG$274,MATCH($A360,'Hoja de Trabajo para listado'!$DE$153:$DE$1048576,0),MATCH((CUADRO!L$5&amp;$E360),'Hoja de Trabajo para listado'!$DE$151:$DG$151,0)),0)+IFERROR(INDEX('Hoja de Trabajo para listado'!$CD$155:$DC$1048576,MATCH($A360,'Hoja de Trabajo para listado'!$CD$155:$CD$1048576,0),MATCH((CUADRO!L$5&amp;$E360),'Hoja de Trabajo para listado'!$CD$151:$DC$151,0)),0)</f>
        <v>0</v>
      </c>
      <c r="M360" s="243">
        <f ca="1">+IFERROR(INDEX('Hoja de Trabajo para listado'!$A$155:$Z$1048576,MATCH($A360,'Hoja de Trabajo para listado'!$A$155:$A$1048576,0),MATCH((CUADRO!M$5&amp;$E360),'Hoja de Trabajo para listado'!$A$151:$Z$151,0)),0)+IFERROR(INDEX('Hoja de Trabajo para listado'!$AB$155:$BA$1048576,MATCH($A360,'Hoja de Trabajo para listado'!$AB$155:$AB$1048576,0),MATCH((CUADRO!M$5&amp;$E360),'Hoja de Trabajo para listado'!$AB$151:$BA$151,0)),0)+IFERROR(INDEX('Hoja de Trabajo para listado'!$BC$155:$CB$1048576,MATCH($A360,'Hoja de Trabajo para listado'!$BC$155:$BC$1048576,0),MATCH((CUADRO!M$5&amp;$E360),'Hoja de Trabajo para listado'!$BC$151:$CB$151,0)),0)+IFERROR(INDEX('Hoja de Trabajo para listado'!$DE$153:$DG$274,MATCH($A360,'Hoja de Trabajo para listado'!$DE$153:$DE$1048576,0),MATCH((CUADRO!M$5&amp;$E360),'Hoja de Trabajo para listado'!$DE$151:$DG$151,0)),0)+IFERROR(INDEX('Hoja de Trabajo para listado'!$CD$155:$DC$1048576,MATCH($A360,'Hoja de Trabajo para listado'!$CD$155:$CD$1048576,0),MATCH((CUADRO!M$5&amp;$E360),'Hoja de Trabajo para listado'!$CD$151:$DC$151,0)),0)</f>
        <v>0</v>
      </c>
      <c r="N360" s="243">
        <f ca="1">+IFERROR(INDEX('Hoja de Trabajo para listado'!$A$155:$Z$1048576,MATCH($A360,'Hoja de Trabajo para listado'!$A$155:$A$1048576,0),MATCH((CUADRO!N$5&amp;$E360),'Hoja de Trabajo para listado'!$A$151:$Z$151,0)),0)+IFERROR(INDEX('Hoja de Trabajo para listado'!$AB$155:$BA$1048576,MATCH($A360,'Hoja de Trabajo para listado'!$AB$155:$AB$1048576,0),MATCH((CUADRO!N$5&amp;$E360),'Hoja de Trabajo para listado'!$AB$151:$BA$151,0)),0)+IFERROR(INDEX('Hoja de Trabajo para listado'!$BC$155:$CB$1048576,MATCH($A360,'Hoja de Trabajo para listado'!$BC$155:$BC$1048576,0),MATCH((CUADRO!N$5&amp;$E360),'Hoja de Trabajo para listado'!$BC$151:$CB$151,0)),0)+IFERROR(INDEX('Hoja de Trabajo para listado'!$DE$153:$DG$274,MATCH($A360,'Hoja de Trabajo para listado'!$DE$153:$DE$1048576,0),MATCH((CUADRO!N$5&amp;$E360),'Hoja de Trabajo para listado'!$DE$151:$DG$151,0)),0)+IFERROR(INDEX('Hoja de Trabajo para listado'!$CD$155:$DC$1048576,MATCH($A360,'Hoja de Trabajo para listado'!$CD$155:$CD$1048576,0),MATCH((CUADRO!N$5&amp;$E360),'Hoja de Trabajo para listado'!$CD$151:$DC$151,0)),0)</f>
        <v>0</v>
      </c>
      <c r="O360" s="243">
        <f ca="1">+IFERROR(INDEX('Hoja de Trabajo para listado'!$A$155:$Z$1048576,MATCH($A360,'Hoja de Trabajo para listado'!$A$155:$A$1048576,0),MATCH((CUADRO!O$5&amp;$E360),'Hoja de Trabajo para listado'!$A$151:$Z$151,0)),0)+IFERROR(INDEX('Hoja de Trabajo para listado'!$AB$155:$BA$1048576,MATCH($A360,'Hoja de Trabajo para listado'!$AB$155:$AB$1048576,0),MATCH((CUADRO!O$5&amp;$E360),'Hoja de Trabajo para listado'!$AB$151:$BA$151,0)),0)+IFERROR(INDEX('Hoja de Trabajo para listado'!$BC$155:$CB$1048576,MATCH($A360,'Hoja de Trabajo para listado'!$BC$155:$BC$1048576,0),MATCH((CUADRO!O$5&amp;$E360),'Hoja de Trabajo para listado'!$BC$151:$CB$151,0)),0)+IFERROR(INDEX('Hoja de Trabajo para listado'!$DE$153:$DG$274,MATCH($A360,'Hoja de Trabajo para listado'!$DE$153:$DE$1048576,0),MATCH((CUADRO!O$5&amp;$E360),'Hoja de Trabajo para listado'!$DE$151:$DG$151,0)),0)+IFERROR(INDEX('Hoja de Trabajo para listado'!$CD$155:$DC$1048576,MATCH($A360,'Hoja de Trabajo para listado'!$CD$155:$CD$1048576,0),MATCH((CUADRO!O$5&amp;$E360),'Hoja de Trabajo para listado'!$CD$151:$DC$151,0)),0)</f>
        <v>0</v>
      </c>
      <c r="P360" s="243">
        <f ca="1">+IFERROR(INDEX('Hoja de Trabajo para listado'!$A$155:$Z$1048576,MATCH($A360,'Hoja de Trabajo para listado'!$A$155:$A$1048576,0),MATCH((CUADRO!P$5&amp;$E360),'Hoja de Trabajo para listado'!$A$151:$Z$151,0)),0)+IFERROR(INDEX('Hoja de Trabajo para listado'!$AB$155:$BA$1048576,MATCH($A360,'Hoja de Trabajo para listado'!$AB$155:$AB$1048576,0),MATCH((CUADRO!P$5&amp;$E360),'Hoja de Trabajo para listado'!$AB$151:$BA$151,0)),0)+IFERROR(INDEX('Hoja de Trabajo para listado'!$BC$155:$CB$1048576,MATCH($A360,'Hoja de Trabajo para listado'!$BC$155:$BC$1048576,0),MATCH((CUADRO!P$5&amp;$E360),'Hoja de Trabajo para listado'!$BC$151:$CB$151,0)),0)+IFERROR(INDEX('Hoja de Trabajo para listado'!$DE$153:$DG$274,MATCH($A360,'Hoja de Trabajo para listado'!$DE$153:$DE$1048576,0),MATCH((CUADRO!P$5&amp;$E360),'Hoja de Trabajo para listado'!$DE$151:$DG$151,0)),0)+IFERROR(INDEX('Hoja de Trabajo para listado'!$CD$155:$DC$1048576,MATCH($A360,'Hoja de Trabajo para listado'!$CD$155:$CD$1048576,0),MATCH((CUADRO!P$5&amp;$E360),'Hoja de Trabajo para listado'!$CD$151:$DC$151,0)),0)</f>
        <v>0</v>
      </c>
      <c r="Q360" s="243">
        <f ca="1">+IFERROR(INDEX('Hoja de Trabajo para listado'!$A$155:$Z$1048576,MATCH($A360,'Hoja de Trabajo para listado'!$A$155:$A$1048576,0),MATCH((CUADRO!Q$5&amp;$E360),'Hoja de Trabajo para listado'!$A$151:$Z$151,0)),0)+IFERROR(INDEX('Hoja de Trabajo para listado'!$AB$155:$BA$1048576,MATCH($A360,'Hoja de Trabajo para listado'!$AB$155:$AB$1048576,0),MATCH((CUADRO!Q$5&amp;$E360),'Hoja de Trabajo para listado'!$AB$151:$BA$151,0)),0)+IFERROR(INDEX('Hoja de Trabajo para listado'!$BC$155:$CB$1048576,MATCH($A360,'Hoja de Trabajo para listado'!$BC$155:$BC$1048576,0),MATCH((CUADRO!Q$5&amp;$E360),'Hoja de Trabajo para listado'!$BC$151:$CB$151,0)),0)+IFERROR(INDEX('Hoja de Trabajo para listado'!$DE$153:$DG$274,MATCH($A360,'Hoja de Trabajo para listado'!$DE$153:$DE$1048576,0),MATCH((CUADRO!Q$5&amp;$E360),'Hoja de Trabajo para listado'!$DE$151:$DG$151,0)),0)+IFERROR(INDEX('Hoja de Trabajo para listado'!$CD$155:$DC$1048576,MATCH($A360,'Hoja de Trabajo para listado'!$CD$155:$CD$1048576,0),MATCH((CUADRO!Q$5&amp;$E360),'Hoja de Trabajo para listado'!$CD$151:$DC$151,0)),0)</f>
        <v>0</v>
      </c>
      <c r="R360" s="243">
        <f t="shared" ca="1" si="13"/>
        <v>0</v>
      </c>
      <c r="S360" s="263"/>
      <c r="T360" s="243">
        <f ca="1">+T361</f>
        <v>0</v>
      </c>
      <c r="U360" s="242">
        <f t="shared" si="14"/>
        <v>1</v>
      </c>
      <c r="V360" s="333" t="str">
        <f>+VLOOKUP(A360,bd_lista!$A$3:$E$590,5,FALSE)</f>
        <v>Empresas Nacionales</v>
      </c>
      <c r="W360" s="391" t="str">
        <f>+V360</f>
        <v>Empresas Nacionales</v>
      </c>
      <c r="X360" s="242">
        <v>53</v>
      </c>
      <c r="Y360" s="242" t="str">
        <f>+VLOOKUP(X360,bd_lista!$A$3:$C$590,3,FALSE)</f>
        <v>Ministerio de Culturas, Descolonización y Despatriarcalización</v>
      </c>
      <c r="Z360" s="294">
        <f>+X360</f>
        <v>53</v>
      </c>
      <c r="AA360" s="295" t="str">
        <f>+Y360</f>
        <v>Ministerio de Culturas, Descolonización y Despatriarcalización</v>
      </c>
    </row>
    <row r="361" spans="1:27" ht="15" hidden="1" customHeight="1">
      <c r="A361" s="32">
        <v>592</v>
      </c>
      <c r="B361" s="388"/>
      <c r="C361" s="333" t="str">
        <f>+VLOOKUP(A361,bd_lista!$A$3:$C$590,3,FALSE)</f>
        <v>Empresa Estatal "Boliviana de Turismo"</v>
      </c>
      <c r="D361" s="390"/>
      <c r="E361" s="333" t="s">
        <v>1305</v>
      </c>
      <c r="F361" s="245">
        <f ca="1">+IFERROR(INDEX('Hoja de Trabajo para listado'!$A$155:$Z$1048576,MATCH($A361,'Hoja de Trabajo para listado'!$A$155:$A$1048576,0),MATCH((CUADRO!F$5&amp;$E361),'Hoja de Trabajo para listado'!$A$151:$Z$151,0)),0)+IFERROR(INDEX('Hoja de Trabajo para listado'!$AB$155:$BA$1048576,MATCH($A361,'Hoja de Trabajo para listado'!$AB$155:$AB$1048576,0),MATCH((CUADRO!F$5&amp;$E361),'Hoja de Trabajo para listado'!$AB$151:$BA$151,0)),0)+IFERROR(INDEX('Hoja de Trabajo para listado'!$BC$155:$CB$1048576,MATCH($A361,'Hoja de Trabajo para listado'!$BC$155:$BC$1048576,0),MATCH((CUADRO!F$5&amp;$E361),'Hoja de Trabajo para listado'!$BC$151:$CB$151,0)),0)+IFERROR(INDEX('Hoja de Trabajo para listado'!$DE$153:$DG$274,MATCH($A361,'Hoja de Trabajo para listado'!$DE$153:$DE$1048576,0),MATCH((CUADRO!F$5&amp;$E361),'Hoja de Trabajo para listado'!$DE$151:$DG$151,0)),0)+IFERROR(INDEX('Hoja de Trabajo para listado'!$CD$155:$DC$1048576,MATCH($A361,'Hoja de Trabajo para listado'!$CD$155:$CD$1048576,0),MATCH((CUADRO!F$5&amp;$E361),'Hoja de Trabajo para listado'!$CD$151:$DC$151,0)),0)</f>
        <v>0</v>
      </c>
      <c r="G361" s="245">
        <f ca="1">+IFERROR(INDEX('Hoja de Trabajo para listado'!$A$155:$Z$1048576,MATCH($A361,'Hoja de Trabajo para listado'!$A$155:$A$1048576,0),MATCH((CUADRO!G$5&amp;$E361),'Hoja de Trabajo para listado'!$A$151:$Z$151,0)),0)+IFERROR(INDEX('Hoja de Trabajo para listado'!$AB$155:$BA$1048576,MATCH($A361,'Hoja de Trabajo para listado'!$AB$155:$AB$1048576,0),MATCH((CUADRO!G$5&amp;$E361),'Hoja de Trabajo para listado'!$AB$151:$BA$151,0)),0)+IFERROR(INDEX('Hoja de Trabajo para listado'!$BC$155:$CB$1048576,MATCH($A361,'Hoja de Trabajo para listado'!$BC$155:$BC$1048576,0),MATCH((CUADRO!G$5&amp;$E361),'Hoja de Trabajo para listado'!$BC$151:$CB$151,0)),0)+IFERROR(INDEX('Hoja de Trabajo para listado'!$DE$153:$DG$274,MATCH($A361,'Hoja de Trabajo para listado'!$DE$153:$DE$1048576,0),MATCH((CUADRO!G$5&amp;$E361),'Hoja de Trabajo para listado'!$DE$151:$DG$151,0)),0)+IFERROR(INDEX('Hoja de Trabajo para listado'!$CD$155:$DC$1048576,MATCH($A361,'Hoja de Trabajo para listado'!$CD$155:$CD$1048576,0),MATCH((CUADRO!G$5&amp;$E361),'Hoja de Trabajo para listado'!$CD$151:$DC$151,0)),0)</f>
        <v>0</v>
      </c>
      <c r="H361" s="245">
        <f ca="1">+IFERROR(INDEX('Hoja de Trabajo para listado'!$A$155:$Z$1048576,MATCH($A361,'Hoja de Trabajo para listado'!$A$155:$A$1048576,0),MATCH((CUADRO!H$5&amp;$E361),'Hoja de Trabajo para listado'!$A$151:$Z$151,0)),0)+IFERROR(INDEX('Hoja de Trabajo para listado'!$AB$155:$BA$1048576,MATCH($A361,'Hoja de Trabajo para listado'!$AB$155:$AB$1048576,0),MATCH((CUADRO!H$5&amp;$E361),'Hoja de Trabajo para listado'!$AB$151:$BA$151,0)),0)+IFERROR(INDEX('Hoja de Trabajo para listado'!$BC$155:$CB$1048576,MATCH($A361,'Hoja de Trabajo para listado'!$BC$155:$BC$1048576,0),MATCH((CUADRO!H$5&amp;$E361),'Hoja de Trabajo para listado'!$BC$151:$CB$151,0)),0)+IFERROR(INDEX('Hoja de Trabajo para listado'!$DE$153:$DG$274,MATCH($A361,'Hoja de Trabajo para listado'!$DE$153:$DE$1048576,0),MATCH((CUADRO!H$5&amp;$E361),'Hoja de Trabajo para listado'!$DE$151:$DG$151,0)),0)+IFERROR(INDEX('Hoja de Trabajo para listado'!$CD$155:$DC$1048576,MATCH($A361,'Hoja de Trabajo para listado'!$CD$155:$CD$1048576,0),MATCH((CUADRO!H$5&amp;$E361),'Hoja de Trabajo para listado'!$CD$151:$DC$151,0)),0)</f>
        <v>0</v>
      </c>
      <c r="I361" s="245">
        <f ca="1">+IFERROR(INDEX('Hoja de Trabajo para listado'!$A$155:$Z$1048576,MATCH($A361,'Hoja de Trabajo para listado'!$A$155:$A$1048576,0),MATCH((CUADRO!I$5&amp;$E361),'Hoja de Trabajo para listado'!$A$151:$Z$151,0)),0)+IFERROR(INDEX('Hoja de Trabajo para listado'!$AB$155:$BA$1048576,MATCH($A361,'Hoja de Trabajo para listado'!$AB$155:$AB$1048576,0),MATCH((CUADRO!I$5&amp;$E361),'Hoja de Trabajo para listado'!$AB$151:$BA$151,0)),0)+IFERROR(INDEX('Hoja de Trabajo para listado'!$BC$155:$CB$1048576,MATCH($A361,'Hoja de Trabajo para listado'!$BC$155:$BC$1048576,0),MATCH((CUADRO!I$5&amp;$E361),'Hoja de Trabajo para listado'!$BC$151:$CB$151,0)),0)+IFERROR(INDEX('Hoja de Trabajo para listado'!$DE$153:$DG$274,MATCH($A361,'Hoja de Trabajo para listado'!$DE$153:$DE$1048576,0),MATCH((CUADRO!I$5&amp;$E361),'Hoja de Trabajo para listado'!$DE$151:$DG$151,0)),0)+IFERROR(INDEX('Hoja de Trabajo para listado'!$CD$155:$DC$1048576,MATCH($A361,'Hoja de Trabajo para listado'!$CD$155:$CD$1048576,0),MATCH((CUADRO!I$5&amp;$E361),'Hoja de Trabajo para listado'!$CD$151:$DC$151,0)),0)</f>
        <v>0</v>
      </c>
      <c r="J361" s="245">
        <f ca="1">+IFERROR(INDEX('Hoja de Trabajo para listado'!$A$155:$Z$1048576,MATCH($A361,'Hoja de Trabajo para listado'!$A$155:$A$1048576,0),MATCH((CUADRO!J$5&amp;$E361),'Hoja de Trabajo para listado'!$A$151:$Z$151,0)),0)+IFERROR(INDEX('Hoja de Trabajo para listado'!$AB$155:$BA$1048576,MATCH($A361,'Hoja de Trabajo para listado'!$AB$155:$AB$1048576,0),MATCH((CUADRO!J$5&amp;$E361),'Hoja de Trabajo para listado'!$AB$151:$BA$151,0)),0)+IFERROR(INDEX('Hoja de Trabajo para listado'!$BC$155:$CB$1048576,MATCH($A361,'Hoja de Trabajo para listado'!$BC$155:$BC$1048576,0),MATCH((CUADRO!J$5&amp;$E361),'Hoja de Trabajo para listado'!$BC$151:$CB$151,0)),0)+IFERROR(INDEX('Hoja de Trabajo para listado'!$DE$153:$DG$274,MATCH($A361,'Hoja de Trabajo para listado'!$DE$153:$DE$1048576,0),MATCH((CUADRO!J$5&amp;$E361),'Hoja de Trabajo para listado'!$DE$151:$DG$151,0)),0)+IFERROR(INDEX('Hoja de Trabajo para listado'!$CD$155:$DC$1048576,MATCH($A361,'Hoja de Trabajo para listado'!$CD$155:$CD$1048576,0),MATCH((CUADRO!J$5&amp;$E361),'Hoja de Trabajo para listado'!$CD$151:$DC$151,0)),0)</f>
        <v>0</v>
      </c>
      <c r="K361" s="245">
        <f ca="1">+IFERROR(INDEX('Hoja de Trabajo para listado'!$A$155:$Z$1048576,MATCH($A361,'Hoja de Trabajo para listado'!$A$155:$A$1048576,0),MATCH((CUADRO!K$5&amp;$E361),'Hoja de Trabajo para listado'!$A$151:$Z$151,0)),0)+IFERROR(INDEX('Hoja de Trabajo para listado'!$AB$155:$BA$1048576,MATCH($A361,'Hoja de Trabajo para listado'!$AB$155:$AB$1048576,0),MATCH((CUADRO!K$5&amp;$E361),'Hoja de Trabajo para listado'!$AB$151:$BA$151,0)),0)+IFERROR(INDEX('Hoja de Trabajo para listado'!$BC$155:$CB$1048576,MATCH($A361,'Hoja de Trabajo para listado'!$BC$155:$BC$1048576,0),MATCH((CUADRO!K$5&amp;$E361),'Hoja de Trabajo para listado'!$BC$151:$CB$151,0)),0)+IFERROR(INDEX('Hoja de Trabajo para listado'!$DE$153:$DG$274,MATCH($A361,'Hoja de Trabajo para listado'!$DE$153:$DE$1048576,0),MATCH((CUADRO!K$5&amp;$E361),'Hoja de Trabajo para listado'!$DE$151:$DG$151,0)),0)+IFERROR(INDEX('Hoja de Trabajo para listado'!$CD$155:$DC$1048576,MATCH($A361,'Hoja de Trabajo para listado'!$CD$155:$CD$1048576,0),MATCH((CUADRO!K$5&amp;$E361),'Hoja de Trabajo para listado'!$CD$151:$DC$151,0)),0)</f>
        <v>0</v>
      </c>
      <c r="L361" s="245">
        <f ca="1">+IFERROR(INDEX('Hoja de Trabajo para listado'!$A$155:$Z$1048576,MATCH($A361,'Hoja de Trabajo para listado'!$A$155:$A$1048576,0),MATCH((CUADRO!L$5&amp;$E361),'Hoja de Trabajo para listado'!$A$151:$Z$151,0)),0)+IFERROR(INDEX('Hoja de Trabajo para listado'!$AB$155:$BA$1048576,MATCH($A361,'Hoja de Trabajo para listado'!$AB$155:$AB$1048576,0),MATCH((CUADRO!L$5&amp;$E361),'Hoja de Trabajo para listado'!$AB$151:$BA$151,0)),0)+IFERROR(INDEX('Hoja de Trabajo para listado'!$BC$155:$CB$1048576,MATCH($A361,'Hoja de Trabajo para listado'!$BC$155:$BC$1048576,0),MATCH((CUADRO!L$5&amp;$E361),'Hoja de Trabajo para listado'!$BC$151:$CB$151,0)),0)+IFERROR(INDEX('Hoja de Trabajo para listado'!$DE$153:$DG$274,MATCH($A361,'Hoja de Trabajo para listado'!$DE$153:$DE$1048576,0),MATCH((CUADRO!L$5&amp;$E361),'Hoja de Trabajo para listado'!$DE$151:$DG$151,0)),0)+IFERROR(INDEX('Hoja de Trabajo para listado'!$CD$155:$DC$1048576,MATCH($A361,'Hoja de Trabajo para listado'!$CD$155:$CD$1048576,0),MATCH((CUADRO!L$5&amp;$E361),'Hoja de Trabajo para listado'!$CD$151:$DC$151,0)),0)</f>
        <v>0</v>
      </c>
      <c r="M361" s="245">
        <f ca="1">+IFERROR(INDEX('Hoja de Trabajo para listado'!$A$155:$Z$1048576,MATCH($A361,'Hoja de Trabajo para listado'!$A$155:$A$1048576,0),MATCH((CUADRO!M$5&amp;$E361),'Hoja de Trabajo para listado'!$A$151:$Z$151,0)),0)+IFERROR(INDEX('Hoja de Trabajo para listado'!$AB$155:$BA$1048576,MATCH($A361,'Hoja de Trabajo para listado'!$AB$155:$AB$1048576,0),MATCH((CUADRO!M$5&amp;$E361),'Hoja de Trabajo para listado'!$AB$151:$BA$151,0)),0)+IFERROR(INDEX('Hoja de Trabajo para listado'!$BC$155:$CB$1048576,MATCH($A361,'Hoja de Trabajo para listado'!$BC$155:$BC$1048576,0),MATCH((CUADRO!M$5&amp;$E361),'Hoja de Trabajo para listado'!$BC$151:$CB$151,0)),0)+IFERROR(INDEX('Hoja de Trabajo para listado'!$DE$153:$DG$274,MATCH($A361,'Hoja de Trabajo para listado'!$DE$153:$DE$1048576,0),MATCH((CUADRO!M$5&amp;$E361),'Hoja de Trabajo para listado'!$DE$151:$DG$151,0)),0)+IFERROR(INDEX('Hoja de Trabajo para listado'!$CD$155:$DC$1048576,MATCH($A361,'Hoja de Trabajo para listado'!$CD$155:$CD$1048576,0),MATCH((CUADRO!M$5&amp;$E361),'Hoja de Trabajo para listado'!$CD$151:$DC$151,0)),0)</f>
        <v>0</v>
      </c>
      <c r="N361" s="245">
        <f ca="1">+IFERROR(INDEX('Hoja de Trabajo para listado'!$A$155:$Z$1048576,MATCH($A361,'Hoja de Trabajo para listado'!$A$155:$A$1048576,0),MATCH((CUADRO!N$5&amp;$E361),'Hoja de Trabajo para listado'!$A$151:$Z$151,0)),0)+IFERROR(INDEX('Hoja de Trabajo para listado'!$AB$155:$BA$1048576,MATCH($A361,'Hoja de Trabajo para listado'!$AB$155:$AB$1048576,0),MATCH((CUADRO!N$5&amp;$E361),'Hoja de Trabajo para listado'!$AB$151:$BA$151,0)),0)+IFERROR(INDEX('Hoja de Trabajo para listado'!$BC$155:$CB$1048576,MATCH($A361,'Hoja de Trabajo para listado'!$BC$155:$BC$1048576,0),MATCH((CUADRO!N$5&amp;$E361),'Hoja de Trabajo para listado'!$BC$151:$CB$151,0)),0)+IFERROR(INDEX('Hoja de Trabajo para listado'!$DE$153:$DG$274,MATCH($A361,'Hoja de Trabajo para listado'!$DE$153:$DE$1048576,0),MATCH((CUADRO!N$5&amp;$E361),'Hoja de Trabajo para listado'!$DE$151:$DG$151,0)),0)+IFERROR(INDEX('Hoja de Trabajo para listado'!$CD$155:$DC$1048576,MATCH($A361,'Hoja de Trabajo para listado'!$CD$155:$CD$1048576,0),MATCH((CUADRO!N$5&amp;$E361),'Hoja de Trabajo para listado'!$CD$151:$DC$151,0)),0)</f>
        <v>0</v>
      </c>
      <c r="O361" s="245">
        <f ca="1">+IFERROR(INDEX('Hoja de Trabajo para listado'!$A$155:$Z$1048576,MATCH($A361,'Hoja de Trabajo para listado'!$A$155:$A$1048576,0),MATCH((CUADRO!O$5&amp;$E361),'Hoja de Trabajo para listado'!$A$151:$Z$151,0)),0)+IFERROR(INDEX('Hoja de Trabajo para listado'!$AB$155:$BA$1048576,MATCH($A361,'Hoja de Trabajo para listado'!$AB$155:$AB$1048576,0),MATCH((CUADRO!O$5&amp;$E361),'Hoja de Trabajo para listado'!$AB$151:$BA$151,0)),0)+IFERROR(INDEX('Hoja de Trabajo para listado'!$BC$155:$CB$1048576,MATCH($A361,'Hoja de Trabajo para listado'!$BC$155:$BC$1048576,0),MATCH((CUADRO!O$5&amp;$E361),'Hoja de Trabajo para listado'!$BC$151:$CB$151,0)),0)+IFERROR(INDEX('Hoja de Trabajo para listado'!$DE$153:$DG$274,MATCH($A361,'Hoja de Trabajo para listado'!$DE$153:$DE$1048576,0),MATCH((CUADRO!O$5&amp;$E361),'Hoja de Trabajo para listado'!$DE$151:$DG$151,0)),0)+IFERROR(INDEX('Hoja de Trabajo para listado'!$CD$155:$DC$1048576,MATCH($A361,'Hoja de Trabajo para listado'!$CD$155:$CD$1048576,0),MATCH((CUADRO!O$5&amp;$E361),'Hoja de Trabajo para listado'!$CD$151:$DC$151,0)),0)</f>
        <v>0</v>
      </c>
      <c r="P361" s="245">
        <f ca="1">+IFERROR(INDEX('Hoja de Trabajo para listado'!$A$155:$Z$1048576,MATCH($A361,'Hoja de Trabajo para listado'!$A$155:$A$1048576,0),MATCH((CUADRO!P$5&amp;$E361),'Hoja de Trabajo para listado'!$A$151:$Z$151,0)),0)+IFERROR(INDEX('Hoja de Trabajo para listado'!$AB$155:$BA$1048576,MATCH($A361,'Hoja de Trabajo para listado'!$AB$155:$AB$1048576,0),MATCH((CUADRO!P$5&amp;$E361),'Hoja de Trabajo para listado'!$AB$151:$BA$151,0)),0)+IFERROR(INDEX('Hoja de Trabajo para listado'!$BC$155:$CB$1048576,MATCH($A361,'Hoja de Trabajo para listado'!$BC$155:$BC$1048576,0),MATCH((CUADRO!P$5&amp;$E361),'Hoja de Trabajo para listado'!$BC$151:$CB$151,0)),0)+IFERROR(INDEX('Hoja de Trabajo para listado'!$DE$153:$DG$274,MATCH($A361,'Hoja de Trabajo para listado'!$DE$153:$DE$1048576,0),MATCH((CUADRO!P$5&amp;$E361),'Hoja de Trabajo para listado'!$DE$151:$DG$151,0)),0)+IFERROR(INDEX('Hoja de Trabajo para listado'!$CD$155:$DC$1048576,MATCH($A361,'Hoja de Trabajo para listado'!$CD$155:$CD$1048576,0),MATCH((CUADRO!P$5&amp;$E361),'Hoja de Trabajo para listado'!$CD$151:$DC$151,0)),0)</f>
        <v>0</v>
      </c>
      <c r="Q361" s="245">
        <f ca="1">+IFERROR(INDEX('Hoja de Trabajo para listado'!$A$155:$Z$1048576,MATCH($A361,'Hoja de Trabajo para listado'!$A$155:$A$1048576,0),MATCH((CUADRO!Q$5&amp;$E361),'Hoja de Trabajo para listado'!$A$151:$Z$151,0)),0)+IFERROR(INDEX('Hoja de Trabajo para listado'!$AB$155:$BA$1048576,MATCH($A361,'Hoja de Trabajo para listado'!$AB$155:$AB$1048576,0),MATCH((CUADRO!Q$5&amp;$E361),'Hoja de Trabajo para listado'!$AB$151:$BA$151,0)),0)+IFERROR(INDEX('Hoja de Trabajo para listado'!$BC$155:$CB$1048576,MATCH($A361,'Hoja de Trabajo para listado'!$BC$155:$BC$1048576,0),MATCH((CUADRO!Q$5&amp;$E361),'Hoja de Trabajo para listado'!$BC$151:$CB$151,0)),0)+IFERROR(INDEX('Hoja de Trabajo para listado'!$DE$153:$DG$274,MATCH($A361,'Hoja de Trabajo para listado'!$DE$153:$DE$1048576,0),MATCH((CUADRO!Q$5&amp;$E361),'Hoja de Trabajo para listado'!$DE$151:$DG$151,0)),0)+IFERROR(INDEX('Hoja de Trabajo para listado'!$CD$155:$DC$1048576,MATCH($A361,'Hoja de Trabajo para listado'!$CD$155:$CD$1048576,0),MATCH((CUADRO!Q$5&amp;$E361),'Hoja de Trabajo para listado'!$CD$151:$DC$151,0)),0)</f>
        <v>0</v>
      </c>
      <c r="R361" s="245">
        <f t="shared" ca="1" si="13"/>
        <v>0</v>
      </c>
      <c r="S361" s="262">
        <f ca="1">+R360+R361</f>
        <v>0</v>
      </c>
      <c r="T361" s="245">
        <f ca="1">+S361</f>
        <v>0</v>
      </c>
      <c r="U361" s="244">
        <f t="shared" si="14"/>
        <v>2</v>
      </c>
      <c r="V361" s="333" t="str">
        <f>+VLOOKUP(A361,bd_lista!$A$3:$E$590,5,FALSE)</f>
        <v>Empresas Nacionales</v>
      </c>
      <c r="W361" s="392"/>
      <c r="X361" s="242">
        <v>53</v>
      </c>
      <c r="Y361" s="242" t="str">
        <f>+VLOOKUP(X361,bd_lista!$A$3:$C$590,3,FALSE)</f>
        <v>Ministerio de Culturas, Descolonización y Despatriarcalización</v>
      </c>
      <c r="Z361" s="292"/>
      <c r="AA361" s="293"/>
    </row>
    <row r="362" spans="1:27" ht="15" hidden="1" customHeight="1">
      <c r="A362" s="251">
        <v>593</v>
      </c>
      <c r="B362" s="387">
        <f>+A362</f>
        <v>593</v>
      </c>
      <c r="C362" s="247" t="str">
        <f>+VLOOKUP(A362,bd_lista!$A$3:$C$590,3,FALSE)</f>
        <v>Empresa Pública YACANA</v>
      </c>
      <c r="D362" s="389" t="str">
        <f>+C362</f>
        <v>Empresa Pública YACANA</v>
      </c>
      <c r="E362" s="247" t="s">
        <v>1304</v>
      </c>
      <c r="F362" s="243">
        <f ca="1">+IFERROR(INDEX('Hoja de Trabajo para listado'!$A$155:$Z$1048576,MATCH($A362,'Hoja de Trabajo para listado'!$A$155:$A$1048576,0),MATCH((CUADRO!F$5&amp;$E362),'Hoja de Trabajo para listado'!$A$151:$Z$151,0)),0)+IFERROR(INDEX('Hoja de Trabajo para listado'!$AB$155:$BA$1048576,MATCH($A362,'Hoja de Trabajo para listado'!$AB$155:$AB$1048576,0),MATCH((CUADRO!F$5&amp;$E362),'Hoja de Trabajo para listado'!$AB$151:$BA$151,0)),0)+IFERROR(INDEX('Hoja de Trabajo para listado'!$BC$155:$CB$1048576,MATCH($A362,'Hoja de Trabajo para listado'!$BC$155:$BC$1048576,0),MATCH((CUADRO!F$5&amp;$E362),'Hoja de Trabajo para listado'!$BC$151:$CB$151,0)),0)+IFERROR(INDEX('Hoja de Trabajo para listado'!$DE$153:$DG$274,MATCH($A362,'Hoja de Trabajo para listado'!$DE$153:$DE$1048576,0),MATCH((CUADRO!F$5&amp;$E362),'Hoja de Trabajo para listado'!$DE$151:$DG$151,0)),0)+IFERROR(INDEX('Hoja de Trabajo para listado'!$CD$155:$DC$1048576,MATCH($A362,'Hoja de Trabajo para listado'!$CD$155:$CD$1048576,0),MATCH((CUADRO!F$5&amp;$E362),'Hoja de Trabajo para listado'!$CD$151:$DC$151,0)),0)</f>
        <v>0</v>
      </c>
      <c r="G362" s="243">
        <f ca="1">+IFERROR(INDEX('Hoja de Trabajo para listado'!$A$155:$Z$1048576,MATCH($A362,'Hoja de Trabajo para listado'!$A$155:$A$1048576,0),MATCH((CUADRO!G$5&amp;$E362),'Hoja de Trabajo para listado'!$A$151:$Z$151,0)),0)+IFERROR(INDEX('Hoja de Trabajo para listado'!$AB$155:$BA$1048576,MATCH($A362,'Hoja de Trabajo para listado'!$AB$155:$AB$1048576,0),MATCH((CUADRO!G$5&amp;$E362),'Hoja de Trabajo para listado'!$AB$151:$BA$151,0)),0)+IFERROR(INDEX('Hoja de Trabajo para listado'!$BC$155:$CB$1048576,MATCH($A362,'Hoja de Trabajo para listado'!$BC$155:$BC$1048576,0),MATCH((CUADRO!G$5&amp;$E362),'Hoja de Trabajo para listado'!$BC$151:$CB$151,0)),0)+IFERROR(INDEX('Hoja de Trabajo para listado'!$DE$153:$DG$274,MATCH($A362,'Hoja de Trabajo para listado'!$DE$153:$DE$1048576,0),MATCH((CUADRO!G$5&amp;$E362),'Hoja de Trabajo para listado'!$DE$151:$DG$151,0)),0)+IFERROR(INDEX('Hoja de Trabajo para listado'!$CD$155:$DC$1048576,MATCH($A362,'Hoja de Trabajo para listado'!$CD$155:$CD$1048576,0),MATCH((CUADRO!G$5&amp;$E362),'Hoja de Trabajo para listado'!$CD$151:$DC$151,0)),0)</f>
        <v>0</v>
      </c>
      <c r="H362" s="243">
        <f ca="1">+IFERROR(INDEX('Hoja de Trabajo para listado'!$A$155:$Z$1048576,MATCH($A362,'Hoja de Trabajo para listado'!$A$155:$A$1048576,0),MATCH((CUADRO!H$5&amp;$E362),'Hoja de Trabajo para listado'!$A$151:$Z$151,0)),0)+IFERROR(INDEX('Hoja de Trabajo para listado'!$AB$155:$BA$1048576,MATCH($A362,'Hoja de Trabajo para listado'!$AB$155:$AB$1048576,0),MATCH((CUADRO!H$5&amp;$E362),'Hoja de Trabajo para listado'!$AB$151:$BA$151,0)),0)+IFERROR(INDEX('Hoja de Trabajo para listado'!$BC$155:$CB$1048576,MATCH($A362,'Hoja de Trabajo para listado'!$BC$155:$BC$1048576,0),MATCH((CUADRO!H$5&amp;$E362),'Hoja de Trabajo para listado'!$BC$151:$CB$151,0)),0)+IFERROR(INDEX('Hoja de Trabajo para listado'!$DE$153:$DG$274,MATCH($A362,'Hoja de Trabajo para listado'!$DE$153:$DE$1048576,0),MATCH((CUADRO!H$5&amp;$E362),'Hoja de Trabajo para listado'!$DE$151:$DG$151,0)),0)+IFERROR(INDEX('Hoja de Trabajo para listado'!$CD$155:$DC$1048576,MATCH($A362,'Hoja de Trabajo para listado'!$CD$155:$CD$1048576,0),MATCH((CUADRO!H$5&amp;$E362),'Hoja de Trabajo para listado'!$CD$151:$DC$151,0)),0)</f>
        <v>0</v>
      </c>
      <c r="I362" s="243">
        <f ca="1">+IFERROR(INDEX('Hoja de Trabajo para listado'!$A$155:$Z$1048576,MATCH($A362,'Hoja de Trabajo para listado'!$A$155:$A$1048576,0),MATCH((CUADRO!I$5&amp;$E362),'Hoja de Trabajo para listado'!$A$151:$Z$151,0)),0)+IFERROR(INDEX('Hoja de Trabajo para listado'!$AB$155:$BA$1048576,MATCH($A362,'Hoja de Trabajo para listado'!$AB$155:$AB$1048576,0),MATCH((CUADRO!I$5&amp;$E362),'Hoja de Trabajo para listado'!$AB$151:$BA$151,0)),0)+IFERROR(INDEX('Hoja de Trabajo para listado'!$BC$155:$CB$1048576,MATCH($A362,'Hoja de Trabajo para listado'!$BC$155:$BC$1048576,0),MATCH((CUADRO!I$5&amp;$E362),'Hoja de Trabajo para listado'!$BC$151:$CB$151,0)),0)+IFERROR(INDEX('Hoja de Trabajo para listado'!$DE$153:$DG$274,MATCH($A362,'Hoja de Trabajo para listado'!$DE$153:$DE$1048576,0),MATCH((CUADRO!I$5&amp;$E362),'Hoja de Trabajo para listado'!$DE$151:$DG$151,0)),0)+IFERROR(INDEX('Hoja de Trabajo para listado'!$CD$155:$DC$1048576,MATCH($A362,'Hoja de Trabajo para listado'!$CD$155:$CD$1048576,0),MATCH((CUADRO!I$5&amp;$E362),'Hoja de Trabajo para listado'!$CD$151:$DC$151,0)),0)</f>
        <v>0</v>
      </c>
      <c r="J362" s="243">
        <f ca="1">+IFERROR(INDEX('Hoja de Trabajo para listado'!$A$155:$Z$1048576,MATCH($A362,'Hoja de Trabajo para listado'!$A$155:$A$1048576,0),MATCH((CUADRO!J$5&amp;$E362),'Hoja de Trabajo para listado'!$A$151:$Z$151,0)),0)+IFERROR(INDEX('Hoja de Trabajo para listado'!$AB$155:$BA$1048576,MATCH($A362,'Hoja de Trabajo para listado'!$AB$155:$AB$1048576,0),MATCH((CUADRO!J$5&amp;$E362),'Hoja de Trabajo para listado'!$AB$151:$BA$151,0)),0)+IFERROR(INDEX('Hoja de Trabajo para listado'!$BC$155:$CB$1048576,MATCH($A362,'Hoja de Trabajo para listado'!$BC$155:$BC$1048576,0),MATCH((CUADRO!J$5&amp;$E362),'Hoja de Trabajo para listado'!$BC$151:$CB$151,0)),0)+IFERROR(INDEX('Hoja de Trabajo para listado'!$DE$153:$DG$274,MATCH($A362,'Hoja de Trabajo para listado'!$DE$153:$DE$1048576,0),MATCH((CUADRO!J$5&amp;$E362),'Hoja de Trabajo para listado'!$DE$151:$DG$151,0)),0)+IFERROR(INDEX('Hoja de Trabajo para listado'!$CD$155:$DC$1048576,MATCH($A362,'Hoja de Trabajo para listado'!$CD$155:$CD$1048576,0),MATCH((CUADRO!J$5&amp;$E362),'Hoja de Trabajo para listado'!$CD$151:$DC$151,0)),0)</f>
        <v>0</v>
      </c>
      <c r="K362" s="243">
        <f ca="1">+IFERROR(INDEX('Hoja de Trabajo para listado'!$A$155:$Z$1048576,MATCH($A362,'Hoja de Trabajo para listado'!$A$155:$A$1048576,0),MATCH((CUADRO!K$5&amp;$E362),'Hoja de Trabajo para listado'!$A$151:$Z$151,0)),0)+IFERROR(INDEX('Hoja de Trabajo para listado'!$AB$155:$BA$1048576,MATCH($A362,'Hoja de Trabajo para listado'!$AB$155:$AB$1048576,0),MATCH((CUADRO!K$5&amp;$E362),'Hoja de Trabajo para listado'!$AB$151:$BA$151,0)),0)+IFERROR(INDEX('Hoja de Trabajo para listado'!$BC$155:$CB$1048576,MATCH($A362,'Hoja de Trabajo para listado'!$BC$155:$BC$1048576,0),MATCH((CUADRO!K$5&amp;$E362),'Hoja de Trabajo para listado'!$BC$151:$CB$151,0)),0)+IFERROR(INDEX('Hoja de Trabajo para listado'!$DE$153:$DG$274,MATCH($A362,'Hoja de Trabajo para listado'!$DE$153:$DE$1048576,0),MATCH((CUADRO!K$5&amp;$E362),'Hoja de Trabajo para listado'!$DE$151:$DG$151,0)),0)+IFERROR(INDEX('Hoja de Trabajo para listado'!$CD$155:$DC$1048576,MATCH($A362,'Hoja de Trabajo para listado'!$CD$155:$CD$1048576,0),MATCH((CUADRO!K$5&amp;$E362),'Hoja de Trabajo para listado'!$CD$151:$DC$151,0)),0)</f>
        <v>0</v>
      </c>
      <c r="L362" s="243">
        <f ca="1">+IFERROR(INDEX('Hoja de Trabajo para listado'!$A$155:$Z$1048576,MATCH($A362,'Hoja de Trabajo para listado'!$A$155:$A$1048576,0),MATCH((CUADRO!L$5&amp;$E362),'Hoja de Trabajo para listado'!$A$151:$Z$151,0)),0)+IFERROR(INDEX('Hoja de Trabajo para listado'!$AB$155:$BA$1048576,MATCH($A362,'Hoja de Trabajo para listado'!$AB$155:$AB$1048576,0),MATCH((CUADRO!L$5&amp;$E362),'Hoja de Trabajo para listado'!$AB$151:$BA$151,0)),0)+IFERROR(INDEX('Hoja de Trabajo para listado'!$BC$155:$CB$1048576,MATCH($A362,'Hoja de Trabajo para listado'!$BC$155:$BC$1048576,0),MATCH((CUADRO!L$5&amp;$E362),'Hoja de Trabajo para listado'!$BC$151:$CB$151,0)),0)+IFERROR(INDEX('Hoja de Trabajo para listado'!$DE$153:$DG$274,MATCH($A362,'Hoja de Trabajo para listado'!$DE$153:$DE$1048576,0),MATCH((CUADRO!L$5&amp;$E362),'Hoja de Trabajo para listado'!$DE$151:$DG$151,0)),0)+IFERROR(INDEX('Hoja de Trabajo para listado'!$CD$155:$DC$1048576,MATCH($A362,'Hoja de Trabajo para listado'!$CD$155:$CD$1048576,0),MATCH((CUADRO!L$5&amp;$E362),'Hoja de Trabajo para listado'!$CD$151:$DC$151,0)),0)</f>
        <v>0</v>
      </c>
      <c r="M362" s="243">
        <f ca="1">+IFERROR(INDEX('Hoja de Trabajo para listado'!$A$155:$Z$1048576,MATCH($A362,'Hoja de Trabajo para listado'!$A$155:$A$1048576,0),MATCH((CUADRO!M$5&amp;$E362),'Hoja de Trabajo para listado'!$A$151:$Z$151,0)),0)+IFERROR(INDEX('Hoja de Trabajo para listado'!$AB$155:$BA$1048576,MATCH($A362,'Hoja de Trabajo para listado'!$AB$155:$AB$1048576,0),MATCH((CUADRO!M$5&amp;$E362),'Hoja de Trabajo para listado'!$AB$151:$BA$151,0)),0)+IFERROR(INDEX('Hoja de Trabajo para listado'!$BC$155:$CB$1048576,MATCH($A362,'Hoja de Trabajo para listado'!$BC$155:$BC$1048576,0),MATCH((CUADRO!M$5&amp;$E362),'Hoja de Trabajo para listado'!$BC$151:$CB$151,0)),0)+IFERROR(INDEX('Hoja de Trabajo para listado'!$DE$153:$DG$274,MATCH($A362,'Hoja de Trabajo para listado'!$DE$153:$DE$1048576,0),MATCH((CUADRO!M$5&amp;$E362),'Hoja de Trabajo para listado'!$DE$151:$DG$151,0)),0)+IFERROR(INDEX('Hoja de Trabajo para listado'!$CD$155:$DC$1048576,MATCH($A362,'Hoja de Trabajo para listado'!$CD$155:$CD$1048576,0),MATCH((CUADRO!M$5&amp;$E362),'Hoja de Trabajo para listado'!$CD$151:$DC$151,0)),0)</f>
        <v>0</v>
      </c>
      <c r="N362" s="243">
        <f ca="1">+IFERROR(INDEX('Hoja de Trabajo para listado'!$A$155:$Z$1048576,MATCH($A362,'Hoja de Trabajo para listado'!$A$155:$A$1048576,0),MATCH((CUADRO!N$5&amp;$E362),'Hoja de Trabajo para listado'!$A$151:$Z$151,0)),0)+IFERROR(INDEX('Hoja de Trabajo para listado'!$AB$155:$BA$1048576,MATCH($A362,'Hoja de Trabajo para listado'!$AB$155:$AB$1048576,0),MATCH((CUADRO!N$5&amp;$E362),'Hoja de Trabajo para listado'!$AB$151:$BA$151,0)),0)+IFERROR(INDEX('Hoja de Trabajo para listado'!$BC$155:$CB$1048576,MATCH($A362,'Hoja de Trabajo para listado'!$BC$155:$BC$1048576,0),MATCH((CUADRO!N$5&amp;$E362),'Hoja de Trabajo para listado'!$BC$151:$CB$151,0)),0)+IFERROR(INDEX('Hoja de Trabajo para listado'!$DE$153:$DG$274,MATCH($A362,'Hoja de Trabajo para listado'!$DE$153:$DE$1048576,0),MATCH((CUADRO!N$5&amp;$E362),'Hoja de Trabajo para listado'!$DE$151:$DG$151,0)),0)+IFERROR(INDEX('Hoja de Trabajo para listado'!$CD$155:$DC$1048576,MATCH($A362,'Hoja de Trabajo para listado'!$CD$155:$CD$1048576,0),MATCH((CUADRO!N$5&amp;$E362),'Hoja de Trabajo para listado'!$CD$151:$DC$151,0)),0)</f>
        <v>0</v>
      </c>
      <c r="O362" s="243">
        <f ca="1">+IFERROR(INDEX('Hoja de Trabajo para listado'!$A$155:$Z$1048576,MATCH($A362,'Hoja de Trabajo para listado'!$A$155:$A$1048576,0),MATCH((CUADRO!O$5&amp;$E362),'Hoja de Trabajo para listado'!$A$151:$Z$151,0)),0)+IFERROR(INDEX('Hoja de Trabajo para listado'!$AB$155:$BA$1048576,MATCH($A362,'Hoja de Trabajo para listado'!$AB$155:$AB$1048576,0),MATCH((CUADRO!O$5&amp;$E362),'Hoja de Trabajo para listado'!$AB$151:$BA$151,0)),0)+IFERROR(INDEX('Hoja de Trabajo para listado'!$BC$155:$CB$1048576,MATCH($A362,'Hoja de Trabajo para listado'!$BC$155:$BC$1048576,0),MATCH((CUADRO!O$5&amp;$E362),'Hoja de Trabajo para listado'!$BC$151:$CB$151,0)),0)+IFERROR(INDEX('Hoja de Trabajo para listado'!$DE$153:$DG$274,MATCH($A362,'Hoja de Trabajo para listado'!$DE$153:$DE$1048576,0),MATCH((CUADRO!O$5&amp;$E362),'Hoja de Trabajo para listado'!$DE$151:$DG$151,0)),0)+IFERROR(INDEX('Hoja de Trabajo para listado'!$CD$155:$DC$1048576,MATCH($A362,'Hoja de Trabajo para listado'!$CD$155:$CD$1048576,0),MATCH((CUADRO!O$5&amp;$E362),'Hoja de Trabajo para listado'!$CD$151:$DC$151,0)),0)</f>
        <v>0</v>
      </c>
      <c r="P362" s="243">
        <f ca="1">+IFERROR(INDEX('Hoja de Trabajo para listado'!$A$155:$Z$1048576,MATCH($A362,'Hoja de Trabajo para listado'!$A$155:$A$1048576,0),MATCH((CUADRO!P$5&amp;$E362),'Hoja de Trabajo para listado'!$A$151:$Z$151,0)),0)+IFERROR(INDEX('Hoja de Trabajo para listado'!$AB$155:$BA$1048576,MATCH($A362,'Hoja de Trabajo para listado'!$AB$155:$AB$1048576,0),MATCH((CUADRO!P$5&amp;$E362),'Hoja de Trabajo para listado'!$AB$151:$BA$151,0)),0)+IFERROR(INDEX('Hoja de Trabajo para listado'!$BC$155:$CB$1048576,MATCH($A362,'Hoja de Trabajo para listado'!$BC$155:$BC$1048576,0),MATCH((CUADRO!P$5&amp;$E362),'Hoja de Trabajo para listado'!$BC$151:$CB$151,0)),0)+IFERROR(INDEX('Hoja de Trabajo para listado'!$DE$153:$DG$274,MATCH($A362,'Hoja de Trabajo para listado'!$DE$153:$DE$1048576,0),MATCH((CUADRO!P$5&amp;$E362),'Hoja de Trabajo para listado'!$DE$151:$DG$151,0)),0)+IFERROR(INDEX('Hoja de Trabajo para listado'!$CD$155:$DC$1048576,MATCH($A362,'Hoja de Trabajo para listado'!$CD$155:$CD$1048576,0),MATCH((CUADRO!P$5&amp;$E362),'Hoja de Trabajo para listado'!$CD$151:$DC$151,0)),0)</f>
        <v>0</v>
      </c>
      <c r="Q362" s="243">
        <f ca="1">+IFERROR(INDEX('Hoja de Trabajo para listado'!$A$155:$Z$1048576,MATCH($A362,'Hoja de Trabajo para listado'!$A$155:$A$1048576,0),MATCH((CUADRO!Q$5&amp;$E362),'Hoja de Trabajo para listado'!$A$151:$Z$151,0)),0)+IFERROR(INDEX('Hoja de Trabajo para listado'!$AB$155:$BA$1048576,MATCH($A362,'Hoja de Trabajo para listado'!$AB$155:$AB$1048576,0),MATCH((CUADRO!Q$5&amp;$E362),'Hoja de Trabajo para listado'!$AB$151:$BA$151,0)),0)+IFERROR(INDEX('Hoja de Trabajo para listado'!$BC$155:$CB$1048576,MATCH($A362,'Hoja de Trabajo para listado'!$BC$155:$BC$1048576,0),MATCH((CUADRO!Q$5&amp;$E362),'Hoja de Trabajo para listado'!$BC$151:$CB$151,0)),0)+IFERROR(INDEX('Hoja de Trabajo para listado'!$DE$153:$DG$274,MATCH($A362,'Hoja de Trabajo para listado'!$DE$153:$DE$1048576,0),MATCH((CUADRO!Q$5&amp;$E362),'Hoja de Trabajo para listado'!$DE$151:$DG$151,0)),0)+IFERROR(INDEX('Hoja de Trabajo para listado'!$CD$155:$DC$1048576,MATCH($A362,'Hoja de Trabajo para listado'!$CD$155:$CD$1048576,0),MATCH((CUADRO!Q$5&amp;$E362),'Hoja de Trabajo para listado'!$CD$151:$DC$151,0)),0)</f>
        <v>0</v>
      </c>
      <c r="R362" s="243">
        <f t="shared" ca="1" si="13"/>
        <v>0</v>
      </c>
      <c r="S362" s="263"/>
      <c r="T362" s="243">
        <f ca="1">+T363</f>
        <v>0</v>
      </c>
      <c r="U362" s="242">
        <f t="shared" si="14"/>
        <v>1</v>
      </c>
      <c r="V362" s="333" t="str">
        <f>+VLOOKUP(A362,bd_lista!$A$3:$E$590,5,FALSE)</f>
        <v>Empresas Nacionales</v>
      </c>
      <c r="W362" s="391" t="str">
        <f>+V362</f>
        <v>Empresas Nacionales</v>
      </c>
      <c r="X362" s="242">
        <f>+VLOOKUP(A362,[4]Sheet1!$A$13:$D$744,4,FALSE)</f>
        <v>41</v>
      </c>
      <c r="Y362" s="242" t="str">
        <f>+VLOOKUP(X362,bd_lista!$A$3:$C$590,3,FALSE)</f>
        <v>Ministerio de Desarrollo Productivo y Economía Plural</v>
      </c>
      <c r="Z362" s="294">
        <f>+X362</f>
        <v>41</v>
      </c>
      <c r="AA362" s="319" t="str">
        <f>+Y362</f>
        <v>Ministerio de Desarrollo Productivo y Economía Plural</v>
      </c>
    </row>
    <row r="363" spans="1:27" ht="15" hidden="1" customHeight="1">
      <c r="A363" s="32">
        <v>593</v>
      </c>
      <c r="B363" s="388"/>
      <c r="C363" s="333" t="str">
        <f>+VLOOKUP(A363,bd_lista!$A$3:$C$590,3,FALSE)</f>
        <v>Empresa Pública YACANA</v>
      </c>
      <c r="D363" s="390"/>
      <c r="E363" s="333" t="s">
        <v>1305</v>
      </c>
      <c r="F363" s="245">
        <f ca="1">+IFERROR(INDEX('Hoja de Trabajo para listado'!$A$155:$Z$1048576,MATCH($A363,'Hoja de Trabajo para listado'!$A$155:$A$1048576,0),MATCH((CUADRO!F$5&amp;$E363),'Hoja de Trabajo para listado'!$A$151:$Z$151,0)),0)+IFERROR(INDEX('Hoja de Trabajo para listado'!$AB$155:$BA$1048576,MATCH($A363,'Hoja de Trabajo para listado'!$AB$155:$AB$1048576,0),MATCH((CUADRO!F$5&amp;$E363),'Hoja de Trabajo para listado'!$AB$151:$BA$151,0)),0)+IFERROR(INDEX('Hoja de Trabajo para listado'!$BC$155:$CB$1048576,MATCH($A363,'Hoja de Trabajo para listado'!$BC$155:$BC$1048576,0),MATCH((CUADRO!F$5&amp;$E363),'Hoja de Trabajo para listado'!$BC$151:$CB$151,0)),0)+IFERROR(INDEX('Hoja de Trabajo para listado'!$DE$153:$DG$274,MATCH($A363,'Hoja de Trabajo para listado'!$DE$153:$DE$1048576,0),MATCH((CUADRO!F$5&amp;$E363),'Hoja de Trabajo para listado'!$DE$151:$DG$151,0)),0)+IFERROR(INDEX('Hoja de Trabajo para listado'!$CD$155:$DC$1048576,MATCH($A363,'Hoja de Trabajo para listado'!$CD$155:$CD$1048576,0),MATCH((CUADRO!F$5&amp;$E363),'Hoja de Trabajo para listado'!$CD$151:$DC$151,0)),0)</f>
        <v>0</v>
      </c>
      <c r="G363" s="245">
        <f ca="1">+IFERROR(INDEX('Hoja de Trabajo para listado'!$A$155:$Z$1048576,MATCH($A363,'Hoja de Trabajo para listado'!$A$155:$A$1048576,0),MATCH((CUADRO!G$5&amp;$E363),'Hoja de Trabajo para listado'!$A$151:$Z$151,0)),0)+IFERROR(INDEX('Hoja de Trabajo para listado'!$AB$155:$BA$1048576,MATCH($A363,'Hoja de Trabajo para listado'!$AB$155:$AB$1048576,0),MATCH((CUADRO!G$5&amp;$E363),'Hoja de Trabajo para listado'!$AB$151:$BA$151,0)),0)+IFERROR(INDEX('Hoja de Trabajo para listado'!$BC$155:$CB$1048576,MATCH($A363,'Hoja de Trabajo para listado'!$BC$155:$BC$1048576,0),MATCH((CUADRO!G$5&amp;$E363),'Hoja de Trabajo para listado'!$BC$151:$CB$151,0)),0)+IFERROR(INDEX('Hoja de Trabajo para listado'!$DE$153:$DG$274,MATCH($A363,'Hoja de Trabajo para listado'!$DE$153:$DE$1048576,0),MATCH((CUADRO!G$5&amp;$E363),'Hoja de Trabajo para listado'!$DE$151:$DG$151,0)),0)+IFERROR(INDEX('Hoja de Trabajo para listado'!$CD$155:$DC$1048576,MATCH($A363,'Hoja de Trabajo para listado'!$CD$155:$CD$1048576,0),MATCH((CUADRO!G$5&amp;$E363),'Hoja de Trabajo para listado'!$CD$151:$DC$151,0)),0)</f>
        <v>0</v>
      </c>
      <c r="H363" s="245">
        <f ca="1">+IFERROR(INDEX('Hoja de Trabajo para listado'!$A$155:$Z$1048576,MATCH($A363,'Hoja de Trabajo para listado'!$A$155:$A$1048576,0),MATCH((CUADRO!H$5&amp;$E363),'Hoja de Trabajo para listado'!$A$151:$Z$151,0)),0)+IFERROR(INDEX('Hoja de Trabajo para listado'!$AB$155:$BA$1048576,MATCH($A363,'Hoja de Trabajo para listado'!$AB$155:$AB$1048576,0),MATCH((CUADRO!H$5&amp;$E363),'Hoja de Trabajo para listado'!$AB$151:$BA$151,0)),0)+IFERROR(INDEX('Hoja de Trabajo para listado'!$BC$155:$CB$1048576,MATCH($A363,'Hoja de Trabajo para listado'!$BC$155:$BC$1048576,0),MATCH((CUADRO!H$5&amp;$E363),'Hoja de Trabajo para listado'!$BC$151:$CB$151,0)),0)+IFERROR(INDEX('Hoja de Trabajo para listado'!$DE$153:$DG$274,MATCH($A363,'Hoja de Trabajo para listado'!$DE$153:$DE$1048576,0),MATCH((CUADRO!H$5&amp;$E363),'Hoja de Trabajo para listado'!$DE$151:$DG$151,0)),0)+IFERROR(INDEX('Hoja de Trabajo para listado'!$CD$155:$DC$1048576,MATCH($A363,'Hoja de Trabajo para listado'!$CD$155:$CD$1048576,0),MATCH((CUADRO!H$5&amp;$E363),'Hoja de Trabajo para listado'!$CD$151:$DC$151,0)),0)</f>
        <v>0</v>
      </c>
      <c r="I363" s="245">
        <f ca="1">+IFERROR(INDEX('Hoja de Trabajo para listado'!$A$155:$Z$1048576,MATCH($A363,'Hoja de Trabajo para listado'!$A$155:$A$1048576,0),MATCH((CUADRO!I$5&amp;$E363),'Hoja de Trabajo para listado'!$A$151:$Z$151,0)),0)+IFERROR(INDEX('Hoja de Trabajo para listado'!$AB$155:$BA$1048576,MATCH($A363,'Hoja de Trabajo para listado'!$AB$155:$AB$1048576,0),MATCH((CUADRO!I$5&amp;$E363),'Hoja de Trabajo para listado'!$AB$151:$BA$151,0)),0)+IFERROR(INDEX('Hoja de Trabajo para listado'!$BC$155:$CB$1048576,MATCH($A363,'Hoja de Trabajo para listado'!$BC$155:$BC$1048576,0),MATCH((CUADRO!I$5&amp;$E363),'Hoja de Trabajo para listado'!$BC$151:$CB$151,0)),0)+IFERROR(INDEX('Hoja de Trabajo para listado'!$DE$153:$DG$274,MATCH($A363,'Hoja de Trabajo para listado'!$DE$153:$DE$1048576,0),MATCH((CUADRO!I$5&amp;$E363),'Hoja de Trabajo para listado'!$DE$151:$DG$151,0)),0)+IFERROR(INDEX('Hoja de Trabajo para listado'!$CD$155:$DC$1048576,MATCH($A363,'Hoja de Trabajo para listado'!$CD$155:$CD$1048576,0),MATCH((CUADRO!I$5&amp;$E363),'Hoja de Trabajo para listado'!$CD$151:$DC$151,0)),0)</f>
        <v>0</v>
      </c>
      <c r="J363" s="245">
        <f ca="1">+IFERROR(INDEX('Hoja de Trabajo para listado'!$A$155:$Z$1048576,MATCH($A363,'Hoja de Trabajo para listado'!$A$155:$A$1048576,0),MATCH((CUADRO!J$5&amp;$E363),'Hoja de Trabajo para listado'!$A$151:$Z$151,0)),0)+IFERROR(INDEX('Hoja de Trabajo para listado'!$AB$155:$BA$1048576,MATCH($A363,'Hoja de Trabajo para listado'!$AB$155:$AB$1048576,0),MATCH((CUADRO!J$5&amp;$E363),'Hoja de Trabajo para listado'!$AB$151:$BA$151,0)),0)+IFERROR(INDEX('Hoja de Trabajo para listado'!$BC$155:$CB$1048576,MATCH($A363,'Hoja de Trabajo para listado'!$BC$155:$BC$1048576,0),MATCH((CUADRO!J$5&amp;$E363),'Hoja de Trabajo para listado'!$BC$151:$CB$151,0)),0)+IFERROR(INDEX('Hoja de Trabajo para listado'!$DE$153:$DG$274,MATCH($A363,'Hoja de Trabajo para listado'!$DE$153:$DE$1048576,0),MATCH((CUADRO!J$5&amp;$E363),'Hoja de Trabajo para listado'!$DE$151:$DG$151,0)),0)+IFERROR(INDEX('Hoja de Trabajo para listado'!$CD$155:$DC$1048576,MATCH($A363,'Hoja de Trabajo para listado'!$CD$155:$CD$1048576,0),MATCH((CUADRO!J$5&amp;$E363),'Hoja de Trabajo para listado'!$CD$151:$DC$151,0)),0)</f>
        <v>0</v>
      </c>
      <c r="K363" s="245">
        <f ca="1">+IFERROR(INDEX('Hoja de Trabajo para listado'!$A$155:$Z$1048576,MATCH($A363,'Hoja de Trabajo para listado'!$A$155:$A$1048576,0),MATCH((CUADRO!K$5&amp;$E363),'Hoja de Trabajo para listado'!$A$151:$Z$151,0)),0)+IFERROR(INDEX('Hoja de Trabajo para listado'!$AB$155:$BA$1048576,MATCH($A363,'Hoja de Trabajo para listado'!$AB$155:$AB$1048576,0),MATCH((CUADRO!K$5&amp;$E363),'Hoja de Trabajo para listado'!$AB$151:$BA$151,0)),0)+IFERROR(INDEX('Hoja de Trabajo para listado'!$BC$155:$CB$1048576,MATCH($A363,'Hoja de Trabajo para listado'!$BC$155:$BC$1048576,0),MATCH((CUADRO!K$5&amp;$E363),'Hoja de Trabajo para listado'!$BC$151:$CB$151,0)),0)+IFERROR(INDEX('Hoja de Trabajo para listado'!$DE$153:$DG$274,MATCH($A363,'Hoja de Trabajo para listado'!$DE$153:$DE$1048576,0),MATCH((CUADRO!K$5&amp;$E363),'Hoja de Trabajo para listado'!$DE$151:$DG$151,0)),0)+IFERROR(INDEX('Hoja de Trabajo para listado'!$CD$155:$DC$1048576,MATCH($A363,'Hoja de Trabajo para listado'!$CD$155:$CD$1048576,0),MATCH((CUADRO!K$5&amp;$E363),'Hoja de Trabajo para listado'!$CD$151:$DC$151,0)),0)</f>
        <v>0</v>
      </c>
      <c r="L363" s="245">
        <f ca="1">+IFERROR(INDEX('Hoja de Trabajo para listado'!$A$155:$Z$1048576,MATCH($A363,'Hoja de Trabajo para listado'!$A$155:$A$1048576,0),MATCH((CUADRO!L$5&amp;$E363),'Hoja de Trabajo para listado'!$A$151:$Z$151,0)),0)+IFERROR(INDEX('Hoja de Trabajo para listado'!$AB$155:$BA$1048576,MATCH($A363,'Hoja de Trabajo para listado'!$AB$155:$AB$1048576,0),MATCH((CUADRO!L$5&amp;$E363),'Hoja de Trabajo para listado'!$AB$151:$BA$151,0)),0)+IFERROR(INDEX('Hoja de Trabajo para listado'!$BC$155:$CB$1048576,MATCH($A363,'Hoja de Trabajo para listado'!$BC$155:$BC$1048576,0),MATCH((CUADRO!L$5&amp;$E363),'Hoja de Trabajo para listado'!$BC$151:$CB$151,0)),0)+IFERROR(INDEX('Hoja de Trabajo para listado'!$DE$153:$DG$274,MATCH($A363,'Hoja de Trabajo para listado'!$DE$153:$DE$1048576,0),MATCH((CUADRO!L$5&amp;$E363),'Hoja de Trabajo para listado'!$DE$151:$DG$151,0)),0)+IFERROR(INDEX('Hoja de Trabajo para listado'!$CD$155:$DC$1048576,MATCH($A363,'Hoja de Trabajo para listado'!$CD$155:$CD$1048576,0),MATCH((CUADRO!L$5&amp;$E363),'Hoja de Trabajo para listado'!$CD$151:$DC$151,0)),0)</f>
        <v>0</v>
      </c>
      <c r="M363" s="245">
        <f ca="1">+IFERROR(INDEX('Hoja de Trabajo para listado'!$A$155:$Z$1048576,MATCH($A363,'Hoja de Trabajo para listado'!$A$155:$A$1048576,0),MATCH((CUADRO!M$5&amp;$E363),'Hoja de Trabajo para listado'!$A$151:$Z$151,0)),0)+IFERROR(INDEX('Hoja de Trabajo para listado'!$AB$155:$BA$1048576,MATCH($A363,'Hoja de Trabajo para listado'!$AB$155:$AB$1048576,0),MATCH((CUADRO!M$5&amp;$E363),'Hoja de Trabajo para listado'!$AB$151:$BA$151,0)),0)+IFERROR(INDEX('Hoja de Trabajo para listado'!$BC$155:$CB$1048576,MATCH($A363,'Hoja de Trabajo para listado'!$BC$155:$BC$1048576,0),MATCH((CUADRO!M$5&amp;$E363),'Hoja de Trabajo para listado'!$BC$151:$CB$151,0)),0)+IFERROR(INDEX('Hoja de Trabajo para listado'!$DE$153:$DG$274,MATCH($A363,'Hoja de Trabajo para listado'!$DE$153:$DE$1048576,0),MATCH((CUADRO!M$5&amp;$E363),'Hoja de Trabajo para listado'!$DE$151:$DG$151,0)),0)+IFERROR(INDEX('Hoja de Trabajo para listado'!$CD$155:$DC$1048576,MATCH($A363,'Hoja de Trabajo para listado'!$CD$155:$CD$1048576,0),MATCH((CUADRO!M$5&amp;$E363),'Hoja de Trabajo para listado'!$CD$151:$DC$151,0)),0)</f>
        <v>0</v>
      </c>
      <c r="N363" s="245">
        <f ca="1">+IFERROR(INDEX('Hoja de Trabajo para listado'!$A$155:$Z$1048576,MATCH($A363,'Hoja de Trabajo para listado'!$A$155:$A$1048576,0),MATCH((CUADRO!N$5&amp;$E363),'Hoja de Trabajo para listado'!$A$151:$Z$151,0)),0)+IFERROR(INDEX('Hoja de Trabajo para listado'!$AB$155:$BA$1048576,MATCH($A363,'Hoja de Trabajo para listado'!$AB$155:$AB$1048576,0),MATCH((CUADRO!N$5&amp;$E363),'Hoja de Trabajo para listado'!$AB$151:$BA$151,0)),0)+IFERROR(INDEX('Hoja de Trabajo para listado'!$BC$155:$CB$1048576,MATCH($A363,'Hoja de Trabajo para listado'!$BC$155:$BC$1048576,0),MATCH((CUADRO!N$5&amp;$E363),'Hoja de Trabajo para listado'!$BC$151:$CB$151,0)),0)+IFERROR(INDEX('Hoja de Trabajo para listado'!$DE$153:$DG$274,MATCH($A363,'Hoja de Trabajo para listado'!$DE$153:$DE$1048576,0),MATCH((CUADRO!N$5&amp;$E363),'Hoja de Trabajo para listado'!$DE$151:$DG$151,0)),0)+IFERROR(INDEX('Hoja de Trabajo para listado'!$CD$155:$DC$1048576,MATCH($A363,'Hoja de Trabajo para listado'!$CD$155:$CD$1048576,0),MATCH((CUADRO!N$5&amp;$E363),'Hoja de Trabajo para listado'!$CD$151:$DC$151,0)),0)</f>
        <v>0</v>
      </c>
      <c r="O363" s="245">
        <f ca="1">+IFERROR(INDEX('Hoja de Trabajo para listado'!$A$155:$Z$1048576,MATCH($A363,'Hoja de Trabajo para listado'!$A$155:$A$1048576,0),MATCH((CUADRO!O$5&amp;$E363),'Hoja de Trabajo para listado'!$A$151:$Z$151,0)),0)+IFERROR(INDEX('Hoja de Trabajo para listado'!$AB$155:$BA$1048576,MATCH($A363,'Hoja de Trabajo para listado'!$AB$155:$AB$1048576,0),MATCH((CUADRO!O$5&amp;$E363),'Hoja de Trabajo para listado'!$AB$151:$BA$151,0)),0)+IFERROR(INDEX('Hoja de Trabajo para listado'!$BC$155:$CB$1048576,MATCH($A363,'Hoja de Trabajo para listado'!$BC$155:$BC$1048576,0),MATCH((CUADRO!O$5&amp;$E363),'Hoja de Trabajo para listado'!$BC$151:$CB$151,0)),0)+IFERROR(INDEX('Hoja de Trabajo para listado'!$DE$153:$DG$274,MATCH($A363,'Hoja de Trabajo para listado'!$DE$153:$DE$1048576,0),MATCH((CUADRO!O$5&amp;$E363),'Hoja de Trabajo para listado'!$DE$151:$DG$151,0)),0)+IFERROR(INDEX('Hoja de Trabajo para listado'!$CD$155:$DC$1048576,MATCH($A363,'Hoja de Trabajo para listado'!$CD$155:$CD$1048576,0),MATCH((CUADRO!O$5&amp;$E363),'Hoja de Trabajo para listado'!$CD$151:$DC$151,0)),0)</f>
        <v>0</v>
      </c>
      <c r="P363" s="245">
        <f ca="1">+IFERROR(INDEX('Hoja de Trabajo para listado'!$A$155:$Z$1048576,MATCH($A363,'Hoja de Trabajo para listado'!$A$155:$A$1048576,0),MATCH((CUADRO!P$5&amp;$E363),'Hoja de Trabajo para listado'!$A$151:$Z$151,0)),0)+IFERROR(INDEX('Hoja de Trabajo para listado'!$AB$155:$BA$1048576,MATCH($A363,'Hoja de Trabajo para listado'!$AB$155:$AB$1048576,0),MATCH((CUADRO!P$5&amp;$E363),'Hoja de Trabajo para listado'!$AB$151:$BA$151,0)),0)+IFERROR(INDEX('Hoja de Trabajo para listado'!$BC$155:$CB$1048576,MATCH($A363,'Hoja de Trabajo para listado'!$BC$155:$BC$1048576,0),MATCH((CUADRO!P$5&amp;$E363),'Hoja de Trabajo para listado'!$BC$151:$CB$151,0)),0)+IFERROR(INDEX('Hoja de Trabajo para listado'!$DE$153:$DG$274,MATCH($A363,'Hoja de Trabajo para listado'!$DE$153:$DE$1048576,0),MATCH((CUADRO!P$5&amp;$E363),'Hoja de Trabajo para listado'!$DE$151:$DG$151,0)),0)+IFERROR(INDEX('Hoja de Trabajo para listado'!$CD$155:$DC$1048576,MATCH($A363,'Hoja de Trabajo para listado'!$CD$155:$CD$1048576,0),MATCH((CUADRO!P$5&amp;$E363),'Hoja de Trabajo para listado'!$CD$151:$DC$151,0)),0)</f>
        <v>0</v>
      </c>
      <c r="Q363" s="245">
        <f ca="1">+IFERROR(INDEX('Hoja de Trabajo para listado'!$A$155:$Z$1048576,MATCH($A363,'Hoja de Trabajo para listado'!$A$155:$A$1048576,0),MATCH((CUADRO!Q$5&amp;$E363),'Hoja de Trabajo para listado'!$A$151:$Z$151,0)),0)+IFERROR(INDEX('Hoja de Trabajo para listado'!$AB$155:$BA$1048576,MATCH($A363,'Hoja de Trabajo para listado'!$AB$155:$AB$1048576,0),MATCH((CUADRO!Q$5&amp;$E363),'Hoja de Trabajo para listado'!$AB$151:$BA$151,0)),0)+IFERROR(INDEX('Hoja de Trabajo para listado'!$BC$155:$CB$1048576,MATCH($A363,'Hoja de Trabajo para listado'!$BC$155:$BC$1048576,0),MATCH((CUADRO!Q$5&amp;$E363),'Hoja de Trabajo para listado'!$BC$151:$CB$151,0)),0)+IFERROR(INDEX('Hoja de Trabajo para listado'!$DE$153:$DG$274,MATCH($A363,'Hoja de Trabajo para listado'!$DE$153:$DE$1048576,0),MATCH((CUADRO!Q$5&amp;$E363),'Hoja de Trabajo para listado'!$DE$151:$DG$151,0)),0)+IFERROR(INDEX('Hoja de Trabajo para listado'!$CD$155:$DC$1048576,MATCH($A363,'Hoja de Trabajo para listado'!$CD$155:$CD$1048576,0),MATCH((CUADRO!Q$5&amp;$E363),'Hoja de Trabajo para listado'!$CD$151:$DC$151,0)),0)</f>
        <v>0</v>
      </c>
      <c r="R363" s="245">
        <f t="shared" ca="1" si="13"/>
        <v>0</v>
      </c>
      <c r="S363" s="262">
        <f ca="1">+R362+R363</f>
        <v>0</v>
      </c>
      <c r="T363" s="245">
        <f ca="1">+S363</f>
        <v>0</v>
      </c>
      <c r="U363" s="244">
        <f t="shared" si="14"/>
        <v>2</v>
      </c>
      <c r="V363" s="333" t="str">
        <f>+VLOOKUP(A363,bd_lista!$A$3:$E$590,5,FALSE)</f>
        <v>Empresas Nacionales</v>
      </c>
      <c r="W363" s="392"/>
      <c r="X363" s="242">
        <f>+VLOOKUP(A363,[4]Sheet1!$A$13:$D$744,4,FALSE)</f>
        <v>41</v>
      </c>
      <c r="Y363" s="242" t="str">
        <f>+VLOOKUP(X363,bd_lista!$A$3:$C$590,3,FALSE)</f>
        <v>Ministerio de Desarrollo Productivo y Economía Plural</v>
      </c>
      <c r="Z363" s="292"/>
      <c r="AA363" s="321"/>
    </row>
    <row r="364" spans="1:27" ht="15" customHeight="1">
      <c r="A364" s="251">
        <v>594</v>
      </c>
      <c r="B364" s="387">
        <f>+A364</f>
        <v>594</v>
      </c>
      <c r="C364" s="247" t="str">
        <f>+VLOOKUP(A364,bd_lista!$A$3:$C$590,3,FALSE)</f>
        <v>Administración de Servicios Portuarios - Bolivia</v>
      </c>
      <c r="D364" s="389" t="str">
        <f>+C364</f>
        <v>Administración de Servicios Portuarios - Bolivia</v>
      </c>
      <c r="E364" s="247" t="s">
        <v>1304</v>
      </c>
      <c r="F364" s="243">
        <f ca="1">+IFERROR(INDEX('Hoja de Trabajo para listado'!$A$155:$Z$1048576,MATCH($A364,'Hoja de Trabajo para listado'!$A$155:$A$1048576,0),MATCH((CUADRO!F$5&amp;$E364),'Hoja de Trabajo para listado'!$A$151:$Z$151,0)),0)+IFERROR(INDEX('Hoja de Trabajo para listado'!$AB$155:$BA$1048576,MATCH($A364,'Hoja de Trabajo para listado'!$AB$155:$AB$1048576,0),MATCH((CUADRO!F$5&amp;$E364),'Hoja de Trabajo para listado'!$AB$151:$BA$151,0)),0)+IFERROR(INDEX('Hoja de Trabajo para listado'!$BC$155:$CB$1048576,MATCH($A364,'Hoja de Trabajo para listado'!$BC$155:$BC$1048576,0),MATCH((CUADRO!F$5&amp;$E364),'Hoja de Trabajo para listado'!$BC$151:$CB$151,0)),0)+IFERROR(INDEX('Hoja de Trabajo para listado'!$DE$153:$DG$274,MATCH($A364,'Hoja de Trabajo para listado'!$DE$153:$DE$1048576,0),MATCH((CUADRO!F$5&amp;$E364),'Hoja de Trabajo para listado'!$DE$151:$DG$151,0)),0)+IFERROR(INDEX('Hoja de Trabajo para listado'!$CD$155:$DC$1048576,MATCH($A364,'Hoja de Trabajo para listado'!$CD$155:$CD$1048576,0),MATCH((CUADRO!F$5&amp;$E364),'Hoja de Trabajo para listado'!$CD$151:$DC$151,0)),0)</f>
        <v>0</v>
      </c>
      <c r="G364" s="243">
        <f ca="1">+IFERROR(INDEX('Hoja de Trabajo para listado'!$A$155:$Z$1048576,MATCH($A364,'Hoja de Trabajo para listado'!$A$155:$A$1048576,0),MATCH((CUADRO!G$5&amp;$E364),'Hoja de Trabajo para listado'!$A$151:$Z$151,0)),0)+IFERROR(INDEX('Hoja de Trabajo para listado'!$AB$155:$BA$1048576,MATCH($A364,'Hoja de Trabajo para listado'!$AB$155:$AB$1048576,0),MATCH((CUADRO!G$5&amp;$E364),'Hoja de Trabajo para listado'!$AB$151:$BA$151,0)),0)+IFERROR(INDEX('Hoja de Trabajo para listado'!$BC$155:$CB$1048576,MATCH($A364,'Hoja de Trabajo para listado'!$BC$155:$BC$1048576,0),MATCH((CUADRO!G$5&amp;$E364),'Hoja de Trabajo para listado'!$BC$151:$CB$151,0)),0)+IFERROR(INDEX('Hoja de Trabajo para listado'!$DE$153:$DG$274,MATCH($A364,'Hoja de Trabajo para listado'!$DE$153:$DE$1048576,0),MATCH((CUADRO!G$5&amp;$E364),'Hoja de Trabajo para listado'!$DE$151:$DG$151,0)),0)+IFERROR(INDEX('Hoja de Trabajo para listado'!$CD$155:$DC$1048576,MATCH($A364,'Hoja de Trabajo para listado'!$CD$155:$CD$1048576,0),MATCH((CUADRO!G$5&amp;$E364),'Hoja de Trabajo para listado'!$CD$151:$DC$151,0)),0)</f>
        <v>0.02</v>
      </c>
      <c r="H364" s="243">
        <f ca="1">+IFERROR(INDEX('Hoja de Trabajo para listado'!$A$155:$Z$1048576,MATCH($A364,'Hoja de Trabajo para listado'!$A$155:$A$1048576,0),MATCH((CUADRO!H$5&amp;$E364),'Hoja de Trabajo para listado'!$A$151:$Z$151,0)),0)+IFERROR(INDEX('Hoja de Trabajo para listado'!$AB$155:$BA$1048576,MATCH($A364,'Hoja de Trabajo para listado'!$AB$155:$AB$1048576,0),MATCH((CUADRO!H$5&amp;$E364),'Hoja de Trabajo para listado'!$AB$151:$BA$151,0)),0)+IFERROR(INDEX('Hoja de Trabajo para listado'!$BC$155:$CB$1048576,MATCH($A364,'Hoja de Trabajo para listado'!$BC$155:$BC$1048576,0),MATCH((CUADRO!H$5&amp;$E364),'Hoja de Trabajo para listado'!$BC$151:$CB$151,0)),0)+IFERROR(INDEX('Hoja de Trabajo para listado'!$DE$153:$DG$274,MATCH($A364,'Hoja de Trabajo para listado'!$DE$153:$DE$1048576,0),MATCH((CUADRO!H$5&amp;$E364),'Hoja de Trabajo para listado'!$DE$151:$DG$151,0)),0)+IFERROR(INDEX('Hoja de Trabajo para listado'!$CD$155:$DC$1048576,MATCH($A364,'Hoja de Trabajo para listado'!$CD$155:$CD$1048576,0),MATCH((CUADRO!H$5&amp;$E364),'Hoja de Trabajo para listado'!$CD$151:$DC$151,0)),0)</f>
        <v>0</v>
      </c>
      <c r="I364" s="243">
        <f ca="1">+IFERROR(INDEX('Hoja de Trabajo para listado'!$A$155:$Z$1048576,MATCH($A364,'Hoja de Trabajo para listado'!$A$155:$A$1048576,0),MATCH((CUADRO!I$5&amp;$E364),'Hoja de Trabajo para listado'!$A$151:$Z$151,0)),0)+IFERROR(INDEX('Hoja de Trabajo para listado'!$AB$155:$BA$1048576,MATCH($A364,'Hoja de Trabajo para listado'!$AB$155:$AB$1048576,0),MATCH((CUADRO!I$5&amp;$E364),'Hoja de Trabajo para listado'!$AB$151:$BA$151,0)),0)+IFERROR(INDEX('Hoja de Trabajo para listado'!$BC$155:$CB$1048576,MATCH($A364,'Hoja de Trabajo para listado'!$BC$155:$BC$1048576,0),MATCH((CUADRO!I$5&amp;$E364),'Hoja de Trabajo para listado'!$BC$151:$CB$151,0)),0)+IFERROR(INDEX('Hoja de Trabajo para listado'!$DE$153:$DG$274,MATCH($A364,'Hoja de Trabajo para listado'!$DE$153:$DE$1048576,0),MATCH((CUADRO!I$5&amp;$E364),'Hoja de Trabajo para listado'!$DE$151:$DG$151,0)),0)+IFERROR(INDEX('Hoja de Trabajo para listado'!$CD$155:$DC$1048576,MATCH($A364,'Hoja de Trabajo para listado'!$CD$155:$CD$1048576,0),MATCH((CUADRO!I$5&amp;$E364),'Hoja de Trabajo para listado'!$CD$151:$DC$151,0)),0)</f>
        <v>0</v>
      </c>
      <c r="J364" s="243">
        <f ca="1">+IFERROR(INDEX('Hoja de Trabajo para listado'!$A$155:$Z$1048576,MATCH($A364,'Hoja de Trabajo para listado'!$A$155:$A$1048576,0),MATCH((CUADRO!J$5&amp;$E364),'Hoja de Trabajo para listado'!$A$151:$Z$151,0)),0)+IFERROR(INDEX('Hoja de Trabajo para listado'!$AB$155:$BA$1048576,MATCH($A364,'Hoja de Trabajo para listado'!$AB$155:$AB$1048576,0),MATCH((CUADRO!J$5&amp;$E364),'Hoja de Trabajo para listado'!$AB$151:$BA$151,0)),0)+IFERROR(INDEX('Hoja de Trabajo para listado'!$BC$155:$CB$1048576,MATCH($A364,'Hoja de Trabajo para listado'!$BC$155:$BC$1048576,0),MATCH((CUADRO!J$5&amp;$E364),'Hoja de Trabajo para listado'!$BC$151:$CB$151,0)),0)+IFERROR(INDEX('Hoja de Trabajo para listado'!$DE$153:$DG$274,MATCH($A364,'Hoja de Trabajo para listado'!$DE$153:$DE$1048576,0),MATCH((CUADRO!J$5&amp;$E364),'Hoja de Trabajo para listado'!$DE$151:$DG$151,0)),0)+IFERROR(INDEX('Hoja de Trabajo para listado'!$CD$155:$DC$1048576,MATCH($A364,'Hoja de Trabajo para listado'!$CD$155:$CD$1048576,0),MATCH((CUADRO!J$5&amp;$E364),'Hoja de Trabajo para listado'!$CD$151:$DC$151,0)),0)</f>
        <v>0</v>
      </c>
      <c r="K364" s="243">
        <f ca="1">+IFERROR(INDEX('Hoja de Trabajo para listado'!$A$155:$Z$1048576,MATCH($A364,'Hoja de Trabajo para listado'!$A$155:$A$1048576,0),MATCH((CUADRO!K$5&amp;$E364),'Hoja de Trabajo para listado'!$A$151:$Z$151,0)),0)+IFERROR(INDEX('Hoja de Trabajo para listado'!$AB$155:$BA$1048576,MATCH($A364,'Hoja de Trabajo para listado'!$AB$155:$AB$1048576,0),MATCH((CUADRO!K$5&amp;$E364),'Hoja de Trabajo para listado'!$AB$151:$BA$151,0)),0)+IFERROR(INDEX('Hoja de Trabajo para listado'!$BC$155:$CB$1048576,MATCH($A364,'Hoja de Trabajo para listado'!$BC$155:$BC$1048576,0),MATCH((CUADRO!K$5&amp;$E364),'Hoja de Trabajo para listado'!$BC$151:$CB$151,0)),0)+IFERROR(INDEX('Hoja de Trabajo para listado'!$DE$153:$DG$274,MATCH($A364,'Hoja de Trabajo para listado'!$DE$153:$DE$1048576,0),MATCH((CUADRO!K$5&amp;$E364),'Hoja de Trabajo para listado'!$DE$151:$DG$151,0)),0)+IFERROR(INDEX('Hoja de Trabajo para listado'!$CD$155:$DC$1048576,MATCH($A364,'Hoja de Trabajo para listado'!$CD$155:$CD$1048576,0),MATCH((CUADRO!K$5&amp;$E364),'Hoja de Trabajo para listado'!$CD$151:$DC$151,0)),0)</f>
        <v>0</v>
      </c>
      <c r="L364" s="243">
        <f ca="1">+IFERROR(INDEX('Hoja de Trabajo para listado'!$A$155:$Z$1048576,MATCH($A364,'Hoja de Trabajo para listado'!$A$155:$A$1048576,0),MATCH((CUADRO!L$5&amp;$E364),'Hoja de Trabajo para listado'!$A$151:$Z$151,0)),0)+IFERROR(INDEX('Hoja de Trabajo para listado'!$AB$155:$BA$1048576,MATCH($A364,'Hoja de Trabajo para listado'!$AB$155:$AB$1048576,0),MATCH((CUADRO!L$5&amp;$E364),'Hoja de Trabajo para listado'!$AB$151:$BA$151,0)),0)+IFERROR(INDEX('Hoja de Trabajo para listado'!$BC$155:$CB$1048576,MATCH($A364,'Hoja de Trabajo para listado'!$BC$155:$BC$1048576,0),MATCH((CUADRO!L$5&amp;$E364),'Hoja de Trabajo para listado'!$BC$151:$CB$151,0)),0)+IFERROR(INDEX('Hoja de Trabajo para listado'!$DE$153:$DG$274,MATCH($A364,'Hoja de Trabajo para listado'!$DE$153:$DE$1048576,0),MATCH((CUADRO!L$5&amp;$E364),'Hoja de Trabajo para listado'!$DE$151:$DG$151,0)),0)+IFERROR(INDEX('Hoja de Trabajo para listado'!$CD$155:$DC$1048576,MATCH($A364,'Hoja de Trabajo para listado'!$CD$155:$CD$1048576,0),MATCH((CUADRO!L$5&amp;$E364),'Hoja de Trabajo para listado'!$CD$151:$DC$151,0)),0)</f>
        <v>0</v>
      </c>
      <c r="M364" s="243">
        <f ca="1">+IFERROR(INDEX('Hoja de Trabajo para listado'!$A$155:$Z$1048576,MATCH($A364,'Hoja de Trabajo para listado'!$A$155:$A$1048576,0),MATCH((CUADRO!M$5&amp;$E364),'Hoja de Trabajo para listado'!$A$151:$Z$151,0)),0)+IFERROR(INDEX('Hoja de Trabajo para listado'!$AB$155:$BA$1048576,MATCH($A364,'Hoja de Trabajo para listado'!$AB$155:$AB$1048576,0),MATCH((CUADRO!M$5&amp;$E364),'Hoja de Trabajo para listado'!$AB$151:$BA$151,0)),0)+IFERROR(INDEX('Hoja de Trabajo para listado'!$BC$155:$CB$1048576,MATCH($A364,'Hoja de Trabajo para listado'!$BC$155:$BC$1048576,0),MATCH((CUADRO!M$5&amp;$E364),'Hoja de Trabajo para listado'!$BC$151:$CB$151,0)),0)+IFERROR(INDEX('Hoja de Trabajo para listado'!$DE$153:$DG$274,MATCH($A364,'Hoja de Trabajo para listado'!$DE$153:$DE$1048576,0),MATCH((CUADRO!M$5&amp;$E364),'Hoja de Trabajo para listado'!$DE$151:$DG$151,0)),0)+IFERROR(INDEX('Hoja de Trabajo para listado'!$CD$155:$DC$1048576,MATCH($A364,'Hoja de Trabajo para listado'!$CD$155:$CD$1048576,0),MATCH((CUADRO!M$5&amp;$E364),'Hoja de Trabajo para listado'!$CD$151:$DC$151,0)),0)</f>
        <v>0</v>
      </c>
      <c r="N364" s="243">
        <f ca="1">+IFERROR(INDEX('Hoja de Trabajo para listado'!$A$155:$Z$1048576,MATCH($A364,'Hoja de Trabajo para listado'!$A$155:$A$1048576,0),MATCH((CUADRO!N$5&amp;$E364),'Hoja de Trabajo para listado'!$A$151:$Z$151,0)),0)+IFERROR(INDEX('Hoja de Trabajo para listado'!$AB$155:$BA$1048576,MATCH($A364,'Hoja de Trabajo para listado'!$AB$155:$AB$1048576,0),MATCH((CUADRO!N$5&amp;$E364),'Hoja de Trabajo para listado'!$AB$151:$BA$151,0)),0)+IFERROR(INDEX('Hoja de Trabajo para listado'!$BC$155:$CB$1048576,MATCH($A364,'Hoja de Trabajo para listado'!$BC$155:$BC$1048576,0),MATCH((CUADRO!N$5&amp;$E364),'Hoja de Trabajo para listado'!$BC$151:$CB$151,0)),0)+IFERROR(INDEX('Hoja de Trabajo para listado'!$DE$153:$DG$274,MATCH($A364,'Hoja de Trabajo para listado'!$DE$153:$DE$1048576,0),MATCH((CUADRO!N$5&amp;$E364),'Hoja de Trabajo para listado'!$DE$151:$DG$151,0)),0)+IFERROR(INDEX('Hoja de Trabajo para listado'!$CD$155:$DC$1048576,MATCH($A364,'Hoja de Trabajo para listado'!$CD$155:$CD$1048576,0),MATCH((CUADRO!N$5&amp;$E364),'Hoja de Trabajo para listado'!$CD$151:$DC$151,0)),0)</f>
        <v>0</v>
      </c>
      <c r="O364" s="243">
        <f ca="1">+IFERROR(INDEX('Hoja de Trabajo para listado'!$A$155:$Z$1048576,MATCH($A364,'Hoja de Trabajo para listado'!$A$155:$A$1048576,0),MATCH((CUADRO!O$5&amp;$E364),'Hoja de Trabajo para listado'!$A$151:$Z$151,0)),0)+IFERROR(INDEX('Hoja de Trabajo para listado'!$AB$155:$BA$1048576,MATCH($A364,'Hoja de Trabajo para listado'!$AB$155:$AB$1048576,0),MATCH((CUADRO!O$5&amp;$E364),'Hoja de Trabajo para listado'!$AB$151:$BA$151,0)),0)+IFERROR(INDEX('Hoja de Trabajo para listado'!$BC$155:$CB$1048576,MATCH($A364,'Hoja de Trabajo para listado'!$BC$155:$BC$1048576,0),MATCH((CUADRO!O$5&amp;$E364),'Hoja de Trabajo para listado'!$BC$151:$CB$151,0)),0)+IFERROR(INDEX('Hoja de Trabajo para listado'!$DE$153:$DG$274,MATCH($A364,'Hoja de Trabajo para listado'!$DE$153:$DE$1048576,0),MATCH((CUADRO!O$5&amp;$E364),'Hoja de Trabajo para listado'!$DE$151:$DG$151,0)),0)+IFERROR(INDEX('Hoja de Trabajo para listado'!$CD$155:$DC$1048576,MATCH($A364,'Hoja de Trabajo para listado'!$CD$155:$CD$1048576,0),MATCH((CUADRO!O$5&amp;$E364),'Hoja de Trabajo para listado'!$CD$151:$DC$151,0)),0)</f>
        <v>0</v>
      </c>
      <c r="P364" s="243">
        <f ca="1">+IFERROR(INDEX('Hoja de Trabajo para listado'!$A$155:$Z$1048576,MATCH($A364,'Hoja de Trabajo para listado'!$A$155:$A$1048576,0),MATCH((CUADRO!P$5&amp;$E364),'Hoja de Trabajo para listado'!$A$151:$Z$151,0)),0)+IFERROR(INDEX('Hoja de Trabajo para listado'!$AB$155:$BA$1048576,MATCH($A364,'Hoja de Trabajo para listado'!$AB$155:$AB$1048576,0),MATCH((CUADRO!P$5&amp;$E364),'Hoja de Trabajo para listado'!$AB$151:$BA$151,0)),0)+IFERROR(INDEX('Hoja de Trabajo para listado'!$BC$155:$CB$1048576,MATCH($A364,'Hoja de Trabajo para listado'!$BC$155:$BC$1048576,0),MATCH((CUADRO!P$5&amp;$E364),'Hoja de Trabajo para listado'!$BC$151:$CB$151,0)),0)+IFERROR(INDEX('Hoja de Trabajo para listado'!$DE$153:$DG$274,MATCH($A364,'Hoja de Trabajo para listado'!$DE$153:$DE$1048576,0),MATCH((CUADRO!P$5&amp;$E364),'Hoja de Trabajo para listado'!$DE$151:$DG$151,0)),0)+IFERROR(INDEX('Hoja de Trabajo para listado'!$CD$155:$DC$1048576,MATCH($A364,'Hoja de Trabajo para listado'!$CD$155:$CD$1048576,0),MATCH((CUADRO!P$5&amp;$E364),'Hoja de Trabajo para listado'!$CD$151:$DC$151,0)),0)</f>
        <v>0</v>
      </c>
      <c r="Q364" s="243">
        <f ca="1">+IFERROR(INDEX('Hoja de Trabajo para listado'!$A$155:$Z$1048576,MATCH($A364,'Hoja de Trabajo para listado'!$A$155:$A$1048576,0),MATCH((CUADRO!Q$5&amp;$E364),'Hoja de Trabajo para listado'!$A$151:$Z$151,0)),0)+IFERROR(INDEX('Hoja de Trabajo para listado'!$AB$155:$BA$1048576,MATCH($A364,'Hoja de Trabajo para listado'!$AB$155:$AB$1048576,0),MATCH((CUADRO!Q$5&amp;$E364),'Hoja de Trabajo para listado'!$AB$151:$BA$151,0)),0)+IFERROR(INDEX('Hoja de Trabajo para listado'!$BC$155:$CB$1048576,MATCH($A364,'Hoja de Trabajo para listado'!$BC$155:$BC$1048576,0),MATCH((CUADRO!Q$5&amp;$E364),'Hoja de Trabajo para listado'!$BC$151:$CB$151,0)),0)+IFERROR(INDEX('Hoja de Trabajo para listado'!$DE$153:$DG$274,MATCH($A364,'Hoja de Trabajo para listado'!$DE$153:$DE$1048576,0),MATCH((CUADRO!Q$5&amp;$E364),'Hoja de Trabajo para listado'!$DE$151:$DG$151,0)),0)+IFERROR(INDEX('Hoja de Trabajo para listado'!$CD$155:$DC$1048576,MATCH($A364,'Hoja de Trabajo para listado'!$CD$155:$CD$1048576,0),MATCH((CUADRO!Q$5&amp;$E364),'Hoja de Trabajo para listado'!$CD$151:$DC$151,0)),0)</f>
        <v>0</v>
      </c>
      <c r="R364" s="243">
        <f t="shared" ca="1" si="13"/>
        <v>0.02</v>
      </c>
      <c r="S364" s="263"/>
      <c r="T364" s="243">
        <f ca="1">+T365</f>
        <v>17248158.430000018</v>
      </c>
      <c r="U364" s="242">
        <f t="shared" si="14"/>
        <v>1</v>
      </c>
      <c r="V364" s="333" t="str">
        <f>+VLOOKUP(A364,bd_lista!$A$3:$E$590,5,FALSE)</f>
        <v>Empresas Nacionales</v>
      </c>
      <c r="W364" s="391" t="str">
        <f>+V364</f>
        <v>Empresas Nacionales</v>
      </c>
      <c r="X364" s="242">
        <f>+VLOOKUP(A364,[4]Sheet1!$A$13:$D$744,4,FALSE)</f>
        <v>35</v>
      </c>
      <c r="Y364" s="242" t="str">
        <f>+VLOOKUP(X364,bd_lista!$A$3:$C$590,3,FALSE)</f>
        <v>Ministerio de Economía y Finanzas Públicas</v>
      </c>
      <c r="Z364" s="294">
        <f>+X364</f>
        <v>35</v>
      </c>
      <c r="AA364" s="319" t="str">
        <f>+Y364</f>
        <v>Ministerio de Economía y Finanzas Públicas</v>
      </c>
    </row>
    <row r="365" spans="1:27" ht="15" customHeight="1">
      <c r="A365" s="32">
        <v>594</v>
      </c>
      <c r="B365" s="388"/>
      <c r="C365" s="333" t="str">
        <f>+VLOOKUP(A365,bd_lista!$A$3:$C$590,3,FALSE)</f>
        <v>Administración de Servicios Portuarios - Bolivia</v>
      </c>
      <c r="D365" s="390"/>
      <c r="E365" s="333" t="s">
        <v>1305</v>
      </c>
      <c r="F365" s="245">
        <f ca="1">+IFERROR(INDEX('Hoja de Trabajo para listado'!$A$155:$Z$1048576,MATCH($A365,'Hoja de Trabajo para listado'!$A$155:$A$1048576,0),MATCH((CUADRO!F$5&amp;$E365),'Hoja de Trabajo para listado'!$A$151:$Z$151,0)),0)+IFERROR(INDEX('Hoja de Trabajo para listado'!$AB$155:$BA$1048576,MATCH($A365,'Hoja de Trabajo para listado'!$AB$155:$AB$1048576,0),MATCH((CUADRO!F$5&amp;$E365),'Hoja de Trabajo para listado'!$AB$151:$BA$151,0)),0)+IFERROR(INDEX('Hoja de Trabajo para listado'!$BC$155:$CB$1048576,MATCH($A365,'Hoja de Trabajo para listado'!$BC$155:$BC$1048576,0),MATCH((CUADRO!F$5&amp;$E365),'Hoja de Trabajo para listado'!$BC$151:$CB$151,0)),0)+IFERROR(INDEX('Hoja de Trabajo para listado'!$DE$153:$DG$274,MATCH($A365,'Hoja de Trabajo para listado'!$DE$153:$DE$1048576,0),MATCH((CUADRO!F$5&amp;$E365),'Hoja de Trabajo para listado'!$DE$151:$DG$151,0)),0)+IFERROR(INDEX('Hoja de Trabajo para listado'!$CD$155:$DC$1048576,MATCH($A365,'Hoja de Trabajo para listado'!$CD$155:$CD$1048576,0),MATCH((CUADRO!F$5&amp;$E365),'Hoja de Trabajo para listado'!$CD$151:$DC$151,0)),0)</f>
        <v>0</v>
      </c>
      <c r="G365" s="245">
        <f ca="1">+IFERROR(INDEX('Hoja de Trabajo para listado'!$A$155:$Z$1048576,MATCH($A365,'Hoja de Trabajo para listado'!$A$155:$A$1048576,0),MATCH((CUADRO!G$5&amp;$E365),'Hoja de Trabajo para listado'!$A$151:$Z$151,0)),0)+IFERROR(INDEX('Hoja de Trabajo para listado'!$AB$155:$BA$1048576,MATCH($A365,'Hoja de Trabajo para listado'!$AB$155:$AB$1048576,0),MATCH((CUADRO!G$5&amp;$E365),'Hoja de Trabajo para listado'!$AB$151:$BA$151,0)),0)+IFERROR(INDEX('Hoja de Trabajo para listado'!$BC$155:$CB$1048576,MATCH($A365,'Hoja de Trabajo para listado'!$BC$155:$BC$1048576,0),MATCH((CUADRO!G$5&amp;$E365),'Hoja de Trabajo para listado'!$BC$151:$CB$151,0)),0)+IFERROR(INDEX('Hoja de Trabajo para listado'!$DE$153:$DG$274,MATCH($A365,'Hoja de Trabajo para listado'!$DE$153:$DE$1048576,0),MATCH((CUADRO!G$5&amp;$E365),'Hoja de Trabajo para listado'!$DE$151:$DG$151,0)),0)+IFERROR(INDEX('Hoja de Trabajo para listado'!$CD$155:$DC$1048576,MATCH($A365,'Hoja de Trabajo para listado'!$CD$155:$CD$1048576,0),MATCH((CUADRO!G$5&amp;$E365),'Hoja de Trabajo para listado'!$CD$151:$DC$151,0)),0)</f>
        <v>0</v>
      </c>
      <c r="H365" s="245">
        <f ca="1">+IFERROR(INDEX('Hoja de Trabajo para listado'!$A$155:$Z$1048576,MATCH($A365,'Hoja de Trabajo para listado'!$A$155:$A$1048576,0),MATCH((CUADRO!H$5&amp;$E365),'Hoja de Trabajo para listado'!$A$151:$Z$151,0)),0)+IFERROR(INDEX('Hoja de Trabajo para listado'!$AB$155:$BA$1048576,MATCH($A365,'Hoja de Trabajo para listado'!$AB$155:$AB$1048576,0),MATCH((CUADRO!H$5&amp;$E365),'Hoja de Trabajo para listado'!$AB$151:$BA$151,0)),0)+IFERROR(INDEX('Hoja de Trabajo para listado'!$BC$155:$CB$1048576,MATCH($A365,'Hoja de Trabajo para listado'!$BC$155:$BC$1048576,0),MATCH((CUADRO!H$5&amp;$E365),'Hoja de Trabajo para listado'!$BC$151:$CB$151,0)),0)+IFERROR(INDEX('Hoja de Trabajo para listado'!$DE$153:$DG$274,MATCH($A365,'Hoja de Trabajo para listado'!$DE$153:$DE$1048576,0),MATCH((CUADRO!H$5&amp;$E365),'Hoja de Trabajo para listado'!$DE$151:$DG$151,0)),0)+IFERROR(INDEX('Hoja de Trabajo para listado'!$CD$155:$DC$1048576,MATCH($A365,'Hoja de Trabajo para listado'!$CD$155:$CD$1048576,0),MATCH((CUADRO!H$5&amp;$E365),'Hoja de Trabajo para listado'!$CD$151:$DC$151,0)),0)</f>
        <v>0</v>
      </c>
      <c r="I365" s="245">
        <f ca="1">+IFERROR(INDEX('Hoja de Trabajo para listado'!$A$155:$Z$1048576,MATCH($A365,'Hoja de Trabajo para listado'!$A$155:$A$1048576,0),MATCH((CUADRO!I$5&amp;$E365),'Hoja de Trabajo para listado'!$A$151:$Z$151,0)),0)+IFERROR(INDEX('Hoja de Trabajo para listado'!$AB$155:$BA$1048576,MATCH($A365,'Hoja de Trabajo para listado'!$AB$155:$AB$1048576,0),MATCH((CUADRO!I$5&amp;$E365),'Hoja de Trabajo para listado'!$AB$151:$BA$151,0)),0)+IFERROR(INDEX('Hoja de Trabajo para listado'!$BC$155:$CB$1048576,MATCH($A365,'Hoja de Trabajo para listado'!$BC$155:$BC$1048576,0),MATCH((CUADRO!I$5&amp;$E365),'Hoja de Trabajo para listado'!$BC$151:$CB$151,0)),0)+IFERROR(INDEX('Hoja de Trabajo para listado'!$DE$153:$DG$274,MATCH($A365,'Hoja de Trabajo para listado'!$DE$153:$DE$1048576,0),MATCH((CUADRO!I$5&amp;$E365),'Hoja de Trabajo para listado'!$DE$151:$DG$151,0)),0)+IFERROR(INDEX('Hoja de Trabajo para listado'!$CD$155:$DC$1048576,MATCH($A365,'Hoja de Trabajo para listado'!$CD$155:$CD$1048576,0),MATCH((CUADRO!I$5&amp;$E365),'Hoja de Trabajo para listado'!$CD$151:$DC$151,0)),0)</f>
        <v>17248158.410000019</v>
      </c>
      <c r="J365" s="245">
        <f ca="1">+IFERROR(INDEX('Hoja de Trabajo para listado'!$A$155:$Z$1048576,MATCH($A365,'Hoja de Trabajo para listado'!$A$155:$A$1048576,0),MATCH((CUADRO!J$5&amp;$E365),'Hoja de Trabajo para listado'!$A$151:$Z$151,0)),0)+IFERROR(INDEX('Hoja de Trabajo para listado'!$AB$155:$BA$1048576,MATCH($A365,'Hoja de Trabajo para listado'!$AB$155:$AB$1048576,0),MATCH((CUADRO!J$5&amp;$E365),'Hoja de Trabajo para listado'!$AB$151:$BA$151,0)),0)+IFERROR(INDEX('Hoja de Trabajo para listado'!$BC$155:$CB$1048576,MATCH($A365,'Hoja de Trabajo para listado'!$BC$155:$BC$1048576,0),MATCH((CUADRO!J$5&amp;$E365),'Hoja de Trabajo para listado'!$BC$151:$CB$151,0)),0)+IFERROR(INDEX('Hoja de Trabajo para listado'!$DE$153:$DG$274,MATCH($A365,'Hoja de Trabajo para listado'!$DE$153:$DE$1048576,0),MATCH((CUADRO!J$5&amp;$E365),'Hoja de Trabajo para listado'!$DE$151:$DG$151,0)),0)+IFERROR(INDEX('Hoja de Trabajo para listado'!$CD$155:$DC$1048576,MATCH($A365,'Hoja de Trabajo para listado'!$CD$155:$CD$1048576,0),MATCH((CUADRO!J$5&amp;$E365),'Hoja de Trabajo para listado'!$CD$151:$DC$151,0)),0)</f>
        <v>0</v>
      </c>
      <c r="K365" s="245">
        <f ca="1">+IFERROR(INDEX('Hoja de Trabajo para listado'!$A$155:$Z$1048576,MATCH($A365,'Hoja de Trabajo para listado'!$A$155:$A$1048576,0),MATCH((CUADRO!K$5&amp;$E365),'Hoja de Trabajo para listado'!$A$151:$Z$151,0)),0)+IFERROR(INDEX('Hoja de Trabajo para listado'!$AB$155:$BA$1048576,MATCH($A365,'Hoja de Trabajo para listado'!$AB$155:$AB$1048576,0),MATCH((CUADRO!K$5&amp;$E365),'Hoja de Trabajo para listado'!$AB$151:$BA$151,0)),0)+IFERROR(INDEX('Hoja de Trabajo para listado'!$BC$155:$CB$1048576,MATCH($A365,'Hoja de Trabajo para listado'!$BC$155:$BC$1048576,0),MATCH((CUADRO!K$5&amp;$E365),'Hoja de Trabajo para listado'!$BC$151:$CB$151,0)),0)+IFERROR(INDEX('Hoja de Trabajo para listado'!$DE$153:$DG$274,MATCH($A365,'Hoja de Trabajo para listado'!$DE$153:$DE$1048576,0),MATCH((CUADRO!K$5&amp;$E365),'Hoja de Trabajo para listado'!$DE$151:$DG$151,0)),0)+IFERROR(INDEX('Hoja de Trabajo para listado'!$CD$155:$DC$1048576,MATCH($A365,'Hoja de Trabajo para listado'!$CD$155:$CD$1048576,0),MATCH((CUADRO!K$5&amp;$E365),'Hoja de Trabajo para listado'!$CD$151:$DC$151,0)),0)</f>
        <v>0</v>
      </c>
      <c r="L365" s="245">
        <f ca="1">+IFERROR(INDEX('Hoja de Trabajo para listado'!$A$155:$Z$1048576,MATCH($A365,'Hoja de Trabajo para listado'!$A$155:$A$1048576,0),MATCH((CUADRO!L$5&amp;$E365),'Hoja de Trabajo para listado'!$A$151:$Z$151,0)),0)+IFERROR(INDEX('Hoja de Trabajo para listado'!$AB$155:$BA$1048576,MATCH($A365,'Hoja de Trabajo para listado'!$AB$155:$AB$1048576,0),MATCH((CUADRO!L$5&amp;$E365),'Hoja de Trabajo para listado'!$AB$151:$BA$151,0)),0)+IFERROR(INDEX('Hoja de Trabajo para listado'!$BC$155:$CB$1048576,MATCH($A365,'Hoja de Trabajo para listado'!$BC$155:$BC$1048576,0),MATCH((CUADRO!L$5&amp;$E365),'Hoja de Trabajo para listado'!$BC$151:$CB$151,0)),0)+IFERROR(INDEX('Hoja de Trabajo para listado'!$DE$153:$DG$274,MATCH($A365,'Hoja de Trabajo para listado'!$DE$153:$DE$1048576,0),MATCH((CUADRO!L$5&amp;$E365),'Hoja de Trabajo para listado'!$DE$151:$DG$151,0)),0)+IFERROR(INDEX('Hoja de Trabajo para listado'!$CD$155:$DC$1048576,MATCH($A365,'Hoja de Trabajo para listado'!$CD$155:$CD$1048576,0),MATCH((CUADRO!L$5&amp;$E365),'Hoja de Trabajo para listado'!$CD$151:$DC$151,0)),0)</f>
        <v>0</v>
      </c>
      <c r="M365" s="245">
        <f ca="1">+IFERROR(INDEX('Hoja de Trabajo para listado'!$A$155:$Z$1048576,MATCH($A365,'Hoja de Trabajo para listado'!$A$155:$A$1048576,0),MATCH((CUADRO!M$5&amp;$E365),'Hoja de Trabajo para listado'!$A$151:$Z$151,0)),0)+IFERROR(INDEX('Hoja de Trabajo para listado'!$AB$155:$BA$1048576,MATCH($A365,'Hoja de Trabajo para listado'!$AB$155:$AB$1048576,0),MATCH((CUADRO!M$5&amp;$E365),'Hoja de Trabajo para listado'!$AB$151:$BA$151,0)),0)+IFERROR(INDEX('Hoja de Trabajo para listado'!$BC$155:$CB$1048576,MATCH($A365,'Hoja de Trabajo para listado'!$BC$155:$BC$1048576,0),MATCH((CUADRO!M$5&amp;$E365),'Hoja de Trabajo para listado'!$BC$151:$CB$151,0)),0)+IFERROR(INDEX('Hoja de Trabajo para listado'!$DE$153:$DG$274,MATCH($A365,'Hoja de Trabajo para listado'!$DE$153:$DE$1048576,0),MATCH((CUADRO!M$5&amp;$E365),'Hoja de Trabajo para listado'!$DE$151:$DG$151,0)),0)+IFERROR(INDEX('Hoja de Trabajo para listado'!$CD$155:$DC$1048576,MATCH($A365,'Hoja de Trabajo para listado'!$CD$155:$CD$1048576,0),MATCH((CUADRO!M$5&amp;$E365),'Hoja de Trabajo para listado'!$CD$151:$DC$151,0)),0)</f>
        <v>0</v>
      </c>
      <c r="N365" s="245">
        <f ca="1">+IFERROR(INDEX('Hoja de Trabajo para listado'!$A$155:$Z$1048576,MATCH($A365,'Hoja de Trabajo para listado'!$A$155:$A$1048576,0),MATCH((CUADRO!N$5&amp;$E365),'Hoja de Trabajo para listado'!$A$151:$Z$151,0)),0)+IFERROR(INDEX('Hoja de Trabajo para listado'!$AB$155:$BA$1048576,MATCH($A365,'Hoja de Trabajo para listado'!$AB$155:$AB$1048576,0),MATCH((CUADRO!N$5&amp;$E365),'Hoja de Trabajo para listado'!$AB$151:$BA$151,0)),0)+IFERROR(INDEX('Hoja de Trabajo para listado'!$BC$155:$CB$1048576,MATCH($A365,'Hoja de Trabajo para listado'!$BC$155:$BC$1048576,0),MATCH((CUADRO!N$5&amp;$E365),'Hoja de Trabajo para listado'!$BC$151:$CB$151,0)),0)+IFERROR(INDEX('Hoja de Trabajo para listado'!$DE$153:$DG$274,MATCH($A365,'Hoja de Trabajo para listado'!$DE$153:$DE$1048576,0),MATCH((CUADRO!N$5&amp;$E365),'Hoja de Trabajo para listado'!$DE$151:$DG$151,0)),0)+IFERROR(INDEX('Hoja de Trabajo para listado'!$CD$155:$DC$1048576,MATCH($A365,'Hoja de Trabajo para listado'!$CD$155:$CD$1048576,0),MATCH((CUADRO!N$5&amp;$E365),'Hoja de Trabajo para listado'!$CD$151:$DC$151,0)),0)</f>
        <v>0</v>
      </c>
      <c r="O365" s="245">
        <f ca="1">+IFERROR(INDEX('Hoja de Trabajo para listado'!$A$155:$Z$1048576,MATCH($A365,'Hoja de Trabajo para listado'!$A$155:$A$1048576,0),MATCH((CUADRO!O$5&amp;$E365),'Hoja de Trabajo para listado'!$A$151:$Z$151,0)),0)+IFERROR(INDEX('Hoja de Trabajo para listado'!$AB$155:$BA$1048576,MATCH($A365,'Hoja de Trabajo para listado'!$AB$155:$AB$1048576,0),MATCH((CUADRO!O$5&amp;$E365),'Hoja de Trabajo para listado'!$AB$151:$BA$151,0)),0)+IFERROR(INDEX('Hoja de Trabajo para listado'!$BC$155:$CB$1048576,MATCH($A365,'Hoja de Trabajo para listado'!$BC$155:$BC$1048576,0),MATCH((CUADRO!O$5&amp;$E365),'Hoja de Trabajo para listado'!$BC$151:$CB$151,0)),0)+IFERROR(INDEX('Hoja de Trabajo para listado'!$DE$153:$DG$274,MATCH($A365,'Hoja de Trabajo para listado'!$DE$153:$DE$1048576,0),MATCH((CUADRO!O$5&amp;$E365),'Hoja de Trabajo para listado'!$DE$151:$DG$151,0)),0)+IFERROR(INDEX('Hoja de Trabajo para listado'!$CD$155:$DC$1048576,MATCH($A365,'Hoja de Trabajo para listado'!$CD$155:$CD$1048576,0),MATCH((CUADRO!O$5&amp;$E365),'Hoja de Trabajo para listado'!$CD$151:$DC$151,0)),0)</f>
        <v>0</v>
      </c>
      <c r="P365" s="245">
        <f ca="1">+IFERROR(INDEX('Hoja de Trabajo para listado'!$A$155:$Z$1048576,MATCH($A365,'Hoja de Trabajo para listado'!$A$155:$A$1048576,0),MATCH((CUADRO!P$5&amp;$E365),'Hoja de Trabajo para listado'!$A$151:$Z$151,0)),0)+IFERROR(INDEX('Hoja de Trabajo para listado'!$AB$155:$BA$1048576,MATCH($A365,'Hoja de Trabajo para listado'!$AB$155:$AB$1048576,0),MATCH((CUADRO!P$5&amp;$E365),'Hoja de Trabajo para listado'!$AB$151:$BA$151,0)),0)+IFERROR(INDEX('Hoja de Trabajo para listado'!$BC$155:$CB$1048576,MATCH($A365,'Hoja de Trabajo para listado'!$BC$155:$BC$1048576,0),MATCH((CUADRO!P$5&amp;$E365),'Hoja de Trabajo para listado'!$BC$151:$CB$151,0)),0)+IFERROR(INDEX('Hoja de Trabajo para listado'!$DE$153:$DG$274,MATCH($A365,'Hoja de Trabajo para listado'!$DE$153:$DE$1048576,0),MATCH((CUADRO!P$5&amp;$E365),'Hoja de Trabajo para listado'!$DE$151:$DG$151,0)),0)+IFERROR(INDEX('Hoja de Trabajo para listado'!$CD$155:$DC$1048576,MATCH($A365,'Hoja de Trabajo para listado'!$CD$155:$CD$1048576,0),MATCH((CUADRO!P$5&amp;$E365),'Hoja de Trabajo para listado'!$CD$151:$DC$151,0)),0)</f>
        <v>0</v>
      </c>
      <c r="Q365" s="245">
        <f ca="1">+IFERROR(INDEX('Hoja de Trabajo para listado'!$A$155:$Z$1048576,MATCH($A365,'Hoja de Trabajo para listado'!$A$155:$A$1048576,0),MATCH((CUADRO!Q$5&amp;$E365),'Hoja de Trabajo para listado'!$A$151:$Z$151,0)),0)+IFERROR(INDEX('Hoja de Trabajo para listado'!$AB$155:$BA$1048576,MATCH($A365,'Hoja de Trabajo para listado'!$AB$155:$AB$1048576,0),MATCH((CUADRO!Q$5&amp;$E365),'Hoja de Trabajo para listado'!$AB$151:$BA$151,0)),0)+IFERROR(INDEX('Hoja de Trabajo para listado'!$BC$155:$CB$1048576,MATCH($A365,'Hoja de Trabajo para listado'!$BC$155:$BC$1048576,0),MATCH((CUADRO!Q$5&amp;$E365),'Hoja de Trabajo para listado'!$BC$151:$CB$151,0)),0)+IFERROR(INDEX('Hoja de Trabajo para listado'!$DE$153:$DG$274,MATCH($A365,'Hoja de Trabajo para listado'!$DE$153:$DE$1048576,0),MATCH((CUADRO!Q$5&amp;$E365),'Hoja de Trabajo para listado'!$DE$151:$DG$151,0)),0)+IFERROR(INDEX('Hoja de Trabajo para listado'!$CD$155:$DC$1048576,MATCH($A365,'Hoja de Trabajo para listado'!$CD$155:$CD$1048576,0),MATCH((CUADRO!Q$5&amp;$E365),'Hoja de Trabajo para listado'!$CD$151:$DC$151,0)),0)</f>
        <v>0</v>
      </c>
      <c r="R365" s="245">
        <f t="shared" ca="1" si="13"/>
        <v>17248158.410000019</v>
      </c>
      <c r="S365" s="262">
        <f ca="1">+R364+R365</f>
        <v>17248158.430000018</v>
      </c>
      <c r="T365" s="245">
        <f ca="1">+S365</f>
        <v>17248158.430000018</v>
      </c>
      <c r="U365" s="244">
        <f t="shared" si="14"/>
        <v>2</v>
      </c>
      <c r="V365" s="333" t="str">
        <f>+VLOOKUP(A365,bd_lista!$A$3:$E$590,5,FALSE)</f>
        <v>Empresas Nacionales</v>
      </c>
      <c r="W365" s="392"/>
      <c r="X365" s="242">
        <f>+VLOOKUP(A365,[4]Sheet1!$A$13:$D$744,4,FALSE)</f>
        <v>35</v>
      </c>
      <c r="Y365" s="242" t="str">
        <f>+VLOOKUP(X365,bd_lista!$A$3:$C$590,3,FALSE)</f>
        <v>Ministerio de Economía y Finanzas Públicas</v>
      </c>
      <c r="Z365" s="292"/>
      <c r="AA365" s="321"/>
    </row>
    <row r="366" spans="1:27" ht="15" hidden="1" customHeight="1">
      <c r="A366" s="378">
        <v>595</v>
      </c>
      <c r="B366" s="387">
        <f>+A366</f>
        <v>595</v>
      </c>
      <c r="C366" s="247" t="str">
        <f>+VLOOKUP(A366,bd_lista!$A$3:$C$590,3,FALSE)</f>
        <v>Gestora Pública de la Seguridad Social de Largo Plazo</v>
      </c>
      <c r="D366" s="389" t="str">
        <f>+C366</f>
        <v>Gestora Pública de la Seguridad Social de Largo Plazo</v>
      </c>
      <c r="E366" s="247" t="s">
        <v>1304</v>
      </c>
      <c r="F366" s="243">
        <f ca="1">+IFERROR(INDEX('Hoja de Trabajo para listado'!$A$155:$Z$1048576,MATCH($A366,'Hoja de Trabajo para listado'!$A$155:$A$1048576,0),MATCH((CUADRO!F$5&amp;$E366),'Hoja de Trabajo para listado'!$A$151:$Z$151,0)),0)+IFERROR(INDEX('Hoja de Trabajo para listado'!$AB$155:$BA$1048576,MATCH($A366,'Hoja de Trabajo para listado'!$AB$155:$AB$1048576,0),MATCH((CUADRO!F$5&amp;$E366),'Hoja de Trabajo para listado'!$AB$151:$BA$151,0)),0)+IFERROR(INDEX('Hoja de Trabajo para listado'!$BC$155:$CB$1048576,MATCH($A366,'Hoja de Trabajo para listado'!$BC$155:$BC$1048576,0),MATCH((CUADRO!F$5&amp;$E366),'Hoja de Trabajo para listado'!$BC$151:$CB$151,0)),0)+IFERROR(INDEX('Hoja de Trabajo para listado'!$DE$153:$DG$274,MATCH($A366,'Hoja de Trabajo para listado'!$DE$153:$DE$1048576,0),MATCH((CUADRO!F$5&amp;$E366),'Hoja de Trabajo para listado'!$DE$151:$DG$151,0)),0)+IFERROR(INDEX('Hoja de Trabajo para listado'!$CD$155:$DC$1048576,MATCH($A366,'Hoja de Trabajo para listado'!$CD$155:$CD$1048576,0),MATCH((CUADRO!F$5&amp;$E366),'Hoja de Trabajo para listado'!$CD$151:$DC$151,0)),0)</f>
        <v>0</v>
      </c>
      <c r="G366" s="243">
        <f ca="1">+IFERROR(INDEX('Hoja de Trabajo para listado'!$A$155:$Z$1048576,MATCH($A366,'Hoja de Trabajo para listado'!$A$155:$A$1048576,0),MATCH((CUADRO!G$5&amp;$E366),'Hoja de Trabajo para listado'!$A$151:$Z$151,0)),0)+IFERROR(INDEX('Hoja de Trabajo para listado'!$AB$155:$BA$1048576,MATCH($A366,'Hoja de Trabajo para listado'!$AB$155:$AB$1048576,0),MATCH((CUADRO!G$5&amp;$E366),'Hoja de Trabajo para listado'!$AB$151:$BA$151,0)),0)+IFERROR(INDEX('Hoja de Trabajo para listado'!$BC$155:$CB$1048576,MATCH($A366,'Hoja de Trabajo para listado'!$BC$155:$BC$1048576,0),MATCH((CUADRO!G$5&amp;$E366),'Hoja de Trabajo para listado'!$BC$151:$CB$151,0)),0)+IFERROR(INDEX('Hoja de Trabajo para listado'!$DE$153:$DG$274,MATCH($A366,'Hoja de Trabajo para listado'!$DE$153:$DE$1048576,0),MATCH((CUADRO!G$5&amp;$E366),'Hoja de Trabajo para listado'!$DE$151:$DG$151,0)),0)+IFERROR(INDEX('Hoja de Trabajo para listado'!$CD$155:$DC$1048576,MATCH($A366,'Hoja de Trabajo para listado'!$CD$155:$CD$1048576,0),MATCH((CUADRO!G$5&amp;$E366),'Hoja de Trabajo para listado'!$CD$151:$DC$151,0)),0)</f>
        <v>0</v>
      </c>
      <c r="H366" s="243">
        <f ca="1">+IFERROR(INDEX('Hoja de Trabajo para listado'!$A$155:$Z$1048576,MATCH($A366,'Hoja de Trabajo para listado'!$A$155:$A$1048576,0),MATCH((CUADRO!H$5&amp;$E366),'Hoja de Trabajo para listado'!$A$151:$Z$151,0)),0)+IFERROR(INDEX('Hoja de Trabajo para listado'!$AB$155:$BA$1048576,MATCH($A366,'Hoja de Trabajo para listado'!$AB$155:$AB$1048576,0),MATCH((CUADRO!H$5&amp;$E366),'Hoja de Trabajo para listado'!$AB$151:$BA$151,0)),0)+IFERROR(INDEX('Hoja de Trabajo para listado'!$BC$155:$CB$1048576,MATCH($A366,'Hoja de Trabajo para listado'!$BC$155:$BC$1048576,0),MATCH((CUADRO!H$5&amp;$E366),'Hoja de Trabajo para listado'!$BC$151:$CB$151,0)),0)+IFERROR(INDEX('Hoja de Trabajo para listado'!$DE$153:$DG$274,MATCH($A366,'Hoja de Trabajo para listado'!$DE$153:$DE$1048576,0),MATCH((CUADRO!H$5&amp;$E366),'Hoja de Trabajo para listado'!$DE$151:$DG$151,0)),0)+IFERROR(INDEX('Hoja de Trabajo para listado'!$CD$155:$DC$1048576,MATCH($A366,'Hoja de Trabajo para listado'!$CD$155:$CD$1048576,0),MATCH((CUADRO!H$5&amp;$E366),'Hoja de Trabajo para listado'!$CD$151:$DC$151,0)),0)</f>
        <v>0</v>
      </c>
      <c r="I366" s="243">
        <f ca="1">+IFERROR(INDEX('Hoja de Trabajo para listado'!$A$155:$Z$1048576,MATCH($A366,'Hoja de Trabajo para listado'!$A$155:$A$1048576,0),MATCH((CUADRO!I$5&amp;$E366),'Hoja de Trabajo para listado'!$A$151:$Z$151,0)),0)+IFERROR(INDEX('Hoja de Trabajo para listado'!$AB$155:$BA$1048576,MATCH($A366,'Hoja de Trabajo para listado'!$AB$155:$AB$1048576,0),MATCH((CUADRO!I$5&amp;$E366),'Hoja de Trabajo para listado'!$AB$151:$BA$151,0)),0)+IFERROR(INDEX('Hoja de Trabajo para listado'!$BC$155:$CB$1048576,MATCH($A366,'Hoja de Trabajo para listado'!$BC$155:$BC$1048576,0),MATCH((CUADRO!I$5&amp;$E366),'Hoja de Trabajo para listado'!$BC$151:$CB$151,0)),0)+IFERROR(INDEX('Hoja de Trabajo para listado'!$DE$153:$DG$274,MATCH($A366,'Hoja de Trabajo para listado'!$DE$153:$DE$1048576,0),MATCH((CUADRO!I$5&amp;$E366),'Hoja de Trabajo para listado'!$DE$151:$DG$151,0)),0)+IFERROR(INDEX('Hoja de Trabajo para listado'!$CD$155:$DC$1048576,MATCH($A366,'Hoja de Trabajo para listado'!$CD$155:$CD$1048576,0),MATCH((CUADRO!I$5&amp;$E366),'Hoja de Trabajo para listado'!$CD$151:$DC$151,0)),0)</f>
        <v>0</v>
      </c>
      <c r="J366" s="243">
        <f ca="1">+IFERROR(INDEX('Hoja de Trabajo para listado'!$A$155:$Z$1048576,MATCH($A366,'Hoja de Trabajo para listado'!$A$155:$A$1048576,0),MATCH((CUADRO!J$5&amp;$E366),'Hoja de Trabajo para listado'!$A$151:$Z$151,0)),0)+IFERROR(INDEX('Hoja de Trabajo para listado'!$AB$155:$BA$1048576,MATCH($A366,'Hoja de Trabajo para listado'!$AB$155:$AB$1048576,0),MATCH((CUADRO!J$5&amp;$E366),'Hoja de Trabajo para listado'!$AB$151:$BA$151,0)),0)+IFERROR(INDEX('Hoja de Trabajo para listado'!$BC$155:$CB$1048576,MATCH($A366,'Hoja de Trabajo para listado'!$BC$155:$BC$1048576,0),MATCH((CUADRO!J$5&amp;$E366),'Hoja de Trabajo para listado'!$BC$151:$CB$151,0)),0)+IFERROR(INDEX('Hoja de Trabajo para listado'!$DE$153:$DG$274,MATCH($A366,'Hoja de Trabajo para listado'!$DE$153:$DE$1048576,0),MATCH((CUADRO!J$5&amp;$E366),'Hoja de Trabajo para listado'!$DE$151:$DG$151,0)),0)+IFERROR(INDEX('Hoja de Trabajo para listado'!$CD$155:$DC$1048576,MATCH($A366,'Hoja de Trabajo para listado'!$CD$155:$CD$1048576,0),MATCH((CUADRO!J$5&amp;$E366),'Hoja de Trabajo para listado'!$CD$151:$DC$151,0)),0)</f>
        <v>0</v>
      </c>
      <c r="K366" s="243">
        <f ca="1">+IFERROR(INDEX('Hoja de Trabajo para listado'!$A$155:$Z$1048576,MATCH($A366,'Hoja de Trabajo para listado'!$A$155:$A$1048576,0),MATCH((CUADRO!K$5&amp;$E366),'Hoja de Trabajo para listado'!$A$151:$Z$151,0)),0)+IFERROR(INDEX('Hoja de Trabajo para listado'!$AB$155:$BA$1048576,MATCH($A366,'Hoja de Trabajo para listado'!$AB$155:$AB$1048576,0),MATCH((CUADRO!K$5&amp;$E366),'Hoja de Trabajo para listado'!$AB$151:$BA$151,0)),0)+IFERROR(INDEX('Hoja de Trabajo para listado'!$BC$155:$CB$1048576,MATCH($A366,'Hoja de Trabajo para listado'!$BC$155:$BC$1048576,0),MATCH((CUADRO!K$5&amp;$E366),'Hoja de Trabajo para listado'!$BC$151:$CB$151,0)),0)+IFERROR(INDEX('Hoja de Trabajo para listado'!$DE$153:$DG$274,MATCH($A366,'Hoja de Trabajo para listado'!$DE$153:$DE$1048576,0),MATCH((CUADRO!K$5&amp;$E366),'Hoja de Trabajo para listado'!$DE$151:$DG$151,0)),0)+IFERROR(INDEX('Hoja de Trabajo para listado'!$CD$155:$DC$1048576,MATCH($A366,'Hoja de Trabajo para listado'!$CD$155:$CD$1048576,0),MATCH((CUADRO!K$5&amp;$E366),'Hoja de Trabajo para listado'!$CD$151:$DC$151,0)),0)</f>
        <v>0</v>
      </c>
      <c r="L366" s="243">
        <f ca="1">+IFERROR(INDEX('Hoja de Trabajo para listado'!$A$155:$Z$1048576,MATCH($A366,'Hoja de Trabajo para listado'!$A$155:$A$1048576,0),MATCH((CUADRO!L$5&amp;$E366),'Hoja de Trabajo para listado'!$A$151:$Z$151,0)),0)+IFERROR(INDEX('Hoja de Trabajo para listado'!$AB$155:$BA$1048576,MATCH($A366,'Hoja de Trabajo para listado'!$AB$155:$AB$1048576,0),MATCH((CUADRO!L$5&amp;$E366),'Hoja de Trabajo para listado'!$AB$151:$BA$151,0)),0)+IFERROR(INDEX('Hoja de Trabajo para listado'!$BC$155:$CB$1048576,MATCH($A366,'Hoja de Trabajo para listado'!$BC$155:$BC$1048576,0),MATCH((CUADRO!L$5&amp;$E366),'Hoja de Trabajo para listado'!$BC$151:$CB$151,0)),0)+IFERROR(INDEX('Hoja de Trabajo para listado'!$DE$153:$DG$274,MATCH($A366,'Hoja de Trabajo para listado'!$DE$153:$DE$1048576,0),MATCH((CUADRO!L$5&amp;$E366),'Hoja de Trabajo para listado'!$DE$151:$DG$151,0)),0)+IFERROR(INDEX('Hoja de Trabajo para listado'!$CD$155:$DC$1048576,MATCH($A366,'Hoja de Trabajo para listado'!$CD$155:$CD$1048576,0),MATCH((CUADRO!L$5&amp;$E366),'Hoja de Trabajo para listado'!$CD$151:$DC$151,0)),0)</f>
        <v>0</v>
      </c>
      <c r="M366" s="243">
        <f ca="1">+IFERROR(INDEX('Hoja de Trabajo para listado'!$A$155:$Z$1048576,MATCH($A366,'Hoja de Trabajo para listado'!$A$155:$A$1048576,0),MATCH((CUADRO!M$5&amp;$E366),'Hoja de Trabajo para listado'!$A$151:$Z$151,0)),0)+IFERROR(INDEX('Hoja de Trabajo para listado'!$AB$155:$BA$1048576,MATCH($A366,'Hoja de Trabajo para listado'!$AB$155:$AB$1048576,0),MATCH((CUADRO!M$5&amp;$E366),'Hoja de Trabajo para listado'!$AB$151:$BA$151,0)),0)+IFERROR(INDEX('Hoja de Trabajo para listado'!$BC$155:$CB$1048576,MATCH($A366,'Hoja de Trabajo para listado'!$BC$155:$BC$1048576,0),MATCH((CUADRO!M$5&amp;$E366),'Hoja de Trabajo para listado'!$BC$151:$CB$151,0)),0)+IFERROR(INDEX('Hoja de Trabajo para listado'!$DE$153:$DG$274,MATCH($A366,'Hoja de Trabajo para listado'!$DE$153:$DE$1048576,0),MATCH((CUADRO!M$5&amp;$E366),'Hoja de Trabajo para listado'!$DE$151:$DG$151,0)),0)+IFERROR(INDEX('Hoja de Trabajo para listado'!$CD$155:$DC$1048576,MATCH($A366,'Hoja de Trabajo para listado'!$CD$155:$CD$1048576,0),MATCH((CUADRO!M$5&amp;$E366),'Hoja de Trabajo para listado'!$CD$151:$DC$151,0)),0)</f>
        <v>0</v>
      </c>
      <c r="N366" s="243">
        <f ca="1">+IFERROR(INDEX('Hoja de Trabajo para listado'!$A$155:$Z$1048576,MATCH($A366,'Hoja de Trabajo para listado'!$A$155:$A$1048576,0),MATCH((CUADRO!N$5&amp;$E366),'Hoja de Trabajo para listado'!$A$151:$Z$151,0)),0)+IFERROR(INDEX('Hoja de Trabajo para listado'!$AB$155:$BA$1048576,MATCH($A366,'Hoja de Trabajo para listado'!$AB$155:$AB$1048576,0),MATCH((CUADRO!N$5&amp;$E366),'Hoja de Trabajo para listado'!$AB$151:$BA$151,0)),0)+IFERROR(INDEX('Hoja de Trabajo para listado'!$BC$155:$CB$1048576,MATCH($A366,'Hoja de Trabajo para listado'!$BC$155:$BC$1048576,0),MATCH((CUADRO!N$5&amp;$E366),'Hoja de Trabajo para listado'!$BC$151:$CB$151,0)),0)+IFERROR(INDEX('Hoja de Trabajo para listado'!$DE$153:$DG$274,MATCH($A366,'Hoja de Trabajo para listado'!$DE$153:$DE$1048576,0),MATCH((CUADRO!N$5&amp;$E366),'Hoja de Trabajo para listado'!$DE$151:$DG$151,0)),0)+IFERROR(INDEX('Hoja de Trabajo para listado'!$CD$155:$DC$1048576,MATCH($A366,'Hoja de Trabajo para listado'!$CD$155:$CD$1048576,0),MATCH((CUADRO!N$5&amp;$E366),'Hoja de Trabajo para listado'!$CD$151:$DC$151,0)),0)</f>
        <v>0</v>
      </c>
      <c r="O366" s="243">
        <f ca="1">+IFERROR(INDEX('Hoja de Trabajo para listado'!$A$155:$Z$1048576,MATCH($A366,'Hoja de Trabajo para listado'!$A$155:$A$1048576,0),MATCH((CUADRO!O$5&amp;$E366),'Hoja de Trabajo para listado'!$A$151:$Z$151,0)),0)+IFERROR(INDEX('Hoja de Trabajo para listado'!$AB$155:$BA$1048576,MATCH($A366,'Hoja de Trabajo para listado'!$AB$155:$AB$1048576,0),MATCH((CUADRO!O$5&amp;$E366),'Hoja de Trabajo para listado'!$AB$151:$BA$151,0)),0)+IFERROR(INDEX('Hoja de Trabajo para listado'!$BC$155:$CB$1048576,MATCH($A366,'Hoja de Trabajo para listado'!$BC$155:$BC$1048576,0),MATCH((CUADRO!O$5&amp;$E366),'Hoja de Trabajo para listado'!$BC$151:$CB$151,0)),0)+IFERROR(INDEX('Hoja de Trabajo para listado'!$DE$153:$DG$274,MATCH($A366,'Hoja de Trabajo para listado'!$DE$153:$DE$1048576,0),MATCH((CUADRO!O$5&amp;$E366),'Hoja de Trabajo para listado'!$DE$151:$DG$151,0)),0)+IFERROR(INDEX('Hoja de Trabajo para listado'!$CD$155:$DC$1048576,MATCH($A366,'Hoja de Trabajo para listado'!$CD$155:$CD$1048576,0),MATCH((CUADRO!O$5&amp;$E366),'Hoja de Trabajo para listado'!$CD$151:$DC$151,0)),0)</f>
        <v>0</v>
      </c>
      <c r="P366" s="243">
        <f ca="1">+IFERROR(INDEX('Hoja de Trabajo para listado'!$A$155:$Z$1048576,MATCH($A366,'Hoja de Trabajo para listado'!$A$155:$A$1048576,0),MATCH((CUADRO!P$5&amp;$E366),'Hoja de Trabajo para listado'!$A$151:$Z$151,0)),0)+IFERROR(INDEX('Hoja de Trabajo para listado'!$AB$155:$BA$1048576,MATCH($A366,'Hoja de Trabajo para listado'!$AB$155:$AB$1048576,0),MATCH((CUADRO!P$5&amp;$E366),'Hoja de Trabajo para listado'!$AB$151:$BA$151,0)),0)+IFERROR(INDEX('Hoja de Trabajo para listado'!$BC$155:$CB$1048576,MATCH($A366,'Hoja de Trabajo para listado'!$BC$155:$BC$1048576,0),MATCH((CUADRO!P$5&amp;$E366),'Hoja de Trabajo para listado'!$BC$151:$CB$151,0)),0)+IFERROR(INDEX('Hoja de Trabajo para listado'!$DE$153:$DG$274,MATCH($A366,'Hoja de Trabajo para listado'!$DE$153:$DE$1048576,0),MATCH((CUADRO!P$5&amp;$E366),'Hoja de Trabajo para listado'!$DE$151:$DG$151,0)),0)+IFERROR(INDEX('Hoja de Trabajo para listado'!$CD$155:$DC$1048576,MATCH($A366,'Hoja de Trabajo para listado'!$CD$155:$CD$1048576,0),MATCH((CUADRO!P$5&amp;$E366),'Hoja de Trabajo para listado'!$CD$151:$DC$151,0)),0)</f>
        <v>0</v>
      </c>
      <c r="Q366" s="243">
        <f ca="1">+IFERROR(INDEX('Hoja de Trabajo para listado'!$A$155:$Z$1048576,MATCH($A366,'Hoja de Trabajo para listado'!$A$155:$A$1048576,0),MATCH((CUADRO!Q$5&amp;$E366),'Hoja de Trabajo para listado'!$A$151:$Z$151,0)),0)+IFERROR(INDEX('Hoja de Trabajo para listado'!$AB$155:$BA$1048576,MATCH($A366,'Hoja de Trabajo para listado'!$AB$155:$AB$1048576,0),MATCH((CUADRO!Q$5&amp;$E366),'Hoja de Trabajo para listado'!$AB$151:$BA$151,0)),0)+IFERROR(INDEX('Hoja de Trabajo para listado'!$BC$155:$CB$1048576,MATCH($A366,'Hoja de Trabajo para listado'!$BC$155:$BC$1048576,0),MATCH((CUADRO!Q$5&amp;$E366),'Hoja de Trabajo para listado'!$BC$151:$CB$151,0)),0)+IFERROR(INDEX('Hoja de Trabajo para listado'!$DE$153:$DG$274,MATCH($A366,'Hoja de Trabajo para listado'!$DE$153:$DE$1048576,0),MATCH((CUADRO!Q$5&amp;$E366),'Hoja de Trabajo para listado'!$DE$151:$DG$151,0)),0)+IFERROR(INDEX('Hoja de Trabajo para listado'!$CD$155:$DC$1048576,MATCH($A366,'Hoja de Trabajo para listado'!$CD$155:$CD$1048576,0),MATCH((CUADRO!Q$5&amp;$E366),'Hoja de Trabajo para listado'!$CD$151:$DC$151,0)),0)</f>
        <v>0</v>
      </c>
      <c r="R366" s="243">
        <f t="shared" ca="1" si="13"/>
        <v>0</v>
      </c>
      <c r="S366" s="263"/>
      <c r="T366" s="243">
        <f ca="1">+T367</f>
        <v>4258.7299999999996</v>
      </c>
      <c r="U366" s="242">
        <f t="shared" si="14"/>
        <v>1</v>
      </c>
      <c r="V366" s="333" t="str">
        <f>+VLOOKUP(A366,bd_lista!$A$3:$E$590,5,FALSE)</f>
        <v>Empresas Nacionales</v>
      </c>
      <c r="W366" s="391" t="str">
        <f>+V366</f>
        <v>Empresas Nacionales</v>
      </c>
      <c r="X366" s="242">
        <v>78</v>
      </c>
      <c r="Y366" s="242" t="str">
        <f>+VLOOKUP(X366,bd_lista!$A$3:$C$590,3,FALSE)</f>
        <v>Ministerio de Hidrocarburos y Energías</v>
      </c>
      <c r="Z366" s="294">
        <f>+X366</f>
        <v>78</v>
      </c>
      <c r="AA366" s="319" t="str">
        <f>+Y366</f>
        <v>Ministerio de Hidrocarburos y Energías</v>
      </c>
    </row>
    <row r="367" spans="1:27" ht="15" hidden="1" customHeight="1">
      <c r="A367" s="252">
        <v>595</v>
      </c>
      <c r="B367" s="388"/>
      <c r="C367" s="333" t="str">
        <f>+VLOOKUP(A367,bd_lista!$A$3:$C$590,3,FALSE)</f>
        <v>Gestora Pública de la Seguridad Social de Largo Plazo</v>
      </c>
      <c r="D367" s="390"/>
      <c r="E367" s="333" t="s">
        <v>1305</v>
      </c>
      <c r="F367" s="245">
        <f ca="1">+IFERROR(INDEX('Hoja de Trabajo para listado'!$A$155:$Z$1048576,MATCH($A367,'Hoja de Trabajo para listado'!$A$155:$A$1048576,0),MATCH((CUADRO!F$5&amp;$E367),'Hoja de Trabajo para listado'!$A$151:$Z$151,0)),0)+IFERROR(INDEX('Hoja de Trabajo para listado'!$AB$155:$BA$1048576,MATCH($A367,'Hoja de Trabajo para listado'!$AB$155:$AB$1048576,0),MATCH((CUADRO!F$5&amp;$E367),'Hoja de Trabajo para listado'!$AB$151:$BA$151,0)),0)+IFERROR(INDEX('Hoja de Trabajo para listado'!$BC$155:$CB$1048576,MATCH($A367,'Hoja de Trabajo para listado'!$BC$155:$BC$1048576,0),MATCH((CUADRO!F$5&amp;$E367),'Hoja de Trabajo para listado'!$BC$151:$CB$151,0)),0)+IFERROR(INDEX('Hoja de Trabajo para listado'!$DE$153:$DG$274,MATCH($A367,'Hoja de Trabajo para listado'!$DE$153:$DE$1048576,0),MATCH((CUADRO!F$5&amp;$E367),'Hoja de Trabajo para listado'!$DE$151:$DG$151,0)),0)+IFERROR(INDEX('Hoja de Trabajo para listado'!$CD$155:$DC$1048576,MATCH($A367,'Hoja de Trabajo para listado'!$CD$155:$CD$1048576,0),MATCH((CUADRO!F$5&amp;$E367),'Hoja de Trabajo para listado'!$CD$151:$DC$151,0)),0)</f>
        <v>0</v>
      </c>
      <c r="G367" s="245">
        <f ca="1">+IFERROR(INDEX('Hoja de Trabajo para listado'!$A$155:$Z$1048576,MATCH($A367,'Hoja de Trabajo para listado'!$A$155:$A$1048576,0),MATCH((CUADRO!G$5&amp;$E367),'Hoja de Trabajo para listado'!$A$151:$Z$151,0)),0)+IFERROR(INDEX('Hoja de Trabajo para listado'!$AB$155:$BA$1048576,MATCH($A367,'Hoja de Trabajo para listado'!$AB$155:$AB$1048576,0),MATCH((CUADRO!G$5&amp;$E367),'Hoja de Trabajo para listado'!$AB$151:$BA$151,0)),0)+IFERROR(INDEX('Hoja de Trabajo para listado'!$BC$155:$CB$1048576,MATCH($A367,'Hoja de Trabajo para listado'!$BC$155:$BC$1048576,0),MATCH((CUADRO!G$5&amp;$E367),'Hoja de Trabajo para listado'!$BC$151:$CB$151,0)),0)+IFERROR(INDEX('Hoja de Trabajo para listado'!$DE$153:$DG$274,MATCH($A367,'Hoja de Trabajo para listado'!$DE$153:$DE$1048576,0),MATCH((CUADRO!G$5&amp;$E367),'Hoja de Trabajo para listado'!$DE$151:$DG$151,0)),0)+IFERROR(INDEX('Hoja de Trabajo para listado'!$CD$155:$DC$1048576,MATCH($A367,'Hoja de Trabajo para listado'!$CD$155:$CD$1048576,0),MATCH((CUADRO!G$5&amp;$E367),'Hoja de Trabajo para listado'!$CD$151:$DC$151,0)),0)</f>
        <v>0</v>
      </c>
      <c r="H367" s="245">
        <f ca="1">+IFERROR(INDEX('Hoja de Trabajo para listado'!$A$155:$Z$1048576,MATCH($A367,'Hoja de Trabajo para listado'!$A$155:$A$1048576,0),MATCH((CUADRO!H$5&amp;$E367),'Hoja de Trabajo para listado'!$A$151:$Z$151,0)),0)+IFERROR(INDEX('Hoja de Trabajo para listado'!$AB$155:$BA$1048576,MATCH($A367,'Hoja de Trabajo para listado'!$AB$155:$AB$1048576,0),MATCH((CUADRO!H$5&amp;$E367),'Hoja de Trabajo para listado'!$AB$151:$BA$151,0)),0)+IFERROR(INDEX('Hoja de Trabajo para listado'!$BC$155:$CB$1048576,MATCH($A367,'Hoja de Trabajo para listado'!$BC$155:$BC$1048576,0),MATCH((CUADRO!H$5&amp;$E367),'Hoja de Trabajo para listado'!$BC$151:$CB$151,0)),0)+IFERROR(INDEX('Hoja de Trabajo para listado'!$DE$153:$DG$274,MATCH($A367,'Hoja de Trabajo para listado'!$DE$153:$DE$1048576,0),MATCH((CUADRO!H$5&amp;$E367),'Hoja de Trabajo para listado'!$DE$151:$DG$151,0)),0)+IFERROR(INDEX('Hoja de Trabajo para listado'!$CD$155:$DC$1048576,MATCH($A367,'Hoja de Trabajo para listado'!$CD$155:$CD$1048576,0),MATCH((CUADRO!H$5&amp;$E367),'Hoja de Trabajo para listado'!$CD$151:$DC$151,0)),0)</f>
        <v>0</v>
      </c>
      <c r="I367" s="245">
        <f ca="1">+IFERROR(INDEX('Hoja de Trabajo para listado'!$A$155:$Z$1048576,MATCH($A367,'Hoja de Trabajo para listado'!$A$155:$A$1048576,0),MATCH((CUADRO!I$5&amp;$E367),'Hoja de Trabajo para listado'!$A$151:$Z$151,0)),0)+IFERROR(INDEX('Hoja de Trabajo para listado'!$AB$155:$BA$1048576,MATCH($A367,'Hoja de Trabajo para listado'!$AB$155:$AB$1048576,0),MATCH((CUADRO!I$5&amp;$E367),'Hoja de Trabajo para listado'!$AB$151:$BA$151,0)),0)+IFERROR(INDEX('Hoja de Trabajo para listado'!$BC$155:$CB$1048576,MATCH($A367,'Hoja de Trabajo para listado'!$BC$155:$BC$1048576,0),MATCH((CUADRO!I$5&amp;$E367),'Hoja de Trabajo para listado'!$BC$151:$CB$151,0)),0)+IFERROR(INDEX('Hoja de Trabajo para listado'!$DE$153:$DG$274,MATCH($A367,'Hoja de Trabajo para listado'!$DE$153:$DE$1048576,0),MATCH((CUADRO!I$5&amp;$E367),'Hoja de Trabajo para listado'!$DE$151:$DG$151,0)),0)+IFERROR(INDEX('Hoja de Trabajo para listado'!$CD$155:$DC$1048576,MATCH($A367,'Hoja de Trabajo para listado'!$CD$155:$CD$1048576,0),MATCH((CUADRO!I$5&amp;$E367),'Hoja de Trabajo para listado'!$CD$151:$DC$151,0)),0)</f>
        <v>4258.7299999999996</v>
      </c>
      <c r="J367" s="245">
        <f ca="1">+IFERROR(INDEX('Hoja de Trabajo para listado'!$A$155:$Z$1048576,MATCH($A367,'Hoja de Trabajo para listado'!$A$155:$A$1048576,0),MATCH((CUADRO!J$5&amp;$E367),'Hoja de Trabajo para listado'!$A$151:$Z$151,0)),0)+IFERROR(INDEX('Hoja de Trabajo para listado'!$AB$155:$BA$1048576,MATCH($A367,'Hoja de Trabajo para listado'!$AB$155:$AB$1048576,0),MATCH((CUADRO!J$5&amp;$E367),'Hoja de Trabajo para listado'!$AB$151:$BA$151,0)),0)+IFERROR(INDEX('Hoja de Trabajo para listado'!$BC$155:$CB$1048576,MATCH($A367,'Hoja de Trabajo para listado'!$BC$155:$BC$1048576,0),MATCH((CUADRO!J$5&amp;$E367),'Hoja de Trabajo para listado'!$BC$151:$CB$151,0)),0)+IFERROR(INDEX('Hoja de Trabajo para listado'!$DE$153:$DG$274,MATCH($A367,'Hoja de Trabajo para listado'!$DE$153:$DE$1048576,0),MATCH((CUADRO!J$5&amp;$E367),'Hoja de Trabajo para listado'!$DE$151:$DG$151,0)),0)+IFERROR(INDEX('Hoja de Trabajo para listado'!$CD$155:$DC$1048576,MATCH($A367,'Hoja de Trabajo para listado'!$CD$155:$CD$1048576,0),MATCH((CUADRO!J$5&amp;$E367),'Hoja de Trabajo para listado'!$CD$151:$DC$151,0)),0)</f>
        <v>0</v>
      </c>
      <c r="K367" s="245">
        <f ca="1">+IFERROR(INDEX('Hoja de Trabajo para listado'!$A$155:$Z$1048576,MATCH($A367,'Hoja de Trabajo para listado'!$A$155:$A$1048576,0),MATCH((CUADRO!K$5&amp;$E367),'Hoja de Trabajo para listado'!$A$151:$Z$151,0)),0)+IFERROR(INDEX('Hoja de Trabajo para listado'!$AB$155:$BA$1048576,MATCH($A367,'Hoja de Trabajo para listado'!$AB$155:$AB$1048576,0),MATCH((CUADRO!K$5&amp;$E367),'Hoja de Trabajo para listado'!$AB$151:$BA$151,0)),0)+IFERROR(INDEX('Hoja de Trabajo para listado'!$BC$155:$CB$1048576,MATCH($A367,'Hoja de Trabajo para listado'!$BC$155:$BC$1048576,0),MATCH((CUADRO!K$5&amp;$E367),'Hoja de Trabajo para listado'!$BC$151:$CB$151,0)),0)+IFERROR(INDEX('Hoja de Trabajo para listado'!$DE$153:$DG$274,MATCH($A367,'Hoja de Trabajo para listado'!$DE$153:$DE$1048576,0),MATCH((CUADRO!K$5&amp;$E367),'Hoja de Trabajo para listado'!$DE$151:$DG$151,0)),0)+IFERROR(INDEX('Hoja de Trabajo para listado'!$CD$155:$DC$1048576,MATCH($A367,'Hoja de Trabajo para listado'!$CD$155:$CD$1048576,0),MATCH((CUADRO!K$5&amp;$E367),'Hoja de Trabajo para listado'!$CD$151:$DC$151,0)),0)</f>
        <v>0</v>
      </c>
      <c r="L367" s="245">
        <f ca="1">+IFERROR(INDEX('Hoja de Trabajo para listado'!$A$155:$Z$1048576,MATCH($A367,'Hoja de Trabajo para listado'!$A$155:$A$1048576,0),MATCH((CUADRO!L$5&amp;$E367),'Hoja de Trabajo para listado'!$A$151:$Z$151,0)),0)+IFERROR(INDEX('Hoja de Trabajo para listado'!$AB$155:$BA$1048576,MATCH($A367,'Hoja de Trabajo para listado'!$AB$155:$AB$1048576,0),MATCH((CUADRO!L$5&amp;$E367),'Hoja de Trabajo para listado'!$AB$151:$BA$151,0)),0)+IFERROR(INDEX('Hoja de Trabajo para listado'!$BC$155:$CB$1048576,MATCH($A367,'Hoja de Trabajo para listado'!$BC$155:$BC$1048576,0),MATCH((CUADRO!L$5&amp;$E367),'Hoja de Trabajo para listado'!$BC$151:$CB$151,0)),0)+IFERROR(INDEX('Hoja de Trabajo para listado'!$DE$153:$DG$274,MATCH($A367,'Hoja de Trabajo para listado'!$DE$153:$DE$1048576,0),MATCH((CUADRO!L$5&amp;$E367),'Hoja de Trabajo para listado'!$DE$151:$DG$151,0)),0)+IFERROR(INDEX('Hoja de Trabajo para listado'!$CD$155:$DC$1048576,MATCH($A367,'Hoja de Trabajo para listado'!$CD$155:$CD$1048576,0),MATCH((CUADRO!L$5&amp;$E367),'Hoja de Trabajo para listado'!$CD$151:$DC$151,0)),0)</f>
        <v>0</v>
      </c>
      <c r="M367" s="245">
        <f ca="1">+IFERROR(INDEX('Hoja de Trabajo para listado'!$A$155:$Z$1048576,MATCH($A367,'Hoja de Trabajo para listado'!$A$155:$A$1048576,0),MATCH((CUADRO!M$5&amp;$E367),'Hoja de Trabajo para listado'!$A$151:$Z$151,0)),0)+IFERROR(INDEX('Hoja de Trabajo para listado'!$AB$155:$BA$1048576,MATCH($A367,'Hoja de Trabajo para listado'!$AB$155:$AB$1048576,0),MATCH((CUADRO!M$5&amp;$E367),'Hoja de Trabajo para listado'!$AB$151:$BA$151,0)),0)+IFERROR(INDEX('Hoja de Trabajo para listado'!$BC$155:$CB$1048576,MATCH($A367,'Hoja de Trabajo para listado'!$BC$155:$BC$1048576,0),MATCH((CUADRO!M$5&amp;$E367),'Hoja de Trabajo para listado'!$BC$151:$CB$151,0)),0)+IFERROR(INDEX('Hoja de Trabajo para listado'!$DE$153:$DG$274,MATCH($A367,'Hoja de Trabajo para listado'!$DE$153:$DE$1048576,0),MATCH((CUADRO!M$5&amp;$E367),'Hoja de Trabajo para listado'!$DE$151:$DG$151,0)),0)+IFERROR(INDEX('Hoja de Trabajo para listado'!$CD$155:$DC$1048576,MATCH($A367,'Hoja de Trabajo para listado'!$CD$155:$CD$1048576,0),MATCH((CUADRO!M$5&amp;$E367),'Hoja de Trabajo para listado'!$CD$151:$DC$151,0)),0)</f>
        <v>0</v>
      </c>
      <c r="N367" s="245">
        <f ca="1">+IFERROR(INDEX('Hoja de Trabajo para listado'!$A$155:$Z$1048576,MATCH($A367,'Hoja de Trabajo para listado'!$A$155:$A$1048576,0),MATCH((CUADRO!N$5&amp;$E367),'Hoja de Trabajo para listado'!$A$151:$Z$151,0)),0)+IFERROR(INDEX('Hoja de Trabajo para listado'!$AB$155:$BA$1048576,MATCH($A367,'Hoja de Trabajo para listado'!$AB$155:$AB$1048576,0),MATCH((CUADRO!N$5&amp;$E367),'Hoja de Trabajo para listado'!$AB$151:$BA$151,0)),0)+IFERROR(INDEX('Hoja de Trabajo para listado'!$BC$155:$CB$1048576,MATCH($A367,'Hoja de Trabajo para listado'!$BC$155:$BC$1048576,0),MATCH((CUADRO!N$5&amp;$E367),'Hoja de Trabajo para listado'!$BC$151:$CB$151,0)),0)+IFERROR(INDEX('Hoja de Trabajo para listado'!$DE$153:$DG$274,MATCH($A367,'Hoja de Trabajo para listado'!$DE$153:$DE$1048576,0),MATCH((CUADRO!N$5&amp;$E367),'Hoja de Trabajo para listado'!$DE$151:$DG$151,0)),0)+IFERROR(INDEX('Hoja de Trabajo para listado'!$CD$155:$DC$1048576,MATCH($A367,'Hoja de Trabajo para listado'!$CD$155:$CD$1048576,0),MATCH((CUADRO!N$5&amp;$E367),'Hoja de Trabajo para listado'!$CD$151:$DC$151,0)),0)</f>
        <v>0</v>
      </c>
      <c r="O367" s="245">
        <f ca="1">+IFERROR(INDEX('Hoja de Trabajo para listado'!$A$155:$Z$1048576,MATCH($A367,'Hoja de Trabajo para listado'!$A$155:$A$1048576,0),MATCH((CUADRO!O$5&amp;$E367),'Hoja de Trabajo para listado'!$A$151:$Z$151,0)),0)+IFERROR(INDEX('Hoja de Trabajo para listado'!$AB$155:$BA$1048576,MATCH($A367,'Hoja de Trabajo para listado'!$AB$155:$AB$1048576,0),MATCH((CUADRO!O$5&amp;$E367),'Hoja de Trabajo para listado'!$AB$151:$BA$151,0)),0)+IFERROR(INDEX('Hoja de Trabajo para listado'!$BC$155:$CB$1048576,MATCH($A367,'Hoja de Trabajo para listado'!$BC$155:$BC$1048576,0),MATCH((CUADRO!O$5&amp;$E367),'Hoja de Trabajo para listado'!$BC$151:$CB$151,0)),0)+IFERROR(INDEX('Hoja de Trabajo para listado'!$DE$153:$DG$274,MATCH($A367,'Hoja de Trabajo para listado'!$DE$153:$DE$1048576,0),MATCH((CUADRO!O$5&amp;$E367),'Hoja de Trabajo para listado'!$DE$151:$DG$151,0)),0)+IFERROR(INDEX('Hoja de Trabajo para listado'!$CD$155:$DC$1048576,MATCH($A367,'Hoja de Trabajo para listado'!$CD$155:$CD$1048576,0),MATCH((CUADRO!O$5&amp;$E367),'Hoja de Trabajo para listado'!$CD$151:$DC$151,0)),0)</f>
        <v>0</v>
      </c>
      <c r="P367" s="245">
        <f ca="1">+IFERROR(INDEX('Hoja de Trabajo para listado'!$A$155:$Z$1048576,MATCH($A367,'Hoja de Trabajo para listado'!$A$155:$A$1048576,0),MATCH((CUADRO!P$5&amp;$E367),'Hoja de Trabajo para listado'!$A$151:$Z$151,0)),0)+IFERROR(INDEX('Hoja de Trabajo para listado'!$AB$155:$BA$1048576,MATCH($A367,'Hoja de Trabajo para listado'!$AB$155:$AB$1048576,0),MATCH((CUADRO!P$5&amp;$E367),'Hoja de Trabajo para listado'!$AB$151:$BA$151,0)),0)+IFERROR(INDEX('Hoja de Trabajo para listado'!$BC$155:$CB$1048576,MATCH($A367,'Hoja de Trabajo para listado'!$BC$155:$BC$1048576,0),MATCH((CUADRO!P$5&amp;$E367),'Hoja de Trabajo para listado'!$BC$151:$CB$151,0)),0)+IFERROR(INDEX('Hoja de Trabajo para listado'!$DE$153:$DG$274,MATCH($A367,'Hoja de Trabajo para listado'!$DE$153:$DE$1048576,0),MATCH((CUADRO!P$5&amp;$E367),'Hoja de Trabajo para listado'!$DE$151:$DG$151,0)),0)+IFERROR(INDEX('Hoja de Trabajo para listado'!$CD$155:$DC$1048576,MATCH($A367,'Hoja de Trabajo para listado'!$CD$155:$CD$1048576,0),MATCH((CUADRO!P$5&amp;$E367),'Hoja de Trabajo para listado'!$CD$151:$DC$151,0)),0)</f>
        <v>0</v>
      </c>
      <c r="Q367" s="245">
        <f ca="1">+IFERROR(INDEX('Hoja de Trabajo para listado'!$A$155:$Z$1048576,MATCH($A367,'Hoja de Trabajo para listado'!$A$155:$A$1048576,0),MATCH((CUADRO!Q$5&amp;$E367),'Hoja de Trabajo para listado'!$A$151:$Z$151,0)),0)+IFERROR(INDEX('Hoja de Trabajo para listado'!$AB$155:$BA$1048576,MATCH($A367,'Hoja de Trabajo para listado'!$AB$155:$AB$1048576,0),MATCH((CUADRO!Q$5&amp;$E367),'Hoja de Trabajo para listado'!$AB$151:$BA$151,0)),0)+IFERROR(INDEX('Hoja de Trabajo para listado'!$BC$155:$CB$1048576,MATCH($A367,'Hoja de Trabajo para listado'!$BC$155:$BC$1048576,0),MATCH((CUADRO!Q$5&amp;$E367),'Hoja de Trabajo para listado'!$BC$151:$CB$151,0)),0)+IFERROR(INDEX('Hoja de Trabajo para listado'!$DE$153:$DG$274,MATCH($A367,'Hoja de Trabajo para listado'!$DE$153:$DE$1048576,0),MATCH((CUADRO!Q$5&amp;$E367),'Hoja de Trabajo para listado'!$DE$151:$DG$151,0)),0)+IFERROR(INDEX('Hoja de Trabajo para listado'!$CD$155:$DC$1048576,MATCH($A367,'Hoja de Trabajo para listado'!$CD$155:$CD$1048576,0),MATCH((CUADRO!Q$5&amp;$E367),'Hoja de Trabajo para listado'!$CD$151:$DC$151,0)),0)</f>
        <v>0</v>
      </c>
      <c r="R367" s="245">
        <f t="shared" ca="1" si="13"/>
        <v>4258.7299999999996</v>
      </c>
      <c r="S367" s="262">
        <f ca="1">+R366+R367</f>
        <v>4258.7299999999996</v>
      </c>
      <c r="T367" s="245">
        <f ca="1">+S367</f>
        <v>4258.7299999999996</v>
      </c>
      <c r="U367" s="244">
        <f t="shared" si="14"/>
        <v>2</v>
      </c>
      <c r="V367" s="333" t="str">
        <f>+VLOOKUP(A367,bd_lista!$A$3:$E$590,5,FALSE)</f>
        <v>Empresas Nacionales</v>
      </c>
      <c r="W367" s="392"/>
      <c r="X367" s="242">
        <v>78</v>
      </c>
      <c r="Y367" s="242" t="str">
        <f>+VLOOKUP(X367,bd_lista!$A$3:$C$590,3,FALSE)</f>
        <v>Ministerio de Hidrocarburos y Energías</v>
      </c>
      <c r="Z367" s="292"/>
      <c r="AA367" s="321"/>
    </row>
    <row r="368" spans="1:27" ht="15" hidden="1" customHeight="1">
      <c r="A368" s="251">
        <v>596</v>
      </c>
      <c r="B368" s="387">
        <f>+A368</f>
        <v>596</v>
      </c>
      <c r="C368" s="247" t="str">
        <f>+VLOOKUP(A368,bd_lista!$A$3:$C$590,3,FALSE)</f>
        <v xml:space="preserve">Empresa Pública Transporte Aéreo Militar </v>
      </c>
      <c r="D368" s="389" t="str">
        <f>+C368</f>
        <v xml:space="preserve">Empresa Pública Transporte Aéreo Militar </v>
      </c>
      <c r="E368" s="247" t="s">
        <v>1304</v>
      </c>
      <c r="F368" s="243">
        <f ca="1">+IFERROR(INDEX('Hoja de Trabajo para listado'!$A$155:$Z$1048576,MATCH($A368,'Hoja de Trabajo para listado'!$A$155:$A$1048576,0),MATCH((CUADRO!F$5&amp;$E368),'Hoja de Trabajo para listado'!$A$151:$Z$151,0)),0)+IFERROR(INDEX('Hoja de Trabajo para listado'!$AB$155:$BA$1048576,MATCH($A368,'Hoja de Trabajo para listado'!$AB$155:$AB$1048576,0),MATCH((CUADRO!F$5&amp;$E368),'Hoja de Trabajo para listado'!$AB$151:$BA$151,0)),0)+IFERROR(INDEX('Hoja de Trabajo para listado'!$BC$155:$CB$1048576,MATCH($A368,'Hoja de Trabajo para listado'!$BC$155:$BC$1048576,0),MATCH((CUADRO!F$5&amp;$E368),'Hoja de Trabajo para listado'!$BC$151:$CB$151,0)),0)+IFERROR(INDEX('Hoja de Trabajo para listado'!$DE$153:$DG$274,MATCH($A368,'Hoja de Trabajo para listado'!$DE$153:$DE$1048576,0),MATCH((CUADRO!F$5&amp;$E368),'Hoja de Trabajo para listado'!$DE$151:$DG$151,0)),0)+IFERROR(INDEX('Hoja de Trabajo para listado'!$CD$155:$DC$1048576,MATCH($A368,'Hoja de Trabajo para listado'!$CD$155:$CD$1048576,0),MATCH((CUADRO!F$5&amp;$E368),'Hoja de Trabajo para listado'!$CD$151:$DC$151,0)),0)</f>
        <v>0</v>
      </c>
      <c r="G368" s="243">
        <f ca="1">+IFERROR(INDEX('Hoja de Trabajo para listado'!$A$155:$Z$1048576,MATCH($A368,'Hoja de Trabajo para listado'!$A$155:$A$1048576,0),MATCH((CUADRO!G$5&amp;$E368),'Hoja de Trabajo para listado'!$A$151:$Z$151,0)),0)+IFERROR(INDEX('Hoja de Trabajo para listado'!$AB$155:$BA$1048576,MATCH($A368,'Hoja de Trabajo para listado'!$AB$155:$AB$1048576,0),MATCH((CUADRO!G$5&amp;$E368),'Hoja de Trabajo para listado'!$AB$151:$BA$151,0)),0)+IFERROR(INDEX('Hoja de Trabajo para listado'!$BC$155:$CB$1048576,MATCH($A368,'Hoja de Trabajo para listado'!$BC$155:$BC$1048576,0),MATCH((CUADRO!G$5&amp;$E368),'Hoja de Trabajo para listado'!$BC$151:$CB$151,0)),0)+IFERROR(INDEX('Hoja de Trabajo para listado'!$DE$153:$DG$274,MATCH($A368,'Hoja de Trabajo para listado'!$DE$153:$DE$1048576,0),MATCH((CUADRO!G$5&amp;$E368),'Hoja de Trabajo para listado'!$DE$151:$DG$151,0)),0)+IFERROR(INDEX('Hoja de Trabajo para listado'!$CD$155:$DC$1048576,MATCH($A368,'Hoja de Trabajo para listado'!$CD$155:$CD$1048576,0),MATCH((CUADRO!G$5&amp;$E368),'Hoja de Trabajo para listado'!$CD$151:$DC$151,0)),0)</f>
        <v>0</v>
      </c>
      <c r="H368" s="243">
        <f ca="1">+IFERROR(INDEX('Hoja de Trabajo para listado'!$A$155:$Z$1048576,MATCH($A368,'Hoja de Trabajo para listado'!$A$155:$A$1048576,0),MATCH((CUADRO!H$5&amp;$E368),'Hoja de Trabajo para listado'!$A$151:$Z$151,0)),0)+IFERROR(INDEX('Hoja de Trabajo para listado'!$AB$155:$BA$1048576,MATCH($A368,'Hoja de Trabajo para listado'!$AB$155:$AB$1048576,0),MATCH((CUADRO!H$5&amp;$E368),'Hoja de Trabajo para listado'!$AB$151:$BA$151,0)),0)+IFERROR(INDEX('Hoja de Trabajo para listado'!$BC$155:$CB$1048576,MATCH($A368,'Hoja de Trabajo para listado'!$BC$155:$BC$1048576,0),MATCH((CUADRO!H$5&amp;$E368),'Hoja de Trabajo para listado'!$BC$151:$CB$151,0)),0)+IFERROR(INDEX('Hoja de Trabajo para listado'!$DE$153:$DG$274,MATCH($A368,'Hoja de Trabajo para listado'!$DE$153:$DE$1048576,0),MATCH((CUADRO!H$5&amp;$E368),'Hoja de Trabajo para listado'!$DE$151:$DG$151,0)),0)+IFERROR(INDEX('Hoja de Trabajo para listado'!$CD$155:$DC$1048576,MATCH($A368,'Hoja de Trabajo para listado'!$CD$155:$CD$1048576,0),MATCH((CUADRO!H$5&amp;$E368),'Hoja de Trabajo para listado'!$CD$151:$DC$151,0)),0)</f>
        <v>0</v>
      </c>
      <c r="I368" s="243">
        <f ca="1">+IFERROR(INDEX('Hoja de Trabajo para listado'!$A$155:$Z$1048576,MATCH($A368,'Hoja de Trabajo para listado'!$A$155:$A$1048576,0),MATCH((CUADRO!I$5&amp;$E368),'Hoja de Trabajo para listado'!$A$151:$Z$151,0)),0)+IFERROR(INDEX('Hoja de Trabajo para listado'!$AB$155:$BA$1048576,MATCH($A368,'Hoja de Trabajo para listado'!$AB$155:$AB$1048576,0),MATCH((CUADRO!I$5&amp;$E368),'Hoja de Trabajo para listado'!$AB$151:$BA$151,0)),0)+IFERROR(INDEX('Hoja de Trabajo para listado'!$BC$155:$CB$1048576,MATCH($A368,'Hoja de Trabajo para listado'!$BC$155:$BC$1048576,0),MATCH((CUADRO!I$5&amp;$E368),'Hoja de Trabajo para listado'!$BC$151:$CB$151,0)),0)+IFERROR(INDEX('Hoja de Trabajo para listado'!$DE$153:$DG$274,MATCH($A368,'Hoja de Trabajo para listado'!$DE$153:$DE$1048576,0),MATCH((CUADRO!I$5&amp;$E368),'Hoja de Trabajo para listado'!$DE$151:$DG$151,0)),0)+IFERROR(INDEX('Hoja de Trabajo para listado'!$CD$155:$DC$1048576,MATCH($A368,'Hoja de Trabajo para listado'!$CD$155:$CD$1048576,0),MATCH((CUADRO!I$5&amp;$E368),'Hoja de Trabajo para listado'!$CD$151:$DC$151,0)),0)</f>
        <v>0</v>
      </c>
      <c r="J368" s="243">
        <f ca="1">+IFERROR(INDEX('Hoja de Trabajo para listado'!$A$155:$Z$1048576,MATCH($A368,'Hoja de Trabajo para listado'!$A$155:$A$1048576,0),MATCH((CUADRO!J$5&amp;$E368),'Hoja de Trabajo para listado'!$A$151:$Z$151,0)),0)+IFERROR(INDEX('Hoja de Trabajo para listado'!$AB$155:$BA$1048576,MATCH($A368,'Hoja de Trabajo para listado'!$AB$155:$AB$1048576,0),MATCH((CUADRO!J$5&amp;$E368),'Hoja de Trabajo para listado'!$AB$151:$BA$151,0)),0)+IFERROR(INDEX('Hoja de Trabajo para listado'!$BC$155:$CB$1048576,MATCH($A368,'Hoja de Trabajo para listado'!$BC$155:$BC$1048576,0),MATCH((CUADRO!J$5&amp;$E368),'Hoja de Trabajo para listado'!$BC$151:$CB$151,0)),0)+IFERROR(INDEX('Hoja de Trabajo para listado'!$DE$153:$DG$274,MATCH($A368,'Hoja de Trabajo para listado'!$DE$153:$DE$1048576,0),MATCH((CUADRO!J$5&amp;$E368),'Hoja de Trabajo para listado'!$DE$151:$DG$151,0)),0)+IFERROR(INDEX('Hoja de Trabajo para listado'!$CD$155:$DC$1048576,MATCH($A368,'Hoja de Trabajo para listado'!$CD$155:$CD$1048576,0),MATCH((CUADRO!J$5&amp;$E368),'Hoja de Trabajo para listado'!$CD$151:$DC$151,0)),0)</f>
        <v>0</v>
      </c>
      <c r="K368" s="243">
        <f ca="1">+IFERROR(INDEX('Hoja de Trabajo para listado'!$A$155:$Z$1048576,MATCH($A368,'Hoja de Trabajo para listado'!$A$155:$A$1048576,0),MATCH((CUADRO!K$5&amp;$E368),'Hoja de Trabajo para listado'!$A$151:$Z$151,0)),0)+IFERROR(INDEX('Hoja de Trabajo para listado'!$AB$155:$BA$1048576,MATCH($A368,'Hoja de Trabajo para listado'!$AB$155:$AB$1048576,0),MATCH((CUADRO!K$5&amp;$E368),'Hoja de Trabajo para listado'!$AB$151:$BA$151,0)),0)+IFERROR(INDEX('Hoja de Trabajo para listado'!$BC$155:$CB$1048576,MATCH($A368,'Hoja de Trabajo para listado'!$BC$155:$BC$1048576,0),MATCH((CUADRO!K$5&amp;$E368),'Hoja de Trabajo para listado'!$BC$151:$CB$151,0)),0)+IFERROR(INDEX('Hoja de Trabajo para listado'!$DE$153:$DG$274,MATCH($A368,'Hoja de Trabajo para listado'!$DE$153:$DE$1048576,0),MATCH((CUADRO!K$5&amp;$E368),'Hoja de Trabajo para listado'!$DE$151:$DG$151,0)),0)+IFERROR(INDEX('Hoja de Trabajo para listado'!$CD$155:$DC$1048576,MATCH($A368,'Hoja de Trabajo para listado'!$CD$155:$CD$1048576,0),MATCH((CUADRO!K$5&amp;$E368),'Hoja de Trabajo para listado'!$CD$151:$DC$151,0)),0)</f>
        <v>0</v>
      </c>
      <c r="L368" s="243">
        <f ca="1">+IFERROR(INDEX('Hoja de Trabajo para listado'!$A$155:$Z$1048576,MATCH($A368,'Hoja de Trabajo para listado'!$A$155:$A$1048576,0),MATCH((CUADRO!L$5&amp;$E368),'Hoja de Trabajo para listado'!$A$151:$Z$151,0)),0)+IFERROR(INDEX('Hoja de Trabajo para listado'!$AB$155:$BA$1048576,MATCH($A368,'Hoja de Trabajo para listado'!$AB$155:$AB$1048576,0),MATCH((CUADRO!L$5&amp;$E368),'Hoja de Trabajo para listado'!$AB$151:$BA$151,0)),0)+IFERROR(INDEX('Hoja de Trabajo para listado'!$BC$155:$CB$1048576,MATCH($A368,'Hoja de Trabajo para listado'!$BC$155:$BC$1048576,0),MATCH((CUADRO!L$5&amp;$E368),'Hoja de Trabajo para listado'!$BC$151:$CB$151,0)),0)+IFERROR(INDEX('Hoja de Trabajo para listado'!$DE$153:$DG$274,MATCH($A368,'Hoja de Trabajo para listado'!$DE$153:$DE$1048576,0),MATCH((CUADRO!L$5&amp;$E368),'Hoja de Trabajo para listado'!$DE$151:$DG$151,0)),0)+IFERROR(INDEX('Hoja de Trabajo para listado'!$CD$155:$DC$1048576,MATCH($A368,'Hoja de Trabajo para listado'!$CD$155:$CD$1048576,0),MATCH((CUADRO!L$5&amp;$E368),'Hoja de Trabajo para listado'!$CD$151:$DC$151,0)),0)</f>
        <v>0</v>
      </c>
      <c r="M368" s="243">
        <f ca="1">+IFERROR(INDEX('Hoja de Trabajo para listado'!$A$155:$Z$1048576,MATCH($A368,'Hoja de Trabajo para listado'!$A$155:$A$1048576,0),MATCH((CUADRO!M$5&amp;$E368),'Hoja de Trabajo para listado'!$A$151:$Z$151,0)),0)+IFERROR(INDEX('Hoja de Trabajo para listado'!$AB$155:$BA$1048576,MATCH($A368,'Hoja de Trabajo para listado'!$AB$155:$AB$1048576,0),MATCH((CUADRO!M$5&amp;$E368),'Hoja de Trabajo para listado'!$AB$151:$BA$151,0)),0)+IFERROR(INDEX('Hoja de Trabajo para listado'!$BC$155:$CB$1048576,MATCH($A368,'Hoja de Trabajo para listado'!$BC$155:$BC$1048576,0),MATCH((CUADRO!M$5&amp;$E368),'Hoja de Trabajo para listado'!$BC$151:$CB$151,0)),0)+IFERROR(INDEX('Hoja de Trabajo para listado'!$DE$153:$DG$274,MATCH($A368,'Hoja de Trabajo para listado'!$DE$153:$DE$1048576,0),MATCH((CUADRO!M$5&amp;$E368),'Hoja de Trabajo para listado'!$DE$151:$DG$151,0)),0)+IFERROR(INDEX('Hoja de Trabajo para listado'!$CD$155:$DC$1048576,MATCH($A368,'Hoja de Trabajo para listado'!$CD$155:$CD$1048576,0),MATCH((CUADRO!M$5&amp;$E368),'Hoja de Trabajo para listado'!$CD$151:$DC$151,0)),0)</f>
        <v>0</v>
      </c>
      <c r="N368" s="243">
        <f ca="1">+IFERROR(INDEX('Hoja de Trabajo para listado'!$A$155:$Z$1048576,MATCH($A368,'Hoja de Trabajo para listado'!$A$155:$A$1048576,0),MATCH((CUADRO!N$5&amp;$E368),'Hoja de Trabajo para listado'!$A$151:$Z$151,0)),0)+IFERROR(INDEX('Hoja de Trabajo para listado'!$AB$155:$BA$1048576,MATCH($A368,'Hoja de Trabajo para listado'!$AB$155:$AB$1048576,0),MATCH((CUADRO!N$5&amp;$E368),'Hoja de Trabajo para listado'!$AB$151:$BA$151,0)),0)+IFERROR(INDEX('Hoja de Trabajo para listado'!$BC$155:$CB$1048576,MATCH($A368,'Hoja de Trabajo para listado'!$BC$155:$BC$1048576,0),MATCH((CUADRO!N$5&amp;$E368),'Hoja de Trabajo para listado'!$BC$151:$CB$151,0)),0)+IFERROR(INDEX('Hoja de Trabajo para listado'!$DE$153:$DG$274,MATCH($A368,'Hoja de Trabajo para listado'!$DE$153:$DE$1048576,0),MATCH((CUADRO!N$5&amp;$E368),'Hoja de Trabajo para listado'!$DE$151:$DG$151,0)),0)+IFERROR(INDEX('Hoja de Trabajo para listado'!$CD$155:$DC$1048576,MATCH($A368,'Hoja de Trabajo para listado'!$CD$155:$CD$1048576,0),MATCH((CUADRO!N$5&amp;$E368),'Hoja de Trabajo para listado'!$CD$151:$DC$151,0)),0)</f>
        <v>0</v>
      </c>
      <c r="O368" s="243">
        <f ca="1">+IFERROR(INDEX('Hoja de Trabajo para listado'!$A$155:$Z$1048576,MATCH($A368,'Hoja de Trabajo para listado'!$A$155:$A$1048576,0),MATCH((CUADRO!O$5&amp;$E368),'Hoja de Trabajo para listado'!$A$151:$Z$151,0)),0)+IFERROR(INDEX('Hoja de Trabajo para listado'!$AB$155:$BA$1048576,MATCH($A368,'Hoja de Trabajo para listado'!$AB$155:$AB$1048576,0),MATCH((CUADRO!O$5&amp;$E368),'Hoja de Trabajo para listado'!$AB$151:$BA$151,0)),0)+IFERROR(INDEX('Hoja de Trabajo para listado'!$BC$155:$CB$1048576,MATCH($A368,'Hoja de Trabajo para listado'!$BC$155:$BC$1048576,0),MATCH((CUADRO!O$5&amp;$E368),'Hoja de Trabajo para listado'!$BC$151:$CB$151,0)),0)+IFERROR(INDEX('Hoja de Trabajo para listado'!$DE$153:$DG$274,MATCH($A368,'Hoja de Trabajo para listado'!$DE$153:$DE$1048576,0),MATCH((CUADRO!O$5&amp;$E368),'Hoja de Trabajo para listado'!$DE$151:$DG$151,0)),0)+IFERROR(INDEX('Hoja de Trabajo para listado'!$CD$155:$DC$1048576,MATCH($A368,'Hoja de Trabajo para listado'!$CD$155:$CD$1048576,0),MATCH((CUADRO!O$5&amp;$E368),'Hoja de Trabajo para listado'!$CD$151:$DC$151,0)),0)</f>
        <v>0</v>
      </c>
      <c r="P368" s="243">
        <f ca="1">+IFERROR(INDEX('Hoja de Trabajo para listado'!$A$155:$Z$1048576,MATCH($A368,'Hoja de Trabajo para listado'!$A$155:$A$1048576,0),MATCH((CUADRO!P$5&amp;$E368),'Hoja de Trabajo para listado'!$A$151:$Z$151,0)),0)+IFERROR(INDEX('Hoja de Trabajo para listado'!$AB$155:$BA$1048576,MATCH($A368,'Hoja de Trabajo para listado'!$AB$155:$AB$1048576,0),MATCH((CUADRO!P$5&amp;$E368),'Hoja de Trabajo para listado'!$AB$151:$BA$151,0)),0)+IFERROR(INDEX('Hoja de Trabajo para listado'!$BC$155:$CB$1048576,MATCH($A368,'Hoja de Trabajo para listado'!$BC$155:$BC$1048576,0),MATCH((CUADRO!P$5&amp;$E368),'Hoja de Trabajo para listado'!$BC$151:$CB$151,0)),0)+IFERROR(INDEX('Hoja de Trabajo para listado'!$DE$153:$DG$274,MATCH($A368,'Hoja de Trabajo para listado'!$DE$153:$DE$1048576,0),MATCH((CUADRO!P$5&amp;$E368),'Hoja de Trabajo para listado'!$DE$151:$DG$151,0)),0)+IFERROR(INDEX('Hoja de Trabajo para listado'!$CD$155:$DC$1048576,MATCH($A368,'Hoja de Trabajo para listado'!$CD$155:$CD$1048576,0),MATCH((CUADRO!P$5&amp;$E368),'Hoja de Trabajo para listado'!$CD$151:$DC$151,0)),0)</f>
        <v>0</v>
      </c>
      <c r="Q368" s="243">
        <f ca="1">+IFERROR(INDEX('Hoja de Trabajo para listado'!$A$155:$Z$1048576,MATCH($A368,'Hoja de Trabajo para listado'!$A$155:$A$1048576,0),MATCH((CUADRO!Q$5&amp;$E368),'Hoja de Trabajo para listado'!$A$151:$Z$151,0)),0)+IFERROR(INDEX('Hoja de Trabajo para listado'!$AB$155:$BA$1048576,MATCH($A368,'Hoja de Trabajo para listado'!$AB$155:$AB$1048576,0),MATCH((CUADRO!Q$5&amp;$E368),'Hoja de Trabajo para listado'!$AB$151:$BA$151,0)),0)+IFERROR(INDEX('Hoja de Trabajo para listado'!$BC$155:$CB$1048576,MATCH($A368,'Hoja de Trabajo para listado'!$BC$155:$BC$1048576,0),MATCH((CUADRO!Q$5&amp;$E368),'Hoja de Trabajo para listado'!$BC$151:$CB$151,0)),0)+IFERROR(INDEX('Hoja de Trabajo para listado'!$DE$153:$DG$274,MATCH($A368,'Hoja de Trabajo para listado'!$DE$153:$DE$1048576,0),MATCH((CUADRO!Q$5&amp;$E368),'Hoja de Trabajo para listado'!$DE$151:$DG$151,0)),0)+IFERROR(INDEX('Hoja de Trabajo para listado'!$CD$155:$DC$1048576,MATCH($A368,'Hoja de Trabajo para listado'!$CD$155:$CD$1048576,0),MATCH((CUADRO!Q$5&amp;$E368),'Hoja de Trabajo para listado'!$CD$151:$DC$151,0)),0)</f>
        <v>0</v>
      </c>
      <c r="R368" s="243">
        <f t="shared" ca="1" si="13"/>
        <v>0</v>
      </c>
      <c r="S368" s="263"/>
      <c r="T368" s="243">
        <f ca="1">+T369</f>
        <v>163732.44</v>
      </c>
      <c r="U368" s="242">
        <f t="shared" si="14"/>
        <v>1</v>
      </c>
      <c r="V368" s="333" t="str">
        <f>+VLOOKUP(A368,bd_lista!$A$3:$E$590,5,FALSE)</f>
        <v>Empresas Nacionales</v>
      </c>
      <c r="W368" s="391" t="str">
        <f>+V368</f>
        <v>Empresas Nacionales</v>
      </c>
      <c r="X368" s="242">
        <f>+VLOOKUP(A368,[4]Sheet1!$A$13:$D$744,4,FALSE)</f>
        <v>20</v>
      </c>
      <c r="Y368" s="242" t="str">
        <f>+VLOOKUP(X368,bd_lista!$A$3:$C$590,3,FALSE)</f>
        <v>Ministerio de Defensa</v>
      </c>
      <c r="Z368" s="294">
        <f>+X368</f>
        <v>20</v>
      </c>
      <c r="AA368" s="295" t="str">
        <f>+Y368</f>
        <v>Ministerio de Defensa</v>
      </c>
    </row>
    <row r="369" spans="1:27" ht="15" hidden="1" customHeight="1">
      <c r="A369" s="32">
        <v>596</v>
      </c>
      <c r="B369" s="388"/>
      <c r="C369" s="333" t="str">
        <f>+VLOOKUP(A369,bd_lista!$A$3:$C$590,3,FALSE)</f>
        <v xml:space="preserve">Empresa Pública Transporte Aéreo Militar </v>
      </c>
      <c r="D369" s="390"/>
      <c r="E369" s="333" t="s">
        <v>1305</v>
      </c>
      <c r="F369" s="245">
        <f ca="1">+IFERROR(INDEX('Hoja de Trabajo para listado'!$A$155:$Z$1048576,MATCH($A369,'Hoja de Trabajo para listado'!$A$155:$A$1048576,0),MATCH((CUADRO!F$5&amp;$E369),'Hoja de Trabajo para listado'!$A$151:$Z$151,0)),0)+IFERROR(INDEX('Hoja de Trabajo para listado'!$AB$155:$BA$1048576,MATCH($A369,'Hoja de Trabajo para listado'!$AB$155:$AB$1048576,0),MATCH((CUADRO!F$5&amp;$E369),'Hoja de Trabajo para listado'!$AB$151:$BA$151,0)),0)+IFERROR(INDEX('Hoja de Trabajo para listado'!$BC$155:$CB$1048576,MATCH($A369,'Hoja de Trabajo para listado'!$BC$155:$BC$1048576,0),MATCH((CUADRO!F$5&amp;$E369),'Hoja de Trabajo para listado'!$BC$151:$CB$151,0)),0)+IFERROR(INDEX('Hoja de Trabajo para listado'!$DE$153:$DG$274,MATCH($A369,'Hoja de Trabajo para listado'!$DE$153:$DE$1048576,0),MATCH((CUADRO!F$5&amp;$E369),'Hoja de Trabajo para listado'!$DE$151:$DG$151,0)),0)+IFERROR(INDEX('Hoja de Trabajo para listado'!$CD$155:$DC$1048576,MATCH($A369,'Hoja de Trabajo para listado'!$CD$155:$CD$1048576,0),MATCH((CUADRO!F$5&amp;$E369),'Hoja de Trabajo para listado'!$CD$151:$DC$151,0)),0)</f>
        <v>0</v>
      </c>
      <c r="G369" s="245">
        <f ca="1">+IFERROR(INDEX('Hoja de Trabajo para listado'!$A$155:$Z$1048576,MATCH($A369,'Hoja de Trabajo para listado'!$A$155:$A$1048576,0),MATCH((CUADRO!G$5&amp;$E369),'Hoja de Trabajo para listado'!$A$151:$Z$151,0)),0)+IFERROR(INDEX('Hoja de Trabajo para listado'!$AB$155:$BA$1048576,MATCH($A369,'Hoja de Trabajo para listado'!$AB$155:$AB$1048576,0),MATCH((CUADRO!G$5&amp;$E369),'Hoja de Trabajo para listado'!$AB$151:$BA$151,0)),0)+IFERROR(INDEX('Hoja de Trabajo para listado'!$BC$155:$CB$1048576,MATCH($A369,'Hoja de Trabajo para listado'!$BC$155:$BC$1048576,0),MATCH((CUADRO!G$5&amp;$E369),'Hoja de Trabajo para listado'!$BC$151:$CB$151,0)),0)+IFERROR(INDEX('Hoja de Trabajo para listado'!$DE$153:$DG$274,MATCH($A369,'Hoja de Trabajo para listado'!$DE$153:$DE$1048576,0),MATCH((CUADRO!G$5&amp;$E369),'Hoja de Trabajo para listado'!$DE$151:$DG$151,0)),0)+IFERROR(INDEX('Hoja de Trabajo para listado'!$CD$155:$DC$1048576,MATCH($A369,'Hoja de Trabajo para listado'!$CD$155:$CD$1048576,0),MATCH((CUADRO!G$5&amp;$E369),'Hoja de Trabajo para listado'!$CD$151:$DC$151,0)),0)</f>
        <v>0</v>
      </c>
      <c r="H369" s="245">
        <f ca="1">+IFERROR(INDEX('Hoja de Trabajo para listado'!$A$155:$Z$1048576,MATCH($A369,'Hoja de Trabajo para listado'!$A$155:$A$1048576,0),MATCH((CUADRO!H$5&amp;$E369),'Hoja de Trabajo para listado'!$A$151:$Z$151,0)),0)+IFERROR(INDEX('Hoja de Trabajo para listado'!$AB$155:$BA$1048576,MATCH($A369,'Hoja de Trabajo para listado'!$AB$155:$AB$1048576,0),MATCH((CUADRO!H$5&amp;$E369),'Hoja de Trabajo para listado'!$AB$151:$BA$151,0)),0)+IFERROR(INDEX('Hoja de Trabajo para listado'!$BC$155:$CB$1048576,MATCH($A369,'Hoja de Trabajo para listado'!$BC$155:$BC$1048576,0),MATCH((CUADRO!H$5&amp;$E369),'Hoja de Trabajo para listado'!$BC$151:$CB$151,0)),0)+IFERROR(INDEX('Hoja de Trabajo para listado'!$DE$153:$DG$274,MATCH($A369,'Hoja de Trabajo para listado'!$DE$153:$DE$1048576,0),MATCH((CUADRO!H$5&amp;$E369),'Hoja de Trabajo para listado'!$DE$151:$DG$151,0)),0)+IFERROR(INDEX('Hoja de Trabajo para listado'!$CD$155:$DC$1048576,MATCH($A369,'Hoja de Trabajo para listado'!$CD$155:$CD$1048576,0),MATCH((CUADRO!H$5&amp;$E369),'Hoja de Trabajo para listado'!$CD$151:$DC$151,0)),0)</f>
        <v>0</v>
      </c>
      <c r="I369" s="245">
        <f ca="1">+IFERROR(INDEX('Hoja de Trabajo para listado'!$A$155:$Z$1048576,MATCH($A369,'Hoja de Trabajo para listado'!$A$155:$A$1048576,0),MATCH((CUADRO!I$5&amp;$E369),'Hoja de Trabajo para listado'!$A$151:$Z$151,0)),0)+IFERROR(INDEX('Hoja de Trabajo para listado'!$AB$155:$BA$1048576,MATCH($A369,'Hoja de Trabajo para listado'!$AB$155:$AB$1048576,0),MATCH((CUADRO!I$5&amp;$E369),'Hoja de Trabajo para listado'!$AB$151:$BA$151,0)),0)+IFERROR(INDEX('Hoja de Trabajo para listado'!$BC$155:$CB$1048576,MATCH($A369,'Hoja de Trabajo para listado'!$BC$155:$BC$1048576,0),MATCH((CUADRO!I$5&amp;$E369),'Hoja de Trabajo para listado'!$BC$151:$CB$151,0)),0)+IFERROR(INDEX('Hoja de Trabajo para listado'!$DE$153:$DG$274,MATCH($A369,'Hoja de Trabajo para listado'!$DE$153:$DE$1048576,0),MATCH((CUADRO!I$5&amp;$E369),'Hoja de Trabajo para listado'!$DE$151:$DG$151,0)),0)+IFERROR(INDEX('Hoja de Trabajo para listado'!$CD$155:$DC$1048576,MATCH($A369,'Hoja de Trabajo para listado'!$CD$155:$CD$1048576,0),MATCH((CUADRO!I$5&amp;$E369),'Hoja de Trabajo para listado'!$CD$151:$DC$151,0)),0)</f>
        <v>163732.44</v>
      </c>
      <c r="J369" s="245">
        <f ca="1">+IFERROR(INDEX('Hoja de Trabajo para listado'!$A$155:$Z$1048576,MATCH($A369,'Hoja de Trabajo para listado'!$A$155:$A$1048576,0),MATCH((CUADRO!J$5&amp;$E369),'Hoja de Trabajo para listado'!$A$151:$Z$151,0)),0)+IFERROR(INDEX('Hoja de Trabajo para listado'!$AB$155:$BA$1048576,MATCH($A369,'Hoja de Trabajo para listado'!$AB$155:$AB$1048576,0),MATCH((CUADRO!J$5&amp;$E369),'Hoja de Trabajo para listado'!$AB$151:$BA$151,0)),0)+IFERROR(INDEX('Hoja de Trabajo para listado'!$BC$155:$CB$1048576,MATCH($A369,'Hoja de Trabajo para listado'!$BC$155:$BC$1048576,0),MATCH((CUADRO!J$5&amp;$E369),'Hoja de Trabajo para listado'!$BC$151:$CB$151,0)),0)+IFERROR(INDEX('Hoja de Trabajo para listado'!$DE$153:$DG$274,MATCH($A369,'Hoja de Trabajo para listado'!$DE$153:$DE$1048576,0),MATCH((CUADRO!J$5&amp;$E369),'Hoja de Trabajo para listado'!$DE$151:$DG$151,0)),0)+IFERROR(INDEX('Hoja de Trabajo para listado'!$CD$155:$DC$1048576,MATCH($A369,'Hoja de Trabajo para listado'!$CD$155:$CD$1048576,0),MATCH((CUADRO!J$5&amp;$E369),'Hoja de Trabajo para listado'!$CD$151:$DC$151,0)),0)</f>
        <v>0</v>
      </c>
      <c r="K369" s="245">
        <f ca="1">+IFERROR(INDEX('Hoja de Trabajo para listado'!$A$155:$Z$1048576,MATCH($A369,'Hoja de Trabajo para listado'!$A$155:$A$1048576,0),MATCH((CUADRO!K$5&amp;$E369),'Hoja de Trabajo para listado'!$A$151:$Z$151,0)),0)+IFERROR(INDEX('Hoja de Trabajo para listado'!$AB$155:$BA$1048576,MATCH($A369,'Hoja de Trabajo para listado'!$AB$155:$AB$1048576,0),MATCH((CUADRO!K$5&amp;$E369),'Hoja de Trabajo para listado'!$AB$151:$BA$151,0)),0)+IFERROR(INDEX('Hoja de Trabajo para listado'!$BC$155:$CB$1048576,MATCH($A369,'Hoja de Trabajo para listado'!$BC$155:$BC$1048576,0),MATCH((CUADRO!K$5&amp;$E369),'Hoja de Trabajo para listado'!$BC$151:$CB$151,0)),0)+IFERROR(INDEX('Hoja de Trabajo para listado'!$DE$153:$DG$274,MATCH($A369,'Hoja de Trabajo para listado'!$DE$153:$DE$1048576,0),MATCH((CUADRO!K$5&amp;$E369),'Hoja de Trabajo para listado'!$DE$151:$DG$151,0)),0)+IFERROR(INDEX('Hoja de Trabajo para listado'!$CD$155:$DC$1048576,MATCH($A369,'Hoja de Trabajo para listado'!$CD$155:$CD$1048576,0),MATCH((CUADRO!K$5&amp;$E369),'Hoja de Trabajo para listado'!$CD$151:$DC$151,0)),0)</f>
        <v>0</v>
      </c>
      <c r="L369" s="245">
        <f ca="1">+IFERROR(INDEX('Hoja de Trabajo para listado'!$A$155:$Z$1048576,MATCH($A369,'Hoja de Trabajo para listado'!$A$155:$A$1048576,0),MATCH((CUADRO!L$5&amp;$E369),'Hoja de Trabajo para listado'!$A$151:$Z$151,0)),0)+IFERROR(INDEX('Hoja de Trabajo para listado'!$AB$155:$BA$1048576,MATCH($A369,'Hoja de Trabajo para listado'!$AB$155:$AB$1048576,0),MATCH((CUADRO!L$5&amp;$E369),'Hoja de Trabajo para listado'!$AB$151:$BA$151,0)),0)+IFERROR(INDEX('Hoja de Trabajo para listado'!$BC$155:$CB$1048576,MATCH($A369,'Hoja de Trabajo para listado'!$BC$155:$BC$1048576,0),MATCH((CUADRO!L$5&amp;$E369),'Hoja de Trabajo para listado'!$BC$151:$CB$151,0)),0)+IFERROR(INDEX('Hoja de Trabajo para listado'!$DE$153:$DG$274,MATCH($A369,'Hoja de Trabajo para listado'!$DE$153:$DE$1048576,0),MATCH((CUADRO!L$5&amp;$E369),'Hoja de Trabajo para listado'!$DE$151:$DG$151,0)),0)+IFERROR(INDEX('Hoja de Trabajo para listado'!$CD$155:$DC$1048576,MATCH($A369,'Hoja de Trabajo para listado'!$CD$155:$CD$1048576,0),MATCH((CUADRO!L$5&amp;$E369),'Hoja de Trabajo para listado'!$CD$151:$DC$151,0)),0)</f>
        <v>0</v>
      </c>
      <c r="M369" s="245">
        <f ca="1">+IFERROR(INDEX('Hoja de Trabajo para listado'!$A$155:$Z$1048576,MATCH($A369,'Hoja de Trabajo para listado'!$A$155:$A$1048576,0),MATCH((CUADRO!M$5&amp;$E369),'Hoja de Trabajo para listado'!$A$151:$Z$151,0)),0)+IFERROR(INDEX('Hoja de Trabajo para listado'!$AB$155:$BA$1048576,MATCH($A369,'Hoja de Trabajo para listado'!$AB$155:$AB$1048576,0),MATCH((CUADRO!M$5&amp;$E369),'Hoja de Trabajo para listado'!$AB$151:$BA$151,0)),0)+IFERROR(INDEX('Hoja de Trabajo para listado'!$BC$155:$CB$1048576,MATCH($A369,'Hoja de Trabajo para listado'!$BC$155:$BC$1048576,0),MATCH((CUADRO!M$5&amp;$E369),'Hoja de Trabajo para listado'!$BC$151:$CB$151,0)),0)+IFERROR(INDEX('Hoja de Trabajo para listado'!$DE$153:$DG$274,MATCH($A369,'Hoja de Trabajo para listado'!$DE$153:$DE$1048576,0),MATCH((CUADRO!M$5&amp;$E369),'Hoja de Trabajo para listado'!$DE$151:$DG$151,0)),0)+IFERROR(INDEX('Hoja de Trabajo para listado'!$CD$155:$DC$1048576,MATCH($A369,'Hoja de Trabajo para listado'!$CD$155:$CD$1048576,0),MATCH((CUADRO!M$5&amp;$E369),'Hoja de Trabajo para listado'!$CD$151:$DC$151,0)),0)</f>
        <v>0</v>
      </c>
      <c r="N369" s="245">
        <f ca="1">+IFERROR(INDEX('Hoja de Trabajo para listado'!$A$155:$Z$1048576,MATCH($A369,'Hoja de Trabajo para listado'!$A$155:$A$1048576,0),MATCH((CUADRO!N$5&amp;$E369),'Hoja de Trabajo para listado'!$A$151:$Z$151,0)),0)+IFERROR(INDEX('Hoja de Trabajo para listado'!$AB$155:$BA$1048576,MATCH($A369,'Hoja de Trabajo para listado'!$AB$155:$AB$1048576,0),MATCH((CUADRO!N$5&amp;$E369),'Hoja de Trabajo para listado'!$AB$151:$BA$151,0)),0)+IFERROR(INDEX('Hoja de Trabajo para listado'!$BC$155:$CB$1048576,MATCH($A369,'Hoja de Trabajo para listado'!$BC$155:$BC$1048576,0),MATCH((CUADRO!N$5&amp;$E369),'Hoja de Trabajo para listado'!$BC$151:$CB$151,0)),0)+IFERROR(INDEX('Hoja de Trabajo para listado'!$DE$153:$DG$274,MATCH($A369,'Hoja de Trabajo para listado'!$DE$153:$DE$1048576,0),MATCH((CUADRO!N$5&amp;$E369),'Hoja de Trabajo para listado'!$DE$151:$DG$151,0)),0)+IFERROR(INDEX('Hoja de Trabajo para listado'!$CD$155:$DC$1048576,MATCH($A369,'Hoja de Trabajo para listado'!$CD$155:$CD$1048576,0),MATCH((CUADRO!N$5&amp;$E369),'Hoja de Trabajo para listado'!$CD$151:$DC$151,0)),0)</f>
        <v>0</v>
      </c>
      <c r="O369" s="245">
        <f ca="1">+IFERROR(INDEX('Hoja de Trabajo para listado'!$A$155:$Z$1048576,MATCH($A369,'Hoja de Trabajo para listado'!$A$155:$A$1048576,0),MATCH((CUADRO!O$5&amp;$E369),'Hoja de Trabajo para listado'!$A$151:$Z$151,0)),0)+IFERROR(INDEX('Hoja de Trabajo para listado'!$AB$155:$BA$1048576,MATCH($A369,'Hoja de Trabajo para listado'!$AB$155:$AB$1048576,0),MATCH((CUADRO!O$5&amp;$E369),'Hoja de Trabajo para listado'!$AB$151:$BA$151,0)),0)+IFERROR(INDEX('Hoja de Trabajo para listado'!$BC$155:$CB$1048576,MATCH($A369,'Hoja de Trabajo para listado'!$BC$155:$BC$1048576,0),MATCH((CUADRO!O$5&amp;$E369),'Hoja de Trabajo para listado'!$BC$151:$CB$151,0)),0)+IFERROR(INDEX('Hoja de Trabajo para listado'!$DE$153:$DG$274,MATCH($A369,'Hoja de Trabajo para listado'!$DE$153:$DE$1048576,0),MATCH((CUADRO!O$5&amp;$E369),'Hoja de Trabajo para listado'!$DE$151:$DG$151,0)),0)+IFERROR(INDEX('Hoja de Trabajo para listado'!$CD$155:$DC$1048576,MATCH($A369,'Hoja de Trabajo para listado'!$CD$155:$CD$1048576,0),MATCH((CUADRO!O$5&amp;$E369),'Hoja de Trabajo para listado'!$CD$151:$DC$151,0)),0)</f>
        <v>0</v>
      </c>
      <c r="P369" s="245">
        <f ca="1">+IFERROR(INDEX('Hoja de Trabajo para listado'!$A$155:$Z$1048576,MATCH($A369,'Hoja de Trabajo para listado'!$A$155:$A$1048576,0),MATCH((CUADRO!P$5&amp;$E369),'Hoja de Trabajo para listado'!$A$151:$Z$151,0)),0)+IFERROR(INDEX('Hoja de Trabajo para listado'!$AB$155:$BA$1048576,MATCH($A369,'Hoja de Trabajo para listado'!$AB$155:$AB$1048576,0),MATCH((CUADRO!P$5&amp;$E369),'Hoja de Trabajo para listado'!$AB$151:$BA$151,0)),0)+IFERROR(INDEX('Hoja de Trabajo para listado'!$BC$155:$CB$1048576,MATCH($A369,'Hoja de Trabajo para listado'!$BC$155:$BC$1048576,0),MATCH((CUADRO!P$5&amp;$E369),'Hoja de Trabajo para listado'!$BC$151:$CB$151,0)),0)+IFERROR(INDEX('Hoja de Trabajo para listado'!$DE$153:$DG$274,MATCH($A369,'Hoja de Trabajo para listado'!$DE$153:$DE$1048576,0),MATCH((CUADRO!P$5&amp;$E369),'Hoja de Trabajo para listado'!$DE$151:$DG$151,0)),0)+IFERROR(INDEX('Hoja de Trabajo para listado'!$CD$155:$DC$1048576,MATCH($A369,'Hoja de Trabajo para listado'!$CD$155:$CD$1048576,0),MATCH((CUADRO!P$5&amp;$E369),'Hoja de Trabajo para listado'!$CD$151:$DC$151,0)),0)</f>
        <v>0</v>
      </c>
      <c r="Q369" s="245">
        <f ca="1">+IFERROR(INDEX('Hoja de Trabajo para listado'!$A$155:$Z$1048576,MATCH($A369,'Hoja de Trabajo para listado'!$A$155:$A$1048576,0),MATCH((CUADRO!Q$5&amp;$E369),'Hoja de Trabajo para listado'!$A$151:$Z$151,0)),0)+IFERROR(INDEX('Hoja de Trabajo para listado'!$AB$155:$BA$1048576,MATCH($A369,'Hoja de Trabajo para listado'!$AB$155:$AB$1048576,0),MATCH((CUADRO!Q$5&amp;$E369),'Hoja de Trabajo para listado'!$AB$151:$BA$151,0)),0)+IFERROR(INDEX('Hoja de Trabajo para listado'!$BC$155:$CB$1048576,MATCH($A369,'Hoja de Trabajo para listado'!$BC$155:$BC$1048576,0),MATCH((CUADRO!Q$5&amp;$E369),'Hoja de Trabajo para listado'!$BC$151:$CB$151,0)),0)+IFERROR(INDEX('Hoja de Trabajo para listado'!$DE$153:$DG$274,MATCH($A369,'Hoja de Trabajo para listado'!$DE$153:$DE$1048576,0),MATCH((CUADRO!Q$5&amp;$E369),'Hoja de Trabajo para listado'!$DE$151:$DG$151,0)),0)+IFERROR(INDEX('Hoja de Trabajo para listado'!$CD$155:$DC$1048576,MATCH($A369,'Hoja de Trabajo para listado'!$CD$155:$CD$1048576,0),MATCH((CUADRO!Q$5&amp;$E369),'Hoja de Trabajo para listado'!$CD$151:$DC$151,0)),0)</f>
        <v>0</v>
      </c>
      <c r="R369" s="245">
        <f t="shared" ca="1" si="13"/>
        <v>163732.44</v>
      </c>
      <c r="S369" s="262">
        <f ca="1">+R368+R369</f>
        <v>163732.44</v>
      </c>
      <c r="T369" s="245">
        <f ca="1">+S369</f>
        <v>163732.44</v>
      </c>
      <c r="U369" s="244">
        <f t="shared" si="14"/>
        <v>2</v>
      </c>
      <c r="V369" s="333" t="str">
        <f>+VLOOKUP(A369,bd_lista!$A$3:$E$590,5,FALSE)</f>
        <v>Empresas Nacionales</v>
      </c>
      <c r="W369" s="392"/>
      <c r="X369" s="242">
        <f>+VLOOKUP(A369,[4]Sheet1!$A$13:$D$744,4,FALSE)</f>
        <v>20</v>
      </c>
      <c r="Y369" s="242" t="str">
        <f>+VLOOKUP(X369,bd_lista!$A$3:$C$590,3,FALSE)</f>
        <v>Ministerio de Defensa</v>
      </c>
      <c r="Z369" s="292"/>
      <c r="AA369" s="293"/>
    </row>
    <row r="370" spans="1:27" ht="15" customHeight="1">
      <c r="A370" s="251">
        <v>597</v>
      </c>
      <c r="B370" s="387">
        <f>+A370</f>
        <v>597</v>
      </c>
      <c r="C370" s="247" t="str">
        <f>+VLOOKUP(A370,bd_lista!$A$3:$C$590,3,FALSE)</f>
        <v>Empresa Pública Nacional Estratégica de Yacimientos de Litio Bolivianos</v>
      </c>
      <c r="D370" s="389" t="str">
        <f>+C370</f>
        <v>Empresa Pública Nacional Estratégica de Yacimientos de Litio Bolivianos</v>
      </c>
      <c r="E370" s="247" t="s">
        <v>1304</v>
      </c>
      <c r="F370" s="243">
        <f ca="1">+IFERROR(INDEX('Hoja de Trabajo para listado'!$A$155:$Z$1048576,MATCH($A370,'Hoja de Trabajo para listado'!$A$155:$A$1048576,0),MATCH((CUADRO!F$5&amp;$E370),'Hoja de Trabajo para listado'!$A$151:$Z$151,0)),0)+IFERROR(INDEX('Hoja de Trabajo para listado'!$AB$155:$BA$1048576,MATCH($A370,'Hoja de Trabajo para listado'!$AB$155:$AB$1048576,0),MATCH((CUADRO!F$5&amp;$E370),'Hoja de Trabajo para listado'!$AB$151:$BA$151,0)),0)+IFERROR(INDEX('Hoja de Trabajo para listado'!$BC$155:$CB$1048576,MATCH($A370,'Hoja de Trabajo para listado'!$BC$155:$BC$1048576,0),MATCH((CUADRO!F$5&amp;$E370),'Hoja de Trabajo para listado'!$BC$151:$CB$151,0)),0)+IFERROR(INDEX('Hoja de Trabajo para listado'!$DE$153:$DG$274,MATCH($A370,'Hoja de Trabajo para listado'!$DE$153:$DE$1048576,0),MATCH((CUADRO!F$5&amp;$E370),'Hoja de Trabajo para listado'!$DE$151:$DG$151,0)),0)+IFERROR(INDEX('Hoja de Trabajo para listado'!$CD$155:$DC$1048576,MATCH($A370,'Hoja de Trabajo para listado'!$CD$155:$CD$1048576,0),MATCH((CUADRO!F$5&amp;$E370),'Hoja de Trabajo para listado'!$CD$151:$DC$151,0)),0)</f>
        <v>0</v>
      </c>
      <c r="G370" s="243">
        <f ca="1">+IFERROR(INDEX('Hoja de Trabajo para listado'!$A$155:$Z$1048576,MATCH($A370,'Hoja de Trabajo para listado'!$A$155:$A$1048576,0),MATCH((CUADRO!G$5&amp;$E370),'Hoja de Trabajo para listado'!$A$151:$Z$151,0)),0)+IFERROR(INDEX('Hoja de Trabajo para listado'!$AB$155:$BA$1048576,MATCH($A370,'Hoja de Trabajo para listado'!$AB$155:$AB$1048576,0),MATCH((CUADRO!G$5&amp;$E370),'Hoja de Trabajo para listado'!$AB$151:$BA$151,0)),0)+IFERROR(INDEX('Hoja de Trabajo para listado'!$BC$155:$CB$1048576,MATCH($A370,'Hoja de Trabajo para listado'!$BC$155:$BC$1048576,0),MATCH((CUADRO!G$5&amp;$E370),'Hoja de Trabajo para listado'!$BC$151:$CB$151,0)),0)+IFERROR(INDEX('Hoja de Trabajo para listado'!$DE$153:$DG$274,MATCH($A370,'Hoja de Trabajo para listado'!$DE$153:$DE$1048576,0),MATCH((CUADRO!G$5&amp;$E370),'Hoja de Trabajo para listado'!$DE$151:$DG$151,0)),0)+IFERROR(INDEX('Hoja de Trabajo para listado'!$CD$155:$DC$1048576,MATCH($A370,'Hoja de Trabajo para listado'!$CD$155:$CD$1048576,0),MATCH((CUADRO!G$5&amp;$E370),'Hoja de Trabajo para listado'!$CD$151:$DC$151,0)),0)</f>
        <v>0</v>
      </c>
      <c r="H370" s="243">
        <f ca="1">+IFERROR(INDEX('Hoja de Trabajo para listado'!$A$155:$Z$1048576,MATCH($A370,'Hoja de Trabajo para listado'!$A$155:$A$1048576,0),MATCH((CUADRO!H$5&amp;$E370),'Hoja de Trabajo para listado'!$A$151:$Z$151,0)),0)+IFERROR(INDEX('Hoja de Trabajo para listado'!$AB$155:$BA$1048576,MATCH($A370,'Hoja de Trabajo para listado'!$AB$155:$AB$1048576,0),MATCH((CUADRO!H$5&amp;$E370),'Hoja de Trabajo para listado'!$AB$151:$BA$151,0)),0)+IFERROR(INDEX('Hoja de Trabajo para listado'!$BC$155:$CB$1048576,MATCH($A370,'Hoja de Trabajo para listado'!$BC$155:$BC$1048576,0),MATCH((CUADRO!H$5&amp;$E370),'Hoja de Trabajo para listado'!$BC$151:$CB$151,0)),0)+IFERROR(INDEX('Hoja de Trabajo para listado'!$DE$153:$DG$274,MATCH($A370,'Hoja de Trabajo para listado'!$DE$153:$DE$1048576,0),MATCH((CUADRO!H$5&amp;$E370),'Hoja de Trabajo para listado'!$DE$151:$DG$151,0)),0)+IFERROR(INDEX('Hoja de Trabajo para listado'!$CD$155:$DC$1048576,MATCH($A370,'Hoja de Trabajo para listado'!$CD$155:$CD$1048576,0),MATCH((CUADRO!H$5&amp;$E370),'Hoja de Trabajo para listado'!$CD$151:$DC$151,0)),0)</f>
        <v>0</v>
      </c>
      <c r="I370" s="243">
        <f ca="1">+IFERROR(INDEX('Hoja de Trabajo para listado'!$A$155:$Z$1048576,MATCH($A370,'Hoja de Trabajo para listado'!$A$155:$A$1048576,0),MATCH((CUADRO!I$5&amp;$E370),'Hoja de Trabajo para listado'!$A$151:$Z$151,0)),0)+IFERROR(INDEX('Hoja de Trabajo para listado'!$AB$155:$BA$1048576,MATCH($A370,'Hoja de Trabajo para listado'!$AB$155:$AB$1048576,0),MATCH((CUADRO!I$5&amp;$E370),'Hoja de Trabajo para listado'!$AB$151:$BA$151,0)),0)+IFERROR(INDEX('Hoja de Trabajo para listado'!$BC$155:$CB$1048576,MATCH($A370,'Hoja de Trabajo para listado'!$BC$155:$BC$1048576,0),MATCH((CUADRO!I$5&amp;$E370),'Hoja de Trabajo para listado'!$BC$151:$CB$151,0)),0)+IFERROR(INDEX('Hoja de Trabajo para listado'!$DE$153:$DG$274,MATCH($A370,'Hoja de Trabajo para listado'!$DE$153:$DE$1048576,0),MATCH((CUADRO!I$5&amp;$E370),'Hoja de Trabajo para listado'!$DE$151:$DG$151,0)),0)+IFERROR(INDEX('Hoja de Trabajo para listado'!$CD$155:$DC$1048576,MATCH($A370,'Hoja de Trabajo para listado'!$CD$155:$CD$1048576,0),MATCH((CUADRO!I$5&amp;$E370),'Hoja de Trabajo para listado'!$CD$151:$DC$151,0)),0)</f>
        <v>180</v>
      </c>
      <c r="J370" s="243">
        <f ca="1">+IFERROR(INDEX('Hoja de Trabajo para listado'!$A$155:$Z$1048576,MATCH($A370,'Hoja de Trabajo para listado'!$A$155:$A$1048576,0),MATCH((CUADRO!J$5&amp;$E370),'Hoja de Trabajo para listado'!$A$151:$Z$151,0)),0)+IFERROR(INDEX('Hoja de Trabajo para listado'!$AB$155:$BA$1048576,MATCH($A370,'Hoja de Trabajo para listado'!$AB$155:$AB$1048576,0),MATCH((CUADRO!J$5&amp;$E370),'Hoja de Trabajo para listado'!$AB$151:$BA$151,0)),0)+IFERROR(INDEX('Hoja de Trabajo para listado'!$BC$155:$CB$1048576,MATCH($A370,'Hoja de Trabajo para listado'!$BC$155:$BC$1048576,0),MATCH((CUADRO!J$5&amp;$E370),'Hoja de Trabajo para listado'!$BC$151:$CB$151,0)),0)+IFERROR(INDEX('Hoja de Trabajo para listado'!$DE$153:$DG$274,MATCH($A370,'Hoja de Trabajo para listado'!$DE$153:$DE$1048576,0),MATCH((CUADRO!J$5&amp;$E370),'Hoja de Trabajo para listado'!$DE$151:$DG$151,0)),0)+IFERROR(INDEX('Hoja de Trabajo para listado'!$CD$155:$DC$1048576,MATCH($A370,'Hoja de Trabajo para listado'!$CD$155:$CD$1048576,0),MATCH((CUADRO!J$5&amp;$E370),'Hoja de Trabajo para listado'!$CD$151:$DC$151,0)),0)</f>
        <v>0</v>
      </c>
      <c r="K370" s="243">
        <f ca="1">+IFERROR(INDEX('Hoja de Trabajo para listado'!$A$155:$Z$1048576,MATCH($A370,'Hoja de Trabajo para listado'!$A$155:$A$1048576,0),MATCH((CUADRO!K$5&amp;$E370),'Hoja de Trabajo para listado'!$A$151:$Z$151,0)),0)+IFERROR(INDEX('Hoja de Trabajo para listado'!$AB$155:$BA$1048576,MATCH($A370,'Hoja de Trabajo para listado'!$AB$155:$AB$1048576,0),MATCH((CUADRO!K$5&amp;$E370),'Hoja de Trabajo para listado'!$AB$151:$BA$151,0)),0)+IFERROR(INDEX('Hoja de Trabajo para listado'!$BC$155:$CB$1048576,MATCH($A370,'Hoja de Trabajo para listado'!$BC$155:$BC$1048576,0),MATCH((CUADRO!K$5&amp;$E370),'Hoja de Trabajo para listado'!$BC$151:$CB$151,0)),0)+IFERROR(INDEX('Hoja de Trabajo para listado'!$DE$153:$DG$274,MATCH($A370,'Hoja de Trabajo para listado'!$DE$153:$DE$1048576,0),MATCH((CUADRO!K$5&amp;$E370),'Hoja de Trabajo para listado'!$DE$151:$DG$151,0)),0)+IFERROR(INDEX('Hoja de Trabajo para listado'!$CD$155:$DC$1048576,MATCH($A370,'Hoja de Trabajo para listado'!$CD$155:$CD$1048576,0),MATCH((CUADRO!K$5&amp;$E370),'Hoja de Trabajo para listado'!$CD$151:$DC$151,0)),0)</f>
        <v>0</v>
      </c>
      <c r="L370" s="243">
        <f ca="1">+IFERROR(INDEX('Hoja de Trabajo para listado'!$A$155:$Z$1048576,MATCH($A370,'Hoja de Trabajo para listado'!$A$155:$A$1048576,0),MATCH((CUADRO!L$5&amp;$E370),'Hoja de Trabajo para listado'!$A$151:$Z$151,0)),0)+IFERROR(INDEX('Hoja de Trabajo para listado'!$AB$155:$BA$1048576,MATCH($A370,'Hoja de Trabajo para listado'!$AB$155:$AB$1048576,0),MATCH((CUADRO!L$5&amp;$E370),'Hoja de Trabajo para listado'!$AB$151:$BA$151,0)),0)+IFERROR(INDEX('Hoja de Trabajo para listado'!$BC$155:$CB$1048576,MATCH($A370,'Hoja de Trabajo para listado'!$BC$155:$BC$1048576,0),MATCH((CUADRO!L$5&amp;$E370),'Hoja de Trabajo para listado'!$BC$151:$CB$151,0)),0)+IFERROR(INDEX('Hoja de Trabajo para listado'!$DE$153:$DG$274,MATCH($A370,'Hoja de Trabajo para listado'!$DE$153:$DE$1048576,0),MATCH((CUADRO!L$5&amp;$E370),'Hoja de Trabajo para listado'!$DE$151:$DG$151,0)),0)+IFERROR(INDEX('Hoja de Trabajo para listado'!$CD$155:$DC$1048576,MATCH($A370,'Hoja de Trabajo para listado'!$CD$155:$CD$1048576,0),MATCH((CUADRO!L$5&amp;$E370),'Hoja de Trabajo para listado'!$CD$151:$DC$151,0)),0)</f>
        <v>0</v>
      </c>
      <c r="M370" s="243">
        <f ca="1">+IFERROR(INDEX('Hoja de Trabajo para listado'!$A$155:$Z$1048576,MATCH($A370,'Hoja de Trabajo para listado'!$A$155:$A$1048576,0),MATCH((CUADRO!M$5&amp;$E370),'Hoja de Trabajo para listado'!$A$151:$Z$151,0)),0)+IFERROR(INDEX('Hoja de Trabajo para listado'!$AB$155:$BA$1048576,MATCH($A370,'Hoja de Trabajo para listado'!$AB$155:$AB$1048576,0),MATCH((CUADRO!M$5&amp;$E370),'Hoja de Trabajo para listado'!$AB$151:$BA$151,0)),0)+IFERROR(INDEX('Hoja de Trabajo para listado'!$BC$155:$CB$1048576,MATCH($A370,'Hoja de Trabajo para listado'!$BC$155:$BC$1048576,0),MATCH((CUADRO!M$5&amp;$E370),'Hoja de Trabajo para listado'!$BC$151:$CB$151,0)),0)+IFERROR(INDEX('Hoja de Trabajo para listado'!$DE$153:$DG$274,MATCH($A370,'Hoja de Trabajo para listado'!$DE$153:$DE$1048576,0),MATCH((CUADRO!M$5&amp;$E370),'Hoja de Trabajo para listado'!$DE$151:$DG$151,0)),0)+IFERROR(INDEX('Hoja de Trabajo para listado'!$CD$155:$DC$1048576,MATCH($A370,'Hoja de Trabajo para listado'!$CD$155:$CD$1048576,0),MATCH((CUADRO!M$5&amp;$E370),'Hoja de Trabajo para listado'!$CD$151:$DC$151,0)),0)</f>
        <v>0</v>
      </c>
      <c r="N370" s="243">
        <f ca="1">+IFERROR(INDEX('Hoja de Trabajo para listado'!$A$155:$Z$1048576,MATCH($A370,'Hoja de Trabajo para listado'!$A$155:$A$1048576,0),MATCH((CUADRO!N$5&amp;$E370),'Hoja de Trabajo para listado'!$A$151:$Z$151,0)),0)+IFERROR(INDEX('Hoja de Trabajo para listado'!$AB$155:$BA$1048576,MATCH($A370,'Hoja de Trabajo para listado'!$AB$155:$AB$1048576,0),MATCH((CUADRO!N$5&amp;$E370),'Hoja de Trabajo para listado'!$AB$151:$BA$151,0)),0)+IFERROR(INDEX('Hoja de Trabajo para listado'!$BC$155:$CB$1048576,MATCH($A370,'Hoja de Trabajo para listado'!$BC$155:$BC$1048576,0),MATCH((CUADRO!N$5&amp;$E370),'Hoja de Trabajo para listado'!$BC$151:$CB$151,0)),0)+IFERROR(INDEX('Hoja de Trabajo para listado'!$DE$153:$DG$274,MATCH($A370,'Hoja de Trabajo para listado'!$DE$153:$DE$1048576,0),MATCH((CUADRO!N$5&amp;$E370),'Hoja de Trabajo para listado'!$DE$151:$DG$151,0)),0)+IFERROR(INDEX('Hoja de Trabajo para listado'!$CD$155:$DC$1048576,MATCH($A370,'Hoja de Trabajo para listado'!$CD$155:$CD$1048576,0),MATCH((CUADRO!N$5&amp;$E370),'Hoja de Trabajo para listado'!$CD$151:$DC$151,0)),0)</f>
        <v>0</v>
      </c>
      <c r="O370" s="243">
        <f ca="1">+IFERROR(INDEX('Hoja de Trabajo para listado'!$A$155:$Z$1048576,MATCH($A370,'Hoja de Trabajo para listado'!$A$155:$A$1048576,0),MATCH((CUADRO!O$5&amp;$E370),'Hoja de Trabajo para listado'!$A$151:$Z$151,0)),0)+IFERROR(INDEX('Hoja de Trabajo para listado'!$AB$155:$BA$1048576,MATCH($A370,'Hoja de Trabajo para listado'!$AB$155:$AB$1048576,0),MATCH((CUADRO!O$5&amp;$E370),'Hoja de Trabajo para listado'!$AB$151:$BA$151,0)),0)+IFERROR(INDEX('Hoja de Trabajo para listado'!$BC$155:$CB$1048576,MATCH($A370,'Hoja de Trabajo para listado'!$BC$155:$BC$1048576,0),MATCH((CUADRO!O$5&amp;$E370),'Hoja de Trabajo para listado'!$BC$151:$CB$151,0)),0)+IFERROR(INDEX('Hoja de Trabajo para listado'!$DE$153:$DG$274,MATCH($A370,'Hoja de Trabajo para listado'!$DE$153:$DE$1048576,0),MATCH((CUADRO!O$5&amp;$E370),'Hoja de Trabajo para listado'!$DE$151:$DG$151,0)),0)+IFERROR(INDEX('Hoja de Trabajo para listado'!$CD$155:$DC$1048576,MATCH($A370,'Hoja de Trabajo para listado'!$CD$155:$CD$1048576,0),MATCH((CUADRO!O$5&amp;$E370),'Hoja de Trabajo para listado'!$CD$151:$DC$151,0)),0)</f>
        <v>0</v>
      </c>
      <c r="P370" s="243">
        <f ca="1">+IFERROR(INDEX('Hoja de Trabajo para listado'!$A$155:$Z$1048576,MATCH($A370,'Hoja de Trabajo para listado'!$A$155:$A$1048576,0),MATCH((CUADRO!P$5&amp;$E370),'Hoja de Trabajo para listado'!$A$151:$Z$151,0)),0)+IFERROR(INDEX('Hoja de Trabajo para listado'!$AB$155:$BA$1048576,MATCH($A370,'Hoja de Trabajo para listado'!$AB$155:$AB$1048576,0),MATCH((CUADRO!P$5&amp;$E370),'Hoja de Trabajo para listado'!$AB$151:$BA$151,0)),0)+IFERROR(INDEX('Hoja de Trabajo para listado'!$BC$155:$CB$1048576,MATCH($A370,'Hoja de Trabajo para listado'!$BC$155:$BC$1048576,0),MATCH((CUADRO!P$5&amp;$E370),'Hoja de Trabajo para listado'!$BC$151:$CB$151,0)),0)+IFERROR(INDEX('Hoja de Trabajo para listado'!$DE$153:$DG$274,MATCH($A370,'Hoja de Trabajo para listado'!$DE$153:$DE$1048576,0),MATCH((CUADRO!P$5&amp;$E370),'Hoja de Trabajo para listado'!$DE$151:$DG$151,0)),0)+IFERROR(INDEX('Hoja de Trabajo para listado'!$CD$155:$DC$1048576,MATCH($A370,'Hoja de Trabajo para listado'!$CD$155:$CD$1048576,0),MATCH((CUADRO!P$5&amp;$E370),'Hoja de Trabajo para listado'!$CD$151:$DC$151,0)),0)</f>
        <v>0</v>
      </c>
      <c r="Q370" s="243">
        <f ca="1">+IFERROR(INDEX('Hoja de Trabajo para listado'!$A$155:$Z$1048576,MATCH($A370,'Hoja de Trabajo para listado'!$A$155:$A$1048576,0),MATCH((CUADRO!Q$5&amp;$E370),'Hoja de Trabajo para listado'!$A$151:$Z$151,0)),0)+IFERROR(INDEX('Hoja de Trabajo para listado'!$AB$155:$BA$1048576,MATCH($A370,'Hoja de Trabajo para listado'!$AB$155:$AB$1048576,0),MATCH((CUADRO!Q$5&amp;$E370),'Hoja de Trabajo para listado'!$AB$151:$BA$151,0)),0)+IFERROR(INDEX('Hoja de Trabajo para listado'!$BC$155:$CB$1048576,MATCH($A370,'Hoja de Trabajo para listado'!$BC$155:$BC$1048576,0),MATCH((CUADRO!Q$5&amp;$E370),'Hoja de Trabajo para listado'!$BC$151:$CB$151,0)),0)+IFERROR(INDEX('Hoja de Trabajo para listado'!$DE$153:$DG$274,MATCH($A370,'Hoja de Trabajo para listado'!$DE$153:$DE$1048576,0),MATCH((CUADRO!Q$5&amp;$E370),'Hoja de Trabajo para listado'!$DE$151:$DG$151,0)),0)+IFERROR(INDEX('Hoja de Trabajo para listado'!$CD$155:$DC$1048576,MATCH($A370,'Hoja de Trabajo para listado'!$CD$155:$CD$1048576,0),MATCH((CUADRO!Q$5&amp;$E370),'Hoja de Trabajo para listado'!$CD$151:$DC$151,0)),0)</f>
        <v>0</v>
      </c>
      <c r="R370" s="243">
        <f t="shared" ca="1" si="13"/>
        <v>180</v>
      </c>
      <c r="S370" s="263"/>
      <c r="T370" s="243">
        <f ca="1">+T371</f>
        <v>936786.7</v>
      </c>
      <c r="U370" s="242">
        <f t="shared" si="14"/>
        <v>1</v>
      </c>
      <c r="V370" s="333" t="str">
        <f>+VLOOKUP(A370,bd_lista!$A$3:$E$590,5,FALSE)</f>
        <v>Empresas Nacionales</v>
      </c>
      <c r="W370" s="391" t="str">
        <f>+V370</f>
        <v>Empresas Nacionales</v>
      </c>
      <c r="X370" s="242">
        <v>25</v>
      </c>
      <c r="Y370" s="242" t="str">
        <f>+VLOOKUP(X370,bd_lista!$A$3:$C$590,3,FALSE)</f>
        <v>Ministerio de la Presidencia</v>
      </c>
      <c r="Z370" s="294">
        <f>+X370</f>
        <v>25</v>
      </c>
      <c r="AA370" s="319" t="str">
        <f>+Y370</f>
        <v>Ministerio de la Presidencia</v>
      </c>
    </row>
    <row r="371" spans="1:27" ht="15" customHeight="1">
      <c r="A371" s="32">
        <v>597</v>
      </c>
      <c r="B371" s="388"/>
      <c r="C371" s="333" t="str">
        <f>+VLOOKUP(A371,bd_lista!$A$3:$C$590,3,FALSE)</f>
        <v>Empresa Pública Nacional Estratégica de Yacimientos de Litio Bolivianos</v>
      </c>
      <c r="D371" s="390"/>
      <c r="E371" s="333" t="s">
        <v>1305</v>
      </c>
      <c r="F371" s="245">
        <f ca="1">+IFERROR(INDEX('Hoja de Trabajo para listado'!$A$155:$Z$1048576,MATCH($A371,'Hoja de Trabajo para listado'!$A$155:$A$1048576,0),MATCH((CUADRO!F$5&amp;$E371),'Hoja de Trabajo para listado'!$A$151:$Z$151,0)),0)+IFERROR(INDEX('Hoja de Trabajo para listado'!$AB$155:$BA$1048576,MATCH($A371,'Hoja de Trabajo para listado'!$AB$155:$AB$1048576,0),MATCH((CUADRO!F$5&amp;$E371),'Hoja de Trabajo para listado'!$AB$151:$BA$151,0)),0)+IFERROR(INDEX('Hoja de Trabajo para listado'!$BC$155:$CB$1048576,MATCH($A371,'Hoja de Trabajo para listado'!$BC$155:$BC$1048576,0),MATCH((CUADRO!F$5&amp;$E371),'Hoja de Trabajo para listado'!$BC$151:$CB$151,0)),0)+IFERROR(INDEX('Hoja de Trabajo para listado'!$DE$153:$DG$274,MATCH($A371,'Hoja de Trabajo para listado'!$DE$153:$DE$1048576,0),MATCH((CUADRO!F$5&amp;$E371),'Hoja de Trabajo para listado'!$DE$151:$DG$151,0)),0)+IFERROR(INDEX('Hoja de Trabajo para listado'!$CD$155:$DC$1048576,MATCH($A371,'Hoja de Trabajo para listado'!$CD$155:$CD$1048576,0),MATCH((CUADRO!F$5&amp;$E371),'Hoja de Trabajo para listado'!$CD$151:$DC$151,0)),0)</f>
        <v>0</v>
      </c>
      <c r="G371" s="245">
        <f ca="1">+IFERROR(INDEX('Hoja de Trabajo para listado'!$A$155:$Z$1048576,MATCH($A371,'Hoja de Trabajo para listado'!$A$155:$A$1048576,0),MATCH((CUADRO!G$5&amp;$E371),'Hoja de Trabajo para listado'!$A$151:$Z$151,0)),0)+IFERROR(INDEX('Hoja de Trabajo para listado'!$AB$155:$BA$1048576,MATCH($A371,'Hoja de Trabajo para listado'!$AB$155:$AB$1048576,0),MATCH((CUADRO!G$5&amp;$E371),'Hoja de Trabajo para listado'!$AB$151:$BA$151,0)),0)+IFERROR(INDEX('Hoja de Trabajo para listado'!$BC$155:$CB$1048576,MATCH($A371,'Hoja de Trabajo para listado'!$BC$155:$BC$1048576,0),MATCH((CUADRO!G$5&amp;$E371),'Hoja de Trabajo para listado'!$BC$151:$CB$151,0)),0)+IFERROR(INDEX('Hoja de Trabajo para listado'!$DE$153:$DG$274,MATCH($A371,'Hoja de Trabajo para listado'!$DE$153:$DE$1048576,0),MATCH((CUADRO!G$5&amp;$E371),'Hoja de Trabajo para listado'!$DE$151:$DG$151,0)),0)+IFERROR(INDEX('Hoja de Trabajo para listado'!$CD$155:$DC$1048576,MATCH($A371,'Hoja de Trabajo para listado'!$CD$155:$CD$1048576,0),MATCH((CUADRO!G$5&amp;$E371),'Hoja de Trabajo para listado'!$CD$151:$DC$151,0)),0)</f>
        <v>0</v>
      </c>
      <c r="H371" s="245">
        <f ca="1">+IFERROR(INDEX('Hoja de Trabajo para listado'!$A$155:$Z$1048576,MATCH($A371,'Hoja de Trabajo para listado'!$A$155:$A$1048576,0),MATCH((CUADRO!H$5&amp;$E371),'Hoja de Trabajo para listado'!$A$151:$Z$151,0)),0)+IFERROR(INDEX('Hoja de Trabajo para listado'!$AB$155:$BA$1048576,MATCH($A371,'Hoja de Trabajo para listado'!$AB$155:$AB$1048576,0),MATCH((CUADRO!H$5&amp;$E371),'Hoja de Trabajo para listado'!$AB$151:$BA$151,0)),0)+IFERROR(INDEX('Hoja de Trabajo para listado'!$BC$155:$CB$1048576,MATCH($A371,'Hoja de Trabajo para listado'!$BC$155:$BC$1048576,0),MATCH((CUADRO!H$5&amp;$E371),'Hoja de Trabajo para listado'!$BC$151:$CB$151,0)),0)+IFERROR(INDEX('Hoja de Trabajo para listado'!$DE$153:$DG$274,MATCH($A371,'Hoja de Trabajo para listado'!$DE$153:$DE$1048576,0),MATCH((CUADRO!H$5&amp;$E371),'Hoja de Trabajo para listado'!$DE$151:$DG$151,0)),0)+IFERROR(INDEX('Hoja de Trabajo para listado'!$CD$155:$DC$1048576,MATCH($A371,'Hoja de Trabajo para listado'!$CD$155:$CD$1048576,0),MATCH((CUADRO!H$5&amp;$E371),'Hoja de Trabajo para listado'!$CD$151:$DC$151,0)),0)</f>
        <v>25217.420000000002</v>
      </c>
      <c r="I371" s="245">
        <f ca="1">+IFERROR(INDEX('Hoja de Trabajo para listado'!$A$155:$Z$1048576,MATCH($A371,'Hoja de Trabajo para listado'!$A$155:$A$1048576,0),MATCH((CUADRO!I$5&amp;$E371),'Hoja de Trabajo para listado'!$A$151:$Z$151,0)),0)+IFERROR(INDEX('Hoja de Trabajo para listado'!$AB$155:$BA$1048576,MATCH($A371,'Hoja de Trabajo para listado'!$AB$155:$AB$1048576,0),MATCH((CUADRO!I$5&amp;$E371),'Hoja de Trabajo para listado'!$AB$151:$BA$151,0)),0)+IFERROR(INDEX('Hoja de Trabajo para listado'!$BC$155:$CB$1048576,MATCH($A371,'Hoja de Trabajo para listado'!$BC$155:$BC$1048576,0),MATCH((CUADRO!I$5&amp;$E371),'Hoja de Trabajo para listado'!$BC$151:$CB$151,0)),0)+IFERROR(INDEX('Hoja de Trabajo para listado'!$DE$153:$DG$274,MATCH($A371,'Hoja de Trabajo para listado'!$DE$153:$DE$1048576,0),MATCH((CUADRO!I$5&amp;$E371),'Hoja de Trabajo para listado'!$DE$151:$DG$151,0)),0)+IFERROR(INDEX('Hoja de Trabajo para listado'!$CD$155:$DC$1048576,MATCH($A371,'Hoja de Trabajo para listado'!$CD$155:$CD$1048576,0),MATCH((CUADRO!I$5&amp;$E371),'Hoja de Trabajo para listado'!$CD$151:$DC$151,0)),0)</f>
        <v>911389.27999999991</v>
      </c>
      <c r="J371" s="245">
        <f ca="1">+IFERROR(INDEX('Hoja de Trabajo para listado'!$A$155:$Z$1048576,MATCH($A371,'Hoja de Trabajo para listado'!$A$155:$A$1048576,0),MATCH((CUADRO!J$5&amp;$E371),'Hoja de Trabajo para listado'!$A$151:$Z$151,0)),0)+IFERROR(INDEX('Hoja de Trabajo para listado'!$AB$155:$BA$1048576,MATCH($A371,'Hoja de Trabajo para listado'!$AB$155:$AB$1048576,0),MATCH((CUADRO!J$5&amp;$E371),'Hoja de Trabajo para listado'!$AB$151:$BA$151,0)),0)+IFERROR(INDEX('Hoja de Trabajo para listado'!$BC$155:$CB$1048576,MATCH($A371,'Hoja de Trabajo para listado'!$BC$155:$BC$1048576,0),MATCH((CUADRO!J$5&amp;$E371),'Hoja de Trabajo para listado'!$BC$151:$CB$151,0)),0)+IFERROR(INDEX('Hoja de Trabajo para listado'!$DE$153:$DG$274,MATCH($A371,'Hoja de Trabajo para listado'!$DE$153:$DE$1048576,0),MATCH((CUADRO!J$5&amp;$E371),'Hoja de Trabajo para listado'!$DE$151:$DG$151,0)),0)+IFERROR(INDEX('Hoja de Trabajo para listado'!$CD$155:$DC$1048576,MATCH($A371,'Hoja de Trabajo para listado'!$CD$155:$CD$1048576,0),MATCH((CUADRO!J$5&amp;$E371),'Hoja de Trabajo para listado'!$CD$151:$DC$151,0)),0)</f>
        <v>0</v>
      </c>
      <c r="K371" s="245">
        <f ca="1">+IFERROR(INDEX('Hoja de Trabajo para listado'!$A$155:$Z$1048576,MATCH($A371,'Hoja de Trabajo para listado'!$A$155:$A$1048576,0),MATCH((CUADRO!K$5&amp;$E371),'Hoja de Trabajo para listado'!$A$151:$Z$151,0)),0)+IFERROR(INDEX('Hoja de Trabajo para listado'!$AB$155:$BA$1048576,MATCH($A371,'Hoja de Trabajo para listado'!$AB$155:$AB$1048576,0),MATCH((CUADRO!K$5&amp;$E371),'Hoja de Trabajo para listado'!$AB$151:$BA$151,0)),0)+IFERROR(INDEX('Hoja de Trabajo para listado'!$BC$155:$CB$1048576,MATCH($A371,'Hoja de Trabajo para listado'!$BC$155:$BC$1048576,0),MATCH((CUADRO!K$5&amp;$E371),'Hoja de Trabajo para listado'!$BC$151:$CB$151,0)),0)+IFERROR(INDEX('Hoja de Trabajo para listado'!$DE$153:$DG$274,MATCH($A371,'Hoja de Trabajo para listado'!$DE$153:$DE$1048576,0),MATCH((CUADRO!K$5&amp;$E371),'Hoja de Trabajo para listado'!$DE$151:$DG$151,0)),0)+IFERROR(INDEX('Hoja de Trabajo para listado'!$CD$155:$DC$1048576,MATCH($A371,'Hoja de Trabajo para listado'!$CD$155:$CD$1048576,0),MATCH((CUADRO!K$5&amp;$E371),'Hoja de Trabajo para listado'!$CD$151:$DC$151,0)),0)</f>
        <v>0</v>
      </c>
      <c r="L371" s="245">
        <f ca="1">+IFERROR(INDEX('Hoja de Trabajo para listado'!$A$155:$Z$1048576,MATCH($A371,'Hoja de Trabajo para listado'!$A$155:$A$1048576,0),MATCH((CUADRO!L$5&amp;$E371),'Hoja de Trabajo para listado'!$A$151:$Z$151,0)),0)+IFERROR(INDEX('Hoja de Trabajo para listado'!$AB$155:$BA$1048576,MATCH($A371,'Hoja de Trabajo para listado'!$AB$155:$AB$1048576,0),MATCH((CUADRO!L$5&amp;$E371),'Hoja de Trabajo para listado'!$AB$151:$BA$151,0)),0)+IFERROR(INDEX('Hoja de Trabajo para listado'!$BC$155:$CB$1048576,MATCH($A371,'Hoja de Trabajo para listado'!$BC$155:$BC$1048576,0),MATCH((CUADRO!L$5&amp;$E371),'Hoja de Trabajo para listado'!$BC$151:$CB$151,0)),0)+IFERROR(INDEX('Hoja de Trabajo para listado'!$DE$153:$DG$274,MATCH($A371,'Hoja de Trabajo para listado'!$DE$153:$DE$1048576,0),MATCH((CUADRO!L$5&amp;$E371),'Hoja de Trabajo para listado'!$DE$151:$DG$151,0)),0)+IFERROR(INDEX('Hoja de Trabajo para listado'!$CD$155:$DC$1048576,MATCH($A371,'Hoja de Trabajo para listado'!$CD$155:$CD$1048576,0),MATCH((CUADRO!L$5&amp;$E371),'Hoja de Trabajo para listado'!$CD$151:$DC$151,0)),0)</f>
        <v>0</v>
      </c>
      <c r="M371" s="245">
        <f ca="1">+IFERROR(INDEX('Hoja de Trabajo para listado'!$A$155:$Z$1048576,MATCH($A371,'Hoja de Trabajo para listado'!$A$155:$A$1048576,0),MATCH((CUADRO!M$5&amp;$E371),'Hoja de Trabajo para listado'!$A$151:$Z$151,0)),0)+IFERROR(INDEX('Hoja de Trabajo para listado'!$AB$155:$BA$1048576,MATCH($A371,'Hoja de Trabajo para listado'!$AB$155:$AB$1048576,0),MATCH((CUADRO!M$5&amp;$E371),'Hoja de Trabajo para listado'!$AB$151:$BA$151,0)),0)+IFERROR(INDEX('Hoja de Trabajo para listado'!$BC$155:$CB$1048576,MATCH($A371,'Hoja de Trabajo para listado'!$BC$155:$BC$1048576,0),MATCH((CUADRO!M$5&amp;$E371),'Hoja de Trabajo para listado'!$BC$151:$CB$151,0)),0)+IFERROR(INDEX('Hoja de Trabajo para listado'!$DE$153:$DG$274,MATCH($A371,'Hoja de Trabajo para listado'!$DE$153:$DE$1048576,0),MATCH((CUADRO!M$5&amp;$E371),'Hoja de Trabajo para listado'!$DE$151:$DG$151,0)),0)+IFERROR(INDEX('Hoja de Trabajo para listado'!$CD$155:$DC$1048576,MATCH($A371,'Hoja de Trabajo para listado'!$CD$155:$CD$1048576,0),MATCH((CUADRO!M$5&amp;$E371),'Hoja de Trabajo para listado'!$CD$151:$DC$151,0)),0)</f>
        <v>0</v>
      </c>
      <c r="N371" s="245">
        <f ca="1">+IFERROR(INDEX('Hoja de Trabajo para listado'!$A$155:$Z$1048576,MATCH($A371,'Hoja de Trabajo para listado'!$A$155:$A$1048576,0),MATCH((CUADRO!N$5&amp;$E371),'Hoja de Trabajo para listado'!$A$151:$Z$151,0)),0)+IFERROR(INDEX('Hoja de Trabajo para listado'!$AB$155:$BA$1048576,MATCH($A371,'Hoja de Trabajo para listado'!$AB$155:$AB$1048576,0),MATCH((CUADRO!N$5&amp;$E371),'Hoja de Trabajo para listado'!$AB$151:$BA$151,0)),0)+IFERROR(INDEX('Hoja de Trabajo para listado'!$BC$155:$CB$1048576,MATCH($A371,'Hoja de Trabajo para listado'!$BC$155:$BC$1048576,0),MATCH((CUADRO!N$5&amp;$E371),'Hoja de Trabajo para listado'!$BC$151:$CB$151,0)),0)+IFERROR(INDEX('Hoja de Trabajo para listado'!$DE$153:$DG$274,MATCH($A371,'Hoja de Trabajo para listado'!$DE$153:$DE$1048576,0),MATCH((CUADRO!N$5&amp;$E371),'Hoja de Trabajo para listado'!$DE$151:$DG$151,0)),0)+IFERROR(INDEX('Hoja de Trabajo para listado'!$CD$155:$DC$1048576,MATCH($A371,'Hoja de Trabajo para listado'!$CD$155:$CD$1048576,0),MATCH((CUADRO!N$5&amp;$E371),'Hoja de Trabajo para listado'!$CD$151:$DC$151,0)),0)</f>
        <v>0</v>
      </c>
      <c r="O371" s="245">
        <f ca="1">+IFERROR(INDEX('Hoja de Trabajo para listado'!$A$155:$Z$1048576,MATCH($A371,'Hoja de Trabajo para listado'!$A$155:$A$1048576,0),MATCH((CUADRO!O$5&amp;$E371),'Hoja de Trabajo para listado'!$A$151:$Z$151,0)),0)+IFERROR(INDEX('Hoja de Trabajo para listado'!$AB$155:$BA$1048576,MATCH($A371,'Hoja de Trabajo para listado'!$AB$155:$AB$1048576,0),MATCH((CUADRO!O$5&amp;$E371),'Hoja de Trabajo para listado'!$AB$151:$BA$151,0)),0)+IFERROR(INDEX('Hoja de Trabajo para listado'!$BC$155:$CB$1048576,MATCH($A371,'Hoja de Trabajo para listado'!$BC$155:$BC$1048576,0),MATCH((CUADRO!O$5&amp;$E371),'Hoja de Trabajo para listado'!$BC$151:$CB$151,0)),0)+IFERROR(INDEX('Hoja de Trabajo para listado'!$DE$153:$DG$274,MATCH($A371,'Hoja de Trabajo para listado'!$DE$153:$DE$1048576,0),MATCH((CUADRO!O$5&amp;$E371),'Hoja de Trabajo para listado'!$DE$151:$DG$151,0)),0)+IFERROR(INDEX('Hoja de Trabajo para listado'!$CD$155:$DC$1048576,MATCH($A371,'Hoja de Trabajo para listado'!$CD$155:$CD$1048576,0),MATCH((CUADRO!O$5&amp;$E371),'Hoja de Trabajo para listado'!$CD$151:$DC$151,0)),0)</f>
        <v>0</v>
      </c>
      <c r="P371" s="245">
        <f ca="1">+IFERROR(INDEX('Hoja de Trabajo para listado'!$A$155:$Z$1048576,MATCH($A371,'Hoja de Trabajo para listado'!$A$155:$A$1048576,0),MATCH((CUADRO!P$5&amp;$E371),'Hoja de Trabajo para listado'!$A$151:$Z$151,0)),0)+IFERROR(INDEX('Hoja de Trabajo para listado'!$AB$155:$BA$1048576,MATCH($A371,'Hoja de Trabajo para listado'!$AB$155:$AB$1048576,0),MATCH((CUADRO!P$5&amp;$E371),'Hoja de Trabajo para listado'!$AB$151:$BA$151,0)),0)+IFERROR(INDEX('Hoja de Trabajo para listado'!$BC$155:$CB$1048576,MATCH($A371,'Hoja de Trabajo para listado'!$BC$155:$BC$1048576,0),MATCH((CUADRO!P$5&amp;$E371),'Hoja de Trabajo para listado'!$BC$151:$CB$151,0)),0)+IFERROR(INDEX('Hoja de Trabajo para listado'!$DE$153:$DG$274,MATCH($A371,'Hoja de Trabajo para listado'!$DE$153:$DE$1048576,0),MATCH((CUADRO!P$5&amp;$E371),'Hoja de Trabajo para listado'!$DE$151:$DG$151,0)),0)+IFERROR(INDEX('Hoja de Trabajo para listado'!$CD$155:$DC$1048576,MATCH($A371,'Hoja de Trabajo para listado'!$CD$155:$CD$1048576,0),MATCH((CUADRO!P$5&amp;$E371),'Hoja de Trabajo para listado'!$CD$151:$DC$151,0)),0)</f>
        <v>0</v>
      </c>
      <c r="Q371" s="245">
        <f ca="1">+IFERROR(INDEX('Hoja de Trabajo para listado'!$A$155:$Z$1048576,MATCH($A371,'Hoja de Trabajo para listado'!$A$155:$A$1048576,0),MATCH((CUADRO!Q$5&amp;$E371),'Hoja de Trabajo para listado'!$A$151:$Z$151,0)),0)+IFERROR(INDEX('Hoja de Trabajo para listado'!$AB$155:$BA$1048576,MATCH($A371,'Hoja de Trabajo para listado'!$AB$155:$AB$1048576,0),MATCH((CUADRO!Q$5&amp;$E371),'Hoja de Trabajo para listado'!$AB$151:$BA$151,0)),0)+IFERROR(INDEX('Hoja de Trabajo para listado'!$BC$155:$CB$1048576,MATCH($A371,'Hoja de Trabajo para listado'!$BC$155:$BC$1048576,0),MATCH((CUADRO!Q$5&amp;$E371),'Hoja de Trabajo para listado'!$BC$151:$CB$151,0)),0)+IFERROR(INDEX('Hoja de Trabajo para listado'!$DE$153:$DG$274,MATCH($A371,'Hoja de Trabajo para listado'!$DE$153:$DE$1048576,0),MATCH((CUADRO!Q$5&amp;$E371),'Hoja de Trabajo para listado'!$DE$151:$DG$151,0)),0)+IFERROR(INDEX('Hoja de Trabajo para listado'!$CD$155:$DC$1048576,MATCH($A371,'Hoja de Trabajo para listado'!$CD$155:$CD$1048576,0),MATCH((CUADRO!Q$5&amp;$E371),'Hoja de Trabajo para listado'!$CD$151:$DC$151,0)),0)</f>
        <v>0</v>
      </c>
      <c r="R371" s="245">
        <f t="shared" ca="1" si="13"/>
        <v>936606.7</v>
      </c>
      <c r="S371" s="262">
        <f ca="1">+R370+R371</f>
        <v>936786.7</v>
      </c>
      <c r="T371" s="245">
        <f ca="1">+S371</f>
        <v>936786.7</v>
      </c>
      <c r="U371" s="244">
        <f t="shared" si="14"/>
        <v>2</v>
      </c>
      <c r="V371" s="333" t="str">
        <f>+VLOOKUP(A371,bd_lista!$A$3:$E$590,5,FALSE)</f>
        <v>Empresas Nacionales</v>
      </c>
      <c r="W371" s="392"/>
      <c r="X371" s="242">
        <v>25</v>
      </c>
      <c r="Y371" s="242" t="str">
        <f>+VLOOKUP(X371,bd_lista!$A$3:$C$590,3,FALSE)</f>
        <v>Ministerio de la Presidencia</v>
      </c>
      <c r="Z371" s="292"/>
      <c r="AA371" s="321"/>
    </row>
    <row r="372" spans="1:27" ht="15" customHeight="1">
      <c r="A372" s="251">
        <v>598</v>
      </c>
      <c r="B372" s="387">
        <f>+A372</f>
        <v>598</v>
      </c>
      <c r="C372" s="247" t="str">
        <f>+VLOOKUP(A372,bd_lista!$A$3:$C$590,3,FALSE)</f>
        <v>Empresa Pública "Editorial del Estado Plurinacional de Bolivia"</v>
      </c>
      <c r="D372" s="389" t="str">
        <f>+C372</f>
        <v>Empresa Pública "Editorial del Estado Plurinacional de Bolivia"</v>
      </c>
      <c r="E372" s="247" t="s">
        <v>1304</v>
      </c>
      <c r="F372" s="243">
        <f ca="1">+IFERROR(INDEX('Hoja de Trabajo para listado'!$A$155:$Z$1048576,MATCH($A372,'Hoja de Trabajo para listado'!$A$155:$A$1048576,0),MATCH((CUADRO!F$5&amp;$E372),'Hoja de Trabajo para listado'!$A$151:$Z$151,0)),0)+IFERROR(INDEX('Hoja de Trabajo para listado'!$AB$155:$BA$1048576,MATCH($A372,'Hoja de Trabajo para listado'!$AB$155:$AB$1048576,0),MATCH((CUADRO!F$5&amp;$E372),'Hoja de Trabajo para listado'!$AB$151:$BA$151,0)),0)+IFERROR(INDEX('Hoja de Trabajo para listado'!$BC$155:$CB$1048576,MATCH($A372,'Hoja de Trabajo para listado'!$BC$155:$BC$1048576,0),MATCH((CUADRO!F$5&amp;$E372),'Hoja de Trabajo para listado'!$BC$151:$CB$151,0)),0)+IFERROR(INDEX('Hoja de Trabajo para listado'!$DE$153:$DG$274,MATCH($A372,'Hoja de Trabajo para listado'!$DE$153:$DE$1048576,0),MATCH((CUADRO!F$5&amp;$E372),'Hoja de Trabajo para listado'!$DE$151:$DG$151,0)),0)+IFERROR(INDEX('Hoja de Trabajo para listado'!$CD$155:$DC$1048576,MATCH($A372,'Hoja de Trabajo para listado'!$CD$155:$CD$1048576,0),MATCH((CUADRO!F$5&amp;$E372),'Hoja de Trabajo para listado'!$CD$151:$DC$151,0)),0)</f>
        <v>0</v>
      </c>
      <c r="G372" s="243">
        <f ca="1">+IFERROR(INDEX('Hoja de Trabajo para listado'!$A$155:$Z$1048576,MATCH($A372,'Hoja de Trabajo para listado'!$A$155:$A$1048576,0),MATCH((CUADRO!G$5&amp;$E372),'Hoja de Trabajo para listado'!$A$151:$Z$151,0)),0)+IFERROR(INDEX('Hoja de Trabajo para listado'!$AB$155:$BA$1048576,MATCH($A372,'Hoja de Trabajo para listado'!$AB$155:$AB$1048576,0),MATCH((CUADRO!G$5&amp;$E372),'Hoja de Trabajo para listado'!$AB$151:$BA$151,0)),0)+IFERROR(INDEX('Hoja de Trabajo para listado'!$BC$155:$CB$1048576,MATCH($A372,'Hoja de Trabajo para listado'!$BC$155:$BC$1048576,0),MATCH((CUADRO!G$5&amp;$E372),'Hoja de Trabajo para listado'!$BC$151:$CB$151,0)),0)+IFERROR(INDEX('Hoja de Trabajo para listado'!$DE$153:$DG$274,MATCH($A372,'Hoja de Trabajo para listado'!$DE$153:$DE$1048576,0),MATCH((CUADRO!G$5&amp;$E372),'Hoja de Trabajo para listado'!$DE$151:$DG$151,0)),0)+IFERROR(INDEX('Hoja de Trabajo para listado'!$CD$155:$DC$1048576,MATCH($A372,'Hoja de Trabajo para listado'!$CD$155:$CD$1048576,0),MATCH((CUADRO!G$5&amp;$E372),'Hoja de Trabajo para listado'!$CD$151:$DC$151,0)),0)</f>
        <v>0</v>
      </c>
      <c r="H372" s="243">
        <f ca="1">+IFERROR(INDEX('Hoja de Trabajo para listado'!$A$155:$Z$1048576,MATCH($A372,'Hoja de Trabajo para listado'!$A$155:$A$1048576,0),MATCH((CUADRO!H$5&amp;$E372),'Hoja de Trabajo para listado'!$A$151:$Z$151,0)),0)+IFERROR(INDEX('Hoja de Trabajo para listado'!$AB$155:$BA$1048576,MATCH($A372,'Hoja de Trabajo para listado'!$AB$155:$AB$1048576,0),MATCH((CUADRO!H$5&amp;$E372),'Hoja de Trabajo para listado'!$AB$151:$BA$151,0)),0)+IFERROR(INDEX('Hoja de Trabajo para listado'!$BC$155:$CB$1048576,MATCH($A372,'Hoja de Trabajo para listado'!$BC$155:$BC$1048576,0),MATCH((CUADRO!H$5&amp;$E372),'Hoja de Trabajo para listado'!$BC$151:$CB$151,0)),0)+IFERROR(INDEX('Hoja de Trabajo para listado'!$DE$153:$DG$274,MATCH($A372,'Hoja de Trabajo para listado'!$DE$153:$DE$1048576,0),MATCH((CUADRO!H$5&amp;$E372),'Hoja de Trabajo para listado'!$DE$151:$DG$151,0)),0)+IFERROR(INDEX('Hoja de Trabajo para listado'!$CD$155:$DC$1048576,MATCH($A372,'Hoja de Trabajo para listado'!$CD$155:$CD$1048576,0),MATCH((CUADRO!H$5&amp;$E372),'Hoja de Trabajo para listado'!$CD$151:$DC$151,0)),0)</f>
        <v>0</v>
      </c>
      <c r="I372" s="243">
        <f ca="1">+IFERROR(INDEX('Hoja de Trabajo para listado'!$A$155:$Z$1048576,MATCH($A372,'Hoja de Trabajo para listado'!$A$155:$A$1048576,0),MATCH((CUADRO!I$5&amp;$E372),'Hoja de Trabajo para listado'!$A$151:$Z$151,0)),0)+IFERROR(INDEX('Hoja de Trabajo para listado'!$AB$155:$BA$1048576,MATCH($A372,'Hoja de Trabajo para listado'!$AB$155:$AB$1048576,0),MATCH((CUADRO!I$5&amp;$E372),'Hoja de Trabajo para listado'!$AB$151:$BA$151,0)),0)+IFERROR(INDEX('Hoja de Trabajo para listado'!$BC$155:$CB$1048576,MATCH($A372,'Hoja de Trabajo para listado'!$BC$155:$BC$1048576,0),MATCH((CUADRO!I$5&amp;$E372),'Hoja de Trabajo para listado'!$BC$151:$CB$151,0)),0)+IFERROR(INDEX('Hoja de Trabajo para listado'!$DE$153:$DG$274,MATCH($A372,'Hoja de Trabajo para listado'!$DE$153:$DE$1048576,0),MATCH((CUADRO!I$5&amp;$E372),'Hoja de Trabajo para listado'!$DE$151:$DG$151,0)),0)+IFERROR(INDEX('Hoja de Trabajo para listado'!$CD$155:$DC$1048576,MATCH($A372,'Hoja de Trabajo para listado'!$CD$155:$CD$1048576,0),MATCH((CUADRO!I$5&amp;$E372),'Hoja de Trabajo para listado'!$CD$151:$DC$151,0)),0)</f>
        <v>0</v>
      </c>
      <c r="J372" s="243">
        <f ca="1">+IFERROR(INDEX('Hoja de Trabajo para listado'!$A$155:$Z$1048576,MATCH($A372,'Hoja de Trabajo para listado'!$A$155:$A$1048576,0),MATCH((CUADRO!J$5&amp;$E372),'Hoja de Trabajo para listado'!$A$151:$Z$151,0)),0)+IFERROR(INDEX('Hoja de Trabajo para listado'!$AB$155:$BA$1048576,MATCH($A372,'Hoja de Trabajo para listado'!$AB$155:$AB$1048576,0),MATCH((CUADRO!J$5&amp;$E372),'Hoja de Trabajo para listado'!$AB$151:$BA$151,0)),0)+IFERROR(INDEX('Hoja de Trabajo para listado'!$BC$155:$CB$1048576,MATCH($A372,'Hoja de Trabajo para listado'!$BC$155:$BC$1048576,0),MATCH((CUADRO!J$5&amp;$E372),'Hoja de Trabajo para listado'!$BC$151:$CB$151,0)),0)+IFERROR(INDEX('Hoja de Trabajo para listado'!$DE$153:$DG$274,MATCH($A372,'Hoja de Trabajo para listado'!$DE$153:$DE$1048576,0),MATCH((CUADRO!J$5&amp;$E372),'Hoja de Trabajo para listado'!$DE$151:$DG$151,0)),0)+IFERROR(INDEX('Hoja de Trabajo para listado'!$CD$155:$DC$1048576,MATCH($A372,'Hoja de Trabajo para listado'!$CD$155:$CD$1048576,0),MATCH((CUADRO!J$5&amp;$E372),'Hoja de Trabajo para listado'!$CD$151:$DC$151,0)),0)</f>
        <v>0</v>
      </c>
      <c r="K372" s="243">
        <f ca="1">+IFERROR(INDEX('Hoja de Trabajo para listado'!$A$155:$Z$1048576,MATCH($A372,'Hoja de Trabajo para listado'!$A$155:$A$1048576,0),MATCH((CUADRO!K$5&amp;$E372),'Hoja de Trabajo para listado'!$A$151:$Z$151,0)),0)+IFERROR(INDEX('Hoja de Trabajo para listado'!$AB$155:$BA$1048576,MATCH($A372,'Hoja de Trabajo para listado'!$AB$155:$AB$1048576,0),MATCH((CUADRO!K$5&amp;$E372),'Hoja de Trabajo para listado'!$AB$151:$BA$151,0)),0)+IFERROR(INDEX('Hoja de Trabajo para listado'!$BC$155:$CB$1048576,MATCH($A372,'Hoja de Trabajo para listado'!$BC$155:$BC$1048576,0),MATCH((CUADRO!K$5&amp;$E372),'Hoja de Trabajo para listado'!$BC$151:$CB$151,0)),0)+IFERROR(INDEX('Hoja de Trabajo para listado'!$DE$153:$DG$274,MATCH($A372,'Hoja de Trabajo para listado'!$DE$153:$DE$1048576,0),MATCH((CUADRO!K$5&amp;$E372),'Hoja de Trabajo para listado'!$DE$151:$DG$151,0)),0)+IFERROR(INDEX('Hoja de Trabajo para listado'!$CD$155:$DC$1048576,MATCH($A372,'Hoja de Trabajo para listado'!$CD$155:$CD$1048576,0),MATCH((CUADRO!K$5&amp;$E372),'Hoja de Trabajo para listado'!$CD$151:$DC$151,0)),0)</f>
        <v>0</v>
      </c>
      <c r="L372" s="243">
        <f ca="1">+IFERROR(INDEX('Hoja de Trabajo para listado'!$A$155:$Z$1048576,MATCH($A372,'Hoja de Trabajo para listado'!$A$155:$A$1048576,0),MATCH((CUADRO!L$5&amp;$E372),'Hoja de Trabajo para listado'!$A$151:$Z$151,0)),0)+IFERROR(INDEX('Hoja de Trabajo para listado'!$AB$155:$BA$1048576,MATCH($A372,'Hoja de Trabajo para listado'!$AB$155:$AB$1048576,0),MATCH((CUADRO!L$5&amp;$E372),'Hoja de Trabajo para listado'!$AB$151:$BA$151,0)),0)+IFERROR(INDEX('Hoja de Trabajo para listado'!$BC$155:$CB$1048576,MATCH($A372,'Hoja de Trabajo para listado'!$BC$155:$BC$1048576,0),MATCH((CUADRO!L$5&amp;$E372),'Hoja de Trabajo para listado'!$BC$151:$CB$151,0)),0)+IFERROR(INDEX('Hoja de Trabajo para listado'!$DE$153:$DG$274,MATCH($A372,'Hoja de Trabajo para listado'!$DE$153:$DE$1048576,0),MATCH((CUADRO!L$5&amp;$E372),'Hoja de Trabajo para listado'!$DE$151:$DG$151,0)),0)+IFERROR(INDEX('Hoja de Trabajo para listado'!$CD$155:$DC$1048576,MATCH($A372,'Hoja de Trabajo para listado'!$CD$155:$CD$1048576,0),MATCH((CUADRO!L$5&amp;$E372),'Hoja de Trabajo para listado'!$CD$151:$DC$151,0)),0)</f>
        <v>0</v>
      </c>
      <c r="M372" s="243">
        <f ca="1">+IFERROR(INDEX('Hoja de Trabajo para listado'!$A$155:$Z$1048576,MATCH($A372,'Hoja de Trabajo para listado'!$A$155:$A$1048576,0),MATCH((CUADRO!M$5&amp;$E372),'Hoja de Trabajo para listado'!$A$151:$Z$151,0)),0)+IFERROR(INDEX('Hoja de Trabajo para listado'!$AB$155:$BA$1048576,MATCH($A372,'Hoja de Trabajo para listado'!$AB$155:$AB$1048576,0),MATCH((CUADRO!M$5&amp;$E372),'Hoja de Trabajo para listado'!$AB$151:$BA$151,0)),0)+IFERROR(INDEX('Hoja de Trabajo para listado'!$BC$155:$CB$1048576,MATCH($A372,'Hoja de Trabajo para listado'!$BC$155:$BC$1048576,0),MATCH((CUADRO!M$5&amp;$E372),'Hoja de Trabajo para listado'!$BC$151:$CB$151,0)),0)+IFERROR(INDEX('Hoja de Trabajo para listado'!$DE$153:$DG$274,MATCH($A372,'Hoja de Trabajo para listado'!$DE$153:$DE$1048576,0),MATCH((CUADRO!M$5&amp;$E372),'Hoja de Trabajo para listado'!$DE$151:$DG$151,0)),0)+IFERROR(INDEX('Hoja de Trabajo para listado'!$CD$155:$DC$1048576,MATCH($A372,'Hoja de Trabajo para listado'!$CD$155:$CD$1048576,0),MATCH((CUADRO!M$5&amp;$E372),'Hoja de Trabajo para listado'!$CD$151:$DC$151,0)),0)</f>
        <v>0</v>
      </c>
      <c r="N372" s="243">
        <f ca="1">+IFERROR(INDEX('Hoja de Trabajo para listado'!$A$155:$Z$1048576,MATCH($A372,'Hoja de Trabajo para listado'!$A$155:$A$1048576,0),MATCH((CUADRO!N$5&amp;$E372),'Hoja de Trabajo para listado'!$A$151:$Z$151,0)),0)+IFERROR(INDEX('Hoja de Trabajo para listado'!$AB$155:$BA$1048576,MATCH($A372,'Hoja de Trabajo para listado'!$AB$155:$AB$1048576,0),MATCH((CUADRO!N$5&amp;$E372),'Hoja de Trabajo para listado'!$AB$151:$BA$151,0)),0)+IFERROR(INDEX('Hoja de Trabajo para listado'!$BC$155:$CB$1048576,MATCH($A372,'Hoja de Trabajo para listado'!$BC$155:$BC$1048576,0),MATCH((CUADRO!N$5&amp;$E372),'Hoja de Trabajo para listado'!$BC$151:$CB$151,0)),0)+IFERROR(INDEX('Hoja de Trabajo para listado'!$DE$153:$DG$274,MATCH($A372,'Hoja de Trabajo para listado'!$DE$153:$DE$1048576,0),MATCH((CUADRO!N$5&amp;$E372),'Hoja de Trabajo para listado'!$DE$151:$DG$151,0)),0)+IFERROR(INDEX('Hoja de Trabajo para listado'!$CD$155:$DC$1048576,MATCH($A372,'Hoja de Trabajo para listado'!$CD$155:$CD$1048576,0),MATCH((CUADRO!N$5&amp;$E372),'Hoja de Trabajo para listado'!$CD$151:$DC$151,0)),0)</f>
        <v>0</v>
      </c>
      <c r="O372" s="243">
        <f ca="1">+IFERROR(INDEX('Hoja de Trabajo para listado'!$A$155:$Z$1048576,MATCH($A372,'Hoja de Trabajo para listado'!$A$155:$A$1048576,0),MATCH((CUADRO!O$5&amp;$E372),'Hoja de Trabajo para listado'!$A$151:$Z$151,0)),0)+IFERROR(INDEX('Hoja de Trabajo para listado'!$AB$155:$BA$1048576,MATCH($A372,'Hoja de Trabajo para listado'!$AB$155:$AB$1048576,0),MATCH((CUADRO!O$5&amp;$E372),'Hoja de Trabajo para listado'!$AB$151:$BA$151,0)),0)+IFERROR(INDEX('Hoja de Trabajo para listado'!$BC$155:$CB$1048576,MATCH($A372,'Hoja de Trabajo para listado'!$BC$155:$BC$1048576,0),MATCH((CUADRO!O$5&amp;$E372),'Hoja de Trabajo para listado'!$BC$151:$CB$151,0)),0)+IFERROR(INDEX('Hoja de Trabajo para listado'!$DE$153:$DG$274,MATCH($A372,'Hoja de Trabajo para listado'!$DE$153:$DE$1048576,0),MATCH((CUADRO!O$5&amp;$E372),'Hoja de Trabajo para listado'!$DE$151:$DG$151,0)),0)+IFERROR(INDEX('Hoja de Trabajo para listado'!$CD$155:$DC$1048576,MATCH($A372,'Hoja de Trabajo para listado'!$CD$155:$CD$1048576,0),MATCH((CUADRO!O$5&amp;$E372),'Hoja de Trabajo para listado'!$CD$151:$DC$151,0)),0)</f>
        <v>0</v>
      </c>
      <c r="P372" s="243">
        <f ca="1">+IFERROR(INDEX('Hoja de Trabajo para listado'!$A$155:$Z$1048576,MATCH($A372,'Hoja de Trabajo para listado'!$A$155:$A$1048576,0),MATCH((CUADRO!P$5&amp;$E372),'Hoja de Trabajo para listado'!$A$151:$Z$151,0)),0)+IFERROR(INDEX('Hoja de Trabajo para listado'!$AB$155:$BA$1048576,MATCH($A372,'Hoja de Trabajo para listado'!$AB$155:$AB$1048576,0),MATCH((CUADRO!P$5&amp;$E372),'Hoja de Trabajo para listado'!$AB$151:$BA$151,0)),0)+IFERROR(INDEX('Hoja de Trabajo para listado'!$BC$155:$CB$1048576,MATCH($A372,'Hoja de Trabajo para listado'!$BC$155:$BC$1048576,0),MATCH((CUADRO!P$5&amp;$E372),'Hoja de Trabajo para listado'!$BC$151:$CB$151,0)),0)+IFERROR(INDEX('Hoja de Trabajo para listado'!$DE$153:$DG$274,MATCH($A372,'Hoja de Trabajo para listado'!$DE$153:$DE$1048576,0),MATCH((CUADRO!P$5&amp;$E372),'Hoja de Trabajo para listado'!$DE$151:$DG$151,0)),0)+IFERROR(INDEX('Hoja de Trabajo para listado'!$CD$155:$DC$1048576,MATCH($A372,'Hoja de Trabajo para listado'!$CD$155:$CD$1048576,0),MATCH((CUADRO!P$5&amp;$E372),'Hoja de Trabajo para listado'!$CD$151:$DC$151,0)),0)</f>
        <v>0</v>
      </c>
      <c r="Q372" s="243">
        <f ca="1">+IFERROR(INDEX('Hoja de Trabajo para listado'!$A$155:$Z$1048576,MATCH($A372,'Hoja de Trabajo para listado'!$A$155:$A$1048576,0),MATCH((CUADRO!Q$5&amp;$E372),'Hoja de Trabajo para listado'!$A$151:$Z$151,0)),0)+IFERROR(INDEX('Hoja de Trabajo para listado'!$AB$155:$BA$1048576,MATCH($A372,'Hoja de Trabajo para listado'!$AB$155:$AB$1048576,0),MATCH((CUADRO!Q$5&amp;$E372),'Hoja de Trabajo para listado'!$AB$151:$BA$151,0)),0)+IFERROR(INDEX('Hoja de Trabajo para listado'!$BC$155:$CB$1048576,MATCH($A372,'Hoja de Trabajo para listado'!$BC$155:$BC$1048576,0),MATCH((CUADRO!Q$5&amp;$E372),'Hoja de Trabajo para listado'!$BC$151:$CB$151,0)),0)+IFERROR(INDEX('Hoja de Trabajo para listado'!$DE$153:$DG$274,MATCH($A372,'Hoja de Trabajo para listado'!$DE$153:$DE$1048576,0),MATCH((CUADRO!Q$5&amp;$E372),'Hoja de Trabajo para listado'!$DE$151:$DG$151,0)),0)+IFERROR(INDEX('Hoja de Trabajo para listado'!$CD$155:$DC$1048576,MATCH($A372,'Hoja de Trabajo para listado'!$CD$155:$CD$1048576,0),MATCH((CUADRO!Q$5&amp;$E372),'Hoja de Trabajo para listado'!$CD$151:$DC$151,0)),0)</f>
        <v>0</v>
      </c>
      <c r="R372" s="243">
        <f t="shared" ca="1" si="13"/>
        <v>0</v>
      </c>
      <c r="S372" s="263"/>
      <c r="T372" s="243">
        <f ca="1">+T373</f>
        <v>2247.67</v>
      </c>
      <c r="U372" s="242">
        <f t="shared" si="14"/>
        <v>1</v>
      </c>
      <c r="V372" s="333" t="str">
        <f>+VLOOKUP(A372,bd_lista!$A$3:$E$590,5,FALSE)</f>
        <v>Empresas Nacionales</v>
      </c>
      <c r="W372" s="391" t="str">
        <f>+V372</f>
        <v>Empresas Nacionales</v>
      </c>
      <c r="X372" s="242">
        <f>+VLOOKUP(A372,[4]Sheet1!$A$13:$D$744,4,FALSE)</f>
        <v>87</v>
      </c>
      <c r="Y372" s="242" t="e">
        <f>+VLOOKUP(X372,bd_lista!$A$3:$C$590,3,FALSE)</f>
        <v>#N/A</v>
      </c>
      <c r="Z372" s="294">
        <f>+X372</f>
        <v>87</v>
      </c>
      <c r="AA372" s="319" t="e">
        <f>+Y372</f>
        <v>#N/A</v>
      </c>
    </row>
    <row r="373" spans="1:27" ht="15" customHeight="1">
      <c r="A373" s="32">
        <v>598</v>
      </c>
      <c r="B373" s="388"/>
      <c r="C373" s="333" t="str">
        <f>+VLOOKUP(A373,bd_lista!$A$3:$C$590,3,FALSE)</f>
        <v>Empresa Pública "Editorial del Estado Plurinacional de Bolivia"</v>
      </c>
      <c r="D373" s="390"/>
      <c r="E373" s="333" t="s">
        <v>1305</v>
      </c>
      <c r="F373" s="245">
        <f ca="1">+IFERROR(INDEX('Hoja de Trabajo para listado'!$A$155:$Z$1048576,MATCH($A373,'Hoja de Trabajo para listado'!$A$155:$A$1048576,0),MATCH((CUADRO!F$5&amp;$E373),'Hoja de Trabajo para listado'!$A$151:$Z$151,0)),0)+IFERROR(INDEX('Hoja de Trabajo para listado'!$AB$155:$BA$1048576,MATCH($A373,'Hoja de Trabajo para listado'!$AB$155:$AB$1048576,0),MATCH((CUADRO!F$5&amp;$E373),'Hoja de Trabajo para listado'!$AB$151:$BA$151,0)),0)+IFERROR(INDEX('Hoja de Trabajo para listado'!$BC$155:$CB$1048576,MATCH($A373,'Hoja de Trabajo para listado'!$BC$155:$BC$1048576,0),MATCH((CUADRO!F$5&amp;$E373),'Hoja de Trabajo para listado'!$BC$151:$CB$151,0)),0)+IFERROR(INDEX('Hoja de Trabajo para listado'!$DE$153:$DG$274,MATCH($A373,'Hoja de Trabajo para listado'!$DE$153:$DE$1048576,0),MATCH((CUADRO!F$5&amp;$E373),'Hoja de Trabajo para listado'!$DE$151:$DG$151,0)),0)+IFERROR(INDEX('Hoja de Trabajo para listado'!$CD$155:$DC$1048576,MATCH($A373,'Hoja de Trabajo para listado'!$CD$155:$CD$1048576,0),MATCH((CUADRO!F$5&amp;$E373),'Hoja de Trabajo para listado'!$CD$151:$DC$151,0)),0)</f>
        <v>0</v>
      </c>
      <c r="G373" s="245">
        <f ca="1">+IFERROR(INDEX('Hoja de Trabajo para listado'!$A$155:$Z$1048576,MATCH($A373,'Hoja de Trabajo para listado'!$A$155:$A$1048576,0),MATCH((CUADRO!G$5&amp;$E373),'Hoja de Trabajo para listado'!$A$151:$Z$151,0)),0)+IFERROR(INDEX('Hoja de Trabajo para listado'!$AB$155:$BA$1048576,MATCH($A373,'Hoja de Trabajo para listado'!$AB$155:$AB$1048576,0),MATCH((CUADRO!G$5&amp;$E373),'Hoja de Trabajo para listado'!$AB$151:$BA$151,0)),0)+IFERROR(INDEX('Hoja de Trabajo para listado'!$BC$155:$CB$1048576,MATCH($A373,'Hoja de Trabajo para listado'!$BC$155:$BC$1048576,0),MATCH((CUADRO!G$5&amp;$E373),'Hoja de Trabajo para listado'!$BC$151:$CB$151,0)),0)+IFERROR(INDEX('Hoja de Trabajo para listado'!$DE$153:$DG$274,MATCH($A373,'Hoja de Trabajo para listado'!$DE$153:$DE$1048576,0),MATCH((CUADRO!G$5&amp;$E373),'Hoja de Trabajo para listado'!$DE$151:$DG$151,0)),0)+IFERROR(INDEX('Hoja de Trabajo para listado'!$CD$155:$DC$1048576,MATCH($A373,'Hoja de Trabajo para listado'!$CD$155:$CD$1048576,0),MATCH((CUADRO!G$5&amp;$E373),'Hoja de Trabajo para listado'!$CD$151:$DC$151,0)),0)</f>
        <v>0</v>
      </c>
      <c r="H373" s="245">
        <f ca="1">+IFERROR(INDEX('Hoja de Trabajo para listado'!$A$155:$Z$1048576,MATCH($A373,'Hoja de Trabajo para listado'!$A$155:$A$1048576,0),MATCH((CUADRO!H$5&amp;$E373),'Hoja de Trabajo para listado'!$A$151:$Z$151,0)),0)+IFERROR(INDEX('Hoja de Trabajo para listado'!$AB$155:$BA$1048576,MATCH($A373,'Hoja de Trabajo para listado'!$AB$155:$AB$1048576,0),MATCH((CUADRO!H$5&amp;$E373),'Hoja de Trabajo para listado'!$AB$151:$BA$151,0)),0)+IFERROR(INDEX('Hoja de Trabajo para listado'!$BC$155:$CB$1048576,MATCH($A373,'Hoja de Trabajo para listado'!$BC$155:$BC$1048576,0),MATCH((CUADRO!H$5&amp;$E373),'Hoja de Trabajo para listado'!$BC$151:$CB$151,0)),0)+IFERROR(INDEX('Hoja de Trabajo para listado'!$DE$153:$DG$274,MATCH($A373,'Hoja de Trabajo para listado'!$DE$153:$DE$1048576,0),MATCH((CUADRO!H$5&amp;$E373),'Hoja de Trabajo para listado'!$DE$151:$DG$151,0)),0)+IFERROR(INDEX('Hoja de Trabajo para listado'!$CD$155:$DC$1048576,MATCH($A373,'Hoja de Trabajo para listado'!$CD$155:$CD$1048576,0),MATCH((CUADRO!H$5&amp;$E373),'Hoja de Trabajo para listado'!$CD$151:$DC$151,0)),0)</f>
        <v>198.67</v>
      </c>
      <c r="I373" s="245">
        <f ca="1">+IFERROR(INDEX('Hoja de Trabajo para listado'!$A$155:$Z$1048576,MATCH($A373,'Hoja de Trabajo para listado'!$A$155:$A$1048576,0),MATCH((CUADRO!I$5&amp;$E373),'Hoja de Trabajo para listado'!$A$151:$Z$151,0)),0)+IFERROR(INDEX('Hoja de Trabajo para listado'!$AB$155:$BA$1048576,MATCH($A373,'Hoja de Trabajo para listado'!$AB$155:$AB$1048576,0),MATCH((CUADRO!I$5&amp;$E373),'Hoja de Trabajo para listado'!$AB$151:$BA$151,0)),0)+IFERROR(INDEX('Hoja de Trabajo para listado'!$BC$155:$CB$1048576,MATCH($A373,'Hoja de Trabajo para listado'!$BC$155:$BC$1048576,0),MATCH((CUADRO!I$5&amp;$E373),'Hoja de Trabajo para listado'!$BC$151:$CB$151,0)),0)+IFERROR(INDEX('Hoja de Trabajo para listado'!$DE$153:$DG$274,MATCH($A373,'Hoja de Trabajo para listado'!$DE$153:$DE$1048576,0),MATCH((CUADRO!I$5&amp;$E373),'Hoja de Trabajo para listado'!$DE$151:$DG$151,0)),0)+IFERROR(INDEX('Hoja de Trabajo para listado'!$CD$155:$DC$1048576,MATCH($A373,'Hoja de Trabajo para listado'!$CD$155:$CD$1048576,0),MATCH((CUADRO!I$5&amp;$E373),'Hoja de Trabajo para listado'!$CD$151:$DC$151,0)),0)</f>
        <v>2049</v>
      </c>
      <c r="J373" s="245">
        <f ca="1">+IFERROR(INDEX('Hoja de Trabajo para listado'!$A$155:$Z$1048576,MATCH($A373,'Hoja de Trabajo para listado'!$A$155:$A$1048576,0),MATCH((CUADRO!J$5&amp;$E373),'Hoja de Trabajo para listado'!$A$151:$Z$151,0)),0)+IFERROR(INDEX('Hoja de Trabajo para listado'!$AB$155:$BA$1048576,MATCH($A373,'Hoja de Trabajo para listado'!$AB$155:$AB$1048576,0),MATCH((CUADRO!J$5&amp;$E373),'Hoja de Trabajo para listado'!$AB$151:$BA$151,0)),0)+IFERROR(INDEX('Hoja de Trabajo para listado'!$BC$155:$CB$1048576,MATCH($A373,'Hoja de Trabajo para listado'!$BC$155:$BC$1048576,0),MATCH((CUADRO!J$5&amp;$E373),'Hoja de Trabajo para listado'!$BC$151:$CB$151,0)),0)+IFERROR(INDEX('Hoja de Trabajo para listado'!$DE$153:$DG$274,MATCH($A373,'Hoja de Trabajo para listado'!$DE$153:$DE$1048576,0),MATCH((CUADRO!J$5&amp;$E373),'Hoja de Trabajo para listado'!$DE$151:$DG$151,0)),0)+IFERROR(INDEX('Hoja de Trabajo para listado'!$CD$155:$DC$1048576,MATCH($A373,'Hoja de Trabajo para listado'!$CD$155:$CD$1048576,0),MATCH((CUADRO!J$5&amp;$E373),'Hoja de Trabajo para listado'!$CD$151:$DC$151,0)),0)</f>
        <v>0</v>
      </c>
      <c r="K373" s="245">
        <f ca="1">+IFERROR(INDEX('Hoja de Trabajo para listado'!$A$155:$Z$1048576,MATCH($A373,'Hoja de Trabajo para listado'!$A$155:$A$1048576,0),MATCH((CUADRO!K$5&amp;$E373),'Hoja de Trabajo para listado'!$A$151:$Z$151,0)),0)+IFERROR(INDEX('Hoja de Trabajo para listado'!$AB$155:$BA$1048576,MATCH($A373,'Hoja de Trabajo para listado'!$AB$155:$AB$1048576,0),MATCH((CUADRO!K$5&amp;$E373),'Hoja de Trabajo para listado'!$AB$151:$BA$151,0)),0)+IFERROR(INDEX('Hoja de Trabajo para listado'!$BC$155:$CB$1048576,MATCH($A373,'Hoja de Trabajo para listado'!$BC$155:$BC$1048576,0),MATCH((CUADRO!K$5&amp;$E373),'Hoja de Trabajo para listado'!$BC$151:$CB$151,0)),0)+IFERROR(INDEX('Hoja de Trabajo para listado'!$DE$153:$DG$274,MATCH($A373,'Hoja de Trabajo para listado'!$DE$153:$DE$1048576,0),MATCH((CUADRO!K$5&amp;$E373),'Hoja de Trabajo para listado'!$DE$151:$DG$151,0)),0)+IFERROR(INDEX('Hoja de Trabajo para listado'!$CD$155:$DC$1048576,MATCH($A373,'Hoja de Trabajo para listado'!$CD$155:$CD$1048576,0),MATCH((CUADRO!K$5&amp;$E373),'Hoja de Trabajo para listado'!$CD$151:$DC$151,0)),0)</f>
        <v>0</v>
      </c>
      <c r="L373" s="245">
        <f ca="1">+IFERROR(INDEX('Hoja de Trabajo para listado'!$A$155:$Z$1048576,MATCH($A373,'Hoja de Trabajo para listado'!$A$155:$A$1048576,0),MATCH((CUADRO!L$5&amp;$E373),'Hoja de Trabajo para listado'!$A$151:$Z$151,0)),0)+IFERROR(INDEX('Hoja de Trabajo para listado'!$AB$155:$BA$1048576,MATCH($A373,'Hoja de Trabajo para listado'!$AB$155:$AB$1048576,0),MATCH((CUADRO!L$5&amp;$E373),'Hoja de Trabajo para listado'!$AB$151:$BA$151,0)),0)+IFERROR(INDEX('Hoja de Trabajo para listado'!$BC$155:$CB$1048576,MATCH($A373,'Hoja de Trabajo para listado'!$BC$155:$BC$1048576,0),MATCH((CUADRO!L$5&amp;$E373),'Hoja de Trabajo para listado'!$BC$151:$CB$151,0)),0)+IFERROR(INDEX('Hoja de Trabajo para listado'!$DE$153:$DG$274,MATCH($A373,'Hoja de Trabajo para listado'!$DE$153:$DE$1048576,0),MATCH((CUADRO!L$5&amp;$E373),'Hoja de Trabajo para listado'!$DE$151:$DG$151,0)),0)+IFERROR(INDEX('Hoja de Trabajo para listado'!$CD$155:$DC$1048576,MATCH($A373,'Hoja de Trabajo para listado'!$CD$155:$CD$1048576,0),MATCH((CUADRO!L$5&amp;$E373),'Hoja de Trabajo para listado'!$CD$151:$DC$151,0)),0)</f>
        <v>0</v>
      </c>
      <c r="M373" s="245">
        <f ca="1">+IFERROR(INDEX('Hoja de Trabajo para listado'!$A$155:$Z$1048576,MATCH($A373,'Hoja de Trabajo para listado'!$A$155:$A$1048576,0),MATCH((CUADRO!M$5&amp;$E373),'Hoja de Trabajo para listado'!$A$151:$Z$151,0)),0)+IFERROR(INDEX('Hoja de Trabajo para listado'!$AB$155:$BA$1048576,MATCH($A373,'Hoja de Trabajo para listado'!$AB$155:$AB$1048576,0),MATCH((CUADRO!M$5&amp;$E373),'Hoja de Trabajo para listado'!$AB$151:$BA$151,0)),0)+IFERROR(INDEX('Hoja de Trabajo para listado'!$BC$155:$CB$1048576,MATCH($A373,'Hoja de Trabajo para listado'!$BC$155:$BC$1048576,0),MATCH((CUADRO!M$5&amp;$E373),'Hoja de Trabajo para listado'!$BC$151:$CB$151,0)),0)+IFERROR(INDEX('Hoja de Trabajo para listado'!$DE$153:$DG$274,MATCH($A373,'Hoja de Trabajo para listado'!$DE$153:$DE$1048576,0),MATCH((CUADRO!M$5&amp;$E373),'Hoja de Trabajo para listado'!$DE$151:$DG$151,0)),0)+IFERROR(INDEX('Hoja de Trabajo para listado'!$CD$155:$DC$1048576,MATCH($A373,'Hoja de Trabajo para listado'!$CD$155:$CD$1048576,0),MATCH((CUADRO!M$5&amp;$E373),'Hoja de Trabajo para listado'!$CD$151:$DC$151,0)),0)</f>
        <v>0</v>
      </c>
      <c r="N373" s="245">
        <f ca="1">+IFERROR(INDEX('Hoja de Trabajo para listado'!$A$155:$Z$1048576,MATCH($A373,'Hoja de Trabajo para listado'!$A$155:$A$1048576,0),MATCH((CUADRO!N$5&amp;$E373),'Hoja de Trabajo para listado'!$A$151:$Z$151,0)),0)+IFERROR(INDEX('Hoja de Trabajo para listado'!$AB$155:$BA$1048576,MATCH($A373,'Hoja de Trabajo para listado'!$AB$155:$AB$1048576,0),MATCH((CUADRO!N$5&amp;$E373),'Hoja de Trabajo para listado'!$AB$151:$BA$151,0)),0)+IFERROR(INDEX('Hoja de Trabajo para listado'!$BC$155:$CB$1048576,MATCH($A373,'Hoja de Trabajo para listado'!$BC$155:$BC$1048576,0),MATCH((CUADRO!N$5&amp;$E373),'Hoja de Trabajo para listado'!$BC$151:$CB$151,0)),0)+IFERROR(INDEX('Hoja de Trabajo para listado'!$DE$153:$DG$274,MATCH($A373,'Hoja de Trabajo para listado'!$DE$153:$DE$1048576,0),MATCH((CUADRO!N$5&amp;$E373),'Hoja de Trabajo para listado'!$DE$151:$DG$151,0)),0)+IFERROR(INDEX('Hoja de Trabajo para listado'!$CD$155:$DC$1048576,MATCH($A373,'Hoja de Trabajo para listado'!$CD$155:$CD$1048576,0),MATCH((CUADRO!N$5&amp;$E373),'Hoja de Trabajo para listado'!$CD$151:$DC$151,0)),0)</f>
        <v>0</v>
      </c>
      <c r="O373" s="245">
        <f ca="1">+IFERROR(INDEX('Hoja de Trabajo para listado'!$A$155:$Z$1048576,MATCH($A373,'Hoja de Trabajo para listado'!$A$155:$A$1048576,0),MATCH((CUADRO!O$5&amp;$E373),'Hoja de Trabajo para listado'!$A$151:$Z$151,0)),0)+IFERROR(INDEX('Hoja de Trabajo para listado'!$AB$155:$BA$1048576,MATCH($A373,'Hoja de Trabajo para listado'!$AB$155:$AB$1048576,0),MATCH((CUADRO!O$5&amp;$E373),'Hoja de Trabajo para listado'!$AB$151:$BA$151,0)),0)+IFERROR(INDEX('Hoja de Trabajo para listado'!$BC$155:$CB$1048576,MATCH($A373,'Hoja de Trabajo para listado'!$BC$155:$BC$1048576,0),MATCH((CUADRO!O$5&amp;$E373),'Hoja de Trabajo para listado'!$BC$151:$CB$151,0)),0)+IFERROR(INDEX('Hoja de Trabajo para listado'!$DE$153:$DG$274,MATCH($A373,'Hoja de Trabajo para listado'!$DE$153:$DE$1048576,0),MATCH((CUADRO!O$5&amp;$E373),'Hoja de Trabajo para listado'!$DE$151:$DG$151,0)),0)+IFERROR(INDEX('Hoja de Trabajo para listado'!$CD$155:$DC$1048576,MATCH($A373,'Hoja de Trabajo para listado'!$CD$155:$CD$1048576,0),MATCH((CUADRO!O$5&amp;$E373),'Hoja de Trabajo para listado'!$CD$151:$DC$151,0)),0)</f>
        <v>0</v>
      </c>
      <c r="P373" s="245">
        <f ca="1">+IFERROR(INDEX('Hoja de Trabajo para listado'!$A$155:$Z$1048576,MATCH($A373,'Hoja de Trabajo para listado'!$A$155:$A$1048576,0),MATCH((CUADRO!P$5&amp;$E373),'Hoja de Trabajo para listado'!$A$151:$Z$151,0)),0)+IFERROR(INDEX('Hoja de Trabajo para listado'!$AB$155:$BA$1048576,MATCH($A373,'Hoja de Trabajo para listado'!$AB$155:$AB$1048576,0),MATCH((CUADRO!P$5&amp;$E373),'Hoja de Trabajo para listado'!$AB$151:$BA$151,0)),0)+IFERROR(INDEX('Hoja de Trabajo para listado'!$BC$155:$CB$1048576,MATCH($A373,'Hoja de Trabajo para listado'!$BC$155:$BC$1048576,0),MATCH((CUADRO!P$5&amp;$E373),'Hoja de Trabajo para listado'!$BC$151:$CB$151,0)),0)+IFERROR(INDEX('Hoja de Trabajo para listado'!$DE$153:$DG$274,MATCH($A373,'Hoja de Trabajo para listado'!$DE$153:$DE$1048576,0),MATCH((CUADRO!P$5&amp;$E373),'Hoja de Trabajo para listado'!$DE$151:$DG$151,0)),0)+IFERROR(INDEX('Hoja de Trabajo para listado'!$CD$155:$DC$1048576,MATCH($A373,'Hoja de Trabajo para listado'!$CD$155:$CD$1048576,0),MATCH((CUADRO!P$5&amp;$E373),'Hoja de Trabajo para listado'!$CD$151:$DC$151,0)),0)</f>
        <v>0</v>
      </c>
      <c r="Q373" s="245">
        <f ca="1">+IFERROR(INDEX('Hoja de Trabajo para listado'!$A$155:$Z$1048576,MATCH($A373,'Hoja de Trabajo para listado'!$A$155:$A$1048576,0),MATCH((CUADRO!Q$5&amp;$E373),'Hoja de Trabajo para listado'!$A$151:$Z$151,0)),0)+IFERROR(INDEX('Hoja de Trabajo para listado'!$AB$155:$BA$1048576,MATCH($A373,'Hoja de Trabajo para listado'!$AB$155:$AB$1048576,0),MATCH((CUADRO!Q$5&amp;$E373),'Hoja de Trabajo para listado'!$AB$151:$BA$151,0)),0)+IFERROR(INDEX('Hoja de Trabajo para listado'!$BC$155:$CB$1048576,MATCH($A373,'Hoja de Trabajo para listado'!$BC$155:$BC$1048576,0),MATCH((CUADRO!Q$5&amp;$E373),'Hoja de Trabajo para listado'!$BC$151:$CB$151,0)),0)+IFERROR(INDEX('Hoja de Trabajo para listado'!$DE$153:$DG$274,MATCH($A373,'Hoja de Trabajo para listado'!$DE$153:$DE$1048576,0),MATCH((CUADRO!Q$5&amp;$E373),'Hoja de Trabajo para listado'!$DE$151:$DG$151,0)),0)+IFERROR(INDEX('Hoja de Trabajo para listado'!$CD$155:$DC$1048576,MATCH($A373,'Hoja de Trabajo para listado'!$CD$155:$CD$1048576,0),MATCH((CUADRO!Q$5&amp;$E373),'Hoja de Trabajo para listado'!$CD$151:$DC$151,0)),0)</f>
        <v>0</v>
      </c>
      <c r="R373" s="245">
        <f t="shared" ca="1" si="13"/>
        <v>2247.67</v>
      </c>
      <c r="S373" s="262">
        <f ca="1">+R372+R373</f>
        <v>2247.67</v>
      </c>
      <c r="T373" s="245">
        <f ca="1">+S373</f>
        <v>2247.67</v>
      </c>
      <c r="U373" s="244">
        <f t="shared" si="14"/>
        <v>2</v>
      </c>
      <c r="V373" s="333" t="str">
        <f>+VLOOKUP(A373,bd_lista!$A$3:$E$590,5,FALSE)</f>
        <v>Empresas Nacionales</v>
      </c>
      <c r="W373" s="392"/>
      <c r="X373" s="242">
        <f>+VLOOKUP(A373,[4]Sheet1!$A$13:$D$744,4,FALSE)</f>
        <v>87</v>
      </c>
      <c r="Y373" s="242" t="e">
        <f>+VLOOKUP(X373,bd_lista!$A$3:$C$590,3,FALSE)</f>
        <v>#N/A</v>
      </c>
      <c r="Z373" s="292"/>
      <c r="AA373" s="321"/>
    </row>
    <row r="374" spans="1:27" ht="15" customHeight="1">
      <c r="A374" s="251">
        <v>599</v>
      </c>
      <c r="B374" s="387">
        <f>+A374</f>
        <v>599</v>
      </c>
      <c r="C374" s="247" t="str">
        <f>+VLOOKUP(A374,bd_lista!$A$3:$C$590,3,FALSE)</f>
        <v>Empresa Boliviana de Alimentos y Derivados</v>
      </c>
      <c r="D374" s="389" t="str">
        <f>+C374</f>
        <v>Empresa Boliviana de Alimentos y Derivados</v>
      </c>
      <c r="E374" s="247" t="s">
        <v>1304</v>
      </c>
      <c r="F374" s="243">
        <f ca="1">+IFERROR(INDEX('Hoja de Trabajo para listado'!$A$155:$Z$1048576,MATCH($A374,'Hoja de Trabajo para listado'!$A$155:$A$1048576,0),MATCH((CUADRO!F$5&amp;$E374),'Hoja de Trabajo para listado'!$A$151:$Z$151,0)),0)+IFERROR(INDEX('Hoja de Trabajo para listado'!$AB$155:$BA$1048576,MATCH($A374,'Hoja de Trabajo para listado'!$AB$155:$AB$1048576,0),MATCH((CUADRO!F$5&amp;$E374),'Hoja de Trabajo para listado'!$AB$151:$BA$151,0)),0)+IFERROR(INDEX('Hoja de Trabajo para listado'!$BC$155:$CB$1048576,MATCH($A374,'Hoja de Trabajo para listado'!$BC$155:$BC$1048576,0),MATCH((CUADRO!F$5&amp;$E374),'Hoja de Trabajo para listado'!$BC$151:$CB$151,0)),0)+IFERROR(INDEX('Hoja de Trabajo para listado'!$DE$153:$DG$274,MATCH($A374,'Hoja de Trabajo para listado'!$DE$153:$DE$1048576,0),MATCH((CUADRO!F$5&amp;$E374),'Hoja de Trabajo para listado'!$DE$151:$DG$151,0)),0)+IFERROR(INDEX('Hoja de Trabajo para listado'!$CD$155:$DC$1048576,MATCH($A374,'Hoja de Trabajo para listado'!$CD$155:$CD$1048576,0),MATCH((CUADRO!F$5&amp;$E374),'Hoja de Trabajo para listado'!$CD$151:$DC$151,0)),0)</f>
        <v>0</v>
      </c>
      <c r="G374" s="243">
        <f ca="1">+IFERROR(INDEX('Hoja de Trabajo para listado'!$A$155:$Z$1048576,MATCH($A374,'Hoja de Trabajo para listado'!$A$155:$A$1048576,0),MATCH((CUADRO!G$5&amp;$E374),'Hoja de Trabajo para listado'!$A$151:$Z$151,0)),0)+IFERROR(INDEX('Hoja de Trabajo para listado'!$AB$155:$BA$1048576,MATCH($A374,'Hoja de Trabajo para listado'!$AB$155:$AB$1048576,0),MATCH((CUADRO!G$5&amp;$E374),'Hoja de Trabajo para listado'!$AB$151:$BA$151,0)),0)+IFERROR(INDEX('Hoja de Trabajo para listado'!$BC$155:$CB$1048576,MATCH($A374,'Hoja de Trabajo para listado'!$BC$155:$BC$1048576,0),MATCH((CUADRO!G$5&amp;$E374),'Hoja de Trabajo para listado'!$BC$151:$CB$151,0)),0)+IFERROR(INDEX('Hoja de Trabajo para listado'!$DE$153:$DG$274,MATCH($A374,'Hoja de Trabajo para listado'!$DE$153:$DE$1048576,0),MATCH((CUADRO!G$5&amp;$E374),'Hoja de Trabajo para listado'!$DE$151:$DG$151,0)),0)+IFERROR(INDEX('Hoja de Trabajo para listado'!$CD$155:$DC$1048576,MATCH($A374,'Hoja de Trabajo para listado'!$CD$155:$CD$1048576,0),MATCH((CUADRO!G$5&amp;$E374),'Hoja de Trabajo para listado'!$CD$151:$DC$151,0)),0)</f>
        <v>0</v>
      </c>
      <c r="H374" s="243">
        <f ca="1">+IFERROR(INDEX('Hoja de Trabajo para listado'!$A$155:$Z$1048576,MATCH($A374,'Hoja de Trabajo para listado'!$A$155:$A$1048576,0),MATCH((CUADRO!H$5&amp;$E374),'Hoja de Trabajo para listado'!$A$151:$Z$151,0)),0)+IFERROR(INDEX('Hoja de Trabajo para listado'!$AB$155:$BA$1048576,MATCH($A374,'Hoja de Trabajo para listado'!$AB$155:$AB$1048576,0),MATCH((CUADRO!H$5&amp;$E374),'Hoja de Trabajo para listado'!$AB$151:$BA$151,0)),0)+IFERROR(INDEX('Hoja de Trabajo para listado'!$BC$155:$CB$1048576,MATCH($A374,'Hoja de Trabajo para listado'!$BC$155:$BC$1048576,0),MATCH((CUADRO!H$5&amp;$E374),'Hoja de Trabajo para listado'!$BC$151:$CB$151,0)),0)+IFERROR(INDEX('Hoja de Trabajo para listado'!$DE$153:$DG$274,MATCH($A374,'Hoja de Trabajo para listado'!$DE$153:$DE$1048576,0),MATCH((CUADRO!H$5&amp;$E374),'Hoja de Trabajo para listado'!$DE$151:$DG$151,0)),0)+IFERROR(INDEX('Hoja de Trabajo para listado'!$CD$155:$DC$1048576,MATCH($A374,'Hoja de Trabajo para listado'!$CD$155:$CD$1048576,0),MATCH((CUADRO!H$5&amp;$E374),'Hoja de Trabajo para listado'!$CD$151:$DC$151,0)),0)</f>
        <v>0</v>
      </c>
      <c r="I374" s="243">
        <f ca="1">+IFERROR(INDEX('Hoja de Trabajo para listado'!$A$155:$Z$1048576,MATCH($A374,'Hoja de Trabajo para listado'!$A$155:$A$1048576,0),MATCH((CUADRO!I$5&amp;$E374),'Hoja de Trabajo para listado'!$A$151:$Z$151,0)),0)+IFERROR(INDEX('Hoja de Trabajo para listado'!$AB$155:$BA$1048576,MATCH($A374,'Hoja de Trabajo para listado'!$AB$155:$AB$1048576,0),MATCH((CUADRO!I$5&amp;$E374),'Hoja de Trabajo para listado'!$AB$151:$BA$151,0)),0)+IFERROR(INDEX('Hoja de Trabajo para listado'!$BC$155:$CB$1048576,MATCH($A374,'Hoja de Trabajo para listado'!$BC$155:$BC$1048576,0),MATCH((CUADRO!I$5&amp;$E374),'Hoja de Trabajo para listado'!$BC$151:$CB$151,0)),0)+IFERROR(INDEX('Hoja de Trabajo para listado'!$DE$153:$DG$274,MATCH($A374,'Hoja de Trabajo para listado'!$DE$153:$DE$1048576,0),MATCH((CUADRO!I$5&amp;$E374),'Hoja de Trabajo para listado'!$DE$151:$DG$151,0)),0)+IFERROR(INDEX('Hoja de Trabajo para listado'!$CD$155:$DC$1048576,MATCH($A374,'Hoja de Trabajo para listado'!$CD$155:$CD$1048576,0),MATCH((CUADRO!I$5&amp;$E374),'Hoja de Trabajo para listado'!$CD$151:$DC$151,0)),0)</f>
        <v>0</v>
      </c>
      <c r="J374" s="243">
        <f ca="1">+IFERROR(INDEX('Hoja de Trabajo para listado'!$A$155:$Z$1048576,MATCH($A374,'Hoja de Trabajo para listado'!$A$155:$A$1048576,0),MATCH((CUADRO!J$5&amp;$E374),'Hoja de Trabajo para listado'!$A$151:$Z$151,0)),0)+IFERROR(INDEX('Hoja de Trabajo para listado'!$AB$155:$BA$1048576,MATCH($A374,'Hoja de Trabajo para listado'!$AB$155:$AB$1048576,0),MATCH((CUADRO!J$5&amp;$E374),'Hoja de Trabajo para listado'!$AB$151:$BA$151,0)),0)+IFERROR(INDEX('Hoja de Trabajo para listado'!$BC$155:$CB$1048576,MATCH($A374,'Hoja de Trabajo para listado'!$BC$155:$BC$1048576,0),MATCH((CUADRO!J$5&amp;$E374),'Hoja de Trabajo para listado'!$BC$151:$CB$151,0)),0)+IFERROR(INDEX('Hoja de Trabajo para listado'!$DE$153:$DG$274,MATCH($A374,'Hoja de Trabajo para listado'!$DE$153:$DE$1048576,0),MATCH((CUADRO!J$5&amp;$E374),'Hoja de Trabajo para listado'!$DE$151:$DG$151,0)),0)+IFERROR(INDEX('Hoja de Trabajo para listado'!$CD$155:$DC$1048576,MATCH($A374,'Hoja de Trabajo para listado'!$CD$155:$CD$1048576,0),MATCH((CUADRO!J$5&amp;$E374),'Hoja de Trabajo para listado'!$CD$151:$DC$151,0)),0)</f>
        <v>0</v>
      </c>
      <c r="K374" s="243">
        <f ca="1">+IFERROR(INDEX('Hoja de Trabajo para listado'!$A$155:$Z$1048576,MATCH($A374,'Hoja de Trabajo para listado'!$A$155:$A$1048576,0),MATCH((CUADRO!K$5&amp;$E374),'Hoja de Trabajo para listado'!$A$151:$Z$151,0)),0)+IFERROR(INDEX('Hoja de Trabajo para listado'!$AB$155:$BA$1048576,MATCH($A374,'Hoja de Trabajo para listado'!$AB$155:$AB$1048576,0),MATCH((CUADRO!K$5&amp;$E374),'Hoja de Trabajo para listado'!$AB$151:$BA$151,0)),0)+IFERROR(INDEX('Hoja de Trabajo para listado'!$BC$155:$CB$1048576,MATCH($A374,'Hoja de Trabajo para listado'!$BC$155:$BC$1048576,0),MATCH((CUADRO!K$5&amp;$E374),'Hoja de Trabajo para listado'!$BC$151:$CB$151,0)),0)+IFERROR(INDEX('Hoja de Trabajo para listado'!$DE$153:$DG$274,MATCH($A374,'Hoja de Trabajo para listado'!$DE$153:$DE$1048576,0),MATCH((CUADRO!K$5&amp;$E374),'Hoja de Trabajo para listado'!$DE$151:$DG$151,0)),0)+IFERROR(INDEX('Hoja de Trabajo para listado'!$CD$155:$DC$1048576,MATCH($A374,'Hoja de Trabajo para listado'!$CD$155:$CD$1048576,0),MATCH((CUADRO!K$5&amp;$E374),'Hoja de Trabajo para listado'!$CD$151:$DC$151,0)),0)</f>
        <v>0</v>
      </c>
      <c r="L374" s="243">
        <f ca="1">+IFERROR(INDEX('Hoja de Trabajo para listado'!$A$155:$Z$1048576,MATCH($A374,'Hoja de Trabajo para listado'!$A$155:$A$1048576,0),MATCH((CUADRO!L$5&amp;$E374),'Hoja de Trabajo para listado'!$A$151:$Z$151,0)),0)+IFERROR(INDEX('Hoja de Trabajo para listado'!$AB$155:$BA$1048576,MATCH($A374,'Hoja de Trabajo para listado'!$AB$155:$AB$1048576,0),MATCH((CUADRO!L$5&amp;$E374),'Hoja de Trabajo para listado'!$AB$151:$BA$151,0)),0)+IFERROR(INDEX('Hoja de Trabajo para listado'!$BC$155:$CB$1048576,MATCH($A374,'Hoja de Trabajo para listado'!$BC$155:$BC$1048576,0),MATCH((CUADRO!L$5&amp;$E374),'Hoja de Trabajo para listado'!$BC$151:$CB$151,0)),0)+IFERROR(INDEX('Hoja de Trabajo para listado'!$DE$153:$DG$274,MATCH($A374,'Hoja de Trabajo para listado'!$DE$153:$DE$1048576,0),MATCH((CUADRO!L$5&amp;$E374),'Hoja de Trabajo para listado'!$DE$151:$DG$151,0)),0)+IFERROR(INDEX('Hoja de Trabajo para listado'!$CD$155:$DC$1048576,MATCH($A374,'Hoja de Trabajo para listado'!$CD$155:$CD$1048576,0),MATCH((CUADRO!L$5&amp;$E374),'Hoja de Trabajo para listado'!$CD$151:$DC$151,0)),0)</f>
        <v>0</v>
      </c>
      <c r="M374" s="243">
        <f ca="1">+IFERROR(INDEX('Hoja de Trabajo para listado'!$A$155:$Z$1048576,MATCH($A374,'Hoja de Trabajo para listado'!$A$155:$A$1048576,0),MATCH((CUADRO!M$5&amp;$E374),'Hoja de Trabajo para listado'!$A$151:$Z$151,0)),0)+IFERROR(INDEX('Hoja de Trabajo para listado'!$AB$155:$BA$1048576,MATCH($A374,'Hoja de Trabajo para listado'!$AB$155:$AB$1048576,0),MATCH((CUADRO!M$5&amp;$E374),'Hoja de Trabajo para listado'!$AB$151:$BA$151,0)),0)+IFERROR(INDEX('Hoja de Trabajo para listado'!$BC$155:$CB$1048576,MATCH($A374,'Hoja de Trabajo para listado'!$BC$155:$BC$1048576,0),MATCH((CUADRO!M$5&amp;$E374),'Hoja de Trabajo para listado'!$BC$151:$CB$151,0)),0)+IFERROR(INDEX('Hoja de Trabajo para listado'!$DE$153:$DG$274,MATCH($A374,'Hoja de Trabajo para listado'!$DE$153:$DE$1048576,0),MATCH((CUADRO!M$5&amp;$E374),'Hoja de Trabajo para listado'!$DE$151:$DG$151,0)),0)+IFERROR(INDEX('Hoja de Trabajo para listado'!$CD$155:$DC$1048576,MATCH($A374,'Hoja de Trabajo para listado'!$CD$155:$CD$1048576,0),MATCH((CUADRO!M$5&amp;$E374),'Hoja de Trabajo para listado'!$CD$151:$DC$151,0)),0)</f>
        <v>0</v>
      </c>
      <c r="N374" s="243">
        <f ca="1">+IFERROR(INDEX('Hoja de Trabajo para listado'!$A$155:$Z$1048576,MATCH($A374,'Hoja de Trabajo para listado'!$A$155:$A$1048576,0),MATCH((CUADRO!N$5&amp;$E374),'Hoja de Trabajo para listado'!$A$151:$Z$151,0)),0)+IFERROR(INDEX('Hoja de Trabajo para listado'!$AB$155:$BA$1048576,MATCH($A374,'Hoja de Trabajo para listado'!$AB$155:$AB$1048576,0),MATCH((CUADRO!N$5&amp;$E374),'Hoja de Trabajo para listado'!$AB$151:$BA$151,0)),0)+IFERROR(INDEX('Hoja de Trabajo para listado'!$BC$155:$CB$1048576,MATCH($A374,'Hoja de Trabajo para listado'!$BC$155:$BC$1048576,0),MATCH((CUADRO!N$5&amp;$E374),'Hoja de Trabajo para listado'!$BC$151:$CB$151,0)),0)+IFERROR(INDEX('Hoja de Trabajo para listado'!$DE$153:$DG$274,MATCH($A374,'Hoja de Trabajo para listado'!$DE$153:$DE$1048576,0),MATCH((CUADRO!N$5&amp;$E374),'Hoja de Trabajo para listado'!$DE$151:$DG$151,0)),0)+IFERROR(INDEX('Hoja de Trabajo para listado'!$CD$155:$DC$1048576,MATCH($A374,'Hoja de Trabajo para listado'!$CD$155:$CD$1048576,0),MATCH((CUADRO!N$5&amp;$E374),'Hoja de Trabajo para listado'!$CD$151:$DC$151,0)),0)</f>
        <v>0</v>
      </c>
      <c r="O374" s="243">
        <f ca="1">+IFERROR(INDEX('Hoja de Trabajo para listado'!$A$155:$Z$1048576,MATCH($A374,'Hoja de Trabajo para listado'!$A$155:$A$1048576,0),MATCH((CUADRO!O$5&amp;$E374),'Hoja de Trabajo para listado'!$A$151:$Z$151,0)),0)+IFERROR(INDEX('Hoja de Trabajo para listado'!$AB$155:$BA$1048576,MATCH($A374,'Hoja de Trabajo para listado'!$AB$155:$AB$1048576,0),MATCH((CUADRO!O$5&amp;$E374),'Hoja de Trabajo para listado'!$AB$151:$BA$151,0)),0)+IFERROR(INDEX('Hoja de Trabajo para listado'!$BC$155:$CB$1048576,MATCH($A374,'Hoja de Trabajo para listado'!$BC$155:$BC$1048576,0),MATCH((CUADRO!O$5&amp;$E374),'Hoja de Trabajo para listado'!$BC$151:$CB$151,0)),0)+IFERROR(INDEX('Hoja de Trabajo para listado'!$DE$153:$DG$274,MATCH($A374,'Hoja de Trabajo para listado'!$DE$153:$DE$1048576,0),MATCH((CUADRO!O$5&amp;$E374),'Hoja de Trabajo para listado'!$DE$151:$DG$151,0)),0)+IFERROR(INDEX('Hoja de Trabajo para listado'!$CD$155:$DC$1048576,MATCH($A374,'Hoja de Trabajo para listado'!$CD$155:$CD$1048576,0),MATCH((CUADRO!O$5&amp;$E374),'Hoja de Trabajo para listado'!$CD$151:$DC$151,0)),0)</f>
        <v>0</v>
      </c>
      <c r="P374" s="243">
        <f ca="1">+IFERROR(INDEX('Hoja de Trabajo para listado'!$A$155:$Z$1048576,MATCH($A374,'Hoja de Trabajo para listado'!$A$155:$A$1048576,0),MATCH((CUADRO!P$5&amp;$E374),'Hoja de Trabajo para listado'!$A$151:$Z$151,0)),0)+IFERROR(INDEX('Hoja de Trabajo para listado'!$AB$155:$BA$1048576,MATCH($A374,'Hoja de Trabajo para listado'!$AB$155:$AB$1048576,0),MATCH((CUADRO!P$5&amp;$E374),'Hoja de Trabajo para listado'!$AB$151:$BA$151,0)),0)+IFERROR(INDEX('Hoja de Trabajo para listado'!$BC$155:$CB$1048576,MATCH($A374,'Hoja de Trabajo para listado'!$BC$155:$BC$1048576,0),MATCH((CUADRO!P$5&amp;$E374),'Hoja de Trabajo para listado'!$BC$151:$CB$151,0)),0)+IFERROR(INDEX('Hoja de Trabajo para listado'!$DE$153:$DG$274,MATCH($A374,'Hoja de Trabajo para listado'!$DE$153:$DE$1048576,0),MATCH((CUADRO!P$5&amp;$E374),'Hoja de Trabajo para listado'!$DE$151:$DG$151,0)),0)+IFERROR(INDEX('Hoja de Trabajo para listado'!$CD$155:$DC$1048576,MATCH($A374,'Hoja de Trabajo para listado'!$CD$155:$CD$1048576,0),MATCH((CUADRO!P$5&amp;$E374),'Hoja de Trabajo para listado'!$CD$151:$DC$151,0)),0)</f>
        <v>0</v>
      </c>
      <c r="Q374" s="243">
        <f ca="1">+IFERROR(INDEX('Hoja de Trabajo para listado'!$A$155:$Z$1048576,MATCH($A374,'Hoja de Trabajo para listado'!$A$155:$A$1048576,0),MATCH((CUADRO!Q$5&amp;$E374),'Hoja de Trabajo para listado'!$A$151:$Z$151,0)),0)+IFERROR(INDEX('Hoja de Trabajo para listado'!$AB$155:$BA$1048576,MATCH($A374,'Hoja de Trabajo para listado'!$AB$155:$AB$1048576,0),MATCH((CUADRO!Q$5&amp;$E374),'Hoja de Trabajo para listado'!$AB$151:$BA$151,0)),0)+IFERROR(INDEX('Hoja de Trabajo para listado'!$BC$155:$CB$1048576,MATCH($A374,'Hoja de Trabajo para listado'!$BC$155:$BC$1048576,0),MATCH((CUADRO!Q$5&amp;$E374),'Hoja de Trabajo para listado'!$BC$151:$CB$151,0)),0)+IFERROR(INDEX('Hoja de Trabajo para listado'!$DE$153:$DG$274,MATCH($A374,'Hoja de Trabajo para listado'!$DE$153:$DE$1048576,0),MATCH((CUADRO!Q$5&amp;$E374),'Hoja de Trabajo para listado'!$DE$151:$DG$151,0)),0)+IFERROR(INDEX('Hoja de Trabajo para listado'!$CD$155:$DC$1048576,MATCH($A374,'Hoja de Trabajo para listado'!$CD$155:$CD$1048576,0),MATCH((CUADRO!Q$5&amp;$E374),'Hoja de Trabajo para listado'!$CD$151:$DC$151,0)),0)</f>
        <v>0</v>
      </c>
      <c r="R374" s="243">
        <f t="shared" ca="1" si="13"/>
        <v>0</v>
      </c>
      <c r="S374" s="263"/>
      <c r="T374" s="243">
        <f ca="1">+T375</f>
        <v>17642039.639999997</v>
      </c>
      <c r="U374" s="242">
        <f t="shared" si="14"/>
        <v>1</v>
      </c>
      <c r="V374" s="333" t="str">
        <f>+VLOOKUP(A374,bd_lista!$A$3:$E$590,5,FALSE)</f>
        <v>Empresas Nacionales</v>
      </c>
      <c r="W374" s="391" t="str">
        <f>+V374</f>
        <v>Empresas Nacionales</v>
      </c>
      <c r="X374" s="242">
        <v>0</v>
      </c>
      <c r="Y374" s="242" t="e">
        <f>+VLOOKUP(X374,bd_lista!$A$3:$C$590,3,FALSE)</f>
        <v>#N/A</v>
      </c>
      <c r="Z374" s="294">
        <f>+X374</f>
        <v>0</v>
      </c>
      <c r="AA374" s="319" t="e">
        <f>+Y374</f>
        <v>#N/A</v>
      </c>
    </row>
    <row r="375" spans="1:27" ht="15" customHeight="1">
      <c r="A375" s="32">
        <v>599</v>
      </c>
      <c r="B375" s="388"/>
      <c r="C375" s="333" t="str">
        <f>+VLOOKUP(A375,bd_lista!$A$3:$C$590,3,FALSE)</f>
        <v>Empresa Boliviana de Alimentos y Derivados</v>
      </c>
      <c r="D375" s="390"/>
      <c r="E375" s="333" t="s">
        <v>1305</v>
      </c>
      <c r="F375" s="245">
        <f ca="1">+IFERROR(INDEX('Hoja de Trabajo para listado'!$A$155:$Z$1048576,MATCH($A375,'Hoja de Trabajo para listado'!$A$155:$A$1048576,0),MATCH((CUADRO!F$5&amp;$E375),'Hoja de Trabajo para listado'!$A$151:$Z$151,0)),0)+IFERROR(INDEX('Hoja de Trabajo para listado'!$AB$155:$BA$1048576,MATCH($A375,'Hoja de Trabajo para listado'!$AB$155:$AB$1048576,0),MATCH((CUADRO!F$5&amp;$E375),'Hoja de Trabajo para listado'!$AB$151:$BA$151,0)),0)+IFERROR(INDEX('Hoja de Trabajo para listado'!$BC$155:$CB$1048576,MATCH($A375,'Hoja de Trabajo para listado'!$BC$155:$BC$1048576,0),MATCH((CUADRO!F$5&amp;$E375),'Hoja de Trabajo para listado'!$BC$151:$CB$151,0)),0)+IFERROR(INDEX('Hoja de Trabajo para listado'!$DE$153:$DG$274,MATCH($A375,'Hoja de Trabajo para listado'!$DE$153:$DE$1048576,0),MATCH((CUADRO!F$5&amp;$E375),'Hoja de Trabajo para listado'!$DE$151:$DG$151,0)),0)+IFERROR(INDEX('Hoja de Trabajo para listado'!$CD$155:$DC$1048576,MATCH($A375,'Hoja de Trabajo para listado'!$CD$155:$CD$1048576,0),MATCH((CUADRO!F$5&amp;$E375),'Hoja de Trabajo para listado'!$CD$151:$DC$151,0)),0)</f>
        <v>0</v>
      </c>
      <c r="G375" s="245">
        <f ca="1">+IFERROR(INDEX('Hoja de Trabajo para listado'!$A$155:$Z$1048576,MATCH($A375,'Hoja de Trabajo para listado'!$A$155:$A$1048576,0),MATCH((CUADRO!G$5&amp;$E375),'Hoja de Trabajo para listado'!$A$151:$Z$151,0)),0)+IFERROR(INDEX('Hoja de Trabajo para listado'!$AB$155:$BA$1048576,MATCH($A375,'Hoja de Trabajo para listado'!$AB$155:$AB$1048576,0),MATCH((CUADRO!G$5&amp;$E375),'Hoja de Trabajo para listado'!$AB$151:$BA$151,0)),0)+IFERROR(INDEX('Hoja de Trabajo para listado'!$BC$155:$CB$1048576,MATCH($A375,'Hoja de Trabajo para listado'!$BC$155:$BC$1048576,0),MATCH((CUADRO!G$5&amp;$E375),'Hoja de Trabajo para listado'!$BC$151:$CB$151,0)),0)+IFERROR(INDEX('Hoja de Trabajo para listado'!$DE$153:$DG$274,MATCH($A375,'Hoja de Trabajo para listado'!$DE$153:$DE$1048576,0),MATCH((CUADRO!G$5&amp;$E375),'Hoja de Trabajo para listado'!$DE$151:$DG$151,0)),0)+IFERROR(INDEX('Hoja de Trabajo para listado'!$CD$155:$DC$1048576,MATCH($A375,'Hoja de Trabajo para listado'!$CD$155:$CD$1048576,0),MATCH((CUADRO!G$5&amp;$E375),'Hoja de Trabajo para listado'!$CD$151:$DC$151,0)),0)</f>
        <v>0</v>
      </c>
      <c r="H375" s="245">
        <f ca="1">+IFERROR(INDEX('Hoja de Trabajo para listado'!$A$155:$Z$1048576,MATCH($A375,'Hoja de Trabajo para listado'!$A$155:$A$1048576,0),MATCH((CUADRO!H$5&amp;$E375),'Hoja de Trabajo para listado'!$A$151:$Z$151,0)),0)+IFERROR(INDEX('Hoja de Trabajo para listado'!$AB$155:$BA$1048576,MATCH($A375,'Hoja de Trabajo para listado'!$AB$155:$AB$1048576,0),MATCH((CUADRO!H$5&amp;$E375),'Hoja de Trabajo para listado'!$AB$151:$BA$151,0)),0)+IFERROR(INDEX('Hoja de Trabajo para listado'!$BC$155:$CB$1048576,MATCH($A375,'Hoja de Trabajo para listado'!$BC$155:$BC$1048576,0),MATCH((CUADRO!H$5&amp;$E375),'Hoja de Trabajo para listado'!$BC$151:$CB$151,0)),0)+IFERROR(INDEX('Hoja de Trabajo para listado'!$DE$153:$DG$274,MATCH($A375,'Hoja de Trabajo para listado'!$DE$153:$DE$1048576,0),MATCH((CUADRO!H$5&amp;$E375),'Hoja de Trabajo para listado'!$DE$151:$DG$151,0)),0)+IFERROR(INDEX('Hoja de Trabajo para listado'!$CD$155:$DC$1048576,MATCH($A375,'Hoja de Trabajo para listado'!$CD$155:$CD$1048576,0),MATCH((CUADRO!H$5&amp;$E375),'Hoja de Trabajo para listado'!$CD$151:$DC$151,0)),0)</f>
        <v>0</v>
      </c>
      <c r="I375" s="245">
        <f ca="1">+IFERROR(INDEX('Hoja de Trabajo para listado'!$A$155:$Z$1048576,MATCH($A375,'Hoja de Trabajo para listado'!$A$155:$A$1048576,0),MATCH((CUADRO!I$5&amp;$E375),'Hoja de Trabajo para listado'!$A$151:$Z$151,0)),0)+IFERROR(INDEX('Hoja de Trabajo para listado'!$AB$155:$BA$1048576,MATCH($A375,'Hoja de Trabajo para listado'!$AB$155:$AB$1048576,0),MATCH((CUADRO!I$5&amp;$E375),'Hoja de Trabajo para listado'!$AB$151:$BA$151,0)),0)+IFERROR(INDEX('Hoja de Trabajo para listado'!$BC$155:$CB$1048576,MATCH($A375,'Hoja de Trabajo para listado'!$BC$155:$BC$1048576,0),MATCH((CUADRO!I$5&amp;$E375),'Hoja de Trabajo para listado'!$BC$151:$CB$151,0)),0)+IFERROR(INDEX('Hoja de Trabajo para listado'!$DE$153:$DG$274,MATCH($A375,'Hoja de Trabajo para listado'!$DE$153:$DE$1048576,0),MATCH((CUADRO!I$5&amp;$E375),'Hoja de Trabajo para listado'!$DE$151:$DG$151,0)),0)+IFERROR(INDEX('Hoja de Trabajo para listado'!$CD$155:$DC$1048576,MATCH($A375,'Hoja de Trabajo para listado'!$CD$155:$CD$1048576,0),MATCH((CUADRO!I$5&amp;$E375),'Hoja de Trabajo para listado'!$CD$151:$DC$151,0)),0)</f>
        <v>17642039.639999997</v>
      </c>
      <c r="J375" s="245">
        <f ca="1">+IFERROR(INDEX('Hoja de Trabajo para listado'!$A$155:$Z$1048576,MATCH($A375,'Hoja de Trabajo para listado'!$A$155:$A$1048576,0),MATCH((CUADRO!J$5&amp;$E375),'Hoja de Trabajo para listado'!$A$151:$Z$151,0)),0)+IFERROR(INDEX('Hoja de Trabajo para listado'!$AB$155:$BA$1048576,MATCH($A375,'Hoja de Trabajo para listado'!$AB$155:$AB$1048576,0),MATCH((CUADRO!J$5&amp;$E375),'Hoja de Trabajo para listado'!$AB$151:$BA$151,0)),0)+IFERROR(INDEX('Hoja de Trabajo para listado'!$BC$155:$CB$1048576,MATCH($A375,'Hoja de Trabajo para listado'!$BC$155:$BC$1048576,0),MATCH((CUADRO!J$5&amp;$E375),'Hoja de Trabajo para listado'!$BC$151:$CB$151,0)),0)+IFERROR(INDEX('Hoja de Trabajo para listado'!$DE$153:$DG$274,MATCH($A375,'Hoja de Trabajo para listado'!$DE$153:$DE$1048576,0),MATCH((CUADRO!J$5&amp;$E375),'Hoja de Trabajo para listado'!$DE$151:$DG$151,0)),0)+IFERROR(INDEX('Hoja de Trabajo para listado'!$CD$155:$DC$1048576,MATCH($A375,'Hoja de Trabajo para listado'!$CD$155:$CD$1048576,0),MATCH((CUADRO!J$5&amp;$E375),'Hoja de Trabajo para listado'!$CD$151:$DC$151,0)),0)</f>
        <v>0</v>
      </c>
      <c r="K375" s="245">
        <f ca="1">+IFERROR(INDEX('Hoja de Trabajo para listado'!$A$155:$Z$1048576,MATCH($A375,'Hoja de Trabajo para listado'!$A$155:$A$1048576,0),MATCH((CUADRO!K$5&amp;$E375),'Hoja de Trabajo para listado'!$A$151:$Z$151,0)),0)+IFERROR(INDEX('Hoja de Trabajo para listado'!$AB$155:$BA$1048576,MATCH($A375,'Hoja de Trabajo para listado'!$AB$155:$AB$1048576,0),MATCH((CUADRO!K$5&amp;$E375),'Hoja de Trabajo para listado'!$AB$151:$BA$151,0)),0)+IFERROR(INDEX('Hoja de Trabajo para listado'!$BC$155:$CB$1048576,MATCH($A375,'Hoja de Trabajo para listado'!$BC$155:$BC$1048576,0),MATCH((CUADRO!K$5&amp;$E375),'Hoja de Trabajo para listado'!$BC$151:$CB$151,0)),0)+IFERROR(INDEX('Hoja de Trabajo para listado'!$DE$153:$DG$274,MATCH($A375,'Hoja de Trabajo para listado'!$DE$153:$DE$1048576,0),MATCH((CUADRO!K$5&amp;$E375),'Hoja de Trabajo para listado'!$DE$151:$DG$151,0)),0)+IFERROR(INDEX('Hoja de Trabajo para listado'!$CD$155:$DC$1048576,MATCH($A375,'Hoja de Trabajo para listado'!$CD$155:$CD$1048576,0),MATCH((CUADRO!K$5&amp;$E375),'Hoja de Trabajo para listado'!$CD$151:$DC$151,0)),0)</f>
        <v>0</v>
      </c>
      <c r="L375" s="245">
        <f ca="1">+IFERROR(INDEX('Hoja de Trabajo para listado'!$A$155:$Z$1048576,MATCH($A375,'Hoja de Trabajo para listado'!$A$155:$A$1048576,0),MATCH((CUADRO!L$5&amp;$E375),'Hoja de Trabajo para listado'!$A$151:$Z$151,0)),0)+IFERROR(INDEX('Hoja de Trabajo para listado'!$AB$155:$BA$1048576,MATCH($A375,'Hoja de Trabajo para listado'!$AB$155:$AB$1048576,0),MATCH((CUADRO!L$5&amp;$E375),'Hoja de Trabajo para listado'!$AB$151:$BA$151,0)),0)+IFERROR(INDEX('Hoja de Trabajo para listado'!$BC$155:$CB$1048576,MATCH($A375,'Hoja de Trabajo para listado'!$BC$155:$BC$1048576,0),MATCH((CUADRO!L$5&amp;$E375),'Hoja de Trabajo para listado'!$BC$151:$CB$151,0)),0)+IFERROR(INDEX('Hoja de Trabajo para listado'!$DE$153:$DG$274,MATCH($A375,'Hoja de Trabajo para listado'!$DE$153:$DE$1048576,0),MATCH((CUADRO!L$5&amp;$E375),'Hoja de Trabajo para listado'!$DE$151:$DG$151,0)),0)+IFERROR(INDEX('Hoja de Trabajo para listado'!$CD$155:$DC$1048576,MATCH($A375,'Hoja de Trabajo para listado'!$CD$155:$CD$1048576,0),MATCH((CUADRO!L$5&amp;$E375),'Hoja de Trabajo para listado'!$CD$151:$DC$151,0)),0)</f>
        <v>0</v>
      </c>
      <c r="M375" s="245">
        <f ca="1">+IFERROR(INDEX('Hoja de Trabajo para listado'!$A$155:$Z$1048576,MATCH($A375,'Hoja de Trabajo para listado'!$A$155:$A$1048576,0),MATCH((CUADRO!M$5&amp;$E375),'Hoja de Trabajo para listado'!$A$151:$Z$151,0)),0)+IFERROR(INDEX('Hoja de Trabajo para listado'!$AB$155:$BA$1048576,MATCH($A375,'Hoja de Trabajo para listado'!$AB$155:$AB$1048576,0),MATCH((CUADRO!M$5&amp;$E375),'Hoja de Trabajo para listado'!$AB$151:$BA$151,0)),0)+IFERROR(INDEX('Hoja de Trabajo para listado'!$BC$155:$CB$1048576,MATCH($A375,'Hoja de Trabajo para listado'!$BC$155:$BC$1048576,0),MATCH((CUADRO!M$5&amp;$E375),'Hoja de Trabajo para listado'!$BC$151:$CB$151,0)),0)+IFERROR(INDEX('Hoja de Trabajo para listado'!$DE$153:$DG$274,MATCH($A375,'Hoja de Trabajo para listado'!$DE$153:$DE$1048576,0),MATCH((CUADRO!M$5&amp;$E375),'Hoja de Trabajo para listado'!$DE$151:$DG$151,0)),0)+IFERROR(INDEX('Hoja de Trabajo para listado'!$CD$155:$DC$1048576,MATCH($A375,'Hoja de Trabajo para listado'!$CD$155:$CD$1048576,0),MATCH((CUADRO!M$5&amp;$E375),'Hoja de Trabajo para listado'!$CD$151:$DC$151,0)),0)</f>
        <v>0</v>
      </c>
      <c r="N375" s="245">
        <f ca="1">+IFERROR(INDEX('Hoja de Trabajo para listado'!$A$155:$Z$1048576,MATCH($A375,'Hoja de Trabajo para listado'!$A$155:$A$1048576,0),MATCH((CUADRO!N$5&amp;$E375),'Hoja de Trabajo para listado'!$A$151:$Z$151,0)),0)+IFERROR(INDEX('Hoja de Trabajo para listado'!$AB$155:$BA$1048576,MATCH($A375,'Hoja de Trabajo para listado'!$AB$155:$AB$1048576,0),MATCH((CUADRO!N$5&amp;$E375),'Hoja de Trabajo para listado'!$AB$151:$BA$151,0)),0)+IFERROR(INDEX('Hoja de Trabajo para listado'!$BC$155:$CB$1048576,MATCH($A375,'Hoja de Trabajo para listado'!$BC$155:$BC$1048576,0),MATCH((CUADRO!N$5&amp;$E375),'Hoja de Trabajo para listado'!$BC$151:$CB$151,0)),0)+IFERROR(INDEX('Hoja de Trabajo para listado'!$DE$153:$DG$274,MATCH($A375,'Hoja de Trabajo para listado'!$DE$153:$DE$1048576,0),MATCH((CUADRO!N$5&amp;$E375),'Hoja de Trabajo para listado'!$DE$151:$DG$151,0)),0)+IFERROR(INDEX('Hoja de Trabajo para listado'!$CD$155:$DC$1048576,MATCH($A375,'Hoja de Trabajo para listado'!$CD$155:$CD$1048576,0),MATCH((CUADRO!N$5&amp;$E375),'Hoja de Trabajo para listado'!$CD$151:$DC$151,0)),0)</f>
        <v>0</v>
      </c>
      <c r="O375" s="245">
        <f ca="1">+IFERROR(INDEX('Hoja de Trabajo para listado'!$A$155:$Z$1048576,MATCH($A375,'Hoja de Trabajo para listado'!$A$155:$A$1048576,0),MATCH((CUADRO!O$5&amp;$E375),'Hoja de Trabajo para listado'!$A$151:$Z$151,0)),0)+IFERROR(INDEX('Hoja de Trabajo para listado'!$AB$155:$BA$1048576,MATCH($A375,'Hoja de Trabajo para listado'!$AB$155:$AB$1048576,0),MATCH((CUADRO!O$5&amp;$E375),'Hoja de Trabajo para listado'!$AB$151:$BA$151,0)),0)+IFERROR(INDEX('Hoja de Trabajo para listado'!$BC$155:$CB$1048576,MATCH($A375,'Hoja de Trabajo para listado'!$BC$155:$BC$1048576,0),MATCH((CUADRO!O$5&amp;$E375),'Hoja de Trabajo para listado'!$BC$151:$CB$151,0)),0)+IFERROR(INDEX('Hoja de Trabajo para listado'!$DE$153:$DG$274,MATCH($A375,'Hoja de Trabajo para listado'!$DE$153:$DE$1048576,0),MATCH((CUADRO!O$5&amp;$E375),'Hoja de Trabajo para listado'!$DE$151:$DG$151,0)),0)+IFERROR(INDEX('Hoja de Trabajo para listado'!$CD$155:$DC$1048576,MATCH($A375,'Hoja de Trabajo para listado'!$CD$155:$CD$1048576,0),MATCH((CUADRO!O$5&amp;$E375),'Hoja de Trabajo para listado'!$CD$151:$DC$151,0)),0)</f>
        <v>0</v>
      </c>
      <c r="P375" s="245">
        <f ca="1">+IFERROR(INDEX('Hoja de Trabajo para listado'!$A$155:$Z$1048576,MATCH($A375,'Hoja de Trabajo para listado'!$A$155:$A$1048576,0),MATCH((CUADRO!P$5&amp;$E375),'Hoja de Trabajo para listado'!$A$151:$Z$151,0)),0)+IFERROR(INDEX('Hoja de Trabajo para listado'!$AB$155:$BA$1048576,MATCH($A375,'Hoja de Trabajo para listado'!$AB$155:$AB$1048576,0),MATCH((CUADRO!P$5&amp;$E375),'Hoja de Trabajo para listado'!$AB$151:$BA$151,0)),0)+IFERROR(INDEX('Hoja de Trabajo para listado'!$BC$155:$CB$1048576,MATCH($A375,'Hoja de Trabajo para listado'!$BC$155:$BC$1048576,0),MATCH((CUADRO!P$5&amp;$E375),'Hoja de Trabajo para listado'!$BC$151:$CB$151,0)),0)+IFERROR(INDEX('Hoja de Trabajo para listado'!$DE$153:$DG$274,MATCH($A375,'Hoja de Trabajo para listado'!$DE$153:$DE$1048576,0),MATCH((CUADRO!P$5&amp;$E375),'Hoja de Trabajo para listado'!$DE$151:$DG$151,0)),0)+IFERROR(INDEX('Hoja de Trabajo para listado'!$CD$155:$DC$1048576,MATCH($A375,'Hoja de Trabajo para listado'!$CD$155:$CD$1048576,0),MATCH((CUADRO!P$5&amp;$E375),'Hoja de Trabajo para listado'!$CD$151:$DC$151,0)),0)</f>
        <v>0</v>
      </c>
      <c r="Q375" s="245">
        <f ca="1">+IFERROR(INDEX('Hoja de Trabajo para listado'!$A$155:$Z$1048576,MATCH($A375,'Hoja de Trabajo para listado'!$A$155:$A$1048576,0),MATCH((CUADRO!Q$5&amp;$E375),'Hoja de Trabajo para listado'!$A$151:$Z$151,0)),0)+IFERROR(INDEX('Hoja de Trabajo para listado'!$AB$155:$BA$1048576,MATCH($A375,'Hoja de Trabajo para listado'!$AB$155:$AB$1048576,0),MATCH((CUADRO!Q$5&amp;$E375),'Hoja de Trabajo para listado'!$AB$151:$BA$151,0)),0)+IFERROR(INDEX('Hoja de Trabajo para listado'!$BC$155:$CB$1048576,MATCH($A375,'Hoja de Trabajo para listado'!$BC$155:$BC$1048576,0),MATCH((CUADRO!Q$5&amp;$E375),'Hoja de Trabajo para listado'!$BC$151:$CB$151,0)),0)+IFERROR(INDEX('Hoja de Trabajo para listado'!$DE$153:$DG$274,MATCH($A375,'Hoja de Trabajo para listado'!$DE$153:$DE$1048576,0),MATCH((CUADRO!Q$5&amp;$E375),'Hoja de Trabajo para listado'!$DE$151:$DG$151,0)),0)+IFERROR(INDEX('Hoja de Trabajo para listado'!$CD$155:$DC$1048576,MATCH($A375,'Hoja de Trabajo para listado'!$CD$155:$CD$1048576,0),MATCH((CUADRO!Q$5&amp;$E375),'Hoja de Trabajo para listado'!$CD$151:$DC$151,0)),0)</f>
        <v>0</v>
      </c>
      <c r="R375" s="245">
        <f t="shared" ca="1" si="13"/>
        <v>17642039.639999997</v>
      </c>
      <c r="S375" s="262">
        <f ca="1">+R374+R375</f>
        <v>17642039.639999997</v>
      </c>
      <c r="T375" s="245">
        <f ca="1">+S375</f>
        <v>17642039.639999997</v>
      </c>
      <c r="U375" s="244">
        <f t="shared" si="14"/>
        <v>2</v>
      </c>
      <c r="V375" s="333" t="str">
        <f>+VLOOKUP(A375,bd_lista!$A$3:$E$590,5,FALSE)</f>
        <v>Empresas Nacionales</v>
      </c>
      <c r="W375" s="392"/>
      <c r="X375" s="242">
        <v>0</v>
      </c>
      <c r="Y375" s="242" t="e">
        <f>+VLOOKUP(X375,bd_lista!$A$3:$C$590,3,FALSE)</f>
        <v>#N/A</v>
      </c>
      <c r="Z375" s="292"/>
      <c r="AA375" s="321"/>
    </row>
    <row r="376" spans="1:27" ht="15" hidden="1" customHeight="1">
      <c r="A376" s="251">
        <v>600</v>
      </c>
      <c r="B376" s="387">
        <f>+A376</f>
        <v>600</v>
      </c>
      <c r="C376" s="247" t="str">
        <f>+VLOOKUP(A376,bd_lista!$A$3:$C$590,3,FALSE)</f>
        <v>Empresa Servicios Aéreos Bolivianos</v>
      </c>
      <c r="D376" s="389" t="str">
        <f>+C376</f>
        <v>Empresa Servicios Aéreos Bolivianos</v>
      </c>
      <c r="E376" s="247" t="s">
        <v>1304</v>
      </c>
      <c r="F376" s="243">
        <f ca="1">+IFERROR(INDEX('Hoja de Trabajo para listado'!$A$155:$Z$1048576,MATCH($A376,'Hoja de Trabajo para listado'!$A$155:$A$1048576,0),MATCH((CUADRO!F$5&amp;$E376),'Hoja de Trabajo para listado'!$A$151:$Z$151,0)),0)+IFERROR(INDEX('Hoja de Trabajo para listado'!$AB$155:$BA$1048576,MATCH($A376,'Hoja de Trabajo para listado'!$AB$155:$AB$1048576,0),MATCH((CUADRO!F$5&amp;$E376),'Hoja de Trabajo para listado'!$AB$151:$BA$151,0)),0)+IFERROR(INDEX('Hoja de Trabajo para listado'!$BC$155:$CB$1048576,MATCH($A376,'Hoja de Trabajo para listado'!$BC$155:$BC$1048576,0),MATCH((CUADRO!F$5&amp;$E376),'Hoja de Trabajo para listado'!$BC$151:$CB$151,0)),0)+IFERROR(INDEX('Hoja de Trabajo para listado'!$DE$153:$DG$274,MATCH($A376,'Hoja de Trabajo para listado'!$DE$153:$DE$1048576,0),MATCH((CUADRO!F$5&amp;$E376),'Hoja de Trabajo para listado'!$DE$151:$DG$151,0)),0)+IFERROR(INDEX('Hoja de Trabajo para listado'!$CD$155:$DC$1048576,MATCH($A376,'Hoja de Trabajo para listado'!$CD$155:$CD$1048576,0),MATCH((CUADRO!F$5&amp;$E376),'Hoja de Trabajo para listado'!$CD$151:$DC$151,0)),0)</f>
        <v>0</v>
      </c>
      <c r="G376" s="243">
        <f ca="1">+IFERROR(INDEX('Hoja de Trabajo para listado'!$A$155:$Z$1048576,MATCH($A376,'Hoja de Trabajo para listado'!$A$155:$A$1048576,0),MATCH((CUADRO!G$5&amp;$E376),'Hoja de Trabajo para listado'!$A$151:$Z$151,0)),0)+IFERROR(INDEX('Hoja de Trabajo para listado'!$AB$155:$BA$1048576,MATCH($A376,'Hoja de Trabajo para listado'!$AB$155:$AB$1048576,0),MATCH((CUADRO!G$5&amp;$E376),'Hoja de Trabajo para listado'!$AB$151:$BA$151,0)),0)+IFERROR(INDEX('Hoja de Trabajo para listado'!$BC$155:$CB$1048576,MATCH($A376,'Hoja de Trabajo para listado'!$BC$155:$BC$1048576,0),MATCH((CUADRO!G$5&amp;$E376),'Hoja de Trabajo para listado'!$BC$151:$CB$151,0)),0)+IFERROR(INDEX('Hoja de Trabajo para listado'!$DE$153:$DG$274,MATCH($A376,'Hoja de Trabajo para listado'!$DE$153:$DE$1048576,0),MATCH((CUADRO!G$5&amp;$E376),'Hoja de Trabajo para listado'!$DE$151:$DG$151,0)),0)+IFERROR(INDEX('Hoja de Trabajo para listado'!$CD$155:$DC$1048576,MATCH($A376,'Hoja de Trabajo para listado'!$CD$155:$CD$1048576,0),MATCH((CUADRO!G$5&amp;$E376),'Hoja de Trabajo para listado'!$CD$151:$DC$151,0)),0)</f>
        <v>0</v>
      </c>
      <c r="H376" s="243">
        <f ca="1">+IFERROR(INDEX('Hoja de Trabajo para listado'!$A$155:$Z$1048576,MATCH($A376,'Hoja de Trabajo para listado'!$A$155:$A$1048576,0),MATCH((CUADRO!H$5&amp;$E376),'Hoja de Trabajo para listado'!$A$151:$Z$151,0)),0)+IFERROR(INDEX('Hoja de Trabajo para listado'!$AB$155:$BA$1048576,MATCH($A376,'Hoja de Trabajo para listado'!$AB$155:$AB$1048576,0),MATCH((CUADRO!H$5&amp;$E376),'Hoja de Trabajo para listado'!$AB$151:$BA$151,0)),0)+IFERROR(INDEX('Hoja de Trabajo para listado'!$BC$155:$CB$1048576,MATCH($A376,'Hoja de Trabajo para listado'!$BC$155:$BC$1048576,0),MATCH((CUADRO!H$5&amp;$E376),'Hoja de Trabajo para listado'!$BC$151:$CB$151,0)),0)+IFERROR(INDEX('Hoja de Trabajo para listado'!$DE$153:$DG$274,MATCH($A376,'Hoja de Trabajo para listado'!$DE$153:$DE$1048576,0),MATCH((CUADRO!H$5&amp;$E376),'Hoja de Trabajo para listado'!$DE$151:$DG$151,0)),0)+IFERROR(INDEX('Hoja de Trabajo para listado'!$CD$155:$DC$1048576,MATCH($A376,'Hoja de Trabajo para listado'!$CD$155:$CD$1048576,0),MATCH((CUADRO!H$5&amp;$E376),'Hoja de Trabajo para listado'!$CD$151:$DC$151,0)),0)</f>
        <v>0</v>
      </c>
      <c r="I376" s="243">
        <f ca="1">+IFERROR(INDEX('Hoja de Trabajo para listado'!$A$155:$Z$1048576,MATCH($A376,'Hoja de Trabajo para listado'!$A$155:$A$1048576,0),MATCH((CUADRO!I$5&amp;$E376),'Hoja de Trabajo para listado'!$A$151:$Z$151,0)),0)+IFERROR(INDEX('Hoja de Trabajo para listado'!$AB$155:$BA$1048576,MATCH($A376,'Hoja de Trabajo para listado'!$AB$155:$AB$1048576,0),MATCH((CUADRO!I$5&amp;$E376),'Hoja de Trabajo para listado'!$AB$151:$BA$151,0)),0)+IFERROR(INDEX('Hoja de Trabajo para listado'!$BC$155:$CB$1048576,MATCH($A376,'Hoja de Trabajo para listado'!$BC$155:$BC$1048576,0),MATCH((CUADRO!I$5&amp;$E376),'Hoja de Trabajo para listado'!$BC$151:$CB$151,0)),0)+IFERROR(INDEX('Hoja de Trabajo para listado'!$DE$153:$DG$274,MATCH($A376,'Hoja de Trabajo para listado'!$DE$153:$DE$1048576,0),MATCH((CUADRO!I$5&amp;$E376),'Hoja de Trabajo para listado'!$DE$151:$DG$151,0)),0)+IFERROR(INDEX('Hoja de Trabajo para listado'!$CD$155:$DC$1048576,MATCH($A376,'Hoja de Trabajo para listado'!$CD$155:$CD$1048576,0),MATCH((CUADRO!I$5&amp;$E376),'Hoja de Trabajo para listado'!$CD$151:$DC$151,0)),0)</f>
        <v>0</v>
      </c>
      <c r="J376" s="243">
        <f ca="1">+IFERROR(INDEX('Hoja de Trabajo para listado'!$A$155:$Z$1048576,MATCH($A376,'Hoja de Trabajo para listado'!$A$155:$A$1048576,0),MATCH((CUADRO!J$5&amp;$E376),'Hoja de Trabajo para listado'!$A$151:$Z$151,0)),0)+IFERROR(INDEX('Hoja de Trabajo para listado'!$AB$155:$BA$1048576,MATCH($A376,'Hoja de Trabajo para listado'!$AB$155:$AB$1048576,0),MATCH((CUADRO!J$5&amp;$E376),'Hoja de Trabajo para listado'!$AB$151:$BA$151,0)),0)+IFERROR(INDEX('Hoja de Trabajo para listado'!$BC$155:$CB$1048576,MATCH($A376,'Hoja de Trabajo para listado'!$BC$155:$BC$1048576,0),MATCH((CUADRO!J$5&amp;$E376),'Hoja de Trabajo para listado'!$BC$151:$CB$151,0)),0)+IFERROR(INDEX('Hoja de Trabajo para listado'!$DE$153:$DG$274,MATCH($A376,'Hoja de Trabajo para listado'!$DE$153:$DE$1048576,0),MATCH((CUADRO!J$5&amp;$E376),'Hoja de Trabajo para listado'!$DE$151:$DG$151,0)),0)+IFERROR(INDEX('Hoja de Trabajo para listado'!$CD$155:$DC$1048576,MATCH($A376,'Hoja de Trabajo para listado'!$CD$155:$CD$1048576,0),MATCH((CUADRO!J$5&amp;$E376),'Hoja de Trabajo para listado'!$CD$151:$DC$151,0)),0)</f>
        <v>0</v>
      </c>
      <c r="K376" s="243">
        <f ca="1">+IFERROR(INDEX('Hoja de Trabajo para listado'!$A$155:$Z$1048576,MATCH($A376,'Hoja de Trabajo para listado'!$A$155:$A$1048576,0),MATCH((CUADRO!K$5&amp;$E376),'Hoja de Trabajo para listado'!$A$151:$Z$151,0)),0)+IFERROR(INDEX('Hoja de Trabajo para listado'!$AB$155:$BA$1048576,MATCH($A376,'Hoja de Trabajo para listado'!$AB$155:$AB$1048576,0),MATCH((CUADRO!K$5&amp;$E376),'Hoja de Trabajo para listado'!$AB$151:$BA$151,0)),0)+IFERROR(INDEX('Hoja de Trabajo para listado'!$BC$155:$CB$1048576,MATCH($A376,'Hoja de Trabajo para listado'!$BC$155:$BC$1048576,0),MATCH((CUADRO!K$5&amp;$E376),'Hoja de Trabajo para listado'!$BC$151:$CB$151,0)),0)+IFERROR(INDEX('Hoja de Trabajo para listado'!$DE$153:$DG$274,MATCH($A376,'Hoja de Trabajo para listado'!$DE$153:$DE$1048576,0),MATCH((CUADRO!K$5&amp;$E376),'Hoja de Trabajo para listado'!$DE$151:$DG$151,0)),0)+IFERROR(INDEX('Hoja de Trabajo para listado'!$CD$155:$DC$1048576,MATCH($A376,'Hoja de Trabajo para listado'!$CD$155:$CD$1048576,0),MATCH((CUADRO!K$5&amp;$E376),'Hoja de Trabajo para listado'!$CD$151:$DC$151,0)),0)</f>
        <v>0</v>
      </c>
      <c r="L376" s="243">
        <f ca="1">+IFERROR(INDEX('Hoja de Trabajo para listado'!$A$155:$Z$1048576,MATCH($A376,'Hoja de Trabajo para listado'!$A$155:$A$1048576,0),MATCH((CUADRO!L$5&amp;$E376),'Hoja de Trabajo para listado'!$A$151:$Z$151,0)),0)+IFERROR(INDEX('Hoja de Trabajo para listado'!$AB$155:$BA$1048576,MATCH($A376,'Hoja de Trabajo para listado'!$AB$155:$AB$1048576,0),MATCH((CUADRO!L$5&amp;$E376),'Hoja de Trabajo para listado'!$AB$151:$BA$151,0)),0)+IFERROR(INDEX('Hoja de Trabajo para listado'!$BC$155:$CB$1048576,MATCH($A376,'Hoja de Trabajo para listado'!$BC$155:$BC$1048576,0),MATCH((CUADRO!L$5&amp;$E376),'Hoja de Trabajo para listado'!$BC$151:$CB$151,0)),0)+IFERROR(INDEX('Hoja de Trabajo para listado'!$DE$153:$DG$274,MATCH($A376,'Hoja de Trabajo para listado'!$DE$153:$DE$1048576,0),MATCH((CUADRO!L$5&amp;$E376),'Hoja de Trabajo para listado'!$DE$151:$DG$151,0)),0)+IFERROR(INDEX('Hoja de Trabajo para listado'!$CD$155:$DC$1048576,MATCH($A376,'Hoja de Trabajo para listado'!$CD$155:$CD$1048576,0),MATCH((CUADRO!L$5&amp;$E376),'Hoja de Trabajo para listado'!$CD$151:$DC$151,0)),0)</f>
        <v>0</v>
      </c>
      <c r="M376" s="243">
        <f ca="1">+IFERROR(INDEX('Hoja de Trabajo para listado'!$A$155:$Z$1048576,MATCH($A376,'Hoja de Trabajo para listado'!$A$155:$A$1048576,0),MATCH((CUADRO!M$5&amp;$E376),'Hoja de Trabajo para listado'!$A$151:$Z$151,0)),0)+IFERROR(INDEX('Hoja de Trabajo para listado'!$AB$155:$BA$1048576,MATCH($A376,'Hoja de Trabajo para listado'!$AB$155:$AB$1048576,0),MATCH((CUADRO!M$5&amp;$E376),'Hoja de Trabajo para listado'!$AB$151:$BA$151,0)),0)+IFERROR(INDEX('Hoja de Trabajo para listado'!$BC$155:$CB$1048576,MATCH($A376,'Hoja de Trabajo para listado'!$BC$155:$BC$1048576,0),MATCH((CUADRO!M$5&amp;$E376),'Hoja de Trabajo para listado'!$BC$151:$CB$151,0)),0)+IFERROR(INDEX('Hoja de Trabajo para listado'!$DE$153:$DG$274,MATCH($A376,'Hoja de Trabajo para listado'!$DE$153:$DE$1048576,0),MATCH((CUADRO!M$5&amp;$E376),'Hoja de Trabajo para listado'!$DE$151:$DG$151,0)),0)+IFERROR(INDEX('Hoja de Trabajo para listado'!$CD$155:$DC$1048576,MATCH($A376,'Hoja de Trabajo para listado'!$CD$155:$CD$1048576,0),MATCH((CUADRO!M$5&amp;$E376),'Hoja de Trabajo para listado'!$CD$151:$DC$151,0)),0)</f>
        <v>0</v>
      </c>
      <c r="N376" s="243">
        <f ca="1">+IFERROR(INDEX('Hoja de Trabajo para listado'!$A$155:$Z$1048576,MATCH($A376,'Hoja de Trabajo para listado'!$A$155:$A$1048576,0),MATCH((CUADRO!N$5&amp;$E376),'Hoja de Trabajo para listado'!$A$151:$Z$151,0)),0)+IFERROR(INDEX('Hoja de Trabajo para listado'!$AB$155:$BA$1048576,MATCH($A376,'Hoja de Trabajo para listado'!$AB$155:$AB$1048576,0),MATCH((CUADRO!N$5&amp;$E376),'Hoja de Trabajo para listado'!$AB$151:$BA$151,0)),0)+IFERROR(INDEX('Hoja de Trabajo para listado'!$BC$155:$CB$1048576,MATCH($A376,'Hoja de Trabajo para listado'!$BC$155:$BC$1048576,0),MATCH((CUADRO!N$5&amp;$E376),'Hoja de Trabajo para listado'!$BC$151:$CB$151,0)),0)+IFERROR(INDEX('Hoja de Trabajo para listado'!$DE$153:$DG$274,MATCH($A376,'Hoja de Trabajo para listado'!$DE$153:$DE$1048576,0),MATCH((CUADRO!N$5&amp;$E376),'Hoja de Trabajo para listado'!$DE$151:$DG$151,0)),0)+IFERROR(INDEX('Hoja de Trabajo para listado'!$CD$155:$DC$1048576,MATCH($A376,'Hoja de Trabajo para listado'!$CD$155:$CD$1048576,0),MATCH((CUADRO!N$5&amp;$E376),'Hoja de Trabajo para listado'!$CD$151:$DC$151,0)),0)</f>
        <v>0</v>
      </c>
      <c r="O376" s="243">
        <f ca="1">+IFERROR(INDEX('Hoja de Trabajo para listado'!$A$155:$Z$1048576,MATCH($A376,'Hoja de Trabajo para listado'!$A$155:$A$1048576,0),MATCH((CUADRO!O$5&amp;$E376),'Hoja de Trabajo para listado'!$A$151:$Z$151,0)),0)+IFERROR(INDEX('Hoja de Trabajo para listado'!$AB$155:$BA$1048576,MATCH($A376,'Hoja de Trabajo para listado'!$AB$155:$AB$1048576,0),MATCH((CUADRO!O$5&amp;$E376),'Hoja de Trabajo para listado'!$AB$151:$BA$151,0)),0)+IFERROR(INDEX('Hoja de Trabajo para listado'!$BC$155:$CB$1048576,MATCH($A376,'Hoja de Trabajo para listado'!$BC$155:$BC$1048576,0),MATCH((CUADRO!O$5&amp;$E376),'Hoja de Trabajo para listado'!$BC$151:$CB$151,0)),0)+IFERROR(INDEX('Hoja de Trabajo para listado'!$DE$153:$DG$274,MATCH($A376,'Hoja de Trabajo para listado'!$DE$153:$DE$1048576,0),MATCH((CUADRO!O$5&amp;$E376),'Hoja de Trabajo para listado'!$DE$151:$DG$151,0)),0)+IFERROR(INDEX('Hoja de Trabajo para listado'!$CD$155:$DC$1048576,MATCH($A376,'Hoja de Trabajo para listado'!$CD$155:$CD$1048576,0),MATCH((CUADRO!O$5&amp;$E376),'Hoja de Trabajo para listado'!$CD$151:$DC$151,0)),0)</f>
        <v>0</v>
      </c>
      <c r="P376" s="243">
        <f ca="1">+IFERROR(INDEX('Hoja de Trabajo para listado'!$A$155:$Z$1048576,MATCH($A376,'Hoja de Trabajo para listado'!$A$155:$A$1048576,0),MATCH((CUADRO!P$5&amp;$E376),'Hoja de Trabajo para listado'!$A$151:$Z$151,0)),0)+IFERROR(INDEX('Hoja de Trabajo para listado'!$AB$155:$BA$1048576,MATCH($A376,'Hoja de Trabajo para listado'!$AB$155:$AB$1048576,0),MATCH((CUADRO!P$5&amp;$E376),'Hoja de Trabajo para listado'!$AB$151:$BA$151,0)),0)+IFERROR(INDEX('Hoja de Trabajo para listado'!$BC$155:$CB$1048576,MATCH($A376,'Hoja de Trabajo para listado'!$BC$155:$BC$1048576,0),MATCH((CUADRO!P$5&amp;$E376),'Hoja de Trabajo para listado'!$BC$151:$CB$151,0)),0)+IFERROR(INDEX('Hoja de Trabajo para listado'!$DE$153:$DG$274,MATCH($A376,'Hoja de Trabajo para listado'!$DE$153:$DE$1048576,0),MATCH((CUADRO!P$5&amp;$E376),'Hoja de Trabajo para listado'!$DE$151:$DG$151,0)),0)+IFERROR(INDEX('Hoja de Trabajo para listado'!$CD$155:$DC$1048576,MATCH($A376,'Hoja de Trabajo para listado'!$CD$155:$CD$1048576,0),MATCH((CUADRO!P$5&amp;$E376),'Hoja de Trabajo para listado'!$CD$151:$DC$151,0)),0)</f>
        <v>0</v>
      </c>
      <c r="Q376" s="243">
        <f ca="1">+IFERROR(INDEX('Hoja de Trabajo para listado'!$A$155:$Z$1048576,MATCH($A376,'Hoja de Trabajo para listado'!$A$155:$A$1048576,0),MATCH((CUADRO!Q$5&amp;$E376),'Hoja de Trabajo para listado'!$A$151:$Z$151,0)),0)+IFERROR(INDEX('Hoja de Trabajo para listado'!$AB$155:$BA$1048576,MATCH($A376,'Hoja de Trabajo para listado'!$AB$155:$AB$1048576,0),MATCH((CUADRO!Q$5&amp;$E376),'Hoja de Trabajo para listado'!$AB$151:$BA$151,0)),0)+IFERROR(INDEX('Hoja de Trabajo para listado'!$BC$155:$CB$1048576,MATCH($A376,'Hoja de Trabajo para listado'!$BC$155:$BC$1048576,0),MATCH((CUADRO!Q$5&amp;$E376),'Hoja de Trabajo para listado'!$BC$151:$CB$151,0)),0)+IFERROR(INDEX('Hoja de Trabajo para listado'!$DE$153:$DG$274,MATCH($A376,'Hoja de Trabajo para listado'!$DE$153:$DE$1048576,0),MATCH((CUADRO!Q$5&amp;$E376),'Hoja de Trabajo para listado'!$DE$151:$DG$151,0)),0)+IFERROR(INDEX('Hoja de Trabajo para listado'!$CD$155:$DC$1048576,MATCH($A376,'Hoja de Trabajo para listado'!$CD$155:$CD$1048576,0),MATCH((CUADRO!Q$5&amp;$E376),'Hoja de Trabajo para listado'!$CD$151:$DC$151,0)),0)</f>
        <v>0</v>
      </c>
      <c r="R376" s="243">
        <f t="shared" ca="1" si="13"/>
        <v>0</v>
      </c>
      <c r="S376" s="249"/>
      <c r="T376" s="243">
        <f ca="1">+T377</f>
        <v>0</v>
      </c>
      <c r="U376" s="242">
        <f t="shared" si="14"/>
        <v>1</v>
      </c>
      <c r="V376" s="333" t="str">
        <f>+VLOOKUP(A376,bd_lista!$A$3:$E$590,5,FALSE)</f>
        <v>Empresas Nacionales</v>
      </c>
      <c r="W376" s="391" t="str">
        <f>+V376</f>
        <v>Empresas Nacionales</v>
      </c>
      <c r="X376" s="242">
        <f>+VLOOKUP(A376,[4]Sheet1!$A$13:$D$744,4,FALSE)</f>
        <v>20</v>
      </c>
      <c r="Y376" s="242" t="str">
        <f>+VLOOKUP(X376,bd_lista!$A$3:$C$590,3,FALSE)</f>
        <v>Ministerio de Defensa</v>
      </c>
      <c r="Z376" s="294">
        <f>+X376</f>
        <v>20</v>
      </c>
      <c r="AA376" s="295" t="str">
        <f>+Y376</f>
        <v>Ministerio de Defensa</v>
      </c>
    </row>
    <row r="377" spans="1:27" ht="15" hidden="1" customHeight="1">
      <c r="A377" s="32">
        <v>600</v>
      </c>
      <c r="B377" s="388"/>
      <c r="C377" s="333" t="str">
        <f>+VLOOKUP(A377,bd_lista!$A$3:$C$590,3,FALSE)</f>
        <v>Empresa Servicios Aéreos Bolivianos</v>
      </c>
      <c r="D377" s="390"/>
      <c r="E377" s="333" t="s">
        <v>1305</v>
      </c>
      <c r="F377" s="245">
        <f ca="1">+IFERROR(INDEX('Hoja de Trabajo para listado'!$A$155:$Z$1048576,MATCH($A377,'Hoja de Trabajo para listado'!$A$155:$A$1048576,0),MATCH((CUADRO!F$5&amp;$E377),'Hoja de Trabajo para listado'!$A$151:$Z$151,0)),0)+IFERROR(INDEX('Hoja de Trabajo para listado'!$AB$155:$BA$1048576,MATCH($A377,'Hoja de Trabajo para listado'!$AB$155:$AB$1048576,0),MATCH((CUADRO!F$5&amp;$E377),'Hoja de Trabajo para listado'!$AB$151:$BA$151,0)),0)+IFERROR(INDEX('Hoja de Trabajo para listado'!$BC$155:$CB$1048576,MATCH($A377,'Hoja de Trabajo para listado'!$BC$155:$BC$1048576,0),MATCH((CUADRO!F$5&amp;$E377),'Hoja de Trabajo para listado'!$BC$151:$CB$151,0)),0)+IFERROR(INDEX('Hoja de Trabajo para listado'!$DE$153:$DG$274,MATCH($A377,'Hoja de Trabajo para listado'!$DE$153:$DE$1048576,0),MATCH((CUADRO!F$5&amp;$E377),'Hoja de Trabajo para listado'!$DE$151:$DG$151,0)),0)+IFERROR(INDEX('Hoja de Trabajo para listado'!$CD$155:$DC$1048576,MATCH($A377,'Hoja de Trabajo para listado'!$CD$155:$CD$1048576,0),MATCH((CUADRO!F$5&amp;$E377),'Hoja de Trabajo para listado'!$CD$151:$DC$151,0)),0)</f>
        <v>0</v>
      </c>
      <c r="G377" s="245">
        <f ca="1">+IFERROR(INDEX('Hoja de Trabajo para listado'!$A$155:$Z$1048576,MATCH($A377,'Hoja de Trabajo para listado'!$A$155:$A$1048576,0),MATCH((CUADRO!G$5&amp;$E377),'Hoja de Trabajo para listado'!$A$151:$Z$151,0)),0)+IFERROR(INDEX('Hoja de Trabajo para listado'!$AB$155:$BA$1048576,MATCH($A377,'Hoja de Trabajo para listado'!$AB$155:$AB$1048576,0),MATCH((CUADRO!G$5&amp;$E377),'Hoja de Trabajo para listado'!$AB$151:$BA$151,0)),0)+IFERROR(INDEX('Hoja de Trabajo para listado'!$BC$155:$CB$1048576,MATCH($A377,'Hoja de Trabajo para listado'!$BC$155:$BC$1048576,0),MATCH((CUADRO!G$5&amp;$E377),'Hoja de Trabajo para listado'!$BC$151:$CB$151,0)),0)+IFERROR(INDEX('Hoja de Trabajo para listado'!$DE$153:$DG$274,MATCH($A377,'Hoja de Trabajo para listado'!$DE$153:$DE$1048576,0),MATCH((CUADRO!G$5&amp;$E377),'Hoja de Trabajo para listado'!$DE$151:$DG$151,0)),0)+IFERROR(INDEX('Hoja de Trabajo para listado'!$CD$155:$DC$1048576,MATCH($A377,'Hoja de Trabajo para listado'!$CD$155:$CD$1048576,0),MATCH((CUADRO!G$5&amp;$E377),'Hoja de Trabajo para listado'!$CD$151:$DC$151,0)),0)</f>
        <v>0</v>
      </c>
      <c r="H377" s="245">
        <f ca="1">+IFERROR(INDEX('Hoja de Trabajo para listado'!$A$155:$Z$1048576,MATCH($A377,'Hoja de Trabajo para listado'!$A$155:$A$1048576,0),MATCH((CUADRO!H$5&amp;$E377),'Hoja de Trabajo para listado'!$A$151:$Z$151,0)),0)+IFERROR(INDEX('Hoja de Trabajo para listado'!$AB$155:$BA$1048576,MATCH($A377,'Hoja de Trabajo para listado'!$AB$155:$AB$1048576,0),MATCH((CUADRO!H$5&amp;$E377),'Hoja de Trabajo para listado'!$AB$151:$BA$151,0)),0)+IFERROR(INDEX('Hoja de Trabajo para listado'!$BC$155:$CB$1048576,MATCH($A377,'Hoja de Trabajo para listado'!$BC$155:$BC$1048576,0),MATCH((CUADRO!H$5&amp;$E377),'Hoja de Trabajo para listado'!$BC$151:$CB$151,0)),0)+IFERROR(INDEX('Hoja de Trabajo para listado'!$DE$153:$DG$274,MATCH($A377,'Hoja de Trabajo para listado'!$DE$153:$DE$1048576,0),MATCH((CUADRO!H$5&amp;$E377),'Hoja de Trabajo para listado'!$DE$151:$DG$151,0)),0)+IFERROR(INDEX('Hoja de Trabajo para listado'!$CD$155:$DC$1048576,MATCH($A377,'Hoja de Trabajo para listado'!$CD$155:$CD$1048576,0),MATCH((CUADRO!H$5&amp;$E377),'Hoja de Trabajo para listado'!$CD$151:$DC$151,0)),0)</f>
        <v>0</v>
      </c>
      <c r="I377" s="245">
        <f ca="1">+IFERROR(INDEX('Hoja de Trabajo para listado'!$A$155:$Z$1048576,MATCH($A377,'Hoja de Trabajo para listado'!$A$155:$A$1048576,0),MATCH((CUADRO!I$5&amp;$E377),'Hoja de Trabajo para listado'!$A$151:$Z$151,0)),0)+IFERROR(INDEX('Hoja de Trabajo para listado'!$AB$155:$BA$1048576,MATCH($A377,'Hoja de Trabajo para listado'!$AB$155:$AB$1048576,0),MATCH((CUADRO!I$5&amp;$E377),'Hoja de Trabajo para listado'!$AB$151:$BA$151,0)),0)+IFERROR(INDEX('Hoja de Trabajo para listado'!$BC$155:$CB$1048576,MATCH($A377,'Hoja de Trabajo para listado'!$BC$155:$BC$1048576,0),MATCH((CUADRO!I$5&amp;$E377),'Hoja de Trabajo para listado'!$BC$151:$CB$151,0)),0)+IFERROR(INDEX('Hoja de Trabajo para listado'!$DE$153:$DG$274,MATCH($A377,'Hoja de Trabajo para listado'!$DE$153:$DE$1048576,0),MATCH((CUADRO!I$5&amp;$E377),'Hoja de Trabajo para listado'!$DE$151:$DG$151,0)),0)+IFERROR(INDEX('Hoja de Trabajo para listado'!$CD$155:$DC$1048576,MATCH($A377,'Hoja de Trabajo para listado'!$CD$155:$CD$1048576,0),MATCH((CUADRO!I$5&amp;$E377),'Hoja de Trabajo para listado'!$CD$151:$DC$151,0)),0)</f>
        <v>0</v>
      </c>
      <c r="J377" s="245">
        <f ca="1">+IFERROR(INDEX('Hoja de Trabajo para listado'!$A$155:$Z$1048576,MATCH($A377,'Hoja de Trabajo para listado'!$A$155:$A$1048576,0),MATCH((CUADRO!J$5&amp;$E377),'Hoja de Trabajo para listado'!$A$151:$Z$151,0)),0)+IFERROR(INDEX('Hoja de Trabajo para listado'!$AB$155:$BA$1048576,MATCH($A377,'Hoja de Trabajo para listado'!$AB$155:$AB$1048576,0),MATCH((CUADRO!J$5&amp;$E377),'Hoja de Trabajo para listado'!$AB$151:$BA$151,0)),0)+IFERROR(INDEX('Hoja de Trabajo para listado'!$BC$155:$CB$1048576,MATCH($A377,'Hoja de Trabajo para listado'!$BC$155:$BC$1048576,0),MATCH((CUADRO!J$5&amp;$E377),'Hoja de Trabajo para listado'!$BC$151:$CB$151,0)),0)+IFERROR(INDEX('Hoja de Trabajo para listado'!$DE$153:$DG$274,MATCH($A377,'Hoja de Trabajo para listado'!$DE$153:$DE$1048576,0),MATCH((CUADRO!J$5&amp;$E377),'Hoja de Trabajo para listado'!$DE$151:$DG$151,0)),0)+IFERROR(INDEX('Hoja de Trabajo para listado'!$CD$155:$DC$1048576,MATCH($A377,'Hoja de Trabajo para listado'!$CD$155:$CD$1048576,0),MATCH((CUADRO!J$5&amp;$E377),'Hoja de Trabajo para listado'!$CD$151:$DC$151,0)),0)</f>
        <v>0</v>
      </c>
      <c r="K377" s="245">
        <f ca="1">+IFERROR(INDEX('Hoja de Trabajo para listado'!$A$155:$Z$1048576,MATCH($A377,'Hoja de Trabajo para listado'!$A$155:$A$1048576,0),MATCH((CUADRO!K$5&amp;$E377),'Hoja de Trabajo para listado'!$A$151:$Z$151,0)),0)+IFERROR(INDEX('Hoja de Trabajo para listado'!$AB$155:$BA$1048576,MATCH($A377,'Hoja de Trabajo para listado'!$AB$155:$AB$1048576,0),MATCH((CUADRO!K$5&amp;$E377),'Hoja de Trabajo para listado'!$AB$151:$BA$151,0)),0)+IFERROR(INDEX('Hoja de Trabajo para listado'!$BC$155:$CB$1048576,MATCH($A377,'Hoja de Trabajo para listado'!$BC$155:$BC$1048576,0),MATCH((CUADRO!K$5&amp;$E377),'Hoja de Trabajo para listado'!$BC$151:$CB$151,0)),0)+IFERROR(INDEX('Hoja de Trabajo para listado'!$DE$153:$DG$274,MATCH($A377,'Hoja de Trabajo para listado'!$DE$153:$DE$1048576,0),MATCH((CUADRO!K$5&amp;$E377),'Hoja de Trabajo para listado'!$DE$151:$DG$151,0)),0)+IFERROR(INDEX('Hoja de Trabajo para listado'!$CD$155:$DC$1048576,MATCH($A377,'Hoja de Trabajo para listado'!$CD$155:$CD$1048576,0),MATCH((CUADRO!K$5&amp;$E377),'Hoja de Trabajo para listado'!$CD$151:$DC$151,0)),0)</f>
        <v>0</v>
      </c>
      <c r="L377" s="245">
        <f ca="1">+IFERROR(INDEX('Hoja de Trabajo para listado'!$A$155:$Z$1048576,MATCH($A377,'Hoja de Trabajo para listado'!$A$155:$A$1048576,0),MATCH((CUADRO!L$5&amp;$E377),'Hoja de Trabajo para listado'!$A$151:$Z$151,0)),0)+IFERROR(INDEX('Hoja de Trabajo para listado'!$AB$155:$BA$1048576,MATCH($A377,'Hoja de Trabajo para listado'!$AB$155:$AB$1048576,0),MATCH((CUADRO!L$5&amp;$E377),'Hoja de Trabajo para listado'!$AB$151:$BA$151,0)),0)+IFERROR(INDEX('Hoja de Trabajo para listado'!$BC$155:$CB$1048576,MATCH($A377,'Hoja de Trabajo para listado'!$BC$155:$BC$1048576,0),MATCH((CUADRO!L$5&amp;$E377),'Hoja de Trabajo para listado'!$BC$151:$CB$151,0)),0)+IFERROR(INDEX('Hoja de Trabajo para listado'!$DE$153:$DG$274,MATCH($A377,'Hoja de Trabajo para listado'!$DE$153:$DE$1048576,0),MATCH((CUADRO!L$5&amp;$E377),'Hoja de Trabajo para listado'!$DE$151:$DG$151,0)),0)+IFERROR(INDEX('Hoja de Trabajo para listado'!$CD$155:$DC$1048576,MATCH($A377,'Hoja de Trabajo para listado'!$CD$155:$CD$1048576,0),MATCH((CUADRO!L$5&amp;$E377),'Hoja de Trabajo para listado'!$CD$151:$DC$151,0)),0)</f>
        <v>0</v>
      </c>
      <c r="M377" s="245">
        <f ca="1">+IFERROR(INDEX('Hoja de Trabajo para listado'!$A$155:$Z$1048576,MATCH($A377,'Hoja de Trabajo para listado'!$A$155:$A$1048576,0),MATCH((CUADRO!M$5&amp;$E377),'Hoja de Trabajo para listado'!$A$151:$Z$151,0)),0)+IFERROR(INDEX('Hoja de Trabajo para listado'!$AB$155:$BA$1048576,MATCH($A377,'Hoja de Trabajo para listado'!$AB$155:$AB$1048576,0),MATCH((CUADRO!M$5&amp;$E377),'Hoja de Trabajo para listado'!$AB$151:$BA$151,0)),0)+IFERROR(INDEX('Hoja de Trabajo para listado'!$BC$155:$CB$1048576,MATCH($A377,'Hoja de Trabajo para listado'!$BC$155:$BC$1048576,0),MATCH((CUADRO!M$5&amp;$E377),'Hoja de Trabajo para listado'!$BC$151:$CB$151,0)),0)+IFERROR(INDEX('Hoja de Trabajo para listado'!$DE$153:$DG$274,MATCH($A377,'Hoja de Trabajo para listado'!$DE$153:$DE$1048576,0),MATCH((CUADRO!M$5&amp;$E377),'Hoja de Trabajo para listado'!$DE$151:$DG$151,0)),0)+IFERROR(INDEX('Hoja de Trabajo para listado'!$CD$155:$DC$1048576,MATCH($A377,'Hoja de Trabajo para listado'!$CD$155:$CD$1048576,0),MATCH((CUADRO!M$5&amp;$E377),'Hoja de Trabajo para listado'!$CD$151:$DC$151,0)),0)</f>
        <v>0</v>
      </c>
      <c r="N377" s="245">
        <f ca="1">+IFERROR(INDEX('Hoja de Trabajo para listado'!$A$155:$Z$1048576,MATCH($A377,'Hoja de Trabajo para listado'!$A$155:$A$1048576,0),MATCH((CUADRO!N$5&amp;$E377),'Hoja de Trabajo para listado'!$A$151:$Z$151,0)),0)+IFERROR(INDEX('Hoja de Trabajo para listado'!$AB$155:$BA$1048576,MATCH($A377,'Hoja de Trabajo para listado'!$AB$155:$AB$1048576,0),MATCH((CUADRO!N$5&amp;$E377),'Hoja de Trabajo para listado'!$AB$151:$BA$151,0)),0)+IFERROR(INDEX('Hoja de Trabajo para listado'!$BC$155:$CB$1048576,MATCH($A377,'Hoja de Trabajo para listado'!$BC$155:$BC$1048576,0),MATCH((CUADRO!N$5&amp;$E377),'Hoja de Trabajo para listado'!$BC$151:$CB$151,0)),0)+IFERROR(INDEX('Hoja de Trabajo para listado'!$DE$153:$DG$274,MATCH($A377,'Hoja de Trabajo para listado'!$DE$153:$DE$1048576,0),MATCH((CUADRO!N$5&amp;$E377),'Hoja de Trabajo para listado'!$DE$151:$DG$151,0)),0)+IFERROR(INDEX('Hoja de Trabajo para listado'!$CD$155:$DC$1048576,MATCH($A377,'Hoja de Trabajo para listado'!$CD$155:$CD$1048576,0),MATCH((CUADRO!N$5&amp;$E377),'Hoja de Trabajo para listado'!$CD$151:$DC$151,0)),0)</f>
        <v>0</v>
      </c>
      <c r="O377" s="245">
        <f ca="1">+IFERROR(INDEX('Hoja de Trabajo para listado'!$A$155:$Z$1048576,MATCH($A377,'Hoja de Trabajo para listado'!$A$155:$A$1048576,0),MATCH((CUADRO!O$5&amp;$E377),'Hoja de Trabajo para listado'!$A$151:$Z$151,0)),0)+IFERROR(INDEX('Hoja de Trabajo para listado'!$AB$155:$BA$1048576,MATCH($A377,'Hoja de Trabajo para listado'!$AB$155:$AB$1048576,0),MATCH((CUADRO!O$5&amp;$E377),'Hoja de Trabajo para listado'!$AB$151:$BA$151,0)),0)+IFERROR(INDEX('Hoja de Trabajo para listado'!$BC$155:$CB$1048576,MATCH($A377,'Hoja de Trabajo para listado'!$BC$155:$BC$1048576,0),MATCH((CUADRO!O$5&amp;$E377),'Hoja de Trabajo para listado'!$BC$151:$CB$151,0)),0)+IFERROR(INDEX('Hoja de Trabajo para listado'!$DE$153:$DG$274,MATCH($A377,'Hoja de Trabajo para listado'!$DE$153:$DE$1048576,0),MATCH((CUADRO!O$5&amp;$E377),'Hoja de Trabajo para listado'!$DE$151:$DG$151,0)),0)+IFERROR(INDEX('Hoja de Trabajo para listado'!$CD$155:$DC$1048576,MATCH($A377,'Hoja de Trabajo para listado'!$CD$155:$CD$1048576,0),MATCH((CUADRO!O$5&amp;$E377),'Hoja de Trabajo para listado'!$CD$151:$DC$151,0)),0)</f>
        <v>0</v>
      </c>
      <c r="P377" s="245">
        <f ca="1">+IFERROR(INDEX('Hoja de Trabajo para listado'!$A$155:$Z$1048576,MATCH($A377,'Hoja de Trabajo para listado'!$A$155:$A$1048576,0),MATCH((CUADRO!P$5&amp;$E377),'Hoja de Trabajo para listado'!$A$151:$Z$151,0)),0)+IFERROR(INDEX('Hoja de Trabajo para listado'!$AB$155:$BA$1048576,MATCH($A377,'Hoja de Trabajo para listado'!$AB$155:$AB$1048576,0),MATCH((CUADRO!P$5&amp;$E377),'Hoja de Trabajo para listado'!$AB$151:$BA$151,0)),0)+IFERROR(INDEX('Hoja de Trabajo para listado'!$BC$155:$CB$1048576,MATCH($A377,'Hoja de Trabajo para listado'!$BC$155:$BC$1048576,0),MATCH((CUADRO!P$5&amp;$E377),'Hoja de Trabajo para listado'!$BC$151:$CB$151,0)),0)+IFERROR(INDEX('Hoja de Trabajo para listado'!$DE$153:$DG$274,MATCH($A377,'Hoja de Trabajo para listado'!$DE$153:$DE$1048576,0),MATCH((CUADRO!P$5&amp;$E377),'Hoja de Trabajo para listado'!$DE$151:$DG$151,0)),0)+IFERROR(INDEX('Hoja de Trabajo para listado'!$CD$155:$DC$1048576,MATCH($A377,'Hoja de Trabajo para listado'!$CD$155:$CD$1048576,0),MATCH((CUADRO!P$5&amp;$E377),'Hoja de Trabajo para listado'!$CD$151:$DC$151,0)),0)</f>
        <v>0</v>
      </c>
      <c r="Q377" s="245">
        <f ca="1">+IFERROR(INDEX('Hoja de Trabajo para listado'!$A$155:$Z$1048576,MATCH($A377,'Hoja de Trabajo para listado'!$A$155:$A$1048576,0),MATCH((CUADRO!Q$5&amp;$E377),'Hoja de Trabajo para listado'!$A$151:$Z$151,0)),0)+IFERROR(INDEX('Hoja de Trabajo para listado'!$AB$155:$BA$1048576,MATCH($A377,'Hoja de Trabajo para listado'!$AB$155:$AB$1048576,0),MATCH((CUADRO!Q$5&amp;$E377),'Hoja de Trabajo para listado'!$AB$151:$BA$151,0)),0)+IFERROR(INDEX('Hoja de Trabajo para listado'!$BC$155:$CB$1048576,MATCH($A377,'Hoja de Trabajo para listado'!$BC$155:$BC$1048576,0),MATCH((CUADRO!Q$5&amp;$E377),'Hoja de Trabajo para listado'!$BC$151:$CB$151,0)),0)+IFERROR(INDEX('Hoja de Trabajo para listado'!$DE$153:$DG$274,MATCH($A377,'Hoja de Trabajo para listado'!$DE$153:$DE$1048576,0),MATCH((CUADRO!Q$5&amp;$E377),'Hoja de Trabajo para listado'!$DE$151:$DG$151,0)),0)+IFERROR(INDEX('Hoja de Trabajo para listado'!$CD$155:$DC$1048576,MATCH($A377,'Hoja de Trabajo para listado'!$CD$155:$CD$1048576,0),MATCH((CUADRO!Q$5&amp;$E377),'Hoja de Trabajo para listado'!$CD$151:$DC$151,0)),0)</f>
        <v>0</v>
      </c>
      <c r="R377" s="245">
        <f t="shared" ca="1" si="13"/>
        <v>0</v>
      </c>
      <c r="S377" s="259">
        <f ca="1">+R376+R377</f>
        <v>0</v>
      </c>
      <c r="T377" s="245">
        <f ca="1">+S377</f>
        <v>0</v>
      </c>
      <c r="U377" s="244">
        <f t="shared" si="14"/>
        <v>2</v>
      </c>
      <c r="V377" s="333" t="str">
        <f>+VLOOKUP(A377,bd_lista!$A$3:$E$590,5,FALSE)</f>
        <v>Empresas Nacionales</v>
      </c>
      <c r="W377" s="392"/>
      <c r="X377" s="242">
        <f>+VLOOKUP(A377,[4]Sheet1!$A$13:$D$744,4,FALSE)</f>
        <v>20</v>
      </c>
      <c r="Y377" s="242" t="str">
        <f>+VLOOKUP(X377,bd_lista!$A$3:$C$590,3,FALSE)</f>
        <v>Ministerio de Defensa</v>
      </c>
      <c r="Z377" s="292"/>
      <c r="AA377" s="293"/>
    </row>
    <row r="378" spans="1:27" customFormat="1" ht="27" customHeight="1">
      <c r="A378" s="251">
        <v>633</v>
      </c>
      <c r="B378" s="387">
        <f>+A378</f>
        <v>633</v>
      </c>
      <c r="C378" s="247" t="str">
        <f>+VLOOKUP(A378,bd_lista!$A$3:$C$590,3,FALSE)</f>
        <v>Empresa Misicuni</v>
      </c>
      <c r="D378" s="389" t="str">
        <f>+C378</f>
        <v>Empresa Misicuni</v>
      </c>
      <c r="E378" s="247" t="s">
        <v>1304</v>
      </c>
      <c r="F378" s="243">
        <f ca="1">+IFERROR(INDEX('Hoja de Trabajo para listado'!$A$155:$Z$1048576,MATCH($A378,'Hoja de Trabajo para listado'!$A$155:$A$1048576,0),MATCH((CUADRO!F$5&amp;$E378),'Hoja de Trabajo para listado'!$A$151:$Z$151,0)),0)+IFERROR(INDEX('Hoja de Trabajo para listado'!$AB$155:$BA$1048576,MATCH($A378,'Hoja de Trabajo para listado'!$AB$155:$AB$1048576,0),MATCH((CUADRO!F$5&amp;$E378),'Hoja de Trabajo para listado'!$AB$151:$BA$151,0)),0)+IFERROR(INDEX('Hoja de Trabajo para listado'!$BC$155:$CB$1048576,MATCH($A378,'Hoja de Trabajo para listado'!$BC$155:$BC$1048576,0),MATCH((CUADRO!F$5&amp;$E378),'Hoja de Trabajo para listado'!$BC$151:$CB$151,0)),0)+IFERROR(INDEX('Hoja de Trabajo para listado'!$DE$153:$DG$274,MATCH($A378,'Hoja de Trabajo para listado'!$DE$153:$DE$1048576,0),MATCH((CUADRO!F$5&amp;$E378),'Hoja de Trabajo para listado'!$DE$151:$DG$151,0)),0)+IFERROR(INDEX('Hoja de Trabajo para listado'!$CD$155:$DC$1048576,MATCH($A378,'Hoja de Trabajo para listado'!$CD$155:$CD$1048576,0),MATCH((CUADRO!F$5&amp;$E378),'Hoja de Trabajo para listado'!$CD$151:$DC$151,0)),0)</f>
        <v>0</v>
      </c>
      <c r="G378" s="243">
        <f ca="1">+IFERROR(INDEX('Hoja de Trabajo para listado'!$A$155:$Z$1048576,MATCH($A378,'Hoja de Trabajo para listado'!$A$155:$A$1048576,0),MATCH((CUADRO!G$5&amp;$E378),'Hoja de Trabajo para listado'!$A$151:$Z$151,0)),0)+IFERROR(INDEX('Hoja de Trabajo para listado'!$AB$155:$BA$1048576,MATCH($A378,'Hoja de Trabajo para listado'!$AB$155:$AB$1048576,0),MATCH((CUADRO!G$5&amp;$E378),'Hoja de Trabajo para listado'!$AB$151:$BA$151,0)),0)+IFERROR(INDEX('Hoja de Trabajo para listado'!$BC$155:$CB$1048576,MATCH($A378,'Hoja de Trabajo para listado'!$BC$155:$BC$1048576,0),MATCH((CUADRO!G$5&amp;$E378),'Hoja de Trabajo para listado'!$BC$151:$CB$151,0)),0)+IFERROR(INDEX('Hoja de Trabajo para listado'!$DE$153:$DG$274,MATCH($A378,'Hoja de Trabajo para listado'!$DE$153:$DE$1048576,0),MATCH((CUADRO!G$5&amp;$E378),'Hoja de Trabajo para listado'!$DE$151:$DG$151,0)),0)+IFERROR(INDEX('Hoja de Trabajo para listado'!$CD$155:$DC$1048576,MATCH($A378,'Hoja de Trabajo para listado'!$CD$155:$CD$1048576,0),MATCH((CUADRO!G$5&amp;$E378),'Hoja de Trabajo para listado'!$CD$151:$DC$151,0)),0)</f>
        <v>0</v>
      </c>
      <c r="H378" s="243">
        <f ca="1">+IFERROR(INDEX('Hoja de Trabajo para listado'!$A$155:$Z$1048576,MATCH($A378,'Hoja de Trabajo para listado'!$A$155:$A$1048576,0),MATCH((CUADRO!H$5&amp;$E378),'Hoja de Trabajo para listado'!$A$151:$Z$151,0)),0)+IFERROR(INDEX('Hoja de Trabajo para listado'!$AB$155:$BA$1048576,MATCH($A378,'Hoja de Trabajo para listado'!$AB$155:$AB$1048576,0),MATCH((CUADRO!H$5&amp;$E378),'Hoja de Trabajo para listado'!$AB$151:$BA$151,0)),0)+IFERROR(INDEX('Hoja de Trabajo para listado'!$BC$155:$CB$1048576,MATCH($A378,'Hoja de Trabajo para listado'!$BC$155:$BC$1048576,0),MATCH((CUADRO!H$5&amp;$E378),'Hoja de Trabajo para listado'!$BC$151:$CB$151,0)),0)+IFERROR(INDEX('Hoja de Trabajo para listado'!$DE$153:$DG$274,MATCH($A378,'Hoja de Trabajo para listado'!$DE$153:$DE$1048576,0),MATCH((CUADRO!H$5&amp;$E378),'Hoja de Trabajo para listado'!$DE$151:$DG$151,0)),0)+IFERROR(INDEX('Hoja de Trabajo para listado'!$CD$155:$DC$1048576,MATCH($A378,'Hoja de Trabajo para listado'!$CD$155:$CD$1048576,0),MATCH((CUADRO!H$5&amp;$E378),'Hoja de Trabajo para listado'!$CD$151:$DC$151,0)),0)</f>
        <v>0</v>
      </c>
      <c r="I378" s="243">
        <f ca="1">+IFERROR(INDEX('Hoja de Trabajo para listado'!$A$155:$Z$1048576,MATCH($A378,'Hoja de Trabajo para listado'!$A$155:$A$1048576,0),MATCH((CUADRO!I$5&amp;$E378),'Hoja de Trabajo para listado'!$A$151:$Z$151,0)),0)+IFERROR(INDEX('Hoja de Trabajo para listado'!$AB$155:$BA$1048576,MATCH($A378,'Hoja de Trabajo para listado'!$AB$155:$AB$1048576,0),MATCH((CUADRO!I$5&amp;$E378),'Hoja de Trabajo para listado'!$AB$151:$BA$151,0)),0)+IFERROR(INDEX('Hoja de Trabajo para listado'!$BC$155:$CB$1048576,MATCH($A378,'Hoja de Trabajo para listado'!$BC$155:$BC$1048576,0),MATCH((CUADRO!I$5&amp;$E378),'Hoja de Trabajo para listado'!$BC$151:$CB$151,0)),0)+IFERROR(INDEX('Hoja de Trabajo para listado'!$DE$153:$DG$274,MATCH($A378,'Hoja de Trabajo para listado'!$DE$153:$DE$1048576,0),MATCH((CUADRO!I$5&amp;$E378),'Hoja de Trabajo para listado'!$DE$151:$DG$151,0)),0)+IFERROR(INDEX('Hoja de Trabajo para listado'!$CD$155:$DC$1048576,MATCH($A378,'Hoja de Trabajo para listado'!$CD$155:$CD$1048576,0),MATCH((CUADRO!I$5&amp;$E378),'Hoja de Trabajo para listado'!$CD$151:$DC$151,0)),0)</f>
        <v>0</v>
      </c>
      <c r="J378" s="243">
        <f ca="1">+IFERROR(INDEX('Hoja de Trabajo para listado'!$A$155:$Z$1048576,MATCH($A378,'Hoja de Trabajo para listado'!$A$155:$A$1048576,0),MATCH((CUADRO!J$5&amp;$E378),'Hoja de Trabajo para listado'!$A$151:$Z$151,0)),0)+IFERROR(INDEX('Hoja de Trabajo para listado'!$AB$155:$BA$1048576,MATCH($A378,'Hoja de Trabajo para listado'!$AB$155:$AB$1048576,0),MATCH((CUADRO!J$5&amp;$E378),'Hoja de Trabajo para listado'!$AB$151:$BA$151,0)),0)+IFERROR(INDEX('Hoja de Trabajo para listado'!$BC$155:$CB$1048576,MATCH($A378,'Hoja de Trabajo para listado'!$BC$155:$BC$1048576,0),MATCH((CUADRO!J$5&amp;$E378),'Hoja de Trabajo para listado'!$BC$151:$CB$151,0)),0)+IFERROR(INDEX('Hoja de Trabajo para listado'!$DE$153:$DG$274,MATCH($A378,'Hoja de Trabajo para listado'!$DE$153:$DE$1048576,0),MATCH((CUADRO!J$5&amp;$E378),'Hoja de Trabajo para listado'!$DE$151:$DG$151,0)),0)+IFERROR(INDEX('Hoja de Trabajo para listado'!$CD$155:$DC$1048576,MATCH($A378,'Hoja de Trabajo para listado'!$CD$155:$CD$1048576,0),MATCH((CUADRO!J$5&amp;$E378),'Hoja de Trabajo para listado'!$CD$151:$DC$151,0)),0)</f>
        <v>0</v>
      </c>
      <c r="K378" s="243">
        <f ca="1">+IFERROR(INDEX('Hoja de Trabajo para listado'!$A$155:$Z$1048576,MATCH($A378,'Hoja de Trabajo para listado'!$A$155:$A$1048576,0),MATCH((CUADRO!K$5&amp;$E378),'Hoja de Trabajo para listado'!$A$151:$Z$151,0)),0)+IFERROR(INDEX('Hoja de Trabajo para listado'!$AB$155:$BA$1048576,MATCH($A378,'Hoja de Trabajo para listado'!$AB$155:$AB$1048576,0),MATCH((CUADRO!K$5&amp;$E378),'Hoja de Trabajo para listado'!$AB$151:$BA$151,0)),0)+IFERROR(INDEX('Hoja de Trabajo para listado'!$BC$155:$CB$1048576,MATCH($A378,'Hoja de Trabajo para listado'!$BC$155:$BC$1048576,0),MATCH((CUADRO!K$5&amp;$E378),'Hoja de Trabajo para listado'!$BC$151:$CB$151,0)),0)+IFERROR(INDEX('Hoja de Trabajo para listado'!$DE$153:$DG$274,MATCH($A378,'Hoja de Trabajo para listado'!$DE$153:$DE$1048576,0),MATCH((CUADRO!K$5&amp;$E378),'Hoja de Trabajo para listado'!$DE$151:$DG$151,0)),0)+IFERROR(INDEX('Hoja de Trabajo para listado'!$CD$155:$DC$1048576,MATCH($A378,'Hoja de Trabajo para listado'!$CD$155:$CD$1048576,0),MATCH((CUADRO!K$5&amp;$E378),'Hoja de Trabajo para listado'!$CD$151:$DC$151,0)),0)</f>
        <v>0</v>
      </c>
      <c r="L378" s="243">
        <f ca="1">+IFERROR(INDEX('Hoja de Trabajo para listado'!$A$155:$Z$1048576,MATCH($A378,'Hoja de Trabajo para listado'!$A$155:$A$1048576,0),MATCH((CUADRO!L$5&amp;$E378),'Hoja de Trabajo para listado'!$A$151:$Z$151,0)),0)+IFERROR(INDEX('Hoja de Trabajo para listado'!$AB$155:$BA$1048576,MATCH($A378,'Hoja de Trabajo para listado'!$AB$155:$AB$1048576,0),MATCH((CUADRO!L$5&amp;$E378),'Hoja de Trabajo para listado'!$AB$151:$BA$151,0)),0)+IFERROR(INDEX('Hoja de Trabajo para listado'!$BC$155:$CB$1048576,MATCH($A378,'Hoja de Trabajo para listado'!$BC$155:$BC$1048576,0),MATCH((CUADRO!L$5&amp;$E378),'Hoja de Trabajo para listado'!$BC$151:$CB$151,0)),0)+IFERROR(INDEX('Hoja de Trabajo para listado'!$DE$153:$DG$274,MATCH($A378,'Hoja de Trabajo para listado'!$DE$153:$DE$1048576,0),MATCH((CUADRO!L$5&amp;$E378),'Hoja de Trabajo para listado'!$DE$151:$DG$151,0)),0)+IFERROR(INDEX('Hoja de Trabajo para listado'!$CD$155:$DC$1048576,MATCH($A378,'Hoja de Trabajo para listado'!$CD$155:$CD$1048576,0),MATCH((CUADRO!L$5&amp;$E378),'Hoja de Trabajo para listado'!$CD$151:$DC$151,0)),0)</f>
        <v>0</v>
      </c>
      <c r="M378" s="243">
        <f ca="1">+IFERROR(INDEX('Hoja de Trabajo para listado'!$A$155:$Z$1048576,MATCH($A378,'Hoja de Trabajo para listado'!$A$155:$A$1048576,0),MATCH((CUADRO!M$5&amp;$E378),'Hoja de Trabajo para listado'!$A$151:$Z$151,0)),0)+IFERROR(INDEX('Hoja de Trabajo para listado'!$AB$155:$BA$1048576,MATCH($A378,'Hoja de Trabajo para listado'!$AB$155:$AB$1048576,0),MATCH((CUADRO!M$5&amp;$E378),'Hoja de Trabajo para listado'!$AB$151:$BA$151,0)),0)+IFERROR(INDEX('Hoja de Trabajo para listado'!$BC$155:$CB$1048576,MATCH($A378,'Hoja de Trabajo para listado'!$BC$155:$BC$1048576,0),MATCH((CUADRO!M$5&amp;$E378),'Hoja de Trabajo para listado'!$BC$151:$CB$151,0)),0)+IFERROR(INDEX('Hoja de Trabajo para listado'!$DE$153:$DG$274,MATCH($A378,'Hoja de Trabajo para listado'!$DE$153:$DE$1048576,0),MATCH((CUADRO!M$5&amp;$E378),'Hoja de Trabajo para listado'!$DE$151:$DG$151,0)),0)+IFERROR(INDEX('Hoja de Trabajo para listado'!$CD$155:$DC$1048576,MATCH($A378,'Hoja de Trabajo para listado'!$CD$155:$CD$1048576,0),MATCH((CUADRO!M$5&amp;$E378),'Hoja de Trabajo para listado'!$CD$151:$DC$151,0)),0)</f>
        <v>0</v>
      </c>
      <c r="N378" s="243">
        <f ca="1">+IFERROR(INDEX('Hoja de Trabajo para listado'!$A$155:$Z$1048576,MATCH($A378,'Hoja de Trabajo para listado'!$A$155:$A$1048576,0),MATCH((CUADRO!N$5&amp;$E378),'Hoja de Trabajo para listado'!$A$151:$Z$151,0)),0)+IFERROR(INDEX('Hoja de Trabajo para listado'!$AB$155:$BA$1048576,MATCH($A378,'Hoja de Trabajo para listado'!$AB$155:$AB$1048576,0),MATCH((CUADRO!N$5&amp;$E378),'Hoja de Trabajo para listado'!$AB$151:$BA$151,0)),0)+IFERROR(INDEX('Hoja de Trabajo para listado'!$BC$155:$CB$1048576,MATCH($A378,'Hoja de Trabajo para listado'!$BC$155:$BC$1048576,0),MATCH((CUADRO!N$5&amp;$E378),'Hoja de Trabajo para listado'!$BC$151:$CB$151,0)),0)+IFERROR(INDEX('Hoja de Trabajo para listado'!$DE$153:$DG$274,MATCH($A378,'Hoja de Trabajo para listado'!$DE$153:$DE$1048576,0),MATCH((CUADRO!N$5&amp;$E378),'Hoja de Trabajo para listado'!$DE$151:$DG$151,0)),0)+IFERROR(INDEX('Hoja de Trabajo para listado'!$CD$155:$DC$1048576,MATCH($A378,'Hoja de Trabajo para listado'!$CD$155:$CD$1048576,0),MATCH((CUADRO!N$5&amp;$E378),'Hoja de Trabajo para listado'!$CD$151:$DC$151,0)),0)</f>
        <v>0</v>
      </c>
      <c r="O378" s="243">
        <f ca="1">+IFERROR(INDEX('Hoja de Trabajo para listado'!$A$155:$Z$1048576,MATCH($A378,'Hoja de Trabajo para listado'!$A$155:$A$1048576,0),MATCH((CUADRO!O$5&amp;$E378),'Hoja de Trabajo para listado'!$A$151:$Z$151,0)),0)+IFERROR(INDEX('Hoja de Trabajo para listado'!$AB$155:$BA$1048576,MATCH($A378,'Hoja de Trabajo para listado'!$AB$155:$AB$1048576,0),MATCH((CUADRO!O$5&amp;$E378),'Hoja de Trabajo para listado'!$AB$151:$BA$151,0)),0)+IFERROR(INDEX('Hoja de Trabajo para listado'!$BC$155:$CB$1048576,MATCH($A378,'Hoja de Trabajo para listado'!$BC$155:$BC$1048576,0),MATCH((CUADRO!O$5&amp;$E378),'Hoja de Trabajo para listado'!$BC$151:$CB$151,0)),0)+IFERROR(INDEX('Hoja de Trabajo para listado'!$DE$153:$DG$274,MATCH($A378,'Hoja de Trabajo para listado'!$DE$153:$DE$1048576,0),MATCH((CUADRO!O$5&amp;$E378),'Hoja de Trabajo para listado'!$DE$151:$DG$151,0)),0)+IFERROR(INDEX('Hoja de Trabajo para listado'!$CD$155:$DC$1048576,MATCH($A378,'Hoja de Trabajo para listado'!$CD$155:$CD$1048576,0),MATCH((CUADRO!O$5&amp;$E378),'Hoja de Trabajo para listado'!$CD$151:$DC$151,0)),0)</f>
        <v>0</v>
      </c>
      <c r="P378" s="243">
        <f ca="1">+IFERROR(INDEX('Hoja de Trabajo para listado'!$A$155:$Z$1048576,MATCH($A378,'Hoja de Trabajo para listado'!$A$155:$A$1048576,0),MATCH((CUADRO!P$5&amp;$E378),'Hoja de Trabajo para listado'!$A$151:$Z$151,0)),0)+IFERROR(INDEX('Hoja de Trabajo para listado'!$AB$155:$BA$1048576,MATCH($A378,'Hoja de Trabajo para listado'!$AB$155:$AB$1048576,0),MATCH((CUADRO!P$5&amp;$E378),'Hoja de Trabajo para listado'!$AB$151:$BA$151,0)),0)+IFERROR(INDEX('Hoja de Trabajo para listado'!$BC$155:$CB$1048576,MATCH($A378,'Hoja de Trabajo para listado'!$BC$155:$BC$1048576,0),MATCH((CUADRO!P$5&amp;$E378),'Hoja de Trabajo para listado'!$BC$151:$CB$151,0)),0)+IFERROR(INDEX('Hoja de Trabajo para listado'!$DE$153:$DG$274,MATCH($A378,'Hoja de Trabajo para listado'!$DE$153:$DE$1048576,0),MATCH((CUADRO!P$5&amp;$E378),'Hoja de Trabajo para listado'!$DE$151:$DG$151,0)),0)+IFERROR(INDEX('Hoja de Trabajo para listado'!$CD$155:$DC$1048576,MATCH($A378,'Hoja de Trabajo para listado'!$CD$155:$CD$1048576,0),MATCH((CUADRO!P$5&amp;$E378),'Hoja de Trabajo para listado'!$CD$151:$DC$151,0)),0)</f>
        <v>0</v>
      </c>
      <c r="Q378" s="243">
        <f ca="1">+IFERROR(INDEX('Hoja de Trabajo para listado'!$A$155:$Z$1048576,MATCH($A378,'Hoja de Trabajo para listado'!$A$155:$A$1048576,0),MATCH((CUADRO!Q$5&amp;$E378),'Hoja de Trabajo para listado'!$A$151:$Z$151,0)),0)+IFERROR(INDEX('Hoja de Trabajo para listado'!$AB$155:$BA$1048576,MATCH($A378,'Hoja de Trabajo para listado'!$AB$155:$AB$1048576,0),MATCH((CUADRO!Q$5&amp;$E378),'Hoja de Trabajo para listado'!$AB$151:$BA$151,0)),0)+IFERROR(INDEX('Hoja de Trabajo para listado'!$BC$155:$CB$1048576,MATCH($A378,'Hoja de Trabajo para listado'!$BC$155:$BC$1048576,0),MATCH((CUADRO!Q$5&amp;$E378),'Hoja de Trabajo para listado'!$BC$151:$CB$151,0)),0)+IFERROR(INDEX('Hoja de Trabajo para listado'!$DE$153:$DG$274,MATCH($A378,'Hoja de Trabajo para listado'!$DE$153:$DE$1048576,0),MATCH((CUADRO!Q$5&amp;$E378),'Hoja de Trabajo para listado'!$DE$151:$DG$151,0)),0)+IFERROR(INDEX('Hoja de Trabajo para listado'!$CD$155:$DC$1048576,MATCH($A378,'Hoja de Trabajo para listado'!$CD$155:$CD$1048576,0),MATCH((CUADRO!Q$5&amp;$E378),'Hoja de Trabajo para listado'!$CD$151:$DC$151,0)),0)</f>
        <v>0</v>
      </c>
      <c r="R378" s="243">
        <f t="shared" ca="1" si="13"/>
        <v>0</v>
      </c>
      <c r="S378" s="249"/>
      <c r="T378" s="243">
        <f ca="1">+T379</f>
        <v>7153647.7699999996</v>
      </c>
      <c r="U378" s="242">
        <f t="shared" si="14"/>
        <v>1</v>
      </c>
      <c r="V378" s="333" t="str">
        <f>+VLOOKUP(A378,bd_lista!$A$3:$E$590,5,FALSE)</f>
        <v>Empresas Nacionales</v>
      </c>
      <c r="W378" s="391" t="str">
        <f>+V378</f>
        <v>Empresas Nacionales</v>
      </c>
      <c r="X378" s="242">
        <f>+VLOOKUP(A378,[4]Sheet1!$A$13:$D$744,4,FALSE)</f>
        <v>86</v>
      </c>
      <c r="Y378" s="242" t="str">
        <f>+VLOOKUP(X378,bd_lista!$A$3:$C$590,3,FALSE)</f>
        <v>Ministerio de Medio Ambiente y Agua</v>
      </c>
      <c r="Z378" s="294">
        <f>+X378</f>
        <v>86</v>
      </c>
      <c r="AA378" s="295" t="str">
        <f>+Y378</f>
        <v>Ministerio de Medio Ambiente y Agua</v>
      </c>
    </row>
    <row r="379" spans="1:27" customFormat="1" ht="15" customHeight="1">
      <c r="A379" s="32">
        <v>633</v>
      </c>
      <c r="B379" s="388"/>
      <c r="C379" s="333" t="str">
        <f>+VLOOKUP(A379,bd_lista!$A$3:$C$590,3,FALSE)</f>
        <v>Empresa Misicuni</v>
      </c>
      <c r="D379" s="390"/>
      <c r="E379" s="247" t="s">
        <v>1305</v>
      </c>
      <c r="F379" s="243">
        <f ca="1">+IFERROR(INDEX('Hoja de Trabajo para listado'!$A$155:$Z$1048576,MATCH($A379,'Hoja de Trabajo para listado'!$A$155:$A$1048576,0),MATCH((CUADRO!F$5&amp;$E379),'Hoja de Trabajo para listado'!$A$151:$Z$151,0)),0)+IFERROR(INDEX('Hoja de Trabajo para listado'!$AB$155:$BA$1048576,MATCH($A379,'Hoja de Trabajo para listado'!$AB$155:$AB$1048576,0),MATCH((CUADRO!F$5&amp;$E379),'Hoja de Trabajo para listado'!$AB$151:$BA$151,0)),0)+IFERROR(INDEX('Hoja de Trabajo para listado'!$BC$155:$CB$1048576,MATCH($A379,'Hoja de Trabajo para listado'!$BC$155:$BC$1048576,0),MATCH((CUADRO!F$5&amp;$E379),'Hoja de Trabajo para listado'!$BC$151:$CB$151,0)),0)+IFERROR(INDEX('Hoja de Trabajo para listado'!$DE$153:$DG$274,MATCH($A379,'Hoja de Trabajo para listado'!$DE$153:$DE$1048576,0),MATCH((CUADRO!F$5&amp;$E379),'Hoja de Trabajo para listado'!$DE$151:$DG$151,0)),0)+IFERROR(INDEX('Hoja de Trabajo para listado'!$CD$155:$DC$1048576,MATCH($A379,'Hoja de Trabajo para listado'!$CD$155:$CD$1048576,0),MATCH((CUADRO!F$5&amp;$E379),'Hoja de Trabajo para listado'!$CD$151:$DC$151,0)),0)</f>
        <v>0</v>
      </c>
      <c r="G379" s="243">
        <f ca="1">+IFERROR(INDEX('Hoja de Trabajo para listado'!$A$155:$Z$1048576,MATCH($A379,'Hoja de Trabajo para listado'!$A$155:$A$1048576,0),MATCH((CUADRO!G$5&amp;$E379),'Hoja de Trabajo para listado'!$A$151:$Z$151,0)),0)+IFERROR(INDEX('Hoja de Trabajo para listado'!$AB$155:$BA$1048576,MATCH($A379,'Hoja de Trabajo para listado'!$AB$155:$AB$1048576,0),MATCH((CUADRO!G$5&amp;$E379),'Hoja de Trabajo para listado'!$AB$151:$BA$151,0)),0)+IFERROR(INDEX('Hoja de Trabajo para listado'!$BC$155:$CB$1048576,MATCH($A379,'Hoja de Trabajo para listado'!$BC$155:$BC$1048576,0),MATCH((CUADRO!G$5&amp;$E379),'Hoja de Trabajo para listado'!$BC$151:$CB$151,0)),0)+IFERROR(INDEX('Hoja de Trabajo para listado'!$DE$153:$DG$274,MATCH($A379,'Hoja de Trabajo para listado'!$DE$153:$DE$1048576,0),MATCH((CUADRO!G$5&amp;$E379),'Hoja de Trabajo para listado'!$DE$151:$DG$151,0)),0)+IFERROR(INDEX('Hoja de Trabajo para listado'!$CD$155:$DC$1048576,MATCH($A379,'Hoja de Trabajo para listado'!$CD$155:$CD$1048576,0),MATCH((CUADRO!G$5&amp;$E379),'Hoja de Trabajo para listado'!$CD$151:$DC$151,0)),0)</f>
        <v>0</v>
      </c>
      <c r="H379" s="243">
        <f ca="1">+IFERROR(INDEX('Hoja de Trabajo para listado'!$A$155:$Z$1048576,MATCH($A379,'Hoja de Trabajo para listado'!$A$155:$A$1048576,0),MATCH((CUADRO!H$5&amp;$E379),'Hoja de Trabajo para listado'!$A$151:$Z$151,0)),0)+IFERROR(INDEX('Hoja de Trabajo para listado'!$AB$155:$BA$1048576,MATCH($A379,'Hoja de Trabajo para listado'!$AB$155:$AB$1048576,0),MATCH((CUADRO!H$5&amp;$E379),'Hoja de Trabajo para listado'!$AB$151:$BA$151,0)),0)+IFERROR(INDEX('Hoja de Trabajo para listado'!$BC$155:$CB$1048576,MATCH($A379,'Hoja de Trabajo para listado'!$BC$155:$BC$1048576,0),MATCH((CUADRO!H$5&amp;$E379),'Hoja de Trabajo para listado'!$BC$151:$CB$151,0)),0)+IFERROR(INDEX('Hoja de Trabajo para listado'!$DE$153:$DG$274,MATCH($A379,'Hoja de Trabajo para listado'!$DE$153:$DE$1048576,0),MATCH((CUADRO!H$5&amp;$E379),'Hoja de Trabajo para listado'!$DE$151:$DG$151,0)),0)+IFERROR(INDEX('Hoja de Trabajo para listado'!$CD$155:$DC$1048576,MATCH($A379,'Hoja de Trabajo para listado'!$CD$155:$CD$1048576,0),MATCH((CUADRO!H$5&amp;$E379),'Hoja de Trabajo para listado'!$CD$151:$DC$151,0)),0)</f>
        <v>0</v>
      </c>
      <c r="I379" s="243">
        <f ca="1">+IFERROR(INDEX('Hoja de Trabajo para listado'!$A$155:$Z$1048576,MATCH($A379,'Hoja de Trabajo para listado'!$A$155:$A$1048576,0),MATCH((CUADRO!I$5&amp;$E379),'Hoja de Trabajo para listado'!$A$151:$Z$151,0)),0)+IFERROR(INDEX('Hoja de Trabajo para listado'!$AB$155:$BA$1048576,MATCH($A379,'Hoja de Trabajo para listado'!$AB$155:$AB$1048576,0),MATCH((CUADRO!I$5&amp;$E379),'Hoja de Trabajo para listado'!$AB$151:$BA$151,0)),0)+IFERROR(INDEX('Hoja de Trabajo para listado'!$BC$155:$CB$1048576,MATCH($A379,'Hoja de Trabajo para listado'!$BC$155:$BC$1048576,0),MATCH((CUADRO!I$5&amp;$E379),'Hoja de Trabajo para listado'!$BC$151:$CB$151,0)),0)+IFERROR(INDEX('Hoja de Trabajo para listado'!$DE$153:$DG$274,MATCH($A379,'Hoja de Trabajo para listado'!$DE$153:$DE$1048576,0),MATCH((CUADRO!I$5&amp;$E379),'Hoja de Trabajo para listado'!$DE$151:$DG$151,0)),0)+IFERROR(INDEX('Hoja de Trabajo para listado'!$CD$155:$DC$1048576,MATCH($A379,'Hoja de Trabajo para listado'!$CD$155:$CD$1048576,0),MATCH((CUADRO!I$5&amp;$E379),'Hoja de Trabajo para listado'!$CD$151:$DC$151,0)),0)</f>
        <v>7153647.7699999996</v>
      </c>
      <c r="J379" s="243">
        <f ca="1">+IFERROR(INDEX('Hoja de Trabajo para listado'!$A$155:$Z$1048576,MATCH($A379,'Hoja de Trabajo para listado'!$A$155:$A$1048576,0),MATCH((CUADRO!J$5&amp;$E379),'Hoja de Trabajo para listado'!$A$151:$Z$151,0)),0)+IFERROR(INDEX('Hoja de Trabajo para listado'!$AB$155:$BA$1048576,MATCH($A379,'Hoja de Trabajo para listado'!$AB$155:$AB$1048576,0),MATCH((CUADRO!J$5&amp;$E379),'Hoja de Trabajo para listado'!$AB$151:$BA$151,0)),0)+IFERROR(INDEX('Hoja de Trabajo para listado'!$BC$155:$CB$1048576,MATCH($A379,'Hoja de Trabajo para listado'!$BC$155:$BC$1048576,0),MATCH((CUADRO!J$5&amp;$E379),'Hoja de Trabajo para listado'!$BC$151:$CB$151,0)),0)+IFERROR(INDEX('Hoja de Trabajo para listado'!$DE$153:$DG$274,MATCH($A379,'Hoja de Trabajo para listado'!$DE$153:$DE$1048576,0),MATCH((CUADRO!J$5&amp;$E379),'Hoja de Trabajo para listado'!$DE$151:$DG$151,0)),0)+IFERROR(INDEX('Hoja de Trabajo para listado'!$CD$155:$DC$1048576,MATCH($A379,'Hoja de Trabajo para listado'!$CD$155:$CD$1048576,0),MATCH((CUADRO!J$5&amp;$E379),'Hoja de Trabajo para listado'!$CD$151:$DC$151,0)),0)</f>
        <v>0</v>
      </c>
      <c r="K379" s="243">
        <f ca="1">+IFERROR(INDEX('Hoja de Trabajo para listado'!$A$155:$Z$1048576,MATCH($A379,'Hoja de Trabajo para listado'!$A$155:$A$1048576,0),MATCH((CUADRO!K$5&amp;$E379),'Hoja de Trabajo para listado'!$A$151:$Z$151,0)),0)+IFERROR(INDEX('Hoja de Trabajo para listado'!$AB$155:$BA$1048576,MATCH($A379,'Hoja de Trabajo para listado'!$AB$155:$AB$1048576,0),MATCH((CUADRO!K$5&amp;$E379),'Hoja de Trabajo para listado'!$AB$151:$BA$151,0)),0)+IFERROR(INDEX('Hoja de Trabajo para listado'!$BC$155:$CB$1048576,MATCH($A379,'Hoja de Trabajo para listado'!$BC$155:$BC$1048576,0),MATCH((CUADRO!K$5&amp;$E379),'Hoja de Trabajo para listado'!$BC$151:$CB$151,0)),0)+IFERROR(INDEX('Hoja de Trabajo para listado'!$DE$153:$DG$274,MATCH($A379,'Hoja de Trabajo para listado'!$DE$153:$DE$1048576,0),MATCH((CUADRO!K$5&amp;$E379),'Hoja de Trabajo para listado'!$DE$151:$DG$151,0)),0)+IFERROR(INDEX('Hoja de Trabajo para listado'!$CD$155:$DC$1048576,MATCH($A379,'Hoja de Trabajo para listado'!$CD$155:$CD$1048576,0),MATCH((CUADRO!K$5&amp;$E379),'Hoja de Trabajo para listado'!$CD$151:$DC$151,0)),0)</f>
        <v>0</v>
      </c>
      <c r="L379" s="243">
        <f ca="1">+IFERROR(INDEX('Hoja de Trabajo para listado'!$A$155:$Z$1048576,MATCH($A379,'Hoja de Trabajo para listado'!$A$155:$A$1048576,0),MATCH((CUADRO!L$5&amp;$E379),'Hoja de Trabajo para listado'!$A$151:$Z$151,0)),0)+IFERROR(INDEX('Hoja de Trabajo para listado'!$AB$155:$BA$1048576,MATCH($A379,'Hoja de Trabajo para listado'!$AB$155:$AB$1048576,0),MATCH((CUADRO!L$5&amp;$E379),'Hoja de Trabajo para listado'!$AB$151:$BA$151,0)),0)+IFERROR(INDEX('Hoja de Trabajo para listado'!$BC$155:$CB$1048576,MATCH($A379,'Hoja de Trabajo para listado'!$BC$155:$BC$1048576,0),MATCH((CUADRO!L$5&amp;$E379),'Hoja de Trabajo para listado'!$BC$151:$CB$151,0)),0)+IFERROR(INDEX('Hoja de Trabajo para listado'!$DE$153:$DG$274,MATCH($A379,'Hoja de Trabajo para listado'!$DE$153:$DE$1048576,0),MATCH((CUADRO!L$5&amp;$E379),'Hoja de Trabajo para listado'!$DE$151:$DG$151,0)),0)+IFERROR(INDEX('Hoja de Trabajo para listado'!$CD$155:$DC$1048576,MATCH($A379,'Hoja de Trabajo para listado'!$CD$155:$CD$1048576,0),MATCH((CUADRO!L$5&amp;$E379),'Hoja de Trabajo para listado'!$CD$151:$DC$151,0)),0)</f>
        <v>0</v>
      </c>
      <c r="M379" s="243">
        <f ca="1">+IFERROR(INDEX('Hoja de Trabajo para listado'!$A$155:$Z$1048576,MATCH($A379,'Hoja de Trabajo para listado'!$A$155:$A$1048576,0),MATCH((CUADRO!M$5&amp;$E379),'Hoja de Trabajo para listado'!$A$151:$Z$151,0)),0)+IFERROR(INDEX('Hoja de Trabajo para listado'!$AB$155:$BA$1048576,MATCH($A379,'Hoja de Trabajo para listado'!$AB$155:$AB$1048576,0),MATCH((CUADRO!M$5&amp;$E379),'Hoja de Trabajo para listado'!$AB$151:$BA$151,0)),0)+IFERROR(INDEX('Hoja de Trabajo para listado'!$BC$155:$CB$1048576,MATCH($A379,'Hoja de Trabajo para listado'!$BC$155:$BC$1048576,0),MATCH((CUADRO!M$5&amp;$E379),'Hoja de Trabajo para listado'!$BC$151:$CB$151,0)),0)+IFERROR(INDEX('Hoja de Trabajo para listado'!$DE$153:$DG$274,MATCH($A379,'Hoja de Trabajo para listado'!$DE$153:$DE$1048576,0),MATCH((CUADRO!M$5&amp;$E379),'Hoja de Trabajo para listado'!$DE$151:$DG$151,0)),0)+IFERROR(INDEX('Hoja de Trabajo para listado'!$CD$155:$DC$1048576,MATCH($A379,'Hoja de Trabajo para listado'!$CD$155:$CD$1048576,0),MATCH((CUADRO!M$5&amp;$E379),'Hoja de Trabajo para listado'!$CD$151:$DC$151,0)),0)</f>
        <v>0</v>
      </c>
      <c r="N379" s="243">
        <f ca="1">+IFERROR(INDEX('Hoja de Trabajo para listado'!$A$155:$Z$1048576,MATCH($A379,'Hoja de Trabajo para listado'!$A$155:$A$1048576,0),MATCH((CUADRO!N$5&amp;$E379),'Hoja de Trabajo para listado'!$A$151:$Z$151,0)),0)+IFERROR(INDEX('Hoja de Trabajo para listado'!$AB$155:$BA$1048576,MATCH($A379,'Hoja de Trabajo para listado'!$AB$155:$AB$1048576,0),MATCH((CUADRO!N$5&amp;$E379),'Hoja de Trabajo para listado'!$AB$151:$BA$151,0)),0)+IFERROR(INDEX('Hoja de Trabajo para listado'!$BC$155:$CB$1048576,MATCH($A379,'Hoja de Trabajo para listado'!$BC$155:$BC$1048576,0),MATCH((CUADRO!N$5&amp;$E379),'Hoja de Trabajo para listado'!$BC$151:$CB$151,0)),0)+IFERROR(INDEX('Hoja de Trabajo para listado'!$DE$153:$DG$274,MATCH($A379,'Hoja de Trabajo para listado'!$DE$153:$DE$1048576,0),MATCH((CUADRO!N$5&amp;$E379),'Hoja de Trabajo para listado'!$DE$151:$DG$151,0)),0)+IFERROR(INDEX('Hoja de Trabajo para listado'!$CD$155:$DC$1048576,MATCH($A379,'Hoja de Trabajo para listado'!$CD$155:$CD$1048576,0),MATCH((CUADRO!N$5&amp;$E379),'Hoja de Trabajo para listado'!$CD$151:$DC$151,0)),0)</f>
        <v>0</v>
      </c>
      <c r="O379" s="243">
        <f ca="1">+IFERROR(INDEX('Hoja de Trabajo para listado'!$A$155:$Z$1048576,MATCH($A379,'Hoja de Trabajo para listado'!$A$155:$A$1048576,0),MATCH((CUADRO!O$5&amp;$E379),'Hoja de Trabajo para listado'!$A$151:$Z$151,0)),0)+IFERROR(INDEX('Hoja de Trabajo para listado'!$AB$155:$BA$1048576,MATCH($A379,'Hoja de Trabajo para listado'!$AB$155:$AB$1048576,0),MATCH((CUADRO!O$5&amp;$E379),'Hoja de Trabajo para listado'!$AB$151:$BA$151,0)),0)+IFERROR(INDEX('Hoja de Trabajo para listado'!$BC$155:$CB$1048576,MATCH($A379,'Hoja de Trabajo para listado'!$BC$155:$BC$1048576,0),MATCH((CUADRO!O$5&amp;$E379),'Hoja de Trabajo para listado'!$BC$151:$CB$151,0)),0)+IFERROR(INDEX('Hoja de Trabajo para listado'!$DE$153:$DG$274,MATCH($A379,'Hoja de Trabajo para listado'!$DE$153:$DE$1048576,0),MATCH((CUADRO!O$5&amp;$E379),'Hoja de Trabajo para listado'!$DE$151:$DG$151,0)),0)+IFERROR(INDEX('Hoja de Trabajo para listado'!$CD$155:$DC$1048576,MATCH($A379,'Hoja de Trabajo para listado'!$CD$155:$CD$1048576,0),MATCH((CUADRO!O$5&amp;$E379),'Hoja de Trabajo para listado'!$CD$151:$DC$151,0)),0)</f>
        <v>0</v>
      </c>
      <c r="P379" s="243">
        <f ca="1">+IFERROR(INDEX('Hoja de Trabajo para listado'!$A$155:$Z$1048576,MATCH($A379,'Hoja de Trabajo para listado'!$A$155:$A$1048576,0),MATCH((CUADRO!P$5&amp;$E379),'Hoja de Trabajo para listado'!$A$151:$Z$151,0)),0)+IFERROR(INDEX('Hoja de Trabajo para listado'!$AB$155:$BA$1048576,MATCH($A379,'Hoja de Trabajo para listado'!$AB$155:$AB$1048576,0),MATCH((CUADRO!P$5&amp;$E379),'Hoja de Trabajo para listado'!$AB$151:$BA$151,0)),0)+IFERROR(INDEX('Hoja de Trabajo para listado'!$BC$155:$CB$1048576,MATCH($A379,'Hoja de Trabajo para listado'!$BC$155:$BC$1048576,0),MATCH((CUADRO!P$5&amp;$E379),'Hoja de Trabajo para listado'!$BC$151:$CB$151,0)),0)+IFERROR(INDEX('Hoja de Trabajo para listado'!$DE$153:$DG$274,MATCH($A379,'Hoja de Trabajo para listado'!$DE$153:$DE$1048576,0),MATCH((CUADRO!P$5&amp;$E379),'Hoja de Trabajo para listado'!$DE$151:$DG$151,0)),0)+IFERROR(INDEX('Hoja de Trabajo para listado'!$CD$155:$DC$1048576,MATCH($A379,'Hoja de Trabajo para listado'!$CD$155:$CD$1048576,0),MATCH((CUADRO!P$5&amp;$E379),'Hoja de Trabajo para listado'!$CD$151:$DC$151,0)),0)</f>
        <v>0</v>
      </c>
      <c r="Q379" s="243">
        <f ca="1">+IFERROR(INDEX('Hoja de Trabajo para listado'!$A$155:$Z$1048576,MATCH($A379,'Hoja de Trabajo para listado'!$A$155:$A$1048576,0),MATCH((CUADRO!Q$5&amp;$E379),'Hoja de Trabajo para listado'!$A$151:$Z$151,0)),0)+IFERROR(INDEX('Hoja de Trabajo para listado'!$AB$155:$BA$1048576,MATCH($A379,'Hoja de Trabajo para listado'!$AB$155:$AB$1048576,0),MATCH((CUADRO!Q$5&amp;$E379),'Hoja de Trabajo para listado'!$AB$151:$BA$151,0)),0)+IFERROR(INDEX('Hoja de Trabajo para listado'!$BC$155:$CB$1048576,MATCH($A379,'Hoja de Trabajo para listado'!$BC$155:$BC$1048576,0),MATCH((CUADRO!Q$5&amp;$E379),'Hoja de Trabajo para listado'!$BC$151:$CB$151,0)),0)+IFERROR(INDEX('Hoja de Trabajo para listado'!$DE$153:$DG$274,MATCH($A379,'Hoja de Trabajo para listado'!$DE$153:$DE$1048576,0),MATCH((CUADRO!Q$5&amp;$E379),'Hoja de Trabajo para listado'!$DE$151:$DG$151,0)),0)+IFERROR(INDEX('Hoja de Trabajo para listado'!$CD$155:$DC$1048576,MATCH($A379,'Hoja de Trabajo para listado'!$CD$155:$CD$1048576,0),MATCH((CUADRO!Q$5&amp;$E379),'Hoja de Trabajo para listado'!$CD$151:$DC$151,0)),0)</f>
        <v>0</v>
      </c>
      <c r="R379" s="243">
        <f t="shared" ca="1" si="13"/>
        <v>7153647.7699999996</v>
      </c>
      <c r="S379" s="249">
        <f ca="1">+R378+R379</f>
        <v>7153647.7699999996</v>
      </c>
      <c r="T379" s="243">
        <f ca="1">+S379</f>
        <v>7153647.7699999996</v>
      </c>
      <c r="U379" s="242">
        <f t="shared" si="14"/>
        <v>2</v>
      </c>
      <c r="V379" s="333" t="str">
        <f>+VLOOKUP(A379,bd_lista!$A$3:$E$590,5,FALSE)</f>
        <v>Empresas Nacionales</v>
      </c>
      <c r="W379" s="392"/>
      <c r="X379" s="242">
        <f>+VLOOKUP(A379,[4]Sheet1!$A$13:$D$744,4,FALSE)</f>
        <v>86</v>
      </c>
      <c r="Y379" s="242" t="str">
        <f>+VLOOKUP(X379,bd_lista!$A$3:$C$590,3,FALSE)</f>
        <v>Ministerio de Medio Ambiente y Agua</v>
      </c>
      <c r="Z379" s="292"/>
      <c r="AA379" s="293"/>
    </row>
    <row r="380" spans="1:27" ht="15" hidden="1" customHeight="1">
      <c r="A380" s="32">
        <v>634</v>
      </c>
      <c r="B380" s="387">
        <f>+A380</f>
        <v>634</v>
      </c>
      <c r="C380" s="247" t="str">
        <f>+VLOOKUP(A380,bd_lista!$A$3:$C$590,3,FALSE)</f>
        <v>Empresa Púb. Deptal. Hotel Terminal-Terminal de Buses Oruro</v>
      </c>
      <c r="D380" s="389" t="str">
        <f>+C380</f>
        <v>Empresa Púb. Deptal. Hotel Terminal-Terminal de Buses Oruro</v>
      </c>
      <c r="E380" s="247" t="s">
        <v>1304</v>
      </c>
      <c r="F380" s="243">
        <f ca="1">+IFERROR(INDEX('Hoja de Trabajo para listado'!$A$155:$Z$1048576,MATCH($A380,'Hoja de Trabajo para listado'!$A$155:$A$1048576,0),MATCH((CUADRO!F$5&amp;$E380),'Hoja de Trabajo para listado'!$A$151:$Z$151,0)),0)+IFERROR(INDEX('Hoja de Trabajo para listado'!$AB$155:$BA$1048576,MATCH($A380,'Hoja de Trabajo para listado'!$AB$155:$AB$1048576,0),MATCH((CUADRO!F$5&amp;$E380),'Hoja de Trabajo para listado'!$AB$151:$BA$151,0)),0)+IFERROR(INDEX('Hoja de Trabajo para listado'!$BC$155:$CB$1048576,MATCH($A380,'Hoja de Trabajo para listado'!$BC$155:$BC$1048576,0),MATCH((CUADRO!F$5&amp;$E380),'Hoja de Trabajo para listado'!$BC$151:$CB$151,0)),0)+IFERROR(INDEX('Hoja de Trabajo para listado'!$DE$153:$DG$274,MATCH($A380,'Hoja de Trabajo para listado'!$DE$153:$DE$1048576,0),MATCH((CUADRO!F$5&amp;$E380),'Hoja de Trabajo para listado'!$DE$151:$DG$151,0)),0)+IFERROR(INDEX('Hoja de Trabajo para listado'!$CD$155:$DC$1048576,MATCH($A380,'Hoja de Trabajo para listado'!$CD$155:$CD$1048576,0),MATCH((CUADRO!F$5&amp;$E380),'Hoja de Trabajo para listado'!$CD$151:$DC$151,0)),0)</f>
        <v>0</v>
      </c>
      <c r="G380" s="243">
        <f ca="1">+IFERROR(INDEX('Hoja de Trabajo para listado'!$A$155:$Z$1048576,MATCH($A380,'Hoja de Trabajo para listado'!$A$155:$A$1048576,0),MATCH((CUADRO!G$5&amp;$E380),'Hoja de Trabajo para listado'!$A$151:$Z$151,0)),0)+IFERROR(INDEX('Hoja de Trabajo para listado'!$AB$155:$BA$1048576,MATCH($A380,'Hoja de Trabajo para listado'!$AB$155:$AB$1048576,0),MATCH((CUADRO!G$5&amp;$E380),'Hoja de Trabajo para listado'!$AB$151:$BA$151,0)),0)+IFERROR(INDEX('Hoja de Trabajo para listado'!$BC$155:$CB$1048576,MATCH($A380,'Hoja de Trabajo para listado'!$BC$155:$BC$1048576,0),MATCH((CUADRO!G$5&amp;$E380),'Hoja de Trabajo para listado'!$BC$151:$CB$151,0)),0)+IFERROR(INDEX('Hoja de Trabajo para listado'!$DE$153:$DG$274,MATCH($A380,'Hoja de Trabajo para listado'!$DE$153:$DE$1048576,0),MATCH((CUADRO!G$5&amp;$E380),'Hoja de Trabajo para listado'!$DE$151:$DG$151,0)),0)+IFERROR(INDEX('Hoja de Trabajo para listado'!$CD$155:$DC$1048576,MATCH($A380,'Hoja de Trabajo para listado'!$CD$155:$CD$1048576,0),MATCH((CUADRO!G$5&amp;$E380),'Hoja de Trabajo para listado'!$CD$151:$DC$151,0)),0)</f>
        <v>0</v>
      </c>
      <c r="H380" s="243">
        <f ca="1">+IFERROR(INDEX('Hoja de Trabajo para listado'!$A$155:$Z$1048576,MATCH($A380,'Hoja de Trabajo para listado'!$A$155:$A$1048576,0),MATCH((CUADRO!H$5&amp;$E380),'Hoja de Trabajo para listado'!$A$151:$Z$151,0)),0)+IFERROR(INDEX('Hoja de Trabajo para listado'!$AB$155:$BA$1048576,MATCH($A380,'Hoja de Trabajo para listado'!$AB$155:$AB$1048576,0),MATCH((CUADRO!H$5&amp;$E380),'Hoja de Trabajo para listado'!$AB$151:$BA$151,0)),0)+IFERROR(INDEX('Hoja de Trabajo para listado'!$BC$155:$CB$1048576,MATCH($A380,'Hoja de Trabajo para listado'!$BC$155:$BC$1048576,0),MATCH((CUADRO!H$5&amp;$E380),'Hoja de Trabajo para listado'!$BC$151:$CB$151,0)),0)+IFERROR(INDEX('Hoja de Trabajo para listado'!$DE$153:$DG$274,MATCH($A380,'Hoja de Trabajo para listado'!$DE$153:$DE$1048576,0),MATCH((CUADRO!H$5&amp;$E380),'Hoja de Trabajo para listado'!$DE$151:$DG$151,0)),0)+IFERROR(INDEX('Hoja de Trabajo para listado'!$CD$155:$DC$1048576,MATCH($A380,'Hoja de Trabajo para listado'!$CD$155:$CD$1048576,0),MATCH((CUADRO!H$5&amp;$E380),'Hoja de Trabajo para listado'!$CD$151:$DC$151,0)),0)</f>
        <v>0</v>
      </c>
      <c r="I380" s="243">
        <f ca="1">+IFERROR(INDEX('Hoja de Trabajo para listado'!$A$155:$Z$1048576,MATCH($A380,'Hoja de Trabajo para listado'!$A$155:$A$1048576,0),MATCH((CUADRO!I$5&amp;$E380),'Hoja de Trabajo para listado'!$A$151:$Z$151,0)),0)+IFERROR(INDEX('Hoja de Trabajo para listado'!$AB$155:$BA$1048576,MATCH($A380,'Hoja de Trabajo para listado'!$AB$155:$AB$1048576,0),MATCH((CUADRO!I$5&amp;$E380),'Hoja de Trabajo para listado'!$AB$151:$BA$151,0)),0)+IFERROR(INDEX('Hoja de Trabajo para listado'!$BC$155:$CB$1048576,MATCH($A380,'Hoja de Trabajo para listado'!$BC$155:$BC$1048576,0),MATCH((CUADRO!I$5&amp;$E380),'Hoja de Trabajo para listado'!$BC$151:$CB$151,0)),0)+IFERROR(INDEX('Hoja de Trabajo para listado'!$DE$153:$DG$274,MATCH($A380,'Hoja de Trabajo para listado'!$DE$153:$DE$1048576,0),MATCH((CUADRO!I$5&amp;$E380),'Hoja de Trabajo para listado'!$DE$151:$DG$151,0)),0)+IFERROR(INDEX('Hoja de Trabajo para listado'!$CD$155:$DC$1048576,MATCH($A380,'Hoja de Trabajo para listado'!$CD$155:$CD$1048576,0),MATCH((CUADRO!I$5&amp;$E380),'Hoja de Trabajo para listado'!$CD$151:$DC$151,0)),0)</f>
        <v>0</v>
      </c>
      <c r="J380" s="243">
        <f ca="1">+IFERROR(INDEX('Hoja de Trabajo para listado'!$A$155:$Z$1048576,MATCH($A380,'Hoja de Trabajo para listado'!$A$155:$A$1048576,0),MATCH((CUADRO!J$5&amp;$E380),'Hoja de Trabajo para listado'!$A$151:$Z$151,0)),0)+IFERROR(INDEX('Hoja de Trabajo para listado'!$AB$155:$BA$1048576,MATCH($A380,'Hoja de Trabajo para listado'!$AB$155:$AB$1048576,0),MATCH((CUADRO!J$5&amp;$E380),'Hoja de Trabajo para listado'!$AB$151:$BA$151,0)),0)+IFERROR(INDEX('Hoja de Trabajo para listado'!$BC$155:$CB$1048576,MATCH($A380,'Hoja de Trabajo para listado'!$BC$155:$BC$1048576,0),MATCH((CUADRO!J$5&amp;$E380),'Hoja de Trabajo para listado'!$BC$151:$CB$151,0)),0)+IFERROR(INDEX('Hoja de Trabajo para listado'!$DE$153:$DG$274,MATCH($A380,'Hoja de Trabajo para listado'!$DE$153:$DE$1048576,0),MATCH((CUADRO!J$5&amp;$E380),'Hoja de Trabajo para listado'!$DE$151:$DG$151,0)),0)+IFERROR(INDEX('Hoja de Trabajo para listado'!$CD$155:$DC$1048576,MATCH($A380,'Hoja de Trabajo para listado'!$CD$155:$CD$1048576,0),MATCH((CUADRO!J$5&amp;$E380),'Hoja de Trabajo para listado'!$CD$151:$DC$151,0)),0)</f>
        <v>0</v>
      </c>
      <c r="K380" s="243">
        <f ca="1">+IFERROR(INDEX('Hoja de Trabajo para listado'!$A$155:$Z$1048576,MATCH($A380,'Hoja de Trabajo para listado'!$A$155:$A$1048576,0),MATCH((CUADRO!K$5&amp;$E380),'Hoja de Trabajo para listado'!$A$151:$Z$151,0)),0)+IFERROR(INDEX('Hoja de Trabajo para listado'!$AB$155:$BA$1048576,MATCH($A380,'Hoja de Trabajo para listado'!$AB$155:$AB$1048576,0),MATCH((CUADRO!K$5&amp;$E380),'Hoja de Trabajo para listado'!$AB$151:$BA$151,0)),0)+IFERROR(INDEX('Hoja de Trabajo para listado'!$BC$155:$CB$1048576,MATCH($A380,'Hoja de Trabajo para listado'!$BC$155:$BC$1048576,0),MATCH((CUADRO!K$5&amp;$E380),'Hoja de Trabajo para listado'!$BC$151:$CB$151,0)),0)+IFERROR(INDEX('Hoja de Trabajo para listado'!$DE$153:$DG$274,MATCH($A380,'Hoja de Trabajo para listado'!$DE$153:$DE$1048576,0),MATCH((CUADRO!K$5&amp;$E380),'Hoja de Trabajo para listado'!$DE$151:$DG$151,0)),0)+IFERROR(INDEX('Hoja de Trabajo para listado'!$CD$155:$DC$1048576,MATCH($A380,'Hoja de Trabajo para listado'!$CD$155:$CD$1048576,0),MATCH((CUADRO!K$5&amp;$E380),'Hoja de Trabajo para listado'!$CD$151:$DC$151,0)),0)</f>
        <v>0</v>
      </c>
      <c r="L380" s="243">
        <f ca="1">+IFERROR(INDEX('Hoja de Trabajo para listado'!$A$155:$Z$1048576,MATCH($A380,'Hoja de Trabajo para listado'!$A$155:$A$1048576,0),MATCH((CUADRO!L$5&amp;$E380),'Hoja de Trabajo para listado'!$A$151:$Z$151,0)),0)+IFERROR(INDEX('Hoja de Trabajo para listado'!$AB$155:$BA$1048576,MATCH($A380,'Hoja de Trabajo para listado'!$AB$155:$AB$1048576,0),MATCH((CUADRO!L$5&amp;$E380),'Hoja de Trabajo para listado'!$AB$151:$BA$151,0)),0)+IFERROR(INDEX('Hoja de Trabajo para listado'!$BC$155:$CB$1048576,MATCH($A380,'Hoja de Trabajo para listado'!$BC$155:$BC$1048576,0),MATCH((CUADRO!L$5&amp;$E380),'Hoja de Trabajo para listado'!$BC$151:$CB$151,0)),0)+IFERROR(INDEX('Hoja de Trabajo para listado'!$DE$153:$DG$274,MATCH($A380,'Hoja de Trabajo para listado'!$DE$153:$DE$1048576,0),MATCH((CUADRO!L$5&amp;$E380),'Hoja de Trabajo para listado'!$DE$151:$DG$151,0)),0)+IFERROR(INDEX('Hoja de Trabajo para listado'!$CD$155:$DC$1048576,MATCH($A380,'Hoja de Trabajo para listado'!$CD$155:$CD$1048576,0),MATCH((CUADRO!L$5&amp;$E380),'Hoja de Trabajo para listado'!$CD$151:$DC$151,0)),0)</f>
        <v>0</v>
      </c>
      <c r="M380" s="243">
        <f ca="1">+IFERROR(INDEX('Hoja de Trabajo para listado'!$A$155:$Z$1048576,MATCH($A380,'Hoja de Trabajo para listado'!$A$155:$A$1048576,0),MATCH((CUADRO!M$5&amp;$E380),'Hoja de Trabajo para listado'!$A$151:$Z$151,0)),0)+IFERROR(INDEX('Hoja de Trabajo para listado'!$AB$155:$BA$1048576,MATCH($A380,'Hoja de Trabajo para listado'!$AB$155:$AB$1048576,0),MATCH((CUADRO!M$5&amp;$E380),'Hoja de Trabajo para listado'!$AB$151:$BA$151,0)),0)+IFERROR(INDEX('Hoja de Trabajo para listado'!$BC$155:$CB$1048576,MATCH($A380,'Hoja de Trabajo para listado'!$BC$155:$BC$1048576,0),MATCH((CUADRO!M$5&amp;$E380),'Hoja de Trabajo para listado'!$BC$151:$CB$151,0)),0)+IFERROR(INDEX('Hoja de Trabajo para listado'!$DE$153:$DG$274,MATCH($A380,'Hoja de Trabajo para listado'!$DE$153:$DE$1048576,0),MATCH((CUADRO!M$5&amp;$E380),'Hoja de Trabajo para listado'!$DE$151:$DG$151,0)),0)+IFERROR(INDEX('Hoja de Trabajo para listado'!$CD$155:$DC$1048576,MATCH($A380,'Hoja de Trabajo para listado'!$CD$155:$CD$1048576,0),MATCH((CUADRO!M$5&amp;$E380),'Hoja de Trabajo para listado'!$CD$151:$DC$151,0)),0)</f>
        <v>0</v>
      </c>
      <c r="N380" s="243">
        <f ca="1">+IFERROR(INDEX('Hoja de Trabajo para listado'!$A$155:$Z$1048576,MATCH($A380,'Hoja de Trabajo para listado'!$A$155:$A$1048576,0),MATCH((CUADRO!N$5&amp;$E380),'Hoja de Trabajo para listado'!$A$151:$Z$151,0)),0)+IFERROR(INDEX('Hoja de Trabajo para listado'!$AB$155:$BA$1048576,MATCH($A380,'Hoja de Trabajo para listado'!$AB$155:$AB$1048576,0),MATCH((CUADRO!N$5&amp;$E380),'Hoja de Trabajo para listado'!$AB$151:$BA$151,0)),0)+IFERROR(INDEX('Hoja de Trabajo para listado'!$BC$155:$CB$1048576,MATCH($A380,'Hoja de Trabajo para listado'!$BC$155:$BC$1048576,0),MATCH((CUADRO!N$5&amp;$E380),'Hoja de Trabajo para listado'!$BC$151:$CB$151,0)),0)+IFERROR(INDEX('Hoja de Trabajo para listado'!$DE$153:$DG$274,MATCH($A380,'Hoja de Trabajo para listado'!$DE$153:$DE$1048576,0),MATCH((CUADRO!N$5&amp;$E380),'Hoja de Trabajo para listado'!$DE$151:$DG$151,0)),0)+IFERROR(INDEX('Hoja de Trabajo para listado'!$CD$155:$DC$1048576,MATCH($A380,'Hoja de Trabajo para listado'!$CD$155:$CD$1048576,0),MATCH((CUADRO!N$5&amp;$E380),'Hoja de Trabajo para listado'!$CD$151:$DC$151,0)),0)</f>
        <v>0</v>
      </c>
      <c r="O380" s="243">
        <f ca="1">+IFERROR(INDEX('Hoja de Trabajo para listado'!$A$155:$Z$1048576,MATCH($A380,'Hoja de Trabajo para listado'!$A$155:$A$1048576,0),MATCH((CUADRO!O$5&amp;$E380),'Hoja de Trabajo para listado'!$A$151:$Z$151,0)),0)+IFERROR(INDEX('Hoja de Trabajo para listado'!$AB$155:$BA$1048576,MATCH($A380,'Hoja de Trabajo para listado'!$AB$155:$AB$1048576,0),MATCH((CUADRO!O$5&amp;$E380),'Hoja de Trabajo para listado'!$AB$151:$BA$151,0)),0)+IFERROR(INDEX('Hoja de Trabajo para listado'!$BC$155:$CB$1048576,MATCH($A380,'Hoja de Trabajo para listado'!$BC$155:$BC$1048576,0),MATCH((CUADRO!O$5&amp;$E380),'Hoja de Trabajo para listado'!$BC$151:$CB$151,0)),0)+IFERROR(INDEX('Hoja de Trabajo para listado'!$DE$153:$DG$274,MATCH($A380,'Hoja de Trabajo para listado'!$DE$153:$DE$1048576,0),MATCH((CUADRO!O$5&amp;$E380),'Hoja de Trabajo para listado'!$DE$151:$DG$151,0)),0)+IFERROR(INDEX('Hoja de Trabajo para listado'!$CD$155:$DC$1048576,MATCH($A380,'Hoja de Trabajo para listado'!$CD$155:$CD$1048576,0),MATCH((CUADRO!O$5&amp;$E380),'Hoja de Trabajo para listado'!$CD$151:$DC$151,0)),0)</f>
        <v>0</v>
      </c>
      <c r="P380" s="243">
        <f ca="1">+IFERROR(INDEX('Hoja de Trabajo para listado'!$A$155:$Z$1048576,MATCH($A380,'Hoja de Trabajo para listado'!$A$155:$A$1048576,0),MATCH((CUADRO!P$5&amp;$E380),'Hoja de Trabajo para listado'!$A$151:$Z$151,0)),0)+IFERROR(INDEX('Hoja de Trabajo para listado'!$AB$155:$BA$1048576,MATCH($A380,'Hoja de Trabajo para listado'!$AB$155:$AB$1048576,0),MATCH((CUADRO!P$5&amp;$E380),'Hoja de Trabajo para listado'!$AB$151:$BA$151,0)),0)+IFERROR(INDEX('Hoja de Trabajo para listado'!$BC$155:$CB$1048576,MATCH($A380,'Hoja de Trabajo para listado'!$BC$155:$BC$1048576,0),MATCH((CUADRO!P$5&amp;$E380),'Hoja de Trabajo para listado'!$BC$151:$CB$151,0)),0)+IFERROR(INDEX('Hoja de Trabajo para listado'!$DE$153:$DG$274,MATCH($A380,'Hoja de Trabajo para listado'!$DE$153:$DE$1048576,0),MATCH((CUADRO!P$5&amp;$E380),'Hoja de Trabajo para listado'!$DE$151:$DG$151,0)),0)+IFERROR(INDEX('Hoja de Trabajo para listado'!$CD$155:$DC$1048576,MATCH($A380,'Hoja de Trabajo para listado'!$CD$155:$CD$1048576,0),MATCH((CUADRO!P$5&amp;$E380),'Hoja de Trabajo para listado'!$CD$151:$DC$151,0)),0)</f>
        <v>0</v>
      </c>
      <c r="Q380" s="243">
        <f ca="1">+IFERROR(INDEX('Hoja de Trabajo para listado'!$A$155:$Z$1048576,MATCH($A380,'Hoja de Trabajo para listado'!$A$155:$A$1048576,0),MATCH((CUADRO!Q$5&amp;$E380),'Hoja de Trabajo para listado'!$A$151:$Z$151,0)),0)+IFERROR(INDEX('Hoja de Trabajo para listado'!$AB$155:$BA$1048576,MATCH($A380,'Hoja de Trabajo para listado'!$AB$155:$AB$1048576,0),MATCH((CUADRO!Q$5&amp;$E380),'Hoja de Trabajo para listado'!$AB$151:$BA$151,0)),0)+IFERROR(INDEX('Hoja de Trabajo para listado'!$BC$155:$CB$1048576,MATCH($A380,'Hoja de Trabajo para listado'!$BC$155:$BC$1048576,0),MATCH((CUADRO!Q$5&amp;$E380),'Hoja de Trabajo para listado'!$BC$151:$CB$151,0)),0)+IFERROR(INDEX('Hoja de Trabajo para listado'!$DE$153:$DG$274,MATCH($A380,'Hoja de Trabajo para listado'!$DE$153:$DE$1048576,0),MATCH((CUADRO!Q$5&amp;$E380),'Hoja de Trabajo para listado'!$DE$151:$DG$151,0)),0)+IFERROR(INDEX('Hoja de Trabajo para listado'!$CD$155:$DC$1048576,MATCH($A380,'Hoja de Trabajo para listado'!$CD$155:$CD$1048576,0),MATCH((CUADRO!Q$5&amp;$E380),'Hoja de Trabajo para listado'!$CD$151:$DC$151,0)),0)</f>
        <v>0</v>
      </c>
      <c r="R380" s="243">
        <f t="shared" ca="1" si="13"/>
        <v>0</v>
      </c>
      <c r="S380" s="249"/>
      <c r="T380" s="243">
        <f ca="1">+T381</f>
        <v>0</v>
      </c>
      <c r="U380" s="242">
        <f t="shared" si="14"/>
        <v>1</v>
      </c>
      <c r="V380" s="333" t="str">
        <f>+VLOOKUP(A380,bd_lista!$A$3:$E$590,5,FALSE)</f>
        <v>Empresas Nacionales</v>
      </c>
      <c r="W380" s="391" t="str">
        <f>+V380</f>
        <v>Empresas Nacionales</v>
      </c>
      <c r="X380" s="242">
        <f>+VLOOKUP(A380,[4]Sheet1!$A$13:$D$744,4,FALSE)</f>
        <v>0</v>
      </c>
      <c r="Y380" s="242" t="e">
        <f>+VLOOKUP(X380,bd_lista!$A$3:$C$590,3,FALSE)</f>
        <v>#N/A</v>
      </c>
      <c r="Z380" s="294">
        <f>+X380</f>
        <v>0</v>
      </c>
      <c r="AA380" s="319" t="e">
        <f>+Y380</f>
        <v>#N/A</v>
      </c>
    </row>
    <row r="381" spans="1:27" ht="15" hidden="1" customHeight="1">
      <c r="A381" s="32">
        <v>634</v>
      </c>
      <c r="B381" s="388"/>
      <c r="C381" s="333" t="str">
        <f>+VLOOKUP(A381,bd_lista!$A$3:$C$590,3,FALSE)</f>
        <v>Empresa Púb. Deptal. Hotel Terminal-Terminal de Buses Oruro</v>
      </c>
      <c r="D381" s="390"/>
      <c r="E381" s="333" t="s">
        <v>1305</v>
      </c>
      <c r="F381" s="245">
        <f ca="1">+IFERROR(INDEX('Hoja de Trabajo para listado'!$A$155:$Z$1048576,MATCH($A381,'Hoja de Trabajo para listado'!$A$155:$A$1048576,0),MATCH((CUADRO!F$5&amp;$E381),'Hoja de Trabajo para listado'!$A$151:$Z$151,0)),0)+IFERROR(INDEX('Hoja de Trabajo para listado'!$AB$155:$BA$1048576,MATCH($A381,'Hoja de Trabajo para listado'!$AB$155:$AB$1048576,0),MATCH((CUADRO!F$5&amp;$E381),'Hoja de Trabajo para listado'!$AB$151:$BA$151,0)),0)+IFERROR(INDEX('Hoja de Trabajo para listado'!$BC$155:$CB$1048576,MATCH($A381,'Hoja de Trabajo para listado'!$BC$155:$BC$1048576,0),MATCH((CUADRO!F$5&amp;$E381),'Hoja de Trabajo para listado'!$BC$151:$CB$151,0)),0)+IFERROR(INDEX('Hoja de Trabajo para listado'!$DE$153:$DG$274,MATCH($A381,'Hoja de Trabajo para listado'!$DE$153:$DE$1048576,0),MATCH((CUADRO!F$5&amp;$E381),'Hoja de Trabajo para listado'!$DE$151:$DG$151,0)),0)+IFERROR(INDEX('Hoja de Trabajo para listado'!$CD$155:$DC$1048576,MATCH($A381,'Hoja de Trabajo para listado'!$CD$155:$CD$1048576,0),MATCH((CUADRO!F$5&amp;$E381),'Hoja de Trabajo para listado'!$CD$151:$DC$151,0)),0)</f>
        <v>0</v>
      </c>
      <c r="G381" s="245">
        <f ca="1">+IFERROR(INDEX('Hoja de Trabajo para listado'!$A$155:$Z$1048576,MATCH($A381,'Hoja de Trabajo para listado'!$A$155:$A$1048576,0),MATCH((CUADRO!G$5&amp;$E381),'Hoja de Trabajo para listado'!$A$151:$Z$151,0)),0)+IFERROR(INDEX('Hoja de Trabajo para listado'!$AB$155:$BA$1048576,MATCH($A381,'Hoja de Trabajo para listado'!$AB$155:$AB$1048576,0),MATCH((CUADRO!G$5&amp;$E381),'Hoja de Trabajo para listado'!$AB$151:$BA$151,0)),0)+IFERROR(INDEX('Hoja de Trabajo para listado'!$BC$155:$CB$1048576,MATCH($A381,'Hoja de Trabajo para listado'!$BC$155:$BC$1048576,0),MATCH((CUADRO!G$5&amp;$E381),'Hoja de Trabajo para listado'!$BC$151:$CB$151,0)),0)+IFERROR(INDEX('Hoja de Trabajo para listado'!$DE$153:$DG$274,MATCH($A381,'Hoja de Trabajo para listado'!$DE$153:$DE$1048576,0),MATCH((CUADRO!G$5&amp;$E381),'Hoja de Trabajo para listado'!$DE$151:$DG$151,0)),0)+IFERROR(INDEX('Hoja de Trabajo para listado'!$CD$155:$DC$1048576,MATCH($A381,'Hoja de Trabajo para listado'!$CD$155:$CD$1048576,0),MATCH((CUADRO!G$5&amp;$E381),'Hoja de Trabajo para listado'!$CD$151:$DC$151,0)),0)</f>
        <v>0</v>
      </c>
      <c r="H381" s="245">
        <f ca="1">+IFERROR(INDEX('Hoja de Trabajo para listado'!$A$155:$Z$1048576,MATCH($A381,'Hoja de Trabajo para listado'!$A$155:$A$1048576,0),MATCH((CUADRO!H$5&amp;$E381),'Hoja de Trabajo para listado'!$A$151:$Z$151,0)),0)+IFERROR(INDEX('Hoja de Trabajo para listado'!$AB$155:$BA$1048576,MATCH($A381,'Hoja de Trabajo para listado'!$AB$155:$AB$1048576,0),MATCH((CUADRO!H$5&amp;$E381),'Hoja de Trabajo para listado'!$AB$151:$BA$151,0)),0)+IFERROR(INDEX('Hoja de Trabajo para listado'!$BC$155:$CB$1048576,MATCH($A381,'Hoja de Trabajo para listado'!$BC$155:$BC$1048576,0),MATCH((CUADRO!H$5&amp;$E381),'Hoja de Trabajo para listado'!$BC$151:$CB$151,0)),0)+IFERROR(INDEX('Hoja de Trabajo para listado'!$DE$153:$DG$274,MATCH($A381,'Hoja de Trabajo para listado'!$DE$153:$DE$1048576,0),MATCH((CUADRO!H$5&amp;$E381),'Hoja de Trabajo para listado'!$DE$151:$DG$151,0)),0)+IFERROR(INDEX('Hoja de Trabajo para listado'!$CD$155:$DC$1048576,MATCH($A381,'Hoja de Trabajo para listado'!$CD$155:$CD$1048576,0),MATCH((CUADRO!H$5&amp;$E381),'Hoja de Trabajo para listado'!$CD$151:$DC$151,0)),0)</f>
        <v>0</v>
      </c>
      <c r="I381" s="245">
        <f ca="1">+IFERROR(INDEX('Hoja de Trabajo para listado'!$A$155:$Z$1048576,MATCH($A381,'Hoja de Trabajo para listado'!$A$155:$A$1048576,0),MATCH((CUADRO!I$5&amp;$E381),'Hoja de Trabajo para listado'!$A$151:$Z$151,0)),0)+IFERROR(INDEX('Hoja de Trabajo para listado'!$AB$155:$BA$1048576,MATCH($A381,'Hoja de Trabajo para listado'!$AB$155:$AB$1048576,0),MATCH((CUADRO!I$5&amp;$E381),'Hoja de Trabajo para listado'!$AB$151:$BA$151,0)),0)+IFERROR(INDEX('Hoja de Trabajo para listado'!$BC$155:$CB$1048576,MATCH($A381,'Hoja de Trabajo para listado'!$BC$155:$BC$1048576,0),MATCH((CUADRO!I$5&amp;$E381),'Hoja de Trabajo para listado'!$BC$151:$CB$151,0)),0)+IFERROR(INDEX('Hoja de Trabajo para listado'!$DE$153:$DG$274,MATCH($A381,'Hoja de Trabajo para listado'!$DE$153:$DE$1048576,0),MATCH((CUADRO!I$5&amp;$E381),'Hoja de Trabajo para listado'!$DE$151:$DG$151,0)),0)+IFERROR(INDEX('Hoja de Trabajo para listado'!$CD$155:$DC$1048576,MATCH($A381,'Hoja de Trabajo para listado'!$CD$155:$CD$1048576,0),MATCH((CUADRO!I$5&amp;$E381),'Hoja de Trabajo para listado'!$CD$151:$DC$151,0)),0)</f>
        <v>0</v>
      </c>
      <c r="J381" s="245">
        <f ca="1">+IFERROR(INDEX('Hoja de Trabajo para listado'!$A$155:$Z$1048576,MATCH($A381,'Hoja de Trabajo para listado'!$A$155:$A$1048576,0),MATCH((CUADRO!J$5&amp;$E381),'Hoja de Trabajo para listado'!$A$151:$Z$151,0)),0)+IFERROR(INDEX('Hoja de Trabajo para listado'!$AB$155:$BA$1048576,MATCH($A381,'Hoja de Trabajo para listado'!$AB$155:$AB$1048576,0),MATCH((CUADRO!J$5&amp;$E381),'Hoja de Trabajo para listado'!$AB$151:$BA$151,0)),0)+IFERROR(INDEX('Hoja de Trabajo para listado'!$BC$155:$CB$1048576,MATCH($A381,'Hoja de Trabajo para listado'!$BC$155:$BC$1048576,0),MATCH((CUADRO!J$5&amp;$E381),'Hoja de Trabajo para listado'!$BC$151:$CB$151,0)),0)+IFERROR(INDEX('Hoja de Trabajo para listado'!$DE$153:$DG$274,MATCH($A381,'Hoja de Trabajo para listado'!$DE$153:$DE$1048576,0),MATCH((CUADRO!J$5&amp;$E381),'Hoja de Trabajo para listado'!$DE$151:$DG$151,0)),0)+IFERROR(INDEX('Hoja de Trabajo para listado'!$CD$155:$DC$1048576,MATCH($A381,'Hoja de Trabajo para listado'!$CD$155:$CD$1048576,0),MATCH((CUADRO!J$5&amp;$E381),'Hoja de Trabajo para listado'!$CD$151:$DC$151,0)),0)</f>
        <v>0</v>
      </c>
      <c r="K381" s="245">
        <f ca="1">+IFERROR(INDEX('Hoja de Trabajo para listado'!$A$155:$Z$1048576,MATCH($A381,'Hoja de Trabajo para listado'!$A$155:$A$1048576,0),MATCH((CUADRO!K$5&amp;$E381),'Hoja de Trabajo para listado'!$A$151:$Z$151,0)),0)+IFERROR(INDEX('Hoja de Trabajo para listado'!$AB$155:$BA$1048576,MATCH($A381,'Hoja de Trabajo para listado'!$AB$155:$AB$1048576,0),MATCH((CUADRO!K$5&amp;$E381),'Hoja de Trabajo para listado'!$AB$151:$BA$151,0)),0)+IFERROR(INDEX('Hoja de Trabajo para listado'!$BC$155:$CB$1048576,MATCH($A381,'Hoja de Trabajo para listado'!$BC$155:$BC$1048576,0),MATCH((CUADRO!K$5&amp;$E381),'Hoja de Trabajo para listado'!$BC$151:$CB$151,0)),0)+IFERROR(INDEX('Hoja de Trabajo para listado'!$DE$153:$DG$274,MATCH($A381,'Hoja de Trabajo para listado'!$DE$153:$DE$1048576,0),MATCH((CUADRO!K$5&amp;$E381),'Hoja de Trabajo para listado'!$DE$151:$DG$151,0)),0)+IFERROR(INDEX('Hoja de Trabajo para listado'!$CD$155:$DC$1048576,MATCH($A381,'Hoja de Trabajo para listado'!$CD$155:$CD$1048576,0),MATCH((CUADRO!K$5&amp;$E381),'Hoja de Trabajo para listado'!$CD$151:$DC$151,0)),0)</f>
        <v>0</v>
      </c>
      <c r="L381" s="245">
        <f ca="1">+IFERROR(INDEX('Hoja de Trabajo para listado'!$A$155:$Z$1048576,MATCH($A381,'Hoja de Trabajo para listado'!$A$155:$A$1048576,0),MATCH((CUADRO!L$5&amp;$E381),'Hoja de Trabajo para listado'!$A$151:$Z$151,0)),0)+IFERROR(INDEX('Hoja de Trabajo para listado'!$AB$155:$BA$1048576,MATCH($A381,'Hoja de Trabajo para listado'!$AB$155:$AB$1048576,0),MATCH((CUADRO!L$5&amp;$E381),'Hoja de Trabajo para listado'!$AB$151:$BA$151,0)),0)+IFERROR(INDEX('Hoja de Trabajo para listado'!$BC$155:$CB$1048576,MATCH($A381,'Hoja de Trabajo para listado'!$BC$155:$BC$1048576,0),MATCH((CUADRO!L$5&amp;$E381),'Hoja de Trabajo para listado'!$BC$151:$CB$151,0)),0)+IFERROR(INDEX('Hoja de Trabajo para listado'!$DE$153:$DG$274,MATCH($A381,'Hoja de Trabajo para listado'!$DE$153:$DE$1048576,0),MATCH((CUADRO!L$5&amp;$E381),'Hoja de Trabajo para listado'!$DE$151:$DG$151,0)),0)+IFERROR(INDEX('Hoja de Trabajo para listado'!$CD$155:$DC$1048576,MATCH($A381,'Hoja de Trabajo para listado'!$CD$155:$CD$1048576,0),MATCH((CUADRO!L$5&amp;$E381),'Hoja de Trabajo para listado'!$CD$151:$DC$151,0)),0)</f>
        <v>0</v>
      </c>
      <c r="M381" s="245">
        <f ca="1">+IFERROR(INDEX('Hoja de Trabajo para listado'!$A$155:$Z$1048576,MATCH($A381,'Hoja de Trabajo para listado'!$A$155:$A$1048576,0),MATCH((CUADRO!M$5&amp;$E381),'Hoja de Trabajo para listado'!$A$151:$Z$151,0)),0)+IFERROR(INDEX('Hoja de Trabajo para listado'!$AB$155:$BA$1048576,MATCH($A381,'Hoja de Trabajo para listado'!$AB$155:$AB$1048576,0),MATCH((CUADRO!M$5&amp;$E381),'Hoja de Trabajo para listado'!$AB$151:$BA$151,0)),0)+IFERROR(INDEX('Hoja de Trabajo para listado'!$BC$155:$CB$1048576,MATCH($A381,'Hoja de Trabajo para listado'!$BC$155:$BC$1048576,0),MATCH((CUADRO!M$5&amp;$E381),'Hoja de Trabajo para listado'!$BC$151:$CB$151,0)),0)+IFERROR(INDEX('Hoja de Trabajo para listado'!$DE$153:$DG$274,MATCH($A381,'Hoja de Trabajo para listado'!$DE$153:$DE$1048576,0),MATCH((CUADRO!M$5&amp;$E381),'Hoja de Trabajo para listado'!$DE$151:$DG$151,0)),0)+IFERROR(INDEX('Hoja de Trabajo para listado'!$CD$155:$DC$1048576,MATCH($A381,'Hoja de Trabajo para listado'!$CD$155:$CD$1048576,0),MATCH((CUADRO!M$5&amp;$E381),'Hoja de Trabajo para listado'!$CD$151:$DC$151,0)),0)</f>
        <v>0</v>
      </c>
      <c r="N381" s="245">
        <f ca="1">+IFERROR(INDEX('Hoja de Trabajo para listado'!$A$155:$Z$1048576,MATCH($A381,'Hoja de Trabajo para listado'!$A$155:$A$1048576,0),MATCH((CUADRO!N$5&amp;$E381),'Hoja de Trabajo para listado'!$A$151:$Z$151,0)),0)+IFERROR(INDEX('Hoja de Trabajo para listado'!$AB$155:$BA$1048576,MATCH($A381,'Hoja de Trabajo para listado'!$AB$155:$AB$1048576,0),MATCH((CUADRO!N$5&amp;$E381),'Hoja de Trabajo para listado'!$AB$151:$BA$151,0)),0)+IFERROR(INDEX('Hoja de Trabajo para listado'!$BC$155:$CB$1048576,MATCH($A381,'Hoja de Trabajo para listado'!$BC$155:$BC$1048576,0),MATCH((CUADRO!N$5&amp;$E381),'Hoja de Trabajo para listado'!$BC$151:$CB$151,0)),0)+IFERROR(INDEX('Hoja de Trabajo para listado'!$DE$153:$DG$274,MATCH($A381,'Hoja de Trabajo para listado'!$DE$153:$DE$1048576,0),MATCH((CUADRO!N$5&amp;$E381),'Hoja de Trabajo para listado'!$DE$151:$DG$151,0)),0)+IFERROR(INDEX('Hoja de Trabajo para listado'!$CD$155:$DC$1048576,MATCH($A381,'Hoja de Trabajo para listado'!$CD$155:$CD$1048576,0),MATCH((CUADRO!N$5&amp;$E381),'Hoja de Trabajo para listado'!$CD$151:$DC$151,0)),0)</f>
        <v>0</v>
      </c>
      <c r="O381" s="245">
        <f ca="1">+IFERROR(INDEX('Hoja de Trabajo para listado'!$A$155:$Z$1048576,MATCH($A381,'Hoja de Trabajo para listado'!$A$155:$A$1048576,0),MATCH((CUADRO!O$5&amp;$E381),'Hoja de Trabajo para listado'!$A$151:$Z$151,0)),0)+IFERROR(INDEX('Hoja de Trabajo para listado'!$AB$155:$BA$1048576,MATCH($A381,'Hoja de Trabajo para listado'!$AB$155:$AB$1048576,0),MATCH((CUADRO!O$5&amp;$E381),'Hoja de Trabajo para listado'!$AB$151:$BA$151,0)),0)+IFERROR(INDEX('Hoja de Trabajo para listado'!$BC$155:$CB$1048576,MATCH($A381,'Hoja de Trabajo para listado'!$BC$155:$BC$1048576,0),MATCH((CUADRO!O$5&amp;$E381),'Hoja de Trabajo para listado'!$BC$151:$CB$151,0)),0)+IFERROR(INDEX('Hoja de Trabajo para listado'!$DE$153:$DG$274,MATCH($A381,'Hoja de Trabajo para listado'!$DE$153:$DE$1048576,0),MATCH((CUADRO!O$5&amp;$E381),'Hoja de Trabajo para listado'!$DE$151:$DG$151,0)),0)+IFERROR(INDEX('Hoja de Trabajo para listado'!$CD$155:$DC$1048576,MATCH($A381,'Hoja de Trabajo para listado'!$CD$155:$CD$1048576,0),MATCH((CUADRO!O$5&amp;$E381),'Hoja de Trabajo para listado'!$CD$151:$DC$151,0)),0)</f>
        <v>0</v>
      </c>
      <c r="P381" s="245">
        <f ca="1">+IFERROR(INDEX('Hoja de Trabajo para listado'!$A$155:$Z$1048576,MATCH($A381,'Hoja de Trabajo para listado'!$A$155:$A$1048576,0),MATCH((CUADRO!P$5&amp;$E381),'Hoja de Trabajo para listado'!$A$151:$Z$151,0)),0)+IFERROR(INDEX('Hoja de Trabajo para listado'!$AB$155:$BA$1048576,MATCH($A381,'Hoja de Trabajo para listado'!$AB$155:$AB$1048576,0),MATCH((CUADRO!P$5&amp;$E381),'Hoja de Trabajo para listado'!$AB$151:$BA$151,0)),0)+IFERROR(INDEX('Hoja de Trabajo para listado'!$BC$155:$CB$1048576,MATCH($A381,'Hoja de Trabajo para listado'!$BC$155:$BC$1048576,0),MATCH((CUADRO!P$5&amp;$E381),'Hoja de Trabajo para listado'!$BC$151:$CB$151,0)),0)+IFERROR(INDEX('Hoja de Trabajo para listado'!$DE$153:$DG$274,MATCH($A381,'Hoja de Trabajo para listado'!$DE$153:$DE$1048576,0),MATCH((CUADRO!P$5&amp;$E381),'Hoja de Trabajo para listado'!$DE$151:$DG$151,0)),0)+IFERROR(INDEX('Hoja de Trabajo para listado'!$CD$155:$DC$1048576,MATCH($A381,'Hoja de Trabajo para listado'!$CD$155:$CD$1048576,0),MATCH((CUADRO!P$5&amp;$E381),'Hoja de Trabajo para listado'!$CD$151:$DC$151,0)),0)</f>
        <v>0</v>
      </c>
      <c r="Q381" s="245">
        <f ca="1">+IFERROR(INDEX('Hoja de Trabajo para listado'!$A$155:$Z$1048576,MATCH($A381,'Hoja de Trabajo para listado'!$A$155:$A$1048576,0),MATCH((CUADRO!Q$5&amp;$E381),'Hoja de Trabajo para listado'!$A$151:$Z$151,0)),0)+IFERROR(INDEX('Hoja de Trabajo para listado'!$AB$155:$BA$1048576,MATCH($A381,'Hoja de Trabajo para listado'!$AB$155:$AB$1048576,0),MATCH((CUADRO!Q$5&amp;$E381),'Hoja de Trabajo para listado'!$AB$151:$BA$151,0)),0)+IFERROR(INDEX('Hoja de Trabajo para listado'!$BC$155:$CB$1048576,MATCH($A381,'Hoja de Trabajo para listado'!$BC$155:$BC$1048576,0),MATCH((CUADRO!Q$5&amp;$E381),'Hoja de Trabajo para listado'!$BC$151:$CB$151,0)),0)+IFERROR(INDEX('Hoja de Trabajo para listado'!$DE$153:$DG$274,MATCH($A381,'Hoja de Trabajo para listado'!$DE$153:$DE$1048576,0),MATCH((CUADRO!Q$5&amp;$E381),'Hoja de Trabajo para listado'!$DE$151:$DG$151,0)),0)+IFERROR(INDEX('Hoja de Trabajo para listado'!$CD$155:$DC$1048576,MATCH($A381,'Hoja de Trabajo para listado'!$CD$155:$CD$1048576,0),MATCH((CUADRO!Q$5&amp;$E381),'Hoja de Trabajo para listado'!$CD$151:$DC$151,0)),0)</f>
        <v>0</v>
      </c>
      <c r="R381" s="245">
        <f t="shared" ca="1" si="13"/>
        <v>0</v>
      </c>
      <c r="S381" s="259">
        <f ca="1">+R380+R381</f>
        <v>0</v>
      </c>
      <c r="T381" s="245">
        <f ca="1">+S381</f>
        <v>0</v>
      </c>
      <c r="U381" s="244">
        <f t="shared" si="14"/>
        <v>2</v>
      </c>
      <c r="V381" s="333" t="str">
        <f>+VLOOKUP(A381,bd_lista!$A$3:$E$590,5,FALSE)</f>
        <v>Empresas Nacionales</v>
      </c>
      <c r="W381" s="392"/>
      <c r="X381" s="242">
        <f>+VLOOKUP(A381,[4]Sheet1!$A$13:$D$744,4,FALSE)</f>
        <v>0</v>
      </c>
      <c r="Y381" s="242" t="e">
        <f>+VLOOKUP(X381,bd_lista!$A$3:$C$590,3,FALSE)</f>
        <v>#N/A</v>
      </c>
      <c r="Z381" s="292"/>
      <c r="AA381" s="321"/>
    </row>
    <row r="382" spans="1:27" ht="15" customHeight="1">
      <c r="A382" s="251">
        <v>650</v>
      </c>
      <c r="B382" s="387">
        <f>+A382</f>
        <v>650</v>
      </c>
      <c r="C382" s="247" t="str">
        <f>+VLOOKUP(A382,bd_lista!$A$3:$C$590,3,FALSE)</f>
        <v>Asamblea Legislativa Plurinacional</v>
      </c>
      <c r="D382" s="389" t="str">
        <f>+C382</f>
        <v>Asamblea Legislativa Plurinacional</v>
      </c>
      <c r="E382" s="247" t="s">
        <v>1304</v>
      </c>
      <c r="F382" s="243">
        <f ca="1">+IFERROR(INDEX('Hoja de Trabajo para listado'!$A$155:$Z$1048576,MATCH($A382,'Hoja de Trabajo para listado'!$A$155:$A$1048576,0),MATCH((CUADRO!F$5&amp;$E382),'Hoja de Trabajo para listado'!$A$151:$Z$151,0)),0)+IFERROR(INDEX('Hoja de Trabajo para listado'!$AB$155:$BA$1048576,MATCH($A382,'Hoja de Trabajo para listado'!$AB$155:$AB$1048576,0),MATCH((CUADRO!F$5&amp;$E382),'Hoja de Trabajo para listado'!$AB$151:$BA$151,0)),0)+IFERROR(INDEX('Hoja de Trabajo para listado'!$BC$155:$CB$1048576,MATCH($A382,'Hoja de Trabajo para listado'!$BC$155:$BC$1048576,0),MATCH((CUADRO!F$5&amp;$E382),'Hoja de Trabajo para listado'!$BC$151:$CB$151,0)),0)+IFERROR(INDEX('Hoja de Trabajo para listado'!$DE$153:$DG$274,MATCH($A382,'Hoja de Trabajo para listado'!$DE$153:$DE$1048576,0),MATCH((CUADRO!F$5&amp;$E382),'Hoja de Trabajo para listado'!$DE$151:$DG$151,0)),0)+IFERROR(INDEX('Hoja de Trabajo para listado'!$CD$155:$DC$1048576,MATCH($A382,'Hoja de Trabajo para listado'!$CD$155:$CD$1048576,0),MATCH((CUADRO!F$5&amp;$E382),'Hoja de Trabajo para listado'!$CD$151:$DC$151,0)),0)</f>
        <v>0</v>
      </c>
      <c r="G382" s="243">
        <f ca="1">+IFERROR(INDEX('Hoja de Trabajo para listado'!$A$155:$Z$1048576,MATCH($A382,'Hoja de Trabajo para listado'!$A$155:$A$1048576,0),MATCH((CUADRO!G$5&amp;$E382),'Hoja de Trabajo para listado'!$A$151:$Z$151,0)),0)+IFERROR(INDEX('Hoja de Trabajo para listado'!$AB$155:$BA$1048576,MATCH($A382,'Hoja de Trabajo para listado'!$AB$155:$AB$1048576,0),MATCH((CUADRO!G$5&amp;$E382),'Hoja de Trabajo para listado'!$AB$151:$BA$151,0)),0)+IFERROR(INDEX('Hoja de Trabajo para listado'!$BC$155:$CB$1048576,MATCH($A382,'Hoja de Trabajo para listado'!$BC$155:$BC$1048576,0),MATCH((CUADRO!G$5&amp;$E382),'Hoja de Trabajo para listado'!$BC$151:$CB$151,0)),0)+IFERROR(INDEX('Hoja de Trabajo para listado'!$DE$153:$DG$274,MATCH($A382,'Hoja de Trabajo para listado'!$DE$153:$DE$1048576,0),MATCH((CUADRO!G$5&amp;$E382),'Hoja de Trabajo para listado'!$DE$151:$DG$151,0)),0)+IFERROR(INDEX('Hoja de Trabajo para listado'!$CD$155:$DC$1048576,MATCH($A382,'Hoja de Trabajo para listado'!$CD$155:$CD$1048576,0),MATCH((CUADRO!G$5&amp;$E382),'Hoja de Trabajo para listado'!$CD$151:$DC$151,0)),0)</f>
        <v>0</v>
      </c>
      <c r="H382" s="243">
        <f ca="1">+IFERROR(INDEX('Hoja de Trabajo para listado'!$A$155:$Z$1048576,MATCH($A382,'Hoja de Trabajo para listado'!$A$155:$A$1048576,0),MATCH((CUADRO!H$5&amp;$E382),'Hoja de Trabajo para listado'!$A$151:$Z$151,0)),0)+IFERROR(INDEX('Hoja de Trabajo para listado'!$AB$155:$BA$1048576,MATCH($A382,'Hoja de Trabajo para listado'!$AB$155:$AB$1048576,0),MATCH((CUADRO!H$5&amp;$E382),'Hoja de Trabajo para listado'!$AB$151:$BA$151,0)),0)+IFERROR(INDEX('Hoja de Trabajo para listado'!$BC$155:$CB$1048576,MATCH($A382,'Hoja de Trabajo para listado'!$BC$155:$BC$1048576,0),MATCH((CUADRO!H$5&amp;$E382),'Hoja de Trabajo para listado'!$BC$151:$CB$151,0)),0)+IFERROR(INDEX('Hoja de Trabajo para listado'!$DE$153:$DG$274,MATCH($A382,'Hoja de Trabajo para listado'!$DE$153:$DE$1048576,0),MATCH((CUADRO!H$5&amp;$E382),'Hoja de Trabajo para listado'!$DE$151:$DG$151,0)),0)+IFERROR(INDEX('Hoja de Trabajo para listado'!$CD$155:$DC$1048576,MATCH($A382,'Hoja de Trabajo para listado'!$CD$155:$CD$1048576,0),MATCH((CUADRO!H$5&amp;$E382),'Hoja de Trabajo para listado'!$CD$151:$DC$151,0)),0)</f>
        <v>0</v>
      </c>
      <c r="I382" s="243">
        <f ca="1">+IFERROR(INDEX('Hoja de Trabajo para listado'!$A$155:$Z$1048576,MATCH($A382,'Hoja de Trabajo para listado'!$A$155:$A$1048576,0),MATCH((CUADRO!I$5&amp;$E382),'Hoja de Trabajo para listado'!$A$151:$Z$151,0)),0)+IFERROR(INDEX('Hoja de Trabajo para listado'!$AB$155:$BA$1048576,MATCH($A382,'Hoja de Trabajo para listado'!$AB$155:$AB$1048576,0),MATCH((CUADRO!I$5&amp;$E382),'Hoja de Trabajo para listado'!$AB$151:$BA$151,0)),0)+IFERROR(INDEX('Hoja de Trabajo para listado'!$BC$155:$CB$1048576,MATCH($A382,'Hoja de Trabajo para listado'!$BC$155:$BC$1048576,0),MATCH((CUADRO!I$5&amp;$E382),'Hoja de Trabajo para listado'!$BC$151:$CB$151,0)),0)+IFERROR(INDEX('Hoja de Trabajo para listado'!$DE$153:$DG$274,MATCH($A382,'Hoja de Trabajo para listado'!$DE$153:$DE$1048576,0),MATCH((CUADRO!I$5&amp;$E382),'Hoja de Trabajo para listado'!$DE$151:$DG$151,0)),0)+IFERROR(INDEX('Hoja de Trabajo para listado'!$CD$155:$DC$1048576,MATCH($A382,'Hoja de Trabajo para listado'!$CD$155:$CD$1048576,0),MATCH((CUADRO!I$5&amp;$E382),'Hoja de Trabajo para listado'!$CD$151:$DC$151,0)),0)</f>
        <v>0</v>
      </c>
      <c r="J382" s="243">
        <f ca="1">+IFERROR(INDEX('Hoja de Trabajo para listado'!$A$155:$Z$1048576,MATCH($A382,'Hoja de Trabajo para listado'!$A$155:$A$1048576,0),MATCH((CUADRO!J$5&amp;$E382),'Hoja de Trabajo para listado'!$A$151:$Z$151,0)),0)+IFERROR(INDEX('Hoja de Trabajo para listado'!$AB$155:$BA$1048576,MATCH($A382,'Hoja de Trabajo para listado'!$AB$155:$AB$1048576,0),MATCH((CUADRO!J$5&amp;$E382),'Hoja de Trabajo para listado'!$AB$151:$BA$151,0)),0)+IFERROR(INDEX('Hoja de Trabajo para listado'!$BC$155:$CB$1048576,MATCH($A382,'Hoja de Trabajo para listado'!$BC$155:$BC$1048576,0),MATCH((CUADRO!J$5&amp;$E382),'Hoja de Trabajo para listado'!$BC$151:$CB$151,0)),0)+IFERROR(INDEX('Hoja de Trabajo para listado'!$DE$153:$DG$274,MATCH($A382,'Hoja de Trabajo para listado'!$DE$153:$DE$1048576,0),MATCH((CUADRO!J$5&amp;$E382),'Hoja de Trabajo para listado'!$DE$151:$DG$151,0)),0)+IFERROR(INDEX('Hoja de Trabajo para listado'!$CD$155:$DC$1048576,MATCH($A382,'Hoja de Trabajo para listado'!$CD$155:$CD$1048576,0),MATCH((CUADRO!J$5&amp;$E382),'Hoja de Trabajo para listado'!$CD$151:$DC$151,0)),0)</f>
        <v>0</v>
      </c>
      <c r="K382" s="243">
        <f ca="1">+IFERROR(INDEX('Hoja de Trabajo para listado'!$A$155:$Z$1048576,MATCH($A382,'Hoja de Trabajo para listado'!$A$155:$A$1048576,0),MATCH((CUADRO!K$5&amp;$E382),'Hoja de Trabajo para listado'!$A$151:$Z$151,0)),0)+IFERROR(INDEX('Hoja de Trabajo para listado'!$AB$155:$BA$1048576,MATCH($A382,'Hoja de Trabajo para listado'!$AB$155:$AB$1048576,0),MATCH((CUADRO!K$5&amp;$E382),'Hoja de Trabajo para listado'!$AB$151:$BA$151,0)),0)+IFERROR(INDEX('Hoja de Trabajo para listado'!$BC$155:$CB$1048576,MATCH($A382,'Hoja de Trabajo para listado'!$BC$155:$BC$1048576,0),MATCH((CUADRO!K$5&amp;$E382),'Hoja de Trabajo para listado'!$BC$151:$CB$151,0)),0)+IFERROR(INDEX('Hoja de Trabajo para listado'!$DE$153:$DG$274,MATCH($A382,'Hoja de Trabajo para listado'!$DE$153:$DE$1048576,0),MATCH((CUADRO!K$5&amp;$E382),'Hoja de Trabajo para listado'!$DE$151:$DG$151,0)),0)+IFERROR(INDEX('Hoja de Trabajo para listado'!$CD$155:$DC$1048576,MATCH($A382,'Hoja de Trabajo para listado'!$CD$155:$CD$1048576,0),MATCH((CUADRO!K$5&amp;$E382),'Hoja de Trabajo para listado'!$CD$151:$DC$151,0)),0)</f>
        <v>0</v>
      </c>
      <c r="L382" s="243">
        <f ca="1">+IFERROR(INDEX('Hoja de Trabajo para listado'!$A$155:$Z$1048576,MATCH($A382,'Hoja de Trabajo para listado'!$A$155:$A$1048576,0),MATCH((CUADRO!L$5&amp;$E382),'Hoja de Trabajo para listado'!$A$151:$Z$151,0)),0)+IFERROR(INDEX('Hoja de Trabajo para listado'!$AB$155:$BA$1048576,MATCH($A382,'Hoja de Trabajo para listado'!$AB$155:$AB$1048576,0),MATCH((CUADRO!L$5&amp;$E382),'Hoja de Trabajo para listado'!$AB$151:$BA$151,0)),0)+IFERROR(INDEX('Hoja de Trabajo para listado'!$BC$155:$CB$1048576,MATCH($A382,'Hoja de Trabajo para listado'!$BC$155:$BC$1048576,0),MATCH((CUADRO!L$5&amp;$E382),'Hoja de Trabajo para listado'!$BC$151:$CB$151,0)),0)+IFERROR(INDEX('Hoja de Trabajo para listado'!$DE$153:$DG$274,MATCH($A382,'Hoja de Trabajo para listado'!$DE$153:$DE$1048576,0),MATCH((CUADRO!L$5&amp;$E382),'Hoja de Trabajo para listado'!$DE$151:$DG$151,0)),0)+IFERROR(INDEX('Hoja de Trabajo para listado'!$CD$155:$DC$1048576,MATCH($A382,'Hoja de Trabajo para listado'!$CD$155:$CD$1048576,0),MATCH((CUADRO!L$5&amp;$E382),'Hoja de Trabajo para listado'!$CD$151:$DC$151,0)),0)</f>
        <v>0</v>
      </c>
      <c r="M382" s="243">
        <f ca="1">+IFERROR(INDEX('Hoja de Trabajo para listado'!$A$155:$Z$1048576,MATCH($A382,'Hoja de Trabajo para listado'!$A$155:$A$1048576,0),MATCH((CUADRO!M$5&amp;$E382),'Hoja de Trabajo para listado'!$A$151:$Z$151,0)),0)+IFERROR(INDEX('Hoja de Trabajo para listado'!$AB$155:$BA$1048576,MATCH($A382,'Hoja de Trabajo para listado'!$AB$155:$AB$1048576,0),MATCH((CUADRO!M$5&amp;$E382),'Hoja de Trabajo para listado'!$AB$151:$BA$151,0)),0)+IFERROR(INDEX('Hoja de Trabajo para listado'!$BC$155:$CB$1048576,MATCH($A382,'Hoja de Trabajo para listado'!$BC$155:$BC$1048576,0),MATCH((CUADRO!M$5&amp;$E382),'Hoja de Trabajo para listado'!$BC$151:$CB$151,0)),0)+IFERROR(INDEX('Hoja de Trabajo para listado'!$DE$153:$DG$274,MATCH($A382,'Hoja de Trabajo para listado'!$DE$153:$DE$1048576,0),MATCH((CUADRO!M$5&amp;$E382),'Hoja de Trabajo para listado'!$DE$151:$DG$151,0)),0)+IFERROR(INDEX('Hoja de Trabajo para listado'!$CD$155:$DC$1048576,MATCH($A382,'Hoja de Trabajo para listado'!$CD$155:$CD$1048576,0),MATCH((CUADRO!M$5&amp;$E382),'Hoja de Trabajo para listado'!$CD$151:$DC$151,0)),0)</f>
        <v>0</v>
      </c>
      <c r="N382" s="243">
        <f ca="1">+IFERROR(INDEX('Hoja de Trabajo para listado'!$A$155:$Z$1048576,MATCH($A382,'Hoja de Trabajo para listado'!$A$155:$A$1048576,0),MATCH((CUADRO!N$5&amp;$E382),'Hoja de Trabajo para listado'!$A$151:$Z$151,0)),0)+IFERROR(INDEX('Hoja de Trabajo para listado'!$AB$155:$BA$1048576,MATCH($A382,'Hoja de Trabajo para listado'!$AB$155:$AB$1048576,0),MATCH((CUADRO!N$5&amp;$E382),'Hoja de Trabajo para listado'!$AB$151:$BA$151,0)),0)+IFERROR(INDEX('Hoja de Trabajo para listado'!$BC$155:$CB$1048576,MATCH($A382,'Hoja de Trabajo para listado'!$BC$155:$BC$1048576,0),MATCH((CUADRO!N$5&amp;$E382),'Hoja de Trabajo para listado'!$BC$151:$CB$151,0)),0)+IFERROR(INDEX('Hoja de Trabajo para listado'!$DE$153:$DG$274,MATCH($A382,'Hoja de Trabajo para listado'!$DE$153:$DE$1048576,0),MATCH((CUADRO!N$5&amp;$E382),'Hoja de Trabajo para listado'!$DE$151:$DG$151,0)),0)+IFERROR(INDEX('Hoja de Trabajo para listado'!$CD$155:$DC$1048576,MATCH($A382,'Hoja de Trabajo para listado'!$CD$155:$CD$1048576,0),MATCH((CUADRO!N$5&amp;$E382),'Hoja de Trabajo para listado'!$CD$151:$DC$151,0)),0)</f>
        <v>0</v>
      </c>
      <c r="O382" s="243">
        <f ca="1">+IFERROR(INDEX('Hoja de Trabajo para listado'!$A$155:$Z$1048576,MATCH($A382,'Hoja de Trabajo para listado'!$A$155:$A$1048576,0),MATCH((CUADRO!O$5&amp;$E382),'Hoja de Trabajo para listado'!$A$151:$Z$151,0)),0)+IFERROR(INDEX('Hoja de Trabajo para listado'!$AB$155:$BA$1048576,MATCH($A382,'Hoja de Trabajo para listado'!$AB$155:$AB$1048576,0),MATCH((CUADRO!O$5&amp;$E382),'Hoja de Trabajo para listado'!$AB$151:$BA$151,0)),0)+IFERROR(INDEX('Hoja de Trabajo para listado'!$BC$155:$CB$1048576,MATCH($A382,'Hoja de Trabajo para listado'!$BC$155:$BC$1048576,0),MATCH((CUADRO!O$5&amp;$E382),'Hoja de Trabajo para listado'!$BC$151:$CB$151,0)),0)+IFERROR(INDEX('Hoja de Trabajo para listado'!$DE$153:$DG$274,MATCH($A382,'Hoja de Trabajo para listado'!$DE$153:$DE$1048576,0),MATCH((CUADRO!O$5&amp;$E382),'Hoja de Trabajo para listado'!$DE$151:$DG$151,0)),0)+IFERROR(INDEX('Hoja de Trabajo para listado'!$CD$155:$DC$1048576,MATCH($A382,'Hoja de Trabajo para listado'!$CD$155:$CD$1048576,0),MATCH((CUADRO!O$5&amp;$E382),'Hoja de Trabajo para listado'!$CD$151:$DC$151,0)),0)</f>
        <v>0</v>
      </c>
      <c r="P382" s="243">
        <f ca="1">+IFERROR(INDEX('Hoja de Trabajo para listado'!$A$155:$Z$1048576,MATCH($A382,'Hoja de Trabajo para listado'!$A$155:$A$1048576,0),MATCH((CUADRO!P$5&amp;$E382),'Hoja de Trabajo para listado'!$A$151:$Z$151,0)),0)+IFERROR(INDEX('Hoja de Trabajo para listado'!$AB$155:$BA$1048576,MATCH($A382,'Hoja de Trabajo para listado'!$AB$155:$AB$1048576,0),MATCH((CUADRO!P$5&amp;$E382),'Hoja de Trabajo para listado'!$AB$151:$BA$151,0)),0)+IFERROR(INDEX('Hoja de Trabajo para listado'!$BC$155:$CB$1048576,MATCH($A382,'Hoja de Trabajo para listado'!$BC$155:$BC$1048576,0),MATCH((CUADRO!P$5&amp;$E382),'Hoja de Trabajo para listado'!$BC$151:$CB$151,0)),0)+IFERROR(INDEX('Hoja de Trabajo para listado'!$DE$153:$DG$274,MATCH($A382,'Hoja de Trabajo para listado'!$DE$153:$DE$1048576,0),MATCH((CUADRO!P$5&amp;$E382),'Hoja de Trabajo para listado'!$DE$151:$DG$151,0)),0)+IFERROR(INDEX('Hoja de Trabajo para listado'!$CD$155:$DC$1048576,MATCH($A382,'Hoja de Trabajo para listado'!$CD$155:$CD$1048576,0),MATCH((CUADRO!P$5&amp;$E382),'Hoja de Trabajo para listado'!$CD$151:$DC$151,0)),0)</f>
        <v>0</v>
      </c>
      <c r="Q382" s="243">
        <f ca="1">+IFERROR(INDEX('Hoja de Trabajo para listado'!$A$155:$Z$1048576,MATCH($A382,'Hoja de Trabajo para listado'!$A$155:$A$1048576,0),MATCH((CUADRO!Q$5&amp;$E382),'Hoja de Trabajo para listado'!$A$151:$Z$151,0)),0)+IFERROR(INDEX('Hoja de Trabajo para listado'!$AB$155:$BA$1048576,MATCH($A382,'Hoja de Trabajo para listado'!$AB$155:$AB$1048576,0),MATCH((CUADRO!Q$5&amp;$E382),'Hoja de Trabajo para listado'!$AB$151:$BA$151,0)),0)+IFERROR(INDEX('Hoja de Trabajo para listado'!$BC$155:$CB$1048576,MATCH($A382,'Hoja de Trabajo para listado'!$BC$155:$BC$1048576,0),MATCH((CUADRO!Q$5&amp;$E382),'Hoja de Trabajo para listado'!$BC$151:$CB$151,0)),0)+IFERROR(INDEX('Hoja de Trabajo para listado'!$DE$153:$DG$274,MATCH($A382,'Hoja de Trabajo para listado'!$DE$153:$DE$1048576,0),MATCH((CUADRO!Q$5&amp;$E382),'Hoja de Trabajo para listado'!$DE$151:$DG$151,0)),0)+IFERROR(INDEX('Hoja de Trabajo para listado'!$CD$155:$DC$1048576,MATCH($A382,'Hoja de Trabajo para listado'!$CD$155:$CD$1048576,0),MATCH((CUADRO!Q$5&amp;$E382),'Hoja de Trabajo para listado'!$CD$151:$DC$151,0)),0)</f>
        <v>0</v>
      </c>
      <c r="R382" s="243">
        <f t="shared" ca="1" si="13"/>
        <v>0</v>
      </c>
      <c r="S382" s="263"/>
      <c r="T382" s="243">
        <f ca="1">+T383</f>
        <v>67555.22</v>
      </c>
      <c r="U382" s="242">
        <f t="shared" si="14"/>
        <v>1</v>
      </c>
      <c r="V382" s="333" t="str">
        <f>+VLOOKUP(A382,bd_lista!$A$3:$E$590,5,FALSE)</f>
        <v>Instituciones Descentralizadas</v>
      </c>
      <c r="W382" s="391" t="str">
        <f>+V382</f>
        <v>Instituciones Descentralizadas</v>
      </c>
      <c r="X382" s="242">
        <v>0</v>
      </c>
      <c r="Y382" s="242" t="e">
        <f>+VLOOKUP(X382,bd_lista!$A$3:$C$590,3,FALSE)</f>
        <v>#N/A</v>
      </c>
      <c r="Z382" s="294">
        <f>+X382</f>
        <v>0</v>
      </c>
      <c r="AA382" s="319" t="e">
        <f>+Y382</f>
        <v>#N/A</v>
      </c>
    </row>
    <row r="383" spans="1:27" ht="15" customHeight="1">
      <c r="A383" s="32">
        <v>650</v>
      </c>
      <c r="B383" s="388"/>
      <c r="C383" s="333" t="str">
        <f>+VLOOKUP(A383,bd_lista!$A$3:$C$590,3,FALSE)</f>
        <v>Asamblea Legislativa Plurinacional</v>
      </c>
      <c r="D383" s="390"/>
      <c r="E383" s="333" t="s">
        <v>1305</v>
      </c>
      <c r="F383" s="245">
        <f ca="1">+IFERROR(INDEX('Hoja de Trabajo para listado'!$A$155:$Z$1048576,MATCH($A383,'Hoja de Trabajo para listado'!$A$155:$A$1048576,0),MATCH((CUADRO!F$5&amp;$E383),'Hoja de Trabajo para listado'!$A$151:$Z$151,0)),0)+IFERROR(INDEX('Hoja de Trabajo para listado'!$AB$155:$BA$1048576,MATCH($A383,'Hoja de Trabajo para listado'!$AB$155:$AB$1048576,0),MATCH((CUADRO!F$5&amp;$E383),'Hoja de Trabajo para listado'!$AB$151:$BA$151,0)),0)+IFERROR(INDEX('Hoja de Trabajo para listado'!$BC$155:$CB$1048576,MATCH($A383,'Hoja de Trabajo para listado'!$BC$155:$BC$1048576,0),MATCH((CUADRO!F$5&amp;$E383),'Hoja de Trabajo para listado'!$BC$151:$CB$151,0)),0)+IFERROR(INDEX('Hoja de Trabajo para listado'!$DE$153:$DG$274,MATCH($A383,'Hoja de Trabajo para listado'!$DE$153:$DE$1048576,0),MATCH((CUADRO!F$5&amp;$E383),'Hoja de Trabajo para listado'!$DE$151:$DG$151,0)),0)+IFERROR(INDEX('Hoja de Trabajo para listado'!$CD$155:$DC$1048576,MATCH($A383,'Hoja de Trabajo para listado'!$CD$155:$CD$1048576,0),MATCH((CUADRO!F$5&amp;$E383),'Hoja de Trabajo para listado'!$CD$151:$DC$151,0)),0)</f>
        <v>36</v>
      </c>
      <c r="G383" s="245">
        <f ca="1">+IFERROR(INDEX('Hoja de Trabajo para listado'!$A$155:$Z$1048576,MATCH($A383,'Hoja de Trabajo para listado'!$A$155:$A$1048576,0),MATCH((CUADRO!G$5&amp;$E383),'Hoja de Trabajo para listado'!$A$151:$Z$151,0)),0)+IFERROR(INDEX('Hoja de Trabajo para listado'!$AB$155:$BA$1048576,MATCH($A383,'Hoja de Trabajo para listado'!$AB$155:$AB$1048576,0),MATCH((CUADRO!G$5&amp;$E383),'Hoja de Trabajo para listado'!$AB$151:$BA$151,0)),0)+IFERROR(INDEX('Hoja de Trabajo para listado'!$BC$155:$CB$1048576,MATCH($A383,'Hoja de Trabajo para listado'!$BC$155:$BC$1048576,0),MATCH((CUADRO!G$5&amp;$E383),'Hoja de Trabajo para listado'!$BC$151:$CB$151,0)),0)+IFERROR(INDEX('Hoja de Trabajo para listado'!$DE$153:$DG$274,MATCH($A383,'Hoja de Trabajo para listado'!$DE$153:$DE$1048576,0),MATCH((CUADRO!G$5&amp;$E383),'Hoja de Trabajo para listado'!$DE$151:$DG$151,0)),0)+IFERROR(INDEX('Hoja de Trabajo para listado'!$CD$155:$DC$1048576,MATCH($A383,'Hoja de Trabajo para listado'!$CD$155:$CD$1048576,0),MATCH((CUADRO!G$5&amp;$E383),'Hoja de Trabajo para listado'!$CD$151:$DC$151,0)),0)</f>
        <v>1297.7800000000002</v>
      </c>
      <c r="H383" s="245">
        <f ca="1">+IFERROR(INDEX('Hoja de Trabajo para listado'!$A$155:$Z$1048576,MATCH($A383,'Hoja de Trabajo para listado'!$A$155:$A$1048576,0),MATCH((CUADRO!H$5&amp;$E383),'Hoja de Trabajo para listado'!$A$151:$Z$151,0)),0)+IFERROR(INDEX('Hoja de Trabajo para listado'!$AB$155:$BA$1048576,MATCH($A383,'Hoja de Trabajo para listado'!$AB$155:$AB$1048576,0),MATCH((CUADRO!H$5&amp;$E383),'Hoja de Trabajo para listado'!$AB$151:$BA$151,0)),0)+IFERROR(INDEX('Hoja de Trabajo para listado'!$BC$155:$CB$1048576,MATCH($A383,'Hoja de Trabajo para listado'!$BC$155:$BC$1048576,0),MATCH((CUADRO!H$5&amp;$E383),'Hoja de Trabajo para listado'!$BC$151:$CB$151,0)),0)+IFERROR(INDEX('Hoja de Trabajo para listado'!$DE$153:$DG$274,MATCH($A383,'Hoja de Trabajo para listado'!$DE$153:$DE$1048576,0),MATCH((CUADRO!H$5&amp;$E383),'Hoja de Trabajo para listado'!$DE$151:$DG$151,0)),0)+IFERROR(INDEX('Hoja de Trabajo para listado'!$CD$155:$DC$1048576,MATCH($A383,'Hoja de Trabajo para listado'!$CD$155:$CD$1048576,0),MATCH((CUADRO!H$5&amp;$E383),'Hoja de Trabajo para listado'!$CD$151:$DC$151,0)),0)</f>
        <v>952</v>
      </c>
      <c r="I383" s="245">
        <f ca="1">+IFERROR(INDEX('Hoja de Trabajo para listado'!$A$155:$Z$1048576,MATCH($A383,'Hoja de Trabajo para listado'!$A$155:$A$1048576,0),MATCH((CUADRO!I$5&amp;$E383),'Hoja de Trabajo para listado'!$A$151:$Z$151,0)),0)+IFERROR(INDEX('Hoja de Trabajo para listado'!$AB$155:$BA$1048576,MATCH($A383,'Hoja de Trabajo para listado'!$AB$155:$AB$1048576,0),MATCH((CUADRO!I$5&amp;$E383),'Hoja de Trabajo para listado'!$AB$151:$BA$151,0)),0)+IFERROR(INDEX('Hoja de Trabajo para listado'!$BC$155:$CB$1048576,MATCH($A383,'Hoja de Trabajo para listado'!$BC$155:$BC$1048576,0),MATCH((CUADRO!I$5&amp;$E383),'Hoja de Trabajo para listado'!$BC$151:$CB$151,0)),0)+IFERROR(INDEX('Hoja de Trabajo para listado'!$DE$153:$DG$274,MATCH($A383,'Hoja de Trabajo para listado'!$DE$153:$DE$1048576,0),MATCH((CUADRO!I$5&amp;$E383),'Hoja de Trabajo para listado'!$DE$151:$DG$151,0)),0)+IFERROR(INDEX('Hoja de Trabajo para listado'!$CD$155:$DC$1048576,MATCH($A383,'Hoja de Trabajo para listado'!$CD$155:$CD$1048576,0),MATCH((CUADRO!I$5&amp;$E383),'Hoja de Trabajo para listado'!$CD$151:$DC$151,0)),0)</f>
        <v>65269.440000000002</v>
      </c>
      <c r="J383" s="245">
        <f ca="1">+IFERROR(INDEX('Hoja de Trabajo para listado'!$A$155:$Z$1048576,MATCH($A383,'Hoja de Trabajo para listado'!$A$155:$A$1048576,0),MATCH((CUADRO!J$5&amp;$E383),'Hoja de Trabajo para listado'!$A$151:$Z$151,0)),0)+IFERROR(INDEX('Hoja de Trabajo para listado'!$AB$155:$BA$1048576,MATCH($A383,'Hoja de Trabajo para listado'!$AB$155:$AB$1048576,0),MATCH((CUADRO!J$5&amp;$E383),'Hoja de Trabajo para listado'!$AB$151:$BA$151,0)),0)+IFERROR(INDEX('Hoja de Trabajo para listado'!$BC$155:$CB$1048576,MATCH($A383,'Hoja de Trabajo para listado'!$BC$155:$BC$1048576,0),MATCH((CUADRO!J$5&amp;$E383),'Hoja de Trabajo para listado'!$BC$151:$CB$151,0)),0)+IFERROR(INDEX('Hoja de Trabajo para listado'!$DE$153:$DG$274,MATCH($A383,'Hoja de Trabajo para listado'!$DE$153:$DE$1048576,0),MATCH((CUADRO!J$5&amp;$E383),'Hoja de Trabajo para listado'!$DE$151:$DG$151,0)),0)+IFERROR(INDEX('Hoja de Trabajo para listado'!$CD$155:$DC$1048576,MATCH($A383,'Hoja de Trabajo para listado'!$CD$155:$CD$1048576,0),MATCH((CUADRO!J$5&amp;$E383),'Hoja de Trabajo para listado'!$CD$151:$DC$151,0)),0)</f>
        <v>0</v>
      </c>
      <c r="K383" s="245">
        <f ca="1">+IFERROR(INDEX('Hoja de Trabajo para listado'!$A$155:$Z$1048576,MATCH($A383,'Hoja de Trabajo para listado'!$A$155:$A$1048576,0),MATCH((CUADRO!K$5&amp;$E383),'Hoja de Trabajo para listado'!$A$151:$Z$151,0)),0)+IFERROR(INDEX('Hoja de Trabajo para listado'!$AB$155:$BA$1048576,MATCH($A383,'Hoja de Trabajo para listado'!$AB$155:$AB$1048576,0),MATCH((CUADRO!K$5&amp;$E383),'Hoja de Trabajo para listado'!$AB$151:$BA$151,0)),0)+IFERROR(INDEX('Hoja de Trabajo para listado'!$BC$155:$CB$1048576,MATCH($A383,'Hoja de Trabajo para listado'!$BC$155:$BC$1048576,0),MATCH((CUADRO!K$5&amp;$E383),'Hoja de Trabajo para listado'!$BC$151:$CB$151,0)),0)+IFERROR(INDEX('Hoja de Trabajo para listado'!$DE$153:$DG$274,MATCH($A383,'Hoja de Trabajo para listado'!$DE$153:$DE$1048576,0),MATCH((CUADRO!K$5&amp;$E383),'Hoja de Trabajo para listado'!$DE$151:$DG$151,0)),0)+IFERROR(INDEX('Hoja de Trabajo para listado'!$CD$155:$DC$1048576,MATCH($A383,'Hoja de Trabajo para listado'!$CD$155:$CD$1048576,0),MATCH((CUADRO!K$5&amp;$E383),'Hoja de Trabajo para listado'!$CD$151:$DC$151,0)),0)</f>
        <v>0</v>
      </c>
      <c r="L383" s="245">
        <f ca="1">+IFERROR(INDEX('Hoja de Trabajo para listado'!$A$155:$Z$1048576,MATCH($A383,'Hoja de Trabajo para listado'!$A$155:$A$1048576,0),MATCH((CUADRO!L$5&amp;$E383),'Hoja de Trabajo para listado'!$A$151:$Z$151,0)),0)+IFERROR(INDEX('Hoja de Trabajo para listado'!$AB$155:$BA$1048576,MATCH($A383,'Hoja de Trabajo para listado'!$AB$155:$AB$1048576,0),MATCH((CUADRO!L$5&amp;$E383),'Hoja de Trabajo para listado'!$AB$151:$BA$151,0)),0)+IFERROR(INDEX('Hoja de Trabajo para listado'!$BC$155:$CB$1048576,MATCH($A383,'Hoja de Trabajo para listado'!$BC$155:$BC$1048576,0),MATCH((CUADRO!L$5&amp;$E383),'Hoja de Trabajo para listado'!$BC$151:$CB$151,0)),0)+IFERROR(INDEX('Hoja de Trabajo para listado'!$DE$153:$DG$274,MATCH($A383,'Hoja de Trabajo para listado'!$DE$153:$DE$1048576,0),MATCH((CUADRO!L$5&amp;$E383),'Hoja de Trabajo para listado'!$DE$151:$DG$151,0)),0)+IFERROR(INDEX('Hoja de Trabajo para listado'!$CD$155:$DC$1048576,MATCH($A383,'Hoja de Trabajo para listado'!$CD$155:$CD$1048576,0),MATCH((CUADRO!L$5&amp;$E383),'Hoja de Trabajo para listado'!$CD$151:$DC$151,0)),0)</f>
        <v>0</v>
      </c>
      <c r="M383" s="245">
        <f ca="1">+IFERROR(INDEX('Hoja de Trabajo para listado'!$A$155:$Z$1048576,MATCH($A383,'Hoja de Trabajo para listado'!$A$155:$A$1048576,0),MATCH((CUADRO!M$5&amp;$E383),'Hoja de Trabajo para listado'!$A$151:$Z$151,0)),0)+IFERROR(INDEX('Hoja de Trabajo para listado'!$AB$155:$BA$1048576,MATCH($A383,'Hoja de Trabajo para listado'!$AB$155:$AB$1048576,0),MATCH((CUADRO!M$5&amp;$E383),'Hoja de Trabajo para listado'!$AB$151:$BA$151,0)),0)+IFERROR(INDEX('Hoja de Trabajo para listado'!$BC$155:$CB$1048576,MATCH($A383,'Hoja de Trabajo para listado'!$BC$155:$BC$1048576,0),MATCH((CUADRO!M$5&amp;$E383),'Hoja de Trabajo para listado'!$BC$151:$CB$151,0)),0)+IFERROR(INDEX('Hoja de Trabajo para listado'!$DE$153:$DG$274,MATCH($A383,'Hoja de Trabajo para listado'!$DE$153:$DE$1048576,0),MATCH((CUADRO!M$5&amp;$E383),'Hoja de Trabajo para listado'!$DE$151:$DG$151,0)),0)+IFERROR(INDEX('Hoja de Trabajo para listado'!$CD$155:$DC$1048576,MATCH($A383,'Hoja de Trabajo para listado'!$CD$155:$CD$1048576,0),MATCH((CUADRO!M$5&amp;$E383),'Hoja de Trabajo para listado'!$CD$151:$DC$151,0)),0)</f>
        <v>0</v>
      </c>
      <c r="N383" s="245">
        <f ca="1">+IFERROR(INDEX('Hoja de Trabajo para listado'!$A$155:$Z$1048576,MATCH($A383,'Hoja de Trabajo para listado'!$A$155:$A$1048576,0),MATCH((CUADRO!N$5&amp;$E383),'Hoja de Trabajo para listado'!$A$151:$Z$151,0)),0)+IFERROR(INDEX('Hoja de Trabajo para listado'!$AB$155:$BA$1048576,MATCH($A383,'Hoja de Trabajo para listado'!$AB$155:$AB$1048576,0),MATCH((CUADRO!N$5&amp;$E383),'Hoja de Trabajo para listado'!$AB$151:$BA$151,0)),0)+IFERROR(INDEX('Hoja de Trabajo para listado'!$BC$155:$CB$1048576,MATCH($A383,'Hoja de Trabajo para listado'!$BC$155:$BC$1048576,0),MATCH((CUADRO!N$5&amp;$E383),'Hoja de Trabajo para listado'!$BC$151:$CB$151,0)),0)+IFERROR(INDEX('Hoja de Trabajo para listado'!$DE$153:$DG$274,MATCH($A383,'Hoja de Trabajo para listado'!$DE$153:$DE$1048576,0),MATCH((CUADRO!N$5&amp;$E383),'Hoja de Trabajo para listado'!$DE$151:$DG$151,0)),0)+IFERROR(INDEX('Hoja de Trabajo para listado'!$CD$155:$DC$1048576,MATCH($A383,'Hoja de Trabajo para listado'!$CD$155:$CD$1048576,0),MATCH((CUADRO!N$5&amp;$E383),'Hoja de Trabajo para listado'!$CD$151:$DC$151,0)),0)</f>
        <v>0</v>
      </c>
      <c r="O383" s="245">
        <f ca="1">+IFERROR(INDEX('Hoja de Trabajo para listado'!$A$155:$Z$1048576,MATCH($A383,'Hoja de Trabajo para listado'!$A$155:$A$1048576,0),MATCH((CUADRO!O$5&amp;$E383),'Hoja de Trabajo para listado'!$A$151:$Z$151,0)),0)+IFERROR(INDEX('Hoja de Trabajo para listado'!$AB$155:$BA$1048576,MATCH($A383,'Hoja de Trabajo para listado'!$AB$155:$AB$1048576,0),MATCH((CUADRO!O$5&amp;$E383),'Hoja de Trabajo para listado'!$AB$151:$BA$151,0)),0)+IFERROR(INDEX('Hoja de Trabajo para listado'!$BC$155:$CB$1048576,MATCH($A383,'Hoja de Trabajo para listado'!$BC$155:$BC$1048576,0),MATCH((CUADRO!O$5&amp;$E383),'Hoja de Trabajo para listado'!$BC$151:$CB$151,0)),0)+IFERROR(INDEX('Hoja de Trabajo para listado'!$DE$153:$DG$274,MATCH($A383,'Hoja de Trabajo para listado'!$DE$153:$DE$1048576,0),MATCH((CUADRO!O$5&amp;$E383),'Hoja de Trabajo para listado'!$DE$151:$DG$151,0)),0)+IFERROR(INDEX('Hoja de Trabajo para listado'!$CD$155:$DC$1048576,MATCH($A383,'Hoja de Trabajo para listado'!$CD$155:$CD$1048576,0),MATCH((CUADRO!O$5&amp;$E383),'Hoja de Trabajo para listado'!$CD$151:$DC$151,0)),0)</f>
        <v>0</v>
      </c>
      <c r="P383" s="245">
        <f ca="1">+IFERROR(INDEX('Hoja de Trabajo para listado'!$A$155:$Z$1048576,MATCH($A383,'Hoja de Trabajo para listado'!$A$155:$A$1048576,0),MATCH((CUADRO!P$5&amp;$E383),'Hoja de Trabajo para listado'!$A$151:$Z$151,0)),0)+IFERROR(INDEX('Hoja de Trabajo para listado'!$AB$155:$BA$1048576,MATCH($A383,'Hoja de Trabajo para listado'!$AB$155:$AB$1048576,0),MATCH((CUADRO!P$5&amp;$E383),'Hoja de Trabajo para listado'!$AB$151:$BA$151,0)),0)+IFERROR(INDEX('Hoja de Trabajo para listado'!$BC$155:$CB$1048576,MATCH($A383,'Hoja de Trabajo para listado'!$BC$155:$BC$1048576,0),MATCH((CUADRO!P$5&amp;$E383),'Hoja de Trabajo para listado'!$BC$151:$CB$151,0)),0)+IFERROR(INDEX('Hoja de Trabajo para listado'!$DE$153:$DG$274,MATCH($A383,'Hoja de Trabajo para listado'!$DE$153:$DE$1048576,0),MATCH((CUADRO!P$5&amp;$E383),'Hoja de Trabajo para listado'!$DE$151:$DG$151,0)),0)+IFERROR(INDEX('Hoja de Trabajo para listado'!$CD$155:$DC$1048576,MATCH($A383,'Hoja de Trabajo para listado'!$CD$155:$CD$1048576,0),MATCH((CUADRO!P$5&amp;$E383),'Hoja de Trabajo para listado'!$CD$151:$DC$151,0)),0)</f>
        <v>0</v>
      </c>
      <c r="Q383" s="245">
        <f ca="1">+IFERROR(INDEX('Hoja de Trabajo para listado'!$A$155:$Z$1048576,MATCH($A383,'Hoja de Trabajo para listado'!$A$155:$A$1048576,0),MATCH((CUADRO!Q$5&amp;$E383),'Hoja de Trabajo para listado'!$A$151:$Z$151,0)),0)+IFERROR(INDEX('Hoja de Trabajo para listado'!$AB$155:$BA$1048576,MATCH($A383,'Hoja de Trabajo para listado'!$AB$155:$AB$1048576,0),MATCH((CUADRO!Q$5&amp;$E383),'Hoja de Trabajo para listado'!$AB$151:$BA$151,0)),0)+IFERROR(INDEX('Hoja de Trabajo para listado'!$BC$155:$CB$1048576,MATCH($A383,'Hoja de Trabajo para listado'!$BC$155:$BC$1048576,0),MATCH((CUADRO!Q$5&amp;$E383),'Hoja de Trabajo para listado'!$BC$151:$CB$151,0)),0)+IFERROR(INDEX('Hoja de Trabajo para listado'!$DE$153:$DG$274,MATCH($A383,'Hoja de Trabajo para listado'!$DE$153:$DE$1048576,0),MATCH((CUADRO!Q$5&amp;$E383),'Hoja de Trabajo para listado'!$DE$151:$DG$151,0)),0)+IFERROR(INDEX('Hoja de Trabajo para listado'!$CD$155:$DC$1048576,MATCH($A383,'Hoja de Trabajo para listado'!$CD$155:$CD$1048576,0),MATCH((CUADRO!Q$5&amp;$E383),'Hoja de Trabajo para listado'!$CD$151:$DC$151,0)),0)</f>
        <v>0</v>
      </c>
      <c r="R383" s="245">
        <f t="shared" ca="1" si="13"/>
        <v>67555.22</v>
      </c>
      <c r="S383" s="262">
        <f ca="1">+R382+R383</f>
        <v>67555.22</v>
      </c>
      <c r="T383" s="245">
        <f ca="1">+S383</f>
        <v>67555.22</v>
      </c>
      <c r="U383" s="244">
        <f t="shared" si="14"/>
        <v>2</v>
      </c>
      <c r="V383" s="333" t="str">
        <f>+VLOOKUP(A383,bd_lista!$A$3:$E$590,5,FALSE)</f>
        <v>Instituciones Descentralizadas</v>
      </c>
      <c r="W383" s="392"/>
      <c r="X383" s="242">
        <v>0</v>
      </c>
      <c r="Y383" s="242" t="e">
        <f>+VLOOKUP(X383,bd_lista!$A$3:$C$590,3,FALSE)</f>
        <v>#N/A</v>
      </c>
      <c r="Z383" s="292"/>
      <c r="AA383" s="321"/>
    </row>
    <row r="384" spans="1:27" ht="15" customHeight="1">
      <c r="A384" s="251">
        <v>660</v>
      </c>
      <c r="B384" s="387">
        <f>+A384</f>
        <v>660</v>
      </c>
      <c r="C384" s="247" t="str">
        <f>+VLOOKUP(A384,bd_lista!$A$3:$C$590,3,FALSE)</f>
        <v>Órgano Judicial</v>
      </c>
      <c r="D384" s="389" t="str">
        <f>+C384</f>
        <v>Órgano Judicial</v>
      </c>
      <c r="E384" s="247" t="s">
        <v>1304</v>
      </c>
      <c r="F384" s="243">
        <f ca="1">+IFERROR(INDEX('Hoja de Trabajo para listado'!$A$155:$Z$1048576,MATCH($A384,'Hoja de Trabajo para listado'!$A$155:$A$1048576,0),MATCH((CUADRO!F$5&amp;$E384),'Hoja de Trabajo para listado'!$A$151:$Z$151,0)),0)+IFERROR(INDEX('Hoja de Trabajo para listado'!$AB$155:$BA$1048576,MATCH($A384,'Hoja de Trabajo para listado'!$AB$155:$AB$1048576,0),MATCH((CUADRO!F$5&amp;$E384),'Hoja de Trabajo para listado'!$AB$151:$BA$151,0)),0)+IFERROR(INDEX('Hoja de Trabajo para listado'!$BC$155:$CB$1048576,MATCH($A384,'Hoja de Trabajo para listado'!$BC$155:$BC$1048576,0),MATCH((CUADRO!F$5&amp;$E384),'Hoja de Trabajo para listado'!$BC$151:$CB$151,0)),0)+IFERROR(INDEX('Hoja de Trabajo para listado'!$DE$153:$DG$274,MATCH($A384,'Hoja de Trabajo para listado'!$DE$153:$DE$1048576,0),MATCH((CUADRO!F$5&amp;$E384),'Hoja de Trabajo para listado'!$DE$151:$DG$151,0)),0)+IFERROR(INDEX('Hoja de Trabajo para listado'!$CD$155:$DC$1048576,MATCH($A384,'Hoja de Trabajo para listado'!$CD$155:$CD$1048576,0),MATCH((CUADRO!F$5&amp;$E384),'Hoja de Trabajo para listado'!$CD$151:$DC$151,0)),0)</f>
        <v>0</v>
      </c>
      <c r="G384" s="243">
        <f ca="1">+IFERROR(INDEX('Hoja de Trabajo para listado'!$A$155:$Z$1048576,MATCH($A384,'Hoja de Trabajo para listado'!$A$155:$A$1048576,0),MATCH((CUADRO!G$5&amp;$E384),'Hoja de Trabajo para listado'!$A$151:$Z$151,0)),0)+IFERROR(INDEX('Hoja de Trabajo para listado'!$AB$155:$BA$1048576,MATCH($A384,'Hoja de Trabajo para listado'!$AB$155:$AB$1048576,0),MATCH((CUADRO!G$5&amp;$E384),'Hoja de Trabajo para listado'!$AB$151:$BA$151,0)),0)+IFERROR(INDEX('Hoja de Trabajo para listado'!$BC$155:$CB$1048576,MATCH($A384,'Hoja de Trabajo para listado'!$BC$155:$BC$1048576,0),MATCH((CUADRO!G$5&amp;$E384),'Hoja de Trabajo para listado'!$BC$151:$CB$151,0)),0)+IFERROR(INDEX('Hoja de Trabajo para listado'!$DE$153:$DG$274,MATCH($A384,'Hoja de Trabajo para listado'!$DE$153:$DE$1048576,0),MATCH((CUADRO!G$5&amp;$E384),'Hoja de Trabajo para listado'!$DE$151:$DG$151,0)),0)+IFERROR(INDEX('Hoja de Trabajo para listado'!$CD$155:$DC$1048576,MATCH($A384,'Hoja de Trabajo para listado'!$CD$155:$CD$1048576,0),MATCH((CUADRO!G$5&amp;$E384),'Hoja de Trabajo para listado'!$CD$151:$DC$151,0)),0)</f>
        <v>0</v>
      </c>
      <c r="H384" s="243">
        <f ca="1">+IFERROR(INDEX('Hoja de Trabajo para listado'!$A$155:$Z$1048576,MATCH($A384,'Hoja de Trabajo para listado'!$A$155:$A$1048576,0),MATCH((CUADRO!H$5&amp;$E384),'Hoja de Trabajo para listado'!$A$151:$Z$151,0)),0)+IFERROR(INDEX('Hoja de Trabajo para listado'!$AB$155:$BA$1048576,MATCH($A384,'Hoja de Trabajo para listado'!$AB$155:$AB$1048576,0),MATCH((CUADRO!H$5&amp;$E384),'Hoja de Trabajo para listado'!$AB$151:$BA$151,0)),0)+IFERROR(INDEX('Hoja de Trabajo para listado'!$BC$155:$CB$1048576,MATCH($A384,'Hoja de Trabajo para listado'!$BC$155:$BC$1048576,0),MATCH((CUADRO!H$5&amp;$E384),'Hoja de Trabajo para listado'!$BC$151:$CB$151,0)),0)+IFERROR(INDEX('Hoja de Trabajo para listado'!$DE$153:$DG$274,MATCH($A384,'Hoja de Trabajo para listado'!$DE$153:$DE$1048576,0),MATCH((CUADRO!H$5&amp;$E384),'Hoja de Trabajo para listado'!$DE$151:$DG$151,0)),0)+IFERROR(INDEX('Hoja de Trabajo para listado'!$CD$155:$DC$1048576,MATCH($A384,'Hoja de Trabajo para listado'!$CD$155:$CD$1048576,0),MATCH((CUADRO!H$5&amp;$E384),'Hoja de Trabajo para listado'!$CD$151:$DC$151,0)),0)</f>
        <v>0</v>
      </c>
      <c r="I384" s="243">
        <f ca="1">+IFERROR(INDEX('Hoja de Trabajo para listado'!$A$155:$Z$1048576,MATCH($A384,'Hoja de Trabajo para listado'!$A$155:$A$1048576,0),MATCH((CUADRO!I$5&amp;$E384),'Hoja de Trabajo para listado'!$A$151:$Z$151,0)),0)+IFERROR(INDEX('Hoja de Trabajo para listado'!$AB$155:$BA$1048576,MATCH($A384,'Hoja de Trabajo para listado'!$AB$155:$AB$1048576,0),MATCH((CUADRO!I$5&amp;$E384),'Hoja de Trabajo para listado'!$AB$151:$BA$151,0)),0)+IFERROR(INDEX('Hoja de Trabajo para listado'!$BC$155:$CB$1048576,MATCH($A384,'Hoja de Trabajo para listado'!$BC$155:$BC$1048576,0),MATCH((CUADRO!I$5&amp;$E384),'Hoja de Trabajo para listado'!$BC$151:$CB$151,0)),0)+IFERROR(INDEX('Hoja de Trabajo para listado'!$DE$153:$DG$274,MATCH($A384,'Hoja de Trabajo para listado'!$DE$153:$DE$1048576,0),MATCH((CUADRO!I$5&amp;$E384),'Hoja de Trabajo para listado'!$DE$151:$DG$151,0)),0)+IFERROR(INDEX('Hoja de Trabajo para listado'!$CD$155:$DC$1048576,MATCH($A384,'Hoja de Trabajo para listado'!$CD$155:$CD$1048576,0),MATCH((CUADRO!I$5&amp;$E384),'Hoja de Trabajo para listado'!$CD$151:$DC$151,0)),0)</f>
        <v>0</v>
      </c>
      <c r="J384" s="243">
        <f ca="1">+IFERROR(INDEX('Hoja de Trabajo para listado'!$A$155:$Z$1048576,MATCH($A384,'Hoja de Trabajo para listado'!$A$155:$A$1048576,0),MATCH((CUADRO!J$5&amp;$E384),'Hoja de Trabajo para listado'!$A$151:$Z$151,0)),0)+IFERROR(INDEX('Hoja de Trabajo para listado'!$AB$155:$BA$1048576,MATCH($A384,'Hoja de Trabajo para listado'!$AB$155:$AB$1048576,0),MATCH((CUADRO!J$5&amp;$E384),'Hoja de Trabajo para listado'!$AB$151:$BA$151,0)),0)+IFERROR(INDEX('Hoja de Trabajo para listado'!$BC$155:$CB$1048576,MATCH($A384,'Hoja de Trabajo para listado'!$BC$155:$BC$1048576,0),MATCH((CUADRO!J$5&amp;$E384),'Hoja de Trabajo para listado'!$BC$151:$CB$151,0)),0)+IFERROR(INDEX('Hoja de Trabajo para listado'!$DE$153:$DG$274,MATCH($A384,'Hoja de Trabajo para listado'!$DE$153:$DE$1048576,0),MATCH((CUADRO!J$5&amp;$E384),'Hoja de Trabajo para listado'!$DE$151:$DG$151,0)),0)+IFERROR(INDEX('Hoja de Trabajo para listado'!$CD$155:$DC$1048576,MATCH($A384,'Hoja de Trabajo para listado'!$CD$155:$CD$1048576,0),MATCH((CUADRO!J$5&amp;$E384),'Hoja de Trabajo para listado'!$CD$151:$DC$151,0)),0)</f>
        <v>0</v>
      </c>
      <c r="K384" s="243">
        <f ca="1">+IFERROR(INDEX('Hoja de Trabajo para listado'!$A$155:$Z$1048576,MATCH($A384,'Hoja de Trabajo para listado'!$A$155:$A$1048576,0),MATCH((CUADRO!K$5&amp;$E384),'Hoja de Trabajo para listado'!$A$151:$Z$151,0)),0)+IFERROR(INDEX('Hoja de Trabajo para listado'!$AB$155:$BA$1048576,MATCH($A384,'Hoja de Trabajo para listado'!$AB$155:$AB$1048576,0),MATCH((CUADRO!K$5&amp;$E384),'Hoja de Trabajo para listado'!$AB$151:$BA$151,0)),0)+IFERROR(INDEX('Hoja de Trabajo para listado'!$BC$155:$CB$1048576,MATCH($A384,'Hoja de Trabajo para listado'!$BC$155:$BC$1048576,0),MATCH((CUADRO!K$5&amp;$E384),'Hoja de Trabajo para listado'!$BC$151:$CB$151,0)),0)+IFERROR(INDEX('Hoja de Trabajo para listado'!$DE$153:$DG$274,MATCH($A384,'Hoja de Trabajo para listado'!$DE$153:$DE$1048576,0),MATCH((CUADRO!K$5&amp;$E384),'Hoja de Trabajo para listado'!$DE$151:$DG$151,0)),0)+IFERROR(INDEX('Hoja de Trabajo para listado'!$CD$155:$DC$1048576,MATCH($A384,'Hoja de Trabajo para listado'!$CD$155:$CD$1048576,0),MATCH((CUADRO!K$5&amp;$E384),'Hoja de Trabajo para listado'!$CD$151:$DC$151,0)),0)</f>
        <v>0</v>
      </c>
      <c r="L384" s="243">
        <f ca="1">+IFERROR(INDEX('Hoja de Trabajo para listado'!$A$155:$Z$1048576,MATCH($A384,'Hoja de Trabajo para listado'!$A$155:$A$1048576,0),MATCH((CUADRO!L$5&amp;$E384),'Hoja de Trabajo para listado'!$A$151:$Z$151,0)),0)+IFERROR(INDEX('Hoja de Trabajo para listado'!$AB$155:$BA$1048576,MATCH($A384,'Hoja de Trabajo para listado'!$AB$155:$AB$1048576,0),MATCH((CUADRO!L$5&amp;$E384),'Hoja de Trabajo para listado'!$AB$151:$BA$151,0)),0)+IFERROR(INDEX('Hoja de Trabajo para listado'!$BC$155:$CB$1048576,MATCH($A384,'Hoja de Trabajo para listado'!$BC$155:$BC$1048576,0),MATCH((CUADRO!L$5&amp;$E384),'Hoja de Trabajo para listado'!$BC$151:$CB$151,0)),0)+IFERROR(INDEX('Hoja de Trabajo para listado'!$DE$153:$DG$274,MATCH($A384,'Hoja de Trabajo para listado'!$DE$153:$DE$1048576,0),MATCH((CUADRO!L$5&amp;$E384),'Hoja de Trabajo para listado'!$DE$151:$DG$151,0)),0)+IFERROR(INDEX('Hoja de Trabajo para listado'!$CD$155:$DC$1048576,MATCH($A384,'Hoja de Trabajo para listado'!$CD$155:$CD$1048576,0),MATCH((CUADRO!L$5&amp;$E384),'Hoja de Trabajo para listado'!$CD$151:$DC$151,0)),0)</f>
        <v>0</v>
      </c>
      <c r="M384" s="243">
        <f ca="1">+IFERROR(INDEX('Hoja de Trabajo para listado'!$A$155:$Z$1048576,MATCH($A384,'Hoja de Trabajo para listado'!$A$155:$A$1048576,0),MATCH((CUADRO!M$5&amp;$E384),'Hoja de Trabajo para listado'!$A$151:$Z$151,0)),0)+IFERROR(INDEX('Hoja de Trabajo para listado'!$AB$155:$BA$1048576,MATCH($A384,'Hoja de Trabajo para listado'!$AB$155:$AB$1048576,0),MATCH((CUADRO!M$5&amp;$E384),'Hoja de Trabajo para listado'!$AB$151:$BA$151,0)),0)+IFERROR(INDEX('Hoja de Trabajo para listado'!$BC$155:$CB$1048576,MATCH($A384,'Hoja de Trabajo para listado'!$BC$155:$BC$1048576,0),MATCH((CUADRO!M$5&amp;$E384),'Hoja de Trabajo para listado'!$BC$151:$CB$151,0)),0)+IFERROR(INDEX('Hoja de Trabajo para listado'!$DE$153:$DG$274,MATCH($A384,'Hoja de Trabajo para listado'!$DE$153:$DE$1048576,0),MATCH((CUADRO!M$5&amp;$E384),'Hoja de Trabajo para listado'!$DE$151:$DG$151,0)),0)+IFERROR(INDEX('Hoja de Trabajo para listado'!$CD$155:$DC$1048576,MATCH($A384,'Hoja de Trabajo para listado'!$CD$155:$CD$1048576,0),MATCH((CUADRO!M$5&amp;$E384),'Hoja de Trabajo para listado'!$CD$151:$DC$151,0)),0)</f>
        <v>0</v>
      </c>
      <c r="N384" s="243">
        <f ca="1">+IFERROR(INDEX('Hoja de Trabajo para listado'!$A$155:$Z$1048576,MATCH($A384,'Hoja de Trabajo para listado'!$A$155:$A$1048576,0),MATCH((CUADRO!N$5&amp;$E384),'Hoja de Trabajo para listado'!$A$151:$Z$151,0)),0)+IFERROR(INDEX('Hoja de Trabajo para listado'!$AB$155:$BA$1048576,MATCH($A384,'Hoja de Trabajo para listado'!$AB$155:$AB$1048576,0),MATCH((CUADRO!N$5&amp;$E384),'Hoja de Trabajo para listado'!$AB$151:$BA$151,0)),0)+IFERROR(INDEX('Hoja de Trabajo para listado'!$BC$155:$CB$1048576,MATCH($A384,'Hoja de Trabajo para listado'!$BC$155:$BC$1048576,0),MATCH((CUADRO!N$5&amp;$E384),'Hoja de Trabajo para listado'!$BC$151:$CB$151,0)),0)+IFERROR(INDEX('Hoja de Trabajo para listado'!$DE$153:$DG$274,MATCH($A384,'Hoja de Trabajo para listado'!$DE$153:$DE$1048576,0),MATCH((CUADRO!N$5&amp;$E384),'Hoja de Trabajo para listado'!$DE$151:$DG$151,0)),0)+IFERROR(INDEX('Hoja de Trabajo para listado'!$CD$155:$DC$1048576,MATCH($A384,'Hoja de Trabajo para listado'!$CD$155:$CD$1048576,0),MATCH((CUADRO!N$5&amp;$E384),'Hoja de Trabajo para listado'!$CD$151:$DC$151,0)),0)</f>
        <v>0</v>
      </c>
      <c r="O384" s="243">
        <f ca="1">+IFERROR(INDEX('Hoja de Trabajo para listado'!$A$155:$Z$1048576,MATCH($A384,'Hoja de Trabajo para listado'!$A$155:$A$1048576,0),MATCH((CUADRO!O$5&amp;$E384),'Hoja de Trabajo para listado'!$A$151:$Z$151,0)),0)+IFERROR(INDEX('Hoja de Trabajo para listado'!$AB$155:$BA$1048576,MATCH($A384,'Hoja de Trabajo para listado'!$AB$155:$AB$1048576,0),MATCH((CUADRO!O$5&amp;$E384),'Hoja de Trabajo para listado'!$AB$151:$BA$151,0)),0)+IFERROR(INDEX('Hoja de Trabajo para listado'!$BC$155:$CB$1048576,MATCH($A384,'Hoja de Trabajo para listado'!$BC$155:$BC$1048576,0),MATCH((CUADRO!O$5&amp;$E384),'Hoja de Trabajo para listado'!$BC$151:$CB$151,0)),0)+IFERROR(INDEX('Hoja de Trabajo para listado'!$DE$153:$DG$274,MATCH($A384,'Hoja de Trabajo para listado'!$DE$153:$DE$1048576,0),MATCH((CUADRO!O$5&amp;$E384),'Hoja de Trabajo para listado'!$DE$151:$DG$151,0)),0)+IFERROR(INDEX('Hoja de Trabajo para listado'!$CD$155:$DC$1048576,MATCH($A384,'Hoja de Trabajo para listado'!$CD$155:$CD$1048576,0),MATCH((CUADRO!O$5&amp;$E384),'Hoja de Trabajo para listado'!$CD$151:$DC$151,0)),0)</f>
        <v>0</v>
      </c>
      <c r="P384" s="243">
        <f ca="1">+IFERROR(INDEX('Hoja de Trabajo para listado'!$A$155:$Z$1048576,MATCH($A384,'Hoja de Trabajo para listado'!$A$155:$A$1048576,0),MATCH((CUADRO!P$5&amp;$E384),'Hoja de Trabajo para listado'!$A$151:$Z$151,0)),0)+IFERROR(INDEX('Hoja de Trabajo para listado'!$AB$155:$BA$1048576,MATCH($A384,'Hoja de Trabajo para listado'!$AB$155:$AB$1048576,0),MATCH((CUADRO!P$5&amp;$E384),'Hoja de Trabajo para listado'!$AB$151:$BA$151,0)),0)+IFERROR(INDEX('Hoja de Trabajo para listado'!$BC$155:$CB$1048576,MATCH($A384,'Hoja de Trabajo para listado'!$BC$155:$BC$1048576,0),MATCH((CUADRO!P$5&amp;$E384),'Hoja de Trabajo para listado'!$BC$151:$CB$151,0)),0)+IFERROR(INDEX('Hoja de Trabajo para listado'!$DE$153:$DG$274,MATCH($A384,'Hoja de Trabajo para listado'!$DE$153:$DE$1048576,0),MATCH((CUADRO!P$5&amp;$E384),'Hoja de Trabajo para listado'!$DE$151:$DG$151,0)),0)+IFERROR(INDEX('Hoja de Trabajo para listado'!$CD$155:$DC$1048576,MATCH($A384,'Hoja de Trabajo para listado'!$CD$155:$CD$1048576,0),MATCH((CUADRO!P$5&amp;$E384),'Hoja de Trabajo para listado'!$CD$151:$DC$151,0)),0)</f>
        <v>0</v>
      </c>
      <c r="Q384" s="243">
        <f ca="1">+IFERROR(INDEX('Hoja de Trabajo para listado'!$A$155:$Z$1048576,MATCH($A384,'Hoja de Trabajo para listado'!$A$155:$A$1048576,0),MATCH((CUADRO!Q$5&amp;$E384),'Hoja de Trabajo para listado'!$A$151:$Z$151,0)),0)+IFERROR(INDEX('Hoja de Trabajo para listado'!$AB$155:$BA$1048576,MATCH($A384,'Hoja de Trabajo para listado'!$AB$155:$AB$1048576,0),MATCH((CUADRO!Q$5&amp;$E384),'Hoja de Trabajo para listado'!$AB$151:$BA$151,0)),0)+IFERROR(INDEX('Hoja de Trabajo para listado'!$BC$155:$CB$1048576,MATCH($A384,'Hoja de Trabajo para listado'!$BC$155:$BC$1048576,0),MATCH((CUADRO!Q$5&amp;$E384),'Hoja de Trabajo para listado'!$BC$151:$CB$151,0)),0)+IFERROR(INDEX('Hoja de Trabajo para listado'!$DE$153:$DG$274,MATCH($A384,'Hoja de Trabajo para listado'!$DE$153:$DE$1048576,0),MATCH((CUADRO!Q$5&amp;$E384),'Hoja de Trabajo para listado'!$DE$151:$DG$151,0)),0)+IFERROR(INDEX('Hoja de Trabajo para listado'!$CD$155:$DC$1048576,MATCH($A384,'Hoja de Trabajo para listado'!$CD$155:$CD$1048576,0),MATCH((CUADRO!Q$5&amp;$E384),'Hoja de Trabajo para listado'!$CD$151:$DC$151,0)),0)</f>
        <v>0</v>
      </c>
      <c r="R384" s="243">
        <f t="shared" ca="1" si="13"/>
        <v>0</v>
      </c>
      <c r="S384" s="263"/>
      <c r="T384" s="243">
        <f ca="1">+T385</f>
        <v>24941161.190000001</v>
      </c>
      <c r="U384" s="242">
        <f t="shared" si="14"/>
        <v>1</v>
      </c>
      <c r="V384" s="333" t="str">
        <f>+VLOOKUP(A384,bd_lista!$A$3:$E$590,5,FALSE)</f>
        <v>Instituciones Descentralizadas</v>
      </c>
      <c r="W384" s="391" t="str">
        <f>+V384</f>
        <v>Instituciones Descentralizadas</v>
      </c>
      <c r="X384" s="242">
        <v>0</v>
      </c>
      <c r="Y384" s="242" t="e">
        <f>+VLOOKUP(X384,bd_lista!$A$3:$C$590,3,FALSE)</f>
        <v>#N/A</v>
      </c>
      <c r="Z384" s="294">
        <f>+X384</f>
        <v>0</v>
      </c>
      <c r="AA384" s="319" t="e">
        <f>+Y384</f>
        <v>#N/A</v>
      </c>
    </row>
    <row r="385" spans="1:27" ht="15" customHeight="1">
      <c r="A385" s="32">
        <v>660</v>
      </c>
      <c r="B385" s="388"/>
      <c r="C385" s="333" t="str">
        <f>+VLOOKUP(A385,bd_lista!$A$3:$C$590,3,FALSE)</f>
        <v>Órgano Judicial</v>
      </c>
      <c r="D385" s="390"/>
      <c r="E385" s="333" t="s">
        <v>1305</v>
      </c>
      <c r="F385" s="245">
        <f ca="1">+IFERROR(INDEX('Hoja de Trabajo para listado'!$A$155:$Z$1048576,MATCH($A385,'Hoja de Trabajo para listado'!$A$155:$A$1048576,0),MATCH((CUADRO!F$5&amp;$E385),'Hoja de Trabajo para listado'!$A$151:$Z$151,0)),0)+IFERROR(INDEX('Hoja de Trabajo para listado'!$AB$155:$BA$1048576,MATCH($A385,'Hoja de Trabajo para listado'!$AB$155:$AB$1048576,0),MATCH((CUADRO!F$5&amp;$E385),'Hoja de Trabajo para listado'!$AB$151:$BA$151,0)),0)+IFERROR(INDEX('Hoja de Trabajo para listado'!$BC$155:$CB$1048576,MATCH($A385,'Hoja de Trabajo para listado'!$BC$155:$BC$1048576,0),MATCH((CUADRO!F$5&amp;$E385),'Hoja de Trabajo para listado'!$BC$151:$CB$151,0)),0)+IFERROR(INDEX('Hoja de Trabajo para listado'!$DE$153:$DG$274,MATCH($A385,'Hoja de Trabajo para listado'!$DE$153:$DE$1048576,0),MATCH((CUADRO!F$5&amp;$E385),'Hoja de Trabajo para listado'!$DE$151:$DG$151,0)),0)+IFERROR(INDEX('Hoja de Trabajo para listado'!$CD$155:$DC$1048576,MATCH($A385,'Hoja de Trabajo para listado'!$CD$155:$CD$1048576,0),MATCH((CUADRO!F$5&amp;$E385),'Hoja de Trabajo para listado'!$CD$151:$DC$151,0)),0)</f>
        <v>0</v>
      </c>
      <c r="G385" s="245">
        <f ca="1">+IFERROR(INDEX('Hoja de Trabajo para listado'!$A$155:$Z$1048576,MATCH($A385,'Hoja de Trabajo para listado'!$A$155:$A$1048576,0),MATCH((CUADRO!G$5&amp;$E385),'Hoja de Trabajo para listado'!$A$151:$Z$151,0)),0)+IFERROR(INDEX('Hoja de Trabajo para listado'!$AB$155:$BA$1048576,MATCH($A385,'Hoja de Trabajo para listado'!$AB$155:$AB$1048576,0),MATCH((CUADRO!G$5&amp;$E385),'Hoja de Trabajo para listado'!$AB$151:$BA$151,0)),0)+IFERROR(INDEX('Hoja de Trabajo para listado'!$BC$155:$CB$1048576,MATCH($A385,'Hoja de Trabajo para listado'!$BC$155:$BC$1048576,0),MATCH((CUADRO!G$5&amp;$E385),'Hoja de Trabajo para listado'!$BC$151:$CB$151,0)),0)+IFERROR(INDEX('Hoja de Trabajo para listado'!$DE$153:$DG$274,MATCH($A385,'Hoja de Trabajo para listado'!$DE$153:$DE$1048576,0),MATCH((CUADRO!G$5&amp;$E385),'Hoja de Trabajo para listado'!$DE$151:$DG$151,0)),0)+IFERROR(INDEX('Hoja de Trabajo para listado'!$CD$155:$DC$1048576,MATCH($A385,'Hoja de Trabajo para listado'!$CD$155:$CD$1048576,0),MATCH((CUADRO!G$5&amp;$E385),'Hoja de Trabajo para listado'!$CD$151:$DC$151,0)),0)</f>
        <v>0</v>
      </c>
      <c r="H385" s="245">
        <f ca="1">+IFERROR(INDEX('Hoja de Trabajo para listado'!$A$155:$Z$1048576,MATCH($A385,'Hoja de Trabajo para listado'!$A$155:$A$1048576,0),MATCH((CUADRO!H$5&amp;$E385),'Hoja de Trabajo para listado'!$A$151:$Z$151,0)),0)+IFERROR(INDEX('Hoja de Trabajo para listado'!$AB$155:$BA$1048576,MATCH($A385,'Hoja de Trabajo para listado'!$AB$155:$AB$1048576,0),MATCH((CUADRO!H$5&amp;$E385),'Hoja de Trabajo para listado'!$AB$151:$BA$151,0)),0)+IFERROR(INDEX('Hoja de Trabajo para listado'!$BC$155:$CB$1048576,MATCH($A385,'Hoja de Trabajo para listado'!$BC$155:$BC$1048576,0),MATCH((CUADRO!H$5&amp;$E385),'Hoja de Trabajo para listado'!$BC$151:$CB$151,0)),0)+IFERROR(INDEX('Hoja de Trabajo para listado'!$DE$153:$DG$274,MATCH($A385,'Hoja de Trabajo para listado'!$DE$153:$DE$1048576,0),MATCH((CUADRO!H$5&amp;$E385),'Hoja de Trabajo para listado'!$DE$151:$DG$151,0)),0)+IFERROR(INDEX('Hoja de Trabajo para listado'!$CD$155:$DC$1048576,MATCH($A385,'Hoja de Trabajo para listado'!$CD$155:$CD$1048576,0),MATCH((CUADRO!H$5&amp;$E385),'Hoja de Trabajo para listado'!$CD$151:$DC$151,0)),0)</f>
        <v>24678.65</v>
      </c>
      <c r="I385" s="245">
        <f ca="1">+IFERROR(INDEX('Hoja de Trabajo para listado'!$A$155:$Z$1048576,MATCH($A385,'Hoja de Trabajo para listado'!$A$155:$A$1048576,0),MATCH((CUADRO!I$5&amp;$E385),'Hoja de Trabajo para listado'!$A$151:$Z$151,0)),0)+IFERROR(INDEX('Hoja de Trabajo para listado'!$AB$155:$BA$1048576,MATCH($A385,'Hoja de Trabajo para listado'!$AB$155:$AB$1048576,0),MATCH((CUADRO!I$5&amp;$E385),'Hoja de Trabajo para listado'!$AB$151:$BA$151,0)),0)+IFERROR(INDEX('Hoja de Trabajo para listado'!$BC$155:$CB$1048576,MATCH($A385,'Hoja de Trabajo para listado'!$BC$155:$BC$1048576,0),MATCH((CUADRO!I$5&amp;$E385),'Hoja de Trabajo para listado'!$BC$151:$CB$151,0)),0)+IFERROR(INDEX('Hoja de Trabajo para listado'!$DE$153:$DG$274,MATCH($A385,'Hoja de Trabajo para listado'!$DE$153:$DE$1048576,0),MATCH((CUADRO!I$5&amp;$E385),'Hoja de Trabajo para listado'!$DE$151:$DG$151,0)),0)+IFERROR(INDEX('Hoja de Trabajo para listado'!$CD$155:$DC$1048576,MATCH($A385,'Hoja de Trabajo para listado'!$CD$155:$CD$1048576,0),MATCH((CUADRO!I$5&amp;$E385),'Hoja de Trabajo para listado'!$CD$151:$DC$151,0)),0)</f>
        <v>24916482.540000003</v>
      </c>
      <c r="J385" s="245">
        <f ca="1">+IFERROR(INDEX('Hoja de Trabajo para listado'!$A$155:$Z$1048576,MATCH($A385,'Hoja de Trabajo para listado'!$A$155:$A$1048576,0),MATCH((CUADRO!J$5&amp;$E385),'Hoja de Trabajo para listado'!$A$151:$Z$151,0)),0)+IFERROR(INDEX('Hoja de Trabajo para listado'!$AB$155:$BA$1048576,MATCH($A385,'Hoja de Trabajo para listado'!$AB$155:$AB$1048576,0),MATCH((CUADRO!J$5&amp;$E385),'Hoja de Trabajo para listado'!$AB$151:$BA$151,0)),0)+IFERROR(INDEX('Hoja de Trabajo para listado'!$BC$155:$CB$1048576,MATCH($A385,'Hoja de Trabajo para listado'!$BC$155:$BC$1048576,0),MATCH((CUADRO!J$5&amp;$E385),'Hoja de Trabajo para listado'!$BC$151:$CB$151,0)),0)+IFERROR(INDEX('Hoja de Trabajo para listado'!$DE$153:$DG$274,MATCH($A385,'Hoja de Trabajo para listado'!$DE$153:$DE$1048576,0),MATCH((CUADRO!J$5&amp;$E385),'Hoja de Trabajo para listado'!$DE$151:$DG$151,0)),0)+IFERROR(INDEX('Hoja de Trabajo para listado'!$CD$155:$DC$1048576,MATCH($A385,'Hoja de Trabajo para listado'!$CD$155:$CD$1048576,0),MATCH((CUADRO!J$5&amp;$E385),'Hoja de Trabajo para listado'!$CD$151:$DC$151,0)),0)</f>
        <v>0</v>
      </c>
      <c r="K385" s="245">
        <f ca="1">+IFERROR(INDEX('Hoja de Trabajo para listado'!$A$155:$Z$1048576,MATCH($A385,'Hoja de Trabajo para listado'!$A$155:$A$1048576,0),MATCH((CUADRO!K$5&amp;$E385),'Hoja de Trabajo para listado'!$A$151:$Z$151,0)),0)+IFERROR(INDEX('Hoja de Trabajo para listado'!$AB$155:$BA$1048576,MATCH($A385,'Hoja de Trabajo para listado'!$AB$155:$AB$1048576,0),MATCH((CUADRO!K$5&amp;$E385),'Hoja de Trabajo para listado'!$AB$151:$BA$151,0)),0)+IFERROR(INDEX('Hoja de Trabajo para listado'!$BC$155:$CB$1048576,MATCH($A385,'Hoja de Trabajo para listado'!$BC$155:$BC$1048576,0),MATCH((CUADRO!K$5&amp;$E385),'Hoja de Trabajo para listado'!$BC$151:$CB$151,0)),0)+IFERROR(INDEX('Hoja de Trabajo para listado'!$DE$153:$DG$274,MATCH($A385,'Hoja de Trabajo para listado'!$DE$153:$DE$1048576,0),MATCH((CUADRO!K$5&amp;$E385),'Hoja de Trabajo para listado'!$DE$151:$DG$151,0)),0)+IFERROR(INDEX('Hoja de Trabajo para listado'!$CD$155:$DC$1048576,MATCH($A385,'Hoja de Trabajo para listado'!$CD$155:$CD$1048576,0),MATCH((CUADRO!K$5&amp;$E385),'Hoja de Trabajo para listado'!$CD$151:$DC$151,0)),0)</f>
        <v>0</v>
      </c>
      <c r="L385" s="245">
        <f ca="1">+IFERROR(INDEX('Hoja de Trabajo para listado'!$A$155:$Z$1048576,MATCH($A385,'Hoja de Trabajo para listado'!$A$155:$A$1048576,0),MATCH((CUADRO!L$5&amp;$E385),'Hoja de Trabajo para listado'!$A$151:$Z$151,0)),0)+IFERROR(INDEX('Hoja de Trabajo para listado'!$AB$155:$BA$1048576,MATCH($A385,'Hoja de Trabajo para listado'!$AB$155:$AB$1048576,0),MATCH((CUADRO!L$5&amp;$E385),'Hoja de Trabajo para listado'!$AB$151:$BA$151,0)),0)+IFERROR(INDEX('Hoja de Trabajo para listado'!$BC$155:$CB$1048576,MATCH($A385,'Hoja de Trabajo para listado'!$BC$155:$BC$1048576,0),MATCH((CUADRO!L$5&amp;$E385),'Hoja de Trabajo para listado'!$BC$151:$CB$151,0)),0)+IFERROR(INDEX('Hoja de Trabajo para listado'!$DE$153:$DG$274,MATCH($A385,'Hoja de Trabajo para listado'!$DE$153:$DE$1048576,0),MATCH((CUADRO!L$5&amp;$E385),'Hoja de Trabajo para listado'!$DE$151:$DG$151,0)),0)+IFERROR(INDEX('Hoja de Trabajo para listado'!$CD$155:$DC$1048576,MATCH($A385,'Hoja de Trabajo para listado'!$CD$155:$CD$1048576,0),MATCH((CUADRO!L$5&amp;$E385),'Hoja de Trabajo para listado'!$CD$151:$DC$151,0)),0)</f>
        <v>0</v>
      </c>
      <c r="M385" s="245">
        <f ca="1">+IFERROR(INDEX('Hoja de Trabajo para listado'!$A$155:$Z$1048576,MATCH($A385,'Hoja de Trabajo para listado'!$A$155:$A$1048576,0),MATCH((CUADRO!M$5&amp;$E385),'Hoja de Trabajo para listado'!$A$151:$Z$151,0)),0)+IFERROR(INDEX('Hoja de Trabajo para listado'!$AB$155:$BA$1048576,MATCH($A385,'Hoja de Trabajo para listado'!$AB$155:$AB$1048576,0),MATCH((CUADRO!M$5&amp;$E385),'Hoja de Trabajo para listado'!$AB$151:$BA$151,0)),0)+IFERROR(INDEX('Hoja de Trabajo para listado'!$BC$155:$CB$1048576,MATCH($A385,'Hoja de Trabajo para listado'!$BC$155:$BC$1048576,0),MATCH((CUADRO!M$5&amp;$E385),'Hoja de Trabajo para listado'!$BC$151:$CB$151,0)),0)+IFERROR(INDEX('Hoja de Trabajo para listado'!$DE$153:$DG$274,MATCH($A385,'Hoja de Trabajo para listado'!$DE$153:$DE$1048576,0),MATCH((CUADRO!M$5&amp;$E385),'Hoja de Trabajo para listado'!$DE$151:$DG$151,0)),0)+IFERROR(INDEX('Hoja de Trabajo para listado'!$CD$155:$DC$1048576,MATCH($A385,'Hoja de Trabajo para listado'!$CD$155:$CD$1048576,0),MATCH((CUADRO!M$5&amp;$E385),'Hoja de Trabajo para listado'!$CD$151:$DC$151,0)),0)</f>
        <v>0</v>
      </c>
      <c r="N385" s="245">
        <f ca="1">+IFERROR(INDEX('Hoja de Trabajo para listado'!$A$155:$Z$1048576,MATCH($A385,'Hoja de Trabajo para listado'!$A$155:$A$1048576,0),MATCH((CUADRO!N$5&amp;$E385),'Hoja de Trabajo para listado'!$A$151:$Z$151,0)),0)+IFERROR(INDEX('Hoja de Trabajo para listado'!$AB$155:$BA$1048576,MATCH($A385,'Hoja de Trabajo para listado'!$AB$155:$AB$1048576,0),MATCH((CUADRO!N$5&amp;$E385),'Hoja de Trabajo para listado'!$AB$151:$BA$151,0)),0)+IFERROR(INDEX('Hoja de Trabajo para listado'!$BC$155:$CB$1048576,MATCH($A385,'Hoja de Trabajo para listado'!$BC$155:$BC$1048576,0),MATCH((CUADRO!N$5&amp;$E385),'Hoja de Trabajo para listado'!$BC$151:$CB$151,0)),0)+IFERROR(INDEX('Hoja de Trabajo para listado'!$DE$153:$DG$274,MATCH($A385,'Hoja de Trabajo para listado'!$DE$153:$DE$1048576,0),MATCH((CUADRO!N$5&amp;$E385),'Hoja de Trabajo para listado'!$DE$151:$DG$151,0)),0)+IFERROR(INDEX('Hoja de Trabajo para listado'!$CD$155:$DC$1048576,MATCH($A385,'Hoja de Trabajo para listado'!$CD$155:$CD$1048576,0),MATCH((CUADRO!N$5&amp;$E385),'Hoja de Trabajo para listado'!$CD$151:$DC$151,0)),0)</f>
        <v>0</v>
      </c>
      <c r="O385" s="245">
        <f ca="1">+IFERROR(INDEX('Hoja de Trabajo para listado'!$A$155:$Z$1048576,MATCH($A385,'Hoja de Trabajo para listado'!$A$155:$A$1048576,0),MATCH((CUADRO!O$5&amp;$E385),'Hoja de Trabajo para listado'!$A$151:$Z$151,0)),0)+IFERROR(INDEX('Hoja de Trabajo para listado'!$AB$155:$BA$1048576,MATCH($A385,'Hoja de Trabajo para listado'!$AB$155:$AB$1048576,0),MATCH((CUADRO!O$5&amp;$E385),'Hoja de Trabajo para listado'!$AB$151:$BA$151,0)),0)+IFERROR(INDEX('Hoja de Trabajo para listado'!$BC$155:$CB$1048576,MATCH($A385,'Hoja de Trabajo para listado'!$BC$155:$BC$1048576,0),MATCH((CUADRO!O$5&amp;$E385),'Hoja de Trabajo para listado'!$BC$151:$CB$151,0)),0)+IFERROR(INDEX('Hoja de Trabajo para listado'!$DE$153:$DG$274,MATCH($A385,'Hoja de Trabajo para listado'!$DE$153:$DE$1048576,0),MATCH((CUADRO!O$5&amp;$E385),'Hoja de Trabajo para listado'!$DE$151:$DG$151,0)),0)+IFERROR(INDEX('Hoja de Trabajo para listado'!$CD$155:$DC$1048576,MATCH($A385,'Hoja de Trabajo para listado'!$CD$155:$CD$1048576,0),MATCH((CUADRO!O$5&amp;$E385),'Hoja de Trabajo para listado'!$CD$151:$DC$151,0)),0)</f>
        <v>0</v>
      </c>
      <c r="P385" s="245">
        <f ca="1">+IFERROR(INDEX('Hoja de Trabajo para listado'!$A$155:$Z$1048576,MATCH($A385,'Hoja de Trabajo para listado'!$A$155:$A$1048576,0),MATCH((CUADRO!P$5&amp;$E385),'Hoja de Trabajo para listado'!$A$151:$Z$151,0)),0)+IFERROR(INDEX('Hoja de Trabajo para listado'!$AB$155:$BA$1048576,MATCH($A385,'Hoja de Trabajo para listado'!$AB$155:$AB$1048576,0),MATCH((CUADRO!P$5&amp;$E385),'Hoja de Trabajo para listado'!$AB$151:$BA$151,0)),0)+IFERROR(INDEX('Hoja de Trabajo para listado'!$BC$155:$CB$1048576,MATCH($A385,'Hoja de Trabajo para listado'!$BC$155:$BC$1048576,0),MATCH((CUADRO!P$5&amp;$E385),'Hoja de Trabajo para listado'!$BC$151:$CB$151,0)),0)+IFERROR(INDEX('Hoja de Trabajo para listado'!$DE$153:$DG$274,MATCH($A385,'Hoja de Trabajo para listado'!$DE$153:$DE$1048576,0),MATCH((CUADRO!P$5&amp;$E385),'Hoja de Trabajo para listado'!$DE$151:$DG$151,0)),0)+IFERROR(INDEX('Hoja de Trabajo para listado'!$CD$155:$DC$1048576,MATCH($A385,'Hoja de Trabajo para listado'!$CD$155:$CD$1048576,0),MATCH((CUADRO!P$5&amp;$E385),'Hoja de Trabajo para listado'!$CD$151:$DC$151,0)),0)</f>
        <v>0</v>
      </c>
      <c r="Q385" s="245">
        <f ca="1">+IFERROR(INDEX('Hoja de Trabajo para listado'!$A$155:$Z$1048576,MATCH($A385,'Hoja de Trabajo para listado'!$A$155:$A$1048576,0),MATCH((CUADRO!Q$5&amp;$E385),'Hoja de Trabajo para listado'!$A$151:$Z$151,0)),0)+IFERROR(INDEX('Hoja de Trabajo para listado'!$AB$155:$BA$1048576,MATCH($A385,'Hoja de Trabajo para listado'!$AB$155:$AB$1048576,0),MATCH((CUADRO!Q$5&amp;$E385),'Hoja de Trabajo para listado'!$AB$151:$BA$151,0)),0)+IFERROR(INDEX('Hoja de Trabajo para listado'!$BC$155:$CB$1048576,MATCH($A385,'Hoja de Trabajo para listado'!$BC$155:$BC$1048576,0),MATCH((CUADRO!Q$5&amp;$E385),'Hoja de Trabajo para listado'!$BC$151:$CB$151,0)),0)+IFERROR(INDEX('Hoja de Trabajo para listado'!$DE$153:$DG$274,MATCH($A385,'Hoja de Trabajo para listado'!$DE$153:$DE$1048576,0),MATCH((CUADRO!Q$5&amp;$E385),'Hoja de Trabajo para listado'!$DE$151:$DG$151,0)),0)+IFERROR(INDEX('Hoja de Trabajo para listado'!$CD$155:$DC$1048576,MATCH($A385,'Hoja de Trabajo para listado'!$CD$155:$CD$1048576,0),MATCH((CUADRO!Q$5&amp;$E385),'Hoja de Trabajo para listado'!$CD$151:$DC$151,0)),0)</f>
        <v>0</v>
      </c>
      <c r="R385" s="245">
        <f t="shared" ca="1" si="13"/>
        <v>24941161.190000001</v>
      </c>
      <c r="S385" s="262">
        <f ca="1">+R384+R385</f>
        <v>24941161.190000001</v>
      </c>
      <c r="T385" s="245">
        <f ca="1">+S385</f>
        <v>24941161.190000001</v>
      </c>
      <c r="U385" s="244">
        <f t="shared" si="14"/>
        <v>2</v>
      </c>
      <c r="V385" s="333" t="str">
        <f>+VLOOKUP(A385,bd_lista!$A$3:$E$590,5,FALSE)</f>
        <v>Instituciones Descentralizadas</v>
      </c>
      <c r="W385" s="392"/>
      <c r="X385" s="242">
        <v>0</v>
      </c>
      <c r="Y385" s="242" t="e">
        <f>+VLOOKUP(X385,bd_lista!$A$3:$C$590,3,FALSE)</f>
        <v>#N/A</v>
      </c>
      <c r="Z385" s="292"/>
      <c r="AA385" s="321"/>
    </row>
    <row r="386" spans="1:27" ht="15" customHeight="1">
      <c r="A386" s="251">
        <v>661</v>
      </c>
      <c r="B386" s="387">
        <f>+A386</f>
        <v>661</v>
      </c>
      <c r="C386" s="247" t="str">
        <f>+VLOOKUP(A386,bd_lista!$A$3:$C$590,3,FALSE)</f>
        <v>Tribunal Constitucional Plurinacional</v>
      </c>
      <c r="D386" s="389" t="str">
        <f>+C386</f>
        <v>Tribunal Constitucional Plurinacional</v>
      </c>
      <c r="E386" s="247" t="s">
        <v>1304</v>
      </c>
      <c r="F386" s="243">
        <f ca="1">+IFERROR(INDEX('Hoja de Trabajo para listado'!$A$155:$Z$1048576,MATCH($A386,'Hoja de Trabajo para listado'!$A$155:$A$1048576,0),MATCH((CUADRO!F$5&amp;$E386),'Hoja de Trabajo para listado'!$A$151:$Z$151,0)),0)+IFERROR(INDEX('Hoja de Trabajo para listado'!$AB$155:$BA$1048576,MATCH($A386,'Hoja de Trabajo para listado'!$AB$155:$AB$1048576,0),MATCH((CUADRO!F$5&amp;$E386),'Hoja de Trabajo para listado'!$AB$151:$BA$151,0)),0)+IFERROR(INDEX('Hoja de Trabajo para listado'!$BC$155:$CB$1048576,MATCH($A386,'Hoja de Trabajo para listado'!$BC$155:$BC$1048576,0),MATCH((CUADRO!F$5&amp;$E386),'Hoja de Trabajo para listado'!$BC$151:$CB$151,0)),0)+IFERROR(INDEX('Hoja de Trabajo para listado'!$DE$153:$DG$274,MATCH($A386,'Hoja de Trabajo para listado'!$DE$153:$DE$1048576,0),MATCH((CUADRO!F$5&amp;$E386),'Hoja de Trabajo para listado'!$DE$151:$DG$151,0)),0)+IFERROR(INDEX('Hoja de Trabajo para listado'!$CD$155:$DC$1048576,MATCH($A386,'Hoja de Trabajo para listado'!$CD$155:$CD$1048576,0),MATCH((CUADRO!F$5&amp;$E386),'Hoja de Trabajo para listado'!$CD$151:$DC$151,0)),0)</f>
        <v>0</v>
      </c>
      <c r="G386" s="243">
        <f ca="1">+IFERROR(INDEX('Hoja de Trabajo para listado'!$A$155:$Z$1048576,MATCH($A386,'Hoja de Trabajo para listado'!$A$155:$A$1048576,0),MATCH((CUADRO!G$5&amp;$E386),'Hoja de Trabajo para listado'!$A$151:$Z$151,0)),0)+IFERROR(INDEX('Hoja de Trabajo para listado'!$AB$155:$BA$1048576,MATCH($A386,'Hoja de Trabajo para listado'!$AB$155:$AB$1048576,0),MATCH((CUADRO!G$5&amp;$E386),'Hoja de Trabajo para listado'!$AB$151:$BA$151,0)),0)+IFERROR(INDEX('Hoja de Trabajo para listado'!$BC$155:$CB$1048576,MATCH($A386,'Hoja de Trabajo para listado'!$BC$155:$BC$1048576,0),MATCH((CUADRO!G$5&amp;$E386),'Hoja de Trabajo para listado'!$BC$151:$CB$151,0)),0)+IFERROR(INDEX('Hoja de Trabajo para listado'!$DE$153:$DG$274,MATCH($A386,'Hoja de Trabajo para listado'!$DE$153:$DE$1048576,0),MATCH((CUADRO!G$5&amp;$E386),'Hoja de Trabajo para listado'!$DE$151:$DG$151,0)),0)+IFERROR(INDEX('Hoja de Trabajo para listado'!$CD$155:$DC$1048576,MATCH($A386,'Hoja de Trabajo para listado'!$CD$155:$CD$1048576,0),MATCH((CUADRO!G$5&amp;$E386),'Hoja de Trabajo para listado'!$CD$151:$DC$151,0)),0)</f>
        <v>0</v>
      </c>
      <c r="H386" s="243">
        <f ca="1">+IFERROR(INDEX('Hoja de Trabajo para listado'!$A$155:$Z$1048576,MATCH($A386,'Hoja de Trabajo para listado'!$A$155:$A$1048576,0),MATCH((CUADRO!H$5&amp;$E386),'Hoja de Trabajo para listado'!$A$151:$Z$151,0)),0)+IFERROR(INDEX('Hoja de Trabajo para listado'!$AB$155:$BA$1048576,MATCH($A386,'Hoja de Trabajo para listado'!$AB$155:$AB$1048576,0),MATCH((CUADRO!H$5&amp;$E386),'Hoja de Trabajo para listado'!$AB$151:$BA$151,0)),0)+IFERROR(INDEX('Hoja de Trabajo para listado'!$BC$155:$CB$1048576,MATCH($A386,'Hoja de Trabajo para listado'!$BC$155:$BC$1048576,0),MATCH((CUADRO!H$5&amp;$E386),'Hoja de Trabajo para listado'!$BC$151:$CB$151,0)),0)+IFERROR(INDEX('Hoja de Trabajo para listado'!$DE$153:$DG$274,MATCH($A386,'Hoja de Trabajo para listado'!$DE$153:$DE$1048576,0),MATCH((CUADRO!H$5&amp;$E386),'Hoja de Trabajo para listado'!$DE$151:$DG$151,0)),0)+IFERROR(INDEX('Hoja de Trabajo para listado'!$CD$155:$DC$1048576,MATCH($A386,'Hoja de Trabajo para listado'!$CD$155:$CD$1048576,0),MATCH((CUADRO!H$5&amp;$E386),'Hoja de Trabajo para listado'!$CD$151:$DC$151,0)),0)</f>
        <v>0</v>
      </c>
      <c r="I386" s="243">
        <f ca="1">+IFERROR(INDEX('Hoja de Trabajo para listado'!$A$155:$Z$1048576,MATCH($A386,'Hoja de Trabajo para listado'!$A$155:$A$1048576,0),MATCH((CUADRO!I$5&amp;$E386),'Hoja de Trabajo para listado'!$A$151:$Z$151,0)),0)+IFERROR(INDEX('Hoja de Trabajo para listado'!$AB$155:$BA$1048576,MATCH($A386,'Hoja de Trabajo para listado'!$AB$155:$AB$1048576,0),MATCH((CUADRO!I$5&amp;$E386),'Hoja de Trabajo para listado'!$AB$151:$BA$151,0)),0)+IFERROR(INDEX('Hoja de Trabajo para listado'!$BC$155:$CB$1048576,MATCH($A386,'Hoja de Trabajo para listado'!$BC$155:$BC$1048576,0),MATCH((CUADRO!I$5&amp;$E386),'Hoja de Trabajo para listado'!$BC$151:$CB$151,0)),0)+IFERROR(INDEX('Hoja de Trabajo para listado'!$DE$153:$DG$274,MATCH($A386,'Hoja de Trabajo para listado'!$DE$153:$DE$1048576,0),MATCH((CUADRO!I$5&amp;$E386),'Hoja de Trabajo para listado'!$DE$151:$DG$151,0)),0)+IFERROR(INDEX('Hoja de Trabajo para listado'!$CD$155:$DC$1048576,MATCH($A386,'Hoja de Trabajo para listado'!$CD$155:$CD$1048576,0),MATCH((CUADRO!I$5&amp;$E386),'Hoja de Trabajo para listado'!$CD$151:$DC$151,0)),0)</f>
        <v>0</v>
      </c>
      <c r="J386" s="243">
        <f ca="1">+IFERROR(INDEX('Hoja de Trabajo para listado'!$A$155:$Z$1048576,MATCH($A386,'Hoja de Trabajo para listado'!$A$155:$A$1048576,0),MATCH((CUADRO!J$5&amp;$E386),'Hoja de Trabajo para listado'!$A$151:$Z$151,0)),0)+IFERROR(INDEX('Hoja de Trabajo para listado'!$AB$155:$BA$1048576,MATCH($A386,'Hoja de Trabajo para listado'!$AB$155:$AB$1048576,0),MATCH((CUADRO!J$5&amp;$E386),'Hoja de Trabajo para listado'!$AB$151:$BA$151,0)),0)+IFERROR(INDEX('Hoja de Trabajo para listado'!$BC$155:$CB$1048576,MATCH($A386,'Hoja de Trabajo para listado'!$BC$155:$BC$1048576,0),MATCH((CUADRO!J$5&amp;$E386),'Hoja de Trabajo para listado'!$BC$151:$CB$151,0)),0)+IFERROR(INDEX('Hoja de Trabajo para listado'!$DE$153:$DG$274,MATCH($A386,'Hoja de Trabajo para listado'!$DE$153:$DE$1048576,0),MATCH((CUADRO!J$5&amp;$E386),'Hoja de Trabajo para listado'!$DE$151:$DG$151,0)),0)+IFERROR(INDEX('Hoja de Trabajo para listado'!$CD$155:$DC$1048576,MATCH($A386,'Hoja de Trabajo para listado'!$CD$155:$CD$1048576,0),MATCH((CUADRO!J$5&amp;$E386),'Hoja de Trabajo para listado'!$CD$151:$DC$151,0)),0)</f>
        <v>0</v>
      </c>
      <c r="K386" s="243">
        <f ca="1">+IFERROR(INDEX('Hoja de Trabajo para listado'!$A$155:$Z$1048576,MATCH($A386,'Hoja de Trabajo para listado'!$A$155:$A$1048576,0),MATCH((CUADRO!K$5&amp;$E386),'Hoja de Trabajo para listado'!$A$151:$Z$151,0)),0)+IFERROR(INDEX('Hoja de Trabajo para listado'!$AB$155:$BA$1048576,MATCH($A386,'Hoja de Trabajo para listado'!$AB$155:$AB$1048576,0),MATCH((CUADRO!K$5&amp;$E386),'Hoja de Trabajo para listado'!$AB$151:$BA$151,0)),0)+IFERROR(INDEX('Hoja de Trabajo para listado'!$BC$155:$CB$1048576,MATCH($A386,'Hoja de Trabajo para listado'!$BC$155:$BC$1048576,0),MATCH((CUADRO!K$5&amp;$E386),'Hoja de Trabajo para listado'!$BC$151:$CB$151,0)),0)+IFERROR(INDEX('Hoja de Trabajo para listado'!$DE$153:$DG$274,MATCH($A386,'Hoja de Trabajo para listado'!$DE$153:$DE$1048576,0),MATCH((CUADRO!K$5&amp;$E386),'Hoja de Trabajo para listado'!$DE$151:$DG$151,0)),0)+IFERROR(INDEX('Hoja de Trabajo para listado'!$CD$155:$DC$1048576,MATCH($A386,'Hoja de Trabajo para listado'!$CD$155:$CD$1048576,0),MATCH((CUADRO!K$5&amp;$E386),'Hoja de Trabajo para listado'!$CD$151:$DC$151,0)),0)</f>
        <v>0</v>
      </c>
      <c r="L386" s="243">
        <f ca="1">+IFERROR(INDEX('Hoja de Trabajo para listado'!$A$155:$Z$1048576,MATCH($A386,'Hoja de Trabajo para listado'!$A$155:$A$1048576,0),MATCH((CUADRO!L$5&amp;$E386),'Hoja de Trabajo para listado'!$A$151:$Z$151,0)),0)+IFERROR(INDEX('Hoja de Trabajo para listado'!$AB$155:$BA$1048576,MATCH($A386,'Hoja de Trabajo para listado'!$AB$155:$AB$1048576,0),MATCH((CUADRO!L$5&amp;$E386),'Hoja de Trabajo para listado'!$AB$151:$BA$151,0)),0)+IFERROR(INDEX('Hoja de Trabajo para listado'!$BC$155:$CB$1048576,MATCH($A386,'Hoja de Trabajo para listado'!$BC$155:$BC$1048576,0),MATCH((CUADRO!L$5&amp;$E386),'Hoja de Trabajo para listado'!$BC$151:$CB$151,0)),0)+IFERROR(INDEX('Hoja de Trabajo para listado'!$DE$153:$DG$274,MATCH($A386,'Hoja de Trabajo para listado'!$DE$153:$DE$1048576,0),MATCH((CUADRO!L$5&amp;$E386),'Hoja de Trabajo para listado'!$DE$151:$DG$151,0)),0)+IFERROR(INDEX('Hoja de Trabajo para listado'!$CD$155:$DC$1048576,MATCH($A386,'Hoja de Trabajo para listado'!$CD$155:$CD$1048576,0),MATCH((CUADRO!L$5&amp;$E386),'Hoja de Trabajo para listado'!$CD$151:$DC$151,0)),0)</f>
        <v>0</v>
      </c>
      <c r="M386" s="243">
        <f ca="1">+IFERROR(INDEX('Hoja de Trabajo para listado'!$A$155:$Z$1048576,MATCH($A386,'Hoja de Trabajo para listado'!$A$155:$A$1048576,0),MATCH((CUADRO!M$5&amp;$E386),'Hoja de Trabajo para listado'!$A$151:$Z$151,0)),0)+IFERROR(INDEX('Hoja de Trabajo para listado'!$AB$155:$BA$1048576,MATCH($A386,'Hoja de Trabajo para listado'!$AB$155:$AB$1048576,0),MATCH((CUADRO!M$5&amp;$E386),'Hoja de Trabajo para listado'!$AB$151:$BA$151,0)),0)+IFERROR(INDEX('Hoja de Trabajo para listado'!$BC$155:$CB$1048576,MATCH($A386,'Hoja de Trabajo para listado'!$BC$155:$BC$1048576,0),MATCH((CUADRO!M$5&amp;$E386),'Hoja de Trabajo para listado'!$BC$151:$CB$151,0)),0)+IFERROR(INDEX('Hoja de Trabajo para listado'!$DE$153:$DG$274,MATCH($A386,'Hoja de Trabajo para listado'!$DE$153:$DE$1048576,0),MATCH((CUADRO!M$5&amp;$E386),'Hoja de Trabajo para listado'!$DE$151:$DG$151,0)),0)+IFERROR(INDEX('Hoja de Trabajo para listado'!$CD$155:$DC$1048576,MATCH($A386,'Hoja de Trabajo para listado'!$CD$155:$CD$1048576,0),MATCH((CUADRO!M$5&amp;$E386),'Hoja de Trabajo para listado'!$CD$151:$DC$151,0)),0)</f>
        <v>0</v>
      </c>
      <c r="N386" s="243">
        <f ca="1">+IFERROR(INDEX('Hoja de Trabajo para listado'!$A$155:$Z$1048576,MATCH($A386,'Hoja de Trabajo para listado'!$A$155:$A$1048576,0),MATCH((CUADRO!N$5&amp;$E386),'Hoja de Trabajo para listado'!$A$151:$Z$151,0)),0)+IFERROR(INDEX('Hoja de Trabajo para listado'!$AB$155:$BA$1048576,MATCH($A386,'Hoja de Trabajo para listado'!$AB$155:$AB$1048576,0),MATCH((CUADRO!N$5&amp;$E386),'Hoja de Trabajo para listado'!$AB$151:$BA$151,0)),0)+IFERROR(INDEX('Hoja de Trabajo para listado'!$BC$155:$CB$1048576,MATCH($A386,'Hoja de Trabajo para listado'!$BC$155:$BC$1048576,0),MATCH((CUADRO!N$5&amp;$E386),'Hoja de Trabajo para listado'!$BC$151:$CB$151,0)),0)+IFERROR(INDEX('Hoja de Trabajo para listado'!$DE$153:$DG$274,MATCH($A386,'Hoja de Trabajo para listado'!$DE$153:$DE$1048576,0),MATCH((CUADRO!N$5&amp;$E386),'Hoja de Trabajo para listado'!$DE$151:$DG$151,0)),0)+IFERROR(INDEX('Hoja de Trabajo para listado'!$CD$155:$DC$1048576,MATCH($A386,'Hoja de Trabajo para listado'!$CD$155:$CD$1048576,0),MATCH((CUADRO!N$5&amp;$E386),'Hoja de Trabajo para listado'!$CD$151:$DC$151,0)),0)</f>
        <v>0</v>
      </c>
      <c r="O386" s="243">
        <f ca="1">+IFERROR(INDEX('Hoja de Trabajo para listado'!$A$155:$Z$1048576,MATCH($A386,'Hoja de Trabajo para listado'!$A$155:$A$1048576,0),MATCH((CUADRO!O$5&amp;$E386),'Hoja de Trabajo para listado'!$A$151:$Z$151,0)),0)+IFERROR(INDEX('Hoja de Trabajo para listado'!$AB$155:$BA$1048576,MATCH($A386,'Hoja de Trabajo para listado'!$AB$155:$AB$1048576,0),MATCH((CUADRO!O$5&amp;$E386),'Hoja de Trabajo para listado'!$AB$151:$BA$151,0)),0)+IFERROR(INDEX('Hoja de Trabajo para listado'!$BC$155:$CB$1048576,MATCH($A386,'Hoja de Trabajo para listado'!$BC$155:$BC$1048576,0),MATCH((CUADRO!O$5&amp;$E386),'Hoja de Trabajo para listado'!$BC$151:$CB$151,0)),0)+IFERROR(INDEX('Hoja de Trabajo para listado'!$DE$153:$DG$274,MATCH($A386,'Hoja de Trabajo para listado'!$DE$153:$DE$1048576,0),MATCH((CUADRO!O$5&amp;$E386),'Hoja de Trabajo para listado'!$DE$151:$DG$151,0)),0)+IFERROR(INDEX('Hoja de Trabajo para listado'!$CD$155:$DC$1048576,MATCH($A386,'Hoja de Trabajo para listado'!$CD$155:$CD$1048576,0),MATCH((CUADRO!O$5&amp;$E386),'Hoja de Trabajo para listado'!$CD$151:$DC$151,0)),0)</f>
        <v>0</v>
      </c>
      <c r="P386" s="243">
        <f ca="1">+IFERROR(INDEX('Hoja de Trabajo para listado'!$A$155:$Z$1048576,MATCH($A386,'Hoja de Trabajo para listado'!$A$155:$A$1048576,0),MATCH((CUADRO!P$5&amp;$E386),'Hoja de Trabajo para listado'!$A$151:$Z$151,0)),0)+IFERROR(INDEX('Hoja de Trabajo para listado'!$AB$155:$BA$1048576,MATCH($A386,'Hoja de Trabajo para listado'!$AB$155:$AB$1048576,0),MATCH((CUADRO!P$5&amp;$E386),'Hoja de Trabajo para listado'!$AB$151:$BA$151,0)),0)+IFERROR(INDEX('Hoja de Trabajo para listado'!$BC$155:$CB$1048576,MATCH($A386,'Hoja de Trabajo para listado'!$BC$155:$BC$1048576,0),MATCH((CUADRO!P$5&amp;$E386),'Hoja de Trabajo para listado'!$BC$151:$CB$151,0)),0)+IFERROR(INDEX('Hoja de Trabajo para listado'!$DE$153:$DG$274,MATCH($A386,'Hoja de Trabajo para listado'!$DE$153:$DE$1048576,0),MATCH((CUADRO!P$5&amp;$E386),'Hoja de Trabajo para listado'!$DE$151:$DG$151,0)),0)+IFERROR(INDEX('Hoja de Trabajo para listado'!$CD$155:$DC$1048576,MATCH($A386,'Hoja de Trabajo para listado'!$CD$155:$CD$1048576,0),MATCH((CUADRO!P$5&amp;$E386),'Hoja de Trabajo para listado'!$CD$151:$DC$151,0)),0)</f>
        <v>0</v>
      </c>
      <c r="Q386" s="243">
        <f ca="1">+IFERROR(INDEX('Hoja de Trabajo para listado'!$A$155:$Z$1048576,MATCH($A386,'Hoja de Trabajo para listado'!$A$155:$A$1048576,0),MATCH((CUADRO!Q$5&amp;$E386),'Hoja de Trabajo para listado'!$A$151:$Z$151,0)),0)+IFERROR(INDEX('Hoja de Trabajo para listado'!$AB$155:$BA$1048576,MATCH($A386,'Hoja de Trabajo para listado'!$AB$155:$AB$1048576,0),MATCH((CUADRO!Q$5&amp;$E386),'Hoja de Trabajo para listado'!$AB$151:$BA$151,0)),0)+IFERROR(INDEX('Hoja de Trabajo para listado'!$BC$155:$CB$1048576,MATCH($A386,'Hoja de Trabajo para listado'!$BC$155:$BC$1048576,0),MATCH((CUADRO!Q$5&amp;$E386),'Hoja de Trabajo para listado'!$BC$151:$CB$151,0)),0)+IFERROR(INDEX('Hoja de Trabajo para listado'!$DE$153:$DG$274,MATCH($A386,'Hoja de Trabajo para listado'!$DE$153:$DE$1048576,0),MATCH((CUADRO!Q$5&amp;$E386),'Hoja de Trabajo para listado'!$DE$151:$DG$151,0)),0)+IFERROR(INDEX('Hoja de Trabajo para listado'!$CD$155:$DC$1048576,MATCH($A386,'Hoja de Trabajo para listado'!$CD$155:$CD$1048576,0),MATCH((CUADRO!Q$5&amp;$E386),'Hoja de Trabajo para listado'!$CD$151:$DC$151,0)),0)</f>
        <v>0</v>
      </c>
      <c r="R386" s="243">
        <f t="shared" ca="1" si="13"/>
        <v>0</v>
      </c>
      <c r="S386" s="263"/>
      <c r="T386" s="243">
        <f ca="1">+T387</f>
        <v>87417.849999999991</v>
      </c>
      <c r="U386" s="242">
        <f t="shared" si="14"/>
        <v>1</v>
      </c>
      <c r="V386" s="333" t="str">
        <f>+VLOOKUP(A386,bd_lista!$A$3:$E$590,5,FALSE)</f>
        <v>Instituciones Descentralizadas</v>
      </c>
      <c r="W386" s="391" t="str">
        <f>+V386</f>
        <v>Instituciones Descentralizadas</v>
      </c>
      <c r="X386" s="242">
        <f>+VLOOKUP(A386,[4]Sheet1!$A$13:$D$744,4,FALSE)</f>
        <v>0</v>
      </c>
      <c r="Y386" s="242" t="e">
        <f>+VLOOKUP(X386,bd_lista!$A$3:$C$590,3,FALSE)</f>
        <v>#N/A</v>
      </c>
      <c r="Z386" s="294">
        <f>+X386</f>
        <v>0</v>
      </c>
      <c r="AA386" s="319" t="e">
        <f>+Y386</f>
        <v>#N/A</v>
      </c>
    </row>
    <row r="387" spans="1:27" ht="15" customHeight="1">
      <c r="A387" s="32">
        <v>661</v>
      </c>
      <c r="B387" s="388"/>
      <c r="C387" s="333" t="str">
        <f>+VLOOKUP(A387,bd_lista!$A$3:$C$590,3,FALSE)</f>
        <v>Tribunal Constitucional Plurinacional</v>
      </c>
      <c r="D387" s="390"/>
      <c r="E387" s="333" t="s">
        <v>1305</v>
      </c>
      <c r="F387" s="245">
        <f ca="1">+IFERROR(INDEX('Hoja de Trabajo para listado'!$A$155:$Z$1048576,MATCH($A387,'Hoja de Trabajo para listado'!$A$155:$A$1048576,0),MATCH((CUADRO!F$5&amp;$E387),'Hoja de Trabajo para listado'!$A$151:$Z$151,0)),0)+IFERROR(INDEX('Hoja de Trabajo para listado'!$AB$155:$BA$1048576,MATCH($A387,'Hoja de Trabajo para listado'!$AB$155:$AB$1048576,0),MATCH((CUADRO!F$5&amp;$E387),'Hoja de Trabajo para listado'!$AB$151:$BA$151,0)),0)+IFERROR(INDEX('Hoja de Trabajo para listado'!$BC$155:$CB$1048576,MATCH($A387,'Hoja de Trabajo para listado'!$BC$155:$BC$1048576,0),MATCH((CUADRO!F$5&amp;$E387),'Hoja de Trabajo para listado'!$BC$151:$CB$151,0)),0)+IFERROR(INDEX('Hoja de Trabajo para listado'!$DE$153:$DG$274,MATCH($A387,'Hoja de Trabajo para listado'!$DE$153:$DE$1048576,0),MATCH((CUADRO!F$5&amp;$E387),'Hoja de Trabajo para listado'!$DE$151:$DG$151,0)),0)+IFERROR(INDEX('Hoja de Trabajo para listado'!$CD$155:$DC$1048576,MATCH($A387,'Hoja de Trabajo para listado'!$CD$155:$CD$1048576,0),MATCH((CUADRO!F$5&amp;$E387),'Hoja de Trabajo para listado'!$CD$151:$DC$151,0)),0)</f>
        <v>0</v>
      </c>
      <c r="G387" s="245">
        <f ca="1">+IFERROR(INDEX('Hoja de Trabajo para listado'!$A$155:$Z$1048576,MATCH($A387,'Hoja de Trabajo para listado'!$A$155:$A$1048576,0),MATCH((CUADRO!G$5&amp;$E387),'Hoja de Trabajo para listado'!$A$151:$Z$151,0)),0)+IFERROR(INDEX('Hoja de Trabajo para listado'!$AB$155:$BA$1048576,MATCH($A387,'Hoja de Trabajo para listado'!$AB$155:$AB$1048576,0),MATCH((CUADRO!G$5&amp;$E387),'Hoja de Trabajo para listado'!$AB$151:$BA$151,0)),0)+IFERROR(INDEX('Hoja de Trabajo para listado'!$BC$155:$CB$1048576,MATCH($A387,'Hoja de Trabajo para listado'!$BC$155:$BC$1048576,0),MATCH((CUADRO!G$5&amp;$E387),'Hoja de Trabajo para listado'!$BC$151:$CB$151,0)),0)+IFERROR(INDEX('Hoja de Trabajo para listado'!$DE$153:$DG$274,MATCH($A387,'Hoja de Trabajo para listado'!$DE$153:$DE$1048576,0),MATCH((CUADRO!G$5&amp;$E387),'Hoja de Trabajo para listado'!$DE$151:$DG$151,0)),0)+IFERROR(INDEX('Hoja de Trabajo para listado'!$CD$155:$DC$1048576,MATCH($A387,'Hoja de Trabajo para listado'!$CD$155:$CD$1048576,0),MATCH((CUADRO!G$5&amp;$E387),'Hoja de Trabajo para listado'!$CD$151:$DC$151,0)),0)</f>
        <v>8.8000000000000007</v>
      </c>
      <c r="H387" s="245">
        <f ca="1">+IFERROR(INDEX('Hoja de Trabajo para listado'!$A$155:$Z$1048576,MATCH($A387,'Hoja de Trabajo para listado'!$A$155:$A$1048576,0),MATCH((CUADRO!H$5&amp;$E387),'Hoja de Trabajo para listado'!$A$151:$Z$151,0)),0)+IFERROR(INDEX('Hoja de Trabajo para listado'!$AB$155:$BA$1048576,MATCH($A387,'Hoja de Trabajo para listado'!$AB$155:$AB$1048576,0),MATCH((CUADRO!H$5&amp;$E387),'Hoja de Trabajo para listado'!$AB$151:$BA$151,0)),0)+IFERROR(INDEX('Hoja de Trabajo para listado'!$BC$155:$CB$1048576,MATCH($A387,'Hoja de Trabajo para listado'!$BC$155:$BC$1048576,0),MATCH((CUADRO!H$5&amp;$E387),'Hoja de Trabajo para listado'!$BC$151:$CB$151,0)),0)+IFERROR(INDEX('Hoja de Trabajo para listado'!$DE$153:$DG$274,MATCH($A387,'Hoja de Trabajo para listado'!$DE$153:$DE$1048576,0),MATCH((CUADRO!H$5&amp;$E387),'Hoja de Trabajo para listado'!$DE$151:$DG$151,0)),0)+IFERROR(INDEX('Hoja de Trabajo para listado'!$CD$155:$DC$1048576,MATCH($A387,'Hoja de Trabajo para listado'!$CD$155:$CD$1048576,0),MATCH((CUADRO!H$5&amp;$E387),'Hoja de Trabajo para listado'!$CD$151:$DC$151,0)),0)</f>
        <v>84.9</v>
      </c>
      <c r="I387" s="245">
        <f ca="1">+IFERROR(INDEX('Hoja de Trabajo para listado'!$A$155:$Z$1048576,MATCH($A387,'Hoja de Trabajo para listado'!$A$155:$A$1048576,0),MATCH((CUADRO!I$5&amp;$E387),'Hoja de Trabajo para listado'!$A$151:$Z$151,0)),0)+IFERROR(INDEX('Hoja de Trabajo para listado'!$AB$155:$BA$1048576,MATCH($A387,'Hoja de Trabajo para listado'!$AB$155:$AB$1048576,0),MATCH((CUADRO!I$5&amp;$E387),'Hoja de Trabajo para listado'!$AB$151:$BA$151,0)),0)+IFERROR(INDEX('Hoja de Trabajo para listado'!$BC$155:$CB$1048576,MATCH($A387,'Hoja de Trabajo para listado'!$BC$155:$BC$1048576,0),MATCH((CUADRO!I$5&amp;$E387),'Hoja de Trabajo para listado'!$BC$151:$CB$151,0)),0)+IFERROR(INDEX('Hoja de Trabajo para listado'!$DE$153:$DG$274,MATCH($A387,'Hoja de Trabajo para listado'!$DE$153:$DE$1048576,0),MATCH((CUADRO!I$5&amp;$E387),'Hoja de Trabajo para listado'!$DE$151:$DG$151,0)),0)+IFERROR(INDEX('Hoja de Trabajo para listado'!$CD$155:$DC$1048576,MATCH($A387,'Hoja de Trabajo para listado'!$CD$155:$CD$1048576,0),MATCH((CUADRO!I$5&amp;$E387),'Hoja de Trabajo para listado'!$CD$151:$DC$151,0)),0)</f>
        <v>87324.15</v>
      </c>
      <c r="J387" s="245">
        <f ca="1">+IFERROR(INDEX('Hoja de Trabajo para listado'!$A$155:$Z$1048576,MATCH($A387,'Hoja de Trabajo para listado'!$A$155:$A$1048576,0),MATCH((CUADRO!J$5&amp;$E387),'Hoja de Trabajo para listado'!$A$151:$Z$151,0)),0)+IFERROR(INDEX('Hoja de Trabajo para listado'!$AB$155:$BA$1048576,MATCH($A387,'Hoja de Trabajo para listado'!$AB$155:$AB$1048576,0),MATCH((CUADRO!J$5&amp;$E387),'Hoja de Trabajo para listado'!$AB$151:$BA$151,0)),0)+IFERROR(INDEX('Hoja de Trabajo para listado'!$BC$155:$CB$1048576,MATCH($A387,'Hoja de Trabajo para listado'!$BC$155:$BC$1048576,0),MATCH((CUADRO!J$5&amp;$E387),'Hoja de Trabajo para listado'!$BC$151:$CB$151,0)),0)+IFERROR(INDEX('Hoja de Trabajo para listado'!$DE$153:$DG$274,MATCH($A387,'Hoja de Trabajo para listado'!$DE$153:$DE$1048576,0),MATCH((CUADRO!J$5&amp;$E387),'Hoja de Trabajo para listado'!$DE$151:$DG$151,0)),0)+IFERROR(INDEX('Hoja de Trabajo para listado'!$CD$155:$DC$1048576,MATCH($A387,'Hoja de Trabajo para listado'!$CD$155:$CD$1048576,0),MATCH((CUADRO!J$5&amp;$E387),'Hoja de Trabajo para listado'!$CD$151:$DC$151,0)),0)</f>
        <v>0</v>
      </c>
      <c r="K387" s="245">
        <f ca="1">+IFERROR(INDEX('Hoja de Trabajo para listado'!$A$155:$Z$1048576,MATCH($A387,'Hoja de Trabajo para listado'!$A$155:$A$1048576,0),MATCH((CUADRO!K$5&amp;$E387),'Hoja de Trabajo para listado'!$A$151:$Z$151,0)),0)+IFERROR(INDEX('Hoja de Trabajo para listado'!$AB$155:$BA$1048576,MATCH($A387,'Hoja de Trabajo para listado'!$AB$155:$AB$1048576,0),MATCH((CUADRO!K$5&amp;$E387),'Hoja de Trabajo para listado'!$AB$151:$BA$151,0)),0)+IFERROR(INDEX('Hoja de Trabajo para listado'!$BC$155:$CB$1048576,MATCH($A387,'Hoja de Trabajo para listado'!$BC$155:$BC$1048576,0),MATCH((CUADRO!K$5&amp;$E387),'Hoja de Trabajo para listado'!$BC$151:$CB$151,0)),0)+IFERROR(INDEX('Hoja de Trabajo para listado'!$DE$153:$DG$274,MATCH($A387,'Hoja de Trabajo para listado'!$DE$153:$DE$1048576,0),MATCH((CUADRO!K$5&amp;$E387),'Hoja de Trabajo para listado'!$DE$151:$DG$151,0)),0)+IFERROR(INDEX('Hoja de Trabajo para listado'!$CD$155:$DC$1048576,MATCH($A387,'Hoja de Trabajo para listado'!$CD$155:$CD$1048576,0),MATCH((CUADRO!K$5&amp;$E387),'Hoja de Trabajo para listado'!$CD$151:$DC$151,0)),0)</f>
        <v>0</v>
      </c>
      <c r="L387" s="245">
        <f ca="1">+IFERROR(INDEX('Hoja de Trabajo para listado'!$A$155:$Z$1048576,MATCH($A387,'Hoja de Trabajo para listado'!$A$155:$A$1048576,0),MATCH((CUADRO!L$5&amp;$E387),'Hoja de Trabajo para listado'!$A$151:$Z$151,0)),0)+IFERROR(INDEX('Hoja de Trabajo para listado'!$AB$155:$BA$1048576,MATCH($A387,'Hoja de Trabajo para listado'!$AB$155:$AB$1048576,0),MATCH((CUADRO!L$5&amp;$E387),'Hoja de Trabajo para listado'!$AB$151:$BA$151,0)),0)+IFERROR(INDEX('Hoja de Trabajo para listado'!$BC$155:$CB$1048576,MATCH($A387,'Hoja de Trabajo para listado'!$BC$155:$BC$1048576,0),MATCH((CUADRO!L$5&amp;$E387),'Hoja de Trabajo para listado'!$BC$151:$CB$151,0)),0)+IFERROR(INDEX('Hoja de Trabajo para listado'!$DE$153:$DG$274,MATCH($A387,'Hoja de Trabajo para listado'!$DE$153:$DE$1048576,0),MATCH((CUADRO!L$5&amp;$E387),'Hoja de Trabajo para listado'!$DE$151:$DG$151,0)),0)+IFERROR(INDEX('Hoja de Trabajo para listado'!$CD$155:$DC$1048576,MATCH($A387,'Hoja de Trabajo para listado'!$CD$155:$CD$1048576,0),MATCH((CUADRO!L$5&amp;$E387),'Hoja de Trabajo para listado'!$CD$151:$DC$151,0)),0)</f>
        <v>0</v>
      </c>
      <c r="M387" s="245">
        <f ca="1">+IFERROR(INDEX('Hoja de Trabajo para listado'!$A$155:$Z$1048576,MATCH($A387,'Hoja de Trabajo para listado'!$A$155:$A$1048576,0),MATCH((CUADRO!M$5&amp;$E387),'Hoja de Trabajo para listado'!$A$151:$Z$151,0)),0)+IFERROR(INDEX('Hoja de Trabajo para listado'!$AB$155:$BA$1048576,MATCH($A387,'Hoja de Trabajo para listado'!$AB$155:$AB$1048576,0),MATCH((CUADRO!M$5&amp;$E387),'Hoja de Trabajo para listado'!$AB$151:$BA$151,0)),0)+IFERROR(INDEX('Hoja de Trabajo para listado'!$BC$155:$CB$1048576,MATCH($A387,'Hoja de Trabajo para listado'!$BC$155:$BC$1048576,0),MATCH((CUADRO!M$5&amp;$E387),'Hoja de Trabajo para listado'!$BC$151:$CB$151,0)),0)+IFERROR(INDEX('Hoja de Trabajo para listado'!$DE$153:$DG$274,MATCH($A387,'Hoja de Trabajo para listado'!$DE$153:$DE$1048576,0),MATCH((CUADRO!M$5&amp;$E387),'Hoja de Trabajo para listado'!$DE$151:$DG$151,0)),0)+IFERROR(INDEX('Hoja de Trabajo para listado'!$CD$155:$DC$1048576,MATCH($A387,'Hoja de Trabajo para listado'!$CD$155:$CD$1048576,0),MATCH((CUADRO!M$5&amp;$E387),'Hoja de Trabajo para listado'!$CD$151:$DC$151,0)),0)</f>
        <v>0</v>
      </c>
      <c r="N387" s="245">
        <f ca="1">+IFERROR(INDEX('Hoja de Trabajo para listado'!$A$155:$Z$1048576,MATCH($A387,'Hoja de Trabajo para listado'!$A$155:$A$1048576,0),MATCH((CUADRO!N$5&amp;$E387),'Hoja de Trabajo para listado'!$A$151:$Z$151,0)),0)+IFERROR(INDEX('Hoja de Trabajo para listado'!$AB$155:$BA$1048576,MATCH($A387,'Hoja de Trabajo para listado'!$AB$155:$AB$1048576,0),MATCH((CUADRO!N$5&amp;$E387),'Hoja de Trabajo para listado'!$AB$151:$BA$151,0)),0)+IFERROR(INDEX('Hoja de Trabajo para listado'!$BC$155:$CB$1048576,MATCH($A387,'Hoja de Trabajo para listado'!$BC$155:$BC$1048576,0),MATCH((CUADRO!N$5&amp;$E387),'Hoja de Trabajo para listado'!$BC$151:$CB$151,0)),0)+IFERROR(INDEX('Hoja de Trabajo para listado'!$DE$153:$DG$274,MATCH($A387,'Hoja de Trabajo para listado'!$DE$153:$DE$1048576,0),MATCH((CUADRO!N$5&amp;$E387),'Hoja de Trabajo para listado'!$DE$151:$DG$151,0)),0)+IFERROR(INDEX('Hoja de Trabajo para listado'!$CD$155:$DC$1048576,MATCH($A387,'Hoja de Trabajo para listado'!$CD$155:$CD$1048576,0),MATCH((CUADRO!N$5&amp;$E387),'Hoja de Trabajo para listado'!$CD$151:$DC$151,0)),0)</f>
        <v>0</v>
      </c>
      <c r="O387" s="245">
        <f ca="1">+IFERROR(INDEX('Hoja de Trabajo para listado'!$A$155:$Z$1048576,MATCH($A387,'Hoja de Trabajo para listado'!$A$155:$A$1048576,0),MATCH((CUADRO!O$5&amp;$E387),'Hoja de Trabajo para listado'!$A$151:$Z$151,0)),0)+IFERROR(INDEX('Hoja de Trabajo para listado'!$AB$155:$BA$1048576,MATCH($A387,'Hoja de Trabajo para listado'!$AB$155:$AB$1048576,0),MATCH((CUADRO!O$5&amp;$E387),'Hoja de Trabajo para listado'!$AB$151:$BA$151,0)),0)+IFERROR(INDEX('Hoja de Trabajo para listado'!$BC$155:$CB$1048576,MATCH($A387,'Hoja de Trabajo para listado'!$BC$155:$BC$1048576,0),MATCH((CUADRO!O$5&amp;$E387),'Hoja de Trabajo para listado'!$BC$151:$CB$151,0)),0)+IFERROR(INDEX('Hoja de Trabajo para listado'!$DE$153:$DG$274,MATCH($A387,'Hoja de Trabajo para listado'!$DE$153:$DE$1048576,0),MATCH((CUADRO!O$5&amp;$E387),'Hoja de Trabajo para listado'!$DE$151:$DG$151,0)),0)+IFERROR(INDEX('Hoja de Trabajo para listado'!$CD$155:$DC$1048576,MATCH($A387,'Hoja de Trabajo para listado'!$CD$155:$CD$1048576,0),MATCH((CUADRO!O$5&amp;$E387),'Hoja de Trabajo para listado'!$CD$151:$DC$151,0)),0)</f>
        <v>0</v>
      </c>
      <c r="P387" s="245">
        <f ca="1">+IFERROR(INDEX('Hoja de Trabajo para listado'!$A$155:$Z$1048576,MATCH($A387,'Hoja de Trabajo para listado'!$A$155:$A$1048576,0),MATCH((CUADRO!P$5&amp;$E387),'Hoja de Trabajo para listado'!$A$151:$Z$151,0)),0)+IFERROR(INDEX('Hoja de Trabajo para listado'!$AB$155:$BA$1048576,MATCH($A387,'Hoja de Trabajo para listado'!$AB$155:$AB$1048576,0),MATCH((CUADRO!P$5&amp;$E387),'Hoja de Trabajo para listado'!$AB$151:$BA$151,0)),0)+IFERROR(INDEX('Hoja de Trabajo para listado'!$BC$155:$CB$1048576,MATCH($A387,'Hoja de Trabajo para listado'!$BC$155:$BC$1048576,0),MATCH((CUADRO!P$5&amp;$E387),'Hoja de Trabajo para listado'!$BC$151:$CB$151,0)),0)+IFERROR(INDEX('Hoja de Trabajo para listado'!$DE$153:$DG$274,MATCH($A387,'Hoja de Trabajo para listado'!$DE$153:$DE$1048576,0),MATCH((CUADRO!P$5&amp;$E387),'Hoja de Trabajo para listado'!$DE$151:$DG$151,0)),0)+IFERROR(INDEX('Hoja de Trabajo para listado'!$CD$155:$DC$1048576,MATCH($A387,'Hoja de Trabajo para listado'!$CD$155:$CD$1048576,0),MATCH((CUADRO!P$5&amp;$E387),'Hoja de Trabajo para listado'!$CD$151:$DC$151,0)),0)</f>
        <v>0</v>
      </c>
      <c r="Q387" s="245">
        <f ca="1">+IFERROR(INDEX('Hoja de Trabajo para listado'!$A$155:$Z$1048576,MATCH($A387,'Hoja de Trabajo para listado'!$A$155:$A$1048576,0),MATCH((CUADRO!Q$5&amp;$E387),'Hoja de Trabajo para listado'!$A$151:$Z$151,0)),0)+IFERROR(INDEX('Hoja de Trabajo para listado'!$AB$155:$BA$1048576,MATCH($A387,'Hoja de Trabajo para listado'!$AB$155:$AB$1048576,0),MATCH((CUADRO!Q$5&amp;$E387),'Hoja de Trabajo para listado'!$AB$151:$BA$151,0)),0)+IFERROR(INDEX('Hoja de Trabajo para listado'!$BC$155:$CB$1048576,MATCH($A387,'Hoja de Trabajo para listado'!$BC$155:$BC$1048576,0),MATCH((CUADRO!Q$5&amp;$E387),'Hoja de Trabajo para listado'!$BC$151:$CB$151,0)),0)+IFERROR(INDEX('Hoja de Trabajo para listado'!$DE$153:$DG$274,MATCH($A387,'Hoja de Trabajo para listado'!$DE$153:$DE$1048576,0),MATCH((CUADRO!Q$5&amp;$E387),'Hoja de Trabajo para listado'!$DE$151:$DG$151,0)),0)+IFERROR(INDEX('Hoja de Trabajo para listado'!$CD$155:$DC$1048576,MATCH($A387,'Hoja de Trabajo para listado'!$CD$155:$CD$1048576,0),MATCH((CUADRO!Q$5&amp;$E387),'Hoja de Trabajo para listado'!$CD$151:$DC$151,0)),0)</f>
        <v>0</v>
      </c>
      <c r="R387" s="245">
        <f t="shared" ca="1" si="13"/>
        <v>87417.849999999991</v>
      </c>
      <c r="S387" s="262">
        <f ca="1">+R386+R387</f>
        <v>87417.849999999991</v>
      </c>
      <c r="T387" s="245">
        <f ca="1">+S387</f>
        <v>87417.849999999991</v>
      </c>
      <c r="U387" s="244">
        <f t="shared" si="14"/>
        <v>2</v>
      </c>
      <c r="V387" s="333" t="str">
        <f>+VLOOKUP(A387,bd_lista!$A$3:$E$590,5,FALSE)</f>
        <v>Instituciones Descentralizadas</v>
      </c>
      <c r="W387" s="392"/>
      <c r="X387" s="242">
        <f>+VLOOKUP(A387,[4]Sheet1!$A$13:$D$744,4,FALSE)</f>
        <v>0</v>
      </c>
      <c r="Y387" s="242" t="e">
        <f>+VLOOKUP(X387,bd_lista!$A$3:$C$590,3,FALSE)</f>
        <v>#N/A</v>
      </c>
      <c r="Z387" s="292"/>
      <c r="AA387" s="321"/>
    </row>
    <row r="388" spans="1:27" ht="15" hidden="1" customHeight="1">
      <c r="A388" s="251">
        <v>670</v>
      </c>
      <c r="B388" s="387">
        <f>+A388</f>
        <v>670</v>
      </c>
      <c r="C388" s="247" t="str">
        <f>+VLOOKUP(A388,bd_lista!$A$3:$C$590,3,FALSE)</f>
        <v>Órgano Electoral Plurinacional</v>
      </c>
      <c r="D388" s="389" t="str">
        <f>+C388</f>
        <v>Órgano Electoral Plurinacional</v>
      </c>
      <c r="E388" s="247" t="s">
        <v>1304</v>
      </c>
      <c r="F388" s="243">
        <f ca="1">+IFERROR(INDEX('Hoja de Trabajo para listado'!$A$155:$Z$1048576,MATCH($A388,'Hoja de Trabajo para listado'!$A$155:$A$1048576,0),MATCH((CUADRO!F$5&amp;$E388),'Hoja de Trabajo para listado'!$A$151:$Z$151,0)),0)+IFERROR(INDEX('Hoja de Trabajo para listado'!$AB$155:$BA$1048576,MATCH($A388,'Hoja de Trabajo para listado'!$AB$155:$AB$1048576,0),MATCH((CUADRO!F$5&amp;$E388),'Hoja de Trabajo para listado'!$AB$151:$BA$151,0)),0)+IFERROR(INDEX('Hoja de Trabajo para listado'!$BC$155:$CB$1048576,MATCH($A388,'Hoja de Trabajo para listado'!$BC$155:$BC$1048576,0),MATCH((CUADRO!F$5&amp;$E388),'Hoja de Trabajo para listado'!$BC$151:$CB$151,0)),0)+IFERROR(INDEX('Hoja de Trabajo para listado'!$DE$153:$DG$274,MATCH($A388,'Hoja de Trabajo para listado'!$DE$153:$DE$1048576,0),MATCH((CUADRO!F$5&amp;$E388),'Hoja de Trabajo para listado'!$DE$151:$DG$151,0)),0)+IFERROR(INDEX('Hoja de Trabajo para listado'!$CD$155:$DC$1048576,MATCH($A388,'Hoja de Trabajo para listado'!$CD$155:$CD$1048576,0),MATCH((CUADRO!F$5&amp;$E388),'Hoja de Trabajo para listado'!$CD$151:$DC$151,0)),0)</f>
        <v>0</v>
      </c>
      <c r="G388" s="243">
        <f ca="1">+IFERROR(INDEX('Hoja de Trabajo para listado'!$A$155:$Z$1048576,MATCH($A388,'Hoja de Trabajo para listado'!$A$155:$A$1048576,0),MATCH((CUADRO!G$5&amp;$E388),'Hoja de Trabajo para listado'!$A$151:$Z$151,0)),0)+IFERROR(INDEX('Hoja de Trabajo para listado'!$AB$155:$BA$1048576,MATCH($A388,'Hoja de Trabajo para listado'!$AB$155:$AB$1048576,0),MATCH((CUADRO!G$5&amp;$E388),'Hoja de Trabajo para listado'!$AB$151:$BA$151,0)),0)+IFERROR(INDEX('Hoja de Trabajo para listado'!$BC$155:$CB$1048576,MATCH($A388,'Hoja de Trabajo para listado'!$BC$155:$BC$1048576,0),MATCH((CUADRO!G$5&amp;$E388),'Hoja de Trabajo para listado'!$BC$151:$CB$151,0)),0)+IFERROR(INDEX('Hoja de Trabajo para listado'!$DE$153:$DG$274,MATCH($A388,'Hoja de Trabajo para listado'!$DE$153:$DE$1048576,0),MATCH((CUADRO!G$5&amp;$E388),'Hoja de Trabajo para listado'!$DE$151:$DG$151,0)),0)+IFERROR(INDEX('Hoja de Trabajo para listado'!$CD$155:$DC$1048576,MATCH($A388,'Hoja de Trabajo para listado'!$CD$155:$CD$1048576,0),MATCH((CUADRO!G$5&amp;$E388),'Hoja de Trabajo para listado'!$CD$151:$DC$151,0)),0)</f>
        <v>0</v>
      </c>
      <c r="H388" s="243">
        <f ca="1">+IFERROR(INDEX('Hoja de Trabajo para listado'!$A$155:$Z$1048576,MATCH($A388,'Hoja de Trabajo para listado'!$A$155:$A$1048576,0),MATCH((CUADRO!H$5&amp;$E388),'Hoja de Trabajo para listado'!$A$151:$Z$151,0)),0)+IFERROR(INDEX('Hoja de Trabajo para listado'!$AB$155:$BA$1048576,MATCH($A388,'Hoja de Trabajo para listado'!$AB$155:$AB$1048576,0),MATCH((CUADRO!H$5&amp;$E388),'Hoja de Trabajo para listado'!$AB$151:$BA$151,0)),0)+IFERROR(INDEX('Hoja de Trabajo para listado'!$BC$155:$CB$1048576,MATCH($A388,'Hoja de Trabajo para listado'!$BC$155:$BC$1048576,0),MATCH((CUADRO!H$5&amp;$E388),'Hoja de Trabajo para listado'!$BC$151:$CB$151,0)),0)+IFERROR(INDEX('Hoja de Trabajo para listado'!$DE$153:$DG$274,MATCH($A388,'Hoja de Trabajo para listado'!$DE$153:$DE$1048576,0),MATCH((CUADRO!H$5&amp;$E388),'Hoja de Trabajo para listado'!$DE$151:$DG$151,0)),0)+IFERROR(INDEX('Hoja de Trabajo para listado'!$CD$155:$DC$1048576,MATCH($A388,'Hoja de Trabajo para listado'!$CD$155:$CD$1048576,0),MATCH((CUADRO!H$5&amp;$E388),'Hoja de Trabajo para listado'!$CD$151:$DC$151,0)),0)</f>
        <v>0</v>
      </c>
      <c r="I388" s="243">
        <f ca="1">+IFERROR(INDEX('Hoja de Trabajo para listado'!$A$155:$Z$1048576,MATCH($A388,'Hoja de Trabajo para listado'!$A$155:$A$1048576,0),MATCH((CUADRO!I$5&amp;$E388),'Hoja de Trabajo para listado'!$A$151:$Z$151,0)),0)+IFERROR(INDEX('Hoja de Trabajo para listado'!$AB$155:$BA$1048576,MATCH($A388,'Hoja de Trabajo para listado'!$AB$155:$AB$1048576,0),MATCH((CUADRO!I$5&amp;$E388),'Hoja de Trabajo para listado'!$AB$151:$BA$151,0)),0)+IFERROR(INDEX('Hoja de Trabajo para listado'!$BC$155:$CB$1048576,MATCH($A388,'Hoja de Trabajo para listado'!$BC$155:$BC$1048576,0),MATCH((CUADRO!I$5&amp;$E388),'Hoja de Trabajo para listado'!$BC$151:$CB$151,0)),0)+IFERROR(INDEX('Hoja de Trabajo para listado'!$DE$153:$DG$274,MATCH($A388,'Hoja de Trabajo para listado'!$DE$153:$DE$1048576,0),MATCH((CUADRO!I$5&amp;$E388),'Hoja de Trabajo para listado'!$DE$151:$DG$151,0)),0)+IFERROR(INDEX('Hoja de Trabajo para listado'!$CD$155:$DC$1048576,MATCH($A388,'Hoja de Trabajo para listado'!$CD$155:$CD$1048576,0),MATCH((CUADRO!I$5&amp;$E388),'Hoja de Trabajo para listado'!$CD$151:$DC$151,0)),0)</f>
        <v>0</v>
      </c>
      <c r="J388" s="243">
        <f ca="1">+IFERROR(INDEX('Hoja de Trabajo para listado'!$A$155:$Z$1048576,MATCH($A388,'Hoja de Trabajo para listado'!$A$155:$A$1048576,0),MATCH((CUADRO!J$5&amp;$E388),'Hoja de Trabajo para listado'!$A$151:$Z$151,0)),0)+IFERROR(INDEX('Hoja de Trabajo para listado'!$AB$155:$BA$1048576,MATCH($A388,'Hoja de Trabajo para listado'!$AB$155:$AB$1048576,0),MATCH((CUADRO!J$5&amp;$E388),'Hoja de Trabajo para listado'!$AB$151:$BA$151,0)),0)+IFERROR(INDEX('Hoja de Trabajo para listado'!$BC$155:$CB$1048576,MATCH($A388,'Hoja de Trabajo para listado'!$BC$155:$BC$1048576,0),MATCH((CUADRO!J$5&amp;$E388),'Hoja de Trabajo para listado'!$BC$151:$CB$151,0)),0)+IFERROR(INDEX('Hoja de Trabajo para listado'!$DE$153:$DG$274,MATCH($A388,'Hoja de Trabajo para listado'!$DE$153:$DE$1048576,0),MATCH((CUADRO!J$5&amp;$E388),'Hoja de Trabajo para listado'!$DE$151:$DG$151,0)),0)+IFERROR(INDEX('Hoja de Trabajo para listado'!$CD$155:$DC$1048576,MATCH($A388,'Hoja de Trabajo para listado'!$CD$155:$CD$1048576,0),MATCH((CUADRO!J$5&amp;$E388),'Hoja de Trabajo para listado'!$CD$151:$DC$151,0)),0)</f>
        <v>0</v>
      </c>
      <c r="K388" s="243">
        <f ca="1">+IFERROR(INDEX('Hoja de Trabajo para listado'!$A$155:$Z$1048576,MATCH($A388,'Hoja de Trabajo para listado'!$A$155:$A$1048576,0),MATCH((CUADRO!K$5&amp;$E388),'Hoja de Trabajo para listado'!$A$151:$Z$151,0)),0)+IFERROR(INDEX('Hoja de Trabajo para listado'!$AB$155:$BA$1048576,MATCH($A388,'Hoja de Trabajo para listado'!$AB$155:$AB$1048576,0),MATCH((CUADRO!K$5&amp;$E388),'Hoja de Trabajo para listado'!$AB$151:$BA$151,0)),0)+IFERROR(INDEX('Hoja de Trabajo para listado'!$BC$155:$CB$1048576,MATCH($A388,'Hoja de Trabajo para listado'!$BC$155:$BC$1048576,0),MATCH((CUADRO!K$5&amp;$E388),'Hoja de Trabajo para listado'!$BC$151:$CB$151,0)),0)+IFERROR(INDEX('Hoja de Trabajo para listado'!$DE$153:$DG$274,MATCH($A388,'Hoja de Trabajo para listado'!$DE$153:$DE$1048576,0),MATCH((CUADRO!K$5&amp;$E388),'Hoja de Trabajo para listado'!$DE$151:$DG$151,0)),0)+IFERROR(INDEX('Hoja de Trabajo para listado'!$CD$155:$DC$1048576,MATCH($A388,'Hoja de Trabajo para listado'!$CD$155:$CD$1048576,0),MATCH((CUADRO!K$5&amp;$E388),'Hoja de Trabajo para listado'!$CD$151:$DC$151,0)),0)</f>
        <v>0</v>
      </c>
      <c r="L388" s="243">
        <f ca="1">+IFERROR(INDEX('Hoja de Trabajo para listado'!$A$155:$Z$1048576,MATCH($A388,'Hoja de Trabajo para listado'!$A$155:$A$1048576,0),MATCH((CUADRO!L$5&amp;$E388),'Hoja de Trabajo para listado'!$A$151:$Z$151,0)),0)+IFERROR(INDEX('Hoja de Trabajo para listado'!$AB$155:$BA$1048576,MATCH($A388,'Hoja de Trabajo para listado'!$AB$155:$AB$1048576,0),MATCH((CUADRO!L$5&amp;$E388),'Hoja de Trabajo para listado'!$AB$151:$BA$151,0)),0)+IFERROR(INDEX('Hoja de Trabajo para listado'!$BC$155:$CB$1048576,MATCH($A388,'Hoja de Trabajo para listado'!$BC$155:$BC$1048576,0),MATCH((CUADRO!L$5&amp;$E388),'Hoja de Trabajo para listado'!$BC$151:$CB$151,0)),0)+IFERROR(INDEX('Hoja de Trabajo para listado'!$DE$153:$DG$274,MATCH($A388,'Hoja de Trabajo para listado'!$DE$153:$DE$1048576,0),MATCH((CUADRO!L$5&amp;$E388),'Hoja de Trabajo para listado'!$DE$151:$DG$151,0)),0)+IFERROR(INDEX('Hoja de Trabajo para listado'!$CD$155:$DC$1048576,MATCH($A388,'Hoja de Trabajo para listado'!$CD$155:$CD$1048576,0),MATCH((CUADRO!L$5&amp;$E388),'Hoja de Trabajo para listado'!$CD$151:$DC$151,0)),0)</f>
        <v>0</v>
      </c>
      <c r="M388" s="243">
        <f ca="1">+IFERROR(INDEX('Hoja de Trabajo para listado'!$A$155:$Z$1048576,MATCH($A388,'Hoja de Trabajo para listado'!$A$155:$A$1048576,0),MATCH((CUADRO!M$5&amp;$E388),'Hoja de Trabajo para listado'!$A$151:$Z$151,0)),0)+IFERROR(INDEX('Hoja de Trabajo para listado'!$AB$155:$BA$1048576,MATCH($A388,'Hoja de Trabajo para listado'!$AB$155:$AB$1048576,0),MATCH((CUADRO!M$5&amp;$E388),'Hoja de Trabajo para listado'!$AB$151:$BA$151,0)),0)+IFERROR(INDEX('Hoja de Trabajo para listado'!$BC$155:$CB$1048576,MATCH($A388,'Hoja de Trabajo para listado'!$BC$155:$BC$1048576,0),MATCH((CUADRO!M$5&amp;$E388),'Hoja de Trabajo para listado'!$BC$151:$CB$151,0)),0)+IFERROR(INDEX('Hoja de Trabajo para listado'!$DE$153:$DG$274,MATCH($A388,'Hoja de Trabajo para listado'!$DE$153:$DE$1048576,0),MATCH((CUADRO!M$5&amp;$E388),'Hoja de Trabajo para listado'!$DE$151:$DG$151,0)),0)+IFERROR(INDEX('Hoja de Trabajo para listado'!$CD$155:$DC$1048576,MATCH($A388,'Hoja de Trabajo para listado'!$CD$155:$CD$1048576,0),MATCH((CUADRO!M$5&amp;$E388),'Hoja de Trabajo para listado'!$CD$151:$DC$151,0)),0)</f>
        <v>0</v>
      </c>
      <c r="N388" s="243">
        <f ca="1">+IFERROR(INDEX('Hoja de Trabajo para listado'!$A$155:$Z$1048576,MATCH($A388,'Hoja de Trabajo para listado'!$A$155:$A$1048576,0),MATCH((CUADRO!N$5&amp;$E388),'Hoja de Trabajo para listado'!$A$151:$Z$151,0)),0)+IFERROR(INDEX('Hoja de Trabajo para listado'!$AB$155:$BA$1048576,MATCH($A388,'Hoja de Trabajo para listado'!$AB$155:$AB$1048576,0),MATCH((CUADRO!N$5&amp;$E388),'Hoja de Trabajo para listado'!$AB$151:$BA$151,0)),0)+IFERROR(INDEX('Hoja de Trabajo para listado'!$BC$155:$CB$1048576,MATCH($A388,'Hoja de Trabajo para listado'!$BC$155:$BC$1048576,0),MATCH((CUADRO!N$5&amp;$E388),'Hoja de Trabajo para listado'!$BC$151:$CB$151,0)),0)+IFERROR(INDEX('Hoja de Trabajo para listado'!$DE$153:$DG$274,MATCH($A388,'Hoja de Trabajo para listado'!$DE$153:$DE$1048576,0),MATCH((CUADRO!N$5&amp;$E388),'Hoja de Trabajo para listado'!$DE$151:$DG$151,0)),0)+IFERROR(INDEX('Hoja de Trabajo para listado'!$CD$155:$DC$1048576,MATCH($A388,'Hoja de Trabajo para listado'!$CD$155:$CD$1048576,0),MATCH((CUADRO!N$5&amp;$E388),'Hoja de Trabajo para listado'!$CD$151:$DC$151,0)),0)</f>
        <v>0</v>
      </c>
      <c r="O388" s="243">
        <f ca="1">+IFERROR(INDEX('Hoja de Trabajo para listado'!$A$155:$Z$1048576,MATCH($A388,'Hoja de Trabajo para listado'!$A$155:$A$1048576,0),MATCH((CUADRO!O$5&amp;$E388),'Hoja de Trabajo para listado'!$A$151:$Z$151,0)),0)+IFERROR(INDEX('Hoja de Trabajo para listado'!$AB$155:$BA$1048576,MATCH($A388,'Hoja de Trabajo para listado'!$AB$155:$AB$1048576,0),MATCH((CUADRO!O$5&amp;$E388),'Hoja de Trabajo para listado'!$AB$151:$BA$151,0)),0)+IFERROR(INDEX('Hoja de Trabajo para listado'!$BC$155:$CB$1048576,MATCH($A388,'Hoja de Trabajo para listado'!$BC$155:$BC$1048576,0),MATCH((CUADRO!O$5&amp;$E388),'Hoja de Trabajo para listado'!$BC$151:$CB$151,0)),0)+IFERROR(INDEX('Hoja de Trabajo para listado'!$DE$153:$DG$274,MATCH($A388,'Hoja de Trabajo para listado'!$DE$153:$DE$1048576,0),MATCH((CUADRO!O$5&amp;$E388),'Hoja de Trabajo para listado'!$DE$151:$DG$151,0)),0)+IFERROR(INDEX('Hoja de Trabajo para listado'!$CD$155:$DC$1048576,MATCH($A388,'Hoja de Trabajo para listado'!$CD$155:$CD$1048576,0),MATCH((CUADRO!O$5&amp;$E388),'Hoja de Trabajo para listado'!$CD$151:$DC$151,0)),0)</f>
        <v>0</v>
      </c>
      <c r="P388" s="243">
        <f ca="1">+IFERROR(INDEX('Hoja de Trabajo para listado'!$A$155:$Z$1048576,MATCH($A388,'Hoja de Trabajo para listado'!$A$155:$A$1048576,0),MATCH((CUADRO!P$5&amp;$E388),'Hoja de Trabajo para listado'!$A$151:$Z$151,0)),0)+IFERROR(INDEX('Hoja de Trabajo para listado'!$AB$155:$BA$1048576,MATCH($A388,'Hoja de Trabajo para listado'!$AB$155:$AB$1048576,0),MATCH((CUADRO!P$5&amp;$E388),'Hoja de Trabajo para listado'!$AB$151:$BA$151,0)),0)+IFERROR(INDEX('Hoja de Trabajo para listado'!$BC$155:$CB$1048576,MATCH($A388,'Hoja de Trabajo para listado'!$BC$155:$BC$1048576,0),MATCH((CUADRO!P$5&amp;$E388),'Hoja de Trabajo para listado'!$BC$151:$CB$151,0)),0)+IFERROR(INDEX('Hoja de Trabajo para listado'!$DE$153:$DG$274,MATCH($A388,'Hoja de Trabajo para listado'!$DE$153:$DE$1048576,0),MATCH((CUADRO!P$5&amp;$E388),'Hoja de Trabajo para listado'!$DE$151:$DG$151,0)),0)+IFERROR(INDEX('Hoja de Trabajo para listado'!$CD$155:$DC$1048576,MATCH($A388,'Hoja de Trabajo para listado'!$CD$155:$CD$1048576,0),MATCH((CUADRO!P$5&amp;$E388),'Hoja de Trabajo para listado'!$CD$151:$DC$151,0)),0)</f>
        <v>0</v>
      </c>
      <c r="Q388" s="243">
        <f ca="1">+IFERROR(INDEX('Hoja de Trabajo para listado'!$A$155:$Z$1048576,MATCH($A388,'Hoja de Trabajo para listado'!$A$155:$A$1048576,0),MATCH((CUADRO!Q$5&amp;$E388),'Hoja de Trabajo para listado'!$A$151:$Z$151,0)),0)+IFERROR(INDEX('Hoja de Trabajo para listado'!$AB$155:$BA$1048576,MATCH($A388,'Hoja de Trabajo para listado'!$AB$155:$AB$1048576,0),MATCH((CUADRO!Q$5&amp;$E388),'Hoja de Trabajo para listado'!$AB$151:$BA$151,0)),0)+IFERROR(INDEX('Hoja de Trabajo para listado'!$BC$155:$CB$1048576,MATCH($A388,'Hoja de Trabajo para listado'!$BC$155:$BC$1048576,0),MATCH((CUADRO!Q$5&amp;$E388),'Hoja de Trabajo para listado'!$BC$151:$CB$151,0)),0)+IFERROR(INDEX('Hoja de Trabajo para listado'!$DE$153:$DG$274,MATCH($A388,'Hoja de Trabajo para listado'!$DE$153:$DE$1048576,0),MATCH((CUADRO!Q$5&amp;$E388),'Hoja de Trabajo para listado'!$DE$151:$DG$151,0)),0)+IFERROR(INDEX('Hoja de Trabajo para listado'!$CD$155:$DC$1048576,MATCH($A388,'Hoja de Trabajo para listado'!$CD$155:$CD$1048576,0),MATCH((CUADRO!Q$5&amp;$E388),'Hoja de Trabajo para listado'!$CD$151:$DC$151,0)),0)</f>
        <v>0</v>
      </c>
      <c r="R388" s="243">
        <f t="shared" ca="1" si="13"/>
        <v>0</v>
      </c>
      <c r="S388" s="263"/>
      <c r="T388" s="243">
        <f ca="1">+T389</f>
        <v>1327733.45</v>
      </c>
      <c r="U388" s="242">
        <f t="shared" si="14"/>
        <v>1</v>
      </c>
      <c r="V388" s="333" t="str">
        <f>+VLOOKUP(A388,bd_lista!$A$3:$E$590,5,FALSE)</f>
        <v>Instituciones Descentralizadas</v>
      </c>
      <c r="W388" s="391" t="str">
        <f>+V388</f>
        <v>Instituciones Descentralizadas</v>
      </c>
      <c r="X388" s="242">
        <f>+A388</f>
        <v>670</v>
      </c>
      <c r="Y388" s="242" t="str">
        <f>+VLOOKUP(X388,bd_lista!$A$3:$C$590,3,FALSE)</f>
        <v>Órgano Electoral Plurinacional</v>
      </c>
      <c r="Z388" s="294">
        <f>+X388</f>
        <v>670</v>
      </c>
      <c r="AA388" s="319" t="str">
        <f>+Y388</f>
        <v>Órgano Electoral Plurinacional</v>
      </c>
    </row>
    <row r="389" spans="1:27" ht="15" hidden="1" customHeight="1">
      <c r="A389" s="32">
        <v>670</v>
      </c>
      <c r="B389" s="388"/>
      <c r="C389" s="333" t="str">
        <f>+VLOOKUP(A389,bd_lista!$A$3:$C$590,3,FALSE)</f>
        <v>Órgano Electoral Plurinacional</v>
      </c>
      <c r="D389" s="390"/>
      <c r="E389" s="333" t="s">
        <v>1305</v>
      </c>
      <c r="F389" s="245">
        <f ca="1">+IFERROR(INDEX('Hoja de Trabajo para listado'!$A$155:$Z$1048576,MATCH($A389,'Hoja de Trabajo para listado'!$A$155:$A$1048576,0),MATCH((CUADRO!F$5&amp;$E389),'Hoja de Trabajo para listado'!$A$151:$Z$151,0)),0)+IFERROR(INDEX('Hoja de Trabajo para listado'!$AB$155:$BA$1048576,MATCH($A389,'Hoja de Trabajo para listado'!$AB$155:$AB$1048576,0),MATCH((CUADRO!F$5&amp;$E389),'Hoja de Trabajo para listado'!$AB$151:$BA$151,0)),0)+IFERROR(INDEX('Hoja de Trabajo para listado'!$BC$155:$CB$1048576,MATCH($A389,'Hoja de Trabajo para listado'!$BC$155:$BC$1048576,0),MATCH((CUADRO!F$5&amp;$E389),'Hoja de Trabajo para listado'!$BC$151:$CB$151,0)),0)+IFERROR(INDEX('Hoja de Trabajo para listado'!$DE$153:$DG$274,MATCH($A389,'Hoja de Trabajo para listado'!$DE$153:$DE$1048576,0),MATCH((CUADRO!F$5&amp;$E389),'Hoja de Trabajo para listado'!$DE$151:$DG$151,0)),0)+IFERROR(INDEX('Hoja de Trabajo para listado'!$CD$155:$DC$1048576,MATCH($A389,'Hoja de Trabajo para listado'!$CD$155:$CD$1048576,0),MATCH((CUADRO!F$5&amp;$E389),'Hoja de Trabajo para listado'!$CD$151:$DC$151,0)),0)</f>
        <v>0</v>
      </c>
      <c r="G389" s="245">
        <f ca="1">+IFERROR(INDEX('Hoja de Trabajo para listado'!$A$155:$Z$1048576,MATCH($A389,'Hoja de Trabajo para listado'!$A$155:$A$1048576,0),MATCH((CUADRO!G$5&amp;$E389),'Hoja de Trabajo para listado'!$A$151:$Z$151,0)),0)+IFERROR(INDEX('Hoja de Trabajo para listado'!$AB$155:$BA$1048576,MATCH($A389,'Hoja de Trabajo para listado'!$AB$155:$AB$1048576,0),MATCH((CUADRO!G$5&amp;$E389),'Hoja de Trabajo para listado'!$AB$151:$BA$151,0)),0)+IFERROR(INDEX('Hoja de Trabajo para listado'!$BC$155:$CB$1048576,MATCH($A389,'Hoja de Trabajo para listado'!$BC$155:$BC$1048576,0),MATCH((CUADRO!G$5&amp;$E389),'Hoja de Trabajo para listado'!$BC$151:$CB$151,0)),0)+IFERROR(INDEX('Hoja de Trabajo para listado'!$DE$153:$DG$274,MATCH($A389,'Hoja de Trabajo para listado'!$DE$153:$DE$1048576,0),MATCH((CUADRO!G$5&amp;$E389),'Hoja de Trabajo para listado'!$DE$151:$DG$151,0)),0)+IFERROR(INDEX('Hoja de Trabajo para listado'!$CD$155:$DC$1048576,MATCH($A389,'Hoja de Trabajo para listado'!$CD$155:$CD$1048576,0),MATCH((CUADRO!G$5&amp;$E389),'Hoja de Trabajo para listado'!$CD$151:$DC$151,0)),0)</f>
        <v>0</v>
      </c>
      <c r="H389" s="245">
        <f ca="1">+IFERROR(INDEX('Hoja de Trabajo para listado'!$A$155:$Z$1048576,MATCH($A389,'Hoja de Trabajo para listado'!$A$155:$A$1048576,0),MATCH((CUADRO!H$5&amp;$E389),'Hoja de Trabajo para listado'!$A$151:$Z$151,0)),0)+IFERROR(INDEX('Hoja de Trabajo para listado'!$AB$155:$BA$1048576,MATCH($A389,'Hoja de Trabajo para listado'!$AB$155:$AB$1048576,0),MATCH((CUADRO!H$5&amp;$E389),'Hoja de Trabajo para listado'!$AB$151:$BA$151,0)),0)+IFERROR(INDEX('Hoja de Trabajo para listado'!$BC$155:$CB$1048576,MATCH($A389,'Hoja de Trabajo para listado'!$BC$155:$BC$1048576,0),MATCH((CUADRO!H$5&amp;$E389),'Hoja de Trabajo para listado'!$BC$151:$CB$151,0)),0)+IFERROR(INDEX('Hoja de Trabajo para listado'!$DE$153:$DG$274,MATCH($A389,'Hoja de Trabajo para listado'!$DE$153:$DE$1048576,0),MATCH((CUADRO!H$5&amp;$E389),'Hoja de Trabajo para listado'!$DE$151:$DG$151,0)),0)+IFERROR(INDEX('Hoja de Trabajo para listado'!$CD$155:$DC$1048576,MATCH($A389,'Hoja de Trabajo para listado'!$CD$155:$CD$1048576,0),MATCH((CUADRO!H$5&amp;$E389),'Hoja de Trabajo para listado'!$CD$151:$DC$151,0)),0)</f>
        <v>0</v>
      </c>
      <c r="I389" s="245">
        <f ca="1">+IFERROR(INDEX('Hoja de Trabajo para listado'!$A$155:$Z$1048576,MATCH($A389,'Hoja de Trabajo para listado'!$A$155:$A$1048576,0),MATCH((CUADRO!I$5&amp;$E389),'Hoja de Trabajo para listado'!$A$151:$Z$151,0)),0)+IFERROR(INDEX('Hoja de Trabajo para listado'!$AB$155:$BA$1048576,MATCH($A389,'Hoja de Trabajo para listado'!$AB$155:$AB$1048576,0),MATCH((CUADRO!I$5&amp;$E389),'Hoja de Trabajo para listado'!$AB$151:$BA$151,0)),0)+IFERROR(INDEX('Hoja de Trabajo para listado'!$BC$155:$CB$1048576,MATCH($A389,'Hoja de Trabajo para listado'!$BC$155:$BC$1048576,0),MATCH((CUADRO!I$5&amp;$E389),'Hoja de Trabajo para listado'!$BC$151:$CB$151,0)),0)+IFERROR(INDEX('Hoja de Trabajo para listado'!$DE$153:$DG$274,MATCH($A389,'Hoja de Trabajo para listado'!$DE$153:$DE$1048576,0),MATCH((CUADRO!I$5&amp;$E389),'Hoja de Trabajo para listado'!$DE$151:$DG$151,0)),0)+IFERROR(INDEX('Hoja de Trabajo para listado'!$CD$155:$DC$1048576,MATCH($A389,'Hoja de Trabajo para listado'!$CD$155:$CD$1048576,0),MATCH((CUADRO!I$5&amp;$E389),'Hoja de Trabajo para listado'!$CD$151:$DC$151,0)),0)</f>
        <v>1327733.45</v>
      </c>
      <c r="J389" s="245">
        <f ca="1">+IFERROR(INDEX('Hoja de Trabajo para listado'!$A$155:$Z$1048576,MATCH($A389,'Hoja de Trabajo para listado'!$A$155:$A$1048576,0),MATCH((CUADRO!J$5&amp;$E389),'Hoja de Trabajo para listado'!$A$151:$Z$151,0)),0)+IFERROR(INDEX('Hoja de Trabajo para listado'!$AB$155:$BA$1048576,MATCH($A389,'Hoja de Trabajo para listado'!$AB$155:$AB$1048576,0),MATCH((CUADRO!J$5&amp;$E389),'Hoja de Trabajo para listado'!$AB$151:$BA$151,0)),0)+IFERROR(INDEX('Hoja de Trabajo para listado'!$BC$155:$CB$1048576,MATCH($A389,'Hoja de Trabajo para listado'!$BC$155:$BC$1048576,0),MATCH((CUADRO!J$5&amp;$E389),'Hoja de Trabajo para listado'!$BC$151:$CB$151,0)),0)+IFERROR(INDEX('Hoja de Trabajo para listado'!$DE$153:$DG$274,MATCH($A389,'Hoja de Trabajo para listado'!$DE$153:$DE$1048576,0),MATCH((CUADRO!J$5&amp;$E389),'Hoja de Trabajo para listado'!$DE$151:$DG$151,0)),0)+IFERROR(INDEX('Hoja de Trabajo para listado'!$CD$155:$DC$1048576,MATCH($A389,'Hoja de Trabajo para listado'!$CD$155:$CD$1048576,0),MATCH((CUADRO!J$5&amp;$E389),'Hoja de Trabajo para listado'!$CD$151:$DC$151,0)),0)</f>
        <v>0</v>
      </c>
      <c r="K389" s="245">
        <f ca="1">+IFERROR(INDEX('Hoja de Trabajo para listado'!$A$155:$Z$1048576,MATCH($A389,'Hoja de Trabajo para listado'!$A$155:$A$1048576,0),MATCH((CUADRO!K$5&amp;$E389),'Hoja de Trabajo para listado'!$A$151:$Z$151,0)),0)+IFERROR(INDEX('Hoja de Trabajo para listado'!$AB$155:$BA$1048576,MATCH($A389,'Hoja de Trabajo para listado'!$AB$155:$AB$1048576,0),MATCH((CUADRO!K$5&amp;$E389),'Hoja de Trabajo para listado'!$AB$151:$BA$151,0)),0)+IFERROR(INDEX('Hoja de Trabajo para listado'!$BC$155:$CB$1048576,MATCH($A389,'Hoja de Trabajo para listado'!$BC$155:$BC$1048576,0),MATCH((CUADRO!K$5&amp;$E389),'Hoja de Trabajo para listado'!$BC$151:$CB$151,0)),0)+IFERROR(INDEX('Hoja de Trabajo para listado'!$DE$153:$DG$274,MATCH($A389,'Hoja de Trabajo para listado'!$DE$153:$DE$1048576,0),MATCH((CUADRO!K$5&amp;$E389),'Hoja de Trabajo para listado'!$DE$151:$DG$151,0)),0)+IFERROR(INDEX('Hoja de Trabajo para listado'!$CD$155:$DC$1048576,MATCH($A389,'Hoja de Trabajo para listado'!$CD$155:$CD$1048576,0),MATCH((CUADRO!K$5&amp;$E389),'Hoja de Trabajo para listado'!$CD$151:$DC$151,0)),0)</f>
        <v>0</v>
      </c>
      <c r="L389" s="245">
        <f ca="1">+IFERROR(INDEX('Hoja de Trabajo para listado'!$A$155:$Z$1048576,MATCH($A389,'Hoja de Trabajo para listado'!$A$155:$A$1048576,0),MATCH((CUADRO!L$5&amp;$E389),'Hoja de Trabajo para listado'!$A$151:$Z$151,0)),0)+IFERROR(INDEX('Hoja de Trabajo para listado'!$AB$155:$BA$1048576,MATCH($A389,'Hoja de Trabajo para listado'!$AB$155:$AB$1048576,0),MATCH((CUADRO!L$5&amp;$E389),'Hoja de Trabajo para listado'!$AB$151:$BA$151,0)),0)+IFERROR(INDEX('Hoja de Trabajo para listado'!$BC$155:$CB$1048576,MATCH($A389,'Hoja de Trabajo para listado'!$BC$155:$BC$1048576,0),MATCH((CUADRO!L$5&amp;$E389),'Hoja de Trabajo para listado'!$BC$151:$CB$151,0)),0)+IFERROR(INDEX('Hoja de Trabajo para listado'!$DE$153:$DG$274,MATCH($A389,'Hoja de Trabajo para listado'!$DE$153:$DE$1048576,0),MATCH((CUADRO!L$5&amp;$E389),'Hoja de Trabajo para listado'!$DE$151:$DG$151,0)),0)+IFERROR(INDEX('Hoja de Trabajo para listado'!$CD$155:$DC$1048576,MATCH($A389,'Hoja de Trabajo para listado'!$CD$155:$CD$1048576,0),MATCH((CUADRO!L$5&amp;$E389),'Hoja de Trabajo para listado'!$CD$151:$DC$151,0)),0)</f>
        <v>0</v>
      </c>
      <c r="M389" s="245">
        <f ca="1">+IFERROR(INDEX('Hoja de Trabajo para listado'!$A$155:$Z$1048576,MATCH($A389,'Hoja de Trabajo para listado'!$A$155:$A$1048576,0),MATCH((CUADRO!M$5&amp;$E389),'Hoja de Trabajo para listado'!$A$151:$Z$151,0)),0)+IFERROR(INDEX('Hoja de Trabajo para listado'!$AB$155:$BA$1048576,MATCH($A389,'Hoja de Trabajo para listado'!$AB$155:$AB$1048576,0),MATCH((CUADRO!M$5&amp;$E389),'Hoja de Trabajo para listado'!$AB$151:$BA$151,0)),0)+IFERROR(INDEX('Hoja de Trabajo para listado'!$BC$155:$CB$1048576,MATCH($A389,'Hoja de Trabajo para listado'!$BC$155:$BC$1048576,0),MATCH((CUADRO!M$5&amp;$E389),'Hoja de Trabajo para listado'!$BC$151:$CB$151,0)),0)+IFERROR(INDEX('Hoja de Trabajo para listado'!$DE$153:$DG$274,MATCH($A389,'Hoja de Trabajo para listado'!$DE$153:$DE$1048576,0),MATCH((CUADRO!M$5&amp;$E389),'Hoja de Trabajo para listado'!$DE$151:$DG$151,0)),0)+IFERROR(INDEX('Hoja de Trabajo para listado'!$CD$155:$DC$1048576,MATCH($A389,'Hoja de Trabajo para listado'!$CD$155:$CD$1048576,0),MATCH((CUADRO!M$5&amp;$E389),'Hoja de Trabajo para listado'!$CD$151:$DC$151,0)),0)</f>
        <v>0</v>
      </c>
      <c r="N389" s="245">
        <f ca="1">+IFERROR(INDEX('Hoja de Trabajo para listado'!$A$155:$Z$1048576,MATCH($A389,'Hoja de Trabajo para listado'!$A$155:$A$1048576,0),MATCH((CUADRO!N$5&amp;$E389),'Hoja de Trabajo para listado'!$A$151:$Z$151,0)),0)+IFERROR(INDEX('Hoja de Trabajo para listado'!$AB$155:$BA$1048576,MATCH($A389,'Hoja de Trabajo para listado'!$AB$155:$AB$1048576,0),MATCH((CUADRO!N$5&amp;$E389),'Hoja de Trabajo para listado'!$AB$151:$BA$151,0)),0)+IFERROR(INDEX('Hoja de Trabajo para listado'!$BC$155:$CB$1048576,MATCH($A389,'Hoja de Trabajo para listado'!$BC$155:$BC$1048576,0),MATCH((CUADRO!N$5&amp;$E389),'Hoja de Trabajo para listado'!$BC$151:$CB$151,0)),0)+IFERROR(INDEX('Hoja de Trabajo para listado'!$DE$153:$DG$274,MATCH($A389,'Hoja de Trabajo para listado'!$DE$153:$DE$1048576,0),MATCH((CUADRO!N$5&amp;$E389),'Hoja de Trabajo para listado'!$DE$151:$DG$151,0)),0)+IFERROR(INDEX('Hoja de Trabajo para listado'!$CD$155:$DC$1048576,MATCH($A389,'Hoja de Trabajo para listado'!$CD$155:$CD$1048576,0),MATCH((CUADRO!N$5&amp;$E389),'Hoja de Trabajo para listado'!$CD$151:$DC$151,0)),0)</f>
        <v>0</v>
      </c>
      <c r="O389" s="245">
        <f ca="1">+IFERROR(INDEX('Hoja de Trabajo para listado'!$A$155:$Z$1048576,MATCH($A389,'Hoja de Trabajo para listado'!$A$155:$A$1048576,0),MATCH((CUADRO!O$5&amp;$E389),'Hoja de Trabajo para listado'!$A$151:$Z$151,0)),0)+IFERROR(INDEX('Hoja de Trabajo para listado'!$AB$155:$BA$1048576,MATCH($A389,'Hoja de Trabajo para listado'!$AB$155:$AB$1048576,0),MATCH((CUADRO!O$5&amp;$E389),'Hoja de Trabajo para listado'!$AB$151:$BA$151,0)),0)+IFERROR(INDEX('Hoja de Trabajo para listado'!$BC$155:$CB$1048576,MATCH($A389,'Hoja de Trabajo para listado'!$BC$155:$BC$1048576,0),MATCH((CUADRO!O$5&amp;$E389),'Hoja de Trabajo para listado'!$BC$151:$CB$151,0)),0)+IFERROR(INDEX('Hoja de Trabajo para listado'!$DE$153:$DG$274,MATCH($A389,'Hoja de Trabajo para listado'!$DE$153:$DE$1048576,0),MATCH((CUADRO!O$5&amp;$E389),'Hoja de Trabajo para listado'!$DE$151:$DG$151,0)),0)+IFERROR(INDEX('Hoja de Trabajo para listado'!$CD$155:$DC$1048576,MATCH($A389,'Hoja de Trabajo para listado'!$CD$155:$CD$1048576,0),MATCH((CUADRO!O$5&amp;$E389),'Hoja de Trabajo para listado'!$CD$151:$DC$151,0)),0)</f>
        <v>0</v>
      </c>
      <c r="P389" s="245">
        <f ca="1">+IFERROR(INDEX('Hoja de Trabajo para listado'!$A$155:$Z$1048576,MATCH($A389,'Hoja de Trabajo para listado'!$A$155:$A$1048576,0),MATCH((CUADRO!P$5&amp;$E389),'Hoja de Trabajo para listado'!$A$151:$Z$151,0)),0)+IFERROR(INDEX('Hoja de Trabajo para listado'!$AB$155:$BA$1048576,MATCH($A389,'Hoja de Trabajo para listado'!$AB$155:$AB$1048576,0),MATCH((CUADRO!P$5&amp;$E389),'Hoja de Trabajo para listado'!$AB$151:$BA$151,0)),0)+IFERROR(INDEX('Hoja de Trabajo para listado'!$BC$155:$CB$1048576,MATCH($A389,'Hoja de Trabajo para listado'!$BC$155:$BC$1048576,0),MATCH((CUADRO!P$5&amp;$E389),'Hoja de Trabajo para listado'!$BC$151:$CB$151,0)),0)+IFERROR(INDEX('Hoja de Trabajo para listado'!$DE$153:$DG$274,MATCH($A389,'Hoja de Trabajo para listado'!$DE$153:$DE$1048576,0),MATCH((CUADRO!P$5&amp;$E389),'Hoja de Trabajo para listado'!$DE$151:$DG$151,0)),0)+IFERROR(INDEX('Hoja de Trabajo para listado'!$CD$155:$DC$1048576,MATCH($A389,'Hoja de Trabajo para listado'!$CD$155:$CD$1048576,0),MATCH((CUADRO!P$5&amp;$E389),'Hoja de Trabajo para listado'!$CD$151:$DC$151,0)),0)</f>
        <v>0</v>
      </c>
      <c r="Q389" s="245">
        <f ca="1">+IFERROR(INDEX('Hoja de Trabajo para listado'!$A$155:$Z$1048576,MATCH($A389,'Hoja de Trabajo para listado'!$A$155:$A$1048576,0),MATCH((CUADRO!Q$5&amp;$E389),'Hoja de Trabajo para listado'!$A$151:$Z$151,0)),0)+IFERROR(INDEX('Hoja de Trabajo para listado'!$AB$155:$BA$1048576,MATCH($A389,'Hoja de Trabajo para listado'!$AB$155:$AB$1048576,0),MATCH((CUADRO!Q$5&amp;$E389),'Hoja de Trabajo para listado'!$AB$151:$BA$151,0)),0)+IFERROR(INDEX('Hoja de Trabajo para listado'!$BC$155:$CB$1048576,MATCH($A389,'Hoja de Trabajo para listado'!$BC$155:$BC$1048576,0),MATCH((CUADRO!Q$5&amp;$E389),'Hoja de Trabajo para listado'!$BC$151:$CB$151,0)),0)+IFERROR(INDEX('Hoja de Trabajo para listado'!$DE$153:$DG$274,MATCH($A389,'Hoja de Trabajo para listado'!$DE$153:$DE$1048576,0),MATCH((CUADRO!Q$5&amp;$E389),'Hoja de Trabajo para listado'!$DE$151:$DG$151,0)),0)+IFERROR(INDEX('Hoja de Trabajo para listado'!$CD$155:$DC$1048576,MATCH($A389,'Hoja de Trabajo para listado'!$CD$155:$CD$1048576,0),MATCH((CUADRO!Q$5&amp;$E389),'Hoja de Trabajo para listado'!$CD$151:$DC$151,0)),0)</f>
        <v>0</v>
      </c>
      <c r="R389" s="245">
        <f t="shared" ca="1" si="13"/>
        <v>1327733.45</v>
      </c>
      <c r="S389" s="262">
        <f ca="1">+R388+R389</f>
        <v>1327733.45</v>
      </c>
      <c r="T389" s="245">
        <f ca="1">+S389</f>
        <v>1327733.45</v>
      </c>
      <c r="U389" s="244">
        <f t="shared" si="14"/>
        <v>2</v>
      </c>
      <c r="V389" s="333" t="str">
        <f>+VLOOKUP(A389,bd_lista!$A$3:$E$590,5,FALSE)</f>
        <v>Instituciones Descentralizadas</v>
      </c>
      <c r="W389" s="392"/>
      <c r="X389" s="242">
        <f>+A389</f>
        <v>670</v>
      </c>
      <c r="Y389" s="242" t="str">
        <f>+VLOOKUP(X389,bd_lista!$A$3:$C$590,3,FALSE)</f>
        <v>Órgano Electoral Plurinacional</v>
      </c>
      <c r="Z389" s="292"/>
      <c r="AA389" s="321"/>
    </row>
    <row r="390" spans="1:27" ht="15" hidden="1" customHeight="1">
      <c r="A390" s="251">
        <v>680</v>
      </c>
      <c r="B390" s="387">
        <f>+A390</f>
        <v>680</v>
      </c>
      <c r="C390" s="247" t="str">
        <f>+VLOOKUP(A390,bd_lista!$A$3:$C$590,3,FALSE)</f>
        <v>Contraloria General del Estado</v>
      </c>
      <c r="D390" s="389" t="str">
        <f>+C390</f>
        <v>Contraloria General del Estado</v>
      </c>
      <c r="E390" s="247" t="s">
        <v>1304</v>
      </c>
      <c r="F390" s="243">
        <f ca="1">+IFERROR(INDEX('Hoja de Trabajo para listado'!$A$155:$Z$1048576,MATCH($A390,'Hoja de Trabajo para listado'!$A$155:$A$1048576,0),MATCH((CUADRO!F$5&amp;$E390),'Hoja de Trabajo para listado'!$A$151:$Z$151,0)),0)+IFERROR(INDEX('Hoja de Trabajo para listado'!$AB$155:$BA$1048576,MATCH($A390,'Hoja de Trabajo para listado'!$AB$155:$AB$1048576,0),MATCH((CUADRO!F$5&amp;$E390),'Hoja de Trabajo para listado'!$AB$151:$BA$151,0)),0)+IFERROR(INDEX('Hoja de Trabajo para listado'!$BC$155:$CB$1048576,MATCH($A390,'Hoja de Trabajo para listado'!$BC$155:$BC$1048576,0),MATCH((CUADRO!F$5&amp;$E390),'Hoja de Trabajo para listado'!$BC$151:$CB$151,0)),0)+IFERROR(INDEX('Hoja de Trabajo para listado'!$DE$153:$DG$274,MATCH($A390,'Hoja de Trabajo para listado'!$DE$153:$DE$1048576,0),MATCH((CUADRO!F$5&amp;$E390),'Hoja de Trabajo para listado'!$DE$151:$DG$151,0)),0)+IFERROR(INDEX('Hoja de Trabajo para listado'!$CD$155:$DC$1048576,MATCH($A390,'Hoja de Trabajo para listado'!$CD$155:$CD$1048576,0),MATCH((CUADRO!F$5&amp;$E390),'Hoja de Trabajo para listado'!$CD$151:$DC$151,0)),0)</f>
        <v>0</v>
      </c>
      <c r="G390" s="243">
        <f ca="1">+IFERROR(INDEX('Hoja de Trabajo para listado'!$A$155:$Z$1048576,MATCH($A390,'Hoja de Trabajo para listado'!$A$155:$A$1048576,0),MATCH((CUADRO!G$5&amp;$E390),'Hoja de Trabajo para listado'!$A$151:$Z$151,0)),0)+IFERROR(INDEX('Hoja de Trabajo para listado'!$AB$155:$BA$1048576,MATCH($A390,'Hoja de Trabajo para listado'!$AB$155:$AB$1048576,0),MATCH((CUADRO!G$5&amp;$E390),'Hoja de Trabajo para listado'!$AB$151:$BA$151,0)),0)+IFERROR(INDEX('Hoja de Trabajo para listado'!$BC$155:$CB$1048576,MATCH($A390,'Hoja de Trabajo para listado'!$BC$155:$BC$1048576,0),MATCH((CUADRO!G$5&amp;$E390),'Hoja de Trabajo para listado'!$BC$151:$CB$151,0)),0)+IFERROR(INDEX('Hoja de Trabajo para listado'!$DE$153:$DG$274,MATCH($A390,'Hoja de Trabajo para listado'!$DE$153:$DE$1048576,0),MATCH((CUADRO!G$5&amp;$E390),'Hoja de Trabajo para listado'!$DE$151:$DG$151,0)),0)+IFERROR(INDEX('Hoja de Trabajo para listado'!$CD$155:$DC$1048576,MATCH($A390,'Hoja de Trabajo para listado'!$CD$155:$CD$1048576,0),MATCH((CUADRO!G$5&amp;$E390),'Hoja de Trabajo para listado'!$CD$151:$DC$151,0)),0)</f>
        <v>0</v>
      </c>
      <c r="H390" s="243">
        <f ca="1">+IFERROR(INDEX('Hoja de Trabajo para listado'!$A$155:$Z$1048576,MATCH($A390,'Hoja de Trabajo para listado'!$A$155:$A$1048576,0),MATCH((CUADRO!H$5&amp;$E390),'Hoja de Trabajo para listado'!$A$151:$Z$151,0)),0)+IFERROR(INDEX('Hoja de Trabajo para listado'!$AB$155:$BA$1048576,MATCH($A390,'Hoja de Trabajo para listado'!$AB$155:$AB$1048576,0),MATCH((CUADRO!H$5&amp;$E390),'Hoja de Trabajo para listado'!$AB$151:$BA$151,0)),0)+IFERROR(INDEX('Hoja de Trabajo para listado'!$BC$155:$CB$1048576,MATCH($A390,'Hoja de Trabajo para listado'!$BC$155:$BC$1048576,0),MATCH((CUADRO!H$5&amp;$E390),'Hoja de Trabajo para listado'!$BC$151:$CB$151,0)),0)+IFERROR(INDEX('Hoja de Trabajo para listado'!$DE$153:$DG$274,MATCH($A390,'Hoja de Trabajo para listado'!$DE$153:$DE$1048576,0),MATCH((CUADRO!H$5&amp;$E390),'Hoja de Trabajo para listado'!$DE$151:$DG$151,0)),0)+IFERROR(INDEX('Hoja de Trabajo para listado'!$CD$155:$DC$1048576,MATCH($A390,'Hoja de Trabajo para listado'!$CD$155:$CD$1048576,0),MATCH((CUADRO!H$5&amp;$E390),'Hoja de Trabajo para listado'!$CD$151:$DC$151,0)),0)</f>
        <v>0</v>
      </c>
      <c r="I390" s="243">
        <f ca="1">+IFERROR(INDEX('Hoja de Trabajo para listado'!$A$155:$Z$1048576,MATCH($A390,'Hoja de Trabajo para listado'!$A$155:$A$1048576,0),MATCH((CUADRO!I$5&amp;$E390),'Hoja de Trabajo para listado'!$A$151:$Z$151,0)),0)+IFERROR(INDEX('Hoja de Trabajo para listado'!$AB$155:$BA$1048576,MATCH($A390,'Hoja de Trabajo para listado'!$AB$155:$AB$1048576,0),MATCH((CUADRO!I$5&amp;$E390),'Hoja de Trabajo para listado'!$AB$151:$BA$151,0)),0)+IFERROR(INDEX('Hoja de Trabajo para listado'!$BC$155:$CB$1048576,MATCH($A390,'Hoja de Trabajo para listado'!$BC$155:$BC$1048576,0),MATCH((CUADRO!I$5&amp;$E390),'Hoja de Trabajo para listado'!$BC$151:$CB$151,0)),0)+IFERROR(INDEX('Hoja de Trabajo para listado'!$DE$153:$DG$274,MATCH($A390,'Hoja de Trabajo para listado'!$DE$153:$DE$1048576,0),MATCH((CUADRO!I$5&amp;$E390),'Hoja de Trabajo para listado'!$DE$151:$DG$151,0)),0)+IFERROR(INDEX('Hoja de Trabajo para listado'!$CD$155:$DC$1048576,MATCH($A390,'Hoja de Trabajo para listado'!$CD$155:$CD$1048576,0),MATCH((CUADRO!I$5&amp;$E390),'Hoja de Trabajo para listado'!$CD$151:$DC$151,0)),0)</f>
        <v>0</v>
      </c>
      <c r="J390" s="243">
        <f ca="1">+IFERROR(INDEX('Hoja de Trabajo para listado'!$A$155:$Z$1048576,MATCH($A390,'Hoja de Trabajo para listado'!$A$155:$A$1048576,0),MATCH((CUADRO!J$5&amp;$E390),'Hoja de Trabajo para listado'!$A$151:$Z$151,0)),0)+IFERROR(INDEX('Hoja de Trabajo para listado'!$AB$155:$BA$1048576,MATCH($A390,'Hoja de Trabajo para listado'!$AB$155:$AB$1048576,0),MATCH((CUADRO!J$5&amp;$E390),'Hoja de Trabajo para listado'!$AB$151:$BA$151,0)),0)+IFERROR(INDEX('Hoja de Trabajo para listado'!$BC$155:$CB$1048576,MATCH($A390,'Hoja de Trabajo para listado'!$BC$155:$BC$1048576,0),MATCH((CUADRO!J$5&amp;$E390),'Hoja de Trabajo para listado'!$BC$151:$CB$151,0)),0)+IFERROR(INDEX('Hoja de Trabajo para listado'!$DE$153:$DG$274,MATCH($A390,'Hoja de Trabajo para listado'!$DE$153:$DE$1048576,0),MATCH((CUADRO!J$5&amp;$E390),'Hoja de Trabajo para listado'!$DE$151:$DG$151,0)),0)+IFERROR(INDEX('Hoja de Trabajo para listado'!$CD$155:$DC$1048576,MATCH($A390,'Hoja de Trabajo para listado'!$CD$155:$CD$1048576,0),MATCH((CUADRO!J$5&amp;$E390),'Hoja de Trabajo para listado'!$CD$151:$DC$151,0)),0)</f>
        <v>0</v>
      </c>
      <c r="K390" s="243">
        <f ca="1">+IFERROR(INDEX('Hoja de Trabajo para listado'!$A$155:$Z$1048576,MATCH($A390,'Hoja de Trabajo para listado'!$A$155:$A$1048576,0),MATCH((CUADRO!K$5&amp;$E390),'Hoja de Trabajo para listado'!$A$151:$Z$151,0)),0)+IFERROR(INDEX('Hoja de Trabajo para listado'!$AB$155:$BA$1048576,MATCH($A390,'Hoja de Trabajo para listado'!$AB$155:$AB$1048576,0),MATCH((CUADRO!K$5&amp;$E390),'Hoja de Trabajo para listado'!$AB$151:$BA$151,0)),0)+IFERROR(INDEX('Hoja de Trabajo para listado'!$BC$155:$CB$1048576,MATCH($A390,'Hoja de Trabajo para listado'!$BC$155:$BC$1048576,0),MATCH((CUADRO!K$5&amp;$E390),'Hoja de Trabajo para listado'!$BC$151:$CB$151,0)),0)+IFERROR(INDEX('Hoja de Trabajo para listado'!$DE$153:$DG$274,MATCH($A390,'Hoja de Trabajo para listado'!$DE$153:$DE$1048576,0),MATCH((CUADRO!K$5&amp;$E390),'Hoja de Trabajo para listado'!$DE$151:$DG$151,0)),0)+IFERROR(INDEX('Hoja de Trabajo para listado'!$CD$155:$DC$1048576,MATCH($A390,'Hoja de Trabajo para listado'!$CD$155:$CD$1048576,0),MATCH((CUADRO!K$5&amp;$E390),'Hoja de Trabajo para listado'!$CD$151:$DC$151,0)),0)</f>
        <v>0</v>
      </c>
      <c r="L390" s="243">
        <f ca="1">+IFERROR(INDEX('Hoja de Trabajo para listado'!$A$155:$Z$1048576,MATCH($A390,'Hoja de Trabajo para listado'!$A$155:$A$1048576,0),MATCH((CUADRO!L$5&amp;$E390),'Hoja de Trabajo para listado'!$A$151:$Z$151,0)),0)+IFERROR(INDEX('Hoja de Trabajo para listado'!$AB$155:$BA$1048576,MATCH($A390,'Hoja de Trabajo para listado'!$AB$155:$AB$1048576,0),MATCH((CUADRO!L$5&amp;$E390),'Hoja de Trabajo para listado'!$AB$151:$BA$151,0)),0)+IFERROR(INDEX('Hoja de Trabajo para listado'!$BC$155:$CB$1048576,MATCH($A390,'Hoja de Trabajo para listado'!$BC$155:$BC$1048576,0),MATCH((CUADRO!L$5&amp;$E390),'Hoja de Trabajo para listado'!$BC$151:$CB$151,0)),0)+IFERROR(INDEX('Hoja de Trabajo para listado'!$DE$153:$DG$274,MATCH($A390,'Hoja de Trabajo para listado'!$DE$153:$DE$1048576,0),MATCH((CUADRO!L$5&amp;$E390),'Hoja de Trabajo para listado'!$DE$151:$DG$151,0)),0)+IFERROR(INDEX('Hoja de Trabajo para listado'!$CD$155:$DC$1048576,MATCH($A390,'Hoja de Trabajo para listado'!$CD$155:$CD$1048576,0),MATCH((CUADRO!L$5&amp;$E390),'Hoja de Trabajo para listado'!$CD$151:$DC$151,0)),0)</f>
        <v>0</v>
      </c>
      <c r="M390" s="243">
        <f ca="1">+IFERROR(INDEX('Hoja de Trabajo para listado'!$A$155:$Z$1048576,MATCH($A390,'Hoja de Trabajo para listado'!$A$155:$A$1048576,0),MATCH((CUADRO!M$5&amp;$E390),'Hoja de Trabajo para listado'!$A$151:$Z$151,0)),0)+IFERROR(INDEX('Hoja de Trabajo para listado'!$AB$155:$BA$1048576,MATCH($A390,'Hoja de Trabajo para listado'!$AB$155:$AB$1048576,0),MATCH((CUADRO!M$5&amp;$E390),'Hoja de Trabajo para listado'!$AB$151:$BA$151,0)),0)+IFERROR(INDEX('Hoja de Trabajo para listado'!$BC$155:$CB$1048576,MATCH($A390,'Hoja de Trabajo para listado'!$BC$155:$BC$1048576,0),MATCH((CUADRO!M$5&amp;$E390),'Hoja de Trabajo para listado'!$BC$151:$CB$151,0)),0)+IFERROR(INDEX('Hoja de Trabajo para listado'!$DE$153:$DG$274,MATCH($A390,'Hoja de Trabajo para listado'!$DE$153:$DE$1048576,0),MATCH((CUADRO!M$5&amp;$E390),'Hoja de Trabajo para listado'!$DE$151:$DG$151,0)),0)+IFERROR(INDEX('Hoja de Trabajo para listado'!$CD$155:$DC$1048576,MATCH($A390,'Hoja de Trabajo para listado'!$CD$155:$CD$1048576,0),MATCH((CUADRO!M$5&amp;$E390),'Hoja de Trabajo para listado'!$CD$151:$DC$151,0)),0)</f>
        <v>0</v>
      </c>
      <c r="N390" s="243">
        <f ca="1">+IFERROR(INDEX('Hoja de Trabajo para listado'!$A$155:$Z$1048576,MATCH($A390,'Hoja de Trabajo para listado'!$A$155:$A$1048576,0),MATCH((CUADRO!N$5&amp;$E390),'Hoja de Trabajo para listado'!$A$151:$Z$151,0)),0)+IFERROR(INDEX('Hoja de Trabajo para listado'!$AB$155:$BA$1048576,MATCH($A390,'Hoja de Trabajo para listado'!$AB$155:$AB$1048576,0),MATCH((CUADRO!N$5&amp;$E390),'Hoja de Trabajo para listado'!$AB$151:$BA$151,0)),0)+IFERROR(INDEX('Hoja de Trabajo para listado'!$BC$155:$CB$1048576,MATCH($A390,'Hoja de Trabajo para listado'!$BC$155:$BC$1048576,0),MATCH((CUADRO!N$5&amp;$E390),'Hoja de Trabajo para listado'!$BC$151:$CB$151,0)),0)+IFERROR(INDEX('Hoja de Trabajo para listado'!$DE$153:$DG$274,MATCH($A390,'Hoja de Trabajo para listado'!$DE$153:$DE$1048576,0),MATCH((CUADRO!N$5&amp;$E390),'Hoja de Trabajo para listado'!$DE$151:$DG$151,0)),0)+IFERROR(INDEX('Hoja de Trabajo para listado'!$CD$155:$DC$1048576,MATCH($A390,'Hoja de Trabajo para listado'!$CD$155:$CD$1048576,0),MATCH((CUADRO!N$5&amp;$E390),'Hoja de Trabajo para listado'!$CD$151:$DC$151,0)),0)</f>
        <v>0</v>
      </c>
      <c r="O390" s="243">
        <f ca="1">+IFERROR(INDEX('Hoja de Trabajo para listado'!$A$155:$Z$1048576,MATCH($A390,'Hoja de Trabajo para listado'!$A$155:$A$1048576,0),MATCH((CUADRO!O$5&amp;$E390),'Hoja de Trabajo para listado'!$A$151:$Z$151,0)),0)+IFERROR(INDEX('Hoja de Trabajo para listado'!$AB$155:$BA$1048576,MATCH($A390,'Hoja de Trabajo para listado'!$AB$155:$AB$1048576,0),MATCH((CUADRO!O$5&amp;$E390),'Hoja de Trabajo para listado'!$AB$151:$BA$151,0)),0)+IFERROR(INDEX('Hoja de Trabajo para listado'!$BC$155:$CB$1048576,MATCH($A390,'Hoja de Trabajo para listado'!$BC$155:$BC$1048576,0),MATCH((CUADRO!O$5&amp;$E390),'Hoja de Trabajo para listado'!$BC$151:$CB$151,0)),0)+IFERROR(INDEX('Hoja de Trabajo para listado'!$DE$153:$DG$274,MATCH($A390,'Hoja de Trabajo para listado'!$DE$153:$DE$1048576,0),MATCH((CUADRO!O$5&amp;$E390),'Hoja de Trabajo para listado'!$DE$151:$DG$151,0)),0)+IFERROR(INDEX('Hoja de Trabajo para listado'!$CD$155:$DC$1048576,MATCH($A390,'Hoja de Trabajo para listado'!$CD$155:$CD$1048576,0),MATCH((CUADRO!O$5&amp;$E390),'Hoja de Trabajo para listado'!$CD$151:$DC$151,0)),0)</f>
        <v>0</v>
      </c>
      <c r="P390" s="243">
        <f ca="1">+IFERROR(INDEX('Hoja de Trabajo para listado'!$A$155:$Z$1048576,MATCH($A390,'Hoja de Trabajo para listado'!$A$155:$A$1048576,0),MATCH((CUADRO!P$5&amp;$E390),'Hoja de Trabajo para listado'!$A$151:$Z$151,0)),0)+IFERROR(INDEX('Hoja de Trabajo para listado'!$AB$155:$BA$1048576,MATCH($A390,'Hoja de Trabajo para listado'!$AB$155:$AB$1048576,0),MATCH((CUADRO!P$5&amp;$E390),'Hoja de Trabajo para listado'!$AB$151:$BA$151,0)),0)+IFERROR(INDEX('Hoja de Trabajo para listado'!$BC$155:$CB$1048576,MATCH($A390,'Hoja de Trabajo para listado'!$BC$155:$BC$1048576,0),MATCH((CUADRO!P$5&amp;$E390),'Hoja de Trabajo para listado'!$BC$151:$CB$151,0)),0)+IFERROR(INDEX('Hoja de Trabajo para listado'!$DE$153:$DG$274,MATCH($A390,'Hoja de Trabajo para listado'!$DE$153:$DE$1048576,0),MATCH((CUADRO!P$5&amp;$E390),'Hoja de Trabajo para listado'!$DE$151:$DG$151,0)),0)+IFERROR(INDEX('Hoja de Trabajo para listado'!$CD$155:$DC$1048576,MATCH($A390,'Hoja de Trabajo para listado'!$CD$155:$CD$1048576,0),MATCH((CUADRO!P$5&amp;$E390),'Hoja de Trabajo para listado'!$CD$151:$DC$151,0)),0)</f>
        <v>0</v>
      </c>
      <c r="Q390" s="243">
        <f ca="1">+IFERROR(INDEX('Hoja de Trabajo para listado'!$A$155:$Z$1048576,MATCH($A390,'Hoja de Trabajo para listado'!$A$155:$A$1048576,0),MATCH((CUADRO!Q$5&amp;$E390),'Hoja de Trabajo para listado'!$A$151:$Z$151,0)),0)+IFERROR(INDEX('Hoja de Trabajo para listado'!$AB$155:$BA$1048576,MATCH($A390,'Hoja de Trabajo para listado'!$AB$155:$AB$1048576,0),MATCH((CUADRO!Q$5&amp;$E390),'Hoja de Trabajo para listado'!$AB$151:$BA$151,0)),0)+IFERROR(INDEX('Hoja de Trabajo para listado'!$BC$155:$CB$1048576,MATCH($A390,'Hoja de Trabajo para listado'!$BC$155:$BC$1048576,0),MATCH((CUADRO!Q$5&amp;$E390),'Hoja de Trabajo para listado'!$BC$151:$CB$151,0)),0)+IFERROR(INDEX('Hoja de Trabajo para listado'!$DE$153:$DG$274,MATCH($A390,'Hoja de Trabajo para listado'!$DE$153:$DE$1048576,0),MATCH((CUADRO!Q$5&amp;$E390),'Hoja de Trabajo para listado'!$DE$151:$DG$151,0)),0)+IFERROR(INDEX('Hoja de Trabajo para listado'!$CD$155:$DC$1048576,MATCH($A390,'Hoja de Trabajo para listado'!$CD$155:$CD$1048576,0),MATCH((CUADRO!Q$5&amp;$E390),'Hoja de Trabajo para listado'!$CD$151:$DC$151,0)),0)</f>
        <v>0</v>
      </c>
      <c r="R390" s="243">
        <f t="shared" ref="R390:R453" ca="1" si="15">+SUM(F390:Q390)</f>
        <v>0</v>
      </c>
      <c r="S390" s="263"/>
      <c r="T390" s="243">
        <f ca="1">+T391</f>
        <v>4938.75</v>
      </c>
      <c r="U390" s="242">
        <f t="shared" ref="U390:U453" si="16">+IF(E390="Débitos",1,2)</f>
        <v>1</v>
      </c>
      <c r="V390" s="333" t="str">
        <f>+VLOOKUP(A390,bd_lista!$A$3:$E$590,5,FALSE)</f>
        <v>Instituciones Descentralizadas</v>
      </c>
      <c r="W390" s="391" t="str">
        <f>+V390</f>
        <v>Instituciones Descentralizadas</v>
      </c>
      <c r="X390" s="242">
        <f>+VLOOKUP(A390,[4]Sheet1!$A$13:$D$744,4,FALSE)</f>
        <v>0</v>
      </c>
      <c r="Y390" s="242" t="e">
        <f>+VLOOKUP(X390,bd_lista!$A$3:$C$590,3,FALSE)</f>
        <v>#N/A</v>
      </c>
      <c r="Z390" s="294">
        <f>+X390</f>
        <v>0</v>
      </c>
      <c r="AA390" s="319" t="e">
        <f>+Y390</f>
        <v>#N/A</v>
      </c>
    </row>
    <row r="391" spans="1:27" ht="15" hidden="1" customHeight="1">
      <c r="A391" s="32">
        <v>680</v>
      </c>
      <c r="B391" s="388"/>
      <c r="C391" s="333" t="str">
        <f>+VLOOKUP(A391,bd_lista!$A$3:$C$590,3,FALSE)</f>
        <v>Contraloria General del Estado</v>
      </c>
      <c r="D391" s="390"/>
      <c r="E391" s="333" t="s">
        <v>1305</v>
      </c>
      <c r="F391" s="245">
        <f ca="1">+IFERROR(INDEX('Hoja de Trabajo para listado'!$A$155:$Z$1048576,MATCH($A391,'Hoja de Trabajo para listado'!$A$155:$A$1048576,0),MATCH((CUADRO!F$5&amp;$E391),'Hoja de Trabajo para listado'!$A$151:$Z$151,0)),0)+IFERROR(INDEX('Hoja de Trabajo para listado'!$AB$155:$BA$1048576,MATCH($A391,'Hoja de Trabajo para listado'!$AB$155:$AB$1048576,0),MATCH((CUADRO!F$5&amp;$E391),'Hoja de Trabajo para listado'!$AB$151:$BA$151,0)),0)+IFERROR(INDEX('Hoja de Trabajo para listado'!$BC$155:$CB$1048576,MATCH($A391,'Hoja de Trabajo para listado'!$BC$155:$BC$1048576,0),MATCH((CUADRO!F$5&amp;$E391),'Hoja de Trabajo para listado'!$BC$151:$CB$151,0)),0)+IFERROR(INDEX('Hoja de Trabajo para listado'!$DE$153:$DG$274,MATCH($A391,'Hoja de Trabajo para listado'!$DE$153:$DE$1048576,0),MATCH((CUADRO!F$5&amp;$E391),'Hoja de Trabajo para listado'!$DE$151:$DG$151,0)),0)+IFERROR(INDEX('Hoja de Trabajo para listado'!$CD$155:$DC$1048576,MATCH($A391,'Hoja de Trabajo para listado'!$CD$155:$CD$1048576,0),MATCH((CUADRO!F$5&amp;$E391),'Hoja de Trabajo para listado'!$CD$151:$DC$151,0)),0)</f>
        <v>0</v>
      </c>
      <c r="G391" s="245">
        <f ca="1">+IFERROR(INDEX('Hoja de Trabajo para listado'!$A$155:$Z$1048576,MATCH($A391,'Hoja de Trabajo para listado'!$A$155:$A$1048576,0),MATCH((CUADRO!G$5&amp;$E391),'Hoja de Trabajo para listado'!$A$151:$Z$151,0)),0)+IFERROR(INDEX('Hoja de Trabajo para listado'!$AB$155:$BA$1048576,MATCH($A391,'Hoja de Trabajo para listado'!$AB$155:$AB$1048576,0),MATCH((CUADRO!G$5&amp;$E391),'Hoja de Trabajo para listado'!$AB$151:$BA$151,0)),0)+IFERROR(INDEX('Hoja de Trabajo para listado'!$BC$155:$CB$1048576,MATCH($A391,'Hoja de Trabajo para listado'!$BC$155:$BC$1048576,0),MATCH((CUADRO!G$5&amp;$E391),'Hoja de Trabajo para listado'!$BC$151:$CB$151,0)),0)+IFERROR(INDEX('Hoja de Trabajo para listado'!$DE$153:$DG$274,MATCH($A391,'Hoja de Trabajo para listado'!$DE$153:$DE$1048576,0),MATCH((CUADRO!G$5&amp;$E391),'Hoja de Trabajo para listado'!$DE$151:$DG$151,0)),0)+IFERROR(INDEX('Hoja de Trabajo para listado'!$CD$155:$DC$1048576,MATCH($A391,'Hoja de Trabajo para listado'!$CD$155:$CD$1048576,0),MATCH((CUADRO!G$5&amp;$E391),'Hoja de Trabajo para listado'!$CD$151:$DC$151,0)),0)</f>
        <v>0</v>
      </c>
      <c r="H391" s="245">
        <f ca="1">+IFERROR(INDEX('Hoja de Trabajo para listado'!$A$155:$Z$1048576,MATCH($A391,'Hoja de Trabajo para listado'!$A$155:$A$1048576,0),MATCH((CUADRO!H$5&amp;$E391),'Hoja de Trabajo para listado'!$A$151:$Z$151,0)),0)+IFERROR(INDEX('Hoja de Trabajo para listado'!$AB$155:$BA$1048576,MATCH($A391,'Hoja de Trabajo para listado'!$AB$155:$AB$1048576,0),MATCH((CUADRO!H$5&amp;$E391),'Hoja de Trabajo para listado'!$AB$151:$BA$151,0)),0)+IFERROR(INDEX('Hoja de Trabajo para listado'!$BC$155:$CB$1048576,MATCH($A391,'Hoja de Trabajo para listado'!$BC$155:$BC$1048576,0),MATCH((CUADRO!H$5&amp;$E391),'Hoja de Trabajo para listado'!$BC$151:$CB$151,0)),0)+IFERROR(INDEX('Hoja de Trabajo para listado'!$DE$153:$DG$274,MATCH($A391,'Hoja de Trabajo para listado'!$DE$153:$DE$1048576,0),MATCH((CUADRO!H$5&amp;$E391),'Hoja de Trabajo para listado'!$DE$151:$DG$151,0)),0)+IFERROR(INDEX('Hoja de Trabajo para listado'!$CD$155:$DC$1048576,MATCH($A391,'Hoja de Trabajo para listado'!$CD$155:$CD$1048576,0),MATCH((CUADRO!H$5&amp;$E391),'Hoja de Trabajo para listado'!$CD$151:$DC$151,0)),0)</f>
        <v>0</v>
      </c>
      <c r="I391" s="245">
        <f ca="1">+IFERROR(INDEX('Hoja de Trabajo para listado'!$A$155:$Z$1048576,MATCH($A391,'Hoja de Trabajo para listado'!$A$155:$A$1048576,0),MATCH((CUADRO!I$5&amp;$E391),'Hoja de Trabajo para listado'!$A$151:$Z$151,0)),0)+IFERROR(INDEX('Hoja de Trabajo para listado'!$AB$155:$BA$1048576,MATCH($A391,'Hoja de Trabajo para listado'!$AB$155:$AB$1048576,0),MATCH((CUADRO!I$5&amp;$E391),'Hoja de Trabajo para listado'!$AB$151:$BA$151,0)),0)+IFERROR(INDEX('Hoja de Trabajo para listado'!$BC$155:$CB$1048576,MATCH($A391,'Hoja de Trabajo para listado'!$BC$155:$BC$1048576,0),MATCH((CUADRO!I$5&amp;$E391),'Hoja de Trabajo para listado'!$BC$151:$CB$151,0)),0)+IFERROR(INDEX('Hoja de Trabajo para listado'!$DE$153:$DG$274,MATCH($A391,'Hoja de Trabajo para listado'!$DE$153:$DE$1048576,0),MATCH((CUADRO!I$5&amp;$E391),'Hoja de Trabajo para listado'!$DE$151:$DG$151,0)),0)+IFERROR(INDEX('Hoja de Trabajo para listado'!$CD$155:$DC$1048576,MATCH($A391,'Hoja de Trabajo para listado'!$CD$155:$CD$1048576,0),MATCH((CUADRO!I$5&amp;$E391),'Hoja de Trabajo para listado'!$CD$151:$DC$151,0)),0)</f>
        <v>4938.75</v>
      </c>
      <c r="J391" s="245">
        <f ca="1">+IFERROR(INDEX('Hoja de Trabajo para listado'!$A$155:$Z$1048576,MATCH($A391,'Hoja de Trabajo para listado'!$A$155:$A$1048576,0),MATCH((CUADRO!J$5&amp;$E391),'Hoja de Trabajo para listado'!$A$151:$Z$151,0)),0)+IFERROR(INDEX('Hoja de Trabajo para listado'!$AB$155:$BA$1048576,MATCH($A391,'Hoja de Trabajo para listado'!$AB$155:$AB$1048576,0),MATCH((CUADRO!J$5&amp;$E391),'Hoja de Trabajo para listado'!$AB$151:$BA$151,0)),0)+IFERROR(INDEX('Hoja de Trabajo para listado'!$BC$155:$CB$1048576,MATCH($A391,'Hoja de Trabajo para listado'!$BC$155:$BC$1048576,0),MATCH((CUADRO!J$5&amp;$E391),'Hoja de Trabajo para listado'!$BC$151:$CB$151,0)),0)+IFERROR(INDEX('Hoja de Trabajo para listado'!$DE$153:$DG$274,MATCH($A391,'Hoja de Trabajo para listado'!$DE$153:$DE$1048576,0),MATCH((CUADRO!J$5&amp;$E391),'Hoja de Trabajo para listado'!$DE$151:$DG$151,0)),0)+IFERROR(INDEX('Hoja de Trabajo para listado'!$CD$155:$DC$1048576,MATCH($A391,'Hoja de Trabajo para listado'!$CD$155:$CD$1048576,0),MATCH((CUADRO!J$5&amp;$E391),'Hoja de Trabajo para listado'!$CD$151:$DC$151,0)),0)</f>
        <v>0</v>
      </c>
      <c r="K391" s="245">
        <f ca="1">+IFERROR(INDEX('Hoja de Trabajo para listado'!$A$155:$Z$1048576,MATCH($A391,'Hoja de Trabajo para listado'!$A$155:$A$1048576,0),MATCH((CUADRO!K$5&amp;$E391),'Hoja de Trabajo para listado'!$A$151:$Z$151,0)),0)+IFERROR(INDEX('Hoja de Trabajo para listado'!$AB$155:$BA$1048576,MATCH($A391,'Hoja de Trabajo para listado'!$AB$155:$AB$1048576,0),MATCH((CUADRO!K$5&amp;$E391),'Hoja de Trabajo para listado'!$AB$151:$BA$151,0)),0)+IFERROR(INDEX('Hoja de Trabajo para listado'!$BC$155:$CB$1048576,MATCH($A391,'Hoja de Trabajo para listado'!$BC$155:$BC$1048576,0),MATCH((CUADRO!K$5&amp;$E391),'Hoja de Trabajo para listado'!$BC$151:$CB$151,0)),0)+IFERROR(INDEX('Hoja de Trabajo para listado'!$DE$153:$DG$274,MATCH($A391,'Hoja de Trabajo para listado'!$DE$153:$DE$1048576,0),MATCH((CUADRO!K$5&amp;$E391),'Hoja de Trabajo para listado'!$DE$151:$DG$151,0)),0)+IFERROR(INDEX('Hoja de Trabajo para listado'!$CD$155:$DC$1048576,MATCH($A391,'Hoja de Trabajo para listado'!$CD$155:$CD$1048576,0),MATCH((CUADRO!K$5&amp;$E391),'Hoja de Trabajo para listado'!$CD$151:$DC$151,0)),0)</f>
        <v>0</v>
      </c>
      <c r="L391" s="245">
        <f ca="1">+IFERROR(INDEX('Hoja de Trabajo para listado'!$A$155:$Z$1048576,MATCH($A391,'Hoja de Trabajo para listado'!$A$155:$A$1048576,0),MATCH((CUADRO!L$5&amp;$E391),'Hoja de Trabajo para listado'!$A$151:$Z$151,0)),0)+IFERROR(INDEX('Hoja de Trabajo para listado'!$AB$155:$BA$1048576,MATCH($A391,'Hoja de Trabajo para listado'!$AB$155:$AB$1048576,0),MATCH((CUADRO!L$5&amp;$E391),'Hoja de Trabajo para listado'!$AB$151:$BA$151,0)),0)+IFERROR(INDEX('Hoja de Trabajo para listado'!$BC$155:$CB$1048576,MATCH($A391,'Hoja de Trabajo para listado'!$BC$155:$BC$1048576,0),MATCH((CUADRO!L$5&amp;$E391),'Hoja de Trabajo para listado'!$BC$151:$CB$151,0)),0)+IFERROR(INDEX('Hoja de Trabajo para listado'!$DE$153:$DG$274,MATCH($A391,'Hoja de Trabajo para listado'!$DE$153:$DE$1048576,0),MATCH((CUADRO!L$5&amp;$E391),'Hoja de Trabajo para listado'!$DE$151:$DG$151,0)),0)+IFERROR(INDEX('Hoja de Trabajo para listado'!$CD$155:$DC$1048576,MATCH($A391,'Hoja de Trabajo para listado'!$CD$155:$CD$1048576,0),MATCH((CUADRO!L$5&amp;$E391),'Hoja de Trabajo para listado'!$CD$151:$DC$151,0)),0)</f>
        <v>0</v>
      </c>
      <c r="M391" s="245">
        <f ca="1">+IFERROR(INDEX('Hoja de Trabajo para listado'!$A$155:$Z$1048576,MATCH($A391,'Hoja de Trabajo para listado'!$A$155:$A$1048576,0),MATCH((CUADRO!M$5&amp;$E391),'Hoja de Trabajo para listado'!$A$151:$Z$151,0)),0)+IFERROR(INDEX('Hoja de Trabajo para listado'!$AB$155:$BA$1048576,MATCH($A391,'Hoja de Trabajo para listado'!$AB$155:$AB$1048576,0),MATCH((CUADRO!M$5&amp;$E391),'Hoja de Trabajo para listado'!$AB$151:$BA$151,0)),0)+IFERROR(INDEX('Hoja de Trabajo para listado'!$BC$155:$CB$1048576,MATCH($A391,'Hoja de Trabajo para listado'!$BC$155:$BC$1048576,0),MATCH((CUADRO!M$5&amp;$E391),'Hoja de Trabajo para listado'!$BC$151:$CB$151,0)),0)+IFERROR(INDEX('Hoja de Trabajo para listado'!$DE$153:$DG$274,MATCH($A391,'Hoja de Trabajo para listado'!$DE$153:$DE$1048576,0),MATCH((CUADRO!M$5&amp;$E391),'Hoja de Trabajo para listado'!$DE$151:$DG$151,0)),0)+IFERROR(INDEX('Hoja de Trabajo para listado'!$CD$155:$DC$1048576,MATCH($A391,'Hoja de Trabajo para listado'!$CD$155:$CD$1048576,0),MATCH((CUADRO!M$5&amp;$E391),'Hoja de Trabajo para listado'!$CD$151:$DC$151,0)),0)</f>
        <v>0</v>
      </c>
      <c r="N391" s="245">
        <f ca="1">+IFERROR(INDEX('Hoja de Trabajo para listado'!$A$155:$Z$1048576,MATCH($A391,'Hoja de Trabajo para listado'!$A$155:$A$1048576,0),MATCH((CUADRO!N$5&amp;$E391),'Hoja de Trabajo para listado'!$A$151:$Z$151,0)),0)+IFERROR(INDEX('Hoja de Trabajo para listado'!$AB$155:$BA$1048576,MATCH($A391,'Hoja de Trabajo para listado'!$AB$155:$AB$1048576,0),MATCH((CUADRO!N$5&amp;$E391),'Hoja de Trabajo para listado'!$AB$151:$BA$151,0)),0)+IFERROR(INDEX('Hoja de Trabajo para listado'!$BC$155:$CB$1048576,MATCH($A391,'Hoja de Trabajo para listado'!$BC$155:$BC$1048576,0),MATCH((CUADRO!N$5&amp;$E391),'Hoja de Trabajo para listado'!$BC$151:$CB$151,0)),0)+IFERROR(INDEX('Hoja de Trabajo para listado'!$DE$153:$DG$274,MATCH($A391,'Hoja de Trabajo para listado'!$DE$153:$DE$1048576,0),MATCH((CUADRO!N$5&amp;$E391),'Hoja de Trabajo para listado'!$DE$151:$DG$151,0)),0)+IFERROR(INDEX('Hoja de Trabajo para listado'!$CD$155:$DC$1048576,MATCH($A391,'Hoja de Trabajo para listado'!$CD$155:$CD$1048576,0),MATCH((CUADRO!N$5&amp;$E391),'Hoja de Trabajo para listado'!$CD$151:$DC$151,0)),0)</f>
        <v>0</v>
      </c>
      <c r="O391" s="245">
        <f ca="1">+IFERROR(INDEX('Hoja de Trabajo para listado'!$A$155:$Z$1048576,MATCH($A391,'Hoja de Trabajo para listado'!$A$155:$A$1048576,0),MATCH((CUADRO!O$5&amp;$E391),'Hoja de Trabajo para listado'!$A$151:$Z$151,0)),0)+IFERROR(INDEX('Hoja de Trabajo para listado'!$AB$155:$BA$1048576,MATCH($A391,'Hoja de Trabajo para listado'!$AB$155:$AB$1048576,0),MATCH((CUADRO!O$5&amp;$E391),'Hoja de Trabajo para listado'!$AB$151:$BA$151,0)),0)+IFERROR(INDEX('Hoja de Trabajo para listado'!$BC$155:$CB$1048576,MATCH($A391,'Hoja de Trabajo para listado'!$BC$155:$BC$1048576,0),MATCH((CUADRO!O$5&amp;$E391),'Hoja de Trabajo para listado'!$BC$151:$CB$151,0)),0)+IFERROR(INDEX('Hoja de Trabajo para listado'!$DE$153:$DG$274,MATCH($A391,'Hoja de Trabajo para listado'!$DE$153:$DE$1048576,0),MATCH((CUADRO!O$5&amp;$E391),'Hoja de Trabajo para listado'!$DE$151:$DG$151,0)),0)+IFERROR(INDEX('Hoja de Trabajo para listado'!$CD$155:$DC$1048576,MATCH($A391,'Hoja de Trabajo para listado'!$CD$155:$CD$1048576,0),MATCH((CUADRO!O$5&amp;$E391),'Hoja de Trabajo para listado'!$CD$151:$DC$151,0)),0)</f>
        <v>0</v>
      </c>
      <c r="P391" s="245">
        <f ca="1">+IFERROR(INDEX('Hoja de Trabajo para listado'!$A$155:$Z$1048576,MATCH($A391,'Hoja de Trabajo para listado'!$A$155:$A$1048576,0),MATCH((CUADRO!P$5&amp;$E391),'Hoja de Trabajo para listado'!$A$151:$Z$151,0)),0)+IFERROR(INDEX('Hoja de Trabajo para listado'!$AB$155:$BA$1048576,MATCH($A391,'Hoja de Trabajo para listado'!$AB$155:$AB$1048576,0),MATCH((CUADRO!P$5&amp;$E391),'Hoja de Trabajo para listado'!$AB$151:$BA$151,0)),0)+IFERROR(INDEX('Hoja de Trabajo para listado'!$BC$155:$CB$1048576,MATCH($A391,'Hoja de Trabajo para listado'!$BC$155:$BC$1048576,0),MATCH((CUADRO!P$5&amp;$E391),'Hoja de Trabajo para listado'!$BC$151:$CB$151,0)),0)+IFERROR(INDEX('Hoja de Trabajo para listado'!$DE$153:$DG$274,MATCH($A391,'Hoja de Trabajo para listado'!$DE$153:$DE$1048576,0),MATCH((CUADRO!P$5&amp;$E391),'Hoja de Trabajo para listado'!$DE$151:$DG$151,0)),0)+IFERROR(INDEX('Hoja de Trabajo para listado'!$CD$155:$DC$1048576,MATCH($A391,'Hoja de Trabajo para listado'!$CD$155:$CD$1048576,0),MATCH((CUADRO!P$5&amp;$E391),'Hoja de Trabajo para listado'!$CD$151:$DC$151,0)),0)</f>
        <v>0</v>
      </c>
      <c r="Q391" s="245">
        <f ca="1">+IFERROR(INDEX('Hoja de Trabajo para listado'!$A$155:$Z$1048576,MATCH($A391,'Hoja de Trabajo para listado'!$A$155:$A$1048576,0),MATCH((CUADRO!Q$5&amp;$E391),'Hoja de Trabajo para listado'!$A$151:$Z$151,0)),0)+IFERROR(INDEX('Hoja de Trabajo para listado'!$AB$155:$BA$1048576,MATCH($A391,'Hoja de Trabajo para listado'!$AB$155:$AB$1048576,0),MATCH((CUADRO!Q$5&amp;$E391),'Hoja de Trabajo para listado'!$AB$151:$BA$151,0)),0)+IFERROR(INDEX('Hoja de Trabajo para listado'!$BC$155:$CB$1048576,MATCH($A391,'Hoja de Trabajo para listado'!$BC$155:$BC$1048576,0),MATCH((CUADRO!Q$5&amp;$E391),'Hoja de Trabajo para listado'!$BC$151:$CB$151,0)),0)+IFERROR(INDEX('Hoja de Trabajo para listado'!$DE$153:$DG$274,MATCH($A391,'Hoja de Trabajo para listado'!$DE$153:$DE$1048576,0),MATCH((CUADRO!Q$5&amp;$E391),'Hoja de Trabajo para listado'!$DE$151:$DG$151,0)),0)+IFERROR(INDEX('Hoja de Trabajo para listado'!$CD$155:$DC$1048576,MATCH($A391,'Hoja de Trabajo para listado'!$CD$155:$CD$1048576,0),MATCH((CUADRO!Q$5&amp;$E391),'Hoja de Trabajo para listado'!$CD$151:$DC$151,0)),0)</f>
        <v>0</v>
      </c>
      <c r="R391" s="245">
        <f t="shared" ca="1" si="15"/>
        <v>4938.75</v>
      </c>
      <c r="S391" s="262">
        <f ca="1">+R390+R391</f>
        <v>4938.75</v>
      </c>
      <c r="T391" s="245">
        <f ca="1">+S391</f>
        <v>4938.75</v>
      </c>
      <c r="U391" s="244">
        <f t="shared" si="16"/>
        <v>2</v>
      </c>
      <c r="V391" s="333" t="str">
        <f>+VLOOKUP(A391,bd_lista!$A$3:$E$590,5,FALSE)</f>
        <v>Instituciones Descentralizadas</v>
      </c>
      <c r="W391" s="392"/>
      <c r="X391" s="242">
        <f>+VLOOKUP(A391,[4]Sheet1!$A$13:$D$744,4,FALSE)</f>
        <v>0</v>
      </c>
      <c r="Y391" s="242" t="e">
        <f>+VLOOKUP(X391,bd_lista!$A$3:$C$590,3,FALSE)</f>
        <v>#N/A</v>
      </c>
      <c r="Z391" s="292"/>
      <c r="AA391" s="321"/>
    </row>
    <row r="392" spans="1:27" ht="15" customHeight="1">
      <c r="A392" s="251">
        <v>681</v>
      </c>
      <c r="B392" s="387">
        <f>+A392</f>
        <v>681</v>
      </c>
      <c r="C392" s="247" t="str">
        <f>+VLOOKUP(A392,bd_lista!$A$3:$C$590,3,FALSE)</f>
        <v>Ministerio Público</v>
      </c>
      <c r="D392" s="389" t="str">
        <f>+C392</f>
        <v>Ministerio Público</v>
      </c>
      <c r="E392" s="247" t="s">
        <v>1304</v>
      </c>
      <c r="F392" s="243">
        <f ca="1">+IFERROR(INDEX('Hoja de Trabajo para listado'!$A$155:$Z$1048576,MATCH($A392,'Hoja de Trabajo para listado'!$A$155:$A$1048576,0),MATCH((CUADRO!F$5&amp;$E392),'Hoja de Trabajo para listado'!$A$151:$Z$151,0)),0)+IFERROR(INDEX('Hoja de Trabajo para listado'!$AB$155:$BA$1048576,MATCH($A392,'Hoja de Trabajo para listado'!$AB$155:$AB$1048576,0),MATCH((CUADRO!F$5&amp;$E392),'Hoja de Trabajo para listado'!$AB$151:$BA$151,0)),0)+IFERROR(INDEX('Hoja de Trabajo para listado'!$BC$155:$CB$1048576,MATCH($A392,'Hoja de Trabajo para listado'!$BC$155:$BC$1048576,0),MATCH((CUADRO!F$5&amp;$E392),'Hoja de Trabajo para listado'!$BC$151:$CB$151,0)),0)+IFERROR(INDEX('Hoja de Trabajo para listado'!$DE$153:$DG$274,MATCH($A392,'Hoja de Trabajo para listado'!$DE$153:$DE$1048576,0),MATCH((CUADRO!F$5&amp;$E392),'Hoja de Trabajo para listado'!$DE$151:$DG$151,0)),0)+IFERROR(INDEX('Hoja de Trabajo para listado'!$CD$155:$DC$1048576,MATCH($A392,'Hoja de Trabajo para listado'!$CD$155:$CD$1048576,0),MATCH((CUADRO!F$5&amp;$E392),'Hoja de Trabajo para listado'!$CD$151:$DC$151,0)),0)</f>
        <v>0</v>
      </c>
      <c r="G392" s="243">
        <f ca="1">+IFERROR(INDEX('Hoja de Trabajo para listado'!$A$155:$Z$1048576,MATCH($A392,'Hoja de Trabajo para listado'!$A$155:$A$1048576,0),MATCH((CUADRO!G$5&amp;$E392),'Hoja de Trabajo para listado'!$A$151:$Z$151,0)),0)+IFERROR(INDEX('Hoja de Trabajo para listado'!$AB$155:$BA$1048576,MATCH($A392,'Hoja de Trabajo para listado'!$AB$155:$AB$1048576,0),MATCH((CUADRO!G$5&amp;$E392),'Hoja de Trabajo para listado'!$AB$151:$BA$151,0)),0)+IFERROR(INDEX('Hoja de Trabajo para listado'!$BC$155:$CB$1048576,MATCH($A392,'Hoja de Trabajo para listado'!$BC$155:$BC$1048576,0),MATCH((CUADRO!G$5&amp;$E392),'Hoja de Trabajo para listado'!$BC$151:$CB$151,0)),0)+IFERROR(INDEX('Hoja de Trabajo para listado'!$DE$153:$DG$274,MATCH($A392,'Hoja de Trabajo para listado'!$DE$153:$DE$1048576,0),MATCH((CUADRO!G$5&amp;$E392),'Hoja de Trabajo para listado'!$DE$151:$DG$151,0)),0)+IFERROR(INDEX('Hoja de Trabajo para listado'!$CD$155:$DC$1048576,MATCH($A392,'Hoja de Trabajo para listado'!$CD$155:$CD$1048576,0),MATCH((CUADRO!G$5&amp;$E392),'Hoja de Trabajo para listado'!$CD$151:$DC$151,0)),0)</f>
        <v>0</v>
      </c>
      <c r="H392" s="243">
        <f ca="1">+IFERROR(INDEX('Hoja de Trabajo para listado'!$A$155:$Z$1048576,MATCH($A392,'Hoja de Trabajo para listado'!$A$155:$A$1048576,0),MATCH((CUADRO!H$5&amp;$E392),'Hoja de Trabajo para listado'!$A$151:$Z$151,0)),0)+IFERROR(INDEX('Hoja de Trabajo para listado'!$AB$155:$BA$1048576,MATCH($A392,'Hoja de Trabajo para listado'!$AB$155:$AB$1048576,0),MATCH((CUADRO!H$5&amp;$E392),'Hoja de Trabajo para listado'!$AB$151:$BA$151,0)),0)+IFERROR(INDEX('Hoja de Trabajo para listado'!$BC$155:$CB$1048576,MATCH($A392,'Hoja de Trabajo para listado'!$BC$155:$BC$1048576,0),MATCH((CUADRO!H$5&amp;$E392),'Hoja de Trabajo para listado'!$BC$151:$CB$151,0)),0)+IFERROR(INDEX('Hoja de Trabajo para listado'!$DE$153:$DG$274,MATCH($A392,'Hoja de Trabajo para listado'!$DE$153:$DE$1048576,0),MATCH((CUADRO!H$5&amp;$E392),'Hoja de Trabajo para listado'!$DE$151:$DG$151,0)),0)+IFERROR(INDEX('Hoja de Trabajo para listado'!$CD$155:$DC$1048576,MATCH($A392,'Hoja de Trabajo para listado'!$CD$155:$CD$1048576,0),MATCH((CUADRO!H$5&amp;$E392),'Hoja de Trabajo para listado'!$CD$151:$DC$151,0)),0)</f>
        <v>0</v>
      </c>
      <c r="I392" s="243">
        <f ca="1">+IFERROR(INDEX('Hoja de Trabajo para listado'!$A$155:$Z$1048576,MATCH($A392,'Hoja de Trabajo para listado'!$A$155:$A$1048576,0),MATCH((CUADRO!I$5&amp;$E392),'Hoja de Trabajo para listado'!$A$151:$Z$151,0)),0)+IFERROR(INDEX('Hoja de Trabajo para listado'!$AB$155:$BA$1048576,MATCH($A392,'Hoja de Trabajo para listado'!$AB$155:$AB$1048576,0),MATCH((CUADRO!I$5&amp;$E392),'Hoja de Trabajo para listado'!$AB$151:$BA$151,0)),0)+IFERROR(INDEX('Hoja de Trabajo para listado'!$BC$155:$CB$1048576,MATCH($A392,'Hoja de Trabajo para listado'!$BC$155:$BC$1048576,0),MATCH((CUADRO!I$5&amp;$E392),'Hoja de Trabajo para listado'!$BC$151:$CB$151,0)),0)+IFERROR(INDEX('Hoja de Trabajo para listado'!$DE$153:$DG$274,MATCH($A392,'Hoja de Trabajo para listado'!$DE$153:$DE$1048576,0),MATCH((CUADRO!I$5&amp;$E392),'Hoja de Trabajo para listado'!$DE$151:$DG$151,0)),0)+IFERROR(INDEX('Hoja de Trabajo para listado'!$CD$155:$DC$1048576,MATCH($A392,'Hoja de Trabajo para listado'!$CD$155:$CD$1048576,0),MATCH((CUADRO!I$5&amp;$E392),'Hoja de Trabajo para listado'!$CD$151:$DC$151,0)),0)</f>
        <v>0</v>
      </c>
      <c r="J392" s="243">
        <f ca="1">+IFERROR(INDEX('Hoja de Trabajo para listado'!$A$155:$Z$1048576,MATCH($A392,'Hoja de Trabajo para listado'!$A$155:$A$1048576,0),MATCH((CUADRO!J$5&amp;$E392),'Hoja de Trabajo para listado'!$A$151:$Z$151,0)),0)+IFERROR(INDEX('Hoja de Trabajo para listado'!$AB$155:$BA$1048576,MATCH($A392,'Hoja de Trabajo para listado'!$AB$155:$AB$1048576,0),MATCH((CUADRO!J$5&amp;$E392),'Hoja de Trabajo para listado'!$AB$151:$BA$151,0)),0)+IFERROR(INDEX('Hoja de Trabajo para listado'!$BC$155:$CB$1048576,MATCH($A392,'Hoja de Trabajo para listado'!$BC$155:$BC$1048576,0),MATCH((CUADRO!J$5&amp;$E392),'Hoja de Trabajo para listado'!$BC$151:$CB$151,0)),0)+IFERROR(INDEX('Hoja de Trabajo para listado'!$DE$153:$DG$274,MATCH($A392,'Hoja de Trabajo para listado'!$DE$153:$DE$1048576,0),MATCH((CUADRO!J$5&amp;$E392),'Hoja de Trabajo para listado'!$DE$151:$DG$151,0)),0)+IFERROR(INDEX('Hoja de Trabajo para listado'!$CD$155:$DC$1048576,MATCH($A392,'Hoja de Trabajo para listado'!$CD$155:$CD$1048576,0),MATCH((CUADRO!J$5&amp;$E392),'Hoja de Trabajo para listado'!$CD$151:$DC$151,0)),0)</f>
        <v>0</v>
      </c>
      <c r="K392" s="243">
        <f ca="1">+IFERROR(INDEX('Hoja de Trabajo para listado'!$A$155:$Z$1048576,MATCH($A392,'Hoja de Trabajo para listado'!$A$155:$A$1048576,0),MATCH((CUADRO!K$5&amp;$E392),'Hoja de Trabajo para listado'!$A$151:$Z$151,0)),0)+IFERROR(INDEX('Hoja de Trabajo para listado'!$AB$155:$BA$1048576,MATCH($A392,'Hoja de Trabajo para listado'!$AB$155:$AB$1048576,0),MATCH((CUADRO!K$5&amp;$E392),'Hoja de Trabajo para listado'!$AB$151:$BA$151,0)),0)+IFERROR(INDEX('Hoja de Trabajo para listado'!$BC$155:$CB$1048576,MATCH($A392,'Hoja de Trabajo para listado'!$BC$155:$BC$1048576,0),MATCH((CUADRO!K$5&amp;$E392),'Hoja de Trabajo para listado'!$BC$151:$CB$151,0)),0)+IFERROR(INDEX('Hoja de Trabajo para listado'!$DE$153:$DG$274,MATCH($A392,'Hoja de Trabajo para listado'!$DE$153:$DE$1048576,0),MATCH((CUADRO!K$5&amp;$E392),'Hoja de Trabajo para listado'!$DE$151:$DG$151,0)),0)+IFERROR(INDEX('Hoja de Trabajo para listado'!$CD$155:$DC$1048576,MATCH($A392,'Hoja de Trabajo para listado'!$CD$155:$CD$1048576,0),MATCH((CUADRO!K$5&amp;$E392),'Hoja de Trabajo para listado'!$CD$151:$DC$151,0)),0)</f>
        <v>0</v>
      </c>
      <c r="L392" s="243">
        <f ca="1">+IFERROR(INDEX('Hoja de Trabajo para listado'!$A$155:$Z$1048576,MATCH($A392,'Hoja de Trabajo para listado'!$A$155:$A$1048576,0),MATCH((CUADRO!L$5&amp;$E392),'Hoja de Trabajo para listado'!$A$151:$Z$151,0)),0)+IFERROR(INDEX('Hoja de Trabajo para listado'!$AB$155:$BA$1048576,MATCH($A392,'Hoja de Trabajo para listado'!$AB$155:$AB$1048576,0),MATCH((CUADRO!L$5&amp;$E392),'Hoja de Trabajo para listado'!$AB$151:$BA$151,0)),0)+IFERROR(INDEX('Hoja de Trabajo para listado'!$BC$155:$CB$1048576,MATCH($A392,'Hoja de Trabajo para listado'!$BC$155:$BC$1048576,0),MATCH((CUADRO!L$5&amp;$E392),'Hoja de Trabajo para listado'!$BC$151:$CB$151,0)),0)+IFERROR(INDEX('Hoja de Trabajo para listado'!$DE$153:$DG$274,MATCH($A392,'Hoja de Trabajo para listado'!$DE$153:$DE$1048576,0),MATCH((CUADRO!L$5&amp;$E392),'Hoja de Trabajo para listado'!$DE$151:$DG$151,0)),0)+IFERROR(INDEX('Hoja de Trabajo para listado'!$CD$155:$DC$1048576,MATCH($A392,'Hoja de Trabajo para listado'!$CD$155:$CD$1048576,0),MATCH((CUADRO!L$5&amp;$E392),'Hoja de Trabajo para listado'!$CD$151:$DC$151,0)),0)</f>
        <v>0</v>
      </c>
      <c r="M392" s="243">
        <f ca="1">+IFERROR(INDEX('Hoja de Trabajo para listado'!$A$155:$Z$1048576,MATCH($A392,'Hoja de Trabajo para listado'!$A$155:$A$1048576,0),MATCH((CUADRO!M$5&amp;$E392),'Hoja de Trabajo para listado'!$A$151:$Z$151,0)),0)+IFERROR(INDEX('Hoja de Trabajo para listado'!$AB$155:$BA$1048576,MATCH($A392,'Hoja de Trabajo para listado'!$AB$155:$AB$1048576,0),MATCH((CUADRO!M$5&amp;$E392),'Hoja de Trabajo para listado'!$AB$151:$BA$151,0)),0)+IFERROR(INDEX('Hoja de Trabajo para listado'!$BC$155:$CB$1048576,MATCH($A392,'Hoja de Trabajo para listado'!$BC$155:$BC$1048576,0),MATCH((CUADRO!M$5&amp;$E392),'Hoja de Trabajo para listado'!$BC$151:$CB$151,0)),0)+IFERROR(INDEX('Hoja de Trabajo para listado'!$DE$153:$DG$274,MATCH($A392,'Hoja de Trabajo para listado'!$DE$153:$DE$1048576,0),MATCH((CUADRO!M$5&amp;$E392),'Hoja de Trabajo para listado'!$DE$151:$DG$151,0)),0)+IFERROR(INDEX('Hoja de Trabajo para listado'!$CD$155:$DC$1048576,MATCH($A392,'Hoja de Trabajo para listado'!$CD$155:$CD$1048576,0),MATCH((CUADRO!M$5&amp;$E392),'Hoja de Trabajo para listado'!$CD$151:$DC$151,0)),0)</f>
        <v>0</v>
      </c>
      <c r="N392" s="243">
        <f ca="1">+IFERROR(INDEX('Hoja de Trabajo para listado'!$A$155:$Z$1048576,MATCH($A392,'Hoja de Trabajo para listado'!$A$155:$A$1048576,0),MATCH((CUADRO!N$5&amp;$E392),'Hoja de Trabajo para listado'!$A$151:$Z$151,0)),0)+IFERROR(INDEX('Hoja de Trabajo para listado'!$AB$155:$BA$1048576,MATCH($A392,'Hoja de Trabajo para listado'!$AB$155:$AB$1048576,0),MATCH((CUADRO!N$5&amp;$E392),'Hoja de Trabajo para listado'!$AB$151:$BA$151,0)),0)+IFERROR(INDEX('Hoja de Trabajo para listado'!$BC$155:$CB$1048576,MATCH($A392,'Hoja de Trabajo para listado'!$BC$155:$BC$1048576,0),MATCH((CUADRO!N$5&amp;$E392),'Hoja de Trabajo para listado'!$BC$151:$CB$151,0)),0)+IFERROR(INDEX('Hoja de Trabajo para listado'!$DE$153:$DG$274,MATCH($A392,'Hoja de Trabajo para listado'!$DE$153:$DE$1048576,0),MATCH((CUADRO!N$5&amp;$E392),'Hoja de Trabajo para listado'!$DE$151:$DG$151,0)),0)+IFERROR(INDEX('Hoja de Trabajo para listado'!$CD$155:$DC$1048576,MATCH($A392,'Hoja de Trabajo para listado'!$CD$155:$CD$1048576,0),MATCH((CUADRO!N$5&amp;$E392),'Hoja de Trabajo para listado'!$CD$151:$DC$151,0)),0)</f>
        <v>0</v>
      </c>
      <c r="O392" s="243">
        <f ca="1">+IFERROR(INDEX('Hoja de Trabajo para listado'!$A$155:$Z$1048576,MATCH($A392,'Hoja de Trabajo para listado'!$A$155:$A$1048576,0),MATCH((CUADRO!O$5&amp;$E392),'Hoja de Trabajo para listado'!$A$151:$Z$151,0)),0)+IFERROR(INDEX('Hoja de Trabajo para listado'!$AB$155:$BA$1048576,MATCH($A392,'Hoja de Trabajo para listado'!$AB$155:$AB$1048576,0),MATCH((CUADRO!O$5&amp;$E392),'Hoja de Trabajo para listado'!$AB$151:$BA$151,0)),0)+IFERROR(INDEX('Hoja de Trabajo para listado'!$BC$155:$CB$1048576,MATCH($A392,'Hoja de Trabajo para listado'!$BC$155:$BC$1048576,0),MATCH((CUADRO!O$5&amp;$E392),'Hoja de Trabajo para listado'!$BC$151:$CB$151,0)),0)+IFERROR(INDEX('Hoja de Trabajo para listado'!$DE$153:$DG$274,MATCH($A392,'Hoja de Trabajo para listado'!$DE$153:$DE$1048576,0),MATCH((CUADRO!O$5&amp;$E392),'Hoja de Trabajo para listado'!$DE$151:$DG$151,0)),0)+IFERROR(INDEX('Hoja de Trabajo para listado'!$CD$155:$DC$1048576,MATCH($A392,'Hoja de Trabajo para listado'!$CD$155:$CD$1048576,0),MATCH((CUADRO!O$5&amp;$E392),'Hoja de Trabajo para listado'!$CD$151:$DC$151,0)),0)</f>
        <v>0</v>
      </c>
      <c r="P392" s="243">
        <f ca="1">+IFERROR(INDEX('Hoja de Trabajo para listado'!$A$155:$Z$1048576,MATCH($A392,'Hoja de Trabajo para listado'!$A$155:$A$1048576,0),MATCH((CUADRO!P$5&amp;$E392),'Hoja de Trabajo para listado'!$A$151:$Z$151,0)),0)+IFERROR(INDEX('Hoja de Trabajo para listado'!$AB$155:$BA$1048576,MATCH($A392,'Hoja de Trabajo para listado'!$AB$155:$AB$1048576,0),MATCH((CUADRO!P$5&amp;$E392),'Hoja de Trabajo para listado'!$AB$151:$BA$151,0)),0)+IFERROR(INDEX('Hoja de Trabajo para listado'!$BC$155:$CB$1048576,MATCH($A392,'Hoja de Trabajo para listado'!$BC$155:$BC$1048576,0),MATCH((CUADRO!P$5&amp;$E392),'Hoja de Trabajo para listado'!$BC$151:$CB$151,0)),0)+IFERROR(INDEX('Hoja de Trabajo para listado'!$DE$153:$DG$274,MATCH($A392,'Hoja de Trabajo para listado'!$DE$153:$DE$1048576,0),MATCH((CUADRO!P$5&amp;$E392),'Hoja de Trabajo para listado'!$DE$151:$DG$151,0)),0)+IFERROR(INDEX('Hoja de Trabajo para listado'!$CD$155:$DC$1048576,MATCH($A392,'Hoja de Trabajo para listado'!$CD$155:$CD$1048576,0),MATCH((CUADRO!P$5&amp;$E392),'Hoja de Trabajo para listado'!$CD$151:$DC$151,0)),0)</f>
        <v>0</v>
      </c>
      <c r="Q392" s="243">
        <f ca="1">+IFERROR(INDEX('Hoja de Trabajo para listado'!$A$155:$Z$1048576,MATCH($A392,'Hoja de Trabajo para listado'!$A$155:$A$1048576,0),MATCH((CUADRO!Q$5&amp;$E392),'Hoja de Trabajo para listado'!$A$151:$Z$151,0)),0)+IFERROR(INDEX('Hoja de Trabajo para listado'!$AB$155:$BA$1048576,MATCH($A392,'Hoja de Trabajo para listado'!$AB$155:$AB$1048576,0),MATCH((CUADRO!Q$5&amp;$E392),'Hoja de Trabajo para listado'!$AB$151:$BA$151,0)),0)+IFERROR(INDEX('Hoja de Trabajo para listado'!$BC$155:$CB$1048576,MATCH($A392,'Hoja de Trabajo para listado'!$BC$155:$BC$1048576,0),MATCH((CUADRO!Q$5&amp;$E392),'Hoja de Trabajo para listado'!$BC$151:$CB$151,0)),0)+IFERROR(INDEX('Hoja de Trabajo para listado'!$DE$153:$DG$274,MATCH($A392,'Hoja de Trabajo para listado'!$DE$153:$DE$1048576,0),MATCH((CUADRO!Q$5&amp;$E392),'Hoja de Trabajo para listado'!$DE$151:$DG$151,0)),0)+IFERROR(INDEX('Hoja de Trabajo para listado'!$CD$155:$DC$1048576,MATCH($A392,'Hoja de Trabajo para listado'!$CD$155:$CD$1048576,0),MATCH((CUADRO!Q$5&amp;$E392),'Hoja de Trabajo para listado'!$CD$151:$DC$151,0)),0)</f>
        <v>0</v>
      </c>
      <c r="R392" s="243">
        <f t="shared" ca="1" si="15"/>
        <v>0</v>
      </c>
      <c r="S392" s="263"/>
      <c r="T392" s="243">
        <f ca="1">+T393</f>
        <v>2101581.4700000002</v>
      </c>
      <c r="U392" s="242">
        <f t="shared" si="16"/>
        <v>1</v>
      </c>
      <c r="V392" s="333" t="str">
        <f>+VLOOKUP(A392,bd_lista!$A$3:$E$590,5,FALSE)</f>
        <v>Instituciones Descentralizadas</v>
      </c>
      <c r="W392" s="391" t="str">
        <f>+V392</f>
        <v>Instituciones Descentralizadas</v>
      </c>
      <c r="X392" s="242">
        <f>+VLOOKUP(A392,[4]Sheet1!$A$13:$D$744,4,FALSE)</f>
        <v>0</v>
      </c>
      <c r="Y392" s="242" t="e">
        <f>+VLOOKUP(X392,bd_lista!$A$3:$C$590,3,FALSE)</f>
        <v>#N/A</v>
      </c>
      <c r="Z392" s="294">
        <f>+X392</f>
        <v>0</v>
      </c>
      <c r="AA392" s="319" t="e">
        <f>+Y392</f>
        <v>#N/A</v>
      </c>
    </row>
    <row r="393" spans="1:27" ht="15" customHeight="1">
      <c r="A393" s="32">
        <v>681</v>
      </c>
      <c r="B393" s="388"/>
      <c r="C393" s="333" t="str">
        <f>+VLOOKUP(A393,bd_lista!$A$3:$C$590,3,FALSE)</f>
        <v>Ministerio Público</v>
      </c>
      <c r="D393" s="390"/>
      <c r="E393" s="333" t="s">
        <v>1305</v>
      </c>
      <c r="F393" s="245">
        <f ca="1">+IFERROR(INDEX('Hoja de Trabajo para listado'!$A$155:$Z$1048576,MATCH($A393,'Hoja de Trabajo para listado'!$A$155:$A$1048576,0),MATCH((CUADRO!F$5&amp;$E393),'Hoja de Trabajo para listado'!$A$151:$Z$151,0)),0)+IFERROR(INDEX('Hoja de Trabajo para listado'!$AB$155:$BA$1048576,MATCH($A393,'Hoja de Trabajo para listado'!$AB$155:$AB$1048576,0),MATCH((CUADRO!F$5&amp;$E393),'Hoja de Trabajo para listado'!$AB$151:$BA$151,0)),0)+IFERROR(INDEX('Hoja de Trabajo para listado'!$BC$155:$CB$1048576,MATCH($A393,'Hoja de Trabajo para listado'!$BC$155:$BC$1048576,0),MATCH((CUADRO!F$5&amp;$E393),'Hoja de Trabajo para listado'!$BC$151:$CB$151,0)),0)+IFERROR(INDEX('Hoja de Trabajo para listado'!$DE$153:$DG$274,MATCH($A393,'Hoja de Trabajo para listado'!$DE$153:$DE$1048576,0),MATCH((CUADRO!F$5&amp;$E393),'Hoja de Trabajo para listado'!$DE$151:$DG$151,0)),0)+IFERROR(INDEX('Hoja de Trabajo para listado'!$CD$155:$DC$1048576,MATCH($A393,'Hoja de Trabajo para listado'!$CD$155:$CD$1048576,0),MATCH((CUADRO!F$5&amp;$E393),'Hoja de Trabajo para listado'!$CD$151:$DC$151,0)),0)</f>
        <v>0</v>
      </c>
      <c r="G393" s="245">
        <f ca="1">+IFERROR(INDEX('Hoja de Trabajo para listado'!$A$155:$Z$1048576,MATCH($A393,'Hoja de Trabajo para listado'!$A$155:$A$1048576,0),MATCH((CUADRO!G$5&amp;$E393),'Hoja de Trabajo para listado'!$A$151:$Z$151,0)),0)+IFERROR(INDEX('Hoja de Trabajo para listado'!$AB$155:$BA$1048576,MATCH($A393,'Hoja de Trabajo para listado'!$AB$155:$AB$1048576,0),MATCH((CUADRO!G$5&amp;$E393),'Hoja de Trabajo para listado'!$AB$151:$BA$151,0)),0)+IFERROR(INDEX('Hoja de Trabajo para listado'!$BC$155:$CB$1048576,MATCH($A393,'Hoja de Trabajo para listado'!$BC$155:$BC$1048576,0),MATCH((CUADRO!G$5&amp;$E393),'Hoja de Trabajo para listado'!$BC$151:$CB$151,0)),0)+IFERROR(INDEX('Hoja de Trabajo para listado'!$DE$153:$DG$274,MATCH($A393,'Hoja de Trabajo para listado'!$DE$153:$DE$1048576,0),MATCH((CUADRO!G$5&amp;$E393),'Hoja de Trabajo para listado'!$DE$151:$DG$151,0)),0)+IFERROR(INDEX('Hoja de Trabajo para listado'!$CD$155:$DC$1048576,MATCH($A393,'Hoja de Trabajo para listado'!$CD$155:$CD$1048576,0),MATCH((CUADRO!G$5&amp;$E393),'Hoja de Trabajo para listado'!$CD$151:$DC$151,0)),0)</f>
        <v>0</v>
      </c>
      <c r="H393" s="245">
        <f ca="1">+IFERROR(INDEX('Hoja de Trabajo para listado'!$A$155:$Z$1048576,MATCH($A393,'Hoja de Trabajo para listado'!$A$155:$A$1048576,0),MATCH((CUADRO!H$5&amp;$E393),'Hoja de Trabajo para listado'!$A$151:$Z$151,0)),0)+IFERROR(INDEX('Hoja de Trabajo para listado'!$AB$155:$BA$1048576,MATCH($A393,'Hoja de Trabajo para listado'!$AB$155:$AB$1048576,0),MATCH((CUADRO!H$5&amp;$E393),'Hoja de Trabajo para listado'!$AB$151:$BA$151,0)),0)+IFERROR(INDEX('Hoja de Trabajo para listado'!$BC$155:$CB$1048576,MATCH($A393,'Hoja de Trabajo para listado'!$BC$155:$BC$1048576,0),MATCH((CUADRO!H$5&amp;$E393),'Hoja de Trabajo para listado'!$BC$151:$CB$151,0)),0)+IFERROR(INDEX('Hoja de Trabajo para listado'!$DE$153:$DG$274,MATCH($A393,'Hoja de Trabajo para listado'!$DE$153:$DE$1048576,0),MATCH((CUADRO!H$5&amp;$E393),'Hoja de Trabajo para listado'!$DE$151:$DG$151,0)),0)+IFERROR(INDEX('Hoja de Trabajo para listado'!$CD$155:$DC$1048576,MATCH($A393,'Hoja de Trabajo para listado'!$CD$155:$CD$1048576,0),MATCH((CUADRO!H$5&amp;$E393),'Hoja de Trabajo para listado'!$CD$151:$DC$151,0)),0)</f>
        <v>0</v>
      </c>
      <c r="I393" s="245">
        <f ca="1">+IFERROR(INDEX('Hoja de Trabajo para listado'!$A$155:$Z$1048576,MATCH($A393,'Hoja de Trabajo para listado'!$A$155:$A$1048576,0),MATCH((CUADRO!I$5&amp;$E393),'Hoja de Trabajo para listado'!$A$151:$Z$151,0)),0)+IFERROR(INDEX('Hoja de Trabajo para listado'!$AB$155:$BA$1048576,MATCH($A393,'Hoja de Trabajo para listado'!$AB$155:$AB$1048576,0),MATCH((CUADRO!I$5&amp;$E393),'Hoja de Trabajo para listado'!$AB$151:$BA$151,0)),0)+IFERROR(INDEX('Hoja de Trabajo para listado'!$BC$155:$CB$1048576,MATCH($A393,'Hoja de Trabajo para listado'!$BC$155:$BC$1048576,0),MATCH((CUADRO!I$5&amp;$E393),'Hoja de Trabajo para listado'!$BC$151:$CB$151,0)),0)+IFERROR(INDEX('Hoja de Trabajo para listado'!$DE$153:$DG$274,MATCH($A393,'Hoja de Trabajo para listado'!$DE$153:$DE$1048576,0),MATCH((CUADRO!I$5&amp;$E393),'Hoja de Trabajo para listado'!$DE$151:$DG$151,0)),0)+IFERROR(INDEX('Hoja de Trabajo para listado'!$CD$155:$DC$1048576,MATCH($A393,'Hoja de Trabajo para listado'!$CD$155:$CD$1048576,0),MATCH((CUADRO!I$5&amp;$E393),'Hoja de Trabajo para listado'!$CD$151:$DC$151,0)),0)</f>
        <v>2101581.4700000002</v>
      </c>
      <c r="J393" s="245">
        <f ca="1">+IFERROR(INDEX('Hoja de Trabajo para listado'!$A$155:$Z$1048576,MATCH($A393,'Hoja de Trabajo para listado'!$A$155:$A$1048576,0),MATCH((CUADRO!J$5&amp;$E393),'Hoja de Trabajo para listado'!$A$151:$Z$151,0)),0)+IFERROR(INDEX('Hoja de Trabajo para listado'!$AB$155:$BA$1048576,MATCH($A393,'Hoja de Trabajo para listado'!$AB$155:$AB$1048576,0),MATCH((CUADRO!J$5&amp;$E393),'Hoja de Trabajo para listado'!$AB$151:$BA$151,0)),0)+IFERROR(INDEX('Hoja de Trabajo para listado'!$BC$155:$CB$1048576,MATCH($A393,'Hoja de Trabajo para listado'!$BC$155:$BC$1048576,0),MATCH((CUADRO!J$5&amp;$E393),'Hoja de Trabajo para listado'!$BC$151:$CB$151,0)),0)+IFERROR(INDEX('Hoja de Trabajo para listado'!$DE$153:$DG$274,MATCH($A393,'Hoja de Trabajo para listado'!$DE$153:$DE$1048576,0),MATCH((CUADRO!J$5&amp;$E393),'Hoja de Trabajo para listado'!$DE$151:$DG$151,0)),0)+IFERROR(INDEX('Hoja de Trabajo para listado'!$CD$155:$DC$1048576,MATCH($A393,'Hoja de Trabajo para listado'!$CD$155:$CD$1048576,0),MATCH((CUADRO!J$5&amp;$E393),'Hoja de Trabajo para listado'!$CD$151:$DC$151,0)),0)</f>
        <v>0</v>
      </c>
      <c r="K393" s="245">
        <f ca="1">+IFERROR(INDEX('Hoja de Trabajo para listado'!$A$155:$Z$1048576,MATCH($A393,'Hoja de Trabajo para listado'!$A$155:$A$1048576,0),MATCH((CUADRO!K$5&amp;$E393),'Hoja de Trabajo para listado'!$A$151:$Z$151,0)),0)+IFERROR(INDEX('Hoja de Trabajo para listado'!$AB$155:$BA$1048576,MATCH($A393,'Hoja de Trabajo para listado'!$AB$155:$AB$1048576,0),MATCH((CUADRO!K$5&amp;$E393),'Hoja de Trabajo para listado'!$AB$151:$BA$151,0)),0)+IFERROR(INDEX('Hoja de Trabajo para listado'!$BC$155:$CB$1048576,MATCH($A393,'Hoja de Trabajo para listado'!$BC$155:$BC$1048576,0),MATCH((CUADRO!K$5&amp;$E393),'Hoja de Trabajo para listado'!$BC$151:$CB$151,0)),0)+IFERROR(INDEX('Hoja de Trabajo para listado'!$DE$153:$DG$274,MATCH($A393,'Hoja de Trabajo para listado'!$DE$153:$DE$1048576,0),MATCH((CUADRO!K$5&amp;$E393),'Hoja de Trabajo para listado'!$DE$151:$DG$151,0)),0)+IFERROR(INDEX('Hoja de Trabajo para listado'!$CD$155:$DC$1048576,MATCH($A393,'Hoja de Trabajo para listado'!$CD$155:$CD$1048576,0),MATCH((CUADRO!K$5&amp;$E393),'Hoja de Trabajo para listado'!$CD$151:$DC$151,0)),0)</f>
        <v>0</v>
      </c>
      <c r="L393" s="245">
        <f ca="1">+IFERROR(INDEX('Hoja de Trabajo para listado'!$A$155:$Z$1048576,MATCH($A393,'Hoja de Trabajo para listado'!$A$155:$A$1048576,0),MATCH((CUADRO!L$5&amp;$E393),'Hoja de Trabajo para listado'!$A$151:$Z$151,0)),0)+IFERROR(INDEX('Hoja de Trabajo para listado'!$AB$155:$BA$1048576,MATCH($A393,'Hoja de Trabajo para listado'!$AB$155:$AB$1048576,0),MATCH((CUADRO!L$5&amp;$E393),'Hoja de Trabajo para listado'!$AB$151:$BA$151,0)),0)+IFERROR(INDEX('Hoja de Trabajo para listado'!$BC$155:$CB$1048576,MATCH($A393,'Hoja de Trabajo para listado'!$BC$155:$BC$1048576,0),MATCH((CUADRO!L$5&amp;$E393),'Hoja de Trabajo para listado'!$BC$151:$CB$151,0)),0)+IFERROR(INDEX('Hoja de Trabajo para listado'!$DE$153:$DG$274,MATCH($A393,'Hoja de Trabajo para listado'!$DE$153:$DE$1048576,0),MATCH((CUADRO!L$5&amp;$E393),'Hoja de Trabajo para listado'!$DE$151:$DG$151,0)),0)+IFERROR(INDEX('Hoja de Trabajo para listado'!$CD$155:$DC$1048576,MATCH($A393,'Hoja de Trabajo para listado'!$CD$155:$CD$1048576,0),MATCH((CUADRO!L$5&amp;$E393),'Hoja de Trabajo para listado'!$CD$151:$DC$151,0)),0)</f>
        <v>0</v>
      </c>
      <c r="M393" s="245">
        <f ca="1">+IFERROR(INDEX('Hoja de Trabajo para listado'!$A$155:$Z$1048576,MATCH($A393,'Hoja de Trabajo para listado'!$A$155:$A$1048576,0),MATCH((CUADRO!M$5&amp;$E393),'Hoja de Trabajo para listado'!$A$151:$Z$151,0)),0)+IFERROR(INDEX('Hoja de Trabajo para listado'!$AB$155:$BA$1048576,MATCH($A393,'Hoja de Trabajo para listado'!$AB$155:$AB$1048576,0),MATCH((CUADRO!M$5&amp;$E393),'Hoja de Trabajo para listado'!$AB$151:$BA$151,0)),0)+IFERROR(INDEX('Hoja de Trabajo para listado'!$BC$155:$CB$1048576,MATCH($A393,'Hoja de Trabajo para listado'!$BC$155:$BC$1048576,0),MATCH((CUADRO!M$5&amp;$E393),'Hoja de Trabajo para listado'!$BC$151:$CB$151,0)),0)+IFERROR(INDEX('Hoja de Trabajo para listado'!$DE$153:$DG$274,MATCH($A393,'Hoja de Trabajo para listado'!$DE$153:$DE$1048576,0),MATCH((CUADRO!M$5&amp;$E393),'Hoja de Trabajo para listado'!$DE$151:$DG$151,0)),0)+IFERROR(INDEX('Hoja de Trabajo para listado'!$CD$155:$DC$1048576,MATCH($A393,'Hoja de Trabajo para listado'!$CD$155:$CD$1048576,0),MATCH((CUADRO!M$5&amp;$E393),'Hoja de Trabajo para listado'!$CD$151:$DC$151,0)),0)</f>
        <v>0</v>
      </c>
      <c r="N393" s="245">
        <f ca="1">+IFERROR(INDEX('Hoja de Trabajo para listado'!$A$155:$Z$1048576,MATCH($A393,'Hoja de Trabajo para listado'!$A$155:$A$1048576,0),MATCH((CUADRO!N$5&amp;$E393),'Hoja de Trabajo para listado'!$A$151:$Z$151,0)),0)+IFERROR(INDEX('Hoja de Trabajo para listado'!$AB$155:$BA$1048576,MATCH($A393,'Hoja de Trabajo para listado'!$AB$155:$AB$1048576,0),MATCH((CUADRO!N$5&amp;$E393),'Hoja de Trabajo para listado'!$AB$151:$BA$151,0)),0)+IFERROR(INDEX('Hoja de Trabajo para listado'!$BC$155:$CB$1048576,MATCH($A393,'Hoja de Trabajo para listado'!$BC$155:$BC$1048576,0),MATCH((CUADRO!N$5&amp;$E393),'Hoja de Trabajo para listado'!$BC$151:$CB$151,0)),0)+IFERROR(INDEX('Hoja de Trabajo para listado'!$DE$153:$DG$274,MATCH($A393,'Hoja de Trabajo para listado'!$DE$153:$DE$1048576,0),MATCH((CUADRO!N$5&amp;$E393),'Hoja de Trabajo para listado'!$DE$151:$DG$151,0)),0)+IFERROR(INDEX('Hoja de Trabajo para listado'!$CD$155:$DC$1048576,MATCH($A393,'Hoja de Trabajo para listado'!$CD$155:$CD$1048576,0),MATCH((CUADRO!N$5&amp;$E393),'Hoja de Trabajo para listado'!$CD$151:$DC$151,0)),0)</f>
        <v>0</v>
      </c>
      <c r="O393" s="245">
        <f ca="1">+IFERROR(INDEX('Hoja de Trabajo para listado'!$A$155:$Z$1048576,MATCH($A393,'Hoja de Trabajo para listado'!$A$155:$A$1048576,0),MATCH((CUADRO!O$5&amp;$E393),'Hoja de Trabajo para listado'!$A$151:$Z$151,0)),0)+IFERROR(INDEX('Hoja de Trabajo para listado'!$AB$155:$BA$1048576,MATCH($A393,'Hoja de Trabajo para listado'!$AB$155:$AB$1048576,0),MATCH((CUADRO!O$5&amp;$E393),'Hoja de Trabajo para listado'!$AB$151:$BA$151,0)),0)+IFERROR(INDEX('Hoja de Trabajo para listado'!$BC$155:$CB$1048576,MATCH($A393,'Hoja de Trabajo para listado'!$BC$155:$BC$1048576,0),MATCH((CUADRO!O$5&amp;$E393),'Hoja de Trabajo para listado'!$BC$151:$CB$151,0)),0)+IFERROR(INDEX('Hoja de Trabajo para listado'!$DE$153:$DG$274,MATCH($A393,'Hoja de Trabajo para listado'!$DE$153:$DE$1048576,0),MATCH((CUADRO!O$5&amp;$E393),'Hoja de Trabajo para listado'!$DE$151:$DG$151,0)),0)+IFERROR(INDEX('Hoja de Trabajo para listado'!$CD$155:$DC$1048576,MATCH($A393,'Hoja de Trabajo para listado'!$CD$155:$CD$1048576,0),MATCH((CUADRO!O$5&amp;$E393),'Hoja de Trabajo para listado'!$CD$151:$DC$151,0)),0)</f>
        <v>0</v>
      </c>
      <c r="P393" s="245">
        <f ca="1">+IFERROR(INDEX('Hoja de Trabajo para listado'!$A$155:$Z$1048576,MATCH($A393,'Hoja de Trabajo para listado'!$A$155:$A$1048576,0),MATCH((CUADRO!P$5&amp;$E393),'Hoja de Trabajo para listado'!$A$151:$Z$151,0)),0)+IFERROR(INDEX('Hoja de Trabajo para listado'!$AB$155:$BA$1048576,MATCH($A393,'Hoja de Trabajo para listado'!$AB$155:$AB$1048576,0),MATCH((CUADRO!P$5&amp;$E393),'Hoja de Trabajo para listado'!$AB$151:$BA$151,0)),0)+IFERROR(INDEX('Hoja de Trabajo para listado'!$BC$155:$CB$1048576,MATCH($A393,'Hoja de Trabajo para listado'!$BC$155:$BC$1048576,0),MATCH((CUADRO!P$5&amp;$E393),'Hoja de Trabajo para listado'!$BC$151:$CB$151,0)),0)+IFERROR(INDEX('Hoja de Trabajo para listado'!$DE$153:$DG$274,MATCH($A393,'Hoja de Trabajo para listado'!$DE$153:$DE$1048576,0),MATCH((CUADRO!P$5&amp;$E393),'Hoja de Trabajo para listado'!$DE$151:$DG$151,0)),0)+IFERROR(INDEX('Hoja de Trabajo para listado'!$CD$155:$DC$1048576,MATCH($A393,'Hoja de Trabajo para listado'!$CD$155:$CD$1048576,0),MATCH((CUADRO!P$5&amp;$E393),'Hoja de Trabajo para listado'!$CD$151:$DC$151,0)),0)</f>
        <v>0</v>
      </c>
      <c r="Q393" s="245">
        <f ca="1">+IFERROR(INDEX('Hoja de Trabajo para listado'!$A$155:$Z$1048576,MATCH($A393,'Hoja de Trabajo para listado'!$A$155:$A$1048576,0),MATCH((CUADRO!Q$5&amp;$E393),'Hoja de Trabajo para listado'!$A$151:$Z$151,0)),0)+IFERROR(INDEX('Hoja de Trabajo para listado'!$AB$155:$BA$1048576,MATCH($A393,'Hoja de Trabajo para listado'!$AB$155:$AB$1048576,0),MATCH((CUADRO!Q$5&amp;$E393),'Hoja de Trabajo para listado'!$AB$151:$BA$151,0)),0)+IFERROR(INDEX('Hoja de Trabajo para listado'!$BC$155:$CB$1048576,MATCH($A393,'Hoja de Trabajo para listado'!$BC$155:$BC$1048576,0),MATCH((CUADRO!Q$5&amp;$E393),'Hoja de Trabajo para listado'!$BC$151:$CB$151,0)),0)+IFERROR(INDEX('Hoja de Trabajo para listado'!$DE$153:$DG$274,MATCH($A393,'Hoja de Trabajo para listado'!$DE$153:$DE$1048576,0),MATCH((CUADRO!Q$5&amp;$E393),'Hoja de Trabajo para listado'!$DE$151:$DG$151,0)),0)+IFERROR(INDEX('Hoja de Trabajo para listado'!$CD$155:$DC$1048576,MATCH($A393,'Hoja de Trabajo para listado'!$CD$155:$CD$1048576,0),MATCH((CUADRO!Q$5&amp;$E393),'Hoja de Trabajo para listado'!$CD$151:$DC$151,0)),0)</f>
        <v>0</v>
      </c>
      <c r="R393" s="245">
        <f t="shared" ca="1" si="15"/>
        <v>2101581.4700000002</v>
      </c>
      <c r="S393" s="262">
        <f ca="1">+R392+R393</f>
        <v>2101581.4700000002</v>
      </c>
      <c r="T393" s="245">
        <f ca="1">+S393</f>
        <v>2101581.4700000002</v>
      </c>
      <c r="U393" s="244">
        <f t="shared" si="16"/>
        <v>2</v>
      </c>
      <c r="V393" s="333" t="str">
        <f>+VLOOKUP(A393,bd_lista!$A$3:$E$590,5,FALSE)</f>
        <v>Instituciones Descentralizadas</v>
      </c>
      <c r="W393" s="392"/>
      <c r="X393" s="242">
        <f>+VLOOKUP(A393,[4]Sheet1!$A$13:$D$744,4,FALSE)</f>
        <v>0</v>
      </c>
      <c r="Y393" s="242" t="e">
        <f>+VLOOKUP(X393,bd_lista!$A$3:$C$590,3,FALSE)</f>
        <v>#N/A</v>
      </c>
      <c r="Z393" s="292"/>
      <c r="AA393" s="321"/>
    </row>
    <row r="394" spans="1:27" ht="15" customHeight="1">
      <c r="A394" s="251">
        <v>682</v>
      </c>
      <c r="B394" s="387">
        <f>+A394</f>
        <v>682</v>
      </c>
      <c r="C394" s="247" t="str">
        <f>+VLOOKUP(A394,bd_lista!$A$3:$C$590,3,FALSE)</f>
        <v>Defensoria del Pueblo</v>
      </c>
      <c r="D394" s="389" t="str">
        <f>+C394</f>
        <v>Defensoria del Pueblo</v>
      </c>
      <c r="E394" s="247" t="s">
        <v>1304</v>
      </c>
      <c r="F394" s="243">
        <f ca="1">+IFERROR(INDEX('Hoja de Trabajo para listado'!$A$155:$Z$1048576,MATCH($A394,'Hoja de Trabajo para listado'!$A$155:$A$1048576,0),MATCH((CUADRO!F$5&amp;$E394),'Hoja de Trabajo para listado'!$A$151:$Z$151,0)),0)+IFERROR(INDEX('Hoja de Trabajo para listado'!$AB$155:$BA$1048576,MATCH($A394,'Hoja de Trabajo para listado'!$AB$155:$AB$1048576,0),MATCH((CUADRO!F$5&amp;$E394),'Hoja de Trabajo para listado'!$AB$151:$BA$151,0)),0)+IFERROR(INDEX('Hoja de Trabajo para listado'!$BC$155:$CB$1048576,MATCH($A394,'Hoja de Trabajo para listado'!$BC$155:$BC$1048576,0),MATCH((CUADRO!F$5&amp;$E394),'Hoja de Trabajo para listado'!$BC$151:$CB$151,0)),0)+IFERROR(INDEX('Hoja de Trabajo para listado'!$DE$153:$DG$274,MATCH($A394,'Hoja de Trabajo para listado'!$DE$153:$DE$1048576,0),MATCH((CUADRO!F$5&amp;$E394),'Hoja de Trabajo para listado'!$DE$151:$DG$151,0)),0)+IFERROR(INDEX('Hoja de Trabajo para listado'!$CD$155:$DC$1048576,MATCH($A394,'Hoja de Trabajo para listado'!$CD$155:$CD$1048576,0),MATCH((CUADRO!F$5&amp;$E394),'Hoja de Trabajo para listado'!$CD$151:$DC$151,0)),0)</f>
        <v>0</v>
      </c>
      <c r="G394" s="243">
        <f ca="1">+IFERROR(INDEX('Hoja de Trabajo para listado'!$A$155:$Z$1048576,MATCH($A394,'Hoja de Trabajo para listado'!$A$155:$A$1048576,0),MATCH((CUADRO!G$5&amp;$E394),'Hoja de Trabajo para listado'!$A$151:$Z$151,0)),0)+IFERROR(INDEX('Hoja de Trabajo para listado'!$AB$155:$BA$1048576,MATCH($A394,'Hoja de Trabajo para listado'!$AB$155:$AB$1048576,0),MATCH((CUADRO!G$5&amp;$E394),'Hoja de Trabajo para listado'!$AB$151:$BA$151,0)),0)+IFERROR(INDEX('Hoja de Trabajo para listado'!$BC$155:$CB$1048576,MATCH($A394,'Hoja de Trabajo para listado'!$BC$155:$BC$1048576,0),MATCH((CUADRO!G$5&amp;$E394),'Hoja de Trabajo para listado'!$BC$151:$CB$151,0)),0)+IFERROR(INDEX('Hoja de Trabajo para listado'!$DE$153:$DG$274,MATCH($A394,'Hoja de Trabajo para listado'!$DE$153:$DE$1048576,0),MATCH((CUADRO!G$5&amp;$E394),'Hoja de Trabajo para listado'!$DE$151:$DG$151,0)),0)+IFERROR(INDEX('Hoja de Trabajo para listado'!$CD$155:$DC$1048576,MATCH($A394,'Hoja de Trabajo para listado'!$CD$155:$CD$1048576,0),MATCH((CUADRO!G$5&amp;$E394),'Hoja de Trabajo para listado'!$CD$151:$DC$151,0)),0)</f>
        <v>0</v>
      </c>
      <c r="H394" s="243">
        <f ca="1">+IFERROR(INDEX('Hoja de Trabajo para listado'!$A$155:$Z$1048576,MATCH($A394,'Hoja de Trabajo para listado'!$A$155:$A$1048576,0),MATCH((CUADRO!H$5&amp;$E394),'Hoja de Trabajo para listado'!$A$151:$Z$151,0)),0)+IFERROR(INDEX('Hoja de Trabajo para listado'!$AB$155:$BA$1048576,MATCH($A394,'Hoja de Trabajo para listado'!$AB$155:$AB$1048576,0),MATCH((CUADRO!H$5&amp;$E394),'Hoja de Trabajo para listado'!$AB$151:$BA$151,0)),0)+IFERROR(INDEX('Hoja de Trabajo para listado'!$BC$155:$CB$1048576,MATCH($A394,'Hoja de Trabajo para listado'!$BC$155:$BC$1048576,0),MATCH((CUADRO!H$5&amp;$E394),'Hoja de Trabajo para listado'!$BC$151:$CB$151,0)),0)+IFERROR(INDEX('Hoja de Trabajo para listado'!$DE$153:$DG$274,MATCH($A394,'Hoja de Trabajo para listado'!$DE$153:$DE$1048576,0),MATCH((CUADRO!H$5&amp;$E394),'Hoja de Trabajo para listado'!$DE$151:$DG$151,0)),0)+IFERROR(INDEX('Hoja de Trabajo para listado'!$CD$155:$DC$1048576,MATCH($A394,'Hoja de Trabajo para listado'!$CD$155:$CD$1048576,0),MATCH((CUADRO!H$5&amp;$E394),'Hoja de Trabajo para listado'!$CD$151:$DC$151,0)),0)</f>
        <v>0</v>
      </c>
      <c r="I394" s="243">
        <f ca="1">+IFERROR(INDEX('Hoja de Trabajo para listado'!$A$155:$Z$1048576,MATCH($A394,'Hoja de Trabajo para listado'!$A$155:$A$1048576,0),MATCH((CUADRO!I$5&amp;$E394),'Hoja de Trabajo para listado'!$A$151:$Z$151,0)),0)+IFERROR(INDEX('Hoja de Trabajo para listado'!$AB$155:$BA$1048576,MATCH($A394,'Hoja de Trabajo para listado'!$AB$155:$AB$1048576,0),MATCH((CUADRO!I$5&amp;$E394),'Hoja de Trabajo para listado'!$AB$151:$BA$151,0)),0)+IFERROR(INDEX('Hoja de Trabajo para listado'!$BC$155:$CB$1048576,MATCH($A394,'Hoja de Trabajo para listado'!$BC$155:$BC$1048576,0),MATCH((CUADRO!I$5&amp;$E394),'Hoja de Trabajo para listado'!$BC$151:$CB$151,0)),0)+IFERROR(INDEX('Hoja de Trabajo para listado'!$DE$153:$DG$274,MATCH($A394,'Hoja de Trabajo para listado'!$DE$153:$DE$1048576,0),MATCH((CUADRO!I$5&amp;$E394),'Hoja de Trabajo para listado'!$DE$151:$DG$151,0)),0)+IFERROR(INDEX('Hoja de Trabajo para listado'!$CD$155:$DC$1048576,MATCH($A394,'Hoja de Trabajo para listado'!$CD$155:$CD$1048576,0),MATCH((CUADRO!I$5&amp;$E394),'Hoja de Trabajo para listado'!$CD$151:$DC$151,0)),0)</f>
        <v>0</v>
      </c>
      <c r="J394" s="243">
        <f ca="1">+IFERROR(INDEX('Hoja de Trabajo para listado'!$A$155:$Z$1048576,MATCH($A394,'Hoja de Trabajo para listado'!$A$155:$A$1048576,0),MATCH((CUADRO!J$5&amp;$E394),'Hoja de Trabajo para listado'!$A$151:$Z$151,0)),0)+IFERROR(INDEX('Hoja de Trabajo para listado'!$AB$155:$BA$1048576,MATCH($A394,'Hoja de Trabajo para listado'!$AB$155:$AB$1048576,0),MATCH((CUADRO!J$5&amp;$E394),'Hoja de Trabajo para listado'!$AB$151:$BA$151,0)),0)+IFERROR(INDEX('Hoja de Trabajo para listado'!$BC$155:$CB$1048576,MATCH($A394,'Hoja de Trabajo para listado'!$BC$155:$BC$1048576,0),MATCH((CUADRO!J$5&amp;$E394),'Hoja de Trabajo para listado'!$BC$151:$CB$151,0)),0)+IFERROR(INDEX('Hoja de Trabajo para listado'!$DE$153:$DG$274,MATCH($A394,'Hoja de Trabajo para listado'!$DE$153:$DE$1048576,0),MATCH((CUADRO!J$5&amp;$E394),'Hoja de Trabajo para listado'!$DE$151:$DG$151,0)),0)+IFERROR(INDEX('Hoja de Trabajo para listado'!$CD$155:$DC$1048576,MATCH($A394,'Hoja de Trabajo para listado'!$CD$155:$CD$1048576,0),MATCH((CUADRO!J$5&amp;$E394),'Hoja de Trabajo para listado'!$CD$151:$DC$151,0)),0)</f>
        <v>0</v>
      </c>
      <c r="K394" s="243">
        <f ca="1">+IFERROR(INDEX('Hoja de Trabajo para listado'!$A$155:$Z$1048576,MATCH($A394,'Hoja de Trabajo para listado'!$A$155:$A$1048576,0),MATCH((CUADRO!K$5&amp;$E394),'Hoja de Trabajo para listado'!$A$151:$Z$151,0)),0)+IFERROR(INDEX('Hoja de Trabajo para listado'!$AB$155:$BA$1048576,MATCH($A394,'Hoja de Trabajo para listado'!$AB$155:$AB$1048576,0),MATCH((CUADRO!K$5&amp;$E394),'Hoja de Trabajo para listado'!$AB$151:$BA$151,0)),0)+IFERROR(INDEX('Hoja de Trabajo para listado'!$BC$155:$CB$1048576,MATCH($A394,'Hoja de Trabajo para listado'!$BC$155:$BC$1048576,0),MATCH((CUADRO!K$5&amp;$E394),'Hoja de Trabajo para listado'!$BC$151:$CB$151,0)),0)+IFERROR(INDEX('Hoja de Trabajo para listado'!$DE$153:$DG$274,MATCH($A394,'Hoja de Trabajo para listado'!$DE$153:$DE$1048576,0),MATCH((CUADRO!K$5&amp;$E394),'Hoja de Trabajo para listado'!$DE$151:$DG$151,0)),0)+IFERROR(INDEX('Hoja de Trabajo para listado'!$CD$155:$DC$1048576,MATCH($A394,'Hoja de Trabajo para listado'!$CD$155:$CD$1048576,0),MATCH((CUADRO!K$5&amp;$E394),'Hoja de Trabajo para listado'!$CD$151:$DC$151,0)),0)</f>
        <v>0</v>
      </c>
      <c r="L394" s="243">
        <f ca="1">+IFERROR(INDEX('Hoja de Trabajo para listado'!$A$155:$Z$1048576,MATCH($A394,'Hoja de Trabajo para listado'!$A$155:$A$1048576,0),MATCH((CUADRO!L$5&amp;$E394),'Hoja de Trabajo para listado'!$A$151:$Z$151,0)),0)+IFERROR(INDEX('Hoja de Trabajo para listado'!$AB$155:$BA$1048576,MATCH($A394,'Hoja de Trabajo para listado'!$AB$155:$AB$1048576,0),MATCH((CUADRO!L$5&amp;$E394),'Hoja de Trabajo para listado'!$AB$151:$BA$151,0)),0)+IFERROR(INDEX('Hoja de Trabajo para listado'!$BC$155:$CB$1048576,MATCH($A394,'Hoja de Trabajo para listado'!$BC$155:$BC$1048576,0),MATCH((CUADRO!L$5&amp;$E394),'Hoja de Trabajo para listado'!$BC$151:$CB$151,0)),0)+IFERROR(INDEX('Hoja de Trabajo para listado'!$DE$153:$DG$274,MATCH($A394,'Hoja de Trabajo para listado'!$DE$153:$DE$1048576,0),MATCH((CUADRO!L$5&amp;$E394),'Hoja de Trabajo para listado'!$DE$151:$DG$151,0)),0)+IFERROR(INDEX('Hoja de Trabajo para listado'!$CD$155:$DC$1048576,MATCH($A394,'Hoja de Trabajo para listado'!$CD$155:$CD$1048576,0),MATCH((CUADRO!L$5&amp;$E394),'Hoja de Trabajo para listado'!$CD$151:$DC$151,0)),0)</f>
        <v>0</v>
      </c>
      <c r="M394" s="243">
        <f ca="1">+IFERROR(INDEX('Hoja de Trabajo para listado'!$A$155:$Z$1048576,MATCH($A394,'Hoja de Trabajo para listado'!$A$155:$A$1048576,0),MATCH((CUADRO!M$5&amp;$E394),'Hoja de Trabajo para listado'!$A$151:$Z$151,0)),0)+IFERROR(INDEX('Hoja de Trabajo para listado'!$AB$155:$BA$1048576,MATCH($A394,'Hoja de Trabajo para listado'!$AB$155:$AB$1048576,0),MATCH((CUADRO!M$5&amp;$E394),'Hoja de Trabajo para listado'!$AB$151:$BA$151,0)),0)+IFERROR(INDEX('Hoja de Trabajo para listado'!$BC$155:$CB$1048576,MATCH($A394,'Hoja de Trabajo para listado'!$BC$155:$BC$1048576,0),MATCH((CUADRO!M$5&amp;$E394),'Hoja de Trabajo para listado'!$BC$151:$CB$151,0)),0)+IFERROR(INDEX('Hoja de Trabajo para listado'!$DE$153:$DG$274,MATCH($A394,'Hoja de Trabajo para listado'!$DE$153:$DE$1048576,0),MATCH((CUADRO!M$5&amp;$E394),'Hoja de Trabajo para listado'!$DE$151:$DG$151,0)),0)+IFERROR(INDEX('Hoja de Trabajo para listado'!$CD$155:$DC$1048576,MATCH($A394,'Hoja de Trabajo para listado'!$CD$155:$CD$1048576,0),MATCH((CUADRO!M$5&amp;$E394),'Hoja de Trabajo para listado'!$CD$151:$DC$151,0)),0)</f>
        <v>0</v>
      </c>
      <c r="N394" s="243">
        <f ca="1">+IFERROR(INDEX('Hoja de Trabajo para listado'!$A$155:$Z$1048576,MATCH($A394,'Hoja de Trabajo para listado'!$A$155:$A$1048576,0),MATCH((CUADRO!N$5&amp;$E394),'Hoja de Trabajo para listado'!$A$151:$Z$151,0)),0)+IFERROR(INDEX('Hoja de Trabajo para listado'!$AB$155:$BA$1048576,MATCH($A394,'Hoja de Trabajo para listado'!$AB$155:$AB$1048576,0),MATCH((CUADRO!N$5&amp;$E394),'Hoja de Trabajo para listado'!$AB$151:$BA$151,0)),0)+IFERROR(INDEX('Hoja de Trabajo para listado'!$BC$155:$CB$1048576,MATCH($A394,'Hoja de Trabajo para listado'!$BC$155:$BC$1048576,0),MATCH((CUADRO!N$5&amp;$E394),'Hoja de Trabajo para listado'!$BC$151:$CB$151,0)),0)+IFERROR(INDEX('Hoja de Trabajo para listado'!$DE$153:$DG$274,MATCH($A394,'Hoja de Trabajo para listado'!$DE$153:$DE$1048576,0),MATCH((CUADRO!N$5&amp;$E394),'Hoja de Trabajo para listado'!$DE$151:$DG$151,0)),0)+IFERROR(INDEX('Hoja de Trabajo para listado'!$CD$155:$DC$1048576,MATCH($A394,'Hoja de Trabajo para listado'!$CD$155:$CD$1048576,0),MATCH((CUADRO!N$5&amp;$E394),'Hoja de Trabajo para listado'!$CD$151:$DC$151,0)),0)</f>
        <v>0</v>
      </c>
      <c r="O394" s="243">
        <f ca="1">+IFERROR(INDEX('Hoja de Trabajo para listado'!$A$155:$Z$1048576,MATCH($A394,'Hoja de Trabajo para listado'!$A$155:$A$1048576,0),MATCH((CUADRO!O$5&amp;$E394),'Hoja de Trabajo para listado'!$A$151:$Z$151,0)),0)+IFERROR(INDEX('Hoja de Trabajo para listado'!$AB$155:$BA$1048576,MATCH($A394,'Hoja de Trabajo para listado'!$AB$155:$AB$1048576,0),MATCH((CUADRO!O$5&amp;$E394),'Hoja de Trabajo para listado'!$AB$151:$BA$151,0)),0)+IFERROR(INDEX('Hoja de Trabajo para listado'!$BC$155:$CB$1048576,MATCH($A394,'Hoja de Trabajo para listado'!$BC$155:$BC$1048576,0),MATCH((CUADRO!O$5&amp;$E394),'Hoja de Trabajo para listado'!$BC$151:$CB$151,0)),0)+IFERROR(INDEX('Hoja de Trabajo para listado'!$DE$153:$DG$274,MATCH($A394,'Hoja de Trabajo para listado'!$DE$153:$DE$1048576,0),MATCH((CUADRO!O$5&amp;$E394),'Hoja de Trabajo para listado'!$DE$151:$DG$151,0)),0)+IFERROR(INDEX('Hoja de Trabajo para listado'!$CD$155:$DC$1048576,MATCH($A394,'Hoja de Trabajo para listado'!$CD$155:$CD$1048576,0),MATCH((CUADRO!O$5&amp;$E394),'Hoja de Trabajo para listado'!$CD$151:$DC$151,0)),0)</f>
        <v>0</v>
      </c>
      <c r="P394" s="243">
        <f ca="1">+IFERROR(INDEX('Hoja de Trabajo para listado'!$A$155:$Z$1048576,MATCH($A394,'Hoja de Trabajo para listado'!$A$155:$A$1048576,0),MATCH((CUADRO!P$5&amp;$E394),'Hoja de Trabajo para listado'!$A$151:$Z$151,0)),0)+IFERROR(INDEX('Hoja de Trabajo para listado'!$AB$155:$BA$1048576,MATCH($A394,'Hoja de Trabajo para listado'!$AB$155:$AB$1048576,0),MATCH((CUADRO!P$5&amp;$E394),'Hoja de Trabajo para listado'!$AB$151:$BA$151,0)),0)+IFERROR(INDEX('Hoja de Trabajo para listado'!$BC$155:$CB$1048576,MATCH($A394,'Hoja de Trabajo para listado'!$BC$155:$BC$1048576,0),MATCH((CUADRO!P$5&amp;$E394),'Hoja de Trabajo para listado'!$BC$151:$CB$151,0)),0)+IFERROR(INDEX('Hoja de Trabajo para listado'!$DE$153:$DG$274,MATCH($A394,'Hoja de Trabajo para listado'!$DE$153:$DE$1048576,0),MATCH((CUADRO!P$5&amp;$E394),'Hoja de Trabajo para listado'!$DE$151:$DG$151,0)),0)+IFERROR(INDEX('Hoja de Trabajo para listado'!$CD$155:$DC$1048576,MATCH($A394,'Hoja de Trabajo para listado'!$CD$155:$CD$1048576,0),MATCH((CUADRO!P$5&amp;$E394),'Hoja de Trabajo para listado'!$CD$151:$DC$151,0)),0)</f>
        <v>0</v>
      </c>
      <c r="Q394" s="243">
        <f ca="1">+IFERROR(INDEX('Hoja de Trabajo para listado'!$A$155:$Z$1048576,MATCH($A394,'Hoja de Trabajo para listado'!$A$155:$A$1048576,0),MATCH((CUADRO!Q$5&amp;$E394),'Hoja de Trabajo para listado'!$A$151:$Z$151,0)),0)+IFERROR(INDEX('Hoja de Trabajo para listado'!$AB$155:$BA$1048576,MATCH($A394,'Hoja de Trabajo para listado'!$AB$155:$AB$1048576,0),MATCH((CUADRO!Q$5&amp;$E394),'Hoja de Trabajo para listado'!$AB$151:$BA$151,0)),0)+IFERROR(INDEX('Hoja de Trabajo para listado'!$BC$155:$CB$1048576,MATCH($A394,'Hoja de Trabajo para listado'!$BC$155:$BC$1048576,0),MATCH((CUADRO!Q$5&amp;$E394),'Hoja de Trabajo para listado'!$BC$151:$CB$151,0)),0)+IFERROR(INDEX('Hoja de Trabajo para listado'!$DE$153:$DG$274,MATCH($A394,'Hoja de Trabajo para listado'!$DE$153:$DE$1048576,0),MATCH((CUADRO!Q$5&amp;$E394),'Hoja de Trabajo para listado'!$DE$151:$DG$151,0)),0)+IFERROR(INDEX('Hoja de Trabajo para listado'!$CD$155:$DC$1048576,MATCH($A394,'Hoja de Trabajo para listado'!$CD$155:$CD$1048576,0),MATCH((CUADRO!Q$5&amp;$E394),'Hoja de Trabajo para listado'!$CD$151:$DC$151,0)),0)</f>
        <v>0</v>
      </c>
      <c r="R394" s="243">
        <f t="shared" ca="1" si="15"/>
        <v>0</v>
      </c>
      <c r="S394" s="263"/>
      <c r="T394" s="243">
        <f ca="1">+T395</f>
        <v>40613.770000000004</v>
      </c>
      <c r="U394" s="242">
        <f t="shared" si="16"/>
        <v>1</v>
      </c>
      <c r="V394" s="333" t="str">
        <f>+VLOOKUP(A394,bd_lista!$A$3:$E$590,5,FALSE)</f>
        <v>Instituciones Descentralizadas</v>
      </c>
      <c r="W394" s="391" t="str">
        <f>+V394</f>
        <v>Instituciones Descentralizadas</v>
      </c>
      <c r="X394" s="242">
        <v>66</v>
      </c>
      <c r="Y394" s="242" t="str">
        <f>+VLOOKUP(X394,bd_lista!$A$3:$C$590,3,FALSE)</f>
        <v>Ministerio de Planificación del Desarrollo</v>
      </c>
      <c r="Z394" s="294">
        <f>+X394</f>
        <v>66</v>
      </c>
      <c r="AA394" s="319" t="str">
        <f>+Y394</f>
        <v>Ministerio de Planificación del Desarrollo</v>
      </c>
    </row>
    <row r="395" spans="1:27" ht="15" customHeight="1">
      <c r="A395" s="32">
        <v>682</v>
      </c>
      <c r="B395" s="388"/>
      <c r="C395" s="333" t="str">
        <f>+VLOOKUP(A395,bd_lista!$A$3:$C$590,3,FALSE)</f>
        <v>Defensoria del Pueblo</v>
      </c>
      <c r="D395" s="390"/>
      <c r="E395" s="333" t="s">
        <v>1305</v>
      </c>
      <c r="F395" s="245">
        <f ca="1">+IFERROR(INDEX('Hoja de Trabajo para listado'!$A$155:$Z$1048576,MATCH($A395,'Hoja de Trabajo para listado'!$A$155:$A$1048576,0),MATCH((CUADRO!F$5&amp;$E395),'Hoja de Trabajo para listado'!$A$151:$Z$151,0)),0)+IFERROR(INDEX('Hoja de Trabajo para listado'!$AB$155:$BA$1048576,MATCH($A395,'Hoja de Trabajo para listado'!$AB$155:$AB$1048576,0),MATCH((CUADRO!F$5&amp;$E395),'Hoja de Trabajo para listado'!$AB$151:$BA$151,0)),0)+IFERROR(INDEX('Hoja de Trabajo para listado'!$BC$155:$CB$1048576,MATCH($A395,'Hoja de Trabajo para listado'!$BC$155:$BC$1048576,0),MATCH((CUADRO!F$5&amp;$E395),'Hoja de Trabajo para listado'!$BC$151:$CB$151,0)),0)+IFERROR(INDEX('Hoja de Trabajo para listado'!$DE$153:$DG$274,MATCH($A395,'Hoja de Trabajo para listado'!$DE$153:$DE$1048576,0),MATCH((CUADRO!F$5&amp;$E395),'Hoja de Trabajo para listado'!$DE$151:$DG$151,0)),0)+IFERROR(INDEX('Hoja de Trabajo para listado'!$CD$155:$DC$1048576,MATCH($A395,'Hoja de Trabajo para listado'!$CD$155:$CD$1048576,0),MATCH((CUADRO!F$5&amp;$E395),'Hoja de Trabajo para listado'!$CD$151:$DC$151,0)),0)</f>
        <v>0</v>
      </c>
      <c r="G395" s="245">
        <f ca="1">+IFERROR(INDEX('Hoja de Trabajo para listado'!$A$155:$Z$1048576,MATCH($A395,'Hoja de Trabajo para listado'!$A$155:$A$1048576,0),MATCH((CUADRO!G$5&amp;$E395),'Hoja de Trabajo para listado'!$A$151:$Z$151,0)),0)+IFERROR(INDEX('Hoja de Trabajo para listado'!$AB$155:$BA$1048576,MATCH($A395,'Hoja de Trabajo para listado'!$AB$155:$AB$1048576,0),MATCH((CUADRO!G$5&amp;$E395),'Hoja de Trabajo para listado'!$AB$151:$BA$151,0)),0)+IFERROR(INDEX('Hoja de Trabajo para listado'!$BC$155:$CB$1048576,MATCH($A395,'Hoja de Trabajo para listado'!$BC$155:$BC$1048576,0),MATCH((CUADRO!G$5&amp;$E395),'Hoja de Trabajo para listado'!$BC$151:$CB$151,0)),0)+IFERROR(INDEX('Hoja de Trabajo para listado'!$DE$153:$DG$274,MATCH($A395,'Hoja de Trabajo para listado'!$DE$153:$DE$1048576,0),MATCH((CUADRO!G$5&amp;$E395),'Hoja de Trabajo para listado'!$DE$151:$DG$151,0)),0)+IFERROR(INDEX('Hoja de Trabajo para listado'!$CD$155:$DC$1048576,MATCH($A395,'Hoja de Trabajo para listado'!$CD$155:$CD$1048576,0),MATCH((CUADRO!G$5&amp;$E395),'Hoja de Trabajo para listado'!$CD$151:$DC$151,0)),0)</f>
        <v>37808.65</v>
      </c>
      <c r="H395" s="245">
        <f ca="1">+IFERROR(INDEX('Hoja de Trabajo para listado'!$A$155:$Z$1048576,MATCH($A395,'Hoja de Trabajo para listado'!$A$155:$A$1048576,0),MATCH((CUADRO!H$5&amp;$E395),'Hoja de Trabajo para listado'!$A$151:$Z$151,0)),0)+IFERROR(INDEX('Hoja de Trabajo para listado'!$AB$155:$BA$1048576,MATCH($A395,'Hoja de Trabajo para listado'!$AB$155:$AB$1048576,0),MATCH((CUADRO!H$5&amp;$E395),'Hoja de Trabajo para listado'!$AB$151:$BA$151,0)),0)+IFERROR(INDEX('Hoja de Trabajo para listado'!$BC$155:$CB$1048576,MATCH($A395,'Hoja de Trabajo para listado'!$BC$155:$BC$1048576,0),MATCH((CUADRO!H$5&amp;$E395),'Hoja de Trabajo para listado'!$BC$151:$CB$151,0)),0)+IFERROR(INDEX('Hoja de Trabajo para listado'!$DE$153:$DG$274,MATCH($A395,'Hoja de Trabajo para listado'!$DE$153:$DE$1048576,0),MATCH((CUADRO!H$5&amp;$E395),'Hoja de Trabajo para listado'!$DE$151:$DG$151,0)),0)+IFERROR(INDEX('Hoja de Trabajo para listado'!$CD$155:$DC$1048576,MATCH($A395,'Hoja de Trabajo para listado'!$CD$155:$CD$1048576,0),MATCH((CUADRO!H$5&amp;$E395),'Hoja de Trabajo para listado'!$CD$151:$DC$151,0)),0)</f>
        <v>0</v>
      </c>
      <c r="I395" s="245">
        <f ca="1">+IFERROR(INDEX('Hoja de Trabajo para listado'!$A$155:$Z$1048576,MATCH($A395,'Hoja de Trabajo para listado'!$A$155:$A$1048576,0),MATCH((CUADRO!I$5&amp;$E395),'Hoja de Trabajo para listado'!$A$151:$Z$151,0)),0)+IFERROR(INDEX('Hoja de Trabajo para listado'!$AB$155:$BA$1048576,MATCH($A395,'Hoja de Trabajo para listado'!$AB$155:$AB$1048576,0),MATCH((CUADRO!I$5&amp;$E395),'Hoja de Trabajo para listado'!$AB$151:$BA$151,0)),0)+IFERROR(INDEX('Hoja de Trabajo para listado'!$BC$155:$CB$1048576,MATCH($A395,'Hoja de Trabajo para listado'!$BC$155:$BC$1048576,0),MATCH((CUADRO!I$5&amp;$E395),'Hoja de Trabajo para listado'!$BC$151:$CB$151,0)),0)+IFERROR(INDEX('Hoja de Trabajo para listado'!$DE$153:$DG$274,MATCH($A395,'Hoja de Trabajo para listado'!$DE$153:$DE$1048576,0),MATCH((CUADRO!I$5&amp;$E395),'Hoja de Trabajo para listado'!$DE$151:$DG$151,0)),0)+IFERROR(INDEX('Hoja de Trabajo para listado'!$CD$155:$DC$1048576,MATCH($A395,'Hoja de Trabajo para listado'!$CD$155:$CD$1048576,0),MATCH((CUADRO!I$5&amp;$E395),'Hoja de Trabajo para listado'!$CD$151:$DC$151,0)),0)</f>
        <v>2805.12</v>
      </c>
      <c r="J395" s="245">
        <f ca="1">+IFERROR(INDEX('Hoja de Trabajo para listado'!$A$155:$Z$1048576,MATCH($A395,'Hoja de Trabajo para listado'!$A$155:$A$1048576,0),MATCH((CUADRO!J$5&amp;$E395),'Hoja de Trabajo para listado'!$A$151:$Z$151,0)),0)+IFERROR(INDEX('Hoja de Trabajo para listado'!$AB$155:$BA$1048576,MATCH($A395,'Hoja de Trabajo para listado'!$AB$155:$AB$1048576,0),MATCH((CUADRO!J$5&amp;$E395),'Hoja de Trabajo para listado'!$AB$151:$BA$151,0)),0)+IFERROR(INDEX('Hoja de Trabajo para listado'!$BC$155:$CB$1048576,MATCH($A395,'Hoja de Trabajo para listado'!$BC$155:$BC$1048576,0),MATCH((CUADRO!J$5&amp;$E395),'Hoja de Trabajo para listado'!$BC$151:$CB$151,0)),0)+IFERROR(INDEX('Hoja de Trabajo para listado'!$DE$153:$DG$274,MATCH($A395,'Hoja de Trabajo para listado'!$DE$153:$DE$1048576,0),MATCH((CUADRO!J$5&amp;$E395),'Hoja de Trabajo para listado'!$DE$151:$DG$151,0)),0)+IFERROR(INDEX('Hoja de Trabajo para listado'!$CD$155:$DC$1048576,MATCH($A395,'Hoja de Trabajo para listado'!$CD$155:$CD$1048576,0),MATCH((CUADRO!J$5&amp;$E395),'Hoja de Trabajo para listado'!$CD$151:$DC$151,0)),0)</f>
        <v>0</v>
      </c>
      <c r="K395" s="245">
        <f ca="1">+IFERROR(INDEX('Hoja de Trabajo para listado'!$A$155:$Z$1048576,MATCH($A395,'Hoja de Trabajo para listado'!$A$155:$A$1048576,0),MATCH((CUADRO!K$5&amp;$E395),'Hoja de Trabajo para listado'!$A$151:$Z$151,0)),0)+IFERROR(INDEX('Hoja de Trabajo para listado'!$AB$155:$BA$1048576,MATCH($A395,'Hoja de Trabajo para listado'!$AB$155:$AB$1048576,0),MATCH((CUADRO!K$5&amp;$E395),'Hoja de Trabajo para listado'!$AB$151:$BA$151,0)),0)+IFERROR(INDEX('Hoja de Trabajo para listado'!$BC$155:$CB$1048576,MATCH($A395,'Hoja de Trabajo para listado'!$BC$155:$BC$1048576,0),MATCH((CUADRO!K$5&amp;$E395),'Hoja de Trabajo para listado'!$BC$151:$CB$151,0)),0)+IFERROR(INDEX('Hoja de Trabajo para listado'!$DE$153:$DG$274,MATCH($A395,'Hoja de Trabajo para listado'!$DE$153:$DE$1048576,0),MATCH((CUADRO!K$5&amp;$E395),'Hoja de Trabajo para listado'!$DE$151:$DG$151,0)),0)+IFERROR(INDEX('Hoja de Trabajo para listado'!$CD$155:$DC$1048576,MATCH($A395,'Hoja de Trabajo para listado'!$CD$155:$CD$1048576,0),MATCH((CUADRO!K$5&amp;$E395),'Hoja de Trabajo para listado'!$CD$151:$DC$151,0)),0)</f>
        <v>0</v>
      </c>
      <c r="L395" s="245">
        <f ca="1">+IFERROR(INDEX('Hoja de Trabajo para listado'!$A$155:$Z$1048576,MATCH($A395,'Hoja de Trabajo para listado'!$A$155:$A$1048576,0),MATCH((CUADRO!L$5&amp;$E395),'Hoja de Trabajo para listado'!$A$151:$Z$151,0)),0)+IFERROR(INDEX('Hoja de Trabajo para listado'!$AB$155:$BA$1048576,MATCH($A395,'Hoja de Trabajo para listado'!$AB$155:$AB$1048576,0),MATCH((CUADRO!L$5&amp;$E395),'Hoja de Trabajo para listado'!$AB$151:$BA$151,0)),0)+IFERROR(INDEX('Hoja de Trabajo para listado'!$BC$155:$CB$1048576,MATCH($A395,'Hoja de Trabajo para listado'!$BC$155:$BC$1048576,0),MATCH((CUADRO!L$5&amp;$E395),'Hoja de Trabajo para listado'!$BC$151:$CB$151,0)),0)+IFERROR(INDEX('Hoja de Trabajo para listado'!$DE$153:$DG$274,MATCH($A395,'Hoja de Trabajo para listado'!$DE$153:$DE$1048576,0),MATCH((CUADRO!L$5&amp;$E395),'Hoja de Trabajo para listado'!$DE$151:$DG$151,0)),0)+IFERROR(INDEX('Hoja de Trabajo para listado'!$CD$155:$DC$1048576,MATCH($A395,'Hoja de Trabajo para listado'!$CD$155:$CD$1048576,0),MATCH((CUADRO!L$5&amp;$E395),'Hoja de Trabajo para listado'!$CD$151:$DC$151,0)),0)</f>
        <v>0</v>
      </c>
      <c r="M395" s="245">
        <f ca="1">+IFERROR(INDEX('Hoja de Trabajo para listado'!$A$155:$Z$1048576,MATCH($A395,'Hoja de Trabajo para listado'!$A$155:$A$1048576,0),MATCH((CUADRO!M$5&amp;$E395),'Hoja de Trabajo para listado'!$A$151:$Z$151,0)),0)+IFERROR(INDEX('Hoja de Trabajo para listado'!$AB$155:$BA$1048576,MATCH($A395,'Hoja de Trabajo para listado'!$AB$155:$AB$1048576,0),MATCH((CUADRO!M$5&amp;$E395),'Hoja de Trabajo para listado'!$AB$151:$BA$151,0)),0)+IFERROR(INDEX('Hoja de Trabajo para listado'!$BC$155:$CB$1048576,MATCH($A395,'Hoja de Trabajo para listado'!$BC$155:$BC$1048576,0),MATCH((CUADRO!M$5&amp;$E395),'Hoja de Trabajo para listado'!$BC$151:$CB$151,0)),0)+IFERROR(INDEX('Hoja de Trabajo para listado'!$DE$153:$DG$274,MATCH($A395,'Hoja de Trabajo para listado'!$DE$153:$DE$1048576,0),MATCH((CUADRO!M$5&amp;$E395),'Hoja de Trabajo para listado'!$DE$151:$DG$151,0)),0)+IFERROR(INDEX('Hoja de Trabajo para listado'!$CD$155:$DC$1048576,MATCH($A395,'Hoja de Trabajo para listado'!$CD$155:$CD$1048576,0),MATCH((CUADRO!M$5&amp;$E395),'Hoja de Trabajo para listado'!$CD$151:$DC$151,0)),0)</f>
        <v>0</v>
      </c>
      <c r="N395" s="245">
        <f ca="1">+IFERROR(INDEX('Hoja de Trabajo para listado'!$A$155:$Z$1048576,MATCH($A395,'Hoja de Trabajo para listado'!$A$155:$A$1048576,0),MATCH((CUADRO!N$5&amp;$E395),'Hoja de Trabajo para listado'!$A$151:$Z$151,0)),0)+IFERROR(INDEX('Hoja de Trabajo para listado'!$AB$155:$BA$1048576,MATCH($A395,'Hoja de Trabajo para listado'!$AB$155:$AB$1048576,0),MATCH((CUADRO!N$5&amp;$E395),'Hoja de Trabajo para listado'!$AB$151:$BA$151,0)),0)+IFERROR(INDEX('Hoja de Trabajo para listado'!$BC$155:$CB$1048576,MATCH($A395,'Hoja de Trabajo para listado'!$BC$155:$BC$1048576,0),MATCH((CUADRO!N$5&amp;$E395),'Hoja de Trabajo para listado'!$BC$151:$CB$151,0)),0)+IFERROR(INDEX('Hoja de Trabajo para listado'!$DE$153:$DG$274,MATCH($A395,'Hoja de Trabajo para listado'!$DE$153:$DE$1048576,0),MATCH((CUADRO!N$5&amp;$E395),'Hoja de Trabajo para listado'!$DE$151:$DG$151,0)),0)+IFERROR(INDEX('Hoja de Trabajo para listado'!$CD$155:$DC$1048576,MATCH($A395,'Hoja de Trabajo para listado'!$CD$155:$CD$1048576,0),MATCH((CUADRO!N$5&amp;$E395),'Hoja de Trabajo para listado'!$CD$151:$DC$151,0)),0)</f>
        <v>0</v>
      </c>
      <c r="O395" s="245">
        <f ca="1">+IFERROR(INDEX('Hoja de Trabajo para listado'!$A$155:$Z$1048576,MATCH($A395,'Hoja de Trabajo para listado'!$A$155:$A$1048576,0),MATCH((CUADRO!O$5&amp;$E395),'Hoja de Trabajo para listado'!$A$151:$Z$151,0)),0)+IFERROR(INDEX('Hoja de Trabajo para listado'!$AB$155:$BA$1048576,MATCH($A395,'Hoja de Trabajo para listado'!$AB$155:$AB$1048576,0),MATCH((CUADRO!O$5&amp;$E395),'Hoja de Trabajo para listado'!$AB$151:$BA$151,0)),0)+IFERROR(INDEX('Hoja de Trabajo para listado'!$BC$155:$CB$1048576,MATCH($A395,'Hoja de Trabajo para listado'!$BC$155:$BC$1048576,0),MATCH((CUADRO!O$5&amp;$E395),'Hoja de Trabajo para listado'!$BC$151:$CB$151,0)),0)+IFERROR(INDEX('Hoja de Trabajo para listado'!$DE$153:$DG$274,MATCH($A395,'Hoja de Trabajo para listado'!$DE$153:$DE$1048576,0),MATCH((CUADRO!O$5&amp;$E395),'Hoja de Trabajo para listado'!$DE$151:$DG$151,0)),0)+IFERROR(INDEX('Hoja de Trabajo para listado'!$CD$155:$DC$1048576,MATCH($A395,'Hoja de Trabajo para listado'!$CD$155:$CD$1048576,0),MATCH((CUADRO!O$5&amp;$E395),'Hoja de Trabajo para listado'!$CD$151:$DC$151,0)),0)</f>
        <v>0</v>
      </c>
      <c r="P395" s="245">
        <f ca="1">+IFERROR(INDEX('Hoja de Trabajo para listado'!$A$155:$Z$1048576,MATCH($A395,'Hoja de Trabajo para listado'!$A$155:$A$1048576,0),MATCH((CUADRO!P$5&amp;$E395),'Hoja de Trabajo para listado'!$A$151:$Z$151,0)),0)+IFERROR(INDEX('Hoja de Trabajo para listado'!$AB$155:$BA$1048576,MATCH($A395,'Hoja de Trabajo para listado'!$AB$155:$AB$1048576,0),MATCH((CUADRO!P$5&amp;$E395),'Hoja de Trabajo para listado'!$AB$151:$BA$151,0)),0)+IFERROR(INDEX('Hoja de Trabajo para listado'!$BC$155:$CB$1048576,MATCH($A395,'Hoja de Trabajo para listado'!$BC$155:$BC$1048576,0),MATCH((CUADRO!P$5&amp;$E395),'Hoja de Trabajo para listado'!$BC$151:$CB$151,0)),0)+IFERROR(INDEX('Hoja de Trabajo para listado'!$DE$153:$DG$274,MATCH($A395,'Hoja de Trabajo para listado'!$DE$153:$DE$1048576,0),MATCH((CUADRO!P$5&amp;$E395),'Hoja de Trabajo para listado'!$DE$151:$DG$151,0)),0)+IFERROR(INDEX('Hoja de Trabajo para listado'!$CD$155:$DC$1048576,MATCH($A395,'Hoja de Trabajo para listado'!$CD$155:$CD$1048576,0),MATCH((CUADRO!P$5&amp;$E395),'Hoja de Trabajo para listado'!$CD$151:$DC$151,0)),0)</f>
        <v>0</v>
      </c>
      <c r="Q395" s="245">
        <f ca="1">+IFERROR(INDEX('Hoja de Trabajo para listado'!$A$155:$Z$1048576,MATCH($A395,'Hoja de Trabajo para listado'!$A$155:$A$1048576,0),MATCH((CUADRO!Q$5&amp;$E395),'Hoja de Trabajo para listado'!$A$151:$Z$151,0)),0)+IFERROR(INDEX('Hoja de Trabajo para listado'!$AB$155:$BA$1048576,MATCH($A395,'Hoja de Trabajo para listado'!$AB$155:$AB$1048576,0),MATCH((CUADRO!Q$5&amp;$E395),'Hoja de Trabajo para listado'!$AB$151:$BA$151,0)),0)+IFERROR(INDEX('Hoja de Trabajo para listado'!$BC$155:$CB$1048576,MATCH($A395,'Hoja de Trabajo para listado'!$BC$155:$BC$1048576,0),MATCH((CUADRO!Q$5&amp;$E395),'Hoja de Trabajo para listado'!$BC$151:$CB$151,0)),0)+IFERROR(INDEX('Hoja de Trabajo para listado'!$DE$153:$DG$274,MATCH($A395,'Hoja de Trabajo para listado'!$DE$153:$DE$1048576,0),MATCH((CUADRO!Q$5&amp;$E395),'Hoja de Trabajo para listado'!$DE$151:$DG$151,0)),0)+IFERROR(INDEX('Hoja de Trabajo para listado'!$CD$155:$DC$1048576,MATCH($A395,'Hoja de Trabajo para listado'!$CD$155:$CD$1048576,0),MATCH((CUADRO!Q$5&amp;$E395),'Hoja de Trabajo para listado'!$CD$151:$DC$151,0)),0)</f>
        <v>0</v>
      </c>
      <c r="R395" s="245">
        <f t="shared" ca="1" si="15"/>
        <v>40613.770000000004</v>
      </c>
      <c r="S395" s="262">
        <f ca="1">+R394+R395</f>
        <v>40613.770000000004</v>
      </c>
      <c r="T395" s="245">
        <f ca="1">+S395</f>
        <v>40613.770000000004</v>
      </c>
      <c r="U395" s="244">
        <f t="shared" si="16"/>
        <v>2</v>
      </c>
      <c r="V395" s="333" t="str">
        <f>+VLOOKUP(A395,bd_lista!$A$3:$E$590,5,FALSE)</f>
        <v>Instituciones Descentralizadas</v>
      </c>
      <c r="W395" s="392"/>
      <c r="X395" s="242">
        <v>66</v>
      </c>
      <c r="Y395" s="242" t="str">
        <f>+VLOOKUP(X395,bd_lista!$A$3:$C$590,3,FALSE)</f>
        <v>Ministerio de Planificación del Desarrollo</v>
      </c>
      <c r="Z395" s="292"/>
      <c r="AA395" s="321"/>
    </row>
    <row r="396" spans="1:27" ht="15" customHeight="1">
      <c r="A396" s="251">
        <v>683</v>
      </c>
      <c r="B396" s="387">
        <f>+A396</f>
        <v>683</v>
      </c>
      <c r="C396" s="247" t="str">
        <f>+VLOOKUP(A396,bd_lista!$A$3:$C$590,3,FALSE)</f>
        <v>Procuraduria General del Estado</v>
      </c>
      <c r="D396" s="389" t="str">
        <f>+C396</f>
        <v>Procuraduria General del Estado</v>
      </c>
      <c r="E396" s="247" t="s">
        <v>1304</v>
      </c>
      <c r="F396" s="243">
        <f ca="1">+IFERROR(INDEX('Hoja de Trabajo para listado'!$A$155:$Z$1048576,MATCH($A396,'Hoja de Trabajo para listado'!$A$155:$A$1048576,0),MATCH((CUADRO!F$5&amp;$E396),'Hoja de Trabajo para listado'!$A$151:$Z$151,0)),0)+IFERROR(INDEX('Hoja de Trabajo para listado'!$AB$155:$BA$1048576,MATCH($A396,'Hoja de Trabajo para listado'!$AB$155:$AB$1048576,0),MATCH((CUADRO!F$5&amp;$E396),'Hoja de Trabajo para listado'!$AB$151:$BA$151,0)),0)+IFERROR(INDEX('Hoja de Trabajo para listado'!$BC$155:$CB$1048576,MATCH($A396,'Hoja de Trabajo para listado'!$BC$155:$BC$1048576,0),MATCH((CUADRO!F$5&amp;$E396),'Hoja de Trabajo para listado'!$BC$151:$CB$151,0)),0)+IFERROR(INDEX('Hoja de Trabajo para listado'!$DE$153:$DG$274,MATCH($A396,'Hoja de Trabajo para listado'!$DE$153:$DE$1048576,0),MATCH((CUADRO!F$5&amp;$E396),'Hoja de Trabajo para listado'!$DE$151:$DG$151,0)),0)+IFERROR(INDEX('Hoja de Trabajo para listado'!$CD$155:$DC$1048576,MATCH($A396,'Hoja de Trabajo para listado'!$CD$155:$CD$1048576,0),MATCH((CUADRO!F$5&amp;$E396),'Hoja de Trabajo para listado'!$CD$151:$DC$151,0)),0)</f>
        <v>0</v>
      </c>
      <c r="G396" s="243">
        <f ca="1">+IFERROR(INDEX('Hoja de Trabajo para listado'!$A$155:$Z$1048576,MATCH($A396,'Hoja de Trabajo para listado'!$A$155:$A$1048576,0),MATCH((CUADRO!G$5&amp;$E396),'Hoja de Trabajo para listado'!$A$151:$Z$151,0)),0)+IFERROR(INDEX('Hoja de Trabajo para listado'!$AB$155:$BA$1048576,MATCH($A396,'Hoja de Trabajo para listado'!$AB$155:$AB$1048576,0),MATCH((CUADRO!G$5&amp;$E396),'Hoja de Trabajo para listado'!$AB$151:$BA$151,0)),0)+IFERROR(INDEX('Hoja de Trabajo para listado'!$BC$155:$CB$1048576,MATCH($A396,'Hoja de Trabajo para listado'!$BC$155:$BC$1048576,0),MATCH((CUADRO!G$5&amp;$E396),'Hoja de Trabajo para listado'!$BC$151:$CB$151,0)),0)+IFERROR(INDEX('Hoja de Trabajo para listado'!$DE$153:$DG$274,MATCH($A396,'Hoja de Trabajo para listado'!$DE$153:$DE$1048576,0),MATCH((CUADRO!G$5&amp;$E396),'Hoja de Trabajo para listado'!$DE$151:$DG$151,0)),0)+IFERROR(INDEX('Hoja de Trabajo para listado'!$CD$155:$DC$1048576,MATCH($A396,'Hoja de Trabajo para listado'!$CD$155:$CD$1048576,0),MATCH((CUADRO!G$5&amp;$E396),'Hoja de Trabajo para listado'!$CD$151:$DC$151,0)),0)</f>
        <v>0</v>
      </c>
      <c r="H396" s="243">
        <f ca="1">+IFERROR(INDEX('Hoja de Trabajo para listado'!$A$155:$Z$1048576,MATCH($A396,'Hoja de Trabajo para listado'!$A$155:$A$1048576,0),MATCH((CUADRO!H$5&amp;$E396),'Hoja de Trabajo para listado'!$A$151:$Z$151,0)),0)+IFERROR(INDEX('Hoja de Trabajo para listado'!$AB$155:$BA$1048576,MATCH($A396,'Hoja de Trabajo para listado'!$AB$155:$AB$1048576,0),MATCH((CUADRO!H$5&amp;$E396),'Hoja de Trabajo para listado'!$AB$151:$BA$151,0)),0)+IFERROR(INDEX('Hoja de Trabajo para listado'!$BC$155:$CB$1048576,MATCH($A396,'Hoja de Trabajo para listado'!$BC$155:$BC$1048576,0),MATCH((CUADRO!H$5&amp;$E396),'Hoja de Trabajo para listado'!$BC$151:$CB$151,0)),0)+IFERROR(INDEX('Hoja de Trabajo para listado'!$DE$153:$DG$274,MATCH($A396,'Hoja de Trabajo para listado'!$DE$153:$DE$1048576,0),MATCH((CUADRO!H$5&amp;$E396),'Hoja de Trabajo para listado'!$DE$151:$DG$151,0)),0)+IFERROR(INDEX('Hoja de Trabajo para listado'!$CD$155:$DC$1048576,MATCH($A396,'Hoja de Trabajo para listado'!$CD$155:$CD$1048576,0),MATCH((CUADRO!H$5&amp;$E396),'Hoja de Trabajo para listado'!$CD$151:$DC$151,0)),0)</f>
        <v>0</v>
      </c>
      <c r="I396" s="243">
        <f ca="1">+IFERROR(INDEX('Hoja de Trabajo para listado'!$A$155:$Z$1048576,MATCH($A396,'Hoja de Trabajo para listado'!$A$155:$A$1048576,0),MATCH((CUADRO!I$5&amp;$E396),'Hoja de Trabajo para listado'!$A$151:$Z$151,0)),0)+IFERROR(INDEX('Hoja de Trabajo para listado'!$AB$155:$BA$1048576,MATCH($A396,'Hoja de Trabajo para listado'!$AB$155:$AB$1048576,0),MATCH((CUADRO!I$5&amp;$E396),'Hoja de Trabajo para listado'!$AB$151:$BA$151,0)),0)+IFERROR(INDEX('Hoja de Trabajo para listado'!$BC$155:$CB$1048576,MATCH($A396,'Hoja de Trabajo para listado'!$BC$155:$BC$1048576,0),MATCH((CUADRO!I$5&amp;$E396),'Hoja de Trabajo para listado'!$BC$151:$CB$151,0)),0)+IFERROR(INDEX('Hoja de Trabajo para listado'!$DE$153:$DG$274,MATCH($A396,'Hoja de Trabajo para listado'!$DE$153:$DE$1048576,0),MATCH((CUADRO!I$5&amp;$E396),'Hoja de Trabajo para listado'!$DE$151:$DG$151,0)),0)+IFERROR(INDEX('Hoja de Trabajo para listado'!$CD$155:$DC$1048576,MATCH($A396,'Hoja de Trabajo para listado'!$CD$155:$CD$1048576,0),MATCH((CUADRO!I$5&amp;$E396),'Hoja de Trabajo para listado'!$CD$151:$DC$151,0)),0)</f>
        <v>0</v>
      </c>
      <c r="J396" s="243">
        <f ca="1">+IFERROR(INDEX('Hoja de Trabajo para listado'!$A$155:$Z$1048576,MATCH($A396,'Hoja de Trabajo para listado'!$A$155:$A$1048576,0),MATCH((CUADRO!J$5&amp;$E396),'Hoja de Trabajo para listado'!$A$151:$Z$151,0)),0)+IFERROR(INDEX('Hoja de Trabajo para listado'!$AB$155:$BA$1048576,MATCH($A396,'Hoja de Trabajo para listado'!$AB$155:$AB$1048576,0),MATCH((CUADRO!J$5&amp;$E396),'Hoja de Trabajo para listado'!$AB$151:$BA$151,0)),0)+IFERROR(INDEX('Hoja de Trabajo para listado'!$BC$155:$CB$1048576,MATCH($A396,'Hoja de Trabajo para listado'!$BC$155:$BC$1048576,0),MATCH((CUADRO!J$5&amp;$E396),'Hoja de Trabajo para listado'!$BC$151:$CB$151,0)),0)+IFERROR(INDEX('Hoja de Trabajo para listado'!$DE$153:$DG$274,MATCH($A396,'Hoja de Trabajo para listado'!$DE$153:$DE$1048576,0),MATCH((CUADRO!J$5&amp;$E396),'Hoja de Trabajo para listado'!$DE$151:$DG$151,0)),0)+IFERROR(INDEX('Hoja de Trabajo para listado'!$CD$155:$DC$1048576,MATCH($A396,'Hoja de Trabajo para listado'!$CD$155:$CD$1048576,0),MATCH((CUADRO!J$5&amp;$E396),'Hoja de Trabajo para listado'!$CD$151:$DC$151,0)),0)</f>
        <v>0</v>
      </c>
      <c r="K396" s="243">
        <f ca="1">+IFERROR(INDEX('Hoja de Trabajo para listado'!$A$155:$Z$1048576,MATCH($A396,'Hoja de Trabajo para listado'!$A$155:$A$1048576,0),MATCH((CUADRO!K$5&amp;$E396),'Hoja de Trabajo para listado'!$A$151:$Z$151,0)),0)+IFERROR(INDEX('Hoja de Trabajo para listado'!$AB$155:$BA$1048576,MATCH($A396,'Hoja de Trabajo para listado'!$AB$155:$AB$1048576,0),MATCH((CUADRO!K$5&amp;$E396),'Hoja de Trabajo para listado'!$AB$151:$BA$151,0)),0)+IFERROR(INDEX('Hoja de Trabajo para listado'!$BC$155:$CB$1048576,MATCH($A396,'Hoja de Trabajo para listado'!$BC$155:$BC$1048576,0),MATCH((CUADRO!K$5&amp;$E396),'Hoja de Trabajo para listado'!$BC$151:$CB$151,0)),0)+IFERROR(INDEX('Hoja de Trabajo para listado'!$DE$153:$DG$274,MATCH($A396,'Hoja de Trabajo para listado'!$DE$153:$DE$1048576,0),MATCH((CUADRO!K$5&amp;$E396),'Hoja de Trabajo para listado'!$DE$151:$DG$151,0)),0)+IFERROR(INDEX('Hoja de Trabajo para listado'!$CD$155:$DC$1048576,MATCH($A396,'Hoja de Trabajo para listado'!$CD$155:$CD$1048576,0),MATCH((CUADRO!K$5&amp;$E396),'Hoja de Trabajo para listado'!$CD$151:$DC$151,0)),0)</f>
        <v>0</v>
      </c>
      <c r="L396" s="243">
        <f ca="1">+IFERROR(INDEX('Hoja de Trabajo para listado'!$A$155:$Z$1048576,MATCH($A396,'Hoja de Trabajo para listado'!$A$155:$A$1048576,0),MATCH((CUADRO!L$5&amp;$E396),'Hoja de Trabajo para listado'!$A$151:$Z$151,0)),0)+IFERROR(INDEX('Hoja de Trabajo para listado'!$AB$155:$BA$1048576,MATCH($A396,'Hoja de Trabajo para listado'!$AB$155:$AB$1048576,0),MATCH((CUADRO!L$5&amp;$E396),'Hoja de Trabajo para listado'!$AB$151:$BA$151,0)),0)+IFERROR(INDEX('Hoja de Trabajo para listado'!$BC$155:$CB$1048576,MATCH($A396,'Hoja de Trabajo para listado'!$BC$155:$BC$1048576,0),MATCH((CUADRO!L$5&amp;$E396),'Hoja de Trabajo para listado'!$BC$151:$CB$151,0)),0)+IFERROR(INDEX('Hoja de Trabajo para listado'!$DE$153:$DG$274,MATCH($A396,'Hoja de Trabajo para listado'!$DE$153:$DE$1048576,0),MATCH((CUADRO!L$5&amp;$E396),'Hoja de Trabajo para listado'!$DE$151:$DG$151,0)),0)+IFERROR(INDEX('Hoja de Trabajo para listado'!$CD$155:$DC$1048576,MATCH($A396,'Hoja de Trabajo para listado'!$CD$155:$CD$1048576,0),MATCH((CUADRO!L$5&amp;$E396),'Hoja de Trabajo para listado'!$CD$151:$DC$151,0)),0)</f>
        <v>0</v>
      </c>
      <c r="M396" s="243">
        <f ca="1">+IFERROR(INDEX('Hoja de Trabajo para listado'!$A$155:$Z$1048576,MATCH($A396,'Hoja de Trabajo para listado'!$A$155:$A$1048576,0),MATCH((CUADRO!M$5&amp;$E396),'Hoja de Trabajo para listado'!$A$151:$Z$151,0)),0)+IFERROR(INDEX('Hoja de Trabajo para listado'!$AB$155:$BA$1048576,MATCH($A396,'Hoja de Trabajo para listado'!$AB$155:$AB$1048576,0),MATCH((CUADRO!M$5&amp;$E396),'Hoja de Trabajo para listado'!$AB$151:$BA$151,0)),0)+IFERROR(INDEX('Hoja de Trabajo para listado'!$BC$155:$CB$1048576,MATCH($A396,'Hoja de Trabajo para listado'!$BC$155:$BC$1048576,0),MATCH((CUADRO!M$5&amp;$E396),'Hoja de Trabajo para listado'!$BC$151:$CB$151,0)),0)+IFERROR(INDEX('Hoja de Trabajo para listado'!$DE$153:$DG$274,MATCH($A396,'Hoja de Trabajo para listado'!$DE$153:$DE$1048576,0),MATCH((CUADRO!M$5&amp;$E396),'Hoja de Trabajo para listado'!$DE$151:$DG$151,0)),0)+IFERROR(INDEX('Hoja de Trabajo para listado'!$CD$155:$DC$1048576,MATCH($A396,'Hoja de Trabajo para listado'!$CD$155:$CD$1048576,0),MATCH((CUADRO!M$5&amp;$E396),'Hoja de Trabajo para listado'!$CD$151:$DC$151,0)),0)</f>
        <v>0</v>
      </c>
      <c r="N396" s="243">
        <f ca="1">+IFERROR(INDEX('Hoja de Trabajo para listado'!$A$155:$Z$1048576,MATCH($A396,'Hoja de Trabajo para listado'!$A$155:$A$1048576,0),MATCH((CUADRO!N$5&amp;$E396),'Hoja de Trabajo para listado'!$A$151:$Z$151,0)),0)+IFERROR(INDEX('Hoja de Trabajo para listado'!$AB$155:$BA$1048576,MATCH($A396,'Hoja de Trabajo para listado'!$AB$155:$AB$1048576,0),MATCH((CUADRO!N$5&amp;$E396),'Hoja de Trabajo para listado'!$AB$151:$BA$151,0)),0)+IFERROR(INDEX('Hoja de Trabajo para listado'!$BC$155:$CB$1048576,MATCH($A396,'Hoja de Trabajo para listado'!$BC$155:$BC$1048576,0),MATCH((CUADRO!N$5&amp;$E396),'Hoja de Trabajo para listado'!$BC$151:$CB$151,0)),0)+IFERROR(INDEX('Hoja de Trabajo para listado'!$DE$153:$DG$274,MATCH($A396,'Hoja de Trabajo para listado'!$DE$153:$DE$1048576,0),MATCH((CUADRO!N$5&amp;$E396),'Hoja de Trabajo para listado'!$DE$151:$DG$151,0)),0)+IFERROR(INDEX('Hoja de Trabajo para listado'!$CD$155:$DC$1048576,MATCH($A396,'Hoja de Trabajo para listado'!$CD$155:$CD$1048576,0),MATCH((CUADRO!N$5&amp;$E396),'Hoja de Trabajo para listado'!$CD$151:$DC$151,0)),0)</f>
        <v>0</v>
      </c>
      <c r="O396" s="243">
        <f ca="1">+IFERROR(INDEX('Hoja de Trabajo para listado'!$A$155:$Z$1048576,MATCH($A396,'Hoja de Trabajo para listado'!$A$155:$A$1048576,0),MATCH((CUADRO!O$5&amp;$E396),'Hoja de Trabajo para listado'!$A$151:$Z$151,0)),0)+IFERROR(INDEX('Hoja de Trabajo para listado'!$AB$155:$BA$1048576,MATCH($A396,'Hoja de Trabajo para listado'!$AB$155:$AB$1048576,0),MATCH((CUADRO!O$5&amp;$E396),'Hoja de Trabajo para listado'!$AB$151:$BA$151,0)),0)+IFERROR(INDEX('Hoja de Trabajo para listado'!$BC$155:$CB$1048576,MATCH($A396,'Hoja de Trabajo para listado'!$BC$155:$BC$1048576,0),MATCH((CUADRO!O$5&amp;$E396),'Hoja de Trabajo para listado'!$BC$151:$CB$151,0)),0)+IFERROR(INDEX('Hoja de Trabajo para listado'!$DE$153:$DG$274,MATCH($A396,'Hoja de Trabajo para listado'!$DE$153:$DE$1048576,0),MATCH((CUADRO!O$5&amp;$E396),'Hoja de Trabajo para listado'!$DE$151:$DG$151,0)),0)+IFERROR(INDEX('Hoja de Trabajo para listado'!$CD$155:$DC$1048576,MATCH($A396,'Hoja de Trabajo para listado'!$CD$155:$CD$1048576,0),MATCH((CUADRO!O$5&amp;$E396),'Hoja de Trabajo para listado'!$CD$151:$DC$151,0)),0)</f>
        <v>0</v>
      </c>
      <c r="P396" s="243">
        <f ca="1">+IFERROR(INDEX('Hoja de Trabajo para listado'!$A$155:$Z$1048576,MATCH($A396,'Hoja de Trabajo para listado'!$A$155:$A$1048576,0),MATCH((CUADRO!P$5&amp;$E396),'Hoja de Trabajo para listado'!$A$151:$Z$151,0)),0)+IFERROR(INDEX('Hoja de Trabajo para listado'!$AB$155:$BA$1048576,MATCH($A396,'Hoja de Trabajo para listado'!$AB$155:$AB$1048576,0),MATCH((CUADRO!P$5&amp;$E396),'Hoja de Trabajo para listado'!$AB$151:$BA$151,0)),0)+IFERROR(INDEX('Hoja de Trabajo para listado'!$BC$155:$CB$1048576,MATCH($A396,'Hoja de Trabajo para listado'!$BC$155:$BC$1048576,0),MATCH((CUADRO!P$5&amp;$E396),'Hoja de Trabajo para listado'!$BC$151:$CB$151,0)),0)+IFERROR(INDEX('Hoja de Trabajo para listado'!$DE$153:$DG$274,MATCH($A396,'Hoja de Trabajo para listado'!$DE$153:$DE$1048576,0),MATCH((CUADRO!P$5&amp;$E396),'Hoja de Trabajo para listado'!$DE$151:$DG$151,0)),0)+IFERROR(INDEX('Hoja de Trabajo para listado'!$CD$155:$DC$1048576,MATCH($A396,'Hoja de Trabajo para listado'!$CD$155:$CD$1048576,0),MATCH((CUADRO!P$5&amp;$E396),'Hoja de Trabajo para listado'!$CD$151:$DC$151,0)),0)</f>
        <v>0</v>
      </c>
      <c r="Q396" s="243">
        <f ca="1">+IFERROR(INDEX('Hoja de Trabajo para listado'!$A$155:$Z$1048576,MATCH($A396,'Hoja de Trabajo para listado'!$A$155:$A$1048576,0),MATCH((CUADRO!Q$5&amp;$E396),'Hoja de Trabajo para listado'!$A$151:$Z$151,0)),0)+IFERROR(INDEX('Hoja de Trabajo para listado'!$AB$155:$BA$1048576,MATCH($A396,'Hoja de Trabajo para listado'!$AB$155:$AB$1048576,0),MATCH((CUADRO!Q$5&amp;$E396),'Hoja de Trabajo para listado'!$AB$151:$BA$151,0)),0)+IFERROR(INDEX('Hoja de Trabajo para listado'!$BC$155:$CB$1048576,MATCH($A396,'Hoja de Trabajo para listado'!$BC$155:$BC$1048576,0),MATCH((CUADRO!Q$5&amp;$E396),'Hoja de Trabajo para listado'!$BC$151:$CB$151,0)),0)+IFERROR(INDEX('Hoja de Trabajo para listado'!$DE$153:$DG$274,MATCH($A396,'Hoja de Trabajo para listado'!$DE$153:$DE$1048576,0),MATCH((CUADRO!Q$5&amp;$E396),'Hoja de Trabajo para listado'!$DE$151:$DG$151,0)),0)+IFERROR(INDEX('Hoja de Trabajo para listado'!$CD$155:$DC$1048576,MATCH($A396,'Hoja de Trabajo para listado'!$CD$155:$CD$1048576,0),MATCH((CUADRO!Q$5&amp;$E396),'Hoja de Trabajo para listado'!$CD$151:$DC$151,0)),0)</f>
        <v>0</v>
      </c>
      <c r="R396" s="243">
        <f t="shared" ca="1" si="15"/>
        <v>0</v>
      </c>
      <c r="S396" s="263"/>
      <c r="T396" s="243">
        <f ca="1">+T397</f>
        <v>9335.82</v>
      </c>
      <c r="U396" s="242">
        <f t="shared" si="16"/>
        <v>1</v>
      </c>
      <c r="V396" s="333" t="str">
        <f>+VLOOKUP(A396,bd_lista!$A$3:$E$590,5,FALSE)</f>
        <v>Instituciones Descentralizadas</v>
      </c>
      <c r="W396" s="391" t="str">
        <f>+V396</f>
        <v>Instituciones Descentralizadas</v>
      </c>
      <c r="X396" s="242">
        <v>99</v>
      </c>
      <c r="Y396" s="242" t="s">
        <v>1371</v>
      </c>
      <c r="Z396" s="294">
        <f>+X396</f>
        <v>99</v>
      </c>
      <c r="AA396" s="319" t="str">
        <f>+Y396</f>
        <v>Tesoro General de la Nación</v>
      </c>
    </row>
    <row r="397" spans="1:27" ht="15" customHeight="1">
      <c r="A397" s="32">
        <v>683</v>
      </c>
      <c r="B397" s="388"/>
      <c r="C397" s="333" t="str">
        <f>+VLOOKUP(A397,bd_lista!$A$3:$C$590,3,FALSE)</f>
        <v>Procuraduria General del Estado</v>
      </c>
      <c r="D397" s="390"/>
      <c r="E397" s="333" t="s">
        <v>1305</v>
      </c>
      <c r="F397" s="245">
        <f ca="1">+IFERROR(INDEX('Hoja de Trabajo para listado'!$A$155:$Z$1048576,MATCH($A397,'Hoja de Trabajo para listado'!$A$155:$A$1048576,0),MATCH((CUADRO!F$5&amp;$E397),'Hoja de Trabajo para listado'!$A$151:$Z$151,0)),0)+IFERROR(INDEX('Hoja de Trabajo para listado'!$AB$155:$BA$1048576,MATCH($A397,'Hoja de Trabajo para listado'!$AB$155:$AB$1048576,0),MATCH((CUADRO!F$5&amp;$E397),'Hoja de Trabajo para listado'!$AB$151:$BA$151,0)),0)+IFERROR(INDEX('Hoja de Trabajo para listado'!$BC$155:$CB$1048576,MATCH($A397,'Hoja de Trabajo para listado'!$BC$155:$BC$1048576,0),MATCH((CUADRO!F$5&amp;$E397),'Hoja de Trabajo para listado'!$BC$151:$CB$151,0)),0)+IFERROR(INDEX('Hoja de Trabajo para listado'!$DE$153:$DG$274,MATCH($A397,'Hoja de Trabajo para listado'!$DE$153:$DE$1048576,0),MATCH((CUADRO!F$5&amp;$E397),'Hoja de Trabajo para listado'!$DE$151:$DG$151,0)),0)+IFERROR(INDEX('Hoja de Trabajo para listado'!$CD$155:$DC$1048576,MATCH($A397,'Hoja de Trabajo para listado'!$CD$155:$CD$1048576,0),MATCH((CUADRO!F$5&amp;$E397),'Hoja de Trabajo para listado'!$CD$151:$DC$151,0)),0)</f>
        <v>0</v>
      </c>
      <c r="G397" s="245">
        <f ca="1">+IFERROR(INDEX('Hoja de Trabajo para listado'!$A$155:$Z$1048576,MATCH($A397,'Hoja de Trabajo para listado'!$A$155:$A$1048576,0),MATCH((CUADRO!G$5&amp;$E397),'Hoja de Trabajo para listado'!$A$151:$Z$151,0)),0)+IFERROR(INDEX('Hoja de Trabajo para listado'!$AB$155:$BA$1048576,MATCH($A397,'Hoja de Trabajo para listado'!$AB$155:$AB$1048576,0),MATCH((CUADRO!G$5&amp;$E397),'Hoja de Trabajo para listado'!$AB$151:$BA$151,0)),0)+IFERROR(INDEX('Hoja de Trabajo para listado'!$BC$155:$CB$1048576,MATCH($A397,'Hoja de Trabajo para listado'!$BC$155:$BC$1048576,0),MATCH((CUADRO!G$5&amp;$E397),'Hoja de Trabajo para listado'!$BC$151:$CB$151,0)),0)+IFERROR(INDEX('Hoja de Trabajo para listado'!$DE$153:$DG$274,MATCH($A397,'Hoja de Trabajo para listado'!$DE$153:$DE$1048576,0),MATCH((CUADRO!G$5&amp;$E397),'Hoja de Trabajo para listado'!$DE$151:$DG$151,0)),0)+IFERROR(INDEX('Hoja de Trabajo para listado'!$CD$155:$DC$1048576,MATCH($A397,'Hoja de Trabajo para listado'!$CD$155:$CD$1048576,0),MATCH((CUADRO!G$5&amp;$E397),'Hoja de Trabajo para listado'!$CD$151:$DC$151,0)),0)</f>
        <v>0</v>
      </c>
      <c r="H397" s="245">
        <f ca="1">+IFERROR(INDEX('Hoja de Trabajo para listado'!$A$155:$Z$1048576,MATCH($A397,'Hoja de Trabajo para listado'!$A$155:$A$1048576,0),MATCH((CUADRO!H$5&amp;$E397),'Hoja de Trabajo para listado'!$A$151:$Z$151,0)),0)+IFERROR(INDEX('Hoja de Trabajo para listado'!$AB$155:$BA$1048576,MATCH($A397,'Hoja de Trabajo para listado'!$AB$155:$AB$1048576,0),MATCH((CUADRO!H$5&amp;$E397),'Hoja de Trabajo para listado'!$AB$151:$BA$151,0)),0)+IFERROR(INDEX('Hoja de Trabajo para listado'!$BC$155:$CB$1048576,MATCH($A397,'Hoja de Trabajo para listado'!$BC$155:$BC$1048576,0),MATCH((CUADRO!H$5&amp;$E397),'Hoja de Trabajo para listado'!$BC$151:$CB$151,0)),0)+IFERROR(INDEX('Hoja de Trabajo para listado'!$DE$153:$DG$274,MATCH($A397,'Hoja de Trabajo para listado'!$DE$153:$DE$1048576,0),MATCH((CUADRO!H$5&amp;$E397),'Hoja de Trabajo para listado'!$DE$151:$DG$151,0)),0)+IFERROR(INDEX('Hoja de Trabajo para listado'!$CD$155:$DC$1048576,MATCH($A397,'Hoja de Trabajo para listado'!$CD$155:$CD$1048576,0),MATCH((CUADRO!H$5&amp;$E397),'Hoja de Trabajo para listado'!$CD$151:$DC$151,0)),0)</f>
        <v>0</v>
      </c>
      <c r="I397" s="245">
        <f ca="1">+IFERROR(INDEX('Hoja de Trabajo para listado'!$A$155:$Z$1048576,MATCH($A397,'Hoja de Trabajo para listado'!$A$155:$A$1048576,0),MATCH((CUADRO!I$5&amp;$E397),'Hoja de Trabajo para listado'!$A$151:$Z$151,0)),0)+IFERROR(INDEX('Hoja de Trabajo para listado'!$AB$155:$BA$1048576,MATCH($A397,'Hoja de Trabajo para listado'!$AB$155:$AB$1048576,0),MATCH((CUADRO!I$5&amp;$E397),'Hoja de Trabajo para listado'!$AB$151:$BA$151,0)),0)+IFERROR(INDEX('Hoja de Trabajo para listado'!$BC$155:$CB$1048576,MATCH($A397,'Hoja de Trabajo para listado'!$BC$155:$BC$1048576,0),MATCH((CUADRO!I$5&amp;$E397),'Hoja de Trabajo para listado'!$BC$151:$CB$151,0)),0)+IFERROR(INDEX('Hoja de Trabajo para listado'!$DE$153:$DG$274,MATCH($A397,'Hoja de Trabajo para listado'!$DE$153:$DE$1048576,0),MATCH((CUADRO!I$5&amp;$E397),'Hoja de Trabajo para listado'!$DE$151:$DG$151,0)),0)+IFERROR(INDEX('Hoja de Trabajo para listado'!$CD$155:$DC$1048576,MATCH($A397,'Hoja de Trabajo para listado'!$CD$155:$CD$1048576,0),MATCH((CUADRO!I$5&amp;$E397),'Hoja de Trabajo para listado'!$CD$151:$DC$151,0)),0)</f>
        <v>9335.82</v>
      </c>
      <c r="J397" s="245">
        <f ca="1">+IFERROR(INDEX('Hoja de Trabajo para listado'!$A$155:$Z$1048576,MATCH($A397,'Hoja de Trabajo para listado'!$A$155:$A$1048576,0),MATCH((CUADRO!J$5&amp;$E397),'Hoja de Trabajo para listado'!$A$151:$Z$151,0)),0)+IFERROR(INDEX('Hoja de Trabajo para listado'!$AB$155:$BA$1048576,MATCH($A397,'Hoja de Trabajo para listado'!$AB$155:$AB$1048576,0),MATCH((CUADRO!J$5&amp;$E397),'Hoja de Trabajo para listado'!$AB$151:$BA$151,0)),0)+IFERROR(INDEX('Hoja de Trabajo para listado'!$BC$155:$CB$1048576,MATCH($A397,'Hoja de Trabajo para listado'!$BC$155:$BC$1048576,0),MATCH((CUADRO!J$5&amp;$E397),'Hoja de Trabajo para listado'!$BC$151:$CB$151,0)),0)+IFERROR(INDEX('Hoja de Trabajo para listado'!$DE$153:$DG$274,MATCH($A397,'Hoja de Trabajo para listado'!$DE$153:$DE$1048576,0),MATCH((CUADRO!J$5&amp;$E397),'Hoja de Trabajo para listado'!$DE$151:$DG$151,0)),0)+IFERROR(INDEX('Hoja de Trabajo para listado'!$CD$155:$DC$1048576,MATCH($A397,'Hoja de Trabajo para listado'!$CD$155:$CD$1048576,0),MATCH((CUADRO!J$5&amp;$E397),'Hoja de Trabajo para listado'!$CD$151:$DC$151,0)),0)</f>
        <v>0</v>
      </c>
      <c r="K397" s="245">
        <f ca="1">+IFERROR(INDEX('Hoja de Trabajo para listado'!$A$155:$Z$1048576,MATCH($A397,'Hoja de Trabajo para listado'!$A$155:$A$1048576,0),MATCH((CUADRO!K$5&amp;$E397),'Hoja de Trabajo para listado'!$A$151:$Z$151,0)),0)+IFERROR(INDEX('Hoja de Trabajo para listado'!$AB$155:$BA$1048576,MATCH($A397,'Hoja de Trabajo para listado'!$AB$155:$AB$1048576,0),MATCH((CUADRO!K$5&amp;$E397),'Hoja de Trabajo para listado'!$AB$151:$BA$151,0)),0)+IFERROR(INDEX('Hoja de Trabajo para listado'!$BC$155:$CB$1048576,MATCH($A397,'Hoja de Trabajo para listado'!$BC$155:$BC$1048576,0),MATCH((CUADRO!K$5&amp;$E397),'Hoja de Trabajo para listado'!$BC$151:$CB$151,0)),0)+IFERROR(INDEX('Hoja de Trabajo para listado'!$DE$153:$DG$274,MATCH($A397,'Hoja de Trabajo para listado'!$DE$153:$DE$1048576,0),MATCH((CUADRO!K$5&amp;$E397),'Hoja de Trabajo para listado'!$DE$151:$DG$151,0)),0)+IFERROR(INDEX('Hoja de Trabajo para listado'!$CD$155:$DC$1048576,MATCH($A397,'Hoja de Trabajo para listado'!$CD$155:$CD$1048576,0),MATCH((CUADRO!K$5&amp;$E397),'Hoja de Trabajo para listado'!$CD$151:$DC$151,0)),0)</f>
        <v>0</v>
      </c>
      <c r="L397" s="245">
        <f ca="1">+IFERROR(INDEX('Hoja de Trabajo para listado'!$A$155:$Z$1048576,MATCH($A397,'Hoja de Trabajo para listado'!$A$155:$A$1048576,0),MATCH((CUADRO!L$5&amp;$E397),'Hoja de Trabajo para listado'!$A$151:$Z$151,0)),0)+IFERROR(INDEX('Hoja de Trabajo para listado'!$AB$155:$BA$1048576,MATCH($A397,'Hoja de Trabajo para listado'!$AB$155:$AB$1048576,0),MATCH((CUADRO!L$5&amp;$E397),'Hoja de Trabajo para listado'!$AB$151:$BA$151,0)),0)+IFERROR(INDEX('Hoja de Trabajo para listado'!$BC$155:$CB$1048576,MATCH($A397,'Hoja de Trabajo para listado'!$BC$155:$BC$1048576,0),MATCH((CUADRO!L$5&amp;$E397),'Hoja de Trabajo para listado'!$BC$151:$CB$151,0)),0)+IFERROR(INDEX('Hoja de Trabajo para listado'!$DE$153:$DG$274,MATCH($A397,'Hoja de Trabajo para listado'!$DE$153:$DE$1048576,0),MATCH((CUADRO!L$5&amp;$E397),'Hoja de Trabajo para listado'!$DE$151:$DG$151,0)),0)+IFERROR(INDEX('Hoja de Trabajo para listado'!$CD$155:$DC$1048576,MATCH($A397,'Hoja de Trabajo para listado'!$CD$155:$CD$1048576,0),MATCH((CUADRO!L$5&amp;$E397),'Hoja de Trabajo para listado'!$CD$151:$DC$151,0)),0)</f>
        <v>0</v>
      </c>
      <c r="M397" s="245">
        <f ca="1">+IFERROR(INDEX('Hoja de Trabajo para listado'!$A$155:$Z$1048576,MATCH($A397,'Hoja de Trabajo para listado'!$A$155:$A$1048576,0),MATCH((CUADRO!M$5&amp;$E397),'Hoja de Trabajo para listado'!$A$151:$Z$151,0)),0)+IFERROR(INDEX('Hoja de Trabajo para listado'!$AB$155:$BA$1048576,MATCH($A397,'Hoja de Trabajo para listado'!$AB$155:$AB$1048576,0),MATCH((CUADRO!M$5&amp;$E397),'Hoja de Trabajo para listado'!$AB$151:$BA$151,0)),0)+IFERROR(INDEX('Hoja de Trabajo para listado'!$BC$155:$CB$1048576,MATCH($A397,'Hoja de Trabajo para listado'!$BC$155:$BC$1048576,0),MATCH((CUADRO!M$5&amp;$E397),'Hoja de Trabajo para listado'!$BC$151:$CB$151,0)),0)+IFERROR(INDEX('Hoja de Trabajo para listado'!$DE$153:$DG$274,MATCH($A397,'Hoja de Trabajo para listado'!$DE$153:$DE$1048576,0),MATCH((CUADRO!M$5&amp;$E397),'Hoja de Trabajo para listado'!$DE$151:$DG$151,0)),0)+IFERROR(INDEX('Hoja de Trabajo para listado'!$CD$155:$DC$1048576,MATCH($A397,'Hoja de Trabajo para listado'!$CD$155:$CD$1048576,0),MATCH((CUADRO!M$5&amp;$E397),'Hoja de Trabajo para listado'!$CD$151:$DC$151,0)),0)</f>
        <v>0</v>
      </c>
      <c r="N397" s="245">
        <f ca="1">+IFERROR(INDEX('Hoja de Trabajo para listado'!$A$155:$Z$1048576,MATCH($A397,'Hoja de Trabajo para listado'!$A$155:$A$1048576,0),MATCH((CUADRO!N$5&amp;$E397),'Hoja de Trabajo para listado'!$A$151:$Z$151,0)),0)+IFERROR(INDEX('Hoja de Trabajo para listado'!$AB$155:$BA$1048576,MATCH($A397,'Hoja de Trabajo para listado'!$AB$155:$AB$1048576,0),MATCH((CUADRO!N$5&amp;$E397),'Hoja de Trabajo para listado'!$AB$151:$BA$151,0)),0)+IFERROR(INDEX('Hoja de Trabajo para listado'!$BC$155:$CB$1048576,MATCH($A397,'Hoja de Trabajo para listado'!$BC$155:$BC$1048576,0),MATCH((CUADRO!N$5&amp;$E397),'Hoja de Trabajo para listado'!$BC$151:$CB$151,0)),0)+IFERROR(INDEX('Hoja de Trabajo para listado'!$DE$153:$DG$274,MATCH($A397,'Hoja de Trabajo para listado'!$DE$153:$DE$1048576,0),MATCH((CUADRO!N$5&amp;$E397),'Hoja de Trabajo para listado'!$DE$151:$DG$151,0)),0)+IFERROR(INDEX('Hoja de Trabajo para listado'!$CD$155:$DC$1048576,MATCH($A397,'Hoja de Trabajo para listado'!$CD$155:$CD$1048576,0),MATCH((CUADRO!N$5&amp;$E397),'Hoja de Trabajo para listado'!$CD$151:$DC$151,0)),0)</f>
        <v>0</v>
      </c>
      <c r="O397" s="245">
        <f ca="1">+IFERROR(INDEX('Hoja de Trabajo para listado'!$A$155:$Z$1048576,MATCH($A397,'Hoja de Trabajo para listado'!$A$155:$A$1048576,0),MATCH((CUADRO!O$5&amp;$E397),'Hoja de Trabajo para listado'!$A$151:$Z$151,0)),0)+IFERROR(INDEX('Hoja de Trabajo para listado'!$AB$155:$BA$1048576,MATCH($A397,'Hoja de Trabajo para listado'!$AB$155:$AB$1048576,0),MATCH((CUADRO!O$5&amp;$E397),'Hoja de Trabajo para listado'!$AB$151:$BA$151,0)),0)+IFERROR(INDEX('Hoja de Trabajo para listado'!$BC$155:$CB$1048576,MATCH($A397,'Hoja de Trabajo para listado'!$BC$155:$BC$1048576,0),MATCH((CUADRO!O$5&amp;$E397),'Hoja de Trabajo para listado'!$BC$151:$CB$151,0)),0)+IFERROR(INDEX('Hoja de Trabajo para listado'!$DE$153:$DG$274,MATCH($A397,'Hoja de Trabajo para listado'!$DE$153:$DE$1048576,0),MATCH((CUADRO!O$5&amp;$E397),'Hoja de Trabajo para listado'!$DE$151:$DG$151,0)),0)+IFERROR(INDEX('Hoja de Trabajo para listado'!$CD$155:$DC$1048576,MATCH($A397,'Hoja de Trabajo para listado'!$CD$155:$CD$1048576,0),MATCH((CUADRO!O$5&amp;$E397),'Hoja de Trabajo para listado'!$CD$151:$DC$151,0)),0)</f>
        <v>0</v>
      </c>
      <c r="P397" s="245">
        <f ca="1">+IFERROR(INDEX('Hoja de Trabajo para listado'!$A$155:$Z$1048576,MATCH($A397,'Hoja de Trabajo para listado'!$A$155:$A$1048576,0),MATCH((CUADRO!P$5&amp;$E397),'Hoja de Trabajo para listado'!$A$151:$Z$151,0)),0)+IFERROR(INDEX('Hoja de Trabajo para listado'!$AB$155:$BA$1048576,MATCH($A397,'Hoja de Trabajo para listado'!$AB$155:$AB$1048576,0),MATCH((CUADRO!P$5&amp;$E397),'Hoja de Trabajo para listado'!$AB$151:$BA$151,0)),0)+IFERROR(INDEX('Hoja de Trabajo para listado'!$BC$155:$CB$1048576,MATCH($A397,'Hoja de Trabajo para listado'!$BC$155:$BC$1048576,0),MATCH((CUADRO!P$5&amp;$E397),'Hoja de Trabajo para listado'!$BC$151:$CB$151,0)),0)+IFERROR(INDEX('Hoja de Trabajo para listado'!$DE$153:$DG$274,MATCH($A397,'Hoja de Trabajo para listado'!$DE$153:$DE$1048576,0),MATCH((CUADRO!P$5&amp;$E397),'Hoja de Trabajo para listado'!$DE$151:$DG$151,0)),0)+IFERROR(INDEX('Hoja de Trabajo para listado'!$CD$155:$DC$1048576,MATCH($A397,'Hoja de Trabajo para listado'!$CD$155:$CD$1048576,0),MATCH((CUADRO!P$5&amp;$E397),'Hoja de Trabajo para listado'!$CD$151:$DC$151,0)),0)</f>
        <v>0</v>
      </c>
      <c r="Q397" s="245">
        <f ca="1">+IFERROR(INDEX('Hoja de Trabajo para listado'!$A$155:$Z$1048576,MATCH($A397,'Hoja de Trabajo para listado'!$A$155:$A$1048576,0),MATCH((CUADRO!Q$5&amp;$E397),'Hoja de Trabajo para listado'!$A$151:$Z$151,0)),0)+IFERROR(INDEX('Hoja de Trabajo para listado'!$AB$155:$BA$1048576,MATCH($A397,'Hoja de Trabajo para listado'!$AB$155:$AB$1048576,0),MATCH((CUADRO!Q$5&amp;$E397),'Hoja de Trabajo para listado'!$AB$151:$BA$151,0)),0)+IFERROR(INDEX('Hoja de Trabajo para listado'!$BC$155:$CB$1048576,MATCH($A397,'Hoja de Trabajo para listado'!$BC$155:$BC$1048576,0),MATCH((CUADRO!Q$5&amp;$E397),'Hoja de Trabajo para listado'!$BC$151:$CB$151,0)),0)+IFERROR(INDEX('Hoja de Trabajo para listado'!$DE$153:$DG$274,MATCH($A397,'Hoja de Trabajo para listado'!$DE$153:$DE$1048576,0),MATCH((CUADRO!Q$5&amp;$E397),'Hoja de Trabajo para listado'!$DE$151:$DG$151,0)),0)+IFERROR(INDEX('Hoja de Trabajo para listado'!$CD$155:$DC$1048576,MATCH($A397,'Hoja de Trabajo para listado'!$CD$155:$CD$1048576,0),MATCH((CUADRO!Q$5&amp;$E397),'Hoja de Trabajo para listado'!$CD$151:$DC$151,0)),0)</f>
        <v>0</v>
      </c>
      <c r="R397" s="245">
        <f t="shared" ca="1" si="15"/>
        <v>9335.82</v>
      </c>
      <c r="S397" s="262">
        <f ca="1">+R396+R397</f>
        <v>9335.82</v>
      </c>
      <c r="T397" s="245">
        <f ca="1">+S397</f>
        <v>9335.82</v>
      </c>
      <c r="U397" s="244">
        <f t="shared" si="16"/>
        <v>2</v>
      </c>
      <c r="V397" s="333" t="str">
        <f>+VLOOKUP(A397,bd_lista!$A$3:$E$590,5,FALSE)</f>
        <v>Instituciones Descentralizadas</v>
      </c>
      <c r="W397" s="392"/>
      <c r="X397" s="242">
        <v>99</v>
      </c>
      <c r="Y397" s="242" t="s">
        <v>1371</v>
      </c>
      <c r="Z397" s="292"/>
      <c r="AA397" s="321"/>
    </row>
    <row r="398" spans="1:27" customFormat="1" ht="27" hidden="1" customHeight="1">
      <c r="A398" s="251">
        <v>716</v>
      </c>
      <c r="B398" s="387">
        <f>+A398</f>
        <v>716</v>
      </c>
      <c r="C398" s="247" t="str">
        <f>+VLOOKUP(A398,bd_lista!$A$3:$C$590,3,FALSE)</f>
        <v>Empresa Tarijeña del Gas</v>
      </c>
      <c r="D398" s="389" t="str">
        <f>+C398</f>
        <v>Empresa Tarijeña del Gas</v>
      </c>
      <c r="E398" s="247" t="s">
        <v>1304</v>
      </c>
      <c r="F398" s="243">
        <f ca="1">+IFERROR(INDEX('Hoja de Trabajo para listado'!$A$155:$Z$1048576,MATCH($A398,'Hoja de Trabajo para listado'!$A$155:$A$1048576,0),MATCH((CUADRO!F$5&amp;$E398),'Hoja de Trabajo para listado'!$A$151:$Z$151,0)),0)+IFERROR(INDEX('Hoja de Trabajo para listado'!$AB$155:$BA$1048576,MATCH($A398,'Hoja de Trabajo para listado'!$AB$155:$AB$1048576,0),MATCH((CUADRO!F$5&amp;$E398),'Hoja de Trabajo para listado'!$AB$151:$BA$151,0)),0)+IFERROR(INDEX('Hoja de Trabajo para listado'!$BC$155:$CB$1048576,MATCH($A398,'Hoja de Trabajo para listado'!$BC$155:$BC$1048576,0),MATCH((CUADRO!F$5&amp;$E398),'Hoja de Trabajo para listado'!$BC$151:$CB$151,0)),0)+IFERROR(INDEX('Hoja de Trabajo para listado'!$DE$153:$DG$274,MATCH($A398,'Hoja de Trabajo para listado'!$DE$153:$DE$1048576,0),MATCH((CUADRO!F$5&amp;$E398),'Hoja de Trabajo para listado'!$DE$151:$DG$151,0)),0)+IFERROR(INDEX('Hoja de Trabajo para listado'!$CD$155:$DC$1048576,MATCH($A398,'Hoja de Trabajo para listado'!$CD$155:$CD$1048576,0),MATCH((CUADRO!F$5&amp;$E398),'Hoja de Trabajo para listado'!$CD$151:$DC$151,0)),0)</f>
        <v>0</v>
      </c>
      <c r="G398" s="243">
        <f ca="1">+IFERROR(INDEX('Hoja de Trabajo para listado'!$A$155:$Z$1048576,MATCH($A398,'Hoja de Trabajo para listado'!$A$155:$A$1048576,0),MATCH((CUADRO!G$5&amp;$E398),'Hoja de Trabajo para listado'!$A$151:$Z$151,0)),0)+IFERROR(INDEX('Hoja de Trabajo para listado'!$AB$155:$BA$1048576,MATCH($A398,'Hoja de Trabajo para listado'!$AB$155:$AB$1048576,0),MATCH((CUADRO!G$5&amp;$E398),'Hoja de Trabajo para listado'!$AB$151:$BA$151,0)),0)+IFERROR(INDEX('Hoja de Trabajo para listado'!$BC$155:$CB$1048576,MATCH($A398,'Hoja de Trabajo para listado'!$BC$155:$BC$1048576,0),MATCH((CUADRO!G$5&amp;$E398),'Hoja de Trabajo para listado'!$BC$151:$CB$151,0)),0)+IFERROR(INDEX('Hoja de Trabajo para listado'!$DE$153:$DG$274,MATCH($A398,'Hoja de Trabajo para listado'!$DE$153:$DE$1048576,0),MATCH((CUADRO!G$5&amp;$E398),'Hoja de Trabajo para listado'!$DE$151:$DG$151,0)),0)+IFERROR(INDEX('Hoja de Trabajo para listado'!$CD$155:$DC$1048576,MATCH($A398,'Hoja de Trabajo para listado'!$CD$155:$CD$1048576,0),MATCH((CUADRO!G$5&amp;$E398),'Hoja de Trabajo para listado'!$CD$151:$DC$151,0)),0)</f>
        <v>0</v>
      </c>
      <c r="H398" s="243">
        <f ca="1">+IFERROR(INDEX('Hoja de Trabajo para listado'!$A$155:$Z$1048576,MATCH($A398,'Hoja de Trabajo para listado'!$A$155:$A$1048576,0),MATCH((CUADRO!H$5&amp;$E398),'Hoja de Trabajo para listado'!$A$151:$Z$151,0)),0)+IFERROR(INDEX('Hoja de Trabajo para listado'!$AB$155:$BA$1048576,MATCH($A398,'Hoja de Trabajo para listado'!$AB$155:$AB$1048576,0),MATCH((CUADRO!H$5&amp;$E398),'Hoja de Trabajo para listado'!$AB$151:$BA$151,0)),0)+IFERROR(INDEX('Hoja de Trabajo para listado'!$BC$155:$CB$1048576,MATCH($A398,'Hoja de Trabajo para listado'!$BC$155:$BC$1048576,0),MATCH((CUADRO!H$5&amp;$E398),'Hoja de Trabajo para listado'!$BC$151:$CB$151,0)),0)+IFERROR(INDEX('Hoja de Trabajo para listado'!$DE$153:$DG$274,MATCH($A398,'Hoja de Trabajo para listado'!$DE$153:$DE$1048576,0),MATCH((CUADRO!H$5&amp;$E398),'Hoja de Trabajo para listado'!$DE$151:$DG$151,0)),0)+IFERROR(INDEX('Hoja de Trabajo para listado'!$CD$155:$DC$1048576,MATCH($A398,'Hoja de Trabajo para listado'!$CD$155:$CD$1048576,0),MATCH((CUADRO!H$5&amp;$E398),'Hoja de Trabajo para listado'!$CD$151:$DC$151,0)),0)</f>
        <v>0</v>
      </c>
      <c r="I398" s="243">
        <f ca="1">+IFERROR(INDEX('Hoja de Trabajo para listado'!$A$155:$Z$1048576,MATCH($A398,'Hoja de Trabajo para listado'!$A$155:$A$1048576,0),MATCH((CUADRO!I$5&amp;$E398),'Hoja de Trabajo para listado'!$A$151:$Z$151,0)),0)+IFERROR(INDEX('Hoja de Trabajo para listado'!$AB$155:$BA$1048576,MATCH($A398,'Hoja de Trabajo para listado'!$AB$155:$AB$1048576,0),MATCH((CUADRO!I$5&amp;$E398),'Hoja de Trabajo para listado'!$AB$151:$BA$151,0)),0)+IFERROR(INDEX('Hoja de Trabajo para listado'!$BC$155:$CB$1048576,MATCH($A398,'Hoja de Trabajo para listado'!$BC$155:$BC$1048576,0),MATCH((CUADRO!I$5&amp;$E398),'Hoja de Trabajo para listado'!$BC$151:$CB$151,0)),0)+IFERROR(INDEX('Hoja de Trabajo para listado'!$DE$153:$DG$274,MATCH($A398,'Hoja de Trabajo para listado'!$DE$153:$DE$1048576,0),MATCH((CUADRO!I$5&amp;$E398),'Hoja de Trabajo para listado'!$DE$151:$DG$151,0)),0)+IFERROR(INDEX('Hoja de Trabajo para listado'!$CD$155:$DC$1048576,MATCH($A398,'Hoja de Trabajo para listado'!$CD$155:$CD$1048576,0),MATCH((CUADRO!I$5&amp;$E398),'Hoja de Trabajo para listado'!$CD$151:$DC$151,0)),0)</f>
        <v>0</v>
      </c>
      <c r="J398" s="243">
        <f ca="1">+IFERROR(INDEX('Hoja de Trabajo para listado'!$A$155:$Z$1048576,MATCH($A398,'Hoja de Trabajo para listado'!$A$155:$A$1048576,0),MATCH((CUADRO!J$5&amp;$E398),'Hoja de Trabajo para listado'!$A$151:$Z$151,0)),0)+IFERROR(INDEX('Hoja de Trabajo para listado'!$AB$155:$BA$1048576,MATCH($A398,'Hoja de Trabajo para listado'!$AB$155:$AB$1048576,0),MATCH((CUADRO!J$5&amp;$E398),'Hoja de Trabajo para listado'!$AB$151:$BA$151,0)),0)+IFERROR(INDEX('Hoja de Trabajo para listado'!$BC$155:$CB$1048576,MATCH($A398,'Hoja de Trabajo para listado'!$BC$155:$BC$1048576,0),MATCH((CUADRO!J$5&amp;$E398),'Hoja de Trabajo para listado'!$BC$151:$CB$151,0)),0)+IFERROR(INDEX('Hoja de Trabajo para listado'!$DE$153:$DG$274,MATCH($A398,'Hoja de Trabajo para listado'!$DE$153:$DE$1048576,0),MATCH((CUADRO!J$5&amp;$E398),'Hoja de Trabajo para listado'!$DE$151:$DG$151,0)),0)+IFERROR(INDEX('Hoja de Trabajo para listado'!$CD$155:$DC$1048576,MATCH($A398,'Hoja de Trabajo para listado'!$CD$155:$CD$1048576,0),MATCH((CUADRO!J$5&amp;$E398),'Hoja de Trabajo para listado'!$CD$151:$DC$151,0)),0)</f>
        <v>0</v>
      </c>
      <c r="K398" s="243">
        <f ca="1">+IFERROR(INDEX('Hoja de Trabajo para listado'!$A$155:$Z$1048576,MATCH($A398,'Hoja de Trabajo para listado'!$A$155:$A$1048576,0),MATCH((CUADRO!K$5&amp;$E398),'Hoja de Trabajo para listado'!$A$151:$Z$151,0)),0)+IFERROR(INDEX('Hoja de Trabajo para listado'!$AB$155:$BA$1048576,MATCH($A398,'Hoja de Trabajo para listado'!$AB$155:$AB$1048576,0),MATCH((CUADRO!K$5&amp;$E398),'Hoja de Trabajo para listado'!$AB$151:$BA$151,0)),0)+IFERROR(INDEX('Hoja de Trabajo para listado'!$BC$155:$CB$1048576,MATCH($A398,'Hoja de Trabajo para listado'!$BC$155:$BC$1048576,0),MATCH((CUADRO!K$5&amp;$E398),'Hoja de Trabajo para listado'!$BC$151:$CB$151,0)),0)+IFERROR(INDEX('Hoja de Trabajo para listado'!$DE$153:$DG$274,MATCH($A398,'Hoja de Trabajo para listado'!$DE$153:$DE$1048576,0),MATCH((CUADRO!K$5&amp;$E398),'Hoja de Trabajo para listado'!$DE$151:$DG$151,0)),0)+IFERROR(INDEX('Hoja de Trabajo para listado'!$CD$155:$DC$1048576,MATCH($A398,'Hoja de Trabajo para listado'!$CD$155:$CD$1048576,0),MATCH((CUADRO!K$5&amp;$E398),'Hoja de Trabajo para listado'!$CD$151:$DC$151,0)),0)</f>
        <v>0</v>
      </c>
      <c r="L398" s="243">
        <f ca="1">+IFERROR(INDEX('Hoja de Trabajo para listado'!$A$155:$Z$1048576,MATCH($A398,'Hoja de Trabajo para listado'!$A$155:$A$1048576,0),MATCH((CUADRO!L$5&amp;$E398),'Hoja de Trabajo para listado'!$A$151:$Z$151,0)),0)+IFERROR(INDEX('Hoja de Trabajo para listado'!$AB$155:$BA$1048576,MATCH($A398,'Hoja de Trabajo para listado'!$AB$155:$AB$1048576,0),MATCH((CUADRO!L$5&amp;$E398),'Hoja de Trabajo para listado'!$AB$151:$BA$151,0)),0)+IFERROR(INDEX('Hoja de Trabajo para listado'!$BC$155:$CB$1048576,MATCH($A398,'Hoja de Trabajo para listado'!$BC$155:$BC$1048576,0),MATCH((CUADRO!L$5&amp;$E398),'Hoja de Trabajo para listado'!$BC$151:$CB$151,0)),0)+IFERROR(INDEX('Hoja de Trabajo para listado'!$DE$153:$DG$274,MATCH($A398,'Hoja de Trabajo para listado'!$DE$153:$DE$1048576,0),MATCH((CUADRO!L$5&amp;$E398),'Hoja de Trabajo para listado'!$DE$151:$DG$151,0)),0)+IFERROR(INDEX('Hoja de Trabajo para listado'!$CD$155:$DC$1048576,MATCH($A398,'Hoja de Trabajo para listado'!$CD$155:$CD$1048576,0),MATCH((CUADRO!L$5&amp;$E398),'Hoja de Trabajo para listado'!$CD$151:$DC$151,0)),0)</f>
        <v>0</v>
      </c>
      <c r="M398" s="243">
        <f ca="1">+IFERROR(INDEX('Hoja de Trabajo para listado'!$A$155:$Z$1048576,MATCH($A398,'Hoja de Trabajo para listado'!$A$155:$A$1048576,0),MATCH((CUADRO!M$5&amp;$E398),'Hoja de Trabajo para listado'!$A$151:$Z$151,0)),0)+IFERROR(INDEX('Hoja de Trabajo para listado'!$AB$155:$BA$1048576,MATCH($A398,'Hoja de Trabajo para listado'!$AB$155:$AB$1048576,0),MATCH((CUADRO!M$5&amp;$E398),'Hoja de Trabajo para listado'!$AB$151:$BA$151,0)),0)+IFERROR(INDEX('Hoja de Trabajo para listado'!$BC$155:$CB$1048576,MATCH($A398,'Hoja de Trabajo para listado'!$BC$155:$BC$1048576,0),MATCH((CUADRO!M$5&amp;$E398),'Hoja de Trabajo para listado'!$BC$151:$CB$151,0)),0)+IFERROR(INDEX('Hoja de Trabajo para listado'!$DE$153:$DG$274,MATCH($A398,'Hoja de Trabajo para listado'!$DE$153:$DE$1048576,0),MATCH((CUADRO!M$5&amp;$E398),'Hoja de Trabajo para listado'!$DE$151:$DG$151,0)),0)+IFERROR(INDEX('Hoja de Trabajo para listado'!$CD$155:$DC$1048576,MATCH($A398,'Hoja de Trabajo para listado'!$CD$155:$CD$1048576,0),MATCH((CUADRO!M$5&amp;$E398),'Hoja de Trabajo para listado'!$CD$151:$DC$151,0)),0)</f>
        <v>0</v>
      </c>
      <c r="N398" s="243">
        <f ca="1">+IFERROR(INDEX('Hoja de Trabajo para listado'!$A$155:$Z$1048576,MATCH($A398,'Hoja de Trabajo para listado'!$A$155:$A$1048576,0),MATCH((CUADRO!N$5&amp;$E398),'Hoja de Trabajo para listado'!$A$151:$Z$151,0)),0)+IFERROR(INDEX('Hoja de Trabajo para listado'!$AB$155:$BA$1048576,MATCH($A398,'Hoja de Trabajo para listado'!$AB$155:$AB$1048576,0),MATCH((CUADRO!N$5&amp;$E398),'Hoja de Trabajo para listado'!$AB$151:$BA$151,0)),0)+IFERROR(INDEX('Hoja de Trabajo para listado'!$BC$155:$CB$1048576,MATCH($A398,'Hoja de Trabajo para listado'!$BC$155:$BC$1048576,0),MATCH((CUADRO!N$5&amp;$E398),'Hoja de Trabajo para listado'!$BC$151:$CB$151,0)),0)+IFERROR(INDEX('Hoja de Trabajo para listado'!$DE$153:$DG$274,MATCH($A398,'Hoja de Trabajo para listado'!$DE$153:$DE$1048576,0),MATCH((CUADRO!N$5&amp;$E398),'Hoja de Trabajo para listado'!$DE$151:$DG$151,0)),0)+IFERROR(INDEX('Hoja de Trabajo para listado'!$CD$155:$DC$1048576,MATCH($A398,'Hoja de Trabajo para listado'!$CD$155:$CD$1048576,0),MATCH((CUADRO!N$5&amp;$E398),'Hoja de Trabajo para listado'!$CD$151:$DC$151,0)),0)</f>
        <v>0</v>
      </c>
      <c r="O398" s="243">
        <f ca="1">+IFERROR(INDEX('Hoja de Trabajo para listado'!$A$155:$Z$1048576,MATCH($A398,'Hoja de Trabajo para listado'!$A$155:$A$1048576,0),MATCH((CUADRO!O$5&amp;$E398),'Hoja de Trabajo para listado'!$A$151:$Z$151,0)),0)+IFERROR(INDEX('Hoja de Trabajo para listado'!$AB$155:$BA$1048576,MATCH($A398,'Hoja de Trabajo para listado'!$AB$155:$AB$1048576,0),MATCH((CUADRO!O$5&amp;$E398),'Hoja de Trabajo para listado'!$AB$151:$BA$151,0)),0)+IFERROR(INDEX('Hoja de Trabajo para listado'!$BC$155:$CB$1048576,MATCH($A398,'Hoja de Trabajo para listado'!$BC$155:$BC$1048576,0),MATCH((CUADRO!O$5&amp;$E398),'Hoja de Trabajo para listado'!$BC$151:$CB$151,0)),0)+IFERROR(INDEX('Hoja de Trabajo para listado'!$DE$153:$DG$274,MATCH($A398,'Hoja de Trabajo para listado'!$DE$153:$DE$1048576,0),MATCH((CUADRO!O$5&amp;$E398),'Hoja de Trabajo para listado'!$DE$151:$DG$151,0)),0)+IFERROR(INDEX('Hoja de Trabajo para listado'!$CD$155:$DC$1048576,MATCH($A398,'Hoja de Trabajo para listado'!$CD$155:$CD$1048576,0),MATCH((CUADRO!O$5&amp;$E398),'Hoja de Trabajo para listado'!$CD$151:$DC$151,0)),0)</f>
        <v>0</v>
      </c>
      <c r="P398" s="243">
        <f ca="1">+IFERROR(INDEX('Hoja de Trabajo para listado'!$A$155:$Z$1048576,MATCH($A398,'Hoja de Trabajo para listado'!$A$155:$A$1048576,0),MATCH((CUADRO!P$5&amp;$E398),'Hoja de Trabajo para listado'!$A$151:$Z$151,0)),0)+IFERROR(INDEX('Hoja de Trabajo para listado'!$AB$155:$BA$1048576,MATCH($A398,'Hoja de Trabajo para listado'!$AB$155:$AB$1048576,0),MATCH((CUADRO!P$5&amp;$E398),'Hoja de Trabajo para listado'!$AB$151:$BA$151,0)),0)+IFERROR(INDEX('Hoja de Trabajo para listado'!$BC$155:$CB$1048576,MATCH($A398,'Hoja de Trabajo para listado'!$BC$155:$BC$1048576,0),MATCH((CUADRO!P$5&amp;$E398),'Hoja de Trabajo para listado'!$BC$151:$CB$151,0)),0)+IFERROR(INDEX('Hoja de Trabajo para listado'!$DE$153:$DG$274,MATCH($A398,'Hoja de Trabajo para listado'!$DE$153:$DE$1048576,0),MATCH((CUADRO!P$5&amp;$E398),'Hoja de Trabajo para listado'!$DE$151:$DG$151,0)),0)+IFERROR(INDEX('Hoja de Trabajo para listado'!$CD$155:$DC$1048576,MATCH($A398,'Hoja de Trabajo para listado'!$CD$155:$CD$1048576,0),MATCH((CUADRO!P$5&amp;$E398),'Hoja de Trabajo para listado'!$CD$151:$DC$151,0)),0)</f>
        <v>0</v>
      </c>
      <c r="Q398" s="243">
        <f ca="1">+IFERROR(INDEX('Hoja de Trabajo para listado'!$A$155:$Z$1048576,MATCH($A398,'Hoja de Trabajo para listado'!$A$155:$A$1048576,0),MATCH((CUADRO!Q$5&amp;$E398),'Hoja de Trabajo para listado'!$A$151:$Z$151,0)),0)+IFERROR(INDEX('Hoja de Trabajo para listado'!$AB$155:$BA$1048576,MATCH($A398,'Hoja de Trabajo para listado'!$AB$155:$AB$1048576,0),MATCH((CUADRO!Q$5&amp;$E398),'Hoja de Trabajo para listado'!$AB$151:$BA$151,0)),0)+IFERROR(INDEX('Hoja de Trabajo para listado'!$BC$155:$CB$1048576,MATCH($A398,'Hoja de Trabajo para listado'!$BC$155:$BC$1048576,0),MATCH((CUADRO!Q$5&amp;$E398),'Hoja de Trabajo para listado'!$BC$151:$CB$151,0)),0)+IFERROR(INDEX('Hoja de Trabajo para listado'!$DE$153:$DG$274,MATCH($A398,'Hoja de Trabajo para listado'!$DE$153:$DE$1048576,0),MATCH((CUADRO!Q$5&amp;$E398),'Hoja de Trabajo para listado'!$DE$151:$DG$151,0)),0)+IFERROR(INDEX('Hoja de Trabajo para listado'!$CD$155:$DC$1048576,MATCH($A398,'Hoja de Trabajo para listado'!$CD$155:$CD$1048576,0),MATCH((CUADRO!Q$5&amp;$E398),'Hoja de Trabajo para listado'!$CD$151:$DC$151,0)),0)</f>
        <v>0</v>
      </c>
      <c r="R398" s="243">
        <f t="shared" ca="1" si="15"/>
        <v>0</v>
      </c>
      <c r="S398" s="249"/>
      <c r="T398" s="243">
        <f ca="1">+T399</f>
        <v>0</v>
      </c>
      <c r="U398" s="242">
        <f t="shared" si="16"/>
        <v>1</v>
      </c>
      <c r="V398" s="333" t="str">
        <f>+VLOOKUP(A398,bd_lista!$A$3:$E$590,5,FALSE)</f>
        <v>Empresas Municipales</v>
      </c>
      <c r="W398" s="391" t="str">
        <f>+V398</f>
        <v>Empresas Municipales</v>
      </c>
      <c r="X398" s="242">
        <f>+VLOOKUP(A398,[4]Sheet1!$A$13:$D$744,4,FALSE)</f>
        <v>78</v>
      </c>
      <c r="Y398" s="242" t="str">
        <f>+VLOOKUP(X398,bd_lista!$A$3:$C$590,3,FALSE)</f>
        <v>Ministerio de Hidrocarburos y Energías</v>
      </c>
      <c r="Z398" s="294">
        <f>+X398</f>
        <v>78</v>
      </c>
      <c r="AA398" s="295" t="str">
        <f>+Y398</f>
        <v>Ministerio de Hidrocarburos y Energías</v>
      </c>
    </row>
    <row r="399" spans="1:27" customFormat="1" ht="27" hidden="1" customHeight="1">
      <c r="A399" s="32">
        <v>716</v>
      </c>
      <c r="B399" s="388"/>
      <c r="C399" s="333" t="str">
        <f>+VLOOKUP(A399,bd_lista!$A$3:$C$590,3,FALSE)</f>
        <v>Empresa Tarijeña del Gas</v>
      </c>
      <c r="D399" s="390"/>
      <c r="E399" s="333" t="s">
        <v>1305</v>
      </c>
      <c r="F399" s="243">
        <f ca="1">+IFERROR(INDEX('Hoja de Trabajo para listado'!$A$155:$Z$1048576,MATCH($A399,'Hoja de Trabajo para listado'!$A$155:$A$1048576,0),MATCH((CUADRO!F$5&amp;$E399),'Hoja de Trabajo para listado'!$A$151:$Z$151,0)),0)+IFERROR(INDEX('Hoja de Trabajo para listado'!$AB$155:$BA$1048576,MATCH($A399,'Hoja de Trabajo para listado'!$AB$155:$AB$1048576,0),MATCH((CUADRO!F$5&amp;$E399),'Hoja de Trabajo para listado'!$AB$151:$BA$151,0)),0)+IFERROR(INDEX('Hoja de Trabajo para listado'!$BC$155:$CB$1048576,MATCH($A399,'Hoja de Trabajo para listado'!$BC$155:$BC$1048576,0),MATCH((CUADRO!F$5&amp;$E399),'Hoja de Trabajo para listado'!$BC$151:$CB$151,0)),0)+IFERROR(INDEX('Hoja de Trabajo para listado'!$DE$153:$DG$274,MATCH($A399,'Hoja de Trabajo para listado'!$DE$153:$DE$1048576,0),MATCH((CUADRO!F$5&amp;$E399),'Hoja de Trabajo para listado'!$DE$151:$DG$151,0)),0)+IFERROR(INDEX('Hoja de Trabajo para listado'!$CD$155:$DC$1048576,MATCH($A399,'Hoja de Trabajo para listado'!$CD$155:$CD$1048576,0),MATCH((CUADRO!F$5&amp;$E399),'Hoja de Trabajo para listado'!$CD$151:$DC$151,0)),0)</f>
        <v>0</v>
      </c>
      <c r="G399" s="243">
        <f ca="1">+IFERROR(INDEX('Hoja de Trabajo para listado'!$A$155:$Z$1048576,MATCH($A399,'Hoja de Trabajo para listado'!$A$155:$A$1048576,0),MATCH((CUADRO!G$5&amp;$E399),'Hoja de Trabajo para listado'!$A$151:$Z$151,0)),0)+IFERROR(INDEX('Hoja de Trabajo para listado'!$AB$155:$BA$1048576,MATCH($A399,'Hoja de Trabajo para listado'!$AB$155:$AB$1048576,0),MATCH((CUADRO!G$5&amp;$E399),'Hoja de Trabajo para listado'!$AB$151:$BA$151,0)),0)+IFERROR(INDEX('Hoja de Trabajo para listado'!$BC$155:$CB$1048576,MATCH($A399,'Hoja de Trabajo para listado'!$BC$155:$BC$1048576,0),MATCH((CUADRO!G$5&amp;$E399),'Hoja de Trabajo para listado'!$BC$151:$CB$151,0)),0)+IFERROR(INDEX('Hoja de Trabajo para listado'!$DE$153:$DG$274,MATCH($A399,'Hoja de Trabajo para listado'!$DE$153:$DE$1048576,0),MATCH((CUADRO!G$5&amp;$E399),'Hoja de Trabajo para listado'!$DE$151:$DG$151,0)),0)+IFERROR(INDEX('Hoja de Trabajo para listado'!$CD$155:$DC$1048576,MATCH($A399,'Hoja de Trabajo para listado'!$CD$155:$CD$1048576,0),MATCH((CUADRO!G$5&amp;$E399),'Hoja de Trabajo para listado'!$CD$151:$DC$151,0)),0)</f>
        <v>0</v>
      </c>
      <c r="H399" s="243">
        <f ca="1">+IFERROR(INDEX('Hoja de Trabajo para listado'!$A$155:$Z$1048576,MATCH($A399,'Hoja de Trabajo para listado'!$A$155:$A$1048576,0),MATCH((CUADRO!H$5&amp;$E399),'Hoja de Trabajo para listado'!$A$151:$Z$151,0)),0)+IFERROR(INDEX('Hoja de Trabajo para listado'!$AB$155:$BA$1048576,MATCH($A399,'Hoja de Trabajo para listado'!$AB$155:$AB$1048576,0),MATCH((CUADRO!H$5&amp;$E399),'Hoja de Trabajo para listado'!$AB$151:$BA$151,0)),0)+IFERROR(INDEX('Hoja de Trabajo para listado'!$BC$155:$CB$1048576,MATCH($A399,'Hoja de Trabajo para listado'!$BC$155:$BC$1048576,0),MATCH((CUADRO!H$5&amp;$E399),'Hoja de Trabajo para listado'!$BC$151:$CB$151,0)),0)+IFERROR(INDEX('Hoja de Trabajo para listado'!$DE$153:$DG$274,MATCH($A399,'Hoja de Trabajo para listado'!$DE$153:$DE$1048576,0),MATCH((CUADRO!H$5&amp;$E399),'Hoja de Trabajo para listado'!$DE$151:$DG$151,0)),0)+IFERROR(INDEX('Hoja de Trabajo para listado'!$CD$155:$DC$1048576,MATCH($A399,'Hoja de Trabajo para listado'!$CD$155:$CD$1048576,0),MATCH((CUADRO!H$5&amp;$E399),'Hoja de Trabajo para listado'!$CD$151:$DC$151,0)),0)</f>
        <v>0</v>
      </c>
      <c r="I399" s="243">
        <f ca="1">+IFERROR(INDEX('Hoja de Trabajo para listado'!$A$155:$Z$1048576,MATCH($A399,'Hoja de Trabajo para listado'!$A$155:$A$1048576,0),MATCH((CUADRO!I$5&amp;$E399),'Hoja de Trabajo para listado'!$A$151:$Z$151,0)),0)+IFERROR(INDEX('Hoja de Trabajo para listado'!$AB$155:$BA$1048576,MATCH($A399,'Hoja de Trabajo para listado'!$AB$155:$AB$1048576,0),MATCH((CUADRO!I$5&amp;$E399),'Hoja de Trabajo para listado'!$AB$151:$BA$151,0)),0)+IFERROR(INDEX('Hoja de Trabajo para listado'!$BC$155:$CB$1048576,MATCH($A399,'Hoja de Trabajo para listado'!$BC$155:$BC$1048576,0),MATCH((CUADRO!I$5&amp;$E399),'Hoja de Trabajo para listado'!$BC$151:$CB$151,0)),0)+IFERROR(INDEX('Hoja de Trabajo para listado'!$DE$153:$DG$274,MATCH($A399,'Hoja de Trabajo para listado'!$DE$153:$DE$1048576,0),MATCH((CUADRO!I$5&amp;$E399),'Hoja de Trabajo para listado'!$DE$151:$DG$151,0)),0)+IFERROR(INDEX('Hoja de Trabajo para listado'!$CD$155:$DC$1048576,MATCH($A399,'Hoja de Trabajo para listado'!$CD$155:$CD$1048576,0),MATCH((CUADRO!I$5&amp;$E399),'Hoja de Trabajo para listado'!$CD$151:$DC$151,0)),0)</f>
        <v>0</v>
      </c>
      <c r="J399" s="243">
        <f ca="1">+IFERROR(INDEX('Hoja de Trabajo para listado'!$A$155:$Z$1048576,MATCH($A399,'Hoja de Trabajo para listado'!$A$155:$A$1048576,0),MATCH((CUADRO!J$5&amp;$E399),'Hoja de Trabajo para listado'!$A$151:$Z$151,0)),0)+IFERROR(INDEX('Hoja de Trabajo para listado'!$AB$155:$BA$1048576,MATCH($A399,'Hoja de Trabajo para listado'!$AB$155:$AB$1048576,0),MATCH((CUADRO!J$5&amp;$E399),'Hoja de Trabajo para listado'!$AB$151:$BA$151,0)),0)+IFERROR(INDEX('Hoja de Trabajo para listado'!$BC$155:$CB$1048576,MATCH($A399,'Hoja de Trabajo para listado'!$BC$155:$BC$1048576,0),MATCH((CUADRO!J$5&amp;$E399),'Hoja de Trabajo para listado'!$BC$151:$CB$151,0)),0)+IFERROR(INDEX('Hoja de Trabajo para listado'!$DE$153:$DG$274,MATCH($A399,'Hoja de Trabajo para listado'!$DE$153:$DE$1048576,0),MATCH((CUADRO!J$5&amp;$E399),'Hoja de Trabajo para listado'!$DE$151:$DG$151,0)),0)+IFERROR(INDEX('Hoja de Trabajo para listado'!$CD$155:$DC$1048576,MATCH($A399,'Hoja de Trabajo para listado'!$CD$155:$CD$1048576,0),MATCH((CUADRO!J$5&amp;$E399),'Hoja de Trabajo para listado'!$CD$151:$DC$151,0)),0)</f>
        <v>0</v>
      </c>
      <c r="K399" s="243">
        <f ca="1">+IFERROR(INDEX('Hoja de Trabajo para listado'!$A$155:$Z$1048576,MATCH($A399,'Hoja de Trabajo para listado'!$A$155:$A$1048576,0),MATCH((CUADRO!K$5&amp;$E399),'Hoja de Trabajo para listado'!$A$151:$Z$151,0)),0)+IFERROR(INDEX('Hoja de Trabajo para listado'!$AB$155:$BA$1048576,MATCH($A399,'Hoja de Trabajo para listado'!$AB$155:$AB$1048576,0),MATCH((CUADRO!K$5&amp;$E399),'Hoja de Trabajo para listado'!$AB$151:$BA$151,0)),0)+IFERROR(INDEX('Hoja de Trabajo para listado'!$BC$155:$CB$1048576,MATCH($A399,'Hoja de Trabajo para listado'!$BC$155:$BC$1048576,0),MATCH((CUADRO!K$5&amp;$E399),'Hoja de Trabajo para listado'!$BC$151:$CB$151,0)),0)+IFERROR(INDEX('Hoja de Trabajo para listado'!$DE$153:$DG$274,MATCH($A399,'Hoja de Trabajo para listado'!$DE$153:$DE$1048576,0),MATCH((CUADRO!K$5&amp;$E399),'Hoja de Trabajo para listado'!$DE$151:$DG$151,0)),0)+IFERROR(INDEX('Hoja de Trabajo para listado'!$CD$155:$DC$1048576,MATCH($A399,'Hoja de Trabajo para listado'!$CD$155:$CD$1048576,0),MATCH((CUADRO!K$5&amp;$E399),'Hoja de Trabajo para listado'!$CD$151:$DC$151,0)),0)</f>
        <v>0</v>
      </c>
      <c r="L399" s="243">
        <f ca="1">+IFERROR(INDEX('Hoja de Trabajo para listado'!$A$155:$Z$1048576,MATCH($A399,'Hoja de Trabajo para listado'!$A$155:$A$1048576,0),MATCH((CUADRO!L$5&amp;$E399),'Hoja de Trabajo para listado'!$A$151:$Z$151,0)),0)+IFERROR(INDEX('Hoja de Trabajo para listado'!$AB$155:$BA$1048576,MATCH($A399,'Hoja de Trabajo para listado'!$AB$155:$AB$1048576,0),MATCH((CUADRO!L$5&amp;$E399),'Hoja de Trabajo para listado'!$AB$151:$BA$151,0)),0)+IFERROR(INDEX('Hoja de Trabajo para listado'!$BC$155:$CB$1048576,MATCH($A399,'Hoja de Trabajo para listado'!$BC$155:$BC$1048576,0),MATCH((CUADRO!L$5&amp;$E399),'Hoja de Trabajo para listado'!$BC$151:$CB$151,0)),0)+IFERROR(INDEX('Hoja de Trabajo para listado'!$DE$153:$DG$274,MATCH($A399,'Hoja de Trabajo para listado'!$DE$153:$DE$1048576,0),MATCH((CUADRO!L$5&amp;$E399),'Hoja de Trabajo para listado'!$DE$151:$DG$151,0)),0)+IFERROR(INDEX('Hoja de Trabajo para listado'!$CD$155:$DC$1048576,MATCH($A399,'Hoja de Trabajo para listado'!$CD$155:$CD$1048576,0),MATCH((CUADRO!L$5&amp;$E399),'Hoja de Trabajo para listado'!$CD$151:$DC$151,0)),0)</f>
        <v>0</v>
      </c>
      <c r="M399" s="243">
        <f ca="1">+IFERROR(INDEX('Hoja de Trabajo para listado'!$A$155:$Z$1048576,MATCH($A399,'Hoja de Trabajo para listado'!$A$155:$A$1048576,0),MATCH((CUADRO!M$5&amp;$E399),'Hoja de Trabajo para listado'!$A$151:$Z$151,0)),0)+IFERROR(INDEX('Hoja de Trabajo para listado'!$AB$155:$BA$1048576,MATCH($A399,'Hoja de Trabajo para listado'!$AB$155:$AB$1048576,0),MATCH((CUADRO!M$5&amp;$E399),'Hoja de Trabajo para listado'!$AB$151:$BA$151,0)),0)+IFERROR(INDEX('Hoja de Trabajo para listado'!$BC$155:$CB$1048576,MATCH($A399,'Hoja de Trabajo para listado'!$BC$155:$BC$1048576,0),MATCH((CUADRO!M$5&amp;$E399),'Hoja de Trabajo para listado'!$BC$151:$CB$151,0)),0)+IFERROR(INDEX('Hoja de Trabajo para listado'!$DE$153:$DG$274,MATCH($A399,'Hoja de Trabajo para listado'!$DE$153:$DE$1048576,0),MATCH((CUADRO!M$5&amp;$E399),'Hoja de Trabajo para listado'!$DE$151:$DG$151,0)),0)+IFERROR(INDEX('Hoja de Trabajo para listado'!$CD$155:$DC$1048576,MATCH($A399,'Hoja de Trabajo para listado'!$CD$155:$CD$1048576,0),MATCH((CUADRO!M$5&amp;$E399),'Hoja de Trabajo para listado'!$CD$151:$DC$151,0)),0)</f>
        <v>0</v>
      </c>
      <c r="N399" s="243">
        <f ca="1">+IFERROR(INDEX('Hoja de Trabajo para listado'!$A$155:$Z$1048576,MATCH($A399,'Hoja de Trabajo para listado'!$A$155:$A$1048576,0),MATCH((CUADRO!N$5&amp;$E399),'Hoja de Trabajo para listado'!$A$151:$Z$151,0)),0)+IFERROR(INDEX('Hoja de Trabajo para listado'!$AB$155:$BA$1048576,MATCH($A399,'Hoja de Trabajo para listado'!$AB$155:$AB$1048576,0),MATCH((CUADRO!N$5&amp;$E399),'Hoja de Trabajo para listado'!$AB$151:$BA$151,0)),0)+IFERROR(INDEX('Hoja de Trabajo para listado'!$BC$155:$CB$1048576,MATCH($A399,'Hoja de Trabajo para listado'!$BC$155:$BC$1048576,0),MATCH((CUADRO!N$5&amp;$E399),'Hoja de Trabajo para listado'!$BC$151:$CB$151,0)),0)+IFERROR(INDEX('Hoja de Trabajo para listado'!$DE$153:$DG$274,MATCH($A399,'Hoja de Trabajo para listado'!$DE$153:$DE$1048576,0),MATCH((CUADRO!N$5&amp;$E399),'Hoja de Trabajo para listado'!$DE$151:$DG$151,0)),0)+IFERROR(INDEX('Hoja de Trabajo para listado'!$CD$155:$DC$1048576,MATCH($A399,'Hoja de Trabajo para listado'!$CD$155:$CD$1048576,0),MATCH((CUADRO!N$5&amp;$E399),'Hoja de Trabajo para listado'!$CD$151:$DC$151,0)),0)</f>
        <v>0</v>
      </c>
      <c r="O399" s="243">
        <f ca="1">+IFERROR(INDEX('Hoja de Trabajo para listado'!$A$155:$Z$1048576,MATCH($A399,'Hoja de Trabajo para listado'!$A$155:$A$1048576,0),MATCH((CUADRO!O$5&amp;$E399),'Hoja de Trabajo para listado'!$A$151:$Z$151,0)),0)+IFERROR(INDEX('Hoja de Trabajo para listado'!$AB$155:$BA$1048576,MATCH($A399,'Hoja de Trabajo para listado'!$AB$155:$AB$1048576,0),MATCH((CUADRO!O$5&amp;$E399),'Hoja de Trabajo para listado'!$AB$151:$BA$151,0)),0)+IFERROR(INDEX('Hoja de Trabajo para listado'!$BC$155:$CB$1048576,MATCH($A399,'Hoja de Trabajo para listado'!$BC$155:$BC$1048576,0),MATCH((CUADRO!O$5&amp;$E399),'Hoja de Trabajo para listado'!$BC$151:$CB$151,0)),0)+IFERROR(INDEX('Hoja de Trabajo para listado'!$DE$153:$DG$274,MATCH($A399,'Hoja de Trabajo para listado'!$DE$153:$DE$1048576,0),MATCH((CUADRO!O$5&amp;$E399),'Hoja de Trabajo para listado'!$DE$151:$DG$151,0)),0)+IFERROR(INDEX('Hoja de Trabajo para listado'!$CD$155:$DC$1048576,MATCH($A399,'Hoja de Trabajo para listado'!$CD$155:$CD$1048576,0),MATCH((CUADRO!O$5&amp;$E399),'Hoja de Trabajo para listado'!$CD$151:$DC$151,0)),0)</f>
        <v>0</v>
      </c>
      <c r="P399" s="243">
        <f ca="1">+IFERROR(INDEX('Hoja de Trabajo para listado'!$A$155:$Z$1048576,MATCH($A399,'Hoja de Trabajo para listado'!$A$155:$A$1048576,0),MATCH((CUADRO!P$5&amp;$E399),'Hoja de Trabajo para listado'!$A$151:$Z$151,0)),0)+IFERROR(INDEX('Hoja de Trabajo para listado'!$AB$155:$BA$1048576,MATCH($A399,'Hoja de Trabajo para listado'!$AB$155:$AB$1048576,0),MATCH((CUADRO!P$5&amp;$E399),'Hoja de Trabajo para listado'!$AB$151:$BA$151,0)),0)+IFERROR(INDEX('Hoja de Trabajo para listado'!$BC$155:$CB$1048576,MATCH($A399,'Hoja de Trabajo para listado'!$BC$155:$BC$1048576,0),MATCH((CUADRO!P$5&amp;$E399),'Hoja de Trabajo para listado'!$BC$151:$CB$151,0)),0)+IFERROR(INDEX('Hoja de Trabajo para listado'!$DE$153:$DG$274,MATCH($A399,'Hoja de Trabajo para listado'!$DE$153:$DE$1048576,0),MATCH((CUADRO!P$5&amp;$E399),'Hoja de Trabajo para listado'!$DE$151:$DG$151,0)),0)+IFERROR(INDEX('Hoja de Trabajo para listado'!$CD$155:$DC$1048576,MATCH($A399,'Hoja de Trabajo para listado'!$CD$155:$CD$1048576,0),MATCH((CUADRO!P$5&amp;$E399),'Hoja de Trabajo para listado'!$CD$151:$DC$151,0)),0)</f>
        <v>0</v>
      </c>
      <c r="Q399" s="243">
        <f ca="1">+IFERROR(INDEX('Hoja de Trabajo para listado'!$A$155:$Z$1048576,MATCH($A399,'Hoja de Trabajo para listado'!$A$155:$A$1048576,0),MATCH((CUADRO!Q$5&amp;$E399),'Hoja de Trabajo para listado'!$A$151:$Z$151,0)),0)+IFERROR(INDEX('Hoja de Trabajo para listado'!$AB$155:$BA$1048576,MATCH($A399,'Hoja de Trabajo para listado'!$AB$155:$AB$1048576,0),MATCH((CUADRO!Q$5&amp;$E399),'Hoja de Trabajo para listado'!$AB$151:$BA$151,0)),0)+IFERROR(INDEX('Hoja de Trabajo para listado'!$BC$155:$CB$1048576,MATCH($A399,'Hoja de Trabajo para listado'!$BC$155:$BC$1048576,0),MATCH((CUADRO!Q$5&amp;$E399),'Hoja de Trabajo para listado'!$BC$151:$CB$151,0)),0)+IFERROR(INDEX('Hoja de Trabajo para listado'!$DE$153:$DG$274,MATCH($A399,'Hoja de Trabajo para listado'!$DE$153:$DE$1048576,0),MATCH((CUADRO!Q$5&amp;$E399),'Hoja de Trabajo para listado'!$DE$151:$DG$151,0)),0)+IFERROR(INDEX('Hoja de Trabajo para listado'!$CD$155:$DC$1048576,MATCH($A399,'Hoja de Trabajo para listado'!$CD$155:$CD$1048576,0),MATCH((CUADRO!Q$5&amp;$E399),'Hoja de Trabajo para listado'!$CD$151:$DC$151,0)),0)</f>
        <v>0</v>
      </c>
      <c r="R399" s="243">
        <f t="shared" ca="1" si="15"/>
        <v>0</v>
      </c>
      <c r="S399" s="249">
        <f ca="1">+R398+R399</f>
        <v>0</v>
      </c>
      <c r="T399" s="243">
        <f ca="1">+S399</f>
        <v>0</v>
      </c>
      <c r="U399" s="242">
        <f t="shared" si="16"/>
        <v>2</v>
      </c>
      <c r="V399" s="333" t="str">
        <f>+VLOOKUP(A399,bd_lista!$A$3:$E$590,5,FALSE)</f>
        <v>Empresas Municipales</v>
      </c>
      <c r="W399" s="392"/>
      <c r="X399" s="242">
        <f>+VLOOKUP(A399,[4]Sheet1!$A$13:$D$744,4,FALSE)</f>
        <v>78</v>
      </c>
      <c r="Y399" s="242" t="str">
        <f>+VLOOKUP(X399,bd_lista!$A$3:$C$590,3,FALSE)</f>
        <v>Ministerio de Hidrocarburos y Energías</v>
      </c>
      <c r="Z399" s="292"/>
      <c r="AA399" s="293"/>
    </row>
    <row r="400" spans="1:27" customFormat="1" ht="15" hidden="1" customHeight="1">
      <c r="A400" s="32">
        <v>761</v>
      </c>
      <c r="B400" s="387">
        <f>+A400</f>
        <v>761</v>
      </c>
      <c r="C400" s="247" t="str">
        <f>+VLOOKUP(A400,bd_lista!$A$3:$C$590,3,FALSE)</f>
        <v>Servicio Autónomo Municipal de Agua Potable y Alcantarillado</v>
      </c>
      <c r="D400" s="389" t="str">
        <f>+C400</f>
        <v>Servicio Autónomo Municipal de Agua Potable y Alcantarillado</v>
      </c>
      <c r="E400" s="242" t="s">
        <v>1304</v>
      </c>
      <c r="F400" s="243">
        <f ca="1">+IFERROR(INDEX('Hoja de Trabajo para listado'!$A$155:$Z$1048576,MATCH($A400,'Hoja de Trabajo para listado'!$A$155:$A$1048576,0),MATCH((CUADRO!F$5&amp;$E400),'Hoja de Trabajo para listado'!$A$151:$Z$151,0)),0)+IFERROR(INDEX('Hoja de Trabajo para listado'!$AB$155:$BA$1048576,MATCH($A400,'Hoja de Trabajo para listado'!$AB$155:$AB$1048576,0),MATCH((CUADRO!F$5&amp;$E400),'Hoja de Trabajo para listado'!$AB$151:$BA$151,0)),0)+IFERROR(INDEX('Hoja de Trabajo para listado'!$BC$155:$CB$1048576,MATCH($A400,'Hoja de Trabajo para listado'!$BC$155:$BC$1048576,0),MATCH((CUADRO!F$5&amp;$E400),'Hoja de Trabajo para listado'!$BC$151:$CB$151,0)),0)+IFERROR(INDEX('Hoja de Trabajo para listado'!$DE$153:$DG$274,MATCH($A400,'Hoja de Trabajo para listado'!$DE$153:$DE$1048576,0),MATCH((CUADRO!F$5&amp;$E400),'Hoja de Trabajo para listado'!$DE$151:$DG$151,0)),0)+IFERROR(INDEX('Hoja de Trabajo para listado'!$CD$155:$DC$1048576,MATCH($A400,'Hoja de Trabajo para listado'!$CD$155:$CD$1048576,0),MATCH((CUADRO!F$5&amp;$E400),'Hoja de Trabajo para listado'!$CD$151:$DC$151,0)),0)</f>
        <v>0</v>
      </c>
      <c r="G400" s="243">
        <f ca="1">+IFERROR(INDEX('Hoja de Trabajo para listado'!$A$155:$Z$1048576,MATCH($A400,'Hoja de Trabajo para listado'!$A$155:$A$1048576,0),MATCH((CUADRO!G$5&amp;$E400),'Hoja de Trabajo para listado'!$A$151:$Z$151,0)),0)+IFERROR(INDEX('Hoja de Trabajo para listado'!$AB$155:$BA$1048576,MATCH($A400,'Hoja de Trabajo para listado'!$AB$155:$AB$1048576,0),MATCH((CUADRO!G$5&amp;$E400),'Hoja de Trabajo para listado'!$AB$151:$BA$151,0)),0)+IFERROR(INDEX('Hoja de Trabajo para listado'!$BC$155:$CB$1048576,MATCH($A400,'Hoja de Trabajo para listado'!$BC$155:$BC$1048576,0),MATCH((CUADRO!G$5&amp;$E400),'Hoja de Trabajo para listado'!$BC$151:$CB$151,0)),0)+IFERROR(INDEX('Hoja de Trabajo para listado'!$DE$153:$DG$274,MATCH($A400,'Hoja de Trabajo para listado'!$DE$153:$DE$1048576,0),MATCH((CUADRO!G$5&amp;$E400),'Hoja de Trabajo para listado'!$DE$151:$DG$151,0)),0)+IFERROR(INDEX('Hoja de Trabajo para listado'!$CD$155:$DC$1048576,MATCH($A400,'Hoja de Trabajo para listado'!$CD$155:$CD$1048576,0),MATCH((CUADRO!G$5&amp;$E400),'Hoja de Trabajo para listado'!$CD$151:$DC$151,0)),0)</f>
        <v>0</v>
      </c>
      <c r="H400" s="243">
        <f ca="1">+IFERROR(INDEX('Hoja de Trabajo para listado'!$A$155:$Z$1048576,MATCH($A400,'Hoja de Trabajo para listado'!$A$155:$A$1048576,0),MATCH((CUADRO!H$5&amp;$E400),'Hoja de Trabajo para listado'!$A$151:$Z$151,0)),0)+IFERROR(INDEX('Hoja de Trabajo para listado'!$AB$155:$BA$1048576,MATCH($A400,'Hoja de Trabajo para listado'!$AB$155:$AB$1048576,0),MATCH((CUADRO!H$5&amp;$E400),'Hoja de Trabajo para listado'!$AB$151:$BA$151,0)),0)+IFERROR(INDEX('Hoja de Trabajo para listado'!$BC$155:$CB$1048576,MATCH($A400,'Hoja de Trabajo para listado'!$BC$155:$BC$1048576,0),MATCH((CUADRO!H$5&amp;$E400),'Hoja de Trabajo para listado'!$BC$151:$CB$151,0)),0)+IFERROR(INDEX('Hoja de Trabajo para listado'!$DE$153:$DG$274,MATCH($A400,'Hoja de Trabajo para listado'!$DE$153:$DE$1048576,0),MATCH((CUADRO!H$5&amp;$E400),'Hoja de Trabajo para listado'!$DE$151:$DG$151,0)),0)+IFERROR(INDEX('Hoja de Trabajo para listado'!$CD$155:$DC$1048576,MATCH($A400,'Hoja de Trabajo para listado'!$CD$155:$CD$1048576,0),MATCH((CUADRO!H$5&amp;$E400),'Hoja de Trabajo para listado'!$CD$151:$DC$151,0)),0)</f>
        <v>0</v>
      </c>
      <c r="I400" s="243">
        <f ca="1">+IFERROR(INDEX('Hoja de Trabajo para listado'!$A$155:$Z$1048576,MATCH($A400,'Hoja de Trabajo para listado'!$A$155:$A$1048576,0),MATCH((CUADRO!I$5&amp;$E400),'Hoja de Trabajo para listado'!$A$151:$Z$151,0)),0)+IFERROR(INDEX('Hoja de Trabajo para listado'!$AB$155:$BA$1048576,MATCH($A400,'Hoja de Trabajo para listado'!$AB$155:$AB$1048576,0),MATCH((CUADRO!I$5&amp;$E400),'Hoja de Trabajo para listado'!$AB$151:$BA$151,0)),0)+IFERROR(INDEX('Hoja de Trabajo para listado'!$BC$155:$CB$1048576,MATCH($A400,'Hoja de Trabajo para listado'!$BC$155:$BC$1048576,0),MATCH((CUADRO!I$5&amp;$E400),'Hoja de Trabajo para listado'!$BC$151:$CB$151,0)),0)+IFERROR(INDEX('Hoja de Trabajo para listado'!$DE$153:$DG$274,MATCH($A400,'Hoja de Trabajo para listado'!$DE$153:$DE$1048576,0),MATCH((CUADRO!I$5&amp;$E400),'Hoja de Trabajo para listado'!$DE$151:$DG$151,0)),0)+IFERROR(INDEX('Hoja de Trabajo para listado'!$CD$155:$DC$1048576,MATCH($A400,'Hoja de Trabajo para listado'!$CD$155:$CD$1048576,0),MATCH((CUADRO!I$5&amp;$E400),'Hoja de Trabajo para listado'!$CD$151:$DC$151,0)),0)</f>
        <v>0</v>
      </c>
      <c r="J400" s="243">
        <f ca="1">+IFERROR(INDEX('Hoja de Trabajo para listado'!$A$155:$Z$1048576,MATCH($A400,'Hoja de Trabajo para listado'!$A$155:$A$1048576,0),MATCH((CUADRO!J$5&amp;$E400),'Hoja de Trabajo para listado'!$A$151:$Z$151,0)),0)+IFERROR(INDEX('Hoja de Trabajo para listado'!$AB$155:$BA$1048576,MATCH($A400,'Hoja de Trabajo para listado'!$AB$155:$AB$1048576,0),MATCH((CUADRO!J$5&amp;$E400),'Hoja de Trabajo para listado'!$AB$151:$BA$151,0)),0)+IFERROR(INDEX('Hoja de Trabajo para listado'!$BC$155:$CB$1048576,MATCH($A400,'Hoja de Trabajo para listado'!$BC$155:$BC$1048576,0),MATCH((CUADRO!J$5&amp;$E400),'Hoja de Trabajo para listado'!$BC$151:$CB$151,0)),0)+IFERROR(INDEX('Hoja de Trabajo para listado'!$DE$153:$DG$274,MATCH($A400,'Hoja de Trabajo para listado'!$DE$153:$DE$1048576,0),MATCH((CUADRO!J$5&amp;$E400),'Hoja de Trabajo para listado'!$DE$151:$DG$151,0)),0)+IFERROR(INDEX('Hoja de Trabajo para listado'!$CD$155:$DC$1048576,MATCH($A400,'Hoja de Trabajo para listado'!$CD$155:$CD$1048576,0),MATCH((CUADRO!J$5&amp;$E400),'Hoja de Trabajo para listado'!$CD$151:$DC$151,0)),0)</f>
        <v>0</v>
      </c>
      <c r="K400" s="243">
        <f ca="1">+IFERROR(INDEX('Hoja de Trabajo para listado'!$A$155:$Z$1048576,MATCH($A400,'Hoja de Trabajo para listado'!$A$155:$A$1048576,0),MATCH((CUADRO!K$5&amp;$E400),'Hoja de Trabajo para listado'!$A$151:$Z$151,0)),0)+IFERROR(INDEX('Hoja de Trabajo para listado'!$AB$155:$BA$1048576,MATCH($A400,'Hoja de Trabajo para listado'!$AB$155:$AB$1048576,0),MATCH((CUADRO!K$5&amp;$E400),'Hoja de Trabajo para listado'!$AB$151:$BA$151,0)),0)+IFERROR(INDEX('Hoja de Trabajo para listado'!$BC$155:$CB$1048576,MATCH($A400,'Hoja de Trabajo para listado'!$BC$155:$BC$1048576,0),MATCH((CUADRO!K$5&amp;$E400),'Hoja de Trabajo para listado'!$BC$151:$CB$151,0)),0)+IFERROR(INDEX('Hoja de Trabajo para listado'!$DE$153:$DG$274,MATCH($A400,'Hoja de Trabajo para listado'!$DE$153:$DE$1048576,0),MATCH((CUADRO!K$5&amp;$E400),'Hoja de Trabajo para listado'!$DE$151:$DG$151,0)),0)+IFERROR(INDEX('Hoja de Trabajo para listado'!$CD$155:$DC$1048576,MATCH($A400,'Hoja de Trabajo para listado'!$CD$155:$CD$1048576,0),MATCH((CUADRO!K$5&amp;$E400),'Hoja de Trabajo para listado'!$CD$151:$DC$151,0)),0)</f>
        <v>0</v>
      </c>
      <c r="L400" s="243">
        <f ca="1">+IFERROR(INDEX('Hoja de Trabajo para listado'!$A$155:$Z$1048576,MATCH($A400,'Hoja de Trabajo para listado'!$A$155:$A$1048576,0),MATCH((CUADRO!L$5&amp;$E400),'Hoja de Trabajo para listado'!$A$151:$Z$151,0)),0)+IFERROR(INDEX('Hoja de Trabajo para listado'!$AB$155:$BA$1048576,MATCH($A400,'Hoja de Trabajo para listado'!$AB$155:$AB$1048576,0),MATCH((CUADRO!L$5&amp;$E400),'Hoja de Trabajo para listado'!$AB$151:$BA$151,0)),0)+IFERROR(INDEX('Hoja de Trabajo para listado'!$BC$155:$CB$1048576,MATCH($A400,'Hoja de Trabajo para listado'!$BC$155:$BC$1048576,0),MATCH((CUADRO!L$5&amp;$E400),'Hoja de Trabajo para listado'!$BC$151:$CB$151,0)),0)+IFERROR(INDEX('Hoja de Trabajo para listado'!$DE$153:$DG$274,MATCH($A400,'Hoja de Trabajo para listado'!$DE$153:$DE$1048576,0),MATCH((CUADRO!L$5&amp;$E400),'Hoja de Trabajo para listado'!$DE$151:$DG$151,0)),0)+IFERROR(INDEX('Hoja de Trabajo para listado'!$CD$155:$DC$1048576,MATCH($A400,'Hoja de Trabajo para listado'!$CD$155:$CD$1048576,0),MATCH((CUADRO!L$5&amp;$E400),'Hoja de Trabajo para listado'!$CD$151:$DC$151,0)),0)</f>
        <v>0</v>
      </c>
      <c r="M400" s="243">
        <f ca="1">+IFERROR(INDEX('Hoja de Trabajo para listado'!$A$155:$Z$1048576,MATCH($A400,'Hoja de Trabajo para listado'!$A$155:$A$1048576,0),MATCH((CUADRO!M$5&amp;$E400),'Hoja de Trabajo para listado'!$A$151:$Z$151,0)),0)+IFERROR(INDEX('Hoja de Trabajo para listado'!$AB$155:$BA$1048576,MATCH($A400,'Hoja de Trabajo para listado'!$AB$155:$AB$1048576,0),MATCH((CUADRO!M$5&amp;$E400),'Hoja de Trabajo para listado'!$AB$151:$BA$151,0)),0)+IFERROR(INDEX('Hoja de Trabajo para listado'!$BC$155:$CB$1048576,MATCH($A400,'Hoja de Trabajo para listado'!$BC$155:$BC$1048576,0),MATCH((CUADRO!M$5&amp;$E400),'Hoja de Trabajo para listado'!$BC$151:$CB$151,0)),0)+IFERROR(INDEX('Hoja de Trabajo para listado'!$DE$153:$DG$274,MATCH($A400,'Hoja de Trabajo para listado'!$DE$153:$DE$1048576,0),MATCH((CUADRO!M$5&amp;$E400),'Hoja de Trabajo para listado'!$DE$151:$DG$151,0)),0)+IFERROR(INDEX('Hoja de Trabajo para listado'!$CD$155:$DC$1048576,MATCH($A400,'Hoja de Trabajo para listado'!$CD$155:$CD$1048576,0),MATCH((CUADRO!M$5&amp;$E400),'Hoja de Trabajo para listado'!$CD$151:$DC$151,0)),0)</f>
        <v>0</v>
      </c>
      <c r="N400" s="243">
        <f ca="1">+IFERROR(INDEX('Hoja de Trabajo para listado'!$A$155:$Z$1048576,MATCH($A400,'Hoja de Trabajo para listado'!$A$155:$A$1048576,0),MATCH((CUADRO!N$5&amp;$E400),'Hoja de Trabajo para listado'!$A$151:$Z$151,0)),0)+IFERROR(INDEX('Hoja de Trabajo para listado'!$AB$155:$BA$1048576,MATCH($A400,'Hoja de Trabajo para listado'!$AB$155:$AB$1048576,0),MATCH((CUADRO!N$5&amp;$E400),'Hoja de Trabajo para listado'!$AB$151:$BA$151,0)),0)+IFERROR(INDEX('Hoja de Trabajo para listado'!$BC$155:$CB$1048576,MATCH($A400,'Hoja de Trabajo para listado'!$BC$155:$BC$1048576,0),MATCH((CUADRO!N$5&amp;$E400),'Hoja de Trabajo para listado'!$BC$151:$CB$151,0)),0)+IFERROR(INDEX('Hoja de Trabajo para listado'!$DE$153:$DG$274,MATCH($A400,'Hoja de Trabajo para listado'!$DE$153:$DE$1048576,0),MATCH((CUADRO!N$5&amp;$E400),'Hoja de Trabajo para listado'!$DE$151:$DG$151,0)),0)+IFERROR(INDEX('Hoja de Trabajo para listado'!$CD$155:$DC$1048576,MATCH($A400,'Hoja de Trabajo para listado'!$CD$155:$CD$1048576,0),MATCH((CUADRO!N$5&amp;$E400),'Hoja de Trabajo para listado'!$CD$151:$DC$151,0)),0)</f>
        <v>0</v>
      </c>
      <c r="O400" s="243">
        <f ca="1">+IFERROR(INDEX('Hoja de Trabajo para listado'!$A$155:$Z$1048576,MATCH($A400,'Hoja de Trabajo para listado'!$A$155:$A$1048576,0),MATCH((CUADRO!O$5&amp;$E400),'Hoja de Trabajo para listado'!$A$151:$Z$151,0)),0)+IFERROR(INDEX('Hoja de Trabajo para listado'!$AB$155:$BA$1048576,MATCH($A400,'Hoja de Trabajo para listado'!$AB$155:$AB$1048576,0),MATCH((CUADRO!O$5&amp;$E400),'Hoja de Trabajo para listado'!$AB$151:$BA$151,0)),0)+IFERROR(INDEX('Hoja de Trabajo para listado'!$BC$155:$CB$1048576,MATCH($A400,'Hoja de Trabajo para listado'!$BC$155:$BC$1048576,0),MATCH((CUADRO!O$5&amp;$E400),'Hoja de Trabajo para listado'!$BC$151:$CB$151,0)),0)+IFERROR(INDEX('Hoja de Trabajo para listado'!$DE$153:$DG$274,MATCH($A400,'Hoja de Trabajo para listado'!$DE$153:$DE$1048576,0),MATCH((CUADRO!O$5&amp;$E400),'Hoja de Trabajo para listado'!$DE$151:$DG$151,0)),0)+IFERROR(INDEX('Hoja de Trabajo para listado'!$CD$155:$DC$1048576,MATCH($A400,'Hoja de Trabajo para listado'!$CD$155:$CD$1048576,0),MATCH((CUADRO!O$5&amp;$E400),'Hoja de Trabajo para listado'!$CD$151:$DC$151,0)),0)</f>
        <v>0</v>
      </c>
      <c r="P400" s="243">
        <f ca="1">+IFERROR(INDEX('Hoja de Trabajo para listado'!$A$155:$Z$1048576,MATCH($A400,'Hoja de Trabajo para listado'!$A$155:$A$1048576,0),MATCH((CUADRO!P$5&amp;$E400),'Hoja de Trabajo para listado'!$A$151:$Z$151,0)),0)+IFERROR(INDEX('Hoja de Trabajo para listado'!$AB$155:$BA$1048576,MATCH($A400,'Hoja de Trabajo para listado'!$AB$155:$AB$1048576,0),MATCH((CUADRO!P$5&amp;$E400),'Hoja de Trabajo para listado'!$AB$151:$BA$151,0)),0)+IFERROR(INDEX('Hoja de Trabajo para listado'!$BC$155:$CB$1048576,MATCH($A400,'Hoja de Trabajo para listado'!$BC$155:$BC$1048576,0),MATCH((CUADRO!P$5&amp;$E400),'Hoja de Trabajo para listado'!$BC$151:$CB$151,0)),0)+IFERROR(INDEX('Hoja de Trabajo para listado'!$DE$153:$DG$274,MATCH($A400,'Hoja de Trabajo para listado'!$DE$153:$DE$1048576,0),MATCH((CUADRO!P$5&amp;$E400),'Hoja de Trabajo para listado'!$DE$151:$DG$151,0)),0)+IFERROR(INDEX('Hoja de Trabajo para listado'!$CD$155:$DC$1048576,MATCH($A400,'Hoja de Trabajo para listado'!$CD$155:$CD$1048576,0),MATCH((CUADRO!P$5&amp;$E400),'Hoja de Trabajo para listado'!$CD$151:$DC$151,0)),0)</f>
        <v>0</v>
      </c>
      <c r="Q400" s="243">
        <f ca="1">+IFERROR(INDEX('Hoja de Trabajo para listado'!$A$155:$Z$1048576,MATCH($A400,'Hoja de Trabajo para listado'!$A$155:$A$1048576,0),MATCH((CUADRO!Q$5&amp;$E400),'Hoja de Trabajo para listado'!$A$151:$Z$151,0)),0)+IFERROR(INDEX('Hoja de Trabajo para listado'!$AB$155:$BA$1048576,MATCH($A400,'Hoja de Trabajo para listado'!$AB$155:$AB$1048576,0),MATCH((CUADRO!Q$5&amp;$E400),'Hoja de Trabajo para listado'!$AB$151:$BA$151,0)),0)+IFERROR(INDEX('Hoja de Trabajo para listado'!$BC$155:$CB$1048576,MATCH($A400,'Hoja de Trabajo para listado'!$BC$155:$BC$1048576,0),MATCH((CUADRO!Q$5&amp;$E400),'Hoja de Trabajo para listado'!$BC$151:$CB$151,0)),0)+IFERROR(INDEX('Hoja de Trabajo para listado'!$DE$153:$DG$274,MATCH($A400,'Hoja de Trabajo para listado'!$DE$153:$DE$1048576,0),MATCH((CUADRO!Q$5&amp;$E400),'Hoja de Trabajo para listado'!$DE$151:$DG$151,0)),0)+IFERROR(INDEX('Hoja de Trabajo para listado'!$CD$155:$DC$1048576,MATCH($A400,'Hoja de Trabajo para listado'!$CD$155:$CD$1048576,0),MATCH((CUADRO!Q$5&amp;$E400),'Hoja de Trabajo para listado'!$CD$151:$DC$151,0)),0)</f>
        <v>0</v>
      </c>
      <c r="R400" s="243">
        <f t="shared" ca="1" si="15"/>
        <v>0</v>
      </c>
      <c r="S400" s="249"/>
      <c r="T400" s="243">
        <f ca="1">+T401</f>
        <v>0</v>
      </c>
      <c r="U400" s="242">
        <f t="shared" si="16"/>
        <v>1</v>
      </c>
      <c r="V400" s="333" t="str">
        <f>+VLOOKUP(A400,bd_lista!$A$3:$E$590,5,FALSE)</f>
        <v>Empresas Municipales</v>
      </c>
      <c r="W400" s="391" t="str">
        <f>+V400</f>
        <v>Empresas Municipales</v>
      </c>
      <c r="X400" s="242">
        <f>+VLOOKUP(A400,[4]Sheet1!$A$13:$D$744,4,FALSE)</f>
        <v>0</v>
      </c>
      <c r="Y400" s="242" t="e">
        <f>+VLOOKUP(X400,bd_lista!$A$3:$C$590,3,FALSE)</f>
        <v>#N/A</v>
      </c>
      <c r="Z400" s="294">
        <f>+X400</f>
        <v>0</v>
      </c>
      <c r="AA400" s="319" t="e">
        <f>+Y400</f>
        <v>#N/A</v>
      </c>
    </row>
    <row r="401" spans="1:27" customFormat="1" ht="15" hidden="1" customHeight="1">
      <c r="A401" s="32">
        <v>761</v>
      </c>
      <c r="B401" s="388"/>
      <c r="C401" s="333" t="str">
        <f>+VLOOKUP(A401,bd_lista!$A$3:$C$590,3,FALSE)</f>
        <v>Servicio Autónomo Municipal de Agua Potable y Alcantarillado</v>
      </c>
      <c r="D401" s="390"/>
      <c r="E401" s="244" t="s">
        <v>1305</v>
      </c>
      <c r="F401" s="243">
        <f ca="1">+IFERROR(INDEX('Hoja de Trabajo para listado'!$A$155:$Z$1048576,MATCH($A401,'Hoja de Trabajo para listado'!$A$155:$A$1048576,0),MATCH((CUADRO!F$5&amp;$E401),'Hoja de Trabajo para listado'!$A$151:$Z$151,0)),0)+IFERROR(INDEX('Hoja de Trabajo para listado'!$AB$155:$BA$1048576,MATCH($A401,'Hoja de Trabajo para listado'!$AB$155:$AB$1048576,0),MATCH((CUADRO!F$5&amp;$E401),'Hoja de Trabajo para listado'!$AB$151:$BA$151,0)),0)+IFERROR(INDEX('Hoja de Trabajo para listado'!$BC$155:$CB$1048576,MATCH($A401,'Hoja de Trabajo para listado'!$BC$155:$BC$1048576,0),MATCH((CUADRO!F$5&amp;$E401),'Hoja de Trabajo para listado'!$BC$151:$CB$151,0)),0)+IFERROR(INDEX('Hoja de Trabajo para listado'!$DE$153:$DG$274,MATCH($A401,'Hoja de Trabajo para listado'!$DE$153:$DE$1048576,0),MATCH((CUADRO!F$5&amp;$E401),'Hoja de Trabajo para listado'!$DE$151:$DG$151,0)),0)+IFERROR(INDEX('Hoja de Trabajo para listado'!$CD$155:$DC$1048576,MATCH($A401,'Hoja de Trabajo para listado'!$CD$155:$CD$1048576,0),MATCH((CUADRO!F$5&amp;$E401),'Hoja de Trabajo para listado'!$CD$151:$DC$151,0)),0)</f>
        <v>0</v>
      </c>
      <c r="G401" s="243">
        <f ca="1">+IFERROR(INDEX('Hoja de Trabajo para listado'!$A$155:$Z$1048576,MATCH($A401,'Hoja de Trabajo para listado'!$A$155:$A$1048576,0),MATCH((CUADRO!G$5&amp;$E401),'Hoja de Trabajo para listado'!$A$151:$Z$151,0)),0)+IFERROR(INDEX('Hoja de Trabajo para listado'!$AB$155:$BA$1048576,MATCH($A401,'Hoja de Trabajo para listado'!$AB$155:$AB$1048576,0),MATCH((CUADRO!G$5&amp;$E401),'Hoja de Trabajo para listado'!$AB$151:$BA$151,0)),0)+IFERROR(INDEX('Hoja de Trabajo para listado'!$BC$155:$CB$1048576,MATCH($A401,'Hoja de Trabajo para listado'!$BC$155:$BC$1048576,0),MATCH((CUADRO!G$5&amp;$E401),'Hoja de Trabajo para listado'!$BC$151:$CB$151,0)),0)+IFERROR(INDEX('Hoja de Trabajo para listado'!$DE$153:$DG$274,MATCH($A401,'Hoja de Trabajo para listado'!$DE$153:$DE$1048576,0),MATCH((CUADRO!G$5&amp;$E401),'Hoja de Trabajo para listado'!$DE$151:$DG$151,0)),0)+IFERROR(INDEX('Hoja de Trabajo para listado'!$CD$155:$DC$1048576,MATCH($A401,'Hoja de Trabajo para listado'!$CD$155:$CD$1048576,0),MATCH((CUADRO!G$5&amp;$E401),'Hoja de Trabajo para listado'!$CD$151:$DC$151,0)),0)</f>
        <v>0</v>
      </c>
      <c r="H401" s="243">
        <f ca="1">+IFERROR(INDEX('Hoja de Trabajo para listado'!$A$155:$Z$1048576,MATCH($A401,'Hoja de Trabajo para listado'!$A$155:$A$1048576,0),MATCH((CUADRO!H$5&amp;$E401),'Hoja de Trabajo para listado'!$A$151:$Z$151,0)),0)+IFERROR(INDEX('Hoja de Trabajo para listado'!$AB$155:$BA$1048576,MATCH($A401,'Hoja de Trabajo para listado'!$AB$155:$AB$1048576,0),MATCH((CUADRO!H$5&amp;$E401),'Hoja de Trabajo para listado'!$AB$151:$BA$151,0)),0)+IFERROR(INDEX('Hoja de Trabajo para listado'!$BC$155:$CB$1048576,MATCH($A401,'Hoja de Trabajo para listado'!$BC$155:$BC$1048576,0),MATCH((CUADRO!H$5&amp;$E401),'Hoja de Trabajo para listado'!$BC$151:$CB$151,0)),0)+IFERROR(INDEX('Hoja de Trabajo para listado'!$DE$153:$DG$274,MATCH($A401,'Hoja de Trabajo para listado'!$DE$153:$DE$1048576,0),MATCH((CUADRO!H$5&amp;$E401),'Hoja de Trabajo para listado'!$DE$151:$DG$151,0)),0)+IFERROR(INDEX('Hoja de Trabajo para listado'!$CD$155:$DC$1048576,MATCH($A401,'Hoja de Trabajo para listado'!$CD$155:$CD$1048576,0),MATCH((CUADRO!H$5&amp;$E401),'Hoja de Trabajo para listado'!$CD$151:$DC$151,0)),0)</f>
        <v>0</v>
      </c>
      <c r="I401" s="243">
        <f ca="1">+IFERROR(INDEX('Hoja de Trabajo para listado'!$A$155:$Z$1048576,MATCH($A401,'Hoja de Trabajo para listado'!$A$155:$A$1048576,0),MATCH((CUADRO!I$5&amp;$E401),'Hoja de Trabajo para listado'!$A$151:$Z$151,0)),0)+IFERROR(INDEX('Hoja de Trabajo para listado'!$AB$155:$BA$1048576,MATCH($A401,'Hoja de Trabajo para listado'!$AB$155:$AB$1048576,0),MATCH((CUADRO!I$5&amp;$E401),'Hoja de Trabajo para listado'!$AB$151:$BA$151,0)),0)+IFERROR(INDEX('Hoja de Trabajo para listado'!$BC$155:$CB$1048576,MATCH($A401,'Hoja de Trabajo para listado'!$BC$155:$BC$1048576,0),MATCH((CUADRO!I$5&amp;$E401),'Hoja de Trabajo para listado'!$BC$151:$CB$151,0)),0)+IFERROR(INDEX('Hoja de Trabajo para listado'!$DE$153:$DG$274,MATCH($A401,'Hoja de Trabajo para listado'!$DE$153:$DE$1048576,0),MATCH((CUADRO!I$5&amp;$E401),'Hoja de Trabajo para listado'!$DE$151:$DG$151,0)),0)+IFERROR(INDEX('Hoja de Trabajo para listado'!$CD$155:$DC$1048576,MATCH($A401,'Hoja de Trabajo para listado'!$CD$155:$CD$1048576,0),MATCH((CUADRO!I$5&amp;$E401),'Hoja de Trabajo para listado'!$CD$151:$DC$151,0)),0)</f>
        <v>0</v>
      </c>
      <c r="J401" s="243">
        <f ca="1">+IFERROR(INDEX('Hoja de Trabajo para listado'!$A$155:$Z$1048576,MATCH($A401,'Hoja de Trabajo para listado'!$A$155:$A$1048576,0),MATCH((CUADRO!J$5&amp;$E401),'Hoja de Trabajo para listado'!$A$151:$Z$151,0)),0)+IFERROR(INDEX('Hoja de Trabajo para listado'!$AB$155:$BA$1048576,MATCH($A401,'Hoja de Trabajo para listado'!$AB$155:$AB$1048576,0),MATCH((CUADRO!J$5&amp;$E401),'Hoja de Trabajo para listado'!$AB$151:$BA$151,0)),0)+IFERROR(INDEX('Hoja de Trabajo para listado'!$BC$155:$CB$1048576,MATCH($A401,'Hoja de Trabajo para listado'!$BC$155:$BC$1048576,0),MATCH((CUADRO!J$5&amp;$E401),'Hoja de Trabajo para listado'!$BC$151:$CB$151,0)),0)+IFERROR(INDEX('Hoja de Trabajo para listado'!$DE$153:$DG$274,MATCH($A401,'Hoja de Trabajo para listado'!$DE$153:$DE$1048576,0),MATCH((CUADRO!J$5&amp;$E401),'Hoja de Trabajo para listado'!$DE$151:$DG$151,0)),0)+IFERROR(INDEX('Hoja de Trabajo para listado'!$CD$155:$DC$1048576,MATCH($A401,'Hoja de Trabajo para listado'!$CD$155:$CD$1048576,0),MATCH((CUADRO!J$5&amp;$E401),'Hoja de Trabajo para listado'!$CD$151:$DC$151,0)),0)</f>
        <v>0</v>
      </c>
      <c r="K401" s="243">
        <f ca="1">+IFERROR(INDEX('Hoja de Trabajo para listado'!$A$155:$Z$1048576,MATCH($A401,'Hoja de Trabajo para listado'!$A$155:$A$1048576,0),MATCH((CUADRO!K$5&amp;$E401),'Hoja de Trabajo para listado'!$A$151:$Z$151,0)),0)+IFERROR(INDEX('Hoja de Trabajo para listado'!$AB$155:$BA$1048576,MATCH($A401,'Hoja de Trabajo para listado'!$AB$155:$AB$1048576,0),MATCH((CUADRO!K$5&amp;$E401),'Hoja de Trabajo para listado'!$AB$151:$BA$151,0)),0)+IFERROR(INDEX('Hoja de Trabajo para listado'!$BC$155:$CB$1048576,MATCH($A401,'Hoja de Trabajo para listado'!$BC$155:$BC$1048576,0),MATCH((CUADRO!K$5&amp;$E401),'Hoja de Trabajo para listado'!$BC$151:$CB$151,0)),0)+IFERROR(INDEX('Hoja de Trabajo para listado'!$DE$153:$DG$274,MATCH($A401,'Hoja de Trabajo para listado'!$DE$153:$DE$1048576,0),MATCH((CUADRO!K$5&amp;$E401),'Hoja de Trabajo para listado'!$DE$151:$DG$151,0)),0)+IFERROR(INDEX('Hoja de Trabajo para listado'!$CD$155:$DC$1048576,MATCH($A401,'Hoja de Trabajo para listado'!$CD$155:$CD$1048576,0),MATCH((CUADRO!K$5&amp;$E401),'Hoja de Trabajo para listado'!$CD$151:$DC$151,0)),0)</f>
        <v>0</v>
      </c>
      <c r="L401" s="243">
        <f ca="1">+IFERROR(INDEX('Hoja de Trabajo para listado'!$A$155:$Z$1048576,MATCH($A401,'Hoja de Trabajo para listado'!$A$155:$A$1048576,0),MATCH((CUADRO!L$5&amp;$E401),'Hoja de Trabajo para listado'!$A$151:$Z$151,0)),0)+IFERROR(INDEX('Hoja de Trabajo para listado'!$AB$155:$BA$1048576,MATCH($A401,'Hoja de Trabajo para listado'!$AB$155:$AB$1048576,0),MATCH((CUADRO!L$5&amp;$E401),'Hoja de Trabajo para listado'!$AB$151:$BA$151,0)),0)+IFERROR(INDEX('Hoja de Trabajo para listado'!$BC$155:$CB$1048576,MATCH($A401,'Hoja de Trabajo para listado'!$BC$155:$BC$1048576,0),MATCH((CUADRO!L$5&amp;$E401),'Hoja de Trabajo para listado'!$BC$151:$CB$151,0)),0)+IFERROR(INDEX('Hoja de Trabajo para listado'!$DE$153:$DG$274,MATCH($A401,'Hoja de Trabajo para listado'!$DE$153:$DE$1048576,0),MATCH((CUADRO!L$5&amp;$E401),'Hoja de Trabajo para listado'!$DE$151:$DG$151,0)),0)+IFERROR(INDEX('Hoja de Trabajo para listado'!$CD$155:$DC$1048576,MATCH($A401,'Hoja de Trabajo para listado'!$CD$155:$CD$1048576,0),MATCH((CUADRO!L$5&amp;$E401),'Hoja de Trabajo para listado'!$CD$151:$DC$151,0)),0)</f>
        <v>0</v>
      </c>
      <c r="M401" s="243">
        <f ca="1">+IFERROR(INDEX('Hoja de Trabajo para listado'!$A$155:$Z$1048576,MATCH($A401,'Hoja de Trabajo para listado'!$A$155:$A$1048576,0),MATCH((CUADRO!M$5&amp;$E401),'Hoja de Trabajo para listado'!$A$151:$Z$151,0)),0)+IFERROR(INDEX('Hoja de Trabajo para listado'!$AB$155:$BA$1048576,MATCH($A401,'Hoja de Trabajo para listado'!$AB$155:$AB$1048576,0),MATCH((CUADRO!M$5&amp;$E401),'Hoja de Trabajo para listado'!$AB$151:$BA$151,0)),0)+IFERROR(INDEX('Hoja de Trabajo para listado'!$BC$155:$CB$1048576,MATCH($A401,'Hoja de Trabajo para listado'!$BC$155:$BC$1048576,0),MATCH((CUADRO!M$5&amp;$E401),'Hoja de Trabajo para listado'!$BC$151:$CB$151,0)),0)+IFERROR(INDEX('Hoja de Trabajo para listado'!$DE$153:$DG$274,MATCH($A401,'Hoja de Trabajo para listado'!$DE$153:$DE$1048576,0),MATCH((CUADRO!M$5&amp;$E401),'Hoja de Trabajo para listado'!$DE$151:$DG$151,0)),0)+IFERROR(INDEX('Hoja de Trabajo para listado'!$CD$155:$DC$1048576,MATCH($A401,'Hoja de Trabajo para listado'!$CD$155:$CD$1048576,0),MATCH((CUADRO!M$5&amp;$E401),'Hoja de Trabajo para listado'!$CD$151:$DC$151,0)),0)</f>
        <v>0</v>
      </c>
      <c r="N401" s="243">
        <f ca="1">+IFERROR(INDEX('Hoja de Trabajo para listado'!$A$155:$Z$1048576,MATCH($A401,'Hoja de Trabajo para listado'!$A$155:$A$1048576,0),MATCH((CUADRO!N$5&amp;$E401),'Hoja de Trabajo para listado'!$A$151:$Z$151,0)),0)+IFERROR(INDEX('Hoja de Trabajo para listado'!$AB$155:$BA$1048576,MATCH($A401,'Hoja de Trabajo para listado'!$AB$155:$AB$1048576,0),MATCH((CUADRO!N$5&amp;$E401),'Hoja de Trabajo para listado'!$AB$151:$BA$151,0)),0)+IFERROR(INDEX('Hoja de Trabajo para listado'!$BC$155:$CB$1048576,MATCH($A401,'Hoja de Trabajo para listado'!$BC$155:$BC$1048576,0),MATCH((CUADRO!N$5&amp;$E401),'Hoja de Trabajo para listado'!$BC$151:$CB$151,0)),0)+IFERROR(INDEX('Hoja de Trabajo para listado'!$DE$153:$DG$274,MATCH($A401,'Hoja de Trabajo para listado'!$DE$153:$DE$1048576,0),MATCH((CUADRO!N$5&amp;$E401),'Hoja de Trabajo para listado'!$DE$151:$DG$151,0)),0)+IFERROR(INDEX('Hoja de Trabajo para listado'!$CD$155:$DC$1048576,MATCH($A401,'Hoja de Trabajo para listado'!$CD$155:$CD$1048576,0),MATCH((CUADRO!N$5&amp;$E401),'Hoja de Trabajo para listado'!$CD$151:$DC$151,0)),0)</f>
        <v>0</v>
      </c>
      <c r="O401" s="243">
        <f ca="1">+IFERROR(INDEX('Hoja de Trabajo para listado'!$A$155:$Z$1048576,MATCH($A401,'Hoja de Trabajo para listado'!$A$155:$A$1048576,0),MATCH((CUADRO!O$5&amp;$E401),'Hoja de Trabajo para listado'!$A$151:$Z$151,0)),0)+IFERROR(INDEX('Hoja de Trabajo para listado'!$AB$155:$BA$1048576,MATCH($A401,'Hoja de Trabajo para listado'!$AB$155:$AB$1048576,0),MATCH((CUADRO!O$5&amp;$E401),'Hoja de Trabajo para listado'!$AB$151:$BA$151,0)),0)+IFERROR(INDEX('Hoja de Trabajo para listado'!$BC$155:$CB$1048576,MATCH($A401,'Hoja de Trabajo para listado'!$BC$155:$BC$1048576,0),MATCH((CUADRO!O$5&amp;$E401),'Hoja de Trabajo para listado'!$BC$151:$CB$151,0)),0)+IFERROR(INDEX('Hoja de Trabajo para listado'!$DE$153:$DG$274,MATCH($A401,'Hoja de Trabajo para listado'!$DE$153:$DE$1048576,0),MATCH((CUADRO!O$5&amp;$E401),'Hoja de Trabajo para listado'!$DE$151:$DG$151,0)),0)+IFERROR(INDEX('Hoja de Trabajo para listado'!$CD$155:$DC$1048576,MATCH($A401,'Hoja de Trabajo para listado'!$CD$155:$CD$1048576,0),MATCH((CUADRO!O$5&amp;$E401),'Hoja de Trabajo para listado'!$CD$151:$DC$151,0)),0)</f>
        <v>0</v>
      </c>
      <c r="P401" s="243">
        <f ca="1">+IFERROR(INDEX('Hoja de Trabajo para listado'!$A$155:$Z$1048576,MATCH($A401,'Hoja de Trabajo para listado'!$A$155:$A$1048576,0),MATCH((CUADRO!P$5&amp;$E401),'Hoja de Trabajo para listado'!$A$151:$Z$151,0)),0)+IFERROR(INDEX('Hoja de Trabajo para listado'!$AB$155:$BA$1048576,MATCH($A401,'Hoja de Trabajo para listado'!$AB$155:$AB$1048576,0),MATCH((CUADRO!P$5&amp;$E401),'Hoja de Trabajo para listado'!$AB$151:$BA$151,0)),0)+IFERROR(INDEX('Hoja de Trabajo para listado'!$BC$155:$CB$1048576,MATCH($A401,'Hoja de Trabajo para listado'!$BC$155:$BC$1048576,0),MATCH((CUADRO!P$5&amp;$E401),'Hoja de Trabajo para listado'!$BC$151:$CB$151,0)),0)+IFERROR(INDEX('Hoja de Trabajo para listado'!$DE$153:$DG$274,MATCH($A401,'Hoja de Trabajo para listado'!$DE$153:$DE$1048576,0),MATCH((CUADRO!P$5&amp;$E401),'Hoja de Trabajo para listado'!$DE$151:$DG$151,0)),0)+IFERROR(INDEX('Hoja de Trabajo para listado'!$CD$155:$DC$1048576,MATCH($A401,'Hoja de Trabajo para listado'!$CD$155:$CD$1048576,0),MATCH((CUADRO!P$5&amp;$E401),'Hoja de Trabajo para listado'!$CD$151:$DC$151,0)),0)</f>
        <v>0</v>
      </c>
      <c r="Q401" s="243">
        <f ca="1">+IFERROR(INDEX('Hoja de Trabajo para listado'!$A$155:$Z$1048576,MATCH($A401,'Hoja de Trabajo para listado'!$A$155:$A$1048576,0),MATCH((CUADRO!Q$5&amp;$E401),'Hoja de Trabajo para listado'!$A$151:$Z$151,0)),0)+IFERROR(INDEX('Hoja de Trabajo para listado'!$AB$155:$BA$1048576,MATCH($A401,'Hoja de Trabajo para listado'!$AB$155:$AB$1048576,0),MATCH((CUADRO!Q$5&amp;$E401),'Hoja de Trabajo para listado'!$AB$151:$BA$151,0)),0)+IFERROR(INDEX('Hoja de Trabajo para listado'!$BC$155:$CB$1048576,MATCH($A401,'Hoja de Trabajo para listado'!$BC$155:$BC$1048576,0),MATCH((CUADRO!Q$5&amp;$E401),'Hoja de Trabajo para listado'!$BC$151:$CB$151,0)),0)+IFERROR(INDEX('Hoja de Trabajo para listado'!$DE$153:$DG$274,MATCH($A401,'Hoja de Trabajo para listado'!$DE$153:$DE$1048576,0),MATCH((CUADRO!Q$5&amp;$E401),'Hoja de Trabajo para listado'!$DE$151:$DG$151,0)),0)+IFERROR(INDEX('Hoja de Trabajo para listado'!$CD$155:$DC$1048576,MATCH($A401,'Hoja de Trabajo para listado'!$CD$155:$CD$1048576,0),MATCH((CUADRO!Q$5&amp;$E401),'Hoja de Trabajo para listado'!$CD$151:$DC$151,0)),0)</f>
        <v>0</v>
      </c>
      <c r="R401" s="243">
        <f t="shared" ca="1" si="15"/>
        <v>0</v>
      </c>
      <c r="S401" s="249">
        <f ca="1">+R400+R401</f>
        <v>0</v>
      </c>
      <c r="T401" s="243">
        <f ca="1">+S401</f>
        <v>0</v>
      </c>
      <c r="U401" s="242">
        <f t="shared" si="16"/>
        <v>2</v>
      </c>
      <c r="V401" s="333" t="str">
        <f>+VLOOKUP(A401,bd_lista!$A$3:$E$590,5,FALSE)</f>
        <v>Empresas Municipales</v>
      </c>
      <c r="W401" s="392"/>
      <c r="X401" s="242">
        <f>+VLOOKUP(A401,[4]Sheet1!$A$13:$D$744,4,FALSE)</f>
        <v>0</v>
      </c>
      <c r="Y401" s="242" t="e">
        <f>+VLOOKUP(X401,bd_lista!$A$3:$C$590,3,FALSE)</f>
        <v>#N/A</v>
      </c>
      <c r="Z401" s="292"/>
      <c r="AA401" s="321"/>
    </row>
    <row r="402" spans="1:27" customFormat="1" ht="27" hidden="1" customHeight="1">
      <c r="A402" s="32">
        <v>781</v>
      </c>
      <c r="B402" s="387">
        <f>+A402</f>
        <v>781</v>
      </c>
      <c r="C402" s="247" t="str">
        <f>+VLOOKUP(A402,bd_lista!$A$3:$C$590,3,FALSE)</f>
        <v>Servicio Municipal de Agua Potable y Alcantarillado</v>
      </c>
      <c r="D402" s="389" t="str">
        <f>+C402</f>
        <v>Servicio Municipal de Agua Potable y Alcantarillado</v>
      </c>
      <c r="E402" s="242" t="s">
        <v>1304</v>
      </c>
      <c r="F402" s="243">
        <f ca="1">+IFERROR(INDEX('Hoja de Trabajo para listado'!$A$155:$Z$1048576,MATCH($A402,'Hoja de Trabajo para listado'!$A$155:$A$1048576,0),MATCH((CUADRO!F$5&amp;$E402),'Hoja de Trabajo para listado'!$A$151:$Z$151,0)),0)+IFERROR(INDEX('Hoja de Trabajo para listado'!$AB$155:$BA$1048576,MATCH($A402,'Hoja de Trabajo para listado'!$AB$155:$AB$1048576,0),MATCH((CUADRO!F$5&amp;$E402),'Hoja de Trabajo para listado'!$AB$151:$BA$151,0)),0)+IFERROR(INDEX('Hoja de Trabajo para listado'!$BC$155:$CB$1048576,MATCH($A402,'Hoja de Trabajo para listado'!$BC$155:$BC$1048576,0),MATCH((CUADRO!F$5&amp;$E402),'Hoja de Trabajo para listado'!$BC$151:$CB$151,0)),0)+IFERROR(INDEX('Hoja de Trabajo para listado'!$DE$153:$DG$274,MATCH($A402,'Hoja de Trabajo para listado'!$DE$153:$DE$1048576,0),MATCH((CUADRO!F$5&amp;$E402),'Hoja de Trabajo para listado'!$DE$151:$DG$151,0)),0)+IFERROR(INDEX('Hoja de Trabajo para listado'!$CD$155:$DC$1048576,MATCH($A402,'Hoja de Trabajo para listado'!$CD$155:$CD$1048576,0),MATCH((CUADRO!F$5&amp;$E402),'Hoja de Trabajo para listado'!$CD$151:$DC$151,0)),0)</f>
        <v>0</v>
      </c>
      <c r="G402" s="243">
        <f ca="1">+IFERROR(INDEX('Hoja de Trabajo para listado'!$A$155:$Z$1048576,MATCH($A402,'Hoja de Trabajo para listado'!$A$155:$A$1048576,0),MATCH((CUADRO!G$5&amp;$E402),'Hoja de Trabajo para listado'!$A$151:$Z$151,0)),0)+IFERROR(INDEX('Hoja de Trabajo para listado'!$AB$155:$BA$1048576,MATCH($A402,'Hoja de Trabajo para listado'!$AB$155:$AB$1048576,0),MATCH((CUADRO!G$5&amp;$E402),'Hoja de Trabajo para listado'!$AB$151:$BA$151,0)),0)+IFERROR(INDEX('Hoja de Trabajo para listado'!$BC$155:$CB$1048576,MATCH($A402,'Hoja de Trabajo para listado'!$BC$155:$BC$1048576,0),MATCH((CUADRO!G$5&amp;$E402),'Hoja de Trabajo para listado'!$BC$151:$CB$151,0)),0)+IFERROR(INDEX('Hoja de Trabajo para listado'!$DE$153:$DG$274,MATCH($A402,'Hoja de Trabajo para listado'!$DE$153:$DE$1048576,0),MATCH((CUADRO!G$5&amp;$E402),'Hoja de Trabajo para listado'!$DE$151:$DG$151,0)),0)+IFERROR(INDEX('Hoja de Trabajo para listado'!$CD$155:$DC$1048576,MATCH($A402,'Hoja de Trabajo para listado'!$CD$155:$CD$1048576,0),MATCH((CUADRO!G$5&amp;$E402),'Hoja de Trabajo para listado'!$CD$151:$DC$151,0)),0)</f>
        <v>0</v>
      </c>
      <c r="H402" s="243">
        <f ca="1">+IFERROR(INDEX('Hoja de Trabajo para listado'!$A$155:$Z$1048576,MATCH($A402,'Hoja de Trabajo para listado'!$A$155:$A$1048576,0),MATCH((CUADRO!H$5&amp;$E402),'Hoja de Trabajo para listado'!$A$151:$Z$151,0)),0)+IFERROR(INDEX('Hoja de Trabajo para listado'!$AB$155:$BA$1048576,MATCH($A402,'Hoja de Trabajo para listado'!$AB$155:$AB$1048576,0),MATCH((CUADRO!H$5&amp;$E402),'Hoja de Trabajo para listado'!$AB$151:$BA$151,0)),0)+IFERROR(INDEX('Hoja de Trabajo para listado'!$BC$155:$CB$1048576,MATCH($A402,'Hoja de Trabajo para listado'!$BC$155:$BC$1048576,0),MATCH((CUADRO!H$5&amp;$E402),'Hoja de Trabajo para listado'!$BC$151:$CB$151,0)),0)+IFERROR(INDEX('Hoja de Trabajo para listado'!$DE$153:$DG$274,MATCH($A402,'Hoja de Trabajo para listado'!$DE$153:$DE$1048576,0),MATCH((CUADRO!H$5&amp;$E402),'Hoja de Trabajo para listado'!$DE$151:$DG$151,0)),0)+IFERROR(INDEX('Hoja de Trabajo para listado'!$CD$155:$DC$1048576,MATCH($A402,'Hoja de Trabajo para listado'!$CD$155:$CD$1048576,0),MATCH((CUADRO!H$5&amp;$E402),'Hoja de Trabajo para listado'!$CD$151:$DC$151,0)),0)</f>
        <v>0</v>
      </c>
      <c r="I402" s="243">
        <f ca="1">+IFERROR(INDEX('Hoja de Trabajo para listado'!$A$155:$Z$1048576,MATCH($A402,'Hoja de Trabajo para listado'!$A$155:$A$1048576,0),MATCH((CUADRO!I$5&amp;$E402),'Hoja de Trabajo para listado'!$A$151:$Z$151,0)),0)+IFERROR(INDEX('Hoja de Trabajo para listado'!$AB$155:$BA$1048576,MATCH($A402,'Hoja de Trabajo para listado'!$AB$155:$AB$1048576,0),MATCH((CUADRO!I$5&amp;$E402),'Hoja de Trabajo para listado'!$AB$151:$BA$151,0)),0)+IFERROR(INDEX('Hoja de Trabajo para listado'!$BC$155:$CB$1048576,MATCH($A402,'Hoja de Trabajo para listado'!$BC$155:$BC$1048576,0),MATCH((CUADRO!I$5&amp;$E402),'Hoja de Trabajo para listado'!$BC$151:$CB$151,0)),0)+IFERROR(INDEX('Hoja de Trabajo para listado'!$DE$153:$DG$274,MATCH($A402,'Hoja de Trabajo para listado'!$DE$153:$DE$1048576,0),MATCH((CUADRO!I$5&amp;$E402),'Hoja de Trabajo para listado'!$DE$151:$DG$151,0)),0)+IFERROR(INDEX('Hoja de Trabajo para listado'!$CD$155:$DC$1048576,MATCH($A402,'Hoja de Trabajo para listado'!$CD$155:$CD$1048576,0),MATCH((CUADRO!I$5&amp;$E402),'Hoja de Trabajo para listado'!$CD$151:$DC$151,0)),0)</f>
        <v>0</v>
      </c>
      <c r="J402" s="243">
        <f ca="1">+IFERROR(INDEX('Hoja de Trabajo para listado'!$A$155:$Z$1048576,MATCH($A402,'Hoja de Trabajo para listado'!$A$155:$A$1048576,0),MATCH((CUADRO!J$5&amp;$E402),'Hoja de Trabajo para listado'!$A$151:$Z$151,0)),0)+IFERROR(INDEX('Hoja de Trabajo para listado'!$AB$155:$BA$1048576,MATCH($A402,'Hoja de Trabajo para listado'!$AB$155:$AB$1048576,0),MATCH((CUADRO!J$5&amp;$E402),'Hoja de Trabajo para listado'!$AB$151:$BA$151,0)),0)+IFERROR(INDEX('Hoja de Trabajo para listado'!$BC$155:$CB$1048576,MATCH($A402,'Hoja de Trabajo para listado'!$BC$155:$BC$1048576,0),MATCH((CUADRO!J$5&amp;$E402),'Hoja de Trabajo para listado'!$BC$151:$CB$151,0)),0)+IFERROR(INDEX('Hoja de Trabajo para listado'!$DE$153:$DG$274,MATCH($A402,'Hoja de Trabajo para listado'!$DE$153:$DE$1048576,0),MATCH((CUADRO!J$5&amp;$E402),'Hoja de Trabajo para listado'!$DE$151:$DG$151,0)),0)+IFERROR(INDEX('Hoja de Trabajo para listado'!$CD$155:$DC$1048576,MATCH($A402,'Hoja de Trabajo para listado'!$CD$155:$CD$1048576,0),MATCH((CUADRO!J$5&amp;$E402),'Hoja de Trabajo para listado'!$CD$151:$DC$151,0)),0)</f>
        <v>0</v>
      </c>
      <c r="K402" s="243">
        <f ca="1">+IFERROR(INDEX('Hoja de Trabajo para listado'!$A$155:$Z$1048576,MATCH($A402,'Hoja de Trabajo para listado'!$A$155:$A$1048576,0),MATCH((CUADRO!K$5&amp;$E402),'Hoja de Trabajo para listado'!$A$151:$Z$151,0)),0)+IFERROR(INDEX('Hoja de Trabajo para listado'!$AB$155:$BA$1048576,MATCH($A402,'Hoja de Trabajo para listado'!$AB$155:$AB$1048576,0),MATCH((CUADRO!K$5&amp;$E402),'Hoja de Trabajo para listado'!$AB$151:$BA$151,0)),0)+IFERROR(INDEX('Hoja de Trabajo para listado'!$BC$155:$CB$1048576,MATCH($A402,'Hoja de Trabajo para listado'!$BC$155:$BC$1048576,0),MATCH((CUADRO!K$5&amp;$E402),'Hoja de Trabajo para listado'!$BC$151:$CB$151,0)),0)+IFERROR(INDEX('Hoja de Trabajo para listado'!$DE$153:$DG$274,MATCH($A402,'Hoja de Trabajo para listado'!$DE$153:$DE$1048576,0),MATCH((CUADRO!K$5&amp;$E402),'Hoja de Trabajo para listado'!$DE$151:$DG$151,0)),0)+IFERROR(INDEX('Hoja de Trabajo para listado'!$CD$155:$DC$1048576,MATCH($A402,'Hoja de Trabajo para listado'!$CD$155:$CD$1048576,0),MATCH((CUADRO!K$5&amp;$E402),'Hoja de Trabajo para listado'!$CD$151:$DC$151,0)),0)</f>
        <v>0</v>
      </c>
      <c r="L402" s="243">
        <f ca="1">+IFERROR(INDEX('Hoja de Trabajo para listado'!$A$155:$Z$1048576,MATCH($A402,'Hoja de Trabajo para listado'!$A$155:$A$1048576,0),MATCH((CUADRO!L$5&amp;$E402),'Hoja de Trabajo para listado'!$A$151:$Z$151,0)),0)+IFERROR(INDEX('Hoja de Trabajo para listado'!$AB$155:$BA$1048576,MATCH($A402,'Hoja de Trabajo para listado'!$AB$155:$AB$1048576,0),MATCH((CUADRO!L$5&amp;$E402),'Hoja de Trabajo para listado'!$AB$151:$BA$151,0)),0)+IFERROR(INDEX('Hoja de Trabajo para listado'!$BC$155:$CB$1048576,MATCH($A402,'Hoja de Trabajo para listado'!$BC$155:$BC$1048576,0),MATCH((CUADRO!L$5&amp;$E402),'Hoja de Trabajo para listado'!$BC$151:$CB$151,0)),0)+IFERROR(INDEX('Hoja de Trabajo para listado'!$DE$153:$DG$274,MATCH($A402,'Hoja de Trabajo para listado'!$DE$153:$DE$1048576,0),MATCH((CUADRO!L$5&amp;$E402),'Hoja de Trabajo para listado'!$DE$151:$DG$151,0)),0)+IFERROR(INDEX('Hoja de Trabajo para listado'!$CD$155:$DC$1048576,MATCH($A402,'Hoja de Trabajo para listado'!$CD$155:$CD$1048576,0),MATCH((CUADRO!L$5&amp;$E402),'Hoja de Trabajo para listado'!$CD$151:$DC$151,0)),0)</f>
        <v>0</v>
      </c>
      <c r="M402" s="243">
        <f ca="1">+IFERROR(INDEX('Hoja de Trabajo para listado'!$A$155:$Z$1048576,MATCH($A402,'Hoja de Trabajo para listado'!$A$155:$A$1048576,0),MATCH((CUADRO!M$5&amp;$E402),'Hoja de Trabajo para listado'!$A$151:$Z$151,0)),0)+IFERROR(INDEX('Hoja de Trabajo para listado'!$AB$155:$BA$1048576,MATCH($A402,'Hoja de Trabajo para listado'!$AB$155:$AB$1048576,0),MATCH((CUADRO!M$5&amp;$E402),'Hoja de Trabajo para listado'!$AB$151:$BA$151,0)),0)+IFERROR(INDEX('Hoja de Trabajo para listado'!$BC$155:$CB$1048576,MATCH($A402,'Hoja de Trabajo para listado'!$BC$155:$BC$1048576,0),MATCH((CUADRO!M$5&amp;$E402),'Hoja de Trabajo para listado'!$BC$151:$CB$151,0)),0)+IFERROR(INDEX('Hoja de Trabajo para listado'!$DE$153:$DG$274,MATCH($A402,'Hoja de Trabajo para listado'!$DE$153:$DE$1048576,0),MATCH((CUADRO!M$5&amp;$E402),'Hoja de Trabajo para listado'!$DE$151:$DG$151,0)),0)+IFERROR(INDEX('Hoja de Trabajo para listado'!$CD$155:$DC$1048576,MATCH($A402,'Hoja de Trabajo para listado'!$CD$155:$CD$1048576,0),MATCH((CUADRO!M$5&amp;$E402),'Hoja de Trabajo para listado'!$CD$151:$DC$151,0)),0)</f>
        <v>0</v>
      </c>
      <c r="N402" s="243">
        <f ca="1">+IFERROR(INDEX('Hoja de Trabajo para listado'!$A$155:$Z$1048576,MATCH($A402,'Hoja de Trabajo para listado'!$A$155:$A$1048576,0),MATCH((CUADRO!N$5&amp;$E402),'Hoja de Trabajo para listado'!$A$151:$Z$151,0)),0)+IFERROR(INDEX('Hoja de Trabajo para listado'!$AB$155:$BA$1048576,MATCH($A402,'Hoja de Trabajo para listado'!$AB$155:$AB$1048576,0),MATCH((CUADRO!N$5&amp;$E402),'Hoja de Trabajo para listado'!$AB$151:$BA$151,0)),0)+IFERROR(INDEX('Hoja de Trabajo para listado'!$BC$155:$CB$1048576,MATCH($A402,'Hoja de Trabajo para listado'!$BC$155:$BC$1048576,0),MATCH((CUADRO!N$5&amp;$E402),'Hoja de Trabajo para listado'!$BC$151:$CB$151,0)),0)+IFERROR(INDEX('Hoja de Trabajo para listado'!$DE$153:$DG$274,MATCH($A402,'Hoja de Trabajo para listado'!$DE$153:$DE$1048576,0),MATCH((CUADRO!N$5&amp;$E402),'Hoja de Trabajo para listado'!$DE$151:$DG$151,0)),0)+IFERROR(INDEX('Hoja de Trabajo para listado'!$CD$155:$DC$1048576,MATCH($A402,'Hoja de Trabajo para listado'!$CD$155:$CD$1048576,0),MATCH((CUADRO!N$5&amp;$E402),'Hoja de Trabajo para listado'!$CD$151:$DC$151,0)),0)</f>
        <v>0</v>
      </c>
      <c r="O402" s="243">
        <f ca="1">+IFERROR(INDEX('Hoja de Trabajo para listado'!$A$155:$Z$1048576,MATCH($A402,'Hoja de Trabajo para listado'!$A$155:$A$1048576,0),MATCH((CUADRO!O$5&amp;$E402),'Hoja de Trabajo para listado'!$A$151:$Z$151,0)),0)+IFERROR(INDEX('Hoja de Trabajo para listado'!$AB$155:$BA$1048576,MATCH($A402,'Hoja de Trabajo para listado'!$AB$155:$AB$1048576,0),MATCH((CUADRO!O$5&amp;$E402),'Hoja de Trabajo para listado'!$AB$151:$BA$151,0)),0)+IFERROR(INDEX('Hoja de Trabajo para listado'!$BC$155:$CB$1048576,MATCH($A402,'Hoja de Trabajo para listado'!$BC$155:$BC$1048576,0),MATCH((CUADRO!O$5&amp;$E402),'Hoja de Trabajo para listado'!$BC$151:$CB$151,0)),0)+IFERROR(INDEX('Hoja de Trabajo para listado'!$DE$153:$DG$274,MATCH($A402,'Hoja de Trabajo para listado'!$DE$153:$DE$1048576,0),MATCH((CUADRO!O$5&amp;$E402),'Hoja de Trabajo para listado'!$DE$151:$DG$151,0)),0)+IFERROR(INDEX('Hoja de Trabajo para listado'!$CD$155:$DC$1048576,MATCH($A402,'Hoja de Trabajo para listado'!$CD$155:$CD$1048576,0),MATCH((CUADRO!O$5&amp;$E402),'Hoja de Trabajo para listado'!$CD$151:$DC$151,0)),0)</f>
        <v>0</v>
      </c>
      <c r="P402" s="243">
        <f ca="1">+IFERROR(INDEX('Hoja de Trabajo para listado'!$A$155:$Z$1048576,MATCH($A402,'Hoja de Trabajo para listado'!$A$155:$A$1048576,0),MATCH((CUADRO!P$5&amp;$E402),'Hoja de Trabajo para listado'!$A$151:$Z$151,0)),0)+IFERROR(INDEX('Hoja de Trabajo para listado'!$AB$155:$BA$1048576,MATCH($A402,'Hoja de Trabajo para listado'!$AB$155:$AB$1048576,0),MATCH((CUADRO!P$5&amp;$E402),'Hoja de Trabajo para listado'!$AB$151:$BA$151,0)),0)+IFERROR(INDEX('Hoja de Trabajo para listado'!$BC$155:$CB$1048576,MATCH($A402,'Hoja de Trabajo para listado'!$BC$155:$BC$1048576,0),MATCH((CUADRO!P$5&amp;$E402),'Hoja de Trabajo para listado'!$BC$151:$CB$151,0)),0)+IFERROR(INDEX('Hoja de Trabajo para listado'!$DE$153:$DG$274,MATCH($A402,'Hoja de Trabajo para listado'!$DE$153:$DE$1048576,0),MATCH((CUADRO!P$5&amp;$E402),'Hoja de Trabajo para listado'!$DE$151:$DG$151,0)),0)+IFERROR(INDEX('Hoja de Trabajo para listado'!$CD$155:$DC$1048576,MATCH($A402,'Hoja de Trabajo para listado'!$CD$155:$CD$1048576,0),MATCH((CUADRO!P$5&amp;$E402),'Hoja de Trabajo para listado'!$CD$151:$DC$151,0)),0)</f>
        <v>0</v>
      </c>
      <c r="Q402" s="243">
        <f ca="1">+IFERROR(INDEX('Hoja de Trabajo para listado'!$A$155:$Z$1048576,MATCH($A402,'Hoja de Trabajo para listado'!$A$155:$A$1048576,0),MATCH((CUADRO!Q$5&amp;$E402),'Hoja de Trabajo para listado'!$A$151:$Z$151,0)),0)+IFERROR(INDEX('Hoja de Trabajo para listado'!$AB$155:$BA$1048576,MATCH($A402,'Hoja de Trabajo para listado'!$AB$155:$AB$1048576,0),MATCH((CUADRO!Q$5&amp;$E402),'Hoja de Trabajo para listado'!$AB$151:$BA$151,0)),0)+IFERROR(INDEX('Hoja de Trabajo para listado'!$BC$155:$CB$1048576,MATCH($A402,'Hoja de Trabajo para listado'!$BC$155:$BC$1048576,0),MATCH((CUADRO!Q$5&amp;$E402),'Hoja de Trabajo para listado'!$BC$151:$CB$151,0)),0)+IFERROR(INDEX('Hoja de Trabajo para listado'!$DE$153:$DG$274,MATCH($A402,'Hoja de Trabajo para listado'!$DE$153:$DE$1048576,0),MATCH((CUADRO!Q$5&amp;$E402),'Hoja de Trabajo para listado'!$DE$151:$DG$151,0)),0)+IFERROR(INDEX('Hoja de Trabajo para listado'!$CD$155:$DC$1048576,MATCH($A402,'Hoja de Trabajo para listado'!$CD$155:$CD$1048576,0),MATCH((CUADRO!Q$5&amp;$E402),'Hoja de Trabajo para listado'!$CD$151:$DC$151,0)),0)</f>
        <v>0</v>
      </c>
      <c r="R402" s="243">
        <f t="shared" ca="1" si="15"/>
        <v>0</v>
      </c>
      <c r="S402" s="249"/>
      <c r="T402" s="243">
        <f ca="1">+T403</f>
        <v>0</v>
      </c>
      <c r="U402" s="242">
        <f t="shared" si="16"/>
        <v>1</v>
      </c>
      <c r="V402" s="333" t="str">
        <f>+VLOOKUP(A402,bd_lista!$A$3:$E$590,5,FALSE)</f>
        <v>Empresas Municipales</v>
      </c>
      <c r="W402" s="391" t="str">
        <f>+V402</f>
        <v>Empresas Municipales</v>
      </c>
      <c r="X402" s="242">
        <f>+VLOOKUP(A402,[4]Sheet1!$A$13:$D$744,4,FALSE)</f>
        <v>0</v>
      </c>
      <c r="Y402" s="242" t="e">
        <f>+VLOOKUP(X402,bd_lista!$A$3:$C$590,3,FALSE)</f>
        <v>#N/A</v>
      </c>
      <c r="Z402" s="294">
        <f>+X402</f>
        <v>0</v>
      </c>
      <c r="AA402" s="319" t="e">
        <f>+Y402</f>
        <v>#N/A</v>
      </c>
    </row>
    <row r="403" spans="1:27" customFormat="1" ht="27" hidden="1" customHeight="1">
      <c r="A403" s="32">
        <v>781</v>
      </c>
      <c r="B403" s="388"/>
      <c r="C403" s="333" t="str">
        <f>+VLOOKUP(A403,bd_lista!$A$3:$C$590,3,FALSE)</f>
        <v>Servicio Municipal de Agua Potable y Alcantarillado</v>
      </c>
      <c r="D403" s="390"/>
      <c r="E403" s="244" t="s">
        <v>1305</v>
      </c>
      <c r="F403" s="243">
        <f ca="1">+IFERROR(INDEX('Hoja de Trabajo para listado'!$A$155:$Z$1048576,MATCH($A403,'Hoja de Trabajo para listado'!$A$155:$A$1048576,0),MATCH((CUADRO!F$5&amp;$E403),'Hoja de Trabajo para listado'!$A$151:$Z$151,0)),0)+IFERROR(INDEX('Hoja de Trabajo para listado'!$AB$155:$BA$1048576,MATCH($A403,'Hoja de Trabajo para listado'!$AB$155:$AB$1048576,0),MATCH((CUADRO!F$5&amp;$E403),'Hoja de Trabajo para listado'!$AB$151:$BA$151,0)),0)+IFERROR(INDEX('Hoja de Trabajo para listado'!$BC$155:$CB$1048576,MATCH($A403,'Hoja de Trabajo para listado'!$BC$155:$BC$1048576,0),MATCH((CUADRO!F$5&amp;$E403),'Hoja de Trabajo para listado'!$BC$151:$CB$151,0)),0)+IFERROR(INDEX('Hoja de Trabajo para listado'!$DE$153:$DG$274,MATCH($A403,'Hoja de Trabajo para listado'!$DE$153:$DE$1048576,0),MATCH((CUADRO!F$5&amp;$E403),'Hoja de Trabajo para listado'!$DE$151:$DG$151,0)),0)+IFERROR(INDEX('Hoja de Trabajo para listado'!$CD$155:$DC$1048576,MATCH($A403,'Hoja de Trabajo para listado'!$CD$155:$CD$1048576,0),MATCH((CUADRO!F$5&amp;$E403),'Hoja de Trabajo para listado'!$CD$151:$DC$151,0)),0)</f>
        <v>0</v>
      </c>
      <c r="G403" s="243">
        <f ca="1">+IFERROR(INDEX('Hoja de Trabajo para listado'!$A$155:$Z$1048576,MATCH($A403,'Hoja de Trabajo para listado'!$A$155:$A$1048576,0),MATCH((CUADRO!G$5&amp;$E403),'Hoja de Trabajo para listado'!$A$151:$Z$151,0)),0)+IFERROR(INDEX('Hoja de Trabajo para listado'!$AB$155:$BA$1048576,MATCH($A403,'Hoja de Trabajo para listado'!$AB$155:$AB$1048576,0),MATCH((CUADRO!G$5&amp;$E403),'Hoja de Trabajo para listado'!$AB$151:$BA$151,0)),0)+IFERROR(INDEX('Hoja de Trabajo para listado'!$BC$155:$CB$1048576,MATCH($A403,'Hoja de Trabajo para listado'!$BC$155:$BC$1048576,0),MATCH((CUADRO!G$5&amp;$E403),'Hoja de Trabajo para listado'!$BC$151:$CB$151,0)),0)+IFERROR(INDEX('Hoja de Trabajo para listado'!$DE$153:$DG$274,MATCH($A403,'Hoja de Trabajo para listado'!$DE$153:$DE$1048576,0),MATCH((CUADRO!G$5&amp;$E403),'Hoja de Trabajo para listado'!$DE$151:$DG$151,0)),0)+IFERROR(INDEX('Hoja de Trabajo para listado'!$CD$155:$DC$1048576,MATCH($A403,'Hoja de Trabajo para listado'!$CD$155:$CD$1048576,0),MATCH((CUADRO!G$5&amp;$E403),'Hoja de Trabajo para listado'!$CD$151:$DC$151,0)),0)</f>
        <v>0</v>
      </c>
      <c r="H403" s="243">
        <f ca="1">+IFERROR(INDEX('Hoja de Trabajo para listado'!$A$155:$Z$1048576,MATCH($A403,'Hoja de Trabajo para listado'!$A$155:$A$1048576,0),MATCH((CUADRO!H$5&amp;$E403),'Hoja de Trabajo para listado'!$A$151:$Z$151,0)),0)+IFERROR(INDEX('Hoja de Trabajo para listado'!$AB$155:$BA$1048576,MATCH($A403,'Hoja de Trabajo para listado'!$AB$155:$AB$1048576,0),MATCH((CUADRO!H$5&amp;$E403),'Hoja de Trabajo para listado'!$AB$151:$BA$151,0)),0)+IFERROR(INDEX('Hoja de Trabajo para listado'!$BC$155:$CB$1048576,MATCH($A403,'Hoja de Trabajo para listado'!$BC$155:$BC$1048576,0),MATCH((CUADRO!H$5&amp;$E403),'Hoja de Trabajo para listado'!$BC$151:$CB$151,0)),0)+IFERROR(INDEX('Hoja de Trabajo para listado'!$DE$153:$DG$274,MATCH($A403,'Hoja de Trabajo para listado'!$DE$153:$DE$1048576,0),MATCH((CUADRO!H$5&amp;$E403),'Hoja de Trabajo para listado'!$DE$151:$DG$151,0)),0)+IFERROR(INDEX('Hoja de Trabajo para listado'!$CD$155:$DC$1048576,MATCH($A403,'Hoja de Trabajo para listado'!$CD$155:$CD$1048576,0),MATCH((CUADRO!H$5&amp;$E403),'Hoja de Trabajo para listado'!$CD$151:$DC$151,0)),0)</f>
        <v>0</v>
      </c>
      <c r="I403" s="243">
        <f ca="1">+IFERROR(INDEX('Hoja de Trabajo para listado'!$A$155:$Z$1048576,MATCH($A403,'Hoja de Trabajo para listado'!$A$155:$A$1048576,0),MATCH((CUADRO!I$5&amp;$E403),'Hoja de Trabajo para listado'!$A$151:$Z$151,0)),0)+IFERROR(INDEX('Hoja de Trabajo para listado'!$AB$155:$BA$1048576,MATCH($A403,'Hoja de Trabajo para listado'!$AB$155:$AB$1048576,0),MATCH((CUADRO!I$5&amp;$E403),'Hoja de Trabajo para listado'!$AB$151:$BA$151,0)),0)+IFERROR(INDEX('Hoja de Trabajo para listado'!$BC$155:$CB$1048576,MATCH($A403,'Hoja de Trabajo para listado'!$BC$155:$BC$1048576,0),MATCH((CUADRO!I$5&amp;$E403),'Hoja de Trabajo para listado'!$BC$151:$CB$151,0)),0)+IFERROR(INDEX('Hoja de Trabajo para listado'!$DE$153:$DG$274,MATCH($A403,'Hoja de Trabajo para listado'!$DE$153:$DE$1048576,0),MATCH((CUADRO!I$5&amp;$E403),'Hoja de Trabajo para listado'!$DE$151:$DG$151,0)),0)+IFERROR(INDEX('Hoja de Trabajo para listado'!$CD$155:$DC$1048576,MATCH($A403,'Hoja de Trabajo para listado'!$CD$155:$CD$1048576,0),MATCH((CUADRO!I$5&amp;$E403),'Hoja de Trabajo para listado'!$CD$151:$DC$151,0)),0)</f>
        <v>0</v>
      </c>
      <c r="J403" s="243">
        <f ca="1">+IFERROR(INDEX('Hoja de Trabajo para listado'!$A$155:$Z$1048576,MATCH($A403,'Hoja de Trabajo para listado'!$A$155:$A$1048576,0),MATCH((CUADRO!J$5&amp;$E403),'Hoja de Trabajo para listado'!$A$151:$Z$151,0)),0)+IFERROR(INDEX('Hoja de Trabajo para listado'!$AB$155:$BA$1048576,MATCH($A403,'Hoja de Trabajo para listado'!$AB$155:$AB$1048576,0),MATCH((CUADRO!J$5&amp;$E403),'Hoja de Trabajo para listado'!$AB$151:$BA$151,0)),0)+IFERROR(INDEX('Hoja de Trabajo para listado'!$BC$155:$CB$1048576,MATCH($A403,'Hoja de Trabajo para listado'!$BC$155:$BC$1048576,0),MATCH((CUADRO!J$5&amp;$E403),'Hoja de Trabajo para listado'!$BC$151:$CB$151,0)),0)+IFERROR(INDEX('Hoja de Trabajo para listado'!$DE$153:$DG$274,MATCH($A403,'Hoja de Trabajo para listado'!$DE$153:$DE$1048576,0),MATCH((CUADRO!J$5&amp;$E403),'Hoja de Trabajo para listado'!$DE$151:$DG$151,0)),0)+IFERROR(INDEX('Hoja de Trabajo para listado'!$CD$155:$DC$1048576,MATCH($A403,'Hoja de Trabajo para listado'!$CD$155:$CD$1048576,0),MATCH((CUADRO!J$5&amp;$E403),'Hoja de Trabajo para listado'!$CD$151:$DC$151,0)),0)</f>
        <v>0</v>
      </c>
      <c r="K403" s="243">
        <f ca="1">+IFERROR(INDEX('Hoja de Trabajo para listado'!$A$155:$Z$1048576,MATCH($A403,'Hoja de Trabajo para listado'!$A$155:$A$1048576,0),MATCH((CUADRO!K$5&amp;$E403),'Hoja de Trabajo para listado'!$A$151:$Z$151,0)),0)+IFERROR(INDEX('Hoja de Trabajo para listado'!$AB$155:$BA$1048576,MATCH($A403,'Hoja de Trabajo para listado'!$AB$155:$AB$1048576,0),MATCH((CUADRO!K$5&amp;$E403),'Hoja de Trabajo para listado'!$AB$151:$BA$151,0)),0)+IFERROR(INDEX('Hoja de Trabajo para listado'!$BC$155:$CB$1048576,MATCH($A403,'Hoja de Trabajo para listado'!$BC$155:$BC$1048576,0),MATCH((CUADRO!K$5&amp;$E403),'Hoja de Trabajo para listado'!$BC$151:$CB$151,0)),0)+IFERROR(INDEX('Hoja de Trabajo para listado'!$DE$153:$DG$274,MATCH($A403,'Hoja de Trabajo para listado'!$DE$153:$DE$1048576,0),MATCH((CUADRO!K$5&amp;$E403),'Hoja de Trabajo para listado'!$DE$151:$DG$151,0)),0)+IFERROR(INDEX('Hoja de Trabajo para listado'!$CD$155:$DC$1048576,MATCH($A403,'Hoja de Trabajo para listado'!$CD$155:$CD$1048576,0),MATCH((CUADRO!K$5&amp;$E403),'Hoja de Trabajo para listado'!$CD$151:$DC$151,0)),0)</f>
        <v>0</v>
      </c>
      <c r="L403" s="243">
        <f ca="1">+IFERROR(INDEX('Hoja de Trabajo para listado'!$A$155:$Z$1048576,MATCH($A403,'Hoja de Trabajo para listado'!$A$155:$A$1048576,0),MATCH((CUADRO!L$5&amp;$E403),'Hoja de Trabajo para listado'!$A$151:$Z$151,0)),0)+IFERROR(INDEX('Hoja de Trabajo para listado'!$AB$155:$BA$1048576,MATCH($A403,'Hoja de Trabajo para listado'!$AB$155:$AB$1048576,0),MATCH((CUADRO!L$5&amp;$E403),'Hoja de Trabajo para listado'!$AB$151:$BA$151,0)),0)+IFERROR(INDEX('Hoja de Trabajo para listado'!$BC$155:$CB$1048576,MATCH($A403,'Hoja de Trabajo para listado'!$BC$155:$BC$1048576,0),MATCH((CUADRO!L$5&amp;$E403),'Hoja de Trabajo para listado'!$BC$151:$CB$151,0)),0)+IFERROR(INDEX('Hoja de Trabajo para listado'!$DE$153:$DG$274,MATCH($A403,'Hoja de Trabajo para listado'!$DE$153:$DE$1048576,0),MATCH((CUADRO!L$5&amp;$E403),'Hoja de Trabajo para listado'!$DE$151:$DG$151,0)),0)+IFERROR(INDEX('Hoja de Trabajo para listado'!$CD$155:$DC$1048576,MATCH($A403,'Hoja de Trabajo para listado'!$CD$155:$CD$1048576,0),MATCH((CUADRO!L$5&amp;$E403),'Hoja de Trabajo para listado'!$CD$151:$DC$151,0)),0)</f>
        <v>0</v>
      </c>
      <c r="M403" s="243">
        <f ca="1">+IFERROR(INDEX('Hoja de Trabajo para listado'!$A$155:$Z$1048576,MATCH($A403,'Hoja de Trabajo para listado'!$A$155:$A$1048576,0),MATCH((CUADRO!M$5&amp;$E403),'Hoja de Trabajo para listado'!$A$151:$Z$151,0)),0)+IFERROR(INDEX('Hoja de Trabajo para listado'!$AB$155:$BA$1048576,MATCH($A403,'Hoja de Trabajo para listado'!$AB$155:$AB$1048576,0),MATCH((CUADRO!M$5&amp;$E403),'Hoja de Trabajo para listado'!$AB$151:$BA$151,0)),0)+IFERROR(INDEX('Hoja de Trabajo para listado'!$BC$155:$CB$1048576,MATCH($A403,'Hoja de Trabajo para listado'!$BC$155:$BC$1048576,0),MATCH((CUADRO!M$5&amp;$E403),'Hoja de Trabajo para listado'!$BC$151:$CB$151,0)),0)+IFERROR(INDEX('Hoja de Trabajo para listado'!$DE$153:$DG$274,MATCH($A403,'Hoja de Trabajo para listado'!$DE$153:$DE$1048576,0),MATCH((CUADRO!M$5&amp;$E403),'Hoja de Trabajo para listado'!$DE$151:$DG$151,0)),0)+IFERROR(INDEX('Hoja de Trabajo para listado'!$CD$155:$DC$1048576,MATCH($A403,'Hoja de Trabajo para listado'!$CD$155:$CD$1048576,0),MATCH((CUADRO!M$5&amp;$E403),'Hoja de Trabajo para listado'!$CD$151:$DC$151,0)),0)</f>
        <v>0</v>
      </c>
      <c r="N403" s="243">
        <f ca="1">+IFERROR(INDEX('Hoja de Trabajo para listado'!$A$155:$Z$1048576,MATCH($A403,'Hoja de Trabajo para listado'!$A$155:$A$1048576,0),MATCH((CUADRO!N$5&amp;$E403),'Hoja de Trabajo para listado'!$A$151:$Z$151,0)),0)+IFERROR(INDEX('Hoja de Trabajo para listado'!$AB$155:$BA$1048576,MATCH($A403,'Hoja de Trabajo para listado'!$AB$155:$AB$1048576,0),MATCH((CUADRO!N$5&amp;$E403),'Hoja de Trabajo para listado'!$AB$151:$BA$151,0)),0)+IFERROR(INDEX('Hoja de Trabajo para listado'!$BC$155:$CB$1048576,MATCH($A403,'Hoja de Trabajo para listado'!$BC$155:$BC$1048576,0),MATCH((CUADRO!N$5&amp;$E403),'Hoja de Trabajo para listado'!$BC$151:$CB$151,0)),0)+IFERROR(INDEX('Hoja de Trabajo para listado'!$DE$153:$DG$274,MATCH($A403,'Hoja de Trabajo para listado'!$DE$153:$DE$1048576,0),MATCH((CUADRO!N$5&amp;$E403),'Hoja de Trabajo para listado'!$DE$151:$DG$151,0)),0)+IFERROR(INDEX('Hoja de Trabajo para listado'!$CD$155:$DC$1048576,MATCH($A403,'Hoja de Trabajo para listado'!$CD$155:$CD$1048576,0),MATCH((CUADRO!N$5&amp;$E403),'Hoja de Trabajo para listado'!$CD$151:$DC$151,0)),0)</f>
        <v>0</v>
      </c>
      <c r="O403" s="243">
        <f ca="1">+IFERROR(INDEX('Hoja de Trabajo para listado'!$A$155:$Z$1048576,MATCH($A403,'Hoja de Trabajo para listado'!$A$155:$A$1048576,0),MATCH((CUADRO!O$5&amp;$E403),'Hoja de Trabajo para listado'!$A$151:$Z$151,0)),0)+IFERROR(INDEX('Hoja de Trabajo para listado'!$AB$155:$BA$1048576,MATCH($A403,'Hoja de Trabajo para listado'!$AB$155:$AB$1048576,0),MATCH((CUADRO!O$5&amp;$E403),'Hoja de Trabajo para listado'!$AB$151:$BA$151,0)),0)+IFERROR(INDEX('Hoja de Trabajo para listado'!$BC$155:$CB$1048576,MATCH($A403,'Hoja de Trabajo para listado'!$BC$155:$BC$1048576,0),MATCH((CUADRO!O$5&amp;$E403),'Hoja de Trabajo para listado'!$BC$151:$CB$151,0)),0)+IFERROR(INDEX('Hoja de Trabajo para listado'!$DE$153:$DG$274,MATCH($A403,'Hoja de Trabajo para listado'!$DE$153:$DE$1048576,0),MATCH((CUADRO!O$5&amp;$E403),'Hoja de Trabajo para listado'!$DE$151:$DG$151,0)),0)+IFERROR(INDEX('Hoja de Trabajo para listado'!$CD$155:$DC$1048576,MATCH($A403,'Hoja de Trabajo para listado'!$CD$155:$CD$1048576,0),MATCH((CUADRO!O$5&amp;$E403),'Hoja de Trabajo para listado'!$CD$151:$DC$151,0)),0)</f>
        <v>0</v>
      </c>
      <c r="P403" s="243">
        <f ca="1">+IFERROR(INDEX('Hoja de Trabajo para listado'!$A$155:$Z$1048576,MATCH($A403,'Hoja de Trabajo para listado'!$A$155:$A$1048576,0),MATCH((CUADRO!P$5&amp;$E403),'Hoja de Trabajo para listado'!$A$151:$Z$151,0)),0)+IFERROR(INDEX('Hoja de Trabajo para listado'!$AB$155:$BA$1048576,MATCH($A403,'Hoja de Trabajo para listado'!$AB$155:$AB$1048576,0),MATCH((CUADRO!P$5&amp;$E403),'Hoja de Trabajo para listado'!$AB$151:$BA$151,0)),0)+IFERROR(INDEX('Hoja de Trabajo para listado'!$BC$155:$CB$1048576,MATCH($A403,'Hoja de Trabajo para listado'!$BC$155:$BC$1048576,0),MATCH((CUADRO!P$5&amp;$E403),'Hoja de Trabajo para listado'!$BC$151:$CB$151,0)),0)+IFERROR(INDEX('Hoja de Trabajo para listado'!$DE$153:$DG$274,MATCH($A403,'Hoja de Trabajo para listado'!$DE$153:$DE$1048576,0),MATCH((CUADRO!P$5&amp;$E403),'Hoja de Trabajo para listado'!$DE$151:$DG$151,0)),0)+IFERROR(INDEX('Hoja de Trabajo para listado'!$CD$155:$DC$1048576,MATCH($A403,'Hoja de Trabajo para listado'!$CD$155:$CD$1048576,0),MATCH((CUADRO!P$5&amp;$E403),'Hoja de Trabajo para listado'!$CD$151:$DC$151,0)),0)</f>
        <v>0</v>
      </c>
      <c r="Q403" s="243">
        <f ca="1">+IFERROR(INDEX('Hoja de Trabajo para listado'!$A$155:$Z$1048576,MATCH($A403,'Hoja de Trabajo para listado'!$A$155:$A$1048576,0),MATCH((CUADRO!Q$5&amp;$E403),'Hoja de Trabajo para listado'!$A$151:$Z$151,0)),0)+IFERROR(INDEX('Hoja de Trabajo para listado'!$AB$155:$BA$1048576,MATCH($A403,'Hoja de Trabajo para listado'!$AB$155:$AB$1048576,0),MATCH((CUADRO!Q$5&amp;$E403),'Hoja de Trabajo para listado'!$AB$151:$BA$151,0)),0)+IFERROR(INDEX('Hoja de Trabajo para listado'!$BC$155:$CB$1048576,MATCH($A403,'Hoja de Trabajo para listado'!$BC$155:$BC$1048576,0),MATCH((CUADRO!Q$5&amp;$E403),'Hoja de Trabajo para listado'!$BC$151:$CB$151,0)),0)+IFERROR(INDEX('Hoja de Trabajo para listado'!$DE$153:$DG$274,MATCH($A403,'Hoja de Trabajo para listado'!$DE$153:$DE$1048576,0),MATCH((CUADRO!Q$5&amp;$E403),'Hoja de Trabajo para listado'!$DE$151:$DG$151,0)),0)+IFERROR(INDEX('Hoja de Trabajo para listado'!$CD$155:$DC$1048576,MATCH($A403,'Hoja de Trabajo para listado'!$CD$155:$CD$1048576,0),MATCH((CUADRO!Q$5&amp;$E403),'Hoja de Trabajo para listado'!$CD$151:$DC$151,0)),0)</f>
        <v>0</v>
      </c>
      <c r="R403" s="243">
        <f t="shared" ca="1" si="15"/>
        <v>0</v>
      </c>
      <c r="S403" s="249">
        <f ca="1">+R402+R403</f>
        <v>0</v>
      </c>
      <c r="T403" s="243">
        <f ca="1">+S403</f>
        <v>0</v>
      </c>
      <c r="U403" s="242">
        <f t="shared" si="16"/>
        <v>2</v>
      </c>
      <c r="V403" s="333" t="str">
        <f>+VLOOKUP(A403,bd_lista!$A$3:$E$590,5,FALSE)</f>
        <v>Empresas Municipales</v>
      </c>
      <c r="W403" s="392"/>
      <c r="X403" s="242">
        <f>+VLOOKUP(A403,[4]Sheet1!$A$13:$D$744,4,FALSE)</f>
        <v>0</v>
      </c>
      <c r="Y403" s="242" t="e">
        <f>+VLOOKUP(X403,bd_lista!$A$3:$C$590,3,FALSE)</f>
        <v>#N/A</v>
      </c>
      <c r="Z403" s="292"/>
      <c r="AA403" s="321"/>
    </row>
    <row r="404" spans="1:27" customFormat="1" ht="27" hidden="1" customHeight="1">
      <c r="A404" s="32">
        <v>802</v>
      </c>
      <c r="B404" s="387">
        <f>+A404</f>
        <v>802</v>
      </c>
      <c r="C404" s="247" t="str">
        <f>+VLOOKUP(A404,bd_lista!$A$3:$C$590,3,FALSE)</f>
        <v>Empresa Local de Agua Potable y Alcantarillado Sucre</v>
      </c>
      <c r="D404" s="389" t="str">
        <f>+C404</f>
        <v>Empresa Local de Agua Potable y Alcantarillado Sucre</v>
      </c>
      <c r="E404" s="242" t="s">
        <v>1304</v>
      </c>
      <c r="F404" s="243">
        <f ca="1">+IFERROR(INDEX('Hoja de Trabajo para listado'!$A$155:$Z$1048576,MATCH($A404,'Hoja de Trabajo para listado'!$A$155:$A$1048576,0),MATCH((CUADRO!F$5&amp;$E404),'Hoja de Trabajo para listado'!$A$151:$Z$151,0)),0)+IFERROR(INDEX('Hoja de Trabajo para listado'!$AB$155:$BA$1048576,MATCH($A404,'Hoja de Trabajo para listado'!$AB$155:$AB$1048576,0),MATCH((CUADRO!F$5&amp;$E404),'Hoja de Trabajo para listado'!$AB$151:$BA$151,0)),0)+IFERROR(INDEX('Hoja de Trabajo para listado'!$BC$155:$CB$1048576,MATCH($A404,'Hoja de Trabajo para listado'!$BC$155:$BC$1048576,0),MATCH((CUADRO!F$5&amp;$E404),'Hoja de Trabajo para listado'!$BC$151:$CB$151,0)),0)+IFERROR(INDEX('Hoja de Trabajo para listado'!$DE$153:$DG$274,MATCH($A404,'Hoja de Trabajo para listado'!$DE$153:$DE$1048576,0),MATCH((CUADRO!F$5&amp;$E404),'Hoja de Trabajo para listado'!$DE$151:$DG$151,0)),0)+IFERROR(INDEX('Hoja de Trabajo para listado'!$CD$155:$DC$1048576,MATCH($A404,'Hoja de Trabajo para listado'!$CD$155:$CD$1048576,0),MATCH((CUADRO!F$5&amp;$E404),'Hoja de Trabajo para listado'!$CD$151:$DC$151,0)),0)</f>
        <v>0</v>
      </c>
      <c r="G404" s="243">
        <f ca="1">+IFERROR(INDEX('Hoja de Trabajo para listado'!$A$155:$Z$1048576,MATCH($A404,'Hoja de Trabajo para listado'!$A$155:$A$1048576,0),MATCH((CUADRO!G$5&amp;$E404),'Hoja de Trabajo para listado'!$A$151:$Z$151,0)),0)+IFERROR(INDEX('Hoja de Trabajo para listado'!$AB$155:$BA$1048576,MATCH($A404,'Hoja de Trabajo para listado'!$AB$155:$AB$1048576,0),MATCH((CUADRO!G$5&amp;$E404),'Hoja de Trabajo para listado'!$AB$151:$BA$151,0)),0)+IFERROR(INDEX('Hoja de Trabajo para listado'!$BC$155:$CB$1048576,MATCH($A404,'Hoja de Trabajo para listado'!$BC$155:$BC$1048576,0),MATCH((CUADRO!G$5&amp;$E404),'Hoja de Trabajo para listado'!$BC$151:$CB$151,0)),0)+IFERROR(INDEX('Hoja de Trabajo para listado'!$DE$153:$DG$274,MATCH($A404,'Hoja de Trabajo para listado'!$DE$153:$DE$1048576,0),MATCH((CUADRO!G$5&amp;$E404),'Hoja de Trabajo para listado'!$DE$151:$DG$151,0)),0)+IFERROR(INDEX('Hoja de Trabajo para listado'!$CD$155:$DC$1048576,MATCH($A404,'Hoja de Trabajo para listado'!$CD$155:$CD$1048576,0),MATCH((CUADRO!G$5&amp;$E404),'Hoja de Trabajo para listado'!$CD$151:$DC$151,0)),0)</f>
        <v>0</v>
      </c>
      <c r="H404" s="243">
        <f ca="1">+IFERROR(INDEX('Hoja de Trabajo para listado'!$A$155:$Z$1048576,MATCH($A404,'Hoja de Trabajo para listado'!$A$155:$A$1048576,0),MATCH((CUADRO!H$5&amp;$E404),'Hoja de Trabajo para listado'!$A$151:$Z$151,0)),0)+IFERROR(INDEX('Hoja de Trabajo para listado'!$AB$155:$BA$1048576,MATCH($A404,'Hoja de Trabajo para listado'!$AB$155:$AB$1048576,0),MATCH((CUADRO!H$5&amp;$E404),'Hoja de Trabajo para listado'!$AB$151:$BA$151,0)),0)+IFERROR(INDEX('Hoja de Trabajo para listado'!$BC$155:$CB$1048576,MATCH($A404,'Hoja de Trabajo para listado'!$BC$155:$BC$1048576,0),MATCH((CUADRO!H$5&amp;$E404),'Hoja de Trabajo para listado'!$BC$151:$CB$151,0)),0)+IFERROR(INDEX('Hoja de Trabajo para listado'!$DE$153:$DG$274,MATCH($A404,'Hoja de Trabajo para listado'!$DE$153:$DE$1048576,0),MATCH((CUADRO!H$5&amp;$E404),'Hoja de Trabajo para listado'!$DE$151:$DG$151,0)),0)+IFERROR(INDEX('Hoja de Trabajo para listado'!$CD$155:$DC$1048576,MATCH($A404,'Hoja de Trabajo para listado'!$CD$155:$CD$1048576,0),MATCH((CUADRO!H$5&amp;$E404),'Hoja de Trabajo para listado'!$CD$151:$DC$151,0)),0)</f>
        <v>0</v>
      </c>
      <c r="I404" s="243">
        <f ca="1">+IFERROR(INDEX('Hoja de Trabajo para listado'!$A$155:$Z$1048576,MATCH($A404,'Hoja de Trabajo para listado'!$A$155:$A$1048576,0),MATCH((CUADRO!I$5&amp;$E404),'Hoja de Trabajo para listado'!$A$151:$Z$151,0)),0)+IFERROR(INDEX('Hoja de Trabajo para listado'!$AB$155:$BA$1048576,MATCH($A404,'Hoja de Trabajo para listado'!$AB$155:$AB$1048576,0),MATCH((CUADRO!I$5&amp;$E404),'Hoja de Trabajo para listado'!$AB$151:$BA$151,0)),0)+IFERROR(INDEX('Hoja de Trabajo para listado'!$BC$155:$CB$1048576,MATCH($A404,'Hoja de Trabajo para listado'!$BC$155:$BC$1048576,0),MATCH((CUADRO!I$5&amp;$E404),'Hoja de Trabajo para listado'!$BC$151:$CB$151,0)),0)+IFERROR(INDEX('Hoja de Trabajo para listado'!$DE$153:$DG$274,MATCH($A404,'Hoja de Trabajo para listado'!$DE$153:$DE$1048576,0),MATCH((CUADRO!I$5&amp;$E404),'Hoja de Trabajo para listado'!$DE$151:$DG$151,0)),0)+IFERROR(INDEX('Hoja de Trabajo para listado'!$CD$155:$DC$1048576,MATCH($A404,'Hoja de Trabajo para listado'!$CD$155:$CD$1048576,0),MATCH((CUADRO!I$5&amp;$E404),'Hoja de Trabajo para listado'!$CD$151:$DC$151,0)),0)</f>
        <v>0</v>
      </c>
      <c r="J404" s="243">
        <f ca="1">+IFERROR(INDEX('Hoja de Trabajo para listado'!$A$155:$Z$1048576,MATCH($A404,'Hoja de Trabajo para listado'!$A$155:$A$1048576,0),MATCH((CUADRO!J$5&amp;$E404),'Hoja de Trabajo para listado'!$A$151:$Z$151,0)),0)+IFERROR(INDEX('Hoja de Trabajo para listado'!$AB$155:$BA$1048576,MATCH($A404,'Hoja de Trabajo para listado'!$AB$155:$AB$1048576,0),MATCH((CUADRO!J$5&amp;$E404),'Hoja de Trabajo para listado'!$AB$151:$BA$151,0)),0)+IFERROR(INDEX('Hoja de Trabajo para listado'!$BC$155:$CB$1048576,MATCH($A404,'Hoja de Trabajo para listado'!$BC$155:$BC$1048576,0),MATCH((CUADRO!J$5&amp;$E404),'Hoja de Trabajo para listado'!$BC$151:$CB$151,0)),0)+IFERROR(INDEX('Hoja de Trabajo para listado'!$DE$153:$DG$274,MATCH($A404,'Hoja de Trabajo para listado'!$DE$153:$DE$1048576,0),MATCH((CUADRO!J$5&amp;$E404),'Hoja de Trabajo para listado'!$DE$151:$DG$151,0)),0)+IFERROR(INDEX('Hoja de Trabajo para listado'!$CD$155:$DC$1048576,MATCH($A404,'Hoja de Trabajo para listado'!$CD$155:$CD$1048576,0),MATCH((CUADRO!J$5&amp;$E404),'Hoja de Trabajo para listado'!$CD$151:$DC$151,0)),0)</f>
        <v>0</v>
      </c>
      <c r="K404" s="243">
        <f ca="1">+IFERROR(INDEX('Hoja de Trabajo para listado'!$A$155:$Z$1048576,MATCH($A404,'Hoja de Trabajo para listado'!$A$155:$A$1048576,0),MATCH((CUADRO!K$5&amp;$E404),'Hoja de Trabajo para listado'!$A$151:$Z$151,0)),0)+IFERROR(INDEX('Hoja de Trabajo para listado'!$AB$155:$BA$1048576,MATCH($A404,'Hoja de Trabajo para listado'!$AB$155:$AB$1048576,0),MATCH((CUADRO!K$5&amp;$E404),'Hoja de Trabajo para listado'!$AB$151:$BA$151,0)),0)+IFERROR(INDEX('Hoja de Trabajo para listado'!$BC$155:$CB$1048576,MATCH($A404,'Hoja de Trabajo para listado'!$BC$155:$BC$1048576,0),MATCH((CUADRO!K$5&amp;$E404),'Hoja de Trabajo para listado'!$BC$151:$CB$151,0)),0)+IFERROR(INDEX('Hoja de Trabajo para listado'!$DE$153:$DG$274,MATCH($A404,'Hoja de Trabajo para listado'!$DE$153:$DE$1048576,0),MATCH((CUADRO!K$5&amp;$E404),'Hoja de Trabajo para listado'!$DE$151:$DG$151,0)),0)+IFERROR(INDEX('Hoja de Trabajo para listado'!$CD$155:$DC$1048576,MATCH($A404,'Hoja de Trabajo para listado'!$CD$155:$CD$1048576,0),MATCH((CUADRO!K$5&amp;$E404),'Hoja de Trabajo para listado'!$CD$151:$DC$151,0)),0)</f>
        <v>0</v>
      </c>
      <c r="L404" s="243">
        <f ca="1">+IFERROR(INDEX('Hoja de Trabajo para listado'!$A$155:$Z$1048576,MATCH($A404,'Hoja de Trabajo para listado'!$A$155:$A$1048576,0),MATCH((CUADRO!L$5&amp;$E404),'Hoja de Trabajo para listado'!$A$151:$Z$151,0)),0)+IFERROR(INDEX('Hoja de Trabajo para listado'!$AB$155:$BA$1048576,MATCH($A404,'Hoja de Trabajo para listado'!$AB$155:$AB$1048576,0),MATCH((CUADRO!L$5&amp;$E404),'Hoja de Trabajo para listado'!$AB$151:$BA$151,0)),0)+IFERROR(INDEX('Hoja de Trabajo para listado'!$BC$155:$CB$1048576,MATCH($A404,'Hoja de Trabajo para listado'!$BC$155:$BC$1048576,0),MATCH((CUADRO!L$5&amp;$E404),'Hoja de Trabajo para listado'!$BC$151:$CB$151,0)),0)+IFERROR(INDEX('Hoja de Trabajo para listado'!$DE$153:$DG$274,MATCH($A404,'Hoja de Trabajo para listado'!$DE$153:$DE$1048576,0),MATCH((CUADRO!L$5&amp;$E404),'Hoja de Trabajo para listado'!$DE$151:$DG$151,0)),0)+IFERROR(INDEX('Hoja de Trabajo para listado'!$CD$155:$DC$1048576,MATCH($A404,'Hoja de Trabajo para listado'!$CD$155:$CD$1048576,0),MATCH((CUADRO!L$5&amp;$E404),'Hoja de Trabajo para listado'!$CD$151:$DC$151,0)),0)</f>
        <v>0</v>
      </c>
      <c r="M404" s="243">
        <f ca="1">+IFERROR(INDEX('Hoja de Trabajo para listado'!$A$155:$Z$1048576,MATCH($A404,'Hoja de Trabajo para listado'!$A$155:$A$1048576,0),MATCH((CUADRO!M$5&amp;$E404),'Hoja de Trabajo para listado'!$A$151:$Z$151,0)),0)+IFERROR(INDEX('Hoja de Trabajo para listado'!$AB$155:$BA$1048576,MATCH($A404,'Hoja de Trabajo para listado'!$AB$155:$AB$1048576,0),MATCH((CUADRO!M$5&amp;$E404),'Hoja de Trabajo para listado'!$AB$151:$BA$151,0)),0)+IFERROR(INDEX('Hoja de Trabajo para listado'!$BC$155:$CB$1048576,MATCH($A404,'Hoja de Trabajo para listado'!$BC$155:$BC$1048576,0),MATCH((CUADRO!M$5&amp;$E404),'Hoja de Trabajo para listado'!$BC$151:$CB$151,0)),0)+IFERROR(INDEX('Hoja de Trabajo para listado'!$DE$153:$DG$274,MATCH($A404,'Hoja de Trabajo para listado'!$DE$153:$DE$1048576,0),MATCH((CUADRO!M$5&amp;$E404),'Hoja de Trabajo para listado'!$DE$151:$DG$151,0)),0)+IFERROR(INDEX('Hoja de Trabajo para listado'!$CD$155:$DC$1048576,MATCH($A404,'Hoja de Trabajo para listado'!$CD$155:$CD$1048576,0),MATCH((CUADRO!M$5&amp;$E404),'Hoja de Trabajo para listado'!$CD$151:$DC$151,0)),0)</f>
        <v>0</v>
      </c>
      <c r="N404" s="243">
        <f ca="1">+IFERROR(INDEX('Hoja de Trabajo para listado'!$A$155:$Z$1048576,MATCH($A404,'Hoja de Trabajo para listado'!$A$155:$A$1048576,0),MATCH((CUADRO!N$5&amp;$E404),'Hoja de Trabajo para listado'!$A$151:$Z$151,0)),0)+IFERROR(INDEX('Hoja de Trabajo para listado'!$AB$155:$BA$1048576,MATCH($A404,'Hoja de Trabajo para listado'!$AB$155:$AB$1048576,0),MATCH((CUADRO!N$5&amp;$E404),'Hoja de Trabajo para listado'!$AB$151:$BA$151,0)),0)+IFERROR(INDEX('Hoja de Trabajo para listado'!$BC$155:$CB$1048576,MATCH($A404,'Hoja de Trabajo para listado'!$BC$155:$BC$1048576,0),MATCH((CUADRO!N$5&amp;$E404),'Hoja de Trabajo para listado'!$BC$151:$CB$151,0)),0)+IFERROR(INDEX('Hoja de Trabajo para listado'!$DE$153:$DG$274,MATCH($A404,'Hoja de Trabajo para listado'!$DE$153:$DE$1048576,0),MATCH((CUADRO!N$5&amp;$E404),'Hoja de Trabajo para listado'!$DE$151:$DG$151,0)),0)+IFERROR(INDEX('Hoja de Trabajo para listado'!$CD$155:$DC$1048576,MATCH($A404,'Hoja de Trabajo para listado'!$CD$155:$CD$1048576,0),MATCH((CUADRO!N$5&amp;$E404),'Hoja de Trabajo para listado'!$CD$151:$DC$151,0)),0)</f>
        <v>0</v>
      </c>
      <c r="O404" s="243">
        <f ca="1">+IFERROR(INDEX('Hoja de Trabajo para listado'!$A$155:$Z$1048576,MATCH($A404,'Hoja de Trabajo para listado'!$A$155:$A$1048576,0),MATCH((CUADRO!O$5&amp;$E404),'Hoja de Trabajo para listado'!$A$151:$Z$151,0)),0)+IFERROR(INDEX('Hoja de Trabajo para listado'!$AB$155:$BA$1048576,MATCH($A404,'Hoja de Trabajo para listado'!$AB$155:$AB$1048576,0),MATCH((CUADRO!O$5&amp;$E404),'Hoja de Trabajo para listado'!$AB$151:$BA$151,0)),0)+IFERROR(INDEX('Hoja de Trabajo para listado'!$BC$155:$CB$1048576,MATCH($A404,'Hoja de Trabajo para listado'!$BC$155:$BC$1048576,0),MATCH((CUADRO!O$5&amp;$E404),'Hoja de Trabajo para listado'!$BC$151:$CB$151,0)),0)+IFERROR(INDEX('Hoja de Trabajo para listado'!$DE$153:$DG$274,MATCH($A404,'Hoja de Trabajo para listado'!$DE$153:$DE$1048576,0),MATCH((CUADRO!O$5&amp;$E404),'Hoja de Trabajo para listado'!$DE$151:$DG$151,0)),0)+IFERROR(INDEX('Hoja de Trabajo para listado'!$CD$155:$DC$1048576,MATCH($A404,'Hoja de Trabajo para listado'!$CD$155:$CD$1048576,0),MATCH((CUADRO!O$5&amp;$E404),'Hoja de Trabajo para listado'!$CD$151:$DC$151,0)),0)</f>
        <v>0</v>
      </c>
      <c r="P404" s="243">
        <f ca="1">+IFERROR(INDEX('Hoja de Trabajo para listado'!$A$155:$Z$1048576,MATCH($A404,'Hoja de Trabajo para listado'!$A$155:$A$1048576,0),MATCH((CUADRO!P$5&amp;$E404),'Hoja de Trabajo para listado'!$A$151:$Z$151,0)),0)+IFERROR(INDEX('Hoja de Trabajo para listado'!$AB$155:$BA$1048576,MATCH($A404,'Hoja de Trabajo para listado'!$AB$155:$AB$1048576,0),MATCH((CUADRO!P$5&amp;$E404),'Hoja de Trabajo para listado'!$AB$151:$BA$151,0)),0)+IFERROR(INDEX('Hoja de Trabajo para listado'!$BC$155:$CB$1048576,MATCH($A404,'Hoja de Trabajo para listado'!$BC$155:$BC$1048576,0),MATCH((CUADRO!P$5&amp;$E404),'Hoja de Trabajo para listado'!$BC$151:$CB$151,0)),0)+IFERROR(INDEX('Hoja de Trabajo para listado'!$DE$153:$DG$274,MATCH($A404,'Hoja de Trabajo para listado'!$DE$153:$DE$1048576,0),MATCH((CUADRO!P$5&amp;$E404),'Hoja de Trabajo para listado'!$DE$151:$DG$151,0)),0)+IFERROR(INDEX('Hoja de Trabajo para listado'!$CD$155:$DC$1048576,MATCH($A404,'Hoja de Trabajo para listado'!$CD$155:$CD$1048576,0),MATCH((CUADRO!P$5&amp;$E404),'Hoja de Trabajo para listado'!$CD$151:$DC$151,0)),0)</f>
        <v>0</v>
      </c>
      <c r="Q404" s="243">
        <f ca="1">+IFERROR(INDEX('Hoja de Trabajo para listado'!$A$155:$Z$1048576,MATCH($A404,'Hoja de Trabajo para listado'!$A$155:$A$1048576,0),MATCH((CUADRO!Q$5&amp;$E404),'Hoja de Trabajo para listado'!$A$151:$Z$151,0)),0)+IFERROR(INDEX('Hoja de Trabajo para listado'!$AB$155:$BA$1048576,MATCH($A404,'Hoja de Trabajo para listado'!$AB$155:$AB$1048576,0),MATCH((CUADRO!Q$5&amp;$E404),'Hoja de Trabajo para listado'!$AB$151:$BA$151,0)),0)+IFERROR(INDEX('Hoja de Trabajo para listado'!$BC$155:$CB$1048576,MATCH($A404,'Hoja de Trabajo para listado'!$BC$155:$BC$1048576,0),MATCH((CUADRO!Q$5&amp;$E404),'Hoja de Trabajo para listado'!$BC$151:$CB$151,0)),0)+IFERROR(INDEX('Hoja de Trabajo para listado'!$DE$153:$DG$274,MATCH($A404,'Hoja de Trabajo para listado'!$DE$153:$DE$1048576,0),MATCH((CUADRO!Q$5&amp;$E404),'Hoja de Trabajo para listado'!$DE$151:$DG$151,0)),0)+IFERROR(INDEX('Hoja de Trabajo para listado'!$CD$155:$DC$1048576,MATCH($A404,'Hoja de Trabajo para listado'!$CD$155:$CD$1048576,0),MATCH((CUADRO!Q$5&amp;$E404),'Hoja de Trabajo para listado'!$CD$151:$DC$151,0)),0)</f>
        <v>0</v>
      </c>
      <c r="R404" s="243">
        <f t="shared" ca="1" si="15"/>
        <v>0</v>
      </c>
      <c r="S404" s="249"/>
      <c r="T404" s="243">
        <f ca="1">+T405</f>
        <v>54525.05</v>
      </c>
      <c r="U404" s="242">
        <f t="shared" si="16"/>
        <v>1</v>
      </c>
      <c r="V404" s="333" t="str">
        <f>+VLOOKUP(A404,bd_lista!$A$3:$E$590,5,FALSE)</f>
        <v>Empresas Municipales</v>
      </c>
      <c r="W404" s="391" t="str">
        <f>+V404</f>
        <v>Empresas Municipales</v>
      </c>
      <c r="X404" s="242">
        <f>+VLOOKUP(A404,[4]Sheet1!$A$13:$D$744,4,FALSE)</f>
        <v>0</v>
      </c>
      <c r="Y404" s="242" t="e">
        <f>+VLOOKUP(X404,bd_lista!$A$3:$C$590,3,FALSE)</f>
        <v>#N/A</v>
      </c>
      <c r="Z404" s="294">
        <f>+X404</f>
        <v>0</v>
      </c>
      <c r="AA404" s="319" t="e">
        <f>+Y404</f>
        <v>#N/A</v>
      </c>
    </row>
    <row r="405" spans="1:27" customFormat="1" ht="27" hidden="1" customHeight="1">
      <c r="A405" s="32">
        <v>802</v>
      </c>
      <c r="B405" s="388"/>
      <c r="C405" s="333" t="str">
        <f>+VLOOKUP(A405,bd_lista!$A$3:$C$590,3,FALSE)</f>
        <v>Empresa Local de Agua Potable y Alcantarillado Sucre</v>
      </c>
      <c r="D405" s="390"/>
      <c r="E405" s="244" t="s">
        <v>1305</v>
      </c>
      <c r="F405" s="243">
        <f ca="1">+IFERROR(INDEX('Hoja de Trabajo para listado'!$A$155:$Z$1048576,MATCH($A405,'Hoja de Trabajo para listado'!$A$155:$A$1048576,0),MATCH((CUADRO!F$5&amp;$E405),'Hoja de Trabajo para listado'!$A$151:$Z$151,0)),0)+IFERROR(INDEX('Hoja de Trabajo para listado'!$AB$155:$BA$1048576,MATCH($A405,'Hoja de Trabajo para listado'!$AB$155:$AB$1048576,0),MATCH((CUADRO!F$5&amp;$E405),'Hoja de Trabajo para listado'!$AB$151:$BA$151,0)),0)+IFERROR(INDEX('Hoja de Trabajo para listado'!$BC$155:$CB$1048576,MATCH($A405,'Hoja de Trabajo para listado'!$BC$155:$BC$1048576,0),MATCH((CUADRO!F$5&amp;$E405),'Hoja de Trabajo para listado'!$BC$151:$CB$151,0)),0)+IFERROR(INDEX('Hoja de Trabajo para listado'!$DE$153:$DG$274,MATCH($A405,'Hoja de Trabajo para listado'!$DE$153:$DE$1048576,0),MATCH((CUADRO!F$5&amp;$E405),'Hoja de Trabajo para listado'!$DE$151:$DG$151,0)),0)+IFERROR(INDEX('Hoja de Trabajo para listado'!$CD$155:$DC$1048576,MATCH($A405,'Hoja de Trabajo para listado'!$CD$155:$CD$1048576,0),MATCH((CUADRO!F$5&amp;$E405),'Hoja de Trabajo para listado'!$CD$151:$DC$151,0)),0)</f>
        <v>0</v>
      </c>
      <c r="G405" s="243">
        <f ca="1">+IFERROR(INDEX('Hoja de Trabajo para listado'!$A$155:$Z$1048576,MATCH($A405,'Hoja de Trabajo para listado'!$A$155:$A$1048576,0),MATCH((CUADRO!G$5&amp;$E405),'Hoja de Trabajo para listado'!$A$151:$Z$151,0)),0)+IFERROR(INDEX('Hoja de Trabajo para listado'!$AB$155:$BA$1048576,MATCH($A405,'Hoja de Trabajo para listado'!$AB$155:$AB$1048576,0),MATCH((CUADRO!G$5&amp;$E405),'Hoja de Trabajo para listado'!$AB$151:$BA$151,0)),0)+IFERROR(INDEX('Hoja de Trabajo para listado'!$BC$155:$CB$1048576,MATCH($A405,'Hoja de Trabajo para listado'!$BC$155:$BC$1048576,0),MATCH((CUADRO!G$5&amp;$E405),'Hoja de Trabajo para listado'!$BC$151:$CB$151,0)),0)+IFERROR(INDEX('Hoja de Trabajo para listado'!$DE$153:$DG$274,MATCH($A405,'Hoja de Trabajo para listado'!$DE$153:$DE$1048576,0),MATCH((CUADRO!G$5&amp;$E405),'Hoja de Trabajo para listado'!$DE$151:$DG$151,0)),0)+IFERROR(INDEX('Hoja de Trabajo para listado'!$CD$155:$DC$1048576,MATCH($A405,'Hoja de Trabajo para listado'!$CD$155:$CD$1048576,0),MATCH((CUADRO!G$5&amp;$E405),'Hoja de Trabajo para listado'!$CD$151:$DC$151,0)),0)</f>
        <v>54227.75</v>
      </c>
      <c r="H405" s="243">
        <f ca="1">+IFERROR(INDEX('Hoja de Trabajo para listado'!$A$155:$Z$1048576,MATCH($A405,'Hoja de Trabajo para listado'!$A$155:$A$1048576,0),MATCH((CUADRO!H$5&amp;$E405),'Hoja de Trabajo para listado'!$A$151:$Z$151,0)),0)+IFERROR(INDEX('Hoja de Trabajo para listado'!$AB$155:$BA$1048576,MATCH($A405,'Hoja de Trabajo para listado'!$AB$155:$AB$1048576,0),MATCH((CUADRO!H$5&amp;$E405),'Hoja de Trabajo para listado'!$AB$151:$BA$151,0)),0)+IFERROR(INDEX('Hoja de Trabajo para listado'!$BC$155:$CB$1048576,MATCH($A405,'Hoja de Trabajo para listado'!$BC$155:$BC$1048576,0),MATCH((CUADRO!H$5&amp;$E405),'Hoja de Trabajo para listado'!$BC$151:$CB$151,0)),0)+IFERROR(INDEX('Hoja de Trabajo para listado'!$DE$153:$DG$274,MATCH($A405,'Hoja de Trabajo para listado'!$DE$153:$DE$1048576,0),MATCH((CUADRO!H$5&amp;$E405),'Hoja de Trabajo para listado'!$DE$151:$DG$151,0)),0)+IFERROR(INDEX('Hoja de Trabajo para listado'!$CD$155:$DC$1048576,MATCH($A405,'Hoja de Trabajo para listado'!$CD$155:$CD$1048576,0),MATCH((CUADRO!H$5&amp;$E405),'Hoja de Trabajo para listado'!$CD$151:$DC$151,0)),0)</f>
        <v>297.3</v>
      </c>
      <c r="I405" s="243">
        <f ca="1">+IFERROR(INDEX('Hoja de Trabajo para listado'!$A$155:$Z$1048576,MATCH($A405,'Hoja de Trabajo para listado'!$A$155:$A$1048576,0),MATCH((CUADRO!I$5&amp;$E405),'Hoja de Trabajo para listado'!$A$151:$Z$151,0)),0)+IFERROR(INDEX('Hoja de Trabajo para listado'!$AB$155:$BA$1048576,MATCH($A405,'Hoja de Trabajo para listado'!$AB$155:$AB$1048576,0),MATCH((CUADRO!I$5&amp;$E405),'Hoja de Trabajo para listado'!$AB$151:$BA$151,0)),0)+IFERROR(INDEX('Hoja de Trabajo para listado'!$BC$155:$CB$1048576,MATCH($A405,'Hoja de Trabajo para listado'!$BC$155:$BC$1048576,0),MATCH((CUADRO!I$5&amp;$E405),'Hoja de Trabajo para listado'!$BC$151:$CB$151,0)),0)+IFERROR(INDEX('Hoja de Trabajo para listado'!$DE$153:$DG$274,MATCH($A405,'Hoja de Trabajo para listado'!$DE$153:$DE$1048576,0),MATCH((CUADRO!I$5&amp;$E405),'Hoja de Trabajo para listado'!$DE$151:$DG$151,0)),0)+IFERROR(INDEX('Hoja de Trabajo para listado'!$CD$155:$DC$1048576,MATCH($A405,'Hoja de Trabajo para listado'!$CD$155:$CD$1048576,0),MATCH((CUADRO!I$5&amp;$E405),'Hoja de Trabajo para listado'!$CD$151:$DC$151,0)),0)</f>
        <v>0</v>
      </c>
      <c r="J405" s="243">
        <f ca="1">+IFERROR(INDEX('Hoja de Trabajo para listado'!$A$155:$Z$1048576,MATCH($A405,'Hoja de Trabajo para listado'!$A$155:$A$1048576,0),MATCH((CUADRO!J$5&amp;$E405),'Hoja de Trabajo para listado'!$A$151:$Z$151,0)),0)+IFERROR(INDEX('Hoja de Trabajo para listado'!$AB$155:$BA$1048576,MATCH($A405,'Hoja de Trabajo para listado'!$AB$155:$AB$1048576,0),MATCH((CUADRO!J$5&amp;$E405),'Hoja de Trabajo para listado'!$AB$151:$BA$151,0)),0)+IFERROR(INDEX('Hoja de Trabajo para listado'!$BC$155:$CB$1048576,MATCH($A405,'Hoja de Trabajo para listado'!$BC$155:$BC$1048576,0),MATCH((CUADRO!J$5&amp;$E405),'Hoja de Trabajo para listado'!$BC$151:$CB$151,0)),0)+IFERROR(INDEX('Hoja de Trabajo para listado'!$DE$153:$DG$274,MATCH($A405,'Hoja de Trabajo para listado'!$DE$153:$DE$1048576,0),MATCH((CUADRO!J$5&amp;$E405),'Hoja de Trabajo para listado'!$DE$151:$DG$151,0)),0)+IFERROR(INDEX('Hoja de Trabajo para listado'!$CD$155:$DC$1048576,MATCH($A405,'Hoja de Trabajo para listado'!$CD$155:$CD$1048576,0),MATCH((CUADRO!J$5&amp;$E405),'Hoja de Trabajo para listado'!$CD$151:$DC$151,0)),0)</f>
        <v>0</v>
      </c>
      <c r="K405" s="243">
        <f ca="1">+IFERROR(INDEX('Hoja de Trabajo para listado'!$A$155:$Z$1048576,MATCH($A405,'Hoja de Trabajo para listado'!$A$155:$A$1048576,0),MATCH((CUADRO!K$5&amp;$E405),'Hoja de Trabajo para listado'!$A$151:$Z$151,0)),0)+IFERROR(INDEX('Hoja de Trabajo para listado'!$AB$155:$BA$1048576,MATCH($A405,'Hoja de Trabajo para listado'!$AB$155:$AB$1048576,0),MATCH((CUADRO!K$5&amp;$E405),'Hoja de Trabajo para listado'!$AB$151:$BA$151,0)),0)+IFERROR(INDEX('Hoja de Trabajo para listado'!$BC$155:$CB$1048576,MATCH($A405,'Hoja de Trabajo para listado'!$BC$155:$BC$1048576,0),MATCH((CUADRO!K$5&amp;$E405),'Hoja de Trabajo para listado'!$BC$151:$CB$151,0)),0)+IFERROR(INDEX('Hoja de Trabajo para listado'!$DE$153:$DG$274,MATCH($A405,'Hoja de Trabajo para listado'!$DE$153:$DE$1048576,0),MATCH((CUADRO!K$5&amp;$E405),'Hoja de Trabajo para listado'!$DE$151:$DG$151,0)),0)+IFERROR(INDEX('Hoja de Trabajo para listado'!$CD$155:$DC$1048576,MATCH($A405,'Hoja de Trabajo para listado'!$CD$155:$CD$1048576,0),MATCH((CUADRO!K$5&amp;$E405),'Hoja de Trabajo para listado'!$CD$151:$DC$151,0)),0)</f>
        <v>0</v>
      </c>
      <c r="L405" s="243">
        <f ca="1">+IFERROR(INDEX('Hoja de Trabajo para listado'!$A$155:$Z$1048576,MATCH($A405,'Hoja de Trabajo para listado'!$A$155:$A$1048576,0),MATCH((CUADRO!L$5&amp;$E405),'Hoja de Trabajo para listado'!$A$151:$Z$151,0)),0)+IFERROR(INDEX('Hoja de Trabajo para listado'!$AB$155:$BA$1048576,MATCH($A405,'Hoja de Trabajo para listado'!$AB$155:$AB$1048576,0),MATCH((CUADRO!L$5&amp;$E405),'Hoja de Trabajo para listado'!$AB$151:$BA$151,0)),0)+IFERROR(INDEX('Hoja de Trabajo para listado'!$BC$155:$CB$1048576,MATCH($A405,'Hoja de Trabajo para listado'!$BC$155:$BC$1048576,0),MATCH((CUADRO!L$5&amp;$E405),'Hoja de Trabajo para listado'!$BC$151:$CB$151,0)),0)+IFERROR(INDEX('Hoja de Trabajo para listado'!$DE$153:$DG$274,MATCH($A405,'Hoja de Trabajo para listado'!$DE$153:$DE$1048576,0),MATCH((CUADRO!L$5&amp;$E405),'Hoja de Trabajo para listado'!$DE$151:$DG$151,0)),0)+IFERROR(INDEX('Hoja de Trabajo para listado'!$CD$155:$DC$1048576,MATCH($A405,'Hoja de Trabajo para listado'!$CD$155:$CD$1048576,0),MATCH((CUADRO!L$5&amp;$E405),'Hoja de Trabajo para listado'!$CD$151:$DC$151,0)),0)</f>
        <v>0</v>
      </c>
      <c r="M405" s="243">
        <f ca="1">+IFERROR(INDEX('Hoja de Trabajo para listado'!$A$155:$Z$1048576,MATCH($A405,'Hoja de Trabajo para listado'!$A$155:$A$1048576,0),MATCH((CUADRO!M$5&amp;$E405),'Hoja de Trabajo para listado'!$A$151:$Z$151,0)),0)+IFERROR(INDEX('Hoja de Trabajo para listado'!$AB$155:$BA$1048576,MATCH($A405,'Hoja de Trabajo para listado'!$AB$155:$AB$1048576,0),MATCH((CUADRO!M$5&amp;$E405),'Hoja de Trabajo para listado'!$AB$151:$BA$151,0)),0)+IFERROR(INDEX('Hoja de Trabajo para listado'!$BC$155:$CB$1048576,MATCH($A405,'Hoja de Trabajo para listado'!$BC$155:$BC$1048576,0),MATCH((CUADRO!M$5&amp;$E405),'Hoja de Trabajo para listado'!$BC$151:$CB$151,0)),0)+IFERROR(INDEX('Hoja de Trabajo para listado'!$DE$153:$DG$274,MATCH($A405,'Hoja de Trabajo para listado'!$DE$153:$DE$1048576,0),MATCH((CUADRO!M$5&amp;$E405),'Hoja de Trabajo para listado'!$DE$151:$DG$151,0)),0)+IFERROR(INDEX('Hoja de Trabajo para listado'!$CD$155:$DC$1048576,MATCH($A405,'Hoja de Trabajo para listado'!$CD$155:$CD$1048576,0),MATCH((CUADRO!M$5&amp;$E405),'Hoja de Trabajo para listado'!$CD$151:$DC$151,0)),0)</f>
        <v>0</v>
      </c>
      <c r="N405" s="243">
        <f ca="1">+IFERROR(INDEX('Hoja de Trabajo para listado'!$A$155:$Z$1048576,MATCH($A405,'Hoja de Trabajo para listado'!$A$155:$A$1048576,0),MATCH((CUADRO!N$5&amp;$E405),'Hoja de Trabajo para listado'!$A$151:$Z$151,0)),0)+IFERROR(INDEX('Hoja de Trabajo para listado'!$AB$155:$BA$1048576,MATCH($A405,'Hoja de Trabajo para listado'!$AB$155:$AB$1048576,0),MATCH((CUADRO!N$5&amp;$E405),'Hoja de Trabajo para listado'!$AB$151:$BA$151,0)),0)+IFERROR(INDEX('Hoja de Trabajo para listado'!$BC$155:$CB$1048576,MATCH($A405,'Hoja de Trabajo para listado'!$BC$155:$BC$1048576,0),MATCH((CUADRO!N$5&amp;$E405),'Hoja de Trabajo para listado'!$BC$151:$CB$151,0)),0)+IFERROR(INDEX('Hoja de Trabajo para listado'!$DE$153:$DG$274,MATCH($A405,'Hoja de Trabajo para listado'!$DE$153:$DE$1048576,0),MATCH((CUADRO!N$5&amp;$E405),'Hoja de Trabajo para listado'!$DE$151:$DG$151,0)),0)+IFERROR(INDEX('Hoja de Trabajo para listado'!$CD$155:$DC$1048576,MATCH($A405,'Hoja de Trabajo para listado'!$CD$155:$CD$1048576,0),MATCH((CUADRO!N$5&amp;$E405),'Hoja de Trabajo para listado'!$CD$151:$DC$151,0)),0)</f>
        <v>0</v>
      </c>
      <c r="O405" s="243">
        <f ca="1">+IFERROR(INDEX('Hoja de Trabajo para listado'!$A$155:$Z$1048576,MATCH($A405,'Hoja de Trabajo para listado'!$A$155:$A$1048576,0),MATCH((CUADRO!O$5&amp;$E405),'Hoja de Trabajo para listado'!$A$151:$Z$151,0)),0)+IFERROR(INDEX('Hoja de Trabajo para listado'!$AB$155:$BA$1048576,MATCH($A405,'Hoja de Trabajo para listado'!$AB$155:$AB$1048576,0),MATCH((CUADRO!O$5&amp;$E405),'Hoja de Trabajo para listado'!$AB$151:$BA$151,0)),0)+IFERROR(INDEX('Hoja de Trabajo para listado'!$BC$155:$CB$1048576,MATCH($A405,'Hoja de Trabajo para listado'!$BC$155:$BC$1048576,0),MATCH((CUADRO!O$5&amp;$E405),'Hoja de Trabajo para listado'!$BC$151:$CB$151,0)),0)+IFERROR(INDEX('Hoja de Trabajo para listado'!$DE$153:$DG$274,MATCH($A405,'Hoja de Trabajo para listado'!$DE$153:$DE$1048576,0),MATCH((CUADRO!O$5&amp;$E405),'Hoja de Trabajo para listado'!$DE$151:$DG$151,0)),0)+IFERROR(INDEX('Hoja de Trabajo para listado'!$CD$155:$DC$1048576,MATCH($A405,'Hoja de Trabajo para listado'!$CD$155:$CD$1048576,0),MATCH((CUADRO!O$5&amp;$E405),'Hoja de Trabajo para listado'!$CD$151:$DC$151,0)),0)</f>
        <v>0</v>
      </c>
      <c r="P405" s="243">
        <f ca="1">+IFERROR(INDEX('Hoja de Trabajo para listado'!$A$155:$Z$1048576,MATCH($A405,'Hoja de Trabajo para listado'!$A$155:$A$1048576,0),MATCH((CUADRO!P$5&amp;$E405),'Hoja de Trabajo para listado'!$A$151:$Z$151,0)),0)+IFERROR(INDEX('Hoja de Trabajo para listado'!$AB$155:$BA$1048576,MATCH($A405,'Hoja de Trabajo para listado'!$AB$155:$AB$1048576,0),MATCH((CUADRO!P$5&amp;$E405),'Hoja de Trabajo para listado'!$AB$151:$BA$151,0)),0)+IFERROR(INDEX('Hoja de Trabajo para listado'!$BC$155:$CB$1048576,MATCH($A405,'Hoja de Trabajo para listado'!$BC$155:$BC$1048576,0),MATCH((CUADRO!P$5&amp;$E405),'Hoja de Trabajo para listado'!$BC$151:$CB$151,0)),0)+IFERROR(INDEX('Hoja de Trabajo para listado'!$DE$153:$DG$274,MATCH($A405,'Hoja de Trabajo para listado'!$DE$153:$DE$1048576,0),MATCH((CUADRO!P$5&amp;$E405),'Hoja de Trabajo para listado'!$DE$151:$DG$151,0)),0)+IFERROR(INDEX('Hoja de Trabajo para listado'!$CD$155:$DC$1048576,MATCH($A405,'Hoja de Trabajo para listado'!$CD$155:$CD$1048576,0),MATCH((CUADRO!P$5&amp;$E405),'Hoja de Trabajo para listado'!$CD$151:$DC$151,0)),0)</f>
        <v>0</v>
      </c>
      <c r="Q405" s="243">
        <f ca="1">+IFERROR(INDEX('Hoja de Trabajo para listado'!$A$155:$Z$1048576,MATCH($A405,'Hoja de Trabajo para listado'!$A$155:$A$1048576,0),MATCH((CUADRO!Q$5&amp;$E405),'Hoja de Trabajo para listado'!$A$151:$Z$151,0)),0)+IFERROR(INDEX('Hoja de Trabajo para listado'!$AB$155:$BA$1048576,MATCH($A405,'Hoja de Trabajo para listado'!$AB$155:$AB$1048576,0),MATCH((CUADRO!Q$5&amp;$E405),'Hoja de Trabajo para listado'!$AB$151:$BA$151,0)),0)+IFERROR(INDEX('Hoja de Trabajo para listado'!$BC$155:$CB$1048576,MATCH($A405,'Hoja de Trabajo para listado'!$BC$155:$BC$1048576,0),MATCH((CUADRO!Q$5&amp;$E405),'Hoja de Trabajo para listado'!$BC$151:$CB$151,0)),0)+IFERROR(INDEX('Hoja de Trabajo para listado'!$DE$153:$DG$274,MATCH($A405,'Hoja de Trabajo para listado'!$DE$153:$DE$1048576,0),MATCH((CUADRO!Q$5&amp;$E405),'Hoja de Trabajo para listado'!$DE$151:$DG$151,0)),0)+IFERROR(INDEX('Hoja de Trabajo para listado'!$CD$155:$DC$1048576,MATCH($A405,'Hoja de Trabajo para listado'!$CD$155:$CD$1048576,0),MATCH((CUADRO!Q$5&amp;$E405),'Hoja de Trabajo para listado'!$CD$151:$DC$151,0)),0)</f>
        <v>0</v>
      </c>
      <c r="R405" s="243">
        <f t="shared" ca="1" si="15"/>
        <v>54525.05</v>
      </c>
      <c r="S405" s="249">
        <f ca="1">+R404+R405</f>
        <v>54525.05</v>
      </c>
      <c r="T405" s="243">
        <f ca="1">+S405</f>
        <v>54525.05</v>
      </c>
      <c r="U405" s="242">
        <f t="shared" si="16"/>
        <v>2</v>
      </c>
      <c r="V405" s="333" t="str">
        <f>+VLOOKUP(A405,bd_lista!$A$3:$E$590,5,FALSE)</f>
        <v>Empresas Municipales</v>
      </c>
      <c r="W405" s="392"/>
      <c r="X405" s="242">
        <f>+VLOOKUP(A405,[4]Sheet1!$A$13:$D$744,4,FALSE)</f>
        <v>0</v>
      </c>
      <c r="Y405" s="242" t="e">
        <f>+VLOOKUP(X405,bd_lista!$A$3:$C$590,3,FALSE)</f>
        <v>#N/A</v>
      </c>
      <c r="Z405" s="292"/>
      <c r="AA405" s="321"/>
    </row>
    <row r="406" spans="1:27" customFormat="1" ht="15" hidden="1" customHeight="1">
      <c r="A406" s="32">
        <v>821</v>
      </c>
      <c r="B406" s="387">
        <f>+A406</f>
        <v>821</v>
      </c>
      <c r="C406" s="247" t="str">
        <f>+VLOOKUP(A406,bd_lista!$A$3:$C$590,3,FALSE)</f>
        <v>Administración Autónoma para Obras Sanitarias - Potosí</v>
      </c>
      <c r="D406" s="389" t="str">
        <f>+C406</f>
        <v>Administración Autónoma para Obras Sanitarias - Potosí</v>
      </c>
      <c r="E406" s="242" t="s">
        <v>1304</v>
      </c>
      <c r="F406" s="243">
        <f ca="1">+IFERROR(INDEX('Hoja de Trabajo para listado'!$A$155:$Z$1048576,MATCH($A406,'Hoja de Trabajo para listado'!$A$155:$A$1048576,0),MATCH((CUADRO!F$5&amp;$E406),'Hoja de Trabajo para listado'!$A$151:$Z$151,0)),0)+IFERROR(INDEX('Hoja de Trabajo para listado'!$AB$155:$BA$1048576,MATCH($A406,'Hoja de Trabajo para listado'!$AB$155:$AB$1048576,0),MATCH((CUADRO!F$5&amp;$E406),'Hoja de Trabajo para listado'!$AB$151:$BA$151,0)),0)+IFERROR(INDEX('Hoja de Trabajo para listado'!$BC$155:$CB$1048576,MATCH($A406,'Hoja de Trabajo para listado'!$BC$155:$BC$1048576,0),MATCH((CUADRO!F$5&amp;$E406),'Hoja de Trabajo para listado'!$BC$151:$CB$151,0)),0)+IFERROR(INDEX('Hoja de Trabajo para listado'!$DE$153:$DG$274,MATCH($A406,'Hoja de Trabajo para listado'!$DE$153:$DE$1048576,0),MATCH((CUADRO!F$5&amp;$E406),'Hoja de Trabajo para listado'!$DE$151:$DG$151,0)),0)+IFERROR(INDEX('Hoja de Trabajo para listado'!$CD$155:$DC$1048576,MATCH($A406,'Hoja de Trabajo para listado'!$CD$155:$CD$1048576,0),MATCH((CUADRO!F$5&amp;$E406),'Hoja de Trabajo para listado'!$CD$151:$DC$151,0)),0)</f>
        <v>0</v>
      </c>
      <c r="G406" s="243">
        <f ca="1">+IFERROR(INDEX('Hoja de Trabajo para listado'!$A$155:$Z$1048576,MATCH($A406,'Hoja de Trabajo para listado'!$A$155:$A$1048576,0),MATCH((CUADRO!G$5&amp;$E406),'Hoja de Trabajo para listado'!$A$151:$Z$151,0)),0)+IFERROR(INDEX('Hoja de Trabajo para listado'!$AB$155:$BA$1048576,MATCH($A406,'Hoja de Trabajo para listado'!$AB$155:$AB$1048576,0),MATCH((CUADRO!G$5&amp;$E406),'Hoja de Trabajo para listado'!$AB$151:$BA$151,0)),0)+IFERROR(INDEX('Hoja de Trabajo para listado'!$BC$155:$CB$1048576,MATCH($A406,'Hoja de Trabajo para listado'!$BC$155:$BC$1048576,0),MATCH((CUADRO!G$5&amp;$E406),'Hoja de Trabajo para listado'!$BC$151:$CB$151,0)),0)+IFERROR(INDEX('Hoja de Trabajo para listado'!$DE$153:$DG$274,MATCH($A406,'Hoja de Trabajo para listado'!$DE$153:$DE$1048576,0),MATCH((CUADRO!G$5&amp;$E406),'Hoja de Trabajo para listado'!$DE$151:$DG$151,0)),0)+IFERROR(INDEX('Hoja de Trabajo para listado'!$CD$155:$DC$1048576,MATCH($A406,'Hoja de Trabajo para listado'!$CD$155:$CD$1048576,0),MATCH((CUADRO!G$5&amp;$E406),'Hoja de Trabajo para listado'!$CD$151:$DC$151,0)),0)</f>
        <v>0</v>
      </c>
      <c r="H406" s="243">
        <f ca="1">+IFERROR(INDEX('Hoja de Trabajo para listado'!$A$155:$Z$1048576,MATCH($A406,'Hoja de Trabajo para listado'!$A$155:$A$1048576,0),MATCH((CUADRO!H$5&amp;$E406),'Hoja de Trabajo para listado'!$A$151:$Z$151,0)),0)+IFERROR(INDEX('Hoja de Trabajo para listado'!$AB$155:$BA$1048576,MATCH($A406,'Hoja de Trabajo para listado'!$AB$155:$AB$1048576,0),MATCH((CUADRO!H$5&amp;$E406),'Hoja de Trabajo para listado'!$AB$151:$BA$151,0)),0)+IFERROR(INDEX('Hoja de Trabajo para listado'!$BC$155:$CB$1048576,MATCH($A406,'Hoja de Trabajo para listado'!$BC$155:$BC$1048576,0),MATCH((CUADRO!H$5&amp;$E406),'Hoja de Trabajo para listado'!$BC$151:$CB$151,0)),0)+IFERROR(INDEX('Hoja de Trabajo para listado'!$DE$153:$DG$274,MATCH($A406,'Hoja de Trabajo para listado'!$DE$153:$DE$1048576,0),MATCH((CUADRO!H$5&amp;$E406),'Hoja de Trabajo para listado'!$DE$151:$DG$151,0)),0)+IFERROR(INDEX('Hoja de Trabajo para listado'!$CD$155:$DC$1048576,MATCH($A406,'Hoja de Trabajo para listado'!$CD$155:$CD$1048576,0),MATCH((CUADRO!H$5&amp;$E406),'Hoja de Trabajo para listado'!$CD$151:$DC$151,0)),0)</f>
        <v>0</v>
      </c>
      <c r="I406" s="243">
        <f ca="1">+IFERROR(INDEX('Hoja de Trabajo para listado'!$A$155:$Z$1048576,MATCH($A406,'Hoja de Trabajo para listado'!$A$155:$A$1048576,0),MATCH((CUADRO!I$5&amp;$E406),'Hoja de Trabajo para listado'!$A$151:$Z$151,0)),0)+IFERROR(INDEX('Hoja de Trabajo para listado'!$AB$155:$BA$1048576,MATCH($A406,'Hoja de Trabajo para listado'!$AB$155:$AB$1048576,0),MATCH((CUADRO!I$5&amp;$E406),'Hoja de Trabajo para listado'!$AB$151:$BA$151,0)),0)+IFERROR(INDEX('Hoja de Trabajo para listado'!$BC$155:$CB$1048576,MATCH($A406,'Hoja de Trabajo para listado'!$BC$155:$BC$1048576,0),MATCH((CUADRO!I$5&amp;$E406),'Hoja de Trabajo para listado'!$BC$151:$CB$151,0)),0)+IFERROR(INDEX('Hoja de Trabajo para listado'!$DE$153:$DG$274,MATCH($A406,'Hoja de Trabajo para listado'!$DE$153:$DE$1048576,0),MATCH((CUADRO!I$5&amp;$E406),'Hoja de Trabajo para listado'!$DE$151:$DG$151,0)),0)+IFERROR(INDEX('Hoja de Trabajo para listado'!$CD$155:$DC$1048576,MATCH($A406,'Hoja de Trabajo para listado'!$CD$155:$CD$1048576,0),MATCH((CUADRO!I$5&amp;$E406),'Hoja de Trabajo para listado'!$CD$151:$DC$151,0)),0)</f>
        <v>0</v>
      </c>
      <c r="J406" s="243">
        <f ca="1">+IFERROR(INDEX('Hoja de Trabajo para listado'!$A$155:$Z$1048576,MATCH($A406,'Hoja de Trabajo para listado'!$A$155:$A$1048576,0),MATCH((CUADRO!J$5&amp;$E406),'Hoja de Trabajo para listado'!$A$151:$Z$151,0)),0)+IFERROR(INDEX('Hoja de Trabajo para listado'!$AB$155:$BA$1048576,MATCH($A406,'Hoja de Trabajo para listado'!$AB$155:$AB$1048576,0),MATCH((CUADRO!J$5&amp;$E406),'Hoja de Trabajo para listado'!$AB$151:$BA$151,0)),0)+IFERROR(INDEX('Hoja de Trabajo para listado'!$BC$155:$CB$1048576,MATCH($A406,'Hoja de Trabajo para listado'!$BC$155:$BC$1048576,0),MATCH((CUADRO!J$5&amp;$E406),'Hoja de Trabajo para listado'!$BC$151:$CB$151,0)),0)+IFERROR(INDEX('Hoja de Trabajo para listado'!$DE$153:$DG$274,MATCH($A406,'Hoja de Trabajo para listado'!$DE$153:$DE$1048576,0),MATCH((CUADRO!J$5&amp;$E406),'Hoja de Trabajo para listado'!$DE$151:$DG$151,0)),0)+IFERROR(INDEX('Hoja de Trabajo para listado'!$CD$155:$DC$1048576,MATCH($A406,'Hoja de Trabajo para listado'!$CD$155:$CD$1048576,0),MATCH((CUADRO!J$5&amp;$E406),'Hoja de Trabajo para listado'!$CD$151:$DC$151,0)),0)</f>
        <v>0</v>
      </c>
      <c r="K406" s="243">
        <f ca="1">+IFERROR(INDEX('Hoja de Trabajo para listado'!$A$155:$Z$1048576,MATCH($A406,'Hoja de Trabajo para listado'!$A$155:$A$1048576,0),MATCH((CUADRO!K$5&amp;$E406),'Hoja de Trabajo para listado'!$A$151:$Z$151,0)),0)+IFERROR(INDEX('Hoja de Trabajo para listado'!$AB$155:$BA$1048576,MATCH($A406,'Hoja de Trabajo para listado'!$AB$155:$AB$1048576,0),MATCH((CUADRO!K$5&amp;$E406),'Hoja de Trabajo para listado'!$AB$151:$BA$151,0)),0)+IFERROR(INDEX('Hoja de Trabajo para listado'!$BC$155:$CB$1048576,MATCH($A406,'Hoja de Trabajo para listado'!$BC$155:$BC$1048576,0),MATCH((CUADRO!K$5&amp;$E406),'Hoja de Trabajo para listado'!$BC$151:$CB$151,0)),0)+IFERROR(INDEX('Hoja de Trabajo para listado'!$DE$153:$DG$274,MATCH($A406,'Hoja de Trabajo para listado'!$DE$153:$DE$1048576,0),MATCH((CUADRO!K$5&amp;$E406),'Hoja de Trabajo para listado'!$DE$151:$DG$151,0)),0)+IFERROR(INDEX('Hoja de Trabajo para listado'!$CD$155:$DC$1048576,MATCH($A406,'Hoja de Trabajo para listado'!$CD$155:$CD$1048576,0),MATCH((CUADRO!K$5&amp;$E406),'Hoja de Trabajo para listado'!$CD$151:$DC$151,0)),0)</f>
        <v>0</v>
      </c>
      <c r="L406" s="243">
        <f ca="1">+IFERROR(INDEX('Hoja de Trabajo para listado'!$A$155:$Z$1048576,MATCH($A406,'Hoja de Trabajo para listado'!$A$155:$A$1048576,0),MATCH((CUADRO!L$5&amp;$E406),'Hoja de Trabajo para listado'!$A$151:$Z$151,0)),0)+IFERROR(INDEX('Hoja de Trabajo para listado'!$AB$155:$BA$1048576,MATCH($A406,'Hoja de Trabajo para listado'!$AB$155:$AB$1048576,0),MATCH((CUADRO!L$5&amp;$E406),'Hoja de Trabajo para listado'!$AB$151:$BA$151,0)),0)+IFERROR(INDEX('Hoja de Trabajo para listado'!$BC$155:$CB$1048576,MATCH($A406,'Hoja de Trabajo para listado'!$BC$155:$BC$1048576,0),MATCH((CUADRO!L$5&amp;$E406),'Hoja de Trabajo para listado'!$BC$151:$CB$151,0)),0)+IFERROR(INDEX('Hoja de Trabajo para listado'!$DE$153:$DG$274,MATCH($A406,'Hoja de Trabajo para listado'!$DE$153:$DE$1048576,0),MATCH((CUADRO!L$5&amp;$E406),'Hoja de Trabajo para listado'!$DE$151:$DG$151,0)),0)+IFERROR(INDEX('Hoja de Trabajo para listado'!$CD$155:$DC$1048576,MATCH($A406,'Hoja de Trabajo para listado'!$CD$155:$CD$1048576,0),MATCH((CUADRO!L$5&amp;$E406),'Hoja de Trabajo para listado'!$CD$151:$DC$151,0)),0)</f>
        <v>0</v>
      </c>
      <c r="M406" s="243">
        <f ca="1">+IFERROR(INDEX('Hoja de Trabajo para listado'!$A$155:$Z$1048576,MATCH($A406,'Hoja de Trabajo para listado'!$A$155:$A$1048576,0),MATCH((CUADRO!M$5&amp;$E406),'Hoja de Trabajo para listado'!$A$151:$Z$151,0)),0)+IFERROR(INDEX('Hoja de Trabajo para listado'!$AB$155:$BA$1048576,MATCH($A406,'Hoja de Trabajo para listado'!$AB$155:$AB$1048576,0),MATCH((CUADRO!M$5&amp;$E406),'Hoja de Trabajo para listado'!$AB$151:$BA$151,0)),0)+IFERROR(INDEX('Hoja de Trabajo para listado'!$BC$155:$CB$1048576,MATCH($A406,'Hoja de Trabajo para listado'!$BC$155:$BC$1048576,0),MATCH((CUADRO!M$5&amp;$E406),'Hoja de Trabajo para listado'!$BC$151:$CB$151,0)),0)+IFERROR(INDEX('Hoja de Trabajo para listado'!$DE$153:$DG$274,MATCH($A406,'Hoja de Trabajo para listado'!$DE$153:$DE$1048576,0),MATCH((CUADRO!M$5&amp;$E406),'Hoja de Trabajo para listado'!$DE$151:$DG$151,0)),0)+IFERROR(INDEX('Hoja de Trabajo para listado'!$CD$155:$DC$1048576,MATCH($A406,'Hoja de Trabajo para listado'!$CD$155:$CD$1048576,0),MATCH((CUADRO!M$5&amp;$E406),'Hoja de Trabajo para listado'!$CD$151:$DC$151,0)),0)</f>
        <v>0</v>
      </c>
      <c r="N406" s="243">
        <f ca="1">+IFERROR(INDEX('Hoja de Trabajo para listado'!$A$155:$Z$1048576,MATCH($A406,'Hoja de Trabajo para listado'!$A$155:$A$1048576,0),MATCH((CUADRO!N$5&amp;$E406),'Hoja de Trabajo para listado'!$A$151:$Z$151,0)),0)+IFERROR(INDEX('Hoja de Trabajo para listado'!$AB$155:$BA$1048576,MATCH($A406,'Hoja de Trabajo para listado'!$AB$155:$AB$1048576,0),MATCH((CUADRO!N$5&amp;$E406),'Hoja de Trabajo para listado'!$AB$151:$BA$151,0)),0)+IFERROR(INDEX('Hoja de Trabajo para listado'!$BC$155:$CB$1048576,MATCH($A406,'Hoja de Trabajo para listado'!$BC$155:$BC$1048576,0),MATCH((CUADRO!N$5&amp;$E406),'Hoja de Trabajo para listado'!$BC$151:$CB$151,0)),0)+IFERROR(INDEX('Hoja de Trabajo para listado'!$DE$153:$DG$274,MATCH($A406,'Hoja de Trabajo para listado'!$DE$153:$DE$1048576,0),MATCH((CUADRO!N$5&amp;$E406),'Hoja de Trabajo para listado'!$DE$151:$DG$151,0)),0)+IFERROR(INDEX('Hoja de Trabajo para listado'!$CD$155:$DC$1048576,MATCH($A406,'Hoja de Trabajo para listado'!$CD$155:$CD$1048576,0),MATCH((CUADRO!N$5&amp;$E406),'Hoja de Trabajo para listado'!$CD$151:$DC$151,0)),0)</f>
        <v>0</v>
      </c>
      <c r="O406" s="243">
        <f ca="1">+IFERROR(INDEX('Hoja de Trabajo para listado'!$A$155:$Z$1048576,MATCH($A406,'Hoja de Trabajo para listado'!$A$155:$A$1048576,0),MATCH((CUADRO!O$5&amp;$E406),'Hoja de Trabajo para listado'!$A$151:$Z$151,0)),0)+IFERROR(INDEX('Hoja de Trabajo para listado'!$AB$155:$BA$1048576,MATCH($A406,'Hoja de Trabajo para listado'!$AB$155:$AB$1048576,0),MATCH((CUADRO!O$5&amp;$E406),'Hoja de Trabajo para listado'!$AB$151:$BA$151,0)),0)+IFERROR(INDEX('Hoja de Trabajo para listado'!$BC$155:$CB$1048576,MATCH($A406,'Hoja de Trabajo para listado'!$BC$155:$BC$1048576,0),MATCH((CUADRO!O$5&amp;$E406),'Hoja de Trabajo para listado'!$BC$151:$CB$151,0)),0)+IFERROR(INDEX('Hoja de Trabajo para listado'!$DE$153:$DG$274,MATCH($A406,'Hoja de Trabajo para listado'!$DE$153:$DE$1048576,0),MATCH((CUADRO!O$5&amp;$E406),'Hoja de Trabajo para listado'!$DE$151:$DG$151,0)),0)+IFERROR(INDEX('Hoja de Trabajo para listado'!$CD$155:$DC$1048576,MATCH($A406,'Hoja de Trabajo para listado'!$CD$155:$CD$1048576,0),MATCH((CUADRO!O$5&amp;$E406),'Hoja de Trabajo para listado'!$CD$151:$DC$151,0)),0)</f>
        <v>0</v>
      </c>
      <c r="P406" s="243">
        <f ca="1">+IFERROR(INDEX('Hoja de Trabajo para listado'!$A$155:$Z$1048576,MATCH($A406,'Hoja de Trabajo para listado'!$A$155:$A$1048576,0),MATCH((CUADRO!P$5&amp;$E406),'Hoja de Trabajo para listado'!$A$151:$Z$151,0)),0)+IFERROR(INDEX('Hoja de Trabajo para listado'!$AB$155:$BA$1048576,MATCH($A406,'Hoja de Trabajo para listado'!$AB$155:$AB$1048576,0),MATCH((CUADRO!P$5&amp;$E406),'Hoja de Trabajo para listado'!$AB$151:$BA$151,0)),0)+IFERROR(INDEX('Hoja de Trabajo para listado'!$BC$155:$CB$1048576,MATCH($A406,'Hoja de Trabajo para listado'!$BC$155:$BC$1048576,0),MATCH((CUADRO!P$5&amp;$E406),'Hoja de Trabajo para listado'!$BC$151:$CB$151,0)),0)+IFERROR(INDEX('Hoja de Trabajo para listado'!$DE$153:$DG$274,MATCH($A406,'Hoja de Trabajo para listado'!$DE$153:$DE$1048576,0),MATCH((CUADRO!P$5&amp;$E406),'Hoja de Trabajo para listado'!$DE$151:$DG$151,0)),0)+IFERROR(INDEX('Hoja de Trabajo para listado'!$CD$155:$DC$1048576,MATCH($A406,'Hoja de Trabajo para listado'!$CD$155:$CD$1048576,0),MATCH((CUADRO!P$5&amp;$E406),'Hoja de Trabajo para listado'!$CD$151:$DC$151,0)),0)</f>
        <v>0</v>
      </c>
      <c r="Q406" s="243">
        <f ca="1">+IFERROR(INDEX('Hoja de Trabajo para listado'!$A$155:$Z$1048576,MATCH($A406,'Hoja de Trabajo para listado'!$A$155:$A$1048576,0),MATCH((CUADRO!Q$5&amp;$E406),'Hoja de Trabajo para listado'!$A$151:$Z$151,0)),0)+IFERROR(INDEX('Hoja de Trabajo para listado'!$AB$155:$BA$1048576,MATCH($A406,'Hoja de Trabajo para listado'!$AB$155:$AB$1048576,0),MATCH((CUADRO!Q$5&amp;$E406),'Hoja de Trabajo para listado'!$AB$151:$BA$151,0)),0)+IFERROR(INDEX('Hoja de Trabajo para listado'!$BC$155:$CB$1048576,MATCH($A406,'Hoja de Trabajo para listado'!$BC$155:$BC$1048576,0),MATCH((CUADRO!Q$5&amp;$E406),'Hoja de Trabajo para listado'!$BC$151:$CB$151,0)),0)+IFERROR(INDEX('Hoja de Trabajo para listado'!$DE$153:$DG$274,MATCH($A406,'Hoja de Trabajo para listado'!$DE$153:$DE$1048576,0),MATCH((CUADRO!Q$5&amp;$E406),'Hoja de Trabajo para listado'!$DE$151:$DG$151,0)),0)+IFERROR(INDEX('Hoja de Trabajo para listado'!$CD$155:$DC$1048576,MATCH($A406,'Hoja de Trabajo para listado'!$CD$155:$CD$1048576,0),MATCH((CUADRO!Q$5&amp;$E406),'Hoja de Trabajo para listado'!$CD$151:$DC$151,0)),0)</f>
        <v>0</v>
      </c>
      <c r="R406" s="243">
        <f t="shared" ca="1" si="15"/>
        <v>0</v>
      </c>
      <c r="S406" s="249"/>
      <c r="T406" s="243">
        <f ca="1">+T407</f>
        <v>0</v>
      </c>
      <c r="U406" s="242">
        <f t="shared" si="16"/>
        <v>1</v>
      </c>
      <c r="V406" s="333" t="str">
        <f>+VLOOKUP(A406,bd_lista!$A$3:$E$590,5,FALSE)</f>
        <v>Empresas Municipales</v>
      </c>
      <c r="W406" s="391" t="str">
        <f>+V406</f>
        <v>Empresas Municipales</v>
      </c>
      <c r="X406" s="242">
        <f>+VLOOKUP(A406,[4]Sheet1!$A$13:$D$744,4,FALSE)</f>
        <v>0</v>
      </c>
      <c r="Y406" s="242" t="e">
        <f>+VLOOKUP(X406,bd_lista!$A$3:$C$590,3,FALSE)</f>
        <v>#N/A</v>
      </c>
      <c r="Z406" s="294">
        <f>+X406</f>
        <v>0</v>
      </c>
      <c r="AA406" s="319" t="e">
        <f>+Y406</f>
        <v>#N/A</v>
      </c>
    </row>
    <row r="407" spans="1:27" customFormat="1" ht="15" hidden="1" customHeight="1">
      <c r="A407" s="32">
        <v>821</v>
      </c>
      <c r="B407" s="388"/>
      <c r="C407" s="333" t="str">
        <f>+VLOOKUP(A407,bd_lista!$A$3:$C$590,3,FALSE)</f>
        <v>Administración Autónoma para Obras Sanitarias - Potosí</v>
      </c>
      <c r="D407" s="390"/>
      <c r="E407" s="244" t="s">
        <v>1305</v>
      </c>
      <c r="F407" s="243">
        <f ca="1">+IFERROR(INDEX('Hoja de Trabajo para listado'!$A$155:$Z$1048576,MATCH($A407,'Hoja de Trabajo para listado'!$A$155:$A$1048576,0),MATCH((CUADRO!F$5&amp;$E407),'Hoja de Trabajo para listado'!$A$151:$Z$151,0)),0)+IFERROR(INDEX('Hoja de Trabajo para listado'!$AB$155:$BA$1048576,MATCH($A407,'Hoja de Trabajo para listado'!$AB$155:$AB$1048576,0),MATCH((CUADRO!F$5&amp;$E407),'Hoja de Trabajo para listado'!$AB$151:$BA$151,0)),0)+IFERROR(INDEX('Hoja de Trabajo para listado'!$BC$155:$CB$1048576,MATCH($A407,'Hoja de Trabajo para listado'!$BC$155:$BC$1048576,0),MATCH((CUADRO!F$5&amp;$E407),'Hoja de Trabajo para listado'!$BC$151:$CB$151,0)),0)+IFERROR(INDEX('Hoja de Trabajo para listado'!$DE$153:$DG$274,MATCH($A407,'Hoja de Trabajo para listado'!$DE$153:$DE$1048576,0),MATCH((CUADRO!F$5&amp;$E407),'Hoja de Trabajo para listado'!$DE$151:$DG$151,0)),0)+IFERROR(INDEX('Hoja de Trabajo para listado'!$CD$155:$DC$1048576,MATCH($A407,'Hoja de Trabajo para listado'!$CD$155:$CD$1048576,0),MATCH((CUADRO!F$5&amp;$E407),'Hoja de Trabajo para listado'!$CD$151:$DC$151,0)),0)</f>
        <v>0</v>
      </c>
      <c r="G407" s="243">
        <f ca="1">+IFERROR(INDEX('Hoja de Trabajo para listado'!$A$155:$Z$1048576,MATCH($A407,'Hoja de Trabajo para listado'!$A$155:$A$1048576,0),MATCH((CUADRO!G$5&amp;$E407),'Hoja de Trabajo para listado'!$A$151:$Z$151,0)),0)+IFERROR(INDEX('Hoja de Trabajo para listado'!$AB$155:$BA$1048576,MATCH($A407,'Hoja de Trabajo para listado'!$AB$155:$AB$1048576,0),MATCH((CUADRO!G$5&amp;$E407),'Hoja de Trabajo para listado'!$AB$151:$BA$151,0)),0)+IFERROR(INDEX('Hoja de Trabajo para listado'!$BC$155:$CB$1048576,MATCH($A407,'Hoja de Trabajo para listado'!$BC$155:$BC$1048576,0),MATCH((CUADRO!G$5&amp;$E407),'Hoja de Trabajo para listado'!$BC$151:$CB$151,0)),0)+IFERROR(INDEX('Hoja de Trabajo para listado'!$DE$153:$DG$274,MATCH($A407,'Hoja de Trabajo para listado'!$DE$153:$DE$1048576,0),MATCH((CUADRO!G$5&amp;$E407),'Hoja de Trabajo para listado'!$DE$151:$DG$151,0)),0)+IFERROR(INDEX('Hoja de Trabajo para listado'!$CD$155:$DC$1048576,MATCH($A407,'Hoja de Trabajo para listado'!$CD$155:$CD$1048576,0),MATCH((CUADRO!G$5&amp;$E407),'Hoja de Trabajo para listado'!$CD$151:$DC$151,0)),0)</f>
        <v>0</v>
      </c>
      <c r="H407" s="243">
        <f ca="1">+IFERROR(INDEX('Hoja de Trabajo para listado'!$A$155:$Z$1048576,MATCH($A407,'Hoja de Trabajo para listado'!$A$155:$A$1048576,0),MATCH((CUADRO!H$5&amp;$E407),'Hoja de Trabajo para listado'!$A$151:$Z$151,0)),0)+IFERROR(INDEX('Hoja de Trabajo para listado'!$AB$155:$BA$1048576,MATCH($A407,'Hoja de Trabajo para listado'!$AB$155:$AB$1048576,0),MATCH((CUADRO!H$5&amp;$E407),'Hoja de Trabajo para listado'!$AB$151:$BA$151,0)),0)+IFERROR(INDEX('Hoja de Trabajo para listado'!$BC$155:$CB$1048576,MATCH($A407,'Hoja de Trabajo para listado'!$BC$155:$BC$1048576,0),MATCH((CUADRO!H$5&amp;$E407),'Hoja de Trabajo para listado'!$BC$151:$CB$151,0)),0)+IFERROR(INDEX('Hoja de Trabajo para listado'!$DE$153:$DG$274,MATCH($A407,'Hoja de Trabajo para listado'!$DE$153:$DE$1048576,0),MATCH((CUADRO!H$5&amp;$E407),'Hoja de Trabajo para listado'!$DE$151:$DG$151,0)),0)+IFERROR(INDEX('Hoja de Trabajo para listado'!$CD$155:$DC$1048576,MATCH($A407,'Hoja de Trabajo para listado'!$CD$155:$CD$1048576,0),MATCH((CUADRO!H$5&amp;$E407),'Hoja de Trabajo para listado'!$CD$151:$DC$151,0)),0)</f>
        <v>0</v>
      </c>
      <c r="I407" s="243">
        <f ca="1">+IFERROR(INDEX('Hoja de Trabajo para listado'!$A$155:$Z$1048576,MATCH($A407,'Hoja de Trabajo para listado'!$A$155:$A$1048576,0),MATCH((CUADRO!I$5&amp;$E407),'Hoja de Trabajo para listado'!$A$151:$Z$151,0)),0)+IFERROR(INDEX('Hoja de Trabajo para listado'!$AB$155:$BA$1048576,MATCH($A407,'Hoja de Trabajo para listado'!$AB$155:$AB$1048576,0),MATCH((CUADRO!I$5&amp;$E407),'Hoja de Trabajo para listado'!$AB$151:$BA$151,0)),0)+IFERROR(INDEX('Hoja de Trabajo para listado'!$BC$155:$CB$1048576,MATCH($A407,'Hoja de Trabajo para listado'!$BC$155:$BC$1048576,0),MATCH((CUADRO!I$5&amp;$E407),'Hoja de Trabajo para listado'!$BC$151:$CB$151,0)),0)+IFERROR(INDEX('Hoja de Trabajo para listado'!$DE$153:$DG$274,MATCH($A407,'Hoja de Trabajo para listado'!$DE$153:$DE$1048576,0),MATCH((CUADRO!I$5&amp;$E407),'Hoja de Trabajo para listado'!$DE$151:$DG$151,0)),0)+IFERROR(INDEX('Hoja de Trabajo para listado'!$CD$155:$DC$1048576,MATCH($A407,'Hoja de Trabajo para listado'!$CD$155:$CD$1048576,0),MATCH((CUADRO!I$5&amp;$E407),'Hoja de Trabajo para listado'!$CD$151:$DC$151,0)),0)</f>
        <v>0</v>
      </c>
      <c r="J407" s="243">
        <f ca="1">+IFERROR(INDEX('Hoja de Trabajo para listado'!$A$155:$Z$1048576,MATCH($A407,'Hoja de Trabajo para listado'!$A$155:$A$1048576,0),MATCH((CUADRO!J$5&amp;$E407),'Hoja de Trabajo para listado'!$A$151:$Z$151,0)),0)+IFERROR(INDEX('Hoja de Trabajo para listado'!$AB$155:$BA$1048576,MATCH($A407,'Hoja de Trabajo para listado'!$AB$155:$AB$1048576,0),MATCH((CUADRO!J$5&amp;$E407),'Hoja de Trabajo para listado'!$AB$151:$BA$151,0)),0)+IFERROR(INDEX('Hoja de Trabajo para listado'!$BC$155:$CB$1048576,MATCH($A407,'Hoja de Trabajo para listado'!$BC$155:$BC$1048576,0),MATCH((CUADRO!J$5&amp;$E407),'Hoja de Trabajo para listado'!$BC$151:$CB$151,0)),0)+IFERROR(INDEX('Hoja de Trabajo para listado'!$DE$153:$DG$274,MATCH($A407,'Hoja de Trabajo para listado'!$DE$153:$DE$1048576,0),MATCH((CUADRO!J$5&amp;$E407),'Hoja de Trabajo para listado'!$DE$151:$DG$151,0)),0)+IFERROR(INDEX('Hoja de Trabajo para listado'!$CD$155:$DC$1048576,MATCH($A407,'Hoja de Trabajo para listado'!$CD$155:$CD$1048576,0),MATCH((CUADRO!J$5&amp;$E407),'Hoja de Trabajo para listado'!$CD$151:$DC$151,0)),0)</f>
        <v>0</v>
      </c>
      <c r="K407" s="243">
        <f ca="1">+IFERROR(INDEX('Hoja de Trabajo para listado'!$A$155:$Z$1048576,MATCH($A407,'Hoja de Trabajo para listado'!$A$155:$A$1048576,0),MATCH((CUADRO!K$5&amp;$E407),'Hoja de Trabajo para listado'!$A$151:$Z$151,0)),0)+IFERROR(INDEX('Hoja de Trabajo para listado'!$AB$155:$BA$1048576,MATCH($A407,'Hoja de Trabajo para listado'!$AB$155:$AB$1048576,0),MATCH((CUADRO!K$5&amp;$E407),'Hoja de Trabajo para listado'!$AB$151:$BA$151,0)),0)+IFERROR(INDEX('Hoja de Trabajo para listado'!$BC$155:$CB$1048576,MATCH($A407,'Hoja de Trabajo para listado'!$BC$155:$BC$1048576,0),MATCH((CUADRO!K$5&amp;$E407),'Hoja de Trabajo para listado'!$BC$151:$CB$151,0)),0)+IFERROR(INDEX('Hoja de Trabajo para listado'!$DE$153:$DG$274,MATCH($A407,'Hoja de Trabajo para listado'!$DE$153:$DE$1048576,0),MATCH((CUADRO!K$5&amp;$E407),'Hoja de Trabajo para listado'!$DE$151:$DG$151,0)),0)+IFERROR(INDEX('Hoja de Trabajo para listado'!$CD$155:$DC$1048576,MATCH($A407,'Hoja de Trabajo para listado'!$CD$155:$CD$1048576,0),MATCH((CUADRO!K$5&amp;$E407),'Hoja de Trabajo para listado'!$CD$151:$DC$151,0)),0)</f>
        <v>0</v>
      </c>
      <c r="L407" s="243">
        <f ca="1">+IFERROR(INDEX('Hoja de Trabajo para listado'!$A$155:$Z$1048576,MATCH($A407,'Hoja de Trabajo para listado'!$A$155:$A$1048576,0),MATCH((CUADRO!L$5&amp;$E407),'Hoja de Trabajo para listado'!$A$151:$Z$151,0)),0)+IFERROR(INDEX('Hoja de Trabajo para listado'!$AB$155:$BA$1048576,MATCH($A407,'Hoja de Trabajo para listado'!$AB$155:$AB$1048576,0),MATCH((CUADRO!L$5&amp;$E407),'Hoja de Trabajo para listado'!$AB$151:$BA$151,0)),0)+IFERROR(INDEX('Hoja de Trabajo para listado'!$BC$155:$CB$1048576,MATCH($A407,'Hoja de Trabajo para listado'!$BC$155:$BC$1048576,0),MATCH((CUADRO!L$5&amp;$E407),'Hoja de Trabajo para listado'!$BC$151:$CB$151,0)),0)+IFERROR(INDEX('Hoja de Trabajo para listado'!$DE$153:$DG$274,MATCH($A407,'Hoja de Trabajo para listado'!$DE$153:$DE$1048576,0),MATCH((CUADRO!L$5&amp;$E407),'Hoja de Trabajo para listado'!$DE$151:$DG$151,0)),0)+IFERROR(INDEX('Hoja de Trabajo para listado'!$CD$155:$DC$1048576,MATCH($A407,'Hoja de Trabajo para listado'!$CD$155:$CD$1048576,0),MATCH((CUADRO!L$5&amp;$E407),'Hoja de Trabajo para listado'!$CD$151:$DC$151,0)),0)</f>
        <v>0</v>
      </c>
      <c r="M407" s="243">
        <f ca="1">+IFERROR(INDEX('Hoja de Trabajo para listado'!$A$155:$Z$1048576,MATCH($A407,'Hoja de Trabajo para listado'!$A$155:$A$1048576,0),MATCH((CUADRO!M$5&amp;$E407),'Hoja de Trabajo para listado'!$A$151:$Z$151,0)),0)+IFERROR(INDEX('Hoja de Trabajo para listado'!$AB$155:$BA$1048576,MATCH($A407,'Hoja de Trabajo para listado'!$AB$155:$AB$1048576,0),MATCH((CUADRO!M$5&amp;$E407),'Hoja de Trabajo para listado'!$AB$151:$BA$151,0)),0)+IFERROR(INDEX('Hoja de Trabajo para listado'!$BC$155:$CB$1048576,MATCH($A407,'Hoja de Trabajo para listado'!$BC$155:$BC$1048576,0),MATCH((CUADRO!M$5&amp;$E407),'Hoja de Trabajo para listado'!$BC$151:$CB$151,0)),0)+IFERROR(INDEX('Hoja de Trabajo para listado'!$DE$153:$DG$274,MATCH($A407,'Hoja de Trabajo para listado'!$DE$153:$DE$1048576,0),MATCH((CUADRO!M$5&amp;$E407),'Hoja de Trabajo para listado'!$DE$151:$DG$151,0)),0)+IFERROR(INDEX('Hoja de Trabajo para listado'!$CD$155:$DC$1048576,MATCH($A407,'Hoja de Trabajo para listado'!$CD$155:$CD$1048576,0),MATCH((CUADRO!M$5&amp;$E407),'Hoja de Trabajo para listado'!$CD$151:$DC$151,0)),0)</f>
        <v>0</v>
      </c>
      <c r="N407" s="243">
        <f ca="1">+IFERROR(INDEX('Hoja de Trabajo para listado'!$A$155:$Z$1048576,MATCH($A407,'Hoja de Trabajo para listado'!$A$155:$A$1048576,0),MATCH((CUADRO!N$5&amp;$E407),'Hoja de Trabajo para listado'!$A$151:$Z$151,0)),0)+IFERROR(INDEX('Hoja de Trabajo para listado'!$AB$155:$BA$1048576,MATCH($A407,'Hoja de Trabajo para listado'!$AB$155:$AB$1048576,0),MATCH((CUADRO!N$5&amp;$E407),'Hoja de Trabajo para listado'!$AB$151:$BA$151,0)),0)+IFERROR(INDEX('Hoja de Trabajo para listado'!$BC$155:$CB$1048576,MATCH($A407,'Hoja de Trabajo para listado'!$BC$155:$BC$1048576,0),MATCH((CUADRO!N$5&amp;$E407),'Hoja de Trabajo para listado'!$BC$151:$CB$151,0)),0)+IFERROR(INDEX('Hoja de Trabajo para listado'!$DE$153:$DG$274,MATCH($A407,'Hoja de Trabajo para listado'!$DE$153:$DE$1048576,0),MATCH((CUADRO!N$5&amp;$E407),'Hoja de Trabajo para listado'!$DE$151:$DG$151,0)),0)+IFERROR(INDEX('Hoja de Trabajo para listado'!$CD$155:$DC$1048576,MATCH($A407,'Hoja de Trabajo para listado'!$CD$155:$CD$1048576,0),MATCH((CUADRO!N$5&amp;$E407),'Hoja de Trabajo para listado'!$CD$151:$DC$151,0)),0)</f>
        <v>0</v>
      </c>
      <c r="O407" s="243">
        <f ca="1">+IFERROR(INDEX('Hoja de Trabajo para listado'!$A$155:$Z$1048576,MATCH($A407,'Hoja de Trabajo para listado'!$A$155:$A$1048576,0),MATCH((CUADRO!O$5&amp;$E407),'Hoja de Trabajo para listado'!$A$151:$Z$151,0)),0)+IFERROR(INDEX('Hoja de Trabajo para listado'!$AB$155:$BA$1048576,MATCH($A407,'Hoja de Trabajo para listado'!$AB$155:$AB$1048576,0),MATCH((CUADRO!O$5&amp;$E407),'Hoja de Trabajo para listado'!$AB$151:$BA$151,0)),0)+IFERROR(INDEX('Hoja de Trabajo para listado'!$BC$155:$CB$1048576,MATCH($A407,'Hoja de Trabajo para listado'!$BC$155:$BC$1048576,0),MATCH((CUADRO!O$5&amp;$E407),'Hoja de Trabajo para listado'!$BC$151:$CB$151,0)),0)+IFERROR(INDEX('Hoja de Trabajo para listado'!$DE$153:$DG$274,MATCH($A407,'Hoja de Trabajo para listado'!$DE$153:$DE$1048576,0),MATCH((CUADRO!O$5&amp;$E407),'Hoja de Trabajo para listado'!$DE$151:$DG$151,0)),0)+IFERROR(INDEX('Hoja de Trabajo para listado'!$CD$155:$DC$1048576,MATCH($A407,'Hoja de Trabajo para listado'!$CD$155:$CD$1048576,0),MATCH((CUADRO!O$5&amp;$E407),'Hoja de Trabajo para listado'!$CD$151:$DC$151,0)),0)</f>
        <v>0</v>
      </c>
      <c r="P407" s="243">
        <f ca="1">+IFERROR(INDEX('Hoja de Trabajo para listado'!$A$155:$Z$1048576,MATCH($A407,'Hoja de Trabajo para listado'!$A$155:$A$1048576,0),MATCH((CUADRO!P$5&amp;$E407),'Hoja de Trabajo para listado'!$A$151:$Z$151,0)),0)+IFERROR(INDEX('Hoja de Trabajo para listado'!$AB$155:$BA$1048576,MATCH($A407,'Hoja de Trabajo para listado'!$AB$155:$AB$1048576,0),MATCH((CUADRO!P$5&amp;$E407),'Hoja de Trabajo para listado'!$AB$151:$BA$151,0)),0)+IFERROR(INDEX('Hoja de Trabajo para listado'!$BC$155:$CB$1048576,MATCH($A407,'Hoja de Trabajo para listado'!$BC$155:$BC$1048576,0),MATCH((CUADRO!P$5&amp;$E407),'Hoja de Trabajo para listado'!$BC$151:$CB$151,0)),0)+IFERROR(INDEX('Hoja de Trabajo para listado'!$DE$153:$DG$274,MATCH($A407,'Hoja de Trabajo para listado'!$DE$153:$DE$1048576,0),MATCH((CUADRO!P$5&amp;$E407),'Hoja de Trabajo para listado'!$DE$151:$DG$151,0)),0)+IFERROR(INDEX('Hoja de Trabajo para listado'!$CD$155:$DC$1048576,MATCH($A407,'Hoja de Trabajo para listado'!$CD$155:$CD$1048576,0),MATCH((CUADRO!P$5&amp;$E407),'Hoja de Trabajo para listado'!$CD$151:$DC$151,0)),0)</f>
        <v>0</v>
      </c>
      <c r="Q407" s="243">
        <f ca="1">+IFERROR(INDEX('Hoja de Trabajo para listado'!$A$155:$Z$1048576,MATCH($A407,'Hoja de Trabajo para listado'!$A$155:$A$1048576,0),MATCH((CUADRO!Q$5&amp;$E407),'Hoja de Trabajo para listado'!$A$151:$Z$151,0)),0)+IFERROR(INDEX('Hoja de Trabajo para listado'!$AB$155:$BA$1048576,MATCH($A407,'Hoja de Trabajo para listado'!$AB$155:$AB$1048576,0),MATCH((CUADRO!Q$5&amp;$E407),'Hoja de Trabajo para listado'!$AB$151:$BA$151,0)),0)+IFERROR(INDEX('Hoja de Trabajo para listado'!$BC$155:$CB$1048576,MATCH($A407,'Hoja de Trabajo para listado'!$BC$155:$BC$1048576,0),MATCH((CUADRO!Q$5&amp;$E407),'Hoja de Trabajo para listado'!$BC$151:$CB$151,0)),0)+IFERROR(INDEX('Hoja de Trabajo para listado'!$DE$153:$DG$274,MATCH($A407,'Hoja de Trabajo para listado'!$DE$153:$DE$1048576,0),MATCH((CUADRO!Q$5&amp;$E407),'Hoja de Trabajo para listado'!$DE$151:$DG$151,0)),0)+IFERROR(INDEX('Hoja de Trabajo para listado'!$CD$155:$DC$1048576,MATCH($A407,'Hoja de Trabajo para listado'!$CD$155:$CD$1048576,0),MATCH((CUADRO!Q$5&amp;$E407),'Hoja de Trabajo para listado'!$CD$151:$DC$151,0)),0)</f>
        <v>0</v>
      </c>
      <c r="R407" s="243">
        <f t="shared" ca="1" si="15"/>
        <v>0</v>
      </c>
      <c r="S407" s="249">
        <f ca="1">+R406+R407</f>
        <v>0</v>
      </c>
      <c r="T407" s="243">
        <f ca="1">+S407</f>
        <v>0</v>
      </c>
      <c r="U407" s="242">
        <f t="shared" si="16"/>
        <v>2</v>
      </c>
      <c r="V407" s="333" t="str">
        <f>+VLOOKUP(A407,bd_lista!$A$3:$E$590,5,FALSE)</f>
        <v>Empresas Municipales</v>
      </c>
      <c r="W407" s="392"/>
      <c r="X407" s="242">
        <f>+VLOOKUP(A407,[4]Sheet1!$A$13:$D$744,4,FALSE)</f>
        <v>0</v>
      </c>
      <c r="Y407" s="242" t="e">
        <f>+VLOOKUP(X407,bd_lista!$A$3:$C$590,3,FALSE)</f>
        <v>#N/A</v>
      </c>
      <c r="Z407" s="292"/>
      <c r="AA407" s="321"/>
    </row>
    <row r="408" spans="1:27" customFormat="1" ht="15" hidden="1" customHeight="1">
      <c r="A408" s="32">
        <v>831</v>
      </c>
      <c r="B408" s="387">
        <f>+A408</f>
        <v>831</v>
      </c>
      <c r="C408" s="247" t="str">
        <f>+VLOOKUP(A408,bd_lista!$A$3:$C$590,3,FALSE)</f>
        <v>Servicio Local de Acueductos y Alcantarillado - Oruro</v>
      </c>
      <c r="D408" s="389" t="str">
        <f>+C408</f>
        <v>Servicio Local de Acueductos y Alcantarillado - Oruro</v>
      </c>
      <c r="E408" s="242" t="s">
        <v>1304</v>
      </c>
      <c r="F408" s="243">
        <f ca="1">+IFERROR(INDEX('Hoja de Trabajo para listado'!$A$155:$Z$1048576,MATCH($A408,'Hoja de Trabajo para listado'!$A$155:$A$1048576,0),MATCH((CUADRO!F$5&amp;$E408),'Hoja de Trabajo para listado'!$A$151:$Z$151,0)),0)+IFERROR(INDEX('Hoja de Trabajo para listado'!$AB$155:$BA$1048576,MATCH($A408,'Hoja de Trabajo para listado'!$AB$155:$AB$1048576,0),MATCH((CUADRO!F$5&amp;$E408),'Hoja de Trabajo para listado'!$AB$151:$BA$151,0)),0)+IFERROR(INDEX('Hoja de Trabajo para listado'!$BC$155:$CB$1048576,MATCH($A408,'Hoja de Trabajo para listado'!$BC$155:$BC$1048576,0),MATCH((CUADRO!F$5&amp;$E408),'Hoja de Trabajo para listado'!$BC$151:$CB$151,0)),0)+IFERROR(INDEX('Hoja de Trabajo para listado'!$DE$153:$DG$274,MATCH($A408,'Hoja de Trabajo para listado'!$DE$153:$DE$1048576,0),MATCH((CUADRO!F$5&amp;$E408),'Hoja de Trabajo para listado'!$DE$151:$DG$151,0)),0)+IFERROR(INDEX('Hoja de Trabajo para listado'!$CD$155:$DC$1048576,MATCH($A408,'Hoja de Trabajo para listado'!$CD$155:$CD$1048576,0),MATCH((CUADRO!F$5&amp;$E408),'Hoja de Trabajo para listado'!$CD$151:$DC$151,0)),0)</f>
        <v>0</v>
      </c>
      <c r="G408" s="243">
        <f ca="1">+IFERROR(INDEX('Hoja de Trabajo para listado'!$A$155:$Z$1048576,MATCH($A408,'Hoja de Trabajo para listado'!$A$155:$A$1048576,0),MATCH((CUADRO!G$5&amp;$E408),'Hoja de Trabajo para listado'!$A$151:$Z$151,0)),0)+IFERROR(INDEX('Hoja de Trabajo para listado'!$AB$155:$BA$1048576,MATCH($A408,'Hoja de Trabajo para listado'!$AB$155:$AB$1048576,0),MATCH((CUADRO!G$5&amp;$E408),'Hoja de Trabajo para listado'!$AB$151:$BA$151,0)),0)+IFERROR(INDEX('Hoja de Trabajo para listado'!$BC$155:$CB$1048576,MATCH($A408,'Hoja de Trabajo para listado'!$BC$155:$BC$1048576,0),MATCH((CUADRO!G$5&amp;$E408),'Hoja de Trabajo para listado'!$BC$151:$CB$151,0)),0)+IFERROR(INDEX('Hoja de Trabajo para listado'!$DE$153:$DG$274,MATCH($A408,'Hoja de Trabajo para listado'!$DE$153:$DE$1048576,0),MATCH((CUADRO!G$5&amp;$E408),'Hoja de Trabajo para listado'!$DE$151:$DG$151,0)),0)+IFERROR(INDEX('Hoja de Trabajo para listado'!$CD$155:$DC$1048576,MATCH($A408,'Hoja de Trabajo para listado'!$CD$155:$CD$1048576,0),MATCH((CUADRO!G$5&amp;$E408),'Hoja de Trabajo para listado'!$CD$151:$DC$151,0)),0)</f>
        <v>0</v>
      </c>
      <c r="H408" s="243">
        <f ca="1">+IFERROR(INDEX('Hoja de Trabajo para listado'!$A$155:$Z$1048576,MATCH($A408,'Hoja de Trabajo para listado'!$A$155:$A$1048576,0),MATCH((CUADRO!H$5&amp;$E408),'Hoja de Trabajo para listado'!$A$151:$Z$151,0)),0)+IFERROR(INDEX('Hoja de Trabajo para listado'!$AB$155:$BA$1048576,MATCH($A408,'Hoja de Trabajo para listado'!$AB$155:$AB$1048576,0),MATCH((CUADRO!H$5&amp;$E408),'Hoja de Trabajo para listado'!$AB$151:$BA$151,0)),0)+IFERROR(INDEX('Hoja de Trabajo para listado'!$BC$155:$CB$1048576,MATCH($A408,'Hoja de Trabajo para listado'!$BC$155:$BC$1048576,0),MATCH((CUADRO!H$5&amp;$E408),'Hoja de Trabajo para listado'!$BC$151:$CB$151,0)),0)+IFERROR(INDEX('Hoja de Trabajo para listado'!$DE$153:$DG$274,MATCH($A408,'Hoja de Trabajo para listado'!$DE$153:$DE$1048576,0),MATCH((CUADRO!H$5&amp;$E408),'Hoja de Trabajo para listado'!$DE$151:$DG$151,0)),0)+IFERROR(INDEX('Hoja de Trabajo para listado'!$CD$155:$DC$1048576,MATCH($A408,'Hoja de Trabajo para listado'!$CD$155:$CD$1048576,0),MATCH((CUADRO!H$5&amp;$E408),'Hoja de Trabajo para listado'!$CD$151:$DC$151,0)),0)</f>
        <v>0</v>
      </c>
      <c r="I408" s="243">
        <f ca="1">+IFERROR(INDEX('Hoja de Trabajo para listado'!$A$155:$Z$1048576,MATCH($A408,'Hoja de Trabajo para listado'!$A$155:$A$1048576,0),MATCH((CUADRO!I$5&amp;$E408),'Hoja de Trabajo para listado'!$A$151:$Z$151,0)),0)+IFERROR(INDEX('Hoja de Trabajo para listado'!$AB$155:$BA$1048576,MATCH($A408,'Hoja de Trabajo para listado'!$AB$155:$AB$1048576,0),MATCH((CUADRO!I$5&amp;$E408),'Hoja de Trabajo para listado'!$AB$151:$BA$151,0)),0)+IFERROR(INDEX('Hoja de Trabajo para listado'!$BC$155:$CB$1048576,MATCH($A408,'Hoja de Trabajo para listado'!$BC$155:$BC$1048576,0),MATCH((CUADRO!I$5&amp;$E408),'Hoja de Trabajo para listado'!$BC$151:$CB$151,0)),0)+IFERROR(INDEX('Hoja de Trabajo para listado'!$DE$153:$DG$274,MATCH($A408,'Hoja de Trabajo para listado'!$DE$153:$DE$1048576,0),MATCH((CUADRO!I$5&amp;$E408),'Hoja de Trabajo para listado'!$DE$151:$DG$151,0)),0)+IFERROR(INDEX('Hoja de Trabajo para listado'!$CD$155:$DC$1048576,MATCH($A408,'Hoja de Trabajo para listado'!$CD$155:$CD$1048576,0),MATCH((CUADRO!I$5&amp;$E408),'Hoja de Trabajo para listado'!$CD$151:$DC$151,0)),0)</f>
        <v>0</v>
      </c>
      <c r="J408" s="243">
        <f ca="1">+IFERROR(INDEX('Hoja de Trabajo para listado'!$A$155:$Z$1048576,MATCH($A408,'Hoja de Trabajo para listado'!$A$155:$A$1048576,0),MATCH((CUADRO!J$5&amp;$E408),'Hoja de Trabajo para listado'!$A$151:$Z$151,0)),0)+IFERROR(INDEX('Hoja de Trabajo para listado'!$AB$155:$BA$1048576,MATCH($A408,'Hoja de Trabajo para listado'!$AB$155:$AB$1048576,0),MATCH((CUADRO!J$5&amp;$E408),'Hoja de Trabajo para listado'!$AB$151:$BA$151,0)),0)+IFERROR(INDEX('Hoja de Trabajo para listado'!$BC$155:$CB$1048576,MATCH($A408,'Hoja de Trabajo para listado'!$BC$155:$BC$1048576,0),MATCH((CUADRO!J$5&amp;$E408),'Hoja de Trabajo para listado'!$BC$151:$CB$151,0)),0)+IFERROR(INDEX('Hoja de Trabajo para listado'!$DE$153:$DG$274,MATCH($A408,'Hoja de Trabajo para listado'!$DE$153:$DE$1048576,0),MATCH((CUADRO!J$5&amp;$E408),'Hoja de Trabajo para listado'!$DE$151:$DG$151,0)),0)+IFERROR(INDEX('Hoja de Trabajo para listado'!$CD$155:$DC$1048576,MATCH($A408,'Hoja de Trabajo para listado'!$CD$155:$CD$1048576,0),MATCH((CUADRO!J$5&amp;$E408),'Hoja de Trabajo para listado'!$CD$151:$DC$151,0)),0)</f>
        <v>0</v>
      </c>
      <c r="K408" s="243">
        <f ca="1">+IFERROR(INDEX('Hoja de Trabajo para listado'!$A$155:$Z$1048576,MATCH($A408,'Hoja de Trabajo para listado'!$A$155:$A$1048576,0),MATCH((CUADRO!K$5&amp;$E408),'Hoja de Trabajo para listado'!$A$151:$Z$151,0)),0)+IFERROR(INDEX('Hoja de Trabajo para listado'!$AB$155:$BA$1048576,MATCH($A408,'Hoja de Trabajo para listado'!$AB$155:$AB$1048576,0),MATCH((CUADRO!K$5&amp;$E408),'Hoja de Trabajo para listado'!$AB$151:$BA$151,0)),0)+IFERROR(INDEX('Hoja de Trabajo para listado'!$BC$155:$CB$1048576,MATCH($A408,'Hoja de Trabajo para listado'!$BC$155:$BC$1048576,0),MATCH((CUADRO!K$5&amp;$E408),'Hoja de Trabajo para listado'!$BC$151:$CB$151,0)),0)+IFERROR(INDEX('Hoja de Trabajo para listado'!$DE$153:$DG$274,MATCH($A408,'Hoja de Trabajo para listado'!$DE$153:$DE$1048576,0),MATCH((CUADRO!K$5&amp;$E408),'Hoja de Trabajo para listado'!$DE$151:$DG$151,0)),0)+IFERROR(INDEX('Hoja de Trabajo para listado'!$CD$155:$DC$1048576,MATCH($A408,'Hoja de Trabajo para listado'!$CD$155:$CD$1048576,0),MATCH((CUADRO!K$5&amp;$E408),'Hoja de Trabajo para listado'!$CD$151:$DC$151,0)),0)</f>
        <v>0</v>
      </c>
      <c r="L408" s="243">
        <f ca="1">+IFERROR(INDEX('Hoja de Trabajo para listado'!$A$155:$Z$1048576,MATCH($A408,'Hoja de Trabajo para listado'!$A$155:$A$1048576,0),MATCH((CUADRO!L$5&amp;$E408),'Hoja de Trabajo para listado'!$A$151:$Z$151,0)),0)+IFERROR(INDEX('Hoja de Trabajo para listado'!$AB$155:$BA$1048576,MATCH($A408,'Hoja de Trabajo para listado'!$AB$155:$AB$1048576,0),MATCH((CUADRO!L$5&amp;$E408),'Hoja de Trabajo para listado'!$AB$151:$BA$151,0)),0)+IFERROR(INDEX('Hoja de Trabajo para listado'!$BC$155:$CB$1048576,MATCH($A408,'Hoja de Trabajo para listado'!$BC$155:$BC$1048576,0),MATCH((CUADRO!L$5&amp;$E408),'Hoja de Trabajo para listado'!$BC$151:$CB$151,0)),0)+IFERROR(INDEX('Hoja de Trabajo para listado'!$DE$153:$DG$274,MATCH($A408,'Hoja de Trabajo para listado'!$DE$153:$DE$1048576,0),MATCH((CUADRO!L$5&amp;$E408),'Hoja de Trabajo para listado'!$DE$151:$DG$151,0)),0)+IFERROR(INDEX('Hoja de Trabajo para listado'!$CD$155:$DC$1048576,MATCH($A408,'Hoja de Trabajo para listado'!$CD$155:$CD$1048576,0),MATCH((CUADRO!L$5&amp;$E408),'Hoja de Trabajo para listado'!$CD$151:$DC$151,0)),0)</f>
        <v>0</v>
      </c>
      <c r="M408" s="243">
        <f ca="1">+IFERROR(INDEX('Hoja de Trabajo para listado'!$A$155:$Z$1048576,MATCH($A408,'Hoja de Trabajo para listado'!$A$155:$A$1048576,0),MATCH((CUADRO!M$5&amp;$E408),'Hoja de Trabajo para listado'!$A$151:$Z$151,0)),0)+IFERROR(INDEX('Hoja de Trabajo para listado'!$AB$155:$BA$1048576,MATCH($A408,'Hoja de Trabajo para listado'!$AB$155:$AB$1048576,0),MATCH((CUADRO!M$5&amp;$E408),'Hoja de Trabajo para listado'!$AB$151:$BA$151,0)),0)+IFERROR(INDEX('Hoja de Trabajo para listado'!$BC$155:$CB$1048576,MATCH($A408,'Hoja de Trabajo para listado'!$BC$155:$BC$1048576,0),MATCH((CUADRO!M$5&amp;$E408),'Hoja de Trabajo para listado'!$BC$151:$CB$151,0)),0)+IFERROR(INDEX('Hoja de Trabajo para listado'!$DE$153:$DG$274,MATCH($A408,'Hoja de Trabajo para listado'!$DE$153:$DE$1048576,0),MATCH((CUADRO!M$5&amp;$E408),'Hoja de Trabajo para listado'!$DE$151:$DG$151,0)),0)+IFERROR(INDEX('Hoja de Trabajo para listado'!$CD$155:$DC$1048576,MATCH($A408,'Hoja de Trabajo para listado'!$CD$155:$CD$1048576,0),MATCH((CUADRO!M$5&amp;$E408),'Hoja de Trabajo para listado'!$CD$151:$DC$151,0)),0)</f>
        <v>0</v>
      </c>
      <c r="N408" s="243">
        <f ca="1">+IFERROR(INDEX('Hoja de Trabajo para listado'!$A$155:$Z$1048576,MATCH($A408,'Hoja de Trabajo para listado'!$A$155:$A$1048576,0),MATCH((CUADRO!N$5&amp;$E408),'Hoja de Trabajo para listado'!$A$151:$Z$151,0)),0)+IFERROR(INDEX('Hoja de Trabajo para listado'!$AB$155:$BA$1048576,MATCH($A408,'Hoja de Trabajo para listado'!$AB$155:$AB$1048576,0),MATCH((CUADRO!N$5&amp;$E408),'Hoja de Trabajo para listado'!$AB$151:$BA$151,0)),0)+IFERROR(INDEX('Hoja de Trabajo para listado'!$BC$155:$CB$1048576,MATCH($A408,'Hoja de Trabajo para listado'!$BC$155:$BC$1048576,0),MATCH((CUADRO!N$5&amp;$E408),'Hoja de Trabajo para listado'!$BC$151:$CB$151,0)),0)+IFERROR(INDEX('Hoja de Trabajo para listado'!$DE$153:$DG$274,MATCH($A408,'Hoja de Trabajo para listado'!$DE$153:$DE$1048576,0),MATCH((CUADRO!N$5&amp;$E408),'Hoja de Trabajo para listado'!$DE$151:$DG$151,0)),0)+IFERROR(INDEX('Hoja de Trabajo para listado'!$CD$155:$DC$1048576,MATCH($A408,'Hoja de Trabajo para listado'!$CD$155:$CD$1048576,0),MATCH((CUADRO!N$5&amp;$E408),'Hoja de Trabajo para listado'!$CD$151:$DC$151,0)),0)</f>
        <v>0</v>
      </c>
      <c r="O408" s="243">
        <f ca="1">+IFERROR(INDEX('Hoja de Trabajo para listado'!$A$155:$Z$1048576,MATCH($A408,'Hoja de Trabajo para listado'!$A$155:$A$1048576,0),MATCH((CUADRO!O$5&amp;$E408),'Hoja de Trabajo para listado'!$A$151:$Z$151,0)),0)+IFERROR(INDEX('Hoja de Trabajo para listado'!$AB$155:$BA$1048576,MATCH($A408,'Hoja de Trabajo para listado'!$AB$155:$AB$1048576,0),MATCH((CUADRO!O$5&amp;$E408),'Hoja de Trabajo para listado'!$AB$151:$BA$151,0)),0)+IFERROR(INDEX('Hoja de Trabajo para listado'!$BC$155:$CB$1048576,MATCH($A408,'Hoja de Trabajo para listado'!$BC$155:$BC$1048576,0),MATCH((CUADRO!O$5&amp;$E408),'Hoja de Trabajo para listado'!$BC$151:$CB$151,0)),0)+IFERROR(INDEX('Hoja de Trabajo para listado'!$DE$153:$DG$274,MATCH($A408,'Hoja de Trabajo para listado'!$DE$153:$DE$1048576,0),MATCH((CUADRO!O$5&amp;$E408),'Hoja de Trabajo para listado'!$DE$151:$DG$151,0)),0)+IFERROR(INDEX('Hoja de Trabajo para listado'!$CD$155:$DC$1048576,MATCH($A408,'Hoja de Trabajo para listado'!$CD$155:$CD$1048576,0),MATCH((CUADRO!O$5&amp;$E408),'Hoja de Trabajo para listado'!$CD$151:$DC$151,0)),0)</f>
        <v>0</v>
      </c>
      <c r="P408" s="243">
        <f ca="1">+IFERROR(INDEX('Hoja de Trabajo para listado'!$A$155:$Z$1048576,MATCH($A408,'Hoja de Trabajo para listado'!$A$155:$A$1048576,0),MATCH((CUADRO!P$5&amp;$E408),'Hoja de Trabajo para listado'!$A$151:$Z$151,0)),0)+IFERROR(INDEX('Hoja de Trabajo para listado'!$AB$155:$BA$1048576,MATCH($A408,'Hoja de Trabajo para listado'!$AB$155:$AB$1048576,0),MATCH((CUADRO!P$5&amp;$E408),'Hoja de Trabajo para listado'!$AB$151:$BA$151,0)),0)+IFERROR(INDEX('Hoja de Trabajo para listado'!$BC$155:$CB$1048576,MATCH($A408,'Hoja de Trabajo para listado'!$BC$155:$BC$1048576,0),MATCH((CUADRO!P$5&amp;$E408),'Hoja de Trabajo para listado'!$BC$151:$CB$151,0)),0)+IFERROR(INDEX('Hoja de Trabajo para listado'!$DE$153:$DG$274,MATCH($A408,'Hoja de Trabajo para listado'!$DE$153:$DE$1048576,0),MATCH((CUADRO!P$5&amp;$E408),'Hoja de Trabajo para listado'!$DE$151:$DG$151,0)),0)+IFERROR(INDEX('Hoja de Trabajo para listado'!$CD$155:$DC$1048576,MATCH($A408,'Hoja de Trabajo para listado'!$CD$155:$CD$1048576,0),MATCH((CUADRO!P$5&amp;$E408),'Hoja de Trabajo para listado'!$CD$151:$DC$151,0)),0)</f>
        <v>0</v>
      </c>
      <c r="Q408" s="243">
        <f ca="1">+IFERROR(INDEX('Hoja de Trabajo para listado'!$A$155:$Z$1048576,MATCH($A408,'Hoja de Trabajo para listado'!$A$155:$A$1048576,0),MATCH((CUADRO!Q$5&amp;$E408),'Hoja de Trabajo para listado'!$A$151:$Z$151,0)),0)+IFERROR(INDEX('Hoja de Trabajo para listado'!$AB$155:$BA$1048576,MATCH($A408,'Hoja de Trabajo para listado'!$AB$155:$AB$1048576,0),MATCH((CUADRO!Q$5&amp;$E408),'Hoja de Trabajo para listado'!$AB$151:$BA$151,0)),0)+IFERROR(INDEX('Hoja de Trabajo para listado'!$BC$155:$CB$1048576,MATCH($A408,'Hoja de Trabajo para listado'!$BC$155:$BC$1048576,0),MATCH((CUADRO!Q$5&amp;$E408),'Hoja de Trabajo para listado'!$BC$151:$CB$151,0)),0)+IFERROR(INDEX('Hoja de Trabajo para listado'!$DE$153:$DG$274,MATCH($A408,'Hoja de Trabajo para listado'!$DE$153:$DE$1048576,0),MATCH((CUADRO!Q$5&amp;$E408),'Hoja de Trabajo para listado'!$DE$151:$DG$151,0)),0)+IFERROR(INDEX('Hoja de Trabajo para listado'!$CD$155:$DC$1048576,MATCH($A408,'Hoja de Trabajo para listado'!$CD$155:$CD$1048576,0),MATCH((CUADRO!Q$5&amp;$E408),'Hoja de Trabajo para listado'!$CD$151:$DC$151,0)),0)</f>
        <v>0</v>
      </c>
      <c r="R408" s="243">
        <f t="shared" ca="1" si="15"/>
        <v>0</v>
      </c>
      <c r="S408" s="249"/>
      <c r="T408" s="243">
        <f ca="1">+T409</f>
        <v>0</v>
      </c>
      <c r="U408" s="242">
        <f t="shared" si="16"/>
        <v>1</v>
      </c>
      <c r="V408" s="333" t="str">
        <f>+VLOOKUP(A408,bd_lista!$A$3:$E$590,5,FALSE)</f>
        <v>Empresas Municipales</v>
      </c>
      <c r="W408" s="391" t="str">
        <f>+V408</f>
        <v>Empresas Municipales</v>
      </c>
      <c r="X408" s="242">
        <f>+VLOOKUP(A408,[4]Sheet1!$A$13:$D$744,4,FALSE)</f>
        <v>0</v>
      </c>
      <c r="Y408" s="242" t="e">
        <f>+VLOOKUP(X408,bd_lista!$A$3:$C$590,3,FALSE)</f>
        <v>#N/A</v>
      </c>
      <c r="Z408" s="294">
        <f>+X408</f>
        <v>0</v>
      </c>
      <c r="AA408" s="319" t="e">
        <f>+Y408</f>
        <v>#N/A</v>
      </c>
    </row>
    <row r="409" spans="1:27" customFormat="1" ht="15" hidden="1" customHeight="1">
      <c r="A409" s="32">
        <v>831</v>
      </c>
      <c r="B409" s="388"/>
      <c r="C409" s="333" t="str">
        <f>+VLOOKUP(A409,bd_lista!$A$3:$C$590,3,FALSE)</f>
        <v>Servicio Local de Acueductos y Alcantarillado - Oruro</v>
      </c>
      <c r="D409" s="390"/>
      <c r="E409" s="244" t="s">
        <v>1305</v>
      </c>
      <c r="F409" s="245">
        <f ca="1">+IFERROR(INDEX('Hoja de Trabajo para listado'!$A$155:$Z$1048576,MATCH($A409,'Hoja de Trabajo para listado'!$A$155:$A$1048576,0),MATCH((CUADRO!F$5&amp;$E409),'Hoja de Trabajo para listado'!$A$151:$Z$151,0)),0)+IFERROR(INDEX('Hoja de Trabajo para listado'!$AB$155:$BA$1048576,MATCH($A409,'Hoja de Trabajo para listado'!$AB$155:$AB$1048576,0),MATCH((CUADRO!F$5&amp;$E409),'Hoja de Trabajo para listado'!$AB$151:$BA$151,0)),0)+IFERROR(INDEX('Hoja de Trabajo para listado'!$BC$155:$CB$1048576,MATCH($A409,'Hoja de Trabajo para listado'!$BC$155:$BC$1048576,0),MATCH((CUADRO!F$5&amp;$E409),'Hoja de Trabajo para listado'!$BC$151:$CB$151,0)),0)+IFERROR(INDEX('Hoja de Trabajo para listado'!$DE$153:$DG$274,MATCH($A409,'Hoja de Trabajo para listado'!$DE$153:$DE$1048576,0),MATCH((CUADRO!F$5&amp;$E409),'Hoja de Trabajo para listado'!$DE$151:$DG$151,0)),0)+IFERROR(INDEX('Hoja de Trabajo para listado'!$CD$155:$DC$1048576,MATCH($A409,'Hoja de Trabajo para listado'!$CD$155:$CD$1048576,0),MATCH((CUADRO!F$5&amp;$E409),'Hoja de Trabajo para listado'!$CD$151:$DC$151,0)),0)</f>
        <v>0</v>
      </c>
      <c r="G409" s="245">
        <f ca="1">+IFERROR(INDEX('Hoja de Trabajo para listado'!$A$155:$Z$1048576,MATCH($A409,'Hoja de Trabajo para listado'!$A$155:$A$1048576,0),MATCH((CUADRO!G$5&amp;$E409),'Hoja de Trabajo para listado'!$A$151:$Z$151,0)),0)+IFERROR(INDEX('Hoja de Trabajo para listado'!$AB$155:$BA$1048576,MATCH($A409,'Hoja de Trabajo para listado'!$AB$155:$AB$1048576,0),MATCH((CUADRO!G$5&amp;$E409),'Hoja de Trabajo para listado'!$AB$151:$BA$151,0)),0)+IFERROR(INDEX('Hoja de Trabajo para listado'!$BC$155:$CB$1048576,MATCH($A409,'Hoja de Trabajo para listado'!$BC$155:$BC$1048576,0),MATCH((CUADRO!G$5&amp;$E409),'Hoja de Trabajo para listado'!$BC$151:$CB$151,0)),0)+IFERROR(INDEX('Hoja de Trabajo para listado'!$DE$153:$DG$274,MATCH($A409,'Hoja de Trabajo para listado'!$DE$153:$DE$1048576,0),MATCH((CUADRO!G$5&amp;$E409),'Hoja de Trabajo para listado'!$DE$151:$DG$151,0)),0)+IFERROR(INDEX('Hoja de Trabajo para listado'!$CD$155:$DC$1048576,MATCH($A409,'Hoja de Trabajo para listado'!$CD$155:$CD$1048576,0),MATCH((CUADRO!G$5&amp;$E409),'Hoja de Trabajo para listado'!$CD$151:$DC$151,0)),0)</f>
        <v>0</v>
      </c>
      <c r="H409" s="245">
        <f ca="1">+IFERROR(INDEX('Hoja de Trabajo para listado'!$A$155:$Z$1048576,MATCH($A409,'Hoja de Trabajo para listado'!$A$155:$A$1048576,0),MATCH((CUADRO!H$5&amp;$E409),'Hoja de Trabajo para listado'!$A$151:$Z$151,0)),0)+IFERROR(INDEX('Hoja de Trabajo para listado'!$AB$155:$BA$1048576,MATCH($A409,'Hoja de Trabajo para listado'!$AB$155:$AB$1048576,0),MATCH((CUADRO!H$5&amp;$E409),'Hoja de Trabajo para listado'!$AB$151:$BA$151,0)),0)+IFERROR(INDEX('Hoja de Trabajo para listado'!$BC$155:$CB$1048576,MATCH($A409,'Hoja de Trabajo para listado'!$BC$155:$BC$1048576,0),MATCH((CUADRO!H$5&amp;$E409),'Hoja de Trabajo para listado'!$BC$151:$CB$151,0)),0)+IFERROR(INDEX('Hoja de Trabajo para listado'!$DE$153:$DG$274,MATCH($A409,'Hoja de Trabajo para listado'!$DE$153:$DE$1048576,0),MATCH((CUADRO!H$5&amp;$E409),'Hoja de Trabajo para listado'!$DE$151:$DG$151,0)),0)+IFERROR(INDEX('Hoja de Trabajo para listado'!$CD$155:$DC$1048576,MATCH($A409,'Hoja de Trabajo para listado'!$CD$155:$CD$1048576,0),MATCH((CUADRO!H$5&amp;$E409),'Hoja de Trabajo para listado'!$CD$151:$DC$151,0)),0)</f>
        <v>0</v>
      </c>
      <c r="I409" s="245">
        <f ca="1">+IFERROR(INDEX('Hoja de Trabajo para listado'!$A$155:$Z$1048576,MATCH($A409,'Hoja de Trabajo para listado'!$A$155:$A$1048576,0),MATCH((CUADRO!I$5&amp;$E409),'Hoja de Trabajo para listado'!$A$151:$Z$151,0)),0)+IFERROR(INDEX('Hoja de Trabajo para listado'!$AB$155:$BA$1048576,MATCH($A409,'Hoja de Trabajo para listado'!$AB$155:$AB$1048576,0),MATCH((CUADRO!I$5&amp;$E409),'Hoja de Trabajo para listado'!$AB$151:$BA$151,0)),0)+IFERROR(INDEX('Hoja de Trabajo para listado'!$BC$155:$CB$1048576,MATCH($A409,'Hoja de Trabajo para listado'!$BC$155:$BC$1048576,0),MATCH((CUADRO!I$5&amp;$E409),'Hoja de Trabajo para listado'!$BC$151:$CB$151,0)),0)+IFERROR(INDEX('Hoja de Trabajo para listado'!$DE$153:$DG$274,MATCH($A409,'Hoja de Trabajo para listado'!$DE$153:$DE$1048576,0),MATCH((CUADRO!I$5&amp;$E409),'Hoja de Trabajo para listado'!$DE$151:$DG$151,0)),0)+IFERROR(INDEX('Hoja de Trabajo para listado'!$CD$155:$DC$1048576,MATCH($A409,'Hoja de Trabajo para listado'!$CD$155:$CD$1048576,0),MATCH((CUADRO!I$5&amp;$E409),'Hoja de Trabajo para listado'!$CD$151:$DC$151,0)),0)</f>
        <v>0</v>
      </c>
      <c r="J409" s="245">
        <f ca="1">+IFERROR(INDEX('Hoja de Trabajo para listado'!$A$155:$Z$1048576,MATCH($A409,'Hoja de Trabajo para listado'!$A$155:$A$1048576,0),MATCH((CUADRO!J$5&amp;$E409),'Hoja de Trabajo para listado'!$A$151:$Z$151,0)),0)+IFERROR(INDEX('Hoja de Trabajo para listado'!$AB$155:$BA$1048576,MATCH($A409,'Hoja de Trabajo para listado'!$AB$155:$AB$1048576,0),MATCH((CUADRO!J$5&amp;$E409),'Hoja de Trabajo para listado'!$AB$151:$BA$151,0)),0)+IFERROR(INDEX('Hoja de Trabajo para listado'!$BC$155:$CB$1048576,MATCH($A409,'Hoja de Trabajo para listado'!$BC$155:$BC$1048576,0),MATCH((CUADRO!J$5&amp;$E409),'Hoja de Trabajo para listado'!$BC$151:$CB$151,0)),0)+IFERROR(INDEX('Hoja de Trabajo para listado'!$DE$153:$DG$274,MATCH($A409,'Hoja de Trabajo para listado'!$DE$153:$DE$1048576,0),MATCH((CUADRO!J$5&amp;$E409),'Hoja de Trabajo para listado'!$DE$151:$DG$151,0)),0)+IFERROR(INDEX('Hoja de Trabajo para listado'!$CD$155:$DC$1048576,MATCH($A409,'Hoja de Trabajo para listado'!$CD$155:$CD$1048576,0),MATCH((CUADRO!J$5&amp;$E409),'Hoja de Trabajo para listado'!$CD$151:$DC$151,0)),0)</f>
        <v>0</v>
      </c>
      <c r="K409" s="245">
        <f ca="1">+IFERROR(INDEX('Hoja de Trabajo para listado'!$A$155:$Z$1048576,MATCH($A409,'Hoja de Trabajo para listado'!$A$155:$A$1048576,0),MATCH((CUADRO!K$5&amp;$E409),'Hoja de Trabajo para listado'!$A$151:$Z$151,0)),0)+IFERROR(INDEX('Hoja de Trabajo para listado'!$AB$155:$BA$1048576,MATCH($A409,'Hoja de Trabajo para listado'!$AB$155:$AB$1048576,0),MATCH((CUADRO!K$5&amp;$E409),'Hoja de Trabajo para listado'!$AB$151:$BA$151,0)),0)+IFERROR(INDEX('Hoja de Trabajo para listado'!$BC$155:$CB$1048576,MATCH($A409,'Hoja de Trabajo para listado'!$BC$155:$BC$1048576,0),MATCH((CUADRO!K$5&amp;$E409),'Hoja de Trabajo para listado'!$BC$151:$CB$151,0)),0)+IFERROR(INDEX('Hoja de Trabajo para listado'!$DE$153:$DG$274,MATCH($A409,'Hoja de Trabajo para listado'!$DE$153:$DE$1048576,0),MATCH((CUADRO!K$5&amp;$E409),'Hoja de Trabajo para listado'!$DE$151:$DG$151,0)),0)+IFERROR(INDEX('Hoja de Trabajo para listado'!$CD$155:$DC$1048576,MATCH($A409,'Hoja de Trabajo para listado'!$CD$155:$CD$1048576,0),MATCH((CUADRO!K$5&amp;$E409),'Hoja de Trabajo para listado'!$CD$151:$DC$151,0)),0)</f>
        <v>0</v>
      </c>
      <c r="L409" s="245">
        <f ca="1">+IFERROR(INDEX('Hoja de Trabajo para listado'!$A$155:$Z$1048576,MATCH($A409,'Hoja de Trabajo para listado'!$A$155:$A$1048576,0),MATCH((CUADRO!L$5&amp;$E409),'Hoja de Trabajo para listado'!$A$151:$Z$151,0)),0)+IFERROR(INDEX('Hoja de Trabajo para listado'!$AB$155:$BA$1048576,MATCH($A409,'Hoja de Trabajo para listado'!$AB$155:$AB$1048576,0),MATCH((CUADRO!L$5&amp;$E409),'Hoja de Trabajo para listado'!$AB$151:$BA$151,0)),0)+IFERROR(INDEX('Hoja de Trabajo para listado'!$BC$155:$CB$1048576,MATCH($A409,'Hoja de Trabajo para listado'!$BC$155:$BC$1048576,0),MATCH((CUADRO!L$5&amp;$E409),'Hoja de Trabajo para listado'!$BC$151:$CB$151,0)),0)+IFERROR(INDEX('Hoja de Trabajo para listado'!$DE$153:$DG$274,MATCH($A409,'Hoja de Trabajo para listado'!$DE$153:$DE$1048576,0),MATCH((CUADRO!L$5&amp;$E409),'Hoja de Trabajo para listado'!$DE$151:$DG$151,0)),0)+IFERROR(INDEX('Hoja de Trabajo para listado'!$CD$155:$DC$1048576,MATCH($A409,'Hoja de Trabajo para listado'!$CD$155:$CD$1048576,0),MATCH((CUADRO!L$5&amp;$E409),'Hoja de Trabajo para listado'!$CD$151:$DC$151,0)),0)</f>
        <v>0</v>
      </c>
      <c r="M409" s="245">
        <f ca="1">+IFERROR(INDEX('Hoja de Trabajo para listado'!$A$155:$Z$1048576,MATCH($A409,'Hoja de Trabajo para listado'!$A$155:$A$1048576,0),MATCH((CUADRO!M$5&amp;$E409),'Hoja de Trabajo para listado'!$A$151:$Z$151,0)),0)+IFERROR(INDEX('Hoja de Trabajo para listado'!$AB$155:$BA$1048576,MATCH($A409,'Hoja de Trabajo para listado'!$AB$155:$AB$1048576,0),MATCH((CUADRO!M$5&amp;$E409),'Hoja de Trabajo para listado'!$AB$151:$BA$151,0)),0)+IFERROR(INDEX('Hoja de Trabajo para listado'!$BC$155:$CB$1048576,MATCH($A409,'Hoja de Trabajo para listado'!$BC$155:$BC$1048576,0),MATCH((CUADRO!M$5&amp;$E409),'Hoja de Trabajo para listado'!$BC$151:$CB$151,0)),0)+IFERROR(INDEX('Hoja de Trabajo para listado'!$DE$153:$DG$274,MATCH($A409,'Hoja de Trabajo para listado'!$DE$153:$DE$1048576,0),MATCH((CUADRO!M$5&amp;$E409),'Hoja de Trabajo para listado'!$DE$151:$DG$151,0)),0)+IFERROR(INDEX('Hoja de Trabajo para listado'!$CD$155:$DC$1048576,MATCH($A409,'Hoja de Trabajo para listado'!$CD$155:$CD$1048576,0),MATCH((CUADRO!M$5&amp;$E409),'Hoja de Trabajo para listado'!$CD$151:$DC$151,0)),0)</f>
        <v>0</v>
      </c>
      <c r="N409" s="245">
        <f ca="1">+IFERROR(INDEX('Hoja de Trabajo para listado'!$A$155:$Z$1048576,MATCH($A409,'Hoja de Trabajo para listado'!$A$155:$A$1048576,0),MATCH((CUADRO!N$5&amp;$E409),'Hoja de Trabajo para listado'!$A$151:$Z$151,0)),0)+IFERROR(INDEX('Hoja de Trabajo para listado'!$AB$155:$BA$1048576,MATCH($A409,'Hoja de Trabajo para listado'!$AB$155:$AB$1048576,0),MATCH((CUADRO!N$5&amp;$E409),'Hoja de Trabajo para listado'!$AB$151:$BA$151,0)),0)+IFERROR(INDEX('Hoja de Trabajo para listado'!$BC$155:$CB$1048576,MATCH($A409,'Hoja de Trabajo para listado'!$BC$155:$BC$1048576,0),MATCH((CUADRO!N$5&amp;$E409),'Hoja de Trabajo para listado'!$BC$151:$CB$151,0)),0)+IFERROR(INDEX('Hoja de Trabajo para listado'!$DE$153:$DG$274,MATCH($A409,'Hoja de Trabajo para listado'!$DE$153:$DE$1048576,0),MATCH((CUADRO!N$5&amp;$E409),'Hoja de Trabajo para listado'!$DE$151:$DG$151,0)),0)+IFERROR(INDEX('Hoja de Trabajo para listado'!$CD$155:$DC$1048576,MATCH($A409,'Hoja de Trabajo para listado'!$CD$155:$CD$1048576,0),MATCH((CUADRO!N$5&amp;$E409),'Hoja de Trabajo para listado'!$CD$151:$DC$151,0)),0)</f>
        <v>0</v>
      </c>
      <c r="O409" s="245">
        <f ca="1">+IFERROR(INDEX('Hoja de Trabajo para listado'!$A$155:$Z$1048576,MATCH($A409,'Hoja de Trabajo para listado'!$A$155:$A$1048576,0),MATCH((CUADRO!O$5&amp;$E409),'Hoja de Trabajo para listado'!$A$151:$Z$151,0)),0)+IFERROR(INDEX('Hoja de Trabajo para listado'!$AB$155:$BA$1048576,MATCH($A409,'Hoja de Trabajo para listado'!$AB$155:$AB$1048576,0),MATCH((CUADRO!O$5&amp;$E409),'Hoja de Trabajo para listado'!$AB$151:$BA$151,0)),0)+IFERROR(INDEX('Hoja de Trabajo para listado'!$BC$155:$CB$1048576,MATCH($A409,'Hoja de Trabajo para listado'!$BC$155:$BC$1048576,0),MATCH((CUADRO!O$5&amp;$E409),'Hoja de Trabajo para listado'!$BC$151:$CB$151,0)),0)+IFERROR(INDEX('Hoja de Trabajo para listado'!$DE$153:$DG$274,MATCH($A409,'Hoja de Trabajo para listado'!$DE$153:$DE$1048576,0),MATCH((CUADRO!O$5&amp;$E409),'Hoja de Trabajo para listado'!$DE$151:$DG$151,0)),0)+IFERROR(INDEX('Hoja de Trabajo para listado'!$CD$155:$DC$1048576,MATCH($A409,'Hoja de Trabajo para listado'!$CD$155:$CD$1048576,0),MATCH((CUADRO!O$5&amp;$E409),'Hoja de Trabajo para listado'!$CD$151:$DC$151,0)),0)</f>
        <v>0</v>
      </c>
      <c r="P409" s="245">
        <f ca="1">+IFERROR(INDEX('Hoja de Trabajo para listado'!$A$155:$Z$1048576,MATCH($A409,'Hoja de Trabajo para listado'!$A$155:$A$1048576,0),MATCH((CUADRO!P$5&amp;$E409),'Hoja de Trabajo para listado'!$A$151:$Z$151,0)),0)+IFERROR(INDEX('Hoja de Trabajo para listado'!$AB$155:$BA$1048576,MATCH($A409,'Hoja de Trabajo para listado'!$AB$155:$AB$1048576,0),MATCH((CUADRO!P$5&amp;$E409),'Hoja de Trabajo para listado'!$AB$151:$BA$151,0)),0)+IFERROR(INDEX('Hoja de Trabajo para listado'!$BC$155:$CB$1048576,MATCH($A409,'Hoja de Trabajo para listado'!$BC$155:$BC$1048576,0),MATCH((CUADRO!P$5&amp;$E409),'Hoja de Trabajo para listado'!$BC$151:$CB$151,0)),0)+IFERROR(INDEX('Hoja de Trabajo para listado'!$DE$153:$DG$274,MATCH($A409,'Hoja de Trabajo para listado'!$DE$153:$DE$1048576,0),MATCH((CUADRO!P$5&amp;$E409),'Hoja de Trabajo para listado'!$DE$151:$DG$151,0)),0)+IFERROR(INDEX('Hoja de Trabajo para listado'!$CD$155:$DC$1048576,MATCH($A409,'Hoja de Trabajo para listado'!$CD$155:$CD$1048576,0),MATCH((CUADRO!P$5&amp;$E409),'Hoja de Trabajo para listado'!$CD$151:$DC$151,0)),0)</f>
        <v>0</v>
      </c>
      <c r="Q409" s="245">
        <f ca="1">+IFERROR(INDEX('Hoja de Trabajo para listado'!$A$155:$Z$1048576,MATCH($A409,'Hoja de Trabajo para listado'!$A$155:$A$1048576,0),MATCH((CUADRO!Q$5&amp;$E409),'Hoja de Trabajo para listado'!$A$151:$Z$151,0)),0)+IFERROR(INDEX('Hoja de Trabajo para listado'!$AB$155:$BA$1048576,MATCH($A409,'Hoja de Trabajo para listado'!$AB$155:$AB$1048576,0),MATCH((CUADRO!Q$5&amp;$E409),'Hoja de Trabajo para listado'!$AB$151:$BA$151,0)),0)+IFERROR(INDEX('Hoja de Trabajo para listado'!$BC$155:$CB$1048576,MATCH($A409,'Hoja de Trabajo para listado'!$BC$155:$BC$1048576,0),MATCH((CUADRO!Q$5&amp;$E409),'Hoja de Trabajo para listado'!$BC$151:$CB$151,0)),0)+IFERROR(INDEX('Hoja de Trabajo para listado'!$DE$153:$DG$274,MATCH($A409,'Hoja de Trabajo para listado'!$DE$153:$DE$1048576,0),MATCH((CUADRO!Q$5&amp;$E409),'Hoja de Trabajo para listado'!$DE$151:$DG$151,0)),0)+IFERROR(INDEX('Hoja de Trabajo para listado'!$CD$155:$DC$1048576,MATCH($A409,'Hoja de Trabajo para listado'!$CD$155:$CD$1048576,0),MATCH((CUADRO!Q$5&amp;$E409),'Hoja de Trabajo para listado'!$CD$151:$DC$151,0)),0)</f>
        <v>0</v>
      </c>
      <c r="R409" s="245">
        <f t="shared" ca="1" si="15"/>
        <v>0</v>
      </c>
      <c r="S409" s="249">
        <f ca="1">+R408+R409</f>
        <v>0</v>
      </c>
      <c r="T409" s="243">
        <f ca="1">+S409</f>
        <v>0</v>
      </c>
      <c r="U409" s="242">
        <f t="shared" si="16"/>
        <v>2</v>
      </c>
      <c r="V409" s="333" t="str">
        <f>+VLOOKUP(A409,bd_lista!$A$3:$E$590,5,FALSE)</f>
        <v>Empresas Municipales</v>
      </c>
      <c r="W409" s="392"/>
      <c r="X409" s="242">
        <f>+VLOOKUP(A409,[4]Sheet1!$A$13:$D$744,4,FALSE)</f>
        <v>0</v>
      </c>
      <c r="Y409" s="242" t="e">
        <f>+VLOOKUP(X409,bd_lista!$A$3:$C$590,3,FALSE)</f>
        <v>#N/A</v>
      </c>
      <c r="Z409" s="292"/>
      <c r="AA409" s="321"/>
    </row>
    <row r="410" spans="1:27" customFormat="1" ht="27" hidden="1" customHeight="1">
      <c r="A410" s="32">
        <v>862</v>
      </c>
      <c r="B410" s="387">
        <f>+A410</f>
        <v>862</v>
      </c>
      <c r="C410" s="247" t="str">
        <f>+VLOOKUP(A410,bd_lista!$A$3:$C$590,3,FALSE)</f>
        <v>Fondo Nacional de Desarrollo Regional</v>
      </c>
      <c r="D410" s="389" t="str">
        <f>+C410</f>
        <v>Fondo Nacional de Desarrollo Regional</v>
      </c>
      <c r="E410" s="242" t="s">
        <v>1304</v>
      </c>
      <c r="F410" s="243">
        <f ca="1">+IFERROR(INDEX('Hoja de Trabajo para listado'!$A$155:$Z$1048576,MATCH($A410,'Hoja de Trabajo para listado'!$A$155:$A$1048576,0),MATCH((CUADRO!F$5&amp;$E410),'Hoja de Trabajo para listado'!$A$151:$Z$151,0)),0)+IFERROR(INDEX('Hoja de Trabajo para listado'!$AB$155:$BA$1048576,MATCH($A410,'Hoja de Trabajo para listado'!$AB$155:$AB$1048576,0),MATCH((CUADRO!F$5&amp;$E410),'Hoja de Trabajo para listado'!$AB$151:$BA$151,0)),0)+IFERROR(INDEX('Hoja de Trabajo para listado'!$BC$155:$CB$1048576,MATCH($A410,'Hoja de Trabajo para listado'!$BC$155:$BC$1048576,0),MATCH((CUADRO!F$5&amp;$E410),'Hoja de Trabajo para listado'!$BC$151:$CB$151,0)),0)+IFERROR(INDEX('Hoja de Trabajo para listado'!$DE$153:$DG$274,MATCH($A410,'Hoja de Trabajo para listado'!$DE$153:$DE$1048576,0),MATCH((CUADRO!F$5&amp;$E410),'Hoja de Trabajo para listado'!$DE$151:$DG$151,0)),0)+IFERROR(INDEX('Hoja de Trabajo para listado'!$CD$155:$DC$1048576,MATCH($A410,'Hoja de Trabajo para listado'!$CD$155:$CD$1048576,0),MATCH((CUADRO!F$5&amp;$E410),'Hoja de Trabajo para listado'!$CD$151:$DC$151,0)),0)</f>
        <v>0</v>
      </c>
      <c r="G410" s="243">
        <f ca="1">+IFERROR(INDEX('Hoja de Trabajo para listado'!$A$155:$Z$1048576,MATCH($A410,'Hoja de Trabajo para listado'!$A$155:$A$1048576,0),MATCH((CUADRO!G$5&amp;$E410),'Hoja de Trabajo para listado'!$A$151:$Z$151,0)),0)+IFERROR(INDEX('Hoja de Trabajo para listado'!$AB$155:$BA$1048576,MATCH($A410,'Hoja de Trabajo para listado'!$AB$155:$AB$1048576,0),MATCH((CUADRO!G$5&amp;$E410),'Hoja de Trabajo para listado'!$AB$151:$BA$151,0)),0)+IFERROR(INDEX('Hoja de Trabajo para listado'!$BC$155:$CB$1048576,MATCH($A410,'Hoja de Trabajo para listado'!$BC$155:$BC$1048576,0),MATCH((CUADRO!G$5&amp;$E410),'Hoja de Trabajo para listado'!$BC$151:$CB$151,0)),0)+IFERROR(INDEX('Hoja de Trabajo para listado'!$DE$153:$DG$274,MATCH($A410,'Hoja de Trabajo para listado'!$DE$153:$DE$1048576,0),MATCH((CUADRO!G$5&amp;$E410),'Hoja de Trabajo para listado'!$DE$151:$DG$151,0)),0)+IFERROR(INDEX('Hoja de Trabajo para listado'!$CD$155:$DC$1048576,MATCH($A410,'Hoja de Trabajo para listado'!$CD$155:$CD$1048576,0),MATCH((CUADRO!G$5&amp;$E410),'Hoja de Trabajo para listado'!$CD$151:$DC$151,0)),0)</f>
        <v>0</v>
      </c>
      <c r="H410" s="243">
        <f ca="1">+IFERROR(INDEX('Hoja de Trabajo para listado'!$A$155:$Z$1048576,MATCH($A410,'Hoja de Trabajo para listado'!$A$155:$A$1048576,0),MATCH((CUADRO!H$5&amp;$E410),'Hoja de Trabajo para listado'!$A$151:$Z$151,0)),0)+IFERROR(INDEX('Hoja de Trabajo para listado'!$AB$155:$BA$1048576,MATCH($A410,'Hoja de Trabajo para listado'!$AB$155:$AB$1048576,0),MATCH((CUADRO!H$5&amp;$E410),'Hoja de Trabajo para listado'!$AB$151:$BA$151,0)),0)+IFERROR(INDEX('Hoja de Trabajo para listado'!$BC$155:$CB$1048576,MATCH($A410,'Hoja de Trabajo para listado'!$BC$155:$BC$1048576,0),MATCH((CUADRO!H$5&amp;$E410),'Hoja de Trabajo para listado'!$BC$151:$CB$151,0)),0)+IFERROR(INDEX('Hoja de Trabajo para listado'!$DE$153:$DG$274,MATCH($A410,'Hoja de Trabajo para listado'!$DE$153:$DE$1048576,0),MATCH((CUADRO!H$5&amp;$E410),'Hoja de Trabajo para listado'!$DE$151:$DG$151,0)),0)+IFERROR(INDEX('Hoja de Trabajo para listado'!$CD$155:$DC$1048576,MATCH($A410,'Hoja de Trabajo para listado'!$CD$155:$CD$1048576,0),MATCH((CUADRO!H$5&amp;$E410),'Hoja de Trabajo para listado'!$CD$151:$DC$151,0)),0)</f>
        <v>0</v>
      </c>
      <c r="I410" s="243">
        <f ca="1">+IFERROR(INDEX('Hoja de Trabajo para listado'!$A$155:$Z$1048576,MATCH($A410,'Hoja de Trabajo para listado'!$A$155:$A$1048576,0),MATCH((CUADRO!I$5&amp;$E410),'Hoja de Trabajo para listado'!$A$151:$Z$151,0)),0)+IFERROR(INDEX('Hoja de Trabajo para listado'!$AB$155:$BA$1048576,MATCH($A410,'Hoja de Trabajo para listado'!$AB$155:$AB$1048576,0),MATCH((CUADRO!I$5&amp;$E410),'Hoja de Trabajo para listado'!$AB$151:$BA$151,0)),0)+IFERROR(INDEX('Hoja de Trabajo para listado'!$BC$155:$CB$1048576,MATCH($A410,'Hoja de Trabajo para listado'!$BC$155:$BC$1048576,0),MATCH((CUADRO!I$5&amp;$E410),'Hoja de Trabajo para listado'!$BC$151:$CB$151,0)),0)+IFERROR(INDEX('Hoja de Trabajo para listado'!$DE$153:$DG$274,MATCH($A410,'Hoja de Trabajo para listado'!$DE$153:$DE$1048576,0),MATCH((CUADRO!I$5&amp;$E410),'Hoja de Trabajo para listado'!$DE$151:$DG$151,0)),0)+IFERROR(INDEX('Hoja de Trabajo para listado'!$CD$155:$DC$1048576,MATCH($A410,'Hoja de Trabajo para listado'!$CD$155:$CD$1048576,0),MATCH((CUADRO!I$5&amp;$E410),'Hoja de Trabajo para listado'!$CD$151:$DC$151,0)),0)</f>
        <v>0</v>
      </c>
      <c r="J410" s="243">
        <f ca="1">+IFERROR(INDEX('Hoja de Trabajo para listado'!$A$155:$Z$1048576,MATCH($A410,'Hoja de Trabajo para listado'!$A$155:$A$1048576,0),MATCH((CUADRO!J$5&amp;$E410),'Hoja de Trabajo para listado'!$A$151:$Z$151,0)),0)+IFERROR(INDEX('Hoja de Trabajo para listado'!$AB$155:$BA$1048576,MATCH($A410,'Hoja de Trabajo para listado'!$AB$155:$AB$1048576,0),MATCH((CUADRO!J$5&amp;$E410),'Hoja de Trabajo para listado'!$AB$151:$BA$151,0)),0)+IFERROR(INDEX('Hoja de Trabajo para listado'!$BC$155:$CB$1048576,MATCH($A410,'Hoja de Trabajo para listado'!$BC$155:$BC$1048576,0),MATCH((CUADRO!J$5&amp;$E410),'Hoja de Trabajo para listado'!$BC$151:$CB$151,0)),0)+IFERROR(INDEX('Hoja de Trabajo para listado'!$DE$153:$DG$274,MATCH($A410,'Hoja de Trabajo para listado'!$DE$153:$DE$1048576,0),MATCH((CUADRO!J$5&amp;$E410),'Hoja de Trabajo para listado'!$DE$151:$DG$151,0)),0)+IFERROR(INDEX('Hoja de Trabajo para listado'!$CD$155:$DC$1048576,MATCH($A410,'Hoja de Trabajo para listado'!$CD$155:$CD$1048576,0),MATCH((CUADRO!J$5&amp;$E410),'Hoja de Trabajo para listado'!$CD$151:$DC$151,0)),0)</f>
        <v>0</v>
      </c>
      <c r="K410" s="243">
        <f ca="1">+IFERROR(INDEX('Hoja de Trabajo para listado'!$A$155:$Z$1048576,MATCH($A410,'Hoja de Trabajo para listado'!$A$155:$A$1048576,0),MATCH((CUADRO!K$5&amp;$E410),'Hoja de Trabajo para listado'!$A$151:$Z$151,0)),0)+IFERROR(INDEX('Hoja de Trabajo para listado'!$AB$155:$BA$1048576,MATCH($A410,'Hoja de Trabajo para listado'!$AB$155:$AB$1048576,0),MATCH((CUADRO!K$5&amp;$E410),'Hoja de Trabajo para listado'!$AB$151:$BA$151,0)),0)+IFERROR(INDEX('Hoja de Trabajo para listado'!$BC$155:$CB$1048576,MATCH($A410,'Hoja de Trabajo para listado'!$BC$155:$BC$1048576,0),MATCH((CUADRO!K$5&amp;$E410),'Hoja de Trabajo para listado'!$BC$151:$CB$151,0)),0)+IFERROR(INDEX('Hoja de Trabajo para listado'!$DE$153:$DG$274,MATCH($A410,'Hoja de Trabajo para listado'!$DE$153:$DE$1048576,0),MATCH((CUADRO!K$5&amp;$E410),'Hoja de Trabajo para listado'!$DE$151:$DG$151,0)),0)+IFERROR(INDEX('Hoja de Trabajo para listado'!$CD$155:$DC$1048576,MATCH($A410,'Hoja de Trabajo para listado'!$CD$155:$CD$1048576,0),MATCH((CUADRO!K$5&amp;$E410),'Hoja de Trabajo para listado'!$CD$151:$DC$151,0)),0)</f>
        <v>0</v>
      </c>
      <c r="L410" s="243">
        <f ca="1">+IFERROR(INDEX('Hoja de Trabajo para listado'!$A$155:$Z$1048576,MATCH($A410,'Hoja de Trabajo para listado'!$A$155:$A$1048576,0),MATCH((CUADRO!L$5&amp;$E410),'Hoja de Trabajo para listado'!$A$151:$Z$151,0)),0)+IFERROR(INDEX('Hoja de Trabajo para listado'!$AB$155:$BA$1048576,MATCH($A410,'Hoja de Trabajo para listado'!$AB$155:$AB$1048576,0),MATCH((CUADRO!L$5&amp;$E410),'Hoja de Trabajo para listado'!$AB$151:$BA$151,0)),0)+IFERROR(INDEX('Hoja de Trabajo para listado'!$BC$155:$CB$1048576,MATCH($A410,'Hoja de Trabajo para listado'!$BC$155:$BC$1048576,0),MATCH((CUADRO!L$5&amp;$E410),'Hoja de Trabajo para listado'!$BC$151:$CB$151,0)),0)+IFERROR(INDEX('Hoja de Trabajo para listado'!$DE$153:$DG$274,MATCH($A410,'Hoja de Trabajo para listado'!$DE$153:$DE$1048576,0),MATCH((CUADRO!L$5&amp;$E410),'Hoja de Trabajo para listado'!$DE$151:$DG$151,0)),0)+IFERROR(INDEX('Hoja de Trabajo para listado'!$CD$155:$DC$1048576,MATCH($A410,'Hoja de Trabajo para listado'!$CD$155:$CD$1048576,0),MATCH((CUADRO!L$5&amp;$E410),'Hoja de Trabajo para listado'!$CD$151:$DC$151,0)),0)</f>
        <v>0</v>
      </c>
      <c r="M410" s="243">
        <f ca="1">+IFERROR(INDEX('Hoja de Trabajo para listado'!$A$155:$Z$1048576,MATCH($A410,'Hoja de Trabajo para listado'!$A$155:$A$1048576,0),MATCH((CUADRO!M$5&amp;$E410),'Hoja de Trabajo para listado'!$A$151:$Z$151,0)),0)+IFERROR(INDEX('Hoja de Trabajo para listado'!$AB$155:$BA$1048576,MATCH($A410,'Hoja de Trabajo para listado'!$AB$155:$AB$1048576,0),MATCH((CUADRO!M$5&amp;$E410),'Hoja de Trabajo para listado'!$AB$151:$BA$151,0)),0)+IFERROR(INDEX('Hoja de Trabajo para listado'!$BC$155:$CB$1048576,MATCH($A410,'Hoja de Trabajo para listado'!$BC$155:$BC$1048576,0),MATCH((CUADRO!M$5&amp;$E410),'Hoja de Trabajo para listado'!$BC$151:$CB$151,0)),0)+IFERROR(INDEX('Hoja de Trabajo para listado'!$DE$153:$DG$274,MATCH($A410,'Hoja de Trabajo para listado'!$DE$153:$DE$1048576,0),MATCH((CUADRO!M$5&amp;$E410),'Hoja de Trabajo para listado'!$DE$151:$DG$151,0)),0)+IFERROR(INDEX('Hoja de Trabajo para listado'!$CD$155:$DC$1048576,MATCH($A410,'Hoja de Trabajo para listado'!$CD$155:$CD$1048576,0),MATCH((CUADRO!M$5&amp;$E410),'Hoja de Trabajo para listado'!$CD$151:$DC$151,0)),0)</f>
        <v>0</v>
      </c>
      <c r="N410" s="243">
        <f ca="1">+IFERROR(INDEX('Hoja de Trabajo para listado'!$A$155:$Z$1048576,MATCH($A410,'Hoja de Trabajo para listado'!$A$155:$A$1048576,0),MATCH((CUADRO!N$5&amp;$E410),'Hoja de Trabajo para listado'!$A$151:$Z$151,0)),0)+IFERROR(INDEX('Hoja de Trabajo para listado'!$AB$155:$BA$1048576,MATCH($A410,'Hoja de Trabajo para listado'!$AB$155:$AB$1048576,0),MATCH((CUADRO!N$5&amp;$E410),'Hoja de Trabajo para listado'!$AB$151:$BA$151,0)),0)+IFERROR(INDEX('Hoja de Trabajo para listado'!$BC$155:$CB$1048576,MATCH($A410,'Hoja de Trabajo para listado'!$BC$155:$BC$1048576,0),MATCH((CUADRO!N$5&amp;$E410),'Hoja de Trabajo para listado'!$BC$151:$CB$151,0)),0)+IFERROR(INDEX('Hoja de Trabajo para listado'!$DE$153:$DG$274,MATCH($A410,'Hoja de Trabajo para listado'!$DE$153:$DE$1048576,0),MATCH((CUADRO!N$5&amp;$E410),'Hoja de Trabajo para listado'!$DE$151:$DG$151,0)),0)+IFERROR(INDEX('Hoja de Trabajo para listado'!$CD$155:$DC$1048576,MATCH($A410,'Hoja de Trabajo para listado'!$CD$155:$CD$1048576,0),MATCH((CUADRO!N$5&amp;$E410),'Hoja de Trabajo para listado'!$CD$151:$DC$151,0)),0)</f>
        <v>0</v>
      </c>
      <c r="O410" s="243">
        <f ca="1">+IFERROR(INDEX('Hoja de Trabajo para listado'!$A$155:$Z$1048576,MATCH($A410,'Hoja de Trabajo para listado'!$A$155:$A$1048576,0),MATCH((CUADRO!O$5&amp;$E410),'Hoja de Trabajo para listado'!$A$151:$Z$151,0)),0)+IFERROR(INDEX('Hoja de Trabajo para listado'!$AB$155:$BA$1048576,MATCH($A410,'Hoja de Trabajo para listado'!$AB$155:$AB$1048576,0),MATCH((CUADRO!O$5&amp;$E410),'Hoja de Trabajo para listado'!$AB$151:$BA$151,0)),0)+IFERROR(INDEX('Hoja de Trabajo para listado'!$BC$155:$CB$1048576,MATCH($A410,'Hoja de Trabajo para listado'!$BC$155:$BC$1048576,0),MATCH((CUADRO!O$5&amp;$E410),'Hoja de Trabajo para listado'!$BC$151:$CB$151,0)),0)+IFERROR(INDEX('Hoja de Trabajo para listado'!$DE$153:$DG$274,MATCH($A410,'Hoja de Trabajo para listado'!$DE$153:$DE$1048576,0),MATCH((CUADRO!O$5&amp;$E410),'Hoja de Trabajo para listado'!$DE$151:$DG$151,0)),0)+IFERROR(INDEX('Hoja de Trabajo para listado'!$CD$155:$DC$1048576,MATCH($A410,'Hoja de Trabajo para listado'!$CD$155:$CD$1048576,0),MATCH((CUADRO!O$5&amp;$E410),'Hoja de Trabajo para listado'!$CD$151:$DC$151,0)),0)</f>
        <v>0</v>
      </c>
      <c r="P410" s="243">
        <f ca="1">+IFERROR(INDEX('Hoja de Trabajo para listado'!$A$155:$Z$1048576,MATCH($A410,'Hoja de Trabajo para listado'!$A$155:$A$1048576,0),MATCH((CUADRO!P$5&amp;$E410),'Hoja de Trabajo para listado'!$A$151:$Z$151,0)),0)+IFERROR(INDEX('Hoja de Trabajo para listado'!$AB$155:$BA$1048576,MATCH($A410,'Hoja de Trabajo para listado'!$AB$155:$AB$1048576,0),MATCH((CUADRO!P$5&amp;$E410),'Hoja de Trabajo para listado'!$AB$151:$BA$151,0)),0)+IFERROR(INDEX('Hoja de Trabajo para listado'!$BC$155:$CB$1048576,MATCH($A410,'Hoja de Trabajo para listado'!$BC$155:$BC$1048576,0),MATCH((CUADRO!P$5&amp;$E410),'Hoja de Trabajo para listado'!$BC$151:$CB$151,0)),0)+IFERROR(INDEX('Hoja de Trabajo para listado'!$DE$153:$DG$274,MATCH($A410,'Hoja de Trabajo para listado'!$DE$153:$DE$1048576,0),MATCH((CUADRO!P$5&amp;$E410),'Hoja de Trabajo para listado'!$DE$151:$DG$151,0)),0)+IFERROR(INDEX('Hoja de Trabajo para listado'!$CD$155:$DC$1048576,MATCH($A410,'Hoja de Trabajo para listado'!$CD$155:$CD$1048576,0),MATCH((CUADRO!P$5&amp;$E410),'Hoja de Trabajo para listado'!$CD$151:$DC$151,0)),0)</f>
        <v>0</v>
      </c>
      <c r="Q410" s="243">
        <f ca="1">+IFERROR(INDEX('Hoja de Trabajo para listado'!$A$155:$Z$1048576,MATCH($A410,'Hoja de Trabajo para listado'!$A$155:$A$1048576,0),MATCH((CUADRO!Q$5&amp;$E410),'Hoja de Trabajo para listado'!$A$151:$Z$151,0)),0)+IFERROR(INDEX('Hoja de Trabajo para listado'!$AB$155:$BA$1048576,MATCH($A410,'Hoja de Trabajo para listado'!$AB$155:$AB$1048576,0),MATCH((CUADRO!Q$5&amp;$E410),'Hoja de Trabajo para listado'!$AB$151:$BA$151,0)),0)+IFERROR(INDEX('Hoja de Trabajo para listado'!$BC$155:$CB$1048576,MATCH($A410,'Hoja de Trabajo para listado'!$BC$155:$BC$1048576,0),MATCH((CUADRO!Q$5&amp;$E410),'Hoja de Trabajo para listado'!$BC$151:$CB$151,0)),0)+IFERROR(INDEX('Hoja de Trabajo para listado'!$DE$153:$DG$274,MATCH($A410,'Hoja de Trabajo para listado'!$DE$153:$DE$1048576,0),MATCH((CUADRO!Q$5&amp;$E410),'Hoja de Trabajo para listado'!$DE$151:$DG$151,0)),0)+IFERROR(INDEX('Hoja de Trabajo para listado'!$CD$155:$DC$1048576,MATCH($A410,'Hoja de Trabajo para listado'!$CD$155:$CD$1048576,0),MATCH((CUADRO!Q$5&amp;$E410),'Hoja de Trabajo para listado'!$CD$151:$DC$151,0)),0)</f>
        <v>0</v>
      </c>
      <c r="R410" s="243">
        <f t="shared" ca="1" si="15"/>
        <v>0</v>
      </c>
      <c r="S410" s="263"/>
      <c r="T410" s="243">
        <f ca="1">+T411</f>
        <v>2503494.6100000003</v>
      </c>
      <c r="U410" s="242">
        <f t="shared" si="16"/>
        <v>1</v>
      </c>
      <c r="V410" s="333" t="str">
        <f>+VLOOKUP(A410,bd_lista!$A$3:$E$590,5,FALSE)</f>
        <v>Instituciones Financieras no Bancarias</v>
      </c>
      <c r="W410" s="391" t="str">
        <f>+V410</f>
        <v>Instituciones Financieras no Bancarias</v>
      </c>
      <c r="X410" s="242">
        <v>99</v>
      </c>
      <c r="Y410" s="242" t="s">
        <v>1371</v>
      </c>
      <c r="Z410" s="294">
        <f>+X410</f>
        <v>99</v>
      </c>
      <c r="AA410" s="319" t="str">
        <f>+Y410</f>
        <v>Tesoro General de la Nación</v>
      </c>
    </row>
    <row r="411" spans="1:27" customFormat="1" ht="27" hidden="1" customHeight="1">
      <c r="A411" s="32">
        <v>862</v>
      </c>
      <c r="B411" s="388"/>
      <c r="C411" s="333" t="str">
        <f>+VLOOKUP(A411,bd_lista!$A$3:$C$590,3,FALSE)</f>
        <v>Fondo Nacional de Desarrollo Regional</v>
      </c>
      <c r="D411" s="390"/>
      <c r="E411" s="244" t="s">
        <v>1305</v>
      </c>
      <c r="F411" s="243">
        <f ca="1">+IFERROR(INDEX('Hoja de Trabajo para listado'!$A$155:$Z$1048576,MATCH($A411,'Hoja de Trabajo para listado'!$A$155:$A$1048576,0),MATCH((CUADRO!F$5&amp;$E411),'Hoja de Trabajo para listado'!$A$151:$Z$151,0)),0)+IFERROR(INDEX('Hoja de Trabajo para listado'!$AB$155:$BA$1048576,MATCH($A411,'Hoja de Trabajo para listado'!$AB$155:$AB$1048576,0),MATCH((CUADRO!F$5&amp;$E411),'Hoja de Trabajo para listado'!$AB$151:$BA$151,0)),0)+IFERROR(INDEX('Hoja de Trabajo para listado'!$BC$155:$CB$1048576,MATCH($A411,'Hoja de Trabajo para listado'!$BC$155:$BC$1048576,0),MATCH((CUADRO!F$5&amp;$E411),'Hoja de Trabajo para listado'!$BC$151:$CB$151,0)),0)+IFERROR(INDEX('Hoja de Trabajo para listado'!$DE$153:$DG$274,MATCH($A411,'Hoja de Trabajo para listado'!$DE$153:$DE$1048576,0),MATCH((CUADRO!F$5&amp;$E411),'Hoja de Trabajo para listado'!$DE$151:$DG$151,0)),0)+IFERROR(INDEX('Hoja de Trabajo para listado'!$CD$155:$DC$1048576,MATCH($A411,'Hoja de Trabajo para listado'!$CD$155:$CD$1048576,0),MATCH((CUADRO!F$5&amp;$E411),'Hoja de Trabajo para listado'!$CD$151:$DC$151,0)),0)</f>
        <v>5453.6100000000006</v>
      </c>
      <c r="G411" s="243">
        <f ca="1">+IFERROR(INDEX('Hoja de Trabajo para listado'!$A$155:$Z$1048576,MATCH($A411,'Hoja de Trabajo para listado'!$A$155:$A$1048576,0),MATCH((CUADRO!G$5&amp;$E411),'Hoja de Trabajo para listado'!$A$151:$Z$151,0)),0)+IFERROR(INDEX('Hoja de Trabajo para listado'!$AB$155:$BA$1048576,MATCH($A411,'Hoja de Trabajo para listado'!$AB$155:$AB$1048576,0),MATCH((CUADRO!G$5&amp;$E411),'Hoja de Trabajo para listado'!$AB$151:$BA$151,0)),0)+IFERROR(INDEX('Hoja de Trabajo para listado'!$BC$155:$CB$1048576,MATCH($A411,'Hoja de Trabajo para listado'!$BC$155:$BC$1048576,0),MATCH((CUADRO!G$5&amp;$E411),'Hoja de Trabajo para listado'!$BC$151:$CB$151,0)),0)+IFERROR(INDEX('Hoja de Trabajo para listado'!$DE$153:$DG$274,MATCH($A411,'Hoja de Trabajo para listado'!$DE$153:$DE$1048576,0),MATCH((CUADRO!G$5&amp;$E411),'Hoja de Trabajo para listado'!$DE$151:$DG$151,0)),0)+IFERROR(INDEX('Hoja de Trabajo para listado'!$CD$155:$DC$1048576,MATCH($A411,'Hoja de Trabajo para listado'!$CD$155:$CD$1048576,0),MATCH((CUADRO!G$5&amp;$E411),'Hoja de Trabajo para listado'!$CD$151:$DC$151,0)),0)</f>
        <v>0.09</v>
      </c>
      <c r="H411" s="243">
        <f ca="1">+IFERROR(INDEX('Hoja de Trabajo para listado'!$A$155:$Z$1048576,MATCH($A411,'Hoja de Trabajo para listado'!$A$155:$A$1048576,0),MATCH((CUADRO!H$5&amp;$E411),'Hoja de Trabajo para listado'!$A$151:$Z$151,0)),0)+IFERROR(INDEX('Hoja de Trabajo para listado'!$AB$155:$BA$1048576,MATCH($A411,'Hoja de Trabajo para listado'!$AB$155:$AB$1048576,0),MATCH((CUADRO!H$5&amp;$E411),'Hoja de Trabajo para listado'!$AB$151:$BA$151,0)),0)+IFERROR(INDEX('Hoja de Trabajo para listado'!$BC$155:$CB$1048576,MATCH($A411,'Hoja de Trabajo para listado'!$BC$155:$BC$1048576,0),MATCH((CUADRO!H$5&amp;$E411),'Hoja de Trabajo para listado'!$BC$151:$CB$151,0)),0)+IFERROR(INDEX('Hoja de Trabajo para listado'!$DE$153:$DG$274,MATCH($A411,'Hoja de Trabajo para listado'!$DE$153:$DE$1048576,0),MATCH((CUADRO!H$5&amp;$E411),'Hoja de Trabajo para listado'!$DE$151:$DG$151,0)),0)+IFERROR(INDEX('Hoja de Trabajo para listado'!$CD$155:$DC$1048576,MATCH($A411,'Hoja de Trabajo para listado'!$CD$155:$CD$1048576,0),MATCH((CUADRO!H$5&amp;$E411),'Hoja de Trabajo para listado'!$CD$151:$DC$151,0)),0)</f>
        <v>4095.7299999999996</v>
      </c>
      <c r="I411" s="243">
        <f ca="1">+IFERROR(INDEX('Hoja de Trabajo para listado'!$A$155:$Z$1048576,MATCH($A411,'Hoja de Trabajo para listado'!$A$155:$A$1048576,0),MATCH((CUADRO!I$5&amp;$E411),'Hoja de Trabajo para listado'!$A$151:$Z$151,0)),0)+IFERROR(INDEX('Hoja de Trabajo para listado'!$AB$155:$BA$1048576,MATCH($A411,'Hoja de Trabajo para listado'!$AB$155:$AB$1048576,0),MATCH((CUADRO!I$5&amp;$E411),'Hoja de Trabajo para listado'!$AB$151:$BA$151,0)),0)+IFERROR(INDEX('Hoja de Trabajo para listado'!$BC$155:$CB$1048576,MATCH($A411,'Hoja de Trabajo para listado'!$BC$155:$BC$1048576,0),MATCH((CUADRO!I$5&amp;$E411),'Hoja de Trabajo para listado'!$BC$151:$CB$151,0)),0)+IFERROR(INDEX('Hoja de Trabajo para listado'!$DE$153:$DG$274,MATCH($A411,'Hoja de Trabajo para listado'!$DE$153:$DE$1048576,0),MATCH((CUADRO!I$5&amp;$E411),'Hoja de Trabajo para listado'!$DE$151:$DG$151,0)),0)+IFERROR(INDEX('Hoja de Trabajo para listado'!$CD$155:$DC$1048576,MATCH($A411,'Hoja de Trabajo para listado'!$CD$155:$CD$1048576,0),MATCH((CUADRO!I$5&amp;$E411),'Hoja de Trabajo para listado'!$CD$151:$DC$151,0)),0)</f>
        <v>2493945.1800000002</v>
      </c>
      <c r="J411" s="243">
        <f ca="1">+IFERROR(INDEX('Hoja de Trabajo para listado'!$A$155:$Z$1048576,MATCH($A411,'Hoja de Trabajo para listado'!$A$155:$A$1048576,0),MATCH((CUADRO!J$5&amp;$E411),'Hoja de Trabajo para listado'!$A$151:$Z$151,0)),0)+IFERROR(INDEX('Hoja de Trabajo para listado'!$AB$155:$BA$1048576,MATCH($A411,'Hoja de Trabajo para listado'!$AB$155:$AB$1048576,0),MATCH((CUADRO!J$5&amp;$E411),'Hoja de Trabajo para listado'!$AB$151:$BA$151,0)),0)+IFERROR(INDEX('Hoja de Trabajo para listado'!$BC$155:$CB$1048576,MATCH($A411,'Hoja de Trabajo para listado'!$BC$155:$BC$1048576,0),MATCH((CUADRO!J$5&amp;$E411),'Hoja de Trabajo para listado'!$BC$151:$CB$151,0)),0)+IFERROR(INDEX('Hoja de Trabajo para listado'!$DE$153:$DG$274,MATCH($A411,'Hoja de Trabajo para listado'!$DE$153:$DE$1048576,0),MATCH((CUADRO!J$5&amp;$E411),'Hoja de Trabajo para listado'!$DE$151:$DG$151,0)),0)+IFERROR(INDEX('Hoja de Trabajo para listado'!$CD$155:$DC$1048576,MATCH($A411,'Hoja de Trabajo para listado'!$CD$155:$CD$1048576,0),MATCH((CUADRO!J$5&amp;$E411),'Hoja de Trabajo para listado'!$CD$151:$DC$151,0)),0)</f>
        <v>0</v>
      </c>
      <c r="K411" s="243">
        <f ca="1">+IFERROR(INDEX('Hoja de Trabajo para listado'!$A$155:$Z$1048576,MATCH($A411,'Hoja de Trabajo para listado'!$A$155:$A$1048576,0),MATCH((CUADRO!K$5&amp;$E411),'Hoja de Trabajo para listado'!$A$151:$Z$151,0)),0)+IFERROR(INDEX('Hoja de Trabajo para listado'!$AB$155:$BA$1048576,MATCH($A411,'Hoja de Trabajo para listado'!$AB$155:$AB$1048576,0),MATCH((CUADRO!K$5&amp;$E411),'Hoja de Trabajo para listado'!$AB$151:$BA$151,0)),0)+IFERROR(INDEX('Hoja de Trabajo para listado'!$BC$155:$CB$1048576,MATCH($A411,'Hoja de Trabajo para listado'!$BC$155:$BC$1048576,0),MATCH((CUADRO!K$5&amp;$E411),'Hoja de Trabajo para listado'!$BC$151:$CB$151,0)),0)+IFERROR(INDEX('Hoja de Trabajo para listado'!$DE$153:$DG$274,MATCH($A411,'Hoja de Trabajo para listado'!$DE$153:$DE$1048576,0),MATCH((CUADRO!K$5&amp;$E411),'Hoja de Trabajo para listado'!$DE$151:$DG$151,0)),0)+IFERROR(INDEX('Hoja de Trabajo para listado'!$CD$155:$DC$1048576,MATCH($A411,'Hoja de Trabajo para listado'!$CD$155:$CD$1048576,0),MATCH((CUADRO!K$5&amp;$E411),'Hoja de Trabajo para listado'!$CD$151:$DC$151,0)),0)</f>
        <v>0</v>
      </c>
      <c r="L411" s="243">
        <f ca="1">+IFERROR(INDEX('Hoja de Trabajo para listado'!$A$155:$Z$1048576,MATCH($A411,'Hoja de Trabajo para listado'!$A$155:$A$1048576,0),MATCH((CUADRO!L$5&amp;$E411),'Hoja de Trabajo para listado'!$A$151:$Z$151,0)),0)+IFERROR(INDEX('Hoja de Trabajo para listado'!$AB$155:$BA$1048576,MATCH($A411,'Hoja de Trabajo para listado'!$AB$155:$AB$1048576,0),MATCH((CUADRO!L$5&amp;$E411),'Hoja de Trabajo para listado'!$AB$151:$BA$151,0)),0)+IFERROR(INDEX('Hoja de Trabajo para listado'!$BC$155:$CB$1048576,MATCH($A411,'Hoja de Trabajo para listado'!$BC$155:$BC$1048576,0),MATCH((CUADRO!L$5&amp;$E411),'Hoja de Trabajo para listado'!$BC$151:$CB$151,0)),0)+IFERROR(INDEX('Hoja de Trabajo para listado'!$DE$153:$DG$274,MATCH($A411,'Hoja de Trabajo para listado'!$DE$153:$DE$1048576,0),MATCH((CUADRO!L$5&amp;$E411),'Hoja de Trabajo para listado'!$DE$151:$DG$151,0)),0)+IFERROR(INDEX('Hoja de Trabajo para listado'!$CD$155:$DC$1048576,MATCH($A411,'Hoja de Trabajo para listado'!$CD$155:$CD$1048576,0),MATCH((CUADRO!L$5&amp;$E411),'Hoja de Trabajo para listado'!$CD$151:$DC$151,0)),0)</f>
        <v>0</v>
      </c>
      <c r="M411" s="243">
        <f ca="1">+IFERROR(INDEX('Hoja de Trabajo para listado'!$A$155:$Z$1048576,MATCH($A411,'Hoja de Trabajo para listado'!$A$155:$A$1048576,0),MATCH((CUADRO!M$5&amp;$E411),'Hoja de Trabajo para listado'!$A$151:$Z$151,0)),0)+IFERROR(INDEX('Hoja de Trabajo para listado'!$AB$155:$BA$1048576,MATCH($A411,'Hoja de Trabajo para listado'!$AB$155:$AB$1048576,0),MATCH((CUADRO!M$5&amp;$E411),'Hoja de Trabajo para listado'!$AB$151:$BA$151,0)),0)+IFERROR(INDEX('Hoja de Trabajo para listado'!$BC$155:$CB$1048576,MATCH($A411,'Hoja de Trabajo para listado'!$BC$155:$BC$1048576,0),MATCH((CUADRO!M$5&amp;$E411),'Hoja de Trabajo para listado'!$BC$151:$CB$151,0)),0)+IFERROR(INDEX('Hoja de Trabajo para listado'!$DE$153:$DG$274,MATCH($A411,'Hoja de Trabajo para listado'!$DE$153:$DE$1048576,0),MATCH((CUADRO!M$5&amp;$E411),'Hoja de Trabajo para listado'!$DE$151:$DG$151,0)),0)+IFERROR(INDEX('Hoja de Trabajo para listado'!$CD$155:$DC$1048576,MATCH($A411,'Hoja de Trabajo para listado'!$CD$155:$CD$1048576,0),MATCH((CUADRO!M$5&amp;$E411),'Hoja de Trabajo para listado'!$CD$151:$DC$151,0)),0)</f>
        <v>0</v>
      </c>
      <c r="N411" s="243">
        <f ca="1">+IFERROR(INDEX('Hoja de Trabajo para listado'!$A$155:$Z$1048576,MATCH($A411,'Hoja de Trabajo para listado'!$A$155:$A$1048576,0),MATCH((CUADRO!N$5&amp;$E411),'Hoja de Trabajo para listado'!$A$151:$Z$151,0)),0)+IFERROR(INDEX('Hoja de Trabajo para listado'!$AB$155:$BA$1048576,MATCH($A411,'Hoja de Trabajo para listado'!$AB$155:$AB$1048576,0),MATCH((CUADRO!N$5&amp;$E411),'Hoja de Trabajo para listado'!$AB$151:$BA$151,0)),0)+IFERROR(INDEX('Hoja de Trabajo para listado'!$BC$155:$CB$1048576,MATCH($A411,'Hoja de Trabajo para listado'!$BC$155:$BC$1048576,0),MATCH((CUADRO!N$5&amp;$E411),'Hoja de Trabajo para listado'!$BC$151:$CB$151,0)),0)+IFERROR(INDEX('Hoja de Trabajo para listado'!$DE$153:$DG$274,MATCH($A411,'Hoja de Trabajo para listado'!$DE$153:$DE$1048576,0),MATCH((CUADRO!N$5&amp;$E411),'Hoja de Trabajo para listado'!$DE$151:$DG$151,0)),0)+IFERROR(INDEX('Hoja de Trabajo para listado'!$CD$155:$DC$1048576,MATCH($A411,'Hoja de Trabajo para listado'!$CD$155:$CD$1048576,0),MATCH((CUADRO!N$5&amp;$E411),'Hoja de Trabajo para listado'!$CD$151:$DC$151,0)),0)</f>
        <v>0</v>
      </c>
      <c r="O411" s="243">
        <f ca="1">+IFERROR(INDEX('Hoja de Trabajo para listado'!$A$155:$Z$1048576,MATCH($A411,'Hoja de Trabajo para listado'!$A$155:$A$1048576,0),MATCH((CUADRO!O$5&amp;$E411),'Hoja de Trabajo para listado'!$A$151:$Z$151,0)),0)+IFERROR(INDEX('Hoja de Trabajo para listado'!$AB$155:$BA$1048576,MATCH($A411,'Hoja de Trabajo para listado'!$AB$155:$AB$1048576,0),MATCH((CUADRO!O$5&amp;$E411),'Hoja de Trabajo para listado'!$AB$151:$BA$151,0)),0)+IFERROR(INDEX('Hoja de Trabajo para listado'!$BC$155:$CB$1048576,MATCH($A411,'Hoja de Trabajo para listado'!$BC$155:$BC$1048576,0),MATCH((CUADRO!O$5&amp;$E411),'Hoja de Trabajo para listado'!$BC$151:$CB$151,0)),0)+IFERROR(INDEX('Hoja de Trabajo para listado'!$DE$153:$DG$274,MATCH($A411,'Hoja de Trabajo para listado'!$DE$153:$DE$1048576,0),MATCH((CUADRO!O$5&amp;$E411),'Hoja de Trabajo para listado'!$DE$151:$DG$151,0)),0)+IFERROR(INDEX('Hoja de Trabajo para listado'!$CD$155:$DC$1048576,MATCH($A411,'Hoja de Trabajo para listado'!$CD$155:$CD$1048576,0),MATCH((CUADRO!O$5&amp;$E411),'Hoja de Trabajo para listado'!$CD$151:$DC$151,0)),0)</f>
        <v>0</v>
      </c>
      <c r="P411" s="243">
        <f ca="1">+IFERROR(INDEX('Hoja de Trabajo para listado'!$A$155:$Z$1048576,MATCH($A411,'Hoja de Trabajo para listado'!$A$155:$A$1048576,0),MATCH((CUADRO!P$5&amp;$E411),'Hoja de Trabajo para listado'!$A$151:$Z$151,0)),0)+IFERROR(INDEX('Hoja de Trabajo para listado'!$AB$155:$BA$1048576,MATCH($A411,'Hoja de Trabajo para listado'!$AB$155:$AB$1048576,0),MATCH((CUADRO!P$5&amp;$E411),'Hoja de Trabajo para listado'!$AB$151:$BA$151,0)),0)+IFERROR(INDEX('Hoja de Trabajo para listado'!$BC$155:$CB$1048576,MATCH($A411,'Hoja de Trabajo para listado'!$BC$155:$BC$1048576,0),MATCH((CUADRO!P$5&amp;$E411),'Hoja de Trabajo para listado'!$BC$151:$CB$151,0)),0)+IFERROR(INDEX('Hoja de Trabajo para listado'!$DE$153:$DG$274,MATCH($A411,'Hoja de Trabajo para listado'!$DE$153:$DE$1048576,0),MATCH((CUADRO!P$5&amp;$E411),'Hoja de Trabajo para listado'!$DE$151:$DG$151,0)),0)+IFERROR(INDEX('Hoja de Trabajo para listado'!$CD$155:$DC$1048576,MATCH($A411,'Hoja de Trabajo para listado'!$CD$155:$CD$1048576,0),MATCH((CUADRO!P$5&amp;$E411),'Hoja de Trabajo para listado'!$CD$151:$DC$151,0)),0)</f>
        <v>0</v>
      </c>
      <c r="Q411" s="243">
        <f ca="1">+IFERROR(INDEX('Hoja de Trabajo para listado'!$A$155:$Z$1048576,MATCH($A411,'Hoja de Trabajo para listado'!$A$155:$A$1048576,0),MATCH((CUADRO!Q$5&amp;$E411),'Hoja de Trabajo para listado'!$A$151:$Z$151,0)),0)+IFERROR(INDEX('Hoja de Trabajo para listado'!$AB$155:$BA$1048576,MATCH($A411,'Hoja de Trabajo para listado'!$AB$155:$AB$1048576,0),MATCH((CUADRO!Q$5&amp;$E411),'Hoja de Trabajo para listado'!$AB$151:$BA$151,0)),0)+IFERROR(INDEX('Hoja de Trabajo para listado'!$BC$155:$CB$1048576,MATCH($A411,'Hoja de Trabajo para listado'!$BC$155:$BC$1048576,0),MATCH((CUADRO!Q$5&amp;$E411),'Hoja de Trabajo para listado'!$BC$151:$CB$151,0)),0)+IFERROR(INDEX('Hoja de Trabajo para listado'!$DE$153:$DG$274,MATCH($A411,'Hoja de Trabajo para listado'!$DE$153:$DE$1048576,0),MATCH((CUADRO!Q$5&amp;$E411),'Hoja de Trabajo para listado'!$DE$151:$DG$151,0)),0)+IFERROR(INDEX('Hoja de Trabajo para listado'!$CD$155:$DC$1048576,MATCH($A411,'Hoja de Trabajo para listado'!$CD$155:$CD$1048576,0),MATCH((CUADRO!Q$5&amp;$E411),'Hoja de Trabajo para listado'!$CD$151:$DC$151,0)),0)</f>
        <v>0</v>
      </c>
      <c r="R411" s="243">
        <f t="shared" ca="1" si="15"/>
        <v>2503494.6100000003</v>
      </c>
      <c r="S411" s="243">
        <f ca="1">+R410+R411</f>
        <v>2503494.6100000003</v>
      </c>
      <c r="T411" s="243">
        <f ca="1">+S411</f>
        <v>2503494.6100000003</v>
      </c>
      <c r="U411" s="242">
        <f t="shared" si="16"/>
        <v>2</v>
      </c>
      <c r="V411" s="333" t="str">
        <f>+VLOOKUP(A411,bd_lista!$A$3:$E$590,5,FALSE)</f>
        <v>Instituciones Financieras no Bancarias</v>
      </c>
      <c r="W411" s="392"/>
      <c r="X411" s="242">
        <v>99</v>
      </c>
      <c r="Y411" s="242" t="s">
        <v>1371</v>
      </c>
      <c r="Z411" s="292"/>
      <c r="AA411" s="321"/>
    </row>
    <row r="412" spans="1:27" ht="15" hidden="1" customHeight="1">
      <c r="A412" s="32">
        <v>865</v>
      </c>
      <c r="B412" s="387">
        <f>+A412</f>
        <v>865</v>
      </c>
      <c r="C412" s="247" t="str">
        <f>+VLOOKUP(A412,bd_lista!$A$3:$C$590,3,FALSE)</f>
        <v>Fondo de Desarrollo del Sist.Fin. y Apoyo al Sec.Productivo</v>
      </c>
      <c r="D412" s="389" t="str">
        <f>+C412</f>
        <v>Fondo de Desarrollo del Sist.Fin. y Apoyo al Sec.Productivo</v>
      </c>
      <c r="E412" s="242" t="s">
        <v>1304</v>
      </c>
      <c r="F412" s="243">
        <f ca="1">+IFERROR(INDEX('Hoja de Trabajo para listado'!$A$155:$Z$1048576,MATCH($A412,'Hoja de Trabajo para listado'!$A$155:$A$1048576,0),MATCH((CUADRO!F$5&amp;$E412),'Hoja de Trabajo para listado'!$A$151:$Z$151,0)),0)+IFERROR(INDEX('Hoja de Trabajo para listado'!$AB$155:$BA$1048576,MATCH($A412,'Hoja de Trabajo para listado'!$AB$155:$AB$1048576,0),MATCH((CUADRO!F$5&amp;$E412),'Hoja de Trabajo para listado'!$AB$151:$BA$151,0)),0)+IFERROR(INDEX('Hoja de Trabajo para listado'!$BC$155:$CB$1048576,MATCH($A412,'Hoja de Trabajo para listado'!$BC$155:$BC$1048576,0),MATCH((CUADRO!F$5&amp;$E412),'Hoja de Trabajo para listado'!$BC$151:$CB$151,0)),0)+IFERROR(INDEX('Hoja de Trabajo para listado'!$DE$153:$DG$274,MATCH($A412,'Hoja de Trabajo para listado'!$DE$153:$DE$1048576,0),MATCH((CUADRO!F$5&amp;$E412),'Hoja de Trabajo para listado'!$DE$151:$DG$151,0)),0)+IFERROR(INDEX('Hoja de Trabajo para listado'!$CD$155:$DC$1048576,MATCH($A412,'Hoja de Trabajo para listado'!$CD$155:$CD$1048576,0),MATCH((CUADRO!F$5&amp;$E412),'Hoja de Trabajo para listado'!$CD$151:$DC$151,0)),0)</f>
        <v>0</v>
      </c>
      <c r="G412" s="243">
        <f ca="1">+IFERROR(INDEX('Hoja de Trabajo para listado'!$A$155:$Z$1048576,MATCH($A412,'Hoja de Trabajo para listado'!$A$155:$A$1048576,0),MATCH((CUADRO!G$5&amp;$E412),'Hoja de Trabajo para listado'!$A$151:$Z$151,0)),0)+IFERROR(INDEX('Hoja de Trabajo para listado'!$AB$155:$BA$1048576,MATCH($A412,'Hoja de Trabajo para listado'!$AB$155:$AB$1048576,0),MATCH((CUADRO!G$5&amp;$E412),'Hoja de Trabajo para listado'!$AB$151:$BA$151,0)),0)+IFERROR(INDEX('Hoja de Trabajo para listado'!$BC$155:$CB$1048576,MATCH($A412,'Hoja de Trabajo para listado'!$BC$155:$BC$1048576,0),MATCH((CUADRO!G$5&amp;$E412),'Hoja de Trabajo para listado'!$BC$151:$CB$151,0)),0)+IFERROR(INDEX('Hoja de Trabajo para listado'!$DE$153:$DG$274,MATCH($A412,'Hoja de Trabajo para listado'!$DE$153:$DE$1048576,0),MATCH((CUADRO!G$5&amp;$E412),'Hoja de Trabajo para listado'!$DE$151:$DG$151,0)),0)+IFERROR(INDEX('Hoja de Trabajo para listado'!$CD$155:$DC$1048576,MATCH($A412,'Hoja de Trabajo para listado'!$CD$155:$CD$1048576,0),MATCH((CUADRO!G$5&amp;$E412),'Hoja de Trabajo para listado'!$CD$151:$DC$151,0)),0)</f>
        <v>0</v>
      </c>
      <c r="H412" s="243">
        <f ca="1">+IFERROR(INDEX('Hoja de Trabajo para listado'!$A$155:$Z$1048576,MATCH($A412,'Hoja de Trabajo para listado'!$A$155:$A$1048576,0),MATCH((CUADRO!H$5&amp;$E412),'Hoja de Trabajo para listado'!$A$151:$Z$151,0)),0)+IFERROR(INDEX('Hoja de Trabajo para listado'!$AB$155:$BA$1048576,MATCH($A412,'Hoja de Trabajo para listado'!$AB$155:$AB$1048576,0),MATCH((CUADRO!H$5&amp;$E412),'Hoja de Trabajo para listado'!$AB$151:$BA$151,0)),0)+IFERROR(INDEX('Hoja de Trabajo para listado'!$BC$155:$CB$1048576,MATCH($A412,'Hoja de Trabajo para listado'!$BC$155:$BC$1048576,0),MATCH((CUADRO!H$5&amp;$E412),'Hoja de Trabajo para listado'!$BC$151:$CB$151,0)),0)+IFERROR(INDEX('Hoja de Trabajo para listado'!$DE$153:$DG$274,MATCH($A412,'Hoja de Trabajo para listado'!$DE$153:$DE$1048576,0),MATCH((CUADRO!H$5&amp;$E412),'Hoja de Trabajo para listado'!$DE$151:$DG$151,0)),0)+IFERROR(INDEX('Hoja de Trabajo para listado'!$CD$155:$DC$1048576,MATCH($A412,'Hoja de Trabajo para listado'!$CD$155:$CD$1048576,0),MATCH((CUADRO!H$5&amp;$E412),'Hoja de Trabajo para listado'!$CD$151:$DC$151,0)),0)</f>
        <v>8185.08</v>
      </c>
      <c r="I412" s="243">
        <f ca="1">+IFERROR(INDEX('Hoja de Trabajo para listado'!$A$155:$Z$1048576,MATCH($A412,'Hoja de Trabajo para listado'!$A$155:$A$1048576,0),MATCH((CUADRO!I$5&amp;$E412),'Hoja de Trabajo para listado'!$A$151:$Z$151,0)),0)+IFERROR(INDEX('Hoja de Trabajo para listado'!$AB$155:$BA$1048576,MATCH($A412,'Hoja de Trabajo para listado'!$AB$155:$AB$1048576,0),MATCH((CUADRO!I$5&amp;$E412),'Hoja de Trabajo para listado'!$AB$151:$BA$151,0)),0)+IFERROR(INDEX('Hoja de Trabajo para listado'!$BC$155:$CB$1048576,MATCH($A412,'Hoja de Trabajo para listado'!$BC$155:$BC$1048576,0),MATCH((CUADRO!I$5&amp;$E412),'Hoja de Trabajo para listado'!$BC$151:$CB$151,0)),0)+IFERROR(INDEX('Hoja de Trabajo para listado'!$DE$153:$DG$274,MATCH($A412,'Hoja de Trabajo para listado'!$DE$153:$DE$1048576,0),MATCH((CUADRO!I$5&amp;$E412),'Hoja de Trabajo para listado'!$DE$151:$DG$151,0)),0)+IFERROR(INDEX('Hoja de Trabajo para listado'!$CD$155:$DC$1048576,MATCH($A412,'Hoja de Trabajo para listado'!$CD$155:$CD$1048576,0),MATCH((CUADRO!I$5&amp;$E412),'Hoja de Trabajo para listado'!$CD$151:$DC$151,0)),0)</f>
        <v>0</v>
      </c>
      <c r="J412" s="243">
        <f ca="1">+IFERROR(INDEX('Hoja de Trabajo para listado'!$A$155:$Z$1048576,MATCH($A412,'Hoja de Trabajo para listado'!$A$155:$A$1048576,0),MATCH((CUADRO!J$5&amp;$E412),'Hoja de Trabajo para listado'!$A$151:$Z$151,0)),0)+IFERROR(INDEX('Hoja de Trabajo para listado'!$AB$155:$BA$1048576,MATCH($A412,'Hoja de Trabajo para listado'!$AB$155:$AB$1048576,0),MATCH((CUADRO!J$5&amp;$E412),'Hoja de Trabajo para listado'!$AB$151:$BA$151,0)),0)+IFERROR(INDEX('Hoja de Trabajo para listado'!$BC$155:$CB$1048576,MATCH($A412,'Hoja de Trabajo para listado'!$BC$155:$BC$1048576,0),MATCH((CUADRO!J$5&amp;$E412),'Hoja de Trabajo para listado'!$BC$151:$CB$151,0)),0)+IFERROR(INDEX('Hoja de Trabajo para listado'!$DE$153:$DG$274,MATCH($A412,'Hoja de Trabajo para listado'!$DE$153:$DE$1048576,0),MATCH((CUADRO!J$5&amp;$E412),'Hoja de Trabajo para listado'!$DE$151:$DG$151,0)),0)+IFERROR(INDEX('Hoja de Trabajo para listado'!$CD$155:$DC$1048576,MATCH($A412,'Hoja de Trabajo para listado'!$CD$155:$CD$1048576,0),MATCH((CUADRO!J$5&amp;$E412),'Hoja de Trabajo para listado'!$CD$151:$DC$151,0)),0)</f>
        <v>0</v>
      </c>
      <c r="K412" s="243">
        <f ca="1">+IFERROR(INDEX('Hoja de Trabajo para listado'!$A$155:$Z$1048576,MATCH($A412,'Hoja de Trabajo para listado'!$A$155:$A$1048576,0),MATCH((CUADRO!K$5&amp;$E412),'Hoja de Trabajo para listado'!$A$151:$Z$151,0)),0)+IFERROR(INDEX('Hoja de Trabajo para listado'!$AB$155:$BA$1048576,MATCH($A412,'Hoja de Trabajo para listado'!$AB$155:$AB$1048576,0),MATCH((CUADRO!K$5&amp;$E412),'Hoja de Trabajo para listado'!$AB$151:$BA$151,0)),0)+IFERROR(INDEX('Hoja de Trabajo para listado'!$BC$155:$CB$1048576,MATCH($A412,'Hoja de Trabajo para listado'!$BC$155:$BC$1048576,0),MATCH((CUADRO!K$5&amp;$E412),'Hoja de Trabajo para listado'!$BC$151:$CB$151,0)),0)+IFERROR(INDEX('Hoja de Trabajo para listado'!$DE$153:$DG$274,MATCH($A412,'Hoja de Trabajo para listado'!$DE$153:$DE$1048576,0),MATCH((CUADRO!K$5&amp;$E412),'Hoja de Trabajo para listado'!$DE$151:$DG$151,0)),0)+IFERROR(INDEX('Hoja de Trabajo para listado'!$CD$155:$DC$1048576,MATCH($A412,'Hoja de Trabajo para listado'!$CD$155:$CD$1048576,0),MATCH((CUADRO!K$5&amp;$E412),'Hoja de Trabajo para listado'!$CD$151:$DC$151,0)),0)</f>
        <v>0</v>
      </c>
      <c r="L412" s="243">
        <f ca="1">+IFERROR(INDEX('Hoja de Trabajo para listado'!$A$155:$Z$1048576,MATCH($A412,'Hoja de Trabajo para listado'!$A$155:$A$1048576,0),MATCH((CUADRO!L$5&amp;$E412),'Hoja de Trabajo para listado'!$A$151:$Z$151,0)),0)+IFERROR(INDEX('Hoja de Trabajo para listado'!$AB$155:$BA$1048576,MATCH($A412,'Hoja de Trabajo para listado'!$AB$155:$AB$1048576,0),MATCH((CUADRO!L$5&amp;$E412),'Hoja de Trabajo para listado'!$AB$151:$BA$151,0)),0)+IFERROR(INDEX('Hoja de Trabajo para listado'!$BC$155:$CB$1048576,MATCH($A412,'Hoja de Trabajo para listado'!$BC$155:$BC$1048576,0),MATCH((CUADRO!L$5&amp;$E412),'Hoja de Trabajo para listado'!$BC$151:$CB$151,0)),0)+IFERROR(INDEX('Hoja de Trabajo para listado'!$DE$153:$DG$274,MATCH($A412,'Hoja de Trabajo para listado'!$DE$153:$DE$1048576,0),MATCH((CUADRO!L$5&amp;$E412),'Hoja de Trabajo para listado'!$DE$151:$DG$151,0)),0)+IFERROR(INDEX('Hoja de Trabajo para listado'!$CD$155:$DC$1048576,MATCH($A412,'Hoja de Trabajo para listado'!$CD$155:$CD$1048576,0),MATCH((CUADRO!L$5&amp;$E412),'Hoja de Trabajo para listado'!$CD$151:$DC$151,0)),0)</f>
        <v>0</v>
      </c>
      <c r="M412" s="243">
        <f ca="1">+IFERROR(INDEX('Hoja de Trabajo para listado'!$A$155:$Z$1048576,MATCH($A412,'Hoja de Trabajo para listado'!$A$155:$A$1048576,0),MATCH((CUADRO!M$5&amp;$E412),'Hoja de Trabajo para listado'!$A$151:$Z$151,0)),0)+IFERROR(INDEX('Hoja de Trabajo para listado'!$AB$155:$BA$1048576,MATCH($A412,'Hoja de Trabajo para listado'!$AB$155:$AB$1048576,0),MATCH((CUADRO!M$5&amp;$E412),'Hoja de Trabajo para listado'!$AB$151:$BA$151,0)),0)+IFERROR(INDEX('Hoja de Trabajo para listado'!$BC$155:$CB$1048576,MATCH($A412,'Hoja de Trabajo para listado'!$BC$155:$BC$1048576,0),MATCH((CUADRO!M$5&amp;$E412),'Hoja de Trabajo para listado'!$BC$151:$CB$151,0)),0)+IFERROR(INDEX('Hoja de Trabajo para listado'!$DE$153:$DG$274,MATCH($A412,'Hoja de Trabajo para listado'!$DE$153:$DE$1048576,0),MATCH((CUADRO!M$5&amp;$E412),'Hoja de Trabajo para listado'!$DE$151:$DG$151,0)),0)+IFERROR(INDEX('Hoja de Trabajo para listado'!$CD$155:$DC$1048576,MATCH($A412,'Hoja de Trabajo para listado'!$CD$155:$CD$1048576,0),MATCH((CUADRO!M$5&amp;$E412),'Hoja de Trabajo para listado'!$CD$151:$DC$151,0)),0)</f>
        <v>0</v>
      </c>
      <c r="N412" s="243">
        <f ca="1">+IFERROR(INDEX('Hoja de Trabajo para listado'!$A$155:$Z$1048576,MATCH($A412,'Hoja de Trabajo para listado'!$A$155:$A$1048576,0),MATCH((CUADRO!N$5&amp;$E412),'Hoja de Trabajo para listado'!$A$151:$Z$151,0)),0)+IFERROR(INDEX('Hoja de Trabajo para listado'!$AB$155:$BA$1048576,MATCH($A412,'Hoja de Trabajo para listado'!$AB$155:$AB$1048576,0),MATCH((CUADRO!N$5&amp;$E412),'Hoja de Trabajo para listado'!$AB$151:$BA$151,0)),0)+IFERROR(INDEX('Hoja de Trabajo para listado'!$BC$155:$CB$1048576,MATCH($A412,'Hoja de Trabajo para listado'!$BC$155:$BC$1048576,0),MATCH((CUADRO!N$5&amp;$E412),'Hoja de Trabajo para listado'!$BC$151:$CB$151,0)),0)+IFERROR(INDEX('Hoja de Trabajo para listado'!$DE$153:$DG$274,MATCH($A412,'Hoja de Trabajo para listado'!$DE$153:$DE$1048576,0),MATCH((CUADRO!N$5&amp;$E412),'Hoja de Trabajo para listado'!$DE$151:$DG$151,0)),0)+IFERROR(INDEX('Hoja de Trabajo para listado'!$CD$155:$DC$1048576,MATCH($A412,'Hoja de Trabajo para listado'!$CD$155:$CD$1048576,0),MATCH((CUADRO!N$5&amp;$E412),'Hoja de Trabajo para listado'!$CD$151:$DC$151,0)),0)</f>
        <v>0</v>
      </c>
      <c r="O412" s="243">
        <f ca="1">+IFERROR(INDEX('Hoja de Trabajo para listado'!$A$155:$Z$1048576,MATCH($A412,'Hoja de Trabajo para listado'!$A$155:$A$1048576,0),MATCH((CUADRO!O$5&amp;$E412),'Hoja de Trabajo para listado'!$A$151:$Z$151,0)),0)+IFERROR(INDEX('Hoja de Trabajo para listado'!$AB$155:$BA$1048576,MATCH($A412,'Hoja de Trabajo para listado'!$AB$155:$AB$1048576,0),MATCH((CUADRO!O$5&amp;$E412),'Hoja de Trabajo para listado'!$AB$151:$BA$151,0)),0)+IFERROR(INDEX('Hoja de Trabajo para listado'!$BC$155:$CB$1048576,MATCH($A412,'Hoja de Trabajo para listado'!$BC$155:$BC$1048576,0),MATCH((CUADRO!O$5&amp;$E412),'Hoja de Trabajo para listado'!$BC$151:$CB$151,0)),0)+IFERROR(INDEX('Hoja de Trabajo para listado'!$DE$153:$DG$274,MATCH($A412,'Hoja de Trabajo para listado'!$DE$153:$DE$1048576,0),MATCH((CUADRO!O$5&amp;$E412),'Hoja de Trabajo para listado'!$DE$151:$DG$151,0)),0)+IFERROR(INDEX('Hoja de Trabajo para listado'!$CD$155:$DC$1048576,MATCH($A412,'Hoja de Trabajo para listado'!$CD$155:$CD$1048576,0),MATCH((CUADRO!O$5&amp;$E412),'Hoja de Trabajo para listado'!$CD$151:$DC$151,0)),0)</f>
        <v>0</v>
      </c>
      <c r="P412" s="243">
        <f ca="1">+IFERROR(INDEX('Hoja de Trabajo para listado'!$A$155:$Z$1048576,MATCH($A412,'Hoja de Trabajo para listado'!$A$155:$A$1048576,0),MATCH((CUADRO!P$5&amp;$E412),'Hoja de Trabajo para listado'!$A$151:$Z$151,0)),0)+IFERROR(INDEX('Hoja de Trabajo para listado'!$AB$155:$BA$1048576,MATCH($A412,'Hoja de Trabajo para listado'!$AB$155:$AB$1048576,0),MATCH((CUADRO!P$5&amp;$E412),'Hoja de Trabajo para listado'!$AB$151:$BA$151,0)),0)+IFERROR(INDEX('Hoja de Trabajo para listado'!$BC$155:$CB$1048576,MATCH($A412,'Hoja de Trabajo para listado'!$BC$155:$BC$1048576,0),MATCH((CUADRO!P$5&amp;$E412),'Hoja de Trabajo para listado'!$BC$151:$CB$151,0)),0)+IFERROR(INDEX('Hoja de Trabajo para listado'!$DE$153:$DG$274,MATCH($A412,'Hoja de Trabajo para listado'!$DE$153:$DE$1048576,0),MATCH((CUADRO!P$5&amp;$E412),'Hoja de Trabajo para listado'!$DE$151:$DG$151,0)),0)+IFERROR(INDEX('Hoja de Trabajo para listado'!$CD$155:$DC$1048576,MATCH($A412,'Hoja de Trabajo para listado'!$CD$155:$CD$1048576,0),MATCH((CUADRO!P$5&amp;$E412),'Hoja de Trabajo para listado'!$CD$151:$DC$151,0)),0)</f>
        <v>0</v>
      </c>
      <c r="Q412" s="243">
        <f ca="1">+IFERROR(INDEX('Hoja de Trabajo para listado'!$A$155:$Z$1048576,MATCH($A412,'Hoja de Trabajo para listado'!$A$155:$A$1048576,0),MATCH((CUADRO!Q$5&amp;$E412),'Hoja de Trabajo para listado'!$A$151:$Z$151,0)),0)+IFERROR(INDEX('Hoja de Trabajo para listado'!$AB$155:$BA$1048576,MATCH($A412,'Hoja de Trabajo para listado'!$AB$155:$AB$1048576,0),MATCH((CUADRO!Q$5&amp;$E412),'Hoja de Trabajo para listado'!$AB$151:$BA$151,0)),0)+IFERROR(INDEX('Hoja de Trabajo para listado'!$BC$155:$CB$1048576,MATCH($A412,'Hoja de Trabajo para listado'!$BC$155:$BC$1048576,0),MATCH((CUADRO!Q$5&amp;$E412),'Hoja de Trabajo para listado'!$BC$151:$CB$151,0)),0)+IFERROR(INDEX('Hoja de Trabajo para listado'!$DE$153:$DG$274,MATCH($A412,'Hoja de Trabajo para listado'!$DE$153:$DE$1048576,0),MATCH((CUADRO!Q$5&amp;$E412),'Hoja de Trabajo para listado'!$DE$151:$DG$151,0)),0)+IFERROR(INDEX('Hoja de Trabajo para listado'!$CD$155:$DC$1048576,MATCH($A412,'Hoja de Trabajo para listado'!$CD$155:$CD$1048576,0),MATCH((CUADRO!Q$5&amp;$E412),'Hoja de Trabajo para listado'!$CD$151:$DC$151,0)),0)</f>
        <v>0</v>
      </c>
      <c r="R412" s="243">
        <f t="shared" ca="1" si="15"/>
        <v>8185.08</v>
      </c>
      <c r="S412" s="379">
        <f ca="1">+R412+R413</f>
        <v>24078.05</v>
      </c>
      <c r="T412" s="268">
        <f ca="1">+T413</f>
        <v>24078.05</v>
      </c>
      <c r="U412" s="275">
        <f t="shared" si="16"/>
        <v>1</v>
      </c>
      <c r="V412" s="333" t="str">
        <f>+VLOOKUP(A412,bd_lista!$A$3:$E$590,5,FALSE)</f>
        <v>Instituciones Financieras no Bancarias</v>
      </c>
      <c r="W412" s="391" t="str">
        <f>+V412</f>
        <v>Instituciones Financieras no Bancarias</v>
      </c>
      <c r="X412" s="242">
        <v>0</v>
      </c>
      <c r="Y412" s="242" t="e">
        <f>+VLOOKUP(X412,bd_lista!$A$3:$C$590,3,FALSE)</f>
        <v>#N/A</v>
      </c>
      <c r="Z412" s="294">
        <f>+X412</f>
        <v>0</v>
      </c>
      <c r="AA412" s="295" t="e">
        <f>+Y412</f>
        <v>#N/A</v>
      </c>
    </row>
    <row r="413" spans="1:27" ht="15" hidden="1" customHeight="1">
      <c r="A413" s="32">
        <v>865</v>
      </c>
      <c r="B413" s="388"/>
      <c r="C413" s="333" t="str">
        <f>+VLOOKUP(A413,bd_lista!$A$3:$C$590,3,FALSE)</f>
        <v>Fondo de Desarrollo del Sist.Fin. y Apoyo al Sec.Productivo</v>
      </c>
      <c r="D413" s="390"/>
      <c r="E413" s="244" t="s">
        <v>1305</v>
      </c>
      <c r="F413" s="245">
        <f ca="1">+IFERROR(INDEX('Hoja de Trabajo para listado'!$A$155:$Z$1048576,MATCH($A413,'Hoja de Trabajo para listado'!$A$155:$A$1048576,0),MATCH((CUADRO!F$5&amp;$E413),'Hoja de Trabajo para listado'!$A$151:$Z$151,0)),0)+IFERROR(INDEX('Hoja de Trabajo para listado'!$AB$155:$BA$1048576,MATCH($A413,'Hoja de Trabajo para listado'!$AB$155:$AB$1048576,0),MATCH((CUADRO!F$5&amp;$E413),'Hoja de Trabajo para listado'!$AB$151:$BA$151,0)),0)+IFERROR(INDEX('Hoja de Trabajo para listado'!$BC$155:$CB$1048576,MATCH($A413,'Hoja de Trabajo para listado'!$BC$155:$BC$1048576,0),MATCH((CUADRO!F$5&amp;$E413),'Hoja de Trabajo para listado'!$BC$151:$CB$151,0)),0)+IFERROR(INDEX('Hoja de Trabajo para listado'!$DE$153:$DG$274,MATCH($A413,'Hoja de Trabajo para listado'!$DE$153:$DE$1048576,0),MATCH((CUADRO!F$5&amp;$E413),'Hoja de Trabajo para listado'!$DE$151:$DG$151,0)),0)+IFERROR(INDEX('Hoja de Trabajo para listado'!$CD$155:$DC$1048576,MATCH($A413,'Hoja de Trabajo para listado'!$CD$155:$CD$1048576,0),MATCH((CUADRO!F$5&amp;$E413),'Hoja de Trabajo para listado'!$CD$151:$DC$151,0)),0)</f>
        <v>0</v>
      </c>
      <c r="G413" s="245">
        <f ca="1">+IFERROR(INDEX('Hoja de Trabajo para listado'!$A$155:$Z$1048576,MATCH($A413,'Hoja de Trabajo para listado'!$A$155:$A$1048576,0),MATCH((CUADRO!G$5&amp;$E413),'Hoja de Trabajo para listado'!$A$151:$Z$151,0)),0)+IFERROR(INDEX('Hoja de Trabajo para listado'!$AB$155:$BA$1048576,MATCH($A413,'Hoja de Trabajo para listado'!$AB$155:$AB$1048576,0),MATCH((CUADRO!G$5&amp;$E413),'Hoja de Trabajo para listado'!$AB$151:$BA$151,0)),0)+IFERROR(INDEX('Hoja de Trabajo para listado'!$BC$155:$CB$1048576,MATCH($A413,'Hoja de Trabajo para listado'!$BC$155:$BC$1048576,0),MATCH((CUADRO!G$5&amp;$E413),'Hoja de Trabajo para listado'!$BC$151:$CB$151,0)),0)+IFERROR(INDEX('Hoja de Trabajo para listado'!$DE$153:$DG$274,MATCH($A413,'Hoja de Trabajo para listado'!$DE$153:$DE$1048576,0),MATCH((CUADRO!G$5&amp;$E413),'Hoja de Trabajo para listado'!$DE$151:$DG$151,0)),0)+IFERROR(INDEX('Hoja de Trabajo para listado'!$CD$155:$DC$1048576,MATCH($A413,'Hoja de Trabajo para listado'!$CD$155:$CD$1048576,0),MATCH((CUADRO!G$5&amp;$E413),'Hoja de Trabajo para listado'!$CD$151:$DC$151,0)),0)</f>
        <v>0</v>
      </c>
      <c r="H413" s="245">
        <f ca="1">+IFERROR(INDEX('Hoja de Trabajo para listado'!$A$155:$Z$1048576,MATCH($A413,'Hoja de Trabajo para listado'!$A$155:$A$1048576,0),MATCH((CUADRO!H$5&amp;$E413),'Hoja de Trabajo para listado'!$A$151:$Z$151,0)),0)+IFERROR(INDEX('Hoja de Trabajo para listado'!$AB$155:$BA$1048576,MATCH($A413,'Hoja de Trabajo para listado'!$AB$155:$AB$1048576,0),MATCH((CUADRO!H$5&amp;$E413),'Hoja de Trabajo para listado'!$AB$151:$BA$151,0)),0)+IFERROR(INDEX('Hoja de Trabajo para listado'!$BC$155:$CB$1048576,MATCH($A413,'Hoja de Trabajo para listado'!$BC$155:$BC$1048576,0),MATCH((CUADRO!H$5&amp;$E413),'Hoja de Trabajo para listado'!$BC$151:$CB$151,0)),0)+IFERROR(INDEX('Hoja de Trabajo para listado'!$DE$153:$DG$274,MATCH($A413,'Hoja de Trabajo para listado'!$DE$153:$DE$1048576,0),MATCH((CUADRO!H$5&amp;$E413),'Hoja de Trabajo para listado'!$DE$151:$DG$151,0)),0)+IFERROR(INDEX('Hoja de Trabajo para listado'!$CD$155:$DC$1048576,MATCH($A413,'Hoja de Trabajo para listado'!$CD$155:$CD$1048576,0),MATCH((CUADRO!H$5&amp;$E413),'Hoja de Trabajo para listado'!$CD$151:$DC$151,0)),0)</f>
        <v>0</v>
      </c>
      <c r="I413" s="245">
        <f ca="1">+IFERROR(INDEX('Hoja de Trabajo para listado'!$A$155:$Z$1048576,MATCH($A413,'Hoja de Trabajo para listado'!$A$155:$A$1048576,0),MATCH((CUADRO!I$5&amp;$E413),'Hoja de Trabajo para listado'!$A$151:$Z$151,0)),0)+IFERROR(INDEX('Hoja de Trabajo para listado'!$AB$155:$BA$1048576,MATCH($A413,'Hoja de Trabajo para listado'!$AB$155:$AB$1048576,0),MATCH((CUADRO!I$5&amp;$E413),'Hoja de Trabajo para listado'!$AB$151:$BA$151,0)),0)+IFERROR(INDEX('Hoja de Trabajo para listado'!$BC$155:$CB$1048576,MATCH($A413,'Hoja de Trabajo para listado'!$BC$155:$BC$1048576,0),MATCH((CUADRO!I$5&amp;$E413),'Hoja de Trabajo para listado'!$BC$151:$CB$151,0)),0)+IFERROR(INDEX('Hoja de Trabajo para listado'!$DE$153:$DG$274,MATCH($A413,'Hoja de Trabajo para listado'!$DE$153:$DE$1048576,0),MATCH((CUADRO!I$5&amp;$E413),'Hoja de Trabajo para listado'!$DE$151:$DG$151,0)),0)+IFERROR(INDEX('Hoja de Trabajo para listado'!$CD$155:$DC$1048576,MATCH($A413,'Hoja de Trabajo para listado'!$CD$155:$CD$1048576,0),MATCH((CUADRO!I$5&amp;$E413),'Hoja de Trabajo para listado'!$CD$151:$DC$151,0)),0)</f>
        <v>15892.97</v>
      </c>
      <c r="J413" s="245">
        <f ca="1">+IFERROR(INDEX('Hoja de Trabajo para listado'!$A$155:$Z$1048576,MATCH($A413,'Hoja de Trabajo para listado'!$A$155:$A$1048576,0),MATCH((CUADRO!J$5&amp;$E413),'Hoja de Trabajo para listado'!$A$151:$Z$151,0)),0)+IFERROR(INDEX('Hoja de Trabajo para listado'!$AB$155:$BA$1048576,MATCH($A413,'Hoja de Trabajo para listado'!$AB$155:$AB$1048576,0),MATCH((CUADRO!J$5&amp;$E413),'Hoja de Trabajo para listado'!$AB$151:$BA$151,0)),0)+IFERROR(INDEX('Hoja de Trabajo para listado'!$BC$155:$CB$1048576,MATCH($A413,'Hoja de Trabajo para listado'!$BC$155:$BC$1048576,0),MATCH((CUADRO!J$5&amp;$E413),'Hoja de Trabajo para listado'!$BC$151:$CB$151,0)),0)+IFERROR(INDEX('Hoja de Trabajo para listado'!$DE$153:$DG$274,MATCH($A413,'Hoja de Trabajo para listado'!$DE$153:$DE$1048576,0),MATCH((CUADRO!J$5&amp;$E413),'Hoja de Trabajo para listado'!$DE$151:$DG$151,0)),0)+IFERROR(INDEX('Hoja de Trabajo para listado'!$CD$155:$DC$1048576,MATCH($A413,'Hoja de Trabajo para listado'!$CD$155:$CD$1048576,0),MATCH((CUADRO!J$5&amp;$E413),'Hoja de Trabajo para listado'!$CD$151:$DC$151,0)),0)</f>
        <v>0</v>
      </c>
      <c r="K413" s="245">
        <f ca="1">+IFERROR(INDEX('Hoja de Trabajo para listado'!$A$155:$Z$1048576,MATCH($A413,'Hoja de Trabajo para listado'!$A$155:$A$1048576,0),MATCH((CUADRO!K$5&amp;$E413),'Hoja de Trabajo para listado'!$A$151:$Z$151,0)),0)+IFERROR(INDEX('Hoja de Trabajo para listado'!$AB$155:$BA$1048576,MATCH($A413,'Hoja de Trabajo para listado'!$AB$155:$AB$1048576,0),MATCH((CUADRO!K$5&amp;$E413),'Hoja de Trabajo para listado'!$AB$151:$BA$151,0)),0)+IFERROR(INDEX('Hoja de Trabajo para listado'!$BC$155:$CB$1048576,MATCH($A413,'Hoja de Trabajo para listado'!$BC$155:$BC$1048576,0),MATCH((CUADRO!K$5&amp;$E413),'Hoja de Trabajo para listado'!$BC$151:$CB$151,0)),0)+IFERROR(INDEX('Hoja de Trabajo para listado'!$DE$153:$DG$274,MATCH($A413,'Hoja de Trabajo para listado'!$DE$153:$DE$1048576,0),MATCH((CUADRO!K$5&amp;$E413),'Hoja de Trabajo para listado'!$DE$151:$DG$151,0)),0)+IFERROR(INDEX('Hoja de Trabajo para listado'!$CD$155:$DC$1048576,MATCH($A413,'Hoja de Trabajo para listado'!$CD$155:$CD$1048576,0),MATCH((CUADRO!K$5&amp;$E413),'Hoja de Trabajo para listado'!$CD$151:$DC$151,0)),0)</f>
        <v>0</v>
      </c>
      <c r="L413" s="245">
        <f ca="1">+IFERROR(INDEX('Hoja de Trabajo para listado'!$A$155:$Z$1048576,MATCH($A413,'Hoja de Trabajo para listado'!$A$155:$A$1048576,0),MATCH((CUADRO!L$5&amp;$E413),'Hoja de Trabajo para listado'!$A$151:$Z$151,0)),0)+IFERROR(INDEX('Hoja de Trabajo para listado'!$AB$155:$BA$1048576,MATCH($A413,'Hoja de Trabajo para listado'!$AB$155:$AB$1048576,0),MATCH((CUADRO!L$5&amp;$E413),'Hoja de Trabajo para listado'!$AB$151:$BA$151,0)),0)+IFERROR(INDEX('Hoja de Trabajo para listado'!$BC$155:$CB$1048576,MATCH($A413,'Hoja de Trabajo para listado'!$BC$155:$BC$1048576,0),MATCH((CUADRO!L$5&amp;$E413),'Hoja de Trabajo para listado'!$BC$151:$CB$151,0)),0)+IFERROR(INDEX('Hoja de Trabajo para listado'!$DE$153:$DG$274,MATCH($A413,'Hoja de Trabajo para listado'!$DE$153:$DE$1048576,0),MATCH((CUADRO!L$5&amp;$E413),'Hoja de Trabajo para listado'!$DE$151:$DG$151,0)),0)+IFERROR(INDEX('Hoja de Trabajo para listado'!$CD$155:$DC$1048576,MATCH($A413,'Hoja de Trabajo para listado'!$CD$155:$CD$1048576,0),MATCH((CUADRO!L$5&amp;$E413),'Hoja de Trabajo para listado'!$CD$151:$DC$151,0)),0)</f>
        <v>0</v>
      </c>
      <c r="M413" s="245">
        <f ca="1">+IFERROR(INDEX('Hoja de Trabajo para listado'!$A$155:$Z$1048576,MATCH($A413,'Hoja de Trabajo para listado'!$A$155:$A$1048576,0),MATCH((CUADRO!M$5&amp;$E413),'Hoja de Trabajo para listado'!$A$151:$Z$151,0)),0)+IFERROR(INDEX('Hoja de Trabajo para listado'!$AB$155:$BA$1048576,MATCH($A413,'Hoja de Trabajo para listado'!$AB$155:$AB$1048576,0),MATCH((CUADRO!M$5&amp;$E413),'Hoja de Trabajo para listado'!$AB$151:$BA$151,0)),0)+IFERROR(INDEX('Hoja de Trabajo para listado'!$BC$155:$CB$1048576,MATCH($A413,'Hoja de Trabajo para listado'!$BC$155:$BC$1048576,0),MATCH((CUADRO!M$5&amp;$E413),'Hoja de Trabajo para listado'!$BC$151:$CB$151,0)),0)+IFERROR(INDEX('Hoja de Trabajo para listado'!$DE$153:$DG$274,MATCH($A413,'Hoja de Trabajo para listado'!$DE$153:$DE$1048576,0),MATCH((CUADRO!M$5&amp;$E413),'Hoja de Trabajo para listado'!$DE$151:$DG$151,0)),0)+IFERROR(INDEX('Hoja de Trabajo para listado'!$CD$155:$DC$1048576,MATCH($A413,'Hoja de Trabajo para listado'!$CD$155:$CD$1048576,0),MATCH((CUADRO!M$5&amp;$E413),'Hoja de Trabajo para listado'!$CD$151:$DC$151,0)),0)</f>
        <v>0</v>
      </c>
      <c r="N413" s="245">
        <f ca="1">+IFERROR(INDEX('Hoja de Trabajo para listado'!$A$155:$Z$1048576,MATCH($A413,'Hoja de Trabajo para listado'!$A$155:$A$1048576,0),MATCH((CUADRO!N$5&amp;$E413),'Hoja de Trabajo para listado'!$A$151:$Z$151,0)),0)+IFERROR(INDEX('Hoja de Trabajo para listado'!$AB$155:$BA$1048576,MATCH($A413,'Hoja de Trabajo para listado'!$AB$155:$AB$1048576,0),MATCH((CUADRO!N$5&amp;$E413),'Hoja de Trabajo para listado'!$AB$151:$BA$151,0)),0)+IFERROR(INDEX('Hoja de Trabajo para listado'!$BC$155:$CB$1048576,MATCH($A413,'Hoja de Trabajo para listado'!$BC$155:$BC$1048576,0),MATCH((CUADRO!N$5&amp;$E413),'Hoja de Trabajo para listado'!$BC$151:$CB$151,0)),0)+IFERROR(INDEX('Hoja de Trabajo para listado'!$DE$153:$DG$274,MATCH($A413,'Hoja de Trabajo para listado'!$DE$153:$DE$1048576,0),MATCH((CUADRO!N$5&amp;$E413),'Hoja de Trabajo para listado'!$DE$151:$DG$151,0)),0)+IFERROR(INDEX('Hoja de Trabajo para listado'!$CD$155:$DC$1048576,MATCH($A413,'Hoja de Trabajo para listado'!$CD$155:$CD$1048576,0),MATCH((CUADRO!N$5&amp;$E413),'Hoja de Trabajo para listado'!$CD$151:$DC$151,0)),0)</f>
        <v>0</v>
      </c>
      <c r="O413" s="245">
        <f ca="1">+IFERROR(INDEX('Hoja de Trabajo para listado'!$A$155:$Z$1048576,MATCH($A413,'Hoja de Trabajo para listado'!$A$155:$A$1048576,0),MATCH((CUADRO!O$5&amp;$E413),'Hoja de Trabajo para listado'!$A$151:$Z$151,0)),0)+IFERROR(INDEX('Hoja de Trabajo para listado'!$AB$155:$BA$1048576,MATCH($A413,'Hoja de Trabajo para listado'!$AB$155:$AB$1048576,0),MATCH((CUADRO!O$5&amp;$E413),'Hoja de Trabajo para listado'!$AB$151:$BA$151,0)),0)+IFERROR(INDEX('Hoja de Trabajo para listado'!$BC$155:$CB$1048576,MATCH($A413,'Hoja de Trabajo para listado'!$BC$155:$BC$1048576,0),MATCH((CUADRO!O$5&amp;$E413),'Hoja de Trabajo para listado'!$BC$151:$CB$151,0)),0)+IFERROR(INDEX('Hoja de Trabajo para listado'!$DE$153:$DG$274,MATCH($A413,'Hoja de Trabajo para listado'!$DE$153:$DE$1048576,0),MATCH((CUADRO!O$5&amp;$E413),'Hoja de Trabajo para listado'!$DE$151:$DG$151,0)),0)+IFERROR(INDEX('Hoja de Trabajo para listado'!$CD$155:$DC$1048576,MATCH($A413,'Hoja de Trabajo para listado'!$CD$155:$CD$1048576,0),MATCH((CUADRO!O$5&amp;$E413),'Hoja de Trabajo para listado'!$CD$151:$DC$151,0)),0)</f>
        <v>0</v>
      </c>
      <c r="P413" s="245">
        <f ca="1">+IFERROR(INDEX('Hoja de Trabajo para listado'!$A$155:$Z$1048576,MATCH($A413,'Hoja de Trabajo para listado'!$A$155:$A$1048576,0),MATCH((CUADRO!P$5&amp;$E413),'Hoja de Trabajo para listado'!$A$151:$Z$151,0)),0)+IFERROR(INDEX('Hoja de Trabajo para listado'!$AB$155:$BA$1048576,MATCH($A413,'Hoja de Trabajo para listado'!$AB$155:$AB$1048576,0),MATCH((CUADRO!P$5&amp;$E413),'Hoja de Trabajo para listado'!$AB$151:$BA$151,0)),0)+IFERROR(INDEX('Hoja de Trabajo para listado'!$BC$155:$CB$1048576,MATCH($A413,'Hoja de Trabajo para listado'!$BC$155:$BC$1048576,0),MATCH((CUADRO!P$5&amp;$E413),'Hoja de Trabajo para listado'!$BC$151:$CB$151,0)),0)+IFERROR(INDEX('Hoja de Trabajo para listado'!$DE$153:$DG$274,MATCH($A413,'Hoja de Trabajo para listado'!$DE$153:$DE$1048576,0),MATCH((CUADRO!P$5&amp;$E413),'Hoja de Trabajo para listado'!$DE$151:$DG$151,0)),0)+IFERROR(INDEX('Hoja de Trabajo para listado'!$CD$155:$DC$1048576,MATCH($A413,'Hoja de Trabajo para listado'!$CD$155:$CD$1048576,0),MATCH((CUADRO!P$5&amp;$E413),'Hoja de Trabajo para listado'!$CD$151:$DC$151,0)),0)</f>
        <v>0</v>
      </c>
      <c r="Q413" s="245">
        <f ca="1">+IFERROR(INDEX('Hoja de Trabajo para listado'!$A$155:$Z$1048576,MATCH($A413,'Hoja de Trabajo para listado'!$A$155:$A$1048576,0),MATCH((CUADRO!Q$5&amp;$E413),'Hoja de Trabajo para listado'!$A$151:$Z$151,0)),0)+IFERROR(INDEX('Hoja de Trabajo para listado'!$AB$155:$BA$1048576,MATCH($A413,'Hoja de Trabajo para listado'!$AB$155:$AB$1048576,0),MATCH((CUADRO!Q$5&amp;$E413),'Hoja de Trabajo para listado'!$AB$151:$BA$151,0)),0)+IFERROR(INDEX('Hoja de Trabajo para listado'!$BC$155:$CB$1048576,MATCH($A413,'Hoja de Trabajo para listado'!$BC$155:$BC$1048576,0),MATCH((CUADRO!Q$5&amp;$E413),'Hoja de Trabajo para listado'!$BC$151:$CB$151,0)),0)+IFERROR(INDEX('Hoja de Trabajo para listado'!$DE$153:$DG$274,MATCH($A413,'Hoja de Trabajo para listado'!$DE$153:$DE$1048576,0),MATCH((CUADRO!Q$5&amp;$E413),'Hoja de Trabajo para listado'!$DE$151:$DG$151,0)),0)+IFERROR(INDEX('Hoja de Trabajo para listado'!$CD$155:$DC$1048576,MATCH($A413,'Hoja de Trabajo para listado'!$CD$155:$CD$1048576,0),MATCH((CUADRO!Q$5&amp;$E413),'Hoja de Trabajo para listado'!$CD$151:$DC$151,0)),0)</f>
        <v>0</v>
      </c>
      <c r="R413" s="245">
        <f t="shared" ca="1" si="15"/>
        <v>15892.97</v>
      </c>
      <c r="S413" s="363"/>
      <c r="T413" s="245">
        <f ca="1">+S412</f>
        <v>24078.05</v>
      </c>
      <c r="U413" s="244">
        <f t="shared" si="16"/>
        <v>2</v>
      </c>
      <c r="V413" s="333" t="str">
        <f>+VLOOKUP(A413,bd_lista!$A$3:$E$590,5,FALSE)</f>
        <v>Instituciones Financieras no Bancarias</v>
      </c>
      <c r="W413" s="392"/>
      <c r="X413" s="242">
        <v>0</v>
      </c>
      <c r="Y413" s="242" t="e">
        <f>+VLOOKUP(X413,bd_lista!$A$3:$C$590,3,FALSE)</f>
        <v>#N/A</v>
      </c>
      <c r="Z413" s="292"/>
      <c r="AA413" s="293"/>
    </row>
    <row r="414" spans="1:27" ht="15" hidden="1" customHeight="1">
      <c r="A414" s="251">
        <v>867</v>
      </c>
      <c r="B414" s="387">
        <f>+A414</f>
        <v>867</v>
      </c>
      <c r="C414" s="247" t="str">
        <f>+VLOOKUP(A414,bd_lista!$A$3:$C$590,3,FALSE)</f>
        <v>Fondo Rotatorio de Fomento Productivo Regional</v>
      </c>
      <c r="D414" s="389" t="str">
        <f>+C414</f>
        <v>Fondo Rotatorio de Fomento Productivo Regional</v>
      </c>
      <c r="E414" s="242" t="s">
        <v>1304</v>
      </c>
      <c r="F414" s="243">
        <f ca="1">+IFERROR(INDEX('Hoja de Trabajo para listado'!$A$155:$Z$1048576,MATCH($A414,'Hoja de Trabajo para listado'!$A$155:$A$1048576,0),MATCH((CUADRO!F$5&amp;$E414),'Hoja de Trabajo para listado'!$A$151:$Z$151,0)),0)+IFERROR(INDEX('Hoja de Trabajo para listado'!$AB$155:$BA$1048576,MATCH($A414,'Hoja de Trabajo para listado'!$AB$155:$AB$1048576,0),MATCH((CUADRO!F$5&amp;$E414),'Hoja de Trabajo para listado'!$AB$151:$BA$151,0)),0)+IFERROR(INDEX('Hoja de Trabajo para listado'!$BC$155:$CB$1048576,MATCH($A414,'Hoja de Trabajo para listado'!$BC$155:$BC$1048576,0),MATCH((CUADRO!F$5&amp;$E414),'Hoja de Trabajo para listado'!$BC$151:$CB$151,0)),0)+IFERROR(INDEX('Hoja de Trabajo para listado'!$DE$153:$DG$274,MATCH($A414,'Hoja de Trabajo para listado'!$DE$153:$DE$1048576,0),MATCH((CUADRO!F$5&amp;$E414),'Hoja de Trabajo para listado'!$DE$151:$DG$151,0)),0)+IFERROR(INDEX('Hoja de Trabajo para listado'!$CD$155:$DC$1048576,MATCH($A414,'Hoja de Trabajo para listado'!$CD$155:$CD$1048576,0),MATCH((CUADRO!F$5&amp;$E414),'Hoja de Trabajo para listado'!$CD$151:$DC$151,0)),0)</f>
        <v>0</v>
      </c>
      <c r="G414" s="243">
        <f ca="1">+IFERROR(INDEX('Hoja de Trabajo para listado'!$A$155:$Z$1048576,MATCH($A414,'Hoja de Trabajo para listado'!$A$155:$A$1048576,0),MATCH((CUADRO!G$5&amp;$E414),'Hoja de Trabajo para listado'!$A$151:$Z$151,0)),0)+IFERROR(INDEX('Hoja de Trabajo para listado'!$AB$155:$BA$1048576,MATCH($A414,'Hoja de Trabajo para listado'!$AB$155:$AB$1048576,0),MATCH((CUADRO!G$5&amp;$E414),'Hoja de Trabajo para listado'!$AB$151:$BA$151,0)),0)+IFERROR(INDEX('Hoja de Trabajo para listado'!$BC$155:$CB$1048576,MATCH($A414,'Hoja de Trabajo para listado'!$BC$155:$BC$1048576,0),MATCH((CUADRO!G$5&amp;$E414),'Hoja de Trabajo para listado'!$BC$151:$CB$151,0)),0)+IFERROR(INDEX('Hoja de Trabajo para listado'!$DE$153:$DG$274,MATCH($A414,'Hoja de Trabajo para listado'!$DE$153:$DE$1048576,0),MATCH((CUADRO!G$5&amp;$E414),'Hoja de Trabajo para listado'!$DE$151:$DG$151,0)),0)+IFERROR(INDEX('Hoja de Trabajo para listado'!$CD$155:$DC$1048576,MATCH($A414,'Hoja de Trabajo para listado'!$CD$155:$CD$1048576,0),MATCH((CUADRO!G$5&amp;$E414),'Hoja de Trabajo para listado'!$CD$151:$DC$151,0)),0)</f>
        <v>0</v>
      </c>
      <c r="H414" s="243">
        <f ca="1">+IFERROR(INDEX('Hoja de Trabajo para listado'!$A$155:$Z$1048576,MATCH($A414,'Hoja de Trabajo para listado'!$A$155:$A$1048576,0),MATCH((CUADRO!H$5&amp;$E414),'Hoja de Trabajo para listado'!$A$151:$Z$151,0)),0)+IFERROR(INDEX('Hoja de Trabajo para listado'!$AB$155:$BA$1048576,MATCH($A414,'Hoja de Trabajo para listado'!$AB$155:$AB$1048576,0),MATCH((CUADRO!H$5&amp;$E414),'Hoja de Trabajo para listado'!$AB$151:$BA$151,0)),0)+IFERROR(INDEX('Hoja de Trabajo para listado'!$BC$155:$CB$1048576,MATCH($A414,'Hoja de Trabajo para listado'!$BC$155:$BC$1048576,0),MATCH((CUADRO!H$5&amp;$E414),'Hoja de Trabajo para listado'!$BC$151:$CB$151,0)),0)+IFERROR(INDEX('Hoja de Trabajo para listado'!$DE$153:$DG$274,MATCH($A414,'Hoja de Trabajo para listado'!$DE$153:$DE$1048576,0),MATCH((CUADRO!H$5&amp;$E414),'Hoja de Trabajo para listado'!$DE$151:$DG$151,0)),0)+IFERROR(INDEX('Hoja de Trabajo para listado'!$CD$155:$DC$1048576,MATCH($A414,'Hoja de Trabajo para listado'!$CD$155:$CD$1048576,0),MATCH((CUADRO!H$5&amp;$E414),'Hoja de Trabajo para listado'!$CD$151:$DC$151,0)),0)</f>
        <v>0</v>
      </c>
      <c r="I414" s="243">
        <f ca="1">+IFERROR(INDEX('Hoja de Trabajo para listado'!$A$155:$Z$1048576,MATCH($A414,'Hoja de Trabajo para listado'!$A$155:$A$1048576,0),MATCH((CUADRO!I$5&amp;$E414),'Hoja de Trabajo para listado'!$A$151:$Z$151,0)),0)+IFERROR(INDEX('Hoja de Trabajo para listado'!$AB$155:$BA$1048576,MATCH($A414,'Hoja de Trabajo para listado'!$AB$155:$AB$1048576,0),MATCH((CUADRO!I$5&amp;$E414),'Hoja de Trabajo para listado'!$AB$151:$BA$151,0)),0)+IFERROR(INDEX('Hoja de Trabajo para listado'!$BC$155:$CB$1048576,MATCH($A414,'Hoja de Trabajo para listado'!$BC$155:$BC$1048576,0),MATCH((CUADRO!I$5&amp;$E414),'Hoja de Trabajo para listado'!$BC$151:$CB$151,0)),0)+IFERROR(INDEX('Hoja de Trabajo para listado'!$DE$153:$DG$274,MATCH($A414,'Hoja de Trabajo para listado'!$DE$153:$DE$1048576,0),MATCH((CUADRO!I$5&amp;$E414),'Hoja de Trabajo para listado'!$DE$151:$DG$151,0)),0)+IFERROR(INDEX('Hoja de Trabajo para listado'!$CD$155:$DC$1048576,MATCH($A414,'Hoja de Trabajo para listado'!$CD$155:$CD$1048576,0),MATCH((CUADRO!I$5&amp;$E414),'Hoja de Trabajo para listado'!$CD$151:$DC$151,0)),0)</f>
        <v>0</v>
      </c>
      <c r="J414" s="243">
        <f ca="1">+IFERROR(INDEX('Hoja de Trabajo para listado'!$A$155:$Z$1048576,MATCH($A414,'Hoja de Trabajo para listado'!$A$155:$A$1048576,0),MATCH((CUADRO!J$5&amp;$E414),'Hoja de Trabajo para listado'!$A$151:$Z$151,0)),0)+IFERROR(INDEX('Hoja de Trabajo para listado'!$AB$155:$BA$1048576,MATCH($A414,'Hoja de Trabajo para listado'!$AB$155:$AB$1048576,0),MATCH((CUADRO!J$5&amp;$E414),'Hoja de Trabajo para listado'!$AB$151:$BA$151,0)),0)+IFERROR(INDEX('Hoja de Trabajo para listado'!$BC$155:$CB$1048576,MATCH($A414,'Hoja de Trabajo para listado'!$BC$155:$BC$1048576,0),MATCH((CUADRO!J$5&amp;$E414),'Hoja de Trabajo para listado'!$BC$151:$CB$151,0)),0)+IFERROR(INDEX('Hoja de Trabajo para listado'!$DE$153:$DG$274,MATCH($A414,'Hoja de Trabajo para listado'!$DE$153:$DE$1048576,0),MATCH((CUADRO!J$5&amp;$E414),'Hoja de Trabajo para listado'!$DE$151:$DG$151,0)),0)+IFERROR(INDEX('Hoja de Trabajo para listado'!$CD$155:$DC$1048576,MATCH($A414,'Hoja de Trabajo para listado'!$CD$155:$CD$1048576,0),MATCH((CUADRO!J$5&amp;$E414),'Hoja de Trabajo para listado'!$CD$151:$DC$151,0)),0)</f>
        <v>0</v>
      </c>
      <c r="K414" s="243">
        <f ca="1">+IFERROR(INDEX('Hoja de Trabajo para listado'!$A$155:$Z$1048576,MATCH($A414,'Hoja de Trabajo para listado'!$A$155:$A$1048576,0),MATCH((CUADRO!K$5&amp;$E414),'Hoja de Trabajo para listado'!$A$151:$Z$151,0)),0)+IFERROR(INDEX('Hoja de Trabajo para listado'!$AB$155:$BA$1048576,MATCH($A414,'Hoja de Trabajo para listado'!$AB$155:$AB$1048576,0),MATCH((CUADRO!K$5&amp;$E414),'Hoja de Trabajo para listado'!$AB$151:$BA$151,0)),0)+IFERROR(INDEX('Hoja de Trabajo para listado'!$BC$155:$CB$1048576,MATCH($A414,'Hoja de Trabajo para listado'!$BC$155:$BC$1048576,0),MATCH((CUADRO!K$5&amp;$E414),'Hoja de Trabajo para listado'!$BC$151:$CB$151,0)),0)+IFERROR(INDEX('Hoja de Trabajo para listado'!$DE$153:$DG$274,MATCH($A414,'Hoja de Trabajo para listado'!$DE$153:$DE$1048576,0),MATCH((CUADRO!K$5&amp;$E414),'Hoja de Trabajo para listado'!$DE$151:$DG$151,0)),0)+IFERROR(INDEX('Hoja de Trabajo para listado'!$CD$155:$DC$1048576,MATCH($A414,'Hoja de Trabajo para listado'!$CD$155:$CD$1048576,0),MATCH((CUADRO!K$5&amp;$E414),'Hoja de Trabajo para listado'!$CD$151:$DC$151,0)),0)</f>
        <v>0</v>
      </c>
      <c r="L414" s="243">
        <f ca="1">+IFERROR(INDEX('Hoja de Trabajo para listado'!$A$155:$Z$1048576,MATCH($A414,'Hoja de Trabajo para listado'!$A$155:$A$1048576,0),MATCH((CUADRO!L$5&amp;$E414),'Hoja de Trabajo para listado'!$A$151:$Z$151,0)),0)+IFERROR(INDEX('Hoja de Trabajo para listado'!$AB$155:$BA$1048576,MATCH($A414,'Hoja de Trabajo para listado'!$AB$155:$AB$1048576,0),MATCH((CUADRO!L$5&amp;$E414),'Hoja de Trabajo para listado'!$AB$151:$BA$151,0)),0)+IFERROR(INDEX('Hoja de Trabajo para listado'!$BC$155:$CB$1048576,MATCH($A414,'Hoja de Trabajo para listado'!$BC$155:$BC$1048576,0),MATCH((CUADRO!L$5&amp;$E414),'Hoja de Trabajo para listado'!$BC$151:$CB$151,0)),0)+IFERROR(INDEX('Hoja de Trabajo para listado'!$DE$153:$DG$274,MATCH($A414,'Hoja de Trabajo para listado'!$DE$153:$DE$1048576,0),MATCH((CUADRO!L$5&amp;$E414),'Hoja de Trabajo para listado'!$DE$151:$DG$151,0)),0)+IFERROR(INDEX('Hoja de Trabajo para listado'!$CD$155:$DC$1048576,MATCH($A414,'Hoja de Trabajo para listado'!$CD$155:$CD$1048576,0),MATCH((CUADRO!L$5&amp;$E414),'Hoja de Trabajo para listado'!$CD$151:$DC$151,0)),0)</f>
        <v>0</v>
      </c>
      <c r="M414" s="243">
        <f ca="1">+IFERROR(INDEX('Hoja de Trabajo para listado'!$A$155:$Z$1048576,MATCH($A414,'Hoja de Trabajo para listado'!$A$155:$A$1048576,0),MATCH((CUADRO!M$5&amp;$E414),'Hoja de Trabajo para listado'!$A$151:$Z$151,0)),0)+IFERROR(INDEX('Hoja de Trabajo para listado'!$AB$155:$BA$1048576,MATCH($A414,'Hoja de Trabajo para listado'!$AB$155:$AB$1048576,0),MATCH((CUADRO!M$5&amp;$E414),'Hoja de Trabajo para listado'!$AB$151:$BA$151,0)),0)+IFERROR(INDEX('Hoja de Trabajo para listado'!$BC$155:$CB$1048576,MATCH($A414,'Hoja de Trabajo para listado'!$BC$155:$BC$1048576,0),MATCH((CUADRO!M$5&amp;$E414),'Hoja de Trabajo para listado'!$BC$151:$CB$151,0)),0)+IFERROR(INDEX('Hoja de Trabajo para listado'!$DE$153:$DG$274,MATCH($A414,'Hoja de Trabajo para listado'!$DE$153:$DE$1048576,0),MATCH((CUADRO!M$5&amp;$E414),'Hoja de Trabajo para listado'!$DE$151:$DG$151,0)),0)+IFERROR(INDEX('Hoja de Trabajo para listado'!$CD$155:$DC$1048576,MATCH($A414,'Hoja de Trabajo para listado'!$CD$155:$CD$1048576,0),MATCH((CUADRO!M$5&amp;$E414),'Hoja de Trabajo para listado'!$CD$151:$DC$151,0)),0)</f>
        <v>0</v>
      </c>
      <c r="N414" s="243">
        <f ca="1">+IFERROR(INDEX('Hoja de Trabajo para listado'!$A$155:$Z$1048576,MATCH($A414,'Hoja de Trabajo para listado'!$A$155:$A$1048576,0),MATCH((CUADRO!N$5&amp;$E414),'Hoja de Trabajo para listado'!$A$151:$Z$151,0)),0)+IFERROR(INDEX('Hoja de Trabajo para listado'!$AB$155:$BA$1048576,MATCH($A414,'Hoja de Trabajo para listado'!$AB$155:$AB$1048576,0),MATCH((CUADRO!N$5&amp;$E414),'Hoja de Trabajo para listado'!$AB$151:$BA$151,0)),0)+IFERROR(INDEX('Hoja de Trabajo para listado'!$BC$155:$CB$1048576,MATCH($A414,'Hoja de Trabajo para listado'!$BC$155:$BC$1048576,0),MATCH((CUADRO!N$5&amp;$E414),'Hoja de Trabajo para listado'!$BC$151:$CB$151,0)),0)+IFERROR(INDEX('Hoja de Trabajo para listado'!$DE$153:$DG$274,MATCH($A414,'Hoja de Trabajo para listado'!$DE$153:$DE$1048576,0),MATCH((CUADRO!N$5&amp;$E414),'Hoja de Trabajo para listado'!$DE$151:$DG$151,0)),0)+IFERROR(INDEX('Hoja de Trabajo para listado'!$CD$155:$DC$1048576,MATCH($A414,'Hoja de Trabajo para listado'!$CD$155:$CD$1048576,0),MATCH((CUADRO!N$5&amp;$E414),'Hoja de Trabajo para listado'!$CD$151:$DC$151,0)),0)</f>
        <v>0</v>
      </c>
      <c r="O414" s="243">
        <f ca="1">+IFERROR(INDEX('Hoja de Trabajo para listado'!$A$155:$Z$1048576,MATCH($A414,'Hoja de Trabajo para listado'!$A$155:$A$1048576,0),MATCH((CUADRO!O$5&amp;$E414),'Hoja de Trabajo para listado'!$A$151:$Z$151,0)),0)+IFERROR(INDEX('Hoja de Trabajo para listado'!$AB$155:$BA$1048576,MATCH($A414,'Hoja de Trabajo para listado'!$AB$155:$AB$1048576,0),MATCH((CUADRO!O$5&amp;$E414),'Hoja de Trabajo para listado'!$AB$151:$BA$151,0)),0)+IFERROR(INDEX('Hoja de Trabajo para listado'!$BC$155:$CB$1048576,MATCH($A414,'Hoja de Trabajo para listado'!$BC$155:$BC$1048576,0),MATCH((CUADRO!O$5&amp;$E414),'Hoja de Trabajo para listado'!$BC$151:$CB$151,0)),0)+IFERROR(INDEX('Hoja de Trabajo para listado'!$DE$153:$DG$274,MATCH($A414,'Hoja de Trabajo para listado'!$DE$153:$DE$1048576,0),MATCH((CUADRO!O$5&amp;$E414),'Hoja de Trabajo para listado'!$DE$151:$DG$151,0)),0)+IFERROR(INDEX('Hoja de Trabajo para listado'!$CD$155:$DC$1048576,MATCH($A414,'Hoja de Trabajo para listado'!$CD$155:$CD$1048576,0),MATCH((CUADRO!O$5&amp;$E414),'Hoja de Trabajo para listado'!$CD$151:$DC$151,0)),0)</f>
        <v>0</v>
      </c>
      <c r="P414" s="243">
        <f ca="1">+IFERROR(INDEX('Hoja de Trabajo para listado'!$A$155:$Z$1048576,MATCH($A414,'Hoja de Trabajo para listado'!$A$155:$A$1048576,0),MATCH((CUADRO!P$5&amp;$E414),'Hoja de Trabajo para listado'!$A$151:$Z$151,0)),0)+IFERROR(INDEX('Hoja de Trabajo para listado'!$AB$155:$BA$1048576,MATCH($A414,'Hoja de Trabajo para listado'!$AB$155:$AB$1048576,0),MATCH((CUADRO!P$5&amp;$E414),'Hoja de Trabajo para listado'!$AB$151:$BA$151,0)),0)+IFERROR(INDEX('Hoja de Trabajo para listado'!$BC$155:$CB$1048576,MATCH($A414,'Hoja de Trabajo para listado'!$BC$155:$BC$1048576,0),MATCH((CUADRO!P$5&amp;$E414),'Hoja de Trabajo para listado'!$BC$151:$CB$151,0)),0)+IFERROR(INDEX('Hoja de Trabajo para listado'!$DE$153:$DG$274,MATCH($A414,'Hoja de Trabajo para listado'!$DE$153:$DE$1048576,0),MATCH((CUADRO!P$5&amp;$E414),'Hoja de Trabajo para listado'!$DE$151:$DG$151,0)),0)+IFERROR(INDEX('Hoja de Trabajo para listado'!$CD$155:$DC$1048576,MATCH($A414,'Hoja de Trabajo para listado'!$CD$155:$CD$1048576,0),MATCH((CUADRO!P$5&amp;$E414),'Hoja de Trabajo para listado'!$CD$151:$DC$151,0)),0)</f>
        <v>0</v>
      </c>
      <c r="Q414" s="243">
        <f ca="1">+IFERROR(INDEX('Hoja de Trabajo para listado'!$A$155:$Z$1048576,MATCH($A414,'Hoja de Trabajo para listado'!$A$155:$A$1048576,0),MATCH((CUADRO!Q$5&amp;$E414),'Hoja de Trabajo para listado'!$A$151:$Z$151,0)),0)+IFERROR(INDEX('Hoja de Trabajo para listado'!$AB$155:$BA$1048576,MATCH($A414,'Hoja de Trabajo para listado'!$AB$155:$AB$1048576,0),MATCH((CUADRO!Q$5&amp;$E414),'Hoja de Trabajo para listado'!$AB$151:$BA$151,0)),0)+IFERROR(INDEX('Hoja de Trabajo para listado'!$BC$155:$CB$1048576,MATCH($A414,'Hoja de Trabajo para listado'!$BC$155:$BC$1048576,0),MATCH((CUADRO!Q$5&amp;$E414),'Hoja de Trabajo para listado'!$BC$151:$CB$151,0)),0)+IFERROR(INDEX('Hoja de Trabajo para listado'!$DE$153:$DG$274,MATCH($A414,'Hoja de Trabajo para listado'!$DE$153:$DE$1048576,0),MATCH((CUADRO!Q$5&amp;$E414),'Hoja de Trabajo para listado'!$DE$151:$DG$151,0)),0)+IFERROR(INDEX('Hoja de Trabajo para listado'!$CD$155:$DC$1048576,MATCH($A414,'Hoja de Trabajo para listado'!$CD$155:$CD$1048576,0),MATCH((CUADRO!Q$5&amp;$E414),'Hoja de Trabajo para listado'!$CD$151:$DC$151,0)),0)</f>
        <v>0</v>
      </c>
      <c r="R414" s="243">
        <f t="shared" ca="1" si="15"/>
        <v>0</v>
      </c>
      <c r="S414" s="263"/>
      <c r="T414" s="243">
        <f ca="1">+T415</f>
        <v>0</v>
      </c>
      <c r="U414" s="242">
        <f t="shared" si="16"/>
        <v>1</v>
      </c>
      <c r="V414" s="333" t="str">
        <f>+VLOOKUP(A414,bd_lista!$A$3:$E$590,5,FALSE)</f>
        <v>Instituciones Financieras no Bancarias Regionales</v>
      </c>
      <c r="W414" s="391" t="str">
        <f>+V414</f>
        <v>Instituciones Financieras no Bancarias Regionales</v>
      </c>
      <c r="X414" s="242">
        <v>0</v>
      </c>
      <c r="Y414" s="242" t="e">
        <f>+VLOOKUP(X414,bd_lista!$A$3:$C$590,3,FALSE)</f>
        <v>#N/A</v>
      </c>
      <c r="Z414" s="294">
        <f>+X414</f>
        <v>0</v>
      </c>
      <c r="AA414" s="319" t="e">
        <f>+Y414</f>
        <v>#N/A</v>
      </c>
    </row>
    <row r="415" spans="1:27" ht="15" hidden="1" customHeight="1">
      <c r="A415" s="251">
        <v>867</v>
      </c>
      <c r="B415" s="388"/>
      <c r="C415" s="333" t="str">
        <f>+VLOOKUP(A415,bd_lista!$A$3:$C$590,3,FALSE)</f>
        <v>Fondo Rotatorio de Fomento Productivo Regional</v>
      </c>
      <c r="D415" s="390"/>
      <c r="E415" s="244" t="s">
        <v>1305</v>
      </c>
      <c r="F415" s="245">
        <f ca="1">+IFERROR(INDEX('Hoja de Trabajo para listado'!$A$155:$Z$1048576,MATCH($A415,'Hoja de Trabajo para listado'!$A$155:$A$1048576,0),MATCH((CUADRO!F$5&amp;$E415),'Hoja de Trabajo para listado'!$A$151:$Z$151,0)),0)+IFERROR(INDEX('Hoja de Trabajo para listado'!$AB$155:$BA$1048576,MATCH($A415,'Hoja de Trabajo para listado'!$AB$155:$AB$1048576,0),MATCH((CUADRO!F$5&amp;$E415),'Hoja de Trabajo para listado'!$AB$151:$BA$151,0)),0)+IFERROR(INDEX('Hoja de Trabajo para listado'!$BC$155:$CB$1048576,MATCH($A415,'Hoja de Trabajo para listado'!$BC$155:$BC$1048576,0),MATCH((CUADRO!F$5&amp;$E415),'Hoja de Trabajo para listado'!$BC$151:$CB$151,0)),0)+IFERROR(INDEX('Hoja de Trabajo para listado'!$DE$153:$DG$274,MATCH($A415,'Hoja de Trabajo para listado'!$DE$153:$DE$1048576,0),MATCH((CUADRO!F$5&amp;$E415),'Hoja de Trabajo para listado'!$DE$151:$DG$151,0)),0)+IFERROR(INDEX('Hoja de Trabajo para listado'!$CD$155:$DC$1048576,MATCH($A415,'Hoja de Trabajo para listado'!$CD$155:$CD$1048576,0),MATCH((CUADRO!F$5&amp;$E415),'Hoja de Trabajo para listado'!$CD$151:$DC$151,0)),0)</f>
        <v>0</v>
      </c>
      <c r="G415" s="245">
        <f ca="1">+IFERROR(INDEX('Hoja de Trabajo para listado'!$A$155:$Z$1048576,MATCH($A415,'Hoja de Trabajo para listado'!$A$155:$A$1048576,0),MATCH((CUADRO!G$5&amp;$E415),'Hoja de Trabajo para listado'!$A$151:$Z$151,0)),0)+IFERROR(INDEX('Hoja de Trabajo para listado'!$AB$155:$BA$1048576,MATCH($A415,'Hoja de Trabajo para listado'!$AB$155:$AB$1048576,0),MATCH((CUADRO!G$5&amp;$E415),'Hoja de Trabajo para listado'!$AB$151:$BA$151,0)),0)+IFERROR(INDEX('Hoja de Trabajo para listado'!$BC$155:$CB$1048576,MATCH($A415,'Hoja de Trabajo para listado'!$BC$155:$BC$1048576,0),MATCH((CUADRO!G$5&amp;$E415),'Hoja de Trabajo para listado'!$BC$151:$CB$151,0)),0)+IFERROR(INDEX('Hoja de Trabajo para listado'!$DE$153:$DG$274,MATCH($A415,'Hoja de Trabajo para listado'!$DE$153:$DE$1048576,0),MATCH((CUADRO!G$5&amp;$E415),'Hoja de Trabajo para listado'!$DE$151:$DG$151,0)),0)+IFERROR(INDEX('Hoja de Trabajo para listado'!$CD$155:$DC$1048576,MATCH($A415,'Hoja de Trabajo para listado'!$CD$155:$CD$1048576,0),MATCH((CUADRO!G$5&amp;$E415),'Hoja de Trabajo para listado'!$CD$151:$DC$151,0)),0)</f>
        <v>0</v>
      </c>
      <c r="H415" s="245">
        <f ca="1">+IFERROR(INDEX('Hoja de Trabajo para listado'!$A$155:$Z$1048576,MATCH($A415,'Hoja de Trabajo para listado'!$A$155:$A$1048576,0),MATCH((CUADRO!H$5&amp;$E415),'Hoja de Trabajo para listado'!$A$151:$Z$151,0)),0)+IFERROR(INDEX('Hoja de Trabajo para listado'!$AB$155:$BA$1048576,MATCH($A415,'Hoja de Trabajo para listado'!$AB$155:$AB$1048576,0),MATCH((CUADRO!H$5&amp;$E415),'Hoja de Trabajo para listado'!$AB$151:$BA$151,0)),0)+IFERROR(INDEX('Hoja de Trabajo para listado'!$BC$155:$CB$1048576,MATCH($A415,'Hoja de Trabajo para listado'!$BC$155:$BC$1048576,0),MATCH((CUADRO!H$5&amp;$E415),'Hoja de Trabajo para listado'!$BC$151:$CB$151,0)),0)+IFERROR(INDEX('Hoja de Trabajo para listado'!$DE$153:$DG$274,MATCH($A415,'Hoja de Trabajo para listado'!$DE$153:$DE$1048576,0),MATCH((CUADRO!H$5&amp;$E415),'Hoja de Trabajo para listado'!$DE$151:$DG$151,0)),0)+IFERROR(INDEX('Hoja de Trabajo para listado'!$CD$155:$DC$1048576,MATCH($A415,'Hoja de Trabajo para listado'!$CD$155:$CD$1048576,0),MATCH((CUADRO!H$5&amp;$E415),'Hoja de Trabajo para listado'!$CD$151:$DC$151,0)),0)</f>
        <v>0</v>
      </c>
      <c r="I415" s="245">
        <f ca="1">+IFERROR(INDEX('Hoja de Trabajo para listado'!$A$155:$Z$1048576,MATCH($A415,'Hoja de Trabajo para listado'!$A$155:$A$1048576,0),MATCH((CUADRO!I$5&amp;$E415),'Hoja de Trabajo para listado'!$A$151:$Z$151,0)),0)+IFERROR(INDEX('Hoja de Trabajo para listado'!$AB$155:$BA$1048576,MATCH($A415,'Hoja de Trabajo para listado'!$AB$155:$AB$1048576,0),MATCH((CUADRO!I$5&amp;$E415),'Hoja de Trabajo para listado'!$AB$151:$BA$151,0)),0)+IFERROR(INDEX('Hoja de Trabajo para listado'!$BC$155:$CB$1048576,MATCH($A415,'Hoja de Trabajo para listado'!$BC$155:$BC$1048576,0),MATCH((CUADRO!I$5&amp;$E415),'Hoja de Trabajo para listado'!$BC$151:$CB$151,0)),0)+IFERROR(INDEX('Hoja de Trabajo para listado'!$DE$153:$DG$274,MATCH($A415,'Hoja de Trabajo para listado'!$DE$153:$DE$1048576,0),MATCH((CUADRO!I$5&amp;$E415),'Hoja de Trabajo para listado'!$DE$151:$DG$151,0)),0)+IFERROR(INDEX('Hoja de Trabajo para listado'!$CD$155:$DC$1048576,MATCH($A415,'Hoja de Trabajo para listado'!$CD$155:$CD$1048576,0),MATCH((CUADRO!I$5&amp;$E415),'Hoja de Trabajo para listado'!$CD$151:$DC$151,0)),0)</f>
        <v>0</v>
      </c>
      <c r="J415" s="245">
        <f ca="1">+IFERROR(INDEX('Hoja de Trabajo para listado'!$A$155:$Z$1048576,MATCH($A415,'Hoja de Trabajo para listado'!$A$155:$A$1048576,0),MATCH((CUADRO!J$5&amp;$E415),'Hoja de Trabajo para listado'!$A$151:$Z$151,0)),0)+IFERROR(INDEX('Hoja de Trabajo para listado'!$AB$155:$BA$1048576,MATCH($A415,'Hoja de Trabajo para listado'!$AB$155:$AB$1048576,0),MATCH((CUADRO!J$5&amp;$E415),'Hoja de Trabajo para listado'!$AB$151:$BA$151,0)),0)+IFERROR(INDEX('Hoja de Trabajo para listado'!$BC$155:$CB$1048576,MATCH($A415,'Hoja de Trabajo para listado'!$BC$155:$BC$1048576,0),MATCH((CUADRO!J$5&amp;$E415),'Hoja de Trabajo para listado'!$BC$151:$CB$151,0)),0)+IFERROR(INDEX('Hoja de Trabajo para listado'!$DE$153:$DG$274,MATCH($A415,'Hoja de Trabajo para listado'!$DE$153:$DE$1048576,0),MATCH((CUADRO!J$5&amp;$E415),'Hoja de Trabajo para listado'!$DE$151:$DG$151,0)),0)+IFERROR(INDEX('Hoja de Trabajo para listado'!$CD$155:$DC$1048576,MATCH($A415,'Hoja de Trabajo para listado'!$CD$155:$CD$1048576,0),MATCH((CUADRO!J$5&amp;$E415),'Hoja de Trabajo para listado'!$CD$151:$DC$151,0)),0)</f>
        <v>0</v>
      </c>
      <c r="K415" s="245">
        <f ca="1">+IFERROR(INDEX('Hoja de Trabajo para listado'!$A$155:$Z$1048576,MATCH($A415,'Hoja de Trabajo para listado'!$A$155:$A$1048576,0),MATCH((CUADRO!K$5&amp;$E415),'Hoja de Trabajo para listado'!$A$151:$Z$151,0)),0)+IFERROR(INDEX('Hoja de Trabajo para listado'!$AB$155:$BA$1048576,MATCH($A415,'Hoja de Trabajo para listado'!$AB$155:$AB$1048576,0),MATCH((CUADRO!K$5&amp;$E415),'Hoja de Trabajo para listado'!$AB$151:$BA$151,0)),0)+IFERROR(INDEX('Hoja de Trabajo para listado'!$BC$155:$CB$1048576,MATCH($A415,'Hoja de Trabajo para listado'!$BC$155:$BC$1048576,0),MATCH((CUADRO!K$5&amp;$E415),'Hoja de Trabajo para listado'!$BC$151:$CB$151,0)),0)+IFERROR(INDEX('Hoja de Trabajo para listado'!$DE$153:$DG$274,MATCH($A415,'Hoja de Trabajo para listado'!$DE$153:$DE$1048576,0),MATCH((CUADRO!K$5&amp;$E415),'Hoja de Trabajo para listado'!$DE$151:$DG$151,0)),0)+IFERROR(INDEX('Hoja de Trabajo para listado'!$CD$155:$DC$1048576,MATCH($A415,'Hoja de Trabajo para listado'!$CD$155:$CD$1048576,0),MATCH((CUADRO!K$5&amp;$E415),'Hoja de Trabajo para listado'!$CD$151:$DC$151,0)),0)</f>
        <v>0</v>
      </c>
      <c r="L415" s="245">
        <f ca="1">+IFERROR(INDEX('Hoja de Trabajo para listado'!$A$155:$Z$1048576,MATCH($A415,'Hoja de Trabajo para listado'!$A$155:$A$1048576,0),MATCH((CUADRO!L$5&amp;$E415),'Hoja de Trabajo para listado'!$A$151:$Z$151,0)),0)+IFERROR(INDEX('Hoja de Trabajo para listado'!$AB$155:$BA$1048576,MATCH($A415,'Hoja de Trabajo para listado'!$AB$155:$AB$1048576,0),MATCH((CUADRO!L$5&amp;$E415),'Hoja de Trabajo para listado'!$AB$151:$BA$151,0)),0)+IFERROR(INDEX('Hoja de Trabajo para listado'!$BC$155:$CB$1048576,MATCH($A415,'Hoja de Trabajo para listado'!$BC$155:$BC$1048576,0),MATCH((CUADRO!L$5&amp;$E415),'Hoja de Trabajo para listado'!$BC$151:$CB$151,0)),0)+IFERROR(INDEX('Hoja de Trabajo para listado'!$DE$153:$DG$274,MATCH($A415,'Hoja de Trabajo para listado'!$DE$153:$DE$1048576,0),MATCH((CUADRO!L$5&amp;$E415),'Hoja de Trabajo para listado'!$DE$151:$DG$151,0)),0)+IFERROR(INDEX('Hoja de Trabajo para listado'!$CD$155:$DC$1048576,MATCH($A415,'Hoja de Trabajo para listado'!$CD$155:$CD$1048576,0),MATCH((CUADRO!L$5&amp;$E415),'Hoja de Trabajo para listado'!$CD$151:$DC$151,0)),0)</f>
        <v>0</v>
      </c>
      <c r="M415" s="245">
        <f ca="1">+IFERROR(INDEX('Hoja de Trabajo para listado'!$A$155:$Z$1048576,MATCH($A415,'Hoja de Trabajo para listado'!$A$155:$A$1048576,0),MATCH((CUADRO!M$5&amp;$E415),'Hoja de Trabajo para listado'!$A$151:$Z$151,0)),0)+IFERROR(INDEX('Hoja de Trabajo para listado'!$AB$155:$BA$1048576,MATCH($A415,'Hoja de Trabajo para listado'!$AB$155:$AB$1048576,0),MATCH((CUADRO!M$5&amp;$E415),'Hoja de Trabajo para listado'!$AB$151:$BA$151,0)),0)+IFERROR(INDEX('Hoja de Trabajo para listado'!$BC$155:$CB$1048576,MATCH($A415,'Hoja de Trabajo para listado'!$BC$155:$BC$1048576,0),MATCH((CUADRO!M$5&amp;$E415),'Hoja de Trabajo para listado'!$BC$151:$CB$151,0)),0)+IFERROR(INDEX('Hoja de Trabajo para listado'!$DE$153:$DG$274,MATCH($A415,'Hoja de Trabajo para listado'!$DE$153:$DE$1048576,0),MATCH((CUADRO!M$5&amp;$E415),'Hoja de Trabajo para listado'!$DE$151:$DG$151,0)),0)+IFERROR(INDEX('Hoja de Trabajo para listado'!$CD$155:$DC$1048576,MATCH($A415,'Hoja de Trabajo para listado'!$CD$155:$CD$1048576,0),MATCH((CUADRO!M$5&amp;$E415),'Hoja de Trabajo para listado'!$CD$151:$DC$151,0)),0)</f>
        <v>0</v>
      </c>
      <c r="N415" s="245">
        <f ca="1">+IFERROR(INDEX('Hoja de Trabajo para listado'!$A$155:$Z$1048576,MATCH($A415,'Hoja de Trabajo para listado'!$A$155:$A$1048576,0),MATCH((CUADRO!N$5&amp;$E415),'Hoja de Trabajo para listado'!$A$151:$Z$151,0)),0)+IFERROR(INDEX('Hoja de Trabajo para listado'!$AB$155:$BA$1048576,MATCH($A415,'Hoja de Trabajo para listado'!$AB$155:$AB$1048576,0),MATCH((CUADRO!N$5&amp;$E415),'Hoja de Trabajo para listado'!$AB$151:$BA$151,0)),0)+IFERROR(INDEX('Hoja de Trabajo para listado'!$BC$155:$CB$1048576,MATCH($A415,'Hoja de Trabajo para listado'!$BC$155:$BC$1048576,0),MATCH((CUADRO!N$5&amp;$E415),'Hoja de Trabajo para listado'!$BC$151:$CB$151,0)),0)+IFERROR(INDEX('Hoja de Trabajo para listado'!$DE$153:$DG$274,MATCH($A415,'Hoja de Trabajo para listado'!$DE$153:$DE$1048576,0),MATCH((CUADRO!N$5&amp;$E415),'Hoja de Trabajo para listado'!$DE$151:$DG$151,0)),0)+IFERROR(INDEX('Hoja de Trabajo para listado'!$CD$155:$DC$1048576,MATCH($A415,'Hoja de Trabajo para listado'!$CD$155:$CD$1048576,0),MATCH((CUADRO!N$5&amp;$E415),'Hoja de Trabajo para listado'!$CD$151:$DC$151,0)),0)</f>
        <v>0</v>
      </c>
      <c r="O415" s="245">
        <f ca="1">+IFERROR(INDEX('Hoja de Trabajo para listado'!$A$155:$Z$1048576,MATCH($A415,'Hoja de Trabajo para listado'!$A$155:$A$1048576,0),MATCH((CUADRO!O$5&amp;$E415),'Hoja de Trabajo para listado'!$A$151:$Z$151,0)),0)+IFERROR(INDEX('Hoja de Trabajo para listado'!$AB$155:$BA$1048576,MATCH($A415,'Hoja de Trabajo para listado'!$AB$155:$AB$1048576,0),MATCH((CUADRO!O$5&amp;$E415),'Hoja de Trabajo para listado'!$AB$151:$BA$151,0)),0)+IFERROR(INDEX('Hoja de Trabajo para listado'!$BC$155:$CB$1048576,MATCH($A415,'Hoja de Trabajo para listado'!$BC$155:$BC$1048576,0),MATCH((CUADRO!O$5&amp;$E415),'Hoja de Trabajo para listado'!$BC$151:$CB$151,0)),0)+IFERROR(INDEX('Hoja de Trabajo para listado'!$DE$153:$DG$274,MATCH($A415,'Hoja de Trabajo para listado'!$DE$153:$DE$1048576,0),MATCH((CUADRO!O$5&amp;$E415),'Hoja de Trabajo para listado'!$DE$151:$DG$151,0)),0)+IFERROR(INDEX('Hoja de Trabajo para listado'!$CD$155:$DC$1048576,MATCH($A415,'Hoja de Trabajo para listado'!$CD$155:$CD$1048576,0),MATCH((CUADRO!O$5&amp;$E415),'Hoja de Trabajo para listado'!$CD$151:$DC$151,0)),0)</f>
        <v>0</v>
      </c>
      <c r="P415" s="245">
        <f ca="1">+IFERROR(INDEX('Hoja de Trabajo para listado'!$A$155:$Z$1048576,MATCH($A415,'Hoja de Trabajo para listado'!$A$155:$A$1048576,0),MATCH((CUADRO!P$5&amp;$E415),'Hoja de Trabajo para listado'!$A$151:$Z$151,0)),0)+IFERROR(INDEX('Hoja de Trabajo para listado'!$AB$155:$BA$1048576,MATCH($A415,'Hoja de Trabajo para listado'!$AB$155:$AB$1048576,0),MATCH((CUADRO!P$5&amp;$E415),'Hoja de Trabajo para listado'!$AB$151:$BA$151,0)),0)+IFERROR(INDEX('Hoja de Trabajo para listado'!$BC$155:$CB$1048576,MATCH($A415,'Hoja de Trabajo para listado'!$BC$155:$BC$1048576,0),MATCH((CUADRO!P$5&amp;$E415),'Hoja de Trabajo para listado'!$BC$151:$CB$151,0)),0)+IFERROR(INDEX('Hoja de Trabajo para listado'!$DE$153:$DG$274,MATCH($A415,'Hoja de Trabajo para listado'!$DE$153:$DE$1048576,0),MATCH((CUADRO!P$5&amp;$E415),'Hoja de Trabajo para listado'!$DE$151:$DG$151,0)),0)+IFERROR(INDEX('Hoja de Trabajo para listado'!$CD$155:$DC$1048576,MATCH($A415,'Hoja de Trabajo para listado'!$CD$155:$CD$1048576,0),MATCH((CUADRO!P$5&amp;$E415),'Hoja de Trabajo para listado'!$CD$151:$DC$151,0)),0)</f>
        <v>0</v>
      </c>
      <c r="Q415" s="245">
        <f ca="1">+IFERROR(INDEX('Hoja de Trabajo para listado'!$A$155:$Z$1048576,MATCH($A415,'Hoja de Trabajo para listado'!$A$155:$A$1048576,0),MATCH((CUADRO!Q$5&amp;$E415),'Hoja de Trabajo para listado'!$A$151:$Z$151,0)),0)+IFERROR(INDEX('Hoja de Trabajo para listado'!$AB$155:$BA$1048576,MATCH($A415,'Hoja de Trabajo para listado'!$AB$155:$AB$1048576,0),MATCH((CUADRO!Q$5&amp;$E415),'Hoja de Trabajo para listado'!$AB$151:$BA$151,0)),0)+IFERROR(INDEX('Hoja de Trabajo para listado'!$BC$155:$CB$1048576,MATCH($A415,'Hoja de Trabajo para listado'!$BC$155:$BC$1048576,0),MATCH((CUADRO!Q$5&amp;$E415),'Hoja de Trabajo para listado'!$BC$151:$CB$151,0)),0)+IFERROR(INDEX('Hoja de Trabajo para listado'!$DE$153:$DG$274,MATCH($A415,'Hoja de Trabajo para listado'!$DE$153:$DE$1048576,0),MATCH((CUADRO!Q$5&amp;$E415),'Hoja de Trabajo para listado'!$DE$151:$DG$151,0)),0)+IFERROR(INDEX('Hoja de Trabajo para listado'!$CD$155:$DC$1048576,MATCH($A415,'Hoja de Trabajo para listado'!$CD$155:$CD$1048576,0),MATCH((CUADRO!Q$5&amp;$E415),'Hoja de Trabajo para listado'!$CD$151:$DC$151,0)),0)</f>
        <v>0</v>
      </c>
      <c r="R415" s="245">
        <f t="shared" ca="1" si="15"/>
        <v>0</v>
      </c>
      <c r="S415" s="262">
        <f ca="1">+R414+R415</f>
        <v>0</v>
      </c>
      <c r="T415" s="245">
        <f ca="1">+S415</f>
        <v>0</v>
      </c>
      <c r="U415" s="244">
        <f t="shared" si="16"/>
        <v>2</v>
      </c>
      <c r="V415" s="333" t="str">
        <f>+VLOOKUP(A415,bd_lista!$A$3:$E$590,5,FALSE)</f>
        <v>Instituciones Financieras no Bancarias Regionales</v>
      </c>
      <c r="W415" s="392"/>
      <c r="X415" s="242">
        <v>0</v>
      </c>
      <c r="Y415" s="242" t="e">
        <f>+VLOOKUP(X415,bd_lista!$A$3:$C$590,3,FALSE)</f>
        <v>#N/A</v>
      </c>
      <c r="Z415" s="292"/>
      <c r="AA415" s="321"/>
    </row>
    <row r="416" spans="1:27" ht="15" hidden="1" customHeight="1">
      <c r="A416" s="251">
        <v>901</v>
      </c>
      <c r="B416" s="387">
        <f>+A416</f>
        <v>901</v>
      </c>
      <c r="C416" s="247" t="str">
        <f>+VLOOKUP(A416,bd_lista!$A$3:$C$590,3,FALSE)</f>
        <v>Gobierno Autónomo Departamental de Chuquisaca</v>
      </c>
      <c r="D416" s="389" t="str">
        <f>+C416</f>
        <v>Gobierno Autónomo Departamental de Chuquisaca</v>
      </c>
      <c r="E416" s="242" t="s">
        <v>1304</v>
      </c>
      <c r="F416" s="243">
        <f ca="1">+IFERROR(INDEX('Hoja de Trabajo para listado'!$A$155:$Z$1048576,MATCH($A416,'Hoja de Trabajo para listado'!$A$155:$A$1048576,0),MATCH((CUADRO!F$5&amp;$E416),'Hoja de Trabajo para listado'!$A$151:$Z$151,0)),0)+IFERROR(INDEX('Hoja de Trabajo para listado'!$AB$155:$BA$1048576,MATCH($A416,'Hoja de Trabajo para listado'!$AB$155:$AB$1048576,0),MATCH((CUADRO!F$5&amp;$E416),'Hoja de Trabajo para listado'!$AB$151:$BA$151,0)),0)+IFERROR(INDEX('Hoja de Trabajo para listado'!$BC$155:$CB$1048576,MATCH($A416,'Hoja de Trabajo para listado'!$BC$155:$BC$1048576,0),MATCH((CUADRO!F$5&amp;$E416),'Hoja de Trabajo para listado'!$BC$151:$CB$151,0)),0)+IFERROR(INDEX('Hoja de Trabajo para listado'!$DE$153:$DG$274,MATCH($A416,'Hoja de Trabajo para listado'!$DE$153:$DE$1048576,0),MATCH((CUADRO!F$5&amp;$E416),'Hoja de Trabajo para listado'!$DE$151:$DG$151,0)),0)+IFERROR(INDEX('Hoja de Trabajo para listado'!$CD$155:$DC$1048576,MATCH($A416,'Hoja de Trabajo para listado'!$CD$155:$CD$1048576,0),MATCH((CUADRO!F$5&amp;$E416),'Hoja de Trabajo para listado'!$CD$151:$DC$151,0)),0)</f>
        <v>0</v>
      </c>
      <c r="G416" s="243">
        <f ca="1">+IFERROR(INDEX('Hoja de Trabajo para listado'!$A$155:$Z$1048576,MATCH($A416,'Hoja de Trabajo para listado'!$A$155:$A$1048576,0),MATCH((CUADRO!G$5&amp;$E416),'Hoja de Trabajo para listado'!$A$151:$Z$151,0)),0)+IFERROR(INDEX('Hoja de Trabajo para listado'!$AB$155:$BA$1048576,MATCH($A416,'Hoja de Trabajo para listado'!$AB$155:$AB$1048576,0),MATCH((CUADRO!G$5&amp;$E416),'Hoja de Trabajo para listado'!$AB$151:$BA$151,0)),0)+IFERROR(INDEX('Hoja de Trabajo para listado'!$BC$155:$CB$1048576,MATCH($A416,'Hoja de Trabajo para listado'!$BC$155:$BC$1048576,0),MATCH((CUADRO!G$5&amp;$E416),'Hoja de Trabajo para listado'!$BC$151:$CB$151,0)),0)+IFERROR(INDEX('Hoja de Trabajo para listado'!$DE$153:$DG$274,MATCH($A416,'Hoja de Trabajo para listado'!$DE$153:$DE$1048576,0),MATCH((CUADRO!G$5&amp;$E416),'Hoja de Trabajo para listado'!$DE$151:$DG$151,0)),0)+IFERROR(INDEX('Hoja de Trabajo para listado'!$CD$155:$DC$1048576,MATCH($A416,'Hoja de Trabajo para listado'!$CD$155:$CD$1048576,0),MATCH((CUADRO!G$5&amp;$E416),'Hoja de Trabajo para listado'!$CD$151:$DC$151,0)),0)</f>
        <v>0</v>
      </c>
      <c r="H416" s="243">
        <f ca="1">+IFERROR(INDEX('Hoja de Trabajo para listado'!$A$155:$Z$1048576,MATCH($A416,'Hoja de Trabajo para listado'!$A$155:$A$1048576,0),MATCH((CUADRO!H$5&amp;$E416),'Hoja de Trabajo para listado'!$A$151:$Z$151,0)),0)+IFERROR(INDEX('Hoja de Trabajo para listado'!$AB$155:$BA$1048576,MATCH($A416,'Hoja de Trabajo para listado'!$AB$155:$AB$1048576,0),MATCH((CUADRO!H$5&amp;$E416),'Hoja de Trabajo para listado'!$AB$151:$BA$151,0)),0)+IFERROR(INDEX('Hoja de Trabajo para listado'!$BC$155:$CB$1048576,MATCH($A416,'Hoja de Trabajo para listado'!$BC$155:$BC$1048576,0),MATCH((CUADRO!H$5&amp;$E416),'Hoja de Trabajo para listado'!$BC$151:$CB$151,0)),0)+IFERROR(INDEX('Hoja de Trabajo para listado'!$DE$153:$DG$274,MATCH($A416,'Hoja de Trabajo para listado'!$DE$153:$DE$1048576,0),MATCH((CUADRO!H$5&amp;$E416),'Hoja de Trabajo para listado'!$DE$151:$DG$151,0)),0)+IFERROR(INDEX('Hoja de Trabajo para listado'!$CD$155:$DC$1048576,MATCH($A416,'Hoja de Trabajo para listado'!$CD$155:$CD$1048576,0),MATCH((CUADRO!H$5&amp;$E416),'Hoja de Trabajo para listado'!$CD$151:$DC$151,0)),0)</f>
        <v>0</v>
      </c>
      <c r="I416" s="243">
        <f ca="1">+IFERROR(INDEX('Hoja de Trabajo para listado'!$A$155:$Z$1048576,MATCH($A416,'Hoja de Trabajo para listado'!$A$155:$A$1048576,0),MATCH((CUADRO!I$5&amp;$E416),'Hoja de Trabajo para listado'!$A$151:$Z$151,0)),0)+IFERROR(INDEX('Hoja de Trabajo para listado'!$AB$155:$BA$1048576,MATCH($A416,'Hoja de Trabajo para listado'!$AB$155:$AB$1048576,0),MATCH((CUADRO!I$5&amp;$E416),'Hoja de Trabajo para listado'!$AB$151:$BA$151,0)),0)+IFERROR(INDEX('Hoja de Trabajo para listado'!$BC$155:$CB$1048576,MATCH($A416,'Hoja de Trabajo para listado'!$BC$155:$BC$1048576,0),MATCH((CUADRO!I$5&amp;$E416),'Hoja de Trabajo para listado'!$BC$151:$CB$151,0)),0)+IFERROR(INDEX('Hoja de Trabajo para listado'!$DE$153:$DG$274,MATCH($A416,'Hoja de Trabajo para listado'!$DE$153:$DE$1048576,0),MATCH((CUADRO!I$5&amp;$E416),'Hoja de Trabajo para listado'!$DE$151:$DG$151,0)),0)+IFERROR(INDEX('Hoja de Trabajo para listado'!$CD$155:$DC$1048576,MATCH($A416,'Hoja de Trabajo para listado'!$CD$155:$CD$1048576,0),MATCH((CUADRO!I$5&amp;$E416),'Hoja de Trabajo para listado'!$CD$151:$DC$151,0)),0)</f>
        <v>0</v>
      </c>
      <c r="J416" s="243">
        <f ca="1">+IFERROR(INDEX('Hoja de Trabajo para listado'!$A$155:$Z$1048576,MATCH($A416,'Hoja de Trabajo para listado'!$A$155:$A$1048576,0),MATCH((CUADRO!J$5&amp;$E416),'Hoja de Trabajo para listado'!$A$151:$Z$151,0)),0)+IFERROR(INDEX('Hoja de Trabajo para listado'!$AB$155:$BA$1048576,MATCH($A416,'Hoja de Trabajo para listado'!$AB$155:$AB$1048576,0),MATCH((CUADRO!J$5&amp;$E416),'Hoja de Trabajo para listado'!$AB$151:$BA$151,0)),0)+IFERROR(INDEX('Hoja de Trabajo para listado'!$BC$155:$CB$1048576,MATCH($A416,'Hoja de Trabajo para listado'!$BC$155:$BC$1048576,0),MATCH((CUADRO!J$5&amp;$E416),'Hoja de Trabajo para listado'!$BC$151:$CB$151,0)),0)+IFERROR(INDEX('Hoja de Trabajo para listado'!$DE$153:$DG$274,MATCH($A416,'Hoja de Trabajo para listado'!$DE$153:$DE$1048576,0),MATCH((CUADRO!J$5&amp;$E416),'Hoja de Trabajo para listado'!$DE$151:$DG$151,0)),0)+IFERROR(INDEX('Hoja de Trabajo para listado'!$CD$155:$DC$1048576,MATCH($A416,'Hoja de Trabajo para listado'!$CD$155:$CD$1048576,0),MATCH((CUADRO!J$5&amp;$E416),'Hoja de Trabajo para listado'!$CD$151:$DC$151,0)),0)</f>
        <v>0</v>
      </c>
      <c r="K416" s="243">
        <f ca="1">+IFERROR(INDEX('Hoja de Trabajo para listado'!$A$155:$Z$1048576,MATCH($A416,'Hoja de Trabajo para listado'!$A$155:$A$1048576,0),MATCH((CUADRO!K$5&amp;$E416),'Hoja de Trabajo para listado'!$A$151:$Z$151,0)),0)+IFERROR(INDEX('Hoja de Trabajo para listado'!$AB$155:$BA$1048576,MATCH($A416,'Hoja de Trabajo para listado'!$AB$155:$AB$1048576,0),MATCH((CUADRO!K$5&amp;$E416),'Hoja de Trabajo para listado'!$AB$151:$BA$151,0)),0)+IFERROR(INDEX('Hoja de Trabajo para listado'!$BC$155:$CB$1048576,MATCH($A416,'Hoja de Trabajo para listado'!$BC$155:$BC$1048576,0),MATCH((CUADRO!K$5&amp;$E416),'Hoja de Trabajo para listado'!$BC$151:$CB$151,0)),0)+IFERROR(INDEX('Hoja de Trabajo para listado'!$DE$153:$DG$274,MATCH($A416,'Hoja de Trabajo para listado'!$DE$153:$DE$1048576,0),MATCH((CUADRO!K$5&amp;$E416),'Hoja de Trabajo para listado'!$DE$151:$DG$151,0)),0)+IFERROR(INDEX('Hoja de Trabajo para listado'!$CD$155:$DC$1048576,MATCH($A416,'Hoja de Trabajo para listado'!$CD$155:$CD$1048576,0),MATCH((CUADRO!K$5&amp;$E416),'Hoja de Trabajo para listado'!$CD$151:$DC$151,0)),0)</f>
        <v>0</v>
      </c>
      <c r="L416" s="243">
        <f ca="1">+IFERROR(INDEX('Hoja de Trabajo para listado'!$A$155:$Z$1048576,MATCH($A416,'Hoja de Trabajo para listado'!$A$155:$A$1048576,0),MATCH((CUADRO!L$5&amp;$E416),'Hoja de Trabajo para listado'!$A$151:$Z$151,0)),0)+IFERROR(INDEX('Hoja de Trabajo para listado'!$AB$155:$BA$1048576,MATCH($A416,'Hoja de Trabajo para listado'!$AB$155:$AB$1048576,0),MATCH((CUADRO!L$5&amp;$E416),'Hoja de Trabajo para listado'!$AB$151:$BA$151,0)),0)+IFERROR(INDEX('Hoja de Trabajo para listado'!$BC$155:$CB$1048576,MATCH($A416,'Hoja de Trabajo para listado'!$BC$155:$BC$1048576,0),MATCH((CUADRO!L$5&amp;$E416),'Hoja de Trabajo para listado'!$BC$151:$CB$151,0)),0)+IFERROR(INDEX('Hoja de Trabajo para listado'!$DE$153:$DG$274,MATCH($A416,'Hoja de Trabajo para listado'!$DE$153:$DE$1048576,0),MATCH((CUADRO!L$5&amp;$E416),'Hoja de Trabajo para listado'!$DE$151:$DG$151,0)),0)+IFERROR(INDEX('Hoja de Trabajo para listado'!$CD$155:$DC$1048576,MATCH($A416,'Hoja de Trabajo para listado'!$CD$155:$CD$1048576,0),MATCH((CUADRO!L$5&amp;$E416),'Hoja de Trabajo para listado'!$CD$151:$DC$151,0)),0)</f>
        <v>0</v>
      </c>
      <c r="M416" s="243">
        <f ca="1">+IFERROR(INDEX('Hoja de Trabajo para listado'!$A$155:$Z$1048576,MATCH($A416,'Hoja de Trabajo para listado'!$A$155:$A$1048576,0),MATCH((CUADRO!M$5&amp;$E416),'Hoja de Trabajo para listado'!$A$151:$Z$151,0)),0)+IFERROR(INDEX('Hoja de Trabajo para listado'!$AB$155:$BA$1048576,MATCH($A416,'Hoja de Trabajo para listado'!$AB$155:$AB$1048576,0),MATCH((CUADRO!M$5&amp;$E416),'Hoja de Trabajo para listado'!$AB$151:$BA$151,0)),0)+IFERROR(INDEX('Hoja de Trabajo para listado'!$BC$155:$CB$1048576,MATCH($A416,'Hoja de Trabajo para listado'!$BC$155:$BC$1048576,0),MATCH((CUADRO!M$5&amp;$E416),'Hoja de Trabajo para listado'!$BC$151:$CB$151,0)),0)+IFERROR(INDEX('Hoja de Trabajo para listado'!$DE$153:$DG$274,MATCH($A416,'Hoja de Trabajo para listado'!$DE$153:$DE$1048576,0),MATCH((CUADRO!M$5&amp;$E416),'Hoja de Trabajo para listado'!$DE$151:$DG$151,0)),0)+IFERROR(INDEX('Hoja de Trabajo para listado'!$CD$155:$DC$1048576,MATCH($A416,'Hoja de Trabajo para listado'!$CD$155:$CD$1048576,0),MATCH((CUADRO!M$5&amp;$E416),'Hoja de Trabajo para listado'!$CD$151:$DC$151,0)),0)</f>
        <v>0</v>
      </c>
      <c r="N416" s="243">
        <f ca="1">+IFERROR(INDEX('Hoja de Trabajo para listado'!$A$155:$Z$1048576,MATCH($A416,'Hoja de Trabajo para listado'!$A$155:$A$1048576,0),MATCH((CUADRO!N$5&amp;$E416),'Hoja de Trabajo para listado'!$A$151:$Z$151,0)),0)+IFERROR(INDEX('Hoja de Trabajo para listado'!$AB$155:$BA$1048576,MATCH($A416,'Hoja de Trabajo para listado'!$AB$155:$AB$1048576,0),MATCH((CUADRO!N$5&amp;$E416),'Hoja de Trabajo para listado'!$AB$151:$BA$151,0)),0)+IFERROR(INDEX('Hoja de Trabajo para listado'!$BC$155:$CB$1048576,MATCH($A416,'Hoja de Trabajo para listado'!$BC$155:$BC$1048576,0),MATCH((CUADRO!N$5&amp;$E416),'Hoja de Trabajo para listado'!$BC$151:$CB$151,0)),0)+IFERROR(INDEX('Hoja de Trabajo para listado'!$DE$153:$DG$274,MATCH($A416,'Hoja de Trabajo para listado'!$DE$153:$DE$1048576,0),MATCH((CUADRO!N$5&amp;$E416),'Hoja de Trabajo para listado'!$DE$151:$DG$151,0)),0)+IFERROR(INDEX('Hoja de Trabajo para listado'!$CD$155:$DC$1048576,MATCH($A416,'Hoja de Trabajo para listado'!$CD$155:$CD$1048576,0),MATCH((CUADRO!N$5&amp;$E416),'Hoja de Trabajo para listado'!$CD$151:$DC$151,0)),0)</f>
        <v>0</v>
      </c>
      <c r="O416" s="243">
        <f ca="1">+IFERROR(INDEX('Hoja de Trabajo para listado'!$A$155:$Z$1048576,MATCH($A416,'Hoja de Trabajo para listado'!$A$155:$A$1048576,0),MATCH((CUADRO!O$5&amp;$E416),'Hoja de Trabajo para listado'!$A$151:$Z$151,0)),0)+IFERROR(INDEX('Hoja de Trabajo para listado'!$AB$155:$BA$1048576,MATCH($A416,'Hoja de Trabajo para listado'!$AB$155:$AB$1048576,0),MATCH((CUADRO!O$5&amp;$E416),'Hoja de Trabajo para listado'!$AB$151:$BA$151,0)),0)+IFERROR(INDEX('Hoja de Trabajo para listado'!$BC$155:$CB$1048576,MATCH($A416,'Hoja de Trabajo para listado'!$BC$155:$BC$1048576,0),MATCH((CUADRO!O$5&amp;$E416),'Hoja de Trabajo para listado'!$BC$151:$CB$151,0)),0)+IFERROR(INDEX('Hoja de Trabajo para listado'!$DE$153:$DG$274,MATCH($A416,'Hoja de Trabajo para listado'!$DE$153:$DE$1048576,0),MATCH((CUADRO!O$5&amp;$E416),'Hoja de Trabajo para listado'!$DE$151:$DG$151,0)),0)+IFERROR(INDEX('Hoja de Trabajo para listado'!$CD$155:$DC$1048576,MATCH($A416,'Hoja de Trabajo para listado'!$CD$155:$CD$1048576,0),MATCH((CUADRO!O$5&amp;$E416),'Hoja de Trabajo para listado'!$CD$151:$DC$151,0)),0)</f>
        <v>0</v>
      </c>
      <c r="P416" s="243">
        <f ca="1">+IFERROR(INDEX('Hoja de Trabajo para listado'!$A$155:$Z$1048576,MATCH($A416,'Hoja de Trabajo para listado'!$A$155:$A$1048576,0),MATCH((CUADRO!P$5&amp;$E416),'Hoja de Trabajo para listado'!$A$151:$Z$151,0)),0)+IFERROR(INDEX('Hoja de Trabajo para listado'!$AB$155:$BA$1048576,MATCH($A416,'Hoja de Trabajo para listado'!$AB$155:$AB$1048576,0),MATCH((CUADRO!P$5&amp;$E416),'Hoja de Trabajo para listado'!$AB$151:$BA$151,0)),0)+IFERROR(INDEX('Hoja de Trabajo para listado'!$BC$155:$CB$1048576,MATCH($A416,'Hoja de Trabajo para listado'!$BC$155:$BC$1048576,0),MATCH((CUADRO!P$5&amp;$E416),'Hoja de Trabajo para listado'!$BC$151:$CB$151,0)),0)+IFERROR(INDEX('Hoja de Trabajo para listado'!$DE$153:$DG$274,MATCH($A416,'Hoja de Trabajo para listado'!$DE$153:$DE$1048576,0),MATCH((CUADRO!P$5&amp;$E416),'Hoja de Trabajo para listado'!$DE$151:$DG$151,0)),0)+IFERROR(INDEX('Hoja de Trabajo para listado'!$CD$155:$DC$1048576,MATCH($A416,'Hoja de Trabajo para listado'!$CD$155:$CD$1048576,0),MATCH((CUADRO!P$5&amp;$E416),'Hoja de Trabajo para listado'!$CD$151:$DC$151,0)),0)</f>
        <v>0</v>
      </c>
      <c r="Q416" s="243">
        <f ca="1">+IFERROR(INDEX('Hoja de Trabajo para listado'!$A$155:$Z$1048576,MATCH($A416,'Hoja de Trabajo para listado'!$A$155:$A$1048576,0),MATCH((CUADRO!Q$5&amp;$E416),'Hoja de Trabajo para listado'!$A$151:$Z$151,0)),0)+IFERROR(INDEX('Hoja de Trabajo para listado'!$AB$155:$BA$1048576,MATCH($A416,'Hoja de Trabajo para listado'!$AB$155:$AB$1048576,0),MATCH((CUADRO!Q$5&amp;$E416),'Hoja de Trabajo para listado'!$AB$151:$BA$151,0)),0)+IFERROR(INDEX('Hoja de Trabajo para listado'!$BC$155:$CB$1048576,MATCH($A416,'Hoja de Trabajo para listado'!$BC$155:$BC$1048576,0),MATCH((CUADRO!Q$5&amp;$E416),'Hoja de Trabajo para listado'!$BC$151:$CB$151,0)),0)+IFERROR(INDEX('Hoja de Trabajo para listado'!$DE$153:$DG$274,MATCH($A416,'Hoja de Trabajo para listado'!$DE$153:$DE$1048576,0),MATCH((CUADRO!Q$5&amp;$E416),'Hoja de Trabajo para listado'!$DE$151:$DG$151,0)),0)+IFERROR(INDEX('Hoja de Trabajo para listado'!$CD$155:$DC$1048576,MATCH($A416,'Hoja de Trabajo para listado'!$CD$155:$CD$1048576,0),MATCH((CUADRO!Q$5&amp;$E416),'Hoja de Trabajo para listado'!$CD$151:$DC$151,0)),0)</f>
        <v>0</v>
      </c>
      <c r="R416" s="243">
        <f t="shared" ca="1" si="15"/>
        <v>0</v>
      </c>
      <c r="S416" s="249"/>
      <c r="T416" s="243">
        <f ca="1">+T417</f>
        <v>321391.60999999993</v>
      </c>
      <c r="U416" s="242">
        <f t="shared" si="16"/>
        <v>1</v>
      </c>
      <c r="V416" s="333" t="str">
        <f>+VLOOKUP(A416,bd_lista!$A$3:$E$590,5,FALSE)</f>
        <v>Gobiernos Autónomos Departamentales</v>
      </c>
      <c r="W416" s="391" t="str">
        <f>+V416</f>
        <v>Gobiernos Autónomos Departamentales</v>
      </c>
      <c r="X416" s="242">
        <f>+VLOOKUP(A416,[4]Sheet1!$A$13:$D$744,4,FALSE)</f>
        <v>0</v>
      </c>
      <c r="Y416" s="242" t="e">
        <f>+VLOOKUP(X416,bd_lista!$A$3:$C$590,3,FALSE)</f>
        <v>#N/A</v>
      </c>
      <c r="Z416" s="294">
        <f>+X416</f>
        <v>0</v>
      </c>
      <c r="AA416" s="295" t="e">
        <f>+Y416</f>
        <v>#N/A</v>
      </c>
    </row>
    <row r="417" spans="1:27" ht="15" hidden="1" customHeight="1">
      <c r="A417" s="251">
        <v>901</v>
      </c>
      <c r="B417" s="388"/>
      <c r="C417" s="333" t="str">
        <f>+VLOOKUP(A417,bd_lista!$A$3:$C$590,3,FALSE)</f>
        <v>Gobierno Autónomo Departamental de Chuquisaca</v>
      </c>
      <c r="D417" s="390"/>
      <c r="E417" s="244" t="s">
        <v>1305</v>
      </c>
      <c r="F417" s="245">
        <f ca="1">+IFERROR(INDEX('Hoja de Trabajo para listado'!$A$155:$Z$1048576,MATCH($A417,'Hoja de Trabajo para listado'!$A$155:$A$1048576,0),MATCH((CUADRO!F$5&amp;$E417),'Hoja de Trabajo para listado'!$A$151:$Z$151,0)),0)+IFERROR(INDEX('Hoja de Trabajo para listado'!$AB$155:$BA$1048576,MATCH($A417,'Hoja de Trabajo para listado'!$AB$155:$AB$1048576,0),MATCH((CUADRO!F$5&amp;$E417),'Hoja de Trabajo para listado'!$AB$151:$BA$151,0)),0)+IFERROR(INDEX('Hoja de Trabajo para listado'!$BC$155:$CB$1048576,MATCH($A417,'Hoja de Trabajo para listado'!$BC$155:$BC$1048576,0),MATCH((CUADRO!F$5&amp;$E417),'Hoja de Trabajo para listado'!$BC$151:$CB$151,0)),0)+IFERROR(INDEX('Hoja de Trabajo para listado'!$DE$153:$DG$274,MATCH($A417,'Hoja de Trabajo para listado'!$DE$153:$DE$1048576,0),MATCH((CUADRO!F$5&amp;$E417),'Hoja de Trabajo para listado'!$DE$151:$DG$151,0)),0)+IFERROR(INDEX('Hoja de Trabajo para listado'!$CD$155:$DC$1048576,MATCH($A417,'Hoja de Trabajo para listado'!$CD$155:$CD$1048576,0),MATCH((CUADRO!F$5&amp;$E417),'Hoja de Trabajo para listado'!$CD$151:$DC$151,0)),0)</f>
        <v>309681.48999999993</v>
      </c>
      <c r="G417" s="245">
        <f ca="1">+IFERROR(INDEX('Hoja de Trabajo para listado'!$A$155:$Z$1048576,MATCH($A417,'Hoja de Trabajo para listado'!$A$155:$A$1048576,0),MATCH((CUADRO!G$5&amp;$E417),'Hoja de Trabajo para listado'!$A$151:$Z$151,0)),0)+IFERROR(INDEX('Hoja de Trabajo para listado'!$AB$155:$BA$1048576,MATCH($A417,'Hoja de Trabajo para listado'!$AB$155:$AB$1048576,0),MATCH((CUADRO!G$5&amp;$E417),'Hoja de Trabajo para listado'!$AB$151:$BA$151,0)),0)+IFERROR(INDEX('Hoja de Trabajo para listado'!$BC$155:$CB$1048576,MATCH($A417,'Hoja de Trabajo para listado'!$BC$155:$BC$1048576,0),MATCH((CUADRO!G$5&amp;$E417),'Hoja de Trabajo para listado'!$BC$151:$CB$151,0)),0)+IFERROR(INDEX('Hoja de Trabajo para listado'!$DE$153:$DG$274,MATCH($A417,'Hoja de Trabajo para listado'!$DE$153:$DE$1048576,0),MATCH((CUADRO!G$5&amp;$E417),'Hoja de Trabajo para listado'!$DE$151:$DG$151,0)),0)+IFERROR(INDEX('Hoja de Trabajo para listado'!$CD$155:$DC$1048576,MATCH($A417,'Hoja de Trabajo para listado'!$CD$155:$CD$1048576,0),MATCH((CUADRO!G$5&amp;$E417),'Hoja de Trabajo para listado'!$CD$151:$DC$151,0)),0)</f>
        <v>0</v>
      </c>
      <c r="H417" s="245">
        <f ca="1">+IFERROR(INDEX('Hoja de Trabajo para listado'!$A$155:$Z$1048576,MATCH($A417,'Hoja de Trabajo para listado'!$A$155:$A$1048576,0),MATCH((CUADRO!H$5&amp;$E417),'Hoja de Trabajo para listado'!$A$151:$Z$151,0)),0)+IFERROR(INDEX('Hoja de Trabajo para listado'!$AB$155:$BA$1048576,MATCH($A417,'Hoja de Trabajo para listado'!$AB$155:$AB$1048576,0),MATCH((CUADRO!H$5&amp;$E417),'Hoja de Trabajo para listado'!$AB$151:$BA$151,0)),0)+IFERROR(INDEX('Hoja de Trabajo para listado'!$BC$155:$CB$1048576,MATCH($A417,'Hoja de Trabajo para listado'!$BC$155:$BC$1048576,0),MATCH((CUADRO!H$5&amp;$E417),'Hoja de Trabajo para listado'!$BC$151:$CB$151,0)),0)+IFERROR(INDEX('Hoja de Trabajo para listado'!$DE$153:$DG$274,MATCH($A417,'Hoja de Trabajo para listado'!$DE$153:$DE$1048576,0),MATCH((CUADRO!H$5&amp;$E417),'Hoja de Trabajo para listado'!$DE$151:$DG$151,0)),0)+IFERROR(INDEX('Hoja de Trabajo para listado'!$CD$155:$DC$1048576,MATCH($A417,'Hoja de Trabajo para listado'!$CD$155:$CD$1048576,0),MATCH((CUADRO!H$5&amp;$E417),'Hoja de Trabajo para listado'!$CD$151:$DC$151,0)),0)</f>
        <v>11710.12</v>
      </c>
      <c r="I417" s="245">
        <f ca="1">+IFERROR(INDEX('Hoja de Trabajo para listado'!$A$155:$Z$1048576,MATCH($A417,'Hoja de Trabajo para listado'!$A$155:$A$1048576,0),MATCH((CUADRO!I$5&amp;$E417),'Hoja de Trabajo para listado'!$A$151:$Z$151,0)),0)+IFERROR(INDEX('Hoja de Trabajo para listado'!$AB$155:$BA$1048576,MATCH($A417,'Hoja de Trabajo para listado'!$AB$155:$AB$1048576,0),MATCH((CUADRO!I$5&amp;$E417),'Hoja de Trabajo para listado'!$AB$151:$BA$151,0)),0)+IFERROR(INDEX('Hoja de Trabajo para listado'!$BC$155:$CB$1048576,MATCH($A417,'Hoja de Trabajo para listado'!$BC$155:$BC$1048576,0),MATCH((CUADRO!I$5&amp;$E417),'Hoja de Trabajo para listado'!$BC$151:$CB$151,0)),0)+IFERROR(INDEX('Hoja de Trabajo para listado'!$DE$153:$DG$274,MATCH($A417,'Hoja de Trabajo para listado'!$DE$153:$DE$1048576,0),MATCH((CUADRO!I$5&amp;$E417),'Hoja de Trabajo para listado'!$DE$151:$DG$151,0)),0)+IFERROR(INDEX('Hoja de Trabajo para listado'!$CD$155:$DC$1048576,MATCH($A417,'Hoja de Trabajo para listado'!$CD$155:$CD$1048576,0),MATCH((CUADRO!I$5&amp;$E417),'Hoja de Trabajo para listado'!$CD$151:$DC$151,0)),0)</f>
        <v>0</v>
      </c>
      <c r="J417" s="245">
        <f ca="1">+IFERROR(INDEX('Hoja de Trabajo para listado'!$A$155:$Z$1048576,MATCH($A417,'Hoja de Trabajo para listado'!$A$155:$A$1048576,0),MATCH((CUADRO!J$5&amp;$E417),'Hoja de Trabajo para listado'!$A$151:$Z$151,0)),0)+IFERROR(INDEX('Hoja de Trabajo para listado'!$AB$155:$BA$1048576,MATCH($A417,'Hoja de Trabajo para listado'!$AB$155:$AB$1048576,0),MATCH((CUADRO!J$5&amp;$E417),'Hoja de Trabajo para listado'!$AB$151:$BA$151,0)),0)+IFERROR(INDEX('Hoja de Trabajo para listado'!$BC$155:$CB$1048576,MATCH($A417,'Hoja de Trabajo para listado'!$BC$155:$BC$1048576,0),MATCH((CUADRO!J$5&amp;$E417),'Hoja de Trabajo para listado'!$BC$151:$CB$151,0)),0)+IFERROR(INDEX('Hoja de Trabajo para listado'!$DE$153:$DG$274,MATCH($A417,'Hoja de Trabajo para listado'!$DE$153:$DE$1048576,0),MATCH((CUADRO!J$5&amp;$E417),'Hoja de Trabajo para listado'!$DE$151:$DG$151,0)),0)+IFERROR(INDEX('Hoja de Trabajo para listado'!$CD$155:$DC$1048576,MATCH($A417,'Hoja de Trabajo para listado'!$CD$155:$CD$1048576,0),MATCH((CUADRO!J$5&amp;$E417),'Hoja de Trabajo para listado'!$CD$151:$DC$151,0)),0)</f>
        <v>0</v>
      </c>
      <c r="K417" s="245">
        <f ca="1">+IFERROR(INDEX('Hoja de Trabajo para listado'!$A$155:$Z$1048576,MATCH($A417,'Hoja de Trabajo para listado'!$A$155:$A$1048576,0),MATCH((CUADRO!K$5&amp;$E417),'Hoja de Trabajo para listado'!$A$151:$Z$151,0)),0)+IFERROR(INDEX('Hoja de Trabajo para listado'!$AB$155:$BA$1048576,MATCH($A417,'Hoja de Trabajo para listado'!$AB$155:$AB$1048576,0),MATCH((CUADRO!K$5&amp;$E417),'Hoja de Trabajo para listado'!$AB$151:$BA$151,0)),0)+IFERROR(INDEX('Hoja de Trabajo para listado'!$BC$155:$CB$1048576,MATCH($A417,'Hoja de Trabajo para listado'!$BC$155:$BC$1048576,0),MATCH((CUADRO!K$5&amp;$E417),'Hoja de Trabajo para listado'!$BC$151:$CB$151,0)),0)+IFERROR(INDEX('Hoja de Trabajo para listado'!$DE$153:$DG$274,MATCH($A417,'Hoja de Trabajo para listado'!$DE$153:$DE$1048576,0),MATCH((CUADRO!K$5&amp;$E417),'Hoja de Trabajo para listado'!$DE$151:$DG$151,0)),0)+IFERROR(INDEX('Hoja de Trabajo para listado'!$CD$155:$DC$1048576,MATCH($A417,'Hoja de Trabajo para listado'!$CD$155:$CD$1048576,0),MATCH((CUADRO!K$5&amp;$E417),'Hoja de Trabajo para listado'!$CD$151:$DC$151,0)),0)</f>
        <v>0</v>
      </c>
      <c r="L417" s="245">
        <f ca="1">+IFERROR(INDEX('Hoja de Trabajo para listado'!$A$155:$Z$1048576,MATCH($A417,'Hoja de Trabajo para listado'!$A$155:$A$1048576,0),MATCH((CUADRO!L$5&amp;$E417),'Hoja de Trabajo para listado'!$A$151:$Z$151,0)),0)+IFERROR(INDEX('Hoja de Trabajo para listado'!$AB$155:$BA$1048576,MATCH($A417,'Hoja de Trabajo para listado'!$AB$155:$AB$1048576,0),MATCH((CUADRO!L$5&amp;$E417),'Hoja de Trabajo para listado'!$AB$151:$BA$151,0)),0)+IFERROR(INDEX('Hoja de Trabajo para listado'!$BC$155:$CB$1048576,MATCH($A417,'Hoja de Trabajo para listado'!$BC$155:$BC$1048576,0),MATCH((CUADRO!L$5&amp;$E417),'Hoja de Trabajo para listado'!$BC$151:$CB$151,0)),0)+IFERROR(INDEX('Hoja de Trabajo para listado'!$DE$153:$DG$274,MATCH($A417,'Hoja de Trabajo para listado'!$DE$153:$DE$1048576,0),MATCH((CUADRO!L$5&amp;$E417),'Hoja de Trabajo para listado'!$DE$151:$DG$151,0)),0)+IFERROR(INDEX('Hoja de Trabajo para listado'!$CD$155:$DC$1048576,MATCH($A417,'Hoja de Trabajo para listado'!$CD$155:$CD$1048576,0),MATCH((CUADRO!L$5&amp;$E417),'Hoja de Trabajo para listado'!$CD$151:$DC$151,0)),0)</f>
        <v>0</v>
      </c>
      <c r="M417" s="245">
        <f ca="1">+IFERROR(INDEX('Hoja de Trabajo para listado'!$A$155:$Z$1048576,MATCH($A417,'Hoja de Trabajo para listado'!$A$155:$A$1048576,0),MATCH((CUADRO!M$5&amp;$E417),'Hoja de Trabajo para listado'!$A$151:$Z$151,0)),0)+IFERROR(INDEX('Hoja de Trabajo para listado'!$AB$155:$BA$1048576,MATCH($A417,'Hoja de Trabajo para listado'!$AB$155:$AB$1048576,0),MATCH((CUADRO!M$5&amp;$E417),'Hoja de Trabajo para listado'!$AB$151:$BA$151,0)),0)+IFERROR(INDEX('Hoja de Trabajo para listado'!$BC$155:$CB$1048576,MATCH($A417,'Hoja de Trabajo para listado'!$BC$155:$BC$1048576,0),MATCH((CUADRO!M$5&amp;$E417),'Hoja de Trabajo para listado'!$BC$151:$CB$151,0)),0)+IFERROR(INDEX('Hoja de Trabajo para listado'!$DE$153:$DG$274,MATCH($A417,'Hoja de Trabajo para listado'!$DE$153:$DE$1048576,0),MATCH((CUADRO!M$5&amp;$E417),'Hoja de Trabajo para listado'!$DE$151:$DG$151,0)),0)+IFERROR(INDEX('Hoja de Trabajo para listado'!$CD$155:$DC$1048576,MATCH($A417,'Hoja de Trabajo para listado'!$CD$155:$CD$1048576,0),MATCH((CUADRO!M$5&amp;$E417),'Hoja de Trabajo para listado'!$CD$151:$DC$151,0)),0)</f>
        <v>0</v>
      </c>
      <c r="N417" s="245">
        <f ca="1">+IFERROR(INDEX('Hoja de Trabajo para listado'!$A$155:$Z$1048576,MATCH($A417,'Hoja de Trabajo para listado'!$A$155:$A$1048576,0),MATCH((CUADRO!N$5&amp;$E417),'Hoja de Trabajo para listado'!$A$151:$Z$151,0)),0)+IFERROR(INDEX('Hoja de Trabajo para listado'!$AB$155:$BA$1048576,MATCH($A417,'Hoja de Trabajo para listado'!$AB$155:$AB$1048576,0),MATCH((CUADRO!N$5&amp;$E417),'Hoja de Trabajo para listado'!$AB$151:$BA$151,0)),0)+IFERROR(INDEX('Hoja de Trabajo para listado'!$BC$155:$CB$1048576,MATCH($A417,'Hoja de Trabajo para listado'!$BC$155:$BC$1048576,0),MATCH((CUADRO!N$5&amp;$E417),'Hoja de Trabajo para listado'!$BC$151:$CB$151,0)),0)+IFERROR(INDEX('Hoja de Trabajo para listado'!$DE$153:$DG$274,MATCH($A417,'Hoja de Trabajo para listado'!$DE$153:$DE$1048576,0),MATCH((CUADRO!N$5&amp;$E417),'Hoja de Trabajo para listado'!$DE$151:$DG$151,0)),0)+IFERROR(INDEX('Hoja de Trabajo para listado'!$CD$155:$DC$1048576,MATCH($A417,'Hoja de Trabajo para listado'!$CD$155:$CD$1048576,0),MATCH((CUADRO!N$5&amp;$E417),'Hoja de Trabajo para listado'!$CD$151:$DC$151,0)),0)</f>
        <v>0</v>
      </c>
      <c r="O417" s="245">
        <f ca="1">+IFERROR(INDEX('Hoja de Trabajo para listado'!$A$155:$Z$1048576,MATCH($A417,'Hoja de Trabajo para listado'!$A$155:$A$1048576,0),MATCH((CUADRO!O$5&amp;$E417),'Hoja de Trabajo para listado'!$A$151:$Z$151,0)),0)+IFERROR(INDEX('Hoja de Trabajo para listado'!$AB$155:$BA$1048576,MATCH($A417,'Hoja de Trabajo para listado'!$AB$155:$AB$1048576,0),MATCH((CUADRO!O$5&amp;$E417),'Hoja de Trabajo para listado'!$AB$151:$BA$151,0)),0)+IFERROR(INDEX('Hoja de Trabajo para listado'!$BC$155:$CB$1048576,MATCH($A417,'Hoja de Trabajo para listado'!$BC$155:$BC$1048576,0),MATCH((CUADRO!O$5&amp;$E417),'Hoja de Trabajo para listado'!$BC$151:$CB$151,0)),0)+IFERROR(INDEX('Hoja de Trabajo para listado'!$DE$153:$DG$274,MATCH($A417,'Hoja de Trabajo para listado'!$DE$153:$DE$1048576,0),MATCH((CUADRO!O$5&amp;$E417),'Hoja de Trabajo para listado'!$DE$151:$DG$151,0)),0)+IFERROR(INDEX('Hoja de Trabajo para listado'!$CD$155:$DC$1048576,MATCH($A417,'Hoja de Trabajo para listado'!$CD$155:$CD$1048576,0),MATCH((CUADRO!O$5&amp;$E417),'Hoja de Trabajo para listado'!$CD$151:$DC$151,0)),0)</f>
        <v>0</v>
      </c>
      <c r="P417" s="245">
        <f ca="1">+IFERROR(INDEX('Hoja de Trabajo para listado'!$A$155:$Z$1048576,MATCH($A417,'Hoja de Trabajo para listado'!$A$155:$A$1048576,0),MATCH((CUADRO!P$5&amp;$E417),'Hoja de Trabajo para listado'!$A$151:$Z$151,0)),0)+IFERROR(INDEX('Hoja de Trabajo para listado'!$AB$155:$BA$1048576,MATCH($A417,'Hoja de Trabajo para listado'!$AB$155:$AB$1048576,0),MATCH((CUADRO!P$5&amp;$E417),'Hoja de Trabajo para listado'!$AB$151:$BA$151,0)),0)+IFERROR(INDEX('Hoja de Trabajo para listado'!$BC$155:$CB$1048576,MATCH($A417,'Hoja de Trabajo para listado'!$BC$155:$BC$1048576,0),MATCH((CUADRO!P$5&amp;$E417),'Hoja de Trabajo para listado'!$BC$151:$CB$151,0)),0)+IFERROR(INDEX('Hoja de Trabajo para listado'!$DE$153:$DG$274,MATCH($A417,'Hoja de Trabajo para listado'!$DE$153:$DE$1048576,0),MATCH((CUADRO!P$5&amp;$E417),'Hoja de Trabajo para listado'!$DE$151:$DG$151,0)),0)+IFERROR(INDEX('Hoja de Trabajo para listado'!$CD$155:$DC$1048576,MATCH($A417,'Hoja de Trabajo para listado'!$CD$155:$CD$1048576,0),MATCH((CUADRO!P$5&amp;$E417),'Hoja de Trabajo para listado'!$CD$151:$DC$151,0)),0)</f>
        <v>0</v>
      </c>
      <c r="Q417" s="245">
        <f ca="1">+IFERROR(INDEX('Hoja de Trabajo para listado'!$A$155:$Z$1048576,MATCH($A417,'Hoja de Trabajo para listado'!$A$155:$A$1048576,0),MATCH((CUADRO!Q$5&amp;$E417),'Hoja de Trabajo para listado'!$A$151:$Z$151,0)),0)+IFERROR(INDEX('Hoja de Trabajo para listado'!$AB$155:$BA$1048576,MATCH($A417,'Hoja de Trabajo para listado'!$AB$155:$AB$1048576,0),MATCH((CUADRO!Q$5&amp;$E417),'Hoja de Trabajo para listado'!$AB$151:$BA$151,0)),0)+IFERROR(INDEX('Hoja de Trabajo para listado'!$BC$155:$CB$1048576,MATCH($A417,'Hoja de Trabajo para listado'!$BC$155:$BC$1048576,0),MATCH((CUADRO!Q$5&amp;$E417),'Hoja de Trabajo para listado'!$BC$151:$CB$151,0)),0)+IFERROR(INDEX('Hoja de Trabajo para listado'!$DE$153:$DG$274,MATCH($A417,'Hoja de Trabajo para listado'!$DE$153:$DE$1048576,0),MATCH((CUADRO!Q$5&amp;$E417),'Hoja de Trabajo para listado'!$DE$151:$DG$151,0)),0)+IFERROR(INDEX('Hoja de Trabajo para listado'!$CD$155:$DC$1048576,MATCH($A417,'Hoja de Trabajo para listado'!$CD$155:$CD$1048576,0),MATCH((CUADRO!Q$5&amp;$E417),'Hoja de Trabajo para listado'!$CD$151:$DC$151,0)),0)</f>
        <v>0</v>
      </c>
      <c r="R417" s="245">
        <f t="shared" ca="1" si="15"/>
        <v>321391.60999999993</v>
      </c>
      <c r="S417" s="259">
        <f ca="1">+R416+R417</f>
        <v>321391.60999999993</v>
      </c>
      <c r="T417" s="245">
        <f ca="1">+S417</f>
        <v>321391.60999999993</v>
      </c>
      <c r="U417" s="244">
        <f t="shared" si="16"/>
        <v>2</v>
      </c>
      <c r="V417" s="333" t="str">
        <f>+VLOOKUP(A417,bd_lista!$A$3:$E$590,5,FALSE)</f>
        <v>Gobiernos Autónomos Departamentales</v>
      </c>
      <c r="W417" s="392"/>
      <c r="X417" s="242">
        <f>+VLOOKUP(A417,[4]Sheet1!$A$13:$D$744,4,FALSE)</f>
        <v>0</v>
      </c>
      <c r="Y417" s="242" t="e">
        <f>+VLOOKUP(X417,bd_lista!$A$3:$C$590,3,FALSE)</f>
        <v>#N/A</v>
      </c>
      <c r="Z417" s="292"/>
      <c r="AA417" s="293"/>
    </row>
    <row r="418" spans="1:27" ht="15" hidden="1" customHeight="1">
      <c r="A418" s="251">
        <v>902</v>
      </c>
      <c r="B418" s="387">
        <f>+A418</f>
        <v>902</v>
      </c>
      <c r="C418" s="247" t="str">
        <f>+VLOOKUP(A418,bd_lista!$A$3:$C$590,3,FALSE)</f>
        <v>Gobierno Autónomo Departamental de La Paz</v>
      </c>
      <c r="D418" s="389" t="str">
        <f>+C418</f>
        <v>Gobierno Autónomo Departamental de La Paz</v>
      </c>
      <c r="E418" s="242" t="s">
        <v>1304</v>
      </c>
      <c r="F418" s="243">
        <f ca="1">+IFERROR(INDEX('Hoja de Trabajo para listado'!$A$155:$Z$1048576,MATCH($A418,'Hoja de Trabajo para listado'!$A$155:$A$1048576,0),MATCH((CUADRO!F$5&amp;$E418),'Hoja de Trabajo para listado'!$A$151:$Z$151,0)),0)+IFERROR(INDEX('Hoja de Trabajo para listado'!$AB$155:$BA$1048576,MATCH($A418,'Hoja de Trabajo para listado'!$AB$155:$AB$1048576,0),MATCH((CUADRO!F$5&amp;$E418),'Hoja de Trabajo para listado'!$AB$151:$BA$151,0)),0)+IFERROR(INDEX('Hoja de Trabajo para listado'!$BC$155:$CB$1048576,MATCH($A418,'Hoja de Trabajo para listado'!$BC$155:$BC$1048576,0),MATCH((CUADRO!F$5&amp;$E418),'Hoja de Trabajo para listado'!$BC$151:$CB$151,0)),0)+IFERROR(INDEX('Hoja de Trabajo para listado'!$DE$153:$DG$274,MATCH($A418,'Hoja de Trabajo para listado'!$DE$153:$DE$1048576,0),MATCH((CUADRO!F$5&amp;$E418),'Hoja de Trabajo para listado'!$DE$151:$DG$151,0)),0)+IFERROR(INDEX('Hoja de Trabajo para listado'!$CD$155:$DC$1048576,MATCH($A418,'Hoja de Trabajo para listado'!$CD$155:$CD$1048576,0),MATCH((CUADRO!F$5&amp;$E418),'Hoja de Trabajo para listado'!$CD$151:$DC$151,0)),0)</f>
        <v>0</v>
      </c>
      <c r="G418" s="243">
        <f ca="1">+IFERROR(INDEX('Hoja de Trabajo para listado'!$A$155:$Z$1048576,MATCH($A418,'Hoja de Trabajo para listado'!$A$155:$A$1048576,0),MATCH((CUADRO!G$5&amp;$E418),'Hoja de Trabajo para listado'!$A$151:$Z$151,0)),0)+IFERROR(INDEX('Hoja de Trabajo para listado'!$AB$155:$BA$1048576,MATCH($A418,'Hoja de Trabajo para listado'!$AB$155:$AB$1048576,0),MATCH((CUADRO!G$5&amp;$E418),'Hoja de Trabajo para listado'!$AB$151:$BA$151,0)),0)+IFERROR(INDEX('Hoja de Trabajo para listado'!$BC$155:$CB$1048576,MATCH($A418,'Hoja de Trabajo para listado'!$BC$155:$BC$1048576,0),MATCH((CUADRO!G$5&amp;$E418),'Hoja de Trabajo para listado'!$BC$151:$CB$151,0)),0)+IFERROR(INDEX('Hoja de Trabajo para listado'!$DE$153:$DG$274,MATCH($A418,'Hoja de Trabajo para listado'!$DE$153:$DE$1048576,0),MATCH((CUADRO!G$5&amp;$E418),'Hoja de Trabajo para listado'!$DE$151:$DG$151,0)),0)+IFERROR(INDEX('Hoja de Trabajo para listado'!$CD$155:$DC$1048576,MATCH($A418,'Hoja de Trabajo para listado'!$CD$155:$CD$1048576,0),MATCH((CUADRO!G$5&amp;$E418),'Hoja de Trabajo para listado'!$CD$151:$DC$151,0)),0)</f>
        <v>0</v>
      </c>
      <c r="H418" s="243">
        <f ca="1">+IFERROR(INDEX('Hoja de Trabajo para listado'!$A$155:$Z$1048576,MATCH($A418,'Hoja de Trabajo para listado'!$A$155:$A$1048576,0),MATCH((CUADRO!H$5&amp;$E418),'Hoja de Trabajo para listado'!$A$151:$Z$151,0)),0)+IFERROR(INDEX('Hoja de Trabajo para listado'!$AB$155:$BA$1048576,MATCH($A418,'Hoja de Trabajo para listado'!$AB$155:$AB$1048576,0),MATCH((CUADRO!H$5&amp;$E418),'Hoja de Trabajo para listado'!$AB$151:$BA$151,0)),0)+IFERROR(INDEX('Hoja de Trabajo para listado'!$BC$155:$CB$1048576,MATCH($A418,'Hoja de Trabajo para listado'!$BC$155:$BC$1048576,0),MATCH((CUADRO!H$5&amp;$E418),'Hoja de Trabajo para listado'!$BC$151:$CB$151,0)),0)+IFERROR(INDEX('Hoja de Trabajo para listado'!$DE$153:$DG$274,MATCH($A418,'Hoja de Trabajo para listado'!$DE$153:$DE$1048576,0),MATCH((CUADRO!H$5&amp;$E418),'Hoja de Trabajo para listado'!$DE$151:$DG$151,0)),0)+IFERROR(INDEX('Hoja de Trabajo para listado'!$CD$155:$DC$1048576,MATCH($A418,'Hoja de Trabajo para listado'!$CD$155:$CD$1048576,0),MATCH((CUADRO!H$5&amp;$E418),'Hoja de Trabajo para listado'!$CD$151:$DC$151,0)),0)</f>
        <v>0</v>
      </c>
      <c r="I418" s="243">
        <f ca="1">+IFERROR(INDEX('Hoja de Trabajo para listado'!$A$155:$Z$1048576,MATCH($A418,'Hoja de Trabajo para listado'!$A$155:$A$1048576,0),MATCH((CUADRO!I$5&amp;$E418),'Hoja de Trabajo para listado'!$A$151:$Z$151,0)),0)+IFERROR(INDEX('Hoja de Trabajo para listado'!$AB$155:$BA$1048576,MATCH($A418,'Hoja de Trabajo para listado'!$AB$155:$AB$1048576,0),MATCH((CUADRO!I$5&amp;$E418),'Hoja de Trabajo para listado'!$AB$151:$BA$151,0)),0)+IFERROR(INDEX('Hoja de Trabajo para listado'!$BC$155:$CB$1048576,MATCH($A418,'Hoja de Trabajo para listado'!$BC$155:$BC$1048576,0),MATCH((CUADRO!I$5&amp;$E418),'Hoja de Trabajo para listado'!$BC$151:$CB$151,0)),0)+IFERROR(INDEX('Hoja de Trabajo para listado'!$DE$153:$DG$274,MATCH($A418,'Hoja de Trabajo para listado'!$DE$153:$DE$1048576,0),MATCH((CUADRO!I$5&amp;$E418),'Hoja de Trabajo para listado'!$DE$151:$DG$151,0)),0)+IFERROR(INDEX('Hoja de Trabajo para listado'!$CD$155:$DC$1048576,MATCH($A418,'Hoja de Trabajo para listado'!$CD$155:$CD$1048576,0),MATCH((CUADRO!I$5&amp;$E418),'Hoja de Trabajo para listado'!$CD$151:$DC$151,0)),0)</f>
        <v>0</v>
      </c>
      <c r="J418" s="243">
        <f ca="1">+IFERROR(INDEX('Hoja de Trabajo para listado'!$A$155:$Z$1048576,MATCH($A418,'Hoja de Trabajo para listado'!$A$155:$A$1048576,0),MATCH((CUADRO!J$5&amp;$E418),'Hoja de Trabajo para listado'!$A$151:$Z$151,0)),0)+IFERROR(INDEX('Hoja de Trabajo para listado'!$AB$155:$BA$1048576,MATCH($A418,'Hoja de Trabajo para listado'!$AB$155:$AB$1048576,0),MATCH((CUADRO!J$5&amp;$E418),'Hoja de Trabajo para listado'!$AB$151:$BA$151,0)),0)+IFERROR(INDEX('Hoja de Trabajo para listado'!$BC$155:$CB$1048576,MATCH($A418,'Hoja de Trabajo para listado'!$BC$155:$BC$1048576,0),MATCH((CUADRO!J$5&amp;$E418),'Hoja de Trabajo para listado'!$BC$151:$CB$151,0)),0)+IFERROR(INDEX('Hoja de Trabajo para listado'!$DE$153:$DG$274,MATCH($A418,'Hoja de Trabajo para listado'!$DE$153:$DE$1048576,0),MATCH((CUADRO!J$5&amp;$E418),'Hoja de Trabajo para listado'!$DE$151:$DG$151,0)),0)+IFERROR(INDEX('Hoja de Trabajo para listado'!$CD$155:$DC$1048576,MATCH($A418,'Hoja de Trabajo para listado'!$CD$155:$CD$1048576,0),MATCH((CUADRO!J$5&amp;$E418),'Hoja de Trabajo para listado'!$CD$151:$DC$151,0)),0)</f>
        <v>0</v>
      </c>
      <c r="K418" s="243">
        <f ca="1">+IFERROR(INDEX('Hoja de Trabajo para listado'!$A$155:$Z$1048576,MATCH($A418,'Hoja de Trabajo para listado'!$A$155:$A$1048576,0),MATCH((CUADRO!K$5&amp;$E418),'Hoja de Trabajo para listado'!$A$151:$Z$151,0)),0)+IFERROR(INDEX('Hoja de Trabajo para listado'!$AB$155:$BA$1048576,MATCH($A418,'Hoja de Trabajo para listado'!$AB$155:$AB$1048576,0),MATCH((CUADRO!K$5&amp;$E418),'Hoja de Trabajo para listado'!$AB$151:$BA$151,0)),0)+IFERROR(INDEX('Hoja de Trabajo para listado'!$BC$155:$CB$1048576,MATCH($A418,'Hoja de Trabajo para listado'!$BC$155:$BC$1048576,0),MATCH((CUADRO!K$5&amp;$E418),'Hoja de Trabajo para listado'!$BC$151:$CB$151,0)),0)+IFERROR(INDEX('Hoja de Trabajo para listado'!$DE$153:$DG$274,MATCH($A418,'Hoja de Trabajo para listado'!$DE$153:$DE$1048576,0),MATCH((CUADRO!K$5&amp;$E418),'Hoja de Trabajo para listado'!$DE$151:$DG$151,0)),0)+IFERROR(INDEX('Hoja de Trabajo para listado'!$CD$155:$DC$1048576,MATCH($A418,'Hoja de Trabajo para listado'!$CD$155:$CD$1048576,0),MATCH((CUADRO!K$5&amp;$E418),'Hoja de Trabajo para listado'!$CD$151:$DC$151,0)),0)</f>
        <v>0</v>
      </c>
      <c r="L418" s="243">
        <f ca="1">+IFERROR(INDEX('Hoja de Trabajo para listado'!$A$155:$Z$1048576,MATCH($A418,'Hoja de Trabajo para listado'!$A$155:$A$1048576,0),MATCH((CUADRO!L$5&amp;$E418),'Hoja de Trabajo para listado'!$A$151:$Z$151,0)),0)+IFERROR(INDEX('Hoja de Trabajo para listado'!$AB$155:$BA$1048576,MATCH($A418,'Hoja de Trabajo para listado'!$AB$155:$AB$1048576,0),MATCH((CUADRO!L$5&amp;$E418),'Hoja de Trabajo para listado'!$AB$151:$BA$151,0)),0)+IFERROR(INDEX('Hoja de Trabajo para listado'!$BC$155:$CB$1048576,MATCH($A418,'Hoja de Trabajo para listado'!$BC$155:$BC$1048576,0),MATCH((CUADRO!L$5&amp;$E418),'Hoja de Trabajo para listado'!$BC$151:$CB$151,0)),0)+IFERROR(INDEX('Hoja de Trabajo para listado'!$DE$153:$DG$274,MATCH($A418,'Hoja de Trabajo para listado'!$DE$153:$DE$1048576,0),MATCH((CUADRO!L$5&amp;$E418),'Hoja de Trabajo para listado'!$DE$151:$DG$151,0)),0)+IFERROR(INDEX('Hoja de Trabajo para listado'!$CD$155:$DC$1048576,MATCH($A418,'Hoja de Trabajo para listado'!$CD$155:$CD$1048576,0),MATCH((CUADRO!L$5&amp;$E418),'Hoja de Trabajo para listado'!$CD$151:$DC$151,0)),0)</f>
        <v>0</v>
      </c>
      <c r="M418" s="243">
        <f ca="1">+IFERROR(INDEX('Hoja de Trabajo para listado'!$A$155:$Z$1048576,MATCH($A418,'Hoja de Trabajo para listado'!$A$155:$A$1048576,0),MATCH((CUADRO!M$5&amp;$E418),'Hoja de Trabajo para listado'!$A$151:$Z$151,0)),0)+IFERROR(INDEX('Hoja de Trabajo para listado'!$AB$155:$BA$1048576,MATCH($A418,'Hoja de Trabajo para listado'!$AB$155:$AB$1048576,0),MATCH((CUADRO!M$5&amp;$E418),'Hoja de Trabajo para listado'!$AB$151:$BA$151,0)),0)+IFERROR(INDEX('Hoja de Trabajo para listado'!$BC$155:$CB$1048576,MATCH($A418,'Hoja de Trabajo para listado'!$BC$155:$BC$1048576,0),MATCH((CUADRO!M$5&amp;$E418),'Hoja de Trabajo para listado'!$BC$151:$CB$151,0)),0)+IFERROR(INDEX('Hoja de Trabajo para listado'!$DE$153:$DG$274,MATCH($A418,'Hoja de Trabajo para listado'!$DE$153:$DE$1048576,0),MATCH((CUADRO!M$5&amp;$E418),'Hoja de Trabajo para listado'!$DE$151:$DG$151,0)),0)+IFERROR(INDEX('Hoja de Trabajo para listado'!$CD$155:$DC$1048576,MATCH($A418,'Hoja de Trabajo para listado'!$CD$155:$CD$1048576,0),MATCH((CUADRO!M$5&amp;$E418),'Hoja de Trabajo para listado'!$CD$151:$DC$151,0)),0)</f>
        <v>0</v>
      </c>
      <c r="N418" s="243">
        <f ca="1">+IFERROR(INDEX('Hoja de Trabajo para listado'!$A$155:$Z$1048576,MATCH($A418,'Hoja de Trabajo para listado'!$A$155:$A$1048576,0),MATCH((CUADRO!N$5&amp;$E418),'Hoja de Trabajo para listado'!$A$151:$Z$151,0)),0)+IFERROR(INDEX('Hoja de Trabajo para listado'!$AB$155:$BA$1048576,MATCH($A418,'Hoja de Trabajo para listado'!$AB$155:$AB$1048576,0),MATCH((CUADRO!N$5&amp;$E418),'Hoja de Trabajo para listado'!$AB$151:$BA$151,0)),0)+IFERROR(INDEX('Hoja de Trabajo para listado'!$BC$155:$CB$1048576,MATCH($A418,'Hoja de Trabajo para listado'!$BC$155:$BC$1048576,0),MATCH((CUADRO!N$5&amp;$E418),'Hoja de Trabajo para listado'!$BC$151:$CB$151,0)),0)+IFERROR(INDEX('Hoja de Trabajo para listado'!$DE$153:$DG$274,MATCH($A418,'Hoja de Trabajo para listado'!$DE$153:$DE$1048576,0),MATCH((CUADRO!N$5&amp;$E418),'Hoja de Trabajo para listado'!$DE$151:$DG$151,0)),0)+IFERROR(INDEX('Hoja de Trabajo para listado'!$CD$155:$DC$1048576,MATCH($A418,'Hoja de Trabajo para listado'!$CD$155:$CD$1048576,0),MATCH((CUADRO!N$5&amp;$E418),'Hoja de Trabajo para listado'!$CD$151:$DC$151,0)),0)</f>
        <v>0</v>
      </c>
      <c r="O418" s="243">
        <f ca="1">+IFERROR(INDEX('Hoja de Trabajo para listado'!$A$155:$Z$1048576,MATCH($A418,'Hoja de Trabajo para listado'!$A$155:$A$1048576,0),MATCH((CUADRO!O$5&amp;$E418),'Hoja de Trabajo para listado'!$A$151:$Z$151,0)),0)+IFERROR(INDEX('Hoja de Trabajo para listado'!$AB$155:$BA$1048576,MATCH($A418,'Hoja de Trabajo para listado'!$AB$155:$AB$1048576,0),MATCH((CUADRO!O$5&amp;$E418),'Hoja de Trabajo para listado'!$AB$151:$BA$151,0)),0)+IFERROR(INDEX('Hoja de Trabajo para listado'!$BC$155:$CB$1048576,MATCH($A418,'Hoja de Trabajo para listado'!$BC$155:$BC$1048576,0),MATCH((CUADRO!O$5&amp;$E418),'Hoja de Trabajo para listado'!$BC$151:$CB$151,0)),0)+IFERROR(INDEX('Hoja de Trabajo para listado'!$DE$153:$DG$274,MATCH($A418,'Hoja de Trabajo para listado'!$DE$153:$DE$1048576,0),MATCH((CUADRO!O$5&amp;$E418),'Hoja de Trabajo para listado'!$DE$151:$DG$151,0)),0)+IFERROR(INDEX('Hoja de Trabajo para listado'!$CD$155:$DC$1048576,MATCH($A418,'Hoja de Trabajo para listado'!$CD$155:$CD$1048576,0),MATCH((CUADRO!O$5&amp;$E418),'Hoja de Trabajo para listado'!$CD$151:$DC$151,0)),0)</f>
        <v>0</v>
      </c>
      <c r="P418" s="243">
        <f ca="1">+IFERROR(INDEX('Hoja de Trabajo para listado'!$A$155:$Z$1048576,MATCH($A418,'Hoja de Trabajo para listado'!$A$155:$A$1048576,0),MATCH((CUADRO!P$5&amp;$E418),'Hoja de Trabajo para listado'!$A$151:$Z$151,0)),0)+IFERROR(INDEX('Hoja de Trabajo para listado'!$AB$155:$BA$1048576,MATCH($A418,'Hoja de Trabajo para listado'!$AB$155:$AB$1048576,0),MATCH((CUADRO!P$5&amp;$E418),'Hoja de Trabajo para listado'!$AB$151:$BA$151,0)),0)+IFERROR(INDEX('Hoja de Trabajo para listado'!$BC$155:$CB$1048576,MATCH($A418,'Hoja de Trabajo para listado'!$BC$155:$BC$1048576,0),MATCH((CUADRO!P$5&amp;$E418),'Hoja de Trabajo para listado'!$BC$151:$CB$151,0)),0)+IFERROR(INDEX('Hoja de Trabajo para listado'!$DE$153:$DG$274,MATCH($A418,'Hoja de Trabajo para listado'!$DE$153:$DE$1048576,0),MATCH((CUADRO!P$5&amp;$E418),'Hoja de Trabajo para listado'!$DE$151:$DG$151,0)),0)+IFERROR(INDEX('Hoja de Trabajo para listado'!$CD$155:$DC$1048576,MATCH($A418,'Hoja de Trabajo para listado'!$CD$155:$CD$1048576,0),MATCH((CUADRO!P$5&amp;$E418),'Hoja de Trabajo para listado'!$CD$151:$DC$151,0)),0)</f>
        <v>0</v>
      </c>
      <c r="Q418" s="243">
        <f ca="1">+IFERROR(INDEX('Hoja de Trabajo para listado'!$A$155:$Z$1048576,MATCH($A418,'Hoja de Trabajo para listado'!$A$155:$A$1048576,0),MATCH((CUADRO!Q$5&amp;$E418),'Hoja de Trabajo para listado'!$A$151:$Z$151,0)),0)+IFERROR(INDEX('Hoja de Trabajo para listado'!$AB$155:$BA$1048576,MATCH($A418,'Hoja de Trabajo para listado'!$AB$155:$AB$1048576,0),MATCH((CUADRO!Q$5&amp;$E418),'Hoja de Trabajo para listado'!$AB$151:$BA$151,0)),0)+IFERROR(INDEX('Hoja de Trabajo para listado'!$BC$155:$CB$1048576,MATCH($A418,'Hoja de Trabajo para listado'!$BC$155:$BC$1048576,0),MATCH((CUADRO!Q$5&amp;$E418),'Hoja de Trabajo para listado'!$BC$151:$CB$151,0)),0)+IFERROR(INDEX('Hoja de Trabajo para listado'!$DE$153:$DG$274,MATCH($A418,'Hoja de Trabajo para listado'!$DE$153:$DE$1048576,0),MATCH((CUADRO!Q$5&amp;$E418),'Hoja de Trabajo para listado'!$DE$151:$DG$151,0)),0)+IFERROR(INDEX('Hoja de Trabajo para listado'!$CD$155:$DC$1048576,MATCH($A418,'Hoja de Trabajo para listado'!$CD$155:$CD$1048576,0),MATCH((CUADRO!Q$5&amp;$E418),'Hoja de Trabajo para listado'!$CD$151:$DC$151,0)),0)</f>
        <v>0</v>
      </c>
      <c r="R418" s="243">
        <f t="shared" ca="1" si="15"/>
        <v>0</v>
      </c>
      <c r="S418" s="249"/>
      <c r="T418" s="243">
        <f ca="1">+T419</f>
        <v>2066.86</v>
      </c>
      <c r="U418" s="242">
        <f t="shared" si="16"/>
        <v>1</v>
      </c>
      <c r="V418" s="333" t="str">
        <f>+VLOOKUP(A418,bd_lista!$A$3:$E$590,5,FALSE)</f>
        <v>Gobiernos Autónomos Departamentales</v>
      </c>
      <c r="W418" s="391" t="str">
        <f>+V418</f>
        <v>Gobiernos Autónomos Departamentales</v>
      </c>
      <c r="X418" s="242">
        <f>+VLOOKUP(A418,[4]Sheet1!$A$13:$D$744,4,FALSE)</f>
        <v>0</v>
      </c>
      <c r="Y418" s="242" t="e">
        <f>+VLOOKUP(X418,bd_lista!$A$3:$C$590,3,FALSE)</f>
        <v>#N/A</v>
      </c>
      <c r="Z418" s="294">
        <f>+X418</f>
        <v>0</v>
      </c>
      <c r="AA418" s="295" t="e">
        <f>+Y418</f>
        <v>#N/A</v>
      </c>
    </row>
    <row r="419" spans="1:27" ht="15" hidden="1" customHeight="1">
      <c r="A419" s="251">
        <v>902</v>
      </c>
      <c r="B419" s="388"/>
      <c r="C419" s="333" t="str">
        <f>+VLOOKUP(A419,bd_lista!$A$3:$C$590,3,FALSE)</f>
        <v>Gobierno Autónomo Departamental de La Paz</v>
      </c>
      <c r="D419" s="390"/>
      <c r="E419" s="244" t="s">
        <v>1305</v>
      </c>
      <c r="F419" s="245">
        <f ca="1">+IFERROR(INDEX('Hoja de Trabajo para listado'!$A$155:$Z$1048576,MATCH($A419,'Hoja de Trabajo para listado'!$A$155:$A$1048576,0),MATCH((CUADRO!F$5&amp;$E419),'Hoja de Trabajo para listado'!$A$151:$Z$151,0)),0)+IFERROR(INDEX('Hoja de Trabajo para listado'!$AB$155:$BA$1048576,MATCH($A419,'Hoja de Trabajo para listado'!$AB$155:$AB$1048576,0),MATCH((CUADRO!F$5&amp;$E419),'Hoja de Trabajo para listado'!$AB$151:$BA$151,0)),0)+IFERROR(INDEX('Hoja de Trabajo para listado'!$BC$155:$CB$1048576,MATCH($A419,'Hoja de Trabajo para listado'!$BC$155:$BC$1048576,0),MATCH((CUADRO!F$5&amp;$E419),'Hoja de Trabajo para listado'!$BC$151:$CB$151,0)),0)+IFERROR(INDEX('Hoja de Trabajo para listado'!$DE$153:$DG$274,MATCH($A419,'Hoja de Trabajo para listado'!$DE$153:$DE$1048576,0),MATCH((CUADRO!F$5&amp;$E419),'Hoja de Trabajo para listado'!$DE$151:$DG$151,0)),0)+IFERROR(INDEX('Hoja de Trabajo para listado'!$CD$155:$DC$1048576,MATCH($A419,'Hoja de Trabajo para listado'!$CD$155:$CD$1048576,0),MATCH((CUADRO!F$5&amp;$E419),'Hoja de Trabajo para listado'!$CD$151:$DC$151,0)),0)</f>
        <v>0</v>
      </c>
      <c r="G419" s="245">
        <f ca="1">+IFERROR(INDEX('Hoja de Trabajo para listado'!$A$155:$Z$1048576,MATCH($A419,'Hoja de Trabajo para listado'!$A$155:$A$1048576,0),MATCH((CUADRO!G$5&amp;$E419),'Hoja de Trabajo para listado'!$A$151:$Z$151,0)),0)+IFERROR(INDEX('Hoja de Trabajo para listado'!$AB$155:$BA$1048576,MATCH($A419,'Hoja de Trabajo para listado'!$AB$155:$AB$1048576,0),MATCH((CUADRO!G$5&amp;$E419),'Hoja de Trabajo para listado'!$AB$151:$BA$151,0)),0)+IFERROR(INDEX('Hoja de Trabajo para listado'!$BC$155:$CB$1048576,MATCH($A419,'Hoja de Trabajo para listado'!$BC$155:$BC$1048576,0),MATCH((CUADRO!G$5&amp;$E419),'Hoja de Trabajo para listado'!$BC$151:$CB$151,0)),0)+IFERROR(INDEX('Hoja de Trabajo para listado'!$DE$153:$DG$274,MATCH($A419,'Hoja de Trabajo para listado'!$DE$153:$DE$1048576,0),MATCH((CUADRO!G$5&amp;$E419),'Hoja de Trabajo para listado'!$DE$151:$DG$151,0)),0)+IFERROR(INDEX('Hoja de Trabajo para listado'!$CD$155:$DC$1048576,MATCH($A419,'Hoja de Trabajo para listado'!$CD$155:$CD$1048576,0),MATCH((CUADRO!G$5&amp;$E419),'Hoja de Trabajo para listado'!$CD$151:$DC$151,0)),0)</f>
        <v>0</v>
      </c>
      <c r="H419" s="245">
        <f ca="1">+IFERROR(INDEX('Hoja de Trabajo para listado'!$A$155:$Z$1048576,MATCH($A419,'Hoja de Trabajo para listado'!$A$155:$A$1048576,0),MATCH((CUADRO!H$5&amp;$E419),'Hoja de Trabajo para listado'!$A$151:$Z$151,0)),0)+IFERROR(INDEX('Hoja de Trabajo para listado'!$AB$155:$BA$1048576,MATCH($A419,'Hoja de Trabajo para listado'!$AB$155:$AB$1048576,0),MATCH((CUADRO!H$5&amp;$E419),'Hoja de Trabajo para listado'!$AB$151:$BA$151,0)),0)+IFERROR(INDEX('Hoja de Trabajo para listado'!$BC$155:$CB$1048576,MATCH($A419,'Hoja de Trabajo para listado'!$BC$155:$BC$1048576,0),MATCH((CUADRO!H$5&amp;$E419),'Hoja de Trabajo para listado'!$BC$151:$CB$151,0)),0)+IFERROR(INDEX('Hoja de Trabajo para listado'!$DE$153:$DG$274,MATCH($A419,'Hoja de Trabajo para listado'!$DE$153:$DE$1048576,0),MATCH((CUADRO!H$5&amp;$E419),'Hoja de Trabajo para listado'!$DE$151:$DG$151,0)),0)+IFERROR(INDEX('Hoja de Trabajo para listado'!$CD$155:$DC$1048576,MATCH($A419,'Hoja de Trabajo para listado'!$CD$155:$CD$1048576,0),MATCH((CUADRO!H$5&amp;$E419),'Hoja de Trabajo para listado'!$CD$151:$DC$151,0)),0)</f>
        <v>0</v>
      </c>
      <c r="I419" s="245">
        <f ca="1">+IFERROR(INDEX('Hoja de Trabajo para listado'!$A$155:$Z$1048576,MATCH($A419,'Hoja de Trabajo para listado'!$A$155:$A$1048576,0),MATCH((CUADRO!I$5&amp;$E419),'Hoja de Trabajo para listado'!$A$151:$Z$151,0)),0)+IFERROR(INDEX('Hoja de Trabajo para listado'!$AB$155:$BA$1048576,MATCH($A419,'Hoja de Trabajo para listado'!$AB$155:$AB$1048576,0),MATCH((CUADRO!I$5&amp;$E419),'Hoja de Trabajo para listado'!$AB$151:$BA$151,0)),0)+IFERROR(INDEX('Hoja de Trabajo para listado'!$BC$155:$CB$1048576,MATCH($A419,'Hoja de Trabajo para listado'!$BC$155:$BC$1048576,0),MATCH((CUADRO!I$5&amp;$E419),'Hoja de Trabajo para listado'!$BC$151:$CB$151,0)),0)+IFERROR(INDEX('Hoja de Trabajo para listado'!$DE$153:$DG$274,MATCH($A419,'Hoja de Trabajo para listado'!$DE$153:$DE$1048576,0),MATCH((CUADRO!I$5&amp;$E419),'Hoja de Trabajo para listado'!$DE$151:$DG$151,0)),0)+IFERROR(INDEX('Hoja de Trabajo para listado'!$CD$155:$DC$1048576,MATCH($A419,'Hoja de Trabajo para listado'!$CD$155:$CD$1048576,0),MATCH((CUADRO!I$5&amp;$E419),'Hoja de Trabajo para listado'!$CD$151:$DC$151,0)),0)</f>
        <v>2066.86</v>
      </c>
      <c r="J419" s="245">
        <f ca="1">+IFERROR(INDEX('Hoja de Trabajo para listado'!$A$155:$Z$1048576,MATCH($A419,'Hoja de Trabajo para listado'!$A$155:$A$1048576,0),MATCH((CUADRO!J$5&amp;$E419),'Hoja de Trabajo para listado'!$A$151:$Z$151,0)),0)+IFERROR(INDEX('Hoja de Trabajo para listado'!$AB$155:$BA$1048576,MATCH($A419,'Hoja de Trabajo para listado'!$AB$155:$AB$1048576,0),MATCH((CUADRO!J$5&amp;$E419),'Hoja de Trabajo para listado'!$AB$151:$BA$151,0)),0)+IFERROR(INDEX('Hoja de Trabajo para listado'!$BC$155:$CB$1048576,MATCH($A419,'Hoja de Trabajo para listado'!$BC$155:$BC$1048576,0),MATCH((CUADRO!J$5&amp;$E419),'Hoja de Trabajo para listado'!$BC$151:$CB$151,0)),0)+IFERROR(INDEX('Hoja de Trabajo para listado'!$DE$153:$DG$274,MATCH($A419,'Hoja de Trabajo para listado'!$DE$153:$DE$1048576,0),MATCH((CUADRO!J$5&amp;$E419),'Hoja de Trabajo para listado'!$DE$151:$DG$151,0)),0)+IFERROR(INDEX('Hoja de Trabajo para listado'!$CD$155:$DC$1048576,MATCH($A419,'Hoja de Trabajo para listado'!$CD$155:$CD$1048576,0),MATCH((CUADRO!J$5&amp;$E419),'Hoja de Trabajo para listado'!$CD$151:$DC$151,0)),0)</f>
        <v>0</v>
      </c>
      <c r="K419" s="245">
        <f ca="1">+IFERROR(INDEX('Hoja de Trabajo para listado'!$A$155:$Z$1048576,MATCH($A419,'Hoja de Trabajo para listado'!$A$155:$A$1048576,0),MATCH((CUADRO!K$5&amp;$E419),'Hoja de Trabajo para listado'!$A$151:$Z$151,0)),0)+IFERROR(INDEX('Hoja de Trabajo para listado'!$AB$155:$BA$1048576,MATCH($A419,'Hoja de Trabajo para listado'!$AB$155:$AB$1048576,0),MATCH((CUADRO!K$5&amp;$E419),'Hoja de Trabajo para listado'!$AB$151:$BA$151,0)),0)+IFERROR(INDEX('Hoja de Trabajo para listado'!$BC$155:$CB$1048576,MATCH($A419,'Hoja de Trabajo para listado'!$BC$155:$BC$1048576,0),MATCH((CUADRO!K$5&amp;$E419),'Hoja de Trabajo para listado'!$BC$151:$CB$151,0)),0)+IFERROR(INDEX('Hoja de Trabajo para listado'!$DE$153:$DG$274,MATCH($A419,'Hoja de Trabajo para listado'!$DE$153:$DE$1048576,0),MATCH((CUADRO!K$5&amp;$E419),'Hoja de Trabajo para listado'!$DE$151:$DG$151,0)),0)+IFERROR(INDEX('Hoja de Trabajo para listado'!$CD$155:$DC$1048576,MATCH($A419,'Hoja de Trabajo para listado'!$CD$155:$CD$1048576,0),MATCH((CUADRO!K$5&amp;$E419),'Hoja de Trabajo para listado'!$CD$151:$DC$151,0)),0)</f>
        <v>0</v>
      </c>
      <c r="L419" s="245">
        <f ca="1">+IFERROR(INDEX('Hoja de Trabajo para listado'!$A$155:$Z$1048576,MATCH($A419,'Hoja de Trabajo para listado'!$A$155:$A$1048576,0),MATCH((CUADRO!L$5&amp;$E419),'Hoja de Trabajo para listado'!$A$151:$Z$151,0)),0)+IFERROR(INDEX('Hoja de Trabajo para listado'!$AB$155:$BA$1048576,MATCH($A419,'Hoja de Trabajo para listado'!$AB$155:$AB$1048576,0),MATCH((CUADRO!L$5&amp;$E419),'Hoja de Trabajo para listado'!$AB$151:$BA$151,0)),0)+IFERROR(INDEX('Hoja de Trabajo para listado'!$BC$155:$CB$1048576,MATCH($A419,'Hoja de Trabajo para listado'!$BC$155:$BC$1048576,0),MATCH((CUADRO!L$5&amp;$E419),'Hoja de Trabajo para listado'!$BC$151:$CB$151,0)),0)+IFERROR(INDEX('Hoja de Trabajo para listado'!$DE$153:$DG$274,MATCH($A419,'Hoja de Trabajo para listado'!$DE$153:$DE$1048576,0),MATCH((CUADRO!L$5&amp;$E419),'Hoja de Trabajo para listado'!$DE$151:$DG$151,0)),0)+IFERROR(INDEX('Hoja de Trabajo para listado'!$CD$155:$DC$1048576,MATCH($A419,'Hoja de Trabajo para listado'!$CD$155:$CD$1048576,0),MATCH((CUADRO!L$5&amp;$E419),'Hoja de Trabajo para listado'!$CD$151:$DC$151,0)),0)</f>
        <v>0</v>
      </c>
      <c r="M419" s="245">
        <f ca="1">+IFERROR(INDEX('Hoja de Trabajo para listado'!$A$155:$Z$1048576,MATCH($A419,'Hoja de Trabajo para listado'!$A$155:$A$1048576,0),MATCH((CUADRO!M$5&amp;$E419),'Hoja de Trabajo para listado'!$A$151:$Z$151,0)),0)+IFERROR(INDEX('Hoja de Trabajo para listado'!$AB$155:$BA$1048576,MATCH($A419,'Hoja de Trabajo para listado'!$AB$155:$AB$1048576,0),MATCH((CUADRO!M$5&amp;$E419),'Hoja de Trabajo para listado'!$AB$151:$BA$151,0)),0)+IFERROR(INDEX('Hoja de Trabajo para listado'!$BC$155:$CB$1048576,MATCH($A419,'Hoja de Trabajo para listado'!$BC$155:$BC$1048576,0),MATCH((CUADRO!M$5&amp;$E419),'Hoja de Trabajo para listado'!$BC$151:$CB$151,0)),0)+IFERROR(INDEX('Hoja de Trabajo para listado'!$DE$153:$DG$274,MATCH($A419,'Hoja de Trabajo para listado'!$DE$153:$DE$1048576,0),MATCH((CUADRO!M$5&amp;$E419),'Hoja de Trabajo para listado'!$DE$151:$DG$151,0)),0)+IFERROR(INDEX('Hoja de Trabajo para listado'!$CD$155:$DC$1048576,MATCH($A419,'Hoja de Trabajo para listado'!$CD$155:$CD$1048576,0),MATCH((CUADRO!M$5&amp;$E419),'Hoja de Trabajo para listado'!$CD$151:$DC$151,0)),0)</f>
        <v>0</v>
      </c>
      <c r="N419" s="245">
        <f ca="1">+IFERROR(INDEX('Hoja de Trabajo para listado'!$A$155:$Z$1048576,MATCH($A419,'Hoja de Trabajo para listado'!$A$155:$A$1048576,0),MATCH((CUADRO!N$5&amp;$E419),'Hoja de Trabajo para listado'!$A$151:$Z$151,0)),0)+IFERROR(INDEX('Hoja de Trabajo para listado'!$AB$155:$BA$1048576,MATCH($A419,'Hoja de Trabajo para listado'!$AB$155:$AB$1048576,0),MATCH((CUADRO!N$5&amp;$E419),'Hoja de Trabajo para listado'!$AB$151:$BA$151,0)),0)+IFERROR(INDEX('Hoja de Trabajo para listado'!$BC$155:$CB$1048576,MATCH($A419,'Hoja de Trabajo para listado'!$BC$155:$BC$1048576,0),MATCH((CUADRO!N$5&amp;$E419),'Hoja de Trabajo para listado'!$BC$151:$CB$151,0)),0)+IFERROR(INDEX('Hoja de Trabajo para listado'!$DE$153:$DG$274,MATCH($A419,'Hoja de Trabajo para listado'!$DE$153:$DE$1048576,0),MATCH((CUADRO!N$5&amp;$E419),'Hoja de Trabajo para listado'!$DE$151:$DG$151,0)),0)+IFERROR(INDEX('Hoja de Trabajo para listado'!$CD$155:$DC$1048576,MATCH($A419,'Hoja de Trabajo para listado'!$CD$155:$CD$1048576,0),MATCH((CUADRO!N$5&amp;$E419),'Hoja de Trabajo para listado'!$CD$151:$DC$151,0)),0)</f>
        <v>0</v>
      </c>
      <c r="O419" s="245">
        <f ca="1">+IFERROR(INDEX('Hoja de Trabajo para listado'!$A$155:$Z$1048576,MATCH($A419,'Hoja de Trabajo para listado'!$A$155:$A$1048576,0),MATCH((CUADRO!O$5&amp;$E419),'Hoja de Trabajo para listado'!$A$151:$Z$151,0)),0)+IFERROR(INDEX('Hoja de Trabajo para listado'!$AB$155:$BA$1048576,MATCH($A419,'Hoja de Trabajo para listado'!$AB$155:$AB$1048576,0),MATCH((CUADRO!O$5&amp;$E419),'Hoja de Trabajo para listado'!$AB$151:$BA$151,0)),0)+IFERROR(INDEX('Hoja de Trabajo para listado'!$BC$155:$CB$1048576,MATCH($A419,'Hoja de Trabajo para listado'!$BC$155:$BC$1048576,0),MATCH((CUADRO!O$5&amp;$E419),'Hoja de Trabajo para listado'!$BC$151:$CB$151,0)),0)+IFERROR(INDEX('Hoja de Trabajo para listado'!$DE$153:$DG$274,MATCH($A419,'Hoja de Trabajo para listado'!$DE$153:$DE$1048576,0),MATCH((CUADRO!O$5&amp;$E419),'Hoja de Trabajo para listado'!$DE$151:$DG$151,0)),0)+IFERROR(INDEX('Hoja de Trabajo para listado'!$CD$155:$DC$1048576,MATCH($A419,'Hoja de Trabajo para listado'!$CD$155:$CD$1048576,0),MATCH((CUADRO!O$5&amp;$E419),'Hoja de Trabajo para listado'!$CD$151:$DC$151,0)),0)</f>
        <v>0</v>
      </c>
      <c r="P419" s="245">
        <f ca="1">+IFERROR(INDEX('Hoja de Trabajo para listado'!$A$155:$Z$1048576,MATCH($A419,'Hoja de Trabajo para listado'!$A$155:$A$1048576,0),MATCH((CUADRO!P$5&amp;$E419),'Hoja de Trabajo para listado'!$A$151:$Z$151,0)),0)+IFERROR(INDEX('Hoja de Trabajo para listado'!$AB$155:$BA$1048576,MATCH($A419,'Hoja de Trabajo para listado'!$AB$155:$AB$1048576,0),MATCH((CUADRO!P$5&amp;$E419),'Hoja de Trabajo para listado'!$AB$151:$BA$151,0)),0)+IFERROR(INDEX('Hoja de Trabajo para listado'!$BC$155:$CB$1048576,MATCH($A419,'Hoja de Trabajo para listado'!$BC$155:$BC$1048576,0),MATCH((CUADRO!P$5&amp;$E419),'Hoja de Trabajo para listado'!$BC$151:$CB$151,0)),0)+IFERROR(INDEX('Hoja de Trabajo para listado'!$DE$153:$DG$274,MATCH($A419,'Hoja de Trabajo para listado'!$DE$153:$DE$1048576,0),MATCH((CUADRO!P$5&amp;$E419),'Hoja de Trabajo para listado'!$DE$151:$DG$151,0)),0)+IFERROR(INDEX('Hoja de Trabajo para listado'!$CD$155:$DC$1048576,MATCH($A419,'Hoja de Trabajo para listado'!$CD$155:$CD$1048576,0),MATCH((CUADRO!P$5&amp;$E419),'Hoja de Trabajo para listado'!$CD$151:$DC$151,0)),0)</f>
        <v>0</v>
      </c>
      <c r="Q419" s="245">
        <f ca="1">+IFERROR(INDEX('Hoja de Trabajo para listado'!$A$155:$Z$1048576,MATCH($A419,'Hoja de Trabajo para listado'!$A$155:$A$1048576,0),MATCH((CUADRO!Q$5&amp;$E419),'Hoja de Trabajo para listado'!$A$151:$Z$151,0)),0)+IFERROR(INDEX('Hoja de Trabajo para listado'!$AB$155:$BA$1048576,MATCH($A419,'Hoja de Trabajo para listado'!$AB$155:$AB$1048576,0),MATCH((CUADRO!Q$5&amp;$E419),'Hoja de Trabajo para listado'!$AB$151:$BA$151,0)),0)+IFERROR(INDEX('Hoja de Trabajo para listado'!$BC$155:$CB$1048576,MATCH($A419,'Hoja de Trabajo para listado'!$BC$155:$BC$1048576,0),MATCH((CUADRO!Q$5&amp;$E419),'Hoja de Trabajo para listado'!$BC$151:$CB$151,0)),0)+IFERROR(INDEX('Hoja de Trabajo para listado'!$DE$153:$DG$274,MATCH($A419,'Hoja de Trabajo para listado'!$DE$153:$DE$1048576,0),MATCH((CUADRO!Q$5&amp;$E419),'Hoja de Trabajo para listado'!$DE$151:$DG$151,0)),0)+IFERROR(INDEX('Hoja de Trabajo para listado'!$CD$155:$DC$1048576,MATCH($A419,'Hoja de Trabajo para listado'!$CD$155:$CD$1048576,0),MATCH((CUADRO!Q$5&amp;$E419),'Hoja de Trabajo para listado'!$CD$151:$DC$151,0)),0)</f>
        <v>0</v>
      </c>
      <c r="R419" s="245">
        <f t="shared" ca="1" si="15"/>
        <v>2066.86</v>
      </c>
      <c r="S419" s="259">
        <f ca="1">+R418+R419</f>
        <v>2066.86</v>
      </c>
      <c r="T419" s="245">
        <f ca="1">+S419</f>
        <v>2066.86</v>
      </c>
      <c r="U419" s="244">
        <f t="shared" si="16"/>
        <v>2</v>
      </c>
      <c r="V419" s="333" t="str">
        <f>+VLOOKUP(A419,bd_lista!$A$3:$E$590,5,FALSE)</f>
        <v>Gobiernos Autónomos Departamentales</v>
      </c>
      <c r="W419" s="392"/>
      <c r="X419" s="242">
        <f>+VLOOKUP(A419,[4]Sheet1!$A$13:$D$744,4,FALSE)</f>
        <v>0</v>
      </c>
      <c r="Y419" s="242" t="e">
        <f>+VLOOKUP(X419,bd_lista!$A$3:$C$590,3,FALSE)</f>
        <v>#N/A</v>
      </c>
      <c r="Z419" s="292"/>
      <c r="AA419" s="293"/>
    </row>
    <row r="420" spans="1:27" ht="15" hidden="1" customHeight="1">
      <c r="A420" s="251">
        <v>903</v>
      </c>
      <c r="B420" s="387">
        <f>+A420</f>
        <v>903</v>
      </c>
      <c r="C420" s="247" t="str">
        <f>+VLOOKUP(A420,bd_lista!$A$3:$C$590,3,FALSE)</f>
        <v>Gobierno Autónomo Departamental de Cochabamba</v>
      </c>
      <c r="D420" s="389" t="str">
        <f>+C420</f>
        <v>Gobierno Autónomo Departamental de Cochabamba</v>
      </c>
      <c r="E420" s="242" t="s">
        <v>1304</v>
      </c>
      <c r="F420" s="243">
        <f ca="1">+IFERROR(INDEX('Hoja de Trabajo para listado'!$A$155:$Z$1048576,MATCH($A420,'Hoja de Trabajo para listado'!$A$155:$A$1048576,0),MATCH((CUADRO!F$5&amp;$E420),'Hoja de Trabajo para listado'!$A$151:$Z$151,0)),0)+IFERROR(INDEX('Hoja de Trabajo para listado'!$AB$155:$BA$1048576,MATCH($A420,'Hoja de Trabajo para listado'!$AB$155:$AB$1048576,0),MATCH((CUADRO!F$5&amp;$E420),'Hoja de Trabajo para listado'!$AB$151:$BA$151,0)),0)+IFERROR(INDEX('Hoja de Trabajo para listado'!$BC$155:$CB$1048576,MATCH($A420,'Hoja de Trabajo para listado'!$BC$155:$BC$1048576,0),MATCH((CUADRO!F$5&amp;$E420),'Hoja de Trabajo para listado'!$BC$151:$CB$151,0)),0)+IFERROR(INDEX('Hoja de Trabajo para listado'!$DE$153:$DG$274,MATCH($A420,'Hoja de Trabajo para listado'!$DE$153:$DE$1048576,0),MATCH((CUADRO!F$5&amp;$E420),'Hoja de Trabajo para listado'!$DE$151:$DG$151,0)),0)+IFERROR(INDEX('Hoja de Trabajo para listado'!$CD$155:$DC$1048576,MATCH($A420,'Hoja de Trabajo para listado'!$CD$155:$CD$1048576,0),MATCH((CUADRO!F$5&amp;$E420),'Hoja de Trabajo para listado'!$CD$151:$DC$151,0)),0)</f>
        <v>0</v>
      </c>
      <c r="G420" s="243">
        <f ca="1">+IFERROR(INDEX('Hoja de Trabajo para listado'!$A$155:$Z$1048576,MATCH($A420,'Hoja de Trabajo para listado'!$A$155:$A$1048576,0),MATCH((CUADRO!G$5&amp;$E420),'Hoja de Trabajo para listado'!$A$151:$Z$151,0)),0)+IFERROR(INDEX('Hoja de Trabajo para listado'!$AB$155:$BA$1048576,MATCH($A420,'Hoja de Trabajo para listado'!$AB$155:$AB$1048576,0),MATCH((CUADRO!G$5&amp;$E420),'Hoja de Trabajo para listado'!$AB$151:$BA$151,0)),0)+IFERROR(INDEX('Hoja de Trabajo para listado'!$BC$155:$CB$1048576,MATCH($A420,'Hoja de Trabajo para listado'!$BC$155:$BC$1048576,0),MATCH((CUADRO!G$5&amp;$E420),'Hoja de Trabajo para listado'!$BC$151:$CB$151,0)),0)+IFERROR(INDEX('Hoja de Trabajo para listado'!$DE$153:$DG$274,MATCH($A420,'Hoja de Trabajo para listado'!$DE$153:$DE$1048576,0),MATCH((CUADRO!G$5&amp;$E420),'Hoja de Trabajo para listado'!$DE$151:$DG$151,0)),0)+IFERROR(INDEX('Hoja de Trabajo para listado'!$CD$155:$DC$1048576,MATCH($A420,'Hoja de Trabajo para listado'!$CD$155:$CD$1048576,0),MATCH((CUADRO!G$5&amp;$E420),'Hoja de Trabajo para listado'!$CD$151:$DC$151,0)),0)</f>
        <v>0</v>
      </c>
      <c r="H420" s="243">
        <f ca="1">+IFERROR(INDEX('Hoja de Trabajo para listado'!$A$155:$Z$1048576,MATCH($A420,'Hoja de Trabajo para listado'!$A$155:$A$1048576,0),MATCH((CUADRO!H$5&amp;$E420),'Hoja de Trabajo para listado'!$A$151:$Z$151,0)),0)+IFERROR(INDEX('Hoja de Trabajo para listado'!$AB$155:$BA$1048576,MATCH($A420,'Hoja de Trabajo para listado'!$AB$155:$AB$1048576,0),MATCH((CUADRO!H$5&amp;$E420),'Hoja de Trabajo para listado'!$AB$151:$BA$151,0)),0)+IFERROR(INDEX('Hoja de Trabajo para listado'!$BC$155:$CB$1048576,MATCH($A420,'Hoja de Trabajo para listado'!$BC$155:$BC$1048576,0),MATCH((CUADRO!H$5&amp;$E420),'Hoja de Trabajo para listado'!$BC$151:$CB$151,0)),0)+IFERROR(INDEX('Hoja de Trabajo para listado'!$DE$153:$DG$274,MATCH($A420,'Hoja de Trabajo para listado'!$DE$153:$DE$1048576,0),MATCH((CUADRO!H$5&amp;$E420),'Hoja de Trabajo para listado'!$DE$151:$DG$151,0)),0)+IFERROR(INDEX('Hoja de Trabajo para listado'!$CD$155:$DC$1048576,MATCH($A420,'Hoja de Trabajo para listado'!$CD$155:$CD$1048576,0),MATCH((CUADRO!H$5&amp;$E420),'Hoja de Trabajo para listado'!$CD$151:$DC$151,0)),0)</f>
        <v>0</v>
      </c>
      <c r="I420" s="243">
        <f ca="1">+IFERROR(INDEX('Hoja de Trabajo para listado'!$A$155:$Z$1048576,MATCH($A420,'Hoja de Trabajo para listado'!$A$155:$A$1048576,0),MATCH((CUADRO!I$5&amp;$E420),'Hoja de Trabajo para listado'!$A$151:$Z$151,0)),0)+IFERROR(INDEX('Hoja de Trabajo para listado'!$AB$155:$BA$1048576,MATCH($A420,'Hoja de Trabajo para listado'!$AB$155:$AB$1048576,0),MATCH((CUADRO!I$5&amp;$E420),'Hoja de Trabajo para listado'!$AB$151:$BA$151,0)),0)+IFERROR(INDEX('Hoja de Trabajo para listado'!$BC$155:$CB$1048576,MATCH($A420,'Hoja de Trabajo para listado'!$BC$155:$BC$1048576,0),MATCH((CUADRO!I$5&amp;$E420),'Hoja de Trabajo para listado'!$BC$151:$CB$151,0)),0)+IFERROR(INDEX('Hoja de Trabajo para listado'!$DE$153:$DG$274,MATCH($A420,'Hoja de Trabajo para listado'!$DE$153:$DE$1048576,0),MATCH((CUADRO!I$5&amp;$E420),'Hoja de Trabajo para listado'!$DE$151:$DG$151,0)),0)+IFERROR(INDEX('Hoja de Trabajo para listado'!$CD$155:$DC$1048576,MATCH($A420,'Hoja de Trabajo para listado'!$CD$155:$CD$1048576,0),MATCH((CUADRO!I$5&amp;$E420),'Hoja de Trabajo para listado'!$CD$151:$DC$151,0)),0)</f>
        <v>0</v>
      </c>
      <c r="J420" s="243">
        <f ca="1">+IFERROR(INDEX('Hoja de Trabajo para listado'!$A$155:$Z$1048576,MATCH($A420,'Hoja de Trabajo para listado'!$A$155:$A$1048576,0),MATCH((CUADRO!J$5&amp;$E420),'Hoja de Trabajo para listado'!$A$151:$Z$151,0)),0)+IFERROR(INDEX('Hoja de Trabajo para listado'!$AB$155:$BA$1048576,MATCH($A420,'Hoja de Trabajo para listado'!$AB$155:$AB$1048576,0),MATCH((CUADRO!J$5&amp;$E420),'Hoja de Trabajo para listado'!$AB$151:$BA$151,0)),0)+IFERROR(INDEX('Hoja de Trabajo para listado'!$BC$155:$CB$1048576,MATCH($A420,'Hoja de Trabajo para listado'!$BC$155:$BC$1048576,0),MATCH((CUADRO!J$5&amp;$E420),'Hoja de Trabajo para listado'!$BC$151:$CB$151,0)),0)+IFERROR(INDEX('Hoja de Trabajo para listado'!$DE$153:$DG$274,MATCH($A420,'Hoja de Trabajo para listado'!$DE$153:$DE$1048576,0),MATCH((CUADRO!J$5&amp;$E420),'Hoja de Trabajo para listado'!$DE$151:$DG$151,0)),0)+IFERROR(INDEX('Hoja de Trabajo para listado'!$CD$155:$DC$1048576,MATCH($A420,'Hoja de Trabajo para listado'!$CD$155:$CD$1048576,0),MATCH((CUADRO!J$5&amp;$E420),'Hoja de Trabajo para listado'!$CD$151:$DC$151,0)),0)</f>
        <v>0</v>
      </c>
      <c r="K420" s="243">
        <f ca="1">+IFERROR(INDEX('Hoja de Trabajo para listado'!$A$155:$Z$1048576,MATCH($A420,'Hoja de Trabajo para listado'!$A$155:$A$1048576,0),MATCH((CUADRO!K$5&amp;$E420),'Hoja de Trabajo para listado'!$A$151:$Z$151,0)),0)+IFERROR(INDEX('Hoja de Trabajo para listado'!$AB$155:$BA$1048576,MATCH($A420,'Hoja de Trabajo para listado'!$AB$155:$AB$1048576,0),MATCH((CUADRO!K$5&amp;$E420),'Hoja de Trabajo para listado'!$AB$151:$BA$151,0)),0)+IFERROR(INDEX('Hoja de Trabajo para listado'!$BC$155:$CB$1048576,MATCH($A420,'Hoja de Trabajo para listado'!$BC$155:$BC$1048576,0),MATCH((CUADRO!K$5&amp;$E420),'Hoja de Trabajo para listado'!$BC$151:$CB$151,0)),0)+IFERROR(INDEX('Hoja de Trabajo para listado'!$DE$153:$DG$274,MATCH($A420,'Hoja de Trabajo para listado'!$DE$153:$DE$1048576,0),MATCH((CUADRO!K$5&amp;$E420),'Hoja de Trabajo para listado'!$DE$151:$DG$151,0)),0)+IFERROR(INDEX('Hoja de Trabajo para listado'!$CD$155:$DC$1048576,MATCH($A420,'Hoja de Trabajo para listado'!$CD$155:$CD$1048576,0),MATCH((CUADRO!K$5&amp;$E420),'Hoja de Trabajo para listado'!$CD$151:$DC$151,0)),0)</f>
        <v>0</v>
      </c>
      <c r="L420" s="243">
        <f ca="1">+IFERROR(INDEX('Hoja de Trabajo para listado'!$A$155:$Z$1048576,MATCH($A420,'Hoja de Trabajo para listado'!$A$155:$A$1048576,0),MATCH((CUADRO!L$5&amp;$E420),'Hoja de Trabajo para listado'!$A$151:$Z$151,0)),0)+IFERROR(INDEX('Hoja de Trabajo para listado'!$AB$155:$BA$1048576,MATCH($A420,'Hoja de Trabajo para listado'!$AB$155:$AB$1048576,0),MATCH((CUADRO!L$5&amp;$E420),'Hoja de Trabajo para listado'!$AB$151:$BA$151,0)),0)+IFERROR(INDEX('Hoja de Trabajo para listado'!$BC$155:$CB$1048576,MATCH($A420,'Hoja de Trabajo para listado'!$BC$155:$BC$1048576,0),MATCH((CUADRO!L$5&amp;$E420),'Hoja de Trabajo para listado'!$BC$151:$CB$151,0)),0)+IFERROR(INDEX('Hoja de Trabajo para listado'!$DE$153:$DG$274,MATCH($A420,'Hoja de Trabajo para listado'!$DE$153:$DE$1048576,0),MATCH((CUADRO!L$5&amp;$E420),'Hoja de Trabajo para listado'!$DE$151:$DG$151,0)),0)+IFERROR(INDEX('Hoja de Trabajo para listado'!$CD$155:$DC$1048576,MATCH($A420,'Hoja de Trabajo para listado'!$CD$155:$CD$1048576,0),MATCH((CUADRO!L$5&amp;$E420),'Hoja de Trabajo para listado'!$CD$151:$DC$151,0)),0)</f>
        <v>0</v>
      </c>
      <c r="M420" s="243">
        <f ca="1">+IFERROR(INDEX('Hoja de Trabajo para listado'!$A$155:$Z$1048576,MATCH($A420,'Hoja de Trabajo para listado'!$A$155:$A$1048576,0),MATCH((CUADRO!M$5&amp;$E420),'Hoja de Trabajo para listado'!$A$151:$Z$151,0)),0)+IFERROR(INDEX('Hoja de Trabajo para listado'!$AB$155:$BA$1048576,MATCH($A420,'Hoja de Trabajo para listado'!$AB$155:$AB$1048576,0),MATCH((CUADRO!M$5&amp;$E420),'Hoja de Trabajo para listado'!$AB$151:$BA$151,0)),0)+IFERROR(INDEX('Hoja de Trabajo para listado'!$BC$155:$CB$1048576,MATCH($A420,'Hoja de Trabajo para listado'!$BC$155:$BC$1048576,0),MATCH((CUADRO!M$5&amp;$E420),'Hoja de Trabajo para listado'!$BC$151:$CB$151,0)),0)+IFERROR(INDEX('Hoja de Trabajo para listado'!$DE$153:$DG$274,MATCH($A420,'Hoja de Trabajo para listado'!$DE$153:$DE$1048576,0),MATCH((CUADRO!M$5&amp;$E420),'Hoja de Trabajo para listado'!$DE$151:$DG$151,0)),0)+IFERROR(INDEX('Hoja de Trabajo para listado'!$CD$155:$DC$1048576,MATCH($A420,'Hoja de Trabajo para listado'!$CD$155:$CD$1048576,0),MATCH((CUADRO!M$5&amp;$E420),'Hoja de Trabajo para listado'!$CD$151:$DC$151,0)),0)</f>
        <v>0</v>
      </c>
      <c r="N420" s="243">
        <f ca="1">+IFERROR(INDEX('Hoja de Trabajo para listado'!$A$155:$Z$1048576,MATCH($A420,'Hoja de Trabajo para listado'!$A$155:$A$1048576,0),MATCH((CUADRO!N$5&amp;$E420),'Hoja de Trabajo para listado'!$A$151:$Z$151,0)),0)+IFERROR(INDEX('Hoja de Trabajo para listado'!$AB$155:$BA$1048576,MATCH($A420,'Hoja de Trabajo para listado'!$AB$155:$AB$1048576,0),MATCH((CUADRO!N$5&amp;$E420),'Hoja de Trabajo para listado'!$AB$151:$BA$151,0)),0)+IFERROR(INDEX('Hoja de Trabajo para listado'!$BC$155:$CB$1048576,MATCH($A420,'Hoja de Trabajo para listado'!$BC$155:$BC$1048576,0),MATCH((CUADRO!N$5&amp;$E420),'Hoja de Trabajo para listado'!$BC$151:$CB$151,0)),0)+IFERROR(INDEX('Hoja de Trabajo para listado'!$DE$153:$DG$274,MATCH($A420,'Hoja de Trabajo para listado'!$DE$153:$DE$1048576,0),MATCH((CUADRO!N$5&amp;$E420),'Hoja de Trabajo para listado'!$DE$151:$DG$151,0)),0)+IFERROR(INDEX('Hoja de Trabajo para listado'!$CD$155:$DC$1048576,MATCH($A420,'Hoja de Trabajo para listado'!$CD$155:$CD$1048576,0),MATCH((CUADRO!N$5&amp;$E420),'Hoja de Trabajo para listado'!$CD$151:$DC$151,0)),0)</f>
        <v>0</v>
      </c>
      <c r="O420" s="243">
        <f ca="1">+IFERROR(INDEX('Hoja de Trabajo para listado'!$A$155:$Z$1048576,MATCH($A420,'Hoja de Trabajo para listado'!$A$155:$A$1048576,0),MATCH((CUADRO!O$5&amp;$E420),'Hoja de Trabajo para listado'!$A$151:$Z$151,0)),0)+IFERROR(INDEX('Hoja de Trabajo para listado'!$AB$155:$BA$1048576,MATCH($A420,'Hoja de Trabajo para listado'!$AB$155:$AB$1048576,0),MATCH((CUADRO!O$5&amp;$E420),'Hoja de Trabajo para listado'!$AB$151:$BA$151,0)),0)+IFERROR(INDEX('Hoja de Trabajo para listado'!$BC$155:$CB$1048576,MATCH($A420,'Hoja de Trabajo para listado'!$BC$155:$BC$1048576,0),MATCH((CUADRO!O$5&amp;$E420),'Hoja de Trabajo para listado'!$BC$151:$CB$151,0)),0)+IFERROR(INDEX('Hoja de Trabajo para listado'!$DE$153:$DG$274,MATCH($A420,'Hoja de Trabajo para listado'!$DE$153:$DE$1048576,0),MATCH((CUADRO!O$5&amp;$E420),'Hoja de Trabajo para listado'!$DE$151:$DG$151,0)),0)+IFERROR(INDEX('Hoja de Trabajo para listado'!$CD$155:$DC$1048576,MATCH($A420,'Hoja de Trabajo para listado'!$CD$155:$CD$1048576,0),MATCH((CUADRO!O$5&amp;$E420),'Hoja de Trabajo para listado'!$CD$151:$DC$151,0)),0)</f>
        <v>0</v>
      </c>
      <c r="P420" s="243">
        <f ca="1">+IFERROR(INDEX('Hoja de Trabajo para listado'!$A$155:$Z$1048576,MATCH($A420,'Hoja de Trabajo para listado'!$A$155:$A$1048576,0),MATCH((CUADRO!P$5&amp;$E420),'Hoja de Trabajo para listado'!$A$151:$Z$151,0)),0)+IFERROR(INDEX('Hoja de Trabajo para listado'!$AB$155:$BA$1048576,MATCH($A420,'Hoja de Trabajo para listado'!$AB$155:$AB$1048576,0),MATCH((CUADRO!P$5&amp;$E420),'Hoja de Trabajo para listado'!$AB$151:$BA$151,0)),0)+IFERROR(INDEX('Hoja de Trabajo para listado'!$BC$155:$CB$1048576,MATCH($A420,'Hoja de Trabajo para listado'!$BC$155:$BC$1048576,0),MATCH((CUADRO!P$5&amp;$E420),'Hoja de Trabajo para listado'!$BC$151:$CB$151,0)),0)+IFERROR(INDEX('Hoja de Trabajo para listado'!$DE$153:$DG$274,MATCH($A420,'Hoja de Trabajo para listado'!$DE$153:$DE$1048576,0),MATCH((CUADRO!P$5&amp;$E420),'Hoja de Trabajo para listado'!$DE$151:$DG$151,0)),0)+IFERROR(INDEX('Hoja de Trabajo para listado'!$CD$155:$DC$1048576,MATCH($A420,'Hoja de Trabajo para listado'!$CD$155:$CD$1048576,0),MATCH((CUADRO!P$5&amp;$E420),'Hoja de Trabajo para listado'!$CD$151:$DC$151,0)),0)</f>
        <v>0</v>
      </c>
      <c r="Q420" s="243">
        <f ca="1">+IFERROR(INDEX('Hoja de Trabajo para listado'!$A$155:$Z$1048576,MATCH($A420,'Hoja de Trabajo para listado'!$A$155:$A$1048576,0),MATCH((CUADRO!Q$5&amp;$E420),'Hoja de Trabajo para listado'!$A$151:$Z$151,0)),0)+IFERROR(INDEX('Hoja de Trabajo para listado'!$AB$155:$BA$1048576,MATCH($A420,'Hoja de Trabajo para listado'!$AB$155:$AB$1048576,0),MATCH((CUADRO!Q$5&amp;$E420),'Hoja de Trabajo para listado'!$AB$151:$BA$151,0)),0)+IFERROR(INDEX('Hoja de Trabajo para listado'!$BC$155:$CB$1048576,MATCH($A420,'Hoja de Trabajo para listado'!$BC$155:$BC$1048576,0),MATCH((CUADRO!Q$5&amp;$E420),'Hoja de Trabajo para listado'!$BC$151:$CB$151,0)),0)+IFERROR(INDEX('Hoja de Trabajo para listado'!$DE$153:$DG$274,MATCH($A420,'Hoja de Trabajo para listado'!$DE$153:$DE$1048576,0),MATCH((CUADRO!Q$5&amp;$E420),'Hoja de Trabajo para listado'!$DE$151:$DG$151,0)),0)+IFERROR(INDEX('Hoja de Trabajo para listado'!$CD$155:$DC$1048576,MATCH($A420,'Hoja de Trabajo para listado'!$CD$155:$CD$1048576,0),MATCH((CUADRO!Q$5&amp;$E420),'Hoja de Trabajo para listado'!$CD$151:$DC$151,0)),0)</f>
        <v>0</v>
      </c>
      <c r="R420" s="243">
        <f t="shared" ca="1" si="15"/>
        <v>0</v>
      </c>
      <c r="S420" s="249"/>
      <c r="T420" s="243">
        <f ca="1">+T421</f>
        <v>621622.17999999993</v>
      </c>
      <c r="U420" s="242">
        <f t="shared" si="16"/>
        <v>1</v>
      </c>
      <c r="V420" s="333" t="str">
        <f>+VLOOKUP(A420,bd_lista!$A$3:$E$590,5,FALSE)</f>
        <v>Gobiernos Autónomos Departamentales</v>
      </c>
      <c r="W420" s="391" t="str">
        <f>+V420</f>
        <v>Gobiernos Autónomos Departamentales</v>
      </c>
      <c r="X420" s="242">
        <f>+VLOOKUP(A420,[4]Sheet1!$A$13:$D$744,4,FALSE)</f>
        <v>0</v>
      </c>
      <c r="Y420" s="242" t="e">
        <f>+VLOOKUP(X420,bd_lista!$A$3:$C$590,3,FALSE)</f>
        <v>#N/A</v>
      </c>
      <c r="Z420" s="294">
        <f>+X420</f>
        <v>0</v>
      </c>
      <c r="AA420" s="295" t="e">
        <f>+Y420</f>
        <v>#N/A</v>
      </c>
    </row>
    <row r="421" spans="1:27" ht="15" hidden="1" customHeight="1">
      <c r="A421" s="251">
        <v>903</v>
      </c>
      <c r="B421" s="388"/>
      <c r="C421" s="333" t="str">
        <f>+VLOOKUP(A421,bd_lista!$A$3:$C$590,3,FALSE)</f>
        <v>Gobierno Autónomo Departamental de Cochabamba</v>
      </c>
      <c r="D421" s="390"/>
      <c r="E421" s="244" t="s">
        <v>1305</v>
      </c>
      <c r="F421" s="245">
        <f ca="1">+IFERROR(INDEX('Hoja de Trabajo para listado'!$A$155:$Z$1048576,MATCH($A421,'Hoja de Trabajo para listado'!$A$155:$A$1048576,0),MATCH((CUADRO!F$5&amp;$E421),'Hoja de Trabajo para listado'!$A$151:$Z$151,0)),0)+IFERROR(INDEX('Hoja de Trabajo para listado'!$AB$155:$BA$1048576,MATCH($A421,'Hoja de Trabajo para listado'!$AB$155:$AB$1048576,0),MATCH((CUADRO!F$5&amp;$E421),'Hoja de Trabajo para listado'!$AB$151:$BA$151,0)),0)+IFERROR(INDEX('Hoja de Trabajo para listado'!$BC$155:$CB$1048576,MATCH($A421,'Hoja de Trabajo para listado'!$BC$155:$BC$1048576,0),MATCH((CUADRO!F$5&amp;$E421),'Hoja de Trabajo para listado'!$BC$151:$CB$151,0)),0)+IFERROR(INDEX('Hoja de Trabajo para listado'!$DE$153:$DG$274,MATCH($A421,'Hoja de Trabajo para listado'!$DE$153:$DE$1048576,0),MATCH((CUADRO!F$5&amp;$E421),'Hoja de Trabajo para listado'!$DE$151:$DG$151,0)),0)+IFERROR(INDEX('Hoja de Trabajo para listado'!$CD$155:$DC$1048576,MATCH($A421,'Hoja de Trabajo para listado'!$CD$155:$CD$1048576,0),MATCH((CUADRO!F$5&amp;$E421),'Hoja de Trabajo para listado'!$CD$151:$DC$151,0)),0)</f>
        <v>364957.36</v>
      </c>
      <c r="G421" s="245">
        <f ca="1">+IFERROR(INDEX('Hoja de Trabajo para listado'!$A$155:$Z$1048576,MATCH($A421,'Hoja de Trabajo para listado'!$A$155:$A$1048576,0),MATCH((CUADRO!G$5&amp;$E421),'Hoja de Trabajo para listado'!$A$151:$Z$151,0)),0)+IFERROR(INDEX('Hoja de Trabajo para listado'!$AB$155:$BA$1048576,MATCH($A421,'Hoja de Trabajo para listado'!$AB$155:$AB$1048576,0),MATCH((CUADRO!G$5&amp;$E421),'Hoja de Trabajo para listado'!$AB$151:$BA$151,0)),0)+IFERROR(INDEX('Hoja de Trabajo para listado'!$BC$155:$CB$1048576,MATCH($A421,'Hoja de Trabajo para listado'!$BC$155:$BC$1048576,0),MATCH((CUADRO!G$5&amp;$E421),'Hoja de Trabajo para listado'!$BC$151:$CB$151,0)),0)+IFERROR(INDEX('Hoja de Trabajo para listado'!$DE$153:$DG$274,MATCH($A421,'Hoja de Trabajo para listado'!$DE$153:$DE$1048576,0),MATCH((CUADRO!G$5&amp;$E421),'Hoja de Trabajo para listado'!$DE$151:$DG$151,0)),0)+IFERROR(INDEX('Hoja de Trabajo para listado'!$CD$155:$DC$1048576,MATCH($A421,'Hoja de Trabajo para listado'!$CD$155:$CD$1048576,0),MATCH((CUADRO!G$5&amp;$E421),'Hoja de Trabajo para listado'!$CD$151:$DC$151,0)),0)</f>
        <v>256664.81999999998</v>
      </c>
      <c r="H421" s="245">
        <f ca="1">+IFERROR(INDEX('Hoja de Trabajo para listado'!$A$155:$Z$1048576,MATCH($A421,'Hoja de Trabajo para listado'!$A$155:$A$1048576,0),MATCH((CUADRO!H$5&amp;$E421),'Hoja de Trabajo para listado'!$A$151:$Z$151,0)),0)+IFERROR(INDEX('Hoja de Trabajo para listado'!$AB$155:$BA$1048576,MATCH($A421,'Hoja de Trabajo para listado'!$AB$155:$AB$1048576,0),MATCH((CUADRO!H$5&amp;$E421),'Hoja de Trabajo para listado'!$AB$151:$BA$151,0)),0)+IFERROR(INDEX('Hoja de Trabajo para listado'!$BC$155:$CB$1048576,MATCH($A421,'Hoja de Trabajo para listado'!$BC$155:$BC$1048576,0),MATCH((CUADRO!H$5&amp;$E421),'Hoja de Trabajo para listado'!$BC$151:$CB$151,0)),0)+IFERROR(INDEX('Hoja de Trabajo para listado'!$DE$153:$DG$274,MATCH($A421,'Hoja de Trabajo para listado'!$DE$153:$DE$1048576,0),MATCH((CUADRO!H$5&amp;$E421),'Hoja de Trabajo para listado'!$DE$151:$DG$151,0)),0)+IFERROR(INDEX('Hoja de Trabajo para listado'!$CD$155:$DC$1048576,MATCH($A421,'Hoja de Trabajo para listado'!$CD$155:$CD$1048576,0),MATCH((CUADRO!H$5&amp;$E421),'Hoja de Trabajo para listado'!$CD$151:$DC$151,0)),0)</f>
        <v>0</v>
      </c>
      <c r="I421" s="245">
        <f ca="1">+IFERROR(INDEX('Hoja de Trabajo para listado'!$A$155:$Z$1048576,MATCH($A421,'Hoja de Trabajo para listado'!$A$155:$A$1048576,0),MATCH((CUADRO!I$5&amp;$E421),'Hoja de Trabajo para listado'!$A$151:$Z$151,0)),0)+IFERROR(INDEX('Hoja de Trabajo para listado'!$AB$155:$BA$1048576,MATCH($A421,'Hoja de Trabajo para listado'!$AB$155:$AB$1048576,0),MATCH((CUADRO!I$5&amp;$E421),'Hoja de Trabajo para listado'!$AB$151:$BA$151,0)),0)+IFERROR(INDEX('Hoja de Trabajo para listado'!$BC$155:$CB$1048576,MATCH($A421,'Hoja de Trabajo para listado'!$BC$155:$BC$1048576,0),MATCH((CUADRO!I$5&amp;$E421),'Hoja de Trabajo para listado'!$BC$151:$CB$151,0)),0)+IFERROR(INDEX('Hoja de Trabajo para listado'!$DE$153:$DG$274,MATCH($A421,'Hoja de Trabajo para listado'!$DE$153:$DE$1048576,0),MATCH((CUADRO!I$5&amp;$E421),'Hoja de Trabajo para listado'!$DE$151:$DG$151,0)),0)+IFERROR(INDEX('Hoja de Trabajo para listado'!$CD$155:$DC$1048576,MATCH($A421,'Hoja de Trabajo para listado'!$CD$155:$CD$1048576,0),MATCH((CUADRO!I$5&amp;$E421),'Hoja de Trabajo para listado'!$CD$151:$DC$151,0)),0)</f>
        <v>0</v>
      </c>
      <c r="J421" s="245">
        <f ca="1">+IFERROR(INDEX('Hoja de Trabajo para listado'!$A$155:$Z$1048576,MATCH($A421,'Hoja de Trabajo para listado'!$A$155:$A$1048576,0),MATCH((CUADRO!J$5&amp;$E421),'Hoja de Trabajo para listado'!$A$151:$Z$151,0)),0)+IFERROR(INDEX('Hoja de Trabajo para listado'!$AB$155:$BA$1048576,MATCH($A421,'Hoja de Trabajo para listado'!$AB$155:$AB$1048576,0),MATCH((CUADRO!J$5&amp;$E421),'Hoja de Trabajo para listado'!$AB$151:$BA$151,0)),0)+IFERROR(INDEX('Hoja de Trabajo para listado'!$BC$155:$CB$1048576,MATCH($A421,'Hoja de Trabajo para listado'!$BC$155:$BC$1048576,0),MATCH((CUADRO!J$5&amp;$E421),'Hoja de Trabajo para listado'!$BC$151:$CB$151,0)),0)+IFERROR(INDEX('Hoja de Trabajo para listado'!$DE$153:$DG$274,MATCH($A421,'Hoja de Trabajo para listado'!$DE$153:$DE$1048576,0),MATCH((CUADRO!J$5&amp;$E421),'Hoja de Trabajo para listado'!$DE$151:$DG$151,0)),0)+IFERROR(INDEX('Hoja de Trabajo para listado'!$CD$155:$DC$1048576,MATCH($A421,'Hoja de Trabajo para listado'!$CD$155:$CD$1048576,0),MATCH((CUADRO!J$5&amp;$E421),'Hoja de Trabajo para listado'!$CD$151:$DC$151,0)),0)</f>
        <v>0</v>
      </c>
      <c r="K421" s="245">
        <f ca="1">+IFERROR(INDEX('Hoja de Trabajo para listado'!$A$155:$Z$1048576,MATCH($A421,'Hoja de Trabajo para listado'!$A$155:$A$1048576,0),MATCH((CUADRO!K$5&amp;$E421),'Hoja de Trabajo para listado'!$A$151:$Z$151,0)),0)+IFERROR(INDEX('Hoja de Trabajo para listado'!$AB$155:$BA$1048576,MATCH($A421,'Hoja de Trabajo para listado'!$AB$155:$AB$1048576,0),MATCH((CUADRO!K$5&amp;$E421),'Hoja de Trabajo para listado'!$AB$151:$BA$151,0)),0)+IFERROR(INDEX('Hoja de Trabajo para listado'!$BC$155:$CB$1048576,MATCH($A421,'Hoja de Trabajo para listado'!$BC$155:$BC$1048576,0),MATCH((CUADRO!K$5&amp;$E421),'Hoja de Trabajo para listado'!$BC$151:$CB$151,0)),0)+IFERROR(INDEX('Hoja de Trabajo para listado'!$DE$153:$DG$274,MATCH($A421,'Hoja de Trabajo para listado'!$DE$153:$DE$1048576,0),MATCH((CUADRO!K$5&amp;$E421),'Hoja de Trabajo para listado'!$DE$151:$DG$151,0)),0)+IFERROR(INDEX('Hoja de Trabajo para listado'!$CD$155:$DC$1048576,MATCH($A421,'Hoja de Trabajo para listado'!$CD$155:$CD$1048576,0),MATCH((CUADRO!K$5&amp;$E421),'Hoja de Trabajo para listado'!$CD$151:$DC$151,0)),0)</f>
        <v>0</v>
      </c>
      <c r="L421" s="245">
        <f ca="1">+IFERROR(INDEX('Hoja de Trabajo para listado'!$A$155:$Z$1048576,MATCH($A421,'Hoja de Trabajo para listado'!$A$155:$A$1048576,0),MATCH((CUADRO!L$5&amp;$E421),'Hoja de Trabajo para listado'!$A$151:$Z$151,0)),0)+IFERROR(INDEX('Hoja de Trabajo para listado'!$AB$155:$BA$1048576,MATCH($A421,'Hoja de Trabajo para listado'!$AB$155:$AB$1048576,0),MATCH((CUADRO!L$5&amp;$E421),'Hoja de Trabajo para listado'!$AB$151:$BA$151,0)),0)+IFERROR(INDEX('Hoja de Trabajo para listado'!$BC$155:$CB$1048576,MATCH($A421,'Hoja de Trabajo para listado'!$BC$155:$BC$1048576,0),MATCH((CUADRO!L$5&amp;$E421),'Hoja de Trabajo para listado'!$BC$151:$CB$151,0)),0)+IFERROR(INDEX('Hoja de Trabajo para listado'!$DE$153:$DG$274,MATCH($A421,'Hoja de Trabajo para listado'!$DE$153:$DE$1048576,0),MATCH((CUADRO!L$5&amp;$E421),'Hoja de Trabajo para listado'!$DE$151:$DG$151,0)),0)+IFERROR(INDEX('Hoja de Trabajo para listado'!$CD$155:$DC$1048576,MATCH($A421,'Hoja de Trabajo para listado'!$CD$155:$CD$1048576,0),MATCH((CUADRO!L$5&amp;$E421),'Hoja de Trabajo para listado'!$CD$151:$DC$151,0)),0)</f>
        <v>0</v>
      </c>
      <c r="M421" s="245">
        <f ca="1">+IFERROR(INDEX('Hoja de Trabajo para listado'!$A$155:$Z$1048576,MATCH($A421,'Hoja de Trabajo para listado'!$A$155:$A$1048576,0),MATCH((CUADRO!M$5&amp;$E421),'Hoja de Trabajo para listado'!$A$151:$Z$151,0)),0)+IFERROR(INDEX('Hoja de Trabajo para listado'!$AB$155:$BA$1048576,MATCH($A421,'Hoja de Trabajo para listado'!$AB$155:$AB$1048576,0),MATCH((CUADRO!M$5&amp;$E421),'Hoja de Trabajo para listado'!$AB$151:$BA$151,0)),0)+IFERROR(INDEX('Hoja de Trabajo para listado'!$BC$155:$CB$1048576,MATCH($A421,'Hoja de Trabajo para listado'!$BC$155:$BC$1048576,0),MATCH((CUADRO!M$5&amp;$E421),'Hoja de Trabajo para listado'!$BC$151:$CB$151,0)),0)+IFERROR(INDEX('Hoja de Trabajo para listado'!$DE$153:$DG$274,MATCH($A421,'Hoja de Trabajo para listado'!$DE$153:$DE$1048576,0),MATCH((CUADRO!M$5&amp;$E421),'Hoja de Trabajo para listado'!$DE$151:$DG$151,0)),0)+IFERROR(INDEX('Hoja de Trabajo para listado'!$CD$155:$DC$1048576,MATCH($A421,'Hoja de Trabajo para listado'!$CD$155:$CD$1048576,0),MATCH((CUADRO!M$5&amp;$E421),'Hoja de Trabajo para listado'!$CD$151:$DC$151,0)),0)</f>
        <v>0</v>
      </c>
      <c r="N421" s="245">
        <f ca="1">+IFERROR(INDEX('Hoja de Trabajo para listado'!$A$155:$Z$1048576,MATCH($A421,'Hoja de Trabajo para listado'!$A$155:$A$1048576,0),MATCH((CUADRO!N$5&amp;$E421),'Hoja de Trabajo para listado'!$A$151:$Z$151,0)),0)+IFERROR(INDEX('Hoja de Trabajo para listado'!$AB$155:$BA$1048576,MATCH($A421,'Hoja de Trabajo para listado'!$AB$155:$AB$1048576,0),MATCH((CUADRO!N$5&amp;$E421),'Hoja de Trabajo para listado'!$AB$151:$BA$151,0)),0)+IFERROR(INDEX('Hoja de Trabajo para listado'!$BC$155:$CB$1048576,MATCH($A421,'Hoja de Trabajo para listado'!$BC$155:$BC$1048576,0),MATCH((CUADRO!N$5&amp;$E421),'Hoja de Trabajo para listado'!$BC$151:$CB$151,0)),0)+IFERROR(INDEX('Hoja de Trabajo para listado'!$DE$153:$DG$274,MATCH($A421,'Hoja de Trabajo para listado'!$DE$153:$DE$1048576,0),MATCH((CUADRO!N$5&amp;$E421),'Hoja de Trabajo para listado'!$DE$151:$DG$151,0)),0)+IFERROR(INDEX('Hoja de Trabajo para listado'!$CD$155:$DC$1048576,MATCH($A421,'Hoja de Trabajo para listado'!$CD$155:$CD$1048576,0),MATCH((CUADRO!N$5&amp;$E421),'Hoja de Trabajo para listado'!$CD$151:$DC$151,0)),0)</f>
        <v>0</v>
      </c>
      <c r="O421" s="245">
        <f ca="1">+IFERROR(INDEX('Hoja de Trabajo para listado'!$A$155:$Z$1048576,MATCH($A421,'Hoja de Trabajo para listado'!$A$155:$A$1048576,0),MATCH((CUADRO!O$5&amp;$E421),'Hoja de Trabajo para listado'!$A$151:$Z$151,0)),0)+IFERROR(INDEX('Hoja de Trabajo para listado'!$AB$155:$BA$1048576,MATCH($A421,'Hoja de Trabajo para listado'!$AB$155:$AB$1048576,0),MATCH((CUADRO!O$5&amp;$E421),'Hoja de Trabajo para listado'!$AB$151:$BA$151,0)),0)+IFERROR(INDEX('Hoja de Trabajo para listado'!$BC$155:$CB$1048576,MATCH($A421,'Hoja de Trabajo para listado'!$BC$155:$BC$1048576,0),MATCH((CUADRO!O$5&amp;$E421),'Hoja de Trabajo para listado'!$BC$151:$CB$151,0)),0)+IFERROR(INDEX('Hoja de Trabajo para listado'!$DE$153:$DG$274,MATCH($A421,'Hoja de Trabajo para listado'!$DE$153:$DE$1048576,0),MATCH((CUADRO!O$5&amp;$E421),'Hoja de Trabajo para listado'!$DE$151:$DG$151,0)),0)+IFERROR(INDEX('Hoja de Trabajo para listado'!$CD$155:$DC$1048576,MATCH($A421,'Hoja de Trabajo para listado'!$CD$155:$CD$1048576,0),MATCH((CUADRO!O$5&amp;$E421),'Hoja de Trabajo para listado'!$CD$151:$DC$151,0)),0)</f>
        <v>0</v>
      </c>
      <c r="P421" s="245">
        <f ca="1">+IFERROR(INDEX('Hoja de Trabajo para listado'!$A$155:$Z$1048576,MATCH($A421,'Hoja de Trabajo para listado'!$A$155:$A$1048576,0),MATCH((CUADRO!P$5&amp;$E421),'Hoja de Trabajo para listado'!$A$151:$Z$151,0)),0)+IFERROR(INDEX('Hoja de Trabajo para listado'!$AB$155:$BA$1048576,MATCH($A421,'Hoja de Trabajo para listado'!$AB$155:$AB$1048576,0),MATCH((CUADRO!P$5&amp;$E421),'Hoja de Trabajo para listado'!$AB$151:$BA$151,0)),0)+IFERROR(INDEX('Hoja de Trabajo para listado'!$BC$155:$CB$1048576,MATCH($A421,'Hoja de Trabajo para listado'!$BC$155:$BC$1048576,0),MATCH((CUADRO!P$5&amp;$E421),'Hoja de Trabajo para listado'!$BC$151:$CB$151,0)),0)+IFERROR(INDEX('Hoja de Trabajo para listado'!$DE$153:$DG$274,MATCH($A421,'Hoja de Trabajo para listado'!$DE$153:$DE$1048576,0),MATCH((CUADRO!P$5&amp;$E421),'Hoja de Trabajo para listado'!$DE$151:$DG$151,0)),0)+IFERROR(INDEX('Hoja de Trabajo para listado'!$CD$155:$DC$1048576,MATCH($A421,'Hoja de Trabajo para listado'!$CD$155:$CD$1048576,0),MATCH((CUADRO!P$5&amp;$E421),'Hoja de Trabajo para listado'!$CD$151:$DC$151,0)),0)</f>
        <v>0</v>
      </c>
      <c r="Q421" s="245">
        <f ca="1">+IFERROR(INDEX('Hoja de Trabajo para listado'!$A$155:$Z$1048576,MATCH($A421,'Hoja de Trabajo para listado'!$A$155:$A$1048576,0),MATCH((CUADRO!Q$5&amp;$E421),'Hoja de Trabajo para listado'!$A$151:$Z$151,0)),0)+IFERROR(INDEX('Hoja de Trabajo para listado'!$AB$155:$BA$1048576,MATCH($A421,'Hoja de Trabajo para listado'!$AB$155:$AB$1048576,0),MATCH((CUADRO!Q$5&amp;$E421),'Hoja de Trabajo para listado'!$AB$151:$BA$151,0)),0)+IFERROR(INDEX('Hoja de Trabajo para listado'!$BC$155:$CB$1048576,MATCH($A421,'Hoja de Trabajo para listado'!$BC$155:$BC$1048576,0),MATCH((CUADRO!Q$5&amp;$E421),'Hoja de Trabajo para listado'!$BC$151:$CB$151,0)),0)+IFERROR(INDEX('Hoja de Trabajo para listado'!$DE$153:$DG$274,MATCH($A421,'Hoja de Trabajo para listado'!$DE$153:$DE$1048576,0),MATCH((CUADRO!Q$5&amp;$E421),'Hoja de Trabajo para listado'!$DE$151:$DG$151,0)),0)+IFERROR(INDEX('Hoja de Trabajo para listado'!$CD$155:$DC$1048576,MATCH($A421,'Hoja de Trabajo para listado'!$CD$155:$CD$1048576,0),MATCH((CUADRO!Q$5&amp;$E421),'Hoja de Trabajo para listado'!$CD$151:$DC$151,0)),0)</f>
        <v>0</v>
      </c>
      <c r="R421" s="245">
        <f t="shared" ca="1" si="15"/>
        <v>621622.17999999993</v>
      </c>
      <c r="S421" s="259">
        <f ca="1">+R420+R421</f>
        <v>621622.17999999993</v>
      </c>
      <c r="T421" s="245">
        <f ca="1">+S421</f>
        <v>621622.17999999993</v>
      </c>
      <c r="U421" s="244">
        <f t="shared" si="16"/>
        <v>2</v>
      </c>
      <c r="V421" s="333" t="str">
        <f>+VLOOKUP(A421,bd_lista!$A$3:$E$590,5,FALSE)</f>
        <v>Gobiernos Autónomos Departamentales</v>
      </c>
      <c r="W421" s="392"/>
      <c r="X421" s="242">
        <f>+VLOOKUP(A421,[4]Sheet1!$A$13:$D$744,4,FALSE)</f>
        <v>0</v>
      </c>
      <c r="Y421" s="242" t="e">
        <f>+VLOOKUP(X421,bd_lista!$A$3:$C$590,3,FALSE)</f>
        <v>#N/A</v>
      </c>
      <c r="Z421" s="292"/>
      <c r="AA421" s="293"/>
    </row>
    <row r="422" spans="1:27" customFormat="1" ht="27" hidden="1" customHeight="1">
      <c r="A422" s="251">
        <v>904</v>
      </c>
      <c r="B422" s="387">
        <f>+A422</f>
        <v>904</v>
      </c>
      <c r="C422" s="247" t="str">
        <f>+VLOOKUP(A422,bd_lista!$A$3:$C$590,3,FALSE)</f>
        <v>Gobierno Autónomo Departamental de Oruro</v>
      </c>
      <c r="D422" s="389" t="str">
        <f>+C422</f>
        <v>Gobierno Autónomo Departamental de Oruro</v>
      </c>
      <c r="E422" s="242" t="s">
        <v>1304</v>
      </c>
      <c r="F422" s="243">
        <f ca="1">+IFERROR(INDEX('Hoja de Trabajo para listado'!$A$155:$Z$1048576,MATCH($A422,'Hoja de Trabajo para listado'!$A$155:$A$1048576,0),MATCH((CUADRO!F$5&amp;$E422),'Hoja de Trabajo para listado'!$A$151:$Z$151,0)),0)+IFERROR(INDEX('Hoja de Trabajo para listado'!$AB$155:$BA$1048576,MATCH($A422,'Hoja de Trabajo para listado'!$AB$155:$AB$1048576,0),MATCH((CUADRO!F$5&amp;$E422),'Hoja de Trabajo para listado'!$AB$151:$BA$151,0)),0)+IFERROR(INDEX('Hoja de Trabajo para listado'!$BC$155:$CB$1048576,MATCH($A422,'Hoja de Trabajo para listado'!$BC$155:$BC$1048576,0),MATCH((CUADRO!F$5&amp;$E422),'Hoja de Trabajo para listado'!$BC$151:$CB$151,0)),0)+IFERROR(INDEX('Hoja de Trabajo para listado'!$DE$153:$DG$274,MATCH($A422,'Hoja de Trabajo para listado'!$DE$153:$DE$1048576,0),MATCH((CUADRO!F$5&amp;$E422),'Hoja de Trabajo para listado'!$DE$151:$DG$151,0)),0)+IFERROR(INDEX('Hoja de Trabajo para listado'!$CD$155:$DC$1048576,MATCH($A422,'Hoja de Trabajo para listado'!$CD$155:$CD$1048576,0),MATCH((CUADRO!F$5&amp;$E422),'Hoja de Trabajo para listado'!$CD$151:$DC$151,0)),0)</f>
        <v>0</v>
      </c>
      <c r="G422" s="243">
        <f ca="1">+IFERROR(INDEX('Hoja de Trabajo para listado'!$A$155:$Z$1048576,MATCH($A422,'Hoja de Trabajo para listado'!$A$155:$A$1048576,0),MATCH((CUADRO!G$5&amp;$E422),'Hoja de Trabajo para listado'!$A$151:$Z$151,0)),0)+IFERROR(INDEX('Hoja de Trabajo para listado'!$AB$155:$BA$1048576,MATCH($A422,'Hoja de Trabajo para listado'!$AB$155:$AB$1048576,0),MATCH((CUADRO!G$5&amp;$E422),'Hoja de Trabajo para listado'!$AB$151:$BA$151,0)),0)+IFERROR(INDEX('Hoja de Trabajo para listado'!$BC$155:$CB$1048576,MATCH($A422,'Hoja de Trabajo para listado'!$BC$155:$BC$1048576,0),MATCH((CUADRO!G$5&amp;$E422),'Hoja de Trabajo para listado'!$BC$151:$CB$151,0)),0)+IFERROR(INDEX('Hoja de Trabajo para listado'!$DE$153:$DG$274,MATCH($A422,'Hoja de Trabajo para listado'!$DE$153:$DE$1048576,0),MATCH((CUADRO!G$5&amp;$E422),'Hoja de Trabajo para listado'!$DE$151:$DG$151,0)),0)+IFERROR(INDEX('Hoja de Trabajo para listado'!$CD$155:$DC$1048576,MATCH($A422,'Hoja de Trabajo para listado'!$CD$155:$CD$1048576,0),MATCH((CUADRO!G$5&amp;$E422),'Hoja de Trabajo para listado'!$CD$151:$DC$151,0)),0)</f>
        <v>0</v>
      </c>
      <c r="H422" s="243">
        <f ca="1">+IFERROR(INDEX('Hoja de Trabajo para listado'!$A$155:$Z$1048576,MATCH($A422,'Hoja de Trabajo para listado'!$A$155:$A$1048576,0),MATCH((CUADRO!H$5&amp;$E422),'Hoja de Trabajo para listado'!$A$151:$Z$151,0)),0)+IFERROR(INDEX('Hoja de Trabajo para listado'!$AB$155:$BA$1048576,MATCH($A422,'Hoja de Trabajo para listado'!$AB$155:$AB$1048576,0),MATCH((CUADRO!H$5&amp;$E422),'Hoja de Trabajo para listado'!$AB$151:$BA$151,0)),0)+IFERROR(INDEX('Hoja de Trabajo para listado'!$BC$155:$CB$1048576,MATCH($A422,'Hoja de Trabajo para listado'!$BC$155:$BC$1048576,0),MATCH((CUADRO!H$5&amp;$E422),'Hoja de Trabajo para listado'!$BC$151:$CB$151,0)),0)+IFERROR(INDEX('Hoja de Trabajo para listado'!$DE$153:$DG$274,MATCH($A422,'Hoja de Trabajo para listado'!$DE$153:$DE$1048576,0),MATCH((CUADRO!H$5&amp;$E422),'Hoja de Trabajo para listado'!$DE$151:$DG$151,0)),0)+IFERROR(INDEX('Hoja de Trabajo para listado'!$CD$155:$DC$1048576,MATCH($A422,'Hoja de Trabajo para listado'!$CD$155:$CD$1048576,0),MATCH((CUADRO!H$5&amp;$E422),'Hoja de Trabajo para listado'!$CD$151:$DC$151,0)),0)</f>
        <v>0</v>
      </c>
      <c r="I422" s="243">
        <f ca="1">+IFERROR(INDEX('Hoja de Trabajo para listado'!$A$155:$Z$1048576,MATCH($A422,'Hoja de Trabajo para listado'!$A$155:$A$1048576,0),MATCH((CUADRO!I$5&amp;$E422),'Hoja de Trabajo para listado'!$A$151:$Z$151,0)),0)+IFERROR(INDEX('Hoja de Trabajo para listado'!$AB$155:$BA$1048576,MATCH($A422,'Hoja de Trabajo para listado'!$AB$155:$AB$1048576,0),MATCH((CUADRO!I$5&amp;$E422),'Hoja de Trabajo para listado'!$AB$151:$BA$151,0)),0)+IFERROR(INDEX('Hoja de Trabajo para listado'!$BC$155:$CB$1048576,MATCH($A422,'Hoja de Trabajo para listado'!$BC$155:$BC$1048576,0),MATCH((CUADRO!I$5&amp;$E422),'Hoja de Trabajo para listado'!$BC$151:$CB$151,0)),0)+IFERROR(INDEX('Hoja de Trabajo para listado'!$DE$153:$DG$274,MATCH($A422,'Hoja de Trabajo para listado'!$DE$153:$DE$1048576,0),MATCH((CUADRO!I$5&amp;$E422),'Hoja de Trabajo para listado'!$DE$151:$DG$151,0)),0)+IFERROR(INDEX('Hoja de Trabajo para listado'!$CD$155:$DC$1048576,MATCH($A422,'Hoja de Trabajo para listado'!$CD$155:$CD$1048576,0),MATCH((CUADRO!I$5&amp;$E422),'Hoja de Trabajo para listado'!$CD$151:$DC$151,0)),0)</f>
        <v>0</v>
      </c>
      <c r="J422" s="243">
        <f ca="1">+IFERROR(INDEX('Hoja de Trabajo para listado'!$A$155:$Z$1048576,MATCH($A422,'Hoja de Trabajo para listado'!$A$155:$A$1048576,0),MATCH((CUADRO!J$5&amp;$E422),'Hoja de Trabajo para listado'!$A$151:$Z$151,0)),0)+IFERROR(INDEX('Hoja de Trabajo para listado'!$AB$155:$BA$1048576,MATCH($A422,'Hoja de Trabajo para listado'!$AB$155:$AB$1048576,0),MATCH((CUADRO!J$5&amp;$E422),'Hoja de Trabajo para listado'!$AB$151:$BA$151,0)),0)+IFERROR(INDEX('Hoja de Trabajo para listado'!$BC$155:$CB$1048576,MATCH($A422,'Hoja de Trabajo para listado'!$BC$155:$BC$1048576,0),MATCH((CUADRO!J$5&amp;$E422),'Hoja de Trabajo para listado'!$BC$151:$CB$151,0)),0)+IFERROR(INDEX('Hoja de Trabajo para listado'!$DE$153:$DG$274,MATCH($A422,'Hoja de Trabajo para listado'!$DE$153:$DE$1048576,0),MATCH((CUADRO!J$5&amp;$E422),'Hoja de Trabajo para listado'!$DE$151:$DG$151,0)),0)+IFERROR(INDEX('Hoja de Trabajo para listado'!$CD$155:$DC$1048576,MATCH($A422,'Hoja de Trabajo para listado'!$CD$155:$CD$1048576,0),MATCH((CUADRO!J$5&amp;$E422),'Hoja de Trabajo para listado'!$CD$151:$DC$151,0)),0)</f>
        <v>0</v>
      </c>
      <c r="K422" s="243">
        <f ca="1">+IFERROR(INDEX('Hoja de Trabajo para listado'!$A$155:$Z$1048576,MATCH($A422,'Hoja de Trabajo para listado'!$A$155:$A$1048576,0),MATCH((CUADRO!K$5&amp;$E422),'Hoja de Trabajo para listado'!$A$151:$Z$151,0)),0)+IFERROR(INDEX('Hoja de Trabajo para listado'!$AB$155:$BA$1048576,MATCH($A422,'Hoja de Trabajo para listado'!$AB$155:$AB$1048576,0),MATCH((CUADRO!K$5&amp;$E422),'Hoja de Trabajo para listado'!$AB$151:$BA$151,0)),0)+IFERROR(INDEX('Hoja de Trabajo para listado'!$BC$155:$CB$1048576,MATCH($A422,'Hoja de Trabajo para listado'!$BC$155:$BC$1048576,0),MATCH((CUADRO!K$5&amp;$E422),'Hoja de Trabajo para listado'!$BC$151:$CB$151,0)),0)+IFERROR(INDEX('Hoja de Trabajo para listado'!$DE$153:$DG$274,MATCH($A422,'Hoja de Trabajo para listado'!$DE$153:$DE$1048576,0),MATCH((CUADRO!K$5&amp;$E422),'Hoja de Trabajo para listado'!$DE$151:$DG$151,0)),0)+IFERROR(INDEX('Hoja de Trabajo para listado'!$CD$155:$DC$1048576,MATCH($A422,'Hoja de Trabajo para listado'!$CD$155:$CD$1048576,0),MATCH((CUADRO!K$5&amp;$E422),'Hoja de Trabajo para listado'!$CD$151:$DC$151,0)),0)</f>
        <v>0</v>
      </c>
      <c r="L422" s="243">
        <f ca="1">+IFERROR(INDEX('Hoja de Trabajo para listado'!$A$155:$Z$1048576,MATCH($A422,'Hoja de Trabajo para listado'!$A$155:$A$1048576,0),MATCH((CUADRO!L$5&amp;$E422),'Hoja de Trabajo para listado'!$A$151:$Z$151,0)),0)+IFERROR(INDEX('Hoja de Trabajo para listado'!$AB$155:$BA$1048576,MATCH($A422,'Hoja de Trabajo para listado'!$AB$155:$AB$1048576,0),MATCH((CUADRO!L$5&amp;$E422),'Hoja de Trabajo para listado'!$AB$151:$BA$151,0)),0)+IFERROR(INDEX('Hoja de Trabajo para listado'!$BC$155:$CB$1048576,MATCH($A422,'Hoja de Trabajo para listado'!$BC$155:$BC$1048576,0),MATCH((CUADRO!L$5&amp;$E422),'Hoja de Trabajo para listado'!$BC$151:$CB$151,0)),0)+IFERROR(INDEX('Hoja de Trabajo para listado'!$DE$153:$DG$274,MATCH($A422,'Hoja de Trabajo para listado'!$DE$153:$DE$1048576,0),MATCH((CUADRO!L$5&amp;$E422),'Hoja de Trabajo para listado'!$DE$151:$DG$151,0)),0)+IFERROR(INDEX('Hoja de Trabajo para listado'!$CD$155:$DC$1048576,MATCH($A422,'Hoja de Trabajo para listado'!$CD$155:$CD$1048576,0),MATCH((CUADRO!L$5&amp;$E422),'Hoja de Trabajo para listado'!$CD$151:$DC$151,0)),0)</f>
        <v>0</v>
      </c>
      <c r="M422" s="243">
        <f ca="1">+IFERROR(INDEX('Hoja de Trabajo para listado'!$A$155:$Z$1048576,MATCH($A422,'Hoja de Trabajo para listado'!$A$155:$A$1048576,0),MATCH((CUADRO!M$5&amp;$E422),'Hoja de Trabajo para listado'!$A$151:$Z$151,0)),0)+IFERROR(INDEX('Hoja de Trabajo para listado'!$AB$155:$BA$1048576,MATCH($A422,'Hoja de Trabajo para listado'!$AB$155:$AB$1048576,0),MATCH((CUADRO!M$5&amp;$E422),'Hoja de Trabajo para listado'!$AB$151:$BA$151,0)),0)+IFERROR(INDEX('Hoja de Trabajo para listado'!$BC$155:$CB$1048576,MATCH($A422,'Hoja de Trabajo para listado'!$BC$155:$BC$1048576,0),MATCH((CUADRO!M$5&amp;$E422),'Hoja de Trabajo para listado'!$BC$151:$CB$151,0)),0)+IFERROR(INDEX('Hoja de Trabajo para listado'!$DE$153:$DG$274,MATCH($A422,'Hoja de Trabajo para listado'!$DE$153:$DE$1048576,0),MATCH((CUADRO!M$5&amp;$E422),'Hoja de Trabajo para listado'!$DE$151:$DG$151,0)),0)+IFERROR(INDEX('Hoja de Trabajo para listado'!$CD$155:$DC$1048576,MATCH($A422,'Hoja de Trabajo para listado'!$CD$155:$CD$1048576,0),MATCH((CUADRO!M$5&amp;$E422),'Hoja de Trabajo para listado'!$CD$151:$DC$151,0)),0)</f>
        <v>0</v>
      </c>
      <c r="N422" s="243">
        <f ca="1">+IFERROR(INDEX('Hoja de Trabajo para listado'!$A$155:$Z$1048576,MATCH($A422,'Hoja de Trabajo para listado'!$A$155:$A$1048576,0),MATCH((CUADRO!N$5&amp;$E422),'Hoja de Trabajo para listado'!$A$151:$Z$151,0)),0)+IFERROR(INDEX('Hoja de Trabajo para listado'!$AB$155:$BA$1048576,MATCH($A422,'Hoja de Trabajo para listado'!$AB$155:$AB$1048576,0),MATCH((CUADRO!N$5&amp;$E422),'Hoja de Trabajo para listado'!$AB$151:$BA$151,0)),0)+IFERROR(INDEX('Hoja de Trabajo para listado'!$BC$155:$CB$1048576,MATCH($A422,'Hoja de Trabajo para listado'!$BC$155:$BC$1048576,0),MATCH((CUADRO!N$5&amp;$E422),'Hoja de Trabajo para listado'!$BC$151:$CB$151,0)),0)+IFERROR(INDEX('Hoja de Trabajo para listado'!$DE$153:$DG$274,MATCH($A422,'Hoja de Trabajo para listado'!$DE$153:$DE$1048576,0),MATCH((CUADRO!N$5&amp;$E422),'Hoja de Trabajo para listado'!$DE$151:$DG$151,0)),0)+IFERROR(INDEX('Hoja de Trabajo para listado'!$CD$155:$DC$1048576,MATCH($A422,'Hoja de Trabajo para listado'!$CD$155:$CD$1048576,0),MATCH((CUADRO!N$5&amp;$E422),'Hoja de Trabajo para listado'!$CD$151:$DC$151,0)),0)</f>
        <v>0</v>
      </c>
      <c r="O422" s="243">
        <f ca="1">+IFERROR(INDEX('Hoja de Trabajo para listado'!$A$155:$Z$1048576,MATCH($A422,'Hoja de Trabajo para listado'!$A$155:$A$1048576,0),MATCH((CUADRO!O$5&amp;$E422),'Hoja de Trabajo para listado'!$A$151:$Z$151,0)),0)+IFERROR(INDEX('Hoja de Trabajo para listado'!$AB$155:$BA$1048576,MATCH($A422,'Hoja de Trabajo para listado'!$AB$155:$AB$1048576,0),MATCH((CUADRO!O$5&amp;$E422),'Hoja de Trabajo para listado'!$AB$151:$BA$151,0)),0)+IFERROR(INDEX('Hoja de Trabajo para listado'!$BC$155:$CB$1048576,MATCH($A422,'Hoja de Trabajo para listado'!$BC$155:$BC$1048576,0),MATCH((CUADRO!O$5&amp;$E422),'Hoja de Trabajo para listado'!$BC$151:$CB$151,0)),0)+IFERROR(INDEX('Hoja de Trabajo para listado'!$DE$153:$DG$274,MATCH($A422,'Hoja de Trabajo para listado'!$DE$153:$DE$1048576,0),MATCH((CUADRO!O$5&amp;$E422),'Hoja de Trabajo para listado'!$DE$151:$DG$151,0)),0)+IFERROR(INDEX('Hoja de Trabajo para listado'!$CD$155:$DC$1048576,MATCH($A422,'Hoja de Trabajo para listado'!$CD$155:$CD$1048576,0),MATCH((CUADRO!O$5&amp;$E422),'Hoja de Trabajo para listado'!$CD$151:$DC$151,0)),0)</f>
        <v>0</v>
      </c>
      <c r="P422" s="243">
        <f ca="1">+IFERROR(INDEX('Hoja de Trabajo para listado'!$A$155:$Z$1048576,MATCH($A422,'Hoja de Trabajo para listado'!$A$155:$A$1048576,0),MATCH((CUADRO!P$5&amp;$E422),'Hoja de Trabajo para listado'!$A$151:$Z$151,0)),0)+IFERROR(INDEX('Hoja de Trabajo para listado'!$AB$155:$BA$1048576,MATCH($A422,'Hoja de Trabajo para listado'!$AB$155:$AB$1048576,0),MATCH((CUADRO!P$5&amp;$E422),'Hoja de Trabajo para listado'!$AB$151:$BA$151,0)),0)+IFERROR(INDEX('Hoja de Trabajo para listado'!$BC$155:$CB$1048576,MATCH($A422,'Hoja de Trabajo para listado'!$BC$155:$BC$1048576,0),MATCH((CUADRO!P$5&amp;$E422),'Hoja de Trabajo para listado'!$BC$151:$CB$151,0)),0)+IFERROR(INDEX('Hoja de Trabajo para listado'!$DE$153:$DG$274,MATCH($A422,'Hoja de Trabajo para listado'!$DE$153:$DE$1048576,0),MATCH((CUADRO!P$5&amp;$E422),'Hoja de Trabajo para listado'!$DE$151:$DG$151,0)),0)+IFERROR(INDEX('Hoja de Trabajo para listado'!$CD$155:$DC$1048576,MATCH($A422,'Hoja de Trabajo para listado'!$CD$155:$CD$1048576,0),MATCH((CUADRO!P$5&amp;$E422),'Hoja de Trabajo para listado'!$CD$151:$DC$151,0)),0)</f>
        <v>0</v>
      </c>
      <c r="Q422" s="243">
        <f ca="1">+IFERROR(INDEX('Hoja de Trabajo para listado'!$A$155:$Z$1048576,MATCH($A422,'Hoja de Trabajo para listado'!$A$155:$A$1048576,0),MATCH((CUADRO!Q$5&amp;$E422),'Hoja de Trabajo para listado'!$A$151:$Z$151,0)),0)+IFERROR(INDEX('Hoja de Trabajo para listado'!$AB$155:$BA$1048576,MATCH($A422,'Hoja de Trabajo para listado'!$AB$155:$AB$1048576,0),MATCH((CUADRO!Q$5&amp;$E422),'Hoja de Trabajo para listado'!$AB$151:$BA$151,0)),0)+IFERROR(INDEX('Hoja de Trabajo para listado'!$BC$155:$CB$1048576,MATCH($A422,'Hoja de Trabajo para listado'!$BC$155:$BC$1048576,0),MATCH((CUADRO!Q$5&amp;$E422),'Hoja de Trabajo para listado'!$BC$151:$CB$151,0)),0)+IFERROR(INDEX('Hoja de Trabajo para listado'!$DE$153:$DG$274,MATCH($A422,'Hoja de Trabajo para listado'!$DE$153:$DE$1048576,0),MATCH((CUADRO!Q$5&amp;$E422),'Hoja de Trabajo para listado'!$DE$151:$DG$151,0)),0)+IFERROR(INDEX('Hoja de Trabajo para listado'!$CD$155:$DC$1048576,MATCH($A422,'Hoja de Trabajo para listado'!$CD$155:$CD$1048576,0),MATCH((CUADRO!Q$5&amp;$E422),'Hoja de Trabajo para listado'!$CD$151:$DC$151,0)),0)</f>
        <v>0</v>
      </c>
      <c r="R422" s="243">
        <f t="shared" ca="1" si="15"/>
        <v>0</v>
      </c>
      <c r="S422" s="249"/>
      <c r="T422" s="243">
        <f ca="1">+T423</f>
        <v>0</v>
      </c>
      <c r="U422" s="242">
        <f t="shared" si="16"/>
        <v>1</v>
      </c>
      <c r="V422" s="333" t="str">
        <f>+VLOOKUP(A422,bd_lista!$A$3:$E$590,5,FALSE)</f>
        <v>Gobiernos Autónomos Departamentales</v>
      </c>
      <c r="W422" s="391" t="str">
        <f>+V422</f>
        <v>Gobiernos Autónomos Departamentales</v>
      </c>
      <c r="X422" s="242">
        <f>+VLOOKUP(A422,[4]Sheet1!$A$13:$D$744,4,FALSE)</f>
        <v>0</v>
      </c>
      <c r="Y422" s="242" t="e">
        <f>+VLOOKUP(X422,bd_lista!$A$3:$C$590,3,FALSE)</f>
        <v>#N/A</v>
      </c>
      <c r="Z422" s="294">
        <f>+X422</f>
        <v>0</v>
      </c>
      <c r="AA422" s="295" t="e">
        <f>+Y422</f>
        <v>#N/A</v>
      </c>
    </row>
    <row r="423" spans="1:27" customFormat="1" ht="27" hidden="1" customHeight="1">
      <c r="A423" s="32">
        <v>904</v>
      </c>
      <c r="B423" s="388"/>
      <c r="C423" s="247" t="str">
        <f>+VLOOKUP(A423,bd_lista!$A$3:$C$590,3,FALSE)</f>
        <v>Gobierno Autónomo Departamental de Oruro</v>
      </c>
      <c r="D423" s="390"/>
      <c r="E423" s="244" t="s">
        <v>1305</v>
      </c>
      <c r="F423" s="243">
        <f ca="1">+IFERROR(INDEX('Hoja de Trabajo para listado'!$A$155:$Z$1048576,MATCH($A423,'Hoja de Trabajo para listado'!$A$155:$A$1048576,0),MATCH((CUADRO!F$5&amp;$E423),'Hoja de Trabajo para listado'!$A$151:$Z$151,0)),0)+IFERROR(INDEX('Hoja de Trabajo para listado'!$AB$155:$BA$1048576,MATCH($A423,'Hoja de Trabajo para listado'!$AB$155:$AB$1048576,0),MATCH((CUADRO!F$5&amp;$E423),'Hoja de Trabajo para listado'!$AB$151:$BA$151,0)),0)+IFERROR(INDEX('Hoja de Trabajo para listado'!$BC$155:$CB$1048576,MATCH($A423,'Hoja de Trabajo para listado'!$BC$155:$BC$1048576,0),MATCH((CUADRO!F$5&amp;$E423),'Hoja de Trabajo para listado'!$BC$151:$CB$151,0)),0)+IFERROR(INDEX('Hoja de Trabajo para listado'!$DE$153:$DG$274,MATCH($A423,'Hoja de Trabajo para listado'!$DE$153:$DE$1048576,0),MATCH((CUADRO!F$5&amp;$E423),'Hoja de Trabajo para listado'!$DE$151:$DG$151,0)),0)+IFERROR(INDEX('Hoja de Trabajo para listado'!$CD$155:$DC$1048576,MATCH($A423,'Hoja de Trabajo para listado'!$CD$155:$CD$1048576,0),MATCH((CUADRO!F$5&amp;$E423),'Hoja de Trabajo para listado'!$CD$151:$DC$151,0)),0)</f>
        <v>0</v>
      </c>
      <c r="G423" s="243">
        <f ca="1">+IFERROR(INDEX('Hoja de Trabajo para listado'!$A$155:$Z$1048576,MATCH($A423,'Hoja de Trabajo para listado'!$A$155:$A$1048576,0),MATCH((CUADRO!G$5&amp;$E423),'Hoja de Trabajo para listado'!$A$151:$Z$151,0)),0)+IFERROR(INDEX('Hoja de Trabajo para listado'!$AB$155:$BA$1048576,MATCH($A423,'Hoja de Trabajo para listado'!$AB$155:$AB$1048576,0),MATCH((CUADRO!G$5&amp;$E423),'Hoja de Trabajo para listado'!$AB$151:$BA$151,0)),0)+IFERROR(INDEX('Hoja de Trabajo para listado'!$BC$155:$CB$1048576,MATCH($A423,'Hoja de Trabajo para listado'!$BC$155:$BC$1048576,0),MATCH((CUADRO!G$5&amp;$E423),'Hoja de Trabajo para listado'!$BC$151:$CB$151,0)),0)+IFERROR(INDEX('Hoja de Trabajo para listado'!$DE$153:$DG$274,MATCH($A423,'Hoja de Trabajo para listado'!$DE$153:$DE$1048576,0),MATCH((CUADRO!G$5&amp;$E423),'Hoja de Trabajo para listado'!$DE$151:$DG$151,0)),0)+IFERROR(INDEX('Hoja de Trabajo para listado'!$CD$155:$DC$1048576,MATCH($A423,'Hoja de Trabajo para listado'!$CD$155:$CD$1048576,0),MATCH((CUADRO!G$5&amp;$E423),'Hoja de Trabajo para listado'!$CD$151:$DC$151,0)),0)</f>
        <v>0</v>
      </c>
      <c r="H423" s="243">
        <f ca="1">+IFERROR(INDEX('Hoja de Trabajo para listado'!$A$155:$Z$1048576,MATCH($A423,'Hoja de Trabajo para listado'!$A$155:$A$1048576,0),MATCH((CUADRO!H$5&amp;$E423),'Hoja de Trabajo para listado'!$A$151:$Z$151,0)),0)+IFERROR(INDEX('Hoja de Trabajo para listado'!$AB$155:$BA$1048576,MATCH($A423,'Hoja de Trabajo para listado'!$AB$155:$AB$1048576,0),MATCH((CUADRO!H$5&amp;$E423),'Hoja de Trabajo para listado'!$AB$151:$BA$151,0)),0)+IFERROR(INDEX('Hoja de Trabajo para listado'!$BC$155:$CB$1048576,MATCH($A423,'Hoja de Trabajo para listado'!$BC$155:$BC$1048576,0),MATCH((CUADRO!H$5&amp;$E423),'Hoja de Trabajo para listado'!$BC$151:$CB$151,0)),0)+IFERROR(INDEX('Hoja de Trabajo para listado'!$DE$153:$DG$274,MATCH($A423,'Hoja de Trabajo para listado'!$DE$153:$DE$1048576,0),MATCH((CUADRO!H$5&amp;$E423),'Hoja de Trabajo para listado'!$DE$151:$DG$151,0)),0)+IFERROR(INDEX('Hoja de Trabajo para listado'!$CD$155:$DC$1048576,MATCH($A423,'Hoja de Trabajo para listado'!$CD$155:$CD$1048576,0),MATCH((CUADRO!H$5&amp;$E423),'Hoja de Trabajo para listado'!$CD$151:$DC$151,0)),0)</f>
        <v>0</v>
      </c>
      <c r="I423" s="243">
        <f ca="1">+IFERROR(INDEX('Hoja de Trabajo para listado'!$A$155:$Z$1048576,MATCH($A423,'Hoja de Trabajo para listado'!$A$155:$A$1048576,0),MATCH((CUADRO!I$5&amp;$E423),'Hoja de Trabajo para listado'!$A$151:$Z$151,0)),0)+IFERROR(INDEX('Hoja de Trabajo para listado'!$AB$155:$BA$1048576,MATCH($A423,'Hoja de Trabajo para listado'!$AB$155:$AB$1048576,0),MATCH((CUADRO!I$5&amp;$E423),'Hoja de Trabajo para listado'!$AB$151:$BA$151,0)),0)+IFERROR(INDEX('Hoja de Trabajo para listado'!$BC$155:$CB$1048576,MATCH($A423,'Hoja de Trabajo para listado'!$BC$155:$BC$1048576,0),MATCH((CUADRO!I$5&amp;$E423),'Hoja de Trabajo para listado'!$BC$151:$CB$151,0)),0)+IFERROR(INDEX('Hoja de Trabajo para listado'!$DE$153:$DG$274,MATCH($A423,'Hoja de Trabajo para listado'!$DE$153:$DE$1048576,0),MATCH((CUADRO!I$5&amp;$E423),'Hoja de Trabajo para listado'!$DE$151:$DG$151,0)),0)+IFERROR(INDEX('Hoja de Trabajo para listado'!$CD$155:$DC$1048576,MATCH($A423,'Hoja de Trabajo para listado'!$CD$155:$CD$1048576,0),MATCH((CUADRO!I$5&amp;$E423),'Hoja de Trabajo para listado'!$CD$151:$DC$151,0)),0)</f>
        <v>0</v>
      </c>
      <c r="J423" s="243">
        <f ca="1">+IFERROR(INDEX('Hoja de Trabajo para listado'!$A$155:$Z$1048576,MATCH($A423,'Hoja de Trabajo para listado'!$A$155:$A$1048576,0),MATCH((CUADRO!J$5&amp;$E423),'Hoja de Trabajo para listado'!$A$151:$Z$151,0)),0)+IFERROR(INDEX('Hoja de Trabajo para listado'!$AB$155:$BA$1048576,MATCH($A423,'Hoja de Trabajo para listado'!$AB$155:$AB$1048576,0),MATCH((CUADRO!J$5&amp;$E423),'Hoja de Trabajo para listado'!$AB$151:$BA$151,0)),0)+IFERROR(INDEX('Hoja de Trabajo para listado'!$BC$155:$CB$1048576,MATCH($A423,'Hoja de Trabajo para listado'!$BC$155:$BC$1048576,0),MATCH((CUADRO!J$5&amp;$E423),'Hoja de Trabajo para listado'!$BC$151:$CB$151,0)),0)+IFERROR(INDEX('Hoja de Trabajo para listado'!$DE$153:$DG$274,MATCH($A423,'Hoja de Trabajo para listado'!$DE$153:$DE$1048576,0),MATCH((CUADRO!J$5&amp;$E423),'Hoja de Trabajo para listado'!$DE$151:$DG$151,0)),0)+IFERROR(INDEX('Hoja de Trabajo para listado'!$CD$155:$DC$1048576,MATCH($A423,'Hoja de Trabajo para listado'!$CD$155:$CD$1048576,0),MATCH((CUADRO!J$5&amp;$E423),'Hoja de Trabajo para listado'!$CD$151:$DC$151,0)),0)</f>
        <v>0</v>
      </c>
      <c r="K423" s="243">
        <f ca="1">+IFERROR(INDEX('Hoja de Trabajo para listado'!$A$155:$Z$1048576,MATCH($A423,'Hoja de Trabajo para listado'!$A$155:$A$1048576,0),MATCH((CUADRO!K$5&amp;$E423),'Hoja de Trabajo para listado'!$A$151:$Z$151,0)),0)+IFERROR(INDEX('Hoja de Trabajo para listado'!$AB$155:$BA$1048576,MATCH($A423,'Hoja de Trabajo para listado'!$AB$155:$AB$1048576,0),MATCH((CUADRO!K$5&amp;$E423),'Hoja de Trabajo para listado'!$AB$151:$BA$151,0)),0)+IFERROR(INDEX('Hoja de Trabajo para listado'!$BC$155:$CB$1048576,MATCH($A423,'Hoja de Trabajo para listado'!$BC$155:$BC$1048576,0),MATCH((CUADRO!K$5&amp;$E423),'Hoja de Trabajo para listado'!$BC$151:$CB$151,0)),0)+IFERROR(INDEX('Hoja de Trabajo para listado'!$DE$153:$DG$274,MATCH($A423,'Hoja de Trabajo para listado'!$DE$153:$DE$1048576,0),MATCH((CUADRO!K$5&amp;$E423),'Hoja de Trabajo para listado'!$DE$151:$DG$151,0)),0)+IFERROR(INDEX('Hoja de Trabajo para listado'!$CD$155:$DC$1048576,MATCH($A423,'Hoja de Trabajo para listado'!$CD$155:$CD$1048576,0),MATCH((CUADRO!K$5&amp;$E423),'Hoja de Trabajo para listado'!$CD$151:$DC$151,0)),0)</f>
        <v>0</v>
      </c>
      <c r="L423" s="243">
        <f ca="1">+IFERROR(INDEX('Hoja de Trabajo para listado'!$A$155:$Z$1048576,MATCH($A423,'Hoja de Trabajo para listado'!$A$155:$A$1048576,0),MATCH((CUADRO!L$5&amp;$E423),'Hoja de Trabajo para listado'!$A$151:$Z$151,0)),0)+IFERROR(INDEX('Hoja de Trabajo para listado'!$AB$155:$BA$1048576,MATCH($A423,'Hoja de Trabajo para listado'!$AB$155:$AB$1048576,0),MATCH((CUADRO!L$5&amp;$E423),'Hoja de Trabajo para listado'!$AB$151:$BA$151,0)),0)+IFERROR(INDEX('Hoja de Trabajo para listado'!$BC$155:$CB$1048576,MATCH($A423,'Hoja de Trabajo para listado'!$BC$155:$BC$1048576,0),MATCH((CUADRO!L$5&amp;$E423),'Hoja de Trabajo para listado'!$BC$151:$CB$151,0)),0)+IFERROR(INDEX('Hoja de Trabajo para listado'!$DE$153:$DG$274,MATCH($A423,'Hoja de Trabajo para listado'!$DE$153:$DE$1048576,0),MATCH((CUADRO!L$5&amp;$E423),'Hoja de Trabajo para listado'!$DE$151:$DG$151,0)),0)+IFERROR(INDEX('Hoja de Trabajo para listado'!$CD$155:$DC$1048576,MATCH($A423,'Hoja de Trabajo para listado'!$CD$155:$CD$1048576,0),MATCH((CUADRO!L$5&amp;$E423),'Hoja de Trabajo para listado'!$CD$151:$DC$151,0)),0)</f>
        <v>0</v>
      </c>
      <c r="M423" s="243">
        <f ca="1">+IFERROR(INDEX('Hoja de Trabajo para listado'!$A$155:$Z$1048576,MATCH($A423,'Hoja de Trabajo para listado'!$A$155:$A$1048576,0),MATCH((CUADRO!M$5&amp;$E423),'Hoja de Trabajo para listado'!$A$151:$Z$151,0)),0)+IFERROR(INDEX('Hoja de Trabajo para listado'!$AB$155:$BA$1048576,MATCH($A423,'Hoja de Trabajo para listado'!$AB$155:$AB$1048576,0),MATCH((CUADRO!M$5&amp;$E423),'Hoja de Trabajo para listado'!$AB$151:$BA$151,0)),0)+IFERROR(INDEX('Hoja de Trabajo para listado'!$BC$155:$CB$1048576,MATCH($A423,'Hoja de Trabajo para listado'!$BC$155:$BC$1048576,0),MATCH((CUADRO!M$5&amp;$E423),'Hoja de Trabajo para listado'!$BC$151:$CB$151,0)),0)+IFERROR(INDEX('Hoja de Trabajo para listado'!$DE$153:$DG$274,MATCH($A423,'Hoja de Trabajo para listado'!$DE$153:$DE$1048576,0),MATCH((CUADRO!M$5&amp;$E423),'Hoja de Trabajo para listado'!$DE$151:$DG$151,0)),0)+IFERROR(INDEX('Hoja de Trabajo para listado'!$CD$155:$DC$1048576,MATCH($A423,'Hoja de Trabajo para listado'!$CD$155:$CD$1048576,0),MATCH((CUADRO!M$5&amp;$E423),'Hoja de Trabajo para listado'!$CD$151:$DC$151,0)),0)</f>
        <v>0</v>
      </c>
      <c r="N423" s="243">
        <f ca="1">+IFERROR(INDEX('Hoja de Trabajo para listado'!$A$155:$Z$1048576,MATCH($A423,'Hoja de Trabajo para listado'!$A$155:$A$1048576,0),MATCH((CUADRO!N$5&amp;$E423),'Hoja de Trabajo para listado'!$A$151:$Z$151,0)),0)+IFERROR(INDEX('Hoja de Trabajo para listado'!$AB$155:$BA$1048576,MATCH($A423,'Hoja de Trabajo para listado'!$AB$155:$AB$1048576,0),MATCH((CUADRO!N$5&amp;$E423),'Hoja de Trabajo para listado'!$AB$151:$BA$151,0)),0)+IFERROR(INDEX('Hoja de Trabajo para listado'!$BC$155:$CB$1048576,MATCH($A423,'Hoja de Trabajo para listado'!$BC$155:$BC$1048576,0),MATCH((CUADRO!N$5&amp;$E423),'Hoja de Trabajo para listado'!$BC$151:$CB$151,0)),0)+IFERROR(INDEX('Hoja de Trabajo para listado'!$DE$153:$DG$274,MATCH($A423,'Hoja de Trabajo para listado'!$DE$153:$DE$1048576,0),MATCH((CUADRO!N$5&amp;$E423),'Hoja de Trabajo para listado'!$DE$151:$DG$151,0)),0)+IFERROR(INDEX('Hoja de Trabajo para listado'!$CD$155:$DC$1048576,MATCH($A423,'Hoja de Trabajo para listado'!$CD$155:$CD$1048576,0),MATCH((CUADRO!N$5&amp;$E423),'Hoja de Trabajo para listado'!$CD$151:$DC$151,0)),0)</f>
        <v>0</v>
      </c>
      <c r="O423" s="243">
        <f ca="1">+IFERROR(INDEX('Hoja de Trabajo para listado'!$A$155:$Z$1048576,MATCH($A423,'Hoja de Trabajo para listado'!$A$155:$A$1048576,0),MATCH((CUADRO!O$5&amp;$E423),'Hoja de Trabajo para listado'!$A$151:$Z$151,0)),0)+IFERROR(INDEX('Hoja de Trabajo para listado'!$AB$155:$BA$1048576,MATCH($A423,'Hoja de Trabajo para listado'!$AB$155:$AB$1048576,0),MATCH((CUADRO!O$5&amp;$E423),'Hoja de Trabajo para listado'!$AB$151:$BA$151,0)),0)+IFERROR(INDEX('Hoja de Trabajo para listado'!$BC$155:$CB$1048576,MATCH($A423,'Hoja de Trabajo para listado'!$BC$155:$BC$1048576,0),MATCH((CUADRO!O$5&amp;$E423),'Hoja de Trabajo para listado'!$BC$151:$CB$151,0)),0)+IFERROR(INDEX('Hoja de Trabajo para listado'!$DE$153:$DG$274,MATCH($A423,'Hoja de Trabajo para listado'!$DE$153:$DE$1048576,0),MATCH((CUADRO!O$5&amp;$E423),'Hoja de Trabajo para listado'!$DE$151:$DG$151,0)),0)+IFERROR(INDEX('Hoja de Trabajo para listado'!$CD$155:$DC$1048576,MATCH($A423,'Hoja de Trabajo para listado'!$CD$155:$CD$1048576,0),MATCH((CUADRO!O$5&amp;$E423),'Hoja de Trabajo para listado'!$CD$151:$DC$151,0)),0)</f>
        <v>0</v>
      </c>
      <c r="P423" s="243">
        <f ca="1">+IFERROR(INDEX('Hoja de Trabajo para listado'!$A$155:$Z$1048576,MATCH($A423,'Hoja de Trabajo para listado'!$A$155:$A$1048576,0),MATCH((CUADRO!P$5&amp;$E423),'Hoja de Trabajo para listado'!$A$151:$Z$151,0)),0)+IFERROR(INDEX('Hoja de Trabajo para listado'!$AB$155:$BA$1048576,MATCH($A423,'Hoja de Trabajo para listado'!$AB$155:$AB$1048576,0),MATCH((CUADRO!P$5&amp;$E423),'Hoja de Trabajo para listado'!$AB$151:$BA$151,0)),0)+IFERROR(INDEX('Hoja de Trabajo para listado'!$BC$155:$CB$1048576,MATCH($A423,'Hoja de Trabajo para listado'!$BC$155:$BC$1048576,0),MATCH((CUADRO!P$5&amp;$E423),'Hoja de Trabajo para listado'!$BC$151:$CB$151,0)),0)+IFERROR(INDEX('Hoja de Trabajo para listado'!$DE$153:$DG$274,MATCH($A423,'Hoja de Trabajo para listado'!$DE$153:$DE$1048576,0),MATCH((CUADRO!P$5&amp;$E423),'Hoja de Trabajo para listado'!$DE$151:$DG$151,0)),0)+IFERROR(INDEX('Hoja de Trabajo para listado'!$CD$155:$DC$1048576,MATCH($A423,'Hoja de Trabajo para listado'!$CD$155:$CD$1048576,0),MATCH((CUADRO!P$5&amp;$E423),'Hoja de Trabajo para listado'!$CD$151:$DC$151,0)),0)</f>
        <v>0</v>
      </c>
      <c r="Q423" s="243">
        <f ca="1">+IFERROR(INDEX('Hoja de Trabajo para listado'!$A$155:$Z$1048576,MATCH($A423,'Hoja de Trabajo para listado'!$A$155:$A$1048576,0),MATCH((CUADRO!Q$5&amp;$E423),'Hoja de Trabajo para listado'!$A$151:$Z$151,0)),0)+IFERROR(INDEX('Hoja de Trabajo para listado'!$AB$155:$BA$1048576,MATCH($A423,'Hoja de Trabajo para listado'!$AB$155:$AB$1048576,0),MATCH((CUADRO!Q$5&amp;$E423),'Hoja de Trabajo para listado'!$AB$151:$BA$151,0)),0)+IFERROR(INDEX('Hoja de Trabajo para listado'!$BC$155:$CB$1048576,MATCH($A423,'Hoja de Trabajo para listado'!$BC$155:$BC$1048576,0),MATCH((CUADRO!Q$5&amp;$E423),'Hoja de Trabajo para listado'!$BC$151:$CB$151,0)),0)+IFERROR(INDEX('Hoja de Trabajo para listado'!$DE$153:$DG$274,MATCH($A423,'Hoja de Trabajo para listado'!$DE$153:$DE$1048576,0),MATCH((CUADRO!Q$5&amp;$E423),'Hoja de Trabajo para listado'!$DE$151:$DG$151,0)),0)+IFERROR(INDEX('Hoja de Trabajo para listado'!$CD$155:$DC$1048576,MATCH($A423,'Hoja de Trabajo para listado'!$CD$155:$CD$1048576,0),MATCH((CUADRO!Q$5&amp;$E423),'Hoja de Trabajo para listado'!$CD$151:$DC$151,0)),0)</f>
        <v>0</v>
      </c>
      <c r="R423" s="243">
        <f t="shared" ca="1" si="15"/>
        <v>0</v>
      </c>
      <c r="S423" s="249">
        <f ca="1">+R422+R423</f>
        <v>0</v>
      </c>
      <c r="T423" s="243">
        <f ca="1">+S423</f>
        <v>0</v>
      </c>
      <c r="U423" s="242">
        <f t="shared" si="16"/>
        <v>2</v>
      </c>
      <c r="V423" s="333" t="str">
        <f>+VLOOKUP(A423,bd_lista!$A$3:$E$590,5,FALSE)</f>
        <v>Gobiernos Autónomos Departamentales</v>
      </c>
      <c r="W423" s="392"/>
      <c r="X423" s="242">
        <f>+VLOOKUP(A423,[4]Sheet1!$A$13:$D$744,4,FALSE)</f>
        <v>0</v>
      </c>
      <c r="Y423" s="242" t="e">
        <f>+VLOOKUP(X423,bd_lista!$A$3:$C$590,3,FALSE)</f>
        <v>#N/A</v>
      </c>
      <c r="Z423" s="292"/>
      <c r="AA423" s="293"/>
    </row>
    <row r="424" spans="1:27" customFormat="1" ht="15" hidden="1" customHeight="1">
      <c r="A424" s="32">
        <v>905</v>
      </c>
      <c r="B424" s="387">
        <f>+A424</f>
        <v>905</v>
      </c>
      <c r="C424" s="247" t="str">
        <f>+VLOOKUP(A424,bd_lista!$A$3:$C$590,3,FALSE)</f>
        <v>Gobierno Autónomo Departamental de Potosí</v>
      </c>
      <c r="D424" s="389" t="str">
        <f>+C424</f>
        <v>Gobierno Autónomo Departamental de Potosí</v>
      </c>
      <c r="E424" s="242" t="s">
        <v>1304</v>
      </c>
      <c r="F424" s="243">
        <f ca="1">+IFERROR(INDEX('Hoja de Trabajo para listado'!$A$155:$Z$1048576,MATCH($A424,'Hoja de Trabajo para listado'!$A$155:$A$1048576,0),MATCH((CUADRO!F$5&amp;$E424),'Hoja de Trabajo para listado'!$A$151:$Z$151,0)),0)+IFERROR(INDEX('Hoja de Trabajo para listado'!$AB$155:$BA$1048576,MATCH($A424,'Hoja de Trabajo para listado'!$AB$155:$AB$1048576,0),MATCH((CUADRO!F$5&amp;$E424),'Hoja de Trabajo para listado'!$AB$151:$BA$151,0)),0)+IFERROR(INDEX('Hoja de Trabajo para listado'!$BC$155:$CB$1048576,MATCH($A424,'Hoja de Trabajo para listado'!$BC$155:$BC$1048576,0),MATCH((CUADRO!F$5&amp;$E424),'Hoja de Trabajo para listado'!$BC$151:$CB$151,0)),0)+IFERROR(INDEX('Hoja de Trabajo para listado'!$DE$153:$DG$274,MATCH($A424,'Hoja de Trabajo para listado'!$DE$153:$DE$1048576,0),MATCH((CUADRO!F$5&amp;$E424),'Hoja de Trabajo para listado'!$DE$151:$DG$151,0)),0)+IFERROR(INDEX('Hoja de Trabajo para listado'!$CD$155:$DC$1048576,MATCH($A424,'Hoja de Trabajo para listado'!$CD$155:$CD$1048576,0),MATCH((CUADRO!F$5&amp;$E424),'Hoja de Trabajo para listado'!$CD$151:$DC$151,0)),0)</f>
        <v>0</v>
      </c>
      <c r="G424" s="243">
        <f ca="1">+IFERROR(INDEX('Hoja de Trabajo para listado'!$A$155:$Z$1048576,MATCH($A424,'Hoja de Trabajo para listado'!$A$155:$A$1048576,0),MATCH((CUADRO!G$5&amp;$E424),'Hoja de Trabajo para listado'!$A$151:$Z$151,0)),0)+IFERROR(INDEX('Hoja de Trabajo para listado'!$AB$155:$BA$1048576,MATCH($A424,'Hoja de Trabajo para listado'!$AB$155:$AB$1048576,0),MATCH((CUADRO!G$5&amp;$E424),'Hoja de Trabajo para listado'!$AB$151:$BA$151,0)),0)+IFERROR(INDEX('Hoja de Trabajo para listado'!$BC$155:$CB$1048576,MATCH($A424,'Hoja de Trabajo para listado'!$BC$155:$BC$1048576,0),MATCH((CUADRO!G$5&amp;$E424),'Hoja de Trabajo para listado'!$BC$151:$CB$151,0)),0)+IFERROR(INDEX('Hoja de Trabajo para listado'!$DE$153:$DG$274,MATCH($A424,'Hoja de Trabajo para listado'!$DE$153:$DE$1048576,0),MATCH((CUADRO!G$5&amp;$E424),'Hoja de Trabajo para listado'!$DE$151:$DG$151,0)),0)+IFERROR(INDEX('Hoja de Trabajo para listado'!$CD$155:$DC$1048576,MATCH($A424,'Hoja de Trabajo para listado'!$CD$155:$CD$1048576,0),MATCH((CUADRO!G$5&amp;$E424),'Hoja de Trabajo para listado'!$CD$151:$DC$151,0)),0)</f>
        <v>0</v>
      </c>
      <c r="H424" s="243">
        <f ca="1">+IFERROR(INDEX('Hoja de Trabajo para listado'!$A$155:$Z$1048576,MATCH($A424,'Hoja de Trabajo para listado'!$A$155:$A$1048576,0),MATCH((CUADRO!H$5&amp;$E424),'Hoja de Trabajo para listado'!$A$151:$Z$151,0)),0)+IFERROR(INDEX('Hoja de Trabajo para listado'!$AB$155:$BA$1048576,MATCH($A424,'Hoja de Trabajo para listado'!$AB$155:$AB$1048576,0),MATCH((CUADRO!H$5&amp;$E424),'Hoja de Trabajo para listado'!$AB$151:$BA$151,0)),0)+IFERROR(INDEX('Hoja de Trabajo para listado'!$BC$155:$CB$1048576,MATCH($A424,'Hoja de Trabajo para listado'!$BC$155:$BC$1048576,0),MATCH((CUADRO!H$5&amp;$E424),'Hoja de Trabajo para listado'!$BC$151:$CB$151,0)),0)+IFERROR(INDEX('Hoja de Trabajo para listado'!$DE$153:$DG$274,MATCH($A424,'Hoja de Trabajo para listado'!$DE$153:$DE$1048576,0),MATCH((CUADRO!H$5&amp;$E424),'Hoja de Trabajo para listado'!$DE$151:$DG$151,0)),0)+IFERROR(INDEX('Hoja de Trabajo para listado'!$CD$155:$DC$1048576,MATCH($A424,'Hoja de Trabajo para listado'!$CD$155:$CD$1048576,0),MATCH((CUADRO!H$5&amp;$E424),'Hoja de Trabajo para listado'!$CD$151:$DC$151,0)),0)</f>
        <v>0</v>
      </c>
      <c r="I424" s="243">
        <f ca="1">+IFERROR(INDEX('Hoja de Trabajo para listado'!$A$155:$Z$1048576,MATCH($A424,'Hoja de Trabajo para listado'!$A$155:$A$1048576,0),MATCH((CUADRO!I$5&amp;$E424),'Hoja de Trabajo para listado'!$A$151:$Z$151,0)),0)+IFERROR(INDEX('Hoja de Trabajo para listado'!$AB$155:$BA$1048576,MATCH($A424,'Hoja de Trabajo para listado'!$AB$155:$AB$1048576,0),MATCH((CUADRO!I$5&amp;$E424),'Hoja de Trabajo para listado'!$AB$151:$BA$151,0)),0)+IFERROR(INDEX('Hoja de Trabajo para listado'!$BC$155:$CB$1048576,MATCH($A424,'Hoja de Trabajo para listado'!$BC$155:$BC$1048576,0),MATCH((CUADRO!I$5&amp;$E424),'Hoja de Trabajo para listado'!$BC$151:$CB$151,0)),0)+IFERROR(INDEX('Hoja de Trabajo para listado'!$DE$153:$DG$274,MATCH($A424,'Hoja de Trabajo para listado'!$DE$153:$DE$1048576,0),MATCH((CUADRO!I$5&amp;$E424),'Hoja de Trabajo para listado'!$DE$151:$DG$151,0)),0)+IFERROR(INDEX('Hoja de Trabajo para listado'!$CD$155:$DC$1048576,MATCH($A424,'Hoja de Trabajo para listado'!$CD$155:$CD$1048576,0),MATCH((CUADRO!I$5&amp;$E424),'Hoja de Trabajo para listado'!$CD$151:$DC$151,0)),0)</f>
        <v>0</v>
      </c>
      <c r="J424" s="243">
        <f ca="1">+IFERROR(INDEX('Hoja de Trabajo para listado'!$A$155:$Z$1048576,MATCH($A424,'Hoja de Trabajo para listado'!$A$155:$A$1048576,0),MATCH((CUADRO!J$5&amp;$E424),'Hoja de Trabajo para listado'!$A$151:$Z$151,0)),0)+IFERROR(INDEX('Hoja de Trabajo para listado'!$AB$155:$BA$1048576,MATCH($A424,'Hoja de Trabajo para listado'!$AB$155:$AB$1048576,0),MATCH((CUADRO!J$5&amp;$E424),'Hoja de Trabajo para listado'!$AB$151:$BA$151,0)),0)+IFERROR(INDEX('Hoja de Trabajo para listado'!$BC$155:$CB$1048576,MATCH($A424,'Hoja de Trabajo para listado'!$BC$155:$BC$1048576,0),MATCH((CUADRO!J$5&amp;$E424),'Hoja de Trabajo para listado'!$BC$151:$CB$151,0)),0)+IFERROR(INDEX('Hoja de Trabajo para listado'!$DE$153:$DG$274,MATCH($A424,'Hoja de Trabajo para listado'!$DE$153:$DE$1048576,0),MATCH((CUADRO!J$5&amp;$E424),'Hoja de Trabajo para listado'!$DE$151:$DG$151,0)),0)+IFERROR(INDEX('Hoja de Trabajo para listado'!$CD$155:$DC$1048576,MATCH($A424,'Hoja de Trabajo para listado'!$CD$155:$CD$1048576,0),MATCH((CUADRO!J$5&amp;$E424),'Hoja de Trabajo para listado'!$CD$151:$DC$151,0)),0)</f>
        <v>0</v>
      </c>
      <c r="K424" s="243">
        <f ca="1">+IFERROR(INDEX('Hoja de Trabajo para listado'!$A$155:$Z$1048576,MATCH($A424,'Hoja de Trabajo para listado'!$A$155:$A$1048576,0),MATCH((CUADRO!K$5&amp;$E424),'Hoja de Trabajo para listado'!$A$151:$Z$151,0)),0)+IFERROR(INDEX('Hoja de Trabajo para listado'!$AB$155:$BA$1048576,MATCH($A424,'Hoja de Trabajo para listado'!$AB$155:$AB$1048576,0),MATCH((CUADRO!K$5&amp;$E424),'Hoja de Trabajo para listado'!$AB$151:$BA$151,0)),0)+IFERROR(INDEX('Hoja de Trabajo para listado'!$BC$155:$CB$1048576,MATCH($A424,'Hoja de Trabajo para listado'!$BC$155:$BC$1048576,0),MATCH((CUADRO!K$5&amp;$E424),'Hoja de Trabajo para listado'!$BC$151:$CB$151,0)),0)+IFERROR(INDEX('Hoja de Trabajo para listado'!$DE$153:$DG$274,MATCH($A424,'Hoja de Trabajo para listado'!$DE$153:$DE$1048576,0),MATCH((CUADRO!K$5&amp;$E424),'Hoja de Trabajo para listado'!$DE$151:$DG$151,0)),0)+IFERROR(INDEX('Hoja de Trabajo para listado'!$CD$155:$DC$1048576,MATCH($A424,'Hoja de Trabajo para listado'!$CD$155:$CD$1048576,0),MATCH((CUADRO!K$5&amp;$E424),'Hoja de Trabajo para listado'!$CD$151:$DC$151,0)),0)</f>
        <v>0</v>
      </c>
      <c r="L424" s="243">
        <f ca="1">+IFERROR(INDEX('Hoja de Trabajo para listado'!$A$155:$Z$1048576,MATCH($A424,'Hoja de Trabajo para listado'!$A$155:$A$1048576,0),MATCH((CUADRO!L$5&amp;$E424),'Hoja de Trabajo para listado'!$A$151:$Z$151,0)),0)+IFERROR(INDEX('Hoja de Trabajo para listado'!$AB$155:$BA$1048576,MATCH($A424,'Hoja de Trabajo para listado'!$AB$155:$AB$1048576,0),MATCH((CUADRO!L$5&amp;$E424),'Hoja de Trabajo para listado'!$AB$151:$BA$151,0)),0)+IFERROR(INDEX('Hoja de Trabajo para listado'!$BC$155:$CB$1048576,MATCH($A424,'Hoja de Trabajo para listado'!$BC$155:$BC$1048576,0),MATCH((CUADRO!L$5&amp;$E424),'Hoja de Trabajo para listado'!$BC$151:$CB$151,0)),0)+IFERROR(INDEX('Hoja de Trabajo para listado'!$DE$153:$DG$274,MATCH($A424,'Hoja de Trabajo para listado'!$DE$153:$DE$1048576,0),MATCH((CUADRO!L$5&amp;$E424),'Hoja de Trabajo para listado'!$DE$151:$DG$151,0)),0)+IFERROR(INDEX('Hoja de Trabajo para listado'!$CD$155:$DC$1048576,MATCH($A424,'Hoja de Trabajo para listado'!$CD$155:$CD$1048576,0),MATCH((CUADRO!L$5&amp;$E424),'Hoja de Trabajo para listado'!$CD$151:$DC$151,0)),0)</f>
        <v>0</v>
      </c>
      <c r="M424" s="243">
        <f ca="1">+IFERROR(INDEX('Hoja de Trabajo para listado'!$A$155:$Z$1048576,MATCH($A424,'Hoja de Trabajo para listado'!$A$155:$A$1048576,0),MATCH((CUADRO!M$5&amp;$E424),'Hoja de Trabajo para listado'!$A$151:$Z$151,0)),0)+IFERROR(INDEX('Hoja de Trabajo para listado'!$AB$155:$BA$1048576,MATCH($A424,'Hoja de Trabajo para listado'!$AB$155:$AB$1048576,0),MATCH((CUADRO!M$5&amp;$E424),'Hoja de Trabajo para listado'!$AB$151:$BA$151,0)),0)+IFERROR(INDEX('Hoja de Trabajo para listado'!$BC$155:$CB$1048576,MATCH($A424,'Hoja de Trabajo para listado'!$BC$155:$BC$1048576,0),MATCH((CUADRO!M$5&amp;$E424),'Hoja de Trabajo para listado'!$BC$151:$CB$151,0)),0)+IFERROR(INDEX('Hoja de Trabajo para listado'!$DE$153:$DG$274,MATCH($A424,'Hoja de Trabajo para listado'!$DE$153:$DE$1048576,0),MATCH((CUADRO!M$5&amp;$E424),'Hoja de Trabajo para listado'!$DE$151:$DG$151,0)),0)+IFERROR(INDEX('Hoja de Trabajo para listado'!$CD$155:$DC$1048576,MATCH($A424,'Hoja de Trabajo para listado'!$CD$155:$CD$1048576,0),MATCH((CUADRO!M$5&amp;$E424),'Hoja de Trabajo para listado'!$CD$151:$DC$151,0)),0)</f>
        <v>0</v>
      </c>
      <c r="N424" s="243">
        <f ca="1">+IFERROR(INDEX('Hoja de Trabajo para listado'!$A$155:$Z$1048576,MATCH($A424,'Hoja de Trabajo para listado'!$A$155:$A$1048576,0),MATCH((CUADRO!N$5&amp;$E424),'Hoja de Trabajo para listado'!$A$151:$Z$151,0)),0)+IFERROR(INDEX('Hoja de Trabajo para listado'!$AB$155:$BA$1048576,MATCH($A424,'Hoja de Trabajo para listado'!$AB$155:$AB$1048576,0),MATCH((CUADRO!N$5&amp;$E424),'Hoja de Trabajo para listado'!$AB$151:$BA$151,0)),0)+IFERROR(INDEX('Hoja de Trabajo para listado'!$BC$155:$CB$1048576,MATCH($A424,'Hoja de Trabajo para listado'!$BC$155:$BC$1048576,0),MATCH((CUADRO!N$5&amp;$E424),'Hoja de Trabajo para listado'!$BC$151:$CB$151,0)),0)+IFERROR(INDEX('Hoja de Trabajo para listado'!$DE$153:$DG$274,MATCH($A424,'Hoja de Trabajo para listado'!$DE$153:$DE$1048576,0),MATCH((CUADRO!N$5&amp;$E424),'Hoja de Trabajo para listado'!$DE$151:$DG$151,0)),0)+IFERROR(INDEX('Hoja de Trabajo para listado'!$CD$155:$DC$1048576,MATCH($A424,'Hoja de Trabajo para listado'!$CD$155:$CD$1048576,0),MATCH((CUADRO!N$5&amp;$E424),'Hoja de Trabajo para listado'!$CD$151:$DC$151,0)),0)</f>
        <v>0</v>
      </c>
      <c r="O424" s="243">
        <f ca="1">+IFERROR(INDEX('Hoja de Trabajo para listado'!$A$155:$Z$1048576,MATCH($A424,'Hoja de Trabajo para listado'!$A$155:$A$1048576,0),MATCH((CUADRO!O$5&amp;$E424),'Hoja de Trabajo para listado'!$A$151:$Z$151,0)),0)+IFERROR(INDEX('Hoja de Trabajo para listado'!$AB$155:$BA$1048576,MATCH($A424,'Hoja de Trabajo para listado'!$AB$155:$AB$1048576,0),MATCH((CUADRO!O$5&amp;$E424),'Hoja de Trabajo para listado'!$AB$151:$BA$151,0)),0)+IFERROR(INDEX('Hoja de Trabajo para listado'!$BC$155:$CB$1048576,MATCH($A424,'Hoja de Trabajo para listado'!$BC$155:$BC$1048576,0),MATCH((CUADRO!O$5&amp;$E424),'Hoja de Trabajo para listado'!$BC$151:$CB$151,0)),0)+IFERROR(INDEX('Hoja de Trabajo para listado'!$DE$153:$DG$274,MATCH($A424,'Hoja de Trabajo para listado'!$DE$153:$DE$1048576,0),MATCH((CUADRO!O$5&amp;$E424),'Hoja de Trabajo para listado'!$DE$151:$DG$151,0)),0)+IFERROR(INDEX('Hoja de Trabajo para listado'!$CD$155:$DC$1048576,MATCH($A424,'Hoja de Trabajo para listado'!$CD$155:$CD$1048576,0),MATCH((CUADRO!O$5&amp;$E424),'Hoja de Trabajo para listado'!$CD$151:$DC$151,0)),0)</f>
        <v>0</v>
      </c>
      <c r="P424" s="243">
        <f ca="1">+IFERROR(INDEX('Hoja de Trabajo para listado'!$A$155:$Z$1048576,MATCH($A424,'Hoja de Trabajo para listado'!$A$155:$A$1048576,0),MATCH((CUADRO!P$5&amp;$E424),'Hoja de Trabajo para listado'!$A$151:$Z$151,0)),0)+IFERROR(INDEX('Hoja de Trabajo para listado'!$AB$155:$BA$1048576,MATCH($A424,'Hoja de Trabajo para listado'!$AB$155:$AB$1048576,0),MATCH((CUADRO!P$5&amp;$E424),'Hoja de Trabajo para listado'!$AB$151:$BA$151,0)),0)+IFERROR(INDEX('Hoja de Trabajo para listado'!$BC$155:$CB$1048576,MATCH($A424,'Hoja de Trabajo para listado'!$BC$155:$BC$1048576,0),MATCH((CUADRO!P$5&amp;$E424),'Hoja de Trabajo para listado'!$BC$151:$CB$151,0)),0)+IFERROR(INDEX('Hoja de Trabajo para listado'!$DE$153:$DG$274,MATCH($A424,'Hoja de Trabajo para listado'!$DE$153:$DE$1048576,0),MATCH((CUADRO!P$5&amp;$E424),'Hoja de Trabajo para listado'!$DE$151:$DG$151,0)),0)+IFERROR(INDEX('Hoja de Trabajo para listado'!$CD$155:$DC$1048576,MATCH($A424,'Hoja de Trabajo para listado'!$CD$155:$CD$1048576,0),MATCH((CUADRO!P$5&amp;$E424),'Hoja de Trabajo para listado'!$CD$151:$DC$151,0)),0)</f>
        <v>0</v>
      </c>
      <c r="Q424" s="243">
        <f ca="1">+IFERROR(INDEX('Hoja de Trabajo para listado'!$A$155:$Z$1048576,MATCH($A424,'Hoja de Trabajo para listado'!$A$155:$A$1048576,0),MATCH((CUADRO!Q$5&amp;$E424),'Hoja de Trabajo para listado'!$A$151:$Z$151,0)),0)+IFERROR(INDEX('Hoja de Trabajo para listado'!$AB$155:$BA$1048576,MATCH($A424,'Hoja de Trabajo para listado'!$AB$155:$AB$1048576,0),MATCH((CUADRO!Q$5&amp;$E424),'Hoja de Trabajo para listado'!$AB$151:$BA$151,0)),0)+IFERROR(INDEX('Hoja de Trabajo para listado'!$BC$155:$CB$1048576,MATCH($A424,'Hoja de Trabajo para listado'!$BC$155:$BC$1048576,0),MATCH((CUADRO!Q$5&amp;$E424),'Hoja de Trabajo para listado'!$BC$151:$CB$151,0)),0)+IFERROR(INDEX('Hoja de Trabajo para listado'!$DE$153:$DG$274,MATCH($A424,'Hoja de Trabajo para listado'!$DE$153:$DE$1048576,0),MATCH((CUADRO!Q$5&amp;$E424),'Hoja de Trabajo para listado'!$DE$151:$DG$151,0)),0)+IFERROR(INDEX('Hoja de Trabajo para listado'!$CD$155:$DC$1048576,MATCH($A424,'Hoja de Trabajo para listado'!$CD$155:$CD$1048576,0),MATCH((CUADRO!Q$5&amp;$E424),'Hoja de Trabajo para listado'!$CD$151:$DC$151,0)),0)</f>
        <v>0</v>
      </c>
      <c r="R424" s="243">
        <f t="shared" ca="1" si="15"/>
        <v>0</v>
      </c>
      <c r="S424" s="249"/>
      <c r="T424" s="243">
        <f ca="1">+T425</f>
        <v>0</v>
      </c>
      <c r="U424" s="242">
        <f t="shared" si="16"/>
        <v>1</v>
      </c>
      <c r="V424" s="333" t="str">
        <f>+VLOOKUP(A424,bd_lista!$A$3:$E$590,5,FALSE)</f>
        <v>Gobiernos Autónomos Departamentales</v>
      </c>
      <c r="W424" s="391" t="str">
        <f>+V424</f>
        <v>Gobiernos Autónomos Departamentales</v>
      </c>
      <c r="X424" s="242">
        <f>+VLOOKUP(A424,[4]Sheet1!$A$13:$D$744,4,FALSE)</f>
        <v>0</v>
      </c>
      <c r="Y424" s="242" t="e">
        <f>+VLOOKUP(X424,bd_lista!$A$3:$C$590,3,FALSE)</f>
        <v>#N/A</v>
      </c>
      <c r="Z424" s="294">
        <f>+X424</f>
        <v>0</v>
      </c>
      <c r="AA424" s="295" t="e">
        <f>+Y424</f>
        <v>#N/A</v>
      </c>
    </row>
    <row r="425" spans="1:27" customFormat="1" ht="15" hidden="1" customHeight="1">
      <c r="A425" s="32">
        <v>905</v>
      </c>
      <c r="B425" s="388"/>
      <c r="C425" s="333" t="str">
        <f>+VLOOKUP(A425,bd_lista!$A$3:$C$590,3,FALSE)</f>
        <v>Gobierno Autónomo Departamental de Potosí</v>
      </c>
      <c r="D425" s="390"/>
      <c r="E425" s="244" t="s">
        <v>1305</v>
      </c>
      <c r="F425" s="245">
        <f ca="1">+IFERROR(INDEX('Hoja de Trabajo para listado'!$A$155:$Z$1048576,MATCH($A425,'Hoja de Trabajo para listado'!$A$155:$A$1048576,0),MATCH((CUADRO!F$5&amp;$E425),'Hoja de Trabajo para listado'!$A$151:$Z$151,0)),0)+IFERROR(INDEX('Hoja de Trabajo para listado'!$AB$155:$BA$1048576,MATCH($A425,'Hoja de Trabajo para listado'!$AB$155:$AB$1048576,0),MATCH((CUADRO!F$5&amp;$E425),'Hoja de Trabajo para listado'!$AB$151:$BA$151,0)),0)+IFERROR(INDEX('Hoja de Trabajo para listado'!$BC$155:$CB$1048576,MATCH($A425,'Hoja de Trabajo para listado'!$BC$155:$BC$1048576,0),MATCH((CUADRO!F$5&amp;$E425),'Hoja de Trabajo para listado'!$BC$151:$CB$151,0)),0)+IFERROR(INDEX('Hoja de Trabajo para listado'!$DE$153:$DG$274,MATCH($A425,'Hoja de Trabajo para listado'!$DE$153:$DE$1048576,0),MATCH((CUADRO!F$5&amp;$E425),'Hoja de Trabajo para listado'!$DE$151:$DG$151,0)),0)+IFERROR(INDEX('Hoja de Trabajo para listado'!$CD$155:$DC$1048576,MATCH($A425,'Hoja de Trabajo para listado'!$CD$155:$CD$1048576,0),MATCH((CUADRO!F$5&amp;$E425),'Hoja de Trabajo para listado'!$CD$151:$DC$151,0)),0)</f>
        <v>0</v>
      </c>
      <c r="G425" s="245">
        <f ca="1">+IFERROR(INDEX('Hoja de Trabajo para listado'!$A$155:$Z$1048576,MATCH($A425,'Hoja de Trabajo para listado'!$A$155:$A$1048576,0),MATCH((CUADRO!G$5&amp;$E425),'Hoja de Trabajo para listado'!$A$151:$Z$151,0)),0)+IFERROR(INDEX('Hoja de Trabajo para listado'!$AB$155:$BA$1048576,MATCH($A425,'Hoja de Trabajo para listado'!$AB$155:$AB$1048576,0),MATCH((CUADRO!G$5&amp;$E425),'Hoja de Trabajo para listado'!$AB$151:$BA$151,0)),0)+IFERROR(INDEX('Hoja de Trabajo para listado'!$BC$155:$CB$1048576,MATCH($A425,'Hoja de Trabajo para listado'!$BC$155:$BC$1048576,0),MATCH((CUADRO!G$5&amp;$E425),'Hoja de Trabajo para listado'!$BC$151:$CB$151,0)),0)+IFERROR(INDEX('Hoja de Trabajo para listado'!$DE$153:$DG$274,MATCH($A425,'Hoja de Trabajo para listado'!$DE$153:$DE$1048576,0),MATCH((CUADRO!G$5&amp;$E425),'Hoja de Trabajo para listado'!$DE$151:$DG$151,0)),0)+IFERROR(INDEX('Hoja de Trabajo para listado'!$CD$155:$DC$1048576,MATCH($A425,'Hoja de Trabajo para listado'!$CD$155:$CD$1048576,0),MATCH((CUADRO!G$5&amp;$E425),'Hoja de Trabajo para listado'!$CD$151:$DC$151,0)),0)</f>
        <v>0</v>
      </c>
      <c r="H425" s="245">
        <f ca="1">+IFERROR(INDEX('Hoja de Trabajo para listado'!$A$155:$Z$1048576,MATCH($A425,'Hoja de Trabajo para listado'!$A$155:$A$1048576,0),MATCH((CUADRO!H$5&amp;$E425),'Hoja de Trabajo para listado'!$A$151:$Z$151,0)),0)+IFERROR(INDEX('Hoja de Trabajo para listado'!$AB$155:$BA$1048576,MATCH($A425,'Hoja de Trabajo para listado'!$AB$155:$AB$1048576,0),MATCH((CUADRO!H$5&amp;$E425),'Hoja de Trabajo para listado'!$AB$151:$BA$151,0)),0)+IFERROR(INDEX('Hoja de Trabajo para listado'!$BC$155:$CB$1048576,MATCH($A425,'Hoja de Trabajo para listado'!$BC$155:$BC$1048576,0),MATCH((CUADRO!H$5&amp;$E425),'Hoja de Trabajo para listado'!$BC$151:$CB$151,0)),0)+IFERROR(INDEX('Hoja de Trabajo para listado'!$DE$153:$DG$274,MATCH($A425,'Hoja de Trabajo para listado'!$DE$153:$DE$1048576,0),MATCH((CUADRO!H$5&amp;$E425),'Hoja de Trabajo para listado'!$DE$151:$DG$151,0)),0)+IFERROR(INDEX('Hoja de Trabajo para listado'!$CD$155:$DC$1048576,MATCH($A425,'Hoja de Trabajo para listado'!$CD$155:$CD$1048576,0),MATCH((CUADRO!H$5&amp;$E425),'Hoja de Trabajo para listado'!$CD$151:$DC$151,0)),0)</f>
        <v>0</v>
      </c>
      <c r="I425" s="245">
        <f ca="1">+IFERROR(INDEX('Hoja de Trabajo para listado'!$A$155:$Z$1048576,MATCH($A425,'Hoja de Trabajo para listado'!$A$155:$A$1048576,0),MATCH((CUADRO!I$5&amp;$E425),'Hoja de Trabajo para listado'!$A$151:$Z$151,0)),0)+IFERROR(INDEX('Hoja de Trabajo para listado'!$AB$155:$BA$1048576,MATCH($A425,'Hoja de Trabajo para listado'!$AB$155:$AB$1048576,0),MATCH((CUADRO!I$5&amp;$E425),'Hoja de Trabajo para listado'!$AB$151:$BA$151,0)),0)+IFERROR(INDEX('Hoja de Trabajo para listado'!$BC$155:$CB$1048576,MATCH($A425,'Hoja de Trabajo para listado'!$BC$155:$BC$1048576,0),MATCH((CUADRO!I$5&amp;$E425),'Hoja de Trabajo para listado'!$BC$151:$CB$151,0)),0)+IFERROR(INDEX('Hoja de Trabajo para listado'!$DE$153:$DG$274,MATCH($A425,'Hoja de Trabajo para listado'!$DE$153:$DE$1048576,0),MATCH((CUADRO!I$5&amp;$E425),'Hoja de Trabajo para listado'!$DE$151:$DG$151,0)),0)+IFERROR(INDEX('Hoja de Trabajo para listado'!$CD$155:$DC$1048576,MATCH($A425,'Hoja de Trabajo para listado'!$CD$155:$CD$1048576,0),MATCH((CUADRO!I$5&amp;$E425),'Hoja de Trabajo para listado'!$CD$151:$DC$151,0)),0)</f>
        <v>0</v>
      </c>
      <c r="J425" s="245">
        <f ca="1">+IFERROR(INDEX('Hoja de Trabajo para listado'!$A$155:$Z$1048576,MATCH($A425,'Hoja de Trabajo para listado'!$A$155:$A$1048576,0),MATCH((CUADRO!J$5&amp;$E425),'Hoja de Trabajo para listado'!$A$151:$Z$151,0)),0)+IFERROR(INDEX('Hoja de Trabajo para listado'!$AB$155:$BA$1048576,MATCH($A425,'Hoja de Trabajo para listado'!$AB$155:$AB$1048576,0),MATCH((CUADRO!J$5&amp;$E425),'Hoja de Trabajo para listado'!$AB$151:$BA$151,0)),0)+IFERROR(INDEX('Hoja de Trabajo para listado'!$BC$155:$CB$1048576,MATCH($A425,'Hoja de Trabajo para listado'!$BC$155:$BC$1048576,0),MATCH((CUADRO!J$5&amp;$E425),'Hoja de Trabajo para listado'!$BC$151:$CB$151,0)),0)+IFERROR(INDEX('Hoja de Trabajo para listado'!$DE$153:$DG$274,MATCH($A425,'Hoja de Trabajo para listado'!$DE$153:$DE$1048576,0),MATCH((CUADRO!J$5&amp;$E425),'Hoja de Trabajo para listado'!$DE$151:$DG$151,0)),0)+IFERROR(INDEX('Hoja de Trabajo para listado'!$CD$155:$DC$1048576,MATCH($A425,'Hoja de Trabajo para listado'!$CD$155:$CD$1048576,0),MATCH((CUADRO!J$5&amp;$E425),'Hoja de Trabajo para listado'!$CD$151:$DC$151,0)),0)</f>
        <v>0</v>
      </c>
      <c r="K425" s="245">
        <f ca="1">+IFERROR(INDEX('Hoja de Trabajo para listado'!$A$155:$Z$1048576,MATCH($A425,'Hoja de Trabajo para listado'!$A$155:$A$1048576,0),MATCH((CUADRO!K$5&amp;$E425),'Hoja de Trabajo para listado'!$A$151:$Z$151,0)),0)+IFERROR(INDEX('Hoja de Trabajo para listado'!$AB$155:$BA$1048576,MATCH($A425,'Hoja de Trabajo para listado'!$AB$155:$AB$1048576,0),MATCH((CUADRO!K$5&amp;$E425),'Hoja de Trabajo para listado'!$AB$151:$BA$151,0)),0)+IFERROR(INDEX('Hoja de Trabajo para listado'!$BC$155:$CB$1048576,MATCH($A425,'Hoja de Trabajo para listado'!$BC$155:$BC$1048576,0),MATCH((CUADRO!K$5&amp;$E425),'Hoja de Trabajo para listado'!$BC$151:$CB$151,0)),0)+IFERROR(INDEX('Hoja de Trabajo para listado'!$DE$153:$DG$274,MATCH($A425,'Hoja de Trabajo para listado'!$DE$153:$DE$1048576,0),MATCH((CUADRO!K$5&amp;$E425),'Hoja de Trabajo para listado'!$DE$151:$DG$151,0)),0)+IFERROR(INDEX('Hoja de Trabajo para listado'!$CD$155:$DC$1048576,MATCH($A425,'Hoja de Trabajo para listado'!$CD$155:$CD$1048576,0),MATCH((CUADRO!K$5&amp;$E425),'Hoja de Trabajo para listado'!$CD$151:$DC$151,0)),0)</f>
        <v>0</v>
      </c>
      <c r="L425" s="245">
        <f ca="1">+IFERROR(INDEX('Hoja de Trabajo para listado'!$A$155:$Z$1048576,MATCH($A425,'Hoja de Trabajo para listado'!$A$155:$A$1048576,0),MATCH((CUADRO!L$5&amp;$E425),'Hoja de Trabajo para listado'!$A$151:$Z$151,0)),0)+IFERROR(INDEX('Hoja de Trabajo para listado'!$AB$155:$BA$1048576,MATCH($A425,'Hoja de Trabajo para listado'!$AB$155:$AB$1048576,0),MATCH((CUADRO!L$5&amp;$E425),'Hoja de Trabajo para listado'!$AB$151:$BA$151,0)),0)+IFERROR(INDEX('Hoja de Trabajo para listado'!$BC$155:$CB$1048576,MATCH($A425,'Hoja de Trabajo para listado'!$BC$155:$BC$1048576,0),MATCH((CUADRO!L$5&amp;$E425),'Hoja de Trabajo para listado'!$BC$151:$CB$151,0)),0)+IFERROR(INDEX('Hoja de Trabajo para listado'!$DE$153:$DG$274,MATCH($A425,'Hoja de Trabajo para listado'!$DE$153:$DE$1048576,0),MATCH((CUADRO!L$5&amp;$E425),'Hoja de Trabajo para listado'!$DE$151:$DG$151,0)),0)+IFERROR(INDEX('Hoja de Trabajo para listado'!$CD$155:$DC$1048576,MATCH($A425,'Hoja de Trabajo para listado'!$CD$155:$CD$1048576,0),MATCH((CUADRO!L$5&amp;$E425),'Hoja de Trabajo para listado'!$CD$151:$DC$151,0)),0)</f>
        <v>0</v>
      </c>
      <c r="M425" s="245">
        <f ca="1">+IFERROR(INDEX('Hoja de Trabajo para listado'!$A$155:$Z$1048576,MATCH($A425,'Hoja de Trabajo para listado'!$A$155:$A$1048576,0),MATCH((CUADRO!M$5&amp;$E425),'Hoja de Trabajo para listado'!$A$151:$Z$151,0)),0)+IFERROR(INDEX('Hoja de Trabajo para listado'!$AB$155:$BA$1048576,MATCH($A425,'Hoja de Trabajo para listado'!$AB$155:$AB$1048576,0),MATCH((CUADRO!M$5&amp;$E425),'Hoja de Trabajo para listado'!$AB$151:$BA$151,0)),0)+IFERROR(INDEX('Hoja de Trabajo para listado'!$BC$155:$CB$1048576,MATCH($A425,'Hoja de Trabajo para listado'!$BC$155:$BC$1048576,0),MATCH((CUADRO!M$5&amp;$E425),'Hoja de Trabajo para listado'!$BC$151:$CB$151,0)),0)+IFERROR(INDEX('Hoja de Trabajo para listado'!$DE$153:$DG$274,MATCH($A425,'Hoja de Trabajo para listado'!$DE$153:$DE$1048576,0),MATCH((CUADRO!M$5&amp;$E425),'Hoja de Trabajo para listado'!$DE$151:$DG$151,0)),0)+IFERROR(INDEX('Hoja de Trabajo para listado'!$CD$155:$DC$1048576,MATCH($A425,'Hoja de Trabajo para listado'!$CD$155:$CD$1048576,0),MATCH((CUADRO!M$5&amp;$E425),'Hoja de Trabajo para listado'!$CD$151:$DC$151,0)),0)</f>
        <v>0</v>
      </c>
      <c r="N425" s="245">
        <f ca="1">+IFERROR(INDEX('Hoja de Trabajo para listado'!$A$155:$Z$1048576,MATCH($A425,'Hoja de Trabajo para listado'!$A$155:$A$1048576,0),MATCH((CUADRO!N$5&amp;$E425),'Hoja de Trabajo para listado'!$A$151:$Z$151,0)),0)+IFERROR(INDEX('Hoja de Trabajo para listado'!$AB$155:$BA$1048576,MATCH($A425,'Hoja de Trabajo para listado'!$AB$155:$AB$1048576,0),MATCH((CUADRO!N$5&amp;$E425),'Hoja de Trabajo para listado'!$AB$151:$BA$151,0)),0)+IFERROR(INDEX('Hoja de Trabajo para listado'!$BC$155:$CB$1048576,MATCH($A425,'Hoja de Trabajo para listado'!$BC$155:$BC$1048576,0),MATCH((CUADRO!N$5&amp;$E425),'Hoja de Trabajo para listado'!$BC$151:$CB$151,0)),0)+IFERROR(INDEX('Hoja de Trabajo para listado'!$DE$153:$DG$274,MATCH($A425,'Hoja de Trabajo para listado'!$DE$153:$DE$1048576,0),MATCH((CUADRO!N$5&amp;$E425),'Hoja de Trabajo para listado'!$DE$151:$DG$151,0)),0)+IFERROR(INDEX('Hoja de Trabajo para listado'!$CD$155:$DC$1048576,MATCH($A425,'Hoja de Trabajo para listado'!$CD$155:$CD$1048576,0),MATCH((CUADRO!N$5&amp;$E425),'Hoja de Trabajo para listado'!$CD$151:$DC$151,0)),0)</f>
        <v>0</v>
      </c>
      <c r="O425" s="245">
        <f ca="1">+IFERROR(INDEX('Hoja de Trabajo para listado'!$A$155:$Z$1048576,MATCH($A425,'Hoja de Trabajo para listado'!$A$155:$A$1048576,0),MATCH((CUADRO!O$5&amp;$E425),'Hoja de Trabajo para listado'!$A$151:$Z$151,0)),0)+IFERROR(INDEX('Hoja de Trabajo para listado'!$AB$155:$BA$1048576,MATCH($A425,'Hoja de Trabajo para listado'!$AB$155:$AB$1048576,0),MATCH((CUADRO!O$5&amp;$E425),'Hoja de Trabajo para listado'!$AB$151:$BA$151,0)),0)+IFERROR(INDEX('Hoja de Trabajo para listado'!$BC$155:$CB$1048576,MATCH($A425,'Hoja de Trabajo para listado'!$BC$155:$BC$1048576,0),MATCH((CUADRO!O$5&amp;$E425),'Hoja de Trabajo para listado'!$BC$151:$CB$151,0)),0)+IFERROR(INDEX('Hoja de Trabajo para listado'!$DE$153:$DG$274,MATCH($A425,'Hoja de Trabajo para listado'!$DE$153:$DE$1048576,0),MATCH((CUADRO!O$5&amp;$E425),'Hoja de Trabajo para listado'!$DE$151:$DG$151,0)),0)+IFERROR(INDEX('Hoja de Trabajo para listado'!$CD$155:$DC$1048576,MATCH($A425,'Hoja de Trabajo para listado'!$CD$155:$CD$1048576,0),MATCH((CUADRO!O$5&amp;$E425),'Hoja de Trabajo para listado'!$CD$151:$DC$151,0)),0)</f>
        <v>0</v>
      </c>
      <c r="P425" s="245">
        <f ca="1">+IFERROR(INDEX('Hoja de Trabajo para listado'!$A$155:$Z$1048576,MATCH($A425,'Hoja de Trabajo para listado'!$A$155:$A$1048576,0),MATCH((CUADRO!P$5&amp;$E425),'Hoja de Trabajo para listado'!$A$151:$Z$151,0)),0)+IFERROR(INDEX('Hoja de Trabajo para listado'!$AB$155:$BA$1048576,MATCH($A425,'Hoja de Trabajo para listado'!$AB$155:$AB$1048576,0),MATCH((CUADRO!P$5&amp;$E425),'Hoja de Trabajo para listado'!$AB$151:$BA$151,0)),0)+IFERROR(INDEX('Hoja de Trabajo para listado'!$BC$155:$CB$1048576,MATCH($A425,'Hoja de Trabajo para listado'!$BC$155:$BC$1048576,0),MATCH((CUADRO!P$5&amp;$E425),'Hoja de Trabajo para listado'!$BC$151:$CB$151,0)),0)+IFERROR(INDEX('Hoja de Trabajo para listado'!$DE$153:$DG$274,MATCH($A425,'Hoja de Trabajo para listado'!$DE$153:$DE$1048576,0),MATCH((CUADRO!P$5&amp;$E425),'Hoja de Trabajo para listado'!$DE$151:$DG$151,0)),0)+IFERROR(INDEX('Hoja de Trabajo para listado'!$CD$155:$DC$1048576,MATCH($A425,'Hoja de Trabajo para listado'!$CD$155:$CD$1048576,0),MATCH((CUADRO!P$5&amp;$E425),'Hoja de Trabajo para listado'!$CD$151:$DC$151,0)),0)</f>
        <v>0</v>
      </c>
      <c r="Q425" s="245">
        <f ca="1">+IFERROR(INDEX('Hoja de Trabajo para listado'!$A$155:$Z$1048576,MATCH($A425,'Hoja de Trabajo para listado'!$A$155:$A$1048576,0),MATCH((CUADRO!Q$5&amp;$E425),'Hoja de Trabajo para listado'!$A$151:$Z$151,0)),0)+IFERROR(INDEX('Hoja de Trabajo para listado'!$AB$155:$BA$1048576,MATCH($A425,'Hoja de Trabajo para listado'!$AB$155:$AB$1048576,0),MATCH((CUADRO!Q$5&amp;$E425),'Hoja de Trabajo para listado'!$AB$151:$BA$151,0)),0)+IFERROR(INDEX('Hoja de Trabajo para listado'!$BC$155:$CB$1048576,MATCH($A425,'Hoja de Trabajo para listado'!$BC$155:$BC$1048576,0),MATCH((CUADRO!Q$5&amp;$E425),'Hoja de Trabajo para listado'!$BC$151:$CB$151,0)),0)+IFERROR(INDEX('Hoja de Trabajo para listado'!$DE$153:$DG$274,MATCH($A425,'Hoja de Trabajo para listado'!$DE$153:$DE$1048576,0),MATCH((CUADRO!Q$5&amp;$E425),'Hoja de Trabajo para listado'!$DE$151:$DG$151,0)),0)+IFERROR(INDEX('Hoja de Trabajo para listado'!$CD$155:$DC$1048576,MATCH($A425,'Hoja de Trabajo para listado'!$CD$155:$CD$1048576,0),MATCH((CUADRO!Q$5&amp;$E425),'Hoja de Trabajo para listado'!$CD$151:$DC$151,0)),0)</f>
        <v>0</v>
      </c>
      <c r="R425" s="245">
        <f t="shared" ca="1" si="15"/>
        <v>0</v>
      </c>
      <c r="S425" s="259">
        <f ca="1">+R424+R425</f>
        <v>0</v>
      </c>
      <c r="T425" s="245">
        <f ca="1">+S425</f>
        <v>0</v>
      </c>
      <c r="U425" s="244">
        <f t="shared" si="16"/>
        <v>2</v>
      </c>
      <c r="V425" s="333" t="str">
        <f>+VLOOKUP(A425,bd_lista!$A$3:$E$590,5,FALSE)</f>
        <v>Gobiernos Autónomos Departamentales</v>
      </c>
      <c r="W425" s="392"/>
      <c r="X425" s="242">
        <f>+VLOOKUP(A425,[4]Sheet1!$A$13:$D$744,4,FALSE)</f>
        <v>0</v>
      </c>
      <c r="Y425" s="242" t="e">
        <f>+VLOOKUP(X425,bd_lista!$A$3:$C$590,3,FALSE)</f>
        <v>#N/A</v>
      </c>
      <c r="Z425" s="292"/>
      <c r="AA425" s="293"/>
    </row>
    <row r="426" spans="1:27" customFormat="1" ht="27" hidden="1" customHeight="1">
      <c r="A426" s="32">
        <v>906</v>
      </c>
      <c r="B426" s="387">
        <f>+A426</f>
        <v>906</v>
      </c>
      <c r="C426" s="247" t="str">
        <f>+VLOOKUP(A426,bd_lista!$A$3:$C$590,3,FALSE)</f>
        <v>Gobierno Autónomo Departamental de Tarija</v>
      </c>
      <c r="D426" s="389" t="str">
        <f>+C426</f>
        <v>Gobierno Autónomo Departamental de Tarija</v>
      </c>
      <c r="E426" s="242" t="s">
        <v>1304</v>
      </c>
      <c r="F426" s="243">
        <f ca="1">+IFERROR(INDEX('Hoja de Trabajo para listado'!$A$155:$Z$1048576,MATCH($A426,'Hoja de Trabajo para listado'!$A$155:$A$1048576,0),MATCH((CUADRO!F$5&amp;$E426),'Hoja de Trabajo para listado'!$A$151:$Z$151,0)),0)+IFERROR(INDEX('Hoja de Trabajo para listado'!$AB$155:$BA$1048576,MATCH($A426,'Hoja de Trabajo para listado'!$AB$155:$AB$1048576,0),MATCH((CUADRO!F$5&amp;$E426),'Hoja de Trabajo para listado'!$AB$151:$BA$151,0)),0)+IFERROR(INDEX('Hoja de Trabajo para listado'!$BC$155:$CB$1048576,MATCH($A426,'Hoja de Trabajo para listado'!$BC$155:$BC$1048576,0),MATCH((CUADRO!F$5&amp;$E426),'Hoja de Trabajo para listado'!$BC$151:$CB$151,0)),0)+IFERROR(INDEX('Hoja de Trabajo para listado'!$DE$153:$DG$274,MATCH($A426,'Hoja de Trabajo para listado'!$DE$153:$DE$1048576,0),MATCH((CUADRO!F$5&amp;$E426),'Hoja de Trabajo para listado'!$DE$151:$DG$151,0)),0)+IFERROR(INDEX('Hoja de Trabajo para listado'!$CD$155:$DC$1048576,MATCH($A426,'Hoja de Trabajo para listado'!$CD$155:$CD$1048576,0),MATCH((CUADRO!F$5&amp;$E426),'Hoja de Trabajo para listado'!$CD$151:$DC$151,0)),0)</f>
        <v>0</v>
      </c>
      <c r="G426" s="243">
        <f ca="1">+IFERROR(INDEX('Hoja de Trabajo para listado'!$A$155:$Z$1048576,MATCH($A426,'Hoja de Trabajo para listado'!$A$155:$A$1048576,0),MATCH((CUADRO!G$5&amp;$E426),'Hoja de Trabajo para listado'!$A$151:$Z$151,0)),0)+IFERROR(INDEX('Hoja de Trabajo para listado'!$AB$155:$BA$1048576,MATCH($A426,'Hoja de Trabajo para listado'!$AB$155:$AB$1048576,0),MATCH((CUADRO!G$5&amp;$E426),'Hoja de Trabajo para listado'!$AB$151:$BA$151,0)),0)+IFERROR(INDEX('Hoja de Trabajo para listado'!$BC$155:$CB$1048576,MATCH($A426,'Hoja de Trabajo para listado'!$BC$155:$BC$1048576,0),MATCH((CUADRO!G$5&amp;$E426),'Hoja de Trabajo para listado'!$BC$151:$CB$151,0)),0)+IFERROR(INDEX('Hoja de Trabajo para listado'!$DE$153:$DG$274,MATCH($A426,'Hoja de Trabajo para listado'!$DE$153:$DE$1048576,0),MATCH((CUADRO!G$5&amp;$E426),'Hoja de Trabajo para listado'!$DE$151:$DG$151,0)),0)+IFERROR(INDEX('Hoja de Trabajo para listado'!$CD$155:$DC$1048576,MATCH($A426,'Hoja de Trabajo para listado'!$CD$155:$CD$1048576,0),MATCH((CUADRO!G$5&amp;$E426),'Hoja de Trabajo para listado'!$CD$151:$DC$151,0)),0)</f>
        <v>0</v>
      </c>
      <c r="H426" s="243">
        <f ca="1">+IFERROR(INDEX('Hoja de Trabajo para listado'!$A$155:$Z$1048576,MATCH($A426,'Hoja de Trabajo para listado'!$A$155:$A$1048576,0),MATCH((CUADRO!H$5&amp;$E426),'Hoja de Trabajo para listado'!$A$151:$Z$151,0)),0)+IFERROR(INDEX('Hoja de Trabajo para listado'!$AB$155:$BA$1048576,MATCH($A426,'Hoja de Trabajo para listado'!$AB$155:$AB$1048576,0),MATCH((CUADRO!H$5&amp;$E426),'Hoja de Trabajo para listado'!$AB$151:$BA$151,0)),0)+IFERROR(INDEX('Hoja de Trabajo para listado'!$BC$155:$CB$1048576,MATCH($A426,'Hoja de Trabajo para listado'!$BC$155:$BC$1048576,0),MATCH((CUADRO!H$5&amp;$E426),'Hoja de Trabajo para listado'!$BC$151:$CB$151,0)),0)+IFERROR(INDEX('Hoja de Trabajo para listado'!$DE$153:$DG$274,MATCH($A426,'Hoja de Trabajo para listado'!$DE$153:$DE$1048576,0),MATCH((CUADRO!H$5&amp;$E426),'Hoja de Trabajo para listado'!$DE$151:$DG$151,0)),0)+IFERROR(INDEX('Hoja de Trabajo para listado'!$CD$155:$DC$1048576,MATCH($A426,'Hoja de Trabajo para listado'!$CD$155:$CD$1048576,0),MATCH((CUADRO!H$5&amp;$E426),'Hoja de Trabajo para listado'!$CD$151:$DC$151,0)),0)</f>
        <v>0</v>
      </c>
      <c r="I426" s="243">
        <f ca="1">+IFERROR(INDEX('Hoja de Trabajo para listado'!$A$155:$Z$1048576,MATCH($A426,'Hoja de Trabajo para listado'!$A$155:$A$1048576,0),MATCH((CUADRO!I$5&amp;$E426),'Hoja de Trabajo para listado'!$A$151:$Z$151,0)),0)+IFERROR(INDEX('Hoja de Trabajo para listado'!$AB$155:$BA$1048576,MATCH($A426,'Hoja de Trabajo para listado'!$AB$155:$AB$1048576,0),MATCH((CUADRO!I$5&amp;$E426),'Hoja de Trabajo para listado'!$AB$151:$BA$151,0)),0)+IFERROR(INDEX('Hoja de Trabajo para listado'!$BC$155:$CB$1048576,MATCH($A426,'Hoja de Trabajo para listado'!$BC$155:$BC$1048576,0),MATCH((CUADRO!I$5&amp;$E426),'Hoja de Trabajo para listado'!$BC$151:$CB$151,0)),0)+IFERROR(INDEX('Hoja de Trabajo para listado'!$DE$153:$DG$274,MATCH($A426,'Hoja de Trabajo para listado'!$DE$153:$DE$1048576,0),MATCH((CUADRO!I$5&amp;$E426),'Hoja de Trabajo para listado'!$DE$151:$DG$151,0)),0)+IFERROR(INDEX('Hoja de Trabajo para listado'!$CD$155:$DC$1048576,MATCH($A426,'Hoja de Trabajo para listado'!$CD$155:$CD$1048576,0),MATCH((CUADRO!I$5&amp;$E426),'Hoja de Trabajo para listado'!$CD$151:$DC$151,0)),0)</f>
        <v>0</v>
      </c>
      <c r="J426" s="243">
        <f ca="1">+IFERROR(INDEX('Hoja de Trabajo para listado'!$A$155:$Z$1048576,MATCH($A426,'Hoja de Trabajo para listado'!$A$155:$A$1048576,0),MATCH((CUADRO!J$5&amp;$E426),'Hoja de Trabajo para listado'!$A$151:$Z$151,0)),0)+IFERROR(INDEX('Hoja de Trabajo para listado'!$AB$155:$BA$1048576,MATCH($A426,'Hoja de Trabajo para listado'!$AB$155:$AB$1048576,0),MATCH((CUADRO!J$5&amp;$E426),'Hoja de Trabajo para listado'!$AB$151:$BA$151,0)),0)+IFERROR(INDEX('Hoja de Trabajo para listado'!$BC$155:$CB$1048576,MATCH($A426,'Hoja de Trabajo para listado'!$BC$155:$BC$1048576,0),MATCH((CUADRO!J$5&amp;$E426),'Hoja de Trabajo para listado'!$BC$151:$CB$151,0)),0)+IFERROR(INDEX('Hoja de Trabajo para listado'!$DE$153:$DG$274,MATCH($A426,'Hoja de Trabajo para listado'!$DE$153:$DE$1048576,0),MATCH((CUADRO!J$5&amp;$E426),'Hoja de Trabajo para listado'!$DE$151:$DG$151,0)),0)+IFERROR(INDEX('Hoja de Trabajo para listado'!$CD$155:$DC$1048576,MATCH($A426,'Hoja de Trabajo para listado'!$CD$155:$CD$1048576,0),MATCH((CUADRO!J$5&amp;$E426),'Hoja de Trabajo para listado'!$CD$151:$DC$151,0)),0)</f>
        <v>0</v>
      </c>
      <c r="K426" s="243">
        <f ca="1">+IFERROR(INDEX('Hoja de Trabajo para listado'!$A$155:$Z$1048576,MATCH($A426,'Hoja de Trabajo para listado'!$A$155:$A$1048576,0),MATCH((CUADRO!K$5&amp;$E426),'Hoja de Trabajo para listado'!$A$151:$Z$151,0)),0)+IFERROR(INDEX('Hoja de Trabajo para listado'!$AB$155:$BA$1048576,MATCH($A426,'Hoja de Trabajo para listado'!$AB$155:$AB$1048576,0),MATCH((CUADRO!K$5&amp;$E426),'Hoja de Trabajo para listado'!$AB$151:$BA$151,0)),0)+IFERROR(INDEX('Hoja de Trabajo para listado'!$BC$155:$CB$1048576,MATCH($A426,'Hoja de Trabajo para listado'!$BC$155:$BC$1048576,0),MATCH((CUADRO!K$5&amp;$E426),'Hoja de Trabajo para listado'!$BC$151:$CB$151,0)),0)+IFERROR(INDEX('Hoja de Trabajo para listado'!$DE$153:$DG$274,MATCH($A426,'Hoja de Trabajo para listado'!$DE$153:$DE$1048576,0),MATCH((CUADRO!K$5&amp;$E426),'Hoja de Trabajo para listado'!$DE$151:$DG$151,0)),0)+IFERROR(INDEX('Hoja de Trabajo para listado'!$CD$155:$DC$1048576,MATCH($A426,'Hoja de Trabajo para listado'!$CD$155:$CD$1048576,0),MATCH((CUADRO!K$5&amp;$E426),'Hoja de Trabajo para listado'!$CD$151:$DC$151,0)),0)</f>
        <v>0</v>
      </c>
      <c r="L426" s="243">
        <f ca="1">+IFERROR(INDEX('Hoja de Trabajo para listado'!$A$155:$Z$1048576,MATCH($A426,'Hoja de Trabajo para listado'!$A$155:$A$1048576,0),MATCH((CUADRO!L$5&amp;$E426),'Hoja de Trabajo para listado'!$A$151:$Z$151,0)),0)+IFERROR(INDEX('Hoja de Trabajo para listado'!$AB$155:$BA$1048576,MATCH($A426,'Hoja de Trabajo para listado'!$AB$155:$AB$1048576,0),MATCH((CUADRO!L$5&amp;$E426),'Hoja de Trabajo para listado'!$AB$151:$BA$151,0)),0)+IFERROR(INDEX('Hoja de Trabajo para listado'!$BC$155:$CB$1048576,MATCH($A426,'Hoja de Trabajo para listado'!$BC$155:$BC$1048576,0),MATCH((CUADRO!L$5&amp;$E426),'Hoja de Trabajo para listado'!$BC$151:$CB$151,0)),0)+IFERROR(INDEX('Hoja de Trabajo para listado'!$DE$153:$DG$274,MATCH($A426,'Hoja de Trabajo para listado'!$DE$153:$DE$1048576,0),MATCH((CUADRO!L$5&amp;$E426),'Hoja de Trabajo para listado'!$DE$151:$DG$151,0)),0)+IFERROR(INDEX('Hoja de Trabajo para listado'!$CD$155:$DC$1048576,MATCH($A426,'Hoja de Trabajo para listado'!$CD$155:$CD$1048576,0),MATCH((CUADRO!L$5&amp;$E426),'Hoja de Trabajo para listado'!$CD$151:$DC$151,0)),0)</f>
        <v>0</v>
      </c>
      <c r="M426" s="243">
        <f ca="1">+IFERROR(INDEX('Hoja de Trabajo para listado'!$A$155:$Z$1048576,MATCH($A426,'Hoja de Trabajo para listado'!$A$155:$A$1048576,0),MATCH((CUADRO!M$5&amp;$E426),'Hoja de Trabajo para listado'!$A$151:$Z$151,0)),0)+IFERROR(INDEX('Hoja de Trabajo para listado'!$AB$155:$BA$1048576,MATCH($A426,'Hoja de Trabajo para listado'!$AB$155:$AB$1048576,0),MATCH((CUADRO!M$5&amp;$E426),'Hoja de Trabajo para listado'!$AB$151:$BA$151,0)),0)+IFERROR(INDEX('Hoja de Trabajo para listado'!$BC$155:$CB$1048576,MATCH($A426,'Hoja de Trabajo para listado'!$BC$155:$BC$1048576,0),MATCH((CUADRO!M$5&amp;$E426),'Hoja de Trabajo para listado'!$BC$151:$CB$151,0)),0)+IFERROR(INDEX('Hoja de Trabajo para listado'!$DE$153:$DG$274,MATCH($A426,'Hoja de Trabajo para listado'!$DE$153:$DE$1048576,0),MATCH((CUADRO!M$5&amp;$E426),'Hoja de Trabajo para listado'!$DE$151:$DG$151,0)),0)+IFERROR(INDEX('Hoja de Trabajo para listado'!$CD$155:$DC$1048576,MATCH($A426,'Hoja de Trabajo para listado'!$CD$155:$CD$1048576,0),MATCH((CUADRO!M$5&amp;$E426),'Hoja de Trabajo para listado'!$CD$151:$DC$151,0)),0)</f>
        <v>0</v>
      </c>
      <c r="N426" s="243">
        <f ca="1">+IFERROR(INDEX('Hoja de Trabajo para listado'!$A$155:$Z$1048576,MATCH($A426,'Hoja de Trabajo para listado'!$A$155:$A$1048576,0),MATCH((CUADRO!N$5&amp;$E426),'Hoja de Trabajo para listado'!$A$151:$Z$151,0)),0)+IFERROR(INDEX('Hoja de Trabajo para listado'!$AB$155:$BA$1048576,MATCH($A426,'Hoja de Trabajo para listado'!$AB$155:$AB$1048576,0),MATCH((CUADRO!N$5&amp;$E426),'Hoja de Trabajo para listado'!$AB$151:$BA$151,0)),0)+IFERROR(INDEX('Hoja de Trabajo para listado'!$BC$155:$CB$1048576,MATCH($A426,'Hoja de Trabajo para listado'!$BC$155:$BC$1048576,0),MATCH((CUADRO!N$5&amp;$E426),'Hoja de Trabajo para listado'!$BC$151:$CB$151,0)),0)+IFERROR(INDEX('Hoja de Trabajo para listado'!$DE$153:$DG$274,MATCH($A426,'Hoja de Trabajo para listado'!$DE$153:$DE$1048576,0),MATCH((CUADRO!N$5&amp;$E426),'Hoja de Trabajo para listado'!$DE$151:$DG$151,0)),0)+IFERROR(INDEX('Hoja de Trabajo para listado'!$CD$155:$DC$1048576,MATCH($A426,'Hoja de Trabajo para listado'!$CD$155:$CD$1048576,0),MATCH((CUADRO!N$5&amp;$E426),'Hoja de Trabajo para listado'!$CD$151:$DC$151,0)),0)</f>
        <v>0</v>
      </c>
      <c r="O426" s="243">
        <f ca="1">+IFERROR(INDEX('Hoja de Trabajo para listado'!$A$155:$Z$1048576,MATCH($A426,'Hoja de Trabajo para listado'!$A$155:$A$1048576,0),MATCH((CUADRO!O$5&amp;$E426),'Hoja de Trabajo para listado'!$A$151:$Z$151,0)),0)+IFERROR(INDEX('Hoja de Trabajo para listado'!$AB$155:$BA$1048576,MATCH($A426,'Hoja de Trabajo para listado'!$AB$155:$AB$1048576,0),MATCH((CUADRO!O$5&amp;$E426),'Hoja de Trabajo para listado'!$AB$151:$BA$151,0)),0)+IFERROR(INDEX('Hoja de Trabajo para listado'!$BC$155:$CB$1048576,MATCH($A426,'Hoja de Trabajo para listado'!$BC$155:$BC$1048576,0),MATCH((CUADRO!O$5&amp;$E426),'Hoja de Trabajo para listado'!$BC$151:$CB$151,0)),0)+IFERROR(INDEX('Hoja de Trabajo para listado'!$DE$153:$DG$274,MATCH($A426,'Hoja de Trabajo para listado'!$DE$153:$DE$1048576,0),MATCH((CUADRO!O$5&amp;$E426),'Hoja de Trabajo para listado'!$DE$151:$DG$151,0)),0)+IFERROR(INDEX('Hoja de Trabajo para listado'!$CD$155:$DC$1048576,MATCH($A426,'Hoja de Trabajo para listado'!$CD$155:$CD$1048576,0),MATCH((CUADRO!O$5&amp;$E426),'Hoja de Trabajo para listado'!$CD$151:$DC$151,0)),0)</f>
        <v>0</v>
      </c>
      <c r="P426" s="243">
        <f ca="1">+IFERROR(INDEX('Hoja de Trabajo para listado'!$A$155:$Z$1048576,MATCH($A426,'Hoja de Trabajo para listado'!$A$155:$A$1048576,0),MATCH((CUADRO!P$5&amp;$E426),'Hoja de Trabajo para listado'!$A$151:$Z$151,0)),0)+IFERROR(INDEX('Hoja de Trabajo para listado'!$AB$155:$BA$1048576,MATCH($A426,'Hoja de Trabajo para listado'!$AB$155:$AB$1048576,0),MATCH((CUADRO!P$5&amp;$E426),'Hoja de Trabajo para listado'!$AB$151:$BA$151,0)),0)+IFERROR(INDEX('Hoja de Trabajo para listado'!$BC$155:$CB$1048576,MATCH($A426,'Hoja de Trabajo para listado'!$BC$155:$BC$1048576,0),MATCH((CUADRO!P$5&amp;$E426),'Hoja de Trabajo para listado'!$BC$151:$CB$151,0)),0)+IFERROR(INDEX('Hoja de Trabajo para listado'!$DE$153:$DG$274,MATCH($A426,'Hoja de Trabajo para listado'!$DE$153:$DE$1048576,0),MATCH((CUADRO!P$5&amp;$E426),'Hoja de Trabajo para listado'!$DE$151:$DG$151,0)),0)+IFERROR(INDEX('Hoja de Trabajo para listado'!$CD$155:$DC$1048576,MATCH($A426,'Hoja de Trabajo para listado'!$CD$155:$CD$1048576,0),MATCH((CUADRO!P$5&amp;$E426),'Hoja de Trabajo para listado'!$CD$151:$DC$151,0)),0)</f>
        <v>0</v>
      </c>
      <c r="Q426" s="243">
        <f ca="1">+IFERROR(INDEX('Hoja de Trabajo para listado'!$A$155:$Z$1048576,MATCH($A426,'Hoja de Trabajo para listado'!$A$155:$A$1048576,0),MATCH((CUADRO!Q$5&amp;$E426),'Hoja de Trabajo para listado'!$A$151:$Z$151,0)),0)+IFERROR(INDEX('Hoja de Trabajo para listado'!$AB$155:$BA$1048576,MATCH($A426,'Hoja de Trabajo para listado'!$AB$155:$AB$1048576,0),MATCH((CUADRO!Q$5&amp;$E426),'Hoja de Trabajo para listado'!$AB$151:$BA$151,0)),0)+IFERROR(INDEX('Hoja de Trabajo para listado'!$BC$155:$CB$1048576,MATCH($A426,'Hoja de Trabajo para listado'!$BC$155:$BC$1048576,0),MATCH((CUADRO!Q$5&amp;$E426),'Hoja de Trabajo para listado'!$BC$151:$CB$151,0)),0)+IFERROR(INDEX('Hoja de Trabajo para listado'!$DE$153:$DG$274,MATCH($A426,'Hoja de Trabajo para listado'!$DE$153:$DE$1048576,0),MATCH((CUADRO!Q$5&amp;$E426),'Hoja de Trabajo para listado'!$DE$151:$DG$151,0)),0)+IFERROR(INDEX('Hoja de Trabajo para listado'!$CD$155:$DC$1048576,MATCH($A426,'Hoja de Trabajo para listado'!$CD$155:$CD$1048576,0),MATCH((CUADRO!Q$5&amp;$E426),'Hoja de Trabajo para listado'!$CD$151:$DC$151,0)),0)</f>
        <v>0</v>
      </c>
      <c r="R426" s="243">
        <f t="shared" ca="1" si="15"/>
        <v>0</v>
      </c>
      <c r="S426" s="249"/>
      <c r="T426" s="243">
        <f ca="1">+T427</f>
        <v>29074.9</v>
      </c>
      <c r="U426" s="242">
        <f t="shared" si="16"/>
        <v>1</v>
      </c>
      <c r="V426" s="333" t="str">
        <f>+VLOOKUP(A426,bd_lista!$A$3:$E$590,5,FALSE)</f>
        <v>Gobiernos Autónomos Departamentales</v>
      </c>
      <c r="W426" s="391" t="str">
        <f>+V426</f>
        <v>Gobiernos Autónomos Departamentales</v>
      </c>
      <c r="X426" s="242">
        <f>+VLOOKUP(A426,[4]Sheet1!$A$13:$D$744,4,FALSE)</f>
        <v>0</v>
      </c>
      <c r="Y426" s="242" t="e">
        <f>+VLOOKUP(X426,bd_lista!$A$3:$C$590,3,FALSE)</f>
        <v>#N/A</v>
      </c>
      <c r="Z426" s="294">
        <f>+X426</f>
        <v>0</v>
      </c>
      <c r="AA426" s="295" t="e">
        <f>+Y426</f>
        <v>#N/A</v>
      </c>
    </row>
    <row r="427" spans="1:27" customFormat="1" ht="27" hidden="1" customHeight="1">
      <c r="A427" s="32">
        <v>906</v>
      </c>
      <c r="B427" s="388"/>
      <c r="C427" s="247" t="str">
        <f>+VLOOKUP(A427,bd_lista!$A$3:$C$590,3,FALSE)</f>
        <v>Gobierno Autónomo Departamental de Tarija</v>
      </c>
      <c r="D427" s="390"/>
      <c r="E427" s="244" t="s">
        <v>1305</v>
      </c>
      <c r="F427" s="243">
        <f ca="1">+IFERROR(INDEX('Hoja de Trabajo para listado'!$A$155:$Z$1048576,MATCH($A427,'Hoja de Trabajo para listado'!$A$155:$A$1048576,0),MATCH((CUADRO!F$5&amp;$E427),'Hoja de Trabajo para listado'!$A$151:$Z$151,0)),0)+IFERROR(INDEX('Hoja de Trabajo para listado'!$AB$155:$BA$1048576,MATCH($A427,'Hoja de Trabajo para listado'!$AB$155:$AB$1048576,0),MATCH((CUADRO!F$5&amp;$E427),'Hoja de Trabajo para listado'!$AB$151:$BA$151,0)),0)+IFERROR(INDEX('Hoja de Trabajo para listado'!$BC$155:$CB$1048576,MATCH($A427,'Hoja de Trabajo para listado'!$BC$155:$BC$1048576,0),MATCH((CUADRO!F$5&amp;$E427),'Hoja de Trabajo para listado'!$BC$151:$CB$151,0)),0)+IFERROR(INDEX('Hoja de Trabajo para listado'!$DE$153:$DG$274,MATCH($A427,'Hoja de Trabajo para listado'!$DE$153:$DE$1048576,0),MATCH((CUADRO!F$5&amp;$E427),'Hoja de Trabajo para listado'!$DE$151:$DG$151,0)),0)+IFERROR(INDEX('Hoja de Trabajo para listado'!$CD$155:$DC$1048576,MATCH($A427,'Hoja de Trabajo para listado'!$CD$155:$CD$1048576,0),MATCH((CUADRO!F$5&amp;$E427),'Hoja de Trabajo para listado'!$CD$151:$DC$151,0)),0)</f>
        <v>23034.9</v>
      </c>
      <c r="G427" s="243">
        <f ca="1">+IFERROR(INDEX('Hoja de Trabajo para listado'!$A$155:$Z$1048576,MATCH($A427,'Hoja de Trabajo para listado'!$A$155:$A$1048576,0),MATCH((CUADRO!G$5&amp;$E427),'Hoja de Trabajo para listado'!$A$151:$Z$151,0)),0)+IFERROR(INDEX('Hoja de Trabajo para listado'!$AB$155:$BA$1048576,MATCH($A427,'Hoja de Trabajo para listado'!$AB$155:$AB$1048576,0),MATCH((CUADRO!G$5&amp;$E427),'Hoja de Trabajo para listado'!$AB$151:$BA$151,0)),0)+IFERROR(INDEX('Hoja de Trabajo para listado'!$BC$155:$CB$1048576,MATCH($A427,'Hoja de Trabajo para listado'!$BC$155:$BC$1048576,0),MATCH((CUADRO!G$5&amp;$E427),'Hoja de Trabajo para listado'!$BC$151:$CB$151,0)),0)+IFERROR(INDEX('Hoja de Trabajo para listado'!$DE$153:$DG$274,MATCH($A427,'Hoja de Trabajo para listado'!$DE$153:$DE$1048576,0),MATCH((CUADRO!G$5&amp;$E427),'Hoja de Trabajo para listado'!$DE$151:$DG$151,0)),0)+IFERROR(INDEX('Hoja de Trabajo para listado'!$CD$155:$DC$1048576,MATCH($A427,'Hoja de Trabajo para listado'!$CD$155:$CD$1048576,0),MATCH((CUADRO!G$5&amp;$E427),'Hoja de Trabajo para listado'!$CD$151:$DC$151,0)),0)</f>
        <v>0</v>
      </c>
      <c r="H427" s="243">
        <f ca="1">+IFERROR(INDEX('Hoja de Trabajo para listado'!$A$155:$Z$1048576,MATCH($A427,'Hoja de Trabajo para listado'!$A$155:$A$1048576,0),MATCH((CUADRO!H$5&amp;$E427),'Hoja de Trabajo para listado'!$A$151:$Z$151,0)),0)+IFERROR(INDEX('Hoja de Trabajo para listado'!$AB$155:$BA$1048576,MATCH($A427,'Hoja de Trabajo para listado'!$AB$155:$AB$1048576,0),MATCH((CUADRO!H$5&amp;$E427),'Hoja de Trabajo para listado'!$AB$151:$BA$151,0)),0)+IFERROR(INDEX('Hoja de Trabajo para listado'!$BC$155:$CB$1048576,MATCH($A427,'Hoja de Trabajo para listado'!$BC$155:$BC$1048576,0),MATCH((CUADRO!H$5&amp;$E427),'Hoja de Trabajo para listado'!$BC$151:$CB$151,0)),0)+IFERROR(INDEX('Hoja de Trabajo para listado'!$DE$153:$DG$274,MATCH($A427,'Hoja de Trabajo para listado'!$DE$153:$DE$1048576,0),MATCH((CUADRO!H$5&amp;$E427),'Hoja de Trabajo para listado'!$DE$151:$DG$151,0)),0)+IFERROR(INDEX('Hoja de Trabajo para listado'!$CD$155:$DC$1048576,MATCH($A427,'Hoja de Trabajo para listado'!$CD$155:$CD$1048576,0),MATCH((CUADRO!H$5&amp;$E427),'Hoja de Trabajo para listado'!$CD$151:$DC$151,0)),0)</f>
        <v>0</v>
      </c>
      <c r="I427" s="243">
        <f ca="1">+IFERROR(INDEX('Hoja de Trabajo para listado'!$A$155:$Z$1048576,MATCH($A427,'Hoja de Trabajo para listado'!$A$155:$A$1048576,0),MATCH((CUADRO!I$5&amp;$E427),'Hoja de Trabajo para listado'!$A$151:$Z$151,0)),0)+IFERROR(INDEX('Hoja de Trabajo para listado'!$AB$155:$BA$1048576,MATCH($A427,'Hoja de Trabajo para listado'!$AB$155:$AB$1048576,0),MATCH((CUADRO!I$5&amp;$E427),'Hoja de Trabajo para listado'!$AB$151:$BA$151,0)),0)+IFERROR(INDEX('Hoja de Trabajo para listado'!$BC$155:$CB$1048576,MATCH($A427,'Hoja de Trabajo para listado'!$BC$155:$BC$1048576,0),MATCH((CUADRO!I$5&amp;$E427),'Hoja de Trabajo para listado'!$BC$151:$CB$151,0)),0)+IFERROR(INDEX('Hoja de Trabajo para listado'!$DE$153:$DG$274,MATCH($A427,'Hoja de Trabajo para listado'!$DE$153:$DE$1048576,0),MATCH((CUADRO!I$5&amp;$E427),'Hoja de Trabajo para listado'!$DE$151:$DG$151,0)),0)+IFERROR(INDEX('Hoja de Trabajo para listado'!$CD$155:$DC$1048576,MATCH($A427,'Hoja de Trabajo para listado'!$CD$155:$CD$1048576,0),MATCH((CUADRO!I$5&amp;$E427),'Hoja de Trabajo para listado'!$CD$151:$DC$151,0)),0)</f>
        <v>6040</v>
      </c>
      <c r="J427" s="243">
        <f ca="1">+IFERROR(INDEX('Hoja de Trabajo para listado'!$A$155:$Z$1048576,MATCH($A427,'Hoja de Trabajo para listado'!$A$155:$A$1048576,0),MATCH((CUADRO!J$5&amp;$E427),'Hoja de Trabajo para listado'!$A$151:$Z$151,0)),0)+IFERROR(INDEX('Hoja de Trabajo para listado'!$AB$155:$BA$1048576,MATCH($A427,'Hoja de Trabajo para listado'!$AB$155:$AB$1048576,0),MATCH((CUADRO!J$5&amp;$E427),'Hoja de Trabajo para listado'!$AB$151:$BA$151,0)),0)+IFERROR(INDEX('Hoja de Trabajo para listado'!$BC$155:$CB$1048576,MATCH($A427,'Hoja de Trabajo para listado'!$BC$155:$BC$1048576,0),MATCH((CUADRO!J$5&amp;$E427),'Hoja de Trabajo para listado'!$BC$151:$CB$151,0)),0)+IFERROR(INDEX('Hoja de Trabajo para listado'!$DE$153:$DG$274,MATCH($A427,'Hoja de Trabajo para listado'!$DE$153:$DE$1048576,0),MATCH((CUADRO!J$5&amp;$E427),'Hoja de Trabajo para listado'!$DE$151:$DG$151,0)),0)+IFERROR(INDEX('Hoja de Trabajo para listado'!$CD$155:$DC$1048576,MATCH($A427,'Hoja de Trabajo para listado'!$CD$155:$CD$1048576,0),MATCH((CUADRO!J$5&amp;$E427),'Hoja de Trabajo para listado'!$CD$151:$DC$151,0)),0)</f>
        <v>0</v>
      </c>
      <c r="K427" s="243">
        <f ca="1">+IFERROR(INDEX('Hoja de Trabajo para listado'!$A$155:$Z$1048576,MATCH($A427,'Hoja de Trabajo para listado'!$A$155:$A$1048576,0),MATCH((CUADRO!K$5&amp;$E427),'Hoja de Trabajo para listado'!$A$151:$Z$151,0)),0)+IFERROR(INDEX('Hoja de Trabajo para listado'!$AB$155:$BA$1048576,MATCH($A427,'Hoja de Trabajo para listado'!$AB$155:$AB$1048576,0),MATCH((CUADRO!K$5&amp;$E427),'Hoja de Trabajo para listado'!$AB$151:$BA$151,0)),0)+IFERROR(INDEX('Hoja de Trabajo para listado'!$BC$155:$CB$1048576,MATCH($A427,'Hoja de Trabajo para listado'!$BC$155:$BC$1048576,0),MATCH((CUADRO!K$5&amp;$E427),'Hoja de Trabajo para listado'!$BC$151:$CB$151,0)),0)+IFERROR(INDEX('Hoja de Trabajo para listado'!$DE$153:$DG$274,MATCH($A427,'Hoja de Trabajo para listado'!$DE$153:$DE$1048576,0),MATCH((CUADRO!K$5&amp;$E427),'Hoja de Trabajo para listado'!$DE$151:$DG$151,0)),0)+IFERROR(INDEX('Hoja de Trabajo para listado'!$CD$155:$DC$1048576,MATCH($A427,'Hoja de Trabajo para listado'!$CD$155:$CD$1048576,0),MATCH((CUADRO!K$5&amp;$E427),'Hoja de Trabajo para listado'!$CD$151:$DC$151,0)),0)</f>
        <v>0</v>
      </c>
      <c r="L427" s="243">
        <f ca="1">+IFERROR(INDEX('Hoja de Trabajo para listado'!$A$155:$Z$1048576,MATCH($A427,'Hoja de Trabajo para listado'!$A$155:$A$1048576,0),MATCH((CUADRO!L$5&amp;$E427),'Hoja de Trabajo para listado'!$A$151:$Z$151,0)),0)+IFERROR(INDEX('Hoja de Trabajo para listado'!$AB$155:$BA$1048576,MATCH($A427,'Hoja de Trabajo para listado'!$AB$155:$AB$1048576,0),MATCH((CUADRO!L$5&amp;$E427),'Hoja de Trabajo para listado'!$AB$151:$BA$151,0)),0)+IFERROR(INDEX('Hoja de Trabajo para listado'!$BC$155:$CB$1048576,MATCH($A427,'Hoja de Trabajo para listado'!$BC$155:$BC$1048576,0),MATCH((CUADRO!L$5&amp;$E427),'Hoja de Trabajo para listado'!$BC$151:$CB$151,0)),0)+IFERROR(INDEX('Hoja de Trabajo para listado'!$DE$153:$DG$274,MATCH($A427,'Hoja de Trabajo para listado'!$DE$153:$DE$1048576,0),MATCH((CUADRO!L$5&amp;$E427),'Hoja de Trabajo para listado'!$DE$151:$DG$151,0)),0)+IFERROR(INDEX('Hoja de Trabajo para listado'!$CD$155:$DC$1048576,MATCH($A427,'Hoja de Trabajo para listado'!$CD$155:$CD$1048576,0),MATCH((CUADRO!L$5&amp;$E427),'Hoja de Trabajo para listado'!$CD$151:$DC$151,0)),0)</f>
        <v>0</v>
      </c>
      <c r="M427" s="243">
        <f ca="1">+IFERROR(INDEX('Hoja de Trabajo para listado'!$A$155:$Z$1048576,MATCH($A427,'Hoja de Trabajo para listado'!$A$155:$A$1048576,0),MATCH((CUADRO!M$5&amp;$E427),'Hoja de Trabajo para listado'!$A$151:$Z$151,0)),0)+IFERROR(INDEX('Hoja de Trabajo para listado'!$AB$155:$BA$1048576,MATCH($A427,'Hoja de Trabajo para listado'!$AB$155:$AB$1048576,0),MATCH((CUADRO!M$5&amp;$E427),'Hoja de Trabajo para listado'!$AB$151:$BA$151,0)),0)+IFERROR(INDEX('Hoja de Trabajo para listado'!$BC$155:$CB$1048576,MATCH($A427,'Hoja de Trabajo para listado'!$BC$155:$BC$1048576,0),MATCH((CUADRO!M$5&amp;$E427),'Hoja de Trabajo para listado'!$BC$151:$CB$151,0)),0)+IFERROR(INDEX('Hoja de Trabajo para listado'!$DE$153:$DG$274,MATCH($A427,'Hoja de Trabajo para listado'!$DE$153:$DE$1048576,0),MATCH((CUADRO!M$5&amp;$E427),'Hoja de Trabajo para listado'!$DE$151:$DG$151,0)),0)+IFERROR(INDEX('Hoja de Trabajo para listado'!$CD$155:$DC$1048576,MATCH($A427,'Hoja de Trabajo para listado'!$CD$155:$CD$1048576,0),MATCH((CUADRO!M$5&amp;$E427),'Hoja de Trabajo para listado'!$CD$151:$DC$151,0)),0)</f>
        <v>0</v>
      </c>
      <c r="N427" s="243">
        <f ca="1">+IFERROR(INDEX('Hoja de Trabajo para listado'!$A$155:$Z$1048576,MATCH($A427,'Hoja de Trabajo para listado'!$A$155:$A$1048576,0),MATCH((CUADRO!N$5&amp;$E427),'Hoja de Trabajo para listado'!$A$151:$Z$151,0)),0)+IFERROR(INDEX('Hoja de Trabajo para listado'!$AB$155:$BA$1048576,MATCH($A427,'Hoja de Trabajo para listado'!$AB$155:$AB$1048576,0),MATCH((CUADRO!N$5&amp;$E427),'Hoja de Trabajo para listado'!$AB$151:$BA$151,0)),0)+IFERROR(INDEX('Hoja de Trabajo para listado'!$BC$155:$CB$1048576,MATCH($A427,'Hoja de Trabajo para listado'!$BC$155:$BC$1048576,0),MATCH((CUADRO!N$5&amp;$E427),'Hoja de Trabajo para listado'!$BC$151:$CB$151,0)),0)+IFERROR(INDEX('Hoja de Trabajo para listado'!$DE$153:$DG$274,MATCH($A427,'Hoja de Trabajo para listado'!$DE$153:$DE$1048576,0),MATCH((CUADRO!N$5&amp;$E427),'Hoja de Trabajo para listado'!$DE$151:$DG$151,0)),0)+IFERROR(INDEX('Hoja de Trabajo para listado'!$CD$155:$DC$1048576,MATCH($A427,'Hoja de Trabajo para listado'!$CD$155:$CD$1048576,0),MATCH((CUADRO!N$5&amp;$E427),'Hoja de Trabajo para listado'!$CD$151:$DC$151,0)),0)</f>
        <v>0</v>
      </c>
      <c r="O427" s="243">
        <f ca="1">+IFERROR(INDEX('Hoja de Trabajo para listado'!$A$155:$Z$1048576,MATCH($A427,'Hoja de Trabajo para listado'!$A$155:$A$1048576,0),MATCH((CUADRO!O$5&amp;$E427),'Hoja de Trabajo para listado'!$A$151:$Z$151,0)),0)+IFERROR(INDEX('Hoja de Trabajo para listado'!$AB$155:$BA$1048576,MATCH($A427,'Hoja de Trabajo para listado'!$AB$155:$AB$1048576,0),MATCH((CUADRO!O$5&amp;$E427),'Hoja de Trabajo para listado'!$AB$151:$BA$151,0)),0)+IFERROR(INDEX('Hoja de Trabajo para listado'!$BC$155:$CB$1048576,MATCH($A427,'Hoja de Trabajo para listado'!$BC$155:$BC$1048576,0),MATCH((CUADRO!O$5&amp;$E427),'Hoja de Trabajo para listado'!$BC$151:$CB$151,0)),0)+IFERROR(INDEX('Hoja de Trabajo para listado'!$DE$153:$DG$274,MATCH($A427,'Hoja de Trabajo para listado'!$DE$153:$DE$1048576,0),MATCH((CUADRO!O$5&amp;$E427),'Hoja de Trabajo para listado'!$DE$151:$DG$151,0)),0)+IFERROR(INDEX('Hoja de Trabajo para listado'!$CD$155:$DC$1048576,MATCH($A427,'Hoja de Trabajo para listado'!$CD$155:$CD$1048576,0),MATCH((CUADRO!O$5&amp;$E427),'Hoja de Trabajo para listado'!$CD$151:$DC$151,0)),0)</f>
        <v>0</v>
      </c>
      <c r="P427" s="243">
        <f ca="1">+IFERROR(INDEX('Hoja de Trabajo para listado'!$A$155:$Z$1048576,MATCH($A427,'Hoja de Trabajo para listado'!$A$155:$A$1048576,0),MATCH((CUADRO!P$5&amp;$E427),'Hoja de Trabajo para listado'!$A$151:$Z$151,0)),0)+IFERROR(INDEX('Hoja de Trabajo para listado'!$AB$155:$BA$1048576,MATCH($A427,'Hoja de Trabajo para listado'!$AB$155:$AB$1048576,0),MATCH((CUADRO!P$5&amp;$E427),'Hoja de Trabajo para listado'!$AB$151:$BA$151,0)),0)+IFERROR(INDEX('Hoja de Trabajo para listado'!$BC$155:$CB$1048576,MATCH($A427,'Hoja de Trabajo para listado'!$BC$155:$BC$1048576,0),MATCH((CUADRO!P$5&amp;$E427),'Hoja de Trabajo para listado'!$BC$151:$CB$151,0)),0)+IFERROR(INDEX('Hoja de Trabajo para listado'!$DE$153:$DG$274,MATCH($A427,'Hoja de Trabajo para listado'!$DE$153:$DE$1048576,0),MATCH((CUADRO!P$5&amp;$E427),'Hoja de Trabajo para listado'!$DE$151:$DG$151,0)),0)+IFERROR(INDEX('Hoja de Trabajo para listado'!$CD$155:$DC$1048576,MATCH($A427,'Hoja de Trabajo para listado'!$CD$155:$CD$1048576,0),MATCH((CUADRO!P$5&amp;$E427),'Hoja de Trabajo para listado'!$CD$151:$DC$151,0)),0)</f>
        <v>0</v>
      </c>
      <c r="Q427" s="243">
        <f ca="1">+IFERROR(INDEX('Hoja de Trabajo para listado'!$A$155:$Z$1048576,MATCH($A427,'Hoja de Trabajo para listado'!$A$155:$A$1048576,0),MATCH((CUADRO!Q$5&amp;$E427),'Hoja de Trabajo para listado'!$A$151:$Z$151,0)),0)+IFERROR(INDEX('Hoja de Trabajo para listado'!$AB$155:$BA$1048576,MATCH($A427,'Hoja de Trabajo para listado'!$AB$155:$AB$1048576,0),MATCH((CUADRO!Q$5&amp;$E427),'Hoja de Trabajo para listado'!$AB$151:$BA$151,0)),0)+IFERROR(INDEX('Hoja de Trabajo para listado'!$BC$155:$CB$1048576,MATCH($A427,'Hoja de Trabajo para listado'!$BC$155:$BC$1048576,0),MATCH((CUADRO!Q$5&amp;$E427),'Hoja de Trabajo para listado'!$BC$151:$CB$151,0)),0)+IFERROR(INDEX('Hoja de Trabajo para listado'!$DE$153:$DG$274,MATCH($A427,'Hoja de Trabajo para listado'!$DE$153:$DE$1048576,0),MATCH((CUADRO!Q$5&amp;$E427),'Hoja de Trabajo para listado'!$DE$151:$DG$151,0)),0)+IFERROR(INDEX('Hoja de Trabajo para listado'!$CD$155:$DC$1048576,MATCH($A427,'Hoja de Trabajo para listado'!$CD$155:$CD$1048576,0),MATCH((CUADRO!Q$5&amp;$E427),'Hoja de Trabajo para listado'!$CD$151:$DC$151,0)),0)</f>
        <v>0</v>
      </c>
      <c r="R427" s="243">
        <f t="shared" ca="1" si="15"/>
        <v>29074.9</v>
      </c>
      <c r="S427" s="249">
        <f ca="1">+R426+R427</f>
        <v>29074.9</v>
      </c>
      <c r="T427" s="243">
        <f ca="1">+S427</f>
        <v>29074.9</v>
      </c>
      <c r="U427" s="242">
        <f t="shared" si="16"/>
        <v>2</v>
      </c>
      <c r="V427" s="333" t="str">
        <f>+VLOOKUP(A427,bd_lista!$A$3:$E$590,5,FALSE)</f>
        <v>Gobiernos Autónomos Departamentales</v>
      </c>
      <c r="W427" s="392"/>
      <c r="X427" s="242">
        <f>+VLOOKUP(A427,[4]Sheet1!$A$13:$D$744,4,FALSE)</f>
        <v>0</v>
      </c>
      <c r="Y427" s="242" t="e">
        <f>+VLOOKUP(X427,bd_lista!$A$3:$C$590,3,FALSE)</f>
        <v>#N/A</v>
      </c>
      <c r="Z427" s="292"/>
      <c r="AA427" s="293"/>
    </row>
    <row r="428" spans="1:27" customFormat="1" ht="27" hidden="1" customHeight="1">
      <c r="A428" s="32">
        <v>907</v>
      </c>
      <c r="B428" s="387">
        <f>+A428</f>
        <v>907</v>
      </c>
      <c r="C428" s="247" t="str">
        <f>+VLOOKUP(A428,bd_lista!$A$3:$C$590,3,FALSE)</f>
        <v>Gobierno Autónomo Departamental de Santa Cruz</v>
      </c>
      <c r="D428" s="389" t="str">
        <f>+C428</f>
        <v>Gobierno Autónomo Departamental de Santa Cruz</v>
      </c>
      <c r="E428" s="242" t="s">
        <v>1304</v>
      </c>
      <c r="F428" s="243">
        <f ca="1">+IFERROR(INDEX('Hoja de Trabajo para listado'!$A$155:$Z$1048576,MATCH($A428,'Hoja de Trabajo para listado'!$A$155:$A$1048576,0),MATCH((CUADRO!F$5&amp;$E428),'Hoja de Trabajo para listado'!$A$151:$Z$151,0)),0)+IFERROR(INDEX('Hoja de Trabajo para listado'!$AB$155:$BA$1048576,MATCH($A428,'Hoja de Trabajo para listado'!$AB$155:$AB$1048576,0),MATCH((CUADRO!F$5&amp;$E428),'Hoja de Trabajo para listado'!$AB$151:$BA$151,0)),0)+IFERROR(INDEX('Hoja de Trabajo para listado'!$BC$155:$CB$1048576,MATCH($A428,'Hoja de Trabajo para listado'!$BC$155:$BC$1048576,0),MATCH((CUADRO!F$5&amp;$E428),'Hoja de Trabajo para listado'!$BC$151:$CB$151,0)),0)+IFERROR(INDEX('Hoja de Trabajo para listado'!$DE$153:$DG$274,MATCH($A428,'Hoja de Trabajo para listado'!$DE$153:$DE$1048576,0),MATCH((CUADRO!F$5&amp;$E428),'Hoja de Trabajo para listado'!$DE$151:$DG$151,0)),0)+IFERROR(INDEX('Hoja de Trabajo para listado'!$CD$155:$DC$1048576,MATCH($A428,'Hoja de Trabajo para listado'!$CD$155:$CD$1048576,0),MATCH((CUADRO!F$5&amp;$E428),'Hoja de Trabajo para listado'!$CD$151:$DC$151,0)),0)</f>
        <v>0</v>
      </c>
      <c r="G428" s="243">
        <f ca="1">+IFERROR(INDEX('Hoja de Trabajo para listado'!$A$155:$Z$1048576,MATCH($A428,'Hoja de Trabajo para listado'!$A$155:$A$1048576,0),MATCH((CUADRO!G$5&amp;$E428),'Hoja de Trabajo para listado'!$A$151:$Z$151,0)),0)+IFERROR(INDEX('Hoja de Trabajo para listado'!$AB$155:$BA$1048576,MATCH($A428,'Hoja de Trabajo para listado'!$AB$155:$AB$1048576,0),MATCH((CUADRO!G$5&amp;$E428),'Hoja de Trabajo para listado'!$AB$151:$BA$151,0)),0)+IFERROR(INDEX('Hoja de Trabajo para listado'!$BC$155:$CB$1048576,MATCH($A428,'Hoja de Trabajo para listado'!$BC$155:$BC$1048576,0),MATCH((CUADRO!G$5&amp;$E428),'Hoja de Trabajo para listado'!$BC$151:$CB$151,0)),0)+IFERROR(INDEX('Hoja de Trabajo para listado'!$DE$153:$DG$274,MATCH($A428,'Hoja de Trabajo para listado'!$DE$153:$DE$1048576,0),MATCH((CUADRO!G$5&amp;$E428),'Hoja de Trabajo para listado'!$DE$151:$DG$151,0)),0)+IFERROR(INDEX('Hoja de Trabajo para listado'!$CD$155:$DC$1048576,MATCH($A428,'Hoja de Trabajo para listado'!$CD$155:$CD$1048576,0),MATCH((CUADRO!G$5&amp;$E428),'Hoja de Trabajo para listado'!$CD$151:$DC$151,0)),0)</f>
        <v>0</v>
      </c>
      <c r="H428" s="243">
        <f ca="1">+IFERROR(INDEX('Hoja de Trabajo para listado'!$A$155:$Z$1048576,MATCH($A428,'Hoja de Trabajo para listado'!$A$155:$A$1048576,0),MATCH((CUADRO!H$5&amp;$E428),'Hoja de Trabajo para listado'!$A$151:$Z$151,0)),0)+IFERROR(INDEX('Hoja de Trabajo para listado'!$AB$155:$BA$1048576,MATCH($A428,'Hoja de Trabajo para listado'!$AB$155:$AB$1048576,0),MATCH((CUADRO!H$5&amp;$E428),'Hoja de Trabajo para listado'!$AB$151:$BA$151,0)),0)+IFERROR(INDEX('Hoja de Trabajo para listado'!$BC$155:$CB$1048576,MATCH($A428,'Hoja de Trabajo para listado'!$BC$155:$BC$1048576,0),MATCH((CUADRO!H$5&amp;$E428),'Hoja de Trabajo para listado'!$BC$151:$CB$151,0)),0)+IFERROR(INDEX('Hoja de Trabajo para listado'!$DE$153:$DG$274,MATCH($A428,'Hoja de Trabajo para listado'!$DE$153:$DE$1048576,0),MATCH((CUADRO!H$5&amp;$E428),'Hoja de Trabajo para listado'!$DE$151:$DG$151,0)),0)+IFERROR(INDEX('Hoja de Trabajo para listado'!$CD$155:$DC$1048576,MATCH($A428,'Hoja de Trabajo para listado'!$CD$155:$CD$1048576,0),MATCH((CUADRO!H$5&amp;$E428),'Hoja de Trabajo para listado'!$CD$151:$DC$151,0)),0)</f>
        <v>0</v>
      </c>
      <c r="I428" s="243">
        <f ca="1">+IFERROR(INDEX('Hoja de Trabajo para listado'!$A$155:$Z$1048576,MATCH($A428,'Hoja de Trabajo para listado'!$A$155:$A$1048576,0),MATCH((CUADRO!I$5&amp;$E428),'Hoja de Trabajo para listado'!$A$151:$Z$151,0)),0)+IFERROR(INDEX('Hoja de Trabajo para listado'!$AB$155:$BA$1048576,MATCH($A428,'Hoja de Trabajo para listado'!$AB$155:$AB$1048576,0),MATCH((CUADRO!I$5&amp;$E428),'Hoja de Trabajo para listado'!$AB$151:$BA$151,0)),0)+IFERROR(INDEX('Hoja de Trabajo para listado'!$BC$155:$CB$1048576,MATCH($A428,'Hoja de Trabajo para listado'!$BC$155:$BC$1048576,0),MATCH((CUADRO!I$5&amp;$E428),'Hoja de Trabajo para listado'!$BC$151:$CB$151,0)),0)+IFERROR(INDEX('Hoja de Trabajo para listado'!$DE$153:$DG$274,MATCH($A428,'Hoja de Trabajo para listado'!$DE$153:$DE$1048576,0),MATCH((CUADRO!I$5&amp;$E428),'Hoja de Trabajo para listado'!$DE$151:$DG$151,0)),0)+IFERROR(INDEX('Hoja de Trabajo para listado'!$CD$155:$DC$1048576,MATCH($A428,'Hoja de Trabajo para listado'!$CD$155:$CD$1048576,0),MATCH((CUADRO!I$5&amp;$E428),'Hoja de Trabajo para listado'!$CD$151:$DC$151,0)),0)</f>
        <v>0</v>
      </c>
      <c r="J428" s="243">
        <f ca="1">+IFERROR(INDEX('Hoja de Trabajo para listado'!$A$155:$Z$1048576,MATCH($A428,'Hoja de Trabajo para listado'!$A$155:$A$1048576,0),MATCH((CUADRO!J$5&amp;$E428),'Hoja de Trabajo para listado'!$A$151:$Z$151,0)),0)+IFERROR(INDEX('Hoja de Trabajo para listado'!$AB$155:$BA$1048576,MATCH($A428,'Hoja de Trabajo para listado'!$AB$155:$AB$1048576,0),MATCH((CUADRO!J$5&amp;$E428),'Hoja de Trabajo para listado'!$AB$151:$BA$151,0)),0)+IFERROR(INDEX('Hoja de Trabajo para listado'!$BC$155:$CB$1048576,MATCH($A428,'Hoja de Trabajo para listado'!$BC$155:$BC$1048576,0),MATCH((CUADRO!J$5&amp;$E428),'Hoja de Trabajo para listado'!$BC$151:$CB$151,0)),0)+IFERROR(INDEX('Hoja de Trabajo para listado'!$DE$153:$DG$274,MATCH($A428,'Hoja de Trabajo para listado'!$DE$153:$DE$1048576,0),MATCH((CUADRO!J$5&amp;$E428),'Hoja de Trabajo para listado'!$DE$151:$DG$151,0)),0)+IFERROR(INDEX('Hoja de Trabajo para listado'!$CD$155:$DC$1048576,MATCH($A428,'Hoja de Trabajo para listado'!$CD$155:$CD$1048576,0),MATCH((CUADRO!J$5&amp;$E428),'Hoja de Trabajo para listado'!$CD$151:$DC$151,0)),0)</f>
        <v>0</v>
      </c>
      <c r="K428" s="243">
        <f ca="1">+IFERROR(INDEX('Hoja de Trabajo para listado'!$A$155:$Z$1048576,MATCH($A428,'Hoja de Trabajo para listado'!$A$155:$A$1048576,0),MATCH((CUADRO!K$5&amp;$E428),'Hoja de Trabajo para listado'!$A$151:$Z$151,0)),0)+IFERROR(INDEX('Hoja de Trabajo para listado'!$AB$155:$BA$1048576,MATCH($A428,'Hoja de Trabajo para listado'!$AB$155:$AB$1048576,0),MATCH((CUADRO!K$5&amp;$E428),'Hoja de Trabajo para listado'!$AB$151:$BA$151,0)),0)+IFERROR(INDEX('Hoja de Trabajo para listado'!$BC$155:$CB$1048576,MATCH($A428,'Hoja de Trabajo para listado'!$BC$155:$BC$1048576,0),MATCH((CUADRO!K$5&amp;$E428),'Hoja de Trabajo para listado'!$BC$151:$CB$151,0)),0)+IFERROR(INDEX('Hoja de Trabajo para listado'!$DE$153:$DG$274,MATCH($A428,'Hoja de Trabajo para listado'!$DE$153:$DE$1048576,0),MATCH((CUADRO!K$5&amp;$E428),'Hoja de Trabajo para listado'!$DE$151:$DG$151,0)),0)+IFERROR(INDEX('Hoja de Trabajo para listado'!$CD$155:$DC$1048576,MATCH($A428,'Hoja de Trabajo para listado'!$CD$155:$CD$1048576,0),MATCH((CUADRO!K$5&amp;$E428),'Hoja de Trabajo para listado'!$CD$151:$DC$151,0)),0)</f>
        <v>0</v>
      </c>
      <c r="L428" s="243">
        <f ca="1">+IFERROR(INDEX('Hoja de Trabajo para listado'!$A$155:$Z$1048576,MATCH($A428,'Hoja de Trabajo para listado'!$A$155:$A$1048576,0),MATCH((CUADRO!L$5&amp;$E428),'Hoja de Trabajo para listado'!$A$151:$Z$151,0)),0)+IFERROR(INDEX('Hoja de Trabajo para listado'!$AB$155:$BA$1048576,MATCH($A428,'Hoja de Trabajo para listado'!$AB$155:$AB$1048576,0),MATCH((CUADRO!L$5&amp;$E428),'Hoja de Trabajo para listado'!$AB$151:$BA$151,0)),0)+IFERROR(INDEX('Hoja de Trabajo para listado'!$BC$155:$CB$1048576,MATCH($A428,'Hoja de Trabajo para listado'!$BC$155:$BC$1048576,0),MATCH((CUADRO!L$5&amp;$E428),'Hoja de Trabajo para listado'!$BC$151:$CB$151,0)),0)+IFERROR(INDEX('Hoja de Trabajo para listado'!$DE$153:$DG$274,MATCH($A428,'Hoja de Trabajo para listado'!$DE$153:$DE$1048576,0),MATCH((CUADRO!L$5&amp;$E428),'Hoja de Trabajo para listado'!$DE$151:$DG$151,0)),0)+IFERROR(INDEX('Hoja de Trabajo para listado'!$CD$155:$DC$1048576,MATCH($A428,'Hoja de Trabajo para listado'!$CD$155:$CD$1048576,0),MATCH((CUADRO!L$5&amp;$E428),'Hoja de Trabajo para listado'!$CD$151:$DC$151,0)),0)</f>
        <v>0</v>
      </c>
      <c r="M428" s="243">
        <f ca="1">+IFERROR(INDEX('Hoja de Trabajo para listado'!$A$155:$Z$1048576,MATCH($A428,'Hoja de Trabajo para listado'!$A$155:$A$1048576,0),MATCH((CUADRO!M$5&amp;$E428),'Hoja de Trabajo para listado'!$A$151:$Z$151,0)),0)+IFERROR(INDEX('Hoja de Trabajo para listado'!$AB$155:$BA$1048576,MATCH($A428,'Hoja de Trabajo para listado'!$AB$155:$AB$1048576,0),MATCH((CUADRO!M$5&amp;$E428),'Hoja de Trabajo para listado'!$AB$151:$BA$151,0)),0)+IFERROR(INDEX('Hoja de Trabajo para listado'!$BC$155:$CB$1048576,MATCH($A428,'Hoja de Trabajo para listado'!$BC$155:$BC$1048576,0),MATCH((CUADRO!M$5&amp;$E428),'Hoja de Trabajo para listado'!$BC$151:$CB$151,0)),0)+IFERROR(INDEX('Hoja de Trabajo para listado'!$DE$153:$DG$274,MATCH($A428,'Hoja de Trabajo para listado'!$DE$153:$DE$1048576,0),MATCH((CUADRO!M$5&amp;$E428),'Hoja de Trabajo para listado'!$DE$151:$DG$151,0)),0)+IFERROR(INDEX('Hoja de Trabajo para listado'!$CD$155:$DC$1048576,MATCH($A428,'Hoja de Trabajo para listado'!$CD$155:$CD$1048576,0),MATCH((CUADRO!M$5&amp;$E428),'Hoja de Trabajo para listado'!$CD$151:$DC$151,0)),0)</f>
        <v>0</v>
      </c>
      <c r="N428" s="243">
        <f ca="1">+IFERROR(INDEX('Hoja de Trabajo para listado'!$A$155:$Z$1048576,MATCH($A428,'Hoja de Trabajo para listado'!$A$155:$A$1048576,0),MATCH((CUADRO!N$5&amp;$E428),'Hoja de Trabajo para listado'!$A$151:$Z$151,0)),0)+IFERROR(INDEX('Hoja de Trabajo para listado'!$AB$155:$BA$1048576,MATCH($A428,'Hoja de Trabajo para listado'!$AB$155:$AB$1048576,0),MATCH((CUADRO!N$5&amp;$E428),'Hoja de Trabajo para listado'!$AB$151:$BA$151,0)),0)+IFERROR(INDEX('Hoja de Trabajo para listado'!$BC$155:$CB$1048576,MATCH($A428,'Hoja de Trabajo para listado'!$BC$155:$BC$1048576,0),MATCH((CUADRO!N$5&amp;$E428),'Hoja de Trabajo para listado'!$BC$151:$CB$151,0)),0)+IFERROR(INDEX('Hoja de Trabajo para listado'!$DE$153:$DG$274,MATCH($A428,'Hoja de Trabajo para listado'!$DE$153:$DE$1048576,0),MATCH((CUADRO!N$5&amp;$E428),'Hoja de Trabajo para listado'!$DE$151:$DG$151,0)),0)+IFERROR(INDEX('Hoja de Trabajo para listado'!$CD$155:$DC$1048576,MATCH($A428,'Hoja de Trabajo para listado'!$CD$155:$CD$1048576,0),MATCH((CUADRO!N$5&amp;$E428),'Hoja de Trabajo para listado'!$CD$151:$DC$151,0)),0)</f>
        <v>0</v>
      </c>
      <c r="O428" s="243">
        <f ca="1">+IFERROR(INDEX('Hoja de Trabajo para listado'!$A$155:$Z$1048576,MATCH($A428,'Hoja de Trabajo para listado'!$A$155:$A$1048576,0),MATCH((CUADRO!O$5&amp;$E428),'Hoja de Trabajo para listado'!$A$151:$Z$151,0)),0)+IFERROR(INDEX('Hoja de Trabajo para listado'!$AB$155:$BA$1048576,MATCH($A428,'Hoja de Trabajo para listado'!$AB$155:$AB$1048576,0),MATCH((CUADRO!O$5&amp;$E428),'Hoja de Trabajo para listado'!$AB$151:$BA$151,0)),0)+IFERROR(INDEX('Hoja de Trabajo para listado'!$BC$155:$CB$1048576,MATCH($A428,'Hoja de Trabajo para listado'!$BC$155:$BC$1048576,0),MATCH((CUADRO!O$5&amp;$E428),'Hoja de Trabajo para listado'!$BC$151:$CB$151,0)),0)+IFERROR(INDEX('Hoja de Trabajo para listado'!$DE$153:$DG$274,MATCH($A428,'Hoja de Trabajo para listado'!$DE$153:$DE$1048576,0),MATCH((CUADRO!O$5&amp;$E428),'Hoja de Trabajo para listado'!$DE$151:$DG$151,0)),0)+IFERROR(INDEX('Hoja de Trabajo para listado'!$CD$155:$DC$1048576,MATCH($A428,'Hoja de Trabajo para listado'!$CD$155:$CD$1048576,0),MATCH((CUADRO!O$5&amp;$E428),'Hoja de Trabajo para listado'!$CD$151:$DC$151,0)),0)</f>
        <v>0</v>
      </c>
      <c r="P428" s="243">
        <f ca="1">+IFERROR(INDEX('Hoja de Trabajo para listado'!$A$155:$Z$1048576,MATCH($A428,'Hoja de Trabajo para listado'!$A$155:$A$1048576,0),MATCH((CUADRO!P$5&amp;$E428),'Hoja de Trabajo para listado'!$A$151:$Z$151,0)),0)+IFERROR(INDEX('Hoja de Trabajo para listado'!$AB$155:$BA$1048576,MATCH($A428,'Hoja de Trabajo para listado'!$AB$155:$AB$1048576,0),MATCH((CUADRO!P$5&amp;$E428),'Hoja de Trabajo para listado'!$AB$151:$BA$151,0)),0)+IFERROR(INDEX('Hoja de Trabajo para listado'!$BC$155:$CB$1048576,MATCH($A428,'Hoja de Trabajo para listado'!$BC$155:$BC$1048576,0),MATCH((CUADRO!P$5&amp;$E428),'Hoja de Trabajo para listado'!$BC$151:$CB$151,0)),0)+IFERROR(INDEX('Hoja de Trabajo para listado'!$DE$153:$DG$274,MATCH($A428,'Hoja de Trabajo para listado'!$DE$153:$DE$1048576,0),MATCH((CUADRO!P$5&amp;$E428),'Hoja de Trabajo para listado'!$DE$151:$DG$151,0)),0)+IFERROR(INDEX('Hoja de Trabajo para listado'!$CD$155:$DC$1048576,MATCH($A428,'Hoja de Trabajo para listado'!$CD$155:$CD$1048576,0),MATCH((CUADRO!P$5&amp;$E428),'Hoja de Trabajo para listado'!$CD$151:$DC$151,0)),0)</f>
        <v>0</v>
      </c>
      <c r="Q428" s="243">
        <f ca="1">+IFERROR(INDEX('Hoja de Trabajo para listado'!$A$155:$Z$1048576,MATCH($A428,'Hoja de Trabajo para listado'!$A$155:$A$1048576,0),MATCH((CUADRO!Q$5&amp;$E428),'Hoja de Trabajo para listado'!$A$151:$Z$151,0)),0)+IFERROR(INDEX('Hoja de Trabajo para listado'!$AB$155:$BA$1048576,MATCH($A428,'Hoja de Trabajo para listado'!$AB$155:$AB$1048576,0),MATCH((CUADRO!Q$5&amp;$E428),'Hoja de Trabajo para listado'!$AB$151:$BA$151,0)),0)+IFERROR(INDEX('Hoja de Trabajo para listado'!$BC$155:$CB$1048576,MATCH($A428,'Hoja de Trabajo para listado'!$BC$155:$BC$1048576,0),MATCH((CUADRO!Q$5&amp;$E428),'Hoja de Trabajo para listado'!$BC$151:$CB$151,0)),0)+IFERROR(INDEX('Hoja de Trabajo para listado'!$DE$153:$DG$274,MATCH($A428,'Hoja de Trabajo para listado'!$DE$153:$DE$1048576,0),MATCH((CUADRO!Q$5&amp;$E428),'Hoja de Trabajo para listado'!$DE$151:$DG$151,0)),0)+IFERROR(INDEX('Hoja de Trabajo para listado'!$CD$155:$DC$1048576,MATCH($A428,'Hoja de Trabajo para listado'!$CD$155:$CD$1048576,0),MATCH((CUADRO!Q$5&amp;$E428),'Hoja de Trabajo para listado'!$CD$151:$DC$151,0)),0)</f>
        <v>0</v>
      </c>
      <c r="R428" s="243">
        <f t="shared" ca="1" si="15"/>
        <v>0</v>
      </c>
      <c r="S428" s="249"/>
      <c r="T428" s="243">
        <f ca="1">+T429</f>
        <v>0</v>
      </c>
      <c r="U428" s="242">
        <f t="shared" si="16"/>
        <v>1</v>
      </c>
      <c r="V428" s="333" t="str">
        <f>+VLOOKUP(A428,bd_lista!$A$3:$E$590,5,FALSE)</f>
        <v>Gobiernos Autónomos Departamentales</v>
      </c>
      <c r="W428" s="391" t="str">
        <f>+V428</f>
        <v>Gobiernos Autónomos Departamentales</v>
      </c>
      <c r="X428" s="242">
        <f>+VLOOKUP(A428,[4]Sheet1!$A$13:$D$744,4,FALSE)</f>
        <v>0</v>
      </c>
      <c r="Y428" s="242" t="e">
        <f>+VLOOKUP(X428,bd_lista!$A$3:$C$590,3,FALSE)</f>
        <v>#N/A</v>
      </c>
      <c r="Z428" s="294">
        <f>+X428</f>
        <v>0</v>
      </c>
      <c r="AA428" s="295" t="e">
        <f>+Y428</f>
        <v>#N/A</v>
      </c>
    </row>
    <row r="429" spans="1:27" customFormat="1" ht="27" hidden="1" customHeight="1">
      <c r="A429" s="32">
        <v>907</v>
      </c>
      <c r="B429" s="388"/>
      <c r="C429" s="247" t="str">
        <f>+VLOOKUP(A429,bd_lista!$A$3:$C$590,3,FALSE)</f>
        <v>Gobierno Autónomo Departamental de Santa Cruz</v>
      </c>
      <c r="D429" s="390"/>
      <c r="E429" s="244" t="s">
        <v>1305</v>
      </c>
      <c r="F429" s="243">
        <f ca="1">+IFERROR(INDEX('Hoja de Trabajo para listado'!$A$155:$Z$1048576,MATCH($A429,'Hoja de Trabajo para listado'!$A$155:$A$1048576,0),MATCH((CUADRO!F$5&amp;$E429),'Hoja de Trabajo para listado'!$A$151:$Z$151,0)),0)+IFERROR(INDEX('Hoja de Trabajo para listado'!$AB$155:$BA$1048576,MATCH($A429,'Hoja de Trabajo para listado'!$AB$155:$AB$1048576,0),MATCH((CUADRO!F$5&amp;$E429),'Hoja de Trabajo para listado'!$AB$151:$BA$151,0)),0)+IFERROR(INDEX('Hoja de Trabajo para listado'!$BC$155:$CB$1048576,MATCH($A429,'Hoja de Trabajo para listado'!$BC$155:$BC$1048576,0),MATCH((CUADRO!F$5&amp;$E429),'Hoja de Trabajo para listado'!$BC$151:$CB$151,0)),0)+IFERROR(INDEX('Hoja de Trabajo para listado'!$DE$153:$DG$274,MATCH($A429,'Hoja de Trabajo para listado'!$DE$153:$DE$1048576,0),MATCH((CUADRO!F$5&amp;$E429),'Hoja de Trabajo para listado'!$DE$151:$DG$151,0)),0)+IFERROR(INDEX('Hoja de Trabajo para listado'!$CD$155:$DC$1048576,MATCH($A429,'Hoja de Trabajo para listado'!$CD$155:$CD$1048576,0),MATCH((CUADRO!F$5&amp;$E429),'Hoja de Trabajo para listado'!$CD$151:$DC$151,0)),0)</f>
        <v>0</v>
      </c>
      <c r="G429" s="243">
        <f ca="1">+IFERROR(INDEX('Hoja de Trabajo para listado'!$A$155:$Z$1048576,MATCH($A429,'Hoja de Trabajo para listado'!$A$155:$A$1048576,0),MATCH((CUADRO!G$5&amp;$E429),'Hoja de Trabajo para listado'!$A$151:$Z$151,0)),0)+IFERROR(INDEX('Hoja de Trabajo para listado'!$AB$155:$BA$1048576,MATCH($A429,'Hoja de Trabajo para listado'!$AB$155:$AB$1048576,0),MATCH((CUADRO!G$5&amp;$E429),'Hoja de Trabajo para listado'!$AB$151:$BA$151,0)),0)+IFERROR(INDEX('Hoja de Trabajo para listado'!$BC$155:$CB$1048576,MATCH($A429,'Hoja de Trabajo para listado'!$BC$155:$BC$1048576,0),MATCH((CUADRO!G$5&amp;$E429),'Hoja de Trabajo para listado'!$BC$151:$CB$151,0)),0)+IFERROR(INDEX('Hoja de Trabajo para listado'!$DE$153:$DG$274,MATCH($A429,'Hoja de Trabajo para listado'!$DE$153:$DE$1048576,0),MATCH((CUADRO!G$5&amp;$E429),'Hoja de Trabajo para listado'!$DE$151:$DG$151,0)),0)+IFERROR(INDEX('Hoja de Trabajo para listado'!$CD$155:$DC$1048576,MATCH($A429,'Hoja de Trabajo para listado'!$CD$155:$CD$1048576,0),MATCH((CUADRO!G$5&amp;$E429),'Hoja de Trabajo para listado'!$CD$151:$DC$151,0)),0)</f>
        <v>0</v>
      </c>
      <c r="H429" s="243">
        <f ca="1">+IFERROR(INDEX('Hoja de Trabajo para listado'!$A$155:$Z$1048576,MATCH($A429,'Hoja de Trabajo para listado'!$A$155:$A$1048576,0),MATCH((CUADRO!H$5&amp;$E429),'Hoja de Trabajo para listado'!$A$151:$Z$151,0)),0)+IFERROR(INDEX('Hoja de Trabajo para listado'!$AB$155:$BA$1048576,MATCH($A429,'Hoja de Trabajo para listado'!$AB$155:$AB$1048576,0),MATCH((CUADRO!H$5&amp;$E429),'Hoja de Trabajo para listado'!$AB$151:$BA$151,0)),0)+IFERROR(INDEX('Hoja de Trabajo para listado'!$BC$155:$CB$1048576,MATCH($A429,'Hoja de Trabajo para listado'!$BC$155:$BC$1048576,0),MATCH((CUADRO!H$5&amp;$E429),'Hoja de Trabajo para listado'!$BC$151:$CB$151,0)),0)+IFERROR(INDEX('Hoja de Trabajo para listado'!$DE$153:$DG$274,MATCH($A429,'Hoja de Trabajo para listado'!$DE$153:$DE$1048576,0),MATCH((CUADRO!H$5&amp;$E429),'Hoja de Trabajo para listado'!$DE$151:$DG$151,0)),0)+IFERROR(INDEX('Hoja de Trabajo para listado'!$CD$155:$DC$1048576,MATCH($A429,'Hoja de Trabajo para listado'!$CD$155:$CD$1048576,0),MATCH((CUADRO!H$5&amp;$E429),'Hoja de Trabajo para listado'!$CD$151:$DC$151,0)),0)</f>
        <v>0</v>
      </c>
      <c r="I429" s="243">
        <f ca="1">+IFERROR(INDEX('Hoja de Trabajo para listado'!$A$155:$Z$1048576,MATCH($A429,'Hoja de Trabajo para listado'!$A$155:$A$1048576,0),MATCH((CUADRO!I$5&amp;$E429),'Hoja de Trabajo para listado'!$A$151:$Z$151,0)),0)+IFERROR(INDEX('Hoja de Trabajo para listado'!$AB$155:$BA$1048576,MATCH($A429,'Hoja de Trabajo para listado'!$AB$155:$AB$1048576,0),MATCH((CUADRO!I$5&amp;$E429),'Hoja de Trabajo para listado'!$AB$151:$BA$151,0)),0)+IFERROR(INDEX('Hoja de Trabajo para listado'!$BC$155:$CB$1048576,MATCH($A429,'Hoja de Trabajo para listado'!$BC$155:$BC$1048576,0),MATCH((CUADRO!I$5&amp;$E429),'Hoja de Trabajo para listado'!$BC$151:$CB$151,0)),0)+IFERROR(INDEX('Hoja de Trabajo para listado'!$DE$153:$DG$274,MATCH($A429,'Hoja de Trabajo para listado'!$DE$153:$DE$1048576,0),MATCH((CUADRO!I$5&amp;$E429),'Hoja de Trabajo para listado'!$DE$151:$DG$151,0)),0)+IFERROR(INDEX('Hoja de Trabajo para listado'!$CD$155:$DC$1048576,MATCH($A429,'Hoja de Trabajo para listado'!$CD$155:$CD$1048576,0),MATCH((CUADRO!I$5&amp;$E429),'Hoja de Trabajo para listado'!$CD$151:$DC$151,0)),0)</f>
        <v>0</v>
      </c>
      <c r="J429" s="243">
        <f ca="1">+IFERROR(INDEX('Hoja de Trabajo para listado'!$A$155:$Z$1048576,MATCH($A429,'Hoja de Trabajo para listado'!$A$155:$A$1048576,0),MATCH((CUADRO!J$5&amp;$E429),'Hoja de Trabajo para listado'!$A$151:$Z$151,0)),0)+IFERROR(INDEX('Hoja de Trabajo para listado'!$AB$155:$BA$1048576,MATCH($A429,'Hoja de Trabajo para listado'!$AB$155:$AB$1048576,0),MATCH((CUADRO!J$5&amp;$E429),'Hoja de Trabajo para listado'!$AB$151:$BA$151,0)),0)+IFERROR(INDEX('Hoja de Trabajo para listado'!$BC$155:$CB$1048576,MATCH($A429,'Hoja de Trabajo para listado'!$BC$155:$BC$1048576,0),MATCH((CUADRO!J$5&amp;$E429),'Hoja de Trabajo para listado'!$BC$151:$CB$151,0)),0)+IFERROR(INDEX('Hoja de Trabajo para listado'!$DE$153:$DG$274,MATCH($A429,'Hoja de Trabajo para listado'!$DE$153:$DE$1048576,0),MATCH((CUADRO!J$5&amp;$E429),'Hoja de Trabajo para listado'!$DE$151:$DG$151,0)),0)+IFERROR(INDEX('Hoja de Trabajo para listado'!$CD$155:$DC$1048576,MATCH($A429,'Hoja de Trabajo para listado'!$CD$155:$CD$1048576,0),MATCH((CUADRO!J$5&amp;$E429),'Hoja de Trabajo para listado'!$CD$151:$DC$151,0)),0)</f>
        <v>0</v>
      </c>
      <c r="K429" s="243">
        <f ca="1">+IFERROR(INDEX('Hoja de Trabajo para listado'!$A$155:$Z$1048576,MATCH($A429,'Hoja de Trabajo para listado'!$A$155:$A$1048576,0),MATCH((CUADRO!K$5&amp;$E429),'Hoja de Trabajo para listado'!$A$151:$Z$151,0)),0)+IFERROR(INDEX('Hoja de Trabajo para listado'!$AB$155:$BA$1048576,MATCH($A429,'Hoja de Trabajo para listado'!$AB$155:$AB$1048576,0),MATCH((CUADRO!K$5&amp;$E429),'Hoja de Trabajo para listado'!$AB$151:$BA$151,0)),0)+IFERROR(INDEX('Hoja de Trabajo para listado'!$BC$155:$CB$1048576,MATCH($A429,'Hoja de Trabajo para listado'!$BC$155:$BC$1048576,0),MATCH((CUADRO!K$5&amp;$E429),'Hoja de Trabajo para listado'!$BC$151:$CB$151,0)),0)+IFERROR(INDEX('Hoja de Trabajo para listado'!$DE$153:$DG$274,MATCH($A429,'Hoja de Trabajo para listado'!$DE$153:$DE$1048576,0),MATCH((CUADRO!K$5&amp;$E429),'Hoja de Trabajo para listado'!$DE$151:$DG$151,0)),0)+IFERROR(INDEX('Hoja de Trabajo para listado'!$CD$155:$DC$1048576,MATCH($A429,'Hoja de Trabajo para listado'!$CD$155:$CD$1048576,0),MATCH((CUADRO!K$5&amp;$E429),'Hoja de Trabajo para listado'!$CD$151:$DC$151,0)),0)</f>
        <v>0</v>
      </c>
      <c r="L429" s="243">
        <f ca="1">+IFERROR(INDEX('Hoja de Trabajo para listado'!$A$155:$Z$1048576,MATCH($A429,'Hoja de Trabajo para listado'!$A$155:$A$1048576,0),MATCH((CUADRO!L$5&amp;$E429),'Hoja de Trabajo para listado'!$A$151:$Z$151,0)),0)+IFERROR(INDEX('Hoja de Trabajo para listado'!$AB$155:$BA$1048576,MATCH($A429,'Hoja de Trabajo para listado'!$AB$155:$AB$1048576,0),MATCH((CUADRO!L$5&amp;$E429),'Hoja de Trabajo para listado'!$AB$151:$BA$151,0)),0)+IFERROR(INDEX('Hoja de Trabajo para listado'!$BC$155:$CB$1048576,MATCH($A429,'Hoja de Trabajo para listado'!$BC$155:$BC$1048576,0),MATCH((CUADRO!L$5&amp;$E429),'Hoja de Trabajo para listado'!$BC$151:$CB$151,0)),0)+IFERROR(INDEX('Hoja de Trabajo para listado'!$DE$153:$DG$274,MATCH($A429,'Hoja de Trabajo para listado'!$DE$153:$DE$1048576,0),MATCH((CUADRO!L$5&amp;$E429),'Hoja de Trabajo para listado'!$DE$151:$DG$151,0)),0)+IFERROR(INDEX('Hoja de Trabajo para listado'!$CD$155:$DC$1048576,MATCH($A429,'Hoja de Trabajo para listado'!$CD$155:$CD$1048576,0),MATCH((CUADRO!L$5&amp;$E429),'Hoja de Trabajo para listado'!$CD$151:$DC$151,0)),0)</f>
        <v>0</v>
      </c>
      <c r="M429" s="243">
        <f ca="1">+IFERROR(INDEX('Hoja de Trabajo para listado'!$A$155:$Z$1048576,MATCH($A429,'Hoja de Trabajo para listado'!$A$155:$A$1048576,0),MATCH((CUADRO!M$5&amp;$E429),'Hoja de Trabajo para listado'!$A$151:$Z$151,0)),0)+IFERROR(INDEX('Hoja de Trabajo para listado'!$AB$155:$BA$1048576,MATCH($A429,'Hoja de Trabajo para listado'!$AB$155:$AB$1048576,0),MATCH((CUADRO!M$5&amp;$E429),'Hoja de Trabajo para listado'!$AB$151:$BA$151,0)),0)+IFERROR(INDEX('Hoja de Trabajo para listado'!$BC$155:$CB$1048576,MATCH($A429,'Hoja de Trabajo para listado'!$BC$155:$BC$1048576,0),MATCH((CUADRO!M$5&amp;$E429),'Hoja de Trabajo para listado'!$BC$151:$CB$151,0)),0)+IFERROR(INDEX('Hoja de Trabajo para listado'!$DE$153:$DG$274,MATCH($A429,'Hoja de Trabajo para listado'!$DE$153:$DE$1048576,0),MATCH((CUADRO!M$5&amp;$E429),'Hoja de Trabajo para listado'!$DE$151:$DG$151,0)),0)+IFERROR(INDEX('Hoja de Trabajo para listado'!$CD$155:$DC$1048576,MATCH($A429,'Hoja de Trabajo para listado'!$CD$155:$CD$1048576,0),MATCH((CUADRO!M$5&amp;$E429),'Hoja de Trabajo para listado'!$CD$151:$DC$151,0)),0)</f>
        <v>0</v>
      </c>
      <c r="N429" s="243">
        <f ca="1">+IFERROR(INDEX('Hoja de Trabajo para listado'!$A$155:$Z$1048576,MATCH($A429,'Hoja de Trabajo para listado'!$A$155:$A$1048576,0),MATCH((CUADRO!N$5&amp;$E429),'Hoja de Trabajo para listado'!$A$151:$Z$151,0)),0)+IFERROR(INDEX('Hoja de Trabajo para listado'!$AB$155:$BA$1048576,MATCH($A429,'Hoja de Trabajo para listado'!$AB$155:$AB$1048576,0),MATCH((CUADRO!N$5&amp;$E429),'Hoja de Trabajo para listado'!$AB$151:$BA$151,0)),0)+IFERROR(INDEX('Hoja de Trabajo para listado'!$BC$155:$CB$1048576,MATCH($A429,'Hoja de Trabajo para listado'!$BC$155:$BC$1048576,0),MATCH((CUADRO!N$5&amp;$E429),'Hoja de Trabajo para listado'!$BC$151:$CB$151,0)),0)+IFERROR(INDEX('Hoja de Trabajo para listado'!$DE$153:$DG$274,MATCH($A429,'Hoja de Trabajo para listado'!$DE$153:$DE$1048576,0),MATCH((CUADRO!N$5&amp;$E429),'Hoja de Trabajo para listado'!$DE$151:$DG$151,0)),0)+IFERROR(INDEX('Hoja de Trabajo para listado'!$CD$155:$DC$1048576,MATCH($A429,'Hoja de Trabajo para listado'!$CD$155:$CD$1048576,0),MATCH((CUADRO!N$5&amp;$E429),'Hoja de Trabajo para listado'!$CD$151:$DC$151,0)),0)</f>
        <v>0</v>
      </c>
      <c r="O429" s="243">
        <f ca="1">+IFERROR(INDEX('Hoja de Trabajo para listado'!$A$155:$Z$1048576,MATCH($A429,'Hoja de Trabajo para listado'!$A$155:$A$1048576,0),MATCH((CUADRO!O$5&amp;$E429),'Hoja de Trabajo para listado'!$A$151:$Z$151,0)),0)+IFERROR(INDEX('Hoja de Trabajo para listado'!$AB$155:$BA$1048576,MATCH($A429,'Hoja de Trabajo para listado'!$AB$155:$AB$1048576,0),MATCH((CUADRO!O$5&amp;$E429),'Hoja de Trabajo para listado'!$AB$151:$BA$151,0)),0)+IFERROR(INDEX('Hoja de Trabajo para listado'!$BC$155:$CB$1048576,MATCH($A429,'Hoja de Trabajo para listado'!$BC$155:$BC$1048576,0),MATCH((CUADRO!O$5&amp;$E429),'Hoja de Trabajo para listado'!$BC$151:$CB$151,0)),0)+IFERROR(INDEX('Hoja de Trabajo para listado'!$DE$153:$DG$274,MATCH($A429,'Hoja de Trabajo para listado'!$DE$153:$DE$1048576,0),MATCH((CUADRO!O$5&amp;$E429),'Hoja de Trabajo para listado'!$DE$151:$DG$151,0)),0)+IFERROR(INDEX('Hoja de Trabajo para listado'!$CD$155:$DC$1048576,MATCH($A429,'Hoja de Trabajo para listado'!$CD$155:$CD$1048576,0),MATCH((CUADRO!O$5&amp;$E429),'Hoja de Trabajo para listado'!$CD$151:$DC$151,0)),0)</f>
        <v>0</v>
      </c>
      <c r="P429" s="243">
        <f ca="1">+IFERROR(INDEX('Hoja de Trabajo para listado'!$A$155:$Z$1048576,MATCH($A429,'Hoja de Trabajo para listado'!$A$155:$A$1048576,0),MATCH((CUADRO!P$5&amp;$E429),'Hoja de Trabajo para listado'!$A$151:$Z$151,0)),0)+IFERROR(INDEX('Hoja de Trabajo para listado'!$AB$155:$BA$1048576,MATCH($A429,'Hoja de Trabajo para listado'!$AB$155:$AB$1048576,0),MATCH((CUADRO!P$5&amp;$E429),'Hoja de Trabajo para listado'!$AB$151:$BA$151,0)),0)+IFERROR(INDEX('Hoja de Trabajo para listado'!$BC$155:$CB$1048576,MATCH($A429,'Hoja de Trabajo para listado'!$BC$155:$BC$1048576,0),MATCH((CUADRO!P$5&amp;$E429),'Hoja de Trabajo para listado'!$BC$151:$CB$151,0)),0)+IFERROR(INDEX('Hoja de Trabajo para listado'!$DE$153:$DG$274,MATCH($A429,'Hoja de Trabajo para listado'!$DE$153:$DE$1048576,0),MATCH((CUADRO!P$5&amp;$E429),'Hoja de Trabajo para listado'!$DE$151:$DG$151,0)),0)+IFERROR(INDEX('Hoja de Trabajo para listado'!$CD$155:$DC$1048576,MATCH($A429,'Hoja de Trabajo para listado'!$CD$155:$CD$1048576,0),MATCH((CUADRO!P$5&amp;$E429),'Hoja de Trabajo para listado'!$CD$151:$DC$151,0)),0)</f>
        <v>0</v>
      </c>
      <c r="Q429" s="243">
        <f ca="1">+IFERROR(INDEX('Hoja de Trabajo para listado'!$A$155:$Z$1048576,MATCH($A429,'Hoja de Trabajo para listado'!$A$155:$A$1048576,0),MATCH((CUADRO!Q$5&amp;$E429),'Hoja de Trabajo para listado'!$A$151:$Z$151,0)),0)+IFERROR(INDEX('Hoja de Trabajo para listado'!$AB$155:$BA$1048576,MATCH($A429,'Hoja de Trabajo para listado'!$AB$155:$AB$1048576,0),MATCH((CUADRO!Q$5&amp;$E429),'Hoja de Trabajo para listado'!$AB$151:$BA$151,0)),0)+IFERROR(INDEX('Hoja de Trabajo para listado'!$BC$155:$CB$1048576,MATCH($A429,'Hoja de Trabajo para listado'!$BC$155:$BC$1048576,0),MATCH((CUADRO!Q$5&amp;$E429),'Hoja de Trabajo para listado'!$BC$151:$CB$151,0)),0)+IFERROR(INDEX('Hoja de Trabajo para listado'!$DE$153:$DG$274,MATCH($A429,'Hoja de Trabajo para listado'!$DE$153:$DE$1048576,0),MATCH((CUADRO!Q$5&amp;$E429),'Hoja de Trabajo para listado'!$DE$151:$DG$151,0)),0)+IFERROR(INDEX('Hoja de Trabajo para listado'!$CD$155:$DC$1048576,MATCH($A429,'Hoja de Trabajo para listado'!$CD$155:$CD$1048576,0),MATCH((CUADRO!Q$5&amp;$E429),'Hoja de Trabajo para listado'!$CD$151:$DC$151,0)),0)</f>
        <v>0</v>
      </c>
      <c r="R429" s="243">
        <f t="shared" ca="1" si="15"/>
        <v>0</v>
      </c>
      <c r="S429" s="249">
        <f ca="1">+R428+R429</f>
        <v>0</v>
      </c>
      <c r="T429" s="243">
        <f ca="1">+S429</f>
        <v>0</v>
      </c>
      <c r="U429" s="242">
        <f t="shared" si="16"/>
        <v>2</v>
      </c>
      <c r="V429" s="333" t="str">
        <f>+VLOOKUP(A429,bd_lista!$A$3:$E$590,5,FALSE)</f>
        <v>Gobiernos Autónomos Departamentales</v>
      </c>
      <c r="W429" s="392"/>
      <c r="X429" s="242">
        <f>+VLOOKUP(A429,[4]Sheet1!$A$13:$D$744,4,FALSE)</f>
        <v>0</v>
      </c>
      <c r="Y429" s="242" t="e">
        <f>+VLOOKUP(X429,bd_lista!$A$3:$C$590,3,FALSE)</f>
        <v>#N/A</v>
      </c>
      <c r="Z429" s="292"/>
      <c r="AA429" s="293"/>
    </row>
    <row r="430" spans="1:27" customFormat="1" ht="27" hidden="1" customHeight="1">
      <c r="A430" s="32">
        <v>908</v>
      </c>
      <c r="B430" s="387">
        <f>+A430</f>
        <v>908</v>
      </c>
      <c r="C430" s="247" t="str">
        <f>+VLOOKUP(A430,bd_lista!$A$3:$C$590,3,FALSE)</f>
        <v>Gobierno Autónomo Departamental del Beni</v>
      </c>
      <c r="D430" s="389" t="str">
        <f>+C430</f>
        <v>Gobierno Autónomo Departamental del Beni</v>
      </c>
      <c r="E430" s="242" t="s">
        <v>1304</v>
      </c>
      <c r="F430" s="243">
        <f ca="1">+IFERROR(INDEX('Hoja de Trabajo para listado'!$A$155:$Z$1048576,MATCH($A430,'Hoja de Trabajo para listado'!$A$155:$A$1048576,0),MATCH((CUADRO!F$5&amp;$E430),'Hoja de Trabajo para listado'!$A$151:$Z$151,0)),0)+IFERROR(INDEX('Hoja de Trabajo para listado'!$AB$155:$BA$1048576,MATCH($A430,'Hoja de Trabajo para listado'!$AB$155:$AB$1048576,0),MATCH((CUADRO!F$5&amp;$E430),'Hoja de Trabajo para listado'!$AB$151:$BA$151,0)),0)+IFERROR(INDEX('Hoja de Trabajo para listado'!$BC$155:$CB$1048576,MATCH($A430,'Hoja de Trabajo para listado'!$BC$155:$BC$1048576,0),MATCH((CUADRO!F$5&amp;$E430),'Hoja de Trabajo para listado'!$BC$151:$CB$151,0)),0)+IFERROR(INDEX('Hoja de Trabajo para listado'!$DE$153:$DG$274,MATCH($A430,'Hoja de Trabajo para listado'!$DE$153:$DE$1048576,0),MATCH((CUADRO!F$5&amp;$E430),'Hoja de Trabajo para listado'!$DE$151:$DG$151,0)),0)+IFERROR(INDEX('Hoja de Trabajo para listado'!$CD$155:$DC$1048576,MATCH($A430,'Hoja de Trabajo para listado'!$CD$155:$CD$1048576,0),MATCH((CUADRO!F$5&amp;$E430),'Hoja de Trabajo para listado'!$CD$151:$DC$151,0)),0)</f>
        <v>0</v>
      </c>
      <c r="G430" s="243">
        <f ca="1">+IFERROR(INDEX('Hoja de Trabajo para listado'!$A$155:$Z$1048576,MATCH($A430,'Hoja de Trabajo para listado'!$A$155:$A$1048576,0),MATCH((CUADRO!G$5&amp;$E430),'Hoja de Trabajo para listado'!$A$151:$Z$151,0)),0)+IFERROR(INDEX('Hoja de Trabajo para listado'!$AB$155:$BA$1048576,MATCH($A430,'Hoja de Trabajo para listado'!$AB$155:$AB$1048576,0),MATCH((CUADRO!G$5&amp;$E430),'Hoja de Trabajo para listado'!$AB$151:$BA$151,0)),0)+IFERROR(INDEX('Hoja de Trabajo para listado'!$BC$155:$CB$1048576,MATCH($A430,'Hoja de Trabajo para listado'!$BC$155:$BC$1048576,0),MATCH((CUADRO!G$5&amp;$E430),'Hoja de Trabajo para listado'!$BC$151:$CB$151,0)),0)+IFERROR(INDEX('Hoja de Trabajo para listado'!$DE$153:$DG$274,MATCH($A430,'Hoja de Trabajo para listado'!$DE$153:$DE$1048576,0),MATCH((CUADRO!G$5&amp;$E430),'Hoja de Trabajo para listado'!$DE$151:$DG$151,0)),0)+IFERROR(INDEX('Hoja de Trabajo para listado'!$CD$155:$DC$1048576,MATCH($A430,'Hoja de Trabajo para listado'!$CD$155:$CD$1048576,0),MATCH((CUADRO!G$5&amp;$E430),'Hoja de Trabajo para listado'!$CD$151:$DC$151,0)),0)</f>
        <v>0</v>
      </c>
      <c r="H430" s="243">
        <f ca="1">+IFERROR(INDEX('Hoja de Trabajo para listado'!$A$155:$Z$1048576,MATCH($A430,'Hoja de Trabajo para listado'!$A$155:$A$1048576,0),MATCH((CUADRO!H$5&amp;$E430),'Hoja de Trabajo para listado'!$A$151:$Z$151,0)),0)+IFERROR(INDEX('Hoja de Trabajo para listado'!$AB$155:$BA$1048576,MATCH($A430,'Hoja de Trabajo para listado'!$AB$155:$AB$1048576,0),MATCH((CUADRO!H$5&amp;$E430),'Hoja de Trabajo para listado'!$AB$151:$BA$151,0)),0)+IFERROR(INDEX('Hoja de Trabajo para listado'!$BC$155:$CB$1048576,MATCH($A430,'Hoja de Trabajo para listado'!$BC$155:$BC$1048576,0),MATCH((CUADRO!H$5&amp;$E430),'Hoja de Trabajo para listado'!$BC$151:$CB$151,0)),0)+IFERROR(INDEX('Hoja de Trabajo para listado'!$DE$153:$DG$274,MATCH($A430,'Hoja de Trabajo para listado'!$DE$153:$DE$1048576,0),MATCH((CUADRO!H$5&amp;$E430),'Hoja de Trabajo para listado'!$DE$151:$DG$151,0)),0)+IFERROR(INDEX('Hoja de Trabajo para listado'!$CD$155:$DC$1048576,MATCH($A430,'Hoja de Trabajo para listado'!$CD$155:$CD$1048576,0),MATCH((CUADRO!H$5&amp;$E430),'Hoja de Trabajo para listado'!$CD$151:$DC$151,0)),0)</f>
        <v>0</v>
      </c>
      <c r="I430" s="243">
        <f ca="1">+IFERROR(INDEX('Hoja de Trabajo para listado'!$A$155:$Z$1048576,MATCH($A430,'Hoja de Trabajo para listado'!$A$155:$A$1048576,0),MATCH((CUADRO!I$5&amp;$E430),'Hoja de Trabajo para listado'!$A$151:$Z$151,0)),0)+IFERROR(INDEX('Hoja de Trabajo para listado'!$AB$155:$BA$1048576,MATCH($A430,'Hoja de Trabajo para listado'!$AB$155:$AB$1048576,0),MATCH((CUADRO!I$5&amp;$E430),'Hoja de Trabajo para listado'!$AB$151:$BA$151,0)),0)+IFERROR(INDEX('Hoja de Trabajo para listado'!$BC$155:$CB$1048576,MATCH($A430,'Hoja de Trabajo para listado'!$BC$155:$BC$1048576,0),MATCH((CUADRO!I$5&amp;$E430),'Hoja de Trabajo para listado'!$BC$151:$CB$151,0)),0)+IFERROR(INDEX('Hoja de Trabajo para listado'!$DE$153:$DG$274,MATCH($A430,'Hoja de Trabajo para listado'!$DE$153:$DE$1048576,0),MATCH((CUADRO!I$5&amp;$E430),'Hoja de Trabajo para listado'!$DE$151:$DG$151,0)),0)+IFERROR(INDEX('Hoja de Trabajo para listado'!$CD$155:$DC$1048576,MATCH($A430,'Hoja de Trabajo para listado'!$CD$155:$CD$1048576,0),MATCH((CUADRO!I$5&amp;$E430),'Hoja de Trabajo para listado'!$CD$151:$DC$151,0)),0)</f>
        <v>0</v>
      </c>
      <c r="J430" s="243">
        <f ca="1">+IFERROR(INDEX('Hoja de Trabajo para listado'!$A$155:$Z$1048576,MATCH($A430,'Hoja de Trabajo para listado'!$A$155:$A$1048576,0),MATCH((CUADRO!J$5&amp;$E430),'Hoja de Trabajo para listado'!$A$151:$Z$151,0)),0)+IFERROR(INDEX('Hoja de Trabajo para listado'!$AB$155:$BA$1048576,MATCH($A430,'Hoja de Trabajo para listado'!$AB$155:$AB$1048576,0),MATCH((CUADRO!J$5&amp;$E430),'Hoja de Trabajo para listado'!$AB$151:$BA$151,0)),0)+IFERROR(INDEX('Hoja de Trabajo para listado'!$BC$155:$CB$1048576,MATCH($A430,'Hoja de Trabajo para listado'!$BC$155:$BC$1048576,0),MATCH((CUADRO!J$5&amp;$E430),'Hoja de Trabajo para listado'!$BC$151:$CB$151,0)),0)+IFERROR(INDEX('Hoja de Trabajo para listado'!$DE$153:$DG$274,MATCH($A430,'Hoja de Trabajo para listado'!$DE$153:$DE$1048576,0),MATCH((CUADRO!J$5&amp;$E430),'Hoja de Trabajo para listado'!$DE$151:$DG$151,0)),0)+IFERROR(INDEX('Hoja de Trabajo para listado'!$CD$155:$DC$1048576,MATCH($A430,'Hoja de Trabajo para listado'!$CD$155:$CD$1048576,0),MATCH((CUADRO!J$5&amp;$E430),'Hoja de Trabajo para listado'!$CD$151:$DC$151,0)),0)</f>
        <v>0</v>
      </c>
      <c r="K430" s="243">
        <f ca="1">+IFERROR(INDEX('Hoja de Trabajo para listado'!$A$155:$Z$1048576,MATCH($A430,'Hoja de Trabajo para listado'!$A$155:$A$1048576,0),MATCH((CUADRO!K$5&amp;$E430),'Hoja de Trabajo para listado'!$A$151:$Z$151,0)),0)+IFERROR(INDEX('Hoja de Trabajo para listado'!$AB$155:$BA$1048576,MATCH($A430,'Hoja de Trabajo para listado'!$AB$155:$AB$1048576,0),MATCH((CUADRO!K$5&amp;$E430),'Hoja de Trabajo para listado'!$AB$151:$BA$151,0)),0)+IFERROR(INDEX('Hoja de Trabajo para listado'!$BC$155:$CB$1048576,MATCH($A430,'Hoja de Trabajo para listado'!$BC$155:$BC$1048576,0),MATCH((CUADRO!K$5&amp;$E430),'Hoja de Trabajo para listado'!$BC$151:$CB$151,0)),0)+IFERROR(INDEX('Hoja de Trabajo para listado'!$DE$153:$DG$274,MATCH($A430,'Hoja de Trabajo para listado'!$DE$153:$DE$1048576,0),MATCH((CUADRO!K$5&amp;$E430),'Hoja de Trabajo para listado'!$DE$151:$DG$151,0)),0)+IFERROR(INDEX('Hoja de Trabajo para listado'!$CD$155:$DC$1048576,MATCH($A430,'Hoja de Trabajo para listado'!$CD$155:$CD$1048576,0),MATCH((CUADRO!K$5&amp;$E430),'Hoja de Trabajo para listado'!$CD$151:$DC$151,0)),0)</f>
        <v>0</v>
      </c>
      <c r="L430" s="243">
        <f ca="1">+IFERROR(INDEX('Hoja de Trabajo para listado'!$A$155:$Z$1048576,MATCH($A430,'Hoja de Trabajo para listado'!$A$155:$A$1048576,0),MATCH((CUADRO!L$5&amp;$E430),'Hoja de Trabajo para listado'!$A$151:$Z$151,0)),0)+IFERROR(INDEX('Hoja de Trabajo para listado'!$AB$155:$BA$1048576,MATCH($A430,'Hoja de Trabajo para listado'!$AB$155:$AB$1048576,0),MATCH((CUADRO!L$5&amp;$E430),'Hoja de Trabajo para listado'!$AB$151:$BA$151,0)),0)+IFERROR(INDEX('Hoja de Trabajo para listado'!$BC$155:$CB$1048576,MATCH($A430,'Hoja de Trabajo para listado'!$BC$155:$BC$1048576,0),MATCH((CUADRO!L$5&amp;$E430),'Hoja de Trabajo para listado'!$BC$151:$CB$151,0)),0)+IFERROR(INDEX('Hoja de Trabajo para listado'!$DE$153:$DG$274,MATCH($A430,'Hoja de Trabajo para listado'!$DE$153:$DE$1048576,0),MATCH((CUADRO!L$5&amp;$E430),'Hoja de Trabajo para listado'!$DE$151:$DG$151,0)),0)+IFERROR(INDEX('Hoja de Trabajo para listado'!$CD$155:$DC$1048576,MATCH($A430,'Hoja de Trabajo para listado'!$CD$155:$CD$1048576,0),MATCH((CUADRO!L$5&amp;$E430),'Hoja de Trabajo para listado'!$CD$151:$DC$151,0)),0)</f>
        <v>0</v>
      </c>
      <c r="M430" s="243">
        <f ca="1">+IFERROR(INDEX('Hoja de Trabajo para listado'!$A$155:$Z$1048576,MATCH($A430,'Hoja de Trabajo para listado'!$A$155:$A$1048576,0),MATCH((CUADRO!M$5&amp;$E430),'Hoja de Trabajo para listado'!$A$151:$Z$151,0)),0)+IFERROR(INDEX('Hoja de Trabajo para listado'!$AB$155:$BA$1048576,MATCH($A430,'Hoja de Trabajo para listado'!$AB$155:$AB$1048576,0),MATCH((CUADRO!M$5&amp;$E430),'Hoja de Trabajo para listado'!$AB$151:$BA$151,0)),0)+IFERROR(INDEX('Hoja de Trabajo para listado'!$BC$155:$CB$1048576,MATCH($A430,'Hoja de Trabajo para listado'!$BC$155:$BC$1048576,0),MATCH((CUADRO!M$5&amp;$E430),'Hoja de Trabajo para listado'!$BC$151:$CB$151,0)),0)+IFERROR(INDEX('Hoja de Trabajo para listado'!$DE$153:$DG$274,MATCH($A430,'Hoja de Trabajo para listado'!$DE$153:$DE$1048576,0),MATCH((CUADRO!M$5&amp;$E430),'Hoja de Trabajo para listado'!$DE$151:$DG$151,0)),0)+IFERROR(INDEX('Hoja de Trabajo para listado'!$CD$155:$DC$1048576,MATCH($A430,'Hoja de Trabajo para listado'!$CD$155:$CD$1048576,0),MATCH((CUADRO!M$5&amp;$E430),'Hoja de Trabajo para listado'!$CD$151:$DC$151,0)),0)</f>
        <v>0</v>
      </c>
      <c r="N430" s="243">
        <f ca="1">+IFERROR(INDEX('Hoja de Trabajo para listado'!$A$155:$Z$1048576,MATCH($A430,'Hoja de Trabajo para listado'!$A$155:$A$1048576,0),MATCH((CUADRO!N$5&amp;$E430),'Hoja de Trabajo para listado'!$A$151:$Z$151,0)),0)+IFERROR(INDEX('Hoja de Trabajo para listado'!$AB$155:$BA$1048576,MATCH($A430,'Hoja de Trabajo para listado'!$AB$155:$AB$1048576,0),MATCH((CUADRO!N$5&amp;$E430),'Hoja de Trabajo para listado'!$AB$151:$BA$151,0)),0)+IFERROR(INDEX('Hoja de Trabajo para listado'!$BC$155:$CB$1048576,MATCH($A430,'Hoja de Trabajo para listado'!$BC$155:$BC$1048576,0),MATCH((CUADRO!N$5&amp;$E430),'Hoja de Trabajo para listado'!$BC$151:$CB$151,0)),0)+IFERROR(INDEX('Hoja de Trabajo para listado'!$DE$153:$DG$274,MATCH($A430,'Hoja de Trabajo para listado'!$DE$153:$DE$1048576,0),MATCH((CUADRO!N$5&amp;$E430),'Hoja de Trabajo para listado'!$DE$151:$DG$151,0)),0)+IFERROR(INDEX('Hoja de Trabajo para listado'!$CD$155:$DC$1048576,MATCH($A430,'Hoja de Trabajo para listado'!$CD$155:$CD$1048576,0),MATCH((CUADRO!N$5&amp;$E430),'Hoja de Trabajo para listado'!$CD$151:$DC$151,0)),0)</f>
        <v>0</v>
      </c>
      <c r="O430" s="243">
        <f ca="1">+IFERROR(INDEX('Hoja de Trabajo para listado'!$A$155:$Z$1048576,MATCH($A430,'Hoja de Trabajo para listado'!$A$155:$A$1048576,0),MATCH((CUADRO!O$5&amp;$E430),'Hoja de Trabajo para listado'!$A$151:$Z$151,0)),0)+IFERROR(INDEX('Hoja de Trabajo para listado'!$AB$155:$BA$1048576,MATCH($A430,'Hoja de Trabajo para listado'!$AB$155:$AB$1048576,0),MATCH((CUADRO!O$5&amp;$E430),'Hoja de Trabajo para listado'!$AB$151:$BA$151,0)),0)+IFERROR(INDEX('Hoja de Trabajo para listado'!$BC$155:$CB$1048576,MATCH($A430,'Hoja de Trabajo para listado'!$BC$155:$BC$1048576,0),MATCH((CUADRO!O$5&amp;$E430),'Hoja de Trabajo para listado'!$BC$151:$CB$151,0)),0)+IFERROR(INDEX('Hoja de Trabajo para listado'!$DE$153:$DG$274,MATCH($A430,'Hoja de Trabajo para listado'!$DE$153:$DE$1048576,0),MATCH((CUADRO!O$5&amp;$E430),'Hoja de Trabajo para listado'!$DE$151:$DG$151,0)),0)+IFERROR(INDEX('Hoja de Trabajo para listado'!$CD$155:$DC$1048576,MATCH($A430,'Hoja de Trabajo para listado'!$CD$155:$CD$1048576,0),MATCH((CUADRO!O$5&amp;$E430),'Hoja de Trabajo para listado'!$CD$151:$DC$151,0)),0)</f>
        <v>0</v>
      </c>
      <c r="P430" s="243">
        <f ca="1">+IFERROR(INDEX('Hoja de Trabajo para listado'!$A$155:$Z$1048576,MATCH($A430,'Hoja de Trabajo para listado'!$A$155:$A$1048576,0),MATCH((CUADRO!P$5&amp;$E430),'Hoja de Trabajo para listado'!$A$151:$Z$151,0)),0)+IFERROR(INDEX('Hoja de Trabajo para listado'!$AB$155:$BA$1048576,MATCH($A430,'Hoja de Trabajo para listado'!$AB$155:$AB$1048576,0),MATCH((CUADRO!P$5&amp;$E430),'Hoja de Trabajo para listado'!$AB$151:$BA$151,0)),0)+IFERROR(INDEX('Hoja de Trabajo para listado'!$BC$155:$CB$1048576,MATCH($A430,'Hoja de Trabajo para listado'!$BC$155:$BC$1048576,0),MATCH((CUADRO!P$5&amp;$E430),'Hoja de Trabajo para listado'!$BC$151:$CB$151,0)),0)+IFERROR(INDEX('Hoja de Trabajo para listado'!$DE$153:$DG$274,MATCH($A430,'Hoja de Trabajo para listado'!$DE$153:$DE$1048576,0),MATCH((CUADRO!P$5&amp;$E430),'Hoja de Trabajo para listado'!$DE$151:$DG$151,0)),0)+IFERROR(INDEX('Hoja de Trabajo para listado'!$CD$155:$DC$1048576,MATCH($A430,'Hoja de Trabajo para listado'!$CD$155:$CD$1048576,0),MATCH((CUADRO!P$5&amp;$E430),'Hoja de Trabajo para listado'!$CD$151:$DC$151,0)),0)</f>
        <v>0</v>
      </c>
      <c r="Q430" s="243">
        <f ca="1">+IFERROR(INDEX('Hoja de Trabajo para listado'!$A$155:$Z$1048576,MATCH($A430,'Hoja de Trabajo para listado'!$A$155:$A$1048576,0),MATCH((CUADRO!Q$5&amp;$E430),'Hoja de Trabajo para listado'!$A$151:$Z$151,0)),0)+IFERROR(INDEX('Hoja de Trabajo para listado'!$AB$155:$BA$1048576,MATCH($A430,'Hoja de Trabajo para listado'!$AB$155:$AB$1048576,0),MATCH((CUADRO!Q$5&amp;$E430),'Hoja de Trabajo para listado'!$AB$151:$BA$151,0)),0)+IFERROR(INDEX('Hoja de Trabajo para listado'!$BC$155:$CB$1048576,MATCH($A430,'Hoja de Trabajo para listado'!$BC$155:$BC$1048576,0),MATCH((CUADRO!Q$5&amp;$E430),'Hoja de Trabajo para listado'!$BC$151:$CB$151,0)),0)+IFERROR(INDEX('Hoja de Trabajo para listado'!$DE$153:$DG$274,MATCH($A430,'Hoja de Trabajo para listado'!$DE$153:$DE$1048576,0),MATCH((CUADRO!Q$5&amp;$E430),'Hoja de Trabajo para listado'!$DE$151:$DG$151,0)),0)+IFERROR(INDEX('Hoja de Trabajo para listado'!$CD$155:$DC$1048576,MATCH($A430,'Hoja de Trabajo para listado'!$CD$155:$CD$1048576,0),MATCH((CUADRO!Q$5&amp;$E430),'Hoja de Trabajo para listado'!$CD$151:$DC$151,0)),0)</f>
        <v>0</v>
      </c>
      <c r="R430" s="243">
        <f t="shared" ca="1" si="15"/>
        <v>0</v>
      </c>
      <c r="S430" s="249"/>
      <c r="T430" s="243">
        <f ca="1">+T431</f>
        <v>0</v>
      </c>
      <c r="U430" s="242">
        <f t="shared" si="16"/>
        <v>1</v>
      </c>
      <c r="V430" s="333" t="str">
        <f>+VLOOKUP(A430,bd_lista!$A$3:$E$590,5,FALSE)</f>
        <v>Gobiernos Autónomos Departamentales</v>
      </c>
      <c r="W430" s="391" t="str">
        <f>+V430</f>
        <v>Gobiernos Autónomos Departamentales</v>
      </c>
      <c r="X430" s="242">
        <f>+VLOOKUP(A430,[4]Sheet1!$A$13:$D$744,4,FALSE)</f>
        <v>0</v>
      </c>
      <c r="Y430" s="242" t="e">
        <f>+VLOOKUP(X430,bd_lista!$A$3:$C$590,3,FALSE)</f>
        <v>#N/A</v>
      </c>
      <c r="Z430" s="294">
        <f>+X430</f>
        <v>0</v>
      </c>
      <c r="AA430" s="295" t="e">
        <f>+Y430</f>
        <v>#N/A</v>
      </c>
    </row>
    <row r="431" spans="1:27" customFormat="1" ht="27" hidden="1" customHeight="1">
      <c r="A431" s="32">
        <v>908</v>
      </c>
      <c r="B431" s="388"/>
      <c r="C431" s="247" t="str">
        <f>+VLOOKUP(A431,bd_lista!$A$3:$C$590,3,FALSE)</f>
        <v>Gobierno Autónomo Departamental del Beni</v>
      </c>
      <c r="D431" s="390"/>
      <c r="E431" s="244" t="s">
        <v>1305</v>
      </c>
      <c r="F431" s="243">
        <f ca="1">+IFERROR(INDEX('Hoja de Trabajo para listado'!$A$155:$Z$1048576,MATCH($A431,'Hoja de Trabajo para listado'!$A$155:$A$1048576,0),MATCH((CUADRO!F$5&amp;$E431),'Hoja de Trabajo para listado'!$A$151:$Z$151,0)),0)+IFERROR(INDEX('Hoja de Trabajo para listado'!$AB$155:$BA$1048576,MATCH($A431,'Hoja de Trabajo para listado'!$AB$155:$AB$1048576,0),MATCH((CUADRO!F$5&amp;$E431),'Hoja de Trabajo para listado'!$AB$151:$BA$151,0)),0)+IFERROR(INDEX('Hoja de Trabajo para listado'!$BC$155:$CB$1048576,MATCH($A431,'Hoja de Trabajo para listado'!$BC$155:$BC$1048576,0),MATCH((CUADRO!F$5&amp;$E431),'Hoja de Trabajo para listado'!$BC$151:$CB$151,0)),0)+IFERROR(INDEX('Hoja de Trabajo para listado'!$DE$153:$DG$274,MATCH($A431,'Hoja de Trabajo para listado'!$DE$153:$DE$1048576,0),MATCH((CUADRO!F$5&amp;$E431),'Hoja de Trabajo para listado'!$DE$151:$DG$151,0)),0)+IFERROR(INDEX('Hoja de Trabajo para listado'!$CD$155:$DC$1048576,MATCH($A431,'Hoja de Trabajo para listado'!$CD$155:$CD$1048576,0),MATCH((CUADRO!F$5&amp;$E431),'Hoja de Trabajo para listado'!$CD$151:$DC$151,0)),0)</f>
        <v>0</v>
      </c>
      <c r="G431" s="243">
        <f ca="1">+IFERROR(INDEX('Hoja de Trabajo para listado'!$A$155:$Z$1048576,MATCH($A431,'Hoja de Trabajo para listado'!$A$155:$A$1048576,0),MATCH((CUADRO!G$5&amp;$E431),'Hoja de Trabajo para listado'!$A$151:$Z$151,0)),0)+IFERROR(INDEX('Hoja de Trabajo para listado'!$AB$155:$BA$1048576,MATCH($A431,'Hoja de Trabajo para listado'!$AB$155:$AB$1048576,0),MATCH((CUADRO!G$5&amp;$E431),'Hoja de Trabajo para listado'!$AB$151:$BA$151,0)),0)+IFERROR(INDEX('Hoja de Trabajo para listado'!$BC$155:$CB$1048576,MATCH($A431,'Hoja de Trabajo para listado'!$BC$155:$BC$1048576,0),MATCH((CUADRO!G$5&amp;$E431),'Hoja de Trabajo para listado'!$BC$151:$CB$151,0)),0)+IFERROR(INDEX('Hoja de Trabajo para listado'!$DE$153:$DG$274,MATCH($A431,'Hoja de Trabajo para listado'!$DE$153:$DE$1048576,0),MATCH((CUADRO!G$5&amp;$E431),'Hoja de Trabajo para listado'!$DE$151:$DG$151,0)),0)+IFERROR(INDEX('Hoja de Trabajo para listado'!$CD$155:$DC$1048576,MATCH($A431,'Hoja de Trabajo para listado'!$CD$155:$CD$1048576,0),MATCH((CUADRO!G$5&amp;$E431),'Hoja de Trabajo para listado'!$CD$151:$DC$151,0)),0)</f>
        <v>0</v>
      </c>
      <c r="H431" s="243">
        <f ca="1">+IFERROR(INDEX('Hoja de Trabajo para listado'!$A$155:$Z$1048576,MATCH($A431,'Hoja de Trabajo para listado'!$A$155:$A$1048576,0),MATCH((CUADRO!H$5&amp;$E431),'Hoja de Trabajo para listado'!$A$151:$Z$151,0)),0)+IFERROR(INDEX('Hoja de Trabajo para listado'!$AB$155:$BA$1048576,MATCH($A431,'Hoja de Trabajo para listado'!$AB$155:$AB$1048576,0),MATCH((CUADRO!H$5&amp;$E431),'Hoja de Trabajo para listado'!$AB$151:$BA$151,0)),0)+IFERROR(INDEX('Hoja de Trabajo para listado'!$BC$155:$CB$1048576,MATCH($A431,'Hoja de Trabajo para listado'!$BC$155:$BC$1048576,0),MATCH((CUADRO!H$5&amp;$E431),'Hoja de Trabajo para listado'!$BC$151:$CB$151,0)),0)+IFERROR(INDEX('Hoja de Trabajo para listado'!$DE$153:$DG$274,MATCH($A431,'Hoja de Trabajo para listado'!$DE$153:$DE$1048576,0),MATCH((CUADRO!H$5&amp;$E431),'Hoja de Trabajo para listado'!$DE$151:$DG$151,0)),0)+IFERROR(INDEX('Hoja de Trabajo para listado'!$CD$155:$DC$1048576,MATCH($A431,'Hoja de Trabajo para listado'!$CD$155:$CD$1048576,0),MATCH((CUADRO!H$5&amp;$E431),'Hoja de Trabajo para listado'!$CD$151:$DC$151,0)),0)</f>
        <v>0</v>
      </c>
      <c r="I431" s="243">
        <f ca="1">+IFERROR(INDEX('Hoja de Trabajo para listado'!$A$155:$Z$1048576,MATCH($A431,'Hoja de Trabajo para listado'!$A$155:$A$1048576,0),MATCH((CUADRO!I$5&amp;$E431),'Hoja de Trabajo para listado'!$A$151:$Z$151,0)),0)+IFERROR(INDEX('Hoja de Trabajo para listado'!$AB$155:$BA$1048576,MATCH($A431,'Hoja de Trabajo para listado'!$AB$155:$AB$1048576,0),MATCH((CUADRO!I$5&amp;$E431),'Hoja de Trabajo para listado'!$AB$151:$BA$151,0)),0)+IFERROR(INDEX('Hoja de Trabajo para listado'!$BC$155:$CB$1048576,MATCH($A431,'Hoja de Trabajo para listado'!$BC$155:$BC$1048576,0),MATCH((CUADRO!I$5&amp;$E431),'Hoja de Trabajo para listado'!$BC$151:$CB$151,0)),0)+IFERROR(INDEX('Hoja de Trabajo para listado'!$DE$153:$DG$274,MATCH($A431,'Hoja de Trabajo para listado'!$DE$153:$DE$1048576,0),MATCH((CUADRO!I$5&amp;$E431),'Hoja de Trabajo para listado'!$DE$151:$DG$151,0)),0)+IFERROR(INDEX('Hoja de Trabajo para listado'!$CD$155:$DC$1048576,MATCH($A431,'Hoja de Trabajo para listado'!$CD$155:$CD$1048576,0),MATCH((CUADRO!I$5&amp;$E431),'Hoja de Trabajo para listado'!$CD$151:$DC$151,0)),0)</f>
        <v>0</v>
      </c>
      <c r="J431" s="243">
        <f ca="1">+IFERROR(INDEX('Hoja de Trabajo para listado'!$A$155:$Z$1048576,MATCH($A431,'Hoja de Trabajo para listado'!$A$155:$A$1048576,0),MATCH((CUADRO!J$5&amp;$E431),'Hoja de Trabajo para listado'!$A$151:$Z$151,0)),0)+IFERROR(INDEX('Hoja de Trabajo para listado'!$AB$155:$BA$1048576,MATCH($A431,'Hoja de Trabajo para listado'!$AB$155:$AB$1048576,0),MATCH((CUADRO!J$5&amp;$E431),'Hoja de Trabajo para listado'!$AB$151:$BA$151,0)),0)+IFERROR(INDEX('Hoja de Trabajo para listado'!$BC$155:$CB$1048576,MATCH($A431,'Hoja de Trabajo para listado'!$BC$155:$BC$1048576,0),MATCH((CUADRO!J$5&amp;$E431),'Hoja de Trabajo para listado'!$BC$151:$CB$151,0)),0)+IFERROR(INDEX('Hoja de Trabajo para listado'!$DE$153:$DG$274,MATCH($A431,'Hoja de Trabajo para listado'!$DE$153:$DE$1048576,0),MATCH((CUADRO!J$5&amp;$E431),'Hoja de Trabajo para listado'!$DE$151:$DG$151,0)),0)+IFERROR(INDEX('Hoja de Trabajo para listado'!$CD$155:$DC$1048576,MATCH($A431,'Hoja de Trabajo para listado'!$CD$155:$CD$1048576,0),MATCH((CUADRO!J$5&amp;$E431),'Hoja de Trabajo para listado'!$CD$151:$DC$151,0)),0)</f>
        <v>0</v>
      </c>
      <c r="K431" s="243">
        <f ca="1">+IFERROR(INDEX('Hoja de Trabajo para listado'!$A$155:$Z$1048576,MATCH($A431,'Hoja de Trabajo para listado'!$A$155:$A$1048576,0),MATCH((CUADRO!K$5&amp;$E431),'Hoja de Trabajo para listado'!$A$151:$Z$151,0)),0)+IFERROR(INDEX('Hoja de Trabajo para listado'!$AB$155:$BA$1048576,MATCH($A431,'Hoja de Trabajo para listado'!$AB$155:$AB$1048576,0),MATCH((CUADRO!K$5&amp;$E431),'Hoja de Trabajo para listado'!$AB$151:$BA$151,0)),0)+IFERROR(INDEX('Hoja de Trabajo para listado'!$BC$155:$CB$1048576,MATCH($A431,'Hoja de Trabajo para listado'!$BC$155:$BC$1048576,0),MATCH((CUADRO!K$5&amp;$E431),'Hoja de Trabajo para listado'!$BC$151:$CB$151,0)),0)+IFERROR(INDEX('Hoja de Trabajo para listado'!$DE$153:$DG$274,MATCH($A431,'Hoja de Trabajo para listado'!$DE$153:$DE$1048576,0),MATCH((CUADRO!K$5&amp;$E431),'Hoja de Trabajo para listado'!$DE$151:$DG$151,0)),0)+IFERROR(INDEX('Hoja de Trabajo para listado'!$CD$155:$DC$1048576,MATCH($A431,'Hoja de Trabajo para listado'!$CD$155:$CD$1048576,0),MATCH((CUADRO!K$5&amp;$E431),'Hoja de Trabajo para listado'!$CD$151:$DC$151,0)),0)</f>
        <v>0</v>
      </c>
      <c r="L431" s="243">
        <f ca="1">+IFERROR(INDEX('Hoja de Trabajo para listado'!$A$155:$Z$1048576,MATCH($A431,'Hoja de Trabajo para listado'!$A$155:$A$1048576,0),MATCH((CUADRO!L$5&amp;$E431),'Hoja de Trabajo para listado'!$A$151:$Z$151,0)),0)+IFERROR(INDEX('Hoja de Trabajo para listado'!$AB$155:$BA$1048576,MATCH($A431,'Hoja de Trabajo para listado'!$AB$155:$AB$1048576,0),MATCH((CUADRO!L$5&amp;$E431),'Hoja de Trabajo para listado'!$AB$151:$BA$151,0)),0)+IFERROR(INDEX('Hoja de Trabajo para listado'!$BC$155:$CB$1048576,MATCH($A431,'Hoja de Trabajo para listado'!$BC$155:$BC$1048576,0),MATCH((CUADRO!L$5&amp;$E431),'Hoja de Trabajo para listado'!$BC$151:$CB$151,0)),0)+IFERROR(INDEX('Hoja de Trabajo para listado'!$DE$153:$DG$274,MATCH($A431,'Hoja de Trabajo para listado'!$DE$153:$DE$1048576,0),MATCH((CUADRO!L$5&amp;$E431),'Hoja de Trabajo para listado'!$DE$151:$DG$151,0)),0)+IFERROR(INDEX('Hoja de Trabajo para listado'!$CD$155:$DC$1048576,MATCH($A431,'Hoja de Trabajo para listado'!$CD$155:$CD$1048576,0),MATCH((CUADRO!L$5&amp;$E431),'Hoja de Trabajo para listado'!$CD$151:$DC$151,0)),0)</f>
        <v>0</v>
      </c>
      <c r="M431" s="243">
        <f ca="1">+IFERROR(INDEX('Hoja de Trabajo para listado'!$A$155:$Z$1048576,MATCH($A431,'Hoja de Trabajo para listado'!$A$155:$A$1048576,0),MATCH((CUADRO!M$5&amp;$E431),'Hoja de Trabajo para listado'!$A$151:$Z$151,0)),0)+IFERROR(INDEX('Hoja de Trabajo para listado'!$AB$155:$BA$1048576,MATCH($A431,'Hoja de Trabajo para listado'!$AB$155:$AB$1048576,0),MATCH((CUADRO!M$5&amp;$E431),'Hoja de Trabajo para listado'!$AB$151:$BA$151,0)),0)+IFERROR(INDEX('Hoja de Trabajo para listado'!$BC$155:$CB$1048576,MATCH($A431,'Hoja de Trabajo para listado'!$BC$155:$BC$1048576,0),MATCH((CUADRO!M$5&amp;$E431),'Hoja de Trabajo para listado'!$BC$151:$CB$151,0)),0)+IFERROR(INDEX('Hoja de Trabajo para listado'!$DE$153:$DG$274,MATCH($A431,'Hoja de Trabajo para listado'!$DE$153:$DE$1048576,0),MATCH((CUADRO!M$5&amp;$E431),'Hoja de Trabajo para listado'!$DE$151:$DG$151,0)),0)+IFERROR(INDEX('Hoja de Trabajo para listado'!$CD$155:$DC$1048576,MATCH($A431,'Hoja de Trabajo para listado'!$CD$155:$CD$1048576,0),MATCH((CUADRO!M$5&amp;$E431),'Hoja de Trabajo para listado'!$CD$151:$DC$151,0)),0)</f>
        <v>0</v>
      </c>
      <c r="N431" s="243">
        <f ca="1">+IFERROR(INDEX('Hoja de Trabajo para listado'!$A$155:$Z$1048576,MATCH($A431,'Hoja de Trabajo para listado'!$A$155:$A$1048576,0),MATCH((CUADRO!N$5&amp;$E431),'Hoja de Trabajo para listado'!$A$151:$Z$151,0)),0)+IFERROR(INDEX('Hoja de Trabajo para listado'!$AB$155:$BA$1048576,MATCH($A431,'Hoja de Trabajo para listado'!$AB$155:$AB$1048576,0),MATCH((CUADRO!N$5&amp;$E431),'Hoja de Trabajo para listado'!$AB$151:$BA$151,0)),0)+IFERROR(INDEX('Hoja de Trabajo para listado'!$BC$155:$CB$1048576,MATCH($A431,'Hoja de Trabajo para listado'!$BC$155:$BC$1048576,0),MATCH((CUADRO!N$5&amp;$E431),'Hoja de Trabajo para listado'!$BC$151:$CB$151,0)),0)+IFERROR(INDEX('Hoja de Trabajo para listado'!$DE$153:$DG$274,MATCH($A431,'Hoja de Trabajo para listado'!$DE$153:$DE$1048576,0),MATCH((CUADRO!N$5&amp;$E431),'Hoja de Trabajo para listado'!$DE$151:$DG$151,0)),0)+IFERROR(INDEX('Hoja de Trabajo para listado'!$CD$155:$DC$1048576,MATCH($A431,'Hoja de Trabajo para listado'!$CD$155:$CD$1048576,0),MATCH((CUADRO!N$5&amp;$E431),'Hoja de Trabajo para listado'!$CD$151:$DC$151,0)),0)</f>
        <v>0</v>
      </c>
      <c r="O431" s="243">
        <f ca="1">+IFERROR(INDEX('Hoja de Trabajo para listado'!$A$155:$Z$1048576,MATCH($A431,'Hoja de Trabajo para listado'!$A$155:$A$1048576,0),MATCH((CUADRO!O$5&amp;$E431),'Hoja de Trabajo para listado'!$A$151:$Z$151,0)),0)+IFERROR(INDEX('Hoja de Trabajo para listado'!$AB$155:$BA$1048576,MATCH($A431,'Hoja de Trabajo para listado'!$AB$155:$AB$1048576,0),MATCH((CUADRO!O$5&amp;$E431),'Hoja de Trabajo para listado'!$AB$151:$BA$151,0)),0)+IFERROR(INDEX('Hoja de Trabajo para listado'!$BC$155:$CB$1048576,MATCH($A431,'Hoja de Trabajo para listado'!$BC$155:$BC$1048576,0),MATCH((CUADRO!O$5&amp;$E431),'Hoja de Trabajo para listado'!$BC$151:$CB$151,0)),0)+IFERROR(INDEX('Hoja de Trabajo para listado'!$DE$153:$DG$274,MATCH($A431,'Hoja de Trabajo para listado'!$DE$153:$DE$1048576,0),MATCH((CUADRO!O$5&amp;$E431),'Hoja de Trabajo para listado'!$DE$151:$DG$151,0)),0)+IFERROR(INDEX('Hoja de Trabajo para listado'!$CD$155:$DC$1048576,MATCH($A431,'Hoja de Trabajo para listado'!$CD$155:$CD$1048576,0),MATCH((CUADRO!O$5&amp;$E431),'Hoja de Trabajo para listado'!$CD$151:$DC$151,0)),0)</f>
        <v>0</v>
      </c>
      <c r="P431" s="243">
        <f ca="1">+IFERROR(INDEX('Hoja de Trabajo para listado'!$A$155:$Z$1048576,MATCH($A431,'Hoja de Trabajo para listado'!$A$155:$A$1048576,0),MATCH((CUADRO!P$5&amp;$E431),'Hoja de Trabajo para listado'!$A$151:$Z$151,0)),0)+IFERROR(INDEX('Hoja de Trabajo para listado'!$AB$155:$BA$1048576,MATCH($A431,'Hoja de Trabajo para listado'!$AB$155:$AB$1048576,0),MATCH((CUADRO!P$5&amp;$E431),'Hoja de Trabajo para listado'!$AB$151:$BA$151,0)),0)+IFERROR(INDEX('Hoja de Trabajo para listado'!$BC$155:$CB$1048576,MATCH($A431,'Hoja de Trabajo para listado'!$BC$155:$BC$1048576,0),MATCH((CUADRO!P$5&amp;$E431),'Hoja de Trabajo para listado'!$BC$151:$CB$151,0)),0)+IFERROR(INDEX('Hoja de Trabajo para listado'!$DE$153:$DG$274,MATCH($A431,'Hoja de Trabajo para listado'!$DE$153:$DE$1048576,0),MATCH((CUADRO!P$5&amp;$E431),'Hoja de Trabajo para listado'!$DE$151:$DG$151,0)),0)+IFERROR(INDEX('Hoja de Trabajo para listado'!$CD$155:$DC$1048576,MATCH($A431,'Hoja de Trabajo para listado'!$CD$155:$CD$1048576,0),MATCH((CUADRO!P$5&amp;$E431),'Hoja de Trabajo para listado'!$CD$151:$DC$151,0)),0)</f>
        <v>0</v>
      </c>
      <c r="Q431" s="243">
        <f ca="1">+IFERROR(INDEX('Hoja de Trabajo para listado'!$A$155:$Z$1048576,MATCH($A431,'Hoja de Trabajo para listado'!$A$155:$A$1048576,0),MATCH((CUADRO!Q$5&amp;$E431),'Hoja de Trabajo para listado'!$A$151:$Z$151,0)),0)+IFERROR(INDEX('Hoja de Trabajo para listado'!$AB$155:$BA$1048576,MATCH($A431,'Hoja de Trabajo para listado'!$AB$155:$AB$1048576,0),MATCH((CUADRO!Q$5&amp;$E431),'Hoja de Trabajo para listado'!$AB$151:$BA$151,0)),0)+IFERROR(INDEX('Hoja de Trabajo para listado'!$BC$155:$CB$1048576,MATCH($A431,'Hoja de Trabajo para listado'!$BC$155:$BC$1048576,0),MATCH((CUADRO!Q$5&amp;$E431),'Hoja de Trabajo para listado'!$BC$151:$CB$151,0)),0)+IFERROR(INDEX('Hoja de Trabajo para listado'!$DE$153:$DG$274,MATCH($A431,'Hoja de Trabajo para listado'!$DE$153:$DE$1048576,0),MATCH((CUADRO!Q$5&amp;$E431),'Hoja de Trabajo para listado'!$DE$151:$DG$151,0)),0)+IFERROR(INDEX('Hoja de Trabajo para listado'!$CD$155:$DC$1048576,MATCH($A431,'Hoja de Trabajo para listado'!$CD$155:$CD$1048576,0),MATCH((CUADRO!Q$5&amp;$E431),'Hoja de Trabajo para listado'!$CD$151:$DC$151,0)),0)</f>
        <v>0</v>
      </c>
      <c r="R431" s="243">
        <f t="shared" ca="1" si="15"/>
        <v>0</v>
      </c>
      <c r="S431" s="249">
        <f ca="1">+R430+R431</f>
        <v>0</v>
      </c>
      <c r="T431" s="243">
        <f ca="1">+S431</f>
        <v>0</v>
      </c>
      <c r="U431" s="242">
        <f t="shared" si="16"/>
        <v>2</v>
      </c>
      <c r="V431" s="333" t="str">
        <f>+VLOOKUP(A431,bd_lista!$A$3:$E$590,5,FALSE)</f>
        <v>Gobiernos Autónomos Departamentales</v>
      </c>
      <c r="W431" s="392"/>
      <c r="X431" s="242">
        <f>+VLOOKUP(A431,[4]Sheet1!$A$13:$D$744,4,FALSE)</f>
        <v>0</v>
      </c>
      <c r="Y431" s="242" t="e">
        <f>+VLOOKUP(X431,bd_lista!$A$3:$C$590,3,FALSE)</f>
        <v>#N/A</v>
      </c>
      <c r="Z431" s="292"/>
      <c r="AA431" s="293"/>
    </row>
    <row r="432" spans="1:27" customFormat="1" ht="27" hidden="1" customHeight="1">
      <c r="A432" s="32">
        <v>909</v>
      </c>
      <c r="B432" s="387">
        <f>+A432</f>
        <v>909</v>
      </c>
      <c r="C432" s="247" t="str">
        <f>+VLOOKUP(A432,bd_lista!$A$3:$C$590,3,FALSE)</f>
        <v>Gobierno Autónomo Departamental de Pando</v>
      </c>
      <c r="D432" s="389" t="str">
        <f>+C432</f>
        <v>Gobierno Autónomo Departamental de Pando</v>
      </c>
      <c r="E432" s="242" t="s">
        <v>1304</v>
      </c>
      <c r="F432" s="243">
        <f ca="1">+IFERROR(INDEX('Hoja de Trabajo para listado'!$A$155:$Z$1048576,MATCH($A432,'Hoja de Trabajo para listado'!$A$155:$A$1048576,0),MATCH((CUADRO!F$5&amp;$E432),'Hoja de Trabajo para listado'!$A$151:$Z$151,0)),0)+IFERROR(INDEX('Hoja de Trabajo para listado'!$AB$155:$BA$1048576,MATCH($A432,'Hoja de Trabajo para listado'!$AB$155:$AB$1048576,0),MATCH((CUADRO!F$5&amp;$E432),'Hoja de Trabajo para listado'!$AB$151:$BA$151,0)),0)+IFERROR(INDEX('Hoja de Trabajo para listado'!$BC$155:$CB$1048576,MATCH($A432,'Hoja de Trabajo para listado'!$BC$155:$BC$1048576,0),MATCH((CUADRO!F$5&amp;$E432),'Hoja de Trabajo para listado'!$BC$151:$CB$151,0)),0)+IFERROR(INDEX('Hoja de Trabajo para listado'!$DE$153:$DG$274,MATCH($A432,'Hoja de Trabajo para listado'!$DE$153:$DE$1048576,0),MATCH((CUADRO!F$5&amp;$E432),'Hoja de Trabajo para listado'!$DE$151:$DG$151,0)),0)+IFERROR(INDEX('Hoja de Trabajo para listado'!$CD$155:$DC$1048576,MATCH($A432,'Hoja de Trabajo para listado'!$CD$155:$CD$1048576,0),MATCH((CUADRO!F$5&amp;$E432),'Hoja de Trabajo para listado'!$CD$151:$DC$151,0)),0)</f>
        <v>0</v>
      </c>
      <c r="G432" s="243">
        <f ca="1">+IFERROR(INDEX('Hoja de Trabajo para listado'!$A$155:$Z$1048576,MATCH($A432,'Hoja de Trabajo para listado'!$A$155:$A$1048576,0),MATCH((CUADRO!G$5&amp;$E432),'Hoja de Trabajo para listado'!$A$151:$Z$151,0)),0)+IFERROR(INDEX('Hoja de Trabajo para listado'!$AB$155:$BA$1048576,MATCH($A432,'Hoja de Trabajo para listado'!$AB$155:$AB$1048576,0),MATCH((CUADRO!G$5&amp;$E432),'Hoja de Trabajo para listado'!$AB$151:$BA$151,0)),0)+IFERROR(INDEX('Hoja de Trabajo para listado'!$BC$155:$CB$1048576,MATCH($A432,'Hoja de Trabajo para listado'!$BC$155:$BC$1048576,0),MATCH((CUADRO!G$5&amp;$E432),'Hoja de Trabajo para listado'!$BC$151:$CB$151,0)),0)+IFERROR(INDEX('Hoja de Trabajo para listado'!$DE$153:$DG$274,MATCH($A432,'Hoja de Trabajo para listado'!$DE$153:$DE$1048576,0),MATCH((CUADRO!G$5&amp;$E432),'Hoja de Trabajo para listado'!$DE$151:$DG$151,0)),0)+IFERROR(INDEX('Hoja de Trabajo para listado'!$CD$155:$DC$1048576,MATCH($A432,'Hoja de Trabajo para listado'!$CD$155:$CD$1048576,0),MATCH((CUADRO!G$5&amp;$E432),'Hoja de Trabajo para listado'!$CD$151:$DC$151,0)),0)</f>
        <v>0</v>
      </c>
      <c r="H432" s="243">
        <f ca="1">+IFERROR(INDEX('Hoja de Trabajo para listado'!$A$155:$Z$1048576,MATCH($A432,'Hoja de Trabajo para listado'!$A$155:$A$1048576,0),MATCH((CUADRO!H$5&amp;$E432),'Hoja de Trabajo para listado'!$A$151:$Z$151,0)),0)+IFERROR(INDEX('Hoja de Trabajo para listado'!$AB$155:$BA$1048576,MATCH($A432,'Hoja de Trabajo para listado'!$AB$155:$AB$1048576,0),MATCH((CUADRO!H$5&amp;$E432),'Hoja de Trabajo para listado'!$AB$151:$BA$151,0)),0)+IFERROR(INDEX('Hoja de Trabajo para listado'!$BC$155:$CB$1048576,MATCH($A432,'Hoja de Trabajo para listado'!$BC$155:$BC$1048576,0),MATCH((CUADRO!H$5&amp;$E432),'Hoja de Trabajo para listado'!$BC$151:$CB$151,0)),0)+IFERROR(INDEX('Hoja de Trabajo para listado'!$DE$153:$DG$274,MATCH($A432,'Hoja de Trabajo para listado'!$DE$153:$DE$1048576,0),MATCH((CUADRO!H$5&amp;$E432),'Hoja de Trabajo para listado'!$DE$151:$DG$151,0)),0)+IFERROR(INDEX('Hoja de Trabajo para listado'!$CD$155:$DC$1048576,MATCH($A432,'Hoja de Trabajo para listado'!$CD$155:$CD$1048576,0),MATCH((CUADRO!H$5&amp;$E432),'Hoja de Trabajo para listado'!$CD$151:$DC$151,0)),0)</f>
        <v>0</v>
      </c>
      <c r="I432" s="243">
        <f ca="1">+IFERROR(INDEX('Hoja de Trabajo para listado'!$A$155:$Z$1048576,MATCH($A432,'Hoja de Trabajo para listado'!$A$155:$A$1048576,0),MATCH((CUADRO!I$5&amp;$E432),'Hoja de Trabajo para listado'!$A$151:$Z$151,0)),0)+IFERROR(INDEX('Hoja de Trabajo para listado'!$AB$155:$BA$1048576,MATCH($A432,'Hoja de Trabajo para listado'!$AB$155:$AB$1048576,0),MATCH((CUADRO!I$5&amp;$E432),'Hoja de Trabajo para listado'!$AB$151:$BA$151,0)),0)+IFERROR(INDEX('Hoja de Trabajo para listado'!$BC$155:$CB$1048576,MATCH($A432,'Hoja de Trabajo para listado'!$BC$155:$BC$1048576,0),MATCH((CUADRO!I$5&amp;$E432),'Hoja de Trabajo para listado'!$BC$151:$CB$151,0)),0)+IFERROR(INDEX('Hoja de Trabajo para listado'!$DE$153:$DG$274,MATCH($A432,'Hoja de Trabajo para listado'!$DE$153:$DE$1048576,0),MATCH((CUADRO!I$5&amp;$E432),'Hoja de Trabajo para listado'!$DE$151:$DG$151,0)),0)+IFERROR(INDEX('Hoja de Trabajo para listado'!$CD$155:$DC$1048576,MATCH($A432,'Hoja de Trabajo para listado'!$CD$155:$CD$1048576,0),MATCH((CUADRO!I$5&amp;$E432),'Hoja de Trabajo para listado'!$CD$151:$DC$151,0)),0)</f>
        <v>0</v>
      </c>
      <c r="J432" s="243">
        <f ca="1">+IFERROR(INDEX('Hoja de Trabajo para listado'!$A$155:$Z$1048576,MATCH($A432,'Hoja de Trabajo para listado'!$A$155:$A$1048576,0),MATCH((CUADRO!J$5&amp;$E432),'Hoja de Trabajo para listado'!$A$151:$Z$151,0)),0)+IFERROR(INDEX('Hoja de Trabajo para listado'!$AB$155:$BA$1048576,MATCH($A432,'Hoja de Trabajo para listado'!$AB$155:$AB$1048576,0),MATCH((CUADRO!J$5&amp;$E432),'Hoja de Trabajo para listado'!$AB$151:$BA$151,0)),0)+IFERROR(INDEX('Hoja de Trabajo para listado'!$BC$155:$CB$1048576,MATCH($A432,'Hoja de Trabajo para listado'!$BC$155:$BC$1048576,0),MATCH((CUADRO!J$5&amp;$E432),'Hoja de Trabajo para listado'!$BC$151:$CB$151,0)),0)+IFERROR(INDEX('Hoja de Trabajo para listado'!$DE$153:$DG$274,MATCH($A432,'Hoja de Trabajo para listado'!$DE$153:$DE$1048576,0),MATCH((CUADRO!J$5&amp;$E432),'Hoja de Trabajo para listado'!$DE$151:$DG$151,0)),0)+IFERROR(INDEX('Hoja de Trabajo para listado'!$CD$155:$DC$1048576,MATCH($A432,'Hoja de Trabajo para listado'!$CD$155:$CD$1048576,0),MATCH((CUADRO!J$5&amp;$E432),'Hoja de Trabajo para listado'!$CD$151:$DC$151,0)),0)</f>
        <v>0</v>
      </c>
      <c r="K432" s="243">
        <f ca="1">+IFERROR(INDEX('Hoja de Trabajo para listado'!$A$155:$Z$1048576,MATCH($A432,'Hoja de Trabajo para listado'!$A$155:$A$1048576,0),MATCH((CUADRO!K$5&amp;$E432),'Hoja de Trabajo para listado'!$A$151:$Z$151,0)),0)+IFERROR(INDEX('Hoja de Trabajo para listado'!$AB$155:$BA$1048576,MATCH($A432,'Hoja de Trabajo para listado'!$AB$155:$AB$1048576,0),MATCH((CUADRO!K$5&amp;$E432),'Hoja de Trabajo para listado'!$AB$151:$BA$151,0)),0)+IFERROR(INDEX('Hoja de Trabajo para listado'!$BC$155:$CB$1048576,MATCH($A432,'Hoja de Trabajo para listado'!$BC$155:$BC$1048576,0),MATCH((CUADRO!K$5&amp;$E432),'Hoja de Trabajo para listado'!$BC$151:$CB$151,0)),0)+IFERROR(INDEX('Hoja de Trabajo para listado'!$DE$153:$DG$274,MATCH($A432,'Hoja de Trabajo para listado'!$DE$153:$DE$1048576,0),MATCH((CUADRO!K$5&amp;$E432),'Hoja de Trabajo para listado'!$DE$151:$DG$151,0)),0)+IFERROR(INDEX('Hoja de Trabajo para listado'!$CD$155:$DC$1048576,MATCH($A432,'Hoja de Trabajo para listado'!$CD$155:$CD$1048576,0),MATCH((CUADRO!K$5&amp;$E432),'Hoja de Trabajo para listado'!$CD$151:$DC$151,0)),0)</f>
        <v>0</v>
      </c>
      <c r="L432" s="243">
        <f ca="1">+IFERROR(INDEX('Hoja de Trabajo para listado'!$A$155:$Z$1048576,MATCH($A432,'Hoja de Trabajo para listado'!$A$155:$A$1048576,0),MATCH((CUADRO!L$5&amp;$E432),'Hoja de Trabajo para listado'!$A$151:$Z$151,0)),0)+IFERROR(INDEX('Hoja de Trabajo para listado'!$AB$155:$BA$1048576,MATCH($A432,'Hoja de Trabajo para listado'!$AB$155:$AB$1048576,0),MATCH((CUADRO!L$5&amp;$E432),'Hoja de Trabajo para listado'!$AB$151:$BA$151,0)),0)+IFERROR(INDEX('Hoja de Trabajo para listado'!$BC$155:$CB$1048576,MATCH($A432,'Hoja de Trabajo para listado'!$BC$155:$BC$1048576,0),MATCH((CUADRO!L$5&amp;$E432),'Hoja de Trabajo para listado'!$BC$151:$CB$151,0)),0)+IFERROR(INDEX('Hoja de Trabajo para listado'!$DE$153:$DG$274,MATCH($A432,'Hoja de Trabajo para listado'!$DE$153:$DE$1048576,0),MATCH((CUADRO!L$5&amp;$E432),'Hoja de Trabajo para listado'!$DE$151:$DG$151,0)),0)+IFERROR(INDEX('Hoja de Trabajo para listado'!$CD$155:$DC$1048576,MATCH($A432,'Hoja de Trabajo para listado'!$CD$155:$CD$1048576,0),MATCH((CUADRO!L$5&amp;$E432),'Hoja de Trabajo para listado'!$CD$151:$DC$151,0)),0)</f>
        <v>0</v>
      </c>
      <c r="M432" s="243">
        <f ca="1">+IFERROR(INDEX('Hoja de Trabajo para listado'!$A$155:$Z$1048576,MATCH($A432,'Hoja de Trabajo para listado'!$A$155:$A$1048576,0),MATCH((CUADRO!M$5&amp;$E432),'Hoja de Trabajo para listado'!$A$151:$Z$151,0)),0)+IFERROR(INDEX('Hoja de Trabajo para listado'!$AB$155:$BA$1048576,MATCH($A432,'Hoja de Trabajo para listado'!$AB$155:$AB$1048576,0),MATCH((CUADRO!M$5&amp;$E432),'Hoja de Trabajo para listado'!$AB$151:$BA$151,0)),0)+IFERROR(INDEX('Hoja de Trabajo para listado'!$BC$155:$CB$1048576,MATCH($A432,'Hoja de Trabajo para listado'!$BC$155:$BC$1048576,0),MATCH((CUADRO!M$5&amp;$E432),'Hoja de Trabajo para listado'!$BC$151:$CB$151,0)),0)+IFERROR(INDEX('Hoja de Trabajo para listado'!$DE$153:$DG$274,MATCH($A432,'Hoja de Trabajo para listado'!$DE$153:$DE$1048576,0),MATCH((CUADRO!M$5&amp;$E432),'Hoja de Trabajo para listado'!$DE$151:$DG$151,0)),0)+IFERROR(INDEX('Hoja de Trabajo para listado'!$CD$155:$DC$1048576,MATCH($A432,'Hoja de Trabajo para listado'!$CD$155:$CD$1048576,0),MATCH((CUADRO!M$5&amp;$E432),'Hoja de Trabajo para listado'!$CD$151:$DC$151,0)),0)</f>
        <v>0</v>
      </c>
      <c r="N432" s="243">
        <f ca="1">+IFERROR(INDEX('Hoja de Trabajo para listado'!$A$155:$Z$1048576,MATCH($A432,'Hoja de Trabajo para listado'!$A$155:$A$1048576,0),MATCH((CUADRO!N$5&amp;$E432),'Hoja de Trabajo para listado'!$A$151:$Z$151,0)),0)+IFERROR(INDEX('Hoja de Trabajo para listado'!$AB$155:$BA$1048576,MATCH($A432,'Hoja de Trabajo para listado'!$AB$155:$AB$1048576,0),MATCH((CUADRO!N$5&amp;$E432),'Hoja de Trabajo para listado'!$AB$151:$BA$151,0)),0)+IFERROR(INDEX('Hoja de Trabajo para listado'!$BC$155:$CB$1048576,MATCH($A432,'Hoja de Trabajo para listado'!$BC$155:$BC$1048576,0),MATCH((CUADRO!N$5&amp;$E432),'Hoja de Trabajo para listado'!$BC$151:$CB$151,0)),0)+IFERROR(INDEX('Hoja de Trabajo para listado'!$DE$153:$DG$274,MATCH($A432,'Hoja de Trabajo para listado'!$DE$153:$DE$1048576,0),MATCH((CUADRO!N$5&amp;$E432),'Hoja de Trabajo para listado'!$DE$151:$DG$151,0)),0)+IFERROR(INDEX('Hoja de Trabajo para listado'!$CD$155:$DC$1048576,MATCH($A432,'Hoja de Trabajo para listado'!$CD$155:$CD$1048576,0),MATCH((CUADRO!N$5&amp;$E432),'Hoja de Trabajo para listado'!$CD$151:$DC$151,0)),0)</f>
        <v>0</v>
      </c>
      <c r="O432" s="243">
        <f ca="1">+IFERROR(INDEX('Hoja de Trabajo para listado'!$A$155:$Z$1048576,MATCH($A432,'Hoja de Trabajo para listado'!$A$155:$A$1048576,0),MATCH((CUADRO!O$5&amp;$E432),'Hoja de Trabajo para listado'!$A$151:$Z$151,0)),0)+IFERROR(INDEX('Hoja de Trabajo para listado'!$AB$155:$BA$1048576,MATCH($A432,'Hoja de Trabajo para listado'!$AB$155:$AB$1048576,0),MATCH((CUADRO!O$5&amp;$E432),'Hoja de Trabajo para listado'!$AB$151:$BA$151,0)),0)+IFERROR(INDEX('Hoja de Trabajo para listado'!$BC$155:$CB$1048576,MATCH($A432,'Hoja de Trabajo para listado'!$BC$155:$BC$1048576,0),MATCH((CUADRO!O$5&amp;$E432),'Hoja de Trabajo para listado'!$BC$151:$CB$151,0)),0)+IFERROR(INDEX('Hoja de Trabajo para listado'!$DE$153:$DG$274,MATCH($A432,'Hoja de Trabajo para listado'!$DE$153:$DE$1048576,0),MATCH((CUADRO!O$5&amp;$E432),'Hoja de Trabajo para listado'!$DE$151:$DG$151,0)),0)+IFERROR(INDEX('Hoja de Trabajo para listado'!$CD$155:$DC$1048576,MATCH($A432,'Hoja de Trabajo para listado'!$CD$155:$CD$1048576,0),MATCH((CUADRO!O$5&amp;$E432),'Hoja de Trabajo para listado'!$CD$151:$DC$151,0)),0)</f>
        <v>0</v>
      </c>
      <c r="P432" s="243">
        <f ca="1">+IFERROR(INDEX('Hoja de Trabajo para listado'!$A$155:$Z$1048576,MATCH($A432,'Hoja de Trabajo para listado'!$A$155:$A$1048576,0),MATCH((CUADRO!P$5&amp;$E432),'Hoja de Trabajo para listado'!$A$151:$Z$151,0)),0)+IFERROR(INDEX('Hoja de Trabajo para listado'!$AB$155:$BA$1048576,MATCH($A432,'Hoja de Trabajo para listado'!$AB$155:$AB$1048576,0),MATCH((CUADRO!P$5&amp;$E432),'Hoja de Trabajo para listado'!$AB$151:$BA$151,0)),0)+IFERROR(INDEX('Hoja de Trabajo para listado'!$BC$155:$CB$1048576,MATCH($A432,'Hoja de Trabajo para listado'!$BC$155:$BC$1048576,0),MATCH((CUADRO!P$5&amp;$E432),'Hoja de Trabajo para listado'!$BC$151:$CB$151,0)),0)+IFERROR(INDEX('Hoja de Trabajo para listado'!$DE$153:$DG$274,MATCH($A432,'Hoja de Trabajo para listado'!$DE$153:$DE$1048576,0),MATCH((CUADRO!P$5&amp;$E432),'Hoja de Trabajo para listado'!$DE$151:$DG$151,0)),0)+IFERROR(INDEX('Hoja de Trabajo para listado'!$CD$155:$DC$1048576,MATCH($A432,'Hoja de Trabajo para listado'!$CD$155:$CD$1048576,0),MATCH((CUADRO!P$5&amp;$E432),'Hoja de Trabajo para listado'!$CD$151:$DC$151,0)),0)</f>
        <v>0</v>
      </c>
      <c r="Q432" s="243">
        <f ca="1">+IFERROR(INDEX('Hoja de Trabajo para listado'!$A$155:$Z$1048576,MATCH($A432,'Hoja de Trabajo para listado'!$A$155:$A$1048576,0),MATCH((CUADRO!Q$5&amp;$E432),'Hoja de Trabajo para listado'!$A$151:$Z$151,0)),0)+IFERROR(INDEX('Hoja de Trabajo para listado'!$AB$155:$BA$1048576,MATCH($A432,'Hoja de Trabajo para listado'!$AB$155:$AB$1048576,0),MATCH((CUADRO!Q$5&amp;$E432),'Hoja de Trabajo para listado'!$AB$151:$BA$151,0)),0)+IFERROR(INDEX('Hoja de Trabajo para listado'!$BC$155:$CB$1048576,MATCH($A432,'Hoja de Trabajo para listado'!$BC$155:$BC$1048576,0),MATCH((CUADRO!Q$5&amp;$E432),'Hoja de Trabajo para listado'!$BC$151:$CB$151,0)),0)+IFERROR(INDEX('Hoja de Trabajo para listado'!$DE$153:$DG$274,MATCH($A432,'Hoja de Trabajo para listado'!$DE$153:$DE$1048576,0),MATCH((CUADRO!Q$5&amp;$E432),'Hoja de Trabajo para listado'!$DE$151:$DG$151,0)),0)+IFERROR(INDEX('Hoja de Trabajo para listado'!$CD$155:$DC$1048576,MATCH($A432,'Hoja de Trabajo para listado'!$CD$155:$CD$1048576,0),MATCH((CUADRO!Q$5&amp;$E432),'Hoja de Trabajo para listado'!$CD$151:$DC$151,0)),0)</f>
        <v>0</v>
      </c>
      <c r="R432" s="243">
        <f t="shared" ca="1" si="15"/>
        <v>0</v>
      </c>
      <c r="S432" s="249"/>
      <c r="T432" s="243">
        <f ca="1">+T433</f>
        <v>0</v>
      </c>
      <c r="U432" s="242">
        <f t="shared" si="16"/>
        <v>1</v>
      </c>
      <c r="V432" s="333" t="str">
        <f>+VLOOKUP(A432,bd_lista!$A$3:$E$590,5,FALSE)</f>
        <v>Gobiernos Autónomos Departamentales</v>
      </c>
      <c r="W432" s="391" t="str">
        <f>+V432</f>
        <v>Gobiernos Autónomos Departamentales</v>
      </c>
      <c r="X432" s="242">
        <f>+VLOOKUP(A432,[4]Sheet1!$A$13:$D$744,4,FALSE)</f>
        <v>0</v>
      </c>
      <c r="Y432" s="242" t="e">
        <f>+VLOOKUP(X432,bd_lista!$A$3:$C$590,3,FALSE)</f>
        <v>#N/A</v>
      </c>
      <c r="Z432" s="294">
        <f>+X432</f>
        <v>0</v>
      </c>
      <c r="AA432" s="295" t="e">
        <f>+Y432</f>
        <v>#N/A</v>
      </c>
    </row>
    <row r="433" spans="1:27" customFormat="1" ht="27" hidden="1" customHeight="1">
      <c r="A433" s="32">
        <v>909</v>
      </c>
      <c r="B433" s="388"/>
      <c r="C433" s="247" t="str">
        <f>+VLOOKUP(A433,bd_lista!$A$3:$C$590,3,FALSE)</f>
        <v>Gobierno Autónomo Departamental de Pando</v>
      </c>
      <c r="D433" s="390"/>
      <c r="E433" s="244" t="s">
        <v>1305</v>
      </c>
      <c r="F433" s="243">
        <f ca="1">+IFERROR(INDEX('Hoja de Trabajo para listado'!$A$155:$Z$1048576,MATCH($A433,'Hoja de Trabajo para listado'!$A$155:$A$1048576,0),MATCH((CUADRO!F$5&amp;$E433),'Hoja de Trabajo para listado'!$A$151:$Z$151,0)),0)+IFERROR(INDEX('Hoja de Trabajo para listado'!$AB$155:$BA$1048576,MATCH($A433,'Hoja de Trabajo para listado'!$AB$155:$AB$1048576,0),MATCH((CUADRO!F$5&amp;$E433),'Hoja de Trabajo para listado'!$AB$151:$BA$151,0)),0)+IFERROR(INDEX('Hoja de Trabajo para listado'!$BC$155:$CB$1048576,MATCH($A433,'Hoja de Trabajo para listado'!$BC$155:$BC$1048576,0),MATCH((CUADRO!F$5&amp;$E433),'Hoja de Trabajo para listado'!$BC$151:$CB$151,0)),0)+IFERROR(INDEX('Hoja de Trabajo para listado'!$DE$153:$DG$274,MATCH($A433,'Hoja de Trabajo para listado'!$DE$153:$DE$1048576,0),MATCH((CUADRO!F$5&amp;$E433),'Hoja de Trabajo para listado'!$DE$151:$DG$151,0)),0)+IFERROR(INDEX('Hoja de Trabajo para listado'!$CD$155:$DC$1048576,MATCH($A433,'Hoja de Trabajo para listado'!$CD$155:$CD$1048576,0),MATCH((CUADRO!F$5&amp;$E433),'Hoja de Trabajo para listado'!$CD$151:$DC$151,0)),0)</f>
        <v>0</v>
      </c>
      <c r="G433" s="243">
        <f ca="1">+IFERROR(INDEX('Hoja de Trabajo para listado'!$A$155:$Z$1048576,MATCH($A433,'Hoja de Trabajo para listado'!$A$155:$A$1048576,0),MATCH((CUADRO!G$5&amp;$E433),'Hoja de Trabajo para listado'!$A$151:$Z$151,0)),0)+IFERROR(INDEX('Hoja de Trabajo para listado'!$AB$155:$BA$1048576,MATCH($A433,'Hoja de Trabajo para listado'!$AB$155:$AB$1048576,0),MATCH((CUADRO!G$5&amp;$E433),'Hoja de Trabajo para listado'!$AB$151:$BA$151,0)),0)+IFERROR(INDEX('Hoja de Trabajo para listado'!$BC$155:$CB$1048576,MATCH($A433,'Hoja de Trabajo para listado'!$BC$155:$BC$1048576,0),MATCH((CUADRO!G$5&amp;$E433),'Hoja de Trabajo para listado'!$BC$151:$CB$151,0)),0)+IFERROR(INDEX('Hoja de Trabajo para listado'!$DE$153:$DG$274,MATCH($A433,'Hoja de Trabajo para listado'!$DE$153:$DE$1048576,0),MATCH((CUADRO!G$5&amp;$E433),'Hoja de Trabajo para listado'!$DE$151:$DG$151,0)),0)+IFERROR(INDEX('Hoja de Trabajo para listado'!$CD$155:$DC$1048576,MATCH($A433,'Hoja de Trabajo para listado'!$CD$155:$CD$1048576,0),MATCH((CUADRO!G$5&amp;$E433),'Hoja de Trabajo para listado'!$CD$151:$DC$151,0)),0)</f>
        <v>0</v>
      </c>
      <c r="H433" s="243">
        <f ca="1">+IFERROR(INDEX('Hoja de Trabajo para listado'!$A$155:$Z$1048576,MATCH($A433,'Hoja de Trabajo para listado'!$A$155:$A$1048576,0),MATCH((CUADRO!H$5&amp;$E433),'Hoja de Trabajo para listado'!$A$151:$Z$151,0)),0)+IFERROR(INDEX('Hoja de Trabajo para listado'!$AB$155:$BA$1048576,MATCH($A433,'Hoja de Trabajo para listado'!$AB$155:$AB$1048576,0),MATCH((CUADRO!H$5&amp;$E433),'Hoja de Trabajo para listado'!$AB$151:$BA$151,0)),0)+IFERROR(INDEX('Hoja de Trabajo para listado'!$BC$155:$CB$1048576,MATCH($A433,'Hoja de Trabajo para listado'!$BC$155:$BC$1048576,0),MATCH((CUADRO!H$5&amp;$E433),'Hoja de Trabajo para listado'!$BC$151:$CB$151,0)),0)+IFERROR(INDEX('Hoja de Trabajo para listado'!$DE$153:$DG$274,MATCH($A433,'Hoja de Trabajo para listado'!$DE$153:$DE$1048576,0),MATCH((CUADRO!H$5&amp;$E433),'Hoja de Trabajo para listado'!$DE$151:$DG$151,0)),0)+IFERROR(INDEX('Hoja de Trabajo para listado'!$CD$155:$DC$1048576,MATCH($A433,'Hoja de Trabajo para listado'!$CD$155:$CD$1048576,0),MATCH((CUADRO!H$5&amp;$E433),'Hoja de Trabajo para listado'!$CD$151:$DC$151,0)),0)</f>
        <v>0</v>
      </c>
      <c r="I433" s="243">
        <f ca="1">+IFERROR(INDEX('Hoja de Trabajo para listado'!$A$155:$Z$1048576,MATCH($A433,'Hoja de Trabajo para listado'!$A$155:$A$1048576,0),MATCH((CUADRO!I$5&amp;$E433),'Hoja de Trabajo para listado'!$A$151:$Z$151,0)),0)+IFERROR(INDEX('Hoja de Trabajo para listado'!$AB$155:$BA$1048576,MATCH($A433,'Hoja de Trabajo para listado'!$AB$155:$AB$1048576,0),MATCH((CUADRO!I$5&amp;$E433),'Hoja de Trabajo para listado'!$AB$151:$BA$151,0)),0)+IFERROR(INDEX('Hoja de Trabajo para listado'!$BC$155:$CB$1048576,MATCH($A433,'Hoja de Trabajo para listado'!$BC$155:$BC$1048576,0),MATCH((CUADRO!I$5&amp;$E433),'Hoja de Trabajo para listado'!$BC$151:$CB$151,0)),0)+IFERROR(INDEX('Hoja de Trabajo para listado'!$DE$153:$DG$274,MATCH($A433,'Hoja de Trabajo para listado'!$DE$153:$DE$1048576,0),MATCH((CUADRO!I$5&amp;$E433),'Hoja de Trabajo para listado'!$DE$151:$DG$151,0)),0)+IFERROR(INDEX('Hoja de Trabajo para listado'!$CD$155:$DC$1048576,MATCH($A433,'Hoja de Trabajo para listado'!$CD$155:$CD$1048576,0),MATCH((CUADRO!I$5&amp;$E433),'Hoja de Trabajo para listado'!$CD$151:$DC$151,0)),0)</f>
        <v>0</v>
      </c>
      <c r="J433" s="243">
        <f ca="1">+IFERROR(INDEX('Hoja de Trabajo para listado'!$A$155:$Z$1048576,MATCH($A433,'Hoja de Trabajo para listado'!$A$155:$A$1048576,0),MATCH((CUADRO!J$5&amp;$E433),'Hoja de Trabajo para listado'!$A$151:$Z$151,0)),0)+IFERROR(INDEX('Hoja de Trabajo para listado'!$AB$155:$BA$1048576,MATCH($A433,'Hoja de Trabajo para listado'!$AB$155:$AB$1048576,0),MATCH((CUADRO!J$5&amp;$E433),'Hoja de Trabajo para listado'!$AB$151:$BA$151,0)),0)+IFERROR(INDEX('Hoja de Trabajo para listado'!$BC$155:$CB$1048576,MATCH($A433,'Hoja de Trabajo para listado'!$BC$155:$BC$1048576,0),MATCH((CUADRO!J$5&amp;$E433),'Hoja de Trabajo para listado'!$BC$151:$CB$151,0)),0)+IFERROR(INDEX('Hoja de Trabajo para listado'!$DE$153:$DG$274,MATCH($A433,'Hoja de Trabajo para listado'!$DE$153:$DE$1048576,0),MATCH((CUADRO!J$5&amp;$E433),'Hoja de Trabajo para listado'!$DE$151:$DG$151,0)),0)+IFERROR(INDEX('Hoja de Trabajo para listado'!$CD$155:$DC$1048576,MATCH($A433,'Hoja de Trabajo para listado'!$CD$155:$CD$1048576,0),MATCH((CUADRO!J$5&amp;$E433),'Hoja de Trabajo para listado'!$CD$151:$DC$151,0)),0)</f>
        <v>0</v>
      </c>
      <c r="K433" s="243">
        <f ca="1">+IFERROR(INDEX('Hoja de Trabajo para listado'!$A$155:$Z$1048576,MATCH($A433,'Hoja de Trabajo para listado'!$A$155:$A$1048576,0),MATCH((CUADRO!K$5&amp;$E433),'Hoja de Trabajo para listado'!$A$151:$Z$151,0)),0)+IFERROR(INDEX('Hoja de Trabajo para listado'!$AB$155:$BA$1048576,MATCH($A433,'Hoja de Trabajo para listado'!$AB$155:$AB$1048576,0),MATCH((CUADRO!K$5&amp;$E433),'Hoja de Trabajo para listado'!$AB$151:$BA$151,0)),0)+IFERROR(INDEX('Hoja de Trabajo para listado'!$BC$155:$CB$1048576,MATCH($A433,'Hoja de Trabajo para listado'!$BC$155:$BC$1048576,0),MATCH((CUADRO!K$5&amp;$E433),'Hoja de Trabajo para listado'!$BC$151:$CB$151,0)),0)+IFERROR(INDEX('Hoja de Trabajo para listado'!$DE$153:$DG$274,MATCH($A433,'Hoja de Trabajo para listado'!$DE$153:$DE$1048576,0),MATCH((CUADRO!K$5&amp;$E433),'Hoja de Trabajo para listado'!$DE$151:$DG$151,0)),0)+IFERROR(INDEX('Hoja de Trabajo para listado'!$CD$155:$DC$1048576,MATCH($A433,'Hoja de Trabajo para listado'!$CD$155:$CD$1048576,0),MATCH((CUADRO!K$5&amp;$E433),'Hoja de Trabajo para listado'!$CD$151:$DC$151,0)),0)</f>
        <v>0</v>
      </c>
      <c r="L433" s="243">
        <f ca="1">+IFERROR(INDEX('Hoja de Trabajo para listado'!$A$155:$Z$1048576,MATCH($A433,'Hoja de Trabajo para listado'!$A$155:$A$1048576,0),MATCH((CUADRO!L$5&amp;$E433),'Hoja de Trabajo para listado'!$A$151:$Z$151,0)),0)+IFERROR(INDEX('Hoja de Trabajo para listado'!$AB$155:$BA$1048576,MATCH($A433,'Hoja de Trabajo para listado'!$AB$155:$AB$1048576,0),MATCH((CUADRO!L$5&amp;$E433),'Hoja de Trabajo para listado'!$AB$151:$BA$151,0)),0)+IFERROR(INDEX('Hoja de Trabajo para listado'!$BC$155:$CB$1048576,MATCH($A433,'Hoja de Trabajo para listado'!$BC$155:$BC$1048576,0),MATCH((CUADRO!L$5&amp;$E433),'Hoja de Trabajo para listado'!$BC$151:$CB$151,0)),0)+IFERROR(INDEX('Hoja de Trabajo para listado'!$DE$153:$DG$274,MATCH($A433,'Hoja de Trabajo para listado'!$DE$153:$DE$1048576,0),MATCH((CUADRO!L$5&amp;$E433),'Hoja de Trabajo para listado'!$DE$151:$DG$151,0)),0)+IFERROR(INDEX('Hoja de Trabajo para listado'!$CD$155:$DC$1048576,MATCH($A433,'Hoja de Trabajo para listado'!$CD$155:$CD$1048576,0),MATCH((CUADRO!L$5&amp;$E433),'Hoja de Trabajo para listado'!$CD$151:$DC$151,0)),0)</f>
        <v>0</v>
      </c>
      <c r="M433" s="243">
        <f ca="1">+IFERROR(INDEX('Hoja de Trabajo para listado'!$A$155:$Z$1048576,MATCH($A433,'Hoja de Trabajo para listado'!$A$155:$A$1048576,0),MATCH((CUADRO!M$5&amp;$E433),'Hoja de Trabajo para listado'!$A$151:$Z$151,0)),0)+IFERROR(INDEX('Hoja de Trabajo para listado'!$AB$155:$BA$1048576,MATCH($A433,'Hoja de Trabajo para listado'!$AB$155:$AB$1048576,0),MATCH((CUADRO!M$5&amp;$E433),'Hoja de Trabajo para listado'!$AB$151:$BA$151,0)),0)+IFERROR(INDEX('Hoja de Trabajo para listado'!$BC$155:$CB$1048576,MATCH($A433,'Hoja de Trabajo para listado'!$BC$155:$BC$1048576,0),MATCH((CUADRO!M$5&amp;$E433),'Hoja de Trabajo para listado'!$BC$151:$CB$151,0)),0)+IFERROR(INDEX('Hoja de Trabajo para listado'!$DE$153:$DG$274,MATCH($A433,'Hoja de Trabajo para listado'!$DE$153:$DE$1048576,0),MATCH((CUADRO!M$5&amp;$E433),'Hoja de Trabajo para listado'!$DE$151:$DG$151,0)),0)+IFERROR(INDEX('Hoja de Trabajo para listado'!$CD$155:$DC$1048576,MATCH($A433,'Hoja de Trabajo para listado'!$CD$155:$CD$1048576,0),MATCH((CUADRO!M$5&amp;$E433),'Hoja de Trabajo para listado'!$CD$151:$DC$151,0)),0)</f>
        <v>0</v>
      </c>
      <c r="N433" s="243">
        <f ca="1">+IFERROR(INDEX('Hoja de Trabajo para listado'!$A$155:$Z$1048576,MATCH($A433,'Hoja de Trabajo para listado'!$A$155:$A$1048576,0),MATCH((CUADRO!N$5&amp;$E433),'Hoja de Trabajo para listado'!$A$151:$Z$151,0)),0)+IFERROR(INDEX('Hoja de Trabajo para listado'!$AB$155:$BA$1048576,MATCH($A433,'Hoja de Trabajo para listado'!$AB$155:$AB$1048576,0),MATCH((CUADRO!N$5&amp;$E433),'Hoja de Trabajo para listado'!$AB$151:$BA$151,0)),0)+IFERROR(INDEX('Hoja de Trabajo para listado'!$BC$155:$CB$1048576,MATCH($A433,'Hoja de Trabajo para listado'!$BC$155:$BC$1048576,0),MATCH((CUADRO!N$5&amp;$E433),'Hoja de Trabajo para listado'!$BC$151:$CB$151,0)),0)+IFERROR(INDEX('Hoja de Trabajo para listado'!$DE$153:$DG$274,MATCH($A433,'Hoja de Trabajo para listado'!$DE$153:$DE$1048576,0),MATCH((CUADRO!N$5&amp;$E433),'Hoja de Trabajo para listado'!$DE$151:$DG$151,0)),0)+IFERROR(INDEX('Hoja de Trabajo para listado'!$CD$155:$DC$1048576,MATCH($A433,'Hoja de Trabajo para listado'!$CD$155:$CD$1048576,0),MATCH((CUADRO!N$5&amp;$E433),'Hoja de Trabajo para listado'!$CD$151:$DC$151,0)),0)</f>
        <v>0</v>
      </c>
      <c r="O433" s="243">
        <f ca="1">+IFERROR(INDEX('Hoja de Trabajo para listado'!$A$155:$Z$1048576,MATCH($A433,'Hoja de Trabajo para listado'!$A$155:$A$1048576,0),MATCH((CUADRO!O$5&amp;$E433),'Hoja de Trabajo para listado'!$A$151:$Z$151,0)),0)+IFERROR(INDEX('Hoja de Trabajo para listado'!$AB$155:$BA$1048576,MATCH($A433,'Hoja de Trabajo para listado'!$AB$155:$AB$1048576,0),MATCH((CUADRO!O$5&amp;$E433),'Hoja de Trabajo para listado'!$AB$151:$BA$151,0)),0)+IFERROR(INDEX('Hoja de Trabajo para listado'!$BC$155:$CB$1048576,MATCH($A433,'Hoja de Trabajo para listado'!$BC$155:$BC$1048576,0),MATCH((CUADRO!O$5&amp;$E433),'Hoja de Trabajo para listado'!$BC$151:$CB$151,0)),0)+IFERROR(INDEX('Hoja de Trabajo para listado'!$DE$153:$DG$274,MATCH($A433,'Hoja de Trabajo para listado'!$DE$153:$DE$1048576,0),MATCH((CUADRO!O$5&amp;$E433),'Hoja de Trabajo para listado'!$DE$151:$DG$151,0)),0)+IFERROR(INDEX('Hoja de Trabajo para listado'!$CD$155:$DC$1048576,MATCH($A433,'Hoja de Trabajo para listado'!$CD$155:$CD$1048576,0),MATCH((CUADRO!O$5&amp;$E433),'Hoja de Trabajo para listado'!$CD$151:$DC$151,0)),0)</f>
        <v>0</v>
      </c>
      <c r="P433" s="243">
        <f ca="1">+IFERROR(INDEX('Hoja de Trabajo para listado'!$A$155:$Z$1048576,MATCH($A433,'Hoja de Trabajo para listado'!$A$155:$A$1048576,0),MATCH((CUADRO!P$5&amp;$E433),'Hoja de Trabajo para listado'!$A$151:$Z$151,0)),0)+IFERROR(INDEX('Hoja de Trabajo para listado'!$AB$155:$BA$1048576,MATCH($A433,'Hoja de Trabajo para listado'!$AB$155:$AB$1048576,0),MATCH((CUADRO!P$5&amp;$E433),'Hoja de Trabajo para listado'!$AB$151:$BA$151,0)),0)+IFERROR(INDEX('Hoja de Trabajo para listado'!$BC$155:$CB$1048576,MATCH($A433,'Hoja de Trabajo para listado'!$BC$155:$BC$1048576,0),MATCH((CUADRO!P$5&amp;$E433),'Hoja de Trabajo para listado'!$BC$151:$CB$151,0)),0)+IFERROR(INDEX('Hoja de Trabajo para listado'!$DE$153:$DG$274,MATCH($A433,'Hoja de Trabajo para listado'!$DE$153:$DE$1048576,0),MATCH((CUADRO!P$5&amp;$E433),'Hoja de Trabajo para listado'!$DE$151:$DG$151,0)),0)+IFERROR(INDEX('Hoja de Trabajo para listado'!$CD$155:$DC$1048576,MATCH($A433,'Hoja de Trabajo para listado'!$CD$155:$CD$1048576,0),MATCH((CUADRO!P$5&amp;$E433),'Hoja de Trabajo para listado'!$CD$151:$DC$151,0)),0)</f>
        <v>0</v>
      </c>
      <c r="Q433" s="243">
        <f ca="1">+IFERROR(INDEX('Hoja de Trabajo para listado'!$A$155:$Z$1048576,MATCH($A433,'Hoja de Trabajo para listado'!$A$155:$A$1048576,0),MATCH((CUADRO!Q$5&amp;$E433),'Hoja de Trabajo para listado'!$A$151:$Z$151,0)),0)+IFERROR(INDEX('Hoja de Trabajo para listado'!$AB$155:$BA$1048576,MATCH($A433,'Hoja de Trabajo para listado'!$AB$155:$AB$1048576,0),MATCH((CUADRO!Q$5&amp;$E433),'Hoja de Trabajo para listado'!$AB$151:$BA$151,0)),0)+IFERROR(INDEX('Hoja de Trabajo para listado'!$BC$155:$CB$1048576,MATCH($A433,'Hoja de Trabajo para listado'!$BC$155:$BC$1048576,0),MATCH((CUADRO!Q$5&amp;$E433),'Hoja de Trabajo para listado'!$BC$151:$CB$151,0)),0)+IFERROR(INDEX('Hoja de Trabajo para listado'!$DE$153:$DG$274,MATCH($A433,'Hoja de Trabajo para listado'!$DE$153:$DE$1048576,0),MATCH((CUADRO!Q$5&amp;$E433),'Hoja de Trabajo para listado'!$DE$151:$DG$151,0)),0)+IFERROR(INDEX('Hoja de Trabajo para listado'!$CD$155:$DC$1048576,MATCH($A433,'Hoja de Trabajo para listado'!$CD$155:$CD$1048576,0),MATCH((CUADRO!Q$5&amp;$E433),'Hoja de Trabajo para listado'!$CD$151:$DC$151,0)),0)</f>
        <v>0</v>
      </c>
      <c r="R433" s="243">
        <f t="shared" ca="1" si="15"/>
        <v>0</v>
      </c>
      <c r="S433" s="249">
        <f ca="1">+R432+R433</f>
        <v>0</v>
      </c>
      <c r="T433" s="243">
        <f ca="1">+S433</f>
        <v>0</v>
      </c>
      <c r="U433" s="242">
        <f t="shared" si="16"/>
        <v>2</v>
      </c>
      <c r="V433" s="333" t="str">
        <f>+VLOOKUP(A433,bd_lista!$A$3:$E$590,5,FALSE)</f>
        <v>Gobiernos Autónomos Departamentales</v>
      </c>
      <c r="W433" s="392"/>
      <c r="X433" s="242">
        <f>+VLOOKUP(A433,[4]Sheet1!$A$13:$D$744,4,FALSE)</f>
        <v>0</v>
      </c>
      <c r="Y433" s="242" t="e">
        <f>+VLOOKUP(X433,bd_lista!$A$3:$C$590,3,FALSE)</f>
        <v>#N/A</v>
      </c>
      <c r="Z433" s="292"/>
      <c r="AA433" s="293"/>
    </row>
    <row r="434" spans="1:27" customFormat="1" ht="15" hidden="1" customHeight="1">
      <c r="A434" s="32">
        <v>951</v>
      </c>
      <c r="B434" s="387">
        <f>+A434</f>
        <v>951</v>
      </c>
      <c r="C434" s="247" t="str">
        <f>+VLOOKUP(A434,bd_lista!$A$3:$C$590,3,FALSE)</f>
        <v>Banco Central de Bolivia</v>
      </c>
      <c r="D434" s="389" t="str">
        <f>+C434</f>
        <v>Banco Central de Bolivia</v>
      </c>
      <c r="E434" s="242" t="s">
        <v>1304</v>
      </c>
      <c r="F434" s="243">
        <f ca="1">+IFERROR(INDEX('Hoja de Trabajo para listado'!$A$155:$Z$1048576,MATCH($A434,'Hoja de Trabajo para listado'!$A$155:$A$1048576,0),MATCH((CUADRO!F$5&amp;$E434),'Hoja de Trabajo para listado'!$A$151:$Z$151,0)),0)+IFERROR(INDEX('Hoja de Trabajo para listado'!$AB$155:$BA$1048576,MATCH($A434,'Hoja de Trabajo para listado'!$AB$155:$AB$1048576,0),MATCH((CUADRO!F$5&amp;$E434),'Hoja de Trabajo para listado'!$AB$151:$BA$151,0)),0)+IFERROR(INDEX('Hoja de Trabajo para listado'!$BC$155:$CB$1048576,MATCH($A434,'Hoja de Trabajo para listado'!$BC$155:$BC$1048576,0),MATCH((CUADRO!F$5&amp;$E434),'Hoja de Trabajo para listado'!$BC$151:$CB$151,0)),0)+IFERROR(INDEX('Hoja de Trabajo para listado'!$DE$153:$DG$274,MATCH($A434,'Hoja de Trabajo para listado'!$DE$153:$DE$1048576,0),MATCH((CUADRO!F$5&amp;$E434),'Hoja de Trabajo para listado'!$DE$151:$DG$151,0)),0)+IFERROR(INDEX('Hoja de Trabajo para listado'!$CD$155:$DC$1048576,MATCH($A434,'Hoja de Trabajo para listado'!$CD$155:$CD$1048576,0),MATCH((CUADRO!F$5&amp;$E434),'Hoja de Trabajo para listado'!$CD$151:$DC$151,0)),0)</f>
        <v>0</v>
      </c>
      <c r="G434" s="243">
        <f ca="1">+IFERROR(INDEX('Hoja de Trabajo para listado'!$A$155:$Z$1048576,MATCH($A434,'Hoja de Trabajo para listado'!$A$155:$A$1048576,0),MATCH((CUADRO!G$5&amp;$E434),'Hoja de Trabajo para listado'!$A$151:$Z$151,0)),0)+IFERROR(INDEX('Hoja de Trabajo para listado'!$AB$155:$BA$1048576,MATCH($A434,'Hoja de Trabajo para listado'!$AB$155:$AB$1048576,0),MATCH((CUADRO!G$5&amp;$E434),'Hoja de Trabajo para listado'!$AB$151:$BA$151,0)),0)+IFERROR(INDEX('Hoja de Trabajo para listado'!$BC$155:$CB$1048576,MATCH($A434,'Hoja de Trabajo para listado'!$BC$155:$BC$1048576,0),MATCH((CUADRO!G$5&amp;$E434),'Hoja de Trabajo para listado'!$BC$151:$CB$151,0)),0)+IFERROR(INDEX('Hoja de Trabajo para listado'!$DE$153:$DG$274,MATCH($A434,'Hoja de Trabajo para listado'!$DE$153:$DE$1048576,0),MATCH((CUADRO!G$5&amp;$E434),'Hoja de Trabajo para listado'!$DE$151:$DG$151,0)),0)+IFERROR(INDEX('Hoja de Trabajo para listado'!$CD$155:$DC$1048576,MATCH($A434,'Hoja de Trabajo para listado'!$CD$155:$CD$1048576,0),MATCH((CUADRO!G$5&amp;$E434),'Hoja de Trabajo para listado'!$CD$151:$DC$151,0)),0)</f>
        <v>0</v>
      </c>
      <c r="H434" s="243">
        <f ca="1">+IFERROR(INDEX('Hoja de Trabajo para listado'!$A$155:$Z$1048576,MATCH($A434,'Hoja de Trabajo para listado'!$A$155:$A$1048576,0),MATCH((CUADRO!H$5&amp;$E434),'Hoja de Trabajo para listado'!$A$151:$Z$151,0)),0)+IFERROR(INDEX('Hoja de Trabajo para listado'!$AB$155:$BA$1048576,MATCH($A434,'Hoja de Trabajo para listado'!$AB$155:$AB$1048576,0),MATCH((CUADRO!H$5&amp;$E434),'Hoja de Trabajo para listado'!$AB$151:$BA$151,0)),0)+IFERROR(INDEX('Hoja de Trabajo para listado'!$BC$155:$CB$1048576,MATCH($A434,'Hoja de Trabajo para listado'!$BC$155:$BC$1048576,0),MATCH((CUADRO!H$5&amp;$E434),'Hoja de Trabajo para listado'!$BC$151:$CB$151,0)),0)+IFERROR(INDEX('Hoja de Trabajo para listado'!$DE$153:$DG$274,MATCH($A434,'Hoja de Trabajo para listado'!$DE$153:$DE$1048576,0),MATCH((CUADRO!H$5&amp;$E434),'Hoja de Trabajo para listado'!$DE$151:$DG$151,0)),0)+IFERROR(INDEX('Hoja de Trabajo para listado'!$CD$155:$DC$1048576,MATCH($A434,'Hoja de Trabajo para listado'!$CD$155:$CD$1048576,0),MATCH((CUADRO!H$5&amp;$E434),'Hoja de Trabajo para listado'!$CD$151:$DC$151,0)),0)</f>
        <v>0</v>
      </c>
      <c r="I434" s="243">
        <f ca="1">+IFERROR(INDEX('Hoja de Trabajo para listado'!$A$155:$Z$1048576,MATCH($A434,'Hoja de Trabajo para listado'!$A$155:$A$1048576,0),MATCH((CUADRO!I$5&amp;$E434),'Hoja de Trabajo para listado'!$A$151:$Z$151,0)),0)+IFERROR(INDEX('Hoja de Trabajo para listado'!$AB$155:$BA$1048576,MATCH($A434,'Hoja de Trabajo para listado'!$AB$155:$AB$1048576,0),MATCH((CUADRO!I$5&amp;$E434),'Hoja de Trabajo para listado'!$AB$151:$BA$151,0)),0)+IFERROR(INDEX('Hoja de Trabajo para listado'!$BC$155:$CB$1048576,MATCH($A434,'Hoja de Trabajo para listado'!$BC$155:$BC$1048576,0),MATCH((CUADRO!I$5&amp;$E434),'Hoja de Trabajo para listado'!$BC$151:$CB$151,0)),0)+IFERROR(INDEX('Hoja de Trabajo para listado'!$DE$153:$DG$274,MATCH($A434,'Hoja de Trabajo para listado'!$DE$153:$DE$1048576,0),MATCH((CUADRO!I$5&amp;$E434),'Hoja de Trabajo para listado'!$DE$151:$DG$151,0)),0)+IFERROR(INDEX('Hoja de Trabajo para listado'!$CD$155:$DC$1048576,MATCH($A434,'Hoja de Trabajo para listado'!$CD$155:$CD$1048576,0),MATCH((CUADRO!I$5&amp;$E434),'Hoja de Trabajo para listado'!$CD$151:$DC$151,0)),0)</f>
        <v>0</v>
      </c>
      <c r="J434" s="243">
        <f ca="1">+IFERROR(INDEX('Hoja de Trabajo para listado'!$A$155:$Z$1048576,MATCH($A434,'Hoja de Trabajo para listado'!$A$155:$A$1048576,0),MATCH((CUADRO!J$5&amp;$E434),'Hoja de Trabajo para listado'!$A$151:$Z$151,0)),0)+IFERROR(INDEX('Hoja de Trabajo para listado'!$AB$155:$BA$1048576,MATCH($A434,'Hoja de Trabajo para listado'!$AB$155:$AB$1048576,0),MATCH((CUADRO!J$5&amp;$E434),'Hoja de Trabajo para listado'!$AB$151:$BA$151,0)),0)+IFERROR(INDEX('Hoja de Trabajo para listado'!$BC$155:$CB$1048576,MATCH($A434,'Hoja de Trabajo para listado'!$BC$155:$BC$1048576,0),MATCH((CUADRO!J$5&amp;$E434),'Hoja de Trabajo para listado'!$BC$151:$CB$151,0)),0)+IFERROR(INDEX('Hoja de Trabajo para listado'!$DE$153:$DG$274,MATCH($A434,'Hoja de Trabajo para listado'!$DE$153:$DE$1048576,0),MATCH((CUADRO!J$5&amp;$E434),'Hoja de Trabajo para listado'!$DE$151:$DG$151,0)),0)+IFERROR(INDEX('Hoja de Trabajo para listado'!$CD$155:$DC$1048576,MATCH($A434,'Hoja de Trabajo para listado'!$CD$155:$CD$1048576,0),MATCH((CUADRO!J$5&amp;$E434),'Hoja de Trabajo para listado'!$CD$151:$DC$151,0)),0)</f>
        <v>0</v>
      </c>
      <c r="K434" s="243">
        <f ca="1">+IFERROR(INDEX('Hoja de Trabajo para listado'!$A$155:$Z$1048576,MATCH($A434,'Hoja de Trabajo para listado'!$A$155:$A$1048576,0),MATCH((CUADRO!K$5&amp;$E434),'Hoja de Trabajo para listado'!$A$151:$Z$151,0)),0)+IFERROR(INDEX('Hoja de Trabajo para listado'!$AB$155:$BA$1048576,MATCH($A434,'Hoja de Trabajo para listado'!$AB$155:$AB$1048576,0),MATCH((CUADRO!K$5&amp;$E434),'Hoja de Trabajo para listado'!$AB$151:$BA$151,0)),0)+IFERROR(INDEX('Hoja de Trabajo para listado'!$BC$155:$CB$1048576,MATCH($A434,'Hoja de Trabajo para listado'!$BC$155:$BC$1048576,0),MATCH((CUADRO!K$5&amp;$E434),'Hoja de Trabajo para listado'!$BC$151:$CB$151,0)),0)+IFERROR(INDEX('Hoja de Trabajo para listado'!$DE$153:$DG$274,MATCH($A434,'Hoja de Trabajo para listado'!$DE$153:$DE$1048576,0),MATCH((CUADRO!K$5&amp;$E434),'Hoja de Trabajo para listado'!$DE$151:$DG$151,0)),0)+IFERROR(INDEX('Hoja de Trabajo para listado'!$CD$155:$DC$1048576,MATCH($A434,'Hoja de Trabajo para listado'!$CD$155:$CD$1048576,0),MATCH((CUADRO!K$5&amp;$E434),'Hoja de Trabajo para listado'!$CD$151:$DC$151,0)),0)</f>
        <v>0</v>
      </c>
      <c r="L434" s="243">
        <f ca="1">+IFERROR(INDEX('Hoja de Trabajo para listado'!$A$155:$Z$1048576,MATCH($A434,'Hoja de Trabajo para listado'!$A$155:$A$1048576,0),MATCH((CUADRO!L$5&amp;$E434),'Hoja de Trabajo para listado'!$A$151:$Z$151,0)),0)+IFERROR(INDEX('Hoja de Trabajo para listado'!$AB$155:$BA$1048576,MATCH($A434,'Hoja de Trabajo para listado'!$AB$155:$AB$1048576,0),MATCH((CUADRO!L$5&amp;$E434),'Hoja de Trabajo para listado'!$AB$151:$BA$151,0)),0)+IFERROR(INDEX('Hoja de Trabajo para listado'!$BC$155:$CB$1048576,MATCH($A434,'Hoja de Trabajo para listado'!$BC$155:$BC$1048576,0),MATCH((CUADRO!L$5&amp;$E434),'Hoja de Trabajo para listado'!$BC$151:$CB$151,0)),0)+IFERROR(INDEX('Hoja de Trabajo para listado'!$DE$153:$DG$274,MATCH($A434,'Hoja de Trabajo para listado'!$DE$153:$DE$1048576,0),MATCH((CUADRO!L$5&amp;$E434),'Hoja de Trabajo para listado'!$DE$151:$DG$151,0)),0)+IFERROR(INDEX('Hoja de Trabajo para listado'!$CD$155:$DC$1048576,MATCH($A434,'Hoja de Trabajo para listado'!$CD$155:$CD$1048576,0),MATCH((CUADRO!L$5&amp;$E434),'Hoja de Trabajo para listado'!$CD$151:$DC$151,0)),0)</f>
        <v>0</v>
      </c>
      <c r="M434" s="243">
        <f ca="1">+IFERROR(INDEX('Hoja de Trabajo para listado'!$A$155:$Z$1048576,MATCH($A434,'Hoja de Trabajo para listado'!$A$155:$A$1048576,0),MATCH((CUADRO!M$5&amp;$E434),'Hoja de Trabajo para listado'!$A$151:$Z$151,0)),0)+IFERROR(INDEX('Hoja de Trabajo para listado'!$AB$155:$BA$1048576,MATCH($A434,'Hoja de Trabajo para listado'!$AB$155:$AB$1048576,0),MATCH((CUADRO!M$5&amp;$E434),'Hoja de Trabajo para listado'!$AB$151:$BA$151,0)),0)+IFERROR(INDEX('Hoja de Trabajo para listado'!$BC$155:$CB$1048576,MATCH($A434,'Hoja de Trabajo para listado'!$BC$155:$BC$1048576,0),MATCH((CUADRO!M$5&amp;$E434),'Hoja de Trabajo para listado'!$BC$151:$CB$151,0)),0)+IFERROR(INDEX('Hoja de Trabajo para listado'!$DE$153:$DG$274,MATCH($A434,'Hoja de Trabajo para listado'!$DE$153:$DE$1048576,0),MATCH((CUADRO!M$5&amp;$E434),'Hoja de Trabajo para listado'!$DE$151:$DG$151,0)),0)+IFERROR(INDEX('Hoja de Trabajo para listado'!$CD$155:$DC$1048576,MATCH($A434,'Hoja de Trabajo para listado'!$CD$155:$CD$1048576,0),MATCH((CUADRO!M$5&amp;$E434),'Hoja de Trabajo para listado'!$CD$151:$DC$151,0)),0)</f>
        <v>0</v>
      </c>
      <c r="N434" s="243">
        <f ca="1">+IFERROR(INDEX('Hoja de Trabajo para listado'!$A$155:$Z$1048576,MATCH($A434,'Hoja de Trabajo para listado'!$A$155:$A$1048576,0),MATCH((CUADRO!N$5&amp;$E434),'Hoja de Trabajo para listado'!$A$151:$Z$151,0)),0)+IFERROR(INDEX('Hoja de Trabajo para listado'!$AB$155:$BA$1048576,MATCH($A434,'Hoja de Trabajo para listado'!$AB$155:$AB$1048576,0),MATCH((CUADRO!N$5&amp;$E434),'Hoja de Trabajo para listado'!$AB$151:$BA$151,0)),0)+IFERROR(INDEX('Hoja de Trabajo para listado'!$BC$155:$CB$1048576,MATCH($A434,'Hoja de Trabajo para listado'!$BC$155:$BC$1048576,0),MATCH((CUADRO!N$5&amp;$E434),'Hoja de Trabajo para listado'!$BC$151:$CB$151,0)),0)+IFERROR(INDEX('Hoja de Trabajo para listado'!$DE$153:$DG$274,MATCH($A434,'Hoja de Trabajo para listado'!$DE$153:$DE$1048576,0),MATCH((CUADRO!N$5&amp;$E434),'Hoja de Trabajo para listado'!$DE$151:$DG$151,0)),0)+IFERROR(INDEX('Hoja de Trabajo para listado'!$CD$155:$DC$1048576,MATCH($A434,'Hoja de Trabajo para listado'!$CD$155:$CD$1048576,0),MATCH((CUADRO!N$5&amp;$E434),'Hoja de Trabajo para listado'!$CD$151:$DC$151,0)),0)</f>
        <v>0</v>
      </c>
      <c r="O434" s="243">
        <f ca="1">+IFERROR(INDEX('Hoja de Trabajo para listado'!$A$155:$Z$1048576,MATCH($A434,'Hoja de Trabajo para listado'!$A$155:$A$1048576,0),MATCH((CUADRO!O$5&amp;$E434),'Hoja de Trabajo para listado'!$A$151:$Z$151,0)),0)+IFERROR(INDEX('Hoja de Trabajo para listado'!$AB$155:$BA$1048576,MATCH($A434,'Hoja de Trabajo para listado'!$AB$155:$AB$1048576,0),MATCH((CUADRO!O$5&amp;$E434),'Hoja de Trabajo para listado'!$AB$151:$BA$151,0)),0)+IFERROR(INDEX('Hoja de Trabajo para listado'!$BC$155:$CB$1048576,MATCH($A434,'Hoja de Trabajo para listado'!$BC$155:$BC$1048576,0),MATCH((CUADRO!O$5&amp;$E434),'Hoja de Trabajo para listado'!$BC$151:$CB$151,0)),0)+IFERROR(INDEX('Hoja de Trabajo para listado'!$DE$153:$DG$274,MATCH($A434,'Hoja de Trabajo para listado'!$DE$153:$DE$1048576,0),MATCH((CUADRO!O$5&amp;$E434),'Hoja de Trabajo para listado'!$DE$151:$DG$151,0)),0)+IFERROR(INDEX('Hoja de Trabajo para listado'!$CD$155:$DC$1048576,MATCH($A434,'Hoja de Trabajo para listado'!$CD$155:$CD$1048576,0),MATCH((CUADRO!O$5&amp;$E434),'Hoja de Trabajo para listado'!$CD$151:$DC$151,0)),0)</f>
        <v>0</v>
      </c>
      <c r="P434" s="243">
        <f ca="1">+IFERROR(INDEX('Hoja de Trabajo para listado'!$A$155:$Z$1048576,MATCH($A434,'Hoja de Trabajo para listado'!$A$155:$A$1048576,0),MATCH((CUADRO!P$5&amp;$E434),'Hoja de Trabajo para listado'!$A$151:$Z$151,0)),0)+IFERROR(INDEX('Hoja de Trabajo para listado'!$AB$155:$BA$1048576,MATCH($A434,'Hoja de Trabajo para listado'!$AB$155:$AB$1048576,0),MATCH((CUADRO!P$5&amp;$E434),'Hoja de Trabajo para listado'!$AB$151:$BA$151,0)),0)+IFERROR(INDEX('Hoja de Trabajo para listado'!$BC$155:$CB$1048576,MATCH($A434,'Hoja de Trabajo para listado'!$BC$155:$BC$1048576,0),MATCH((CUADRO!P$5&amp;$E434),'Hoja de Trabajo para listado'!$BC$151:$CB$151,0)),0)+IFERROR(INDEX('Hoja de Trabajo para listado'!$DE$153:$DG$274,MATCH($A434,'Hoja de Trabajo para listado'!$DE$153:$DE$1048576,0),MATCH((CUADRO!P$5&amp;$E434),'Hoja de Trabajo para listado'!$DE$151:$DG$151,0)),0)+IFERROR(INDEX('Hoja de Trabajo para listado'!$CD$155:$DC$1048576,MATCH($A434,'Hoja de Trabajo para listado'!$CD$155:$CD$1048576,0),MATCH((CUADRO!P$5&amp;$E434),'Hoja de Trabajo para listado'!$CD$151:$DC$151,0)),0)</f>
        <v>0</v>
      </c>
      <c r="Q434" s="243">
        <f ca="1">+IFERROR(INDEX('Hoja de Trabajo para listado'!$A$155:$Z$1048576,MATCH($A434,'Hoja de Trabajo para listado'!$A$155:$A$1048576,0),MATCH((CUADRO!Q$5&amp;$E434),'Hoja de Trabajo para listado'!$A$151:$Z$151,0)),0)+IFERROR(INDEX('Hoja de Trabajo para listado'!$AB$155:$BA$1048576,MATCH($A434,'Hoja de Trabajo para listado'!$AB$155:$AB$1048576,0),MATCH((CUADRO!Q$5&amp;$E434),'Hoja de Trabajo para listado'!$AB$151:$BA$151,0)),0)+IFERROR(INDEX('Hoja de Trabajo para listado'!$BC$155:$CB$1048576,MATCH($A434,'Hoja de Trabajo para listado'!$BC$155:$BC$1048576,0),MATCH((CUADRO!Q$5&amp;$E434),'Hoja de Trabajo para listado'!$BC$151:$CB$151,0)),0)+IFERROR(INDEX('Hoja de Trabajo para listado'!$DE$153:$DG$274,MATCH($A434,'Hoja de Trabajo para listado'!$DE$153:$DE$1048576,0),MATCH((CUADRO!Q$5&amp;$E434),'Hoja de Trabajo para listado'!$DE$151:$DG$151,0)),0)+IFERROR(INDEX('Hoja de Trabajo para listado'!$CD$155:$DC$1048576,MATCH($A434,'Hoja de Trabajo para listado'!$CD$155:$CD$1048576,0),MATCH((CUADRO!Q$5&amp;$E434),'Hoja de Trabajo para listado'!$CD$151:$DC$151,0)),0)</f>
        <v>0</v>
      </c>
      <c r="R434" s="243">
        <f t="shared" ca="1" si="15"/>
        <v>0</v>
      </c>
      <c r="S434" s="249"/>
      <c r="T434" s="243">
        <f ca="1">+T435</f>
        <v>0</v>
      </c>
      <c r="U434" s="242">
        <f t="shared" si="16"/>
        <v>1</v>
      </c>
      <c r="V434" s="333" t="str">
        <f>+VLOOKUP(A434,bd_lista!$A$3:$E$590,5,FALSE)</f>
        <v>INSTITUCIONES FINANCIERAS BANCARIAS</v>
      </c>
      <c r="W434" s="391" t="str">
        <f>+V434</f>
        <v>INSTITUCIONES FINANCIERAS BANCARIAS</v>
      </c>
      <c r="X434" s="242">
        <f>+VLOOKUP(A434,[4]Sheet1!$A$13:$D$744,4,FALSE)</f>
        <v>35</v>
      </c>
      <c r="Y434" s="242" t="str">
        <f>+VLOOKUP(X434,bd_lista!$A$3:$C$590,3,FALSE)</f>
        <v>Ministerio de Economía y Finanzas Públicas</v>
      </c>
      <c r="Z434" s="294">
        <f>+X434</f>
        <v>35</v>
      </c>
      <c r="AA434" s="295" t="str">
        <f>+Y434</f>
        <v>Ministerio de Economía y Finanzas Públicas</v>
      </c>
    </row>
    <row r="435" spans="1:27" customFormat="1" ht="15" hidden="1" customHeight="1">
      <c r="A435" s="32">
        <v>951</v>
      </c>
      <c r="B435" s="388"/>
      <c r="C435" s="333" t="str">
        <f>+VLOOKUP(A435,bd_lista!$A$3:$C$590,3,FALSE)</f>
        <v>Banco Central de Bolivia</v>
      </c>
      <c r="D435" s="390"/>
      <c r="E435" s="244" t="s">
        <v>1305</v>
      </c>
      <c r="F435" s="243">
        <f ca="1">+IFERROR(INDEX('Hoja de Trabajo para listado'!$A$155:$Z$1048576,MATCH($A435,'Hoja de Trabajo para listado'!$A$155:$A$1048576,0),MATCH((CUADRO!F$5&amp;$E435),'Hoja de Trabajo para listado'!$A$151:$Z$151,0)),0)+IFERROR(INDEX('Hoja de Trabajo para listado'!$AB$155:$BA$1048576,MATCH($A435,'Hoja de Trabajo para listado'!$AB$155:$AB$1048576,0),MATCH((CUADRO!F$5&amp;$E435),'Hoja de Trabajo para listado'!$AB$151:$BA$151,0)),0)+IFERROR(INDEX('Hoja de Trabajo para listado'!$BC$155:$CB$1048576,MATCH($A435,'Hoja de Trabajo para listado'!$BC$155:$BC$1048576,0),MATCH((CUADRO!F$5&amp;$E435),'Hoja de Trabajo para listado'!$BC$151:$CB$151,0)),0)+IFERROR(INDEX('Hoja de Trabajo para listado'!$DE$153:$DG$274,MATCH($A435,'Hoja de Trabajo para listado'!$DE$153:$DE$1048576,0),MATCH((CUADRO!F$5&amp;$E435),'Hoja de Trabajo para listado'!$DE$151:$DG$151,0)),0)+IFERROR(INDEX('Hoja de Trabajo para listado'!$CD$155:$DC$1048576,MATCH($A435,'Hoja de Trabajo para listado'!$CD$155:$CD$1048576,0),MATCH((CUADRO!F$5&amp;$E435),'Hoja de Trabajo para listado'!$CD$151:$DC$151,0)),0)</f>
        <v>0</v>
      </c>
      <c r="G435" s="243">
        <f ca="1">+IFERROR(INDEX('Hoja de Trabajo para listado'!$A$155:$Z$1048576,MATCH($A435,'Hoja de Trabajo para listado'!$A$155:$A$1048576,0),MATCH((CUADRO!G$5&amp;$E435),'Hoja de Trabajo para listado'!$A$151:$Z$151,0)),0)+IFERROR(INDEX('Hoja de Trabajo para listado'!$AB$155:$BA$1048576,MATCH($A435,'Hoja de Trabajo para listado'!$AB$155:$AB$1048576,0),MATCH((CUADRO!G$5&amp;$E435),'Hoja de Trabajo para listado'!$AB$151:$BA$151,0)),0)+IFERROR(INDEX('Hoja de Trabajo para listado'!$BC$155:$CB$1048576,MATCH($A435,'Hoja de Trabajo para listado'!$BC$155:$BC$1048576,0),MATCH((CUADRO!G$5&amp;$E435),'Hoja de Trabajo para listado'!$BC$151:$CB$151,0)),0)+IFERROR(INDEX('Hoja de Trabajo para listado'!$DE$153:$DG$274,MATCH($A435,'Hoja de Trabajo para listado'!$DE$153:$DE$1048576,0),MATCH((CUADRO!G$5&amp;$E435),'Hoja de Trabajo para listado'!$DE$151:$DG$151,0)),0)+IFERROR(INDEX('Hoja de Trabajo para listado'!$CD$155:$DC$1048576,MATCH($A435,'Hoja de Trabajo para listado'!$CD$155:$CD$1048576,0),MATCH((CUADRO!G$5&amp;$E435),'Hoja de Trabajo para listado'!$CD$151:$DC$151,0)),0)</f>
        <v>0</v>
      </c>
      <c r="H435" s="243">
        <f ca="1">+IFERROR(INDEX('Hoja de Trabajo para listado'!$A$155:$Z$1048576,MATCH($A435,'Hoja de Trabajo para listado'!$A$155:$A$1048576,0),MATCH((CUADRO!H$5&amp;$E435),'Hoja de Trabajo para listado'!$A$151:$Z$151,0)),0)+IFERROR(INDEX('Hoja de Trabajo para listado'!$AB$155:$BA$1048576,MATCH($A435,'Hoja de Trabajo para listado'!$AB$155:$AB$1048576,0),MATCH((CUADRO!H$5&amp;$E435),'Hoja de Trabajo para listado'!$AB$151:$BA$151,0)),0)+IFERROR(INDEX('Hoja de Trabajo para listado'!$BC$155:$CB$1048576,MATCH($A435,'Hoja de Trabajo para listado'!$BC$155:$BC$1048576,0),MATCH((CUADRO!H$5&amp;$E435),'Hoja de Trabajo para listado'!$BC$151:$CB$151,0)),0)+IFERROR(INDEX('Hoja de Trabajo para listado'!$DE$153:$DG$274,MATCH($A435,'Hoja de Trabajo para listado'!$DE$153:$DE$1048576,0),MATCH((CUADRO!H$5&amp;$E435),'Hoja de Trabajo para listado'!$DE$151:$DG$151,0)),0)+IFERROR(INDEX('Hoja de Trabajo para listado'!$CD$155:$DC$1048576,MATCH($A435,'Hoja de Trabajo para listado'!$CD$155:$CD$1048576,0),MATCH((CUADRO!H$5&amp;$E435),'Hoja de Trabajo para listado'!$CD$151:$DC$151,0)),0)</f>
        <v>0</v>
      </c>
      <c r="I435" s="243">
        <f ca="1">+IFERROR(INDEX('Hoja de Trabajo para listado'!$A$155:$Z$1048576,MATCH($A435,'Hoja de Trabajo para listado'!$A$155:$A$1048576,0),MATCH((CUADRO!I$5&amp;$E435),'Hoja de Trabajo para listado'!$A$151:$Z$151,0)),0)+IFERROR(INDEX('Hoja de Trabajo para listado'!$AB$155:$BA$1048576,MATCH($A435,'Hoja de Trabajo para listado'!$AB$155:$AB$1048576,0),MATCH((CUADRO!I$5&amp;$E435),'Hoja de Trabajo para listado'!$AB$151:$BA$151,0)),0)+IFERROR(INDEX('Hoja de Trabajo para listado'!$BC$155:$CB$1048576,MATCH($A435,'Hoja de Trabajo para listado'!$BC$155:$BC$1048576,0),MATCH((CUADRO!I$5&amp;$E435),'Hoja de Trabajo para listado'!$BC$151:$CB$151,0)),0)+IFERROR(INDEX('Hoja de Trabajo para listado'!$DE$153:$DG$274,MATCH($A435,'Hoja de Trabajo para listado'!$DE$153:$DE$1048576,0),MATCH((CUADRO!I$5&amp;$E435),'Hoja de Trabajo para listado'!$DE$151:$DG$151,0)),0)+IFERROR(INDEX('Hoja de Trabajo para listado'!$CD$155:$DC$1048576,MATCH($A435,'Hoja de Trabajo para listado'!$CD$155:$CD$1048576,0),MATCH((CUADRO!I$5&amp;$E435),'Hoja de Trabajo para listado'!$CD$151:$DC$151,0)),0)</f>
        <v>0</v>
      </c>
      <c r="J435" s="243">
        <f ca="1">+IFERROR(INDEX('Hoja de Trabajo para listado'!$A$155:$Z$1048576,MATCH($A435,'Hoja de Trabajo para listado'!$A$155:$A$1048576,0),MATCH((CUADRO!J$5&amp;$E435),'Hoja de Trabajo para listado'!$A$151:$Z$151,0)),0)+IFERROR(INDEX('Hoja de Trabajo para listado'!$AB$155:$BA$1048576,MATCH($A435,'Hoja de Trabajo para listado'!$AB$155:$AB$1048576,0),MATCH((CUADRO!J$5&amp;$E435),'Hoja de Trabajo para listado'!$AB$151:$BA$151,0)),0)+IFERROR(INDEX('Hoja de Trabajo para listado'!$BC$155:$CB$1048576,MATCH($A435,'Hoja de Trabajo para listado'!$BC$155:$BC$1048576,0),MATCH((CUADRO!J$5&amp;$E435),'Hoja de Trabajo para listado'!$BC$151:$CB$151,0)),0)+IFERROR(INDEX('Hoja de Trabajo para listado'!$DE$153:$DG$274,MATCH($A435,'Hoja de Trabajo para listado'!$DE$153:$DE$1048576,0),MATCH((CUADRO!J$5&amp;$E435),'Hoja de Trabajo para listado'!$DE$151:$DG$151,0)),0)+IFERROR(INDEX('Hoja de Trabajo para listado'!$CD$155:$DC$1048576,MATCH($A435,'Hoja de Trabajo para listado'!$CD$155:$CD$1048576,0),MATCH((CUADRO!J$5&amp;$E435),'Hoja de Trabajo para listado'!$CD$151:$DC$151,0)),0)</f>
        <v>0</v>
      </c>
      <c r="K435" s="243">
        <f ca="1">+IFERROR(INDEX('Hoja de Trabajo para listado'!$A$155:$Z$1048576,MATCH($A435,'Hoja de Trabajo para listado'!$A$155:$A$1048576,0),MATCH((CUADRO!K$5&amp;$E435),'Hoja de Trabajo para listado'!$A$151:$Z$151,0)),0)+IFERROR(INDEX('Hoja de Trabajo para listado'!$AB$155:$BA$1048576,MATCH($A435,'Hoja de Trabajo para listado'!$AB$155:$AB$1048576,0),MATCH((CUADRO!K$5&amp;$E435),'Hoja de Trabajo para listado'!$AB$151:$BA$151,0)),0)+IFERROR(INDEX('Hoja de Trabajo para listado'!$BC$155:$CB$1048576,MATCH($A435,'Hoja de Trabajo para listado'!$BC$155:$BC$1048576,0),MATCH((CUADRO!K$5&amp;$E435),'Hoja de Trabajo para listado'!$BC$151:$CB$151,0)),0)+IFERROR(INDEX('Hoja de Trabajo para listado'!$DE$153:$DG$274,MATCH($A435,'Hoja de Trabajo para listado'!$DE$153:$DE$1048576,0),MATCH((CUADRO!K$5&amp;$E435),'Hoja de Trabajo para listado'!$DE$151:$DG$151,0)),0)+IFERROR(INDEX('Hoja de Trabajo para listado'!$CD$155:$DC$1048576,MATCH($A435,'Hoja de Trabajo para listado'!$CD$155:$CD$1048576,0),MATCH((CUADRO!K$5&amp;$E435),'Hoja de Trabajo para listado'!$CD$151:$DC$151,0)),0)</f>
        <v>0</v>
      </c>
      <c r="L435" s="243">
        <f ca="1">+IFERROR(INDEX('Hoja de Trabajo para listado'!$A$155:$Z$1048576,MATCH($A435,'Hoja de Trabajo para listado'!$A$155:$A$1048576,0),MATCH((CUADRO!L$5&amp;$E435),'Hoja de Trabajo para listado'!$A$151:$Z$151,0)),0)+IFERROR(INDEX('Hoja de Trabajo para listado'!$AB$155:$BA$1048576,MATCH($A435,'Hoja de Trabajo para listado'!$AB$155:$AB$1048576,0),MATCH((CUADRO!L$5&amp;$E435),'Hoja de Trabajo para listado'!$AB$151:$BA$151,0)),0)+IFERROR(INDEX('Hoja de Trabajo para listado'!$BC$155:$CB$1048576,MATCH($A435,'Hoja de Trabajo para listado'!$BC$155:$BC$1048576,0),MATCH((CUADRO!L$5&amp;$E435),'Hoja de Trabajo para listado'!$BC$151:$CB$151,0)),0)+IFERROR(INDEX('Hoja de Trabajo para listado'!$DE$153:$DG$274,MATCH($A435,'Hoja de Trabajo para listado'!$DE$153:$DE$1048576,0),MATCH((CUADRO!L$5&amp;$E435),'Hoja de Trabajo para listado'!$DE$151:$DG$151,0)),0)+IFERROR(INDEX('Hoja de Trabajo para listado'!$CD$155:$DC$1048576,MATCH($A435,'Hoja de Trabajo para listado'!$CD$155:$CD$1048576,0),MATCH((CUADRO!L$5&amp;$E435),'Hoja de Trabajo para listado'!$CD$151:$DC$151,0)),0)</f>
        <v>0</v>
      </c>
      <c r="M435" s="243">
        <f ca="1">+IFERROR(INDEX('Hoja de Trabajo para listado'!$A$155:$Z$1048576,MATCH($A435,'Hoja de Trabajo para listado'!$A$155:$A$1048576,0),MATCH((CUADRO!M$5&amp;$E435),'Hoja de Trabajo para listado'!$A$151:$Z$151,0)),0)+IFERROR(INDEX('Hoja de Trabajo para listado'!$AB$155:$BA$1048576,MATCH($A435,'Hoja de Trabajo para listado'!$AB$155:$AB$1048576,0),MATCH((CUADRO!M$5&amp;$E435),'Hoja de Trabajo para listado'!$AB$151:$BA$151,0)),0)+IFERROR(INDEX('Hoja de Trabajo para listado'!$BC$155:$CB$1048576,MATCH($A435,'Hoja de Trabajo para listado'!$BC$155:$BC$1048576,0),MATCH((CUADRO!M$5&amp;$E435),'Hoja de Trabajo para listado'!$BC$151:$CB$151,0)),0)+IFERROR(INDEX('Hoja de Trabajo para listado'!$DE$153:$DG$274,MATCH($A435,'Hoja de Trabajo para listado'!$DE$153:$DE$1048576,0),MATCH((CUADRO!M$5&amp;$E435),'Hoja de Trabajo para listado'!$DE$151:$DG$151,0)),0)+IFERROR(INDEX('Hoja de Trabajo para listado'!$CD$155:$DC$1048576,MATCH($A435,'Hoja de Trabajo para listado'!$CD$155:$CD$1048576,0),MATCH((CUADRO!M$5&amp;$E435),'Hoja de Trabajo para listado'!$CD$151:$DC$151,0)),0)</f>
        <v>0</v>
      </c>
      <c r="N435" s="243">
        <f ca="1">+IFERROR(INDEX('Hoja de Trabajo para listado'!$A$155:$Z$1048576,MATCH($A435,'Hoja de Trabajo para listado'!$A$155:$A$1048576,0),MATCH((CUADRO!N$5&amp;$E435),'Hoja de Trabajo para listado'!$A$151:$Z$151,0)),0)+IFERROR(INDEX('Hoja de Trabajo para listado'!$AB$155:$BA$1048576,MATCH($A435,'Hoja de Trabajo para listado'!$AB$155:$AB$1048576,0),MATCH((CUADRO!N$5&amp;$E435),'Hoja de Trabajo para listado'!$AB$151:$BA$151,0)),0)+IFERROR(INDEX('Hoja de Trabajo para listado'!$BC$155:$CB$1048576,MATCH($A435,'Hoja de Trabajo para listado'!$BC$155:$BC$1048576,0),MATCH((CUADRO!N$5&amp;$E435),'Hoja de Trabajo para listado'!$BC$151:$CB$151,0)),0)+IFERROR(INDEX('Hoja de Trabajo para listado'!$DE$153:$DG$274,MATCH($A435,'Hoja de Trabajo para listado'!$DE$153:$DE$1048576,0),MATCH((CUADRO!N$5&amp;$E435),'Hoja de Trabajo para listado'!$DE$151:$DG$151,0)),0)+IFERROR(INDEX('Hoja de Trabajo para listado'!$CD$155:$DC$1048576,MATCH($A435,'Hoja de Trabajo para listado'!$CD$155:$CD$1048576,0),MATCH((CUADRO!N$5&amp;$E435),'Hoja de Trabajo para listado'!$CD$151:$DC$151,0)),0)</f>
        <v>0</v>
      </c>
      <c r="O435" s="243">
        <f ca="1">+IFERROR(INDEX('Hoja de Trabajo para listado'!$A$155:$Z$1048576,MATCH($A435,'Hoja de Trabajo para listado'!$A$155:$A$1048576,0),MATCH((CUADRO!O$5&amp;$E435),'Hoja de Trabajo para listado'!$A$151:$Z$151,0)),0)+IFERROR(INDEX('Hoja de Trabajo para listado'!$AB$155:$BA$1048576,MATCH($A435,'Hoja de Trabajo para listado'!$AB$155:$AB$1048576,0),MATCH((CUADRO!O$5&amp;$E435),'Hoja de Trabajo para listado'!$AB$151:$BA$151,0)),0)+IFERROR(INDEX('Hoja de Trabajo para listado'!$BC$155:$CB$1048576,MATCH($A435,'Hoja de Trabajo para listado'!$BC$155:$BC$1048576,0),MATCH((CUADRO!O$5&amp;$E435),'Hoja de Trabajo para listado'!$BC$151:$CB$151,0)),0)+IFERROR(INDEX('Hoja de Trabajo para listado'!$DE$153:$DG$274,MATCH($A435,'Hoja de Trabajo para listado'!$DE$153:$DE$1048576,0),MATCH((CUADRO!O$5&amp;$E435),'Hoja de Trabajo para listado'!$DE$151:$DG$151,0)),0)+IFERROR(INDEX('Hoja de Trabajo para listado'!$CD$155:$DC$1048576,MATCH($A435,'Hoja de Trabajo para listado'!$CD$155:$CD$1048576,0),MATCH((CUADRO!O$5&amp;$E435),'Hoja de Trabajo para listado'!$CD$151:$DC$151,0)),0)</f>
        <v>0</v>
      </c>
      <c r="P435" s="243">
        <f ca="1">+IFERROR(INDEX('Hoja de Trabajo para listado'!$A$155:$Z$1048576,MATCH($A435,'Hoja de Trabajo para listado'!$A$155:$A$1048576,0),MATCH((CUADRO!P$5&amp;$E435),'Hoja de Trabajo para listado'!$A$151:$Z$151,0)),0)+IFERROR(INDEX('Hoja de Trabajo para listado'!$AB$155:$BA$1048576,MATCH($A435,'Hoja de Trabajo para listado'!$AB$155:$AB$1048576,0),MATCH((CUADRO!P$5&amp;$E435),'Hoja de Trabajo para listado'!$AB$151:$BA$151,0)),0)+IFERROR(INDEX('Hoja de Trabajo para listado'!$BC$155:$CB$1048576,MATCH($A435,'Hoja de Trabajo para listado'!$BC$155:$BC$1048576,0),MATCH((CUADRO!P$5&amp;$E435),'Hoja de Trabajo para listado'!$BC$151:$CB$151,0)),0)+IFERROR(INDEX('Hoja de Trabajo para listado'!$DE$153:$DG$274,MATCH($A435,'Hoja de Trabajo para listado'!$DE$153:$DE$1048576,0),MATCH((CUADRO!P$5&amp;$E435),'Hoja de Trabajo para listado'!$DE$151:$DG$151,0)),0)+IFERROR(INDEX('Hoja de Trabajo para listado'!$CD$155:$DC$1048576,MATCH($A435,'Hoja de Trabajo para listado'!$CD$155:$CD$1048576,0),MATCH((CUADRO!P$5&amp;$E435),'Hoja de Trabajo para listado'!$CD$151:$DC$151,0)),0)</f>
        <v>0</v>
      </c>
      <c r="Q435" s="243">
        <f ca="1">+IFERROR(INDEX('Hoja de Trabajo para listado'!$A$155:$Z$1048576,MATCH($A435,'Hoja de Trabajo para listado'!$A$155:$A$1048576,0),MATCH((CUADRO!Q$5&amp;$E435),'Hoja de Trabajo para listado'!$A$151:$Z$151,0)),0)+IFERROR(INDEX('Hoja de Trabajo para listado'!$AB$155:$BA$1048576,MATCH($A435,'Hoja de Trabajo para listado'!$AB$155:$AB$1048576,0),MATCH((CUADRO!Q$5&amp;$E435),'Hoja de Trabajo para listado'!$AB$151:$BA$151,0)),0)+IFERROR(INDEX('Hoja de Trabajo para listado'!$BC$155:$CB$1048576,MATCH($A435,'Hoja de Trabajo para listado'!$BC$155:$BC$1048576,0),MATCH((CUADRO!Q$5&amp;$E435),'Hoja de Trabajo para listado'!$BC$151:$CB$151,0)),0)+IFERROR(INDEX('Hoja de Trabajo para listado'!$DE$153:$DG$274,MATCH($A435,'Hoja de Trabajo para listado'!$DE$153:$DE$1048576,0),MATCH((CUADRO!Q$5&amp;$E435),'Hoja de Trabajo para listado'!$DE$151:$DG$151,0)),0)+IFERROR(INDEX('Hoja de Trabajo para listado'!$CD$155:$DC$1048576,MATCH($A435,'Hoja de Trabajo para listado'!$CD$155:$CD$1048576,0),MATCH((CUADRO!Q$5&amp;$E435),'Hoja de Trabajo para listado'!$CD$151:$DC$151,0)),0)</f>
        <v>0</v>
      </c>
      <c r="R435" s="245">
        <f t="shared" ca="1" si="15"/>
        <v>0</v>
      </c>
      <c r="S435" s="259">
        <f ca="1">+R434+R435</f>
        <v>0</v>
      </c>
      <c r="T435" s="245">
        <f ca="1">+S435</f>
        <v>0</v>
      </c>
      <c r="U435" s="244">
        <f t="shared" si="16"/>
        <v>2</v>
      </c>
      <c r="V435" s="333" t="str">
        <f>+VLOOKUP(A435,bd_lista!$A$3:$E$590,5,FALSE)</f>
        <v>INSTITUCIONES FINANCIERAS BANCARIAS</v>
      </c>
      <c r="W435" s="392"/>
      <c r="X435" s="242">
        <f>+VLOOKUP(A435,[4]Sheet1!$A$13:$D$744,4,FALSE)</f>
        <v>35</v>
      </c>
      <c r="Y435" s="242" t="str">
        <f>+VLOOKUP(X435,bd_lista!$A$3:$C$590,3,FALSE)</f>
        <v>Ministerio de Economía y Finanzas Públicas</v>
      </c>
      <c r="Z435" s="292"/>
      <c r="AA435" s="293"/>
    </row>
    <row r="436" spans="1:27" customFormat="1" ht="27" hidden="1" customHeight="1">
      <c r="A436" s="32">
        <v>999</v>
      </c>
      <c r="B436" s="387">
        <f>+A436</f>
        <v>999</v>
      </c>
      <c r="C436" s="247" t="e">
        <f>+VLOOKUP(A436,bd_lista!$A$3:$C$590,3,FALSE)</f>
        <v>#N/A</v>
      </c>
      <c r="D436" s="389" t="e">
        <f>+C436</f>
        <v>#N/A</v>
      </c>
      <c r="E436" s="242" t="s">
        <v>1304</v>
      </c>
      <c r="F436" s="243">
        <f ca="1">+IFERROR(INDEX('Hoja de Trabajo para listado'!$A$155:$Z$1048576,MATCH($A436,'Hoja de Trabajo para listado'!$A$155:$A$1048576,0),MATCH((CUADRO!F$5&amp;$E436),'Hoja de Trabajo para listado'!$A$151:$Z$151,0)),0)+IFERROR(INDEX('Hoja de Trabajo para listado'!$AB$155:$BA$1048576,MATCH($A436,'Hoja de Trabajo para listado'!$AB$155:$AB$1048576,0),MATCH((CUADRO!F$5&amp;$E436),'Hoja de Trabajo para listado'!$AB$151:$BA$151,0)),0)+IFERROR(INDEX('Hoja de Trabajo para listado'!$BC$155:$CB$1048576,MATCH($A436,'Hoja de Trabajo para listado'!$BC$155:$BC$1048576,0),MATCH((CUADRO!F$5&amp;$E436),'Hoja de Trabajo para listado'!$BC$151:$CB$151,0)),0)+IFERROR(INDEX('Hoja de Trabajo para listado'!$DE$153:$DG$274,MATCH($A436,'Hoja de Trabajo para listado'!$DE$153:$DE$1048576,0),MATCH((CUADRO!F$5&amp;$E436),'Hoja de Trabajo para listado'!$DE$151:$DG$151,0)),0)+IFERROR(INDEX('Hoja de Trabajo para listado'!$CD$155:$DC$1048576,MATCH($A436,'Hoja de Trabajo para listado'!$CD$155:$CD$1048576,0),MATCH((CUADRO!F$5&amp;$E436),'Hoja de Trabajo para listado'!$CD$151:$DC$151,0)),0)</f>
        <v>0</v>
      </c>
      <c r="G436" s="243">
        <f ca="1">+IFERROR(INDEX('Hoja de Trabajo para listado'!$A$155:$Z$1048576,MATCH($A436,'Hoja de Trabajo para listado'!$A$155:$A$1048576,0),MATCH((CUADRO!G$5&amp;$E436),'Hoja de Trabajo para listado'!$A$151:$Z$151,0)),0)+IFERROR(INDEX('Hoja de Trabajo para listado'!$AB$155:$BA$1048576,MATCH($A436,'Hoja de Trabajo para listado'!$AB$155:$AB$1048576,0),MATCH((CUADRO!G$5&amp;$E436),'Hoja de Trabajo para listado'!$AB$151:$BA$151,0)),0)+IFERROR(INDEX('Hoja de Trabajo para listado'!$BC$155:$CB$1048576,MATCH($A436,'Hoja de Trabajo para listado'!$BC$155:$BC$1048576,0),MATCH((CUADRO!G$5&amp;$E436),'Hoja de Trabajo para listado'!$BC$151:$CB$151,0)),0)+IFERROR(INDEX('Hoja de Trabajo para listado'!$DE$153:$DG$274,MATCH($A436,'Hoja de Trabajo para listado'!$DE$153:$DE$1048576,0),MATCH((CUADRO!G$5&amp;$E436),'Hoja de Trabajo para listado'!$DE$151:$DG$151,0)),0)+IFERROR(INDEX('Hoja de Trabajo para listado'!$CD$155:$DC$1048576,MATCH($A436,'Hoja de Trabajo para listado'!$CD$155:$CD$1048576,0),MATCH((CUADRO!G$5&amp;$E436),'Hoja de Trabajo para listado'!$CD$151:$DC$151,0)),0)</f>
        <v>0</v>
      </c>
      <c r="H436" s="243">
        <f ca="1">+IFERROR(INDEX('Hoja de Trabajo para listado'!$A$155:$Z$1048576,MATCH($A436,'Hoja de Trabajo para listado'!$A$155:$A$1048576,0),MATCH((CUADRO!H$5&amp;$E436),'Hoja de Trabajo para listado'!$A$151:$Z$151,0)),0)+IFERROR(INDEX('Hoja de Trabajo para listado'!$AB$155:$BA$1048576,MATCH($A436,'Hoja de Trabajo para listado'!$AB$155:$AB$1048576,0),MATCH((CUADRO!H$5&amp;$E436),'Hoja de Trabajo para listado'!$AB$151:$BA$151,0)),0)+IFERROR(INDEX('Hoja de Trabajo para listado'!$BC$155:$CB$1048576,MATCH($A436,'Hoja de Trabajo para listado'!$BC$155:$BC$1048576,0),MATCH((CUADRO!H$5&amp;$E436),'Hoja de Trabajo para listado'!$BC$151:$CB$151,0)),0)+IFERROR(INDEX('Hoja de Trabajo para listado'!$DE$153:$DG$274,MATCH($A436,'Hoja de Trabajo para listado'!$DE$153:$DE$1048576,0),MATCH((CUADRO!H$5&amp;$E436),'Hoja de Trabajo para listado'!$DE$151:$DG$151,0)),0)+IFERROR(INDEX('Hoja de Trabajo para listado'!$CD$155:$DC$1048576,MATCH($A436,'Hoja de Trabajo para listado'!$CD$155:$CD$1048576,0),MATCH((CUADRO!H$5&amp;$E436),'Hoja de Trabajo para listado'!$CD$151:$DC$151,0)),0)</f>
        <v>0</v>
      </c>
      <c r="I436" s="243">
        <f ca="1">+IFERROR(INDEX('Hoja de Trabajo para listado'!$A$155:$Z$1048576,MATCH($A436,'Hoja de Trabajo para listado'!$A$155:$A$1048576,0),MATCH((CUADRO!I$5&amp;$E436),'Hoja de Trabajo para listado'!$A$151:$Z$151,0)),0)+IFERROR(INDEX('Hoja de Trabajo para listado'!$AB$155:$BA$1048576,MATCH($A436,'Hoja de Trabajo para listado'!$AB$155:$AB$1048576,0),MATCH((CUADRO!I$5&amp;$E436),'Hoja de Trabajo para listado'!$AB$151:$BA$151,0)),0)+IFERROR(INDEX('Hoja de Trabajo para listado'!$BC$155:$CB$1048576,MATCH($A436,'Hoja de Trabajo para listado'!$BC$155:$BC$1048576,0),MATCH((CUADRO!I$5&amp;$E436),'Hoja de Trabajo para listado'!$BC$151:$CB$151,0)),0)+IFERROR(INDEX('Hoja de Trabajo para listado'!$DE$153:$DG$274,MATCH($A436,'Hoja de Trabajo para listado'!$DE$153:$DE$1048576,0),MATCH((CUADRO!I$5&amp;$E436),'Hoja de Trabajo para listado'!$DE$151:$DG$151,0)),0)+IFERROR(INDEX('Hoja de Trabajo para listado'!$CD$155:$DC$1048576,MATCH($A436,'Hoja de Trabajo para listado'!$CD$155:$CD$1048576,0),MATCH((CUADRO!I$5&amp;$E436),'Hoja de Trabajo para listado'!$CD$151:$DC$151,0)),0)</f>
        <v>0</v>
      </c>
      <c r="J436" s="243">
        <f ca="1">+IFERROR(INDEX('Hoja de Trabajo para listado'!$A$155:$Z$1048576,MATCH($A436,'Hoja de Trabajo para listado'!$A$155:$A$1048576,0),MATCH((CUADRO!J$5&amp;$E436),'Hoja de Trabajo para listado'!$A$151:$Z$151,0)),0)+IFERROR(INDEX('Hoja de Trabajo para listado'!$AB$155:$BA$1048576,MATCH($A436,'Hoja de Trabajo para listado'!$AB$155:$AB$1048576,0),MATCH((CUADRO!J$5&amp;$E436),'Hoja de Trabajo para listado'!$AB$151:$BA$151,0)),0)+IFERROR(INDEX('Hoja de Trabajo para listado'!$BC$155:$CB$1048576,MATCH($A436,'Hoja de Trabajo para listado'!$BC$155:$BC$1048576,0),MATCH((CUADRO!J$5&amp;$E436),'Hoja de Trabajo para listado'!$BC$151:$CB$151,0)),0)+IFERROR(INDEX('Hoja de Trabajo para listado'!$DE$153:$DG$274,MATCH($A436,'Hoja de Trabajo para listado'!$DE$153:$DE$1048576,0),MATCH((CUADRO!J$5&amp;$E436),'Hoja de Trabajo para listado'!$DE$151:$DG$151,0)),0)+IFERROR(INDEX('Hoja de Trabajo para listado'!$CD$155:$DC$1048576,MATCH($A436,'Hoja de Trabajo para listado'!$CD$155:$CD$1048576,0),MATCH((CUADRO!J$5&amp;$E436),'Hoja de Trabajo para listado'!$CD$151:$DC$151,0)),0)</f>
        <v>0</v>
      </c>
      <c r="K436" s="243">
        <f ca="1">+IFERROR(INDEX('Hoja de Trabajo para listado'!$A$155:$Z$1048576,MATCH($A436,'Hoja de Trabajo para listado'!$A$155:$A$1048576,0),MATCH((CUADRO!K$5&amp;$E436),'Hoja de Trabajo para listado'!$A$151:$Z$151,0)),0)+IFERROR(INDEX('Hoja de Trabajo para listado'!$AB$155:$BA$1048576,MATCH($A436,'Hoja de Trabajo para listado'!$AB$155:$AB$1048576,0),MATCH((CUADRO!K$5&amp;$E436),'Hoja de Trabajo para listado'!$AB$151:$BA$151,0)),0)+IFERROR(INDEX('Hoja de Trabajo para listado'!$BC$155:$CB$1048576,MATCH($A436,'Hoja de Trabajo para listado'!$BC$155:$BC$1048576,0),MATCH((CUADRO!K$5&amp;$E436),'Hoja de Trabajo para listado'!$BC$151:$CB$151,0)),0)+IFERROR(INDEX('Hoja de Trabajo para listado'!$DE$153:$DG$274,MATCH($A436,'Hoja de Trabajo para listado'!$DE$153:$DE$1048576,0),MATCH((CUADRO!K$5&amp;$E436),'Hoja de Trabajo para listado'!$DE$151:$DG$151,0)),0)+IFERROR(INDEX('Hoja de Trabajo para listado'!$CD$155:$DC$1048576,MATCH($A436,'Hoja de Trabajo para listado'!$CD$155:$CD$1048576,0),MATCH((CUADRO!K$5&amp;$E436),'Hoja de Trabajo para listado'!$CD$151:$DC$151,0)),0)</f>
        <v>0</v>
      </c>
      <c r="L436" s="243">
        <f ca="1">+IFERROR(INDEX('Hoja de Trabajo para listado'!$A$155:$Z$1048576,MATCH($A436,'Hoja de Trabajo para listado'!$A$155:$A$1048576,0),MATCH((CUADRO!L$5&amp;$E436),'Hoja de Trabajo para listado'!$A$151:$Z$151,0)),0)+IFERROR(INDEX('Hoja de Trabajo para listado'!$AB$155:$BA$1048576,MATCH($A436,'Hoja de Trabajo para listado'!$AB$155:$AB$1048576,0),MATCH((CUADRO!L$5&amp;$E436),'Hoja de Trabajo para listado'!$AB$151:$BA$151,0)),0)+IFERROR(INDEX('Hoja de Trabajo para listado'!$BC$155:$CB$1048576,MATCH($A436,'Hoja de Trabajo para listado'!$BC$155:$BC$1048576,0),MATCH((CUADRO!L$5&amp;$E436),'Hoja de Trabajo para listado'!$BC$151:$CB$151,0)),0)+IFERROR(INDEX('Hoja de Trabajo para listado'!$DE$153:$DG$274,MATCH($A436,'Hoja de Trabajo para listado'!$DE$153:$DE$1048576,0),MATCH((CUADRO!L$5&amp;$E436),'Hoja de Trabajo para listado'!$DE$151:$DG$151,0)),0)+IFERROR(INDEX('Hoja de Trabajo para listado'!$CD$155:$DC$1048576,MATCH($A436,'Hoja de Trabajo para listado'!$CD$155:$CD$1048576,0),MATCH((CUADRO!L$5&amp;$E436),'Hoja de Trabajo para listado'!$CD$151:$DC$151,0)),0)</f>
        <v>0</v>
      </c>
      <c r="M436" s="243">
        <f ca="1">+IFERROR(INDEX('Hoja de Trabajo para listado'!$A$155:$Z$1048576,MATCH($A436,'Hoja de Trabajo para listado'!$A$155:$A$1048576,0),MATCH((CUADRO!M$5&amp;$E436),'Hoja de Trabajo para listado'!$A$151:$Z$151,0)),0)+IFERROR(INDEX('Hoja de Trabajo para listado'!$AB$155:$BA$1048576,MATCH($A436,'Hoja de Trabajo para listado'!$AB$155:$AB$1048576,0),MATCH((CUADRO!M$5&amp;$E436),'Hoja de Trabajo para listado'!$AB$151:$BA$151,0)),0)+IFERROR(INDEX('Hoja de Trabajo para listado'!$BC$155:$CB$1048576,MATCH($A436,'Hoja de Trabajo para listado'!$BC$155:$BC$1048576,0),MATCH((CUADRO!M$5&amp;$E436),'Hoja de Trabajo para listado'!$BC$151:$CB$151,0)),0)+IFERROR(INDEX('Hoja de Trabajo para listado'!$DE$153:$DG$274,MATCH($A436,'Hoja de Trabajo para listado'!$DE$153:$DE$1048576,0),MATCH((CUADRO!M$5&amp;$E436),'Hoja de Trabajo para listado'!$DE$151:$DG$151,0)),0)+IFERROR(INDEX('Hoja de Trabajo para listado'!$CD$155:$DC$1048576,MATCH($A436,'Hoja de Trabajo para listado'!$CD$155:$CD$1048576,0),MATCH((CUADRO!M$5&amp;$E436),'Hoja de Trabajo para listado'!$CD$151:$DC$151,0)),0)</f>
        <v>0</v>
      </c>
      <c r="N436" s="243">
        <f ca="1">+IFERROR(INDEX('Hoja de Trabajo para listado'!$A$155:$Z$1048576,MATCH($A436,'Hoja de Trabajo para listado'!$A$155:$A$1048576,0),MATCH((CUADRO!N$5&amp;$E436),'Hoja de Trabajo para listado'!$A$151:$Z$151,0)),0)+IFERROR(INDEX('Hoja de Trabajo para listado'!$AB$155:$BA$1048576,MATCH($A436,'Hoja de Trabajo para listado'!$AB$155:$AB$1048576,0),MATCH((CUADRO!N$5&amp;$E436),'Hoja de Trabajo para listado'!$AB$151:$BA$151,0)),0)+IFERROR(INDEX('Hoja de Trabajo para listado'!$BC$155:$CB$1048576,MATCH($A436,'Hoja de Trabajo para listado'!$BC$155:$BC$1048576,0),MATCH((CUADRO!N$5&amp;$E436),'Hoja de Trabajo para listado'!$BC$151:$CB$151,0)),0)+IFERROR(INDEX('Hoja de Trabajo para listado'!$DE$153:$DG$274,MATCH($A436,'Hoja de Trabajo para listado'!$DE$153:$DE$1048576,0),MATCH((CUADRO!N$5&amp;$E436),'Hoja de Trabajo para listado'!$DE$151:$DG$151,0)),0)+IFERROR(INDEX('Hoja de Trabajo para listado'!$CD$155:$DC$1048576,MATCH($A436,'Hoja de Trabajo para listado'!$CD$155:$CD$1048576,0),MATCH((CUADRO!N$5&amp;$E436),'Hoja de Trabajo para listado'!$CD$151:$DC$151,0)),0)</f>
        <v>0</v>
      </c>
      <c r="O436" s="243">
        <f ca="1">+IFERROR(INDEX('Hoja de Trabajo para listado'!$A$155:$Z$1048576,MATCH($A436,'Hoja de Trabajo para listado'!$A$155:$A$1048576,0),MATCH((CUADRO!O$5&amp;$E436),'Hoja de Trabajo para listado'!$A$151:$Z$151,0)),0)+IFERROR(INDEX('Hoja de Trabajo para listado'!$AB$155:$BA$1048576,MATCH($A436,'Hoja de Trabajo para listado'!$AB$155:$AB$1048576,0),MATCH((CUADRO!O$5&amp;$E436),'Hoja de Trabajo para listado'!$AB$151:$BA$151,0)),0)+IFERROR(INDEX('Hoja de Trabajo para listado'!$BC$155:$CB$1048576,MATCH($A436,'Hoja de Trabajo para listado'!$BC$155:$BC$1048576,0),MATCH((CUADRO!O$5&amp;$E436),'Hoja de Trabajo para listado'!$BC$151:$CB$151,0)),0)+IFERROR(INDEX('Hoja de Trabajo para listado'!$DE$153:$DG$274,MATCH($A436,'Hoja de Trabajo para listado'!$DE$153:$DE$1048576,0),MATCH((CUADRO!O$5&amp;$E436),'Hoja de Trabajo para listado'!$DE$151:$DG$151,0)),0)+IFERROR(INDEX('Hoja de Trabajo para listado'!$CD$155:$DC$1048576,MATCH($A436,'Hoja de Trabajo para listado'!$CD$155:$CD$1048576,0),MATCH((CUADRO!O$5&amp;$E436),'Hoja de Trabajo para listado'!$CD$151:$DC$151,0)),0)</f>
        <v>0</v>
      </c>
      <c r="P436" s="243">
        <f ca="1">+IFERROR(INDEX('Hoja de Trabajo para listado'!$A$155:$Z$1048576,MATCH($A436,'Hoja de Trabajo para listado'!$A$155:$A$1048576,0),MATCH((CUADRO!P$5&amp;$E436),'Hoja de Trabajo para listado'!$A$151:$Z$151,0)),0)+IFERROR(INDEX('Hoja de Trabajo para listado'!$AB$155:$BA$1048576,MATCH($A436,'Hoja de Trabajo para listado'!$AB$155:$AB$1048576,0),MATCH((CUADRO!P$5&amp;$E436),'Hoja de Trabajo para listado'!$AB$151:$BA$151,0)),0)+IFERROR(INDEX('Hoja de Trabajo para listado'!$BC$155:$CB$1048576,MATCH($A436,'Hoja de Trabajo para listado'!$BC$155:$BC$1048576,0),MATCH((CUADRO!P$5&amp;$E436),'Hoja de Trabajo para listado'!$BC$151:$CB$151,0)),0)+IFERROR(INDEX('Hoja de Trabajo para listado'!$DE$153:$DG$274,MATCH($A436,'Hoja de Trabajo para listado'!$DE$153:$DE$1048576,0),MATCH((CUADRO!P$5&amp;$E436),'Hoja de Trabajo para listado'!$DE$151:$DG$151,0)),0)+IFERROR(INDEX('Hoja de Trabajo para listado'!$CD$155:$DC$1048576,MATCH($A436,'Hoja de Trabajo para listado'!$CD$155:$CD$1048576,0),MATCH((CUADRO!P$5&amp;$E436),'Hoja de Trabajo para listado'!$CD$151:$DC$151,0)),0)</f>
        <v>0</v>
      </c>
      <c r="Q436" s="243">
        <f ca="1">+IFERROR(INDEX('Hoja de Trabajo para listado'!$A$155:$Z$1048576,MATCH($A436,'Hoja de Trabajo para listado'!$A$155:$A$1048576,0),MATCH((CUADRO!Q$5&amp;$E436),'Hoja de Trabajo para listado'!$A$151:$Z$151,0)),0)+IFERROR(INDEX('Hoja de Trabajo para listado'!$AB$155:$BA$1048576,MATCH($A436,'Hoja de Trabajo para listado'!$AB$155:$AB$1048576,0),MATCH((CUADRO!Q$5&amp;$E436),'Hoja de Trabajo para listado'!$AB$151:$BA$151,0)),0)+IFERROR(INDEX('Hoja de Trabajo para listado'!$BC$155:$CB$1048576,MATCH($A436,'Hoja de Trabajo para listado'!$BC$155:$BC$1048576,0),MATCH((CUADRO!Q$5&amp;$E436),'Hoja de Trabajo para listado'!$BC$151:$CB$151,0)),0)+IFERROR(INDEX('Hoja de Trabajo para listado'!$DE$153:$DG$274,MATCH($A436,'Hoja de Trabajo para listado'!$DE$153:$DE$1048576,0),MATCH((CUADRO!Q$5&amp;$E436),'Hoja de Trabajo para listado'!$DE$151:$DG$151,0)),0)+IFERROR(INDEX('Hoja de Trabajo para listado'!$CD$155:$DC$1048576,MATCH($A436,'Hoja de Trabajo para listado'!$CD$155:$CD$1048576,0),MATCH((CUADRO!Q$5&amp;$E436),'Hoja de Trabajo para listado'!$CD$151:$DC$151,0)),0)</f>
        <v>0</v>
      </c>
      <c r="R436" s="243">
        <f t="shared" ca="1" si="15"/>
        <v>0</v>
      </c>
      <c r="S436" s="249"/>
      <c r="T436" s="243">
        <f ca="1">+T437</f>
        <v>0</v>
      </c>
      <c r="U436" s="242">
        <f t="shared" si="16"/>
        <v>1</v>
      </c>
      <c r="V436" s="333" t="e">
        <f>+VLOOKUP(A436,bd_lista!$A$3:$E$590,5,FALSE)</f>
        <v>#N/A</v>
      </c>
      <c r="W436" s="391" t="e">
        <f>+V436</f>
        <v>#N/A</v>
      </c>
      <c r="X436" s="242">
        <f>+VLOOKUP(A436,[4]Sheet1!$A$13:$D$744,4,FALSE)</f>
        <v>0</v>
      </c>
      <c r="Y436" s="242" t="e">
        <f>+VLOOKUP(X436,bd_lista!$A$3:$C$590,3,FALSE)</f>
        <v>#N/A</v>
      </c>
      <c r="Z436" s="294">
        <f>+X436</f>
        <v>0</v>
      </c>
      <c r="AA436" s="295" t="e">
        <f>+Y436</f>
        <v>#N/A</v>
      </c>
    </row>
    <row r="437" spans="1:27" customFormat="1" ht="27" hidden="1" customHeight="1">
      <c r="A437" s="32">
        <v>999</v>
      </c>
      <c r="B437" s="388"/>
      <c r="C437" s="247" t="e">
        <f>+VLOOKUP(A437,bd_lista!$A$3:$C$590,3,FALSE)</f>
        <v>#N/A</v>
      </c>
      <c r="D437" s="390"/>
      <c r="E437" s="244" t="s">
        <v>1305</v>
      </c>
      <c r="F437" s="243">
        <f ca="1">+IFERROR(INDEX('Hoja de Trabajo para listado'!$A$155:$Z$1048576,MATCH($A437,'Hoja de Trabajo para listado'!$A$155:$A$1048576,0),MATCH((CUADRO!F$5&amp;$E437),'Hoja de Trabajo para listado'!$A$151:$Z$151,0)),0)+IFERROR(INDEX('Hoja de Trabajo para listado'!$AB$155:$BA$1048576,MATCH($A437,'Hoja de Trabajo para listado'!$AB$155:$AB$1048576,0),MATCH((CUADRO!F$5&amp;$E437),'Hoja de Trabajo para listado'!$AB$151:$BA$151,0)),0)+IFERROR(INDEX('Hoja de Trabajo para listado'!$BC$155:$CB$1048576,MATCH($A437,'Hoja de Trabajo para listado'!$BC$155:$BC$1048576,0),MATCH((CUADRO!F$5&amp;$E437),'Hoja de Trabajo para listado'!$BC$151:$CB$151,0)),0)+IFERROR(INDEX('Hoja de Trabajo para listado'!$DE$153:$DG$274,MATCH($A437,'Hoja de Trabajo para listado'!$DE$153:$DE$1048576,0),MATCH((CUADRO!F$5&amp;$E437),'Hoja de Trabajo para listado'!$DE$151:$DG$151,0)),0)+IFERROR(INDEX('Hoja de Trabajo para listado'!$CD$155:$DC$1048576,MATCH($A437,'Hoja de Trabajo para listado'!$CD$155:$CD$1048576,0),MATCH((CUADRO!F$5&amp;$E437),'Hoja de Trabajo para listado'!$CD$151:$DC$151,0)),0)</f>
        <v>0</v>
      </c>
      <c r="G437" s="243">
        <f ca="1">+IFERROR(INDEX('Hoja de Trabajo para listado'!$A$155:$Z$1048576,MATCH($A437,'Hoja de Trabajo para listado'!$A$155:$A$1048576,0),MATCH((CUADRO!G$5&amp;$E437),'Hoja de Trabajo para listado'!$A$151:$Z$151,0)),0)+IFERROR(INDEX('Hoja de Trabajo para listado'!$AB$155:$BA$1048576,MATCH($A437,'Hoja de Trabajo para listado'!$AB$155:$AB$1048576,0),MATCH((CUADRO!G$5&amp;$E437),'Hoja de Trabajo para listado'!$AB$151:$BA$151,0)),0)+IFERROR(INDEX('Hoja de Trabajo para listado'!$BC$155:$CB$1048576,MATCH($A437,'Hoja de Trabajo para listado'!$BC$155:$BC$1048576,0),MATCH((CUADRO!G$5&amp;$E437),'Hoja de Trabajo para listado'!$BC$151:$CB$151,0)),0)+IFERROR(INDEX('Hoja de Trabajo para listado'!$DE$153:$DG$274,MATCH($A437,'Hoja de Trabajo para listado'!$DE$153:$DE$1048576,0),MATCH((CUADRO!G$5&amp;$E437),'Hoja de Trabajo para listado'!$DE$151:$DG$151,0)),0)+IFERROR(INDEX('Hoja de Trabajo para listado'!$CD$155:$DC$1048576,MATCH($A437,'Hoja de Trabajo para listado'!$CD$155:$CD$1048576,0),MATCH((CUADRO!G$5&amp;$E437),'Hoja de Trabajo para listado'!$CD$151:$DC$151,0)),0)</f>
        <v>0</v>
      </c>
      <c r="H437" s="243">
        <f ca="1">+IFERROR(INDEX('Hoja de Trabajo para listado'!$A$155:$Z$1048576,MATCH($A437,'Hoja de Trabajo para listado'!$A$155:$A$1048576,0),MATCH((CUADRO!H$5&amp;$E437),'Hoja de Trabajo para listado'!$A$151:$Z$151,0)),0)+IFERROR(INDEX('Hoja de Trabajo para listado'!$AB$155:$BA$1048576,MATCH($A437,'Hoja de Trabajo para listado'!$AB$155:$AB$1048576,0),MATCH((CUADRO!H$5&amp;$E437),'Hoja de Trabajo para listado'!$AB$151:$BA$151,0)),0)+IFERROR(INDEX('Hoja de Trabajo para listado'!$BC$155:$CB$1048576,MATCH($A437,'Hoja de Trabajo para listado'!$BC$155:$BC$1048576,0),MATCH((CUADRO!H$5&amp;$E437),'Hoja de Trabajo para listado'!$BC$151:$CB$151,0)),0)+IFERROR(INDEX('Hoja de Trabajo para listado'!$DE$153:$DG$274,MATCH($A437,'Hoja de Trabajo para listado'!$DE$153:$DE$1048576,0),MATCH((CUADRO!H$5&amp;$E437),'Hoja de Trabajo para listado'!$DE$151:$DG$151,0)),0)+IFERROR(INDEX('Hoja de Trabajo para listado'!$CD$155:$DC$1048576,MATCH($A437,'Hoja de Trabajo para listado'!$CD$155:$CD$1048576,0),MATCH((CUADRO!H$5&amp;$E437),'Hoja de Trabajo para listado'!$CD$151:$DC$151,0)),0)</f>
        <v>0</v>
      </c>
      <c r="I437" s="243">
        <f ca="1">+IFERROR(INDEX('Hoja de Trabajo para listado'!$A$155:$Z$1048576,MATCH($A437,'Hoja de Trabajo para listado'!$A$155:$A$1048576,0),MATCH((CUADRO!I$5&amp;$E437),'Hoja de Trabajo para listado'!$A$151:$Z$151,0)),0)+IFERROR(INDEX('Hoja de Trabajo para listado'!$AB$155:$BA$1048576,MATCH($A437,'Hoja de Trabajo para listado'!$AB$155:$AB$1048576,0),MATCH((CUADRO!I$5&amp;$E437),'Hoja de Trabajo para listado'!$AB$151:$BA$151,0)),0)+IFERROR(INDEX('Hoja de Trabajo para listado'!$BC$155:$CB$1048576,MATCH($A437,'Hoja de Trabajo para listado'!$BC$155:$BC$1048576,0),MATCH((CUADRO!I$5&amp;$E437),'Hoja de Trabajo para listado'!$BC$151:$CB$151,0)),0)+IFERROR(INDEX('Hoja de Trabajo para listado'!$DE$153:$DG$274,MATCH($A437,'Hoja de Trabajo para listado'!$DE$153:$DE$1048576,0),MATCH((CUADRO!I$5&amp;$E437),'Hoja de Trabajo para listado'!$DE$151:$DG$151,0)),0)+IFERROR(INDEX('Hoja de Trabajo para listado'!$CD$155:$DC$1048576,MATCH($A437,'Hoja de Trabajo para listado'!$CD$155:$CD$1048576,0),MATCH((CUADRO!I$5&amp;$E437),'Hoja de Trabajo para listado'!$CD$151:$DC$151,0)),0)</f>
        <v>0</v>
      </c>
      <c r="J437" s="243">
        <f ca="1">+IFERROR(INDEX('Hoja de Trabajo para listado'!$A$155:$Z$1048576,MATCH($A437,'Hoja de Trabajo para listado'!$A$155:$A$1048576,0),MATCH((CUADRO!J$5&amp;$E437),'Hoja de Trabajo para listado'!$A$151:$Z$151,0)),0)+IFERROR(INDEX('Hoja de Trabajo para listado'!$AB$155:$BA$1048576,MATCH($A437,'Hoja de Trabajo para listado'!$AB$155:$AB$1048576,0),MATCH((CUADRO!J$5&amp;$E437),'Hoja de Trabajo para listado'!$AB$151:$BA$151,0)),0)+IFERROR(INDEX('Hoja de Trabajo para listado'!$BC$155:$CB$1048576,MATCH($A437,'Hoja de Trabajo para listado'!$BC$155:$BC$1048576,0),MATCH((CUADRO!J$5&amp;$E437),'Hoja de Trabajo para listado'!$BC$151:$CB$151,0)),0)+IFERROR(INDEX('Hoja de Trabajo para listado'!$DE$153:$DG$274,MATCH($A437,'Hoja de Trabajo para listado'!$DE$153:$DE$1048576,0),MATCH((CUADRO!J$5&amp;$E437),'Hoja de Trabajo para listado'!$DE$151:$DG$151,0)),0)+IFERROR(INDEX('Hoja de Trabajo para listado'!$CD$155:$DC$1048576,MATCH($A437,'Hoja de Trabajo para listado'!$CD$155:$CD$1048576,0),MATCH((CUADRO!J$5&amp;$E437),'Hoja de Trabajo para listado'!$CD$151:$DC$151,0)),0)</f>
        <v>0</v>
      </c>
      <c r="K437" s="243">
        <f ca="1">+IFERROR(INDEX('Hoja de Trabajo para listado'!$A$155:$Z$1048576,MATCH($A437,'Hoja de Trabajo para listado'!$A$155:$A$1048576,0),MATCH((CUADRO!K$5&amp;$E437),'Hoja de Trabajo para listado'!$A$151:$Z$151,0)),0)+IFERROR(INDEX('Hoja de Trabajo para listado'!$AB$155:$BA$1048576,MATCH($A437,'Hoja de Trabajo para listado'!$AB$155:$AB$1048576,0),MATCH((CUADRO!K$5&amp;$E437),'Hoja de Trabajo para listado'!$AB$151:$BA$151,0)),0)+IFERROR(INDEX('Hoja de Trabajo para listado'!$BC$155:$CB$1048576,MATCH($A437,'Hoja de Trabajo para listado'!$BC$155:$BC$1048576,0),MATCH((CUADRO!K$5&amp;$E437),'Hoja de Trabajo para listado'!$BC$151:$CB$151,0)),0)+IFERROR(INDEX('Hoja de Trabajo para listado'!$DE$153:$DG$274,MATCH($A437,'Hoja de Trabajo para listado'!$DE$153:$DE$1048576,0),MATCH((CUADRO!K$5&amp;$E437),'Hoja de Trabajo para listado'!$DE$151:$DG$151,0)),0)+IFERROR(INDEX('Hoja de Trabajo para listado'!$CD$155:$DC$1048576,MATCH($A437,'Hoja de Trabajo para listado'!$CD$155:$CD$1048576,0),MATCH((CUADRO!K$5&amp;$E437),'Hoja de Trabajo para listado'!$CD$151:$DC$151,0)),0)</f>
        <v>0</v>
      </c>
      <c r="L437" s="243">
        <f ca="1">+IFERROR(INDEX('Hoja de Trabajo para listado'!$A$155:$Z$1048576,MATCH($A437,'Hoja de Trabajo para listado'!$A$155:$A$1048576,0),MATCH((CUADRO!L$5&amp;$E437),'Hoja de Trabajo para listado'!$A$151:$Z$151,0)),0)+IFERROR(INDEX('Hoja de Trabajo para listado'!$AB$155:$BA$1048576,MATCH($A437,'Hoja de Trabajo para listado'!$AB$155:$AB$1048576,0),MATCH((CUADRO!L$5&amp;$E437),'Hoja de Trabajo para listado'!$AB$151:$BA$151,0)),0)+IFERROR(INDEX('Hoja de Trabajo para listado'!$BC$155:$CB$1048576,MATCH($A437,'Hoja de Trabajo para listado'!$BC$155:$BC$1048576,0),MATCH((CUADRO!L$5&amp;$E437),'Hoja de Trabajo para listado'!$BC$151:$CB$151,0)),0)+IFERROR(INDEX('Hoja de Trabajo para listado'!$DE$153:$DG$274,MATCH($A437,'Hoja de Trabajo para listado'!$DE$153:$DE$1048576,0),MATCH((CUADRO!L$5&amp;$E437),'Hoja de Trabajo para listado'!$DE$151:$DG$151,0)),0)+IFERROR(INDEX('Hoja de Trabajo para listado'!$CD$155:$DC$1048576,MATCH($A437,'Hoja de Trabajo para listado'!$CD$155:$CD$1048576,0),MATCH((CUADRO!L$5&amp;$E437),'Hoja de Trabajo para listado'!$CD$151:$DC$151,0)),0)</f>
        <v>0</v>
      </c>
      <c r="M437" s="243">
        <f ca="1">+IFERROR(INDEX('Hoja de Trabajo para listado'!$A$155:$Z$1048576,MATCH($A437,'Hoja de Trabajo para listado'!$A$155:$A$1048576,0),MATCH((CUADRO!M$5&amp;$E437),'Hoja de Trabajo para listado'!$A$151:$Z$151,0)),0)+IFERROR(INDEX('Hoja de Trabajo para listado'!$AB$155:$BA$1048576,MATCH($A437,'Hoja de Trabajo para listado'!$AB$155:$AB$1048576,0),MATCH((CUADRO!M$5&amp;$E437),'Hoja de Trabajo para listado'!$AB$151:$BA$151,0)),0)+IFERROR(INDEX('Hoja de Trabajo para listado'!$BC$155:$CB$1048576,MATCH($A437,'Hoja de Trabajo para listado'!$BC$155:$BC$1048576,0),MATCH((CUADRO!M$5&amp;$E437),'Hoja de Trabajo para listado'!$BC$151:$CB$151,0)),0)+IFERROR(INDEX('Hoja de Trabajo para listado'!$DE$153:$DG$274,MATCH($A437,'Hoja de Trabajo para listado'!$DE$153:$DE$1048576,0),MATCH((CUADRO!M$5&amp;$E437),'Hoja de Trabajo para listado'!$DE$151:$DG$151,0)),0)+IFERROR(INDEX('Hoja de Trabajo para listado'!$CD$155:$DC$1048576,MATCH($A437,'Hoja de Trabajo para listado'!$CD$155:$CD$1048576,0),MATCH((CUADRO!M$5&amp;$E437),'Hoja de Trabajo para listado'!$CD$151:$DC$151,0)),0)</f>
        <v>0</v>
      </c>
      <c r="N437" s="243">
        <f ca="1">+IFERROR(INDEX('Hoja de Trabajo para listado'!$A$155:$Z$1048576,MATCH($A437,'Hoja de Trabajo para listado'!$A$155:$A$1048576,0),MATCH((CUADRO!N$5&amp;$E437),'Hoja de Trabajo para listado'!$A$151:$Z$151,0)),0)+IFERROR(INDEX('Hoja de Trabajo para listado'!$AB$155:$BA$1048576,MATCH($A437,'Hoja de Trabajo para listado'!$AB$155:$AB$1048576,0),MATCH((CUADRO!N$5&amp;$E437),'Hoja de Trabajo para listado'!$AB$151:$BA$151,0)),0)+IFERROR(INDEX('Hoja de Trabajo para listado'!$BC$155:$CB$1048576,MATCH($A437,'Hoja de Trabajo para listado'!$BC$155:$BC$1048576,0),MATCH((CUADRO!N$5&amp;$E437),'Hoja de Trabajo para listado'!$BC$151:$CB$151,0)),0)+IFERROR(INDEX('Hoja de Trabajo para listado'!$DE$153:$DG$274,MATCH($A437,'Hoja de Trabajo para listado'!$DE$153:$DE$1048576,0),MATCH((CUADRO!N$5&amp;$E437),'Hoja de Trabajo para listado'!$DE$151:$DG$151,0)),0)+IFERROR(INDEX('Hoja de Trabajo para listado'!$CD$155:$DC$1048576,MATCH($A437,'Hoja de Trabajo para listado'!$CD$155:$CD$1048576,0),MATCH((CUADRO!N$5&amp;$E437),'Hoja de Trabajo para listado'!$CD$151:$DC$151,0)),0)</f>
        <v>0</v>
      </c>
      <c r="O437" s="243">
        <f ca="1">+IFERROR(INDEX('Hoja de Trabajo para listado'!$A$155:$Z$1048576,MATCH($A437,'Hoja de Trabajo para listado'!$A$155:$A$1048576,0),MATCH((CUADRO!O$5&amp;$E437),'Hoja de Trabajo para listado'!$A$151:$Z$151,0)),0)+IFERROR(INDEX('Hoja de Trabajo para listado'!$AB$155:$BA$1048576,MATCH($A437,'Hoja de Trabajo para listado'!$AB$155:$AB$1048576,0),MATCH((CUADRO!O$5&amp;$E437),'Hoja de Trabajo para listado'!$AB$151:$BA$151,0)),0)+IFERROR(INDEX('Hoja de Trabajo para listado'!$BC$155:$CB$1048576,MATCH($A437,'Hoja de Trabajo para listado'!$BC$155:$BC$1048576,0),MATCH((CUADRO!O$5&amp;$E437),'Hoja de Trabajo para listado'!$BC$151:$CB$151,0)),0)+IFERROR(INDEX('Hoja de Trabajo para listado'!$DE$153:$DG$274,MATCH($A437,'Hoja de Trabajo para listado'!$DE$153:$DE$1048576,0),MATCH((CUADRO!O$5&amp;$E437),'Hoja de Trabajo para listado'!$DE$151:$DG$151,0)),0)+IFERROR(INDEX('Hoja de Trabajo para listado'!$CD$155:$DC$1048576,MATCH($A437,'Hoja de Trabajo para listado'!$CD$155:$CD$1048576,0),MATCH((CUADRO!O$5&amp;$E437),'Hoja de Trabajo para listado'!$CD$151:$DC$151,0)),0)</f>
        <v>0</v>
      </c>
      <c r="P437" s="243">
        <f ca="1">+IFERROR(INDEX('Hoja de Trabajo para listado'!$A$155:$Z$1048576,MATCH($A437,'Hoja de Trabajo para listado'!$A$155:$A$1048576,0),MATCH((CUADRO!P$5&amp;$E437),'Hoja de Trabajo para listado'!$A$151:$Z$151,0)),0)+IFERROR(INDEX('Hoja de Trabajo para listado'!$AB$155:$BA$1048576,MATCH($A437,'Hoja de Trabajo para listado'!$AB$155:$AB$1048576,0),MATCH((CUADRO!P$5&amp;$E437),'Hoja de Trabajo para listado'!$AB$151:$BA$151,0)),0)+IFERROR(INDEX('Hoja de Trabajo para listado'!$BC$155:$CB$1048576,MATCH($A437,'Hoja de Trabajo para listado'!$BC$155:$BC$1048576,0),MATCH((CUADRO!P$5&amp;$E437),'Hoja de Trabajo para listado'!$BC$151:$CB$151,0)),0)+IFERROR(INDEX('Hoja de Trabajo para listado'!$DE$153:$DG$274,MATCH($A437,'Hoja de Trabajo para listado'!$DE$153:$DE$1048576,0),MATCH((CUADRO!P$5&amp;$E437),'Hoja de Trabajo para listado'!$DE$151:$DG$151,0)),0)+IFERROR(INDEX('Hoja de Trabajo para listado'!$CD$155:$DC$1048576,MATCH($A437,'Hoja de Trabajo para listado'!$CD$155:$CD$1048576,0),MATCH((CUADRO!P$5&amp;$E437),'Hoja de Trabajo para listado'!$CD$151:$DC$151,0)),0)</f>
        <v>0</v>
      </c>
      <c r="Q437" s="243">
        <f ca="1">+IFERROR(INDEX('Hoja de Trabajo para listado'!$A$155:$Z$1048576,MATCH($A437,'Hoja de Trabajo para listado'!$A$155:$A$1048576,0),MATCH((CUADRO!Q$5&amp;$E437),'Hoja de Trabajo para listado'!$A$151:$Z$151,0)),0)+IFERROR(INDEX('Hoja de Trabajo para listado'!$AB$155:$BA$1048576,MATCH($A437,'Hoja de Trabajo para listado'!$AB$155:$AB$1048576,0),MATCH((CUADRO!Q$5&amp;$E437),'Hoja de Trabajo para listado'!$AB$151:$BA$151,0)),0)+IFERROR(INDEX('Hoja de Trabajo para listado'!$BC$155:$CB$1048576,MATCH($A437,'Hoja de Trabajo para listado'!$BC$155:$BC$1048576,0),MATCH((CUADRO!Q$5&amp;$E437),'Hoja de Trabajo para listado'!$BC$151:$CB$151,0)),0)+IFERROR(INDEX('Hoja de Trabajo para listado'!$DE$153:$DG$274,MATCH($A437,'Hoja de Trabajo para listado'!$DE$153:$DE$1048576,0),MATCH((CUADRO!Q$5&amp;$E437),'Hoja de Trabajo para listado'!$DE$151:$DG$151,0)),0)+IFERROR(INDEX('Hoja de Trabajo para listado'!$CD$155:$DC$1048576,MATCH($A437,'Hoja de Trabajo para listado'!$CD$155:$CD$1048576,0),MATCH((CUADRO!Q$5&amp;$E437),'Hoja de Trabajo para listado'!$CD$151:$DC$151,0)),0)</f>
        <v>0</v>
      </c>
      <c r="R437" s="243">
        <f t="shared" ca="1" si="15"/>
        <v>0</v>
      </c>
      <c r="S437" s="249">
        <f ca="1">+R436+R437</f>
        <v>0</v>
      </c>
      <c r="T437" s="243">
        <f ca="1">+S437</f>
        <v>0</v>
      </c>
      <c r="U437" s="242">
        <f t="shared" si="16"/>
        <v>2</v>
      </c>
      <c r="V437" s="333" t="e">
        <f>+VLOOKUP(A437,bd_lista!$A$3:$E$590,5,FALSE)</f>
        <v>#N/A</v>
      </c>
      <c r="W437" s="392"/>
      <c r="X437" s="242">
        <f>+VLOOKUP(A437,[4]Sheet1!$A$13:$D$744,4,FALSE)</f>
        <v>0</v>
      </c>
      <c r="Y437" s="242" t="e">
        <f>+VLOOKUP(X437,bd_lista!$A$3:$C$590,3,FALSE)</f>
        <v>#N/A</v>
      </c>
      <c r="Z437" s="292"/>
      <c r="AA437" s="293"/>
    </row>
    <row r="438" spans="1:27" customFormat="1" ht="27" hidden="1" customHeight="1">
      <c r="A438" s="32">
        <v>1101</v>
      </c>
      <c r="B438" s="387">
        <f>+A438</f>
        <v>1101</v>
      </c>
      <c r="C438" s="247" t="str">
        <f>+VLOOKUP(A438,bd_lista!$A$3:$C$590,3,FALSE)</f>
        <v>Gobierno Autónomo Municipal de Sucre</v>
      </c>
      <c r="D438" s="389" t="str">
        <f>+C438</f>
        <v>Gobierno Autónomo Municipal de Sucre</v>
      </c>
      <c r="E438" s="242" t="s">
        <v>1304</v>
      </c>
      <c r="F438" s="243">
        <f ca="1">+IFERROR(INDEX('Hoja de Trabajo para listado'!$A$155:$Z$1048576,MATCH($A438,'Hoja de Trabajo para listado'!$A$155:$A$1048576,0),MATCH((CUADRO!F$5&amp;$E438),'Hoja de Trabajo para listado'!$A$151:$Z$151,0)),0)+IFERROR(INDEX('Hoja de Trabajo para listado'!$AB$155:$BA$1048576,MATCH($A438,'Hoja de Trabajo para listado'!$AB$155:$AB$1048576,0),MATCH((CUADRO!F$5&amp;$E438),'Hoja de Trabajo para listado'!$AB$151:$BA$151,0)),0)+IFERROR(INDEX('Hoja de Trabajo para listado'!$BC$155:$CB$1048576,MATCH($A438,'Hoja de Trabajo para listado'!$BC$155:$BC$1048576,0),MATCH((CUADRO!F$5&amp;$E438),'Hoja de Trabajo para listado'!$BC$151:$CB$151,0)),0)+IFERROR(INDEX('Hoja de Trabajo para listado'!$DE$153:$DG$274,MATCH($A438,'Hoja de Trabajo para listado'!$DE$153:$DE$1048576,0),MATCH((CUADRO!F$5&amp;$E438),'Hoja de Trabajo para listado'!$DE$151:$DG$151,0)),0)+IFERROR(INDEX('Hoja de Trabajo para listado'!$CD$155:$DC$1048576,MATCH($A438,'Hoja de Trabajo para listado'!$CD$155:$CD$1048576,0),MATCH((CUADRO!F$5&amp;$E438),'Hoja de Trabajo para listado'!$CD$151:$DC$151,0)),0)</f>
        <v>0</v>
      </c>
      <c r="G438" s="243">
        <f ca="1">+IFERROR(INDEX('Hoja de Trabajo para listado'!$A$155:$Z$1048576,MATCH($A438,'Hoja de Trabajo para listado'!$A$155:$A$1048576,0),MATCH((CUADRO!G$5&amp;$E438),'Hoja de Trabajo para listado'!$A$151:$Z$151,0)),0)+IFERROR(INDEX('Hoja de Trabajo para listado'!$AB$155:$BA$1048576,MATCH($A438,'Hoja de Trabajo para listado'!$AB$155:$AB$1048576,0),MATCH((CUADRO!G$5&amp;$E438),'Hoja de Trabajo para listado'!$AB$151:$BA$151,0)),0)+IFERROR(INDEX('Hoja de Trabajo para listado'!$BC$155:$CB$1048576,MATCH($A438,'Hoja de Trabajo para listado'!$BC$155:$BC$1048576,0),MATCH((CUADRO!G$5&amp;$E438),'Hoja de Trabajo para listado'!$BC$151:$CB$151,0)),0)+IFERROR(INDEX('Hoja de Trabajo para listado'!$DE$153:$DG$274,MATCH($A438,'Hoja de Trabajo para listado'!$DE$153:$DE$1048576,0),MATCH((CUADRO!G$5&amp;$E438),'Hoja de Trabajo para listado'!$DE$151:$DG$151,0)),0)+IFERROR(INDEX('Hoja de Trabajo para listado'!$CD$155:$DC$1048576,MATCH($A438,'Hoja de Trabajo para listado'!$CD$155:$CD$1048576,0),MATCH((CUADRO!G$5&amp;$E438),'Hoja de Trabajo para listado'!$CD$151:$DC$151,0)),0)</f>
        <v>0</v>
      </c>
      <c r="H438" s="243">
        <f ca="1">+IFERROR(INDEX('Hoja de Trabajo para listado'!$A$155:$Z$1048576,MATCH($A438,'Hoja de Trabajo para listado'!$A$155:$A$1048576,0),MATCH((CUADRO!H$5&amp;$E438),'Hoja de Trabajo para listado'!$A$151:$Z$151,0)),0)+IFERROR(INDEX('Hoja de Trabajo para listado'!$AB$155:$BA$1048576,MATCH($A438,'Hoja de Trabajo para listado'!$AB$155:$AB$1048576,0),MATCH((CUADRO!H$5&amp;$E438),'Hoja de Trabajo para listado'!$AB$151:$BA$151,0)),0)+IFERROR(INDEX('Hoja de Trabajo para listado'!$BC$155:$CB$1048576,MATCH($A438,'Hoja de Trabajo para listado'!$BC$155:$BC$1048576,0),MATCH((CUADRO!H$5&amp;$E438),'Hoja de Trabajo para listado'!$BC$151:$CB$151,0)),0)+IFERROR(INDEX('Hoja de Trabajo para listado'!$DE$153:$DG$274,MATCH($A438,'Hoja de Trabajo para listado'!$DE$153:$DE$1048576,0),MATCH((CUADRO!H$5&amp;$E438),'Hoja de Trabajo para listado'!$DE$151:$DG$151,0)),0)+IFERROR(INDEX('Hoja de Trabajo para listado'!$CD$155:$DC$1048576,MATCH($A438,'Hoja de Trabajo para listado'!$CD$155:$CD$1048576,0),MATCH((CUADRO!H$5&amp;$E438),'Hoja de Trabajo para listado'!$CD$151:$DC$151,0)),0)</f>
        <v>0</v>
      </c>
      <c r="I438" s="243">
        <f ca="1">+IFERROR(INDEX('Hoja de Trabajo para listado'!$A$155:$Z$1048576,MATCH($A438,'Hoja de Trabajo para listado'!$A$155:$A$1048576,0),MATCH((CUADRO!I$5&amp;$E438),'Hoja de Trabajo para listado'!$A$151:$Z$151,0)),0)+IFERROR(INDEX('Hoja de Trabajo para listado'!$AB$155:$BA$1048576,MATCH($A438,'Hoja de Trabajo para listado'!$AB$155:$AB$1048576,0),MATCH((CUADRO!I$5&amp;$E438),'Hoja de Trabajo para listado'!$AB$151:$BA$151,0)),0)+IFERROR(INDEX('Hoja de Trabajo para listado'!$BC$155:$CB$1048576,MATCH($A438,'Hoja de Trabajo para listado'!$BC$155:$BC$1048576,0),MATCH((CUADRO!I$5&amp;$E438),'Hoja de Trabajo para listado'!$BC$151:$CB$151,0)),0)+IFERROR(INDEX('Hoja de Trabajo para listado'!$DE$153:$DG$274,MATCH($A438,'Hoja de Trabajo para listado'!$DE$153:$DE$1048576,0),MATCH((CUADRO!I$5&amp;$E438),'Hoja de Trabajo para listado'!$DE$151:$DG$151,0)),0)+IFERROR(INDEX('Hoja de Trabajo para listado'!$CD$155:$DC$1048576,MATCH($A438,'Hoja de Trabajo para listado'!$CD$155:$CD$1048576,0),MATCH((CUADRO!I$5&amp;$E438),'Hoja de Trabajo para listado'!$CD$151:$DC$151,0)),0)</f>
        <v>0</v>
      </c>
      <c r="J438" s="243">
        <f ca="1">+IFERROR(INDEX('Hoja de Trabajo para listado'!$A$155:$Z$1048576,MATCH($A438,'Hoja de Trabajo para listado'!$A$155:$A$1048576,0),MATCH((CUADRO!J$5&amp;$E438),'Hoja de Trabajo para listado'!$A$151:$Z$151,0)),0)+IFERROR(INDEX('Hoja de Trabajo para listado'!$AB$155:$BA$1048576,MATCH($A438,'Hoja de Trabajo para listado'!$AB$155:$AB$1048576,0),MATCH((CUADRO!J$5&amp;$E438),'Hoja de Trabajo para listado'!$AB$151:$BA$151,0)),0)+IFERROR(INDEX('Hoja de Trabajo para listado'!$BC$155:$CB$1048576,MATCH($A438,'Hoja de Trabajo para listado'!$BC$155:$BC$1048576,0),MATCH((CUADRO!J$5&amp;$E438),'Hoja de Trabajo para listado'!$BC$151:$CB$151,0)),0)+IFERROR(INDEX('Hoja de Trabajo para listado'!$DE$153:$DG$274,MATCH($A438,'Hoja de Trabajo para listado'!$DE$153:$DE$1048576,0),MATCH((CUADRO!J$5&amp;$E438),'Hoja de Trabajo para listado'!$DE$151:$DG$151,0)),0)+IFERROR(INDEX('Hoja de Trabajo para listado'!$CD$155:$DC$1048576,MATCH($A438,'Hoja de Trabajo para listado'!$CD$155:$CD$1048576,0),MATCH((CUADRO!J$5&amp;$E438),'Hoja de Trabajo para listado'!$CD$151:$DC$151,0)),0)</f>
        <v>0</v>
      </c>
      <c r="K438" s="243">
        <f ca="1">+IFERROR(INDEX('Hoja de Trabajo para listado'!$A$155:$Z$1048576,MATCH($A438,'Hoja de Trabajo para listado'!$A$155:$A$1048576,0),MATCH((CUADRO!K$5&amp;$E438),'Hoja de Trabajo para listado'!$A$151:$Z$151,0)),0)+IFERROR(INDEX('Hoja de Trabajo para listado'!$AB$155:$BA$1048576,MATCH($A438,'Hoja de Trabajo para listado'!$AB$155:$AB$1048576,0),MATCH((CUADRO!K$5&amp;$E438),'Hoja de Trabajo para listado'!$AB$151:$BA$151,0)),0)+IFERROR(INDEX('Hoja de Trabajo para listado'!$BC$155:$CB$1048576,MATCH($A438,'Hoja de Trabajo para listado'!$BC$155:$BC$1048576,0),MATCH((CUADRO!K$5&amp;$E438),'Hoja de Trabajo para listado'!$BC$151:$CB$151,0)),0)+IFERROR(INDEX('Hoja de Trabajo para listado'!$DE$153:$DG$274,MATCH($A438,'Hoja de Trabajo para listado'!$DE$153:$DE$1048576,0),MATCH((CUADRO!K$5&amp;$E438),'Hoja de Trabajo para listado'!$DE$151:$DG$151,0)),0)+IFERROR(INDEX('Hoja de Trabajo para listado'!$CD$155:$DC$1048576,MATCH($A438,'Hoja de Trabajo para listado'!$CD$155:$CD$1048576,0),MATCH((CUADRO!K$5&amp;$E438),'Hoja de Trabajo para listado'!$CD$151:$DC$151,0)),0)</f>
        <v>0</v>
      </c>
      <c r="L438" s="243">
        <f ca="1">+IFERROR(INDEX('Hoja de Trabajo para listado'!$A$155:$Z$1048576,MATCH($A438,'Hoja de Trabajo para listado'!$A$155:$A$1048576,0),MATCH((CUADRO!L$5&amp;$E438),'Hoja de Trabajo para listado'!$A$151:$Z$151,0)),0)+IFERROR(INDEX('Hoja de Trabajo para listado'!$AB$155:$BA$1048576,MATCH($A438,'Hoja de Trabajo para listado'!$AB$155:$AB$1048576,0),MATCH((CUADRO!L$5&amp;$E438),'Hoja de Trabajo para listado'!$AB$151:$BA$151,0)),0)+IFERROR(INDEX('Hoja de Trabajo para listado'!$BC$155:$CB$1048576,MATCH($A438,'Hoja de Trabajo para listado'!$BC$155:$BC$1048576,0),MATCH((CUADRO!L$5&amp;$E438),'Hoja de Trabajo para listado'!$BC$151:$CB$151,0)),0)+IFERROR(INDEX('Hoja de Trabajo para listado'!$DE$153:$DG$274,MATCH($A438,'Hoja de Trabajo para listado'!$DE$153:$DE$1048576,0),MATCH((CUADRO!L$5&amp;$E438),'Hoja de Trabajo para listado'!$DE$151:$DG$151,0)),0)+IFERROR(INDEX('Hoja de Trabajo para listado'!$CD$155:$DC$1048576,MATCH($A438,'Hoja de Trabajo para listado'!$CD$155:$CD$1048576,0),MATCH((CUADRO!L$5&amp;$E438),'Hoja de Trabajo para listado'!$CD$151:$DC$151,0)),0)</f>
        <v>0</v>
      </c>
      <c r="M438" s="243">
        <f ca="1">+IFERROR(INDEX('Hoja de Trabajo para listado'!$A$155:$Z$1048576,MATCH($A438,'Hoja de Trabajo para listado'!$A$155:$A$1048576,0),MATCH((CUADRO!M$5&amp;$E438),'Hoja de Trabajo para listado'!$A$151:$Z$151,0)),0)+IFERROR(INDEX('Hoja de Trabajo para listado'!$AB$155:$BA$1048576,MATCH($A438,'Hoja de Trabajo para listado'!$AB$155:$AB$1048576,0),MATCH((CUADRO!M$5&amp;$E438),'Hoja de Trabajo para listado'!$AB$151:$BA$151,0)),0)+IFERROR(INDEX('Hoja de Trabajo para listado'!$BC$155:$CB$1048576,MATCH($A438,'Hoja de Trabajo para listado'!$BC$155:$BC$1048576,0),MATCH((CUADRO!M$5&amp;$E438),'Hoja de Trabajo para listado'!$BC$151:$CB$151,0)),0)+IFERROR(INDEX('Hoja de Trabajo para listado'!$DE$153:$DG$274,MATCH($A438,'Hoja de Trabajo para listado'!$DE$153:$DE$1048576,0),MATCH((CUADRO!M$5&amp;$E438),'Hoja de Trabajo para listado'!$DE$151:$DG$151,0)),0)+IFERROR(INDEX('Hoja de Trabajo para listado'!$CD$155:$DC$1048576,MATCH($A438,'Hoja de Trabajo para listado'!$CD$155:$CD$1048576,0),MATCH((CUADRO!M$5&amp;$E438),'Hoja de Trabajo para listado'!$CD$151:$DC$151,0)),0)</f>
        <v>0</v>
      </c>
      <c r="N438" s="243">
        <f ca="1">+IFERROR(INDEX('Hoja de Trabajo para listado'!$A$155:$Z$1048576,MATCH($A438,'Hoja de Trabajo para listado'!$A$155:$A$1048576,0),MATCH((CUADRO!N$5&amp;$E438),'Hoja de Trabajo para listado'!$A$151:$Z$151,0)),0)+IFERROR(INDEX('Hoja de Trabajo para listado'!$AB$155:$BA$1048576,MATCH($A438,'Hoja de Trabajo para listado'!$AB$155:$AB$1048576,0),MATCH((CUADRO!N$5&amp;$E438),'Hoja de Trabajo para listado'!$AB$151:$BA$151,0)),0)+IFERROR(INDEX('Hoja de Trabajo para listado'!$BC$155:$CB$1048576,MATCH($A438,'Hoja de Trabajo para listado'!$BC$155:$BC$1048576,0),MATCH((CUADRO!N$5&amp;$E438),'Hoja de Trabajo para listado'!$BC$151:$CB$151,0)),0)+IFERROR(INDEX('Hoja de Trabajo para listado'!$DE$153:$DG$274,MATCH($A438,'Hoja de Trabajo para listado'!$DE$153:$DE$1048576,0),MATCH((CUADRO!N$5&amp;$E438),'Hoja de Trabajo para listado'!$DE$151:$DG$151,0)),0)+IFERROR(INDEX('Hoja de Trabajo para listado'!$CD$155:$DC$1048576,MATCH($A438,'Hoja de Trabajo para listado'!$CD$155:$CD$1048576,0),MATCH((CUADRO!N$5&amp;$E438),'Hoja de Trabajo para listado'!$CD$151:$DC$151,0)),0)</f>
        <v>0</v>
      </c>
      <c r="O438" s="243">
        <f ca="1">+IFERROR(INDEX('Hoja de Trabajo para listado'!$A$155:$Z$1048576,MATCH($A438,'Hoja de Trabajo para listado'!$A$155:$A$1048576,0),MATCH((CUADRO!O$5&amp;$E438),'Hoja de Trabajo para listado'!$A$151:$Z$151,0)),0)+IFERROR(INDEX('Hoja de Trabajo para listado'!$AB$155:$BA$1048576,MATCH($A438,'Hoja de Trabajo para listado'!$AB$155:$AB$1048576,0),MATCH((CUADRO!O$5&amp;$E438),'Hoja de Trabajo para listado'!$AB$151:$BA$151,0)),0)+IFERROR(INDEX('Hoja de Trabajo para listado'!$BC$155:$CB$1048576,MATCH($A438,'Hoja de Trabajo para listado'!$BC$155:$BC$1048576,0),MATCH((CUADRO!O$5&amp;$E438),'Hoja de Trabajo para listado'!$BC$151:$CB$151,0)),0)+IFERROR(INDEX('Hoja de Trabajo para listado'!$DE$153:$DG$274,MATCH($A438,'Hoja de Trabajo para listado'!$DE$153:$DE$1048576,0),MATCH((CUADRO!O$5&amp;$E438),'Hoja de Trabajo para listado'!$DE$151:$DG$151,0)),0)+IFERROR(INDEX('Hoja de Trabajo para listado'!$CD$155:$DC$1048576,MATCH($A438,'Hoja de Trabajo para listado'!$CD$155:$CD$1048576,0),MATCH((CUADRO!O$5&amp;$E438),'Hoja de Trabajo para listado'!$CD$151:$DC$151,0)),0)</f>
        <v>0</v>
      </c>
      <c r="P438" s="243">
        <f ca="1">+IFERROR(INDEX('Hoja de Trabajo para listado'!$A$155:$Z$1048576,MATCH($A438,'Hoja de Trabajo para listado'!$A$155:$A$1048576,0),MATCH((CUADRO!P$5&amp;$E438),'Hoja de Trabajo para listado'!$A$151:$Z$151,0)),0)+IFERROR(INDEX('Hoja de Trabajo para listado'!$AB$155:$BA$1048576,MATCH($A438,'Hoja de Trabajo para listado'!$AB$155:$AB$1048576,0),MATCH((CUADRO!P$5&amp;$E438),'Hoja de Trabajo para listado'!$AB$151:$BA$151,0)),0)+IFERROR(INDEX('Hoja de Trabajo para listado'!$BC$155:$CB$1048576,MATCH($A438,'Hoja de Trabajo para listado'!$BC$155:$BC$1048576,0),MATCH((CUADRO!P$5&amp;$E438),'Hoja de Trabajo para listado'!$BC$151:$CB$151,0)),0)+IFERROR(INDEX('Hoja de Trabajo para listado'!$DE$153:$DG$274,MATCH($A438,'Hoja de Trabajo para listado'!$DE$153:$DE$1048576,0),MATCH((CUADRO!P$5&amp;$E438),'Hoja de Trabajo para listado'!$DE$151:$DG$151,0)),0)+IFERROR(INDEX('Hoja de Trabajo para listado'!$CD$155:$DC$1048576,MATCH($A438,'Hoja de Trabajo para listado'!$CD$155:$CD$1048576,0),MATCH((CUADRO!P$5&amp;$E438),'Hoja de Trabajo para listado'!$CD$151:$DC$151,0)),0)</f>
        <v>0</v>
      </c>
      <c r="Q438" s="243">
        <f ca="1">+IFERROR(INDEX('Hoja de Trabajo para listado'!$A$155:$Z$1048576,MATCH($A438,'Hoja de Trabajo para listado'!$A$155:$A$1048576,0),MATCH((CUADRO!Q$5&amp;$E438),'Hoja de Trabajo para listado'!$A$151:$Z$151,0)),0)+IFERROR(INDEX('Hoja de Trabajo para listado'!$AB$155:$BA$1048576,MATCH($A438,'Hoja de Trabajo para listado'!$AB$155:$AB$1048576,0),MATCH((CUADRO!Q$5&amp;$E438),'Hoja de Trabajo para listado'!$AB$151:$BA$151,0)),0)+IFERROR(INDEX('Hoja de Trabajo para listado'!$BC$155:$CB$1048576,MATCH($A438,'Hoja de Trabajo para listado'!$BC$155:$BC$1048576,0),MATCH((CUADRO!Q$5&amp;$E438),'Hoja de Trabajo para listado'!$BC$151:$CB$151,0)),0)+IFERROR(INDEX('Hoja de Trabajo para listado'!$DE$153:$DG$274,MATCH($A438,'Hoja de Trabajo para listado'!$DE$153:$DE$1048576,0),MATCH((CUADRO!Q$5&amp;$E438),'Hoja de Trabajo para listado'!$DE$151:$DG$151,0)),0)+IFERROR(INDEX('Hoja de Trabajo para listado'!$CD$155:$DC$1048576,MATCH($A438,'Hoja de Trabajo para listado'!$CD$155:$CD$1048576,0),MATCH((CUADRO!Q$5&amp;$E438),'Hoja de Trabajo para listado'!$CD$151:$DC$151,0)),0)</f>
        <v>0</v>
      </c>
      <c r="R438" s="243">
        <f t="shared" ca="1" si="15"/>
        <v>0</v>
      </c>
      <c r="S438" s="249"/>
      <c r="T438" s="243">
        <f ca="1">+T439</f>
        <v>0</v>
      </c>
      <c r="U438" s="242">
        <f t="shared" si="16"/>
        <v>1</v>
      </c>
      <c r="V438" s="333" t="str">
        <f>+VLOOKUP(A438,bd_lista!$A$3:$E$590,5,FALSE)</f>
        <v>Gobiernos Autonomos Municipales</v>
      </c>
      <c r="W438" s="391" t="str">
        <f>+V438</f>
        <v>Gobiernos Autonomos Municipales</v>
      </c>
      <c r="X438" s="242">
        <f>+VLOOKUP(A438,[4]Sheet1!$A$13:$D$744,4,FALSE)</f>
        <v>0</v>
      </c>
      <c r="Y438" s="242" t="e">
        <f>+VLOOKUP(X438,bd_lista!$A$3:$C$590,3,FALSE)</f>
        <v>#N/A</v>
      </c>
      <c r="Z438" s="294">
        <f>+X438</f>
        <v>0</v>
      </c>
      <c r="AA438" s="295" t="e">
        <f>+Y438</f>
        <v>#N/A</v>
      </c>
    </row>
    <row r="439" spans="1:27" customFormat="1" ht="27" hidden="1" customHeight="1">
      <c r="A439" s="32">
        <v>1101</v>
      </c>
      <c r="B439" s="388"/>
      <c r="C439" s="247" t="str">
        <f>+VLOOKUP(A439,bd_lista!$A$3:$C$590,3,FALSE)</f>
        <v>Gobierno Autónomo Municipal de Sucre</v>
      </c>
      <c r="D439" s="390"/>
      <c r="E439" s="244" t="s">
        <v>1305</v>
      </c>
      <c r="F439" s="243">
        <f ca="1">+IFERROR(INDEX('Hoja de Trabajo para listado'!$A$155:$Z$1048576,MATCH($A439,'Hoja de Trabajo para listado'!$A$155:$A$1048576,0),MATCH((CUADRO!F$5&amp;$E439),'Hoja de Trabajo para listado'!$A$151:$Z$151,0)),0)+IFERROR(INDEX('Hoja de Trabajo para listado'!$AB$155:$BA$1048576,MATCH($A439,'Hoja de Trabajo para listado'!$AB$155:$AB$1048576,0),MATCH((CUADRO!F$5&amp;$E439),'Hoja de Trabajo para listado'!$AB$151:$BA$151,0)),0)+IFERROR(INDEX('Hoja de Trabajo para listado'!$BC$155:$CB$1048576,MATCH($A439,'Hoja de Trabajo para listado'!$BC$155:$BC$1048576,0),MATCH((CUADRO!F$5&amp;$E439),'Hoja de Trabajo para listado'!$BC$151:$CB$151,0)),0)+IFERROR(INDEX('Hoja de Trabajo para listado'!$DE$153:$DG$274,MATCH($A439,'Hoja de Trabajo para listado'!$DE$153:$DE$1048576,0),MATCH((CUADRO!F$5&amp;$E439),'Hoja de Trabajo para listado'!$DE$151:$DG$151,0)),0)+IFERROR(INDEX('Hoja de Trabajo para listado'!$CD$155:$DC$1048576,MATCH($A439,'Hoja de Trabajo para listado'!$CD$155:$CD$1048576,0),MATCH((CUADRO!F$5&amp;$E439),'Hoja de Trabajo para listado'!$CD$151:$DC$151,0)),0)</f>
        <v>0</v>
      </c>
      <c r="G439" s="243">
        <f ca="1">+IFERROR(INDEX('Hoja de Trabajo para listado'!$A$155:$Z$1048576,MATCH($A439,'Hoja de Trabajo para listado'!$A$155:$A$1048576,0),MATCH((CUADRO!G$5&amp;$E439),'Hoja de Trabajo para listado'!$A$151:$Z$151,0)),0)+IFERROR(INDEX('Hoja de Trabajo para listado'!$AB$155:$BA$1048576,MATCH($A439,'Hoja de Trabajo para listado'!$AB$155:$AB$1048576,0),MATCH((CUADRO!G$5&amp;$E439),'Hoja de Trabajo para listado'!$AB$151:$BA$151,0)),0)+IFERROR(INDEX('Hoja de Trabajo para listado'!$BC$155:$CB$1048576,MATCH($A439,'Hoja de Trabajo para listado'!$BC$155:$BC$1048576,0),MATCH((CUADRO!G$5&amp;$E439),'Hoja de Trabajo para listado'!$BC$151:$CB$151,0)),0)+IFERROR(INDEX('Hoja de Trabajo para listado'!$DE$153:$DG$274,MATCH($A439,'Hoja de Trabajo para listado'!$DE$153:$DE$1048576,0),MATCH((CUADRO!G$5&amp;$E439),'Hoja de Trabajo para listado'!$DE$151:$DG$151,0)),0)+IFERROR(INDEX('Hoja de Trabajo para listado'!$CD$155:$DC$1048576,MATCH($A439,'Hoja de Trabajo para listado'!$CD$155:$CD$1048576,0),MATCH((CUADRO!G$5&amp;$E439),'Hoja de Trabajo para listado'!$CD$151:$DC$151,0)),0)</f>
        <v>0</v>
      </c>
      <c r="H439" s="243">
        <f ca="1">+IFERROR(INDEX('Hoja de Trabajo para listado'!$A$155:$Z$1048576,MATCH($A439,'Hoja de Trabajo para listado'!$A$155:$A$1048576,0),MATCH((CUADRO!H$5&amp;$E439),'Hoja de Trabajo para listado'!$A$151:$Z$151,0)),0)+IFERROR(INDEX('Hoja de Trabajo para listado'!$AB$155:$BA$1048576,MATCH($A439,'Hoja de Trabajo para listado'!$AB$155:$AB$1048576,0),MATCH((CUADRO!H$5&amp;$E439),'Hoja de Trabajo para listado'!$AB$151:$BA$151,0)),0)+IFERROR(INDEX('Hoja de Trabajo para listado'!$BC$155:$CB$1048576,MATCH($A439,'Hoja de Trabajo para listado'!$BC$155:$BC$1048576,0),MATCH((CUADRO!H$5&amp;$E439),'Hoja de Trabajo para listado'!$BC$151:$CB$151,0)),0)+IFERROR(INDEX('Hoja de Trabajo para listado'!$DE$153:$DG$274,MATCH($A439,'Hoja de Trabajo para listado'!$DE$153:$DE$1048576,0),MATCH((CUADRO!H$5&amp;$E439),'Hoja de Trabajo para listado'!$DE$151:$DG$151,0)),0)+IFERROR(INDEX('Hoja de Trabajo para listado'!$CD$155:$DC$1048576,MATCH($A439,'Hoja de Trabajo para listado'!$CD$155:$CD$1048576,0),MATCH((CUADRO!H$5&amp;$E439),'Hoja de Trabajo para listado'!$CD$151:$DC$151,0)),0)</f>
        <v>0</v>
      </c>
      <c r="I439" s="243">
        <f ca="1">+IFERROR(INDEX('Hoja de Trabajo para listado'!$A$155:$Z$1048576,MATCH($A439,'Hoja de Trabajo para listado'!$A$155:$A$1048576,0),MATCH((CUADRO!I$5&amp;$E439),'Hoja de Trabajo para listado'!$A$151:$Z$151,0)),0)+IFERROR(INDEX('Hoja de Trabajo para listado'!$AB$155:$BA$1048576,MATCH($A439,'Hoja de Trabajo para listado'!$AB$155:$AB$1048576,0),MATCH((CUADRO!I$5&amp;$E439),'Hoja de Trabajo para listado'!$AB$151:$BA$151,0)),0)+IFERROR(INDEX('Hoja de Trabajo para listado'!$BC$155:$CB$1048576,MATCH($A439,'Hoja de Trabajo para listado'!$BC$155:$BC$1048576,0),MATCH((CUADRO!I$5&amp;$E439),'Hoja de Trabajo para listado'!$BC$151:$CB$151,0)),0)+IFERROR(INDEX('Hoja de Trabajo para listado'!$DE$153:$DG$274,MATCH($A439,'Hoja de Trabajo para listado'!$DE$153:$DE$1048576,0),MATCH((CUADRO!I$5&amp;$E439),'Hoja de Trabajo para listado'!$DE$151:$DG$151,0)),0)+IFERROR(INDEX('Hoja de Trabajo para listado'!$CD$155:$DC$1048576,MATCH($A439,'Hoja de Trabajo para listado'!$CD$155:$CD$1048576,0),MATCH((CUADRO!I$5&amp;$E439),'Hoja de Trabajo para listado'!$CD$151:$DC$151,0)),0)</f>
        <v>0</v>
      </c>
      <c r="J439" s="243">
        <f ca="1">+IFERROR(INDEX('Hoja de Trabajo para listado'!$A$155:$Z$1048576,MATCH($A439,'Hoja de Trabajo para listado'!$A$155:$A$1048576,0),MATCH((CUADRO!J$5&amp;$E439),'Hoja de Trabajo para listado'!$A$151:$Z$151,0)),0)+IFERROR(INDEX('Hoja de Trabajo para listado'!$AB$155:$BA$1048576,MATCH($A439,'Hoja de Trabajo para listado'!$AB$155:$AB$1048576,0),MATCH((CUADRO!J$5&amp;$E439),'Hoja de Trabajo para listado'!$AB$151:$BA$151,0)),0)+IFERROR(INDEX('Hoja de Trabajo para listado'!$BC$155:$CB$1048576,MATCH($A439,'Hoja de Trabajo para listado'!$BC$155:$BC$1048576,0),MATCH((CUADRO!J$5&amp;$E439),'Hoja de Trabajo para listado'!$BC$151:$CB$151,0)),0)+IFERROR(INDEX('Hoja de Trabajo para listado'!$DE$153:$DG$274,MATCH($A439,'Hoja de Trabajo para listado'!$DE$153:$DE$1048576,0),MATCH((CUADRO!J$5&amp;$E439),'Hoja de Trabajo para listado'!$DE$151:$DG$151,0)),0)+IFERROR(INDEX('Hoja de Trabajo para listado'!$CD$155:$DC$1048576,MATCH($A439,'Hoja de Trabajo para listado'!$CD$155:$CD$1048576,0),MATCH((CUADRO!J$5&amp;$E439),'Hoja de Trabajo para listado'!$CD$151:$DC$151,0)),0)</f>
        <v>0</v>
      </c>
      <c r="K439" s="243">
        <f ca="1">+IFERROR(INDEX('Hoja de Trabajo para listado'!$A$155:$Z$1048576,MATCH($A439,'Hoja de Trabajo para listado'!$A$155:$A$1048576,0),MATCH((CUADRO!K$5&amp;$E439),'Hoja de Trabajo para listado'!$A$151:$Z$151,0)),0)+IFERROR(INDEX('Hoja de Trabajo para listado'!$AB$155:$BA$1048576,MATCH($A439,'Hoja de Trabajo para listado'!$AB$155:$AB$1048576,0),MATCH((CUADRO!K$5&amp;$E439),'Hoja de Trabajo para listado'!$AB$151:$BA$151,0)),0)+IFERROR(INDEX('Hoja de Trabajo para listado'!$BC$155:$CB$1048576,MATCH($A439,'Hoja de Trabajo para listado'!$BC$155:$BC$1048576,0),MATCH((CUADRO!K$5&amp;$E439),'Hoja de Trabajo para listado'!$BC$151:$CB$151,0)),0)+IFERROR(INDEX('Hoja de Trabajo para listado'!$DE$153:$DG$274,MATCH($A439,'Hoja de Trabajo para listado'!$DE$153:$DE$1048576,0),MATCH((CUADRO!K$5&amp;$E439),'Hoja de Trabajo para listado'!$DE$151:$DG$151,0)),0)+IFERROR(INDEX('Hoja de Trabajo para listado'!$CD$155:$DC$1048576,MATCH($A439,'Hoja de Trabajo para listado'!$CD$155:$CD$1048576,0),MATCH((CUADRO!K$5&amp;$E439),'Hoja de Trabajo para listado'!$CD$151:$DC$151,0)),0)</f>
        <v>0</v>
      </c>
      <c r="L439" s="243">
        <f ca="1">+IFERROR(INDEX('Hoja de Trabajo para listado'!$A$155:$Z$1048576,MATCH($A439,'Hoja de Trabajo para listado'!$A$155:$A$1048576,0),MATCH((CUADRO!L$5&amp;$E439),'Hoja de Trabajo para listado'!$A$151:$Z$151,0)),0)+IFERROR(INDEX('Hoja de Trabajo para listado'!$AB$155:$BA$1048576,MATCH($A439,'Hoja de Trabajo para listado'!$AB$155:$AB$1048576,0),MATCH((CUADRO!L$5&amp;$E439),'Hoja de Trabajo para listado'!$AB$151:$BA$151,0)),0)+IFERROR(INDEX('Hoja de Trabajo para listado'!$BC$155:$CB$1048576,MATCH($A439,'Hoja de Trabajo para listado'!$BC$155:$BC$1048576,0),MATCH((CUADRO!L$5&amp;$E439),'Hoja de Trabajo para listado'!$BC$151:$CB$151,0)),0)+IFERROR(INDEX('Hoja de Trabajo para listado'!$DE$153:$DG$274,MATCH($A439,'Hoja de Trabajo para listado'!$DE$153:$DE$1048576,0),MATCH((CUADRO!L$5&amp;$E439),'Hoja de Trabajo para listado'!$DE$151:$DG$151,0)),0)+IFERROR(INDEX('Hoja de Trabajo para listado'!$CD$155:$DC$1048576,MATCH($A439,'Hoja de Trabajo para listado'!$CD$155:$CD$1048576,0),MATCH((CUADRO!L$5&amp;$E439),'Hoja de Trabajo para listado'!$CD$151:$DC$151,0)),0)</f>
        <v>0</v>
      </c>
      <c r="M439" s="243">
        <f ca="1">+IFERROR(INDEX('Hoja de Trabajo para listado'!$A$155:$Z$1048576,MATCH($A439,'Hoja de Trabajo para listado'!$A$155:$A$1048576,0),MATCH((CUADRO!M$5&amp;$E439),'Hoja de Trabajo para listado'!$A$151:$Z$151,0)),0)+IFERROR(INDEX('Hoja de Trabajo para listado'!$AB$155:$BA$1048576,MATCH($A439,'Hoja de Trabajo para listado'!$AB$155:$AB$1048576,0),MATCH((CUADRO!M$5&amp;$E439),'Hoja de Trabajo para listado'!$AB$151:$BA$151,0)),0)+IFERROR(INDEX('Hoja de Trabajo para listado'!$BC$155:$CB$1048576,MATCH($A439,'Hoja de Trabajo para listado'!$BC$155:$BC$1048576,0),MATCH((CUADRO!M$5&amp;$E439),'Hoja de Trabajo para listado'!$BC$151:$CB$151,0)),0)+IFERROR(INDEX('Hoja de Trabajo para listado'!$DE$153:$DG$274,MATCH($A439,'Hoja de Trabajo para listado'!$DE$153:$DE$1048576,0),MATCH((CUADRO!M$5&amp;$E439),'Hoja de Trabajo para listado'!$DE$151:$DG$151,0)),0)+IFERROR(INDEX('Hoja de Trabajo para listado'!$CD$155:$DC$1048576,MATCH($A439,'Hoja de Trabajo para listado'!$CD$155:$CD$1048576,0),MATCH((CUADRO!M$5&amp;$E439),'Hoja de Trabajo para listado'!$CD$151:$DC$151,0)),0)</f>
        <v>0</v>
      </c>
      <c r="N439" s="243">
        <f ca="1">+IFERROR(INDEX('Hoja de Trabajo para listado'!$A$155:$Z$1048576,MATCH($A439,'Hoja de Trabajo para listado'!$A$155:$A$1048576,0),MATCH((CUADRO!N$5&amp;$E439),'Hoja de Trabajo para listado'!$A$151:$Z$151,0)),0)+IFERROR(INDEX('Hoja de Trabajo para listado'!$AB$155:$BA$1048576,MATCH($A439,'Hoja de Trabajo para listado'!$AB$155:$AB$1048576,0),MATCH((CUADRO!N$5&amp;$E439),'Hoja de Trabajo para listado'!$AB$151:$BA$151,0)),0)+IFERROR(INDEX('Hoja de Trabajo para listado'!$BC$155:$CB$1048576,MATCH($A439,'Hoja de Trabajo para listado'!$BC$155:$BC$1048576,0),MATCH((CUADRO!N$5&amp;$E439),'Hoja de Trabajo para listado'!$BC$151:$CB$151,0)),0)+IFERROR(INDEX('Hoja de Trabajo para listado'!$DE$153:$DG$274,MATCH($A439,'Hoja de Trabajo para listado'!$DE$153:$DE$1048576,0),MATCH((CUADRO!N$5&amp;$E439),'Hoja de Trabajo para listado'!$DE$151:$DG$151,0)),0)+IFERROR(INDEX('Hoja de Trabajo para listado'!$CD$155:$DC$1048576,MATCH($A439,'Hoja de Trabajo para listado'!$CD$155:$CD$1048576,0),MATCH((CUADRO!N$5&amp;$E439),'Hoja de Trabajo para listado'!$CD$151:$DC$151,0)),0)</f>
        <v>0</v>
      </c>
      <c r="O439" s="243">
        <f ca="1">+IFERROR(INDEX('Hoja de Trabajo para listado'!$A$155:$Z$1048576,MATCH($A439,'Hoja de Trabajo para listado'!$A$155:$A$1048576,0),MATCH((CUADRO!O$5&amp;$E439),'Hoja de Trabajo para listado'!$A$151:$Z$151,0)),0)+IFERROR(INDEX('Hoja de Trabajo para listado'!$AB$155:$BA$1048576,MATCH($A439,'Hoja de Trabajo para listado'!$AB$155:$AB$1048576,0),MATCH((CUADRO!O$5&amp;$E439),'Hoja de Trabajo para listado'!$AB$151:$BA$151,0)),0)+IFERROR(INDEX('Hoja de Trabajo para listado'!$BC$155:$CB$1048576,MATCH($A439,'Hoja de Trabajo para listado'!$BC$155:$BC$1048576,0),MATCH((CUADRO!O$5&amp;$E439),'Hoja de Trabajo para listado'!$BC$151:$CB$151,0)),0)+IFERROR(INDEX('Hoja de Trabajo para listado'!$DE$153:$DG$274,MATCH($A439,'Hoja de Trabajo para listado'!$DE$153:$DE$1048576,0),MATCH((CUADRO!O$5&amp;$E439),'Hoja de Trabajo para listado'!$DE$151:$DG$151,0)),0)+IFERROR(INDEX('Hoja de Trabajo para listado'!$CD$155:$DC$1048576,MATCH($A439,'Hoja de Trabajo para listado'!$CD$155:$CD$1048576,0),MATCH((CUADRO!O$5&amp;$E439),'Hoja de Trabajo para listado'!$CD$151:$DC$151,0)),0)</f>
        <v>0</v>
      </c>
      <c r="P439" s="243">
        <f ca="1">+IFERROR(INDEX('Hoja de Trabajo para listado'!$A$155:$Z$1048576,MATCH($A439,'Hoja de Trabajo para listado'!$A$155:$A$1048576,0),MATCH((CUADRO!P$5&amp;$E439),'Hoja de Trabajo para listado'!$A$151:$Z$151,0)),0)+IFERROR(INDEX('Hoja de Trabajo para listado'!$AB$155:$BA$1048576,MATCH($A439,'Hoja de Trabajo para listado'!$AB$155:$AB$1048576,0),MATCH((CUADRO!P$5&amp;$E439),'Hoja de Trabajo para listado'!$AB$151:$BA$151,0)),0)+IFERROR(INDEX('Hoja de Trabajo para listado'!$BC$155:$CB$1048576,MATCH($A439,'Hoja de Trabajo para listado'!$BC$155:$BC$1048576,0),MATCH((CUADRO!P$5&amp;$E439),'Hoja de Trabajo para listado'!$BC$151:$CB$151,0)),0)+IFERROR(INDEX('Hoja de Trabajo para listado'!$DE$153:$DG$274,MATCH($A439,'Hoja de Trabajo para listado'!$DE$153:$DE$1048576,0),MATCH((CUADRO!P$5&amp;$E439),'Hoja de Trabajo para listado'!$DE$151:$DG$151,0)),0)+IFERROR(INDEX('Hoja de Trabajo para listado'!$CD$155:$DC$1048576,MATCH($A439,'Hoja de Trabajo para listado'!$CD$155:$CD$1048576,0),MATCH((CUADRO!P$5&amp;$E439),'Hoja de Trabajo para listado'!$CD$151:$DC$151,0)),0)</f>
        <v>0</v>
      </c>
      <c r="Q439" s="243">
        <f ca="1">+IFERROR(INDEX('Hoja de Trabajo para listado'!$A$155:$Z$1048576,MATCH($A439,'Hoja de Trabajo para listado'!$A$155:$A$1048576,0),MATCH((CUADRO!Q$5&amp;$E439),'Hoja de Trabajo para listado'!$A$151:$Z$151,0)),0)+IFERROR(INDEX('Hoja de Trabajo para listado'!$AB$155:$BA$1048576,MATCH($A439,'Hoja de Trabajo para listado'!$AB$155:$AB$1048576,0),MATCH((CUADRO!Q$5&amp;$E439),'Hoja de Trabajo para listado'!$AB$151:$BA$151,0)),0)+IFERROR(INDEX('Hoja de Trabajo para listado'!$BC$155:$CB$1048576,MATCH($A439,'Hoja de Trabajo para listado'!$BC$155:$BC$1048576,0),MATCH((CUADRO!Q$5&amp;$E439),'Hoja de Trabajo para listado'!$BC$151:$CB$151,0)),0)+IFERROR(INDEX('Hoja de Trabajo para listado'!$DE$153:$DG$274,MATCH($A439,'Hoja de Trabajo para listado'!$DE$153:$DE$1048576,0),MATCH((CUADRO!Q$5&amp;$E439),'Hoja de Trabajo para listado'!$DE$151:$DG$151,0)),0)+IFERROR(INDEX('Hoja de Trabajo para listado'!$CD$155:$DC$1048576,MATCH($A439,'Hoja de Trabajo para listado'!$CD$155:$CD$1048576,0),MATCH((CUADRO!Q$5&amp;$E439),'Hoja de Trabajo para listado'!$CD$151:$DC$151,0)),0)</f>
        <v>0</v>
      </c>
      <c r="R439" s="243">
        <f t="shared" ca="1" si="15"/>
        <v>0</v>
      </c>
      <c r="S439" s="249">
        <f ca="1">+R438+R439</f>
        <v>0</v>
      </c>
      <c r="T439" s="243">
        <f ca="1">+S439</f>
        <v>0</v>
      </c>
      <c r="U439" s="242">
        <f t="shared" si="16"/>
        <v>2</v>
      </c>
      <c r="V439" s="333" t="str">
        <f>+VLOOKUP(A439,bd_lista!$A$3:$E$590,5,FALSE)</f>
        <v>Gobiernos Autonomos Municipales</v>
      </c>
      <c r="W439" s="392"/>
      <c r="X439" s="242">
        <f>+VLOOKUP(A439,[4]Sheet1!$A$13:$D$744,4,FALSE)</f>
        <v>0</v>
      </c>
      <c r="Y439" s="242" t="e">
        <f>+VLOOKUP(X439,bd_lista!$A$3:$C$590,3,FALSE)</f>
        <v>#N/A</v>
      </c>
      <c r="Z439" s="292"/>
      <c r="AA439" s="293"/>
    </row>
    <row r="440" spans="1:27" customFormat="1" ht="27" hidden="1" customHeight="1">
      <c r="A440" s="32">
        <v>1102</v>
      </c>
      <c r="B440" s="387">
        <f>+A440</f>
        <v>1102</v>
      </c>
      <c r="C440" s="247" t="str">
        <f>+VLOOKUP(A440,bd_lista!$A$3:$C$590,3,FALSE)</f>
        <v>Gobierno Autónomo Municipal de Yotala</v>
      </c>
      <c r="D440" s="389" t="str">
        <f>+C440</f>
        <v>Gobierno Autónomo Municipal de Yotala</v>
      </c>
      <c r="E440" s="242" t="s">
        <v>1304</v>
      </c>
      <c r="F440" s="243">
        <f ca="1">+IFERROR(INDEX('Hoja de Trabajo para listado'!$A$155:$Z$1048576,MATCH($A440,'Hoja de Trabajo para listado'!$A$155:$A$1048576,0),MATCH((CUADRO!F$5&amp;$E440),'Hoja de Trabajo para listado'!$A$151:$Z$151,0)),0)+IFERROR(INDEX('Hoja de Trabajo para listado'!$AB$155:$BA$1048576,MATCH($A440,'Hoja de Trabajo para listado'!$AB$155:$AB$1048576,0),MATCH((CUADRO!F$5&amp;$E440),'Hoja de Trabajo para listado'!$AB$151:$BA$151,0)),0)+IFERROR(INDEX('Hoja de Trabajo para listado'!$BC$155:$CB$1048576,MATCH($A440,'Hoja de Trabajo para listado'!$BC$155:$BC$1048576,0),MATCH((CUADRO!F$5&amp;$E440),'Hoja de Trabajo para listado'!$BC$151:$CB$151,0)),0)+IFERROR(INDEX('Hoja de Trabajo para listado'!$DE$153:$DG$274,MATCH($A440,'Hoja de Trabajo para listado'!$DE$153:$DE$1048576,0),MATCH((CUADRO!F$5&amp;$E440),'Hoja de Trabajo para listado'!$DE$151:$DG$151,0)),0)+IFERROR(INDEX('Hoja de Trabajo para listado'!$CD$155:$DC$1048576,MATCH($A440,'Hoja de Trabajo para listado'!$CD$155:$CD$1048576,0),MATCH((CUADRO!F$5&amp;$E440),'Hoja de Trabajo para listado'!$CD$151:$DC$151,0)),0)</f>
        <v>0</v>
      </c>
      <c r="G440" s="243">
        <f ca="1">+IFERROR(INDEX('Hoja de Trabajo para listado'!$A$155:$Z$1048576,MATCH($A440,'Hoja de Trabajo para listado'!$A$155:$A$1048576,0),MATCH((CUADRO!G$5&amp;$E440),'Hoja de Trabajo para listado'!$A$151:$Z$151,0)),0)+IFERROR(INDEX('Hoja de Trabajo para listado'!$AB$155:$BA$1048576,MATCH($A440,'Hoja de Trabajo para listado'!$AB$155:$AB$1048576,0),MATCH((CUADRO!G$5&amp;$E440),'Hoja de Trabajo para listado'!$AB$151:$BA$151,0)),0)+IFERROR(INDEX('Hoja de Trabajo para listado'!$BC$155:$CB$1048576,MATCH($A440,'Hoja de Trabajo para listado'!$BC$155:$BC$1048576,0),MATCH((CUADRO!G$5&amp;$E440),'Hoja de Trabajo para listado'!$BC$151:$CB$151,0)),0)+IFERROR(INDEX('Hoja de Trabajo para listado'!$DE$153:$DG$274,MATCH($A440,'Hoja de Trabajo para listado'!$DE$153:$DE$1048576,0),MATCH((CUADRO!G$5&amp;$E440),'Hoja de Trabajo para listado'!$DE$151:$DG$151,0)),0)+IFERROR(INDEX('Hoja de Trabajo para listado'!$CD$155:$DC$1048576,MATCH($A440,'Hoja de Trabajo para listado'!$CD$155:$CD$1048576,0),MATCH((CUADRO!G$5&amp;$E440),'Hoja de Trabajo para listado'!$CD$151:$DC$151,0)),0)</f>
        <v>0</v>
      </c>
      <c r="H440" s="243">
        <f ca="1">+IFERROR(INDEX('Hoja de Trabajo para listado'!$A$155:$Z$1048576,MATCH($A440,'Hoja de Trabajo para listado'!$A$155:$A$1048576,0),MATCH((CUADRO!H$5&amp;$E440),'Hoja de Trabajo para listado'!$A$151:$Z$151,0)),0)+IFERROR(INDEX('Hoja de Trabajo para listado'!$AB$155:$BA$1048576,MATCH($A440,'Hoja de Trabajo para listado'!$AB$155:$AB$1048576,0),MATCH((CUADRO!H$5&amp;$E440),'Hoja de Trabajo para listado'!$AB$151:$BA$151,0)),0)+IFERROR(INDEX('Hoja de Trabajo para listado'!$BC$155:$CB$1048576,MATCH($A440,'Hoja de Trabajo para listado'!$BC$155:$BC$1048576,0),MATCH((CUADRO!H$5&amp;$E440),'Hoja de Trabajo para listado'!$BC$151:$CB$151,0)),0)+IFERROR(INDEX('Hoja de Trabajo para listado'!$DE$153:$DG$274,MATCH($A440,'Hoja de Trabajo para listado'!$DE$153:$DE$1048576,0),MATCH((CUADRO!H$5&amp;$E440),'Hoja de Trabajo para listado'!$DE$151:$DG$151,0)),0)+IFERROR(INDEX('Hoja de Trabajo para listado'!$CD$155:$DC$1048576,MATCH($A440,'Hoja de Trabajo para listado'!$CD$155:$CD$1048576,0),MATCH((CUADRO!H$5&amp;$E440),'Hoja de Trabajo para listado'!$CD$151:$DC$151,0)),0)</f>
        <v>0</v>
      </c>
      <c r="I440" s="243">
        <f ca="1">+IFERROR(INDEX('Hoja de Trabajo para listado'!$A$155:$Z$1048576,MATCH($A440,'Hoja de Trabajo para listado'!$A$155:$A$1048576,0),MATCH((CUADRO!I$5&amp;$E440),'Hoja de Trabajo para listado'!$A$151:$Z$151,0)),0)+IFERROR(INDEX('Hoja de Trabajo para listado'!$AB$155:$BA$1048576,MATCH($A440,'Hoja de Trabajo para listado'!$AB$155:$AB$1048576,0),MATCH((CUADRO!I$5&amp;$E440),'Hoja de Trabajo para listado'!$AB$151:$BA$151,0)),0)+IFERROR(INDEX('Hoja de Trabajo para listado'!$BC$155:$CB$1048576,MATCH($A440,'Hoja de Trabajo para listado'!$BC$155:$BC$1048576,0),MATCH((CUADRO!I$5&amp;$E440),'Hoja de Trabajo para listado'!$BC$151:$CB$151,0)),0)+IFERROR(INDEX('Hoja de Trabajo para listado'!$DE$153:$DG$274,MATCH($A440,'Hoja de Trabajo para listado'!$DE$153:$DE$1048576,0),MATCH((CUADRO!I$5&amp;$E440),'Hoja de Trabajo para listado'!$DE$151:$DG$151,0)),0)+IFERROR(INDEX('Hoja de Trabajo para listado'!$CD$155:$DC$1048576,MATCH($A440,'Hoja de Trabajo para listado'!$CD$155:$CD$1048576,0),MATCH((CUADRO!I$5&amp;$E440),'Hoja de Trabajo para listado'!$CD$151:$DC$151,0)),0)</f>
        <v>0</v>
      </c>
      <c r="J440" s="243">
        <f ca="1">+IFERROR(INDEX('Hoja de Trabajo para listado'!$A$155:$Z$1048576,MATCH($A440,'Hoja de Trabajo para listado'!$A$155:$A$1048576,0),MATCH((CUADRO!J$5&amp;$E440),'Hoja de Trabajo para listado'!$A$151:$Z$151,0)),0)+IFERROR(INDEX('Hoja de Trabajo para listado'!$AB$155:$BA$1048576,MATCH($A440,'Hoja de Trabajo para listado'!$AB$155:$AB$1048576,0),MATCH((CUADRO!J$5&amp;$E440),'Hoja de Trabajo para listado'!$AB$151:$BA$151,0)),0)+IFERROR(INDEX('Hoja de Trabajo para listado'!$BC$155:$CB$1048576,MATCH($A440,'Hoja de Trabajo para listado'!$BC$155:$BC$1048576,0),MATCH((CUADRO!J$5&amp;$E440),'Hoja de Trabajo para listado'!$BC$151:$CB$151,0)),0)+IFERROR(INDEX('Hoja de Trabajo para listado'!$DE$153:$DG$274,MATCH($A440,'Hoja de Trabajo para listado'!$DE$153:$DE$1048576,0),MATCH((CUADRO!J$5&amp;$E440),'Hoja de Trabajo para listado'!$DE$151:$DG$151,0)),0)+IFERROR(INDEX('Hoja de Trabajo para listado'!$CD$155:$DC$1048576,MATCH($A440,'Hoja de Trabajo para listado'!$CD$155:$CD$1048576,0),MATCH((CUADRO!J$5&amp;$E440),'Hoja de Trabajo para listado'!$CD$151:$DC$151,0)),0)</f>
        <v>0</v>
      </c>
      <c r="K440" s="243">
        <f ca="1">+IFERROR(INDEX('Hoja de Trabajo para listado'!$A$155:$Z$1048576,MATCH($A440,'Hoja de Trabajo para listado'!$A$155:$A$1048576,0),MATCH((CUADRO!K$5&amp;$E440),'Hoja de Trabajo para listado'!$A$151:$Z$151,0)),0)+IFERROR(INDEX('Hoja de Trabajo para listado'!$AB$155:$BA$1048576,MATCH($A440,'Hoja de Trabajo para listado'!$AB$155:$AB$1048576,0),MATCH((CUADRO!K$5&amp;$E440),'Hoja de Trabajo para listado'!$AB$151:$BA$151,0)),0)+IFERROR(INDEX('Hoja de Trabajo para listado'!$BC$155:$CB$1048576,MATCH($A440,'Hoja de Trabajo para listado'!$BC$155:$BC$1048576,0),MATCH((CUADRO!K$5&amp;$E440),'Hoja de Trabajo para listado'!$BC$151:$CB$151,0)),0)+IFERROR(INDEX('Hoja de Trabajo para listado'!$DE$153:$DG$274,MATCH($A440,'Hoja de Trabajo para listado'!$DE$153:$DE$1048576,0),MATCH((CUADRO!K$5&amp;$E440),'Hoja de Trabajo para listado'!$DE$151:$DG$151,0)),0)+IFERROR(INDEX('Hoja de Trabajo para listado'!$CD$155:$DC$1048576,MATCH($A440,'Hoja de Trabajo para listado'!$CD$155:$CD$1048576,0),MATCH((CUADRO!K$5&amp;$E440),'Hoja de Trabajo para listado'!$CD$151:$DC$151,0)),0)</f>
        <v>0</v>
      </c>
      <c r="L440" s="243">
        <f ca="1">+IFERROR(INDEX('Hoja de Trabajo para listado'!$A$155:$Z$1048576,MATCH($A440,'Hoja de Trabajo para listado'!$A$155:$A$1048576,0),MATCH((CUADRO!L$5&amp;$E440),'Hoja de Trabajo para listado'!$A$151:$Z$151,0)),0)+IFERROR(INDEX('Hoja de Trabajo para listado'!$AB$155:$BA$1048576,MATCH($A440,'Hoja de Trabajo para listado'!$AB$155:$AB$1048576,0),MATCH((CUADRO!L$5&amp;$E440),'Hoja de Trabajo para listado'!$AB$151:$BA$151,0)),0)+IFERROR(INDEX('Hoja de Trabajo para listado'!$BC$155:$CB$1048576,MATCH($A440,'Hoja de Trabajo para listado'!$BC$155:$BC$1048576,0),MATCH((CUADRO!L$5&amp;$E440),'Hoja de Trabajo para listado'!$BC$151:$CB$151,0)),0)+IFERROR(INDEX('Hoja de Trabajo para listado'!$DE$153:$DG$274,MATCH($A440,'Hoja de Trabajo para listado'!$DE$153:$DE$1048576,0),MATCH((CUADRO!L$5&amp;$E440),'Hoja de Trabajo para listado'!$DE$151:$DG$151,0)),0)+IFERROR(INDEX('Hoja de Trabajo para listado'!$CD$155:$DC$1048576,MATCH($A440,'Hoja de Trabajo para listado'!$CD$155:$CD$1048576,0),MATCH((CUADRO!L$5&amp;$E440),'Hoja de Trabajo para listado'!$CD$151:$DC$151,0)),0)</f>
        <v>0</v>
      </c>
      <c r="M440" s="243">
        <f ca="1">+IFERROR(INDEX('Hoja de Trabajo para listado'!$A$155:$Z$1048576,MATCH($A440,'Hoja de Trabajo para listado'!$A$155:$A$1048576,0),MATCH((CUADRO!M$5&amp;$E440),'Hoja de Trabajo para listado'!$A$151:$Z$151,0)),0)+IFERROR(INDEX('Hoja de Trabajo para listado'!$AB$155:$BA$1048576,MATCH($A440,'Hoja de Trabajo para listado'!$AB$155:$AB$1048576,0),MATCH((CUADRO!M$5&amp;$E440),'Hoja de Trabajo para listado'!$AB$151:$BA$151,0)),0)+IFERROR(INDEX('Hoja de Trabajo para listado'!$BC$155:$CB$1048576,MATCH($A440,'Hoja de Trabajo para listado'!$BC$155:$BC$1048576,0),MATCH((CUADRO!M$5&amp;$E440),'Hoja de Trabajo para listado'!$BC$151:$CB$151,0)),0)+IFERROR(INDEX('Hoja de Trabajo para listado'!$DE$153:$DG$274,MATCH($A440,'Hoja de Trabajo para listado'!$DE$153:$DE$1048576,0),MATCH((CUADRO!M$5&amp;$E440),'Hoja de Trabajo para listado'!$DE$151:$DG$151,0)),0)+IFERROR(INDEX('Hoja de Trabajo para listado'!$CD$155:$DC$1048576,MATCH($A440,'Hoja de Trabajo para listado'!$CD$155:$CD$1048576,0),MATCH((CUADRO!M$5&amp;$E440),'Hoja de Trabajo para listado'!$CD$151:$DC$151,0)),0)</f>
        <v>0</v>
      </c>
      <c r="N440" s="243">
        <f ca="1">+IFERROR(INDEX('Hoja de Trabajo para listado'!$A$155:$Z$1048576,MATCH($A440,'Hoja de Trabajo para listado'!$A$155:$A$1048576,0),MATCH((CUADRO!N$5&amp;$E440),'Hoja de Trabajo para listado'!$A$151:$Z$151,0)),0)+IFERROR(INDEX('Hoja de Trabajo para listado'!$AB$155:$BA$1048576,MATCH($A440,'Hoja de Trabajo para listado'!$AB$155:$AB$1048576,0),MATCH((CUADRO!N$5&amp;$E440),'Hoja de Trabajo para listado'!$AB$151:$BA$151,0)),0)+IFERROR(INDEX('Hoja de Trabajo para listado'!$BC$155:$CB$1048576,MATCH($A440,'Hoja de Trabajo para listado'!$BC$155:$BC$1048576,0),MATCH((CUADRO!N$5&amp;$E440),'Hoja de Trabajo para listado'!$BC$151:$CB$151,0)),0)+IFERROR(INDEX('Hoja de Trabajo para listado'!$DE$153:$DG$274,MATCH($A440,'Hoja de Trabajo para listado'!$DE$153:$DE$1048576,0),MATCH((CUADRO!N$5&amp;$E440),'Hoja de Trabajo para listado'!$DE$151:$DG$151,0)),0)+IFERROR(INDEX('Hoja de Trabajo para listado'!$CD$155:$DC$1048576,MATCH($A440,'Hoja de Trabajo para listado'!$CD$155:$CD$1048576,0),MATCH((CUADRO!N$5&amp;$E440),'Hoja de Trabajo para listado'!$CD$151:$DC$151,0)),0)</f>
        <v>0</v>
      </c>
      <c r="O440" s="243">
        <f ca="1">+IFERROR(INDEX('Hoja de Trabajo para listado'!$A$155:$Z$1048576,MATCH($A440,'Hoja de Trabajo para listado'!$A$155:$A$1048576,0),MATCH((CUADRO!O$5&amp;$E440),'Hoja de Trabajo para listado'!$A$151:$Z$151,0)),0)+IFERROR(INDEX('Hoja de Trabajo para listado'!$AB$155:$BA$1048576,MATCH($A440,'Hoja de Trabajo para listado'!$AB$155:$AB$1048576,0),MATCH((CUADRO!O$5&amp;$E440),'Hoja de Trabajo para listado'!$AB$151:$BA$151,0)),0)+IFERROR(INDEX('Hoja de Trabajo para listado'!$BC$155:$CB$1048576,MATCH($A440,'Hoja de Trabajo para listado'!$BC$155:$BC$1048576,0),MATCH((CUADRO!O$5&amp;$E440),'Hoja de Trabajo para listado'!$BC$151:$CB$151,0)),0)+IFERROR(INDEX('Hoja de Trabajo para listado'!$DE$153:$DG$274,MATCH($A440,'Hoja de Trabajo para listado'!$DE$153:$DE$1048576,0),MATCH((CUADRO!O$5&amp;$E440),'Hoja de Trabajo para listado'!$DE$151:$DG$151,0)),0)+IFERROR(INDEX('Hoja de Trabajo para listado'!$CD$155:$DC$1048576,MATCH($A440,'Hoja de Trabajo para listado'!$CD$155:$CD$1048576,0),MATCH((CUADRO!O$5&amp;$E440),'Hoja de Trabajo para listado'!$CD$151:$DC$151,0)),0)</f>
        <v>0</v>
      </c>
      <c r="P440" s="243">
        <f ca="1">+IFERROR(INDEX('Hoja de Trabajo para listado'!$A$155:$Z$1048576,MATCH($A440,'Hoja de Trabajo para listado'!$A$155:$A$1048576,0),MATCH((CUADRO!P$5&amp;$E440),'Hoja de Trabajo para listado'!$A$151:$Z$151,0)),0)+IFERROR(INDEX('Hoja de Trabajo para listado'!$AB$155:$BA$1048576,MATCH($A440,'Hoja de Trabajo para listado'!$AB$155:$AB$1048576,0),MATCH((CUADRO!P$5&amp;$E440),'Hoja de Trabajo para listado'!$AB$151:$BA$151,0)),0)+IFERROR(INDEX('Hoja de Trabajo para listado'!$BC$155:$CB$1048576,MATCH($A440,'Hoja de Trabajo para listado'!$BC$155:$BC$1048576,0),MATCH((CUADRO!P$5&amp;$E440),'Hoja de Trabajo para listado'!$BC$151:$CB$151,0)),0)+IFERROR(INDEX('Hoja de Trabajo para listado'!$DE$153:$DG$274,MATCH($A440,'Hoja de Trabajo para listado'!$DE$153:$DE$1048576,0),MATCH((CUADRO!P$5&amp;$E440),'Hoja de Trabajo para listado'!$DE$151:$DG$151,0)),0)+IFERROR(INDEX('Hoja de Trabajo para listado'!$CD$155:$DC$1048576,MATCH($A440,'Hoja de Trabajo para listado'!$CD$155:$CD$1048576,0),MATCH((CUADRO!P$5&amp;$E440),'Hoja de Trabajo para listado'!$CD$151:$DC$151,0)),0)</f>
        <v>0</v>
      </c>
      <c r="Q440" s="243">
        <f ca="1">+IFERROR(INDEX('Hoja de Trabajo para listado'!$A$155:$Z$1048576,MATCH($A440,'Hoja de Trabajo para listado'!$A$155:$A$1048576,0),MATCH((CUADRO!Q$5&amp;$E440),'Hoja de Trabajo para listado'!$A$151:$Z$151,0)),0)+IFERROR(INDEX('Hoja de Trabajo para listado'!$AB$155:$BA$1048576,MATCH($A440,'Hoja de Trabajo para listado'!$AB$155:$AB$1048576,0),MATCH((CUADRO!Q$5&amp;$E440),'Hoja de Trabajo para listado'!$AB$151:$BA$151,0)),0)+IFERROR(INDEX('Hoja de Trabajo para listado'!$BC$155:$CB$1048576,MATCH($A440,'Hoja de Trabajo para listado'!$BC$155:$BC$1048576,0),MATCH((CUADRO!Q$5&amp;$E440),'Hoja de Trabajo para listado'!$BC$151:$CB$151,0)),0)+IFERROR(INDEX('Hoja de Trabajo para listado'!$DE$153:$DG$274,MATCH($A440,'Hoja de Trabajo para listado'!$DE$153:$DE$1048576,0),MATCH((CUADRO!Q$5&amp;$E440),'Hoja de Trabajo para listado'!$DE$151:$DG$151,0)),0)+IFERROR(INDEX('Hoja de Trabajo para listado'!$CD$155:$DC$1048576,MATCH($A440,'Hoja de Trabajo para listado'!$CD$155:$CD$1048576,0),MATCH((CUADRO!Q$5&amp;$E440),'Hoja de Trabajo para listado'!$CD$151:$DC$151,0)),0)</f>
        <v>0</v>
      </c>
      <c r="R440" s="243">
        <f t="shared" ca="1" si="15"/>
        <v>0</v>
      </c>
      <c r="S440" s="249"/>
      <c r="T440" s="243">
        <f ca="1">+T441</f>
        <v>0</v>
      </c>
      <c r="U440" s="242">
        <f t="shared" si="16"/>
        <v>1</v>
      </c>
      <c r="V440" s="333" t="str">
        <f>+VLOOKUP(A440,bd_lista!$A$3:$E$590,5,FALSE)</f>
        <v>Gobiernos Autonomos Municipales</v>
      </c>
      <c r="W440" s="391" t="str">
        <f>+V440</f>
        <v>Gobiernos Autonomos Municipales</v>
      </c>
      <c r="X440" s="242">
        <f>+VLOOKUP(A440,[4]Sheet1!$A$13:$D$744,4,FALSE)</f>
        <v>0</v>
      </c>
      <c r="Y440" s="242" t="e">
        <f>+VLOOKUP(X440,bd_lista!$A$3:$C$590,3,FALSE)</f>
        <v>#N/A</v>
      </c>
      <c r="Z440" s="294">
        <f>+X440</f>
        <v>0</v>
      </c>
      <c r="AA440" s="295" t="e">
        <f>+Y440</f>
        <v>#N/A</v>
      </c>
    </row>
    <row r="441" spans="1:27" customFormat="1" ht="27" hidden="1" customHeight="1">
      <c r="A441" s="32">
        <v>1102</v>
      </c>
      <c r="B441" s="388"/>
      <c r="C441" s="247" t="str">
        <f>+VLOOKUP(A441,bd_lista!$A$3:$C$590,3,FALSE)</f>
        <v>Gobierno Autónomo Municipal de Yotala</v>
      </c>
      <c r="D441" s="390"/>
      <c r="E441" s="244" t="s">
        <v>1305</v>
      </c>
      <c r="F441" s="243">
        <f ca="1">+IFERROR(INDEX('Hoja de Trabajo para listado'!$A$155:$Z$1048576,MATCH($A441,'Hoja de Trabajo para listado'!$A$155:$A$1048576,0),MATCH((CUADRO!F$5&amp;$E441),'Hoja de Trabajo para listado'!$A$151:$Z$151,0)),0)+IFERROR(INDEX('Hoja de Trabajo para listado'!$AB$155:$BA$1048576,MATCH($A441,'Hoja de Trabajo para listado'!$AB$155:$AB$1048576,0),MATCH((CUADRO!F$5&amp;$E441),'Hoja de Trabajo para listado'!$AB$151:$BA$151,0)),0)+IFERROR(INDEX('Hoja de Trabajo para listado'!$BC$155:$CB$1048576,MATCH($A441,'Hoja de Trabajo para listado'!$BC$155:$BC$1048576,0),MATCH((CUADRO!F$5&amp;$E441),'Hoja de Trabajo para listado'!$BC$151:$CB$151,0)),0)+IFERROR(INDEX('Hoja de Trabajo para listado'!$DE$153:$DG$274,MATCH($A441,'Hoja de Trabajo para listado'!$DE$153:$DE$1048576,0),MATCH((CUADRO!F$5&amp;$E441),'Hoja de Trabajo para listado'!$DE$151:$DG$151,0)),0)+IFERROR(INDEX('Hoja de Trabajo para listado'!$CD$155:$DC$1048576,MATCH($A441,'Hoja de Trabajo para listado'!$CD$155:$CD$1048576,0),MATCH((CUADRO!F$5&amp;$E441),'Hoja de Trabajo para listado'!$CD$151:$DC$151,0)),0)</f>
        <v>0</v>
      </c>
      <c r="G441" s="243">
        <f ca="1">+IFERROR(INDEX('Hoja de Trabajo para listado'!$A$155:$Z$1048576,MATCH($A441,'Hoja de Trabajo para listado'!$A$155:$A$1048576,0),MATCH((CUADRO!G$5&amp;$E441),'Hoja de Trabajo para listado'!$A$151:$Z$151,0)),0)+IFERROR(INDEX('Hoja de Trabajo para listado'!$AB$155:$BA$1048576,MATCH($A441,'Hoja de Trabajo para listado'!$AB$155:$AB$1048576,0),MATCH((CUADRO!G$5&amp;$E441),'Hoja de Trabajo para listado'!$AB$151:$BA$151,0)),0)+IFERROR(INDEX('Hoja de Trabajo para listado'!$BC$155:$CB$1048576,MATCH($A441,'Hoja de Trabajo para listado'!$BC$155:$BC$1048576,0),MATCH((CUADRO!G$5&amp;$E441),'Hoja de Trabajo para listado'!$BC$151:$CB$151,0)),0)+IFERROR(INDEX('Hoja de Trabajo para listado'!$DE$153:$DG$274,MATCH($A441,'Hoja de Trabajo para listado'!$DE$153:$DE$1048576,0),MATCH((CUADRO!G$5&amp;$E441),'Hoja de Trabajo para listado'!$DE$151:$DG$151,0)),0)+IFERROR(INDEX('Hoja de Trabajo para listado'!$CD$155:$DC$1048576,MATCH($A441,'Hoja de Trabajo para listado'!$CD$155:$CD$1048576,0),MATCH((CUADRO!G$5&amp;$E441),'Hoja de Trabajo para listado'!$CD$151:$DC$151,0)),0)</f>
        <v>0</v>
      </c>
      <c r="H441" s="243">
        <f ca="1">+IFERROR(INDEX('Hoja de Trabajo para listado'!$A$155:$Z$1048576,MATCH($A441,'Hoja de Trabajo para listado'!$A$155:$A$1048576,0),MATCH((CUADRO!H$5&amp;$E441),'Hoja de Trabajo para listado'!$A$151:$Z$151,0)),0)+IFERROR(INDEX('Hoja de Trabajo para listado'!$AB$155:$BA$1048576,MATCH($A441,'Hoja de Trabajo para listado'!$AB$155:$AB$1048576,0),MATCH((CUADRO!H$5&amp;$E441),'Hoja de Trabajo para listado'!$AB$151:$BA$151,0)),0)+IFERROR(INDEX('Hoja de Trabajo para listado'!$BC$155:$CB$1048576,MATCH($A441,'Hoja de Trabajo para listado'!$BC$155:$BC$1048576,0),MATCH((CUADRO!H$5&amp;$E441),'Hoja de Trabajo para listado'!$BC$151:$CB$151,0)),0)+IFERROR(INDEX('Hoja de Trabajo para listado'!$DE$153:$DG$274,MATCH($A441,'Hoja de Trabajo para listado'!$DE$153:$DE$1048576,0),MATCH((CUADRO!H$5&amp;$E441),'Hoja de Trabajo para listado'!$DE$151:$DG$151,0)),0)+IFERROR(INDEX('Hoja de Trabajo para listado'!$CD$155:$DC$1048576,MATCH($A441,'Hoja de Trabajo para listado'!$CD$155:$CD$1048576,0),MATCH((CUADRO!H$5&amp;$E441),'Hoja de Trabajo para listado'!$CD$151:$DC$151,0)),0)</f>
        <v>0</v>
      </c>
      <c r="I441" s="243">
        <f ca="1">+IFERROR(INDEX('Hoja de Trabajo para listado'!$A$155:$Z$1048576,MATCH($A441,'Hoja de Trabajo para listado'!$A$155:$A$1048576,0),MATCH((CUADRO!I$5&amp;$E441),'Hoja de Trabajo para listado'!$A$151:$Z$151,0)),0)+IFERROR(INDEX('Hoja de Trabajo para listado'!$AB$155:$BA$1048576,MATCH($A441,'Hoja de Trabajo para listado'!$AB$155:$AB$1048576,0),MATCH((CUADRO!I$5&amp;$E441),'Hoja de Trabajo para listado'!$AB$151:$BA$151,0)),0)+IFERROR(INDEX('Hoja de Trabajo para listado'!$BC$155:$CB$1048576,MATCH($A441,'Hoja de Trabajo para listado'!$BC$155:$BC$1048576,0),MATCH((CUADRO!I$5&amp;$E441),'Hoja de Trabajo para listado'!$BC$151:$CB$151,0)),0)+IFERROR(INDEX('Hoja de Trabajo para listado'!$DE$153:$DG$274,MATCH($A441,'Hoja de Trabajo para listado'!$DE$153:$DE$1048576,0),MATCH((CUADRO!I$5&amp;$E441),'Hoja de Trabajo para listado'!$DE$151:$DG$151,0)),0)+IFERROR(INDEX('Hoja de Trabajo para listado'!$CD$155:$DC$1048576,MATCH($A441,'Hoja de Trabajo para listado'!$CD$155:$CD$1048576,0),MATCH((CUADRO!I$5&amp;$E441),'Hoja de Trabajo para listado'!$CD$151:$DC$151,0)),0)</f>
        <v>0</v>
      </c>
      <c r="J441" s="243">
        <f ca="1">+IFERROR(INDEX('Hoja de Trabajo para listado'!$A$155:$Z$1048576,MATCH($A441,'Hoja de Trabajo para listado'!$A$155:$A$1048576,0),MATCH((CUADRO!J$5&amp;$E441),'Hoja de Trabajo para listado'!$A$151:$Z$151,0)),0)+IFERROR(INDEX('Hoja de Trabajo para listado'!$AB$155:$BA$1048576,MATCH($A441,'Hoja de Trabajo para listado'!$AB$155:$AB$1048576,0),MATCH((CUADRO!J$5&amp;$E441),'Hoja de Trabajo para listado'!$AB$151:$BA$151,0)),0)+IFERROR(INDEX('Hoja de Trabajo para listado'!$BC$155:$CB$1048576,MATCH($A441,'Hoja de Trabajo para listado'!$BC$155:$BC$1048576,0),MATCH((CUADRO!J$5&amp;$E441),'Hoja de Trabajo para listado'!$BC$151:$CB$151,0)),0)+IFERROR(INDEX('Hoja de Trabajo para listado'!$DE$153:$DG$274,MATCH($A441,'Hoja de Trabajo para listado'!$DE$153:$DE$1048576,0),MATCH((CUADRO!J$5&amp;$E441),'Hoja de Trabajo para listado'!$DE$151:$DG$151,0)),0)+IFERROR(INDEX('Hoja de Trabajo para listado'!$CD$155:$DC$1048576,MATCH($A441,'Hoja de Trabajo para listado'!$CD$155:$CD$1048576,0),MATCH((CUADRO!J$5&amp;$E441),'Hoja de Trabajo para listado'!$CD$151:$DC$151,0)),0)</f>
        <v>0</v>
      </c>
      <c r="K441" s="243">
        <f ca="1">+IFERROR(INDEX('Hoja de Trabajo para listado'!$A$155:$Z$1048576,MATCH($A441,'Hoja de Trabajo para listado'!$A$155:$A$1048576,0),MATCH((CUADRO!K$5&amp;$E441),'Hoja de Trabajo para listado'!$A$151:$Z$151,0)),0)+IFERROR(INDEX('Hoja de Trabajo para listado'!$AB$155:$BA$1048576,MATCH($A441,'Hoja de Trabajo para listado'!$AB$155:$AB$1048576,0),MATCH((CUADRO!K$5&amp;$E441),'Hoja de Trabajo para listado'!$AB$151:$BA$151,0)),0)+IFERROR(INDEX('Hoja de Trabajo para listado'!$BC$155:$CB$1048576,MATCH($A441,'Hoja de Trabajo para listado'!$BC$155:$BC$1048576,0),MATCH((CUADRO!K$5&amp;$E441),'Hoja de Trabajo para listado'!$BC$151:$CB$151,0)),0)+IFERROR(INDEX('Hoja de Trabajo para listado'!$DE$153:$DG$274,MATCH($A441,'Hoja de Trabajo para listado'!$DE$153:$DE$1048576,0),MATCH((CUADRO!K$5&amp;$E441),'Hoja de Trabajo para listado'!$DE$151:$DG$151,0)),0)+IFERROR(INDEX('Hoja de Trabajo para listado'!$CD$155:$DC$1048576,MATCH($A441,'Hoja de Trabajo para listado'!$CD$155:$CD$1048576,0),MATCH((CUADRO!K$5&amp;$E441),'Hoja de Trabajo para listado'!$CD$151:$DC$151,0)),0)</f>
        <v>0</v>
      </c>
      <c r="L441" s="243">
        <f ca="1">+IFERROR(INDEX('Hoja de Trabajo para listado'!$A$155:$Z$1048576,MATCH($A441,'Hoja de Trabajo para listado'!$A$155:$A$1048576,0),MATCH((CUADRO!L$5&amp;$E441),'Hoja de Trabajo para listado'!$A$151:$Z$151,0)),0)+IFERROR(INDEX('Hoja de Trabajo para listado'!$AB$155:$BA$1048576,MATCH($A441,'Hoja de Trabajo para listado'!$AB$155:$AB$1048576,0),MATCH((CUADRO!L$5&amp;$E441),'Hoja de Trabajo para listado'!$AB$151:$BA$151,0)),0)+IFERROR(INDEX('Hoja de Trabajo para listado'!$BC$155:$CB$1048576,MATCH($A441,'Hoja de Trabajo para listado'!$BC$155:$BC$1048576,0),MATCH((CUADRO!L$5&amp;$E441),'Hoja de Trabajo para listado'!$BC$151:$CB$151,0)),0)+IFERROR(INDEX('Hoja de Trabajo para listado'!$DE$153:$DG$274,MATCH($A441,'Hoja de Trabajo para listado'!$DE$153:$DE$1048576,0),MATCH((CUADRO!L$5&amp;$E441),'Hoja de Trabajo para listado'!$DE$151:$DG$151,0)),0)+IFERROR(INDEX('Hoja de Trabajo para listado'!$CD$155:$DC$1048576,MATCH($A441,'Hoja de Trabajo para listado'!$CD$155:$CD$1048576,0),MATCH((CUADRO!L$5&amp;$E441),'Hoja de Trabajo para listado'!$CD$151:$DC$151,0)),0)</f>
        <v>0</v>
      </c>
      <c r="M441" s="243">
        <f ca="1">+IFERROR(INDEX('Hoja de Trabajo para listado'!$A$155:$Z$1048576,MATCH($A441,'Hoja de Trabajo para listado'!$A$155:$A$1048576,0),MATCH((CUADRO!M$5&amp;$E441),'Hoja de Trabajo para listado'!$A$151:$Z$151,0)),0)+IFERROR(INDEX('Hoja de Trabajo para listado'!$AB$155:$BA$1048576,MATCH($A441,'Hoja de Trabajo para listado'!$AB$155:$AB$1048576,0),MATCH((CUADRO!M$5&amp;$E441),'Hoja de Trabajo para listado'!$AB$151:$BA$151,0)),0)+IFERROR(INDEX('Hoja de Trabajo para listado'!$BC$155:$CB$1048576,MATCH($A441,'Hoja de Trabajo para listado'!$BC$155:$BC$1048576,0),MATCH((CUADRO!M$5&amp;$E441),'Hoja de Trabajo para listado'!$BC$151:$CB$151,0)),0)+IFERROR(INDEX('Hoja de Trabajo para listado'!$DE$153:$DG$274,MATCH($A441,'Hoja de Trabajo para listado'!$DE$153:$DE$1048576,0),MATCH((CUADRO!M$5&amp;$E441),'Hoja de Trabajo para listado'!$DE$151:$DG$151,0)),0)+IFERROR(INDEX('Hoja de Trabajo para listado'!$CD$155:$DC$1048576,MATCH($A441,'Hoja de Trabajo para listado'!$CD$155:$CD$1048576,0),MATCH((CUADRO!M$5&amp;$E441),'Hoja de Trabajo para listado'!$CD$151:$DC$151,0)),0)</f>
        <v>0</v>
      </c>
      <c r="N441" s="243">
        <f ca="1">+IFERROR(INDEX('Hoja de Trabajo para listado'!$A$155:$Z$1048576,MATCH($A441,'Hoja de Trabajo para listado'!$A$155:$A$1048576,0),MATCH((CUADRO!N$5&amp;$E441),'Hoja de Trabajo para listado'!$A$151:$Z$151,0)),0)+IFERROR(INDEX('Hoja de Trabajo para listado'!$AB$155:$BA$1048576,MATCH($A441,'Hoja de Trabajo para listado'!$AB$155:$AB$1048576,0),MATCH((CUADRO!N$5&amp;$E441),'Hoja de Trabajo para listado'!$AB$151:$BA$151,0)),0)+IFERROR(INDEX('Hoja de Trabajo para listado'!$BC$155:$CB$1048576,MATCH($A441,'Hoja de Trabajo para listado'!$BC$155:$BC$1048576,0),MATCH((CUADRO!N$5&amp;$E441),'Hoja de Trabajo para listado'!$BC$151:$CB$151,0)),0)+IFERROR(INDEX('Hoja de Trabajo para listado'!$DE$153:$DG$274,MATCH($A441,'Hoja de Trabajo para listado'!$DE$153:$DE$1048576,0),MATCH((CUADRO!N$5&amp;$E441),'Hoja de Trabajo para listado'!$DE$151:$DG$151,0)),0)+IFERROR(INDEX('Hoja de Trabajo para listado'!$CD$155:$DC$1048576,MATCH($A441,'Hoja de Trabajo para listado'!$CD$155:$CD$1048576,0),MATCH((CUADRO!N$5&amp;$E441),'Hoja de Trabajo para listado'!$CD$151:$DC$151,0)),0)</f>
        <v>0</v>
      </c>
      <c r="O441" s="243">
        <f ca="1">+IFERROR(INDEX('Hoja de Trabajo para listado'!$A$155:$Z$1048576,MATCH($A441,'Hoja de Trabajo para listado'!$A$155:$A$1048576,0),MATCH((CUADRO!O$5&amp;$E441),'Hoja de Trabajo para listado'!$A$151:$Z$151,0)),0)+IFERROR(INDEX('Hoja de Trabajo para listado'!$AB$155:$BA$1048576,MATCH($A441,'Hoja de Trabajo para listado'!$AB$155:$AB$1048576,0),MATCH((CUADRO!O$5&amp;$E441),'Hoja de Trabajo para listado'!$AB$151:$BA$151,0)),0)+IFERROR(INDEX('Hoja de Trabajo para listado'!$BC$155:$CB$1048576,MATCH($A441,'Hoja de Trabajo para listado'!$BC$155:$BC$1048576,0),MATCH((CUADRO!O$5&amp;$E441),'Hoja de Trabajo para listado'!$BC$151:$CB$151,0)),0)+IFERROR(INDEX('Hoja de Trabajo para listado'!$DE$153:$DG$274,MATCH($A441,'Hoja de Trabajo para listado'!$DE$153:$DE$1048576,0),MATCH((CUADRO!O$5&amp;$E441),'Hoja de Trabajo para listado'!$DE$151:$DG$151,0)),0)+IFERROR(INDEX('Hoja de Trabajo para listado'!$CD$155:$DC$1048576,MATCH($A441,'Hoja de Trabajo para listado'!$CD$155:$CD$1048576,0),MATCH((CUADRO!O$5&amp;$E441),'Hoja de Trabajo para listado'!$CD$151:$DC$151,0)),0)</f>
        <v>0</v>
      </c>
      <c r="P441" s="243">
        <f ca="1">+IFERROR(INDEX('Hoja de Trabajo para listado'!$A$155:$Z$1048576,MATCH($A441,'Hoja de Trabajo para listado'!$A$155:$A$1048576,0),MATCH((CUADRO!P$5&amp;$E441),'Hoja de Trabajo para listado'!$A$151:$Z$151,0)),0)+IFERROR(INDEX('Hoja de Trabajo para listado'!$AB$155:$BA$1048576,MATCH($A441,'Hoja de Trabajo para listado'!$AB$155:$AB$1048576,0),MATCH((CUADRO!P$5&amp;$E441),'Hoja de Trabajo para listado'!$AB$151:$BA$151,0)),0)+IFERROR(INDEX('Hoja de Trabajo para listado'!$BC$155:$CB$1048576,MATCH($A441,'Hoja de Trabajo para listado'!$BC$155:$BC$1048576,0),MATCH((CUADRO!P$5&amp;$E441),'Hoja de Trabajo para listado'!$BC$151:$CB$151,0)),0)+IFERROR(INDEX('Hoja de Trabajo para listado'!$DE$153:$DG$274,MATCH($A441,'Hoja de Trabajo para listado'!$DE$153:$DE$1048576,0),MATCH((CUADRO!P$5&amp;$E441),'Hoja de Trabajo para listado'!$DE$151:$DG$151,0)),0)+IFERROR(INDEX('Hoja de Trabajo para listado'!$CD$155:$DC$1048576,MATCH($A441,'Hoja de Trabajo para listado'!$CD$155:$CD$1048576,0),MATCH((CUADRO!P$5&amp;$E441),'Hoja de Trabajo para listado'!$CD$151:$DC$151,0)),0)</f>
        <v>0</v>
      </c>
      <c r="Q441" s="243">
        <f ca="1">+IFERROR(INDEX('Hoja de Trabajo para listado'!$A$155:$Z$1048576,MATCH($A441,'Hoja de Trabajo para listado'!$A$155:$A$1048576,0),MATCH((CUADRO!Q$5&amp;$E441),'Hoja de Trabajo para listado'!$A$151:$Z$151,0)),0)+IFERROR(INDEX('Hoja de Trabajo para listado'!$AB$155:$BA$1048576,MATCH($A441,'Hoja de Trabajo para listado'!$AB$155:$AB$1048576,0),MATCH((CUADRO!Q$5&amp;$E441),'Hoja de Trabajo para listado'!$AB$151:$BA$151,0)),0)+IFERROR(INDEX('Hoja de Trabajo para listado'!$BC$155:$CB$1048576,MATCH($A441,'Hoja de Trabajo para listado'!$BC$155:$BC$1048576,0),MATCH((CUADRO!Q$5&amp;$E441),'Hoja de Trabajo para listado'!$BC$151:$CB$151,0)),0)+IFERROR(INDEX('Hoja de Trabajo para listado'!$DE$153:$DG$274,MATCH($A441,'Hoja de Trabajo para listado'!$DE$153:$DE$1048576,0),MATCH((CUADRO!Q$5&amp;$E441),'Hoja de Trabajo para listado'!$DE$151:$DG$151,0)),0)+IFERROR(INDEX('Hoja de Trabajo para listado'!$CD$155:$DC$1048576,MATCH($A441,'Hoja de Trabajo para listado'!$CD$155:$CD$1048576,0),MATCH((CUADRO!Q$5&amp;$E441),'Hoja de Trabajo para listado'!$CD$151:$DC$151,0)),0)</f>
        <v>0</v>
      </c>
      <c r="R441" s="243">
        <f t="shared" ca="1" si="15"/>
        <v>0</v>
      </c>
      <c r="S441" s="249">
        <f ca="1">+R440+R441</f>
        <v>0</v>
      </c>
      <c r="T441" s="243">
        <f ca="1">+S441</f>
        <v>0</v>
      </c>
      <c r="U441" s="242">
        <f t="shared" si="16"/>
        <v>2</v>
      </c>
      <c r="V441" s="333" t="str">
        <f>+VLOOKUP(A441,bd_lista!$A$3:$E$590,5,FALSE)</f>
        <v>Gobiernos Autonomos Municipales</v>
      </c>
      <c r="W441" s="392"/>
      <c r="X441" s="242">
        <f>+VLOOKUP(A441,[4]Sheet1!$A$13:$D$744,4,FALSE)</f>
        <v>0</v>
      </c>
      <c r="Y441" s="242" t="e">
        <f>+VLOOKUP(X441,bd_lista!$A$3:$C$590,3,FALSE)</f>
        <v>#N/A</v>
      </c>
      <c r="Z441" s="292"/>
      <c r="AA441" s="293"/>
    </row>
    <row r="442" spans="1:27" customFormat="1" ht="15" hidden="1" customHeight="1">
      <c r="A442" s="32">
        <v>1103</v>
      </c>
      <c r="B442" s="387">
        <f>+A442</f>
        <v>1103</v>
      </c>
      <c r="C442" s="247" t="str">
        <f>+VLOOKUP(A442,bd_lista!$A$3:$C$590,3,FALSE)</f>
        <v>Gobierno Autónomo Municipal de Poroma</v>
      </c>
      <c r="D442" s="389" t="str">
        <f>+C442</f>
        <v>Gobierno Autónomo Municipal de Poroma</v>
      </c>
      <c r="E442" s="242" t="s">
        <v>1304</v>
      </c>
      <c r="F442" s="243">
        <f ca="1">+IFERROR(INDEX('Hoja de Trabajo para listado'!$A$155:$Z$1048576,MATCH($A442,'Hoja de Trabajo para listado'!$A$155:$A$1048576,0),MATCH((CUADRO!F$5&amp;$E442),'Hoja de Trabajo para listado'!$A$151:$Z$151,0)),0)+IFERROR(INDEX('Hoja de Trabajo para listado'!$AB$155:$BA$1048576,MATCH($A442,'Hoja de Trabajo para listado'!$AB$155:$AB$1048576,0),MATCH((CUADRO!F$5&amp;$E442),'Hoja de Trabajo para listado'!$AB$151:$BA$151,0)),0)+IFERROR(INDEX('Hoja de Trabajo para listado'!$BC$155:$CB$1048576,MATCH($A442,'Hoja de Trabajo para listado'!$BC$155:$BC$1048576,0),MATCH((CUADRO!F$5&amp;$E442),'Hoja de Trabajo para listado'!$BC$151:$CB$151,0)),0)+IFERROR(INDEX('Hoja de Trabajo para listado'!$DE$153:$DG$274,MATCH($A442,'Hoja de Trabajo para listado'!$DE$153:$DE$1048576,0),MATCH((CUADRO!F$5&amp;$E442),'Hoja de Trabajo para listado'!$DE$151:$DG$151,0)),0)+IFERROR(INDEX('Hoja de Trabajo para listado'!$CD$155:$DC$1048576,MATCH($A442,'Hoja de Trabajo para listado'!$CD$155:$CD$1048576,0),MATCH((CUADRO!F$5&amp;$E442),'Hoja de Trabajo para listado'!$CD$151:$DC$151,0)),0)</f>
        <v>0</v>
      </c>
      <c r="G442" s="243">
        <f ca="1">+IFERROR(INDEX('Hoja de Trabajo para listado'!$A$155:$Z$1048576,MATCH($A442,'Hoja de Trabajo para listado'!$A$155:$A$1048576,0),MATCH((CUADRO!G$5&amp;$E442),'Hoja de Trabajo para listado'!$A$151:$Z$151,0)),0)+IFERROR(INDEX('Hoja de Trabajo para listado'!$AB$155:$BA$1048576,MATCH($A442,'Hoja de Trabajo para listado'!$AB$155:$AB$1048576,0),MATCH((CUADRO!G$5&amp;$E442),'Hoja de Trabajo para listado'!$AB$151:$BA$151,0)),0)+IFERROR(INDEX('Hoja de Trabajo para listado'!$BC$155:$CB$1048576,MATCH($A442,'Hoja de Trabajo para listado'!$BC$155:$BC$1048576,0),MATCH((CUADRO!G$5&amp;$E442),'Hoja de Trabajo para listado'!$BC$151:$CB$151,0)),0)+IFERROR(INDEX('Hoja de Trabajo para listado'!$DE$153:$DG$274,MATCH($A442,'Hoja de Trabajo para listado'!$DE$153:$DE$1048576,0),MATCH((CUADRO!G$5&amp;$E442),'Hoja de Trabajo para listado'!$DE$151:$DG$151,0)),0)+IFERROR(INDEX('Hoja de Trabajo para listado'!$CD$155:$DC$1048576,MATCH($A442,'Hoja de Trabajo para listado'!$CD$155:$CD$1048576,0),MATCH((CUADRO!G$5&amp;$E442),'Hoja de Trabajo para listado'!$CD$151:$DC$151,0)),0)</f>
        <v>0</v>
      </c>
      <c r="H442" s="243">
        <f ca="1">+IFERROR(INDEX('Hoja de Trabajo para listado'!$A$155:$Z$1048576,MATCH($A442,'Hoja de Trabajo para listado'!$A$155:$A$1048576,0),MATCH((CUADRO!H$5&amp;$E442),'Hoja de Trabajo para listado'!$A$151:$Z$151,0)),0)+IFERROR(INDEX('Hoja de Trabajo para listado'!$AB$155:$BA$1048576,MATCH($A442,'Hoja de Trabajo para listado'!$AB$155:$AB$1048576,0),MATCH((CUADRO!H$5&amp;$E442),'Hoja de Trabajo para listado'!$AB$151:$BA$151,0)),0)+IFERROR(INDEX('Hoja de Trabajo para listado'!$BC$155:$CB$1048576,MATCH($A442,'Hoja de Trabajo para listado'!$BC$155:$BC$1048576,0),MATCH((CUADRO!H$5&amp;$E442),'Hoja de Trabajo para listado'!$BC$151:$CB$151,0)),0)+IFERROR(INDEX('Hoja de Trabajo para listado'!$DE$153:$DG$274,MATCH($A442,'Hoja de Trabajo para listado'!$DE$153:$DE$1048576,0),MATCH((CUADRO!H$5&amp;$E442),'Hoja de Trabajo para listado'!$DE$151:$DG$151,0)),0)+IFERROR(INDEX('Hoja de Trabajo para listado'!$CD$155:$DC$1048576,MATCH($A442,'Hoja de Trabajo para listado'!$CD$155:$CD$1048576,0),MATCH((CUADRO!H$5&amp;$E442),'Hoja de Trabajo para listado'!$CD$151:$DC$151,0)),0)</f>
        <v>0</v>
      </c>
      <c r="I442" s="243">
        <f ca="1">+IFERROR(INDEX('Hoja de Trabajo para listado'!$A$155:$Z$1048576,MATCH($A442,'Hoja de Trabajo para listado'!$A$155:$A$1048576,0),MATCH((CUADRO!I$5&amp;$E442),'Hoja de Trabajo para listado'!$A$151:$Z$151,0)),0)+IFERROR(INDEX('Hoja de Trabajo para listado'!$AB$155:$BA$1048576,MATCH($A442,'Hoja de Trabajo para listado'!$AB$155:$AB$1048576,0),MATCH((CUADRO!I$5&amp;$E442),'Hoja de Trabajo para listado'!$AB$151:$BA$151,0)),0)+IFERROR(INDEX('Hoja de Trabajo para listado'!$BC$155:$CB$1048576,MATCH($A442,'Hoja de Trabajo para listado'!$BC$155:$BC$1048576,0),MATCH((CUADRO!I$5&amp;$E442),'Hoja de Trabajo para listado'!$BC$151:$CB$151,0)),0)+IFERROR(INDEX('Hoja de Trabajo para listado'!$DE$153:$DG$274,MATCH($A442,'Hoja de Trabajo para listado'!$DE$153:$DE$1048576,0),MATCH((CUADRO!I$5&amp;$E442),'Hoja de Trabajo para listado'!$DE$151:$DG$151,0)),0)+IFERROR(INDEX('Hoja de Trabajo para listado'!$CD$155:$DC$1048576,MATCH($A442,'Hoja de Trabajo para listado'!$CD$155:$CD$1048576,0),MATCH((CUADRO!I$5&amp;$E442),'Hoja de Trabajo para listado'!$CD$151:$DC$151,0)),0)</f>
        <v>0</v>
      </c>
      <c r="J442" s="243">
        <f ca="1">+IFERROR(INDEX('Hoja de Trabajo para listado'!$A$155:$Z$1048576,MATCH($A442,'Hoja de Trabajo para listado'!$A$155:$A$1048576,0),MATCH((CUADRO!J$5&amp;$E442),'Hoja de Trabajo para listado'!$A$151:$Z$151,0)),0)+IFERROR(INDEX('Hoja de Trabajo para listado'!$AB$155:$BA$1048576,MATCH($A442,'Hoja de Trabajo para listado'!$AB$155:$AB$1048576,0),MATCH((CUADRO!J$5&amp;$E442),'Hoja de Trabajo para listado'!$AB$151:$BA$151,0)),0)+IFERROR(INDEX('Hoja de Trabajo para listado'!$BC$155:$CB$1048576,MATCH($A442,'Hoja de Trabajo para listado'!$BC$155:$BC$1048576,0),MATCH((CUADRO!J$5&amp;$E442),'Hoja de Trabajo para listado'!$BC$151:$CB$151,0)),0)+IFERROR(INDEX('Hoja de Trabajo para listado'!$DE$153:$DG$274,MATCH($A442,'Hoja de Trabajo para listado'!$DE$153:$DE$1048576,0),MATCH((CUADRO!J$5&amp;$E442),'Hoja de Trabajo para listado'!$DE$151:$DG$151,0)),0)+IFERROR(INDEX('Hoja de Trabajo para listado'!$CD$155:$DC$1048576,MATCH($A442,'Hoja de Trabajo para listado'!$CD$155:$CD$1048576,0),MATCH((CUADRO!J$5&amp;$E442),'Hoja de Trabajo para listado'!$CD$151:$DC$151,0)),0)</f>
        <v>0</v>
      </c>
      <c r="K442" s="243">
        <f ca="1">+IFERROR(INDEX('Hoja de Trabajo para listado'!$A$155:$Z$1048576,MATCH($A442,'Hoja de Trabajo para listado'!$A$155:$A$1048576,0),MATCH((CUADRO!K$5&amp;$E442),'Hoja de Trabajo para listado'!$A$151:$Z$151,0)),0)+IFERROR(INDEX('Hoja de Trabajo para listado'!$AB$155:$BA$1048576,MATCH($A442,'Hoja de Trabajo para listado'!$AB$155:$AB$1048576,0),MATCH((CUADRO!K$5&amp;$E442),'Hoja de Trabajo para listado'!$AB$151:$BA$151,0)),0)+IFERROR(INDEX('Hoja de Trabajo para listado'!$BC$155:$CB$1048576,MATCH($A442,'Hoja de Trabajo para listado'!$BC$155:$BC$1048576,0),MATCH((CUADRO!K$5&amp;$E442),'Hoja de Trabajo para listado'!$BC$151:$CB$151,0)),0)+IFERROR(INDEX('Hoja de Trabajo para listado'!$DE$153:$DG$274,MATCH($A442,'Hoja de Trabajo para listado'!$DE$153:$DE$1048576,0),MATCH((CUADRO!K$5&amp;$E442),'Hoja de Trabajo para listado'!$DE$151:$DG$151,0)),0)+IFERROR(INDEX('Hoja de Trabajo para listado'!$CD$155:$DC$1048576,MATCH($A442,'Hoja de Trabajo para listado'!$CD$155:$CD$1048576,0),MATCH((CUADRO!K$5&amp;$E442),'Hoja de Trabajo para listado'!$CD$151:$DC$151,0)),0)</f>
        <v>0</v>
      </c>
      <c r="L442" s="243">
        <f ca="1">+IFERROR(INDEX('Hoja de Trabajo para listado'!$A$155:$Z$1048576,MATCH($A442,'Hoja de Trabajo para listado'!$A$155:$A$1048576,0),MATCH((CUADRO!L$5&amp;$E442),'Hoja de Trabajo para listado'!$A$151:$Z$151,0)),0)+IFERROR(INDEX('Hoja de Trabajo para listado'!$AB$155:$BA$1048576,MATCH($A442,'Hoja de Trabajo para listado'!$AB$155:$AB$1048576,0),MATCH((CUADRO!L$5&amp;$E442),'Hoja de Trabajo para listado'!$AB$151:$BA$151,0)),0)+IFERROR(INDEX('Hoja de Trabajo para listado'!$BC$155:$CB$1048576,MATCH($A442,'Hoja de Trabajo para listado'!$BC$155:$BC$1048576,0),MATCH((CUADRO!L$5&amp;$E442),'Hoja de Trabajo para listado'!$BC$151:$CB$151,0)),0)+IFERROR(INDEX('Hoja de Trabajo para listado'!$DE$153:$DG$274,MATCH($A442,'Hoja de Trabajo para listado'!$DE$153:$DE$1048576,0),MATCH((CUADRO!L$5&amp;$E442),'Hoja de Trabajo para listado'!$DE$151:$DG$151,0)),0)+IFERROR(INDEX('Hoja de Trabajo para listado'!$CD$155:$DC$1048576,MATCH($A442,'Hoja de Trabajo para listado'!$CD$155:$CD$1048576,0),MATCH((CUADRO!L$5&amp;$E442),'Hoja de Trabajo para listado'!$CD$151:$DC$151,0)),0)</f>
        <v>0</v>
      </c>
      <c r="M442" s="243">
        <f ca="1">+IFERROR(INDEX('Hoja de Trabajo para listado'!$A$155:$Z$1048576,MATCH($A442,'Hoja de Trabajo para listado'!$A$155:$A$1048576,0),MATCH((CUADRO!M$5&amp;$E442),'Hoja de Trabajo para listado'!$A$151:$Z$151,0)),0)+IFERROR(INDEX('Hoja de Trabajo para listado'!$AB$155:$BA$1048576,MATCH($A442,'Hoja de Trabajo para listado'!$AB$155:$AB$1048576,0),MATCH((CUADRO!M$5&amp;$E442),'Hoja de Trabajo para listado'!$AB$151:$BA$151,0)),0)+IFERROR(INDEX('Hoja de Trabajo para listado'!$BC$155:$CB$1048576,MATCH($A442,'Hoja de Trabajo para listado'!$BC$155:$BC$1048576,0),MATCH((CUADRO!M$5&amp;$E442),'Hoja de Trabajo para listado'!$BC$151:$CB$151,0)),0)+IFERROR(INDEX('Hoja de Trabajo para listado'!$DE$153:$DG$274,MATCH($A442,'Hoja de Trabajo para listado'!$DE$153:$DE$1048576,0),MATCH((CUADRO!M$5&amp;$E442),'Hoja de Trabajo para listado'!$DE$151:$DG$151,0)),0)+IFERROR(INDEX('Hoja de Trabajo para listado'!$CD$155:$DC$1048576,MATCH($A442,'Hoja de Trabajo para listado'!$CD$155:$CD$1048576,0),MATCH((CUADRO!M$5&amp;$E442),'Hoja de Trabajo para listado'!$CD$151:$DC$151,0)),0)</f>
        <v>0</v>
      </c>
      <c r="N442" s="243">
        <f ca="1">+IFERROR(INDEX('Hoja de Trabajo para listado'!$A$155:$Z$1048576,MATCH($A442,'Hoja de Trabajo para listado'!$A$155:$A$1048576,0),MATCH((CUADRO!N$5&amp;$E442),'Hoja de Trabajo para listado'!$A$151:$Z$151,0)),0)+IFERROR(INDEX('Hoja de Trabajo para listado'!$AB$155:$BA$1048576,MATCH($A442,'Hoja de Trabajo para listado'!$AB$155:$AB$1048576,0),MATCH((CUADRO!N$5&amp;$E442),'Hoja de Trabajo para listado'!$AB$151:$BA$151,0)),0)+IFERROR(INDEX('Hoja de Trabajo para listado'!$BC$155:$CB$1048576,MATCH($A442,'Hoja de Trabajo para listado'!$BC$155:$BC$1048576,0),MATCH((CUADRO!N$5&amp;$E442),'Hoja de Trabajo para listado'!$BC$151:$CB$151,0)),0)+IFERROR(INDEX('Hoja de Trabajo para listado'!$DE$153:$DG$274,MATCH($A442,'Hoja de Trabajo para listado'!$DE$153:$DE$1048576,0),MATCH((CUADRO!N$5&amp;$E442),'Hoja de Trabajo para listado'!$DE$151:$DG$151,0)),0)+IFERROR(INDEX('Hoja de Trabajo para listado'!$CD$155:$DC$1048576,MATCH($A442,'Hoja de Trabajo para listado'!$CD$155:$CD$1048576,0),MATCH((CUADRO!N$5&amp;$E442),'Hoja de Trabajo para listado'!$CD$151:$DC$151,0)),0)</f>
        <v>0</v>
      </c>
      <c r="O442" s="243">
        <f ca="1">+IFERROR(INDEX('Hoja de Trabajo para listado'!$A$155:$Z$1048576,MATCH($A442,'Hoja de Trabajo para listado'!$A$155:$A$1048576,0),MATCH((CUADRO!O$5&amp;$E442),'Hoja de Trabajo para listado'!$A$151:$Z$151,0)),0)+IFERROR(INDEX('Hoja de Trabajo para listado'!$AB$155:$BA$1048576,MATCH($A442,'Hoja de Trabajo para listado'!$AB$155:$AB$1048576,0),MATCH((CUADRO!O$5&amp;$E442),'Hoja de Trabajo para listado'!$AB$151:$BA$151,0)),0)+IFERROR(INDEX('Hoja de Trabajo para listado'!$BC$155:$CB$1048576,MATCH($A442,'Hoja de Trabajo para listado'!$BC$155:$BC$1048576,0),MATCH((CUADRO!O$5&amp;$E442),'Hoja de Trabajo para listado'!$BC$151:$CB$151,0)),0)+IFERROR(INDEX('Hoja de Trabajo para listado'!$DE$153:$DG$274,MATCH($A442,'Hoja de Trabajo para listado'!$DE$153:$DE$1048576,0),MATCH((CUADRO!O$5&amp;$E442),'Hoja de Trabajo para listado'!$DE$151:$DG$151,0)),0)+IFERROR(INDEX('Hoja de Trabajo para listado'!$CD$155:$DC$1048576,MATCH($A442,'Hoja de Trabajo para listado'!$CD$155:$CD$1048576,0),MATCH((CUADRO!O$5&amp;$E442),'Hoja de Trabajo para listado'!$CD$151:$DC$151,0)),0)</f>
        <v>0</v>
      </c>
      <c r="P442" s="243">
        <f ca="1">+IFERROR(INDEX('Hoja de Trabajo para listado'!$A$155:$Z$1048576,MATCH($A442,'Hoja de Trabajo para listado'!$A$155:$A$1048576,0),MATCH((CUADRO!P$5&amp;$E442),'Hoja de Trabajo para listado'!$A$151:$Z$151,0)),0)+IFERROR(INDEX('Hoja de Trabajo para listado'!$AB$155:$BA$1048576,MATCH($A442,'Hoja de Trabajo para listado'!$AB$155:$AB$1048576,0),MATCH((CUADRO!P$5&amp;$E442),'Hoja de Trabajo para listado'!$AB$151:$BA$151,0)),0)+IFERROR(INDEX('Hoja de Trabajo para listado'!$BC$155:$CB$1048576,MATCH($A442,'Hoja de Trabajo para listado'!$BC$155:$BC$1048576,0),MATCH((CUADRO!P$5&amp;$E442),'Hoja de Trabajo para listado'!$BC$151:$CB$151,0)),0)+IFERROR(INDEX('Hoja de Trabajo para listado'!$DE$153:$DG$274,MATCH($A442,'Hoja de Trabajo para listado'!$DE$153:$DE$1048576,0),MATCH((CUADRO!P$5&amp;$E442),'Hoja de Trabajo para listado'!$DE$151:$DG$151,0)),0)+IFERROR(INDEX('Hoja de Trabajo para listado'!$CD$155:$DC$1048576,MATCH($A442,'Hoja de Trabajo para listado'!$CD$155:$CD$1048576,0),MATCH((CUADRO!P$5&amp;$E442),'Hoja de Trabajo para listado'!$CD$151:$DC$151,0)),0)</f>
        <v>0</v>
      </c>
      <c r="Q442" s="243">
        <f ca="1">+IFERROR(INDEX('Hoja de Trabajo para listado'!$A$155:$Z$1048576,MATCH($A442,'Hoja de Trabajo para listado'!$A$155:$A$1048576,0),MATCH((CUADRO!Q$5&amp;$E442),'Hoja de Trabajo para listado'!$A$151:$Z$151,0)),0)+IFERROR(INDEX('Hoja de Trabajo para listado'!$AB$155:$BA$1048576,MATCH($A442,'Hoja de Trabajo para listado'!$AB$155:$AB$1048576,0),MATCH((CUADRO!Q$5&amp;$E442),'Hoja de Trabajo para listado'!$AB$151:$BA$151,0)),0)+IFERROR(INDEX('Hoja de Trabajo para listado'!$BC$155:$CB$1048576,MATCH($A442,'Hoja de Trabajo para listado'!$BC$155:$BC$1048576,0),MATCH((CUADRO!Q$5&amp;$E442),'Hoja de Trabajo para listado'!$BC$151:$CB$151,0)),0)+IFERROR(INDEX('Hoja de Trabajo para listado'!$DE$153:$DG$274,MATCH($A442,'Hoja de Trabajo para listado'!$DE$153:$DE$1048576,0),MATCH((CUADRO!Q$5&amp;$E442),'Hoja de Trabajo para listado'!$DE$151:$DG$151,0)),0)+IFERROR(INDEX('Hoja de Trabajo para listado'!$CD$155:$DC$1048576,MATCH($A442,'Hoja de Trabajo para listado'!$CD$155:$CD$1048576,0),MATCH((CUADRO!Q$5&amp;$E442),'Hoja de Trabajo para listado'!$CD$151:$DC$151,0)),0)</f>
        <v>0</v>
      </c>
      <c r="R442" s="243">
        <f t="shared" ca="1" si="15"/>
        <v>0</v>
      </c>
      <c r="S442" s="249"/>
      <c r="T442" s="243">
        <f ca="1">+T443</f>
        <v>0</v>
      </c>
      <c r="U442" s="242">
        <f t="shared" si="16"/>
        <v>1</v>
      </c>
      <c r="V442" s="333" t="str">
        <f>+VLOOKUP(A442,bd_lista!$A$3:$E$590,5,FALSE)</f>
        <v>Gobiernos Autonomos Municipales</v>
      </c>
      <c r="W442" s="391" t="str">
        <f>+V442</f>
        <v>Gobiernos Autonomos Municipales</v>
      </c>
      <c r="X442" s="242">
        <f>+VLOOKUP(A442,[4]Sheet1!$A$13:$D$744,4,FALSE)</f>
        <v>0</v>
      </c>
      <c r="Y442" s="242" t="e">
        <f>+VLOOKUP(X442,bd_lista!$A$3:$C$590,3,FALSE)</f>
        <v>#N/A</v>
      </c>
      <c r="Z442" s="294">
        <f>+X442</f>
        <v>0</v>
      </c>
      <c r="AA442" s="295" t="e">
        <f>+Y442</f>
        <v>#N/A</v>
      </c>
    </row>
    <row r="443" spans="1:27" customFormat="1" ht="15" hidden="1" customHeight="1">
      <c r="A443" s="32">
        <v>1103</v>
      </c>
      <c r="B443" s="388"/>
      <c r="C443" s="247" t="str">
        <f>+VLOOKUP(A443,bd_lista!$A$3:$C$590,3,FALSE)</f>
        <v>Gobierno Autónomo Municipal de Poroma</v>
      </c>
      <c r="D443" s="390"/>
      <c r="E443" s="244" t="s">
        <v>1305</v>
      </c>
      <c r="F443" s="243">
        <f ca="1">+IFERROR(INDEX('Hoja de Trabajo para listado'!$A$155:$Z$1048576,MATCH($A443,'Hoja de Trabajo para listado'!$A$155:$A$1048576,0),MATCH((CUADRO!F$5&amp;$E443),'Hoja de Trabajo para listado'!$A$151:$Z$151,0)),0)+IFERROR(INDEX('Hoja de Trabajo para listado'!$AB$155:$BA$1048576,MATCH($A443,'Hoja de Trabajo para listado'!$AB$155:$AB$1048576,0),MATCH((CUADRO!F$5&amp;$E443),'Hoja de Trabajo para listado'!$AB$151:$BA$151,0)),0)+IFERROR(INDEX('Hoja de Trabajo para listado'!$BC$155:$CB$1048576,MATCH($A443,'Hoja de Trabajo para listado'!$BC$155:$BC$1048576,0),MATCH((CUADRO!F$5&amp;$E443),'Hoja de Trabajo para listado'!$BC$151:$CB$151,0)),0)+IFERROR(INDEX('Hoja de Trabajo para listado'!$DE$153:$DG$274,MATCH($A443,'Hoja de Trabajo para listado'!$DE$153:$DE$1048576,0),MATCH((CUADRO!F$5&amp;$E443),'Hoja de Trabajo para listado'!$DE$151:$DG$151,0)),0)+IFERROR(INDEX('Hoja de Trabajo para listado'!$CD$155:$DC$1048576,MATCH($A443,'Hoja de Trabajo para listado'!$CD$155:$CD$1048576,0),MATCH((CUADRO!F$5&amp;$E443),'Hoja de Trabajo para listado'!$CD$151:$DC$151,0)),0)</f>
        <v>0</v>
      </c>
      <c r="G443" s="243">
        <f ca="1">+IFERROR(INDEX('Hoja de Trabajo para listado'!$A$155:$Z$1048576,MATCH($A443,'Hoja de Trabajo para listado'!$A$155:$A$1048576,0),MATCH((CUADRO!G$5&amp;$E443),'Hoja de Trabajo para listado'!$A$151:$Z$151,0)),0)+IFERROR(INDEX('Hoja de Trabajo para listado'!$AB$155:$BA$1048576,MATCH($A443,'Hoja de Trabajo para listado'!$AB$155:$AB$1048576,0),MATCH((CUADRO!G$5&amp;$E443),'Hoja de Trabajo para listado'!$AB$151:$BA$151,0)),0)+IFERROR(INDEX('Hoja de Trabajo para listado'!$BC$155:$CB$1048576,MATCH($A443,'Hoja de Trabajo para listado'!$BC$155:$BC$1048576,0),MATCH((CUADRO!G$5&amp;$E443),'Hoja de Trabajo para listado'!$BC$151:$CB$151,0)),0)+IFERROR(INDEX('Hoja de Trabajo para listado'!$DE$153:$DG$274,MATCH($A443,'Hoja de Trabajo para listado'!$DE$153:$DE$1048576,0),MATCH((CUADRO!G$5&amp;$E443),'Hoja de Trabajo para listado'!$DE$151:$DG$151,0)),0)+IFERROR(INDEX('Hoja de Trabajo para listado'!$CD$155:$DC$1048576,MATCH($A443,'Hoja de Trabajo para listado'!$CD$155:$CD$1048576,0),MATCH((CUADRO!G$5&amp;$E443),'Hoja de Trabajo para listado'!$CD$151:$DC$151,0)),0)</f>
        <v>0</v>
      </c>
      <c r="H443" s="243">
        <f ca="1">+IFERROR(INDEX('Hoja de Trabajo para listado'!$A$155:$Z$1048576,MATCH($A443,'Hoja de Trabajo para listado'!$A$155:$A$1048576,0),MATCH((CUADRO!H$5&amp;$E443),'Hoja de Trabajo para listado'!$A$151:$Z$151,0)),0)+IFERROR(INDEX('Hoja de Trabajo para listado'!$AB$155:$BA$1048576,MATCH($A443,'Hoja de Trabajo para listado'!$AB$155:$AB$1048576,0),MATCH((CUADRO!H$5&amp;$E443),'Hoja de Trabajo para listado'!$AB$151:$BA$151,0)),0)+IFERROR(INDEX('Hoja de Trabajo para listado'!$BC$155:$CB$1048576,MATCH($A443,'Hoja de Trabajo para listado'!$BC$155:$BC$1048576,0),MATCH((CUADRO!H$5&amp;$E443),'Hoja de Trabajo para listado'!$BC$151:$CB$151,0)),0)+IFERROR(INDEX('Hoja de Trabajo para listado'!$DE$153:$DG$274,MATCH($A443,'Hoja de Trabajo para listado'!$DE$153:$DE$1048576,0),MATCH((CUADRO!H$5&amp;$E443),'Hoja de Trabajo para listado'!$DE$151:$DG$151,0)),0)+IFERROR(INDEX('Hoja de Trabajo para listado'!$CD$155:$DC$1048576,MATCH($A443,'Hoja de Trabajo para listado'!$CD$155:$CD$1048576,0),MATCH((CUADRO!H$5&amp;$E443),'Hoja de Trabajo para listado'!$CD$151:$DC$151,0)),0)</f>
        <v>0</v>
      </c>
      <c r="I443" s="243">
        <f ca="1">+IFERROR(INDEX('Hoja de Trabajo para listado'!$A$155:$Z$1048576,MATCH($A443,'Hoja de Trabajo para listado'!$A$155:$A$1048576,0),MATCH((CUADRO!I$5&amp;$E443),'Hoja de Trabajo para listado'!$A$151:$Z$151,0)),0)+IFERROR(INDEX('Hoja de Trabajo para listado'!$AB$155:$BA$1048576,MATCH($A443,'Hoja de Trabajo para listado'!$AB$155:$AB$1048576,0),MATCH((CUADRO!I$5&amp;$E443),'Hoja de Trabajo para listado'!$AB$151:$BA$151,0)),0)+IFERROR(INDEX('Hoja de Trabajo para listado'!$BC$155:$CB$1048576,MATCH($A443,'Hoja de Trabajo para listado'!$BC$155:$BC$1048576,0),MATCH((CUADRO!I$5&amp;$E443),'Hoja de Trabajo para listado'!$BC$151:$CB$151,0)),0)+IFERROR(INDEX('Hoja de Trabajo para listado'!$DE$153:$DG$274,MATCH($A443,'Hoja de Trabajo para listado'!$DE$153:$DE$1048576,0),MATCH((CUADRO!I$5&amp;$E443),'Hoja de Trabajo para listado'!$DE$151:$DG$151,0)),0)+IFERROR(INDEX('Hoja de Trabajo para listado'!$CD$155:$DC$1048576,MATCH($A443,'Hoja de Trabajo para listado'!$CD$155:$CD$1048576,0),MATCH((CUADRO!I$5&amp;$E443),'Hoja de Trabajo para listado'!$CD$151:$DC$151,0)),0)</f>
        <v>0</v>
      </c>
      <c r="J443" s="243">
        <f ca="1">+IFERROR(INDEX('Hoja de Trabajo para listado'!$A$155:$Z$1048576,MATCH($A443,'Hoja de Trabajo para listado'!$A$155:$A$1048576,0),MATCH((CUADRO!J$5&amp;$E443),'Hoja de Trabajo para listado'!$A$151:$Z$151,0)),0)+IFERROR(INDEX('Hoja de Trabajo para listado'!$AB$155:$BA$1048576,MATCH($A443,'Hoja de Trabajo para listado'!$AB$155:$AB$1048576,0),MATCH((CUADRO!J$5&amp;$E443),'Hoja de Trabajo para listado'!$AB$151:$BA$151,0)),0)+IFERROR(INDEX('Hoja de Trabajo para listado'!$BC$155:$CB$1048576,MATCH($A443,'Hoja de Trabajo para listado'!$BC$155:$BC$1048576,0),MATCH((CUADRO!J$5&amp;$E443),'Hoja de Trabajo para listado'!$BC$151:$CB$151,0)),0)+IFERROR(INDEX('Hoja de Trabajo para listado'!$DE$153:$DG$274,MATCH($A443,'Hoja de Trabajo para listado'!$DE$153:$DE$1048576,0),MATCH((CUADRO!J$5&amp;$E443),'Hoja de Trabajo para listado'!$DE$151:$DG$151,0)),0)+IFERROR(INDEX('Hoja de Trabajo para listado'!$CD$155:$DC$1048576,MATCH($A443,'Hoja de Trabajo para listado'!$CD$155:$CD$1048576,0),MATCH((CUADRO!J$5&amp;$E443),'Hoja de Trabajo para listado'!$CD$151:$DC$151,0)),0)</f>
        <v>0</v>
      </c>
      <c r="K443" s="243">
        <f ca="1">+IFERROR(INDEX('Hoja de Trabajo para listado'!$A$155:$Z$1048576,MATCH($A443,'Hoja de Trabajo para listado'!$A$155:$A$1048576,0),MATCH((CUADRO!K$5&amp;$E443),'Hoja de Trabajo para listado'!$A$151:$Z$151,0)),0)+IFERROR(INDEX('Hoja de Trabajo para listado'!$AB$155:$BA$1048576,MATCH($A443,'Hoja de Trabajo para listado'!$AB$155:$AB$1048576,0),MATCH((CUADRO!K$5&amp;$E443),'Hoja de Trabajo para listado'!$AB$151:$BA$151,0)),0)+IFERROR(INDEX('Hoja de Trabajo para listado'!$BC$155:$CB$1048576,MATCH($A443,'Hoja de Trabajo para listado'!$BC$155:$BC$1048576,0),MATCH((CUADRO!K$5&amp;$E443),'Hoja de Trabajo para listado'!$BC$151:$CB$151,0)),0)+IFERROR(INDEX('Hoja de Trabajo para listado'!$DE$153:$DG$274,MATCH($A443,'Hoja de Trabajo para listado'!$DE$153:$DE$1048576,0),MATCH((CUADRO!K$5&amp;$E443),'Hoja de Trabajo para listado'!$DE$151:$DG$151,0)),0)+IFERROR(INDEX('Hoja de Trabajo para listado'!$CD$155:$DC$1048576,MATCH($A443,'Hoja de Trabajo para listado'!$CD$155:$CD$1048576,0),MATCH((CUADRO!K$5&amp;$E443),'Hoja de Trabajo para listado'!$CD$151:$DC$151,0)),0)</f>
        <v>0</v>
      </c>
      <c r="L443" s="243">
        <f ca="1">+IFERROR(INDEX('Hoja de Trabajo para listado'!$A$155:$Z$1048576,MATCH($A443,'Hoja de Trabajo para listado'!$A$155:$A$1048576,0),MATCH((CUADRO!L$5&amp;$E443),'Hoja de Trabajo para listado'!$A$151:$Z$151,0)),0)+IFERROR(INDEX('Hoja de Trabajo para listado'!$AB$155:$BA$1048576,MATCH($A443,'Hoja de Trabajo para listado'!$AB$155:$AB$1048576,0),MATCH((CUADRO!L$5&amp;$E443),'Hoja de Trabajo para listado'!$AB$151:$BA$151,0)),0)+IFERROR(INDEX('Hoja de Trabajo para listado'!$BC$155:$CB$1048576,MATCH($A443,'Hoja de Trabajo para listado'!$BC$155:$BC$1048576,0),MATCH((CUADRO!L$5&amp;$E443),'Hoja de Trabajo para listado'!$BC$151:$CB$151,0)),0)+IFERROR(INDEX('Hoja de Trabajo para listado'!$DE$153:$DG$274,MATCH($A443,'Hoja de Trabajo para listado'!$DE$153:$DE$1048576,0),MATCH((CUADRO!L$5&amp;$E443),'Hoja de Trabajo para listado'!$DE$151:$DG$151,0)),0)+IFERROR(INDEX('Hoja de Trabajo para listado'!$CD$155:$DC$1048576,MATCH($A443,'Hoja de Trabajo para listado'!$CD$155:$CD$1048576,0),MATCH((CUADRO!L$5&amp;$E443),'Hoja de Trabajo para listado'!$CD$151:$DC$151,0)),0)</f>
        <v>0</v>
      </c>
      <c r="M443" s="243">
        <f ca="1">+IFERROR(INDEX('Hoja de Trabajo para listado'!$A$155:$Z$1048576,MATCH($A443,'Hoja de Trabajo para listado'!$A$155:$A$1048576,0),MATCH((CUADRO!M$5&amp;$E443),'Hoja de Trabajo para listado'!$A$151:$Z$151,0)),0)+IFERROR(INDEX('Hoja de Trabajo para listado'!$AB$155:$BA$1048576,MATCH($A443,'Hoja de Trabajo para listado'!$AB$155:$AB$1048576,0),MATCH((CUADRO!M$5&amp;$E443),'Hoja de Trabajo para listado'!$AB$151:$BA$151,0)),0)+IFERROR(INDEX('Hoja de Trabajo para listado'!$BC$155:$CB$1048576,MATCH($A443,'Hoja de Trabajo para listado'!$BC$155:$BC$1048576,0),MATCH((CUADRO!M$5&amp;$E443),'Hoja de Trabajo para listado'!$BC$151:$CB$151,0)),0)+IFERROR(INDEX('Hoja de Trabajo para listado'!$DE$153:$DG$274,MATCH($A443,'Hoja de Trabajo para listado'!$DE$153:$DE$1048576,0),MATCH((CUADRO!M$5&amp;$E443),'Hoja de Trabajo para listado'!$DE$151:$DG$151,0)),0)+IFERROR(INDEX('Hoja de Trabajo para listado'!$CD$155:$DC$1048576,MATCH($A443,'Hoja de Trabajo para listado'!$CD$155:$CD$1048576,0),MATCH((CUADRO!M$5&amp;$E443),'Hoja de Trabajo para listado'!$CD$151:$DC$151,0)),0)</f>
        <v>0</v>
      </c>
      <c r="N443" s="243">
        <f ca="1">+IFERROR(INDEX('Hoja de Trabajo para listado'!$A$155:$Z$1048576,MATCH($A443,'Hoja de Trabajo para listado'!$A$155:$A$1048576,0),MATCH((CUADRO!N$5&amp;$E443),'Hoja de Trabajo para listado'!$A$151:$Z$151,0)),0)+IFERROR(INDEX('Hoja de Trabajo para listado'!$AB$155:$BA$1048576,MATCH($A443,'Hoja de Trabajo para listado'!$AB$155:$AB$1048576,0),MATCH((CUADRO!N$5&amp;$E443),'Hoja de Trabajo para listado'!$AB$151:$BA$151,0)),0)+IFERROR(INDEX('Hoja de Trabajo para listado'!$BC$155:$CB$1048576,MATCH($A443,'Hoja de Trabajo para listado'!$BC$155:$BC$1048576,0),MATCH((CUADRO!N$5&amp;$E443),'Hoja de Trabajo para listado'!$BC$151:$CB$151,0)),0)+IFERROR(INDEX('Hoja de Trabajo para listado'!$DE$153:$DG$274,MATCH($A443,'Hoja de Trabajo para listado'!$DE$153:$DE$1048576,0),MATCH((CUADRO!N$5&amp;$E443),'Hoja de Trabajo para listado'!$DE$151:$DG$151,0)),0)+IFERROR(INDEX('Hoja de Trabajo para listado'!$CD$155:$DC$1048576,MATCH($A443,'Hoja de Trabajo para listado'!$CD$155:$CD$1048576,0),MATCH((CUADRO!N$5&amp;$E443),'Hoja de Trabajo para listado'!$CD$151:$DC$151,0)),0)</f>
        <v>0</v>
      </c>
      <c r="O443" s="243">
        <f ca="1">+IFERROR(INDEX('Hoja de Trabajo para listado'!$A$155:$Z$1048576,MATCH($A443,'Hoja de Trabajo para listado'!$A$155:$A$1048576,0),MATCH((CUADRO!O$5&amp;$E443),'Hoja de Trabajo para listado'!$A$151:$Z$151,0)),0)+IFERROR(INDEX('Hoja de Trabajo para listado'!$AB$155:$BA$1048576,MATCH($A443,'Hoja de Trabajo para listado'!$AB$155:$AB$1048576,0),MATCH((CUADRO!O$5&amp;$E443),'Hoja de Trabajo para listado'!$AB$151:$BA$151,0)),0)+IFERROR(INDEX('Hoja de Trabajo para listado'!$BC$155:$CB$1048576,MATCH($A443,'Hoja de Trabajo para listado'!$BC$155:$BC$1048576,0),MATCH((CUADRO!O$5&amp;$E443),'Hoja de Trabajo para listado'!$BC$151:$CB$151,0)),0)+IFERROR(INDEX('Hoja de Trabajo para listado'!$DE$153:$DG$274,MATCH($A443,'Hoja de Trabajo para listado'!$DE$153:$DE$1048576,0),MATCH((CUADRO!O$5&amp;$E443),'Hoja de Trabajo para listado'!$DE$151:$DG$151,0)),0)+IFERROR(INDEX('Hoja de Trabajo para listado'!$CD$155:$DC$1048576,MATCH($A443,'Hoja de Trabajo para listado'!$CD$155:$CD$1048576,0),MATCH((CUADRO!O$5&amp;$E443),'Hoja de Trabajo para listado'!$CD$151:$DC$151,0)),0)</f>
        <v>0</v>
      </c>
      <c r="P443" s="243">
        <f ca="1">+IFERROR(INDEX('Hoja de Trabajo para listado'!$A$155:$Z$1048576,MATCH($A443,'Hoja de Trabajo para listado'!$A$155:$A$1048576,0),MATCH((CUADRO!P$5&amp;$E443),'Hoja de Trabajo para listado'!$A$151:$Z$151,0)),0)+IFERROR(INDEX('Hoja de Trabajo para listado'!$AB$155:$BA$1048576,MATCH($A443,'Hoja de Trabajo para listado'!$AB$155:$AB$1048576,0),MATCH((CUADRO!P$5&amp;$E443),'Hoja de Trabajo para listado'!$AB$151:$BA$151,0)),0)+IFERROR(INDEX('Hoja de Trabajo para listado'!$BC$155:$CB$1048576,MATCH($A443,'Hoja de Trabajo para listado'!$BC$155:$BC$1048576,0),MATCH((CUADRO!P$5&amp;$E443),'Hoja de Trabajo para listado'!$BC$151:$CB$151,0)),0)+IFERROR(INDEX('Hoja de Trabajo para listado'!$DE$153:$DG$274,MATCH($A443,'Hoja de Trabajo para listado'!$DE$153:$DE$1048576,0),MATCH((CUADRO!P$5&amp;$E443),'Hoja de Trabajo para listado'!$DE$151:$DG$151,0)),0)+IFERROR(INDEX('Hoja de Trabajo para listado'!$CD$155:$DC$1048576,MATCH($A443,'Hoja de Trabajo para listado'!$CD$155:$CD$1048576,0),MATCH((CUADRO!P$5&amp;$E443),'Hoja de Trabajo para listado'!$CD$151:$DC$151,0)),0)</f>
        <v>0</v>
      </c>
      <c r="Q443" s="243">
        <f ca="1">+IFERROR(INDEX('Hoja de Trabajo para listado'!$A$155:$Z$1048576,MATCH($A443,'Hoja de Trabajo para listado'!$A$155:$A$1048576,0),MATCH((CUADRO!Q$5&amp;$E443),'Hoja de Trabajo para listado'!$A$151:$Z$151,0)),0)+IFERROR(INDEX('Hoja de Trabajo para listado'!$AB$155:$BA$1048576,MATCH($A443,'Hoja de Trabajo para listado'!$AB$155:$AB$1048576,0),MATCH((CUADRO!Q$5&amp;$E443),'Hoja de Trabajo para listado'!$AB$151:$BA$151,0)),0)+IFERROR(INDEX('Hoja de Trabajo para listado'!$BC$155:$CB$1048576,MATCH($A443,'Hoja de Trabajo para listado'!$BC$155:$BC$1048576,0),MATCH((CUADRO!Q$5&amp;$E443),'Hoja de Trabajo para listado'!$BC$151:$CB$151,0)),0)+IFERROR(INDEX('Hoja de Trabajo para listado'!$DE$153:$DG$274,MATCH($A443,'Hoja de Trabajo para listado'!$DE$153:$DE$1048576,0),MATCH((CUADRO!Q$5&amp;$E443),'Hoja de Trabajo para listado'!$DE$151:$DG$151,0)),0)+IFERROR(INDEX('Hoja de Trabajo para listado'!$CD$155:$DC$1048576,MATCH($A443,'Hoja de Trabajo para listado'!$CD$155:$CD$1048576,0),MATCH((CUADRO!Q$5&amp;$E443),'Hoja de Trabajo para listado'!$CD$151:$DC$151,0)),0)</f>
        <v>0</v>
      </c>
      <c r="R443" s="243">
        <f t="shared" ca="1" si="15"/>
        <v>0</v>
      </c>
      <c r="S443" s="249">
        <f ca="1">+R442+R443</f>
        <v>0</v>
      </c>
      <c r="T443" s="243">
        <f ca="1">+S443</f>
        <v>0</v>
      </c>
      <c r="U443" s="242">
        <f t="shared" si="16"/>
        <v>2</v>
      </c>
      <c r="V443" s="333" t="str">
        <f>+VLOOKUP(A443,bd_lista!$A$3:$E$590,5,FALSE)</f>
        <v>Gobiernos Autonomos Municipales</v>
      </c>
      <c r="W443" s="392"/>
      <c r="X443" s="242">
        <f>+VLOOKUP(A443,[4]Sheet1!$A$13:$D$744,4,FALSE)</f>
        <v>0</v>
      </c>
      <c r="Y443" s="242" t="e">
        <f>+VLOOKUP(X443,bd_lista!$A$3:$C$590,3,FALSE)</f>
        <v>#N/A</v>
      </c>
      <c r="Z443" s="292"/>
      <c r="AA443" s="293"/>
    </row>
    <row r="444" spans="1:27" customFormat="1" ht="15" hidden="1" customHeight="1">
      <c r="A444" s="32">
        <v>1104</v>
      </c>
      <c r="B444" s="387">
        <f>+A444</f>
        <v>1104</v>
      </c>
      <c r="C444" s="247" t="str">
        <f>+VLOOKUP(A444,bd_lista!$A$3:$C$590,3,FALSE)</f>
        <v>Gobierno Autónomo Municipal de Villa Azurduy</v>
      </c>
      <c r="D444" s="389" t="str">
        <f>+C444</f>
        <v>Gobierno Autónomo Municipal de Villa Azurduy</v>
      </c>
      <c r="E444" s="242" t="s">
        <v>1304</v>
      </c>
      <c r="F444" s="243">
        <f ca="1">+IFERROR(INDEX('Hoja de Trabajo para listado'!$A$155:$Z$1048576,MATCH($A444,'Hoja de Trabajo para listado'!$A$155:$A$1048576,0),MATCH((CUADRO!F$5&amp;$E444),'Hoja de Trabajo para listado'!$A$151:$Z$151,0)),0)+IFERROR(INDEX('Hoja de Trabajo para listado'!$AB$155:$BA$1048576,MATCH($A444,'Hoja de Trabajo para listado'!$AB$155:$AB$1048576,0),MATCH((CUADRO!F$5&amp;$E444),'Hoja de Trabajo para listado'!$AB$151:$BA$151,0)),0)+IFERROR(INDEX('Hoja de Trabajo para listado'!$BC$155:$CB$1048576,MATCH($A444,'Hoja de Trabajo para listado'!$BC$155:$BC$1048576,0),MATCH((CUADRO!F$5&amp;$E444),'Hoja de Trabajo para listado'!$BC$151:$CB$151,0)),0)+IFERROR(INDEX('Hoja de Trabajo para listado'!$DE$153:$DG$274,MATCH($A444,'Hoja de Trabajo para listado'!$DE$153:$DE$1048576,0),MATCH((CUADRO!F$5&amp;$E444),'Hoja de Trabajo para listado'!$DE$151:$DG$151,0)),0)+IFERROR(INDEX('Hoja de Trabajo para listado'!$CD$155:$DC$1048576,MATCH($A444,'Hoja de Trabajo para listado'!$CD$155:$CD$1048576,0),MATCH((CUADRO!F$5&amp;$E444),'Hoja de Trabajo para listado'!$CD$151:$DC$151,0)),0)</f>
        <v>0</v>
      </c>
      <c r="G444" s="243">
        <f ca="1">+IFERROR(INDEX('Hoja de Trabajo para listado'!$A$155:$Z$1048576,MATCH($A444,'Hoja de Trabajo para listado'!$A$155:$A$1048576,0),MATCH((CUADRO!G$5&amp;$E444),'Hoja de Trabajo para listado'!$A$151:$Z$151,0)),0)+IFERROR(INDEX('Hoja de Trabajo para listado'!$AB$155:$BA$1048576,MATCH($A444,'Hoja de Trabajo para listado'!$AB$155:$AB$1048576,0),MATCH((CUADRO!G$5&amp;$E444),'Hoja de Trabajo para listado'!$AB$151:$BA$151,0)),0)+IFERROR(INDEX('Hoja de Trabajo para listado'!$BC$155:$CB$1048576,MATCH($A444,'Hoja de Trabajo para listado'!$BC$155:$BC$1048576,0),MATCH((CUADRO!G$5&amp;$E444),'Hoja de Trabajo para listado'!$BC$151:$CB$151,0)),0)+IFERROR(INDEX('Hoja de Trabajo para listado'!$DE$153:$DG$274,MATCH($A444,'Hoja de Trabajo para listado'!$DE$153:$DE$1048576,0),MATCH((CUADRO!G$5&amp;$E444),'Hoja de Trabajo para listado'!$DE$151:$DG$151,0)),0)+IFERROR(INDEX('Hoja de Trabajo para listado'!$CD$155:$DC$1048576,MATCH($A444,'Hoja de Trabajo para listado'!$CD$155:$CD$1048576,0),MATCH((CUADRO!G$5&amp;$E444),'Hoja de Trabajo para listado'!$CD$151:$DC$151,0)),0)</f>
        <v>0</v>
      </c>
      <c r="H444" s="243">
        <f ca="1">+IFERROR(INDEX('Hoja de Trabajo para listado'!$A$155:$Z$1048576,MATCH($A444,'Hoja de Trabajo para listado'!$A$155:$A$1048576,0),MATCH((CUADRO!H$5&amp;$E444),'Hoja de Trabajo para listado'!$A$151:$Z$151,0)),0)+IFERROR(INDEX('Hoja de Trabajo para listado'!$AB$155:$BA$1048576,MATCH($A444,'Hoja de Trabajo para listado'!$AB$155:$AB$1048576,0),MATCH((CUADRO!H$5&amp;$E444),'Hoja de Trabajo para listado'!$AB$151:$BA$151,0)),0)+IFERROR(INDEX('Hoja de Trabajo para listado'!$BC$155:$CB$1048576,MATCH($A444,'Hoja de Trabajo para listado'!$BC$155:$BC$1048576,0),MATCH((CUADRO!H$5&amp;$E444),'Hoja de Trabajo para listado'!$BC$151:$CB$151,0)),0)+IFERROR(INDEX('Hoja de Trabajo para listado'!$DE$153:$DG$274,MATCH($A444,'Hoja de Trabajo para listado'!$DE$153:$DE$1048576,0),MATCH((CUADRO!H$5&amp;$E444),'Hoja de Trabajo para listado'!$DE$151:$DG$151,0)),0)+IFERROR(INDEX('Hoja de Trabajo para listado'!$CD$155:$DC$1048576,MATCH($A444,'Hoja de Trabajo para listado'!$CD$155:$CD$1048576,0),MATCH((CUADRO!H$5&amp;$E444),'Hoja de Trabajo para listado'!$CD$151:$DC$151,0)),0)</f>
        <v>0</v>
      </c>
      <c r="I444" s="243">
        <f ca="1">+IFERROR(INDEX('Hoja de Trabajo para listado'!$A$155:$Z$1048576,MATCH($A444,'Hoja de Trabajo para listado'!$A$155:$A$1048576,0),MATCH((CUADRO!I$5&amp;$E444),'Hoja de Trabajo para listado'!$A$151:$Z$151,0)),0)+IFERROR(INDEX('Hoja de Trabajo para listado'!$AB$155:$BA$1048576,MATCH($A444,'Hoja de Trabajo para listado'!$AB$155:$AB$1048576,0),MATCH((CUADRO!I$5&amp;$E444),'Hoja de Trabajo para listado'!$AB$151:$BA$151,0)),0)+IFERROR(INDEX('Hoja de Trabajo para listado'!$BC$155:$CB$1048576,MATCH($A444,'Hoja de Trabajo para listado'!$BC$155:$BC$1048576,0),MATCH((CUADRO!I$5&amp;$E444),'Hoja de Trabajo para listado'!$BC$151:$CB$151,0)),0)+IFERROR(INDEX('Hoja de Trabajo para listado'!$DE$153:$DG$274,MATCH($A444,'Hoja de Trabajo para listado'!$DE$153:$DE$1048576,0),MATCH((CUADRO!I$5&amp;$E444),'Hoja de Trabajo para listado'!$DE$151:$DG$151,0)),0)+IFERROR(INDEX('Hoja de Trabajo para listado'!$CD$155:$DC$1048576,MATCH($A444,'Hoja de Trabajo para listado'!$CD$155:$CD$1048576,0),MATCH((CUADRO!I$5&amp;$E444),'Hoja de Trabajo para listado'!$CD$151:$DC$151,0)),0)</f>
        <v>0</v>
      </c>
      <c r="J444" s="243">
        <f ca="1">+IFERROR(INDEX('Hoja de Trabajo para listado'!$A$155:$Z$1048576,MATCH($A444,'Hoja de Trabajo para listado'!$A$155:$A$1048576,0),MATCH((CUADRO!J$5&amp;$E444),'Hoja de Trabajo para listado'!$A$151:$Z$151,0)),0)+IFERROR(INDEX('Hoja de Trabajo para listado'!$AB$155:$BA$1048576,MATCH($A444,'Hoja de Trabajo para listado'!$AB$155:$AB$1048576,0),MATCH((CUADRO!J$5&amp;$E444),'Hoja de Trabajo para listado'!$AB$151:$BA$151,0)),0)+IFERROR(INDEX('Hoja de Trabajo para listado'!$BC$155:$CB$1048576,MATCH($A444,'Hoja de Trabajo para listado'!$BC$155:$BC$1048576,0),MATCH((CUADRO!J$5&amp;$E444),'Hoja de Trabajo para listado'!$BC$151:$CB$151,0)),0)+IFERROR(INDEX('Hoja de Trabajo para listado'!$DE$153:$DG$274,MATCH($A444,'Hoja de Trabajo para listado'!$DE$153:$DE$1048576,0),MATCH((CUADRO!J$5&amp;$E444),'Hoja de Trabajo para listado'!$DE$151:$DG$151,0)),0)+IFERROR(INDEX('Hoja de Trabajo para listado'!$CD$155:$DC$1048576,MATCH($A444,'Hoja de Trabajo para listado'!$CD$155:$CD$1048576,0),MATCH((CUADRO!J$5&amp;$E444),'Hoja de Trabajo para listado'!$CD$151:$DC$151,0)),0)</f>
        <v>0</v>
      </c>
      <c r="K444" s="243">
        <f ca="1">+IFERROR(INDEX('Hoja de Trabajo para listado'!$A$155:$Z$1048576,MATCH($A444,'Hoja de Trabajo para listado'!$A$155:$A$1048576,0),MATCH((CUADRO!K$5&amp;$E444),'Hoja de Trabajo para listado'!$A$151:$Z$151,0)),0)+IFERROR(INDEX('Hoja de Trabajo para listado'!$AB$155:$BA$1048576,MATCH($A444,'Hoja de Trabajo para listado'!$AB$155:$AB$1048576,0),MATCH((CUADRO!K$5&amp;$E444),'Hoja de Trabajo para listado'!$AB$151:$BA$151,0)),0)+IFERROR(INDEX('Hoja de Trabajo para listado'!$BC$155:$CB$1048576,MATCH($A444,'Hoja de Trabajo para listado'!$BC$155:$BC$1048576,0),MATCH((CUADRO!K$5&amp;$E444),'Hoja de Trabajo para listado'!$BC$151:$CB$151,0)),0)+IFERROR(INDEX('Hoja de Trabajo para listado'!$DE$153:$DG$274,MATCH($A444,'Hoja de Trabajo para listado'!$DE$153:$DE$1048576,0),MATCH((CUADRO!K$5&amp;$E444),'Hoja de Trabajo para listado'!$DE$151:$DG$151,0)),0)+IFERROR(INDEX('Hoja de Trabajo para listado'!$CD$155:$DC$1048576,MATCH($A444,'Hoja de Trabajo para listado'!$CD$155:$CD$1048576,0),MATCH((CUADRO!K$5&amp;$E444),'Hoja de Trabajo para listado'!$CD$151:$DC$151,0)),0)</f>
        <v>0</v>
      </c>
      <c r="L444" s="243">
        <f ca="1">+IFERROR(INDEX('Hoja de Trabajo para listado'!$A$155:$Z$1048576,MATCH($A444,'Hoja de Trabajo para listado'!$A$155:$A$1048576,0),MATCH((CUADRO!L$5&amp;$E444),'Hoja de Trabajo para listado'!$A$151:$Z$151,0)),0)+IFERROR(INDEX('Hoja de Trabajo para listado'!$AB$155:$BA$1048576,MATCH($A444,'Hoja de Trabajo para listado'!$AB$155:$AB$1048576,0),MATCH((CUADRO!L$5&amp;$E444),'Hoja de Trabajo para listado'!$AB$151:$BA$151,0)),0)+IFERROR(INDEX('Hoja de Trabajo para listado'!$BC$155:$CB$1048576,MATCH($A444,'Hoja de Trabajo para listado'!$BC$155:$BC$1048576,0),MATCH((CUADRO!L$5&amp;$E444),'Hoja de Trabajo para listado'!$BC$151:$CB$151,0)),0)+IFERROR(INDEX('Hoja de Trabajo para listado'!$DE$153:$DG$274,MATCH($A444,'Hoja de Trabajo para listado'!$DE$153:$DE$1048576,0),MATCH((CUADRO!L$5&amp;$E444),'Hoja de Trabajo para listado'!$DE$151:$DG$151,0)),0)+IFERROR(INDEX('Hoja de Trabajo para listado'!$CD$155:$DC$1048576,MATCH($A444,'Hoja de Trabajo para listado'!$CD$155:$CD$1048576,0),MATCH((CUADRO!L$5&amp;$E444),'Hoja de Trabajo para listado'!$CD$151:$DC$151,0)),0)</f>
        <v>0</v>
      </c>
      <c r="M444" s="243">
        <f ca="1">+IFERROR(INDEX('Hoja de Trabajo para listado'!$A$155:$Z$1048576,MATCH($A444,'Hoja de Trabajo para listado'!$A$155:$A$1048576,0),MATCH((CUADRO!M$5&amp;$E444),'Hoja de Trabajo para listado'!$A$151:$Z$151,0)),0)+IFERROR(INDEX('Hoja de Trabajo para listado'!$AB$155:$BA$1048576,MATCH($A444,'Hoja de Trabajo para listado'!$AB$155:$AB$1048576,0),MATCH((CUADRO!M$5&amp;$E444),'Hoja de Trabajo para listado'!$AB$151:$BA$151,0)),0)+IFERROR(INDEX('Hoja de Trabajo para listado'!$BC$155:$CB$1048576,MATCH($A444,'Hoja de Trabajo para listado'!$BC$155:$BC$1048576,0),MATCH((CUADRO!M$5&amp;$E444),'Hoja de Trabajo para listado'!$BC$151:$CB$151,0)),0)+IFERROR(INDEX('Hoja de Trabajo para listado'!$DE$153:$DG$274,MATCH($A444,'Hoja de Trabajo para listado'!$DE$153:$DE$1048576,0),MATCH((CUADRO!M$5&amp;$E444),'Hoja de Trabajo para listado'!$DE$151:$DG$151,0)),0)+IFERROR(INDEX('Hoja de Trabajo para listado'!$CD$155:$DC$1048576,MATCH($A444,'Hoja de Trabajo para listado'!$CD$155:$CD$1048576,0),MATCH((CUADRO!M$5&amp;$E444),'Hoja de Trabajo para listado'!$CD$151:$DC$151,0)),0)</f>
        <v>0</v>
      </c>
      <c r="N444" s="243">
        <f ca="1">+IFERROR(INDEX('Hoja de Trabajo para listado'!$A$155:$Z$1048576,MATCH($A444,'Hoja de Trabajo para listado'!$A$155:$A$1048576,0),MATCH((CUADRO!N$5&amp;$E444),'Hoja de Trabajo para listado'!$A$151:$Z$151,0)),0)+IFERROR(INDEX('Hoja de Trabajo para listado'!$AB$155:$BA$1048576,MATCH($A444,'Hoja de Trabajo para listado'!$AB$155:$AB$1048576,0),MATCH((CUADRO!N$5&amp;$E444),'Hoja de Trabajo para listado'!$AB$151:$BA$151,0)),0)+IFERROR(INDEX('Hoja de Trabajo para listado'!$BC$155:$CB$1048576,MATCH($A444,'Hoja de Trabajo para listado'!$BC$155:$BC$1048576,0),MATCH((CUADRO!N$5&amp;$E444),'Hoja de Trabajo para listado'!$BC$151:$CB$151,0)),0)+IFERROR(INDEX('Hoja de Trabajo para listado'!$DE$153:$DG$274,MATCH($A444,'Hoja de Trabajo para listado'!$DE$153:$DE$1048576,0),MATCH((CUADRO!N$5&amp;$E444),'Hoja de Trabajo para listado'!$DE$151:$DG$151,0)),0)+IFERROR(INDEX('Hoja de Trabajo para listado'!$CD$155:$DC$1048576,MATCH($A444,'Hoja de Trabajo para listado'!$CD$155:$CD$1048576,0),MATCH((CUADRO!N$5&amp;$E444),'Hoja de Trabajo para listado'!$CD$151:$DC$151,0)),0)</f>
        <v>0</v>
      </c>
      <c r="O444" s="243">
        <f ca="1">+IFERROR(INDEX('Hoja de Trabajo para listado'!$A$155:$Z$1048576,MATCH($A444,'Hoja de Trabajo para listado'!$A$155:$A$1048576,0),MATCH((CUADRO!O$5&amp;$E444),'Hoja de Trabajo para listado'!$A$151:$Z$151,0)),0)+IFERROR(INDEX('Hoja de Trabajo para listado'!$AB$155:$BA$1048576,MATCH($A444,'Hoja de Trabajo para listado'!$AB$155:$AB$1048576,0),MATCH((CUADRO!O$5&amp;$E444),'Hoja de Trabajo para listado'!$AB$151:$BA$151,0)),0)+IFERROR(INDEX('Hoja de Trabajo para listado'!$BC$155:$CB$1048576,MATCH($A444,'Hoja de Trabajo para listado'!$BC$155:$BC$1048576,0),MATCH((CUADRO!O$5&amp;$E444),'Hoja de Trabajo para listado'!$BC$151:$CB$151,0)),0)+IFERROR(INDEX('Hoja de Trabajo para listado'!$DE$153:$DG$274,MATCH($A444,'Hoja de Trabajo para listado'!$DE$153:$DE$1048576,0),MATCH((CUADRO!O$5&amp;$E444),'Hoja de Trabajo para listado'!$DE$151:$DG$151,0)),0)+IFERROR(INDEX('Hoja de Trabajo para listado'!$CD$155:$DC$1048576,MATCH($A444,'Hoja de Trabajo para listado'!$CD$155:$CD$1048576,0),MATCH((CUADRO!O$5&amp;$E444),'Hoja de Trabajo para listado'!$CD$151:$DC$151,0)),0)</f>
        <v>0</v>
      </c>
      <c r="P444" s="243">
        <f ca="1">+IFERROR(INDEX('Hoja de Trabajo para listado'!$A$155:$Z$1048576,MATCH($A444,'Hoja de Trabajo para listado'!$A$155:$A$1048576,0),MATCH((CUADRO!P$5&amp;$E444),'Hoja de Trabajo para listado'!$A$151:$Z$151,0)),0)+IFERROR(INDEX('Hoja de Trabajo para listado'!$AB$155:$BA$1048576,MATCH($A444,'Hoja de Trabajo para listado'!$AB$155:$AB$1048576,0),MATCH((CUADRO!P$5&amp;$E444),'Hoja de Trabajo para listado'!$AB$151:$BA$151,0)),0)+IFERROR(INDEX('Hoja de Trabajo para listado'!$BC$155:$CB$1048576,MATCH($A444,'Hoja de Trabajo para listado'!$BC$155:$BC$1048576,0),MATCH((CUADRO!P$5&amp;$E444),'Hoja de Trabajo para listado'!$BC$151:$CB$151,0)),0)+IFERROR(INDEX('Hoja de Trabajo para listado'!$DE$153:$DG$274,MATCH($A444,'Hoja de Trabajo para listado'!$DE$153:$DE$1048576,0),MATCH((CUADRO!P$5&amp;$E444),'Hoja de Trabajo para listado'!$DE$151:$DG$151,0)),0)+IFERROR(INDEX('Hoja de Trabajo para listado'!$CD$155:$DC$1048576,MATCH($A444,'Hoja de Trabajo para listado'!$CD$155:$CD$1048576,0),MATCH((CUADRO!P$5&amp;$E444),'Hoja de Trabajo para listado'!$CD$151:$DC$151,0)),0)</f>
        <v>0</v>
      </c>
      <c r="Q444" s="243">
        <f ca="1">+IFERROR(INDEX('Hoja de Trabajo para listado'!$A$155:$Z$1048576,MATCH($A444,'Hoja de Trabajo para listado'!$A$155:$A$1048576,0),MATCH((CUADRO!Q$5&amp;$E444),'Hoja de Trabajo para listado'!$A$151:$Z$151,0)),0)+IFERROR(INDEX('Hoja de Trabajo para listado'!$AB$155:$BA$1048576,MATCH($A444,'Hoja de Trabajo para listado'!$AB$155:$AB$1048576,0),MATCH((CUADRO!Q$5&amp;$E444),'Hoja de Trabajo para listado'!$AB$151:$BA$151,0)),0)+IFERROR(INDEX('Hoja de Trabajo para listado'!$BC$155:$CB$1048576,MATCH($A444,'Hoja de Trabajo para listado'!$BC$155:$BC$1048576,0),MATCH((CUADRO!Q$5&amp;$E444),'Hoja de Trabajo para listado'!$BC$151:$CB$151,0)),0)+IFERROR(INDEX('Hoja de Trabajo para listado'!$DE$153:$DG$274,MATCH($A444,'Hoja de Trabajo para listado'!$DE$153:$DE$1048576,0),MATCH((CUADRO!Q$5&amp;$E444),'Hoja de Trabajo para listado'!$DE$151:$DG$151,0)),0)+IFERROR(INDEX('Hoja de Trabajo para listado'!$CD$155:$DC$1048576,MATCH($A444,'Hoja de Trabajo para listado'!$CD$155:$CD$1048576,0),MATCH((CUADRO!Q$5&amp;$E444),'Hoja de Trabajo para listado'!$CD$151:$DC$151,0)),0)</f>
        <v>0</v>
      </c>
      <c r="R444" s="243">
        <f t="shared" ca="1" si="15"/>
        <v>0</v>
      </c>
      <c r="S444" s="249"/>
      <c r="T444" s="243">
        <f ca="1">+T445</f>
        <v>0</v>
      </c>
      <c r="U444" s="242">
        <f t="shared" si="16"/>
        <v>1</v>
      </c>
      <c r="V444" s="333" t="str">
        <f>+VLOOKUP(A444,bd_lista!$A$3:$E$590,5,FALSE)</f>
        <v>Gobiernos Autonomos Municipales</v>
      </c>
      <c r="W444" s="391" t="str">
        <f>+V444</f>
        <v>Gobiernos Autonomos Municipales</v>
      </c>
      <c r="X444" s="242">
        <f>+VLOOKUP(A444,[4]Sheet1!$A$13:$D$744,4,FALSE)</f>
        <v>0</v>
      </c>
      <c r="Y444" s="242" t="e">
        <f>+VLOOKUP(X444,bd_lista!$A$3:$C$590,3,FALSE)</f>
        <v>#N/A</v>
      </c>
      <c r="Z444" s="294">
        <f>+X444</f>
        <v>0</v>
      </c>
      <c r="AA444" s="295" t="e">
        <f>+Y444</f>
        <v>#N/A</v>
      </c>
    </row>
    <row r="445" spans="1:27" customFormat="1" ht="15" hidden="1" customHeight="1">
      <c r="A445" s="32">
        <v>1104</v>
      </c>
      <c r="B445" s="388"/>
      <c r="C445" s="247" t="str">
        <f>+VLOOKUP(A445,bd_lista!$A$3:$C$590,3,FALSE)</f>
        <v>Gobierno Autónomo Municipal de Villa Azurduy</v>
      </c>
      <c r="D445" s="390"/>
      <c r="E445" s="244" t="s">
        <v>1305</v>
      </c>
      <c r="F445" s="243">
        <f ca="1">+IFERROR(INDEX('Hoja de Trabajo para listado'!$A$155:$Z$1048576,MATCH($A445,'Hoja de Trabajo para listado'!$A$155:$A$1048576,0),MATCH((CUADRO!F$5&amp;$E445),'Hoja de Trabajo para listado'!$A$151:$Z$151,0)),0)+IFERROR(INDEX('Hoja de Trabajo para listado'!$AB$155:$BA$1048576,MATCH($A445,'Hoja de Trabajo para listado'!$AB$155:$AB$1048576,0),MATCH((CUADRO!F$5&amp;$E445),'Hoja de Trabajo para listado'!$AB$151:$BA$151,0)),0)+IFERROR(INDEX('Hoja de Trabajo para listado'!$BC$155:$CB$1048576,MATCH($A445,'Hoja de Trabajo para listado'!$BC$155:$BC$1048576,0),MATCH((CUADRO!F$5&amp;$E445),'Hoja de Trabajo para listado'!$BC$151:$CB$151,0)),0)+IFERROR(INDEX('Hoja de Trabajo para listado'!$DE$153:$DG$274,MATCH($A445,'Hoja de Trabajo para listado'!$DE$153:$DE$1048576,0),MATCH((CUADRO!F$5&amp;$E445),'Hoja de Trabajo para listado'!$DE$151:$DG$151,0)),0)+IFERROR(INDEX('Hoja de Trabajo para listado'!$CD$155:$DC$1048576,MATCH($A445,'Hoja de Trabajo para listado'!$CD$155:$CD$1048576,0),MATCH((CUADRO!F$5&amp;$E445),'Hoja de Trabajo para listado'!$CD$151:$DC$151,0)),0)</f>
        <v>0</v>
      </c>
      <c r="G445" s="243">
        <f ca="1">+IFERROR(INDEX('Hoja de Trabajo para listado'!$A$155:$Z$1048576,MATCH($A445,'Hoja de Trabajo para listado'!$A$155:$A$1048576,0),MATCH((CUADRO!G$5&amp;$E445),'Hoja de Trabajo para listado'!$A$151:$Z$151,0)),0)+IFERROR(INDEX('Hoja de Trabajo para listado'!$AB$155:$BA$1048576,MATCH($A445,'Hoja de Trabajo para listado'!$AB$155:$AB$1048576,0),MATCH((CUADRO!G$5&amp;$E445),'Hoja de Trabajo para listado'!$AB$151:$BA$151,0)),0)+IFERROR(INDEX('Hoja de Trabajo para listado'!$BC$155:$CB$1048576,MATCH($A445,'Hoja de Trabajo para listado'!$BC$155:$BC$1048576,0),MATCH((CUADRO!G$5&amp;$E445),'Hoja de Trabajo para listado'!$BC$151:$CB$151,0)),0)+IFERROR(INDEX('Hoja de Trabajo para listado'!$DE$153:$DG$274,MATCH($A445,'Hoja de Trabajo para listado'!$DE$153:$DE$1048576,0),MATCH((CUADRO!G$5&amp;$E445),'Hoja de Trabajo para listado'!$DE$151:$DG$151,0)),0)+IFERROR(INDEX('Hoja de Trabajo para listado'!$CD$155:$DC$1048576,MATCH($A445,'Hoja de Trabajo para listado'!$CD$155:$CD$1048576,0),MATCH((CUADRO!G$5&amp;$E445),'Hoja de Trabajo para listado'!$CD$151:$DC$151,0)),0)</f>
        <v>0</v>
      </c>
      <c r="H445" s="243">
        <f ca="1">+IFERROR(INDEX('Hoja de Trabajo para listado'!$A$155:$Z$1048576,MATCH($A445,'Hoja de Trabajo para listado'!$A$155:$A$1048576,0),MATCH((CUADRO!H$5&amp;$E445),'Hoja de Trabajo para listado'!$A$151:$Z$151,0)),0)+IFERROR(INDEX('Hoja de Trabajo para listado'!$AB$155:$BA$1048576,MATCH($A445,'Hoja de Trabajo para listado'!$AB$155:$AB$1048576,0),MATCH((CUADRO!H$5&amp;$E445),'Hoja de Trabajo para listado'!$AB$151:$BA$151,0)),0)+IFERROR(INDEX('Hoja de Trabajo para listado'!$BC$155:$CB$1048576,MATCH($A445,'Hoja de Trabajo para listado'!$BC$155:$BC$1048576,0),MATCH((CUADRO!H$5&amp;$E445),'Hoja de Trabajo para listado'!$BC$151:$CB$151,0)),0)+IFERROR(INDEX('Hoja de Trabajo para listado'!$DE$153:$DG$274,MATCH($A445,'Hoja de Trabajo para listado'!$DE$153:$DE$1048576,0),MATCH((CUADRO!H$5&amp;$E445),'Hoja de Trabajo para listado'!$DE$151:$DG$151,0)),0)+IFERROR(INDEX('Hoja de Trabajo para listado'!$CD$155:$DC$1048576,MATCH($A445,'Hoja de Trabajo para listado'!$CD$155:$CD$1048576,0),MATCH((CUADRO!H$5&amp;$E445),'Hoja de Trabajo para listado'!$CD$151:$DC$151,0)),0)</f>
        <v>0</v>
      </c>
      <c r="I445" s="243">
        <f ca="1">+IFERROR(INDEX('Hoja de Trabajo para listado'!$A$155:$Z$1048576,MATCH($A445,'Hoja de Trabajo para listado'!$A$155:$A$1048576,0),MATCH((CUADRO!I$5&amp;$E445),'Hoja de Trabajo para listado'!$A$151:$Z$151,0)),0)+IFERROR(INDEX('Hoja de Trabajo para listado'!$AB$155:$BA$1048576,MATCH($A445,'Hoja de Trabajo para listado'!$AB$155:$AB$1048576,0),MATCH((CUADRO!I$5&amp;$E445),'Hoja de Trabajo para listado'!$AB$151:$BA$151,0)),0)+IFERROR(INDEX('Hoja de Trabajo para listado'!$BC$155:$CB$1048576,MATCH($A445,'Hoja de Trabajo para listado'!$BC$155:$BC$1048576,0),MATCH((CUADRO!I$5&amp;$E445),'Hoja de Trabajo para listado'!$BC$151:$CB$151,0)),0)+IFERROR(INDEX('Hoja de Trabajo para listado'!$DE$153:$DG$274,MATCH($A445,'Hoja de Trabajo para listado'!$DE$153:$DE$1048576,0),MATCH((CUADRO!I$5&amp;$E445),'Hoja de Trabajo para listado'!$DE$151:$DG$151,0)),0)+IFERROR(INDEX('Hoja de Trabajo para listado'!$CD$155:$DC$1048576,MATCH($A445,'Hoja de Trabajo para listado'!$CD$155:$CD$1048576,0),MATCH((CUADRO!I$5&amp;$E445),'Hoja de Trabajo para listado'!$CD$151:$DC$151,0)),0)</f>
        <v>0</v>
      </c>
      <c r="J445" s="243">
        <f ca="1">+IFERROR(INDEX('Hoja de Trabajo para listado'!$A$155:$Z$1048576,MATCH($A445,'Hoja de Trabajo para listado'!$A$155:$A$1048576,0),MATCH((CUADRO!J$5&amp;$E445),'Hoja de Trabajo para listado'!$A$151:$Z$151,0)),0)+IFERROR(INDEX('Hoja de Trabajo para listado'!$AB$155:$BA$1048576,MATCH($A445,'Hoja de Trabajo para listado'!$AB$155:$AB$1048576,0),MATCH((CUADRO!J$5&amp;$E445),'Hoja de Trabajo para listado'!$AB$151:$BA$151,0)),0)+IFERROR(INDEX('Hoja de Trabajo para listado'!$BC$155:$CB$1048576,MATCH($A445,'Hoja de Trabajo para listado'!$BC$155:$BC$1048576,0),MATCH((CUADRO!J$5&amp;$E445),'Hoja de Trabajo para listado'!$BC$151:$CB$151,0)),0)+IFERROR(INDEX('Hoja de Trabajo para listado'!$DE$153:$DG$274,MATCH($A445,'Hoja de Trabajo para listado'!$DE$153:$DE$1048576,0),MATCH((CUADRO!J$5&amp;$E445),'Hoja de Trabajo para listado'!$DE$151:$DG$151,0)),0)+IFERROR(INDEX('Hoja de Trabajo para listado'!$CD$155:$DC$1048576,MATCH($A445,'Hoja de Trabajo para listado'!$CD$155:$CD$1048576,0),MATCH((CUADRO!J$5&amp;$E445),'Hoja de Trabajo para listado'!$CD$151:$DC$151,0)),0)</f>
        <v>0</v>
      </c>
      <c r="K445" s="243">
        <f ca="1">+IFERROR(INDEX('Hoja de Trabajo para listado'!$A$155:$Z$1048576,MATCH($A445,'Hoja de Trabajo para listado'!$A$155:$A$1048576,0),MATCH((CUADRO!K$5&amp;$E445),'Hoja de Trabajo para listado'!$A$151:$Z$151,0)),0)+IFERROR(INDEX('Hoja de Trabajo para listado'!$AB$155:$BA$1048576,MATCH($A445,'Hoja de Trabajo para listado'!$AB$155:$AB$1048576,0),MATCH((CUADRO!K$5&amp;$E445),'Hoja de Trabajo para listado'!$AB$151:$BA$151,0)),0)+IFERROR(INDEX('Hoja de Trabajo para listado'!$BC$155:$CB$1048576,MATCH($A445,'Hoja de Trabajo para listado'!$BC$155:$BC$1048576,0),MATCH((CUADRO!K$5&amp;$E445),'Hoja de Trabajo para listado'!$BC$151:$CB$151,0)),0)+IFERROR(INDEX('Hoja de Trabajo para listado'!$DE$153:$DG$274,MATCH($A445,'Hoja de Trabajo para listado'!$DE$153:$DE$1048576,0),MATCH((CUADRO!K$5&amp;$E445),'Hoja de Trabajo para listado'!$DE$151:$DG$151,0)),0)+IFERROR(INDEX('Hoja de Trabajo para listado'!$CD$155:$DC$1048576,MATCH($A445,'Hoja de Trabajo para listado'!$CD$155:$CD$1048576,0),MATCH((CUADRO!K$5&amp;$E445),'Hoja de Trabajo para listado'!$CD$151:$DC$151,0)),0)</f>
        <v>0</v>
      </c>
      <c r="L445" s="243">
        <f ca="1">+IFERROR(INDEX('Hoja de Trabajo para listado'!$A$155:$Z$1048576,MATCH($A445,'Hoja de Trabajo para listado'!$A$155:$A$1048576,0),MATCH((CUADRO!L$5&amp;$E445),'Hoja de Trabajo para listado'!$A$151:$Z$151,0)),0)+IFERROR(INDEX('Hoja de Trabajo para listado'!$AB$155:$BA$1048576,MATCH($A445,'Hoja de Trabajo para listado'!$AB$155:$AB$1048576,0),MATCH((CUADRO!L$5&amp;$E445),'Hoja de Trabajo para listado'!$AB$151:$BA$151,0)),0)+IFERROR(INDEX('Hoja de Trabajo para listado'!$BC$155:$CB$1048576,MATCH($A445,'Hoja de Trabajo para listado'!$BC$155:$BC$1048576,0),MATCH((CUADRO!L$5&amp;$E445),'Hoja de Trabajo para listado'!$BC$151:$CB$151,0)),0)+IFERROR(INDEX('Hoja de Trabajo para listado'!$DE$153:$DG$274,MATCH($A445,'Hoja de Trabajo para listado'!$DE$153:$DE$1048576,0),MATCH((CUADRO!L$5&amp;$E445),'Hoja de Trabajo para listado'!$DE$151:$DG$151,0)),0)+IFERROR(INDEX('Hoja de Trabajo para listado'!$CD$155:$DC$1048576,MATCH($A445,'Hoja de Trabajo para listado'!$CD$155:$CD$1048576,0),MATCH((CUADRO!L$5&amp;$E445),'Hoja de Trabajo para listado'!$CD$151:$DC$151,0)),0)</f>
        <v>0</v>
      </c>
      <c r="M445" s="243">
        <f ca="1">+IFERROR(INDEX('Hoja de Trabajo para listado'!$A$155:$Z$1048576,MATCH($A445,'Hoja de Trabajo para listado'!$A$155:$A$1048576,0),MATCH((CUADRO!M$5&amp;$E445),'Hoja de Trabajo para listado'!$A$151:$Z$151,0)),0)+IFERROR(INDEX('Hoja de Trabajo para listado'!$AB$155:$BA$1048576,MATCH($A445,'Hoja de Trabajo para listado'!$AB$155:$AB$1048576,0),MATCH((CUADRO!M$5&amp;$E445),'Hoja de Trabajo para listado'!$AB$151:$BA$151,0)),0)+IFERROR(INDEX('Hoja de Trabajo para listado'!$BC$155:$CB$1048576,MATCH($A445,'Hoja de Trabajo para listado'!$BC$155:$BC$1048576,0),MATCH((CUADRO!M$5&amp;$E445),'Hoja de Trabajo para listado'!$BC$151:$CB$151,0)),0)+IFERROR(INDEX('Hoja de Trabajo para listado'!$DE$153:$DG$274,MATCH($A445,'Hoja de Trabajo para listado'!$DE$153:$DE$1048576,0),MATCH((CUADRO!M$5&amp;$E445),'Hoja de Trabajo para listado'!$DE$151:$DG$151,0)),0)+IFERROR(INDEX('Hoja de Trabajo para listado'!$CD$155:$DC$1048576,MATCH($A445,'Hoja de Trabajo para listado'!$CD$155:$CD$1048576,0),MATCH((CUADRO!M$5&amp;$E445),'Hoja de Trabajo para listado'!$CD$151:$DC$151,0)),0)</f>
        <v>0</v>
      </c>
      <c r="N445" s="243">
        <f ca="1">+IFERROR(INDEX('Hoja de Trabajo para listado'!$A$155:$Z$1048576,MATCH($A445,'Hoja de Trabajo para listado'!$A$155:$A$1048576,0),MATCH((CUADRO!N$5&amp;$E445),'Hoja de Trabajo para listado'!$A$151:$Z$151,0)),0)+IFERROR(INDEX('Hoja de Trabajo para listado'!$AB$155:$BA$1048576,MATCH($A445,'Hoja de Trabajo para listado'!$AB$155:$AB$1048576,0),MATCH((CUADRO!N$5&amp;$E445),'Hoja de Trabajo para listado'!$AB$151:$BA$151,0)),0)+IFERROR(INDEX('Hoja de Trabajo para listado'!$BC$155:$CB$1048576,MATCH($A445,'Hoja de Trabajo para listado'!$BC$155:$BC$1048576,0),MATCH((CUADRO!N$5&amp;$E445),'Hoja de Trabajo para listado'!$BC$151:$CB$151,0)),0)+IFERROR(INDEX('Hoja de Trabajo para listado'!$DE$153:$DG$274,MATCH($A445,'Hoja de Trabajo para listado'!$DE$153:$DE$1048576,0),MATCH((CUADRO!N$5&amp;$E445),'Hoja de Trabajo para listado'!$DE$151:$DG$151,0)),0)+IFERROR(INDEX('Hoja de Trabajo para listado'!$CD$155:$DC$1048576,MATCH($A445,'Hoja de Trabajo para listado'!$CD$155:$CD$1048576,0),MATCH((CUADRO!N$5&amp;$E445),'Hoja de Trabajo para listado'!$CD$151:$DC$151,0)),0)</f>
        <v>0</v>
      </c>
      <c r="O445" s="243">
        <f ca="1">+IFERROR(INDEX('Hoja de Trabajo para listado'!$A$155:$Z$1048576,MATCH($A445,'Hoja de Trabajo para listado'!$A$155:$A$1048576,0),MATCH((CUADRO!O$5&amp;$E445),'Hoja de Trabajo para listado'!$A$151:$Z$151,0)),0)+IFERROR(INDEX('Hoja de Trabajo para listado'!$AB$155:$BA$1048576,MATCH($A445,'Hoja de Trabajo para listado'!$AB$155:$AB$1048576,0),MATCH((CUADRO!O$5&amp;$E445),'Hoja de Trabajo para listado'!$AB$151:$BA$151,0)),0)+IFERROR(INDEX('Hoja de Trabajo para listado'!$BC$155:$CB$1048576,MATCH($A445,'Hoja de Trabajo para listado'!$BC$155:$BC$1048576,0),MATCH((CUADRO!O$5&amp;$E445),'Hoja de Trabajo para listado'!$BC$151:$CB$151,0)),0)+IFERROR(INDEX('Hoja de Trabajo para listado'!$DE$153:$DG$274,MATCH($A445,'Hoja de Trabajo para listado'!$DE$153:$DE$1048576,0),MATCH((CUADRO!O$5&amp;$E445),'Hoja de Trabajo para listado'!$DE$151:$DG$151,0)),0)+IFERROR(INDEX('Hoja de Trabajo para listado'!$CD$155:$DC$1048576,MATCH($A445,'Hoja de Trabajo para listado'!$CD$155:$CD$1048576,0),MATCH((CUADRO!O$5&amp;$E445),'Hoja de Trabajo para listado'!$CD$151:$DC$151,0)),0)</f>
        <v>0</v>
      </c>
      <c r="P445" s="243">
        <f ca="1">+IFERROR(INDEX('Hoja de Trabajo para listado'!$A$155:$Z$1048576,MATCH($A445,'Hoja de Trabajo para listado'!$A$155:$A$1048576,0),MATCH((CUADRO!P$5&amp;$E445),'Hoja de Trabajo para listado'!$A$151:$Z$151,0)),0)+IFERROR(INDEX('Hoja de Trabajo para listado'!$AB$155:$BA$1048576,MATCH($A445,'Hoja de Trabajo para listado'!$AB$155:$AB$1048576,0),MATCH((CUADRO!P$5&amp;$E445),'Hoja de Trabajo para listado'!$AB$151:$BA$151,0)),0)+IFERROR(INDEX('Hoja de Trabajo para listado'!$BC$155:$CB$1048576,MATCH($A445,'Hoja de Trabajo para listado'!$BC$155:$BC$1048576,0),MATCH((CUADRO!P$5&amp;$E445),'Hoja de Trabajo para listado'!$BC$151:$CB$151,0)),0)+IFERROR(INDEX('Hoja de Trabajo para listado'!$DE$153:$DG$274,MATCH($A445,'Hoja de Trabajo para listado'!$DE$153:$DE$1048576,0),MATCH((CUADRO!P$5&amp;$E445),'Hoja de Trabajo para listado'!$DE$151:$DG$151,0)),0)+IFERROR(INDEX('Hoja de Trabajo para listado'!$CD$155:$DC$1048576,MATCH($A445,'Hoja de Trabajo para listado'!$CD$155:$CD$1048576,0),MATCH((CUADRO!P$5&amp;$E445),'Hoja de Trabajo para listado'!$CD$151:$DC$151,0)),0)</f>
        <v>0</v>
      </c>
      <c r="Q445" s="243">
        <f ca="1">+IFERROR(INDEX('Hoja de Trabajo para listado'!$A$155:$Z$1048576,MATCH($A445,'Hoja de Trabajo para listado'!$A$155:$A$1048576,0),MATCH((CUADRO!Q$5&amp;$E445),'Hoja de Trabajo para listado'!$A$151:$Z$151,0)),0)+IFERROR(INDEX('Hoja de Trabajo para listado'!$AB$155:$BA$1048576,MATCH($A445,'Hoja de Trabajo para listado'!$AB$155:$AB$1048576,0),MATCH((CUADRO!Q$5&amp;$E445),'Hoja de Trabajo para listado'!$AB$151:$BA$151,0)),0)+IFERROR(INDEX('Hoja de Trabajo para listado'!$BC$155:$CB$1048576,MATCH($A445,'Hoja de Trabajo para listado'!$BC$155:$BC$1048576,0),MATCH((CUADRO!Q$5&amp;$E445),'Hoja de Trabajo para listado'!$BC$151:$CB$151,0)),0)+IFERROR(INDEX('Hoja de Trabajo para listado'!$DE$153:$DG$274,MATCH($A445,'Hoja de Trabajo para listado'!$DE$153:$DE$1048576,0),MATCH((CUADRO!Q$5&amp;$E445),'Hoja de Trabajo para listado'!$DE$151:$DG$151,0)),0)+IFERROR(INDEX('Hoja de Trabajo para listado'!$CD$155:$DC$1048576,MATCH($A445,'Hoja de Trabajo para listado'!$CD$155:$CD$1048576,0),MATCH((CUADRO!Q$5&amp;$E445),'Hoja de Trabajo para listado'!$CD$151:$DC$151,0)),0)</f>
        <v>0</v>
      </c>
      <c r="R445" s="243">
        <f t="shared" ca="1" si="15"/>
        <v>0</v>
      </c>
      <c r="S445" s="249">
        <f ca="1">+R444+R445</f>
        <v>0</v>
      </c>
      <c r="T445" s="243">
        <f ca="1">+S445</f>
        <v>0</v>
      </c>
      <c r="U445" s="242">
        <f t="shared" si="16"/>
        <v>2</v>
      </c>
      <c r="V445" s="333" t="str">
        <f>+VLOOKUP(A445,bd_lista!$A$3:$E$590,5,FALSE)</f>
        <v>Gobiernos Autonomos Municipales</v>
      </c>
      <c r="W445" s="392"/>
      <c r="X445" s="242">
        <f>+VLOOKUP(A445,[4]Sheet1!$A$13:$D$744,4,FALSE)</f>
        <v>0</v>
      </c>
      <c r="Y445" s="242" t="e">
        <f>+VLOOKUP(X445,bd_lista!$A$3:$C$590,3,FALSE)</f>
        <v>#N/A</v>
      </c>
      <c r="Z445" s="292"/>
      <c r="AA445" s="293"/>
    </row>
    <row r="446" spans="1:27" customFormat="1" ht="15" hidden="1" customHeight="1">
      <c r="A446" s="32">
        <v>1105</v>
      </c>
      <c r="B446" s="387">
        <f>+A446</f>
        <v>1105</v>
      </c>
      <c r="C446" s="247" t="str">
        <f>+VLOOKUP(A446,bd_lista!$A$3:$C$590,3,FALSE)</f>
        <v>Gobierno Autónomo Municipal de Tarvita (Villa Orías)</v>
      </c>
      <c r="D446" s="389" t="str">
        <f>+C446</f>
        <v>Gobierno Autónomo Municipal de Tarvita (Villa Orías)</v>
      </c>
      <c r="E446" s="242" t="s">
        <v>1304</v>
      </c>
      <c r="F446" s="243">
        <f ca="1">+IFERROR(INDEX('Hoja de Trabajo para listado'!$A$155:$Z$1048576,MATCH($A446,'Hoja de Trabajo para listado'!$A$155:$A$1048576,0),MATCH((CUADRO!F$5&amp;$E446),'Hoja de Trabajo para listado'!$A$151:$Z$151,0)),0)+IFERROR(INDEX('Hoja de Trabajo para listado'!$AB$155:$BA$1048576,MATCH($A446,'Hoja de Trabajo para listado'!$AB$155:$AB$1048576,0),MATCH((CUADRO!F$5&amp;$E446),'Hoja de Trabajo para listado'!$AB$151:$BA$151,0)),0)+IFERROR(INDEX('Hoja de Trabajo para listado'!$BC$155:$CB$1048576,MATCH($A446,'Hoja de Trabajo para listado'!$BC$155:$BC$1048576,0),MATCH((CUADRO!F$5&amp;$E446),'Hoja de Trabajo para listado'!$BC$151:$CB$151,0)),0)+IFERROR(INDEX('Hoja de Trabajo para listado'!$DE$153:$DG$274,MATCH($A446,'Hoja de Trabajo para listado'!$DE$153:$DE$1048576,0),MATCH((CUADRO!F$5&amp;$E446),'Hoja de Trabajo para listado'!$DE$151:$DG$151,0)),0)+IFERROR(INDEX('Hoja de Trabajo para listado'!$CD$155:$DC$1048576,MATCH($A446,'Hoja de Trabajo para listado'!$CD$155:$CD$1048576,0),MATCH((CUADRO!F$5&amp;$E446),'Hoja de Trabajo para listado'!$CD$151:$DC$151,0)),0)</f>
        <v>0</v>
      </c>
      <c r="G446" s="243">
        <f ca="1">+IFERROR(INDEX('Hoja de Trabajo para listado'!$A$155:$Z$1048576,MATCH($A446,'Hoja de Trabajo para listado'!$A$155:$A$1048576,0),MATCH((CUADRO!G$5&amp;$E446),'Hoja de Trabajo para listado'!$A$151:$Z$151,0)),0)+IFERROR(INDEX('Hoja de Trabajo para listado'!$AB$155:$BA$1048576,MATCH($A446,'Hoja de Trabajo para listado'!$AB$155:$AB$1048576,0),MATCH((CUADRO!G$5&amp;$E446),'Hoja de Trabajo para listado'!$AB$151:$BA$151,0)),0)+IFERROR(INDEX('Hoja de Trabajo para listado'!$BC$155:$CB$1048576,MATCH($A446,'Hoja de Trabajo para listado'!$BC$155:$BC$1048576,0),MATCH((CUADRO!G$5&amp;$E446),'Hoja de Trabajo para listado'!$BC$151:$CB$151,0)),0)+IFERROR(INDEX('Hoja de Trabajo para listado'!$DE$153:$DG$274,MATCH($A446,'Hoja de Trabajo para listado'!$DE$153:$DE$1048576,0),MATCH((CUADRO!G$5&amp;$E446),'Hoja de Trabajo para listado'!$DE$151:$DG$151,0)),0)+IFERROR(INDEX('Hoja de Trabajo para listado'!$CD$155:$DC$1048576,MATCH($A446,'Hoja de Trabajo para listado'!$CD$155:$CD$1048576,0),MATCH((CUADRO!G$5&amp;$E446),'Hoja de Trabajo para listado'!$CD$151:$DC$151,0)),0)</f>
        <v>0</v>
      </c>
      <c r="H446" s="243">
        <f ca="1">+IFERROR(INDEX('Hoja de Trabajo para listado'!$A$155:$Z$1048576,MATCH($A446,'Hoja de Trabajo para listado'!$A$155:$A$1048576,0),MATCH((CUADRO!H$5&amp;$E446),'Hoja de Trabajo para listado'!$A$151:$Z$151,0)),0)+IFERROR(INDEX('Hoja de Trabajo para listado'!$AB$155:$BA$1048576,MATCH($A446,'Hoja de Trabajo para listado'!$AB$155:$AB$1048576,0),MATCH((CUADRO!H$5&amp;$E446),'Hoja de Trabajo para listado'!$AB$151:$BA$151,0)),0)+IFERROR(INDEX('Hoja de Trabajo para listado'!$BC$155:$CB$1048576,MATCH($A446,'Hoja de Trabajo para listado'!$BC$155:$BC$1048576,0),MATCH((CUADRO!H$5&amp;$E446),'Hoja de Trabajo para listado'!$BC$151:$CB$151,0)),0)+IFERROR(INDEX('Hoja de Trabajo para listado'!$DE$153:$DG$274,MATCH($A446,'Hoja de Trabajo para listado'!$DE$153:$DE$1048576,0),MATCH((CUADRO!H$5&amp;$E446),'Hoja de Trabajo para listado'!$DE$151:$DG$151,0)),0)+IFERROR(INDEX('Hoja de Trabajo para listado'!$CD$155:$DC$1048576,MATCH($A446,'Hoja de Trabajo para listado'!$CD$155:$CD$1048576,0),MATCH((CUADRO!H$5&amp;$E446),'Hoja de Trabajo para listado'!$CD$151:$DC$151,0)),0)</f>
        <v>0</v>
      </c>
      <c r="I446" s="243">
        <f ca="1">+IFERROR(INDEX('Hoja de Trabajo para listado'!$A$155:$Z$1048576,MATCH($A446,'Hoja de Trabajo para listado'!$A$155:$A$1048576,0),MATCH((CUADRO!I$5&amp;$E446),'Hoja de Trabajo para listado'!$A$151:$Z$151,0)),0)+IFERROR(INDEX('Hoja de Trabajo para listado'!$AB$155:$BA$1048576,MATCH($A446,'Hoja de Trabajo para listado'!$AB$155:$AB$1048576,0),MATCH((CUADRO!I$5&amp;$E446),'Hoja de Trabajo para listado'!$AB$151:$BA$151,0)),0)+IFERROR(INDEX('Hoja de Trabajo para listado'!$BC$155:$CB$1048576,MATCH($A446,'Hoja de Trabajo para listado'!$BC$155:$BC$1048576,0),MATCH((CUADRO!I$5&amp;$E446),'Hoja de Trabajo para listado'!$BC$151:$CB$151,0)),0)+IFERROR(INDEX('Hoja de Trabajo para listado'!$DE$153:$DG$274,MATCH($A446,'Hoja de Trabajo para listado'!$DE$153:$DE$1048576,0),MATCH((CUADRO!I$5&amp;$E446),'Hoja de Trabajo para listado'!$DE$151:$DG$151,0)),0)+IFERROR(INDEX('Hoja de Trabajo para listado'!$CD$155:$DC$1048576,MATCH($A446,'Hoja de Trabajo para listado'!$CD$155:$CD$1048576,0),MATCH((CUADRO!I$5&amp;$E446),'Hoja de Trabajo para listado'!$CD$151:$DC$151,0)),0)</f>
        <v>0</v>
      </c>
      <c r="J446" s="243">
        <f ca="1">+IFERROR(INDEX('Hoja de Trabajo para listado'!$A$155:$Z$1048576,MATCH($A446,'Hoja de Trabajo para listado'!$A$155:$A$1048576,0),MATCH((CUADRO!J$5&amp;$E446),'Hoja de Trabajo para listado'!$A$151:$Z$151,0)),0)+IFERROR(INDEX('Hoja de Trabajo para listado'!$AB$155:$BA$1048576,MATCH($A446,'Hoja de Trabajo para listado'!$AB$155:$AB$1048576,0),MATCH((CUADRO!J$5&amp;$E446),'Hoja de Trabajo para listado'!$AB$151:$BA$151,0)),0)+IFERROR(INDEX('Hoja de Trabajo para listado'!$BC$155:$CB$1048576,MATCH($A446,'Hoja de Trabajo para listado'!$BC$155:$BC$1048576,0),MATCH((CUADRO!J$5&amp;$E446),'Hoja de Trabajo para listado'!$BC$151:$CB$151,0)),0)+IFERROR(INDEX('Hoja de Trabajo para listado'!$DE$153:$DG$274,MATCH($A446,'Hoja de Trabajo para listado'!$DE$153:$DE$1048576,0),MATCH((CUADRO!J$5&amp;$E446),'Hoja de Trabajo para listado'!$DE$151:$DG$151,0)),0)+IFERROR(INDEX('Hoja de Trabajo para listado'!$CD$155:$DC$1048576,MATCH($A446,'Hoja de Trabajo para listado'!$CD$155:$CD$1048576,0),MATCH((CUADRO!J$5&amp;$E446),'Hoja de Trabajo para listado'!$CD$151:$DC$151,0)),0)</f>
        <v>0</v>
      </c>
      <c r="K446" s="243">
        <f ca="1">+IFERROR(INDEX('Hoja de Trabajo para listado'!$A$155:$Z$1048576,MATCH($A446,'Hoja de Trabajo para listado'!$A$155:$A$1048576,0),MATCH((CUADRO!K$5&amp;$E446),'Hoja de Trabajo para listado'!$A$151:$Z$151,0)),0)+IFERROR(INDEX('Hoja de Trabajo para listado'!$AB$155:$BA$1048576,MATCH($A446,'Hoja de Trabajo para listado'!$AB$155:$AB$1048576,0),MATCH((CUADRO!K$5&amp;$E446),'Hoja de Trabajo para listado'!$AB$151:$BA$151,0)),0)+IFERROR(INDEX('Hoja de Trabajo para listado'!$BC$155:$CB$1048576,MATCH($A446,'Hoja de Trabajo para listado'!$BC$155:$BC$1048576,0),MATCH((CUADRO!K$5&amp;$E446),'Hoja de Trabajo para listado'!$BC$151:$CB$151,0)),0)+IFERROR(INDEX('Hoja de Trabajo para listado'!$DE$153:$DG$274,MATCH($A446,'Hoja de Trabajo para listado'!$DE$153:$DE$1048576,0),MATCH((CUADRO!K$5&amp;$E446),'Hoja de Trabajo para listado'!$DE$151:$DG$151,0)),0)+IFERROR(INDEX('Hoja de Trabajo para listado'!$CD$155:$DC$1048576,MATCH($A446,'Hoja de Trabajo para listado'!$CD$155:$CD$1048576,0),MATCH((CUADRO!K$5&amp;$E446),'Hoja de Trabajo para listado'!$CD$151:$DC$151,0)),0)</f>
        <v>0</v>
      </c>
      <c r="L446" s="243">
        <f ca="1">+IFERROR(INDEX('Hoja de Trabajo para listado'!$A$155:$Z$1048576,MATCH($A446,'Hoja de Trabajo para listado'!$A$155:$A$1048576,0),MATCH((CUADRO!L$5&amp;$E446),'Hoja de Trabajo para listado'!$A$151:$Z$151,0)),0)+IFERROR(INDEX('Hoja de Trabajo para listado'!$AB$155:$BA$1048576,MATCH($A446,'Hoja de Trabajo para listado'!$AB$155:$AB$1048576,0),MATCH((CUADRO!L$5&amp;$E446),'Hoja de Trabajo para listado'!$AB$151:$BA$151,0)),0)+IFERROR(INDEX('Hoja de Trabajo para listado'!$BC$155:$CB$1048576,MATCH($A446,'Hoja de Trabajo para listado'!$BC$155:$BC$1048576,0),MATCH((CUADRO!L$5&amp;$E446),'Hoja de Trabajo para listado'!$BC$151:$CB$151,0)),0)+IFERROR(INDEX('Hoja de Trabajo para listado'!$DE$153:$DG$274,MATCH($A446,'Hoja de Trabajo para listado'!$DE$153:$DE$1048576,0),MATCH((CUADRO!L$5&amp;$E446),'Hoja de Trabajo para listado'!$DE$151:$DG$151,0)),0)+IFERROR(INDEX('Hoja de Trabajo para listado'!$CD$155:$DC$1048576,MATCH($A446,'Hoja de Trabajo para listado'!$CD$155:$CD$1048576,0),MATCH((CUADRO!L$5&amp;$E446),'Hoja de Trabajo para listado'!$CD$151:$DC$151,0)),0)</f>
        <v>0</v>
      </c>
      <c r="M446" s="243">
        <f ca="1">+IFERROR(INDEX('Hoja de Trabajo para listado'!$A$155:$Z$1048576,MATCH($A446,'Hoja de Trabajo para listado'!$A$155:$A$1048576,0),MATCH((CUADRO!M$5&amp;$E446),'Hoja de Trabajo para listado'!$A$151:$Z$151,0)),0)+IFERROR(INDEX('Hoja de Trabajo para listado'!$AB$155:$BA$1048576,MATCH($A446,'Hoja de Trabajo para listado'!$AB$155:$AB$1048576,0),MATCH((CUADRO!M$5&amp;$E446),'Hoja de Trabajo para listado'!$AB$151:$BA$151,0)),0)+IFERROR(INDEX('Hoja de Trabajo para listado'!$BC$155:$CB$1048576,MATCH($A446,'Hoja de Trabajo para listado'!$BC$155:$BC$1048576,0),MATCH((CUADRO!M$5&amp;$E446),'Hoja de Trabajo para listado'!$BC$151:$CB$151,0)),0)+IFERROR(INDEX('Hoja de Trabajo para listado'!$DE$153:$DG$274,MATCH($A446,'Hoja de Trabajo para listado'!$DE$153:$DE$1048576,0),MATCH((CUADRO!M$5&amp;$E446),'Hoja de Trabajo para listado'!$DE$151:$DG$151,0)),0)+IFERROR(INDEX('Hoja de Trabajo para listado'!$CD$155:$DC$1048576,MATCH($A446,'Hoja de Trabajo para listado'!$CD$155:$CD$1048576,0),MATCH((CUADRO!M$5&amp;$E446),'Hoja de Trabajo para listado'!$CD$151:$DC$151,0)),0)</f>
        <v>0</v>
      </c>
      <c r="N446" s="243">
        <f ca="1">+IFERROR(INDEX('Hoja de Trabajo para listado'!$A$155:$Z$1048576,MATCH($A446,'Hoja de Trabajo para listado'!$A$155:$A$1048576,0),MATCH((CUADRO!N$5&amp;$E446),'Hoja de Trabajo para listado'!$A$151:$Z$151,0)),0)+IFERROR(INDEX('Hoja de Trabajo para listado'!$AB$155:$BA$1048576,MATCH($A446,'Hoja de Trabajo para listado'!$AB$155:$AB$1048576,0),MATCH((CUADRO!N$5&amp;$E446),'Hoja de Trabajo para listado'!$AB$151:$BA$151,0)),0)+IFERROR(INDEX('Hoja de Trabajo para listado'!$BC$155:$CB$1048576,MATCH($A446,'Hoja de Trabajo para listado'!$BC$155:$BC$1048576,0),MATCH((CUADRO!N$5&amp;$E446),'Hoja de Trabajo para listado'!$BC$151:$CB$151,0)),0)+IFERROR(INDEX('Hoja de Trabajo para listado'!$DE$153:$DG$274,MATCH($A446,'Hoja de Trabajo para listado'!$DE$153:$DE$1048576,0),MATCH((CUADRO!N$5&amp;$E446),'Hoja de Trabajo para listado'!$DE$151:$DG$151,0)),0)+IFERROR(INDEX('Hoja de Trabajo para listado'!$CD$155:$DC$1048576,MATCH($A446,'Hoja de Trabajo para listado'!$CD$155:$CD$1048576,0),MATCH((CUADRO!N$5&amp;$E446),'Hoja de Trabajo para listado'!$CD$151:$DC$151,0)),0)</f>
        <v>0</v>
      </c>
      <c r="O446" s="243">
        <f ca="1">+IFERROR(INDEX('Hoja de Trabajo para listado'!$A$155:$Z$1048576,MATCH($A446,'Hoja de Trabajo para listado'!$A$155:$A$1048576,0),MATCH((CUADRO!O$5&amp;$E446),'Hoja de Trabajo para listado'!$A$151:$Z$151,0)),0)+IFERROR(INDEX('Hoja de Trabajo para listado'!$AB$155:$BA$1048576,MATCH($A446,'Hoja de Trabajo para listado'!$AB$155:$AB$1048576,0),MATCH((CUADRO!O$5&amp;$E446),'Hoja de Trabajo para listado'!$AB$151:$BA$151,0)),0)+IFERROR(INDEX('Hoja de Trabajo para listado'!$BC$155:$CB$1048576,MATCH($A446,'Hoja de Trabajo para listado'!$BC$155:$BC$1048576,0),MATCH((CUADRO!O$5&amp;$E446),'Hoja de Trabajo para listado'!$BC$151:$CB$151,0)),0)+IFERROR(INDEX('Hoja de Trabajo para listado'!$DE$153:$DG$274,MATCH($A446,'Hoja de Trabajo para listado'!$DE$153:$DE$1048576,0),MATCH((CUADRO!O$5&amp;$E446),'Hoja de Trabajo para listado'!$DE$151:$DG$151,0)),0)+IFERROR(INDEX('Hoja de Trabajo para listado'!$CD$155:$DC$1048576,MATCH($A446,'Hoja de Trabajo para listado'!$CD$155:$CD$1048576,0),MATCH((CUADRO!O$5&amp;$E446),'Hoja de Trabajo para listado'!$CD$151:$DC$151,0)),0)</f>
        <v>0</v>
      </c>
      <c r="P446" s="243">
        <f ca="1">+IFERROR(INDEX('Hoja de Trabajo para listado'!$A$155:$Z$1048576,MATCH($A446,'Hoja de Trabajo para listado'!$A$155:$A$1048576,0),MATCH((CUADRO!P$5&amp;$E446),'Hoja de Trabajo para listado'!$A$151:$Z$151,0)),0)+IFERROR(INDEX('Hoja de Trabajo para listado'!$AB$155:$BA$1048576,MATCH($A446,'Hoja de Trabajo para listado'!$AB$155:$AB$1048576,0),MATCH((CUADRO!P$5&amp;$E446),'Hoja de Trabajo para listado'!$AB$151:$BA$151,0)),0)+IFERROR(INDEX('Hoja de Trabajo para listado'!$BC$155:$CB$1048576,MATCH($A446,'Hoja de Trabajo para listado'!$BC$155:$BC$1048576,0),MATCH((CUADRO!P$5&amp;$E446),'Hoja de Trabajo para listado'!$BC$151:$CB$151,0)),0)+IFERROR(INDEX('Hoja de Trabajo para listado'!$DE$153:$DG$274,MATCH($A446,'Hoja de Trabajo para listado'!$DE$153:$DE$1048576,0),MATCH((CUADRO!P$5&amp;$E446),'Hoja de Trabajo para listado'!$DE$151:$DG$151,0)),0)+IFERROR(INDEX('Hoja de Trabajo para listado'!$CD$155:$DC$1048576,MATCH($A446,'Hoja de Trabajo para listado'!$CD$155:$CD$1048576,0),MATCH((CUADRO!P$5&amp;$E446),'Hoja de Trabajo para listado'!$CD$151:$DC$151,0)),0)</f>
        <v>0</v>
      </c>
      <c r="Q446" s="243">
        <f ca="1">+IFERROR(INDEX('Hoja de Trabajo para listado'!$A$155:$Z$1048576,MATCH($A446,'Hoja de Trabajo para listado'!$A$155:$A$1048576,0),MATCH((CUADRO!Q$5&amp;$E446),'Hoja de Trabajo para listado'!$A$151:$Z$151,0)),0)+IFERROR(INDEX('Hoja de Trabajo para listado'!$AB$155:$BA$1048576,MATCH($A446,'Hoja de Trabajo para listado'!$AB$155:$AB$1048576,0),MATCH((CUADRO!Q$5&amp;$E446),'Hoja de Trabajo para listado'!$AB$151:$BA$151,0)),0)+IFERROR(INDEX('Hoja de Trabajo para listado'!$BC$155:$CB$1048576,MATCH($A446,'Hoja de Trabajo para listado'!$BC$155:$BC$1048576,0),MATCH((CUADRO!Q$5&amp;$E446),'Hoja de Trabajo para listado'!$BC$151:$CB$151,0)),0)+IFERROR(INDEX('Hoja de Trabajo para listado'!$DE$153:$DG$274,MATCH($A446,'Hoja de Trabajo para listado'!$DE$153:$DE$1048576,0),MATCH((CUADRO!Q$5&amp;$E446),'Hoja de Trabajo para listado'!$DE$151:$DG$151,0)),0)+IFERROR(INDEX('Hoja de Trabajo para listado'!$CD$155:$DC$1048576,MATCH($A446,'Hoja de Trabajo para listado'!$CD$155:$CD$1048576,0),MATCH((CUADRO!Q$5&amp;$E446),'Hoja de Trabajo para listado'!$CD$151:$DC$151,0)),0)</f>
        <v>0</v>
      </c>
      <c r="R446" s="243">
        <f t="shared" ca="1" si="15"/>
        <v>0</v>
      </c>
      <c r="S446" s="249"/>
      <c r="T446" s="243">
        <f ca="1">+T447</f>
        <v>0</v>
      </c>
      <c r="U446" s="242">
        <f t="shared" si="16"/>
        <v>1</v>
      </c>
      <c r="V446" s="333" t="str">
        <f>+VLOOKUP(A446,bd_lista!$A$3:$E$590,5,FALSE)</f>
        <v>Gobiernos Autonomos Municipales</v>
      </c>
      <c r="W446" s="391" t="str">
        <f>+V446</f>
        <v>Gobiernos Autonomos Municipales</v>
      </c>
      <c r="X446" s="242">
        <f>+VLOOKUP(A446,[4]Sheet1!$A$13:$D$744,4,FALSE)</f>
        <v>0</v>
      </c>
      <c r="Y446" s="242" t="e">
        <f>+VLOOKUP(X446,bd_lista!$A$3:$C$590,3,FALSE)</f>
        <v>#N/A</v>
      </c>
      <c r="Z446" s="294">
        <f>+X446</f>
        <v>0</v>
      </c>
      <c r="AA446" s="295" t="e">
        <f>+Y446</f>
        <v>#N/A</v>
      </c>
    </row>
    <row r="447" spans="1:27" customFormat="1" ht="15" hidden="1" customHeight="1">
      <c r="A447" s="32">
        <v>1105</v>
      </c>
      <c r="B447" s="388"/>
      <c r="C447" s="247" t="str">
        <f>+VLOOKUP(A447,bd_lista!$A$3:$C$590,3,FALSE)</f>
        <v>Gobierno Autónomo Municipal de Tarvita (Villa Orías)</v>
      </c>
      <c r="D447" s="390"/>
      <c r="E447" s="244" t="s">
        <v>1305</v>
      </c>
      <c r="F447" s="243">
        <f ca="1">+IFERROR(INDEX('Hoja de Trabajo para listado'!$A$155:$Z$1048576,MATCH($A447,'Hoja de Trabajo para listado'!$A$155:$A$1048576,0),MATCH((CUADRO!F$5&amp;$E447),'Hoja de Trabajo para listado'!$A$151:$Z$151,0)),0)+IFERROR(INDEX('Hoja de Trabajo para listado'!$AB$155:$BA$1048576,MATCH($A447,'Hoja de Trabajo para listado'!$AB$155:$AB$1048576,0),MATCH((CUADRO!F$5&amp;$E447),'Hoja de Trabajo para listado'!$AB$151:$BA$151,0)),0)+IFERROR(INDEX('Hoja de Trabajo para listado'!$BC$155:$CB$1048576,MATCH($A447,'Hoja de Trabajo para listado'!$BC$155:$BC$1048576,0),MATCH((CUADRO!F$5&amp;$E447),'Hoja de Trabajo para listado'!$BC$151:$CB$151,0)),0)+IFERROR(INDEX('Hoja de Trabajo para listado'!$DE$153:$DG$274,MATCH($A447,'Hoja de Trabajo para listado'!$DE$153:$DE$1048576,0),MATCH((CUADRO!F$5&amp;$E447),'Hoja de Trabajo para listado'!$DE$151:$DG$151,0)),0)+IFERROR(INDEX('Hoja de Trabajo para listado'!$CD$155:$DC$1048576,MATCH($A447,'Hoja de Trabajo para listado'!$CD$155:$CD$1048576,0),MATCH((CUADRO!F$5&amp;$E447),'Hoja de Trabajo para listado'!$CD$151:$DC$151,0)),0)</f>
        <v>0</v>
      </c>
      <c r="G447" s="243">
        <f ca="1">+IFERROR(INDEX('Hoja de Trabajo para listado'!$A$155:$Z$1048576,MATCH($A447,'Hoja de Trabajo para listado'!$A$155:$A$1048576,0),MATCH((CUADRO!G$5&amp;$E447),'Hoja de Trabajo para listado'!$A$151:$Z$151,0)),0)+IFERROR(INDEX('Hoja de Trabajo para listado'!$AB$155:$BA$1048576,MATCH($A447,'Hoja de Trabajo para listado'!$AB$155:$AB$1048576,0),MATCH((CUADRO!G$5&amp;$E447),'Hoja de Trabajo para listado'!$AB$151:$BA$151,0)),0)+IFERROR(INDEX('Hoja de Trabajo para listado'!$BC$155:$CB$1048576,MATCH($A447,'Hoja de Trabajo para listado'!$BC$155:$BC$1048576,0),MATCH((CUADRO!G$5&amp;$E447),'Hoja de Trabajo para listado'!$BC$151:$CB$151,0)),0)+IFERROR(INDEX('Hoja de Trabajo para listado'!$DE$153:$DG$274,MATCH($A447,'Hoja de Trabajo para listado'!$DE$153:$DE$1048576,0),MATCH((CUADRO!G$5&amp;$E447),'Hoja de Trabajo para listado'!$DE$151:$DG$151,0)),0)+IFERROR(INDEX('Hoja de Trabajo para listado'!$CD$155:$DC$1048576,MATCH($A447,'Hoja de Trabajo para listado'!$CD$155:$CD$1048576,0),MATCH((CUADRO!G$5&amp;$E447),'Hoja de Trabajo para listado'!$CD$151:$DC$151,0)),0)</f>
        <v>0</v>
      </c>
      <c r="H447" s="243">
        <f ca="1">+IFERROR(INDEX('Hoja de Trabajo para listado'!$A$155:$Z$1048576,MATCH($A447,'Hoja de Trabajo para listado'!$A$155:$A$1048576,0),MATCH((CUADRO!H$5&amp;$E447),'Hoja de Trabajo para listado'!$A$151:$Z$151,0)),0)+IFERROR(INDEX('Hoja de Trabajo para listado'!$AB$155:$BA$1048576,MATCH($A447,'Hoja de Trabajo para listado'!$AB$155:$AB$1048576,0),MATCH((CUADRO!H$5&amp;$E447),'Hoja de Trabajo para listado'!$AB$151:$BA$151,0)),0)+IFERROR(INDEX('Hoja de Trabajo para listado'!$BC$155:$CB$1048576,MATCH($A447,'Hoja de Trabajo para listado'!$BC$155:$BC$1048576,0),MATCH((CUADRO!H$5&amp;$E447),'Hoja de Trabajo para listado'!$BC$151:$CB$151,0)),0)+IFERROR(INDEX('Hoja de Trabajo para listado'!$DE$153:$DG$274,MATCH($A447,'Hoja de Trabajo para listado'!$DE$153:$DE$1048576,0),MATCH((CUADRO!H$5&amp;$E447),'Hoja de Trabajo para listado'!$DE$151:$DG$151,0)),0)+IFERROR(INDEX('Hoja de Trabajo para listado'!$CD$155:$DC$1048576,MATCH($A447,'Hoja de Trabajo para listado'!$CD$155:$CD$1048576,0),MATCH((CUADRO!H$5&amp;$E447),'Hoja de Trabajo para listado'!$CD$151:$DC$151,0)),0)</f>
        <v>0</v>
      </c>
      <c r="I447" s="243">
        <f ca="1">+IFERROR(INDEX('Hoja de Trabajo para listado'!$A$155:$Z$1048576,MATCH($A447,'Hoja de Trabajo para listado'!$A$155:$A$1048576,0),MATCH((CUADRO!I$5&amp;$E447),'Hoja de Trabajo para listado'!$A$151:$Z$151,0)),0)+IFERROR(INDEX('Hoja de Trabajo para listado'!$AB$155:$BA$1048576,MATCH($A447,'Hoja de Trabajo para listado'!$AB$155:$AB$1048576,0),MATCH((CUADRO!I$5&amp;$E447),'Hoja de Trabajo para listado'!$AB$151:$BA$151,0)),0)+IFERROR(INDEX('Hoja de Trabajo para listado'!$BC$155:$CB$1048576,MATCH($A447,'Hoja de Trabajo para listado'!$BC$155:$BC$1048576,0),MATCH((CUADRO!I$5&amp;$E447),'Hoja de Trabajo para listado'!$BC$151:$CB$151,0)),0)+IFERROR(INDEX('Hoja de Trabajo para listado'!$DE$153:$DG$274,MATCH($A447,'Hoja de Trabajo para listado'!$DE$153:$DE$1048576,0),MATCH((CUADRO!I$5&amp;$E447),'Hoja de Trabajo para listado'!$DE$151:$DG$151,0)),0)+IFERROR(INDEX('Hoja de Trabajo para listado'!$CD$155:$DC$1048576,MATCH($A447,'Hoja de Trabajo para listado'!$CD$155:$CD$1048576,0),MATCH((CUADRO!I$5&amp;$E447),'Hoja de Trabajo para listado'!$CD$151:$DC$151,0)),0)</f>
        <v>0</v>
      </c>
      <c r="J447" s="243">
        <f ca="1">+IFERROR(INDEX('Hoja de Trabajo para listado'!$A$155:$Z$1048576,MATCH($A447,'Hoja de Trabajo para listado'!$A$155:$A$1048576,0),MATCH((CUADRO!J$5&amp;$E447),'Hoja de Trabajo para listado'!$A$151:$Z$151,0)),0)+IFERROR(INDEX('Hoja de Trabajo para listado'!$AB$155:$BA$1048576,MATCH($A447,'Hoja de Trabajo para listado'!$AB$155:$AB$1048576,0),MATCH((CUADRO!J$5&amp;$E447),'Hoja de Trabajo para listado'!$AB$151:$BA$151,0)),0)+IFERROR(INDEX('Hoja de Trabajo para listado'!$BC$155:$CB$1048576,MATCH($A447,'Hoja de Trabajo para listado'!$BC$155:$BC$1048576,0),MATCH((CUADRO!J$5&amp;$E447),'Hoja de Trabajo para listado'!$BC$151:$CB$151,0)),0)+IFERROR(INDEX('Hoja de Trabajo para listado'!$DE$153:$DG$274,MATCH($A447,'Hoja de Trabajo para listado'!$DE$153:$DE$1048576,0),MATCH((CUADRO!J$5&amp;$E447),'Hoja de Trabajo para listado'!$DE$151:$DG$151,0)),0)+IFERROR(INDEX('Hoja de Trabajo para listado'!$CD$155:$DC$1048576,MATCH($A447,'Hoja de Trabajo para listado'!$CD$155:$CD$1048576,0),MATCH((CUADRO!J$5&amp;$E447),'Hoja de Trabajo para listado'!$CD$151:$DC$151,0)),0)</f>
        <v>0</v>
      </c>
      <c r="K447" s="243">
        <f ca="1">+IFERROR(INDEX('Hoja de Trabajo para listado'!$A$155:$Z$1048576,MATCH($A447,'Hoja de Trabajo para listado'!$A$155:$A$1048576,0),MATCH((CUADRO!K$5&amp;$E447),'Hoja de Trabajo para listado'!$A$151:$Z$151,0)),0)+IFERROR(INDEX('Hoja de Trabajo para listado'!$AB$155:$BA$1048576,MATCH($A447,'Hoja de Trabajo para listado'!$AB$155:$AB$1048576,0),MATCH((CUADRO!K$5&amp;$E447),'Hoja de Trabajo para listado'!$AB$151:$BA$151,0)),0)+IFERROR(INDEX('Hoja de Trabajo para listado'!$BC$155:$CB$1048576,MATCH($A447,'Hoja de Trabajo para listado'!$BC$155:$BC$1048576,0),MATCH((CUADRO!K$5&amp;$E447),'Hoja de Trabajo para listado'!$BC$151:$CB$151,0)),0)+IFERROR(INDEX('Hoja de Trabajo para listado'!$DE$153:$DG$274,MATCH($A447,'Hoja de Trabajo para listado'!$DE$153:$DE$1048576,0),MATCH((CUADRO!K$5&amp;$E447),'Hoja de Trabajo para listado'!$DE$151:$DG$151,0)),0)+IFERROR(INDEX('Hoja de Trabajo para listado'!$CD$155:$DC$1048576,MATCH($A447,'Hoja de Trabajo para listado'!$CD$155:$CD$1048576,0),MATCH((CUADRO!K$5&amp;$E447),'Hoja de Trabajo para listado'!$CD$151:$DC$151,0)),0)</f>
        <v>0</v>
      </c>
      <c r="L447" s="243">
        <f ca="1">+IFERROR(INDEX('Hoja de Trabajo para listado'!$A$155:$Z$1048576,MATCH($A447,'Hoja de Trabajo para listado'!$A$155:$A$1048576,0),MATCH((CUADRO!L$5&amp;$E447),'Hoja de Trabajo para listado'!$A$151:$Z$151,0)),0)+IFERROR(INDEX('Hoja de Trabajo para listado'!$AB$155:$BA$1048576,MATCH($A447,'Hoja de Trabajo para listado'!$AB$155:$AB$1048576,0),MATCH((CUADRO!L$5&amp;$E447),'Hoja de Trabajo para listado'!$AB$151:$BA$151,0)),0)+IFERROR(INDEX('Hoja de Trabajo para listado'!$BC$155:$CB$1048576,MATCH($A447,'Hoja de Trabajo para listado'!$BC$155:$BC$1048576,0),MATCH((CUADRO!L$5&amp;$E447),'Hoja de Trabajo para listado'!$BC$151:$CB$151,0)),0)+IFERROR(INDEX('Hoja de Trabajo para listado'!$DE$153:$DG$274,MATCH($A447,'Hoja de Trabajo para listado'!$DE$153:$DE$1048576,0),MATCH((CUADRO!L$5&amp;$E447),'Hoja de Trabajo para listado'!$DE$151:$DG$151,0)),0)+IFERROR(INDEX('Hoja de Trabajo para listado'!$CD$155:$DC$1048576,MATCH($A447,'Hoja de Trabajo para listado'!$CD$155:$CD$1048576,0),MATCH((CUADRO!L$5&amp;$E447),'Hoja de Trabajo para listado'!$CD$151:$DC$151,0)),0)</f>
        <v>0</v>
      </c>
      <c r="M447" s="243">
        <f ca="1">+IFERROR(INDEX('Hoja de Trabajo para listado'!$A$155:$Z$1048576,MATCH($A447,'Hoja de Trabajo para listado'!$A$155:$A$1048576,0),MATCH((CUADRO!M$5&amp;$E447),'Hoja de Trabajo para listado'!$A$151:$Z$151,0)),0)+IFERROR(INDEX('Hoja de Trabajo para listado'!$AB$155:$BA$1048576,MATCH($A447,'Hoja de Trabajo para listado'!$AB$155:$AB$1048576,0),MATCH((CUADRO!M$5&amp;$E447),'Hoja de Trabajo para listado'!$AB$151:$BA$151,0)),0)+IFERROR(INDEX('Hoja de Trabajo para listado'!$BC$155:$CB$1048576,MATCH($A447,'Hoja de Trabajo para listado'!$BC$155:$BC$1048576,0),MATCH((CUADRO!M$5&amp;$E447),'Hoja de Trabajo para listado'!$BC$151:$CB$151,0)),0)+IFERROR(INDEX('Hoja de Trabajo para listado'!$DE$153:$DG$274,MATCH($A447,'Hoja de Trabajo para listado'!$DE$153:$DE$1048576,0),MATCH((CUADRO!M$5&amp;$E447),'Hoja de Trabajo para listado'!$DE$151:$DG$151,0)),0)+IFERROR(INDEX('Hoja de Trabajo para listado'!$CD$155:$DC$1048576,MATCH($A447,'Hoja de Trabajo para listado'!$CD$155:$CD$1048576,0),MATCH((CUADRO!M$5&amp;$E447),'Hoja de Trabajo para listado'!$CD$151:$DC$151,0)),0)</f>
        <v>0</v>
      </c>
      <c r="N447" s="243">
        <f ca="1">+IFERROR(INDEX('Hoja de Trabajo para listado'!$A$155:$Z$1048576,MATCH($A447,'Hoja de Trabajo para listado'!$A$155:$A$1048576,0),MATCH((CUADRO!N$5&amp;$E447),'Hoja de Trabajo para listado'!$A$151:$Z$151,0)),0)+IFERROR(INDEX('Hoja de Trabajo para listado'!$AB$155:$BA$1048576,MATCH($A447,'Hoja de Trabajo para listado'!$AB$155:$AB$1048576,0),MATCH((CUADRO!N$5&amp;$E447),'Hoja de Trabajo para listado'!$AB$151:$BA$151,0)),0)+IFERROR(INDEX('Hoja de Trabajo para listado'!$BC$155:$CB$1048576,MATCH($A447,'Hoja de Trabajo para listado'!$BC$155:$BC$1048576,0),MATCH((CUADRO!N$5&amp;$E447),'Hoja de Trabajo para listado'!$BC$151:$CB$151,0)),0)+IFERROR(INDEX('Hoja de Trabajo para listado'!$DE$153:$DG$274,MATCH($A447,'Hoja de Trabajo para listado'!$DE$153:$DE$1048576,0),MATCH((CUADRO!N$5&amp;$E447),'Hoja de Trabajo para listado'!$DE$151:$DG$151,0)),0)+IFERROR(INDEX('Hoja de Trabajo para listado'!$CD$155:$DC$1048576,MATCH($A447,'Hoja de Trabajo para listado'!$CD$155:$CD$1048576,0),MATCH((CUADRO!N$5&amp;$E447),'Hoja de Trabajo para listado'!$CD$151:$DC$151,0)),0)</f>
        <v>0</v>
      </c>
      <c r="O447" s="243">
        <f ca="1">+IFERROR(INDEX('Hoja de Trabajo para listado'!$A$155:$Z$1048576,MATCH($A447,'Hoja de Trabajo para listado'!$A$155:$A$1048576,0),MATCH((CUADRO!O$5&amp;$E447),'Hoja de Trabajo para listado'!$A$151:$Z$151,0)),0)+IFERROR(INDEX('Hoja de Trabajo para listado'!$AB$155:$BA$1048576,MATCH($A447,'Hoja de Trabajo para listado'!$AB$155:$AB$1048576,0),MATCH((CUADRO!O$5&amp;$E447),'Hoja de Trabajo para listado'!$AB$151:$BA$151,0)),0)+IFERROR(INDEX('Hoja de Trabajo para listado'!$BC$155:$CB$1048576,MATCH($A447,'Hoja de Trabajo para listado'!$BC$155:$BC$1048576,0),MATCH((CUADRO!O$5&amp;$E447),'Hoja de Trabajo para listado'!$BC$151:$CB$151,0)),0)+IFERROR(INDEX('Hoja de Trabajo para listado'!$DE$153:$DG$274,MATCH($A447,'Hoja de Trabajo para listado'!$DE$153:$DE$1048576,0),MATCH((CUADRO!O$5&amp;$E447),'Hoja de Trabajo para listado'!$DE$151:$DG$151,0)),0)+IFERROR(INDEX('Hoja de Trabajo para listado'!$CD$155:$DC$1048576,MATCH($A447,'Hoja de Trabajo para listado'!$CD$155:$CD$1048576,0),MATCH((CUADRO!O$5&amp;$E447),'Hoja de Trabajo para listado'!$CD$151:$DC$151,0)),0)</f>
        <v>0</v>
      </c>
      <c r="P447" s="243">
        <f ca="1">+IFERROR(INDEX('Hoja de Trabajo para listado'!$A$155:$Z$1048576,MATCH($A447,'Hoja de Trabajo para listado'!$A$155:$A$1048576,0),MATCH((CUADRO!P$5&amp;$E447),'Hoja de Trabajo para listado'!$A$151:$Z$151,0)),0)+IFERROR(INDEX('Hoja de Trabajo para listado'!$AB$155:$BA$1048576,MATCH($A447,'Hoja de Trabajo para listado'!$AB$155:$AB$1048576,0),MATCH((CUADRO!P$5&amp;$E447),'Hoja de Trabajo para listado'!$AB$151:$BA$151,0)),0)+IFERROR(INDEX('Hoja de Trabajo para listado'!$BC$155:$CB$1048576,MATCH($A447,'Hoja de Trabajo para listado'!$BC$155:$BC$1048576,0),MATCH((CUADRO!P$5&amp;$E447),'Hoja de Trabajo para listado'!$BC$151:$CB$151,0)),0)+IFERROR(INDEX('Hoja de Trabajo para listado'!$DE$153:$DG$274,MATCH($A447,'Hoja de Trabajo para listado'!$DE$153:$DE$1048576,0),MATCH((CUADRO!P$5&amp;$E447),'Hoja de Trabajo para listado'!$DE$151:$DG$151,0)),0)+IFERROR(INDEX('Hoja de Trabajo para listado'!$CD$155:$DC$1048576,MATCH($A447,'Hoja de Trabajo para listado'!$CD$155:$CD$1048576,0),MATCH((CUADRO!P$5&amp;$E447),'Hoja de Trabajo para listado'!$CD$151:$DC$151,0)),0)</f>
        <v>0</v>
      </c>
      <c r="Q447" s="243">
        <f ca="1">+IFERROR(INDEX('Hoja de Trabajo para listado'!$A$155:$Z$1048576,MATCH($A447,'Hoja de Trabajo para listado'!$A$155:$A$1048576,0),MATCH((CUADRO!Q$5&amp;$E447),'Hoja de Trabajo para listado'!$A$151:$Z$151,0)),0)+IFERROR(INDEX('Hoja de Trabajo para listado'!$AB$155:$BA$1048576,MATCH($A447,'Hoja de Trabajo para listado'!$AB$155:$AB$1048576,0),MATCH((CUADRO!Q$5&amp;$E447),'Hoja de Trabajo para listado'!$AB$151:$BA$151,0)),0)+IFERROR(INDEX('Hoja de Trabajo para listado'!$BC$155:$CB$1048576,MATCH($A447,'Hoja de Trabajo para listado'!$BC$155:$BC$1048576,0),MATCH((CUADRO!Q$5&amp;$E447),'Hoja de Trabajo para listado'!$BC$151:$CB$151,0)),0)+IFERROR(INDEX('Hoja de Trabajo para listado'!$DE$153:$DG$274,MATCH($A447,'Hoja de Trabajo para listado'!$DE$153:$DE$1048576,0),MATCH((CUADRO!Q$5&amp;$E447),'Hoja de Trabajo para listado'!$DE$151:$DG$151,0)),0)+IFERROR(INDEX('Hoja de Trabajo para listado'!$CD$155:$DC$1048576,MATCH($A447,'Hoja de Trabajo para listado'!$CD$155:$CD$1048576,0),MATCH((CUADRO!Q$5&amp;$E447),'Hoja de Trabajo para listado'!$CD$151:$DC$151,0)),0)</f>
        <v>0</v>
      </c>
      <c r="R447" s="243">
        <f t="shared" ca="1" si="15"/>
        <v>0</v>
      </c>
      <c r="S447" s="249">
        <f ca="1">+R446+R447</f>
        <v>0</v>
      </c>
      <c r="T447" s="243">
        <f ca="1">+S447</f>
        <v>0</v>
      </c>
      <c r="U447" s="242">
        <f t="shared" si="16"/>
        <v>2</v>
      </c>
      <c r="V447" s="333" t="str">
        <f>+VLOOKUP(A447,bd_lista!$A$3:$E$590,5,FALSE)</f>
        <v>Gobiernos Autonomos Municipales</v>
      </c>
      <c r="W447" s="392"/>
      <c r="X447" s="242">
        <f>+VLOOKUP(A447,[4]Sheet1!$A$13:$D$744,4,FALSE)</f>
        <v>0</v>
      </c>
      <c r="Y447" s="242" t="e">
        <f>+VLOOKUP(X447,bd_lista!$A$3:$C$590,3,FALSE)</f>
        <v>#N/A</v>
      </c>
      <c r="Z447" s="292"/>
      <c r="AA447" s="293"/>
    </row>
    <row r="448" spans="1:27" customFormat="1" ht="15" hidden="1" customHeight="1">
      <c r="A448" s="32">
        <v>1106</v>
      </c>
      <c r="B448" s="387">
        <f>+A448</f>
        <v>1106</v>
      </c>
      <c r="C448" s="247" t="str">
        <f>+VLOOKUP(A448,bd_lista!$A$3:$C$590,3,FALSE)</f>
        <v>Gobierno Autónomo Municipal de Villa Zudañez (Tacopaya)</v>
      </c>
      <c r="D448" s="389" t="str">
        <f>+C448</f>
        <v>Gobierno Autónomo Municipal de Villa Zudañez (Tacopaya)</v>
      </c>
      <c r="E448" s="242" t="s">
        <v>1304</v>
      </c>
      <c r="F448" s="243">
        <f ca="1">+IFERROR(INDEX('Hoja de Trabajo para listado'!$A$155:$Z$1048576,MATCH($A448,'Hoja de Trabajo para listado'!$A$155:$A$1048576,0),MATCH((CUADRO!F$5&amp;$E448),'Hoja de Trabajo para listado'!$A$151:$Z$151,0)),0)+IFERROR(INDEX('Hoja de Trabajo para listado'!$AB$155:$BA$1048576,MATCH($A448,'Hoja de Trabajo para listado'!$AB$155:$AB$1048576,0),MATCH((CUADRO!F$5&amp;$E448),'Hoja de Trabajo para listado'!$AB$151:$BA$151,0)),0)+IFERROR(INDEX('Hoja de Trabajo para listado'!$BC$155:$CB$1048576,MATCH($A448,'Hoja de Trabajo para listado'!$BC$155:$BC$1048576,0),MATCH((CUADRO!F$5&amp;$E448),'Hoja de Trabajo para listado'!$BC$151:$CB$151,0)),0)+IFERROR(INDEX('Hoja de Trabajo para listado'!$DE$153:$DG$274,MATCH($A448,'Hoja de Trabajo para listado'!$DE$153:$DE$1048576,0),MATCH((CUADRO!F$5&amp;$E448),'Hoja de Trabajo para listado'!$DE$151:$DG$151,0)),0)+IFERROR(INDEX('Hoja de Trabajo para listado'!$CD$155:$DC$1048576,MATCH($A448,'Hoja de Trabajo para listado'!$CD$155:$CD$1048576,0),MATCH((CUADRO!F$5&amp;$E448),'Hoja de Trabajo para listado'!$CD$151:$DC$151,0)),0)</f>
        <v>0</v>
      </c>
      <c r="G448" s="243">
        <f ca="1">+IFERROR(INDEX('Hoja de Trabajo para listado'!$A$155:$Z$1048576,MATCH($A448,'Hoja de Trabajo para listado'!$A$155:$A$1048576,0),MATCH((CUADRO!G$5&amp;$E448),'Hoja de Trabajo para listado'!$A$151:$Z$151,0)),0)+IFERROR(INDEX('Hoja de Trabajo para listado'!$AB$155:$BA$1048576,MATCH($A448,'Hoja de Trabajo para listado'!$AB$155:$AB$1048576,0),MATCH((CUADRO!G$5&amp;$E448),'Hoja de Trabajo para listado'!$AB$151:$BA$151,0)),0)+IFERROR(INDEX('Hoja de Trabajo para listado'!$BC$155:$CB$1048576,MATCH($A448,'Hoja de Trabajo para listado'!$BC$155:$BC$1048576,0),MATCH((CUADRO!G$5&amp;$E448),'Hoja de Trabajo para listado'!$BC$151:$CB$151,0)),0)+IFERROR(INDEX('Hoja de Trabajo para listado'!$DE$153:$DG$274,MATCH($A448,'Hoja de Trabajo para listado'!$DE$153:$DE$1048576,0),MATCH((CUADRO!G$5&amp;$E448),'Hoja de Trabajo para listado'!$DE$151:$DG$151,0)),0)+IFERROR(INDEX('Hoja de Trabajo para listado'!$CD$155:$DC$1048576,MATCH($A448,'Hoja de Trabajo para listado'!$CD$155:$CD$1048576,0),MATCH((CUADRO!G$5&amp;$E448),'Hoja de Trabajo para listado'!$CD$151:$DC$151,0)),0)</f>
        <v>0</v>
      </c>
      <c r="H448" s="243">
        <f ca="1">+IFERROR(INDEX('Hoja de Trabajo para listado'!$A$155:$Z$1048576,MATCH($A448,'Hoja de Trabajo para listado'!$A$155:$A$1048576,0),MATCH((CUADRO!H$5&amp;$E448),'Hoja de Trabajo para listado'!$A$151:$Z$151,0)),0)+IFERROR(INDEX('Hoja de Trabajo para listado'!$AB$155:$BA$1048576,MATCH($A448,'Hoja de Trabajo para listado'!$AB$155:$AB$1048576,0),MATCH((CUADRO!H$5&amp;$E448),'Hoja de Trabajo para listado'!$AB$151:$BA$151,0)),0)+IFERROR(INDEX('Hoja de Trabajo para listado'!$BC$155:$CB$1048576,MATCH($A448,'Hoja de Trabajo para listado'!$BC$155:$BC$1048576,0),MATCH((CUADRO!H$5&amp;$E448),'Hoja de Trabajo para listado'!$BC$151:$CB$151,0)),0)+IFERROR(INDEX('Hoja de Trabajo para listado'!$DE$153:$DG$274,MATCH($A448,'Hoja de Trabajo para listado'!$DE$153:$DE$1048576,0),MATCH((CUADRO!H$5&amp;$E448),'Hoja de Trabajo para listado'!$DE$151:$DG$151,0)),0)+IFERROR(INDEX('Hoja de Trabajo para listado'!$CD$155:$DC$1048576,MATCH($A448,'Hoja de Trabajo para listado'!$CD$155:$CD$1048576,0),MATCH((CUADRO!H$5&amp;$E448),'Hoja de Trabajo para listado'!$CD$151:$DC$151,0)),0)</f>
        <v>0</v>
      </c>
      <c r="I448" s="243">
        <f ca="1">+IFERROR(INDEX('Hoja de Trabajo para listado'!$A$155:$Z$1048576,MATCH($A448,'Hoja de Trabajo para listado'!$A$155:$A$1048576,0),MATCH((CUADRO!I$5&amp;$E448),'Hoja de Trabajo para listado'!$A$151:$Z$151,0)),0)+IFERROR(INDEX('Hoja de Trabajo para listado'!$AB$155:$BA$1048576,MATCH($A448,'Hoja de Trabajo para listado'!$AB$155:$AB$1048576,0),MATCH((CUADRO!I$5&amp;$E448),'Hoja de Trabajo para listado'!$AB$151:$BA$151,0)),0)+IFERROR(INDEX('Hoja de Trabajo para listado'!$BC$155:$CB$1048576,MATCH($A448,'Hoja de Trabajo para listado'!$BC$155:$BC$1048576,0),MATCH((CUADRO!I$5&amp;$E448),'Hoja de Trabajo para listado'!$BC$151:$CB$151,0)),0)+IFERROR(INDEX('Hoja de Trabajo para listado'!$DE$153:$DG$274,MATCH($A448,'Hoja de Trabajo para listado'!$DE$153:$DE$1048576,0),MATCH((CUADRO!I$5&amp;$E448),'Hoja de Trabajo para listado'!$DE$151:$DG$151,0)),0)+IFERROR(INDEX('Hoja de Trabajo para listado'!$CD$155:$DC$1048576,MATCH($A448,'Hoja de Trabajo para listado'!$CD$155:$CD$1048576,0),MATCH((CUADRO!I$5&amp;$E448),'Hoja de Trabajo para listado'!$CD$151:$DC$151,0)),0)</f>
        <v>0</v>
      </c>
      <c r="J448" s="243">
        <f ca="1">+IFERROR(INDEX('Hoja de Trabajo para listado'!$A$155:$Z$1048576,MATCH($A448,'Hoja de Trabajo para listado'!$A$155:$A$1048576,0),MATCH((CUADRO!J$5&amp;$E448),'Hoja de Trabajo para listado'!$A$151:$Z$151,0)),0)+IFERROR(INDEX('Hoja de Trabajo para listado'!$AB$155:$BA$1048576,MATCH($A448,'Hoja de Trabajo para listado'!$AB$155:$AB$1048576,0),MATCH((CUADRO!J$5&amp;$E448),'Hoja de Trabajo para listado'!$AB$151:$BA$151,0)),0)+IFERROR(INDEX('Hoja de Trabajo para listado'!$BC$155:$CB$1048576,MATCH($A448,'Hoja de Trabajo para listado'!$BC$155:$BC$1048576,0),MATCH((CUADRO!J$5&amp;$E448),'Hoja de Trabajo para listado'!$BC$151:$CB$151,0)),0)+IFERROR(INDEX('Hoja de Trabajo para listado'!$DE$153:$DG$274,MATCH($A448,'Hoja de Trabajo para listado'!$DE$153:$DE$1048576,0),MATCH((CUADRO!J$5&amp;$E448),'Hoja de Trabajo para listado'!$DE$151:$DG$151,0)),0)+IFERROR(INDEX('Hoja de Trabajo para listado'!$CD$155:$DC$1048576,MATCH($A448,'Hoja de Trabajo para listado'!$CD$155:$CD$1048576,0),MATCH((CUADRO!J$5&amp;$E448),'Hoja de Trabajo para listado'!$CD$151:$DC$151,0)),0)</f>
        <v>0</v>
      </c>
      <c r="K448" s="243">
        <f ca="1">+IFERROR(INDEX('Hoja de Trabajo para listado'!$A$155:$Z$1048576,MATCH($A448,'Hoja de Trabajo para listado'!$A$155:$A$1048576,0),MATCH((CUADRO!K$5&amp;$E448),'Hoja de Trabajo para listado'!$A$151:$Z$151,0)),0)+IFERROR(INDEX('Hoja de Trabajo para listado'!$AB$155:$BA$1048576,MATCH($A448,'Hoja de Trabajo para listado'!$AB$155:$AB$1048576,0),MATCH((CUADRO!K$5&amp;$E448),'Hoja de Trabajo para listado'!$AB$151:$BA$151,0)),0)+IFERROR(INDEX('Hoja de Trabajo para listado'!$BC$155:$CB$1048576,MATCH($A448,'Hoja de Trabajo para listado'!$BC$155:$BC$1048576,0),MATCH((CUADRO!K$5&amp;$E448),'Hoja de Trabajo para listado'!$BC$151:$CB$151,0)),0)+IFERROR(INDEX('Hoja de Trabajo para listado'!$DE$153:$DG$274,MATCH($A448,'Hoja de Trabajo para listado'!$DE$153:$DE$1048576,0),MATCH((CUADRO!K$5&amp;$E448),'Hoja de Trabajo para listado'!$DE$151:$DG$151,0)),0)+IFERROR(INDEX('Hoja de Trabajo para listado'!$CD$155:$DC$1048576,MATCH($A448,'Hoja de Trabajo para listado'!$CD$155:$CD$1048576,0),MATCH((CUADRO!K$5&amp;$E448),'Hoja de Trabajo para listado'!$CD$151:$DC$151,0)),0)</f>
        <v>0</v>
      </c>
      <c r="L448" s="243">
        <f ca="1">+IFERROR(INDEX('Hoja de Trabajo para listado'!$A$155:$Z$1048576,MATCH($A448,'Hoja de Trabajo para listado'!$A$155:$A$1048576,0),MATCH((CUADRO!L$5&amp;$E448),'Hoja de Trabajo para listado'!$A$151:$Z$151,0)),0)+IFERROR(INDEX('Hoja de Trabajo para listado'!$AB$155:$BA$1048576,MATCH($A448,'Hoja de Trabajo para listado'!$AB$155:$AB$1048576,0),MATCH((CUADRO!L$5&amp;$E448),'Hoja de Trabajo para listado'!$AB$151:$BA$151,0)),0)+IFERROR(INDEX('Hoja de Trabajo para listado'!$BC$155:$CB$1048576,MATCH($A448,'Hoja de Trabajo para listado'!$BC$155:$BC$1048576,0),MATCH((CUADRO!L$5&amp;$E448),'Hoja de Trabajo para listado'!$BC$151:$CB$151,0)),0)+IFERROR(INDEX('Hoja de Trabajo para listado'!$DE$153:$DG$274,MATCH($A448,'Hoja de Trabajo para listado'!$DE$153:$DE$1048576,0),MATCH((CUADRO!L$5&amp;$E448),'Hoja de Trabajo para listado'!$DE$151:$DG$151,0)),0)+IFERROR(INDEX('Hoja de Trabajo para listado'!$CD$155:$DC$1048576,MATCH($A448,'Hoja de Trabajo para listado'!$CD$155:$CD$1048576,0),MATCH((CUADRO!L$5&amp;$E448),'Hoja de Trabajo para listado'!$CD$151:$DC$151,0)),0)</f>
        <v>0</v>
      </c>
      <c r="M448" s="243">
        <f ca="1">+IFERROR(INDEX('Hoja de Trabajo para listado'!$A$155:$Z$1048576,MATCH($A448,'Hoja de Trabajo para listado'!$A$155:$A$1048576,0),MATCH((CUADRO!M$5&amp;$E448),'Hoja de Trabajo para listado'!$A$151:$Z$151,0)),0)+IFERROR(INDEX('Hoja de Trabajo para listado'!$AB$155:$BA$1048576,MATCH($A448,'Hoja de Trabajo para listado'!$AB$155:$AB$1048576,0),MATCH((CUADRO!M$5&amp;$E448),'Hoja de Trabajo para listado'!$AB$151:$BA$151,0)),0)+IFERROR(INDEX('Hoja de Trabajo para listado'!$BC$155:$CB$1048576,MATCH($A448,'Hoja de Trabajo para listado'!$BC$155:$BC$1048576,0),MATCH((CUADRO!M$5&amp;$E448),'Hoja de Trabajo para listado'!$BC$151:$CB$151,0)),0)+IFERROR(INDEX('Hoja de Trabajo para listado'!$DE$153:$DG$274,MATCH($A448,'Hoja de Trabajo para listado'!$DE$153:$DE$1048576,0),MATCH((CUADRO!M$5&amp;$E448),'Hoja de Trabajo para listado'!$DE$151:$DG$151,0)),0)+IFERROR(INDEX('Hoja de Trabajo para listado'!$CD$155:$DC$1048576,MATCH($A448,'Hoja de Trabajo para listado'!$CD$155:$CD$1048576,0),MATCH((CUADRO!M$5&amp;$E448),'Hoja de Trabajo para listado'!$CD$151:$DC$151,0)),0)</f>
        <v>0</v>
      </c>
      <c r="N448" s="243">
        <f ca="1">+IFERROR(INDEX('Hoja de Trabajo para listado'!$A$155:$Z$1048576,MATCH($A448,'Hoja de Trabajo para listado'!$A$155:$A$1048576,0),MATCH((CUADRO!N$5&amp;$E448),'Hoja de Trabajo para listado'!$A$151:$Z$151,0)),0)+IFERROR(INDEX('Hoja de Trabajo para listado'!$AB$155:$BA$1048576,MATCH($A448,'Hoja de Trabajo para listado'!$AB$155:$AB$1048576,0),MATCH((CUADRO!N$5&amp;$E448),'Hoja de Trabajo para listado'!$AB$151:$BA$151,0)),0)+IFERROR(INDEX('Hoja de Trabajo para listado'!$BC$155:$CB$1048576,MATCH($A448,'Hoja de Trabajo para listado'!$BC$155:$BC$1048576,0),MATCH((CUADRO!N$5&amp;$E448),'Hoja de Trabajo para listado'!$BC$151:$CB$151,0)),0)+IFERROR(INDEX('Hoja de Trabajo para listado'!$DE$153:$DG$274,MATCH($A448,'Hoja de Trabajo para listado'!$DE$153:$DE$1048576,0),MATCH((CUADRO!N$5&amp;$E448),'Hoja de Trabajo para listado'!$DE$151:$DG$151,0)),0)+IFERROR(INDEX('Hoja de Trabajo para listado'!$CD$155:$DC$1048576,MATCH($A448,'Hoja de Trabajo para listado'!$CD$155:$CD$1048576,0),MATCH((CUADRO!N$5&amp;$E448),'Hoja de Trabajo para listado'!$CD$151:$DC$151,0)),0)</f>
        <v>0</v>
      </c>
      <c r="O448" s="243">
        <f ca="1">+IFERROR(INDEX('Hoja de Trabajo para listado'!$A$155:$Z$1048576,MATCH($A448,'Hoja de Trabajo para listado'!$A$155:$A$1048576,0),MATCH((CUADRO!O$5&amp;$E448),'Hoja de Trabajo para listado'!$A$151:$Z$151,0)),0)+IFERROR(INDEX('Hoja de Trabajo para listado'!$AB$155:$BA$1048576,MATCH($A448,'Hoja de Trabajo para listado'!$AB$155:$AB$1048576,0),MATCH((CUADRO!O$5&amp;$E448),'Hoja de Trabajo para listado'!$AB$151:$BA$151,0)),0)+IFERROR(INDEX('Hoja de Trabajo para listado'!$BC$155:$CB$1048576,MATCH($A448,'Hoja de Trabajo para listado'!$BC$155:$BC$1048576,0),MATCH((CUADRO!O$5&amp;$E448),'Hoja de Trabajo para listado'!$BC$151:$CB$151,0)),0)+IFERROR(INDEX('Hoja de Trabajo para listado'!$DE$153:$DG$274,MATCH($A448,'Hoja de Trabajo para listado'!$DE$153:$DE$1048576,0),MATCH((CUADRO!O$5&amp;$E448),'Hoja de Trabajo para listado'!$DE$151:$DG$151,0)),0)+IFERROR(INDEX('Hoja de Trabajo para listado'!$CD$155:$DC$1048576,MATCH($A448,'Hoja de Trabajo para listado'!$CD$155:$CD$1048576,0),MATCH((CUADRO!O$5&amp;$E448),'Hoja de Trabajo para listado'!$CD$151:$DC$151,0)),0)</f>
        <v>0</v>
      </c>
      <c r="P448" s="243">
        <f ca="1">+IFERROR(INDEX('Hoja de Trabajo para listado'!$A$155:$Z$1048576,MATCH($A448,'Hoja de Trabajo para listado'!$A$155:$A$1048576,0),MATCH((CUADRO!P$5&amp;$E448),'Hoja de Trabajo para listado'!$A$151:$Z$151,0)),0)+IFERROR(INDEX('Hoja de Trabajo para listado'!$AB$155:$BA$1048576,MATCH($A448,'Hoja de Trabajo para listado'!$AB$155:$AB$1048576,0),MATCH((CUADRO!P$5&amp;$E448),'Hoja de Trabajo para listado'!$AB$151:$BA$151,0)),0)+IFERROR(INDEX('Hoja de Trabajo para listado'!$BC$155:$CB$1048576,MATCH($A448,'Hoja de Trabajo para listado'!$BC$155:$BC$1048576,0),MATCH((CUADRO!P$5&amp;$E448),'Hoja de Trabajo para listado'!$BC$151:$CB$151,0)),0)+IFERROR(INDEX('Hoja de Trabajo para listado'!$DE$153:$DG$274,MATCH($A448,'Hoja de Trabajo para listado'!$DE$153:$DE$1048576,0),MATCH((CUADRO!P$5&amp;$E448),'Hoja de Trabajo para listado'!$DE$151:$DG$151,0)),0)+IFERROR(INDEX('Hoja de Trabajo para listado'!$CD$155:$DC$1048576,MATCH($A448,'Hoja de Trabajo para listado'!$CD$155:$CD$1048576,0),MATCH((CUADRO!P$5&amp;$E448),'Hoja de Trabajo para listado'!$CD$151:$DC$151,0)),0)</f>
        <v>0</v>
      </c>
      <c r="Q448" s="243">
        <f ca="1">+IFERROR(INDEX('Hoja de Trabajo para listado'!$A$155:$Z$1048576,MATCH($A448,'Hoja de Trabajo para listado'!$A$155:$A$1048576,0),MATCH((CUADRO!Q$5&amp;$E448),'Hoja de Trabajo para listado'!$A$151:$Z$151,0)),0)+IFERROR(INDEX('Hoja de Trabajo para listado'!$AB$155:$BA$1048576,MATCH($A448,'Hoja de Trabajo para listado'!$AB$155:$AB$1048576,0),MATCH((CUADRO!Q$5&amp;$E448),'Hoja de Trabajo para listado'!$AB$151:$BA$151,0)),0)+IFERROR(INDEX('Hoja de Trabajo para listado'!$BC$155:$CB$1048576,MATCH($A448,'Hoja de Trabajo para listado'!$BC$155:$BC$1048576,0),MATCH((CUADRO!Q$5&amp;$E448),'Hoja de Trabajo para listado'!$BC$151:$CB$151,0)),0)+IFERROR(INDEX('Hoja de Trabajo para listado'!$DE$153:$DG$274,MATCH($A448,'Hoja de Trabajo para listado'!$DE$153:$DE$1048576,0),MATCH((CUADRO!Q$5&amp;$E448),'Hoja de Trabajo para listado'!$DE$151:$DG$151,0)),0)+IFERROR(INDEX('Hoja de Trabajo para listado'!$CD$155:$DC$1048576,MATCH($A448,'Hoja de Trabajo para listado'!$CD$155:$CD$1048576,0),MATCH((CUADRO!Q$5&amp;$E448),'Hoja de Trabajo para listado'!$CD$151:$DC$151,0)),0)</f>
        <v>0</v>
      </c>
      <c r="R448" s="243">
        <f t="shared" ca="1" si="15"/>
        <v>0</v>
      </c>
      <c r="S448" s="249"/>
      <c r="T448" s="243">
        <f ca="1">+T449</f>
        <v>0</v>
      </c>
      <c r="U448" s="242">
        <f t="shared" si="16"/>
        <v>1</v>
      </c>
      <c r="V448" s="333" t="str">
        <f>+VLOOKUP(A448,bd_lista!$A$3:$E$590,5,FALSE)</f>
        <v>Gobiernos Autonomos Municipales</v>
      </c>
      <c r="W448" s="391" t="str">
        <f>+V448</f>
        <v>Gobiernos Autonomos Municipales</v>
      </c>
      <c r="X448" s="242">
        <f>+VLOOKUP(A448,[4]Sheet1!$A$13:$D$744,4,FALSE)</f>
        <v>0</v>
      </c>
      <c r="Y448" s="242" t="e">
        <f>+VLOOKUP(X448,bd_lista!$A$3:$C$590,3,FALSE)</f>
        <v>#N/A</v>
      </c>
      <c r="Z448" s="294">
        <f>+X448</f>
        <v>0</v>
      </c>
      <c r="AA448" s="295" t="e">
        <f>+Y448</f>
        <v>#N/A</v>
      </c>
    </row>
    <row r="449" spans="1:27" customFormat="1" ht="15" hidden="1" customHeight="1">
      <c r="A449" s="32">
        <v>1106</v>
      </c>
      <c r="B449" s="388"/>
      <c r="C449" s="247" t="str">
        <f>+VLOOKUP(A449,bd_lista!$A$3:$C$590,3,FALSE)</f>
        <v>Gobierno Autónomo Municipal de Villa Zudañez (Tacopaya)</v>
      </c>
      <c r="D449" s="390"/>
      <c r="E449" s="244" t="s">
        <v>1305</v>
      </c>
      <c r="F449" s="243">
        <f ca="1">+IFERROR(INDEX('Hoja de Trabajo para listado'!$A$155:$Z$1048576,MATCH($A449,'Hoja de Trabajo para listado'!$A$155:$A$1048576,0),MATCH((CUADRO!F$5&amp;$E449),'Hoja de Trabajo para listado'!$A$151:$Z$151,0)),0)+IFERROR(INDEX('Hoja de Trabajo para listado'!$AB$155:$BA$1048576,MATCH($A449,'Hoja de Trabajo para listado'!$AB$155:$AB$1048576,0),MATCH((CUADRO!F$5&amp;$E449),'Hoja de Trabajo para listado'!$AB$151:$BA$151,0)),0)+IFERROR(INDEX('Hoja de Trabajo para listado'!$BC$155:$CB$1048576,MATCH($A449,'Hoja de Trabajo para listado'!$BC$155:$BC$1048576,0),MATCH((CUADRO!F$5&amp;$E449),'Hoja de Trabajo para listado'!$BC$151:$CB$151,0)),0)+IFERROR(INDEX('Hoja de Trabajo para listado'!$DE$153:$DG$274,MATCH($A449,'Hoja de Trabajo para listado'!$DE$153:$DE$1048576,0),MATCH((CUADRO!F$5&amp;$E449),'Hoja de Trabajo para listado'!$DE$151:$DG$151,0)),0)+IFERROR(INDEX('Hoja de Trabajo para listado'!$CD$155:$DC$1048576,MATCH($A449,'Hoja de Trabajo para listado'!$CD$155:$CD$1048576,0),MATCH((CUADRO!F$5&amp;$E449),'Hoja de Trabajo para listado'!$CD$151:$DC$151,0)),0)</f>
        <v>0</v>
      </c>
      <c r="G449" s="243">
        <f ca="1">+IFERROR(INDEX('Hoja de Trabajo para listado'!$A$155:$Z$1048576,MATCH($A449,'Hoja de Trabajo para listado'!$A$155:$A$1048576,0),MATCH((CUADRO!G$5&amp;$E449),'Hoja de Trabajo para listado'!$A$151:$Z$151,0)),0)+IFERROR(INDEX('Hoja de Trabajo para listado'!$AB$155:$BA$1048576,MATCH($A449,'Hoja de Trabajo para listado'!$AB$155:$AB$1048576,0),MATCH((CUADRO!G$5&amp;$E449),'Hoja de Trabajo para listado'!$AB$151:$BA$151,0)),0)+IFERROR(INDEX('Hoja de Trabajo para listado'!$BC$155:$CB$1048576,MATCH($A449,'Hoja de Trabajo para listado'!$BC$155:$BC$1048576,0),MATCH((CUADRO!G$5&amp;$E449),'Hoja de Trabajo para listado'!$BC$151:$CB$151,0)),0)+IFERROR(INDEX('Hoja de Trabajo para listado'!$DE$153:$DG$274,MATCH($A449,'Hoja de Trabajo para listado'!$DE$153:$DE$1048576,0),MATCH((CUADRO!G$5&amp;$E449),'Hoja de Trabajo para listado'!$DE$151:$DG$151,0)),0)+IFERROR(INDEX('Hoja de Trabajo para listado'!$CD$155:$DC$1048576,MATCH($A449,'Hoja de Trabajo para listado'!$CD$155:$CD$1048576,0),MATCH((CUADRO!G$5&amp;$E449),'Hoja de Trabajo para listado'!$CD$151:$DC$151,0)),0)</f>
        <v>0</v>
      </c>
      <c r="H449" s="243">
        <f ca="1">+IFERROR(INDEX('Hoja de Trabajo para listado'!$A$155:$Z$1048576,MATCH($A449,'Hoja de Trabajo para listado'!$A$155:$A$1048576,0),MATCH((CUADRO!H$5&amp;$E449),'Hoja de Trabajo para listado'!$A$151:$Z$151,0)),0)+IFERROR(INDEX('Hoja de Trabajo para listado'!$AB$155:$BA$1048576,MATCH($A449,'Hoja de Trabajo para listado'!$AB$155:$AB$1048576,0),MATCH((CUADRO!H$5&amp;$E449),'Hoja de Trabajo para listado'!$AB$151:$BA$151,0)),0)+IFERROR(INDEX('Hoja de Trabajo para listado'!$BC$155:$CB$1048576,MATCH($A449,'Hoja de Trabajo para listado'!$BC$155:$BC$1048576,0),MATCH((CUADRO!H$5&amp;$E449),'Hoja de Trabajo para listado'!$BC$151:$CB$151,0)),0)+IFERROR(INDEX('Hoja de Trabajo para listado'!$DE$153:$DG$274,MATCH($A449,'Hoja de Trabajo para listado'!$DE$153:$DE$1048576,0),MATCH((CUADRO!H$5&amp;$E449),'Hoja de Trabajo para listado'!$DE$151:$DG$151,0)),0)+IFERROR(INDEX('Hoja de Trabajo para listado'!$CD$155:$DC$1048576,MATCH($A449,'Hoja de Trabajo para listado'!$CD$155:$CD$1048576,0),MATCH((CUADRO!H$5&amp;$E449),'Hoja de Trabajo para listado'!$CD$151:$DC$151,0)),0)</f>
        <v>0</v>
      </c>
      <c r="I449" s="243">
        <f ca="1">+IFERROR(INDEX('Hoja de Trabajo para listado'!$A$155:$Z$1048576,MATCH($A449,'Hoja de Trabajo para listado'!$A$155:$A$1048576,0),MATCH((CUADRO!I$5&amp;$E449),'Hoja de Trabajo para listado'!$A$151:$Z$151,0)),0)+IFERROR(INDEX('Hoja de Trabajo para listado'!$AB$155:$BA$1048576,MATCH($A449,'Hoja de Trabajo para listado'!$AB$155:$AB$1048576,0),MATCH((CUADRO!I$5&amp;$E449),'Hoja de Trabajo para listado'!$AB$151:$BA$151,0)),0)+IFERROR(INDEX('Hoja de Trabajo para listado'!$BC$155:$CB$1048576,MATCH($A449,'Hoja de Trabajo para listado'!$BC$155:$BC$1048576,0),MATCH((CUADRO!I$5&amp;$E449),'Hoja de Trabajo para listado'!$BC$151:$CB$151,0)),0)+IFERROR(INDEX('Hoja de Trabajo para listado'!$DE$153:$DG$274,MATCH($A449,'Hoja de Trabajo para listado'!$DE$153:$DE$1048576,0),MATCH((CUADRO!I$5&amp;$E449),'Hoja de Trabajo para listado'!$DE$151:$DG$151,0)),0)+IFERROR(INDEX('Hoja de Trabajo para listado'!$CD$155:$DC$1048576,MATCH($A449,'Hoja de Trabajo para listado'!$CD$155:$CD$1048576,0),MATCH((CUADRO!I$5&amp;$E449),'Hoja de Trabajo para listado'!$CD$151:$DC$151,0)),0)</f>
        <v>0</v>
      </c>
      <c r="J449" s="243">
        <f ca="1">+IFERROR(INDEX('Hoja de Trabajo para listado'!$A$155:$Z$1048576,MATCH($A449,'Hoja de Trabajo para listado'!$A$155:$A$1048576,0),MATCH((CUADRO!J$5&amp;$E449),'Hoja de Trabajo para listado'!$A$151:$Z$151,0)),0)+IFERROR(INDEX('Hoja de Trabajo para listado'!$AB$155:$BA$1048576,MATCH($A449,'Hoja de Trabajo para listado'!$AB$155:$AB$1048576,0),MATCH((CUADRO!J$5&amp;$E449),'Hoja de Trabajo para listado'!$AB$151:$BA$151,0)),0)+IFERROR(INDEX('Hoja de Trabajo para listado'!$BC$155:$CB$1048576,MATCH($A449,'Hoja de Trabajo para listado'!$BC$155:$BC$1048576,0),MATCH((CUADRO!J$5&amp;$E449),'Hoja de Trabajo para listado'!$BC$151:$CB$151,0)),0)+IFERROR(INDEX('Hoja de Trabajo para listado'!$DE$153:$DG$274,MATCH($A449,'Hoja de Trabajo para listado'!$DE$153:$DE$1048576,0),MATCH((CUADRO!J$5&amp;$E449),'Hoja de Trabajo para listado'!$DE$151:$DG$151,0)),0)+IFERROR(INDEX('Hoja de Trabajo para listado'!$CD$155:$DC$1048576,MATCH($A449,'Hoja de Trabajo para listado'!$CD$155:$CD$1048576,0),MATCH((CUADRO!J$5&amp;$E449),'Hoja de Trabajo para listado'!$CD$151:$DC$151,0)),0)</f>
        <v>0</v>
      </c>
      <c r="K449" s="243">
        <f ca="1">+IFERROR(INDEX('Hoja de Trabajo para listado'!$A$155:$Z$1048576,MATCH($A449,'Hoja de Trabajo para listado'!$A$155:$A$1048576,0),MATCH((CUADRO!K$5&amp;$E449),'Hoja de Trabajo para listado'!$A$151:$Z$151,0)),0)+IFERROR(INDEX('Hoja de Trabajo para listado'!$AB$155:$BA$1048576,MATCH($A449,'Hoja de Trabajo para listado'!$AB$155:$AB$1048576,0),MATCH((CUADRO!K$5&amp;$E449),'Hoja de Trabajo para listado'!$AB$151:$BA$151,0)),0)+IFERROR(INDEX('Hoja de Trabajo para listado'!$BC$155:$CB$1048576,MATCH($A449,'Hoja de Trabajo para listado'!$BC$155:$BC$1048576,0),MATCH((CUADRO!K$5&amp;$E449),'Hoja de Trabajo para listado'!$BC$151:$CB$151,0)),0)+IFERROR(INDEX('Hoja de Trabajo para listado'!$DE$153:$DG$274,MATCH($A449,'Hoja de Trabajo para listado'!$DE$153:$DE$1048576,0),MATCH((CUADRO!K$5&amp;$E449),'Hoja de Trabajo para listado'!$DE$151:$DG$151,0)),0)+IFERROR(INDEX('Hoja de Trabajo para listado'!$CD$155:$DC$1048576,MATCH($A449,'Hoja de Trabajo para listado'!$CD$155:$CD$1048576,0),MATCH((CUADRO!K$5&amp;$E449),'Hoja de Trabajo para listado'!$CD$151:$DC$151,0)),0)</f>
        <v>0</v>
      </c>
      <c r="L449" s="243">
        <f ca="1">+IFERROR(INDEX('Hoja de Trabajo para listado'!$A$155:$Z$1048576,MATCH($A449,'Hoja de Trabajo para listado'!$A$155:$A$1048576,0),MATCH((CUADRO!L$5&amp;$E449),'Hoja de Trabajo para listado'!$A$151:$Z$151,0)),0)+IFERROR(INDEX('Hoja de Trabajo para listado'!$AB$155:$BA$1048576,MATCH($A449,'Hoja de Trabajo para listado'!$AB$155:$AB$1048576,0),MATCH((CUADRO!L$5&amp;$E449),'Hoja de Trabajo para listado'!$AB$151:$BA$151,0)),0)+IFERROR(INDEX('Hoja de Trabajo para listado'!$BC$155:$CB$1048576,MATCH($A449,'Hoja de Trabajo para listado'!$BC$155:$BC$1048576,0),MATCH((CUADRO!L$5&amp;$E449),'Hoja de Trabajo para listado'!$BC$151:$CB$151,0)),0)+IFERROR(INDEX('Hoja de Trabajo para listado'!$DE$153:$DG$274,MATCH($A449,'Hoja de Trabajo para listado'!$DE$153:$DE$1048576,0),MATCH((CUADRO!L$5&amp;$E449),'Hoja de Trabajo para listado'!$DE$151:$DG$151,0)),0)+IFERROR(INDEX('Hoja de Trabajo para listado'!$CD$155:$DC$1048576,MATCH($A449,'Hoja de Trabajo para listado'!$CD$155:$CD$1048576,0),MATCH((CUADRO!L$5&amp;$E449),'Hoja de Trabajo para listado'!$CD$151:$DC$151,0)),0)</f>
        <v>0</v>
      </c>
      <c r="M449" s="243">
        <f ca="1">+IFERROR(INDEX('Hoja de Trabajo para listado'!$A$155:$Z$1048576,MATCH($A449,'Hoja de Trabajo para listado'!$A$155:$A$1048576,0),MATCH((CUADRO!M$5&amp;$E449),'Hoja de Trabajo para listado'!$A$151:$Z$151,0)),0)+IFERROR(INDEX('Hoja de Trabajo para listado'!$AB$155:$BA$1048576,MATCH($A449,'Hoja de Trabajo para listado'!$AB$155:$AB$1048576,0),MATCH((CUADRO!M$5&amp;$E449),'Hoja de Trabajo para listado'!$AB$151:$BA$151,0)),0)+IFERROR(INDEX('Hoja de Trabajo para listado'!$BC$155:$CB$1048576,MATCH($A449,'Hoja de Trabajo para listado'!$BC$155:$BC$1048576,0),MATCH((CUADRO!M$5&amp;$E449),'Hoja de Trabajo para listado'!$BC$151:$CB$151,0)),0)+IFERROR(INDEX('Hoja de Trabajo para listado'!$DE$153:$DG$274,MATCH($A449,'Hoja de Trabajo para listado'!$DE$153:$DE$1048576,0),MATCH((CUADRO!M$5&amp;$E449),'Hoja de Trabajo para listado'!$DE$151:$DG$151,0)),0)+IFERROR(INDEX('Hoja de Trabajo para listado'!$CD$155:$DC$1048576,MATCH($A449,'Hoja de Trabajo para listado'!$CD$155:$CD$1048576,0),MATCH((CUADRO!M$5&amp;$E449),'Hoja de Trabajo para listado'!$CD$151:$DC$151,0)),0)</f>
        <v>0</v>
      </c>
      <c r="N449" s="243">
        <f ca="1">+IFERROR(INDEX('Hoja de Trabajo para listado'!$A$155:$Z$1048576,MATCH($A449,'Hoja de Trabajo para listado'!$A$155:$A$1048576,0),MATCH((CUADRO!N$5&amp;$E449),'Hoja de Trabajo para listado'!$A$151:$Z$151,0)),0)+IFERROR(INDEX('Hoja de Trabajo para listado'!$AB$155:$BA$1048576,MATCH($A449,'Hoja de Trabajo para listado'!$AB$155:$AB$1048576,0),MATCH((CUADRO!N$5&amp;$E449),'Hoja de Trabajo para listado'!$AB$151:$BA$151,0)),0)+IFERROR(INDEX('Hoja de Trabajo para listado'!$BC$155:$CB$1048576,MATCH($A449,'Hoja de Trabajo para listado'!$BC$155:$BC$1048576,0),MATCH((CUADRO!N$5&amp;$E449),'Hoja de Trabajo para listado'!$BC$151:$CB$151,0)),0)+IFERROR(INDEX('Hoja de Trabajo para listado'!$DE$153:$DG$274,MATCH($A449,'Hoja de Trabajo para listado'!$DE$153:$DE$1048576,0),MATCH((CUADRO!N$5&amp;$E449),'Hoja de Trabajo para listado'!$DE$151:$DG$151,0)),0)+IFERROR(INDEX('Hoja de Trabajo para listado'!$CD$155:$DC$1048576,MATCH($A449,'Hoja de Trabajo para listado'!$CD$155:$CD$1048576,0),MATCH((CUADRO!N$5&amp;$E449),'Hoja de Trabajo para listado'!$CD$151:$DC$151,0)),0)</f>
        <v>0</v>
      </c>
      <c r="O449" s="243">
        <f ca="1">+IFERROR(INDEX('Hoja de Trabajo para listado'!$A$155:$Z$1048576,MATCH($A449,'Hoja de Trabajo para listado'!$A$155:$A$1048576,0),MATCH((CUADRO!O$5&amp;$E449),'Hoja de Trabajo para listado'!$A$151:$Z$151,0)),0)+IFERROR(INDEX('Hoja de Trabajo para listado'!$AB$155:$BA$1048576,MATCH($A449,'Hoja de Trabajo para listado'!$AB$155:$AB$1048576,0),MATCH((CUADRO!O$5&amp;$E449),'Hoja de Trabajo para listado'!$AB$151:$BA$151,0)),0)+IFERROR(INDEX('Hoja de Trabajo para listado'!$BC$155:$CB$1048576,MATCH($A449,'Hoja de Trabajo para listado'!$BC$155:$BC$1048576,0),MATCH((CUADRO!O$5&amp;$E449),'Hoja de Trabajo para listado'!$BC$151:$CB$151,0)),0)+IFERROR(INDEX('Hoja de Trabajo para listado'!$DE$153:$DG$274,MATCH($A449,'Hoja de Trabajo para listado'!$DE$153:$DE$1048576,0),MATCH((CUADRO!O$5&amp;$E449),'Hoja de Trabajo para listado'!$DE$151:$DG$151,0)),0)+IFERROR(INDEX('Hoja de Trabajo para listado'!$CD$155:$DC$1048576,MATCH($A449,'Hoja de Trabajo para listado'!$CD$155:$CD$1048576,0),MATCH((CUADRO!O$5&amp;$E449),'Hoja de Trabajo para listado'!$CD$151:$DC$151,0)),0)</f>
        <v>0</v>
      </c>
      <c r="P449" s="243">
        <f ca="1">+IFERROR(INDEX('Hoja de Trabajo para listado'!$A$155:$Z$1048576,MATCH($A449,'Hoja de Trabajo para listado'!$A$155:$A$1048576,0),MATCH((CUADRO!P$5&amp;$E449),'Hoja de Trabajo para listado'!$A$151:$Z$151,0)),0)+IFERROR(INDEX('Hoja de Trabajo para listado'!$AB$155:$BA$1048576,MATCH($A449,'Hoja de Trabajo para listado'!$AB$155:$AB$1048576,0),MATCH((CUADRO!P$5&amp;$E449),'Hoja de Trabajo para listado'!$AB$151:$BA$151,0)),0)+IFERROR(INDEX('Hoja de Trabajo para listado'!$BC$155:$CB$1048576,MATCH($A449,'Hoja de Trabajo para listado'!$BC$155:$BC$1048576,0),MATCH((CUADRO!P$5&amp;$E449),'Hoja de Trabajo para listado'!$BC$151:$CB$151,0)),0)+IFERROR(INDEX('Hoja de Trabajo para listado'!$DE$153:$DG$274,MATCH($A449,'Hoja de Trabajo para listado'!$DE$153:$DE$1048576,0),MATCH((CUADRO!P$5&amp;$E449),'Hoja de Trabajo para listado'!$DE$151:$DG$151,0)),0)+IFERROR(INDEX('Hoja de Trabajo para listado'!$CD$155:$DC$1048576,MATCH($A449,'Hoja de Trabajo para listado'!$CD$155:$CD$1048576,0),MATCH((CUADRO!P$5&amp;$E449),'Hoja de Trabajo para listado'!$CD$151:$DC$151,0)),0)</f>
        <v>0</v>
      </c>
      <c r="Q449" s="243">
        <f ca="1">+IFERROR(INDEX('Hoja de Trabajo para listado'!$A$155:$Z$1048576,MATCH($A449,'Hoja de Trabajo para listado'!$A$155:$A$1048576,0),MATCH((CUADRO!Q$5&amp;$E449),'Hoja de Trabajo para listado'!$A$151:$Z$151,0)),0)+IFERROR(INDEX('Hoja de Trabajo para listado'!$AB$155:$BA$1048576,MATCH($A449,'Hoja de Trabajo para listado'!$AB$155:$AB$1048576,0),MATCH((CUADRO!Q$5&amp;$E449),'Hoja de Trabajo para listado'!$AB$151:$BA$151,0)),0)+IFERROR(INDEX('Hoja de Trabajo para listado'!$BC$155:$CB$1048576,MATCH($A449,'Hoja de Trabajo para listado'!$BC$155:$BC$1048576,0),MATCH((CUADRO!Q$5&amp;$E449),'Hoja de Trabajo para listado'!$BC$151:$CB$151,0)),0)+IFERROR(INDEX('Hoja de Trabajo para listado'!$DE$153:$DG$274,MATCH($A449,'Hoja de Trabajo para listado'!$DE$153:$DE$1048576,0),MATCH((CUADRO!Q$5&amp;$E449),'Hoja de Trabajo para listado'!$DE$151:$DG$151,0)),0)+IFERROR(INDEX('Hoja de Trabajo para listado'!$CD$155:$DC$1048576,MATCH($A449,'Hoja de Trabajo para listado'!$CD$155:$CD$1048576,0),MATCH((CUADRO!Q$5&amp;$E449),'Hoja de Trabajo para listado'!$CD$151:$DC$151,0)),0)</f>
        <v>0</v>
      </c>
      <c r="R449" s="243">
        <f t="shared" ca="1" si="15"/>
        <v>0</v>
      </c>
      <c r="S449" s="249">
        <f ca="1">+R448+R449</f>
        <v>0</v>
      </c>
      <c r="T449" s="243">
        <f ca="1">+S449</f>
        <v>0</v>
      </c>
      <c r="U449" s="242">
        <f t="shared" si="16"/>
        <v>2</v>
      </c>
      <c r="V449" s="333" t="str">
        <f>+VLOOKUP(A449,bd_lista!$A$3:$E$590,5,FALSE)</f>
        <v>Gobiernos Autonomos Municipales</v>
      </c>
      <c r="W449" s="392"/>
      <c r="X449" s="242">
        <f>+VLOOKUP(A449,[4]Sheet1!$A$13:$D$744,4,FALSE)</f>
        <v>0</v>
      </c>
      <c r="Y449" s="242" t="e">
        <f>+VLOOKUP(X449,bd_lista!$A$3:$C$590,3,FALSE)</f>
        <v>#N/A</v>
      </c>
      <c r="Z449" s="292"/>
      <c r="AA449" s="293"/>
    </row>
    <row r="450" spans="1:27" customFormat="1" ht="15" hidden="1" customHeight="1">
      <c r="A450" s="32">
        <v>1107</v>
      </c>
      <c r="B450" s="387">
        <f>+A450</f>
        <v>1107</v>
      </c>
      <c r="C450" s="247" t="str">
        <f>+VLOOKUP(A450,bd_lista!$A$3:$C$590,3,FALSE)</f>
        <v>Gobierno Autónomo Municipal de Presto</v>
      </c>
      <c r="D450" s="389" t="str">
        <f>+C450</f>
        <v>Gobierno Autónomo Municipal de Presto</v>
      </c>
      <c r="E450" s="242" t="s">
        <v>1304</v>
      </c>
      <c r="F450" s="243">
        <f ca="1">+IFERROR(INDEX('Hoja de Trabajo para listado'!$A$155:$Z$1048576,MATCH($A450,'Hoja de Trabajo para listado'!$A$155:$A$1048576,0),MATCH((CUADRO!F$5&amp;$E450),'Hoja de Trabajo para listado'!$A$151:$Z$151,0)),0)+IFERROR(INDEX('Hoja de Trabajo para listado'!$AB$155:$BA$1048576,MATCH($A450,'Hoja de Trabajo para listado'!$AB$155:$AB$1048576,0),MATCH((CUADRO!F$5&amp;$E450),'Hoja de Trabajo para listado'!$AB$151:$BA$151,0)),0)+IFERROR(INDEX('Hoja de Trabajo para listado'!$BC$155:$CB$1048576,MATCH($A450,'Hoja de Trabajo para listado'!$BC$155:$BC$1048576,0),MATCH((CUADRO!F$5&amp;$E450),'Hoja de Trabajo para listado'!$BC$151:$CB$151,0)),0)+IFERROR(INDEX('Hoja de Trabajo para listado'!$DE$153:$DG$274,MATCH($A450,'Hoja de Trabajo para listado'!$DE$153:$DE$1048576,0),MATCH((CUADRO!F$5&amp;$E450),'Hoja de Trabajo para listado'!$DE$151:$DG$151,0)),0)+IFERROR(INDEX('Hoja de Trabajo para listado'!$CD$155:$DC$1048576,MATCH($A450,'Hoja de Trabajo para listado'!$CD$155:$CD$1048576,0),MATCH((CUADRO!F$5&amp;$E450),'Hoja de Trabajo para listado'!$CD$151:$DC$151,0)),0)</f>
        <v>0</v>
      </c>
      <c r="G450" s="243">
        <f ca="1">+IFERROR(INDEX('Hoja de Trabajo para listado'!$A$155:$Z$1048576,MATCH($A450,'Hoja de Trabajo para listado'!$A$155:$A$1048576,0),MATCH((CUADRO!G$5&amp;$E450),'Hoja de Trabajo para listado'!$A$151:$Z$151,0)),0)+IFERROR(INDEX('Hoja de Trabajo para listado'!$AB$155:$BA$1048576,MATCH($A450,'Hoja de Trabajo para listado'!$AB$155:$AB$1048576,0),MATCH((CUADRO!G$5&amp;$E450),'Hoja de Trabajo para listado'!$AB$151:$BA$151,0)),0)+IFERROR(INDEX('Hoja de Trabajo para listado'!$BC$155:$CB$1048576,MATCH($A450,'Hoja de Trabajo para listado'!$BC$155:$BC$1048576,0),MATCH((CUADRO!G$5&amp;$E450),'Hoja de Trabajo para listado'!$BC$151:$CB$151,0)),0)+IFERROR(INDEX('Hoja de Trabajo para listado'!$DE$153:$DG$274,MATCH($A450,'Hoja de Trabajo para listado'!$DE$153:$DE$1048576,0),MATCH((CUADRO!G$5&amp;$E450),'Hoja de Trabajo para listado'!$DE$151:$DG$151,0)),0)+IFERROR(INDEX('Hoja de Trabajo para listado'!$CD$155:$DC$1048576,MATCH($A450,'Hoja de Trabajo para listado'!$CD$155:$CD$1048576,0),MATCH((CUADRO!G$5&amp;$E450),'Hoja de Trabajo para listado'!$CD$151:$DC$151,0)),0)</f>
        <v>0</v>
      </c>
      <c r="H450" s="243">
        <f ca="1">+IFERROR(INDEX('Hoja de Trabajo para listado'!$A$155:$Z$1048576,MATCH($A450,'Hoja de Trabajo para listado'!$A$155:$A$1048576,0),MATCH((CUADRO!H$5&amp;$E450),'Hoja de Trabajo para listado'!$A$151:$Z$151,0)),0)+IFERROR(INDEX('Hoja de Trabajo para listado'!$AB$155:$BA$1048576,MATCH($A450,'Hoja de Trabajo para listado'!$AB$155:$AB$1048576,0),MATCH((CUADRO!H$5&amp;$E450),'Hoja de Trabajo para listado'!$AB$151:$BA$151,0)),0)+IFERROR(INDEX('Hoja de Trabajo para listado'!$BC$155:$CB$1048576,MATCH($A450,'Hoja de Trabajo para listado'!$BC$155:$BC$1048576,0),MATCH((CUADRO!H$5&amp;$E450),'Hoja de Trabajo para listado'!$BC$151:$CB$151,0)),0)+IFERROR(INDEX('Hoja de Trabajo para listado'!$DE$153:$DG$274,MATCH($A450,'Hoja de Trabajo para listado'!$DE$153:$DE$1048576,0),MATCH((CUADRO!H$5&amp;$E450),'Hoja de Trabajo para listado'!$DE$151:$DG$151,0)),0)+IFERROR(INDEX('Hoja de Trabajo para listado'!$CD$155:$DC$1048576,MATCH($A450,'Hoja de Trabajo para listado'!$CD$155:$CD$1048576,0),MATCH((CUADRO!H$5&amp;$E450),'Hoja de Trabajo para listado'!$CD$151:$DC$151,0)),0)</f>
        <v>0</v>
      </c>
      <c r="I450" s="243">
        <f ca="1">+IFERROR(INDEX('Hoja de Trabajo para listado'!$A$155:$Z$1048576,MATCH($A450,'Hoja de Trabajo para listado'!$A$155:$A$1048576,0),MATCH((CUADRO!I$5&amp;$E450),'Hoja de Trabajo para listado'!$A$151:$Z$151,0)),0)+IFERROR(INDEX('Hoja de Trabajo para listado'!$AB$155:$BA$1048576,MATCH($A450,'Hoja de Trabajo para listado'!$AB$155:$AB$1048576,0),MATCH((CUADRO!I$5&amp;$E450),'Hoja de Trabajo para listado'!$AB$151:$BA$151,0)),0)+IFERROR(INDEX('Hoja de Trabajo para listado'!$BC$155:$CB$1048576,MATCH($A450,'Hoja de Trabajo para listado'!$BC$155:$BC$1048576,0),MATCH((CUADRO!I$5&amp;$E450),'Hoja de Trabajo para listado'!$BC$151:$CB$151,0)),0)+IFERROR(INDEX('Hoja de Trabajo para listado'!$DE$153:$DG$274,MATCH($A450,'Hoja de Trabajo para listado'!$DE$153:$DE$1048576,0),MATCH((CUADRO!I$5&amp;$E450),'Hoja de Trabajo para listado'!$DE$151:$DG$151,0)),0)+IFERROR(INDEX('Hoja de Trabajo para listado'!$CD$155:$DC$1048576,MATCH($A450,'Hoja de Trabajo para listado'!$CD$155:$CD$1048576,0),MATCH((CUADRO!I$5&amp;$E450),'Hoja de Trabajo para listado'!$CD$151:$DC$151,0)),0)</f>
        <v>0</v>
      </c>
      <c r="J450" s="243">
        <f ca="1">+IFERROR(INDEX('Hoja de Trabajo para listado'!$A$155:$Z$1048576,MATCH($A450,'Hoja de Trabajo para listado'!$A$155:$A$1048576,0),MATCH((CUADRO!J$5&amp;$E450),'Hoja de Trabajo para listado'!$A$151:$Z$151,0)),0)+IFERROR(INDEX('Hoja de Trabajo para listado'!$AB$155:$BA$1048576,MATCH($A450,'Hoja de Trabajo para listado'!$AB$155:$AB$1048576,0),MATCH((CUADRO!J$5&amp;$E450),'Hoja de Trabajo para listado'!$AB$151:$BA$151,0)),0)+IFERROR(INDEX('Hoja de Trabajo para listado'!$BC$155:$CB$1048576,MATCH($A450,'Hoja de Trabajo para listado'!$BC$155:$BC$1048576,0),MATCH((CUADRO!J$5&amp;$E450),'Hoja de Trabajo para listado'!$BC$151:$CB$151,0)),0)+IFERROR(INDEX('Hoja de Trabajo para listado'!$DE$153:$DG$274,MATCH($A450,'Hoja de Trabajo para listado'!$DE$153:$DE$1048576,0),MATCH((CUADRO!J$5&amp;$E450),'Hoja de Trabajo para listado'!$DE$151:$DG$151,0)),0)+IFERROR(INDEX('Hoja de Trabajo para listado'!$CD$155:$DC$1048576,MATCH($A450,'Hoja de Trabajo para listado'!$CD$155:$CD$1048576,0),MATCH((CUADRO!J$5&amp;$E450),'Hoja de Trabajo para listado'!$CD$151:$DC$151,0)),0)</f>
        <v>0</v>
      </c>
      <c r="K450" s="243">
        <f ca="1">+IFERROR(INDEX('Hoja de Trabajo para listado'!$A$155:$Z$1048576,MATCH($A450,'Hoja de Trabajo para listado'!$A$155:$A$1048576,0),MATCH((CUADRO!K$5&amp;$E450),'Hoja de Trabajo para listado'!$A$151:$Z$151,0)),0)+IFERROR(INDEX('Hoja de Trabajo para listado'!$AB$155:$BA$1048576,MATCH($A450,'Hoja de Trabajo para listado'!$AB$155:$AB$1048576,0),MATCH((CUADRO!K$5&amp;$E450),'Hoja de Trabajo para listado'!$AB$151:$BA$151,0)),0)+IFERROR(INDEX('Hoja de Trabajo para listado'!$BC$155:$CB$1048576,MATCH($A450,'Hoja de Trabajo para listado'!$BC$155:$BC$1048576,0),MATCH((CUADRO!K$5&amp;$E450),'Hoja de Trabajo para listado'!$BC$151:$CB$151,0)),0)+IFERROR(INDEX('Hoja de Trabajo para listado'!$DE$153:$DG$274,MATCH($A450,'Hoja de Trabajo para listado'!$DE$153:$DE$1048576,0),MATCH((CUADRO!K$5&amp;$E450),'Hoja de Trabajo para listado'!$DE$151:$DG$151,0)),0)+IFERROR(INDEX('Hoja de Trabajo para listado'!$CD$155:$DC$1048576,MATCH($A450,'Hoja de Trabajo para listado'!$CD$155:$CD$1048576,0),MATCH((CUADRO!K$5&amp;$E450),'Hoja de Trabajo para listado'!$CD$151:$DC$151,0)),0)</f>
        <v>0</v>
      </c>
      <c r="L450" s="243">
        <f ca="1">+IFERROR(INDEX('Hoja de Trabajo para listado'!$A$155:$Z$1048576,MATCH($A450,'Hoja de Trabajo para listado'!$A$155:$A$1048576,0),MATCH((CUADRO!L$5&amp;$E450),'Hoja de Trabajo para listado'!$A$151:$Z$151,0)),0)+IFERROR(INDEX('Hoja de Trabajo para listado'!$AB$155:$BA$1048576,MATCH($A450,'Hoja de Trabajo para listado'!$AB$155:$AB$1048576,0),MATCH((CUADRO!L$5&amp;$E450),'Hoja de Trabajo para listado'!$AB$151:$BA$151,0)),0)+IFERROR(INDEX('Hoja de Trabajo para listado'!$BC$155:$CB$1048576,MATCH($A450,'Hoja de Trabajo para listado'!$BC$155:$BC$1048576,0),MATCH((CUADRO!L$5&amp;$E450),'Hoja de Trabajo para listado'!$BC$151:$CB$151,0)),0)+IFERROR(INDEX('Hoja de Trabajo para listado'!$DE$153:$DG$274,MATCH($A450,'Hoja de Trabajo para listado'!$DE$153:$DE$1048576,0),MATCH((CUADRO!L$5&amp;$E450),'Hoja de Trabajo para listado'!$DE$151:$DG$151,0)),0)+IFERROR(INDEX('Hoja de Trabajo para listado'!$CD$155:$DC$1048576,MATCH($A450,'Hoja de Trabajo para listado'!$CD$155:$CD$1048576,0),MATCH((CUADRO!L$5&amp;$E450),'Hoja de Trabajo para listado'!$CD$151:$DC$151,0)),0)</f>
        <v>0</v>
      </c>
      <c r="M450" s="243">
        <f ca="1">+IFERROR(INDEX('Hoja de Trabajo para listado'!$A$155:$Z$1048576,MATCH($A450,'Hoja de Trabajo para listado'!$A$155:$A$1048576,0),MATCH((CUADRO!M$5&amp;$E450),'Hoja de Trabajo para listado'!$A$151:$Z$151,0)),0)+IFERROR(INDEX('Hoja de Trabajo para listado'!$AB$155:$BA$1048576,MATCH($A450,'Hoja de Trabajo para listado'!$AB$155:$AB$1048576,0),MATCH((CUADRO!M$5&amp;$E450),'Hoja de Trabajo para listado'!$AB$151:$BA$151,0)),0)+IFERROR(INDEX('Hoja de Trabajo para listado'!$BC$155:$CB$1048576,MATCH($A450,'Hoja de Trabajo para listado'!$BC$155:$BC$1048576,0),MATCH((CUADRO!M$5&amp;$E450),'Hoja de Trabajo para listado'!$BC$151:$CB$151,0)),0)+IFERROR(INDEX('Hoja de Trabajo para listado'!$DE$153:$DG$274,MATCH($A450,'Hoja de Trabajo para listado'!$DE$153:$DE$1048576,0),MATCH((CUADRO!M$5&amp;$E450),'Hoja de Trabajo para listado'!$DE$151:$DG$151,0)),0)+IFERROR(INDEX('Hoja de Trabajo para listado'!$CD$155:$DC$1048576,MATCH($A450,'Hoja de Trabajo para listado'!$CD$155:$CD$1048576,0),MATCH((CUADRO!M$5&amp;$E450),'Hoja de Trabajo para listado'!$CD$151:$DC$151,0)),0)</f>
        <v>0</v>
      </c>
      <c r="N450" s="243">
        <f ca="1">+IFERROR(INDEX('Hoja de Trabajo para listado'!$A$155:$Z$1048576,MATCH($A450,'Hoja de Trabajo para listado'!$A$155:$A$1048576,0),MATCH((CUADRO!N$5&amp;$E450),'Hoja de Trabajo para listado'!$A$151:$Z$151,0)),0)+IFERROR(INDEX('Hoja de Trabajo para listado'!$AB$155:$BA$1048576,MATCH($A450,'Hoja de Trabajo para listado'!$AB$155:$AB$1048576,0),MATCH((CUADRO!N$5&amp;$E450),'Hoja de Trabajo para listado'!$AB$151:$BA$151,0)),0)+IFERROR(INDEX('Hoja de Trabajo para listado'!$BC$155:$CB$1048576,MATCH($A450,'Hoja de Trabajo para listado'!$BC$155:$BC$1048576,0),MATCH((CUADRO!N$5&amp;$E450),'Hoja de Trabajo para listado'!$BC$151:$CB$151,0)),0)+IFERROR(INDEX('Hoja de Trabajo para listado'!$DE$153:$DG$274,MATCH($A450,'Hoja de Trabajo para listado'!$DE$153:$DE$1048576,0),MATCH((CUADRO!N$5&amp;$E450),'Hoja de Trabajo para listado'!$DE$151:$DG$151,0)),0)+IFERROR(INDEX('Hoja de Trabajo para listado'!$CD$155:$DC$1048576,MATCH($A450,'Hoja de Trabajo para listado'!$CD$155:$CD$1048576,0),MATCH((CUADRO!N$5&amp;$E450),'Hoja de Trabajo para listado'!$CD$151:$DC$151,0)),0)</f>
        <v>0</v>
      </c>
      <c r="O450" s="243">
        <f ca="1">+IFERROR(INDEX('Hoja de Trabajo para listado'!$A$155:$Z$1048576,MATCH($A450,'Hoja de Trabajo para listado'!$A$155:$A$1048576,0),MATCH((CUADRO!O$5&amp;$E450),'Hoja de Trabajo para listado'!$A$151:$Z$151,0)),0)+IFERROR(INDEX('Hoja de Trabajo para listado'!$AB$155:$BA$1048576,MATCH($A450,'Hoja de Trabajo para listado'!$AB$155:$AB$1048576,0),MATCH((CUADRO!O$5&amp;$E450),'Hoja de Trabajo para listado'!$AB$151:$BA$151,0)),0)+IFERROR(INDEX('Hoja de Trabajo para listado'!$BC$155:$CB$1048576,MATCH($A450,'Hoja de Trabajo para listado'!$BC$155:$BC$1048576,0),MATCH((CUADRO!O$5&amp;$E450),'Hoja de Trabajo para listado'!$BC$151:$CB$151,0)),0)+IFERROR(INDEX('Hoja de Trabajo para listado'!$DE$153:$DG$274,MATCH($A450,'Hoja de Trabajo para listado'!$DE$153:$DE$1048576,0),MATCH((CUADRO!O$5&amp;$E450),'Hoja de Trabajo para listado'!$DE$151:$DG$151,0)),0)+IFERROR(INDEX('Hoja de Trabajo para listado'!$CD$155:$DC$1048576,MATCH($A450,'Hoja de Trabajo para listado'!$CD$155:$CD$1048576,0),MATCH((CUADRO!O$5&amp;$E450),'Hoja de Trabajo para listado'!$CD$151:$DC$151,0)),0)</f>
        <v>0</v>
      </c>
      <c r="P450" s="243">
        <f ca="1">+IFERROR(INDEX('Hoja de Trabajo para listado'!$A$155:$Z$1048576,MATCH($A450,'Hoja de Trabajo para listado'!$A$155:$A$1048576,0),MATCH((CUADRO!P$5&amp;$E450),'Hoja de Trabajo para listado'!$A$151:$Z$151,0)),0)+IFERROR(INDEX('Hoja de Trabajo para listado'!$AB$155:$BA$1048576,MATCH($A450,'Hoja de Trabajo para listado'!$AB$155:$AB$1048576,0),MATCH((CUADRO!P$5&amp;$E450),'Hoja de Trabajo para listado'!$AB$151:$BA$151,0)),0)+IFERROR(INDEX('Hoja de Trabajo para listado'!$BC$155:$CB$1048576,MATCH($A450,'Hoja de Trabajo para listado'!$BC$155:$BC$1048576,0),MATCH((CUADRO!P$5&amp;$E450),'Hoja de Trabajo para listado'!$BC$151:$CB$151,0)),0)+IFERROR(INDEX('Hoja de Trabajo para listado'!$DE$153:$DG$274,MATCH($A450,'Hoja de Trabajo para listado'!$DE$153:$DE$1048576,0),MATCH((CUADRO!P$5&amp;$E450),'Hoja de Trabajo para listado'!$DE$151:$DG$151,0)),0)+IFERROR(INDEX('Hoja de Trabajo para listado'!$CD$155:$DC$1048576,MATCH($A450,'Hoja de Trabajo para listado'!$CD$155:$CD$1048576,0),MATCH((CUADRO!P$5&amp;$E450),'Hoja de Trabajo para listado'!$CD$151:$DC$151,0)),0)</f>
        <v>0</v>
      </c>
      <c r="Q450" s="243">
        <f ca="1">+IFERROR(INDEX('Hoja de Trabajo para listado'!$A$155:$Z$1048576,MATCH($A450,'Hoja de Trabajo para listado'!$A$155:$A$1048576,0),MATCH((CUADRO!Q$5&amp;$E450),'Hoja de Trabajo para listado'!$A$151:$Z$151,0)),0)+IFERROR(INDEX('Hoja de Trabajo para listado'!$AB$155:$BA$1048576,MATCH($A450,'Hoja de Trabajo para listado'!$AB$155:$AB$1048576,0),MATCH((CUADRO!Q$5&amp;$E450),'Hoja de Trabajo para listado'!$AB$151:$BA$151,0)),0)+IFERROR(INDEX('Hoja de Trabajo para listado'!$BC$155:$CB$1048576,MATCH($A450,'Hoja de Trabajo para listado'!$BC$155:$BC$1048576,0),MATCH((CUADRO!Q$5&amp;$E450),'Hoja de Trabajo para listado'!$BC$151:$CB$151,0)),0)+IFERROR(INDEX('Hoja de Trabajo para listado'!$DE$153:$DG$274,MATCH($A450,'Hoja de Trabajo para listado'!$DE$153:$DE$1048576,0),MATCH((CUADRO!Q$5&amp;$E450),'Hoja de Trabajo para listado'!$DE$151:$DG$151,0)),0)+IFERROR(INDEX('Hoja de Trabajo para listado'!$CD$155:$DC$1048576,MATCH($A450,'Hoja de Trabajo para listado'!$CD$155:$CD$1048576,0),MATCH((CUADRO!Q$5&amp;$E450),'Hoja de Trabajo para listado'!$CD$151:$DC$151,0)),0)</f>
        <v>0</v>
      </c>
      <c r="R450" s="243">
        <f t="shared" ca="1" si="15"/>
        <v>0</v>
      </c>
      <c r="S450" s="249"/>
      <c r="T450" s="243">
        <f ca="1">+T451</f>
        <v>0</v>
      </c>
      <c r="U450" s="242">
        <f t="shared" si="16"/>
        <v>1</v>
      </c>
      <c r="V450" s="333" t="str">
        <f>+VLOOKUP(A450,bd_lista!$A$3:$E$590,5,FALSE)</f>
        <v>Gobiernos Autonomos Municipales</v>
      </c>
      <c r="W450" s="391" t="str">
        <f>+V450</f>
        <v>Gobiernos Autonomos Municipales</v>
      </c>
      <c r="X450" s="242">
        <f>+VLOOKUP(A450,[4]Sheet1!$A$13:$D$744,4,FALSE)</f>
        <v>0</v>
      </c>
      <c r="Y450" s="242" t="e">
        <f>+VLOOKUP(X450,bd_lista!$A$3:$C$590,3,FALSE)</f>
        <v>#N/A</v>
      </c>
      <c r="Z450" s="294">
        <f>+X450</f>
        <v>0</v>
      </c>
      <c r="AA450" s="295" t="e">
        <f>+Y450</f>
        <v>#N/A</v>
      </c>
    </row>
    <row r="451" spans="1:27" customFormat="1" ht="15" hidden="1" customHeight="1">
      <c r="A451" s="32">
        <v>1107</v>
      </c>
      <c r="B451" s="388"/>
      <c r="C451" s="247" t="str">
        <f>+VLOOKUP(A451,bd_lista!$A$3:$C$590,3,FALSE)</f>
        <v>Gobierno Autónomo Municipal de Presto</v>
      </c>
      <c r="D451" s="390"/>
      <c r="E451" s="244" t="s">
        <v>1305</v>
      </c>
      <c r="F451" s="243">
        <f ca="1">+IFERROR(INDEX('Hoja de Trabajo para listado'!$A$155:$Z$1048576,MATCH($A451,'Hoja de Trabajo para listado'!$A$155:$A$1048576,0),MATCH((CUADRO!F$5&amp;$E451),'Hoja de Trabajo para listado'!$A$151:$Z$151,0)),0)+IFERROR(INDEX('Hoja de Trabajo para listado'!$AB$155:$BA$1048576,MATCH($A451,'Hoja de Trabajo para listado'!$AB$155:$AB$1048576,0),MATCH((CUADRO!F$5&amp;$E451),'Hoja de Trabajo para listado'!$AB$151:$BA$151,0)),0)+IFERROR(INDEX('Hoja de Trabajo para listado'!$BC$155:$CB$1048576,MATCH($A451,'Hoja de Trabajo para listado'!$BC$155:$BC$1048576,0),MATCH((CUADRO!F$5&amp;$E451),'Hoja de Trabajo para listado'!$BC$151:$CB$151,0)),0)+IFERROR(INDEX('Hoja de Trabajo para listado'!$DE$153:$DG$274,MATCH($A451,'Hoja de Trabajo para listado'!$DE$153:$DE$1048576,0),MATCH((CUADRO!F$5&amp;$E451),'Hoja de Trabajo para listado'!$DE$151:$DG$151,0)),0)+IFERROR(INDEX('Hoja de Trabajo para listado'!$CD$155:$DC$1048576,MATCH($A451,'Hoja de Trabajo para listado'!$CD$155:$CD$1048576,0),MATCH((CUADRO!F$5&amp;$E451),'Hoja de Trabajo para listado'!$CD$151:$DC$151,0)),0)</f>
        <v>0</v>
      </c>
      <c r="G451" s="243">
        <f ca="1">+IFERROR(INDEX('Hoja de Trabajo para listado'!$A$155:$Z$1048576,MATCH($A451,'Hoja de Trabajo para listado'!$A$155:$A$1048576,0),MATCH((CUADRO!G$5&amp;$E451),'Hoja de Trabajo para listado'!$A$151:$Z$151,0)),0)+IFERROR(INDEX('Hoja de Trabajo para listado'!$AB$155:$BA$1048576,MATCH($A451,'Hoja de Trabajo para listado'!$AB$155:$AB$1048576,0),MATCH((CUADRO!G$5&amp;$E451),'Hoja de Trabajo para listado'!$AB$151:$BA$151,0)),0)+IFERROR(INDEX('Hoja de Trabajo para listado'!$BC$155:$CB$1048576,MATCH($A451,'Hoja de Trabajo para listado'!$BC$155:$BC$1048576,0),MATCH((CUADRO!G$5&amp;$E451),'Hoja de Trabajo para listado'!$BC$151:$CB$151,0)),0)+IFERROR(INDEX('Hoja de Trabajo para listado'!$DE$153:$DG$274,MATCH($A451,'Hoja de Trabajo para listado'!$DE$153:$DE$1048576,0),MATCH((CUADRO!G$5&amp;$E451),'Hoja de Trabajo para listado'!$DE$151:$DG$151,0)),0)+IFERROR(INDEX('Hoja de Trabajo para listado'!$CD$155:$DC$1048576,MATCH($A451,'Hoja de Trabajo para listado'!$CD$155:$CD$1048576,0),MATCH((CUADRO!G$5&amp;$E451),'Hoja de Trabajo para listado'!$CD$151:$DC$151,0)),0)</f>
        <v>0</v>
      </c>
      <c r="H451" s="243">
        <f ca="1">+IFERROR(INDEX('Hoja de Trabajo para listado'!$A$155:$Z$1048576,MATCH($A451,'Hoja de Trabajo para listado'!$A$155:$A$1048576,0),MATCH((CUADRO!H$5&amp;$E451),'Hoja de Trabajo para listado'!$A$151:$Z$151,0)),0)+IFERROR(INDEX('Hoja de Trabajo para listado'!$AB$155:$BA$1048576,MATCH($A451,'Hoja de Trabajo para listado'!$AB$155:$AB$1048576,0),MATCH((CUADRO!H$5&amp;$E451),'Hoja de Trabajo para listado'!$AB$151:$BA$151,0)),0)+IFERROR(INDEX('Hoja de Trabajo para listado'!$BC$155:$CB$1048576,MATCH($A451,'Hoja de Trabajo para listado'!$BC$155:$BC$1048576,0),MATCH((CUADRO!H$5&amp;$E451),'Hoja de Trabajo para listado'!$BC$151:$CB$151,0)),0)+IFERROR(INDEX('Hoja de Trabajo para listado'!$DE$153:$DG$274,MATCH($A451,'Hoja de Trabajo para listado'!$DE$153:$DE$1048576,0),MATCH((CUADRO!H$5&amp;$E451),'Hoja de Trabajo para listado'!$DE$151:$DG$151,0)),0)+IFERROR(INDEX('Hoja de Trabajo para listado'!$CD$155:$DC$1048576,MATCH($A451,'Hoja de Trabajo para listado'!$CD$155:$CD$1048576,0),MATCH((CUADRO!H$5&amp;$E451),'Hoja de Trabajo para listado'!$CD$151:$DC$151,0)),0)</f>
        <v>0</v>
      </c>
      <c r="I451" s="243">
        <f ca="1">+IFERROR(INDEX('Hoja de Trabajo para listado'!$A$155:$Z$1048576,MATCH($A451,'Hoja de Trabajo para listado'!$A$155:$A$1048576,0),MATCH((CUADRO!I$5&amp;$E451),'Hoja de Trabajo para listado'!$A$151:$Z$151,0)),0)+IFERROR(INDEX('Hoja de Trabajo para listado'!$AB$155:$BA$1048576,MATCH($A451,'Hoja de Trabajo para listado'!$AB$155:$AB$1048576,0),MATCH((CUADRO!I$5&amp;$E451),'Hoja de Trabajo para listado'!$AB$151:$BA$151,0)),0)+IFERROR(INDEX('Hoja de Trabajo para listado'!$BC$155:$CB$1048576,MATCH($A451,'Hoja de Trabajo para listado'!$BC$155:$BC$1048576,0),MATCH((CUADRO!I$5&amp;$E451),'Hoja de Trabajo para listado'!$BC$151:$CB$151,0)),0)+IFERROR(INDEX('Hoja de Trabajo para listado'!$DE$153:$DG$274,MATCH($A451,'Hoja de Trabajo para listado'!$DE$153:$DE$1048576,0),MATCH((CUADRO!I$5&amp;$E451),'Hoja de Trabajo para listado'!$DE$151:$DG$151,0)),0)+IFERROR(INDEX('Hoja de Trabajo para listado'!$CD$155:$DC$1048576,MATCH($A451,'Hoja de Trabajo para listado'!$CD$155:$CD$1048576,0),MATCH((CUADRO!I$5&amp;$E451),'Hoja de Trabajo para listado'!$CD$151:$DC$151,0)),0)</f>
        <v>0</v>
      </c>
      <c r="J451" s="243">
        <f ca="1">+IFERROR(INDEX('Hoja de Trabajo para listado'!$A$155:$Z$1048576,MATCH($A451,'Hoja de Trabajo para listado'!$A$155:$A$1048576,0),MATCH((CUADRO!J$5&amp;$E451),'Hoja de Trabajo para listado'!$A$151:$Z$151,0)),0)+IFERROR(INDEX('Hoja de Trabajo para listado'!$AB$155:$BA$1048576,MATCH($A451,'Hoja de Trabajo para listado'!$AB$155:$AB$1048576,0),MATCH((CUADRO!J$5&amp;$E451),'Hoja de Trabajo para listado'!$AB$151:$BA$151,0)),0)+IFERROR(INDEX('Hoja de Trabajo para listado'!$BC$155:$CB$1048576,MATCH($A451,'Hoja de Trabajo para listado'!$BC$155:$BC$1048576,0),MATCH((CUADRO!J$5&amp;$E451),'Hoja de Trabajo para listado'!$BC$151:$CB$151,0)),0)+IFERROR(INDEX('Hoja de Trabajo para listado'!$DE$153:$DG$274,MATCH($A451,'Hoja de Trabajo para listado'!$DE$153:$DE$1048576,0),MATCH((CUADRO!J$5&amp;$E451),'Hoja de Trabajo para listado'!$DE$151:$DG$151,0)),0)+IFERROR(INDEX('Hoja de Trabajo para listado'!$CD$155:$DC$1048576,MATCH($A451,'Hoja de Trabajo para listado'!$CD$155:$CD$1048576,0),MATCH((CUADRO!J$5&amp;$E451),'Hoja de Trabajo para listado'!$CD$151:$DC$151,0)),0)</f>
        <v>0</v>
      </c>
      <c r="K451" s="243">
        <f ca="1">+IFERROR(INDEX('Hoja de Trabajo para listado'!$A$155:$Z$1048576,MATCH($A451,'Hoja de Trabajo para listado'!$A$155:$A$1048576,0),MATCH((CUADRO!K$5&amp;$E451),'Hoja de Trabajo para listado'!$A$151:$Z$151,0)),0)+IFERROR(INDEX('Hoja de Trabajo para listado'!$AB$155:$BA$1048576,MATCH($A451,'Hoja de Trabajo para listado'!$AB$155:$AB$1048576,0),MATCH((CUADRO!K$5&amp;$E451),'Hoja de Trabajo para listado'!$AB$151:$BA$151,0)),0)+IFERROR(INDEX('Hoja de Trabajo para listado'!$BC$155:$CB$1048576,MATCH($A451,'Hoja de Trabajo para listado'!$BC$155:$BC$1048576,0),MATCH((CUADRO!K$5&amp;$E451),'Hoja de Trabajo para listado'!$BC$151:$CB$151,0)),0)+IFERROR(INDEX('Hoja de Trabajo para listado'!$DE$153:$DG$274,MATCH($A451,'Hoja de Trabajo para listado'!$DE$153:$DE$1048576,0),MATCH((CUADRO!K$5&amp;$E451),'Hoja de Trabajo para listado'!$DE$151:$DG$151,0)),0)+IFERROR(INDEX('Hoja de Trabajo para listado'!$CD$155:$DC$1048576,MATCH($A451,'Hoja de Trabajo para listado'!$CD$155:$CD$1048576,0),MATCH((CUADRO!K$5&amp;$E451),'Hoja de Trabajo para listado'!$CD$151:$DC$151,0)),0)</f>
        <v>0</v>
      </c>
      <c r="L451" s="243">
        <f ca="1">+IFERROR(INDEX('Hoja de Trabajo para listado'!$A$155:$Z$1048576,MATCH($A451,'Hoja de Trabajo para listado'!$A$155:$A$1048576,0),MATCH((CUADRO!L$5&amp;$E451),'Hoja de Trabajo para listado'!$A$151:$Z$151,0)),0)+IFERROR(INDEX('Hoja de Trabajo para listado'!$AB$155:$BA$1048576,MATCH($A451,'Hoja de Trabajo para listado'!$AB$155:$AB$1048576,0),MATCH((CUADRO!L$5&amp;$E451),'Hoja de Trabajo para listado'!$AB$151:$BA$151,0)),0)+IFERROR(INDEX('Hoja de Trabajo para listado'!$BC$155:$CB$1048576,MATCH($A451,'Hoja de Trabajo para listado'!$BC$155:$BC$1048576,0),MATCH((CUADRO!L$5&amp;$E451),'Hoja de Trabajo para listado'!$BC$151:$CB$151,0)),0)+IFERROR(INDEX('Hoja de Trabajo para listado'!$DE$153:$DG$274,MATCH($A451,'Hoja de Trabajo para listado'!$DE$153:$DE$1048576,0),MATCH((CUADRO!L$5&amp;$E451),'Hoja de Trabajo para listado'!$DE$151:$DG$151,0)),0)+IFERROR(INDEX('Hoja de Trabajo para listado'!$CD$155:$DC$1048576,MATCH($A451,'Hoja de Trabajo para listado'!$CD$155:$CD$1048576,0),MATCH((CUADRO!L$5&amp;$E451),'Hoja de Trabajo para listado'!$CD$151:$DC$151,0)),0)</f>
        <v>0</v>
      </c>
      <c r="M451" s="243">
        <f ca="1">+IFERROR(INDEX('Hoja de Trabajo para listado'!$A$155:$Z$1048576,MATCH($A451,'Hoja de Trabajo para listado'!$A$155:$A$1048576,0),MATCH((CUADRO!M$5&amp;$E451),'Hoja de Trabajo para listado'!$A$151:$Z$151,0)),0)+IFERROR(INDEX('Hoja de Trabajo para listado'!$AB$155:$BA$1048576,MATCH($A451,'Hoja de Trabajo para listado'!$AB$155:$AB$1048576,0),MATCH((CUADRO!M$5&amp;$E451),'Hoja de Trabajo para listado'!$AB$151:$BA$151,0)),0)+IFERROR(INDEX('Hoja de Trabajo para listado'!$BC$155:$CB$1048576,MATCH($A451,'Hoja de Trabajo para listado'!$BC$155:$BC$1048576,0),MATCH((CUADRO!M$5&amp;$E451),'Hoja de Trabajo para listado'!$BC$151:$CB$151,0)),0)+IFERROR(INDEX('Hoja de Trabajo para listado'!$DE$153:$DG$274,MATCH($A451,'Hoja de Trabajo para listado'!$DE$153:$DE$1048576,0),MATCH((CUADRO!M$5&amp;$E451),'Hoja de Trabajo para listado'!$DE$151:$DG$151,0)),0)+IFERROR(INDEX('Hoja de Trabajo para listado'!$CD$155:$DC$1048576,MATCH($A451,'Hoja de Trabajo para listado'!$CD$155:$CD$1048576,0),MATCH((CUADRO!M$5&amp;$E451),'Hoja de Trabajo para listado'!$CD$151:$DC$151,0)),0)</f>
        <v>0</v>
      </c>
      <c r="N451" s="243">
        <f ca="1">+IFERROR(INDEX('Hoja de Trabajo para listado'!$A$155:$Z$1048576,MATCH($A451,'Hoja de Trabajo para listado'!$A$155:$A$1048576,0),MATCH((CUADRO!N$5&amp;$E451),'Hoja de Trabajo para listado'!$A$151:$Z$151,0)),0)+IFERROR(INDEX('Hoja de Trabajo para listado'!$AB$155:$BA$1048576,MATCH($A451,'Hoja de Trabajo para listado'!$AB$155:$AB$1048576,0),MATCH((CUADRO!N$5&amp;$E451),'Hoja de Trabajo para listado'!$AB$151:$BA$151,0)),0)+IFERROR(INDEX('Hoja de Trabajo para listado'!$BC$155:$CB$1048576,MATCH($A451,'Hoja de Trabajo para listado'!$BC$155:$BC$1048576,0),MATCH((CUADRO!N$5&amp;$E451),'Hoja de Trabajo para listado'!$BC$151:$CB$151,0)),0)+IFERROR(INDEX('Hoja de Trabajo para listado'!$DE$153:$DG$274,MATCH($A451,'Hoja de Trabajo para listado'!$DE$153:$DE$1048576,0),MATCH((CUADRO!N$5&amp;$E451),'Hoja de Trabajo para listado'!$DE$151:$DG$151,0)),0)+IFERROR(INDEX('Hoja de Trabajo para listado'!$CD$155:$DC$1048576,MATCH($A451,'Hoja de Trabajo para listado'!$CD$155:$CD$1048576,0),MATCH((CUADRO!N$5&amp;$E451),'Hoja de Trabajo para listado'!$CD$151:$DC$151,0)),0)</f>
        <v>0</v>
      </c>
      <c r="O451" s="243">
        <f ca="1">+IFERROR(INDEX('Hoja de Trabajo para listado'!$A$155:$Z$1048576,MATCH($A451,'Hoja de Trabajo para listado'!$A$155:$A$1048576,0),MATCH((CUADRO!O$5&amp;$E451),'Hoja de Trabajo para listado'!$A$151:$Z$151,0)),0)+IFERROR(INDEX('Hoja de Trabajo para listado'!$AB$155:$BA$1048576,MATCH($A451,'Hoja de Trabajo para listado'!$AB$155:$AB$1048576,0),MATCH((CUADRO!O$5&amp;$E451),'Hoja de Trabajo para listado'!$AB$151:$BA$151,0)),0)+IFERROR(INDEX('Hoja de Trabajo para listado'!$BC$155:$CB$1048576,MATCH($A451,'Hoja de Trabajo para listado'!$BC$155:$BC$1048576,0),MATCH((CUADRO!O$5&amp;$E451),'Hoja de Trabajo para listado'!$BC$151:$CB$151,0)),0)+IFERROR(INDEX('Hoja de Trabajo para listado'!$DE$153:$DG$274,MATCH($A451,'Hoja de Trabajo para listado'!$DE$153:$DE$1048576,0),MATCH((CUADRO!O$5&amp;$E451),'Hoja de Trabajo para listado'!$DE$151:$DG$151,0)),0)+IFERROR(INDEX('Hoja de Trabajo para listado'!$CD$155:$DC$1048576,MATCH($A451,'Hoja de Trabajo para listado'!$CD$155:$CD$1048576,0),MATCH((CUADRO!O$5&amp;$E451),'Hoja de Trabajo para listado'!$CD$151:$DC$151,0)),0)</f>
        <v>0</v>
      </c>
      <c r="P451" s="243">
        <f ca="1">+IFERROR(INDEX('Hoja de Trabajo para listado'!$A$155:$Z$1048576,MATCH($A451,'Hoja de Trabajo para listado'!$A$155:$A$1048576,0),MATCH((CUADRO!P$5&amp;$E451),'Hoja de Trabajo para listado'!$A$151:$Z$151,0)),0)+IFERROR(INDEX('Hoja de Trabajo para listado'!$AB$155:$BA$1048576,MATCH($A451,'Hoja de Trabajo para listado'!$AB$155:$AB$1048576,0),MATCH((CUADRO!P$5&amp;$E451),'Hoja de Trabajo para listado'!$AB$151:$BA$151,0)),0)+IFERROR(INDEX('Hoja de Trabajo para listado'!$BC$155:$CB$1048576,MATCH($A451,'Hoja de Trabajo para listado'!$BC$155:$BC$1048576,0),MATCH((CUADRO!P$5&amp;$E451),'Hoja de Trabajo para listado'!$BC$151:$CB$151,0)),0)+IFERROR(INDEX('Hoja de Trabajo para listado'!$DE$153:$DG$274,MATCH($A451,'Hoja de Trabajo para listado'!$DE$153:$DE$1048576,0),MATCH((CUADRO!P$5&amp;$E451),'Hoja de Trabajo para listado'!$DE$151:$DG$151,0)),0)+IFERROR(INDEX('Hoja de Trabajo para listado'!$CD$155:$DC$1048576,MATCH($A451,'Hoja de Trabajo para listado'!$CD$155:$CD$1048576,0),MATCH((CUADRO!P$5&amp;$E451),'Hoja de Trabajo para listado'!$CD$151:$DC$151,0)),0)</f>
        <v>0</v>
      </c>
      <c r="Q451" s="243">
        <f ca="1">+IFERROR(INDEX('Hoja de Trabajo para listado'!$A$155:$Z$1048576,MATCH($A451,'Hoja de Trabajo para listado'!$A$155:$A$1048576,0),MATCH((CUADRO!Q$5&amp;$E451),'Hoja de Trabajo para listado'!$A$151:$Z$151,0)),0)+IFERROR(INDEX('Hoja de Trabajo para listado'!$AB$155:$BA$1048576,MATCH($A451,'Hoja de Trabajo para listado'!$AB$155:$AB$1048576,0),MATCH((CUADRO!Q$5&amp;$E451),'Hoja de Trabajo para listado'!$AB$151:$BA$151,0)),0)+IFERROR(INDEX('Hoja de Trabajo para listado'!$BC$155:$CB$1048576,MATCH($A451,'Hoja de Trabajo para listado'!$BC$155:$BC$1048576,0),MATCH((CUADRO!Q$5&amp;$E451),'Hoja de Trabajo para listado'!$BC$151:$CB$151,0)),0)+IFERROR(INDEX('Hoja de Trabajo para listado'!$DE$153:$DG$274,MATCH($A451,'Hoja de Trabajo para listado'!$DE$153:$DE$1048576,0),MATCH((CUADRO!Q$5&amp;$E451),'Hoja de Trabajo para listado'!$DE$151:$DG$151,0)),0)+IFERROR(INDEX('Hoja de Trabajo para listado'!$CD$155:$DC$1048576,MATCH($A451,'Hoja de Trabajo para listado'!$CD$155:$CD$1048576,0),MATCH((CUADRO!Q$5&amp;$E451),'Hoja de Trabajo para listado'!$CD$151:$DC$151,0)),0)</f>
        <v>0</v>
      </c>
      <c r="R451" s="243">
        <f t="shared" ca="1" si="15"/>
        <v>0</v>
      </c>
      <c r="S451" s="249">
        <f ca="1">+R450+R451</f>
        <v>0</v>
      </c>
      <c r="T451" s="243">
        <f ca="1">+S451</f>
        <v>0</v>
      </c>
      <c r="U451" s="242">
        <f t="shared" si="16"/>
        <v>2</v>
      </c>
      <c r="V451" s="333" t="str">
        <f>+VLOOKUP(A451,bd_lista!$A$3:$E$590,5,FALSE)</f>
        <v>Gobiernos Autonomos Municipales</v>
      </c>
      <c r="W451" s="392"/>
      <c r="X451" s="242">
        <f>+VLOOKUP(A451,[4]Sheet1!$A$13:$D$744,4,FALSE)</f>
        <v>0</v>
      </c>
      <c r="Y451" s="242" t="e">
        <f>+VLOOKUP(X451,bd_lista!$A$3:$C$590,3,FALSE)</f>
        <v>#N/A</v>
      </c>
      <c r="Z451" s="292"/>
      <c r="AA451" s="293"/>
    </row>
    <row r="452" spans="1:27" customFormat="1" ht="27" hidden="1" customHeight="1">
      <c r="A452" s="32">
        <v>1108</v>
      </c>
      <c r="B452" s="387">
        <f>+A452</f>
        <v>1108</v>
      </c>
      <c r="C452" s="247" t="str">
        <f>+VLOOKUP(A452,bd_lista!$A$3:$C$590,3,FALSE)</f>
        <v>Gobierno Autónomo Municipal de Villa Mojocoya</v>
      </c>
      <c r="D452" s="389" t="str">
        <f>+C452</f>
        <v>Gobierno Autónomo Municipal de Villa Mojocoya</v>
      </c>
      <c r="E452" s="242" t="s">
        <v>1304</v>
      </c>
      <c r="F452" s="243">
        <f ca="1">+IFERROR(INDEX('Hoja de Trabajo para listado'!$A$155:$Z$1048576,MATCH($A452,'Hoja de Trabajo para listado'!$A$155:$A$1048576,0),MATCH((CUADRO!F$5&amp;$E452),'Hoja de Trabajo para listado'!$A$151:$Z$151,0)),0)+IFERROR(INDEX('Hoja de Trabajo para listado'!$AB$155:$BA$1048576,MATCH($A452,'Hoja de Trabajo para listado'!$AB$155:$AB$1048576,0),MATCH((CUADRO!F$5&amp;$E452),'Hoja de Trabajo para listado'!$AB$151:$BA$151,0)),0)+IFERROR(INDEX('Hoja de Trabajo para listado'!$BC$155:$CB$1048576,MATCH($A452,'Hoja de Trabajo para listado'!$BC$155:$BC$1048576,0),MATCH((CUADRO!F$5&amp;$E452),'Hoja de Trabajo para listado'!$BC$151:$CB$151,0)),0)+IFERROR(INDEX('Hoja de Trabajo para listado'!$DE$153:$DG$274,MATCH($A452,'Hoja de Trabajo para listado'!$DE$153:$DE$1048576,0),MATCH((CUADRO!F$5&amp;$E452),'Hoja de Trabajo para listado'!$DE$151:$DG$151,0)),0)+IFERROR(INDEX('Hoja de Trabajo para listado'!$CD$155:$DC$1048576,MATCH($A452,'Hoja de Trabajo para listado'!$CD$155:$CD$1048576,0),MATCH((CUADRO!F$5&amp;$E452),'Hoja de Trabajo para listado'!$CD$151:$DC$151,0)),0)</f>
        <v>0</v>
      </c>
      <c r="G452" s="243">
        <f ca="1">+IFERROR(INDEX('Hoja de Trabajo para listado'!$A$155:$Z$1048576,MATCH($A452,'Hoja de Trabajo para listado'!$A$155:$A$1048576,0),MATCH((CUADRO!G$5&amp;$E452),'Hoja de Trabajo para listado'!$A$151:$Z$151,0)),0)+IFERROR(INDEX('Hoja de Trabajo para listado'!$AB$155:$BA$1048576,MATCH($A452,'Hoja de Trabajo para listado'!$AB$155:$AB$1048576,0),MATCH((CUADRO!G$5&amp;$E452),'Hoja de Trabajo para listado'!$AB$151:$BA$151,0)),0)+IFERROR(INDEX('Hoja de Trabajo para listado'!$BC$155:$CB$1048576,MATCH($A452,'Hoja de Trabajo para listado'!$BC$155:$BC$1048576,0),MATCH((CUADRO!G$5&amp;$E452),'Hoja de Trabajo para listado'!$BC$151:$CB$151,0)),0)+IFERROR(INDEX('Hoja de Trabajo para listado'!$DE$153:$DG$274,MATCH($A452,'Hoja de Trabajo para listado'!$DE$153:$DE$1048576,0),MATCH((CUADRO!G$5&amp;$E452),'Hoja de Trabajo para listado'!$DE$151:$DG$151,0)),0)+IFERROR(INDEX('Hoja de Trabajo para listado'!$CD$155:$DC$1048576,MATCH($A452,'Hoja de Trabajo para listado'!$CD$155:$CD$1048576,0),MATCH((CUADRO!G$5&amp;$E452),'Hoja de Trabajo para listado'!$CD$151:$DC$151,0)),0)</f>
        <v>0</v>
      </c>
      <c r="H452" s="243">
        <f ca="1">+IFERROR(INDEX('Hoja de Trabajo para listado'!$A$155:$Z$1048576,MATCH($A452,'Hoja de Trabajo para listado'!$A$155:$A$1048576,0),MATCH((CUADRO!H$5&amp;$E452),'Hoja de Trabajo para listado'!$A$151:$Z$151,0)),0)+IFERROR(INDEX('Hoja de Trabajo para listado'!$AB$155:$BA$1048576,MATCH($A452,'Hoja de Trabajo para listado'!$AB$155:$AB$1048576,0),MATCH((CUADRO!H$5&amp;$E452),'Hoja de Trabajo para listado'!$AB$151:$BA$151,0)),0)+IFERROR(INDEX('Hoja de Trabajo para listado'!$BC$155:$CB$1048576,MATCH($A452,'Hoja de Trabajo para listado'!$BC$155:$BC$1048576,0),MATCH((CUADRO!H$5&amp;$E452),'Hoja de Trabajo para listado'!$BC$151:$CB$151,0)),0)+IFERROR(INDEX('Hoja de Trabajo para listado'!$DE$153:$DG$274,MATCH($A452,'Hoja de Trabajo para listado'!$DE$153:$DE$1048576,0),MATCH((CUADRO!H$5&amp;$E452),'Hoja de Trabajo para listado'!$DE$151:$DG$151,0)),0)+IFERROR(INDEX('Hoja de Trabajo para listado'!$CD$155:$DC$1048576,MATCH($A452,'Hoja de Trabajo para listado'!$CD$155:$CD$1048576,0),MATCH((CUADRO!H$5&amp;$E452),'Hoja de Trabajo para listado'!$CD$151:$DC$151,0)),0)</f>
        <v>0</v>
      </c>
      <c r="I452" s="243">
        <f ca="1">+IFERROR(INDEX('Hoja de Trabajo para listado'!$A$155:$Z$1048576,MATCH($A452,'Hoja de Trabajo para listado'!$A$155:$A$1048576,0),MATCH((CUADRO!I$5&amp;$E452),'Hoja de Trabajo para listado'!$A$151:$Z$151,0)),0)+IFERROR(INDEX('Hoja de Trabajo para listado'!$AB$155:$BA$1048576,MATCH($A452,'Hoja de Trabajo para listado'!$AB$155:$AB$1048576,0),MATCH((CUADRO!I$5&amp;$E452),'Hoja de Trabajo para listado'!$AB$151:$BA$151,0)),0)+IFERROR(INDEX('Hoja de Trabajo para listado'!$BC$155:$CB$1048576,MATCH($A452,'Hoja de Trabajo para listado'!$BC$155:$BC$1048576,0),MATCH((CUADRO!I$5&amp;$E452),'Hoja de Trabajo para listado'!$BC$151:$CB$151,0)),0)+IFERROR(INDEX('Hoja de Trabajo para listado'!$DE$153:$DG$274,MATCH($A452,'Hoja de Trabajo para listado'!$DE$153:$DE$1048576,0),MATCH((CUADRO!I$5&amp;$E452),'Hoja de Trabajo para listado'!$DE$151:$DG$151,0)),0)+IFERROR(INDEX('Hoja de Trabajo para listado'!$CD$155:$DC$1048576,MATCH($A452,'Hoja de Trabajo para listado'!$CD$155:$CD$1048576,0),MATCH((CUADRO!I$5&amp;$E452),'Hoja de Trabajo para listado'!$CD$151:$DC$151,0)),0)</f>
        <v>0</v>
      </c>
      <c r="J452" s="243">
        <f ca="1">+IFERROR(INDEX('Hoja de Trabajo para listado'!$A$155:$Z$1048576,MATCH($A452,'Hoja de Trabajo para listado'!$A$155:$A$1048576,0),MATCH((CUADRO!J$5&amp;$E452),'Hoja de Trabajo para listado'!$A$151:$Z$151,0)),0)+IFERROR(INDEX('Hoja de Trabajo para listado'!$AB$155:$BA$1048576,MATCH($A452,'Hoja de Trabajo para listado'!$AB$155:$AB$1048576,0),MATCH((CUADRO!J$5&amp;$E452),'Hoja de Trabajo para listado'!$AB$151:$BA$151,0)),0)+IFERROR(INDEX('Hoja de Trabajo para listado'!$BC$155:$CB$1048576,MATCH($A452,'Hoja de Trabajo para listado'!$BC$155:$BC$1048576,0),MATCH((CUADRO!J$5&amp;$E452),'Hoja de Trabajo para listado'!$BC$151:$CB$151,0)),0)+IFERROR(INDEX('Hoja de Trabajo para listado'!$DE$153:$DG$274,MATCH($A452,'Hoja de Trabajo para listado'!$DE$153:$DE$1048576,0),MATCH((CUADRO!J$5&amp;$E452),'Hoja de Trabajo para listado'!$DE$151:$DG$151,0)),0)+IFERROR(INDEX('Hoja de Trabajo para listado'!$CD$155:$DC$1048576,MATCH($A452,'Hoja de Trabajo para listado'!$CD$155:$CD$1048576,0),MATCH((CUADRO!J$5&amp;$E452),'Hoja de Trabajo para listado'!$CD$151:$DC$151,0)),0)</f>
        <v>0</v>
      </c>
      <c r="K452" s="243">
        <f ca="1">+IFERROR(INDEX('Hoja de Trabajo para listado'!$A$155:$Z$1048576,MATCH($A452,'Hoja de Trabajo para listado'!$A$155:$A$1048576,0),MATCH((CUADRO!K$5&amp;$E452),'Hoja de Trabajo para listado'!$A$151:$Z$151,0)),0)+IFERROR(INDEX('Hoja de Trabajo para listado'!$AB$155:$BA$1048576,MATCH($A452,'Hoja de Trabajo para listado'!$AB$155:$AB$1048576,0),MATCH((CUADRO!K$5&amp;$E452),'Hoja de Trabajo para listado'!$AB$151:$BA$151,0)),0)+IFERROR(INDEX('Hoja de Trabajo para listado'!$BC$155:$CB$1048576,MATCH($A452,'Hoja de Trabajo para listado'!$BC$155:$BC$1048576,0),MATCH((CUADRO!K$5&amp;$E452),'Hoja de Trabajo para listado'!$BC$151:$CB$151,0)),0)+IFERROR(INDEX('Hoja de Trabajo para listado'!$DE$153:$DG$274,MATCH($A452,'Hoja de Trabajo para listado'!$DE$153:$DE$1048576,0),MATCH((CUADRO!K$5&amp;$E452),'Hoja de Trabajo para listado'!$DE$151:$DG$151,0)),0)+IFERROR(INDEX('Hoja de Trabajo para listado'!$CD$155:$DC$1048576,MATCH($A452,'Hoja de Trabajo para listado'!$CD$155:$CD$1048576,0),MATCH((CUADRO!K$5&amp;$E452),'Hoja de Trabajo para listado'!$CD$151:$DC$151,0)),0)</f>
        <v>0</v>
      </c>
      <c r="L452" s="243">
        <f ca="1">+IFERROR(INDEX('Hoja de Trabajo para listado'!$A$155:$Z$1048576,MATCH($A452,'Hoja de Trabajo para listado'!$A$155:$A$1048576,0),MATCH((CUADRO!L$5&amp;$E452),'Hoja de Trabajo para listado'!$A$151:$Z$151,0)),0)+IFERROR(INDEX('Hoja de Trabajo para listado'!$AB$155:$BA$1048576,MATCH($A452,'Hoja de Trabajo para listado'!$AB$155:$AB$1048576,0),MATCH((CUADRO!L$5&amp;$E452),'Hoja de Trabajo para listado'!$AB$151:$BA$151,0)),0)+IFERROR(INDEX('Hoja de Trabajo para listado'!$BC$155:$CB$1048576,MATCH($A452,'Hoja de Trabajo para listado'!$BC$155:$BC$1048576,0),MATCH((CUADRO!L$5&amp;$E452),'Hoja de Trabajo para listado'!$BC$151:$CB$151,0)),0)+IFERROR(INDEX('Hoja de Trabajo para listado'!$DE$153:$DG$274,MATCH($A452,'Hoja de Trabajo para listado'!$DE$153:$DE$1048576,0),MATCH((CUADRO!L$5&amp;$E452),'Hoja de Trabajo para listado'!$DE$151:$DG$151,0)),0)+IFERROR(INDEX('Hoja de Trabajo para listado'!$CD$155:$DC$1048576,MATCH($A452,'Hoja de Trabajo para listado'!$CD$155:$CD$1048576,0),MATCH((CUADRO!L$5&amp;$E452),'Hoja de Trabajo para listado'!$CD$151:$DC$151,0)),0)</f>
        <v>0</v>
      </c>
      <c r="M452" s="243">
        <f ca="1">+IFERROR(INDEX('Hoja de Trabajo para listado'!$A$155:$Z$1048576,MATCH($A452,'Hoja de Trabajo para listado'!$A$155:$A$1048576,0),MATCH((CUADRO!M$5&amp;$E452),'Hoja de Trabajo para listado'!$A$151:$Z$151,0)),0)+IFERROR(INDEX('Hoja de Trabajo para listado'!$AB$155:$BA$1048576,MATCH($A452,'Hoja de Trabajo para listado'!$AB$155:$AB$1048576,0),MATCH((CUADRO!M$5&amp;$E452),'Hoja de Trabajo para listado'!$AB$151:$BA$151,0)),0)+IFERROR(INDEX('Hoja de Trabajo para listado'!$BC$155:$CB$1048576,MATCH($A452,'Hoja de Trabajo para listado'!$BC$155:$BC$1048576,0),MATCH((CUADRO!M$5&amp;$E452),'Hoja de Trabajo para listado'!$BC$151:$CB$151,0)),0)+IFERROR(INDEX('Hoja de Trabajo para listado'!$DE$153:$DG$274,MATCH($A452,'Hoja de Trabajo para listado'!$DE$153:$DE$1048576,0),MATCH((CUADRO!M$5&amp;$E452),'Hoja de Trabajo para listado'!$DE$151:$DG$151,0)),0)+IFERROR(INDEX('Hoja de Trabajo para listado'!$CD$155:$DC$1048576,MATCH($A452,'Hoja de Trabajo para listado'!$CD$155:$CD$1048576,0),MATCH((CUADRO!M$5&amp;$E452),'Hoja de Trabajo para listado'!$CD$151:$DC$151,0)),0)</f>
        <v>0</v>
      </c>
      <c r="N452" s="243">
        <f ca="1">+IFERROR(INDEX('Hoja de Trabajo para listado'!$A$155:$Z$1048576,MATCH($A452,'Hoja de Trabajo para listado'!$A$155:$A$1048576,0),MATCH((CUADRO!N$5&amp;$E452),'Hoja de Trabajo para listado'!$A$151:$Z$151,0)),0)+IFERROR(INDEX('Hoja de Trabajo para listado'!$AB$155:$BA$1048576,MATCH($A452,'Hoja de Trabajo para listado'!$AB$155:$AB$1048576,0),MATCH((CUADRO!N$5&amp;$E452),'Hoja de Trabajo para listado'!$AB$151:$BA$151,0)),0)+IFERROR(INDEX('Hoja de Trabajo para listado'!$BC$155:$CB$1048576,MATCH($A452,'Hoja de Trabajo para listado'!$BC$155:$BC$1048576,0),MATCH((CUADRO!N$5&amp;$E452),'Hoja de Trabajo para listado'!$BC$151:$CB$151,0)),0)+IFERROR(INDEX('Hoja de Trabajo para listado'!$DE$153:$DG$274,MATCH($A452,'Hoja de Trabajo para listado'!$DE$153:$DE$1048576,0),MATCH((CUADRO!N$5&amp;$E452),'Hoja de Trabajo para listado'!$DE$151:$DG$151,0)),0)+IFERROR(INDEX('Hoja de Trabajo para listado'!$CD$155:$DC$1048576,MATCH($A452,'Hoja de Trabajo para listado'!$CD$155:$CD$1048576,0),MATCH((CUADRO!N$5&amp;$E452),'Hoja de Trabajo para listado'!$CD$151:$DC$151,0)),0)</f>
        <v>0</v>
      </c>
      <c r="O452" s="243">
        <f ca="1">+IFERROR(INDEX('Hoja de Trabajo para listado'!$A$155:$Z$1048576,MATCH($A452,'Hoja de Trabajo para listado'!$A$155:$A$1048576,0),MATCH((CUADRO!O$5&amp;$E452),'Hoja de Trabajo para listado'!$A$151:$Z$151,0)),0)+IFERROR(INDEX('Hoja de Trabajo para listado'!$AB$155:$BA$1048576,MATCH($A452,'Hoja de Trabajo para listado'!$AB$155:$AB$1048576,0),MATCH((CUADRO!O$5&amp;$E452),'Hoja de Trabajo para listado'!$AB$151:$BA$151,0)),0)+IFERROR(INDEX('Hoja de Trabajo para listado'!$BC$155:$CB$1048576,MATCH($A452,'Hoja de Trabajo para listado'!$BC$155:$BC$1048576,0),MATCH((CUADRO!O$5&amp;$E452),'Hoja de Trabajo para listado'!$BC$151:$CB$151,0)),0)+IFERROR(INDEX('Hoja de Trabajo para listado'!$DE$153:$DG$274,MATCH($A452,'Hoja de Trabajo para listado'!$DE$153:$DE$1048576,0),MATCH((CUADRO!O$5&amp;$E452),'Hoja de Trabajo para listado'!$DE$151:$DG$151,0)),0)+IFERROR(INDEX('Hoja de Trabajo para listado'!$CD$155:$DC$1048576,MATCH($A452,'Hoja de Trabajo para listado'!$CD$155:$CD$1048576,0),MATCH((CUADRO!O$5&amp;$E452),'Hoja de Trabajo para listado'!$CD$151:$DC$151,0)),0)</f>
        <v>0</v>
      </c>
      <c r="P452" s="243">
        <f ca="1">+IFERROR(INDEX('Hoja de Trabajo para listado'!$A$155:$Z$1048576,MATCH($A452,'Hoja de Trabajo para listado'!$A$155:$A$1048576,0),MATCH((CUADRO!P$5&amp;$E452),'Hoja de Trabajo para listado'!$A$151:$Z$151,0)),0)+IFERROR(INDEX('Hoja de Trabajo para listado'!$AB$155:$BA$1048576,MATCH($A452,'Hoja de Trabajo para listado'!$AB$155:$AB$1048576,0),MATCH((CUADRO!P$5&amp;$E452),'Hoja de Trabajo para listado'!$AB$151:$BA$151,0)),0)+IFERROR(INDEX('Hoja de Trabajo para listado'!$BC$155:$CB$1048576,MATCH($A452,'Hoja de Trabajo para listado'!$BC$155:$BC$1048576,0),MATCH((CUADRO!P$5&amp;$E452),'Hoja de Trabajo para listado'!$BC$151:$CB$151,0)),0)+IFERROR(INDEX('Hoja de Trabajo para listado'!$DE$153:$DG$274,MATCH($A452,'Hoja de Trabajo para listado'!$DE$153:$DE$1048576,0),MATCH((CUADRO!P$5&amp;$E452),'Hoja de Trabajo para listado'!$DE$151:$DG$151,0)),0)+IFERROR(INDEX('Hoja de Trabajo para listado'!$CD$155:$DC$1048576,MATCH($A452,'Hoja de Trabajo para listado'!$CD$155:$CD$1048576,0),MATCH((CUADRO!P$5&amp;$E452),'Hoja de Trabajo para listado'!$CD$151:$DC$151,0)),0)</f>
        <v>0</v>
      </c>
      <c r="Q452" s="243">
        <f ca="1">+IFERROR(INDEX('Hoja de Trabajo para listado'!$A$155:$Z$1048576,MATCH($A452,'Hoja de Trabajo para listado'!$A$155:$A$1048576,0),MATCH((CUADRO!Q$5&amp;$E452),'Hoja de Trabajo para listado'!$A$151:$Z$151,0)),0)+IFERROR(INDEX('Hoja de Trabajo para listado'!$AB$155:$BA$1048576,MATCH($A452,'Hoja de Trabajo para listado'!$AB$155:$AB$1048576,0),MATCH((CUADRO!Q$5&amp;$E452),'Hoja de Trabajo para listado'!$AB$151:$BA$151,0)),0)+IFERROR(INDEX('Hoja de Trabajo para listado'!$BC$155:$CB$1048576,MATCH($A452,'Hoja de Trabajo para listado'!$BC$155:$BC$1048576,0),MATCH((CUADRO!Q$5&amp;$E452),'Hoja de Trabajo para listado'!$BC$151:$CB$151,0)),0)+IFERROR(INDEX('Hoja de Trabajo para listado'!$DE$153:$DG$274,MATCH($A452,'Hoja de Trabajo para listado'!$DE$153:$DE$1048576,0),MATCH((CUADRO!Q$5&amp;$E452),'Hoja de Trabajo para listado'!$DE$151:$DG$151,0)),0)+IFERROR(INDEX('Hoja de Trabajo para listado'!$CD$155:$DC$1048576,MATCH($A452,'Hoja de Trabajo para listado'!$CD$155:$CD$1048576,0),MATCH((CUADRO!Q$5&amp;$E452),'Hoja de Trabajo para listado'!$CD$151:$DC$151,0)),0)</f>
        <v>0</v>
      </c>
      <c r="R452" s="243">
        <f t="shared" ca="1" si="15"/>
        <v>0</v>
      </c>
      <c r="S452" s="249"/>
      <c r="T452" s="243">
        <f ca="1">+T453</f>
        <v>0</v>
      </c>
      <c r="U452" s="242">
        <f t="shared" si="16"/>
        <v>1</v>
      </c>
      <c r="V452" s="333" t="str">
        <f>+VLOOKUP(A452,bd_lista!$A$3:$E$590,5,FALSE)</f>
        <v>Gobiernos Autonomos Municipales</v>
      </c>
      <c r="W452" s="391" t="str">
        <f>+V452</f>
        <v>Gobiernos Autonomos Municipales</v>
      </c>
      <c r="X452" s="242">
        <f>+VLOOKUP(A452,[4]Sheet1!$A$13:$D$744,4,FALSE)</f>
        <v>0</v>
      </c>
      <c r="Y452" s="242" t="e">
        <f>+VLOOKUP(X452,bd_lista!$A$3:$C$590,3,FALSE)</f>
        <v>#N/A</v>
      </c>
      <c r="Z452" s="294">
        <f>+X452</f>
        <v>0</v>
      </c>
      <c r="AA452" s="295" t="e">
        <f>+Y452</f>
        <v>#N/A</v>
      </c>
    </row>
    <row r="453" spans="1:27" customFormat="1" ht="27" hidden="1" customHeight="1">
      <c r="A453" s="32">
        <v>1108</v>
      </c>
      <c r="B453" s="388"/>
      <c r="C453" s="247" t="str">
        <f>+VLOOKUP(A453,bd_lista!$A$3:$C$590,3,FALSE)</f>
        <v>Gobierno Autónomo Municipal de Villa Mojocoya</v>
      </c>
      <c r="D453" s="390"/>
      <c r="E453" s="244" t="s">
        <v>1305</v>
      </c>
      <c r="F453" s="243">
        <f ca="1">+IFERROR(INDEX('Hoja de Trabajo para listado'!$A$155:$Z$1048576,MATCH($A453,'Hoja de Trabajo para listado'!$A$155:$A$1048576,0),MATCH((CUADRO!F$5&amp;$E453),'Hoja de Trabajo para listado'!$A$151:$Z$151,0)),0)+IFERROR(INDEX('Hoja de Trabajo para listado'!$AB$155:$BA$1048576,MATCH($A453,'Hoja de Trabajo para listado'!$AB$155:$AB$1048576,0),MATCH((CUADRO!F$5&amp;$E453),'Hoja de Trabajo para listado'!$AB$151:$BA$151,0)),0)+IFERROR(INDEX('Hoja de Trabajo para listado'!$BC$155:$CB$1048576,MATCH($A453,'Hoja de Trabajo para listado'!$BC$155:$BC$1048576,0),MATCH((CUADRO!F$5&amp;$E453),'Hoja de Trabajo para listado'!$BC$151:$CB$151,0)),0)+IFERROR(INDEX('Hoja de Trabajo para listado'!$DE$153:$DG$274,MATCH($A453,'Hoja de Trabajo para listado'!$DE$153:$DE$1048576,0),MATCH((CUADRO!F$5&amp;$E453),'Hoja de Trabajo para listado'!$DE$151:$DG$151,0)),0)+IFERROR(INDEX('Hoja de Trabajo para listado'!$CD$155:$DC$1048576,MATCH($A453,'Hoja de Trabajo para listado'!$CD$155:$CD$1048576,0),MATCH((CUADRO!F$5&amp;$E453),'Hoja de Trabajo para listado'!$CD$151:$DC$151,0)),0)</f>
        <v>0</v>
      </c>
      <c r="G453" s="243">
        <f ca="1">+IFERROR(INDEX('Hoja de Trabajo para listado'!$A$155:$Z$1048576,MATCH($A453,'Hoja de Trabajo para listado'!$A$155:$A$1048576,0),MATCH((CUADRO!G$5&amp;$E453),'Hoja de Trabajo para listado'!$A$151:$Z$151,0)),0)+IFERROR(INDEX('Hoja de Trabajo para listado'!$AB$155:$BA$1048576,MATCH($A453,'Hoja de Trabajo para listado'!$AB$155:$AB$1048576,0),MATCH((CUADRO!G$5&amp;$E453),'Hoja de Trabajo para listado'!$AB$151:$BA$151,0)),0)+IFERROR(INDEX('Hoja de Trabajo para listado'!$BC$155:$CB$1048576,MATCH($A453,'Hoja de Trabajo para listado'!$BC$155:$BC$1048576,0),MATCH((CUADRO!G$5&amp;$E453),'Hoja de Trabajo para listado'!$BC$151:$CB$151,0)),0)+IFERROR(INDEX('Hoja de Trabajo para listado'!$DE$153:$DG$274,MATCH($A453,'Hoja de Trabajo para listado'!$DE$153:$DE$1048576,0),MATCH((CUADRO!G$5&amp;$E453),'Hoja de Trabajo para listado'!$DE$151:$DG$151,0)),0)+IFERROR(INDEX('Hoja de Trabajo para listado'!$CD$155:$DC$1048576,MATCH($A453,'Hoja de Trabajo para listado'!$CD$155:$CD$1048576,0),MATCH((CUADRO!G$5&amp;$E453),'Hoja de Trabajo para listado'!$CD$151:$DC$151,0)),0)</f>
        <v>0</v>
      </c>
      <c r="H453" s="243">
        <f ca="1">+IFERROR(INDEX('Hoja de Trabajo para listado'!$A$155:$Z$1048576,MATCH($A453,'Hoja de Trabajo para listado'!$A$155:$A$1048576,0),MATCH((CUADRO!H$5&amp;$E453),'Hoja de Trabajo para listado'!$A$151:$Z$151,0)),0)+IFERROR(INDEX('Hoja de Trabajo para listado'!$AB$155:$BA$1048576,MATCH($A453,'Hoja de Trabajo para listado'!$AB$155:$AB$1048576,0),MATCH((CUADRO!H$5&amp;$E453),'Hoja de Trabajo para listado'!$AB$151:$BA$151,0)),0)+IFERROR(INDEX('Hoja de Trabajo para listado'!$BC$155:$CB$1048576,MATCH($A453,'Hoja de Trabajo para listado'!$BC$155:$BC$1048576,0),MATCH((CUADRO!H$5&amp;$E453),'Hoja de Trabajo para listado'!$BC$151:$CB$151,0)),0)+IFERROR(INDEX('Hoja de Trabajo para listado'!$DE$153:$DG$274,MATCH($A453,'Hoja de Trabajo para listado'!$DE$153:$DE$1048576,0),MATCH((CUADRO!H$5&amp;$E453),'Hoja de Trabajo para listado'!$DE$151:$DG$151,0)),0)+IFERROR(INDEX('Hoja de Trabajo para listado'!$CD$155:$DC$1048576,MATCH($A453,'Hoja de Trabajo para listado'!$CD$155:$CD$1048576,0),MATCH((CUADRO!H$5&amp;$E453),'Hoja de Trabajo para listado'!$CD$151:$DC$151,0)),0)</f>
        <v>0</v>
      </c>
      <c r="I453" s="243">
        <f ca="1">+IFERROR(INDEX('Hoja de Trabajo para listado'!$A$155:$Z$1048576,MATCH($A453,'Hoja de Trabajo para listado'!$A$155:$A$1048576,0),MATCH((CUADRO!I$5&amp;$E453),'Hoja de Trabajo para listado'!$A$151:$Z$151,0)),0)+IFERROR(INDEX('Hoja de Trabajo para listado'!$AB$155:$BA$1048576,MATCH($A453,'Hoja de Trabajo para listado'!$AB$155:$AB$1048576,0),MATCH((CUADRO!I$5&amp;$E453),'Hoja de Trabajo para listado'!$AB$151:$BA$151,0)),0)+IFERROR(INDEX('Hoja de Trabajo para listado'!$BC$155:$CB$1048576,MATCH($A453,'Hoja de Trabajo para listado'!$BC$155:$BC$1048576,0),MATCH((CUADRO!I$5&amp;$E453),'Hoja de Trabajo para listado'!$BC$151:$CB$151,0)),0)+IFERROR(INDEX('Hoja de Trabajo para listado'!$DE$153:$DG$274,MATCH($A453,'Hoja de Trabajo para listado'!$DE$153:$DE$1048576,0),MATCH((CUADRO!I$5&amp;$E453),'Hoja de Trabajo para listado'!$DE$151:$DG$151,0)),0)+IFERROR(INDEX('Hoja de Trabajo para listado'!$CD$155:$DC$1048576,MATCH($A453,'Hoja de Trabajo para listado'!$CD$155:$CD$1048576,0),MATCH((CUADRO!I$5&amp;$E453),'Hoja de Trabajo para listado'!$CD$151:$DC$151,0)),0)</f>
        <v>0</v>
      </c>
      <c r="J453" s="243">
        <f ca="1">+IFERROR(INDEX('Hoja de Trabajo para listado'!$A$155:$Z$1048576,MATCH($A453,'Hoja de Trabajo para listado'!$A$155:$A$1048576,0),MATCH((CUADRO!J$5&amp;$E453),'Hoja de Trabajo para listado'!$A$151:$Z$151,0)),0)+IFERROR(INDEX('Hoja de Trabajo para listado'!$AB$155:$BA$1048576,MATCH($A453,'Hoja de Trabajo para listado'!$AB$155:$AB$1048576,0),MATCH((CUADRO!J$5&amp;$E453),'Hoja de Trabajo para listado'!$AB$151:$BA$151,0)),0)+IFERROR(INDEX('Hoja de Trabajo para listado'!$BC$155:$CB$1048576,MATCH($A453,'Hoja de Trabajo para listado'!$BC$155:$BC$1048576,0),MATCH((CUADRO!J$5&amp;$E453),'Hoja de Trabajo para listado'!$BC$151:$CB$151,0)),0)+IFERROR(INDEX('Hoja de Trabajo para listado'!$DE$153:$DG$274,MATCH($A453,'Hoja de Trabajo para listado'!$DE$153:$DE$1048576,0),MATCH((CUADRO!J$5&amp;$E453),'Hoja de Trabajo para listado'!$DE$151:$DG$151,0)),0)+IFERROR(INDEX('Hoja de Trabajo para listado'!$CD$155:$DC$1048576,MATCH($A453,'Hoja de Trabajo para listado'!$CD$155:$CD$1048576,0),MATCH((CUADRO!J$5&amp;$E453),'Hoja de Trabajo para listado'!$CD$151:$DC$151,0)),0)</f>
        <v>0</v>
      </c>
      <c r="K453" s="243">
        <f ca="1">+IFERROR(INDEX('Hoja de Trabajo para listado'!$A$155:$Z$1048576,MATCH($A453,'Hoja de Trabajo para listado'!$A$155:$A$1048576,0),MATCH((CUADRO!K$5&amp;$E453),'Hoja de Trabajo para listado'!$A$151:$Z$151,0)),0)+IFERROR(INDEX('Hoja de Trabajo para listado'!$AB$155:$BA$1048576,MATCH($A453,'Hoja de Trabajo para listado'!$AB$155:$AB$1048576,0),MATCH((CUADRO!K$5&amp;$E453),'Hoja de Trabajo para listado'!$AB$151:$BA$151,0)),0)+IFERROR(INDEX('Hoja de Trabajo para listado'!$BC$155:$CB$1048576,MATCH($A453,'Hoja de Trabajo para listado'!$BC$155:$BC$1048576,0),MATCH((CUADRO!K$5&amp;$E453),'Hoja de Trabajo para listado'!$BC$151:$CB$151,0)),0)+IFERROR(INDEX('Hoja de Trabajo para listado'!$DE$153:$DG$274,MATCH($A453,'Hoja de Trabajo para listado'!$DE$153:$DE$1048576,0),MATCH((CUADRO!K$5&amp;$E453),'Hoja de Trabajo para listado'!$DE$151:$DG$151,0)),0)+IFERROR(INDEX('Hoja de Trabajo para listado'!$CD$155:$DC$1048576,MATCH($A453,'Hoja de Trabajo para listado'!$CD$155:$CD$1048576,0),MATCH((CUADRO!K$5&amp;$E453),'Hoja de Trabajo para listado'!$CD$151:$DC$151,0)),0)</f>
        <v>0</v>
      </c>
      <c r="L453" s="243">
        <f ca="1">+IFERROR(INDEX('Hoja de Trabajo para listado'!$A$155:$Z$1048576,MATCH($A453,'Hoja de Trabajo para listado'!$A$155:$A$1048576,0),MATCH((CUADRO!L$5&amp;$E453),'Hoja de Trabajo para listado'!$A$151:$Z$151,0)),0)+IFERROR(INDEX('Hoja de Trabajo para listado'!$AB$155:$BA$1048576,MATCH($A453,'Hoja de Trabajo para listado'!$AB$155:$AB$1048576,0),MATCH((CUADRO!L$5&amp;$E453),'Hoja de Trabajo para listado'!$AB$151:$BA$151,0)),0)+IFERROR(INDEX('Hoja de Trabajo para listado'!$BC$155:$CB$1048576,MATCH($A453,'Hoja de Trabajo para listado'!$BC$155:$BC$1048576,0),MATCH((CUADRO!L$5&amp;$E453),'Hoja de Trabajo para listado'!$BC$151:$CB$151,0)),0)+IFERROR(INDEX('Hoja de Trabajo para listado'!$DE$153:$DG$274,MATCH($A453,'Hoja de Trabajo para listado'!$DE$153:$DE$1048576,0),MATCH((CUADRO!L$5&amp;$E453),'Hoja de Trabajo para listado'!$DE$151:$DG$151,0)),0)+IFERROR(INDEX('Hoja de Trabajo para listado'!$CD$155:$DC$1048576,MATCH($A453,'Hoja de Trabajo para listado'!$CD$155:$CD$1048576,0),MATCH((CUADRO!L$5&amp;$E453),'Hoja de Trabajo para listado'!$CD$151:$DC$151,0)),0)</f>
        <v>0</v>
      </c>
      <c r="M453" s="243">
        <f ca="1">+IFERROR(INDEX('Hoja de Trabajo para listado'!$A$155:$Z$1048576,MATCH($A453,'Hoja de Trabajo para listado'!$A$155:$A$1048576,0),MATCH((CUADRO!M$5&amp;$E453),'Hoja de Trabajo para listado'!$A$151:$Z$151,0)),0)+IFERROR(INDEX('Hoja de Trabajo para listado'!$AB$155:$BA$1048576,MATCH($A453,'Hoja de Trabajo para listado'!$AB$155:$AB$1048576,0),MATCH((CUADRO!M$5&amp;$E453),'Hoja de Trabajo para listado'!$AB$151:$BA$151,0)),0)+IFERROR(INDEX('Hoja de Trabajo para listado'!$BC$155:$CB$1048576,MATCH($A453,'Hoja de Trabajo para listado'!$BC$155:$BC$1048576,0),MATCH((CUADRO!M$5&amp;$E453),'Hoja de Trabajo para listado'!$BC$151:$CB$151,0)),0)+IFERROR(INDEX('Hoja de Trabajo para listado'!$DE$153:$DG$274,MATCH($A453,'Hoja de Trabajo para listado'!$DE$153:$DE$1048576,0),MATCH((CUADRO!M$5&amp;$E453),'Hoja de Trabajo para listado'!$DE$151:$DG$151,0)),0)+IFERROR(INDEX('Hoja de Trabajo para listado'!$CD$155:$DC$1048576,MATCH($A453,'Hoja de Trabajo para listado'!$CD$155:$CD$1048576,0),MATCH((CUADRO!M$5&amp;$E453),'Hoja de Trabajo para listado'!$CD$151:$DC$151,0)),0)</f>
        <v>0</v>
      </c>
      <c r="N453" s="243">
        <f ca="1">+IFERROR(INDEX('Hoja de Trabajo para listado'!$A$155:$Z$1048576,MATCH($A453,'Hoja de Trabajo para listado'!$A$155:$A$1048576,0),MATCH((CUADRO!N$5&amp;$E453),'Hoja de Trabajo para listado'!$A$151:$Z$151,0)),0)+IFERROR(INDEX('Hoja de Trabajo para listado'!$AB$155:$BA$1048576,MATCH($A453,'Hoja de Trabajo para listado'!$AB$155:$AB$1048576,0),MATCH((CUADRO!N$5&amp;$E453),'Hoja de Trabajo para listado'!$AB$151:$BA$151,0)),0)+IFERROR(INDEX('Hoja de Trabajo para listado'!$BC$155:$CB$1048576,MATCH($A453,'Hoja de Trabajo para listado'!$BC$155:$BC$1048576,0),MATCH((CUADRO!N$5&amp;$E453),'Hoja de Trabajo para listado'!$BC$151:$CB$151,0)),0)+IFERROR(INDEX('Hoja de Trabajo para listado'!$DE$153:$DG$274,MATCH($A453,'Hoja de Trabajo para listado'!$DE$153:$DE$1048576,0),MATCH((CUADRO!N$5&amp;$E453),'Hoja de Trabajo para listado'!$DE$151:$DG$151,0)),0)+IFERROR(INDEX('Hoja de Trabajo para listado'!$CD$155:$DC$1048576,MATCH($A453,'Hoja de Trabajo para listado'!$CD$155:$CD$1048576,0),MATCH((CUADRO!N$5&amp;$E453),'Hoja de Trabajo para listado'!$CD$151:$DC$151,0)),0)</f>
        <v>0</v>
      </c>
      <c r="O453" s="243">
        <f ca="1">+IFERROR(INDEX('Hoja de Trabajo para listado'!$A$155:$Z$1048576,MATCH($A453,'Hoja de Trabajo para listado'!$A$155:$A$1048576,0),MATCH((CUADRO!O$5&amp;$E453),'Hoja de Trabajo para listado'!$A$151:$Z$151,0)),0)+IFERROR(INDEX('Hoja de Trabajo para listado'!$AB$155:$BA$1048576,MATCH($A453,'Hoja de Trabajo para listado'!$AB$155:$AB$1048576,0),MATCH((CUADRO!O$5&amp;$E453),'Hoja de Trabajo para listado'!$AB$151:$BA$151,0)),0)+IFERROR(INDEX('Hoja de Trabajo para listado'!$BC$155:$CB$1048576,MATCH($A453,'Hoja de Trabajo para listado'!$BC$155:$BC$1048576,0),MATCH((CUADRO!O$5&amp;$E453),'Hoja de Trabajo para listado'!$BC$151:$CB$151,0)),0)+IFERROR(INDEX('Hoja de Trabajo para listado'!$DE$153:$DG$274,MATCH($A453,'Hoja de Trabajo para listado'!$DE$153:$DE$1048576,0),MATCH((CUADRO!O$5&amp;$E453),'Hoja de Trabajo para listado'!$DE$151:$DG$151,0)),0)+IFERROR(INDEX('Hoja de Trabajo para listado'!$CD$155:$DC$1048576,MATCH($A453,'Hoja de Trabajo para listado'!$CD$155:$CD$1048576,0),MATCH((CUADRO!O$5&amp;$E453),'Hoja de Trabajo para listado'!$CD$151:$DC$151,0)),0)</f>
        <v>0</v>
      </c>
      <c r="P453" s="243">
        <f ca="1">+IFERROR(INDEX('Hoja de Trabajo para listado'!$A$155:$Z$1048576,MATCH($A453,'Hoja de Trabajo para listado'!$A$155:$A$1048576,0),MATCH((CUADRO!P$5&amp;$E453),'Hoja de Trabajo para listado'!$A$151:$Z$151,0)),0)+IFERROR(INDEX('Hoja de Trabajo para listado'!$AB$155:$BA$1048576,MATCH($A453,'Hoja de Trabajo para listado'!$AB$155:$AB$1048576,0),MATCH((CUADRO!P$5&amp;$E453),'Hoja de Trabajo para listado'!$AB$151:$BA$151,0)),0)+IFERROR(INDEX('Hoja de Trabajo para listado'!$BC$155:$CB$1048576,MATCH($A453,'Hoja de Trabajo para listado'!$BC$155:$BC$1048576,0),MATCH((CUADRO!P$5&amp;$E453),'Hoja de Trabajo para listado'!$BC$151:$CB$151,0)),0)+IFERROR(INDEX('Hoja de Trabajo para listado'!$DE$153:$DG$274,MATCH($A453,'Hoja de Trabajo para listado'!$DE$153:$DE$1048576,0),MATCH((CUADRO!P$5&amp;$E453),'Hoja de Trabajo para listado'!$DE$151:$DG$151,0)),0)+IFERROR(INDEX('Hoja de Trabajo para listado'!$CD$155:$DC$1048576,MATCH($A453,'Hoja de Trabajo para listado'!$CD$155:$CD$1048576,0),MATCH((CUADRO!P$5&amp;$E453),'Hoja de Trabajo para listado'!$CD$151:$DC$151,0)),0)</f>
        <v>0</v>
      </c>
      <c r="Q453" s="243">
        <f ca="1">+IFERROR(INDEX('Hoja de Trabajo para listado'!$A$155:$Z$1048576,MATCH($A453,'Hoja de Trabajo para listado'!$A$155:$A$1048576,0),MATCH((CUADRO!Q$5&amp;$E453),'Hoja de Trabajo para listado'!$A$151:$Z$151,0)),0)+IFERROR(INDEX('Hoja de Trabajo para listado'!$AB$155:$BA$1048576,MATCH($A453,'Hoja de Trabajo para listado'!$AB$155:$AB$1048576,0),MATCH((CUADRO!Q$5&amp;$E453),'Hoja de Trabajo para listado'!$AB$151:$BA$151,0)),0)+IFERROR(INDEX('Hoja de Trabajo para listado'!$BC$155:$CB$1048576,MATCH($A453,'Hoja de Trabajo para listado'!$BC$155:$BC$1048576,0),MATCH((CUADRO!Q$5&amp;$E453),'Hoja de Trabajo para listado'!$BC$151:$CB$151,0)),0)+IFERROR(INDEX('Hoja de Trabajo para listado'!$DE$153:$DG$274,MATCH($A453,'Hoja de Trabajo para listado'!$DE$153:$DE$1048576,0),MATCH((CUADRO!Q$5&amp;$E453),'Hoja de Trabajo para listado'!$DE$151:$DG$151,0)),0)+IFERROR(INDEX('Hoja de Trabajo para listado'!$CD$155:$DC$1048576,MATCH($A453,'Hoja de Trabajo para listado'!$CD$155:$CD$1048576,0),MATCH((CUADRO!Q$5&amp;$E453),'Hoja de Trabajo para listado'!$CD$151:$DC$151,0)),0)</f>
        <v>0</v>
      </c>
      <c r="R453" s="243">
        <f t="shared" ca="1" si="15"/>
        <v>0</v>
      </c>
      <c r="S453" s="249">
        <f ca="1">+R452+R453</f>
        <v>0</v>
      </c>
      <c r="T453" s="243">
        <f ca="1">+S453</f>
        <v>0</v>
      </c>
      <c r="U453" s="242">
        <f t="shared" si="16"/>
        <v>2</v>
      </c>
      <c r="V453" s="333" t="str">
        <f>+VLOOKUP(A453,bd_lista!$A$3:$E$590,5,FALSE)</f>
        <v>Gobiernos Autonomos Municipales</v>
      </c>
      <c r="W453" s="392"/>
      <c r="X453" s="242">
        <f>+VLOOKUP(A453,[4]Sheet1!$A$13:$D$744,4,FALSE)</f>
        <v>0</v>
      </c>
      <c r="Y453" s="242" t="e">
        <f>+VLOOKUP(X453,bd_lista!$A$3:$C$590,3,FALSE)</f>
        <v>#N/A</v>
      </c>
      <c r="Z453" s="292"/>
      <c r="AA453" s="293"/>
    </row>
    <row r="454" spans="1:27" customFormat="1" ht="27" hidden="1" customHeight="1">
      <c r="A454" s="32">
        <v>1109</v>
      </c>
      <c r="B454" s="387">
        <f>+A454</f>
        <v>1109</v>
      </c>
      <c r="C454" s="247" t="str">
        <f>+VLOOKUP(A454,bd_lista!$A$3:$C$590,3,FALSE)</f>
        <v>Gobierno Autónomo Municipal de Icla</v>
      </c>
      <c r="D454" s="389" t="str">
        <f>+C454</f>
        <v>Gobierno Autónomo Municipal de Icla</v>
      </c>
      <c r="E454" s="242" t="s">
        <v>1304</v>
      </c>
      <c r="F454" s="243">
        <f ca="1">+IFERROR(INDEX('Hoja de Trabajo para listado'!$A$155:$Z$1048576,MATCH($A454,'Hoja de Trabajo para listado'!$A$155:$A$1048576,0),MATCH((CUADRO!F$5&amp;$E454),'Hoja de Trabajo para listado'!$A$151:$Z$151,0)),0)+IFERROR(INDEX('Hoja de Trabajo para listado'!$AB$155:$BA$1048576,MATCH($A454,'Hoja de Trabajo para listado'!$AB$155:$AB$1048576,0),MATCH((CUADRO!F$5&amp;$E454),'Hoja de Trabajo para listado'!$AB$151:$BA$151,0)),0)+IFERROR(INDEX('Hoja de Trabajo para listado'!$BC$155:$CB$1048576,MATCH($A454,'Hoja de Trabajo para listado'!$BC$155:$BC$1048576,0),MATCH((CUADRO!F$5&amp;$E454),'Hoja de Trabajo para listado'!$BC$151:$CB$151,0)),0)+IFERROR(INDEX('Hoja de Trabajo para listado'!$DE$153:$DG$274,MATCH($A454,'Hoja de Trabajo para listado'!$DE$153:$DE$1048576,0),MATCH((CUADRO!F$5&amp;$E454),'Hoja de Trabajo para listado'!$DE$151:$DG$151,0)),0)+IFERROR(INDEX('Hoja de Trabajo para listado'!$CD$155:$DC$1048576,MATCH($A454,'Hoja de Trabajo para listado'!$CD$155:$CD$1048576,0),MATCH((CUADRO!F$5&amp;$E454),'Hoja de Trabajo para listado'!$CD$151:$DC$151,0)),0)</f>
        <v>0</v>
      </c>
      <c r="G454" s="243">
        <f ca="1">+IFERROR(INDEX('Hoja de Trabajo para listado'!$A$155:$Z$1048576,MATCH($A454,'Hoja de Trabajo para listado'!$A$155:$A$1048576,0),MATCH((CUADRO!G$5&amp;$E454),'Hoja de Trabajo para listado'!$A$151:$Z$151,0)),0)+IFERROR(INDEX('Hoja de Trabajo para listado'!$AB$155:$BA$1048576,MATCH($A454,'Hoja de Trabajo para listado'!$AB$155:$AB$1048576,0),MATCH((CUADRO!G$5&amp;$E454),'Hoja de Trabajo para listado'!$AB$151:$BA$151,0)),0)+IFERROR(INDEX('Hoja de Trabajo para listado'!$BC$155:$CB$1048576,MATCH($A454,'Hoja de Trabajo para listado'!$BC$155:$BC$1048576,0),MATCH((CUADRO!G$5&amp;$E454),'Hoja de Trabajo para listado'!$BC$151:$CB$151,0)),0)+IFERROR(INDEX('Hoja de Trabajo para listado'!$DE$153:$DG$274,MATCH($A454,'Hoja de Trabajo para listado'!$DE$153:$DE$1048576,0),MATCH((CUADRO!G$5&amp;$E454),'Hoja de Trabajo para listado'!$DE$151:$DG$151,0)),0)+IFERROR(INDEX('Hoja de Trabajo para listado'!$CD$155:$DC$1048576,MATCH($A454,'Hoja de Trabajo para listado'!$CD$155:$CD$1048576,0),MATCH((CUADRO!G$5&amp;$E454),'Hoja de Trabajo para listado'!$CD$151:$DC$151,0)),0)</f>
        <v>0</v>
      </c>
      <c r="H454" s="243">
        <f ca="1">+IFERROR(INDEX('Hoja de Trabajo para listado'!$A$155:$Z$1048576,MATCH($A454,'Hoja de Trabajo para listado'!$A$155:$A$1048576,0),MATCH((CUADRO!H$5&amp;$E454),'Hoja de Trabajo para listado'!$A$151:$Z$151,0)),0)+IFERROR(INDEX('Hoja de Trabajo para listado'!$AB$155:$BA$1048576,MATCH($A454,'Hoja de Trabajo para listado'!$AB$155:$AB$1048576,0),MATCH((CUADRO!H$5&amp;$E454),'Hoja de Trabajo para listado'!$AB$151:$BA$151,0)),0)+IFERROR(INDEX('Hoja de Trabajo para listado'!$BC$155:$CB$1048576,MATCH($A454,'Hoja de Trabajo para listado'!$BC$155:$BC$1048576,0),MATCH((CUADRO!H$5&amp;$E454),'Hoja de Trabajo para listado'!$BC$151:$CB$151,0)),0)+IFERROR(INDEX('Hoja de Trabajo para listado'!$DE$153:$DG$274,MATCH($A454,'Hoja de Trabajo para listado'!$DE$153:$DE$1048576,0),MATCH((CUADRO!H$5&amp;$E454),'Hoja de Trabajo para listado'!$DE$151:$DG$151,0)),0)+IFERROR(INDEX('Hoja de Trabajo para listado'!$CD$155:$DC$1048576,MATCH($A454,'Hoja de Trabajo para listado'!$CD$155:$CD$1048576,0),MATCH((CUADRO!H$5&amp;$E454),'Hoja de Trabajo para listado'!$CD$151:$DC$151,0)),0)</f>
        <v>0</v>
      </c>
      <c r="I454" s="243">
        <f ca="1">+IFERROR(INDEX('Hoja de Trabajo para listado'!$A$155:$Z$1048576,MATCH($A454,'Hoja de Trabajo para listado'!$A$155:$A$1048576,0),MATCH((CUADRO!I$5&amp;$E454),'Hoja de Trabajo para listado'!$A$151:$Z$151,0)),0)+IFERROR(INDEX('Hoja de Trabajo para listado'!$AB$155:$BA$1048576,MATCH($A454,'Hoja de Trabajo para listado'!$AB$155:$AB$1048576,0),MATCH((CUADRO!I$5&amp;$E454),'Hoja de Trabajo para listado'!$AB$151:$BA$151,0)),0)+IFERROR(INDEX('Hoja de Trabajo para listado'!$BC$155:$CB$1048576,MATCH($A454,'Hoja de Trabajo para listado'!$BC$155:$BC$1048576,0),MATCH((CUADRO!I$5&amp;$E454),'Hoja de Trabajo para listado'!$BC$151:$CB$151,0)),0)+IFERROR(INDEX('Hoja de Trabajo para listado'!$DE$153:$DG$274,MATCH($A454,'Hoja de Trabajo para listado'!$DE$153:$DE$1048576,0),MATCH((CUADRO!I$5&amp;$E454),'Hoja de Trabajo para listado'!$DE$151:$DG$151,0)),0)+IFERROR(INDEX('Hoja de Trabajo para listado'!$CD$155:$DC$1048576,MATCH($A454,'Hoja de Trabajo para listado'!$CD$155:$CD$1048576,0),MATCH((CUADRO!I$5&amp;$E454),'Hoja de Trabajo para listado'!$CD$151:$DC$151,0)),0)</f>
        <v>0</v>
      </c>
      <c r="J454" s="243">
        <f ca="1">+IFERROR(INDEX('Hoja de Trabajo para listado'!$A$155:$Z$1048576,MATCH($A454,'Hoja de Trabajo para listado'!$A$155:$A$1048576,0),MATCH((CUADRO!J$5&amp;$E454),'Hoja de Trabajo para listado'!$A$151:$Z$151,0)),0)+IFERROR(INDEX('Hoja de Trabajo para listado'!$AB$155:$BA$1048576,MATCH($A454,'Hoja de Trabajo para listado'!$AB$155:$AB$1048576,0),MATCH((CUADRO!J$5&amp;$E454),'Hoja de Trabajo para listado'!$AB$151:$BA$151,0)),0)+IFERROR(INDEX('Hoja de Trabajo para listado'!$BC$155:$CB$1048576,MATCH($A454,'Hoja de Trabajo para listado'!$BC$155:$BC$1048576,0),MATCH((CUADRO!J$5&amp;$E454),'Hoja de Trabajo para listado'!$BC$151:$CB$151,0)),0)+IFERROR(INDEX('Hoja de Trabajo para listado'!$DE$153:$DG$274,MATCH($A454,'Hoja de Trabajo para listado'!$DE$153:$DE$1048576,0),MATCH((CUADRO!J$5&amp;$E454),'Hoja de Trabajo para listado'!$DE$151:$DG$151,0)),0)+IFERROR(INDEX('Hoja de Trabajo para listado'!$CD$155:$DC$1048576,MATCH($A454,'Hoja de Trabajo para listado'!$CD$155:$CD$1048576,0),MATCH((CUADRO!J$5&amp;$E454),'Hoja de Trabajo para listado'!$CD$151:$DC$151,0)),0)</f>
        <v>0</v>
      </c>
      <c r="K454" s="243">
        <f ca="1">+IFERROR(INDEX('Hoja de Trabajo para listado'!$A$155:$Z$1048576,MATCH($A454,'Hoja de Trabajo para listado'!$A$155:$A$1048576,0),MATCH((CUADRO!K$5&amp;$E454),'Hoja de Trabajo para listado'!$A$151:$Z$151,0)),0)+IFERROR(INDEX('Hoja de Trabajo para listado'!$AB$155:$BA$1048576,MATCH($A454,'Hoja de Trabajo para listado'!$AB$155:$AB$1048576,0),MATCH((CUADRO!K$5&amp;$E454),'Hoja de Trabajo para listado'!$AB$151:$BA$151,0)),0)+IFERROR(INDEX('Hoja de Trabajo para listado'!$BC$155:$CB$1048576,MATCH($A454,'Hoja de Trabajo para listado'!$BC$155:$BC$1048576,0),MATCH((CUADRO!K$5&amp;$E454),'Hoja de Trabajo para listado'!$BC$151:$CB$151,0)),0)+IFERROR(INDEX('Hoja de Trabajo para listado'!$DE$153:$DG$274,MATCH($A454,'Hoja de Trabajo para listado'!$DE$153:$DE$1048576,0),MATCH((CUADRO!K$5&amp;$E454),'Hoja de Trabajo para listado'!$DE$151:$DG$151,0)),0)+IFERROR(INDEX('Hoja de Trabajo para listado'!$CD$155:$DC$1048576,MATCH($A454,'Hoja de Trabajo para listado'!$CD$155:$CD$1048576,0),MATCH((CUADRO!K$5&amp;$E454),'Hoja de Trabajo para listado'!$CD$151:$DC$151,0)),0)</f>
        <v>0</v>
      </c>
      <c r="L454" s="243">
        <f ca="1">+IFERROR(INDEX('Hoja de Trabajo para listado'!$A$155:$Z$1048576,MATCH($A454,'Hoja de Trabajo para listado'!$A$155:$A$1048576,0),MATCH((CUADRO!L$5&amp;$E454),'Hoja de Trabajo para listado'!$A$151:$Z$151,0)),0)+IFERROR(INDEX('Hoja de Trabajo para listado'!$AB$155:$BA$1048576,MATCH($A454,'Hoja de Trabajo para listado'!$AB$155:$AB$1048576,0),MATCH((CUADRO!L$5&amp;$E454),'Hoja de Trabajo para listado'!$AB$151:$BA$151,0)),0)+IFERROR(INDEX('Hoja de Trabajo para listado'!$BC$155:$CB$1048576,MATCH($A454,'Hoja de Trabajo para listado'!$BC$155:$BC$1048576,0),MATCH((CUADRO!L$5&amp;$E454),'Hoja de Trabajo para listado'!$BC$151:$CB$151,0)),0)+IFERROR(INDEX('Hoja de Trabajo para listado'!$DE$153:$DG$274,MATCH($A454,'Hoja de Trabajo para listado'!$DE$153:$DE$1048576,0),MATCH((CUADRO!L$5&amp;$E454),'Hoja de Trabajo para listado'!$DE$151:$DG$151,0)),0)+IFERROR(INDEX('Hoja de Trabajo para listado'!$CD$155:$DC$1048576,MATCH($A454,'Hoja de Trabajo para listado'!$CD$155:$CD$1048576,0),MATCH((CUADRO!L$5&amp;$E454),'Hoja de Trabajo para listado'!$CD$151:$DC$151,0)),0)</f>
        <v>0</v>
      </c>
      <c r="M454" s="243">
        <f ca="1">+IFERROR(INDEX('Hoja de Trabajo para listado'!$A$155:$Z$1048576,MATCH($A454,'Hoja de Trabajo para listado'!$A$155:$A$1048576,0),MATCH((CUADRO!M$5&amp;$E454),'Hoja de Trabajo para listado'!$A$151:$Z$151,0)),0)+IFERROR(INDEX('Hoja de Trabajo para listado'!$AB$155:$BA$1048576,MATCH($A454,'Hoja de Trabajo para listado'!$AB$155:$AB$1048576,0),MATCH((CUADRO!M$5&amp;$E454),'Hoja de Trabajo para listado'!$AB$151:$BA$151,0)),0)+IFERROR(INDEX('Hoja de Trabajo para listado'!$BC$155:$CB$1048576,MATCH($A454,'Hoja de Trabajo para listado'!$BC$155:$BC$1048576,0),MATCH((CUADRO!M$5&amp;$E454),'Hoja de Trabajo para listado'!$BC$151:$CB$151,0)),0)+IFERROR(INDEX('Hoja de Trabajo para listado'!$DE$153:$DG$274,MATCH($A454,'Hoja de Trabajo para listado'!$DE$153:$DE$1048576,0),MATCH((CUADRO!M$5&amp;$E454),'Hoja de Trabajo para listado'!$DE$151:$DG$151,0)),0)+IFERROR(INDEX('Hoja de Trabajo para listado'!$CD$155:$DC$1048576,MATCH($A454,'Hoja de Trabajo para listado'!$CD$155:$CD$1048576,0),MATCH((CUADRO!M$5&amp;$E454),'Hoja de Trabajo para listado'!$CD$151:$DC$151,0)),0)</f>
        <v>0</v>
      </c>
      <c r="N454" s="243">
        <f ca="1">+IFERROR(INDEX('Hoja de Trabajo para listado'!$A$155:$Z$1048576,MATCH($A454,'Hoja de Trabajo para listado'!$A$155:$A$1048576,0),MATCH((CUADRO!N$5&amp;$E454),'Hoja de Trabajo para listado'!$A$151:$Z$151,0)),0)+IFERROR(INDEX('Hoja de Trabajo para listado'!$AB$155:$BA$1048576,MATCH($A454,'Hoja de Trabajo para listado'!$AB$155:$AB$1048576,0),MATCH((CUADRO!N$5&amp;$E454),'Hoja de Trabajo para listado'!$AB$151:$BA$151,0)),0)+IFERROR(INDEX('Hoja de Trabajo para listado'!$BC$155:$CB$1048576,MATCH($A454,'Hoja de Trabajo para listado'!$BC$155:$BC$1048576,0),MATCH((CUADRO!N$5&amp;$E454),'Hoja de Trabajo para listado'!$BC$151:$CB$151,0)),0)+IFERROR(INDEX('Hoja de Trabajo para listado'!$DE$153:$DG$274,MATCH($A454,'Hoja de Trabajo para listado'!$DE$153:$DE$1048576,0),MATCH((CUADRO!N$5&amp;$E454),'Hoja de Trabajo para listado'!$DE$151:$DG$151,0)),0)+IFERROR(INDEX('Hoja de Trabajo para listado'!$CD$155:$DC$1048576,MATCH($A454,'Hoja de Trabajo para listado'!$CD$155:$CD$1048576,0),MATCH((CUADRO!N$5&amp;$E454),'Hoja de Trabajo para listado'!$CD$151:$DC$151,0)),0)</f>
        <v>0</v>
      </c>
      <c r="O454" s="243">
        <f ca="1">+IFERROR(INDEX('Hoja de Trabajo para listado'!$A$155:$Z$1048576,MATCH($A454,'Hoja de Trabajo para listado'!$A$155:$A$1048576,0),MATCH((CUADRO!O$5&amp;$E454),'Hoja de Trabajo para listado'!$A$151:$Z$151,0)),0)+IFERROR(INDEX('Hoja de Trabajo para listado'!$AB$155:$BA$1048576,MATCH($A454,'Hoja de Trabajo para listado'!$AB$155:$AB$1048576,0),MATCH((CUADRO!O$5&amp;$E454),'Hoja de Trabajo para listado'!$AB$151:$BA$151,0)),0)+IFERROR(INDEX('Hoja de Trabajo para listado'!$BC$155:$CB$1048576,MATCH($A454,'Hoja de Trabajo para listado'!$BC$155:$BC$1048576,0),MATCH((CUADRO!O$5&amp;$E454),'Hoja de Trabajo para listado'!$BC$151:$CB$151,0)),0)+IFERROR(INDEX('Hoja de Trabajo para listado'!$DE$153:$DG$274,MATCH($A454,'Hoja de Trabajo para listado'!$DE$153:$DE$1048576,0),MATCH((CUADRO!O$5&amp;$E454),'Hoja de Trabajo para listado'!$DE$151:$DG$151,0)),0)+IFERROR(INDEX('Hoja de Trabajo para listado'!$CD$155:$DC$1048576,MATCH($A454,'Hoja de Trabajo para listado'!$CD$155:$CD$1048576,0),MATCH((CUADRO!O$5&amp;$E454),'Hoja de Trabajo para listado'!$CD$151:$DC$151,0)),0)</f>
        <v>0</v>
      </c>
      <c r="P454" s="243">
        <f ca="1">+IFERROR(INDEX('Hoja de Trabajo para listado'!$A$155:$Z$1048576,MATCH($A454,'Hoja de Trabajo para listado'!$A$155:$A$1048576,0),MATCH((CUADRO!P$5&amp;$E454),'Hoja de Trabajo para listado'!$A$151:$Z$151,0)),0)+IFERROR(INDEX('Hoja de Trabajo para listado'!$AB$155:$BA$1048576,MATCH($A454,'Hoja de Trabajo para listado'!$AB$155:$AB$1048576,0),MATCH((CUADRO!P$5&amp;$E454),'Hoja de Trabajo para listado'!$AB$151:$BA$151,0)),0)+IFERROR(INDEX('Hoja de Trabajo para listado'!$BC$155:$CB$1048576,MATCH($A454,'Hoja de Trabajo para listado'!$BC$155:$BC$1048576,0),MATCH((CUADRO!P$5&amp;$E454),'Hoja de Trabajo para listado'!$BC$151:$CB$151,0)),0)+IFERROR(INDEX('Hoja de Trabajo para listado'!$DE$153:$DG$274,MATCH($A454,'Hoja de Trabajo para listado'!$DE$153:$DE$1048576,0),MATCH((CUADRO!P$5&amp;$E454),'Hoja de Trabajo para listado'!$DE$151:$DG$151,0)),0)+IFERROR(INDEX('Hoja de Trabajo para listado'!$CD$155:$DC$1048576,MATCH($A454,'Hoja de Trabajo para listado'!$CD$155:$CD$1048576,0),MATCH((CUADRO!P$5&amp;$E454),'Hoja de Trabajo para listado'!$CD$151:$DC$151,0)),0)</f>
        <v>0</v>
      </c>
      <c r="Q454" s="243">
        <f ca="1">+IFERROR(INDEX('Hoja de Trabajo para listado'!$A$155:$Z$1048576,MATCH($A454,'Hoja de Trabajo para listado'!$A$155:$A$1048576,0),MATCH((CUADRO!Q$5&amp;$E454),'Hoja de Trabajo para listado'!$A$151:$Z$151,0)),0)+IFERROR(INDEX('Hoja de Trabajo para listado'!$AB$155:$BA$1048576,MATCH($A454,'Hoja de Trabajo para listado'!$AB$155:$AB$1048576,0),MATCH((CUADRO!Q$5&amp;$E454),'Hoja de Trabajo para listado'!$AB$151:$BA$151,0)),0)+IFERROR(INDEX('Hoja de Trabajo para listado'!$BC$155:$CB$1048576,MATCH($A454,'Hoja de Trabajo para listado'!$BC$155:$BC$1048576,0),MATCH((CUADRO!Q$5&amp;$E454),'Hoja de Trabajo para listado'!$BC$151:$CB$151,0)),0)+IFERROR(INDEX('Hoja de Trabajo para listado'!$DE$153:$DG$274,MATCH($A454,'Hoja de Trabajo para listado'!$DE$153:$DE$1048576,0),MATCH((CUADRO!Q$5&amp;$E454),'Hoja de Trabajo para listado'!$DE$151:$DG$151,0)),0)+IFERROR(INDEX('Hoja de Trabajo para listado'!$CD$155:$DC$1048576,MATCH($A454,'Hoja de Trabajo para listado'!$CD$155:$CD$1048576,0),MATCH((CUADRO!Q$5&amp;$E454),'Hoja de Trabajo para listado'!$CD$151:$DC$151,0)),0)</f>
        <v>0</v>
      </c>
      <c r="R454" s="243">
        <f t="shared" ref="R454:R517" ca="1" si="17">+SUM(F454:Q454)</f>
        <v>0</v>
      </c>
      <c r="S454" s="249"/>
      <c r="T454" s="243">
        <f ca="1">+T455</f>
        <v>0</v>
      </c>
      <c r="U454" s="242">
        <f t="shared" ref="U454:U517" si="18">+IF(E454="Débitos",1,2)</f>
        <v>1</v>
      </c>
      <c r="V454" s="333" t="str">
        <f>+VLOOKUP(A454,bd_lista!$A$3:$E$590,5,FALSE)</f>
        <v>Gobiernos Autonomos Municipales</v>
      </c>
      <c r="W454" s="391" t="str">
        <f>+V454</f>
        <v>Gobiernos Autonomos Municipales</v>
      </c>
      <c r="X454" s="242">
        <f>+VLOOKUP(A454,[4]Sheet1!$A$13:$D$744,4,FALSE)</f>
        <v>0</v>
      </c>
      <c r="Y454" s="242" t="e">
        <f>+VLOOKUP(X454,bd_lista!$A$3:$C$590,3,FALSE)</f>
        <v>#N/A</v>
      </c>
      <c r="Z454" s="294">
        <f>+X454</f>
        <v>0</v>
      </c>
      <c r="AA454" s="295" t="e">
        <f>+Y454</f>
        <v>#N/A</v>
      </c>
    </row>
    <row r="455" spans="1:27" customFormat="1" ht="27" hidden="1" customHeight="1">
      <c r="A455" s="32">
        <v>1109</v>
      </c>
      <c r="B455" s="388"/>
      <c r="C455" s="247" t="str">
        <f>+VLOOKUP(A455,bd_lista!$A$3:$C$590,3,FALSE)</f>
        <v>Gobierno Autónomo Municipal de Icla</v>
      </c>
      <c r="D455" s="390"/>
      <c r="E455" s="244" t="s">
        <v>1305</v>
      </c>
      <c r="F455" s="243">
        <f ca="1">+IFERROR(INDEX('Hoja de Trabajo para listado'!$A$155:$Z$1048576,MATCH($A455,'Hoja de Trabajo para listado'!$A$155:$A$1048576,0),MATCH((CUADRO!F$5&amp;$E455),'Hoja de Trabajo para listado'!$A$151:$Z$151,0)),0)+IFERROR(INDEX('Hoja de Trabajo para listado'!$AB$155:$BA$1048576,MATCH($A455,'Hoja de Trabajo para listado'!$AB$155:$AB$1048576,0),MATCH((CUADRO!F$5&amp;$E455),'Hoja de Trabajo para listado'!$AB$151:$BA$151,0)),0)+IFERROR(INDEX('Hoja de Trabajo para listado'!$BC$155:$CB$1048576,MATCH($A455,'Hoja de Trabajo para listado'!$BC$155:$BC$1048576,0),MATCH((CUADRO!F$5&amp;$E455),'Hoja de Trabajo para listado'!$BC$151:$CB$151,0)),0)+IFERROR(INDEX('Hoja de Trabajo para listado'!$DE$153:$DG$274,MATCH($A455,'Hoja de Trabajo para listado'!$DE$153:$DE$1048576,0),MATCH((CUADRO!F$5&amp;$E455),'Hoja de Trabajo para listado'!$DE$151:$DG$151,0)),0)+IFERROR(INDEX('Hoja de Trabajo para listado'!$CD$155:$DC$1048576,MATCH($A455,'Hoja de Trabajo para listado'!$CD$155:$CD$1048576,0),MATCH((CUADRO!F$5&amp;$E455),'Hoja de Trabajo para listado'!$CD$151:$DC$151,0)),0)</f>
        <v>0</v>
      </c>
      <c r="G455" s="243">
        <f ca="1">+IFERROR(INDEX('Hoja de Trabajo para listado'!$A$155:$Z$1048576,MATCH($A455,'Hoja de Trabajo para listado'!$A$155:$A$1048576,0),MATCH((CUADRO!G$5&amp;$E455),'Hoja de Trabajo para listado'!$A$151:$Z$151,0)),0)+IFERROR(INDEX('Hoja de Trabajo para listado'!$AB$155:$BA$1048576,MATCH($A455,'Hoja de Trabajo para listado'!$AB$155:$AB$1048576,0),MATCH((CUADRO!G$5&amp;$E455),'Hoja de Trabajo para listado'!$AB$151:$BA$151,0)),0)+IFERROR(INDEX('Hoja de Trabajo para listado'!$BC$155:$CB$1048576,MATCH($A455,'Hoja de Trabajo para listado'!$BC$155:$BC$1048576,0),MATCH((CUADRO!G$5&amp;$E455),'Hoja de Trabajo para listado'!$BC$151:$CB$151,0)),0)+IFERROR(INDEX('Hoja de Trabajo para listado'!$DE$153:$DG$274,MATCH($A455,'Hoja de Trabajo para listado'!$DE$153:$DE$1048576,0),MATCH((CUADRO!G$5&amp;$E455),'Hoja de Trabajo para listado'!$DE$151:$DG$151,0)),0)+IFERROR(INDEX('Hoja de Trabajo para listado'!$CD$155:$DC$1048576,MATCH($A455,'Hoja de Trabajo para listado'!$CD$155:$CD$1048576,0),MATCH((CUADRO!G$5&amp;$E455),'Hoja de Trabajo para listado'!$CD$151:$DC$151,0)),0)</f>
        <v>0</v>
      </c>
      <c r="H455" s="243">
        <f ca="1">+IFERROR(INDEX('Hoja de Trabajo para listado'!$A$155:$Z$1048576,MATCH($A455,'Hoja de Trabajo para listado'!$A$155:$A$1048576,0),MATCH((CUADRO!H$5&amp;$E455),'Hoja de Trabajo para listado'!$A$151:$Z$151,0)),0)+IFERROR(INDEX('Hoja de Trabajo para listado'!$AB$155:$BA$1048576,MATCH($A455,'Hoja de Trabajo para listado'!$AB$155:$AB$1048576,0),MATCH((CUADRO!H$5&amp;$E455),'Hoja de Trabajo para listado'!$AB$151:$BA$151,0)),0)+IFERROR(INDEX('Hoja de Trabajo para listado'!$BC$155:$CB$1048576,MATCH($A455,'Hoja de Trabajo para listado'!$BC$155:$BC$1048576,0),MATCH((CUADRO!H$5&amp;$E455),'Hoja de Trabajo para listado'!$BC$151:$CB$151,0)),0)+IFERROR(INDEX('Hoja de Trabajo para listado'!$DE$153:$DG$274,MATCH($A455,'Hoja de Trabajo para listado'!$DE$153:$DE$1048576,0),MATCH((CUADRO!H$5&amp;$E455),'Hoja de Trabajo para listado'!$DE$151:$DG$151,0)),0)+IFERROR(INDEX('Hoja de Trabajo para listado'!$CD$155:$DC$1048576,MATCH($A455,'Hoja de Trabajo para listado'!$CD$155:$CD$1048576,0),MATCH((CUADRO!H$5&amp;$E455),'Hoja de Trabajo para listado'!$CD$151:$DC$151,0)),0)</f>
        <v>0</v>
      </c>
      <c r="I455" s="243">
        <f ca="1">+IFERROR(INDEX('Hoja de Trabajo para listado'!$A$155:$Z$1048576,MATCH($A455,'Hoja de Trabajo para listado'!$A$155:$A$1048576,0),MATCH((CUADRO!I$5&amp;$E455),'Hoja de Trabajo para listado'!$A$151:$Z$151,0)),0)+IFERROR(INDEX('Hoja de Trabajo para listado'!$AB$155:$BA$1048576,MATCH($A455,'Hoja de Trabajo para listado'!$AB$155:$AB$1048576,0),MATCH((CUADRO!I$5&amp;$E455),'Hoja de Trabajo para listado'!$AB$151:$BA$151,0)),0)+IFERROR(INDEX('Hoja de Trabajo para listado'!$BC$155:$CB$1048576,MATCH($A455,'Hoja de Trabajo para listado'!$BC$155:$BC$1048576,0),MATCH((CUADRO!I$5&amp;$E455),'Hoja de Trabajo para listado'!$BC$151:$CB$151,0)),0)+IFERROR(INDEX('Hoja de Trabajo para listado'!$DE$153:$DG$274,MATCH($A455,'Hoja de Trabajo para listado'!$DE$153:$DE$1048576,0),MATCH((CUADRO!I$5&amp;$E455),'Hoja de Trabajo para listado'!$DE$151:$DG$151,0)),0)+IFERROR(INDEX('Hoja de Trabajo para listado'!$CD$155:$DC$1048576,MATCH($A455,'Hoja de Trabajo para listado'!$CD$155:$CD$1048576,0),MATCH((CUADRO!I$5&amp;$E455),'Hoja de Trabajo para listado'!$CD$151:$DC$151,0)),0)</f>
        <v>0</v>
      </c>
      <c r="J455" s="243">
        <f ca="1">+IFERROR(INDEX('Hoja de Trabajo para listado'!$A$155:$Z$1048576,MATCH($A455,'Hoja de Trabajo para listado'!$A$155:$A$1048576,0),MATCH((CUADRO!J$5&amp;$E455),'Hoja de Trabajo para listado'!$A$151:$Z$151,0)),0)+IFERROR(INDEX('Hoja de Trabajo para listado'!$AB$155:$BA$1048576,MATCH($A455,'Hoja de Trabajo para listado'!$AB$155:$AB$1048576,0),MATCH((CUADRO!J$5&amp;$E455),'Hoja de Trabajo para listado'!$AB$151:$BA$151,0)),0)+IFERROR(INDEX('Hoja de Trabajo para listado'!$BC$155:$CB$1048576,MATCH($A455,'Hoja de Trabajo para listado'!$BC$155:$BC$1048576,0),MATCH((CUADRO!J$5&amp;$E455),'Hoja de Trabajo para listado'!$BC$151:$CB$151,0)),0)+IFERROR(INDEX('Hoja de Trabajo para listado'!$DE$153:$DG$274,MATCH($A455,'Hoja de Trabajo para listado'!$DE$153:$DE$1048576,0),MATCH((CUADRO!J$5&amp;$E455),'Hoja de Trabajo para listado'!$DE$151:$DG$151,0)),0)+IFERROR(INDEX('Hoja de Trabajo para listado'!$CD$155:$DC$1048576,MATCH($A455,'Hoja de Trabajo para listado'!$CD$155:$CD$1048576,0),MATCH((CUADRO!J$5&amp;$E455),'Hoja de Trabajo para listado'!$CD$151:$DC$151,0)),0)</f>
        <v>0</v>
      </c>
      <c r="K455" s="243">
        <f ca="1">+IFERROR(INDEX('Hoja de Trabajo para listado'!$A$155:$Z$1048576,MATCH($A455,'Hoja de Trabajo para listado'!$A$155:$A$1048576,0),MATCH((CUADRO!K$5&amp;$E455),'Hoja de Trabajo para listado'!$A$151:$Z$151,0)),0)+IFERROR(INDEX('Hoja de Trabajo para listado'!$AB$155:$BA$1048576,MATCH($A455,'Hoja de Trabajo para listado'!$AB$155:$AB$1048576,0),MATCH((CUADRO!K$5&amp;$E455),'Hoja de Trabajo para listado'!$AB$151:$BA$151,0)),0)+IFERROR(INDEX('Hoja de Trabajo para listado'!$BC$155:$CB$1048576,MATCH($A455,'Hoja de Trabajo para listado'!$BC$155:$BC$1048576,0),MATCH((CUADRO!K$5&amp;$E455),'Hoja de Trabajo para listado'!$BC$151:$CB$151,0)),0)+IFERROR(INDEX('Hoja de Trabajo para listado'!$DE$153:$DG$274,MATCH($A455,'Hoja de Trabajo para listado'!$DE$153:$DE$1048576,0),MATCH((CUADRO!K$5&amp;$E455),'Hoja de Trabajo para listado'!$DE$151:$DG$151,0)),0)+IFERROR(INDEX('Hoja de Trabajo para listado'!$CD$155:$DC$1048576,MATCH($A455,'Hoja de Trabajo para listado'!$CD$155:$CD$1048576,0),MATCH((CUADRO!K$5&amp;$E455),'Hoja de Trabajo para listado'!$CD$151:$DC$151,0)),0)</f>
        <v>0</v>
      </c>
      <c r="L455" s="243">
        <f ca="1">+IFERROR(INDEX('Hoja de Trabajo para listado'!$A$155:$Z$1048576,MATCH($A455,'Hoja de Trabajo para listado'!$A$155:$A$1048576,0),MATCH((CUADRO!L$5&amp;$E455),'Hoja de Trabajo para listado'!$A$151:$Z$151,0)),0)+IFERROR(INDEX('Hoja de Trabajo para listado'!$AB$155:$BA$1048576,MATCH($A455,'Hoja de Trabajo para listado'!$AB$155:$AB$1048576,0),MATCH((CUADRO!L$5&amp;$E455),'Hoja de Trabajo para listado'!$AB$151:$BA$151,0)),0)+IFERROR(INDEX('Hoja de Trabajo para listado'!$BC$155:$CB$1048576,MATCH($A455,'Hoja de Trabajo para listado'!$BC$155:$BC$1048576,0),MATCH((CUADRO!L$5&amp;$E455),'Hoja de Trabajo para listado'!$BC$151:$CB$151,0)),0)+IFERROR(INDEX('Hoja de Trabajo para listado'!$DE$153:$DG$274,MATCH($A455,'Hoja de Trabajo para listado'!$DE$153:$DE$1048576,0),MATCH((CUADRO!L$5&amp;$E455),'Hoja de Trabajo para listado'!$DE$151:$DG$151,0)),0)+IFERROR(INDEX('Hoja de Trabajo para listado'!$CD$155:$DC$1048576,MATCH($A455,'Hoja de Trabajo para listado'!$CD$155:$CD$1048576,0),MATCH((CUADRO!L$5&amp;$E455),'Hoja de Trabajo para listado'!$CD$151:$DC$151,0)),0)</f>
        <v>0</v>
      </c>
      <c r="M455" s="243">
        <f ca="1">+IFERROR(INDEX('Hoja de Trabajo para listado'!$A$155:$Z$1048576,MATCH($A455,'Hoja de Trabajo para listado'!$A$155:$A$1048576,0),MATCH((CUADRO!M$5&amp;$E455),'Hoja de Trabajo para listado'!$A$151:$Z$151,0)),0)+IFERROR(INDEX('Hoja de Trabajo para listado'!$AB$155:$BA$1048576,MATCH($A455,'Hoja de Trabajo para listado'!$AB$155:$AB$1048576,0),MATCH((CUADRO!M$5&amp;$E455),'Hoja de Trabajo para listado'!$AB$151:$BA$151,0)),0)+IFERROR(INDEX('Hoja de Trabajo para listado'!$BC$155:$CB$1048576,MATCH($A455,'Hoja de Trabajo para listado'!$BC$155:$BC$1048576,0),MATCH((CUADRO!M$5&amp;$E455),'Hoja de Trabajo para listado'!$BC$151:$CB$151,0)),0)+IFERROR(INDEX('Hoja de Trabajo para listado'!$DE$153:$DG$274,MATCH($A455,'Hoja de Trabajo para listado'!$DE$153:$DE$1048576,0),MATCH((CUADRO!M$5&amp;$E455),'Hoja de Trabajo para listado'!$DE$151:$DG$151,0)),0)+IFERROR(INDEX('Hoja de Trabajo para listado'!$CD$155:$DC$1048576,MATCH($A455,'Hoja de Trabajo para listado'!$CD$155:$CD$1048576,0),MATCH((CUADRO!M$5&amp;$E455),'Hoja de Trabajo para listado'!$CD$151:$DC$151,0)),0)</f>
        <v>0</v>
      </c>
      <c r="N455" s="243">
        <f ca="1">+IFERROR(INDEX('Hoja de Trabajo para listado'!$A$155:$Z$1048576,MATCH($A455,'Hoja de Trabajo para listado'!$A$155:$A$1048576,0),MATCH((CUADRO!N$5&amp;$E455),'Hoja de Trabajo para listado'!$A$151:$Z$151,0)),0)+IFERROR(INDEX('Hoja de Trabajo para listado'!$AB$155:$BA$1048576,MATCH($A455,'Hoja de Trabajo para listado'!$AB$155:$AB$1048576,0),MATCH((CUADRO!N$5&amp;$E455),'Hoja de Trabajo para listado'!$AB$151:$BA$151,0)),0)+IFERROR(INDEX('Hoja de Trabajo para listado'!$BC$155:$CB$1048576,MATCH($A455,'Hoja de Trabajo para listado'!$BC$155:$BC$1048576,0),MATCH((CUADRO!N$5&amp;$E455),'Hoja de Trabajo para listado'!$BC$151:$CB$151,0)),0)+IFERROR(INDEX('Hoja de Trabajo para listado'!$DE$153:$DG$274,MATCH($A455,'Hoja de Trabajo para listado'!$DE$153:$DE$1048576,0),MATCH((CUADRO!N$5&amp;$E455),'Hoja de Trabajo para listado'!$DE$151:$DG$151,0)),0)+IFERROR(INDEX('Hoja de Trabajo para listado'!$CD$155:$DC$1048576,MATCH($A455,'Hoja de Trabajo para listado'!$CD$155:$CD$1048576,0),MATCH((CUADRO!N$5&amp;$E455),'Hoja de Trabajo para listado'!$CD$151:$DC$151,0)),0)</f>
        <v>0</v>
      </c>
      <c r="O455" s="243">
        <f ca="1">+IFERROR(INDEX('Hoja de Trabajo para listado'!$A$155:$Z$1048576,MATCH($A455,'Hoja de Trabajo para listado'!$A$155:$A$1048576,0),MATCH((CUADRO!O$5&amp;$E455),'Hoja de Trabajo para listado'!$A$151:$Z$151,0)),0)+IFERROR(INDEX('Hoja de Trabajo para listado'!$AB$155:$BA$1048576,MATCH($A455,'Hoja de Trabajo para listado'!$AB$155:$AB$1048576,0),MATCH((CUADRO!O$5&amp;$E455),'Hoja de Trabajo para listado'!$AB$151:$BA$151,0)),0)+IFERROR(INDEX('Hoja de Trabajo para listado'!$BC$155:$CB$1048576,MATCH($A455,'Hoja de Trabajo para listado'!$BC$155:$BC$1048576,0),MATCH((CUADRO!O$5&amp;$E455),'Hoja de Trabajo para listado'!$BC$151:$CB$151,0)),0)+IFERROR(INDEX('Hoja de Trabajo para listado'!$DE$153:$DG$274,MATCH($A455,'Hoja de Trabajo para listado'!$DE$153:$DE$1048576,0),MATCH((CUADRO!O$5&amp;$E455),'Hoja de Trabajo para listado'!$DE$151:$DG$151,0)),0)+IFERROR(INDEX('Hoja de Trabajo para listado'!$CD$155:$DC$1048576,MATCH($A455,'Hoja de Trabajo para listado'!$CD$155:$CD$1048576,0),MATCH((CUADRO!O$5&amp;$E455),'Hoja de Trabajo para listado'!$CD$151:$DC$151,0)),0)</f>
        <v>0</v>
      </c>
      <c r="P455" s="243">
        <f ca="1">+IFERROR(INDEX('Hoja de Trabajo para listado'!$A$155:$Z$1048576,MATCH($A455,'Hoja de Trabajo para listado'!$A$155:$A$1048576,0),MATCH((CUADRO!P$5&amp;$E455),'Hoja de Trabajo para listado'!$A$151:$Z$151,0)),0)+IFERROR(INDEX('Hoja de Trabajo para listado'!$AB$155:$BA$1048576,MATCH($A455,'Hoja de Trabajo para listado'!$AB$155:$AB$1048576,0),MATCH((CUADRO!P$5&amp;$E455),'Hoja de Trabajo para listado'!$AB$151:$BA$151,0)),0)+IFERROR(INDEX('Hoja de Trabajo para listado'!$BC$155:$CB$1048576,MATCH($A455,'Hoja de Trabajo para listado'!$BC$155:$BC$1048576,0),MATCH((CUADRO!P$5&amp;$E455),'Hoja de Trabajo para listado'!$BC$151:$CB$151,0)),0)+IFERROR(INDEX('Hoja de Trabajo para listado'!$DE$153:$DG$274,MATCH($A455,'Hoja de Trabajo para listado'!$DE$153:$DE$1048576,0),MATCH((CUADRO!P$5&amp;$E455),'Hoja de Trabajo para listado'!$DE$151:$DG$151,0)),0)+IFERROR(INDEX('Hoja de Trabajo para listado'!$CD$155:$DC$1048576,MATCH($A455,'Hoja de Trabajo para listado'!$CD$155:$CD$1048576,0),MATCH((CUADRO!P$5&amp;$E455),'Hoja de Trabajo para listado'!$CD$151:$DC$151,0)),0)</f>
        <v>0</v>
      </c>
      <c r="Q455" s="243">
        <f ca="1">+IFERROR(INDEX('Hoja de Trabajo para listado'!$A$155:$Z$1048576,MATCH($A455,'Hoja de Trabajo para listado'!$A$155:$A$1048576,0),MATCH((CUADRO!Q$5&amp;$E455),'Hoja de Trabajo para listado'!$A$151:$Z$151,0)),0)+IFERROR(INDEX('Hoja de Trabajo para listado'!$AB$155:$BA$1048576,MATCH($A455,'Hoja de Trabajo para listado'!$AB$155:$AB$1048576,0),MATCH((CUADRO!Q$5&amp;$E455),'Hoja de Trabajo para listado'!$AB$151:$BA$151,0)),0)+IFERROR(INDEX('Hoja de Trabajo para listado'!$BC$155:$CB$1048576,MATCH($A455,'Hoja de Trabajo para listado'!$BC$155:$BC$1048576,0),MATCH((CUADRO!Q$5&amp;$E455),'Hoja de Trabajo para listado'!$BC$151:$CB$151,0)),0)+IFERROR(INDEX('Hoja de Trabajo para listado'!$DE$153:$DG$274,MATCH($A455,'Hoja de Trabajo para listado'!$DE$153:$DE$1048576,0),MATCH((CUADRO!Q$5&amp;$E455),'Hoja de Trabajo para listado'!$DE$151:$DG$151,0)),0)+IFERROR(INDEX('Hoja de Trabajo para listado'!$CD$155:$DC$1048576,MATCH($A455,'Hoja de Trabajo para listado'!$CD$155:$CD$1048576,0),MATCH((CUADRO!Q$5&amp;$E455),'Hoja de Trabajo para listado'!$CD$151:$DC$151,0)),0)</f>
        <v>0</v>
      </c>
      <c r="R455" s="243">
        <f t="shared" ca="1" si="17"/>
        <v>0</v>
      </c>
      <c r="S455" s="249">
        <f ca="1">+R454+R455</f>
        <v>0</v>
      </c>
      <c r="T455" s="243">
        <f ca="1">+S455</f>
        <v>0</v>
      </c>
      <c r="U455" s="242">
        <f t="shared" si="18"/>
        <v>2</v>
      </c>
      <c r="V455" s="333" t="str">
        <f>+VLOOKUP(A455,bd_lista!$A$3:$E$590,5,FALSE)</f>
        <v>Gobiernos Autonomos Municipales</v>
      </c>
      <c r="W455" s="392"/>
      <c r="X455" s="242">
        <f>+VLOOKUP(A455,[4]Sheet1!$A$13:$D$744,4,FALSE)</f>
        <v>0</v>
      </c>
      <c r="Y455" s="242" t="e">
        <f>+VLOOKUP(X455,bd_lista!$A$3:$C$590,3,FALSE)</f>
        <v>#N/A</v>
      </c>
      <c r="Z455" s="292"/>
      <c r="AA455" s="293"/>
    </row>
    <row r="456" spans="1:27" customFormat="1" ht="15" hidden="1" customHeight="1">
      <c r="A456" s="32">
        <v>1110</v>
      </c>
      <c r="B456" s="387">
        <f>+A456</f>
        <v>1110</v>
      </c>
      <c r="C456" s="247" t="str">
        <f>+VLOOKUP(A456,bd_lista!$A$3:$C$590,3,FALSE)</f>
        <v>Gobierno Autónomo Municipal de Padilla</v>
      </c>
      <c r="D456" s="389" t="str">
        <f>+C456</f>
        <v>Gobierno Autónomo Municipal de Padilla</v>
      </c>
      <c r="E456" s="242" t="s">
        <v>1304</v>
      </c>
      <c r="F456" s="243">
        <f ca="1">+IFERROR(INDEX('Hoja de Trabajo para listado'!$A$155:$Z$1048576,MATCH($A456,'Hoja de Trabajo para listado'!$A$155:$A$1048576,0),MATCH((CUADRO!F$5&amp;$E456),'Hoja de Trabajo para listado'!$A$151:$Z$151,0)),0)+IFERROR(INDEX('Hoja de Trabajo para listado'!$AB$155:$BA$1048576,MATCH($A456,'Hoja de Trabajo para listado'!$AB$155:$AB$1048576,0),MATCH((CUADRO!F$5&amp;$E456),'Hoja de Trabajo para listado'!$AB$151:$BA$151,0)),0)+IFERROR(INDEX('Hoja de Trabajo para listado'!$BC$155:$CB$1048576,MATCH($A456,'Hoja de Trabajo para listado'!$BC$155:$BC$1048576,0),MATCH((CUADRO!F$5&amp;$E456),'Hoja de Trabajo para listado'!$BC$151:$CB$151,0)),0)+IFERROR(INDEX('Hoja de Trabajo para listado'!$DE$153:$DG$274,MATCH($A456,'Hoja de Trabajo para listado'!$DE$153:$DE$1048576,0),MATCH((CUADRO!F$5&amp;$E456),'Hoja de Trabajo para listado'!$DE$151:$DG$151,0)),0)+IFERROR(INDEX('Hoja de Trabajo para listado'!$CD$155:$DC$1048576,MATCH($A456,'Hoja de Trabajo para listado'!$CD$155:$CD$1048576,0),MATCH((CUADRO!F$5&amp;$E456),'Hoja de Trabajo para listado'!$CD$151:$DC$151,0)),0)</f>
        <v>0</v>
      </c>
      <c r="G456" s="243">
        <f ca="1">+IFERROR(INDEX('Hoja de Trabajo para listado'!$A$155:$Z$1048576,MATCH($A456,'Hoja de Trabajo para listado'!$A$155:$A$1048576,0),MATCH((CUADRO!G$5&amp;$E456),'Hoja de Trabajo para listado'!$A$151:$Z$151,0)),0)+IFERROR(INDEX('Hoja de Trabajo para listado'!$AB$155:$BA$1048576,MATCH($A456,'Hoja de Trabajo para listado'!$AB$155:$AB$1048576,0),MATCH((CUADRO!G$5&amp;$E456),'Hoja de Trabajo para listado'!$AB$151:$BA$151,0)),0)+IFERROR(INDEX('Hoja de Trabajo para listado'!$BC$155:$CB$1048576,MATCH($A456,'Hoja de Trabajo para listado'!$BC$155:$BC$1048576,0),MATCH((CUADRO!G$5&amp;$E456),'Hoja de Trabajo para listado'!$BC$151:$CB$151,0)),0)+IFERROR(INDEX('Hoja de Trabajo para listado'!$DE$153:$DG$274,MATCH($A456,'Hoja de Trabajo para listado'!$DE$153:$DE$1048576,0),MATCH((CUADRO!G$5&amp;$E456),'Hoja de Trabajo para listado'!$DE$151:$DG$151,0)),0)+IFERROR(INDEX('Hoja de Trabajo para listado'!$CD$155:$DC$1048576,MATCH($A456,'Hoja de Trabajo para listado'!$CD$155:$CD$1048576,0),MATCH((CUADRO!G$5&amp;$E456),'Hoja de Trabajo para listado'!$CD$151:$DC$151,0)),0)</f>
        <v>0</v>
      </c>
      <c r="H456" s="243">
        <f ca="1">+IFERROR(INDEX('Hoja de Trabajo para listado'!$A$155:$Z$1048576,MATCH($A456,'Hoja de Trabajo para listado'!$A$155:$A$1048576,0),MATCH((CUADRO!H$5&amp;$E456),'Hoja de Trabajo para listado'!$A$151:$Z$151,0)),0)+IFERROR(INDEX('Hoja de Trabajo para listado'!$AB$155:$BA$1048576,MATCH($A456,'Hoja de Trabajo para listado'!$AB$155:$AB$1048576,0),MATCH((CUADRO!H$5&amp;$E456),'Hoja de Trabajo para listado'!$AB$151:$BA$151,0)),0)+IFERROR(INDEX('Hoja de Trabajo para listado'!$BC$155:$CB$1048576,MATCH($A456,'Hoja de Trabajo para listado'!$BC$155:$BC$1048576,0),MATCH((CUADRO!H$5&amp;$E456),'Hoja de Trabajo para listado'!$BC$151:$CB$151,0)),0)+IFERROR(INDEX('Hoja de Trabajo para listado'!$DE$153:$DG$274,MATCH($A456,'Hoja de Trabajo para listado'!$DE$153:$DE$1048576,0),MATCH((CUADRO!H$5&amp;$E456),'Hoja de Trabajo para listado'!$DE$151:$DG$151,0)),0)+IFERROR(INDEX('Hoja de Trabajo para listado'!$CD$155:$DC$1048576,MATCH($A456,'Hoja de Trabajo para listado'!$CD$155:$CD$1048576,0),MATCH((CUADRO!H$5&amp;$E456),'Hoja de Trabajo para listado'!$CD$151:$DC$151,0)),0)</f>
        <v>0</v>
      </c>
      <c r="I456" s="243">
        <f ca="1">+IFERROR(INDEX('Hoja de Trabajo para listado'!$A$155:$Z$1048576,MATCH($A456,'Hoja de Trabajo para listado'!$A$155:$A$1048576,0),MATCH((CUADRO!I$5&amp;$E456),'Hoja de Trabajo para listado'!$A$151:$Z$151,0)),0)+IFERROR(INDEX('Hoja de Trabajo para listado'!$AB$155:$BA$1048576,MATCH($A456,'Hoja de Trabajo para listado'!$AB$155:$AB$1048576,0),MATCH((CUADRO!I$5&amp;$E456),'Hoja de Trabajo para listado'!$AB$151:$BA$151,0)),0)+IFERROR(INDEX('Hoja de Trabajo para listado'!$BC$155:$CB$1048576,MATCH($A456,'Hoja de Trabajo para listado'!$BC$155:$BC$1048576,0),MATCH((CUADRO!I$5&amp;$E456),'Hoja de Trabajo para listado'!$BC$151:$CB$151,0)),0)+IFERROR(INDEX('Hoja de Trabajo para listado'!$DE$153:$DG$274,MATCH($A456,'Hoja de Trabajo para listado'!$DE$153:$DE$1048576,0),MATCH((CUADRO!I$5&amp;$E456),'Hoja de Trabajo para listado'!$DE$151:$DG$151,0)),0)+IFERROR(INDEX('Hoja de Trabajo para listado'!$CD$155:$DC$1048576,MATCH($A456,'Hoja de Trabajo para listado'!$CD$155:$CD$1048576,0),MATCH((CUADRO!I$5&amp;$E456),'Hoja de Trabajo para listado'!$CD$151:$DC$151,0)),0)</f>
        <v>0</v>
      </c>
      <c r="J456" s="243">
        <f ca="1">+IFERROR(INDEX('Hoja de Trabajo para listado'!$A$155:$Z$1048576,MATCH($A456,'Hoja de Trabajo para listado'!$A$155:$A$1048576,0),MATCH((CUADRO!J$5&amp;$E456),'Hoja de Trabajo para listado'!$A$151:$Z$151,0)),0)+IFERROR(INDEX('Hoja de Trabajo para listado'!$AB$155:$BA$1048576,MATCH($A456,'Hoja de Trabajo para listado'!$AB$155:$AB$1048576,0),MATCH((CUADRO!J$5&amp;$E456),'Hoja de Trabajo para listado'!$AB$151:$BA$151,0)),0)+IFERROR(INDEX('Hoja de Trabajo para listado'!$BC$155:$CB$1048576,MATCH($A456,'Hoja de Trabajo para listado'!$BC$155:$BC$1048576,0),MATCH((CUADRO!J$5&amp;$E456),'Hoja de Trabajo para listado'!$BC$151:$CB$151,0)),0)+IFERROR(INDEX('Hoja de Trabajo para listado'!$DE$153:$DG$274,MATCH($A456,'Hoja de Trabajo para listado'!$DE$153:$DE$1048576,0),MATCH((CUADRO!J$5&amp;$E456),'Hoja de Trabajo para listado'!$DE$151:$DG$151,0)),0)+IFERROR(INDEX('Hoja de Trabajo para listado'!$CD$155:$DC$1048576,MATCH($A456,'Hoja de Trabajo para listado'!$CD$155:$CD$1048576,0),MATCH((CUADRO!J$5&amp;$E456),'Hoja de Trabajo para listado'!$CD$151:$DC$151,0)),0)</f>
        <v>0</v>
      </c>
      <c r="K456" s="243">
        <f ca="1">+IFERROR(INDEX('Hoja de Trabajo para listado'!$A$155:$Z$1048576,MATCH($A456,'Hoja de Trabajo para listado'!$A$155:$A$1048576,0),MATCH((CUADRO!K$5&amp;$E456),'Hoja de Trabajo para listado'!$A$151:$Z$151,0)),0)+IFERROR(INDEX('Hoja de Trabajo para listado'!$AB$155:$BA$1048576,MATCH($A456,'Hoja de Trabajo para listado'!$AB$155:$AB$1048576,0),MATCH((CUADRO!K$5&amp;$E456),'Hoja de Trabajo para listado'!$AB$151:$BA$151,0)),0)+IFERROR(INDEX('Hoja de Trabajo para listado'!$BC$155:$CB$1048576,MATCH($A456,'Hoja de Trabajo para listado'!$BC$155:$BC$1048576,0),MATCH((CUADRO!K$5&amp;$E456),'Hoja de Trabajo para listado'!$BC$151:$CB$151,0)),0)+IFERROR(INDEX('Hoja de Trabajo para listado'!$DE$153:$DG$274,MATCH($A456,'Hoja de Trabajo para listado'!$DE$153:$DE$1048576,0),MATCH((CUADRO!K$5&amp;$E456),'Hoja de Trabajo para listado'!$DE$151:$DG$151,0)),0)+IFERROR(INDEX('Hoja de Trabajo para listado'!$CD$155:$DC$1048576,MATCH($A456,'Hoja de Trabajo para listado'!$CD$155:$CD$1048576,0),MATCH((CUADRO!K$5&amp;$E456),'Hoja de Trabajo para listado'!$CD$151:$DC$151,0)),0)</f>
        <v>0</v>
      </c>
      <c r="L456" s="243">
        <f ca="1">+IFERROR(INDEX('Hoja de Trabajo para listado'!$A$155:$Z$1048576,MATCH($A456,'Hoja de Trabajo para listado'!$A$155:$A$1048576,0),MATCH((CUADRO!L$5&amp;$E456),'Hoja de Trabajo para listado'!$A$151:$Z$151,0)),0)+IFERROR(INDEX('Hoja de Trabajo para listado'!$AB$155:$BA$1048576,MATCH($A456,'Hoja de Trabajo para listado'!$AB$155:$AB$1048576,0),MATCH((CUADRO!L$5&amp;$E456),'Hoja de Trabajo para listado'!$AB$151:$BA$151,0)),0)+IFERROR(INDEX('Hoja de Trabajo para listado'!$BC$155:$CB$1048576,MATCH($A456,'Hoja de Trabajo para listado'!$BC$155:$BC$1048576,0),MATCH((CUADRO!L$5&amp;$E456),'Hoja de Trabajo para listado'!$BC$151:$CB$151,0)),0)+IFERROR(INDEX('Hoja de Trabajo para listado'!$DE$153:$DG$274,MATCH($A456,'Hoja de Trabajo para listado'!$DE$153:$DE$1048576,0),MATCH((CUADRO!L$5&amp;$E456),'Hoja de Trabajo para listado'!$DE$151:$DG$151,0)),0)+IFERROR(INDEX('Hoja de Trabajo para listado'!$CD$155:$DC$1048576,MATCH($A456,'Hoja de Trabajo para listado'!$CD$155:$CD$1048576,0),MATCH((CUADRO!L$5&amp;$E456),'Hoja de Trabajo para listado'!$CD$151:$DC$151,0)),0)</f>
        <v>0</v>
      </c>
      <c r="M456" s="243">
        <f ca="1">+IFERROR(INDEX('Hoja de Trabajo para listado'!$A$155:$Z$1048576,MATCH($A456,'Hoja de Trabajo para listado'!$A$155:$A$1048576,0),MATCH((CUADRO!M$5&amp;$E456),'Hoja de Trabajo para listado'!$A$151:$Z$151,0)),0)+IFERROR(INDEX('Hoja de Trabajo para listado'!$AB$155:$BA$1048576,MATCH($A456,'Hoja de Trabajo para listado'!$AB$155:$AB$1048576,0),MATCH((CUADRO!M$5&amp;$E456),'Hoja de Trabajo para listado'!$AB$151:$BA$151,0)),0)+IFERROR(INDEX('Hoja de Trabajo para listado'!$BC$155:$CB$1048576,MATCH($A456,'Hoja de Trabajo para listado'!$BC$155:$BC$1048576,0),MATCH((CUADRO!M$5&amp;$E456),'Hoja de Trabajo para listado'!$BC$151:$CB$151,0)),0)+IFERROR(INDEX('Hoja de Trabajo para listado'!$DE$153:$DG$274,MATCH($A456,'Hoja de Trabajo para listado'!$DE$153:$DE$1048576,0),MATCH((CUADRO!M$5&amp;$E456),'Hoja de Trabajo para listado'!$DE$151:$DG$151,0)),0)+IFERROR(INDEX('Hoja de Trabajo para listado'!$CD$155:$DC$1048576,MATCH($A456,'Hoja de Trabajo para listado'!$CD$155:$CD$1048576,0),MATCH((CUADRO!M$5&amp;$E456),'Hoja de Trabajo para listado'!$CD$151:$DC$151,0)),0)</f>
        <v>0</v>
      </c>
      <c r="N456" s="243">
        <f ca="1">+IFERROR(INDEX('Hoja de Trabajo para listado'!$A$155:$Z$1048576,MATCH($A456,'Hoja de Trabajo para listado'!$A$155:$A$1048576,0),MATCH((CUADRO!N$5&amp;$E456),'Hoja de Trabajo para listado'!$A$151:$Z$151,0)),0)+IFERROR(INDEX('Hoja de Trabajo para listado'!$AB$155:$BA$1048576,MATCH($A456,'Hoja de Trabajo para listado'!$AB$155:$AB$1048576,0),MATCH((CUADRO!N$5&amp;$E456),'Hoja de Trabajo para listado'!$AB$151:$BA$151,0)),0)+IFERROR(INDEX('Hoja de Trabajo para listado'!$BC$155:$CB$1048576,MATCH($A456,'Hoja de Trabajo para listado'!$BC$155:$BC$1048576,0),MATCH((CUADRO!N$5&amp;$E456),'Hoja de Trabajo para listado'!$BC$151:$CB$151,0)),0)+IFERROR(INDEX('Hoja de Trabajo para listado'!$DE$153:$DG$274,MATCH($A456,'Hoja de Trabajo para listado'!$DE$153:$DE$1048576,0),MATCH((CUADRO!N$5&amp;$E456),'Hoja de Trabajo para listado'!$DE$151:$DG$151,0)),0)+IFERROR(INDEX('Hoja de Trabajo para listado'!$CD$155:$DC$1048576,MATCH($A456,'Hoja de Trabajo para listado'!$CD$155:$CD$1048576,0),MATCH((CUADRO!N$5&amp;$E456),'Hoja de Trabajo para listado'!$CD$151:$DC$151,0)),0)</f>
        <v>0</v>
      </c>
      <c r="O456" s="243">
        <f ca="1">+IFERROR(INDEX('Hoja de Trabajo para listado'!$A$155:$Z$1048576,MATCH($A456,'Hoja de Trabajo para listado'!$A$155:$A$1048576,0),MATCH((CUADRO!O$5&amp;$E456),'Hoja de Trabajo para listado'!$A$151:$Z$151,0)),0)+IFERROR(INDEX('Hoja de Trabajo para listado'!$AB$155:$BA$1048576,MATCH($A456,'Hoja de Trabajo para listado'!$AB$155:$AB$1048576,0),MATCH((CUADRO!O$5&amp;$E456),'Hoja de Trabajo para listado'!$AB$151:$BA$151,0)),0)+IFERROR(INDEX('Hoja de Trabajo para listado'!$BC$155:$CB$1048576,MATCH($A456,'Hoja de Trabajo para listado'!$BC$155:$BC$1048576,0),MATCH((CUADRO!O$5&amp;$E456),'Hoja de Trabajo para listado'!$BC$151:$CB$151,0)),0)+IFERROR(INDEX('Hoja de Trabajo para listado'!$DE$153:$DG$274,MATCH($A456,'Hoja de Trabajo para listado'!$DE$153:$DE$1048576,0),MATCH((CUADRO!O$5&amp;$E456),'Hoja de Trabajo para listado'!$DE$151:$DG$151,0)),0)+IFERROR(INDEX('Hoja de Trabajo para listado'!$CD$155:$DC$1048576,MATCH($A456,'Hoja de Trabajo para listado'!$CD$155:$CD$1048576,0),MATCH((CUADRO!O$5&amp;$E456),'Hoja de Trabajo para listado'!$CD$151:$DC$151,0)),0)</f>
        <v>0</v>
      </c>
      <c r="P456" s="243">
        <f ca="1">+IFERROR(INDEX('Hoja de Trabajo para listado'!$A$155:$Z$1048576,MATCH($A456,'Hoja de Trabajo para listado'!$A$155:$A$1048576,0),MATCH((CUADRO!P$5&amp;$E456),'Hoja de Trabajo para listado'!$A$151:$Z$151,0)),0)+IFERROR(INDEX('Hoja de Trabajo para listado'!$AB$155:$BA$1048576,MATCH($A456,'Hoja de Trabajo para listado'!$AB$155:$AB$1048576,0),MATCH((CUADRO!P$5&amp;$E456),'Hoja de Trabajo para listado'!$AB$151:$BA$151,0)),0)+IFERROR(INDEX('Hoja de Trabajo para listado'!$BC$155:$CB$1048576,MATCH($A456,'Hoja de Trabajo para listado'!$BC$155:$BC$1048576,0),MATCH((CUADRO!P$5&amp;$E456),'Hoja de Trabajo para listado'!$BC$151:$CB$151,0)),0)+IFERROR(INDEX('Hoja de Trabajo para listado'!$DE$153:$DG$274,MATCH($A456,'Hoja de Trabajo para listado'!$DE$153:$DE$1048576,0),MATCH((CUADRO!P$5&amp;$E456),'Hoja de Trabajo para listado'!$DE$151:$DG$151,0)),0)+IFERROR(INDEX('Hoja de Trabajo para listado'!$CD$155:$DC$1048576,MATCH($A456,'Hoja de Trabajo para listado'!$CD$155:$CD$1048576,0),MATCH((CUADRO!P$5&amp;$E456),'Hoja de Trabajo para listado'!$CD$151:$DC$151,0)),0)</f>
        <v>0</v>
      </c>
      <c r="Q456" s="243">
        <f ca="1">+IFERROR(INDEX('Hoja de Trabajo para listado'!$A$155:$Z$1048576,MATCH($A456,'Hoja de Trabajo para listado'!$A$155:$A$1048576,0),MATCH((CUADRO!Q$5&amp;$E456),'Hoja de Trabajo para listado'!$A$151:$Z$151,0)),0)+IFERROR(INDEX('Hoja de Trabajo para listado'!$AB$155:$BA$1048576,MATCH($A456,'Hoja de Trabajo para listado'!$AB$155:$AB$1048576,0),MATCH((CUADRO!Q$5&amp;$E456),'Hoja de Trabajo para listado'!$AB$151:$BA$151,0)),0)+IFERROR(INDEX('Hoja de Trabajo para listado'!$BC$155:$CB$1048576,MATCH($A456,'Hoja de Trabajo para listado'!$BC$155:$BC$1048576,0),MATCH((CUADRO!Q$5&amp;$E456),'Hoja de Trabajo para listado'!$BC$151:$CB$151,0)),0)+IFERROR(INDEX('Hoja de Trabajo para listado'!$DE$153:$DG$274,MATCH($A456,'Hoja de Trabajo para listado'!$DE$153:$DE$1048576,0),MATCH((CUADRO!Q$5&amp;$E456),'Hoja de Trabajo para listado'!$DE$151:$DG$151,0)),0)+IFERROR(INDEX('Hoja de Trabajo para listado'!$CD$155:$DC$1048576,MATCH($A456,'Hoja de Trabajo para listado'!$CD$155:$CD$1048576,0),MATCH((CUADRO!Q$5&amp;$E456),'Hoja de Trabajo para listado'!$CD$151:$DC$151,0)),0)</f>
        <v>0</v>
      </c>
      <c r="R456" s="243">
        <f t="shared" ca="1" si="17"/>
        <v>0</v>
      </c>
      <c r="S456" s="249"/>
      <c r="T456" s="243">
        <f ca="1">+T457</f>
        <v>0</v>
      </c>
      <c r="U456" s="242">
        <f t="shared" si="18"/>
        <v>1</v>
      </c>
      <c r="V456" s="333" t="str">
        <f>+VLOOKUP(A456,bd_lista!$A$3:$E$590,5,FALSE)</f>
        <v>Gobiernos Autonomos Municipales</v>
      </c>
      <c r="W456" s="391" t="str">
        <f>+V456</f>
        <v>Gobiernos Autonomos Municipales</v>
      </c>
      <c r="X456" s="242">
        <f>+VLOOKUP(A456,[4]Sheet1!$A$13:$D$744,4,FALSE)</f>
        <v>0</v>
      </c>
      <c r="Y456" s="242" t="e">
        <f>+VLOOKUP(X456,bd_lista!$A$3:$C$590,3,FALSE)</f>
        <v>#N/A</v>
      </c>
      <c r="Z456" s="294">
        <f>+X456</f>
        <v>0</v>
      </c>
      <c r="AA456" s="295" t="e">
        <f>+Y456</f>
        <v>#N/A</v>
      </c>
    </row>
    <row r="457" spans="1:27" customFormat="1" ht="15" hidden="1" customHeight="1">
      <c r="A457" s="32">
        <v>1110</v>
      </c>
      <c r="B457" s="388"/>
      <c r="C457" s="247" t="str">
        <f>+VLOOKUP(A457,bd_lista!$A$3:$C$590,3,FALSE)</f>
        <v>Gobierno Autónomo Municipal de Padilla</v>
      </c>
      <c r="D457" s="390"/>
      <c r="E457" s="244" t="s">
        <v>1305</v>
      </c>
      <c r="F457" s="243">
        <f ca="1">+IFERROR(INDEX('Hoja de Trabajo para listado'!$A$155:$Z$1048576,MATCH($A457,'Hoja de Trabajo para listado'!$A$155:$A$1048576,0),MATCH((CUADRO!F$5&amp;$E457),'Hoja de Trabajo para listado'!$A$151:$Z$151,0)),0)+IFERROR(INDEX('Hoja de Trabajo para listado'!$AB$155:$BA$1048576,MATCH($A457,'Hoja de Trabajo para listado'!$AB$155:$AB$1048576,0),MATCH((CUADRO!F$5&amp;$E457),'Hoja de Trabajo para listado'!$AB$151:$BA$151,0)),0)+IFERROR(INDEX('Hoja de Trabajo para listado'!$BC$155:$CB$1048576,MATCH($A457,'Hoja de Trabajo para listado'!$BC$155:$BC$1048576,0),MATCH((CUADRO!F$5&amp;$E457),'Hoja de Trabajo para listado'!$BC$151:$CB$151,0)),0)+IFERROR(INDEX('Hoja de Trabajo para listado'!$DE$153:$DG$274,MATCH($A457,'Hoja de Trabajo para listado'!$DE$153:$DE$1048576,0),MATCH((CUADRO!F$5&amp;$E457),'Hoja de Trabajo para listado'!$DE$151:$DG$151,0)),0)+IFERROR(INDEX('Hoja de Trabajo para listado'!$CD$155:$DC$1048576,MATCH($A457,'Hoja de Trabajo para listado'!$CD$155:$CD$1048576,0),MATCH((CUADRO!F$5&amp;$E457),'Hoja de Trabajo para listado'!$CD$151:$DC$151,0)),0)</f>
        <v>0</v>
      </c>
      <c r="G457" s="243">
        <f ca="1">+IFERROR(INDEX('Hoja de Trabajo para listado'!$A$155:$Z$1048576,MATCH($A457,'Hoja de Trabajo para listado'!$A$155:$A$1048576,0),MATCH((CUADRO!G$5&amp;$E457),'Hoja de Trabajo para listado'!$A$151:$Z$151,0)),0)+IFERROR(INDEX('Hoja de Trabajo para listado'!$AB$155:$BA$1048576,MATCH($A457,'Hoja de Trabajo para listado'!$AB$155:$AB$1048576,0),MATCH((CUADRO!G$5&amp;$E457),'Hoja de Trabajo para listado'!$AB$151:$BA$151,0)),0)+IFERROR(INDEX('Hoja de Trabajo para listado'!$BC$155:$CB$1048576,MATCH($A457,'Hoja de Trabajo para listado'!$BC$155:$BC$1048576,0),MATCH((CUADRO!G$5&amp;$E457),'Hoja de Trabajo para listado'!$BC$151:$CB$151,0)),0)+IFERROR(INDEX('Hoja de Trabajo para listado'!$DE$153:$DG$274,MATCH($A457,'Hoja de Trabajo para listado'!$DE$153:$DE$1048576,0),MATCH((CUADRO!G$5&amp;$E457),'Hoja de Trabajo para listado'!$DE$151:$DG$151,0)),0)+IFERROR(INDEX('Hoja de Trabajo para listado'!$CD$155:$DC$1048576,MATCH($A457,'Hoja de Trabajo para listado'!$CD$155:$CD$1048576,0),MATCH((CUADRO!G$5&amp;$E457),'Hoja de Trabajo para listado'!$CD$151:$DC$151,0)),0)</f>
        <v>0</v>
      </c>
      <c r="H457" s="243">
        <f ca="1">+IFERROR(INDEX('Hoja de Trabajo para listado'!$A$155:$Z$1048576,MATCH($A457,'Hoja de Trabajo para listado'!$A$155:$A$1048576,0),MATCH((CUADRO!H$5&amp;$E457),'Hoja de Trabajo para listado'!$A$151:$Z$151,0)),0)+IFERROR(INDEX('Hoja de Trabajo para listado'!$AB$155:$BA$1048576,MATCH($A457,'Hoja de Trabajo para listado'!$AB$155:$AB$1048576,0),MATCH((CUADRO!H$5&amp;$E457),'Hoja de Trabajo para listado'!$AB$151:$BA$151,0)),0)+IFERROR(INDEX('Hoja de Trabajo para listado'!$BC$155:$CB$1048576,MATCH($A457,'Hoja de Trabajo para listado'!$BC$155:$BC$1048576,0),MATCH((CUADRO!H$5&amp;$E457),'Hoja de Trabajo para listado'!$BC$151:$CB$151,0)),0)+IFERROR(INDEX('Hoja de Trabajo para listado'!$DE$153:$DG$274,MATCH($A457,'Hoja de Trabajo para listado'!$DE$153:$DE$1048576,0),MATCH((CUADRO!H$5&amp;$E457),'Hoja de Trabajo para listado'!$DE$151:$DG$151,0)),0)+IFERROR(INDEX('Hoja de Trabajo para listado'!$CD$155:$DC$1048576,MATCH($A457,'Hoja de Trabajo para listado'!$CD$155:$CD$1048576,0),MATCH((CUADRO!H$5&amp;$E457),'Hoja de Trabajo para listado'!$CD$151:$DC$151,0)),0)</f>
        <v>0</v>
      </c>
      <c r="I457" s="243">
        <f ca="1">+IFERROR(INDEX('Hoja de Trabajo para listado'!$A$155:$Z$1048576,MATCH($A457,'Hoja de Trabajo para listado'!$A$155:$A$1048576,0),MATCH((CUADRO!I$5&amp;$E457),'Hoja de Trabajo para listado'!$A$151:$Z$151,0)),0)+IFERROR(INDEX('Hoja de Trabajo para listado'!$AB$155:$BA$1048576,MATCH($A457,'Hoja de Trabajo para listado'!$AB$155:$AB$1048576,0),MATCH((CUADRO!I$5&amp;$E457),'Hoja de Trabajo para listado'!$AB$151:$BA$151,0)),0)+IFERROR(INDEX('Hoja de Trabajo para listado'!$BC$155:$CB$1048576,MATCH($A457,'Hoja de Trabajo para listado'!$BC$155:$BC$1048576,0),MATCH((CUADRO!I$5&amp;$E457),'Hoja de Trabajo para listado'!$BC$151:$CB$151,0)),0)+IFERROR(INDEX('Hoja de Trabajo para listado'!$DE$153:$DG$274,MATCH($A457,'Hoja de Trabajo para listado'!$DE$153:$DE$1048576,0),MATCH((CUADRO!I$5&amp;$E457),'Hoja de Trabajo para listado'!$DE$151:$DG$151,0)),0)+IFERROR(INDEX('Hoja de Trabajo para listado'!$CD$155:$DC$1048576,MATCH($A457,'Hoja de Trabajo para listado'!$CD$155:$CD$1048576,0),MATCH((CUADRO!I$5&amp;$E457),'Hoja de Trabajo para listado'!$CD$151:$DC$151,0)),0)</f>
        <v>0</v>
      </c>
      <c r="J457" s="243">
        <f ca="1">+IFERROR(INDEX('Hoja de Trabajo para listado'!$A$155:$Z$1048576,MATCH($A457,'Hoja de Trabajo para listado'!$A$155:$A$1048576,0),MATCH((CUADRO!J$5&amp;$E457),'Hoja de Trabajo para listado'!$A$151:$Z$151,0)),0)+IFERROR(INDEX('Hoja de Trabajo para listado'!$AB$155:$BA$1048576,MATCH($A457,'Hoja de Trabajo para listado'!$AB$155:$AB$1048576,0),MATCH((CUADRO!J$5&amp;$E457),'Hoja de Trabajo para listado'!$AB$151:$BA$151,0)),0)+IFERROR(INDEX('Hoja de Trabajo para listado'!$BC$155:$CB$1048576,MATCH($A457,'Hoja de Trabajo para listado'!$BC$155:$BC$1048576,0),MATCH((CUADRO!J$5&amp;$E457),'Hoja de Trabajo para listado'!$BC$151:$CB$151,0)),0)+IFERROR(INDEX('Hoja de Trabajo para listado'!$DE$153:$DG$274,MATCH($A457,'Hoja de Trabajo para listado'!$DE$153:$DE$1048576,0),MATCH((CUADRO!J$5&amp;$E457),'Hoja de Trabajo para listado'!$DE$151:$DG$151,0)),0)+IFERROR(INDEX('Hoja de Trabajo para listado'!$CD$155:$DC$1048576,MATCH($A457,'Hoja de Trabajo para listado'!$CD$155:$CD$1048576,0),MATCH((CUADRO!J$5&amp;$E457),'Hoja de Trabajo para listado'!$CD$151:$DC$151,0)),0)</f>
        <v>0</v>
      </c>
      <c r="K457" s="243">
        <f ca="1">+IFERROR(INDEX('Hoja de Trabajo para listado'!$A$155:$Z$1048576,MATCH($A457,'Hoja de Trabajo para listado'!$A$155:$A$1048576,0),MATCH((CUADRO!K$5&amp;$E457),'Hoja de Trabajo para listado'!$A$151:$Z$151,0)),0)+IFERROR(INDEX('Hoja de Trabajo para listado'!$AB$155:$BA$1048576,MATCH($A457,'Hoja de Trabajo para listado'!$AB$155:$AB$1048576,0),MATCH((CUADRO!K$5&amp;$E457),'Hoja de Trabajo para listado'!$AB$151:$BA$151,0)),0)+IFERROR(INDEX('Hoja de Trabajo para listado'!$BC$155:$CB$1048576,MATCH($A457,'Hoja de Trabajo para listado'!$BC$155:$BC$1048576,0),MATCH((CUADRO!K$5&amp;$E457),'Hoja de Trabajo para listado'!$BC$151:$CB$151,0)),0)+IFERROR(INDEX('Hoja de Trabajo para listado'!$DE$153:$DG$274,MATCH($A457,'Hoja de Trabajo para listado'!$DE$153:$DE$1048576,0),MATCH((CUADRO!K$5&amp;$E457),'Hoja de Trabajo para listado'!$DE$151:$DG$151,0)),0)+IFERROR(INDEX('Hoja de Trabajo para listado'!$CD$155:$DC$1048576,MATCH($A457,'Hoja de Trabajo para listado'!$CD$155:$CD$1048576,0),MATCH((CUADRO!K$5&amp;$E457),'Hoja de Trabajo para listado'!$CD$151:$DC$151,0)),0)</f>
        <v>0</v>
      </c>
      <c r="L457" s="243">
        <f ca="1">+IFERROR(INDEX('Hoja de Trabajo para listado'!$A$155:$Z$1048576,MATCH($A457,'Hoja de Trabajo para listado'!$A$155:$A$1048576,0),MATCH((CUADRO!L$5&amp;$E457),'Hoja de Trabajo para listado'!$A$151:$Z$151,0)),0)+IFERROR(INDEX('Hoja de Trabajo para listado'!$AB$155:$BA$1048576,MATCH($A457,'Hoja de Trabajo para listado'!$AB$155:$AB$1048576,0),MATCH((CUADRO!L$5&amp;$E457),'Hoja de Trabajo para listado'!$AB$151:$BA$151,0)),0)+IFERROR(INDEX('Hoja de Trabajo para listado'!$BC$155:$CB$1048576,MATCH($A457,'Hoja de Trabajo para listado'!$BC$155:$BC$1048576,0),MATCH((CUADRO!L$5&amp;$E457),'Hoja de Trabajo para listado'!$BC$151:$CB$151,0)),0)+IFERROR(INDEX('Hoja de Trabajo para listado'!$DE$153:$DG$274,MATCH($A457,'Hoja de Trabajo para listado'!$DE$153:$DE$1048576,0),MATCH((CUADRO!L$5&amp;$E457),'Hoja de Trabajo para listado'!$DE$151:$DG$151,0)),0)+IFERROR(INDEX('Hoja de Trabajo para listado'!$CD$155:$DC$1048576,MATCH($A457,'Hoja de Trabajo para listado'!$CD$155:$CD$1048576,0),MATCH((CUADRO!L$5&amp;$E457),'Hoja de Trabajo para listado'!$CD$151:$DC$151,0)),0)</f>
        <v>0</v>
      </c>
      <c r="M457" s="243">
        <f ca="1">+IFERROR(INDEX('Hoja de Trabajo para listado'!$A$155:$Z$1048576,MATCH($A457,'Hoja de Trabajo para listado'!$A$155:$A$1048576,0),MATCH((CUADRO!M$5&amp;$E457),'Hoja de Trabajo para listado'!$A$151:$Z$151,0)),0)+IFERROR(INDEX('Hoja de Trabajo para listado'!$AB$155:$BA$1048576,MATCH($A457,'Hoja de Trabajo para listado'!$AB$155:$AB$1048576,0),MATCH((CUADRO!M$5&amp;$E457),'Hoja de Trabajo para listado'!$AB$151:$BA$151,0)),0)+IFERROR(INDEX('Hoja de Trabajo para listado'!$BC$155:$CB$1048576,MATCH($A457,'Hoja de Trabajo para listado'!$BC$155:$BC$1048576,0),MATCH((CUADRO!M$5&amp;$E457),'Hoja de Trabajo para listado'!$BC$151:$CB$151,0)),0)+IFERROR(INDEX('Hoja de Trabajo para listado'!$DE$153:$DG$274,MATCH($A457,'Hoja de Trabajo para listado'!$DE$153:$DE$1048576,0),MATCH((CUADRO!M$5&amp;$E457),'Hoja de Trabajo para listado'!$DE$151:$DG$151,0)),0)+IFERROR(INDEX('Hoja de Trabajo para listado'!$CD$155:$DC$1048576,MATCH($A457,'Hoja de Trabajo para listado'!$CD$155:$CD$1048576,0),MATCH((CUADRO!M$5&amp;$E457),'Hoja de Trabajo para listado'!$CD$151:$DC$151,0)),0)</f>
        <v>0</v>
      </c>
      <c r="N457" s="243">
        <f ca="1">+IFERROR(INDEX('Hoja de Trabajo para listado'!$A$155:$Z$1048576,MATCH($A457,'Hoja de Trabajo para listado'!$A$155:$A$1048576,0),MATCH((CUADRO!N$5&amp;$E457),'Hoja de Trabajo para listado'!$A$151:$Z$151,0)),0)+IFERROR(INDEX('Hoja de Trabajo para listado'!$AB$155:$BA$1048576,MATCH($A457,'Hoja de Trabajo para listado'!$AB$155:$AB$1048576,0),MATCH((CUADRO!N$5&amp;$E457),'Hoja de Trabajo para listado'!$AB$151:$BA$151,0)),0)+IFERROR(INDEX('Hoja de Trabajo para listado'!$BC$155:$CB$1048576,MATCH($A457,'Hoja de Trabajo para listado'!$BC$155:$BC$1048576,0),MATCH((CUADRO!N$5&amp;$E457),'Hoja de Trabajo para listado'!$BC$151:$CB$151,0)),0)+IFERROR(INDEX('Hoja de Trabajo para listado'!$DE$153:$DG$274,MATCH($A457,'Hoja de Trabajo para listado'!$DE$153:$DE$1048576,0),MATCH((CUADRO!N$5&amp;$E457),'Hoja de Trabajo para listado'!$DE$151:$DG$151,0)),0)+IFERROR(INDEX('Hoja de Trabajo para listado'!$CD$155:$DC$1048576,MATCH($A457,'Hoja de Trabajo para listado'!$CD$155:$CD$1048576,0),MATCH((CUADRO!N$5&amp;$E457),'Hoja de Trabajo para listado'!$CD$151:$DC$151,0)),0)</f>
        <v>0</v>
      </c>
      <c r="O457" s="243">
        <f ca="1">+IFERROR(INDEX('Hoja de Trabajo para listado'!$A$155:$Z$1048576,MATCH($A457,'Hoja de Trabajo para listado'!$A$155:$A$1048576,0),MATCH((CUADRO!O$5&amp;$E457),'Hoja de Trabajo para listado'!$A$151:$Z$151,0)),0)+IFERROR(INDEX('Hoja de Trabajo para listado'!$AB$155:$BA$1048576,MATCH($A457,'Hoja de Trabajo para listado'!$AB$155:$AB$1048576,0),MATCH((CUADRO!O$5&amp;$E457),'Hoja de Trabajo para listado'!$AB$151:$BA$151,0)),0)+IFERROR(INDEX('Hoja de Trabajo para listado'!$BC$155:$CB$1048576,MATCH($A457,'Hoja de Trabajo para listado'!$BC$155:$BC$1048576,0),MATCH((CUADRO!O$5&amp;$E457),'Hoja de Trabajo para listado'!$BC$151:$CB$151,0)),0)+IFERROR(INDEX('Hoja de Trabajo para listado'!$DE$153:$DG$274,MATCH($A457,'Hoja de Trabajo para listado'!$DE$153:$DE$1048576,0),MATCH((CUADRO!O$5&amp;$E457),'Hoja de Trabajo para listado'!$DE$151:$DG$151,0)),0)+IFERROR(INDEX('Hoja de Trabajo para listado'!$CD$155:$DC$1048576,MATCH($A457,'Hoja de Trabajo para listado'!$CD$155:$CD$1048576,0),MATCH((CUADRO!O$5&amp;$E457),'Hoja de Trabajo para listado'!$CD$151:$DC$151,0)),0)</f>
        <v>0</v>
      </c>
      <c r="P457" s="243">
        <f ca="1">+IFERROR(INDEX('Hoja de Trabajo para listado'!$A$155:$Z$1048576,MATCH($A457,'Hoja de Trabajo para listado'!$A$155:$A$1048576,0),MATCH((CUADRO!P$5&amp;$E457),'Hoja de Trabajo para listado'!$A$151:$Z$151,0)),0)+IFERROR(INDEX('Hoja de Trabajo para listado'!$AB$155:$BA$1048576,MATCH($A457,'Hoja de Trabajo para listado'!$AB$155:$AB$1048576,0),MATCH((CUADRO!P$5&amp;$E457),'Hoja de Trabajo para listado'!$AB$151:$BA$151,0)),0)+IFERROR(INDEX('Hoja de Trabajo para listado'!$BC$155:$CB$1048576,MATCH($A457,'Hoja de Trabajo para listado'!$BC$155:$BC$1048576,0),MATCH((CUADRO!P$5&amp;$E457),'Hoja de Trabajo para listado'!$BC$151:$CB$151,0)),0)+IFERROR(INDEX('Hoja de Trabajo para listado'!$DE$153:$DG$274,MATCH($A457,'Hoja de Trabajo para listado'!$DE$153:$DE$1048576,0),MATCH((CUADRO!P$5&amp;$E457),'Hoja de Trabajo para listado'!$DE$151:$DG$151,0)),0)+IFERROR(INDEX('Hoja de Trabajo para listado'!$CD$155:$DC$1048576,MATCH($A457,'Hoja de Trabajo para listado'!$CD$155:$CD$1048576,0),MATCH((CUADRO!P$5&amp;$E457),'Hoja de Trabajo para listado'!$CD$151:$DC$151,0)),0)</f>
        <v>0</v>
      </c>
      <c r="Q457" s="243">
        <f ca="1">+IFERROR(INDEX('Hoja de Trabajo para listado'!$A$155:$Z$1048576,MATCH($A457,'Hoja de Trabajo para listado'!$A$155:$A$1048576,0),MATCH((CUADRO!Q$5&amp;$E457),'Hoja de Trabajo para listado'!$A$151:$Z$151,0)),0)+IFERROR(INDEX('Hoja de Trabajo para listado'!$AB$155:$BA$1048576,MATCH($A457,'Hoja de Trabajo para listado'!$AB$155:$AB$1048576,0),MATCH((CUADRO!Q$5&amp;$E457),'Hoja de Trabajo para listado'!$AB$151:$BA$151,0)),0)+IFERROR(INDEX('Hoja de Trabajo para listado'!$BC$155:$CB$1048576,MATCH($A457,'Hoja de Trabajo para listado'!$BC$155:$BC$1048576,0),MATCH((CUADRO!Q$5&amp;$E457),'Hoja de Trabajo para listado'!$BC$151:$CB$151,0)),0)+IFERROR(INDEX('Hoja de Trabajo para listado'!$DE$153:$DG$274,MATCH($A457,'Hoja de Trabajo para listado'!$DE$153:$DE$1048576,0),MATCH((CUADRO!Q$5&amp;$E457),'Hoja de Trabajo para listado'!$DE$151:$DG$151,0)),0)+IFERROR(INDEX('Hoja de Trabajo para listado'!$CD$155:$DC$1048576,MATCH($A457,'Hoja de Trabajo para listado'!$CD$155:$CD$1048576,0),MATCH((CUADRO!Q$5&amp;$E457),'Hoja de Trabajo para listado'!$CD$151:$DC$151,0)),0)</f>
        <v>0</v>
      </c>
      <c r="R457" s="243">
        <f t="shared" ca="1" si="17"/>
        <v>0</v>
      </c>
      <c r="S457" s="249">
        <f ca="1">+R456+R457</f>
        <v>0</v>
      </c>
      <c r="T457" s="243">
        <f ca="1">+S457</f>
        <v>0</v>
      </c>
      <c r="U457" s="242">
        <f t="shared" si="18"/>
        <v>2</v>
      </c>
      <c r="V457" s="333" t="str">
        <f>+VLOOKUP(A457,bd_lista!$A$3:$E$590,5,FALSE)</f>
        <v>Gobiernos Autonomos Municipales</v>
      </c>
      <c r="W457" s="392"/>
      <c r="X457" s="242">
        <f>+VLOOKUP(A457,[4]Sheet1!$A$13:$D$744,4,FALSE)</f>
        <v>0</v>
      </c>
      <c r="Y457" s="242" t="e">
        <f>+VLOOKUP(X457,bd_lista!$A$3:$C$590,3,FALSE)</f>
        <v>#N/A</v>
      </c>
      <c r="Z457" s="292"/>
      <c r="AA457" s="293"/>
    </row>
    <row r="458" spans="1:27" customFormat="1" ht="15" hidden="1" customHeight="1">
      <c r="A458" s="32">
        <v>1111</v>
      </c>
      <c r="B458" s="387">
        <f>+A458</f>
        <v>1111</v>
      </c>
      <c r="C458" s="247" t="str">
        <f>+VLOOKUP(A458,bd_lista!$A$3:$C$590,3,FALSE)</f>
        <v>Gobierno Autónomo Municipal de Tomina</v>
      </c>
      <c r="D458" s="389" t="str">
        <f>+C458</f>
        <v>Gobierno Autónomo Municipal de Tomina</v>
      </c>
      <c r="E458" s="242" t="s">
        <v>1304</v>
      </c>
      <c r="F458" s="243">
        <f ca="1">+IFERROR(INDEX('Hoja de Trabajo para listado'!$A$155:$Z$1048576,MATCH($A458,'Hoja de Trabajo para listado'!$A$155:$A$1048576,0),MATCH((CUADRO!F$5&amp;$E458),'Hoja de Trabajo para listado'!$A$151:$Z$151,0)),0)+IFERROR(INDEX('Hoja de Trabajo para listado'!$AB$155:$BA$1048576,MATCH($A458,'Hoja de Trabajo para listado'!$AB$155:$AB$1048576,0),MATCH((CUADRO!F$5&amp;$E458),'Hoja de Trabajo para listado'!$AB$151:$BA$151,0)),0)+IFERROR(INDEX('Hoja de Trabajo para listado'!$BC$155:$CB$1048576,MATCH($A458,'Hoja de Trabajo para listado'!$BC$155:$BC$1048576,0),MATCH((CUADRO!F$5&amp;$E458),'Hoja de Trabajo para listado'!$BC$151:$CB$151,0)),0)+IFERROR(INDEX('Hoja de Trabajo para listado'!$DE$153:$DG$274,MATCH($A458,'Hoja de Trabajo para listado'!$DE$153:$DE$1048576,0),MATCH((CUADRO!F$5&amp;$E458),'Hoja de Trabajo para listado'!$DE$151:$DG$151,0)),0)+IFERROR(INDEX('Hoja de Trabajo para listado'!$CD$155:$DC$1048576,MATCH($A458,'Hoja de Trabajo para listado'!$CD$155:$CD$1048576,0),MATCH((CUADRO!F$5&amp;$E458),'Hoja de Trabajo para listado'!$CD$151:$DC$151,0)),0)</f>
        <v>0</v>
      </c>
      <c r="G458" s="243">
        <f ca="1">+IFERROR(INDEX('Hoja de Trabajo para listado'!$A$155:$Z$1048576,MATCH($A458,'Hoja de Trabajo para listado'!$A$155:$A$1048576,0),MATCH((CUADRO!G$5&amp;$E458),'Hoja de Trabajo para listado'!$A$151:$Z$151,0)),0)+IFERROR(INDEX('Hoja de Trabajo para listado'!$AB$155:$BA$1048576,MATCH($A458,'Hoja de Trabajo para listado'!$AB$155:$AB$1048576,0),MATCH((CUADRO!G$5&amp;$E458),'Hoja de Trabajo para listado'!$AB$151:$BA$151,0)),0)+IFERROR(INDEX('Hoja de Trabajo para listado'!$BC$155:$CB$1048576,MATCH($A458,'Hoja de Trabajo para listado'!$BC$155:$BC$1048576,0),MATCH((CUADRO!G$5&amp;$E458),'Hoja de Trabajo para listado'!$BC$151:$CB$151,0)),0)+IFERROR(INDEX('Hoja de Trabajo para listado'!$DE$153:$DG$274,MATCH($A458,'Hoja de Trabajo para listado'!$DE$153:$DE$1048576,0),MATCH((CUADRO!G$5&amp;$E458),'Hoja de Trabajo para listado'!$DE$151:$DG$151,0)),0)+IFERROR(INDEX('Hoja de Trabajo para listado'!$CD$155:$DC$1048576,MATCH($A458,'Hoja de Trabajo para listado'!$CD$155:$CD$1048576,0),MATCH((CUADRO!G$5&amp;$E458),'Hoja de Trabajo para listado'!$CD$151:$DC$151,0)),0)</f>
        <v>0</v>
      </c>
      <c r="H458" s="243">
        <f ca="1">+IFERROR(INDEX('Hoja de Trabajo para listado'!$A$155:$Z$1048576,MATCH($A458,'Hoja de Trabajo para listado'!$A$155:$A$1048576,0),MATCH((CUADRO!H$5&amp;$E458),'Hoja de Trabajo para listado'!$A$151:$Z$151,0)),0)+IFERROR(INDEX('Hoja de Trabajo para listado'!$AB$155:$BA$1048576,MATCH($A458,'Hoja de Trabajo para listado'!$AB$155:$AB$1048576,0),MATCH((CUADRO!H$5&amp;$E458),'Hoja de Trabajo para listado'!$AB$151:$BA$151,0)),0)+IFERROR(INDEX('Hoja de Trabajo para listado'!$BC$155:$CB$1048576,MATCH($A458,'Hoja de Trabajo para listado'!$BC$155:$BC$1048576,0),MATCH((CUADRO!H$5&amp;$E458),'Hoja de Trabajo para listado'!$BC$151:$CB$151,0)),0)+IFERROR(INDEX('Hoja de Trabajo para listado'!$DE$153:$DG$274,MATCH($A458,'Hoja de Trabajo para listado'!$DE$153:$DE$1048576,0),MATCH((CUADRO!H$5&amp;$E458),'Hoja de Trabajo para listado'!$DE$151:$DG$151,0)),0)+IFERROR(INDEX('Hoja de Trabajo para listado'!$CD$155:$DC$1048576,MATCH($A458,'Hoja de Trabajo para listado'!$CD$155:$CD$1048576,0),MATCH((CUADRO!H$5&amp;$E458),'Hoja de Trabajo para listado'!$CD$151:$DC$151,0)),0)</f>
        <v>0</v>
      </c>
      <c r="I458" s="243">
        <f ca="1">+IFERROR(INDEX('Hoja de Trabajo para listado'!$A$155:$Z$1048576,MATCH($A458,'Hoja de Trabajo para listado'!$A$155:$A$1048576,0),MATCH((CUADRO!I$5&amp;$E458),'Hoja de Trabajo para listado'!$A$151:$Z$151,0)),0)+IFERROR(INDEX('Hoja de Trabajo para listado'!$AB$155:$BA$1048576,MATCH($A458,'Hoja de Trabajo para listado'!$AB$155:$AB$1048576,0),MATCH((CUADRO!I$5&amp;$E458),'Hoja de Trabajo para listado'!$AB$151:$BA$151,0)),0)+IFERROR(INDEX('Hoja de Trabajo para listado'!$BC$155:$CB$1048576,MATCH($A458,'Hoja de Trabajo para listado'!$BC$155:$BC$1048576,0),MATCH((CUADRO!I$5&amp;$E458),'Hoja de Trabajo para listado'!$BC$151:$CB$151,0)),0)+IFERROR(INDEX('Hoja de Trabajo para listado'!$DE$153:$DG$274,MATCH($A458,'Hoja de Trabajo para listado'!$DE$153:$DE$1048576,0),MATCH((CUADRO!I$5&amp;$E458),'Hoja de Trabajo para listado'!$DE$151:$DG$151,0)),0)+IFERROR(INDEX('Hoja de Trabajo para listado'!$CD$155:$DC$1048576,MATCH($A458,'Hoja de Trabajo para listado'!$CD$155:$CD$1048576,0),MATCH((CUADRO!I$5&amp;$E458),'Hoja de Trabajo para listado'!$CD$151:$DC$151,0)),0)</f>
        <v>0</v>
      </c>
      <c r="J458" s="243">
        <f ca="1">+IFERROR(INDEX('Hoja de Trabajo para listado'!$A$155:$Z$1048576,MATCH($A458,'Hoja de Trabajo para listado'!$A$155:$A$1048576,0),MATCH((CUADRO!J$5&amp;$E458),'Hoja de Trabajo para listado'!$A$151:$Z$151,0)),0)+IFERROR(INDEX('Hoja de Trabajo para listado'!$AB$155:$BA$1048576,MATCH($A458,'Hoja de Trabajo para listado'!$AB$155:$AB$1048576,0),MATCH((CUADRO!J$5&amp;$E458),'Hoja de Trabajo para listado'!$AB$151:$BA$151,0)),0)+IFERROR(INDEX('Hoja de Trabajo para listado'!$BC$155:$CB$1048576,MATCH($A458,'Hoja de Trabajo para listado'!$BC$155:$BC$1048576,0),MATCH((CUADRO!J$5&amp;$E458),'Hoja de Trabajo para listado'!$BC$151:$CB$151,0)),0)+IFERROR(INDEX('Hoja de Trabajo para listado'!$DE$153:$DG$274,MATCH($A458,'Hoja de Trabajo para listado'!$DE$153:$DE$1048576,0),MATCH((CUADRO!J$5&amp;$E458),'Hoja de Trabajo para listado'!$DE$151:$DG$151,0)),0)+IFERROR(INDEX('Hoja de Trabajo para listado'!$CD$155:$DC$1048576,MATCH($A458,'Hoja de Trabajo para listado'!$CD$155:$CD$1048576,0),MATCH((CUADRO!J$5&amp;$E458),'Hoja de Trabajo para listado'!$CD$151:$DC$151,0)),0)</f>
        <v>0</v>
      </c>
      <c r="K458" s="243">
        <f ca="1">+IFERROR(INDEX('Hoja de Trabajo para listado'!$A$155:$Z$1048576,MATCH($A458,'Hoja de Trabajo para listado'!$A$155:$A$1048576,0),MATCH((CUADRO!K$5&amp;$E458),'Hoja de Trabajo para listado'!$A$151:$Z$151,0)),0)+IFERROR(INDEX('Hoja de Trabajo para listado'!$AB$155:$BA$1048576,MATCH($A458,'Hoja de Trabajo para listado'!$AB$155:$AB$1048576,0),MATCH((CUADRO!K$5&amp;$E458),'Hoja de Trabajo para listado'!$AB$151:$BA$151,0)),0)+IFERROR(INDEX('Hoja de Trabajo para listado'!$BC$155:$CB$1048576,MATCH($A458,'Hoja de Trabajo para listado'!$BC$155:$BC$1048576,0),MATCH((CUADRO!K$5&amp;$E458),'Hoja de Trabajo para listado'!$BC$151:$CB$151,0)),0)+IFERROR(INDEX('Hoja de Trabajo para listado'!$DE$153:$DG$274,MATCH($A458,'Hoja de Trabajo para listado'!$DE$153:$DE$1048576,0),MATCH((CUADRO!K$5&amp;$E458),'Hoja de Trabajo para listado'!$DE$151:$DG$151,0)),0)+IFERROR(INDEX('Hoja de Trabajo para listado'!$CD$155:$DC$1048576,MATCH($A458,'Hoja de Trabajo para listado'!$CD$155:$CD$1048576,0),MATCH((CUADRO!K$5&amp;$E458),'Hoja de Trabajo para listado'!$CD$151:$DC$151,0)),0)</f>
        <v>0</v>
      </c>
      <c r="L458" s="243">
        <f ca="1">+IFERROR(INDEX('Hoja de Trabajo para listado'!$A$155:$Z$1048576,MATCH($A458,'Hoja de Trabajo para listado'!$A$155:$A$1048576,0),MATCH((CUADRO!L$5&amp;$E458),'Hoja de Trabajo para listado'!$A$151:$Z$151,0)),0)+IFERROR(INDEX('Hoja de Trabajo para listado'!$AB$155:$BA$1048576,MATCH($A458,'Hoja de Trabajo para listado'!$AB$155:$AB$1048576,0),MATCH((CUADRO!L$5&amp;$E458),'Hoja de Trabajo para listado'!$AB$151:$BA$151,0)),0)+IFERROR(INDEX('Hoja de Trabajo para listado'!$BC$155:$CB$1048576,MATCH($A458,'Hoja de Trabajo para listado'!$BC$155:$BC$1048576,0),MATCH((CUADRO!L$5&amp;$E458),'Hoja de Trabajo para listado'!$BC$151:$CB$151,0)),0)+IFERROR(INDEX('Hoja de Trabajo para listado'!$DE$153:$DG$274,MATCH($A458,'Hoja de Trabajo para listado'!$DE$153:$DE$1048576,0),MATCH((CUADRO!L$5&amp;$E458),'Hoja de Trabajo para listado'!$DE$151:$DG$151,0)),0)+IFERROR(INDEX('Hoja de Trabajo para listado'!$CD$155:$DC$1048576,MATCH($A458,'Hoja de Trabajo para listado'!$CD$155:$CD$1048576,0),MATCH((CUADRO!L$5&amp;$E458),'Hoja de Trabajo para listado'!$CD$151:$DC$151,0)),0)</f>
        <v>0</v>
      </c>
      <c r="M458" s="243">
        <f ca="1">+IFERROR(INDEX('Hoja de Trabajo para listado'!$A$155:$Z$1048576,MATCH($A458,'Hoja de Trabajo para listado'!$A$155:$A$1048576,0),MATCH((CUADRO!M$5&amp;$E458),'Hoja de Trabajo para listado'!$A$151:$Z$151,0)),0)+IFERROR(INDEX('Hoja de Trabajo para listado'!$AB$155:$BA$1048576,MATCH($A458,'Hoja de Trabajo para listado'!$AB$155:$AB$1048576,0),MATCH((CUADRO!M$5&amp;$E458),'Hoja de Trabajo para listado'!$AB$151:$BA$151,0)),0)+IFERROR(INDEX('Hoja de Trabajo para listado'!$BC$155:$CB$1048576,MATCH($A458,'Hoja de Trabajo para listado'!$BC$155:$BC$1048576,0),MATCH((CUADRO!M$5&amp;$E458),'Hoja de Trabajo para listado'!$BC$151:$CB$151,0)),0)+IFERROR(INDEX('Hoja de Trabajo para listado'!$DE$153:$DG$274,MATCH($A458,'Hoja de Trabajo para listado'!$DE$153:$DE$1048576,0),MATCH((CUADRO!M$5&amp;$E458),'Hoja de Trabajo para listado'!$DE$151:$DG$151,0)),0)+IFERROR(INDEX('Hoja de Trabajo para listado'!$CD$155:$DC$1048576,MATCH($A458,'Hoja de Trabajo para listado'!$CD$155:$CD$1048576,0),MATCH((CUADRO!M$5&amp;$E458),'Hoja de Trabajo para listado'!$CD$151:$DC$151,0)),0)</f>
        <v>0</v>
      </c>
      <c r="N458" s="243">
        <f ca="1">+IFERROR(INDEX('Hoja de Trabajo para listado'!$A$155:$Z$1048576,MATCH($A458,'Hoja de Trabajo para listado'!$A$155:$A$1048576,0),MATCH((CUADRO!N$5&amp;$E458),'Hoja de Trabajo para listado'!$A$151:$Z$151,0)),0)+IFERROR(INDEX('Hoja de Trabajo para listado'!$AB$155:$BA$1048576,MATCH($A458,'Hoja de Trabajo para listado'!$AB$155:$AB$1048576,0),MATCH((CUADRO!N$5&amp;$E458),'Hoja de Trabajo para listado'!$AB$151:$BA$151,0)),0)+IFERROR(INDEX('Hoja de Trabajo para listado'!$BC$155:$CB$1048576,MATCH($A458,'Hoja de Trabajo para listado'!$BC$155:$BC$1048576,0),MATCH((CUADRO!N$5&amp;$E458),'Hoja de Trabajo para listado'!$BC$151:$CB$151,0)),0)+IFERROR(INDEX('Hoja de Trabajo para listado'!$DE$153:$DG$274,MATCH($A458,'Hoja de Trabajo para listado'!$DE$153:$DE$1048576,0),MATCH((CUADRO!N$5&amp;$E458),'Hoja de Trabajo para listado'!$DE$151:$DG$151,0)),0)+IFERROR(INDEX('Hoja de Trabajo para listado'!$CD$155:$DC$1048576,MATCH($A458,'Hoja de Trabajo para listado'!$CD$155:$CD$1048576,0),MATCH((CUADRO!N$5&amp;$E458),'Hoja de Trabajo para listado'!$CD$151:$DC$151,0)),0)</f>
        <v>0</v>
      </c>
      <c r="O458" s="243">
        <f ca="1">+IFERROR(INDEX('Hoja de Trabajo para listado'!$A$155:$Z$1048576,MATCH($A458,'Hoja de Trabajo para listado'!$A$155:$A$1048576,0),MATCH((CUADRO!O$5&amp;$E458),'Hoja de Trabajo para listado'!$A$151:$Z$151,0)),0)+IFERROR(INDEX('Hoja de Trabajo para listado'!$AB$155:$BA$1048576,MATCH($A458,'Hoja de Trabajo para listado'!$AB$155:$AB$1048576,0),MATCH((CUADRO!O$5&amp;$E458),'Hoja de Trabajo para listado'!$AB$151:$BA$151,0)),0)+IFERROR(INDEX('Hoja de Trabajo para listado'!$BC$155:$CB$1048576,MATCH($A458,'Hoja de Trabajo para listado'!$BC$155:$BC$1048576,0),MATCH((CUADRO!O$5&amp;$E458),'Hoja de Trabajo para listado'!$BC$151:$CB$151,0)),0)+IFERROR(INDEX('Hoja de Trabajo para listado'!$DE$153:$DG$274,MATCH($A458,'Hoja de Trabajo para listado'!$DE$153:$DE$1048576,0),MATCH((CUADRO!O$5&amp;$E458),'Hoja de Trabajo para listado'!$DE$151:$DG$151,0)),0)+IFERROR(INDEX('Hoja de Trabajo para listado'!$CD$155:$DC$1048576,MATCH($A458,'Hoja de Trabajo para listado'!$CD$155:$CD$1048576,0),MATCH((CUADRO!O$5&amp;$E458),'Hoja de Trabajo para listado'!$CD$151:$DC$151,0)),0)</f>
        <v>0</v>
      </c>
      <c r="P458" s="243">
        <f ca="1">+IFERROR(INDEX('Hoja de Trabajo para listado'!$A$155:$Z$1048576,MATCH($A458,'Hoja de Trabajo para listado'!$A$155:$A$1048576,0),MATCH((CUADRO!P$5&amp;$E458),'Hoja de Trabajo para listado'!$A$151:$Z$151,0)),0)+IFERROR(INDEX('Hoja de Trabajo para listado'!$AB$155:$BA$1048576,MATCH($A458,'Hoja de Trabajo para listado'!$AB$155:$AB$1048576,0),MATCH((CUADRO!P$5&amp;$E458),'Hoja de Trabajo para listado'!$AB$151:$BA$151,0)),0)+IFERROR(INDEX('Hoja de Trabajo para listado'!$BC$155:$CB$1048576,MATCH($A458,'Hoja de Trabajo para listado'!$BC$155:$BC$1048576,0),MATCH((CUADRO!P$5&amp;$E458),'Hoja de Trabajo para listado'!$BC$151:$CB$151,0)),0)+IFERROR(INDEX('Hoja de Trabajo para listado'!$DE$153:$DG$274,MATCH($A458,'Hoja de Trabajo para listado'!$DE$153:$DE$1048576,0),MATCH((CUADRO!P$5&amp;$E458),'Hoja de Trabajo para listado'!$DE$151:$DG$151,0)),0)+IFERROR(INDEX('Hoja de Trabajo para listado'!$CD$155:$DC$1048576,MATCH($A458,'Hoja de Trabajo para listado'!$CD$155:$CD$1048576,0),MATCH((CUADRO!P$5&amp;$E458),'Hoja de Trabajo para listado'!$CD$151:$DC$151,0)),0)</f>
        <v>0</v>
      </c>
      <c r="Q458" s="243">
        <f ca="1">+IFERROR(INDEX('Hoja de Trabajo para listado'!$A$155:$Z$1048576,MATCH($A458,'Hoja de Trabajo para listado'!$A$155:$A$1048576,0),MATCH((CUADRO!Q$5&amp;$E458),'Hoja de Trabajo para listado'!$A$151:$Z$151,0)),0)+IFERROR(INDEX('Hoja de Trabajo para listado'!$AB$155:$BA$1048576,MATCH($A458,'Hoja de Trabajo para listado'!$AB$155:$AB$1048576,0),MATCH((CUADRO!Q$5&amp;$E458),'Hoja de Trabajo para listado'!$AB$151:$BA$151,0)),0)+IFERROR(INDEX('Hoja de Trabajo para listado'!$BC$155:$CB$1048576,MATCH($A458,'Hoja de Trabajo para listado'!$BC$155:$BC$1048576,0),MATCH((CUADRO!Q$5&amp;$E458),'Hoja de Trabajo para listado'!$BC$151:$CB$151,0)),0)+IFERROR(INDEX('Hoja de Trabajo para listado'!$DE$153:$DG$274,MATCH($A458,'Hoja de Trabajo para listado'!$DE$153:$DE$1048576,0),MATCH((CUADRO!Q$5&amp;$E458),'Hoja de Trabajo para listado'!$DE$151:$DG$151,0)),0)+IFERROR(INDEX('Hoja de Trabajo para listado'!$CD$155:$DC$1048576,MATCH($A458,'Hoja de Trabajo para listado'!$CD$155:$CD$1048576,0),MATCH((CUADRO!Q$5&amp;$E458),'Hoja de Trabajo para listado'!$CD$151:$DC$151,0)),0)</f>
        <v>0</v>
      </c>
      <c r="R458" s="243">
        <f t="shared" ca="1" si="17"/>
        <v>0</v>
      </c>
      <c r="S458" s="249"/>
      <c r="T458" s="243">
        <f ca="1">+T459</f>
        <v>0</v>
      </c>
      <c r="U458" s="242">
        <f t="shared" si="18"/>
        <v>1</v>
      </c>
      <c r="V458" s="333" t="str">
        <f>+VLOOKUP(A458,bd_lista!$A$3:$E$590,5,FALSE)</f>
        <v>Gobiernos Autonomos Municipales</v>
      </c>
      <c r="W458" s="391" t="str">
        <f>+V458</f>
        <v>Gobiernos Autonomos Municipales</v>
      </c>
      <c r="X458" s="242">
        <f>+VLOOKUP(A458,[4]Sheet1!$A$13:$D$744,4,FALSE)</f>
        <v>0</v>
      </c>
      <c r="Y458" s="242" t="e">
        <f>+VLOOKUP(X458,bd_lista!$A$3:$C$590,3,FALSE)</f>
        <v>#N/A</v>
      </c>
      <c r="Z458" s="294">
        <f>+X458</f>
        <v>0</v>
      </c>
      <c r="AA458" s="295" t="e">
        <f>+Y458</f>
        <v>#N/A</v>
      </c>
    </row>
    <row r="459" spans="1:27" customFormat="1" ht="15" hidden="1" customHeight="1">
      <c r="A459" s="32">
        <v>1111</v>
      </c>
      <c r="B459" s="388"/>
      <c r="C459" s="247" t="str">
        <f>+VLOOKUP(A459,bd_lista!$A$3:$C$590,3,FALSE)</f>
        <v>Gobierno Autónomo Municipal de Tomina</v>
      </c>
      <c r="D459" s="390"/>
      <c r="E459" s="244" t="s">
        <v>1305</v>
      </c>
      <c r="F459" s="243">
        <f ca="1">+IFERROR(INDEX('Hoja de Trabajo para listado'!$A$155:$Z$1048576,MATCH($A459,'Hoja de Trabajo para listado'!$A$155:$A$1048576,0),MATCH((CUADRO!F$5&amp;$E459),'Hoja de Trabajo para listado'!$A$151:$Z$151,0)),0)+IFERROR(INDEX('Hoja de Trabajo para listado'!$AB$155:$BA$1048576,MATCH($A459,'Hoja de Trabajo para listado'!$AB$155:$AB$1048576,0),MATCH((CUADRO!F$5&amp;$E459),'Hoja de Trabajo para listado'!$AB$151:$BA$151,0)),0)+IFERROR(INDEX('Hoja de Trabajo para listado'!$BC$155:$CB$1048576,MATCH($A459,'Hoja de Trabajo para listado'!$BC$155:$BC$1048576,0),MATCH((CUADRO!F$5&amp;$E459),'Hoja de Trabajo para listado'!$BC$151:$CB$151,0)),0)+IFERROR(INDEX('Hoja de Trabajo para listado'!$DE$153:$DG$274,MATCH($A459,'Hoja de Trabajo para listado'!$DE$153:$DE$1048576,0),MATCH((CUADRO!F$5&amp;$E459),'Hoja de Trabajo para listado'!$DE$151:$DG$151,0)),0)+IFERROR(INDEX('Hoja de Trabajo para listado'!$CD$155:$DC$1048576,MATCH($A459,'Hoja de Trabajo para listado'!$CD$155:$CD$1048576,0),MATCH((CUADRO!F$5&amp;$E459),'Hoja de Trabajo para listado'!$CD$151:$DC$151,0)),0)</f>
        <v>0</v>
      </c>
      <c r="G459" s="243">
        <f ca="1">+IFERROR(INDEX('Hoja de Trabajo para listado'!$A$155:$Z$1048576,MATCH($A459,'Hoja de Trabajo para listado'!$A$155:$A$1048576,0),MATCH((CUADRO!G$5&amp;$E459),'Hoja de Trabajo para listado'!$A$151:$Z$151,0)),0)+IFERROR(INDEX('Hoja de Trabajo para listado'!$AB$155:$BA$1048576,MATCH($A459,'Hoja de Trabajo para listado'!$AB$155:$AB$1048576,0),MATCH((CUADRO!G$5&amp;$E459),'Hoja de Trabajo para listado'!$AB$151:$BA$151,0)),0)+IFERROR(INDEX('Hoja de Trabajo para listado'!$BC$155:$CB$1048576,MATCH($A459,'Hoja de Trabajo para listado'!$BC$155:$BC$1048576,0),MATCH((CUADRO!G$5&amp;$E459),'Hoja de Trabajo para listado'!$BC$151:$CB$151,0)),0)+IFERROR(INDEX('Hoja de Trabajo para listado'!$DE$153:$DG$274,MATCH($A459,'Hoja de Trabajo para listado'!$DE$153:$DE$1048576,0),MATCH((CUADRO!G$5&amp;$E459),'Hoja de Trabajo para listado'!$DE$151:$DG$151,0)),0)+IFERROR(INDEX('Hoja de Trabajo para listado'!$CD$155:$DC$1048576,MATCH($A459,'Hoja de Trabajo para listado'!$CD$155:$CD$1048576,0),MATCH((CUADRO!G$5&amp;$E459),'Hoja de Trabajo para listado'!$CD$151:$DC$151,0)),0)</f>
        <v>0</v>
      </c>
      <c r="H459" s="243">
        <f ca="1">+IFERROR(INDEX('Hoja de Trabajo para listado'!$A$155:$Z$1048576,MATCH($A459,'Hoja de Trabajo para listado'!$A$155:$A$1048576,0),MATCH((CUADRO!H$5&amp;$E459),'Hoja de Trabajo para listado'!$A$151:$Z$151,0)),0)+IFERROR(INDEX('Hoja de Trabajo para listado'!$AB$155:$BA$1048576,MATCH($A459,'Hoja de Trabajo para listado'!$AB$155:$AB$1048576,0),MATCH((CUADRO!H$5&amp;$E459),'Hoja de Trabajo para listado'!$AB$151:$BA$151,0)),0)+IFERROR(INDEX('Hoja de Trabajo para listado'!$BC$155:$CB$1048576,MATCH($A459,'Hoja de Trabajo para listado'!$BC$155:$BC$1048576,0),MATCH((CUADRO!H$5&amp;$E459),'Hoja de Trabajo para listado'!$BC$151:$CB$151,0)),0)+IFERROR(INDEX('Hoja de Trabajo para listado'!$DE$153:$DG$274,MATCH($A459,'Hoja de Trabajo para listado'!$DE$153:$DE$1048576,0),MATCH((CUADRO!H$5&amp;$E459),'Hoja de Trabajo para listado'!$DE$151:$DG$151,0)),0)+IFERROR(INDEX('Hoja de Trabajo para listado'!$CD$155:$DC$1048576,MATCH($A459,'Hoja de Trabajo para listado'!$CD$155:$CD$1048576,0),MATCH((CUADRO!H$5&amp;$E459),'Hoja de Trabajo para listado'!$CD$151:$DC$151,0)),0)</f>
        <v>0</v>
      </c>
      <c r="I459" s="243">
        <f ca="1">+IFERROR(INDEX('Hoja de Trabajo para listado'!$A$155:$Z$1048576,MATCH($A459,'Hoja de Trabajo para listado'!$A$155:$A$1048576,0),MATCH((CUADRO!I$5&amp;$E459),'Hoja de Trabajo para listado'!$A$151:$Z$151,0)),0)+IFERROR(INDEX('Hoja de Trabajo para listado'!$AB$155:$BA$1048576,MATCH($A459,'Hoja de Trabajo para listado'!$AB$155:$AB$1048576,0),MATCH((CUADRO!I$5&amp;$E459),'Hoja de Trabajo para listado'!$AB$151:$BA$151,0)),0)+IFERROR(INDEX('Hoja de Trabajo para listado'!$BC$155:$CB$1048576,MATCH($A459,'Hoja de Trabajo para listado'!$BC$155:$BC$1048576,0),MATCH((CUADRO!I$5&amp;$E459),'Hoja de Trabajo para listado'!$BC$151:$CB$151,0)),0)+IFERROR(INDEX('Hoja de Trabajo para listado'!$DE$153:$DG$274,MATCH($A459,'Hoja de Trabajo para listado'!$DE$153:$DE$1048576,0),MATCH((CUADRO!I$5&amp;$E459),'Hoja de Trabajo para listado'!$DE$151:$DG$151,0)),0)+IFERROR(INDEX('Hoja de Trabajo para listado'!$CD$155:$DC$1048576,MATCH($A459,'Hoja de Trabajo para listado'!$CD$155:$CD$1048576,0),MATCH((CUADRO!I$5&amp;$E459),'Hoja de Trabajo para listado'!$CD$151:$DC$151,0)),0)</f>
        <v>0</v>
      </c>
      <c r="J459" s="243">
        <f ca="1">+IFERROR(INDEX('Hoja de Trabajo para listado'!$A$155:$Z$1048576,MATCH($A459,'Hoja de Trabajo para listado'!$A$155:$A$1048576,0),MATCH((CUADRO!J$5&amp;$E459),'Hoja de Trabajo para listado'!$A$151:$Z$151,0)),0)+IFERROR(INDEX('Hoja de Trabajo para listado'!$AB$155:$BA$1048576,MATCH($A459,'Hoja de Trabajo para listado'!$AB$155:$AB$1048576,0),MATCH((CUADRO!J$5&amp;$E459),'Hoja de Trabajo para listado'!$AB$151:$BA$151,0)),0)+IFERROR(INDEX('Hoja de Trabajo para listado'!$BC$155:$CB$1048576,MATCH($A459,'Hoja de Trabajo para listado'!$BC$155:$BC$1048576,0),MATCH((CUADRO!J$5&amp;$E459),'Hoja de Trabajo para listado'!$BC$151:$CB$151,0)),0)+IFERROR(INDEX('Hoja de Trabajo para listado'!$DE$153:$DG$274,MATCH($A459,'Hoja de Trabajo para listado'!$DE$153:$DE$1048576,0),MATCH((CUADRO!J$5&amp;$E459),'Hoja de Trabajo para listado'!$DE$151:$DG$151,0)),0)+IFERROR(INDEX('Hoja de Trabajo para listado'!$CD$155:$DC$1048576,MATCH($A459,'Hoja de Trabajo para listado'!$CD$155:$CD$1048576,0),MATCH((CUADRO!J$5&amp;$E459),'Hoja de Trabajo para listado'!$CD$151:$DC$151,0)),0)</f>
        <v>0</v>
      </c>
      <c r="K459" s="243">
        <f ca="1">+IFERROR(INDEX('Hoja de Trabajo para listado'!$A$155:$Z$1048576,MATCH($A459,'Hoja de Trabajo para listado'!$A$155:$A$1048576,0),MATCH((CUADRO!K$5&amp;$E459),'Hoja de Trabajo para listado'!$A$151:$Z$151,0)),0)+IFERROR(INDEX('Hoja de Trabajo para listado'!$AB$155:$BA$1048576,MATCH($A459,'Hoja de Trabajo para listado'!$AB$155:$AB$1048576,0),MATCH((CUADRO!K$5&amp;$E459),'Hoja de Trabajo para listado'!$AB$151:$BA$151,0)),0)+IFERROR(INDEX('Hoja de Trabajo para listado'!$BC$155:$CB$1048576,MATCH($A459,'Hoja de Trabajo para listado'!$BC$155:$BC$1048576,0),MATCH((CUADRO!K$5&amp;$E459),'Hoja de Trabajo para listado'!$BC$151:$CB$151,0)),0)+IFERROR(INDEX('Hoja de Trabajo para listado'!$DE$153:$DG$274,MATCH($A459,'Hoja de Trabajo para listado'!$DE$153:$DE$1048576,0),MATCH((CUADRO!K$5&amp;$E459),'Hoja de Trabajo para listado'!$DE$151:$DG$151,0)),0)+IFERROR(INDEX('Hoja de Trabajo para listado'!$CD$155:$DC$1048576,MATCH($A459,'Hoja de Trabajo para listado'!$CD$155:$CD$1048576,0),MATCH((CUADRO!K$5&amp;$E459),'Hoja de Trabajo para listado'!$CD$151:$DC$151,0)),0)</f>
        <v>0</v>
      </c>
      <c r="L459" s="243">
        <f ca="1">+IFERROR(INDEX('Hoja de Trabajo para listado'!$A$155:$Z$1048576,MATCH($A459,'Hoja de Trabajo para listado'!$A$155:$A$1048576,0),MATCH((CUADRO!L$5&amp;$E459),'Hoja de Trabajo para listado'!$A$151:$Z$151,0)),0)+IFERROR(INDEX('Hoja de Trabajo para listado'!$AB$155:$BA$1048576,MATCH($A459,'Hoja de Trabajo para listado'!$AB$155:$AB$1048576,0),MATCH((CUADRO!L$5&amp;$E459),'Hoja de Trabajo para listado'!$AB$151:$BA$151,0)),0)+IFERROR(INDEX('Hoja de Trabajo para listado'!$BC$155:$CB$1048576,MATCH($A459,'Hoja de Trabajo para listado'!$BC$155:$BC$1048576,0),MATCH((CUADRO!L$5&amp;$E459),'Hoja de Trabajo para listado'!$BC$151:$CB$151,0)),0)+IFERROR(INDEX('Hoja de Trabajo para listado'!$DE$153:$DG$274,MATCH($A459,'Hoja de Trabajo para listado'!$DE$153:$DE$1048576,0),MATCH((CUADRO!L$5&amp;$E459),'Hoja de Trabajo para listado'!$DE$151:$DG$151,0)),0)+IFERROR(INDEX('Hoja de Trabajo para listado'!$CD$155:$DC$1048576,MATCH($A459,'Hoja de Trabajo para listado'!$CD$155:$CD$1048576,0),MATCH((CUADRO!L$5&amp;$E459),'Hoja de Trabajo para listado'!$CD$151:$DC$151,0)),0)</f>
        <v>0</v>
      </c>
      <c r="M459" s="243">
        <f ca="1">+IFERROR(INDEX('Hoja de Trabajo para listado'!$A$155:$Z$1048576,MATCH($A459,'Hoja de Trabajo para listado'!$A$155:$A$1048576,0),MATCH((CUADRO!M$5&amp;$E459),'Hoja de Trabajo para listado'!$A$151:$Z$151,0)),0)+IFERROR(INDEX('Hoja de Trabajo para listado'!$AB$155:$BA$1048576,MATCH($A459,'Hoja de Trabajo para listado'!$AB$155:$AB$1048576,0),MATCH((CUADRO!M$5&amp;$E459),'Hoja de Trabajo para listado'!$AB$151:$BA$151,0)),0)+IFERROR(INDEX('Hoja de Trabajo para listado'!$BC$155:$CB$1048576,MATCH($A459,'Hoja de Trabajo para listado'!$BC$155:$BC$1048576,0),MATCH((CUADRO!M$5&amp;$E459),'Hoja de Trabajo para listado'!$BC$151:$CB$151,0)),0)+IFERROR(INDEX('Hoja de Trabajo para listado'!$DE$153:$DG$274,MATCH($A459,'Hoja de Trabajo para listado'!$DE$153:$DE$1048576,0),MATCH((CUADRO!M$5&amp;$E459),'Hoja de Trabajo para listado'!$DE$151:$DG$151,0)),0)+IFERROR(INDEX('Hoja de Trabajo para listado'!$CD$155:$DC$1048576,MATCH($A459,'Hoja de Trabajo para listado'!$CD$155:$CD$1048576,0),MATCH((CUADRO!M$5&amp;$E459),'Hoja de Trabajo para listado'!$CD$151:$DC$151,0)),0)</f>
        <v>0</v>
      </c>
      <c r="N459" s="243">
        <f ca="1">+IFERROR(INDEX('Hoja de Trabajo para listado'!$A$155:$Z$1048576,MATCH($A459,'Hoja de Trabajo para listado'!$A$155:$A$1048576,0),MATCH((CUADRO!N$5&amp;$E459),'Hoja de Trabajo para listado'!$A$151:$Z$151,0)),0)+IFERROR(INDEX('Hoja de Trabajo para listado'!$AB$155:$BA$1048576,MATCH($A459,'Hoja de Trabajo para listado'!$AB$155:$AB$1048576,0),MATCH((CUADRO!N$5&amp;$E459),'Hoja de Trabajo para listado'!$AB$151:$BA$151,0)),0)+IFERROR(INDEX('Hoja de Trabajo para listado'!$BC$155:$CB$1048576,MATCH($A459,'Hoja de Trabajo para listado'!$BC$155:$BC$1048576,0),MATCH((CUADRO!N$5&amp;$E459),'Hoja de Trabajo para listado'!$BC$151:$CB$151,0)),0)+IFERROR(INDEX('Hoja de Trabajo para listado'!$DE$153:$DG$274,MATCH($A459,'Hoja de Trabajo para listado'!$DE$153:$DE$1048576,0),MATCH((CUADRO!N$5&amp;$E459),'Hoja de Trabajo para listado'!$DE$151:$DG$151,0)),0)+IFERROR(INDEX('Hoja de Trabajo para listado'!$CD$155:$DC$1048576,MATCH($A459,'Hoja de Trabajo para listado'!$CD$155:$CD$1048576,0),MATCH((CUADRO!N$5&amp;$E459),'Hoja de Trabajo para listado'!$CD$151:$DC$151,0)),0)</f>
        <v>0</v>
      </c>
      <c r="O459" s="243">
        <f ca="1">+IFERROR(INDEX('Hoja de Trabajo para listado'!$A$155:$Z$1048576,MATCH($A459,'Hoja de Trabajo para listado'!$A$155:$A$1048576,0),MATCH((CUADRO!O$5&amp;$E459),'Hoja de Trabajo para listado'!$A$151:$Z$151,0)),0)+IFERROR(INDEX('Hoja de Trabajo para listado'!$AB$155:$BA$1048576,MATCH($A459,'Hoja de Trabajo para listado'!$AB$155:$AB$1048576,0),MATCH((CUADRO!O$5&amp;$E459),'Hoja de Trabajo para listado'!$AB$151:$BA$151,0)),0)+IFERROR(INDEX('Hoja de Trabajo para listado'!$BC$155:$CB$1048576,MATCH($A459,'Hoja de Trabajo para listado'!$BC$155:$BC$1048576,0),MATCH((CUADRO!O$5&amp;$E459),'Hoja de Trabajo para listado'!$BC$151:$CB$151,0)),0)+IFERROR(INDEX('Hoja de Trabajo para listado'!$DE$153:$DG$274,MATCH($A459,'Hoja de Trabajo para listado'!$DE$153:$DE$1048576,0),MATCH((CUADRO!O$5&amp;$E459),'Hoja de Trabajo para listado'!$DE$151:$DG$151,0)),0)+IFERROR(INDEX('Hoja de Trabajo para listado'!$CD$155:$DC$1048576,MATCH($A459,'Hoja de Trabajo para listado'!$CD$155:$CD$1048576,0),MATCH((CUADRO!O$5&amp;$E459),'Hoja de Trabajo para listado'!$CD$151:$DC$151,0)),0)</f>
        <v>0</v>
      </c>
      <c r="P459" s="243">
        <f ca="1">+IFERROR(INDEX('Hoja de Trabajo para listado'!$A$155:$Z$1048576,MATCH($A459,'Hoja de Trabajo para listado'!$A$155:$A$1048576,0),MATCH((CUADRO!P$5&amp;$E459),'Hoja de Trabajo para listado'!$A$151:$Z$151,0)),0)+IFERROR(INDEX('Hoja de Trabajo para listado'!$AB$155:$BA$1048576,MATCH($A459,'Hoja de Trabajo para listado'!$AB$155:$AB$1048576,0),MATCH((CUADRO!P$5&amp;$E459),'Hoja de Trabajo para listado'!$AB$151:$BA$151,0)),0)+IFERROR(INDEX('Hoja de Trabajo para listado'!$BC$155:$CB$1048576,MATCH($A459,'Hoja de Trabajo para listado'!$BC$155:$BC$1048576,0),MATCH((CUADRO!P$5&amp;$E459),'Hoja de Trabajo para listado'!$BC$151:$CB$151,0)),0)+IFERROR(INDEX('Hoja de Trabajo para listado'!$DE$153:$DG$274,MATCH($A459,'Hoja de Trabajo para listado'!$DE$153:$DE$1048576,0),MATCH((CUADRO!P$5&amp;$E459),'Hoja de Trabajo para listado'!$DE$151:$DG$151,0)),0)+IFERROR(INDEX('Hoja de Trabajo para listado'!$CD$155:$DC$1048576,MATCH($A459,'Hoja de Trabajo para listado'!$CD$155:$CD$1048576,0),MATCH((CUADRO!P$5&amp;$E459),'Hoja de Trabajo para listado'!$CD$151:$DC$151,0)),0)</f>
        <v>0</v>
      </c>
      <c r="Q459" s="243">
        <f ca="1">+IFERROR(INDEX('Hoja de Trabajo para listado'!$A$155:$Z$1048576,MATCH($A459,'Hoja de Trabajo para listado'!$A$155:$A$1048576,0),MATCH((CUADRO!Q$5&amp;$E459),'Hoja de Trabajo para listado'!$A$151:$Z$151,0)),0)+IFERROR(INDEX('Hoja de Trabajo para listado'!$AB$155:$BA$1048576,MATCH($A459,'Hoja de Trabajo para listado'!$AB$155:$AB$1048576,0),MATCH((CUADRO!Q$5&amp;$E459),'Hoja de Trabajo para listado'!$AB$151:$BA$151,0)),0)+IFERROR(INDEX('Hoja de Trabajo para listado'!$BC$155:$CB$1048576,MATCH($A459,'Hoja de Trabajo para listado'!$BC$155:$BC$1048576,0),MATCH((CUADRO!Q$5&amp;$E459),'Hoja de Trabajo para listado'!$BC$151:$CB$151,0)),0)+IFERROR(INDEX('Hoja de Trabajo para listado'!$DE$153:$DG$274,MATCH($A459,'Hoja de Trabajo para listado'!$DE$153:$DE$1048576,0),MATCH((CUADRO!Q$5&amp;$E459),'Hoja de Trabajo para listado'!$DE$151:$DG$151,0)),0)+IFERROR(INDEX('Hoja de Trabajo para listado'!$CD$155:$DC$1048576,MATCH($A459,'Hoja de Trabajo para listado'!$CD$155:$CD$1048576,0),MATCH((CUADRO!Q$5&amp;$E459),'Hoja de Trabajo para listado'!$CD$151:$DC$151,0)),0)</f>
        <v>0</v>
      </c>
      <c r="R459" s="243">
        <f t="shared" ca="1" si="17"/>
        <v>0</v>
      </c>
      <c r="S459" s="249">
        <f ca="1">+R458+R459</f>
        <v>0</v>
      </c>
      <c r="T459" s="243">
        <f ca="1">+S459</f>
        <v>0</v>
      </c>
      <c r="U459" s="242">
        <f t="shared" si="18"/>
        <v>2</v>
      </c>
      <c r="V459" s="333" t="str">
        <f>+VLOOKUP(A459,bd_lista!$A$3:$E$590,5,FALSE)</f>
        <v>Gobiernos Autonomos Municipales</v>
      </c>
      <c r="W459" s="392"/>
      <c r="X459" s="242">
        <f>+VLOOKUP(A459,[4]Sheet1!$A$13:$D$744,4,FALSE)</f>
        <v>0</v>
      </c>
      <c r="Y459" s="242" t="e">
        <f>+VLOOKUP(X459,bd_lista!$A$3:$C$590,3,FALSE)</f>
        <v>#N/A</v>
      </c>
      <c r="Z459" s="292"/>
      <c r="AA459" s="293"/>
    </row>
    <row r="460" spans="1:27" customFormat="1" ht="15" hidden="1" customHeight="1">
      <c r="A460" s="32">
        <v>1112</v>
      </c>
      <c r="B460" s="387">
        <f>+A460</f>
        <v>1112</v>
      </c>
      <c r="C460" s="247" t="str">
        <f>+VLOOKUP(A460,bd_lista!$A$3:$C$590,3,FALSE)</f>
        <v>Gobierno Autónomo Municipal de Sopachuy</v>
      </c>
      <c r="D460" s="389" t="str">
        <f>+C460</f>
        <v>Gobierno Autónomo Municipal de Sopachuy</v>
      </c>
      <c r="E460" s="242" t="s">
        <v>1304</v>
      </c>
      <c r="F460" s="243">
        <f ca="1">+IFERROR(INDEX('Hoja de Trabajo para listado'!$A$155:$Z$1048576,MATCH($A460,'Hoja de Trabajo para listado'!$A$155:$A$1048576,0),MATCH((CUADRO!F$5&amp;$E460),'Hoja de Trabajo para listado'!$A$151:$Z$151,0)),0)+IFERROR(INDEX('Hoja de Trabajo para listado'!$AB$155:$BA$1048576,MATCH($A460,'Hoja de Trabajo para listado'!$AB$155:$AB$1048576,0),MATCH((CUADRO!F$5&amp;$E460),'Hoja de Trabajo para listado'!$AB$151:$BA$151,0)),0)+IFERROR(INDEX('Hoja de Trabajo para listado'!$BC$155:$CB$1048576,MATCH($A460,'Hoja de Trabajo para listado'!$BC$155:$BC$1048576,0),MATCH((CUADRO!F$5&amp;$E460),'Hoja de Trabajo para listado'!$BC$151:$CB$151,0)),0)+IFERROR(INDEX('Hoja de Trabajo para listado'!$DE$153:$DG$274,MATCH($A460,'Hoja de Trabajo para listado'!$DE$153:$DE$1048576,0),MATCH((CUADRO!F$5&amp;$E460),'Hoja de Trabajo para listado'!$DE$151:$DG$151,0)),0)+IFERROR(INDEX('Hoja de Trabajo para listado'!$CD$155:$DC$1048576,MATCH($A460,'Hoja de Trabajo para listado'!$CD$155:$CD$1048576,0),MATCH((CUADRO!F$5&amp;$E460),'Hoja de Trabajo para listado'!$CD$151:$DC$151,0)),0)</f>
        <v>0</v>
      </c>
      <c r="G460" s="243">
        <f ca="1">+IFERROR(INDEX('Hoja de Trabajo para listado'!$A$155:$Z$1048576,MATCH($A460,'Hoja de Trabajo para listado'!$A$155:$A$1048576,0),MATCH((CUADRO!G$5&amp;$E460),'Hoja de Trabajo para listado'!$A$151:$Z$151,0)),0)+IFERROR(INDEX('Hoja de Trabajo para listado'!$AB$155:$BA$1048576,MATCH($A460,'Hoja de Trabajo para listado'!$AB$155:$AB$1048576,0),MATCH((CUADRO!G$5&amp;$E460),'Hoja de Trabajo para listado'!$AB$151:$BA$151,0)),0)+IFERROR(INDEX('Hoja de Trabajo para listado'!$BC$155:$CB$1048576,MATCH($A460,'Hoja de Trabajo para listado'!$BC$155:$BC$1048576,0),MATCH((CUADRO!G$5&amp;$E460),'Hoja de Trabajo para listado'!$BC$151:$CB$151,0)),0)+IFERROR(INDEX('Hoja de Trabajo para listado'!$DE$153:$DG$274,MATCH($A460,'Hoja de Trabajo para listado'!$DE$153:$DE$1048576,0),MATCH((CUADRO!G$5&amp;$E460),'Hoja de Trabajo para listado'!$DE$151:$DG$151,0)),0)+IFERROR(INDEX('Hoja de Trabajo para listado'!$CD$155:$DC$1048576,MATCH($A460,'Hoja de Trabajo para listado'!$CD$155:$CD$1048576,0),MATCH((CUADRO!G$5&amp;$E460),'Hoja de Trabajo para listado'!$CD$151:$DC$151,0)),0)</f>
        <v>0</v>
      </c>
      <c r="H460" s="243">
        <f ca="1">+IFERROR(INDEX('Hoja de Trabajo para listado'!$A$155:$Z$1048576,MATCH($A460,'Hoja de Trabajo para listado'!$A$155:$A$1048576,0),MATCH((CUADRO!H$5&amp;$E460),'Hoja de Trabajo para listado'!$A$151:$Z$151,0)),0)+IFERROR(INDEX('Hoja de Trabajo para listado'!$AB$155:$BA$1048576,MATCH($A460,'Hoja de Trabajo para listado'!$AB$155:$AB$1048576,0),MATCH((CUADRO!H$5&amp;$E460),'Hoja de Trabajo para listado'!$AB$151:$BA$151,0)),0)+IFERROR(INDEX('Hoja de Trabajo para listado'!$BC$155:$CB$1048576,MATCH($A460,'Hoja de Trabajo para listado'!$BC$155:$BC$1048576,0),MATCH((CUADRO!H$5&amp;$E460),'Hoja de Trabajo para listado'!$BC$151:$CB$151,0)),0)+IFERROR(INDEX('Hoja de Trabajo para listado'!$DE$153:$DG$274,MATCH($A460,'Hoja de Trabajo para listado'!$DE$153:$DE$1048576,0),MATCH((CUADRO!H$5&amp;$E460),'Hoja de Trabajo para listado'!$DE$151:$DG$151,0)),0)+IFERROR(INDEX('Hoja de Trabajo para listado'!$CD$155:$DC$1048576,MATCH($A460,'Hoja de Trabajo para listado'!$CD$155:$CD$1048576,0),MATCH((CUADRO!H$5&amp;$E460),'Hoja de Trabajo para listado'!$CD$151:$DC$151,0)),0)</f>
        <v>0</v>
      </c>
      <c r="I460" s="243">
        <f ca="1">+IFERROR(INDEX('Hoja de Trabajo para listado'!$A$155:$Z$1048576,MATCH($A460,'Hoja de Trabajo para listado'!$A$155:$A$1048576,0),MATCH((CUADRO!I$5&amp;$E460),'Hoja de Trabajo para listado'!$A$151:$Z$151,0)),0)+IFERROR(INDEX('Hoja de Trabajo para listado'!$AB$155:$BA$1048576,MATCH($A460,'Hoja de Trabajo para listado'!$AB$155:$AB$1048576,0),MATCH((CUADRO!I$5&amp;$E460),'Hoja de Trabajo para listado'!$AB$151:$BA$151,0)),0)+IFERROR(INDEX('Hoja de Trabajo para listado'!$BC$155:$CB$1048576,MATCH($A460,'Hoja de Trabajo para listado'!$BC$155:$BC$1048576,0),MATCH((CUADRO!I$5&amp;$E460),'Hoja de Trabajo para listado'!$BC$151:$CB$151,0)),0)+IFERROR(INDEX('Hoja de Trabajo para listado'!$DE$153:$DG$274,MATCH($A460,'Hoja de Trabajo para listado'!$DE$153:$DE$1048576,0),MATCH((CUADRO!I$5&amp;$E460),'Hoja de Trabajo para listado'!$DE$151:$DG$151,0)),0)+IFERROR(INDEX('Hoja de Trabajo para listado'!$CD$155:$DC$1048576,MATCH($A460,'Hoja de Trabajo para listado'!$CD$155:$CD$1048576,0),MATCH((CUADRO!I$5&amp;$E460),'Hoja de Trabajo para listado'!$CD$151:$DC$151,0)),0)</f>
        <v>0</v>
      </c>
      <c r="J460" s="243">
        <f ca="1">+IFERROR(INDEX('Hoja de Trabajo para listado'!$A$155:$Z$1048576,MATCH($A460,'Hoja de Trabajo para listado'!$A$155:$A$1048576,0),MATCH((CUADRO!J$5&amp;$E460),'Hoja de Trabajo para listado'!$A$151:$Z$151,0)),0)+IFERROR(INDEX('Hoja de Trabajo para listado'!$AB$155:$BA$1048576,MATCH($A460,'Hoja de Trabajo para listado'!$AB$155:$AB$1048576,0),MATCH((CUADRO!J$5&amp;$E460),'Hoja de Trabajo para listado'!$AB$151:$BA$151,0)),0)+IFERROR(INDEX('Hoja de Trabajo para listado'!$BC$155:$CB$1048576,MATCH($A460,'Hoja de Trabajo para listado'!$BC$155:$BC$1048576,0),MATCH((CUADRO!J$5&amp;$E460),'Hoja de Trabajo para listado'!$BC$151:$CB$151,0)),0)+IFERROR(INDEX('Hoja de Trabajo para listado'!$DE$153:$DG$274,MATCH($A460,'Hoja de Trabajo para listado'!$DE$153:$DE$1048576,0),MATCH((CUADRO!J$5&amp;$E460),'Hoja de Trabajo para listado'!$DE$151:$DG$151,0)),0)+IFERROR(INDEX('Hoja de Trabajo para listado'!$CD$155:$DC$1048576,MATCH($A460,'Hoja de Trabajo para listado'!$CD$155:$CD$1048576,0),MATCH((CUADRO!J$5&amp;$E460),'Hoja de Trabajo para listado'!$CD$151:$DC$151,0)),0)</f>
        <v>0</v>
      </c>
      <c r="K460" s="243">
        <f ca="1">+IFERROR(INDEX('Hoja de Trabajo para listado'!$A$155:$Z$1048576,MATCH($A460,'Hoja de Trabajo para listado'!$A$155:$A$1048576,0),MATCH((CUADRO!K$5&amp;$E460),'Hoja de Trabajo para listado'!$A$151:$Z$151,0)),0)+IFERROR(INDEX('Hoja de Trabajo para listado'!$AB$155:$BA$1048576,MATCH($A460,'Hoja de Trabajo para listado'!$AB$155:$AB$1048576,0),MATCH((CUADRO!K$5&amp;$E460),'Hoja de Trabajo para listado'!$AB$151:$BA$151,0)),0)+IFERROR(INDEX('Hoja de Trabajo para listado'!$BC$155:$CB$1048576,MATCH($A460,'Hoja de Trabajo para listado'!$BC$155:$BC$1048576,0),MATCH((CUADRO!K$5&amp;$E460),'Hoja de Trabajo para listado'!$BC$151:$CB$151,0)),0)+IFERROR(INDEX('Hoja de Trabajo para listado'!$DE$153:$DG$274,MATCH($A460,'Hoja de Trabajo para listado'!$DE$153:$DE$1048576,0),MATCH((CUADRO!K$5&amp;$E460),'Hoja de Trabajo para listado'!$DE$151:$DG$151,0)),0)+IFERROR(INDEX('Hoja de Trabajo para listado'!$CD$155:$DC$1048576,MATCH($A460,'Hoja de Trabajo para listado'!$CD$155:$CD$1048576,0),MATCH((CUADRO!K$5&amp;$E460),'Hoja de Trabajo para listado'!$CD$151:$DC$151,0)),0)</f>
        <v>0</v>
      </c>
      <c r="L460" s="243">
        <f ca="1">+IFERROR(INDEX('Hoja de Trabajo para listado'!$A$155:$Z$1048576,MATCH($A460,'Hoja de Trabajo para listado'!$A$155:$A$1048576,0),MATCH((CUADRO!L$5&amp;$E460),'Hoja de Trabajo para listado'!$A$151:$Z$151,0)),0)+IFERROR(INDEX('Hoja de Trabajo para listado'!$AB$155:$BA$1048576,MATCH($A460,'Hoja de Trabajo para listado'!$AB$155:$AB$1048576,0),MATCH((CUADRO!L$5&amp;$E460),'Hoja de Trabajo para listado'!$AB$151:$BA$151,0)),0)+IFERROR(INDEX('Hoja de Trabajo para listado'!$BC$155:$CB$1048576,MATCH($A460,'Hoja de Trabajo para listado'!$BC$155:$BC$1048576,0),MATCH((CUADRO!L$5&amp;$E460),'Hoja de Trabajo para listado'!$BC$151:$CB$151,0)),0)+IFERROR(INDEX('Hoja de Trabajo para listado'!$DE$153:$DG$274,MATCH($A460,'Hoja de Trabajo para listado'!$DE$153:$DE$1048576,0),MATCH((CUADRO!L$5&amp;$E460),'Hoja de Trabajo para listado'!$DE$151:$DG$151,0)),0)+IFERROR(INDEX('Hoja de Trabajo para listado'!$CD$155:$DC$1048576,MATCH($A460,'Hoja de Trabajo para listado'!$CD$155:$CD$1048576,0),MATCH((CUADRO!L$5&amp;$E460),'Hoja de Trabajo para listado'!$CD$151:$DC$151,0)),0)</f>
        <v>0</v>
      </c>
      <c r="M460" s="243">
        <f ca="1">+IFERROR(INDEX('Hoja de Trabajo para listado'!$A$155:$Z$1048576,MATCH($A460,'Hoja de Trabajo para listado'!$A$155:$A$1048576,0),MATCH((CUADRO!M$5&amp;$E460),'Hoja de Trabajo para listado'!$A$151:$Z$151,0)),0)+IFERROR(INDEX('Hoja de Trabajo para listado'!$AB$155:$BA$1048576,MATCH($A460,'Hoja de Trabajo para listado'!$AB$155:$AB$1048576,0),MATCH((CUADRO!M$5&amp;$E460),'Hoja de Trabajo para listado'!$AB$151:$BA$151,0)),0)+IFERROR(INDEX('Hoja de Trabajo para listado'!$BC$155:$CB$1048576,MATCH($A460,'Hoja de Trabajo para listado'!$BC$155:$BC$1048576,0),MATCH((CUADRO!M$5&amp;$E460),'Hoja de Trabajo para listado'!$BC$151:$CB$151,0)),0)+IFERROR(INDEX('Hoja de Trabajo para listado'!$DE$153:$DG$274,MATCH($A460,'Hoja de Trabajo para listado'!$DE$153:$DE$1048576,0),MATCH((CUADRO!M$5&amp;$E460),'Hoja de Trabajo para listado'!$DE$151:$DG$151,0)),0)+IFERROR(INDEX('Hoja de Trabajo para listado'!$CD$155:$DC$1048576,MATCH($A460,'Hoja de Trabajo para listado'!$CD$155:$CD$1048576,0),MATCH((CUADRO!M$5&amp;$E460),'Hoja de Trabajo para listado'!$CD$151:$DC$151,0)),0)</f>
        <v>0</v>
      </c>
      <c r="N460" s="243">
        <f ca="1">+IFERROR(INDEX('Hoja de Trabajo para listado'!$A$155:$Z$1048576,MATCH($A460,'Hoja de Trabajo para listado'!$A$155:$A$1048576,0),MATCH((CUADRO!N$5&amp;$E460),'Hoja de Trabajo para listado'!$A$151:$Z$151,0)),0)+IFERROR(INDEX('Hoja de Trabajo para listado'!$AB$155:$BA$1048576,MATCH($A460,'Hoja de Trabajo para listado'!$AB$155:$AB$1048576,0),MATCH((CUADRO!N$5&amp;$E460),'Hoja de Trabajo para listado'!$AB$151:$BA$151,0)),0)+IFERROR(INDEX('Hoja de Trabajo para listado'!$BC$155:$CB$1048576,MATCH($A460,'Hoja de Trabajo para listado'!$BC$155:$BC$1048576,0),MATCH((CUADRO!N$5&amp;$E460),'Hoja de Trabajo para listado'!$BC$151:$CB$151,0)),0)+IFERROR(INDEX('Hoja de Trabajo para listado'!$DE$153:$DG$274,MATCH($A460,'Hoja de Trabajo para listado'!$DE$153:$DE$1048576,0),MATCH((CUADRO!N$5&amp;$E460),'Hoja de Trabajo para listado'!$DE$151:$DG$151,0)),0)+IFERROR(INDEX('Hoja de Trabajo para listado'!$CD$155:$DC$1048576,MATCH($A460,'Hoja de Trabajo para listado'!$CD$155:$CD$1048576,0),MATCH((CUADRO!N$5&amp;$E460),'Hoja de Trabajo para listado'!$CD$151:$DC$151,0)),0)</f>
        <v>0</v>
      </c>
      <c r="O460" s="243">
        <f ca="1">+IFERROR(INDEX('Hoja de Trabajo para listado'!$A$155:$Z$1048576,MATCH($A460,'Hoja de Trabajo para listado'!$A$155:$A$1048576,0),MATCH((CUADRO!O$5&amp;$E460),'Hoja de Trabajo para listado'!$A$151:$Z$151,0)),0)+IFERROR(INDEX('Hoja de Trabajo para listado'!$AB$155:$BA$1048576,MATCH($A460,'Hoja de Trabajo para listado'!$AB$155:$AB$1048576,0),MATCH((CUADRO!O$5&amp;$E460),'Hoja de Trabajo para listado'!$AB$151:$BA$151,0)),0)+IFERROR(INDEX('Hoja de Trabajo para listado'!$BC$155:$CB$1048576,MATCH($A460,'Hoja de Trabajo para listado'!$BC$155:$BC$1048576,0),MATCH((CUADRO!O$5&amp;$E460),'Hoja de Trabajo para listado'!$BC$151:$CB$151,0)),0)+IFERROR(INDEX('Hoja de Trabajo para listado'!$DE$153:$DG$274,MATCH($A460,'Hoja de Trabajo para listado'!$DE$153:$DE$1048576,0),MATCH((CUADRO!O$5&amp;$E460),'Hoja de Trabajo para listado'!$DE$151:$DG$151,0)),0)+IFERROR(INDEX('Hoja de Trabajo para listado'!$CD$155:$DC$1048576,MATCH($A460,'Hoja de Trabajo para listado'!$CD$155:$CD$1048576,0),MATCH((CUADRO!O$5&amp;$E460),'Hoja de Trabajo para listado'!$CD$151:$DC$151,0)),0)</f>
        <v>0</v>
      </c>
      <c r="P460" s="243">
        <f ca="1">+IFERROR(INDEX('Hoja de Trabajo para listado'!$A$155:$Z$1048576,MATCH($A460,'Hoja de Trabajo para listado'!$A$155:$A$1048576,0),MATCH((CUADRO!P$5&amp;$E460),'Hoja de Trabajo para listado'!$A$151:$Z$151,0)),0)+IFERROR(INDEX('Hoja de Trabajo para listado'!$AB$155:$BA$1048576,MATCH($A460,'Hoja de Trabajo para listado'!$AB$155:$AB$1048576,0),MATCH((CUADRO!P$5&amp;$E460),'Hoja de Trabajo para listado'!$AB$151:$BA$151,0)),0)+IFERROR(INDEX('Hoja de Trabajo para listado'!$BC$155:$CB$1048576,MATCH($A460,'Hoja de Trabajo para listado'!$BC$155:$BC$1048576,0),MATCH((CUADRO!P$5&amp;$E460),'Hoja de Trabajo para listado'!$BC$151:$CB$151,0)),0)+IFERROR(INDEX('Hoja de Trabajo para listado'!$DE$153:$DG$274,MATCH($A460,'Hoja de Trabajo para listado'!$DE$153:$DE$1048576,0),MATCH((CUADRO!P$5&amp;$E460),'Hoja de Trabajo para listado'!$DE$151:$DG$151,0)),0)+IFERROR(INDEX('Hoja de Trabajo para listado'!$CD$155:$DC$1048576,MATCH($A460,'Hoja de Trabajo para listado'!$CD$155:$CD$1048576,0),MATCH((CUADRO!P$5&amp;$E460),'Hoja de Trabajo para listado'!$CD$151:$DC$151,0)),0)</f>
        <v>0</v>
      </c>
      <c r="Q460" s="243">
        <f ca="1">+IFERROR(INDEX('Hoja de Trabajo para listado'!$A$155:$Z$1048576,MATCH($A460,'Hoja de Trabajo para listado'!$A$155:$A$1048576,0),MATCH((CUADRO!Q$5&amp;$E460),'Hoja de Trabajo para listado'!$A$151:$Z$151,0)),0)+IFERROR(INDEX('Hoja de Trabajo para listado'!$AB$155:$BA$1048576,MATCH($A460,'Hoja de Trabajo para listado'!$AB$155:$AB$1048576,0),MATCH((CUADRO!Q$5&amp;$E460),'Hoja de Trabajo para listado'!$AB$151:$BA$151,0)),0)+IFERROR(INDEX('Hoja de Trabajo para listado'!$BC$155:$CB$1048576,MATCH($A460,'Hoja de Trabajo para listado'!$BC$155:$BC$1048576,0),MATCH((CUADRO!Q$5&amp;$E460),'Hoja de Trabajo para listado'!$BC$151:$CB$151,0)),0)+IFERROR(INDEX('Hoja de Trabajo para listado'!$DE$153:$DG$274,MATCH($A460,'Hoja de Trabajo para listado'!$DE$153:$DE$1048576,0),MATCH((CUADRO!Q$5&amp;$E460),'Hoja de Trabajo para listado'!$DE$151:$DG$151,0)),0)+IFERROR(INDEX('Hoja de Trabajo para listado'!$CD$155:$DC$1048576,MATCH($A460,'Hoja de Trabajo para listado'!$CD$155:$CD$1048576,0),MATCH((CUADRO!Q$5&amp;$E460),'Hoja de Trabajo para listado'!$CD$151:$DC$151,0)),0)</f>
        <v>0</v>
      </c>
      <c r="R460" s="243">
        <f t="shared" ca="1" si="17"/>
        <v>0</v>
      </c>
      <c r="S460" s="249"/>
      <c r="T460" s="243">
        <f ca="1">+T461</f>
        <v>0</v>
      </c>
      <c r="U460" s="242">
        <f t="shared" si="18"/>
        <v>1</v>
      </c>
      <c r="V460" s="333" t="str">
        <f>+VLOOKUP(A460,bd_lista!$A$3:$E$590,5,FALSE)</f>
        <v>Gobiernos Autonomos Municipales</v>
      </c>
      <c r="W460" s="391" t="str">
        <f>+V460</f>
        <v>Gobiernos Autonomos Municipales</v>
      </c>
      <c r="X460" s="242">
        <f>+VLOOKUP(A460,[4]Sheet1!$A$13:$D$744,4,FALSE)</f>
        <v>0</v>
      </c>
      <c r="Y460" s="242" t="e">
        <f>+VLOOKUP(X460,bd_lista!$A$3:$C$590,3,FALSE)</f>
        <v>#N/A</v>
      </c>
      <c r="Z460" s="294">
        <f>+X460</f>
        <v>0</v>
      </c>
      <c r="AA460" s="295" t="e">
        <f>+Y460</f>
        <v>#N/A</v>
      </c>
    </row>
    <row r="461" spans="1:27" customFormat="1" ht="15" hidden="1" customHeight="1">
      <c r="A461" s="32">
        <v>1112</v>
      </c>
      <c r="B461" s="388"/>
      <c r="C461" s="247" t="str">
        <f>+VLOOKUP(A461,bd_lista!$A$3:$C$590,3,FALSE)</f>
        <v>Gobierno Autónomo Municipal de Sopachuy</v>
      </c>
      <c r="D461" s="390"/>
      <c r="E461" s="244" t="s">
        <v>1305</v>
      </c>
      <c r="F461" s="243">
        <f ca="1">+IFERROR(INDEX('Hoja de Trabajo para listado'!$A$155:$Z$1048576,MATCH($A461,'Hoja de Trabajo para listado'!$A$155:$A$1048576,0),MATCH((CUADRO!F$5&amp;$E461),'Hoja de Trabajo para listado'!$A$151:$Z$151,0)),0)+IFERROR(INDEX('Hoja de Trabajo para listado'!$AB$155:$BA$1048576,MATCH($A461,'Hoja de Trabajo para listado'!$AB$155:$AB$1048576,0),MATCH((CUADRO!F$5&amp;$E461),'Hoja de Trabajo para listado'!$AB$151:$BA$151,0)),0)+IFERROR(INDEX('Hoja de Trabajo para listado'!$BC$155:$CB$1048576,MATCH($A461,'Hoja de Trabajo para listado'!$BC$155:$BC$1048576,0),MATCH((CUADRO!F$5&amp;$E461),'Hoja de Trabajo para listado'!$BC$151:$CB$151,0)),0)+IFERROR(INDEX('Hoja de Trabajo para listado'!$DE$153:$DG$274,MATCH($A461,'Hoja de Trabajo para listado'!$DE$153:$DE$1048576,0),MATCH((CUADRO!F$5&amp;$E461),'Hoja de Trabajo para listado'!$DE$151:$DG$151,0)),0)+IFERROR(INDEX('Hoja de Trabajo para listado'!$CD$155:$DC$1048576,MATCH($A461,'Hoja de Trabajo para listado'!$CD$155:$CD$1048576,0),MATCH((CUADRO!F$5&amp;$E461),'Hoja de Trabajo para listado'!$CD$151:$DC$151,0)),0)</f>
        <v>0</v>
      </c>
      <c r="G461" s="243">
        <f ca="1">+IFERROR(INDEX('Hoja de Trabajo para listado'!$A$155:$Z$1048576,MATCH($A461,'Hoja de Trabajo para listado'!$A$155:$A$1048576,0),MATCH((CUADRO!G$5&amp;$E461),'Hoja de Trabajo para listado'!$A$151:$Z$151,0)),0)+IFERROR(INDEX('Hoja de Trabajo para listado'!$AB$155:$BA$1048576,MATCH($A461,'Hoja de Trabajo para listado'!$AB$155:$AB$1048576,0),MATCH((CUADRO!G$5&amp;$E461),'Hoja de Trabajo para listado'!$AB$151:$BA$151,0)),0)+IFERROR(INDEX('Hoja de Trabajo para listado'!$BC$155:$CB$1048576,MATCH($A461,'Hoja de Trabajo para listado'!$BC$155:$BC$1048576,0),MATCH((CUADRO!G$5&amp;$E461),'Hoja de Trabajo para listado'!$BC$151:$CB$151,0)),0)+IFERROR(INDEX('Hoja de Trabajo para listado'!$DE$153:$DG$274,MATCH($A461,'Hoja de Trabajo para listado'!$DE$153:$DE$1048576,0),MATCH((CUADRO!G$5&amp;$E461),'Hoja de Trabajo para listado'!$DE$151:$DG$151,0)),0)+IFERROR(INDEX('Hoja de Trabajo para listado'!$CD$155:$DC$1048576,MATCH($A461,'Hoja de Trabajo para listado'!$CD$155:$CD$1048576,0),MATCH((CUADRO!G$5&amp;$E461),'Hoja de Trabajo para listado'!$CD$151:$DC$151,0)),0)</f>
        <v>0</v>
      </c>
      <c r="H461" s="243">
        <f ca="1">+IFERROR(INDEX('Hoja de Trabajo para listado'!$A$155:$Z$1048576,MATCH($A461,'Hoja de Trabajo para listado'!$A$155:$A$1048576,0),MATCH((CUADRO!H$5&amp;$E461),'Hoja de Trabajo para listado'!$A$151:$Z$151,0)),0)+IFERROR(INDEX('Hoja de Trabajo para listado'!$AB$155:$BA$1048576,MATCH($A461,'Hoja de Trabajo para listado'!$AB$155:$AB$1048576,0),MATCH((CUADRO!H$5&amp;$E461),'Hoja de Trabajo para listado'!$AB$151:$BA$151,0)),0)+IFERROR(INDEX('Hoja de Trabajo para listado'!$BC$155:$CB$1048576,MATCH($A461,'Hoja de Trabajo para listado'!$BC$155:$BC$1048576,0),MATCH((CUADRO!H$5&amp;$E461),'Hoja de Trabajo para listado'!$BC$151:$CB$151,0)),0)+IFERROR(INDEX('Hoja de Trabajo para listado'!$DE$153:$DG$274,MATCH($A461,'Hoja de Trabajo para listado'!$DE$153:$DE$1048576,0),MATCH((CUADRO!H$5&amp;$E461),'Hoja de Trabajo para listado'!$DE$151:$DG$151,0)),0)+IFERROR(INDEX('Hoja de Trabajo para listado'!$CD$155:$DC$1048576,MATCH($A461,'Hoja de Trabajo para listado'!$CD$155:$CD$1048576,0),MATCH((CUADRO!H$5&amp;$E461),'Hoja de Trabajo para listado'!$CD$151:$DC$151,0)),0)</f>
        <v>0</v>
      </c>
      <c r="I461" s="243">
        <f ca="1">+IFERROR(INDEX('Hoja de Trabajo para listado'!$A$155:$Z$1048576,MATCH($A461,'Hoja de Trabajo para listado'!$A$155:$A$1048576,0),MATCH((CUADRO!I$5&amp;$E461),'Hoja de Trabajo para listado'!$A$151:$Z$151,0)),0)+IFERROR(INDEX('Hoja de Trabajo para listado'!$AB$155:$BA$1048576,MATCH($A461,'Hoja de Trabajo para listado'!$AB$155:$AB$1048576,0),MATCH((CUADRO!I$5&amp;$E461),'Hoja de Trabajo para listado'!$AB$151:$BA$151,0)),0)+IFERROR(INDEX('Hoja de Trabajo para listado'!$BC$155:$CB$1048576,MATCH($A461,'Hoja de Trabajo para listado'!$BC$155:$BC$1048576,0),MATCH((CUADRO!I$5&amp;$E461),'Hoja de Trabajo para listado'!$BC$151:$CB$151,0)),0)+IFERROR(INDEX('Hoja de Trabajo para listado'!$DE$153:$DG$274,MATCH($A461,'Hoja de Trabajo para listado'!$DE$153:$DE$1048576,0),MATCH((CUADRO!I$5&amp;$E461),'Hoja de Trabajo para listado'!$DE$151:$DG$151,0)),0)+IFERROR(INDEX('Hoja de Trabajo para listado'!$CD$155:$DC$1048576,MATCH($A461,'Hoja de Trabajo para listado'!$CD$155:$CD$1048576,0),MATCH((CUADRO!I$5&amp;$E461),'Hoja de Trabajo para listado'!$CD$151:$DC$151,0)),0)</f>
        <v>0</v>
      </c>
      <c r="J461" s="243">
        <f ca="1">+IFERROR(INDEX('Hoja de Trabajo para listado'!$A$155:$Z$1048576,MATCH($A461,'Hoja de Trabajo para listado'!$A$155:$A$1048576,0),MATCH((CUADRO!J$5&amp;$E461),'Hoja de Trabajo para listado'!$A$151:$Z$151,0)),0)+IFERROR(INDEX('Hoja de Trabajo para listado'!$AB$155:$BA$1048576,MATCH($A461,'Hoja de Trabajo para listado'!$AB$155:$AB$1048576,0),MATCH((CUADRO!J$5&amp;$E461),'Hoja de Trabajo para listado'!$AB$151:$BA$151,0)),0)+IFERROR(INDEX('Hoja de Trabajo para listado'!$BC$155:$CB$1048576,MATCH($A461,'Hoja de Trabajo para listado'!$BC$155:$BC$1048576,0),MATCH((CUADRO!J$5&amp;$E461),'Hoja de Trabajo para listado'!$BC$151:$CB$151,0)),0)+IFERROR(INDEX('Hoja de Trabajo para listado'!$DE$153:$DG$274,MATCH($A461,'Hoja de Trabajo para listado'!$DE$153:$DE$1048576,0),MATCH((CUADRO!J$5&amp;$E461),'Hoja de Trabajo para listado'!$DE$151:$DG$151,0)),0)+IFERROR(INDEX('Hoja de Trabajo para listado'!$CD$155:$DC$1048576,MATCH($A461,'Hoja de Trabajo para listado'!$CD$155:$CD$1048576,0),MATCH((CUADRO!J$5&amp;$E461),'Hoja de Trabajo para listado'!$CD$151:$DC$151,0)),0)</f>
        <v>0</v>
      </c>
      <c r="K461" s="243">
        <f ca="1">+IFERROR(INDEX('Hoja de Trabajo para listado'!$A$155:$Z$1048576,MATCH($A461,'Hoja de Trabajo para listado'!$A$155:$A$1048576,0),MATCH((CUADRO!K$5&amp;$E461),'Hoja de Trabajo para listado'!$A$151:$Z$151,0)),0)+IFERROR(INDEX('Hoja de Trabajo para listado'!$AB$155:$BA$1048576,MATCH($A461,'Hoja de Trabajo para listado'!$AB$155:$AB$1048576,0),MATCH((CUADRO!K$5&amp;$E461),'Hoja de Trabajo para listado'!$AB$151:$BA$151,0)),0)+IFERROR(INDEX('Hoja de Trabajo para listado'!$BC$155:$CB$1048576,MATCH($A461,'Hoja de Trabajo para listado'!$BC$155:$BC$1048576,0),MATCH((CUADRO!K$5&amp;$E461),'Hoja de Trabajo para listado'!$BC$151:$CB$151,0)),0)+IFERROR(INDEX('Hoja de Trabajo para listado'!$DE$153:$DG$274,MATCH($A461,'Hoja de Trabajo para listado'!$DE$153:$DE$1048576,0),MATCH((CUADRO!K$5&amp;$E461),'Hoja de Trabajo para listado'!$DE$151:$DG$151,0)),0)+IFERROR(INDEX('Hoja de Trabajo para listado'!$CD$155:$DC$1048576,MATCH($A461,'Hoja de Trabajo para listado'!$CD$155:$CD$1048576,0),MATCH((CUADRO!K$5&amp;$E461),'Hoja de Trabajo para listado'!$CD$151:$DC$151,0)),0)</f>
        <v>0</v>
      </c>
      <c r="L461" s="243">
        <f ca="1">+IFERROR(INDEX('Hoja de Trabajo para listado'!$A$155:$Z$1048576,MATCH($A461,'Hoja de Trabajo para listado'!$A$155:$A$1048576,0),MATCH((CUADRO!L$5&amp;$E461),'Hoja de Trabajo para listado'!$A$151:$Z$151,0)),0)+IFERROR(INDEX('Hoja de Trabajo para listado'!$AB$155:$BA$1048576,MATCH($A461,'Hoja de Trabajo para listado'!$AB$155:$AB$1048576,0),MATCH((CUADRO!L$5&amp;$E461),'Hoja de Trabajo para listado'!$AB$151:$BA$151,0)),0)+IFERROR(INDEX('Hoja de Trabajo para listado'!$BC$155:$CB$1048576,MATCH($A461,'Hoja de Trabajo para listado'!$BC$155:$BC$1048576,0),MATCH((CUADRO!L$5&amp;$E461),'Hoja de Trabajo para listado'!$BC$151:$CB$151,0)),0)+IFERROR(INDEX('Hoja de Trabajo para listado'!$DE$153:$DG$274,MATCH($A461,'Hoja de Trabajo para listado'!$DE$153:$DE$1048576,0),MATCH((CUADRO!L$5&amp;$E461),'Hoja de Trabajo para listado'!$DE$151:$DG$151,0)),0)+IFERROR(INDEX('Hoja de Trabajo para listado'!$CD$155:$DC$1048576,MATCH($A461,'Hoja de Trabajo para listado'!$CD$155:$CD$1048576,0),MATCH((CUADRO!L$5&amp;$E461),'Hoja de Trabajo para listado'!$CD$151:$DC$151,0)),0)</f>
        <v>0</v>
      </c>
      <c r="M461" s="243">
        <f ca="1">+IFERROR(INDEX('Hoja de Trabajo para listado'!$A$155:$Z$1048576,MATCH($A461,'Hoja de Trabajo para listado'!$A$155:$A$1048576,0),MATCH((CUADRO!M$5&amp;$E461),'Hoja de Trabajo para listado'!$A$151:$Z$151,0)),0)+IFERROR(INDEX('Hoja de Trabajo para listado'!$AB$155:$BA$1048576,MATCH($A461,'Hoja de Trabajo para listado'!$AB$155:$AB$1048576,0),MATCH((CUADRO!M$5&amp;$E461),'Hoja de Trabajo para listado'!$AB$151:$BA$151,0)),0)+IFERROR(INDEX('Hoja de Trabajo para listado'!$BC$155:$CB$1048576,MATCH($A461,'Hoja de Trabajo para listado'!$BC$155:$BC$1048576,0),MATCH((CUADRO!M$5&amp;$E461),'Hoja de Trabajo para listado'!$BC$151:$CB$151,0)),0)+IFERROR(INDEX('Hoja de Trabajo para listado'!$DE$153:$DG$274,MATCH($A461,'Hoja de Trabajo para listado'!$DE$153:$DE$1048576,0),MATCH((CUADRO!M$5&amp;$E461),'Hoja de Trabajo para listado'!$DE$151:$DG$151,0)),0)+IFERROR(INDEX('Hoja de Trabajo para listado'!$CD$155:$DC$1048576,MATCH($A461,'Hoja de Trabajo para listado'!$CD$155:$CD$1048576,0),MATCH((CUADRO!M$5&amp;$E461),'Hoja de Trabajo para listado'!$CD$151:$DC$151,0)),0)</f>
        <v>0</v>
      </c>
      <c r="N461" s="243">
        <f ca="1">+IFERROR(INDEX('Hoja de Trabajo para listado'!$A$155:$Z$1048576,MATCH($A461,'Hoja de Trabajo para listado'!$A$155:$A$1048576,0),MATCH((CUADRO!N$5&amp;$E461),'Hoja de Trabajo para listado'!$A$151:$Z$151,0)),0)+IFERROR(INDEX('Hoja de Trabajo para listado'!$AB$155:$BA$1048576,MATCH($A461,'Hoja de Trabajo para listado'!$AB$155:$AB$1048576,0),MATCH((CUADRO!N$5&amp;$E461),'Hoja de Trabajo para listado'!$AB$151:$BA$151,0)),0)+IFERROR(INDEX('Hoja de Trabajo para listado'!$BC$155:$CB$1048576,MATCH($A461,'Hoja de Trabajo para listado'!$BC$155:$BC$1048576,0),MATCH((CUADRO!N$5&amp;$E461),'Hoja de Trabajo para listado'!$BC$151:$CB$151,0)),0)+IFERROR(INDEX('Hoja de Trabajo para listado'!$DE$153:$DG$274,MATCH($A461,'Hoja de Trabajo para listado'!$DE$153:$DE$1048576,0),MATCH((CUADRO!N$5&amp;$E461),'Hoja de Trabajo para listado'!$DE$151:$DG$151,0)),0)+IFERROR(INDEX('Hoja de Trabajo para listado'!$CD$155:$DC$1048576,MATCH($A461,'Hoja de Trabajo para listado'!$CD$155:$CD$1048576,0),MATCH((CUADRO!N$5&amp;$E461),'Hoja de Trabajo para listado'!$CD$151:$DC$151,0)),0)</f>
        <v>0</v>
      </c>
      <c r="O461" s="243">
        <f ca="1">+IFERROR(INDEX('Hoja de Trabajo para listado'!$A$155:$Z$1048576,MATCH($A461,'Hoja de Trabajo para listado'!$A$155:$A$1048576,0),MATCH((CUADRO!O$5&amp;$E461),'Hoja de Trabajo para listado'!$A$151:$Z$151,0)),0)+IFERROR(INDEX('Hoja de Trabajo para listado'!$AB$155:$BA$1048576,MATCH($A461,'Hoja de Trabajo para listado'!$AB$155:$AB$1048576,0),MATCH((CUADRO!O$5&amp;$E461),'Hoja de Trabajo para listado'!$AB$151:$BA$151,0)),0)+IFERROR(INDEX('Hoja de Trabajo para listado'!$BC$155:$CB$1048576,MATCH($A461,'Hoja de Trabajo para listado'!$BC$155:$BC$1048576,0),MATCH((CUADRO!O$5&amp;$E461),'Hoja de Trabajo para listado'!$BC$151:$CB$151,0)),0)+IFERROR(INDEX('Hoja de Trabajo para listado'!$DE$153:$DG$274,MATCH($A461,'Hoja de Trabajo para listado'!$DE$153:$DE$1048576,0),MATCH((CUADRO!O$5&amp;$E461),'Hoja de Trabajo para listado'!$DE$151:$DG$151,0)),0)+IFERROR(INDEX('Hoja de Trabajo para listado'!$CD$155:$DC$1048576,MATCH($A461,'Hoja de Trabajo para listado'!$CD$155:$CD$1048576,0),MATCH((CUADRO!O$5&amp;$E461),'Hoja de Trabajo para listado'!$CD$151:$DC$151,0)),0)</f>
        <v>0</v>
      </c>
      <c r="P461" s="243">
        <f ca="1">+IFERROR(INDEX('Hoja de Trabajo para listado'!$A$155:$Z$1048576,MATCH($A461,'Hoja de Trabajo para listado'!$A$155:$A$1048576,0),MATCH((CUADRO!P$5&amp;$E461),'Hoja de Trabajo para listado'!$A$151:$Z$151,0)),0)+IFERROR(INDEX('Hoja de Trabajo para listado'!$AB$155:$BA$1048576,MATCH($A461,'Hoja de Trabajo para listado'!$AB$155:$AB$1048576,0),MATCH((CUADRO!P$5&amp;$E461),'Hoja de Trabajo para listado'!$AB$151:$BA$151,0)),0)+IFERROR(INDEX('Hoja de Trabajo para listado'!$BC$155:$CB$1048576,MATCH($A461,'Hoja de Trabajo para listado'!$BC$155:$BC$1048576,0),MATCH((CUADRO!P$5&amp;$E461),'Hoja de Trabajo para listado'!$BC$151:$CB$151,0)),0)+IFERROR(INDEX('Hoja de Trabajo para listado'!$DE$153:$DG$274,MATCH($A461,'Hoja de Trabajo para listado'!$DE$153:$DE$1048576,0),MATCH((CUADRO!P$5&amp;$E461),'Hoja de Trabajo para listado'!$DE$151:$DG$151,0)),0)+IFERROR(INDEX('Hoja de Trabajo para listado'!$CD$155:$DC$1048576,MATCH($A461,'Hoja de Trabajo para listado'!$CD$155:$CD$1048576,0),MATCH((CUADRO!P$5&amp;$E461),'Hoja de Trabajo para listado'!$CD$151:$DC$151,0)),0)</f>
        <v>0</v>
      </c>
      <c r="Q461" s="243">
        <f ca="1">+IFERROR(INDEX('Hoja de Trabajo para listado'!$A$155:$Z$1048576,MATCH($A461,'Hoja de Trabajo para listado'!$A$155:$A$1048576,0),MATCH((CUADRO!Q$5&amp;$E461),'Hoja de Trabajo para listado'!$A$151:$Z$151,0)),0)+IFERROR(INDEX('Hoja de Trabajo para listado'!$AB$155:$BA$1048576,MATCH($A461,'Hoja de Trabajo para listado'!$AB$155:$AB$1048576,0),MATCH((CUADRO!Q$5&amp;$E461),'Hoja de Trabajo para listado'!$AB$151:$BA$151,0)),0)+IFERROR(INDEX('Hoja de Trabajo para listado'!$BC$155:$CB$1048576,MATCH($A461,'Hoja de Trabajo para listado'!$BC$155:$BC$1048576,0),MATCH((CUADRO!Q$5&amp;$E461),'Hoja de Trabajo para listado'!$BC$151:$CB$151,0)),0)+IFERROR(INDEX('Hoja de Trabajo para listado'!$DE$153:$DG$274,MATCH($A461,'Hoja de Trabajo para listado'!$DE$153:$DE$1048576,0),MATCH((CUADRO!Q$5&amp;$E461),'Hoja de Trabajo para listado'!$DE$151:$DG$151,0)),0)+IFERROR(INDEX('Hoja de Trabajo para listado'!$CD$155:$DC$1048576,MATCH($A461,'Hoja de Trabajo para listado'!$CD$155:$CD$1048576,0),MATCH((CUADRO!Q$5&amp;$E461),'Hoja de Trabajo para listado'!$CD$151:$DC$151,0)),0)</f>
        <v>0</v>
      </c>
      <c r="R461" s="243">
        <f t="shared" ca="1" si="17"/>
        <v>0</v>
      </c>
      <c r="S461" s="249">
        <f ca="1">+R460+R461</f>
        <v>0</v>
      </c>
      <c r="T461" s="243">
        <f ca="1">+S461</f>
        <v>0</v>
      </c>
      <c r="U461" s="242">
        <f t="shared" si="18"/>
        <v>2</v>
      </c>
      <c r="V461" s="333" t="str">
        <f>+VLOOKUP(A461,bd_lista!$A$3:$E$590,5,FALSE)</f>
        <v>Gobiernos Autonomos Municipales</v>
      </c>
      <c r="W461" s="392"/>
      <c r="X461" s="242">
        <f>+VLOOKUP(A461,[4]Sheet1!$A$13:$D$744,4,FALSE)</f>
        <v>0</v>
      </c>
      <c r="Y461" s="242" t="e">
        <f>+VLOOKUP(X461,bd_lista!$A$3:$C$590,3,FALSE)</f>
        <v>#N/A</v>
      </c>
      <c r="Z461" s="292"/>
      <c r="AA461" s="293"/>
    </row>
    <row r="462" spans="1:27" customFormat="1" ht="15" hidden="1" customHeight="1">
      <c r="A462" s="32">
        <v>1113</v>
      </c>
      <c r="B462" s="387">
        <f>+A462</f>
        <v>1113</v>
      </c>
      <c r="C462" s="247" t="str">
        <f>+VLOOKUP(A462,bd_lista!$A$3:$C$590,3,FALSE)</f>
        <v>Gobierno Autónomo Municipal de Villa Alcalá</v>
      </c>
      <c r="D462" s="389" t="str">
        <f>+C462</f>
        <v>Gobierno Autónomo Municipal de Villa Alcalá</v>
      </c>
      <c r="E462" s="242" t="s">
        <v>1304</v>
      </c>
      <c r="F462" s="243">
        <f ca="1">+IFERROR(INDEX('Hoja de Trabajo para listado'!$A$155:$Z$1048576,MATCH($A462,'Hoja de Trabajo para listado'!$A$155:$A$1048576,0),MATCH((CUADRO!F$5&amp;$E462),'Hoja de Trabajo para listado'!$A$151:$Z$151,0)),0)+IFERROR(INDEX('Hoja de Trabajo para listado'!$AB$155:$BA$1048576,MATCH($A462,'Hoja de Trabajo para listado'!$AB$155:$AB$1048576,0),MATCH((CUADRO!F$5&amp;$E462),'Hoja de Trabajo para listado'!$AB$151:$BA$151,0)),0)+IFERROR(INDEX('Hoja de Trabajo para listado'!$BC$155:$CB$1048576,MATCH($A462,'Hoja de Trabajo para listado'!$BC$155:$BC$1048576,0),MATCH((CUADRO!F$5&amp;$E462),'Hoja de Trabajo para listado'!$BC$151:$CB$151,0)),0)+IFERROR(INDEX('Hoja de Trabajo para listado'!$DE$153:$DG$274,MATCH($A462,'Hoja de Trabajo para listado'!$DE$153:$DE$1048576,0),MATCH((CUADRO!F$5&amp;$E462),'Hoja de Trabajo para listado'!$DE$151:$DG$151,0)),0)+IFERROR(INDEX('Hoja de Trabajo para listado'!$CD$155:$DC$1048576,MATCH($A462,'Hoja de Trabajo para listado'!$CD$155:$CD$1048576,0),MATCH((CUADRO!F$5&amp;$E462),'Hoja de Trabajo para listado'!$CD$151:$DC$151,0)),0)</f>
        <v>0</v>
      </c>
      <c r="G462" s="243">
        <f ca="1">+IFERROR(INDEX('Hoja de Trabajo para listado'!$A$155:$Z$1048576,MATCH($A462,'Hoja de Trabajo para listado'!$A$155:$A$1048576,0),MATCH((CUADRO!G$5&amp;$E462),'Hoja de Trabajo para listado'!$A$151:$Z$151,0)),0)+IFERROR(INDEX('Hoja de Trabajo para listado'!$AB$155:$BA$1048576,MATCH($A462,'Hoja de Trabajo para listado'!$AB$155:$AB$1048576,0),MATCH((CUADRO!G$5&amp;$E462),'Hoja de Trabajo para listado'!$AB$151:$BA$151,0)),0)+IFERROR(INDEX('Hoja de Trabajo para listado'!$BC$155:$CB$1048576,MATCH($A462,'Hoja de Trabajo para listado'!$BC$155:$BC$1048576,0),MATCH((CUADRO!G$5&amp;$E462),'Hoja de Trabajo para listado'!$BC$151:$CB$151,0)),0)+IFERROR(INDEX('Hoja de Trabajo para listado'!$DE$153:$DG$274,MATCH($A462,'Hoja de Trabajo para listado'!$DE$153:$DE$1048576,0),MATCH((CUADRO!G$5&amp;$E462),'Hoja de Trabajo para listado'!$DE$151:$DG$151,0)),0)+IFERROR(INDEX('Hoja de Trabajo para listado'!$CD$155:$DC$1048576,MATCH($A462,'Hoja de Trabajo para listado'!$CD$155:$CD$1048576,0),MATCH((CUADRO!G$5&amp;$E462),'Hoja de Trabajo para listado'!$CD$151:$DC$151,0)),0)</f>
        <v>0</v>
      </c>
      <c r="H462" s="243">
        <f ca="1">+IFERROR(INDEX('Hoja de Trabajo para listado'!$A$155:$Z$1048576,MATCH($A462,'Hoja de Trabajo para listado'!$A$155:$A$1048576,0),MATCH((CUADRO!H$5&amp;$E462),'Hoja de Trabajo para listado'!$A$151:$Z$151,0)),0)+IFERROR(INDEX('Hoja de Trabajo para listado'!$AB$155:$BA$1048576,MATCH($A462,'Hoja de Trabajo para listado'!$AB$155:$AB$1048576,0),MATCH((CUADRO!H$5&amp;$E462),'Hoja de Trabajo para listado'!$AB$151:$BA$151,0)),0)+IFERROR(INDEX('Hoja de Trabajo para listado'!$BC$155:$CB$1048576,MATCH($A462,'Hoja de Trabajo para listado'!$BC$155:$BC$1048576,0),MATCH((CUADRO!H$5&amp;$E462),'Hoja de Trabajo para listado'!$BC$151:$CB$151,0)),0)+IFERROR(INDEX('Hoja de Trabajo para listado'!$DE$153:$DG$274,MATCH($A462,'Hoja de Trabajo para listado'!$DE$153:$DE$1048576,0),MATCH((CUADRO!H$5&amp;$E462),'Hoja de Trabajo para listado'!$DE$151:$DG$151,0)),0)+IFERROR(INDEX('Hoja de Trabajo para listado'!$CD$155:$DC$1048576,MATCH($A462,'Hoja de Trabajo para listado'!$CD$155:$CD$1048576,0),MATCH((CUADRO!H$5&amp;$E462),'Hoja de Trabajo para listado'!$CD$151:$DC$151,0)),0)</f>
        <v>0</v>
      </c>
      <c r="I462" s="243">
        <f ca="1">+IFERROR(INDEX('Hoja de Trabajo para listado'!$A$155:$Z$1048576,MATCH($A462,'Hoja de Trabajo para listado'!$A$155:$A$1048576,0),MATCH((CUADRO!I$5&amp;$E462),'Hoja de Trabajo para listado'!$A$151:$Z$151,0)),0)+IFERROR(INDEX('Hoja de Trabajo para listado'!$AB$155:$BA$1048576,MATCH($A462,'Hoja de Trabajo para listado'!$AB$155:$AB$1048576,0),MATCH((CUADRO!I$5&amp;$E462),'Hoja de Trabajo para listado'!$AB$151:$BA$151,0)),0)+IFERROR(INDEX('Hoja de Trabajo para listado'!$BC$155:$CB$1048576,MATCH($A462,'Hoja de Trabajo para listado'!$BC$155:$BC$1048576,0),MATCH((CUADRO!I$5&amp;$E462),'Hoja de Trabajo para listado'!$BC$151:$CB$151,0)),0)+IFERROR(INDEX('Hoja de Trabajo para listado'!$DE$153:$DG$274,MATCH($A462,'Hoja de Trabajo para listado'!$DE$153:$DE$1048576,0),MATCH((CUADRO!I$5&amp;$E462),'Hoja de Trabajo para listado'!$DE$151:$DG$151,0)),0)+IFERROR(INDEX('Hoja de Trabajo para listado'!$CD$155:$DC$1048576,MATCH($A462,'Hoja de Trabajo para listado'!$CD$155:$CD$1048576,0),MATCH((CUADRO!I$5&amp;$E462),'Hoja de Trabajo para listado'!$CD$151:$DC$151,0)),0)</f>
        <v>0</v>
      </c>
      <c r="J462" s="243">
        <f ca="1">+IFERROR(INDEX('Hoja de Trabajo para listado'!$A$155:$Z$1048576,MATCH($A462,'Hoja de Trabajo para listado'!$A$155:$A$1048576,0),MATCH((CUADRO!J$5&amp;$E462),'Hoja de Trabajo para listado'!$A$151:$Z$151,0)),0)+IFERROR(INDEX('Hoja de Trabajo para listado'!$AB$155:$BA$1048576,MATCH($A462,'Hoja de Trabajo para listado'!$AB$155:$AB$1048576,0),MATCH((CUADRO!J$5&amp;$E462),'Hoja de Trabajo para listado'!$AB$151:$BA$151,0)),0)+IFERROR(INDEX('Hoja de Trabajo para listado'!$BC$155:$CB$1048576,MATCH($A462,'Hoja de Trabajo para listado'!$BC$155:$BC$1048576,0),MATCH((CUADRO!J$5&amp;$E462),'Hoja de Trabajo para listado'!$BC$151:$CB$151,0)),0)+IFERROR(INDEX('Hoja de Trabajo para listado'!$DE$153:$DG$274,MATCH($A462,'Hoja de Trabajo para listado'!$DE$153:$DE$1048576,0),MATCH((CUADRO!J$5&amp;$E462),'Hoja de Trabajo para listado'!$DE$151:$DG$151,0)),0)+IFERROR(INDEX('Hoja de Trabajo para listado'!$CD$155:$DC$1048576,MATCH($A462,'Hoja de Trabajo para listado'!$CD$155:$CD$1048576,0),MATCH((CUADRO!J$5&amp;$E462),'Hoja de Trabajo para listado'!$CD$151:$DC$151,0)),0)</f>
        <v>0</v>
      </c>
      <c r="K462" s="243">
        <f ca="1">+IFERROR(INDEX('Hoja de Trabajo para listado'!$A$155:$Z$1048576,MATCH($A462,'Hoja de Trabajo para listado'!$A$155:$A$1048576,0),MATCH((CUADRO!K$5&amp;$E462),'Hoja de Trabajo para listado'!$A$151:$Z$151,0)),0)+IFERROR(INDEX('Hoja de Trabajo para listado'!$AB$155:$BA$1048576,MATCH($A462,'Hoja de Trabajo para listado'!$AB$155:$AB$1048576,0),MATCH((CUADRO!K$5&amp;$E462),'Hoja de Trabajo para listado'!$AB$151:$BA$151,0)),0)+IFERROR(INDEX('Hoja de Trabajo para listado'!$BC$155:$CB$1048576,MATCH($A462,'Hoja de Trabajo para listado'!$BC$155:$BC$1048576,0),MATCH((CUADRO!K$5&amp;$E462),'Hoja de Trabajo para listado'!$BC$151:$CB$151,0)),0)+IFERROR(INDEX('Hoja de Trabajo para listado'!$DE$153:$DG$274,MATCH($A462,'Hoja de Trabajo para listado'!$DE$153:$DE$1048576,0),MATCH((CUADRO!K$5&amp;$E462),'Hoja de Trabajo para listado'!$DE$151:$DG$151,0)),0)+IFERROR(INDEX('Hoja de Trabajo para listado'!$CD$155:$DC$1048576,MATCH($A462,'Hoja de Trabajo para listado'!$CD$155:$CD$1048576,0),MATCH((CUADRO!K$5&amp;$E462),'Hoja de Trabajo para listado'!$CD$151:$DC$151,0)),0)</f>
        <v>0</v>
      </c>
      <c r="L462" s="243">
        <f ca="1">+IFERROR(INDEX('Hoja de Trabajo para listado'!$A$155:$Z$1048576,MATCH($A462,'Hoja de Trabajo para listado'!$A$155:$A$1048576,0),MATCH((CUADRO!L$5&amp;$E462),'Hoja de Trabajo para listado'!$A$151:$Z$151,0)),0)+IFERROR(INDEX('Hoja de Trabajo para listado'!$AB$155:$BA$1048576,MATCH($A462,'Hoja de Trabajo para listado'!$AB$155:$AB$1048576,0),MATCH((CUADRO!L$5&amp;$E462),'Hoja de Trabajo para listado'!$AB$151:$BA$151,0)),0)+IFERROR(INDEX('Hoja de Trabajo para listado'!$BC$155:$CB$1048576,MATCH($A462,'Hoja de Trabajo para listado'!$BC$155:$BC$1048576,0),MATCH((CUADRO!L$5&amp;$E462),'Hoja de Trabajo para listado'!$BC$151:$CB$151,0)),0)+IFERROR(INDEX('Hoja de Trabajo para listado'!$DE$153:$DG$274,MATCH($A462,'Hoja de Trabajo para listado'!$DE$153:$DE$1048576,0),MATCH((CUADRO!L$5&amp;$E462),'Hoja de Trabajo para listado'!$DE$151:$DG$151,0)),0)+IFERROR(INDEX('Hoja de Trabajo para listado'!$CD$155:$DC$1048576,MATCH($A462,'Hoja de Trabajo para listado'!$CD$155:$CD$1048576,0),MATCH((CUADRO!L$5&amp;$E462),'Hoja de Trabajo para listado'!$CD$151:$DC$151,0)),0)</f>
        <v>0</v>
      </c>
      <c r="M462" s="243">
        <f ca="1">+IFERROR(INDEX('Hoja de Trabajo para listado'!$A$155:$Z$1048576,MATCH($A462,'Hoja de Trabajo para listado'!$A$155:$A$1048576,0),MATCH((CUADRO!M$5&amp;$E462),'Hoja de Trabajo para listado'!$A$151:$Z$151,0)),0)+IFERROR(INDEX('Hoja de Trabajo para listado'!$AB$155:$BA$1048576,MATCH($A462,'Hoja de Trabajo para listado'!$AB$155:$AB$1048576,0),MATCH((CUADRO!M$5&amp;$E462),'Hoja de Trabajo para listado'!$AB$151:$BA$151,0)),0)+IFERROR(INDEX('Hoja de Trabajo para listado'!$BC$155:$CB$1048576,MATCH($A462,'Hoja de Trabajo para listado'!$BC$155:$BC$1048576,0),MATCH((CUADRO!M$5&amp;$E462),'Hoja de Trabajo para listado'!$BC$151:$CB$151,0)),0)+IFERROR(INDEX('Hoja de Trabajo para listado'!$DE$153:$DG$274,MATCH($A462,'Hoja de Trabajo para listado'!$DE$153:$DE$1048576,0),MATCH((CUADRO!M$5&amp;$E462),'Hoja de Trabajo para listado'!$DE$151:$DG$151,0)),0)+IFERROR(INDEX('Hoja de Trabajo para listado'!$CD$155:$DC$1048576,MATCH($A462,'Hoja de Trabajo para listado'!$CD$155:$CD$1048576,0),MATCH((CUADRO!M$5&amp;$E462),'Hoja de Trabajo para listado'!$CD$151:$DC$151,0)),0)</f>
        <v>0</v>
      </c>
      <c r="N462" s="243">
        <f ca="1">+IFERROR(INDEX('Hoja de Trabajo para listado'!$A$155:$Z$1048576,MATCH($A462,'Hoja de Trabajo para listado'!$A$155:$A$1048576,0),MATCH((CUADRO!N$5&amp;$E462),'Hoja de Trabajo para listado'!$A$151:$Z$151,0)),0)+IFERROR(INDEX('Hoja de Trabajo para listado'!$AB$155:$BA$1048576,MATCH($A462,'Hoja de Trabajo para listado'!$AB$155:$AB$1048576,0),MATCH((CUADRO!N$5&amp;$E462),'Hoja de Trabajo para listado'!$AB$151:$BA$151,0)),0)+IFERROR(INDEX('Hoja de Trabajo para listado'!$BC$155:$CB$1048576,MATCH($A462,'Hoja de Trabajo para listado'!$BC$155:$BC$1048576,0),MATCH((CUADRO!N$5&amp;$E462),'Hoja de Trabajo para listado'!$BC$151:$CB$151,0)),0)+IFERROR(INDEX('Hoja de Trabajo para listado'!$DE$153:$DG$274,MATCH($A462,'Hoja de Trabajo para listado'!$DE$153:$DE$1048576,0),MATCH((CUADRO!N$5&amp;$E462),'Hoja de Trabajo para listado'!$DE$151:$DG$151,0)),0)+IFERROR(INDEX('Hoja de Trabajo para listado'!$CD$155:$DC$1048576,MATCH($A462,'Hoja de Trabajo para listado'!$CD$155:$CD$1048576,0),MATCH((CUADRO!N$5&amp;$E462),'Hoja de Trabajo para listado'!$CD$151:$DC$151,0)),0)</f>
        <v>0</v>
      </c>
      <c r="O462" s="243">
        <f ca="1">+IFERROR(INDEX('Hoja de Trabajo para listado'!$A$155:$Z$1048576,MATCH($A462,'Hoja de Trabajo para listado'!$A$155:$A$1048576,0),MATCH((CUADRO!O$5&amp;$E462),'Hoja de Trabajo para listado'!$A$151:$Z$151,0)),0)+IFERROR(INDEX('Hoja de Trabajo para listado'!$AB$155:$BA$1048576,MATCH($A462,'Hoja de Trabajo para listado'!$AB$155:$AB$1048576,0),MATCH((CUADRO!O$5&amp;$E462),'Hoja de Trabajo para listado'!$AB$151:$BA$151,0)),0)+IFERROR(INDEX('Hoja de Trabajo para listado'!$BC$155:$CB$1048576,MATCH($A462,'Hoja de Trabajo para listado'!$BC$155:$BC$1048576,0),MATCH((CUADRO!O$5&amp;$E462),'Hoja de Trabajo para listado'!$BC$151:$CB$151,0)),0)+IFERROR(INDEX('Hoja de Trabajo para listado'!$DE$153:$DG$274,MATCH($A462,'Hoja de Trabajo para listado'!$DE$153:$DE$1048576,0),MATCH((CUADRO!O$5&amp;$E462),'Hoja de Trabajo para listado'!$DE$151:$DG$151,0)),0)+IFERROR(INDEX('Hoja de Trabajo para listado'!$CD$155:$DC$1048576,MATCH($A462,'Hoja de Trabajo para listado'!$CD$155:$CD$1048576,0),MATCH((CUADRO!O$5&amp;$E462),'Hoja de Trabajo para listado'!$CD$151:$DC$151,0)),0)</f>
        <v>0</v>
      </c>
      <c r="P462" s="243">
        <f ca="1">+IFERROR(INDEX('Hoja de Trabajo para listado'!$A$155:$Z$1048576,MATCH($A462,'Hoja de Trabajo para listado'!$A$155:$A$1048576,0),MATCH((CUADRO!P$5&amp;$E462),'Hoja de Trabajo para listado'!$A$151:$Z$151,0)),0)+IFERROR(INDEX('Hoja de Trabajo para listado'!$AB$155:$BA$1048576,MATCH($A462,'Hoja de Trabajo para listado'!$AB$155:$AB$1048576,0),MATCH((CUADRO!P$5&amp;$E462),'Hoja de Trabajo para listado'!$AB$151:$BA$151,0)),0)+IFERROR(INDEX('Hoja de Trabajo para listado'!$BC$155:$CB$1048576,MATCH($A462,'Hoja de Trabajo para listado'!$BC$155:$BC$1048576,0),MATCH((CUADRO!P$5&amp;$E462),'Hoja de Trabajo para listado'!$BC$151:$CB$151,0)),0)+IFERROR(INDEX('Hoja de Trabajo para listado'!$DE$153:$DG$274,MATCH($A462,'Hoja de Trabajo para listado'!$DE$153:$DE$1048576,0),MATCH((CUADRO!P$5&amp;$E462),'Hoja de Trabajo para listado'!$DE$151:$DG$151,0)),0)+IFERROR(INDEX('Hoja de Trabajo para listado'!$CD$155:$DC$1048576,MATCH($A462,'Hoja de Trabajo para listado'!$CD$155:$CD$1048576,0),MATCH((CUADRO!P$5&amp;$E462),'Hoja de Trabajo para listado'!$CD$151:$DC$151,0)),0)</f>
        <v>0</v>
      </c>
      <c r="Q462" s="243">
        <f ca="1">+IFERROR(INDEX('Hoja de Trabajo para listado'!$A$155:$Z$1048576,MATCH($A462,'Hoja de Trabajo para listado'!$A$155:$A$1048576,0),MATCH((CUADRO!Q$5&amp;$E462),'Hoja de Trabajo para listado'!$A$151:$Z$151,0)),0)+IFERROR(INDEX('Hoja de Trabajo para listado'!$AB$155:$BA$1048576,MATCH($A462,'Hoja de Trabajo para listado'!$AB$155:$AB$1048576,0),MATCH((CUADRO!Q$5&amp;$E462),'Hoja de Trabajo para listado'!$AB$151:$BA$151,0)),0)+IFERROR(INDEX('Hoja de Trabajo para listado'!$BC$155:$CB$1048576,MATCH($A462,'Hoja de Trabajo para listado'!$BC$155:$BC$1048576,0),MATCH((CUADRO!Q$5&amp;$E462),'Hoja de Trabajo para listado'!$BC$151:$CB$151,0)),0)+IFERROR(INDEX('Hoja de Trabajo para listado'!$DE$153:$DG$274,MATCH($A462,'Hoja de Trabajo para listado'!$DE$153:$DE$1048576,0),MATCH((CUADRO!Q$5&amp;$E462),'Hoja de Trabajo para listado'!$DE$151:$DG$151,0)),0)+IFERROR(INDEX('Hoja de Trabajo para listado'!$CD$155:$DC$1048576,MATCH($A462,'Hoja de Trabajo para listado'!$CD$155:$CD$1048576,0),MATCH((CUADRO!Q$5&amp;$E462),'Hoja de Trabajo para listado'!$CD$151:$DC$151,0)),0)</f>
        <v>0</v>
      </c>
      <c r="R462" s="243">
        <f t="shared" ca="1" si="17"/>
        <v>0</v>
      </c>
      <c r="S462" s="249"/>
      <c r="T462" s="243">
        <f ca="1">+T463</f>
        <v>0</v>
      </c>
      <c r="U462" s="242">
        <f t="shared" si="18"/>
        <v>1</v>
      </c>
      <c r="V462" s="333" t="str">
        <f>+VLOOKUP(A462,bd_lista!$A$3:$E$590,5,FALSE)</f>
        <v>Gobiernos Autonomos Municipales</v>
      </c>
      <c r="W462" s="391" t="str">
        <f>+V462</f>
        <v>Gobiernos Autonomos Municipales</v>
      </c>
      <c r="X462" s="242">
        <f>+VLOOKUP(A462,[4]Sheet1!$A$13:$D$744,4,FALSE)</f>
        <v>0</v>
      </c>
      <c r="Y462" s="242" t="e">
        <f>+VLOOKUP(X462,bd_lista!$A$3:$C$590,3,FALSE)</f>
        <v>#N/A</v>
      </c>
      <c r="Z462" s="294">
        <f>+X462</f>
        <v>0</v>
      </c>
      <c r="AA462" s="295" t="e">
        <f>+Y462</f>
        <v>#N/A</v>
      </c>
    </row>
    <row r="463" spans="1:27" customFormat="1" ht="15" hidden="1" customHeight="1">
      <c r="A463" s="32">
        <v>1113</v>
      </c>
      <c r="B463" s="388"/>
      <c r="C463" s="247" t="str">
        <f>+VLOOKUP(A463,bd_lista!$A$3:$C$590,3,FALSE)</f>
        <v>Gobierno Autónomo Municipal de Villa Alcalá</v>
      </c>
      <c r="D463" s="390"/>
      <c r="E463" s="244" t="s">
        <v>1305</v>
      </c>
      <c r="F463" s="243">
        <f ca="1">+IFERROR(INDEX('Hoja de Trabajo para listado'!$A$155:$Z$1048576,MATCH($A463,'Hoja de Trabajo para listado'!$A$155:$A$1048576,0),MATCH((CUADRO!F$5&amp;$E463),'Hoja de Trabajo para listado'!$A$151:$Z$151,0)),0)+IFERROR(INDEX('Hoja de Trabajo para listado'!$AB$155:$BA$1048576,MATCH($A463,'Hoja de Trabajo para listado'!$AB$155:$AB$1048576,0),MATCH((CUADRO!F$5&amp;$E463),'Hoja de Trabajo para listado'!$AB$151:$BA$151,0)),0)+IFERROR(INDEX('Hoja de Trabajo para listado'!$BC$155:$CB$1048576,MATCH($A463,'Hoja de Trabajo para listado'!$BC$155:$BC$1048576,0),MATCH((CUADRO!F$5&amp;$E463),'Hoja de Trabajo para listado'!$BC$151:$CB$151,0)),0)+IFERROR(INDEX('Hoja de Trabajo para listado'!$DE$153:$DG$274,MATCH($A463,'Hoja de Trabajo para listado'!$DE$153:$DE$1048576,0),MATCH((CUADRO!F$5&amp;$E463),'Hoja de Trabajo para listado'!$DE$151:$DG$151,0)),0)+IFERROR(INDEX('Hoja de Trabajo para listado'!$CD$155:$DC$1048576,MATCH($A463,'Hoja de Trabajo para listado'!$CD$155:$CD$1048576,0),MATCH((CUADRO!F$5&amp;$E463),'Hoja de Trabajo para listado'!$CD$151:$DC$151,0)),0)</f>
        <v>0</v>
      </c>
      <c r="G463" s="243">
        <f ca="1">+IFERROR(INDEX('Hoja de Trabajo para listado'!$A$155:$Z$1048576,MATCH($A463,'Hoja de Trabajo para listado'!$A$155:$A$1048576,0),MATCH((CUADRO!G$5&amp;$E463),'Hoja de Trabajo para listado'!$A$151:$Z$151,0)),0)+IFERROR(INDEX('Hoja de Trabajo para listado'!$AB$155:$BA$1048576,MATCH($A463,'Hoja de Trabajo para listado'!$AB$155:$AB$1048576,0),MATCH((CUADRO!G$5&amp;$E463),'Hoja de Trabajo para listado'!$AB$151:$BA$151,0)),0)+IFERROR(INDEX('Hoja de Trabajo para listado'!$BC$155:$CB$1048576,MATCH($A463,'Hoja de Trabajo para listado'!$BC$155:$BC$1048576,0),MATCH((CUADRO!G$5&amp;$E463),'Hoja de Trabajo para listado'!$BC$151:$CB$151,0)),0)+IFERROR(INDEX('Hoja de Trabajo para listado'!$DE$153:$DG$274,MATCH($A463,'Hoja de Trabajo para listado'!$DE$153:$DE$1048576,0),MATCH((CUADRO!G$5&amp;$E463),'Hoja de Trabajo para listado'!$DE$151:$DG$151,0)),0)+IFERROR(INDEX('Hoja de Trabajo para listado'!$CD$155:$DC$1048576,MATCH($A463,'Hoja de Trabajo para listado'!$CD$155:$CD$1048576,0),MATCH((CUADRO!G$5&amp;$E463),'Hoja de Trabajo para listado'!$CD$151:$DC$151,0)),0)</f>
        <v>0</v>
      </c>
      <c r="H463" s="243">
        <f ca="1">+IFERROR(INDEX('Hoja de Trabajo para listado'!$A$155:$Z$1048576,MATCH($A463,'Hoja de Trabajo para listado'!$A$155:$A$1048576,0),MATCH((CUADRO!H$5&amp;$E463),'Hoja de Trabajo para listado'!$A$151:$Z$151,0)),0)+IFERROR(INDEX('Hoja de Trabajo para listado'!$AB$155:$BA$1048576,MATCH($A463,'Hoja de Trabajo para listado'!$AB$155:$AB$1048576,0),MATCH((CUADRO!H$5&amp;$E463),'Hoja de Trabajo para listado'!$AB$151:$BA$151,0)),0)+IFERROR(INDEX('Hoja de Trabajo para listado'!$BC$155:$CB$1048576,MATCH($A463,'Hoja de Trabajo para listado'!$BC$155:$BC$1048576,0),MATCH((CUADRO!H$5&amp;$E463),'Hoja de Trabajo para listado'!$BC$151:$CB$151,0)),0)+IFERROR(INDEX('Hoja de Trabajo para listado'!$DE$153:$DG$274,MATCH($A463,'Hoja de Trabajo para listado'!$DE$153:$DE$1048576,0),MATCH((CUADRO!H$5&amp;$E463),'Hoja de Trabajo para listado'!$DE$151:$DG$151,0)),0)+IFERROR(INDEX('Hoja de Trabajo para listado'!$CD$155:$DC$1048576,MATCH($A463,'Hoja de Trabajo para listado'!$CD$155:$CD$1048576,0),MATCH((CUADRO!H$5&amp;$E463),'Hoja de Trabajo para listado'!$CD$151:$DC$151,0)),0)</f>
        <v>0</v>
      </c>
      <c r="I463" s="243">
        <f ca="1">+IFERROR(INDEX('Hoja de Trabajo para listado'!$A$155:$Z$1048576,MATCH($A463,'Hoja de Trabajo para listado'!$A$155:$A$1048576,0),MATCH((CUADRO!I$5&amp;$E463),'Hoja de Trabajo para listado'!$A$151:$Z$151,0)),0)+IFERROR(INDEX('Hoja de Trabajo para listado'!$AB$155:$BA$1048576,MATCH($A463,'Hoja de Trabajo para listado'!$AB$155:$AB$1048576,0),MATCH((CUADRO!I$5&amp;$E463),'Hoja de Trabajo para listado'!$AB$151:$BA$151,0)),0)+IFERROR(INDEX('Hoja de Trabajo para listado'!$BC$155:$CB$1048576,MATCH($A463,'Hoja de Trabajo para listado'!$BC$155:$BC$1048576,0),MATCH((CUADRO!I$5&amp;$E463),'Hoja de Trabajo para listado'!$BC$151:$CB$151,0)),0)+IFERROR(INDEX('Hoja de Trabajo para listado'!$DE$153:$DG$274,MATCH($A463,'Hoja de Trabajo para listado'!$DE$153:$DE$1048576,0),MATCH((CUADRO!I$5&amp;$E463),'Hoja de Trabajo para listado'!$DE$151:$DG$151,0)),0)+IFERROR(INDEX('Hoja de Trabajo para listado'!$CD$155:$DC$1048576,MATCH($A463,'Hoja de Trabajo para listado'!$CD$155:$CD$1048576,0),MATCH((CUADRO!I$5&amp;$E463),'Hoja de Trabajo para listado'!$CD$151:$DC$151,0)),0)</f>
        <v>0</v>
      </c>
      <c r="J463" s="243">
        <f ca="1">+IFERROR(INDEX('Hoja de Trabajo para listado'!$A$155:$Z$1048576,MATCH($A463,'Hoja de Trabajo para listado'!$A$155:$A$1048576,0),MATCH((CUADRO!J$5&amp;$E463),'Hoja de Trabajo para listado'!$A$151:$Z$151,0)),0)+IFERROR(INDEX('Hoja de Trabajo para listado'!$AB$155:$BA$1048576,MATCH($A463,'Hoja de Trabajo para listado'!$AB$155:$AB$1048576,0),MATCH((CUADRO!J$5&amp;$E463),'Hoja de Trabajo para listado'!$AB$151:$BA$151,0)),0)+IFERROR(INDEX('Hoja de Trabajo para listado'!$BC$155:$CB$1048576,MATCH($A463,'Hoja de Trabajo para listado'!$BC$155:$BC$1048576,0),MATCH((CUADRO!J$5&amp;$E463),'Hoja de Trabajo para listado'!$BC$151:$CB$151,0)),0)+IFERROR(INDEX('Hoja de Trabajo para listado'!$DE$153:$DG$274,MATCH($A463,'Hoja de Trabajo para listado'!$DE$153:$DE$1048576,0),MATCH((CUADRO!J$5&amp;$E463),'Hoja de Trabajo para listado'!$DE$151:$DG$151,0)),0)+IFERROR(INDEX('Hoja de Trabajo para listado'!$CD$155:$DC$1048576,MATCH($A463,'Hoja de Trabajo para listado'!$CD$155:$CD$1048576,0),MATCH((CUADRO!J$5&amp;$E463),'Hoja de Trabajo para listado'!$CD$151:$DC$151,0)),0)</f>
        <v>0</v>
      </c>
      <c r="K463" s="243">
        <f ca="1">+IFERROR(INDEX('Hoja de Trabajo para listado'!$A$155:$Z$1048576,MATCH($A463,'Hoja de Trabajo para listado'!$A$155:$A$1048576,0),MATCH((CUADRO!K$5&amp;$E463),'Hoja de Trabajo para listado'!$A$151:$Z$151,0)),0)+IFERROR(INDEX('Hoja de Trabajo para listado'!$AB$155:$BA$1048576,MATCH($A463,'Hoja de Trabajo para listado'!$AB$155:$AB$1048576,0),MATCH((CUADRO!K$5&amp;$E463),'Hoja de Trabajo para listado'!$AB$151:$BA$151,0)),0)+IFERROR(INDEX('Hoja de Trabajo para listado'!$BC$155:$CB$1048576,MATCH($A463,'Hoja de Trabajo para listado'!$BC$155:$BC$1048576,0),MATCH((CUADRO!K$5&amp;$E463),'Hoja de Trabajo para listado'!$BC$151:$CB$151,0)),0)+IFERROR(INDEX('Hoja de Trabajo para listado'!$DE$153:$DG$274,MATCH($A463,'Hoja de Trabajo para listado'!$DE$153:$DE$1048576,0),MATCH((CUADRO!K$5&amp;$E463),'Hoja de Trabajo para listado'!$DE$151:$DG$151,0)),0)+IFERROR(INDEX('Hoja de Trabajo para listado'!$CD$155:$DC$1048576,MATCH($A463,'Hoja de Trabajo para listado'!$CD$155:$CD$1048576,0),MATCH((CUADRO!K$5&amp;$E463),'Hoja de Trabajo para listado'!$CD$151:$DC$151,0)),0)</f>
        <v>0</v>
      </c>
      <c r="L463" s="243">
        <f ca="1">+IFERROR(INDEX('Hoja de Trabajo para listado'!$A$155:$Z$1048576,MATCH($A463,'Hoja de Trabajo para listado'!$A$155:$A$1048576,0),MATCH((CUADRO!L$5&amp;$E463),'Hoja de Trabajo para listado'!$A$151:$Z$151,0)),0)+IFERROR(INDEX('Hoja de Trabajo para listado'!$AB$155:$BA$1048576,MATCH($A463,'Hoja de Trabajo para listado'!$AB$155:$AB$1048576,0),MATCH((CUADRO!L$5&amp;$E463),'Hoja de Trabajo para listado'!$AB$151:$BA$151,0)),0)+IFERROR(INDEX('Hoja de Trabajo para listado'!$BC$155:$CB$1048576,MATCH($A463,'Hoja de Trabajo para listado'!$BC$155:$BC$1048576,0),MATCH((CUADRO!L$5&amp;$E463),'Hoja de Trabajo para listado'!$BC$151:$CB$151,0)),0)+IFERROR(INDEX('Hoja de Trabajo para listado'!$DE$153:$DG$274,MATCH($A463,'Hoja de Trabajo para listado'!$DE$153:$DE$1048576,0),MATCH((CUADRO!L$5&amp;$E463),'Hoja de Trabajo para listado'!$DE$151:$DG$151,0)),0)+IFERROR(INDEX('Hoja de Trabajo para listado'!$CD$155:$DC$1048576,MATCH($A463,'Hoja de Trabajo para listado'!$CD$155:$CD$1048576,0),MATCH((CUADRO!L$5&amp;$E463),'Hoja de Trabajo para listado'!$CD$151:$DC$151,0)),0)</f>
        <v>0</v>
      </c>
      <c r="M463" s="243">
        <f ca="1">+IFERROR(INDEX('Hoja de Trabajo para listado'!$A$155:$Z$1048576,MATCH($A463,'Hoja de Trabajo para listado'!$A$155:$A$1048576,0),MATCH((CUADRO!M$5&amp;$E463),'Hoja de Trabajo para listado'!$A$151:$Z$151,0)),0)+IFERROR(INDEX('Hoja de Trabajo para listado'!$AB$155:$BA$1048576,MATCH($A463,'Hoja de Trabajo para listado'!$AB$155:$AB$1048576,0),MATCH((CUADRO!M$5&amp;$E463),'Hoja de Trabajo para listado'!$AB$151:$BA$151,0)),0)+IFERROR(INDEX('Hoja de Trabajo para listado'!$BC$155:$CB$1048576,MATCH($A463,'Hoja de Trabajo para listado'!$BC$155:$BC$1048576,0),MATCH((CUADRO!M$5&amp;$E463),'Hoja de Trabajo para listado'!$BC$151:$CB$151,0)),0)+IFERROR(INDEX('Hoja de Trabajo para listado'!$DE$153:$DG$274,MATCH($A463,'Hoja de Trabajo para listado'!$DE$153:$DE$1048576,0),MATCH((CUADRO!M$5&amp;$E463),'Hoja de Trabajo para listado'!$DE$151:$DG$151,0)),0)+IFERROR(INDEX('Hoja de Trabajo para listado'!$CD$155:$DC$1048576,MATCH($A463,'Hoja de Trabajo para listado'!$CD$155:$CD$1048576,0),MATCH((CUADRO!M$5&amp;$E463),'Hoja de Trabajo para listado'!$CD$151:$DC$151,0)),0)</f>
        <v>0</v>
      </c>
      <c r="N463" s="243">
        <f ca="1">+IFERROR(INDEX('Hoja de Trabajo para listado'!$A$155:$Z$1048576,MATCH($A463,'Hoja de Trabajo para listado'!$A$155:$A$1048576,0),MATCH((CUADRO!N$5&amp;$E463),'Hoja de Trabajo para listado'!$A$151:$Z$151,0)),0)+IFERROR(INDEX('Hoja de Trabajo para listado'!$AB$155:$BA$1048576,MATCH($A463,'Hoja de Trabajo para listado'!$AB$155:$AB$1048576,0),MATCH((CUADRO!N$5&amp;$E463),'Hoja de Trabajo para listado'!$AB$151:$BA$151,0)),0)+IFERROR(INDEX('Hoja de Trabajo para listado'!$BC$155:$CB$1048576,MATCH($A463,'Hoja de Trabajo para listado'!$BC$155:$BC$1048576,0),MATCH((CUADRO!N$5&amp;$E463),'Hoja de Trabajo para listado'!$BC$151:$CB$151,0)),0)+IFERROR(INDEX('Hoja de Trabajo para listado'!$DE$153:$DG$274,MATCH($A463,'Hoja de Trabajo para listado'!$DE$153:$DE$1048576,0),MATCH((CUADRO!N$5&amp;$E463),'Hoja de Trabajo para listado'!$DE$151:$DG$151,0)),0)+IFERROR(INDEX('Hoja de Trabajo para listado'!$CD$155:$DC$1048576,MATCH($A463,'Hoja de Trabajo para listado'!$CD$155:$CD$1048576,0),MATCH((CUADRO!N$5&amp;$E463),'Hoja de Trabajo para listado'!$CD$151:$DC$151,0)),0)</f>
        <v>0</v>
      </c>
      <c r="O463" s="243">
        <f ca="1">+IFERROR(INDEX('Hoja de Trabajo para listado'!$A$155:$Z$1048576,MATCH($A463,'Hoja de Trabajo para listado'!$A$155:$A$1048576,0),MATCH((CUADRO!O$5&amp;$E463),'Hoja de Trabajo para listado'!$A$151:$Z$151,0)),0)+IFERROR(INDEX('Hoja de Trabajo para listado'!$AB$155:$BA$1048576,MATCH($A463,'Hoja de Trabajo para listado'!$AB$155:$AB$1048576,0),MATCH((CUADRO!O$5&amp;$E463),'Hoja de Trabajo para listado'!$AB$151:$BA$151,0)),0)+IFERROR(INDEX('Hoja de Trabajo para listado'!$BC$155:$CB$1048576,MATCH($A463,'Hoja de Trabajo para listado'!$BC$155:$BC$1048576,0),MATCH((CUADRO!O$5&amp;$E463),'Hoja de Trabajo para listado'!$BC$151:$CB$151,0)),0)+IFERROR(INDEX('Hoja de Trabajo para listado'!$DE$153:$DG$274,MATCH($A463,'Hoja de Trabajo para listado'!$DE$153:$DE$1048576,0),MATCH((CUADRO!O$5&amp;$E463),'Hoja de Trabajo para listado'!$DE$151:$DG$151,0)),0)+IFERROR(INDEX('Hoja de Trabajo para listado'!$CD$155:$DC$1048576,MATCH($A463,'Hoja de Trabajo para listado'!$CD$155:$CD$1048576,0),MATCH((CUADRO!O$5&amp;$E463),'Hoja de Trabajo para listado'!$CD$151:$DC$151,0)),0)</f>
        <v>0</v>
      </c>
      <c r="P463" s="243">
        <f ca="1">+IFERROR(INDEX('Hoja de Trabajo para listado'!$A$155:$Z$1048576,MATCH($A463,'Hoja de Trabajo para listado'!$A$155:$A$1048576,0),MATCH((CUADRO!P$5&amp;$E463),'Hoja de Trabajo para listado'!$A$151:$Z$151,0)),0)+IFERROR(INDEX('Hoja de Trabajo para listado'!$AB$155:$BA$1048576,MATCH($A463,'Hoja de Trabajo para listado'!$AB$155:$AB$1048576,0),MATCH((CUADRO!P$5&amp;$E463),'Hoja de Trabajo para listado'!$AB$151:$BA$151,0)),0)+IFERROR(INDEX('Hoja de Trabajo para listado'!$BC$155:$CB$1048576,MATCH($A463,'Hoja de Trabajo para listado'!$BC$155:$BC$1048576,0),MATCH((CUADRO!P$5&amp;$E463),'Hoja de Trabajo para listado'!$BC$151:$CB$151,0)),0)+IFERROR(INDEX('Hoja de Trabajo para listado'!$DE$153:$DG$274,MATCH($A463,'Hoja de Trabajo para listado'!$DE$153:$DE$1048576,0),MATCH((CUADRO!P$5&amp;$E463),'Hoja de Trabajo para listado'!$DE$151:$DG$151,0)),0)+IFERROR(INDEX('Hoja de Trabajo para listado'!$CD$155:$DC$1048576,MATCH($A463,'Hoja de Trabajo para listado'!$CD$155:$CD$1048576,0),MATCH((CUADRO!P$5&amp;$E463),'Hoja de Trabajo para listado'!$CD$151:$DC$151,0)),0)</f>
        <v>0</v>
      </c>
      <c r="Q463" s="243">
        <f ca="1">+IFERROR(INDEX('Hoja de Trabajo para listado'!$A$155:$Z$1048576,MATCH($A463,'Hoja de Trabajo para listado'!$A$155:$A$1048576,0),MATCH((CUADRO!Q$5&amp;$E463),'Hoja de Trabajo para listado'!$A$151:$Z$151,0)),0)+IFERROR(INDEX('Hoja de Trabajo para listado'!$AB$155:$BA$1048576,MATCH($A463,'Hoja de Trabajo para listado'!$AB$155:$AB$1048576,0),MATCH((CUADRO!Q$5&amp;$E463),'Hoja de Trabajo para listado'!$AB$151:$BA$151,0)),0)+IFERROR(INDEX('Hoja de Trabajo para listado'!$BC$155:$CB$1048576,MATCH($A463,'Hoja de Trabajo para listado'!$BC$155:$BC$1048576,0),MATCH((CUADRO!Q$5&amp;$E463),'Hoja de Trabajo para listado'!$BC$151:$CB$151,0)),0)+IFERROR(INDEX('Hoja de Trabajo para listado'!$DE$153:$DG$274,MATCH($A463,'Hoja de Trabajo para listado'!$DE$153:$DE$1048576,0),MATCH((CUADRO!Q$5&amp;$E463),'Hoja de Trabajo para listado'!$DE$151:$DG$151,0)),0)+IFERROR(INDEX('Hoja de Trabajo para listado'!$CD$155:$DC$1048576,MATCH($A463,'Hoja de Trabajo para listado'!$CD$155:$CD$1048576,0),MATCH((CUADRO!Q$5&amp;$E463),'Hoja de Trabajo para listado'!$CD$151:$DC$151,0)),0)</f>
        <v>0</v>
      </c>
      <c r="R463" s="243">
        <f t="shared" ca="1" si="17"/>
        <v>0</v>
      </c>
      <c r="S463" s="249">
        <f ca="1">+R462+R463</f>
        <v>0</v>
      </c>
      <c r="T463" s="243">
        <f ca="1">+S463</f>
        <v>0</v>
      </c>
      <c r="U463" s="242">
        <f t="shared" si="18"/>
        <v>2</v>
      </c>
      <c r="V463" s="333" t="str">
        <f>+VLOOKUP(A463,bd_lista!$A$3:$E$590,5,FALSE)</f>
        <v>Gobiernos Autonomos Municipales</v>
      </c>
      <c r="W463" s="392"/>
      <c r="X463" s="242">
        <f>+VLOOKUP(A463,[4]Sheet1!$A$13:$D$744,4,FALSE)</f>
        <v>0</v>
      </c>
      <c r="Y463" s="242" t="e">
        <f>+VLOOKUP(X463,bd_lista!$A$3:$C$590,3,FALSE)</f>
        <v>#N/A</v>
      </c>
      <c r="Z463" s="292"/>
      <c r="AA463" s="293"/>
    </row>
    <row r="464" spans="1:27" customFormat="1" ht="15" hidden="1" customHeight="1">
      <c r="A464" s="32">
        <v>1114</v>
      </c>
      <c r="B464" s="387">
        <f>+A464</f>
        <v>1114</v>
      </c>
      <c r="C464" s="247" t="str">
        <f>+VLOOKUP(A464,bd_lista!$A$3:$C$590,3,FALSE)</f>
        <v>Gobierno Autónomo Municipal de El Villar</v>
      </c>
      <c r="D464" s="389" t="str">
        <f>+C464</f>
        <v>Gobierno Autónomo Municipal de El Villar</v>
      </c>
      <c r="E464" s="242" t="s">
        <v>1304</v>
      </c>
      <c r="F464" s="243">
        <f ca="1">+IFERROR(INDEX('Hoja de Trabajo para listado'!$A$155:$Z$1048576,MATCH($A464,'Hoja de Trabajo para listado'!$A$155:$A$1048576,0),MATCH((CUADRO!F$5&amp;$E464),'Hoja de Trabajo para listado'!$A$151:$Z$151,0)),0)+IFERROR(INDEX('Hoja de Trabajo para listado'!$AB$155:$BA$1048576,MATCH($A464,'Hoja de Trabajo para listado'!$AB$155:$AB$1048576,0),MATCH((CUADRO!F$5&amp;$E464),'Hoja de Trabajo para listado'!$AB$151:$BA$151,0)),0)+IFERROR(INDEX('Hoja de Trabajo para listado'!$BC$155:$CB$1048576,MATCH($A464,'Hoja de Trabajo para listado'!$BC$155:$BC$1048576,0),MATCH((CUADRO!F$5&amp;$E464),'Hoja de Trabajo para listado'!$BC$151:$CB$151,0)),0)+IFERROR(INDEX('Hoja de Trabajo para listado'!$DE$153:$DG$274,MATCH($A464,'Hoja de Trabajo para listado'!$DE$153:$DE$1048576,0),MATCH((CUADRO!F$5&amp;$E464),'Hoja de Trabajo para listado'!$DE$151:$DG$151,0)),0)+IFERROR(INDEX('Hoja de Trabajo para listado'!$CD$155:$DC$1048576,MATCH($A464,'Hoja de Trabajo para listado'!$CD$155:$CD$1048576,0),MATCH((CUADRO!F$5&amp;$E464),'Hoja de Trabajo para listado'!$CD$151:$DC$151,0)),0)</f>
        <v>0</v>
      </c>
      <c r="G464" s="243">
        <f ca="1">+IFERROR(INDEX('Hoja de Trabajo para listado'!$A$155:$Z$1048576,MATCH($A464,'Hoja de Trabajo para listado'!$A$155:$A$1048576,0),MATCH((CUADRO!G$5&amp;$E464),'Hoja de Trabajo para listado'!$A$151:$Z$151,0)),0)+IFERROR(INDEX('Hoja de Trabajo para listado'!$AB$155:$BA$1048576,MATCH($A464,'Hoja de Trabajo para listado'!$AB$155:$AB$1048576,0),MATCH((CUADRO!G$5&amp;$E464),'Hoja de Trabajo para listado'!$AB$151:$BA$151,0)),0)+IFERROR(INDEX('Hoja de Trabajo para listado'!$BC$155:$CB$1048576,MATCH($A464,'Hoja de Trabajo para listado'!$BC$155:$BC$1048576,0),MATCH((CUADRO!G$5&amp;$E464),'Hoja de Trabajo para listado'!$BC$151:$CB$151,0)),0)+IFERROR(INDEX('Hoja de Trabajo para listado'!$DE$153:$DG$274,MATCH($A464,'Hoja de Trabajo para listado'!$DE$153:$DE$1048576,0),MATCH((CUADRO!G$5&amp;$E464),'Hoja de Trabajo para listado'!$DE$151:$DG$151,0)),0)+IFERROR(INDEX('Hoja de Trabajo para listado'!$CD$155:$DC$1048576,MATCH($A464,'Hoja de Trabajo para listado'!$CD$155:$CD$1048576,0),MATCH((CUADRO!G$5&amp;$E464),'Hoja de Trabajo para listado'!$CD$151:$DC$151,0)),0)</f>
        <v>0</v>
      </c>
      <c r="H464" s="243">
        <f ca="1">+IFERROR(INDEX('Hoja de Trabajo para listado'!$A$155:$Z$1048576,MATCH($A464,'Hoja de Trabajo para listado'!$A$155:$A$1048576,0),MATCH((CUADRO!H$5&amp;$E464),'Hoja de Trabajo para listado'!$A$151:$Z$151,0)),0)+IFERROR(INDEX('Hoja de Trabajo para listado'!$AB$155:$BA$1048576,MATCH($A464,'Hoja de Trabajo para listado'!$AB$155:$AB$1048576,0),MATCH((CUADRO!H$5&amp;$E464),'Hoja de Trabajo para listado'!$AB$151:$BA$151,0)),0)+IFERROR(INDEX('Hoja de Trabajo para listado'!$BC$155:$CB$1048576,MATCH($A464,'Hoja de Trabajo para listado'!$BC$155:$BC$1048576,0),MATCH((CUADRO!H$5&amp;$E464),'Hoja de Trabajo para listado'!$BC$151:$CB$151,0)),0)+IFERROR(INDEX('Hoja de Trabajo para listado'!$DE$153:$DG$274,MATCH($A464,'Hoja de Trabajo para listado'!$DE$153:$DE$1048576,0),MATCH((CUADRO!H$5&amp;$E464),'Hoja de Trabajo para listado'!$DE$151:$DG$151,0)),0)+IFERROR(INDEX('Hoja de Trabajo para listado'!$CD$155:$DC$1048576,MATCH($A464,'Hoja de Trabajo para listado'!$CD$155:$CD$1048576,0),MATCH((CUADRO!H$5&amp;$E464),'Hoja de Trabajo para listado'!$CD$151:$DC$151,0)),0)</f>
        <v>0</v>
      </c>
      <c r="I464" s="243">
        <f ca="1">+IFERROR(INDEX('Hoja de Trabajo para listado'!$A$155:$Z$1048576,MATCH($A464,'Hoja de Trabajo para listado'!$A$155:$A$1048576,0),MATCH((CUADRO!I$5&amp;$E464),'Hoja de Trabajo para listado'!$A$151:$Z$151,0)),0)+IFERROR(INDEX('Hoja de Trabajo para listado'!$AB$155:$BA$1048576,MATCH($A464,'Hoja de Trabajo para listado'!$AB$155:$AB$1048576,0),MATCH((CUADRO!I$5&amp;$E464),'Hoja de Trabajo para listado'!$AB$151:$BA$151,0)),0)+IFERROR(INDEX('Hoja de Trabajo para listado'!$BC$155:$CB$1048576,MATCH($A464,'Hoja de Trabajo para listado'!$BC$155:$BC$1048576,0),MATCH((CUADRO!I$5&amp;$E464),'Hoja de Trabajo para listado'!$BC$151:$CB$151,0)),0)+IFERROR(INDEX('Hoja de Trabajo para listado'!$DE$153:$DG$274,MATCH($A464,'Hoja de Trabajo para listado'!$DE$153:$DE$1048576,0),MATCH((CUADRO!I$5&amp;$E464),'Hoja de Trabajo para listado'!$DE$151:$DG$151,0)),0)+IFERROR(INDEX('Hoja de Trabajo para listado'!$CD$155:$DC$1048576,MATCH($A464,'Hoja de Trabajo para listado'!$CD$155:$CD$1048576,0),MATCH((CUADRO!I$5&amp;$E464),'Hoja de Trabajo para listado'!$CD$151:$DC$151,0)),0)</f>
        <v>0</v>
      </c>
      <c r="J464" s="243">
        <f ca="1">+IFERROR(INDEX('Hoja de Trabajo para listado'!$A$155:$Z$1048576,MATCH($A464,'Hoja de Trabajo para listado'!$A$155:$A$1048576,0),MATCH((CUADRO!J$5&amp;$E464),'Hoja de Trabajo para listado'!$A$151:$Z$151,0)),0)+IFERROR(INDEX('Hoja de Trabajo para listado'!$AB$155:$BA$1048576,MATCH($A464,'Hoja de Trabajo para listado'!$AB$155:$AB$1048576,0),MATCH((CUADRO!J$5&amp;$E464),'Hoja de Trabajo para listado'!$AB$151:$BA$151,0)),0)+IFERROR(INDEX('Hoja de Trabajo para listado'!$BC$155:$CB$1048576,MATCH($A464,'Hoja de Trabajo para listado'!$BC$155:$BC$1048576,0),MATCH((CUADRO!J$5&amp;$E464),'Hoja de Trabajo para listado'!$BC$151:$CB$151,0)),0)+IFERROR(INDEX('Hoja de Trabajo para listado'!$DE$153:$DG$274,MATCH($A464,'Hoja de Trabajo para listado'!$DE$153:$DE$1048576,0),MATCH((CUADRO!J$5&amp;$E464),'Hoja de Trabajo para listado'!$DE$151:$DG$151,0)),0)+IFERROR(INDEX('Hoja de Trabajo para listado'!$CD$155:$DC$1048576,MATCH($A464,'Hoja de Trabajo para listado'!$CD$155:$CD$1048576,0),MATCH((CUADRO!J$5&amp;$E464),'Hoja de Trabajo para listado'!$CD$151:$DC$151,0)),0)</f>
        <v>0</v>
      </c>
      <c r="K464" s="243">
        <f ca="1">+IFERROR(INDEX('Hoja de Trabajo para listado'!$A$155:$Z$1048576,MATCH($A464,'Hoja de Trabajo para listado'!$A$155:$A$1048576,0),MATCH((CUADRO!K$5&amp;$E464),'Hoja de Trabajo para listado'!$A$151:$Z$151,0)),0)+IFERROR(INDEX('Hoja de Trabajo para listado'!$AB$155:$BA$1048576,MATCH($A464,'Hoja de Trabajo para listado'!$AB$155:$AB$1048576,0),MATCH((CUADRO!K$5&amp;$E464),'Hoja de Trabajo para listado'!$AB$151:$BA$151,0)),0)+IFERROR(INDEX('Hoja de Trabajo para listado'!$BC$155:$CB$1048576,MATCH($A464,'Hoja de Trabajo para listado'!$BC$155:$BC$1048576,0),MATCH((CUADRO!K$5&amp;$E464),'Hoja de Trabajo para listado'!$BC$151:$CB$151,0)),0)+IFERROR(INDEX('Hoja de Trabajo para listado'!$DE$153:$DG$274,MATCH($A464,'Hoja de Trabajo para listado'!$DE$153:$DE$1048576,0),MATCH((CUADRO!K$5&amp;$E464),'Hoja de Trabajo para listado'!$DE$151:$DG$151,0)),0)+IFERROR(INDEX('Hoja de Trabajo para listado'!$CD$155:$DC$1048576,MATCH($A464,'Hoja de Trabajo para listado'!$CD$155:$CD$1048576,0),MATCH((CUADRO!K$5&amp;$E464),'Hoja de Trabajo para listado'!$CD$151:$DC$151,0)),0)</f>
        <v>0</v>
      </c>
      <c r="L464" s="243">
        <f ca="1">+IFERROR(INDEX('Hoja de Trabajo para listado'!$A$155:$Z$1048576,MATCH($A464,'Hoja de Trabajo para listado'!$A$155:$A$1048576,0),MATCH((CUADRO!L$5&amp;$E464),'Hoja de Trabajo para listado'!$A$151:$Z$151,0)),0)+IFERROR(INDEX('Hoja de Trabajo para listado'!$AB$155:$BA$1048576,MATCH($A464,'Hoja de Trabajo para listado'!$AB$155:$AB$1048576,0),MATCH((CUADRO!L$5&amp;$E464),'Hoja de Trabajo para listado'!$AB$151:$BA$151,0)),0)+IFERROR(INDEX('Hoja de Trabajo para listado'!$BC$155:$CB$1048576,MATCH($A464,'Hoja de Trabajo para listado'!$BC$155:$BC$1048576,0),MATCH((CUADRO!L$5&amp;$E464),'Hoja de Trabajo para listado'!$BC$151:$CB$151,0)),0)+IFERROR(INDEX('Hoja de Trabajo para listado'!$DE$153:$DG$274,MATCH($A464,'Hoja de Trabajo para listado'!$DE$153:$DE$1048576,0),MATCH((CUADRO!L$5&amp;$E464),'Hoja de Trabajo para listado'!$DE$151:$DG$151,0)),0)+IFERROR(INDEX('Hoja de Trabajo para listado'!$CD$155:$DC$1048576,MATCH($A464,'Hoja de Trabajo para listado'!$CD$155:$CD$1048576,0),MATCH((CUADRO!L$5&amp;$E464),'Hoja de Trabajo para listado'!$CD$151:$DC$151,0)),0)</f>
        <v>0</v>
      </c>
      <c r="M464" s="243">
        <f ca="1">+IFERROR(INDEX('Hoja de Trabajo para listado'!$A$155:$Z$1048576,MATCH($A464,'Hoja de Trabajo para listado'!$A$155:$A$1048576,0),MATCH((CUADRO!M$5&amp;$E464),'Hoja de Trabajo para listado'!$A$151:$Z$151,0)),0)+IFERROR(INDEX('Hoja de Trabajo para listado'!$AB$155:$BA$1048576,MATCH($A464,'Hoja de Trabajo para listado'!$AB$155:$AB$1048576,0),MATCH((CUADRO!M$5&amp;$E464),'Hoja de Trabajo para listado'!$AB$151:$BA$151,0)),0)+IFERROR(INDEX('Hoja de Trabajo para listado'!$BC$155:$CB$1048576,MATCH($A464,'Hoja de Trabajo para listado'!$BC$155:$BC$1048576,0),MATCH((CUADRO!M$5&amp;$E464),'Hoja de Trabajo para listado'!$BC$151:$CB$151,0)),0)+IFERROR(INDEX('Hoja de Trabajo para listado'!$DE$153:$DG$274,MATCH($A464,'Hoja de Trabajo para listado'!$DE$153:$DE$1048576,0),MATCH((CUADRO!M$5&amp;$E464),'Hoja de Trabajo para listado'!$DE$151:$DG$151,0)),0)+IFERROR(INDEX('Hoja de Trabajo para listado'!$CD$155:$DC$1048576,MATCH($A464,'Hoja de Trabajo para listado'!$CD$155:$CD$1048576,0),MATCH((CUADRO!M$5&amp;$E464),'Hoja de Trabajo para listado'!$CD$151:$DC$151,0)),0)</f>
        <v>0</v>
      </c>
      <c r="N464" s="243">
        <f ca="1">+IFERROR(INDEX('Hoja de Trabajo para listado'!$A$155:$Z$1048576,MATCH($A464,'Hoja de Trabajo para listado'!$A$155:$A$1048576,0),MATCH((CUADRO!N$5&amp;$E464),'Hoja de Trabajo para listado'!$A$151:$Z$151,0)),0)+IFERROR(INDEX('Hoja de Trabajo para listado'!$AB$155:$BA$1048576,MATCH($A464,'Hoja de Trabajo para listado'!$AB$155:$AB$1048576,0),MATCH((CUADRO!N$5&amp;$E464),'Hoja de Trabajo para listado'!$AB$151:$BA$151,0)),0)+IFERROR(INDEX('Hoja de Trabajo para listado'!$BC$155:$CB$1048576,MATCH($A464,'Hoja de Trabajo para listado'!$BC$155:$BC$1048576,0),MATCH((CUADRO!N$5&amp;$E464),'Hoja de Trabajo para listado'!$BC$151:$CB$151,0)),0)+IFERROR(INDEX('Hoja de Trabajo para listado'!$DE$153:$DG$274,MATCH($A464,'Hoja de Trabajo para listado'!$DE$153:$DE$1048576,0),MATCH((CUADRO!N$5&amp;$E464),'Hoja de Trabajo para listado'!$DE$151:$DG$151,0)),0)+IFERROR(INDEX('Hoja de Trabajo para listado'!$CD$155:$DC$1048576,MATCH($A464,'Hoja de Trabajo para listado'!$CD$155:$CD$1048576,0),MATCH((CUADRO!N$5&amp;$E464),'Hoja de Trabajo para listado'!$CD$151:$DC$151,0)),0)</f>
        <v>0</v>
      </c>
      <c r="O464" s="243">
        <f ca="1">+IFERROR(INDEX('Hoja de Trabajo para listado'!$A$155:$Z$1048576,MATCH($A464,'Hoja de Trabajo para listado'!$A$155:$A$1048576,0),MATCH((CUADRO!O$5&amp;$E464),'Hoja de Trabajo para listado'!$A$151:$Z$151,0)),0)+IFERROR(INDEX('Hoja de Trabajo para listado'!$AB$155:$BA$1048576,MATCH($A464,'Hoja de Trabajo para listado'!$AB$155:$AB$1048576,0),MATCH((CUADRO!O$5&amp;$E464),'Hoja de Trabajo para listado'!$AB$151:$BA$151,0)),0)+IFERROR(INDEX('Hoja de Trabajo para listado'!$BC$155:$CB$1048576,MATCH($A464,'Hoja de Trabajo para listado'!$BC$155:$BC$1048576,0),MATCH((CUADRO!O$5&amp;$E464),'Hoja de Trabajo para listado'!$BC$151:$CB$151,0)),0)+IFERROR(INDEX('Hoja de Trabajo para listado'!$DE$153:$DG$274,MATCH($A464,'Hoja de Trabajo para listado'!$DE$153:$DE$1048576,0),MATCH((CUADRO!O$5&amp;$E464),'Hoja de Trabajo para listado'!$DE$151:$DG$151,0)),0)+IFERROR(INDEX('Hoja de Trabajo para listado'!$CD$155:$DC$1048576,MATCH($A464,'Hoja de Trabajo para listado'!$CD$155:$CD$1048576,0),MATCH((CUADRO!O$5&amp;$E464),'Hoja de Trabajo para listado'!$CD$151:$DC$151,0)),0)</f>
        <v>0</v>
      </c>
      <c r="P464" s="243">
        <f ca="1">+IFERROR(INDEX('Hoja de Trabajo para listado'!$A$155:$Z$1048576,MATCH($A464,'Hoja de Trabajo para listado'!$A$155:$A$1048576,0),MATCH((CUADRO!P$5&amp;$E464),'Hoja de Trabajo para listado'!$A$151:$Z$151,0)),0)+IFERROR(INDEX('Hoja de Trabajo para listado'!$AB$155:$BA$1048576,MATCH($A464,'Hoja de Trabajo para listado'!$AB$155:$AB$1048576,0),MATCH((CUADRO!P$5&amp;$E464),'Hoja de Trabajo para listado'!$AB$151:$BA$151,0)),0)+IFERROR(INDEX('Hoja de Trabajo para listado'!$BC$155:$CB$1048576,MATCH($A464,'Hoja de Trabajo para listado'!$BC$155:$BC$1048576,0),MATCH((CUADRO!P$5&amp;$E464),'Hoja de Trabajo para listado'!$BC$151:$CB$151,0)),0)+IFERROR(INDEX('Hoja de Trabajo para listado'!$DE$153:$DG$274,MATCH($A464,'Hoja de Trabajo para listado'!$DE$153:$DE$1048576,0),MATCH((CUADRO!P$5&amp;$E464),'Hoja de Trabajo para listado'!$DE$151:$DG$151,0)),0)+IFERROR(INDEX('Hoja de Trabajo para listado'!$CD$155:$DC$1048576,MATCH($A464,'Hoja de Trabajo para listado'!$CD$155:$CD$1048576,0),MATCH((CUADRO!P$5&amp;$E464),'Hoja de Trabajo para listado'!$CD$151:$DC$151,0)),0)</f>
        <v>0</v>
      </c>
      <c r="Q464" s="243">
        <f ca="1">+IFERROR(INDEX('Hoja de Trabajo para listado'!$A$155:$Z$1048576,MATCH($A464,'Hoja de Trabajo para listado'!$A$155:$A$1048576,0),MATCH((CUADRO!Q$5&amp;$E464),'Hoja de Trabajo para listado'!$A$151:$Z$151,0)),0)+IFERROR(INDEX('Hoja de Trabajo para listado'!$AB$155:$BA$1048576,MATCH($A464,'Hoja de Trabajo para listado'!$AB$155:$AB$1048576,0),MATCH((CUADRO!Q$5&amp;$E464),'Hoja de Trabajo para listado'!$AB$151:$BA$151,0)),0)+IFERROR(INDEX('Hoja de Trabajo para listado'!$BC$155:$CB$1048576,MATCH($A464,'Hoja de Trabajo para listado'!$BC$155:$BC$1048576,0),MATCH((CUADRO!Q$5&amp;$E464),'Hoja de Trabajo para listado'!$BC$151:$CB$151,0)),0)+IFERROR(INDEX('Hoja de Trabajo para listado'!$DE$153:$DG$274,MATCH($A464,'Hoja de Trabajo para listado'!$DE$153:$DE$1048576,0),MATCH((CUADRO!Q$5&amp;$E464),'Hoja de Trabajo para listado'!$DE$151:$DG$151,0)),0)+IFERROR(INDEX('Hoja de Trabajo para listado'!$CD$155:$DC$1048576,MATCH($A464,'Hoja de Trabajo para listado'!$CD$155:$CD$1048576,0),MATCH((CUADRO!Q$5&amp;$E464),'Hoja de Trabajo para listado'!$CD$151:$DC$151,0)),0)</f>
        <v>0</v>
      </c>
      <c r="R464" s="243">
        <f t="shared" ca="1" si="17"/>
        <v>0</v>
      </c>
      <c r="S464" s="249"/>
      <c r="T464" s="243">
        <f ca="1">+T465</f>
        <v>0</v>
      </c>
      <c r="U464" s="242">
        <f t="shared" si="18"/>
        <v>1</v>
      </c>
      <c r="V464" s="333" t="str">
        <f>+VLOOKUP(A464,bd_lista!$A$3:$E$590,5,FALSE)</f>
        <v>Gobiernos Autonomos Municipales</v>
      </c>
      <c r="W464" s="391" t="str">
        <f>+V464</f>
        <v>Gobiernos Autonomos Municipales</v>
      </c>
      <c r="X464" s="242">
        <f>+VLOOKUP(A464,[4]Sheet1!$A$13:$D$744,4,FALSE)</f>
        <v>0</v>
      </c>
      <c r="Y464" s="242" t="e">
        <f>+VLOOKUP(X464,bd_lista!$A$3:$C$590,3,FALSE)</f>
        <v>#N/A</v>
      </c>
      <c r="Z464" s="294">
        <f>+X464</f>
        <v>0</v>
      </c>
      <c r="AA464" s="295" t="e">
        <f>+Y464</f>
        <v>#N/A</v>
      </c>
    </row>
    <row r="465" spans="1:27" customFormat="1" ht="15" hidden="1" customHeight="1">
      <c r="A465" s="32">
        <v>1114</v>
      </c>
      <c r="B465" s="388"/>
      <c r="C465" s="247" t="str">
        <f>+VLOOKUP(A465,bd_lista!$A$3:$C$590,3,FALSE)</f>
        <v>Gobierno Autónomo Municipal de El Villar</v>
      </c>
      <c r="D465" s="390"/>
      <c r="E465" s="244" t="s">
        <v>1305</v>
      </c>
      <c r="F465" s="243">
        <f ca="1">+IFERROR(INDEX('Hoja de Trabajo para listado'!$A$155:$Z$1048576,MATCH($A465,'Hoja de Trabajo para listado'!$A$155:$A$1048576,0),MATCH((CUADRO!F$5&amp;$E465),'Hoja de Trabajo para listado'!$A$151:$Z$151,0)),0)+IFERROR(INDEX('Hoja de Trabajo para listado'!$AB$155:$BA$1048576,MATCH($A465,'Hoja de Trabajo para listado'!$AB$155:$AB$1048576,0),MATCH((CUADRO!F$5&amp;$E465),'Hoja de Trabajo para listado'!$AB$151:$BA$151,0)),0)+IFERROR(INDEX('Hoja de Trabajo para listado'!$BC$155:$CB$1048576,MATCH($A465,'Hoja de Trabajo para listado'!$BC$155:$BC$1048576,0),MATCH((CUADRO!F$5&amp;$E465),'Hoja de Trabajo para listado'!$BC$151:$CB$151,0)),0)+IFERROR(INDEX('Hoja de Trabajo para listado'!$DE$153:$DG$274,MATCH($A465,'Hoja de Trabajo para listado'!$DE$153:$DE$1048576,0),MATCH((CUADRO!F$5&amp;$E465),'Hoja de Trabajo para listado'!$DE$151:$DG$151,0)),0)+IFERROR(INDEX('Hoja de Trabajo para listado'!$CD$155:$DC$1048576,MATCH($A465,'Hoja de Trabajo para listado'!$CD$155:$CD$1048576,0),MATCH((CUADRO!F$5&amp;$E465),'Hoja de Trabajo para listado'!$CD$151:$DC$151,0)),0)</f>
        <v>0</v>
      </c>
      <c r="G465" s="243">
        <f ca="1">+IFERROR(INDEX('Hoja de Trabajo para listado'!$A$155:$Z$1048576,MATCH($A465,'Hoja de Trabajo para listado'!$A$155:$A$1048576,0),MATCH((CUADRO!G$5&amp;$E465),'Hoja de Trabajo para listado'!$A$151:$Z$151,0)),0)+IFERROR(INDEX('Hoja de Trabajo para listado'!$AB$155:$BA$1048576,MATCH($A465,'Hoja de Trabajo para listado'!$AB$155:$AB$1048576,0),MATCH((CUADRO!G$5&amp;$E465),'Hoja de Trabajo para listado'!$AB$151:$BA$151,0)),0)+IFERROR(INDEX('Hoja de Trabajo para listado'!$BC$155:$CB$1048576,MATCH($A465,'Hoja de Trabajo para listado'!$BC$155:$BC$1048576,0),MATCH((CUADRO!G$5&amp;$E465),'Hoja de Trabajo para listado'!$BC$151:$CB$151,0)),0)+IFERROR(INDEX('Hoja de Trabajo para listado'!$DE$153:$DG$274,MATCH($A465,'Hoja de Trabajo para listado'!$DE$153:$DE$1048576,0),MATCH((CUADRO!G$5&amp;$E465),'Hoja de Trabajo para listado'!$DE$151:$DG$151,0)),0)+IFERROR(INDEX('Hoja de Trabajo para listado'!$CD$155:$DC$1048576,MATCH($A465,'Hoja de Trabajo para listado'!$CD$155:$CD$1048576,0),MATCH((CUADRO!G$5&amp;$E465),'Hoja de Trabajo para listado'!$CD$151:$DC$151,0)),0)</f>
        <v>0</v>
      </c>
      <c r="H465" s="243">
        <f ca="1">+IFERROR(INDEX('Hoja de Trabajo para listado'!$A$155:$Z$1048576,MATCH($A465,'Hoja de Trabajo para listado'!$A$155:$A$1048576,0),MATCH((CUADRO!H$5&amp;$E465),'Hoja de Trabajo para listado'!$A$151:$Z$151,0)),0)+IFERROR(INDEX('Hoja de Trabajo para listado'!$AB$155:$BA$1048576,MATCH($A465,'Hoja de Trabajo para listado'!$AB$155:$AB$1048576,0),MATCH((CUADRO!H$5&amp;$E465),'Hoja de Trabajo para listado'!$AB$151:$BA$151,0)),0)+IFERROR(INDEX('Hoja de Trabajo para listado'!$BC$155:$CB$1048576,MATCH($A465,'Hoja de Trabajo para listado'!$BC$155:$BC$1048576,0),MATCH((CUADRO!H$5&amp;$E465),'Hoja de Trabajo para listado'!$BC$151:$CB$151,0)),0)+IFERROR(INDEX('Hoja de Trabajo para listado'!$DE$153:$DG$274,MATCH($A465,'Hoja de Trabajo para listado'!$DE$153:$DE$1048576,0),MATCH((CUADRO!H$5&amp;$E465),'Hoja de Trabajo para listado'!$DE$151:$DG$151,0)),0)+IFERROR(INDEX('Hoja de Trabajo para listado'!$CD$155:$DC$1048576,MATCH($A465,'Hoja de Trabajo para listado'!$CD$155:$CD$1048576,0),MATCH((CUADRO!H$5&amp;$E465),'Hoja de Trabajo para listado'!$CD$151:$DC$151,0)),0)</f>
        <v>0</v>
      </c>
      <c r="I465" s="243">
        <f ca="1">+IFERROR(INDEX('Hoja de Trabajo para listado'!$A$155:$Z$1048576,MATCH($A465,'Hoja de Trabajo para listado'!$A$155:$A$1048576,0),MATCH((CUADRO!I$5&amp;$E465),'Hoja de Trabajo para listado'!$A$151:$Z$151,0)),0)+IFERROR(INDEX('Hoja de Trabajo para listado'!$AB$155:$BA$1048576,MATCH($A465,'Hoja de Trabajo para listado'!$AB$155:$AB$1048576,0),MATCH((CUADRO!I$5&amp;$E465),'Hoja de Trabajo para listado'!$AB$151:$BA$151,0)),0)+IFERROR(INDEX('Hoja de Trabajo para listado'!$BC$155:$CB$1048576,MATCH($A465,'Hoja de Trabajo para listado'!$BC$155:$BC$1048576,0),MATCH((CUADRO!I$5&amp;$E465),'Hoja de Trabajo para listado'!$BC$151:$CB$151,0)),0)+IFERROR(INDEX('Hoja de Trabajo para listado'!$DE$153:$DG$274,MATCH($A465,'Hoja de Trabajo para listado'!$DE$153:$DE$1048576,0),MATCH((CUADRO!I$5&amp;$E465),'Hoja de Trabajo para listado'!$DE$151:$DG$151,0)),0)+IFERROR(INDEX('Hoja de Trabajo para listado'!$CD$155:$DC$1048576,MATCH($A465,'Hoja de Trabajo para listado'!$CD$155:$CD$1048576,0),MATCH((CUADRO!I$5&amp;$E465),'Hoja de Trabajo para listado'!$CD$151:$DC$151,0)),0)</f>
        <v>0</v>
      </c>
      <c r="J465" s="243">
        <f ca="1">+IFERROR(INDEX('Hoja de Trabajo para listado'!$A$155:$Z$1048576,MATCH($A465,'Hoja de Trabajo para listado'!$A$155:$A$1048576,0),MATCH((CUADRO!J$5&amp;$E465),'Hoja de Trabajo para listado'!$A$151:$Z$151,0)),0)+IFERROR(INDEX('Hoja de Trabajo para listado'!$AB$155:$BA$1048576,MATCH($A465,'Hoja de Trabajo para listado'!$AB$155:$AB$1048576,0),MATCH((CUADRO!J$5&amp;$E465),'Hoja de Trabajo para listado'!$AB$151:$BA$151,0)),0)+IFERROR(INDEX('Hoja de Trabajo para listado'!$BC$155:$CB$1048576,MATCH($A465,'Hoja de Trabajo para listado'!$BC$155:$BC$1048576,0),MATCH((CUADRO!J$5&amp;$E465),'Hoja de Trabajo para listado'!$BC$151:$CB$151,0)),0)+IFERROR(INDEX('Hoja de Trabajo para listado'!$DE$153:$DG$274,MATCH($A465,'Hoja de Trabajo para listado'!$DE$153:$DE$1048576,0),MATCH((CUADRO!J$5&amp;$E465),'Hoja de Trabajo para listado'!$DE$151:$DG$151,0)),0)+IFERROR(INDEX('Hoja de Trabajo para listado'!$CD$155:$DC$1048576,MATCH($A465,'Hoja de Trabajo para listado'!$CD$155:$CD$1048576,0),MATCH((CUADRO!J$5&amp;$E465),'Hoja de Trabajo para listado'!$CD$151:$DC$151,0)),0)</f>
        <v>0</v>
      </c>
      <c r="K465" s="243">
        <f ca="1">+IFERROR(INDEX('Hoja de Trabajo para listado'!$A$155:$Z$1048576,MATCH($A465,'Hoja de Trabajo para listado'!$A$155:$A$1048576,0),MATCH((CUADRO!K$5&amp;$E465),'Hoja de Trabajo para listado'!$A$151:$Z$151,0)),0)+IFERROR(INDEX('Hoja de Trabajo para listado'!$AB$155:$BA$1048576,MATCH($A465,'Hoja de Trabajo para listado'!$AB$155:$AB$1048576,0),MATCH((CUADRO!K$5&amp;$E465),'Hoja de Trabajo para listado'!$AB$151:$BA$151,0)),0)+IFERROR(INDEX('Hoja de Trabajo para listado'!$BC$155:$CB$1048576,MATCH($A465,'Hoja de Trabajo para listado'!$BC$155:$BC$1048576,0),MATCH((CUADRO!K$5&amp;$E465),'Hoja de Trabajo para listado'!$BC$151:$CB$151,0)),0)+IFERROR(INDEX('Hoja de Trabajo para listado'!$DE$153:$DG$274,MATCH($A465,'Hoja de Trabajo para listado'!$DE$153:$DE$1048576,0),MATCH((CUADRO!K$5&amp;$E465),'Hoja de Trabajo para listado'!$DE$151:$DG$151,0)),0)+IFERROR(INDEX('Hoja de Trabajo para listado'!$CD$155:$DC$1048576,MATCH($A465,'Hoja de Trabajo para listado'!$CD$155:$CD$1048576,0),MATCH((CUADRO!K$5&amp;$E465),'Hoja de Trabajo para listado'!$CD$151:$DC$151,0)),0)</f>
        <v>0</v>
      </c>
      <c r="L465" s="243">
        <f ca="1">+IFERROR(INDEX('Hoja de Trabajo para listado'!$A$155:$Z$1048576,MATCH($A465,'Hoja de Trabajo para listado'!$A$155:$A$1048576,0),MATCH((CUADRO!L$5&amp;$E465),'Hoja de Trabajo para listado'!$A$151:$Z$151,0)),0)+IFERROR(INDEX('Hoja de Trabajo para listado'!$AB$155:$BA$1048576,MATCH($A465,'Hoja de Trabajo para listado'!$AB$155:$AB$1048576,0),MATCH((CUADRO!L$5&amp;$E465),'Hoja de Trabajo para listado'!$AB$151:$BA$151,0)),0)+IFERROR(INDEX('Hoja de Trabajo para listado'!$BC$155:$CB$1048576,MATCH($A465,'Hoja de Trabajo para listado'!$BC$155:$BC$1048576,0),MATCH((CUADRO!L$5&amp;$E465),'Hoja de Trabajo para listado'!$BC$151:$CB$151,0)),0)+IFERROR(INDEX('Hoja de Trabajo para listado'!$DE$153:$DG$274,MATCH($A465,'Hoja de Trabajo para listado'!$DE$153:$DE$1048576,0),MATCH((CUADRO!L$5&amp;$E465),'Hoja de Trabajo para listado'!$DE$151:$DG$151,0)),0)+IFERROR(INDEX('Hoja de Trabajo para listado'!$CD$155:$DC$1048576,MATCH($A465,'Hoja de Trabajo para listado'!$CD$155:$CD$1048576,0),MATCH((CUADRO!L$5&amp;$E465),'Hoja de Trabajo para listado'!$CD$151:$DC$151,0)),0)</f>
        <v>0</v>
      </c>
      <c r="M465" s="243">
        <f ca="1">+IFERROR(INDEX('Hoja de Trabajo para listado'!$A$155:$Z$1048576,MATCH($A465,'Hoja de Trabajo para listado'!$A$155:$A$1048576,0),MATCH((CUADRO!M$5&amp;$E465),'Hoja de Trabajo para listado'!$A$151:$Z$151,0)),0)+IFERROR(INDEX('Hoja de Trabajo para listado'!$AB$155:$BA$1048576,MATCH($A465,'Hoja de Trabajo para listado'!$AB$155:$AB$1048576,0),MATCH((CUADRO!M$5&amp;$E465),'Hoja de Trabajo para listado'!$AB$151:$BA$151,0)),0)+IFERROR(INDEX('Hoja de Trabajo para listado'!$BC$155:$CB$1048576,MATCH($A465,'Hoja de Trabajo para listado'!$BC$155:$BC$1048576,0),MATCH((CUADRO!M$5&amp;$E465),'Hoja de Trabajo para listado'!$BC$151:$CB$151,0)),0)+IFERROR(INDEX('Hoja de Trabajo para listado'!$DE$153:$DG$274,MATCH($A465,'Hoja de Trabajo para listado'!$DE$153:$DE$1048576,0),MATCH((CUADRO!M$5&amp;$E465),'Hoja de Trabajo para listado'!$DE$151:$DG$151,0)),0)+IFERROR(INDEX('Hoja de Trabajo para listado'!$CD$155:$DC$1048576,MATCH($A465,'Hoja de Trabajo para listado'!$CD$155:$CD$1048576,0),MATCH((CUADRO!M$5&amp;$E465),'Hoja de Trabajo para listado'!$CD$151:$DC$151,0)),0)</f>
        <v>0</v>
      </c>
      <c r="N465" s="243">
        <f ca="1">+IFERROR(INDEX('Hoja de Trabajo para listado'!$A$155:$Z$1048576,MATCH($A465,'Hoja de Trabajo para listado'!$A$155:$A$1048576,0),MATCH((CUADRO!N$5&amp;$E465),'Hoja de Trabajo para listado'!$A$151:$Z$151,0)),0)+IFERROR(INDEX('Hoja de Trabajo para listado'!$AB$155:$BA$1048576,MATCH($A465,'Hoja de Trabajo para listado'!$AB$155:$AB$1048576,0),MATCH((CUADRO!N$5&amp;$E465),'Hoja de Trabajo para listado'!$AB$151:$BA$151,0)),0)+IFERROR(INDEX('Hoja de Trabajo para listado'!$BC$155:$CB$1048576,MATCH($A465,'Hoja de Trabajo para listado'!$BC$155:$BC$1048576,0),MATCH((CUADRO!N$5&amp;$E465),'Hoja de Trabajo para listado'!$BC$151:$CB$151,0)),0)+IFERROR(INDEX('Hoja de Trabajo para listado'!$DE$153:$DG$274,MATCH($A465,'Hoja de Trabajo para listado'!$DE$153:$DE$1048576,0),MATCH((CUADRO!N$5&amp;$E465),'Hoja de Trabajo para listado'!$DE$151:$DG$151,0)),0)+IFERROR(INDEX('Hoja de Trabajo para listado'!$CD$155:$DC$1048576,MATCH($A465,'Hoja de Trabajo para listado'!$CD$155:$CD$1048576,0),MATCH((CUADRO!N$5&amp;$E465),'Hoja de Trabajo para listado'!$CD$151:$DC$151,0)),0)</f>
        <v>0</v>
      </c>
      <c r="O465" s="243">
        <f ca="1">+IFERROR(INDEX('Hoja de Trabajo para listado'!$A$155:$Z$1048576,MATCH($A465,'Hoja de Trabajo para listado'!$A$155:$A$1048576,0),MATCH((CUADRO!O$5&amp;$E465),'Hoja de Trabajo para listado'!$A$151:$Z$151,0)),0)+IFERROR(INDEX('Hoja de Trabajo para listado'!$AB$155:$BA$1048576,MATCH($A465,'Hoja de Trabajo para listado'!$AB$155:$AB$1048576,0),MATCH((CUADRO!O$5&amp;$E465),'Hoja de Trabajo para listado'!$AB$151:$BA$151,0)),0)+IFERROR(INDEX('Hoja de Trabajo para listado'!$BC$155:$CB$1048576,MATCH($A465,'Hoja de Trabajo para listado'!$BC$155:$BC$1048576,0),MATCH((CUADRO!O$5&amp;$E465),'Hoja de Trabajo para listado'!$BC$151:$CB$151,0)),0)+IFERROR(INDEX('Hoja de Trabajo para listado'!$DE$153:$DG$274,MATCH($A465,'Hoja de Trabajo para listado'!$DE$153:$DE$1048576,0),MATCH((CUADRO!O$5&amp;$E465),'Hoja de Trabajo para listado'!$DE$151:$DG$151,0)),0)+IFERROR(INDEX('Hoja de Trabajo para listado'!$CD$155:$DC$1048576,MATCH($A465,'Hoja de Trabajo para listado'!$CD$155:$CD$1048576,0),MATCH((CUADRO!O$5&amp;$E465),'Hoja de Trabajo para listado'!$CD$151:$DC$151,0)),0)</f>
        <v>0</v>
      </c>
      <c r="P465" s="243">
        <f ca="1">+IFERROR(INDEX('Hoja de Trabajo para listado'!$A$155:$Z$1048576,MATCH($A465,'Hoja de Trabajo para listado'!$A$155:$A$1048576,0),MATCH((CUADRO!P$5&amp;$E465),'Hoja de Trabajo para listado'!$A$151:$Z$151,0)),0)+IFERROR(INDEX('Hoja de Trabajo para listado'!$AB$155:$BA$1048576,MATCH($A465,'Hoja de Trabajo para listado'!$AB$155:$AB$1048576,0),MATCH((CUADRO!P$5&amp;$E465),'Hoja de Trabajo para listado'!$AB$151:$BA$151,0)),0)+IFERROR(INDEX('Hoja de Trabajo para listado'!$BC$155:$CB$1048576,MATCH($A465,'Hoja de Trabajo para listado'!$BC$155:$BC$1048576,0),MATCH((CUADRO!P$5&amp;$E465),'Hoja de Trabajo para listado'!$BC$151:$CB$151,0)),0)+IFERROR(INDEX('Hoja de Trabajo para listado'!$DE$153:$DG$274,MATCH($A465,'Hoja de Trabajo para listado'!$DE$153:$DE$1048576,0),MATCH((CUADRO!P$5&amp;$E465),'Hoja de Trabajo para listado'!$DE$151:$DG$151,0)),0)+IFERROR(INDEX('Hoja de Trabajo para listado'!$CD$155:$DC$1048576,MATCH($A465,'Hoja de Trabajo para listado'!$CD$155:$CD$1048576,0),MATCH((CUADRO!P$5&amp;$E465),'Hoja de Trabajo para listado'!$CD$151:$DC$151,0)),0)</f>
        <v>0</v>
      </c>
      <c r="Q465" s="243">
        <f ca="1">+IFERROR(INDEX('Hoja de Trabajo para listado'!$A$155:$Z$1048576,MATCH($A465,'Hoja de Trabajo para listado'!$A$155:$A$1048576,0),MATCH((CUADRO!Q$5&amp;$E465),'Hoja de Trabajo para listado'!$A$151:$Z$151,0)),0)+IFERROR(INDEX('Hoja de Trabajo para listado'!$AB$155:$BA$1048576,MATCH($A465,'Hoja de Trabajo para listado'!$AB$155:$AB$1048576,0),MATCH((CUADRO!Q$5&amp;$E465),'Hoja de Trabajo para listado'!$AB$151:$BA$151,0)),0)+IFERROR(INDEX('Hoja de Trabajo para listado'!$BC$155:$CB$1048576,MATCH($A465,'Hoja de Trabajo para listado'!$BC$155:$BC$1048576,0),MATCH((CUADRO!Q$5&amp;$E465),'Hoja de Trabajo para listado'!$BC$151:$CB$151,0)),0)+IFERROR(INDEX('Hoja de Trabajo para listado'!$DE$153:$DG$274,MATCH($A465,'Hoja de Trabajo para listado'!$DE$153:$DE$1048576,0),MATCH((CUADRO!Q$5&amp;$E465),'Hoja de Trabajo para listado'!$DE$151:$DG$151,0)),0)+IFERROR(INDEX('Hoja de Trabajo para listado'!$CD$155:$DC$1048576,MATCH($A465,'Hoja de Trabajo para listado'!$CD$155:$CD$1048576,0),MATCH((CUADRO!Q$5&amp;$E465),'Hoja de Trabajo para listado'!$CD$151:$DC$151,0)),0)</f>
        <v>0</v>
      </c>
      <c r="R465" s="243">
        <f t="shared" ca="1" si="17"/>
        <v>0</v>
      </c>
      <c r="S465" s="249">
        <f ca="1">+R464+R465</f>
        <v>0</v>
      </c>
      <c r="T465" s="243">
        <f ca="1">+S465</f>
        <v>0</v>
      </c>
      <c r="U465" s="242">
        <f t="shared" si="18"/>
        <v>2</v>
      </c>
      <c r="V465" s="333" t="str">
        <f>+VLOOKUP(A465,bd_lista!$A$3:$E$590,5,FALSE)</f>
        <v>Gobiernos Autonomos Municipales</v>
      </c>
      <c r="W465" s="392"/>
      <c r="X465" s="242">
        <f>+VLOOKUP(A465,[4]Sheet1!$A$13:$D$744,4,FALSE)</f>
        <v>0</v>
      </c>
      <c r="Y465" s="242" t="e">
        <f>+VLOOKUP(X465,bd_lista!$A$3:$C$590,3,FALSE)</f>
        <v>#N/A</v>
      </c>
      <c r="Z465" s="292"/>
      <c r="AA465" s="293"/>
    </row>
    <row r="466" spans="1:27" customFormat="1" ht="15" hidden="1" customHeight="1">
      <c r="A466" s="32">
        <v>1115</v>
      </c>
      <c r="B466" s="387">
        <f>+A466</f>
        <v>1115</v>
      </c>
      <c r="C466" s="247" t="str">
        <f>+VLOOKUP(A466,bd_lista!$A$3:$C$590,3,FALSE)</f>
        <v>Gobierno Autónomo Municipal de Monteagudo</v>
      </c>
      <c r="D466" s="389" t="str">
        <f>+C466</f>
        <v>Gobierno Autónomo Municipal de Monteagudo</v>
      </c>
      <c r="E466" s="242" t="s">
        <v>1304</v>
      </c>
      <c r="F466" s="243">
        <f ca="1">+IFERROR(INDEX('Hoja de Trabajo para listado'!$A$155:$Z$1048576,MATCH($A466,'Hoja de Trabajo para listado'!$A$155:$A$1048576,0),MATCH((CUADRO!F$5&amp;$E466),'Hoja de Trabajo para listado'!$A$151:$Z$151,0)),0)+IFERROR(INDEX('Hoja de Trabajo para listado'!$AB$155:$BA$1048576,MATCH($A466,'Hoja de Trabajo para listado'!$AB$155:$AB$1048576,0),MATCH((CUADRO!F$5&amp;$E466),'Hoja de Trabajo para listado'!$AB$151:$BA$151,0)),0)+IFERROR(INDEX('Hoja de Trabajo para listado'!$BC$155:$CB$1048576,MATCH($A466,'Hoja de Trabajo para listado'!$BC$155:$BC$1048576,0),MATCH((CUADRO!F$5&amp;$E466),'Hoja de Trabajo para listado'!$BC$151:$CB$151,0)),0)+IFERROR(INDEX('Hoja de Trabajo para listado'!$DE$153:$DG$274,MATCH($A466,'Hoja de Trabajo para listado'!$DE$153:$DE$1048576,0),MATCH((CUADRO!F$5&amp;$E466),'Hoja de Trabajo para listado'!$DE$151:$DG$151,0)),0)+IFERROR(INDEX('Hoja de Trabajo para listado'!$CD$155:$DC$1048576,MATCH($A466,'Hoja de Trabajo para listado'!$CD$155:$CD$1048576,0),MATCH((CUADRO!F$5&amp;$E466),'Hoja de Trabajo para listado'!$CD$151:$DC$151,0)),0)</f>
        <v>0</v>
      </c>
      <c r="G466" s="243">
        <f ca="1">+IFERROR(INDEX('Hoja de Trabajo para listado'!$A$155:$Z$1048576,MATCH($A466,'Hoja de Trabajo para listado'!$A$155:$A$1048576,0),MATCH((CUADRO!G$5&amp;$E466),'Hoja de Trabajo para listado'!$A$151:$Z$151,0)),0)+IFERROR(INDEX('Hoja de Trabajo para listado'!$AB$155:$BA$1048576,MATCH($A466,'Hoja de Trabajo para listado'!$AB$155:$AB$1048576,0),MATCH((CUADRO!G$5&amp;$E466),'Hoja de Trabajo para listado'!$AB$151:$BA$151,0)),0)+IFERROR(INDEX('Hoja de Trabajo para listado'!$BC$155:$CB$1048576,MATCH($A466,'Hoja de Trabajo para listado'!$BC$155:$BC$1048576,0),MATCH((CUADRO!G$5&amp;$E466),'Hoja de Trabajo para listado'!$BC$151:$CB$151,0)),0)+IFERROR(INDEX('Hoja de Trabajo para listado'!$DE$153:$DG$274,MATCH($A466,'Hoja de Trabajo para listado'!$DE$153:$DE$1048576,0),MATCH((CUADRO!G$5&amp;$E466),'Hoja de Trabajo para listado'!$DE$151:$DG$151,0)),0)+IFERROR(INDEX('Hoja de Trabajo para listado'!$CD$155:$DC$1048576,MATCH($A466,'Hoja de Trabajo para listado'!$CD$155:$CD$1048576,0),MATCH((CUADRO!G$5&amp;$E466),'Hoja de Trabajo para listado'!$CD$151:$DC$151,0)),0)</f>
        <v>0</v>
      </c>
      <c r="H466" s="243">
        <f ca="1">+IFERROR(INDEX('Hoja de Trabajo para listado'!$A$155:$Z$1048576,MATCH($A466,'Hoja de Trabajo para listado'!$A$155:$A$1048576,0),MATCH((CUADRO!H$5&amp;$E466),'Hoja de Trabajo para listado'!$A$151:$Z$151,0)),0)+IFERROR(INDEX('Hoja de Trabajo para listado'!$AB$155:$BA$1048576,MATCH($A466,'Hoja de Trabajo para listado'!$AB$155:$AB$1048576,0),MATCH((CUADRO!H$5&amp;$E466),'Hoja de Trabajo para listado'!$AB$151:$BA$151,0)),0)+IFERROR(INDEX('Hoja de Trabajo para listado'!$BC$155:$CB$1048576,MATCH($A466,'Hoja de Trabajo para listado'!$BC$155:$BC$1048576,0),MATCH((CUADRO!H$5&amp;$E466),'Hoja de Trabajo para listado'!$BC$151:$CB$151,0)),0)+IFERROR(INDEX('Hoja de Trabajo para listado'!$DE$153:$DG$274,MATCH($A466,'Hoja de Trabajo para listado'!$DE$153:$DE$1048576,0),MATCH((CUADRO!H$5&amp;$E466),'Hoja de Trabajo para listado'!$DE$151:$DG$151,0)),0)+IFERROR(INDEX('Hoja de Trabajo para listado'!$CD$155:$DC$1048576,MATCH($A466,'Hoja de Trabajo para listado'!$CD$155:$CD$1048576,0),MATCH((CUADRO!H$5&amp;$E466),'Hoja de Trabajo para listado'!$CD$151:$DC$151,0)),0)</f>
        <v>0</v>
      </c>
      <c r="I466" s="243">
        <f ca="1">+IFERROR(INDEX('Hoja de Trabajo para listado'!$A$155:$Z$1048576,MATCH($A466,'Hoja de Trabajo para listado'!$A$155:$A$1048576,0),MATCH((CUADRO!I$5&amp;$E466),'Hoja de Trabajo para listado'!$A$151:$Z$151,0)),0)+IFERROR(INDEX('Hoja de Trabajo para listado'!$AB$155:$BA$1048576,MATCH($A466,'Hoja de Trabajo para listado'!$AB$155:$AB$1048576,0),MATCH((CUADRO!I$5&amp;$E466),'Hoja de Trabajo para listado'!$AB$151:$BA$151,0)),0)+IFERROR(INDEX('Hoja de Trabajo para listado'!$BC$155:$CB$1048576,MATCH($A466,'Hoja de Trabajo para listado'!$BC$155:$BC$1048576,0),MATCH((CUADRO!I$5&amp;$E466),'Hoja de Trabajo para listado'!$BC$151:$CB$151,0)),0)+IFERROR(INDEX('Hoja de Trabajo para listado'!$DE$153:$DG$274,MATCH($A466,'Hoja de Trabajo para listado'!$DE$153:$DE$1048576,0),MATCH((CUADRO!I$5&amp;$E466),'Hoja de Trabajo para listado'!$DE$151:$DG$151,0)),0)+IFERROR(INDEX('Hoja de Trabajo para listado'!$CD$155:$DC$1048576,MATCH($A466,'Hoja de Trabajo para listado'!$CD$155:$CD$1048576,0),MATCH((CUADRO!I$5&amp;$E466),'Hoja de Trabajo para listado'!$CD$151:$DC$151,0)),0)</f>
        <v>0</v>
      </c>
      <c r="J466" s="243">
        <f ca="1">+IFERROR(INDEX('Hoja de Trabajo para listado'!$A$155:$Z$1048576,MATCH($A466,'Hoja de Trabajo para listado'!$A$155:$A$1048576,0),MATCH((CUADRO!J$5&amp;$E466),'Hoja de Trabajo para listado'!$A$151:$Z$151,0)),0)+IFERROR(INDEX('Hoja de Trabajo para listado'!$AB$155:$BA$1048576,MATCH($A466,'Hoja de Trabajo para listado'!$AB$155:$AB$1048576,0),MATCH((CUADRO!J$5&amp;$E466),'Hoja de Trabajo para listado'!$AB$151:$BA$151,0)),0)+IFERROR(INDEX('Hoja de Trabajo para listado'!$BC$155:$CB$1048576,MATCH($A466,'Hoja de Trabajo para listado'!$BC$155:$BC$1048576,0),MATCH((CUADRO!J$5&amp;$E466),'Hoja de Trabajo para listado'!$BC$151:$CB$151,0)),0)+IFERROR(INDEX('Hoja de Trabajo para listado'!$DE$153:$DG$274,MATCH($A466,'Hoja de Trabajo para listado'!$DE$153:$DE$1048576,0),MATCH((CUADRO!J$5&amp;$E466),'Hoja de Trabajo para listado'!$DE$151:$DG$151,0)),0)+IFERROR(INDEX('Hoja de Trabajo para listado'!$CD$155:$DC$1048576,MATCH($A466,'Hoja de Trabajo para listado'!$CD$155:$CD$1048576,0),MATCH((CUADRO!J$5&amp;$E466),'Hoja de Trabajo para listado'!$CD$151:$DC$151,0)),0)</f>
        <v>0</v>
      </c>
      <c r="K466" s="243">
        <f ca="1">+IFERROR(INDEX('Hoja de Trabajo para listado'!$A$155:$Z$1048576,MATCH($A466,'Hoja de Trabajo para listado'!$A$155:$A$1048576,0),MATCH((CUADRO!K$5&amp;$E466),'Hoja de Trabajo para listado'!$A$151:$Z$151,0)),0)+IFERROR(INDEX('Hoja de Trabajo para listado'!$AB$155:$BA$1048576,MATCH($A466,'Hoja de Trabajo para listado'!$AB$155:$AB$1048576,0),MATCH((CUADRO!K$5&amp;$E466),'Hoja de Trabajo para listado'!$AB$151:$BA$151,0)),0)+IFERROR(INDEX('Hoja de Trabajo para listado'!$BC$155:$CB$1048576,MATCH($A466,'Hoja de Trabajo para listado'!$BC$155:$BC$1048576,0),MATCH((CUADRO!K$5&amp;$E466),'Hoja de Trabajo para listado'!$BC$151:$CB$151,0)),0)+IFERROR(INDEX('Hoja de Trabajo para listado'!$DE$153:$DG$274,MATCH($A466,'Hoja de Trabajo para listado'!$DE$153:$DE$1048576,0),MATCH((CUADRO!K$5&amp;$E466),'Hoja de Trabajo para listado'!$DE$151:$DG$151,0)),0)+IFERROR(INDEX('Hoja de Trabajo para listado'!$CD$155:$DC$1048576,MATCH($A466,'Hoja de Trabajo para listado'!$CD$155:$CD$1048576,0),MATCH((CUADRO!K$5&amp;$E466),'Hoja de Trabajo para listado'!$CD$151:$DC$151,0)),0)</f>
        <v>0</v>
      </c>
      <c r="L466" s="243">
        <f ca="1">+IFERROR(INDEX('Hoja de Trabajo para listado'!$A$155:$Z$1048576,MATCH($A466,'Hoja de Trabajo para listado'!$A$155:$A$1048576,0),MATCH((CUADRO!L$5&amp;$E466),'Hoja de Trabajo para listado'!$A$151:$Z$151,0)),0)+IFERROR(INDEX('Hoja de Trabajo para listado'!$AB$155:$BA$1048576,MATCH($A466,'Hoja de Trabajo para listado'!$AB$155:$AB$1048576,0),MATCH((CUADRO!L$5&amp;$E466),'Hoja de Trabajo para listado'!$AB$151:$BA$151,0)),0)+IFERROR(INDEX('Hoja de Trabajo para listado'!$BC$155:$CB$1048576,MATCH($A466,'Hoja de Trabajo para listado'!$BC$155:$BC$1048576,0),MATCH((CUADRO!L$5&amp;$E466),'Hoja de Trabajo para listado'!$BC$151:$CB$151,0)),0)+IFERROR(INDEX('Hoja de Trabajo para listado'!$DE$153:$DG$274,MATCH($A466,'Hoja de Trabajo para listado'!$DE$153:$DE$1048576,0),MATCH((CUADRO!L$5&amp;$E466),'Hoja de Trabajo para listado'!$DE$151:$DG$151,0)),0)+IFERROR(INDEX('Hoja de Trabajo para listado'!$CD$155:$DC$1048576,MATCH($A466,'Hoja de Trabajo para listado'!$CD$155:$CD$1048576,0),MATCH((CUADRO!L$5&amp;$E466),'Hoja de Trabajo para listado'!$CD$151:$DC$151,0)),0)</f>
        <v>0</v>
      </c>
      <c r="M466" s="243">
        <f ca="1">+IFERROR(INDEX('Hoja de Trabajo para listado'!$A$155:$Z$1048576,MATCH($A466,'Hoja de Trabajo para listado'!$A$155:$A$1048576,0),MATCH((CUADRO!M$5&amp;$E466),'Hoja de Trabajo para listado'!$A$151:$Z$151,0)),0)+IFERROR(INDEX('Hoja de Trabajo para listado'!$AB$155:$BA$1048576,MATCH($A466,'Hoja de Trabajo para listado'!$AB$155:$AB$1048576,0),MATCH((CUADRO!M$5&amp;$E466),'Hoja de Trabajo para listado'!$AB$151:$BA$151,0)),0)+IFERROR(INDEX('Hoja de Trabajo para listado'!$BC$155:$CB$1048576,MATCH($A466,'Hoja de Trabajo para listado'!$BC$155:$BC$1048576,0),MATCH((CUADRO!M$5&amp;$E466),'Hoja de Trabajo para listado'!$BC$151:$CB$151,0)),0)+IFERROR(INDEX('Hoja de Trabajo para listado'!$DE$153:$DG$274,MATCH($A466,'Hoja de Trabajo para listado'!$DE$153:$DE$1048576,0),MATCH((CUADRO!M$5&amp;$E466),'Hoja de Trabajo para listado'!$DE$151:$DG$151,0)),0)+IFERROR(INDEX('Hoja de Trabajo para listado'!$CD$155:$DC$1048576,MATCH($A466,'Hoja de Trabajo para listado'!$CD$155:$CD$1048576,0),MATCH((CUADRO!M$5&amp;$E466),'Hoja de Trabajo para listado'!$CD$151:$DC$151,0)),0)</f>
        <v>0</v>
      </c>
      <c r="N466" s="243">
        <f ca="1">+IFERROR(INDEX('Hoja de Trabajo para listado'!$A$155:$Z$1048576,MATCH($A466,'Hoja de Trabajo para listado'!$A$155:$A$1048576,0),MATCH((CUADRO!N$5&amp;$E466),'Hoja de Trabajo para listado'!$A$151:$Z$151,0)),0)+IFERROR(INDEX('Hoja de Trabajo para listado'!$AB$155:$BA$1048576,MATCH($A466,'Hoja de Trabajo para listado'!$AB$155:$AB$1048576,0),MATCH((CUADRO!N$5&amp;$E466),'Hoja de Trabajo para listado'!$AB$151:$BA$151,0)),0)+IFERROR(INDEX('Hoja de Trabajo para listado'!$BC$155:$CB$1048576,MATCH($A466,'Hoja de Trabajo para listado'!$BC$155:$BC$1048576,0),MATCH((CUADRO!N$5&amp;$E466),'Hoja de Trabajo para listado'!$BC$151:$CB$151,0)),0)+IFERROR(INDEX('Hoja de Trabajo para listado'!$DE$153:$DG$274,MATCH($A466,'Hoja de Trabajo para listado'!$DE$153:$DE$1048576,0),MATCH((CUADRO!N$5&amp;$E466),'Hoja de Trabajo para listado'!$DE$151:$DG$151,0)),0)+IFERROR(INDEX('Hoja de Trabajo para listado'!$CD$155:$DC$1048576,MATCH($A466,'Hoja de Trabajo para listado'!$CD$155:$CD$1048576,0),MATCH((CUADRO!N$5&amp;$E466),'Hoja de Trabajo para listado'!$CD$151:$DC$151,0)),0)</f>
        <v>0</v>
      </c>
      <c r="O466" s="243">
        <f ca="1">+IFERROR(INDEX('Hoja de Trabajo para listado'!$A$155:$Z$1048576,MATCH($A466,'Hoja de Trabajo para listado'!$A$155:$A$1048576,0),MATCH((CUADRO!O$5&amp;$E466),'Hoja de Trabajo para listado'!$A$151:$Z$151,0)),0)+IFERROR(INDEX('Hoja de Trabajo para listado'!$AB$155:$BA$1048576,MATCH($A466,'Hoja de Trabajo para listado'!$AB$155:$AB$1048576,0),MATCH((CUADRO!O$5&amp;$E466),'Hoja de Trabajo para listado'!$AB$151:$BA$151,0)),0)+IFERROR(INDEX('Hoja de Trabajo para listado'!$BC$155:$CB$1048576,MATCH($A466,'Hoja de Trabajo para listado'!$BC$155:$BC$1048576,0),MATCH((CUADRO!O$5&amp;$E466),'Hoja de Trabajo para listado'!$BC$151:$CB$151,0)),0)+IFERROR(INDEX('Hoja de Trabajo para listado'!$DE$153:$DG$274,MATCH($A466,'Hoja de Trabajo para listado'!$DE$153:$DE$1048576,0),MATCH((CUADRO!O$5&amp;$E466),'Hoja de Trabajo para listado'!$DE$151:$DG$151,0)),0)+IFERROR(INDEX('Hoja de Trabajo para listado'!$CD$155:$DC$1048576,MATCH($A466,'Hoja de Trabajo para listado'!$CD$155:$CD$1048576,0),MATCH((CUADRO!O$5&amp;$E466),'Hoja de Trabajo para listado'!$CD$151:$DC$151,0)),0)</f>
        <v>0</v>
      </c>
      <c r="P466" s="243">
        <f ca="1">+IFERROR(INDEX('Hoja de Trabajo para listado'!$A$155:$Z$1048576,MATCH($A466,'Hoja de Trabajo para listado'!$A$155:$A$1048576,0),MATCH((CUADRO!P$5&amp;$E466),'Hoja de Trabajo para listado'!$A$151:$Z$151,0)),0)+IFERROR(INDEX('Hoja de Trabajo para listado'!$AB$155:$BA$1048576,MATCH($A466,'Hoja de Trabajo para listado'!$AB$155:$AB$1048576,0),MATCH((CUADRO!P$5&amp;$E466),'Hoja de Trabajo para listado'!$AB$151:$BA$151,0)),0)+IFERROR(INDEX('Hoja de Trabajo para listado'!$BC$155:$CB$1048576,MATCH($A466,'Hoja de Trabajo para listado'!$BC$155:$BC$1048576,0),MATCH((CUADRO!P$5&amp;$E466),'Hoja de Trabajo para listado'!$BC$151:$CB$151,0)),0)+IFERROR(INDEX('Hoja de Trabajo para listado'!$DE$153:$DG$274,MATCH($A466,'Hoja de Trabajo para listado'!$DE$153:$DE$1048576,0),MATCH((CUADRO!P$5&amp;$E466),'Hoja de Trabajo para listado'!$DE$151:$DG$151,0)),0)+IFERROR(INDEX('Hoja de Trabajo para listado'!$CD$155:$DC$1048576,MATCH($A466,'Hoja de Trabajo para listado'!$CD$155:$CD$1048576,0),MATCH((CUADRO!P$5&amp;$E466),'Hoja de Trabajo para listado'!$CD$151:$DC$151,0)),0)</f>
        <v>0</v>
      </c>
      <c r="Q466" s="243">
        <f ca="1">+IFERROR(INDEX('Hoja de Trabajo para listado'!$A$155:$Z$1048576,MATCH($A466,'Hoja de Trabajo para listado'!$A$155:$A$1048576,0),MATCH((CUADRO!Q$5&amp;$E466),'Hoja de Trabajo para listado'!$A$151:$Z$151,0)),0)+IFERROR(INDEX('Hoja de Trabajo para listado'!$AB$155:$BA$1048576,MATCH($A466,'Hoja de Trabajo para listado'!$AB$155:$AB$1048576,0),MATCH((CUADRO!Q$5&amp;$E466),'Hoja de Trabajo para listado'!$AB$151:$BA$151,0)),0)+IFERROR(INDEX('Hoja de Trabajo para listado'!$BC$155:$CB$1048576,MATCH($A466,'Hoja de Trabajo para listado'!$BC$155:$BC$1048576,0),MATCH((CUADRO!Q$5&amp;$E466),'Hoja de Trabajo para listado'!$BC$151:$CB$151,0)),0)+IFERROR(INDEX('Hoja de Trabajo para listado'!$DE$153:$DG$274,MATCH($A466,'Hoja de Trabajo para listado'!$DE$153:$DE$1048576,0),MATCH((CUADRO!Q$5&amp;$E466),'Hoja de Trabajo para listado'!$DE$151:$DG$151,0)),0)+IFERROR(INDEX('Hoja de Trabajo para listado'!$CD$155:$DC$1048576,MATCH($A466,'Hoja de Trabajo para listado'!$CD$155:$CD$1048576,0),MATCH((CUADRO!Q$5&amp;$E466),'Hoja de Trabajo para listado'!$CD$151:$DC$151,0)),0)</f>
        <v>0</v>
      </c>
      <c r="R466" s="243">
        <f t="shared" ca="1" si="17"/>
        <v>0</v>
      </c>
      <c r="S466" s="249"/>
      <c r="T466" s="243">
        <f ca="1">+T467</f>
        <v>0</v>
      </c>
      <c r="U466" s="242">
        <f t="shared" si="18"/>
        <v>1</v>
      </c>
      <c r="V466" s="333" t="str">
        <f>+VLOOKUP(A466,bd_lista!$A$3:$E$590,5,FALSE)</f>
        <v>Gobiernos Autonomos Municipales</v>
      </c>
      <c r="W466" s="391" t="str">
        <f>+V466</f>
        <v>Gobiernos Autonomos Municipales</v>
      </c>
      <c r="X466" s="242">
        <f>+VLOOKUP(A466,[4]Sheet1!$A$13:$D$744,4,FALSE)</f>
        <v>0</v>
      </c>
      <c r="Y466" s="242" t="e">
        <f>+VLOOKUP(X466,bd_lista!$A$3:$C$590,3,FALSE)</f>
        <v>#N/A</v>
      </c>
      <c r="Z466" s="294">
        <f>+X466</f>
        <v>0</v>
      </c>
      <c r="AA466" s="295" t="e">
        <f>+Y466</f>
        <v>#N/A</v>
      </c>
    </row>
    <row r="467" spans="1:27" customFormat="1" ht="15" hidden="1" customHeight="1">
      <c r="A467" s="32">
        <v>1115</v>
      </c>
      <c r="B467" s="388"/>
      <c r="C467" s="247" t="str">
        <f>+VLOOKUP(A467,bd_lista!$A$3:$C$590,3,FALSE)</f>
        <v>Gobierno Autónomo Municipal de Monteagudo</v>
      </c>
      <c r="D467" s="390"/>
      <c r="E467" s="244" t="s">
        <v>1305</v>
      </c>
      <c r="F467" s="243">
        <f ca="1">+IFERROR(INDEX('Hoja de Trabajo para listado'!$A$155:$Z$1048576,MATCH($A467,'Hoja de Trabajo para listado'!$A$155:$A$1048576,0),MATCH((CUADRO!F$5&amp;$E467),'Hoja de Trabajo para listado'!$A$151:$Z$151,0)),0)+IFERROR(INDEX('Hoja de Trabajo para listado'!$AB$155:$BA$1048576,MATCH($A467,'Hoja de Trabajo para listado'!$AB$155:$AB$1048576,0),MATCH((CUADRO!F$5&amp;$E467),'Hoja de Trabajo para listado'!$AB$151:$BA$151,0)),0)+IFERROR(INDEX('Hoja de Trabajo para listado'!$BC$155:$CB$1048576,MATCH($A467,'Hoja de Trabajo para listado'!$BC$155:$BC$1048576,0),MATCH((CUADRO!F$5&amp;$E467),'Hoja de Trabajo para listado'!$BC$151:$CB$151,0)),0)+IFERROR(INDEX('Hoja de Trabajo para listado'!$DE$153:$DG$274,MATCH($A467,'Hoja de Trabajo para listado'!$DE$153:$DE$1048576,0),MATCH((CUADRO!F$5&amp;$E467),'Hoja de Trabajo para listado'!$DE$151:$DG$151,0)),0)+IFERROR(INDEX('Hoja de Trabajo para listado'!$CD$155:$DC$1048576,MATCH($A467,'Hoja de Trabajo para listado'!$CD$155:$CD$1048576,0),MATCH((CUADRO!F$5&amp;$E467),'Hoja de Trabajo para listado'!$CD$151:$DC$151,0)),0)</f>
        <v>0</v>
      </c>
      <c r="G467" s="243">
        <f ca="1">+IFERROR(INDEX('Hoja de Trabajo para listado'!$A$155:$Z$1048576,MATCH($A467,'Hoja de Trabajo para listado'!$A$155:$A$1048576,0),MATCH((CUADRO!G$5&amp;$E467),'Hoja de Trabajo para listado'!$A$151:$Z$151,0)),0)+IFERROR(INDEX('Hoja de Trabajo para listado'!$AB$155:$BA$1048576,MATCH($A467,'Hoja de Trabajo para listado'!$AB$155:$AB$1048576,0),MATCH((CUADRO!G$5&amp;$E467),'Hoja de Trabajo para listado'!$AB$151:$BA$151,0)),0)+IFERROR(INDEX('Hoja de Trabajo para listado'!$BC$155:$CB$1048576,MATCH($A467,'Hoja de Trabajo para listado'!$BC$155:$BC$1048576,0),MATCH((CUADRO!G$5&amp;$E467),'Hoja de Trabajo para listado'!$BC$151:$CB$151,0)),0)+IFERROR(INDEX('Hoja de Trabajo para listado'!$DE$153:$DG$274,MATCH($A467,'Hoja de Trabajo para listado'!$DE$153:$DE$1048576,0),MATCH((CUADRO!G$5&amp;$E467),'Hoja de Trabajo para listado'!$DE$151:$DG$151,0)),0)+IFERROR(INDEX('Hoja de Trabajo para listado'!$CD$155:$DC$1048576,MATCH($A467,'Hoja de Trabajo para listado'!$CD$155:$CD$1048576,0),MATCH((CUADRO!G$5&amp;$E467),'Hoja de Trabajo para listado'!$CD$151:$DC$151,0)),0)</f>
        <v>0</v>
      </c>
      <c r="H467" s="243">
        <f ca="1">+IFERROR(INDEX('Hoja de Trabajo para listado'!$A$155:$Z$1048576,MATCH($A467,'Hoja de Trabajo para listado'!$A$155:$A$1048576,0),MATCH((CUADRO!H$5&amp;$E467),'Hoja de Trabajo para listado'!$A$151:$Z$151,0)),0)+IFERROR(INDEX('Hoja de Trabajo para listado'!$AB$155:$BA$1048576,MATCH($A467,'Hoja de Trabajo para listado'!$AB$155:$AB$1048576,0),MATCH((CUADRO!H$5&amp;$E467),'Hoja de Trabajo para listado'!$AB$151:$BA$151,0)),0)+IFERROR(INDEX('Hoja de Trabajo para listado'!$BC$155:$CB$1048576,MATCH($A467,'Hoja de Trabajo para listado'!$BC$155:$BC$1048576,0),MATCH((CUADRO!H$5&amp;$E467),'Hoja de Trabajo para listado'!$BC$151:$CB$151,0)),0)+IFERROR(INDEX('Hoja de Trabajo para listado'!$DE$153:$DG$274,MATCH($A467,'Hoja de Trabajo para listado'!$DE$153:$DE$1048576,0),MATCH((CUADRO!H$5&amp;$E467),'Hoja de Trabajo para listado'!$DE$151:$DG$151,0)),0)+IFERROR(INDEX('Hoja de Trabajo para listado'!$CD$155:$DC$1048576,MATCH($A467,'Hoja de Trabajo para listado'!$CD$155:$CD$1048576,0),MATCH((CUADRO!H$5&amp;$E467),'Hoja de Trabajo para listado'!$CD$151:$DC$151,0)),0)</f>
        <v>0</v>
      </c>
      <c r="I467" s="243">
        <f ca="1">+IFERROR(INDEX('Hoja de Trabajo para listado'!$A$155:$Z$1048576,MATCH($A467,'Hoja de Trabajo para listado'!$A$155:$A$1048576,0),MATCH((CUADRO!I$5&amp;$E467),'Hoja de Trabajo para listado'!$A$151:$Z$151,0)),0)+IFERROR(INDEX('Hoja de Trabajo para listado'!$AB$155:$BA$1048576,MATCH($A467,'Hoja de Trabajo para listado'!$AB$155:$AB$1048576,0),MATCH((CUADRO!I$5&amp;$E467),'Hoja de Trabajo para listado'!$AB$151:$BA$151,0)),0)+IFERROR(INDEX('Hoja de Trabajo para listado'!$BC$155:$CB$1048576,MATCH($A467,'Hoja de Trabajo para listado'!$BC$155:$BC$1048576,0),MATCH((CUADRO!I$5&amp;$E467),'Hoja de Trabajo para listado'!$BC$151:$CB$151,0)),0)+IFERROR(INDEX('Hoja de Trabajo para listado'!$DE$153:$DG$274,MATCH($A467,'Hoja de Trabajo para listado'!$DE$153:$DE$1048576,0),MATCH((CUADRO!I$5&amp;$E467),'Hoja de Trabajo para listado'!$DE$151:$DG$151,0)),0)+IFERROR(INDEX('Hoja de Trabajo para listado'!$CD$155:$DC$1048576,MATCH($A467,'Hoja de Trabajo para listado'!$CD$155:$CD$1048576,0),MATCH((CUADRO!I$5&amp;$E467),'Hoja de Trabajo para listado'!$CD$151:$DC$151,0)),0)</f>
        <v>0</v>
      </c>
      <c r="J467" s="243">
        <f ca="1">+IFERROR(INDEX('Hoja de Trabajo para listado'!$A$155:$Z$1048576,MATCH($A467,'Hoja de Trabajo para listado'!$A$155:$A$1048576,0),MATCH((CUADRO!J$5&amp;$E467),'Hoja de Trabajo para listado'!$A$151:$Z$151,0)),0)+IFERROR(INDEX('Hoja de Trabajo para listado'!$AB$155:$BA$1048576,MATCH($A467,'Hoja de Trabajo para listado'!$AB$155:$AB$1048576,0),MATCH((CUADRO!J$5&amp;$E467),'Hoja de Trabajo para listado'!$AB$151:$BA$151,0)),0)+IFERROR(INDEX('Hoja de Trabajo para listado'!$BC$155:$CB$1048576,MATCH($A467,'Hoja de Trabajo para listado'!$BC$155:$BC$1048576,0),MATCH((CUADRO!J$5&amp;$E467),'Hoja de Trabajo para listado'!$BC$151:$CB$151,0)),0)+IFERROR(INDEX('Hoja de Trabajo para listado'!$DE$153:$DG$274,MATCH($A467,'Hoja de Trabajo para listado'!$DE$153:$DE$1048576,0),MATCH((CUADRO!J$5&amp;$E467),'Hoja de Trabajo para listado'!$DE$151:$DG$151,0)),0)+IFERROR(INDEX('Hoja de Trabajo para listado'!$CD$155:$DC$1048576,MATCH($A467,'Hoja de Trabajo para listado'!$CD$155:$CD$1048576,0),MATCH((CUADRO!J$5&amp;$E467),'Hoja de Trabajo para listado'!$CD$151:$DC$151,0)),0)</f>
        <v>0</v>
      </c>
      <c r="K467" s="243">
        <f ca="1">+IFERROR(INDEX('Hoja de Trabajo para listado'!$A$155:$Z$1048576,MATCH($A467,'Hoja de Trabajo para listado'!$A$155:$A$1048576,0),MATCH((CUADRO!K$5&amp;$E467),'Hoja de Trabajo para listado'!$A$151:$Z$151,0)),0)+IFERROR(INDEX('Hoja de Trabajo para listado'!$AB$155:$BA$1048576,MATCH($A467,'Hoja de Trabajo para listado'!$AB$155:$AB$1048576,0),MATCH((CUADRO!K$5&amp;$E467),'Hoja de Trabajo para listado'!$AB$151:$BA$151,0)),0)+IFERROR(INDEX('Hoja de Trabajo para listado'!$BC$155:$CB$1048576,MATCH($A467,'Hoja de Trabajo para listado'!$BC$155:$BC$1048576,0),MATCH((CUADRO!K$5&amp;$E467),'Hoja de Trabajo para listado'!$BC$151:$CB$151,0)),0)+IFERROR(INDEX('Hoja de Trabajo para listado'!$DE$153:$DG$274,MATCH($A467,'Hoja de Trabajo para listado'!$DE$153:$DE$1048576,0),MATCH((CUADRO!K$5&amp;$E467),'Hoja de Trabajo para listado'!$DE$151:$DG$151,0)),0)+IFERROR(INDEX('Hoja de Trabajo para listado'!$CD$155:$DC$1048576,MATCH($A467,'Hoja de Trabajo para listado'!$CD$155:$CD$1048576,0),MATCH((CUADRO!K$5&amp;$E467),'Hoja de Trabajo para listado'!$CD$151:$DC$151,0)),0)</f>
        <v>0</v>
      </c>
      <c r="L467" s="243">
        <f ca="1">+IFERROR(INDEX('Hoja de Trabajo para listado'!$A$155:$Z$1048576,MATCH($A467,'Hoja de Trabajo para listado'!$A$155:$A$1048576,0),MATCH((CUADRO!L$5&amp;$E467),'Hoja de Trabajo para listado'!$A$151:$Z$151,0)),0)+IFERROR(INDEX('Hoja de Trabajo para listado'!$AB$155:$BA$1048576,MATCH($A467,'Hoja de Trabajo para listado'!$AB$155:$AB$1048576,0),MATCH((CUADRO!L$5&amp;$E467),'Hoja de Trabajo para listado'!$AB$151:$BA$151,0)),0)+IFERROR(INDEX('Hoja de Trabajo para listado'!$BC$155:$CB$1048576,MATCH($A467,'Hoja de Trabajo para listado'!$BC$155:$BC$1048576,0),MATCH((CUADRO!L$5&amp;$E467),'Hoja de Trabajo para listado'!$BC$151:$CB$151,0)),0)+IFERROR(INDEX('Hoja de Trabajo para listado'!$DE$153:$DG$274,MATCH($A467,'Hoja de Trabajo para listado'!$DE$153:$DE$1048576,0),MATCH((CUADRO!L$5&amp;$E467),'Hoja de Trabajo para listado'!$DE$151:$DG$151,0)),0)+IFERROR(INDEX('Hoja de Trabajo para listado'!$CD$155:$DC$1048576,MATCH($A467,'Hoja de Trabajo para listado'!$CD$155:$CD$1048576,0),MATCH((CUADRO!L$5&amp;$E467),'Hoja de Trabajo para listado'!$CD$151:$DC$151,0)),0)</f>
        <v>0</v>
      </c>
      <c r="M467" s="243">
        <f ca="1">+IFERROR(INDEX('Hoja de Trabajo para listado'!$A$155:$Z$1048576,MATCH($A467,'Hoja de Trabajo para listado'!$A$155:$A$1048576,0),MATCH((CUADRO!M$5&amp;$E467),'Hoja de Trabajo para listado'!$A$151:$Z$151,0)),0)+IFERROR(INDEX('Hoja de Trabajo para listado'!$AB$155:$BA$1048576,MATCH($A467,'Hoja de Trabajo para listado'!$AB$155:$AB$1048576,0),MATCH((CUADRO!M$5&amp;$E467),'Hoja de Trabajo para listado'!$AB$151:$BA$151,0)),0)+IFERROR(INDEX('Hoja de Trabajo para listado'!$BC$155:$CB$1048576,MATCH($A467,'Hoja de Trabajo para listado'!$BC$155:$BC$1048576,0),MATCH((CUADRO!M$5&amp;$E467),'Hoja de Trabajo para listado'!$BC$151:$CB$151,0)),0)+IFERROR(INDEX('Hoja de Trabajo para listado'!$DE$153:$DG$274,MATCH($A467,'Hoja de Trabajo para listado'!$DE$153:$DE$1048576,0),MATCH((CUADRO!M$5&amp;$E467),'Hoja de Trabajo para listado'!$DE$151:$DG$151,0)),0)+IFERROR(INDEX('Hoja de Trabajo para listado'!$CD$155:$DC$1048576,MATCH($A467,'Hoja de Trabajo para listado'!$CD$155:$CD$1048576,0),MATCH((CUADRO!M$5&amp;$E467),'Hoja de Trabajo para listado'!$CD$151:$DC$151,0)),0)</f>
        <v>0</v>
      </c>
      <c r="N467" s="243">
        <f ca="1">+IFERROR(INDEX('Hoja de Trabajo para listado'!$A$155:$Z$1048576,MATCH($A467,'Hoja de Trabajo para listado'!$A$155:$A$1048576,0),MATCH((CUADRO!N$5&amp;$E467),'Hoja de Trabajo para listado'!$A$151:$Z$151,0)),0)+IFERROR(INDEX('Hoja de Trabajo para listado'!$AB$155:$BA$1048576,MATCH($A467,'Hoja de Trabajo para listado'!$AB$155:$AB$1048576,0),MATCH((CUADRO!N$5&amp;$E467),'Hoja de Trabajo para listado'!$AB$151:$BA$151,0)),0)+IFERROR(INDEX('Hoja de Trabajo para listado'!$BC$155:$CB$1048576,MATCH($A467,'Hoja de Trabajo para listado'!$BC$155:$BC$1048576,0),MATCH((CUADRO!N$5&amp;$E467),'Hoja de Trabajo para listado'!$BC$151:$CB$151,0)),0)+IFERROR(INDEX('Hoja de Trabajo para listado'!$DE$153:$DG$274,MATCH($A467,'Hoja de Trabajo para listado'!$DE$153:$DE$1048576,0),MATCH((CUADRO!N$5&amp;$E467),'Hoja de Trabajo para listado'!$DE$151:$DG$151,0)),0)+IFERROR(INDEX('Hoja de Trabajo para listado'!$CD$155:$DC$1048576,MATCH($A467,'Hoja de Trabajo para listado'!$CD$155:$CD$1048576,0),MATCH((CUADRO!N$5&amp;$E467),'Hoja de Trabajo para listado'!$CD$151:$DC$151,0)),0)</f>
        <v>0</v>
      </c>
      <c r="O467" s="243">
        <f ca="1">+IFERROR(INDEX('Hoja de Trabajo para listado'!$A$155:$Z$1048576,MATCH($A467,'Hoja de Trabajo para listado'!$A$155:$A$1048576,0),MATCH((CUADRO!O$5&amp;$E467),'Hoja de Trabajo para listado'!$A$151:$Z$151,0)),0)+IFERROR(INDEX('Hoja de Trabajo para listado'!$AB$155:$BA$1048576,MATCH($A467,'Hoja de Trabajo para listado'!$AB$155:$AB$1048576,0),MATCH((CUADRO!O$5&amp;$E467),'Hoja de Trabajo para listado'!$AB$151:$BA$151,0)),0)+IFERROR(INDEX('Hoja de Trabajo para listado'!$BC$155:$CB$1048576,MATCH($A467,'Hoja de Trabajo para listado'!$BC$155:$BC$1048576,0),MATCH((CUADRO!O$5&amp;$E467),'Hoja de Trabajo para listado'!$BC$151:$CB$151,0)),0)+IFERROR(INDEX('Hoja de Trabajo para listado'!$DE$153:$DG$274,MATCH($A467,'Hoja de Trabajo para listado'!$DE$153:$DE$1048576,0),MATCH((CUADRO!O$5&amp;$E467),'Hoja de Trabajo para listado'!$DE$151:$DG$151,0)),0)+IFERROR(INDEX('Hoja de Trabajo para listado'!$CD$155:$DC$1048576,MATCH($A467,'Hoja de Trabajo para listado'!$CD$155:$CD$1048576,0),MATCH((CUADRO!O$5&amp;$E467),'Hoja de Trabajo para listado'!$CD$151:$DC$151,0)),0)</f>
        <v>0</v>
      </c>
      <c r="P467" s="243">
        <f ca="1">+IFERROR(INDEX('Hoja de Trabajo para listado'!$A$155:$Z$1048576,MATCH($A467,'Hoja de Trabajo para listado'!$A$155:$A$1048576,0),MATCH((CUADRO!P$5&amp;$E467),'Hoja de Trabajo para listado'!$A$151:$Z$151,0)),0)+IFERROR(INDEX('Hoja de Trabajo para listado'!$AB$155:$BA$1048576,MATCH($A467,'Hoja de Trabajo para listado'!$AB$155:$AB$1048576,0),MATCH((CUADRO!P$5&amp;$E467),'Hoja de Trabajo para listado'!$AB$151:$BA$151,0)),0)+IFERROR(INDEX('Hoja de Trabajo para listado'!$BC$155:$CB$1048576,MATCH($A467,'Hoja de Trabajo para listado'!$BC$155:$BC$1048576,0),MATCH((CUADRO!P$5&amp;$E467),'Hoja de Trabajo para listado'!$BC$151:$CB$151,0)),0)+IFERROR(INDEX('Hoja de Trabajo para listado'!$DE$153:$DG$274,MATCH($A467,'Hoja de Trabajo para listado'!$DE$153:$DE$1048576,0),MATCH((CUADRO!P$5&amp;$E467),'Hoja de Trabajo para listado'!$DE$151:$DG$151,0)),0)+IFERROR(INDEX('Hoja de Trabajo para listado'!$CD$155:$DC$1048576,MATCH($A467,'Hoja de Trabajo para listado'!$CD$155:$CD$1048576,0),MATCH((CUADRO!P$5&amp;$E467),'Hoja de Trabajo para listado'!$CD$151:$DC$151,0)),0)</f>
        <v>0</v>
      </c>
      <c r="Q467" s="243">
        <f ca="1">+IFERROR(INDEX('Hoja de Trabajo para listado'!$A$155:$Z$1048576,MATCH($A467,'Hoja de Trabajo para listado'!$A$155:$A$1048576,0),MATCH((CUADRO!Q$5&amp;$E467),'Hoja de Trabajo para listado'!$A$151:$Z$151,0)),0)+IFERROR(INDEX('Hoja de Trabajo para listado'!$AB$155:$BA$1048576,MATCH($A467,'Hoja de Trabajo para listado'!$AB$155:$AB$1048576,0),MATCH((CUADRO!Q$5&amp;$E467),'Hoja de Trabajo para listado'!$AB$151:$BA$151,0)),0)+IFERROR(INDEX('Hoja de Trabajo para listado'!$BC$155:$CB$1048576,MATCH($A467,'Hoja de Trabajo para listado'!$BC$155:$BC$1048576,0),MATCH((CUADRO!Q$5&amp;$E467),'Hoja de Trabajo para listado'!$BC$151:$CB$151,0)),0)+IFERROR(INDEX('Hoja de Trabajo para listado'!$DE$153:$DG$274,MATCH($A467,'Hoja de Trabajo para listado'!$DE$153:$DE$1048576,0),MATCH((CUADRO!Q$5&amp;$E467),'Hoja de Trabajo para listado'!$DE$151:$DG$151,0)),0)+IFERROR(INDEX('Hoja de Trabajo para listado'!$CD$155:$DC$1048576,MATCH($A467,'Hoja de Trabajo para listado'!$CD$155:$CD$1048576,0),MATCH((CUADRO!Q$5&amp;$E467),'Hoja de Trabajo para listado'!$CD$151:$DC$151,0)),0)</f>
        <v>0</v>
      </c>
      <c r="R467" s="243">
        <f t="shared" ca="1" si="17"/>
        <v>0</v>
      </c>
      <c r="S467" s="249">
        <f ca="1">+R466+R467</f>
        <v>0</v>
      </c>
      <c r="T467" s="243">
        <f ca="1">+S467</f>
        <v>0</v>
      </c>
      <c r="U467" s="242">
        <f t="shared" si="18"/>
        <v>2</v>
      </c>
      <c r="V467" s="333" t="str">
        <f>+VLOOKUP(A467,bd_lista!$A$3:$E$590,5,FALSE)</f>
        <v>Gobiernos Autonomos Municipales</v>
      </c>
      <c r="W467" s="392"/>
      <c r="X467" s="242">
        <f>+VLOOKUP(A467,[4]Sheet1!$A$13:$D$744,4,FALSE)</f>
        <v>0</v>
      </c>
      <c r="Y467" s="242" t="e">
        <f>+VLOOKUP(X467,bd_lista!$A$3:$C$590,3,FALSE)</f>
        <v>#N/A</v>
      </c>
      <c r="Z467" s="292"/>
      <c r="AA467" s="293"/>
    </row>
    <row r="468" spans="1:27" customFormat="1" ht="15" hidden="1" customHeight="1">
      <c r="A468" s="32">
        <v>1116</v>
      </c>
      <c r="B468" s="387">
        <f>+A468</f>
        <v>1116</v>
      </c>
      <c r="C468" s="247" t="str">
        <f>+VLOOKUP(A468,bd_lista!$A$3:$C$590,3,FALSE)</f>
        <v>Gobierno Autónomo Municipal de San Pablo de Huacareta</v>
      </c>
      <c r="D468" s="389" t="str">
        <f>+C468</f>
        <v>Gobierno Autónomo Municipal de San Pablo de Huacareta</v>
      </c>
      <c r="E468" s="242" t="s">
        <v>1304</v>
      </c>
      <c r="F468" s="243">
        <f ca="1">+IFERROR(INDEX('Hoja de Trabajo para listado'!$A$155:$Z$1048576,MATCH($A468,'Hoja de Trabajo para listado'!$A$155:$A$1048576,0),MATCH((CUADRO!F$5&amp;$E468),'Hoja de Trabajo para listado'!$A$151:$Z$151,0)),0)+IFERROR(INDEX('Hoja de Trabajo para listado'!$AB$155:$BA$1048576,MATCH($A468,'Hoja de Trabajo para listado'!$AB$155:$AB$1048576,0),MATCH((CUADRO!F$5&amp;$E468),'Hoja de Trabajo para listado'!$AB$151:$BA$151,0)),0)+IFERROR(INDEX('Hoja de Trabajo para listado'!$BC$155:$CB$1048576,MATCH($A468,'Hoja de Trabajo para listado'!$BC$155:$BC$1048576,0),MATCH((CUADRO!F$5&amp;$E468),'Hoja de Trabajo para listado'!$BC$151:$CB$151,0)),0)+IFERROR(INDEX('Hoja de Trabajo para listado'!$DE$153:$DG$274,MATCH($A468,'Hoja de Trabajo para listado'!$DE$153:$DE$1048576,0),MATCH((CUADRO!F$5&amp;$E468),'Hoja de Trabajo para listado'!$DE$151:$DG$151,0)),0)+IFERROR(INDEX('Hoja de Trabajo para listado'!$CD$155:$DC$1048576,MATCH($A468,'Hoja de Trabajo para listado'!$CD$155:$CD$1048576,0),MATCH((CUADRO!F$5&amp;$E468),'Hoja de Trabajo para listado'!$CD$151:$DC$151,0)),0)</f>
        <v>0</v>
      </c>
      <c r="G468" s="243">
        <f ca="1">+IFERROR(INDEX('Hoja de Trabajo para listado'!$A$155:$Z$1048576,MATCH($A468,'Hoja de Trabajo para listado'!$A$155:$A$1048576,0),MATCH((CUADRO!G$5&amp;$E468),'Hoja de Trabajo para listado'!$A$151:$Z$151,0)),0)+IFERROR(INDEX('Hoja de Trabajo para listado'!$AB$155:$BA$1048576,MATCH($A468,'Hoja de Trabajo para listado'!$AB$155:$AB$1048576,0),MATCH((CUADRO!G$5&amp;$E468),'Hoja de Trabajo para listado'!$AB$151:$BA$151,0)),0)+IFERROR(INDEX('Hoja de Trabajo para listado'!$BC$155:$CB$1048576,MATCH($A468,'Hoja de Trabajo para listado'!$BC$155:$BC$1048576,0),MATCH((CUADRO!G$5&amp;$E468),'Hoja de Trabajo para listado'!$BC$151:$CB$151,0)),0)+IFERROR(INDEX('Hoja de Trabajo para listado'!$DE$153:$DG$274,MATCH($A468,'Hoja de Trabajo para listado'!$DE$153:$DE$1048576,0),MATCH((CUADRO!G$5&amp;$E468),'Hoja de Trabajo para listado'!$DE$151:$DG$151,0)),0)+IFERROR(INDEX('Hoja de Trabajo para listado'!$CD$155:$DC$1048576,MATCH($A468,'Hoja de Trabajo para listado'!$CD$155:$CD$1048576,0),MATCH((CUADRO!G$5&amp;$E468),'Hoja de Trabajo para listado'!$CD$151:$DC$151,0)),0)</f>
        <v>0</v>
      </c>
      <c r="H468" s="243">
        <f ca="1">+IFERROR(INDEX('Hoja de Trabajo para listado'!$A$155:$Z$1048576,MATCH($A468,'Hoja de Trabajo para listado'!$A$155:$A$1048576,0),MATCH((CUADRO!H$5&amp;$E468),'Hoja de Trabajo para listado'!$A$151:$Z$151,0)),0)+IFERROR(INDEX('Hoja de Trabajo para listado'!$AB$155:$BA$1048576,MATCH($A468,'Hoja de Trabajo para listado'!$AB$155:$AB$1048576,0),MATCH((CUADRO!H$5&amp;$E468),'Hoja de Trabajo para listado'!$AB$151:$BA$151,0)),0)+IFERROR(INDEX('Hoja de Trabajo para listado'!$BC$155:$CB$1048576,MATCH($A468,'Hoja de Trabajo para listado'!$BC$155:$BC$1048576,0),MATCH((CUADRO!H$5&amp;$E468),'Hoja de Trabajo para listado'!$BC$151:$CB$151,0)),0)+IFERROR(INDEX('Hoja de Trabajo para listado'!$DE$153:$DG$274,MATCH($A468,'Hoja de Trabajo para listado'!$DE$153:$DE$1048576,0),MATCH((CUADRO!H$5&amp;$E468),'Hoja de Trabajo para listado'!$DE$151:$DG$151,0)),0)+IFERROR(INDEX('Hoja de Trabajo para listado'!$CD$155:$DC$1048576,MATCH($A468,'Hoja de Trabajo para listado'!$CD$155:$CD$1048576,0),MATCH((CUADRO!H$5&amp;$E468),'Hoja de Trabajo para listado'!$CD$151:$DC$151,0)),0)</f>
        <v>0</v>
      </c>
      <c r="I468" s="243">
        <f ca="1">+IFERROR(INDEX('Hoja de Trabajo para listado'!$A$155:$Z$1048576,MATCH($A468,'Hoja de Trabajo para listado'!$A$155:$A$1048576,0),MATCH((CUADRO!I$5&amp;$E468),'Hoja de Trabajo para listado'!$A$151:$Z$151,0)),0)+IFERROR(INDEX('Hoja de Trabajo para listado'!$AB$155:$BA$1048576,MATCH($A468,'Hoja de Trabajo para listado'!$AB$155:$AB$1048576,0),MATCH((CUADRO!I$5&amp;$E468),'Hoja de Trabajo para listado'!$AB$151:$BA$151,0)),0)+IFERROR(INDEX('Hoja de Trabajo para listado'!$BC$155:$CB$1048576,MATCH($A468,'Hoja de Trabajo para listado'!$BC$155:$BC$1048576,0),MATCH((CUADRO!I$5&amp;$E468),'Hoja de Trabajo para listado'!$BC$151:$CB$151,0)),0)+IFERROR(INDEX('Hoja de Trabajo para listado'!$DE$153:$DG$274,MATCH($A468,'Hoja de Trabajo para listado'!$DE$153:$DE$1048576,0),MATCH((CUADRO!I$5&amp;$E468),'Hoja de Trabajo para listado'!$DE$151:$DG$151,0)),0)+IFERROR(INDEX('Hoja de Trabajo para listado'!$CD$155:$DC$1048576,MATCH($A468,'Hoja de Trabajo para listado'!$CD$155:$CD$1048576,0),MATCH((CUADRO!I$5&amp;$E468),'Hoja de Trabajo para listado'!$CD$151:$DC$151,0)),0)</f>
        <v>0</v>
      </c>
      <c r="J468" s="243">
        <f ca="1">+IFERROR(INDEX('Hoja de Trabajo para listado'!$A$155:$Z$1048576,MATCH($A468,'Hoja de Trabajo para listado'!$A$155:$A$1048576,0),MATCH((CUADRO!J$5&amp;$E468),'Hoja de Trabajo para listado'!$A$151:$Z$151,0)),0)+IFERROR(INDEX('Hoja de Trabajo para listado'!$AB$155:$BA$1048576,MATCH($A468,'Hoja de Trabajo para listado'!$AB$155:$AB$1048576,0),MATCH((CUADRO!J$5&amp;$E468),'Hoja de Trabajo para listado'!$AB$151:$BA$151,0)),0)+IFERROR(INDEX('Hoja de Trabajo para listado'!$BC$155:$CB$1048576,MATCH($A468,'Hoja de Trabajo para listado'!$BC$155:$BC$1048576,0),MATCH((CUADRO!J$5&amp;$E468),'Hoja de Trabajo para listado'!$BC$151:$CB$151,0)),0)+IFERROR(INDEX('Hoja de Trabajo para listado'!$DE$153:$DG$274,MATCH($A468,'Hoja de Trabajo para listado'!$DE$153:$DE$1048576,0),MATCH((CUADRO!J$5&amp;$E468),'Hoja de Trabajo para listado'!$DE$151:$DG$151,0)),0)+IFERROR(INDEX('Hoja de Trabajo para listado'!$CD$155:$DC$1048576,MATCH($A468,'Hoja de Trabajo para listado'!$CD$155:$CD$1048576,0),MATCH((CUADRO!J$5&amp;$E468),'Hoja de Trabajo para listado'!$CD$151:$DC$151,0)),0)</f>
        <v>0</v>
      </c>
      <c r="K468" s="243">
        <f ca="1">+IFERROR(INDEX('Hoja de Trabajo para listado'!$A$155:$Z$1048576,MATCH($A468,'Hoja de Trabajo para listado'!$A$155:$A$1048576,0),MATCH((CUADRO!K$5&amp;$E468),'Hoja de Trabajo para listado'!$A$151:$Z$151,0)),0)+IFERROR(INDEX('Hoja de Trabajo para listado'!$AB$155:$BA$1048576,MATCH($A468,'Hoja de Trabajo para listado'!$AB$155:$AB$1048576,0),MATCH((CUADRO!K$5&amp;$E468),'Hoja de Trabajo para listado'!$AB$151:$BA$151,0)),0)+IFERROR(INDEX('Hoja de Trabajo para listado'!$BC$155:$CB$1048576,MATCH($A468,'Hoja de Trabajo para listado'!$BC$155:$BC$1048576,0),MATCH((CUADRO!K$5&amp;$E468),'Hoja de Trabajo para listado'!$BC$151:$CB$151,0)),0)+IFERROR(INDEX('Hoja de Trabajo para listado'!$DE$153:$DG$274,MATCH($A468,'Hoja de Trabajo para listado'!$DE$153:$DE$1048576,0),MATCH((CUADRO!K$5&amp;$E468),'Hoja de Trabajo para listado'!$DE$151:$DG$151,0)),0)+IFERROR(INDEX('Hoja de Trabajo para listado'!$CD$155:$DC$1048576,MATCH($A468,'Hoja de Trabajo para listado'!$CD$155:$CD$1048576,0),MATCH((CUADRO!K$5&amp;$E468),'Hoja de Trabajo para listado'!$CD$151:$DC$151,0)),0)</f>
        <v>0</v>
      </c>
      <c r="L468" s="243">
        <f ca="1">+IFERROR(INDEX('Hoja de Trabajo para listado'!$A$155:$Z$1048576,MATCH($A468,'Hoja de Trabajo para listado'!$A$155:$A$1048576,0),MATCH((CUADRO!L$5&amp;$E468),'Hoja de Trabajo para listado'!$A$151:$Z$151,0)),0)+IFERROR(INDEX('Hoja de Trabajo para listado'!$AB$155:$BA$1048576,MATCH($A468,'Hoja de Trabajo para listado'!$AB$155:$AB$1048576,0),MATCH((CUADRO!L$5&amp;$E468),'Hoja de Trabajo para listado'!$AB$151:$BA$151,0)),0)+IFERROR(INDEX('Hoja de Trabajo para listado'!$BC$155:$CB$1048576,MATCH($A468,'Hoja de Trabajo para listado'!$BC$155:$BC$1048576,0),MATCH((CUADRO!L$5&amp;$E468),'Hoja de Trabajo para listado'!$BC$151:$CB$151,0)),0)+IFERROR(INDEX('Hoja de Trabajo para listado'!$DE$153:$DG$274,MATCH($A468,'Hoja de Trabajo para listado'!$DE$153:$DE$1048576,0),MATCH((CUADRO!L$5&amp;$E468),'Hoja de Trabajo para listado'!$DE$151:$DG$151,0)),0)+IFERROR(INDEX('Hoja de Trabajo para listado'!$CD$155:$DC$1048576,MATCH($A468,'Hoja de Trabajo para listado'!$CD$155:$CD$1048576,0),MATCH((CUADRO!L$5&amp;$E468),'Hoja de Trabajo para listado'!$CD$151:$DC$151,0)),0)</f>
        <v>0</v>
      </c>
      <c r="M468" s="243">
        <f ca="1">+IFERROR(INDEX('Hoja de Trabajo para listado'!$A$155:$Z$1048576,MATCH($A468,'Hoja de Trabajo para listado'!$A$155:$A$1048576,0),MATCH((CUADRO!M$5&amp;$E468),'Hoja de Trabajo para listado'!$A$151:$Z$151,0)),0)+IFERROR(INDEX('Hoja de Trabajo para listado'!$AB$155:$BA$1048576,MATCH($A468,'Hoja de Trabajo para listado'!$AB$155:$AB$1048576,0),MATCH((CUADRO!M$5&amp;$E468),'Hoja de Trabajo para listado'!$AB$151:$BA$151,0)),0)+IFERROR(INDEX('Hoja de Trabajo para listado'!$BC$155:$CB$1048576,MATCH($A468,'Hoja de Trabajo para listado'!$BC$155:$BC$1048576,0),MATCH((CUADRO!M$5&amp;$E468),'Hoja de Trabajo para listado'!$BC$151:$CB$151,0)),0)+IFERROR(INDEX('Hoja de Trabajo para listado'!$DE$153:$DG$274,MATCH($A468,'Hoja de Trabajo para listado'!$DE$153:$DE$1048576,0),MATCH((CUADRO!M$5&amp;$E468),'Hoja de Trabajo para listado'!$DE$151:$DG$151,0)),0)+IFERROR(INDEX('Hoja de Trabajo para listado'!$CD$155:$DC$1048576,MATCH($A468,'Hoja de Trabajo para listado'!$CD$155:$CD$1048576,0),MATCH((CUADRO!M$5&amp;$E468),'Hoja de Trabajo para listado'!$CD$151:$DC$151,0)),0)</f>
        <v>0</v>
      </c>
      <c r="N468" s="243">
        <f ca="1">+IFERROR(INDEX('Hoja de Trabajo para listado'!$A$155:$Z$1048576,MATCH($A468,'Hoja de Trabajo para listado'!$A$155:$A$1048576,0),MATCH((CUADRO!N$5&amp;$E468),'Hoja de Trabajo para listado'!$A$151:$Z$151,0)),0)+IFERROR(INDEX('Hoja de Trabajo para listado'!$AB$155:$BA$1048576,MATCH($A468,'Hoja de Trabajo para listado'!$AB$155:$AB$1048576,0),MATCH((CUADRO!N$5&amp;$E468),'Hoja de Trabajo para listado'!$AB$151:$BA$151,0)),0)+IFERROR(INDEX('Hoja de Trabajo para listado'!$BC$155:$CB$1048576,MATCH($A468,'Hoja de Trabajo para listado'!$BC$155:$BC$1048576,0),MATCH((CUADRO!N$5&amp;$E468),'Hoja de Trabajo para listado'!$BC$151:$CB$151,0)),0)+IFERROR(INDEX('Hoja de Trabajo para listado'!$DE$153:$DG$274,MATCH($A468,'Hoja de Trabajo para listado'!$DE$153:$DE$1048576,0),MATCH((CUADRO!N$5&amp;$E468),'Hoja de Trabajo para listado'!$DE$151:$DG$151,0)),0)+IFERROR(INDEX('Hoja de Trabajo para listado'!$CD$155:$DC$1048576,MATCH($A468,'Hoja de Trabajo para listado'!$CD$155:$CD$1048576,0),MATCH((CUADRO!N$5&amp;$E468),'Hoja de Trabajo para listado'!$CD$151:$DC$151,0)),0)</f>
        <v>0</v>
      </c>
      <c r="O468" s="243">
        <f ca="1">+IFERROR(INDEX('Hoja de Trabajo para listado'!$A$155:$Z$1048576,MATCH($A468,'Hoja de Trabajo para listado'!$A$155:$A$1048576,0),MATCH((CUADRO!O$5&amp;$E468),'Hoja de Trabajo para listado'!$A$151:$Z$151,0)),0)+IFERROR(INDEX('Hoja de Trabajo para listado'!$AB$155:$BA$1048576,MATCH($A468,'Hoja de Trabajo para listado'!$AB$155:$AB$1048576,0),MATCH((CUADRO!O$5&amp;$E468),'Hoja de Trabajo para listado'!$AB$151:$BA$151,0)),0)+IFERROR(INDEX('Hoja de Trabajo para listado'!$BC$155:$CB$1048576,MATCH($A468,'Hoja de Trabajo para listado'!$BC$155:$BC$1048576,0),MATCH((CUADRO!O$5&amp;$E468),'Hoja de Trabajo para listado'!$BC$151:$CB$151,0)),0)+IFERROR(INDEX('Hoja de Trabajo para listado'!$DE$153:$DG$274,MATCH($A468,'Hoja de Trabajo para listado'!$DE$153:$DE$1048576,0),MATCH((CUADRO!O$5&amp;$E468),'Hoja de Trabajo para listado'!$DE$151:$DG$151,0)),0)+IFERROR(INDEX('Hoja de Trabajo para listado'!$CD$155:$DC$1048576,MATCH($A468,'Hoja de Trabajo para listado'!$CD$155:$CD$1048576,0),MATCH((CUADRO!O$5&amp;$E468),'Hoja de Trabajo para listado'!$CD$151:$DC$151,0)),0)</f>
        <v>0</v>
      </c>
      <c r="P468" s="243">
        <f ca="1">+IFERROR(INDEX('Hoja de Trabajo para listado'!$A$155:$Z$1048576,MATCH($A468,'Hoja de Trabajo para listado'!$A$155:$A$1048576,0),MATCH((CUADRO!P$5&amp;$E468),'Hoja de Trabajo para listado'!$A$151:$Z$151,0)),0)+IFERROR(INDEX('Hoja de Trabajo para listado'!$AB$155:$BA$1048576,MATCH($A468,'Hoja de Trabajo para listado'!$AB$155:$AB$1048576,0),MATCH((CUADRO!P$5&amp;$E468),'Hoja de Trabajo para listado'!$AB$151:$BA$151,0)),0)+IFERROR(INDEX('Hoja de Trabajo para listado'!$BC$155:$CB$1048576,MATCH($A468,'Hoja de Trabajo para listado'!$BC$155:$BC$1048576,0),MATCH((CUADRO!P$5&amp;$E468),'Hoja de Trabajo para listado'!$BC$151:$CB$151,0)),0)+IFERROR(INDEX('Hoja de Trabajo para listado'!$DE$153:$DG$274,MATCH($A468,'Hoja de Trabajo para listado'!$DE$153:$DE$1048576,0),MATCH((CUADRO!P$5&amp;$E468),'Hoja de Trabajo para listado'!$DE$151:$DG$151,0)),0)+IFERROR(INDEX('Hoja de Trabajo para listado'!$CD$155:$DC$1048576,MATCH($A468,'Hoja de Trabajo para listado'!$CD$155:$CD$1048576,0),MATCH((CUADRO!P$5&amp;$E468),'Hoja de Trabajo para listado'!$CD$151:$DC$151,0)),0)</f>
        <v>0</v>
      </c>
      <c r="Q468" s="243">
        <f ca="1">+IFERROR(INDEX('Hoja de Trabajo para listado'!$A$155:$Z$1048576,MATCH($A468,'Hoja de Trabajo para listado'!$A$155:$A$1048576,0),MATCH((CUADRO!Q$5&amp;$E468),'Hoja de Trabajo para listado'!$A$151:$Z$151,0)),0)+IFERROR(INDEX('Hoja de Trabajo para listado'!$AB$155:$BA$1048576,MATCH($A468,'Hoja de Trabajo para listado'!$AB$155:$AB$1048576,0),MATCH((CUADRO!Q$5&amp;$E468),'Hoja de Trabajo para listado'!$AB$151:$BA$151,0)),0)+IFERROR(INDEX('Hoja de Trabajo para listado'!$BC$155:$CB$1048576,MATCH($A468,'Hoja de Trabajo para listado'!$BC$155:$BC$1048576,0),MATCH((CUADRO!Q$5&amp;$E468),'Hoja de Trabajo para listado'!$BC$151:$CB$151,0)),0)+IFERROR(INDEX('Hoja de Trabajo para listado'!$DE$153:$DG$274,MATCH($A468,'Hoja de Trabajo para listado'!$DE$153:$DE$1048576,0),MATCH((CUADRO!Q$5&amp;$E468),'Hoja de Trabajo para listado'!$DE$151:$DG$151,0)),0)+IFERROR(INDEX('Hoja de Trabajo para listado'!$CD$155:$DC$1048576,MATCH($A468,'Hoja de Trabajo para listado'!$CD$155:$CD$1048576,0),MATCH((CUADRO!Q$5&amp;$E468),'Hoja de Trabajo para listado'!$CD$151:$DC$151,0)),0)</f>
        <v>0</v>
      </c>
      <c r="R468" s="243">
        <f t="shared" ca="1" si="17"/>
        <v>0</v>
      </c>
      <c r="S468" s="249"/>
      <c r="T468" s="243">
        <f ca="1">+T469</f>
        <v>0</v>
      </c>
      <c r="U468" s="242">
        <f t="shared" si="18"/>
        <v>1</v>
      </c>
      <c r="V468" s="333" t="str">
        <f>+VLOOKUP(A468,bd_lista!$A$3:$E$590,5,FALSE)</f>
        <v>Gobiernos Autonomos Municipales</v>
      </c>
      <c r="W468" s="391" t="str">
        <f>+V468</f>
        <v>Gobiernos Autonomos Municipales</v>
      </c>
      <c r="X468" s="242">
        <f>+VLOOKUP(A468,[4]Sheet1!$A$13:$D$744,4,FALSE)</f>
        <v>0</v>
      </c>
      <c r="Y468" s="242" t="e">
        <f>+VLOOKUP(X468,bd_lista!$A$3:$C$590,3,FALSE)</f>
        <v>#N/A</v>
      </c>
      <c r="Z468" s="294">
        <f>+X468</f>
        <v>0</v>
      </c>
      <c r="AA468" s="295" t="e">
        <f>+Y468</f>
        <v>#N/A</v>
      </c>
    </row>
    <row r="469" spans="1:27" customFormat="1" ht="15" hidden="1" customHeight="1">
      <c r="A469" s="32">
        <v>1116</v>
      </c>
      <c r="B469" s="388"/>
      <c r="C469" s="247" t="str">
        <f>+VLOOKUP(A469,bd_lista!$A$3:$C$590,3,FALSE)</f>
        <v>Gobierno Autónomo Municipal de San Pablo de Huacareta</v>
      </c>
      <c r="D469" s="390"/>
      <c r="E469" s="244" t="s">
        <v>1305</v>
      </c>
      <c r="F469" s="243">
        <f ca="1">+IFERROR(INDEX('Hoja de Trabajo para listado'!$A$155:$Z$1048576,MATCH($A469,'Hoja de Trabajo para listado'!$A$155:$A$1048576,0),MATCH((CUADRO!F$5&amp;$E469),'Hoja de Trabajo para listado'!$A$151:$Z$151,0)),0)+IFERROR(INDEX('Hoja de Trabajo para listado'!$AB$155:$BA$1048576,MATCH($A469,'Hoja de Trabajo para listado'!$AB$155:$AB$1048576,0),MATCH((CUADRO!F$5&amp;$E469),'Hoja de Trabajo para listado'!$AB$151:$BA$151,0)),0)+IFERROR(INDEX('Hoja de Trabajo para listado'!$BC$155:$CB$1048576,MATCH($A469,'Hoja de Trabajo para listado'!$BC$155:$BC$1048576,0),MATCH((CUADRO!F$5&amp;$E469),'Hoja de Trabajo para listado'!$BC$151:$CB$151,0)),0)+IFERROR(INDEX('Hoja de Trabajo para listado'!$DE$153:$DG$274,MATCH($A469,'Hoja de Trabajo para listado'!$DE$153:$DE$1048576,0),MATCH((CUADRO!F$5&amp;$E469),'Hoja de Trabajo para listado'!$DE$151:$DG$151,0)),0)+IFERROR(INDEX('Hoja de Trabajo para listado'!$CD$155:$DC$1048576,MATCH($A469,'Hoja de Trabajo para listado'!$CD$155:$CD$1048576,0),MATCH((CUADRO!F$5&amp;$E469),'Hoja de Trabajo para listado'!$CD$151:$DC$151,0)),0)</f>
        <v>0</v>
      </c>
      <c r="G469" s="243">
        <f ca="1">+IFERROR(INDEX('Hoja de Trabajo para listado'!$A$155:$Z$1048576,MATCH($A469,'Hoja de Trabajo para listado'!$A$155:$A$1048576,0),MATCH((CUADRO!G$5&amp;$E469),'Hoja de Trabajo para listado'!$A$151:$Z$151,0)),0)+IFERROR(INDEX('Hoja de Trabajo para listado'!$AB$155:$BA$1048576,MATCH($A469,'Hoja de Trabajo para listado'!$AB$155:$AB$1048576,0),MATCH((CUADRO!G$5&amp;$E469),'Hoja de Trabajo para listado'!$AB$151:$BA$151,0)),0)+IFERROR(INDEX('Hoja de Trabajo para listado'!$BC$155:$CB$1048576,MATCH($A469,'Hoja de Trabajo para listado'!$BC$155:$BC$1048576,0),MATCH((CUADRO!G$5&amp;$E469),'Hoja de Trabajo para listado'!$BC$151:$CB$151,0)),0)+IFERROR(INDEX('Hoja de Trabajo para listado'!$DE$153:$DG$274,MATCH($A469,'Hoja de Trabajo para listado'!$DE$153:$DE$1048576,0),MATCH((CUADRO!G$5&amp;$E469),'Hoja de Trabajo para listado'!$DE$151:$DG$151,0)),0)+IFERROR(INDEX('Hoja de Trabajo para listado'!$CD$155:$DC$1048576,MATCH($A469,'Hoja de Trabajo para listado'!$CD$155:$CD$1048576,0),MATCH((CUADRO!G$5&amp;$E469),'Hoja de Trabajo para listado'!$CD$151:$DC$151,0)),0)</f>
        <v>0</v>
      </c>
      <c r="H469" s="243">
        <f ca="1">+IFERROR(INDEX('Hoja de Trabajo para listado'!$A$155:$Z$1048576,MATCH($A469,'Hoja de Trabajo para listado'!$A$155:$A$1048576,0),MATCH((CUADRO!H$5&amp;$E469),'Hoja de Trabajo para listado'!$A$151:$Z$151,0)),0)+IFERROR(INDEX('Hoja de Trabajo para listado'!$AB$155:$BA$1048576,MATCH($A469,'Hoja de Trabajo para listado'!$AB$155:$AB$1048576,0),MATCH((CUADRO!H$5&amp;$E469),'Hoja de Trabajo para listado'!$AB$151:$BA$151,0)),0)+IFERROR(INDEX('Hoja de Trabajo para listado'!$BC$155:$CB$1048576,MATCH($A469,'Hoja de Trabajo para listado'!$BC$155:$BC$1048576,0),MATCH((CUADRO!H$5&amp;$E469),'Hoja de Trabajo para listado'!$BC$151:$CB$151,0)),0)+IFERROR(INDEX('Hoja de Trabajo para listado'!$DE$153:$DG$274,MATCH($A469,'Hoja de Trabajo para listado'!$DE$153:$DE$1048576,0),MATCH((CUADRO!H$5&amp;$E469),'Hoja de Trabajo para listado'!$DE$151:$DG$151,0)),0)+IFERROR(INDEX('Hoja de Trabajo para listado'!$CD$155:$DC$1048576,MATCH($A469,'Hoja de Trabajo para listado'!$CD$155:$CD$1048576,0),MATCH((CUADRO!H$5&amp;$E469),'Hoja de Trabajo para listado'!$CD$151:$DC$151,0)),0)</f>
        <v>0</v>
      </c>
      <c r="I469" s="243">
        <f ca="1">+IFERROR(INDEX('Hoja de Trabajo para listado'!$A$155:$Z$1048576,MATCH($A469,'Hoja de Trabajo para listado'!$A$155:$A$1048576,0),MATCH((CUADRO!I$5&amp;$E469),'Hoja de Trabajo para listado'!$A$151:$Z$151,0)),0)+IFERROR(INDEX('Hoja de Trabajo para listado'!$AB$155:$BA$1048576,MATCH($A469,'Hoja de Trabajo para listado'!$AB$155:$AB$1048576,0),MATCH((CUADRO!I$5&amp;$E469),'Hoja de Trabajo para listado'!$AB$151:$BA$151,0)),0)+IFERROR(INDEX('Hoja de Trabajo para listado'!$BC$155:$CB$1048576,MATCH($A469,'Hoja de Trabajo para listado'!$BC$155:$BC$1048576,0),MATCH((CUADRO!I$5&amp;$E469),'Hoja de Trabajo para listado'!$BC$151:$CB$151,0)),0)+IFERROR(INDEX('Hoja de Trabajo para listado'!$DE$153:$DG$274,MATCH($A469,'Hoja de Trabajo para listado'!$DE$153:$DE$1048576,0),MATCH((CUADRO!I$5&amp;$E469),'Hoja de Trabajo para listado'!$DE$151:$DG$151,0)),0)+IFERROR(INDEX('Hoja de Trabajo para listado'!$CD$155:$DC$1048576,MATCH($A469,'Hoja de Trabajo para listado'!$CD$155:$CD$1048576,0),MATCH((CUADRO!I$5&amp;$E469),'Hoja de Trabajo para listado'!$CD$151:$DC$151,0)),0)</f>
        <v>0</v>
      </c>
      <c r="J469" s="243">
        <f ca="1">+IFERROR(INDEX('Hoja de Trabajo para listado'!$A$155:$Z$1048576,MATCH($A469,'Hoja de Trabajo para listado'!$A$155:$A$1048576,0),MATCH((CUADRO!J$5&amp;$E469),'Hoja de Trabajo para listado'!$A$151:$Z$151,0)),0)+IFERROR(INDEX('Hoja de Trabajo para listado'!$AB$155:$BA$1048576,MATCH($A469,'Hoja de Trabajo para listado'!$AB$155:$AB$1048576,0),MATCH((CUADRO!J$5&amp;$E469),'Hoja de Trabajo para listado'!$AB$151:$BA$151,0)),0)+IFERROR(INDEX('Hoja de Trabajo para listado'!$BC$155:$CB$1048576,MATCH($A469,'Hoja de Trabajo para listado'!$BC$155:$BC$1048576,0),MATCH((CUADRO!J$5&amp;$E469),'Hoja de Trabajo para listado'!$BC$151:$CB$151,0)),0)+IFERROR(INDEX('Hoja de Trabajo para listado'!$DE$153:$DG$274,MATCH($A469,'Hoja de Trabajo para listado'!$DE$153:$DE$1048576,0),MATCH((CUADRO!J$5&amp;$E469),'Hoja de Trabajo para listado'!$DE$151:$DG$151,0)),0)+IFERROR(INDEX('Hoja de Trabajo para listado'!$CD$155:$DC$1048576,MATCH($A469,'Hoja de Trabajo para listado'!$CD$155:$CD$1048576,0),MATCH((CUADRO!J$5&amp;$E469),'Hoja de Trabajo para listado'!$CD$151:$DC$151,0)),0)</f>
        <v>0</v>
      </c>
      <c r="K469" s="243">
        <f ca="1">+IFERROR(INDEX('Hoja de Trabajo para listado'!$A$155:$Z$1048576,MATCH($A469,'Hoja de Trabajo para listado'!$A$155:$A$1048576,0),MATCH((CUADRO!K$5&amp;$E469),'Hoja de Trabajo para listado'!$A$151:$Z$151,0)),0)+IFERROR(INDEX('Hoja de Trabajo para listado'!$AB$155:$BA$1048576,MATCH($A469,'Hoja de Trabajo para listado'!$AB$155:$AB$1048576,0),MATCH((CUADRO!K$5&amp;$E469),'Hoja de Trabajo para listado'!$AB$151:$BA$151,0)),0)+IFERROR(INDEX('Hoja de Trabajo para listado'!$BC$155:$CB$1048576,MATCH($A469,'Hoja de Trabajo para listado'!$BC$155:$BC$1048576,0),MATCH((CUADRO!K$5&amp;$E469),'Hoja de Trabajo para listado'!$BC$151:$CB$151,0)),0)+IFERROR(INDEX('Hoja de Trabajo para listado'!$DE$153:$DG$274,MATCH($A469,'Hoja de Trabajo para listado'!$DE$153:$DE$1048576,0),MATCH((CUADRO!K$5&amp;$E469),'Hoja de Trabajo para listado'!$DE$151:$DG$151,0)),0)+IFERROR(INDEX('Hoja de Trabajo para listado'!$CD$155:$DC$1048576,MATCH($A469,'Hoja de Trabajo para listado'!$CD$155:$CD$1048576,0),MATCH((CUADRO!K$5&amp;$E469),'Hoja de Trabajo para listado'!$CD$151:$DC$151,0)),0)</f>
        <v>0</v>
      </c>
      <c r="L469" s="243">
        <f ca="1">+IFERROR(INDEX('Hoja de Trabajo para listado'!$A$155:$Z$1048576,MATCH($A469,'Hoja de Trabajo para listado'!$A$155:$A$1048576,0),MATCH((CUADRO!L$5&amp;$E469),'Hoja de Trabajo para listado'!$A$151:$Z$151,0)),0)+IFERROR(INDEX('Hoja de Trabajo para listado'!$AB$155:$BA$1048576,MATCH($A469,'Hoja de Trabajo para listado'!$AB$155:$AB$1048576,0),MATCH((CUADRO!L$5&amp;$E469),'Hoja de Trabajo para listado'!$AB$151:$BA$151,0)),0)+IFERROR(INDEX('Hoja de Trabajo para listado'!$BC$155:$CB$1048576,MATCH($A469,'Hoja de Trabajo para listado'!$BC$155:$BC$1048576,0),MATCH((CUADRO!L$5&amp;$E469),'Hoja de Trabajo para listado'!$BC$151:$CB$151,0)),0)+IFERROR(INDEX('Hoja de Trabajo para listado'!$DE$153:$DG$274,MATCH($A469,'Hoja de Trabajo para listado'!$DE$153:$DE$1048576,0),MATCH((CUADRO!L$5&amp;$E469),'Hoja de Trabajo para listado'!$DE$151:$DG$151,0)),0)+IFERROR(INDEX('Hoja de Trabajo para listado'!$CD$155:$DC$1048576,MATCH($A469,'Hoja de Trabajo para listado'!$CD$155:$CD$1048576,0),MATCH((CUADRO!L$5&amp;$E469),'Hoja de Trabajo para listado'!$CD$151:$DC$151,0)),0)</f>
        <v>0</v>
      </c>
      <c r="M469" s="243">
        <f ca="1">+IFERROR(INDEX('Hoja de Trabajo para listado'!$A$155:$Z$1048576,MATCH($A469,'Hoja de Trabajo para listado'!$A$155:$A$1048576,0),MATCH((CUADRO!M$5&amp;$E469),'Hoja de Trabajo para listado'!$A$151:$Z$151,0)),0)+IFERROR(INDEX('Hoja de Trabajo para listado'!$AB$155:$BA$1048576,MATCH($A469,'Hoja de Trabajo para listado'!$AB$155:$AB$1048576,0),MATCH((CUADRO!M$5&amp;$E469),'Hoja de Trabajo para listado'!$AB$151:$BA$151,0)),0)+IFERROR(INDEX('Hoja de Trabajo para listado'!$BC$155:$CB$1048576,MATCH($A469,'Hoja de Trabajo para listado'!$BC$155:$BC$1048576,0),MATCH((CUADRO!M$5&amp;$E469),'Hoja de Trabajo para listado'!$BC$151:$CB$151,0)),0)+IFERROR(INDEX('Hoja de Trabajo para listado'!$DE$153:$DG$274,MATCH($A469,'Hoja de Trabajo para listado'!$DE$153:$DE$1048576,0),MATCH((CUADRO!M$5&amp;$E469),'Hoja de Trabajo para listado'!$DE$151:$DG$151,0)),0)+IFERROR(INDEX('Hoja de Trabajo para listado'!$CD$155:$DC$1048576,MATCH($A469,'Hoja de Trabajo para listado'!$CD$155:$CD$1048576,0),MATCH((CUADRO!M$5&amp;$E469),'Hoja de Trabajo para listado'!$CD$151:$DC$151,0)),0)</f>
        <v>0</v>
      </c>
      <c r="N469" s="243">
        <f ca="1">+IFERROR(INDEX('Hoja de Trabajo para listado'!$A$155:$Z$1048576,MATCH($A469,'Hoja de Trabajo para listado'!$A$155:$A$1048576,0),MATCH((CUADRO!N$5&amp;$E469),'Hoja de Trabajo para listado'!$A$151:$Z$151,0)),0)+IFERROR(INDEX('Hoja de Trabajo para listado'!$AB$155:$BA$1048576,MATCH($A469,'Hoja de Trabajo para listado'!$AB$155:$AB$1048576,0),MATCH((CUADRO!N$5&amp;$E469),'Hoja de Trabajo para listado'!$AB$151:$BA$151,0)),0)+IFERROR(INDEX('Hoja de Trabajo para listado'!$BC$155:$CB$1048576,MATCH($A469,'Hoja de Trabajo para listado'!$BC$155:$BC$1048576,0),MATCH((CUADRO!N$5&amp;$E469),'Hoja de Trabajo para listado'!$BC$151:$CB$151,0)),0)+IFERROR(INDEX('Hoja de Trabajo para listado'!$DE$153:$DG$274,MATCH($A469,'Hoja de Trabajo para listado'!$DE$153:$DE$1048576,0),MATCH((CUADRO!N$5&amp;$E469),'Hoja de Trabajo para listado'!$DE$151:$DG$151,0)),0)+IFERROR(INDEX('Hoja de Trabajo para listado'!$CD$155:$DC$1048576,MATCH($A469,'Hoja de Trabajo para listado'!$CD$155:$CD$1048576,0),MATCH((CUADRO!N$5&amp;$E469),'Hoja de Trabajo para listado'!$CD$151:$DC$151,0)),0)</f>
        <v>0</v>
      </c>
      <c r="O469" s="243">
        <f ca="1">+IFERROR(INDEX('Hoja de Trabajo para listado'!$A$155:$Z$1048576,MATCH($A469,'Hoja de Trabajo para listado'!$A$155:$A$1048576,0),MATCH((CUADRO!O$5&amp;$E469),'Hoja de Trabajo para listado'!$A$151:$Z$151,0)),0)+IFERROR(INDEX('Hoja de Trabajo para listado'!$AB$155:$BA$1048576,MATCH($A469,'Hoja de Trabajo para listado'!$AB$155:$AB$1048576,0),MATCH((CUADRO!O$5&amp;$E469),'Hoja de Trabajo para listado'!$AB$151:$BA$151,0)),0)+IFERROR(INDEX('Hoja de Trabajo para listado'!$BC$155:$CB$1048576,MATCH($A469,'Hoja de Trabajo para listado'!$BC$155:$BC$1048576,0),MATCH((CUADRO!O$5&amp;$E469),'Hoja de Trabajo para listado'!$BC$151:$CB$151,0)),0)+IFERROR(INDEX('Hoja de Trabajo para listado'!$DE$153:$DG$274,MATCH($A469,'Hoja de Trabajo para listado'!$DE$153:$DE$1048576,0),MATCH((CUADRO!O$5&amp;$E469),'Hoja de Trabajo para listado'!$DE$151:$DG$151,0)),0)+IFERROR(INDEX('Hoja de Trabajo para listado'!$CD$155:$DC$1048576,MATCH($A469,'Hoja de Trabajo para listado'!$CD$155:$CD$1048576,0),MATCH((CUADRO!O$5&amp;$E469),'Hoja de Trabajo para listado'!$CD$151:$DC$151,0)),0)</f>
        <v>0</v>
      </c>
      <c r="P469" s="243">
        <f ca="1">+IFERROR(INDEX('Hoja de Trabajo para listado'!$A$155:$Z$1048576,MATCH($A469,'Hoja de Trabajo para listado'!$A$155:$A$1048576,0),MATCH((CUADRO!P$5&amp;$E469),'Hoja de Trabajo para listado'!$A$151:$Z$151,0)),0)+IFERROR(INDEX('Hoja de Trabajo para listado'!$AB$155:$BA$1048576,MATCH($A469,'Hoja de Trabajo para listado'!$AB$155:$AB$1048576,0),MATCH((CUADRO!P$5&amp;$E469),'Hoja de Trabajo para listado'!$AB$151:$BA$151,0)),0)+IFERROR(INDEX('Hoja de Trabajo para listado'!$BC$155:$CB$1048576,MATCH($A469,'Hoja de Trabajo para listado'!$BC$155:$BC$1048576,0),MATCH((CUADRO!P$5&amp;$E469),'Hoja de Trabajo para listado'!$BC$151:$CB$151,0)),0)+IFERROR(INDEX('Hoja de Trabajo para listado'!$DE$153:$DG$274,MATCH($A469,'Hoja de Trabajo para listado'!$DE$153:$DE$1048576,0),MATCH((CUADRO!P$5&amp;$E469),'Hoja de Trabajo para listado'!$DE$151:$DG$151,0)),0)+IFERROR(INDEX('Hoja de Trabajo para listado'!$CD$155:$DC$1048576,MATCH($A469,'Hoja de Trabajo para listado'!$CD$155:$CD$1048576,0),MATCH((CUADRO!P$5&amp;$E469),'Hoja de Trabajo para listado'!$CD$151:$DC$151,0)),0)</f>
        <v>0</v>
      </c>
      <c r="Q469" s="243">
        <f ca="1">+IFERROR(INDEX('Hoja de Trabajo para listado'!$A$155:$Z$1048576,MATCH($A469,'Hoja de Trabajo para listado'!$A$155:$A$1048576,0),MATCH((CUADRO!Q$5&amp;$E469),'Hoja de Trabajo para listado'!$A$151:$Z$151,0)),0)+IFERROR(INDEX('Hoja de Trabajo para listado'!$AB$155:$BA$1048576,MATCH($A469,'Hoja de Trabajo para listado'!$AB$155:$AB$1048576,0),MATCH((CUADRO!Q$5&amp;$E469),'Hoja de Trabajo para listado'!$AB$151:$BA$151,0)),0)+IFERROR(INDEX('Hoja de Trabajo para listado'!$BC$155:$CB$1048576,MATCH($A469,'Hoja de Trabajo para listado'!$BC$155:$BC$1048576,0),MATCH((CUADRO!Q$5&amp;$E469),'Hoja de Trabajo para listado'!$BC$151:$CB$151,0)),0)+IFERROR(INDEX('Hoja de Trabajo para listado'!$DE$153:$DG$274,MATCH($A469,'Hoja de Trabajo para listado'!$DE$153:$DE$1048576,0),MATCH((CUADRO!Q$5&amp;$E469),'Hoja de Trabajo para listado'!$DE$151:$DG$151,0)),0)+IFERROR(INDEX('Hoja de Trabajo para listado'!$CD$155:$DC$1048576,MATCH($A469,'Hoja de Trabajo para listado'!$CD$155:$CD$1048576,0),MATCH((CUADRO!Q$5&amp;$E469),'Hoja de Trabajo para listado'!$CD$151:$DC$151,0)),0)</f>
        <v>0</v>
      </c>
      <c r="R469" s="243">
        <f t="shared" ca="1" si="17"/>
        <v>0</v>
      </c>
      <c r="S469" s="249">
        <f ca="1">+R468+R469</f>
        <v>0</v>
      </c>
      <c r="T469" s="243">
        <f ca="1">+S469</f>
        <v>0</v>
      </c>
      <c r="U469" s="242">
        <f t="shared" si="18"/>
        <v>2</v>
      </c>
      <c r="V469" s="333" t="str">
        <f>+VLOOKUP(A469,bd_lista!$A$3:$E$590,5,FALSE)</f>
        <v>Gobiernos Autonomos Municipales</v>
      </c>
      <c r="W469" s="392"/>
      <c r="X469" s="242">
        <f>+VLOOKUP(A469,[4]Sheet1!$A$13:$D$744,4,FALSE)</f>
        <v>0</v>
      </c>
      <c r="Y469" s="242" t="e">
        <f>+VLOOKUP(X469,bd_lista!$A$3:$C$590,3,FALSE)</f>
        <v>#N/A</v>
      </c>
      <c r="Z469" s="292"/>
      <c r="AA469" s="293"/>
    </row>
    <row r="470" spans="1:27" customFormat="1" ht="15" hidden="1" customHeight="1">
      <c r="A470" s="32">
        <v>1117</v>
      </c>
      <c r="B470" s="387">
        <f>+A470</f>
        <v>1117</v>
      </c>
      <c r="C470" s="247" t="str">
        <f>+VLOOKUP(A470,bd_lista!$A$3:$C$590,3,FALSE)</f>
        <v>Gobierno Autónomo Municipal de Tarabuco</v>
      </c>
      <c r="D470" s="389" t="str">
        <f>+C470</f>
        <v>Gobierno Autónomo Municipal de Tarabuco</v>
      </c>
      <c r="E470" s="242" t="s">
        <v>1304</v>
      </c>
      <c r="F470" s="243">
        <f ca="1">+IFERROR(INDEX('Hoja de Trabajo para listado'!$A$155:$Z$1048576,MATCH($A470,'Hoja de Trabajo para listado'!$A$155:$A$1048576,0),MATCH((CUADRO!F$5&amp;$E470),'Hoja de Trabajo para listado'!$A$151:$Z$151,0)),0)+IFERROR(INDEX('Hoja de Trabajo para listado'!$AB$155:$BA$1048576,MATCH($A470,'Hoja de Trabajo para listado'!$AB$155:$AB$1048576,0),MATCH((CUADRO!F$5&amp;$E470),'Hoja de Trabajo para listado'!$AB$151:$BA$151,0)),0)+IFERROR(INDEX('Hoja de Trabajo para listado'!$BC$155:$CB$1048576,MATCH($A470,'Hoja de Trabajo para listado'!$BC$155:$BC$1048576,0),MATCH((CUADRO!F$5&amp;$E470),'Hoja de Trabajo para listado'!$BC$151:$CB$151,0)),0)+IFERROR(INDEX('Hoja de Trabajo para listado'!$DE$153:$DG$274,MATCH($A470,'Hoja de Trabajo para listado'!$DE$153:$DE$1048576,0),MATCH((CUADRO!F$5&amp;$E470),'Hoja de Trabajo para listado'!$DE$151:$DG$151,0)),0)+IFERROR(INDEX('Hoja de Trabajo para listado'!$CD$155:$DC$1048576,MATCH($A470,'Hoja de Trabajo para listado'!$CD$155:$CD$1048576,0),MATCH((CUADRO!F$5&amp;$E470),'Hoja de Trabajo para listado'!$CD$151:$DC$151,0)),0)</f>
        <v>0</v>
      </c>
      <c r="G470" s="243">
        <f ca="1">+IFERROR(INDEX('Hoja de Trabajo para listado'!$A$155:$Z$1048576,MATCH($A470,'Hoja de Trabajo para listado'!$A$155:$A$1048576,0),MATCH((CUADRO!G$5&amp;$E470),'Hoja de Trabajo para listado'!$A$151:$Z$151,0)),0)+IFERROR(INDEX('Hoja de Trabajo para listado'!$AB$155:$BA$1048576,MATCH($A470,'Hoja de Trabajo para listado'!$AB$155:$AB$1048576,0),MATCH((CUADRO!G$5&amp;$E470),'Hoja de Trabajo para listado'!$AB$151:$BA$151,0)),0)+IFERROR(INDEX('Hoja de Trabajo para listado'!$BC$155:$CB$1048576,MATCH($A470,'Hoja de Trabajo para listado'!$BC$155:$BC$1048576,0),MATCH((CUADRO!G$5&amp;$E470),'Hoja de Trabajo para listado'!$BC$151:$CB$151,0)),0)+IFERROR(INDEX('Hoja de Trabajo para listado'!$DE$153:$DG$274,MATCH($A470,'Hoja de Trabajo para listado'!$DE$153:$DE$1048576,0),MATCH((CUADRO!G$5&amp;$E470),'Hoja de Trabajo para listado'!$DE$151:$DG$151,0)),0)+IFERROR(INDEX('Hoja de Trabajo para listado'!$CD$155:$DC$1048576,MATCH($A470,'Hoja de Trabajo para listado'!$CD$155:$CD$1048576,0),MATCH((CUADRO!G$5&amp;$E470),'Hoja de Trabajo para listado'!$CD$151:$DC$151,0)),0)</f>
        <v>0</v>
      </c>
      <c r="H470" s="243">
        <f ca="1">+IFERROR(INDEX('Hoja de Trabajo para listado'!$A$155:$Z$1048576,MATCH($A470,'Hoja de Trabajo para listado'!$A$155:$A$1048576,0),MATCH((CUADRO!H$5&amp;$E470),'Hoja de Trabajo para listado'!$A$151:$Z$151,0)),0)+IFERROR(INDEX('Hoja de Trabajo para listado'!$AB$155:$BA$1048576,MATCH($A470,'Hoja de Trabajo para listado'!$AB$155:$AB$1048576,0),MATCH((CUADRO!H$5&amp;$E470),'Hoja de Trabajo para listado'!$AB$151:$BA$151,0)),0)+IFERROR(INDEX('Hoja de Trabajo para listado'!$BC$155:$CB$1048576,MATCH($A470,'Hoja de Trabajo para listado'!$BC$155:$BC$1048576,0),MATCH((CUADRO!H$5&amp;$E470),'Hoja de Trabajo para listado'!$BC$151:$CB$151,0)),0)+IFERROR(INDEX('Hoja de Trabajo para listado'!$DE$153:$DG$274,MATCH($A470,'Hoja de Trabajo para listado'!$DE$153:$DE$1048576,0),MATCH((CUADRO!H$5&amp;$E470),'Hoja de Trabajo para listado'!$DE$151:$DG$151,0)),0)+IFERROR(INDEX('Hoja de Trabajo para listado'!$CD$155:$DC$1048576,MATCH($A470,'Hoja de Trabajo para listado'!$CD$155:$CD$1048576,0),MATCH((CUADRO!H$5&amp;$E470),'Hoja de Trabajo para listado'!$CD$151:$DC$151,0)),0)</f>
        <v>0</v>
      </c>
      <c r="I470" s="243">
        <f ca="1">+IFERROR(INDEX('Hoja de Trabajo para listado'!$A$155:$Z$1048576,MATCH($A470,'Hoja de Trabajo para listado'!$A$155:$A$1048576,0),MATCH((CUADRO!I$5&amp;$E470),'Hoja de Trabajo para listado'!$A$151:$Z$151,0)),0)+IFERROR(INDEX('Hoja de Trabajo para listado'!$AB$155:$BA$1048576,MATCH($A470,'Hoja de Trabajo para listado'!$AB$155:$AB$1048576,0),MATCH((CUADRO!I$5&amp;$E470),'Hoja de Trabajo para listado'!$AB$151:$BA$151,0)),0)+IFERROR(INDEX('Hoja de Trabajo para listado'!$BC$155:$CB$1048576,MATCH($A470,'Hoja de Trabajo para listado'!$BC$155:$BC$1048576,0),MATCH((CUADRO!I$5&amp;$E470),'Hoja de Trabajo para listado'!$BC$151:$CB$151,0)),0)+IFERROR(INDEX('Hoja de Trabajo para listado'!$DE$153:$DG$274,MATCH($A470,'Hoja de Trabajo para listado'!$DE$153:$DE$1048576,0),MATCH((CUADRO!I$5&amp;$E470),'Hoja de Trabajo para listado'!$DE$151:$DG$151,0)),0)+IFERROR(INDEX('Hoja de Trabajo para listado'!$CD$155:$DC$1048576,MATCH($A470,'Hoja de Trabajo para listado'!$CD$155:$CD$1048576,0),MATCH((CUADRO!I$5&amp;$E470),'Hoja de Trabajo para listado'!$CD$151:$DC$151,0)),0)</f>
        <v>0</v>
      </c>
      <c r="J470" s="243">
        <f ca="1">+IFERROR(INDEX('Hoja de Trabajo para listado'!$A$155:$Z$1048576,MATCH($A470,'Hoja de Trabajo para listado'!$A$155:$A$1048576,0),MATCH((CUADRO!J$5&amp;$E470),'Hoja de Trabajo para listado'!$A$151:$Z$151,0)),0)+IFERROR(INDEX('Hoja de Trabajo para listado'!$AB$155:$BA$1048576,MATCH($A470,'Hoja de Trabajo para listado'!$AB$155:$AB$1048576,0),MATCH((CUADRO!J$5&amp;$E470),'Hoja de Trabajo para listado'!$AB$151:$BA$151,0)),0)+IFERROR(INDEX('Hoja de Trabajo para listado'!$BC$155:$CB$1048576,MATCH($A470,'Hoja de Trabajo para listado'!$BC$155:$BC$1048576,0),MATCH((CUADRO!J$5&amp;$E470),'Hoja de Trabajo para listado'!$BC$151:$CB$151,0)),0)+IFERROR(INDEX('Hoja de Trabajo para listado'!$DE$153:$DG$274,MATCH($A470,'Hoja de Trabajo para listado'!$DE$153:$DE$1048576,0),MATCH((CUADRO!J$5&amp;$E470),'Hoja de Trabajo para listado'!$DE$151:$DG$151,0)),0)+IFERROR(INDEX('Hoja de Trabajo para listado'!$CD$155:$DC$1048576,MATCH($A470,'Hoja de Trabajo para listado'!$CD$155:$CD$1048576,0),MATCH((CUADRO!J$5&amp;$E470),'Hoja de Trabajo para listado'!$CD$151:$DC$151,0)),0)</f>
        <v>0</v>
      </c>
      <c r="K470" s="243">
        <f ca="1">+IFERROR(INDEX('Hoja de Trabajo para listado'!$A$155:$Z$1048576,MATCH($A470,'Hoja de Trabajo para listado'!$A$155:$A$1048576,0),MATCH((CUADRO!K$5&amp;$E470),'Hoja de Trabajo para listado'!$A$151:$Z$151,0)),0)+IFERROR(INDEX('Hoja de Trabajo para listado'!$AB$155:$BA$1048576,MATCH($A470,'Hoja de Trabajo para listado'!$AB$155:$AB$1048576,0),MATCH((CUADRO!K$5&amp;$E470),'Hoja de Trabajo para listado'!$AB$151:$BA$151,0)),0)+IFERROR(INDEX('Hoja de Trabajo para listado'!$BC$155:$CB$1048576,MATCH($A470,'Hoja de Trabajo para listado'!$BC$155:$BC$1048576,0),MATCH((CUADRO!K$5&amp;$E470),'Hoja de Trabajo para listado'!$BC$151:$CB$151,0)),0)+IFERROR(INDEX('Hoja de Trabajo para listado'!$DE$153:$DG$274,MATCH($A470,'Hoja de Trabajo para listado'!$DE$153:$DE$1048576,0),MATCH((CUADRO!K$5&amp;$E470),'Hoja de Trabajo para listado'!$DE$151:$DG$151,0)),0)+IFERROR(INDEX('Hoja de Trabajo para listado'!$CD$155:$DC$1048576,MATCH($A470,'Hoja de Trabajo para listado'!$CD$155:$CD$1048576,0),MATCH((CUADRO!K$5&amp;$E470),'Hoja de Trabajo para listado'!$CD$151:$DC$151,0)),0)</f>
        <v>0</v>
      </c>
      <c r="L470" s="243">
        <f ca="1">+IFERROR(INDEX('Hoja de Trabajo para listado'!$A$155:$Z$1048576,MATCH($A470,'Hoja de Trabajo para listado'!$A$155:$A$1048576,0),MATCH((CUADRO!L$5&amp;$E470),'Hoja de Trabajo para listado'!$A$151:$Z$151,0)),0)+IFERROR(INDEX('Hoja de Trabajo para listado'!$AB$155:$BA$1048576,MATCH($A470,'Hoja de Trabajo para listado'!$AB$155:$AB$1048576,0),MATCH((CUADRO!L$5&amp;$E470),'Hoja de Trabajo para listado'!$AB$151:$BA$151,0)),0)+IFERROR(INDEX('Hoja de Trabajo para listado'!$BC$155:$CB$1048576,MATCH($A470,'Hoja de Trabajo para listado'!$BC$155:$BC$1048576,0),MATCH((CUADRO!L$5&amp;$E470),'Hoja de Trabajo para listado'!$BC$151:$CB$151,0)),0)+IFERROR(INDEX('Hoja de Trabajo para listado'!$DE$153:$DG$274,MATCH($A470,'Hoja de Trabajo para listado'!$DE$153:$DE$1048576,0),MATCH((CUADRO!L$5&amp;$E470),'Hoja de Trabajo para listado'!$DE$151:$DG$151,0)),0)+IFERROR(INDEX('Hoja de Trabajo para listado'!$CD$155:$DC$1048576,MATCH($A470,'Hoja de Trabajo para listado'!$CD$155:$CD$1048576,0),MATCH((CUADRO!L$5&amp;$E470),'Hoja de Trabajo para listado'!$CD$151:$DC$151,0)),0)</f>
        <v>0</v>
      </c>
      <c r="M470" s="243">
        <f ca="1">+IFERROR(INDEX('Hoja de Trabajo para listado'!$A$155:$Z$1048576,MATCH($A470,'Hoja de Trabajo para listado'!$A$155:$A$1048576,0),MATCH((CUADRO!M$5&amp;$E470),'Hoja de Trabajo para listado'!$A$151:$Z$151,0)),0)+IFERROR(INDEX('Hoja de Trabajo para listado'!$AB$155:$BA$1048576,MATCH($A470,'Hoja de Trabajo para listado'!$AB$155:$AB$1048576,0),MATCH((CUADRO!M$5&amp;$E470),'Hoja de Trabajo para listado'!$AB$151:$BA$151,0)),0)+IFERROR(INDEX('Hoja de Trabajo para listado'!$BC$155:$CB$1048576,MATCH($A470,'Hoja de Trabajo para listado'!$BC$155:$BC$1048576,0),MATCH((CUADRO!M$5&amp;$E470),'Hoja de Trabajo para listado'!$BC$151:$CB$151,0)),0)+IFERROR(INDEX('Hoja de Trabajo para listado'!$DE$153:$DG$274,MATCH($A470,'Hoja de Trabajo para listado'!$DE$153:$DE$1048576,0),MATCH((CUADRO!M$5&amp;$E470),'Hoja de Trabajo para listado'!$DE$151:$DG$151,0)),0)+IFERROR(INDEX('Hoja de Trabajo para listado'!$CD$155:$DC$1048576,MATCH($A470,'Hoja de Trabajo para listado'!$CD$155:$CD$1048576,0),MATCH((CUADRO!M$5&amp;$E470),'Hoja de Trabajo para listado'!$CD$151:$DC$151,0)),0)</f>
        <v>0</v>
      </c>
      <c r="N470" s="243">
        <f ca="1">+IFERROR(INDEX('Hoja de Trabajo para listado'!$A$155:$Z$1048576,MATCH($A470,'Hoja de Trabajo para listado'!$A$155:$A$1048576,0),MATCH((CUADRO!N$5&amp;$E470),'Hoja de Trabajo para listado'!$A$151:$Z$151,0)),0)+IFERROR(INDEX('Hoja de Trabajo para listado'!$AB$155:$BA$1048576,MATCH($A470,'Hoja de Trabajo para listado'!$AB$155:$AB$1048576,0),MATCH((CUADRO!N$5&amp;$E470),'Hoja de Trabajo para listado'!$AB$151:$BA$151,0)),0)+IFERROR(INDEX('Hoja de Trabajo para listado'!$BC$155:$CB$1048576,MATCH($A470,'Hoja de Trabajo para listado'!$BC$155:$BC$1048576,0),MATCH((CUADRO!N$5&amp;$E470),'Hoja de Trabajo para listado'!$BC$151:$CB$151,0)),0)+IFERROR(INDEX('Hoja de Trabajo para listado'!$DE$153:$DG$274,MATCH($A470,'Hoja de Trabajo para listado'!$DE$153:$DE$1048576,0),MATCH((CUADRO!N$5&amp;$E470),'Hoja de Trabajo para listado'!$DE$151:$DG$151,0)),0)+IFERROR(INDEX('Hoja de Trabajo para listado'!$CD$155:$DC$1048576,MATCH($A470,'Hoja de Trabajo para listado'!$CD$155:$CD$1048576,0),MATCH((CUADRO!N$5&amp;$E470),'Hoja de Trabajo para listado'!$CD$151:$DC$151,0)),0)</f>
        <v>0</v>
      </c>
      <c r="O470" s="243">
        <f ca="1">+IFERROR(INDEX('Hoja de Trabajo para listado'!$A$155:$Z$1048576,MATCH($A470,'Hoja de Trabajo para listado'!$A$155:$A$1048576,0),MATCH((CUADRO!O$5&amp;$E470),'Hoja de Trabajo para listado'!$A$151:$Z$151,0)),0)+IFERROR(INDEX('Hoja de Trabajo para listado'!$AB$155:$BA$1048576,MATCH($A470,'Hoja de Trabajo para listado'!$AB$155:$AB$1048576,0),MATCH((CUADRO!O$5&amp;$E470),'Hoja de Trabajo para listado'!$AB$151:$BA$151,0)),0)+IFERROR(INDEX('Hoja de Trabajo para listado'!$BC$155:$CB$1048576,MATCH($A470,'Hoja de Trabajo para listado'!$BC$155:$BC$1048576,0),MATCH((CUADRO!O$5&amp;$E470),'Hoja de Trabajo para listado'!$BC$151:$CB$151,0)),0)+IFERROR(INDEX('Hoja de Trabajo para listado'!$DE$153:$DG$274,MATCH($A470,'Hoja de Trabajo para listado'!$DE$153:$DE$1048576,0),MATCH((CUADRO!O$5&amp;$E470),'Hoja de Trabajo para listado'!$DE$151:$DG$151,0)),0)+IFERROR(INDEX('Hoja de Trabajo para listado'!$CD$155:$DC$1048576,MATCH($A470,'Hoja de Trabajo para listado'!$CD$155:$CD$1048576,0),MATCH((CUADRO!O$5&amp;$E470),'Hoja de Trabajo para listado'!$CD$151:$DC$151,0)),0)</f>
        <v>0</v>
      </c>
      <c r="P470" s="243">
        <f ca="1">+IFERROR(INDEX('Hoja de Trabajo para listado'!$A$155:$Z$1048576,MATCH($A470,'Hoja de Trabajo para listado'!$A$155:$A$1048576,0),MATCH((CUADRO!P$5&amp;$E470),'Hoja de Trabajo para listado'!$A$151:$Z$151,0)),0)+IFERROR(INDEX('Hoja de Trabajo para listado'!$AB$155:$BA$1048576,MATCH($A470,'Hoja de Trabajo para listado'!$AB$155:$AB$1048576,0),MATCH((CUADRO!P$5&amp;$E470),'Hoja de Trabajo para listado'!$AB$151:$BA$151,0)),0)+IFERROR(INDEX('Hoja de Trabajo para listado'!$BC$155:$CB$1048576,MATCH($A470,'Hoja de Trabajo para listado'!$BC$155:$BC$1048576,0),MATCH((CUADRO!P$5&amp;$E470),'Hoja de Trabajo para listado'!$BC$151:$CB$151,0)),0)+IFERROR(INDEX('Hoja de Trabajo para listado'!$DE$153:$DG$274,MATCH($A470,'Hoja de Trabajo para listado'!$DE$153:$DE$1048576,0),MATCH((CUADRO!P$5&amp;$E470),'Hoja de Trabajo para listado'!$DE$151:$DG$151,0)),0)+IFERROR(INDEX('Hoja de Trabajo para listado'!$CD$155:$DC$1048576,MATCH($A470,'Hoja de Trabajo para listado'!$CD$155:$CD$1048576,0),MATCH((CUADRO!P$5&amp;$E470),'Hoja de Trabajo para listado'!$CD$151:$DC$151,0)),0)</f>
        <v>0</v>
      </c>
      <c r="Q470" s="243">
        <f ca="1">+IFERROR(INDEX('Hoja de Trabajo para listado'!$A$155:$Z$1048576,MATCH($A470,'Hoja de Trabajo para listado'!$A$155:$A$1048576,0),MATCH((CUADRO!Q$5&amp;$E470),'Hoja de Trabajo para listado'!$A$151:$Z$151,0)),0)+IFERROR(INDEX('Hoja de Trabajo para listado'!$AB$155:$BA$1048576,MATCH($A470,'Hoja de Trabajo para listado'!$AB$155:$AB$1048576,0),MATCH((CUADRO!Q$5&amp;$E470),'Hoja de Trabajo para listado'!$AB$151:$BA$151,0)),0)+IFERROR(INDEX('Hoja de Trabajo para listado'!$BC$155:$CB$1048576,MATCH($A470,'Hoja de Trabajo para listado'!$BC$155:$BC$1048576,0),MATCH((CUADRO!Q$5&amp;$E470),'Hoja de Trabajo para listado'!$BC$151:$CB$151,0)),0)+IFERROR(INDEX('Hoja de Trabajo para listado'!$DE$153:$DG$274,MATCH($A470,'Hoja de Trabajo para listado'!$DE$153:$DE$1048576,0),MATCH((CUADRO!Q$5&amp;$E470),'Hoja de Trabajo para listado'!$DE$151:$DG$151,0)),0)+IFERROR(INDEX('Hoja de Trabajo para listado'!$CD$155:$DC$1048576,MATCH($A470,'Hoja de Trabajo para listado'!$CD$155:$CD$1048576,0),MATCH((CUADRO!Q$5&amp;$E470),'Hoja de Trabajo para listado'!$CD$151:$DC$151,0)),0)</f>
        <v>0</v>
      </c>
      <c r="R470" s="243">
        <f t="shared" ca="1" si="17"/>
        <v>0</v>
      </c>
      <c r="S470" s="249"/>
      <c r="T470" s="243">
        <f ca="1">+T471</f>
        <v>0</v>
      </c>
      <c r="U470" s="242">
        <f t="shared" si="18"/>
        <v>1</v>
      </c>
      <c r="V470" s="333" t="str">
        <f>+VLOOKUP(A470,bd_lista!$A$3:$E$590,5,FALSE)</f>
        <v>Gobiernos Autonomos Municipales</v>
      </c>
      <c r="W470" s="391" t="str">
        <f>+V470</f>
        <v>Gobiernos Autonomos Municipales</v>
      </c>
      <c r="X470" s="242">
        <f>+VLOOKUP(A470,[4]Sheet1!$A$13:$D$744,4,FALSE)</f>
        <v>0</v>
      </c>
      <c r="Y470" s="242" t="e">
        <f>+VLOOKUP(X470,bd_lista!$A$3:$C$590,3,FALSE)</f>
        <v>#N/A</v>
      </c>
      <c r="Z470" s="294">
        <f>+X470</f>
        <v>0</v>
      </c>
      <c r="AA470" s="295" t="e">
        <f>+Y470</f>
        <v>#N/A</v>
      </c>
    </row>
    <row r="471" spans="1:27" customFormat="1" ht="15" hidden="1" customHeight="1">
      <c r="A471" s="32">
        <v>1117</v>
      </c>
      <c r="B471" s="388"/>
      <c r="C471" s="247" t="str">
        <f>+VLOOKUP(A471,bd_lista!$A$3:$C$590,3,FALSE)</f>
        <v>Gobierno Autónomo Municipal de Tarabuco</v>
      </c>
      <c r="D471" s="390"/>
      <c r="E471" s="244" t="s">
        <v>1305</v>
      </c>
      <c r="F471" s="243">
        <f ca="1">+IFERROR(INDEX('Hoja de Trabajo para listado'!$A$155:$Z$1048576,MATCH($A471,'Hoja de Trabajo para listado'!$A$155:$A$1048576,0),MATCH((CUADRO!F$5&amp;$E471),'Hoja de Trabajo para listado'!$A$151:$Z$151,0)),0)+IFERROR(INDEX('Hoja de Trabajo para listado'!$AB$155:$BA$1048576,MATCH($A471,'Hoja de Trabajo para listado'!$AB$155:$AB$1048576,0),MATCH((CUADRO!F$5&amp;$E471),'Hoja de Trabajo para listado'!$AB$151:$BA$151,0)),0)+IFERROR(INDEX('Hoja de Trabajo para listado'!$BC$155:$CB$1048576,MATCH($A471,'Hoja de Trabajo para listado'!$BC$155:$BC$1048576,0),MATCH((CUADRO!F$5&amp;$E471),'Hoja de Trabajo para listado'!$BC$151:$CB$151,0)),0)+IFERROR(INDEX('Hoja de Trabajo para listado'!$DE$153:$DG$274,MATCH($A471,'Hoja de Trabajo para listado'!$DE$153:$DE$1048576,0),MATCH((CUADRO!F$5&amp;$E471),'Hoja de Trabajo para listado'!$DE$151:$DG$151,0)),0)+IFERROR(INDEX('Hoja de Trabajo para listado'!$CD$155:$DC$1048576,MATCH($A471,'Hoja de Trabajo para listado'!$CD$155:$CD$1048576,0),MATCH((CUADRO!F$5&amp;$E471),'Hoja de Trabajo para listado'!$CD$151:$DC$151,0)),0)</f>
        <v>0</v>
      </c>
      <c r="G471" s="243">
        <f ca="1">+IFERROR(INDEX('Hoja de Trabajo para listado'!$A$155:$Z$1048576,MATCH($A471,'Hoja de Trabajo para listado'!$A$155:$A$1048576,0),MATCH((CUADRO!G$5&amp;$E471),'Hoja de Trabajo para listado'!$A$151:$Z$151,0)),0)+IFERROR(INDEX('Hoja de Trabajo para listado'!$AB$155:$BA$1048576,MATCH($A471,'Hoja de Trabajo para listado'!$AB$155:$AB$1048576,0),MATCH((CUADRO!G$5&amp;$E471),'Hoja de Trabajo para listado'!$AB$151:$BA$151,0)),0)+IFERROR(INDEX('Hoja de Trabajo para listado'!$BC$155:$CB$1048576,MATCH($A471,'Hoja de Trabajo para listado'!$BC$155:$BC$1048576,0),MATCH((CUADRO!G$5&amp;$E471),'Hoja de Trabajo para listado'!$BC$151:$CB$151,0)),0)+IFERROR(INDEX('Hoja de Trabajo para listado'!$DE$153:$DG$274,MATCH($A471,'Hoja de Trabajo para listado'!$DE$153:$DE$1048576,0),MATCH((CUADRO!G$5&amp;$E471),'Hoja de Trabajo para listado'!$DE$151:$DG$151,0)),0)+IFERROR(INDEX('Hoja de Trabajo para listado'!$CD$155:$DC$1048576,MATCH($A471,'Hoja de Trabajo para listado'!$CD$155:$CD$1048576,0),MATCH((CUADRO!G$5&amp;$E471),'Hoja de Trabajo para listado'!$CD$151:$DC$151,0)),0)</f>
        <v>0</v>
      </c>
      <c r="H471" s="243">
        <f ca="1">+IFERROR(INDEX('Hoja de Trabajo para listado'!$A$155:$Z$1048576,MATCH($A471,'Hoja de Trabajo para listado'!$A$155:$A$1048576,0),MATCH((CUADRO!H$5&amp;$E471),'Hoja de Trabajo para listado'!$A$151:$Z$151,0)),0)+IFERROR(INDEX('Hoja de Trabajo para listado'!$AB$155:$BA$1048576,MATCH($A471,'Hoja de Trabajo para listado'!$AB$155:$AB$1048576,0),MATCH((CUADRO!H$5&amp;$E471),'Hoja de Trabajo para listado'!$AB$151:$BA$151,0)),0)+IFERROR(INDEX('Hoja de Trabajo para listado'!$BC$155:$CB$1048576,MATCH($A471,'Hoja de Trabajo para listado'!$BC$155:$BC$1048576,0),MATCH((CUADRO!H$5&amp;$E471),'Hoja de Trabajo para listado'!$BC$151:$CB$151,0)),0)+IFERROR(INDEX('Hoja de Trabajo para listado'!$DE$153:$DG$274,MATCH($A471,'Hoja de Trabajo para listado'!$DE$153:$DE$1048576,0),MATCH((CUADRO!H$5&amp;$E471),'Hoja de Trabajo para listado'!$DE$151:$DG$151,0)),0)+IFERROR(INDEX('Hoja de Trabajo para listado'!$CD$155:$DC$1048576,MATCH($A471,'Hoja de Trabajo para listado'!$CD$155:$CD$1048576,0),MATCH((CUADRO!H$5&amp;$E471),'Hoja de Trabajo para listado'!$CD$151:$DC$151,0)),0)</f>
        <v>0</v>
      </c>
      <c r="I471" s="243">
        <f ca="1">+IFERROR(INDEX('Hoja de Trabajo para listado'!$A$155:$Z$1048576,MATCH($A471,'Hoja de Trabajo para listado'!$A$155:$A$1048576,0),MATCH((CUADRO!I$5&amp;$E471),'Hoja de Trabajo para listado'!$A$151:$Z$151,0)),0)+IFERROR(INDEX('Hoja de Trabajo para listado'!$AB$155:$BA$1048576,MATCH($A471,'Hoja de Trabajo para listado'!$AB$155:$AB$1048576,0),MATCH((CUADRO!I$5&amp;$E471),'Hoja de Trabajo para listado'!$AB$151:$BA$151,0)),0)+IFERROR(INDEX('Hoja de Trabajo para listado'!$BC$155:$CB$1048576,MATCH($A471,'Hoja de Trabajo para listado'!$BC$155:$BC$1048576,0),MATCH((CUADRO!I$5&amp;$E471),'Hoja de Trabajo para listado'!$BC$151:$CB$151,0)),0)+IFERROR(INDEX('Hoja de Trabajo para listado'!$DE$153:$DG$274,MATCH($A471,'Hoja de Trabajo para listado'!$DE$153:$DE$1048576,0),MATCH((CUADRO!I$5&amp;$E471),'Hoja de Trabajo para listado'!$DE$151:$DG$151,0)),0)+IFERROR(INDEX('Hoja de Trabajo para listado'!$CD$155:$DC$1048576,MATCH($A471,'Hoja de Trabajo para listado'!$CD$155:$CD$1048576,0),MATCH((CUADRO!I$5&amp;$E471),'Hoja de Trabajo para listado'!$CD$151:$DC$151,0)),0)</f>
        <v>0</v>
      </c>
      <c r="J471" s="243">
        <f ca="1">+IFERROR(INDEX('Hoja de Trabajo para listado'!$A$155:$Z$1048576,MATCH($A471,'Hoja de Trabajo para listado'!$A$155:$A$1048576,0),MATCH((CUADRO!J$5&amp;$E471),'Hoja de Trabajo para listado'!$A$151:$Z$151,0)),0)+IFERROR(INDEX('Hoja de Trabajo para listado'!$AB$155:$BA$1048576,MATCH($A471,'Hoja de Trabajo para listado'!$AB$155:$AB$1048576,0),MATCH((CUADRO!J$5&amp;$E471),'Hoja de Trabajo para listado'!$AB$151:$BA$151,0)),0)+IFERROR(INDEX('Hoja de Trabajo para listado'!$BC$155:$CB$1048576,MATCH($A471,'Hoja de Trabajo para listado'!$BC$155:$BC$1048576,0),MATCH((CUADRO!J$5&amp;$E471),'Hoja de Trabajo para listado'!$BC$151:$CB$151,0)),0)+IFERROR(INDEX('Hoja de Trabajo para listado'!$DE$153:$DG$274,MATCH($A471,'Hoja de Trabajo para listado'!$DE$153:$DE$1048576,0),MATCH((CUADRO!J$5&amp;$E471),'Hoja de Trabajo para listado'!$DE$151:$DG$151,0)),0)+IFERROR(INDEX('Hoja de Trabajo para listado'!$CD$155:$DC$1048576,MATCH($A471,'Hoja de Trabajo para listado'!$CD$155:$CD$1048576,0),MATCH((CUADRO!J$5&amp;$E471),'Hoja de Trabajo para listado'!$CD$151:$DC$151,0)),0)</f>
        <v>0</v>
      </c>
      <c r="K471" s="243">
        <f ca="1">+IFERROR(INDEX('Hoja de Trabajo para listado'!$A$155:$Z$1048576,MATCH($A471,'Hoja de Trabajo para listado'!$A$155:$A$1048576,0),MATCH((CUADRO!K$5&amp;$E471),'Hoja de Trabajo para listado'!$A$151:$Z$151,0)),0)+IFERROR(INDEX('Hoja de Trabajo para listado'!$AB$155:$BA$1048576,MATCH($A471,'Hoja de Trabajo para listado'!$AB$155:$AB$1048576,0),MATCH((CUADRO!K$5&amp;$E471),'Hoja de Trabajo para listado'!$AB$151:$BA$151,0)),0)+IFERROR(INDEX('Hoja de Trabajo para listado'!$BC$155:$CB$1048576,MATCH($A471,'Hoja de Trabajo para listado'!$BC$155:$BC$1048576,0),MATCH((CUADRO!K$5&amp;$E471),'Hoja de Trabajo para listado'!$BC$151:$CB$151,0)),0)+IFERROR(INDEX('Hoja de Trabajo para listado'!$DE$153:$DG$274,MATCH($A471,'Hoja de Trabajo para listado'!$DE$153:$DE$1048576,0),MATCH((CUADRO!K$5&amp;$E471),'Hoja de Trabajo para listado'!$DE$151:$DG$151,0)),0)+IFERROR(INDEX('Hoja de Trabajo para listado'!$CD$155:$DC$1048576,MATCH($A471,'Hoja de Trabajo para listado'!$CD$155:$CD$1048576,0),MATCH((CUADRO!K$5&amp;$E471),'Hoja de Trabajo para listado'!$CD$151:$DC$151,0)),0)</f>
        <v>0</v>
      </c>
      <c r="L471" s="243">
        <f ca="1">+IFERROR(INDEX('Hoja de Trabajo para listado'!$A$155:$Z$1048576,MATCH($A471,'Hoja de Trabajo para listado'!$A$155:$A$1048576,0),MATCH((CUADRO!L$5&amp;$E471),'Hoja de Trabajo para listado'!$A$151:$Z$151,0)),0)+IFERROR(INDEX('Hoja de Trabajo para listado'!$AB$155:$BA$1048576,MATCH($A471,'Hoja de Trabajo para listado'!$AB$155:$AB$1048576,0),MATCH((CUADRO!L$5&amp;$E471),'Hoja de Trabajo para listado'!$AB$151:$BA$151,0)),0)+IFERROR(INDEX('Hoja de Trabajo para listado'!$BC$155:$CB$1048576,MATCH($A471,'Hoja de Trabajo para listado'!$BC$155:$BC$1048576,0),MATCH((CUADRO!L$5&amp;$E471),'Hoja de Trabajo para listado'!$BC$151:$CB$151,0)),0)+IFERROR(INDEX('Hoja de Trabajo para listado'!$DE$153:$DG$274,MATCH($A471,'Hoja de Trabajo para listado'!$DE$153:$DE$1048576,0),MATCH((CUADRO!L$5&amp;$E471),'Hoja de Trabajo para listado'!$DE$151:$DG$151,0)),0)+IFERROR(INDEX('Hoja de Trabajo para listado'!$CD$155:$DC$1048576,MATCH($A471,'Hoja de Trabajo para listado'!$CD$155:$CD$1048576,0),MATCH((CUADRO!L$5&amp;$E471),'Hoja de Trabajo para listado'!$CD$151:$DC$151,0)),0)</f>
        <v>0</v>
      </c>
      <c r="M471" s="243">
        <f ca="1">+IFERROR(INDEX('Hoja de Trabajo para listado'!$A$155:$Z$1048576,MATCH($A471,'Hoja de Trabajo para listado'!$A$155:$A$1048576,0),MATCH((CUADRO!M$5&amp;$E471),'Hoja de Trabajo para listado'!$A$151:$Z$151,0)),0)+IFERROR(INDEX('Hoja de Trabajo para listado'!$AB$155:$BA$1048576,MATCH($A471,'Hoja de Trabajo para listado'!$AB$155:$AB$1048576,0),MATCH((CUADRO!M$5&amp;$E471),'Hoja de Trabajo para listado'!$AB$151:$BA$151,0)),0)+IFERROR(INDEX('Hoja de Trabajo para listado'!$BC$155:$CB$1048576,MATCH($A471,'Hoja de Trabajo para listado'!$BC$155:$BC$1048576,0),MATCH((CUADRO!M$5&amp;$E471),'Hoja de Trabajo para listado'!$BC$151:$CB$151,0)),0)+IFERROR(INDEX('Hoja de Trabajo para listado'!$DE$153:$DG$274,MATCH($A471,'Hoja de Trabajo para listado'!$DE$153:$DE$1048576,0),MATCH((CUADRO!M$5&amp;$E471),'Hoja de Trabajo para listado'!$DE$151:$DG$151,0)),0)+IFERROR(INDEX('Hoja de Trabajo para listado'!$CD$155:$DC$1048576,MATCH($A471,'Hoja de Trabajo para listado'!$CD$155:$CD$1048576,0),MATCH((CUADRO!M$5&amp;$E471),'Hoja de Trabajo para listado'!$CD$151:$DC$151,0)),0)</f>
        <v>0</v>
      </c>
      <c r="N471" s="243">
        <f ca="1">+IFERROR(INDEX('Hoja de Trabajo para listado'!$A$155:$Z$1048576,MATCH($A471,'Hoja de Trabajo para listado'!$A$155:$A$1048576,0),MATCH((CUADRO!N$5&amp;$E471),'Hoja de Trabajo para listado'!$A$151:$Z$151,0)),0)+IFERROR(INDEX('Hoja de Trabajo para listado'!$AB$155:$BA$1048576,MATCH($A471,'Hoja de Trabajo para listado'!$AB$155:$AB$1048576,0),MATCH((CUADRO!N$5&amp;$E471),'Hoja de Trabajo para listado'!$AB$151:$BA$151,0)),0)+IFERROR(INDEX('Hoja de Trabajo para listado'!$BC$155:$CB$1048576,MATCH($A471,'Hoja de Trabajo para listado'!$BC$155:$BC$1048576,0),MATCH((CUADRO!N$5&amp;$E471),'Hoja de Trabajo para listado'!$BC$151:$CB$151,0)),0)+IFERROR(INDEX('Hoja de Trabajo para listado'!$DE$153:$DG$274,MATCH($A471,'Hoja de Trabajo para listado'!$DE$153:$DE$1048576,0),MATCH((CUADRO!N$5&amp;$E471),'Hoja de Trabajo para listado'!$DE$151:$DG$151,0)),0)+IFERROR(INDEX('Hoja de Trabajo para listado'!$CD$155:$DC$1048576,MATCH($A471,'Hoja de Trabajo para listado'!$CD$155:$CD$1048576,0),MATCH((CUADRO!N$5&amp;$E471),'Hoja de Trabajo para listado'!$CD$151:$DC$151,0)),0)</f>
        <v>0</v>
      </c>
      <c r="O471" s="243">
        <f ca="1">+IFERROR(INDEX('Hoja de Trabajo para listado'!$A$155:$Z$1048576,MATCH($A471,'Hoja de Trabajo para listado'!$A$155:$A$1048576,0),MATCH((CUADRO!O$5&amp;$E471),'Hoja de Trabajo para listado'!$A$151:$Z$151,0)),0)+IFERROR(INDEX('Hoja de Trabajo para listado'!$AB$155:$BA$1048576,MATCH($A471,'Hoja de Trabajo para listado'!$AB$155:$AB$1048576,0),MATCH((CUADRO!O$5&amp;$E471),'Hoja de Trabajo para listado'!$AB$151:$BA$151,0)),0)+IFERROR(INDEX('Hoja de Trabajo para listado'!$BC$155:$CB$1048576,MATCH($A471,'Hoja de Trabajo para listado'!$BC$155:$BC$1048576,0),MATCH((CUADRO!O$5&amp;$E471),'Hoja de Trabajo para listado'!$BC$151:$CB$151,0)),0)+IFERROR(INDEX('Hoja de Trabajo para listado'!$DE$153:$DG$274,MATCH($A471,'Hoja de Trabajo para listado'!$DE$153:$DE$1048576,0),MATCH((CUADRO!O$5&amp;$E471),'Hoja de Trabajo para listado'!$DE$151:$DG$151,0)),0)+IFERROR(INDEX('Hoja de Trabajo para listado'!$CD$155:$DC$1048576,MATCH($A471,'Hoja de Trabajo para listado'!$CD$155:$CD$1048576,0),MATCH((CUADRO!O$5&amp;$E471),'Hoja de Trabajo para listado'!$CD$151:$DC$151,0)),0)</f>
        <v>0</v>
      </c>
      <c r="P471" s="243">
        <f ca="1">+IFERROR(INDEX('Hoja de Trabajo para listado'!$A$155:$Z$1048576,MATCH($A471,'Hoja de Trabajo para listado'!$A$155:$A$1048576,0),MATCH((CUADRO!P$5&amp;$E471),'Hoja de Trabajo para listado'!$A$151:$Z$151,0)),0)+IFERROR(INDEX('Hoja de Trabajo para listado'!$AB$155:$BA$1048576,MATCH($A471,'Hoja de Trabajo para listado'!$AB$155:$AB$1048576,0),MATCH((CUADRO!P$5&amp;$E471),'Hoja de Trabajo para listado'!$AB$151:$BA$151,0)),0)+IFERROR(INDEX('Hoja de Trabajo para listado'!$BC$155:$CB$1048576,MATCH($A471,'Hoja de Trabajo para listado'!$BC$155:$BC$1048576,0),MATCH((CUADRO!P$5&amp;$E471),'Hoja de Trabajo para listado'!$BC$151:$CB$151,0)),0)+IFERROR(INDEX('Hoja de Trabajo para listado'!$DE$153:$DG$274,MATCH($A471,'Hoja de Trabajo para listado'!$DE$153:$DE$1048576,0),MATCH((CUADRO!P$5&amp;$E471),'Hoja de Trabajo para listado'!$DE$151:$DG$151,0)),0)+IFERROR(INDEX('Hoja de Trabajo para listado'!$CD$155:$DC$1048576,MATCH($A471,'Hoja de Trabajo para listado'!$CD$155:$CD$1048576,0),MATCH((CUADRO!P$5&amp;$E471),'Hoja de Trabajo para listado'!$CD$151:$DC$151,0)),0)</f>
        <v>0</v>
      </c>
      <c r="Q471" s="243">
        <f ca="1">+IFERROR(INDEX('Hoja de Trabajo para listado'!$A$155:$Z$1048576,MATCH($A471,'Hoja de Trabajo para listado'!$A$155:$A$1048576,0),MATCH((CUADRO!Q$5&amp;$E471),'Hoja de Trabajo para listado'!$A$151:$Z$151,0)),0)+IFERROR(INDEX('Hoja de Trabajo para listado'!$AB$155:$BA$1048576,MATCH($A471,'Hoja de Trabajo para listado'!$AB$155:$AB$1048576,0),MATCH((CUADRO!Q$5&amp;$E471),'Hoja de Trabajo para listado'!$AB$151:$BA$151,0)),0)+IFERROR(INDEX('Hoja de Trabajo para listado'!$BC$155:$CB$1048576,MATCH($A471,'Hoja de Trabajo para listado'!$BC$155:$BC$1048576,0),MATCH((CUADRO!Q$5&amp;$E471),'Hoja de Trabajo para listado'!$BC$151:$CB$151,0)),0)+IFERROR(INDEX('Hoja de Trabajo para listado'!$DE$153:$DG$274,MATCH($A471,'Hoja de Trabajo para listado'!$DE$153:$DE$1048576,0),MATCH((CUADRO!Q$5&amp;$E471),'Hoja de Trabajo para listado'!$DE$151:$DG$151,0)),0)+IFERROR(INDEX('Hoja de Trabajo para listado'!$CD$155:$DC$1048576,MATCH($A471,'Hoja de Trabajo para listado'!$CD$155:$CD$1048576,0),MATCH((CUADRO!Q$5&amp;$E471),'Hoja de Trabajo para listado'!$CD$151:$DC$151,0)),0)</f>
        <v>0</v>
      </c>
      <c r="R471" s="243">
        <f t="shared" ca="1" si="17"/>
        <v>0</v>
      </c>
      <c r="S471" s="249">
        <f ca="1">+R470+R471</f>
        <v>0</v>
      </c>
      <c r="T471" s="243">
        <f ca="1">+S471</f>
        <v>0</v>
      </c>
      <c r="U471" s="242">
        <f t="shared" si="18"/>
        <v>2</v>
      </c>
      <c r="V471" s="333" t="str">
        <f>+VLOOKUP(A471,bd_lista!$A$3:$E$590,5,FALSE)</f>
        <v>Gobiernos Autonomos Municipales</v>
      </c>
      <c r="W471" s="392"/>
      <c r="X471" s="242">
        <f>+VLOOKUP(A471,[4]Sheet1!$A$13:$D$744,4,FALSE)</f>
        <v>0</v>
      </c>
      <c r="Y471" s="242" t="e">
        <f>+VLOOKUP(X471,bd_lista!$A$3:$C$590,3,FALSE)</f>
        <v>#N/A</v>
      </c>
      <c r="Z471" s="292"/>
      <c r="AA471" s="293"/>
    </row>
    <row r="472" spans="1:27" customFormat="1" ht="15" hidden="1" customHeight="1">
      <c r="A472" s="32">
        <v>1118</v>
      </c>
      <c r="B472" s="387">
        <f>+A472</f>
        <v>1118</v>
      </c>
      <c r="C472" s="247" t="str">
        <f>+VLOOKUP(A472,bd_lista!$A$3:$C$590,3,FALSE)</f>
        <v>Gobierno Autónomo Municipal de Yamparáez</v>
      </c>
      <c r="D472" s="389" t="str">
        <f>+C472</f>
        <v>Gobierno Autónomo Municipal de Yamparáez</v>
      </c>
      <c r="E472" s="242" t="s">
        <v>1304</v>
      </c>
      <c r="F472" s="243">
        <f ca="1">+IFERROR(INDEX('Hoja de Trabajo para listado'!$A$155:$Z$1048576,MATCH($A472,'Hoja de Trabajo para listado'!$A$155:$A$1048576,0),MATCH((CUADRO!F$5&amp;$E472),'Hoja de Trabajo para listado'!$A$151:$Z$151,0)),0)+IFERROR(INDEX('Hoja de Trabajo para listado'!$AB$155:$BA$1048576,MATCH($A472,'Hoja de Trabajo para listado'!$AB$155:$AB$1048576,0),MATCH((CUADRO!F$5&amp;$E472),'Hoja de Trabajo para listado'!$AB$151:$BA$151,0)),0)+IFERROR(INDEX('Hoja de Trabajo para listado'!$BC$155:$CB$1048576,MATCH($A472,'Hoja de Trabajo para listado'!$BC$155:$BC$1048576,0),MATCH((CUADRO!F$5&amp;$E472),'Hoja de Trabajo para listado'!$BC$151:$CB$151,0)),0)+IFERROR(INDEX('Hoja de Trabajo para listado'!$DE$153:$DG$274,MATCH($A472,'Hoja de Trabajo para listado'!$DE$153:$DE$1048576,0),MATCH((CUADRO!F$5&amp;$E472),'Hoja de Trabajo para listado'!$DE$151:$DG$151,0)),0)+IFERROR(INDEX('Hoja de Trabajo para listado'!$CD$155:$DC$1048576,MATCH($A472,'Hoja de Trabajo para listado'!$CD$155:$CD$1048576,0),MATCH((CUADRO!F$5&amp;$E472),'Hoja de Trabajo para listado'!$CD$151:$DC$151,0)),0)</f>
        <v>0</v>
      </c>
      <c r="G472" s="243">
        <f ca="1">+IFERROR(INDEX('Hoja de Trabajo para listado'!$A$155:$Z$1048576,MATCH($A472,'Hoja de Trabajo para listado'!$A$155:$A$1048576,0),MATCH((CUADRO!G$5&amp;$E472),'Hoja de Trabajo para listado'!$A$151:$Z$151,0)),0)+IFERROR(INDEX('Hoja de Trabajo para listado'!$AB$155:$BA$1048576,MATCH($A472,'Hoja de Trabajo para listado'!$AB$155:$AB$1048576,0),MATCH((CUADRO!G$5&amp;$E472),'Hoja de Trabajo para listado'!$AB$151:$BA$151,0)),0)+IFERROR(INDEX('Hoja de Trabajo para listado'!$BC$155:$CB$1048576,MATCH($A472,'Hoja de Trabajo para listado'!$BC$155:$BC$1048576,0),MATCH((CUADRO!G$5&amp;$E472),'Hoja de Trabajo para listado'!$BC$151:$CB$151,0)),0)+IFERROR(INDEX('Hoja de Trabajo para listado'!$DE$153:$DG$274,MATCH($A472,'Hoja de Trabajo para listado'!$DE$153:$DE$1048576,0),MATCH((CUADRO!G$5&amp;$E472),'Hoja de Trabajo para listado'!$DE$151:$DG$151,0)),0)+IFERROR(INDEX('Hoja de Trabajo para listado'!$CD$155:$DC$1048576,MATCH($A472,'Hoja de Trabajo para listado'!$CD$155:$CD$1048576,0),MATCH((CUADRO!G$5&amp;$E472),'Hoja de Trabajo para listado'!$CD$151:$DC$151,0)),0)</f>
        <v>0</v>
      </c>
      <c r="H472" s="243">
        <f ca="1">+IFERROR(INDEX('Hoja de Trabajo para listado'!$A$155:$Z$1048576,MATCH($A472,'Hoja de Trabajo para listado'!$A$155:$A$1048576,0),MATCH((CUADRO!H$5&amp;$E472),'Hoja de Trabajo para listado'!$A$151:$Z$151,0)),0)+IFERROR(INDEX('Hoja de Trabajo para listado'!$AB$155:$BA$1048576,MATCH($A472,'Hoja de Trabajo para listado'!$AB$155:$AB$1048576,0),MATCH((CUADRO!H$5&amp;$E472),'Hoja de Trabajo para listado'!$AB$151:$BA$151,0)),0)+IFERROR(INDEX('Hoja de Trabajo para listado'!$BC$155:$CB$1048576,MATCH($A472,'Hoja de Trabajo para listado'!$BC$155:$BC$1048576,0),MATCH((CUADRO!H$5&amp;$E472),'Hoja de Trabajo para listado'!$BC$151:$CB$151,0)),0)+IFERROR(INDEX('Hoja de Trabajo para listado'!$DE$153:$DG$274,MATCH($A472,'Hoja de Trabajo para listado'!$DE$153:$DE$1048576,0),MATCH((CUADRO!H$5&amp;$E472),'Hoja de Trabajo para listado'!$DE$151:$DG$151,0)),0)+IFERROR(INDEX('Hoja de Trabajo para listado'!$CD$155:$DC$1048576,MATCH($A472,'Hoja de Trabajo para listado'!$CD$155:$CD$1048576,0),MATCH((CUADRO!H$5&amp;$E472),'Hoja de Trabajo para listado'!$CD$151:$DC$151,0)),0)</f>
        <v>0</v>
      </c>
      <c r="I472" s="243">
        <f ca="1">+IFERROR(INDEX('Hoja de Trabajo para listado'!$A$155:$Z$1048576,MATCH($A472,'Hoja de Trabajo para listado'!$A$155:$A$1048576,0),MATCH((CUADRO!I$5&amp;$E472),'Hoja de Trabajo para listado'!$A$151:$Z$151,0)),0)+IFERROR(INDEX('Hoja de Trabajo para listado'!$AB$155:$BA$1048576,MATCH($A472,'Hoja de Trabajo para listado'!$AB$155:$AB$1048576,0),MATCH((CUADRO!I$5&amp;$E472),'Hoja de Trabajo para listado'!$AB$151:$BA$151,0)),0)+IFERROR(INDEX('Hoja de Trabajo para listado'!$BC$155:$CB$1048576,MATCH($A472,'Hoja de Trabajo para listado'!$BC$155:$BC$1048576,0),MATCH((CUADRO!I$5&amp;$E472),'Hoja de Trabajo para listado'!$BC$151:$CB$151,0)),0)+IFERROR(INDEX('Hoja de Trabajo para listado'!$DE$153:$DG$274,MATCH($A472,'Hoja de Trabajo para listado'!$DE$153:$DE$1048576,0),MATCH((CUADRO!I$5&amp;$E472),'Hoja de Trabajo para listado'!$DE$151:$DG$151,0)),0)+IFERROR(INDEX('Hoja de Trabajo para listado'!$CD$155:$DC$1048576,MATCH($A472,'Hoja de Trabajo para listado'!$CD$155:$CD$1048576,0),MATCH((CUADRO!I$5&amp;$E472),'Hoja de Trabajo para listado'!$CD$151:$DC$151,0)),0)</f>
        <v>0</v>
      </c>
      <c r="J472" s="243">
        <f ca="1">+IFERROR(INDEX('Hoja de Trabajo para listado'!$A$155:$Z$1048576,MATCH($A472,'Hoja de Trabajo para listado'!$A$155:$A$1048576,0),MATCH((CUADRO!J$5&amp;$E472),'Hoja de Trabajo para listado'!$A$151:$Z$151,0)),0)+IFERROR(INDEX('Hoja de Trabajo para listado'!$AB$155:$BA$1048576,MATCH($A472,'Hoja de Trabajo para listado'!$AB$155:$AB$1048576,0),MATCH((CUADRO!J$5&amp;$E472),'Hoja de Trabajo para listado'!$AB$151:$BA$151,0)),0)+IFERROR(INDEX('Hoja de Trabajo para listado'!$BC$155:$CB$1048576,MATCH($A472,'Hoja de Trabajo para listado'!$BC$155:$BC$1048576,0),MATCH((CUADRO!J$5&amp;$E472),'Hoja de Trabajo para listado'!$BC$151:$CB$151,0)),0)+IFERROR(INDEX('Hoja de Trabajo para listado'!$DE$153:$DG$274,MATCH($A472,'Hoja de Trabajo para listado'!$DE$153:$DE$1048576,0),MATCH((CUADRO!J$5&amp;$E472),'Hoja de Trabajo para listado'!$DE$151:$DG$151,0)),0)+IFERROR(INDEX('Hoja de Trabajo para listado'!$CD$155:$DC$1048576,MATCH($A472,'Hoja de Trabajo para listado'!$CD$155:$CD$1048576,0),MATCH((CUADRO!J$5&amp;$E472),'Hoja de Trabajo para listado'!$CD$151:$DC$151,0)),0)</f>
        <v>0</v>
      </c>
      <c r="K472" s="243">
        <f ca="1">+IFERROR(INDEX('Hoja de Trabajo para listado'!$A$155:$Z$1048576,MATCH($A472,'Hoja de Trabajo para listado'!$A$155:$A$1048576,0),MATCH((CUADRO!K$5&amp;$E472),'Hoja de Trabajo para listado'!$A$151:$Z$151,0)),0)+IFERROR(INDEX('Hoja de Trabajo para listado'!$AB$155:$BA$1048576,MATCH($A472,'Hoja de Trabajo para listado'!$AB$155:$AB$1048576,0),MATCH((CUADRO!K$5&amp;$E472),'Hoja de Trabajo para listado'!$AB$151:$BA$151,0)),0)+IFERROR(INDEX('Hoja de Trabajo para listado'!$BC$155:$CB$1048576,MATCH($A472,'Hoja de Trabajo para listado'!$BC$155:$BC$1048576,0),MATCH((CUADRO!K$5&amp;$E472),'Hoja de Trabajo para listado'!$BC$151:$CB$151,0)),0)+IFERROR(INDEX('Hoja de Trabajo para listado'!$DE$153:$DG$274,MATCH($A472,'Hoja de Trabajo para listado'!$DE$153:$DE$1048576,0),MATCH((CUADRO!K$5&amp;$E472),'Hoja de Trabajo para listado'!$DE$151:$DG$151,0)),0)+IFERROR(INDEX('Hoja de Trabajo para listado'!$CD$155:$DC$1048576,MATCH($A472,'Hoja de Trabajo para listado'!$CD$155:$CD$1048576,0),MATCH((CUADRO!K$5&amp;$E472),'Hoja de Trabajo para listado'!$CD$151:$DC$151,0)),0)</f>
        <v>0</v>
      </c>
      <c r="L472" s="243">
        <f ca="1">+IFERROR(INDEX('Hoja de Trabajo para listado'!$A$155:$Z$1048576,MATCH($A472,'Hoja de Trabajo para listado'!$A$155:$A$1048576,0),MATCH((CUADRO!L$5&amp;$E472),'Hoja de Trabajo para listado'!$A$151:$Z$151,0)),0)+IFERROR(INDEX('Hoja de Trabajo para listado'!$AB$155:$BA$1048576,MATCH($A472,'Hoja de Trabajo para listado'!$AB$155:$AB$1048576,0),MATCH((CUADRO!L$5&amp;$E472),'Hoja de Trabajo para listado'!$AB$151:$BA$151,0)),0)+IFERROR(INDEX('Hoja de Trabajo para listado'!$BC$155:$CB$1048576,MATCH($A472,'Hoja de Trabajo para listado'!$BC$155:$BC$1048576,0),MATCH((CUADRO!L$5&amp;$E472),'Hoja de Trabajo para listado'!$BC$151:$CB$151,0)),0)+IFERROR(INDEX('Hoja de Trabajo para listado'!$DE$153:$DG$274,MATCH($A472,'Hoja de Trabajo para listado'!$DE$153:$DE$1048576,0),MATCH((CUADRO!L$5&amp;$E472),'Hoja de Trabajo para listado'!$DE$151:$DG$151,0)),0)+IFERROR(INDEX('Hoja de Trabajo para listado'!$CD$155:$DC$1048576,MATCH($A472,'Hoja de Trabajo para listado'!$CD$155:$CD$1048576,0),MATCH((CUADRO!L$5&amp;$E472),'Hoja de Trabajo para listado'!$CD$151:$DC$151,0)),0)</f>
        <v>0</v>
      </c>
      <c r="M472" s="243">
        <f ca="1">+IFERROR(INDEX('Hoja de Trabajo para listado'!$A$155:$Z$1048576,MATCH($A472,'Hoja de Trabajo para listado'!$A$155:$A$1048576,0),MATCH((CUADRO!M$5&amp;$E472),'Hoja de Trabajo para listado'!$A$151:$Z$151,0)),0)+IFERROR(INDEX('Hoja de Trabajo para listado'!$AB$155:$BA$1048576,MATCH($A472,'Hoja de Trabajo para listado'!$AB$155:$AB$1048576,0),MATCH((CUADRO!M$5&amp;$E472),'Hoja de Trabajo para listado'!$AB$151:$BA$151,0)),0)+IFERROR(INDEX('Hoja de Trabajo para listado'!$BC$155:$CB$1048576,MATCH($A472,'Hoja de Trabajo para listado'!$BC$155:$BC$1048576,0),MATCH((CUADRO!M$5&amp;$E472),'Hoja de Trabajo para listado'!$BC$151:$CB$151,0)),0)+IFERROR(INDEX('Hoja de Trabajo para listado'!$DE$153:$DG$274,MATCH($A472,'Hoja de Trabajo para listado'!$DE$153:$DE$1048576,0),MATCH((CUADRO!M$5&amp;$E472),'Hoja de Trabajo para listado'!$DE$151:$DG$151,0)),0)+IFERROR(INDEX('Hoja de Trabajo para listado'!$CD$155:$DC$1048576,MATCH($A472,'Hoja de Trabajo para listado'!$CD$155:$CD$1048576,0),MATCH((CUADRO!M$5&amp;$E472),'Hoja de Trabajo para listado'!$CD$151:$DC$151,0)),0)</f>
        <v>0</v>
      </c>
      <c r="N472" s="243">
        <f ca="1">+IFERROR(INDEX('Hoja de Trabajo para listado'!$A$155:$Z$1048576,MATCH($A472,'Hoja de Trabajo para listado'!$A$155:$A$1048576,0),MATCH((CUADRO!N$5&amp;$E472),'Hoja de Trabajo para listado'!$A$151:$Z$151,0)),0)+IFERROR(INDEX('Hoja de Trabajo para listado'!$AB$155:$BA$1048576,MATCH($A472,'Hoja de Trabajo para listado'!$AB$155:$AB$1048576,0),MATCH((CUADRO!N$5&amp;$E472),'Hoja de Trabajo para listado'!$AB$151:$BA$151,0)),0)+IFERROR(INDEX('Hoja de Trabajo para listado'!$BC$155:$CB$1048576,MATCH($A472,'Hoja de Trabajo para listado'!$BC$155:$BC$1048576,0),MATCH((CUADRO!N$5&amp;$E472),'Hoja de Trabajo para listado'!$BC$151:$CB$151,0)),0)+IFERROR(INDEX('Hoja de Trabajo para listado'!$DE$153:$DG$274,MATCH($A472,'Hoja de Trabajo para listado'!$DE$153:$DE$1048576,0),MATCH((CUADRO!N$5&amp;$E472),'Hoja de Trabajo para listado'!$DE$151:$DG$151,0)),0)+IFERROR(INDEX('Hoja de Trabajo para listado'!$CD$155:$DC$1048576,MATCH($A472,'Hoja de Trabajo para listado'!$CD$155:$CD$1048576,0),MATCH((CUADRO!N$5&amp;$E472),'Hoja de Trabajo para listado'!$CD$151:$DC$151,0)),0)</f>
        <v>0</v>
      </c>
      <c r="O472" s="243">
        <f ca="1">+IFERROR(INDEX('Hoja de Trabajo para listado'!$A$155:$Z$1048576,MATCH($A472,'Hoja de Trabajo para listado'!$A$155:$A$1048576,0),MATCH((CUADRO!O$5&amp;$E472),'Hoja de Trabajo para listado'!$A$151:$Z$151,0)),0)+IFERROR(INDEX('Hoja de Trabajo para listado'!$AB$155:$BA$1048576,MATCH($A472,'Hoja de Trabajo para listado'!$AB$155:$AB$1048576,0),MATCH((CUADRO!O$5&amp;$E472),'Hoja de Trabajo para listado'!$AB$151:$BA$151,0)),0)+IFERROR(INDEX('Hoja de Trabajo para listado'!$BC$155:$CB$1048576,MATCH($A472,'Hoja de Trabajo para listado'!$BC$155:$BC$1048576,0),MATCH((CUADRO!O$5&amp;$E472),'Hoja de Trabajo para listado'!$BC$151:$CB$151,0)),0)+IFERROR(INDEX('Hoja de Trabajo para listado'!$DE$153:$DG$274,MATCH($A472,'Hoja de Trabajo para listado'!$DE$153:$DE$1048576,0),MATCH((CUADRO!O$5&amp;$E472),'Hoja de Trabajo para listado'!$DE$151:$DG$151,0)),0)+IFERROR(INDEX('Hoja de Trabajo para listado'!$CD$155:$DC$1048576,MATCH($A472,'Hoja de Trabajo para listado'!$CD$155:$CD$1048576,0),MATCH((CUADRO!O$5&amp;$E472),'Hoja de Trabajo para listado'!$CD$151:$DC$151,0)),0)</f>
        <v>0</v>
      </c>
      <c r="P472" s="243">
        <f ca="1">+IFERROR(INDEX('Hoja de Trabajo para listado'!$A$155:$Z$1048576,MATCH($A472,'Hoja de Trabajo para listado'!$A$155:$A$1048576,0),MATCH((CUADRO!P$5&amp;$E472),'Hoja de Trabajo para listado'!$A$151:$Z$151,0)),0)+IFERROR(INDEX('Hoja de Trabajo para listado'!$AB$155:$BA$1048576,MATCH($A472,'Hoja de Trabajo para listado'!$AB$155:$AB$1048576,0),MATCH((CUADRO!P$5&amp;$E472),'Hoja de Trabajo para listado'!$AB$151:$BA$151,0)),0)+IFERROR(INDEX('Hoja de Trabajo para listado'!$BC$155:$CB$1048576,MATCH($A472,'Hoja de Trabajo para listado'!$BC$155:$BC$1048576,0),MATCH((CUADRO!P$5&amp;$E472),'Hoja de Trabajo para listado'!$BC$151:$CB$151,0)),0)+IFERROR(INDEX('Hoja de Trabajo para listado'!$DE$153:$DG$274,MATCH($A472,'Hoja de Trabajo para listado'!$DE$153:$DE$1048576,0),MATCH((CUADRO!P$5&amp;$E472),'Hoja de Trabajo para listado'!$DE$151:$DG$151,0)),0)+IFERROR(INDEX('Hoja de Trabajo para listado'!$CD$155:$DC$1048576,MATCH($A472,'Hoja de Trabajo para listado'!$CD$155:$CD$1048576,0),MATCH((CUADRO!P$5&amp;$E472),'Hoja de Trabajo para listado'!$CD$151:$DC$151,0)),0)</f>
        <v>0</v>
      </c>
      <c r="Q472" s="243">
        <f ca="1">+IFERROR(INDEX('Hoja de Trabajo para listado'!$A$155:$Z$1048576,MATCH($A472,'Hoja de Trabajo para listado'!$A$155:$A$1048576,0),MATCH((CUADRO!Q$5&amp;$E472),'Hoja de Trabajo para listado'!$A$151:$Z$151,0)),0)+IFERROR(INDEX('Hoja de Trabajo para listado'!$AB$155:$BA$1048576,MATCH($A472,'Hoja de Trabajo para listado'!$AB$155:$AB$1048576,0),MATCH((CUADRO!Q$5&amp;$E472),'Hoja de Trabajo para listado'!$AB$151:$BA$151,0)),0)+IFERROR(INDEX('Hoja de Trabajo para listado'!$BC$155:$CB$1048576,MATCH($A472,'Hoja de Trabajo para listado'!$BC$155:$BC$1048576,0),MATCH((CUADRO!Q$5&amp;$E472),'Hoja de Trabajo para listado'!$BC$151:$CB$151,0)),0)+IFERROR(INDEX('Hoja de Trabajo para listado'!$DE$153:$DG$274,MATCH($A472,'Hoja de Trabajo para listado'!$DE$153:$DE$1048576,0),MATCH((CUADRO!Q$5&amp;$E472),'Hoja de Trabajo para listado'!$DE$151:$DG$151,0)),0)+IFERROR(INDEX('Hoja de Trabajo para listado'!$CD$155:$DC$1048576,MATCH($A472,'Hoja de Trabajo para listado'!$CD$155:$CD$1048576,0),MATCH((CUADRO!Q$5&amp;$E472),'Hoja de Trabajo para listado'!$CD$151:$DC$151,0)),0)</f>
        <v>0</v>
      </c>
      <c r="R472" s="243">
        <f t="shared" ca="1" si="17"/>
        <v>0</v>
      </c>
      <c r="S472" s="249"/>
      <c r="T472" s="243">
        <f ca="1">+T473</f>
        <v>0</v>
      </c>
      <c r="U472" s="242">
        <f t="shared" si="18"/>
        <v>1</v>
      </c>
      <c r="V472" s="333" t="str">
        <f>+VLOOKUP(A472,bd_lista!$A$3:$E$590,5,FALSE)</f>
        <v>Gobiernos Autonomos Municipales</v>
      </c>
      <c r="W472" s="391" t="str">
        <f>+V472</f>
        <v>Gobiernos Autonomos Municipales</v>
      </c>
      <c r="X472" s="242">
        <f>+VLOOKUP(A472,[4]Sheet1!$A$13:$D$744,4,FALSE)</f>
        <v>0</v>
      </c>
      <c r="Y472" s="242" t="e">
        <f>+VLOOKUP(X472,bd_lista!$A$3:$C$590,3,FALSE)</f>
        <v>#N/A</v>
      </c>
      <c r="Z472" s="294">
        <f>+X472</f>
        <v>0</v>
      </c>
      <c r="AA472" s="295" t="e">
        <f>+Y472</f>
        <v>#N/A</v>
      </c>
    </row>
    <row r="473" spans="1:27" customFormat="1" ht="15" hidden="1" customHeight="1">
      <c r="A473" s="32">
        <v>1118</v>
      </c>
      <c r="B473" s="388"/>
      <c r="C473" s="247" t="str">
        <f>+VLOOKUP(A473,bd_lista!$A$3:$C$590,3,FALSE)</f>
        <v>Gobierno Autónomo Municipal de Yamparáez</v>
      </c>
      <c r="D473" s="390"/>
      <c r="E473" s="244" t="s">
        <v>1305</v>
      </c>
      <c r="F473" s="243">
        <f ca="1">+IFERROR(INDEX('Hoja de Trabajo para listado'!$A$155:$Z$1048576,MATCH($A473,'Hoja de Trabajo para listado'!$A$155:$A$1048576,0),MATCH((CUADRO!F$5&amp;$E473),'Hoja de Trabajo para listado'!$A$151:$Z$151,0)),0)+IFERROR(INDEX('Hoja de Trabajo para listado'!$AB$155:$BA$1048576,MATCH($A473,'Hoja de Trabajo para listado'!$AB$155:$AB$1048576,0),MATCH((CUADRO!F$5&amp;$E473),'Hoja de Trabajo para listado'!$AB$151:$BA$151,0)),0)+IFERROR(INDEX('Hoja de Trabajo para listado'!$BC$155:$CB$1048576,MATCH($A473,'Hoja de Trabajo para listado'!$BC$155:$BC$1048576,0),MATCH((CUADRO!F$5&amp;$E473),'Hoja de Trabajo para listado'!$BC$151:$CB$151,0)),0)+IFERROR(INDEX('Hoja de Trabajo para listado'!$DE$153:$DG$274,MATCH($A473,'Hoja de Trabajo para listado'!$DE$153:$DE$1048576,0),MATCH((CUADRO!F$5&amp;$E473),'Hoja de Trabajo para listado'!$DE$151:$DG$151,0)),0)+IFERROR(INDEX('Hoja de Trabajo para listado'!$CD$155:$DC$1048576,MATCH($A473,'Hoja de Trabajo para listado'!$CD$155:$CD$1048576,0),MATCH((CUADRO!F$5&amp;$E473),'Hoja de Trabajo para listado'!$CD$151:$DC$151,0)),0)</f>
        <v>0</v>
      </c>
      <c r="G473" s="243">
        <f ca="1">+IFERROR(INDEX('Hoja de Trabajo para listado'!$A$155:$Z$1048576,MATCH($A473,'Hoja de Trabajo para listado'!$A$155:$A$1048576,0),MATCH((CUADRO!G$5&amp;$E473),'Hoja de Trabajo para listado'!$A$151:$Z$151,0)),0)+IFERROR(INDEX('Hoja de Trabajo para listado'!$AB$155:$BA$1048576,MATCH($A473,'Hoja de Trabajo para listado'!$AB$155:$AB$1048576,0),MATCH((CUADRO!G$5&amp;$E473),'Hoja de Trabajo para listado'!$AB$151:$BA$151,0)),0)+IFERROR(INDEX('Hoja de Trabajo para listado'!$BC$155:$CB$1048576,MATCH($A473,'Hoja de Trabajo para listado'!$BC$155:$BC$1048576,0),MATCH((CUADRO!G$5&amp;$E473),'Hoja de Trabajo para listado'!$BC$151:$CB$151,0)),0)+IFERROR(INDEX('Hoja de Trabajo para listado'!$DE$153:$DG$274,MATCH($A473,'Hoja de Trabajo para listado'!$DE$153:$DE$1048576,0),MATCH((CUADRO!G$5&amp;$E473),'Hoja de Trabajo para listado'!$DE$151:$DG$151,0)),0)+IFERROR(INDEX('Hoja de Trabajo para listado'!$CD$155:$DC$1048576,MATCH($A473,'Hoja de Trabajo para listado'!$CD$155:$CD$1048576,0),MATCH((CUADRO!G$5&amp;$E473),'Hoja de Trabajo para listado'!$CD$151:$DC$151,0)),0)</f>
        <v>0</v>
      </c>
      <c r="H473" s="243">
        <f ca="1">+IFERROR(INDEX('Hoja de Trabajo para listado'!$A$155:$Z$1048576,MATCH($A473,'Hoja de Trabajo para listado'!$A$155:$A$1048576,0),MATCH((CUADRO!H$5&amp;$E473),'Hoja de Trabajo para listado'!$A$151:$Z$151,0)),0)+IFERROR(INDEX('Hoja de Trabajo para listado'!$AB$155:$BA$1048576,MATCH($A473,'Hoja de Trabajo para listado'!$AB$155:$AB$1048576,0),MATCH((CUADRO!H$5&amp;$E473),'Hoja de Trabajo para listado'!$AB$151:$BA$151,0)),0)+IFERROR(INDEX('Hoja de Trabajo para listado'!$BC$155:$CB$1048576,MATCH($A473,'Hoja de Trabajo para listado'!$BC$155:$BC$1048576,0),MATCH((CUADRO!H$5&amp;$E473),'Hoja de Trabajo para listado'!$BC$151:$CB$151,0)),0)+IFERROR(INDEX('Hoja de Trabajo para listado'!$DE$153:$DG$274,MATCH($A473,'Hoja de Trabajo para listado'!$DE$153:$DE$1048576,0),MATCH((CUADRO!H$5&amp;$E473),'Hoja de Trabajo para listado'!$DE$151:$DG$151,0)),0)+IFERROR(INDEX('Hoja de Trabajo para listado'!$CD$155:$DC$1048576,MATCH($A473,'Hoja de Trabajo para listado'!$CD$155:$CD$1048576,0),MATCH((CUADRO!H$5&amp;$E473),'Hoja de Trabajo para listado'!$CD$151:$DC$151,0)),0)</f>
        <v>0</v>
      </c>
      <c r="I473" s="243">
        <f ca="1">+IFERROR(INDEX('Hoja de Trabajo para listado'!$A$155:$Z$1048576,MATCH($A473,'Hoja de Trabajo para listado'!$A$155:$A$1048576,0),MATCH((CUADRO!I$5&amp;$E473),'Hoja de Trabajo para listado'!$A$151:$Z$151,0)),0)+IFERROR(INDEX('Hoja de Trabajo para listado'!$AB$155:$BA$1048576,MATCH($A473,'Hoja de Trabajo para listado'!$AB$155:$AB$1048576,0),MATCH((CUADRO!I$5&amp;$E473),'Hoja de Trabajo para listado'!$AB$151:$BA$151,0)),0)+IFERROR(INDEX('Hoja de Trabajo para listado'!$BC$155:$CB$1048576,MATCH($A473,'Hoja de Trabajo para listado'!$BC$155:$BC$1048576,0),MATCH((CUADRO!I$5&amp;$E473),'Hoja de Trabajo para listado'!$BC$151:$CB$151,0)),0)+IFERROR(INDEX('Hoja de Trabajo para listado'!$DE$153:$DG$274,MATCH($A473,'Hoja de Trabajo para listado'!$DE$153:$DE$1048576,0),MATCH((CUADRO!I$5&amp;$E473),'Hoja de Trabajo para listado'!$DE$151:$DG$151,0)),0)+IFERROR(INDEX('Hoja de Trabajo para listado'!$CD$155:$DC$1048576,MATCH($A473,'Hoja de Trabajo para listado'!$CD$155:$CD$1048576,0),MATCH((CUADRO!I$5&amp;$E473),'Hoja de Trabajo para listado'!$CD$151:$DC$151,0)),0)</f>
        <v>0</v>
      </c>
      <c r="J473" s="243">
        <f ca="1">+IFERROR(INDEX('Hoja de Trabajo para listado'!$A$155:$Z$1048576,MATCH($A473,'Hoja de Trabajo para listado'!$A$155:$A$1048576,0),MATCH((CUADRO!J$5&amp;$E473),'Hoja de Trabajo para listado'!$A$151:$Z$151,0)),0)+IFERROR(INDEX('Hoja de Trabajo para listado'!$AB$155:$BA$1048576,MATCH($A473,'Hoja de Trabajo para listado'!$AB$155:$AB$1048576,0),MATCH((CUADRO!J$5&amp;$E473),'Hoja de Trabajo para listado'!$AB$151:$BA$151,0)),0)+IFERROR(INDEX('Hoja de Trabajo para listado'!$BC$155:$CB$1048576,MATCH($A473,'Hoja de Trabajo para listado'!$BC$155:$BC$1048576,0),MATCH((CUADRO!J$5&amp;$E473),'Hoja de Trabajo para listado'!$BC$151:$CB$151,0)),0)+IFERROR(INDEX('Hoja de Trabajo para listado'!$DE$153:$DG$274,MATCH($A473,'Hoja de Trabajo para listado'!$DE$153:$DE$1048576,0),MATCH((CUADRO!J$5&amp;$E473),'Hoja de Trabajo para listado'!$DE$151:$DG$151,0)),0)+IFERROR(INDEX('Hoja de Trabajo para listado'!$CD$155:$DC$1048576,MATCH($A473,'Hoja de Trabajo para listado'!$CD$155:$CD$1048576,0),MATCH((CUADRO!J$5&amp;$E473),'Hoja de Trabajo para listado'!$CD$151:$DC$151,0)),0)</f>
        <v>0</v>
      </c>
      <c r="K473" s="243">
        <f ca="1">+IFERROR(INDEX('Hoja de Trabajo para listado'!$A$155:$Z$1048576,MATCH($A473,'Hoja de Trabajo para listado'!$A$155:$A$1048576,0),MATCH((CUADRO!K$5&amp;$E473),'Hoja de Trabajo para listado'!$A$151:$Z$151,0)),0)+IFERROR(INDEX('Hoja de Trabajo para listado'!$AB$155:$BA$1048576,MATCH($A473,'Hoja de Trabajo para listado'!$AB$155:$AB$1048576,0),MATCH((CUADRO!K$5&amp;$E473),'Hoja de Trabajo para listado'!$AB$151:$BA$151,0)),0)+IFERROR(INDEX('Hoja de Trabajo para listado'!$BC$155:$CB$1048576,MATCH($A473,'Hoja de Trabajo para listado'!$BC$155:$BC$1048576,0),MATCH((CUADRO!K$5&amp;$E473),'Hoja de Trabajo para listado'!$BC$151:$CB$151,0)),0)+IFERROR(INDEX('Hoja de Trabajo para listado'!$DE$153:$DG$274,MATCH($A473,'Hoja de Trabajo para listado'!$DE$153:$DE$1048576,0),MATCH((CUADRO!K$5&amp;$E473),'Hoja de Trabajo para listado'!$DE$151:$DG$151,0)),0)+IFERROR(INDEX('Hoja de Trabajo para listado'!$CD$155:$DC$1048576,MATCH($A473,'Hoja de Trabajo para listado'!$CD$155:$CD$1048576,0),MATCH((CUADRO!K$5&amp;$E473),'Hoja de Trabajo para listado'!$CD$151:$DC$151,0)),0)</f>
        <v>0</v>
      </c>
      <c r="L473" s="243">
        <f ca="1">+IFERROR(INDEX('Hoja de Trabajo para listado'!$A$155:$Z$1048576,MATCH($A473,'Hoja de Trabajo para listado'!$A$155:$A$1048576,0),MATCH((CUADRO!L$5&amp;$E473),'Hoja de Trabajo para listado'!$A$151:$Z$151,0)),0)+IFERROR(INDEX('Hoja de Trabajo para listado'!$AB$155:$BA$1048576,MATCH($A473,'Hoja de Trabajo para listado'!$AB$155:$AB$1048576,0),MATCH((CUADRO!L$5&amp;$E473),'Hoja de Trabajo para listado'!$AB$151:$BA$151,0)),0)+IFERROR(INDEX('Hoja de Trabajo para listado'!$BC$155:$CB$1048576,MATCH($A473,'Hoja de Trabajo para listado'!$BC$155:$BC$1048576,0),MATCH((CUADRO!L$5&amp;$E473),'Hoja de Trabajo para listado'!$BC$151:$CB$151,0)),0)+IFERROR(INDEX('Hoja de Trabajo para listado'!$DE$153:$DG$274,MATCH($A473,'Hoja de Trabajo para listado'!$DE$153:$DE$1048576,0),MATCH((CUADRO!L$5&amp;$E473),'Hoja de Trabajo para listado'!$DE$151:$DG$151,0)),0)+IFERROR(INDEX('Hoja de Trabajo para listado'!$CD$155:$DC$1048576,MATCH($A473,'Hoja de Trabajo para listado'!$CD$155:$CD$1048576,0),MATCH((CUADRO!L$5&amp;$E473),'Hoja de Trabajo para listado'!$CD$151:$DC$151,0)),0)</f>
        <v>0</v>
      </c>
      <c r="M473" s="243">
        <f ca="1">+IFERROR(INDEX('Hoja de Trabajo para listado'!$A$155:$Z$1048576,MATCH($A473,'Hoja de Trabajo para listado'!$A$155:$A$1048576,0),MATCH((CUADRO!M$5&amp;$E473),'Hoja de Trabajo para listado'!$A$151:$Z$151,0)),0)+IFERROR(INDEX('Hoja de Trabajo para listado'!$AB$155:$BA$1048576,MATCH($A473,'Hoja de Trabajo para listado'!$AB$155:$AB$1048576,0),MATCH((CUADRO!M$5&amp;$E473),'Hoja de Trabajo para listado'!$AB$151:$BA$151,0)),0)+IFERROR(INDEX('Hoja de Trabajo para listado'!$BC$155:$CB$1048576,MATCH($A473,'Hoja de Trabajo para listado'!$BC$155:$BC$1048576,0),MATCH((CUADRO!M$5&amp;$E473),'Hoja de Trabajo para listado'!$BC$151:$CB$151,0)),0)+IFERROR(INDEX('Hoja de Trabajo para listado'!$DE$153:$DG$274,MATCH($A473,'Hoja de Trabajo para listado'!$DE$153:$DE$1048576,0),MATCH((CUADRO!M$5&amp;$E473),'Hoja de Trabajo para listado'!$DE$151:$DG$151,0)),0)+IFERROR(INDEX('Hoja de Trabajo para listado'!$CD$155:$DC$1048576,MATCH($A473,'Hoja de Trabajo para listado'!$CD$155:$CD$1048576,0),MATCH((CUADRO!M$5&amp;$E473),'Hoja de Trabajo para listado'!$CD$151:$DC$151,0)),0)</f>
        <v>0</v>
      </c>
      <c r="N473" s="243">
        <f ca="1">+IFERROR(INDEX('Hoja de Trabajo para listado'!$A$155:$Z$1048576,MATCH($A473,'Hoja de Trabajo para listado'!$A$155:$A$1048576,0),MATCH((CUADRO!N$5&amp;$E473),'Hoja de Trabajo para listado'!$A$151:$Z$151,0)),0)+IFERROR(INDEX('Hoja de Trabajo para listado'!$AB$155:$BA$1048576,MATCH($A473,'Hoja de Trabajo para listado'!$AB$155:$AB$1048576,0),MATCH((CUADRO!N$5&amp;$E473),'Hoja de Trabajo para listado'!$AB$151:$BA$151,0)),0)+IFERROR(INDEX('Hoja de Trabajo para listado'!$BC$155:$CB$1048576,MATCH($A473,'Hoja de Trabajo para listado'!$BC$155:$BC$1048576,0),MATCH((CUADRO!N$5&amp;$E473),'Hoja de Trabajo para listado'!$BC$151:$CB$151,0)),0)+IFERROR(INDEX('Hoja de Trabajo para listado'!$DE$153:$DG$274,MATCH($A473,'Hoja de Trabajo para listado'!$DE$153:$DE$1048576,0),MATCH((CUADRO!N$5&amp;$E473),'Hoja de Trabajo para listado'!$DE$151:$DG$151,0)),0)+IFERROR(INDEX('Hoja de Trabajo para listado'!$CD$155:$DC$1048576,MATCH($A473,'Hoja de Trabajo para listado'!$CD$155:$CD$1048576,0),MATCH((CUADRO!N$5&amp;$E473),'Hoja de Trabajo para listado'!$CD$151:$DC$151,0)),0)</f>
        <v>0</v>
      </c>
      <c r="O473" s="243">
        <f ca="1">+IFERROR(INDEX('Hoja de Trabajo para listado'!$A$155:$Z$1048576,MATCH($A473,'Hoja de Trabajo para listado'!$A$155:$A$1048576,0),MATCH((CUADRO!O$5&amp;$E473),'Hoja de Trabajo para listado'!$A$151:$Z$151,0)),0)+IFERROR(INDEX('Hoja de Trabajo para listado'!$AB$155:$BA$1048576,MATCH($A473,'Hoja de Trabajo para listado'!$AB$155:$AB$1048576,0),MATCH((CUADRO!O$5&amp;$E473),'Hoja de Trabajo para listado'!$AB$151:$BA$151,0)),0)+IFERROR(INDEX('Hoja de Trabajo para listado'!$BC$155:$CB$1048576,MATCH($A473,'Hoja de Trabajo para listado'!$BC$155:$BC$1048576,0),MATCH((CUADRO!O$5&amp;$E473),'Hoja de Trabajo para listado'!$BC$151:$CB$151,0)),0)+IFERROR(INDEX('Hoja de Trabajo para listado'!$DE$153:$DG$274,MATCH($A473,'Hoja de Trabajo para listado'!$DE$153:$DE$1048576,0),MATCH((CUADRO!O$5&amp;$E473),'Hoja de Trabajo para listado'!$DE$151:$DG$151,0)),0)+IFERROR(INDEX('Hoja de Trabajo para listado'!$CD$155:$DC$1048576,MATCH($A473,'Hoja de Trabajo para listado'!$CD$155:$CD$1048576,0),MATCH((CUADRO!O$5&amp;$E473),'Hoja de Trabajo para listado'!$CD$151:$DC$151,0)),0)</f>
        <v>0</v>
      </c>
      <c r="P473" s="243">
        <f ca="1">+IFERROR(INDEX('Hoja de Trabajo para listado'!$A$155:$Z$1048576,MATCH($A473,'Hoja de Trabajo para listado'!$A$155:$A$1048576,0),MATCH((CUADRO!P$5&amp;$E473),'Hoja de Trabajo para listado'!$A$151:$Z$151,0)),0)+IFERROR(INDEX('Hoja de Trabajo para listado'!$AB$155:$BA$1048576,MATCH($A473,'Hoja de Trabajo para listado'!$AB$155:$AB$1048576,0),MATCH((CUADRO!P$5&amp;$E473),'Hoja de Trabajo para listado'!$AB$151:$BA$151,0)),0)+IFERROR(INDEX('Hoja de Trabajo para listado'!$BC$155:$CB$1048576,MATCH($A473,'Hoja de Trabajo para listado'!$BC$155:$BC$1048576,0),MATCH((CUADRO!P$5&amp;$E473),'Hoja de Trabajo para listado'!$BC$151:$CB$151,0)),0)+IFERROR(INDEX('Hoja de Trabajo para listado'!$DE$153:$DG$274,MATCH($A473,'Hoja de Trabajo para listado'!$DE$153:$DE$1048576,0),MATCH((CUADRO!P$5&amp;$E473),'Hoja de Trabajo para listado'!$DE$151:$DG$151,0)),0)+IFERROR(INDEX('Hoja de Trabajo para listado'!$CD$155:$DC$1048576,MATCH($A473,'Hoja de Trabajo para listado'!$CD$155:$CD$1048576,0),MATCH((CUADRO!P$5&amp;$E473),'Hoja de Trabajo para listado'!$CD$151:$DC$151,0)),0)</f>
        <v>0</v>
      </c>
      <c r="Q473" s="243">
        <f ca="1">+IFERROR(INDEX('Hoja de Trabajo para listado'!$A$155:$Z$1048576,MATCH($A473,'Hoja de Trabajo para listado'!$A$155:$A$1048576,0),MATCH((CUADRO!Q$5&amp;$E473),'Hoja de Trabajo para listado'!$A$151:$Z$151,0)),0)+IFERROR(INDEX('Hoja de Trabajo para listado'!$AB$155:$BA$1048576,MATCH($A473,'Hoja de Trabajo para listado'!$AB$155:$AB$1048576,0),MATCH((CUADRO!Q$5&amp;$E473),'Hoja de Trabajo para listado'!$AB$151:$BA$151,0)),0)+IFERROR(INDEX('Hoja de Trabajo para listado'!$BC$155:$CB$1048576,MATCH($A473,'Hoja de Trabajo para listado'!$BC$155:$BC$1048576,0),MATCH((CUADRO!Q$5&amp;$E473),'Hoja de Trabajo para listado'!$BC$151:$CB$151,0)),0)+IFERROR(INDEX('Hoja de Trabajo para listado'!$DE$153:$DG$274,MATCH($A473,'Hoja de Trabajo para listado'!$DE$153:$DE$1048576,0),MATCH((CUADRO!Q$5&amp;$E473),'Hoja de Trabajo para listado'!$DE$151:$DG$151,0)),0)+IFERROR(INDEX('Hoja de Trabajo para listado'!$CD$155:$DC$1048576,MATCH($A473,'Hoja de Trabajo para listado'!$CD$155:$CD$1048576,0),MATCH((CUADRO!Q$5&amp;$E473),'Hoja de Trabajo para listado'!$CD$151:$DC$151,0)),0)</f>
        <v>0</v>
      </c>
      <c r="R473" s="243">
        <f t="shared" ca="1" si="17"/>
        <v>0</v>
      </c>
      <c r="S473" s="249">
        <f ca="1">+R472+R473</f>
        <v>0</v>
      </c>
      <c r="T473" s="243">
        <f ca="1">+S473</f>
        <v>0</v>
      </c>
      <c r="U473" s="242">
        <f t="shared" si="18"/>
        <v>2</v>
      </c>
      <c r="V473" s="333" t="str">
        <f>+VLOOKUP(A473,bd_lista!$A$3:$E$590,5,FALSE)</f>
        <v>Gobiernos Autonomos Municipales</v>
      </c>
      <c r="W473" s="392"/>
      <c r="X473" s="242">
        <f>+VLOOKUP(A473,[4]Sheet1!$A$13:$D$744,4,FALSE)</f>
        <v>0</v>
      </c>
      <c r="Y473" s="242" t="e">
        <f>+VLOOKUP(X473,bd_lista!$A$3:$C$590,3,FALSE)</f>
        <v>#N/A</v>
      </c>
      <c r="Z473" s="292"/>
      <c r="AA473" s="293"/>
    </row>
    <row r="474" spans="1:27" customFormat="1" ht="27" hidden="1" customHeight="1">
      <c r="A474" s="32">
        <v>1119</v>
      </c>
      <c r="B474" s="387">
        <f>+A474</f>
        <v>1119</v>
      </c>
      <c r="C474" s="247" t="str">
        <f>+VLOOKUP(A474,bd_lista!$A$3:$C$590,3,FALSE)</f>
        <v>Gobierno Autónomo Municipal de Camargo</v>
      </c>
      <c r="D474" s="389" t="str">
        <f>+C474</f>
        <v>Gobierno Autónomo Municipal de Camargo</v>
      </c>
      <c r="E474" s="242" t="s">
        <v>1304</v>
      </c>
      <c r="F474" s="243">
        <f ca="1">+IFERROR(INDEX('Hoja de Trabajo para listado'!$A$155:$Z$1048576,MATCH($A474,'Hoja de Trabajo para listado'!$A$155:$A$1048576,0),MATCH((CUADRO!F$5&amp;$E474),'Hoja de Trabajo para listado'!$A$151:$Z$151,0)),0)+IFERROR(INDEX('Hoja de Trabajo para listado'!$AB$155:$BA$1048576,MATCH($A474,'Hoja de Trabajo para listado'!$AB$155:$AB$1048576,0),MATCH((CUADRO!F$5&amp;$E474),'Hoja de Trabajo para listado'!$AB$151:$BA$151,0)),0)+IFERROR(INDEX('Hoja de Trabajo para listado'!$BC$155:$CB$1048576,MATCH($A474,'Hoja de Trabajo para listado'!$BC$155:$BC$1048576,0),MATCH((CUADRO!F$5&amp;$E474),'Hoja de Trabajo para listado'!$BC$151:$CB$151,0)),0)+IFERROR(INDEX('Hoja de Trabajo para listado'!$DE$153:$DG$274,MATCH($A474,'Hoja de Trabajo para listado'!$DE$153:$DE$1048576,0),MATCH((CUADRO!F$5&amp;$E474),'Hoja de Trabajo para listado'!$DE$151:$DG$151,0)),0)+IFERROR(INDEX('Hoja de Trabajo para listado'!$CD$155:$DC$1048576,MATCH($A474,'Hoja de Trabajo para listado'!$CD$155:$CD$1048576,0),MATCH((CUADRO!F$5&amp;$E474),'Hoja de Trabajo para listado'!$CD$151:$DC$151,0)),0)</f>
        <v>0</v>
      </c>
      <c r="G474" s="243">
        <f ca="1">+IFERROR(INDEX('Hoja de Trabajo para listado'!$A$155:$Z$1048576,MATCH($A474,'Hoja de Trabajo para listado'!$A$155:$A$1048576,0),MATCH((CUADRO!G$5&amp;$E474),'Hoja de Trabajo para listado'!$A$151:$Z$151,0)),0)+IFERROR(INDEX('Hoja de Trabajo para listado'!$AB$155:$BA$1048576,MATCH($A474,'Hoja de Trabajo para listado'!$AB$155:$AB$1048576,0),MATCH((CUADRO!G$5&amp;$E474),'Hoja de Trabajo para listado'!$AB$151:$BA$151,0)),0)+IFERROR(INDEX('Hoja de Trabajo para listado'!$BC$155:$CB$1048576,MATCH($A474,'Hoja de Trabajo para listado'!$BC$155:$BC$1048576,0),MATCH((CUADRO!G$5&amp;$E474),'Hoja de Trabajo para listado'!$BC$151:$CB$151,0)),0)+IFERROR(INDEX('Hoja de Trabajo para listado'!$DE$153:$DG$274,MATCH($A474,'Hoja de Trabajo para listado'!$DE$153:$DE$1048576,0),MATCH((CUADRO!G$5&amp;$E474),'Hoja de Trabajo para listado'!$DE$151:$DG$151,0)),0)+IFERROR(INDEX('Hoja de Trabajo para listado'!$CD$155:$DC$1048576,MATCH($A474,'Hoja de Trabajo para listado'!$CD$155:$CD$1048576,0),MATCH((CUADRO!G$5&amp;$E474),'Hoja de Trabajo para listado'!$CD$151:$DC$151,0)),0)</f>
        <v>0</v>
      </c>
      <c r="H474" s="243">
        <f ca="1">+IFERROR(INDEX('Hoja de Trabajo para listado'!$A$155:$Z$1048576,MATCH($A474,'Hoja de Trabajo para listado'!$A$155:$A$1048576,0),MATCH((CUADRO!H$5&amp;$E474),'Hoja de Trabajo para listado'!$A$151:$Z$151,0)),0)+IFERROR(INDEX('Hoja de Trabajo para listado'!$AB$155:$BA$1048576,MATCH($A474,'Hoja de Trabajo para listado'!$AB$155:$AB$1048576,0),MATCH((CUADRO!H$5&amp;$E474),'Hoja de Trabajo para listado'!$AB$151:$BA$151,0)),0)+IFERROR(INDEX('Hoja de Trabajo para listado'!$BC$155:$CB$1048576,MATCH($A474,'Hoja de Trabajo para listado'!$BC$155:$BC$1048576,0),MATCH((CUADRO!H$5&amp;$E474),'Hoja de Trabajo para listado'!$BC$151:$CB$151,0)),0)+IFERROR(INDEX('Hoja de Trabajo para listado'!$DE$153:$DG$274,MATCH($A474,'Hoja de Trabajo para listado'!$DE$153:$DE$1048576,0),MATCH((CUADRO!H$5&amp;$E474),'Hoja de Trabajo para listado'!$DE$151:$DG$151,0)),0)+IFERROR(INDEX('Hoja de Trabajo para listado'!$CD$155:$DC$1048576,MATCH($A474,'Hoja de Trabajo para listado'!$CD$155:$CD$1048576,0),MATCH((CUADRO!H$5&amp;$E474),'Hoja de Trabajo para listado'!$CD$151:$DC$151,0)),0)</f>
        <v>0</v>
      </c>
      <c r="I474" s="243">
        <f ca="1">+IFERROR(INDEX('Hoja de Trabajo para listado'!$A$155:$Z$1048576,MATCH($A474,'Hoja de Trabajo para listado'!$A$155:$A$1048576,0),MATCH((CUADRO!I$5&amp;$E474),'Hoja de Trabajo para listado'!$A$151:$Z$151,0)),0)+IFERROR(INDEX('Hoja de Trabajo para listado'!$AB$155:$BA$1048576,MATCH($A474,'Hoja de Trabajo para listado'!$AB$155:$AB$1048576,0),MATCH((CUADRO!I$5&amp;$E474),'Hoja de Trabajo para listado'!$AB$151:$BA$151,0)),0)+IFERROR(INDEX('Hoja de Trabajo para listado'!$BC$155:$CB$1048576,MATCH($A474,'Hoja de Trabajo para listado'!$BC$155:$BC$1048576,0),MATCH((CUADRO!I$5&amp;$E474),'Hoja de Trabajo para listado'!$BC$151:$CB$151,0)),0)+IFERROR(INDEX('Hoja de Trabajo para listado'!$DE$153:$DG$274,MATCH($A474,'Hoja de Trabajo para listado'!$DE$153:$DE$1048576,0),MATCH((CUADRO!I$5&amp;$E474),'Hoja de Trabajo para listado'!$DE$151:$DG$151,0)),0)+IFERROR(INDEX('Hoja de Trabajo para listado'!$CD$155:$DC$1048576,MATCH($A474,'Hoja de Trabajo para listado'!$CD$155:$CD$1048576,0),MATCH((CUADRO!I$5&amp;$E474),'Hoja de Trabajo para listado'!$CD$151:$DC$151,0)),0)</f>
        <v>0</v>
      </c>
      <c r="J474" s="243">
        <f ca="1">+IFERROR(INDEX('Hoja de Trabajo para listado'!$A$155:$Z$1048576,MATCH($A474,'Hoja de Trabajo para listado'!$A$155:$A$1048576,0),MATCH((CUADRO!J$5&amp;$E474),'Hoja de Trabajo para listado'!$A$151:$Z$151,0)),0)+IFERROR(INDEX('Hoja de Trabajo para listado'!$AB$155:$BA$1048576,MATCH($A474,'Hoja de Trabajo para listado'!$AB$155:$AB$1048576,0),MATCH((CUADRO!J$5&amp;$E474),'Hoja de Trabajo para listado'!$AB$151:$BA$151,0)),0)+IFERROR(INDEX('Hoja de Trabajo para listado'!$BC$155:$CB$1048576,MATCH($A474,'Hoja de Trabajo para listado'!$BC$155:$BC$1048576,0),MATCH((CUADRO!J$5&amp;$E474),'Hoja de Trabajo para listado'!$BC$151:$CB$151,0)),0)+IFERROR(INDEX('Hoja de Trabajo para listado'!$DE$153:$DG$274,MATCH($A474,'Hoja de Trabajo para listado'!$DE$153:$DE$1048576,0),MATCH((CUADRO!J$5&amp;$E474),'Hoja de Trabajo para listado'!$DE$151:$DG$151,0)),0)+IFERROR(INDEX('Hoja de Trabajo para listado'!$CD$155:$DC$1048576,MATCH($A474,'Hoja de Trabajo para listado'!$CD$155:$CD$1048576,0),MATCH((CUADRO!J$5&amp;$E474),'Hoja de Trabajo para listado'!$CD$151:$DC$151,0)),0)</f>
        <v>0</v>
      </c>
      <c r="K474" s="243">
        <f ca="1">+IFERROR(INDEX('Hoja de Trabajo para listado'!$A$155:$Z$1048576,MATCH($A474,'Hoja de Trabajo para listado'!$A$155:$A$1048576,0),MATCH((CUADRO!K$5&amp;$E474),'Hoja de Trabajo para listado'!$A$151:$Z$151,0)),0)+IFERROR(INDEX('Hoja de Trabajo para listado'!$AB$155:$BA$1048576,MATCH($A474,'Hoja de Trabajo para listado'!$AB$155:$AB$1048576,0),MATCH((CUADRO!K$5&amp;$E474),'Hoja de Trabajo para listado'!$AB$151:$BA$151,0)),0)+IFERROR(INDEX('Hoja de Trabajo para listado'!$BC$155:$CB$1048576,MATCH($A474,'Hoja de Trabajo para listado'!$BC$155:$BC$1048576,0),MATCH((CUADRO!K$5&amp;$E474),'Hoja de Trabajo para listado'!$BC$151:$CB$151,0)),0)+IFERROR(INDEX('Hoja de Trabajo para listado'!$DE$153:$DG$274,MATCH($A474,'Hoja de Trabajo para listado'!$DE$153:$DE$1048576,0),MATCH((CUADRO!K$5&amp;$E474),'Hoja de Trabajo para listado'!$DE$151:$DG$151,0)),0)+IFERROR(INDEX('Hoja de Trabajo para listado'!$CD$155:$DC$1048576,MATCH($A474,'Hoja de Trabajo para listado'!$CD$155:$CD$1048576,0),MATCH((CUADRO!K$5&amp;$E474),'Hoja de Trabajo para listado'!$CD$151:$DC$151,0)),0)</f>
        <v>0</v>
      </c>
      <c r="L474" s="243">
        <f ca="1">+IFERROR(INDEX('Hoja de Trabajo para listado'!$A$155:$Z$1048576,MATCH($A474,'Hoja de Trabajo para listado'!$A$155:$A$1048576,0),MATCH((CUADRO!L$5&amp;$E474),'Hoja de Trabajo para listado'!$A$151:$Z$151,0)),0)+IFERROR(INDEX('Hoja de Trabajo para listado'!$AB$155:$BA$1048576,MATCH($A474,'Hoja de Trabajo para listado'!$AB$155:$AB$1048576,0),MATCH((CUADRO!L$5&amp;$E474),'Hoja de Trabajo para listado'!$AB$151:$BA$151,0)),0)+IFERROR(INDEX('Hoja de Trabajo para listado'!$BC$155:$CB$1048576,MATCH($A474,'Hoja de Trabajo para listado'!$BC$155:$BC$1048576,0),MATCH((CUADRO!L$5&amp;$E474),'Hoja de Trabajo para listado'!$BC$151:$CB$151,0)),0)+IFERROR(INDEX('Hoja de Trabajo para listado'!$DE$153:$DG$274,MATCH($A474,'Hoja de Trabajo para listado'!$DE$153:$DE$1048576,0),MATCH((CUADRO!L$5&amp;$E474),'Hoja de Trabajo para listado'!$DE$151:$DG$151,0)),0)+IFERROR(INDEX('Hoja de Trabajo para listado'!$CD$155:$DC$1048576,MATCH($A474,'Hoja de Trabajo para listado'!$CD$155:$CD$1048576,0),MATCH((CUADRO!L$5&amp;$E474),'Hoja de Trabajo para listado'!$CD$151:$DC$151,0)),0)</f>
        <v>0</v>
      </c>
      <c r="M474" s="243">
        <f ca="1">+IFERROR(INDEX('Hoja de Trabajo para listado'!$A$155:$Z$1048576,MATCH($A474,'Hoja de Trabajo para listado'!$A$155:$A$1048576,0),MATCH((CUADRO!M$5&amp;$E474),'Hoja de Trabajo para listado'!$A$151:$Z$151,0)),0)+IFERROR(INDEX('Hoja de Trabajo para listado'!$AB$155:$BA$1048576,MATCH($A474,'Hoja de Trabajo para listado'!$AB$155:$AB$1048576,0),MATCH((CUADRO!M$5&amp;$E474),'Hoja de Trabajo para listado'!$AB$151:$BA$151,0)),0)+IFERROR(INDEX('Hoja de Trabajo para listado'!$BC$155:$CB$1048576,MATCH($A474,'Hoja de Trabajo para listado'!$BC$155:$BC$1048576,0),MATCH((CUADRO!M$5&amp;$E474),'Hoja de Trabajo para listado'!$BC$151:$CB$151,0)),0)+IFERROR(INDEX('Hoja de Trabajo para listado'!$DE$153:$DG$274,MATCH($A474,'Hoja de Trabajo para listado'!$DE$153:$DE$1048576,0),MATCH((CUADRO!M$5&amp;$E474),'Hoja de Trabajo para listado'!$DE$151:$DG$151,0)),0)+IFERROR(INDEX('Hoja de Trabajo para listado'!$CD$155:$DC$1048576,MATCH($A474,'Hoja de Trabajo para listado'!$CD$155:$CD$1048576,0),MATCH((CUADRO!M$5&amp;$E474),'Hoja de Trabajo para listado'!$CD$151:$DC$151,0)),0)</f>
        <v>0</v>
      </c>
      <c r="N474" s="243">
        <f ca="1">+IFERROR(INDEX('Hoja de Trabajo para listado'!$A$155:$Z$1048576,MATCH($A474,'Hoja de Trabajo para listado'!$A$155:$A$1048576,0),MATCH((CUADRO!N$5&amp;$E474),'Hoja de Trabajo para listado'!$A$151:$Z$151,0)),0)+IFERROR(INDEX('Hoja de Trabajo para listado'!$AB$155:$BA$1048576,MATCH($A474,'Hoja de Trabajo para listado'!$AB$155:$AB$1048576,0),MATCH((CUADRO!N$5&amp;$E474),'Hoja de Trabajo para listado'!$AB$151:$BA$151,0)),0)+IFERROR(INDEX('Hoja de Trabajo para listado'!$BC$155:$CB$1048576,MATCH($A474,'Hoja de Trabajo para listado'!$BC$155:$BC$1048576,0),MATCH((CUADRO!N$5&amp;$E474),'Hoja de Trabajo para listado'!$BC$151:$CB$151,0)),0)+IFERROR(INDEX('Hoja de Trabajo para listado'!$DE$153:$DG$274,MATCH($A474,'Hoja de Trabajo para listado'!$DE$153:$DE$1048576,0),MATCH((CUADRO!N$5&amp;$E474),'Hoja de Trabajo para listado'!$DE$151:$DG$151,0)),0)+IFERROR(INDEX('Hoja de Trabajo para listado'!$CD$155:$DC$1048576,MATCH($A474,'Hoja de Trabajo para listado'!$CD$155:$CD$1048576,0),MATCH((CUADRO!N$5&amp;$E474),'Hoja de Trabajo para listado'!$CD$151:$DC$151,0)),0)</f>
        <v>0</v>
      </c>
      <c r="O474" s="243">
        <f ca="1">+IFERROR(INDEX('Hoja de Trabajo para listado'!$A$155:$Z$1048576,MATCH($A474,'Hoja de Trabajo para listado'!$A$155:$A$1048576,0),MATCH((CUADRO!O$5&amp;$E474),'Hoja de Trabajo para listado'!$A$151:$Z$151,0)),0)+IFERROR(INDEX('Hoja de Trabajo para listado'!$AB$155:$BA$1048576,MATCH($A474,'Hoja de Trabajo para listado'!$AB$155:$AB$1048576,0),MATCH((CUADRO!O$5&amp;$E474),'Hoja de Trabajo para listado'!$AB$151:$BA$151,0)),0)+IFERROR(INDEX('Hoja de Trabajo para listado'!$BC$155:$CB$1048576,MATCH($A474,'Hoja de Trabajo para listado'!$BC$155:$BC$1048576,0),MATCH((CUADRO!O$5&amp;$E474),'Hoja de Trabajo para listado'!$BC$151:$CB$151,0)),0)+IFERROR(INDEX('Hoja de Trabajo para listado'!$DE$153:$DG$274,MATCH($A474,'Hoja de Trabajo para listado'!$DE$153:$DE$1048576,0),MATCH((CUADRO!O$5&amp;$E474),'Hoja de Trabajo para listado'!$DE$151:$DG$151,0)),0)+IFERROR(INDEX('Hoja de Trabajo para listado'!$CD$155:$DC$1048576,MATCH($A474,'Hoja de Trabajo para listado'!$CD$155:$CD$1048576,0),MATCH((CUADRO!O$5&amp;$E474),'Hoja de Trabajo para listado'!$CD$151:$DC$151,0)),0)</f>
        <v>0</v>
      </c>
      <c r="P474" s="243">
        <f ca="1">+IFERROR(INDEX('Hoja de Trabajo para listado'!$A$155:$Z$1048576,MATCH($A474,'Hoja de Trabajo para listado'!$A$155:$A$1048576,0),MATCH((CUADRO!P$5&amp;$E474),'Hoja de Trabajo para listado'!$A$151:$Z$151,0)),0)+IFERROR(INDEX('Hoja de Trabajo para listado'!$AB$155:$BA$1048576,MATCH($A474,'Hoja de Trabajo para listado'!$AB$155:$AB$1048576,0),MATCH((CUADRO!P$5&amp;$E474),'Hoja de Trabajo para listado'!$AB$151:$BA$151,0)),0)+IFERROR(INDEX('Hoja de Trabajo para listado'!$BC$155:$CB$1048576,MATCH($A474,'Hoja de Trabajo para listado'!$BC$155:$BC$1048576,0),MATCH((CUADRO!P$5&amp;$E474),'Hoja de Trabajo para listado'!$BC$151:$CB$151,0)),0)+IFERROR(INDEX('Hoja de Trabajo para listado'!$DE$153:$DG$274,MATCH($A474,'Hoja de Trabajo para listado'!$DE$153:$DE$1048576,0),MATCH((CUADRO!P$5&amp;$E474),'Hoja de Trabajo para listado'!$DE$151:$DG$151,0)),0)+IFERROR(INDEX('Hoja de Trabajo para listado'!$CD$155:$DC$1048576,MATCH($A474,'Hoja de Trabajo para listado'!$CD$155:$CD$1048576,0),MATCH((CUADRO!P$5&amp;$E474),'Hoja de Trabajo para listado'!$CD$151:$DC$151,0)),0)</f>
        <v>0</v>
      </c>
      <c r="Q474" s="243">
        <f ca="1">+IFERROR(INDEX('Hoja de Trabajo para listado'!$A$155:$Z$1048576,MATCH($A474,'Hoja de Trabajo para listado'!$A$155:$A$1048576,0),MATCH((CUADRO!Q$5&amp;$E474),'Hoja de Trabajo para listado'!$A$151:$Z$151,0)),0)+IFERROR(INDEX('Hoja de Trabajo para listado'!$AB$155:$BA$1048576,MATCH($A474,'Hoja de Trabajo para listado'!$AB$155:$AB$1048576,0),MATCH((CUADRO!Q$5&amp;$E474),'Hoja de Trabajo para listado'!$AB$151:$BA$151,0)),0)+IFERROR(INDEX('Hoja de Trabajo para listado'!$BC$155:$CB$1048576,MATCH($A474,'Hoja de Trabajo para listado'!$BC$155:$BC$1048576,0),MATCH((CUADRO!Q$5&amp;$E474),'Hoja de Trabajo para listado'!$BC$151:$CB$151,0)),0)+IFERROR(INDEX('Hoja de Trabajo para listado'!$DE$153:$DG$274,MATCH($A474,'Hoja de Trabajo para listado'!$DE$153:$DE$1048576,0),MATCH((CUADRO!Q$5&amp;$E474),'Hoja de Trabajo para listado'!$DE$151:$DG$151,0)),0)+IFERROR(INDEX('Hoja de Trabajo para listado'!$CD$155:$DC$1048576,MATCH($A474,'Hoja de Trabajo para listado'!$CD$155:$CD$1048576,0),MATCH((CUADRO!Q$5&amp;$E474),'Hoja de Trabajo para listado'!$CD$151:$DC$151,0)),0)</f>
        <v>0</v>
      </c>
      <c r="R474" s="243">
        <f t="shared" ca="1" si="17"/>
        <v>0</v>
      </c>
      <c r="S474" s="249"/>
      <c r="T474" s="243">
        <f ca="1">+T475</f>
        <v>0</v>
      </c>
      <c r="U474" s="242">
        <f t="shared" si="18"/>
        <v>1</v>
      </c>
      <c r="V474" s="333" t="str">
        <f>+VLOOKUP(A474,bd_lista!$A$3:$E$590,5,FALSE)</f>
        <v>Gobiernos Autonomos Municipales</v>
      </c>
      <c r="W474" s="391" t="str">
        <f>+V474</f>
        <v>Gobiernos Autonomos Municipales</v>
      </c>
      <c r="X474" s="242">
        <f>+VLOOKUP(A474,[4]Sheet1!$A$13:$D$744,4,FALSE)</f>
        <v>0</v>
      </c>
      <c r="Y474" s="242" t="e">
        <f>+VLOOKUP(X474,bd_lista!$A$3:$C$590,3,FALSE)</f>
        <v>#N/A</v>
      </c>
      <c r="Z474" s="294">
        <f>+X474</f>
        <v>0</v>
      </c>
      <c r="AA474" s="295" t="e">
        <f>+Y474</f>
        <v>#N/A</v>
      </c>
    </row>
    <row r="475" spans="1:27" customFormat="1" ht="27" hidden="1" customHeight="1">
      <c r="A475" s="32">
        <v>1119</v>
      </c>
      <c r="B475" s="388"/>
      <c r="C475" s="247" t="str">
        <f>+VLOOKUP(A475,bd_lista!$A$3:$C$590,3,FALSE)</f>
        <v>Gobierno Autónomo Municipal de Camargo</v>
      </c>
      <c r="D475" s="390"/>
      <c r="E475" s="244" t="s">
        <v>1305</v>
      </c>
      <c r="F475" s="243">
        <f ca="1">+IFERROR(INDEX('Hoja de Trabajo para listado'!$A$155:$Z$1048576,MATCH($A475,'Hoja de Trabajo para listado'!$A$155:$A$1048576,0),MATCH((CUADRO!F$5&amp;$E475),'Hoja de Trabajo para listado'!$A$151:$Z$151,0)),0)+IFERROR(INDEX('Hoja de Trabajo para listado'!$AB$155:$BA$1048576,MATCH($A475,'Hoja de Trabajo para listado'!$AB$155:$AB$1048576,0),MATCH((CUADRO!F$5&amp;$E475),'Hoja de Trabajo para listado'!$AB$151:$BA$151,0)),0)+IFERROR(INDEX('Hoja de Trabajo para listado'!$BC$155:$CB$1048576,MATCH($A475,'Hoja de Trabajo para listado'!$BC$155:$BC$1048576,0),MATCH((CUADRO!F$5&amp;$E475),'Hoja de Trabajo para listado'!$BC$151:$CB$151,0)),0)+IFERROR(INDEX('Hoja de Trabajo para listado'!$DE$153:$DG$274,MATCH($A475,'Hoja de Trabajo para listado'!$DE$153:$DE$1048576,0),MATCH((CUADRO!F$5&amp;$E475),'Hoja de Trabajo para listado'!$DE$151:$DG$151,0)),0)+IFERROR(INDEX('Hoja de Trabajo para listado'!$CD$155:$DC$1048576,MATCH($A475,'Hoja de Trabajo para listado'!$CD$155:$CD$1048576,0),MATCH((CUADRO!F$5&amp;$E475),'Hoja de Trabajo para listado'!$CD$151:$DC$151,0)),0)</f>
        <v>0</v>
      </c>
      <c r="G475" s="243">
        <f ca="1">+IFERROR(INDEX('Hoja de Trabajo para listado'!$A$155:$Z$1048576,MATCH($A475,'Hoja de Trabajo para listado'!$A$155:$A$1048576,0),MATCH((CUADRO!G$5&amp;$E475),'Hoja de Trabajo para listado'!$A$151:$Z$151,0)),0)+IFERROR(INDEX('Hoja de Trabajo para listado'!$AB$155:$BA$1048576,MATCH($A475,'Hoja de Trabajo para listado'!$AB$155:$AB$1048576,0),MATCH((CUADRO!G$5&amp;$E475),'Hoja de Trabajo para listado'!$AB$151:$BA$151,0)),0)+IFERROR(INDEX('Hoja de Trabajo para listado'!$BC$155:$CB$1048576,MATCH($A475,'Hoja de Trabajo para listado'!$BC$155:$BC$1048576,0),MATCH((CUADRO!G$5&amp;$E475),'Hoja de Trabajo para listado'!$BC$151:$CB$151,0)),0)+IFERROR(INDEX('Hoja de Trabajo para listado'!$DE$153:$DG$274,MATCH($A475,'Hoja de Trabajo para listado'!$DE$153:$DE$1048576,0),MATCH((CUADRO!G$5&amp;$E475),'Hoja de Trabajo para listado'!$DE$151:$DG$151,0)),0)+IFERROR(INDEX('Hoja de Trabajo para listado'!$CD$155:$DC$1048576,MATCH($A475,'Hoja de Trabajo para listado'!$CD$155:$CD$1048576,0),MATCH((CUADRO!G$5&amp;$E475),'Hoja de Trabajo para listado'!$CD$151:$DC$151,0)),0)</f>
        <v>0</v>
      </c>
      <c r="H475" s="243">
        <f ca="1">+IFERROR(INDEX('Hoja de Trabajo para listado'!$A$155:$Z$1048576,MATCH($A475,'Hoja de Trabajo para listado'!$A$155:$A$1048576,0),MATCH((CUADRO!H$5&amp;$E475),'Hoja de Trabajo para listado'!$A$151:$Z$151,0)),0)+IFERROR(INDEX('Hoja de Trabajo para listado'!$AB$155:$BA$1048576,MATCH($A475,'Hoja de Trabajo para listado'!$AB$155:$AB$1048576,0),MATCH((CUADRO!H$5&amp;$E475),'Hoja de Trabajo para listado'!$AB$151:$BA$151,0)),0)+IFERROR(INDEX('Hoja de Trabajo para listado'!$BC$155:$CB$1048576,MATCH($A475,'Hoja de Trabajo para listado'!$BC$155:$BC$1048576,0),MATCH((CUADRO!H$5&amp;$E475),'Hoja de Trabajo para listado'!$BC$151:$CB$151,0)),0)+IFERROR(INDEX('Hoja de Trabajo para listado'!$DE$153:$DG$274,MATCH($A475,'Hoja de Trabajo para listado'!$DE$153:$DE$1048576,0),MATCH((CUADRO!H$5&amp;$E475),'Hoja de Trabajo para listado'!$DE$151:$DG$151,0)),0)+IFERROR(INDEX('Hoja de Trabajo para listado'!$CD$155:$DC$1048576,MATCH($A475,'Hoja de Trabajo para listado'!$CD$155:$CD$1048576,0),MATCH((CUADRO!H$5&amp;$E475),'Hoja de Trabajo para listado'!$CD$151:$DC$151,0)),0)</f>
        <v>0</v>
      </c>
      <c r="I475" s="243">
        <f ca="1">+IFERROR(INDEX('Hoja de Trabajo para listado'!$A$155:$Z$1048576,MATCH($A475,'Hoja de Trabajo para listado'!$A$155:$A$1048576,0),MATCH((CUADRO!I$5&amp;$E475),'Hoja de Trabajo para listado'!$A$151:$Z$151,0)),0)+IFERROR(INDEX('Hoja de Trabajo para listado'!$AB$155:$BA$1048576,MATCH($A475,'Hoja de Trabajo para listado'!$AB$155:$AB$1048576,0),MATCH((CUADRO!I$5&amp;$E475),'Hoja de Trabajo para listado'!$AB$151:$BA$151,0)),0)+IFERROR(INDEX('Hoja de Trabajo para listado'!$BC$155:$CB$1048576,MATCH($A475,'Hoja de Trabajo para listado'!$BC$155:$BC$1048576,0),MATCH((CUADRO!I$5&amp;$E475),'Hoja de Trabajo para listado'!$BC$151:$CB$151,0)),0)+IFERROR(INDEX('Hoja de Trabajo para listado'!$DE$153:$DG$274,MATCH($A475,'Hoja de Trabajo para listado'!$DE$153:$DE$1048576,0),MATCH((CUADRO!I$5&amp;$E475),'Hoja de Trabajo para listado'!$DE$151:$DG$151,0)),0)+IFERROR(INDEX('Hoja de Trabajo para listado'!$CD$155:$DC$1048576,MATCH($A475,'Hoja de Trabajo para listado'!$CD$155:$CD$1048576,0),MATCH((CUADRO!I$5&amp;$E475),'Hoja de Trabajo para listado'!$CD$151:$DC$151,0)),0)</f>
        <v>0</v>
      </c>
      <c r="J475" s="243">
        <f ca="1">+IFERROR(INDEX('Hoja de Trabajo para listado'!$A$155:$Z$1048576,MATCH($A475,'Hoja de Trabajo para listado'!$A$155:$A$1048576,0),MATCH((CUADRO!J$5&amp;$E475),'Hoja de Trabajo para listado'!$A$151:$Z$151,0)),0)+IFERROR(INDEX('Hoja de Trabajo para listado'!$AB$155:$BA$1048576,MATCH($A475,'Hoja de Trabajo para listado'!$AB$155:$AB$1048576,0),MATCH((CUADRO!J$5&amp;$E475),'Hoja de Trabajo para listado'!$AB$151:$BA$151,0)),0)+IFERROR(INDEX('Hoja de Trabajo para listado'!$BC$155:$CB$1048576,MATCH($A475,'Hoja de Trabajo para listado'!$BC$155:$BC$1048576,0),MATCH((CUADRO!J$5&amp;$E475),'Hoja de Trabajo para listado'!$BC$151:$CB$151,0)),0)+IFERROR(INDEX('Hoja de Trabajo para listado'!$DE$153:$DG$274,MATCH($A475,'Hoja de Trabajo para listado'!$DE$153:$DE$1048576,0),MATCH((CUADRO!J$5&amp;$E475),'Hoja de Trabajo para listado'!$DE$151:$DG$151,0)),0)+IFERROR(INDEX('Hoja de Trabajo para listado'!$CD$155:$DC$1048576,MATCH($A475,'Hoja de Trabajo para listado'!$CD$155:$CD$1048576,0),MATCH((CUADRO!J$5&amp;$E475),'Hoja de Trabajo para listado'!$CD$151:$DC$151,0)),0)</f>
        <v>0</v>
      </c>
      <c r="K475" s="243">
        <f ca="1">+IFERROR(INDEX('Hoja de Trabajo para listado'!$A$155:$Z$1048576,MATCH($A475,'Hoja de Trabajo para listado'!$A$155:$A$1048576,0),MATCH((CUADRO!K$5&amp;$E475),'Hoja de Trabajo para listado'!$A$151:$Z$151,0)),0)+IFERROR(INDEX('Hoja de Trabajo para listado'!$AB$155:$BA$1048576,MATCH($A475,'Hoja de Trabajo para listado'!$AB$155:$AB$1048576,0),MATCH((CUADRO!K$5&amp;$E475),'Hoja de Trabajo para listado'!$AB$151:$BA$151,0)),0)+IFERROR(INDEX('Hoja de Trabajo para listado'!$BC$155:$CB$1048576,MATCH($A475,'Hoja de Trabajo para listado'!$BC$155:$BC$1048576,0),MATCH((CUADRO!K$5&amp;$E475),'Hoja de Trabajo para listado'!$BC$151:$CB$151,0)),0)+IFERROR(INDEX('Hoja de Trabajo para listado'!$DE$153:$DG$274,MATCH($A475,'Hoja de Trabajo para listado'!$DE$153:$DE$1048576,0),MATCH((CUADRO!K$5&amp;$E475),'Hoja de Trabajo para listado'!$DE$151:$DG$151,0)),0)+IFERROR(INDEX('Hoja de Trabajo para listado'!$CD$155:$DC$1048576,MATCH($A475,'Hoja de Trabajo para listado'!$CD$155:$CD$1048576,0),MATCH((CUADRO!K$5&amp;$E475),'Hoja de Trabajo para listado'!$CD$151:$DC$151,0)),0)</f>
        <v>0</v>
      </c>
      <c r="L475" s="243">
        <f ca="1">+IFERROR(INDEX('Hoja de Trabajo para listado'!$A$155:$Z$1048576,MATCH($A475,'Hoja de Trabajo para listado'!$A$155:$A$1048576,0),MATCH((CUADRO!L$5&amp;$E475),'Hoja de Trabajo para listado'!$A$151:$Z$151,0)),0)+IFERROR(INDEX('Hoja de Trabajo para listado'!$AB$155:$BA$1048576,MATCH($A475,'Hoja de Trabajo para listado'!$AB$155:$AB$1048576,0),MATCH((CUADRO!L$5&amp;$E475),'Hoja de Trabajo para listado'!$AB$151:$BA$151,0)),0)+IFERROR(INDEX('Hoja de Trabajo para listado'!$BC$155:$CB$1048576,MATCH($A475,'Hoja de Trabajo para listado'!$BC$155:$BC$1048576,0),MATCH((CUADRO!L$5&amp;$E475),'Hoja de Trabajo para listado'!$BC$151:$CB$151,0)),0)+IFERROR(INDEX('Hoja de Trabajo para listado'!$DE$153:$DG$274,MATCH($A475,'Hoja de Trabajo para listado'!$DE$153:$DE$1048576,0),MATCH((CUADRO!L$5&amp;$E475),'Hoja de Trabajo para listado'!$DE$151:$DG$151,0)),0)+IFERROR(INDEX('Hoja de Trabajo para listado'!$CD$155:$DC$1048576,MATCH($A475,'Hoja de Trabajo para listado'!$CD$155:$CD$1048576,0),MATCH((CUADRO!L$5&amp;$E475),'Hoja de Trabajo para listado'!$CD$151:$DC$151,0)),0)</f>
        <v>0</v>
      </c>
      <c r="M475" s="243">
        <f ca="1">+IFERROR(INDEX('Hoja de Trabajo para listado'!$A$155:$Z$1048576,MATCH($A475,'Hoja de Trabajo para listado'!$A$155:$A$1048576,0),MATCH((CUADRO!M$5&amp;$E475),'Hoja de Trabajo para listado'!$A$151:$Z$151,0)),0)+IFERROR(INDEX('Hoja de Trabajo para listado'!$AB$155:$BA$1048576,MATCH($A475,'Hoja de Trabajo para listado'!$AB$155:$AB$1048576,0),MATCH((CUADRO!M$5&amp;$E475),'Hoja de Trabajo para listado'!$AB$151:$BA$151,0)),0)+IFERROR(INDEX('Hoja de Trabajo para listado'!$BC$155:$CB$1048576,MATCH($A475,'Hoja de Trabajo para listado'!$BC$155:$BC$1048576,0),MATCH((CUADRO!M$5&amp;$E475),'Hoja de Trabajo para listado'!$BC$151:$CB$151,0)),0)+IFERROR(INDEX('Hoja de Trabajo para listado'!$DE$153:$DG$274,MATCH($A475,'Hoja de Trabajo para listado'!$DE$153:$DE$1048576,0),MATCH((CUADRO!M$5&amp;$E475),'Hoja de Trabajo para listado'!$DE$151:$DG$151,0)),0)+IFERROR(INDEX('Hoja de Trabajo para listado'!$CD$155:$DC$1048576,MATCH($A475,'Hoja de Trabajo para listado'!$CD$155:$CD$1048576,0),MATCH((CUADRO!M$5&amp;$E475),'Hoja de Trabajo para listado'!$CD$151:$DC$151,0)),0)</f>
        <v>0</v>
      </c>
      <c r="N475" s="243">
        <f ca="1">+IFERROR(INDEX('Hoja de Trabajo para listado'!$A$155:$Z$1048576,MATCH($A475,'Hoja de Trabajo para listado'!$A$155:$A$1048576,0),MATCH((CUADRO!N$5&amp;$E475),'Hoja de Trabajo para listado'!$A$151:$Z$151,0)),0)+IFERROR(INDEX('Hoja de Trabajo para listado'!$AB$155:$BA$1048576,MATCH($A475,'Hoja de Trabajo para listado'!$AB$155:$AB$1048576,0),MATCH((CUADRO!N$5&amp;$E475),'Hoja de Trabajo para listado'!$AB$151:$BA$151,0)),0)+IFERROR(INDEX('Hoja de Trabajo para listado'!$BC$155:$CB$1048576,MATCH($A475,'Hoja de Trabajo para listado'!$BC$155:$BC$1048576,0),MATCH((CUADRO!N$5&amp;$E475),'Hoja de Trabajo para listado'!$BC$151:$CB$151,0)),0)+IFERROR(INDEX('Hoja de Trabajo para listado'!$DE$153:$DG$274,MATCH($A475,'Hoja de Trabajo para listado'!$DE$153:$DE$1048576,0),MATCH((CUADRO!N$5&amp;$E475),'Hoja de Trabajo para listado'!$DE$151:$DG$151,0)),0)+IFERROR(INDEX('Hoja de Trabajo para listado'!$CD$155:$DC$1048576,MATCH($A475,'Hoja de Trabajo para listado'!$CD$155:$CD$1048576,0),MATCH((CUADRO!N$5&amp;$E475),'Hoja de Trabajo para listado'!$CD$151:$DC$151,0)),0)</f>
        <v>0</v>
      </c>
      <c r="O475" s="243">
        <f ca="1">+IFERROR(INDEX('Hoja de Trabajo para listado'!$A$155:$Z$1048576,MATCH($A475,'Hoja de Trabajo para listado'!$A$155:$A$1048576,0),MATCH((CUADRO!O$5&amp;$E475),'Hoja de Trabajo para listado'!$A$151:$Z$151,0)),0)+IFERROR(INDEX('Hoja de Trabajo para listado'!$AB$155:$BA$1048576,MATCH($A475,'Hoja de Trabajo para listado'!$AB$155:$AB$1048576,0),MATCH((CUADRO!O$5&amp;$E475),'Hoja de Trabajo para listado'!$AB$151:$BA$151,0)),0)+IFERROR(INDEX('Hoja de Trabajo para listado'!$BC$155:$CB$1048576,MATCH($A475,'Hoja de Trabajo para listado'!$BC$155:$BC$1048576,0),MATCH((CUADRO!O$5&amp;$E475),'Hoja de Trabajo para listado'!$BC$151:$CB$151,0)),0)+IFERROR(INDEX('Hoja de Trabajo para listado'!$DE$153:$DG$274,MATCH($A475,'Hoja de Trabajo para listado'!$DE$153:$DE$1048576,0),MATCH((CUADRO!O$5&amp;$E475),'Hoja de Trabajo para listado'!$DE$151:$DG$151,0)),0)+IFERROR(INDEX('Hoja de Trabajo para listado'!$CD$155:$DC$1048576,MATCH($A475,'Hoja de Trabajo para listado'!$CD$155:$CD$1048576,0),MATCH((CUADRO!O$5&amp;$E475),'Hoja de Trabajo para listado'!$CD$151:$DC$151,0)),0)</f>
        <v>0</v>
      </c>
      <c r="P475" s="243">
        <f ca="1">+IFERROR(INDEX('Hoja de Trabajo para listado'!$A$155:$Z$1048576,MATCH($A475,'Hoja de Trabajo para listado'!$A$155:$A$1048576,0),MATCH((CUADRO!P$5&amp;$E475),'Hoja de Trabajo para listado'!$A$151:$Z$151,0)),0)+IFERROR(INDEX('Hoja de Trabajo para listado'!$AB$155:$BA$1048576,MATCH($A475,'Hoja de Trabajo para listado'!$AB$155:$AB$1048576,0),MATCH((CUADRO!P$5&amp;$E475),'Hoja de Trabajo para listado'!$AB$151:$BA$151,0)),0)+IFERROR(INDEX('Hoja de Trabajo para listado'!$BC$155:$CB$1048576,MATCH($A475,'Hoja de Trabajo para listado'!$BC$155:$BC$1048576,0),MATCH((CUADRO!P$5&amp;$E475),'Hoja de Trabajo para listado'!$BC$151:$CB$151,0)),0)+IFERROR(INDEX('Hoja de Trabajo para listado'!$DE$153:$DG$274,MATCH($A475,'Hoja de Trabajo para listado'!$DE$153:$DE$1048576,0),MATCH((CUADRO!P$5&amp;$E475),'Hoja de Trabajo para listado'!$DE$151:$DG$151,0)),0)+IFERROR(INDEX('Hoja de Trabajo para listado'!$CD$155:$DC$1048576,MATCH($A475,'Hoja de Trabajo para listado'!$CD$155:$CD$1048576,0),MATCH((CUADRO!P$5&amp;$E475),'Hoja de Trabajo para listado'!$CD$151:$DC$151,0)),0)</f>
        <v>0</v>
      </c>
      <c r="Q475" s="243">
        <f ca="1">+IFERROR(INDEX('Hoja de Trabajo para listado'!$A$155:$Z$1048576,MATCH($A475,'Hoja de Trabajo para listado'!$A$155:$A$1048576,0),MATCH((CUADRO!Q$5&amp;$E475),'Hoja de Trabajo para listado'!$A$151:$Z$151,0)),0)+IFERROR(INDEX('Hoja de Trabajo para listado'!$AB$155:$BA$1048576,MATCH($A475,'Hoja de Trabajo para listado'!$AB$155:$AB$1048576,0),MATCH((CUADRO!Q$5&amp;$E475),'Hoja de Trabajo para listado'!$AB$151:$BA$151,0)),0)+IFERROR(INDEX('Hoja de Trabajo para listado'!$BC$155:$CB$1048576,MATCH($A475,'Hoja de Trabajo para listado'!$BC$155:$BC$1048576,0),MATCH((CUADRO!Q$5&amp;$E475),'Hoja de Trabajo para listado'!$BC$151:$CB$151,0)),0)+IFERROR(INDEX('Hoja de Trabajo para listado'!$DE$153:$DG$274,MATCH($A475,'Hoja de Trabajo para listado'!$DE$153:$DE$1048576,0),MATCH((CUADRO!Q$5&amp;$E475),'Hoja de Trabajo para listado'!$DE$151:$DG$151,0)),0)+IFERROR(INDEX('Hoja de Trabajo para listado'!$CD$155:$DC$1048576,MATCH($A475,'Hoja de Trabajo para listado'!$CD$155:$CD$1048576,0),MATCH((CUADRO!Q$5&amp;$E475),'Hoja de Trabajo para listado'!$CD$151:$DC$151,0)),0)</f>
        <v>0</v>
      </c>
      <c r="R475" s="243">
        <f t="shared" ca="1" si="17"/>
        <v>0</v>
      </c>
      <c r="S475" s="249">
        <f ca="1">+R474+R475</f>
        <v>0</v>
      </c>
      <c r="T475" s="243">
        <f ca="1">+S475</f>
        <v>0</v>
      </c>
      <c r="U475" s="242">
        <f t="shared" si="18"/>
        <v>2</v>
      </c>
      <c r="V475" s="333" t="str">
        <f>+VLOOKUP(A475,bd_lista!$A$3:$E$590,5,FALSE)</f>
        <v>Gobiernos Autonomos Municipales</v>
      </c>
      <c r="W475" s="392"/>
      <c r="X475" s="242">
        <f>+VLOOKUP(A475,[4]Sheet1!$A$13:$D$744,4,FALSE)</f>
        <v>0</v>
      </c>
      <c r="Y475" s="242" t="e">
        <f>+VLOOKUP(X475,bd_lista!$A$3:$C$590,3,FALSE)</f>
        <v>#N/A</v>
      </c>
      <c r="Z475" s="292"/>
      <c r="AA475" s="293"/>
    </row>
    <row r="476" spans="1:27" customFormat="1" ht="15" hidden="1" customHeight="1">
      <c r="A476" s="32">
        <v>1120</v>
      </c>
      <c r="B476" s="387">
        <f>+A476</f>
        <v>1120</v>
      </c>
      <c r="C476" s="247" t="str">
        <f>+VLOOKUP(A476,bd_lista!$A$3:$C$590,3,FALSE)</f>
        <v>Gobierno Autónomo Municipal de San Lucas</v>
      </c>
      <c r="D476" s="389" t="str">
        <f>+C476</f>
        <v>Gobierno Autónomo Municipal de San Lucas</v>
      </c>
      <c r="E476" s="242" t="s">
        <v>1304</v>
      </c>
      <c r="F476" s="243">
        <f ca="1">+IFERROR(INDEX('Hoja de Trabajo para listado'!$A$155:$Z$1048576,MATCH($A476,'Hoja de Trabajo para listado'!$A$155:$A$1048576,0),MATCH((CUADRO!F$5&amp;$E476),'Hoja de Trabajo para listado'!$A$151:$Z$151,0)),0)+IFERROR(INDEX('Hoja de Trabajo para listado'!$AB$155:$BA$1048576,MATCH($A476,'Hoja de Trabajo para listado'!$AB$155:$AB$1048576,0),MATCH((CUADRO!F$5&amp;$E476),'Hoja de Trabajo para listado'!$AB$151:$BA$151,0)),0)+IFERROR(INDEX('Hoja de Trabajo para listado'!$BC$155:$CB$1048576,MATCH($A476,'Hoja de Trabajo para listado'!$BC$155:$BC$1048576,0),MATCH((CUADRO!F$5&amp;$E476),'Hoja de Trabajo para listado'!$BC$151:$CB$151,0)),0)+IFERROR(INDEX('Hoja de Trabajo para listado'!$DE$153:$DG$274,MATCH($A476,'Hoja de Trabajo para listado'!$DE$153:$DE$1048576,0),MATCH((CUADRO!F$5&amp;$E476),'Hoja de Trabajo para listado'!$DE$151:$DG$151,0)),0)+IFERROR(INDEX('Hoja de Trabajo para listado'!$CD$155:$DC$1048576,MATCH($A476,'Hoja de Trabajo para listado'!$CD$155:$CD$1048576,0),MATCH((CUADRO!F$5&amp;$E476),'Hoja de Trabajo para listado'!$CD$151:$DC$151,0)),0)</f>
        <v>0</v>
      </c>
      <c r="G476" s="243">
        <f ca="1">+IFERROR(INDEX('Hoja de Trabajo para listado'!$A$155:$Z$1048576,MATCH($A476,'Hoja de Trabajo para listado'!$A$155:$A$1048576,0),MATCH((CUADRO!G$5&amp;$E476),'Hoja de Trabajo para listado'!$A$151:$Z$151,0)),0)+IFERROR(INDEX('Hoja de Trabajo para listado'!$AB$155:$BA$1048576,MATCH($A476,'Hoja de Trabajo para listado'!$AB$155:$AB$1048576,0),MATCH((CUADRO!G$5&amp;$E476),'Hoja de Trabajo para listado'!$AB$151:$BA$151,0)),0)+IFERROR(INDEX('Hoja de Trabajo para listado'!$BC$155:$CB$1048576,MATCH($A476,'Hoja de Trabajo para listado'!$BC$155:$BC$1048576,0),MATCH((CUADRO!G$5&amp;$E476),'Hoja de Trabajo para listado'!$BC$151:$CB$151,0)),0)+IFERROR(INDEX('Hoja de Trabajo para listado'!$DE$153:$DG$274,MATCH($A476,'Hoja de Trabajo para listado'!$DE$153:$DE$1048576,0),MATCH((CUADRO!G$5&amp;$E476),'Hoja de Trabajo para listado'!$DE$151:$DG$151,0)),0)+IFERROR(INDEX('Hoja de Trabajo para listado'!$CD$155:$DC$1048576,MATCH($A476,'Hoja de Trabajo para listado'!$CD$155:$CD$1048576,0),MATCH((CUADRO!G$5&amp;$E476),'Hoja de Trabajo para listado'!$CD$151:$DC$151,0)),0)</f>
        <v>0</v>
      </c>
      <c r="H476" s="243">
        <f ca="1">+IFERROR(INDEX('Hoja de Trabajo para listado'!$A$155:$Z$1048576,MATCH($A476,'Hoja de Trabajo para listado'!$A$155:$A$1048576,0),MATCH((CUADRO!H$5&amp;$E476),'Hoja de Trabajo para listado'!$A$151:$Z$151,0)),0)+IFERROR(INDEX('Hoja de Trabajo para listado'!$AB$155:$BA$1048576,MATCH($A476,'Hoja de Trabajo para listado'!$AB$155:$AB$1048576,0),MATCH((CUADRO!H$5&amp;$E476),'Hoja de Trabajo para listado'!$AB$151:$BA$151,0)),0)+IFERROR(INDEX('Hoja de Trabajo para listado'!$BC$155:$CB$1048576,MATCH($A476,'Hoja de Trabajo para listado'!$BC$155:$BC$1048576,0),MATCH((CUADRO!H$5&amp;$E476),'Hoja de Trabajo para listado'!$BC$151:$CB$151,0)),0)+IFERROR(INDEX('Hoja de Trabajo para listado'!$DE$153:$DG$274,MATCH($A476,'Hoja de Trabajo para listado'!$DE$153:$DE$1048576,0),MATCH((CUADRO!H$5&amp;$E476),'Hoja de Trabajo para listado'!$DE$151:$DG$151,0)),0)+IFERROR(INDEX('Hoja de Trabajo para listado'!$CD$155:$DC$1048576,MATCH($A476,'Hoja de Trabajo para listado'!$CD$155:$CD$1048576,0),MATCH((CUADRO!H$5&amp;$E476),'Hoja de Trabajo para listado'!$CD$151:$DC$151,0)),0)</f>
        <v>0</v>
      </c>
      <c r="I476" s="243">
        <f ca="1">+IFERROR(INDEX('Hoja de Trabajo para listado'!$A$155:$Z$1048576,MATCH($A476,'Hoja de Trabajo para listado'!$A$155:$A$1048576,0),MATCH((CUADRO!I$5&amp;$E476),'Hoja de Trabajo para listado'!$A$151:$Z$151,0)),0)+IFERROR(INDEX('Hoja de Trabajo para listado'!$AB$155:$BA$1048576,MATCH($A476,'Hoja de Trabajo para listado'!$AB$155:$AB$1048576,0),MATCH((CUADRO!I$5&amp;$E476),'Hoja de Trabajo para listado'!$AB$151:$BA$151,0)),0)+IFERROR(INDEX('Hoja de Trabajo para listado'!$BC$155:$CB$1048576,MATCH($A476,'Hoja de Trabajo para listado'!$BC$155:$BC$1048576,0),MATCH((CUADRO!I$5&amp;$E476),'Hoja de Trabajo para listado'!$BC$151:$CB$151,0)),0)+IFERROR(INDEX('Hoja de Trabajo para listado'!$DE$153:$DG$274,MATCH($A476,'Hoja de Trabajo para listado'!$DE$153:$DE$1048576,0),MATCH((CUADRO!I$5&amp;$E476),'Hoja de Trabajo para listado'!$DE$151:$DG$151,0)),0)+IFERROR(INDEX('Hoja de Trabajo para listado'!$CD$155:$DC$1048576,MATCH($A476,'Hoja de Trabajo para listado'!$CD$155:$CD$1048576,0),MATCH((CUADRO!I$5&amp;$E476),'Hoja de Trabajo para listado'!$CD$151:$DC$151,0)),0)</f>
        <v>0</v>
      </c>
      <c r="J476" s="243">
        <f ca="1">+IFERROR(INDEX('Hoja de Trabajo para listado'!$A$155:$Z$1048576,MATCH($A476,'Hoja de Trabajo para listado'!$A$155:$A$1048576,0),MATCH((CUADRO!J$5&amp;$E476),'Hoja de Trabajo para listado'!$A$151:$Z$151,0)),0)+IFERROR(INDEX('Hoja de Trabajo para listado'!$AB$155:$BA$1048576,MATCH($A476,'Hoja de Trabajo para listado'!$AB$155:$AB$1048576,0),MATCH((CUADRO!J$5&amp;$E476),'Hoja de Trabajo para listado'!$AB$151:$BA$151,0)),0)+IFERROR(INDEX('Hoja de Trabajo para listado'!$BC$155:$CB$1048576,MATCH($A476,'Hoja de Trabajo para listado'!$BC$155:$BC$1048576,0),MATCH((CUADRO!J$5&amp;$E476),'Hoja de Trabajo para listado'!$BC$151:$CB$151,0)),0)+IFERROR(INDEX('Hoja de Trabajo para listado'!$DE$153:$DG$274,MATCH($A476,'Hoja de Trabajo para listado'!$DE$153:$DE$1048576,0),MATCH((CUADRO!J$5&amp;$E476),'Hoja de Trabajo para listado'!$DE$151:$DG$151,0)),0)+IFERROR(INDEX('Hoja de Trabajo para listado'!$CD$155:$DC$1048576,MATCH($A476,'Hoja de Trabajo para listado'!$CD$155:$CD$1048576,0),MATCH((CUADRO!J$5&amp;$E476),'Hoja de Trabajo para listado'!$CD$151:$DC$151,0)),0)</f>
        <v>0</v>
      </c>
      <c r="K476" s="243">
        <f ca="1">+IFERROR(INDEX('Hoja de Trabajo para listado'!$A$155:$Z$1048576,MATCH($A476,'Hoja de Trabajo para listado'!$A$155:$A$1048576,0),MATCH((CUADRO!K$5&amp;$E476),'Hoja de Trabajo para listado'!$A$151:$Z$151,0)),0)+IFERROR(INDEX('Hoja de Trabajo para listado'!$AB$155:$BA$1048576,MATCH($A476,'Hoja de Trabajo para listado'!$AB$155:$AB$1048576,0),MATCH((CUADRO!K$5&amp;$E476),'Hoja de Trabajo para listado'!$AB$151:$BA$151,0)),0)+IFERROR(INDEX('Hoja de Trabajo para listado'!$BC$155:$CB$1048576,MATCH($A476,'Hoja de Trabajo para listado'!$BC$155:$BC$1048576,0),MATCH((CUADRO!K$5&amp;$E476),'Hoja de Trabajo para listado'!$BC$151:$CB$151,0)),0)+IFERROR(INDEX('Hoja de Trabajo para listado'!$DE$153:$DG$274,MATCH($A476,'Hoja de Trabajo para listado'!$DE$153:$DE$1048576,0),MATCH((CUADRO!K$5&amp;$E476),'Hoja de Trabajo para listado'!$DE$151:$DG$151,0)),0)+IFERROR(INDEX('Hoja de Trabajo para listado'!$CD$155:$DC$1048576,MATCH($A476,'Hoja de Trabajo para listado'!$CD$155:$CD$1048576,0),MATCH((CUADRO!K$5&amp;$E476),'Hoja de Trabajo para listado'!$CD$151:$DC$151,0)),0)</f>
        <v>0</v>
      </c>
      <c r="L476" s="243">
        <f ca="1">+IFERROR(INDEX('Hoja de Trabajo para listado'!$A$155:$Z$1048576,MATCH($A476,'Hoja de Trabajo para listado'!$A$155:$A$1048576,0),MATCH((CUADRO!L$5&amp;$E476),'Hoja de Trabajo para listado'!$A$151:$Z$151,0)),0)+IFERROR(INDEX('Hoja de Trabajo para listado'!$AB$155:$BA$1048576,MATCH($A476,'Hoja de Trabajo para listado'!$AB$155:$AB$1048576,0),MATCH((CUADRO!L$5&amp;$E476),'Hoja de Trabajo para listado'!$AB$151:$BA$151,0)),0)+IFERROR(INDEX('Hoja de Trabajo para listado'!$BC$155:$CB$1048576,MATCH($A476,'Hoja de Trabajo para listado'!$BC$155:$BC$1048576,0),MATCH((CUADRO!L$5&amp;$E476),'Hoja de Trabajo para listado'!$BC$151:$CB$151,0)),0)+IFERROR(INDEX('Hoja de Trabajo para listado'!$DE$153:$DG$274,MATCH($A476,'Hoja de Trabajo para listado'!$DE$153:$DE$1048576,0),MATCH((CUADRO!L$5&amp;$E476),'Hoja de Trabajo para listado'!$DE$151:$DG$151,0)),0)+IFERROR(INDEX('Hoja de Trabajo para listado'!$CD$155:$DC$1048576,MATCH($A476,'Hoja de Trabajo para listado'!$CD$155:$CD$1048576,0),MATCH((CUADRO!L$5&amp;$E476),'Hoja de Trabajo para listado'!$CD$151:$DC$151,0)),0)</f>
        <v>0</v>
      </c>
      <c r="M476" s="243">
        <f ca="1">+IFERROR(INDEX('Hoja de Trabajo para listado'!$A$155:$Z$1048576,MATCH($A476,'Hoja de Trabajo para listado'!$A$155:$A$1048576,0),MATCH((CUADRO!M$5&amp;$E476),'Hoja de Trabajo para listado'!$A$151:$Z$151,0)),0)+IFERROR(INDEX('Hoja de Trabajo para listado'!$AB$155:$BA$1048576,MATCH($A476,'Hoja de Trabajo para listado'!$AB$155:$AB$1048576,0),MATCH((CUADRO!M$5&amp;$E476),'Hoja de Trabajo para listado'!$AB$151:$BA$151,0)),0)+IFERROR(INDEX('Hoja de Trabajo para listado'!$BC$155:$CB$1048576,MATCH($A476,'Hoja de Trabajo para listado'!$BC$155:$BC$1048576,0),MATCH((CUADRO!M$5&amp;$E476),'Hoja de Trabajo para listado'!$BC$151:$CB$151,0)),0)+IFERROR(INDEX('Hoja de Trabajo para listado'!$DE$153:$DG$274,MATCH($A476,'Hoja de Trabajo para listado'!$DE$153:$DE$1048576,0),MATCH((CUADRO!M$5&amp;$E476),'Hoja de Trabajo para listado'!$DE$151:$DG$151,0)),0)+IFERROR(INDEX('Hoja de Trabajo para listado'!$CD$155:$DC$1048576,MATCH($A476,'Hoja de Trabajo para listado'!$CD$155:$CD$1048576,0),MATCH((CUADRO!M$5&amp;$E476),'Hoja de Trabajo para listado'!$CD$151:$DC$151,0)),0)</f>
        <v>0</v>
      </c>
      <c r="N476" s="243">
        <f ca="1">+IFERROR(INDEX('Hoja de Trabajo para listado'!$A$155:$Z$1048576,MATCH($A476,'Hoja de Trabajo para listado'!$A$155:$A$1048576,0),MATCH((CUADRO!N$5&amp;$E476),'Hoja de Trabajo para listado'!$A$151:$Z$151,0)),0)+IFERROR(INDEX('Hoja de Trabajo para listado'!$AB$155:$BA$1048576,MATCH($A476,'Hoja de Trabajo para listado'!$AB$155:$AB$1048576,0),MATCH((CUADRO!N$5&amp;$E476),'Hoja de Trabajo para listado'!$AB$151:$BA$151,0)),0)+IFERROR(INDEX('Hoja de Trabajo para listado'!$BC$155:$CB$1048576,MATCH($A476,'Hoja de Trabajo para listado'!$BC$155:$BC$1048576,0),MATCH((CUADRO!N$5&amp;$E476),'Hoja de Trabajo para listado'!$BC$151:$CB$151,0)),0)+IFERROR(INDEX('Hoja de Trabajo para listado'!$DE$153:$DG$274,MATCH($A476,'Hoja de Trabajo para listado'!$DE$153:$DE$1048576,0),MATCH((CUADRO!N$5&amp;$E476),'Hoja de Trabajo para listado'!$DE$151:$DG$151,0)),0)+IFERROR(INDEX('Hoja de Trabajo para listado'!$CD$155:$DC$1048576,MATCH($A476,'Hoja de Trabajo para listado'!$CD$155:$CD$1048576,0),MATCH((CUADRO!N$5&amp;$E476),'Hoja de Trabajo para listado'!$CD$151:$DC$151,0)),0)</f>
        <v>0</v>
      </c>
      <c r="O476" s="243">
        <f ca="1">+IFERROR(INDEX('Hoja de Trabajo para listado'!$A$155:$Z$1048576,MATCH($A476,'Hoja de Trabajo para listado'!$A$155:$A$1048576,0),MATCH((CUADRO!O$5&amp;$E476),'Hoja de Trabajo para listado'!$A$151:$Z$151,0)),0)+IFERROR(INDEX('Hoja de Trabajo para listado'!$AB$155:$BA$1048576,MATCH($A476,'Hoja de Trabajo para listado'!$AB$155:$AB$1048576,0),MATCH((CUADRO!O$5&amp;$E476),'Hoja de Trabajo para listado'!$AB$151:$BA$151,0)),0)+IFERROR(INDEX('Hoja de Trabajo para listado'!$BC$155:$CB$1048576,MATCH($A476,'Hoja de Trabajo para listado'!$BC$155:$BC$1048576,0),MATCH((CUADRO!O$5&amp;$E476),'Hoja de Trabajo para listado'!$BC$151:$CB$151,0)),0)+IFERROR(INDEX('Hoja de Trabajo para listado'!$DE$153:$DG$274,MATCH($A476,'Hoja de Trabajo para listado'!$DE$153:$DE$1048576,0),MATCH((CUADRO!O$5&amp;$E476),'Hoja de Trabajo para listado'!$DE$151:$DG$151,0)),0)+IFERROR(INDEX('Hoja de Trabajo para listado'!$CD$155:$DC$1048576,MATCH($A476,'Hoja de Trabajo para listado'!$CD$155:$CD$1048576,0),MATCH((CUADRO!O$5&amp;$E476),'Hoja de Trabajo para listado'!$CD$151:$DC$151,0)),0)</f>
        <v>0</v>
      </c>
      <c r="P476" s="243">
        <f ca="1">+IFERROR(INDEX('Hoja de Trabajo para listado'!$A$155:$Z$1048576,MATCH($A476,'Hoja de Trabajo para listado'!$A$155:$A$1048576,0),MATCH((CUADRO!P$5&amp;$E476),'Hoja de Trabajo para listado'!$A$151:$Z$151,0)),0)+IFERROR(INDEX('Hoja de Trabajo para listado'!$AB$155:$BA$1048576,MATCH($A476,'Hoja de Trabajo para listado'!$AB$155:$AB$1048576,0),MATCH((CUADRO!P$5&amp;$E476),'Hoja de Trabajo para listado'!$AB$151:$BA$151,0)),0)+IFERROR(INDEX('Hoja de Trabajo para listado'!$BC$155:$CB$1048576,MATCH($A476,'Hoja de Trabajo para listado'!$BC$155:$BC$1048576,0),MATCH((CUADRO!P$5&amp;$E476),'Hoja de Trabajo para listado'!$BC$151:$CB$151,0)),0)+IFERROR(INDEX('Hoja de Trabajo para listado'!$DE$153:$DG$274,MATCH($A476,'Hoja de Trabajo para listado'!$DE$153:$DE$1048576,0),MATCH((CUADRO!P$5&amp;$E476),'Hoja de Trabajo para listado'!$DE$151:$DG$151,0)),0)+IFERROR(INDEX('Hoja de Trabajo para listado'!$CD$155:$DC$1048576,MATCH($A476,'Hoja de Trabajo para listado'!$CD$155:$CD$1048576,0),MATCH((CUADRO!P$5&amp;$E476),'Hoja de Trabajo para listado'!$CD$151:$DC$151,0)),0)</f>
        <v>0</v>
      </c>
      <c r="Q476" s="243">
        <f ca="1">+IFERROR(INDEX('Hoja de Trabajo para listado'!$A$155:$Z$1048576,MATCH($A476,'Hoja de Trabajo para listado'!$A$155:$A$1048576,0),MATCH((CUADRO!Q$5&amp;$E476),'Hoja de Trabajo para listado'!$A$151:$Z$151,0)),0)+IFERROR(INDEX('Hoja de Trabajo para listado'!$AB$155:$BA$1048576,MATCH($A476,'Hoja de Trabajo para listado'!$AB$155:$AB$1048576,0),MATCH((CUADRO!Q$5&amp;$E476),'Hoja de Trabajo para listado'!$AB$151:$BA$151,0)),0)+IFERROR(INDEX('Hoja de Trabajo para listado'!$BC$155:$CB$1048576,MATCH($A476,'Hoja de Trabajo para listado'!$BC$155:$BC$1048576,0),MATCH((CUADRO!Q$5&amp;$E476),'Hoja de Trabajo para listado'!$BC$151:$CB$151,0)),0)+IFERROR(INDEX('Hoja de Trabajo para listado'!$DE$153:$DG$274,MATCH($A476,'Hoja de Trabajo para listado'!$DE$153:$DE$1048576,0),MATCH((CUADRO!Q$5&amp;$E476),'Hoja de Trabajo para listado'!$DE$151:$DG$151,0)),0)+IFERROR(INDEX('Hoja de Trabajo para listado'!$CD$155:$DC$1048576,MATCH($A476,'Hoja de Trabajo para listado'!$CD$155:$CD$1048576,0),MATCH((CUADRO!Q$5&amp;$E476),'Hoja de Trabajo para listado'!$CD$151:$DC$151,0)),0)</f>
        <v>0</v>
      </c>
      <c r="R476" s="243">
        <f t="shared" ca="1" si="17"/>
        <v>0</v>
      </c>
      <c r="S476" s="249"/>
      <c r="T476" s="243">
        <f ca="1">+T477</f>
        <v>0</v>
      </c>
      <c r="U476" s="242">
        <f t="shared" si="18"/>
        <v>1</v>
      </c>
      <c r="V476" s="333" t="str">
        <f>+VLOOKUP(A476,bd_lista!$A$3:$E$590,5,FALSE)</f>
        <v>Gobiernos Autonomos Municipales</v>
      </c>
      <c r="W476" s="391" t="str">
        <f>+V476</f>
        <v>Gobiernos Autonomos Municipales</v>
      </c>
      <c r="X476" s="242">
        <f>+VLOOKUP(A476,[4]Sheet1!$A$13:$D$744,4,FALSE)</f>
        <v>0</v>
      </c>
      <c r="Y476" s="242" t="e">
        <f>+VLOOKUP(X476,bd_lista!$A$3:$C$590,3,FALSE)</f>
        <v>#N/A</v>
      </c>
      <c r="Z476" s="294">
        <f>+X476</f>
        <v>0</v>
      </c>
      <c r="AA476" s="295" t="e">
        <f>+Y476</f>
        <v>#N/A</v>
      </c>
    </row>
    <row r="477" spans="1:27" customFormat="1" ht="15" hidden="1" customHeight="1">
      <c r="A477" s="32">
        <v>1120</v>
      </c>
      <c r="B477" s="388"/>
      <c r="C477" s="247" t="str">
        <f>+VLOOKUP(A477,bd_lista!$A$3:$C$590,3,FALSE)</f>
        <v>Gobierno Autónomo Municipal de San Lucas</v>
      </c>
      <c r="D477" s="390"/>
      <c r="E477" s="244" t="s">
        <v>1305</v>
      </c>
      <c r="F477" s="243">
        <f ca="1">+IFERROR(INDEX('Hoja de Trabajo para listado'!$A$155:$Z$1048576,MATCH($A477,'Hoja de Trabajo para listado'!$A$155:$A$1048576,0),MATCH((CUADRO!F$5&amp;$E477),'Hoja de Trabajo para listado'!$A$151:$Z$151,0)),0)+IFERROR(INDEX('Hoja de Trabajo para listado'!$AB$155:$BA$1048576,MATCH($A477,'Hoja de Trabajo para listado'!$AB$155:$AB$1048576,0),MATCH((CUADRO!F$5&amp;$E477),'Hoja de Trabajo para listado'!$AB$151:$BA$151,0)),0)+IFERROR(INDEX('Hoja de Trabajo para listado'!$BC$155:$CB$1048576,MATCH($A477,'Hoja de Trabajo para listado'!$BC$155:$BC$1048576,0),MATCH((CUADRO!F$5&amp;$E477),'Hoja de Trabajo para listado'!$BC$151:$CB$151,0)),0)+IFERROR(INDEX('Hoja de Trabajo para listado'!$DE$153:$DG$274,MATCH($A477,'Hoja de Trabajo para listado'!$DE$153:$DE$1048576,0),MATCH((CUADRO!F$5&amp;$E477),'Hoja de Trabajo para listado'!$DE$151:$DG$151,0)),0)+IFERROR(INDEX('Hoja de Trabajo para listado'!$CD$155:$DC$1048576,MATCH($A477,'Hoja de Trabajo para listado'!$CD$155:$CD$1048576,0),MATCH((CUADRO!F$5&amp;$E477),'Hoja de Trabajo para listado'!$CD$151:$DC$151,0)),0)</f>
        <v>0</v>
      </c>
      <c r="G477" s="243">
        <f ca="1">+IFERROR(INDEX('Hoja de Trabajo para listado'!$A$155:$Z$1048576,MATCH($A477,'Hoja de Trabajo para listado'!$A$155:$A$1048576,0),MATCH((CUADRO!G$5&amp;$E477),'Hoja de Trabajo para listado'!$A$151:$Z$151,0)),0)+IFERROR(INDEX('Hoja de Trabajo para listado'!$AB$155:$BA$1048576,MATCH($A477,'Hoja de Trabajo para listado'!$AB$155:$AB$1048576,0),MATCH((CUADRO!G$5&amp;$E477),'Hoja de Trabajo para listado'!$AB$151:$BA$151,0)),0)+IFERROR(INDEX('Hoja de Trabajo para listado'!$BC$155:$CB$1048576,MATCH($A477,'Hoja de Trabajo para listado'!$BC$155:$BC$1048576,0),MATCH((CUADRO!G$5&amp;$E477),'Hoja de Trabajo para listado'!$BC$151:$CB$151,0)),0)+IFERROR(INDEX('Hoja de Trabajo para listado'!$DE$153:$DG$274,MATCH($A477,'Hoja de Trabajo para listado'!$DE$153:$DE$1048576,0),MATCH((CUADRO!G$5&amp;$E477),'Hoja de Trabajo para listado'!$DE$151:$DG$151,0)),0)+IFERROR(INDEX('Hoja de Trabajo para listado'!$CD$155:$DC$1048576,MATCH($A477,'Hoja de Trabajo para listado'!$CD$155:$CD$1048576,0),MATCH((CUADRO!G$5&amp;$E477),'Hoja de Trabajo para listado'!$CD$151:$DC$151,0)),0)</f>
        <v>0</v>
      </c>
      <c r="H477" s="243">
        <f ca="1">+IFERROR(INDEX('Hoja de Trabajo para listado'!$A$155:$Z$1048576,MATCH($A477,'Hoja de Trabajo para listado'!$A$155:$A$1048576,0),MATCH((CUADRO!H$5&amp;$E477),'Hoja de Trabajo para listado'!$A$151:$Z$151,0)),0)+IFERROR(INDEX('Hoja de Trabajo para listado'!$AB$155:$BA$1048576,MATCH($A477,'Hoja de Trabajo para listado'!$AB$155:$AB$1048576,0),MATCH((CUADRO!H$5&amp;$E477),'Hoja de Trabajo para listado'!$AB$151:$BA$151,0)),0)+IFERROR(INDEX('Hoja de Trabajo para listado'!$BC$155:$CB$1048576,MATCH($A477,'Hoja de Trabajo para listado'!$BC$155:$BC$1048576,0),MATCH((CUADRO!H$5&amp;$E477),'Hoja de Trabajo para listado'!$BC$151:$CB$151,0)),0)+IFERROR(INDEX('Hoja de Trabajo para listado'!$DE$153:$DG$274,MATCH($A477,'Hoja de Trabajo para listado'!$DE$153:$DE$1048576,0),MATCH((CUADRO!H$5&amp;$E477),'Hoja de Trabajo para listado'!$DE$151:$DG$151,0)),0)+IFERROR(INDEX('Hoja de Trabajo para listado'!$CD$155:$DC$1048576,MATCH($A477,'Hoja de Trabajo para listado'!$CD$155:$CD$1048576,0),MATCH((CUADRO!H$5&amp;$E477),'Hoja de Trabajo para listado'!$CD$151:$DC$151,0)),0)</f>
        <v>0</v>
      </c>
      <c r="I477" s="243">
        <f ca="1">+IFERROR(INDEX('Hoja de Trabajo para listado'!$A$155:$Z$1048576,MATCH($A477,'Hoja de Trabajo para listado'!$A$155:$A$1048576,0),MATCH((CUADRO!I$5&amp;$E477),'Hoja de Trabajo para listado'!$A$151:$Z$151,0)),0)+IFERROR(INDEX('Hoja de Trabajo para listado'!$AB$155:$BA$1048576,MATCH($A477,'Hoja de Trabajo para listado'!$AB$155:$AB$1048576,0),MATCH((CUADRO!I$5&amp;$E477),'Hoja de Trabajo para listado'!$AB$151:$BA$151,0)),0)+IFERROR(INDEX('Hoja de Trabajo para listado'!$BC$155:$CB$1048576,MATCH($A477,'Hoja de Trabajo para listado'!$BC$155:$BC$1048576,0),MATCH((CUADRO!I$5&amp;$E477),'Hoja de Trabajo para listado'!$BC$151:$CB$151,0)),0)+IFERROR(INDEX('Hoja de Trabajo para listado'!$DE$153:$DG$274,MATCH($A477,'Hoja de Trabajo para listado'!$DE$153:$DE$1048576,0),MATCH((CUADRO!I$5&amp;$E477),'Hoja de Trabajo para listado'!$DE$151:$DG$151,0)),0)+IFERROR(INDEX('Hoja de Trabajo para listado'!$CD$155:$DC$1048576,MATCH($A477,'Hoja de Trabajo para listado'!$CD$155:$CD$1048576,0),MATCH((CUADRO!I$5&amp;$E477),'Hoja de Trabajo para listado'!$CD$151:$DC$151,0)),0)</f>
        <v>0</v>
      </c>
      <c r="J477" s="243">
        <f ca="1">+IFERROR(INDEX('Hoja de Trabajo para listado'!$A$155:$Z$1048576,MATCH($A477,'Hoja de Trabajo para listado'!$A$155:$A$1048576,0),MATCH((CUADRO!J$5&amp;$E477),'Hoja de Trabajo para listado'!$A$151:$Z$151,0)),0)+IFERROR(INDEX('Hoja de Trabajo para listado'!$AB$155:$BA$1048576,MATCH($A477,'Hoja de Trabajo para listado'!$AB$155:$AB$1048576,0),MATCH((CUADRO!J$5&amp;$E477),'Hoja de Trabajo para listado'!$AB$151:$BA$151,0)),0)+IFERROR(INDEX('Hoja de Trabajo para listado'!$BC$155:$CB$1048576,MATCH($A477,'Hoja de Trabajo para listado'!$BC$155:$BC$1048576,0),MATCH((CUADRO!J$5&amp;$E477),'Hoja de Trabajo para listado'!$BC$151:$CB$151,0)),0)+IFERROR(INDEX('Hoja de Trabajo para listado'!$DE$153:$DG$274,MATCH($A477,'Hoja de Trabajo para listado'!$DE$153:$DE$1048576,0),MATCH((CUADRO!J$5&amp;$E477),'Hoja de Trabajo para listado'!$DE$151:$DG$151,0)),0)+IFERROR(INDEX('Hoja de Trabajo para listado'!$CD$155:$DC$1048576,MATCH($A477,'Hoja de Trabajo para listado'!$CD$155:$CD$1048576,0),MATCH((CUADRO!J$5&amp;$E477),'Hoja de Trabajo para listado'!$CD$151:$DC$151,0)),0)</f>
        <v>0</v>
      </c>
      <c r="K477" s="243">
        <f ca="1">+IFERROR(INDEX('Hoja de Trabajo para listado'!$A$155:$Z$1048576,MATCH($A477,'Hoja de Trabajo para listado'!$A$155:$A$1048576,0),MATCH((CUADRO!K$5&amp;$E477),'Hoja de Trabajo para listado'!$A$151:$Z$151,0)),0)+IFERROR(INDEX('Hoja de Trabajo para listado'!$AB$155:$BA$1048576,MATCH($A477,'Hoja de Trabajo para listado'!$AB$155:$AB$1048576,0),MATCH((CUADRO!K$5&amp;$E477),'Hoja de Trabajo para listado'!$AB$151:$BA$151,0)),0)+IFERROR(INDEX('Hoja de Trabajo para listado'!$BC$155:$CB$1048576,MATCH($A477,'Hoja de Trabajo para listado'!$BC$155:$BC$1048576,0),MATCH((CUADRO!K$5&amp;$E477),'Hoja de Trabajo para listado'!$BC$151:$CB$151,0)),0)+IFERROR(INDEX('Hoja de Trabajo para listado'!$DE$153:$DG$274,MATCH($A477,'Hoja de Trabajo para listado'!$DE$153:$DE$1048576,0),MATCH((CUADRO!K$5&amp;$E477),'Hoja de Trabajo para listado'!$DE$151:$DG$151,0)),0)+IFERROR(INDEX('Hoja de Trabajo para listado'!$CD$155:$DC$1048576,MATCH($A477,'Hoja de Trabajo para listado'!$CD$155:$CD$1048576,0),MATCH((CUADRO!K$5&amp;$E477),'Hoja de Trabajo para listado'!$CD$151:$DC$151,0)),0)</f>
        <v>0</v>
      </c>
      <c r="L477" s="243">
        <f ca="1">+IFERROR(INDEX('Hoja de Trabajo para listado'!$A$155:$Z$1048576,MATCH($A477,'Hoja de Trabajo para listado'!$A$155:$A$1048576,0),MATCH((CUADRO!L$5&amp;$E477),'Hoja de Trabajo para listado'!$A$151:$Z$151,0)),0)+IFERROR(INDEX('Hoja de Trabajo para listado'!$AB$155:$BA$1048576,MATCH($A477,'Hoja de Trabajo para listado'!$AB$155:$AB$1048576,0),MATCH((CUADRO!L$5&amp;$E477),'Hoja de Trabajo para listado'!$AB$151:$BA$151,0)),0)+IFERROR(INDEX('Hoja de Trabajo para listado'!$BC$155:$CB$1048576,MATCH($A477,'Hoja de Trabajo para listado'!$BC$155:$BC$1048576,0),MATCH((CUADRO!L$5&amp;$E477),'Hoja de Trabajo para listado'!$BC$151:$CB$151,0)),0)+IFERROR(INDEX('Hoja de Trabajo para listado'!$DE$153:$DG$274,MATCH($A477,'Hoja de Trabajo para listado'!$DE$153:$DE$1048576,0),MATCH((CUADRO!L$5&amp;$E477),'Hoja de Trabajo para listado'!$DE$151:$DG$151,0)),0)+IFERROR(INDEX('Hoja de Trabajo para listado'!$CD$155:$DC$1048576,MATCH($A477,'Hoja de Trabajo para listado'!$CD$155:$CD$1048576,0),MATCH((CUADRO!L$5&amp;$E477),'Hoja de Trabajo para listado'!$CD$151:$DC$151,0)),0)</f>
        <v>0</v>
      </c>
      <c r="M477" s="243">
        <f ca="1">+IFERROR(INDEX('Hoja de Trabajo para listado'!$A$155:$Z$1048576,MATCH($A477,'Hoja de Trabajo para listado'!$A$155:$A$1048576,0),MATCH((CUADRO!M$5&amp;$E477),'Hoja de Trabajo para listado'!$A$151:$Z$151,0)),0)+IFERROR(INDEX('Hoja de Trabajo para listado'!$AB$155:$BA$1048576,MATCH($A477,'Hoja de Trabajo para listado'!$AB$155:$AB$1048576,0),MATCH((CUADRO!M$5&amp;$E477),'Hoja de Trabajo para listado'!$AB$151:$BA$151,0)),0)+IFERROR(INDEX('Hoja de Trabajo para listado'!$BC$155:$CB$1048576,MATCH($A477,'Hoja de Trabajo para listado'!$BC$155:$BC$1048576,0),MATCH((CUADRO!M$5&amp;$E477),'Hoja de Trabajo para listado'!$BC$151:$CB$151,0)),0)+IFERROR(INDEX('Hoja de Trabajo para listado'!$DE$153:$DG$274,MATCH($A477,'Hoja de Trabajo para listado'!$DE$153:$DE$1048576,0),MATCH((CUADRO!M$5&amp;$E477),'Hoja de Trabajo para listado'!$DE$151:$DG$151,0)),0)+IFERROR(INDEX('Hoja de Trabajo para listado'!$CD$155:$DC$1048576,MATCH($A477,'Hoja de Trabajo para listado'!$CD$155:$CD$1048576,0),MATCH((CUADRO!M$5&amp;$E477),'Hoja de Trabajo para listado'!$CD$151:$DC$151,0)),0)</f>
        <v>0</v>
      </c>
      <c r="N477" s="243">
        <f ca="1">+IFERROR(INDEX('Hoja de Trabajo para listado'!$A$155:$Z$1048576,MATCH($A477,'Hoja de Trabajo para listado'!$A$155:$A$1048576,0),MATCH((CUADRO!N$5&amp;$E477),'Hoja de Trabajo para listado'!$A$151:$Z$151,0)),0)+IFERROR(INDEX('Hoja de Trabajo para listado'!$AB$155:$BA$1048576,MATCH($A477,'Hoja de Trabajo para listado'!$AB$155:$AB$1048576,0),MATCH((CUADRO!N$5&amp;$E477),'Hoja de Trabajo para listado'!$AB$151:$BA$151,0)),0)+IFERROR(INDEX('Hoja de Trabajo para listado'!$BC$155:$CB$1048576,MATCH($A477,'Hoja de Trabajo para listado'!$BC$155:$BC$1048576,0),MATCH((CUADRO!N$5&amp;$E477),'Hoja de Trabajo para listado'!$BC$151:$CB$151,0)),0)+IFERROR(INDEX('Hoja de Trabajo para listado'!$DE$153:$DG$274,MATCH($A477,'Hoja de Trabajo para listado'!$DE$153:$DE$1048576,0),MATCH((CUADRO!N$5&amp;$E477),'Hoja de Trabajo para listado'!$DE$151:$DG$151,0)),0)+IFERROR(INDEX('Hoja de Trabajo para listado'!$CD$155:$DC$1048576,MATCH($A477,'Hoja de Trabajo para listado'!$CD$155:$CD$1048576,0),MATCH((CUADRO!N$5&amp;$E477),'Hoja de Trabajo para listado'!$CD$151:$DC$151,0)),0)</f>
        <v>0</v>
      </c>
      <c r="O477" s="243">
        <f ca="1">+IFERROR(INDEX('Hoja de Trabajo para listado'!$A$155:$Z$1048576,MATCH($A477,'Hoja de Trabajo para listado'!$A$155:$A$1048576,0),MATCH((CUADRO!O$5&amp;$E477),'Hoja de Trabajo para listado'!$A$151:$Z$151,0)),0)+IFERROR(INDEX('Hoja de Trabajo para listado'!$AB$155:$BA$1048576,MATCH($A477,'Hoja de Trabajo para listado'!$AB$155:$AB$1048576,0),MATCH((CUADRO!O$5&amp;$E477),'Hoja de Trabajo para listado'!$AB$151:$BA$151,0)),0)+IFERROR(INDEX('Hoja de Trabajo para listado'!$BC$155:$CB$1048576,MATCH($A477,'Hoja de Trabajo para listado'!$BC$155:$BC$1048576,0),MATCH((CUADRO!O$5&amp;$E477),'Hoja de Trabajo para listado'!$BC$151:$CB$151,0)),0)+IFERROR(INDEX('Hoja de Trabajo para listado'!$DE$153:$DG$274,MATCH($A477,'Hoja de Trabajo para listado'!$DE$153:$DE$1048576,0),MATCH((CUADRO!O$5&amp;$E477),'Hoja de Trabajo para listado'!$DE$151:$DG$151,0)),0)+IFERROR(INDEX('Hoja de Trabajo para listado'!$CD$155:$DC$1048576,MATCH($A477,'Hoja de Trabajo para listado'!$CD$155:$CD$1048576,0),MATCH((CUADRO!O$5&amp;$E477),'Hoja de Trabajo para listado'!$CD$151:$DC$151,0)),0)</f>
        <v>0</v>
      </c>
      <c r="P477" s="243">
        <f ca="1">+IFERROR(INDEX('Hoja de Trabajo para listado'!$A$155:$Z$1048576,MATCH($A477,'Hoja de Trabajo para listado'!$A$155:$A$1048576,0),MATCH((CUADRO!P$5&amp;$E477),'Hoja de Trabajo para listado'!$A$151:$Z$151,0)),0)+IFERROR(INDEX('Hoja de Trabajo para listado'!$AB$155:$BA$1048576,MATCH($A477,'Hoja de Trabajo para listado'!$AB$155:$AB$1048576,0),MATCH((CUADRO!P$5&amp;$E477),'Hoja de Trabajo para listado'!$AB$151:$BA$151,0)),0)+IFERROR(INDEX('Hoja de Trabajo para listado'!$BC$155:$CB$1048576,MATCH($A477,'Hoja de Trabajo para listado'!$BC$155:$BC$1048576,0),MATCH((CUADRO!P$5&amp;$E477),'Hoja de Trabajo para listado'!$BC$151:$CB$151,0)),0)+IFERROR(INDEX('Hoja de Trabajo para listado'!$DE$153:$DG$274,MATCH($A477,'Hoja de Trabajo para listado'!$DE$153:$DE$1048576,0),MATCH((CUADRO!P$5&amp;$E477),'Hoja de Trabajo para listado'!$DE$151:$DG$151,0)),0)+IFERROR(INDEX('Hoja de Trabajo para listado'!$CD$155:$DC$1048576,MATCH($A477,'Hoja de Trabajo para listado'!$CD$155:$CD$1048576,0),MATCH((CUADRO!P$5&amp;$E477),'Hoja de Trabajo para listado'!$CD$151:$DC$151,0)),0)</f>
        <v>0</v>
      </c>
      <c r="Q477" s="243">
        <f ca="1">+IFERROR(INDEX('Hoja de Trabajo para listado'!$A$155:$Z$1048576,MATCH($A477,'Hoja de Trabajo para listado'!$A$155:$A$1048576,0),MATCH((CUADRO!Q$5&amp;$E477),'Hoja de Trabajo para listado'!$A$151:$Z$151,0)),0)+IFERROR(INDEX('Hoja de Trabajo para listado'!$AB$155:$BA$1048576,MATCH($A477,'Hoja de Trabajo para listado'!$AB$155:$AB$1048576,0),MATCH((CUADRO!Q$5&amp;$E477),'Hoja de Trabajo para listado'!$AB$151:$BA$151,0)),0)+IFERROR(INDEX('Hoja de Trabajo para listado'!$BC$155:$CB$1048576,MATCH($A477,'Hoja de Trabajo para listado'!$BC$155:$BC$1048576,0),MATCH((CUADRO!Q$5&amp;$E477),'Hoja de Trabajo para listado'!$BC$151:$CB$151,0)),0)+IFERROR(INDEX('Hoja de Trabajo para listado'!$DE$153:$DG$274,MATCH($A477,'Hoja de Trabajo para listado'!$DE$153:$DE$1048576,0),MATCH((CUADRO!Q$5&amp;$E477),'Hoja de Trabajo para listado'!$DE$151:$DG$151,0)),0)+IFERROR(INDEX('Hoja de Trabajo para listado'!$CD$155:$DC$1048576,MATCH($A477,'Hoja de Trabajo para listado'!$CD$155:$CD$1048576,0),MATCH((CUADRO!Q$5&amp;$E477),'Hoja de Trabajo para listado'!$CD$151:$DC$151,0)),0)</f>
        <v>0</v>
      </c>
      <c r="R477" s="243">
        <f t="shared" ca="1" si="17"/>
        <v>0</v>
      </c>
      <c r="S477" s="249">
        <f ca="1">+R476+R477</f>
        <v>0</v>
      </c>
      <c r="T477" s="243">
        <f ca="1">+S477</f>
        <v>0</v>
      </c>
      <c r="U477" s="242">
        <f t="shared" si="18"/>
        <v>2</v>
      </c>
      <c r="V477" s="333" t="str">
        <f>+VLOOKUP(A477,bd_lista!$A$3:$E$590,5,FALSE)</f>
        <v>Gobiernos Autonomos Municipales</v>
      </c>
      <c r="W477" s="392"/>
      <c r="X477" s="242">
        <f>+VLOOKUP(A477,[4]Sheet1!$A$13:$D$744,4,FALSE)</f>
        <v>0</v>
      </c>
      <c r="Y477" s="242" t="e">
        <f>+VLOOKUP(X477,bd_lista!$A$3:$C$590,3,FALSE)</f>
        <v>#N/A</v>
      </c>
      <c r="Z477" s="292"/>
      <c r="AA477" s="293"/>
    </row>
    <row r="478" spans="1:27" customFormat="1" ht="15" hidden="1" customHeight="1">
      <c r="A478" s="32">
        <v>1121</v>
      </c>
      <c r="B478" s="387">
        <f>+A478</f>
        <v>1121</v>
      </c>
      <c r="C478" s="247" t="str">
        <f>+VLOOKUP(A478,bd_lista!$A$3:$C$590,3,FALSE)</f>
        <v>Gobierno Autónomo Municipal de Incahuasi</v>
      </c>
      <c r="D478" s="389" t="str">
        <f>+C478</f>
        <v>Gobierno Autónomo Municipal de Incahuasi</v>
      </c>
      <c r="E478" s="242" t="s">
        <v>1304</v>
      </c>
      <c r="F478" s="243">
        <f ca="1">+IFERROR(INDEX('Hoja de Trabajo para listado'!$A$155:$Z$1048576,MATCH($A478,'Hoja de Trabajo para listado'!$A$155:$A$1048576,0),MATCH((CUADRO!F$5&amp;$E478),'Hoja de Trabajo para listado'!$A$151:$Z$151,0)),0)+IFERROR(INDEX('Hoja de Trabajo para listado'!$AB$155:$BA$1048576,MATCH($A478,'Hoja de Trabajo para listado'!$AB$155:$AB$1048576,0),MATCH((CUADRO!F$5&amp;$E478),'Hoja de Trabajo para listado'!$AB$151:$BA$151,0)),0)+IFERROR(INDEX('Hoja de Trabajo para listado'!$BC$155:$CB$1048576,MATCH($A478,'Hoja de Trabajo para listado'!$BC$155:$BC$1048576,0),MATCH((CUADRO!F$5&amp;$E478),'Hoja de Trabajo para listado'!$BC$151:$CB$151,0)),0)+IFERROR(INDEX('Hoja de Trabajo para listado'!$DE$153:$DG$274,MATCH($A478,'Hoja de Trabajo para listado'!$DE$153:$DE$1048576,0),MATCH((CUADRO!F$5&amp;$E478),'Hoja de Trabajo para listado'!$DE$151:$DG$151,0)),0)+IFERROR(INDEX('Hoja de Trabajo para listado'!$CD$155:$DC$1048576,MATCH($A478,'Hoja de Trabajo para listado'!$CD$155:$CD$1048576,0),MATCH((CUADRO!F$5&amp;$E478),'Hoja de Trabajo para listado'!$CD$151:$DC$151,0)),0)</f>
        <v>0</v>
      </c>
      <c r="G478" s="243">
        <f ca="1">+IFERROR(INDEX('Hoja de Trabajo para listado'!$A$155:$Z$1048576,MATCH($A478,'Hoja de Trabajo para listado'!$A$155:$A$1048576,0),MATCH((CUADRO!G$5&amp;$E478),'Hoja de Trabajo para listado'!$A$151:$Z$151,0)),0)+IFERROR(INDEX('Hoja de Trabajo para listado'!$AB$155:$BA$1048576,MATCH($A478,'Hoja de Trabajo para listado'!$AB$155:$AB$1048576,0),MATCH((CUADRO!G$5&amp;$E478),'Hoja de Trabajo para listado'!$AB$151:$BA$151,0)),0)+IFERROR(INDEX('Hoja de Trabajo para listado'!$BC$155:$CB$1048576,MATCH($A478,'Hoja de Trabajo para listado'!$BC$155:$BC$1048576,0),MATCH((CUADRO!G$5&amp;$E478),'Hoja de Trabajo para listado'!$BC$151:$CB$151,0)),0)+IFERROR(INDEX('Hoja de Trabajo para listado'!$DE$153:$DG$274,MATCH($A478,'Hoja de Trabajo para listado'!$DE$153:$DE$1048576,0),MATCH((CUADRO!G$5&amp;$E478),'Hoja de Trabajo para listado'!$DE$151:$DG$151,0)),0)+IFERROR(INDEX('Hoja de Trabajo para listado'!$CD$155:$DC$1048576,MATCH($A478,'Hoja de Trabajo para listado'!$CD$155:$CD$1048576,0),MATCH((CUADRO!G$5&amp;$E478),'Hoja de Trabajo para listado'!$CD$151:$DC$151,0)),0)</f>
        <v>0</v>
      </c>
      <c r="H478" s="243">
        <f ca="1">+IFERROR(INDEX('Hoja de Trabajo para listado'!$A$155:$Z$1048576,MATCH($A478,'Hoja de Trabajo para listado'!$A$155:$A$1048576,0),MATCH((CUADRO!H$5&amp;$E478),'Hoja de Trabajo para listado'!$A$151:$Z$151,0)),0)+IFERROR(INDEX('Hoja de Trabajo para listado'!$AB$155:$BA$1048576,MATCH($A478,'Hoja de Trabajo para listado'!$AB$155:$AB$1048576,0),MATCH((CUADRO!H$5&amp;$E478),'Hoja de Trabajo para listado'!$AB$151:$BA$151,0)),0)+IFERROR(INDEX('Hoja de Trabajo para listado'!$BC$155:$CB$1048576,MATCH($A478,'Hoja de Trabajo para listado'!$BC$155:$BC$1048576,0),MATCH((CUADRO!H$5&amp;$E478),'Hoja de Trabajo para listado'!$BC$151:$CB$151,0)),0)+IFERROR(INDEX('Hoja de Trabajo para listado'!$DE$153:$DG$274,MATCH($A478,'Hoja de Trabajo para listado'!$DE$153:$DE$1048576,0),MATCH((CUADRO!H$5&amp;$E478),'Hoja de Trabajo para listado'!$DE$151:$DG$151,0)),0)+IFERROR(INDEX('Hoja de Trabajo para listado'!$CD$155:$DC$1048576,MATCH($A478,'Hoja de Trabajo para listado'!$CD$155:$CD$1048576,0),MATCH((CUADRO!H$5&amp;$E478),'Hoja de Trabajo para listado'!$CD$151:$DC$151,0)),0)</f>
        <v>0</v>
      </c>
      <c r="I478" s="243">
        <f ca="1">+IFERROR(INDEX('Hoja de Trabajo para listado'!$A$155:$Z$1048576,MATCH($A478,'Hoja de Trabajo para listado'!$A$155:$A$1048576,0),MATCH((CUADRO!I$5&amp;$E478),'Hoja de Trabajo para listado'!$A$151:$Z$151,0)),0)+IFERROR(INDEX('Hoja de Trabajo para listado'!$AB$155:$BA$1048576,MATCH($A478,'Hoja de Trabajo para listado'!$AB$155:$AB$1048576,0),MATCH((CUADRO!I$5&amp;$E478),'Hoja de Trabajo para listado'!$AB$151:$BA$151,0)),0)+IFERROR(INDEX('Hoja de Trabajo para listado'!$BC$155:$CB$1048576,MATCH($A478,'Hoja de Trabajo para listado'!$BC$155:$BC$1048576,0),MATCH((CUADRO!I$5&amp;$E478),'Hoja de Trabajo para listado'!$BC$151:$CB$151,0)),0)+IFERROR(INDEX('Hoja de Trabajo para listado'!$DE$153:$DG$274,MATCH($A478,'Hoja de Trabajo para listado'!$DE$153:$DE$1048576,0),MATCH((CUADRO!I$5&amp;$E478),'Hoja de Trabajo para listado'!$DE$151:$DG$151,0)),0)+IFERROR(INDEX('Hoja de Trabajo para listado'!$CD$155:$DC$1048576,MATCH($A478,'Hoja de Trabajo para listado'!$CD$155:$CD$1048576,0),MATCH((CUADRO!I$5&amp;$E478),'Hoja de Trabajo para listado'!$CD$151:$DC$151,0)),0)</f>
        <v>0</v>
      </c>
      <c r="J478" s="243">
        <f ca="1">+IFERROR(INDEX('Hoja de Trabajo para listado'!$A$155:$Z$1048576,MATCH($A478,'Hoja de Trabajo para listado'!$A$155:$A$1048576,0),MATCH((CUADRO!J$5&amp;$E478),'Hoja de Trabajo para listado'!$A$151:$Z$151,0)),0)+IFERROR(INDEX('Hoja de Trabajo para listado'!$AB$155:$BA$1048576,MATCH($A478,'Hoja de Trabajo para listado'!$AB$155:$AB$1048576,0),MATCH((CUADRO!J$5&amp;$E478),'Hoja de Trabajo para listado'!$AB$151:$BA$151,0)),0)+IFERROR(INDEX('Hoja de Trabajo para listado'!$BC$155:$CB$1048576,MATCH($A478,'Hoja de Trabajo para listado'!$BC$155:$BC$1048576,0),MATCH((CUADRO!J$5&amp;$E478),'Hoja de Trabajo para listado'!$BC$151:$CB$151,0)),0)+IFERROR(INDEX('Hoja de Trabajo para listado'!$DE$153:$DG$274,MATCH($A478,'Hoja de Trabajo para listado'!$DE$153:$DE$1048576,0),MATCH((CUADRO!J$5&amp;$E478),'Hoja de Trabajo para listado'!$DE$151:$DG$151,0)),0)+IFERROR(INDEX('Hoja de Trabajo para listado'!$CD$155:$DC$1048576,MATCH($A478,'Hoja de Trabajo para listado'!$CD$155:$CD$1048576,0),MATCH((CUADRO!J$5&amp;$E478),'Hoja de Trabajo para listado'!$CD$151:$DC$151,0)),0)</f>
        <v>0</v>
      </c>
      <c r="K478" s="243">
        <f ca="1">+IFERROR(INDEX('Hoja de Trabajo para listado'!$A$155:$Z$1048576,MATCH($A478,'Hoja de Trabajo para listado'!$A$155:$A$1048576,0),MATCH((CUADRO!K$5&amp;$E478),'Hoja de Trabajo para listado'!$A$151:$Z$151,0)),0)+IFERROR(INDEX('Hoja de Trabajo para listado'!$AB$155:$BA$1048576,MATCH($A478,'Hoja de Trabajo para listado'!$AB$155:$AB$1048576,0),MATCH((CUADRO!K$5&amp;$E478),'Hoja de Trabajo para listado'!$AB$151:$BA$151,0)),0)+IFERROR(INDEX('Hoja de Trabajo para listado'!$BC$155:$CB$1048576,MATCH($A478,'Hoja de Trabajo para listado'!$BC$155:$BC$1048576,0),MATCH((CUADRO!K$5&amp;$E478),'Hoja de Trabajo para listado'!$BC$151:$CB$151,0)),0)+IFERROR(INDEX('Hoja de Trabajo para listado'!$DE$153:$DG$274,MATCH($A478,'Hoja de Trabajo para listado'!$DE$153:$DE$1048576,0),MATCH((CUADRO!K$5&amp;$E478),'Hoja de Trabajo para listado'!$DE$151:$DG$151,0)),0)+IFERROR(INDEX('Hoja de Trabajo para listado'!$CD$155:$DC$1048576,MATCH($A478,'Hoja de Trabajo para listado'!$CD$155:$CD$1048576,0),MATCH((CUADRO!K$5&amp;$E478),'Hoja de Trabajo para listado'!$CD$151:$DC$151,0)),0)</f>
        <v>0</v>
      </c>
      <c r="L478" s="243">
        <f ca="1">+IFERROR(INDEX('Hoja de Trabajo para listado'!$A$155:$Z$1048576,MATCH($A478,'Hoja de Trabajo para listado'!$A$155:$A$1048576,0),MATCH((CUADRO!L$5&amp;$E478),'Hoja de Trabajo para listado'!$A$151:$Z$151,0)),0)+IFERROR(INDEX('Hoja de Trabajo para listado'!$AB$155:$BA$1048576,MATCH($A478,'Hoja de Trabajo para listado'!$AB$155:$AB$1048576,0),MATCH((CUADRO!L$5&amp;$E478),'Hoja de Trabajo para listado'!$AB$151:$BA$151,0)),0)+IFERROR(INDEX('Hoja de Trabajo para listado'!$BC$155:$CB$1048576,MATCH($A478,'Hoja de Trabajo para listado'!$BC$155:$BC$1048576,0),MATCH((CUADRO!L$5&amp;$E478),'Hoja de Trabajo para listado'!$BC$151:$CB$151,0)),0)+IFERROR(INDEX('Hoja de Trabajo para listado'!$DE$153:$DG$274,MATCH($A478,'Hoja de Trabajo para listado'!$DE$153:$DE$1048576,0),MATCH((CUADRO!L$5&amp;$E478),'Hoja de Trabajo para listado'!$DE$151:$DG$151,0)),0)+IFERROR(INDEX('Hoja de Trabajo para listado'!$CD$155:$DC$1048576,MATCH($A478,'Hoja de Trabajo para listado'!$CD$155:$CD$1048576,0),MATCH((CUADRO!L$5&amp;$E478),'Hoja de Trabajo para listado'!$CD$151:$DC$151,0)),0)</f>
        <v>0</v>
      </c>
      <c r="M478" s="243">
        <f ca="1">+IFERROR(INDEX('Hoja de Trabajo para listado'!$A$155:$Z$1048576,MATCH($A478,'Hoja de Trabajo para listado'!$A$155:$A$1048576,0),MATCH((CUADRO!M$5&amp;$E478),'Hoja de Trabajo para listado'!$A$151:$Z$151,0)),0)+IFERROR(INDEX('Hoja de Trabajo para listado'!$AB$155:$BA$1048576,MATCH($A478,'Hoja de Trabajo para listado'!$AB$155:$AB$1048576,0),MATCH((CUADRO!M$5&amp;$E478),'Hoja de Trabajo para listado'!$AB$151:$BA$151,0)),0)+IFERROR(INDEX('Hoja de Trabajo para listado'!$BC$155:$CB$1048576,MATCH($A478,'Hoja de Trabajo para listado'!$BC$155:$BC$1048576,0),MATCH((CUADRO!M$5&amp;$E478),'Hoja de Trabajo para listado'!$BC$151:$CB$151,0)),0)+IFERROR(INDEX('Hoja de Trabajo para listado'!$DE$153:$DG$274,MATCH($A478,'Hoja de Trabajo para listado'!$DE$153:$DE$1048576,0),MATCH((CUADRO!M$5&amp;$E478),'Hoja de Trabajo para listado'!$DE$151:$DG$151,0)),0)+IFERROR(INDEX('Hoja de Trabajo para listado'!$CD$155:$DC$1048576,MATCH($A478,'Hoja de Trabajo para listado'!$CD$155:$CD$1048576,0),MATCH((CUADRO!M$5&amp;$E478),'Hoja de Trabajo para listado'!$CD$151:$DC$151,0)),0)</f>
        <v>0</v>
      </c>
      <c r="N478" s="243">
        <f ca="1">+IFERROR(INDEX('Hoja de Trabajo para listado'!$A$155:$Z$1048576,MATCH($A478,'Hoja de Trabajo para listado'!$A$155:$A$1048576,0),MATCH((CUADRO!N$5&amp;$E478),'Hoja de Trabajo para listado'!$A$151:$Z$151,0)),0)+IFERROR(INDEX('Hoja de Trabajo para listado'!$AB$155:$BA$1048576,MATCH($A478,'Hoja de Trabajo para listado'!$AB$155:$AB$1048576,0),MATCH((CUADRO!N$5&amp;$E478),'Hoja de Trabajo para listado'!$AB$151:$BA$151,0)),0)+IFERROR(INDEX('Hoja de Trabajo para listado'!$BC$155:$CB$1048576,MATCH($A478,'Hoja de Trabajo para listado'!$BC$155:$BC$1048576,0),MATCH((CUADRO!N$5&amp;$E478),'Hoja de Trabajo para listado'!$BC$151:$CB$151,0)),0)+IFERROR(INDEX('Hoja de Trabajo para listado'!$DE$153:$DG$274,MATCH($A478,'Hoja de Trabajo para listado'!$DE$153:$DE$1048576,0),MATCH((CUADRO!N$5&amp;$E478),'Hoja de Trabajo para listado'!$DE$151:$DG$151,0)),0)+IFERROR(INDEX('Hoja de Trabajo para listado'!$CD$155:$DC$1048576,MATCH($A478,'Hoja de Trabajo para listado'!$CD$155:$CD$1048576,0),MATCH((CUADRO!N$5&amp;$E478),'Hoja de Trabajo para listado'!$CD$151:$DC$151,0)),0)</f>
        <v>0</v>
      </c>
      <c r="O478" s="243">
        <f ca="1">+IFERROR(INDEX('Hoja de Trabajo para listado'!$A$155:$Z$1048576,MATCH($A478,'Hoja de Trabajo para listado'!$A$155:$A$1048576,0),MATCH((CUADRO!O$5&amp;$E478),'Hoja de Trabajo para listado'!$A$151:$Z$151,0)),0)+IFERROR(INDEX('Hoja de Trabajo para listado'!$AB$155:$BA$1048576,MATCH($A478,'Hoja de Trabajo para listado'!$AB$155:$AB$1048576,0),MATCH((CUADRO!O$5&amp;$E478),'Hoja de Trabajo para listado'!$AB$151:$BA$151,0)),0)+IFERROR(INDEX('Hoja de Trabajo para listado'!$BC$155:$CB$1048576,MATCH($A478,'Hoja de Trabajo para listado'!$BC$155:$BC$1048576,0),MATCH((CUADRO!O$5&amp;$E478),'Hoja de Trabajo para listado'!$BC$151:$CB$151,0)),0)+IFERROR(INDEX('Hoja de Trabajo para listado'!$DE$153:$DG$274,MATCH($A478,'Hoja de Trabajo para listado'!$DE$153:$DE$1048576,0),MATCH((CUADRO!O$5&amp;$E478),'Hoja de Trabajo para listado'!$DE$151:$DG$151,0)),0)+IFERROR(INDEX('Hoja de Trabajo para listado'!$CD$155:$DC$1048576,MATCH($A478,'Hoja de Trabajo para listado'!$CD$155:$CD$1048576,0),MATCH((CUADRO!O$5&amp;$E478),'Hoja de Trabajo para listado'!$CD$151:$DC$151,0)),0)</f>
        <v>0</v>
      </c>
      <c r="P478" s="243">
        <f ca="1">+IFERROR(INDEX('Hoja de Trabajo para listado'!$A$155:$Z$1048576,MATCH($A478,'Hoja de Trabajo para listado'!$A$155:$A$1048576,0),MATCH((CUADRO!P$5&amp;$E478),'Hoja de Trabajo para listado'!$A$151:$Z$151,0)),0)+IFERROR(INDEX('Hoja de Trabajo para listado'!$AB$155:$BA$1048576,MATCH($A478,'Hoja de Trabajo para listado'!$AB$155:$AB$1048576,0),MATCH((CUADRO!P$5&amp;$E478),'Hoja de Trabajo para listado'!$AB$151:$BA$151,0)),0)+IFERROR(INDEX('Hoja de Trabajo para listado'!$BC$155:$CB$1048576,MATCH($A478,'Hoja de Trabajo para listado'!$BC$155:$BC$1048576,0),MATCH((CUADRO!P$5&amp;$E478),'Hoja de Trabajo para listado'!$BC$151:$CB$151,0)),0)+IFERROR(INDEX('Hoja de Trabajo para listado'!$DE$153:$DG$274,MATCH($A478,'Hoja de Trabajo para listado'!$DE$153:$DE$1048576,0),MATCH((CUADRO!P$5&amp;$E478),'Hoja de Trabajo para listado'!$DE$151:$DG$151,0)),0)+IFERROR(INDEX('Hoja de Trabajo para listado'!$CD$155:$DC$1048576,MATCH($A478,'Hoja de Trabajo para listado'!$CD$155:$CD$1048576,0),MATCH((CUADRO!P$5&amp;$E478),'Hoja de Trabajo para listado'!$CD$151:$DC$151,0)),0)</f>
        <v>0</v>
      </c>
      <c r="Q478" s="243">
        <f ca="1">+IFERROR(INDEX('Hoja de Trabajo para listado'!$A$155:$Z$1048576,MATCH($A478,'Hoja de Trabajo para listado'!$A$155:$A$1048576,0),MATCH((CUADRO!Q$5&amp;$E478),'Hoja de Trabajo para listado'!$A$151:$Z$151,0)),0)+IFERROR(INDEX('Hoja de Trabajo para listado'!$AB$155:$BA$1048576,MATCH($A478,'Hoja de Trabajo para listado'!$AB$155:$AB$1048576,0),MATCH((CUADRO!Q$5&amp;$E478),'Hoja de Trabajo para listado'!$AB$151:$BA$151,0)),0)+IFERROR(INDEX('Hoja de Trabajo para listado'!$BC$155:$CB$1048576,MATCH($A478,'Hoja de Trabajo para listado'!$BC$155:$BC$1048576,0),MATCH((CUADRO!Q$5&amp;$E478),'Hoja de Trabajo para listado'!$BC$151:$CB$151,0)),0)+IFERROR(INDEX('Hoja de Trabajo para listado'!$DE$153:$DG$274,MATCH($A478,'Hoja de Trabajo para listado'!$DE$153:$DE$1048576,0),MATCH((CUADRO!Q$5&amp;$E478),'Hoja de Trabajo para listado'!$DE$151:$DG$151,0)),0)+IFERROR(INDEX('Hoja de Trabajo para listado'!$CD$155:$DC$1048576,MATCH($A478,'Hoja de Trabajo para listado'!$CD$155:$CD$1048576,0),MATCH((CUADRO!Q$5&amp;$E478),'Hoja de Trabajo para listado'!$CD$151:$DC$151,0)),0)</f>
        <v>0</v>
      </c>
      <c r="R478" s="243">
        <f t="shared" ca="1" si="17"/>
        <v>0</v>
      </c>
      <c r="S478" s="249"/>
      <c r="T478" s="243">
        <f ca="1">+T479</f>
        <v>0</v>
      </c>
      <c r="U478" s="242">
        <f t="shared" si="18"/>
        <v>1</v>
      </c>
      <c r="V478" s="333" t="str">
        <f>+VLOOKUP(A478,bd_lista!$A$3:$E$590,5,FALSE)</f>
        <v>Gobiernos Autonomos Municipales</v>
      </c>
      <c r="W478" s="391" t="str">
        <f>+V478</f>
        <v>Gobiernos Autonomos Municipales</v>
      </c>
      <c r="X478" s="242">
        <f>+VLOOKUP(A478,[4]Sheet1!$A$13:$D$744,4,FALSE)</f>
        <v>0</v>
      </c>
      <c r="Y478" s="242" t="e">
        <f>+VLOOKUP(X478,bd_lista!$A$3:$C$590,3,FALSE)</f>
        <v>#N/A</v>
      </c>
      <c r="Z478" s="294">
        <f>+X478</f>
        <v>0</v>
      </c>
      <c r="AA478" s="295" t="e">
        <f>+Y478</f>
        <v>#N/A</v>
      </c>
    </row>
    <row r="479" spans="1:27" customFormat="1" ht="15" hidden="1" customHeight="1">
      <c r="A479" s="32">
        <v>1121</v>
      </c>
      <c r="B479" s="388"/>
      <c r="C479" s="247" t="str">
        <f>+VLOOKUP(A479,bd_lista!$A$3:$C$590,3,FALSE)</f>
        <v>Gobierno Autónomo Municipal de Incahuasi</v>
      </c>
      <c r="D479" s="390"/>
      <c r="E479" s="244" t="s">
        <v>1305</v>
      </c>
      <c r="F479" s="243">
        <f ca="1">+IFERROR(INDEX('Hoja de Trabajo para listado'!$A$155:$Z$1048576,MATCH($A479,'Hoja de Trabajo para listado'!$A$155:$A$1048576,0),MATCH((CUADRO!F$5&amp;$E479),'Hoja de Trabajo para listado'!$A$151:$Z$151,0)),0)+IFERROR(INDEX('Hoja de Trabajo para listado'!$AB$155:$BA$1048576,MATCH($A479,'Hoja de Trabajo para listado'!$AB$155:$AB$1048576,0),MATCH((CUADRO!F$5&amp;$E479),'Hoja de Trabajo para listado'!$AB$151:$BA$151,0)),0)+IFERROR(INDEX('Hoja de Trabajo para listado'!$BC$155:$CB$1048576,MATCH($A479,'Hoja de Trabajo para listado'!$BC$155:$BC$1048576,0),MATCH((CUADRO!F$5&amp;$E479),'Hoja de Trabajo para listado'!$BC$151:$CB$151,0)),0)+IFERROR(INDEX('Hoja de Trabajo para listado'!$DE$153:$DG$274,MATCH($A479,'Hoja de Trabajo para listado'!$DE$153:$DE$1048576,0),MATCH((CUADRO!F$5&amp;$E479),'Hoja de Trabajo para listado'!$DE$151:$DG$151,0)),0)+IFERROR(INDEX('Hoja de Trabajo para listado'!$CD$155:$DC$1048576,MATCH($A479,'Hoja de Trabajo para listado'!$CD$155:$CD$1048576,0),MATCH((CUADRO!F$5&amp;$E479),'Hoja de Trabajo para listado'!$CD$151:$DC$151,0)),0)</f>
        <v>0</v>
      </c>
      <c r="G479" s="243">
        <f ca="1">+IFERROR(INDEX('Hoja de Trabajo para listado'!$A$155:$Z$1048576,MATCH($A479,'Hoja de Trabajo para listado'!$A$155:$A$1048576,0),MATCH((CUADRO!G$5&amp;$E479),'Hoja de Trabajo para listado'!$A$151:$Z$151,0)),0)+IFERROR(INDEX('Hoja de Trabajo para listado'!$AB$155:$BA$1048576,MATCH($A479,'Hoja de Trabajo para listado'!$AB$155:$AB$1048576,0),MATCH((CUADRO!G$5&amp;$E479),'Hoja de Trabajo para listado'!$AB$151:$BA$151,0)),0)+IFERROR(INDEX('Hoja de Trabajo para listado'!$BC$155:$CB$1048576,MATCH($A479,'Hoja de Trabajo para listado'!$BC$155:$BC$1048576,0),MATCH((CUADRO!G$5&amp;$E479),'Hoja de Trabajo para listado'!$BC$151:$CB$151,0)),0)+IFERROR(INDEX('Hoja de Trabajo para listado'!$DE$153:$DG$274,MATCH($A479,'Hoja de Trabajo para listado'!$DE$153:$DE$1048576,0),MATCH((CUADRO!G$5&amp;$E479),'Hoja de Trabajo para listado'!$DE$151:$DG$151,0)),0)+IFERROR(INDEX('Hoja de Trabajo para listado'!$CD$155:$DC$1048576,MATCH($A479,'Hoja de Trabajo para listado'!$CD$155:$CD$1048576,0),MATCH((CUADRO!G$5&amp;$E479),'Hoja de Trabajo para listado'!$CD$151:$DC$151,0)),0)</f>
        <v>0</v>
      </c>
      <c r="H479" s="243">
        <f ca="1">+IFERROR(INDEX('Hoja de Trabajo para listado'!$A$155:$Z$1048576,MATCH($A479,'Hoja de Trabajo para listado'!$A$155:$A$1048576,0),MATCH((CUADRO!H$5&amp;$E479),'Hoja de Trabajo para listado'!$A$151:$Z$151,0)),0)+IFERROR(INDEX('Hoja de Trabajo para listado'!$AB$155:$BA$1048576,MATCH($A479,'Hoja de Trabajo para listado'!$AB$155:$AB$1048576,0),MATCH((CUADRO!H$5&amp;$E479),'Hoja de Trabajo para listado'!$AB$151:$BA$151,0)),0)+IFERROR(INDEX('Hoja de Trabajo para listado'!$BC$155:$CB$1048576,MATCH($A479,'Hoja de Trabajo para listado'!$BC$155:$BC$1048576,0),MATCH((CUADRO!H$5&amp;$E479),'Hoja de Trabajo para listado'!$BC$151:$CB$151,0)),0)+IFERROR(INDEX('Hoja de Trabajo para listado'!$DE$153:$DG$274,MATCH($A479,'Hoja de Trabajo para listado'!$DE$153:$DE$1048576,0),MATCH((CUADRO!H$5&amp;$E479),'Hoja de Trabajo para listado'!$DE$151:$DG$151,0)),0)+IFERROR(INDEX('Hoja de Trabajo para listado'!$CD$155:$DC$1048576,MATCH($A479,'Hoja de Trabajo para listado'!$CD$155:$CD$1048576,0),MATCH((CUADRO!H$5&amp;$E479),'Hoja de Trabajo para listado'!$CD$151:$DC$151,0)),0)</f>
        <v>0</v>
      </c>
      <c r="I479" s="243">
        <f ca="1">+IFERROR(INDEX('Hoja de Trabajo para listado'!$A$155:$Z$1048576,MATCH($A479,'Hoja de Trabajo para listado'!$A$155:$A$1048576,0),MATCH((CUADRO!I$5&amp;$E479),'Hoja de Trabajo para listado'!$A$151:$Z$151,0)),0)+IFERROR(INDEX('Hoja de Trabajo para listado'!$AB$155:$BA$1048576,MATCH($A479,'Hoja de Trabajo para listado'!$AB$155:$AB$1048576,0),MATCH((CUADRO!I$5&amp;$E479),'Hoja de Trabajo para listado'!$AB$151:$BA$151,0)),0)+IFERROR(INDEX('Hoja de Trabajo para listado'!$BC$155:$CB$1048576,MATCH($A479,'Hoja de Trabajo para listado'!$BC$155:$BC$1048576,0),MATCH((CUADRO!I$5&amp;$E479),'Hoja de Trabajo para listado'!$BC$151:$CB$151,0)),0)+IFERROR(INDEX('Hoja de Trabajo para listado'!$DE$153:$DG$274,MATCH($A479,'Hoja de Trabajo para listado'!$DE$153:$DE$1048576,0),MATCH((CUADRO!I$5&amp;$E479),'Hoja de Trabajo para listado'!$DE$151:$DG$151,0)),0)+IFERROR(INDEX('Hoja de Trabajo para listado'!$CD$155:$DC$1048576,MATCH($A479,'Hoja de Trabajo para listado'!$CD$155:$CD$1048576,0),MATCH((CUADRO!I$5&amp;$E479),'Hoja de Trabajo para listado'!$CD$151:$DC$151,0)),0)</f>
        <v>0</v>
      </c>
      <c r="J479" s="243">
        <f ca="1">+IFERROR(INDEX('Hoja de Trabajo para listado'!$A$155:$Z$1048576,MATCH($A479,'Hoja de Trabajo para listado'!$A$155:$A$1048576,0),MATCH((CUADRO!J$5&amp;$E479),'Hoja de Trabajo para listado'!$A$151:$Z$151,0)),0)+IFERROR(INDEX('Hoja de Trabajo para listado'!$AB$155:$BA$1048576,MATCH($A479,'Hoja de Trabajo para listado'!$AB$155:$AB$1048576,0),MATCH((CUADRO!J$5&amp;$E479),'Hoja de Trabajo para listado'!$AB$151:$BA$151,0)),0)+IFERROR(INDEX('Hoja de Trabajo para listado'!$BC$155:$CB$1048576,MATCH($A479,'Hoja de Trabajo para listado'!$BC$155:$BC$1048576,0),MATCH((CUADRO!J$5&amp;$E479),'Hoja de Trabajo para listado'!$BC$151:$CB$151,0)),0)+IFERROR(INDEX('Hoja de Trabajo para listado'!$DE$153:$DG$274,MATCH($A479,'Hoja de Trabajo para listado'!$DE$153:$DE$1048576,0),MATCH((CUADRO!J$5&amp;$E479),'Hoja de Trabajo para listado'!$DE$151:$DG$151,0)),0)+IFERROR(INDEX('Hoja de Trabajo para listado'!$CD$155:$DC$1048576,MATCH($A479,'Hoja de Trabajo para listado'!$CD$155:$CD$1048576,0),MATCH((CUADRO!J$5&amp;$E479),'Hoja de Trabajo para listado'!$CD$151:$DC$151,0)),0)</f>
        <v>0</v>
      </c>
      <c r="K479" s="243">
        <f ca="1">+IFERROR(INDEX('Hoja de Trabajo para listado'!$A$155:$Z$1048576,MATCH($A479,'Hoja de Trabajo para listado'!$A$155:$A$1048576,0),MATCH((CUADRO!K$5&amp;$E479),'Hoja de Trabajo para listado'!$A$151:$Z$151,0)),0)+IFERROR(INDEX('Hoja de Trabajo para listado'!$AB$155:$BA$1048576,MATCH($A479,'Hoja de Trabajo para listado'!$AB$155:$AB$1048576,0),MATCH((CUADRO!K$5&amp;$E479),'Hoja de Trabajo para listado'!$AB$151:$BA$151,0)),0)+IFERROR(INDEX('Hoja de Trabajo para listado'!$BC$155:$CB$1048576,MATCH($A479,'Hoja de Trabajo para listado'!$BC$155:$BC$1048576,0),MATCH((CUADRO!K$5&amp;$E479),'Hoja de Trabajo para listado'!$BC$151:$CB$151,0)),0)+IFERROR(INDEX('Hoja de Trabajo para listado'!$DE$153:$DG$274,MATCH($A479,'Hoja de Trabajo para listado'!$DE$153:$DE$1048576,0),MATCH((CUADRO!K$5&amp;$E479),'Hoja de Trabajo para listado'!$DE$151:$DG$151,0)),0)+IFERROR(INDEX('Hoja de Trabajo para listado'!$CD$155:$DC$1048576,MATCH($A479,'Hoja de Trabajo para listado'!$CD$155:$CD$1048576,0),MATCH((CUADRO!K$5&amp;$E479),'Hoja de Trabajo para listado'!$CD$151:$DC$151,0)),0)</f>
        <v>0</v>
      </c>
      <c r="L479" s="243">
        <f ca="1">+IFERROR(INDEX('Hoja de Trabajo para listado'!$A$155:$Z$1048576,MATCH($A479,'Hoja de Trabajo para listado'!$A$155:$A$1048576,0),MATCH((CUADRO!L$5&amp;$E479),'Hoja de Trabajo para listado'!$A$151:$Z$151,0)),0)+IFERROR(INDEX('Hoja de Trabajo para listado'!$AB$155:$BA$1048576,MATCH($A479,'Hoja de Trabajo para listado'!$AB$155:$AB$1048576,0),MATCH((CUADRO!L$5&amp;$E479),'Hoja de Trabajo para listado'!$AB$151:$BA$151,0)),0)+IFERROR(INDEX('Hoja de Trabajo para listado'!$BC$155:$CB$1048576,MATCH($A479,'Hoja de Trabajo para listado'!$BC$155:$BC$1048576,0),MATCH((CUADRO!L$5&amp;$E479),'Hoja de Trabajo para listado'!$BC$151:$CB$151,0)),0)+IFERROR(INDEX('Hoja de Trabajo para listado'!$DE$153:$DG$274,MATCH($A479,'Hoja de Trabajo para listado'!$DE$153:$DE$1048576,0),MATCH((CUADRO!L$5&amp;$E479),'Hoja de Trabajo para listado'!$DE$151:$DG$151,0)),0)+IFERROR(INDEX('Hoja de Trabajo para listado'!$CD$155:$DC$1048576,MATCH($A479,'Hoja de Trabajo para listado'!$CD$155:$CD$1048576,0),MATCH((CUADRO!L$5&amp;$E479),'Hoja de Trabajo para listado'!$CD$151:$DC$151,0)),0)</f>
        <v>0</v>
      </c>
      <c r="M479" s="243">
        <f ca="1">+IFERROR(INDEX('Hoja de Trabajo para listado'!$A$155:$Z$1048576,MATCH($A479,'Hoja de Trabajo para listado'!$A$155:$A$1048576,0),MATCH((CUADRO!M$5&amp;$E479),'Hoja de Trabajo para listado'!$A$151:$Z$151,0)),0)+IFERROR(INDEX('Hoja de Trabajo para listado'!$AB$155:$BA$1048576,MATCH($A479,'Hoja de Trabajo para listado'!$AB$155:$AB$1048576,0),MATCH((CUADRO!M$5&amp;$E479),'Hoja de Trabajo para listado'!$AB$151:$BA$151,0)),0)+IFERROR(INDEX('Hoja de Trabajo para listado'!$BC$155:$CB$1048576,MATCH($A479,'Hoja de Trabajo para listado'!$BC$155:$BC$1048576,0),MATCH((CUADRO!M$5&amp;$E479),'Hoja de Trabajo para listado'!$BC$151:$CB$151,0)),0)+IFERROR(INDEX('Hoja de Trabajo para listado'!$DE$153:$DG$274,MATCH($A479,'Hoja de Trabajo para listado'!$DE$153:$DE$1048576,0),MATCH((CUADRO!M$5&amp;$E479),'Hoja de Trabajo para listado'!$DE$151:$DG$151,0)),0)+IFERROR(INDEX('Hoja de Trabajo para listado'!$CD$155:$DC$1048576,MATCH($A479,'Hoja de Trabajo para listado'!$CD$155:$CD$1048576,0),MATCH((CUADRO!M$5&amp;$E479),'Hoja de Trabajo para listado'!$CD$151:$DC$151,0)),0)</f>
        <v>0</v>
      </c>
      <c r="N479" s="243">
        <f ca="1">+IFERROR(INDEX('Hoja de Trabajo para listado'!$A$155:$Z$1048576,MATCH($A479,'Hoja de Trabajo para listado'!$A$155:$A$1048576,0),MATCH((CUADRO!N$5&amp;$E479),'Hoja de Trabajo para listado'!$A$151:$Z$151,0)),0)+IFERROR(INDEX('Hoja de Trabajo para listado'!$AB$155:$BA$1048576,MATCH($A479,'Hoja de Trabajo para listado'!$AB$155:$AB$1048576,0),MATCH((CUADRO!N$5&amp;$E479),'Hoja de Trabajo para listado'!$AB$151:$BA$151,0)),0)+IFERROR(INDEX('Hoja de Trabajo para listado'!$BC$155:$CB$1048576,MATCH($A479,'Hoja de Trabajo para listado'!$BC$155:$BC$1048576,0),MATCH((CUADRO!N$5&amp;$E479),'Hoja de Trabajo para listado'!$BC$151:$CB$151,0)),0)+IFERROR(INDEX('Hoja de Trabajo para listado'!$DE$153:$DG$274,MATCH($A479,'Hoja de Trabajo para listado'!$DE$153:$DE$1048576,0),MATCH((CUADRO!N$5&amp;$E479),'Hoja de Trabajo para listado'!$DE$151:$DG$151,0)),0)+IFERROR(INDEX('Hoja de Trabajo para listado'!$CD$155:$DC$1048576,MATCH($A479,'Hoja de Trabajo para listado'!$CD$155:$CD$1048576,0),MATCH((CUADRO!N$5&amp;$E479),'Hoja de Trabajo para listado'!$CD$151:$DC$151,0)),0)</f>
        <v>0</v>
      </c>
      <c r="O479" s="243">
        <f ca="1">+IFERROR(INDEX('Hoja de Trabajo para listado'!$A$155:$Z$1048576,MATCH($A479,'Hoja de Trabajo para listado'!$A$155:$A$1048576,0),MATCH((CUADRO!O$5&amp;$E479),'Hoja de Trabajo para listado'!$A$151:$Z$151,0)),0)+IFERROR(INDEX('Hoja de Trabajo para listado'!$AB$155:$BA$1048576,MATCH($A479,'Hoja de Trabajo para listado'!$AB$155:$AB$1048576,0),MATCH((CUADRO!O$5&amp;$E479),'Hoja de Trabajo para listado'!$AB$151:$BA$151,0)),0)+IFERROR(INDEX('Hoja de Trabajo para listado'!$BC$155:$CB$1048576,MATCH($A479,'Hoja de Trabajo para listado'!$BC$155:$BC$1048576,0),MATCH((CUADRO!O$5&amp;$E479),'Hoja de Trabajo para listado'!$BC$151:$CB$151,0)),0)+IFERROR(INDEX('Hoja de Trabajo para listado'!$DE$153:$DG$274,MATCH($A479,'Hoja de Trabajo para listado'!$DE$153:$DE$1048576,0),MATCH((CUADRO!O$5&amp;$E479),'Hoja de Trabajo para listado'!$DE$151:$DG$151,0)),0)+IFERROR(INDEX('Hoja de Trabajo para listado'!$CD$155:$DC$1048576,MATCH($A479,'Hoja de Trabajo para listado'!$CD$155:$CD$1048576,0),MATCH((CUADRO!O$5&amp;$E479),'Hoja de Trabajo para listado'!$CD$151:$DC$151,0)),0)</f>
        <v>0</v>
      </c>
      <c r="P479" s="243">
        <f ca="1">+IFERROR(INDEX('Hoja de Trabajo para listado'!$A$155:$Z$1048576,MATCH($A479,'Hoja de Trabajo para listado'!$A$155:$A$1048576,0),MATCH((CUADRO!P$5&amp;$E479),'Hoja de Trabajo para listado'!$A$151:$Z$151,0)),0)+IFERROR(INDEX('Hoja de Trabajo para listado'!$AB$155:$BA$1048576,MATCH($A479,'Hoja de Trabajo para listado'!$AB$155:$AB$1048576,0),MATCH((CUADRO!P$5&amp;$E479),'Hoja de Trabajo para listado'!$AB$151:$BA$151,0)),0)+IFERROR(INDEX('Hoja de Trabajo para listado'!$BC$155:$CB$1048576,MATCH($A479,'Hoja de Trabajo para listado'!$BC$155:$BC$1048576,0),MATCH((CUADRO!P$5&amp;$E479),'Hoja de Trabajo para listado'!$BC$151:$CB$151,0)),0)+IFERROR(INDEX('Hoja de Trabajo para listado'!$DE$153:$DG$274,MATCH($A479,'Hoja de Trabajo para listado'!$DE$153:$DE$1048576,0),MATCH((CUADRO!P$5&amp;$E479),'Hoja de Trabajo para listado'!$DE$151:$DG$151,0)),0)+IFERROR(INDEX('Hoja de Trabajo para listado'!$CD$155:$DC$1048576,MATCH($A479,'Hoja de Trabajo para listado'!$CD$155:$CD$1048576,0),MATCH((CUADRO!P$5&amp;$E479),'Hoja de Trabajo para listado'!$CD$151:$DC$151,0)),0)</f>
        <v>0</v>
      </c>
      <c r="Q479" s="243">
        <f ca="1">+IFERROR(INDEX('Hoja de Trabajo para listado'!$A$155:$Z$1048576,MATCH($A479,'Hoja de Trabajo para listado'!$A$155:$A$1048576,0),MATCH((CUADRO!Q$5&amp;$E479),'Hoja de Trabajo para listado'!$A$151:$Z$151,0)),0)+IFERROR(INDEX('Hoja de Trabajo para listado'!$AB$155:$BA$1048576,MATCH($A479,'Hoja de Trabajo para listado'!$AB$155:$AB$1048576,0),MATCH((CUADRO!Q$5&amp;$E479),'Hoja de Trabajo para listado'!$AB$151:$BA$151,0)),0)+IFERROR(INDEX('Hoja de Trabajo para listado'!$BC$155:$CB$1048576,MATCH($A479,'Hoja de Trabajo para listado'!$BC$155:$BC$1048576,0),MATCH((CUADRO!Q$5&amp;$E479),'Hoja de Trabajo para listado'!$BC$151:$CB$151,0)),0)+IFERROR(INDEX('Hoja de Trabajo para listado'!$DE$153:$DG$274,MATCH($A479,'Hoja de Trabajo para listado'!$DE$153:$DE$1048576,0),MATCH((CUADRO!Q$5&amp;$E479),'Hoja de Trabajo para listado'!$DE$151:$DG$151,0)),0)+IFERROR(INDEX('Hoja de Trabajo para listado'!$CD$155:$DC$1048576,MATCH($A479,'Hoja de Trabajo para listado'!$CD$155:$CD$1048576,0),MATCH((CUADRO!Q$5&amp;$E479),'Hoja de Trabajo para listado'!$CD$151:$DC$151,0)),0)</f>
        <v>0</v>
      </c>
      <c r="R479" s="243">
        <f t="shared" ca="1" si="17"/>
        <v>0</v>
      </c>
      <c r="S479" s="249">
        <f ca="1">+R478+R479</f>
        <v>0</v>
      </c>
      <c r="T479" s="243">
        <f ca="1">+S479</f>
        <v>0</v>
      </c>
      <c r="U479" s="242">
        <f t="shared" si="18"/>
        <v>2</v>
      </c>
      <c r="V479" s="333" t="str">
        <f>+VLOOKUP(A479,bd_lista!$A$3:$E$590,5,FALSE)</f>
        <v>Gobiernos Autonomos Municipales</v>
      </c>
      <c r="W479" s="392"/>
      <c r="X479" s="242">
        <f>+VLOOKUP(A479,[4]Sheet1!$A$13:$D$744,4,FALSE)</f>
        <v>0</v>
      </c>
      <c r="Y479" s="242" t="e">
        <f>+VLOOKUP(X479,bd_lista!$A$3:$C$590,3,FALSE)</f>
        <v>#N/A</v>
      </c>
      <c r="Z479" s="292"/>
      <c r="AA479" s="293"/>
    </row>
    <row r="480" spans="1:27" customFormat="1" ht="15" hidden="1" customHeight="1">
      <c r="A480" s="32">
        <v>1122</v>
      </c>
      <c r="B480" s="387">
        <f>+A480</f>
        <v>1122</v>
      </c>
      <c r="C480" s="247" t="str">
        <f>+VLOOKUP(A480,bd_lista!$A$3:$C$590,3,FALSE)</f>
        <v>Gobierno Autónomo Municipal de Villa Serrano</v>
      </c>
      <c r="D480" s="389" t="str">
        <f>+C480</f>
        <v>Gobierno Autónomo Municipal de Villa Serrano</v>
      </c>
      <c r="E480" s="242" t="s">
        <v>1304</v>
      </c>
      <c r="F480" s="243">
        <f ca="1">+IFERROR(INDEX('Hoja de Trabajo para listado'!$A$155:$Z$1048576,MATCH($A480,'Hoja de Trabajo para listado'!$A$155:$A$1048576,0),MATCH((CUADRO!F$5&amp;$E480),'Hoja de Trabajo para listado'!$A$151:$Z$151,0)),0)+IFERROR(INDEX('Hoja de Trabajo para listado'!$AB$155:$BA$1048576,MATCH($A480,'Hoja de Trabajo para listado'!$AB$155:$AB$1048576,0),MATCH((CUADRO!F$5&amp;$E480),'Hoja de Trabajo para listado'!$AB$151:$BA$151,0)),0)+IFERROR(INDEX('Hoja de Trabajo para listado'!$BC$155:$CB$1048576,MATCH($A480,'Hoja de Trabajo para listado'!$BC$155:$BC$1048576,0),MATCH((CUADRO!F$5&amp;$E480),'Hoja de Trabajo para listado'!$BC$151:$CB$151,0)),0)+IFERROR(INDEX('Hoja de Trabajo para listado'!$DE$153:$DG$274,MATCH($A480,'Hoja de Trabajo para listado'!$DE$153:$DE$1048576,0),MATCH((CUADRO!F$5&amp;$E480),'Hoja de Trabajo para listado'!$DE$151:$DG$151,0)),0)+IFERROR(INDEX('Hoja de Trabajo para listado'!$CD$155:$DC$1048576,MATCH($A480,'Hoja de Trabajo para listado'!$CD$155:$CD$1048576,0),MATCH((CUADRO!F$5&amp;$E480),'Hoja de Trabajo para listado'!$CD$151:$DC$151,0)),0)</f>
        <v>0</v>
      </c>
      <c r="G480" s="243">
        <f ca="1">+IFERROR(INDEX('Hoja de Trabajo para listado'!$A$155:$Z$1048576,MATCH($A480,'Hoja de Trabajo para listado'!$A$155:$A$1048576,0),MATCH((CUADRO!G$5&amp;$E480),'Hoja de Trabajo para listado'!$A$151:$Z$151,0)),0)+IFERROR(INDEX('Hoja de Trabajo para listado'!$AB$155:$BA$1048576,MATCH($A480,'Hoja de Trabajo para listado'!$AB$155:$AB$1048576,0),MATCH((CUADRO!G$5&amp;$E480),'Hoja de Trabajo para listado'!$AB$151:$BA$151,0)),0)+IFERROR(INDEX('Hoja de Trabajo para listado'!$BC$155:$CB$1048576,MATCH($A480,'Hoja de Trabajo para listado'!$BC$155:$BC$1048576,0),MATCH((CUADRO!G$5&amp;$E480),'Hoja de Trabajo para listado'!$BC$151:$CB$151,0)),0)+IFERROR(INDEX('Hoja de Trabajo para listado'!$DE$153:$DG$274,MATCH($A480,'Hoja de Trabajo para listado'!$DE$153:$DE$1048576,0),MATCH((CUADRO!G$5&amp;$E480),'Hoja de Trabajo para listado'!$DE$151:$DG$151,0)),0)+IFERROR(INDEX('Hoja de Trabajo para listado'!$CD$155:$DC$1048576,MATCH($A480,'Hoja de Trabajo para listado'!$CD$155:$CD$1048576,0),MATCH((CUADRO!G$5&amp;$E480),'Hoja de Trabajo para listado'!$CD$151:$DC$151,0)),0)</f>
        <v>0</v>
      </c>
      <c r="H480" s="243">
        <f ca="1">+IFERROR(INDEX('Hoja de Trabajo para listado'!$A$155:$Z$1048576,MATCH($A480,'Hoja de Trabajo para listado'!$A$155:$A$1048576,0),MATCH((CUADRO!H$5&amp;$E480),'Hoja de Trabajo para listado'!$A$151:$Z$151,0)),0)+IFERROR(INDEX('Hoja de Trabajo para listado'!$AB$155:$BA$1048576,MATCH($A480,'Hoja de Trabajo para listado'!$AB$155:$AB$1048576,0),MATCH((CUADRO!H$5&amp;$E480),'Hoja de Trabajo para listado'!$AB$151:$BA$151,0)),0)+IFERROR(INDEX('Hoja de Trabajo para listado'!$BC$155:$CB$1048576,MATCH($A480,'Hoja de Trabajo para listado'!$BC$155:$BC$1048576,0),MATCH((CUADRO!H$5&amp;$E480),'Hoja de Trabajo para listado'!$BC$151:$CB$151,0)),0)+IFERROR(INDEX('Hoja de Trabajo para listado'!$DE$153:$DG$274,MATCH($A480,'Hoja de Trabajo para listado'!$DE$153:$DE$1048576,0),MATCH((CUADRO!H$5&amp;$E480),'Hoja de Trabajo para listado'!$DE$151:$DG$151,0)),0)+IFERROR(INDEX('Hoja de Trabajo para listado'!$CD$155:$DC$1048576,MATCH($A480,'Hoja de Trabajo para listado'!$CD$155:$CD$1048576,0),MATCH((CUADRO!H$5&amp;$E480),'Hoja de Trabajo para listado'!$CD$151:$DC$151,0)),0)</f>
        <v>0</v>
      </c>
      <c r="I480" s="243">
        <f ca="1">+IFERROR(INDEX('Hoja de Trabajo para listado'!$A$155:$Z$1048576,MATCH($A480,'Hoja de Trabajo para listado'!$A$155:$A$1048576,0),MATCH((CUADRO!I$5&amp;$E480),'Hoja de Trabajo para listado'!$A$151:$Z$151,0)),0)+IFERROR(INDEX('Hoja de Trabajo para listado'!$AB$155:$BA$1048576,MATCH($A480,'Hoja de Trabajo para listado'!$AB$155:$AB$1048576,0),MATCH((CUADRO!I$5&amp;$E480),'Hoja de Trabajo para listado'!$AB$151:$BA$151,0)),0)+IFERROR(INDEX('Hoja de Trabajo para listado'!$BC$155:$CB$1048576,MATCH($A480,'Hoja de Trabajo para listado'!$BC$155:$BC$1048576,0),MATCH((CUADRO!I$5&amp;$E480),'Hoja de Trabajo para listado'!$BC$151:$CB$151,0)),0)+IFERROR(INDEX('Hoja de Trabajo para listado'!$DE$153:$DG$274,MATCH($A480,'Hoja de Trabajo para listado'!$DE$153:$DE$1048576,0),MATCH((CUADRO!I$5&amp;$E480),'Hoja de Trabajo para listado'!$DE$151:$DG$151,0)),0)+IFERROR(INDEX('Hoja de Trabajo para listado'!$CD$155:$DC$1048576,MATCH($A480,'Hoja de Trabajo para listado'!$CD$155:$CD$1048576,0),MATCH((CUADRO!I$5&amp;$E480),'Hoja de Trabajo para listado'!$CD$151:$DC$151,0)),0)</f>
        <v>0</v>
      </c>
      <c r="J480" s="243">
        <f ca="1">+IFERROR(INDEX('Hoja de Trabajo para listado'!$A$155:$Z$1048576,MATCH($A480,'Hoja de Trabajo para listado'!$A$155:$A$1048576,0),MATCH((CUADRO!J$5&amp;$E480),'Hoja de Trabajo para listado'!$A$151:$Z$151,0)),0)+IFERROR(INDEX('Hoja de Trabajo para listado'!$AB$155:$BA$1048576,MATCH($A480,'Hoja de Trabajo para listado'!$AB$155:$AB$1048576,0),MATCH((CUADRO!J$5&amp;$E480),'Hoja de Trabajo para listado'!$AB$151:$BA$151,0)),0)+IFERROR(INDEX('Hoja de Trabajo para listado'!$BC$155:$CB$1048576,MATCH($A480,'Hoja de Trabajo para listado'!$BC$155:$BC$1048576,0),MATCH((CUADRO!J$5&amp;$E480),'Hoja de Trabajo para listado'!$BC$151:$CB$151,0)),0)+IFERROR(INDEX('Hoja de Trabajo para listado'!$DE$153:$DG$274,MATCH($A480,'Hoja de Trabajo para listado'!$DE$153:$DE$1048576,0),MATCH((CUADRO!J$5&amp;$E480),'Hoja de Trabajo para listado'!$DE$151:$DG$151,0)),0)+IFERROR(INDEX('Hoja de Trabajo para listado'!$CD$155:$DC$1048576,MATCH($A480,'Hoja de Trabajo para listado'!$CD$155:$CD$1048576,0),MATCH((CUADRO!J$5&amp;$E480),'Hoja de Trabajo para listado'!$CD$151:$DC$151,0)),0)</f>
        <v>0</v>
      </c>
      <c r="K480" s="243">
        <f ca="1">+IFERROR(INDEX('Hoja de Trabajo para listado'!$A$155:$Z$1048576,MATCH($A480,'Hoja de Trabajo para listado'!$A$155:$A$1048576,0),MATCH((CUADRO!K$5&amp;$E480),'Hoja de Trabajo para listado'!$A$151:$Z$151,0)),0)+IFERROR(INDEX('Hoja de Trabajo para listado'!$AB$155:$BA$1048576,MATCH($A480,'Hoja de Trabajo para listado'!$AB$155:$AB$1048576,0),MATCH((CUADRO!K$5&amp;$E480),'Hoja de Trabajo para listado'!$AB$151:$BA$151,0)),0)+IFERROR(INDEX('Hoja de Trabajo para listado'!$BC$155:$CB$1048576,MATCH($A480,'Hoja de Trabajo para listado'!$BC$155:$BC$1048576,0),MATCH((CUADRO!K$5&amp;$E480),'Hoja de Trabajo para listado'!$BC$151:$CB$151,0)),0)+IFERROR(INDEX('Hoja de Trabajo para listado'!$DE$153:$DG$274,MATCH($A480,'Hoja de Trabajo para listado'!$DE$153:$DE$1048576,0),MATCH((CUADRO!K$5&amp;$E480),'Hoja de Trabajo para listado'!$DE$151:$DG$151,0)),0)+IFERROR(INDEX('Hoja de Trabajo para listado'!$CD$155:$DC$1048576,MATCH($A480,'Hoja de Trabajo para listado'!$CD$155:$CD$1048576,0),MATCH((CUADRO!K$5&amp;$E480),'Hoja de Trabajo para listado'!$CD$151:$DC$151,0)),0)</f>
        <v>0</v>
      </c>
      <c r="L480" s="243">
        <f ca="1">+IFERROR(INDEX('Hoja de Trabajo para listado'!$A$155:$Z$1048576,MATCH($A480,'Hoja de Trabajo para listado'!$A$155:$A$1048576,0),MATCH((CUADRO!L$5&amp;$E480),'Hoja de Trabajo para listado'!$A$151:$Z$151,0)),0)+IFERROR(INDEX('Hoja de Trabajo para listado'!$AB$155:$BA$1048576,MATCH($A480,'Hoja de Trabajo para listado'!$AB$155:$AB$1048576,0),MATCH((CUADRO!L$5&amp;$E480),'Hoja de Trabajo para listado'!$AB$151:$BA$151,0)),0)+IFERROR(INDEX('Hoja de Trabajo para listado'!$BC$155:$CB$1048576,MATCH($A480,'Hoja de Trabajo para listado'!$BC$155:$BC$1048576,0),MATCH((CUADRO!L$5&amp;$E480),'Hoja de Trabajo para listado'!$BC$151:$CB$151,0)),0)+IFERROR(INDEX('Hoja de Trabajo para listado'!$DE$153:$DG$274,MATCH($A480,'Hoja de Trabajo para listado'!$DE$153:$DE$1048576,0),MATCH((CUADRO!L$5&amp;$E480),'Hoja de Trabajo para listado'!$DE$151:$DG$151,0)),0)+IFERROR(INDEX('Hoja de Trabajo para listado'!$CD$155:$DC$1048576,MATCH($A480,'Hoja de Trabajo para listado'!$CD$155:$CD$1048576,0),MATCH((CUADRO!L$5&amp;$E480),'Hoja de Trabajo para listado'!$CD$151:$DC$151,0)),0)</f>
        <v>0</v>
      </c>
      <c r="M480" s="243">
        <f ca="1">+IFERROR(INDEX('Hoja de Trabajo para listado'!$A$155:$Z$1048576,MATCH($A480,'Hoja de Trabajo para listado'!$A$155:$A$1048576,0),MATCH((CUADRO!M$5&amp;$E480),'Hoja de Trabajo para listado'!$A$151:$Z$151,0)),0)+IFERROR(INDEX('Hoja de Trabajo para listado'!$AB$155:$BA$1048576,MATCH($A480,'Hoja de Trabajo para listado'!$AB$155:$AB$1048576,0),MATCH((CUADRO!M$5&amp;$E480),'Hoja de Trabajo para listado'!$AB$151:$BA$151,0)),0)+IFERROR(INDEX('Hoja de Trabajo para listado'!$BC$155:$CB$1048576,MATCH($A480,'Hoja de Trabajo para listado'!$BC$155:$BC$1048576,0),MATCH((CUADRO!M$5&amp;$E480),'Hoja de Trabajo para listado'!$BC$151:$CB$151,0)),0)+IFERROR(INDEX('Hoja de Trabajo para listado'!$DE$153:$DG$274,MATCH($A480,'Hoja de Trabajo para listado'!$DE$153:$DE$1048576,0),MATCH((CUADRO!M$5&amp;$E480),'Hoja de Trabajo para listado'!$DE$151:$DG$151,0)),0)+IFERROR(INDEX('Hoja de Trabajo para listado'!$CD$155:$DC$1048576,MATCH($A480,'Hoja de Trabajo para listado'!$CD$155:$CD$1048576,0),MATCH((CUADRO!M$5&amp;$E480),'Hoja de Trabajo para listado'!$CD$151:$DC$151,0)),0)</f>
        <v>0</v>
      </c>
      <c r="N480" s="243">
        <f ca="1">+IFERROR(INDEX('Hoja de Trabajo para listado'!$A$155:$Z$1048576,MATCH($A480,'Hoja de Trabajo para listado'!$A$155:$A$1048576,0),MATCH((CUADRO!N$5&amp;$E480),'Hoja de Trabajo para listado'!$A$151:$Z$151,0)),0)+IFERROR(INDEX('Hoja de Trabajo para listado'!$AB$155:$BA$1048576,MATCH($A480,'Hoja de Trabajo para listado'!$AB$155:$AB$1048576,0),MATCH((CUADRO!N$5&amp;$E480),'Hoja de Trabajo para listado'!$AB$151:$BA$151,0)),0)+IFERROR(INDEX('Hoja de Trabajo para listado'!$BC$155:$CB$1048576,MATCH($A480,'Hoja de Trabajo para listado'!$BC$155:$BC$1048576,0),MATCH((CUADRO!N$5&amp;$E480),'Hoja de Trabajo para listado'!$BC$151:$CB$151,0)),0)+IFERROR(INDEX('Hoja de Trabajo para listado'!$DE$153:$DG$274,MATCH($A480,'Hoja de Trabajo para listado'!$DE$153:$DE$1048576,0),MATCH((CUADRO!N$5&amp;$E480),'Hoja de Trabajo para listado'!$DE$151:$DG$151,0)),0)+IFERROR(INDEX('Hoja de Trabajo para listado'!$CD$155:$DC$1048576,MATCH($A480,'Hoja de Trabajo para listado'!$CD$155:$CD$1048576,0),MATCH((CUADRO!N$5&amp;$E480),'Hoja de Trabajo para listado'!$CD$151:$DC$151,0)),0)</f>
        <v>0</v>
      </c>
      <c r="O480" s="243">
        <f ca="1">+IFERROR(INDEX('Hoja de Trabajo para listado'!$A$155:$Z$1048576,MATCH($A480,'Hoja de Trabajo para listado'!$A$155:$A$1048576,0),MATCH((CUADRO!O$5&amp;$E480),'Hoja de Trabajo para listado'!$A$151:$Z$151,0)),0)+IFERROR(INDEX('Hoja de Trabajo para listado'!$AB$155:$BA$1048576,MATCH($A480,'Hoja de Trabajo para listado'!$AB$155:$AB$1048576,0),MATCH((CUADRO!O$5&amp;$E480),'Hoja de Trabajo para listado'!$AB$151:$BA$151,0)),0)+IFERROR(INDEX('Hoja de Trabajo para listado'!$BC$155:$CB$1048576,MATCH($A480,'Hoja de Trabajo para listado'!$BC$155:$BC$1048576,0),MATCH((CUADRO!O$5&amp;$E480),'Hoja de Trabajo para listado'!$BC$151:$CB$151,0)),0)+IFERROR(INDEX('Hoja de Trabajo para listado'!$DE$153:$DG$274,MATCH($A480,'Hoja de Trabajo para listado'!$DE$153:$DE$1048576,0),MATCH((CUADRO!O$5&amp;$E480),'Hoja de Trabajo para listado'!$DE$151:$DG$151,0)),0)+IFERROR(INDEX('Hoja de Trabajo para listado'!$CD$155:$DC$1048576,MATCH($A480,'Hoja de Trabajo para listado'!$CD$155:$CD$1048576,0),MATCH((CUADRO!O$5&amp;$E480),'Hoja de Trabajo para listado'!$CD$151:$DC$151,0)),0)</f>
        <v>0</v>
      </c>
      <c r="P480" s="243">
        <f ca="1">+IFERROR(INDEX('Hoja de Trabajo para listado'!$A$155:$Z$1048576,MATCH($A480,'Hoja de Trabajo para listado'!$A$155:$A$1048576,0),MATCH((CUADRO!P$5&amp;$E480),'Hoja de Trabajo para listado'!$A$151:$Z$151,0)),0)+IFERROR(INDEX('Hoja de Trabajo para listado'!$AB$155:$BA$1048576,MATCH($A480,'Hoja de Trabajo para listado'!$AB$155:$AB$1048576,0),MATCH((CUADRO!P$5&amp;$E480),'Hoja de Trabajo para listado'!$AB$151:$BA$151,0)),0)+IFERROR(INDEX('Hoja de Trabajo para listado'!$BC$155:$CB$1048576,MATCH($A480,'Hoja de Trabajo para listado'!$BC$155:$BC$1048576,0),MATCH((CUADRO!P$5&amp;$E480),'Hoja de Trabajo para listado'!$BC$151:$CB$151,0)),0)+IFERROR(INDEX('Hoja de Trabajo para listado'!$DE$153:$DG$274,MATCH($A480,'Hoja de Trabajo para listado'!$DE$153:$DE$1048576,0),MATCH((CUADRO!P$5&amp;$E480),'Hoja de Trabajo para listado'!$DE$151:$DG$151,0)),0)+IFERROR(INDEX('Hoja de Trabajo para listado'!$CD$155:$DC$1048576,MATCH($A480,'Hoja de Trabajo para listado'!$CD$155:$CD$1048576,0),MATCH((CUADRO!P$5&amp;$E480),'Hoja de Trabajo para listado'!$CD$151:$DC$151,0)),0)</f>
        <v>0</v>
      </c>
      <c r="Q480" s="243">
        <f ca="1">+IFERROR(INDEX('Hoja de Trabajo para listado'!$A$155:$Z$1048576,MATCH($A480,'Hoja de Trabajo para listado'!$A$155:$A$1048576,0),MATCH((CUADRO!Q$5&amp;$E480),'Hoja de Trabajo para listado'!$A$151:$Z$151,0)),0)+IFERROR(INDEX('Hoja de Trabajo para listado'!$AB$155:$BA$1048576,MATCH($A480,'Hoja de Trabajo para listado'!$AB$155:$AB$1048576,0),MATCH((CUADRO!Q$5&amp;$E480),'Hoja de Trabajo para listado'!$AB$151:$BA$151,0)),0)+IFERROR(INDEX('Hoja de Trabajo para listado'!$BC$155:$CB$1048576,MATCH($A480,'Hoja de Trabajo para listado'!$BC$155:$BC$1048576,0),MATCH((CUADRO!Q$5&amp;$E480),'Hoja de Trabajo para listado'!$BC$151:$CB$151,0)),0)+IFERROR(INDEX('Hoja de Trabajo para listado'!$DE$153:$DG$274,MATCH($A480,'Hoja de Trabajo para listado'!$DE$153:$DE$1048576,0),MATCH((CUADRO!Q$5&amp;$E480),'Hoja de Trabajo para listado'!$DE$151:$DG$151,0)),0)+IFERROR(INDEX('Hoja de Trabajo para listado'!$CD$155:$DC$1048576,MATCH($A480,'Hoja de Trabajo para listado'!$CD$155:$CD$1048576,0),MATCH((CUADRO!Q$5&amp;$E480),'Hoja de Trabajo para listado'!$CD$151:$DC$151,0)),0)</f>
        <v>0</v>
      </c>
      <c r="R480" s="243">
        <f t="shared" ca="1" si="17"/>
        <v>0</v>
      </c>
      <c r="S480" s="249"/>
      <c r="T480" s="243">
        <f ca="1">+T481</f>
        <v>0</v>
      </c>
      <c r="U480" s="242">
        <f t="shared" si="18"/>
        <v>1</v>
      </c>
      <c r="V480" s="333" t="str">
        <f>+VLOOKUP(A480,bd_lista!$A$3:$E$590,5,FALSE)</f>
        <v>Gobiernos Autonomos Municipales</v>
      </c>
      <c r="W480" s="391" t="str">
        <f>+V480</f>
        <v>Gobiernos Autonomos Municipales</v>
      </c>
      <c r="X480" s="242">
        <f>+VLOOKUP(A480,[4]Sheet1!$A$13:$D$744,4,FALSE)</f>
        <v>0</v>
      </c>
      <c r="Y480" s="242" t="e">
        <f>+VLOOKUP(X480,bd_lista!$A$3:$C$590,3,FALSE)</f>
        <v>#N/A</v>
      </c>
      <c r="Z480" s="294">
        <f>+X480</f>
        <v>0</v>
      </c>
      <c r="AA480" s="295" t="e">
        <f>+Y480</f>
        <v>#N/A</v>
      </c>
    </row>
    <row r="481" spans="1:27" customFormat="1" ht="15" hidden="1" customHeight="1">
      <c r="A481" s="32">
        <v>1122</v>
      </c>
      <c r="B481" s="388"/>
      <c r="C481" s="247" t="str">
        <f>+VLOOKUP(A481,bd_lista!$A$3:$C$590,3,FALSE)</f>
        <v>Gobierno Autónomo Municipal de Villa Serrano</v>
      </c>
      <c r="D481" s="390"/>
      <c r="E481" s="244" t="s">
        <v>1305</v>
      </c>
      <c r="F481" s="243">
        <f ca="1">+IFERROR(INDEX('Hoja de Trabajo para listado'!$A$155:$Z$1048576,MATCH($A481,'Hoja de Trabajo para listado'!$A$155:$A$1048576,0),MATCH((CUADRO!F$5&amp;$E481),'Hoja de Trabajo para listado'!$A$151:$Z$151,0)),0)+IFERROR(INDEX('Hoja de Trabajo para listado'!$AB$155:$BA$1048576,MATCH($A481,'Hoja de Trabajo para listado'!$AB$155:$AB$1048576,0),MATCH((CUADRO!F$5&amp;$E481),'Hoja de Trabajo para listado'!$AB$151:$BA$151,0)),0)+IFERROR(INDEX('Hoja de Trabajo para listado'!$BC$155:$CB$1048576,MATCH($A481,'Hoja de Trabajo para listado'!$BC$155:$BC$1048576,0),MATCH((CUADRO!F$5&amp;$E481),'Hoja de Trabajo para listado'!$BC$151:$CB$151,0)),0)+IFERROR(INDEX('Hoja de Trabajo para listado'!$DE$153:$DG$274,MATCH($A481,'Hoja de Trabajo para listado'!$DE$153:$DE$1048576,0),MATCH((CUADRO!F$5&amp;$E481),'Hoja de Trabajo para listado'!$DE$151:$DG$151,0)),0)+IFERROR(INDEX('Hoja de Trabajo para listado'!$CD$155:$DC$1048576,MATCH($A481,'Hoja de Trabajo para listado'!$CD$155:$CD$1048576,0),MATCH((CUADRO!F$5&amp;$E481),'Hoja de Trabajo para listado'!$CD$151:$DC$151,0)),0)</f>
        <v>0</v>
      </c>
      <c r="G481" s="243">
        <f ca="1">+IFERROR(INDEX('Hoja de Trabajo para listado'!$A$155:$Z$1048576,MATCH($A481,'Hoja de Trabajo para listado'!$A$155:$A$1048576,0),MATCH((CUADRO!G$5&amp;$E481),'Hoja de Trabajo para listado'!$A$151:$Z$151,0)),0)+IFERROR(INDEX('Hoja de Trabajo para listado'!$AB$155:$BA$1048576,MATCH($A481,'Hoja de Trabajo para listado'!$AB$155:$AB$1048576,0),MATCH((CUADRO!G$5&amp;$E481),'Hoja de Trabajo para listado'!$AB$151:$BA$151,0)),0)+IFERROR(INDEX('Hoja de Trabajo para listado'!$BC$155:$CB$1048576,MATCH($A481,'Hoja de Trabajo para listado'!$BC$155:$BC$1048576,0),MATCH((CUADRO!G$5&amp;$E481),'Hoja de Trabajo para listado'!$BC$151:$CB$151,0)),0)+IFERROR(INDEX('Hoja de Trabajo para listado'!$DE$153:$DG$274,MATCH($A481,'Hoja de Trabajo para listado'!$DE$153:$DE$1048576,0),MATCH((CUADRO!G$5&amp;$E481),'Hoja de Trabajo para listado'!$DE$151:$DG$151,0)),0)+IFERROR(INDEX('Hoja de Trabajo para listado'!$CD$155:$DC$1048576,MATCH($A481,'Hoja de Trabajo para listado'!$CD$155:$CD$1048576,0),MATCH((CUADRO!G$5&amp;$E481),'Hoja de Trabajo para listado'!$CD$151:$DC$151,0)),0)</f>
        <v>0</v>
      </c>
      <c r="H481" s="243">
        <f ca="1">+IFERROR(INDEX('Hoja de Trabajo para listado'!$A$155:$Z$1048576,MATCH($A481,'Hoja de Trabajo para listado'!$A$155:$A$1048576,0),MATCH((CUADRO!H$5&amp;$E481),'Hoja de Trabajo para listado'!$A$151:$Z$151,0)),0)+IFERROR(INDEX('Hoja de Trabajo para listado'!$AB$155:$BA$1048576,MATCH($A481,'Hoja de Trabajo para listado'!$AB$155:$AB$1048576,0),MATCH((CUADRO!H$5&amp;$E481),'Hoja de Trabajo para listado'!$AB$151:$BA$151,0)),0)+IFERROR(INDEX('Hoja de Trabajo para listado'!$BC$155:$CB$1048576,MATCH($A481,'Hoja de Trabajo para listado'!$BC$155:$BC$1048576,0),MATCH((CUADRO!H$5&amp;$E481),'Hoja de Trabajo para listado'!$BC$151:$CB$151,0)),0)+IFERROR(INDEX('Hoja de Trabajo para listado'!$DE$153:$DG$274,MATCH($A481,'Hoja de Trabajo para listado'!$DE$153:$DE$1048576,0),MATCH((CUADRO!H$5&amp;$E481),'Hoja de Trabajo para listado'!$DE$151:$DG$151,0)),0)+IFERROR(INDEX('Hoja de Trabajo para listado'!$CD$155:$DC$1048576,MATCH($A481,'Hoja de Trabajo para listado'!$CD$155:$CD$1048576,0),MATCH((CUADRO!H$5&amp;$E481),'Hoja de Trabajo para listado'!$CD$151:$DC$151,0)),0)</f>
        <v>0</v>
      </c>
      <c r="I481" s="243">
        <f ca="1">+IFERROR(INDEX('Hoja de Trabajo para listado'!$A$155:$Z$1048576,MATCH($A481,'Hoja de Trabajo para listado'!$A$155:$A$1048576,0),MATCH((CUADRO!I$5&amp;$E481),'Hoja de Trabajo para listado'!$A$151:$Z$151,0)),0)+IFERROR(INDEX('Hoja de Trabajo para listado'!$AB$155:$BA$1048576,MATCH($A481,'Hoja de Trabajo para listado'!$AB$155:$AB$1048576,0),MATCH((CUADRO!I$5&amp;$E481),'Hoja de Trabajo para listado'!$AB$151:$BA$151,0)),0)+IFERROR(INDEX('Hoja de Trabajo para listado'!$BC$155:$CB$1048576,MATCH($A481,'Hoja de Trabajo para listado'!$BC$155:$BC$1048576,0),MATCH((CUADRO!I$5&amp;$E481),'Hoja de Trabajo para listado'!$BC$151:$CB$151,0)),0)+IFERROR(INDEX('Hoja de Trabajo para listado'!$DE$153:$DG$274,MATCH($A481,'Hoja de Trabajo para listado'!$DE$153:$DE$1048576,0),MATCH((CUADRO!I$5&amp;$E481),'Hoja de Trabajo para listado'!$DE$151:$DG$151,0)),0)+IFERROR(INDEX('Hoja de Trabajo para listado'!$CD$155:$DC$1048576,MATCH($A481,'Hoja de Trabajo para listado'!$CD$155:$CD$1048576,0),MATCH((CUADRO!I$5&amp;$E481),'Hoja de Trabajo para listado'!$CD$151:$DC$151,0)),0)</f>
        <v>0</v>
      </c>
      <c r="J481" s="243">
        <f ca="1">+IFERROR(INDEX('Hoja de Trabajo para listado'!$A$155:$Z$1048576,MATCH($A481,'Hoja de Trabajo para listado'!$A$155:$A$1048576,0),MATCH((CUADRO!J$5&amp;$E481),'Hoja de Trabajo para listado'!$A$151:$Z$151,0)),0)+IFERROR(INDEX('Hoja de Trabajo para listado'!$AB$155:$BA$1048576,MATCH($A481,'Hoja de Trabajo para listado'!$AB$155:$AB$1048576,0),MATCH((CUADRO!J$5&amp;$E481),'Hoja de Trabajo para listado'!$AB$151:$BA$151,0)),0)+IFERROR(INDEX('Hoja de Trabajo para listado'!$BC$155:$CB$1048576,MATCH($A481,'Hoja de Trabajo para listado'!$BC$155:$BC$1048576,0),MATCH((CUADRO!J$5&amp;$E481),'Hoja de Trabajo para listado'!$BC$151:$CB$151,0)),0)+IFERROR(INDEX('Hoja de Trabajo para listado'!$DE$153:$DG$274,MATCH($A481,'Hoja de Trabajo para listado'!$DE$153:$DE$1048576,0),MATCH((CUADRO!J$5&amp;$E481),'Hoja de Trabajo para listado'!$DE$151:$DG$151,0)),0)+IFERROR(INDEX('Hoja de Trabajo para listado'!$CD$155:$DC$1048576,MATCH($A481,'Hoja de Trabajo para listado'!$CD$155:$CD$1048576,0),MATCH((CUADRO!J$5&amp;$E481),'Hoja de Trabajo para listado'!$CD$151:$DC$151,0)),0)</f>
        <v>0</v>
      </c>
      <c r="K481" s="243">
        <f ca="1">+IFERROR(INDEX('Hoja de Trabajo para listado'!$A$155:$Z$1048576,MATCH($A481,'Hoja de Trabajo para listado'!$A$155:$A$1048576,0),MATCH((CUADRO!K$5&amp;$E481),'Hoja de Trabajo para listado'!$A$151:$Z$151,0)),0)+IFERROR(INDEX('Hoja de Trabajo para listado'!$AB$155:$BA$1048576,MATCH($A481,'Hoja de Trabajo para listado'!$AB$155:$AB$1048576,0),MATCH((CUADRO!K$5&amp;$E481),'Hoja de Trabajo para listado'!$AB$151:$BA$151,0)),0)+IFERROR(INDEX('Hoja de Trabajo para listado'!$BC$155:$CB$1048576,MATCH($A481,'Hoja de Trabajo para listado'!$BC$155:$BC$1048576,0),MATCH((CUADRO!K$5&amp;$E481),'Hoja de Trabajo para listado'!$BC$151:$CB$151,0)),0)+IFERROR(INDEX('Hoja de Trabajo para listado'!$DE$153:$DG$274,MATCH($A481,'Hoja de Trabajo para listado'!$DE$153:$DE$1048576,0),MATCH((CUADRO!K$5&amp;$E481),'Hoja de Trabajo para listado'!$DE$151:$DG$151,0)),0)+IFERROR(INDEX('Hoja de Trabajo para listado'!$CD$155:$DC$1048576,MATCH($A481,'Hoja de Trabajo para listado'!$CD$155:$CD$1048576,0),MATCH((CUADRO!K$5&amp;$E481),'Hoja de Trabajo para listado'!$CD$151:$DC$151,0)),0)</f>
        <v>0</v>
      </c>
      <c r="L481" s="243">
        <f ca="1">+IFERROR(INDEX('Hoja de Trabajo para listado'!$A$155:$Z$1048576,MATCH($A481,'Hoja de Trabajo para listado'!$A$155:$A$1048576,0),MATCH((CUADRO!L$5&amp;$E481),'Hoja de Trabajo para listado'!$A$151:$Z$151,0)),0)+IFERROR(INDEX('Hoja de Trabajo para listado'!$AB$155:$BA$1048576,MATCH($A481,'Hoja de Trabajo para listado'!$AB$155:$AB$1048576,0),MATCH((CUADRO!L$5&amp;$E481),'Hoja de Trabajo para listado'!$AB$151:$BA$151,0)),0)+IFERROR(INDEX('Hoja de Trabajo para listado'!$BC$155:$CB$1048576,MATCH($A481,'Hoja de Trabajo para listado'!$BC$155:$BC$1048576,0),MATCH((CUADRO!L$5&amp;$E481),'Hoja de Trabajo para listado'!$BC$151:$CB$151,0)),0)+IFERROR(INDEX('Hoja de Trabajo para listado'!$DE$153:$DG$274,MATCH($A481,'Hoja de Trabajo para listado'!$DE$153:$DE$1048576,0),MATCH((CUADRO!L$5&amp;$E481),'Hoja de Trabajo para listado'!$DE$151:$DG$151,0)),0)+IFERROR(INDEX('Hoja de Trabajo para listado'!$CD$155:$DC$1048576,MATCH($A481,'Hoja de Trabajo para listado'!$CD$155:$CD$1048576,0),MATCH((CUADRO!L$5&amp;$E481),'Hoja de Trabajo para listado'!$CD$151:$DC$151,0)),0)</f>
        <v>0</v>
      </c>
      <c r="M481" s="243">
        <f ca="1">+IFERROR(INDEX('Hoja de Trabajo para listado'!$A$155:$Z$1048576,MATCH($A481,'Hoja de Trabajo para listado'!$A$155:$A$1048576,0),MATCH((CUADRO!M$5&amp;$E481),'Hoja de Trabajo para listado'!$A$151:$Z$151,0)),0)+IFERROR(INDEX('Hoja de Trabajo para listado'!$AB$155:$BA$1048576,MATCH($A481,'Hoja de Trabajo para listado'!$AB$155:$AB$1048576,0),MATCH((CUADRO!M$5&amp;$E481),'Hoja de Trabajo para listado'!$AB$151:$BA$151,0)),0)+IFERROR(INDEX('Hoja de Trabajo para listado'!$BC$155:$CB$1048576,MATCH($A481,'Hoja de Trabajo para listado'!$BC$155:$BC$1048576,0),MATCH((CUADRO!M$5&amp;$E481),'Hoja de Trabajo para listado'!$BC$151:$CB$151,0)),0)+IFERROR(INDEX('Hoja de Trabajo para listado'!$DE$153:$DG$274,MATCH($A481,'Hoja de Trabajo para listado'!$DE$153:$DE$1048576,0),MATCH((CUADRO!M$5&amp;$E481),'Hoja de Trabajo para listado'!$DE$151:$DG$151,0)),0)+IFERROR(INDEX('Hoja de Trabajo para listado'!$CD$155:$DC$1048576,MATCH($A481,'Hoja de Trabajo para listado'!$CD$155:$CD$1048576,0),MATCH((CUADRO!M$5&amp;$E481),'Hoja de Trabajo para listado'!$CD$151:$DC$151,0)),0)</f>
        <v>0</v>
      </c>
      <c r="N481" s="243">
        <f ca="1">+IFERROR(INDEX('Hoja de Trabajo para listado'!$A$155:$Z$1048576,MATCH($A481,'Hoja de Trabajo para listado'!$A$155:$A$1048576,0),MATCH((CUADRO!N$5&amp;$E481),'Hoja de Trabajo para listado'!$A$151:$Z$151,0)),0)+IFERROR(INDEX('Hoja de Trabajo para listado'!$AB$155:$BA$1048576,MATCH($A481,'Hoja de Trabajo para listado'!$AB$155:$AB$1048576,0),MATCH((CUADRO!N$5&amp;$E481),'Hoja de Trabajo para listado'!$AB$151:$BA$151,0)),0)+IFERROR(INDEX('Hoja de Trabajo para listado'!$BC$155:$CB$1048576,MATCH($A481,'Hoja de Trabajo para listado'!$BC$155:$BC$1048576,0),MATCH((CUADRO!N$5&amp;$E481),'Hoja de Trabajo para listado'!$BC$151:$CB$151,0)),0)+IFERROR(INDEX('Hoja de Trabajo para listado'!$DE$153:$DG$274,MATCH($A481,'Hoja de Trabajo para listado'!$DE$153:$DE$1048576,0),MATCH((CUADRO!N$5&amp;$E481),'Hoja de Trabajo para listado'!$DE$151:$DG$151,0)),0)+IFERROR(INDEX('Hoja de Trabajo para listado'!$CD$155:$DC$1048576,MATCH($A481,'Hoja de Trabajo para listado'!$CD$155:$CD$1048576,0),MATCH((CUADRO!N$5&amp;$E481),'Hoja de Trabajo para listado'!$CD$151:$DC$151,0)),0)</f>
        <v>0</v>
      </c>
      <c r="O481" s="243">
        <f ca="1">+IFERROR(INDEX('Hoja de Trabajo para listado'!$A$155:$Z$1048576,MATCH($A481,'Hoja de Trabajo para listado'!$A$155:$A$1048576,0),MATCH((CUADRO!O$5&amp;$E481),'Hoja de Trabajo para listado'!$A$151:$Z$151,0)),0)+IFERROR(INDEX('Hoja de Trabajo para listado'!$AB$155:$BA$1048576,MATCH($A481,'Hoja de Trabajo para listado'!$AB$155:$AB$1048576,0),MATCH((CUADRO!O$5&amp;$E481),'Hoja de Trabajo para listado'!$AB$151:$BA$151,0)),0)+IFERROR(INDEX('Hoja de Trabajo para listado'!$BC$155:$CB$1048576,MATCH($A481,'Hoja de Trabajo para listado'!$BC$155:$BC$1048576,0),MATCH((CUADRO!O$5&amp;$E481),'Hoja de Trabajo para listado'!$BC$151:$CB$151,0)),0)+IFERROR(INDEX('Hoja de Trabajo para listado'!$DE$153:$DG$274,MATCH($A481,'Hoja de Trabajo para listado'!$DE$153:$DE$1048576,0),MATCH((CUADRO!O$5&amp;$E481),'Hoja de Trabajo para listado'!$DE$151:$DG$151,0)),0)+IFERROR(INDEX('Hoja de Trabajo para listado'!$CD$155:$DC$1048576,MATCH($A481,'Hoja de Trabajo para listado'!$CD$155:$CD$1048576,0),MATCH((CUADRO!O$5&amp;$E481),'Hoja de Trabajo para listado'!$CD$151:$DC$151,0)),0)</f>
        <v>0</v>
      </c>
      <c r="P481" s="243">
        <f ca="1">+IFERROR(INDEX('Hoja de Trabajo para listado'!$A$155:$Z$1048576,MATCH($A481,'Hoja de Trabajo para listado'!$A$155:$A$1048576,0),MATCH((CUADRO!P$5&amp;$E481),'Hoja de Trabajo para listado'!$A$151:$Z$151,0)),0)+IFERROR(INDEX('Hoja de Trabajo para listado'!$AB$155:$BA$1048576,MATCH($A481,'Hoja de Trabajo para listado'!$AB$155:$AB$1048576,0),MATCH((CUADRO!P$5&amp;$E481),'Hoja de Trabajo para listado'!$AB$151:$BA$151,0)),0)+IFERROR(INDEX('Hoja de Trabajo para listado'!$BC$155:$CB$1048576,MATCH($A481,'Hoja de Trabajo para listado'!$BC$155:$BC$1048576,0),MATCH((CUADRO!P$5&amp;$E481),'Hoja de Trabajo para listado'!$BC$151:$CB$151,0)),0)+IFERROR(INDEX('Hoja de Trabajo para listado'!$DE$153:$DG$274,MATCH($A481,'Hoja de Trabajo para listado'!$DE$153:$DE$1048576,0),MATCH((CUADRO!P$5&amp;$E481),'Hoja de Trabajo para listado'!$DE$151:$DG$151,0)),0)+IFERROR(INDEX('Hoja de Trabajo para listado'!$CD$155:$DC$1048576,MATCH($A481,'Hoja de Trabajo para listado'!$CD$155:$CD$1048576,0),MATCH((CUADRO!P$5&amp;$E481),'Hoja de Trabajo para listado'!$CD$151:$DC$151,0)),0)</f>
        <v>0</v>
      </c>
      <c r="Q481" s="243">
        <f ca="1">+IFERROR(INDEX('Hoja de Trabajo para listado'!$A$155:$Z$1048576,MATCH($A481,'Hoja de Trabajo para listado'!$A$155:$A$1048576,0),MATCH((CUADRO!Q$5&amp;$E481),'Hoja de Trabajo para listado'!$A$151:$Z$151,0)),0)+IFERROR(INDEX('Hoja de Trabajo para listado'!$AB$155:$BA$1048576,MATCH($A481,'Hoja de Trabajo para listado'!$AB$155:$AB$1048576,0),MATCH((CUADRO!Q$5&amp;$E481),'Hoja de Trabajo para listado'!$AB$151:$BA$151,0)),0)+IFERROR(INDEX('Hoja de Trabajo para listado'!$BC$155:$CB$1048576,MATCH($A481,'Hoja de Trabajo para listado'!$BC$155:$BC$1048576,0),MATCH((CUADRO!Q$5&amp;$E481),'Hoja de Trabajo para listado'!$BC$151:$CB$151,0)),0)+IFERROR(INDEX('Hoja de Trabajo para listado'!$DE$153:$DG$274,MATCH($A481,'Hoja de Trabajo para listado'!$DE$153:$DE$1048576,0),MATCH((CUADRO!Q$5&amp;$E481),'Hoja de Trabajo para listado'!$DE$151:$DG$151,0)),0)+IFERROR(INDEX('Hoja de Trabajo para listado'!$CD$155:$DC$1048576,MATCH($A481,'Hoja de Trabajo para listado'!$CD$155:$CD$1048576,0),MATCH((CUADRO!Q$5&amp;$E481),'Hoja de Trabajo para listado'!$CD$151:$DC$151,0)),0)</f>
        <v>0</v>
      </c>
      <c r="R481" s="243">
        <f t="shared" ca="1" si="17"/>
        <v>0</v>
      </c>
      <c r="S481" s="249">
        <f ca="1">+R480+R481</f>
        <v>0</v>
      </c>
      <c r="T481" s="243">
        <f ca="1">+S481</f>
        <v>0</v>
      </c>
      <c r="U481" s="242">
        <f t="shared" si="18"/>
        <v>2</v>
      </c>
      <c r="V481" s="333" t="str">
        <f>+VLOOKUP(A481,bd_lista!$A$3:$E$590,5,FALSE)</f>
        <v>Gobiernos Autonomos Municipales</v>
      </c>
      <c r="W481" s="392"/>
      <c r="X481" s="242">
        <f>+VLOOKUP(A481,[4]Sheet1!$A$13:$D$744,4,FALSE)</f>
        <v>0</v>
      </c>
      <c r="Y481" s="242" t="e">
        <f>+VLOOKUP(X481,bd_lista!$A$3:$C$590,3,FALSE)</f>
        <v>#N/A</v>
      </c>
      <c r="Z481" s="292"/>
      <c r="AA481" s="293"/>
    </row>
    <row r="482" spans="1:27" customFormat="1" ht="15" hidden="1" customHeight="1">
      <c r="A482" s="32">
        <v>1123</v>
      </c>
      <c r="B482" s="387">
        <f>+A482</f>
        <v>1123</v>
      </c>
      <c r="C482" s="247" t="str">
        <f>+VLOOKUP(A482,bd_lista!$A$3:$C$590,3,FALSE)</f>
        <v>Gobierno Autónomo Municipal de Camataqui (Villa Abecia)</v>
      </c>
      <c r="D482" s="389" t="str">
        <f>+C482</f>
        <v>Gobierno Autónomo Municipal de Camataqui (Villa Abecia)</v>
      </c>
      <c r="E482" s="242" t="s">
        <v>1304</v>
      </c>
      <c r="F482" s="243">
        <f ca="1">+IFERROR(INDEX('Hoja de Trabajo para listado'!$A$155:$Z$1048576,MATCH($A482,'Hoja de Trabajo para listado'!$A$155:$A$1048576,0),MATCH((CUADRO!F$5&amp;$E482),'Hoja de Trabajo para listado'!$A$151:$Z$151,0)),0)+IFERROR(INDEX('Hoja de Trabajo para listado'!$AB$155:$BA$1048576,MATCH($A482,'Hoja de Trabajo para listado'!$AB$155:$AB$1048576,0),MATCH((CUADRO!F$5&amp;$E482),'Hoja de Trabajo para listado'!$AB$151:$BA$151,0)),0)+IFERROR(INDEX('Hoja de Trabajo para listado'!$BC$155:$CB$1048576,MATCH($A482,'Hoja de Trabajo para listado'!$BC$155:$BC$1048576,0),MATCH((CUADRO!F$5&amp;$E482),'Hoja de Trabajo para listado'!$BC$151:$CB$151,0)),0)+IFERROR(INDEX('Hoja de Trabajo para listado'!$DE$153:$DG$274,MATCH($A482,'Hoja de Trabajo para listado'!$DE$153:$DE$1048576,0),MATCH((CUADRO!F$5&amp;$E482),'Hoja de Trabajo para listado'!$DE$151:$DG$151,0)),0)+IFERROR(INDEX('Hoja de Trabajo para listado'!$CD$155:$DC$1048576,MATCH($A482,'Hoja de Trabajo para listado'!$CD$155:$CD$1048576,0),MATCH((CUADRO!F$5&amp;$E482),'Hoja de Trabajo para listado'!$CD$151:$DC$151,0)),0)</f>
        <v>0</v>
      </c>
      <c r="G482" s="243">
        <f ca="1">+IFERROR(INDEX('Hoja de Trabajo para listado'!$A$155:$Z$1048576,MATCH($A482,'Hoja de Trabajo para listado'!$A$155:$A$1048576,0),MATCH((CUADRO!G$5&amp;$E482),'Hoja de Trabajo para listado'!$A$151:$Z$151,0)),0)+IFERROR(INDEX('Hoja de Trabajo para listado'!$AB$155:$BA$1048576,MATCH($A482,'Hoja de Trabajo para listado'!$AB$155:$AB$1048576,0),MATCH((CUADRO!G$5&amp;$E482),'Hoja de Trabajo para listado'!$AB$151:$BA$151,0)),0)+IFERROR(INDEX('Hoja de Trabajo para listado'!$BC$155:$CB$1048576,MATCH($A482,'Hoja de Trabajo para listado'!$BC$155:$BC$1048576,0),MATCH((CUADRO!G$5&amp;$E482),'Hoja de Trabajo para listado'!$BC$151:$CB$151,0)),0)+IFERROR(INDEX('Hoja de Trabajo para listado'!$DE$153:$DG$274,MATCH($A482,'Hoja de Trabajo para listado'!$DE$153:$DE$1048576,0),MATCH((CUADRO!G$5&amp;$E482),'Hoja de Trabajo para listado'!$DE$151:$DG$151,0)),0)+IFERROR(INDEX('Hoja de Trabajo para listado'!$CD$155:$DC$1048576,MATCH($A482,'Hoja de Trabajo para listado'!$CD$155:$CD$1048576,0),MATCH((CUADRO!G$5&amp;$E482),'Hoja de Trabajo para listado'!$CD$151:$DC$151,0)),0)</f>
        <v>0</v>
      </c>
      <c r="H482" s="243">
        <f ca="1">+IFERROR(INDEX('Hoja de Trabajo para listado'!$A$155:$Z$1048576,MATCH($A482,'Hoja de Trabajo para listado'!$A$155:$A$1048576,0),MATCH((CUADRO!H$5&amp;$E482),'Hoja de Trabajo para listado'!$A$151:$Z$151,0)),0)+IFERROR(INDEX('Hoja de Trabajo para listado'!$AB$155:$BA$1048576,MATCH($A482,'Hoja de Trabajo para listado'!$AB$155:$AB$1048576,0),MATCH((CUADRO!H$5&amp;$E482),'Hoja de Trabajo para listado'!$AB$151:$BA$151,0)),0)+IFERROR(INDEX('Hoja de Trabajo para listado'!$BC$155:$CB$1048576,MATCH($A482,'Hoja de Trabajo para listado'!$BC$155:$BC$1048576,0),MATCH((CUADRO!H$5&amp;$E482),'Hoja de Trabajo para listado'!$BC$151:$CB$151,0)),0)+IFERROR(INDEX('Hoja de Trabajo para listado'!$DE$153:$DG$274,MATCH($A482,'Hoja de Trabajo para listado'!$DE$153:$DE$1048576,0),MATCH((CUADRO!H$5&amp;$E482),'Hoja de Trabajo para listado'!$DE$151:$DG$151,0)),0)+IFERROR(INDEX('Hoja de Trabajo para listado'!$CD$155:$DC$1048576,MATCH($A482,'Hoja de Trabajo para listado'!$CD$155:$CD$1048576,0),MATCH((CUADRO!H$5&amp;$E482),'Hoja de Trabajo para listado'!$CD$151:$DC$151,0)),0)</f>
        <v>0</v>
      </c>
      <c r="I482" s="243">
        <f ca="1">+IFERROR(INDEX('Hoja de Trabajo para listado'!$A$155:$Z$1048576,MATCH($A482,'Hoja de Trabajo para listado'!$A$155:$A$1048576,0),MATCH((CUADRO!I$5&amp;$E482),'Hoja de Trabajo para listado'!$A$151:$Z$151,0)),0)+IFERROR(INDEX('Hoja de Trabajo para listado'!$AB$155:$BA$1048576,MATCH($A482,'Hoja de Trabajo para listado'!$AB$155:$AB$1048576,0),MATCH((CUADRO!I$5&amp;$E482),'Hoja de Trabajo para listado'!$AB$151:$BA$151,0)),0)+IFERROR(INDEX('Hoja de Trabajo para listado'!$BC$155:$CB$1048576,MATCH($A482,'Hoja de Trabajo para listado'!$BC$155:$BC$1048576,0),MATCH((CUADRO!I$5&amp;$E482),'Hoja de Trabajo para listado'!$BC$151:$CB$151,0)),0)+IFERROR(INDEX('Hoja de Trabajo para listado'!$DE$153:$DG$274,MATCH($A482,'Hoja de Trabajo para listado'!$DE$153:$DE$1048576,0),MATCH((CUADRO!I$5&amp;$E482),'Hoja de Trabajo para listado'!$DE$151:$DG$151,0)),0)+IFERROR(INDEX('Hoja de Trabajo para listado'!$CD$155:$DC$1048576,MATCH($A482,'Hoja de Trabajo para listado'!$CD$155:$CD$1048576,0),MATCH((CUADRO!I$5&amp;$E482),'Hoja de Trabajo para listado'!$CD$151:$DC$151,0)),0)</f>
        <v>0</v>
      </c>
      <c r="J482" s="243">
        <f ca="1">+IFERROR(INDEX('Hoja de Trabajo para listado'!$A$155:$Z$1048576,MATCH($A482,'Hoja de Trabajo para listado'!$A$155:$A$1048576,0),MATCH((CUADRO!J$5&amp;$E482),'Hoja de Trabajo para listado'!$A$151:$Z$151,0)),0)+IFERROR(INDEX('Hoja de Trabajo para listado'!$AB$155:$BA$1048576,MATCH($A482,'Hoja de Trabajo para listado'!$AB$155:$AB$1048576,0),MATCH((CUADRO!J$5&amp;$E482),'Hoja de Trabajo para listado'!$AB$151:$BA$151,0)),0)+IFERROR(INDEX('Hoja de Trabajo para listado'!$BC$155:$CB$1048576,MATCH($A482,'Hoja de Trabajo para listado'!$BC$155:$BC$1048576,0),MATCH((CUADRO!J$5&amp;$E482),'Hoja de Trabajo para listado'!$BC$151:$CB$151,0)),0)+IFERROR(INDEX('Hoja de Trabajo para listado'!$DE$153:$DG$274,MATCH($A482,'Hoja de Trabajo para listado'!$DE$153:$DE$1048576,0),MATCH((CUADRO!J$5&amp;$E482),'Hoja de Trabajo para listado'!$DE$151:$DG$151,0)),0)+IFERROR(INDEX('Hoja de Trabajo para listado'!$CD$155:$DC$1048576,MATCH($A482,'Hoja de Trabajo para listado'!$CD$155:$CD$1048576,0),MATCH((CUADRO!J$5&amp;$E482),'Hoja de Trabajo para listado'!$CD$151:$DC$151,0)),0)</f>
        <v>0</v>
      </c>
      <c r="K482" s="243">
        <f ca="1">+IFERROR(INDEX('Hoja de Trabajo para listado'!$A$155:$Z$1048576,MATCH($A482,'Hoja de Trabajo para listado'!$A$155:$A$1048576,0),MATCH((CUADRO!K$5&amp;$E482),'Hoja de Trabajo para listado'!$A$151:$Z$151,0)),0)+IFERROR(INDEX('Hoja de Trabajo para listado'!$AB$155:$BA$1048576,MATCH($A482,'Hoja de Trabajo para listado'!$AB$155:$AB$1048576,0),MATCH((CUADRO!K$5&amp;$E482),'Hoja de Trabajo para listado'!$AB$151:$BA$151,0)),0)+IFERROR(INDEX('Hoja de Trabajo para listado'!$BC$155:$CB$1048576,MATCH($A482,'Hoja de Trabajo para listado'!$BC$155:$BC$1048576,0),MATCH((CUADRO!K$5&amp;$E482),'Hoja de Trabajo para listado'!$BC$151:$CB$151,0)),0)+IFERROR(INDEX('Hoja de Trabajo para listado'!$DE$153:$DG$274,MATCH($A482,'Hoja de Trabajo para listado'!$DE$153:$DE$1048576,0),MATCH((CUADRO!K$5&amp;$E482),'Hoja de Trabajo para listado'!$DE$151:$DG$151,0)),0)+IFERROR(INDEX('Hoja de Trabajo para listado'!$CD$155:$DC$1048576,MATCH($A482,'Hoja de Trabajo para listado'!$CD$155:$CD$1048576,0),MATCH((CUADRO!K$5&amp;$E482),'Hoja de Trabajo para listado'!$CD$151:$DC$151,0)),0)</f>
        <v>0</v>
      </c>
      <c r="L482" s="243">
        <f ca="1">+IFERROR(INDEX('Hoja de Trabajo para listado'!$A$155:$Z$1048576,MATCH($A482,'Hoja de Trabajo para listado'!$A$155:$A$1048576,0),MATCH((CUADRO!L$5&amp;$E482),'Hoja de Trabajo para listado'!$A$151:$Z$151,0)),0)+IFERROR(INDEX('Hoja de Trabajo para listado'!$AB$155:$BA$1048576,MATCH($A482,'Hoja de Trabajo para listado'!$AB$155:$AB$1048576,0),MATCH((CUADRO!L$5&amp;$E482),'Hoja de Trabajo para listado'!$AB$151:$BA$151,0)),0)+IFERROR(INDEX('Hoja de Trabajo para listado'!$BC$155:$CB$1048576,MATCH($A482,'Hoja de Trabajo para listado'!$BC$155:$BC$1048576,0),MATCH((CUADRO!L$5&amp;$E482),'Hoja de Trabajo para listado'!$BC$151:$CB$151,0)),0)+IFERROR(INDEX('Hoja de Trabajo para listado'!$DE$153:$DG$274,MATCH($A482,'Hoja de Trabajo para listado'!$DE$153:$DE$1048576,0),MATCH((CUADRO!L$5&amp;$E482),'Hoja de Trabajo para listado'!$DE$151:$DG$151,0)),0)+IFERROR(INDEX('Hoja de Trabajo para listado'!$CD$155:$DC$1048576,MATCH($A482,'Hoja de Trabajo para listado'!$CD$155:$CD$1048576,0),MATCH((CUADRO!L$5&amp;$E482),'Hoja de Trabajo para listado'!$CD$151:$DC$151,0)),0)</f>
        <v>0</v>
      </c>
      <c r="M482" s="243">
        <f ca="1">+IFERROR(INDEX('Hoja de Trabajo para listado'!$A$155:$Z$1048576,MATCH($A482,'Hoja de Trabajo para listado'!$A$155:$A$1048576,0),MATCH((CUADRO!M$5&amp;$E482),'Hoja de Trabajo para listado'!$A$151:$Z$151,0)),0)+IFERROR(INDEX('Hoja de Trabajo para listado'!$AB$155:$BA$1048576,MATCH($A482,'Hoja de Trabajo para listado'!$AB$155:$AB$1048576,0),MATCH((CUADRO!M$5&amp;$E482),'Hoja de Trabajo para listado'!$AB$151:$BA$151,0)),0)+IFERROR(INDEX('Hoja de Trabajo para listado'!$BC$155:$CB$1048576,MATCH($A482,'Hoja de Trabajo para listado'!$BC$155:$BC$1048576,0),MATCH((CUADRO!M$5&amp;$E482),'Hoja de Trabajo para listado'!$BC$151:$CB$151,0)),0)+IFERROR(INDEX('Hoja de Trabajo para listado'!$DE$153:$DG$274,MATCH($A482,'Hoja de Trabajo para listado'!$DE$153:$DE$1048576,0),MATCH((CUADRO!M$5&amp;$E482),'Hoja de Trabajo para listado'!$DE$151:$DG$151,0)),0)+IFERROR(INDEX('Hoja de Trabajo para listado'!$CD$155:$DC$1048576,MATCH($A482,'Hoja de Trabajo para listado'!$CD$155:$CD$1048576,0),MATCH((CUADRO!M$5&amp;$E482),'Hoja de Trabajo para listado'!$CD$151:$DC$151,0)),0)</f>
        <v>0</v>
      </c>
      <c r="N482" s="243">
        <f ca="1">+IFERROR(INDEX('Hoja de Trabajo para listado'!$A$155:$Z$1048576,MATCH($A482,'Hoja de Trabajo para listado'!$A$155:$A$1048576,0),MATCH((CUADRO!N$5&amp;$E482),'Hoja de Trabajo para listado'!$A$151:$Z$151,0)),0)+IFERROR(INDEX('Hoja de Trabajo para listado'!$AB$155:$BA$1048576,MATCH($A482,'Hoja de Trabajo para listado'!$AB$155:$AB$1048576,0),MATCH((CUADRO!N$5&amp;$E482),'Hoja de Trabajo para listado'!$AB$151:$BA$151,0)),0)+IFERROR(INDEX('Hoja de Trabajo para listado'!$BC$155:$CB$1048576,MATCH($A482,'Hoja de Trabajo para listado'!$BC$155:$BC$1048576,0),MATCH((CUADRO!N$5&amp;$E482),'Hoja de Trabajo para listado'!$BC$151:$CB$151,0)),0)+IFERROR(INDEX('Hoja de Trabajo para listado'!$DE$153:$DG$274,MATCH($A482,'Hoja de Trabajo para listado'!$DE$153:$DE$1048576,0),MATCH((CUADRO!N$5&amp;$E482),'Hoja de Trabajo para listado'!$DE$151:$DG$151,0)),0)+IFERROR(INDEX('Hoja de Trabajo para listado'!$CD$155:$DC$1048576,MATCH($A482,'Hoja de Trabajo para listado'!$CD$155:$CD$1048576,0),MATCH((CUADRO!N$5&amp;$E482),'Hoja de Trabajo para listado'!$CD$151:$DC$151,0)),0)</f>
        <v>0</v>
      </c>
      <c r="O482" s="243">
        <f ca="1">+IFERROR(INDEX('Hoja de Trabajo para listado'!$A$155:$Z$1048576,MATCH($A482,'Hoja de Trabajo para listado'!$A$155:$A$1048576,0),MATCH((CUADRO!O$5&amp;$E482),'Hoja de Trabajo para listado'!$A$151:$Z$151,0)),0)+IFERROR(INDEX('Hoja de Trabajo para listado'!$AB$155:$BA$1048576,MATCH($A482,'Hoja de Trabajo para listado'!$AB$155:$AB$1048576,0),MATCH((CUADRO!O$5&amp;$E482),'Hoja de Trabajo para listado'!$AB$151:$BA$151,0)),0)+IFERROR(INDEX('Hoja de Trabajo para listado'!$BC$155:$CB$1048576,MATCH($A482,'Hoja de Trabajo para listado'!$BC$155:$BC$1048576,0),MATCH((CUADRO!O$5&amp;$E482),'Hoja de Trabajo para listado'!$BC$151:$CB$151,0)),0)+IFERROR(INDEX('Hoja de Trabajo para listado'!$DE$153:$DG$274,MATCH($A482,'Hoja de Trabajo para listado'!$DE$153:$DE$1048576,0),MATCH((CUADRO!O$5&amp;$E482),'Hoja de Trabajo para listado'!$DE$151:$DG$151,0)),0)+IFERROR(INDEX('Hoja de Trabajo para listado'!$CD$155:$DC$1048576,MATCH($A482,'Hoja de Trabajo para listado'!$CD$155:$CD$1048576,0),MATCH((CUADRO!O$5&amp;$E482),'Hoja de Trabajo para listado'!$CD$151:$DC$151,0)),0)</f>
        <v>0</v>
      </c>
      <c r="P482" s="243">
        <f ca="1">+IFERROR(INDEX('Hoja de Trabajo para listado'!$A$155:$Z$1048576,MATCH($A482,'Hoja de Trabajo para listado'!$A$155:$A$1048576,0),MATCH((CUADRO!P$5&amp;$E482),'Hoja de Trabajo para listado'!$A$151:$Z$151,0)),0)+IFERROR(INDEX('Hoja de Trabajo para listado'!$AB$155:$BA$1048576,MATCH($A482,'Hoja de Trabajo para listado'!$AB$155:$AB$1048576,0),MATCH((CUADRO!P$5&amp;$E482),'Hoja de Trabajo para listado'!$AB$151:$BA$151,0)),0)+IFERROR(INDEX('Hoja de Trabajo para listado'!$BC$155:$CB$1048576,MATCH($A482,'Hoja de Trabajo para listado'!$BC$155:$BC$1048576,0),MATCH((CUADRO!P$5&amp;$E482),'Hoja de Trabajo para listado'!$BC$151:$CB$151,0)),0)+IFERROR(INDEX('Hoja de Trabajo para listado'!$DE$153:$DG$274,MATCH($A482,'Hoja de Trabajo para listado'!$DE$153:$DE$1048576,0),MATCH((CUADRO!P$5&amp;$E482),'Hoja de Trabajo para listado'!$DE$151:$DG$151,0)),0)+IFERROR(INDEX('Hoja de Trabajo para listado'!$CD$155:$DC$1048576,MATCH($A482,'Hoja de Trabajo para listado'!$CD$155:$CD$1048576,0),MATCH((CUADRO!P$5&amp;$E482),'Hoja de Trabajo para listado'!$CD$151:$DC$151,0)),0)</f>
        <v>0</v>
      </c>
      <c r="Q482" s="243">
        <f ca="1">+IFERROR(INDEX('Hoja de Trabajo para listado'!$A$155:$Z$1048576,MATCH($A482,'Hoja de Trabajo para listado'!$A$155:$A$1048576,0),MATCH((CUADRO!Q$5&amp;$E482),'Hoja de Trabajo para listado'!$A$151:$Z$151,0)),0)+IFERROR(INDEX('Hoja de Trabajo para listado'!$AB$155:$BA$1048576,MATCH($A482,'Hoja de Trabajo para listado'!$AB$155:$AB$1048576,0),MATCH((CUADRO!Q$5&amp;$E482),'Hoja de Trabajo para listado'!$AB$151:$BA$151,0)),0)+IFERROR(INDEX('Hoja de Trabajo para listado'!$BC$155:$CB$1048576,MATCH($A482,'Hoja de Trabajo para listado'!$BC$155:$BC$1048576,0),MATCH((CUADRO!Q$5&amp;$E482),'Hoja de Trabajo para listado'!$BC$151:$CB$151,0)),0)+IFERROR(INDEX('Hoja de Trabajo para listado'!$DE$153:$DG$274,MATCH($A482,'Hoja de Trabajo para listado'!$DE$153:$DE$1048576,0),MATCH((CUADRO!Q$5&amp;$E482),'Hoja de Trabajo para listado'!$DE$151:$DG$151,0)),0)+IFERROR(INDEX('Hoja de Trabajo para listado'!$CD$155:$DC$1048576,MATCH($A482,'Hoja de Trabajo para listado'!$CD$155:$CD$1048576,0),MATCH((CUADRO!Q$5&amp;$E482),'Hoja de Trabajo para listado'!$CD$151:$DC$151,0)),0)</f>
        <v>0</v>
      </c>
      <c r="R482" s="243">
        <f t="shared" ca="1" si="17"/>
        <v>0</v>
      </c>
      <c r="S482" s="249"/>
      <c r="T482" s="243">
        <f ca="1">+T483</f>
        <v>0</v>
      </c>
      <c r="U482" s="242">
        <f t="shared" si="18"/>
        <v>1</v>
      </c>
      <c r="V482" s="333" t="str">
        <f>+VLOOKUP(A482,bd_lista!$A$3:$E$590,5,FALSE)</f>
        <v>Gobiernos Autonomos Municipales</v>
      </c>
      <c r="W482" s="391" t="str">
        <f>+V482</f>
        <v>Gobiernos Autonomos Municipales</v>
      </c>
      <c r="X482" s="242">
        <f>+VLOOKUP(A482,[4]Sheet1!$A$13:$D$744,4,FALSE)</f>
        <v>0</v>
      </c>
      <c r="Y482" s="242" t="e">
        <f>+VLOOKUP(X482,bd_lista!$A$3:$C$590,3,FALSE)</f>
        <v>#N/A</v>
      </c>
      <c r="Z482" s="294">
        <f>+X482</f>
        <v>0</v>
      </c>
      <c r="AA482" s="295" t="e">
        <f>+Y482</f>
        <v>#N/A</v>
      </c>
    </row>
    <row r="483" spans="1:27" customFormat="1" ht="15" hidden="1" customHeight="1">
      <c r="A483" s="32">
        <v>1123</v>
      </c>
      <c r="B483" s="388"/>
      <c r="C483" s="247" t="str">
        <f>+VLOOKUP(A483,bd_lista!$A$3:$C$590,3,FALSE)</f>
        <v>Gobierno Autónomo Municipal de Camataqui (Villa Abecia)</v>
      </c>
      <c r="D483" s="390"/>
      <c r="E483" s="244" t="s">
        <v>1305</v>
      </c>
      <c r="F483" s="243">
        <f ca="1">+IFERROR(INDEX('Hoja de Trabajo para listado'!$A$155:$Z$1048576,MATCH($A483,'Hoja de Trabajo para listado'!$A$155:$A$1048576,0),MATCH((CUADRO!F$5&amp;$E483),'Hoja de Trabajo para listado'!$A$151:$Z$151,0)),0)+IFERROR(INDEX('Hoja de Trabajo para listado'!$AB$155:$BA$1048576,MATCH($A483,'Hoja de Trabajo para listado'!$AB$155:$AB$1048576,0),MATCH((CUADRO!F$5&amp;$E483),'Hoja de Trabajo para listado'!$AB$151:$BA$151,0)),0)+IFERROR(INDEX('Hoja de Trabajo para listado'!$BC$155:$CB$1048576,MATCH($A483,'Hoja de Trabajo para listado'!$BC$155:$BC$1048576,0),MATCH((CUADRO!F$5&amp;$E483),'Hoja de Trabajo para listado'!$BC$151:$CB$151,0)),0)+IFERROR(INDEX('Hoja de Trabajo para listado'!$DE$153:$DG$274,MATCH($A483,'Hoja de Trabajo para listado'!$DE$153:$DE$1048576,0),MATCH((CUADRO!F$5&amp;$E483),'Hoja de Trabajo para listado'!$DE$151:$DG$151,0)),0)+IFERROR(INDEX('Hoja de Trabajo para listado'!$CD$155:$DC$1048576,MATCH($A483,'Hoja de Trabajo para listado'!$CD$155:$CD$1048576,0),MATCH((CUADRO!F$5&amp;$E483),'Hoja de Trabajo para listado'!$CD$151:$DC$151,0)),0)</f>
        <v>0</v>
      </c>
      <c r="G483" s="243">
        <f ca="1">+IFERROR(INDEX('Hoja de Trabajo para listado'!$A$155:$Z$1048576,MATCH($A483,'Hoja de Trabajo para listado'!$A$155:$A$1048576,0),MATCH((CUADRO!G$5&amp;$E483),'Hoja de Trabajo para listado'!$A$151:$Z$151,0)),0)+IFERROR(INDEX('Hoja de Trabajo para listado'!$AB$155:$BA$1048576,MATCH($A483,'Hoja de Trabajo para listado'!$AB$155:$AB$1048576,0),MATCH((CUADRO!G$5&amp;$E483),'Hoja de Trabajo para listado'!$AB$151:$BA$151,0)),0)+IFERROR(INDEX('Hoja de Trabajo para listado'!$BC$155:$CB$1048576,MATCH($A483,'Hoja de Trabajo para listado'!$BC$155:$BC$1048576,0),MATCH((CUADRO!G$5&amp;$E483),'Hoja de Trabajo para listado'!$BC$151:$CB$151,0)),0)+IFERROR(INDEX('Hoja de Trabajo para listado'!$DE$153:$DG$274,MATCH($A483,'Hoja de Trabajo para listado'!$DE$153:$DE$1048576,0),MATCH((CUADRO!G$5&amp;$E483),'Hoja de Trabajo para listado'!$DE$151:$DG$151,0)),0)+IFERROR(INDEX('Hoja de Trabajo para listado'!$CD$155:$DC$1048576,MATCH($A483,'Hoja de Trabajo para listado'!$CD$155:$CD$1048576,0),MATCH((CUADRO!G$5&amp;$E483),'Hoja de Trabajo para listado'!$CD$151:$DC$151,0)),0)</f>
        <v>0</v>
      </c>
      <c r="H483" s="243">
        <f ca="1">+IFERROR(INDEX('Hoja de Trabajo para listado'!$A$155:$Z$1048576,MATCH($A483,'Hoja de Trabajo para listado'!$A$155:$A$1048576,0),MATCH((CUADRO!H$5&amp;$E483),'Hoja de Trabajo para listado'!$A$151:$Z$151,0)),0)+IFERROR(INDEX('Hoja de Trabajo para listado'!$AB$155:$BA$1048576,MATCH($A483,'Hoja de Trabajo para listado'!$AB$155:$AB$1048576,0),MATCH((CUADRO!H$5&amp;$E483),'Hoja de Trabajo para listado'!$AB$151:$BA$151,0)),0)+IFERROR(INDEX('Hoja de Trabajo para listado'!$BC$155:$CB$1048576,MATCH($A483,'Hoja de Trabajo para listado'!$BC$155:$BC$1048576,0),MATCH((CUADRO!H$5&amp;$E483),'Hoja de Trabajo para listado'!$BC$151:$CB$151,0)),0)+IFERROR(INDEX('Hoja de Trabajo para listado'!$DE$153:$DG$274,MATCH($A483,'Hoja de Trabajo para listado'!$DE$153:$DE$1048576,0),MATCH((CUADRO!H$5&amp;$E483),'Hoja de Trabajo para listado'!$DE$151:$DG$151,0)),0)+IFERROR(INDEX('Hoja de Trabajo para listado'!$CD$155:$DC$1048576,MATCH($A483,'Hoja de Trabajo para listado'!$CD$155:$CD$1048576,0),MATCH((CUADRO!H$5&amp;$E483),'Hoja de Trabajo para listado'!$CD$151:$DC$151,0)),0)</f>
        <v>0</v>
      </c>
      <c r="I483" s="243">
        <f ca="1">+IFERROR(INDEX('Hoja de Trabajo para listado'!$A$155:$Z$1048576,MATCH($A483,'Hoja de Trabajo para listado'!$A$155:$A$1048576,0),MATCH((CUADRO!I$5&amp;$E483),'Hoja de Trabajo para listado'!$A$151:$Z$151,0)),0)+IFERROR(INDEX('Hoja de Trabajo para listado'!$AB$155:$BA$1048576,MATCH($A483,'Hoja de Trabajo para listado'!$AB$155:$AB$1048576,0),MATCH((CUADRO!I$5&amp;$E483),'Hoja de Trabajo para listado'!$AB$151:$BA$151,0)),0)+IFERROR(INDEX('Hoja de Trabajo para listado'!$BC$155:$CB$1048576,MATCH($A483,'Hoja de Trabajo para listado'!$BC$155:$BC$1048576,0),MATCH((CUADRO!I$5&amp;$E483),'Hoja de Trabajo para listado'!$BC$151:$CB$151,0)),0)+IFERROR(INDEX('Hoja de Trabajo para listado'!$DE$153:$DG$274,MATCH($A483,'Hoja de Trabajo para listado'!$DE$153:$DE$1048576,0),MATCH((CUADRO!I$5&amp;$E483),'Hoja de Trabajo para listado'!$DE$151:$DG$151,0)),0)+IFERROR(INDEX('Hoja de Trabajo para listado'!$CD$155:$DC$1048576,MATCH($A483,'Hoja de Trabajo para listado'!$CD$155:$CD$1048576,0),MATCH((CUADRO!I$5&amp;$E483),'Hoja de Trabajo para listado'!$CD$151:$DC$151,0)),0)</f>
        <v>0</v>
      </c>
      <c r="J483" s="243">
        <f ca="1">+IFERROR(INDEX('Hoja de Trabajo para listado'!$A$155:$Z$1048576,MATCH($A483,'Hoja de Trabajo para listado'!$A$155:$A$1048576,0),MATCH((CUADRO!J$5&amp;$E483),'Hoja de Trabajo para listado'!$A$151:$Z$151,0)),0)+IFERROR(INDEX('Hoja de Trabajo para listado'!$AB$155:$BA$1048576,MATCH($A483,'Hoja de Trabajo para listado'!$AB$155:$AB$1048576,0),MATCH((CUADRO!J$5&amp;$E483),'Hoja de Trabajo para listado'!$AB$151:$BA$151,0)),0)+IFERROR(INDEX('Hoja de Trabajo para listado'!$BC$155:$CB$1048576,MATCH($A483,'Hoja de Trabajo para listado'!$BC$155:$BC$1048576,0),MATCH((CUADRO!J$5&amp;$E483),'Hoja de Trabajo para listado'!$BC$151:$CB$151,0)),0)+IFERROR(INDEX('Hoja de Trabajo para listado'!$DE$153:$DG$274,MATCH($A483,'Hoja de Trabajo para listado'!$DE$153:$DE$1048576,0),MATCH((CUADRO!J$5&amp;$E483),'Hoja de Trabajo para listado'!$DE$151:$DG$151,0)),0)+IFERROR(INDEX('Hoja de Trabajo para listado'!$CD$155:$DC$1048576,MATCH($A483,'Hoja de Trabajo para listado'!$CD$155:$CD$1048576,0),MATCH((CUADRO!J$5&amp;$E483),'Hoja de Trabajo para listado'!$CD$151:$DC$151,0)),0)</f>
        <v>0</v>
      </c>
      <c r="K483" s="243">
        <f ca="1">+IFERROR(INDEX('Hoja de Trabajo para listado'!$A$155:$Z$1048576,MATCH($A483,'Hoja de Trabajo para listado'!$A$155:$A$1048576,0),MATCH((CUADRO!K$5&amp;$E483),'Hoja de Trabajo para listado'!$A$151:$Z$151,0)),0)+IFERROR(INDEX('Hoja de Trabajo para listado'!$AB$155:$BA$1048576,MATCH($A483,'Hoja de Trabajo para listado'!$AB$155:$AB$1048576,0),MATCH((CUADRO!K$5&amp;$E483),'Hoja de Trabajo para listado'!$AB$151:$BA$151,0)),0)+IFERROR(INDEX('Hoja de Trabajo para listado'!$BC$155:$CB$1048576,MATCH($A483,'Hoja de Trabajo para listado'!$BC$155:$BC$1048576,0),MATCH((CUADRO!K$5&amp;$E483),'Hoja de Trabajo para listado'!$BC$151:$CB$151,0)),0)+IFERROR(INDEX('Hoja de Trabajo para listado'!$DE$153:$DG$274,MATCH($A483,'Hoja de Trabajo para listado'!$DE$153:$DE$1048576,0),MATCH((CUADRO!K$5&amp;$E483),'Hoja de Trabajo para listado'!$DE$151:$DG$151,0)),0)+IFERROR(INDEX('Hoja de Trabajo para listado'!$CD$155:$DC$1048576,MATCH($A483,'Hoja de Trabajo para listado'!$CD$155:$CD$1048576,0),MATCH((CUADRO!K$5&amp;$E483),'Hoja de Trabajo para listado'!$CD$151:$DC$151,0)),0)</f>
        <v>0</v>
      </c>
      <c r="L483" s="243">
        <f ca="1">+IFERROR(INDEX('Hoja de Trabajo para listado'!$A$155:$Z$1048576,MATCH($A483,'Hoja de Trabajo para listado'!$A$155:$A$1048576,0),MATCH((CUADRO!L$5&amp;$E483),'Hoja de Trabajo para listado'!$A$151:$Z$151,0)),0)+IFERROR(INDEX('Hoja de Trabajo para listado'!$AB$155:$BA$1048576,MATCH($A483,'Hoja de Trabajo para listado'!$AB$155:$AB$1048576,0),MATCH((CUADRO!L$5&amp;$E483),'Hoja de Trabajo para listado'!$AB$151:$BA$151,0)),0)+IFERROR(INDEX('Hoja de Trabajo para listado'!$BC$155:$CB$1048576,MATCH($A483,'Hoja de Trabajo para listado'!$BC$155:$BC$1048576,0),MATCH((CUADRO!L$5&amp;$E483),'Hoja de Trabajo para listado'!$BC$151:$CB$151,0)),0)+IFERROR(INDEX('Hoja de Trabajo para listado'!$DE$153:$DG$274,MATCH($A483,'Hoja de Trabajo para listado'!$DE$153:$DE$1048576,0),MATCH((CUADRO!L$5&amp;$E483),'Hoja de Trabajo para listado'!$DE$151:$DG$151,0)),0)+IFERROR(INDEX('Hoja de Trabajo para listado'!$CD$155:$DC$1048576,MATCH($A483,'Hoja de Trabajo para listado'!$CD$155:$CD$1048576,0),MATCH((CUADRO!L$5&amp;$E483),'Hoja de Trabajo para listado'!$CD$151:$DC$151,0)),0)</f>
        <v>0</v>
      </c>
      <c r="M483" s="243">
        <f ca="1">+IFERROR(INDEX('Hoja de Trabajo para listado'!$A$155:$Z$1048576,MATCH($A483,'Hoja de Trabajo para listado'!$A$155:$A$1048576,0),MATCH((CUADRO!M$5&amp;$E483),'Hoja de Trabajo para listado'!$A$151:$Z$151,0)),0)+IFERROR(INDEX('Hoja de Trabajo para listado'!$AB$155:$BA$1048576,MATCH($A483,'Hoja de Trabajo para listado'!$AB$155:$AB$1048576,0),MATCH((CUADRO!M$5&amp;$E483),'Hoja de Trabajo para listado'!$AB$151:$BA$151,0)),0)+IFERROR(INDEX('Hoja de Trabajo para listado'!$BC$155:$CB$1048576,MATCH($A483,'Hoja de Trabajo para listado'!$BC$155:$BC$1048576,0),MATCH((CUADRO!M$5&amp;$E483),'Hoja de Trabajo para listado'!$BC$151:$CB$151,0)),0)+IFERROR(INDEX('Hoja de Trabajo para listado'!$DE$153:$DG$274,MATCH($A483,'Hoja de Trabajo para listado'!$DE$153:$DE$1048576,0),MATCH((CUADRO!M$5&amp;$E483),'Hoja de Trabajo para listado'!$DE$151:$DG$151,0)),0)+IFERROR(INDEX('Hoja de Trabajo para listado'!$CD$155:$DC$1048576,MATCH($A483,'Hoja de Trabajo para listado'!$CD$155:$CD$1048576,0),MATCH((CUADRO!M$5&amp;$E483),'Hoja de Trabajo para listado'!$CD$151:$DC$151,0)),0)</f>
        <v>0</v>
      </c>
      <c r="N483" s="243">
        <f ca="1">+IFERROR(INDEX('Hoja de Trabajo para listado'!$A$155:$Z$1048576,MATCH($A483,'Hoja de Trabajo para listado'!$A$155:$A$1048576,0),MATCH((CUADRO!N$5&amp;$E483),'Hoja de Trabajo para listado'!$A$151:$Z$151,0)),0)+IFERROR(INDEX('Hoja de Trabajo para listado'!$AB$155:$BA$1048576,MATCH($A483,'Hoja de Trabajo para listado'!$AB$155:$AB$1048576,0),MATCH((CUADRO!N$5&amp;$E483),'Hoja de Trabajo para listado'!$AB$151:$BA$151,0)),0)+IFERROR(INDEX('Hoja de Trabajo para listado'!$BC$155:$CB$1048576,MATCH($A483,'Hoja de Trabajo para listado'!$BC$155:$BC$1048576,0),MATCH((CUADRO!N$5&amp;$E483),'Hoja de Trabajo para listado'!$BC$151:$CB$151,0)),0)+IFERROR(INDEX('Hoja de Trabajo para listado'!$DE$153:$DG$274,MATCH($A483,'Hoja de Trabajo para listado'!$DE$153:$DE$1048576,0),MATCH((CUADRO!N$5&amp;$E483),'Hoja de Trabajo para listado'!$DE$151:$DG$151,0)),0)+IFERROR(INDEX('Hoja de Trabajo para listado'!$CD$155:$DC$1048576,MATCH($A483,'Hoja de Trabajo para listado'!$CD$155:$CD$1048576,0),MATCH((CUADRO!N$5&amp;$E483),'Hoja de Trabajo para listado'!$CD$151:$DC$151,0)),0)</f>
        <v>0</v>
      </c>
      <c r="O483" s="243">
        <f ca="1">+IFERROR(INDEX('Hoja de Trabajo para listado'!$A$155:$Z$1048576,MATCH($A483,'Hoja de Trabajo para listado'!$A$155:$A$1048576,0),MATCH((CUADRO!O$5&amp;$E483),'Hoja de Trabajo para listado'!$A$151:$Z$151,0)),0)+IFERROR(INDEX('Hoja de Trabajo para listado'!$AB$155:$BA$1048576,MATCH($A483,'Hoja de Trabajo para listado'!$AB$155:$AB$1048576,0),MATCH((CUADRO!O$5&amp;$E483),'Hoja de Trabajo para listado'!$AB$151:$BA$151,0)),0)+IFERROR(INDEX('Hoja de Trabajo para listado'!$BC$155:$CB$1048576,MATCH($A483,'Hoja de Trabajo para listado'!$BC$155:$BC$1048576,0),MATCH((CUADRO!O$5&amp;$E483),'Hoja de Trabajo para listado'!$BC$151:$CB$151,0)),0)+IFERROR(INDEX('Hoja de Trabajo para listado'!$DE$153:$DG$274,MATCH($A483,'Hoja de Trabajo para listado'!$DE$153:$DE$1048576,0),MATCH((CUADRO!O$5&amp;$E483),'Hoja de Trabajo para listado'!$DE$151:$DG$151,0)),0)+IFERROR(INDEX('Hoja de Trabajo para listado'!$CD$155:$DC$1048576,MATCH($A483,'Hoja de Trabajo para listado'!$CD$155:$CD$1048576,0),MATCH((CUADRO!O$5&amp;$E483),'Hoja de Trabajo para listado'!$CD$151:$DC$151,0)),0)</f>
        <v>0</v>
      </c>
      <c r="P483" s="243">
        <f ca="1">+IFERROR(INDEX('Hoja de Trabajo para listado'!$A$155:$Z$1048576,MATCH($A483,'Hoja de Trabajo para listado'!$A$155:$A$1048576,0),MATCH((CUADRO!P$5&amp;$E483),'Hoja de Trabajo para listado'!$A$151:$Z$151,0)),0)+IFERROR(INDEX('Hoja de Trabajo para listado'!$AB$155:$BA$1048576,MATCH($A483,'Hoja de Trabajo para listado'!$AB$155:$AB$1048576,0),MATCH((CUADRO!P$5&amp;$E483),'Hoja de Trabajo para listado'!$AB$151:$BA$151,0)),0)+IFERROR(INDEX('Hoja de Trabajo para listado'!$BC$155:$CB$1048576,MATCH($A483,'Hoja de Trabajo para listado'!$BC$155:$BC$1048576,0),MATCH((CUADRO!P$5&amp;$E483),'Hoja de Trabajo para listado'!$BC$151:$CB$151,0)),0)+IFERROR(INDEX('Hoja de Trabajo para listado'!$DE$153:$DG$274,MATCH($A483,'Hoja de Trabajo para listado'!$DE$153:$DE$1048576,0),MATCH((CUADRO!P$5&amp;$E483),'Hoja de Trabajo para listado'!$DE$151:$DG$151,0)),0)+IFERROR(INDEX('Hoja de Trabajo para listado'!$CD$155:$DC$1048576,MATCH($A483,'Hoja de Trabajo para listado'!$CD$155:$CD$1048576,0),MATCH((CUADRO!P$5&amp;$E483),'Hoja de Trabajo para listado'!$CD$151:$DC$151,0)),0)</f>
        <v>0</v>
      </c>
      <c r="Q483" s="243">
        <f ca="1">+IFERROR(INDEX('Hoja de Trabajo para listado'!$A$155:$Z$1048576,MATCH($A483,'Hoja de Trabajo para listado'!$A$155:$A$1048576,0),MATCH((CUADRO!Q$5&amp;$E483),'Hoja de Trabajo para listado'!$A$151:$Z$151,0)),0)+IFERROR(INDEX('Hoja de Trabajo para listado'!$AB$155:$BA$1048576,MATCH($A483,'Hoja de Trabajo para listado'!$AB$155:$AB$1048576,0),MATCH((CUADRO!Q$5&amp;$E483),'Hoja de Trabajo para listado'!$AB$151:$BA$151,0)),0)+IFERROR(INDEX('Hoja de Trabajo para listado'!$BC$155:$CB$1048576,MATCH($A483,'Hoja de Trabajo para listado'!$BC$155:$BC$1048576,0),MATCH((CUADRO!Q$5&amp;$E483),'Hoja de Trabajo para listado'!$BC$151:$CB$151,0)),0)+IFERROR(INDEX('Hoja de Trabajo para listado'!$DE$153:$DG$274,MATCH($A483,'Hoja de Trabajo para listado'!$DE$153:$DE$1048576,0),MATCH((CUADRO!Q$5&amp;$E483),'Hoja de Trabajo para listado'!$DE$151:$DG$151,0)),0)+IFERROR(INDEX('Hoja de Trabajo para listado'!$CD$155:$DC$1048576,MATCH($A483,'Hoja de Trabajo para listado'!$CD$155:$CD$1048576,0),MATCH((CUADRO!Q$5&amp;$E483),'Hoja de Trabajo para listado'!$CD$151:$DC$151,0)),0)</f>
        <v>0</v>
      </c>
      <c r="R483" s="243">
        <f t="shared" ca="1" si="17"/>
        <v>0</v>
      </c>
      <c r="S483" s="249">
        <f ca="1">+R482+R483</f>
        <v>0</v>
      </c>
      <c r="T483" s="243">
        <f ca="1">+S483</f>
        <v>0</v>
      </c>
      <c r="U483" s="242">
        <f t="shared" si="18"/>
        <v>2</v>
      </c>
      <c r="V483" s="333" t="str">
        <f>+VLOOKUP(A483,bd_lista!$A$3:$E$590,5,FALSE)</f>
        <v>Gobiernos Autonomos Municipales</v>
      </c>
      <c r="W483" s="392"/>
      <c r="X483" s="242">
        <f>+VLOOKUP(A483,[4]Sheet1!$A$13:$D$744,4,FALSE)</f>
        <v>0</v>
      </c>
      <c r="Y483" s="242" t="e">
        <f>+VLOOKUP(X483,bd_lista!$A$3:$C$590,3,FALSE)</f>
        <v>#N/A</v>
      </c>
      <c r="Z483" s="292"/>
      <c r="AA483" s="293"/>
    </row>
    <row r="484" spans="1:27" customFormat="1" ht="15" hidden="1" customHeight="1">
      <c r="A484" s="32">
        <v>1124</v>
      </c>
      <c r="B484" s="387">
        <f>+A484</f>
        <v>1124</v>
      </c>
      <c r="C484" s="247" t="str">
        <f>+VLOOKUP(A484,bd_lista!$A$3:$C$590,3,FALSE)</f>
        <v>Gobierno Autónomo Municipal de Culpina</v>
      </c>
      <c r="D484" s="389" t="str">
        <f>+C484</f>
        <v>Gobierno Autónomo Municipal de Culpina</v>
      </c>
      <c r="E484" s="242" t="s">
        <v>1304</v>
      </c>
      <c r="F484" s="243">
        <f ca="1">+IFERROR(INDEX('Hoja de Trabajo para listado'!$A$155:$Z$1048576,MATCH($A484,'Hoja de Trabajo para listado'!$A$155:$A$1048576,0),MATCH((CUADRO!F$5&amp;$E484),'Hoja de Trabajo para listado'!$A$151:$Z$151,0)),0)+IFERROR(INDEX('Hoja de Trabajo para listado'!$AB$155:$BA$1048576,MATCH($A484,'Hoja de Trabajo para listado'!$AB$155:$AB$1048576,0),MATCH((CUADRO!F$5&amp;$E484),'Hoja de Trabajo para listado'!$AB$151:$BA$151,0)),0)+IFERROR(INDEX('Hoja de Trabajo para listado'!$BC$155:$CB$1048576,MATCH($A484,'Hoja de Trabajo para listado'!$BC$155:$BC$1048576,0),MATCH((CUADRO!F$5&amp;$E484),'Hoja de Trabajo para listado'!$BC$151:$CB$151,0)),0)+IFERROR(INDEX('Hoja de Trabajo para listado'!$DE$153:$DG$274,MATCH($A484,'Hoja de Trabajo para listado'!$DE$153:$DE$1048576,0),MATCH((CUADRO!F$5&amp;$E484),'Hoja de Trabajo para listado'!$DE$151:$DG$151,0)),0)+IFERROR(INDEX('Hoja de Trabajo para listado'!$CD$155:$DC$1048576,MATCH($A484,'Hoja de Trabajo para listado'!$CD$155:$CD$1048576,0),MATCH((CUADRO!F$5&amp;$E484),'Hoja de Trabajo para listado'!$CD$151:$DC$151,0)),0)</f>
        <v>0</v>
      </c>
      <c r="G484" s="243">
        <f ca="1">+IFERROR(INDEX('Hoja de Trabajo para listado'!$A$155:$Z$1048576,MATCH($A484,'Hoja de Trabajo para listado'!$A$155:$A$1048576,0),MATCH((CUADRO!G$5&amp;$E484),'Hoja de Trabajo para listado'!$A$151:$Z$151,0)),0)+IFERROR(INDEX('Hoja de Trabajo para listado'!$AB$155:$BA$1048576,MATCH($A484,'Hoja de Trabajo para listado'!$AB$155:$AB$1048576,0),MATCH((CUADRO!G$5&amp;$E484),'Hoja de Trabajo para listado'!$AB$151:$BA$151,0)),0)+IFERROR(INDEX('Hoja de Trabajo para listado'!$BC$155:$CB$1048576,MATCH($A484,'Hoja de Trabajo para listado'!$BC$155:$BC$1048576,0),MATCH((CUADRO!G$5&amp;$E484),'Hoja de Trabajo para listado'!$BC$151:$CB$151,0)),0)+IFERROR(INDEX('Hoja de Trabajo para listado'!$DE$153:$DG$274,MATCH($A484,'Hoja de Trabajo para listado'!$DE$153:$DE$1048576,0),MATCH((CUADRO!G$5&amp;$E484),'Hoja de Trabajo para listado'!$DE$151:$DG$151,0)),0)+IFERROR(INDEX('Hoja de Trabajo para listado'!$CD$155:$DC$1048576,MATCH($A484,'Hoja de Trabajo para listado'!$CD$155:$CD$1048576,0),MATCH((CUADRO!G$5&amp;$E484),'Hoja de Trabajo para listado'!$CD$151:$DC$151,0)),0)</f>
        <v>0</v>
      </c>
      <c r="H484" s="243">
        <f ca="1">+IFERROR(INDEX('Hoja de Trabajo para listado'!$A$155:$Z$1048576,MATCH($A484,'Hoja de Trabajo para listado'!$A$155:$A$1048576,0),MATCH((CUADRO!H$5&amp;$E484),'Hoja de Trabajo para listado'!$A$151:$Z$151,0)),0)+IFERROR(INDEX('Hoja de Trabajo para listado'!$AB$155:$BA$1048576,MATCH($A484,'Hoja de Trabajo para listado'!$AB$155:$AB$1048576,0),MATCH((CUADRO!H$5&amp;$E484),'Hoja de Trabajo para listado'!$AB$151:$BA$151,0)),0)+IFERROR(INDEX('Hoja de Trabajo para listado'!$BC$155:$CB$1048576,MATCH($A484,'Hoja de Trabajo para listado'!$BC$155:$BC$1048576,0),MATCH((CUADRO!H$5&amp;$E484),'Hoja de Trabajo para listado'!$BC$151:$CB$151,0)),0)+IFERROR(INDEX('Hoja de Trabajo para listado'!$DE$153:$DG$274,MATCH($A484,'Hoja de Trabajo para listado'!$DE$153:$DE$1048576,0),MATCH((CUADRO!H$5&amp;$E484),'Hoja de Trabajo para listado'!$DE$151:$DG$151,0)),0)+IFERROR(INDEX('Hoja de Trabajo para listado'!$CD$155:$DC$1048576,MATCH($A484,'Hoja de Trabajo para listado'!$CD$155:$CD$1048576,0),MATCH((CUADRO!H$5&amp;$E484),'Hoja de Trabajo para listado'!$CD$151:$DC$151,0)),0)</f>
        <v>0</v>
      </c>
      <c r="I484" s="243">
        <f ca="1">+IFERROR(INDEX('Hoja de Trabajo para listado'!$A$155:$Z$1048576,MATCH($A484,'Hoja de Trabajo para listado'!$A$155:$A$1048576,0),MATCH((CUADRO!I$5&amp;$E484),'Hoja de Trabajo para listado'!$A$151:$Z$151,0)),0)+IFERROR(INDEX('Hoja de Trabajo para listado'!$AB$155:$BA$1048576,MATCH($A484,'Hoja de Trabajo para listado'!$AB$155:$AB$1048576,0),MATCH((CUADRO!I$5&amp;$E484),'Hoja de Trabajo para listado'!$AB$151:$BA$151,0)),0)+IFERROR(INDEX('Hoja de Trabajo para listado'!$BC$155:$CB$1048576,MATCH($A484,'Hoja de Trabajo para listado'!$BC$155:$BC$1048576,0),MATCH((CUADRO!I$5&amp;$E484),'Hoja de Trabajo para listado'!$BC$151:$CB$151,0)),0)+IFERROR(INDEX('Hoja de Trabajo para listado'!$DE$153:$DG$274,MATCH($A484,'Hoja de Trabajo para listado'!$DE$153:$DE$1048576,0),MATCH((CUADRO!I$5&amp;$E484),'Hoja de Trabajo para listado'!$DE$151:$DG$151,0)),0)+IFERROR(INDEX('Hoja de Trabajo para listado'!$CD$155:$DC$1048576,MATCH($A484,'Hoja de Trabajo para listado'!$CD$155:$CD$1048576,0),MATCH((CUADRO!I$5&amp;$E484),'Hoja de Trabajo para listado'!$CD$151:$DC$151,0)),0)</f>
        <v>0</v>
      </c>
      <c r="J484" s="243">
        <f ca="1">+IFERROR(INDEX('Hoja de Trabajo para listado'!$A$155:$Z$1048576,MATCH($A484,'Hoja de Trabajo para listado'!$A$155:$A$1048576,0),MATCH((CUADRO!J$5&amp;$E484),'Hoja de Trabajo para listado'!$A$151:$Z$151,0)),0)+IFERROR(INDEX('Hoja de Trabajo para listado'!$AB$155:$BA$1048576,MATCH($A484,'Hoja de Trabajo para listado'!$AB$155:$AB$1048576,0),MATCH((CUADRO!J$5&amp;$E484),'Hoja de Trabajo para listado'!$AB$151:$BA$151,0)),0)+IFERROR(INDEX('Hoja de Trabajo para listado'!$BC$155:$CB$1048576,MATCH($A484,'Hoja de Trabajo para listado'!$BC$155:$BC$1048576,0),MATCH((CUADRO!J$5&amp;$E484),'Hoja de Trabajo para listado'!$BC$151:$CB$151,0)),0)+IFERROR(INDEX('Hoja de Trabajo para listado'!$DE$153:$DG$274,MATCH($A484,'Hoja de Trabajo para listado'!$DE$153:$DE$1048576,0),MATCH((CUADRO!J$5&amp;$E484),'Hoja de Trabajo para listado'!$DE$151:$DG$151,0)),0)+IFERROR(INDEX('Hoja de Trabajo para listado'!$CD$155:$DC$1048576,MATCH($A484,'Hoja de Trabajo para listado'!$CD$155:$CD$1048576,0),MATCH((CUADRO!J$5&amp;$E484),'Hoja de Trabajo para listado'!$CD$151:$DC$151,0)),0)</f>
        <v>0</v>
      </c>
      <c r="K484" s="243">
        <f ca="1">+IFERROR(INDEX('Hoja de Trabajo para listado'!$A$155:$Z$1048576,MATCH($A484,'Hoja de Trabajo para listado'!$A$155:$A$1048576,0),MATCH((CUADRO!K$5&amp;$E484),'Hoja de Trabajo para listado'!$A$151:$Z$151,0)),0)+IFERROR(INDEX('Hoja de Trabajo para listado'!$AB$155:$BA$1048576,MATCH($A484,'Hoja de Trabajo para listado'!$AB$155:$AB$1048576,0),MATCH((CUADRO!K$5&amp;$E484),'Hoja de Trabajo para listado'!$AB$151:$BA$151,0)),0)+IFERROR(INDEX('Hoja de Trabajo para listado'!$BC$155:$CB$1048576,MATCH($A484,'Hoja de Trabajo para listado'!$BC$155:$BC$1048576,0),MATCH((CUADRO!K$5&amp;$E484),'Hoja de Trabajo para listado'!$BC$151:$CB$151,0)),0)+IFERROR(INDEX('Hoja de Trabajo para listado'!$DE$153:$DG$274,MATCH($A484,'Hoja de Trabajo para listado'!$DE$153:$DE$1048576,0),MATCH((CUADRO!K$5&amp;$E484),'Hoja de Trabajo para listado'!$DE$151:$DG$151,0)),0)+IFERROR(INDEX('Hoja de Trabajo para listado'!$CD$155:$DC$1048576,MATCH($A484,'Hoja de Trabajo para listado'!$CD$155:$CD$1048576,0),MATCH((CUADRO!K$5&amp;$E484),'Hoja de Trabajo para listado'!$CD$151:$DC$151,0)),0)</f>
        <v>0</v>
      </c>
      <c r="L484" s="243">
        <f ca="1">+IFERROR(INDEX('Hoja de Trabajo para listado'!$A$155:$Z$1048576,MATCH($A484,'Hoja de Trabajo para listado'!$A$155:$A$1048576,0),MATCH((CUADRO!L$5&amp;$E484),'Hoja de Trabajo para listado'!$A$151:$Z$151,0)),0)+IFERROR(INDEX('Hoja de Trabajo para listado'!$AB$155:$BA$1048576,MATCH($A484,'Hoja de Trabajo para listado'!$AB$155:$AB$1048576,0),MATCH((CUADRO!L$5&amp;$E484),'Hoja de Trabajo para listado'!$AB$151:$BA$151,0)),0)+IFERROR(INDEX('Hoja de Trabajo para listado'!$BC$155:$CB$1048576,MATCH($A484,'Hoja de Trabajo para listado'!$BC$155:$BC$1048576,0),MATCH((CUADRO!L$5&amp;$E484),'Hoja de Trabajo para listado'!$BC$151:$CB$151,0)),0)+IFERROR(INDEX('Hoja de Trabajo para listado'!$DE$153:$DG$274,MATCH($A484,'Hoja de Trabajo para listado'!$DE$153:$DE$1048576,0),MATCH((CUADRO!L$5&amp;$E484),'Hoja de Trabajo para listado'!$DE$151:$DG$151,0)),0)+IFERROR(INDEX('Hoja de Trabajo para listado'!$CD$155:$DC$1048576,MATCH($A484,'Hoja de Trabajo para listado'!$CD$155:$CD$1048576,0),MATCH((CUADRO!L$5&amp;$E484),'Hoja de Trabajo para listado'!$CD$151:$DC$151,0)),0)</f>
        <v>0</v>
      </c>
      <c r="M484" s="243">
        <f ca="1">+IFERROR(INDEX('Hoja de Trabajo para listado'!$A$155:$Z$1048576,MATCH($A484,'Hoja de Trabajo para listado'!$A$155:$A$1048576,0),MATCH((CUADRO!M$5&amp;$E484),'Hoja de Trabajo para listado'!$A$151:$Z$151,0)),0)+IFERROR(INDEX('Hoja de Trabajo para listado'!$AB$155:$BA$1048576,MATCH($A484,'Hoja de Trabajo para listado'!$AB$155:$AB$1048576,0),MATCH((CUADRO!M$5&amp;$E484),'Hoja de Trabajo para listado'!$AB$151:$BA$151,0)),0)+IFERROR(INDEX('Hoja de Trabajo para listado'!$BC$155:$CB$1048576,MATCH($A484,'Hoja de Trabajo para listado'!$BC$155:$BC$1048576,0),MATCH((CUADRO!M$5&amp;$E484),'Hoja de Trabajo para listado'!$BC$151:$CB$151,0)),0)+IFERROR(INDEX('Hoja de Trabajo para listado'!$DE$153:$DG$274,MATCH($A484,'Hoja de Trabajo para listado'!$DE$153:$DE$1048576,0),MATCH((CUADRO!M$5&amp;$E484),'Hoja de Trabajo para listado'!$DE$151:$DG$151,0)),0)+IFERROR(INDEX('Hoja de Trabajo para listado'!$CD$155:$DC$1048576,MATCH($A484,'Hoja de Trabajo para listado'!$CD$155:$CD$1048576,0),MATCH((CUADRO!M$5&amp;$E484),'Hoja de Trabajo para listado'!$CD$151:$DC$151,0)),0)</f>
        <v>0</v>
      </c>
      <c r="N484" s="243">
        <f ca="1">+IFERROR(INDEX('Hoja de Trabajo para listado'!$A$155:$Z$1048576,MATCH($A484,'Hoja de Trabajo para listado'!$A$155:$A$1048576,0),MATCH((CUADRO!N$5&amp;$E484),'Hoja de Trabajo para listado'!$A$151:$Z$151,0)),0)+IFERROR(INDEX('Hoja de Trabajo para listado'!$AB$155:$BA$1048576,MATCH($A484,'Hoja de Trabajo para listado'!$AB$155:$AB$1048576,0),MATCH((CUADRO!N$5&amp;$E484),'Hoja de Trabajo para listado'!$AB$151:$BA$151,0)),0)+IFERROR(INDEX('Hoja de Trabajo para listado'!$BC$155:$CB$1048576,MATCH($A484,'Hoja de Trabajo para listado'!$BC$155:$BC$1048576,0),MATCH((CUADRO!N$5&amp;$E484),'Hoja de Trabajo para listado'!$BC$151:$CB$151,0)),0)+IFERROR(INDEX('Hoja de Trabajo para listado'!$DE$153:$DG$274,MATCH($A484,'Hoja de Trabajo para listado'!$DE$153:$DE$1048576,0),MATCH((CUADRO!N$5&amp;$E484),'Hoja de Trabajo para listado'!$DE$151:$DG$151,0)),0)+IFERROR(INDEX('Hoja de Trabajo para listado'!$CD$155:$DC$1048576,MATCH($A484,'Hoja de Trabajo para listado'!$CD$155:$CD$1048576,0),MATCH((CUADRO!N$5&amp;$E484),'Hoja de Trabajo para listado'!$CD$151:$DC$151,0)),0)</f>
        <v>0</v>
      </c>
      <c r="O484" s="243">
        <f ca="1">+IFERROR(INDEX('Hoja de Trabajo para listado'!$A$155:$Z$1048576,MATCH($A484,'Hoja de Trabajo para listado'!$A$155:$A$1048576,0),MATCH((CUADRO!O$5&amp;$E484),'Hoja de Trabajo para listado'!$A$151:$Z$151,0)),0)+IFERROR(INDEX('Hoja de Trabajo para listado'!$AB$155:$BA$1048576,MATCH($A484,'Hoja de Trabajo para listado'!$AB$155:$AB$1048576,0),MATCH((CUADRO!O$5&amp;$E484),'Hoja de Trabajo para listado'!$AB$151:$BA$151,0)),0)+IFERROR(INDEX('Hoja de Trabajo para listado'!$BC$155:$CB$1048576,MATCH($A484,'Hoja de Trabajo para listado'!$BC$155:$BC$1048576,0),MATCH((CUADRO!O$5&amp;$E484),'Hoja de Trabajo para listado'!$BC$151:$CB$151,0)),0)+IFERROR(INDEX('Hoja de Trabajo para listado'!$DE$153:$DG$274,MATCH($A484,'Hoja de Trabajo para listado'!$DE$153:$DE$1048576,0),MATCH((CUADRO!O$5&amp;$E484),'Hoja de Trabajo para listado'!$DE$151:$DG$151,0)),0)+IFERROR(INDEX('Hoja de Trabajo para listado'!$CD$155:$DC$1048576,MATCH($A484,'Hoja de Trabajo para listado'!$CD$155:$CD$1048576,0),MATCH((CUADRO!O$5&amp;$E484),'Hoja de Trabajo para listado'!$CD$151:$DC$151,0)),0)</f>
        <v>0</v>
      </c>
      <c r="P484" s="243">
        <f ca="1">+IFERROR(INDEX('Hoja de Trabajo para listado'!$A$155:$Z$1048576,MATCH($A484,'Hoja de Trabajo para listado'!$A$155:$A$1048576,0),MATCH((CUADRO!P$5&amp;$E484),'Hoja de Trabajo para listado'!$A$151:$Z$151,0)),0)+IFERROR(INDEX('Hoja de Trabajo para listado'!$AB$155:$BA$1048576,MATCH($A484,'Hoja de Trabajo para listado'!$AB$155:$AB$1048576,0),MATCH((CUADRO!P$5&amp;$E484),'Hoja de Trabajo para listado'!$AB$151:$BA$151,0)),0)+IFERROR(INDEX('Hoja de Trabajo para listado'!$BC$155:$CB$1048576,MATCH($A484,'Hoja de Trabajo para listado'!$BC$155:$BC$1048576,0),MATCH((CUADRO!P$5&amp;$E484),'Hoja de Trabajo para listado'!$BC$151:$CB$151,0)),0)+IFERROR(INDEX('Hoja de Trabajo para listado'!$DE$153:$DG$274,MATCH($A484,'Hoja de Trabajo para listado'!$DE$153:$DE$1048576,0),MATCH((CUADRO!P$5&amp;$E484),'Hoja de Trabajo para listado'!$DE$151:$DG$151,0)),0)+IFERROR(INDEX('Hoja de Trabajo para listado'!$CD$155:$DC$1048576,MATCH($A484,'Hoja de Trabajo para listado'!$CD$155:$CD$1048576,0),MATCH((CUADRO!P$5&amp;$E484),'Hoja de Trabajo para listado'!$CD$151:$DC$151,0)),0)</f>
        <v>0</v>
      </c>
      <c r="Q484" s="243">
        <f ca="1">+IFERROR(INDEX('Hoja de Trabajo para listado'!$A$155:$Z$1048576,MATCH($A484,'Hoja de Trabajo para listado'!$A$155:$A$1048576,0),MATCH((CUADRO!Q$5&amp;$E484),'Hoja de Trabajo para listado'!$A$151:$Z$151,0)),0)+IFERROR(INDEX('Hoja de Trabajo para listado'!$AB$155:$BA$1048576,MATCH($A484,'Hoja de Trabajo para listado'!$AB$155:$AB$1048576,0),MATCH((CUADRO!Q$5&amp;$E484),'Hoja de Trabajo para listado'!$AB$151:$BA$151,0)),0)+IFERROR(INDEX('Hoja de Trabajo para listado'!$BC$155:$CB$1048576,MATCH($A484,'Hoja de Trabajo para listado'!$BC$155:$BC$1048576,0),MATCH((CUADRO!Q$5&amp;$E484),'Hoja de Trabajo para listado'!$BC$151:$CB$151,0)),0)+IFERROR(INDEX('Hoja de Trabajo para listado'!$DE$153:$DG$274,MATCH($A484,'Hoja de Trabajo para listado'!$DE$153:$DE$1048576,0),MATCH((CUADRO!Q$5&amp;$E484),'Hoja de Trabajo para listado'!$DE$151:$DG$151,0)),0)+IFERROR(INDEX('Hoja de Trabajo para listado'!$CD$155:$DC$1048576,MATCH($A484,'Hoja de Trabajo para listado'!$CD$155:$CD$1048576,0),MATCH((CUADRO!Q$5&amp;$E484),'Hoja de Trabajo para listado'!$CD$151:$DC$151,0)),0)</f>
        <v>0</v>
      </c>
      <c r="R484" s="243">
        <f t="shared" ca="1" si="17"/>
        <v>0</v>
      </c>
      <c r="S484" s="249"/>
      <c r="T484" s="243">
        <f ca="1">+T485</f>
        <v>0</v>
      </c>
      <c r="U484" s="242">
        <f t="shared" si="18"/>
        <v>1</v>
      </c>
      <c r="V484" s="333" t="str">
        <f>+VLOOKUP(A484,bd_lista!$A$3:$E$590,5,FALSE)</f>
        <v>Gobiernos Autonomos Municipales</v>
      </c>
      <c r="W484" s="391" t="str">
        <f>+V484</f>
        <v>Gobiernos Autonomos Municipales</v>
      </c>
      <c r="X484" s="242">
        <f>+VLOOKUP(A484,[4]Sheet1!$A$13:$D$744,4,FALSE)</f>
        <v>0</v>
      </c>
      <c r="Y484" s="242" t="e">
        <f>+VLOOKUP(X484,bd_lista!$A$3:$C$590,3,FALSE)</f>
        <v>#N/A</v>
      </c>
      <c r="Z484" s="294">
        <f>+X484</f>
        <v>0</v>
      </c>
      <c r="AA484" s="295" t="e">
        <f>+Y484</f>
        <v>#N/A</v>
      </c>
    </row>
    <row r="485" spans="1:27" customFormat="1" ht="15" hidden="1" customHeight="1">
      <c r="A485" s="32">
        <v>1124</v>
      </c>
      <c r="B485" s="388"/>
      <c r="C485" s="247" t="str">
        <f>+VLOOKUP(A485,bd_lista!$A$3:$C$590,3,FALSE)</f>
        <v>Gobierno Autónomo Municipal de Culpina</v>
      </c>
      <c r="D485" s="390"/>
      <c r="E485" s="244" t="s">
        <v>1305</v>
      </c>
      <c r="F485" s="243">
        <f ca="1">+IFERROR(INDEX('Hoja de Trabajo para listado'!$A$155:$Z$1048576,MATCH($A485,'Hoja de Trabajo para listado'!$A$155:$A$1048576,0),MATCH((CUADRO!F$5&amp;$E485),'Hoja de Trabajo para listado'!$A$151:$Z$151,0)),0)+IFERROR(INDEX('Hoja de Trabajo para listado'!$AB$155:$BA$1048576,MATCH($A485,'Hoja de Trabajo para listado'!$AB$155:$AB$1048576,0),MATCH((CUADRO!F$5&amp;$E485),'Hoja de Trabajo para listado'!$AB$151:$BA$151,0)),0)+IFERROR(INDEX('Hoja de Trabajo para listado'!$BC$155:$CB$1048576,MATCH($A485,'Hoja de Trabajo para listado'!$BC$155:$BC$1048576,0),MATCH((CUADRO!F$5&amp;$E485),'Hoja de Trabajo para listado'!$BC$151:$CB$151,0)),0)+IFERROR(INDEX('Hoja de Trabajo para listado'!$DE$153:$DG$274,MATCH($A485,'Hoja de Trabajo para listado'!$DE$153:$DE$1048576,0),MATCH((CUADRO!F$5&amp;$E485),'Hoja de Trabajo para listado'!$DE$151:$DG$151,0)),0)+IFERROR(INDEX('Hoja de Trabajo para listado'!$CD$155:$DC$1048576,MATCH($A485,'Hoja de Trabajo para listado'!$CD$155:$CD$1048576,0),MATCH((CUADRO!F$5&amp;$E485),'Hoja de Trabajo para listado'!$CD$151:$DC$151,0)),0)</f>
        <v>0</v>
      </c>
      <c r="G485" s="243">
        <f ca="1">+IFERROR(INDEX('Hoja de Trabajo para listado'!$A$155:$Z$1048576,MATCH($A485,'Hoja de Trabajo para listado'!$A$155:$A$1048576,0),MATCH((CUADRO!G$5&amp;$E485),'Hoja de Trabajo para listado'!$A$151:$Z$151,0)),0)+IFERROR(INDEX('Hoja de Trabajo para listado'!$AB$155:$BA$1048576,MATCH($A485,'Hoja de Trabajo para listado'!$AB$155:$AB$1048576,0),MATCH((CUADRO!G$5&amp;$E485),'Hoja de Trabajo para listado'!$AB$151:$BA$151,0)),0)+IFERROR(INDEX('Hoja de Trabajo para listado'!$BC$155:$CB$1048576,MATCH($A485,'Hoja de Trabajo para listado'!$BC$155:$BC$1048576,0),MATCH((CUADRO!G$5&amp;$E485),'Hoja de Trabajo para listado'!$BC$151:$CB$151,0)),0)+IFERROR(INDEX('Hoja de Trabajo para listado'!$DE$153:$DG$274,MATCH($A485,'Hoja de Trabajo para listado'!$DE$153:$DE$1048576,0),MATCH((CUADRO!G$5&amp;$E485),'Hoja de Trabajo para listado'!$DE$151:$DG$151,0)),0)+IFERROR(INDEX('Hoja de Trabajo para listado'!$CD$155:$DC$1048576,MATCH($A485,'Hoja de Trabajo para listado'!$CD$155:$CD$1048576,0),MATCH((CUADRO!G$5&amp;$E485),'Hoja de Trabajo para listado'!$CD$151:$DC$151,0)),0)</f>
        <v>0</v>
      </c>
      <c r="H485" s="243">
        <f ca="1">+IFERROR(INDEX('Hoja de Trabajo para listado'!$A$155:$Z$1048576,MATCH($A485,'Hoja de Trabajo para listado'!$A$155:$A$1048576,0),MATCH((CUADRO!H$5&amp;$E485),'Hoja de Trabajo para listado'!$A$151:$Z$151,0)),0)+IFERROR(INDEX('Hoja de Trabajo para listado'!$AB$155:$BA$1048576,MATCH($A485,'Hoja de Trabajo para listado'!$AB$155:$AB$1048576,0),MATCH((CUADRO!H$5&amp;$E485),'Hoja de Trabajo para listado'!$AB$151:$BA$151,0)),0)+IFERROR(INDEX('Hoja de Trabajo para listado'!$BC$155:$CB$1048576,MATCH($A485,'Hoja de Trabajo para listado'!$BC$155:$BC$1048576,0),MATCH((CUADRO!H$5&amp;$E485),'Hoja de Trabajo para listado'!$BC$151:$CB$151,0)),0)+IFERROR(INDEX('Hoja de Trabajo para listado'!$DE$153:$DG$274,MATCH($A485,'Hoja de Trabajo para listado'!$DE$153:$DE$1048576,0),MATCH((CUADRO!H$5&amp;$E485),'Hoja de Trabajo para listado'!$DE$151:$DG$151,0)),0)+IFERROR(INDEX('Hoja de Trabajo para listado'!$CD$155:$DC$1048576,MATCH($A485,'Hoja de Trabajo para listado'!$CD$155:$CD$1048576,0),MATCH((CUADRO!H$5&amp;$E485),'Hoja de Trabajo para listado'!$CD$151:$DC$151,0)),0)</f>
        <v>0</v>
      </c>
      <c r="I485" s="243">
        <f ca="1">+IFERROR(INDEX('Hoja de Trabajo para listado'!$A$155:$Z$1048576,MATCH($A485,'Hoja de Trabajo para listado'!$A$155:$A$1048576,0),MATCH((CUADRO!I$5&amp;$E485),'Hoja de Trabajo para listado'!$A$151:$Z$151,0)),0)+IFERROR(INDEX('Hoja de Trabajo para listado'!$AB$155:$BA$1048576,MATCH($A485,'Hoja de Trabajo para listado'!$AB$155:$AB$1048576,0),MATCH((CUADRO!I$5&amp;$E485),'Hoja de Trabajo para listado'!$AB$151:$BA$151,0)),0)+IFERROR(INDEX('Hoja de Trabajo para listado'!$BC$155:$CB$1048576,MATCH($A485,'Hoja de Trabajo para listado'!$BC$155:$BC$1048576,0),MATCH((CUADRO!I$5&amp;$E485),'Hoja de Trabajo para listado'!$BC$151:$CB$151,0)),0)+IFERROR(INDEX('Hoja de Trabajo para listado'!$DE$153:$DG$274,MATCH($A485,'Hoja de Trabajo para listado'!$DE$153:$DE$1048576,0),MATCH((CUADRO!I$5&amp;$E485),'Hoja de Trabajo para listado'!$DE$151:$DG$151,0)),0)+IFERROR(INDEX('Hoja de Trabajo para listado'!$CD$155:$DC$1048576,MATCH($A485,'Hoja de Trabajo para listado'!$CD$155:$CD$1048576,0),MATCH((CUADRO!I$5&amp;$E485),'Hoja de Trabajo para listado'!$CD$151:$DC$151,0)),0)</f>
        <v>0</v>
      </c>
      <c r="J485" s="243">
        <f ca="1">+IFERROR(INDEX('Hoja de Trabajo para listado'!$A$155:$Z$1048576,MATCH($A485,'Hoja de Trabajo para listado'!$A$155:$A$1048576,0),MATCH((CUADRO!J$5&amp;$E485),'Hoja de Trabajo para listado'!$A$151:$Z$151,0)),0)+IFERROR(INDEX('Hoja de Trabajo para listado'!$AB$155:$BA$1048576,MATCH($A485,'Hoja de Trabajo para listado'!$AB$155:$AB$1048576,0),MATCH((CUADRO!J$5&amp;$E485),'Hoja de Trabajo para listado'!$AB$151:$BA$151,0)),0)+IFERROR(INDEX('Hoja de Trabajo para listado'!$BC$155:$CB$1048576,MATCH($A485,'Hoja de Trabajo para listado'!$BC$155:$BC$1048576,0),MATCH((CUADRO!J$5&amp;$E485),'Hoja de Trabajo para listado'!$BC$151:$CB$151,0)),0)+IFERROR(INDEX('Hoja de Trabajo para listado'!$DE$153:$DG$274,MATCH($A485,'Hoja de Trabajo para listado'!$DE$153:$DE$1048576,0),MATCH((CUADRO!J$5&amp;$E485),'Hoja de Trabajo para listado'!$DE$151:$DG$151,0)),0)+IFERROR(INDEX('Hoja de Trabajo para listado'!$CD$155:$DC$1048576,MATCH($A485,'Hoja de Trabajo para listado'!$CD$155:$CD$1048576,0),MATCH((CUADRO!J$5&amp;$E485),'Hoja de Trabajo para listado'!$CD$151:$DC$151,0)),0)</f>
        <v>0</v>
      </c>
      <c r="K485" s="243">
        <f ca="1">+IFERROR(INDEX('Hoja de Trabajo para listado'!$A$155:$Z$1048576,MATCH($A485,'Hoja de Trabajo para listado'!$A$155:$A$1048576,0),MATCH((CUADRO!K$5&amp;$E485),'Hoja de Trabajo para listado'!$A$151:$Z$151,0)),0)+IFERROR(INDEX('Hoja de Trabajo para listado'!$AB$155:$BA$1048576,MATCH($A485,'Hoja de Trabajo para listado'!$AB$155:$AB$1048576,0),MATCH((CUADRO!K$5&amp;$E485),'Hoja de Trabajo para listado'!$AB$151:$BA$151,0)),0)+IFERROR(INDEX('Hoja de Trabajo para listado'!$BC$155:$CB$1048576,MATCH($A485,'Hoja de Trabajo para listado'!$BC$155:$BC$1048576,0),MATCH((CUADRO!K$5&amp;$E485),'Hoja de Trabajo para listado'!$BC$151:$CB$151,0)),0)+IFERROR(INDEX('Hoja de Trabajo para listado'!$DE$153:$DG$274,MATCH($A485,'Hoja de Trabajo para listado'!$DE$153:$DE$1048576,0),MATCH((CUADRO!K$5&amp;$E485),'Hoja de Trabajo para listado'!$DE$151:$DG$151,0)),0)+IFERROR(INDEX('Hoja de Trabajo para listado'!$CD$155:$DC$1048576,MATCH($A485,'Hoja de Trabajo para listado'!$CD$155:$CD$1048576,0),MATCH((CUADRO!K$5&amp;$E485),'Hoja de Trabajo para listado'!$CD$151:$DC$151,0)),0)</f>
        <v>0</v>
      </c>
      <c r="L485" s="243">
        <f ca="1">+IFERROR(INDEX('Hoja de Trabajo para listado'!$A$155:$Z$1048576,MATCH($A485,'Hoja de Trabajo para listado'!$A$155:$A$1048576,0),MATCH((CUADRO!L$5&amp;$E485),'Hoja de Trabajo para listado'!$A$151:$Z$151,0)),0)+IFERROR(INDEX('Hoja de Trabajo para listado'!$AB$155:$BA$1048576,MATCH($A485,'Hoja de Trabajo para listado'!$AB$155:$AB$1048576,0),MATCH((CUADRO!L$5&amp;$E485),'Hoja de Trabajo para listado'!$AB$151:$BA$151,0)),0)+IFERROR(INDEX('Hoja de Trabajo para listado'!$BC$155:$CB$1048576,MATCH($A485,'Hoja de Trabajo para listado'!$BC$155:$BC$1048576,0),MATCH((CUADRO!L$5&amp;$E485),'Hoja de Trabajo para listado'!$BC$151:$CB$151,0)),0)+IFERROR(INDEX('Hoja de Trabajo para listado'!$DE$153:$DG$274,MATCH($A485,'Hoja de Trabajo para listado'!$DE$153:$DE$1048576,0),MATCH((CUADRO!L$5&amp;$E485),'Hoja de Trabajo para listado'!$DE$151:$DG$151,0)),0)+IFERROR(INDEX('Hoja de Trabajo para listado'!$CD$155:$DC$1048576,MATCH($A485,'Hoja de Trabajo para listado'!$CD$155:$CD$1048576,0),MATCH((CUADRO!L$5&amp;$E485),'Hoja de Trabajo para listado'!$CD$151:$DC$151,0)),0)</f>
        <v>0</v>
      </c>
      <c r="M485" s="243">
        <f ca="1">+IFERROR(INDEX('Hoja de Trabajo para listado'!$A$155:$Z$1048576,MATCH($A485,'Hoja de Trabajo para listado'!$A$155:$A$1048576,0),MATCH((CUADRO!M$5&amp;$E485),'Hoja de Trabajo para listado'!$A$151:$Z$151,0)),0)+IFERROR(INDEX('Hoja de Trabajo para listado'!$AB$155:$BA$1048576,MATCH($A485,'Hoja de Trabajo para listado'!$AB$155:$AB$1048576,0),MATCH((CUADRO!M$5&amp;$E485),'Hoja de Trabajo para listado'!$AB$151:$BA$151,0)),0)+IFERROR(INDEX('Hoja de Trabajo para listado'!$BC$155:$CB$1048576,MATCH($A485,'Hoja de Trabajo para listado'!$BC$155:$BC$1048576,0),MATCH((CUADRO!M$5&amp;$E485),'Hoja de Trabajo para listado'!$BC$151:$CB$151,0)),0)+IFERROR(INDEX('Hoja de Trabajo para listado'!$DE$153:$DG$274,MATCH($A485,'Hoja de Trabajo para listado'!$DE$153:$DE$1048576,0),MATCH((CUADRO!M$5&amp;$E485),'Hoja de Trabajo para listado'!$DE$151:$DG$151,0)),0)+IFERROR(INDEX('Hoja de Trabajo para listado'!$CD$155:$DC$1048576,MATCH($A485,'Hoja de Trabajo para listado'!$CD$155:$CD$1048576,0),MATCH((CUADRO!M$5&amp;$E485),'Hoja de Trabajo para listado'!$CD$151:$DC$151,0)),0)</f>
        <v>0</v>
      </c>
      <c r="N485" s="243">
        <f ca="1">+IFERROR(INDEX('Hoja de Trabajo para listado'!$A$155:$Z$1048576,MATCH($A485,'Hoja de Trabajo para listado'!$A$155:$A$1048576,0),MATCH((CUADRO!N$5&amp;$E485),'Hoja de Trabajo para listado'!$A$151:$Z$151,0)),0)+IFERROR(INDEX('Hoja de Trabajo para listado'!$AB$155:$BA$1048576,MATCH($A485,'Hoja de Trabajo para listado'!$AB$155:$AB$1048576,0),MATCH((CUADRO!N$5&amp;$E485),'Hoja de Trabajo para listado'!$AB$151:$BA$151,0)),0)+IFERROR(INDEX('Hoja de Trabajo para listado'!$BC$155:$CB$1048576,MATCH($A485,'Hoja de Trabajo para listado'!$BC$155:$BC$1048576,0),MATCH((CUADRO!N$5&amp;$E485),'Hoja de Trabajo para listado'!$BC$151:$CB$151,0)),0)+IFERROR(INDEX('Hoja de Trabajo para listado'!$DE$153:$DG$274,MATCH($A485,'Hoja de Trabajo para listado'!$DE$153:$DE$1048576,0),MATCH((CUADRO!N$5&amp;$E485),'Hoja de Trabajo para listado'!$DE$151:$DG$151,0)),0)+IFERROR(INDEX('Hoja de Trabajo para listado'!$CD$155:$DC$1048576,MATCH($A485,'Hoja de Trabajo para listado'!$CD$155:$CD$1048576,0),MATCH((CUADRO!N$5&amp;$E485),'Hoja de Trabajo para listado'!$CD$151:$DC$151,0)),0)</f>
        <v>0</v>
      </c>
      <c r="O485" s="243">
        <f ca="1">+IFERROR(INDEX('Hoja de Trabajo para listado'!$A$155:$Z$1048576,MATCH($A485,'Hoja de Trabajo para listado'!$A$155:$A$1048576,0),MATCH((CUADRO!O$5&amp;$E485),'Hoja de Trabajo para listado'!$A$151:$Z$151,0)),0)+IFERROR(INDEX('Hoja de Trabajo para listado'!$AB$155:$BA$1048576,MATCH($A485,'Hoja de Trabajo para listado'!$AB$155:$AB$1048576,0),MATCH((CUADRO!O$5&amp;$E485),'Hoja de Trabajo para listado'!$AB$151:$BA$151,0)),0)+IFERROR(INDEX('Hoja de Trabajo para listado'!$BC$155:$CB$1048576,MATCH($A485,'Hoja de Trabajo para listado'!$BC$155:$BC$1048576,0),MATCH((CUADRO!O$5&amp;$E485),'Hoja de Trabajo para listado'!$BC$151:$CB$151,0)),0)+IFERROR(INDEX('Hoja de Trabajo para listado'!$DE$153:$DG$274,MATCH($A485,'Hoja de Trabajo para listado'!$DE$153:$DE$1048576,0),MATCH((CUADRO!O$5&amp;$E485),'Hoja de Trabajo para listado'!$DE$151:$DG$151,0)),0)+IFERROR(INDEX('Hoja de Trabajo para listado'!$CD$155:$DC$1048576,MATCH($A485,'Hoja de Trabajo para listado'!$CD$155:$CD$1048576,0),MATCH((CUADRO!O$5&amp;$E485),'Hoja de Trabajo para listado'!$CD$151:$DC$151,0)),0)</f>
        <v>0</v>
      </c>
      <c r="P485" s="243">
        <f ca="1">+IFERROR(INDEX('Hoja de Trabajo para listado'!$A$155:$Z$1048576,MATCH($A485,'Hoja de Trabajo para listado'!$A$155:$A$1048576,0),MATCH((CUADRO!P$5&amp;$E485),'Hoja de Trabajo para listado'!$A$151:$Z$151,0)),0)+IFERROR(INDEX('Hoja de Trabajo para listado'!$AB$155:$BA$1048576,MATCH($A485,'Hoja de Trabajo para listado'!$AB$155:$AB$1048576,0),MATCH((CUADRO!P$5&amp;$E485),'Hoja de Trabajo para listado'!$AB$151:$BA$151,0)),0)+IFERROR(INDEX('Hoja de Trabajo para listado'!$BC$155:$CB$1048576,MATCH($A485,'Hoja de Trabajo para listado'!$BC$155:$BC$1048576,0),MATCH((CUADRO!P$5&amp;$E485),'Hoja de Trabajo para listado'!$BC$151:$CB$151,0)),0)+IFERROR(INDEX('Hoja de Trabajo para listado'!$DE$153:$DG$274,MATCH($A485,'Hoja de Trabajo para listado'!$DE$153:$DE$1048576,0),MATCH((CUADRO!P$5&amp;$E485),'Hoja de Trabajo para listado'!$DE$151:$DG$151,0)),0)+IFERROR(INDEX('Hoja de Trabajo para listado'!$CD$155:$DC$1048576,MATCH($A485,'Hoja de Trabajo para listado'!$CD$155:$CD$1048576,0),MATCH((CUADRO!P$5&amp;$E485),'Hoja de Trabajo para listado'!$CD$151:$DC$151,0)),0)</f>
        <v>0</v>
      </c>
      <c r="Q485" s="243">
        <f ca="1">+IFERROR(INDEX('Hoja de Trabajo para listado'!$A$155:$Z$1048576,MATCH($A485,'Hoja de Trabajo para listado'!$A$155:$A$1048576,0),MATCH((CUADRO!Q$5&amp;$E485),'Hoja de Trabajo para listado'!$A$151:$Z$151,0)),0)+IFERROR(INDEX('Hoja de Trabajo para listado'!$AB$155:$BA$1048576,MATCH($A485,'Hoja de Trabajo para listado'!$AB$155:$AB$1048576,0),MATCH((CUADRO!Q$5&amp;$E485),'Hoja de Trabajo para listado'!$AB$151:$BA$151,0)),0)+IFERROR(INDEX('Hoja de Trabajo para listado'!$BC$155:$CB$1048576,MATCH($A485,'Hoja de Trabajo para listado'!$BC$155:$BC$1048576,0),MATCH((CUADRO!Q$5&amp;$E485),'Hoja de Trabajo para listado'!$BC$151:$CB$151,0)),0)+IFERROR(INDEX('Hoja de Trabajo para listado'!$DE$153:$DG$274,MATCH($A485,'Hoja de Trabajo para listado'!$DE$153:$DE$1048576,0),MATCH((CUADRO!Q$5&amp;$E485),'Hoja de Trabajo para listado'!$DE$151:$DG$151,0)),0)+IFERROR(INDEX('Hoja de Trabajo para listado'!$CD$155:$DC$1048576,MATCH($A485,'Hoja de Trabajo para listado'!$CD$155:$CD$1048576,0),MATCH((CUADRO!Q$5&amp;$E485),'Hoja de Trabajo para listado'!$CD$151:$DC$151,0)),0)</f>
        <v>0</v>
      </c>
      <c r="R485" s="243">
        <f t="shared" ca="1" si="17"/>
        <v>0</v>
      </c>
      <c r="S485" s="249">
        <f ca="1">+R484+R485</f>
        <v>0</v>
      </c>
      <c r="T485" s="243">
        <f ca="1">+S485</f>
        <v>0</v>
      </c>
      <c r="U485" s="242">
        <f t="shared" si="18"/>
        <v>2</v>
      </c>
      <c r="V485" s="333" t="str">
        <f>+VLOOKUP(A485,bd_lista!$A$3:$E$590,5,FALSE)</f>
        <v>Gobiernos Autonomos Municipales</v>
      </c>
      <c r="W485" s="392"/>
      <c r="X485" s="242">
        <f>+VLOOKUP(A485,[4]Sheet1!$A$13:$D$744,4,FALSE)</f>
        <v>0</v>
      </c>
      <c r="Y485" s="242" t="e">
        <f>+VLOOKUP(X485,bd_lista!$A$3:$C$590,3,FALSE)</f>
        <v>#N/A</v>
      </c>
      <c r="Z485" s="292"/>
      <c r="AA485" s="293"/>
    </row>
    <row r="486" spans="1:27" customFormat="1" ht="15" hidden="1" customHeight="1">
      <c r="A486" s="32">
        <v>1125</v>
      </c>
      <c r="B486" s="387">
        <f>+A486</f>
        <v>1125</v>
      </c>
      <c r="C486" s="247" t="str">
        <f>+VLOOKUP(A486,bd_lista!$A$3:$C$590,3,FALSE)</f>
        <v>Gobierno Autónomo Municipal de Las Carreras</v>
      </c>
      <c r="D486" s="389" t="str">
        <f>+C486</f>
        <v>Gobierno Autónomo Municipal de Las Carreras</v>
      </c>
      <c r="E486" s="242" t="s">
        <v>1304</v>
      </c>
      <c r="F486" s="243">
        <f ca="1">+IFERROR(INDEX('Hoja de Trabajo para listado'!$A$155:$Z$1048576,MATCH($A486,'Hoja de Trabajo para listado'!$A$155:$A$1048576,0),MATCH((CUADRO!F$5&amp;$E486),'Hoja de Trabajo para listado'!$A$151:$Z$151,0)),0)+IFERROR(INDEX('Hoja de Trabajo para listado'!$AB$155:$BA$1048576,MATCH($A486,'Hoja de Trabajo para listado'!$AB$155:$AB$1048576,0),MATCH((CUADRO!F$5&amp;$E486),'Hoja de Trabajo para listado'!$AB$151:$BA$151,0)),0)+IFERROR(INDEX('Hoja de Trabajo para listado'!$BC$155:$CB$1048576,MATCH($A486,'Hoja de Trabajo para listado'!$BC$155:$BC$1048576,0),MATCH((CUADRO!F$5&amp;$E486),'Hoja de Trabajo para listado'!$BC$151:$CB$151,0)),0)+IFERROR(INDEX('Hoja de Trabajo para listado'!$DE$153:$DG$274,MATCH($A486,'Hoja de Trabajo para listado'!$DE$153:$DE$1048576,0),MATCH((CUADRO!F$5&amp;$E486),'Hoja de Trabajo para listado'!$DE$151:$DG$151,0)),0)+IFERROR(INDEX('Hoja de Trabajo para listado'!$CD$155:$DC$1048576,MATCH($A486,'Hoja de Trabajo para listado'!$CD$155:$CD$1048576,0),MATCH((CUADRO!F$5&amp;$E486),'Hoja de Trabajo para listado'!$CD$151:$DC$151,0)),0)</f>
        <v>0</v>
      </c>
      <c r="G486" s="243">
        <f ca="1">+IFERROR(INDEX('Hoja de Trabajo para listado'!$A$155:$Z$1048576,MATCH($A486,'Hoja de Trabajo para listado'!$A$155:$A$1048576,0),MATCH((CUADRO!G$5&amp;$E486),'Hoja de Trabajo para listado'!$A$151:$Z$151,0)),0)+IFERROR(INDEX('Hoja de Trabajo para listado'!$AB$155:$BA$1048576,MATCH($A486,'Hoja de Trabajo para listado'!$AB$155:$AB$1048576,0),MATCH((CUADRO!G$5&amp;$E486),'Hoja de Trabajo para listado'!$AB$151:$BA$151,0)),0)+IFERROR(INDEX('Hoja de Trabajo para listado'!$BC$155:$CB$1048576,MATCH($A486,'Hoja de Trabajo para listado'!$BC$155:$BC$1048576,0),MATCH((CUADRO!G$5&amp;$E486),'Hoja de Trabajo para listado'!$BC$151:$CB$151,0)),0)+IFERROR(INDEX('Hoja de Trabajo para listado'!$DE$153:$DG$274,MATCH($A486,'Hoja de Trabajo para listado'!$DE$153:$DE$1048576,0),MATCH((CUADRO!G$5&amp;$E486),'Hoja de Trabajo para listado'!$DE$151:$DG$151,0)),0)+IFERROR(INDEX('Hoja de Trabajo para listado'!$CD$155:$DC$1048576,MATCH($A486,'Hoja de Trabajo para listado'!$CD$155:$CD$1048576,0),MATCH((CUADRO!G$5&amp;$E486),'Hoja de Trabajo para listado'!$CD$151:$DC$151,0)),0)</f>
        <v>0</v>
      </c>
      <c r="H486" s="243">
        <f ca="1">+IFERROR(INDEX('Hoja de Trabajo para listado'!$A$155:$Z$1048576,MATCH($A486,'Hoja de Trabajo para listado'!$A$155:$A$1048576,0),MATCH((CUADRO!H$5&amp;$E486),'Hoja de Trabajo para listado'!$A$151:$Z$151,0)),0)+IFERROR(INDEX('Hoja de Trabajo para listado'!$AB$155:$BA$1048576,MATCH($A486,'Hoja de Trabajo para listado'!$AB$155:$AB$1048576,0),MATCH((CUADRO!H$5&amp;$E486),'Hoja de Trabajo para listado'!$AB$151:$BA$151,0)),0)+IFERROR(INDEX('Hoja de Trabajo para listado'!$BC$155:$CB$1048576,MATCH($A486,'Hoja de Trabajo para listado'!$BC$155:$BC$1048576,0),MATCH((CUADRO!H$5&amp;$E486),'Hoja de Trabajo para listado'!$BC$151:$CB$151,0)),0)+IFERROR(INDEX('Hoja de Trabajo para listado'!$DE$153:$DG$274,MATCH($A486,'Hoja de Trabajo para listado'!$DE$153:$DE$1048576,0),MATCH((CUADRO!H$5&amp;$E486),'Hoja de Trabajo para listado'!$DE$151:$DG$151,0)),0)+IFERROR(INDEX('Hoja de Trabajo para listado'!$CD$155:$DC$1048576,MATCH($A486,'Hoja de Trabajo para listado'!$CD$155:$CD$1048576,0),MATCH((CUADRO!H$5&amp;$E486),'Hoja de Trabajo para listado'!$CD$151:$DC$151,0)),0)</f>
        <v>0</v>
      </c>
      <c r="I486" s="243">
        <f ca="1">+IFERROR(INDEX('Hoja de Trabajo para listado'!$A$155:$Z$1048576,MATCH($A486,'Hoja de Trabajo para listado'!$A$155:$A$1048576,0),MATCH((CUADRO!I$5&amp;$E486),'Hoja de Trabajo para listado'!$A$151:$Z$151,0)),0)+IFERROR(INDEX('Hoja de Trabajo para listado'!$AB$155:$BA$1048576,MATCH($A486,'Hoja de Trabajo para listado'!$AB$155:$AB$1048576,0),MATCH((CUADRO!I$5&amp;$E486),'Hoja de Trabajo para listado'!$AB$151:$BA$151,0)),0)+IFERROR(INDEX('Hoja de Trabajo para listado'!$BC$155:$CB$1048576,MATCH($A486,'Hoja de Trabajo para listado'!$BC$155:$BC$1048576,0),MATCH((CUADRO!I$5&amp;$E486),'Hoja de Trabajo para listado'!$BC$151:$CB$151,0)),0)+IFERROR(INDEX('Hoja de Trabajo para listado'!$DE$153:$DG$274,MATCH($A486,'Hoja de Trabajo para listado'!$DE$153:$DE$1048576,0),MATCH((CUADRO!I$5&amp;$E486),'Hoja de Trabajo para listado'!$DE$151:$DG$151,0)),0)+IFERROR(INDEX('Hoja de Trabajo para listado'!$CD$155:$DC$1048576,MATCH($A486,'Hoja de Trabajo para listado'!$CD$155:$CD$1048576,0),MATCH((CUADRO!I$5&amp;$E486),'Hoja de Trabajo para listado'!$CD$151:$DC$151,0)),0)</f>
        <v>0</v>
      </c>
      <c r="J486" s="243">
        <f ca="1">+IFERROR(INDEX('Hoja de Trabajo para listado'!$A$155:$Z$1048576,MATCH($A486,'Hoja de Trabajo para listado'!$A$155:$A$1048576,0),MATCH((CUADRO!J$5&amp;$E486),'Hoja de Trabajo para listado'!$A$151:$Z$151,0)),0)+IFERROR(INDEX('Hoja de Trabajo para listado'!$AB$155:$BA$1048576,MATCH($A486,'Hoja de Trabajo para listado'!$AB$155:$AB$1048576,0),MATCH((CUADRO!J$5&amp;$E486),'Hoja de Trabajo para listado'!$AB$151:$BA$151,0)),0)+IFERROR(INDEX('Hoja de Trabajo para listado'!$BC$155:$CB$1048576,MATCH($A486,'Hoja de Trabajo para listado'!$BC$155:$BC$1048576,0),MATCH((CUADRO!J$5&amp;$E486),'Hoja de Trabajo para listado'!$BC$151:$CB$151,0)),0)+IFERROR(INDEX('Hoja de Trabajo para listado'!$DE$153:$DG$274,MATCH($A486,'Hoja de Trabajo para listado'!$DE$153:$DE$1048576,0),MATCH((CUADRO!J$5&amp;$E486),'Hoja de Trabajo para listado'!$DE$151:$DG$151,0)),0)+IFERROR(INDEX('Hoja de Trabajo para listado'!$CD$155:$DC$1048576,MATCH($A486,'Hoja de Trabajo para listado'!$CD$155:$CD$1048576,0),MATCH((CUADRO!J$5&amp;$E486),'Hoja de Trabajo para listado'!$CD$151:$DC$151,0)),0)</f>
        <v>0</v>
      </c>
      <c r="K486" s="243">
        <f ca="1">+IFERROR(INDEX('Hoja de Trabajo para listado'!$A$155:$Z$1048576,MATCH($A486,'Hoja de Trabajo para listado'!$A$155:$A$1048576,0),MATCH((CUADRO!K$5&amp;$E486),'Hoja de Trabajo para listado'!$A$151:$Z$151,0)),0)+IFERROR(INDEX('Hoja de Trabajo para listado'!$AB$155:$BA$1048576,MATCH($A486,'Hoja de Trabajo para listado'!$AB$155:$AB$1048576,0),MATCH((CUADRO!K$5&amp;$E486),'Hoja de Trabajo para listado'!$AB$151:$BA$151,0)),0)+IFERROR(INDEX('Hoja de Trabajo para listado'!$BC$155:$CB$1048576,MATCH($A486,'Hoja de Trabajo para listado'!$BC$155:$BC$1048576,0),MATCH((CUADRO!K$5&amp;$E486),'Hoja de Trabajo para listado'!$BC$151:$CB$151,0)),0)+IFERROR(INDEX('Hoja de Trabajo para listado'!$DE$153:$DG$274,MATCH($A486,'Hoja de Trabajo para listado'!$DE$153:$DE$1048576,0),MATCH((CUADRO!K$5&amp;$E486),'Hoja de Trabajo para listado'!$DE$151:$DG$151,0)),0)+IFERROR(INDEX('Hoja de Trabajo para listado'!$CD$155:$DC$1048576,MATCH($A486,'Hoja de Trabajo para listado'!$CD$155:$CD$1048576,0),MATCH((CUADRO!K$5&amp;$E486),'Hoja de Trabajo para listado'!$CD$151:$DC$151,0)),0)</f>
        <v>0</v>
      </c>
      <c r="L486" s="243">
        <f ca="1">+IFERROR(INDEX('Hoja de Trabajo para listado'!$A$155:$Z$1048576,MATCH($A486,'Hoja de Trabajo para listado'!$A$155:$A$1048576,0),MATCH((CUADRO!L$5&amp;$E486),'Hoja de Trabajo para listado'!$A$151:$Z$151,0)),0)+IFERROR(INDEX('Hoja de Trabajo para listado'!$AB$155:$BA$1048576,MATCH($A486,'Hoja de Trabajo para listado'!$AB$155:$AB$1048576,0),MATCH((CUADRO!L$5&amp;$E486),'Hoja de Trabajo para listado'!$AB$151:$BA$151,0)),0)+IFERROR(INDEX('Hoja de Trabajo para listado'!$BC$155:$CB$1048576,MATCH($A486,'Hoja de Trabajo para listado'!$BC$155:$BC$1048576,0),MATCH((CUADRO!L$5&amp;$E486),'Hoja de Trabajo para listado'!$BC$151:$CB$151,0)),0)+IFERROR(INDEX('Hoja de Trabajo para listado'!$DE$153:$DG$274,MATCH($A486,'Hoja de Trabajo para listado'!$DE$153:$DE$1048576,0),MATCH((CUADRO!L$5&amp;$E486),'Hoja de Trabajo para listado'!$DE$151:$DG$151,0)),0)+IFERROR(INDEX('Hoja de Trabajo para listado'!$CD$155:$DC$1048576,MATCH($A486,'Hoja de Trabajo para listado'!$CD$155:$CD$1048576,0),MATCH((CUADRO!L$5&amp;$E486),'Hoja de Trabajo para listado'!$CD$151:$DC$151,0)),0)</f>
        <v>0</v>
      </c>
      <c r="M486" s="243">
        <f ca="1">+IFERROR(INDEX('Hoja de Trabajo para listado'!$A$155:$Z$1048576,MATCH($A486,'Hoja de Trabajo para listado'!$A$155:$A$1048576,0),MATCH((CUADRO!M$5&amp;$E486),'Hoja de Trabajo para listado'!$A$151:$Z$151,0)),0)+IFERROR(INDEX('Hoja de Trabajo para listado'!$AB$155:$BA$1048576,MATCH($A486,'Hoja de Trabajo para listado'!$AB$155:$AB$1048576,0),MATCH((CUADRO!M$5&amp;$E486),'Hoja de Trabajo para listado'!$AB$151:$BA$151,0)),0)+IFERROR(INDEX('Hoja de Trabajo para listado'!$BC$155:$CB$1048576,MATCH($A486,'Hoja de Trabajo para listado'!$BC$155:$BC$1048576,0),MATCH((CUADRO!M$5&amp;$E486),'Hoja de Trabajo para listado'!$BC$151:$CB$151,0)),0)+IFERROR(INDEX('Hoja de Trabajo para listado'!$DE$153:$DG$274,MATCH($A486,'Hoja de Trabajo para listado'!$DE$153:$DE$1048576,0),MATCH((CUADRO!M$5&amp;$E486),'Hoja de Trabajo para listado'!$DE$151:$DG$151,0)),0)+IFERROR(INDEX('Hoja de Trabajo para listado'!$CD$155:$DC$1048576,MATCH($A486,'Hoja de Trabajo para listado'!$CD$155:$CD$1048576,0),MATCH((CUADRO!M$5&amp;$E486),'Hoja de Trabajo para listado'!$CD$151:$DC$151,0)),0)</f>
        <v>0</v>
      </c>
      <c r="N486" s="243">
        <f ca="1">+IFERROR(INDEX('Hoja de Trabajo para listado'!$A$155:$Z$1048576,MATCH($A486,'Hoja de Trabajo para listado'!$A$155:$A$1048576,0),MATCH((CUADRO!N$5&amp;$E486),'Hoja de Trabajo para listado'!$A$151:$Z$151,0)),0)+IFERROR(INDEX('Hoja de Trabajo para listado'!$AB$155:$BA$1048576,MATCH($A486,'Hoja de Trabajo para listado'!$AB$155:$AB$1048576,0),MATCH((CUADRO!N$5&amp;$E486),'Hoja de Trabajo para listado'!$AB$151:$BA$151,0)),0)+IFERROR(INDEX('Hoja de Trabajo para listado'!$BC$155:$CB$1048576,MATCH($A486,'Hoja de Trabajo para listado'!$BC$155:$BC$1048576,0),MATCH((CUADRO!N$5&amp;$E486),'Hoja de Trabajo para listado'!$BC$151:$CB$151,0)),0)+IFERROR(INDEX('Hoja de Trabajo para listado'!$DE$153:$DG$274,MATCH($A486,'Hoja de Trabajo para listado'!$DE$153:$DE$1048576,0),MATCH((CUADRO!N$5&amp;$E486),'Hoja de Trabajo para listado'!$DE$151:$DG$151,0)),0)+IFERROR(INDEX('Hoja de Trabajo para listado'!$CD$155:$DC$1048576,MATCH($A486,'Hoja de Trabajo para listado'!$CD$155:$CD$1048576,0),MATCH((CUADRO!N$5&amp;$E486),'Hoja de Trabajo para listado'!$CD$151:$DC$151,0)),0)</f>
        <v>0</v>
      </c>
      <c r="O486" s="243">
        <f ca="1">+IFERROR(INDEX('Hoja de Trabajo para listado'!$A$155:$Z$1048576,MATCH($A486,'Hoja de Trabajo para listado'!$A$155:$A$1048576,0),MATCH((CUADRO!O$5&amp;$E486),'Hoja de Trabajo para listado'!$A$151:$Z$151,0)),0)+IFERROR(INDEX('Hoja de Trabajo para listado'!$AB$155:$BA$1048576,MATCH($A486,'Hoja de Trabajo para listado'!$AB$155:$AB$1048576,0),MATCH((CUADRO!O$5&amp;$E486),'Hoja de Trabajo para listado'!$AB$151:$BA$151,0)),0)+IFERROR(INDEX('Hoja de Trabajo para listado'!$BC$155:$CB$1048576,MATCH($A486,'Hoja de Trabajo para listado'!$BC$155:$BC$1048576,0),MATCH((CUADRO!O$5&amp;$E486),'Hoja de Trabajo para listado'!$BC$151:$CB$151,0)),0)+IFERROR(INDEX('Hoja de Trabajo para listado'!$DE$153:$DG$274,MATCH($A486,'Hoja de Trabajo para listado'!$DE$153:$DE$1048576,0),MATCH((CUADRO!O$5&amp;$E486),'Hoja de Trabajo para listado'!$DE$151:$DG$151,0)),0)+IFERROR(INDEX('Hoja de Trabajo para listado'!$CD$155:$DC$1048576,MATCH($A486,'Hoja de Trabajo para listado'!$CD$155:$CD$1048576,0),MATCH((CUADRO!O$5&amp;$E486),'Hoja de Trabajo para listado'!$CD$151:$DC$151,0)),0)</f>
        <v>0</v>
      </c>
      <c r="P486" s="243">
        <f ca="1">+IFERROR(INDEX('Hoja de Trabajo para listado'!$A$155:$Z$1048576,MATCH($A486,'Hoja de Trabajo para listado'!$A$155:$A$1048576,0),MATCH((CUADRO!P$5&amp;$E486),'Hoja de Trabajo para listado'!$A$151:$Z$151,0)),0)+IFERROR(INDEX('Hoja de Trabajo para listado'!$AB$155:$BA$1048576,MATCH($A486,'Hoja de Trabajo para listado'!$AB$155:$AB$1048576,0),MATCH((CUADRO!P$5&amp;$E486),'Hoja de Trabajo para listado'!$AB$151:$BA$151,0)),0)+IFERROR(INDEX('Hoja de Trabajo para listado'!$BC$155:$CB$1048576,MATCH($A486,'Hoja de Trabajo para listado'!$BC$155:$BC$1048576,0),MATCH((CUADRO!P$5&amp;$E486),'Hoja de Trabajo para listado'!$BC$151:$CB$151,0)),0)+IFERROR(INDEX('Hoja de Trabajo para listado'!$DE$153:$DG$274,MATCH($A486,'Hoja de Trabajo para listado'!$DE$153:$DE$1048576,0),MATCH((CUADRO!P$5&amp;$E486),'Hoja de Trabajo para listado'!$DE$151:$DG$151,0)),0)+IFERROR(INDEX('Hoja de Trabajo para listado'!$CD$155:$DC$1048576,MATCH($A486,'Hoja de Trabajo para listado'!$CD$155:$CD$1048576,0),MATCH((CUADRO!P$5&amp;$E486),'Hoja de Trabajo para listado'!$CD$151:$DC$151,0)),0)</f>
        <v>0</v>
      </c>
      <c r="Q486" s="243">
        <f ca="1">+IFERROR(INDEX('Hoja de Trabajo para listado'!$A$155:$Z$1048576,MATCH($A486,'Hoja de Trabajo para listado'!$A$155:$A$1048576,0),MATCH((CUADRO!Q$5&amp;$E486),'Hoja de Trabajo para listado'!$A$151:$Z$151,0)),0)+IFERROR(INDEX('Hoja de Trabajo para listado'!$AB$155:$BA$1048576,MATCH($A486,'Hoja de Trabajo para listado'!$AB$155:$AB$1048576,0),MATCH((CUADRO!Q$5&amp;$E486),'Hoja de Trabajo para listado'!$AB$151:$BA$151,0)),0)+IFERROR(INDEX('Hoja de Trabajo para listado'!$BC$155:$CB$1048576,MATCH($A486,'Hoja de Trabajo para listado'!$BC$155:$BC$1048576,0),MATCH((CUADRO!Q$5&amp;$E486),'Hoja de Trabajo para listado'!$BC$151:$CB$151,0)),0)+IFERROR(INDEX('Hoja de Trabajo para listado'!$DE$153:$DG$274,MATCH($A486,'Hoja de Trabajo para listado'!$DE$153:$DE$1048576,0),MATCH((CUADRO!Q$5&amp;$E486),'Hoja de Trabajo para listado'!$DE$151:$DG$151,0)),0)+IFERROR(INDEX('Hoja de Trabajo para listado'!$CD$155:$DC$1048576,MATCH($A486,'Hoja de Trabajo para listado'!$CD$155:$CD$1048576,0),MATCH((CUADRO!Q$5&amp;$E486),'Hoja de Trabajo para listado'!$CD$151:$DC$151,0)),0)</f>
        <v>0</v>
      </c>
      <c r="R486" s="243">
        <f t="shared" ca="1" si="17"/>
        <v>0</v>
      </c>
      <c r="S486" s="249"/>
      <c r="T486" s="243">
        <f ca="1">+T487</f>
        <v>0</v>
      </c>
      <c r="U486" s="242">
        <f t="shared" si="18"/>
        <v>1</v>
      </c>
      <c r="V486" s="333" t="str">
        <f>+VLOOKUP(A486,bd_lista!$A$3:$E$590,5,FALSE)</f>
        <v>Gobiernos Autonomos Municipales</v>
      </c>
      <c r="W486" s="391" t="str">
        <f>+V486</f>
        <v>Gobiernos Autonomos Municipales</v>
      </c>
      <c r="X486" s="242">
        <f>+VLOOKUP(A486,[4]Sheet1!$A$13:$D$744,4,FALSE)</f>
        <v>0</v>
      </c>
      <c r="Y486" s="242" t="e">
        <f>+VLOOKUP(X486,bd_lista!$A$3:$C$590,3,FALSE)</f>
        <v>#N/A</v>
      </c>
      <c r="Z486" s="294">
        <f>+X486</f>
        <v>0</v>
      </c>
      <c r="AA486" s="295" t="e">
        <f>+Y486</f>
        <v>#N/A</v>
      </c>
    </row>
    <row r="487" spans="1:27" customFormat="1" ht="15" hidden="1" customHeight="1">
      <c r="A487" s="32">
        <v>1125</v>
      </c>
      <c r="B487" s="388"/>
      <c r="C487" s="247" t="str">
        <f>+VLOOKUP(A487,bd_lista!$A$3:$C$590,3,FALSE)</f>
        <v>Gobierno Autónomo Municipal de Las Carreras</v>
      </c>
      <c r="D487" s="390"/>
      <c r="E487" s="244" t="s">
        <v>1305</v>
      </c>
      <c r="F487" s="243">
        <f ca="1">+IFERROR(INDEX('Hoja de Trabajo para listado'!$A$155:$Z$1048576,MATCH($A487,'Hoja de Trabajo para listado'!$A$155:$A$1048576,0),MATCH((CUADRO!F$5&amp;$E487),'Hoja de Trabajo para listado'!$A$151:$Z$151,0)),0)+IFERROR(INDEX('Hoja de Trabajo para listado'!$AB$155:$BA$1048576,MATCH($A487,'Hoja de Trabajo para listado'!$AB$155:$AB$1048576,0),MATCH((CUADRO!F$5&amp;$E487),'Hoja de Trabajo para listado'!$AB$151:$BA$151,0)),0)+IFERROR(INDEX('Hoja de Trabajo para listado'!$BC$155:$CB$1048576,MATCH($A487,'Hoja de Trabajo para listado'!$BC$155:$BC$1048576,0),MATCH((CUADRO!F$5&amp;$E487),'Hoja de Trabajo para listado'!$BC$151:$CB$151,0)),0)+IFERROR(INDEX('Hoja de Trabajo para listado'!$DE$153:$DG$274,MATCH($A487,'Hoja de Trabajo para listado'!$DE$153:$DE$1048576,0),MATCH((CUADRO!F$5&amp;$E487),'Hoja de Trabajo para listado'!$DE$151:$DG$151,0)),0)+IFERROR(INDEX('Hoja de Trabajo para listado'!$CD$155:$DC$1048576,MATCH($A487,'Hoja de Trabajo para listado'!$CD$155:$CD$1048576,0),MATCH((CUADRO!F$5&amp;$E487),'Hoja de Trabajo para listado'!$CD$151:$DC$151,0)),0)</f>
        <v>0</v>
      </c>
      <c r="G487" s="243">
        <f ca="1">+IFERROR(INDEX('Hoja de Trabajo para listado'!$A$155:$Z$1048576,MATCH($A487,'Hoja de Trabajo para listado'!$A$155:$A$1048576,0),MATCH((CUADRO!G$5&amp;$E487),'Hoja de Trabajo para listado'!$A$151:$Z$151,0)),0)+IFERROR(INDEX('Hoja de Trabajo para listado'!$AB$155:$BA$1048576,MATCH($A487,'Hoja de Trabajo para listado'!$AB$155:$AB$1048576,0),MATCH((CUADRO!G$5&amp;$E487),'Hoja de Trabajo para listado'!$AB$151:$BA$151,0)),0)+IFERROR(INDEX('Hoja de Trabajo para listado'!$BC$155:$CB$1048576,MATCH($A487,'Hoja de Trabajo para listado'!$BC$155:$BC$1048576,0),MATCH((CUADRO!G$5&amp;$E487),'Hoja de Trabajo para listado'!$BC$151:$CB$151,0)),0)+IFERROR(INDEX('Hoja de Trabajo para listado'!$DE$153:$DG$274,MATCH($A487,'Hoja de Trabajo para listado'!$DE$153:$DE$1048576,0),MATCH((CUADRO!G$5&amp;$E487),'Hoja de Trabajo para listado'!$DE$151:$DG$151,0)),0)+IFERROR(INDEX('Hoja de Trabajo para listado'!$CD$155:$DC$1048576,MATCH($A487,'Hoja de Trabajo para listado'!$CD$155:$CD$1048576,0),MATCH((CUADRO!G$5&amp;$E487),'Hoja de Trabajo para listado'!$CD$151:$DC$151,0)),0)</f>
        <v>0</v>
      </c>
      <c r="H487" s="243">
        <f ca="1">+IFERROR(INDEX('Hoja de Trabajo para listado'!$A$155:$Z$1048576,MATCH($A487,'Hoja de Trabajo para listado'!$A$155:$A$1048576,0),MATCH((CUADRO!H$5&amp;$E487),'Hoja de Trabajo para listado'!$A$151:$Z$151,0)),0)+IFERROR(INDEX('Hoja de Trabajo para listado'!$AB$155:$BA$1048576,MATCH($A487,'Hoja de Trabajo para listado'!$AB$155:$AB$1048576,0),MATCH((CUADRO!H$5&amp;$E487),'Hoja de Trabajo para listado'!$AB$151:$BA$151,0)),0)+IFERROR(INDEX('Hoja de Trabajo para listado'!$BC$155:$CB$1048576,MATCH($A487,'Hoja de Trabajo para listado'!$BC$155:$BC$1048576,0),MATCH((CUADRO!H$5&amp;$E487),'Hoja de Trabajo para listado'!$BC$151:$CB$151,0)),0)+IFERROR(INDEX('Hoja de Trabajo para listado'!$DE$153:$DG$274,MATCH($A487,'Hoja de Trabajo para listado'!$DE$153:$DE$1048576,0),MATCH((CUADRO!H$5&amp;$E487),'Hoja de Trabajo para listado'!$DE$151:$DG$151,0)),0)+IFERROR(INDEX('Hoja de Trabajo para listado'!$CD$155:$DC$1048576,MATCH($A487,'Hoja de Trabajo para listado'!$CD$155:$CD$1048576,0),MATCH((CUADRO!H$5&amp;$E487),'Hoja de Trabajo para listado'!$CD$151:$DC$151,0)),0)</f>
        <v>0</v>
      </c>
      <c r="I487" s="243">
        <f ca="1">+IFERROR(INDEX('Hoja de Trabajo para listado'!$A$155:$Z$1048576,MATCH($A487,'Hoja de Trabajo para listado'!$A$155:$A$1048576,0),MATCH((CUADRO!I$5&amp;$E487),'Hoja de Trabajo para listado'!$A$151:$Z$151,0)),0)+IFERROR(INDEX('Hoja de Trabajo para listado'!$AB$155:$BA$1048576,MATCH($A487,'Hoja de Trabajo para listado'!$AB$155:$AB$1048576,0),MATCH((CUADRO!I$5&amp;$E487),'Hoja de Trabajo para listado'!$AB$151:$BA$151,0)),0)+IFERROR(INDEX('Hoja de Trabajo para listado'!$BC$155:$CB$1048576,MATCH($A487,'Hoja de Trabajo para listado'!$BC$155:$BC$1048576,0),MATCH((CUADRO!I$5&amp;$E487),'Hoja de Trabajo para listado'!$BC$151:$CB$151,0)),0)+IFERROR(INDEX('Hoja de Trabajo para listado'!$DE$153:$DG$274,MATCH($A487,'Hoja de Trabajo para listado'!$DE$153:$DE$1048576,0),MATCH((CUADRO!I$5&amp;$E487),'Hoja de Trabajo para listado'!$DE$151:$DG$151,0)),0)+IFERROR(INDEX('Hoja de Trabajo para listado'!$CD$155:$DC$1048576,MATCH($A487,'Hoja de Trabajo para listado'!$CD$155:$CD$1048576,0),MATCH((CUADRO!I$5&amp;$E487),'Hoja de Trabajo para listado'!$CD$151:$DC$151,0)),0)</f>
        <v>0</v>
      </c>
      <c r="J487" s="243">
        <f ca="1">+IFERROR(INDEX('Hoja de Trabajo para listado'!$A$155:$Z$1048576,MATCH($A487,'Hoja de Trabajo para listado'!$A$155:$A$1048576,0),MATCH((CUADRO!J$5&amp;$E487),'Hoja de Trabajo para listado'!$A$151:$Z$151,0)),0)+IFERROR(INDEX('Hoja de Trabajo para listado'!$AB$155:$BA$1048576,MATCH($A487,'Hoja de Trabajo para listado'!$AB$155:$AB$1048576,0),MATCH((CUADRO!J$5&amp;$E487),'Hoja de Trabajo para listado'!$AB$151:$BA$151,0)),0)+IFERROR(INDEX('Hoja de Trabajo para listado'!$BC$155:$CB$1048576,MATCH($A487,'Hoja de Trabajo para listado'!$BC$155:$BC$1048576,0),MATCH((CUADRO!J$5&amp;$E487),'Hoja de Trabajo para listado'!$BC$151:$CB$151,0)),0)+IFERROR(INDEX('Hoja de Trabajo para listado'!$DE$153:$DG$274,MATCH($A487,'Hoja de Trabajo para listado'!$DE$153:$DE$1048576,0),MATCH((CUADRO!J$5&amp;$E487),'Hoja de Trabajo para listado'!$DE$151:$DG$151,0)),0)+IFERROR(INDEX('Hoja de Trabajo para listado'!$CD$155:$DC$1048576,MATCH($A487,'Hoja de Trabajo para listado'!$CD$155:$CD$1048576,0),MATCH((CUADRO!J$5&amp;$E487),'Hoja de Trabajo para listado'!$CD$151:$DC$151,0)),0)</f>
        <v>0</v>
      </c>
      <c r="K487" s="243">
        <f ca="1">+IFERROR(INDEX('Hoja de Trabajo para listado'!$A$155:$Z$1048576,MATCH($A487,'Hoja de Trabajo para listado'!$A$155:$A$1048576,0),MATCH((CUADRO!K$5&amp;$E487),'Hoja de Trabajo para listado'!$A$151:$Z$151,0)),0)+IFERROR(INDEX('Hoja de Trabajo para listado'!$AB$155:$BA$1048576,MATCH($A487,'Hoja de Trabajo para listado'!$AB$155:$AB$1048576,0),MATCH((CUADRO!K$5&amp;$E487),'Hoja de Trabajo para listado'!$AB$151:$BA$151,0)),0)+IFERROR(INDEX('Hoja de Trabajo para listado'!$BC$155:$CB$1048576,MATCH($A487,'Hoja de Trabajo para listado'!$BC$155:$BC$1048576,0),MATCH((CUADRO!K$5&amp;$E487),'Hoja de Trabajo para listado'!$BC$151:$CB$151,0)),0)+IFERROR(INDEX('Hoja de Trabajo para listado'!$DE$153:$DG$274,MATCH($A487,'Hoja de Trabajo para listado'!$DE$153:$DE$1048576,0),MATCH((CUADRO!K$5&amp;$E487),'Hoja de Trabajo para listado'!$DE$151:$DG$151,0)),0)+IFERROR(INDEX('Hoja de Trabajo para listado'!$CD$155:$DC$1048576,MATCH($A487,'Hoja de Trabajo para listado'!$CD$155:$CD$1048576,0),MATCH((CUADRO!K$5&amp;$E487),'Hoja de Trabajo para listado'!$CD$151:$DC$151,0)),0)</f>
        <v>0</v>
      </c>
      <c r="L487" s="243">
        <f ca="1">+IFERROR(INDEX('Hoja de Trabajo para listado'!$A$155:$Z$1048576,MATCH($A487,'Hoja de Trabajo para listado'!$A$155:$A$1048576,0),MATCH((CUADRO!L$5&amp;$E487),'Hoja de Trabajo para listado'!$A$151:$Z$151,0)),0)+IFERROR(INDEX('Hoja de Trabajo para listado'!$AB$155:$BA$1048576,MATCH($A487,'Hoja de Trabajo para listado'!$AB$155:$AB$1048576,0),MATCH((CUADRO!L$5&amp;$E487),'Hoja de Trabajo para listado'!$AB$151:$BA$151,0)),0)+IFERROR(INDEX('Hoja de Trabajo para listado'!$BC$155:$CB$1048576,MATCH($A487,'Hoja de Trabajo para listado'!$BC$155:$BC$1048576,0),MATCH((CUADRO!L$5&amp;$E487),'Hoja de Trabajo para listado'!$BC$151:$CB$151,0)),0)+IFERROR(INDEX('Hoja de Trabajo para listado'!$DE$153:$DG$274,MATCH($A487,'Hoja de Trabajo para listado'!$DE$153:$DE$1048576,0),MATCH((CUADRO!L$5&amp;$E487),'Hoja de Trabajo para listado'!$DE$151:$DG$151,0)),0)+IFERROR(INDEX('Hoja de Trabajo para listado'!$CD$155:$DC$1048576,MATCH($A487,'Hoja de Trabajo para listado'!$CD$155:$CD$1048576,0),MATCH((CUADRO!L$5&amp;$E487),'Hoja de Trabajo para listado'!$CD$151:$DC$151,0)),0)</f>
        <v>0</v>
      </c>
      <c r="M487" s="243">
        <f ca="1">+IFERROR(INDEX('Hoja de Trabajo para listado'!$A$155:$Z$1048576,MATCH($A487,'Hoja de Trabajo para listado'!$A$155:$A$1048576,0),MATCH((CUADRO!M$5&amp;$E487),'Hoja de Trabajo para listado'!$A$151:$Z$151,0)),0)+IFERROR(INDEX('Hoja de Trabajo para listado'!$AB$155:$BA$1048576,MATCH($A487,'Hoja de Trabajo para listado'!$AB$155:$AB$1048576,0),MATCH((CUADRO!M$5&amp;$E487),'Hoja de Trabajo para listado'!$AB$151:$BA$151,0)),0)+IFERROR(INDEX('Hoja de Trabajo para listado'!$BC$155:$CB$1048576,MATCH($A487,'Hoja de Trabajo para listado'!$BC$155:$BC$1048576,0),MATCH((CUADRO!M$5&amp;$E487),'Hoja de Trabajo para listado'!$BC$151:$CB$151,0)),0)+IFERROR(INDEX('Hoja de Trabajo para listado'!$DE$153:$DG$274,MATCH($A487,'Hoja de Trabajo para listado'!$DE$153:$DE$1048576,0),MATCH((CUADRO!M$5&amp;$E487),'Hoja de Trabajo para listado'!$DE$151:$DG$151,0)),0)+IFERROR(INDEX('Hoja de Trabajo para listado'!$CD$155:$DC$1048576,MATCH($A487,'Hoja de Trabajo para listado'!$CD$155:$CD$1048576,0),MATCH((CUADRO!M$5&amp;$E487),'Hoja de Trabajo para listado'!$CD$151:$DC$151,0)),0)</f>
        <v>0</v>
      </c>
      <c r="N487" s="243">
        <f ca="1">+IFERROR(INDEX('Hoja de Trabajo para listado'!$A$155:$Z$1048576,MATCH($A487,'Hoja de Trabajo para listado'!$A$155:$A$1048576,0),MATCH((CUADRO!N$5&amp;$E487),'Hoja de Trabajo para listado'!$A$151:$Z$151,0)),0)+IFERROR(INDEX('Hoja de Trabajo para listado'!$AB$155:$BA$1048576,MATCH($A487,'Hoja de Trabajo para listado'!$AB$155:$AB$1048576,0),MATCH((CUADRO!N$5&amp;$E487),'Hoja de Trabajo para listado'!$AB$151:$BA$151,0)),0)+IFERROR(INDEX('Hoja de Trabajo para listado'!$BC$155:$CB$1048576,MATCH($A487,'Hoja de Trabajo para listado'!$BC$155:$BC$1048576,0),MATCH((CUADRO!N$5&amp;$E487),'Hoja de Trabajo para listado'!$BC$151:$CB$151,0)),0)+IFERROR(INDEX('Hoja de Trabajo para listado'!$DE$153:$DG$274,MATCH($A487,'Hoja de Trabajo para listado'!$DE$153:$DE$1048576,0),MATCH((CUADRO!N$5&amp;$E487),'Hoja de Trabajo para listado'!$DE$151:$DG$151,0)),0)+IFERROR(INDEX('Hoja de Trabajo para listado'!$CD$155:$DC$1048576,MATCH($A487,'Hoja de Trabajo para listado'!$CD$155:$CD$1048576,0),MATCH((CUADRO!N$5&amp;$E487),'Hoja de Trabajo para listado'!$CD$151:$DC$151,0)),0)</f>
        <v>0</v>
      </c>
      <c r="O487" s="243">
        <f ca="1">+IFERROR(INDEX('Hoja de Trabajo para listado'!$A$155:$Z$1048576,MATCH($A487,'Hoja de Trabajo para listado'!$A$155:$A$1048576,0),MATCH((CUADRO!O$5&amp;$E487),'Hoja de Trabajo para listado'!$A$151:$Z$151,0)),0)+IFERROR(INDEX('Hoja de Trabajo para listado'!$AB$155:$BA$1048576,MATCH($A487,'Hoja de Trabajo para listado'!$AB$155:$AB$1048576,0),MATCH((CUADRO!O$5&amp;$E487),'Hoja de Trabajo para listado'!$AB$151:$BA$151,0)),0)+IFERROR(INDEX('Hoja de Trabajo para listado'!$BC$155:$CB$1048576,MATCH($A487,'Hoja de Trabajo para listado'!$BC$155:$BC$1048576,0),MATCH((CUADRO!O$5&amp;$E487),'Hoja de Trabajo para listado'!$BC$151:$CB$151,0)),0)+IFERROR(INDEX('Hoja de Trabajo para listado'!$DE$153:$DG$274,MATCH($A487,'Hoja de Trabajo para listado'!$DE$153:$DE$1048576,0),MATCH((CUADRO!O$5&amp;$E487),'Hoja de Trabajo para listado'!$DE$151:$DG$151,0)),0)+IFERROR(INDEX('Hoja de Trabajo para listado'!$CD$155:$DC$1048576,MATCH($A487,'Hoja de Trabajo para listado'!$CD$155:$CD$1048576,0),MATCH((CUADRO!O$5&amp;$E487),'Hoja de Trabajo para listado'!$CD$151:$DC$151,0)),0)</f>
        <v>0</v>
      </c>
      <c r="P487" s="243">
        <f ca="1">+IFERROR(INDEX('Hoja de Trabajo para listado'!$A$155:$Z$1048576,MATCH($A487,'Hoja de Trabajo para listado'!$A$155:$A$1048576,0),MATCH((CUADRO!P$5&amp;$E487),'Hoja de Trabajo para listado'!$A$151:$Z$151,0)),0)+IFERROR(INDEX('Hoja de Trabajo para listado'!$AB$155:$BA$1048576,MATCH($A487,'Hoja de Trabajo para listado'!$AB$155:$AB$1048576,0),MATCH((CUADRO!P$5&amp;$E487),'Hoja de Trabajo para listado'!$AB$151:$BA$151,0)),0)+IFERROR(INDEX('Hoja de Trabajo para listado'!$BC$155:$CB$1048576,MATCH($A487,'Hoja de Trabajo para listado'!$BC$155:$BC$1048576,0),MATCH((CUADRO!P$5&amp;$E487),'Hoja de Trabajo para listado'!$BC$151:$CB$151,0)),0)+IFERROR(INDEX('Hoja de Trabajo para listado'!$DE$153:$DG$274,MATCH($A487,'Hoja de Trabajo para listado'!$DE$153:$DE$1048576,0),MATCH((CUADRO!P$5&amp;$E487),'Hoja de Trabajo para listado'!$DE$151:$DG$151,0)),0)+IFERROR(INDEX('Hoja de Trabajo para listado'!$CD$155:$DC$1048576,MATCH($A487,'Hoja de Trabajo para listado'!$CD$155:$CD$1048576,0),MATCH((CUADRO!P$5&amp;$E487),'Hoja de Trabajo para listado'!$CD$151:$DC$151,0)),0)</f>
        <v>0</v>
      </c>
      <c r="Q487" s="243">
        <f ca="1">+IFERROR(INDEX('Hoja de Trabajo para listado'!$A$155:$Z$1048576,MATCH($A487,'Hoja de Trabajo para listado'!$A$155:$A$1048576,0),MATCH((CUADRO!Q$5&amp;$E487),'Hoja de Trabajo para listado'!$A$151:$Z$151,0)),0)+IFERROR(INDEX('Hoja de Trabajo para listado'!$AB$155:$BA$1048576,MATCH($A487,'Hoja de Trabajo para listado'!$AB$155:$AB$1048576,0),MATCH((CUADRO!Q$5&amp;$E487),'Hoja de Trabajo para listado'!$AB$151:$BA$151,0)),0)+IFERROR(INDEX('Hoja de Trabajo para listado'!$BC$155:$CB$1048576,MATCH($A487,'Hoja de Trabajo para listado'!$BC$155:$BC$1048576,0),MATCH((CUADRO!Q$5&amp;$E487),'Hoja de Trabajo para listado'!$BC$151:$CB$151,0)),0)+IFERROR(INDEX('Hoja de Trabajo para listado'!$DE$153:$DG$274,MATCH($A487,'Hoja de Trabajo para listado'!$DE$153:$DE$1048576,0),MATCH((CUADRO!Q$5&amp;$E487),'Hoja de Trabajo para listado'!$DE$151:$DG$151,0)),0)+IFERROR(INDEX('Hoja de Trabajo para listado'!$CD$155:$DC$1048576,MATCH($A487,'Hoja de Trabajo para listado'!$CD$155:$CD$1048576,0),MATCH((CUADRO!Q$5&amp;$E487),'Hoja de Trabajo para listado'!$CD$151:$DC$151,0)),0)</f>
        <v>0</v>
      </c>
      <c r="R487" s="243">
        <f t="shared" ca="1" si="17"/>
        <v>0</v>
      </c>
      <c r="S487" s="249">
        <f ca="1">+R486+R487</f>
        <v>0</v>
      </c>
      <c r="T487" s="243">
        <f ca="1">+S487</f>
        <v>0</v>
      </c>
      <c r="U487" s="242">
        <f t="shared" si="18"/>
        <v>2</v>
      </c>
      <c r="V487" s="333" t="str">
        <f>+VLOOKUP(A487,bd_lista!$A$3:$E$590,5,FALSE)</f>
        <v>Gobiernos Autonomos Municipales</v>
      </c>
      <c r="W487" s="392"/>
      <c r="X487" s="242">
        <f>+VLOOKUP(A487,[4]Sheet1!$A$13:$D$744,4,FALSE)</f>
        <v>0</v>
      </c>
      <c r="Y487" s="242" t="e">
        <f>+VLOOKUP(X487,bd_lista!$A$3:$C$590,3,FALSE)</f>
        <v>#N/A</v>
      </c>
      <c r="Z487" s="292"/>
      <c r="AA487" s="293"/>
    </row>
    <row r="488" spans="1:27" customFormat="1" ht="27" hidden="1" customHeight="1">
      <c r="A488" s="32">
        <v>1126</v>
      </c>
      <c r="B488" s="387">
        <f>+A488</f>
        <v>1126</v>
      </c>
      <c r="C488" s="247" t="str">
        <f>+VLOOKUP(A488,bd_lista!$A$3:$C$590,3,FALSE)</f>
        <v>Gobierno Autónomo Municipal de Villa Vaca Guzmán</v>
      </c>
      <c r="D488" s="389" t="str">
        <f>+C488</f>
        <v>Gobierno Autónomo Municipal de Villa Vaca Guzmán</v>
      </c>
      <c r="E488" s="242" t="s">
        <v>1304</v>
      </c>
      <c r="F488" s="243">
        <f ca="1">+IFERROR(INDEX('Hoja de Trabajo para listado'!$A$155:$Z$1048576,MATCH($A488,'Hoja de Trabajo para listado'!$A$155:$A$1048576,0),MATCH((CUADRO!F$5&amp;$E488),'Hoja de Trabajo para listado'!$A$151:$Z$151,0)),0)+IFERROR(INDEX('Hoja de Trabajo para listado'!$AB$155:$BA$1048576,MATCH($A488,'Hoja de Trabajo para listado'!$AB$155:$AB$1048576,0),MATCH((CUADRO!F$5&amp;$E488),'Hoja de Trabajo para listado'!$AB$151:$BA$151,0)),0)+IFERROR(INDEX('Hoja de Trabajo para listado'!$BC$155:$CB$1048576,MATCH($A488,'Hoja de Trabajo para listado'!$BC$155:$BC$1048576,0),MATCH((CUADRO!F$5&amp;$E488),'Hoja de Trabajo para listado'!$BC$151:$CB$151,0)),0)+IFERROR(INDEX('Hoja de Trabajo para listado'!$DE$153:$DG$274,MATCH($A488,'Hoja de Trabajo para listado'!$DE$153:$DE$1048576,0),MATCH((CUADRO!F$5&amp;$E488),'Hoja de Trabajo para listado'!$DE$151:$DG$151,0)),0)+IFERROR(INDEX('Hoja de Trabajo para listado'!$CD$155:$DC$1048576,MATCH($A488,'Hoja de Trabajo para listado'!$CD$155:$CD$1048576,0),MATCH((CUADRO!F$5&amp;$E488),'Hoja de Trabajo para listado'!$CD$151:$DC$151,0)),0)</f>
        <v>0</v>
      </c>
      <c r="G488" s="243">
        <f ca="1">+IFERROR(INDEX('Hoja de Trabajo para listado'!$A$155:$Z$1048576,MATCH($A488,'Hoja de Trabajo para listado'!$A$155:$A$1048576,0),MATCH((CUADRO!G$5&amp;$E488),'Hoja de Trabajo para listado'!$A$151:$Z$151,0)),0)+IFERROR(INDEX('Hoja de Trabajo para listado'!$AB$155:$BA$1048576,MATCH($A488,'Hoja de Trabajo para listado'!$AB$155:$AB$1048576,0),MATCH((CUADRO!G$5&amp;$E488),'Hoja de Trabajo para listado'!$AB$151:$BA$151,0)),0)+IFERROR(INDEX('Hoja de Trabajo para listado'!$BC$155:$CB$1048576,MATCH($A488,'Hoja de Trabajo para listado'!$BC$155:$BC$1048576,0),MATCH((CUADRO!G$5&amp;$E488),'Hoja de Trabajo para listado'!$BC$151:$CB$151,0)),0)+IFERROR(INDEX('Hoja de Trabajo para listado'!$DE$153:$DG$274,MATCH($A488,'Hoja de Trabajo para listado'!$DE$153:$DE$1048576,0),MATCH((CUADRO!G$5&amp;$E488),'Hoja de Trabajo para listado'!$DE$151:$DG$151,0)),0)+IFERROR(INDEX('Hoja de Trabajo para listado'!$CD$155:$DC$1048576,MATCH($A488,'Hoja de Trabajo para listado'!$CD$155:$CD$1048576,0),MATCH((CUADRO!G$5&amp;$E488),'Hoja de Trabajo para listado'!$CD$151:$DC$151,0)),0)</f>
        <v>0</v>
      </c>
      <c r="H488" s="243">
        <f ca="1">+IFERROR(INDEX('Hoja de Trabajo para listado'!$A$155:$Z$1048576,MATCH($A488,'Hoja de Trabajo para listado'!$A$155:$A$1048576,0),MATCH((CUADRO!H$5&amp;$E488),'Hoja de Trabajo para listado'!$A$151:$Z$151,0)),0)+IFERROR(INDEX('Hoja de Trabajo para listado'!$AB$155:$BA$1048576,MATCH($A488,'Hoja de Trabajo para listado'!$AB$155:$AB$1048576,0),MATCH((CUADRO!H$5&amp;$E488),'Hoja de Trabajo para listado'!$AB$151:$BA$151,0)),0)+IFERROR(INDEX('Hoja de Trabajo para listado'!$BC$155:$CB$1048576,MATCH($A488,'Hoja de Trabajo para listado'!$BC$155:$BC$1048576,0),MATCH((CUADRO!H$5&amp;$E488),'Hoja de Trabajo para listado'!$BC$151:$CB$151,0)),0)+IFERROR(INDEX('Hoja de Trabajo para listado'!$DE$153:$DG$274,MATCH($A488,'Hoja de Trabajo para listado'!$DE$153:$DE$1048576,0),MATCH((CUADRO!H$5&amp;$E488),'Hoja de Trabajo para listado'!$DE$151:$DG$151,0)),0)+IFERROR(INDEX('Hoja de Trabajo para listado'!$CD$155:$DC$1048576,MATCH($A488,'Hoja de Trabajo para listado'!$CD$155:$CD$1048576,0),MATCH((CUADRO!H$5&amp;$E488),'Hoja de Trabajo para listado'!$CD$151:$DC$151,0)),0)</f>
        <v>0</v>
      </c>
      <c r="I488" s="243">
        <f ca="1">+IFERROR(INDEX('Hoja de Trabajo para listado'!$A$155:$Z$1048576,MATCH($A488,'Hoja de Trabajo para listado'!$A$155:$A$1048576,0),MATCH((CUADRO!I$5&amp;$E488),'Hoja de Trabajo para listado'!$A$151:$Z$151,0)),0)+IFERROR(INDEX('Hoja de Trabajo para listado'!$AB$155:$BA$1048576,MATCH($A488,'Hoja de Trabajo para listado'!$AB$155:$AB$1048576,0),MATCH((CUADRO!I$5&amp;$E488),'Hoja de Trabajo para listado'!$AB$151:$BA$151,0)),0)+IFERROR(INDEX('Hoja de Trabajo para listado'!$BC$155:$CB$1048576,MATCH($A488,'Hoja de Trabajo para listado'!$BC$155:$BC$1048576,0),MATCH((CUADRO!I$5&amp;$E488),'Hoja de Trabajo para listado'!$BC$151:$CB$151,0)),0)+IFERROR(INDEX('Hoja de Trabajo para listado'!$DE$153:$DG$274,MATCH($A488,'Hoja de Trabajo para listado'!$DE$153:$DE$1048576,0),MATCH((CUADRO!I$5&amp;$E488),'Hoja de Trabajo para listado'!$DE$151:$DG$151,0)),0)+IFERROR(INDEX('Hoja de Trabajo para listado'!$CD$155:$DC$1048576,MATCH($A488,'Hoja de Trabajo para listado'!$CD$155:$CD$1048576,0),MATCH((CUADRO!I$5&amp;$E488),'Hoja de Trabajo para listado'!$CD$151:$DC$151,0)),0)</f>
        <v>0</v>
      </c>
      <c r="J488" s="243">
        <f ca="1">+IFERROR(INDEX('Hoja de Trabajo para listado'!$A$155:$Z$1048576,MATCH($A488,'Hoja de Trabajo para listado'!$A$155:$A$1048576,0),MATCH((CUADRO!J$5&amp;$E488),'Hoja de Trabajo para listado'!$A$151:$Z$151,0)),0)+IFERROR(INDEX('Hoja de Trabajo para listado'!$AB$155:$BA$1048576,MATCH($A488,'Hoja de Trabajo para listado'!$AB$155:$AB$1048576,0),MATCH((CUADRO!J$5&amp;$E488),'Hoja de Trabajo para listado'!$AB$151:$BA$151,0)),0)+IFERROR(INDEX('Hoja de Trabajo para listado'!$BC$155:$CB$1048576,MATCH($A488,'Hoja de Trabajo para listado'!$BC$155:$BC$1048576,0),MATCH((CUADRO!J$5&amp;$E488),'Hoja de Trabajo para listado'!$BC$151:$CB$151,0)),0)+IFERROR(INDEX('Hoja de Trabajo para listado'!$DE$153:$DG$274,MATCH($A488,'Hoja de Trabajo para listado'!$DE$153:$DE$1048576,0),MATCH((CUADRO!J$5&amp;$E488),'Hoja de Trabajo para listado'!$DE$151:$DG$151,0)),0)+IFERROR(INDEX('Hoja de Trabajo para listado'!$CD$155:$DC$1048576,MATCH($A488,'Hoja de Trabajo para listado'!$CD$155:$CD$1048576,0),MATCH((CUADRO!J$5&amp;$E488),'Hoja de Trabajo para listado'!$CD$151:$DC$151,0)),0)</f>
        <v>0</v>
      </c>
      <c r="K488" s="243">
        <f ca="1">+IFERROR(INDEX('Hoja de Trabajo para listado'!$A$155:$Z$1048576,MATCH($A488,'Hoja de Trabajo para listado'!$A$155:$A$1048576,0),MATCH((CUADRO!K$5&amp;$E488),'Hoja de Trabajo para listado'!$A$151:$Z$151,0)),0)+IFERROR(INDEX('Hoja de Trabajo para listado'!$AB$155:$BA$1048576,MATCH($A488,'Hoja de Trabajo para listado'!$AB$155:$AB$1048576,0),MATCH((CUADRO!K$5&amp;$E488),'Hoja de Trabajo para listado'!$AB$151:$BA$151,0)),0)+IFERROR(INDEX('Hoja de Trabajo para listado'!$BC$155:$CB$1048576,MATCH($A488,'Hoja de Trabajo para listado'!$BC$155:$BC$1048576,0),MATCH((CUADRO!K$5&amp;$E488),'Hoja de Trabajo para listado'!$BC$151:$CB$151,0)),0)+IFERROR(INDEX('Hoja de Trabajo para listado'!$DE$153:$DG$274,MATCH($A488,'Hoja de Trabajo para listado'!$DE$153:$DE$1048576,0),MATCH((CUADRO!K$5&amp;$E488),'Hoja de Trabajo para listado'!$DE$151:$DG$151,0)),0)+IFERROR(INDEX('Hoja de Trabajo para listado'!$CD$155:$DC$1048576,MATCH($A488,'Hoja de Trabajo para listado'!$CD$155:$CD$1048576,0),MATCH((CUADRO!K$5&amp;$E488),'Hoja de Trabajo para listado'!$CD$151:$DC$151,0)),0)</f>
        <v>0</v>
      </c>
      <c r="L488" s="243">
        <f ca="1">+IFERROR(INDEX('Hoja de Trabajo para listado'!$A$155:$Z$1048576,MATCH($A488,'Hoja de Trabajo para listado'!$A$155:$A$1048576,0),MATCH((CUADRO!L$5&amp;$E488),'Hoja de Trabajo para listado'!$A$151:$Z$151,0)),0)+IFERROR(INDEX('Hoja de Trabajo para listado'!$AB$155:$BA$1048576,MATCH($A488,'Hoja de Trabajo para listado'!$AB$155:$AB$1048576,0),MATCH((CUADRO!L$5&amp;$E488),'Hoja de Trabajo para listado'!$AB$151:$BA$151,0)),0)+IFERROR(INDEX('Hoja de Trabajo para listado'!$BC$155:$CB$1048576,MATCH($A488,'Hoja de Trabajo para listado'!$BC$155:$BC$1048576,0),MATCH((CUADRO!L$5&amp;$E488),'Hoja de Trabajo para listado'!$BC$151:$CB$151,0)),0)+IFERROR(INDEX('Hoja de Trabajo para listado'!$DE$153:$DG$274,MATCH($A488,'Hoja de Trabajo para listado'!$DE$153:$DE$1048576,0),MATCH((CUADRO!L$5&amp;$E488),'Hoja de Trabajo para listado'!$DE$151:$DG$151,0)),0)+IFERROR(INDEX('Hoja de Trabajo para listado'!$CD$155:$DC$1048576,MATCH($A488,'Hoja de Trabajo para listado'!$CD$155:$CD$1048576,0),MATCH((CUADRO!L$5&amp;$E488),'Hoja de Trabajo para listado'!$CD$151:$DC$151,0)),0)</f>
        <v>0</v>
      </c>
      <c r="M488" s="243">
        <f ca="1">+IFERROR(INDEX('Hoja de Trabajo para listado'!$A$155:$Z$1048576,MATCH($A488,'Hoja de Trabajo para listado'!$A$155:$A$1048576,0),MATCH((CUADRO!M$5&amp;$E488),'Hoja de Trabajo para listado'!$A$151:$Z$151,0)),0)+IFERROR(INDEX('Hoja de Trabajo para listado'!$AB$155:$BA$1048576,MATCH($A488,'Hoja de Trabajo para listado'!$AB$155:$AB$1048576,0),MATCH((CUADRO!M$5&amp;$E488),'Hoja de Trabajo para listado'!$AB$151:$BA$151,0)),0)+IFERROR(INDEX('Hoja de Trabajo para listado'!$BC$155:$CB$1048576,MATCH($A488,'Hoja de Trabajo para listado'!$BC$155:$BC$1048576,0),MATCH((CUADRO!M$5&amp;$E488),'Hoja de Trabajo para listado'!$BC$151:$CB$151,0)),0)+IFERROR(INDEX('Hoja de Trabajo para listado'!$DE$153:$DG$274,MATCH($A488,'Hoja de Trabajo para listado'!$DE$153:$DE$1048576,0),MATCH((CUADRO!M$5&amp;$E488),'Hoja de Trabajo para listado'!$DE$151:$DG$151,0)),0)+IFERROR(INDEX('Hoja de Trabajo para listado'!$CD$155:$DC$1048576,MATCH($A488,'Hoja de Trabajo para listado'!$CD$155:$CD$1048576,0),MATCH((CUADRO!M$5&amp;$E488),'Hoja de Trabajo para listado'!$CD$151:$DC$151,0)),0)</f>
        <v>0</v>
      </c>
      <c r="N488" s="243">
        <f ca="1">+IFERROR(INDEX('Hoja de Trabajo para listado'!$A$155:$Z$1048576,MATCH($A488,'Hoja de Trabajo para listado'!$A$155:$A$1048576,0),MATCH((CUADRO!N$5&amp;$E488),'Hoja de Trabajo para listado'!$A$151:$Z$151,0)),0)+IFERROR(INDEX('Hoja de Trabajo para listado'!$AB$155:$BA$1048576,MATCH($A488,'Hoja de Trabajo para listado'!$AB$155:$AB$1048576,0),MATCH((CUADRO!N$5&amp;$E488),'Hoja de Trabajo para listado'!$AB$151:$BA$151,0)),0)+IFERROR(INDEX('Hoja de Trabajo para listado'!$BC$155:$CB$1048576,MATCH($A488,'Hoja de Trabajo para listado'!$BC$155:$BC$1048576,0),MATCH((CUADRO!N$5&amp;$E488),'Hoja de Trabajo para listado'!$BC$151:$CB$151,0)),0)+IFERROR(INDEX('Hoja de Trabajo para listado'!$DE$153:$DG$274,MATCH($A488,'Hoja de Trabajo para listado'!$DE$153:$DE$1048576,0),MATCH((CUADRO!N$5&amp;$E488),'Hoja de Trabajo para listado'!$DE$151:$DG$151,0)),0)+IFERROR(INDEX('Hoja de Trabajo para listado'!$CD$155:$DC$1048576,MATCH($A488,'Hoja de Trabajo para listado'!$CD$155:$CD$1048576,0),MATCH((CUADRO!N$5&amp;$E488),'Hoja de Trabajo para listado'!$CD$151:$DC$151,0)),0)</f>
        <v>0</v>
      </c>
      <c r="O488" s="243">
        <f ca="1">+IFERROR(INDEX('Hoja de Trabajo para listado'!$A$155:$Z$1048576,MATCH($A488,'Hoja de Trabajo para listado'!$A$155:$A$1048576,0),MATCH((CUADRO!O$5&amp;$E488),'Hoja de Trabajo para listado'!$A$151:$Z$151,0)),0)+IFERROR(INDEX('Hoja de Trabajo para listado'!$AB$155:$BA$1048576,MATCH($A488,'Hoja de Trabajo para listado'!$AB$155:$AB$1048576,0),MATCH((CUADRO!O$5&amp;$E488),'Hoja de Trabajo para listado'!$AB$151:$BA$151,0)),0)+IFERROR(INDEX('Hoja de Trabajo para listado'!$BC$155:$CB$1048576,MATCH($A488,'Hoja de Trabajo para listado'!$BC$155:$BC$1048576,0),MATCH((CUADRO!O$5&amp;$E488),'Hoja de Trabajo para listado'!$BC$151:$CB$151,0)),0)+IFERROR(INDEX('Hoja de Trabajo para listado'!$DE$153:$DG$274,MATCH($A488,'Hoja de Trabajo para listado'!$DE$153:$DE$1048576,0),MATCH((CUADRO!O$5&amp;$E488),'Hoja de Trabajo para listado'!$DE$151:$DG$151,0)),0)+IFERROR(INDEX('Hoja de Trabajo para listado'!$CD$155:$DC$1048576,MATCH($A488,'Hoja de Trabajo para listado'!$CD$155:$CD$1048576,0),MATCH((CUADRO!O$5&amp;$E488),'Hoja de Trabajo para listado'!$CD$151:$DC$151,0)),0)</f>
        <v>0</v>
      </c>
      <c r="P488" s="243">
        <f ca="1">+IFERROR(INDEX('Hoja de Trabajo para listado'!$A$155:$Z$1048576,MATCH($A488,'Hoja de Trabajo para listado'!$A$155:$A$1048576,0),MATCH((CUADRO!P$5&amp;$E488),'Hoja de Trabajo para listado'!$A$151:$Z$151,0)),0)+IFERROR(INDEX('Hoja de Trabajo para listado'!$AB$155:$BA$1048576,MATCH($A488,'Hoja de Trabajo para listado'!$AB$155:$AB$1048576,0),MATCH((CUADRO!P$5&amp;$E488),'Hoja de Trabajo para listado'!$AB$151:$BA$151,0)),0)+IFERROR(INDEX('Hoja de Trabajo para listado'!$BC$155:$CB$1048576,MATCH($A488,'Hoja de Trabajo para listado'!$BC$155:$BC$1048576,0),MATCH((CUADRO!P$5&amp;$E488),'Hoja de Trabajo para listado'!$BC$151:$CB$151,0)),0)+IFERROR(INDEX('Hoja de Trabajo para listado'!$DE$153:$DG$274,MATCH($A488,'Hoja de Trabajo para listado'!$DE$153:$DE$1048576,0),MATCH((CUADRO!P$5&amp;$E488),'Hoja de Trabajo para listado'!$DE$151:$DG$151,0)),0)+IFERROR(INDEX('Hoja de Trabajo para listado'!$CD$155:$DC$1048576,MATCH($A488,'Hoja de Trabajo para listado'!$CD$155:$CD$1048576,0),MATCH((CUADRO!P$5&amp;$E488),'Hoja de Trabajo para listado'!$CD$151:$DC$151,0)),0)</f>
        <v>0</v>
      </c>
      <c r="Q488" s="243">
        <f ca="1">+IFERROR(INDEX('Hoja de Trabajo para listado'!$A$155:$Z$1048576,MATCH($A488,'Hoja de Trabajo para listado'!$A$155:$A$1048576,0),MATCH((CUADRO!Q$5&amp;$E488),'Hoja de Trabajo para listado'!$A$151:$Z$151,0)),0)+IFERROR(INDEX('Hoja de Trabajo para listado'!$AB$155:$BA$1048576,MATCH($A488,'Hoja de Trabajo para listado'!$AB$155:$AB$1048576,0),MATCH((CUADRO!Q$5&amp;$E488),'Hoja de Trabajo para listado'!$AB$151:$BA$151,0)),0)+IFERROR(INDEX('Hoja de Trabajo para listado'!$BC$155:$CB$1048576,MATCH($A488,'Hoja de Trabajo para listado'!$BC$155:$BC$1048576,0),MATCH((CUADRO!Q$5&amp;$E488),'Hoja de Trabajo para listado'!$BC$151:$CB$151,0)),0)+IFERROR(INDEX('Hoja de Trabajo para listado'!$DE$153:$DG$274,MATCH($A488,'Hoja de Trabajo para listado'!$DE$153:$DE$1048576,0),MATCH((CUADRO!Q$5&amp;$E488),'Hoja de Trabajo para listado'!$DE$151:$DG$151,0)),0)+IFERROR(INDEX('Hoja de Trabajo para listado'!$CD$155:$DC$1048576,MATCH($A488,'Hoja de Trabajo para listado'!$CD$155:$CD$1048576,0),MATCH((CUADRO!Q$5&amp;$E488),'Hoja de Trabajo para listado'!$CD$151:$DC$151,0)),0)</f>
        <v>0</v>
      </c>
      <c r="R488" s="243">
        <f t="shared" ca="1" si="17"/>
        <v>0</v>
      </c>
      <c r="S488" s="249"/>
      <c r="T488" s="243">
        <f ca="1">+T489</f>
        <v>0</v>
      </c>
      <c r="U488" s="242">
        <f t="shared" si="18"/>
        <v>1</v>
      </c>
      <c r="V488" s="333" t="str">
        <f>+VLOOKUP(A488,bd_lista!$A$3:$E$590,5,FALSE)</f>
        <v>Gobiernos Autonomos Municipales</v>
      </c>
      <c r="W488" s="391" t="str">
        <f>+V488</f>
        <v>Gobiernos Autonomos Municipales</v>
      </c>
      <c r="X488" s="242">
        <f>+VLOOKUP(A488,[4]Sheet1!$A$13:$D$744,4,FALSE)</f>
        <v>0</v>
      </c>
      <c r="Y488" s="242" t="e">
        <f>+VLOOKUP(X488,bd_lista!$A$3:$C$590,3,FALSE)</f>
        <v>#N/A</v>
      </c>
      <c r="Z488" s="294">
        <f>+X488</f>
        <v>0</v>
      </c>
      <c r="AA488" s="295" t="e">
        <f>+Y488</f>
        <v>#N/A</v>
      </c>
    </row>
    <row r="489" spans="1:27" customFormat="1" ht="27" hidden="1" customHeight="1">
      <c r="A489" s="32">
        <v>1126</v>
      </c>
      <c r="B489" s="388"/>
      <c r="C489" s="247" t="str">
        <f>+VLOOKUP(A489,bd_lista!$A$3:$C$590,3,FALSE)</f>
        <v>Gobierno Autónomo Municipal de Villa Vaca Guzmán</v>
      </c>
      <c r="D489" s="390"/>
      <c r="E489" s="244" t="s">
        <v>1305</v>
      </c>
      <c r="F489" s="243">
        <f ca="1">+IFERROR(INDEX('Hoja de Trabajo para listado'!$A$155:$Z$1048576,MATCH($A489,'Hoja de Trabajo para listado'!$A$155:$A$1048576,0),MATCH((CUADRO!F$5&amp;$E489),'Hoja de Trabajo para listado'!$A$151:$Z$151,0)),0)+IFERROR(INDEX('Hoja de Trabajo para listado'!$AB$155:$BA$1048576,MATCH($A489,'Hoja de Trabajo para listado'!$AB$155:$AB$1048576,0),MATCH((CUADRO!F$5&amp;$E489),'Hoja de Trabajo para listado'!$AB$151:$BA$151,0)),0)+IFERROR(INDEX('Hoja de Trabajo para listado'!$BC$155:$CB$1048576,MATCH($A489,'Hoja de Trabajo para listado'!$BC$155:$BC$1048576,0),MATCH((CUADRO!F$5&amp;$E489),'Hoja de Trabajo para listado'!$BC$151:$CB$151,0)),0)+IFERROR(INDEX('Hoja de Trabajo para listado'!$DE$153:$DG$274,MATCH($A489,'Hoja de Trabajo para listado'!$DE$153:$DE$1048576,0),MATCH((CUADRO!F$5&amp;$E489),'Hoja de Trabajo para listado'!$DE$151:$DG$151,0)),0)+IFERROR(INDEX('Hoja de Trabajo para listado'!$CD$155:$DC$1048576,MATCH($A489,'Hoja de Trabajo para listado'!$CD$155:$CD$1048576,0),MATCH((CUADRO!F$5&amp;$E489),'Hoja de Trabajo para listado'!$CD$151:$DC$151,0)),0)</f>
        <v>0</v>
      </c>
      <c r="G489" s="243">
        <f ca="1">+IFERROR(INDEX('Hoja de Trabajo para listado'!$A$155:$Z$1048576,MATCH($A489,'Hoja de Trabajo para listado'!$A$155:$A$1048576,0),MATCH((CUADRO!G$5&amp;$E489),'Hoja de Trabajo para listado'!$A$151:$Z$151,0)),0)+IFERROR(INDEX('Hoja de Trabajo para listado'!$AB$155:$BA$1048576,MATCH($A489,'Hoja de Trabajo para listado'!$AB$155:$AB$1048576,0),MATCH((CUADRO!G$5&amp;$E489),'Hoja de Trabajo para listado'!$AB$151:$BA$151,0)),0)+IFERROR(INDEX('Hoja de Trabajo para listado'!$BC$155:$CB$1048576,MATCH($A489,'Hoja de Trabajo para listado'!$BC$155:$BC$1048576,0),MATCH((CUADRO!G$5&amp;$E489),'Hoja de Trabajo para listado'!$BC$151:$CB$151,0)),0)+IFERROR(INDEX('Hoja de Trabajo para listado'!$DE$153:$DG$274,MATCH($A489,'Hoja de Trabajo para listado'!$DE$153:$DE$1048576,0),MATCH((CUADRO!G$5&amp;$E489),'Hoja de Trabajo para listado'!$DE$151:$DG$151,0)),0)+IFERROR(INDEX('Hoja de Trabajo para listado'!$CD$155:$DC$1048576,MATCH($A489,'Hoja de Trabajo para listado'!$CD$155:$CD$1048576,0),MATCH((CUADRO!G$5&amp;$E489),'Hoja de Trabajo para listado'!$CD$151:$DC$151,0)),0)</f>
        <v>0</v>
      </c>
      <c r="H489" s="243">
        <f ca="1">+IFERROR(INDEX('Hoja de Trabajo para listado'!$A$155:$Z$1048576,MATCH($A489,'Hoja de Trabajo para listado'!$A$155:$A$1048576,0),MATCH((CUADRO!H$5&amp;$E489),'Hoja de Trabajo para listado'!$A$151:$Z$151,0)),0)+IFERROR(INDEX('Hoja de Trabajo para listado'!$AB$155:$BA$1048576,MATCH($A489,'Hoja de Trabajo para listado'!$AB$155:$AB$1048576,0),MATCH((CUADRO!H$5&amp;$E489),'Hoja de Trabajo para listado'!$AB$151:$BA$151,0)),0)+IFERROR(INDEX('Hoja de Trabajo para listado'!$BC$155:$CB$1048576,MATCH($A489,'Hoja de Trabajo para listado'!$BC$155:$BC$1048576,0),MATCH((CUADRO!H$5&amp;$E489),'Hoja de Trabajo para listado'!$BC$151:$CB$151,0)),0)+IFERROR(INDEX('Hoja de Trabajo para listado'!$DE$153:$DG$274,MATCH($A489,'Hoja de Trabajo para listado'!$DE$153:$DE$1048576,0),MATCH((CUADRO!H$5&amp;$E489),'Hoja de Trabajo para listado'!$DE$151:$DG$151,0)),0)+IFERROR(INDEX('Hoja de Trabajo para listado'!$CD$155:$DC$1048576,MATCH($A489,'Hoja de Trabajo para listado'!$CD$155:$CD$1048576,0),MATCH((CUADRO!H$5&amp;$E489),'Hoja de Trabajo para listado'!$CD$151:$DC$151,0)),0)</f>
        <v>0</v>
      </c>
      <c r="I489" s="243">
        <f ca="1">+IFERROR(INDEX('Hoja de Trabajo para listado'!$A$155:$Z$1048576,MATCH($A489,'Hoja de Trabajo para listado'!$A$155:$A$1048576,0),MATCH((CUADRO!I$5&amp;$E489),'Hoja de Trabajo para listado'!$A$151:$Z$151,0)),0)+IFERROR(INDEX('Hoja de Trabajo para listado'!$AB$155:$BA$1048576,MATCH($A489,'Hoja de Trabajo para listado'!$AB$155:$AB$1048576,0),MATCH((CUADRO!I$5&amp;$E489),'Hoja de Trabajo para listado'!$AB$151:$BA$151,0)),0)+IFERROR(INDEX('Hoja de Trabajo para listado'!$BC$155:$CB$1048576,MATCH($A489,'Hoja de Trabajo para listado'!$BC$155:$BC$1048576,0),MATCH((CUADRO!I$5&amp;$E489),'Hoja de Trabajo para listado'!$BC$151:$CB$151,0)),0)+IFERROR(INDEX('Hoja de Trabajo para listado'!$DE$153:$DG$274,MATCH($A489,'Hoja de Trabajo para listado'!$DE$153:$DE$1048576,0),MATCH((CUADRO!I$5&amp;$E489),'Hoja de Trabajo para listado'!$DE$151:$DG$151,0)),0)+IFERROR(INDEX('Hoja de Trabajo para listado'!$CD$155:$DC$1048576,MATCH($A489,'Hoja de Trabajo para listado'!$CD$155:$CD$1048576,0),MATCH((CUADRO!I$5&amp;$E489),'Hoja de Trabajo para listado'!$CD$151:$DC$151,0)),0)</f>
        <v>0</v>
      </c>
      <c r="J489" s="243">
        <f ca="1">+IFERROR(INDEX('Hoja de Trabajo para listado'!$A$155:$Z$1048576,MATCH($A489,'Hoja de Trabajo para listado'!$A$155:$A$1048576,0),MATCH((CUADRO!J$5&amp;$E489),'Hoja de Trabajo para listado'!$A$151:$Z$151,0)),0)+IFERROR(INDEX('Hoja de Trabajo para listado'!$AB$155:$BA$1048576,MATCH($A489,'Hoja de Trabajo para listado'!$AB$155:$AB$1048576,0),MATCH((CUADRO!J$5&amp;$E489),'Hoja de Trabajo para listado'!$AB$151:$BA$151,0)),0)+IFERROR(INDEX('Hoja de Trabajo para listado'!$BC$155:$CB$1048576,MATCH($A489,'Hoja de Trabajo para listado'!$BC$155:$BC$1048576,0),MATCH((CUADRO!J$5&amp;$E489),'Hoja de Trabajo para listado'!$BC$151:$CB$151,0)),0)+IFERROR(INDEX('Hoja de Trabajo para listado'!$DE$153:$DG$274,MATCH($A489,'Hoja de Trabajo para listado'!$DE$153:$DE$1048576,0),MATCH((CUADRO!J$5&amp;$E489),'Hoja de Trabajo para listado'!$DE$151:$DG$151,0)),0)+IFERROR(INDEX('Hoja de Trabajo para listado'!$CD$155:$DC$1048576,MATCH($A489,'Hoja de Trabajo para listado'!$CD$155:$CD$1048576,0),MATCH((CUADRO!J$5&amp;$E489),'Hoja de Trabajo para listado'!$CD$151:$DC$151,0)),0)</f>
        <v>0</v>
      </c>
      <c r="K489" s="243">
        <f ca="1">+IFERROR(INDEX('Hoja de Trabajo para listado'!$A$155:$Z$1048576,MATCH($A489,'Hoja de Trabajo para listado'!$A$155:$A$1048576,0),MATCH((CUADRO!K$5&amp;$E489),'Hoja de Trabajo para listado'!$A$151:$Z$151,0)),0)+IFERROR(INDEX('Hoja de Trabajo para listado'!$AB$155:$BA$1048576,MATCH($A489,'Hoja de Trabajo para listado'!$AB$155:$AB$1048576,0),MATCH((CUADRO!K$5&amp;$E489),'Hoja de Trabajo para listado'!$AB$151:$BA$151,0)),0)+IFERROR(INDEX('Hoja de Trabajo para listado'!$BC$155:$CB$1048576,MATCH($A489,'Hoja de Trabajo para listado'!$BC$155:$BC$1048576,0),MATCH((CUADRO!K$5&amp;$E489),'Hoja de Trabajo para listado'!$BC$151:$CB$151,0)),0)+IFERROR(INDEX('Hoja de Trabajo para listado'!$DE$153:$DG$274,MATCH($A489,'Hoja de Trabajo para listado'!$DE$153:$DE$1048576,0),MATCH((CUADRO!K$5&amp;$E489),'Hoja de Trabajo para listado'!$DE$151:$DG$151,0)),0)+IFERROR(INDEX('Hoja de Trabajo para listado'!$CD$155:$DC$1048576,MATCH($A489,'Hoja de Trabajo para listado'!$CD$155:$CD$1048576,0),MATCH((CUADRO!K$5&amp;$E489),'Hoja de Trabajo para listado'!$CD$151:$DC$151,0)),0)</f>
        <v>0</v>
      </c>
      <c r="L489" s="243">
        <f ca="1">+IFERROR(INDEX('Hoja de Trabajo para listado'!$A$155:$Z$1048576,MATCH($A489,'Hoja de Trabajo para listado'!$A$155:$A$1048576,0),MATCH((CUADRO!L$5&amp;$E489),'Hoja de Trabajo para listado'!$A$151:$Z$151,0)),0)+IFERROR(INDEX('Hoja de Trabajo para listado'!$AB$155:$BA$1048576,MATCH($A489,'Hoja de Trabajo para listado'!$AB$155:$AB$1048576,0),MATCH((CUADRO!L$5&amp;$E489),'Hoja de Trabajo para listado'!$AB$151:$BA$151,0)),0)+IFERROR(INDEX('Hoja de Trabajo para listado'!$BC$155:$CB$1048576,MATCH($A489,'Hoja de Trabajo para listado'!$BC$155:$BC$1048576,0),MATCH((CUADRO!L$5&amp;$E489),'Hoja de Trabajo para listado'!$BC$151:$CB$151,0)),0)+IFERROR(INDEX('Hoja de Trabajo para listado'!$DE$153:$DG$274,MATCH($A489,'Hoja de Trabajo para listado'!$DE$153:$DE$1048576,0),MATCH((CUADRO!L$5&amp;$E489),'Hoja de Trabajo para listado'!$DE$151:$DG$151,0)),0)+IFERROR(INDEX('Hoja de Trabajo para listado'!$CD$155:$DC$1048576,MATCH($A489,'Hoja de Trabajo para listado'!$CD$155:$CD$1048576,0),MATCH((CUADRO!L$5&amp;$E489),'Hoja de Trabajo para listado'!$CD$151:$DC$151,0)),0)</f>
        <v>0</v>
      </c>
      <c r="M489" s="243">
        <f ca="1">+IFERROR(INDEX('Hoja de Trabajo para listado'!$A$155:$Z$1048576,MATCH($A489,'Hoja de Trabajo para listado'!$A$155:$A$1048576,0),MATCH((CUADRO!M$5&amp;$E489),'Hoja de Trabajo para listado'!$A$151:$Z$151,0)),0)+IFERROR(INDEX('Hoja de Trabajo para listado'!$AB$155:$BA$1048576,MATCH($A489,'Hoja de Trabajo para listado'!$AB$155:$AB$1048576,0),MATCH((CUADRO!M$5&amp;$E489),'Hoja de Trabajo para listado'!$AB$151:$BA$151,0)),0)+IFERROR(INDEX('Hoja de Trabajo para listado'!$BC$155:$CB$1048576,MATCH($A489,'Hoja de Trabajo para listado'!$BC$155:$BC$1048576,0),MATCH((CUADRO!M$5&amp;$E489),'Hoja de Trabajo para listado'!$BC$151:$CB$151,0)),0)+IFERROR(INDEX('Hoja de Trabajo para listado'!$DE$153:$DG$274,MATCH($A489,'Hoja de Trabajo para listado'!$DE$153:$DE$1048576,0),MATCH((CUADRO!M$5&amp;$E489),'Hoja de Trabajo para listado'!$DE$151:$DG$151,0)),0)+IFERROR(INDEX('Hoja de Trabajo para listado'!$CD$155:$DC$1048576,MATCH($A489,'Hoja de Trabajo para listado'!$CD$155:$CD$1048576,0),MATCH((CUADRO!M$5&amp;$E489),'Hoja de Trabajo para listado'!$CD$151:$DC$151,0)),0)</f>
        <v>0</v>
      </c>
      <c r="N489" s="243">
        <f ca="1">+IFERROR(INDEX('Hoja de Trabajo para listado'!$A$155:$Z$1048576,MATCH($A489,'Hoja de Trabajo para listado'!$A$155:$A$1048576,0),MATCH((CUADRO!N$5&amp;$E489),'Hoja de Trabajo para listado'!$A$151:$Z$151,0)),0)+IFERROR(INDEX('Hoja de Trabajo para listado'!$AB$155:$BA$1048576,MATCH($A489,'Hoja de Trabajo para listado'!$AB$155:$AB$1048576,0),MATCH((CUADRO!N$5&amp;$E489),'Hoja de Trabajo para listado'!$AB$151:$BA$151,0)),0)+IFERROR(INDEX('Hoja de Trabajo para listado'!$BC$155:$CB$1048576,MATCH($A489,'Hoja de Trabajo para listado'!$BC$155:$BC$1048576,0),MATCH((CUADRO!N$5&amp;$E489),'Hoja de Trabajo para listado'!$BC$151:$CB$151,0)),0)+IFERROR(INDEX('Hoja de Trabajo para listado'!$DE$153:$DG$274,MATCH($A489,'Hoja de Trabajo para listado'!$DE$153:$DE$1048576,0),MATCH((CUADRO!N$5&amp;$E489),'Hoja de Trabajo para listado'!$DE$151:$DG$151,0)),0)+IFERROR(INDEX('Hoja de Trabajo para listado'!$CD$155:$DC$1048576,MATCH($A489,'Hoja de Trabajo para listado'!$CD$155:$CD$1048576,0),MATCH((CUADRO!N$5&amp;$E489),'Hoja de Trabajo para listado'!$CD$151:$DC$151,0)),0)</f>
        <v>0</v>
      </c>
      <c r="O489" s="243">
        <f ca="1">+IFERROR(INDEX('Hoja de Trabajo para listado'!$A$155:$Z$1048576,MATCH($A489,'Hoja de Trabajo para listado'!$A$155:$A$1048576,0),MATCH((CUADRO!O$5&amp;$E489),'Hoja de Trabajo para listado'!$A$151:$Z$151,0)),0)+IFERROR(INDEX('Hoja de Trabajo para listado'!$AB$155:$BA$1048576,MATCH($A489,'Hoja de Trabajo para listado'!$AB$155:$AB$1048576,0),MATCH((CUADRO!O$5&amp;$E489),'Hoja de Trabajo para listado'!$AB$151:$BA$151,0)),0)+IFERROR(INDEX('Hoja de Trabajo para listado'!$BC$155:$CB$1048576,MATCH($A489,'Hoja de Trabajo para listado'!$BC$155:$BC$1048576,0),MATCH((CUADRO!O$5&amp;$E489),'Hoja de Trabajo para listado'!$BC$151:$CB$151,0)),0)+IFERROR(INDEX('Hoja de Trabajo para listado'!$DE$153:$DG$274,MATCH($A489,'Hoja de Trabajo para listado'!$DE$153:$DE$1048576,0),MATCH((CUADRO!O$5&amp;$E489),'Hoja de Trabajo para listado'!$DE$151:$DG$151,0)),0)+IFERROR(INDEX('Hoja de Trabajo para listado'!$CD$155:$DC$1048576,MATCH($A489,'Hoja de Trabajo para listado'!$CD$155:$CD$1048576,0),MATCH((CUADRO!O$5&amp;$E489),'Hoja de Trabajo para listado'!$CD$151:$DC$151,0)),0)</f>
        <v>0</v>
      </c>
      <c r="P489" s="243">
        <f ca="1">+IFERROR(INDEX('Hoja de Trabajo para listado'!$A$155:$Z$1048576,MATCH($A489,'Hoja de Trabajo para listado'!$A$155:$A$1048576,0),MATCH((CUADRO!P$5&amp;$E489),'Hoja de Trabajo para listado'!$A$151:$Z$151,0)),0)+IFERROR(INDEX('Hoja de Trabajo para listado'!$AB$155:$BA$1048576,MATCH($A489,'Hoja de Trabajo para listado'!$AB$155:$AB$1048576,0),MATCH((CUADRO!P$5&amp;$E489),'Hoja de Trabajo para listado'!$AB$151:$BA$151,0)),0)+IFERROR(INDEX('Hoja de Trabajo para listado'!$BC$155:$CB$1048576,MATCH($A489,'Hoja de Trabajo para listado'!$BC$155:$BC$1048576,0),MATCH((CUADRO!P$5&amp;$E489),'Hoja de Trabajo para listado'!$BC$151:$CB$151,0)),0)+IFERROR(INDEX('Hoja de Trabajo para listado'!$DE$153:$DG$274,MATCH($A489,'Hoja de Trabajo para listado'!$DE$153:$DE$1048576,0),MATCH((CUADRO!P$5&amp;$E489),'Hoja de Trabajo para listado'!$DE$151:$DG$151,0)),0)+IFERROR(INDEX('Hoja de Trabajo para listado'!$CD$155:$DC$1048576,MATCH($A489,'Hoja de Trabajo para listado'!$CD$155:$CD$1048576,0),MATCH((CUADRO!P$5&amp;$E489),'Hoja de Trabajo para listado'!$CD$151:$DC$151,0)),0)</f>
        <v>0</v>
      </c>
      <c r="Q489" s="243">
        <f ca="1">+IFERROR(INDEX('Hoja de Trabajo para listado'!$A$155:$Z$1048576,MATCH($A489,'Hoja de Trabajo para listado'!$A$155:$A$1048576,0),MATCH((CUADRO!Q$5&amp;$E489),'Hoja de Trabajo para listado'!$A$151:$Z$151,0)),0)+IFERROR(INDEX('Hoja de Trabajo para listado'!$AB$155:$BA$1048576,MATCH($A489,'Hoja de Trabajo para listado'!$AB$155:$AB$1048576,0),MATCH((CUADRO!Q$5&amp;$E489),'Hoja de Trabajo para listado'!$AB$151:$BA$151,0)),0)+IFERROR(INDEX('Hoja de Trabajo para listado'!$BC$155:$CB$1048576,MATCH($A489,'Hoja de Trabajo para listado'!$BC$155:$BC$1048576,0),MATCH((CUADRO!Q$5&amp;$E489),'Hoja de Trabajo para listado'!$BC$151:$CB$151,0)),0)+IFERROR(INDEX('Hoja de Trabajo para listado'!$DE$153:$DG$274,MATCH($A489,'Hoja de Trabajo para listado'!$DE$153:$DE$1048576,0),MATCH((CUADRO!Q$5&amp;$E489),'Hoja de Trabajo para listado'!$DE$151:$DG$151,0)),0)+IFERROR(INDEX('Hoja de Trabajo para listado'!$CD$155:$DC$1048576,MATCH($A489,'Hoja de Trabajo para listado'!$CD$155:$CD$1048576,0),MATCH((CUADRO!Q$5&amp;$E489),'Hoja de Trabajo para listado'!$CD$151:$DC$151,0)),0)</f>
        <v>0</v>
      </c>
      <c r="R489" s="243">
        <f t="shared" ca="1" si="17"/>
        <v>0</v>
      </c>
      <c r="S489" s="249">
        <f ca="1">+R488+R489</f>
        <v>0</v>
      </c>
      <c r="T489" s="243">
        <f ca="1">+S489</f>
        <v>0</v>
      </c>
      <c r="U489" s="242">
        <f t="shared" si="18"/>
        <v>2</v>
      </c>
      <c r="V489" s="333" t="str">
        <f>+VLOOKUP(A489,bd_lista!$A$3:$E$590,5,FALSE)</f>
        <v>Gobiernos Autonomos Municipales</v>
      </c>
      <c r="W489" s="392"/>
      <c r="X489" s="242">
        <f>+VLOOKUP(A489,[4]Sheet1!$A$13:$D$744,4,FALSE)</f>
        <v>0</v>
      </c>
      <c r="Y489" s="242" t="e">
        <f>+VLOOKUP(X489,bd_lista!$A$3:$C$590,3,FALSE)</f>
        <v>#N/A</v>
      </c>
      <c r="Z489" s="292"/>
      <c r="AA489" s="293"/>
    </row>
    <row r="490" spans="1:27" customFormat="1" ht="15" hidden="1" customHeight="1">
      <c r="A490" s="32">
        <v>1127</v>
      </c>
      <c r="B490" s="387">
        <f>+A490</f>
        <v>1127</v>
      </c>
      <c r="C490" s="247" t="str">
        <f>+VLOOKUP(A490,bd_lista!$A$3:$C$590,3,FALSE)</f>
        <v>Gobierno Autónomo Municipal de Villa de Huacaya</v>
      </c>
      <c r="D490" s="389" t="str">
        <f>+C490</f>
        <v>Gobierno Autónomo Municipal de Villa de Huacaya</v>
      </c>
      <c r="E490" s="242" t="s">
        <v>1304</v>
      </c>
      <c r="F490" s="243">
        <f ca="1">+IFERROR(INDEX('Hoja de Trabajo para listado'!$A$155:$Z$1048576,MATCH($A490,'Hoja de Trabajo para listado'!$A$155:$A$1048576,0),MATCH((CUADRO!F$5&amp;$E490),'Hoja de Trabajo para listado'!$A$151:$Z$151,0)),0)+IFERROR(INDEX('Hoja de Trabajo para listado'!$AB$155:$BA$1048576,MATCH($A490,'Hoja de Trabajo para listado'!$AB$155:$AB$1048576,0),MATCH((CUADRO!F$5&amp;$E490),'Hoja de Trabajo para listado'!$AB$151:$BA$151,0)),0)+IFERROR(INDEX('Hoja de Trabajo para listado'!$BC$155:$CB$1048576,MATCH($A490,'Hoja de Trabajo para listado'!$BC$155:$BC$1048576,0),MATCH((CUADRO!F$5&amp;$E490),'Hoja de Trabajo para listado'!$BC$151:$CB$151,0)),0)+IFERROR(INDEX('Hoja de Trabajo para listado'!$DE$153:$DG$274,MATCH($A490,'Hoja de Trabajo para listado'!$DE$153:$DE$1048576,0),MATCH((CUADRO!F$5&amp;$E490),'Hoja de Trabajo para listado'!$DE$151:$DG$151,0)),0)+IFERROR(INDEX('Hoja de Trabajo para listado'!$CD$155:$DC$1048576,MATCH($A490,'Hoja de Trabajo para listado'!$CD$155:$CD$1048576,0),MATCH((CUADRO!F$5&amp;$E490),'Hoja de Trabajo para listado'!$CD$151:$DC$151,0)),0)</f>
        <v>0</v>
      </c>
      <c r="G490" s="243">
        <f ca="1">+IFERROR(INDEX('Hoja de Trabajo para listado'!$A$155:$Z$1048576,MATCH($A490,'Hoja de Trabajo para listado'!$A$155:$A$1048576,0),MATCH((CUADRO!G$5&amp;$E490),'Hoja de Trabajo para listado'!$A$151:$Z$151,0)),0)+IFERROR(INDEX('Hoja de Trabajo para listado'!$AB$155:$BA$1048576,MATCH($A490,'Hoja de Trabajo para listado'!$AB$155:$AB$1048576,0),MATCH((CUADRO!G$5&amp;$E490),'Hoja de Trabajo para listado'!$AB$151:$BA$151,0)),0)+IFERROR(INDEX('Hoja de Trabajo para listado'!$BC$155:$CB$1048576,MATCH($A490,'Hoja de Trabajo para listado'!$BC$155:$BC$1048576,0),MATCH((CUADRO!G$5&amp;$E490),'Hoja de Trabajo para listado'!$BC$151:$CB$151,0)),0)+IFERROR(INDEX('Hoja de Trabajo para listado'!$DE$153:$DG$274,MATCH($A490,'Hoja de Trabajo para listado'!$DE$153:$DE$1048576,0),MATCH((CUADRO!G$5&amp;$E490),'Hoja de Trabajo para listado'!$DE$151:$DG$151,0)),0)+IFERROR(INDEX('Hoja de Trabajo para listado'!$CD$155:$DC$1048576,MATCH($A490,'Hoja de Trabajo para listado'!$CD$155:$CD$1048576,0),MATCH((CUADRO!G$5&amp;$E490),'Hoja de Trabajo para listado'!$CD$151:$DC$151,0)),0)</f>
        <v>0</v>
      </c>
      <c r="H490" s="243">
        <f ca="1">+IFERROR(INDEX('Hoja de Trabajo para listado'!$A$155:$Z$1048576,MATCH($A490,'Hoja de Trabajo para listado'!$A$155:$A$1048576,0),MATCH((CUADRO!H$5&amp;$E490),'Hoja de Trabajo para listado'!$A$151:$Z$151,0)),0)+IFERROR(INDEX('Hoja de Trabajo para listado'!$AB$155:$BA$1048576,MATCH($A490,'Hoja de Trabajo para listado'!$AB$155:$AB$1048576,0),MATCH((CUADRO!H$5&amp;$E490),'Hoja de Trabajo para listado'!$AB$151:$BA$151,0)),0)+IFERROR(INDEX('Hoja de Trabajo para listado'!$BC$155:$CB$1048576,MATCH($A490,'Hoja de Trabajo para listado'!$BC$155:$BC$1048576,0),MATCH((CUADRO!H$5&amp;$E490),'Hoja de Trabajo para listado'!$BC$151:$CB$151,0)),0)+IFERROR(INDEX('Hoja de Trabajo para listado'!$DE$153:$DG$274,MATCH($A490,'Hoja de Trabajo para listado'!$DE$153:$DE$1048576,0),MATCH((CUADRO!H$5&amp;$E490),'Hoja de Trabajo para listado'!$DE$151:$DG$151,0)),0)+IFERROR(INDEX('Hoja de Trabajo para listado'!$CD$155:$DC$1048576,MATCH($A490,'Hoja de Trabajo para listado'!$CD$155:$CD$1048576,0),MATCH((CUADRO!H$5&amp;$E490),'Hoja de Trabajo para listado'!$CD$151:$DC$151,0)),0)</f>
        <v>0</v>
      </c>
      <c r="I490" s="243">
        <f ca="1">+IFERROR(INDEX('Hoja de Trabajo para listado'!$A$155:$Z$1048576,MATCH($A490,'Hoja de Trabajo para listado'!$A$155:$A$1048576,0),MATCH((CUADRO!I$5&amp;$E490),'Hoja de Trabajo para listado'!$A$151:$Z$151,0)),0)+IFERROR(INDEX('Hoja de Trabajo para listado'!$AB$155:$BA$1048576,MATCH($A490,'Hoja de Trabajo para listado'!$AB$155:$AB$1048576,0),MATCH((CUADRO!I$5&amp;$E490),'Hoja de Trabajo para listado'!$AB$151:$BA$151,0)),0)+IFERROR(INDEX('Hoja de Trabajo para listado'!$BC$155:$CB$1048576,MATCH($A490,'Hoja de Trabajo para listado'!$BC$155:$BC$1048576,0),MATCH((CUADRO!I$5&amp;$E490),'Hoja de Trabajo para listado'!$BC$151:$CB$151,0)),0)+IFERROR(INDEX('Hoja de Trabajo para listado'!$DE$153:$DG$274,MATCH($A490,'Hoja de Trabajo para listado'!$DE$153:$DE$1048576,0),MATCH((CUADRO!I$5&amp;$E490),'Hoja de Trabajo para listado'!$DE$151:$DG$151,0)),0)+IFERROR(INDEX('Hoja de Trabajo para listado'!$CD$155:$DC$1048576,MATCH($A490,'Hoja de Trabajo para listado'!$CD$155:$CD$1048576,0),MATCH((CUADRO!I$5&amp;$E490),'Hoja de Trabajo para listado'!$CD$151:$DC$151,0)),0)</f>
        <v>0</v>
      </c>
      <c r="J490" s="243">
        <f ca="1">+IFERROR(INDEX('Hoja de Trabajo para listado'!$A$155:$Z$1048576,MATCH($A490,'Hoja de Trabajo para listado'!$A$155:$A$1048576,0),MATCH((CUADRO!J$5&amp;$E490),'Hoja de Trabajo para listado'!$A$151:$Z$151,0)),0)+IFERROR(INDEX('Hoja de Trabajo para listado'!$AB$155:$BA$1048576,MATCH($A490,'Hoja de Trabajo para listado'!$AB$155:$AB$1048576,0),MATCH((CUADRO!J$5&amp;$E490),'Hoja de Trabajo para listado'!$AB$151:$BA$151,0)),0)+IFERROR(INDEX('Hoja de Trabajo para listado'!$BC$155:$CB$1048576,MATCH($A490,'Hoja de Trabajo para listado'!$BC$155:$BC$1048576,0),MATCH((CUADRO!J$5&amp;$E490),'Hoja de Trabajo para listado'!$BC$151:$CB$151,0)),0)+IFERROR(INDEX('Hoja de Trabajo para listado'!$DE$153:$DG$274,MATCH($A490,'Hoja de Trabajo para listado'!$DE$153:$DE$1048576,0),MATCH((CUADRO!J$5&amp;$E490),'Hoja de Trabajo para listado'!$DE$151:$DG$151,0)),0)+IFERROR(INDEX('Hoja de Trabajo para listado'!$CD$155:$DC$1048576,MATCH($A490,'Hoja de Trabajo para listado'!$CD$155:$CD$1048576,0),MATCH((CUADRO!J$5&amp;$E490),'Hoja de Trabajo para listado'!$CD$151:$DC$151,0)),0)</f>
        <v>0</v>
      </c>
      <c r="K490" s="243">
        <f ca="1">+IFERROR(INDEX('Hoja de Trabajo para listado'!$A$155:$Z$1048576,MATCH($A490,'Hoja de Trabajo para listado'!$A$155:$A$1048576,0),MATCH((CUADRO!K$5&amp;$E490),'Hoja de Trabajo para listado'!$A$151:$Z$151,0)),0)+IFERROR(INDEX('Hoja de Trabajo para listado'!$AB$155:$BA$1048576,MATCH($A490,'Hoja de Trabajo para listado'!$AB$155:$AB$1048576,0),MATCH((CUADRO!K$5&amp;$E490),'Hoja de Trabajo para listado'!$AB$151:$BA$151,0)),0)+IFERROR(INDEX('Hoja de Trabajo para listado'!$BC$155:$CB$1048576,MATCH($A490,'Hoja de Trabajo para listado'!$BC$155:$BC$1048576,0),MATCH((CUADRO!K$5&amp;$E490),'Hoja de Trabajo para listado'!$BC$151:$CB$151,0)),0)+IFERROR(INDEX('Hoja de Trabajo para listado'!$DE$153:$DG$274,MATCH($A490,'Hoja de Trabajo para listado'!$DE$153:$DE$1048576,0),MATCH((CUADRO!K$5&amp;$E490),'Hoja de Trabajo para listado'!$DE$151:$DG$151,0)),0)+IFERROR(INDEX('Hoja de Trabajo para listado'!$CD$155:$DC$1048576,MATCH($A490,'Hoja de Trabajo para listado'!$CD$155:$CD$1048576,0),MATCH((CUADRO!K$5&amp;$E490),'Hoja de Trabajo para listado'!$CD$151:$DC$151,0)),0)</f>
        <v>0</v>
      </c>
      <c r="L490" s="243">
        <f ca="1">+IFERROR(INDEX('Hoja de Trabajo para listado'!$A$155:$Z$1048576,MATCH($A490,'Hoja de Trabajo para listado'!$A$155:$A$1048576,0),MATCH((CUADRO!L$5&amp;$E490),'Hoja de Trabajo para listado'!$A$151:$Z$151,0)),0)+IFERROR(INDEX('Hoja de Trabajo para listado'!$AB$155:$BA$1048576,MATCH($A490,'Hoja de Trabajo para listado'!$AB$155:$AB$1048576,0),MATCH((CUADRO!L$5&amp;$E490),'Hoja de Trabajo para listado'!$AB$151:$BA$151,0)),0)+IFERROR(INDEX('Hoja de Trabajo para listado'!$BC$155:$CB$1048576,MATCH($A490,'Hoja de Trabajo para listado'!$BC$155:$BC$1048576,0),MATCH((CUADRO!L$5&amp;$E490),'Hoja de Trabajo para listado'!$BC$151:$CB$151,0)),0)+IFERROR(INDEX('Hoja de Trabajo para listado'!$DE$153:$DG$274,MATCH($A490,'Hoja de Trabajo para listado'!$DE$153:$DE$1048576,0),MATCH((CUADRO!L$5&amp;$E490),'Hoja de Trabajo para listado'!$DE$151:$DG$151,0)),0)+IFERROR(INDEX('Hoja de Trabajo para listado'!$CD$155:$DC$1048576,MATCH($A490,'Hoja de Trabajo para listado'!$CD$155:$CD$1048576,0),MATCH((CUADRO!L$5&amp;$E490),'Hoja de Trabajo para listado'!$CD$151:$DC$151,0)),0)</f>
        <v>0</v>
      </c>
      <c r="M490" s="243">
        <f ca="1">+IFERROR(INDEX('Hoja de Trabajo para listado'!$A$155:$Z$1048576,MATCH($A490,'Hoja de Trabajo para listado'!$A$155:$A$1048576,0),MATCH((CUADRO!M$5&amp;$E490),'Hoja de Trabajo para listado'!$A$151:$Z$151,0)),0)+IFERROR(INDEX('Hoja de Trabajo para listado'!$AB$155:$BA$1048576,MATCH($A490,'Hoja de Trabajo para listado'!$AB$155:$AB$1048576,0),MATCH((CUADRO!M$5&amp;$E490),'Hoja de Trabajo para listado'!$AB$151:$BA$151,0)),0)+IFERROR(INDEX('Hoja de Trabajo para listado'!$BC$155:$CB$1048576,MATCH($A490,'Hoja de Trabajo para listado'!$BC$155:$BC$1048576,0),MATCH((CUADRO!M$5&amp;$E490),'Hoja de Trabajo para listado'!$BC$151:$CB$151,0)),0)+IFERROR(INDEX('Hoja de Trabajo para listado'!$DE$153:$DG$274,MATCH($A490,'Hoja de Trabajo para listado'!$DE$153:$DE$1048576,0),MATCH((CUADRO!M$5&amp;$E490),'Hoja de Trabajo para listado'!$DE$151:$DG$151,0)),0)+IFERROR(INDEX('Hoja de Trabajo para listado'!$CD$155:$DC$1048576,MATCH($A490,'Hoja de Trabajo para listado'!$CD$155:$CD$1048576,0),MATCH((CUADRO!M$5&amp;$E490),'Hoja de Trabajo para listado'!$CD$151:$DC$151,0)),0)</f>
        <v>0</v>
      </c>
      <c r="N490" s="243">
        <f ca="1">+IFERROR(INDEX('Hoja de Trabajo para listado'!$A$155:$Z$1048576,MATCH($A490,'Hoja de Trabajo para listado'!$A$155:$A$1048576,0),MATCH((CUADRO!N$5&amp;$E490),'Hoja de Trabajo para listado'!$A$151:$Z$151,0)),0)+IFERROR(INDEX('Hoja de Trabajo para listado'!$AB$155:$BA$1048576,MATCH($A490,'Hoja de Trabajo para listado'!$AB$155:$AB$1048576,0),MATCH((CUADRO!N$5&amp;$E490),'Hoja de Trabajo para listado'!$AB$151:$BA$151,0)),0)+IFERROR(INDEX('Hoja de Trabajo para listado'!$BC$155:$CB$1048576,MATCH($A490,'Hoja de Trabajo para listado'!$BC$155:$BC$1048576,0),MATCH((CUADRO!N$5&amp;$E490),'Hoja de Trabajo para listado'!$BC$151:$CB$151,0)),0)+IFERROR(INDEX('Hoja de Trabajo para listado'!$DE$153:$DG$274,MATCH($A490,'Hoja de Trabajo para listado'!$DE$153:$DE$1048576,0),MATCH((CUADRO!N$5&amp;$E490),'Hoja de Trabajo para listado'!$DE$151:$DG$151,0)),0)+IFERROR(INDEX('Hoja de Trabajo para listado'!$CD$155:$DC$1048576,MATCH($A490,'Hoja de Trabajo para listado'!$CD$155:$CD$1048576,0),MATCH((CUADRO!N$5&amp;$E490),'Hoja de Trabajo para listado'!$CD$151:$DC$151,0)),0)</f>
        <v>0</v>
      </c>
      <c r="O490" s="243">
        <f ca="1">+IFERROR(INDEX('Hoja de Trabajo para listado'!$A$155:$Z$1048576,MATCH($A490,'Hoja de Trabajo para listado'!$A$155:$A$1048576,0),MATCH((CUADRO!O$5&amp;$E490),'Hoja de Trabajo para listado'!$A$151:$Z$151,0)),0)+IFERROR(INDEX('Hoja de Trabajo para listado'!$AB$155:$BA$1048576,MATCH($A490,'Hoja de Trabajo para listado'!$AB$155:$AB$1048576,0),MATCH((CUADRO!O$5&amp;$E490),'Hoja de Trabajo para listado'!$AB$151:$BA$151,0)),0)+IFERROR(INDEX('Hoja de Trabajo para listado'!$BC$155:$CB$1048576,MATCH($A490,'Hoja de Trabajo para listado'!$BC$155:$BC$1048576,0),MATCH((CUADRO!O$5&amp;$E490),'Hoja de Trabajo para listado'!$BC$151:$CB$151,0)),0)+IFERROR(INDEX('Hoja de Trabajo para listado'!$DE$153:$DG$274,MATCH($A490,'Hoja de Trabajo para listado'!$DE$153:$DE$1048576,0),MATCH((CUADRO!O$5&amp;$E490),'Hoja de Trabajo para listado'!$DE$151:$DG$151,0)),0)+IFERROR(INDEX('Hoja de Trabajo para listado'!$CD$155:$DC$1048576,MATCH($A490,'Hoja de Trabajo para listado'!$CD$155:$CD$1048576,0),MATCH((CUADRO!O$5&amp;$E490),'Hoja de Trabajo para listado'!$CD$151:$DC$151,0)),0)</f>
        <v>0</v>
      </c>
      <c r="P490" s="243">
        <f ca="1">+IFERROR(INDEX('Hoja de Trabajo para listado'!$A$155:$Z$1048576,MATCH($A490,'Hoja de Trabajo para listado'!$A$155:$A$1048576,0),MATCH((CUADRO!P$5&amp;$E490),'Hoja de Trabajo para listado'!$A$151:$Z$151,0)),0)+IFERROR(INDEX('Hoja de Trabajo para listado'!$AB$155:$BA$1048576,MATCH($A490,'Hoja de Trabajo para listado'!$AB$155:$AB$1048576,0),MATCH((CUADRO!P$5&amp;$E490),'Hoja de Trabajo para listado'!$AB$151:$BA$151,0)),0)+IFERROR(INDEX('Hoja de Trabajo para listado'!$BC$155:$CB$1048576,MATCH($A490,'Hoja de Trabajo para listado'!$BC$155:$BC$1048576,0),MATCH((CUADRO!P$5&amp;$E490),'Hoja de Trabajo para listado'!$BC$151:$CB$151,0)),0)+IFERROR(INDEX('Hoja de Trabajo para listado'!$DE$153:$DG$274,MATCH($A490,'Hoja de Trabajo para listado'!$DE$153:$DE$1048576,0),MATCH((CUADRO!P$5&amp;$E490),'Hoja de Trabajo para listado'!$DE$151:$DG$151,0)),0)+IFERROR(INDEX('Hoja de Trabajo para listado'!$CD$155:$DC$1048576,MATCH($A490,'Hoja de Trabajo para listado'!$CD$155:$CD$1048576,0),MATCH((CUADRO!P$5&amp;$E490),'Hoja de Trabajo para listado'!$CD$151:$DC$151,0)),0)</f>
        <v>0</v>
      </c>
      <c r="Q490" s="243">
        <f ca="1">+IFERROR(INDEX('Hoja de Trabajo para listado'!$A$155:$Z$1048576,MATCH($A490,'Hoja de Trabajo para listado'!$A$155:$A$1048576,0),MATCH((CUADRO!Q$5&amp;$E490),'Hoja de Trabajo para listado'!$A$151:$Z$151,0)),0)+IFERROR(INDEX('Hoja de Trabajo para listado'!$AB$155:$BA$1048576,MATCH($A490,'Hoja de Trabajo para listado'!$AB$155:$AB$1048576,0),MATCH((CUADRO!Q$5&amp;$E490),'Hoja de Trabajo para listado'!$AB$151:$BA$151,0)),0)+IFERROR(INDEX('Hoja de Trabajo para listado'!$BC$155:$CB$1048576,MATCH($A490,'Hoja de Trabajo para listado'!$BC$155:$BC$1048576,0),MATCH((CUADRO!Q$5&amp;$E490),'Hoja de Trabajo para listado'!$BC$151:$CB$151,0)),0)+IFERROR(INDEX('Hoja de Trabajo para listado'!$DE$153:$DG$274,MATCH($A490,'Hoja de Trabajo para listado'!$DE$153:$DE$1048576,0),MATCH((CUADRO!Q$5&amp;$E490),'Hoja de Trabajo para listado'!$DE$151:$DG$151,0)),0)+IFERROR(INDEX('Hoja de Trabajo para listado'!$CD$155:$DC$1048576,MATCH($A490,'Hoja de Trabajo para listado'!$CD$155:$CD$1048576,0),MATCH((CUADRO!Q$5&amp;$E490),'Hoja de Trabajo para listado'!$CD$151:$DC$151,0)),0)</f>
        <v>0</v>
      </c>
      <c r="R490" s="243">
        <f t="shared" ca="1" si="17"/>
        <v>0</v>
      </c>
      <c r="S490" s="249"/>
      <c r="T490" s="243">
        <f ca="1">+T491</f>
        <v>0</v>
      </c>
      <c r="U490" s="242">
        <f t="shared" si="18"/>
        <v>1</v>
      </c>
      <c r="V490" s="333" t="str">
        <f>+VLOOKUP(A490,bd_lista!$A$3:$E$590,5,FALSE)</f>
        <v>Gobiernos Autonomos Municipales</v>
      </c>
      <c r="W490" s="391" t="str">
        <f>+V490</f>
        <v>Gobiernos Autonomos Municipales</v>
      </c>
      <c r="X490" s="242">
        <f>+VLOOKUP(A490,[4]Sheet1!$A$13:$D$744,4,FALSE)</f>
        <v>0</v>
      </c>
      <c r="Y490" s="242" t="e">
        <f>+VLOOKUP(X490,bd_lista!$A$3:$C$590,3,FALSE)</f>
        <v>#N/A</v>
      </c>
      <c r="Z490" s="294">
        <f>+X490</f>
        <v>0</v>
      </c>
      <c r="AA490" s="295" t="e">
        <f>+Y490</f>
        <v>#N/A</v>
      </c>
    </row>
    <row r="491" spans="1:27" customFormat="1" ht="15" hidden="1" customHeight="1">
      <c r="A491" s="32">
        <v>1127</v>
      </c>
      <c r="B491" s="388"/>
      <c r="C491" s="247" t="str">
        <f>+VLOOKUP(A491,bd_lista!$A$3:$C$590,3,FALSE)</f>
        <v>Gobierno Autónomo Municipal de Villa de Huacaya</v>
      </c>
      <c r="D491" s="390"/>
      <c r="E491" s="244" t="s">
        <v>1305</v>
      </c>
      <c r="F491" s="243">
        <f ca="1">+IFERROR(INDEX('Hoja de Trabajo para listado'!$A$155:$Z$1048576,MATCH($A491,'Hoja de Trabajo para listado'!$A$155:$A$1048576,0),MATCH((CUADRO!F$5&amp;$E491),'Hoja de Trabajo para listado'!$A$151:$Z$151,0)),0)+IFERROR(INDEX('Hoja de Trabajo para listado'!$AB$155:$BA$1048576,MATCH($A491,'Hoja de Trabajo para listado'!$AB$155:$AB$1048576,0),MATCH((CUADRO!F$5&amp;$E491),'Hoja de Trabajo para listado'!$AB$151:$BA$151,0)),0)+IFERROR(INDEX('Hoja de Trabajo para listado'!$BC$155:$CB$1048576,MATCH($A491,'Hoja de Trabajo para listado'!$BC$155:$BC$1048576,0),MATCH((CUADRO!F$5&amp;$E491),'Hoja de Trabajo para listado'!$BC$151:$CB$151,0)),0)+IFERROR(INDEX('Hoja de Trabajo para listado'!$DE$153:$DG$274,MATCH($A491,'Hoja de Trabajo para listado'!$DE$153:$DE$1048576,0),MATCH((CUADRO!F$5&amp;$E491),'Hoja de Trabajo para listado'!$DE$151:$DG$151,0)),0)+IFERROR(INDEX('Hoja de Trabajo para listado'!$CD$155:$DC$1048576,MATCH($A491,'Hoja de Trabajo para listado'!$CD$155:$CD$1048576,0),MATCH((CUADRO!F$5&amp;$E491),'Hoja de Trabajo para listado'!$CD$151:$DC$151,0)),0)</f>
        <v>0</v>
      </c>
      <c r="G491" s="243">
        <f ca="1">+IFERROR(INDEX('Hoja de Trabajo para listado'!$A$155:$Z$1048576,MATCH($A491,'Hoja de Trabajo para listado'!$A$155:$A$1048576,0),MATCH((CUADRO!G$5&amp;$E491),'Hoja de Trabajo para listado'!$A$151:$Z$151,0)),0)+IFERROR(INDEX('Hoja de Trabajo para listado'!$AB$155:$BA$1048576,MATCH($A491,'Hoja de Trabajo para listado'!$AB$155:$AB$1048576,0),MATCH((CUADRO!G$5&amp;$E491),'Hoja de Trabajo para listado'!$AB$151:$BA$151,0)),0)+IFERROR(INDEX('Hoja de Trabajo para listado'!$BC$155:$CB$1048576,MATCH($A491,'Hoja de Trabajo para listado'!$BC$155:$BC$1048576,0),MATCH((CUADRO!G$5&amp;$E491),'Hoja de Trabajo para listado'!$BC$151:$CB$151,0)),0)+IFERROR(INDEX('Hoja de Trabajo para listado'!$DE$153:$DG$274,MATCH($A491,'Hoja de Trabajo para listado'!$DE$153:$DE$1048576,0),MATCH((CUADRO!G$5&amp;$E491),'Hoja de Trabajo para listado'!$DE$151:$DG$151,0)),0)+IFERROR(INDEX('Hoja de Trabajo para listado'!$CD$155:$DC$1048576,MATCH($A491,'Hoja de Trabajo para listado'!$CD$155:$CD$1048576,0),MATCH((CUADRO!G$5&amp;$E491),'Hoja de Trabajo para listado'!$CD$151:$DC$151,0)),0)</f>
        <v>0</v>
      </c>
      <c r="H491" s="243">
        <f ca="1">+IFERROR(INDEX('Hoja de Trabajo para listado'!$A$155:$Z$1048576,MATCH($A491,'Hoja de Trabajo para listado'!$A$155:$A$1048576,0),MATCH((CUADRO!H$5&amp;$E491),'Hoja de Trabajo para listado'!$A$151:$Z$151,0)),0)+IFERROR(INDEX('Hoja de Trabajo para listado'!$AB$155:$BA$1048576,MATCH($A491,'Hoja de Trabajo para listado'!$AB$155:$AB$1048576,0),MATCH((CUADRO!H$5&amp;$E491),'Hoja de Trabajo para listado'!$AB$151:$BA$151,0)),0)+IFERROR(INDEX('Hoja de Trabajo para listado'!$BC$155:$CB$1048576,MATCH($A491,'Hoja de Trabajo para listado'!$BC$155:$BC$1048576,0),MATCH((CUADRO!H$5&amp;$E491),'Hoja de Trabajo para listado'!$BC$151:$CB$151,0)),0)+IFERROR(INDEX('Hoja de Trabajo para listado'!$DE$153:$DG$274,MATCH($A491,'Hoja de Trabajo para listado'!$DE$153:$DE$1048576,0),MATCH((CUADRO!H$5&amp;$E491),'Hoja de Trabajo para listado'!$DE$151:$DG$151,0)),0)+IFERROR(INDEX('Hoja de Trabajo para listado'!$CD$155:$DC$1048576,MATCH($A491,'Hoja de Trabajo para listado'!$CD$155:$CD$1048576,0),MATCH((CUADRO!H$5&amp;$E491),'Hoja de Trabajo para listado'!$CD$151:$DC$151,0)),0)</f>
        <v>0</v>
      </c>
      <c r="I491" s="243">
        <f ca="1">+IFERROR(INDEX('Hoja de Trabajo para listado'!$A$155:$Z$1048576,MATCH($A491,'Hoja de Trabajo para listado'!$A$155:$A$1048576,0),MATCH((CUADRO!I$5&amp;$E491),'Hoja de Trabajo para listado'!$A$151:$Z$151,0)),0)+IFERROR(INDEX('Hoja de Trabajo para listado'!$AB$155:$BA$1048576,MATCH($A491,'Hoja de Trabajo para listado'!$AB$155:$AB$1048576,0),MATCH((CUADRO!I$5&amp;$E491),'Hoja de Trabajo para listado'!$AB$151:$BA$151,0)),0)+IFERROR(INDEX('Hoja de Trabajo para listado'!$BC$155:$CB$1048576,MATCH($A491,'Hoja de Trabajo para listado'!$BC$155:$BC$1048576,0),MATCH((CUADRO!I$5&amp;$E491),'Hoja de Trabajo para listado'!$BC$151:$CB$151,0)),0)+IFERROR(INDEX('Hoja de Trabajo para listado'!$DE$153:$DG$274,MATCH($A491,'Hoja de Trabajo para listado'!$DE$153:$DE$1048576,0),MATCH((CUADRO!I$5&amp;$E491),'Hoja de Trabajo para listado'!$DE$151:$DG$151,0)),0)+IFERROR(INDEX('Hoja de Trabajo para listado'!$CD$155:$DC$1048576,MATCH($A491,'Hoja de Trabajo para listado'!$CD$155:$CD$1048576,0),MATCH((CUADRO!I$5&amp;$E491),'Hoja de Trabajo para listado'!$CD$151:$DC$151,0)),0)</f>
        <v>0</v>
      </c>
      <c r="J491" s="243">
        <f ca="1">+IFERROR(INDEX('Hoja de Trabajo para listado'!$A$155:$Z$1048576,MATCH($A491,'Hoja de Trabajo para listado'!$A$155:$A$1048576,0),MATCH((CUADRO!J$5&amp;$E491),'Hoja de Trabajo para listado'!$A$151:$Z$151,0)),0)+IFERROR(INDEX('Hoja de Trabajo para listado'!$AB$155:$BA$1048576,MATCH($A491,'Hoja de Trabajo para listado'!$AB$155:$AB$1048576,0),MATCH((CUADRO!J$5&amp;$E491),'Hoja de Trabajo para listado'!$AB$151:$BA$151,0)),0)+IFERROR(INDEX('Hoja de Trabajo para listado'!$BC$155:$CB$1048576,MATCH($A491,'Hoja de Trabajo para listado'!$BC$155:$BC$1048576,0),MATCH((CUADRO!J$5&amp;$E491),'Hoja de Trabajo para listado'!$BC$151:$CB$151,0)),0)+IFERROR(INDEX('Hoja de Trabajo para listado'!$DE$153:$DG$274,MATCH($A491,'Hoja de Trabajo para listado'!$DE$153:$DE$1048576,0),MATCH((CUADRO!J$5&amp;$E491),'Hoja de Trabajo para listado'!$DE$151:$DG$151,0)),0)+IFERROR(INDEX('Hoja de Trabajo para listado'!$CD$155:$DC$1048576,MATCH($A491,'Hoja de Trabajo para listado'!$CD$155:$CD$1048576,0),MATCH((CUADRO!J$5&amp;$E491),'Hoja de Trabajo para listado'!$CD$151:$DC$151,0)),0)</f>
        <v>0</v>
      </c>
      <c r="K491" s="243">
        <f ca="1">+IFERROR(INDEX('Hoja de Trabajo para listado'!$A$155:$Z$1048576,MATCH($A491,'Hoja de Trabajo para listado'!$A$155:$A$1048576,0),MATCH((CUADRO!K$5&amp;$E491),'Hoja de Trabajo para listado'!$A$151:$Z$151,0)),0)+IFERROR(INDEX('Hoja de Trabajo para listado'!$AB$155:$BA$1048576,MATCH($A491,'Hoja de Trabajo para listado'!$AB$155:$AB$1048576,0),MATCH((CUADRO!K$5&amp;$E491),'Hoja de Trabajo para listado'!$AB$151:$BA$151,0)),0)+IFERROR(INDEX('Hoja de Trabajo para listado'!$BC$155:$CB$1048576,MATCH($A491,'Hoja de Trabajo para listado'!$BC$155:$BC$1048576,0),MATCH((CUADRO!K$5&amp;$E491),'Hoja de Trabajo para listado'!$BC$151:$CB$151,0)),0)+IFERROR(INDEX('Hoja de Trabajo para listado'!$DE$153:$DG$274,MATCH($A491,'Hoja de Trabajo para listado'!$DE$153:$DE$1048576,0),MATCH((CUADRO!K$5&amp;$E491),'Hoja de Trabajo para listado'!$DE$151:$DG$151,0)),0)+IFERROR(INDEX('Hoja de Trabajo para listado'!$CD$155:$DC$1048576,MATCH($A491,'Hoja de Trabajo para listado'!$CD$155:$CD$1048576,0),MATCH((CUADRO!K$5&amp;$E491),'Hoja de Trabajo para listado'!$CD$151:$DC$151,0)),0)</f>
        <v>0</v>
      </c>
      <c r="L491" s="243">
        <f ca="1">+IFERROR(INDEX('Hoja de Trabajo para listado'!$A$155:$Z$1048576,MATCH($A491,'Hoja de Trabajo para listado'!$A$155:$A$1048576,0),MATCH((CUADRO!L$5&amp;$E491),'Hoja de Trabajo para listado'!$A$151:$Z$151,0)),0)+IFERROR(INDEX('Hoja de Trabajo para listado'!$AB$155:$BA$1048576,MATCH($A491,'Hoja de Trabajo para listado'!$AB$155:$AB$1048576,0),MATCH((CUADRO!L$5&amp;$E491),'Hoja de Trabajo para listado'!$AB$151:$BA$151,0)),0)+IFERROR(INDEX('Hoja de Trabajo para listado'!$BC$155:$CB$1048576,MATCH($A491,'Hoja de Trabajo para listado'!$BC$155:$BC$1048576,0),MATCH((CUADRO!L$5&amp;$E491),'Hoja de Trabajo para listado'!$BC$151:$CB$151,0)),0)+IFERROR(INDEX('Hoja de Trabajo para listado'!$DE$153:$DG$274,MATCH($A491,'Hoja de Trabajo para listado'!$DE$153:$DE$1048576,0),MATCH((CUADRO!L$5&amp;$E491),'Hoja de Trabajo para listado'!$DE$151:$DG$151,0)),0)+IFERROR(INDEX('Hoja de Trabajo para listado'!$CD$155:$DC$1048576,MATCH($A491,'Hoja de Trabajo para listado'!$CD$155:$CD$1048576,0),MATCH((CUADRO!L$5&amp;$E491),'Hoja de Trabajo para listado'!$CD$151:$DC$151,0)),0)</f>
        <v>0</v>
      </c>
      <c r="M491" s="243">
        <f ca="1">+IFERROR(INDEX('Hoja de Trabajo para listado'!$A$155:$Z$1048576,MATCH($A491,'Hoja de Trabajo para listado'!$A$155:$A$1048576,0),MATCH((CUADRO!M$5&amp;$E491),'Hoja de Trabajo para listado'!$A$151:$Z$151,0)),0)+IFERROR(INDEX('Hoja de Trabajo para listado'!$AB$155:$BA$1048576,MATCH($A491,'Hoja de Trabajo para listado'!$AB$155:$AB$1048576,0),MATCH((CUADRO!M$5&amp;$E491),'Hoja de Trabajo para listado'!$AB$151:$BA$151,0)),0)+IFERROR(INDEX('Hoja de Trabajo para listado'!$BC$155:$CB$1048576,MATCH($A491,'Hoja de Trabajo para listado'!$BC$155:$BC$1048576,0),MATCH((CUADRO!M$5&amp;$E491),'Hoja de Trabajo para listado'!$BC$151:$CB$151,0)),0)+IFERROR(INDEX('Hoja de Trabajo para listado'!$DE$153:$DG$274,MATCH($A491,'Hoja de Trabajo para listado'!$DE$153:$DE$1048576,0),MATCH((CUADRO!M$5&amp;$E491),'Hoja de Trabajo para listado'!$DE$151:$DG$151,0)),0)+IFERROR(INDEX('Hoja de Trabajo para listado'!$CD$155:$DC$1048576,MATCH($A491,'Hoja de Trabajo para listado'!$CD$155:$CD$1048576,0),MATCH((CUADRO!M$5&amp;$E491),'Hoja de Trabajo para listado'!$CD$151:$DC$151,0)),0)</f>
        <v>0</v>
      </c>
      <c r="N491" s="243">
        <f ca="1">+IFERROR(INDEX('Hoja de Trabajo para listado'!$A$155:$Z$1048576,MATCH($A491,'Hoja de Trabajo para listado'!$A$155:$A$1048576,0),MATCH((CUADRO!N$5&amp;$E491),'Hoja de Trabajo para listado'!$A$151:$Z$151,0)),0)+IFERROR(INDEX('Hoja de Trabajo para listado'!$AB$155:$BA$1048576,MATCH($A491,'Hoja de Trabajo para listado'!$AB$155:$AB$1048576,0),MATCH((CUADRO!N$5&amp;$E491),'Hoja de Trabajo para listado'!$AB$151:$BA$151,0)),0)+IFERROR(INDEX('Hoja de Trabajo para listado'!$BC$155:$CB$1048576,MATCH($A491,'Hoja de Trabajo para listado'!$BC$155:$BC$1048576,0),MATCH((CUADRO!N$5&amp;$E491),'Hoja de Trabajo para listado'!$BC$151:$CB$151,0)),0)+IFERROR(INDEX('Hoja de Trabajo para listado'!$DE$153:$DG$274,MATCH($A491,'Hoja de Trabajo para listado'!$DE$153:$DE$1048576,0),MATCH((CUADRO!N$5&amp;$E491),'Hoja de Trabajo para listado'!$DE$151:$DG$151,0)),0)+IFERROR(INDEX('Hoja de Trabajo para listado'!$CD$155:$DC$1048576,MATCH($A491,'Hoja de Trabajo para listado'!$CD$155:$CD$1048576,0),MATCH((CUADRO!N$5&amp;$E491),'Hoja de Trabajo para listado'!$CD$151:$DC$151,0)),0)</f>
        <v>0</v>
      </c>
      <c r="O491" s="243">
        <f ca="1">+IFERROR(INDEX('Hoja de Trabajo para listado'!$A$155:$Z$1048576,MATCH($A491,'Hoja de Trabajo para listado'!$A$155:$A$1048576,0),MATCH((CUADRO!O$5&amp;$E491),'Hoja de Trabajo para listado'!$A$151:$Z$151,0)),0)+IFERROR(INDEX('Hoja de Trabajo para listado'!$AB$155:$BA$1048576,MATCH($A491,'Hoja de Trabajo para listado'!$AB$155:$AB$1048576,0),MATCH((CUADRO!O$5&amp;$E491),'Hoja de Trabajo para listado'!$AB$151:$BA$151,0)),0)+IFERROR(INDEX('Hoja de Trabajo para listado'!$BC$155:$CB$1048576,MATCH($A491,'Hoja de Trabajo para listado'!$BC$155:$BC$1048576,0),MATCH((CUADRO!O$5&amp;$E491),'Hoja de Trabajo para listado'!$BC$151:$CB$151,0)),0)+IFERROR(INDEX('Hoja de Trabajo para listado'!$DE$153:$DG$274,MATCH($A491,'Hoja de Trabajo para listado'!$DE$153:$DE$1048576,0),MATCH((CUADRO!O$5&amp;$E491),'Hoja de Trabajo para listado'!$DE$151:$DG$151,0)),0)+IFERROR(INDEX('Hoja de Trabajo para listado'!$CD$155:$DC$1048576,MATCH($A491,'Hoja de Trabajo para listado'!$CD$155:$CD$1048576,0),MATCH((CUADRO!O$5&amp;$E491),'Hoja de Trabajo para listado'!$CD$151:$DC$151,0)),0)</f>
        <v>0</v>
      </c>
      <c r="P491" s="243">
        <f ca="1">+IFERROR(INDEX('Hoja de Trabajo para listado'!$A$155:$Z$1048576,MATCH($A491,'Hoja de Trabajo para listado'!$A$155:$A$1048576,0),MATCH((CUADRO!P$5&amp;$E491),'Hoja de Trabajo para listado'!$A$151:$Z$151,0)),0)+IFERROR(INDEX('Hoja de Trabajo para listado'!$AB$155:$BA$1048576,MATCH($A491,'Hoja de Trabajo para listado'!$AB$155:$AB$1048576,0),MATCH((CUADRO!P$5&amp;$E491),'Hoja de Trabajo para listado'!$AB$151:$BA$151,0)),0)+IFERROR(INDEX('Hoja de Trabajo para listado'!$BC$155:$CB$1048576,MATCH($A491,'Hoja de Trabajo para listado'!$BC$155:$BC$1048576,0),MATCH((CUADRO!P$5&amp;$E491),'Hoja de Trabajo para listado'!$BC$151:$CB$151,0)),0)+IFERROR(INDEX('Hoja de Trabajo para listado'!$DE$153:$DG$274,MATCH($A491,'Hoja de Trabajo para listado'!$DE$153:$DE$1048576,0),MATCH((CUADRO!P$5&amp;$E491),'Hoja de Trabajo para listado'!$DE$151:$DG$151,0)),0)+IFERROR(INDEX('Hoja de Trabajo para listado'!$CD$155:$DC$1048576,MATCH($A491,'Hoja de Trabajo para listado'!$CD$155:$CD$1048576,0),MATCH((CUADRO!P$5&amp;$E491),'Hoja de Trabajo para listado'!$CD$151:$DC$151,0)),0)</f>
        <v>0</v>
      </c>
      <c r="Q491" s="243">
        <f ca="1">+IFERROR(INDEX('Hoja de Trabajo para listado'!$A$155:$Z$1048576,MATCH($A491,'Hoja de Trabajo para listado'!$A$155:$A$1048576,0),MATCH((CUADRO!Q$5&amp;$E491),'Hoja de Trabajo para listado'!$A$151:$Z$151,0)),0)+IFERROR(INDEX('Hoja de Trabajo para listado'!$AB$155:$BA$1048576,MATCH($A491,'Hoja de Trabajo para listado'!$AB$155:$AB$1048576,0),MATCH((CUADRO!Q$5&amp;$E491),'Hoja de Trabajo para listado'!$AB$151:$BA$151,0)),0)+IFERROR(INDEX('Hoja de Trabajo para listado'!$BC$155:$CB$1048576,MATCH($A491,'Hoja de Trabajo para listado'!$BC$155:$BC$1048576,0),MATCH((CUADRO!Q$5&amp;$E491),'Hoja de Trabajo para listado'!$BC$151:$CB$151,0)),0)+IFERROR(INDEX('Hoja de Trabajo para listado'!$DE$153:$DG$274,MATCH($A491,'Hoja de Trabajo para listado'!$DE$153:$DE$1048576,0),MATCH((CUADRO!Q$5&amp;$E491),'Hoja de Trabajo para listado'!$DE$151:$DG$151,0)),0)+IFERROR(INDEX('Hoja de Trabajo para listado'!$CD$155:$DC$1048576,MATCH($A491,'Hoja de Trabajo para listado'!$CD$155:$CD$1048576,0),MATCH((CUADRO!Q$5&amp;$E491),'Hoja de Trabajo para listado'!$CD$151:$DC$151,0)),0)</f>
        <v>0</v>
      </c>
      <c r="R491" s="243">
        <f t="shared" ca="1" si="17"/>
        <v>0</v>
      </c>
      <c r="S491" s="249">
        <f ca="1">+R490+R491</f>
        <v>0</v>
      </c>
      <c r="T491" s="243">
        <f ca="1">+S491</f>
        <v>0</v>
      </c>
      <c r="U491" s="242">
        <f t="shared" si="18"/>
        <v>2</v>
      </c>
      <c r="V491" s="333" t="str">
        <f>+VLOOKUP(A491,bd_lista!$A$3:$E$590,5,FALSE)</f>
        <v>Gobiernos Autonomos Municipales</v>
      </c>
      <c r="W491" s="392"/>
      <c r="X491" s="242">
        <f>+VLOOKUP(A491,[4]Sheet1!$A$13:$D$744,4,FALSE)</f>
        <v>0</v>
      </c>
      <c r="Y491" s="242" t="e">
        <f>+VLOOKUP(X491,bd_lista!$A$3:$C$590,3,FALSE)</f>
        <v>#N/A</v>
      </c>
      <c r="Z491" s="292"/>
      <c r="AA491" s="293"/>
    </row>
    <row r="492" spans="1:27" customFormat="1" ht="15" hidden="1" customHeight="1">
      <c r="A492" s="32">
        <v>1128</v>
      </c>
      <c r="B492" s="387">
        <f>+A492</f>
        <v>1128</v>
      </c>
      <c r="C492" s="247" t="str">
        <f>+VLOOKUP(A492,bd_lista!$A$3:$C$590,3,FALSE)</f>
        <v>Gobierno Autónomo Municipal de Machareti</v>
      </c>
      <c r="D492" s="389" t="str">
        <f>+C492</f>
        <v>Gobierno Autónomo Municipal de Machareti</v>
      </c>
      <c r="E492" s="242" t="s">
        <v>1304</v>
      </c>
      <c r="F492" s="243">
        <f ca="1">+IFERROR(INDEX('Hoja de Trabajo para listado'!$A$155:$Z$1048576,MATCH($A492,'Hoja de Trabajo para listado'!$A$155:$A$1048576,0),MATCH((CUADRO!F$5&amp;$E492),'Hoja de Trabajo para listado'!$A$151:$Z$151,0)),0)+IFERROR(INDEX('Hoja de Trabajo para listado'!$AB$155:$BA$1048576,MATCH($A492,'Hoja de Trabajo para listado'!$AB$155:$AB$1048576,0),MATCH((CUADRO!F$5&amp;$E492),'Hoja de Trabajo para listado'!$AB$151:$BA$151,0)),0)+IFERROR(INDEX('Hoja de Trabajo para listado'!$BC$155:$CB$1048576,MATCH($A492,'Hoja de Trabajo para listado'!$BC$155:$BC$1048576,0),MATCH((CUADRO!F$5&amp;$E492),'Hoja de Trabajo para listado'!$BC$151:$CB$151,0)),0)+IFERROR(INDEX('Hoja de Trabajo para listado'!$DE$153:$DG$274,MATCH($A492,'Hoja de Trabajo para listado'!$DE$153:$DE$1048576,0),MATCH((CUADRO!F$5&amp;$E492),'Hoja de Trabajo para listado'!$DE$151:$DG$151,0)),0)+IFERROR(INDEX('Hoja de Trabajo para listado'!$CD$155:$DC$1048576,MATCH($A492,'Hoja de Trabajo para listado'!$CD$155:$CD$1048576,0),MATCH((CUADRO!F$5&amp;$E492),'Hoja de Trabajo para listado'!$CD$151:$DC$151,0)),0)</f>
        <v>0</v>
      </c>
      <c r="G492" s="243">
        <f ca="1">+IFERROR(INDEX('Hoja de Trabajo para listado'!$A$155:$Z$1048576,MATCH($A492,'Hoja de Trabajo para listado'!$A$155:$A$1048576,0),MATCH((CUADRO!G$5&amp;$E492),'Hoja de Trabajo para listado'!$A$151:$Z$151,0)),0)+IFERROR(INDEX('Hoja de Trabajo para listado'!$AB$155:$BA$1048576,MATCH($A492,'Hoja de Trabajo para listado'!$AB$155:$AB$1048576,0),MATCH((CUADRO!G$5&amp;$E492),'Hoja de Trabajo para listado'!$AB$151:$BA$151,0)),0)+IFERROR(INDEX('Hoja de Trabajo para listado'!$BC$155:$CB$1048576,MATCH($A492,'Hoja de Trabajo para listado'!$BC$155:$BC$1048576,0),MATCH((CUADRO!G$5&amp;$E492),'Hoja de Trabajo para listado'!$BC$151:$CB$151,0)),0)+IFERROR(INDEX('Hoja de Trabajo para listado'!$DE$153:$DG$274,MATCH($A492,'Hoja de Trabajo para listado'!$DE$153:$DE$1048576,0),MATCH((CUADRO!G$5&amp;$E492),'Hoja de Trabajo para listado'!$DE$151:$DG$151,0)),0)+IFERROR(INDEX('Hoja de Trabajo para listado'!$CD$155:$DC$1048576,MATCH($A492,'Hoja de Trabajo para listado'!$CD$155:$CD$1048576,0),MATCH((CUADRO!G$5&amp;$E492),'Hoja de Trabajo para listado'!$CD$151:$DC$151,0)),0)</f>
        <v>0</v>
      </c>
      <c r="H492" s="243">
        <f ca="1">+IFERROR(INDEX('Hoja de Trabajo para listado'!$A$155:$Z$1048576,MATCH($A492,'Hoja de Trabajo para listado'!$A$155:$A$1048576,0),MATCH((CUADRO!H$5&amp;$E492),'Hoja de Trabajo para listado'!$A$151:$Z$151,0)),0)+IFERROR(INDEX('Hoja de Trabajo para listado'!$AB$155:$BA$1048576,MATCH($A492,'Hoja de Trabajo para listado'!$AB$155:$AB$1048576,0),MATCH((CUADRO!H$5&amp;$E492),'Hoja de Trabajo para listado'!$AB$151:$BA$151,0)),0)+IFERROR(INDEX('Hoja de Trabajo para listado'!$BC$155:$CB$1048576,MATCH($A492,'Hoja de Trabajo para listado'!$BC$155:$BC$1048576,0),MATCH((CUADRO!H$5&amp;$E492),'Hoja de Trabajo para listado'!$BC$151:$CB$151,0)),0)+IFERROR(INDEX('Hoja de Trabajo para listado'!$DE$153:$DG$274,MATCH($A492,'Hoja de Trabajo para listado'!$DE$153:$DE$1048576,0),MATCH((CUADRO!H$5&amp;$E492),'Hoja de Trabajo para listado'!$DE$151:$DG$151,0)),0)+IFERROR(INDEX('Hoja de Trabajo para listado'!$CD$155:$DC$1048576,MATCH($A492,'Hoja de Trabajo para listado'!$CD$155:$CD$1048576,0),MATCH((CUADRO!H$5&amp;$E492),'Hoja de Trabajo para listado'!$CD$151:$DC$151,0)),0)</f>
        <v>0</v>
      </c>
      <c r="I492" s="243">
        <f ca="1">+IFERROR(INDEX('Hoja de Trabajo para listado'!$A$155:$Z$1048576,MATCH($A492,'Hoja de Trabajo para listado'!$A$155:$A$1048576,0),MATCH((CUADRO!I$5&amp;$E492),'Hoja de Trabajo para listado'!$A$151:$Z$151,0)),0)+IFERROR(INDEX('Hoja de Trabajo para listado'!$AB$155:$BA$1048576,MATCH($A492,'Hoja de Trabajo para listado'!$AB$155:$AB$1048576,0),MATCH((CUADRO!I$5&amp;$E492),'Hoja de Trabajo para listado'!$AB$151:$BA$151,0)),0)+IFERROR(INDEX('Hoja de Trabajo para listado'!$BC$155:$CB$1048576,MATCH($A492,'Hoja de Trabajo para listado'!$BC$155:$BC$1048576,0),MATCH((CUADRO!I$5&amp;$E492),'Hoja de Trabajo para listado'!$BC$151:$CB$151,0)),0)+IFERROR(INDEX('Hoja de Trabajo para listado'!$DE$153:$DG$274,MATCH($A492,'Hoja de Trabajo para listado'!$DE$153:$DE$1048576,0),MATCH((CUADRO!I$5&amp;$E492),'Hoja de Trabajo para listado'!$DE$151:$DG$151,0)),0)+IFERROR(INDEX('Hoja de Trabajo para listado'!$CD$155:$DC$1048576,MATCH($A492,'Hoja de Trabajo para listado'!$CD$155:$CD$1048576,0),MATCH((CUADRO!I$5&amp;$E492),'Hoja de Trabajo para listado'!$CD$151:$DC$151,0)),0)</f>
        <v>0</v>
      </c>
      <c r="J492" s="243">
        <f ca="1">+IFERROR(INDEX('Hoja de Trabajo para listado'!$A$155:$Z$1048576,MATCH($A492,'Hoja de Trabajo para listado'!$A$155:$A$1048576,0),MATCH((CUADRO!J$5&amp;$E492),'Hoja de Trabajo para listado'!$A$151:$Z$151,0)),0)+IFERROR(INDEX('Hoja de Trabajo para listado'!$AB$155:$BA$1048576,MATCH($A492,'Hoja de Trabajo para listado'!$AB$155:$AB$1048576,0),MATCH((CUADRO!J$5&amp;$E492),'Hoja de Trabajo para listado'!$AB$151:$BA$151,0)),0)+IFERROR(INDEX('Hoja de Trabajo para listado'!$BC$155:$CB$1048576,MATCH($A492,'Hoja de Trabajo para listado'!$BC$155:$BC$1048576,0),MATCH((CUADRO!J$5&amp;$E492),'Hoja de Trabajo para listado'!$BC$151:$CB$151,0)),0)+IFERROR(INDEX('Hoja de Trabajo para listado'!$DE$153:$DG$274,MATCH($A492,'Hoja de Trabajo para listado'!$DE$153:$DE$1048576,0),MATCH((CUADRO!J$5&amp;$E492),'Hoja de Trabajo para listado'!$DE$151:$DG$151,0)),0)+IFERROR(INDEX('Hoja de Trabajo para listado'!$CD$155:$DC$1048576,MATCH($A492,'Hoja de Trabajo para listado'!$CD$155:$CD$1048576,0),MATCH((CUADRO!J$5&amp;$E492),'Hoja de Trabajo para listado'!$CD$151:$DC$151,0)),0)</f>
        <v>0</v>
      </c>
      <c r="K492" s="243">
        <f ca="1">+IFERROR(INDEX('Hoja de Trabajo para listado'!$A$155:$Z$1048576,MATCH($A492,'Hoja de Trabajo para listado'!$A$155:$A$1048576,0),MATCH((CUADRO!K$5&amp;$E492),'Hoja de Trabajo para listado'!$A$151:$Z$151,0)),0)+IFERROR(INDEX('Hoja de Trabajo para listado'!$AB$155:$BA$1048576,MATCH($A492,'Hoja de Trabajo para listado'!$AB$155:$AB$1048576,0),MATCH((CUADRO!K$5&amp;$E492),'Hoja de Trabajo para listado'!$AB$151:$BA$151,0)),0)+IFERROR(INDEX('Hoja de Trabajo para listado'!$BC$155:$CB$1048576,MATCH($A492,'Hoja de Trabajo para listado'!$BC$155:$BC$1048576,0),MATCH((CUADRO!K$5&amp;$E492),'Hoja de Trabajo para listado'!$BC$151:$CB$151,0)),0)+IFERROR(INDEX('Hoja de Trabajo para listado'!$DE$153:$DG$274,MATCH($A492,'Hoja de Trabajo para listado'!$DE$153:$DE$1048576,0),MATCH((CUADRO!K$5&amp;$E492),'Hoja de Trabajo para listado'!$DE$151:$DG$151,0)),0)+IFERROR(INDEX('Hoja de Trabajo para listado'!$CD$155:$DC$1048576,MATCH($A492,'Hoja de Trabajo para listado'!$CD$155:$CD$1048576,0),MATCH((CUADRO!K$5&amp;$E492),'Hoja de Trabajo para listado'!$CD$151:$DC$151,0)),0)</f>
        <v>0</v>
      </c>
      <c r="L492" s="243">
        <f ca="1">+IFERROR(INDEX('Hoja de Trabajo para listado'!$A$155:$Z$1048576,MATCH($A492,'Hoja de Trabajo para listado'!$A$155:$A$1048576,0),MATCH((CUADRO!L$5&amp;$E492),'Hoja de Trabajo para listado'!$A$151:$Z$151,0)),0)+IFERROR(INDEX('Hoja de Trabajo para listado'!$AB$155:$BA$1048576,MATCH($A492,'Hoja de Trabajo para listado'!$AB$155:$AB$1048576,0),MATCH((CUADRO!L$5&amp;$E492),'Hoja de Trabajo para listado'!$AB$151:$BA$151,0)),0)+IFERROR(INDEX('Hoja de Trabajo para listado'!$BC$155:$CB$1048576,MATCH($A492,'Hoja de Trabajo para listado'!$BC$155:$BC$1048576,0),MATCH((CUADRO!L$5&amp;$E492),'Hoja de Trabajo para listado'!$BC$151:$CB$151,0)),0)+IFERROR(INDEX('Hoja de Trabajo para listado'!$DE$153:$DG$274,MATCH($A492,'Hoja de Trabajo para listado'!$DE$153:$DE$1048576,0),MATCH((CUADRO!L$5&amp;$E492),'Hoja de Trabajo para listado'!$DE$151:$DG$151,0)),0)+IFERROR(INDEX('Hoja de Trabajo para listado'!$CD$155:$DC$1048576,MATCH($A492,'Hoja de Trabajo para listado'!$CD$155:$CD$1048576,0),MATCH((CUADRO!L$5&amp;$E492),'Hoja de Trabajo para listado'!$CD$151:$DC$151,0)),0)</f>
        <v>0</v>
      </c>
      <c r="M492" s="243">
        <f ca="1">+IFERROR(INDEX('Hoja de Trabajo para listado'!$A$155:$Z$1048576,MATCH($A492,'Hoja de Trabajo para listado'!$A$155:$A$1048576,0),MATCH((CUADRO!M$5&amp;$E492),'Hoja de Trabajo para listado'!$A$151:$Z$151,0)),0)+IFERROR(INDEX('Hoja de Trabajo para listado'!$AB$155:$BA$1048576,MATCH($A492,'Hoja de Trabajo para listado'!$AB$155:$AB$1048576,0),MATCH((CUADRO!M$5&amp;$E492),'Hoja de Trabajo para listado'!$AB$151:$BA$151,0)),0)+IFERROR(INDEX('Hoja de Trabajo para listado'!$BC$155:$CB$1048576,MATCH($A492,'Hoja de Trabajo para listado'!$BC$155:$BC$1048576,0),MATCH((CUADRO!M$5&amp;$E492),'Hoja de Trabajo para listado'!$BC$151:$CB$151,0)),0)+IFERROR(INDEX('Hoja de Trabajo para listado'!$DE$153:$DG$274,MATCH($A492,'Hoja de Trabajo para listado'!$DE$153:$DE$1048576,0),MATCH((CUADRO!M$5&amp;$E492),'Hoja de Trabajo para listado'!$DE$151:$DG$151,0)),0)+IFERROR(INDEX('Hoja de Trabajo para listado'!$CD$155:$DC$1048576,MATCH($A492,'Hoja de Trabajo para listado'!$CD$155:$CD$1048576,0),MATCH((CUADRO!M$5&amp;$E492),'Hoja de Trabajo para listado'!$CD$151:$DC$151,0)),0)</f>
        <v>0</v>
      </c>
      <c r="N492" s="243">
        <f ca="1">+IFERROR(INDEX('Hoja de Trabajo para listado'!$A$155:$Z$1048576,MATCH($A492,'Hoja de Trabajo para listado'!$A$155:$A$1048576,0),MATCH((CUADRO!N$5&amp;$E492),'Hoja de Trabajo para listado'!$A$151:$Z$151,0)),0)+IFERROR(INDEX('Hoja de Trabajo para listado'!$AB$155:$BA$1048576,MATCH($A492,'Hoja de Trabajo para listado'!$AB$155:$AB$1048576,0),MATCH((CUADRO!N$5&amp;$E492),'Hoja de Trabajo para listado'!$AB$151:$BA$151,0)),0)+IFERROR(INDEX('Hoja de Trabajo para listado'!$BC$155:$CB$1048576,MATCH($A492,'Hoja de Trabajo para listado'!$BC$155:$BC$1048576,0),MATCH((CUADRO!N$5&amp;$E492),'Hoja de Trabajo para listado'!$BC$151:$CB$151,0)),0)+IFERROR(INDEX('Hoja de Trabajo para listado'!$DE$153:$DG$274,MATCH($A492,'Hoja de Trabajo para listado'!$DE$153:$DE$1048576,0),MATCH((CUADRO!N$5&amp;$E492),'Hoja de Trabajo para listado'!$DE$151:$DG$151,0)),0)+IFERROR(INDEX('Hoja de Trabajo para listado'!$CD$155:$DC$1048576,MATCH($A492,'Hoja de Trabajo para listado'!$CD$155:$CD$1048576,0),MATCH((CUADRO!N$5&amp;$E492),'Hoja de Trabajo para listado'!$CD$151:$DC$151,0)),0)</f>
        <v>0</v>
      </c>
      <c r="O492" s="243">
        <f ca="1">+IFERROR(INDEX('Hoja de Trabajo para listado'!$A$155:$Z$1048576,MATCH($A492,'Hoja de Trabajo para listado'!$A$155:$A$1048576,0),MATCH((CUADRO!O$5&amp;$E492),'Hoja de Trabajo para listado'!$A$151:$Z$151,0)),0)+IFERROR(INDEX('Hoja de Trabajo para listado'!$AB$155:$BA$1048576,MATCH($A492,'Hoja de Trabajo para listado'!$AB$155:$AB$1048576,0),MATCH((CUADRO!O$5&amp;$E492),'Hoja de Trabajo para listado'!$AB$151:$BA$151,0)),0)+IFERROR(INDEX('Hoja de Trabajo para listado'!$BC$155:$CB$1048576,MATCH($A492,'Hoja de Trabajo para listado'!$BC$155:$BC$1048576,0),MATCH((CUADRO!O$5&amp;$E492),'Hoja de Trabajo para listado'!$BC$151:$CB$151,0)),0)+IFERROR(INDEX('Hoja de Trabajo para listado'!$DE$153:$DG$274,MATCH($A492,'Hoja de Trabajo para listado'!$DE$153:$DE$1048576,0),MATCH((CUADRO!O$5&amp;$E492),'Hoja de Trabajo para listado'!$DE$151:$DG$151,0)),0)+IFERROR(INDEX('Hoja de Trabajo para listado'!$CD$155:$DC$1048576,MATCH($A492,'Hoja de Trabajo para listado'!$CD$155:$CD$1048576,0),MATCH((CUADRO!O$5&amp;$E492),'Hoja de Trabajo para listado'!$CD$151:$DC$151,0)),0)</f>
        <v>0</v>
      </c>
      <c r="P492" s="243">
        <f ca="1">+IFERROR(INDEX('Hoja de Trabajo para listado'!$A$155:$Z$1048576,MATCH($A492,'Hoja de Trabajo para listado'!$A$155:$A$1048576,0),MATCH((CUADRO!P$5&amp;$E492),'Hoja de Trabajo para listado'!$A$151:$Z$151,0)),0)+IFERROR(INDEX('Hoja de Trabajo para listado'!$AB$155:$BA$1048576,MATCH($A492,'Hoja de Trabajo para listado'!$AB$155:$AB$1048576,0),MATCH((CUADRO!P$5&amp;$E492),'Hoja de Trabajo para listado'!$AB$151:$BA$151,0)),0)+IFERROR(INDEX('Hoja de Trabajo para listado'!$BC$155:$CB$1048576,MATCH($A492,'Hoja de Trabajo para listado'!$BC$155:$BC$1048576,0),MATCH((CUADRO!P$5&amp;$E492),'Hoja de Trabajo para listado'!$BC$151:$CB$151,0)),0)+IFERROR(INDEX('Hoja de Trabajo para listado'!$DE$153:$DG$274,MATCH($A492,'Hoja de Trabajo para listado'!$DE$153:$DE$1048576,0),MATCH((CUADRO!P$5&amp;$E492),'Hoja de Trabajo para listado'!$DE$151:$DG$151,0)),0)+IFERROR(INDEX('Hoja de Trabajo para listado'!$CD$155:$DC$1048576,MATCH($A492,'Hoja de Trabajo para listado'!$CD$155:$CD$1048576,0),MATCH((CUADRO!P$5&amp;$E492),'Hoja de Trabajo para listado'!$CD$151:$DC$151,0)),0)</f>
        <v>0</v>
      </c>
      <c r="Q492" s="243">
        <f ca="1">+IFERROR(INDEX('Hoja de Trabajo para listado'!$A$155:$Z$1048576,MATCH($A492,'Hoja de Trabajo para listado'!$A$155:$A$1048576,0),MATCH((CUADRO!Q$5&amp;$E492),'Hoja de Trabajo para listado'!$A$151:$Z$151,0)),0)+IFERROR(INDEX('Hoja de Trabajo para listado'!$AB$155:$BA$1048576,MATCH($A492,'Hoja de Trabajo para listado'!$AB$155:$AB$1048576,0),MATCH((CUADRO!Q$5&amp;$E492),'Hoja de Trabajo para listado'!$AB$151:$BA$151,0)),0)+IFERROR(INDEX('Hoja de Trabajo para listado'!$BC$155:$CB$1048576,MATCH($A492,'Hoja de Trabajo para listado'!$BC$155:$BC$1048576,0),MATCH((CUADRO!Q$5&amp;$E492),'Hoja de Trabajo para listado'!$BC$151:$CB$151,0)),0)+IFERROR(INDEX('Hoja de Trabajo para listado'!$DE$153:$DG$274,MATCH($A492,'Hoja de Trabajo para listado'!$DE$153:$DE$1048576,0),MATCH((CUADRO!Q$5&amp;$E492),'Hoja de Trabajo para listado'!$DE$151:$DG$151,0)),0)+IFERROR(INDEX('Hoja de Trabajo para listado'!$CD$155:$DC$1048576,MATCH($A492,'Hoja de Trabajo para listado'!$CD$155:$CD$1048576,0),MATCH((CUADRO!Q$5&amp;$E492),'Hoja de Trabajo para listado'!$CD$151:$DC$151,0)),0)</f>
        <v>0</v>
      </c>
      <c r="R492" s="243">
        <f t="shared" ca="1" si="17"/>
        <v>0</v>
      </c>
      <c r="S492" s="249"/>
      <c r="T492" s="243">
        <f ca="1">+T493</f>
        <v>0</v>
      </c>
      <c r="U492" s="242">
        <f t="shared" si="18"/>
        <v>1</v>
      </c>
      <c r="V492" s="333" t="str">
        <f>+VLOOKUP(A492,bd_lista!$A$3:$E$590,5,FALSE)</f>
        <v>Gobiernos Autonomos Municipales</v>
      </c>
      <c r="W492" s="391" t="str">
        <f>+V492</f>
        <v>Gobiernos Autonomos Municipales</v>
      </c>
      <c r="X492" s="242">
        <f>+VLOOKUP(A492,[4]Sheet1!$A$13:$D$744,4,FALSE)</f>
        <v>0</v>
      </c>
      <c r="Y492" s="242" t="e">
        <f>+VLOOKUP(X492,bd_lista!$A$3:$C$590,3,FALSE)</f>
        <v>#N/A</v>
      </c>
      <c r="Z492" s="294">
        <f>+X492</f>
        <v>0</v>
      </c>
      <c r="AA492" s="295" t="e">
        <f>+Y492</f>
        <v>#N/A</v>
      </c>
    </row>
    <row r="493" spans="1:27" customFormat="1" ht="15" hidden="1" customHeight="1">
      <c r="A493" s="32">
        <v>1128</v>
      </c>
      <c r="B493" s="388"/>
      <c r="C493" s="247" t="str">
        <f>+VLOOKUP(A493,bd_lista!$A$3:$C$590,3,FALSE)</f>
        <v>Gobierno Autónomo Municipal de Machareti</v>
      </c>
      <c r="D493" s="390"/>
      <c r="E493" s="244" t="s">
        <v>1305</v>
      </c>
      <c r="F493" s="243">
        <f ca="1">+IFERROR(INDEX('Hoja de Trabajo para listado'!$A$155:$Z$1048576,MATCH($A493,'Hoja de Trabajo para listado'!$A$155:$A$1048576,0),MATCH((CUADRO!F$5&amp;$E493),'Hoja de Trabajo para listado'!$A$151:$Z$151,0)),0)+IFERROR(INDEX('Hoja de Trabajo para listado'!$AB$155:$BA$1048576,MATCH($A493,'Hoja de Trabajo para listado'!$AB$155:$AB$1048576,0),MATCH((CUADRO!F$5&amp;$E493),'Hoja de Trabajo para listado'!$AB$151:$BA$151,0)),0)+IFERROR(INDEX('Hoja de Trabajo para listado'!$BC$155:$CB$1048576,MATCH($A493,'Hoja de Trabajo para listado'!$BC$155:$BC$1048576,0),MATCH((CUADRO!F$5&amp;$E493),'Hoja de Trabajo para listado'!$BC$151:$CB$151,0)),0)+IFERROR(INDEX('Hoja de Trabajo para listado'!$DE$153:$DG$274,MATCH($A493,'Hoja de Trabajo para listado'!$DE$153:$DE$1048576,0),MATCH((CUADRO!F$5&amp;$E493),'Hoja de Trabajo para listado'!$DE$151:$DG$151,0)),0)+IFERROR(INDEX('Hoja de Trabajo para listado'!$CD$155:$DC$1048576,MATCH($A493,'Hoja de Trabajo para listado'!$CD$155:$CD$1048576,0),MATCH((CUADRO!F$5&amp;$E493),'Hoja de Trabajo para listado'!$CD$151:$DC$151,0)),0)</f>
        <v>0</v>
      </c>
      <c r="G493" s="243">
        <f ca="1">+IFERROR(INDEX('Hoja de Trabajo para listado'!$A$155:$Z$1048576,MATCH($A493,'Hoja de Trabajo para listado'!$A$155:$A$1048576,0),MATCH((CUADRO!G$5&amp;$E493),'Hoja de Trabajo para listado'!$A$151:$Z$151,0)),0)+IFERROR(INDEX('Hoja de Trabajo para listado'!$AB$155:$BA$1048576,MATCH($A493,'Hoja de Trabajo para listado'!$AB$155:$AB$1048576,0),MATCH((CUADRO!G$5&amp;$E493),'Hoja de Trabajo para listado'!$AB$151:$BA$151,0)),0)+IFERROR(INDEX('Hoja de Trabajo para listado'!$BC$155:$CB$1048576,MATCH($A493,'Hoja de Trabajo para listado'!$BC$155:$BC$1048576,0),MATCH((CUADRO!G$5&amp;$E493),'Hoja de Trabajo para listado'!$BC$151:$CB$151,0)),0)+IFERROR(INDEX('Hoja de Trabajo para listado'!$DE$153:$DG$274,MATCH($A493,'Hoja de Trabajo para listado'!$DE$153:$DE$1048576,0),MATCH((CUADRO!G$5&amp;$E493),'Hoja de Trabajo para listado'!$DE$151:$DG$151,0)),0)+IFERROR(INDEX('Hoja de Trabajo para listado'!$CD$155:$DC$1048576,MATCH($A493,'Hoja de Trabajo para listado'!$CD$155:$CD$1048576,0),MATCH((CUADRO!G$5&amp;$E493),'Hoja de Trabajo para listado'!$CD$151:$DC$151,0)),0)</f>
        <v>0</v>
      </c>
      <c r="H493" s="243">
        <f ca="1">+IFERROR(INDEX('Hoja de Trabajo para listado'!$A$155:$Z$1048576,MATCH($A493,'Hoja de Trabajo para listado'!$A$155:$A$1048576,0),MATCH((CUADRO!H$5&amp;$E493),'Hoja de Trabajo para listado'!$A$151:$Z$151,0)),0)+IFERROR(INDEX('Hoja de Trabajo para listado'!$AB$155:$BA$1048576,MATCH($A493,'Hoja de Trabajo para listado'!$AB$155:$AB$1048576,0),MATCH((CUADRO!H$5&amp;$E493),'Hoja de Trabajo para listado'!$AB$151:$BA$151,0)),0)+IFERROR(INDEX('Hoja de Trabajo para listado'!$BC$155:$CB$1048576,MATCH($A493,'Hoja de Trabajo para listado'!$BC$155:$BC$1048576,0),MATCH((CUADRO!H$5&amp;$E493),'Hoja de Trabajo para listado'!$BC$151:$CB$151,0)),0)+IFERROR(INDEX('Hoja de Trabajo para listado'!$DE$153:$DG$274,MATCH($A493,'Hoja de Trabajo para listado'!$DE$153:$DE$1048576,0),MATCH((CUADRO!H$5&amp;$E493),'Hoja de Trabajo para listado'!$DE$151:$DG$151,0)),0)+IFERROR(INDEX('Hoja de Trabajo para listado'!$CD$155:$DC$1048576,MATCH($A493,'Hoja de Trabajo para listado'!$CD$155:$CD$1048576,0),MATCH((CUADRO!H$5&amp;$E493),'Hoja de Trabajo para listado'!$CD$151:$DC$151,0)),0)</f>
        <v>0</v>
      </c>
      <c r="I493" s="243">
        <f ca="1">+IFERROR(INDEX('Hoja de Trabajo para listado'!$A$155:$Z$1048576,MATCH($A493,'Hoja de Trabajo para listado'!$A$155:$A$1048576,0),MATCH((CUADRO!I$5&amp;$E493),'Hoja de Trabajo para listado'!$A$151:$Z$151,0)),0)+IFERROR(INDEX('Hoja de Trabajo para listado'!$AB$155:$BA$1048576,MATCH($A493,'Hoja de Trabajo para listado'!$AB$155:$AB$1048576,0),MATCH((CUADRO!I$5&amp;$E493),'Hoja de Trabajo para listado'!$AB$151:$BA$151,0)),0)+IFERROR(INDEX('Hoja de Trabajo para listado'!$BC$155:$CB$1048576,MATCH($A493,'Hoja de Trabajo para listado'!$BC$155:$BC$1048576,0),MATCH((CUADRO!I$5&amp;$E493),'Hoja de Trabajo para listado'!$BC$151:$CB$151,0)),0)+IFERROR(INDEX('Hoja de Trabajo para listado'!$DE$153:$DG$274,MATCH($A493,'Hoja de Trabajo para listado'!$DE$153:$DE$1048576,0),MATCH((CUADRO!I$5&amp;$E493),'Hoja de Trabajo para listado'!$DE$151:$DG$151,0)),0)+IFERROR(INDEX('Hoja de Trabajo para listado'!$CD$155:$DC$1048576,MATCH($A493,'Hoja de Trabajo para listado'!$CD$155:$CD$1048576,0),MATCH((CUADRO!I$5&amp;$E493),'Hoja de Trabajo para listado'!$CD$151:$DC$151,0)),0)</f>
        <v>0</v>
      </c>
      <c r="J493" s="243">
        <f ca="1">+IFERROR(INDEX('Hoja de Trabajo para listado'!$A$155:$Z$1048576,MATCH($A493,'Hoja de Trabajo para listado'!$A$155:$A$1048576,0),MATCH((CUADRO!J$5&amp;$E493),'Hoja de Trabajo para listado'!$A$151:$Z$151,0)),0)+IFERROR(INDEX('Hoja de Trabajo para listado'!$AB$155:$BA$1048576,MATCH($A493,'Hoja de Trabajo para listado'!$AB$155:$AB$1048576,0),MATCH((CUADRO!J$5&amp;$E493),'Hoja de Trabajo para listado'!$AB$151:$BA$151,0)),0)+IFERROR(INDEX('Hoja de Trabajo para listado'!$BC$155:$CB$1048576,MATCH($A493,'Hoja de Trabajo para listado'!$BC$155:$BC$1048576,0),MATCH((CUADRO!J$5&amp;$E493),'Hoja de Trabajo para listado'!$BC$151:$CB$151,0)),0)+IFERROR(INDEX('Hoja de Trabajo para listado'!$DE$153:$DG$274,MATCH($A493,'Hoja de Trabajo para listado'!$DE$153:$DE$1048576,0),MATCH((CUADRO!J$5&amp;$E493),'Hoja de Trabajo para listado'!$DE$151:$DG$151,0)),0)+IFERROR(INDEX('Hoja de Trabajo para listado'!$CD$155:$DC$1048576,MATCH($A493,'Hoja de Trabajo para listado'!$CD$155:$CD$1048576,0),MATCH((CUADRO!J$5&amp;$E493),'Hoja de Trabajo para listado'!$CD$151:$DC$151,0)),0)</f>
        <v>0</v>
      </c>
      <c r="K493" s="243">
        <f ca="1">+IFERROR(INDEX('Hoja de Trabajo para listado'!$A$155:$Z$1048576,MATCH($A493,'Hoja de Trabajo para listado'!$A$155:$A$1048576,0),MATCH((CUADRO!K$5&amp;$E493),'Hoja de Trabajo para listado'!$A$151:$Z$151,0)),0)+IFERROR(INDEX('Hoja de Trabajo para listado'!$AB$155:$BA$1048576,MATCH($A493,'Hoja de Trabajo para listado'!$AB$155:$AB$1048576,0),MATCH((CUADRO!K$5&amp;$E493),'Hoja de Trabajo para listado'!$AB$151:$BA$151,0)),0)+IFERROR(INDEX('Hoja de Trabajo para listado'!$BC$155:$CB$1048576,MATCH($A493,'Hoja de Trabajo para listado'!$BC$155:$BC$1048576,0),MATCH((CUADRO!K$5&amp;$E493),'Hoja de Trabajo para listado'!$BC$151:$CB$151,0)),0)+IFERROR(INDEX('Hoja de Trabajo para listado'!$DE$153:$DG$274,MATCH($A493,'Hoja de Trabajo para listado'!$DE$153:$DE$1048576,0),MATCH((CUADRO!K$5&amp;$E493),'Hoja de Trabajo para listado'!$DE$151:$DG$151,0)),0)+IFERROR(INDEX('Hoja de Trabajo para listado'!$CD$155:$DC$1048576,MATCH($A493,'Hoja de Trabajo para listado'!$CD$155:$CD$1048576,0),MATCH((CUADRO!K$5&amp;$E493),'Hoja de Trabajo para listado'!$CD$151:$DC$151,0)),0)</f>
        <v>0</v>
      </c>
      <c r="L493" s="243">
        <f ca="1">+IFERROR(INDEX('Hoja de Trabajo para listado'!$A$155:$Z$1048576,MATCH($A493,'Hoja de Trabajo para listado'!$A$155:$A$1048576,0),MATCH((CUADRO!L$5&amp;$E493),'Hoja de Trabajo para listado'!$A$151:$Z$151,0)),0)+IFERROR(INDEX('Hoja de Trabajo para listado'!$AB$155:$BA$1048576,MATCH($A493,'Hoja de Trabajo para listado'!$AB$155:$AB$1048576,0),MATCH((CUADRO!L$5&amp;$E493),'Hoja de Trabajo para listado'!$AB$151:$BA$151,0)),0)+IFERROR(INDEX('Hoja de Trabajo para listado'!$BC$155:$CB$1048576,MATCH($A493,'Hoja de Trabajo para listado'!$BC$155:$BC$1048576,0),MATCH((CUADRO!L$5&amp;$E493),'Hoja de Trabajo para listado'!$BC$151:$CB$151,0)),0)+IFERROR(INDEX('Hoja de Trabajo para listado'!$DE$153:$DG$274,MATCH($A493,'Hoja de Trabajo para listado'!$DE$153:$DE$1048576,0),MATCH((CUADRO!L$5&amp;$E493),'Hoja de Trabajo para listado'!$DE$151:$DG$151,0)),0)+IFERROR(INDEX('Hoja de Trabajo para listado'!$CD$155:$DC$1048576,MATCH($A493,'Hoja de Trabajo para listado'!$CD$155:$CD$1048576,0),MATCH((CUADRO!L$5&amp;$E493),'Hoja de Trabajo para listado'!$CD$151:$DC$151,0)),0)</f>
        <v>0</v>
      </c>
      <c r="M493" s="243">
        <f ca="1">+IFERROR(INDEX('Hoja de Trabajo para listado'!$A$155:$Z$1048576,MATCH($A493,'Hoja de Trabajo para listado'!$A$155:$A$1048576,0),MATCH((CUADRO!M$5&amp;$E493),'Hoja de Trabajo para listado'!$A$151:$Z$151,0)),0)+IFERROR(INDEX('Hoja de Trabajo para listado'!$AB$155:$BA$1048576,MATCH($A493,'Hoja de Trabajo para listado'!$AB$155:$AB$1048576,0),MATCH((CUADRO!M$5&amp;$E493),'Hoja de Trabajo para listado'!$AB$151:$BA$151,0)),0)+IFERROR(INDEX('Hoja de Trabajo para listado'!$BC$155:$CB$1048576,MATCH($A493,'Hoja de Trabajo para listado'!$BC$155:$BC$1048576,0),MATCH((CUADRO!M$5&amp;$E493),'Hoja de Trabajo para listado'!$BC$151:$CB$151,0)),0)+IFERROR(INDEX('Hoja de Trabajo para listado'!$DE$153:$DG$274,MATCH($A493,'Hoja de Trabajo para listado'!$DE$153:$DE$1048576,0),MATCH((CUADRO!M$5&amp;$E493),'Hoja de Trabajo para listado'!$DE$151:$DG$151,0)),0)+IFERROR(INDEX('Hoja de Trabajo para listado'!$CD$155:$DC$1048576,MATCH($A493,'Hoja de Trabajo para listado'!$CD$155:$CD$1048576,0),MATCH((CUADRO!M$5&amp;$E493),'Hoja de Trabajo para listado'!$CD$151:$DC$151,0)),0)</f>
        <v>0</v>
      </c>
      <c r="N493" s="243">
        <f ca="1">+IFERROR(INDEX('Hoja de Trabajo para listado'!$A$155:$Z$1048576,MATCH($A493,'Hoja de Trabajo para listado'!$A$155:$A$1048576,0),MATCH((CUADRO!N$5&amp;$E493),'Hoja de Trabajo para listado'!$A$151:$Z$151,0)),0)+IFERROR(INDEX('Hoja de Trabajo para listado'!$AB$155:$BA$1048576,MATCH($A493,'Hoja de Trabajo para listado'!$AB$155:$AB$1048576,0),MATCH((CUADRO!N$5&amp;$E493),'Hoja de Trabajo para listado'!$AB$151:$BA$151,0)),0)+IFERROR(INDEX('Hoja de Trabajo para listado'!$BC$155:$CB$1048576,MATCH($A493,'Hoja de Trabajo para listado'!$BC$155:$BC$1048576,0),MATCH((CUADRO!N$5&amp;$E493),'Hoja de Trabajo para listado'!$BC$151:$CB$151,0)),0)+IFERROR(INDEX('Hoja de Trabajo para listado'!$DE$153:$DG$274,MATCH($A493,'Hoja de Trabajo para listado'!$DE$153:$DE$1048576,0),MATCH((CUADRO!N$5&amp;$E493),'Hoja de Trabajo para listado'!$DE$151:$DG$151,0)),0)+IFERROR(INDEX('Hoja de Trabajo para listado'!$CD$155:$DC$1048576,MATCH($A493,'Hoja de Trabajo para listado'!$CD$155:$CD$1048576,0),MATCH((CUADRO!N$5&amp;$E493),'Hoja de Trabajo para listado'!$CD$151:$DC$151,0)),0)</f>
        <v>0</v>
      </c>
      <c r="O493" s="243">
        <f ca="1">+IFERROR(INDEX('Hoja de Trabajo para listado'!$A$155:$Z$1048576,MATCH($A493,'Hoja de Trabajo para listado'!$A$155:$A$1048576,0),MATCH((CUADRO!O$5&amp;$E493),'Hoja de Trabajo para listado'!$A$151:$Z$151,0)),0)+IFERROR(INDEX('Hoja de Trabajo para listado'!$AB$155:$BA$1048576,MATCH($A493,'Hoja de Trabajo para listado'!$AB$155:$AB$1048576,0),MATCH((CUADRO!O$5&amp;$E493),'Hoja de Trabajo para listado'!$AB$151:$BA$151,0)),0)+IFERROR(INDEX('Hoja de Trabajo para listado'!$BC$155:$CB$1048576,MATCH($A493,'Hoja de Trabajo para listado'!$BC$155:$BC$1048576,0),MATCH((CUADRO!O$5&amp;$E493),'Hoja de Trabajo para listado'!$BC$151:$CB$151,0)),0)+IFERROR(INDEX('Hoja de Trabajo para listado'!$DE$153:$DG$274,MATCH($A493,'Hoja de Trabajo para listado'!$DE$153:$DE$1048576,0),MATCH((CUADRO!O$5&amp;$E493),'Hoja de Trabajo para listado'!$DE$151:$DG$151,0)),0)+IFERROR(INDEX('Hoja de Trabajo para listado'!$CD$155:$DC$1048576,MATCH($A493,'Hoja de Trabajo para listado'!$CD$155:$CD$1048576,0),MATCH((CUADRO!O$5&amp;$E493),'Hoja de Trabajo para listado'!$CD$151:$DC$151,0)),0)</f>
        <v>0</v>
      </c>
      <c r="P493" s="243">
        <f ca="1">+IFERROR(INDEX('Hoja de Trabajo para listado'!$A$155:$Z$1048576,MATCH($A493,'Hoja de Trabajo para listado'!$A$155:$A$1048576,0),MATCH((CUADRO!P$5&amp;$E493),'Hoja de Trabajo para listado'!$A$151:$Z$151,0)),0)+IFERROR(INDEX('Hoja de Trabajo para listado'!$AB$155:$BA$1048576,MATCH($A493,'Hoja de Trabajo para listado'!$AB$155:$AB$1048576,0),MATCH((CUADRO!P$5&amp;$E493),'Hoja de Trabajo para listado'!$AB$151:$BA$151,0)),0)+IFERROR(INDEX('Hoja de Trabajo para listado'!$BC$155:$CB$1048576,MATCH($A493,'Hoja de Trabajo para listado'!$BC$155:$BC$1048576,0),MATCH((CUADRO!P$5&amp;$E493),'Hoja de Trabajo para listado'!$BC$151:$CB$151,0)),0)+IFERROR(INDEX('Hoja de Trabajo para listado'!$DE$153:$DG$274,MATCH($A493,'Hoja de Trabajo para listado'!$DE$153:$DE$1048576,0),MATCH((CUADRO!P$5&amp;$E493),'Hoja de Trabajo para listado'!$DE$151:$DG$151,0)),0)+IFERROR(INDEX('Hoja de Trabajo para listado'!$CD$155:$DC$1048576,MATCH($A493,'Hoja de Trabajo para listado'!$CD$155:$CD$1048576,0),MATCH((CUADRO!P$5&amp;$E493),'Hoja de Trabajo para listado'!$CD$151:$DC$151,0)),0)</f>
        <v>0</v>
      </c>
      <c r="Q493" s="243">
        <f ca="1">+IFERROR(INDEX('Hoja de Trabajo para listado'!$A$155:$Z$1048576,MATCH($A493,'Hoja de Trabajo para listado'!$A$155:$A$1048576,0),MATCH((CUADRO!Q$5&amp;$E493),'Hoja de Trabajo para listado'!$A$151:$Z$151,0)),0)+IFERROR(INDEX('Hoja de Trabajo para listado'!$AB$155:$BA$1048576,MATCH($A493,'Hoja de Trabajo para listado'!$AB$155:$AB$1048576,0),MATCH((CUADRO!Q$5&amp;$E493),'Hoja de Trabajo para listado'!$AB$151:$BA$151,0)),0)+IFERROR(INDEX('Hoja de Trabajo para listado'!$BC$155:$CB$1048576,MATCH($A493,'Hoja de Trabajo para listado'!$BC$155:$BC$1048576,0),MATCH((CUADRO!Q$5&amp;$E493),'Hoja de Trabajo para listado'!$BC$151:$CB$151,0)),0)+IFERROR(INDEX('Hoja de Trabajo para listado'!$DE$153:$DG$274,MATCH($A493,'Hoja de Trabajo para listado'!$DE$153:$DE$1048576,0),MATCH((CUADRO!Q$5&amp;$E493),'Hoja de Trabajo para listado'!$DE$151:$DG$151,0)),0)+IFERROR(INDEX('Hoja de Trabajo para listado'!$CD$155:$DC$1048576,MATCH($A493,'Hoja de Trabajo para listado'!$CD$155:$CD$1048576,0),MATCH((CUADRO!Q$5&amp;$E493),'Hoja de Trabajo para listado'!$CD$151:$DC$151,0)),0)</f>
        <v>0</v>
      </c>
      <c r="R493" s="243">
        <f t="shared" ca="1" si="17"/>
        <v>0</v>
      </c>
      <c r="S493" s="249">
        <f ca="1">+R492+R493</f>
        <v>0</v>
      </c>
      <c r="T493" s="243">
        <f ca="1">+S493</f>
        <v>0</v>
      </c>
      <c r="U493" s="242">
        <f t="shared" si="18"/>
        <v>2</v>
      </c>
      <c r="V493" s="333" t="str">
        <f>+VLOOKUP(A493,bd_lista!$A$3:$E$590,5,FALSE)</f>
        <v>Gobiernos Autonomos Municipales</v>
      </c>
      <c r="W493" s="392"/>
      <c r="X493" s="242">
        <f>+VLOOKUP(A493,[4]Sheet1!$A$13:$D$744,4,FALSE)</f>
        <v>0</v>
      </c>
      <c r="Y493" s="242" t="e">
        <f>+VLOOKUP(X493,bd_lista!$A$3:$C$590,3,FALSE)</f>
        <v>#N/A</v>
      </c>
      <c r="Z493" s="292"/>
      <c r="AA493" s="293"/>
    </row>
    <row r="494" spans="1:27" customFormat="1" ht="27" hidden="1" customHeight="1">
      <c r="A494" s="32">
        <v>1129</v>
      </c>
      <c r="B494" s="387">
        <f>+A494</f>
        <v>1129</v>
      </c>
      <c r="C494" s="247" t="str">
        <f>+VLOOKUP(A494,bd_lista!$A$3:$C$590,3,FALSE)</f>
        <v>Gobierno Autónomo Municipal de Villa Charcas</v>
      </c>
      <c r="D494" s="389" t="str">
        <f>+C494</f>
        <v>Gobierno Autónomo Municipal de Villa Charcas</v>
      </c>
      <c r="E494" s="242" t="s">
        <v>1304</v>
      </c>
      <c r="F494" s="243">
        <f ca="1">+IFERROR(INDEX('Hoja de Trabajo para listado'!$A$155:$Z$1048576,MATCH($A494,'Hoja de Trabajo para listado'!$A$155:$A$1048576,0),MATCH((CUADRO!F$5&amp;$E494),'Hoja de Trabajo para listado'!$A$151:$Z$151,0)),0)+IFERROR(INDEX('Hoja de Trabajo para listado'!$AB$155:$BA$1048576,MATCH($A494,'Hoja de Trabajo para listado'!$AB$155:$AB$1048576,0),MATCH((CUADRO!F$5&amp;$E494),'Hoja de Trabajo para listado'!$AB$151:$BA$151,0)),0)+IFERROR(INDEX('Hoja de Trabajo para listado'!$BC$155:$CB$1048576,MATCH($A494,'Hoja de Trabajo para listado'!$BC$155:$BC$1048576,0),MATCH((CUADRO!F$5&amp;$E494),'Hoja de Trabajo para listado'!$BC$151:$CB$151,0)),0)+IFERROR(INDEX('Hoja de Trabajo para listado'!$DE$153:$DG$274,MATCH($A494,'Hoja de Trabajo para listado'!$DE$153:$DE$1048576,0),MATCH((CUADRO!F$5&amp;$E494),'Hoja de Trabajo para listado'!$DE$151:$DG$151,0)),0)+IFERROR(INDEX('Hoja de Trabajo para listado'!$CD$155:$DC$1048576,MATCH($A494,'Hoja de Trabajo para listado'!$CD$155:$CD$1048576,0),MATCH((CUADRO!F$5&amp;$E494),'Hoja de Trabajo para listado'!$CD$151:$DC$151,0)),0)</f>
        <v>0</v>
      </c>
      <c r="G494" s="243">
        <f ca="1">+IFERROR(INDEX('Hoja de Trabajo para listado'!$A$155:$Z$1048576,MATCH($A494,'Hoja de Trabajo para listado'!$A$155:$A$1048576,0),MATCH((CUADRO!G$5&amp;$E494),'Hoja de Trabajo para listado'!$A$151:$Z$151,0)),0)+IFERROR(INDEX('Hoja de Trabajo para listado'!$AB$155:$BA$1048576,MATCH($A494,'Hoja de Trabajo para listado'!$AB$155:$AB$1048576,0),MATCH((CUADRO!G$5&amp;$E494),'Hoja de Trabajo para listado'!$AB$151:$BA$151,0)),0)+IFERROR(INDEX('Hoja de Trabajo para listado'!$BC$155:$CB$1048576,MATCH($A494,'Hoja de Trabajo para listado'!$BC$155:$BC$1048576,0),MATCH((CUADRO!G$5&amp;$E494),'Hoja de Trabajo para listado'!$BC$151:$CB$151,0)),0)+IFERROR(INDEX('Hoja de Trabajo para listado'!$DE$153:$DG$274,MATCH($A494,'Hoja de Trabajo para listado'!$DE$153:$DE$1048576,0),MATCH((CUADRO!G$5&amp;$E494),'Hoja de Trabajo para listado'!$DE$151:$DG$151,0)),0)+IFERROR(INDEX('Hoja de Trabajo para listado'!$CD$155:$DC$1048576,MATCH($A494,'Hoja de Trabajo para listado'!$CD$155:$CD$1048576,0),MATCH((CUADRO!G$5&amp;$E494),'Hoja de Trabajo para listado'!$CD$151:$DC$151,0)),0)</f>
        <v>0</v>
      </c>
      <c r="H494" s="243">
        <f ca="1">+IFERROR(INDEX('Hoja de Trabajo para listado'!$A$155:$Z$1048576,MATCH($A494,'Hoja de Trabajo para listado'!$A$155:$A$1048576,0),MATCH((CUADRO!H$5&amp;$E494),'Hoja de Trabajo para listado'!$A$151:$Z$151,0)),0)+IFERROR(INDEX('Hoja de Trabajo para listado'!$AB$155:$BA$1048576,MATCH($A494,'Hoja de Trabajo para listado'!$AB$155:$AB$1048576,0),MATCH((CUADRO!H$5&amp;$E494),'Hoja de Trabajo para listado'!$AB$151:$BA$151,0)),0)+IFERROR(INDEX('Hoja de Trabajo para listado'!$BC$155:$CB$1048576,MATCH($A494,'Hoja de Trabajo para listado'!$BC$155:$BC$1048576,0),MATCH((CUADRO!H$5&amp;$E494),'Hoja de Trabajo para listado'!$BC$151:$CB$151,0)),0)+IFERROR(INDEX('Hoja de Trabajo para listado'!$DE$153:$DG$274,MATCH($A494,'Hoja de Trabajo para listado'!$DE$153:$DE$1048576,0),MATCH((CUADRO!H$5&amp;$E494),'Hoja de Trabajo para listado'!$DE$151:$DG$151,0)),0)+IFERROR(INDEX('Hoja de Trabajo para listado'!$CD$155:$DC$1048576,MATCH($A494,'Hoja de Trabajo para listado'!$CD$155:$CD$1048576,0),MATCH((CUADRO!H$5&amp;$E494),'Hoja de Trabajo para listado'!$CD$151:$DC$151,0)),0)</f>
        <v>0</v>
      </c>
      <c r="I494" s="243">
        <f ca="1">+IFERROR(INDEX('Hoja de Trabajo para listado'!$A$155:$Z$1048576,MATCH($A494,'Hoja de Trabajo para listado'!$A$155:$A$1048576,0),MATCH((CUADRO!I$5&amp;$E494),'Hoja de Trabajo para listado'!$A$151:$Z$151,0)),0)+IFERROR(INDEX('Hoja de Trabajo para listado'!$AB$155:$BA$1048576,MATCH($A494,'Hoja de Trabajo para listado'!$AB$155:$AB$1048576,0),MATCH((CUADRO!I$5&amp;$E494),'Hoja de Trabajo para listado'!$AB$151:$BA$151,0)),0)+IFERROR(INDEX('Hoja de Trabajo para listado'!$BC$155:$CB$1048576,MATCH($A494,'Hoja de Trabajo para listado'!$BC$155:$BC$1048576,0),MATCH((CUADRO!I$5&amp;$E494),'Hoja de Trabajo para listado'!$BC$151:$CB$151,0)),0)+IFERROR(INDEX('Hoja de Trabajo para listado'!$DE$153:$DG$274,MATCH($A494,'Hoja de Trabajo para listado'!$DE$153:$DE$1048576,0),MATCH((CUADRO!I$5&amp;$E494),'Hoja de Trabajo para listado'!$DE$151:$DG$151,0)),0)+IFERROR(INDEX('Hoja de Trabajo para listado'!$CD$155:$DC$1048576,MATCH($A494,'Hoja de Trabajo para listado'!$CD$155:$CD$1048576,0),MATCH((CUADRO!I$5&amp;$E494),'Hoja de Trabajo para listado'!$CD$151:$DC$151,0)),0)</f>
        <v>0</v>
      </c>
      <c r="J494" s="243">
        <f ca="1">+IFERROR(INDEX('Hoja de Trabajo para listado'!$A$155:$Z$1048576,MATCH($A494,'Hoja de Trabajo para listado'!$A$155:$A$1048576,0),MATCH((CUADRO!J$5&amp;$E494),'Hoja de Trabajo para listado'!$A$151:$Z$151,0)),0)+IFERROR(INDEX('Hoja de Trabajo para listado'!$AB$155:$BA$1048576,MATCH($A494,'Hoja de Trabajo para listado'!$AB$155:$AB$1048576,0),MATCH((CUADRO!J$5&amp;$E494),'Hoja de Trabajo para listado'!$AB$151:$BA$151,0)),0)+IFERROR(INDEX('Hoja de Trabajo para listado'!$BC$155:$CB$1048576,MATCH($A494,'Hoja de Trabajo para listado'!$BC$155:$BC$1048576,0),MATCH((CUADRO!J$5&amp;$E494),'Hoja de Trabajo para listado'!$BC$151:$CB$151,0)),0)+IFERROR(INDEX('Hoja de Trabajo para listado'!$DE$153:$DG$274,MATCH($A494,'Hoja de Trabajo para listado'!$DE$153:$DE$1048576,0),MATCH((CUADRO!J$5&amp;$E494),'Hoja de Trabajo para listado'!$DE$151:$DG$151,0)),0)+IFERROR(INDEX('Hoja de Trabajo para listado'!$CD$155:$DC$1048576,MATCH($A494,'Hoja de Trabajo para listado'!$CD$155:$CD$1048576,0),MATCH((CUADRO!J$5&amp;$E494),'Hoja de Trabajo para listado'!$CD$151:$DC$151,0)),0)</f>
        <v>0</v>
      </c>
      <c r="K494" s="243">
        <f ca="1">+IFERROR(INDEX('Hoja de Trabajo para listado'!$A$155:$Z$1048576,MATCH($A494,'Hoja de Trabajo para listado'!$A$155:$A$1048576,0),MATCH((CUADRO!K$5&amp;$E494),'Hoja de Trabajo para listado'!$A$151:$Z$151,0)),0)+IFERROR(INDEX('Hoja de Trabajo para listado'!$AB$155:$BA$1048576,MATCH($A494,'Hoja de Trabajo para listado'!$AB$155:$AB$1048576,0),MATCH((CUADRO!K$5&amp;$E494),'Hoja de Trabajo para listado'!$AB$151:$BA$151,0)),0)+IFERROR(INDEX('Hoja de Trabajo para listado'!$BC$155:$CB$1048576,MATCH($A494,'Hoja de Trabajo para listado'!$BC$155:$BC$1048576,0),MATCH((CUADRO!K$5&amp;$E494),'Hoja de Trabajo para listado'!$BC$151:$CB$151,0)),0)+IFERROR(INDEX('Hoja de Trabajo para listado'!$DE$153:$DG$274,MATCH($A494,'Hoja de Trabajo para listado'!$DE$153:$DE$1048576,0),MATCH((CUADRO!K$5&amp;$E494),'Hoja de Trabajo para listado'!$DE$151:$DG$151,0)),0)+IFERROR(INDEX('Hoja de Trabajo para listado'!$CD$155:$DC$1048576,MATCH($A494,'Hoja de Trabajo para listado'!$CD$155:$CD$1048576,0),MATCH((CUADRO!K$5&amp;$E494),'Hoja de Trabajo para listado'!$CD$151:$DC$151,0)),0)</f>
        <v>0</v>
      </c>
      <c r="L494" s="243">
        <f ca="1">+IFERROR(INDEX('Hoja de Trabajo para listado'!$A$155:$Z$1048576,MATCH($A494,'Hoja de Trabajo para listado'!$A$155:$A$1048576,0),MATCH((CUADRO!L$5&amp;$E494),'Hoja de Trabajo para listado'!$A$151:$Z$151,0)),0)+IFERROR(INDEX('Hoja de Trabajo para listado'!$AB$155:$BA$1048576,MATCH($A494,'Hoja de Trabajo para listado'!$AB$155:$AB$1048576,0),MATCH((CUADRO!L$5&amp;$E494),'Hoja de Trabajo para listado'!$AB$151:$BA$151,0)),0)+IFERROR(INDEX('Hoja de Trabajo para listado'!$BC$155:$CB$1048576,MATCH($A494,'Hoja de Trabajo para listado'!$BC$155:$BC$1048576,0),MATCH((CUADRO!L$5&amp;$E494),'Hoja de Trabajo para listado'!$BC$151:$CB$151,0)),0)+IFERROR(INDEX('Hoja de Trabajo para listado'!$DE$153:$DG$274,MATCH($A494,'Hoja de Trabajo para listado'!$DE$153:$DE$1048576,0),MATCH((CUADRO!L$5&amp;$E494),'Hoja de Trabajo para listado'!$DE$151:$DG$151,0)),0)+IFERROR(INDEX('Hoja de Trabajo para listado'!$CD$155:$DC$1048576,MATCH($A494,'Hoja de Trabajo para listado'!$CD$155:$CD$1048576,0),MATCH((CUADRO!L$5&amp;$E494),'Hoja de Trabajo para listado'!$CD$151:$DC$151,0)),0)</f>
        <v>0</v>
      </c>
      <c r="M494" s="243">
        <f ca="1">+IFERROR(INDEX('Hoja de Trabajo para listado'!$A$155:$Z$1048576,MATCH($A494,'Hoja de Trabajo para listado'!$A$155:$A$1048576,0),MATCH((CUADRO!M$5&amp;$E494),'Hoja de Trabajo para listado'!$A$151:$Z$151,0)),0)+IFERROR(INDEX('Hoja de Trabajo para listado'!$AB$155:$BA$1048576,MATCH($A494,'Hoja de Trabajo para listado'!$AB$155:$AB$1048576,0),MATCH((CUADRO!M$5&amp;$E494),'Hoja de Trabajo para listado'!$AB$151:$BA$151,0)),0)+IFERROR(INDEX('Hoja de Trabajo para listado'!$BC$155:$CB$1048576,MATCH($A494,'Hoja de Trabajo para listado'!$BC$155:$BC$1048576,0),MATCH((CUADRO!M$5&amp;$E494),'Hoja de Trabajo para listado'!$BC$151:$CB$151,0)),0)+IFERROR(INDEX('Hoja de Trabajo para listado'!$DE$153:$DG$274,MATCH($A494,'Hoja de Trabajo para listado'!$DE$153:$DE$1048576,0),MATCH((CUADRO!M$5&amp;$E494),'Hoja de Trabajo para listado'!$DE$151:$DG$151,0)),0)+IFERROR(INDEX('Hoja de Trabajo para listado'!$CD$155:$DC$1048576,MATCH($A494,'Hoja de Trabajo para listado'!$CD$155:$CD$1048576,0),MATCH((CUADRO!M$5&amp;$E494),'Hoja de Trabajo para listado'!$CD$151:$DC$151,0)),0)</f>
        <v>0</v>
      </c>
      <c r="N494" s="243">
        <f ca="1">+IFERROR(INDEX('Hoja de Trabajo para listado'!$A$155:$Z$1048576,MATCH($A494,'Hoja de Trabajo para listado'!$A$155:$A$1048576,0),MATCH((CUADRO!N$5&amp;$E494),'Hoja de Trabajo para listado'!$A$151:$Z$151,0)),0)+IFERROR(INDEX('Hoja de Trabajo para listado'!$AB$155:$BA$1048576,MATCH($A494,'Hoja de Trabajo para listado'!$AB$155:$AB$1048576,0),MATCH((CUADRO!N$5&amp;$E494),'Hoja de Trabajo para listado'!$AB$151:$BA$151,0)),0)+IFERROR(INDEX('Hoja de Trabajo para listado'!$BC$155:$CB$1048576,MATCH($A494,'Hoja de Trabajo para listado'!$BC$155:$BC$1048576,0),MATCH((CUADRO!N$5&amp;$E494),'Hoja de Trabajo para listado'!$BC$151:$CB$151,0)),0)+IFERROR(INDEX('Hoja de Trabajo para listado'!$DE$153:$DG$274,MATCH($A494,'Hoja de Trabajo para listado'!$DE$153:$DE$1048576,0),MATCH((CUADRO!N$5&amp;$E494),'Hoja de Trabajo para listado'!$DE$151:$DG$151,0)),0)+IFERROR(INDEX('Hoja de Trabajo para listado'!$CD$155:$DC$1048576,MATCH($A494,'Hoja de Trabajo para listado'!$CD$155:$CD$1048576,0),MATCH((CUADRO!N$5&amp;$E494),'Hoja de Trabajo para listado'!$CD$151:$DC$151,0)),0)</f>
        <v>0</v>
      </c>
      <c r="O494" s="243">
        <f ca="1">+IFERROR(INDEX('Hoja de Trabajo para listado'!$A$155:$Z$1048576,MATCH($A494,'Hoja de Trabajo para listado'!$A$155:$A$1048576,0),MATCH((CUADRO!O$5&amp;$E494),'Hoja de Trabajo para listado'!$A$151:$Z$151,0)),0)+IFERROR(INDEX('Hoja de Trabajo para listado'!$AB$155:$BA$1048576,MATCH($A494,'Hoja de Trabajo para listado'!$AB$155:$AB$1048576,0),MATCH((CUADRO!O$5&amp;$E494),'Hoja de Trabajo para listado'!$AB$151:$BA$151,0)),0)+IFERROR(INDEX('Hoja de Trabajo para listado'!$BC$155:$CB$1048576,MATCH($A494,'Hoja de Trabajo para listado'!$BC$155:$BC$1048576,0),MATCH((CUADRO!O$5&amp;$E494),'Hoja de Trabajo para listado'!$BC$151:$CB$151,0)),0)+IFERROR(INDEX('Hoja de Trabajo para listado'!$DE$153:$DG$274,MATCH($A494,'Hoja de Trabajo para listado'!$DE$153:$DE$1048576,0),MATCH((CUADRO!O$5&amp;$E494),'Hoja de Trabajo para listado'!$DE$151:$DG$151,0)),0)+IFERROR(INDEX('Hoja de Trabajo para listado'!$CD$155:$DC$1048576,MATCH($A494,'Hoja de Trabajo para listado'!$CD$155:$CD$1048576,0),MATCH((CUADRO!O$5&amp;$E494),'Hoja de Trabajo para listado'!$CD$151:$DC$151,0)),0)</f>
        <v>0</v>
      </c>
      <c r="P494" s="243">
        <f ca="1">+IFERROR(INDEX('Hoja de Trabajo para listado'!$A$155:$Z$1048576,MATCH($A494,'Hoja de Trabajo para listado'!$A$155:$A$1048576,0),MATCH((CUADRO!P$5&amp;$E494),'Hoja de Trabajo para listado'!$A$151:$Z$151,0)),0)+IFERROR(INDEX('Hoja de Trabajo para listado'!$AB$155:$BA$1048576,MATCH($A494,'Hoja de Trabajo para listado'!$AB$155:$AB$1048576,0),MATCH((CUADRO!P$5&amp;$E494),'Hoja de Trabajo para listado'!$AB$151:$BA$151,0)),0)+IFERROR(INDEX('Hoja de Trabajo para listado'!$BC$155:$CB$1048576,MATCH($A494,'Hoja de Trabajo para listado'!$BC$155:$BC$1048576,0),MATCH((CUADRO!P$5&amp;$E494),'Hoja de Trabajo para listado'!$BC$151:$CB$151,0)),0)+IFERROR(INDEX('Hoja de Trabajo para listado'!$DE$153:$DG$274,MATCH($A494,'Hoja de Trabajo para listado'!$DE$153:$DE$1048576,0),MATCH((CUADRO!P$5&amp;$E494),'Hoja de Trabajo para listado'!$DE$151:$DG$151,0)),0)+IFERROR(INDEX('Hoja de Trabajo para listado'!$CD$155:$DC$1048576,MATCH($A494,'Hoja de Trabajo para listado'!$CD$155:$CD$1048576,0),MATCH((CUADRO!P$5&amp;$E494),'Hoja de Trabajo para listado'!$CD$151:$DC$151,0)),0)</f>
        <v>0</v>
      </c>
      <c r="Q494" s="243">
        <f ca="1">+IFERROR(INDEX('Hoja de Trabajo para listado'!$A$155:$Z$1048576,MATCH($A494,'Hoja de Trabajo para listado'!$A$155:$A$1048576,0),MATCH((CUADRO!Q$5&amp;$E494),'Hoja de Trabajo para listado'!$A$151:$Z$151,0)),0)+IFERROR(INDEX('Hoja de Trabajo para listado'!$AB$155:$BA$1048576,MATCH($A494,'Hoja de Trabajo para listado'!$AB$155:$AB$1048576,0),MATCH((CUADRO!Q$5&amp;$E494),'Hoja de Trabajo para listado'!$AB$151:$BA$151,0)),0)+IFERROR(INDEX('Hoja de Trabajo para listado'!$BC$155:$CB$1048576,MATCH($A494,'Hoja de Trabajo para listado'!$BC$155:$BC$1048576,0),MATCH((CUADRO!Q$5&amp;$E494),'Hoja de Trabajo para listado'!$BC$151:$CB$151,0)),0)+IFERROR(INDEX('Hoja de Trabajo para listado'!$DE$153:$DG$274,MATCH($A494,'Hoja de Trabajo para listado'!$DE$153:$DE$1048576,0),MATCH((CUADRO!Q$5&amp;$E494),'Hoja de Trabajo para listado'!$DE$151:$DG$151,0)),0)+IFERROR(INDEX('Hoja de Trabajo para listado'!$CD$155:$DC$1048576,MATCH($A494,'Hoja de Trabajo para listado'!$CD$155:$CD$1048576,0),MATCH((CUADRO!Q$5&amp;$E494),'Hoja de Trabajo para listado'!$CD$151:$DC$151,0)),0)</f>
        <v>0</v>
      </c>
      <c r="R494" s="243">
        <f t="shared" ca="1" si="17"/>
        <v>0</v>
      </c>
      <c r="S494" s="249"/>
      <c r="T494" s="243">
        <f ca="1">+T495</f>
        <v>0</v>
      </c>
      <c r="U494" s="242">
        <f t="shared" si="18"/>
        <v>1</v>
      </c>
      <c r="V494" s="333" t="str">
        <f>+VLOOKUP(A494,bd_lista!$A$3:$E$590,5,FALSE)</f>
        <v>Gobiernos Autonomos Municipales</v>
      </c>
      <c r="W494" s="391" t="str">
        <f>+V494</f>
        <v>Gobiernos Autonomos Municipales</v>
      </c>
      <c r="X494" s="242">
        <f>+VLOOKUP(A494,[4]Sheet1!$A$13:$D$744,4,FALSE)</f>
        <v>0</v>
      </c>
      <c r="Y494" s="242" t="e">
        <f>+VLOOKUP(X494,bd_lista!$A$3:$C$590,3,FALSE)</f>
        <v>#N/A</v>
      </c>
      <c r="Z494" s="294">
        <f>+X494</f>
        <v>0</v>
      </c>
      <c r="AA494" s="295" t="e">
        <f>+Y494</f>
        <v>#N/A</v>
      </c>
    </row>
    <row r="495" spans="1:27" customFormat="1" ht="27" hidden="1" customHeight="1">
      <c r="A495" s="32">
        <v>1129</v>
      </c>
      <c r="B495" s="388"/>
      <c r="C495" s="247" t="str">
        <f>+VLOOKUP(A495,bd_lista!$A$3:$C$590,3,FALSE)</f>
        <v>Gobierno Autónomo Municipal de Villa Charcas</v>
      </c>
      <c r="D495" s="390"/>
      <c r="E495" s="244" t="s">
        <v>1305</v>
      </c>
      <c r="F495" s="243">
        <f ca="1">+IFERROR(INDEX('Hoja de Trabajo para listado'!$A$155:$Z$1048576,MATCH($A495,'Hoja de Trabajo para listado'!$A$155:$A$1048576,0),MATCH((CUADRO!F$5&amp;$E495),'Hoja de Trabajo para listado'!$A$151:$Z$151,0)),0)+IFERROR(INDEX('Hoja de Trabajo para listado'!$AB$155:$BA$1048576,MATCH($A495,'Hoja de Trabajo para listado'!$AB$155:$AB$1048576,0),MATCH((CUADRO!F$5&amp;$E495),'Hoja de Trabajo para listado'!$AB$151:$BA$151,0)),0)+IFERROR(INDEX('Hoja de Trabajo para listado'!$BC$155:$CB$1048576,MATCH($A495,'Hoja de Trabajo para listado'!$BC$155:$BC$1048576,0),MATCH((CUADRO!F$5&amp;$E495),'Hoja de Trabajo para listado'!$BC$151:$CB$151,0)),0)+IFERROR(INDEX('Hoja de Trabajo para listado'!$DE$153:$DG$274,MATCH($A495,'Hoja de Trabajo para listado'!$DE$153:$DE$1048576,0),MATCH((CUADRO!F$5&amp;$E495),'Hoja de Trabajo para listado'!$DE$151:$DG$151,0)),0)+IFERROR(INDEX('Hoja de Trabajo para listado'!$CD$155:$DC$1048576,MATCH($A495,'Hoja de Trabajo para listado'!$CD$155:$CD$1048576,0),MATCH((CUADRO!F$5&amp;$E495),'Hoja de Trabajo para listado'!$CD$151:$DC$151,0)),0)</f>
        <v>0</v>
      </c>
      <c r="G495" s="243">
        <f ca="1">+IFERROR(INDEX('Hoja de Trabajo para listado'!$A$155:$Z$1048576,MATCH($A495,'Hoja de Trabajo para listado'!$A$155:$A$1048576,0),MATCH((CUADRO!G$5&amp;$E495),'Hoja de Trabajo para listado'!$A$151:$Z$151,0)),0)+IFERROR(INDEX('Hoja de Trabajo para listado'!$AB$155:$BA$1048576,MATCH($A495,'Hoja de Trabajo para listado'!$AB$155:$AB$1048576,0),MATCH((CUADRO!G$5&amp;$E495),'Hoja de Trabajo para listado'!$AB$151:$BA$151,0)),0)+IFERROR(INDEX('Hoja de Trabajo para listado'!$BC$155:$CB$1048576,MATCH($A495,'Hoja de Trabajo para listado'!$BC$155:$BC$1048576,0),MATCH((CUADRO!G$5&amp;$E495),'Hoja de Trabajo para listado'!$BC$151:$CB$151,0)),0)+IFERROR(INDEX('Hoja de Trabajo para listado'!$DE$153:$DG$274,MATCH($A495,'Hoja de Trabajo para listado'!$DE$153:$DE$1048576,0),MATCH((CUADRO!G$5&amp;$E495),'Hoja de Trabajo para listado'!$DE$151:$DG$151,0)),0)+IFERROR(INDEX('Hoja de Trabajo para listado'!$CD$155:$DC$1048576,MATCH($A495,'Hoja de Trabajo para listado'!$CD$155:$CD$1048576,0),MATCH((CUADRO!G$5&amp;$E495),'Hoja de Trabajo para listado'!$CD$151:$DC$151,0)),0)</f>
        <v>0</v>
      </c>
      <c r="H495" s="243">
        <f ca="1">+IFERROR(INDEX('Hoja de Trabajo para listado'!$A$155:$Z$1048576,MATCH($A495,'Hoja de Trabajo para listado'!$A$155:$A$1048576,0),MATCH((CUADRO!H$5&amp;$E495),'Hoja de Trabajo para listado'!$A$151:$Z$151,0)),0)+IFERROR(INDEX('Hoja de Trabajo para listado'!$AB$155:$BA$1048576,MATCH($A495,'Hoja de Trabajo para listado'!$AB$155:$AB$1048576,0),MATCH((CUADRO!H$5&amp;$E495),'Hoja de Trabajo para listado'!$AB$151:$BA$151,0)),0)+IFERROR(INDEX('Hoja de Trabajo para listado'!$BC$155:$CB$1048576,MATCH($A495,'Hoja de Trabajo para listado'!$BC$155:$BC$1048576,0),MATCH((CUADRO!H$5&amp;$E495),'Hoja de Trabajo para listado'!$BC$151:$CB$151,0)),0)+IFERROR(INDEX('Hoja de Trabajo para listado'!$DE$153:$DG$274,MATCH($A495,'Hoja de Trabajo para listado'!$DE$153:$DE$1048576,0),MATCH((CUADRO!H$5&amp;$E495),'Hoja de Trabajo para listado'!$DE$151:$DG$151,0)),0)+IFERROR(INDEX('Hoja de Trabajo para listado'!$CD$155:$DC$1048576,MATCH($A495,'Hoja de Trabajo para listado'!$CD$155:$CD$1048576,0),MATCH((CUADRO!H$5&amp;$E495),'Hoja de Trabajo para listado'!$CD$151:$DC$151,0)),0)</f>
        <v>0</v>
      </c>
      <c r="I495" s="243">
        <f ca="1">+IFERROR(INDEX('Hoja de Trabajo para listado'!$A$155:$Z$1048576,MATCH($A495,'Hoja de Trabajo para listado'!$A$155:$A$1048576,0),MATCH((CUADRO!I$5&amp;$E495),'Hoja de Trabajo para listado'!$A$151:$Z$151,0)),0)+IFERROR(INDEX('Hoja de Trabajo para listado'!$AB$155:$BA$1048576,MATCH($A495,'Hoja de Trabajo para listado'!$AB$155:$AB$1048576,0),MATCH((CUADRO!I$5&amp;$E495),'Hoja de Trabajo para listado'!$AB$151:$BA$151,0)),0)+IFERROR(INDEX('Hoja de Trabajo para listado'!$BC$155:$CB$1048576,MATCH($A495,'Hoja de Trabajo para listado'!$BC$155:$BC$1048576,0),MATCH((CUADRO!I$5&amp;$E495),'Hoja de Trabajo para listado'!$BC$151:$CB$151,0)),0)+IFERROR(INDEX('Hoja de Trabajo para listado'!$DE$153:$DG$274,MATCH($A495,'Hoja de Trabajo para listado'!$DE$153:$DE$1048576,0),MATCH((CUADRO!I$5&amp;$E495),'Hoja de Trabajo para listado'!$DE$151:$DG$151,0)),0)+IFERROR(INDEX('Hoja de Trabajo para listado'!$CD$155:$DC$1048576,MATCH($A495,'Hoja de Trabajo para listado'!$CD$155:$CD$1048576,0),MATCH((CUADRO!I$5&amp;$E495),'Hoja de Trabajo para listado'!$CD$151:$DC$151,0)),0)</f>
        <v>0</v>
      </c>
      <c r="J495" s="243">
        <f ca="1">+IFERROR(INDEX('Hoja de Trabajo para listado'!$A$155:$Z$1048576,MATCH($A495,'Hoja de Trabajo para listado'!$A$155:$A$1048576,0),MATCH((CUADRO!J$5&amp;$E495),'Hoja de Trabajo para listado'!$A$151:$Z$151,0)),0)+IFERROR(INDEX('Hoja de Trabajo para listado'!$AB$155:$BA$1048576,MATCH($A495,'Hoja de Trabajo para listado'!$AB$155:$AB$1048576,0),MATCH((CUADRO!J$5&amp;$E495),'Hoja de Trabajo para listado'!$AB$151:$BA$151,0)),0)+IFERROR(INDEX('Hoja de Trabajo para listado'!$BC$155:$CB$1048576,MATCH($A495,'Hoja de Trabajo para listado'!$BC$155:$BC$1048576,0),MATCH((CUADRO!J$5&amp;$E495),'Hoja de Trabajo para listado'!$BC$151:$CB$151,0)),0)+IFERROR(INDEX('Hoja de Trabajo para listado'!$DE$153:$DG$274,MATCH($A495,'Hoja de Trabajo para listado'!$DE$153:$DE$1048576,0),MATCH((CUADRO!J$5&amp;$E495),'Hoja de Trabajo para listado'!$DE$151:$DG$151,0)),0)+IFERROR(INDEX('Hoja de Trabajo para listado'!$CD$155:$DC$1048576,MATCH($A495,'Hoja de Trabajo para listado'!$CD$155:$CD$1048576,0),MATCH((CUADRO!J$5&amp;$E495),'Hoja de Trabajo para listado'!$CD$151:$DC$151,0)),0)</f>
        <v>0</v>
      </c>
      <c r="K495" s="243">
        <f ca="1">+IFERROR(INDEX('Hoja de Trabajo para listado'!$A$155:$Z$1048576,MATCH($A495,'Hoja de Trabajo para listado'!$A$155:$A$1048576,0),MATCH((CUADRO!K$5&amp;$E495),'Hoja de Trabajo para listado'!$A$151:$Z$151,0)),0)+IFERROR(INDEX('Hoja de Trabajo para listado'!$AB$155:$BA$1048576,MATCH($A495,'Hoja de Trabajo para listado'!$AB$155:$AB$1048576,0),MATCH((CUADRO!K$5&amp;$E495),'Hoja de Trabajo para listado'!$AB$151:$BA$151,0)),0)+IFERROR(INDEX('Hoja de Trabajo para listado'!$BC$155:$CB$1048576,MATCH($A495,'Hoja de Trabajo para listado'!$BC$155:$BC$1048576,0),MATCH((CUADRO!K$5&amp;$E495),'Hoja de Trabajo para listado'!$BC$151:$CB$151,0)),0)+IFERROR(INDEX('Hoja de Trabajo para listado'!$DE$153:$DG$274,MATCH($A495,'Hoja de Trabajo para listado'!$DE$153:$DE$1048576,0),MATCH((CUADRO!K$5&amp;$E495),'Hoja de Trabajo para listado'!$DE$151:$DG$151,0)),0)+IFERROR(INDEX('Hoja de Trabajo para listado'!$CD$155:$DC$1048576,MATCH($A495,'Hoja de Trabajo para listado'!$CD$155:$CD$1048576,0),MATCH((CUADRO!K$5&amp;$E495),'Hoja de Trabajo para listado'!$CD$151:$DC$151,0)),0)</f>
        <v>0</v>
      </c>
      <c r="L495" s="243">
        <f ca="1">+IFERROR(INDEX('Hoja de Trabajo para listado'!$A$155:$Z$1048576,MATCH($A495,'Hoja de Trabajo para listado'!$A$155:$A$1048576,0),MATCH((CUADRO!L$5&amp;$E495),'Hoja de Trabajo para listado'!$A$151:$Z$151,0)),0)+IFERROR(INDEX('Hoja de Trabajo para listado'!$AB$155:$BA$1048576,MATCH($A495,'Hoja de Trabajo para listado'!$AB$155:$AB$1048576,0),MATCH((CUADRO!L$5&amp;$E495),'Hoja de Trabajo para listado'!$AB$151:$BA$151,0)),0)+IFERROR(INDEX('Hoja de Trabajo para listado'!$BC$155:$CB$1048576,MATCH($A495,'Hoja de Trabajo para listado'!$BC$155:$BC$1048576,0),MATCH((CUADRO!L$5&amp;$E495),'Hoja de Trabajo para listado'!$BC$151:$CB$151,0)),0)+IFERROR(INDEX('Hoja de Trabajo para listado'!$DE$153:$DG$274,MATCH($A495,'Hoja de Trabajo para listado'!$DE$153:$DE$1048576,0),MATCH((CUADRO!L$5&amp;$E495),'Hoja de Trabajo para listado'!$DE$151:$DG$151,0)),0)+IFERROR(INDEX('Hoja de Trabajo para listado'!$CD$155:$DC$1048576,MATCH($A495,'Hoja de Trabajo para listado'!$CD$155:$CD$1048576,0),MATCH((CUADRO!L$5&amp;$E495),'Hoja de Trabajo para listado'!$CD$151:$DC$151,0)),0)</f>
        <v>0</v>
      </c>
      <c r="M495" s="243">
        <f ca="1">+IFERROR(INDEX('Hoja de Trabajo para listado'!$A$155:$Z$1048576,MATCH($A495,'Hoja de Trabajo para listado'!$A$155:$A$1048576,0),MATCH((CUADRO!M$5&amp;$E495),'Hoja de Trabajo para listado'!$A$151:$Z$151,0)),0)+IFERROR(INDEX('Hoja de Trabajo para listado'!$AB$155:$BA$1048576,MATCH($A495,'Hoja de Trabajo para listado'!$AB$155:$AB$1048576,0),MATCH((CUADRO!M$5&amp;$E495),'Hoja de Trabajo para listado'!$AB$151:$BA$151,0)),0)+IFERROR(INDEX('Hoja de Trabajo para listado'!$BC$155:$CB$1048576,MATCH($A495,'Hoja de Trabajo para listado'!$BC$155:$BC$1048576,0),MATCH((CUADRO!M$5&amp;$E495),'Hoja de Trabajo para listado'!$BC$151:$CB$151,0)),0)+IFERROR(INDEX('Hoja de Trabajo para listado'!$DE$153:$DG$274,MATCH($A495,'Hoja de Trabajo para listado'!$DE$153:$DE$1048576,0),MATCH((CUADRO!M$5&amp;$E495),'Hoja de Trabajo para listado'!$DE$151:$DG$151,0)),0)+IFERROR(INDEX('Hoja de Trabajo para listado'!$CD$155:$DC$1048576,MATCH($A495,'Hoja de Trabajo para listado'!$CD$155:$CD$1048576,0),MATCH((CUADRO!M$5&amp;$E495),'Hoja de Trabajo para listado'!$CD$151:$DC$151,0)),0)</f>
        <v>0</v>
      </c>
      <c r="N495" s="243">
        <f ca="1">+IFERROR(INDEX('Hoja de Trabajo para listado'!$A$155:$Z$1048576,MATCH($A495,'Hoja de Trabajo para listado'!$A$155:$A$1048576,0),MATCH((CUADRO!N$5&amp;$E495),'Hoja de Trabajo para listado'!$A$151:$Z$151,0)),0)+IFERROR(INDEX('Hoja de Trabajo para listado'!$AB$155:$BA$1048576,MATCH($A495,'Hoja de Trabajo para listado'!$AB$155:$AB$1048576,0),MATCH((CUADRO!N$5&amp;$E495),'Hoja de Trabajo para listado'!$AB$151:$BA$151,0)),0)+IFERROR(INDEX('Hoja de Trabajo para listado'!$BC$155:$CB$1048576,MATCH($A495,'Hoja de Trabajo para listado'!$BC$155:$BC$1048576,0),MATCH((CUADRO!N$5&amp;$E495),'Hoja de Trabajo para listado'!$BC$151:$CB$151,0)),0)+IFERROR(INDEX('Hoja de Trabajo para listado'!$DE$153:$DG$274,MATCH($A495,'Hoja de Trabajo para listado'!$DE$153:$DE$1048576,0),MATCH((CUADRO!N$5&amp;$E495),'Hoja de Trabajo para listado'!$DE$151:$DG$151,0)),0)+IFERROR(INDEX('Hoja de Trabajo para listado'!$CD$155:$DC$1048576,MATCH($A495,'Hoja de Trabajo para listado'!$CD$155:$CD$1048576,0),MATCH((CUADRO!N$5&amp;$E495),'Hoja de Trabajo para listado'!$CD$151:$DC$151,0)),0)</f>
        <v>0</v>
      </c>
      <c r="O495" s="243">
        <f ca="1">+IFERROR(INDEX('Hoja de Trabajo para listado'!$A$155:$Z$1048576,MATCH($A495,'Hoja de Trabajo para listado'!$A$155:$A$1048576,0),MATCH((CUADRO!O$5&amp;$E495),'Hoja de Trabajo para listado'!$A$151:$Z$151,0)),0)+IFERROR(INDEX('Hoja de Trabajo para listado'!$AB$155:$BA$1048576,MATCH($A495,'Hoja de Trabajo para listado'!$AB$155:$AB$1048576,0),MATCH((CUADRO!O$5&amp;$E495),'Hoja de Trabajo para listado'!$AB$151:$BA$151,0)),0)+IFERROR(INDEX('Hoja de Trabajo para listado'!$BC$155:$CB$1048576,MATCH($A495,'Hoja de Trabajo para listado'!$BC$155:$BC$1048576,0),MATCH((CUADRO!O$5&amp;$E495),'Hoja de Trabajo para listado'!$BC$151:$CB$151,0)),0)+IFERROR(INDEX('Hoja de Trabajo para listado'!$DE$153:$DG$274,MATCH($A495,'Hoja de Trabajo para listado'!$DE$153:$DE$1048576,0),MATCH((CUADRO!O$5&amp;$E495),'Hoja de Trabajo para listado'!$DE$151:$DG$151,0)),0)+IFERROR(INDEX('Hoja de Trabajo para listado'!$CD$155:$DC$1048576,MATCH($A495,'Hoja de Trabajo para listado'!$CD$155:$CD$1048576,0),MATCH((CUADRO!O$5&amp;$E495),'Hoja de Trabajo para listado'!$CD$151:$DC$151,0)),0)</f>
        <v>0</v>
      </c>
      <c r="P495" s="243">
        <f ca="1">+IFERROR(INDEX('Hoja de Trabajo para listado'!$A$155:$Z$1048576,MATCH($A495,'Hoja de Trabajo para listado'!$A$155:$A$1048576,0),MATCH((CUADRO!P$5&amp;$E495),'Hoja de Trabajo para listado'!$A$151:$Z$151,0)),0)+IFERROR(INDEX('Hoja de Trabajo para listado'!$AB$155:$BA$1048576,MATCH($A495,'Hoja de Trabajo para listado'!$AB$155:$AB$1048576,0),MATCH((CUADRO!P$5&amp;$E495),'Hoja de Trabajo para listado'!$AB$151:$BA$151,0)),0)+IFERROR(INDEX('Hoja de Trabajo para listado'!$BC$155:$CB$1048576,MATCH($A495,'Hoja de Trabajo para listado'!$BC$155:$BC$1048576,0),MATCH((CUADRO!P$5&amp;$E495),'Hoja de Trabajo para listado'!$BC$151:$CB$151,0)),0)+IFERROR(INDEX('Hoja de Trabajo para listado'!$DE$153:$DG$274,MATCH($A495,'Hoja de Trabajo para listado'!$DE$153:$DE$1048576,0),MATCH((CUADRO!P$5&amp;$E495),'Hoja de Trabajo para listado'!$DE$151:$DG$151,0)),0)+IFERROR(INDEX('Hoja de Trabajo para listado'!$CD$155:$DC$1048576,MATCH($A495,'Hoja de Trabajo para listado'!$CD$155:$CD$1048576,0),MATCH((CUADRO!P$5&amp;$E495),'Hoja de Trabajo para listado'!$CD$151:$DC$151,0)),0)</f>
        <v>0</v>
      </c>
      <c r="Q495" s="243">
        <f ca="1">+IFERROR(INDEX('Hoja de Trabajo para listado'!$A$155:$Z$1048576,MATCH($A495,'Hoja de Trabajo para listado'!$A$155:$A$1048576,0),MATCH((CUADRO!Q$5&amp;$E495),'Hoja de Trabajo para listado'!$A$151:$Z$151,0)),0)+IFERROR(INDEX('Hoja de Trabajo para listado'!$AB$155:$BA$1048576,MATCH($A495,'Hoja de Trabajo para listado'!$AB$155:$AB$1048576,0),MATCH((CUADRO!Q$5&amp;$E495),'Hoja de Trabajo para listado'!$AB$151:$BA$151,0)),0)+IFERROR(INDEX('Hoja de Trabajo para listado'!$BC$155:$CB$1048576,MATCH($A495,'Hoja de Trabajo para listado'!$BC$155:$BC$1048576,0),MATCH((CUADRO!Q$5&amp;$E495),'Hoja de Trabajo para listado'!$BC$151:$CB$151,0)),0)+IFERROR(INDEX('Hoja de Trabajo para listado'!$DE$153:$DG$274,MATCH($A495,'Hoja de Trabajo para listado'!$DE$153:$DE$1048576,0),MATCH((CUADRO!Q$5&amp;$E495),'Hoja de Trabajo para listado'!$DE$151:$DG$151,0)),0)+IFERROR(INDEX('Hoja de Trabajo para listado'!$CD$155:$DC$1048576,MATCH($A495,'Hoja de Trabajo para listado'!$CD$155:$CD$1048576,0),MATCH((CUADRO!Q$5&amp;$E495),'Hoja de Trabajo para listado'!$CD$151:$DC$151,0)),0)</f>
        <v>0</v>
      </c>
      <c r="R495" s="243">
        <f t="shared" ca="1" si="17"/>
        <v>0</v>
      </c>
      <c r="S495" s="249">
        <f ca="1">+R494+R495</f>
        <v>0</v>
      </c>
      <c r="T495" s="243">
        <f ca="1">+S495</f>
        <v>0</v>
      </c>
      <c r="U495" s="242">
        <f t="shared" si="18"/>
        <v>2</v>
      </c>
      <c r="V495" s="333" t="str">
        <f>+VLOOKUP(A495,bd_lista!$A$3:$E$590,5,FALSE)</f>
        <v>Gobiernos Autonomos Municipales</v>
      </c>
      <c r="W495" s="392"/>
      <c r="X495" s="242">
        <f>+VLOOKUP(A495,[4]Sheet1!$A$13:$D$744,4,FALSE)</f>
        <v>0</v>
      </c>
      <c r="Y495" s="242" t="e">
        <f>+VLOOKUP(X495,bd_lista!$A$3:$C$590,3,FALSE)</f>
        <v>#N/A</v>
      </c>
      <c r="Z495" s="292"/>
      <c r="AA495" s="293"/>
    </row>
    <row r="496" spans="1:27" customFormat="1" ht="15" hidden="1" customHeight="1">
      <c r="A496" s="32">
        <v>1201</v>
      </c>
      <c r="B496" s="387">
        <f>+A496</f>
        <v>1201</v>
      </c>
      <c r="C496" s="247" t="str">
        <f>+VLOOKUP(A496,bd_lista!$A$3:$C$590,3,FALSE)</f>
        <v>Gobierno Autónomo Municipal de La Paz</v>
      </c>
      <c r="D496" s="389" t="str">
        <f>+C496</f>
        <v>Gobierno Autónomo Municipal de La Paz</v>
      </c>
      <c r="E496" s="242" t="s">
        <v>1304</v>
      </c>
      <c r="F496" s="243">
        <f ca="1">+IFERROR(INDEX('Hoja de Trabajo para listado'!$A$155:$Z$1048576,MATCH($A496,'Hoja de Trabajo para listado'!$A$155:$A$1048576,0),MATCH((CUADRO!F$5&amp;$E496),'Hoja de Trabajo para listado'!$A$151:$Z$151,0)),0)+IFERROR(INDEX('Hoja de Trabajo para listado'!$AB$155:$BA$1048576,MATCH($A496,'Hoja de Trabajo para listado'!$AB$155:$AB$1048576,0),MATCH((CUADRO!F$5&amp;$E496),'Hoja de Trabajo para listado'!$AB$151:$BA$151,0)),0)+IFERROR(INDEX('Hoja de Trabajo para listado'!$BC$155:$CB$1048576,MATCH($A496,'Hoja de Trabajo para listado'!$BC$155:$BC$1048576,0),MATCH((CUADRO!F$5&amp;$E496),'Hoja de Trabajo para listado'!$BC$151:$CB$151,0)),0)+IFERROR(INDEX('Hoja de Trabajo para listado'!$DE$153:$DG$274,MATCH($A496,'Hoja de Trabajo para listado'!$DE$153:$DE$1048576,0),MATCH((CUADRO!F$5&amp;$E496),'Hoja de Trabajo para listado'!$DE$151:$DG$151,0)),0)+IFERROR(INDEX('Hoja de Trabajo para listado'!$CD$155:$DC$1048576,MATCH($A496,'Hoja de Trabajo para listado'!$CD$155:$CD$1048576,0),MATCH((CUADRO!F$5&amp;$E496),'Hoja de Trabajo para listado'!$CD$151:$DC$151,0)),0)</f>
        <v>0</v>
      </c>
      <c r="G496" s="243">
        <f ca="1">+IFERROR(INDEX('Hoja de Trabajo para listado'!$A$155:$Z$1048576,MATCH($A496,'Hoja de Trabajo para listado'!$A$155:$A$1048576,0),MATCH((CUADRO!G$5&amp;$E496),'Hoja de Trabajo para listado'!$A$151:$Z$151,0)),0)+IFERROR(INDEX('Hoja de Trabajo para listado'!$AB$155:$BA$1048576,MATCH($A496,'Hoja de Trabajo para listado'!$AB$155:$AB$1048576,0),MATCH((CUADRO!G$5&amp;$E496),'Hoja de Trabajo para listado'!$AB$151:$BA$151,0)),0)+IFERROR(INDEX('Hoja de Trabajo para listado'!$BC$155:$CB$1048576,MATCH($A496,'Hoja de Trabajo para listado'!$BC$155:$BC$1048576,0),MATCH((CUADRO!G$5&amp;$E496),'Hoja de Trabajo para listado'!$BC$151:$CB$151,0)),0)+IFERROR(INDEX('Hoja de Trabajo para listado'!$DE$153:$DG$274,MATCH($A496,'Hoja de Trabajo para listado'!$DE$153:$DE$1048576,0),MATCH((CUADRO!G$5&amp;$E496),'Hoja de Trabajo para listado'!$DE$151:$DG$151,0)),0)+IFERROR(INDEX('Hoja de Trabajo para listado'!$CD$155:$DC$1048576,MATCH($A496,'Hoja de Trabajo para listado'!$CD$155:$CD$1048576,0),MATCH((CUADRO!G$5&amp;$E496),'Hoja de Trabajo para listado'!$CD$151:$DC$151,0)),0)</f>
        <v>0</v>
      </c>
      <c r="H496" s="243">
        <f ca="1">+IFERROR(INDEX('Hoja de Trabajo para listado'!$A$155:$Z$1048576,MATCH($A496,'Hoja de Trabajo para listado'!$A$155:$A$1048576,0),MATCH((CUADRO!H$5&amp;$E496),'Hoja de Trabajo para listado'!$A$151:$Z$151,0)),0)+IFERROR(INDEX('Hoja de Trabajo para listado'!$AB$155:$BA$1048576,MATCH($A496,'Hoja de Trabajo para listado'!$AB$155:$AB$1048576,0),MATCH((CUADRO!H$5&amp;$E496),'Hoja de Trabajo para listado'!$AB$151:$BA$151,0)),0)+IFERROR(INDEX('Hoja de Trabajo para listado'!$BC$155:$CB$1048576,MATCH($A496,'Hoja de Trabajo para listado'!$BC$155:$BC$1048576,0),MATCH((CUADRO!H$5&amp;$E496),'Hoja de Trabajo para listado'!$BC$151:$CB$151,0)),0)+IFERROR(INDEX('Hoja de Trabajo para listado'!$DE$153:$DG$274,MATCH($A496,'Hoja de Trabajo para listado'!$DE$153:$DE$1048576,0),MATCH((CUADRO!H$5&amp;$E496),'Hoja de Trabajo para listado'!$DE$151:$DG$151,0)),0)+IFERROR(INDEX('Hoja de Trabajo para listado'!$CD$155:$DC$1048576,MATCH($A496,'Hoja de Trabajo para listado'!$CD$155:$CD$1048576,0),MATCH((CUADRO!H$5&amp;$E496),'Hoja de Trabajo para listado'!$CD$151:$DC$151,0)),0)</f>
        <v>0</v>
      </c>
      <c r="I496" s="243">
        <f ca="1">+IFERROR(INDEX('Hoja de Trabajo para listado'!$A$155:$Z$1048576,MATCH($A496,'Hoja de Trabajo para listado'!$A$155:$A$1048576,0),MATCH((CUADRO!I$5&amp;$E496),'Hoja de Trabajo para listado'!$A$151:$Z$151,0)),0)+IFERROR(INDEX('Hoja de Trabajo para listado'!$AB$155:$BA$1048576,MATCH($A496,'Hoja de Trabajo para listado'!$AB$155:$AB$1048576,0),MATCH((CUADRO!I$5&amp;$E496),'Hoja de Trabajo para listado'!$AB$151:$BA$151,0)),0)+IFERROR(INDEX('Hoja de Trabajo para listado'!$BC$155:$CB$1048576,MATCH($A496,'Hoja de Trabajo para listado'!$BC$155:$BC$1048576,0),MATCH((CUADRO!I$5&amp;$E496),'Hoja de Trabajo para listado'!$BC$151:$CB$151,0)),0)+IFERROR(INDEX('Hoja de Trabajo para listado'!$DE$153:$DG$274,MATCH($A496,'Hoja de Trabajo para listado'!$DE$153:$DE$1048576,0),MATCH((CUADRO!I$5&amp;$E496),'Hoja de Trabajo para listado'!$DE$151:$DG$151,0)),0)+IFERROR(INDEX('Hoja de Trabajo para listado'!$CD$155:$DC$1048576,MATCH($A496,'Hoja de Trabajo para listado'!$CD$155:$CD$1048576,0),MATCH((CUADRO!I$5&amp;$E496),'Hoja de Trabajo para listado'!$CD$151:$DC$151,0)),0)</f>
        <v>0</v>
      </c>
      <c r="J496" s="243">
        <f ca="1">+IFERROR(INDEX('Hoja de Trabajo para listado'!$A$155:$Z$1048576,MATCH($A496,'Hoja de Trabajo para listado'!$A$155:$A$1048576,0),MATCH((CUADRO!J$5&amp;$E496),'Hoja de Trabajo para listado'!$A$151:$Z$151,0)),0)+IFERROR(INDEX('Hoja de Trabajo para listado'!$AB$155:$BA$1048576,MATCH($A496,'Hoja de Trabajo para listado'!$AB$155:$AB$1048576,0),MATCH((CUADRO!J$5&amp;$E496),'Hoja de Trabajo para listado'!$AB$151:$BA$151,0)),0)+IFERROR(INDEX('Hoja de Trabajo para listado'!$BC$155:$CB$1048576,MATCH($A496,'Hoja de Trabajo para listado'!$BC$155:$BC$1048576,0),MATCH((CUADRO!J$5&amp;$E496),'Hoja de Trabajo para listado'!$BC$151:$CB$151,0)),0)+IFERROR(INDEX('Hoja de Trabajo para listado'!$DE$153:$DG$274,MATCH($A496,'Hoja de Trabajo para listado'!$DE$153:$DE$1048576,0),MATCH((CUADRO!J$5&amp;$E496),'Hoja de Trabajo para listado'!$DE$151:$DG$151,0)),0)+IFERROR(INDEX('Hoja de Trabajo para listado'!$CD$155:$DC$1048576,MATCH($A496,'Hoja de Trabajo para listado'!$CD$155:$CD$1048576,0),MATCH((CUADRO!J$5&amp;$E496),'Hoja de Trabajo para listado'!$CD$151:$DC$151,0)),0)</f>
        <v>0</v>
      </c>
      <c r="K496" s="243">
        <f ca="1">+IFERROR(INDEX('Hoja de Trabajo para listado'!$A$155:$Z$1048576,MATCH($A496,'Hoja de Trabajo para listado'!$A$155:$A$1048576,0),MATCH((CUADRO!K$5&amp;$E496),'Hoja de Trabajo para listado'!$A$151:$Z$151,0)),0)+IFERROR(INDEX('Hoja de Trabajo para listado'!$AB$155:$BA$1048576,MATCH($A496,'Hoja de Trabajo para listado'!$AB$155:$AB$1048576,0),MATCH((CUADRO!K$5&amp;$E496),'Hoja de Trabajo para listado'!$AB$151:$BA$151,0)),0)+IFERROR(INDEX('Hoja de Trabajo para listado'!$BC$155:$CB$1048576,MATCH($A496,'Hoja de Trabajo para listado'!$BC$155:$BC$1048576,0),MATCH((CUADRO!K$5&amp;$E496),'Hoja de Trabajo para listado'!$BC$151:$CB$151,0)),0)+IFERROR(INDEX('Hoja de Trabajo para listado'!$DE$153:$DG$274,MATCH($A496,'Hoja de Trabajo para listado'!$DE$153:$DE$1048576,0),MATCH((CUADRO!K$5&amp;$E496),'Hoja de Trabajo para listado'!$DE$151:$DG$151,0)),0)+IFERROR(INDEX('Hoja de Trabajo para listado'!$CD$155:$DC$1048576,MATCH($A496,'Hoja de Trabajo para listado'!$CD$155:$CD$1048576,0),MATCH((CUADRO!K$5&amp;$E496),'Hoja de Trabajo para listado'!$CD$151:$DC$151,0)),0)</f>
        <v>0</v>
      </c>
      <c r="L496" s="243">
        <f ca="1">+IFERROR(INDEX('Hoja de Trabajo para listado'!$A$155:$Z$1048576,MATCH($A496,'Hoja de Trabajo para listado'!$A$155:$A$1048576,0),MATCH((CUADRO!L$5&amp;$E496),'Hoja de Trabajo para listado'!$A$151:$Z$151,0)),0)+IFERROR(INDEX('Hoja de Trabajo para listado'!$AB$155:$BA$1048576,MATCH($A496,'Hoja de Trabajo para listado'!$AB$155:$AB$1048576,0),MATCH((CUADRO!L$5&amp;$E496),'Hoja de Trabajo para listado'!$AB$151:$BA$151,0)),0)+IFERROR(INDEX('Hoja de Trabajo para listado'!$BC$155:$CB$1048576,MATCH($A496,'Hoja de Trabajo para listado'!$BC$155:$BC$1048576,0),MATCH((CUADRO!L$5&amp;$E496),'Hoja de Trabajo para listado'!$BC$151:$CB$151,0)),0)+IFERROR(INDEX('Hoja de Trabajo para listado'!$DE$153:$DG$274,MATCH($A496,'Hoja de Trabajo para listado'!$DE$153:$DE$1048576,0),MATCH((CUADRO!L$5&amp;$E496),'Hoja de Trabajo para listado'!$DE$151:$DG$151,0)),0)+IFERROR(INDEX('Hoja de Trabajo para listado'!$CD$155:$DC$1048576,MATCH($A496,'Hoja de Trabajo para listado'!$CD$155:$CD$1048576,0),MATCH((CUADRO!L$5&amp;$E496),'Hoja de Trabajo para listado'!$CD$151:$DC$151,0)),0)</f>
        <v>0</v>
      </c>
      <c r="M496" s="243">
        <f ca="1">+IFERROR(INDEX('Hoja de Trabajo para listado'!$A$155:$Z$1048576,MATCH($A496,'Hoja de Trabajo para listado'!$A$155:$A$1048576,0),MATCH((CUADRO!M$5&amp;$E496),'Hoja de Trabajo para listado'!$A$151:$Z$151,0)),0)+IFERROR(INDEX('Hoja de Trabajo para listado'!$AB$155:$BA$1048576,MATCH($A496,'Hoja de Trabajo para listado'!$AB$155:$AB$1048576,0),MATCH((CUADRO!M$5&amp;$E496),'Hoja de Trabajo para listado'!$AB$151:$BA$151,0)),0)+IFERROR(INDEX('Hoja de Trabajo para listado'!$BC$155:$CB$1048576,MATCH($A496,'Hoja de Trabajo para listado'!$BC$155:$BC$1048576,0),MATCH((CUADRO!M$5&amp;$E496),'Hoja de Trabajo para listado'!$BC$151:$CB$151,0)),0)+IFERROR(INDEX('Hoja de Trabajo para listado'!$DE$153:$DG$274,MATCH($A496,'Hoja de Trabajo para listado'!$DE$153:$DE$1048576,0),MATCH((CUADRO!M$5&amp;$E496),'Hoja de Trabajo para listado'!$DE$151:$DG$151,0)),0)+IFERROR(INDEX('Hoja de Trabajo para listado'!$CD$155:$DC$1048576,MATCH($A496,'Hoja de Trabajo para listado'!$CD$155:$CD$1048576,0),MATCH((CUADRO!M$5&amp;$E496),'Hoja de Trabajo para listado'!$CD$151:$DC$151,0)),0)</f>
        <v>0</v>
      </c>
      <c r="N496" s="243">
        <f ca="1">+IFERROR(INDEX('Hoja de Trabajo para listado'!$A$155:$Z$1048576,MATCH($A496,'Hoja de Trabajo para listado'!$A$155:$A$1048576,0),MATCH((CUADRO!N$5&amp;$E496),'Hoja de Trabajo para listado'!$A$151:$Z$151,0)),0)+IFERROR(INDEX('Hoja de Trabajo para listado'!$AB$155:$BA$1048576,MATCH($A496,'Hoja de Trabajo para listado'!$AB$155:$AB$1048576,0),MATCH((CUADRO!N$5&amp;$E496),'Hoja de Trabajo para listado'!$AB$151:$BA$151,0)),0)+IFERROR(INDEX('Hoja de Trabajo para listado'!$BC$155:$CB$1048576,MATCH($A496,'Hoja de Trabajo para listado'!$BC$155:$BC$1048576,0),MATCH((CUADRO!N$5&amp;$E496),'Hoja de Trabajo para listado'!$BC$151:$CB$151,0)),0)+IFERROR(INDEX('Hoja de Trabajo para listado'!$DE$153:$DG$274,MATCH($A496,'Hoja de Trabajo para listado'!$DE$153:$DE$1048576,0),MATCH((CUADRO!N$5&amp;$E496),'Hoja de Trabajo para listado'!$DE$151:$DG$151,0)),0)+IFERROR(INDEX('Hoja de Trabajo para listado'!$CD$155:$DC$1048576,MATCH($A496,'Hoja de Trabajo para listado'!$CD$155:$CD$1048576,0),MATCH((CUADRO!N$5&amp;$E496),'Hoja de Trabajo para listado'!$CD$151:$DC$151,0)),0)</f>
        <v>0</v>
      </c>
      <c r="O496" s="243">
        <f ca="1">+IFERROR(INDEX('Hoja de Trabajo para listado'!$A$155:$Z$1048576,MATCH($A496,'Hoja de Trabajo para listado'!$A$155:$A$1048576,0),MATCH((CUADRO!O$5&amp;$E496),'Hoja de Trabajo para listado'!$A$151:$Z$151,0)),0)+IFERROR(INDEX('Hoja de Trabajo para listado'!$AB$155:$BA$1048576,MATCH($A496,'Hoja de Trabajo para listado'!$AB$155:$AB$1048576,0),MATCH((CUADRO!O$5&amp;$E496),'Hoja de Trabajo para listado'!$AB$151:$BA$151,0)),0)+IFERROR(INDEX('Hoja de Trabajo para listado'!$BC$155:$CB$1048576,MATCH($A496,'Hoja de Trabajo para listado'!$BC$155:$BC$1048576,0),MATCH((CUADRO!O$5&amp;$E496),'Hoja de Trabajo para listado'!$BC$151:$CB$151,0)),0)+IFERROR(INDEX('Hoja de Trabajo para listado'!$DE$153:$DG$274,MATCH($A496,'Hoja de Trabajo para listado'!$DE$153:$DE$1048576,0),MATCH((CUADRO!O$5&amp;$E496),'Hoja de Trabajo para listado'!$DE$151:$DG$151,0)),0)+IFERROR(INDEX('Hoja de Trabajo para listado'!$CD$155:$DC$1048576,MATCH($A496,'Hoja de Trabajo para listado'!$CD$155:$CD$1048576,0),MATCH((CUADRO!O$5&amp;$E496),'Hoja de Trabajo para listado'!$CD$151:$DC$151,0)),0)</f>
        <v>0</v>
      </c>
      <c r="P496" s="243">
        <f ca="1">+IFERROR(INDEX('Hoja de Trabajo para listado'!$A$155:$Z$1048576,MATCH($A496,'Hoja de Trabajo para listado'!$A$155:$A$1048576,0),MATCH((CUADRO!P$5&amp;$E496),'Hoja de Trabajo para listado'!$A$151:$Z$151,0)),0)+IFERROR(INDEX('Hoja de Trabajo para listado'!$AB$155:$BA$1048576,MATCH($A496,'Hoja de Trabajo para listado'!$AB$155:$AB$1048576,0),MATCH((CUADRO!P$5&amp;$E496),'Hoja de Trabajo para listado'!$AB$151:$BA$151,0)),0)+IFERROR(INDEX('Hoja de Trabajo para listado'!$BC$155:$CB$1048576,MATCH($A496,'Hoja de Trabajo para listado'!$BC$155:$BC$1048576,0),MATCH((CUADRO!P$5&amp;$E496),'Hoja de Trabajo para listado'!$BC$151:$CB$151,0)),0)+IFERROR(INDEX('Hoja de Trabajo para listado'!$DE$153:$DG$274,MATCH($A496,'Hoja de Trabajo para listado'!$DE$153:$DE$1048576,0),MATCH((CUADRO!P$5&amp;$E496),'Hoja de Trabajo para listado'!$DE$151:$DG$151,0)),0)+IFERROR(INDEX('Hoja de Trabajo para listado'!$CD$155:$DC$1048576,MATCH($A496,'Hoja de Trabajo para listado'!$CD$155:$CD$1048576,0),MATCH((CUADRO!P$5&amp;$E496),'Hoja de Trabajo para listado'!$CD$151:$DC$151,0)),0)</f>
        <v>0</v>
      </c>
      <c r="Q496" s="243">
        <f ca="1">+IFERROR(INDEX('Hoja de Trabajo para listado'!$A$155:$Z$1048576,MATCH($A496,'Hoja de Trabajo para listado'!$A$155:$A$1048576,0),MATCH((CUADRO!Q$5&amp;$E496),'Hoja de Trabajo para listado'!$A$151:$Z$151,0)),0)+IFERROR(INDEX('Hoja de Trabajo para listado'!$AB$155:$BA$1048576,MATCH($A496,'Hoja de Trabajo para listado'!$AB$155:$AB$1048576,0),MATCH((CUADRO!Q$5&amp;$E496),'Hoja de Trabajo para listado'!$AB$151:$BA$151,0)),0)+IFERROR(INDEX('Hoja de Trabajo para listado'!$BC$155:$CB$1048576,MATCH($A496,'Hoja de Trabajo para listado'!$BC$155:$BC$1048576,0),MATCH((CUADRO!Q$5&amp;$E496),'Hoja de Trabajo para listado'!$BC$151:$CB$151,0)),0)+IFERROR(INDEX('Hoja de Trabajo para listado'!$DE$153:$DG$274,MATCH($A496,'Hoja de Trabajo para listado'!$DE$153:$DE$1048576,0),MATCH((CUADRO!Q$5&amp;$E496),'Hoja de Trabajo para listado'!$DE$151:$DG$151,0)),0)+IFERROR(INDEX('Hoja de Trabajo para listado'!$CD$155:$DC$1048576,MATCH($A496,'Hoja de Trabajo para listado'!$CD$155:$CD$1048576,0),MATCH((CUADRO!Q$5&amp;$E496),'Hoja de Trabajo para listado'!$CD$151:$DC$151,0)),0)</f>
        <v>0</v>
      </c>
      <c r="R496" s="243">
        <f t="shared" ca="1" si="17"/>
        <v>0</v>
      </c>
      <c r="S496" s="249"/>
      <c r="T496" s="243">
        <f ca="1">+T497</f>
        <v>0</v>
      </c>
      <c r="U496" s="242">
        <f t="shared" si="18"/>
        <v>1</v>
      </c>
      <c r="V496" s="333" t="str">
        <f>+VLOOKUP(A496,bd_lista!$A$3:$E$590,5,FALSE)</f>
        <v>Gobiernos Autonomos Municipales</v>
      </c>
      <c r="W496" s="391" t="str">
        <f>+V496</f>
        <v>Gobiernos Autonomos Municipales</v>
      </c>
      <c r="X496" s="242">
        <f>+VLOOKUP(A496,[4]Sheet1!$A$13:$D$744,4,FALSE)</f>
        <v>0</v>
      </c>
      <c r="Y496" s="242" t="e">
        <f>+VLOOKUP(X496,bd_lista!$A$3:$C$590,3,FALSE)</f>
        <v>#N/A</v>
      </c>
      <c r="Z496" s="294">
        <f>+X496</f>
        <v>0</v>
      </c>
      <c r="AA496" s="295" t="e">
        <f>+Y496</f>
        <v>#N/A</v>
      </c>
    </row>
    <row r="497" spans="1:27" customFormat="1" ht="15" hidden="1" customHeight="1">
      <c r="A497" s="32">
        <v>1201</v>
      </c>
      <c r="B497" s="388"/>
      <c r="C497" s="247" t="str">
        <f>+VLOOKUP(A497,bd_lista!$A$3:$C$590,3,FALSE)</f>
        <v>Gobierno Autónomo Municipal de La Paz</v>
      </c>
      <c r="D497" s="390"/>
      <c r="E497" s="244" t="s">
        <v>1305</v>
      </c>
      <c r="F497" s="243">
        <f ca="1">+IFERROR(INDEX('Hoja de Trabajo para listado'!$A$155:$Z$1048576,MATCH($A497,'Hoja de Trabajo para listado'!$A$155:$A$1048576,0),MATCH((CUADRO!F$5&amp;$E497),'Hoja de Trabajo para listado'!$A$151:$Z$151,0)),0)+IFERROR(INDEX('Hoja de Trabajo para listado'!$AB$155:$BA$1048576,MATCH($A497,'Hoja de Trabajo para listado'!$AB$155:$AB$1048576,0),MATCH((CUADRO!F$5&amp;$E497),'Hoja de Trabajo para listado'!$AB$151:$BA$151,0)),0)+IFERROR(INDEX('Hoja de Trabajo para listado'!$BC$155:$CB$1048576,MATCH($A497,'Hoja de Trabajo para listado'!$BC$155:$BC$1048576,0),MATCH((CUADRO!F$5&amp;$E497),'Hoja de Trabajo para listado'!$BC$151:$CB$151,0)),0)+IFERROR(INDEX('Hoja de Trabajo para listado'!$DE$153:$DG$274,MATCH($A497,'Hoja de Trabajo para listado'!$DE$153:$DE$1048576,0),MATCH((CUADRO!F$5&amp;$E497),'Hoja de Trabajo para listado'!$DE$151:$DG$151,0)),0)+IFERROR(INDEX('Hoja de Trabajo para listado'!$CD$155:$DC$1048576,MATCH($A497,'Hoja de Trabajo para listado'!$CD$155:$CD$1048576,0),MATCH((CUADRO!F$5&amp;$E497),'Hoja de Trabajo para listado'!$CD$151:$DC$151,0)),0)</f>
        <v>0</v>
      </c>
      <c r="G497" s="243">
        <f ca="1">+IFERROR(INDEX('Hoja de Trabajo para listado'!$A$155:$Z$1048576,MATCH($A497,'Hoja de Trabajo para listado'!$A$155:$A$1048576,0),MATCH((CUADRO!G$5&amp;$E497),'Hoja de Trabajo para listado'!$A$151:$Z$151,0)),0)+IFERROR(INDEX('Hoja de Trabajo para listado'!$AB$155:$BA$1048576,MATCH($A497,'Hoja de Trabajo para listado'!$AB$155:$AB$1048576,0),MATCH((CUADRO!G$5&amp;$E497),'Hoja de Trabajo para listado'!$AB$151:$BA$151,0)),0)+IFERROR(INDEX('Hoja de Trabajo para listado'!$BC$155:$CB$1048576,MATCH($A497,'Hoja de Trabajo para listado'!$BC$155:$BC$1048576,0),MATCH((CUADRO!G$5&amp;$E497),'Hoja de Trabajo para listado'!$BC$151:$CB$151,0)),0)+IFERROR(INDEX('Hoja de Trabajo para listado'!$DE$153:$DG$274,MATCH($A497,'Hoja de Trabajo para listado'!$DE$153:$DE$1048576,0),MATCH((CUADRO!G$5&amp;$E497),'Hoja de Trabajo para listado'!$DE$151:$DG$151,0)),0)+IFERROR(INDEX('Hoja de Trabajo para listado'!$CD$155:$DC$1048576,MATCH($A497,'Hoja de Trabajo para listado'!$CD$155:$CD$1048576,0),MATCH((CUADRO!G$5&amp;$E497),'Hoja de Trabajo para listado'!$CD$151:$DC$151,0)),0)</f>
        <v>0</v>
      </c>
      <c r="H497" s="243">
        <f ca="1">+IFERROR(INDEX('Hoja de Trabajo para listado'!$A$155:$Z$1048576,MATCH($A497,'Hoja de Trabajo para listado'!$A$155:$A$1048576,0),MATCH((CUADRO!H$5&amp;$E497),'Hoja de Trabajo para listado'!$A$151:$Z$151,0)),0)+IFERROR(INDEX('Hoja de Trabajo para listado'!$AB$155:$BA$1048576,MATCH($A497,'Hoja de Trabajo para listado'!$AB$155:$AB$1048576,0),MATCH((CUADRO!H$5&amp;$E497),'Hoja de Trabajo para listado'!$AB$151:$BA$151,0)),0)+IFERROR(INDEX('Hoja de Trabajo para listado'!$BC$155:$CB$1048576,MATCH($A497,'Hoja de Trabajo para listado'!$BC$155:$BC$1048576,0),MATCH((CUADRO!H$5&amp;$E497),'Hoja de Trabajo para listado'!$BC$151:$CB$151,0)),0)+IFERROR(INDEX('Hoja de Trabajo para listado'!$DE$153:$DG$274,MATCH($A497,'Hoja de Trabajo para listado'!$DE$153:$DE$1048576,0),MATCH((CUADRO!H$5&amp;$E497),'Hoja de Trabajo para listado'!$DE$151:$DG$151,0)),0)+IFERROR(INDEX('Hoja de Trabajo para listado'!$CD$155:$DC$1048576,MATCH($A497,'Hoja de Trabajo para listado'!$CD$155:$CD$1048576,0),MATCH((CUADRO!H$5&amp;$E497),'Hoja de Trabajo para listado'!$CD$151:$DC$151,0)),0)</f>
        <v>0</v>
      </c>
      <c r="I497" s="243">
        <f ca="1">+IFERROR(INDEX('Hoja de Trabajo para listado'!$A$155:$Z$1048576,MATCH($A497,'Hoja de Trabajo para listado'!$A$155:$A$1048576,0),MATCH((CUADRO!I$5&amp;$E497),'Hoja de Trabajo para listado'!$A$151:$Z$151,0)),0)+IFERROR(INDEX('Hoja de Trabajo para listado'!$AB$155:$BA$1048576,MATCH($A497,'Hoja de Trabajo para listado'!$AB$155:$AB$1048576,0),MATCH((CUADRO!I$5&amp;$E497),'Hoja de Trabajo para listado'!$AB$151:$BA$151,0)),0)+IFERROR(INDEX('Hoja de Trabajo para listado'!$BC$155:$CB$1048576,MATCH($A497,'Hoja de Trabajo para listado'!$BC$155:$BC$1048576,0),MATCH((CUADRO!I$5&amp;$E497),'Hoja de Trabajo para listado'!$BC$151:$CB$151,0)),0)+IFERROR(INDEX('Hoja de Trabajo para listado'!$DE$153:$DG$274,MATCH($A497,'Hoja de Trabajo para listado'!$DE$153:$DE$1048576,0),MATCH((CUADRO!I$5&amp;$E497),'Hoja de Trabajo para listado'!$DE$151:$DG$151,0)),0)+IFERROR(INDEX('Hoja de Trabajo para listado'!$CD$155:$DC$1048576,MATCH($A497,'Hoja de Trabajo para listado'!$CD$155:$CD$1048576,0),MATCH((CUADRO!I$5&amp;$E497),'Hoja de Trabajo para listado'!$CD$151:$DC$151,0)),0)</f>
        <v>0</v>
      </c>
      <c r="J497" s="243">
        <f ca="1">+IFERROR(INDEX('Hoja de Trabajo para listado'!$A$155:$Z$1048576,MATCH($A497,'Hoja de Trabajo para listado'!$A$155:$A$1048576,0),MATCH((CUADRO!J$5&amp;$E497),'Hoja de Trabajo para listado'!$A$151:$Z$151,0)),0)+IFERROR(INDEX('Hoja de Trabajo para listado'!$AB$155:$BA$1048576,MATCH($A497,'Hoja de Trabajo para listado'!$AB$155:$AB$1048576,0),MATCH((CUADRO!J$5&amp;$E497),'Hoja de Trabajo para listado'!$AB$151:$BA$151,0)),0)+IFERROR(INDEX('Hoja de Trabajo para listado'!$BC$155:$CB$1048576,MATCH($A497,'Hoja de Trabajo para listado'!$BC$155:$BC$1048576,0),MATCH((CUADRO!J$5&amp;$E497),'Hoja de Trabajo para listado'!$BC$151:$CB$151,0)),0)+IFERROR(INDEX('Hoja de Trabajo para listado'!$DE$153:$DG$274,MATCH($A497,'Hoja de Trabajo para listado'!$DE$153:$DE$1048576,0),MATCH((CUADRO!J$5&amp;$E497),'Hoja de Trabajo para listado'!$DE$151:$DG$151,0)),0)+IFERROR(INDEX('Hoja de Trabajo para listado'!$CD$155:$DC$1048576,MATCH($A497,'Hoja de Trabajo para listado'!$CD$155:$CD$1048576,0),MATCH((CUADRO!J$5&amp;$E497),'Hoja de Trabajo para listado'!$CD$151:$DC$151,0)),0)</f>
        <v>0</v>
      </c>
      <c r="K497" s="243">
        <f ca="1">+IFERROR(INDEX('Hoja de Trabajo para listado'!$A$155:$Z$1048576,MATCH($A497,'Hoja de Trabajo para listado'!$A$155:$A$1048576,0),MATCH((CUADRO!K$5&amp;$E497),'Hoja de Trabajo para listado'!$A$151:$Z$151,0)),0)+IFERROR(INDEX('Hoja de Trabajo para listado'!$AB$155:$BA$1048576,MATCH($A497,'Hoja de Trabajo para listado'!$AB$155:$AB$1048576,0),MATCH((CUADRO!K$5&amp;$E497),'Hoja de Trabajo para listado'!$AB$151:$BA$151,0)),0)+IFERROR(INDEX('Hoja de Trabajo para listado'!$BC$155:$CB$1048576,MATCH($A497,'Hoja de Trabajo para listado'!$BC$155:$BC$1048576,0),MATCH((CUADRO!K$5&amp;$E497),'Hoja de Trabajo para listado'!$BC$151:$CB$151,0)),0)+IFERROR(INDEX('Hoja de Trabajo para listado'!$DE$153:$DG$274,MATCH($A497,'Hoja de Trabajo para listado'!$DE$153:$DE$1048576,0),MATCH((CUADRO!K$5&amp;$E497),'Hoja de Trabajo para listado'!$DE$151:$DG$151,0)),0)+IFERROR(INDEX('Hoja de Trabajo para listado'!$CD$155:$DC$1048576,MATCH($A497,'Hoja de Trabajo para listado'!$CD$155:$CD$1048576,0),MATCH((CUADRO!K$5&amp;$E497),'Hoja de Trabajo para listado'!$CD$151:$DC$151,0)),0)</f>
        <v>0</v>
      </c>
      <c r="L497" s="243">
        <f ca="1">+IFERROR(INDEX('Hoja de Trabajo para listado'!$A$155:$Z$1048576,MATCH($A497,'Hoja de Trabajo para listado'!$A$155:$A$1048576,0),MATCH((CUADRO!L$5&amp;$E497),'Hoja de Trabajo para listado'!$A$151:$Z$151,0)),0)+IFERROR(INDEX('Hoja de Trabajo para listado'!$AB$155:$BA$1048576,MATCH($A497,'Hoja de Trabajo para listado'!$AB$155:$AB$1048576,0),MATCH((CUADRO!L$5&amp;$E497),'Hoja de Trabajo para listado'!$AB$151:$BA$151,0)),0)+IFERROR(INDEX('Hoja de Trabajo para listado'!$BC$155:$CB$1048576,MATCH($A497,'Hoja de Trabajo para listado'!$BC$155:$BC$1048576,0),MATCH((CUADRO!L$5&amp;$E497),'Hoja de Trabajo para listado'!$BC$151:$CB$151,0)),0)+IFERROR(INDEX('Hoja de Trabajo para listado'!$DE$153:$DG$274,MATCH($A497,'Hoja de Trabajo para listado'!$DE$153:$DE$1048576,0),MATCH((CUADRO!L$5&amp;$E497),'Hoja de Trabajo para listado'!$DE$151:$DG$151,0)),0)+IFERROR(INDEX('Hoja de Trabajo para listado'!$CD$155:$DC$1048576,MATCH($A497,'Hoja de Trabajo para listado'!$CD$155:$CD$1048576,0),MATCH((CUADRO!L$5&amp;$E497),'Hoja de Trabajo para listado'!$CD$151:$DC$151,0)),0)</f>
        <v>0</v>
      </c>
      <c r="M497" s="243">
        <f ca="1">+IFERROR(INDEX('Hoja de Trabajo para listado'!$A$155:$Z$1048576,MATCH($A497,'Hoja de Trabajo para listado'!$A$155:$A$1048576,0),MATCH((CUADRO!M$5&amp;$E497),'Hoja de Trabajo para listado'!$A$151:$Z$151,0)),0)+IFERROR(INDEX('Hoja de Trabajo para listado'!$AB$155:$BA$1048576,MATCH($A497,'Hoja de Trabajo para listado'!$AB$155:$AB$1048576,0),MATCH((CUADRO!M$5&amp;$E497),'Hoja de Trabajo para listado'!$AB$151:$BA$151,0)),0)+IFERROR(INDEX('Hoja de Trabajo para listado'!$BC$155:$CB$1048576,MATCH($A497,'Hoja de Trabajo para listado'!$BC$155:$BC$1048576,0),MATCH((CUADRO!M$5&amp;$E497),'Hoja de Trabajo para listado'!$BC$151:$CB$151,0)),0)+IFERROR(INDEX('Hoja de Trabajo para listado'!$DE$153:$DG$274,MATCH($A497,'Hoja de Trabajo para listado'!$DE$153:$DE$1048576,0),MATCH((CUADRO!M$5&amp;$E497),'Hoja de Trabajo para listado'!$DE$151:$DG$151,0)),0)+IFERROR(INDEX('Hoja de Trabajo para listado'!$CD$155:$DC$1048576,MATCH($A497,'Hoja de Trabajo para listado'!$CD$155:$CD$1048576,0),MATCH((CUADRO!M$5&amp;$E497),'Hoja de Trabajo para listado'!$CD$151:$DC$151,0)),0)</f>
        <v>0</v>
      </c>
      <c r="N497" s="243">
        <f ca="1">+IFERROR(INDEX('Hoja de Trabajo para listado'!$A$155:$Z$1048576,MATCH($A497,'Hoja de Trabajo para listado'!$A$155:$A$1048576,0),MATCH((CUADRO!N$5&amp;$E497),'Hoja de Trabajo para listado'!$A$151:$Z$151,0)),0)+IFERROR(INDEX('Hoja de Trabajo para listado'!$AB$155:$BA$1048576,MATCH($A497,'Hoja de Trabajo para listado'!$AB$155:$AB$1048576,0),MATCH((CUADRO!N$5&amp;$E497),'Hoja de Trabajo para listado'!$AB$151:$BA$151,0)),0)+IFERROR(INDEX('Hoja de Trabajo para listado'!$BC$155:$CB$1048576,MATCH($A497,'Hoja de Trabajo para listado'!$BC$155:$BC$1048576,0),MATCH((CUADRO!N$5&amp;$E497),'Hoja de Trabajo para listado'!$BC$151:$CB$151,0)),0)+IFERROR(INDEX('Hoja de Trabajo para listado'!$DE$153:$DG$274,MATCH($A497,'Hoja de Trabajo para listado'!$DE$153:$DE$1048576,0),MATCH((CUADRO!N$5&amp;$E497),'Hoja de Trabajo para listado'!$DE$151:$DG$151,0)),0)+IFERROR(INDEX('Hoja de Trabajo para listado'!$CD$155:$DC$1048576,MATCH($A497,'Hoja de Trabajo para listado'!$CD$155:$CD$1048576,0),MATCH((CUADRO!N$5&amp;$E497),'Hoja de Trabajo para listado'!$CD$151:$DC$151,0)),0)</f>
        <v>0</v>
      </c>
      <c r="O497" s="243">
        <f ca="1">+IFERROR(INDEX('Hoja de Trabajo para listado'!$A$155:$Z$1048576,MATCH($A497,'Hoja de Trabajo para listado'!$A$155:$A$1048576,0),MATCH((CUADRO!O$5&amp;$E497),'Hoja de Trabajo para listado'!$A$151:$Z$151,0)),0)+IFERROR(INDEX('Hoja de Trabajo para listado'!$AB$155:$BA$1048576,MATCH($A497,'Hoja de Trabajo para listado'!$AB$155:$AB$1048576,0),MATCH((CUADRO!O$5&amp;$E497),'Hoja de Trabajo para listado'!$AB$151:$BA$151,0)),0)+IFERROR(INDEX('Hoja de Trabajo para listado'!$BC$155:$CB$1048576,MATCH($A497,'Hoja de Trabajo para listado'!$BC$155:$BC$1048576,0),MATCH((CUADRO!O$5&amp;$E497),'Hoja de Trabajo para listado'!$BC$151:$CB$151,0)),0)+IFERROR(INDEX('Hoja de Trabajo para listado'!$DE$153:$DG$274,MATCH($A497,'Hoja de Trabajo para listado'!$DE$153:$DE$1048576,0),MATCH((CUADRO!O$5&amp;$E497),'Hoja de Trabajo para listado'!$DE$151:$DG$151,0)),0)+IFERROR(INDEX('Hoja de Trabajo para listado'!$CD$155:$DC$1048576,MATCH($A497,'Hoja de Trabajo para listado'!$CD$155:$CD$1048576,0),MATCH((CUADRO!O$5&amp;$E497),'Hoja de Trabajo para listado'!$CD$151:$DC$151,0)),0)</f>
        <v>0</v>
      </c>
      <c r="P497" s="243">
        <f ca="1">+IFERROR(INDEX('Hoja de Trabajo para listado'!$A$155:$Z$1048576,MATCH($A497,'Hoja de Trabajo para listado'!$A$155:$A$1048576,0),MATCH((CUADRO!P$5&amp;$E497),'Hoja de Trabajo para listado'!$A$151:$Z$151,0)),0)+IFERROR(INDEX('Hoja de Trabajo para listado'!$AB$155:$BA$1048576,MATCH($A497,'Hoja de Trabajo para listado'!$AB$155:$AB$1048576,0),MATCH((CUADRO!P$5&amp;$E497),'Hoja de Trabajo para listado'!$AB$151:$BA$151,0)),0)+IFERROR(INDEX('Hoja de Trabajo para listado'!$BC$155:$CB$1048576,MATCH($A497,'Hoja de Trabajo para listado'!$BC$155:$BC$1048576,0),MATCH((CUADRO!P$5&amp;$E497),'Hoja de Trabajo para listado'!$BC$151:$CB$151,0)),0)+IFERROR(INDEX('Hoja de Trabajo para listado'!$DE$153:$DG$274,MATCH($A497,'Hoja de Trabajo para listado'!$DE$153:$DE$1048576,0),MATCH((CUADRO!P$5&amp;$E497),'Hoja de Trabajo para listado'!$DE$151:$DG$151,0)),0)+IFERROR(INDEX('Hoja de Trabajo para listado'!$CD$155:$DC$1048576,MATCH($A497,'Hoja de Trabajo para listado'!$CD$155:$CD$1048576,0),MATCH((CUADRO!P$5&amp;$E497),'Hoja de Trabajo para listado'!$CD$151:$DC$151,0)),0)</f>
        <v>0</v>
      </c>
      <c r="Q497" s="243">
        <f ca="1">+IFERROR(INDEX('Hoja de Trabajo para listado'!$A$155:$Z$1048576,MATCH($A497,'Hoja de Trabajo para listado'!$A$155:$A$1048576,0),MATCH((CUADRO!Q$5&amp;$E497),'Hoja de Trabajo para listado'!$A$151:$Z$151,0)),0)+IFERROR(INDEX('Hoja de Trabajo para listado'!$AB$155:$BA$1048576,MATCH($A497,'Hoja de Trabajo para listado'!$AB$155:$AB$1048576,0),MATCH((CUADRO!Q$5&amp;$E497),'Hoja de Trabajo para listado'!$AB$151:$BA$151,0)),0)+IFERROR(INDEX('Hoja de Trabajo para listado'!$BC$155:$CB$1048576,MATCH($A497,'Hoja de Trabajo para listado'!$BC$155:$BC$1048576,0),MATCH((CUADRO!Q$5&amp;$E497),'Hoja de Trabajo para listado'!$BC$151:$CB$151,0)),0)+IFERROR(INDEX('Hoja de Trabajo para listado'!$DE$153:$DG$274,MATCH($A497,'Hoja de Trabajo para listado'!$DE$153:$DE$1048576,0),MATCH((CUADRO!Q$5&amp;$E497),'Hoja de Trabajo para listado'!$DE$151:$DG$151,0)),0)+IFERROR(INDEX('Hoja de Trabajo para listado'!$CD$155:$DC$1048576,MATCH($A497,'Hoja de Trabajo para listado'!$CD$155:$CD$1048576,0),MATCH((CUADRO!Q$5&amp;$E497),'Hoja de Trabajo para listado'!$CD$151:$DC$151,0)),0)</f>
        <v>0</v>
      </c>
      <c r="R497" s="243">
        <f t="shared" ca="1" si="17"/>
        <v>0</v>
      </c>
      <c r="S497" s="249">
        <f ca="1">+R496+R497</f>
        <v>0</v>
      </c>
      <c r="T497" s="243">
        <f ca="1">+S497</f>
        <v>0</v>
      </c>
      <c r="U497" s="242">
        <f t="shared" si="18"/>
        <v>2</v>
      </c>
      <c r="V497" s="333" t="str">
        <f>+VLOOKUP(A497,bd_lista!$A$3:$E$590,5,FALSE)</f>
        <v>Gobiernos Autonomos Municipales</v>
      </c>
      <c r="W497" s="392"/>
      <c r="X497" s="242">
        <f>+VLOOKUP(A497,[4]Sheet1!$A$13:$D$744,4,FALSE)</f>
        <v>0</v>
      </c>
      <c r="Y497" s="242" t="e">
        <f>+VLOOKUP(X497,bd_lista!$A$3:$C$590,3,FALSE)</f>
        <v>#N/A</v>
      </c>
      <c r="Z497" s="292"/>
      <c r="AA497" s="293"/>
    </row>
    <row r="498" spans="1:27" customFormat="1" ht="15" hidden="1" customHeight="1">
      <c r="A498" s="32">
        <v>1202</v>
      </c>
      <c r="B498" s="387">
        <f>+A498</f>
        <v>1202</v>
      </c>
      <c r="C498" s="247" t="str">
        <f>+VLOOKUP(A498,bd_lista!$A$3:$C$590,3,FALSE)</f>
        <v>Gobierno Autónomo Municipal de Palca</v>
      </c>
      <c r="D498" s="389" t="str">
        <f>+C498</f>
        <v>Gobierno Autónomo Municipal de Palca</v>
      </c>
      <c r="E498" s="242" t="s">
        <v>1304</v>
      </c>
      <c r="F498" s="243">
        <f ca="1">+IFERROR(INDEX('Hoja de Trabajo para listado'!$A$155:$Z$1048576,MATCH($A498,'Hoja de Trabajo para listado'!$A$155:$A$1048576,0),MATCH((CUADRO!F$5&amp;$E498),'Hoja de Trabajo para listado'!$A$151:$Z$151,0)),0)+IFERROR(INDEX('Hoja de Trabajo para listado'!$AB$155:$BA$1048576,MATCH($A498,'Hoja de Trabajo para listado'!$AB$155:$AB$1048576,0),MATCH((CUADRO!F$5&amp;$E498),'Hoja de Trabajo para listado'!$AB$151:$BA$151,0)),0)+IFERROR(INDEX('Hoja de Trabajo para listado'!$BC$155:$CB$1048576,MATCH($A498,'Hoja de Trabajo para listado'!$BC$155:$BC$1048576,0),MATCH((CUADRO!F$5&amp;$E498),'Hoja de Trabajo para listado'!$BC$151:$CB$151,0)),0)+IFERROR(INDEX('Hoja de Trabajo para listado'!$DE$153:$DG$274,MATCH($A498,'Hoja de Trabajo para listado'!$DE$153:$DE$1048576,0),MATCH((CUADRO!F$5&amp;$E498),'Hoja de Trabajo para listado'!$DE$151:$DG$151,0)),0)+IFERROR(INDEX('Hoja de Trabajo para listado'!$CD$155:$DC$1048576,MATCH($A498,'Hoja de Trabajo para listado'!$CD$155:$CD$1048576,0),MATCH((CUADRO!F$5&amp;$E498),'Hoja de Trabajo para listado'!$CD$151:$DC$151,0)),0)</f>
        <v>0</v>
      </c>
      <c r="G498" s="243">
        <f ca="1">+IFERROR(INDEX('Hoja de Trabajo para listado'!$A$155:$Z$1048576,MATCH($A498,'Hoja de Trabajo para listado'!$A$155:$A$1048576,0),MATCH((CUADRO!G$5&amp;$E498),'Hoja de Trabajo para listado'!$A$151:$Z$151,0)),0)+IFERROR(INDEX('Hoja de Trabajo para listado'!$AB$155:$BA$1048576,MATCH($A498,'Hoja de Trabajo para listado'!$AB$155:$AB$1048576,0),MATCH((CUADRO!G$5&amp;$E498),'Hoja de Trabajo para listado'!$AB$151:$BA$151,0)),0)+IFERROR(INDEX('Hoja de Trabajo para listado'!$BC$155:$CB$1048576,MATCH($A498,'Hoja de Trabajo para listado'!$BC$155:$BC$1048576,0),MATCH((CUADRO!G$5&amp;$E498),'Hoja de Trabajo para listado'!$BC$151:$CB$151,0)),0)+IFERROR(INDEX('Hoja de Trabajo para listado'!$DE$153:$DG$274,MATCH($A498,'Hoja de Trabajo para listado'!$DE$153:$DE$1048576,0),MATCH((CUADRO!G$5&amp;$E498),'Hoja de Trabajo para listado'!$DE$151:$DG$151,0)),0)+IFERROR(INDEX('Hoja de Trabajo para listado'!$CD$155:$DC$1048576,MATCH($A498,'Hoja de Trabajo para listado'!$CD$155:$CD$1048576,0),MATCH((CUADRO!G$5&amp;$E498),'Hoja de Trabajo para listado'!$CD$151:$DC$151,0)),0)</f>
        <v>0</v>
      </c>
      <c r="H498" s="243">
        <f ca="1">+IFERROR(INDEX('Hoja de Trabajo para listado'!$A$155:$Z$1048576,MATCH($A498,'Hoja de Trabajo para listado'!$A$155:$A$1048576,0),MATCH((CUADRO!H$5&amp;$E498),'Hoja de Trabajo para listado'!$A$151:$Z$151,0)),0)+IFERROR(INDEX('Hoja de Trabajo para listado'!$AB$155:$BA$1048576,MATCH($A498,'Hoja de Trabajo para listado'!$AB$155:$AB$1048576,0),MATCH((CUADRO!H$5&amp;$E498),'Hoja de Trabajo para listado'!$AB$151:$BA$151,0)),0)+IFERROR(INDEX('Hoja de Trabajo para listado'!$BC$155:$CB$1048576,MATCH($A498,'Hoja de Trabajo para listado'!$BC$155:$BC$1048576,0),MATCH((CUADRO!H$5&amp;$E498),'Hoja de Trabajo para listado'!$BC$151:$CB$151,0)),0)+IFERROR(INDEX('Hoja de Trabajo para listado'!$DE$153:$DG$274,MATCH($A498,'Hoja de Trabajo para listado'!$DE$153:$DE$1048576,0),MATCH((CUADRO!H$5&amp;$E498),'Hoja de Trabajo para listado'!$DE$151:$DG$151,0)),0)+IFERROR(INDEX('Hoja de Trabajo para listado'!$CD$155:$DC$1048576,MATCH($A498,'Hoja de Trabajo para listado'!$CD$155:$CD$1048576,0),MATCH((CUADRO!H$5&amp;$E498),'Hoja de Trabajo para listado'!$CD$151:$DC$151,0)),0)</f>
        <v>0</v>
      </c>
      <c r="I498" s="243">
        <f ca="1">+IFERROR(INDEX('Hoja de Trabajo para listado'!$A$155:$Z$1048576,MATCH($A498,'Hoja de Trabajo para listado'!$A$155:$A$1048576,0),MATCH((CUADRO!I$5&amp;$E498),'Hoja de Trabajo para listado'!$A$151:$Z$151,0)),0)+IFERROR(INDEX('Hoja de Trabajo para listado'!$AB$155:$BA$1048576,MATCH($A498,'Hoja de Trabajo para listado'!$AB$155:$AB$1048576,0),MATCH((CUADRO!I$5&amp;$E498),'Hoja de Trabajo para listado'!$AB$151:$BA$151,0)),0)+IFERROR(INDEX('Hoja de Trabajo para listado'!$BC$155:$CB$1048576,MATCH($A498,'Hoja de Trabajo para listado'!$BC$155:$BC$1048576,0),MATCH((CUADRO!I$5&amp;$E498),'Hoja de Trabajo para listado'!$BC$151:$CB$151,0)),0)+IFERROR(INDEX('Hoja de Trabajo para listado'!$DE$153:$DG$274,MATCH($A498,'Hoja de Trabajo para listado'!$DE$153:$DE$1048576,0),MATCH((CUADRO!I$5&amp;$E498),'Hoja de Trabajo para listado'!$DE$151:$DG$151,0)),0)+IFERROR(INDEX('Hoja de Trabajo para listado'!$CD$155:$DC$1048576,MATCH($A498,'Hoja de Trabajo para listado'!$CD$155:$CD$1048576,0),MATCH((CUADRO!I$5&amp;$E498),'Hoja de Trabajo para listado'!$CD$151:$DC$151,0)),0)</f>
        <v>0</v>
      </c>
      <c r="J498" s="243">
        <f ca="1">+IFERROR(INDEX('Hoja de Trabajo para listado'!$A$155:$Z$1048576,MATCH($A498,'Hoja de Trabajo para listado'!$A$155:$A$1048576,0),MATCH((CUADRO!J$5&amp;$E498),'Hoja de Trabajo para listado'!$A$151:$Z$151,0)),0)+IFERROR(INDEX('Hoja de Trabajo para listado'!$AB$155:$BA$1048576,MATCH($A498,'Hoja de Trabajo para listado'!$AB$155:$AB$1048576,0),MATCH((CUADRO!J$5&amp;$E498),'Hoja de Trabajo para listado'!$AB$151:$BA$151,0)),0)+IFERROR(INDEX('Hoja de Trabajo para listado'!$BC$155:$CB$1048576,MATCH($A498,'Hoja de Trabajo para listado'!$BC$155:$BC$1048576,0),MATCH((CUADRO!J$5&amp;$E498),'Hoja de Trabajo para listado'!$BC$151:$CB$151,0)),0)+IFERROR(INDEX('Hoja de Trabajo para listado'!$DE$153:$DG$274,MATCH($A498,'Hoja de Trabajo para listado'!$DE$153:$DE$1048576,0),MATCH((CUADRO!J$5&amp;$E498),'Hoja de Trabajo para listado'!$DE$151:$DG$151,0)),0)+IFERROR(INDEX('Hoja de Trabajo para listado'!$CD$155:$DC$1048576,MATCH($A498,'Hoja de Trabajo para listado'!$CD$155:$CD$1048576,0),MATCH((CUADRO!J$5&amp;$E498),'Hoja de Trabajo para listado'!$CD$151:$DC$151,0)),0)</f>
        <v>0</v>
      </c>
      <c r="K498" s="243">
        <f ca="1">+IFERROR(INDEX('Hoja de Trabajo para listado'!$A$155:$Z$1048576,MATCH($A498,'Hoja de Trabajo para listado'!$A$155:$A$1048576,0),MATCH((CUADRO!K$5&amp;$E498),'Hoja de Trabajo para listado'!$A$151:$Z$151,0)),0)+IFERROR(INDEX('Hoja de Trabajo para listado'!$AB$155:$BA$1048576,MATCH($A498,'Hoja de Trabajo para listado'!$AB$155:$AB$1048576,0),MATCH((CUADRO!K$5&amp;$E498),'Hoja de Trabajo para listado'!$AB$151:$BA$151,0)),0)+IFERROR(INDEX('Hoja de Trabajo para listado'!$BC$155:$CB$1048576,MATCH($A498,'Hoja de Trabajo para listado'!$BC$155:$BC$1048576,0),MATCH((CUADRO!K$5&amp;$E498),'Hoja de Trabajo para listado'!$BC$151:$CB$151,0)),0)+IFERROR(INDEX('Hoja de Trabajo para listado'!$DE$153:$DG$274,MATCH($A498,'Hoja de Trabajo para listado'!$DE$153:$DE$1048576,0),MATCH((CUADRO!K$5&amp;$E498),'Hoja de Trabajo para listado'!$DE$151:$DG$151,0)),0)+IFERROR(INDEX('Hoja de Trabajo para listado'!$CD$155:$DC$1048576,MATCH($A498,'Hoja de Trabajo para listado'!$CD$155:$CD$1048576,0),MATCH((CUADRO!K$5&amp;$E498),'Hoja de Trabajo para listado'!$CD$151:$DC$151,0)),0)</f>
        <v>0</v>
      </c>
      <c r="L498" s="243">
        <f ca="1">+IFERROR(INDEX('Hoja de Trabajo para listado'!$A$155:$Z$1048576,MATCH($A498,'Hoja de Trabajo para listado'!$A$155:$A$1048576,0),MATCH((CUADRO!L$5&amp;$E498),'Hoja de Trabajo para listado'!$A$151:$Z$151,0)),0)+IFERROR(INDEX('Hoja de Trabajo para listado'!$AB$155:$BA$1048576,MATCH($A498,'Hoja de Trabajo para listado'!$AB$155:$AB$1048576,0),MATCH((CUADRO!L$5&amp;$E498),'Hoja de Trabajo para listado'!$AB$151:$BA$151,0)),0)+IFERROR(INDEX('Hoja de Trabajo para listado'!$BC$155:$CB$1048576,MATCH($A498,'Hoja de Trabajo para listado'!$BC$155:$BC$1048576,0),MATCH((CUADRO!L$5&amp;$E498),'Hoja de Trabajo para listado'!$BC$151:$CB$151,0)),0)+IFERROR(INDEX('Hoja de Trabajo para listado'!$DE$153:$DG$274,MATCH($A498,'Hoja de Trabajo para listado'!$DE$153:$DE$1048576,0),MATCH((CUADRO!L$5&amp;$E498),'Hoja de Trabajo para listado'!$DE$151:$DG$151,0)),0)+IFERROR(INDEX('Hoja de Trabajo para listado'!$CD$155:$DC$1048576,MATCH($A498,'Hoja de Trabajo para listado'!$CD$155:$CD$1048576,0),MATCH((CUADRO!L$5&amp;$E498),'Hoja de Trabajo para listado'!$CD$151:$DC$151,0)),0)</f>
        <v>0</v>
      </c>
      <c r="M498" s="243">
        <f ca="1">+IFERROR(INDEX('Hoja de Trabajo para listado'!$A$155:$Z$1048576,MATCH($A498,'Hoja de Trabajo para listado'!$A$155:$A$1048576,0),MATCH((CUADRO!M$5&amp;$E498),'Hoja de Trabajo para listado'!$A$151:$Z$151,0)),0)+IFERROR(INDEX('Hoja de Trabajo para listado'!$AB$155:$BA$1048576,MATCH($A498,'Hoja de Trabajo para listado'!$AB$155:$AB$1048576,0),MATCH((CUADRO!M$5&amp;$E498),'Hoja de Trabajo para listado'!$AB$151:$BA$151,0)),0)+IFERROR(INDEX('Hoja de Trabajo para listado'!$BC$155:$CB$1048576,MATCH($A498,'Hoja de Trabajo para listado'!$BC$155:$BC$1048576,0),MATCH((CUADRO!M$5&amp;$E498),'Hoja de Trabajo para listado'!$BC$151:$CB$151,0)),0)+IFERROR(INDEX('Hoja de Trabajo para listado'!$DE$153:$DG$274,MATCH($A498,'Hoja de Trabajo para listado'!$DE$153:$DE$1048576,0),MATCH((CUADRO!M$5&amp;$E498),'Hoja de Trabajo para listado'!$DE$151:$DG$151,0)),0)+IFERROR(INDEX('Hoja de Trabajo para listado'!$CD$155:$DC$1048576,MATCH($A498,'Hoja de Trabajo para listado'!$CD$155:$CD$1048576,0),MATCH((CUADRO!M$5&amp;$E498),'Hoja de Trabajo para listado'!$CD$151:$DC$151,0)),0)</f>
        <v>0</v>
      </c>
      <c r="N498" s="243">
        <f ca="1">+IFERROR(INDEX('Hoja de Trabajo para listado'!$A$155:$Z$1048576,MATCH($A498,'Hoja de Trabajo para listado'!$A$155:$A$1048576,0),MATCH((CUADRO!N$5&amp;$E498),'Hoja de Trabajo para listado'!$A$151:$Z$151,0)),0)+IFERROR(INDEX('Hoja de Trabajo para listado'!$AB$155:$BA$1048576,MATCH($A498,'Hoja de Trabajo para listado'!$AB$155:$AB$1048576,0),MATCH((CUADRO!N$5&amp;$E498),'Hoja de Trabajo para listado'!$AB$151:$BA$151,0)),0)+IFERROR(INDEX('Hoja de Trabajo para listado'!$BC$155:$CB$1048576,MATCH($A498,'Hoja de Trabajo para listado'!$BC$155:$BC$1048576,0),MATCH((CUADRO!N$5&amp;$E498),'Hoja de Trabajo para listado'!$BC$151:$CB$151,0)),0)+IFERROR(INDEX('Hoja de Trabajo para listado'!$DE$153:$DG$274,MATCH($A498,'Hoja de Trabajo para listado'!$DE$153:$DE$1048576,0),MATCH((CUADRO!N$5&amp;$E498),'Hoja de Trabajo para listado'!$DE$151:$DG$151,0)),0)+IFERROR(INDEX('Hoja de Trabajo para listado'!$CD$155:$DC$1048576,MATCH($A498,'Hoja de Trabajo para listado'!$CD$155:$CD$1048576,0),MATCH((CUADRO!N$5&amp;$E498),'Hoja de Trabajo para listado'!$CD$151:$DC$151,0)),0)</f>
        <v>0</v>
      </c>
      <c r="O498" s="243">
        <f ca="1">+IFERROR(INDEX('Hoja de Trabajo para listado'!$A$155:$Z$1048576,MATCH($A498,'Hoja de Trabajo para listado'!$A$155:$A$1048576,0),MATCH((CUADRO!O$5&amp;$E498),'Hoja de Trabajo para listado'!$A$151:$Z$151,0)),0)+IFERROR(INDEX('Hoja de Trabajo para listado'!$AB$155:$BA$1048576,MATCH($A498,'Hoja de Trabajo para listado'!$AB$155:$AB$1048576,0),MATCH((CUADRO!O$5&amp;$E498),'Hoja de Trabajo para listado'!$AB$151:$BA$151,0)),0)+IFERROR(INDEX('Hoja de Trabajo para listado'!$BC$155:$CB$1048576,MATCH($A498,'Hoja de Trabajo para listado'!$BC$155:$BC$1048576,0),MATCH((CUADRO!O$5&amp;$E498),'Hoja de Trabajo para listado'!$BC$151:$CB$151,0)),0)+IFERROR(INDEX('Hoja de Trabajo para listado'!$DE$153:$DG$274,MATCH($A498,'Hoja de Trabajo para listado'!$DE$153:$DE$1048576,0),MATCH((CUADRO!O$5&amp;$E498),'Hoja de Trabajo para listado'!$DE$151:$DG$151,0)),0)+IFERROR(INDEX('Hoja de Trabajo para listado'!$CD$155:$DC$1048576,MATCH($A498,'Hoja de Trabajo para listado'!$CD$155:$CD$1048576,0),MATCH((CUADRO!O$5&amp;$E498),'Hoja de Trabajo para listado'!$CD$151:$DC$151,0)),0)</f>
        <v>0</v>
      </c>
      <c r="P498" s="243">
        <f ca="1">+IFERROR(INDEX('Hoja de Trabajo para listado'!$A$155:$Z$1048576,MATCH($A498,'Hoja de Trabajo para listado'!$A$155:$A$1048576,0),MATCH((CUADRO!P$5&amp;$E498),'Hoja de Trabajo para listado'!$A$151:$Z$151,0)),0)+IFERROR(INDEX('Hoja de Trabajo para listado'!$AB$155:$BA$1048576,MATCH($A498,'Hoja de Trabajo para listado'!$AB$155:$AB$1048576,0),MATCH((CUADRO!P$5&amp;$E498),'Hoja de Trabajo para listado'!$AB$151:$BA$151,0)),0)+IFERROR(INDEX('Hoja de Trabajo para listado'!$BC$155:$CB$1048576,MATCH($A498,'Hoja de Trabajo para listado'!$BC$155:$BC$1048576,0),MATCH((CUADRO!P$5&amp;$E498),'Hoja de Trabajo para listado'!$BC$151:$CB$151,0)),0)+IFERROR(INDEX('Hoja de Trabajo para listado'!$DE$153:$DG$274,MATCH($A498,'Hoja de Trabajo para listado'!$DE$153:$DE$1048576,0),MATCH((CUADRO!P$5&amp;$E498),'Hoja de Trabajo para listado'!$DE$151:$DG$151,0)),0)+IFERROR(INDEX('Hoja de Trabajo para listado'!$CD$155:$DC$1048576,MATCH($A498,'Hoja de Trabajo para listado'!$CD$155:$CD$1048576,0),MATCH((CUADRO!P$5&amp;$E498),'Hoja de Trabajo para listado'!$CD$151:$DC$151,0)),0)</f>
        <v>0</v>
      </c>
      <c r="Q498" s="243">
        <f ca="1">+IFERROR(INDEX('Hoja de Trabajo para listado'!$A$155:$Z$1048576,MATCH($A498,'Hoja de Trabajo para listado'!$A$155:$A$1048576,0),MATCH((CUADRO!Q$5&amp;$E498),'Hoja de Trabajo para listado'!$A$151:$Z$151,0)),0)+IFERROR(INDEX('Hoja de Trabajo para listado'!$AB$155:$BA$1048576,MATCH($A498,'Hoja de Trabajo para listado'!$AB$155:$AB$1048576,0),MATCH((CUADRO!Q$5&amp;$E498),'Hoja de Trabajo para listado'!$AB$151:$BA$151,0)),0)+IFERROR(INDEX('Hoja de Trabajo para listado'!$BC$155:$CB$1048576,MATCH($A498,'Hoja de Trabajo para listado'!$BC$155:$BC$1048576,0),MATCH((CUADRO!Q$5&amp;$E498),'Hoja de Trabajo para listado'!$BC$151:$CB$151,0)),0)+IFERROR(INDEX('Hoja de Trabajo para listado'!$DE$153:$DG$274,MATCH($A498,'Hoja de Trabajo para listado'!$DE$153:$DE$1048576,0),MATCH((CUADRO!Q$5&amp;$E498),'Hoja de Trabajo para listado'!$DE$151:$DG$151,0)),0)+IFERROR(INDEX('Hoja de Trabajo para listado'!$CD$155:$DC$1048576,MATCH($A498,'Hoja de Trabajo para listado'!$CD$155:$CD$1048576,0),MATCH((CUADRO!Q$5&amp;$E498),'Hoja de Trabajo para listado'!$CD$151:$DC$151,0)),0)</f>
        <v>0</v>
      </c>
      <c r="R498" s="243">
        <f t="shared" ca="1" si="17"/>
        <v>0</v>
      </c>
      <c r="S498" s="249"/>
      <c r="T498" s="243">
        <f ca="1">+T499</f>
        <v>0</v>
      </c>
      <c r="U498" s="242">
        <f t="shared" si="18"/>
        <v>1</v>
      </c>
      <c r="V498" s="333" t="str">
        <f>+VLOOKUP(A498,bd_lista!$A$3:$E$590,5,FALSE)</f>
        <v>Gobiernos Autonomos Municipales</v>
      </c>
      <c r="W498" s="391" t="str">
        <f>+V498</f>
        <v>Gobiernos Autonomos Municipales</v>
      </c>
      <c r="X498" s="242">
        <f>+VLOOKUP(A498,[4]Sheet1!$A$13:$D$744,4,FALSE)</f>
        <v>0</v>
      </c>
      <c r="Y498" s="242" t="e">
        <f>+VLOOKUP(X498,bd_lista!$A$3:$C$590,3,FALSE)</f>
        <v>#N/A</v>
      </c>
      <c r="Z498" s="294">
        <f>+X498</f>
        <v>0</v>
      </c>
      <c r="AA498" s="295" t="e">
        <f>+Y498</f>
        <v>#N/A</v>
      </c>
    </row>
    <row r="499" spans="1:27" customFormat="1" ht="15" hidden="1" customHeight="1">
      <c r="A499" s="32">
        <v>1202</v>
      </c>
      <c r="B499" s="388"/>
      <c r="C499" s="247" t="str">
        <f>+VLOOKUP(A499,bd_lista!$A$3:$C$590,3,FALSE)</f>
        <v>Gobierno Autónomo Municipal de Palca</v>
      </c>
      <c r="D499" s="390"/>
      <c r="E499" s="244" t="s">
        <v>1305</v>
      </c>
      <c r="F499" s="243">
        <f ca="1">+IFERROR(INDEX('Hoja de Trabajo para listado'!$A$155:$Z$1048576,MATCH($A499,'Hoja de Trabajo para listado'!$A$155:$A$1048576,0),MATCH((CUADRO!F$5&amp;$E499),'Hoja de Trabajo para listado'!$A$151:$Z$151,0)),0)+IFERROR(INDEX('Hoja de Trabajo para listado'!$AB$155:$BA$1048576,MATCH($A499,'Hoja de Trabajo para listado'!$AB$155:$AB$1048576,0),MATCH((CUADRO!F$5&amp;$E499),'Hoja de Trabajo para listado'!$AB$151:$BA$151,0)),0)+IFERROR(INDEX('Hoja de Trabajo para listado'!$BC$155:$CB$1048576,MATCH($A499,'Hoja de Trabajo para listado'!$BC$155:$BC$1048576,0),MATCH((CUADRO!F$5&amp;$E499),'Hoja de Trabajo para listado'!$BC$151:$CB$151,0)),0)+IFERROR(INDEX('Hoja de Trabajo para listado'!$DE$153:$DG$274,MATCH($A499,'Hoja de Trabajo para listado'!$DE$153:$DE$1048576,0),MATCH((CUADRO!F$5&amp;$E499),'Hoja de Trabajo para listado'!$DE$151:$DG$151,0)),0)+IFERROR(INDEX('Hoja de Trabajo para listado'!$CD$155:$DC$1048576,MATCH($A499,'Hoja de Trabajo para listado'!$CD$155:$CD$1048576,0),MATCH((CUADRO!F$5&amp;$E499),'Hoja de Trabajo para listado'!$CD$151:$DC$151,0)),0)</f>
        <v>0</v>
      </c>
      <c r="G499" s="243">
        <f ca="1">+IFERROR(INDEX('Hoja de Trabajo para listado'!$A$155:$Z$1048576,MATCH($A499,'Hoja de Trabajo para listado'!$A$155:$A$1048576,0),MATCH((CUADRO!G$5&amp;$E499),'Hoja de Trabajo para listado'!$A$151:$Z$151,0)),0)+IFERROR(INDEX('Hoja de Trabajo para listado'!$AB$155:$BA$1048576,MATCH($A499,'Hoja de Trabajo para listado'!$AB$155:$AB$1048576,0),MATCH((CUADRO!G$5&amp;$E499),'Hoja de Trabajo para listado'!$AB$151:$BA$151,0)),0)+IFERROR(INDEX('Hoja de Trabajo para listado'!$BC$155:$CB$1048576,MATCH($A499,'Hoja de Trabajo para listado'!$BC$155:$BC$1048576,0),MATCH((CUADRO!G$5&amp;$E499),'Hoja de Trabajo para listado'!$BC$151:$CB$151,0)),0)+IFERROR(INDEX('Hoja de Trabajo para listado'!$DE$153:$DG$274,MATCH($A499,'Hoja de Trabajo para listado'!$DE$153:$DE$1048576,0),MATCH((CUADRO!G$5&amp;$E499),'Hoja de Trabajo para listado'!$DE$151:$DG$151,0)),0)+IFERROR(INDEX('Hoja de Trabajo para listado'!$CD$155:$DC$1048576,MATCH($A499,'Hoja de Trabajo para listado'!$CD$155:$CD$1048576,0),MATCH((CUADRO!G$5&amp;$E499),'Hoja de Trabajo para listado'!$CD$151:$DC$151,0)),0)</f>
        <v>0</v>
      </c>
      <c r="H499" s="243">
        <f ca="1">+IFERROR(INDEX('Hoja de Trabajo para listado'!$A$155:$Z$1048576,MATCH($A499,'Hoja de Trabajo para listado'!$A$155:$A$1048576,0),MATCH((CUADRO!H$5&amp;$E499),'Hoja de Trabajo para listado'!$A$151:$Z$151,0)),0)+IFERROR(INDEX('Hoja de Trabajo para listado'!$AB$155:$BA$1048576,MATCH($A499,'Hoja de Trabajo para listado'!$AB$155:$AB$1048576,0),MATCH((CUADRO!H$5&amp;$E499),'Hoja de Trabajo para listado'!$AB$151:$BA$151,0)),0)+IFERROR(INDEX('Hoja de Trabajo para listado'!$BC$155:$CB$1048576,MATCH($A499,'Hoja de Trabajo para listado'!$BC$155:$BC$1048576,0),MATCH((CUADRO!H$5&amp;$E499),'Hoja de Trabajo para listado'!$BC$151:$CB$151,0)),0)+IFERROR(INDEX('Hoja de Trabajo para listado'!$DE$153:$DG$274,MATCH($A499,'Hoja de Trabajo para listado'!$DE$153:$DE$1048576,0),MATCH((CUADRO!H$5&amp;$E499),'Hoja de Trabajo para listado'!$DE$151:$DG$151,0)),0)+IFERROR(INDEX('Hoja de Trabajo para listado'!$CD$155:$DC$1048576,MATCH($A499,'Hoja de Trabajo para listado'!$CD$155:$CD$1048576,0),MATCH((CUADRO!H$5&amp;$E499),'Hoja de Trabajo para listado'!$CD$151:$DC$151,0)),0)</f>
        <v>0</v>
      </c>
      <c r="I499" s="243">
        <f ca="1">+IFERROR(INDEX('Hoja de Trabajo para listado'!$A$155:$Z$1048576,MATCH($A499,'Hoja de Trabajo para listado'!$A$155:$A$1048576,0),MATCH((CUADRO!I$5&amp;$E499),'Hoja de Trabajo para listado'!$A$151:$Z$151,0)),0)+IFERROR(INDEX('Hoja de Trabajo para listado'!$AB$155:$BA$1048576,MATCH($A499,'Hoja de Trabajo para listado'!$AB$155:$AB$1048576,0),MATCH((CUADRO!I$5&amp;$E499),'Hoja de Trabajo para listado'!$AB$151:$BA$151,0)),0)+IFERROR(INDEX('Hoja de Trabajo para listado'!$BC$155:$CB$1048576,MATCH($A499,'Hoja de Trabajo para listado'!$BC$155:$BC$1048576,0),MATCH((CUADRO!I$5&amp;$E499),'Hoja de Trabajo para listado'!$BC$151:$CB$151,0)),0)+IFERROR(INDEX('Hoja de Trabajo para listado'!$DE$153:$DG$274,MATCH($A499,'Hoja de Trabajo para listado'!$DE$153:$DE$1048576,0),MATCH((CUADRO!I$5&amp;$E499),'Hoja de Trabajo para listado'!$DE$151:$DG$151,0)),0)+IFERROR(INDEX('Hoja de Trabajo para listado'!$CD$155:$DC$1048576,MATCH($A499,'Hoja de Trabajo para listado'!$CD$155:$CD$1048576,0),MATCH((CUADRO!I$5&amp;$E499),'Hoja de Trabajo para listado'!$CD$151:$DC$151,0)),0)</f>
        <v>0</v>
      </c>
      <c r="J499" s="243">
        <f ca="1">+IFERROR(INDEX('Hoja de Trabajo para listado'!$A$155:$Z$1048576,MATCH($A499,'Hoja de Trabajo para listado'!$A$155:$A$1048576,0),MATCH((CUADRO!J$5&amp;$E499),'Hoja de Trabajo para listado'!$A$151:$Z$151,0)),0)+IFERROR(INDEX('Hoja de Trabajo para listado'!$AB$155:$BA$1048576,MATCH($A499,'Hoja de Trabajo para listado'!$AB$155:$AB$1048576,0),MATCH((CUADRO!J$5&amp;$E499),'Hoja de Trabajo para listado'!$AB$151:$BA$151,0)),0)+IFERROR(INDEX('Hoja de Trabajo para listado'!$BC$155:$CB$1048576,MATCH($A499,'Hoja de Trabajo para listado'!$BC$155:$BC$1048576,0),MATCH((CUADRO!J$5&amp;$E499),'Hoja de Trabajo para listado'!$BC$151:$CB$151,0)),0)+IFERROR(INDEX('Hoja de Trabajo para listado'!$DE$153:$DG$274,MATCH($A499,'Hoja de Trabajo para listado'!$DE$153:$DE$1048576,0),MATCH((CUADRO!J$5&amp;$E499),'Hoja de Trabajo para listado'!$DE$151:$DG$151,0)),0)+IFERROR(INDEX('Hoja de Trabajo para listado'!$CD$155:$DC$1048576,MATCH($A499,'Hoja de Trabajo para listado'!$CD$155:$CD$1048576,0),MATCH((CUADRO!J$5&amp;$E499),'Hoja de Trabajo para listado'!$CD$151:$DC$151,0)),0)</f>
        <v>0</v>
      </c>
      <c r="K499" s="243">
        <f ca="1">+IFERROR(INDEX('Hoja de Trabajo para listado'!$A$155:$Z$1048576,MATCH($A499,'Hoja de Trabajo para listado'!$A$155:$A$1048576,0),MATCH((CUADRO!K$5&amp;$E499),'Hoja de Trabajo para listado'!$A$151:$Z$151,0)),0)+IFERROR(INDEX('Hoja de Trabajo para listado'!$AB$155:$BA$1048576,MATCH($A499,'Hoja de Trabajo para listado'!$AB$155:$AB$1048576,0),MATCH((CUADRO!K$5&amp;$E499),'Hoja de Trabajo para listado'!$AB$151:$BA$151,0)),0)+IFERROR(INDEX('Hoja de Trabajo para listado'!$BC$155:$CB$1048576,MATCH($A499,'Hoja de Trabajo para listado'!$BC$155:$BC$1048576,0),MATCH((CUADRO!K$5&amp;$E499),'Hoja de Trabajo para listado'!$BC$151:$CB$151,0)),0)+IFERROR(INDEX('Hoja de Trabajo para listado'!$DE$153:$DG$274,MATCH($A499,'Hoja de Trabajo para listado'!$DE$153:$DE$1048576,0),MATCH((CUADRO!K$5&amp;$E499),'Hoja de Trabajo para listado'!$DE$151:$DG$151,0)),0)+IFERROR(INDEX('Hoja de Trabajo para listado'!$CD$155:$DC$1048576,MATCH($A499,'Hoja de Trabajo para listado'!$CD$155:$CD$1048576,0),MATCH((CUADRO!K$5&amp;$E499),'Hoja de Trabajo para listado'!$CD$151:$DC$151,0)),0)</f>
        <v>0</v>
      </c>
      <c r="L499" s="243">
        <f ca="1">+IFERROR(INDEX('Hoja de Trabajo para listado'!$A$155:$Z$1048576,MATCH($A499,'Hoja de Trabajo para listado'!$A$155:$A$1048576,0),MATCH((CUADRO!L$5&amp;$E499),'Hoja de Trabajo para listado'!$A$151:$Z$151,0)),0)+IFERROR(INDEX('Hoja de Trabajo para listado'!$AB$155:$BA$1048576,MATCH($A499,'Hoja de Trabajo para listado'!$AB$155:$AB$1048576,0),MATCH((CUADRO!L$5&amp;$E499),'Hoja de Trabajo para listado'!$AB$151:$BA$151,0)),0)+IFERROR(INDEX('Hoja de Trabajo para listado'!$BC$155:$CB$1048576,MATCH($A499,'Hoja de Trabajo para listado'!$BC$155:$BC$1048576,0),MATCH((CUADRO!L$5&amp;$E499),'Hoja de Trabajo para listado'!$BC$151:$CB$151,0)),0)+IFERROR(INDEX('Hoja de Trabajo para listado'!$DE$153:$DG$274,MATCH($A499,'Hoja de Trabajo para listado'!$DE$153:$DE$1048576,0),MATCH((CUADRO!L$5&amp;$E499),'Hoja de Trabajo para listado'!$DE$151:$DG$151,0)),0)+IFERROR(INDEX('Hoja de Trabajo para listado'!$CD$155:$DC$1048576,MATCH($A499,'Hoja de Trabajo para listado'!$CD$155:$CD$1048576,0),MATCH((CUADRO!L$5&amp;$E499),'Hoja de Trabajo para listado'!$CD$151:$DC$151,0)),0)</f>
        <v>0</v>
      </c>
      <c r="M499" s="243">
        <f ca="1">+IFERROR(INDEX('Hoja de Trabajo para listado'!$A$155:$Z$1048576,MATCH($A499,'Hoja de Trabajo para listado'!$A$155:$A$1048576,0),MATCH((CUADRO!M$5&amp;$E499),'Hoja de Trabajo para listado'!$A$151:$Z$151,0)),0)+IFERROR(INDEX('Hoja de Trabajo para listado'!$AB$155:$BA$1048576,MATCH($A499,'Hoja de Trabajo para listado'!$AB$155:$AB$1048576,0),MATCH((CUADRO!M$5&amp;$E499),'Hoja de Trabajo para listado'!$AB$151:$BA$151,0)),0)+IFERROR(INDEX('Hoja de Trabajo para listado'!$BC$155:$CB$1048576,MATCH($A499,'Hoja de Trabajo para listado'!$BC$155:$BC$1048576,0),MATCH((CUADRO!M$5&amp;$E499),'Hoja de Trabajo para listado'!$BC$151:$CB$151,0)),0)+IFERROR(INDEX('Hoja de Trabajo para listado'!$DE$153:$DG$274,MATCH($A499,'Hoja de Trabajo para listado'!$DE$153:$DE$1048576,0),MATCH((CUADRO!M$5&amp;$E499),'Hoja de Trabajo para listado'!$DE$151:$DG$151,0)),0)+IFERROR(INDEX('Hoja de Trabajo para listado'!$CD$155:$DC$1048576,MATCH($A499,'Hoja de Trabajo para listado'!$CD$155:$CD$1048576,0),MATCH((CUADRO!M$5&amp;$E499),'Hoja de Trabajo para listado'!$CD$151:$DC$151,0)),0)</f>
        <v>0</v>
      </c>
      <c r="N499" s="243">
        <f ca="1">+IFERROR(INDEX('Hoja de Trabajo para listado'!$A$155:$Z$1048576,MATCH($A499,'Hoja de Trabajo para listado'!$A$155:$A$1048576,0),MATCH((CUADRO!N$5&amp;$E499),'Hoja de Trabajo para listado'!$A$151:$Z$151,0)),0)+IFERROR(INDEX('Hoja de Trabajo para listado'!$AB$155:$BA$1048576,MATCH($A499,'Hoja de Trabajo para listado'!$AB$155:$AB$1048576,0),MATCH((CUADRO!N$5&amp;$E499),'Hoja de Trabajo para listado'!$AB$151:$BA$151,0)),0)+IFERROR(INDEX('Hoja de Trabajo para listado'!$BC$155:$CB$1048576,MATCH($A499,'Hoja de Trabajo para listado'!$BC$155:$BC$1048576,0),MATCH((CUADRO!N$5&amp;$E499),'Hoja de Trabajo para listado'!$BC$151:$CB$151,0)),0)+IFERROR(INDEX('Hoja de Trabajo para listado'!$DE$153:$DG$274,MATCH($A499,'Hoja de Trabajo para listado'!$DE$153:$DE$1048576,0),MATCH((CUADRO!N$5&amp;$E499),'Hoja de Trabajo para listado'!$DE$151:$DG$151,0)),0)+IFERROR(INDEX('Hoja de Trabajo para listado'!$CD$155:$DC$1048576,MATCH($A499,'Hoja de Trabajo para listado'!$CD$155:$CD$1048576,0),MATCH((CUADRO!N$5&amp;$E499),'Hoja de Trabajo para listado'!$CD$151:$DC$151,0)),0)</f>
        <v>0</v>
      </c>
      <c r="O499" s="243">
        <f ca="1">+IFERROR(INDEX('Hoja de Trabajo para listado'!$A$155:$Z$1048576,MATCH($A499,'Hoja de Trabajo para listado'!$A$155:$A$1048576,0),MATCH((CUADRO!O$5&amp;$E499),'Hoja de Trabajo para listado'!$A$151:$Z$151,0)),0)+IFERROR(INDEX('Hoja de Trabajo para listado'!$AB$155:$BA$1048576,MATCH($A499,'Hoja de Trabajo para listado'!$AB$155:$AB$1048576,0),MATCH((CUADRO!O$5&amp;$E499),'Hoja de Trabajo para listado'!$AB$151:$BA$151,0)),0)+IFERROR(INDEX('Hoja de Trabajo para listado'!$BC$155:$CB$1048576,MATCH($A499,'Hoja de Trabajo para listado'!$BC$155:$BC$1048576,0),MATCH((CUADRO!O$5&amp;$E499),'Hoja de Trabajo para listado'!$BC$151:$CB$151,0)),0)+IFERROR(INDEX('Hoja de Trabajo para listado'!$DE$153:$DG$274,MATCH($A499,'Hoja de Trabajo para listado'!$DE$153:$DE$1048576,0),MATCH((CUADRO!O$5&amp;$E499),'Hoja de Trabajo para listado'!$DE$151:$DG$151,0)),0)+IFERROR(INDEX('Hoja de Trabajo para listado'!$CD$155:$DC$1048576,MATCH($A499,'Hoja de Trabajo para listado'!$CD$155:$CD$1048576,0),MATCH((CUADRO!O$5&amp;$E499),'Hoja de Trabajo para listado'!$CD$151:$DC$151,0)),0)</f>
        <v>0</v>
      </c>
      <c r="P499" s="243">
        <f ca="1">+IFERROR(INDEX('Hoja de Trabajo para listado'!$A$155:$Z$1048576,MATCH($A499,'Hoja de Trabajo para listado'!$A$155:$A$1048576,0),MATCH((CUADRO!P$5&amp;$E499),'Hoja de Trabajo para listado'!$A$151:$Z$151,0)),0)+IFERROR(INDEX('Hoja de Trabajo para listado'!$AB$155:$BA$1048576,MATCH($A499,'Hoja de Trabajo para listado'!$AB$155:$AB$1048576,0),MATCH((CUADRO!P$5&amp;$E499),'Hoja de Trabajo para listado'!$AB$151:$BA$151,0)),0)+IFERROR(INDEX('Hoja de Trabajo para listado'!$BC$155:$CB$1048576,MATCH($A499,'Hoja de Trabajo para listado'!$BC$155:$BC$1048576,0),MATCH((CUADRO!P$5&amp;$E499),'Hoja de Trabajo para listado'!$BC$151:$CB$151,0)),0)+IFERROR(INDEX('Hoja de Trabajo para listado'!$DE$153:$DG$274,MATCH($A499,'Hoja de Trabajo para listado'!$DE$153:$DE$1048576,0),MATCH((CUADRO!P$5&amp;$E499),'Hoja de Trabajo para listado'!$DE$151:$DG$151,0)),0)+IFERROR(INDEX('Hoja de Trabajo para listado'!$CD$155:$DC$1048576,MATCH($A499,'Hoja de Trabajo para listado'!$CD$155:$CD$1048576,0),MATCH((CUADRO!P$5&amp;$E499),'Hoja de Trabajo para listado'!$CD$151:$DC$151,0)),0)</f>
        <v>0</v>
      </c>
      <c r="Q499" s="243">
        <f ca="1">+IFERROR(INDEX('Hoja de Trabajo para listado'!$A$155:$Z$1048576,MATCH($A499,'Hoja de Trabajo para listado'!$A$155:$A$1048576,0),MATCH((CUADRO!Q$5&amp;$E499),'Hoja de Trabajo para listado'!$A$151:$Z$151,0)),0)+IFERROR(INDEX('Hoja de Trabajo para listado'!$AB$155:$BA$1048576,MATCH($A499,'Hoja de Trabajo para listado'!$AB$155:$AB$1048576,0),MATCH((CUADRO!Q$5&amp;$E499),'Hoja de Trabajo para listado'!$AB$151:$BA$151,0)),0)+IFERROR(INDEX('Hoja de Trabajo para listado'!$BC$155:$CB$1048576,MATCH($A499,'Hoja de Trabajo para listado'!$BC$155:$BC$1048576,0),MATCH((CUADRO!Q$5&amp;$E499),'Hoja de Trabajo para listado'!$BC$151:$CB$151,0)),0)+IFERROR(INDEX('Hoja de Trabajo para listado'!$DE$153:$DG$274,MATCH($A499,'Hoja de Trabajo para listado'!$DE$153:$DE$1048576,0),MATCH((CUADRO!Q$5&amp;$E499),'Hoja de Trabajo para listado'!$DE$151:$DG$151,0)),0)+IFERROR(INDEX('Hoja de Trabajo para listado'!$CD$155:$DC$1048576,MATCH($A499,'Hoja de Trabajo para listado'!$CD$155:$CD$1048576,0),MATCH((CUADRO!Q$5&amp;$E499),'Hoja de Trabajo para listado'!$CD$151:$DC$151,0)),0)</f>
        <v>0</v>
      </c>
      <c r="R499" s="243">
        <f t="shared" ca="1" si="17"/>
        <v>0</v>
      </c>
      <c r="S499" s="249">
        <f ca="1">+R498+R499</f>
        <v>0</v>
      </c>
      <c r="T499" s="243">
        <f ca="1">+S499</f>
        <v>0</v>
      </c>
      <c r="U499" s="242">
        <f t="shared" si="18"/>
        <v>2</v>
      </c>
      <c r="V499" s="333" t="str">
        <f>+VLOOKUP(A499,bd_lista!$A$3:$E$590,5,FALSE)</f>
        <v>Gobiernos Autonomos Municipales</v>
      </c>
      <c r="W499" s="392"/>
      <c r="X499" s="242">
        <f>+VLOOKUP(A499,[4]Sheet1!$A$13:$D$744,4,FALSE)</f>
        <v>0</v>
      </c>
      <c r="Y499" s="242" t="e">
        <f>+VLOOKUP(X499,bd_lista!$A$3:$C$590,3,FALSE)</f>
        <v>#N/A</v>
      </c>
      <c r="Z499" s="292"/>
      <c r="AA499" s="293"/>
    </row>
    <row r="500" spans="1:27" customFormat="1" ht="15" hidden="1" customHeight="1">
      <c r="A500" s="32">
        <v>1203</v>
      </c>
      <c r="B500" s="387">
        <f>+A500</f>
        <v>1203</v>
      </c>
      <c r="C500" s="247" t="str">
        <f>+VLOOKUP(A500,bd_lista!$A$3:$C$590,3,FALSE)</f>
        <v>Gobierno Autónomo Municipal de Mecapaca</v>
      </c>
      <c r="D500" s="389" t="str">
        <f>+C500</f>
        <v>Gobierno Autónomo Municipal de Mecapaca</v>
      </c>
      <c r="E500" s="242" t="s">
        <v>1304</v>
      </c>
      <c r="F500" s="243">
        <f ca="1">+IFERROR(INDEX('Hoja de Trabajo para listado'!$A$155:$Z$1048576,MATCH($A500,'Hoja de Trabajo para listado'!$A$155:$A$1048576,0),MATCH((CUADRO!F$5&amp;$E500),'Hoja de Trabajo para listado'!$A$151:$Z$151,0)),0)+IFERROR(INDEX('Hoja de Trabajo para listado'!$AB$155:$BA$1048576,MATCH($A500,'Hoja de Trabajo para listado'!$AB$155:$AB$1048576,0),MATCH((CUADRO!F$5&amp;$E500),'Hoja de Trabajo para listado'!$AB$151:$BA$151,0)),0)+IFERROR(INDEX('Hoja de Trabajo para listado'!$BC$155:$CB$1048576,MATCH($A500,'Hoja de Trabajo para listado'!$BC$155:$BC$1048576,0),MATCH((CUADRO!F$5&amp;$E500),'Hoja de Trabajo para listado'!$BC$151:$CB$151,0)),0)+IFERROR(INDEX('Hoja de Trabajo para listado'!$DE$153:$DG$274,MATCH($A500,'Hoja de Trabajo para listado'!$DE$153:$DE$1048576,0),MATCH((CUADRO!F$5&amp;$E500),'Hoja de Trabajo para listado'!$DE$151:$DG$151,0)),0)+IFERROR(INDEX('Hoja de Trabajo para listado'!$CD$155:$DC$1048576,MATCH($A500,'Hoja de Trabajo para listado'!$CD$155:$CD$1048576,0),MATCH((CUADRO!F$5&amp;$E500),'Hoja de Trabajo para listado'!$CD$151:$DC$151,0)),0)</f>
        <v>0</v>
      </c>
      <c r="G500" s="243">
        <f ca="1">+IFERROR(INDEX('Hoja de Trabajo para listado'!$A$155:$Z$1048576,MATCH($A500,'Hoja de Trabajo para listado'!$A$155:$A$1048576,0),MATCH((CUADRO!G$5&amp;$E500),'Hoja de Trabajo para listado'!$A$151:$Z$151,0)),0)+IFERROR(INDEX('Hoja de Trabajo para listado'!$AB$155:$BA$1048576,MATCH($A500,'Hoja de Trabajo para listado'!$AB$155:$AB$1048576,0),MATCH((CUADRO!G$5&amp;$E500),'Hoja de Trabajo para listado'!$AB$151:$BA$151,0)),0)+IFERROR(INDEX('Hoja de Trabajo para listado'!$BC$155:$CB$1048576,MATCH($A500,'Hoja de Trabajo para listado'!$BC$155:$BC$1048576,0),MATCH((CUADRO!G$5&amp;$E500),'Hoja de Trabajo para listado'!$BC$151:$CB$151,0)),0)+IFERROR(INDEX('Hoja de Trabajo para listado'!$DE$153:$DG$274,MATCH($A500,'Hoja de Trabajo para listado'!$DE$153:$DE$1048576,0),MATCH((CUADRO!G$5&amp;$E500),'Hoja de Trabajo para listado'!$DE$151:$DG$151,0)),0)+IFERROR(INDEX('Hoja de Trabajo para listado'!$CD$155:$DC$1048576,MATCH($A500,'Hoja de Trabajo para listado'!$CD$155:$CD$1048576,0),MATCH((CUADRO!G$5&amp;$E500),'Hoja de Trabajo para listado'!$CD$151:$DC$151,0)),0)</f>
        <v>0</v>
      </c>
      <c r="H500" s="243">
        <f ca="1">+IFERROR(INDEX('Hoja de Trabajo para listado'!$A$155:$Z$1048576,MATCH($A500,'Hoja de Trabajo para listado'!$A$155:$A$1048576,0),MATCH((CUADRO!H$5&amp;$E500),'Hoja de Trabajo para listado'!$A$151:$Z$151,0)),0)+IFERROR(INDEX('Hoja de Trabajo para listado'!$AB$155:$BA$1048576,MATCH($A500,'Hoja de Trabajo para listado'!$AB$155:$AB$1048576,0),MATCH((CUADRO!H$5&amp;$E500),'Hoja de Trabajo para listado'!$AB$151:$BA$151,0)),0)+IFERROR(INDEX('Hoja de Trabajo para listado'!$BC$155:$CB$1048576,MATCH($A500,'Hoja de Trabajo para listado'!$BC$155:$BC$1048576,0),MATCH((CUADRO!H$5&amp;$E500),'Hoja de Trabajo para listado'!$BC$151:$CB$151,0)),0)+IFERROR(INDEX('Hoja de Trabajo para listado'!$DE$153:$DG$274,MATCH($A500,'Hoja de Trabajo para listado'!$DE$153:$DE$1048576,0),MATCH((CUADRO!H$5&amp;$E500),'Hoja de Trabajo para listado'!$DE$151:$DG$151,0)),0)+IFERROR(INDEX('Hoja de Trabajo para listado'!$CD$155:$DC$1048576,MATCH($A500,'Hoja de Trabajo para listado'!$CD$155:$CD$1048576,0),MATCH((CUADRO!H$5&amp;$E500),'Hoja de Trabajo para listado'!$CD$151:$DC$151,0)),0)</f>
        <v>0</v>
      </c>
      <c r="I500" s="243">
        <f ca="1">+IFERROR(INDEX('Hoja de Trabajo para listado'!$A$155:$Z$1048576,MATCH($A500,'Hoja de Trabajo para listado'!$A$155:$A$1048576,0),MATCH((CUADRO!I$5&amp;$E500),'Hoja de Trabajo para listado'!$A$151:$Z$151,0)),0)+IFERROR(INDEX('Hoja de Trabajo para listado'!$AB$155:$BA$1048576,MATCH($A500,'Hoja de Trabajo para listado'!$AB$155:$AB$1048576,0),MATCH((CUADRO!I$5&amp;$E500),'Hoja de Trabajo para listado'!$AB$151:$BA$151,0)),0)+IFERROR(INDEX('Hoja de Trabajo para listado'!$BC$155:$CB$1048576,MATCH($A500,'Hoja de Trabajo para listado'!$BC$155:$BC$1048576,0),MATCH((CUADRO!I$5&amp;$E500),'Hoja de Trabajo para listado'!$BC$151:$CB$151,0)),0)+IFERROR(INDEX('Hoja de Trabajo para listado'!$DE$153:$DG$274,MATCH($A500,'Hoja de Trabajo para listado'!$DE$153:$DE$1048576,0),MATCH((CUADRO!I$5&amp;$E500),'Hoja de Trabajo para listado'!$DE$151:$DG$151,0)),0)+IFERROR(INDEX('Hoja de Trabajo para listado'!$CD$155:$DC$1048576,MATCH($A500,'Hoja de Trabajo para listado'!$CD$155:$CD$1048576,0),MATCH((CUADRO!I$5&amp;$E500),'Hoja de Trabajo para listado'!$CD$151:$DC$151,0)),0)</f>
        <v>0</v>
      </c>
      <c r="J500" s="243">
        <f ca="1">+IFERROR(INDEX('Hoja de Trabajo para listado'!$A$155:$Z$1048576,MATCH($A500,'Hoja de Trabajo para listado'!$A$155:$A$1048576,0),MATCH((CUADRO!J$5&amp;$E500),'Hoja de Trabajo para listado'!$A$151:$Z$151,0)),0)+IFERROR(INDEX('Hoja de Trabajo para listado'!$AB$155:$BA$1048576,MATCH($A500,'Hoja de Trabajo para listado'!$AB$155:$AB$1048576,0),MATCH((CUADRO!J$5&amp;$E500),'Hoja de Trabajo para listado'!$AB$151:$BA$151,0)),0)+IFERROR(INDEX('Hoja de Trabajo para listado'!$BC$155:$CB$1048576,MATCH($A500,'Hoja de Trabajo para listado'!$BC$155:$BC$1048576,0),MATCH((CUADRO!J$5&amp;$E500),'Hoja de Trabajo para listado'!$BC$151:$CB$151,0)),0)+IFERROR(INDEX('Hoja de Trabajo para listado'!$DE$153:$DG$274,MATCH($A500,'Hoja de Trabajo para listado'!$DE$153:$DE$1048576,0),MATCH((CUADRO!J$5&amp;$E500),'Hoja de Trabajo para listado'!$DE$151:$DG$151,0)),0)+IFERROR(INDEX('Hoja de Trabajo para listado'!$CD$155:$DC$1048576,MATCH($A500,'Hoja de Trabajo para listado'!$CD$155:$CD$1048576,0),MATCH((CUADRO!J$5&amp;$E500),'Hoja de Trabajo para listado'!$CD$151:$DC$151,0)),0)</f>
        <v>0</v>
      </c>
      <c r="K500" s="243">
        <f ca="1">+IFERROR(INDEX('Hoja de Trabajo para listado'!$A$155:$Z$1048576,MATCH($A500,'Hoja de Trabajo para listado'!$A$155:$A$1048576,0),MATCH((CUADRO!K$5&amp;$E500),'Hoja de Trabajo para listado'!$A$151:$Z$151,0)),0)+IFERROR(INDEX('Hoja de Trabajo para listado'!$AB$155:$BA$1048576,MATCH($A500,'Hoja de Trabajo para listado'!$AB$155:$AB$1048576,0),MATCH((CUADRO!K$5&amp;$E500),'Hoja de Trabajo para listado'!$AB$151:$BA$151,0)),0)+IFERROR(INDEX('Hoja de Trabajo para listado'!$BC$155:$CB$1048576,MATCH($A500,'Hoja de Trabajo para listado'!$BC$155:$BC$1048576,0),MATCH((CUADRO!K$5&amp;$E500),'Hoja de Trabajo para listado'!$BC$151:$CB$151,0)),0)+IFERROR(INDEX('Hoja de Trabajo para listado'!$DE$153:$DG$274,MATCH($A500,'Hoja de Trabajo para listado'!$DE$153:$DE$1048576,0),MATCH((CUADRO!K$5&amp;$E500),'Hoja de Trabajo para listado'!$DE$151:$DG$151,0)),0)+IFERROR(INDEX('Hoja de Trabajo para listado'!$CD$155:$DC$1048576,MATCH($A500,'Hoja de Trabajo para listado'!$CD$155:$CD$1048576,0),MATCH((CUADRO!K$5&amp;$E500),'Hoja de Trabajo para listado'!$CD$151:$DC$151,0)),0)</f>
        <v>0</v>
      </c>
      <c r="L500" s="243">
        <f ca="1">+IFERROR(INDEX('Hoja de Trabajo para listado'!$A$155:$Z$1048576,MATCH($A500,'Hoja de Trabajo para listado'!$A$155:$A$1048576,0),MATCH((CUADRO!L$5&amp;$E500),'Hoja de Trabajo para listado'!$A$151:$Z$151,0)),0)+IFERROR(INDEX('Hoja de Trabajo para listado'!$AB$155:$BA$1048576,MATCH($A500,'Hoja de Trabajo para listado'!$AB$155:$AB$1048576,0),MATCH((CUADRO!L$5&amp;$E500),'Hoja de Trabajo para listado'!$AB$151:$BA$151,0)),0)+IFERROR(INDEX('Hoja de Trabajo para listado'!$BC$155:$CB$1048576,MATCH($A500,'Hoja de Trabajo para listado'!$BC$155:$BC$1048576,0),MATCH((CUADRO!L$5&amp;$E500),'Hoja de Trabajo para listado'!$BC$151:$CB$151,0)),0)+IFERROR(INDEX('Hoja de Trabajo para listado'!$DE$153:$DG$274,MATCH($A500,'Hoja de Trabajo para listado'!$DE$153:$DE$1048576,0),MATCH((CUADRO!L$5&amp;$E500),'Hoja de Trabajo para listado'!$DE$151:$DG$151,0)),0)+IFERROR(INDEX('Hoja de Trabajo para listado'!$CD$155:$DC$1048576,MATCH($A500,'Hoja de Trabajo para listado'!$CD$155:$CD$1048576,0),MATCH((CUADRO!L$5&amp;$E500),'Hoja de Trabajo para listado'!$CD$151:$DC$151,0)),0)</f>
        <v>0</v>
      </c>
      <c r="M500" s="243">
        <f ca="1">+IFERROR(INDEX('Hoja de Trabajo para listado'!$A$155:$Z$1048576,MATCH($A500,'Hoja de Trabajo para listado'!$A$155:$A$1048576,0),MATCH((CUADRO!M$5&amp;$E500),'Hoja de Trabajo para listado'!$A$151:$Z$151,0)),0)+IFERROR(INDEX('Hoja de Trabajo para listado'!$AB$155:$BA$1048576,MATCH($A500,'Hoja de Trabajo para listado'!$AB$155:$AB$1048576,0),MATCH((CUADRO!M$5&amp;$E500),'Hoja de Trabajo para listado'!$AB$151:$BA$151,0)),0)+IFERROR(INDEX('Hoja de Trabajo para listado'!$BC$155:$CB$1048576,MATCH($A500,'Hoja de Trabajo para listado'!$BC$155:$BC$1048576,0),MATCH((CUADRO!M$5&amp;$E500),'Hoja de Trabajo para listado'!$BC$151:$CB$151,0)),0)+IFERROR(INDEX('Hoja de Trabajo para listado'!$DE$153:$DG$274,MATCH($A500,'Hoja de Trabajo para listado'!$DE$153:$DE$1048576,0),MATCH((CUADRO!M$5&amp;$E500),'Hoja de Trabajo para listado'!$DE$151:$DG$151,0)),0)+IFERROR(INDEX('Hoja de Trabajo para listado'!$CD$155:$DC$1048576,MATCH($A500,'Hoja de Trabajo para listado'!$CD$155:$CD$1048576,0),MATCH((CUADRO!M$5&amp;$E500),'Hoja de Trabajo para listado'!$CD$151:$DC$151,0)),0)</f>
        <v>0</v>
      </c>
      <c r="N500" s="243">
        <f ca="1">+IFERROR(INDEX('Hoja de Trabajo para listado'!$A$155:$Z$1048576,MATCH($A500,'Hoja de Trabajo para listado'!$A$155:$A$1048576,0),MATCH((CUADRO!N$5&amp;$E500),'Hoja de Trabajo para listado'!$A$151:$Z$151,0)),0)+IFERROR(INDEX('Hoja de Trabajo para listado'!$AB$155:$BA$1048576,MATCH($A500,'Hoja de Trabajo para listado'!$AB$155:$AB$1048576,0),MATCH((CUADRO!N$5&amp;$E500),'Hoja de Trabajo para listado'!$AB$151:$BA$151,0)),0)+IFERROR(INDEX('Hoja de Trabajo para listado'!$BC$155:$CB$1048576,MATCH($A500,'Hoja de Trabajo para listado'!$BC$155:$BC$1048576,0),MATCH((CUADRO!N$5&amp;$E500),'Hoja de Trabajo para listado'!$BC$151:$CB$151,0)),0)+IFERROR(INDEX('Hoja de Trabajo para listado'!$DE$153:$DG$274,MATCH($A500,'Hoja de Trabajo para listado'!$DE$153:$DE$1048576,0),MATCH((CUADRO!N$5&amp;$E500),'Hoja de Trabajo para listado'!$DE$151:$DG$151,0)),0)+IFERROR(INDEX('Hoja de Trabajo para listado'!$CD$155:$DC$1048576,MATCH($A500,'Hoja de Trabajo para listado'!$CD$155:$CD$1048576,0),MATCH((CUADRO!N$5&amp;$E500),'Hoja de Trabajo para listado'!$CD$151:$DC$151,0)),0)</f>
        <v>0</v>
      </c>
      <c r="O500" s="243">
        <f ca="1">+IFERROR(INDEX('Hoja de Trabajo para listado'!$A$155:$Z$1048576,MATCH($A500,'Hoja de Trabajo para listado'!$A$155:$A$1048576,0),MATCH((CUADRO!O$5&amp;$E500),'Hoja de Trabajo para listado'!$A$151:$Z$151,0)),0)+IFERROR(INDEX('Hoja de Trabajo para listado'!$AB$155:$BA$1048576,MATCH($A500,'Hoja de Trabajo para listado'!$AB$155:$AB$1048576,0),MATCH((CUADRO!O$5&amp;$E500),'Hoja de Trabajo para listado'!$AB$151:$BA$151,0)),0)+IFERROR(INDEX('Hoja de Trabajo para listado'!$BC$155:$CB$1048576,MATCH($A500,'Hoja de Trabajo para listado'!$BC$155:$BC$1048576,0),MATCH((CUADRO!O$5&amp;$E500),'Hoja de Trabajo para listado'!$BC$151:$CB$151,0)),0)+IFERROR(INDEX('Hoja de Trabajo para listado'!$DE$153:$DG$274,MATCH($A500,'Hoja de Trabajo para listado'!$DE$153:$DE$1048576,0),MATCH((CUADRO!O$5&amp;$E500),'Hoja de Trabajo para listado'!$DE$151:$DG$151,0)),0)+IFERROR(INDEX('Hoja de Trabajo para listado'!$CD$155:$DC$1048576,MATCH($A500,'Hoja de Trabajo para listado'!$CD$155:$CD$1048576,0),MATCH((CUADRO!O$5&amp;$E500),'Hoja de Trabajo para listado'!$CD$151:$DC$151,0)),0)</f>
        <v>0</v>
      </c>
      <c r="P500" s="243">
        <f ca="1">+IFERROR(INDEX('Hoja de Trabajo para listado'!$A$155:$Z$1048576,MATCH($A500,'Hoja de Trabajo para listado'!$A$155:$A$1048576,0),MATCH((CUADRO!P$5&amp;$E500),'Hoja de Trabajo para listado'!$A$151:$Z$151,0)),0)+IFERROR(INDEX('Hoja de Trabajo para listado'!$AB$155:$BA$1048576,MATCH($A500,'Hoja de Trabajo para listado'!$AB$155:$AB$1048576,0),MATCH((CUADRO!P$5&amp;$E500),'Hoja de Trabajo para listado'!$AB$151:$BA$151,0)),0)+IFERROR(INDEX('Hoja de Trabajo para listado'!$BC$155:$CB$1048576,MATCH($A500,'Hoja de Trabajo para listado'!$BC$155:$BC$1048576,0),MATCH((CUADRO!P$5&amp;$E500),'Hoja de Trabajo para listado'!$BC$151:$CB$151,0)),0)+IFERROR(INDEX('Hoja de Trabajo para listado'!$DE$153:$DG$274,MATCH($A500,'Hoja de Trabajo para listado'!$DE$153:$DE$1048576,0),MATCH((CUADRO!P$5&amp;$E500),'Hoja de Trabajo para listado'!$DE$151:$DG$151,0)),0)+IFERROR(INDEX('Hoja de Trabajo para listado'!$CD$155:$DC$1048576,MATCH($A500,'Hoja de Trabajo para listado'!$CD$155:$CD$1048576,0),MATCH((CUADRO!P$5&amp;$E500),'Hoja de Trabajo para listado'!$CD$151:$DC$151,0)),0)</f>
        <v>0</v>
      </c>
      <c r="Q500" s="243">
        <f ca="1">+IFERROR(INDEX('Hoja de Trabajo para listado'!$A$155:$Z$1048576,MATCH($A500,'Hoja de Trabajo para listado'!$A$155:$A$1048576,0),MATCH((CUADRO!Q$5&amp;$E500),'Hoja de Trabajo para listado'!$A$151:$Z$151,0)),0)+IFERROR(INDEX('Hoja de Trabajo para listado'!$AB$155:$BA$1048576,MATCH($A500,'Hoja de Trabajo para listado'!$AB$155:$AB$1048576,0),MATCH((CUADRO!Q$5&amp;$E500),'Hoja de Trabajo para listado'!$AB$151:$BA$151,0)),0)+IFERROR(INDEX('Hoja de Trabajo para listado'!$BC$155:$CB$1048576,MATCH($A500,'Hoja de Trabajo para listado'!$BC$155:$BC$1048576,0),MATCH((CUADRO!Q$5&amp;$E500),'Hoja de Trabajo para listado'!$BC$151:$CB$151,0)),0)+IFERROR(INDEX('Hoja de Trabajo para listado'!$DE$153:$DG$274,MATCH($A500,'Hoja de Trabajo para listado'!$DE$153:$DE$1048576,0),MATCH((CUADRO!Q$5&amp;$E500),'Hoja de Trabajo para listado'!$DE$151:$DG$151,0)),0)+IFERROR(INDEX('Hoja de Trabajo para listado'!$CD$155:$DC$1048576,MATCH($A500,'Hoja de Trabajo para listado'!$CD$155:$CD$1048576,0),MATCH((CUADRO!Q$5&amp;$E500),'Hoja de Trabajo para listado'!$CD$151:$DC$151,0)),0)</f>
        <v>0</v>
      </c>
      <c r="R500" s="243">
        <f t="shared" ca="1" si="17"/>
        <v>0</v>
      </c>
      <c r="S500" s="249"/>
      <c r="T500" s="243">
        <f ca="1">+T501</f>
        <v>0</v>
      </c>
      <c r="U500" s="242">
        <f t="shared" si="18"/>
        <v>1</v>
      </c>
      <c r="V500" s="333" t="str">
        <f>+VLOOKUP(A500,bd_lista!$A$3:$E$590,5,FALSE)</f>
        <v>Gobiernos Autonomos Municipales</v>
      </c>
      <c r="W500" s="391" t="str">
        <f>+V500</f>
        <v>Gobiernos Autonomos Municipales</v>
      </c>
      <c r="X500" s="242">
        <f>+VLOOKUP(A500,[4]Sheet1!$A$13:$D$744,4,FALSE)</f>
        <v>0</v>
      </c>
      <c r="Y500" s="242" t="e">
        <f>+VLOOKUP(X500,bd_lista!$A$3:$C$590,3,FALSE)</f>
        <v>#N/A</v>
      </c>
      <c r="Z500" s="294">
        <f>+X500</f>
        <v>0</v>
      </c>
      <c r="AA500" s="295" t="e">
        <f>+Y500</f>
        <v>#N/A</v>
      </c>
    </row>
    <row r="501" spans="1:27" customFormat="1" ht="15" hidden="1" customHeight="1">
      <c r="A501" s="32">
        <v>1203</v>
      </c>
      <c r="B501" s="388"/>
      <c r="C501" s="247" t="str">
        <f>+VLOOKUP(A501,bd_lista!$A$3:$C$590,3,FALSE)</f>
        <v>Gobierno Autónomo Municipal de Mecapaca</v>
      </c>
      <c r="D501" s="390"/>
      <c r="E501" s="244" t="s">
        <v>1305</v>
      </c>
      <c r="F501" s="243">
        <f ca="1">+IFERROR(INDEX('Hoja de Trabajo para listado'!$A$155:$Z$1048576,MATCH($A501,'Hoja de Trabajo para listado'!$A$155:$A$1048576,0),MATCH((CUADRO!F$5&amp;$E501),'Hoja de Trabajo para listado'!$A$151:$Z$151,0)),0)+IFERROR(INDEX('Hoja de Trabajo para listado'!$AB$155:$BA$1048576,MATCH($A501,'Hoja de Trabajo para listado'!$AB$155:$AB$1048576,0),MATCH((CUADRO!F$5&amp;$E501),'Hoja de Trabajo para listado'!$AB$151:$BA$151,0)),0)+IFERROR(INDEX('Hoja de Trabajo para listado'!$BC$155:$CB$1048576,MATCH($A501,'Hoja de Trabajo para listado'!$BC$155:$BC$1048576,0),MATCH((CUADRO!F$5&amp;$E501),'Hoja de Trabajo para listado'!$BC$151:$CB$151,0)),0)+IFERROR(INDEX('Hoja de Trabajo para listado'!$DE$153:$DG$274,MATCH($A501,'Hoja de Trabajo para listado'!$DE$153:$DE$1048576,0),MATCH((CUADRO!F$5&amp;$E501),'Hoja de Trabajo para listado'!$DE$151:$DG$151,0)),0)+IFERROR(INDEX('Hoja de Trabajo para listado'!$CD$155:$DC$1048576,MATCH($A501,'Hoja de Trabajo para listado'!$CD$155:$CD$1048576,0),MATCH((CUADRO!F$5&amp;$E501),'Hoja de Trabajo para listado'!$CD$151:$DC$151,0)),0)</f>
        <v>0</v>
      </c>
      <c r="G501" s="243">
        <f ca="1">+IFERROR(INDEX('Hoja de Trabajo para listado'!$A$155:$Z$1048576,MATCH($A501,'Hoja de Trabajo para listado'!$A$155:$A$1048576,0),MATCH((CUADRO!G$5&amp;$E501),'Hoja de Trabajo para listado'!$A$151:$Z$151,0)),0)+IFERROR(INDEX('Hoja de Trabajo para listado'!$AB$155:$BA$1048576,MATCH($A501,'Hoja de Trabajo para listado'!$AB$155:$AB$1048576,0),MATCH((CUADRO!G$5&amp;$E501),'Hoja de Trabajo para listado'!$AB$151:$BA$151,0)),0)+IFERROR(INDEX('Hoja de Trabajo para listado'!$BC$155:$CB$1048576,MATCH($A501,'Hoja de Trabajo para listado'!$BC$155:$BC$1048576,0),MATCH((CUADRO!G$5&amp;$E501),'Hoja de Trabajo para listado'!$BC$151:$CB$151,0)),0)+IFERROR(INDEX('Hoja de Trabajo para listado'!$DE$153:$DG$274,MATCH($A501,'Hoja de Trabajo para listado'!$DE$153:$DE$1048576,0),MATCH((CUADRO!G$5&amp;$E501),'Hoja de Trabajo para listado'!$DE$151:$DG$151,0)),0)+IFERROR(INDEX('Hoja de Trabajo para listado'!$CD$155:$DC$1048576,MATCH($A501,'Hoja de Trabajo para listado'!$CD$155:$CD$1048576,0),MATCH((CUADRO!G$5&amp;$E501),'Hoja de Trabajo para listado'!$CD$151:$DC$151,0)),0)</f>
        <v>0</v>
      </c>
      <c r="H501" s="243">
        <f ca="1">+IFERROR(INDEX('Hoja de Trabajo para listado'!$A$155:$Z$1048576,MATCH($A501,'Hoja de Trabajo para listado'!$A$155:$A$1048576,0),MATCH((CUADRO!H$5&amp;$E501),'Hoja de Trabajo para listado'!$A$151:$Z$151,0)),0)+IFERROR(INDEX('Hoja de Trabajo para listado'!$AB$155:$BA$1048576,MATCH($A501,'Hoja de Trabajo para listado'!$AB$155:$AB$1048576,0),MATCH((CUADRO!H$5&amp;$E501),'Hoja de Trabajo para listado'!$AB$151:$BA$151,0)),0)+IFERROR(INDEX('Hoja de Trabajo para listado'!$BC$155:$CB$1048576,MATCH($A501,'Hoja de Trabajo para listado'!$BC$155:$BC$1048576,0),MATCH((CUADRO!H$5&amp;$E501),'Hoja de Trabajo para listado'!$BC$151:$CB$151,0)),0)+IFERROR(INDEX('Hoja de Trabajo para listado'!$DE$153:$DG$274,MATCH($A501,'Hoja de Trabajo para listado'!$DE$153:$DE$1048576,0),MATCH((CUADRO!H$5&amp;$E501),'Hoja de Trabajo para listado'!$DE$151:$DG$151,0)),0)+IFERROR(INDEX('Hoja de Trabajo para listado'!$CD$155:$DC$1048576,MATCH($A501,'Hoja de Trabajo para listado'!$CD$155:$CD$1048576,0),MATCH((CUADRO!H$5&amp;$E501),'Hoja de Trabajo para listado'!$CD$151:$DC$151,0)),0)</f>
        <v>0</v>
      </c>
      <c r="I501" s="243">
        <f ca="1">+IFERROR(INDEX('Hoja de Trabajo para listado'!$A$155:$Z$1048576,MATCH($A501,'Hoja de Trabajo para listado'!$A$155:$A$1048576,0),MATCH((CUADRO!I$5&amp;$E501),'Hoja de Trabajo para listado'!$A$151:$Z$151,0)),0)+IFERROR(INDEX('Hoja de Trabajo para listado'!$AB$155:$BA$1048576,MATCH($A501,'Hoja de Trabajo para listado'!$AB$155:$AB$1048576,0),MATCH((CUADRO!I$5&amp;$E501),'Hoja de Trabajo para listado'!$AB$151:$BA$151,0)),0)+IFERROR(INDEX('Hoja de Trabajo para listado'!$BC$155:$CB$1048576,MATCH($A501,'Hoja de Trabajo para listado'!$BC$155:$BC$1048576,0),MATCH((CUADRO!I$5&amp;$E501),'Hoja de Trabajo para listado'!$BC$151:$CB$151,0)),0)+IFERROR(INDEX('Hoja de Trabajo para listado'!$DE$153:$DG$274,MATCH($A501,'Hoja de Trabajo para listado'!$DE$153:$DE$1048576,0),MATCH((CUADRO!I$5&amp;$E501),'Hoja de Trabajo para listado'!$DE$151:$DG$151,0)),0)+IFERROR(INDEX('Hoja de Trabajo para listado'!$CD$155:$DC$1048576,MATCH($A501,'Hoja de Trabajo para listado'!$CD$155:$CD$1048576,0),MATCH((CUADRO!I$5&amp;$E501),'Hoja de Trabajo para listado'!$CD$151:$DC$151,0)),0)</f>
        <v>0</v>
      </c>
      <c r="J501" s="243">
        <f ca="1">+IFERROR(INDEX('Hoja de Trabajo para listado'!$A$155:$Z$1048576,MATCH($A501,'Hoja de Trabajo para listado'!$A$155:$A$1048576,0),MATCH((CUADRO!J$5&amp;$E501),'Hoja de Trabajo para listado'!$A$151:$Z$151,0)),0)+IFERROR(INDEX('Hoja de Trabajo para listado'!$AB$155:$BA$1048576,MATCH($A501,'Hoja de Trabajo para listado'!$AB$155:$AB$1048576,0),MATCH((CUADRO!J$5&amp;$E501),'Hoja de Trabajo para listado'!$AB$151:$BA$151,0)),0)+IFERROR(INDEX('Hoja de Trabajo para listado'!$BC$155:$CB$1048576,MATCH($A501,'Hoja de Trabajo para listado'!$BC$155:$BC$1048576,0),MATCH((CUADRO!J$5&amp;$E501),'Hoja de Trabajo para listado'!$BC$151:$CB$151,0)),0)+IFERROR(INDEX('Hoja de Trabajo para listado'!$DE$153:$DG$274,MATCH($A501,'Hoja de Trabajo para listado'!$DE$153:$DE$1048576,0),MATCH((CUADRO!J$5&amp;$E501),'Hoja de Trabajo para listado'!$DE$151:$DG$151,0)),0)+IFERROR(INDEX('Hoja de Trabajo para listado'!$CD$155:$DC$1048576,MATCH($A501,'Hoja de Trabajo para listado'!$CD$155:$CD$1048576,0),MATCH((CUADRO!J$5&amp;$E501),'Hoja de Trabajo para listado'!$CD$151:$DC$151,0)),0)</f>
        <v>0</v>
      </c>
      <c r="K501" s="243">
        <f ca="1">+IFERROR(INDEX('Hoja de Trabajo para listado'!$A$155:$Z$1048576,MATCH($A501,'Hoja de Trabajo para listado'!$A$155:$A$1048576,0),MATCH((CUADRO!K$5&amp;$E501),'Hoja de Trabajo para listado'!$A$151:$Z$151,0)),0)+IFERROR(INDEX('Hoja de Trabajo para listado'!$AB$155:$BA$1048576,MATCH($A501,'Hoja de Trabajo para listado'!$AB$155:$AB$1048576,0),MATCH((CUADRO!K$5&amp;$E501),'Hoja de Trabajo para listado'!$AB$151:$BA$151,0)),0)+IFERROR(INDEX('Hoja de Trabajo para listado'!$BC$155:$CB$1048576,MATCH($A501,'Hoja de Trabajo para listado'!$BC$155:$BC$1048576,0),MATCH((CUADRO!K$5&amp;$E501),'Hoja de Trabajo para listado'!$BC$151:$CB$151,0)),0)+IFERROR(INDEX('Hoja de Trabajo para listado'!$DE$153:$DG$274,MATCH($A501,'Hoja de Trabajo para listado'!$DE$153:$DE$1048576,0),MATCH((CUADRO!K$5&amp;$E501),'Hoja de Trabajo para listado'!$DE$151:$DG$151,0)),0)+IFERROR(INDEX('Hoja de Trabajo para listado'!$CD$155:$DC$1048576,MATCH($A501,'Hoja de Trabajo para listado'!$CD$155:$CD$1048576,0),MATCH((CUADRO!K$5&amp;$E501),'Hoja de Trabajo para listado'!$CD$151:$DC$151,0)),0)</f>
        <v>0</v>
      </c>
      <c r="L501" s="243">
        <f ca="1">+IFERROR(INDEX('Hoja de Trabajo para listado'!$A$155:$Z$1048576,MATCH($A501,'Hoja de Trabajo para listado'!$A$155:$A$1048576,0),MATCH((CUADRO!L$5&amp;$E501),'Hoja de Trabajo para listado'!$A$151:$Z$151,0)),0)+IFERROR(INDEX('Hoja de Trabajo para listado'!$AB$155:$BA$1048576,MATCH($A501,'Hoja de Trabajo para listado'!$AB$155:$AB$1048576,0),MATCH((CUADRO!L$5&amp;$E501),'Hoja de Trabajo para listado'!$AB$151:$BA$151,0)),0)+IFERROR(INDEX('Hoja de Trabajo para listado'!$BC$155:$CB$1048576,MATCH($A501,'Hoja de Trabajo para listado'!$BC$155:$BC$1048576,0),MATCH((CUADRO!L$5&amp;$E501),'Hoja de Trabajo para listado'!$BC$151:$CB$151,0)),0)+IFERROR(INDEX('Hoja de Trabajo para listado'!$DE$153:$DG$274,MATCH($A501,'Hoja de Trabajo para listado'!$DE$153:$DE$1048576,0),MATCH((CUADRO!L$5&amp;$E501),'Hoja de Trabajo para listado'!$DE$151:$DG$151,0)),0)+IFERROR(INDEX('Hoja de Trabajo para listado'!$CD$155:$DC$1048576,MATCH($A501,'Hoja de Trabajo para listado'!$CD$155:$CD$1048576,0),MATCH((CUADRO!L$5&amp;$E501),'Hoja de Trabajo para listado'!$CD$151:$DC$151,0)),0)</f>
        <v>0</v>
      </c>
      <c r="M501" s="243">
        <f ca="1">+IFERROR(INDEX('Hoja de Trabajo para listado'!$A$155:$Z$1048576,MATCH($A501,'Hoja de Trabajo para listado'!$A$155:$A$1048576,0),MATCH((CUADRO!M$5&amp;$E501),'Hoja de Trabajo para listado'!$A$151:$Z$151,0)),0)+IFERROR(INDEX('Hoja de Trabajo para listado'!$AB$155:$BA$1048576,MATCH($A501,'Hoja de Trabajo para listado'!$AB$155:$AB$1048576,0),MATCH((CUADRO!M$5&amp;$E501),'Hoja de Trabajo para listado'!$AB$151:$BA$151,0)),0)+IFERROR(INDEX('Hoja de Trabajo para listado'!$BC$155:$CB$1048576,MATCH($A501,'Hoja de Trabajo para listado'!$BC$155:$BC$1048576,0),MATCH((CUADRO!M$5&amp;$E501),'Hoja de Trabajo para listado'!$BC$151:$CB$151,0)),0)+IFERROR(INDEX('Hoja de Trabajo para listado'!$DE$153:$DG$274,MATCH($A501,'Hoja de Trabajo para listado'!$DE$153:$DE$1048576,0),MATCH((CUADRO!M$5&amp;$E501),'Hoja de Trabajo para listado'!$DE$151:$DG$151,0)),0)+IFERROR(INDEX('Hoja de Trabajo para listado'!$CD$155:$DC$1048576,MATCH($A501,'Hoja de Trabajo para listado'!$CD$155:$CD$1048576,0),MATCH((CUADRO!M$5&amp;$E501),'Hoja de Trabajo para listado'!$CD$151:$DC$151,0)),0)</f>
        <v>0</v>
      </c>
      <c r="N501" s="243">
        <f ca="1">+IFERROR(INDEX('Hoja de Trabajo para listado'!$A$155:$Z$1048576,MATCH($A501,'Hoja de Trabajo para listado'!$A$155:$A$1048576,0),MATCH((CUADRO!N$5&amp;$E501),'Hoja de Trabajo para listado'!$A$151:$Z$151,0)),0)+IFERROR(INDEX('Hoja de Trabajo para listado'!$AB$155:$BA$1048576,MATCH($A501,'Hoja de Trabajo para listado'!$AB$155:$AB$1048576,0),MATCH((CUADRO!N$5&amp;$E501),'Hoja de Trabajo para listado'!$AB$151:$BA$151,0)),0)+IFERROR(INDEX('Hoja de Trabajo para listado'!$BC$155:$CB$1048576,MATCH($A501,'Hoja de Trabajo para listado'!$BC$155:$BC$1048576,0),MATCH((CUADRO!N$5&amp;$E501),'Hoja de Trabajo para listado'!$BC$151:$CB$151,0)),0)+IFERROR(INDEX('Hoja de Trabajo para listado'!$DE$153:$DG$274,MATCH($A501,'Hoja de Trabajo para listado'!$DE$153:$DE$1048576,0),MATCH((CUADRO!N$5&amp;$E501),'Hoja de Trabajo para listado'!$DE$151:$DG$151,0)),0)+IFERROR(INDEX('Hoja de Trabajo para listado'!$CD$155:$DC$1048576,MATCH($A501,'Hoja de Trabajo para listado'!$CD$155:$CD$1048576,0),MATCH((CUADRO!N$5&amp;$E501),'Hoja de Trabajo para listado'!$CD$151:$DC$151,0)),0)</f>
        <v>0</v>
      </c>
      <c r="O501" s="243">
        <f ca="1">+IFERROR(INDEX('Hoja de Trabajo para listado'!$A$155:$Z$1048576,MATCH($A501,'Hoja de Trabajo para listado'!$A$155:$A$1048576,0),MATCH((CUADRO!O$5&amp;$E501),'Hoja de Trabajo para listado'!$A$151:$Z$151,0)),0)+IFERROR(INDEX('Hoja de Trabajo para listado'!$AB$155:$BA$1048576,MATCH($A501,'Hoja de Trabajo para listado'!$AB$155:$AB$1048576,0),MATCH((CUADRO!O$5&amp;$E501),'Hoja de Trabajo para listado'!$AB$151:$BA$151,0)),0)+IFERROR(INDEX('Hoja de Trabajo para listado'!$BC$155:$CB$1048576,MATCH($A501,'Hoja de Trabajo para listado'!$BC$155:$BC$1048576,0),MATCH((CUADRO!O$5&amp;$E501),'Hoja de Trabajo para listado'!$BC$151:$CB$151,0)),0)+IFERROR(INDEX('Hoja de Trabajo para listado'!$DE$153:$DG$274,MATCH($A501,'Hoja de Trabajo para listado'!$DE$153:$DE$1048576,0),MATCH((CUADRO!O$5&amp;$E501),'Hoja de Trabajo para listado'!$DE$151:$DG$151,0)),0)+IFERROR(INDEX('Hoja de Trabajo para listado'!$CD$155:$DC$1048576,MATCH($A501,'Hoja de Trabajo para listado'!$CD$155:$CD$1048576,0),MATCH((CUADRO!O$5&amp;$E501),'Hoja de Trabajo para listado'!$CD$151:$DC$151,0)),0)</f>
        <v>0</v>
      </c>
      <c r="P501" s="243">
        <f ca="1">+IFERROR(INDEX('Hoja de Trabajo para listado'!$A$155:$Z$1048576,MATCH($A501,'Hoja de Trabajo para listado'!$A$155:$A$1048576,0),MATCH((CUADRO!P$5&amp;$E501),'Hoja de Trabajo para listado'!$A$151:$Z$151,0)),0)+IFERROR(INDEX('Hoja de Trabajo para listado'!$AB$155:$BA$1048576,MATCH($A501,'Hoja de Trabajo para listado'!$AB$155:$AB$1048576,0),MATCH((CUADRO!P$5&amp;$E501),'Hoja de Trabajo para listado'!$AB$151:$BA$151,0)),0)+IFERROR(INDEX('Hoja de Trabajo para listado'!$BC$155:$CB$1048576,MATCH($A501,'Hoja de Trabajo para listado'!$BC$155:$BC$1048576,0),MATCH((CUADRO!P$5&amp;$E501),'Hoja de Trabajo para listado'!$BC$151:$CB$151,0)),0)+IFERROR(INDEX('Hoja de Trabajo para listado'!$DE$153:$DG$274,MATCH($A501,'Hoja de Trabajo para listado'!$DE$153:$DE$1048576,0),MATCH((CUADRO!P$5&amp;$E501),'Hoja de Trabajo para listado'!$DE$151:$DG$151,0)),0)+IFERROR(INDEX('Hoja de Trabajo para listado'!$CD$155:$DC$1048576,MATCH($A501,'Hoja de Trabajo para listado'!$CD$155:$CD$1048576,0),MATCH((CUADRO!P$5&amp;$E501),'Hoja de Trabajo para listado'!$CD$151:$DC$151,0)),0)</f>
        <v>0</v>
      </c>
      <c r="Q501" s="243">
        <f ca="1">+IFERROR(INDEX('Hoja de Trabajo para listado'!$A$155:$Z$1048576,MATCH($A501,'Hoja de Trabajo para listado'!$A$155:$A$1048576,0),MATCH((CUADRO!Q$5&amp;$E501),'Hoja de Trabajo para listado'!$A$151:$Z$151,0)),0)+IFERROR(INDEX('Hoja de Trabajo para listado'!$AB$155:$BA$1048576,MATCH($A501,'Hoja de Trabajo para listado'!$AB$155:$AB$1048576,0),MATCH((CUADRO!Q$5&amp;$E501),'Hoja de Trabajo para listado'!$AB$151:$BA$151,0)),0)+IFERROR(INDEX('Hoja de Trabajo para listado'!$BC$155:$CB$1048576,MATCH($A501,'Hoja de Trabajo para listado'!$BC$155:$BC$1048576,0),MATCH((CUADRO!Q$5&amp;$E501),'Hoja de Trabajo para listado'!$BC$151:$CB$151,0)),0)+IFERROR(INDEX('Hoja de Trabajo para listado'!$DE$153:$DG$274,MATCH($A501,'Hoja de Trabajo para listado'!$DE$153:$DE$1048576,0),MATCH((CUADRO!Q$5&amp;$E501),'Hoja de Trabajo para listado'!$DE$151:$DG$151,0)),0)+IFERROR(INDEX('Hoja de Trabajo para listado'!$CD$155:$DC$1048576,MATCH($A501,'Hoja de Trabajo para listado'!$CD$155:$CD$1048576,0),MATCH((CUADRO!Q$5&amp;$E501),'Hoja de Trabajo para listado'!$CD$151:$DC$151,0)),0)</f>
        <v>0</v>
      </c>
      <c r="R501" s="243">
        <f t="shared" ca="1" si="17"/>
        <v>0</v>
      </c>
      <c r="S501" s="249">
        <f ca="1">+R500+R501</f>
        <v>0</v>
      </c>
      <c r="T501" s="243">
        <f ca="1">+S501</f>
        <v>0</v>
      </c>
      <c r="U501" s="242">
        <f t="shared" si="18"/>
        <v>2</v>
      </c>
      <c r="V501" s="333" t="str">
        <f>+VLOOKUP(A501,bd_lista!$A$3:$E$590,5,FALSE)</f>
        <v>Gobiernos Autonomos Municipales</v>
      </c>
      <c r="W501" s="392"/>
      <c r="X501" s="242">
        <f>+VLOOKUP(A501,[4]Sheet1!$A$13:$D$744,4,FALSE)</f>
        <v>0</v>
      </c>
      <c r="Y501" s="242" t="e">
        <f>+VLOOKUP(X501,bd_lista!$A$3:$C$590,3,FALSE)</f>
        <v>#N/A</v>
      </c>
      <c r="Z501" s="292"/>
      <c r="AA501" s="293"/>
    </row>
    <row r="502" spans="1:27" customFormat="1" ht="15" hidden="1" customHeight="1">
      <c r="A502" s="32">
        <v>1204</v>
      </c>
      <c r="B502" s="387">
        <f>+A502</f>
        <v>1204</v>
      </c>
      <c r="C502" s="247" t="str">
        <f>+VLOOKUP(A502,bd_lista!$A$3:$C$590,3,FALSE)</f>
        <v>Gobierno Autónomo Municipal de Achocalla</v>
      </c>
      <c r="D502" s="389" t="str">
        <f>+C502</f>
        <v>Gobierno Autónomo Municipal de Achocalla</v>
      </c>
      <c r="E502" s="242" t="s">
        <v>1304</v>
      </c>
      <c r="F502" s="243">
        <f ca="1">+IFERROR(INDEX('Hoja de Trabajo para listado'!$A$155:$Z$1048576,MATCH($A502,'Hoja de Trabajo para listado'!$A$155:$A$1048576,0),MATCH((CUADRO!F$5&amp;$E502),'Hoja de Trabajo para listado'!$A$151:$Z$151,0)),0)+IFERROR(INDEX('Hoja de Trabajo para listado'!$AB$155:$BA$1048576,MATCH($A502,'Hoja de Trabajo para listado'!$AB$155:$AB$1048576,0),MATCH((CUADRO!F$5&amp;$E502),'Hoja de Trabajo para listado'!$AB$151:$BA$151,0)),0)+IFERROR(INDEX('Hoja de Trabajo para listado'!$BC$155:$CB$1048576,MATCH($A502,'Hoja de Trabajo para listado'!$BC$155:$BC$1048576,0),MATCH((CUADRO!F$5&amp;$E502),'Hoja de Trabajo para listado'!$BC$151:$CB$151,0)),0)+IFERROR(INDEX('Hoja de Trabajo para listado'!$DE$153:$DG$274,MATCH($A502,'Hoja de Trabajo para listado'!$DE$153:$DE$1048576,0),MATCH((CUADRO!F$5&amp;$E502),'Hoja de Trabajo para listado'!$DE$151:$DG$151,0)),0)+IFERROR(INDEX('Hoja de Trabajo para listado'!$CD$155:$DC$1048576,MATCH($A502,'Hoja de Trabajo para listado'!$CD$155:$CD$1048576,0),MATCH((CUADRO!F$5&amp;$E502),'Hoja de Trabajo para listado'!$CD$151:$DC$151,0)),0)</f>
        <v>0</v>
      </c>
      <c r="G502" s="243">
        <f ca="1">+IFERROR(INDEX('Hoja de Trabajo para listado'!$A$155:$Z$1048576,MATCH($A502,'Hoja de Trabajo para listado'!$A$155:$A$1048576,0),MATCH((CUADRO!G$5&amp;$E502),'Hoja de Trabajo para listado'!$A$151:$Z$151,0)),0)+IFERROR(INDEX('Hoja de Trabajo para listado'!$AB$155:$BA$1048576,MATCH($A502,'Hoja de Trabajo para listado'!$AB$155:$AB$1048576,0),MATCH((CUADRO!G$5&amp;$E502),'Hoja de Trabajo para listado'!$AB$151:$BA$151,0)),0)+IFERROR(INDEX('Hoja de Trabajo para listado'!$BC$155:$CB$1048576,MATCH($A502,'Hoja de Trabajo para listado'!$BC$155:$BC$1048576,0),MATCH((CUADRO!G$5&amp;$E502),'Hoja de Trabajo para listado'!$BC$151:$CB$151,0)),0)+IFERROR(INDEX('Hoja de Trabajo para listado'!$DE$153:$DG$274,MATCH($A502,'Hoja de Trabajo para listado'!$DE$153:$DE$1048576,0),MATCH((CUADRO!G$5&amp;$E502),'Hoja de Trabajo para listado'!$DE$151:$DG$151,0)),0)+IFERROR(INDEX('Hoja de Trabajo para listado'!$CD$155:$DC$1048576,MATCH($A502,'Hoja de Trabajo para listado'!$CD$155:$CD$1048576,0),MATCH((CUADRO!G$5&amp;$E502),'Hoja de Trabajo para listado'!$CD$151:$DC$151,0)),0)</f>
        <v>0</v>
      </c>
      <c r="H502" s="243">
        <f ca="1">+IFERROR(INDEX('Hoja de Trabajo para listado'!$A$155:$Z$1048576,MATCH($A502,'Hoja de Trabajo para listado'!$A$155:$A$1048576,0),MATCH((CUADRO!H$5&amp;$E502),'Hoja de Trabajo para listado'!$A$151:$Z$151,0)),0)+IFERROR(INDEX('Hoja de Trabajo para listado'!$AB$155:$BA$1048576,MATCH($A502,'Hoja de Trabajo para listado'!$AB$155:$AB$1048576,0),MATCH((CUADRO!H$5&amp;$E502),'Hoja de Trabajo para listado'!$AB$151:$BA$151,0)),0)+IFERROR(INDEX('Hoja de Trabajo para listado'!$BC$155:$CB$1048576,MATCH($A502,'Hoja de Trabajo para listado'!$BC$155:$BC$1048576,0),MATCH((CUADRO!H$5&amp;$E502),'Hoja de Trabajo para listado'!$BC$151:$CB$151,0)),0)+IFERROR(INDEX('Hoja de Trabajo para listado'!$DE$153:$DG$274,MATCH($A502,'Hoja de Trabajo para listado'!$DE$153:$DE$1048576,0),MATCH((CUADRO!H$5&amp;$E502),'Hoja de Trabajo para listado'!$DE$151:$DG$151,0)),0)+IFERROR(INDEX('Hoja de Trabajo para listado'!$CD$155:$DC$1048576,MATCH($A502,'Hoja de Trabajo para listado'!$CD$155:$CD$1048576,0),MATCH((CUADRO!H$5&amp;$E502),'Hoja de Trabajo para listado'!$CD$151:$DC$151,0)),0)</f>
        <v>0</v>
      </c>
      <c r="I502" s="243">
        <f ca="1">+IFERROR(INDEX('Hoja de Trabajo para listado'!$A$155:$Z$1048576,MATCH($A502,'Hoja de Trabajo para listado'!$A$155:$A$1048576,0),MATCH((CUADRO!I$5&amp;$E502),'Hoja de Trabajo para listado'!$A$151:$Z$151,0)),0)+IFERROR(INDEX('Hoja de Trabajo para listado'!$AB$155:$BA$1048576,MATCH($A502,'Hoja de Trabajo para listado'!$AB$155:$AB$1048576,0),MATCH((CUADRO!I$5&amp;$E502),'Hoja de Trabajo para listado'!$AB$151:$BA$151,0)),0)+IFERROR(INDEX('Hoja de Trabajo para listado'!$BC$155:$CB$1048576,MATCH($A502,'Hoja de Trabajo para listado'!$BC$155:$BC$1048576,0),MATCH((CUADRO!I$5&amp;$E502),'Hoja de Trabajo para listado'!$BC$151:$CB$151,0)),0)+IFERROR(INDEX('Hoja de Trabajo para listado'!$DE$153:$DG$274,MATCH($A502,'Hoja de Trabajo para listado'!$DE$153:$DE$1048576,0),MATCH((CUADRO!I$5&amp;$E502),'Hoja de Trabajo para listado'!$DE$151:$DG$151,0)),0)+IFERROR(INDEX('Hoja de Trabajo para listado'!$CD$155:$DC$1048576,MATCH($A502,'Hoja de Trabajo para listado'!$CD$155:$CD$1048576,0),MATCH((CUADRO!I$5&amp;$E502),'Hoja de Trabajo para listado'!$CD$151:$DC$151,0)),0)</f>
        <v>0</v>
      </c>
      <c r="J502" s="243">
        <f ca="1">+IFERROR(INDEX('Hoja de Trabajo para listado'!$A$155:$Z$1048576,MATCH($A502,'Hoja de Trabajo para listado'!$A$155:$A$1048576,0),MATCH((CUADRO!J$5&amp;$E502),'Hoja de Trabajo para listado'!$A$151:$Z$151,0)),0)+IFERROR(INDEX('Hoja de Trabajo para listado'!$AB$155:$BA$1048576,MATCH($A502,'Hoja de Trabajo para listado'!$AB$155:$AB$1048576,0),MATCH((CUADRO!J$5&amp;$E502),'Hoja de Trabajo para listado'!$AB$151:$BA$151,0)),0)+IFERROR(INDEX('Hoja de Trabajo para listado'!$BC$155:$CB$1048576,MATCH($A502,'Hoja de Trabajo para listado'!$BC$155:$BC$1048576,0),MATCH((CUADRO!J$5&amp;$E502),'Hoja de Trabajo para listado'!$BC$151:$CB$151,0)),0)+IFERROR(INDEX('Hoja de Trabajo para listado'!$DE$153:$DG$274,MATCH($A502,'Hoja de Trabajo para listado'!$DE$153:$DE$1048576,0),MATCH((CUADRO!J$5&amp;$E502),'Hoja de Trabajo para listado'!$DE$151:$DG$151,0)),0)+IFERROR(INDEX('Hoja de Trabajo para listado'!$CD$155:$DC$1048576,MATCH($A502,'Hoja de Trabajo para listado'!$CD$155:$CD$1048576,0),MATCH((CUADRO!J$5&amp;$E502),'Hoja de Trabajo para listado'!$CD$151:$DC$151,0)),0)</f>
        <v>0</v>
      </c>
      <c r="K502" s="243">
        <f ca="1">+IFERROR(INDEX('Hoja de Trabajo para listado'!$A$155:$Z$1048576,MATCH($A502,'Hoja de Trabajo para listado'!$A$155:$A$1048576,0),MATCH((CUADRO!K$5&amp;$E502),'Hoja de Trabajo para listado'!$A$151:$Z$151,0)),0)+IFERROR(INDEX('Hoja de Trabajo para listado'!$AB$155:$BA$1048576,MATCH($A502,'Hoja de Trabajo para listado'!$AB$155:$AB$1048576,0),MATCH((CUADRO!K$5&amp;$E502),'Hoja de Trabajo para listado'!$AB$151:$BA$151,0)),0)+IFERROR(INDEX('Hoja de Trabajo para listado'!$BC$155:$CB$1048576,MATCH($A502,'Hoja de Trabajo para listado'!$BC$155:$BC$1048576,0),MATCH((CUADRO!K$5&amp;$E502),'Hoja de Trabajo para listado'!$BC$151:$CB$151,0)),0)+IFERROR(INDEX('Hoja de Trabajo para listado'!$DE$153:$DG$274,MATCH($A502,'Hoja de Trabajo para listado'!$DE$153:$DE$1048576,0),MATCH((CUADRO!K$5&amp;$E502),'Hoja de Trabajo para listado'!$DE$151:$DG$151,0)),0)+IFERROR(INDEX('Hoja de Trabajo para listado'!$CD$155:$DC$1048576,MATCH($A502,'Hoja de Trabajo para listado'!$CD$155:$CD$1048576,0),MATCH((CUADRO!K$5&amp;$E502),'Hoja de Trabajo para listado'!$CD$151:$DC$151,0)),0)</f>
        <v>0</v>
      </c>
      <c r="L502" s="243">
        <f ca="1">+IFERROR(INDEX('Hoja de Trabajo para listado'!$A$155:$Z$1048576,MATCH($A502,'Hoja de Trabajo para listado'!$A$155:$A$1048576,0),MATCH((CUADRO!L$5&amp;$E502),'Hoja de Trabajo para listado'!$A$151:$Z$151,0)),0)+IFERROR(INDEX('Hoja de Trabajo para listado'!$AB$155:$BA$1048576,MATCH($A502,'Hoja de Trabajo para listado'!$AB$155:$AB$1048576,0),MATCH((CUADRO!L$5&amp;$E502),'Hoja de Trabajo para listado'!$AB$151:$BA$151,0)),0)+IFERROR(INDEX('Hoja de Trabajo para listado'!$BC$155:$CB$1048576,MATCH($A502,'Hoja de Trabajo para listado'!$BC$155:$BC$1048576,0),MATCH((CUADRO!L$5&amp;$E502),'Hoja de Trabajo para listado'!$BC$151:$CB$151,0)),0)+IFERROR(INDEX('Hoja de Trabajo para listado'!$DE$153:$DG$274,MATCH($A502,'Hoja de Trabajo para listado'!$DE$153:$DE$1048576,0),MATCH((CUADRO!L$5&amp;$E502),'Hoja de Trabajo para listado'!$DE$151:$DG$151,0)),0)+IFERROR(INDEX('Hoja de Trabajo para listado'!$CD$155:$DC$1048576,MATCH($A502,'Hoja de Trabajo para listado'!$CD$155:$CD$1048576,0),MATCH((CUADRO!L$5&amp;$E502),'Hoja de Trabajo para listado'!$CD$151:$DC$151,0)),0)</f>
        <v>0</v>
      </c>
      <c r="M502" s="243">
        <f ca="1">+IFERROR(INDEX('Hoja de Trabajo para listado'!$A$155:$Z$1048576,MATCH($A502,'Hoja de Trabajo para listado'!$A$155:$A$1048576,0),MATCH((CUADRO!M$5&amp;$E502),'Hoja de Trabajo para listado'!$A$151:$Z$151,0)),0)+IFERROR(INDEX('Hoja de Trabajo para listado'!$AB$155:$BA$1048576,MATCH($A502,'Hoja de Trabajo para listado'!$AB$155:$AB$1048576,0),MATCH((CUADRO!M$5&amp;$E502),'Hoja de Trabajo para listado'!$AB$151:$BA$151,0)),0)+IFERROR(INDEX('Hoja de Trabajo para listado'!$BC$155:$CB$1048576,MATCH($A502,'Hoja de Trabajo para listado'!$BC$155:$BC$1048576,0),MATCH((CUADRO!M$5&amp;$E502),'Hoja de Trabajo para listado'!$BC$151:$CB$151,0)),0)+IFERROR(INDEX('Hoja de Trabajo para listado'!$DE$153:$DG$274,MATCH($A502,'Hoja de Trabajo para listado'!$DE$153:$DE$1048576,0),MATCH((CUADRO!M$5&amp;$E502),'Hoja de Trabajo para listado'!$DE$151:$DG$151,0)),0)+IFERROR(INDEX('Hoja de Trabajo para listado'!$CD$155:$DC$1048576,MATCH($A502,'Hoja de Trabajo para listado'!$CD$155:$CD$1048576,0),MATCH((CUADRO!M$5&amp;$E502),'Hoja de Trabajo para listado'!$CD$151:$DC$151,0)),0)</f>
        <v>0</v>
      </c>
      <c r="N502" s="243">
        <f ca="1">+IFERROR(INDEX('Hoja de Trabajo para listado'!$A$155:$Z$1048576,MATCH($A502,'Hoja de Trabajo para listado'!$A$155:$A$1048576,0),MATCH((CUADRO!N$5&amp;$E502),'Hoja de Trabajo para listado'!$A$151:$Z$151,0)),0)+IFERROR(INDEX('Hoja de Trabajo para listado'!$AB$155:$BA$1048576,MATCH($A502,'Hoja de Trabajo para listado'!$AB$155:$AB$1048576,0),MATCH((CUADRO!N$5&amp;$E502),'Hoja de Trabajo para listado'!$AB$151:$BA$151,0)),0)+IFERROR(INDEX('Hoja de Trabajo para listado'!$BC$155:$CB$1048576,MATCH($A502,'Hoja de Trabajo para listado'!$BC$155:$BC$1048576,0),MATCH((CUADRO!N$5&amp;$E502),'Hoja de Trabajo para listado'!$BC$151:$CB$151,0)),0)+IFERROR(INDEX('Hoja de Trabajo para listado'!$DE$153:$DG$274,MATCH($A502,'Hoja de Trabajo para listado'!$DE$153:$DE$1048576,0),MATCH((CUADRO!N$5&amp;$E502),'Hoja de Trabajo para listado'!$DE$151:$DG$151,0)),0)+IFERROR(INDEX('Hoja de Trabajo para listado'!$CD$155:$DC$1048576,MATCH($A502,'Hoja de Trabajo para listado'!$CD$155:$CD$1048576,0),MATCH((CUADRO!N$5&amp;$E502),'Hoja de Trabajo para listado'!$CD$151:$DC$151,0)),0)</f>
        <v>0</v>
      </c>
      <c r="O502" s="243">
        <f ca="1">+IFERROR(INDEX('Hoja de Trabajo para listado'!$A$155:$Z$1048576,MATCH($A502,'Hoja de Trabajo para listado'!$A$155:$A$1048576,0),MATCH((CUADRO!O$5&amp;$E502),'Hoja de Trabajo para listado'!$A$151:$Z$151,0)),0)+IFERROR(INDEX('Hoja de Trabajo para listado'!$AB$155:$BA$1048576,MATCH($A502,'Hoja de Trabajo para listado'!$AB$155:$AB$1048576,0),MATCH((CUADRO!O$5&amp;$E502),'Hoja de Trabajo para listado'!$AB$151:$BA$151,0)),0)+IFERROR(INDEX('Hoja de Trabajo para listado'!$BC$155:$CB$1048576,MATCH($A502,'Hoja de Trabajo para listado'!$BC$155:$BC$1048576,0),MATCH((CUADRO!O$5&amp;$E502),'Hoja de Trabajo para listado'!$BC$151:$CB$151,0)),0)+IFERROR(INDEX('Hoja de Trabajo para listado'!$DE$153:$DG$274,MATCH($A502,'Hoja de Trabajo para listado'!$DE$153:$DE$1048576,0),MATCH((CUADRO!O$5&amp;$E502),'Hoja de Trabajo para listado'!$DE$151:$DG$151,0)),0)+IFERROR(INDEX('Hoja de Trabajo para listado'!$CD$155:$DC$1048576,MATCH($A502,'Hoja de Trabajo para listado'!$CD$155:$CD$1048576,0),MATCH((CUADRO!O$5&amp;$E502),'Hoja de Trabajo para listado'!$CD$151:$DC$151,0)),0)</f>
        <v>0</v>
      </c>
      <c r="P502" s="243">
        <f ca="1">+IFERROR(INDEX('Hoja de Trabajo para listado'!$A$155:$Z$1048576,MATCH($A502,'Hoja de Trabajo para listado'!$A$155:$A$1048576,0),MATCH((CUADRO!P$5&amp;$E502),'Hoja de Trabajo para listado'!$A$151:$Z$151,0)),0)+IFERROR(INDEX('Hoja de Trabajo para listado'!$AB$155:$BA$1048576,MATCH($A502,'Hoja de Trabajo para listado'!$AB$155:$AB$1048576,0),MATCH((CUADRO!P$5&amp;$E502),'Hoja de Trabajo para listado'!$AB$151:$BA$151,0)),0)+IFERROR(INDEX('Hoja de Trabajo para listado'!$BC$155:$CB$1048576,MATCH($A502,'Hoja de Trabajo para listado'!$BC$155:$BC$1048576,0),MATCH((CUADRO!P$5&amp;$E502),'Hoja de Trabajo para listado'!$BC$151:$CB$151,0)),0)+IFERROR(INDEX('Hoja de Trabajo para listado'!$DE$153:$DG$274,MATCH($A502,'Hoja de Trabajo para listado'!$DE$153:$DE$1048576,0),MATCH((CUADRO!P$5&amp;$E502),'Hoja de Trabajo para listado'!$DE$151:$DG$151,0)),0)+IFERROR(INDEX('Hoja de Trabajo para listado'!$CD$155:$DC$1048576,MATCH($A502,'Hoja de Trabajo para listado'!$CD$155:$CD$1048576,0),MATCH((CUADRO!P$5&amp;$E502),'Hoja de Trabajo para listado'!$CD$151:$DC$151,0)),0)</f>
        <v>0</v>
      </c>
      <c r="Q502" s="243">
        <f ca="1">+IFERROR(INDEX('Hoja de Trabajo para listado'!$A$155:$Z$1048576,MATCH($A502,'Hoja de Trabajo para listado'!$A$155:$A$1048576,0),MATCH((CUADRO!Q$5&amp;$E502),'Hoja de Trabajo para listado'!$A$151:$Z$151,0)),0)+IFERROR(INDEX('Hoja de Trabajo para listado'!$AB$155:$BA$1048576,MATCH($A502,'Hoja de Trabajo para listado'!$AB$155:$AB$1048576,0),MATCH((CUADRO!Q$5&amp;$E502),'Hoja de Trabajo para listado'!$AB$151:$BA$151,0)),0)+IFERROR(INDEX('Hoja de Trabajo para listado'!$BC$155:$CB$1048576,MATCH($A502,'Hoja de Trabajo para listado'!$BC$155:$BC$1048576,0),MATCH((CUADRO!Q$5&amp;$E502),'Hoja de Trabajo para listado'!$BC$151:$CB$151,0)),0)+IFERROR(INDEX('Hoja de Trabajo para listado'!$DE$153:$DG$274,MATCH($A502,'Hoja de Trabajo para listado'!$DE$153:$DE$1048576,0),MATCH((CUADRO!Q$5&amp;$E502),'Hoja de Trabajo para listado'!$DE$151:$DG$151,0)),0)+IFERROR(INDEX('Hoja de Trabajo para listado'!$CD$155:$DC$1048576,MATCH($A502,'Hoja de Trabajo para listado'!$CD$155:$CD$1048576,0),MATCH((CUADRO!Q$5&amp;$E502),'Hoja de Trabajo para listado'!$CD$151:$DC$151,0)),0)</f>
        <v>0</v>
      </c>
      <c r="R502" s="243">
        <f t="shared" ca="1" si="17"/>
        <v>0</v>
      </c>
      <c r="S502" s="249"/>
      <c r="T502" s="243">
        <f ca="1">+T503</f>
        <v>0</v>
      </c>
      <c r="U502" s="242">
        <f t="shared" si="18"/>
        <v>1</v>
      </c>
      <c r="V502" s="333" t="str">
        <f>+VLOOKUP(A502,bd_lista!$A$3:$E$590,5,FALSE)</f>
        <v>Gobiernos Autonomos Municipales</v>
      </c>
      <c r="W502" s="391" t="str">
        <f>+V502</f>
        <v>Gobiernos Autonomos Municipales</v>
      </c>
      <c r="X502" s="242">
        <f>+VLOOKUP(A502,[4]Sheet1!$A$13:$D$744,4,FALSE)</f>
        <v>0</v>
      </c>
      <c r="Y502" s="242" t="e">
        <f>+VLOOKUP(X502,bd_lista!$A$3:$C$590,3,FALSE)</f>
        <v>#N/A</v>
      </c>
      <c r="Z502" s="294">
        <f>+X502</f>
        <v>0</v>
      </c>
      <c r="AA502" s="295" t="e">
        <f>+Y502</f>
        <v>#N/A</v>
      </c>
    </row>
    <row r="503" spans="1:27" customFormat="1" ht="15" hidden="1" customHeight="1">
      <c r="A503" s="32">
        <v>1204</v>
      </c>
      <c r="B503" s="388"/>
      <c r="C503" s="247" t="str">
        <f>+VLOOKUP(A503,bd_lista!$A$3:$C$590,3,FALSE)</f>
        <v>Gobierno Autónomo Municipal de Achocalla</v>
      </c>
      <c r="D503" s="390"/>
      <c r="E503" s="244" t="s">
        <v>1305</v>
      </c>
      <c r="F503" s="243">
        <f ca="1">+IFERROR(INDEX('Hoja de Trabajo para listado'!$A$155:$Z$1048576,MATCH($A503,'Hoja de Trabajo para listado'!$A$155:$A$1048576,0),MATCH((CUADRO!F$5&amp;$E503),'Hoja de Trabajo para listado'!$A$151:$Z$151,0)),0)+IFERROR(INDEX('Hoja de Trabajo para listado'!$AB$155:$BA$1048576,MATCH($A503,'Hoja de Trabajo para listado'!$AB$155:$AB$1048576,0),MATCH((CUADRO!F$5&amp;$E503),'Hoja de Trabajo para listado'!$AB$151:$BA$151,0)),0)+IFERROR(INDEX('Hoja de Trabajo para listado'!$BC$155:$CB$1048576,MATCH($A503,'Hoja de Trabajo para listado'!$BC$155:$BC$1048576,0),MATCH((CUADRO!F$5&amp;$E503),'Hoja de Trabajo para listado'!$BC$151:$CB$151,0)),0)+IFERROR(INDEX('Hoja de Trabajo para listado'!$DE$153:$DG$274,MATCH($A503,'Hoja de Trabajo para listado'!$DE$153:$DE$1048576,0),MATCH((CUADRO!F$5&amp;$E503),'Hoja de Trabajo para listado'!$DE$151:$DG$151,0)),0)+IFERROR(INDEX('Hoja de Trabajo para listado'!$CD$155:$DC$1048576,MATCH($A503,'Hoja de Trabajo para listado'!$CD$155:$CD$1048576,0),MATCH((CUADRO!F$5&amp;$E503),'Hoja de Trabajo para listado'!$CD$151:$DC$151,0)),0)</f>
        <v>0</v>
      </c>
      <c r="G503" s="243">
        <f ca="1">+IFERROR(INDEX('Hoja de Trabajo para listado'!$A$155:$Z$1048576,MATCH($A503,'Hoja de Trabajo para listado'!$A$155:$A$1048576,0),MATCH((CUADRO!G$5&amp;$E503),'Hoja de Trabajo para listado'!$A$151:$Z$151,0)),0)+IFERROR(INDEX('Hoja de Trabajo para listado'!$AB$155:$BA$1048576,MATCH($A503,'Hoja de Trabajo para listado'!$AB$155:$AB$1048576,0),MATCH((CUADRO!G$5&amp;$E503),'Hoja de Trabajo para listado'!$AB$151:$BA$151,0)),0)+IFERROR(INDEX('Hoja de Trabajo para listado'!$BC$155:$CB$1048576,MATCH($A503,'Hoja de Trabajo para listado'!$BC$155:$BC$1048576,0),MATCH((CUADRO!G$5&amp;$E503),'Hoja de Trabajo para listado'!$BC$151:$CB$151,0)),0)+IFERROR(INDEX('Hoja de Trabajo para listado'!$DE$153:$DG$274,MATCH($A503,'Hoja de Trabajo para listado'!$DE$153:$DE$1048576,0),MATCH((CUADRO!G$5&amp;$E503),'Hoja de Trabajo para listado'!$DE$151:$DG$151,0)),0)+IFERROR(INDEX('Hoja de Trabajo para listado'!$CD$155:$DC$1048576,MATCH($A503,'Hoja de Trabajo para listado'!$CD$155:$CD$1048576,0),MATCH((CUADRO!G$5&amp;$E503),'Hoja de Trabajo para listado'!$CD$151:$DC$151,0)),0)</f>
        <v>0</v>
      </c>
      <c r="H503" s="243">
        <f ca="1">+IFERROR(INDEX('Hoja de Trabajo para listado'!$A$155:$Z$1048576,MATCH($A503,'Hoja de Trabajo para listado'!$A$155:$A$1048576,0),MATCH((CUADRO!H$5&amp;$E503),'Hoja de Trabajo para listado'!$A$151:$Z$151,0)),0)+IFERROR(INDEX('Hoja de Trabajo para listado'!$AB$155:$BA$1048576,MATCH($A503,'Hoja de Trabajo para listado'!$AB$155:$AB$1048576,0),MATCH((CUADRO!H$5&amp;$E503),'Hoja de Trabajo para listado'!$AB$151:$BA$151,0)),0)+IFERROR(INDEX('Hoja de Trabajo para listado'!$BC$155:$CB$1048576,MATCH($A503,'Hoja de Trabajo para listado'!$BC$155:$BC$1048576,0),MATCH((CUADRO!H$5&amp;$E503),'Hoja de Trabajo para listado'!$BC$151:$CB$151,0)),0)+IFERROR(INDEX('Hoja de Trabajo para listado'!$DE$153:$DG$274,MATCH($A503,'Hoja de Trabajo para listado'!$DE$153:$DE$1048576,0),MATCH((CUADRO!H$5&amp;$E503),'Hoja de Trabajo para listado'!$DE$151:$DG$151,0)),0)+IFERROR(INDEX('Hoja de Trabajo para listado'!$CD$155:$DC$1048576,MATCH($A503,'Hoja de Trabajo para listado'!$CD$155:$CD$1048576,0),MATCH((CUADRO!H$5&amp;$E503),'Hoja de Trabajo para listado'!$CD$151:$DC$151,0)),0)</f>
        <v>0</v>
      </c>
      <c r="I503" s="243">
        <f ca="1">+IFERROR(INDEX('Hoja de Trabajo para listado'!$A$155:$Z$1048576,MATCH($A503,'Hoja de Trabajo para listado'!$A$155:$A$1048576,0),MATCH((CUADRO!I$5&amp;$E503),'Hoja de Trabajo para listado'!$A$151:$Z$151,0)),0)+IFERROR(INDEX('Hoja de Trabajo para listado'!$AB$155:$BA$1048576,MATCH($A503,'Hoja de Trabajo para listado'!$AB$155:$AB$1048576,0),MATCH((CUADRO!I$5&amp;$E503),'Hoja de Trabajo para listado'!$AB$151:$BA$151,0)),0)+IFERROR(INDEX('Hoja de Trabajo para listado'!$BC$155:$CB$1048576,MATCH($A503,'Hoja de Trabajo para listado'!$BC$155:$BC$1048576,0),MATCH((CUADRO!I$5&amp;$E503),'Hoja de Trabajo para listado'!$BC$151:$CB$151,0)),0)+IFERROR(INDEX('Hoja de Trabajo para listado'!$DE$153:$DG$274,MATCH($A503,'Hoja de Trabajo para listado'!$DE$153:$DE$1048576,0),MATCH((CUADRO!I$5&amp;$E503),'Hoja de Trabajo para listado'!$DE$151:$DG$151,0)),0)+IFERROR(INDEX('Hoja de Trabajo para listado'!$CD$155:$DC$1048576,MATCH($A503,'Hoja de Trabajo para listado'!$CD$155:$CD$1048576,0),MATCH((CUADRO!I$5&amp;$E503),'Hoja de Trabajo para listado'!$CD$151:$DC$151,0)),0)</f>
        <v>0</v>
      </c>
      <c r="J503" s="243">
        <f ca="1">+IFERROR(INDEX('Hoja de Trabajo para listado'!$A$155:$Z$1048576,MATCH($A503,'Hoja de Trabajo para listado'!$A$155:$A$1048576,0),MATCH((CUADRO!J$5&amp;$E503),'Hoja de Trabajo para listado'!$A$151:$Z$151,0)),0)+IFERROR(INDEX('Hoja de Trabajo para listado'!$AB$155:$BA$1048576,MATCH($A503,'Hoja de Trabajo para listado'!$AB$155:$AB$1048576,0),MATCH((CUADRO!J$5&amp;$E503),'Hoja de Trabajo para listado'!$AB$151:$BA$151,0)),0)+IFERROR(INDEX('Hoja de Trabajo para listado'!$BC$155:$CB$1048576,MATCH($A503,'Hoja de Trabajo para listado'!$BC$155:$BC$1048576,0),MATCH((CUADRO!J$5&amp;$E503),'Hoja de Trabajo para listado'!$BC$151:$CB$151,0)),0)+IFERROR(INDEX('Hoja de Trabajo para listado'!$DE$153:$DG$274,MATCH($A503,'Hoja de Trabajo para listado'!$DE$153:$DE$1048576,0),MATCH((CUADRO!J$5&amp;$E503),'Hoja de Trabajo para listado'!$DE$151:$DG$151,0)),0)+IFERROR(INDEX('Hoja de Trabajo para listado'!$CD$155:$DC$1048576,MATCH($A503,'Hoja de Trabajo para listado'!$CD$155:$CD$1048576,0),MATCH((CUADRO!J$5&amp;$E503),'Hoja de Trabajo para listado'!$CD$151:$DC$151,0)),0)</f>
        <v>0</v>
      </c>
      <c r="K503" s="243">
        <f ca="1">+IFERROR(INDEX('Hoja de Trabajo para listado'!$A$155:$Z$1048576,MATCH($A503,'Hoja de Trabajo para listado'!$A$155:$A$1048576,0),MATCH((CUADRO!K$5&amp;$E503),'Hoja de Trabajo para listado'!$A$151:$Z$151,0)),0)+IFERROR(INDEX('Hoja de Trabajo para listado'!$AB$155:$BA$1048576,MATCH($A503,'Hoja de Trabajo para listado'!$AB$155:$AB$1048576,0),MATCH((CUADRO!K$5&amp;$E503),'Hoja de Trabajo para listado'!$AB$151:$BA$151,0)),0)+IFERROR(INDEX('Hoja de Trabajo para listado'!$BC$155:$CB$1048576,MATCH($A503,'Hoja de Trabajo para listado'!$BC$155:$BC$1048576,0),MATCH((CUADRO!K$5&amp;$E503),'Hoja de Trabajo para listado'!$BC$151:$CB$151,0)),0)+IFERROR(INDEX('Hoja de Trabajo para listado'!$DE$153:$DG$274,MATCH($A503,'Hoja de Trabajo para listado'!$DE$153:$DE$1048576,0),MATCH((CUADRO!K$5&amp;$E503),'Hoja de Trabajo para listado'!$DE$151:$DG$151,0)),0)+IFERROR(INDEX('Hoja de Trabajo para listado'!$CD$155:$DC$1048576,MATCH($A503,'Hoja de Trabajo para listado'!$CD$155:$CD$1048576,0),MATCH((CUADRO!K$5&amp;$E503),'Hoja de Trabajo para listado'!$CD$151:$DC$151,0)),0)</f>
        <v>0</v>
      </c>
      <c r="L503" s="243">
        <f ca="1">+IFERROR(INDEX('Hoja de Trabajo para listado'!$A$155:$Z$1048576,MATCH($A503,'Hoja de Trabajo para listado'!$A$155:$A$1048576,0),MATCH((CUADRO!L$5&amp;$E503),'Hoja de Trabajo para listado'!$A$151:$Z$151,0)),0)+IFERROR(INDEX('Hoja de Trabajo para listado'!$AB$155:$BA$1048576,MATCH($A503,'Hoja de Trabajo para listado'!$AB$155:$AB$1048576,0),MATCH((CUADRO!L$5&amp;$E503),'Hoja de Trabajo para listado'!$AB$151:$BA$151,0)),0)+IFERROR(INDEX('Hoja de Trabajo para listado'!$BC$155:$CB$1048576,MATCH($A503,'Hoja de Trabajo para listado'!$BC$155:$BC$1048576,0),MATCH((CUADRO!L$5&amp;$E503),'Hoja de Trabajo para listado'!$BC$151:$CB$151,0)),0)+IFERROR(INDEX('Hoja de Trabajo para listado'!$DE$153:$DG$274,MATCH($A503,'Hoja de Trabajo para listado'!$DE$153:$DE$1048576,0),MATCH((CUADRO!L$5&amp;$E503),'Hoja de Trabajo para listado'!$DE$151:$DG$151,0)),0)+IFERROR(INDEX('Hoja de Trabajo para listado'!$CD$155:$DC$1048576,MATCH($A503,'Hoja de Trabajo para listado'!$CD$155:$CD$1048576,0),MATCH((CUADRO!L$5&amp;$E503),'Hoja de Trabajo para listado'!$CD$151:$DC$151,0)),0)</f>
        <v>0</v>
      </c>
      <c r="M503" s="243">
        <f ca="1">+IFERROR(INDEX('Hoja de Trabajo para listado'!$A$155:$Z$1048576,MATCH($A503,'Hoja de Trabajo para listado'!$A$155:$A$1048576,0),MATCH((CUADRO!M$5&amp;$E503),'Hoja de Trabajo para listado'!$A$151:$Z$151,0)),0)+IFERROR(INDEX('Hoja de Trabajo para listado'!$AB$155:$BA$1048576,MATCH($A503,'Hoja de Trabajo para listado'!$AB$155:$AB$1048576,0),MATCH((CUADRO!M$5&amp;$E503),'Hoja de Trabajo para listado'!$AB$151:$BA$151,0)),0)+IFERROR(INDEX('Hoja de Trabajo para listado'!$BC$155:$CB$1048576,MATCH($A503,'Hoja de Trabajo para listado'!$BC$155:$BC$1048576,0),MATCH((CUADRO!M$5&amp;$E503),'Hoja de Trabajo para listado'!$BC$151:$CB$151,0)),0)+IFERROR(INDEX('Hoja de Trabajo para listado'!$DE$153:$DG$274,MATCH($A503,'Hoja de Trabajo para listado'!$DE$153:$DE$1048576,0),MATCH((CUADRO!M$5&amp;$E503),'Hoja de Trabajo para listado'!$DE$151:$DG$151,0)),0)+IFERROR(INDEX('Hoja de Trabajo para listado'!$CD$155:$DC$1048576,MATCH($A503,'Hoja de Trabajo para listado'!$CD$155:$CD$1048576,0),MATCH((CUADRO!M$5&amp;$E503),'Hoja de Trabajo para listado'!$CD$151:$DC$151,0)),0)</f>
        <v>0</v>
      </c>
      <c r="N503" s="243">
        <f ca="1">+IFERROR(INDEX('Hoja de Trabajo para listado'!$A$155:$Z$1048576,MATCH($A503,'Hoja de Trabajo para listado'!$A$155:$A$1048576,0),MATCH((CUADRO!N$5&amp;$E503),'Hoja de Trabajo para listado'!$A$151:$Z$151,0)),0)+IFERROR(INDEX('Hoja de Trabajo para listado'!$AB$155:$BA$1048576,MATCH($A503,'Hoja de Trabajo para listado'!$AB$155:$AB$1048576,0),MATCH((CUADRO!N$5&amp;$E503),'Hoja de Trabajo para listado'!$AB$151:$BA$151,0)),0)+IFERROR(INDEX('Hoja de Trabajo para listado'!$BC$155:$CB$1048576,MATCH($A503,'Hoja de Trabajo para listado'!$BC$155:$BC$1048576,0),MATCH((CUADRO!N$5&amp;$E503),'Hoja de Trabajo para listado'!$BC$151:$CB$151,0)),0)+IFERROR(INDEX('Hoja de Trabajo para listado'!$DE$153:$DG$274,MATCH($A503,'Hoja de Trabajo para listado'!$DE$153:$DE$1048576,0),MATCH((CUADRO!N$5&amp;$E503),'Hoja de Trabajo para listado'!$DE$151:$DG$151,0)),0)+IFERROR(INDEX('Hoja de Trabajo para listado'!$CD$155:$DC$1048576,MATCH($A503,'Hoja de Trabajo para listado'!$CD$155:$CD$1048576,0),MATCH((CUADRO!N$5&amp;$E503),'Hoja de Trabajo para listado'!$CD$151:$DC$151,0)),0)</f>
        <v>0</v>
      </c>
      <c r="O503" s="243">
        <f ca="1">+IFERROR(INDEX('Hoja de Trabajo para listado'!$A$155:$Z$1048576,MATCH($A503,'Hoja de Trabajo para listado'!$A$155:$A$1048576,0),MATCH((CUADRO!O$5&amp;$E503),'Hoja de Trabajo para listado'!$A$151:$Z$151,0)),0)+IFERROR(INDEX('Hoja de Trabajo para listado'!$AB$155:$BA$1048576,MATCH($A503,'Hoja de Trabajo para listado'!$AB$155:$AB$1048576,0),MATCH((CUADRO!O$5&amp;$E503),'Hoja de Trabajo para listado'!$AB$151:$BA$151,0)),0)+IFERROR(INDEX('Hoja de Trabajo para listado'!$BC$155:$CB$1048576,MATCH($A503,'Hoja de Trabajo para listado'!$BC$155:$BC$1048576,0),MATCH((CUADRO!O$5&amp;$E503),'Hoja de Trabajo para listado'!$BC$151:$CB$151,0)),0)+IFERROR(INDEX('Hoja de Trabajo para listado'!$DE$153:$DG$274,MATCH($A503,'Hoja de Trabajo para listado'!$DE$153:$DE$1048576,0),MATCH((CUADRO!O$5&amp;$E503),'Hoja de Trabajo para listado'!$DE$151:$DG$151,0)),0)+IFERROR(INDEX('Hoja de Trabajo para listado'!$CD$155:$DC$1048576,MATCH($A503,'Hoja de Trabajo para listado'!$CD$155:$CD$1048576,0),MATCH((CUADRO!O$5&amp;$E503),'Hoja de Trabajo para listado'!$CD$151:$DC$151,0)),0)</f>
        <v>0</v>
      </c>
      <c r="P503" s="243">
        <f ca="1">+IFERROR(INDEX('Hoja de Trabajo para listado'!$A$155:$Z$1048576,MATCH($A503,'Hoja de Trabajo para listado'!$A$155:$A$1048576,0),MATCH((CUADRO!P$5&amp;$E503),'Hoja de Trabajo para listado'!$A$151:$Z$151,0)),0)+IFERROR(INDEX('Hoja de Trabajo para listado'!$AB$155:$BA$1048576,MATCH($A503,'Hoja de Trabajo para listado'!$AB$155:$AB$1048576,0),MATCH((CUADRO!P$5&amp;$E503),'Hoja de Trabajo para listado'!$AB$151:$BA$151,0)),0)+IFERROR(INDEX('Hoja de Trabajo para listado'!$BC$155:$CB$1048576,MATCH($A503,'Hoja de Trabajo para listado'!$BC$155:$BC$1048576,0),MATCH((CUADRO!P$5&amp;$E503),'Hoja de Trabajo para listado'!$BC$151:$CB$151,0)),0)+IFERROR(INDEX('Hoja de Trabajo para listado'!$DE$153:$DG$274,MATCH($A503,'Hoja de Trabajo para listado'!$DE$153:$DE$1048576,0),MATCH((CUADRO!P$5&amp;$E503),'Hoja de Trabajo para listado'!$DE$151:$DG$151,0)),0)+IFERROR(INDEX('Hoja de Trabajo para listado'!$CD$155:$DC$1048576,MATCH($A503,'Hoja de Trabajo para listado'!$CD$155:$CD$1048576,0),MATCH((CUADRO!P$5&amp;$E503),'Hoja de Trabajo para listado'!$CD$151:$DC$151,0)),0)</f>
        <v>0</v>
      </c>
      <c r="Q503" s="243">
        <f ca="1">+IFERROR(INDEX('Hoja de Trabajo para listado'!$A$155:$Z$1048576,MATCH($A503,'Hoja de Trabajo para listado'!$A$155:$A$1048576,0),MATCH((CUADRO!Q$5&amp;$E503),'Hoja de Trabajo para listado'!$A$151:$Z$151,0)),0)+IFERROR(INDEX('Hoja de Trabajo para listado'!$AB$155:$BA$1048576,MATCH($A503,'Hoja de Trabajo para listado'!$AB$155:$AB$1048576,0),MATCH((CUADRO!Q$5&amp;$E503),'Hoja de Trabajo para listado'!$AB$151:$BA$151,0)),0)+IFERROR(INDEX('Hoja de Trabajo para listado'!$BC$155:$CB$1048576,MATCH($A503,'Hoja de Trabajo para listado'!$BC$155:$BC$1048576,0),MATCH((CUADRO!Q$5&amp;$E503),'Hoja de Trabajo para listado'!$BC$151:$CB$151,0)),0)+IFERROR(INDEX('Hoja de Trabajo para listado'!$DE$153:$DG$274,MATCH($A503,'Hoja de Trabajo para listado'!$DE$153:$DE$1048576,0),MATCH((CUADRO!Q$5&amp;$E503),'Hoja de Trabajo para listado'!$DE$151:$DG$151,0)),0)+IFERROR(INDEX('Hoja de Trabajo para listado'!$CD$155:$DC$1048576,MATCH($A503,'Hoja de Trabajo para listado'!$CD$155:$CD$1048576,0),MATCH((CUADRO!Q$5&amp;$E503),'Hoja de Trabajo para listado'!$CD$151:$DC$151,0)),0)</f>
        <v>0</v>
      </c>
      <c r="R503" s="243">
        <f t="shared" ca="1" si="17"/>
        <v>0</v>
      </c>
      <c r="S503" s="249">
        <f ca="1">+R502+R503</f>
        <v>0</v>
      </c>
      <c r="T503" s="243">
        <f ca="1">+S503</f>
        <v>0</v>
      </c>
      <c r="U503" s="242">
        <f t="shared" si="18"/>
        <v>2</v>
      </c>
      <c r="V503" s="333" t="str">
        <f>+VLOOKUP(A503,bd_lista!$A$3:$E$590,5,FALSE)</f>
        <v>Gobiernos Autonomos Municipales</v>
      </c>
      <c r="W503" s="392"/>
      <c r="X503" s="242">
        <f>+VLOOKUP(A503,[4]Sheet1!$A$13:$D$744,4,FALSE)</f>
        <v>0</v>
      </c>
      <c r="Y503" s="242" t="e">
        <f>+VLOOKUP(X503,bd_lista!$A$3:$C$590,3,FALSE)</f>
        <v>#N/A</v>
      </c>
      <c r="Z503" s="292"/>
      <c r="AA503" s="293"/>
    </row>
    <row r="504" spans="1:27" customFormat="1" ht="15" hidden="1" customHeight="1">
      <c r="A504" s="32">
        <v>1205</v>
      </c>
      <c r="B504" s="387">
        <f>+A504</f>
        <v>1205</v>
      </c>
      <c r="C504" s="247" t="str">
        <f>+VLOOKUP(A504,bd_lista!$A$3:$C$590,3,FALSE)</f>
        <v>Gobierno Autónomo Municipal de El Alto de La Paz</v>
      </c>
      <c r="D504" s="389" t="str">
        <f>+C504</f>
        <v>Gobierno Autónomo Municipal de El Alto de La Paz</v>
      </c>
      <c r="E504" s="242" t="s">
        <v>1304</v>
      </c>
      <c r="F504" s="243">
        <f ca="1">+IFERROR(INDEX('Hoja de Trabajo para listado'!$A$155:$Z$1048576,MATCH($A504,'Hoja de Trabajo para listado'!$A$155:$A$1048576,0),MATCH((CUADRO!F$5&amp;$E504),'Hoja de Trabajo para listado'!$A$151:$Z$151,0)),0)+IFERROR(INDEX('Hoja de Trabajo para listado'!$AB$155:$BA$1048576,MATCH($A504,'Hoja de Trabajo para listado'!$AB$155:$AB$1048576,0),MATCH((CUADRO!F$5&amp;$E504),'Hoja de Trabajo para listado'!$AB$151:$BA$151,0)),0)+IFERROR(INDEX('Hoja de Trabajo para listado'!$BC$155:$CB$1048576,MATCH($A504,'Hoja de Trabajo para listado'!$BC$155:$BC$1048576,0),MATCH((CUADRO!F$5&amp;$E504),'Hoja de Trabajo para listado'!$BC$151:$CB$151,0)),0)+IFERROR(INDEX('Hoja de Trabajo para listado'!$DE$153:$DG$274,MATCH($A504,'Hoja de Trabajo para listado'!$DE$153:$DE$1048576,0),MATCH((CUADRO!F$5&amp;$E504),'Hoja de Trabajo para listado'!$DE$151:$DG$151,0)),0)+IFERROR(INDEX('Hoja de Trabajo para listado'!$CD$155:$DC$1048576,MATCH($A504,'Hoja de Trabajo para listado'!$CD$155:$CD$1048576,0),MATCH((CUADRO!F$5&amp;$E504),'Hoja de Trabajo para listado'!$CD$151:$DC$151,0)),0)</f>
        <v>0</v>
      </c>
      <c r="G504" s="243">
        <f ca="1">+IFERROR(INDEX('Hoja de Trabajo para listado'!$A$155:$Z$1048576,MATCH($A504,'Hoja de Trabajo para listado'!$A$155:$A$1048576,0),MATCH((CUADRO!G$5&amp;$E504),'Hoja de Trabajo para listado'!$A$151:$Z$151,0)),0)+IFERROR(INDEX('Hoja de Trabajo para listado'!$AB$155:$BA$1048576,MATCH($A504,'Hoja de Trabajo para listado'!$AB$155:$AB$1048576,0),MATCH((CUADRO!G$5&amp;$E504),'Hoja de Trabajo para listado'!$AB$151:$BA$151,0)),0)+IFERROR(INDEX('Hoja de Trabajo para listado'!$BC$155:$CB$1048576,MATCH($A504,'Hoja de Trabajo para listado'!$BC$155:$BC$1048576,0),MATCH((CUADRO!G$5&amp;$E504),'Hoja de Trabajo para listado'!$BC$151:$CB$151,0)),0)+IFERROR(INDEX('Hoja de Trabajo para listado'!$DE$153:$DG$274,MATCH($A504,'Hoja de Trabajo para listado'!$DE$153:$DE$1048576,0),MATCH((CUADRO!G$5&amp;$E504),'Hoja de Trabajo para listado'!$DE$151:$DG$151,0)),0)+IFERROR(INDEX('Hoja de Trabajo para listado'!$CD$155:$DC$1048576,MATCH($A504,'Hoja de Trabajo para listado'!$CD$155:$CD$1048576,0),MATCH((CUADRO!G$5&amp;$E504),'Hoja de Trabajo para listado'!$CD$151:$DC$151,0)),0)</f>
        <v>0</v>
      </c>
      <c r="H504" s="243">
        <f ca="1">+IFERROR(INDEX('Hoja de Trabajo para listado'!$A$155:$Z$1048576,MATCH($A504,'Hoja de Trabajo para listado'!$A$155:$A$1048576,0),MATCH((CUADRO!H$5&amp;$E504),'Hoja de Trabajo para listado'!$A$151:$Z$151,0)),0)+IFERROR(INDEX('Hoja de Trabajo para listado'!$AB$155:$BA$1048576,MATCH($A504,'Hoja de Trabajo para listado'!$AB$155:$AB$1048576,0),MATCH((CUADRO!H$5&amp;$E504),'Hoja de Trabajo para listado'!$AB$151:$BA$151,0)),0)+IFERROR(INDEX('Hoja de Trabajo para listado'!$BC$155:$CB$1048576,MATCH($A504,'Hoja de Trabajo para listado'!$BC$155:$BC$1048576,0),MATCH((CUADRO!H$5&amp;$E504),'Hoja de Trabajo para listado'!$BC$151:$CB$151,0)),0)+IFERROR(INDEX('Hoja de Trabajo para listado'!$DE$153:$DG$274,MATCH($A504,'Hoja de Trabajo para listado'!$DE$153:$DE$1048576,0),MATCH((CUADRO!H$5&amp;$E504),'Hoja de Trabajo para listado'!$DE$151:$DG$151,0)),0)+IFERROR(INDEX('Hoja de Trabajo para listado'!$CD$155:$DC$1048576,MATCH($A504,'Hoja de Trabajo para listado'!$CD$155:$CD$1048576,0),MATCH((CUADRO!H$5&amp;$E504),'Hoja de Trabajo para listado'!$CD$151:$DC$151,0)),0)</f>
        <v>0</v>
      </c>
      <c r="I504" s="243">
        <f ca="1">+IFERROR(INDEX('Hoja de Trabajo para listado'!$A$155:$Z$1048576,MATCH($A504,'Hoja de Trabajo para listado'!$A$155:$A$1048576,0),MATCH((CUADRO!I$5&amp;$E504),'Hoja de Trabajo para listado'!$A$151:$Z$151,0)),0)+IFERROR(INDEX('Hoja de Trabajo para listado'!$AB$155:$BA$1048576,MATCH($A504,'Hoja de Trabajo para listado'!$AB$155:$AB$1048576,0),MATCH((CUADRO!I$5&amp;$E504),'Hoja de Trabajo para listado'!$AB$151:$BA$151,0)),0)+IFERROR(INDEX('Hoja de Trabajo para listado'!$BC$155:$CB$1048576,MATCH($A504,'Hoja de Trabajo para listado'!$BC$155:$BC$1048576,0),MATCH((CUADRO!I$5&amp;$E504),'Hoja de Trabajo para listado'!$BC$151:$CB$151,0)),0)+IFERROR(INDEX('Hoja de Trabajo para listado'!$DE$153:$DG$274,MATCH($A504,'Hoja de Trabajo para listado'!$DE$153:$DE$1048576,0),MATCH((CUADRO!I$5&amp;$E504),'Hoja de Trabajo para listado'!$DE$151:$DG$151,0)),0)+IFERROR(INDEX('Hoja de Trabajo para listado'!$CD$155:$DC$1048576,MATCH($A504,'Hoja de Trabajo para listado'!$CD$155:$CD$1048576,0),MATCH((CUADRO!I$5&amp;$E504),'Hoja de Trabajo para listado'!$CD$151:$DC$151,0)),0)</f>
        <v>0</v>
      </c>
      <c r="J504" s="243">
        <f ca="1">+IFERROR(INDEX('Hoja de Trabajo para listado'!$A$155:$Z$1048576,MATCH($A504,'Hoja de Trabajo para listado'!$A$155:$A$1048576,0),MATCH((CUADRO!J$5&amp;$E504),'Hoja de Trabajo para listado'!$A$151:$Z$151,0)),0)+IFERROR(INDEX('Hoja de Trabajo para listado'!$AB$155:$BA$1048576,MATCH($A504,'Hoja de Trabajo para listado'!$AB$155:$AB$1048576,0),MATCH((CUADRO!J$5&amp;$E504),'Hoja de Trabajo para listado'!$AB$151:$BA$151,0)),0)+IFERROR(INDEX('Hoja de Trabajo para listado'!$BC$155:$CB$1048576,MATCH($A504,'Hoja de Trabajo para listado'!$BC$155:$BC$1048576,0),MATCH((CUADRO!J$5&amp;$E504),'Hoja de Trabajo para listado'!$BC$151:$CB$151,0)),0)+IFERROR(INDEX('Hoja de Trabajo para listado'!$DE$153:$DG$274,MATCH($A504,'Hoja de Trabajo para listado'!$DE$153:$DE$1048576,0),MATCH((CUADRO!J$5&amp;$E504),'Hoja de Trabajo para listado'!$DE$151:$DG$151,0)),0)+IFERROR(INDEX('Hoja de Trabajo para listado'!$CD$155:$DC$1048576,MATCH($A504,'Hoja de Trabajo para listado'!$CD$155:$CD$1048576,0),MATCH((CUADRO!J$5&amp;$E504),'Hoja de Trabajo para listado'!$CD$151:$DC$151,0)),0)</f>
        <v>0</v>
      </c>
      <c r="K504" s="243">
        <f ca="1">+IFERROR(INDEX('Hoja de Trabajo para listado'!$A$155:$Z$1048576,MATCH($A504,'Hoja de Trabajo para listado'!$A$155:$A$1048576,0),MATCH((CUADRO!K$5&amp;$E504),'Hoja de Trabajo para listado'!$A$151:$Z$151,0)),0)+IFERROR(INDEX('Hoja de Trabajo para listado'!$AB$155:$BA$1048576,MATCH($A504,'Hoja de Trabajo para listado'!$AB$155:$AB$1048576,0),MATCH((CUADRO!K$5&amp;$E504),'Hoja de Trabajo para listado'!$AB$151:$BA$151,0)),0)+IFERROR(INDEX('Hoja de Trabajo para listado'!$BC$155:$CB$1048576,MATCH($A504,'Hoja de Trabajo para listado'!$BC$155:$BC$1048576,0),MATCH((CUADRO!K$5&amp;$E504),'Hoja de Trabajo para listado'!$BC$151:$CB$151,0)),0)+IFERROR(INDEX('Hoja de Trabajo para listado'!$DE$153:$DG$274,MATCH($A504,'Hoja de Trabajo para listado'!$DE$153:$DE$1048576,0),MATCH((CUADRO!K$5&amp;$E504),'Hoja de Trabajo para listado'!$DE$151:$DG$151,0)),0)+IFERROR(INDEX('Hoja de Trabajo para listado'!$CD$155:$DC$1048576,MATCH($A504,'Hoja de Trabajo para listado'!$CD$155:$CD$1048576,0),MATCH((CUADRO!K$5&amp;$E504),'Hoja de Trabajo para listado'!$CD$151:$DC$151,0)),0)</f>
        <v>0</v>
      </c>
      <c r="L504" s="243">
        <f ca="1">+IFERROR(INDEX('Hoja de Trabajo para listado'!$A$155:$Z$1048576,MATCH($A504,'Hoja de Trabajo para listado'!$A$155:$A$1048576,0),MATCH((CUADRO!L$5&amp;$E504),'Hoja de Trabajo para listado'!$A$151:$Z$151,0)),0)+IFERROR(INDEX('Hoja de Trabajo para listado'!$AB$155:$BA$1048576,MATCH($A504,'Hoja de Trabajo para listado'!$AB$155:$AB$1048576,0),MATCH((CUADRO!L$5&amp;$E504),'Hoja de Trabajo para listado'!$AB$151:$BA$151,0)),0)+IFERROR(INDEX('Hoja de Trabajo para listado'!$BC$155:$CB$1048576,MATCH($A504,'Hoja de Trabajo para listado'!$BC$155:$BC$1048576,0),MATCH((CUADRO!L$5&amp;$E504),'Hoja de Trabajo para listado'!$BC$151:$CB$151,0)),0)+IFERROR(INDEX('Hoja de Trabajo para listado'!$DE$153:$DG$274,MATCH($A504,'Hoja de Trabajo para listado'!$DE$153:$DE$1048576,0),MATCH((CUADRO!L$5&amp;$E504),'Hoja de Trabajo para listado'!$DE$151:$DG$151,0)),0)+IFERROR(INDEX('Hoja de Trabajo para listado'!$CD$155:$DC$1048576,MATCH($A504,'Hoja de Trabajo para listado'!$CD$155:$CD$1048576,0),MATCH((CUADRO!L$5&amp;$E504),'Hoja de Trabajo para listado'!$CD$151:$DC$151,0)),0)</f>
        <v>0</v>
      </c>
      <c r="M504" s="243">
        <f ca="1">+IFERROR(INDEX('Hoja de Trabajo para listado'!$A$155:$Z$1048576,MATCH($A504,'Hoja de Trabajo para listado'!$A$155:$A$1048576,0),MATCH((CUADRO!M$5&amp;$E504),'Hoja de Trabajo para listado'!$A$151:$Z$151,0)),0)+IFERROR(INDEX('Hoja de Trabajo para listado'!$AB$155:$BA$1048576,MATCH($A504,'Hoja de Trabajo para listado'!$AB$155:$AB$1048576,0),MATCH((CUADRO!M$5&amp;$E504),'Hoja de Trabajo para listado'!$AB$151:$BA$151,0)),0)+IFERROR(INDEX('Hoja de Trabajo para listado'!$BC$155:$CB$1048576,MATCH($A504,'Hoja de Trabajo para listado'!$BC$155:$BC$1048576,0),MATCH((CUADRO!M$5&amp;$E504),'Hoja de Trabajo para listado'!$BC$151:$CB$151,0)),0)+IFERROR(INDEX('Hoja de Trabajo para listado'!$DE$153:$DG$274,MATCH($A504,'Hoja de Trabajo para listado'!$DE$153:$DE$1048576,0),MATCH((CUADRO!M$5&amp;$E504),'Hoja de Trabajo para listado'!$DE$151:$DG$151,0)),0)+IFERROR(INDEX('Hoja de Trabajo para listado'!$CD$155:$DC$1048576,MATCH($A504,'Hoja de Trabajo para listado'!$CD$155:$CD$1048576,0),MATCH((CUADRO!M$5&amp;$E504),'Hoja de Trabajo para listado'!$CD$151:$DC$151,0)),0)</f>
        <v>0</v>
      </c>
      <c r="N504" s="243">
        <f ca="1">+IFERROR(INDEX('Hoja de Trabajo para listado'!$A$155:$Z$1048576,MATCH($A504,'Hoja de Trabajo para listado'!$A$155:$A$1048576,0),MATCH((CUADRO!N$5&amp;$E504),'Hoja de Trabajo para listado'!$A$151:$Z$151,0)),0)+IFERROR(INDEX('Hoja de Trabajo para listado'!$AB$155:$BA$1048576,MATCH($A504,'Hoja de Trabajo para listado'!$AB$155:$AB$1048576,0),MATCH((CUADRO!N$5&amp;$E504),'Hoja de Trabajo para listado'!$AB$151:$BA$151,0)),0)+IFERROR(INDEX('Hoja de Trabajo para listado'!$BC$155:$CB$1048576,MATCH($A504,'Hoja de Trabajo para listado'!$BC$155:$BC$1048576,0),MATCH((CUADRO!N$5&amp;$E504),'Hoja de Trabajo para listado'!$BC$151:$CB$151,0)),0)+IFERROR(INDEX('Hoja de Trabajo para listado'!$DE$153:$DG$274,MATCH($A504,'Hoja de Trabajo para listado'!$DE$153:$DE$1048576,0),MATCH((CUADRO!N$5&amp;$E504),'Hoja de Trabajo para listado'!$DE$151:$DG$151,0)),0)+IFERROR(INDEX('Hoja de Trabajo para listado'!$CD$155:$DC$1048576,MATCH($A504,'Hoja de Trabajo para listado'!$CD$155:$CD$1048576,0),MATCH((CUADRO!N$5&amp;$E504),'Hoja de Trabajo para listado'!$CD$151:$DC$151,0)),0)</f>
        <v>0</v>
      </c>
      <c r="O504" s="243">
        <f ca="1">+IFERROR(INDEX('Hoja de Trabajo para listado'!$A$155:$Z$1048576,MATCH($A504,'Hoja de Trabajo para listado'!$A$155:$A$1048576,0),MATCH((CUADRO!O$5&amp;$E504),'Hoja de Trabajo para listado'!$A$151:$Z$151,0)),0)+IFERROR(INDEX('Hoja de Trabajo para listado'!$AB$155:$BA$1048576,MATCH($A504,'Hoja de Trabajo para listado'!$AB$155:$AB$1048576,0),MATCH((CUADRO!O$5&amp;$E504),'Hoja de Trabajo para listado'!$AB$151:$BA$151,0)),0)+IFERROR(INDEX('Hoja de Trabajo para listado'!$BC$155:$CB$1048576,MATCH($A504,'Hoja de Trabajo para listado'!$BC$155:$BC$1048576,0),MATCH((CUADRO!O$5&amp;$E504),'Hoja de Trabajo para listado'!$BC$151:$CB$151,0)),0)+IFERROR(INDEX('Hoja de Trabajo para listado'!$DE$153:$DG$274,MATCH($A504,'Hoja de Trabajo para listado'!$DE$153:$DE$1048576,0),MATCH((CUADRO!O$5&amp;$E504),'Hoja de Trabajo para listado'!$DE$151:$DG$151,0)),0)+IFERROR(INDEX('Hoja de Trabajo para listado'!$CD$155:$DC$1048576,MATCH($A504,'Hoja de Trabajo para listado'!$CD$155:$CD$1048576,0),MATCH((CUADRO!O$5&amp;$E504),'Hoja de Trabajo para listado'!$CD$151:$DC$151,0)),0)</f>
        <v>0</v>
      </c>
      <c r="P504" s="243">
        <f ca="1">+IFERROR(INDEX('Hoja de Trabajo para listado'!$A$155:$Z$1048576,MATCH($A504,'Hoja de Trabajo para listado'!$A$155:$A$1048576,0),MATCH((CUADRO!P$5&amp;$E504),'Hoja de Trabajo para listado'!$A$151:$Z$151,0)),0)+IFERROR(INDEX('Hoja de Trabajo para listado'!$AB$155:$BA$1048576,MATCH($A504,'Hoja de Trabajo para listado'!$AB$155:$AB$1048576,0),MATCH((CUADRO!P$5&amp;$E504),'Hoja de Trabajo para listado'!$AB$151:$BA$151,0)),0)+IFERROR(INDEX('Hoja de Trabajo para listado'!$BC$155:$CB$1048576,MATCH($A504,'Hoja de Trabajo para listado'!$BC$155:$BC$1048576,0),MATCH((CUADRO!P$5&amp;$E504),'Hoja de Trabajo para listado'!$BC$151:$CB$151,0)),0)+IFERROR(INDEX('Hoja de Trabajo para listado'!$DE$153:$DG$274,MATCH($A504,'Hoja de Trabajo para listado'!$DE$153:$DE$1048576,0),MATCH((CUADRO!P$5&amp;$E504),'Hoja de Trabajo para listado'!$DE$151:$DG$151,0)),0)+IFERROR(INDEX('Hoja de Trabajo para listado'!$CD$155:$DC$1048576,MATCH($A504,'Hoja de Trabajo para listado'!$CD$155:$CD$1048576,0),MATCH((CUADRO!P$5&amp;$E504),'Hoja de Trabajo para listado'!$CD$151:$DC$151,0)),0)</f>
        <v>0</v>
      </c>
      <c r="Q504" s="243">
        <f ca="1">+IFERROR(INDEX('Hoja de Trabajo para listado'!$A$155:$Z$1048576,MATCH($A504,'Hoja de Trabajo para listado'!$A$155:$A$1048576,0),MATCH((CUADRO!Q$5&amp;$E504),'Hoja de Trabajo para listado'!$A$151:$Z$151,0)),0)+IFERROR(INDEX('Hoja de Trabajo para listado'!$AB$155:$BA$1048576,MATCH($A504,'Hoja de Trabajo para listado'!$AB$155:$AB$1048576,0),MATCH((CUADRO!Q$5&amp;$E504),'Hoja de Trabajo para listado'!$AB$151:$BA$151,0)),0)+IFERROR(INDEX('Hoja de Trabajo para listado'!$BC$155:$CB$1048576,MATCH($A504,'Hoja de Trabajo para listado'!$BC$155:$BC$1048576,0),MATCH((CUADRO!Q$5&amp;$E504),'Hoja de Trabajo para listado'!$BC$151:$CB$151,0)),0)+IFERROR(INDEX('Hoja de Trabajo para listado'!$DE$153:$DG$274,MATCH($A504,'Hoja de Trabajo para listado'!$DE$153:$DE$1048576,0),MATCH((CUADRO!Q$5&amp;$E504),'Hoja de Trabajo para listado'!$DE$151:$DG$151,0)),0)+IFERROR(INDEX('Hoja de Trabajo para listado'!$CD$155:$DC$1048576,MATCH($A504,'Hoja de Trabajo para listado'!$CD$155:$CD$1048576,0),MATCH((CUADRO!Q$5&amp;$E504),'Hoja de Trabajo para listado'!$CD$151:$DC$151,0)),0)</f>
        <v>0</v>
      </c>
      <c r="R504" s="243">
        <f t="shared" ca="1" si="17"/>
        <v>0</v>
      </c>
      <c r="S504" s="249"/>
      <c r="T504" s="243">
        <f ca="1">+T505</f>
        <v>0</v>
      </c>
      <c r="U504" s="242">
        <f t="shared" si="18"/>
        <v>1</v>
      </c>
      <c r="V504" s="333" t="str">
        <f>+VLOOKUP(A504,bd_lista!$A$3:$E$590,5,FALSE)</f>
        <v>Gobiernos Autonomos Municipales</v>
      </c>
      <c r="W504" s="391" t="str">
        <f>+V504</f>
        <v>Gobiernos Autonomos Municipales</v>
      </c>
      <c r="X504" s="242">
        <f>+VLOOKUP(A504,[4]Sheet1!$A$13:$D$744,4,FALSE)</f>
        <v>0</v>
      </c>
      <c r="Y504" s="242" t="e">
        <f>+VLOOKUP(X504,bd_lista!$A$3:$C$590,3,FALSE)</f>
        <v>#N/A</v>
      </c>
      <c r="Z504" s="294">
        <f>+X504</f>
        <v>0</v>
      </c>
      <c r="AA504" s="295" t="e">
        <f>+Y504</f>
        <v>#N/A</v>
      </c>
    </row>
    <row r="505" spans="1:27" customFormat="1" ht="15" hidden="1" customHeight="1">
      <c r="A505" s="32">
        <v>1205</v>
      </c>
      <c r="B505" s="388"/>
      <c r="C505" s="247" t="str">
        <f>+VLOOKUP(A505,bd_lista!$A$3:$C$590,3,FALSE)</f>
        <v>Gobierno Autónomo Municipal de El Alto de La Paz</v>
      </c>
      <c r="D505" s="390"/>
      <c r="E505" s="244" t="s">
        <v>1305</v>
      </c>
      <c r="F505" s="243">
        <f ca="1">+IFERROR(INDEX('Hoja de Trabajo para listado'!$A$155:$Z$1048576,MATCH($A505,'Hoja de Trabajo para listado'!$A$155:$A$1048576,0),MATCH((CUADRO!F$5&amp;$E505),'Hoja de Trabajo para listado'!$A$151:$Z$151,0)),0)+IFERROR(INDEX('Hoja de Trabajo para listado'!$AB$155:$BA$1048576,MATCH($A505,'Hoja de Trabajo para listado'!$AB$155:$AB$1048576,0),MATCH((CUADRO!F$5&amp;$E505),'Hoja de Trabajo para listado'!$AB$151:$BA$151,0)),0)+IFERROR(INDEX('Hoja de Trabajo para listado'!$BC$155:$CB$1048576,MATCH($A505,'Hoja de Trabajo para listado'!$BC$155:$BC$1048576,0),MATCH((CUADRO!F$5&amp;$E505),'Hoja de Trabajo para listado'!$BC$151:$CB$151,0)),0)+IFERROR(INDEX('Hoja de Trabajo para listado'!$DE$153:$DG$274,MATCH($A505,'Hoja de Trabajo para listado'!$DE$153:$DE$1048576,0),MATCH((CUADRO!F$5&amp;$E505),'Hoja de Trabajo para listado'!$DE$151:$DG$151,0)),0)+IFERROR(INDEX('Hoja de Trabajo para listado'!$CD$155:$DC$1048576,MATCH($A505,'Hoja de Trabajo para listado'!$CD$155:$CD$1048576,0),MATCH((CUADRO!F$5&amp;$E505),'Hoja de Trabajo para listado'!$CD$151:$DC$151,0)),0)</f>
        <v>0</v>
      </c>
      <c r="G505" s="243">
        <f ca="1">+IFERROR(INDEX('Hoja de Trabajo para listado'!$A$155:$Z$1048576,MATCH($A505,'Hoja de Trabajo para listado'!$A$155:$A$1048576,0),MATCH((CUADRO!G$5&amp;$E505),'Hoja de Trabajo para listado'!$A$151:$Z$151,0)),0)+IFERROR(INDEX('Hoja de Trabajo para listado'!$AB$155:$BA$1048576,MATCH($A505,'Hoja de Trabajo para listado'!$AB$155:$AB$1048576,0),MATCH((CUADRO!G$5&amp;$E505),'Hoja de Trabajo para listado'!$AB$151:$BA$151,0)),0)+IFERROR(INDEX('Hoja de Trabajo para listado'!$BC$155:$CB$1048576,MATCH($A505,'Hoja de Trabajo para listado'!$BC$155:$BC$1048576,0),MATCH((CUADRO!G$5&amp;$E505),'Hoja de Trabajo para listado'!$BC$151:$CB$151,0)),0)+IFERROR(INDEX('Hoja de Trabajo para listado'!$DE$153:$DG$274,MATCH($A505,'Hoja de Trabajo para listado'!$DE$153:$DE$1048576,0),MATCH((CUADRO!G$5&amp;$E505),'Hoja de Trabajo para listado'!$DE$151:$DG$151,0)),0)+IFERROR(INDEX('Hoja de Trabajo para listado'!$CD$155:$DC$1048576,MATCH($A505,'Hoja de Trabajo para listado'!$CD$155:$CD$1048576,0),MATCH((CUADRO!G$5&amp;$E505),'Hoja de Trabajo para listado'!$CD$151:$DC$151,0)),0)</f>
        <v>0</v>
      </c>
      <c r="H505" s="243">
        <f ca="1">+IFERROR(INDEX('Hoja de Trabajo para listado'!$A$155:$Z$1048576,MATCH($A505,'Hoja de Trabajo para listado'!$A$155:$A$1048576,0),MATCH((CUADRO!H$5&amp;$E505),'Hoja de Trabajo para listado'!$A$151:$Z$151,0)),0)+IFERROR(INDEX('Hoja de Trabajo para listado'!$AB$155:$BA$1048576,MATCH($A505,'Hoja de Trabajo para listado'!$AB$155:$AB$1048576,0),MATCH((CUADRO!H$5&amp;$E505),'Hoja de Trabajo para listado'!$AB$151:$BA$151,0)),0)+IFERROR(INDEX('Hoja de Trabajo para listado'!$BC$155:$CB$1048576,MATCH($A505,'Hoja de Trabajo para listado'!$BC$155:$BC$1048576,0),MATCH((CUADRO!H$5&amp;$E505),'Hoja de Trabajo para listado'!$BC$151:$CB$151,0)),0)+IFERROR(INDEX('Hoja de Trabajo para listado'!$DE$153:$DG$274,MATCH($A505,'Hoja de Trabajo para listado'!$DE$153:$DE$1048576,0),MATCH((CUADRO!H$5&amp;$E505),'Hoja de Trabajo para listado'!$DE$151:$DG$151,0)),0)+IFERROR(INDEX('Hoja de Trabajo para listado'!$CD$155:$DC$1048576,MATCH($A505,'Hoja de Trabajo para listado'!$CD$155:$CD$1048576,0),MATCH((CUADRO!H$5&amp;$E505),'Hoja de Trabajo para listado'!$CD$151:$DC$151,0)),0)</f>
        <v>0</v>
      </c>
      <c r="I505" s="243">
        <f ca="1">+IFERROR(INDEX('Hoja de Trabajo para listado'!$A$155:$Z$1048576,MATCH($A505,'Hoja de Trabajo para listado'!$A$155:$A$1048576,0),MATCH((CUADRO!I$5&amp;$E505),'Hoja de Trabajo para listado'!$A$151:$Z$151,0)),0)+IFERROR(INDEX('Hoja de Trabajo para listado'!$AB$155:$BA$1048576,MATCH($A505,'Hoja de Trabajo para listado'!$AB$155:$AB$1048576,0),MATCH((CUADRO!I$5&amp;$E505),'Hoja de Trabajo para listado'!$AB$151:$BA$151,0)),0)+IFERROR(INDEX('Hoja de Trabajo para listado'!$BC$155:$CB$1048576,MATCH($A505,'Hoja de Trabajo para listado'!$BC$155:$BC$1048576,0),MATCH((CUADRO!I$5&amp;$E505),'Hoja de Trabajo para listado'!$BC$151:$CB$151,0)),0)+IFERROR(INDEX('Hoja de Trabajo para listado'!$DE$153:$DG$274,MATCH($A505,'Hoja de Trabajo para listado'!$DE$153:$DE$1048576,0),MATCH((CUADRO!I$5&amp;$E505),'Hoja de Trabajo para listado'!$DE$151:$DG$151,0)),0)+IFERROR(INDEX('Hoja de Trabajo para listado'!$CD$155:$DC$1048576,MATCH($A505,'Hoja de Trabajo para listado'!$CD$155:$CD$1048576,0),MATCH((CUADRO!I$5&amp;$E505),'Hoja de Trabajo para listado'!$CD$151:$DC$151,0)),0)</f>
        <v>0</v>
      </c>
      <c r="J505" s="243">
        <f ca="1">+IFERROR(INDEX('Hoja de Trabajo para listado'!$A$155:$Z$1048576,MATCH($A505,'Hoja de Trabajo para listado'!$A$155:$A$1048576,0),MATCH((CUADRO!J$5&amp;$E505),'Hoja de Trabajo para listado'!$A$151:$Z$151,0)),0)+IFERROR(INDEX('Hoja de Trabajo para listado'!$AB$155:$BA$1048576,MATCH($A505,'Hoja de Trabajo para listado'!$AB$155:$AB$1048576,0),MATCH((CUADRO!J$5&amp;$E505),'Hoja de Trabajo para listado'!$AB$151:$BA$151,0)),0)+IFERROR(INDEX('Hoja de Trabajo para listado'!$BC$155:$CB$1048576,MATCH($A505,'Hoja de Trabajo para listado'!$BC$155:$BC$1048576,0),MATCH((CUADRO!J$5&amp;$E505),'Hoja de Trabajo para listado'!$BC$151:$CB$151,0)),0)+IFERROR(INDEX('Hoja de Trabajo para listado'!$DE$153:$DG$274,MATCH($A505,'Hoja de Trabajo para listado'!$DE$153:$DE$1048576,0),MATCH((CUADRO!J$5&amp;$E505),'Hoja de Trabajo para listado'!$DE$151:$DG$151,0)),0)+IFERROR(INDEX('Hoja de Trabajo para listado'!$CD$155:$DC$1048576,MATCH($A505,'Hoja de Trabajo para listado'!$CD$155:$CD$1048576,0),MATCH((CUADRO!J$5&amp;$E505),'Hoja de Trabajo para listado'!$CD$151:$DC$151,0)),0)</f>
        <v>0</v>
      </c>
      <c r="K505" s="243">
        <f ca="1">+IFERROR(INDEX('Hoja de Trabajo para listado'!$A$155:$Z$1048576,MATCH($A505,'Hoja de Trabajo para listado'!$A$155:$A$1048576,0),MATCH((CUADRO!K$5&amp;$E505),'Hoja de Trabajo para listado'!$A$151:$Z$151,0)),0)+IFERROR(INDEX('Hoja de Trabajo para listado'!$AB$155:$BA$1048576,MATCH($A505,'Hoja de Trabajo para listado'!$AB$155:$AB$1048576,0),MATCH((CUADRO!K$5&amp;$E505),'Hoja de Trabajo para listado'!$AB$151:$BA$151,0)),0)+IFERROR(INDEX('Hoja de Trabajo para listado'!$BC$155:$CB$1048576,MATCH($A505,'Hoja de Trabajo para listado'!$BC$155:$BC$1048576,0),MATCH((CUADRO!K$5&amp;$E505),'Hoja de Trabajo para listado'!$BC$151:$CB$151,0)),0)+IFERROR(INDEX('Hoja de Trabajo para listado'!$DE$153:$DG$274,MATCH($A505,'Hoja de Trabajo para listado'!$DE$153:$DE$1048576,0),MATCH((CUADRO!K$5&amp;$E505),'Hoja de Trabajo para listado'!$DE$151:$DG$151,0)),0)+IFERROR(INDEX('Hoja de Trabajo para listado'!$CD$155:$DC$1048576,MATCH($A505,'Hoja de Trabajo para listado'!$CD$155:$CD$1048576,0),MATCH((CUADRO!K$5&amp;$E505),'Hoja de Trabajo para listado'!$CD$151:$DC$151,0)),0)</f>
        <v>0</v>
      </c>
      <c r="L505" s="243">
        <f ca="1">+IFERROR(INDEX('Hoja de Trabajo para listado'!$A$155:$Z$1048576,MATCH($A505,'Hoja de Trabajo para listado'!$A$155:$A$1048576,0),MATCH((CUADRO!L$5&amp;$E505),'Hoja de Trabajo para listado'!$A$151:$Z$151,0)),0)+IFERROR(INDEX('Hoja de Trabajo para listado'!$AB$155:$BA$1048576,MATCH($A505,'Hoja de Trabajo para listado'!$AB$155:$AB$1048576,0),MATCH((CUADRO!L$5&amp;$E505),'Hoja de Trabajo para listado'!$AB$151:$BA$151,0)),0)+IFERROR(INDEX('Hoja de Trabajo para listado'!$BC$155:$CB$1048576,MATCH($A505,'Hoja de Trabajo para listado'!$BC$155:$BC$1048576,0),MATCH((CUADRO!L$5&amp;$E505),'Hoja de Trabajo para listado'!$BC$151:$CB$151,0)),0)+IFERROR(INDEX('Hoja de Trabajo para listado'!$DE$153:$DG$274,MATCH($A505,'Hoja de Trabajo para listado'!$DE$153:$DE$1048576,0),MATCH((CUADRO!L$5&amp;$E505),'Hoja de Trabajo para listado'!$DE$151:$DG$151,0)),0)+IFERROR(INDEX('Hoja de Trabajo para listado'!$CD$155:$DC$1048576,MATCH($A505,'Hoja de Trabajo para listado'!$CD$155:$CD$1048576,0),MATCH((CUADRO!L$5&amp;$E505),'Hoja de Trabajo para listado'!$CD$151:$DC$151,0)),0)</f>
        <v>0</v>
      </c>
      <c r="M505" s="243">
        <f ca="1">+IFERROR(INDEX('Hoja de Trabajo para listado'!$A$155:$Z$1048576,MATCH($A505,'Hoja de Trabajo para listado'!$A$155:$A$1048576,0),MATCH((CUADRO!M$5&amp;$E505),'Hoja de Trabajo para listado'!$A$151:$Z$151,0)),0)+IFERROR(INDEX('Hoja de Trabajo para listado'!$AB$155:$BA$1048576,MATCH($A505,'Hoja de Trabajo para listado'!$AB$155:$AB$1048576,0),MATCH((CUADRO!M$5&amp;$E505),'Hoja de Trabajo para listado'!$AB$151:$BA$151,0)),0)+IFERROR(INDEX('Hoja de Trabajo para listado'!$BC$155:$CB$1048576,MATCH($A505,'Hoja de Trabajo para listado'!$BC$155:$BC$1048576,0),MATCH((CUADRO!M$5&amp;$E505),'Hoja de Trabajo para listado'!$BC$151:$CB$151,0)),0)+IFERROR(INDEX('Hoja de Trabajo para listado'!$DE$153:$DG$274,MATCH($A505,'Hoja de Trabajo para listado'!$DE$153:$DE$1048576,0),MATCH((CUADRO!M$5&amp;$E505),'Hoja de Trabajo para listado'!$DE$151:$DG$151,0)),0)+IFERROR(INDEX('Hoja de Trabajo para listado'!$CD$155:$DC$1048576,MATCH($A505,'Hoja de Trabajo para listado'!$CD$155:$CD$1048576,0),MATCH((CUADRO!M$5&amp;$E505),'Hoja de Trabajo para listado'!$CD$151:$DC$151,0)),0)</f>
        <v>0</v>
      </c>
      <c r="N505" s="243">
        <f ca="1">+IFERROR(INDEX('Hoja de Trabajo para listado'!$A$155:$Z$1048576,MATCH($A505,'Hoja de Trabajo para listado'!$A$155:$A$1048576,0),MATCH((CUADRO!N$5&amp;$E505),'Hoja de Trabajo para listado'!$A$151:$Z$151,0)),0)+IFERROR(INDEX('Hoja de Trabajo para listado'!$AB$155:$BA$1048576,MATCH($A505,'Hoja de Trabajo para listado'!$AB$155:$AB$1048576,0),MATCH((CUADRO!N$5&amp;$E505),'Hoja de Trabajo para listado'!$AB$151:$BA$151,0)),0)+IFERROR(INDEX('Hoja de Trabajo para listado'!$BC$155:$CB$1048576,MATCH($A505,'Hoja de Trabajo para listado'!$BC$155:$BC$1048576,0),MATCH((CUADRO!N$5&amp;$E505),'Hoja de Trabajo para listado'!$BC$151:$CB$151,0)),0)+IFERROR(INDEX('Hoja de Trabajo para listado'!$DE$153:$DG$274,MATCH($A505,'Hoja de Trabajo para listado'!$DE$153:$DE$1048576,0),MATCH((CUADRO!N$5&amp;$E505),'Hoja de Trabajo para listado'!$DE$151:$DG$151,0)),0)+IFERROR(INDEX('Hoja de Trabajo para listado'!$CD$155:$DC$1048576,MATCH($A505,'Hoja de Trabajo para listado'!$CD$155:$CD$1048576,0),MATCH((CUADRO!N$5&amp;$E505),'Hoja de Trabajo para listado'!$CD$151:$DC$151,0)),0)</f>
        <v>0</v>
      </c>
      <c r="O505" s="243">
        <f ca="1">+IFERROR(INDEX('Hoja de Trabajo para listado'!$A$155:$Z$1048576,MATCH($A505,'Hoja de Trabajo para listado'!$A$155:$A$1048576,0),MATCH((CUADRO!O$5&amp;$E505),'Hoja de Trabajo para listado'!$A$151:$Z$151,0)),0)+IFERROR(INDEX('Hoja de Trabajo para listado'!$AB$155:$BA$1048576,MATCH($A505,'Hoja de Trabajo para listado'!$AB$155:$AB$1048576,0),MATCH((CUADRO!O$5&amp;$E505),'Hoja de Trabajo para listado'!$AB$151:$BA$151,0)),0)+IFERROR(INDEX('Hoja de Trabajo para listado'!$BC$155:$CB$1048576,MATCH($A505,'Hoja de Trabajo para listado'!$BC$155:$BC$1048576,0),MATCH((CUADRO!O$5&amp;$E505),'Hoja de Trabajo para listado'!$BC$151:$CB$151,0)),0)+IFERROR(INDEX('Hoja de Trabajo para listado'!$DE$153:$DG$274,MATCH($A505,'Hoja de Trabajo para listado'!$DE$153:$DE$1048576,0),MATCH((CUADRO!O$5&amp;$E505),'Hoja de Trabajo para listado'!$DE$151:$DG$151,0)),0)+IFERROR(INDEX('Hoja de Trabajo para listado'!$CD$155:$DC$1048576,MATCH($A505,'Hoja de Trabajo para listado'!$CD$155:$CD$1048576,0),MATCH((CUADRO!O$5&amp;$E505),'Hoja de Trabajo para listado'!$CD$151:$DC$151,0)),0)</f>
        <v>0</v>
      </c>
      <c r="P505" s="243">
        <f ca="1">+IFERROR(INDEX('Hoja de Trabajo para listado'!$A$155:$Z$1048576,MATCH($A505,'Hoja de Trabajo para listado'!$A$155:$A$1048576,0),MATCH((CUADRO!P$5&amp;$E505),'Hoja de Trabajo para listado'!$A$151:$Z$151,0)),0)+IFERROR(INDEX('Hoja de Trabajo para listado'!$AB$155:$BA$1048576,MATCH($A505,'Hoja de Trabajo para listado'!$AB$155:$AB$1048576,0),MATCH((CUADRO!P$5&amp;$E505),'Hoja de Trabajo para listado'!$AB$151:$BA$151,0)),0)+IFERROR(INDEX('Hoja de Trabajo para listado'!$BC$155:$CB$1048576,MATCH($A505,'Hoja de Trabajo para listado'!$BC$155:$BC$1048576,0),MATCH((CUADRO!P$5&amp;$E505),'Hoja de Trabajo para listado'!$BC$151:$CB$151,0)),0)+IFERROR(INDEX('Hoja de Trabajo para listado'!$DE$153:$DG$274,MATCH($A505,'Hoja de Trabajo para listado'!$DE$153:$DE$1048576,0),MATCH((CUADRO!P$5&amp;$E505),'Hoja de Trabajo para listado'!$DE$151:$DG$151,0)),0)+IFERROR(INDEX('Hoja de Trabajo para listado'!$CD$155:$DC$1048576,MATCH($A505,'Hoja de Trabajo para listado'!$CD$155:$CD$1048576,0),MATCH((CUADRO!P$5&amp;$E505),'Hoja de Trabajo para listado'!$CD$151:$DC$151,0)),0)</f>
        <v>0</v>
      </c>
      <c r="Q505" s="243">
        <f ca="1">+IFERROR(INDEX('Hoja de Trabajo para listado'!$A$155:$Z$1048576,MATCH($A505,'Hoja de Trabajo para listado'!$A$155:$A$1048576,0),MATCH((CUADRO!Q$5&amp;$E505),'Hoja de Trabajo para listado'!$A$151:$Z$151,0)),0)+IFERROR(INDEX('Hoja de Trabajo para listado'!$AB$155:$BA$1048576,MATCH($A505,'Hoja de Trabajo para listado'!$AB$155:$AB$1048576,0),MATCH((CUADRO!Q$5&amp;$E505),'Hoja de Trabajo para listado'!$AB$151:$BA$151,0)),0)+IFERROR(INDEX('Hoja de Trabajo para listado'!$BC$155:$CB$1048576,MATCH($A505,'Hoja de Trabajo para listado'!$BC$155:$BC$1048576,0),MATCH((CUADRO!Q$5&amp;$E505),'Hoja de Trabajo para listado'!$BC$151:$CB$151,0)),0)+IFERROR(INDEX('Hoja de Trabajo para listado'!$DE$153:$DG$274,MATCH($A505,'Hoja de Trabajo para listado'!$DE$153:$DE$1048576,0),MATCH((CUADRO!Q$5&amp;$E505),'Hoja de Trabajo para listado'!$DE$151:$DG$151,0)),0)+IFERROR(INDEX('Hoja de Trabajo para listado'!$CD$155:$DC$1048576,MATCH($A505,'Hoja de Trabajo para listado'!$CD$155:$CD$1048576,0),MATCH((CUADRO!Q$5&amp;$E505),'Hoja de Trabajo para listado'!$CD$151:$DC$151,0)),0)</f>
        <v>0</v>
      </c>
      <c r="R505" s="243">
        <f t="shared" ca="1" si="17"/>
        <v>0</v>
      </c>
      <c r="S505" s="249">
        <f ca="1">+R504+R505</f>
        <v>0</v>
      </c>
      <c r="T505" s="243">
        <f ca="1">+S505</f>
        <v>0</v>
      </c>
      <c r="U505" s="242">
        <f t="shared" si="18"/>
        <v>2</v>
      </c>
      <c r="V505" s="333" t="str">
        <f>+VLOOKUP(A505,bd_lista!$A$3:$E$590,5,FALSE)</f>
        <v>Gobiernos Autonomos Municipales</v>
      </c>
      <c r="W505" s="392"/>
      <c r="X505" s="242">
        <f>+VLOOKUP(A505,[4]Sheet1!$A$13:$D$744,4,FALSE)</f>
        <v>0</v>
      </c>
      <c r="Y505" s="242" t="e">
        <f>+VLOOKUP(X505,bd_lista!$A$3:$C$590,3,FALSE)</f>
        <v>#N/A</v>
      </c>
      <c r="Z505" s="292"/>
      <c r="AA505" s="293"/>
    </row>
    <row r="506" spans="1:27" customFormat="1" ht="15" hidden="1" customHeight="1">
      <c r="A506" s="32">
        <v>1206</v>
      </c>
      <c r="B506" s="387">
        <f>+A506</f>
        <v>1206</v>
      </c>
      <c r="C506" s="247" t="str">
        <f>+VLOOKUP(A506,bd_lista!$A$3:$C$590,3,FALSE)</f>
        <v>Gobierno Autónomo Municipal de Viacha</v>
      </c>
      <c r="D506" s="389" t="str">
        <f>+C506</f>
        <v>Gobierno Autónomo Municipal de Viacha</v>
      </c>
      <c r="E506" s="242" t="s">
        <v>1304</v>
      </c>
      <c r="F506" s="243">
        <f ca="1">+IFERROR(INDEX('Hoja de Trabajo para listado'!$A$155:$Z$1048576,MATCH($A506,'Hoja de Trabajo para listado'!$A$155:$A$1048576,0),MATCH((CUADRO!F$5&amp;$E506),'Hoja de Trabajo para listado'!$A$151:$Z$151,0)),0)+IFERROR(INDEX('Hoja de Trabajo para listado'!$AB$155:$BA$1048576,MATCH($A506,'Hoja de Trabajo para listado'!$AB$155:$AB$1048576,0),MATCH((CUADRO!F$5&amp;$E506),'Hoja de Trabajo para listado'!$AB$151:$BA$151,0)),0)+IFERROR(INDEX('Hoja de Trabajo para listado'!$BC$155:$CB$1048576,MATCH($A506,'Hoja de Trabajo para listado'!$BC$155:$BC$1048576,0),MATCH((CUADRO!F$5&amp;$E506),'Hoja de Trabajo para listado'!$BC$151:$CB$151,0)),0)+IFERROR(INDEX('Hoja de Trabajo para listado'!$DE$153:$DG$274,MATCH($A506,'Hoja de Trabajo para listado'!$DE$153:$DE$1048576,0),MATCH((CUADRO!F$5&amp;$E506),'Hoja de Trabajo para listado'!$DE$151:$DG$151,0)),0)+IFERROR(INDEX('Hoja de Trabajo para listado'!$CD$155:$DC$1048576,MATCH($A506,'Hoja de Trabajo para listado'!$CD$155:$CD$1048576,0),MATCH((CUADRO!F$5&amp;$E506),'Hoja de Trabajo para listado'!$CD$151:$DC$151,0)),0)</f>
        <v>0</v>
      </c>
      <c r="G506" s="243">
        <f ca="1">+IFERROR(INDEX('Hoja de Trabajo para listado'!$A$155:$Z$1048576,MATCH($A506,'Hoja de Trabajo para listado'!$A$155:$A$1048576,0),MATCH((CUADRO!G$5&amp;$E506),'Hoja de Trabajo para listado'!$A$151:$Z$151,0)),0)+IFERROR(INDEX('Hoja de Trabajo para listado'!$AB$155:$BA$1048576,MATCH($A506,'Hoja de Trabajo para listado'!$AB$155:$AB$1048576,0),MATCH((CUADRO!G$5&amp;$E506),'Hoja de Trabajo para listado'!$AB$151:$BA$151,0)),0)+IFERROR(INDEX('Hoja de Trabajo para listado'!$BC$155:$CB$1048576,MATCH($A506,'Hoja de Trabajo para listado'!$BC$155:$BC$1048576,0),MATCH((CUADRO!G$5&amp;$E506),'Hoja de Trabajo para listado'!$BC$151:$CB$151,0)),0)+IFERROR(INDEX('Hoja de Trabajo para listado'!$DE$153:$DG$274,MATCH($A506,'Hoja de Trabajo para listado'!$DE$153:$DE$1048576,0),MATCH((CUADRO!G$5&amp;$E506),'Hoja de Trabajo para listado'!$DE$151:$DG$151,0)),0)+IFERROR(INDEX('Hoja de Trabajo para listado'!$CD$155:$DC$1048576,MATCH($A506,'Hoja de Trabajo para listado'!$CD$155:$CD$1048576,0),MATCH((CUADRO!G$5&amp;$E506),'Hoja de Trabajo para listado'!$CD$151:$DC$151,0)),0)</f>
        <v>0</v>
      </c>
      <c r="H506" s="243">
        <f ca="1">+IFERROR(INDEX('Hoja de Trabajo para listado'!$A$155:$Z$1048576,MATCH($A506,'Hoja de Trabajo para listado'!$A$155:$A$1048576,0),MATCH((CUADRO!H$5&amp;$E506),'Hoja de Trabajo para listado'!$A$151:$Z$151,0)),0)+IFERROR(INDEX('Hoja de Trabajo para listado'!$AB$155:$BA$1048576,MATCH($A506,'Hoja de Trabajo para listado'!$AB$155:$AB$1048576,0),MATCH((CUADRO!H$5&amp;$E506),'Hoja de Trabajo para listado'!$AB$151:$BA$151,0)),0)+IFERROR(INDEX('Hoja de Trabajo para listado'!$BC$155:$CB$1048576,MATCH($A506,'Hoja de Trabajo para listado'!$BC$155:$BC$1048576,0),MATCH((CUADRO!H$5&amp;$E506),'Hoja de Trabajo para listado'!$BC$151:$CB$151,0)),0)+IFERROR(INDEX('Hoja de Trabajo para listado'!$DE$153:$DG$274,MATCH($A506,'Hoja de Trabajo para listado'!$DE$153:$DE$1048576,0),MATCH((CUADRO!H$5&amp;$E506),'Hoja de Trabajo para listado'!$DE$151:$DG$151,0)),0)+IFERROR(INDEX('Hoja de Trabajo para listado'!$CD$155:$DC$1048576,MATCH($A506,'Hoja de Trabajo para listado'!$CD$155:$CD$1048576,0),MATCH((CUADRO!H$5&amp;$E506),'Hoja de Trabajo para listado'!$CD$151:$DC$151,0)),0)</f>
        <v>0</v>
      </c>
      <c r="I506" s="243">
        <f ca="1">+IFERROR(INDEX('Hoja de Trabajo para listado'!$A$155:$Z$1048576,MATCH($A506,'Hoja de Trabajo para listado'!$A$155:$A$1048576,0),MATCH((CUADRO!I$5&amp;$E506),'Hoja de Trabajo para listado'!$A$151:$Z$151,0)),0)+IFERROR(INDEX('Hoja de Trabajo para listado'!$AB$155:$BA$1048576,MATCH($A506,'Hoja de Trabajo para listado'!$AB$155:$AB$1048576,0),MATCH((CUADRO!I$5&amp;$E506),'Hoja de Trabajo para listado'!$AB$151:$BA$151,0)),0)+IFERROR(INDEX('Hoja de Trabajo para listado'!$BC$155:$CB$1048576,MATCH($A506,'Hoja de Trabajo para listado'!$BC$155:$BC$1048576,0),MATCH((CUADRO!I$5&amp;$E506),'Hoja de Trabajo para listado'!$BC$151:$CB$151,0)),0)+IFERROR(INDEX('Hoja de Trabajo para listado'!$DE$153:$DG$274,MATCH($A506,'Hoja de Trabajo para listado'!$DE$153:$DE$1048576,0),MATCH((CUADRO!I$5&amp;$E506),'Hoja de Trabajo para listado'!$DE$151:$DG$151,0)),0)+IFERROR(INDEX('Hoja de Trabajo para listado'!$CD$155:$DC$1048576,MATCH($A506,'Hoja de Trabajo para listado'!$CD$155:$CD$1048576,0),MATCH((CUADRO!I$5&amp;$E506),'Hoja de Trabajo para listado'!$CD$151:$DC$151,0)),0)</f>
        <v>0</v>
      </c>
      <c r="J506" s="243">
        <f ca="1">+IFERROR(INDEX('Hoja de Trabajo para listado'!$A$155:$Z$1048576,MATCH($A506,'Hoja de Trabajo para listado'!$A$155:$A$1048576,0),MATCH((CUADRO!J$5&amp;$E506),'Hoja de Trabajo para listado'!$A$151:$Z$151,0)),0)+IFERROR(INDEX('Hoja de Trabajo para listado'!$AB$155:$BA$1048576,MATCH($A506,'Hoja de Trabajo para listado'!$AB$155:$AB$1048576,0),MATCH((CUADRO!J$5&amp;$E506),'Hoja de Trabajo para listado'!$AB$151:$BA$151,0)),0)+IFERROR(INDEX('Hoja de Trabajo para listado'!$BC$155:$CB$1048576,MATCH($A506,'Hoja de Trabajo para listado'!$BC$155:$BC$1048576,0),MATCH((CUADRO!J$5&amp;$E506),'Hoja de Trabajo para listado'!$BC$151:$CB$151,0)),0)+IFERROR(INDEX('Hoja de Trabajo para listado'!$DE$153:$DG$274,MATCH($A506,'Hoja de Trabajo para listado'!$DE$153:$DE$1048576,0),MATCH((CUADRO!J$5&amp;$E506),'Hoja de Trabajo para listado'!$DE$151:$DG$151,0)),0)+IFERROR(INDEX('Hoja de Trabajo para listado'!$CD$155:$DC$1048576,MATCH($A506,'Hoja de Trabajo para listado'!$CD$155:$CD$1048576,0),MATCH((CUADRO!J$5&amp;$E506),'Hoja de Trabajo para listado'!$CD$151:$DC$151,0)),0)</f>
        <v>0</v>
      </c>
      <c r="K506" s="243">
        <f ca="1">+IFERROR(INDEX('Hoja de Trabajo para listado'!$A$155:$Z$1048576,MATCH($A506,'Hoja de Trabajo para listado'!$A$155:$A$1048576,0),MATCH((CUADRO!K$5&amp;$E506),'Hoja de Trabajo para listado'!$A$151:$Z$151,0)),0)+IFERROR(INDEX('Hoja de Trabajo para listado'!$AB$155:$BA$1048576,MATCH($A506,'Hoja de Trabajo para listado'!$AB$155:$AB$1048576,0),MATCH((CUADRO!K$5&amp;$E506),'Hoja de Trabajo para listado'!$AB$151:$BA$151,0)),0)+IFERROR(INDEX('Hoja de Trabajo para listado'!$BC$155:$CB$1048576,MATCH($A506,'Hoja de Trabajo para listado'!$BC$155:$BC$1048576,0),MATCH((CUADRO!K$5&amp;$E506),'Hoja de Trabajo para listado'!$BC$151:$CB$151,0)),0)+IFERROR(INDEX('Hoja de Trabajo para listado'!$DE$153:$DG$274,MATCH($A506,'Hoja de Trabajo para listado'!$DE$153:$DE$1048576,0),MATCH((CUADRO!K$5&amp;$E506),'Hoja de Trabajo para listado'!$DE$151:$DG$151,0)),0)+IFERROR(INDEX('Hoja de Trabajo para listado'!$CD$155:$DC$1048576,MATCH($A506,'Hoja de Trabajo para listado'!$CD$155:$CD$1048576,0),MATCH((CUADRO!K$5&amp;$E506),'Hoja de Trabajo para listado'!$CD$151:$DC$151,0)),0)</f>
        <v>0</v>
      </c>
      <c r="L506" s="243">
        <f ca="1">+IFERROR(INDEX('Hoja de Trabajo para listado'!$A$155:$Z$1048576,MATCH($A506,'Hoja de Trabajo para listado'!$A$155:$A$1048576,0),MATCH((CUADRO!L$5&amp;$E506),'Hoja de Trabajo para listado'!$A$151:$Z$151,0)),0)+IFERROR(INDEX('Hoja de Trabajo para listado'!$AB$155:$BA$1048576,MATCH($A506,'Hoja de Trabajo para listado'!$AB$155:$AB$1048576,0),MATCH((CUADRO!L$5&amp;$E506),'Hoja de Trabajo para listado'!$AB$151:$BA$151,0)),0)+IFERROR(INDEX('Hoja de Trabajo para listado'!$BC$155:$CB$1048576,MATCH($A506,'Hoja de Trabajo para listado'!$BC$155:$BC$1048576,0),MATCH((CUADRO!L$5&amp;$E506),'Hoja de Trabajo para listado'!$BC$151:$CB$151,0)),0)+IFERROR(INDEX('Hoja de Trabajo para listado'!$DE$153:$DG$274,MATCH($A506,'Hoja de Trabajo para listado'!$DE$153:$DE$1048576,0),MATCH((CUADRO!L$5&amp;$E506),'Hoja de Trabajo para listado'!$DE$151:$DG$151,0)),0)+IFERROR(INDEX('Hoja de Trabajo para listado'!$CD$155:$DC$1048576,MATCH($A506,'Hoja de Trabajo para listado'!$CD$155:$CD$1048576,0),MATCH((CUADRO!L$5&amp;$E506),'Hoja de Trabajo para listado'!$CD$151:$DC$151,0)),0)</f>
        <v>0</v>
      </c>
      <c r="M506" s="243">
        <f ca="1">+IFERROR(INDEX('Hoja de Trabajo para listado'!$A$155:$Z$1048576,MATCH($A506,'Hoja de Trabajo para listado'!$A$155:$A$1048576,0),MATCH((CUADRO!M$5&amp;$E506),'Hoja de Trabajo para listado'!$A$151:$Z$151,0)),0)+IFERROR(INDEX('Hoja de Trabajo para listado'!$AB$155:$BA$1048576,MATCH($A506,'Hoja de Trabajo para listado'!$AB$155:$AB$1048576,0),MATCH((CUADRO!M$5&amp;$E506),'Hoja de Trabajo para listado'!$AB$151:$BA$151,0)),0)+IFERROR(INDEX('Hoja de Trabajo para listado'!$BC$155:$CB$1048576,MATCH($A506,'Hoja de Trabajo para listado'!$BC$155:$BC$1048576,0),MATCH((CUADRO!M$5&amp;$E506),'Hoja de Trabajo para listado'!$BC$151:$CB$151,0)),0)+IFERROR(INDEX('Hoja de Trabajo para listado'!$DE$153:$DG$274,MATCH($A506,'Hoja de Trabajo para listado'!$DE$153:$DE$1048576,0),MATCH((CUADRO!M$5&amp;$E506),'Hoja de Trabajo para listado'!$DE$151:$DG$151,0)),0)+IFERROR(INDEX('Hoja de Trabajo para listado'!$CD$155:$DC$1048576,MATCH($A506,'Hoja de Trabajo para listado'!$CD$155:$CD$1048576,0),MATCH((CUADRO!M$5&amp;$E506),'Hoja de Trabajo para listado'!$CD$151:$DC$151,0)),0)</f>
        <v>0</v>
      </c>
      <c r="N506" s="243">
        <f ca="1">+IFERROR(INDEX('Hoja de Trabajo para listado'!$A$155:$Z$1048576,MATCH($A506,'Hoja de Trabajo para listado'!$A$155:$A$1048576,0),MATCH((CUADRO!N$5&amp;$E506),'Hoja de Trabajo para listado'!$A$151:$Z$151,0)),0)+IFERROR(INDEX('Hoja de Trabajo para listado'!$AB$155:$BA$1048576,MATCH($A506,'Hoja de Trabajo para listado'!$AB$155:$AB$1048576,0),MATCH((CUADRO!N$5&amp;$E506),'Hoja de Trabajo para listado'!$AB$151:$BA$151,0)),0)+IFERROR(INDEX('Hoja de Trabajo para listado'!$BC$155:$CB$1048576,MATCH($A506,'Hoja de Trabajo para listado'!$BC$155:$BC$1048576,0),MATCH((CUADRO!N$5&amp;$E506),'Hoja de Trabajo para listado'!$BC$151:$CB$151,0)),0)+IFERROR(INDEX('Hoja de Trabajo para listado'!$DE$153:$DG$274,MATCH($A506,'Hoja de Trabajo para listado'!$DE$153:$DE$1048576,0),MATCH((CUADRO!N$5&amp;$E506),'Hoja de Trabajo para listado'!$DE$151:$DG$151,0)),0)+IFERROR(INDEX('Hoja de Trabajo para listado'!$CD$155:$DC$1048576,MATCH($A506,'Hoja de Trabajo para listado'!$CD$155:$CD$1048576,0),MATCH((CUADRO!N$5&amp;$E506),'Hoja de Trabajo para listado'!$CD$151:$DC$151,0)),0)</f>
        <v>0</v>
      </c>
      <c r="O506" s="243">
        <f ca="1">+IFERROR(INDEX('Hoja de Trabajo para listado'!$A$155:$Z$1048576,MATCH($A506,'Hoja de Trabajo para listado'!$A$155:$A$1048576,0),MATCH((CUADRO!O$5&amp;$E506),'Hoja de Trabajo para listado'!$A$151:$Z$151,0)),0)+IFERROR(INDEX('Hoja de Trabajo para listado'!$AB$155:$BA$1048576,MATCH($A506,'Hoja de Trabajo para listado'!$AB$155:$AB$1048576,0),MATCH((CUADRO!O$5&amp;$E506),'Hoja de Trabajo para listado'!$AB$151:$BA$151,0)),0)+IFERROR(INDEX('Hoja de Trabajo para listado'!$BC$155:$CB$1048576,MATCH($A506,'Hoja de Trabajo para listado'!$BC$155:$BC$1048576,0),MATCH((CUADRO!O$5&amp;$E506),'Hoja de Trabajo para listado'!$BC$151:$CB$151,0)),0)+IFERROR(INDEX('Hoja de Trabajo para listado'!$DE$153:$DG$274,MATCH($A506,'Hoja de Trabajo para listado'!$DE$153:$DE$1048576,0),MATCH((CUADRO!O$5&amp;$E506),'Hoja de Trabajo para listado'!$DE$151:$DG$151,0)),0)+IFERROR(INDEX('Hoja de Trabajo para listado'!$CD$155:$DC$1048576,MATCH($A506,'Hoja de Trabajo para listado'!$CD$155:$CD$1048576,0),MATCH((CUADRO!O$5&amp;$E506),'Hoja de Trabajo para listado'!$CD$151:$DC$151,0)),0)</f>
        <v>0</v>
      </c>
      <c r="P506" s="243">
        <f ca="1">+IFERROR(INDEX('Hoja de Trabajo para listado'!$A$155:$Z$1048576,MATCH($A506,'Hoja de Trabajo para listado'!$A$155:$A$1048576,0),MATCH((CUADRO!P$5&amp;$E506),'Hoja de Trabajo para listado'!$A$151:$Z$151,0)),0)+IFERROR(INDEX('Hoja de Trabajo para listado'!$AB$155:$BA$1048576,MATCH($A506,'Hoja de Trabajo para listado'!$AB$155:$AB$1048576,0),MATCH((CUADRO!P$5&amp;$E506),'Hoja de Trabajo para listado'!$AB$151:$BA$151,0)),0)+IFERROR(INDEX('Hoja de Trabajo para listado'!$BC$155:$CB$1048576,MATCH($A506,'Hoja de Trabajo para listado'!$BC$155:$BC$1048576,0),MATCH((CUADRO!P$5&amp;$E506),'Hoja de Trabajo para listado'!$BC$151:$CB$151,0)),0)+IFERROR(INDEX('Hoja de Trabajo para listado'!$DE$153:$DG$274,MATCH($A506,'Hoja de Trabajo para listado'!$DE$153:$DE$1048576,0),MATCH((CUADRO!P$5&amp;$E506),'Hoja de Trabajo para listado'!$DE$151:$DG$151,0)),0)+IFERROR(INDEX('Hoja de Trabajo para listado'!$CD$155:$DC$1048576,MATCH($A506,'Hoja de Trabajo para listado'!$CD$155:$CD$1048576,0),MATCH((CUADRO!P$5&amp;$E506),'Hoja de Trabajo para listado'!$CD$151:$DC$151,0)),0)</f>
        <v>0</v>
      </c>
      <c r="Q506" s="243">
        <f ca="1">+IFERROR(INDEX('Hoja de Trabajo para listado'!$A$155:$Z$1048576,MATCH($A506,'Hoja de Trabajo para listado'!$A$155:$A$1048576,0),MATCH((CUADRO!Q$5&amp;$E506),'Hoja de Trabajo para listado'!$A$151:$Z$151,0)),0)+IFERROR(INDEX('Hoja de Trabajo para listado'!$AB$155:$BA$1048576,MATCH($A506,'Hoja de Trabajo para listado'!$AB$155:$AB$1048576,0),MATCH((CUADRO!Q$5&amp;$E506),'Hoja de Trabajo para listado'!$AB$151:$BA$151,0)),0)+IFERROR(INDEX('Hoja de Trabajo para listado'!$BC$155:$CB$1048576,MATCH($A506,'Hoja de Trabajo para listado'!$BC$155:$BC$1048576,0),MATCH((CUADRO!Q$5&amp;$E506),'Hoja de Trabajo para listado'!$BC$151:$CB$151,0)),0)+IFERROR(INDEX('Hoja de Trabajo para listado'!$DE$153:$DG$274,MATCH($A506,'Hoja de Trabajo para listado'!$DE$153:$DE$1048576,0),MATCH((CUADRO!Q$5&amp;$E506),'Hoja de Trabajo para listado'!$DE$151:$DG$151,0)),0)+IFERROR(INDEX('Hoja de Trabajo para listado'!$CD$155:$DC$1048576,MATCH($A506,'Hoja de Trabajo para listado'!$CD$155:$CD$1048576,0),MATCH((CUADRO!Q$5&amp;$E506),'Hoja de Trabajo para listado'!$CD$151:$DC$151,0)),0)</f>
        <v>0</v>
      </c>
      <c r="R506" s="243">
        <f t="shared" ca="1" si="17"/>
        <v>0</v>
      </c>
      <c r="S506" s="249"/>
      <c r="T506" s="243">
        <f ca="1">+T507</f>
        <v>0</v>
      </c>
      <c r="U506" s="242">
        <f t="shared" si="18"/>
        <v>1</v>
      </c>
      <c r="V506" s="333" t="str">
        <f>+VLOOKUP(A506,bd_lista!$A$3:$E$590,5,FALSE)</f>
        <v>Gobiernos Autonomos Municipales</v>
      </c>
      <c r="W506" s="391" t="str">
        <f>+V506</f>
        <v>Gobiernos Autonomos Municipales</v>
      </c>
      <c r="X506" s="242">
        <f>+VLOOKUP(A506,[4]Sheet1!$A$13:$D$744,4,FALSE)</f>
        <v>0</v>
      </c>
      <c r="Y506" s="242" t="e">
        <f>+VLOOKUP(X506,bd_lista!$A$3:$C$590,3,FALSE)</f>
        <v>#N/A</v>
      </c>
      <c r="Z506" s="294">
        <f>+X506</f>
        <v>0</v>
      </c>
      <c r="AA506" s="295" t="e">
        <f>+Y506</f>
        <v>#N/A</v>
      </c>
    </row>
    <row r="507" spans="1:27" customFormat="1" ht="15" hidden="1" customHeight="1">
      <c r="A507" s="32">
        <v>1206</v>
      </c>
      <c r="B507" s="388"/>
      <c r="C507" s="247" t="str">
        <f>+VLOOKUP(A507,bd_lista!$A$3:$C$590,3,FALSE)</f>
        <v>Gobierno Autónomo Municipal de Viacha</v>
      </c>
      <c r="D507" s="390"/>
      <c r="E507" s="244" t="s">
        <v>1305</v>
      </c>
      <c r="F507" s="243">
        <f ca="1">+IFERROR(INDEX('Hoja de Trabajo para listado'!$A$155:$Z$1048576,MATCH($A507,'Hoja de Trabajo para listado'!$A$155:$A$1048576,0),MATCH((CUADRO!F$5&amp;$E507),'Hoja de Trabajo para listado'!$A$151:$Z$151,0)),0)+IFERROR(INDEX('Hoja de Trabajo para listado'!$AB$155:$BA$1048576,MATCH($A507,'Hoja de Trabajo para listado'!$AB$155:$AB$1048576,0),MATCH((CUADRO!F$5&amp;$E507),'Hoja de Trabajo para listado'!$AB$151:$BA$151,0)),0)+IFERROR(INDEX('Hoja de Trabajo para listado'!$BC$155:$CB$1048576,MATCH($A507,'Hoja de Trabajo para listado'!$BC$155:$BC$1048576,0),MATCH((CUADRO!F$5&amp;$E507),'Hoja de Trabajo para listado'!$BC$151:$CB$151,0)),0)+IFERROR(INDEX('Hoja de Trabajo para listado'!$DE$153:$DG$274,MATCH($A507,'Hoja de Trabajo para listado'!$DE$153:$DE$1048576,0),MATCH((CUADRO!F$5&amp;$E507),'Hoja de Trabajo para listado'!$DE$151:$DG$151,0)),0)+IFERROR(INDEX('Hoja de Trabajo para listado'!$CD$155:$DC$1048576,MATCH($A507,'Hoja de Trabajo para listado'!$CD$155:$CD$1048576,0),MATCH((CUADRO!F$5&amp;$E507),'Hoja de Trabajo para listado'!$CD$151:$DC$151,0)),0)</f>
        <v>0</v>
      </c>
      <c r="G507" s="243">
        <f ca="1">+IFERROR(INDEX('Hoja de Trabajo para listado'!$A$155:$Z$1048576,MATCH($A507,'Hoja de Trabajo para listado'!$A$155:$A$1048576,0),MATCH((CUADRO!G$5&amp;$E507),'Hoja de Trabajo para listado'!$A$151:$Z$151,0)),0)+IFERROR(INDEX('Hoja de Trabajo para listado'!$AB$155:$BA$1048576,MATCH($A507,'Hoja de Trabajo para listado'!$AB$155:$AB$1048576,0),MATCH((CUADRO!G$5&amp;$E507),'Hoja de Trabajo para listado'!$AB$151:$BA$151,0)),0)+IFERROR(INDEX('Hoja de Trabajo para listado'!$BC$155:$CB$1048576,MATCH($A507,'Hoja de Trabajo para listado'!$BC$155:$BC$1048576,0),MATCH((CUADRO!G$5&amp;$E507),'Hoja de Trabajo para listado'!$BC$151:$CB$151,0)),0)+IFERROR(INDEX('Hoja de Trabajo para listado'!$DE$153:$DG$274,MATCH($A507,'Hoja de Trabajo para listado'!$DE$153:$DE$1048576,0),MATCH((CUADRO!G$5&amp;$E507),'Hoja de Trabajo para listado'!$DE$151:$DG$151,0)),0)+IFERROR(INDEX('Hoja de Trabajo para listado'!$CD$155:$DC$1048576,MATCH($A507,'Hoja de Trabajo para listado'!$CD$155:$CD$1048576,0),MATCH((CUADRO!G$5&amp;$E507),'Hoja de Trabajo para listado'!$CD$151:$DC$151,0)),0)</f>
        <v>0</v>
      </c>
      <c r="H507" s="243">
        <f ca="1">+IFERROR(INDEX('Hoja de Trabajo para listado'!$A$155:$Z$1048576,MATCH($A507,'Hoja de Trabajo para listado'!$A$155:$A$1048576,0),MATCH((CUADRO!H$5&amp;$E507),'Hoja de Trabajo para listado'!$A$151:$Z$151,0)),0)+IFERROR(INDEX('Hoja de Trabajo para listado'!$AB$155:$BA$1048576,MATCH($A507,'Hoja de Trabajo para listado'!$AB$155:$AB$1048576,0),MATCH((CUADRO!H$5&amp;$E507),'Hoja de Trabajo para listado'!$AB$151:$BA$151,0)),0)+IFERROR(INDEX('Hoja de Trabajo para listado'!$BC$155:$CB$1048576,MATCH($A507,'Hoja de Trabajo para listado'!$BC$155:$BC$1048576,0),MATCH((CUADRO!H$5&amp;$E507),'Hoja de Trabajo para listado'!$BC$151:$CB$151,0)),0)+IFERROR(INDEX('Hoja de Trabajo para listado'!$DE$153:$DG$274,MATCH($A507,'Hoja de Trabajo para listado'!$DE$153:$DE$1048576,0),MATCH((CUADRO!H$5&amp;$E507),'Hoja de Trabajo para listado'!$DE$151:$DG$151,0)),0)+IFERROR(INDEX('Hoja de Trabajo para listado'!$CD$155:$DC$1048576,MATCH($A507,'Hoja de Trabajo para listado'!$CD$155:$CD$1048576,0),MATCH((CUADRO!H$5&amp;$E507),'Hoja de Trabajo para listado'!$CD$151:$DC$151,0)),0)</f>
        <v>0</v>
      </c>
      <c r="I507" s="243">
        <f ca="1">+IFERROR(INDEX('Hoja de Trabajo para listado'!$A$155:$Z$1048576,MATCH($A507,'Hoja de Trabajo para listado'!$A$155:$A$1048576,0),MATCH((CUADRO!I$5&amp;$E507),'Hoja de Trabajo para listado'!$A$151:$Z$151,0)),0)+IFERROR(INDEX('Hoja de Trabajo para listado'!$AB$155:$BA$1048576,MATCH($A507,'Hoja de Trabajo para listado'!$AB$155:$AB$1048576,0),MATCH((CUADRO!I$5&amp;$E507),'Hoja de Trabajo para listado'!$AB$151:$BA$151,0)),0)+IFERROR(INDEX('Hoja de Trabajo para listado'!$BC$155:$CB$1048576,MATCH($A507,'Hoja de Trabajo para listado'!$BC$155:$BC$1048576,0),MATCH((CUADRO!I$5&amp;$E507),'Hoja de Trabajo para listado'!$BC$151:$CB$151,0)),0)+IFERROR(INDEX('Hoja de Trabajo para listado'!$DE$153:$DG$274,MATCH($A507,'Hoja de Trabajo para listado'!$DE$153:$DE$1048576,0),MATCH((CUADRO!I$5&amp;$E507),'Hoja de Trabajo para listado'!$DE$151:$DG$151,0)),0)+IFERROR(INDEX('Hoja de Trabajo para listado'!$CD$155:$DC$1048576,MATCH($A507,'Hoja de Trabajo para listado'!$CD$155:$CD$1048576,0),MATCH((CUADRO!I$5&amp;$E507),'Hoja de Trabajo para listado'!$CD$151:$DC$151,0)),0)</f>
        <v>0</v>
      </c>
      <c r="J507" s="243">
        <f ca="1">+IFERROR(INDEX('Hoja de Trabajo para listado'!$A$155:$Z$1048576,MATCH($A507,'Hoja de Trabajo para listado'!$A$155:$A$1048576,0),MATCH((CUADRO!J$5&amp;$E507),'Hoja de Trabajo para listado'!$A$151:$Z$151,0)),0)+IFERROR(INDEX('Hoja de Trabajo para listado'!$AB$155:$BA$1048576,MATCH($A507,'Hoja de Trabajo para listado'!$AB$155:$AB$1048576,0),MATCH((CUADRO!J$5&amp;$E507),'Hoja de Trabajo para listado'!$AB$151:$BA$151,0)),0)+IFERROR(INDEX('Hoja de Trabajo para listado'!$BC$155:$CB$1048576,MATCH($A507,'Hoja de Trabajo para listado'!$BC$155:$BC$1048576,0),MATCH((CUADRO!J$5&amp;$E507),'Hoja de Trabajo para listado'!$BC$151:$CB$151,0)),0)+IFERROR(INDEX('Hoja de Trabajo para listado'!$DE$153:$DG$274,MATCH($A507,'Hoja de Trabajo para listado'!$DE$153:$DE$1048576,0),MATCH((CUADRO!J$5&amp;$E507),'Hoja de Trabajo para listado'!$DE$151:$DG$151,0)),0)+IFERROR(INDEX('Hoja de Trabajo para listado'!$CD$155:$DC$1048576,MATCH($A507,'Hoja de Trabajo para listado'!$CD$155:$CD$1048576,0),MATCH((CUADRO!J$5&amp;$E507),'Hoja de Trabajo para listado'!$CD$151:$DC$151,0)),0)</f>
        <v>0</v>
      </c>
      <c r="K507" s="243">
        <f ca="1">+IFERROR(INDEX('Hoja de Trabajo para listado'!$A$155:$Z$1048576,MATCH($A507,'Hoja de Trabajo para listado'!$A$155:$A$1048576,0),MATCH((CUADRO!K$5&amp;$E507),'Hoja de Trabajo para listado'!$A$151:$Z$151,0)),0)+IFERROR(INDEX('Hoja de Trabajo para listado'!$AB$155:$BA$1048576,MATCH($A507,'Hoja de Trabajo para listado'!$AB$155:$AB$1048576,0),MATCH((CUADRO!K$5&amp;$E507),'Hoja de Trabajo para listado'!$AB$151:$BA$151,0)),0)+IFERROR(INDEX('Hoja de Trabajo para listado'!$BC$155:$CB$1048576,MATCH($A507,'Hoja de Trabajo para listado'!$BC$155:$BC$1048576,0),MATCH((CUADRO!K$5&amp;$E507),'Hoja de Trabajo para listado'!$BC$151:$CB$151,0)),0)+IFERROR(INDEX('Hoja de Trabajo para listado'!$DE$153:$DG$274,MATCH($A507,'Hoja de Trabajo para listado'!$DE$153:$DE$1048576,0),MATCH((CUADRO!K$5&amp;$E507),'Hoja de Trabajo para listado'!$DE$151:$DG$151,0)),0)+IFERROR(INDEX('Hoja de Trabajo para listado'!$CD$155:$DC$1048576,MATCH($A507,'Hoja de Trabajo para listado'!$CD$155:$CD$1048576,0),MATCH((CUADRO!K$5&amp;$E507),'Hoja de Trabajo para listado'!$CD$151:$DC$151,0)),0)</f>
        <v>0</v>
      </c>
      <c r="L507" s="243">
        <f ca="1">+IFERROR(INDEX('Hoja de Trabajo para listado'!$A$155:$Z$1048576,MATCH($A507,'Hoja de Trabajo para listado'!$A$155:$A$1048576,0),MATCH((CUADRO!L$5&amp;$E507),'Hoja de Trabajo para listado'!$A$151:$Z$151,0)),0)+IFERROR(INDEX('Hoja de Trabajo para listado'!$AB$155:$BA$1048576,MATCH($A507,'Hoja de Trabajo para listado'!$AB$155:$AB$1048576,0),MATCH((CUADRO!L$5&amp;$E507),'Hoja de Trabajo para listado'!$AB$151:$BA$151,0)),0)+IFERROR(INDEX('Hoja de Trabajo para listado'!$BC$155:$CB$1048576,MATCH($A507,'Hoja de Trabajo para listado'!$BC$155:$BC$1048576,0),MATCH((CUADRO!L$5&amp;$E507),'Hoja de Trabajo para listado'!$BC$151:$CB$151,0)),0)+IFERROR(INDEX('Hoja de Trabajo para listado'!$DE$153:$DG$274,MATCH($A507,'Hoja de Trabajo para listado'!$DE$153:$DE$1048576,0),MATCH((CUADRO!L$5&amp;$E507),'Hoja de Trabajo para listado'!$DE$151:$DG$151,0)),0)+IFERROR(INDEX('Hoja de Trabajo para listado'!$CD$155:$DC$1048576,MATCH($A507,'Hoja de Trabajo para listado'!$CD$155:$CD$1048576,0),MATCH((CUADRO!L$5&amp;$E507),'Hoja de Trabajo para listado'!$CD$151:$DC$151,0)),0)</f>
        <v>0</v>
      </c>
      <c r="M507" s="243">
        <f ca="1">+IFERROR(INDEX('Hoja de Trabajo para listado'!$A$155:$Z$1048576,MATCH($A507,'Hoja de Trabajo para listado'!$A$155:$A$1048576,0),MATCH((CUADRO!M$5&amp;$E507),'Hoja de Trabajo para listado'!$A$151:$Z$151,0)),0)+IFERROR(INDEX('Hoja de Trabajo para listado'!$AB$155:$BA$1048576,MATCH($A507,'Hoja de Trabajo para listado'!$AB$155:$AB$1048576,0),MATCH((CUADRO!M$5&amp;$E507),'Hoja de Trabajo para listado'!$AB$151:$BA$151,0)),0)+IFERROR(INDEX('Hoja de Trabajo para listado'!$BC$155:$CB$1048576,MATCH($A507,'Hoja de Trabajo para listado'!$BC$155:$BC$1048576,0),MATCH((CUADRO!M$5&amp;$E507),'Hoja de Trabajo para listado'!$BC$151:$CB$151,0)),0)+IFERROR(INDEX('Hoja de Trabajo para listado'!$DE$153:$DG$274,MATCH($A507,'Hoja de Trabajo para listado'!$DE$153:$DE$1048576,0),MATCH((CUADRO!M$5&amp;$E507),'Hoja de Trabajo para listado'!$DE$151:$DG$151,0)),0)+IFERROR(INDEX('Hoja de Trabajo para listado'!$CD$155:$DC$1048576,MATCH($A507,'Hoja de Trabajo para listado'!$CD$155:$CD$1048576,0),MATCH((CUADRO!M$5&amp;$E507),'Hoja de Trabajo para listado'!$CD$151:$DC$151,0)),0)</f>
        <v>0</v>
      </c>
      <c r="N507" s="243">
        <f ca="1">+IFERROR(INDEX('Hoja de Trabajo para listado'!$A$155:$Z$1048576,MATCH($A507,'Hoja de Trabajo para listado'!$A$155:$A$1048576,0),MATCH((CUADRO!N$5&amp;$E507),'Hoja de Trabajo para listado'!$A$151:$Z$151,0)),0)+IFERROR(INDEX('Hoja de Trabajo para listado'!$AB$155:$BA$1048576,MATCH($A507,'Hoja de Trabajo para listado'!$AB$155:$AB$1048576,0),MATCH((CUADRO!N$5&amp;$E507),'Hoja de Trabajo para listado'!$AB$151:$BA$151,0)),0)+IFERROR(INDEX('Hoja de Trabajo para listado'!$BC$155:$CB$1048576,MATCH($A507,'Hoja de Trabajo para listado'!$BC$155:$BC$1048576,0),MATCH((CUADRO!N$5&amp;$E507),'Hoja de Trabajo para listado'!$BC$151:$CB$151,0)),0)+IFERROR(INDEX('Hoja de Trabajo para listado'!$DE$153:$DG$274,MATCH($A507,'Hoja de Trabajo para listado'!$DE$153:$DE$1048576,0),MATCH((CUADRO!N$5&amp;$E507),'Hoja de Trabajo para listado'!$DE$151:$DG$151,0)),0)+IFERROR(INDEX('Hoja de Trabajo para listado'!$CD$155:$DC$1048576,MATCH($A507,'Hoja de Trabajo para listado'!$CD$155:$CD$1048576,0),MATCH((CUADRO!N$5&amp;$E507),'Hoja de Trabajo para listado'!$CD$151:$DC$151,0)),0)</f>
        <v>0</v>
      </c>
      <c r="O507" s="243">
        <f ca="1">+IFERROR(INDEX('Hoja de Trabajo para listado'!$A$155:$Z$1048576,MATCH($A507,'Hoja de Trabajo para listado'!$A$155:$A$1048576,0),MATCH((CUADRO!O$5&amp;$E507),'Hoja de Trabajo para listado'!$A$151:$Z$151,0)),0)+IFERROR(INDEX('Hoja de Trabajo para listado'!$AB$155:$BA$1048576,MATCH($A507,'Hoja de Trabajo para listado'!$AB$155:$AB$1048576,0),MATCH((CUADRO!O$5&amp;$E507),'Hoja de Trabajo para listado'!$AB$151:$BA$151,0)),0)+IFERROR(INDEX('Hoja de Trabajo para listado'!$BC$155:$CB$1048576,MATCH($A507,'Hoja de Trabajo para listado'!$BC$155:$BC$1048576,0),MATCH((CUADRO!O$5&amp;$E507),'Hoja de Trabajo para listado'!$BC$151:$CB$151,0)),0)+IFERROR(INDEX('Hoja de Trabajo para listado'!$DE$153:$DG$274,MATCH($A507,'Hoja de Trabajo para listado'!$DE$153:$DE$1048576,0),MATCH((CUADRO!O$5&amp;$E507),'Hoja de Trabajo para listado'!$DE$151:$DG$151,0)),0)+IFERROR(INDEX('Hoja de Trabajo para listado'!$CD$155:$DC$1048576,MATCH($A507,'Hoja de Trabajo para listado'!$CD$155:$CD$1048576,0),MATCH((CUADRO!O$5&amp;$E507),'Hoja de Trabajo para listado'!$CD$151:$DC$151,0)),0)</f>
        <v>0</v>
      </c>
      <c r="P507" s="243">
        <f ca="1">+IFERROR(INDEX('Hoja de Trabajo para listado'!$A$155:$Z$1048576,MATCH($A507,'Hoja de Trabajo para listado'!$A$155:$A$1048576,0),MATCH((CUADRO!P$5&amp;$E507),'Hoja de Trabajo para listado'!$A$151:$Z$151,0)),0)+IFERROR(INDEX('Hoja de Trabajo para listado'!$AB$155:$BA$1048576,MATCH($A507,'Hoja de Trabajo para listado'!$AB$155:$AB$1048576,0),MATCH((CUADRO!P$5&amp;$E507),'Hoja de Trabajo para listado'!$AB$151:$BA$151,0)),0)+IFERROR(INDEX('Hoja de Trabajo para listado'!$BC$155:$CB$1048576,MATCH($A507,'Hoja de Trabajo para listado'!$BC$155:$BC$1048576,0),MATCH((CUADRO!P$5&amp;$E507),'Hoja de Trabajo para listado'!$BC$151:$CB$151,0)),0)+IFERROR(INDEX('Hoja de Trabajo para listado'!$DE$153:$DG$274,MATCH($A507,'Hoja de Trabajo para listado'!$DE$153:$DE$1048576,0),MATCH((CUADRO!P$5&amp;$E507),'Hoja de Trabajo para listado'!$DE$151:$DG$151,0)),0)+IFERROR(INDEX('Hoja de Trabajo para listado'!$CD$155:$DC$1048576,MATCH($A507,'Hoja de Trabajo para listado'!$CD$155:$CD$1048576,0),MATCH((CUADRO!P$5&amp;$E507),'Hoja de Trabajo para listado'!$CD$151:$DC$151,0)),0)</f>
        <v>0</v>
      </c>
      <c r="Q507" s="243">
        <f ca="1">+IFERROR(INDEX('Hoja de Trabajo para listado'!$A$155:$Z$1048576,MATCH($A507,'Hoja de Trabajo para listado'!$A$155:$A$1048576,0),MATCH((CUADRO!Q$5&amp;$E507),'Hoja de Trabajo para listado'!$A$151:$Z$151,0)),0)+IFERROR(INDEX('Hoja de Trabajo para listado'!$AB$155:$BA$1048576,MATCH($A507,'Hoja de Trabajo para listado'!$AB$155:$AB$1048576,0),MATCH((CUADRO!Q$5&amp;$E507),'Hoja de Trabajo para listado'!$AB$151:$BA$151,0)),0)+IFERROR(INDEX('Hoja de Trabajo para listado'!$BC$155:$CB$1048576,MATCH($A507,'Hoja de Trabajo para listado'!$BC$155:$BC$1048576,0),MATCH((CUADRO!Q$5&amp;$E507),'Hoja de Trabajo para listado'!$BC$151:$CB$151,0)),0)+IFERROR(INDEX('Hoja de Trabajo para listado'!$DE$153:$DG$274,MATCH($A507,'Hoja de Trabajo para listado'!$DE$153:$DE$1048576,0),MATCH((CUADRO!Q$5&amp;$E507),'Hoja de Trabajo para listado'!$DE$151:$DG$151,0)),0)+IFERROR(INDEX('Hoja de Trabajo para listado'!$CD$155:$DC$1048576,MATCH($A507,'Hoja de Trabajo para listado'!$CD$155:$CD$1048576,0),MATCH((CUADRO!Q$5&amp;$E507),'Hoja de Trabajo para listado'!$CD$151:$DC$151,0)),0)</f>
        <v>0</v>
      </c>
      <c r="R507" s="243">
        <f t="shared" ca="1" si="17"/>
        <v>0</v>
      </c>
      <c r="S507" s="249">
        <f ca="1">+R506+R507</f>
        <v>0</v>
      </c>
      <c r="T507" s="243">
        <f ca="1">+S507</f>
        <v>0</v>
      </c>
      <c r="U507" s="242">
        <f t="shared" si="18"/>
        <v>2</v>
      </c>
      <c r="V507" s="333" t="str">
        <f>+VLOOKUP(A507,bd_lista!$A$3:$E$590,5,FALSE)</f>
        <v>Gobiernos Autonomos Municipales</v>
      </c>
      <c r="W507" s="392"/>
      <c r="X507" s="242">
        <f>+VLOOKUP(A507,[4]Sheet1!$A$13:$D$744,4,FALSE)</f>
        <v>0</v>
      </c>
      <c r="Y507" s="242" t="e">
        <f>+VLOOKUP(X507,bd_lista!$A$3:$C$590,3,FALSE)</f>
        <v>#N/A</v>
      </c>
      <c r="Z507" s="292"/>
      <c r="AA507" s="293"/>
    </row>
    <row r="508" spans="1:27" customFormat="1" ht="15" hidden="1" customHeight="1">
      <c r="A508" s="32">
        <v>1207</v>
      </c>
      <c r="B508" s="387">
        <f>+A508</f>
        <v>1207</v>
      </c>
      <c r="C508" s="247" t="str">
        <f>+VLOOKUP(A508,bd_lista!$A$3:$C$590,3,FALSE)</f>
        <v>Gobierno Autónomo Municipal de Guaqui</v>
      </c>
      <c r="D508" s="389" t="str">
        <f>+C508</f>
        <v>Gobierno Autónomo Municipal de Guaqui</v>
      </c>
      <c r="E508" s="242" t="s">
        <v>1304</v>
      </c>
      <c r="F508" s="243">
        <f ca="1">+IFERROR(INDEX('Hoja de Trabajo para listado'!$A$155:$Z$1048576,MATCH($A508,'Hoja de Trabajo para listado'!$A$155:$A$1048576,0),MATCH((CUADRO!F$5&amp;$E508),'Hoja de Trabajo para listado'!$A$151:$Z$151,0)),0)+IFERROR(INDEX('Hoja de Trabajo para listado'!$AB$155:$BA$1048576,MATCH($A508,'Hoja de Trabajo para listado'!$AB$155:$AB$1048576,0),MATCH((CUADRO!F$5&amp;$E508),'Hoja de Trabajo para listado'!$AB$151:$BA$151,0)),0)+IFERROR(INDEX('Hoja de Trabajo para listado'!$BC$155:$CB$1048576,MATCH($A508,'Hoja de Trabajo para listado'!$BC$155:$BC$1048576,0),MATCH((CUADRO!F$5&amp;$E508),'Hoja de Trabajo para listado'!$BC$151:$CB$151,0)),0)+IFERROR(INDEX('Hoja de Trabajo para listado'!$DE$153:$DG$274,MATCH($A508,'Hoja de Trabajo para listado'!$DE$153:$DE$1048576,0),MATCH((CUADRO!F$5&amp;$E508),'Hoja de Trabajo para listado'!$DE$151:$DG$151,0)),0)+IFERROR(INDEX('Hoja de Trabajo para listado'!$CD$155:$DC$1048576,MATCH($A508,'Hoja de Trabajo para listado'!$CD$155:$CD$1048576,0),MATCH((CUADRO!F$5&amp;$E508),'Hoja de Trabajo para listado'!$CD$151:$DC$151,0)),0)</f>
        <v>0</v>
      </c>
      <c r="G508" s="243">
        <f ca="1">+IFERROR(INDEX('Hoja de Trabajo para listado'!$A$155:$Z$1048576,MATCH($A508,'Hoja de Trabajo para listado'!$A$155:$A$1048576,0),MATCH((CUADRO!G$5&amp;$E508),'Hoja de Trabajo para listado'!$A$151:$Z$151,0)),0)+IFERROR(INDEX('Hoja de Trabajo para listado'!$AB$155:$BA$1048576,MATCH($A508,'Hoja de Trabajo para listado'!$AB$155:$AB$1048576,0),MATCH((CUADRO!G$5&amp;$E508),'Hoja de Trabajo para listado'!$AB$151:$BA$151,0)),0)+IFERROR(INDEX('Hoja de Trabajo para listado'!$BC$155:$CB$1048576,MATCH($A508,'Hoja de Trabajo para listado'!$BC$155:$BC$1048576,0),MATCH((CUADRO!G$5&amp;$E508),'Hoja de Trabajo para listado'!$BC$151:$CB$151,0)),0)+IFERROR(INDEX('Hoja de Trabajo para listado'!$DE$153:$DG$274,MATCH($A508,'Hoja de Trabajo para listado'!$DE$153:$DE$1048576,0),MATCH((CUADRO!G$5&amp;$E508),'Hoja de Trabajo para listado'!$DE$151:$DG$151,0)),0)+IFERROR(INDEX('Hoja de Trabajo para listado'!$CD$155:$DC$1048576,MATCH($A508,'Hoja de Trabajo para listado'!$CD$155:$CD$1048576,0),MATCH((CUADRO!G$5&amp;$E508),'Hoja de Trabajo para listado'!$CD$151:$DC$151,0)),0)</f>
        <v>0</v>
      </c>
      <c r="H508" s="243">
        <f ca="1">+IFERROR(INDEX('Hoja de Trabajo para listado'!$A$155:$Z$1048576,MATCH($A508,'Hoja de Trabajo para listado'!$A$155:$A$1048576,0),MATCH((CUADRO!H$5&amp;$E508),'Hoja de Trabajo para listado'!$A$151:$Z$151,0)),0)+IFERROR(INDEX('Hoja de Trabajo para listado'!$AB$155:$BA$1048576,MATCH($A508,'Hoja de Trabajo para listado'!$AB$155:$AB$1048576,0),MATCH((CUADRO!H$5&amp;$E508),'Hoja de Trabajo para listado'!$AB$151:$BA$151,0)),0)+IFERROR(INDEX('Hoja de Trabajo para listado'!$BC$155:$CB$1048576,MATCH($A508,'Hoja de Trabajo para listado'!$BC$155:$BC$1048576,0),MATCH((CUADRO!H$5&amp;$E508),'Hoja de Trabajo para listado'!$BC$151:$CB$151,0)),0)+IFERROR(INDEX('Hoja de Trabajo para listado'!$DE$153:$DG$274,MATCH($A508,'Hoja de Trabajo para listado'!$DE$153:$DE$1048576,0),MATCH((CUADRO!H$5&amp;$E508),'Hoja de Trabajo para listado'!$DE$151:$DG$151,0)),0)+IFERROR(INDEX('Hoja de Trabajo para listado'!$CD$155:$DC$1048576,MATCH($A508,'Hoja de Trabajo para listado'!$CD$155:$CD$1048576,0),MATCH((CUADRO!H$5&amp;$E508),'Hoja de Trabajo para listado'!$CD$151:$DC$151,0)),0)</f>
        <v>0</v>
      </c>
      <c r="I508" s="243">
        <f ca="1">+IFERROR(INDEX('Hoja de Trabajo para listado'!$A$155:$Z$1048576,MATCH($A508,'Hoja de Trabajo para listado'!$A$155:$A$1048576,0),MATCH((CUADRO!I$5&amp;$E508),'Hoja de Trabajo para listado'!$A$151:$Z$151,0)),0)+IFERROR(INDEX('Hoja de Trabajo para listado'!$AB$155:$BA$1048576,MATCH($A508,'Hoja de Trabajo para listado'!$AB$155:$AB$1048576,0),MATCH((CUADRO!I$5&amp;$E508),'Hoja de Trabajo para listado'!$AB$151:$BA$151,0)),0)+IFERROR(INDEX('Hoja de Trabajo para listado'!$BC$155:$CB$1048576,MATCH($A508,'Hoja de Trabajo para listado'!$BC$155:$BC$1048576,0),MATCH((CUADRO!I$5&amp;$E508),'Hoja de Trabajo para listado'!$BC$151:$CB$151,0)),0)+IFERROR(INDEX('Hoja de Trabajo para listado'!$DE$153:$DG$274,MATCH($A508,'Hoja de Trabajo para listado'!$DE$153:$DE$1048576,0),MATCH((CUADRO!I$5&amp;$E508),'Hoja de Trabajo para listado'!$DE$151:$DG$151,0)),0)+IFERROR(INDEX('Hoja de Trabajo para listado'!$CD$155:$DC$1048576,MATCH($A508,'Hoja de Trabajo para listado'!$CD$155:$CD$1048576,0),MATCH((CUADRO!I$5&amp;$E508),'Hoja de Trabajo para listado'!$CD$151:$DC$151,0)),0)</f>
        <v>0</v>
      </c>
      <c r="J508" s="243">
        <f ca="1">+IFERROR(INDEX('Hoja de Trabajo para listado'!$A$155:$Z$1048576,MATCH($A508,'Hoja de Trabajo para listado'!$A$155:$A$1048576,0),MATCH((CUADRO!J$5&amp;$E508),'Hoja de Trabajo para listado'!$A$151:$Z$151,0)),0)+IFERROR(INDEX('Hoja de Trabajo para listado'!$AB$155:$BA$1048576,MATCH($A508,'Hoja de Trabajo para listado'!$AB$155:$AB$1048576,0),MATCH((CUADRO!J$5&amp;$E508),'Hoja de Trabajo para listado'!$AB$151:$BA$151,0)),0)+IFERROR(INDEX('Hoja de Trabajo para listado'!$BC$155:$CB$1048576,MATCH($A508,'Hoja de Trabajo para listado'!$BC$155:$BC$1048576,0),MATCH((CUADRO!J$5&amp;$E508),'Hoja de Trabajo para listado'!$BC$151:$CB$151,0)),0)+IFERROR(INDEX('Hoja de Trabajo para listado'!$DE$153:$DG$274,MATCH($A508,'Hoja de Trabajo para listado'!$DE$153:$DE$1048576,0),MATCH((CUADRO!J$5&amp;$E508),'Hoja de Trabajo para listado'!$DE$151:$DG$151,0)),0)+IFERROR(INDEX('Hoja de Trabajo para listado'!$CD$155:$DC$1048576,MATCH($A508,'Hoja de Trabajo para listado'!$CD$155:$CD$1048576,0),MATCH((CUADRO!J$5&amp;$E508),'Hoja de Trabajo para listado'!$CD$151:$DC$151,0)),0)</f>
        <v>0</v>
      </c>
      <c r="K508" s="243">
        <f ca="1">+IFERROR(INDEX('Hoja de Trabajo para listado'!$A$155:$Z$1048576,MATCH($A508,'Hoja de Trabajo para listado'!$A$155:$A$1048576,0),MATCH((CUADRO!K$5&amp;$E508),'Hoja de Trabajo para listado'!$A$151:$Z$151,0)),0)+IFERROR(INDEX('Hoja de Trabajo para listado'!$AB$155:$BA$1048576,MATCH($A508,'Hoja de Trabajo para listado'!$AB$155:$AB$1048576,0),MATCH((CUADRO!K$5&amp;$E508),'Hoja de Trabajo para listado'!$AB$151:$BA$151,0)),0)+IFERROR(INDEX('Hoja de Trabajo para listado'!$BC$155:$CB$1048576,MATCH($A508,'Hoja de Trabajo para listado'!$BC$155:$BC$1048576,0),MATCH((CUADRO!K$5&amp;$E508),'Hoja de Trabajo para listado'!$BC$151:$CB$151,0)),0)+IFERROR(INDEX('Hoja de Trabajo para listado'!$DE$153:$DG$274,MATCH($A508,'Hoja de Trabajo para listado'!$DE$153:$DE$1048576,0),MATCH((CUADRO!K$5&amp;$E508),'Hoja de Trabajo para listado'!$DE$151:$DG$151,0)),0)+IFERROR(INDEX('Hoja de Trabajo para listado'!$CD$155:$DC$1048576,MATCH($A508,'Hoja de Trabajo para listado'!$CD$155:$CD$1048576,0),MATCH((CUADRO!K$5&amp;$E508),'Hoja de Trabajo para listado'!$CD$151:$DC$151,0)),0)</f>
        <v>0</v>
      </c>
      <c r="L508" s="243">
        <f ca="1">+IFERROR(INDEX('Hoja de Trabajo para listado'!$A$155:$Z$1048576,MATCH($A508,'Hoja de Trabajo para listado'!$A$155:$A$1048576,0),MATCH((CUADRO!L$5&amp;$E508),'Hoja de Trabajo para listado'!$A$151:$Z$151,0)),0)+IFERROR(INDEX('Hoja de Trabajo para listado'!$AB$155:$BA$1048576,MATCH($A508,'Hoja de Trabajo para listado'!$AB$155:$AB$1048576,0),MATCH((CUADRO!L$5&amp;$E508),'Hoja de Trabajo para listado'!$AB$151:$BA$151,0)),0)+IFERROR(INDEX('Hoja de Trabajo para listado'!$BC$155:$CB$1048576,MATCH($A508,'Hoja de Trabajo para listado'!$BC$155:$BC$1048576,0),MATCH((CUADRO!L$5&amp;$E508),'Hoja de Trabajo para listado'!$BC$151:$CB$151,0)),0)+IFERROR(INDEX('Hoja de Trabajo para listado'!$DE$153:$DG$274,MATCH($A508,'Hoja de Trabajo para listado'!$DE$153:$DE$1048576,0),MATCH((CUADRO!L$5&amp;$E508),'Hoja de Trabajo para listado'!$DE$151:$DG$151,0)),0)+IFERROR(INDEX('Hoja de Trabajo para listado'!$CD$155:$DC$1048576,MATCH($A508,'Hoja de Trabajo para listado'!$CD$155:$CD$1048576,0),MATCH((CUADRO!L$5&amp;$E508),'Hoja de Trabajo para listado'!$CD$151:$DC$151,0)),0)</f>
        <v>0</v>
      </c>
      <c r="M508" s="243">
        <f ca="1">+IFERROR(INDEX('Hoja de Trabajo para listado'!$A$155:$Z$1048576,MATCH($A508,'Hoja de Trabajo para listado'!$A$155:$A$1048576,0),MATCH((CUADRO!M$5&amp;$E508),'Hoja de Trabajo para listado'!$A$151:$Z$151,0)),0)+IFERROR(INDEX('Hoja de Trabajo para listado'!$AB$155:$BA$1048576,MATCH($A508,'Hoja de Trabajo para listado'!$AB$155:$AB$1048576,0),MATCH((CUADRO!M$5&amp;$E508),'Hoja de Trabajo para listado'!$AB$151:$BA$151,0)),0)+IFERROR(INDEX('Hoja de Trabajo para listado'!$BC$155:$CB$1048576,MATCH($A508,'Hoja de Trabajo para listado'!$BC$155:$BC$1048576,0),MATCH((CUADRO!M$5&amp;$E508),'Hoja de Trabajo para listado'!$BC$151:$CB$151,0)),0)+IFERROR(INDEX('Hoja de Trabajo para listado'!$DE$153:$DG$274,MATCH($A508,'Hoja de Trabajo para listado'!$DE$153:$DE$1048576,0),MATCH((CUADRO!M$5&amp;$E508),'Hoja de Trabajo para listado'!$DE$151:$DG$151,0)),0)+IFERROR(INDEX('Hoja de Trabajo para listado'!$CD$155:$DC$1048576,MATCH($A508,'Hoja de Trabajo para listado'!$CD$155:$CD$1048576,0),MATCH((CUADRO!M$5&amp;$E508),'Hoja de Trabajo para listado'!$CD$151:$DC$151,0)),0)</f>
        <v>0</v>
      </c>
      <c r="N508" s="243">
        <f ca="1">+IFERROR(INDEX('Hoja de Trabajo para listado'!$A$155:$Z$1048576,MATCH($A508,'Hoja de Trabajo para listado'!$A$155:$A$1048576,0),MATCH((CUADRO!N$5&amp;$E508),'Hoja de Trabajo para listado'!$A$151:$Z$151,0)),0)+IFERROR(INDEX('Hoja de Trabajo para listado'!$AB$155:$BA$1048576,MATCH($A508,'Hoja de Trabajo para listado'!$AB$155:$AB$1048576,0),MATCH((CUADRO!N$5&amp;$E508),'Hoja de Trabajo para listado'!$AB$151:$BA$151,0)),0)+IFERROR(INDEX('Hoja de Trabajo para listado'!$BC$155:$CB$1048576,MATCH($A508,'Hoja de Trabajo para listado'!$BC$155:$BC$1048576,0),MATCH((CUADRO!N$5&amp;$E508),'Hoja de Trabajo para listado'!$BC$151:$CB$151,0)),0)+IFERROR(INDEX('Hoja de Trabajo para listado'!$DE$153:$DG$274,MATCH($A508,'Hoja de Trabajo para listado'!$DE$153:$DE$1048576,0),MATCH((CUADRO!N$5&amp;$E508),'Hoja de Trabajo para listado'!$DE$151:$DG$151,0)),0)+IFERROR(INDEX('Hoja de Trabajo para listado'!$CD$155:$DC$1048576,MATCH($A508,'Hoja de Trabajo para listado'!$CD$155:$CD$1048576,0),MATCH((CUADRO!N$5&amp;$E508),'Hoja de Trabajo para listado'!$CD$151:$DC$151,0)),0)</f>
        <v>0</v>
      </c>
      <c r="O508" s="243">
        <f ca="1">+IFERROR(INDEX('Hoja de Trabajo para listado'!$A$155:$Z$1048576,MATCH($A508,'Hoja de Trabajo para listado'!$A$155:$A$1048576,0),MATCH((CUADRO!O$5&amp;$E508),'Hoja de Trabajo para listado'!$A$151:$Z$151,0)),0)+IFERROR(INDEX('Hoja de Trabajo para listado'!$AB$155:$BA$1048576,MATCH($A508,'Hoja de Trabajo para listado'!$AB$155:$AB$1048576,0),MATCH((CUADRO!O$5&amp;$E508),'Hoja de Trabajo para listado'!$AB$151:$BA$151,0)),0)+IFERROR(INDEX('Hoja de Trabajo para listado'!$BC$155:$CB$1048576,MATCH($A508,'Hoja de Trabajo para listado'!$BC$155:$BC$1048576,0),MATCH((CUADRO!O$5&amp;$E508),'Hoja de Trabajo para listado'!$BC$151:$CB$151,0)),0)+IFERROR(INDEX('Hoja de Trabajo para listado'!$DE$153:$DG$274,MATCH($A508,'Hoja de Trabajo para listado'!$DE$153:$DE$1048576,0),MATCH((CUADRO!O$5&amp;$E508),'Hoja de Trabajo para listado'!$DE$151:$DG$151,0)),0)+IFERROR(INDEX('Hoja de Trabajo para listado'!$CD$155:$DC$1048576,MATCH($A508,'Hoja de Trabajo para listado'!$CD$155:$CD$1048576,0),MATCH((CUADRO!O$5&amp;$E508),'Hoja de Trabajo para listado'!$CD$151:$DC$151,0)),0)</f>
        <v>0</v>
      </c>
      <c r="P508" s="243">
        <f ca="1">+IFERROR(INDEX('Hoja de Trabajo para listado'!$A$155:$Z$1048576,MATCH($A508,'Hoja de Trabajo para listado'!$A$155:$A$1048576,0),MATCH((CUADRO!P$5&amp;$E508),'Hoja de Trabajo para listado'!$A$151:$Z$151,0)),0)+IFERROR(INDEX('Hoja de Trabajo para listado'!$AB$155:$BA$1048576,MATCH($A508,'Hoja de Trabajo para listado'!$AB$155:$AB$1048576,0),MATCH((CUADRO!P$5&amp;$E508),'Hoja de Trabajo para listado'!$AB$151:$BA$151,0)),0)+IFERROR(INDEX('Hoja de Trabajo para listado'!$BC$155:$CB$1048576,MATCH($A508,'Hoja de Trabajo para listado'!$BC$155:$BC$1048576,0),MATCH((CUADRO!P$5&amp;$E508),'Hoja de Trabajo para listado'!$BC$151:$CB$151,0)),0)+IFERROR(INDEX('Hoja de Trabajo para listado'!$DE$153:$DG$274,MATCH($A508,'Hoja de Trabajo para listado'!$DE$153:$DE$1048576,0),MATCH((CUADRO!P$5&amp;$E508),'Hoja de Trabajo para listado'!$DE$151:$DG$151,0)),0)+IFERROR(INDEX('Hoja de Trabajo para listado'!$CD$155:$DC$1048576,MATCH($A508,'Hoja de Trabajo para listado'!$CD$155:$CD$1048576,0),MATCH((CUADRO!P$5&amp;$E508),'Hoja de Trabajo para listado'!$CD$151:$DC$151,0)),0)</f>
        <v>0</v>
      </c>
      <c r="Q508" s="243">
        <f ca="1">+IFERROR(INDEX('Hoja de Trabajo para listado'!$A$155:$Z$1048576,MATCH($A508,'Hoja de Trabajo para listado'!$A$155:$A$1048576,0),MATCH((CUADRO!Q$5&amp;$E508),'Hoja de Trabajo para listado'!$A$151:$Z$151,0)),0)+IFERROR(INDEX('Hoja de Trabajo para listado'!$AB$155:$BA$1048576,MATCH($A508,'Hoja de Trabajo para listado'!$AB$155:$AB$1048576,0),MATCH((CUADRO!Q$5&amp;$E508),'Hoja de Trabajo para listado'!$AB$151:$BA$151,0)),0)+IFERROR(INDEX('Hoja de Trabajo para listado'!$BC$155:$CB$1048576,MATCH($A508,'Hoja de Trabajo para listado'!$BC$155:$BC$1048576,0),MATCH((CUADRO!Q$5&amp;$E508),'Hoja de Trabajo para listado'!$BC$151:$CB$151,0)),0)+IFERROR(INDEX('Hoja de Trabajo para listado'!$DE$153:$DG$274,MATCH($A508,'Hoja de Trabajo para listado'!$DE$153:$DE$1048576,0),MATCH((CUADRO!Q$5&amp;$E508),'Hoja de Trabajo para listado'!$DE$151:$DG$151,0)),0)+IFERROR(INDEX('Hoja de Trabajo para listado'!$CD$155:$DC$1048576,MATCH($A508,'Hoja de Trabajo para listado'!$CD$155:$CD$1048576,0),MATCH((CUADRO!Q$5&amp;$E508),'Hoja de Trabajo para listado'!$CD$151:$DC$151,0)),0)</f>
        <v>0</v>
      </c>
      <c r="R508" s="243">
        <f t="shared" ca="1" si="17"/>
        <v>0</v>
      </c>
      <c r="S508" s="249"/>
      <c r="T508" s="243">
        <f ca="1">+T509</f>
        <v>0</v>
      </c>
      <c r="U508" s="242">
        <f t="shared" si="18"/>
        <v>1</v>
      </c>
      <c r="V508" s="333" t="str">
        <f>+VLOOKUP(A508,bd_lista!$A$3:$E$590,5,FALSE)</f>
        <v>Gobiernos Autonomos Municipales</v>
      </c>
      <c r="W508" s="391" t="str">
        <f>+V508</f>
        <v>Gobiernos Autonomos Municipales</v>
      </c>
      <c r="X508" s="242">
        <f>+VLOOKUP(A508,[4]Sheet1!$A$13:$D$744,4,FALSE)</f>
        <v>0</v>
      </c>
      <c r="Y508" s="242" t="e">
        <f>+VLOOKUP(X508,bd_lista!$A$3:$C$590,3,FALSE)</f>
        <v>#N/A</v>
      </c>
      <c r="Z508" s="294">
        <f>+X508</f>
        <v>0</v>
      </c>
      <c r="AA508" s="295" t="e">
        <f>+Y508</f>
        <v>#N/A</v>
      </c>
    </row>
    <row r="509" spans="1:27" customFormat="1" ht="15" hidden="1" customHeight="1">
      <c r="A509" s="32">
        <v>1207</v>
      </c>
      <c r="B509" s="388"/>
      <c r="C509" s="247" t="str">
        <f>+VLOOKUP(A509,bd_lista!$A$3:$C$590,3,FALSE)</f>
        <v>Gobierno Autónomo Municipal de Guaqui</v>
      </c>
      <c r="D509" s="390"/>
      <c r="E509" s="244" t="s">
        <v>1305</v>
      </c>
      <c r="F509" s="243">
        <f ca="1">+IFERROR(INDEX('Hoja de Trabajo para listado'!$A$155:$Z$1048576,MATCH($A509,'Hoja de Trabajo para listado'!$A$155:$A$1048576,0),MATCH((CUADRO!F$5&amp;$E509),'Hoja de Trabajo para listado'!$A$151:$Z$151,0)),0)+IFERROR(INDEX('Hoja de Trabajo para listado'!$AB$155:$BA$1048576,MATCH($A509,'Hoja de Trabajo para listado'!$AB$155:$AB$1048576,0),MATCH((CUADRO!F$5&amp;$E509),'Hoja de Trabajo para listado'!$AB$151:$BA$151,0)),0)+IFERROR(INDEX('Hoja de Trabajo para listado'!$BC$155:$CB$1048576,MATCH($A509,'Hoja de Trabajo para listado'!$BC$155:$BC$1048576,0),MATCH((CUADRO!F$5&amp;$E509),'Hoja de Trabajo para listado'!$BC$151:$CB$151,0)),0)+IFERROR(INDEX('Hoja de Trabajo para listado'!$DE$153:$DG$274,MATCH($A509,'Hoja de Trabajo para listado'!$DE$153:$DE$1048576,0),MATCH((CUADRO!F$5&amp;$E509),'Hoja de Trabajo para listado'!$DE$151:$DG$151,0)),0)+IFERROR(INDEX('Hoja de Trabajo para listado'!$CD$155:$DC$1048576,MATCH($A509,'Hoja de Trabajo para listado'!$CD$155:$CD$1048576,0),MATCH((CUADRO!F$5&amp;$E509),'Hoja de Trabajo para listado'!$CD$151:$DC$151,0)),0)</f>
        <v>0</v>
      </c>
      <c r="G509" s="243">
        <f ca="1">+IFERROR(INDEX('Hoja de Trabajo para listado'!$A$155:$Z$1048576,MATCH($A509,'Hoja de Trabajo para listado'!$A$155:$A$1048576,0),MATCH((CUADRO!G$5&amp;$E509),'Hoja de Trabajo para listado'!$A$151:$Z$151,0)),0)+IFERROR(INDEX('Hoja de Trabajo para listado'!$AB$155:$BA$1048576,MATCH($A509,'Hoja de Trabajo para listado'!$AB$155:$AB$1048576,0),MATCH((CUADRO!G$5&amp;$E509),'Hoja de Trabajo para listado'!$AB$151:$BA$151,0)),0)+IFERROR(INDEX('Hoja de Trabajo para listado'!$BC$155:$CB$1048576,MATCH($A509,'Hoja de Trabajo para listado'!$BC$155:$BC$1048576,0),MATCH((CUADRO!G$5&amp;$E509),'Hoja de Trabajo para listado'!$BC$151:$CB$151,0)),0)+IFERROR(INDEX('Hoja de Trabajo para listado'!$DE$153:$DG$274,MATCH($A509,'Hoja de Trabajo para listado'!$DE$153:$DE$1048576,0),MATCH((CUADRO!G$5&amp;$E509),'Hoja de Trabajo para listado'!$DE$151:$DG$151,0)),0)+IFERROR(INDEX('Hoja de Trabajo para listado'!$CD$155:$DC$1048576,MATCH($A509,'Hoja de Trabajo para listado'!$CD$155:$CD$1048576,0),MATCH((CUADRO!G$5&amp;$E509),'Hoja de Trabajo para listado'!$CD$151:$DC$151,0)),0)</f>
        <v>0</v>
      </c>
      <c r="H509" s="243">
        <f ca="1">+IFERROR(INDEX('Hoja de Trabajo para listado'!$A$155:$Z$1048576,MATCH($A509,'Hoja de Trabajo para listado'!$A$155:$A$1048576,0),MATCH((CUADRO!H$5&amp;$E509),'Hoja de Trabajo para listado'!$A$151:$Z$151,0)),0)+IFERROR(INDEX('Hoja de Trabajo para listado'!$AB$155:$BA$1048576,MATCH($A509,'Hoja de Trabajo para listado'!$AB$155:$AB$1048576,0),MATCH((CUADRO!H$5&amp;$E509),'Hoja de Trabajo para listado'!$AB$151:$BA$151,0)),0)+IFERROR(INDEX('Hoja de Trabajo para listado'!$BC$155:$CB$1048576,MATCH($A509,'Hoja de Trabajo para listado'!$BC$155:$BC$1048576,0),MATCH((CUADRO!H$5&amp;$E509),'Hoja de Trabajo para listado'!$BC$151:$CB$151,0)),0)+IFERROR(INDEX('Hoja de Trabajo para listado'!$DE$153:$DG$274,MATCH($A509,'Hoja de Trabajo para listado'!$DE$153:$DE$1048576,0),MATCH((CUADRO!H$5&amp;$E509),'Hoja de Trabajo para listado'!$DE$151:$DG$151,0)),0)+IFERROR(INDEX('Hoja de Trabajo para listado'!$CD$155:$DC$1048576,MATCH($A509,'Hoja de Trabajo para listado'!$CD$155:$CD$1048576,0),MATCH((CUADRO!H$5&amp;$E509),'Hoja de Trabajo para listado'!$CD$151:$DC$151,0)),0)</f>
        <v>0</v>
      </c>
      <c r="I509" s="243">
        <f ca="1">+IFERROR(INDEX('Hoja de Trabajo para listado'!$A$155:$Z$1048576,MATCH($A509,'Hoja de Trabajo para listado'!$A$155:$A$1048576,0),MATCH((CUADRO!I$5&amp;$E509),'Hoja de Trabajo para listado'!$A$151:$Z$151,0)),0)+IFERROR(INDEX('Hoja de Trabajo para listado'!$AB$155:$BA$1048576,MATCH($A509,'Hoja de Trabajo para listado'!$AB$155:$AB$1048576,0),MATCH((CUADRO!I$5&amp;$E509),'Hoja de Trabajo para listado'!$AB$151:$BA$151,0)),0)+IFERROR(INDEX('Hoja de Trabajo para listado'!$BC$155:$CB$1048576,MATCH($A509,'Hoja de Trabajo para listado'!$BC$155:$BC$1048576,0),MATCH((CUADRO!I$5&amp;$E509),'Hoja de Trabajo para listado'!$BC$151:$CB$151,0)),0)+IFERROR(INDEX('Hoja de Trabajo para listado'!$DE$153:$DG$274,MATCH($A509,'Hoja de Trabajo para listado'!$DE$153:$DE$1048576,0),MATCH((CUADRO!I$5&amp;$E509),'Hoja de Trabajo para listado'!$DE$151:$DG$151,0)),0)+IFERROR(INDEX('Hoja de Trabajo para listado'!$CD$155:$DC$1048576,MATCH($A509,'Hoja de Trabajo para listado'!$CD$155:$CD$1048576,0),MATCH((CUADRO!I$5&amp;$E509),'Hoja de Trabajo para listado'!$CD$151:$DC$151,0)),0)</f>
        <v>0</v>
      </c>
      <c r="J509" s="243">
        <f ca="1">+IFERROR(INDEX('Hoja de Trabajo para listado'!$A$155:$Z$1048576,MATCH($A509,'Hoja de Trabajo para listado'!$A$155:$A$1048576,0),MATCH((CUADRO!J$5&amp;$E509),'Hoja de Trabajo para listado'!$A$151:$Z$151,0)),0)+IFERROR(INDEX('Hoja de Trabajo para listado'!$AB$155:$BA$1048576,MATCH($A509,'Hoja de Trabajo para listado'!$AB$155:$AB$1048576,0),MATCH((CUADRO!J$5&amp;$E509),'Hoja de Trabajo para listado'!$AB$151:$BA$151,0)),0)+IFERROR(INDEX('Hoja de Trabajo para listado'!$BC$155:$CB$1048576,MATCH($A509,'Hoja de Trabajo para listado'!$BC$155:$BC$1048576,0),MATCH((CUADRO!J$5&amp;$E509),'Hoja de Trabajo para listado'!$BC$151:$CB$151,0)),0)+IFERROR(INDEX('Hoja de Trabajo para listado'!$DE$153:$DG$274,MATCH($A509,'Hoja de Trabajo para listado'!$DE$153:$DE$1048576,0),MATCH((CUADRO!J$5&amp;$E509),'Hoja de Trabajo para listado'!$DE$151:$DG$151,0)),0)+IFERROR(INDEX('Hoja de Trabajo para listado'!$CD$155:$DC$1048576,MATCH($A509,'Hoja de Trabajo para listado'!$CD$155:$CD$1048576,0),MATCH((CUADRO!J$5&amp;$E509),'Hoja de Trabajo para listado'!$CD$151:$DC$151,0)),0)</f>
        <v>0</v>
      </c>
      <c r="K509" s="243">
        <f ca="1">+IFERROR(INDEX('Hoja de Trabajo para listado'!$A$155:$Z$1048576,MATCH($A509,'Hoja de Trabajo para listado'!$A$155:$A$1048576,0),MATCH((CUADRO!K$5&amp;$E509),'Hoja de Trabajo para listado'!$A$151:$Z$151,0)),0)+IFERROR(INDEX('Hoja de Trabajo para listado'!$AB$155:$BA$1048576,MATCH($A509,'Hoja de Trabajo para listado'!$AB$155:$AB$1048576,0),MATCH((CUADRO!K$5&amp;$E509),'Hoja de Trabajo para listado'!$AB$151:$BA$151,0)),0)+IFERROR(INDEX('Hoja de Trabajo para listado'!$BC$155:$CB$1048576,MATCH($A509,'Hoja de Trabajo para listado'!$BC$155:$BC$1048576,0),MATCH((CUADRO!K$5&amp;$E509),'Hoja de Trabajo para listado'!$BC$151:$CB$151,0)),0)+IFERROR(INDEX('Hoja de Trabajo para listado'!$DE$153:$DG$274,MATCH($A509,'Hoja de Trabajo para listado'!$DE$153:$DE$1048576,0),MATCH((CUADRO!K$5&amp;$E509),'Hoja de Trabajo para listado'!$DE$151:$DG$151,0)),0)+IFERROR(INDEX('Hoja de Trabajo para listado'!$CD$155:$DC$1048576,MATCH($A509,'Hoja de Trabajo para listado'!$CD$155:$CD$1048576,0),MATCH((CUADRO!K$5&amp;$E509),'Hoja de Trabajo para listado'!$CD$151:$DC$151,0)),0)</f>
        <v>0</v>
      </c>
      <c r="L509" s="243">
        <f ca="1">+IFERROR(INDEX('Hoja de Trabajo para listado'!$A$155:$Z$1048576,MATCH($A509,'Hoja de Trabajo para listado'!$A$155:$A$1048576,0),MATCH((CUADRO!L$5&amp;$E509),'Hoja de Trabajo para listado'!$A$151:$Z$151,0)),0)+IFERROR(INDEX('Hoja de Trabajo para listado'!$AB$155:$BA$1048576,MATCH($A509,'Hoja de Trabajo para listado'!$AB$155:$AB$1048576,0),MATCH((CUADRO!L$5&amp;$E509),'Hoja de Trabajo para listado'!$AB$151:$BA$151,0)),0)+IFERROR(INDEX('Hoja de Trabajo para listado'!$BC$155:$CB$1048576,MATCH($A509,'Hoja de Trabajo para listado'!$BC$155:$BC$1048576,0),MATCH((CUADRO!L$5&amp;$E509),'Hoja de Trabajo para listado'!$BC$151:$CB$151,0)),0)+IFERROR(INDEX('Hoja de Trabajo para listado'!$DE$153:$DG$274,MATCH($A509,'Hoja de Trabajo para listado'!$DE$153:$DE$1048576,0),MATCH((CUADRO!L$5&amp;$E509),'Hoja de Trabajo para listado'!$DE$151:$DG$151,0)),0)+IFERROR(INDEX('Hoja de Trabajo para listado'!$CD$155:$DC$1048576,MATCH($A509,'Hoja de Trabajo para listado'!$CD$155:$CD$1048576,0),MATCH((CUADRO!L$5&amp;$E509),'Hoja de Trabajo para listado'!$CD$151:$DC$151,0)),0)</f>
        <v>0</v>
      </c>
      <c r="M509" s="243">
        <f ca="1">+IFERROR(INDEX('Hoja de Trabajo para listado'!$A$155:$Z$1048576,MATCH($A509,'Hoja de Trabajo para listado'!$A$155:$A$1048576,0),MATCH((CUADRO!M$5&amp;$E509),'Hoja de Trabajo para listado'!$A$151:$Z$151,0)),0)+IFERROR(INDEX('Hoja de Trabajo para listado'!$AB$155:$BA$1048576,MATCH($A509,'Hoja de Trabajo para listado'!$AB$155:$AB$1048576,0),MATCH((CUADRO!M$5&amp;$E509),'Hoja de Trabajo para listado'!$AB$151:$BA$151,0)),0)+IFERROR(INDEX('Hoja de Trabajo para listado'!$BC$155:$CB$1048576,MATCH($A509,'Hoja de Trabajo para listado'!$BC$155:$BC$1048576,0),MATCH((CUADRO!M$5&amp;$E509),'Hoja de Trabajo para listado'!$BC$151:$CB$151,0)),0)+IFERROR(INDEX('Hoja de Trabajo para listado'!$DE$153:$DG$274,MATCH($A509,'Hoja de Trabajo para listado'!$DE$153:$DE$1048576,0),MATCH((CUADRO!M$5&amp;$E509),'Hoja de Trabajo para listado'!$DE$151:$DG$151,0)),0)+IFERROR(INDEX('Hoja de Trabajo para listado'!$CD$155:$DC$1048576,MATCH($A509,'Hoja de Trabajo para listado'!$CD$155:$CD$1048576,0),MATCH((CUADRO!M$5&amp;$E509),'Hoja de Trabajo para listado'!$CD$151:$DC$151,0)),0)</f>
        <v>0</v>
      </c>
      <c r="N509" s="243">
        <f ca="1">+IFERROR(INDEX('Hoja de Trabajo para listado'!$A$155:$Z$1048576,MATCH($A509,'Hoja de Trabajo para listado'!$A$155:$A$1048576,0),MATCH((CUADRO!N$5&amp;$E509),'Hoja de Trabajo para listado'!$A$151:$Z$151,0)),0)+IFERROR(INDEX('Hoja de Trabajo para listado'!$AB$155:$BA$1048576,MATCH($A509,'Hoja de Trabajo para listado'!$AB$155:$AB$1048576,0),MATCH((CUADRO!N$5&amp;$E509),'Hoja de Trabajo para listado'!$AB$151:$BA$151,0)),0)+IFERROR(INDEX('Hoja de Trabajo para listado'!$BC$155:$CB$1048576,MATCH($A509,'Hoja de Trabajo para listado'!$BC$155:$BC$1048576,0),MATCH((CUADRO!N$5&amp;$E509),'Hoja de Trabajo para listado'!$BC$151:$CB$151,0)),0)+IFERROR(INDEX('Hoja de Trabajo para listado'!$DE$153:$DG$274,MATCH($A509,'Hoja de Trabajo para listado'!$DE$153:$DE$1048576,0),MATCH((CUADRO!N$5&amp;$E509),'Hoja de Trabajo para listado'!$DE$151:$DG$151,0)),0)+IFERROR(INDEX('Hoja de Trabajo para listado'!$CD$155:$DC$1048576,MATCH($A509,'Hoja de Trabajo para listado'!$CD$155:$CD$1048576,0),MATCH((CUADRO!N$5&amp;$E509),'Hoja de Trabajo para listado'!$CD$151:$DC$151,0)),0)</f>
        <v>0</v>
      </c>
      <c r="O509" s="243">
        <f ca="1">+IFERROR(INDEX('Hoja de Trabajo para listado'!$A$155:$Z$1048576,MATCH($A509,'Hoja de Trabajo para listado'!$A$155:$A$1048576,0),MATCH((CUADRO!O$5&amp;$E509),'Hoja de Trabajo para listado'!$A$151:$Z$151,0)),0)+IFERROR(INDEX('Hoja de Trabajo para listado'!$AB$155:$BA$1048576,MATCH($A509,'Hoja de Trabajo para listado'!$AB$155:$AB$1048576,0),MATCH((CUADRO!O$5&amp;$E509),'Hoja de Trabajo para listado'!$AB$151:$BA$151,0)),0)+IFERROR(INDEX('Hoja de Trabajo para listado'!$BC$155:$CB$1048576,MATCH($A509,'Hoja de Trabajo para listado'!$BC$155:$BC$1048576,0),MATCH((CUADRO!O$5&amp;$E509),'Hoja de Trabajo para listado'!$BC$151:$CB$151,0)),0)+IFERROR(INDEX('Hoja de Trabajo para listado'!$DE$153:$DG$274,MATCH($A509,'Hoja de Trabajo para listado'!$DE$153:$DE$1048576,0),MATCH((CUADRO!O$5&amp;$E509),'Hoja de Trabajo para listado'!$DE$151:$DG$151,0)),0)+IFERROR(INDEX('Hoja de Trabajo para listado'!$CD$155:$DC$1048576,MATCH($A509,'Hoja de Trabajo para listado'!$CD$155:$CD$1048576,0),MATCH((CUADRO!O$5&amp;$E509),'Hoja de Trabajo para listado'!$CD$151:$DC$151,0)),0)</f>
        <v>0</v>
      </c>
      <c r="P509" s="243">
        <f ca="1">+IFERROR(INDEX('Hoja de Trabajo para listado'!$A$155:$Z$1048576,MATCH($A509,'Hoja de Trabajo para listado'!$A$155:$A$1048576,0),MATCH((CUADRO!P$5&amp;$E509),'Hoja de Trabajo para listado'!$A$151:$Z$151,0)),0)+IFERROR(INDEX('Hoja de Trabajo para listado'!$AB$155:$BA$1048576,MATCH($A509,'Hoja de Trabajo para listado'!$AB$155:$AB$1048576,0),MATCH((CUADRO!P$5&amp;$E509),'Hoja de Trabajo para listado'!$AB$151:$BA$151,0)),0)+IFERROR(INDEX('Hoja de Trabajo para listado'!$BC$155:$CB$1048576,MATCH($A509,'Hoja de Trabajo para listado'!$BC$155:$BC$1048576,0),MATCH((CUADRO!P$5&amp;$E509),'Hoja de Trabajo para listado'!$BC$151:$CB$151,0)),0)+IFERROR(INDEX('Hoja de Trabajo para listado'!$DE$153:$DG$274,MATCH($A509,'Hoja de Trabajo para listado'!$DE$153:$DE$1048576,0),MATCH((CUADRO!P$5&amp;$E509),'Hoja de Trabajo para listado'!$DE$151:$DG$151,0)),0)+IFERROR(INDEX('Hoja de Trabajo para listado'!$CD$155:$DC$1048576,MATCH($A509,'Hoja de Trabajo para listado'!$CD$155:$CD$1048576,0),MATCH((CUADRO!P$5&amp;$E509),'Hoja de Trabajo para listado'!$CD$151:$DC$151,0)),0)</f>
        <v>0</v>
      </c>
      <c r="Q509" s="243">
        <f ca="1">+IFERROR(INDEX('Hoja de Trabajo para listado'!$A$155:$Z$1048576,MATCH($A509,'Hoja de Trabajo para listado'!$A$155:$A$1048576,0),MATCH((CUADRO!Q$5&amp;$E509),'Hoja de Trabajo para listado'!$A$151:$Z$151,0)),0)+IFERROR(INDEX('Hoja de Trabajo para listado'!$AB$155:$BA$1048576,MATCH($A509,'Hoja de Trabajo para listado'!$AB$155:$AB$1048576,0),MATCH((CUADRO!Q$5&amp;$E509),'Hoja de Trabajo para listado'!$AB$151:$BA$151,0)),0)+IFERROR(INDEX('Hoja de Trabajo para listado'!$BC$155:$CB$1048576,MATCH($A509,'Hoja de Trabajo para listado'!$BC$155:$BC$1048576,0),MATCH((CUADRO!Q$5&amp;$E509),'Hoja de Trabajo para listado'!$BC$151:$CB$151,0)),0)+IFERROR(INDEX('Hoja de Trabajo para listado'!$DE$153:$DG$274,MATCH($A509,'Hoja de Trabajo para listado'!$DE$153:$DE$1048576,0),MATCH((CUADRO!Q$5&amp;$E509),'Hoja de Trabajo para listado'!$DE$151:$DG$151,0)),0)+IFERROR(INDEX('Hoja de Trabajo para listado'!$CD$155:$DC$1048576,MATCH($A509,'Hoja de Trabajo para listado'!$CD$155:$CD$1048576,0),MATCH((CUADRO!Q$5&amp;$E509),'Hoja de Trabajo para listado'!$CD$151:$DC$151,0)),0)</f>
        <v>0</v>
      </c>
      <c r="R509" s="243">
        <f t="shared" ca="1" si="17"/>
        <v>0</v>
      </c>
      <c r="S509" s="249">
        <f ca="1">+R508+R509</f>
        <v>0</v>
      </c>
      <c r="T509" s="243">
        <f ca="1">+S509</f>
        <v>0</v>
      </c>
      <c r="U509" s="242">
        <f t="shared" si="18"/>
        <v>2</v>
      </c>
      <c r="V509" s="333" t="str">
        <f>+VLOOKUP(A509,bd_lista!$A$3:$E$590,5,FALSE)</f>
        <v>Gobiernos Autonomos Municipales</v>
      </c>
      <c r="W509" s="392"/>
      <c r="X509" s="242">
        <f>+VLOOKUP(A509,[4]Sheet1!$A$13:$D$744,4,FALSE)</f>
        <v>0</v>
      </c>
      <c r="Y509" s="242" t="e">
        <f>+VLOOKUP(X509,bd_lista!$A$3:$C$590,3,FALSE)</f>
        <v>#N/A</v>
      </c>
      <c r="Z509" s="292"/>
      <c r="AA509" s="293"/>
    </row>
    <row r="510" spans="1:27" customFormat="1" ht="15" hidden="1" customHeight="1">
      <c r="A510" s="32">
        <v>1208</v>
      </c>
      <c r="B510" s="387">
        <f>+A510</f>
        <v>1208</v>
      </c>
      <c r="C510" s="247" t="str">
        <f>+VLOOKUP(A510,bd_lista!$A$3:$C$590,3,FALSE)</f>
        <v>Gobierno Autónomo Municipal de Tiahuanacu</v>
      </c>
      <c r="D510" s="389" t="str">
        <f>+C510</f>
        <v>Gobierno Autónomo Municipal de Tiahuanacu</v>
      </c>
      <c r="E510" s="242" t="s">
        <v>1304</v>
      </c>
      <c r="F510" s="243">
        <f ca="1">+IFERROR(INDEX('Hoja de Trabajo para listado'!$A$155:$Z$1048576,MATCH($A510,'Hoja de Trabajo para listado'!$A$155:$A$1048576,0),MATCH((CUADRO!F$5&amp;$E510),'Hoja de Trabajo para listado'!$A$151:$Z$151,0)),0)+IFERROR(INDEX('Hoja de Trabajo para listado'!$AB$155:$BA$1048576,MATCH($A510,'Hoja de Trabajo para listado'!$AB$155:$AB$1048576,0),MATCH((CUADRO!F$5&amp;$E510),'Hoja de Trabajo para listado'!$AB$151:$BA$151,0)),0)+IFERROR(INDEX('Hoja de Trabajo para listado'!$BC$155:$CB$1048576,MATCH($A510,'Hoja de Trabajo para listado'!$BC$155:$BC$1048576,0),MATCH((CUADRO!F$5&amp;$E510),'Hoja de Trabajo para listado'!$BC$151:$CB$151,0)),0)+IFERROR(INDEX('Hoja de Trabajo para listado'!$DE$153:$DG$274,MATCH($A510,'Hoja de Trabajo para listado'!$DE$153:$DE$1048576,0),MATCH((CUADRO!F$5&amp;$E510),'Hoja de Trabajo para listado'!$DE$151:$DG$151,0)),0)+IFERROR(INDEX('Hoja de Trabajo para listado'!$CD$155:$DC$1048576,MATCH($A510,'Hoja de Trabajo para listado'!$CD$155:$CD$1048576,0),MATCH((CUADRO!F$5&amp;$E510),'Hoja de Trabajo para listado'!$CD$151:$DC$151,0)),0)</f>
        <v>0</v>
      </c>
      <c r="G510" s="243">
        <f ca="1">+IFERROR(INDEX('Hoja de Trabajo para listado'!$A$155:$Z$1048576,MATCH($A510,'Hoja de Trabajo para listado'!$A$155:$A$1048576,0),MATCH((CUADRO!G$5&amp;$E510),'Hoja de Trabajo para listado'!$A$151:$Z$151,0)),0)+IFERROR(INDEX('Hoja de Trabajo para listado'!$AB$155:$BA$1048576,MATCH($A510,'Hoja de Trabajo para listado'!$AB$155:$AB$1048576,0),MATCH((CUADRO!G$5&amp;$E510),'Hoja de Trabajo para listado'!$AB$151:$BA$151,0)),0)+IFERROR(INDEX('Hoja de Trabajo para listado'!$BC$155:$CB$1048576,MATCH($A510,'Hoja de Trabajo para listado'!$BC$155:$BC$1048576,0),MATCH((CUADRO!G$5&amp;$E510),'Hoja de Trabajo para listado'!$BC$151:$CB$151,0)),0)+IFERROR(INDEX('Hoja de Trabajo para listado'!$DE$153:$DG$274,MATCH($A510,'Hoja de Trabajo para listado'!$DE$153:$DE$1048576,0),MATCH((CUADRO!G$5&amp;$E510),'Hoja de Trabajo para listado'!$DE$151:$DG$151,0)),0)+IFERROR(INDEX('Hoja de Trabajo para listado'!$CD$155:$DC$1048576,MATCH($A510,'Hoja de Trabajo para listado'!$CD$155:$CD$1048576,0),MATCH((CUADRO!G$5&amp;$E510),'Hoja de Trabajo para listado'!$CD$151:$DC$151,0)),0)</f>
        <v>0</v>
      </c>
      <c r="H510" s="243">
        <f ca="1">+IFERROR(INDEX('Hoja de Trabajo para listado'!$A$155:$Z$1048576,MATCH($A510,'Hoja de Trabajo para listado'!$A$155:$A$1048576,0),MATCH((CUADRO!H$5&amp;$E510),'Hoja de Trabajo para listado'!$A$151:$Z$151,0)),0)+IFERROR(INDEX('Hoja de Trabajo para listado'!$AB$155:$BA$1048576,MATCH($A510,'Hoja de Trabajo para listado'!$AB$155:$AB$1048576,0),MATCH((CUADRO!H$5&amp;$E510),'Hoja de Trabajo para listado'!$AB$151:$BA$151,0)),0)+IFERROR(INDEX('Hoja de Trabajo para listado'!$BC$155:$CB$1048576,MATCH($A510,'Hoja de Trabajo para listado'!$BC$155:$BC$1048576,0),MATCH((CUADRO!H$5&amp;$E510),'Hoja de Trabajo para listado'!$BC$151:$CB$151,0)),0)+IFERROR(INDEX('Hoja de Trabajo para listado'!$DE$153:$DG$274,MATCH($A510,'Hoja de Trabajo para listado'!$DE$153:$DE$1048576,0),MATCH((CUADRO!H$5&amp;$E510),'Hoja de Trabajo para listado'!$DE$151:$DG$151,0)),0)+IFERROR(INDEX('Hoja de Trabajo para listado'!$CD$155:$DC$1048576,MATCH($A510,'Hoja de Trabajo para listado'!$CD$155:$CD$1048576,0),MATCH((CUADRO!H$5&amp;$E510),'Hoja de Trabajo para listado'!$CD$151:$DC$151,0)),0)</f>
        <v>0</v>
      </c>
      <c r="I510" s="243">
        <f ca="1">+IFERROR(INDEX('Hoja de Trabajo para listado'!$A$155:$Z$1048576,MATCH($A510,'Hoja de Trabajo para listado'!$A$155:$A$1048576,0),MATCH((CUADRO!I$5&amp;$E510),'Hoja de Trabajo para listado'!$A$151:$Z$151,0)),0)+IFERROR(INDEX('Hoja de Trabajo para listado'!$AB$155:$BA$1048576,MATCH($A510,'Hoja de Trabajo para listado'!$AB$155:$AB$1048576,0),MATCH((CUADRO!I$5&amp;$E510),'Hoja de Trabajo para listado'!$AB$151:$BA$151,0)),0)+IFERROR(INDEX('Hoja de Trabajo para listado'!$BC$155:$CB$1048576,MATCH($A510,'Hoja de Trabajo para listado'!$BC$155:$BC$1048576,0),MATCH((CUADRO!I$5&amp;$E510),'Hoja de Trabajo para listado'!$BC$151:$CB$151,0)),0)+IFERROR(INDEX('Hoja de Trabajo para listado'!$DE$153:$DG$274,MATCH($A510,'Hoja de Trabajo para listado'!$DE$153:$DE$1048576,0),MATCH((CUADRO!I$5&amp;$E510),'Hoja de Trabajo para listado'!$DE$151:$DG$151,0)),0)+IFERROR(INDEX('Hoja de Trabajo para listado'!$CD$155:$DC$1048576,MATCH($A510,'Hoja de Trabajo para listado'!$CD$155:$CD$1048576,0),MATCH((CUADRO!I$5&amp;$E510),'Hoja de Trabajo para listado'!$CD$151:$DC$151,0)),0)</f>
        <v>0</v>
      </c>
      <c r="J510" s="243">
        <f ca="1">+IFERROR(INDEX('Hoja de Trabajo para listado'!$A$155:$Z$1048576,MATCH($A510,'Hoja de Trabajo para listado'!$A$155:$A$1048576,0),MATCH((CUADRO!J$5&amp;$E510),'Hoja de Trabajo para listado'!$A$151:$Z$151,0)),0)+IFERROR(INDEX('Hoja de Trabajo para listado'!$AB$155:$BA$1048576,MATCH($A510,'Hoja de Trabajo para listado'!$AB$155:$AB$1048576,0),MATCH((CUADRO!J$5&amp;$E510),'Hoja de Trabajo para listado'!$AB$151:$BA$151,0)),0)+IFERROR(INDEX('Hoja de Trabajo para listado'!$BC$155:$CB$1048576,MATCH($A510,'Hoja de Trabajo para listado'!$BC$155:$BC$1048576,0),MATCH((CUADRO!J$5&amp;$E510),'Hoja de Trabajo para listado'!$BC$151:$CB$151,0)),0)+IFERROR(INDEX('Hoja de Trabajo para listado'!$DE$153:$DG$274,MATCH($A510,'Hoja de Trabajo para listado'!$DE$153:$DE$1048576,0),MATCH((CUADRO!J$5&amp;$E510),'Hoja de Trabajo para listado'!$DE$151:$DG$151,0)),0)+IFERROR(INDEX('Hoja de Trabajo para listado'!$CD$155:$DC$1048576,MATCH($A510,'Hoja de Trabajo para listado'!$CD$155:$CD$1048576,0),MATCH((CUADRO!J$5&amp;$E510),'Hoja de Trabajo para listado'!$CD$151:$DC$151,0)),0)</f>
        <v>0</v>
      </c>
      <c r="K510" s="243">
        <f ca="1">+IFERROR(INDEX('Hoja de Trabajo para listado'!$A$155:$Z$1048576,MATCH($A510,'Hoja de Trabajo para listado'!$A$155:$A$1048576,0),MATCH((CUADRO!K$5&amp;$E510),'Hoja de Trabajo para listado'!$A$151:$Z$151,0)),0)+IFERROR(INDEX('Hoja de Trabajo para listado'!$AB$155:$BA$1048576,MATCH($A510,'Hoja de Trabajo para listado'!$AB$155:$AB$1048576,0),MATCH((CUADRO!K$5&amp;$E510),'Hoja de Trabajo para listado'!$AB$151:$BA$151,0)),0)+IFERROR(INDEX('Hoja de Trabajo para listado'!$BC$155:$CB$1048576,MATCH($A510,'Hoja de Trabajo para listado'!$BC$155:$BC$1048576,0),MATCH((CUADRO!K$5&amp;$E510),'Hoja de Trabajo para listado'!$BC$151:$CB$151,0)),0)+IFERROR(INDEX('Hoja de Trabajo para listado'!$DE$153:$DG$274,MATCH($A510,'Hoja de Trabajo para listado'!$DE$153:$DE$1048576,0),MATCH((CUADRO!K$5&amp;$E510),'Hoja de Trabajo para listado'!$DE$151:$DG$151,0)),0)+IFERROR(INDEX('Hoja de Trabajo para listado'!$CD$155:$DC$1048576,MATCH($A510,'Hoja de Trabajo para listado'!$CD$155:$CD$1048576,0),MATCH((CUADRO!K$5&amp;$E510),'Hoja de Trabajo para listado'!$CD$151:$DC$151,0)),0)</f>
        <v>0</v>
      </c>
      <c r="L510" s="243">
        <f ca="1">+IFERROR(INDEX('Hoja de Trabajo para listado'!$A$155:$Z$1048576,MATCH($A510,'Hoja de Trabajo para listado'!$A$155:$A$1048576,0),MATCH((CUADRO!L$5&amp;$E510),'Hoja de Trabajo para listado'!$A$151:$Z$151,0)),0)+IFERROR(INDEX('Hoja de Trabajo para listado'!$AB$155:$BA$1048576,MATCH($A510,'Hoja de Trabajo para listado'!$AB$155:$AB$1048576,0),MATCH((CUADRO!L$5&amp;$E510),'Hoja de Trabajo para listado'!$AB$151:$BA$151,0)),0)+IFERROR(INDEX('Hoja de Trabajo para listado'!$BC$155:$CB$1048576,MATCH($A510,'Hoja de Trabajo para listado'!$BC$155:$BC$1048576,0),MATCH((CUADRO!L$5&amp;$E510),'Hoja de Trabajo para listado'!$BC$151:$CB$151,0)),0)+IFERROR(INDEX('Hoja de Trabajo para listado'!$DE$153:$DG$274,MATCH($A510,'Hoja de Trabajo para listado'!$DE$153:$DE$1048576,0),MATCH((CUADRO!L$5&amp;$E510),'Hoja de Trabajo para listado'!$DE$151:$DG$151,0)),0)+IFERROR(INDEX('Hoja de Trabajo para listado'!$CD$155:$DC$1048576,MATCH($A510,'Hoja de Trabajo para listado'!$CD$155:$CD$1048576,0),MATCH((CUADRO!L$5&amp;$E510),'Hoja de Trabajo para listado'!$CD$151:$DC$151,0)),0)</f>
        <v>0</v>
      </c>
      <c r="M510" s="243">
        <f ca="1">+IFERROR(INDEX('Hoja de Trabajo para listado'!$A$155:$Z$1048576,MATCH($A510,'Hoja de Trabajo para listado'!$A$155:$A$1048576,0),MATCH((CUADRO!M$5&amp;$E510),'Hoja de Trabajo para listado'!$A$151:$Z$151,0)),0)+IFERROR(INDEX('Hoja de Trabajo para listado'!$AB$155:$BA$1048576,MATCH($A510,'Hoja de Trabajo para listado'!$AB$155:$AB$1048576,0),MATCH((CUADRO!M$5&amp;$E510),'Hoja de Trabajo para listado'!$AB$151:$BA$151,0)),0)+IFERROR(INDEX('Hoja de Trabajo para listado'!$BC$155:$CB$1048576,MATCH($A510,'Hoja de Trabajo para listado'!$BC$155:$BC$1048576,0),MATCH((CUADRO!M$5&amp;$E510),'Hoja de Trabajo para listado'!$BC$151:$CB$151,0)),0)+IFERROR(INDEX('Hoja de Trabajo para listado'!$DE$153:$DG$274,MATCH($A510,'Hoja de Trabajo para listado'!$DE$153:$DE$1048576,0),MATCH((CUADRO!M$5&amp;$E510),'Hoja de Trabajo para listado'!$DE$151:$DG$151,0)),0)+IFERROR(INDEX('Hoja de Trabajo para listado'!$CD$155:$DC$1048576,MATCH($A510,'Hoja de Trabajo para listado'!$CD$155:$CD$1048576,0),MATCH((CUADRO!M$5&amp;$E510),'Hoja de Trabajo para listado'!$CD$151:$DC$151,0)),0)</f>
        <v>0</v>
      </c>
      <c r="N510" s="243">
        <f ca="1">+IFERROR(INDEX('Hoja de Trabajo para listado'!$A$155:$Z$1048576,MATCH($A510,'Hoja de Trabajo para listado'!$A$155:$A$1048576,0),MATCH((CUADRO!N$5&amp;$E510),'Hoja de Trabajo para listado'!$A$151:$Z$151,0)),0)+IFERROR(INDEX('Hoja de Trabajo para listado'!$AB$155:$BA$1048576,MATCH($A510,'Hoja de Trabajo para listado'!$AB$155:$AB$1048576,0),MATCH((CUADRO!N$5&amp;$E510),'Hoja de Trabajo para listado'!$AB$151:$BA$151,0)),0)+IFERROR(INDEX('Hoja de Trabajo para listado'!$BC$155:$CB$1048576,MATCH($A510,'Hoja de Trabajo para listado'!$BC$155:$BC$1048576,0),MATCH((CUADRO!N$5&amp;$E510),'Hoja de Trabajo para listado'!$BC$151:$CB$151,0)),0)+IFERROR(INDEX('Hoja de Trabajo para listado'!$DE$153:$DG$274,MATCH($A510,'Hoja de Trabajo para listado'!$DE$153:$DE$1048576,0),MATCH((CUADRO!N$5&amp;$E510),'Hoja de Trabajo para listado'!$DE$151:$DG$151,0)),0)+IFERROR(INDEX('Hoja de Trabajo para listado'!$CD$155:$DC$1048576,MATCH($A510,'Hoja de Trabajo para listado'!$CD$155:$CD$1048576,0),MATCH((CUADRO!N$5&amp;$E510),'Hoja de Trabajo para listado'!$CD$151:$DC$151,0)),0)</f>
        <v>0</v>
      </c>
      <c r="O510" s="243">
        <f ca="1">+IFERROR(INDEX('Hoja de Trabajo para listado'!$A$155:$Z$1048576,MATCH($A510,'Hoja de Trabajo para listado'!$A$155:$A$1048576,0),MATCH((CUADRO!O$5&amp;$E510),'Hoja de Trabajo para listado'!$A$151:$Z$151,0)),0)+IFERROR(INDEX('Hoja de Trabajo para listado'!$AB$155:$BA$1048576,MATCH($A510,'Hoja de Trabajo para listado'!$AB$155:$AB$1048576,0),MATCH((CUADRO!O$5&amp;$E510),'Hoja de Trabajo para listado'!$AB$151:$BA$151,0)),0)+IFERROR(INDEX('Hoja de Trabajo para listado'!$BC$155:$CB$1048576,MATCH($A510,'Hoja de Trabajo para listado'!$BC$155:$BC$1048576,0),MATCH((CUADRO!O$5&amp;$E510),'Hoja de Trabajo para listado'!$BC$151:$CB$151,0)),0)+IFERROR(INDEX('Hoja de Trabajo para listado'!$DE$153:$DG$274,MATCH($A510,'Hoja de Trabajo para listado'!$DE$153:$DE$1048576,0),MATCH((CUADRO!O$5&amp;$E510),'Hoja de Trabajo para listado'!$DE$151:$DG$151,0)),0)+IFERROR(INDEX('Hoja de Trabajo para listado'!$CD$155:$DC$1048576,MATCH($A510,'Hoja de Trabajo para listado'!$CD$155:$CD$1048576,0),MATCH((CUADRO!O$5&amp;$E510),'Hoja de Trabajo para listado'!$CD$151:$DC$151,0)),0)</f>
        <v>0</v>
      </c>
      <c r="P510" s="243">
        <f ca="1">+IFERROR(INDEX('Hoja de Trabajo para listado'!$A$155:$Z$1048576,MATCH($A510,'Hoja de Trabajo para listado'!$A$155:$A$1048576,0),MATCH((CUADRO!P$5&amp;$E510),'Hoja de Trabajo para listado'!$A$151:$Z$151,0)),0)+IFERROR(INDEX('Hoja de Trabajo para listado'!$AB$155:$BA$1048576,MATCH($A510,'Hoja de Trabajo para listado'!$AB$155:$AB$1048576,0),MATCH((CUADRO!P$5&amp;$E510),'Hoja de Trabajo para listado'!$AB$151:$BA$151,0)),0)+IFERROR(INDEX('Hoja de Trabajo para listado'!$BC$155:$CB$1048576,MATCH($A510,'Hoja de Trabajo para listado'!$BC$155:$BC$1048576,0),MATCH((CUADRO!P$5&amp;$E510),'Hoja de Trabajo para listado'!$BC$151:$CB$151,0)),0)+IFERROR(INDEX('Hoja de Trabajo para listado'!$DE$153:$DG$274,MATCH($A510,'Hoja de Trabajo para listado'!$DE$153:$DE$1048576,0),MATCH((CUADRO!P$5&amp;$E510),'Hoja de Trabajo para listado'!$DE$151:$DG$151,0)),0)+IFERROR(INDEX('Hoja de Trabajo para listado'!$CD$155:$DC$1048576,MATCH($A510,'Hoja de Trabajo para listado'!$CD$155:$CD$1048576,0),MATCH((CUADRO!P$5&amp;$E510),'Hoja de Trabajo para listado'!$CD$151:$DC$151,0)),0)</f>
        <v>0</v>
      </c>
      <c r="Q510" s="243">
        <f ca="1">+IFERROR(INDEX('Hoja de Trabajo para listado'!$A$155:$Z$1048576,MATCH($A510,'Hoja de Trabajo para listado'!$A$155:$A$1048576,0),MATCH((CUADRO!Q$5&amp;$E510),'Hoja de Trabajo para listado'!$A$151:$Z$151,0)),0)+IFERROR(INDEX('Hoja de Trabajo para listado'!$AB$155:$BA$1048576,MATCH($A510,'Hoja de Trabajo para listado'!$AB$155:$AB$1048576,0),MATCH((CUADRO!Q$5&amp;$E510),'Hoja de Trabajo para listado'!$AB$151:$BA$151,0)),0)+IFERROR(INDEX('Hoja de Trabajo para listado'!$BC$155:$CB$1048576,MATCH($A510,'Hoja de Trabajo para listado'!$BC$155:$BC$1048576,0),MATCH((CUADRO!Q$5&amp;$E510),'Hoja de Trabajo para listado'!$BC$151:$CB$151,0)),0)+IFERROR(INDEX('Hoja de Trabajo para listado'!$DE$153:$DG$274,MATCH($A510,'Hoja de Trabajo para listado'!$DE$153:$DE$1048576,0),MATCH((CUADRO!Q$5&amp;$E510),'Hoja de Trabajo para listado'!$DE$151:$DG$151,0)),0)+IFERROR(INDEX('Hoja de Trabajo para listado'!$CD$155:$DC$1048576,MATCH($A510,'Hoja de Trabajo para listado'!$CD$155:$CD$1048576,0),MATCH((CUADRO!Q$5&amp;$E510),'Hoja de Trabajo para listado'!$CD$151:$DC$151,0)),0)</f>
        <v>0</v>
      </c>
      <c r="R510" s="243">
        <f t="shared" ca="1" si="17"/>
        <v>0</v>
      </c>
      <c r="S510" s="249"/>
      <c r="T510" s="243">
        <f ca="1">+T511</f>
        <v>0</v>
      </c>
      <c r="U510" s="242">
        <f t="shared" si="18"/>
        <v>1</v>
      </c>
      <c r="V510" s="333" t="str">
        <f>+VLOOKUP(A510,bd_lista!$A$3:$E$590,5,FALSE)</f>
        <v>Gobiernos Autonomos Municipales</v>
      </c>
      <c r="W510" s="391" t="str">
        <f>+V510</f>
        <v>Gobiernos Autonomos Municipales</v>
      </c>
      <c r="X510" s="242">
        <f>+VLOOKUP(A510,[4]Sheet1!$A$13:$D$744,4,FALSE)</f>
        <v>0</v>
      </c>
      <c r="Y510" s="242" t="e">
        <f>+VLOOKUP(X510,bd_lista!$A$3:$C$590,3,FALSE)</f>
        <v>#N/A</v>
      </c>
      <c r="Z510" s="294">
        <f>+X510</f>
        <v>0</v>
      </c>
      <c r="AA510" s="295" t="e">
        <f>+Y510</f>
        <v>#N/A</v>
      </c>
    </row>
    <row r="511" spans="1:27" customFormat="1" ht="15" hidden="1" customHeight="1">
      <c r="A511" s="32">
        <v>1208</v>
      </c>
      <c r="B511" s="388"/>
      <c r="C511" s="247" t="str">
        <f>+VLOOKUP(A511,bd_lista!$A$3:$C$590,3,FALSE)</f>
        <v>Gobierno Autónomo Municipal de Tiahuanacu</v>
      </c>
      <c r="D511" s="390"/>
      <c r="E511" s="244" t="s">
        <v>1305</v>
      </c>
      <c r="F511" s="243">
        <f ca="1">+IFERROR(INDEX('Hoja de Trabajo para listado'!$A$155:$Z$1048576,MATCH($A511,'Hoja de Trabajo para listado'!$A$155:$A$1048576,0),MATCH((CUADRO!F$5&amp;$E511),'Hoja de Trabajo para listado'!$A$151:$Z$151,0)),0)+IFERROR(INDEX('Hoja de Trabajo para listado'!$AB$155:$BA$1048576,MATCH($A511,'Hoja de Trabajo para listado'!$AB$155:$AB$1048576,0),MATCH((CUADRO!F$5&amp;$E511),'Hoja de Trabajo para listado'!$AB$151:$BA$151,0)),0)+IFERROR(INDEX('Hoja de Trabajo para listado'!$BC$155:$CB$1048576,MATCH($A511,'Hoja de Trabajo para listado'!$BC$155:$BC$1048576,0),MATCH((CUADRO!F$5&amp;$E511),'Hoja de Trabajo para listado'!$BC$151:$CB$151,0)),0)+IFERROR(INDEX('Hoja de Trabajo para listado'!$DE$153:$DG$274,MATCH($A511,'Hoja de Trabajo para listado'!$DE$153:$DE$1048576,0),MATCH((CUADRO!F$5&amp;$E511),'Hoja de Trabajo para listado'!$DE$151:$DG$151,0)),0)+IFERROR(INDEX('Hoja de Trabajo para listado'!$CD$155:$DC$1048576,MATCH($A511,'Hoja de Trabajo para listado'!$CD$155:$CD$1048576,0),MATCH((CUADRO!F$5&amp;$E511),'Hoja de Trabajo para listado'!$CD$151:$DC$151,0)),0)</f>
        <v>0</v>
      </c>
      <c r="G511" s="243">
        <f ca="1">+IFERROR(INDEX('Hoja de Trabajo para listado'!$A$155:$Z$1048576,MATCH($A511,'Hoja de Trabajo para listado'!$A$155:$A$1048576,0),MATCH((CUADRO!G$5&amp;$E511),'Hoja de Trabajo para listado'!$A$151:$Z$151,0)),0)+IFERROR(INDEX('Hoja de Trabajo para listado'!$AB$155:$BA$1048576,MATCH($A511,'Hoja de Trabajo para listado'!$AB$155:$AB$1048576,0),MATCH((CUADRO!G$5&amp;$E511),'Hoja de Trabajo para listado'!$AB$151:$BA$151,0)),0)+IFERROR(INDEX('Hoja de Trabajo para listado'!$BC$155:$CB$1048576,MATCH($A511,'Hoja de Trabajo para listado'!$BC$155:$BC$1048576,0),MATCH((CUADRO!G$5&amp;$E511),'Hoja de Trabajo para listado'!$BC$151:$CB$151,0)),0)+IFERROR(INDEX('Hoja de Trabajo para listado'!$DE$153:$DG$274,MATCH($A511,'Hoja de Trabajo para listado'!$DE$153:$DE$1048576,0),MATCH((CUADRO!G$5&amp;$E511),'Hoja de Trabajo para listado'!$DE$151:$DG$151,0)),0)+IFERROR(INDEX('Hoja de Trabajo para listado'!$CD$155:$DC$1048576,MATCH($A511,'Hoja de Trabajo para listado'!$CD$155:$CD$1048576,0),MATCH((CUADRO!G$5&amp;$E511),'Hoja de Trabajo para listado'!$CD$151:$DC$151,0)),0)</f>
        <v>0</v>
      </c>
      <c r="H511" s="243">
        <f ca="1">+IFERROR(INDEX('Hoja de Trabajo para listado'!$A$155:$Z$1048576,MATCH($A511,'Hoja de Trabajo para listado'!$A$155:$A$1048576,0),MATCH((CUADRO!H$5&amp;$E511),'Hoja de Trabajo para listado'!$A$151:$Z$151,0)),0)+IFERROR(INDEX('Hoja de Trabajo para listado'!$AB$155:$BA$1048576,MATCH($A511,'Hoja de Trabajo para listado'!$AB$155:$AB$1048576,0),MATCH((CUADRO!H$5&amp;$E511),'Hoja de Trabajo para listado'!$AB$151:$BA$151,0)),0)+IFERROR(INDEX('Hoja de Trabajo para listado'!$BC$155:$CB$1048576,MATCH($A511,'Hoja de Trabajo para listado'!$BC$155:$BC$1048576,0),MATCH((CUADRO!H$5&amp;$E511),'Hoja de Trabajo para listado'!$BC$151:$CB$151,0)),0)+IFERROR(INDEX('Hoja de Trabajo para listado'!$DE$153:$DG$274,MATCH($A511,'Hoja de Trabajo para listado'!$DE$153:$DE$1048576,0),MATCH((CUADRO!H$5&amp;$E511),'Hoja de Trabajo para listado'!$DE$151:$DG$151,0)),0)+IFERROR(INDEX('Hoja de Trabajo para listado'!$CD$155:$DC$1048576,MATCH($A511,'Hoja de Trabajo para listado'!$CD$155:$CD$1048576,0),MATCH((CUADRO!H$5&amp;$E511),'Hoja de Trabajo para listado'!$CD$151:$DC$151,0)),0)</f>
        <v>0</v>
      </c>
      <c r="I511" s="243">
        <f ca="1">+IFERROR(INDEX('Hoja de Trabajo para listado'!$A$155:$Z$1048576,MATCH($A511,'Hoja de Trabajo para listado'!$A$155:$A$1048576,0),MATCH((CUADRO!I$5&amp;$E511),'Hoja de Trabajo para listado'!$A$151:$Z$151,0)),0)+IFERROR(INDEX('Hoja de Trabajo para listado'!$AB$155:$BA$1048576,MATCH($A511,'Hoja de Trabajo para listado'!$AB$155:$AB$1048576,0),MATCH((CUADRO!I$5&amp;$E511),'Hoja de Trabajo para listado'!$AB$151:$BA$151,0)),0)+IFERROR(INDEX('Hoja de Trabajo para listado'!$BC$155:$CB$1048576,MATCH($A511,'Hoja de Trabajo para listado'!$BC$155:$BC$1048576,0),MATCH((CUADRO!I$5&amp;$E511),'Hoja de Trabajo para listado'!$BC$151:$CB$151,0)),0)+IFERROR(INDEX('Hoja de Trabajo para listado'!$DE$153:$DG$274,MATCH($A511,'Hoja de Trabajo para listado'!$DE$153:$DE$1048576,0),MATCH((CUADRO!I$5&amp;$E511),'Hoja de Trabajo para listado'!$DE$151:$DG$151,0)),0)+IFERROR(INDEX('Hoja de Trabajo para listado'!$CD$155:$DC$1048576,MATCH($A511,'Hoja de Trabajo para listado'!$CD$155:$CD$1048576,0),MATCH((CUADRO!I$5&amp;$E511),'Hoja de Trabajo para listado'!$CD$151:$DC$151,0)),0)</f>
        <v>0</v>
      </c>
      <c r="J511" s="243">
        <f ca="1">+IFERROR(INDEX('Hoja de Trabajo para listado'!$A$155:$Z$1048576,MATCH($A511,'Hoja de Trabajo para listado'!$A$155:$A$1048576,0),MATCH((CUADRO!J$5&amp;$E511),'Hoja de Trabajo para listado'!$A$151:$Z$151,0)),0)+IFERROR(INDEX('Hoja de Trabajo para listado'!$AB$155:$BA$1048576,MATCH($A511,'Hoja de Trabajo para listado'!$AB$155:$AB$1048576,0),MATCH((CUADRO!J$5&amp;$E511),'Hoja de Trabajo para listado'!$AB$151:$BA$151,0)),0)+IFERROR(INDEX('Hoja de Trabajo para listado'!$BC$155:$CB$1048576,MATCH($A511,'Hoja de Trabajo para listado'!$BC$155:$BC$1048576,0),MATCH((CUADRO!J$5&amp;$E511),'Hoja de Trabajo para listado'!$BC$151:$CB$151,0)),0)+IFERROR(INDEX('Hoja de Trabajo para listado'!$DE$153:$DG$274,MATCH($A511,'Hoja de Trabajo para listado'!$DE$153:$DE$1048576,0),MATCH((CUADRO!J$5&amp;$E511),'Hoja de Trabajo para listado'!$DE$151:$DG$151,0)),0)+IFERROR(INDEX('Hoja de Trabajo para listado'!$CD$155:$DC$1048576,MATCH($A511,'Hoja de Trabajo para listado'!$CD$155:$CD$1048576,0),MATCH((CUADRO!J$5&amp;$E511),'Hoja de Trabajo para listado'!$CD$151:$DC$151,0)),0)</f>
        <v>0</v>
      </c>
      <c r="K511" s="243">
        <f ca="1">+IFERROR(INDEX('Hoja de Trabajo para listado'!$A$155:$Z$1048576,MATCH($A511,'Hoja de Trabajo para listado'!$A$155:$A$1048576,0),MATCH((CUADRO!K$5&amp;$E511),'Hoja de Trabajo para listado'!$A$151:$Z$151,0)),0)+IFERROR(INDEX('Hoja de Trabajo para listado'!$AB$155:$BA$1048576,MATCH($A511,'Hoja de Trabajo para listado'!$AB$155:$AB$1048576,0),MATCH((CUADRO!K$5&amp;$E511),'Hoja de Trabajo para listado'!$AB$151:$BA$151,0)),0)+IFERROR(INDEX('Hoja de Trabajo para listado'!$BC$155:$CB$1048576,MATCH($A511,'Hoja de Trabajo para listado'!$BC$155:$BC$1048576,0),MATCH((CUADRO!K$5&amp;$E511),'Hoja de Trabajo para listado'!$BC$151:$CB$151,0)),0)+IFERROR(INDEX('Hoja de Trabajo para listado'!$DE$153:$DG$274,MATCH($A511,'Hoja de Trabajo para listado'!$DE$153:$DE$1048576,0),MATCH((CUADRO!K$5&amp;$E511),'Hoja de Trabajo para listado'!$DE$151:$DG$151,0)),0)+IFERROR(INDEX('Hoja de Trabajo para listado'!$CD$155:$DC$1048576,MATCH($A511,'Hoja de Trabajo para listado'!$CD$155:$CD$1048576,0),MATCH((CUADRO!K$5&amp;$E511),'Hoja de Trabajo para listado'!$CD$151:$DC$151,0)),0)</f>
        <v>0</v>
      </c>
      <c r="L511" s="243">
        <f ca="1">+IFERROR(INDEX('Hoja de Trabajo para listado'!$A$155:$Z$1048576,MATCH($A511,'Hoja de Trabajo para listado'!$A$155:$A$1048576,0),MATCH((CUADRO!L$5&amp;$E511),'Hoja de Trabajo para listado'!$A$151:$Z$151,0)),0)+IFERROR(INDEX('Hoja de Trabajo para listado'!$AB$155:$BA$1048576,MATCH($A511,'Hoja de Trabajo para listado'!$AB$155:$AB$1048576,0),MATCH((CUADRO!L$5&amp;$E511),'Hoja de Trabajo para listado'!$AB$151:$BA$151,0)),0)+IFERROR(INDEX('Hoja de Trabajo para listado'!$BC$155:$CB$1048576,MATCH($A511,'Hoja de Trabajo para listado'!$BC$155:$BC$1048576,0),MATCH((CUADRO!L$5&amp;$E511),'Hoja de Trabajo para listado'!$BC$151:$CB$151,0)),0)+IFERROR(INDEX('Hoja de Trabajo para listado'!$DE$153:$DG$274,MATCH($A511,'Hoja de Trabajo para listado'!$DE$153:$DE$1048576,0),MATCH((CUADRO!L$5&amp;$E511),'Hoja de Trabajo para listado'!$DE$151:$DG$151,0)),0)+IFERROR(INDEX('Hoja de Trabajo para listado'!$CD$155:$DC$1048576,MATCH($A511,'Hoja de Trabajo para listado'!$CD$155:$CD$1048576,0),MATCH((CUADRO!L$5&amp;$E511),'Hoja de Trabajo para listado'!$CD$151:$DC$151,0)),0)</f>
        <v>0</v>
      </c>
      <c r="M511" s="243">
        <f ca="1">+IFERROR(INDEX('Hoja de Trabajo para listado'!$A$155:$Z$1048576,MATCH($A511,'Hoja de Trabajo para listado'!$A$155:$A$1048576,0),MATCH((CUADRO!M$5&amp;$E511),'Hoja de Trabajo para listado'!$A$151:$Z$151,0)),0)+IFERROR(INDEX('Hoja de Trabajo para listado'!$AB$155:$BA$1048576,MATCH($A511,'Hoja de Trabajo para listado'!$AB$155:$AB$1048576,0),MATCH((CUADRO!M$5&amp;$E511),'Hoja de Trabajo para listado'!$AB$151:$BA$151,0)),0)+IFERROR(INDEX('Hoja de Trabajo para listado'!$BC$155:$CB$1048576,MATCH($A511,'Hoja de Trabajo para listado'!$BC$155:$BC$1048576,0),MATCH((CUADRO!M$5&amp;$E511),'Hoja de Trabajo para listado'!$BC$151:$CB$151,0)),0)+IFERROR(INDEX('Hoja de Trabajo para listado'!$DE$153:$DG$274,MATCH($A511,'Hoja de Trabajo para listado'!$DE$153:$DE$1048576,0),MATCH((CUADRO!M$5&amp;$E511),'Hoja de Trabajo para listado'!$DE$151:$DG$151,0)),0)+IFERROR(INDEX('Hoja de Trabajo para listado'!$CD$155:$DC$1048576,MATCH($A511,'Hoja de Trabajo para listado'!$CD$155:$CD$1048576,0),MATCH((CUADRO!M$5&amp;$E511),'Hoja de Trabajo para listado'!$CD$151:$DC$151,0)),0)</f>
        <v>0</v>
      </c>
      <c r="N511" s="243">
        <f ca="1">+IFERROR(INDEX('Hoja de Trabajo para listado'!$A$155:$Z$1048576,MATCH($A511,'Hoja de Trabajo para listado'!$A$155:$A$1048576,0),MATCH((CUADRO!N$5&amp;$E511),'Hoja de Trabajo para listado'!$A$151:$Z$151,0)),0)+IFERROR(INDEX('Hoja de Trabajo para listado'!$AB$155:$BA$1048576,MATCH($A511,'Hoja de Trabajo para listado'!$AB$155:$AB$1048576,0),MATCH((CUADRO!N$5&amp;$E511),'Hoja de Trabajo para listado'!$AB$151:$BA$151,0)),0)+IFERROR(INDEX('Hoja de Trabajo para listado'!$BC$155:$CB$1048576,MATCH($A511,'Hoja de Trabajo para listado'!$BC$155:$BC$1048576,0),MATCH((CUADRO!N$5&amp;$E511),'Hoja de Trabajo para listado'!$BC$151:$CB$151,0)),0)+IFERROR(INDEX('Hoja de Trabajo para listado'!$DE$153:$DG$274,MATCH($A511,'Hoja de Trabajo para listado'!$DE$153:$DE$1048576,0),MATCH((CUADRO!N$5&amp;$E511),'Hoja de Trabajo para listado'!$DE$151:$DG$151,0)),0)+IFERROR(INDEX('Hoja de Trabajo para listado'!$CD$155:$DC$1048576,MATCH($A511,'Hoja de Trabajo para listado'!$CD$155:$CD$1048576,0),MATCH((CUADRO!N$5&amp;$E511),'Hoja de Trabajo para listado'!$CD$151:$DC$151,0)),0)</f>
        <v>0</v>
      </c>
      <c r="O511" s="243">
        <f ca="1">+IFERROR(INDEX('Hoja de Trabajo para listado'!$A$155:$Z$1048576,MATCH($A511,'Hoja de Trabajo para listado'!$A$155:$A$1048576,0),MATCH((CUADRO!O$5&amp;$E511),'Hoja de Trabajo para listado'!$A$151:$Z$151,0)),0)+IFERROR(INDEX('Hoja de Trabajo para listado'!$AB$155:$BA$1048576,MATCH($A511,'Hoja de Trabajo para listado'!$AB$155:$AB$1048576,0),MATCH((CUADRO!O$5&amp;$E511),'Hoja de Trabajo para listado'!$AB$151:$BA$151,0)),0)+IFERROR(INDEX('Hoja de Trabajo para listado'!$BC$155:$CB$1048576,MATCH($A511,'Hoja de Trabajo para listado'!$BC$155:$BC$1048576,0),MATCH((CUADRO!O$5&amp;$E511),'Hoja de Trabajo para listado'!$BC$151:$CB$151,0)),0)+IFERROR(INDEX('Hoja de Trabajo para listado'!$DE$153:$DG$274,MATCH($A511,'Hoja de Trabajo para listado'!$DE$153:$DE$1048576,0),MATCH((CUADRO!O$5&amp;$E511),'Hoja de Trabajo para listado'!$DE$151:$DG$151,0)),0)+IFERROR(INDEX('Hoja de Trabajo para listado'!$CD$155:$DC$1048576,MATCH($A511,'Hoja de Trabajo para listado'!$CD$155:$CD$1048576,0),MATCH((CUADRO!O$5&amp;$E511),'Hoja de Trabajo para listado'!$CD$151:$DC$151,0)),0)</f>
        <v>0</v>
      </c>
      <c r="P511" s="243">
        <f ca="1">+IFERROR(INDEX('Hoja de Trabajo para listado'!$A$155:$Z$1048576,MATCH($A511,'Hoja de Trabajo para listado'!$A$155:$A$1048576,0),MATCH((CUADRO!P$5&amp;$E511),'Hoja de Trabajo para listado'!$A$151:$Z$151,0)),0)+IFERROR(INDEX('Hoja de Trabajo para listado'!$AB$155:$BA$1048576,MATCH($A511,'Hoja de Trabajo para listado'!$AB$155:$AB$1048576,0),MATCH((CUADRO!P$5&amp;$E511),'Hoja de Trabajo para listado'!$AB$151:$BA$151,0)),0)+IFERROR(INDEX('Hoja de Trabajo para listado'!$BC$155:$CB$1048576,MATCH($A511,'Hoja de Trabajo para listado'!$BC$155:$BC$1048576,0),MATCH((CUADRO!P$5&amp;$E511),'Hoja de Trabajo para listado'!$BC$151:$CB$151,0)),0)+IFERROR(INDEX('Hoja de Trabajo para listado'!$DE$153:$DG$274,MATCH($A511,'Hoja de Trabajo para listado'!$DE$153:$DE$1048576,0),MATCH((CUADRO!P$5&amp;$E511),'Hoja de Trabajo para listado'!$DE$151:$DG$151,0)),0)+IFERROR(INDEX('Hoja de Trabajo para listado'!$CD$155:$DC$1048576,MATCH($A511,'Hoja de Trabajo para listado'!$CD$155:$CD$1048576,0),MATCH((CUADRO!P$5&amp;$E511),'Hoja de Trabajo para listado'!$CD$151:$DC$151,0)),0)</f>
        <v>0</v>
      </c>
      <c r="Q511" s="243">
        <f ca="1">+IFERROR(INDEX('Hoja de Trabajo para listado'!$A$155:$Z$1048576,MATCH($A511,'Hoja de Trabajo para listado'!$A$155:$A$1048576,0),MATCH((CUADRO!Q$5&amp;$E511),'Hoja de Trabajo para listado'!$A$151:$Z$151,0)),0)+IFERROR(INDEX('Hoja de Trabajo para listado'!$AB$155:$BA$1048576,MATCH($A511,'Hoja de Trabajo para listado'!$AB$155:$AB$1048576,0),MATCH((CUADRO!Q$5&amp;$E511),'Hoja de Trabajo para listado'!$AB$151:$BA$151,0)),0)+IFERROR(INDEX('Hoja de Trabajo para listado'!$BC$155:$CB$1048576,MATCH($A511,'Hoja de Trabajo para listado'!$BC$155:$BC$1048576,0),MATCH((CUADRO!Q$5&amp;$E511),'Hoja de Trabajo para listado'!$BC$151:$CB$151,0)),0)+IFERROR(INDEX('Hoja de Trabajo para listado'!$DE$153:$DG$274,MATCH($A511,'Hoja de Trabajo para listado'!$DE$153:$DE$1048576,0),MATCH((CUADRO!Q$5&amp;$E511),'Hoja de Trabajo para listado'!$DE$151:$DG$151,0)),0)+IFERROR(INDEX('Hoja de Trabajo para listado'!$CD$155:$DC$1048576,MATCH($A511,'Hoja de Trabajo para listado'!$CD$155:$CD$1048576,0),MATCH((CUADRO!Q$5&amp;$E511),'Hoja de Trabajo para listado'!$CD$151:$DC$151,0)),0)</f>
        <v>0</v>
      </c>
      <c r="R511" s="243">
        <f t="shared" ca="1" si="17"/>
        <v>0</v>
      </c>
      <c r="S511" s="249">
        <f ca="1">+R510+R511</f>
        <v>0</v>
      </c>
      <c r="T511" s="243">
        <f ca="1">+S511</f>
        <v>0</v>
      </c>
      <c r="U511" s="242">
        <f t="shared" si="18"/>
        <v>2</v>
      </c>
      <c r="V511" s="333" t="str">
        <f>+VLOOKUP(A511,bd_lista!$A$3:$E$590,5,FALSE)</f>
        <v>Gobiernos Autonomos Municipales</v>
      </c>
      <c r="W511" s="392"/>
      <c r="X511" s="242">
        <f>+VLOOKUP(A511,[4]Sheet1!$A$13:$D$744,4,FALSE)</f>
        <v>0</v>
      </c>
      <c r="Y511" s="242" t="e">
        <f>+VLOOKUP(X511,bd_lista!$A$3:$C$590,3,FALSE)</f>
        <v>#N/A</v>
      </c>
      <c r="Z511" s="292"/>
      <c r="AA511" s="293"/>
    </row>
    <row r="512" spans="1:27" customFormat="1" ht="15" hidden="1" customHeight="1">
      <c r="A512" s="32">
        <v>1209</v>
      </c>
      <c r="B512" s="387">
        <f>+A512</f>
        <v>1209</v>
      </c>
      <c r="C512" s="247" t="str">
        <f>+VLOOKUP(A512,bd_lista!$A$3:$C$590,3,FALSE)</f>
        <v>Gobierno Autónomo Municipal de Desaguadero</v>
      </c>
      <c r="D512" s="389" t="str">
        <f>+C512</f>
        <v>Gobierno Autónomo Municipal de Desaguadero</v>
      </c>
      <c r="E512" s="242" t="s">
        <v>1304</v>
      </c>
      <c r="F512" s="243">
        <f ca="1">+IFERROR(INDEX('Hoja de Trabajo para listado'!$A$155:$Z$1048576,MATCH($A512,'Hoja de Trabajo para listado'!$A$155:$A$1048576,0),MATCH((CUADRO!F$5&amp;$E512),'Hoja de Trabajo para listado'!$A$151:$Z$151,0)),0)+IFERROR(INDEX('Hoja de Trabajo para listado'!$AB$155:$BA$1048576,MATCH($A512,'Hoja de Trabajo para listado'!$AB$155:$AB$1048576,0),MATCH((CUADRO!F$5&amp;$E512),'Hoja de Trabajo para listado'!$AB$151:$BA$151,0)),0)+IFERROR(INDEX('Hoja de Trabajo para listado'!$BC$155:$CB$1048576,MATCH($A512,'Hoja de Trabajo para listado'!$BC$155:$BC$1048576,0),MATCH((CUADRO!F$5&amp;$E512),'Hoja de Trabajo para listado'!$BC$151:$CB$151,0)),0)+IFERROR(INDEX('Hoja de Trabajo para listado'!$DE$153:$DG$274,MATCH($A512,'Hoja de Trabajo para listado'!$DE$153:$DE$1048576,0),MATCH((CUADRO!F$5&amp;$E512),'Hoja de Trabajo para listado'!$DE$151:$DG$151,0)),0)+IFERROR(INDEX('Hoja de Trabajo para listado'!$CD$155:$DC$1048576,MATCH($A512,'Hoja de Trabajo para listado'!$CD$155:$CD$1048576,0),MATCH((CUADRO!F$5&amp;$E512),'Hoja de Trabajo para listado'!$CD$151:$DC$151,0)),0)</f>
        <v>0</v>
      </c>
      <c r="G512" s="243">
        <f ca="1">+IFERROR(INDEX('Hoja de Trabajo para listado'!$A$155:$Z$1048576,MATCH($A512,'Hoja de Trabajo para listado'!$A$155:$A$1048576,0),MATCH((CUADRO!G$5&amp;$E512),'Hoja de Trabajo para listado'!$A$151:$Z$151,0)),0)+IFERROR(INDEX('Hoja de Trabajo para listado'!$AB$155:$BA$1048576,MATCH($A512,'Hoja de Trabajo para listado'!$AB$155:$AB$1048576,0),MATCH((CUADRO!G$5&amp;$E512),'Hoja de Trabajo para listado'!$AB$151:$BA$151,0)),0)+IFERROR(INDEX('Hoja de Trabajo para listado'!$BC$155:$CB$1048576,MATCH($A512,'Hoja de Trabajo para listado'!$BC$155:$BC$1048576,0),MATCH((CUADRO!G$5&amp;$E512),'Hoja de Trabajo para listado'!$BC$151:$CB$151,0)),0)+IFERROR(INDEX('Hoja de Trabajo para listado'!$DE$153:$DG$274,MATCH($A512,'Hoja de Trabajo para listado'!$DE$153:$DE$1048576,0),MATCH((CUADRO!G$5&amp;$E512),'Hoja de Trabajo para listado'!$DE$151:$DG$151,0)),0)+IFERROR(INDEX('Hoja de Trabajo para listado'!$CD$155:$DC$1048576,MATCH($A512,'Hoja de Trabajo para listado'!$CD$155:$CD$1048576,0),MATCH((CUADRO!G$5&amp;$E512),'Hoja de Trabajo para listado'!$CD$151:$DC$151,0)),0)</f>
        <v>0</v>
      </c>
      <c r="H512" s="243">
        <f ca="1">+IFERROR(INDEX('Hoja de Trabajo para listado'!$A$155:$Z$1048576,MATCH($A512,'Hoja de Trabajo para listado'!$A$155:$A$1048576,0),MATCH((CUADRO!H$5&amp;$E512),'Hoja de Trabajo para listado'!$A$151:$Z$151,0)),0)+IFERROR(INDEX('Hoja de Trabajo para listado'!$AB$155:$BA$1048576,MATCH($A512,'Hoja de Trabajo para listado'!$AB$155:$AB$1048576,0),MATCH((CUADRO!H$5&amp;$E512),'Hoja de Trabajo para listado'!$AB$151:$BA$151,0)),0)+IFERROR(INDEX('Hoja de Trabajo para listado'!$BC$155:$CB$1048576,MATCH($A512,'Hoja de Trabajo para listado'!$BC$155:$BC$1048576,0),MATCH((CUADRO!H$5&amp;$E512),'Hoja de Trabajo para listado'!$BC$151:$CB$151,0)),0)+IFERROR(INDEX('Hoja de Trabajo para listado'!$DE$153:$DG$274,MATCH($A512,'Hoja de Trabajo para listado'!$DE$153:$DE$1048576,0),MATCH((CUADRO!H$5&amp;$E512),'Hoja de Trabajo para listado'!$DE$151:$DG$151,0)),0)+IFERROR(INDEX('Hoja de Trabajo para listado'!$CD$155:$DC$1048576,MATCH($A512,'Hoja de Trabajo para listado'!$CD$155:$CD$1048576,0),MATCH((CUADRO!H$5&amp;$E512),'Hoja de Trabajo para listado'!$CD$151:$DC$151,0)),0)</f>
        <v>0</v>
      </c>
      <c r="I512" s="243">
        <f ca="1">+IFERROR(INDEX('Hoja de Trabajo para listado'!$A$155:$Z$1048576,MATCH($A512,'Hoja de Trabajo para listado'!$A$155:$A$1048576,0),MATCH((CUADRO!I$5&amp;$E512),'Hoja de Trabajo para listado'!$A$151:$Z$151,0)),0)+IFERROR(INDEX('Hoja de Trabajo para listado'!$AB$155:$BA$1048576,MATCH($A512,'Hoja de Trabajo para listado'!$AB$155:$AB$1048576,0),MATCH((CUADRO!I$5&amp;$E512),'Hoja de Trabajo para listado'!$AB$151:$BA$151,0)),0)+IFERROR(INDEX('Hoja de Trabajo para listado'!$BC$155:$CB$1048576,MATCH($A512,'Hoja de Trabajo para listado'!$BC$155:$BC$1048576,0),MATCH((CUADRO!I$5&amp;$E512),'Hoja de Trabajo para listado'!$BC$151:$CB$151,0)),0)+IFERROR(INDEX('Hoja de Trabajo para listado'!$DE$153:$DG$274,MATCH($A512,'Hoja de Trabajo para listado'!$DE$153:$DE$1048576,0),MATCH((CUADRO!I$5&amp;$E512),'Hoja de Trabajo para listado'!$DE$151:$DG$151,0)),0)+IFERROR(INDEX('Hoja de Trabajo para listado'!$CD$155:$DC$1048576,MATCH($A512,'Hoja de Trabajo para listado'!$CD$155:$CD$1048576,0),MATCH((CUADRO!I$5&amp;$E512),'Hoja de Trabajo para listado'!$CD$151:$DC$151,0)),0)</f>
        <v>0</v>
      </c>
      <c r="J512" s="243">
        <f ca="1">+IFERROR(INDEX('Hoja de Trabajo para listado'!$A$155:$Z$1048576,MATCH($A512,'Hoja de Trabajo para listado'!$A$155:$A$1048576,0),MATCH((CUADRO!J$5&amp;$E512),'Hoja de Trabajo para listado'!$A$151:$Z$151,0)),0)+IFERROR(INDEX('Hoja de Trabajo para listado'!$AB$155:$BA$1048576,MATCH($A512,'Hoja de Trabajo para listado'!$AB$155:$AB$1048576,0),MATCH((CUADRO!J$5&amp;$E512),'Hoja de Trabajo para listado'!$AB$151:$BA$151,0)),0)+IFERROR(INDEX('Hoja de Trabajo para listado'!$BC$155:$CB$1048576,MATCH($A512,'Hoja de Trabajo para listado'!$BC$155:$BC$1048576,0),MATCH((CUADRO!J$5&amp;$E512),'Hoja de Trabajo para listado'!$BC$151:$CB$151,0)),0)+IFERROR(INDEX('Hoja de Trabajo para listado'!$DE$153:$DG$274,MATCH($A512,'Hoja de Trabajo para listado'!$DE$153:$DE$1048576,0),MATCH((CUADRO!J$5&amp;$E512),'Hoja de Trabajo para listado'!$DE$151:$DG$151,0)),0)+IFERROR(INDEX('Hoja de Trabajo para listado'!$CD$155:$DC$1048576,MATCH($A512,'Hoja de Trabajo para listado'!$CD$155:$CD$1048576,0),MATCH((CUADRO!J$5&amp;$E512),'Hoja de Trabajo para listado'!$CD$151:$DC$151,0)),0)</f>
        <v>0</v>
      </c>
      <c r="K512" s="243">
        <f ca="1">+IFERROR(INDEX('Hoja de Trabajo para listado'!$A$155:$Z$1048576,MATCH($A512,'Hoja de Trabajo para listado'!$A$155:$A$1048576,0),MATCH((CUADRO!K$5&amp;$E512),'Hoja de Trabajo para listado'!$A$151:$Z$151,0)),0)+IFERROR(INDEX('Hoja de Trabajo para listado'!$AB$155:$BA$1048576,MATCH($A512,'Hoja de Trabajo para listado'!$AB$155:$AB$1048576,0),MATCH((CUADRO!K$5&amp;$E512),'Hoja de Trabajo para listado'!$AB$151:$BA$151,0)),0)+IFERROR(INDEX('Hoja de Trabajo para listado'!$BC$155:$CB$1048576,MATCH($A512,'Hoja de Trabajo para listado'!$BC$155:$BC$1048576,0),MATCH((CUADRO!K$5&amp;$E512),'Hoja de Trabajo para listado'!$BC$151:$CB$151,0)),0)+IFERROR(INDEX('Hoja de Trabajo para listado'!$DE$153:$DG$274,MATCH($A512,'Hoja de Trabajo para listado'!$DE$153:$DE$1048576,0),MATCH((CUADRO!K$5&amp;$E512),'Hoja de Trabajo para listado'!$DE$151:$DG$151,0)),0)+IFERROR(INDEX('Hoja de Trabajo para listado'!$CD$155:$DC$1048576,MATCH($A512,'Hoja de Trabajo para listado'!$CD$155:$CD$1048576,0),MATCH((CUADRO!K$5&amp;$E512),'Hoja de Trabajo para listado'!$CD$151:$DC$151,0)),0)</f>
        <v>0</v>
      </c>
      <c r="L512" s="243">
        <f ca="1">+IFERROR(INDEX('Hoja de Trabajo para listado'!$A$155:$Z$1048576,MATCH($A512,'Hoja de Trabajo para listado'!$A$155:$A$1048576,0),MATCH((CUADRO!L$5&amp;$E512),'Hoja de Trabajo para listado'!$A$151:$Z$151,0)),0)+IFERROR(INDEX('Hoja de Trabajo para listado'!$AB$155:$BA$1048576,MATCH($A512,'Hoja de Trabajo para listado'!$AB$155:$AB$1048576,0),MATCH((CUADRO!L$5&amp;$E512),'Hoja de Trabajo para listado'!$AB$151:$BA$151,0)),0)+IFERROR(INDEX('Hoja de Trabajo para listado'!$BC$155:$CB$1048576,MATCH($A512,'Hoja de Trabajo para listado'!$BC$155:$BC$1048576,0),MATCH((CUADRO!L$5&amp;$E512),'Hoja de Trabajo para listado'!$BC$151:$CB$151,0)),0)+IFERROR(INDEX('Hoja de Trabajo para listado'!$DE$153:$DG$274,MATCH($A512,'Hoja de Trabajo para listado'!$DE$153:$DE$1048576,0),MATCH((CUADRO!L$5&amp;$E512),'Hoja de Trabajo para listado'!$DE$151:$DG$151,0)),0)+IFERROR(INDEX('Hoja de Trabajo para listado'!$CD$155:$DC$1048576,MATCH($A512,'Hoja de Trabajo para listado'!$CD$155:$CD$1048576,0),MATCH((CUADRO!L$5&amp;$E512),'Hoja de Trabajo para listado'!$CD$151:$DC$151,0)),0)</f>
        <v>0</v>
      </c>
      <c r="M512" s="243">
        <f ca="1">+IFERROR(INDEX('Hoja de Trabajo para listado'!$A$155:$Z$1048576,MATCH($A512,'Hoja de Trabajo para listado'!$A$155:$A$1048576,0),MATCH((CUADRO!M$5&amp;$E512),'Hoja de Trabajo para listado'!$A$151:$Z$151,0)),0)+IFERROR(INDEX('Hoja de Trabajo para listado'!$AB$155:$BA$1048576,MATCH($A512,'Hoja de Trabajo para listado'!$AB$155:$AB$1048576,0),MATCH((CUADRO!M$5&amp;$E512),'Hoja de Trabajo para listado'!$AB$151:$BA$151,0)),0)+IFERROR(INDEX('Hoja de Trabajo para listado'!$BC$155:$CB$1048576,MATCH($A512,'Hoja de Trabajo para listado'!$BC$155:$BC$1048576,0),MATCH((CUADRO!M$5&amp;$E512),'Hoja de Trabajo para listado'!$BC$151:$CB$151,0)),0)+IFERROR(INDEX('Hoja de Trabajo para listado'!$DE$153:$DG$274,MATCH($A512,'Hoja de Trabajo para listado'!$DE$153:$DE$1048576,0),MATCH((CUADRO!M$5&amp;$E512),'Hoja de Trabajo para listado'!$DE$151:$DG$151,0)),0)+IFERROR(INDEX('Hoja de Trabajo para listado'!$CD$155:$DC$1048576,MATCH($A512,'Hoja de Trabajo para listado'!$CD$155:$CD$1048576,0),MATCH((CUADRO!M$5&amp;$E512),'Hoja de Trabajo para listado'!$CD$151:$DC$151,0)),0)</f>
        <v>0</v>
      </c>
      <c r="N512" s="243">
        <f ca="1">+IFERROR(INDEX('Hoja de Trabajo para listado'!$A$155:$Z$1048576,MATCH($A512,'Hoja de Trabajo para listado'!$A$155:$A$1048576,0),MATCH((CUADRO!N$5&amp;$E512),'Hoja de Trabajo para listado'!$A$151:$Z$151,0)),0)+IFERROR(INDEX('Hoja de Trabajo para listado'!$AB$155:$BA$1048576,MATCH($A512,'Hoja de Trabajo para listado'!$AB$155:$AB$1048576,0),MATCH((CUADRO!N$5&amp;$E512),'Hoja de Trabajo para listado'!$AB$151:$BA$151,0)),0)+IFERROR(INDEX('Hoja de Trabajo para listado'!$BC$155:$CB$1048576,MATCH($A512,'Hoja de Trabajo para listado'!$BC$155:$BC$1048576,0),MATCH((CUADRO!N$5&amp;$E512),'Hoja de Trabajo para listado'!$BC$151:$CB$151,0)),0)+IFERROR(INDEX('Hoja de Trabajo para listado'!$DE$153:$DG$274,MATCH($A512,'Hoja de Trabajo para listado'!$DE$153:$DE$1048576,0),MATCH((CUADRO!N$5&amp;$E512),'Hoja de Trabajo para listado'!$DE$151:$DG$151,0)),0)+IFERROR(INDEX('Hoja de Trabajo para listado'!$CD$155:$DC$1048576,MATCH($A512,'Hoja de Trabajo para listado'!$CD$155:$CD$1048576,0),MATCH((CUADRO!N$5&amp;$E512),'Hoja de Trabajo para listado'!$CD$151:$DC$151,0)),0)</f>
        <v>0</v>
      </c>
      <c r="O512" s="243">
        <f ca="1">+IFERROR(INDEX('Hoja de Trabajo para listado'!$A$155:$Z$1048576,MATCH($A512,'Hoja de Trabajo para listado'!$A$155:$A$1048576,0),MATCH((CUADRO!O$5&amp;$E512),'Hoja de Trabajo para listado'!$A$151:$Z$151,0)),0)+IFERROR(INDEX('Hoja de Trabajo para listado'!$AB$155:$BA$1048576,MATCH($A512,'Hoja de Trabajo para listado'!$AB$155:$AB$1048576,0),MATCH((CUADRO!O$5&amp;$E512),'Hoja de Trabajo para listado'!$AB$151:$BA$151,0)),0)+IFERROR(INDEX('Hoja de Trabajo para listado'!$BC$155:$CB$1048576,MATCH($A512,'Hoja de Trabajo para listado'!$BC$155:$BC$1048576,0),MATCH((CUADRO!O$5&amp;$E512),'Hoja de Trabajo para listado'!$BC$151:$CB$151,0)),0)+IFERROR(INDEX('Hoja de Trabajo para listado'!$DE$153:$DG$274,MATCH($A512,'Hoja de Trabajo para listado'!$DE$153:$DE$1048576,0),MATCH((CUADRO!O$5&amp;$E512),'Hoja de Trabajo para listado'!$DE$151:$DG$151,0)),0)+IFERROR(INDEX('Hoja de Trabajo para listado'!$CD$155:$DC$1048576,MATCH($A512,'Hoja de Trabajo para listado'!$CD$155:$CD$1048576,0),MATCH((CUADRO!O$5&amp;$E512),'Hoja de Trabajo para listado'!$CD$151:$DC$151,0)),0)</f>
        <v>0</v>
      </c>
      <c r="P512" s="243">
        <f ca="1">+IFERROR(INDEX('Hoja de Trabajo para listado'!$A$155:$Z$1048576,MATCH($A512,'Hoja de Trabajo para listado'!$A$155:$A$1048576,0),MATCH((CUADRO!P$5&amp;$E512),'Hoja de Trabajo para listado'!$A$151:$Z$151,0)),0)+IFERROR(INDEX('Hoja de Trabajo para listado'!$AB$155:$BA$1048576,MATCH($A512,'Hoja de Trabajo para listado'!$AB$155:$AB$1048576,0),MATCH((CUADRO!P$5&amp;$E512),'Hoja de Trabajo para listado'!$AB$151:$BA$151,0)),0)+IFERROR(INDEX('Hoja de Trabajo para listado'!$BC$155:$CB$1048576,MATCH($A512,'Hoja de Trabajo para listado'!$BC$155:$BC$1048576,0),MATCH((CUADRO!P$5&amp;$E512),'Hoja de Trabajo para listado'!$BC$151:$CB$151,0)),0)+IFERROR(INDEX('Hoja de Trabajo para listado'!$DE$153:$DG$274,MATCH($A512,'Hoja de Trabajo para listado'!$DE$153:$DE$1048576,0),MATCH((CUADRO!P$5&amp;$E512),'Hoja de Trabajo para listado'!$DE$151:$DG$151,0)),0)+IFERROR(INDEX('Hoja de Trabajo para listado'!$CD$155:$DC$1048576,MATCH($A512,'Hoja de Trabajo para listado'!$CD$155:$CD$1048576,0),MATCH((CUADRO!P$5&amp;$E512),'Hoja de Trabajo para listado'!$CD$151:$DC$151,0)),0)</f>
        <v>0</v>
      </c>
      <c r="Q512" s="243">
        <f ca="1">+IFERROR(INDEX('Hoja de Trabajo para listado'!$A$155:$Z$1048576,MATCH($A512,'Hoja de Trabajo para listado'!$A$155:$A$1048576,0),MATCH((CUADRO!Q$5&amp;$E512),'Hoja de Trabajo para listado'!$A$151:$Z$151,0)),0)+IFERROR(INDEX('Hoja de Trabajo para listado'!$AB$155:$BA$1048576,MATCH($A512,'Hoja de Trabajo para listado'!$AB$155:$AB$1048576,0),MATCH((CUADRO!Q$5&amp;$E512),'Hoja de Trabajo para listado'!$AB$151:$BA$151,0)),0)+IFERROR(INDEX('Hoja de Trabajo para listado'!$BC$155:$CB$1048576,MATCH($A512,'Hoja de Trabajo para listado'!$BC$155:$BC$1048576,0),MATCH((CUADRO!Q$5&amp;$E512),'Hoja de Trabajo para listado'!$BC$151:$CB$151,0)),0)+IFERROR(INDEX('Hoja de Trabajo para listado'!$DE$153:$DG$274,MATCH($A512,'Hoja de Trabajo para listado'!$DE$153:$DE$1048576,0),MATCH((CUADRO!Q$5&amp;$E512),'Hoja de Trabajo para listado'!$DE$151:$DG$151,0)),0)+IFERROR(INDEX('Hoja de Trabajo para listado'!$CD$155:$DC$1048576,MATCH($A512,'Hoja de Trabajo para listado'!$CD$155:$CD$1048576,0),MATCH((CUADRO!Q$5&amp;$E512),'Hoja de Trabajo para listado'!$CD$151:$DC$151,0)),0)</f>
        <v>0</v>
      </c>
      <c r="R512" s="243">
        <f t="shared" ca="1" si="17"/>
        <v>0</v>
      </c>
      <c r="S512" s="249"/>
      <c r="T512" s="243">
        <f ca="1">+T513</f>
        <v>0</v>
      </c>
      <c r="U512" s="242">
        <f t="shared" si="18"/>
        <v>1</v>
      </c>
      <c r="V512" s="333" t="str">
        <f>+VLOOKUP(A512,bd_lista!$A$3:$E$590,5,FALSE)</f>
        <v>Gobiernos Autonomos Municipales</v>
      </c>
      <c r="W512" s="391" t="str">
        <f>+V512</f>
        <v>Gobiernos Autonomos Municipales</v>
      </c>
      <c r="X512" s="242">
        <f>+VLOOKUP(A512,[4]Sheet1!$A$13:$D$744,4,FALSE)</f>
        <v>0</v>
      </c>
      <c r="Y512" s="242" t="e">
        <f>+VLOOKUP(X512,bd_lista!$A$3:$C$590,3,FALSE)</f>
        <v>#N/A</v>
      </c>
      <c r="Z512" s="294">
        <f>+X512</f>
        <v>0</v>
      </c>
      <c r="AA512" s="295" t="e">
        <f>+Y512</f>
        <v>#N/A</v>
      </c>
    </row>
    <row r="513" spans="1:27" customFormat="1" ht="15" hidden="1" customHeight="1">
      <c r="A513" s="32">
        <v>1209</v>
      </c>
      <c r="B513" s="388"/>
      <c r="C513" s="247" t="str">
        <f>+VLOOKUP(A513,bd_lista!$A$3:$C$590,3,FALSE)</f>
        <v>Gobierno Autónomo Municipal de Desaguadero</v>
      </c>
      <c r="D513" s="390"/>
      <c r="E513" s="244" t="s">
        <v>1305</v>
      </c>
      <c r="F513" s="243">
        <f ca="1">+IFERROR(INDEX('Hoja de Trabajo para listado'!$A$155:$Z$1048576,MATCH($A513,'Hoja de Trabajo para listado'!$A$155:$A$1048576,0),MATCH((CUADRO!F$5&amp;$E513),'Hoja de Trabajo para listado'!$A$151:$Z$151,0)),0)+IFERROR(INDEX('Hoja de Trabajo para listado'!$AB$155:$BA$1048576,MATCH($A513,'Hoja de Trabajo para listado'!$AB$155:$AB$1048576,0),MATCH((CUADRO!F$5&amp;$E513),'Hoja de Trabajo para listado'!$AB$151:$BA$151,0)),0)+IFERROR(INDEX('Hoja de Trabajo para listado'!$BC$155:$CB$1048576,MATCH($A513,'Hoja de Trabajo para listado'!$BC$155:$BC$1048576,0),MATCH((CUADRO!F$5&amp;$E513),'Hoja de Trabajo para listado'!$BC$151:$CB$151,0)),0)+IFERROR(INDEX('Hoja de Trabajo para listado'!$DE$153:$DG$274,MATCH($A513,'Hoja de Trabajo para listado'!$DE$153:$DE$1048576,0),MATCH((CUADRO!F$5&amp;$E513),'Hoja de Trabajo para listado'!$DE$151:$DG$151,0)),0)+IFERROR(INDEX('Hoja de Trabajo para listado'!$CD$155:$DC$1048576,MATCH($A513,'Hoja de Trabajo para listado'!$CD$155:$CD$1048576,0),MATCH((CUADRO!F$5&amp;$E513),'Hoja de Trabajo para listado'!$CD$151:$DC$151,0)),0)</f>
        <v>0</v>
      </c>
      <c r="G513" s="243">
        <f ca="1">+IFERROR(INDEX('Hoja de Trabajo para listado'!$A$155:$Z$1048576,MATCH($A513,'Hoja de Trabajo para listado'!$A$155:$A$1048576,0),MATCH((CUADRO!G$5&amp;$E513),'Hoja de Trabajo para listado'!$A$151:$Z$151,0)),0)+IFERROR(INDEX('Hoja de Trabajo para listado'!$AB$155:$BA$1048576,MATCH($A513,'Hoja de Trabajo para listado'!$AB$155:$AB$1048576,0),MATCH((CUADRO!G$5&amp;$E513),'Hoja de Trabajo para listado'!$AB$151:$BA$151,0)),0)+IFERROR(INDEX('Hoja de Trabajo para listado'!$BC$155:$CB$1048576,MATCH($A513,'Hoja de Trabajo para listado'!$BC$155:$BC$1048576,0),MATCH((CUADRO!G$5&amp;$E513),'Hoja de Trabajo para listado'!$BC$151:$CB$151,0)),0)+IFERROR(INDEX('Hoja de Trabajo para listado'!$DE$153:$DG$274,MATCH($A513,'Hoja de Trabajo para listado'!$DE$153:$DE$1048576,0),MATCH((CUADRO!G$5&amp;$E513),'Hoja de Trabajo para listado'!$DE$151:$DG$151,0)),0)+IFERROR(INDEX('Hoja de Trabajo para listado'!$CD$155:$DC$1048576,MATCH($A513,'Hoja de Trabajo para listado'!$CD$155:$CD$1048576,0),MATCH((CUADRO!G$5&amp;$E513),'Hoja de Trabajo para listado'!$CD$151:$DC$151,0)),0)</f>
        <v>0</v>
      </c>
      <c r="H513" s="243">
        <f ca="1">+IFERROR(INDEX('Hoja de Trabajo para listado'!$A$155:$Z$1048576,MATCH($A513,'Hoja de Trabajo para listado'!$A$155:$A$1048576,0),MATCH((CUADRO!H$5&amp;$E513),'Hoja de Trabajo para listado'!$A$151:$Z$151,0)),0)+IFERROR(INDEX('Hoja de Trabajo para listado'!$AB$155:$BA$1048576,MATCH($A513,'Hoja de Trabajo para listado'!$AB$155:$AB$1048576,0),MATCH((CUADRO!H$5&amp;$E513),'Hoja de Trabajo para listado'!$AB$151:$BA$151,0)),0)+IFERROR(INDEX('Hoja de Trabajo para listado'!$BC$155:$CB$1048576,MATCH($A513,'Hoja de Trabajo para listado'!$BC$155:$BC$1048576,0),MATCH((CUADRO!H$5&amp;$E513),'Hoja de Trabajo para listado'!$BC$151:$CB$151,0)),0)+IFERROR(INDEX('Hoja de Trabajo para listado'!$DE$153:$DG$274,MATCH($A513,'Hoja de Trabajo para listado'!$DE$153:$DE$1048576,0),MATCH((CUADRO!H$5&amp;$E513),'Hoja de Trabajo para listado'!$DE$151:$DG$151,0)),0)+IFERROR(INDEX('Hoja de Trabajo para listado'!$CD$155:$DC$1048576,MATCH($A513,'Hoja de Trabajo para listado'!$CD$155:$CD$1048576,0),MATCH((CUADRO!H$5&amp;$E513),'Hoja de Trabajo para listado'!$CD$151:$DC$151,0)),0)</f>
        <v>0</v>
      </c>
      <c r="I513" s="243">
        <f ca="1">+IFERROR(INDEX('Hoja de Trabajo para listado'!$A$155:$Z$1048576,MATCH($A513,'Hoja de Trabajo para listado'!$A$155:$A$1048576,0),MATCH((CUADRO!I$5&amp;$E513),'Hoja de Trabajo para listado'!$A$151:$Z$151,0)),0)+IFERROR(INDEX('Hoja de Trabajo para listado'!$AB$155:$BA$1048576,MATCH($A513,'Hoja de Trabajo para listado'!$AB$155:$AB$1048576,0),MATCH((CUADRO!I$5&amp;$E513),'Hoja de Trabajo para listado'!$AB$151:$BA$151,0)),0)+IFERROR(INDEX('Hoja de Trabajo para listado'!$BC$155:$CB$1048576,MATCH($A513,'Hoja de Trabajo para listado'!$BC$155:$BC$1048576,0),MATCH((CUADRO!I$5&amp;$E513),'Hoja de Trabajo para listado'!$BC$151:$CB$151,0)),0)+IFERROR(INDEX('Hoja de Trabajo para listado'!$DE$153:$DG$274,MATCH($A513,'Hoja de Trabajo para listado'!$DE$153:$DE$1048576,0),MATCH((CUADRO!I$5&amp;$E513),'Hoja de Trabajo para listado'!$DE$151:$DG$151,0)),0)+IFERROR(INDEX('Hoja de Trabajo para listado'!$CD$155:$DC$1048576,MATCH($A513,'Hoja de Trabajo para listado'!$CD$155:$CD$1048576,0),MATCH((CUADRO!I$5&amp;$E513),'Hoja de Trabajo para listado'!$CD$151:$DC$151,0)),0)</f>
        <v>0</v>
      </c>
      <c r="J513" s="243">
        <f ca="1">+IFERROR(INDEX('Hoja de Trabajo para listado'!$A$155:$Z$1048576,MATCH($A513,'Hoja de Trabajo para listado'!$A$155:$A$1048576,0),MATCH((CUADRO!J$5&amp;$E513),'Hoja de Trabajo para listado'!$A$151:$Z$151,0)),0)+IFERROR(INDEX('Hoja de Trabajo para listado'!$AB$155:$BA$1048576,MATCH($A513,'Hoja de Trabajo para listado'!$AB$155:$AB$1048576,0),MATCH((CUADRO!J$5&amp;$E513),'Hoja de Trabajo para listado'!$AB$151:$BA$151,0)),0)+IFERROR(INDEX('Hoja de Trabajo para listado'!$BC$155:$CB$1048576,MATCH($A513,'Hoja de Trabajo para listado'!$BC$155:$BC$1048576,0),MATCH((CUADRO!J$5&amp;$E513),'Hoja de Trabajo para listado'!$BC$151:$CB$151,0)),0)+IFERROR(INDEX('Hoja de Trabajo para listado'!$DE$153:$DG$274,MATCH($A513,'Hoja de Trabajo para listado'!$DE$153:$DE$1048576,0),MATCH((CUADRO!J$5&amp;$E513),'Hoja de Trabajo para listado'!$DE$151:$DG$151,0)),0)+IFERROR(INDEX('Hoja de Trabajo para listado'!$CD$155:$DC$1048576,MATCH($A513,'Hoja de Trabajo para listado'!$CD$155:$CD$1048576,0),MATCH((CUADRO!J$5&amp;$E513),'Hoja de Trabajo para listado'!$CD$151:$DC$151,0)),0)</f>
        <v>0</v>
      </c>
      <c r="K513" s="243">
        <f ca="1">+IFERROR(INDEX('Hoja de Trabajo para listado'!$A$155:$Z$1048576,MATCH($A513,'Hoja de Trabajo para listado'!$A$155:$A$1048576,0),MATCH((CUADRO!K$5&amp;$E513),'Hoja de Trabajo para listado'!$A$151:$Z$151,0)),0)+IFERROR(INDEX('Hoja de Trabajo para listado'!$AB$155:$BA$1048576,MATCH($A513,'Hoja de Trabajo para listado'!$AB$155:$AB$1048576,0),MATCH((CUADRO!K$5&amp;$E513),'Hoja de Trabajo para listado'!$AB$151:$BA$151,0)),0)+IFERROR(INDEX('Hoja de Trabajo para listado'!$BC$155:$CB$1048576,MATCH($A513,'Hoja de Trabajo para listado'!$BC$155:$BC$1048576,0),MATCH((CUADRO!K$5&amp;$E513),'Hoja de Trabajo para listado'!$BC$151:$CB$151,0)),0)+IFERROR(INDEX('Hoja de Trabajo para listado'!$DE$153:$DG$274,MATCH($A513,'Hoja de Trabajo para listado'!$DE$153:$DE$1048576,0),MATCH((CUADRO!K$5&amp;$E513),'Hoja de Trabajo para listado'!$DE$151:$DG$151,0)),0)+IFERROR(INDEX('Hoja de Trabajo para listado'!$CD$155:$DC$1048576,MATCH($A513,'Hoja de Trabajo para listado'!$CD$155:$CD$1048576,0),MATCH((CUADRO!K$5&amp;$E513),'Hoja de Trabajo para listado'!$CD$151:$DC$151,0)),0)</f>
        <v>0</v>
      </c>
      <c r="L513" s="243">
        <f ca="1">+IFERROR(INDEX('Hoja de Trabajo para listado'!$A$155:$Z$1048576,MATCH($A513,'Hoja de Trabajo para listado'!$A$155:$A$1048576,0),MATCH((CUADRO!L$5&amp;$E513),'Hoja de Trabajo para listado'!$A$151:$Z$151,0)),0)+IFERROR(INDEX('Hoja de Trabajo para listado'!$AB$155:$BA$1048576,MATCH($A513,'Hoja de Trabajo para listado'!$AB$155:$AB$1048576,0),MATCH((CUADRO!L$5&amp;$E513),'Hoja de Trabajo para listado'!$AB$151:$BA$151,0)),0)+IFERROR(INDEX('Hoja de Trabajo para listado'!$BC$155:$CB$1048576,MATCH($A513,'Hoja de Trabajo para listado'!$BC$155:$BC$1048576,0),MATCH((CUADRO!L$5&amp;$E513),'Hoja de Trabajo para listado'!$BC$151:$CB$151,0)),0)+IFERROR(INDEX('Hoja de Trabajo para listado'!$DE$153:$DG$274,MATCH($A513,'Hoja de Trabajo para listado'!$DE$153:$DE$1048576,0),MATCH((CUADRO!L$5&amp;$E513),'Hoja de Trabajo para listado'!$DE$151:$DG$151,0)),0)+IFERROR(INDEX('Hoja de Trabajo para listado'!$CD$155:$DC$1048576,MATCH($A513,'Hoja de Trabajo para listado'!$CD$155:$CD$1048576,0),MATCH((CUADRO!L$5&amp;$E513),'Hoja de Trabajo para listado'!$CD$151:$DC$151,0)),0)</f>
        <v>0</v>
      </c>
      <c r="M513" s="243">
        <f ca="1">+IFERROR(INDEX('Hoja de Trabajo para listado'!$A$155:$Z$1048576,MATCH($A513,'Hoja de Trabajo para listado'!$A$155:$A$1048576,0),MATCH((CUADRO!M$5&amp;$E513),'Hoja de Trabajo para listado'!$A$151:$Z$151,0)),0)+IFERROR(INDEX('Hoja de Trabajo para listado'!$AB$155:$BA$1048576,MATCH($A513,'Hoja de Trabajo para listado'!$AB$155:$AB$1048576,0),MATCH((CUADRO!M$5&amp;$E513),'Hoja de Trabajo para listado'!$AB$151:$BA$151,0)),0)+IFERROR(INDEX('Hoja de Trabajo para listado'!$BC$155:$CB$1048576,MATCH($A513,'Hoja de Trabajo para listado'!$BC$155:$BC$1048576,0),MATCH((CUADRO!M$5&amp;$E513),'Hoja de Trabajo para listado'!$BC$151:$CB$151,0)),0)+IFERROR(INDEX('Hoja de Trabajo para listado'!$DE$153:$DG$274,MATCH($A513,'Hoja de Trabajo para listado'!$DE$153:$DE$1048576,0),MATCH((CUADRO!M$5&amp;$E513),'Hoja de Trabajo para listado'!$DE$151:$DG$151,0)),0)+IFERROR(INDEX('Hoja de Trabajo para listado'!$CD$155:$DC$1048576,MATCH($A513,'Hoja de Trabajo para listado'!$CD$155:$CD$1048576,0),MATCH((CUADRO!M$5&amp;$E513),'Hoja de Trabajo para listado'!$CD$151:$DC$151,0)),0)</f>
        <v>0</v>
      </c>
      <c r="N513" s="243">
        <f ca="1">+IFERROR(INDEX('Hoja de Trabajo para listado'!$A$155:$Z$1048576,MATCH($A513,'Hoja de Trabajo para listado'!$A$155:$A$1048576,0),MATCH((CUADRO!N$5&amp;$E513),'Hoja de Trabajo para listado'!$A$151:$Z$151,0)),0)+IFERROR(INDEX('Hoja de Trabajo para listado'!$AB$155:$BA$1048576,MATCH($A513,'Hoja de Trabajo para listado'!$AB$155:$AB$1048576,0),MATCH((CUADRO!N$5&amp;$E513),'Hoja de Trabajo para listado'!$AB$151:$BA$151,0)),0)+IFERROR(INDEX('Hoja de Trabajo para listado'!$BC$155:$CB$1048576,MATCH($A513,'Hoja de Trabajo para listado'!$BC$155:$BC$1048576,0),MATCH((CUADRO!N$5&amp;$E513),'Hoja de Trabajo para listado'!$BC$151:$CB$151,0)),0)+IFERROR(INDEX('Hoja de Trabajo para listado'!$DE$153:$DG$274,MATCH($A513,'Hoja de Trabajo para listado'!$DE$153:$DE$1048576,0),MATCH((CUADRO!N$5&amp;$E513),'Hoja de Trabajo para listado'!$DE$151:$DG$151,0)),0)+IFERROR(INDEX('Hoja de Trabajo para listado'!$CD$155:$DC$1048576,MATCH($A513,'Hoja de Trabajo para listado'!$CD$155:$CD$1048576,0),MATCH((CUADRO!N$5&amp;$E513),'Hoja de Trabajo para listado'!$CD$151:$DC$151,0)),0)</f>
        <v>0</v>
      </c>
      <c r="O513" s="243">
        <f ca="1">+IFERROR(INDEX('Hoja de Trabajo para listado'!$A$155:$Z$1048576,MATCH($A513,'Hoja de Trabajo para listado'!$A$155:$A$1048576,0),MATCH((CUADRO!O$5&amp;$E513),'Hoja de Trabajo para listado'!$A$151:$Z$151,0)),0)+IFERROR(INDEX('Hoja de Trabajo para listado'!$AB$155:$BA$1048576,MATCH($A513,'Hoja de Trabajo para listado'!$AB$155:$AB$1048576,0),MATCH((CUADRO!O$5&amp;$E513),'Hoja de Trabajo para listado'!$AB$151:$BA$151,0)),0)+IFERROR(INDEX('Hoja de Trabajo para listado'!$BC$155:$CB$1048576,MATCH($A513,'Hoja de Trabajo para listado'!$BC$155:$BC$1048576,0),MATCH((CUADRO!O$5&amp;$E513),'Hoja de Trabajo para listado'!$BC$151:$CB$151,0)),0)+IFERROR(INDEX('Hoja de Trabajo para listado'!$DE$153:$DG$274,MATCH($A513,'Hoja de Trabajo para listado'!$DE$153:$DE$1048576,0),MATCH((CUADRO!O$5&amp;$E513),'Hoja de Trabajo para listado'!$DE$151:$DG$151,0)),0)+IFERROR(INDEX('Hoja de Trabajo para listado'!$CD$155:$DC$1048576,MATCH($A513,'Hoja de Trabajo para listado'!$CD$155:$CD$1048576,0),MATCH((CUADRO!O$5&amp;$E513),'Hoja de Trabajo para listado'!$CD$151:$DC$151,0)),0)</f>
        <v>0</v>
      </c>
      <c r="P513" s="243">
        <f ca="1">+IFERROR(INDEX('Hoja de Trabajo para listado'!$A$155:$Z$1048576,MATCH($A513,'Hoja de Trabajo para listado'!$A$155:$A$1048576,0),MATCH((CUADRO!P$5&amp;$E513),'Hoja de Trabajo para listado'!$A$151:$Z$151,0)),0)+IFERROR(INDEX('Hoja de Trabajo para listado'!$AB$155:$BA$1048576,MATCH($A513,'Hoja de Trabajo para listado'!$AB$155:$AB$1048576,0),MATCH((CUADRO!P$5&amp;$E513),'Hoja de Trabajo para listado'!$AB$151:$BA$151,0)),0)+IFERROR(INDEX('Hoja de Trabajo para listado'!$BC$155:$CB$1048576,MATCH($A513,'Hoja de Trabajo para listado'!$BC$155:$BC$1048576,0),MATCH((CUADRO!P$5&amp;$E513),'Hoja de Trabajo para listado'!$BC$151:$CB$151,0)),0)+IFERROR(INDEX('Hoja de Trabajo para listado'!$DE$153:$DG$274,MATCH($A513,'Hoja de Trabajo para listado'!$DE$153:$DE$1048576,0),MATCH((CUADRO!P$5&amp;$E513),'Hoja de Trabajo para listado'!$DE$151:$DG$151,0)),0)+IFERROR(INDEX('Hoja de Trabajo para listado'!$CD$155:$DC$1048576,MATCH($A513,'Hoja de Trabajo para listado'!$CD$155:$CD$1048576,0),MATCH((CUADRO!P$5&amp;$E513),'Hoja de Trabajo para listado'!$CD$151:$DC$151,0)),0)</f>
        <v>0</v>
      </c>
      <c r="Q513" s="243">
        <f ca="1">+IFERROR(INDEX('Hoja de Trabajo para listado'!$A$155:$Z$1048576,MATCH($A513,'Hoja de Trabajo para listado'!$A$155:$A$1048576,0),MATCH((CUADRO!Q$5&amp;$E513),'Hoja de Trabajo para listado'!$A$151:$Z$151,0)),0)+IFERROR(INDEX('Hoja de Trabajo para listado'!$AB$155:$BA$1048576,MATCH($A513,'Hoja de Trabajo para listado'!$AB$155:$AB$1048576,0),MATCH((CUADRO!Q$5&amp;$E513),'Hoja de Trabajo para listado'!$AB$151:$BA$151,0)),0)+IFERROR(INDEX('Hoja de Trabajo para listado'!$BC$155:$CB$1048576,MATCH($A513,'Hoja de Trabajo para listado'!$BC$155:$BC$1048576,0),MATCH((CUADRO!Q$5&amp;$E513),'Hoja de Trabajo para listado'!$BC$151:$CB$151,0)),0)+IFERROR(INDEX('Hoja de Trabajo para listado'!$DE$153:$DG$274,MATCH($A513,'Hoja de Trabajo para listado'!$DE$153:$DE$1048576,0),MATCH((CUADRO!Q$5&amp;$E513),'Hoja de Trabajo para listado'!$DE$151:$DG$151,0)),0)+IFERROR(INDEX('Hoja de Trabajo para listado'!$CD$155:$DC$1048576,MATCH($A513,'Hoja de Trabajo para listado'!$CD$155:$CD$1048576,0),MATCH((CUADRO!Q$5&amp;$E513),'Hoja de Trabajo para listado'!$CD$151:$DC$151,0)),0)</f>
        <v>0</v>
      </c>
      <c r="R513" s="243">
        <f t="shared" ca="1" si="17"/>
        <v>0</v>
      </c>
      <c r="S513" s="249">
        <f ca="1">+R512+R513</f>
        <v>0</v>
      </c>
      <c r="T513" s="243">
        <f ca="1">+S513</f>
        <v>0</v>
      </c>
      <c r="U513" s="242">
        <f t="shared" si="18"/>
        <v>2</v>
      </c>
      <c r="V513" s="333" t="str">
        <f>+VLOOKUP(A513,bd_lista!$A$3:$E$590,5,FALSE)</f>
        <v>Gobiernos Autonomos Municipales</v>
      </c>
      <c r="W513" s="392"/>
      <c r="X513" s="242">
        <f>+VLOOKUP(A513,[4]Sheet1!$A$13:$D$744,4,FALSE)</f>
        <v>0</v>
      </c>
      <c r="Y513" s="242" t="e">
        <f>+VLOOKUP(X513,bd_lista!$A$3:$C$590,3,FALSE)</f>
        <v>#N/A</v>
      </c>
      <c r="Z513" s="292"/>
      <c r="AA513" s="293"/>
    </row>
    <row r="514" spans="1:27" customFormat="1" ht="15" hidden="1" customHeight="1">
      <c r="A514" s="32">
        <v>1210</v>
      </c>
      <c r="B514" s="387">
        <f>+A514</f>
        <v>1210</v>
      </c>
      <c r="C514" s="247" t="str">
        <f>+VLOOKUP(A514,bd_lista!$A$3:$C$590,3,FALSE)</f>
        <v>Gobierno Autónomo Municipal de Caranavi</v>
      </c>
      <c r="D514" s="389" t="str">
        <f>+C514</f>
        <v>Gobierno Autónomo Municipal de Caranavi</v>
      </c>
      <c r="E514" s="242" t="s">
        <v>1304</v>
      </c>
      <c r="F514" s="243">
        <f ca="1">+IFERROR(INDEX('Hoja de Trabajo para listado'!$A$155:$Z$1048576,MATCH($A514,'Hoja de Trabajo para listado'!$A$155:$A$1048576,0),MATCH((CUADRO!F$5&amp;$E514),'Hoja de Trabajo para listado'!$A$151:$Z$151,0)),0)+IFERROR(INDEX('Hoja de Trabajo para listado'!$AB$155:$BA$1048576,MATCH($A514,'Hoja de Trabajo para listado'!$AB$155:$AB$1048576,0),MATCH((CUADRO!F$5&amp;$E514),'Hoja de Trabajo para listado'!$AB$151:$BA$151,0)),0)+IFERROR(INDEX('Hoja de Trabajo para listado'!$BC$155:$CB$1048576,MATCH($A514,'Hoja de Trabajo para listado'!$BC$155:$BC$1048576,0),MATCH((CUADRO!F$5&amp;$E514),'Hoja de Trabajo para listado'!$BC$151:$CB$151,0)),0)+IFERROR(INDEX('Hoja de Trabajo para listado'!$DE$153:$DG$274,MATCH($A514,'Hoja de Trabajo para listado'!$DE$153:$DE$1048576,0),MATCH((CUADRO!F$5&amp;$E514),'Hoja de Trabajo para listado'!$DE$151:$DG$151,0)),0)+IFERROR(INDEX('Hoja de Trabajo para listado'!$CD$155:$DC$1048576,MATCH($A514,'Hoja de Trabajo para listado'!$CD$155:$CD$1048576,0),MATCH((CUADRO!F$5&amp;$E514),'Hoja de Trabajo para listado'!$CD$151:$DC$151,0)),0)</f>
        <v>0</v>
      </c>
      <c r="G514" s="243">
        <f ca="1">+IFERROR(INDEX('Hoja de Trabajo para listado'!$A$155:$Z$1048576,MATCH($A514,'Hoja de Trabajo para listado'!$A$155:$A$1048576,0),MATCH((CUADRO!G$5&amp;$E514),'Hoja de Trabajo para listado'!$A$151:$Z$151,0)),0)+IFERROR(INDEX('Hoja de Trabajo para listado'!$AB$155:$BA$1048576,MATCH($A514,'Hoja de Trabajo para listado'!$AB$155:$AB$1048576,0),MATCH((CUADRO!G$5&amp;$E514),'Hoja de Trabajo para listado'!$AB$151:$BA$151,0)),0)+IFERROR(INDEX('Hoja de Trabajo para listado'!$BC$155:$CB$1048576,MATCH($A514,'Hoja de Trabajo para listado'!$BC$155:$BC$1048576,0),MATCH((CUADRO!G$5&amp;$E514),'Hoja de Trabajo para listado'!$BC$151:$CB$151,0)),0)+IFERROR(INDEX('Hoja de Trabajo para listado'!$DE$153:$DG$274,MATCH($A514,'Hoja de Trabajo para listado'!$DE$153:$DE$1048576,0),MATCH((CUADRO!G$5&amp;$E514),'Hoja de Trabajo para listado'!$DE$151:$DG$151,0)),0)+IFERROR(INDEX('Hoja de Trabajo para listado'!$CD$155:$DC$1048576,MATCH($A514,'Hoja de Trabajo para listado'!$CD$155:$CD$1048576,0),MATCH((CUADRO!G$5&amp;$E514),'Hoja de Trabajo para listado'!$CD$151:$DC$151,0)),0)</f>
        <v>0</v>
      </c>
      <c r="H514" s="243">
        <f ca="1">+IFERROR(INDEX('Hoja de Trabajo para listado'!$A$155:$Z$1048576,MATCH($A514,'Hoja de Trabajo para listado'!$A$155:$A$1048576,0),MATCH((CUADRO!H$5&amp;$E514),'Hoja de Trabajo para listado'!$A$151:$Z$151,0)),0)+IFERROR(INDEX('Hoja de Trabajo para listado'!$AB$155:$BA$1048576,MATCH($A514,'Hoja de Trabajo para listado'!$AB$155:$AB$1048576,0),MATCH((CUADRO!H$5&amp;$E514),'Hoja de Trabajo para listado'!$AB$151:$BA$151,0)),0)+IFERROR(INDEX('Hoja de Trabajo para listado'!$BC$155:$CB$1048576,MATCH($A514,'Hoja de Trabajo para listado'!$BC$155:$BC$1048576,0),MATCH((CUADRO!H$5&amp;$E514),'Hoja de Trabajo para listado'!$BC$151:$CB$151,0)),0)+IFERROR(INDEX('Hoja de Trabajo para listado'!$DE$153:$DG$274,MATCH($A514,'Hoja de Trabajo para listado'!$DE$153:$DE$1048576,0),MATCH((CUADRO!H$5&amp;$E514),'Hoja de Trabajo para listado'!$DE$151:$DG$151,0)),0)+IFERROR(INDEX('Hoja de Trabajo para listado'!$CD$155:$DC$1048576,MATCH($A514,'Hoja de Trabajo para listado'!$CD$155:$CD$1048576,0),MATCH((CUADRO!H$5&amp;$E514),'Hoja de Trabajo para listado'!$CD$151:$DC$151,0)),0)</f>
        <v>0</v>
      </c>
      <c r="I514" s="243">
        <f ca="1">+IFERROR(INDEX('Hoja de Trabajo para listado'!$A$155:$Z$1048576,MATCH($A514,'Hoja de Trabajo para listado'!$A$155:$A$1048576,0),MATCH((CUADRO!I$5&amp;$E514),'Hoja de Trabajo para listado'!$A$151:$Z$151,0)),0)+IFERROR(INDEX('Hoja de Trabajo para listado'!$AB$155:$BA$1048576,MATCH($A514,'Hoja de Trabajo para listado'!$AB$155:$AB$1048576,0),MATCH((CUADRO!I$5&amp;$E514),'Hoja de Trabajo para listado'!$AB$151:$BA$151,0)),0)+IFERROR(INDEX('Hoja de Trabajo para listado'!$BC$155:$CB$1048576,MATCH($A514,'Hoja de Trabajo para listado'!$BC$155:$BC$1048576,0),MATCH((CUADRO!I$5&amp;$E514),'Hoja de Trabajo para listado'!$BC$151:$CB$151,0)),0)+IFERROR(INDEX('Hoja de Trabajo para listado'!$DE$153:$DG$274,MATCH($A514,'Hoja de Trabajo para listado'!$DE$153:$DE$1048576,0),MATCH((CUADRO!I$5&amp;$E514),'Hoja de Trabajo para listado'!$DE$151:$DG$151,0)),0)+IFERROR(INDEX('Hoja de Trabajo para listado'!$CD$155:$DC$1048576,MATCH($A514,'Hoja de Trabajo para listado'!$CD$155:$CD$1048576,0),MATCH((CUADRO!I$5&amp;$E514),'Hoja de Trabajo para listado'!$CD$151:$DC$151,0)),0)</f>
        <v>0</v>
      </c>
      <c r="J514" s="243">
        <f ca="1">+IFERROR(INDEX('Hoja de Trabajo para listado'!$A$155:$Z$1048576,MATCH($A514,'Hoja de Trabajo para listado'!$A$155:$A$1048576,0),MATCH((CUADRO!J$5&amp;$E514),'Hoja de Trabajo para listado'!$A$151:$Z$151,0)),0)+IFERROR(INDEX('Hoja de Trabajo para listado'!$AB$155:$BA$1048576,MATCH($A514,'Hoja de Trabajo para listado'!$AB$155:$AB$1048576,0),MATCH((CUADRO!J$5&amp;$E514),'Hoja de Trabajo para listado'!$AB$151:$BA$151,0)),0)+IFERROR(INDEX('Hoja de Trabajo para listado'!$BC$155:$CB$1048576,MATCH($A514,'Hoja de Trabajo para listado'!$BC$155:$BC$1048576,0),MATCH((CUADRO!J$5&amp;$E514),'Hoja de Trabajo para listado'!$BC$151:$CB$151,0)),0)+IFERROR(INDEX('Hoja de Trabajo para listado'!$DE$153:$DG$274,MATCH($A514,'Hoja de Trabajo para listado'!$DE$153:$DE$1048576,0),MATCH((CUADRO!J$5&amp;$E514),'Hoja de Trabajo para listado'!$DE$151:$DG$151,0)),0)+IFERROR(INDEX('Hoja de Trabajo para listado'!$CD$155:$DC$1048576,MATCH($A514,'Hoja de Trabajo para listado'!$CD$155:$CD$1048576,0),MATCH((CUADRO!J$5&amp;$E514),'Hoja de Trabajo para listado'!$CD$151:$DC$151,0)),0)</f>
        <v>0</v>
      </c>
      <c r="K514" s="243">
        <f ca="1">+IFERROR(INDEX('Hoja de Trabajo para listado'!$A$155:$Z$1048576,MATCH($A514,'Hoja de Trabajo para listado'!$A$155:$A$1048576,0),MATCH((CUADRO!K$5&amp;$E514),'Hoja de Trabajo para listado'!$A$151:$Z$151,0)),0)+IFERROR(INDEX('Hoja de Trabajo para listado'!$AB$155:$BA$1048576,MATCH($A514,'Hoja de Trabajo para listado'!$AB$155:$AB$1048576,0),MATCH((CUADRO!K$5&amp;$E514),'Hoja de Trabajo para listado'!$AB$151:$BA$151,0)),0)+IFERROR(INDEX('Hoja de Trabajo para listado'!$BC$155:$CB$1048576,MATCH($A514,'Hoja de Trabajo para listado'!$BC$155:$BC$1048576,0),MATCH((CUADRO!K$5&amp;$E514),'Hoja de Trabajo para listado'!$BC$151:$CB$151,0)),0)+IFERROR(INDEX('Hoja de Trabajo para listado'!$DE$153:$DG$274,MATCH($A514,'Hoja de Trabajo para listado'!$DE$153:$DE$1048576,0),MATCH((CUADRO!K$5&amp;$E514),'Hoja de Trabajo para listado'!$DE$151:$DG$151,0)),0)+IFERROR(INDEX('Hoja de Trabajo para listado'!$CD$155:$DC$1048576,MATCH($A514,'Hoja de Trabajo para listado'!$CD$155:$CD$1048576,0),MATCH((CUADRO!K$5&amp;$E514),'Hoja de Trabajo para listado'!$CD$151:$DC$151,0)),0)</f>
        <v>0</v>
      </c>
      <c r="L514" s="243">
        <f ca="1">+IFERROR(INDEX('Hoja de Trabajo para listado'!$A$155:$Z$1048576,MATCH($A514,'Hoja de Trabajo para listado'!$A$155:$A$1048576,0),MATCH((CUADRO!L$5&amp;$E514),'Hoja de Trabajo para listado'!$A$151:$Z$151,0)),0)+IFERROR(INDEX('Hoja de Trabajo para listado'!$AB$155:$BA$1048576,MATCH($A514,'Hoja de Trabajo para listado'!$AB$155:$AB$1048576,0),MATCH((CUADRO!L$5&amp;$E514),'Hoja de Trabajo para listado'!$AB$151:$BA$151,0)),0)+IFERROR(INDEX('Hoja de Trabajo para listado'!$BC$155:$CB$1048576,MATCH($A514,'Hoja de Trabajo para listado'!$BC$155:$BC$1048576,0),MATCH((CUADRO!L$5&amp;$E514),'Hoja de Trabajo para listado'!$BC$151:$CB$151,0)),0)+IFERROR(INDEX('Hoja de Trabajo para listado'!$DE$153:$DG$274,MATCH($A514,'Hoja de Trabajo para listado'!$DE$153:$DE$1048576,0),MATCH((CUADRO!L$5&amp;$E514),'Hoja de Trabajo para listado'!$DE$151:$DG$151,0)),0)+IFERROR(INDEX('Hoja de Trabajo para listado'!$CD$155:$DC$1048576,MATCH($A514,'Hoja de Trabajo para listado'!$CD$155:$CD$1048576,0),MATCH((CUADRO!L$5&amp;$E514),'Hoja de Trabajo para listado'!$CD$151:$DC$151,0)),0)</f>
        <v>0</v>
      </c>
      <c r="M514" s="243">
        <f ca="1">+IFERROR(INDEX('Hoja de Trabajo para listado'!$A$155:$Z$1048576,MATCH($A514,'Hoja de Trabajo para listado'!$A$155:$A$1048576,0),MATCH((CUADRO!M$5&amp;$E514),'Hoja de Trabajo para listado'!$A$151:$Z$151,0)),0)+IFERROR(INDEX('Hoja de Trabajo para listado'!$AB$155:$BA$1048576,MATCH($A514,'Hoja de Trabajo para listado'!$AB$155:$AB$1048576,0),MATCH((CUADRO!M$5&amp;$E514),'Hoja de Trabajo para listado'!$AB$151:$BA$151,0)),0)+IFERROR(INDEX('Hoja de Trabajo para listado'!$BC$155:$CB$1048576,MATCH($A514,'Hoja de Trabajo para listado'!$BC$155:$BC$1048576,0),MATCH((CUADRO!M$5&amp;$E514),'Hoja de Trabajo para listado'!$BC$151:$CB$151,0)),0)+IFERROR(INDEX('Hoja de Trabajo para listado'!$DE$153:$DG$274,MATCH($A514,'Hoja de Trabajo para listado'!$DE$153:$DE$1048576,0),MATCH((CUADRO!M$5&amp;$E514),'Hoja de Trabajo para listado'!$DE$151:$DG$151,0)),0)+IFERROR(INDEX('Hoja de Trabajo para listado'!$CD$155:$DC$1048576,MATCH($A514,'Hoja de Trabajo para listado'!$CD$155:$CD$1048576,0),MATCH((CUADRO!M$5&amp;$E514),'Hoja de Trabajo para listado'!$CD$151:$DC$151,0)),0)</f>
        <v>0</v>
      </c>
      <c r="N514" s="243">
        <f ca="1">+IFERROR(INDEX('Hoja de Trabajo para listado'!$A$155:$Z$1048576,MATCH($A514,'Hoja de Trabajo para listado'!$A$155:$A$1048576,0),MATCH((CUADRO!N$5&amp;$E514),'Hoja de Trabajo para listado'!$A$151:$Z$151,0)),0)+IFERROR(INDEX('Hoja de Trabajo para listado'!$AB$155:$BA$1048576,MATCH($A514,'Hoja de Trabajo para listado'!$AB$155:$AB$1048576,0),MATCH((CUADRO!N$5&amp;$E514),'Hoja de Trabajo para listado'!$AB$151:$BA$151,0)),0)+IFERROR(INDEX('Hoja de Trabajo para listado'!$BC$155:$CB$1048576,MATCH($A514,'Hoja de Trabajo para listado'!$BC$155:$BC$1048576,0),MATCH((CUADRO!N$5&amp;$E514),'Hoja de Trabajo para listado'!$BC$151:$CB$151,0)),0)+IFERROR(INDEX('Hoja de Trabajo para listado'!$DE$153:$DG$274,MATCH($A514,'Hoja de Trabajo para listado'!$DE$153:$DE$1048576,0),MATCH((CUADRO!N$5&amp;$E514),'Hoja de Trabajo para listado'!$DE$151:$DG$151,0)),0)+IFERROR(INDEX('Hoja de Trabajo para listado'!$CD$155:$DC$1048576,MATCH($A514,'Hoja de Trabajo para listado'!$CD$155:$CD$1048576,0),MATCH((CUADRO!N$5&amp;$E514),'Hoja de Trabajo para listado'!$CD$151:$DC$151,0)),0)</f>
        <v>0</v>
      </c>
      <c r="O514" s="243">
        <f ca="1">+IFERROR(INDEX('Hoja de Trabajo para listado'!$A$155:$Z$1048576,MATCH($A514,'Hoja de Trabajo para listado'!$A$155:$A$1048576,0),MATCH((CUADRO!O$5&amp;$E514),'Hoja de Trabajo para listado'!$A$151:$Z$151,0)),0)+IFERROR(INDEX('Hoja de Trabajo para listado'!$AB$155:$BA$1048576,MATCH($A514,'Hoja de Trabajo para listado'!$AB$155:$AB$1048576,0),MATCH((CUADRO!O$5&amp;$E514),'Hoja de Trabajo para listado'!$AB$151:$BA$151,0)),0)+IFERROR(INDEX('Hoja de Trabajo para listado'!$BC$155:$CB$1048576,MATCH($A514,'Hoja de Trabajo para listado'!$BC$155:$BC$1048576,0),MATCH((CUADRO!O$5&amp;$E514),'Hoja de Trabajo para listado'!$BC$151:$CB$151,0)),0)+IFERROR(INDEX('Hoja de Trabajo para listado'!$DE$153:$DG$274,MATCH($A514,'Hoja de Trabajo para listado'!$DE$153:$DE$1048576,0),MATCH((CUADRO!O$5&amp;$E514),'Hoja de Trabajo para listado'!$DE$151:$DG$151,0)),0)+IFERROR(INDEX('Hoja de Trabajo para listado'!$CD$155:$DC$1048576,MATCH($A514,'Hoja de Trabajo para listado'!$CD$155:$CD$1048576,0),MATCH((CUADRO!O$5&amp;$E514),'Hoja de Trabajo para listado'!$CD$151:$DC$151,0)),0)</f>
        <v>0</v>
      </c>
      <c r="P514" s="243">
        <f ca="1">+IFERROR(INDEX('Hoja de Trabajo para listado'!$A$155:$Z$1048576,MATCH($A514,'Hoja de Trabajo para listado'!$A$155:$A$1048576,0),MATCH((CUADRO!P$5&amp;$E514),'Hoja de Trabajo para listado'!$A$151:$Z$151,0)),0)+IFERROR(INDEX('Hoja de Trabajo para listado'!$AB$155:$BA$1048576,MATCH($A514,'Hoja de Trabajo para listado'!$AB$155:$AB$1048576,0),MATCH((CUADRO!P$5&amp;$E514),'Hoja de Trabajo para listado'!$AB$151:$BA$151,0)),0)+IFERROR(INDEX('Hoja de Trabajo para listado'!$BC$155:$CB$1048576,MATCH($A514,'Hoja de Trabajo para listado'!$BC$155:$BC$1048576,0),MATCH((CUADRO!P$5&amp;$E514),'Hoja de Trabajo para listado'!$BC$151:$CB$151,0)),0)+IFERROR(INDEX('Hoja de Trabajo para listado'!$DE$153:$DG$274,MATCH($A514,'Hoja de Trabajo para listado'!$DE$153:$DE$1048576,0),MATCH((CUADRO!P$5&amp;$E514),'Hoja de Trabajo para listado'!$DE$151:$DG$151,0)),0)+IFERROR(INDEX('Hoja de Trabajo para listado'!$CD$155:$DC$1048576,MATCH($A514,'Hoja de Trabajo para listado'!$CD$155:$CD$1048576,0),MATCH((CUADRO!P$5&amp;$E514),'Hoja de Trabajo para listado'!$CD$151:$DC$151,0)),0)</f>
        <v>0</v>
      </c>
      <c r="Q514" s="243">
        <f ca="1">+IFERROR(INDEX('Hoja de Trabajo para listado'!$A$155:$Z$1048576,MATCH($A514,'Hoja de Trabajo para listado'!$A$155:$A$1048576,0),MATCH((CUADRO!Q$5&amp;$E514),'Hoja de Trabajo para listado'!$A$151:$Z$151,0)),0)+IFERROR(INDEX('Hoja de Trabajo para listado'!$AB$155:$BA$1048576,MATCH($A514,'Hoja de Trabajo para listado'!$AB$155:$AB$1048576,0),MATCH((CUADRO!Q$5&amp;$E514),'Hoja de Trabajo para listado'!$AB$151:$BA$151,0)),0)+IFERROR(INDEX('Hoja de Trabajo para listado'!$BC$155:$CB$1048576,MATCH($A514,'Hoja de Trabajo para listado'!$BC$155:$BC$1048576,0),MATCH((CUADRO!Q$5&amp;$E514),'Hoja de Trabajo para listado'!$BC$151:$CB$151,0)),0)+IFERROR(INDEX('Hoja de Trabajo para listado'!$DE$153:$DG$274,MATCH($A514,'Hoja de Trabajo para listado'!$DE$153:$DE$1048576,0),MATCH((CUADRO!Q$5&amp;$E514),'Hoja de Trabajo para listado'!$DE$151:$DG$151,0)),0)+IFERROR(INDEX('Hoja de Trabajo para listado'!$CD$155:$DC$1048576,MATCH($A514,'Hoja de Trabajo para listado'!$CD$155:$CD$1048576,0),MATCH((CUADRO!Q$5&amp;$E514),'Hoja de Trabajo para listado'!$CD$151:$DC$151,0)),0)</f>
        <v>0</v>
      </c>
      <c r="R514" s="243">
        <f t="shared" ca="1" si="17"/>
        <v>0</v>
      </c>
      <c r="S514" s="249"/>
      <c r="T514" s="243">
        <f ca="1">+T515</f>
        <v>0</v>
      </c>
      <c r="U514" s="242">
        <f t="shared" si="18"/>
        <v>1</v>
      </c>
      <c r="V514" s="333" t="str">
        <f>+VLOOKUP(A514,bd_lista!$A$3:$E$590,5,FALSE)</f>
        <v>Gobiernos Autonomos Municipales</v>
      </c>
      <c r="W514" s="391" t="str">
        <f>+V514</f>
        <v>Gobiernos Autonomos Municipales</v>
      </c>
      <c r="X514" s="242">
        <f>+VLOOKUP(A514,[4]Sheet1!$A$13:$D$744,4,FALSE)</f>
        <v>0</v>
      </c>
      <c r="Y514" s="242" t="e">
        <f>+VLOOKUP(X514,bd_lista!$A$3:$C$590,3,FALSE)</f>
        <v>#N/A</v>
      </c>
      <c r="Z514" s="294">
        <f>+X514</f>
        <v>0</v>
      </c>
      <c r="AA514" s="295" t="e">
        <f>+Y514</f>
        <v>#N/A</v>
      </c>
    </row>
    <row r="515" spans="1:27" customFormat="1" ht="15" hidden="1" customHeight="1">
      <c r="A515" s="32">
        <v>1210</v>
      </c>
      <c r="B515" s="388"/>
      <c r="C515" s="247" t="str">
        <f>+VLOOKUP(A515,bd_lista!$A$3:$C$590,3,FALSE)</f>
        <v>Gobierno Autónomo Municipal de Caranavi</v>
      </c>
      <c r="D515" s="390"/>
      <c r="E515" s="244" t="s">
        <v>1305</v>
      </c>
      <c r="F515" s="243">
        <f ca="1">+IFERROR(INDEX('Hoja de Trabajo para listado'!$A$155:$Z$1048576,MATCH($A515,'Hoja de Trabajo para listado'!$A$155:$A$1048576,0),MATCH((CUADRO!F$5&amp;$E515),'Hoja de Trabajo para listado'!$A$151:$Z$151,0)),0)+IFERROR(INDEX('Hoja de Trabajo para listado'!$AB$155:$BA$1048576,MATCH($A515,'Hoja de Trabajo para listado'!$AB$155:$AB$1048576,0),MATCH((CUADRO!F$5&amp;$E515),'Hoja de Trabajo para listado'!$AB$151:$BA$151,0)),0)+IFERROR(INDEX('Hoja de Trabajo para listado'!$BC$155:$CB$1048576,MATCH($A515,'Hoja de Trabajo para listado'!$BC$155:$BC$1048576,0),MATCH((CUADRO!F$5&amp;$E515),'Hoja de Trabajo para listado'!$BC$151:$CB$151,0)),0)+IFERROR(INDEX('Hoja de Trabajo para listado'!$DE$153:$DG$274,MATCH($A515,'Hoja de Trabajo para listado'!$DE$153:$DE$1048576,0),MATCH((CUADRO!F$5&amp;$E515),'Hoja de Trabajo para listado'!$DE$151:$DG$151,0)),0)+IFERROR(INDEX('Hoja de Trabajo para listado'!$CD$155:$DC$1048576,MATCH($A515,'Hoja de Trabajo para listado'!$CD$155:$CD$1048576,0),MATCH((CUADRO!F$5&amp;$E515),'Hoja de Trabajo para listado'!$CD$151:$DC$151,0)),0)</f>
        <v>0</v>
      </c>
      <c r="G515" s="243">
        <f ca="1">+IFERROR(INDEX('Hoja de Trabajo para listado'!$A$155:$Z$1048576,MATCH($A515,'Hoja de Trabajo para listado'!$A$155:$A$1048576,0),MATCH((CUADRO!G$5&amp;$E515),'Hoja de Trabajo para listado'!$A$151:$Z$151,0)),0)+IFERROR(INDEX('Hoja de Trabajo para listado'!$AB$155:$BA$1048576,MATCH($A515,'Hoja de Trabajo para listado'!$AB$155:$AB$1048576,0),MATCH((CUADRO!G$5&amp;$E515),'Hoja de Trabajo para listado'!$AB$151:$BA$151,0)),0)+IFERROR(INDEX('Hoja de Trabajo para listado'!$BC$155:$CB$1048576,MATCH($A515,'Hoja de Trabajo para listado'!$BC$155:$BC$1048576,0),MATCH((CUADRO!G$5&amp;$E515),'Hoja de Trabajo para listado'!$BC$151:$CB$151,0)),0)+IFERROR(INDEX('Hoja de Trabajo para listado'!$DE$153:$DG$274,MATCH($A515,'Hoja de Trabajo para listado'!$DE$153:$DE$1048576,0),MATCH((CUADRO!G$5&amp;$E515),'Hoja de Trabajo para listado'!$DE$151:$DG$151,0)),0)+IFERROR(INDEX('Hoja de Trabajo para listado'!$CD$155:$DC$1048576,MATCH($A515,'Hoja de Trabajo para listado'!$CD$155:$CD$1048576,0),MATCH((CUADRO!G$5&amp;$E515),'Hoja de Trabajo para listado'!$CD$151:$DC$151,0)),0)</f>
        <v>0</v>
      </c>
      <c r="H515" s="243">
        <f ca="1">+IFERROR(INDEX('Hoja de Trabajo para listado'!$A$155:$Z$1048576,MATCH($A515,'Hoja de Trabajo para listado'!$A$155:$A$1048576,0),MATCH((CUADRO!H$5&amp;$E515),'Hoja de Trabajo para listado'!$A$151:$Z$151,0)),0)+IFERROR(INDEX('Hoja de Trabajo para listado'!$AB$155:$BA$1048576,MATCH($A515,'Hoja de Trabajo para listado'!$AB$155:$AB$1048576,0),MATCH((CUADRO!H$5&amp;$E515),'Hoja de Trabajo para listado'!$AB$151:$BA$151,0)),0)+IFERROR(INDEX('Hoja de Trabajo para listado'!$BC$155:$CB$1048576,MATCH($A515,'Hoja de Trabajo para listado'!$BC$155:$BC$1048576,0),MATCH((CUADRO!H$5&amp;$E515),'Hoja de Trabajo para listado'!$BC$151:$CB$151,0)),0)+IFERROR(INDEX('Hoja de Trabajo para listado'!$DE$153:$DG$274,MATCH($A515,'Hoja de Trabajo para listado'!$DE$153:$DE$1048576,0),MATCH((CUADRO!H$5&amp;$E515),'Hoja de Trabajo para listado'!$DE$151:$DG$151,0)),0)+IFERROR(INDEX('Hoja de Trabajo para listado'!$CD$155:$DC$1048576,MATCH($A515,'Hoja de Trabajo para listado'!$CD$155:$CD$1048576,0),MATCH((CUADRO!H$5&amp;$E515),'Hoja de Trabajo para listado'!$CD$151:$DC$151,0)),0)</f>
        <v>0</v>
      </c>
      <c r="I515" s="243">
        <f ca="1">+IFERROR(INDEX('Hoja de Trabajo para listado'!$A$155:$Z$1048576,MATCH($A515,'Hoja de Trabajo para listado'!$A$155:$A$1048576,0),MATCH((CUADRO!I$5&amp;$E515),'Hoja de Trabajo para listado'!$A$151:$Z$151,0)),0)+IFERROR(INDEX('Hoja de Trabajo para listado'!$AB$155:$BA$1048576,MATCH($A515,'Hoja de Trabajo para listado'!$AB$155:$AB$1048576,0),MATCH((CUADRO!I$5&amp;$E515),'Hoja de Trabajo para listado'!$AB$151:$BA$151,0)),0)+IFERROR(INDEX('Hoja de Trabajo para listado'!$BC$155:$CB$1048576,MATCH($A515,'Hoja de Trabajo para listado'!$BC$155:$BC$1048576,0),MATCH((CUADRO!I$5&amp;$E515),'Hoja de Trabajo para listado'!$BC$151:$CB$151,0)),0)+IFERROR(INDEX('Hoja de Trabajo para listado'!$DE$153:$DG$274,MATCH($A515,'Hoja de Trabajo para listado'!$DE$153:$DE$1048576,0),MATCH((CUADRO!I$5&amp;$E515),'Hoja de Trabajo para listado'!$DE$151:$DG$151,0)),0)+IFERROR(INDEX('Hoja de Trabajo para listado'!$CD$155:$DC$1048576,MATCH($A515,'Hoja de Trabajo para listado'!$CD$155:$CD$1048576,0),MATCH((CUADRO!I$5&amp;$E515),'Hoja de Trabajo para listado'!$CD$151:$DC$151,0)),0)</f>
        <v>0</v>
      </c>
      <c r="J515" s="243">
        <f ca="1">+IFERROR(INDEX('Hoja de Trabajo para listado'!$A$155:$Z$1048576,MATCH($A515,'Hoja de Trabajo para listado'!$A$155:$A$1048576,0),MATCH((CUADRO!J$5&amp;$E515),'Hoja de Trabajo para listado'!$A$151:$Z$151,0)),0)+IFERROR(INDEX('Hoja de Trabajo para listado'!$AB$155:$BA$1048576,MATCH($A515,'Hoja de Trabajo para listado'!$AB$155:$AB$1048576,0),MATCH((CUADRO!J$5&amp;$E515),'Hoja de Trabajo para listado'!$AB$151:$BA$151,0)),0)+IFERROR(INDEX('Hoja de Trabajo para listado'!$BC$155:$CB$1048576,MATCH($A515,'Hoja de Trabajo para listado'!$BC$155:$BC$1048576,0),MATCH((CUADRO!J$5&amp;$E515),'Hoja de Trabajo para listado'!$BC$151:$CB$151,0)),0)+IFERROR(INDEX('Hoja de Trabajo para listado'!$DE$153:$DG$274,MATCH($A515,'Hoja de Trabajo para listado'!$DE$153:$DE$1048576,0),MATCH((CUADRO!J$5&amp;$E515),'Hoja de Trabajo para listado'!$DE$151:$DG$151,0)),0)+IFERROR(INDEX('Hoja de Trabajo para listado'!$CD$155:$DC$1048576,MATCH($A515,'Hoja de Trabajo para listado'!$CD$155:$CD$1048576,0),MATCH((CUADRO!J$5&amp;$E515),'Hoja de Trabajo para listado'!$CD$151:$DC$151,0)),0)</f>
        <v>0</v>
      </c>
      <c r="K515" s="243">
        <f ca="1">+IFERROR(INDEX('Hoja de Trabajo para listado'!$A$155:$Z$1048576,MATCH($A515,'Hoja de Trabajo para listado'!$A$155:$A$1048576,0),MATCH((CUADRO!K$5&amp;$E515),'Hoja de Trabajo para listado'!$A$151:$Z$151,0)),0)+IFERROR(INDEX('Hoja de Trabajo para listado'!$AB$155:$BA$1048576,MATCH($A515,'Hoja de Trabajo para listado'!$AB$155:$AB$1048576,0),MATCH((CUADRO!K$5&amp;$E515),'Hoja de Trabajo para listado'!$AB$151:$BA$151,0)),0)+IFERROR(INDEX('Hoja de Trabajo para listado'!$BC$155:$CB$1048576,MATCH($A515,'Hoja de Trabajo para listado'!$BC$155:$BC$1048576,0),MATCH((CUADRO!K$5&amp;$E515),'Hoja de Trabajo para listado'!$BC$151:$CB$151,0)),0)+IFERROR(INDEX('Hoja de Trabajo para listado'!$DE$153:$DG$274,MATCH($A515,'Hoja de Trabajo para listado'!$DE$153:$DE$1048576,0),MATCH((CUADRO!K$5&amp;$E515),'Hoja de Trabajo para listado'!$DE$151:$DG$151,0)),0)+IFERROR(INDEX('Hoja de Trabajo para listado'!$CD$155:$DC$1048576,MATCH($A515,'Hoja de Trabajo para listado'!$CD$155:$CD$1048576,0),MATCH((CUADRO!K$5&amp;$E515),'Hoja de Trabajo para listado'!$CD$151:$DC$151,0)),0)</f>
        <v>0</v>
      </c>
      <c r="L515" s="243">
        <f ca="1">+IFERROR(INDEX('Hoja de Trabajo para listado'!$A$155:$Z$1048576,MATCH($A515,'Hoja de Trabajo para listado'!$A$155:$A$1048576,0),MATCH((CUADRO!L$5&amp;$E515),'Hoja de Trabajo para listado'!$A$151:$Z$151,0)),0)+IFERROR(INDEX('Hoja de Trabajo para listado'!$AB$155:$BA$1048576,MATCH($A515,'Hoja de Trabajo para listado'!$AB$155:$AB$1048576,0),MATCH((CUADRO!L$5&amp;$E515),'Hoja de Trabajo para listado'!$AB$151:$BA$151,0)),0)+IFERROR(INDEX('Hoja de Trabajo para listado'!$BC$155:$CB$1048576,MATCH($A515,'Hoja de Trabajo para listado'!$BC$155:$BC$1048576,0),MATCH((CUADRO!L$5&amp;$E515),'Hoja de Trabajo para listado'!$BC$151:$CB$151,0)),0)+IFERROR(INDEX('Hoja de Trabajo para listado'!$DE$153:$DG$274,MATCH($A515,'Hoja de Trabajo para listado'!$DE$153:$DE$1048576,0),MATCH((CUADRO!L$5&amp;$E515),'Hoja de Trabajo para listado'!$DE$151:$DG$151,0)),0)+IFERROR(INDEX('Hoja de Trabajo para listado'!$CD$155:$DC$1048576,MATCH($A515,'Hoja de Trabajo para listado'!$CD$155:$CD$1048576,0),MATCH((CUADRO!L$5&amp;$E515),'Hoja de Trabajo para listado'!$CD$151:$DC$151,0)),0)</f>
        <v>0</v>
      </c>
      <c r="M515" s="243">
        <f ca="1">+IFERROR(INDEX('Hoja de Trabajo para listado'!$A$155:$Z$1048576,MATCH($A515,'Hoja de Trabajo para listado'!$A$155:$A$1048576,0),MATCH((CUADRO!M$5&amp;$E515),'Hoja de Trabajo para listado'!$A$151:$Z$151,0)),0)+IFERROR(INDEX('Hoja de Trabajo para listado'!$AB$155:$BA$1048576,MATCH($A515,'Hoja de Trabajo para listado'!$AB$155:$AB$1048576,0),MATCH((CUADRO!M$5&amp;$E515),'Hoja de Trabajo para listado'!$AB$151:$BA$151,0)),0)+IFERROR(INDEX('Hoja de Trabajo para listado'!$BC$155:$CB$1048576,MATCH($A515,'Hoja de Trabajo para listado'!$BC$155:$BC$1048576,0),MATCH((CUADRO!M$5&amp;$E515),'Hoja de Trabajo para listado'!$BC$151:$CB$151,0)),0)+IFERROR(INDEX('Hoja de Trabajo para listado'!$DE$153:$DG$274,MATCH($A515,'Hoja de Trabajo para listado'!$DE$153:$DE$1048576,0),MATCH((CUADRO!M$5&amp;$E515),'Hoja de Trabajo para listado'!$DE$151:$DG$151,0)),0)+IFERROR(INDEX('Hoja de Trabajo para listado'!$CD$155:$DC$1048576,MATCH($A515,'Hoja de Trabajo para listado'!$CD$155:$CD$1048576,0),MATCH((CUADRO!M$5&amp;$E515),'Hoja de Trabajo para listado'!$CD$151:$DC$151,0)),0)</f>
        <v>0</v>
      </c>
      <c r="N515" s="243">
        <f ca="1">+IFERROR(INDEX('Hoja de Trabajo para listado'!$A$155:$Z$1048576,MATCH($A515,'Hoja de Trabajo para listado'!$A$155:$A$1048576,0),MATCH((CUADRO!N$5&amp;$E515),'Hoja de Trabajo para listado'!$A$151:$Z$151,0)),0)+IFERROR(INDEX('Hoja de Trabajo para listado'!$AB$155:$BA$1048576,MATCH($A515,'Hoja de Trabajo para listado'!$AB$155:$AB$1048576,0),MATCH((CUADRO!N$5&amp;$E515),'Hoja de Trabajo para listado'!$AB$151:$BA$151,0)),0)+IFERROR(INDEX('Hoja de Trabajo para listado'!$BC$155:$CB$1048576,MATCH($A515,'Hoja de Trabajo para listado'!$BC$155:$BC$1048576,0),MATCH((CUADRO!N$5&amp;$E515),'Hoja de Trabajo para listado'!$BC$151:$CB$151,0)),0)+IFERROR(INDEX('Hoja de Trabajo para listado'!$DE$153:$DG$274,MATCH($A515,'Hoja de Trabajo para listado'!$DE$153:$DE$1048576,0),MATCH((CUADRO!N$5&amp;$E515),'Hoja de Trabajo para listado'!$DE$151:$DG$151,0)),0)+IFERROR(INDEX('Hoja de Trabajo para listado'!$CD$155:$DC$1048576,MATCH($A515,'Hoja de Trabajo para listado'!$CD$155:$CD$1048576,0),MATCH((CUADRO!N$5&amp;$E515),'Hoja de Trabajo para listado'!$CD$151:$DC$151,0)),0)</f>
        <v>0</v>
      </c>
      <c r="O515" s="243">
        <f ca="1">+IFERROR(INDEX('Hoja de Trabajo para listado'!$A$155:$Z$1048576,MATCH($A515,'Hoja de Trabajo para listado'!$A$155:$A$1048576,0),MATCH((CUADRO!O$5&amp;$E515),'Hoja de Trabajo para listado'!$A$151:$Z$151,0)),0)+IFERROR(INDEX('Hoja de Trabajo para listado'!$AB$155:$BA$1048576,MATCH($A515,'Hoja de Trabajo para listado'!$AB$155:$AB$1048576,0),MATCH((CUADRO!O$5&amp;$E515),'Hoja de Trabajo para listado'!$AB$151:$BA$151,0)),0)+IFERROR(INDEX('Hoja de Trabajo para listado'!$BC$155:$CB$1048576,MATCH($A515,'Hoja de Trabajo para listado'!$BC$155:$BC$1048576,0),MATCH((CUADRO!O$5&amp;$E515),'Hoja de Trabajo para listado'!$BC$151:$CB$151,0)),0)+IFERROR(INDEX('Hoja de Trabajo para listado'!$DE$153:$DG$274,MATCH($A515,'Hoja de Trabajo para listado'!$DE$153:$DE$1048576,0),MATCH((CUADRO!O$5&amp;$E515),'Hoja de Trabajo para listado'!$DE$151:$DG$151,0)),0)+IFERROR(INDEX('Hoja de Trabajo para listado'!$CD$155:$DC$1048576,MATCH($A515,'Hoja de Trabajo para listado'!$CD$155:$CD$1048576,0),MATCH((CUADRO!O$5&amp;$E515),'Hoja de Trabajo para listado'!$CD$151:$DC$151,0)),0)</f>
        <v>0</v>
      </c>
      <c r="P515" s="243">
        <f ca="1">+IFERROR(INDEX('Hoja de Trabajo para listado'!$A$155:$Z$1048576,MATCH($A515,'Hoja de Trabajo para listado'!$A$155:$A$1048576,0),MATCH((CUADRO!P$5&amp;$E515),'Hoja de Trabajo para listado'!$A$151:$Z$151,0)),0)+IFERROR(INDEX('Hoja de Trabajo para listado'!$AB$155:$BA$1048576,MATCH($A515,'Hoja de Trabajo para listado'!$AB$155:$AB$1048576,0),MATCH((CUADRO!P$5&amp;$E515),'Hoja de Trabajo para listado'!$AB$151:$BA$151,0)),0)+IFERROR(INDEX('Hoja de Trabajo para listado'!$BC$155:$CB$1048576,MATCH($A515,'Hoja de Trabajo para listado'!$BC$155:$BC$1048576,0),MATCH((CUADRO!P$5&amp;$E515),'Hoja de Trabajo para listado'!$BC$151:$CB$151,0)),0)+IFERROR(INDEX('Hoja de Trabajo para listado'!$DE$153:$DG$274,MATCH($A515,'Hoja de Trabajo para listado'!$DE$153:$DE$1048576,0),MATCH((CUADRO!P$5&amp;$E515),'Hoja de Trabajo para listado'!$DE$151:$DG$151,0)),0)+IFERROR(INDEX('Hoja de Trabajo para listado'!$CD$155:$DC$1048576,MATCH($A515,'Hoja de Trabajo para listado'!$CD$155:$CD$1048576,0),MATCH((CUADRO!P$5&amp;$E515),'Hoja de Trabajo para listado'!$CD$151:$DC$151,0)),0)</f>
        <v>0</v>
      </c>
      <c r="Q515" s="243">
        <f ca="1">+IFERROR(INDEX('Hoja de Trabajo para listado'!$A$155:$Z$1048576,MATCH($A515,'Hoja de Trabajo para listado'!$A$155:$A$1048576,0),MATCH((CUADRO!Q$5&amp;$E515),'Hoja de Trabajo para listado'!$A$151:$Z$151,0)),0)+IFERROR(INDEX('Hoja de Trabajo para listado'!$AB$155:$BA$1048576,MATCH($A515,'Hoja de Trabajo para listado'!$AB$155:$AB$1048576,0),MATCH((CUADRO!Q$5&amp;$E515),'Hoja de Trabajo para listado'!$AB$151:$BA$151,0)),0)+IFERROR(INDEX('Hoja de Trabajo para listado'!$BC$155:$CB$1048576,MATCH($A515,'Hoja de Trabajo para listado'!$BC$155:$BC$1048576,0),MATCH((CUADRO!Q$5&amp;$E515),'Hoja de Trabajo para listado'!$BC$151:$CB$151,0)),0)+IFERROR(INDEX('Hoja de Trabajo para listado'!$DE$153:$DG$274,MATCH($A515,'Hoja de Trabajo para listado'!$DE$153:$DE$1048576,0),MATCH((CUADRO!Q$5&amp;$E515),'Hoja de Trabajo para listado'!$DE$151:$DG$151,0)),0)+IFERROR(INDEX('Hoja de Trabajo para listado'!$CD$155:$DC$1048576,MATCH($A515,'Hoja de Trabajo para listado'!$CD$155:$CD$1048576,0),MATCH((CUADRO!Q$5&amp;$E515),'Hoja de Trabajo para listado'!$CD$151:$DC$151,0)),0)</f>
        <v>0</v>
      </c>
      <c r="R515" s="243">
        <f t="shared" ca="1" si="17"/>
        <v>0</v>
      </c>
      <c r="S515" s="249">
        <f ca="1">+R514+R515</f>
        <v>0</v>
      </c>
      <c r="T515" s="243">
        <f ca="1">+S515</f>
        <v>0</v>
      </c>
      <c r="U515" s="242">
        <f t="shared" si="18"/>
        <v>2</v>
      </c>
      <c r="V515" s="333" t="str">
        <f>+VLOOKUP(A515,bd_lista!$A$3:$E$590,5,FALSE)</f>
        <v>Gobiernos Autonomos Municipales</v>
      </c>
      <c r="W515" s="392"/>
      <c r="X515" s="242">
        <f>+VLOOKUP(A515,[4]Sheet1!$A$13:$D$744,4,FALSE)</f>
        <v>0</v>
      </c>
      <c r="Y515" s="242" t="e">
        <f>+VLOOKUP(X515,bd_lista!$A$3:$C$590,3,FALSE)</f>
        <v>#N/A</v>
      </c>
      <c r="Z515" s="292"/>
      <c r="AA515" s="293"/>
    </row>
    <row r="516" spans="1:27" customFormat="1" ht="15" hidden="1" customHeight="1">
      <c r="A516" s="32">
        <v>1211</v>
      </c>
      <c r="B516" s="387">
        <f>+A516</f>
        <v>1211</v>
      </c>
      <c r="C516" s="247" t="str">
        <f>+VLOOKUP(A516,bd_lista!$A$3:$C$590,3,FALSE)</f>
        <v>Gobierno Autónomo Municipal de Sica Sica (Villa Aroma)</v>
      </c>
      <c r="D516" s="389" t="str">
        <f>+C516</f>
        <v>Gobierno Autónomo Municipal de Sica Sica (Villa Aroma)</v>
      </c>
      <c r="E516" s="242" t="s">
        <v>1304</v>
      </c>
      <c r="F516" s="243">
        <f ca="1">+IFERROR(INDEX('Hoja de Trabajo para listado'!$A$155:$Z$1048576,MATCH($A516,'Hoja de Trabajo para listado'!$A$155:$A$1048576,0),MATCH((CUADRO!F$5&amp;$E516),'Hoja de Trabajo para listado'!$A$151:$Z$151,0)),0)+IFERROR(INDEX('Hoja de Trabajo para listado'!$AB$155:$BA$1048576,MATCH($A516,'Hoja de Trabajo para listado'!$AB$155:$AB$1048576,0),MATCH((CUADRO!F$5&amp;$E516),'Hoja de Trabajo para listado'!$AB$151:$BA$151,0)),0)+IFERROR(INDEX('Hoja de Trabajo para listado'!$BC$155:$CB$1048576,MATCH($A516,'Hoja de Trabajo para listado'!$BC$155:$BC$1048576,0),MATCH((CUADRO!F$5&amp;$E516),'Hoja de Trabajo para listado'!$BC$151:$CB$151,0)),0)+IFERROR(INDEX('Hoja de Trabajo para listado'!$DE$153:$DG$274,MATCH($A516,'Hoja de Trabajo para listado'!$DE$153:$DE$1048576,0),MATCH((CUADRO!F$5&amp;$E516),'Hoja de Trabajo para listado'!$DE$151:$DG$151,0)),0)+IFERROR(INDEX('Hoja de Trabajo para listado'!$CD$155:$DC$1048576,MATCH($A516,'Hoja de Trabajo para listado'!$CD$155:$CD$1048576,0),MATCH((CUADRO!F$5&amp;$E516),'Hoja de Trabajo para listado'!$CD$151:$DC$151,0)),0)</f>
        <v>0</v>
      </c>
      <c r="G516" s="243">
        <f ca="1">+IFERROR(INDEX('Hoja de Trabajo para listado'!$A$155:$Z$1048576,MATCH($A516,'Hoja de Trabajo para listado'!$A$155:$A$1048576,0),MATCH((CUADRO!G$5&amp;$E516),'Hoja de Trabajo para listado'!$A$151:$Z$151,0)),0)+IFERROR(INDEX('Hoja de Trabajo para listado'!$AB$155:$BA$1048576,MATCH($A516,'Hoja de Trabajo para listado'!$AB$155:$AB$1048576,0),MATCH((CUADRO!G$5&amp;$E516),'Hoja de Trabajo para listado'!$AB$151:$BA$151,0)),0)+IFERROR(INDEX('Hoja de Trabajo para listado'!$BC$155:$CB$1048576,MATCH($A516,'Hoja de Trabajo para listado'!$BC$155:$BC$1048576,0),MATCH((CUADRO!G$5&amp;$E516),'Hoja de Trabajo para listado'!$BC$151:$CB$151,0)),0)+IFERROR(INDEX('Hoja de Trabajo para listado'!$DE$153:$DG$274,MATCH($A516,'Hoja de Trabajo para listado'!$DE$153:$DE$1048576,0),MATCH((CUADRO!G$5&amp;$E516),'Hoja de Trabajo para listado'!$DE$151:$DG$151,0)),0)+IFERROR(INDEX('Hoja de Trabajo para listado'!$CD$155:$DC$1048576,MATCH($A516,'Hoja de Trabajo para listado'!$CD$155:$CD$1048576,0),MATCH((CUADRO!G$5&amp;$E516),'Hoja de Trabajo para listado'!$CD$151:$DC$151,0)),0)</f>
        <v>0</v>
      </c>
      <c r="H516" s="243">
        <f ca="1">+IFERROR(INDEX('Hoja de Trabajo para listado'!$A$155:$Z$1048576,MATCH($A516,'Hoja de Trabajo para listado'!$A$155:$A$1048576,0),MATCH((CUADRO!H$5&amp;$E516),'Hoja de Trabajo para listado'!$A$151:$Z$151,0)),0)+IFERROR(INDEX('Hoja de Trabajo para listado'!$AB$155:$BA$1048576,MATCH($A516,'Hoja de Trabajo para listado'!$AB$155:$AB$1048576,0),MATCH((CUADRO!H$5&amp;$E516),'Hoja de Trabajo para listado'!$AB$151:$BA$151,0)),0)+IFERROR(INDEX('Hoja de Trabajo para listado'!$BC$155:$CB$1048576,MATCH($A516,'Hoja de Trabajo para listado'!$BC$155:$BC$1048576,0),MATCH((CUADRO!H$5&amp;$E516),'Hoja de Trabajo para listado'!$BC$151:$CB$151,0)),0)+IFERROR(INDEX('Hoja de Trabajo para listado'!$DE$153:$DG$274,MATCH($A516,'Hoja de Trabajo para listado'!$DE$153:$DE$1048576,0),MATCH((CUADRO!H$5&amp;$E516),'Hoja de Trabajo para listado'!$DE$151:$DG$151,0)),0)+IFERROR(INDEX('Hoja de Trabajo para listado'!$CD$155:$DC$1048576,MATCH($A516,'Hoja de Trabajo para listado'!$CD$155:$CD$1048576,0),MATCH((CUADRO!H$5&amp;$E516),'Hoja de Trabajo para listado'!$CD$151:$DC$151,0)),0)</f>
        <v>0</v>
      </c>
      <c r="I516" s="243">
        <f ca="1">+IFERROR(INDEX('Hoja de Trabajo para listado'!$A$155:$Z$1048576,MATCH($A516,'Hoja de Trabajo para listado'!$A$155:$A$1048576,0),MATCH((CUADRO!I$5&amp;$E516),'Hoja de Trabajo para listado'!$A$151:$Z$151,0)),0)+IFERROR(INDEX('Hoja de Trabajo para listado'!$AB$155:$BA$1048576,MATCH($A516,'Hoja de Trabajo para listado'!$AB$155:$AB$1048576,0),MATCH((CUADRO!I$5&amp;$E516),'Hoja de Trabajo para listado'!$AB$151:$BA$151,0)),0)+IFERROR(INDEX('Hoja de Trabajo para listado'!$BC$155:$CB$1048576,MATCH($A516,'Hoja de Trabajo para listado'!$BC$155:$BC$1048576,0),MATCH((CUADRO!I$5&amp;$E516),'Hoja de Trabajo para listado'!$BC$151:$CB$151,0)),0)+IFERROR(INDEX('Hoja de Trabajo para listado'!$DE$153:$DG$274,MATCH($A516,'Hoja de Trabajo para listado'!$DE$153:$DE$1048576,0),MATCH((CUADRO!I$5&amp;$E516),'Hoja de Trabajo para listado'!$DE$151:$DG$151,0)),0)+IFERROR(INDEX('Hoja de Trabajo para listado'!$CD$155:$DC$1048576,MATCH($A516,'Hoja de Trabajo para listado'!$CD$155:$CD$1048576,0),MATCH((CUADRO!I$5&amp;$E516),'Hoja de Trabajo para listado'!$CD$151:$DC$151,0)),0)</f>
        <v>0</v>
      </c>
      <c r="J516" s="243">
        <f ca="1">+IFERROR(INDEX('Hoja de Trabajo para listado'!$A$155:$Z$1048576,MATCH($A516,'Hoja de Trabajo para listado'!$A$155:$A$1048576,0),MATCH((CUADRO!J$5&amp;$E516),'Hoja de Trabajo para listado'!$A$151:$Z$151,0)),0)+IFERROR(INDEX('Hoja de Trabajo para listado'!$AB$155:$BA$1048576,MATCH($A516,'Hoja de Trabajo para listado'!$AB$155:$AB$1048576,0),MATCH((CUADRO!J$5&amp;$E516),'Hoja de Trabajo para listado'!$AB$151:$BA$151,0)),0)+IFERROR(INDEX('Hoja de Trabajo para listado'!$BC$155:$CB$1048576,MATCH($A516,'Hoja de Trabajo para listado'!$BC$155:$BC$1048576,0),MATCH((CUADRO!J$5&amp;$E516),'Hoja de Trabajo para listado'!$BC$151:$CB$151,0)),0)+IFERROR(INDEX('Hoja de Trabajo para listado'!$DE$153:$DG$274,MATCH($A516,'Hoja de Trabajo para listado'!$DE$153:$DE$1048576,0),MATCH((CUADRO!J$5&amp;$E516),'Hoja de Trabajo para listado'!$DE$151:$DG$151,0)),0)+IFERROR(INDEX('Hoja de Trabajo para listado'!$CD$155:$DC$1048576,MATCH($A516,'Hoja de Trabajo para listado'!$CD$155:$CD$1048576,0),MATCH((CUADRO!J$5&amp;$E516),'Hoja de Trabajo para listado'!$CD$151:$DC$151,0)),0)</f>
        <v>0</v>
      </c>
      <c r="K516" s="243">
        <f ca="1">+IFERROR(INDEX('Hoja de Trabajo para listado'!$A$155:$Z$1048576,MATCH($A516,'Hoja de Trabajo para listado'!$A$155:$A$1048576,0),MATCH((CUADRO!K$5&amp;$E516),'Hoja de Trabajo para listado'!$A$151:$Z$151,0)),0)+IFERROR(INDEX('Hoja de Trabajo para listado'!$AB$155:$BA$1048576,MATCH($A516,'Hoja de Trabajo para listado'!$AB$155:$AB$1048576,0),MATCH((CUADRO!K$5&amp;$E516),'Hoja de Trabajo para listado'!$AB$151:$BA$151,0)),0)+IFERROR(INDEX('Hoja de Trabajo para listado'!$BC$155:$CB$1048576,MATCH($A516,'Hoja de Trabajo para listado'!$BC$155:$BC$1048576,0),MATCH((CUADRO!K$5&amp;$E516),'Hoja de Trabajo para listado'!$BC$151:$CB$151,0)),0)+IFERROR(INDEX('Hoja de Trabajo para listado'!$DE$153:$DG$274,MATCH($A516,'Hoja de Trabajo para listado'!$DE$153:$DE$1048576,0),MATCH((CUADRO!K$5&amp;$E516),'Hoja de Trabajo para listado'!$DE$151:$DG$151,0)),0)+IFERROR(INDEX('Hoja de Trabajo para listado'!$CD$155:$DC$1048576,MATCH($A516,'Hoja de Trabajo para listado'!$CD$155:$CD$1048576,0),MATCH((CUADRO!K$5&amp;$E516),'Hoja de Trabajo para listado'!$CD$151:$DC$151,0)),0)</f>
        <v>0</v>
      </c>
      <c r="L516" s="243">
        <f ca="1">+IFERROR(INDEX('Hoja de Trabajo para listado'!$A$155:$Z$1048576,MATCH($A516,'Hoja de Trabajo para listado'!$A$155:$A$1048576,0),MATCH((CUADRO!L$5&amp;$E516),'Hoja de Trabajo para listado'!$A$151:$Z$151,0)),0)+IFERROR(INDEX('Hoja de Trabajo para listado'!$AB$155:$BA$1048576,MATCH($A516,'Hoja de Trabajo para listado'!$AB$155:$AB$1048576,0),MATCH((CUADRO!L$5&amp;$E516),'Hoja de Trabajo para listado'!$AB$151:$BA$151,0)),0)+IFERROR(INDEX('Hoja de Trabajo para listado'!$BC$155:$CB$1048576,MATCH($A516,'Hoja de Trabajo para listado'!$BC$155:$BC$1048576,0),MATCH((CUADRO!L$5&amp;$E516),'Hoja de Trabajo para listado'!$BC$151:$CB$151,0)),0)+IFERROR(INDEX('Hoja de Trabajo para listado'!$DE$153:$DG$274,MATCH($A516,'Hoja de Trabajo para listado'!$DE$153:$DE$1048576,0),MATCH((CUADRO!L$5&amp;$E516),'Hoja de Trabajo para listado'!$DE$151:$DG$151,0)),0)+IFERROR(INDEX('Hoja de Trabajo para listado'!$CD$155:$DC$1048576,MATCH($A516,'Hoja de Trabajo para listado'!$CD$155:$CD$1048576,0),MATCH((CUADRO!L$5&amp;$E516),'Hoja de Trabajo para listado'!$CD$151:$DC$151,0)),0)</f>
        <v>0</v>
      </c>
      <c r="M516" s="243">
        <f ca="1">+IFERROR(INDEX('Hoja de Trabajo para listado'!$A$155:$Z$1048576,MATCH($A516,'Hoja de Trabajo para listado'!$A$155:$A$1048576,0),MATCH((CUADRO!M$5&amp;$E516),'Hoja de Trabajo para listado'!$A$151:$Z$151,0)),0)+IFERROR(INDEX('Hoja de Trabajo para listado'!$AB$155:$BA$1048576,MATCH($A516,'Hoja de Trabajo para listado'!$AB$155:$AB$1048576,0),MATCH((CUADRO!M$5&amp;$E516),'Hoja de Trabajo para listado'!$AB$151:$BA$151,0)),0)+IFERROR(INDEX('Hoja de Trabajo para listado'!$BC$155:$CB$1048576,MATCH($A516,'Hoja de Trabajo para listado'!$BC$155:$BC$1048576,0),MATCH((CUADRO!M$5&amp;$E516),'Hoja de Trabajo para listado'!$BC$151:$CB$151,0)),0)+IFERROR(INDEX('Hoja de Trabajo para listado'!$DE$153:$DG$274,MATCH($A516,'Hoja de Trabajo para listado'!$DE$153:$DE$1048576,0),MATCH((CUADRO!M$5&amp;$E516),'Hoja de Trabajo para listado'!$DE$151:$DG$151,0)),0)+IFERROR(INDEX('Hoja de Trabajo para listado'!$CD$155:$DC$1048576,MATCH($A516,'Hoja de Trabajo para listado'!$CD$155:$CD$1048576,0),MATCH((CUADRO!M$5&amp;$E516),'Hoja de Trabajo para listado'!$CD$151:$DC$151,0)),0)</f>
        <v>0</v>
      </c>
      <c r="N516" s="243">
        <f ca="1">+IFERROR(INDEX('Hoja de Trabajo para listado'!$A$155:$Z$1048576,MATCH($A516,'Hoja de Trabajo para listado'!$A$155:$A$1048576,0),MATCH((CUADRO!N$5&amp;$E516),'Hoja de Trabajo para listado'!$A$151:$Z$151,0)),0)+IFERROR(INDEX('Hoja de Trabajo para listado'!$AB$155:$BA$1048576,MATCH($A516,'Hoja de Trabajo para listado'!$AB$155:$AB$1048576,0),MATCH((CUADRO!N$5&amp;$E516),'Hoja de Trabajo para listado'!$AB$151:$BA$151,0)),0)+IFERROR(INDEX('Hoja de Trabajo para listado'!$BC$155:$CB$1048576,MATCH($A516,'Hoja de Trabajo para listado'!$BC$155:$BC$1048576,0),MATCH((CUADRO!N$5&amp;$E516),'Hoja de Trabajo para listado'!$BC$151:$CB$151,0)),0)+IFERROR(INDEX('Hoja de Trabajo para listado'!$DE$153:$DG$274,MATCH($A516,'Hoja de Trabajo para listado'!$DE$153:$DE$1048576,0),MATCH((CUADRO!N$5&amp;$E516),'Hoja de Trabajo para listado'!$DE$151:$DG$151,0)),0)+IFERROR(INDEX('Hoja de Trabajo para listado'!$CD$155:$DC$1048576,MATCH($A516,'Hoja de Trabajo para listado'!$CD$155:$CD$1048576,0),MATCH((CUADRO!N$5&amp;$E516),'Hoja de Trabajo para listado'!$CD$151:$DC$151,0)),0)</f>
        <v>0</v>
      </c>
      <c r="O516" s="243">
        <f ca="1">+IFERROR(INDEX('Hoja de Trabajo para listado'!$A$155:$Z$1048576,MATCH($A516,'Hoja de Trabajo para listado'!$A$155:$A$1048576,0),MATCH((CUADRO!O$5&amp;$E516),'Hoja de Trabajo para listado'!$A$151:$Z$151,0)),0)+IFERROR(INDEX('Hoja de Trabajo para listado'!$AB$155:$BA$1048576,MATCH($A516,'Hoja de Trabajo para listado'!$AB$155:$AB$1048576,0),MATCH((CUADRO!O$5&amp;$E516),'Hoja de Trabajo para listado'!$AB$151:$BA$151,0)),0)+IFERROR(INDEX('Hoja de Trabajo para listado'!$BC$155:$CB$1048576,MATCH($A516,'Hoja de Trabajo para listado'!$BC$155:$BC$1048576,0),MATCH((CUADRO!O$5&amp;$E516),'Hoja de Trabajo para listado'!$BC$151:$CB$151,0)),0)+IFERROR(INDEX('Hoja de Trabajo para listado'!$DE$153:$DG$274,MATCH($A516,'Hoja de Trabajo para listado'!$DE$153:$DE$1048576,0),MATCH((CUADRO!O$5&amp;$E516),'Hoja de Trabajo para listado'!$DE$151:$DG$151,0)),0)+IFERROR(INDEX('Hoja de Trabajo para listado'!$CD$155:$DC$1048576,MATCH($A516,'Hoja de Trabajo para listado'!$CD$155:$CD$1048576,0),MATCH((CUADRO!O$5&amp;$E516),'Hoja de Trabajo para listado'!$CD$151:$DC$151,0)),0)</f>
        <v>0</v>
      </c>
      <c r="P516" s="243">
        <f ca="1">+IFERROR(INDEX('Hoja de Trabajo para listado'!$A$155:$Z$1048576,MATCH($A516,'Hoja de Trabajo para listado'!$A$155:$A$1048576,0),MATCH((CUADRO!P$5&amp;$E516),'Hoja de Trabajo para listado'!$A$151:$Z$151,0)),0)+IFERROR(INDEX('Hoja de Trabajo para listado'!$AB$155:$BA$1048576,MATCH($A516,'Hoja de Trabajo para listado'!$AB$155:$AB$1048576,0),MATCH((CUADRO!P$5&amp;$E516),'Hoja de Trabajo para listado'!$AB$151:$BA$151,0)),0)+IFERROR(INDEX('Hoja de Trabajo para listado'!$BC$155:$CB$1048576,MATCH($A516,'Hoja de Trabajo para listado'!$BC$155:$BC$1048576,0),MATCH((CUADRO!P$5&amp;$E516),'Hoja de Trabajo para listado'!$BC$151:$CB$151,0)),0)+IFERROR(INDEX('Hoja de Trabajo para listado'!$DE$153:$DG$274,MATCH($A516,'Hoja de Trabajo para listado'!$DE$153:$DE$1048576,0),MATCH((CUADRO!P$5&amp;$E516),'Hoja de Trabajo para listado'!$DE$151:$DG$151,0)),0)+IFERROR(INDEX('Hoja de Trabajo para listado'!$CD$155:$DC$1048576,MATCH($A516,'Hoja de Trabajo para listado'!$CD$155:$CD$1048576,0),MATCH((CUADRO!P$5&amp;$E516),'Hoja de Trabajo para listado'!$CD$151:$DC$151,0)),0)</f>
        <v>0</v>
      </c>
      <c r="Q516" s="243">
        <f ca="1">+IFERROR(INDEX('Hoja de Trabajo para listado'!$A$155:$Z$1048576,MATCH($A516,'Hoja de Trabajo para listado'!$A$155:$A$1048576,0),MATCH((CUADRO!Q$5&amp;$E516),'Hoja de Trabajo para listado'!$A$151:$Z$151,0)),0)+IFERROR(INDEX('Hoja de Trabajo para listado'!$AB$155:$BA$1048576,MATCH($A516,'Hoja de Trabajo para listado'!$AB$155:$AB$1048576,0),MATCH((CUADRO!Q$5&amp;$E516),'Hoja de Trabajo para listado'!$AB$151:$BA$151,0)),0)+IFERROR(INDEX('Hoja de Trabajo para listado'!$BC$155:$CB$1048576,MATCH($A516,'Hoja de Trabajo para listado'!$BC$155:$BC$1048576,0),MATCH((CUADRO!Q$5&amp;$E516),'Hoja de Trabajo para listado'!$BC$151:$CB$151,0)),0)+IFERROR(INDEX('Hoja de Trabajo para listado'!$DE$153:$DG$274,MATCH($A516,'Hoja de Trabajo para listado'!$DE$153:$DE$1048576,0),MATCH((CUADRO!Q$5&amp;$E516),'Hoja de Trabajo para listado'!$DE$151:$DG$151,0)),0)+IFERROR(INDEX('Hoja de Trabajo para listado'!$CD$155:$DC$1048576,MATCH($A516,'Hoja de Trabajo para listado'!$CD$155:$CD$1048576,0),MATCH((CUADRO!Q$5&amp;$E516),'Hoja de Trabajo para listado'!$CD$151:$DC$151,0)),0)</f>
        <v>0</v>
      </c>
      <c r="R516" s="243">
        <f t="shared" ca="1" si="17"/>
        <v>0</v>
      </c>
      <c r="S516" s="249"/>
      <c r="T516" s="243">
        <f ca="1">+T517</f>
        <v>0</v>
      </c>
      <c r="U516" s="242">
        <f t="shared" si="18"/>
        <v>1</v>
      </c>
      <c r="V516" s="333" t="str">
        <f>+VLOOKUP(A516,bd_lista!$A$3:$E$590,5,FALSE)</f>
        <v>Gobiernos Autonomos Municipales</v>
      </c>
      <c r="W516" s="391" t="str">
        <f>+V516</f>
        <v>Gobiernos Autonomos Municipales</v>
      </c>
      <c r="X516" s="242">
        <f>+VLOOKUP(A516,[4]Sheet1!$A$13:$D$744,4,FALSE)</f>
        <v>0</v>
      </c>
      <c r="Y516" s="242" t="e">
        <f>+VLOOKUP(X516,bd_lista!$A$3:$C$590,3,FALSE)</f>
        <v>#N/A</v>
      </c>
      <c r="Z516" s="294">
        <f>+X516</f>
        <v>0</v>
      </c>
      <c r="AA516" s="295" t="e">
        <f>+Y516</f>
        <v>#N/A</v>
      </c>
    </row>
    <row r="517" spans="1:27" customFormat="1" ht="15" hidden="1" customHeight="1">
      <c r="A517" s="32">
        <v>1211</v>
      </c>
      <c r="B517" s="388"/>
      <c r="C517" s="247" t="str">
        <f>+VLOOKUP(A517,bd_lista!$A$3:$C$590,3,FALSE)</f>
        <v>Gobierno Autónomo Municipal de Sica Sica (Villa Aroma)</v>
      </c>
      <c r="D517" s="390"/>
      <c r="E517" s="244" t="s">
        <v>1305</v>
      </c>
      <c r="F517" s="243">
        <f ca="1">+IFERROR(INDEX('Hoja de Trabajo para listado'!$A$155:$Z$1048576,MATCH($A517,'Hoja de Trabajo para listado'!$A$155:$A$1048576,0),MATCH((CUADRO!F$5&amp;$E517),'Hoja de Trabajo para listado'!$A$151:$Z$151,0)),0)+IFERROR(INDEX('Hoja de Trabajo para listado'!$AB$155:$BA$1048576,MATCH($A517,'Hoja de Trabajo para listado'!$AB$155:$AB$1048576,0),MATCH((CUADRO!F$5&amp;$E517),'Hoja de Trabajo para listado'!$AB$151:$BA$151,0)),0)+IFERROR(INDEX('Hoja de Trabajo para listado'!$BC$155:$CB$1048576,MATCH($A517,'Hoja de Trabajo para listado'!$BC$155:$BC$1048576,0),MATCH((CUADRO!F$5&amp;$E517),'Hoja de Trabajo para listado'!$BC$151:$CB$151,0)),0)+IFERROR(INDEX('Hoja de Trabajo para listado'!$DE$153:$DG$274,MATCH($A517,'Hoja de Trabajo para listado'!$DE$153:$DE$1048576,0),MATCH((CUADRO!F$5&amp;$E517),'Hoja de Trabajo para listado'!$DE$151:$DG$151,0)),0)+IFERROR(INDEX('Hoja de Trabajo para listado'!$CD$155:$DC$1048576,MATCH($A517,'Hoja de Trabajo para listado'!$CD$155:$CD$1048576,0),MATCH((CUADRO!F$5&amp;$E517),'Hoja de Trabajo para listado'!$CD$151:$DC$151,0)),0)</f>
        <v>0</v>
      </c>
      <c r="G517" s="243">
        <f ca="1">+IFERROR(INDEX('Hoja de Trabajo para listado'!$A$155:$Z$1048576,MATCH($A517,'Hoja de Trabajo para listado'!$A$155:$A$1048576,0),MATCH((CUADRO!G$5&amp;$E517),'Hoja de Trabajo para listado'!$A$151:$Z$151,0)),0)+IFERROR(INDEX('Hoja de Trabajo para listado'!$AB$155:$BA$1048576,MATCH($A517,'Hoja de Trabajo para listado'!$AB$155:$AB$1048576,0),MATCH((CUADRO!G$5&amp;$E517),'Hoja de Trabajo para listado'!$AB$151:$BA$151,0)),0)+IFERROR(INDEX('Hoja de Trabajo para listado'!$BC$155:$CB$1048576,MATCH($A517,'Hoja de Trabajo para listado'!$BC$155:$BC$1048576,0),MATCH((CUADRO!G$5&amp;$E517),'Hoja de Trabajo para listado'!$BC$151:$CB$151,0)),0)+IFERROR(INDEX('Hoja de Trabajo para listado'!$DE$153:$DG$274,MATCH($A517,'Hoja de Trabajo para listado'!$DE$153:$DE$1048576,0),MATCH((CUADRO!G$5&amp;$E517),'Hoja de Trabajo para listado'!$DE$151:$DG$151,0)),0)+IFERROR(INDEX('Hoja de Trabajo para listado'!$CD$155:$DC$1048576,MATCH($A517,'Hoja de Trabajo para listado'!$CD$155:$CD$1048576,0),MATCH((CUADRO!G$5&amp;$E517),'Hoja de Trabajo para listado'!$CD$151:$DC$151,0)),0)</f>
        <v>0</v>
      </c>
      <c r="H517" s="243">
        <f ca="1">+IFERROR(INDEX('Hoja de Trabajo para listado'!$A$155:$Z$1048576,MATCH($A517,'Hoja de Trabajo para listado'!$A$155:$A$1048576,0),MATCH((CUADRO!H$5&amp;$E517),'Hoja de Trabajo para listado'!$A$151:$Z$151,0)),0)+IFERROR(INDEX('Hoja de Trabajo para listado'!$AB$155:$BA$1048576,MATCH($A517,'Hoja de Trabajo para listado'!$AB$155:$AB$1048576,0),MATCH((CUADRO!H$5&amp;$E517),'Hoja de Trabajo para listado'!$AB$151:$BA$151,0)),0)+IFERROR(INDEX('Hoja de Trabajo para listado'!$BC$155:$CB$1048576,MATCH($A517,'Hoja de Trabajo para listado'!$BC$155:$BC$1048576,0),MATCH((CUADRO!H$5&amp;$E517),'Hoja de Trabajo para listado'!$BC$151:$CB$151,0)),0)+IFERROR(INDEX('Hoja de Trabajo para listado'!$DE$153:$DG$274,MATCH($A517,'Hoja de Trabajo para listado'!$DE$153:$DE$1048576,0),MATCH((CUADRO!H$5&amp;$E517),'Hoja de Trabajo para listado'!$DE$151:$DG$151,0)),0)+IFERROR(INDEX('Hoja de Trabajo para listado'!$CD$155:$DC$1048576,MATCH($A517,'Hoja de Trabajo para listado'!$CD$155:$CD$1048576,0),MATCH((CUADRO!H$5&amp;$E517),'Hoja de Trabajo para listado'!$CD$151:$DC$151,0)),0)</f>
        <v>0</v>
      </c>
      <c r="I517" s="243">
        <f ca="1">+IFERROR(INDEX('Hoja de Trabajo para listado'!$A$155:$Z$1048576,MATCH($A517,'Hoja de Trabajo para listado'!$A$155:$A$1048576,0),MATCH((CUADRO!I$5&amp;$E517),'Hoja de Trabajo para listado'!$A$151:$Z$151,0)),0)+IFERROR(INDEX('Hoja de Trabajo para listado'!$AB$155:$BA$1048576,MATCH($A517,'Hoja de Trabajo para listado'!$AB$155:$AB$1048576,0),MATCH((CUADRO!I$5&amp;$E517),'Hoja de Trabajo para listado'!$AB$151:$BA$151,0)),0)+IFERROR(INDEX('Hoja de Trabajo para listado'!$BC$155:$CB$1048576,MATCH($A517,'Hoja de Trabajo para listado'!$BC$155:$BC$1048576,0),MATCH((CUADRO!I$5&amp;$E517),'Hoja de Trabajo para listado'!$BC$151:$CB$151,0)),0)+IFERROR(INDEX('Hoja de Trabajo para listado'!$DE$153:$DG$274,MATCH($A517,'Hoja de Trabajo para listado'!$DE$153:$DE$1048576,0),MATCH((CUADRO!I$5&amp;$E517),'Hoja de Trabajo para listado'!$DE$151:$DG$151,0)),0)+IFERROR(INDEX('Hoja de Trabajo para listado'!$CD$155:$DC$1048576,MATCH($A517,'Hoja de Trabajo para listado'!$CD$155:$CD$1048576,0),MATCH((CUADRO!I$5&amp;$E517),'Hoja de Trabajo para listado'!$CD$151:$DC$151,0)),0)</f>
        <v>0</v>
      </c>
      <c r="J517" s="243">
        <f ca="1">+IFERROR(INDEX('Hoja de Trabajo para listado'!$A$155:$Z$1048576,MATCH($A517,'Hoja de Trabajo para listado'!$A$155:$A$1048576,0),MATCH((CUADRO!J$5&amp;$E517),'Hoja de Trabajo para listado'!$A$151:$Z$151,0)),0)+IFERROR(INDEX('Hoja de Trabajo para listado'!$AB$155:$BA$1048576,MATCH($A517,'Hoja de Trabajo para listado'!$AB$155:$AB$1048576,0),MATCH((CUADRO!J$5&amp;$E517),'Hoja de Trabajo para listado'!$AB$151:$BA$151,0)),0)+IFERROR(INDEX('Hoja de Trabajo para listado'!$BC$155:$CB$1048576,MATCH($A517,'Hoja de Trabajo para listado'!$BC$155:$BC$1048576,0),MATCH((CUADRO!J$5&amp;$E517),'Hoja de Trabajo para listado'!$BC$151:$CB$151,0)),0)+IFERROR(INDEX('Hoja de Trabajo para listado'!$DE$153:$DG$274,MATCH($A517,'Hoja de Trabajo para listado'!$DE$153:$DE$1048576,0),MATCH((CUADRO!J$5&amp;$E517),'Hoja de Trabajo para listado'!$DE$151:$DG$151,0)),0)+IFERROR(INDEX('Hoja de Trabajo para listado'!$CD$155:$DC$1048576,MATCH($A517,'Hoja de Trabajo para listado'!$CD$155:$CD$1048576,0),MATCH((CUADRO!J$5&amp;$E517),'Hoja de Trabajo para listado'!$CD$151:$DC$151,0)),0)</f>
        <v>0</v>
      </c>
      <c r="K517" s="243">
        <f ca="1">+IFERROR(INDEX('Hoja de Trabajo para listado'!$A$155:$Z$1048576,MATCH($A517,'Hoja de Trabajo para listado'!$A$155:$A$1048576,0),MATCH((CUADRO!K$5&amp;$E517),'Hoja de Trabajo para listado'!$A$151:$Z$151,0)),0)+IFERROR(INDEX('Hoja de Trabajo para listado'!$AB$155:$BA$1048576,MATCH($A517,'Hoja de Trabajo para listado'!$AB$155:$AB$1048576,0),MATCH((CUADRO!K$5&amp;$E517),'Hoja de Trabajo para listado'!$AB$151:$BA$151,0)),0)+IFERROR(INDEX('Hoja de Trabajo para listado'!$BC$155:$CB$1048576,MATCH($A517,'Hoja de Trabajo para listado'!$BC$155:$BC$1048576,0),MATCH((CUADRO!K$5&amp;$E517),'Hoja de Trabajo para listado'!$BC$151:$CB$151,0)),0)+IFERROR(INDEX('Hoja de Trabajo para listado'!$DE$153:$DG$274,MATCH($A517,'Hoja de Trabajo para listado'!$DE$153:$DE$1048576,0),MATCH((CUADRO!K$5&amp;$E517),'Hoja de Trabajo para listado'!$DE$151:$DG$151,0)),0)+IFERROR(INDEX('Hoja de Trabajo para listado'!$CD$155:$DC$1048576,MATCH($A517,'Hoja de Trabajo para listado'!$CD$155:$CD$1048576,0),MATCH((CUADRO!K$5&amp;$E517),'Hoja de Trabajo para listado'!$CD$151:$DC$151,0)),0)</f>
        <v>0</v>
      </c>
      <c r="L517" s="243">
        <f ca="1">+IFERROR(INDEX('Hoja de Trabajo para listado'!$A$155:$Z$1048576,MATCH($A517,'Hoja de Trabajo para listado'!$A$155:$A$1048576,0),MATCH((CUADRO!L$5&amp;$E517),'Hoja de Trabajo para listado'!$A$151:$Z$151,0)),0)+IFERROR(INDEX('Hoja de Trabajo para listado'!$AB$155:$BA$1048576,MATCH($A517,'Hoja de Trabajo para listado'!$AB$155:$AB$1048576,0),MATCH((CUADRO!L$5&amp;$E517),'Hoja de Trabajo para listado'!$AB$151:$BA$151,0)),0)+IFERROR(INDEX('Hoja de Trabajo para listado'!$BC$155:$CB$1048576,MATCH($A517,'Hoja de Trabajo para listado'!$BC$155:$BC$1048576,0),MATCH((CUADRO!L$5&amp;$E517),'Hoja de Trabajo para listado'!$BC$151:$CB$151,0)),0)+IFERROR(INDEX('Hoja de Trabajo para listado'!$DE$153:$DG$274,MATCH($A517,'Hoja de Trabajo para listado'!$DE$153:$DE$1048576,0),MATCH((CUADRO!L$5&amp;$E517),'Hoja de Trabajo para listado'!$DE$151:$DG$151,0)),0)+IFERROR(INDEX('Hoja de Trabajo para listado'!$CD$155:$DC$1048576,MATCH($A517,'Hoja de Trabajo para listado'!$CD$155:$CD$1048576,0),MATCH((CUADRO!L$5&amp;$E517),'Hoja de Trabajo para listado'!$CD$151:$DC$151,0)),0)</f>
        <v>0</v>
      </c>
      <c r="M517" s="243">
        <f ca="1">+IFERROR(INDEX('Hoja de Trabajo para listado'!$A$155:$Z$1048576,MATCH($A517,'Hoja de Trabajo para listado'!$A$155:$A$1048576,0),MATCH((CUADRO!M$5&amp;$E517),'Hoja de Trabajo para listado'!$A$151:$Z$151,0)),0)+IFERROR(INDEX('Hoja de Trabajo para listado'!$AB$155:$BA$1048576,MATCH($A517,'Hoja de Trabajo para listado'!$AB$155:$AB$1048576,0),MATCH((CUADRO!M$5&amp;$E517),'Hoja de Trabajo para listado'!$AB$151:$BA$151,0)),0)+IFERROR(INDEX('Hoja de Trabajo para listado'!$BC$155:$CB$1048576,MATCH($A517,'Hoja de Trabajo para listado'!$BC$155:$BC$1048576,0),MATCH((CUADRO!M$5&amp;$E517),'Hoja de Trabajo para listado'!$BC$151:$CB$151,0)),0)+IFERROR(INDEX('Hoja de Trabajo para listado'!$DE$153:$DG$274,MATCH($A517,'Hoja de Trabajo para listado'!$DE$153:$DE$1048576,0),MATCH((CUADRO!M$5&amp;$E517),'Hoja de Trabajo para listado'!$DE$151:$DG$151,0)),0)+IFERROR(INDEX('Hoja de Trabajo para listado'!$CD$155:$DC$1048576,MATCH($A517,'Hoja de Trabajo para listado'!$CD$155:$CD$1048576,0),MATCH((CUADRO!M$5&amp;$E517),'Hoja de Trabajo para listado'!$CD$151:$DC$151,0)),0)</f>
        <v>0</v>
      </c>
      <c r="N517" s="243">
        <f ca="1">+IFERROR(INDEX('Hoja de Trabajo para listado'!$A$155:$Z$1048576,MATCH($A517,'Hoja de Trabajo para listado'!$A$155:$A$1048576,0),MATCH((CUADRO!N$5&amp;$E517),'Hoja de Trabajo para listado'!$A$151:$Z$151,0)),0)+IFERROR(INDEX('Hoja de Trabajo para listado'!$AB$155:$BA$1048576,MATCH($A517,'Hoja de Trabajo para listado'!$AB$155:$AB$1048576,0),MATCH((CUADRO!N$5&amp;$E517),'Hoja de Trabajo para listado'!$AB$151:$BA$151,0)),0)+IFERROR(INDEX('Hoja de Trabajo para listado'!$BC$155:$CB$1048576,MATCH($A517,'Hoja de Trabajo para listado'!$BC$155:$BC$1048576,0),MATCH((CUADRO!N$5&amp;$E517),'Hoja de Trabajo para listado'!$BC$151:$CB$151,0)),0)+IFERROR(INDEX('Hoja de Trabajo para listado'!$DE$153:$DG$274,MATCH($A517,'Hoja de Trabajo para listado'!$DE$153:$DE$1048576,0),MATCH((CUADRO!N$5&amp;$E517),'Hoja de Trabajo para listado'!$DE$151:$DG$151,0)),0)+IFERROR(INDEX('Hoja de Trabajo para listado'!$CD$155:$DC$1048576,MATCH($A517,'Hoja de Trabajo para listado'!$CD$155:$CD$1048576,0),MATCH((CUADRO!N$5&amp;$E517),'Hoja de Trabajo para listado'!$CD$151:$DC$151,0)),0)</f>
        <v>0</v>
      </c>
      <c r="O517" s="243">
        <f ca="1">+IFERROR(INDEX('Hoja de Trabajo para listado'!$A$155:$Z$1048576,MATCH($A517,'Hoja de Trabajo para listado'!$A$155:$A$1048576,0),MATCH((CUADRO!O$5&amp;$E517),'Hoja de Trabajo para listado'!$A$151:$Z$151,0)),0)+IFERROR(INDEX('Hoja de Trabajo para listado'!$AB$155:$BA$1048576,MATCH($A517,'Hoja de Trabajo para listado'!$AB$155:$AB$1048576,0),MATCH((CUADRO!O$5&amp;$E517),'Hoja de Trabajo para listado'!$AB$151:$BA$151,0)),0)+IFERROR(INDEX('Hoja de Trabajo para listado'!$BC$155:$CB$1048576,MATCH($A517,'Hoja de Trabajo para listado'!$BC$155:$BC$1048576,0),MATCH((CUADRO!O$5&amp;$E517),'Hoja de Trabajo para listado'!$BC$151:$CB$151,0)),0)+IFERROR(INDEX('Hoja de Trabajo para listado'!$DE$153:$DG$274,MATCH($A517,'Hoja de Trabajo para listado'!$DE$153:$DE$1048576,0),MATCH((CUADRO!O$5&amp;$E517),'Hoja de Trabajo para listado'!$DE$151:$DG$151,0)),0)+IFERROR(INDEX('Hoja de Trabajo para listado'!$CD$155:$DC$1048576,MATCH($A517,'Hoja de Trabajo para listado'!$CD$155:$CD$1048576,0),MATCH((CUADRO!O$5&amp;$E517),'Hoja de Trabajo para listado'!$CD$151:$DC$151,0)),0)</f>
        <v>0</v>
      </c>
      <c r="P517" s="243">
        <f ca="1">+IFERROR(INDEX('Hoja de Trabajo para listado'!$A$155:$Z$1048576,MATCH($A517,'Hoja de Trabajo para listado'!$A$155:$A$1048576,0),MATCH((CUADRO!P$5&amp;$E517),'Hoja de Trabajo para listado'!$A$151:$Z$151,0)),0)+IFERROR(INDEX('Hoja de Trabajo para listado'!$AB$155:$BA$1048576,MATCH($A517,'Hoja de Trabajo para listado'!$AB$155:$AB$1048576,0),MATCH((CUADRO!P$5&amp;$E517),'Hoja de Trabajo para listado'!$AB$151:$BA$151,0)),0)+IFERROR(INDEX('Hoja de Trabajo para listado'!$BC$155:$CB$1048576,MATCH($A517,'Hoja de Trabajo para listado'!$BC$155:$BC$1048576,0),MATCH((CUADRO!P$5&amp;$E517),'Hoja de Trabajo para listado'!$BC$151:$CB$151,0)),0)+IFERROR(INDEX('Hoja de Trabajo para listado'!$DE$153:$DG$274,MATCH($A517,'Hoja de Trabajo para listado'!$DE$153:$DE$1048576,0),MATCH((CUADRO!P$5&amp;$E517),'Hoja de Trabajo para listado'!$DE$151:$DG$151,0)),0)+IFERROR(INDEX('Hoja de Trabajo para listado'!$CD$155:$DC$1048576,MATCH($A517,'Hoja de Trabajo para listado'!$CD$155:$CD$1048576,0),MATCH((CUADRO!P$5&amp;$E517),'Hoja de Trabajo para listado'!$CD$151:$DC$151,0)),0)</f>
        <v>0</v>
      </c>
      <c r="Q517" s="243">
        <f ca="1">+IFERROR(INDEX('Hoja de Trabajo para listado'!$A$155:$Z$1048576,MATCH($A517,'Hoja de Trabajo para listado'!$A$155:$A$1048576,0),MATCH((CUADRO!Q$5&amp;$E517),'Hoja de Trabajo para listado'!$A$151:$Z$151,0)),0)+IFERROR(INDEX('Hoja de Trabajo para listado'!$AB$155:$BA$1048576,MATCH($A517,'Hoja de Trabajo para listado'!$AB$155:$AB$1048576,0),MATCH((CUADRO!Q$5&amp;$E517),'Hoja de Trabajo para listado'!$AB$151:$BA$151,0)),0)+IFERROR(INDEX('Hoja de Trabajo para listado'!$BC$155:$CB$1048576,MATCH($A517,'Hoja de Trabajo para listado'!$BC$155:$BC$1048576,0),MATCH((CUADRO!Q$5&amp;$E517),'Hoja de Trabajo para listado'!$BC$151:$CB$151,0)),0)+IFERROR(INDEX('Hoja de Trabajo para listado'!$DE$153:$DG$274,MATCH($A517,'Hoja de Trabajo para listado'!$DE$153:$DE$1048576,0),MATCH((CUADRO!Q$5&amp;$E517),'Hoja de Trabajo para listado'!$DE$151:$DG$151,0)),0)+IFERROR(INDEX('Hoja de Trabajo para listado'!$CD$155:$DC$1048576,MATCH($A517,'Hoja de Trabajo para listado'!$CD$155:$CD$1048576,0),MATCH((CUADRO!Q$5&amp;$E517),'Hoja de Trabajo para listado'!$CD$151:$DC$151,0)),0)</f>
        <v>0</v>
      </c>
      <c r="R517" s="243">
        <f t="shared" ca="1" si="17"/>
        <v>0</v>
      </c>
      <c r="S517" s="249">
        <f ca="1">+R516+R517</f>
        <v>0</v>
      </c>
      <c r="T517" s="243">
        <f ca="1">+S517</f>
        <v>0</v>
      </c>
      <c r="U517" s="242">
        <f t="shared" si="18"/>
        <v>2</v>
      </c>
      <c r="V517" s="333" t="str">
        <f>+VLOOKUP(A517,bd_lista!$A$3:$E$590,5,FALSE)</f>
        <v>Gobiernos Autonomos Municipales</v>
      </c>
      <c r="W517" s="392"/>
      <c r="X517" s="242">
        <f>+VLOOKUP(A517,[4]Sheet1!$A$13:$D$744,4,FALSE)</f>
        <v>0</v>
      </c>
      <c r="Y517" s="242" t="e">
        <f>+VLOOKUP(X517,bd_lista!$A$3:$C$590,3,FALSE)</f>
        <v>#N/A</v>
      </c>
      <c r="Z517" s="292"/>
      <c r="AA517" s="293"/>
    </row>
    <row r="518" spans="1:27" customFormat="1" ht="15" hidden="1" customHeight="1">
      <c r="A518" s="32">
        <v>1212</v>
      </c>
      <c r="B518" s="387">
        <f>+A518</f>
        <v>1212</v>
      </c>
      <c r="C518" s="247" t="str">
        <f>+VLOOKUP(A518,bd_lista!$A$3:$C$590,3,FALSE)</f>
        <v>Gobierno Autónomo Municipal de Umala</v>
      </c>
      <c r="D518" s="389" t="str">
        <f>+C518</f>
        <v>Gobierno Autónomo Municipal de Umala</v>
      </c>
      <c r="E518" s="242" t="s">
        <v>1304</v>
      </c>
      <c r="F518" s="243">
        <f ca="1">+IFERROR(INDEX('Hoja de Trabajo para listado'!$A$155:$Z$1048576,MATCH($A518,'Hoja de Trabajo para listado'!$A$155:$A$1048576,0),MATCH((CUADRO!F$5&amp;$E518),'Hoja de Trabajo para listado'!$A$151:$Z$151,0)),0)+IFERROR(INDEX('Hoja de Trabajo para listado'!$AB$155:$BA$1048576,MATCH($A518,'Hoja de Trabajo para listado'!$AB$155:$AB$1048576,0),MATCH((CUADRO!F$5&amp;$E518),'Hoja de Trabajo para listado'!$AB$151:$BA$151,0)),0)+IFERROR(INDEX('Hoja de Trabajo para listado'!$BC$155:$CB$1048576,MATCH($A518,'Hoja de Trabajo para listado'!$BC$155:$BC$1048576,0),MATCH((CUADRO!F$5&amp;$E518),'Hoja de Trabajo para listado'!$BC$151:$CB$151,0)),0)+IFERROR(INDEX('Hoja de Trabajo para listado'!$DE$153:$DG$274,MATCH($A518,'Hoja de Trabajo para listado'!$DE$153:$DE$1048576,0),MATCH((CUADRO!F$5&amp;$E518),'Hoja de Trabajo para listado'!$DE$151:$DG$151,0)),0)+IFERROR(INDEX('Hoja de Trabajo para listado'!$CD$155:$DC$1048576,MATCH($A518,'Hoja de Trabajo para listado'!$CD$155:$CD$1048576,0),MATCH((CUADRO!F$5&amp;$E518),'Hoja de Trabajo para listado'!$CD$151:$DC$151,0)),0)</f>
        <v>0</v>
      </c>
      <c r="G518" s="243">
        <f ca="1">+IFERROR(INDEX('Hoja de Trabajo para listado'!$A$155:$Z$1048576,MATCH($A518,'Hoja de Trabajo para listado'!$A$155:$A$1048576,0),MATCH((CUADRO!G$5&amp;$E518),'Hoja de Trabajo para listado'!$A$151:$Z$151,0)),0)+IFERROR(INDEX('Hoja de Trabajo para listado'!$AB$155:$BA$1048576,MATCH($A518,'Hoja de Trabajo para listado'!$AB$155:$AB$1048576,0),MATCH((CUADRO!G$5&amp;$E518),'Hoja de Trabajo para listado'!$AB$151:$BA$151,0)),0)+IFERROR(INDEX('Hoja de Trabajo para listado'!$BC$155:$CB$1048576,MATCH($A518,'Hoja de Trabajo para listado'!$BC$155:$BC$1048576,0),MATCH((CUADRO!G$5&amp;$E518),'Hoja de Trabajo para listado'!$BC$151:$CB$151,0)),0)+IFERROR(INDEX('Hoja de Trabajo para listado'!$DE$153:$DG$274,MATCH($A518,'Hoja de Trabajo para listado'!$DE$153:$DE$1048576,0),MATCH((CUADRO!G$5&amp;$E518),'Hoja de Trabajo para listado'!$DE$151:$DG$151,0)),0)+IFERROR(INDEX('Hoja de Trabajo para listado'!$CD$155:$DC$1048576,MATCH($A518,'Hoja de Trabajo para listado'!$CD$155:$CD$1048576,0),MATCH((CUADRO!G$5&amp;$E518),'Hoja de Trabajo para listado'!$CD$151:$DC$151,0)),0)</f>
        <v>0</v>
      </c>
      <c r="H518" s="243">
        <f ca="1">+IFERROR(INDEX('Hoja de Trabajo para listado'!$A$155:$Z$1048576,MATCH($A518,'Hoja de Trabajo para listado'!$A$155:$A$1048576,0),MATCH((CUADRO!H$5&amp;$E518),'Hoja de Trabajo para listado'!$A$151:$Z$151,0)),0)+IFERROR(INDEX('Hoja de Trabajo para listado'!$AB$155:$BA$1048576,MATCH($A518,'Hoja de Trabajo para listado'!$AB$155:$AB$1048576,0),MATCH((CUADRO!H$5&amp;$E518),'Hoja de Trabajo para listado'!$AB$151:$BA$151,0)),0)+IFERROR(INDEX('Hoja de Trabajo para listado'!$BC$155:$CB$1048576,MATCH($A518,'Hoja de Trabajo para listado'!$BC$155:$BC$1048576,0),MATCH((CUADRO!H$5&amp;$E518),'Hoja de Trabajo para listado'!$BC$151:$CB$151,0)),0)+IFERROR(INDEX('Hoja de Trabajo para listado'!$DE$153:$DG$274,MATCH($A518,'Hoja de Trabajo para listado'!$DE$153:$DE$1048576,0),MATCH((CUADRO!H$5&amp;$E518),'Hoja de Trabajo para listado'!$DE$151:$DG$151,0)),0)+IFERROR(INDEX('Hoja de Trabajo para listado'!$CD$155:$DC$1048576,MATCH($A518,'Hoja de Trabajo para listado'!$CD$155:$CD$1048576,0),MATCH((CUADRO!H$5&amp;$E518),'Hoja de Trabajo para listado'!$CD$151:$DC$151,0)),0)</f>
        <v>0</v>
      </c>
      <c r="I518" s="243">
        <f ca="1">+IFERROR(INDEX('Hoja de Trabajo para listado'!$A$155:$Z$1048576,MATCH($A518,'Hoja de Trabajo para listado'!$A$155:$A$1048576,0),MATCH((CUADRO!I$5&amp;$E518),'Hoja de Trabajo para listado'!$A$151:$Z$151,0)),0)+IFERROR(INDEX('Hoja de Trabajo para listado'!$AB$155:$BA$1048576,MATCH($A518,'Hoja de Trabajo para listado'!$AB$155:$AB$1048576,0),MATCH((CUADRO!I$5&amp;$E518),'Hoja de Trabajo para listado'!$AB$151:$BA$151,0)),0)+IFERROR(INDEX('Hoja de Trabajo para listado'!$BC$155:$CB$1048576,MATCH($A518,'Hoja de Trabajo para listado'!$BC$155:$BC$1048576,0),MATCH((CUADRO!I$5&amp;$E518),'Hoja de Trabajo para listado'!$BC$151:$CB$151,0)),0)+IFERROR(INDEX('Hoja de Trabajo para listado'!$DE$153:$DG$274,MATCH($A518,'Hoja de Trabajo para listado'!$DE$153:$DE$1048576,0),MATCH((CUADRO!I$5&amp;$E518),'Hoja de Trabajo para listado'!$DE$151:$DG$151,0)),0)+IFERROR(INDEX('Hoja de Trabajo para listado'!$CD$155:$DC$1048576,MATCH($A518,'Hoja de Trabajo para listado'!$CD$155:$CD$1048576,0),MATCH((CUADRO!I$5&amp;$E518),'Hoja de Trabajo para listado'!$CD$151:$DC$151,0)),0)</f>
        <v>0</v>
      </c>
      <c r="J518" s="243">
        <f ca="1">+IFERROR(INDEX('Hoja de Trabajo para listado'!$A$155:$Z$1048576,MATCH($A518,'Hoja de Trabajo para listado'!$A$155:$A$1048576,0),MATCH((CUADRO!J$5&amp;$E518),'Hoja de Trabajo para listado'!$A$151:$Z$151,0)),0)+IFERROR(INDEX('Hoja de Trabajo para listado'!$AB$155:$BA$1048576,MATCH($A518,'Hoja de Trabajo para listado'!$AB$155:$AB$1048576,0),MATCH((CUADRO!J$5&amp;$E518),'Hoja de Trabajo para listado'!$AB$151:$BA$151,0)),0)+IFERROR(INDEX('Hoja de Trabajo para listado'!$BC$155:$CB$1048576,MATCH($A518,'Hoja de Trabajo para listado'!$BC$155:$BC$1048576,0),MATCH((CUADRO!J$5&amp;$E518),'Hoja de Trabajo para listado'!$BC$151:$CB$151,0)),0)+IFERROR(INDEX('Hoja de Trabajo para listado'!$DE$153:$DG$274,MATCH($A518,'Hoja de Trabajo para listado'!$DE$153:$DE$1048576,0),MATCH((CUADRO!J$5&amp;$E518),'Hoja de Trabajo para listado'!$DE$151:$DG$151,0)),0)+IFERROR(INDEX('Hoja de Trabajo para listado'!$CD$155:$DC$1048576,MATCH($A518,'Hoja de Trabajo para listado'!$CD$155:$CD$1048576,0),MATCH((CUADRO!J$5&amp;$E518),'Hoja de Trabajo para listado'!$CD$151:$DC$151,0)),0)</f>
        <v>0</v>
      </c>
      <c r="K518" s="243">
        <f ca="1">+IFERROR(INDEX('Hoja de Trabajo para listado'!$A$155:$Z$1048576,MATCH($A518,'Hoja de Trabajo para listado'!$A$155:$A$1048576,0),MATCH((CUADRO!K$5&amp;$E518),'Hoja de Trabajo para listado'!$A$151:$Z$151,0)),0)+IFERROR(INDEX('Hoja de Trabajo para listado'!$AB$155:$BA$1048576,MATCH($A518,'Hoja de Trabajo para listado'!$AB$155:$AB$1048576,0),MATCH((CUADRO!K$5&amp;$E518),'Hoja de Trabajo para listado'!$AB$151:$BA$151,0)),0)+IFERROR(INDEX('Hoja de Trabajo para listado'!$BC$155:$CB$1048576,MATCH($A518,'Hoja de Trabajo para listado'!$BC$155:$BC$1048576,0),MATCH((CUADRO!K$5&amp;$E518),'Hoja de Trabajo para listado'!$BC$151:$CB$151,0)),0)+IFERROR(INDEX('Hoja de Trabajo para listado'!$DE$153:$DG$274,MATCH($A518,'Hoja de Trabajo para listado'!$DE$153:$DE$1048576,0),MATCH((CUADRO!K$5&amp;$E518),'Hoja de Trabajo para listado'!$DE$151:$DG$151,0)),0)+IFERROR(INDEX('Hoja de Trabajo para listado'!$CD$155:$DC$1048576,MATCH($A518,'Hoja de Trabajo para listado'!$CD$155:$CD$1048576,0),MATCH((CUADRO!K$5&amp;$E518),'Hoja de Trabajo para listado'!$CD$151:$DC$151,0)),0)</f>
        <v>0</v>
      </c>
      <c r="L518" s="243">
        <f ca="1">+IFERROR(INDEX('Hoja de Trabajo para listado'!$A$155:$Z$1048576,MATCH($A518,'Hoja de Trabajo para listado'!$A$155:$A$1048576,0),MATCH((CUADRO!L$5&amp;$E518),'Hoja de Trabajo para listado'!$A$151:$Z$151,0)),0)+IFERROR(INDEX('Hoja de Trabajo para listado'!$AB$155:$BA$1048576,MATCH($A518,'Hoja de Trabajo para listado'!$AB$155:$AB$1048576,0),MATCH((CUADRO!L$5&amp;$E518),'Hoja de Trabajo para listado'!$AB$151:$BA$151,0)),0)+IFERROR(INDEX('Hoja de Trabajo para listado'!$BC$155:$CB$1048576,MATCH($A518,'Hoja de Trabajo para listado'!$BC$155:$BC$1048576,0),MATCH((CUADRO!L$5&amp;$E518),'Hoja de Trabajo para listado'!$BC$151:$CB$151,0)),0)+IFERROR(INDEX('Hoja de Trabajo para listado'!$DE$153:$DG$274,MATCH($A518,'Hoja de Trabajo para listado'!$DE$153:$DE$1048576,0),MATCH((CUADRO!L$5&amp;$E518),'Hoja de Trabajo para listado'!$DE$151:$DG$151,0)),0)+IFERROR(INDEX('Hoja de Trabajo para listado'!$CD$155:$DC$1048576,MATCH($A518,'Hoja de Trabajo para listado'!$CD$155:$CD$1048576,0),MATCH((CUADRO!L$5&amp;$E518),'Hoja de Trabajo para listado'!$CD$151:$DC$151,0)),0)</f>
        <v>0</v>
      </c>
      <c r="M518" s="243">
        <f ca="1">+IFERROR(INDEX('Hoja de Trabajo para listado'!$A$155:$Z$1048576,MATCH($A518,'Hoja de Trabajo para listado'!$A$155:$A$1048576,0),MATCH((CUADRO!M$5&amp;$E518),'Hoja de Trabajo para listado'!$A$151:$Z$151,0)),0)+IFERROR(INDEX('Hoja de Trabajo para listado'!$AB$155:$BA$1048576,MATCH($A518,'Hoja de Trabajo para listado'!$AB$155:$AB$1048576,0),MATCH((CUADRO!M$5&amp;$E518),'Hoja de Trabajo para listado'!$AB$151:$BA$151,0)),0)+IFERROR(INDEX('Hoja de Trabajo para listado'!$BC$155:$CB$1048576,MATCH($A518,'Hoja de Trabajo para listado'!$BC$155:$BC$1048576,0),MATCH((CUADRO!M$5&amp;$E518),'Hoja de Trabajo para listado'!$BC$151:$CB$151,0)),0)+IFERROR(INDEX('Hoja de Trabajo para listado'!$DE$153:$DG$274,MATCH($A518,'Hoja de Trabajo para listado'!$DE$153:$DE$1048576,0),MATCH((CUADRO!M$5&amp;$E518),'Hoja de Trabajo para listado'!$DE$151:$DG$151,0)),0)+IFERROR(INDEX('Hoja de Trabajo para listado'!$CD$155:$DC$1048576,MATCH($A518,'Hoja de Trabajo para listado'!$CD$155:$CD$1048576,0),MATCH((CUADRO!M$5&amp;$E518),'Hoja de Trabajo para listado'!$CD$151:$DC$151,0)),0)</f>
        <v>0</v>
      </c>
      <c r="N518" s="243">
        <f ca="1">+IFERROR(INDEX('Hoja de Trabajo para listado'!$A$155:$Z$1048576,MATCH($A518,'Hoja de Trabajo para listado'!$A$155:$A$1048576,0),MATCH((CUADRO!N$5&amp;$E518),'Hoja de Trabajo para listado'!$A$151:$Z$151,0)),0)+IFERROR(INDEX('Hoja de Trabajo para listado'!$AB$155:$BA$1048576,MATCH($A518,'Hoja de Trabajo para listado'!$AB$155:$AB$1048576,0),MATCH((CUADRO!N$5&amp;$E518),'Hoja de Trabajo para listado'!$AB$151:$BA$151,0)),0)+IFERROR(INDEX('Hoja de Trabajo para listado'!$BC$155:$CB$1048576,MATCH($A518,'Hoja de Trabajo para listado'!$BC$155:$BC$1048576,0),MATCH((CUADRO!N$5&amp;$E518),'Hoja de Trabajo para listado'!$BC$151:$CB$151,0)),0)+IFERROR(INDEX('Hoja de Trabajo para listado'!$DE$153:$DG$274,MATCH($A518,'Hoja de Trabajo para listado'!$DE$153:$DE$1048576,0),MATCH((CUADRO!N$5&amp;$E518),'Hoja de Trabajo para listado'!$DE$151:$DG$151,0)),0)+IFERROR(INDEX('Hoja de Trabajo para listado'!$CD$155:$DC$1048576,MATCH($A518,'Hoja de Trabajo para listado'!$CD$155:$CD$1048576,0),MATCH((CUADRO!N$5&amp;$E518),'Hoja de Trabajo para listado'!$CD$151:$DC$151,0)),0)</f>
        <v>0</v>
      </c>
      <c r="O518" s="243">
        <f ca="1">+IFERROR(INDEX('Hoja de Trabajo para listado'!$A$155:$Z$1048576,MATCH($A518,'Hoja de Trabajo para listado'!$A$155:$A$1048576,0),MATCH((CUADRO!O$5&amp;$E518),'Hoja de Trabajo para listado'!$A$151:$Z$151,0)),0)+IFERROR(INDEX('Hoja de Trabajo para listado'!$AB$155:$BA$1048576,MATCH($A518,'Hoja de Trabajo para listado'!$AB$155:$AB$1048576,0),MATCH((CUADRO!O$5&amp;$E518),'Hoja de Trabajo para listado'!$AB$151:$BA$151,0)),0)+IFERROR(INDEX('Hoja de Trabajo para listado'!$BC$155:$CB$1048576,MATCH($A518,'Hoja de Trabajo para listado'!$BC$155:$BC$1048576,0),MATCH((CUADRO!O$5&amp;$E518),'Hoja de Trabajo para listado'!$BC$151:$CB$151,0)),0)+IFERROR(INDEX('Hoja de Trabajo para listado'!$DE$153:$DG$274,MATCH($A518,'Hoja de Trabajo para listado'!$DE$153:$DE$1048576,0),MATCH((CUADRO!O$5&amp;$E518),'Hoja de Trabajo para listado'!$DE$151:$DG$151,0)),0)+IFERROR(INDEX('Hoja de Trabajo para listado'!$CD$155:$DC$1048576,MATCH($A518,'Hoja de Trabajo para listado'!$CD$155:$CD$1048576,0),MATCH((CUADRO!O$5&amp;$E518),'Hoja de Trabajo para listado'!$CD$151:$DC$151,0)),0)</f>
        <v>0</v>
      </c>
      <c r="P518" s="243">
        <f ca="1">+IFERROR(INDEX('Hoja de Trabajo para listado'!$A$155:$Z$1048576,MATCH($A518,'Hoja de Trabajo para listado'!$A$155:$A$1048576,0),MATCH((CUADRO!P$5&amp;$E518),'Hoja de Trabajo para listado'!$A$151:$Z$151,0)),0)+IFERROR(INDEX('Hoja de Trabajo para listado'!$AB$155:$BA$1048576,MATCH($A518,'Hoja de Trabajo para listado'!$AB$155:$AB$1048576,0),MATCH((CUADRO!P$5&amp;$E518),'Hoja de Trabajo para listado'!$AB$151:$BA$151,0)),0)+IFERROR(INDEX('Hoja de Trabajo para listado'!$BC$155:$CB$1048576,MATCH($A518,'Hoja de Trabajo para listado'!$BC$155:$BC$1048576,0),MATCH((CUADRO!P$5&amp;$E518),'Hoja de Trabajo para listado'!$BC$151:$CB$151,0)),0)+IFERROR(INDEX('Hoja de Trabajo para listado'!$DE$153:$DG$274,MATCH($A518,'Hoja de Trabajo para listado'!$DE$153:$DE$1048576,0),MATCH((CUADRO!P$5&amp;$E518),'Hoja de Trabajo para listado'!$DE$151:$DG$151,0)),0)+IFERROR(INDEX('Hoja de Trabajo para listado'!$CD$155:$DC$1048576,MATCH($A518,'Hoja de Trabajo para listado'!$CD$155:$CD$1048576,0),MATCH((CUADRO!P$5&amp;$E518),'Hoja de Trabajo para listado'!$CD$151:$DC$151,0)),0)</f>
        <v>0</v>
      </c>
      <c r="Q518" s="243">
        <f ca="1">+IFERROR(INDEX('Hoja de Trabajo para listado'!$A$155:$Z$1048576,MATCH($A518,'Hoja de Trabajo para listado'!$A$155:$A$1048576,0),MATCH((CUADRO!Q$5&amp;$E518),'Hoja de Trabajo para listado'!$A$151:$Z$151,0)),0)+IFERROR(INDEX('Hoja de Trabajo para listado'!$AB$155:$BA$1048576,MATCH($A518,'Hoja de Trabajo para listado'!$AB$155:$AB$1048576,0),MATCH((CUADRO!Q$5&amp;$E518),'Hoja de Trabajo para listado'!$AB$151:$BA$151,0)),0)+IFERROR(INDEX('Hoja de Trabajo para listado'!$BC$155:$CB$1048576,MATCH($A518,'Hoja de Trabajo para listado'!$BC$155:$BC$1048576,0),MATCH((CUADRO!Q$5&amp;$E518),'Hoja de Trabajo para listado'!$BC$151:$CB$151,0)),0)+IFERROR(INDEX('Hoja de Trabajo para listado'!$DE$153:$DG$274,MATCH($A518,'Hoja de Trabajo para listado'!$DE$153:$DE$1048576,0),MATCH((CUADRO!Q$5&amp;$E518),'Hoja de Trabajo para listado'!$DE$151:$DG$151,0)),0)+IFERROR(INDEX('Hoja de Trabajo para listado'!$CD$155:$DC$1048576,MATCH($A518,'Hoja de Trabajo para listado'!$CD$155:$CD$1048576,0),MATCH((CUADRO!Q$5&amp;$E518),'Hoja de Trabajo para listado'!$CD$151:$DC$151,0)),0)</f>
        <v>0</v>
      </c>
      <c r="R518" s="243">
        <f t="shared" ref="R518:R581" ca="1" si="19">+SUM(F518:Q518)</f>
        <v>0</v>
      </c>
      <c r="S518" s="249"/>
      <c r="T518" s="243">
        <f ca="1">+T519</f>
        <v>0</v>
      </c>
      <c r="U518" s="242">
        <f t="shared" ref="U518:U581" si="20">+IF(E518="Débitos",1,2)</f>
        <v>1</v>
      </c>
      <c r="V518" s="333" t="str">
        <f>+VLOOKUP(A518,bd_lista!$A$3:$E$590,5,FALSE)</f>
        <v>Gobiernos Autonomos Municipales</v>
      </c>
      <c r="W518" s="391" t="str">
        <f>+V518</f>
        <v>Gobiernos Autonomos Municipales</v>
      </c>
      <c r="X518" s="242">
        <f>+VLOOKUP(A518,[4]Sheet1!$A$13:$D$744,4,FALSE)</f>
        <v>0</v>
      </c>
      <c r="Y518" s="242" t="e">
        <f>+VLOOKUP(X518,bd_lista!$A$3:$C$590,3,FALSE)</f>
        <v>#N/A</v>
      </c>
      <c r="Z518" s="294">
        <f>+X518</f>
        <v>0</v>
      </c>
      <c r="AA518" s="295" t="e">
        <f>+Y518</f>
        <v>#N/A</v>
      </c>
    </row>
    <row r="519" spans="1:27" customFormat="1" ht="15" hidden="1" customHeight="1">
      <c r="A519" s="32">
        <v>1212</v>
      </c>
      <c r="B519" s="388"/>
      <c r="C519" s="247" t="str">
        <f>+VLOOKUP(A519,bd_lista!$A$3:$C$590,3,FALSE)</f>
        <v>Gobierno Autónomo Municipal de Umala</v>
      </c>
      <c r="D519" s="390"/>
      <c r="E519" s="244" t="s">
        <v>1305</v>
      </c>
      <c r="F519" s="243">
        <f ca="1">+IFERROR(INDEX('Hoja de Trabajo para listado'!$A$155:$Z$1048576,MATCH($A519,'Hoja de Trabajo para listado'!$A$155:$A$1048576,0),MATCH((CUADRO!F$5&amp;$E519),'Hoja de Trabajo para listado'!$A$151:$Z$151,0)),0)+IFERROR(INDEX('Hoja de Trabajo para listado'!$AB$155:$BA$1048576,MATCH($A519,'Hoja de Trabajo para listado'!$AB$155:$AB$1048576,0),MATCH((CUADRO!F$5&amp;$E519),'Hoja de Trabajo para listado'!$AB$151:$BA$151,0)),0)+IFERROR(INDEX('Hoja de Trabajo para listado'!$BC$155:$CB$1048576,MATCH($A519,'Hoja de Trabajo para listado'!$BC$155:$BC$1048576,0),MATCH((CUADRO!F$5&amp;$E519),'Hoja de Trabajo para listado'!$BC$151:$CB$151,0)),0)+IFERROR(INDEX('Hoja de Trabajo para listado'!$DE$153:$DG$274,MATCH($A519,'Hoja de Trabajo para listado'!$DE$153:$DE$1048576,0),MATCH((CUADRO!F$5&amp;$E519),'Hoja de Trabajo para listado'!$DE$151:$DG$151,0)),0)+IFERROR(INDEX('Hoja de Trabajo para listado'!$CD$155:$DC$1048576,MATCH($A519,'Hoja de Trabajo para listado'!$CD$155:$CD$1048576,0),MATCH((CUADRO!F$5&amp;$E519),'Hoja de Trabajo para listado'!$CD$151:$DC$151,0)),0)</f>
        <v>0</v>
      </c>
      <c r="G519" s="243">
        <f ca="1">+IFERROR(INDEX('Hoja de Trabajo para listado'!$A$155:$Z$1048576,MATCH($A519,'Hoja de Trabajo para listado'!$A$155:$A$1048576,0),MATCH((CUADRO!G$5&amp;$E519),'Hoja de Trabajo para listado'!$A$151:$Z$151,0)),0)+IFERROR(INDEX('Hoja de Trabajo para listado'!$AB$155:$BA$1048576,MATCH($A519,'Hoja de Trabajo para listado'!$AB$155:$AB$1048576,0),MATCH((CUADRO!G$5&amp;$E519),'Hoja de Trabajo para listado'!$AB$151:$BA$151,0)),0)+IFERROR(INDEX('Hoja de Trabajo para listado'!$BC$155:$CB$1048576,MATCH($A519,'Hoja de Trabajo para listado'!$BC$155:$BC$1048576,0),MATCH((CUADRO!G$5&amp;$E519),'Hoja de Trabajo para listado'!$BC$151:$CB$151,0)),0)+IFERROR(INDEX('Hoja de Trabajo para listado'!$DE$153:$DG$274,MATCH($A519,'Hoja de Trabajo para listado'!$DE$153:$DE$1048576,0),MATCH((CUADRO!G$5&amp;$E519),'Hoja de Trabajo para listado'!$DE$151:$DG$151,0)),0)+IFERROR(INDEX('Hoja de Trabajo para listado'!$CD$155:$DC$1048576,MATCH($A519,'Hoja de Trabajo para listado'!$CD$155:$CD$1048576,0),MATCH((CUADRO!G$5&amp;$E519),'Hoja de Trabajo para listado'!$CD$151:$DC$151,0)),0)</f>
        <v>0</v>
      </c>
      <c r="H519" s="243">
        <f ca="1">+IFERROR(INDEX('Hoja de Trabajo para listado'!$A$155:$Z$1048576,MATCH($A519,'Hoja de Trabajo para listado'!$A$155:$A$1048576,0),MATCH((CUADRO!H$5&amp;$E519),'Hoja de Trabajo para listado'!$A$151:$Z$151,0)),0)+IFERROR(INDEX('Hoja de Trabajo para listado'!$AB$155:$BA$1048576,MATCH($A519,'Hoja de Trabajo para listado'!$AB$155:$AB$1048576,0),MATCH((CUADRO!H$5&amp;$E519),'Hoja de Trabajo para listado'!$AB$151:$BA$151,0)),0)+IFERROR(INDEX('Hoja de Trabajo para listado'!$BC$155:$CB$1048576,MATCH($A519,'Hoja de Trabajo para listado'!$BC$155:$BC$1048576,0),MATCH((CUADRO!H$5&amp;$E519),'Hoja de Trabajo para listado'!$BC$151:$CB$151,0)),0)+IFERROR(INDEX('Hoja de Trabajo para listado'!$DE$153:$DG$274,MATCH($A519,'Hoja de Trabajo para listado'!$DE$153:$DE$1048576,0),MATCH((CUADRO!H$5&amp;$E519),'Hoja de Trabajo para listado'!$DE$151:$DG$151,0)),0)+IFERROR(INDEX('Hoja de Trabajo para listado'!$CD$155:$DC$1048576,MATCH($A519,'Hoja de Trabajo para listado'!$CD$155:$CD$1048576,0),MATCH((CUADRO!H$5&amp;$E519),'Hoja de Trabajo para listado'!$CD$151:$DC$151,0)),0)</f>
        <v>0</v>
      </c>
      <c r="I519" s="243">
        <f ca="1">+IFERROR(INDEX('Hoja de Trabajo para listado'!$A$155:$Z$1048576,MATCH($A519,'Hoja de Trabajo para listado'!$A$155:$A$1048576,0),MATCH((CUADRO!I$5&amp;$E519),'Hoja de Trabajo para listado'!$A$151:$Z$151,0)),0)+IFERROR(INDEX('Hoja de Trabajo para listado'!$AB$155:$BA$1048576,MATCH($A519,'Hoja de Trabajo para listado'!$AB$155:$AB$1048576,0),MATCH((CUADRO!I$5&amp;$E519),'Hoja de Trabajo para listado'!$AB$151:$BA$151,0)),0)+IFERROR(INDEX('Hoja de Trabajo para listado'!$BC$155:$CB$1048576,MATCH($A519,'Hoja de Trabajo para listado'!$BC$155:$BC$1048576,0),MATCH((CUADRO!I$5&amp;$E519),'Hoja de Trabajo para listado'!$BC$151:$CB$151,0)),0)+IFERROR(INDEX('Hoja de Trabajo para listado'!$DE$153:$DG$274,MATCH($A519,'Hoja de Trabajo para listado'!$DE$153:$DE$1048576,0),MATCH((CUADRO!I$5&amp;$E519),'Hoja de Trabajo para listado'!$DE$151:$DG$151,0)),0)+IFERROR(INDEX('Hoja de Trabajo para listado'!$CD$155:$DC$1048576,MATCH($A519,'Hoja de Trabajo para listado'!$CD$155:$CD$1048576,0),MATCH((CUADRO!I$5&amp;$E519),'Hoja de Trabajo para listado'!$CD$151:$DC$151,0)),0)</f>
        <v>0</v>
      </c>
      <c r="J519" s="243">
        <f ca="1">+IFERROR(INDEX('Hoja de Trabajo para listado'!$A$155:$Z$1048576,MATCH($A519,'Hoja de Trabajo para listado'!$A$155:$A$1048576,0),MATCH((CUADRO!J$5&amp;$E519),'Hoja de Trabajo para listado'!$A$151:$Z$151,0)),0)+IFERROR(INDEX('Hoja de Trabajo para listado'!$AB$155:$BA$1048576,MATCH($A519,'Hoja de Trabajo para listado'!$AB$155:$AB$1048576,0),MATCH((CUADRO!J$5&amp;$E519),'Hoja de Trabajo para listado'!$AB$151:$BA$151,0)),0)+IFERROR(INDEX('Hoja de Trabajo para listado'!$BC$155:$CB$1048576,MATCH($A519,'Hoja de Trabajo para listado'!$BC$155:$BC$1048576,0),MATCH((CUADRO!J$5&amp;$E519),'Hoja de Trabajo para listado'!$BC$151:$CB$151,0)),0)+IFERROR(INDEX('Hoja de Trabajo para listado'!$DE$153:$DG$274,MATCH($A519,'Hoja de Trabajo para listado'!$DE$153:$DE$1048576,0),MATCH((CUADRO!J$5&amp;$E519),'Hoja de Trabajo para listado'!$DE$151:$DG$151,0)),0)+IFERROR(INDEX('Hoja de Trabajo para listado'!$CD$155:$DC$1048576,MATCH($A519,'Hoja de Trabajo para listado'!$CD$155:$CD$1048576,0),MATCH((CUADRO!J$5&amp;$E519),'Hoja de Trabajo para listado'!$CD$151:$DC$151,0)),0)</f>
        <v>0</v>
      </c>
      <c r="K519" s="243">
        <f ca="1">+IFERROR(INDEX('Hoja de Trabajo para listado'!$A$155:$Z$1048576,MATCH($A519,'Hoja de Trabajo para listado'!$A$155:$A$1048576,0),MATCH((CUADRO!K$5&amp;$E519),'Hoja de Trabajo para listado'!$A$151:$Z$151,0)),0)+IFERROR(INDEX('Hoja de Trabajo para listado'!$AB$155:$BA$1048576,MATCH($A519,'Hoja de Trabajo para listado'!$AB$155:$AB$1048576,0),MATCH((CUADRO!K$5&amp;$E519),'Hoja de Trabajo para listado'!$AB$151:$BA$151,0)),0)+IFERROR(INDEX('Hoja de Trabajo para listado'!$BC$155:$CB$1048576,MATCH($A519,'Hoja de Trabajo para listado'!$BC$155:$BC$1048576,0),MATCH((CUADRO!K$5&amp;$E519),'Hoja de Trabajo para listado'!$BC$151:$CB$151,0)),0)+IFERROR(INDEX('Hoja de Trabajo para listado'!$DE$153:$DG$274,MATCH($A519,'Hoja de Trabajo para listado'!$DE$153:$DE$1048576,0),MATCH((CUADRO!K$5&amp;$E519),'Hoja de Trabajo para listado'!$DE$151:$DG$151,0)),0)+IFERROR(INDEX('Hoja de Trabajo para listado'!$CD$155:$DC$1048576,MATCH($A519,'Hoja de Trabajo para listado'!$CD$155:$CD$1048576,0),MATCH((CUADRO!K$5&amp;$E519),'Hoja de Trabajo para listado'!$CD$151:$DC$151,0)),0)</f>
        <v>0</v>
      </c>
      <c r="L519" s="243">
        <f ca="1">+IFERROR(INDEX('Hoja de Trabajo para listado'!$A$155:$Z$1048576,MATCH($A519,'Hoja de Trabajo para listado'!$A$155:$A$1048576,0),MATCH((CUADRO!L$5&amp;$E519),'Hoja de Trabajo para listado'!$A$151:$Z$151,0)),0)+IFERROR(INDEX('Hoja de Trabajo para listado'!$AB$155:$BA$1048576,MATCH($A519,'Hoja de Trabajo para listado'!$AB$155:$AB$1048576,0),MATCH((CUADRO!L$5&amp;$E519),'Hoja de Trabajo para listado'!$AB$151:$BA$151,0)),0)+IFERROR(INDEX('Hoja de Trabajo para listado'!$BC$155:$CB$1048576,MATCH($A519,'Hoja de Trabajo para listado'!$BC$155:$BC$1048576,0),MATCH((CUADRO!L$5&amp;$E519),'Hoja de Trabajo para listado'!$BC$151:$CB$151,0)),0)+IFERROR(INDEX('Hoja de Trabajo para listado'!$DE$153:$DG$274,MATCH($A519,'Hoja de Trabajo para listado'!$DE$153:$DE$1048576,0),MATCH((CUADRO!L$5&amp;$E519),'Hoja de Trabajo para listado'!$DE$151:$DG$151,0)),0)+IFERROR(INDEX('Hoja de Trabajo para listado'!$CD$155:$DC$1048576,MATCH($A519,'Hoja de Trabajo para listado'!$CD$155:$CD$1048576,0),MATCH((CUADRO!L$5&amp;$E519),'Hoja de Trabajo para listado'!$CD$151:$DC$151,0)),0)</f>
        <v>0</v>
      </c>
      <c r="M519" s="243">
        <f ca="1">+IFERROR(INDEX('Hoja de Trabajo para listado'!$A$155:$Z$1048576,MATCH($A519,'Hoja de Trabajo para listado'!$A$155:$A$1048576,0),MATCH((CUADRO!M$5&amp;$E519),'Hoja de Trabajo para listado'!$A$151:$Z$151,0)),0)+IFERROR(INDEX('Hoja de Trabajo para listado'!$AB$155:$BA$1048576,MATCH($A519,'Hoja de Trabajo para listado'!$AB$155:$AB$1048576,0),MATCH((CUADRO!M$5&amp;$E519),'Hoja de Trabajo para listado'!$AB$151:$BA$151,0)),0)+IFERROR(INDEX('Hoja de Trabajo para listado'!$BC$155:$CB$1048576,MATCH($A519,'Hoja de Trabajo para listado'!$BC$155:$BC$1048576,0),MATCH((CUADRO!M$5&amp;$E519),'Hoja de Trabajo para listado'!$BC$151:$CB$151,0)),0)+IFERROR(INDEX('Hoja de Trabajo para listado'!$DE$153:$DG$274,MATCH($A519,'Hoja de Trabajo para listado'!$DE$153:$DE$1048576,0),MATCH((CUADRO!M$5&amp;$E519),'Hoja de Trabajo para listado'!$DE$151:$DG$151,0)),0)+IFERROR(INDEX('Hoja de Trabajo para listado'!$CD$155:$DC$1048576,MATCH($A519,'Hoja de Trabajo para listado'!$CD$155:$CD$1048576,0),MATCH((CUADRO!M$5&amp;$E519),'Hoja de Trabajo para listado'!$CD$151:$DC$151,0)),0)</f>
        <v>0</v>
      </c>
      <c r="N519" s="243">
        <f ca="1">+IFERROR(INDEX('Hoja de Trabajo para listado'!$A$155:$Z$1048576,MATCH($A519,'Hoja de Trabajo para listado'!$A$155:$A$1048576,0),MATCH((CUADRO!N$5&amp;$E519),'Hoja de Trabajo para listado'!$A$151:$Z$151,0)),0)+IFERROR(INDEX('Hoja de Trabajo para listado'!$AB$155:$BA$1048576,MATCH($A519,'Hoja de Trabajo para listado'!$AB$155:$AB$1048576,0),MATCH((CUADRO!N$5&amp;$E519),'Hoja de Trabajo para listado'!$AB$151:$BA$151,0)),0)+IFERROR(INDEX('Hoja de Trabajo para listado'!$BC$155:$CB$1048576,MATCH($A519,'Hoja de Trabajo para listado'!$BC$155:$BC$1048576,0),MATCH((CUADRO!N$5&amp;$E519),'Hoja de Trabajo para listado'!$BC$151:$CB$151,0)),0)+IFERROR(INDEX('Hoja de Trabajo para listado'!$DE$153:$DG$274,MATCH($A519,'Hoja de Trabajo para listado'!$DE$153:$DE$1048576,0),MATCH((CUADRO!N$5&amp;$E519),'Hoja de Trabajo para listado'!$DE$151:$DG$151,0)),0)+IFERROR(INDEX('Hoja de Trabajo para listado'!$CD$155:$DC$1048576,MATCH($A519,'Hoja de Trabajo para listado'!$CD$155:$CD$1048576,0),MATCH((CUADRO!N$5&amp;$E519),'Hoja de Trabajo para listado'!$CD$151:$DC$151,0)),0)</f>
        <v>0</v>
      </c>
      <c r="O519" s="243">
        <f ca="1">+IFERROR(INDEX('Hoja de Trabajo para listado'!$A$155:$Z$1048576,MATCH($A519,'Hoja de Trabajo para listado'!$A$155:$A$1048576,0),MATCH((CUADRO!O$5&amp;$E519),'Hoja de Trabajo para listado'!$A$151:$Z$151,0)),0)+IFERROR(INDEX('Hoja de Trabajo para listado'!$AB$155:$BA$1048576,MATCH($A519,'Hoja de Trabajo para listado'!$AB$155:$AB$1048576,0),MATCH((CUADRO!O$5&amp;$E519),'Hoja de Trabajo para listado'!$AB$151:$BA$151,0)),0)+IFERROR(INDEX('Hoja de Trabajo para listado'!$BC$155:$CB$1048576,MATCH($A519,'Hoja de Trabajo para listado'!$BC$155:$BC$1048576,0),MATCH((CUADRO!O$5&amp;$E519),'Hoja de Trabajo para listado'!$BC$151:$CB$151,0)),0)+IFERROR(INDEX('Hoja de Trabajo para listado'!$DE$153:$DG$274,MATCH($A519,'Hoja de Trabajo para listado'!$DE$153:$DE$1048576,0),MATCH((CUADRO!O$5&amp;$E519),'Hoja de Trabajo para listado'!$DE$151:$DG$151,0)),0)+IFERROR(INDEX('Hoja de Trabajo para listado'!$CD$155:$DC$1048576,MATCH($A519,'Hoja de Trabajo para listado'!$CD$155:$CD$1048576,0),MATCH((CUADRO!O$5&amp;$E519),'Hoja de Trabajo para listado'!$CD$151:$DC$151,0)),0)</f>
        <v>0</v>
      </c>
      <c r="P519" s="243">
        <f ca="1">+IFERROR(INDEX('Hoja de Trabajo para listado'!$A$155:$Z$1048576,MATCH($A519,'Hoja de Trabajo para listado'!$A$155:$A$1048576,0),MATCH((CUADRO!P$5&amp;$E519),'Hoja de Trabajo para listado'!$A$151:$Z$151,0)),0)+IFERROR(INDEX('Hoja de Trabajo para listado'!$AB$155:$BA$1048576,MATCH($A519,'Hoja de Trabajo para listado'!$AB$155:$AB$1048576,0),MATCH((CUADRO!P$5&amp;$E519),'Hoja de Trabajo para listado'!$AB$151:$BA$151,0)),0)+IFERROR(INDEX('Hoja de Trabajo para listado'!$BC$155:$CB$1048576,MATCH($A519,'Hoja de Trabajo para listado'!$BC$155:$BC$1048576,0),MATCH((CUADRO!P$5&amp;$E519),'Hoja de Trabajo para listado'!$BC$151:$CB$151,0)),0)+IFERROR(INDEX('Hoja de Trabajo para listado'!$DE$153:$DG$274,MATCH($A519,'Hoja de Trabajo para listado'!$DE$153:$DE$1048576,0),MATCH((CUADRO!P$5&amp;$E519),'Hoja de Trabajo para listado'!$DE$151:$DG$151,0)),0)+IFERROR(INDEX('Hoja de Trabajo para listado'!$CD$155:$DC$1048576,MATCH($A519,'Hoja de Trabajo para listado'!$CD$155:$CD$1048576,0),MATCH((CUADRO!P$5&amp;$E519),'Hoja de Trabajo para listado'!$CD$151:$DC$151,0)),0)</f>
        <v>0</v>
      </c>
      <c r="Q519" s="243">
        <f ca="1">+IFERROR(INDEX('Hoja de Trabajo para listado'!$A$155:$Z$1048576,MATCH($A519,'Hoja de Trabajo para listado'!$A$155:$A$1048576,0),MATCH((CUADRO!Q$5&amp;$E519),'Hoja de Trabajo para listado'!$A$151:$Z$151,0)),0)+IFERROR(INDEX('Hoja de Trabajo para listado'!$AB$155:$BA$1048576,MATCH($A519,'Hoja de Trabajo para listado'!$AB$155:$AB$1048576,0),MATCH((CUADRO!Q$5&amp;$E519),'Hoja de Trabajo para listado'!$AB$151:$BA$151,0)),0)+IFERROR(INDEX('Hoja de Trabajo para listado'!$BC$155:$CB$1048576,MATCH($A519,'Hoja de Trabajo para listado'!$BC$155:$BC$1048576,0),MATCH((CUADRO!Q$5&amp;$E519),'Hoja de Trabajo para listado'!$BC$151:$CB$151,0)),0)+IFERROR(INDEX('Hoja de Trabajo para listado'!$DE$153:$DG$274,MATCH($A519,'Hoja de Trabajo para listado'!$DE$153:$DE$1048576,0),MATCH((CUADRO!Q$5&amp;$E519),'Hoja de Trabajo para listado'!$DE$151:$DG$151,0)),0)+IFERROR(INDEX('Hoja de Trabajo para listado'!$CD$155:$DC$1048576,MATCH($A519,'Hoja de Trabajo para listado'!$CD$155:$CD$1048576,0),MATCH((CUADRO!Q$5&amp;$E519),'Hoja de Trabajo para listado'!$CD$151:$DC$151,0)),0)</f>
        <v>0</v>
      </c>
      <c r="R519" s="243">
        <f t="shared" ca="1" si="19"/>
        <v>0</v>
      </c>
      <c r="S519" s="249">
        <f ca="1">+R518+R519</f>
        <v>0</v>
      </c>
      <c r="T519" s="243">
        <f ca="1">+S519</f>
        <v>0</v>
      </c>
      <c r="U519" s="242">
        <f t="shared" si="20"/>
        <v>2</v>
      </c>
      <c r="V519" s="333" t="str">
        <f>+VLOOKUP(A519,bd_lista!$A$3:$E$590,5,FALSE)</f>
        <v>Gobiernos Autonomos Municipales</v>
      </c>
      <c r="W519" s="392"/>
      <c r="X519" s="242">
        <f>+VLOOKUP(A519,[4]Sheet1!$A$13:$D$744,4,FALSE)</f>
        <v>0</v>
      </c>
      <c r="Y519" s="242" t="e">
        <f>+VLOOKUP(X519,bd_lista!$A$3:$C$590,3,FALSE)</f>
        <v>#N/A</v>
      </c>
      <c r="Z519" s="292"/>
      <c r="AA519" s="293"/>
    </row>
    <row r="520" spans="1:27" customFormat="1" ht="15" hidden="1" customHeight="1">
      <c r="A520" s="32">
        <v>1213</v>
      </c>
      <c r="B520" s="387">
        <f>+A520</f>
        <v>1213</v>
      </c>
      <c r="C520" s="247" t="str">
        <f>+VLOOKUP(A520,bd_lista!$A$3:$C$590,3,FALSE)</f>
        <v>Gobierno Autónomo Municipal de Ayo Ayo</v>
      </c>
      <c r="D520" s="389" t="str">
        <f>+C520</f>
        <v>Gobierno Autónomo Municipal de Ayo Ayo</v>
      </c>
      <c r="E520" s="242" t="s">
        <v>1304</v>
      </c>
      <c r="F520" s="243">
        <f ca="1">+IFERROR(INDEX('Hoja de Trabajo para listado'!$A$155:$Z$1048576,MATCH($A520,'Hoja de Trabajo para listado'!$A$155:$A$1048576,0),MATCH((CUADRO!F$5&amp;$E520),'Hoja de Trabajo para listado'!$A$151:$Z$151,0)),0)+IFERROR(INDEX('Hoja de Trabajo para listado'!$AB$155:$BA$1048576,MATCH($A520,'Hoja de Trabajo para listado'!$AB$155:$AB$1048576,0),MATCH((CUADRO!F$5&amp;$E520),'Hoja de Trabajo para listado'!$AB$151:$BA$151,0)),0)+IFERROR(INDEX('Hoja de Trabajo para listado'!$BC$155:$CB$1048576,MATCH($A520,'Hoja de Trabajo para listado'!$BC$155:$BC$1048576,0),MATCH((CUADRO!F$5&amp;$E520),'Hoja de Trabajo para listado'!$BC$151:$CB$151,0)),0)+IFERROR(INDEX('Hoja de Trabajo para listado'!$DE$153:$DG$274,MATCH($A520,'Hoja de Trabajo para listado'!$DE$153:$DE$1048576,0),MATCH((CUADRO!F$5&amp;$E520),'Hoja de Trabajo para listado'!$DE$151:$DG$151,0)),0)+IFERROR(INDEX('Hoja de Trabajo para listado'!$CD$155:$DC$1048576,MATCH($A520,'Hoja de Trabajo para listado'!$CD$155:$CD$1048576,0),MATCH((CUADRO!F$5&amp;$E520),'Hoja de Trabajo para listado'!$CD$151:$DC$151,0)),0)</f>
        <v>0</v>
      </c>
      <c r="G520" s="243">
        <f ca="1">+IFERROR(INDEX('Hoja de Trabajo para listado'!$A$155:$Z$1048576,MATCH($A520,'Hoja de Trabajo para listado'!$A$155:$A$1048576,0),MATCH((CUADRO!G$5&amp;$E520),'Hoja de Trabajo para listado'!$A$151:$Z$151,0)),0)+IFERROR(INDEX('Hoja de Trabajo para listado'!$AB$155:$BA$1048576,MATCH($A520,'Hoja de Trabajo para listado'!$AB$155:$AB$1048576,0),MATCH((CUADRO!G$5&amp;$E520),'Hoja de Trabajo para listado'!$AB$151:$BA$151,0)),0)+IFERROR(INDEX('Hoja de Trabajo para listado'!$BC$155:$CB$1048576,MATCH($A520,'Hoja de Trabajo para listado'!$BC$155:$BC$1048576,0),MATCH((CUADRO!G$5&amp;$E520),'Hoja de Trabajo para listado'!$BC$151:$CB$151,0)),0)+IFERROR(INDEX('Hoja de Trabajo para listado'!$DE$153:$DG$274,MATCH($A520,'Hoja de Trabajo para listado'!$DE$153:$DE$1048576,0),MATCH((CUADRO!G$5&amp;$E520),'Hoja de Trabajo para listado'!$DE$151:$DG$151,0)),0)+IFERROR(INDEX('Hoja de Trabajo para listado'!$CD$155:$DC$1048576,MATCH($A520,'Hoja de Trabajo para listado'!$CD$155:$CD$1048576,0),MATCH((CUADRO!G$5&amp;$E520),'Hoja de Trabajo para listado'!$CD$151:$DC$151,0)),0)</f>
        <v>0</v>
      </c>
      <c r="H520" s="243">
        <f ca="1">+IFERROR(INDEX('Hoja de Trabajo para listado'!$A$155:$Z$1048576,MATCH($A520,'Hoja de Trabajo para listado'!$A$155:$A$1048576,0),MATCH((CUADRO!H$5&amp;$E520),'Hoja de Trabajo para listado'!$A$151:$Z$151,0)),0)+IFERROR(INDEX('Hoja de Trabajo para listado'!$AB$155:$BA$1048576,MATCH($A520,'Hoja de Trabajo para listado'!$AB$155:$AB$1048576,0),MATCH((CUADRO!H$5&amp;$E520),'Hoja de Trabajo para listado'!$AB$151:$BA$151,0)),0)+IFERROR(INDEX('Hoja de Trabajo para listado'!$BC$155:$CB$1048576,MATCH($A520,'Hoja de Trabajo para listado'!$BC$155:$BC$1048576,0),MATCH((CUADRO!H$5&amp;$E520),'Hoja de Trabajo para listado'!$BC$151:$CB$151,0)),0)+IFERROR(INDEX('Hoja de Trabajo para listado'!$DE$153:$DG$274,MATCH($A520,'Hoja de Trabajo para listado'!$DE$153:$DE$1048576,0),MATCH((CUADRO!H$5&amp;$E520),'Hoja de Trabajo para listado'!$DE$151:$DG$151,0)),0)+IFERROR(INDEX('Hoja de Trabajo para listado'!$CD$155:$DC$1048576,MATCH($A520,'Hoja de Trabajo para listado'!$CD$155:$CD$1048576,0),MATCH((CUADRO!H$5&amp;$E520),'Hoja de Trabajo para listado'!$CD$151:$DC$151,0)),0)</f>
        <v>0</v>
      </c>
      <c r="I520" s="243">
        <f ca="1">+IFERROR(INDEX('Hoja de Trabajo para listado'!$A$155:$Z$1048576,MATCH($A520,'Hoja de Trabajo para listado'!$A$155:$A$1048576,0),MATCH((CUADRO!I$5&amp;$E520),'Hoja de Trabajo para listado'!$A$151:$Z$151,0)),0)+IFERROR(INDEX('Hoja de Trabajo para listado'!$AB$155:$BA$1048576,MATCH($A520,'Hoja de Trabajo para listado'!$AB$155:$AB$1048576,0),MATCH((CUADRO!I$5&amp;$E520),'Hoja de Trabajo para listado'!$AB$151:$BA$151,0)),0)+IFERROR(INDEX('Hoja de Trabajo para listado'!$BC$155:$CB$1048576,MATCH($A520,'Hoja de Trabajo para listado'!$BC$155:$BC$1048576,0),MATCH((CUADRO!I$5&amp;$E520),'Hoja de Trabajo para listado'!$BC$151:$CB$151,0)),0)+IFERROR(INDEX('Hoja de Trabajo para listado'!$DE$153:$DG$274,MATCH($A520,'Hoja de Trabajo para listado'!$DE$153:$DE$1048576,0),MATCH((CUADRO!I$5&amp;$E520),'Hoja de Trabajo para listado'!$DE$151:$DG$151,0)),0)+IFERROR(INDEX('Hoja de Trabajo para listado'!$CD$155:$DC$1048576,MATCH($A520,'Hoja de Trabajo para listado'!$CD$155:$CD$1048576,0),MATCH((CUADRO!I$5&amp;$E520),'Hoja de Trabajo para listado'!$CD$151:$DC$151,0)),0)</f>
        <v>0</v>
      </c>
      <c r="J520" s="243">
        <f ca="1">+IFERROR(INDEX('Hoja de Trabajo para listado'!$A$155:$Z$1048576,MATCH($A520,'Hoja de Trabajo para listado'!$A$155:$A$1048576,0),MATCH((CUADRO!J$5&amp;$E520),'Hoja de Trabajo para listado'!$A$151:$Z$151,0)),0)+IFERROR(INDEX('Hoja de Trabajo para listado'!$AB$155:$BA$1048576,MATCH($A520,'Hoja de Trabajo para listado'!$AB$155:$AB$1048576,0),MATCH((CUADRO!J$5&amp;$E520),'Hoja de Trabajo para listado'!$AB$151:$BA$151,0)),0)+IFERROR(INDEX('Hoja de Trabajo para listado'!$BC$155:$CB$1048576,MATCH($A520,'Hoja de Trabajo para listado'!$BC$155:$BC$1048576,0),MATCH((CUADRO!J$5&amp;$E520),'Hoja de Trabajo para listado'!$BC$151:$CB$151,0)),0)+IFERROR(INDEX('Hoja de Trabajo para listado'!$DE$153:$DG$274,MATCH($A520,'Hoja de Trabajo para listado'!$DE$153:$DE$1048576,0),MATCH((CUADRO!J$5&amp;$E520),'Hoja de Trabajo para listado'!$DE$151:$DG$151,0)),0)+IFERROR(INDEX('Hoja de Trabajo para listado'!$CD$155:$DC$1048576,MATCH($A520,'Hoja de Trabajo para listado'!$CD$155:$CD$1048576,0),MATCH((CUADRO!J$5&amp;$E520),'Hoja de Trabajo para listado'!$CD$151:$DC$151,0)),0)</f>
        <v>0</v>
      </c>
      <c r="K520" s="243">
        <f ca="1">+IFERROR(INDEX('Hoja de Trabajo para listado'!$A$155:$Z$1048576,MATCH($A520,'Hoja de Trabajo para listado'!$A$155:$A$1048576,0),MATCH((CUADRO!K$5&amp;$E520),'Hoja de Trabajo para listado'!$A$151:$Z$151,0)),0)+IFERROR(INDEX('Hoja de Trabajo para listado'!$AB$155:$BA$1048576,MATCH($A520,'Hoja de Trabajo para listado'!$AB$155:$AB$1048576,0),MATCH((CUADRO!K$5&amp;$E520),'Hoja de Trabajo para listado'!$AB$151:$BA$151,0)),0)+IFERROR(INDEX('Hoja de Trabajo para listado'!$BC$155:$CB$1048576,MATCH($A520,'Hoja de Trabajo para listado'!$BC$155:$BC$1048576,0),MATCH((CUADRO!K$5&amp;$E520),'Hoja de Trabajo para listado'!$BC$151:$CB$151,0)),0)+IFERROR(INDEX('Hoja de Trabajo para listado'!$DE$153:$DG$274,MATCH($A520,'Hoja de Trabajo para listado'!$DE$153:$DE$1048576,0),MATCH((CUADRO!K$5&amp;$E520),'Hoja de Trabajo para listado'!$DE$151:$DG$151,0)),0)+IFERROR(INDEX('Hoja de Trabajo para listado'!$CD$155:$DC$1048576,MATCH($A520,'Hoja de Trabajo para listado'!$CD$155:$CD$1048576,0),MATCH((CUADRO!K$5&amp;$E520),'Hoja de Trabajo para listado'!$CD$151:$DC$151,0)),0)</f>
        <v>0</v>
      </c>
      <c r="L520" s="243">
        <f ca="1">+IFERROR(INDEX('Hoja de Trabajo para listado'!$A$155:$Z$1048576,MATCH($A520,'Hoja de Trabajo para listado'!$A$155:$A$1048576,0),MATCH((CUADRO!L$5&amp;$E520),'Hoja de Trabajo para listado'!$A$151:$Z$151,0)),0)+IFERROR(INDEX('Hoja de Trabajo para listado'!$AB$155:$BA$1048576,MATCH($A520,'Hoja de Trabajo para listado'!$AB$155:$AB$1048576,0),MATCH((CUADRO!L$5&amp;$E520),'Hoja de Trabajo para listado'!$AB$151:$BA$151,0)),0)+IFERROR(INDEX('Hoja de Trabajo para listado'!$BC$155:$CB$1048576,MATCH($A520,'Hoja de Trabajo para listado'!$BC$155:$BC$1048576,0),MATCH((CUADRO!L$5&amp;$E520),'Hoja de Trabajo para listado'!$BC$151:$CB$151,0)),0)+IFERROR(INDEX('Hoja de Trabajo para listado'!$DE$153:$DG$274,MATCH($A520,'Hoja de Trabajo para listado'!$DE$153:$DE$1048576,0),MATCH((CUADRO!L$5&amp;$E520),'Hoja de Trabajo para listado'!$DE$151:$DG$151,0)),0)+IFERROR(INDEX('Hoja de Trabajo para listado'!$CD$155:$DC$1048576,MATCH($A520,'Hoja de Trabajo para listado'!$CD$155:$CD$1048576,0),MATCH((CUADRO!L$5&amp;$E520),'Hoja de Trabajo para listado'!$CD$151:$DC$151,0)),0)</f>
        <v>0</v>
      </c>
      <c r="M520" s="243">
        <f ca="1">+IFERROR(INDEX('Hoja de Trabajo para listado'!$A$155:$Z$1048576,MATCH($A520,'Hoja de Trabajo para listado'!$A$155:$A$1048576,0),MATCH((CUADRO!M$5&amp;$E520),'Hoja de Trabajo para listado'!$A$151:$Z$151,0)),0)+IFERROR(INDEX('Hoja de Trabajo para listado'!$AB$155:$BA$1048576,MATCH($A520,'Hoja de Trabajo para listado'!$AB$155:$AB$1048576,0),MATCH((CUADRO!M$5&amp;$E520),'Hoja de Trabajo para listado'!$AB$151:$BA$151,0)),0)+IFERROR(INDEX('Hoja de Trabajo para listado'!$BC$155:$CB$1048576,MATCH($A520,'Hoja de Trabajo para listado'!$BC$155:$BC$1048576,0),MATCH((CUADRO!M$5&amp;$E520),'Hoja de Trabajo para listado'!$BC$151:$CB$151,0)),0)+IFERROR(INDEX('Hoja de Trabajo para listado'!$DE$153:$DG$274,MATCH($A520,'Hoja de Trabajo para listado'!$DE$153:$DE$1048576,0),MATCH((CUADRO!M$5&amp;$E520),'Hoja de Trabajo para listado'!$DE$151:$DG$151,0)),0)+IFERROR(INDEX('Hoja de Trabajo para listado'!$CD$155:$DC$1048576,MATCH($A520,'Hoja de Trabajo para listado'!$CD$155:$CD$1048576,0),MATCH((CUADRO!M$5&amp;$E520),'Hoja de Trabajo para listado'!$CD$151:$DC$151,0)),0)</f>
        <v>0</v>
      </c>
      <c r="N520" s="243">
        <f ca="1">+IFERROR(INDEX('Hoja de Trabajo para listado'!$A$155:$Z$1048576,MATCH($A520,'Hoja de Trabajo para listado'!$A$155:$A$1048576,0),MATCH((CUADRO!N$5&amp;$E520),'Hoja de Trabajo para listado'!$A$151:$Z$151,0)),0)+IFERROR(INDEX('Hoja de Trabajo para listado'!$AB$155:$BA$1048576,MATCH($A520,'Hoja de Trabajo para listado'!$AB$155:$AB$1048576,0),MATCH((CUADRO!N$5&amp;$E520),'Hoja de Trabajo para listado'!$AB$151:$BA$151,0)),0)+IFERROR(INDEX('Hoja de Trabajo para listado'!$BC$155:$CB$1048576,MATCH($A520,'Hoja de Trabajo para listado'!$BC$155:$BC$1048576,0),MATCH((CUADRO!N$5&amp;$E520),'Hoja de Trabajo para listado'!$BC$151:$CB$151,0)),0)+IFERROR(INDEX('Hoja de Trabajo para listado'!$DE$153:$DG$274,MATCH($A520,'Hoja de Trabajo para listado'!$DE$153:$DE$1048576,0),MATCH((CUADRO!N$5&amp;$E520),'Hoja de Trabajo para listado'!$DE$151:$DG$151,0)),0)+IFERROR(INDEX('Hoja de Trabajo para listado'!$CD$155:$DC$1048576,MATCH($A520,'Hoja de Trabajo para listado'!$CD$155:$CD$1048576,0),MATCH((CUADRO!N$5&amp;$E520),'Hoja de Trabajo para listado'!$CD$151:$DC$151,0)),0)</f>
        <v>0</v>
      </c>
      <c r="O520" s="243">
        <f ca="1">+IFERROR(INDEX('Hoja de Trabajo para listado'!$A$155:$Z$1048576,MATCH($A520,'Hoja de Trabajo para listado'!$A$155:$A$1048576,0),MATCH((CUADRO!O$5&amp;$E520),'Hoja de Trabajo para listado'!$A$151:$Z$151,0)),0)+IFERROR(INDEX('Hoja de Trabajo para listado'!$AB$155:$BA$1048576,MATCH($A520,'Hoja de Trabajo para listado'!$AB$155:$AB$1048576,0),MATCH((CUADRO!O$5&amp;$E520),'Hoja de Trabajo para listado'!$AB$151:$BA$151,0)),0)+IFERROR(INDEX('Hoja de Trabajo para listado'!$BC$155:$CB$1048576,MATCH($A520,'Hoja de Trabajo para listado'!$BC$155:$BC$1048576,0),MATCH((CUADRO!O$5&amp;$E520),'Hoja de Trabajo para listado'!$BC$151:$CB$151,0)),0)+IFERROR(INDEX('Hoja de Trabajo para listado'!$DE$153:$DG$274,MATCH($A520,'Hoja de Trabajo para listado'!$DE$153:$DE$1048576,0),MATCH((CUADRO!O$5&amp;$E520),'Hoja de Trabajo para listado'!$DE$151:$DG$151,0)),0)+IFERROR(INDEX('Hoja de Trabajo para listado'!$CD$155:$DC$1048576,MATCH($A520,'Hoja de Trabajo para listado'!$CD$155:$CD$1048576,0),MATCH((CUADRO!O$5&amp;$E520),'Hoja de Trabajo para listado'!$CD$151:$DC$151,0)),0)</f>
        <v>0</v>
      </c>
      <c r="P520" s="243">
        <f ca="1">+IFERROR(INDEX('Hoja de Trabajo para listado'!$A$155:$Z$1048576,MATCH($A520,'Hoja de Trabajo para listado'!$A$155:$A$1048576,0),MATCH((CUADRO!P$5&amp;$E520),'Hoja de Trabajo para listado'!$A$151:$Z$151,0)),0)+IFERROR(INDEX('Hoja de Trabajo para listado'!$AB$155:$BA$1048576,MATCH($A520,'Hoja de Trabajo para listado'!$AB$155:$AB$1048576,0),MATCH((CUADRO!P$5&amp;$E520),'Hoja de Trabajo para listado'!$AB$151:$BA$151,0)),0)+IFERROR(INDEX('Hoja de Trabajo para listado'!$BC$155:$CB$1048576,MATCH($A520,'Hoja de Trabajo para listado'!$BC$155:$BC$1048576,0),MATCH((CUADRO!P$5&amp;$E520),'Hoja de Trabajo para listado'!$BC$151:$CB$151,0)),0)+IFERROR(INDEX('Hoja de Trabajo para listado'!$DE$153:$DG$274,MATCH($A520,'Hoja de Trabajo para listado'!$DE$153:$DE$1048576,0),MATCH((CUADRO!P$5&amp;$E520),'Hoja de Trabajo para listado'!$DE$151:$DG$151,0)),0)+IFERROR(INDEX('Hoja de Trabajo para listado'!$CD$155:$DC$1048576,MATCH($A520,'Hoja de Trabajo para listado'!$CD$155:$CD$1048576,0),MATCH((CUADRO!P$5&amp;$E520),'Hoja de Trabajo para listado'!$CD$151:$DC$151,0)),0)</f>
        <v>0</v>
      </c>
      <c r="Q520" s="243">
        <f ca="1">+IFERROR(INDEX('Hoja de Trabajo para listado'!$A$155:$Z$1048576,MATCH($A520,'Hoja de Trabajo para listado'!$A$155:$A$1048576,0),MATCH((CUADRO!Q$5&amp;$E520),'Hoja de Trabajo para listado'!$A$151:$Z$151,0)),0)+IFERROR(INDEX('Hoja de Trabajo para listado'!$AB$155:$BA$1048576,MATCH($A520,'Hoja de Trabajo para listado'!$AB$155:$AB$1048576,0),MATCH((CUADRO!Q$5&amp;$E520),'Hoja de Trabajo para listado'!$AB$151:$BA$151,0)),0)+IFERROR(INDEX('Hoja de Trabajo para listado'!$BC$155:$CB$1048576,MATCH($A520,'Hoja de Trabajo para listado'!$BC$155:$BC$1048576,0),MATCH((CUADRO!Q$5&amp;$E520),'Hoja de Trabajo para listado'!$BC$151:$CB$151,0)),0)+IFERROR(INDEX('Hoja de Trabajo para listado'!$DE$153:$DG$274,MATCH($A520,'Hoja de Trabajo para listado'!$DE$153:$DE$1048576,0),MATCH((CUADRO!Q$5&amp;$E520),'Hoja de Trabajo para listado'!$DE$151:$DG$151,0)),0)+IFERROR(INDEX('Hoja de Trabajo para listado'!$CD$155:$DC$1048576,MATCH($A520,'Hoja de Trabajo para listado'!$CD$155:$CD$1048576,0),MATCH((CUADRO!Q$5&amp;$E520),'Hoja de Trabajo para listado'!$CD$151:$DC$151,0)),0)</f>
        <v>0</v>
      </c>
      <c r="R520" s="243">
        <f t="shared" ca="1" si="19"/>
        <v>0</v>
      </c>
      <c r="S520" s="249"/>
      <c r="T520" s="243">
        <f ca="1">+T521</f>
        <v>0</v>
      </c>
      <c r="U520" s="242">
        <f t="shared" si="20"/>
        <v>1</v>
      </c>
      <c r="V520" s="333" t="str">
        <f>+VLOOKUP(A520,bd_lista!$A$3:$E$590,5,FALSE)</f>
        <v>Gobiernos Autonomos Municipales</v>
      </c>
      <c r="W520" s="391" t="str">
        <f>+V520</f>
        <v>Gobiernos Autonomos Municipales</v>
      </c>
      <c r="X520" s="242">
        <f>+VLOOKUP(A520,[4]Sheet1!$A$13:$D$744,4,FALSE)</f>
        <v>0</v>
      </c>
      <c r="Y520" s="242" t="e">
        <f>+VLOOKUP(X520,bd_lista!$A$3:$C$590,3,FALSE)</f>
        <v>#N/A</v>
      </c>
      <c r="Z520" s="294">
        <f>+X520</f>
        <v>0</v>
      </c>
      <c r="AA520" s="295" t="e">
        <f>+Y520</f>
        <v>#N/A</v>
      </c>
    </row>
    <row r="521" spans="1:27" customFormat="1" ht="15" hidden="1" customHeight="1">
      <c r="A521" s="32">
        <v>1213</v>
      </c>
      <c r="B521" s="388"/>
      <c r="C521" s="247" t="str">
        <f>+VLOOKUP(A521,bd_lista!$A$3:$C$590,3,FALSE)</f>
        <v>Gobierno Autónomo Municipal de Ayo Ayo</v>
      </c>
      <c r="D521" s="390"/>
      <c r="E521" s="244" t="s">
        <v>1305</v>
      </c>
      <c r="F521" s="243">
        <f ca="1">+IFERROR(INDEX('Hoja de Trabajo para listado'!$A$155:$Z$1048576,MATCH($A521,'Hoja de Trabajo para listado'!$A$155:$A$1048576,0),MATCH((CUADRO!F$5&amp;$E521),'Hoja de Trabajo para listado'!$A$151:$Z$151,0)),0)+IFERROR(INDEX('Hoja de Trabajo para listado'!$AB$155:$BA$1048576,MATCH($A521,'Hoja de Trabajo para listado'!$AB$155:$AB$1048576,0),MATCH((CUADRO!F$5&amp;$E521),'Hoja de Trabajo para listado'!$AB$151:$BA$151,0)),0)+IFERROR(INDEX('Hoja de Trabajo para listado'!$BC$155:$CB$1048576,MATCH($A521,'Hoja de Trabajo para listado'!$BC$155:$BC$1048576,0),MATCH((CUADRO!F$5&amp;$E521),'Hoja de Trabajo para listado'!$BC$151:$CB$151,0)),0)+IFERROR(INDEX('Hoja de Trabajo para listado'!$DE$153:$DG$274,MATCH($A521,'Hoja de Trabajo para listado'!$DE$153:$DE$1048576,0),MATCH((CUADRO!F$5&amp;$E521),'Hoja de Trabajo para listado'!$DE$151:$DG$151,0)),0)+IFERROR(INDEX('Hoja de Trabajo para listado'!$CD$155:$DC$1048576,MATCH($A521,'Hoja de Trabajo para listado'!$CD$155:$CD$1048576,0),MATCH((CUADRO!F$5&amp;$E521),'Hoja de Trabajo para listado'!$CD$151:$DC$151,0)),0)</f>
        <v>0</v>
      </c>
      <c r="G521" s="243">
        <f ca="1">+IFERROR(INDEX('Hoja de Trabajo para listado'!$A$155:$Z$1048576,MATCH($A521,'Hoja de Trabajo para listado'!$A$155:$A$1048576,0),MATCH((CUADRO!G$5&amp;$E521),'Hoja de Trabajo para listado'!$A$151:$Z$151,0)),0)+IFERROR(INDEX('Hoja de Trabajo para listado'!$AB$155:$BA$1048576,MATCH($A521,'Hoja de Trabajo para listado'!$AB$155:$AB$1048576,0),MATCH((CUADRO!G$5&amp;$E521),'Hoja de Trabajo para listado'!$AB$151:$BA$151,0)),0)+IFERROR(INDEX('Hoja de Trabajo para listado'!$BC$155:$CB$1048576,MATCH($A521,'Hoja de Trabajo para listado'!$BC$155:$BC$1048576,0),MATCH((CUADRO!G$5&amp;$E521),'Hoja de Trabajo para listado'!$BC$151:$CB$151,0)),0)+IFERROR(INDEX('Hoja de Trabajo para listado'!$DE$153:$DG$274,MATCH($A521,'Hoja de Trabajo para listado'!$DE$153:$DE$1048576,0),MATCH((CUADRO!G$5&amp;$E521),'Hoja de Trabajo para listado'!$DE$151:$DG$151,0)),0)+IFERROR(INDEX('Hoja de Trabajo para listado'!$CD$155:$DC$1048576,MATCH($A521,'Hoja de Trabajo para listado'!$CD$155:$CD$1048576,0),MATCH((CUADRO!G$5&amp;$E521),'Hoja de Trabajo para listado'!$CD$151:$DC$151,0)),0)</f>
        <v>0</v>
      </c>
      <c r="H521" s="243">
        <f ca="1">+IFERROR(INDEX('Hoja de Trabajo para listado'!$A$155:$Z$1048576,MATCH($A521,'Hoja de Trabajo para listado'!$A$155:$A$1048576,0),MATCH((CUADRO!H$5&amp;$E521),'Hoja de Trabajo para listado'!$A$151:$Z$151,0)),0)+IFERROR(INDEX('Hoja de Trabajo para listado'!$AB$155:$BA$1048576,MATCH($A521,'Hoja de Trabajo para listado'!$AB$155:$AB$1048576,0),MATCH((CUADRO!H$5&amp;$E521),'Hoja de Trabajo para listado'!$AB$151:$BA$151,0)),0)+IFERROR(INDEX('Hoja de Trabajo para listado'!$BC$155:$CB$1048576,MATCH($A521,'Hoja de Trabajo para listado'!$BC$155:$BC$1048576,0),MATCH((CUADRO!H$5&amp;$E521),'Hoja de Trabajo para listado'!$BC$151:$CB$151,0)),0)+IFERROR(INDEX('Hoja de Trabajo para listado'!$DE$153:$DG$274,MATCH($A521,'Hoja de Trabajo para listado'!$DE$153:$DE$1048576,0),MATCH((CUADRO!H$5&amp;$E521),'Hoja de Trabajo para listado'!$DE$151:$DG$151,0)),0)+IFERROR(INDEX('Hoja de Trabajo para listado'!$CD$155:$DC$1048576,MATCH($A521,'Hoja de Trabajo para listado'!$CD$155:$CD$1048576,0),MATCH((CUADRO!H$5&amp;$E521),'Hoja de Trabajo para listado'!$CD$151:$DC$151,0)),0)</f>
        <v>0</v>
      </c>
      <c r="I521" s="243">
        <f ca="1">+IFERROR(INDEX('Hoja de Trabajo para listado'!$A$155:$Z$1048576,MATCH($A521,'Hoja de Trabajo para listado'!$A$155:$A$1048576,0),MATCH((CUADRO!I$5&amp;$E521),'Hoja de Trabajo para listado'!$A$151:$Z$151,0)),0)+IFERROR(INDEX('Hoja de Trabajo para listado'!$AB$155:$BA$1048576,MATCH($A521,'Hoja de Trabajo para listado'!$AB$155:$AB$1048576,0),MATCH((CUADRO!I$5&amp;$E521),'Hoja de Trabajo para listado'!$AB$151:$BA$151,0)),0)+IFERROR(INDEX('Hoja de Trabajo para listado'!$BC$155:$CB$1048576,MATCH($A521,'Hoja de Trabajo para listado'!$BC$155:$BC$1048576,0),MATCH((CUADRO!I$5&amp;$E521),'Hoja de Trabajo para listado'!$BC$151:$CB$151,0)),0)+IFERROR(INDEX('Hoja de Trabajo para listado'!$DE$153:$DG$274,MATCH($A521,'Hoja de Trabajo para listado'!$DE$153:$DE$1048576,0),MATCH((CUADRO!I$5&amp;$E521),'Hoja de Trabajo para listado'!$DE$151:$DG$151,0)),0)+IFERROR(INDEX('Hoja de Trabajo para listado'!$CD$155:$DC$1048576,MATCH($A521,'Hoja de Trabajo para listado'!$CD$155:$CD$1048576,0),MATCH((CUADRO!I$5&amp;$E521),'Hoja de Trabajo para listado'!$CD$151:$DC$151,0)),0)</f>
        <v>0</v>
      </c>
      <c r="J521" s="243">
        <f ca="1">+IFERROR(INDEX('Hoja de Trabajo para listado'!$A$155:$Z$1048576,MATCH($A521,'Hoja de Trabajo para listado'!$A$155:$A$1048576,0),MATCH((CUADRO!J$5&amp;$E521),'Hoja de Trabajo para listado'!$A$151:$Z$151,0)),0)+IFERROR(INDEX('Hoja de Trabajo para listado'!$AB$155:$BA$1048576,MATCH($A521,'Hoja de Trabajo para listado'!$AB$155:$AB$1048576,0),MATCH((CUADRO!J$5&amp;$E521),'Hoja de Trabajo para listado'!$AB$151:$BA$151,0)),0)+IFERROR(INDEX('Hoja de Trabajo para listado'!$BC$155:$CB$1048576,MATCH($A521,'Hoja de Trabajo para listado'!$BC$155:$BC$1048576,0),MATCH((CUADRO!J$5&amp;$E521),'Hoja de Trabajo para listado'!$BC$151:$CB$151,0)),0)+IFERROR(INDEX('Hoja de Trabajo para listado'!$DE$153:$DG$274,MATCH($A521,'Hoja de Trabajo para listado'!$DE$153:$DE$1048576,0),MATCH((CUADRO!J$5&amp;$E521),'Hoja de Trabajo para listado'!$DE$151:$DG$151,0)),0)+IFERROR(INDEX('Hoja de Trabajo para listado'!$CD$155:$DC$1048576,MATCH($A521,'Hoja de Trabajo para listado'!$CD$155:$CD$1048576,0),MATCH((CUADRO!J$5&amp;$E521),'Hoja de Trabajo para listado'!$CD$151:$DC$151,0)),0)</f>
        <v>0</v>
      </c>
      <c r="K521" s="243">
        <f ca="1">+IFERROR(INDEX('Hoja de Trabajo para listado'!$A$155:$Z$1048576,MATCH($A521,'Hoja de Trabajo para listado'!$A$155:$A$1048576,0),MATCH((CUADRO!K$5&amp;$E521),'Hoja de Trabajo para listado'!$A$151:$Z$151,0)),0)+IFERROR(INDEX('Hoja de Trabajo para listado'!$AB$155:$BA$1048576,MATCH($A521,'Hoja de Trabajo para listado'!$AB$155:$AB$1048576,0),MATCH((CUADRO!K$5&amp;$E521),'Hoja de Trabajo para listado'!$AB$151:$BA$151,0)),0)+IFERROR(INDEX('Hoja de Trabajo para listado'!$BC$155:$CB$1048576,MATCH($A521,'Hoja de Trabajo para listado'!$BC$155:$BC$1048576,0),MATCH((CUADRO!K$5&amp;$E521),'Hoja de Trabajo para listado'!$BC$151:$CB$151,0)),0)+IFERROR(INDEX('Hoja de Trabajo para listado'!$DE$153:$DG$274,MATCH($A521,'Hoja de Trabajo para listado'!$DE$153:$DE$1048576,0),MATCH((CUADRO!K$5&amp;$E521),'Hoja de Trabajo para listado'!$DE$151:$DG$151,0)),0)+IFERROR(INDEX('Hoja de Trabajo para listado'!$CD$155:$DC$1048576,MATCH($A521,'Hoja de Trabajo para listado'!$CD$155:$CD$1048576,0),MATCH((CUADRO!K$5&amp;$E521),'Hoja de Trabajo para listado'!$CD$151:$DC$151,0)),0)</f>
        <v>0</v>
      </c>
      <c r="L521" s="243">
        <f ca="1">+IFERROR(INDEX('Hoja de Trabajo para listado'!$A$155:$Z$1048576,MATCH($A521,'Hoja de Trabajo para listado'!$A$155:$A$1048576,0),MATCH((CUADRO!L$5&amp;$E521),'Hoja de Trabajo para listado'!$A$151:$Z$151,0)),0)+IFERROR(INDEX('Hoja de Trabajo para listado'!$AB$155:$BA$1048576,MATCH($A521,'Hoja de Trabajo para listado'!$AB$155:$AB$1048576,0),MATCH((CUADRO!L$5&amp;$E521),'Hoja de Trabajo para listado'!$AB$151:$BA$151,0)),0)+IFERROR(INDEX('Hoja de Trabajo para listado'!$BC$155:$CB$1048576,MATCH($A521,'Hoja de Trabajo para listado'!$BC$155:$BC$1048576,0),MATCH((CUADRO!L$5&amp;$E521),'Hoja de Trabajo para listado'!$BC$151:$CB$151,0)),0)+IFERROR(INDEX('Hoja de Trabajo para listado'!$DE$153:$DG$274,MATCH($A521,'Hoja de Trabajo para listado'!$DE$153:$DE$1048576,0),MATCH((CUADRO!L$5&amp;$E521),'Hoja de Trabajo para listado'!$DE$151:$DG$151,0)),0)+IFERROR(INDEX('Hoja de Trabajo para listado'!$CD$155:$DC$1048576,MATCH($A521,'Hoja de Trabajo para listado'!$CD$155:$CD$1048576,0),MATCH((CUADRO!L$5&amp;$E521),'Hoja de Trabajo para listado'!$CD$151:$DC$151,0)),0)</f>
        <v>0</v>
      </c>
      <c r="M521" s="243">
        <f ca="1">+IFERROR(INDEX('Hoja de Trabajo para listado'!$A$155:$Z$1048576,MATCH($A521,'Hoja de Trabajo para listado'!$A$155:$A$1048576,0),MATCH((CUADRO!M$5&amp;$E521),'Hoja de Trabajo para listado'!$A$151:$Z$151,0)),0)+IFERROR(INDEX('Hoja de Trabajo para listado'!$AB$155:$BA$1048576,MATCH($A521,'Hoja de Trabajo para listado'!$AB$155:$AB$1048576,0),MATCH((CUADRO!M$5&amp;$E521),'Hoja de Trabajo para listado'!$AB$151:$BA$151,0)),0)+IFERROR(INDEX('Hoja de Trabajo para listado'!$BC$155:$CB$1048576,MATCH($A521,'Hoja de Trabajo para listado'!$BC$155:$BC$1048576,0),MATCH((CUADRO!M$5&amp;$E521),'Hoja de Trabajo para listado'!$BC$151:$CB$151,0)),0)+IFERROR(INDEX('Hoja de Trabajo para listado'!$DE$153:$DG$274,MATCH($A521,'Hoja de Trabajo para listado'!$DE$153:$DE$1048576,0),MATCH((CUADRO!M$5&amp;$E521),'Hoja de Trabajo para listado'!$DE$151:$DG$151,0)),0)+IFERROR(INDEX('Hoja de Trabajo para listado'!$CD$155:$DC$1048576,MATCH($A521,'Hoja de Trabajo para listado'!$CD$155:$CD$1048576,0),MATCH((CUADRO!M$5&amp;$E521),'Hoja de Trabajo para listado'!$CD$151:$DC$151,0)),0)</f>
        <v>0</v>
      </c>
      <c r="N521" s="243">
        <f ca="1">+IFERROR(INDEX('Hoja de Trabajo para listado'!$A$155:$Z$1048576,MATCH($A521,'Hoja de Trabajo para listado'!$A$155:$A$1048576,0),MATCH((CUADRO!N$5&amp;$E521),'Hoja de Trabajo para listado'!$A$151:$Z$151,0)),0)+IFERROR(INDEX('Hoja de Trabajo para listado'!$AB$155:$BA$1048576,MATCH($A521,'Hoja de Trabajo para listado'!$AB$155:$AB$1048576,0),MATCH((CUADRO!N$5&amp;$E521),'Hoja de Trabajo para listado'!$AB$151:$BA$151,0)),0)+IFERROR(INDEX('Hoja de Trabajo para listado'!$BC$155:$CB$1048576,MATCH($A521,'Hoja de Trabajo para listado'!$BC$155:$BC$1048576,0),MATCH((CUADRO!N$5&amp;$E521),'Hoja de Trabajo para listado'!$BC$151:$CB$151,0)),0)+IFERROR(INDEX('Hoja de Trabajo para listado'!$DE$153:$DG$274,MATCH($A521,'Hoja de Trabajo para listado'!$DE$153:$DE$1048576,0),MATCH((CUADRO!N$5&amp;$E521),'Hoja de Trabajo para listado'!$DE$151:$DG$151,0)),0)+IFERROR(INDEX('Hoja de Trabajo para listado'!$CD$155:$DC$1048576,MATCH($A521,'Hoja de Trabajo para listado'!$CD$155:$CD$1048576,0),MATCH((CUADRO!N$5&amp;$E521),'Hoja de Trabajo para listado'!$CD$151:$DC$151,0)),0)</f>
        <v>0</v>
      </c>
      <c r="O521" s="243">
        <f ca="1">+IFERROR(INDEX('Hoja de Trabajo para listado'!$A$155:$Z$1048576,MATCH($A521,'Hoja de Trabajo para listado'!$A$155:$A$1048576,0),MATCH((CUADRO!O$5&amp;$E521),'Hoja de Trabajo para listado'!$A$151:$Z$151,0)),0)+IFERROR(INDEX('Hoja de Trabajo para listado'!$AB$155:$BA$1048576,MATCH($A521,'Hoja de Trabajo para listado'!$AB$155:$AB$1048576,0),MATCH((CUADRO!O$5&amp;$E521),'Hoja de Trabajo para listado'!$AB$151:$BA$151,0)),0)+IFERROR(INDEX('Hoja de Trabajo para listado'!$BC$155:$CB$1048576,MATCH($A521,'Hoja de Trabajo para listado'!$BC$155:$BC$1048576,0),MATCH((CUADRO!O$5&amp;$E521),'Hoja de Trabajo para listado'!$BC$151:$CB$151,0)),0)+IFERROR(INDEX('Hoja de Trabajo para listado'!$DE$153:$DG$274,MATCH($A521,'Hoja de Trabajo para listado'!$DE$153:$DE$1048576,0),MATCH((CUADRO!O$5&amp;$E521),'Hoja de Trabajo para listado'!$DE$151:$DG$151,0)),0)+IFERROR(INDEX('Hoja de Trabajo para listado'!$CD$155:$DC$1048576,MATCH($A521,'Hoja de Trabajo para listado'!$CD$155:$CD$1048576,0),MATCH((CUADRO!O$5&amp;$E521),'Hoja de Trabajo para listado'!$CD$151:$DC$151,0)),0)</f>
        <v>0</v>
      </c>
      <c r="P521" s="243">
        <f ca="1">+IFERROR(INDEX('Hoja de Trabajo para listado'!$A$155:$Z$1048576,MATCH($A521,'Hoja de Trabajo para listado'!$A$155:$A$1048576,0),MATCH((CUADRO!P$5&amp;$E521),'Hoja de Trabajo para listado'!$A$151:$Z$151,0)),0)+IFERROR(INDEX('Hoja de Trabajo para listado'!$AB$155:$BA$1048576,MATCH($A521,'Hoja de Trabajo para listado'!$AB$155:$AB$1048576,0),MATCH((CUADRO!P$5&amp;$E521),'Hoja de Trabajo para listado'!$AB$151:$BA$151,0)),0)+IFERROR(INDEX('Hoja de Trabajo para listado'!$BC$155:$CB$1048576,MATCH($A521,'Hoja de Trabajo para listado'!$BC$155:$BC$1048576,0),MATCH((CUADRO!P$5&amp;$E521),'Hoja de Trabajo para listado'!$BC$151:$CB$151,0)),0)+IFERROR(INDEX('Hoja de Trabajo para listado'!$DE$153:$DG$274,MATCH($A521,'Hoja de Trabajo para listado'!$DE$153:$DE$1048576,0),MATCH((CUADRO!P$5&amp;$E521),'Hoja de Trabajo para listado'!$DE$151:$DG$151,0)),0)+IFERROR(INDEX('Hoja de Trabajo para listado'!$CD$155:$DC$1048576,MATCH($A521,'Hoja de Trabajo para listado'!$CD$155:$CD$1048576,0),MATCH((CUADRO!P$5&amp;$E521),'Hoja de Trabajo para listado'!$CD$151:$DC$151,0)),0)</f>
        <v>0</v>
      </c>
      <c r="Q521" s="243">
        <f ca="1">+IFERROR(INDEX('Hoja de Trabajo para listado'!$A$155:$Z$1048576,MATCH($A521,'Hoja de Trabajo para listado'!$A$155:$A$1048576,0),MATCH((CUADRO!Q$5&amp;$E521),'Hoja de Trabajo para listado'!$A$151:$Z$151,0)),0)+IFERROR(INDEX('Hoja de Trabajo para listado'!$AB$155:$BA$1048576,MATCH($A521,'Hoja de Trabajo para listado'!$AB$155:$AB$1048576,0),MATCH((CUADRO!Q$5&amp;$E521),'Hoja de Trabajo para listado'!$AB$151:$BA$151,0)),0)+IFERROR(INDEX('Hoja de Trabajo para listado'!$BC$155:$CB$1048576,MATCH($A521,'Hoja de Trabajo para listado'!$BC$155:$BC$1048576,0),MATCH((CUADRO!Q$5&amp;$E521),'Hoja de Trabajo para listado'!$BC$151:$CB$151,0)),0)+IFERROR(INDEX('Hoja de Trabajo para listado'!$DE$153:$DG$274,MATCH($A521,'Hoja de Trabajo para listado'!$DE$153:$DE$1048576,0),MATCH((CUADRO!Q$5&amp;$E521),'Hoja de Trabajo para listado'!$DE$151:$DG$151,0)),0)+IFERROR(INDEX('Hoja de Trabajo para listado'!$CD$155:$DC$1048576,MATCH($A521,'Hoja de Trabajo para listado'!$CD$155:$CD$1048576,0),MATCH((CUADRO!Q$5&amp;$E521),'Hoja de Trabajo para listado'!$CD$151:$DC$151,0)),0)</f>
        <v>0</v>
      </c>
      <c r="R521" s="243">
        <f t="shared" ca="1" si="19"/>
        <v>0</v>
      </c>
      <c r="S521" s="249">
        <f ca="1">+R520+R521</f>
        <v>0</v>
      </c>
      <c r="T521" s="243">
        <f ca="1">+S521</f>
        <v>0</v>
      </c>
      <c r="U521" s="242">
        <f t="shared" si="20"/>
        <v>2</v>
      </c>
      <c r="V521" s="333" t="str">
        <f>+VLOOKUP(A521,bd_lista!$A$3:$E$590,5,FALSE)</f>
        <v>Gobiernos Autonomos Municipales</v>
      </c>
      <c r="W521" s="392"/>
      <c r="X521" s="242">
        <f>+VLOOKUP(A521,[4]Sheet1!$A$13:$D$744,4,FALSE)</f>
        <v>0</v>
      </c>
      <c r="Y521" s="242" t="e">
        <f>+VLOOKUP(X521,bd_lista!$A$3:$C$590,3,FALSE)</f>
        <v>#N/A</v>
      </c>
      <c r="Z521" s="292"/>
      <c r="AA521" s="293"/>
    </row>
    <row r="522" spans="1:27" customFormat="1" ht="27" hidden="1" customHeight="1">
      <c r="A522" s="32">
        <v>1214</v>
      </c>
      <c r="B522" s="387">
        <f>+A522</f>
        <v>1214</v>
      </c>
      <c r="C522" s="247" t="str">
        <f>+VLOOKUP(A522,bd_lista!$A$3:$C$590,3,FALSE)</f>
        <v>Gobierno Autónomo Municipal de Calamarca</v>
      </c>
      <c r="D522" s="389" t="str">
        <f>+C522</f>
        <v>Gobierno Autónomo Municipal de Calamarca</v>
      </c>
      <c r="E522" s="242" t="s">
        <v>1304</v>
      </c>
      <c r="F522" s="243">
        <f ca="1">+IFERROR(INDEX('Hoja de Trabajo para listado'!$A$155:$Z$1048576,MATCH($A522,'Hoja de Trabajo para listado'!$A$155:$A$1048576,0),MATCH((CUADRO!F$5&amp;$E522),'Hoja de Trabajo para listado'!$A$151:$Z$151,0)),0)+IFERROR(INDEX('Hoja de Trabajo para listado'!$AB$155:$BA$1048576,MATCH($A522,'Hoja de Trabajo para listado'!$AB$155:$AB$1048576,0),MATCH((CUADRO!F$5&amp;$E522),'Hoja de Trabajo para listado'!$AB$151:$BA$151,0)),0)+IFERROR(INDEX('Hoja de Trabajo para listado'!$BC$155:$CB$1048576,MATCH($A522,'Hoja de Trabajo para listado'!$BC$155:$BC$1048576,0),MATCH((CUADRO!F$5&amp;$E522),'Hoja de Trabajo para listado'!$BC$151:$CB$151,0)),0)+IFERROR(INDEX('Hoja de Trabajo para listado'!$DE$153:$DG$274,MATCH($A522,'Hoja de Trabajo para listado'!$DE$153:$DE$1048576,0),MATCH((CUADRO!F$5&amp;$E522),'Hoja de Trabajo para listado'!$DE$151:$DG$151,0)),0)+IFERROR(INDEX('Hoja de Trabajo para listado'!$CD$155:$DC$1048576,MATCH($A522,'Hoja de Trabajo para listado'!$CD$155:$CD$1048576,0),MATCH((CUADRO!F$5&amp;$E522),'Hoja de Trabajo para listado'!$CD$151:$DC$151,0)),0)</f>
        <v>0</v>
      </c>
      <c r="G522" s="243">
        <f ca="1">+IFERROR(INDEX('Hoja de Trabajo para listado'!$A$155:$Z$1048576,MATCH($A522,'Hoja de Trabajo para listado'!$A$155:$A$1048576,0),MATCH((CUADRO!G$5&amp;$E522),'Hoja de Trabajo para listado'!$A$151:$Z$151,0)),0)+IFERROR(INDEX('Hoja de Trabajo para listado'!$AB$155:$BA$1048576,MATCH($A522,'Hoja de Trabajo para listado'!$AB$155:$AB$1048576,0),MATCH((CUADRO!G$5&amp;$E522),'Hoja de Trabajo para listado'!$AB$151:$BA$151,0)),0)+IFERROR(INDEX('Hoja de Trabajo para listado'!$BC$155:$CB$1048576,MATCH($A522,'Hoja de Trabajo para listado'!$BC$155:$BC$1048576,0),MATCH((CUADRO!G$5&amp;$E522),'Hoja de Trabajo para listado'!$BC$151:$CB$151,0)),0)+IFERROR(INDEX('Hoja de Trabajo para listado'!$DE$153:$DG$274,MATCH($A522,'Hoja de Trabajo para listado'!$DE$153:$DE$1048576,0),MATCH((CUADRO!G$5&amp;$E522),'Hoja de Trabajo para listado'!$DE$151:$DG$151,0)),0)+IFERROR(INDEX('Hoja de Trabajo para listado'!$CD$155:$DC$1048576,MATCH($A522,'Hoja de Trabajo para listado'!$CD$155:$CD$1048576,0),MATCH((CUADRO!G$5&amp;$E522),'Hoja de Trabajo para listado'!$CD$151:$DC$151,0)),0)</f>
        <v>0</v>
      </c>
      <c r="H522" s="243">
        <f ca="1">+IFERROR(INDEX('Hoja de Trabajo para listado'!$A$155:$Z$1048576,MATCH($A522,'Hoja de Trabajo para listado'!$A$155:$A$1048576,0),MATCH((CUADRO!H$5&amp;$E522),'Hoja de Trabajo para listado'!$A$151:$Z$151,0)),0)+IFERROR(INDEX('Hoja de Trabajo para listado'!$AB$155:$BA$1048576,MATCH($A522,'Hoja de Trabajo para listado'!$AB$155:$AB$1048576,0),MATCH((CUADRO!H$5&amp;$E522),'Hoja de Trabajo para listado'!$AB$151:$BA$151,0)),0)+IFERROR(INDEX('Hoja de Trabajo para listado'!$BC$155:$CB$1048576,MATCH($A522,'Hoja de Trabajo para listado'!$BC$155:$BC$1048576,0),MATCH((CUADRO!H$5&amp;$E522),'Hoja de Trabajo para listado'!$BC$151:$CB$151,0)),0)+IFERROR(INDEX('Hoja de Trabajo para listado'!$DE$153:$DG$274,MATCH($A522,'Hoja de Trabajo para listado'!$DE$153:$DE$1048576,0),MATCH((CUADRO!H$5&amp;$E522),'Hoja de Trabajo para listado'!$DE$151:$DG$151,0)),0)+IFERROR(INDEX('Hoja de Trabajo para listado'!$CD$155:$DC$1048576,MATCH($A522,'Hoja de Trabajo para listado'!$CD$155:$CD$1048576,0),MATCH((CUADRO!H$5&amp;$E522),'Hoja de Trabajo para listado'!$CD$151:$DC$151,0)),0)</f>
        <v>0</v>
      </c>
      <c r="I522" s="243">
        <f ca="1">+IFERROR(INDEX('Hoja de Trabajo para listado'!$A$155:$Z$1048576,MATCH($A522,'Hoja de Trabajo para listado'!$A$155:$A$1048576,0),MATCH((CUADRO!I$5&amp;$E522),'Hoja de Trabajo para listado'!$A$151:$Z$151,0)),0)+IFERROR(INDEX('Hoja de Trabajo para listado'!$AB$155:$BA$1048576,MATCH($A522,'Hoja de Trabajo para listado'!$AB$155:$AB$1048576,0),MATCH((CUADRO!I$5&amp;$E522),'Hoja de Trabajo para listado'!$AB$151:$BA$151,0)),0)+IFERROR(INDEX('Hoja de Trabajo para listado'!$BC$155:$CB$1048576,MATCH($A522,'Hoja de Trabajo para listado'!$BC$155:$BC$1048576,0),MATCH((CUADRO!I$5&amp;$E522),'Hoja de Trabajo para listado'!$BC$151:$CB$151,0)),0)+IFERROR(INDEX('Hoja de Trabajo para listado'!$DE$153:$DG$274,MATCH($A522,'Hoja de Trabajo para listado'!$DE$153:$DE$1048576,0),MATCH((CUADRO!I$5&amp;$E522),'Hoja de Trabajo para listado'!$DE$151:$DG$151,0)),0)+IFERROR(INDEX('Hoja de Trabajo para listado'!$CD$155:$DC$1048576,MATCH($A522,'Hoja de Trabajo para listado'!$CD$155:$CD$1048576,0),MATCH((CUADRO!I$5&amp;$E522),'Hoja de Trabajo para listado'!$CD$151:$DC$151,0)),0)</f>
        <v>0</v>
      </c>
      <c r="J522" s="243">
        <f ca="1">+IFERROR(INDEX('Hoja de Trabajo para listado'!$A$155:$Z$1048576,MATCH($A522,'Hoja de Trabajo para listado'!$A$155:$A$1048576,0),MATCH((CUADRO!J$5&amp;$E522),'Hoja de Trabajo para listado'!$A$151:$Z$151,0)),0)+IFERROR(INDEX('Hoja de Trabajo para listado'!$AB$155:$BA$1048576,MATCH($A522,'Hoja de Trabajo para listado'!$AB$155:$AB$1048576,0),MATCH((CUADRO!J$5&amp;$E522),'Hoja de Trabajo para listado'!$AB$151:$BA$151,0)),0)+IFERROR(INDEX('Hoja de Trabajo para listado'!$BC$155:$CB$1048576,MATCH($A522,'Hoja de Trabajo para listado'!$BC$155:$BC$1048576,0),MATCH((CUADRO!J$5&amp;$E522),'Hoja de Trabajo para listado'!$BC$151:$CB$151,0)),0)+IFERROR(INDEX('Hoja de Trabajo para listado'!$DE$153:$DG$274,MATCH($A522,'Hoja de Trabajo para listado'!$DE$153:$DE$1048576,0),MATCH((CUADRO!J$5&amp;$E522),'Hoja de Trabajo para listado'!$DE$151:$DG$151,0)),0)+IFERROR(INDEX('Hoja de Trabajo para listado'!$CD$155:$DC$1048576,MATCH($A522,'Hoja de Trabajo para listado'!$CD$155:$CD$1048576,0),MATCH((CUADRO!J$5&amp;$E522),'Hoja de Trabajo para listado'!$CD$151:$DC$151,0)),0)</f>
        <v>0</v>
      </c>
      <c r="K522" s="243">
        <f ca="1">+IFERROR(INDEX('Hoja de Trabajo para listado'!$A$155:$Z$1048576,MATCH($A522,'Hoja de Trabajo para listado'!$A$155:$A$1048576,0),MATCH((CUADRO!K$5&amp;$E522),'Hoja de Trabajo para listado'!$A$151:$Z$151,0)),0)+IFERROR(INDEX('Hoja de Trabajo para listado'!$AB$155:$BA$1048576,MATCH($A522,'Hoja de Trabajo para listado'!$AB$155:$AB$1048576,0),MATCH((CUADRO!K$5&amp;$E522),'Hoja de Trabajo para listado'!$AB$151:$BA$151,0)),0)+IFERROR(INDEX('Hoja de Trabajo para listado'!$BC$155:$CB$1048576,MATCH($A522,'Hoja de Trabajo para listado'!$BC$155:$BC$1048576,0),MATCH((CUADRO!K$5&amp;$E522),'Hoja de Trabajo para listado'!$BC$151:$CB$151,0)),0)+IFERROR(INDEX('Hoja de Trabajo para listado'!$DE$153:$DG$274,MATCH($A522,'Hoja de Trabajo para listado'!$DE$153:$DE$1048576,0),MATCH((CUADRO!K$5&amp;$E522),'Hoja de Trabajo para listado'!$DE$151:$DG$151,0)),0)+IFERROR(INDEX('Hoja de Trabajo para listado'!$CD$155:$DC$1048576,MATCH($A522,'Hoja de Trabajo para listado'!$CD$155:$CD$1048576,0),MATCH((CUADRO!K$5&amp;$E522),'Hoja de Trabajo para listado'!$CD$151:$DC$151,0)),0)</f>
        <v>0</v>
      </c>
      <c r="L522" s="243">
        <f ca="1">+IFERROR(INDEX('Hoja de Trabajo para listado'!$A$155:$Z$1048576,MATCH($A522,'Hoja de Trabajo para listado'!$A$155:$A$1048576,0),MATCH((CUADRO!L$5&amp;$E522),'Hoja de Trabajo para listado'!$A$151:$Z$151,0)),0)+IFERROR(INDEX('Hoja de Trabajo para listado'!$AB$155:$BA$1048576,MATCH($A522,'Hoja de Trabajo para listado'!$AB$155:$AB$1048576,0),MATCH((CUADRO!L$5&amp;$E522),'Hoja de Trabajo para listado'!$AB$151:$BA$151,0)),0)+IFERROR(INDEX('Hoja de Trabajo para listado'!$BC$155:$CB$1048576,MATCH($A522,'Hoja de Trabajo para listado'!$BC$155:$BC$1048576,0),MATCH((CUADRO!L$5&amp;$E522),'Hoja de Trabajo para listado'!$BC$151:$CB$151,0)),0)+IFERROR(INDEX('Hoja de Trabajo para listado'!$DE$153:$DG$274,MATCH($A522,'Hoja de Trabajo para listado'!$DE$153:$DE$1048576,0),MATCH((CUADRO!L$5&amp;$E522),'Hoja de Trabajo para listado'!$DE$151:$DG$151,0)),0)+IFERROR(INDEX('Hoja de Trabajo para listado'!$CD$155:$DC$1048576,MATCH($A522,'Hoja de Trabajo para listado'!$CD$155:$CD$1048576,0),MATCH((CUADRO!L$5&amp;$E522),'Hoja de Trabajo para listado'!$CD$151:$DC$151,0)),0)</f>
        <v>0</v>
      </c>
      <c r="M522" s="243">
        <f ca="1">+IFERROR(INDEX('Hoja de Trabajo para listado'!$A$155:$Z$1048576,MATCH($A522,'Hoja de Trabajo para listado'!$A$155:$A$1048576,0),MATCH((CUADRO!M$5&amp;$E522),'Hoja de Trabajo para listado'!$A$151:$Z$151,0)),0)+IFERROR(INDEX('Hoja de Trabajo para listado'!$AB$155:$BA$1048576,MATCH($A522,'Hoja de Trabajo para listado'!$AB$155:$AB$1048576,0),MATCH((CUADRO!M$5&amp;$E522),'Hoja de Trabajo para listado'!$AB$151:$BA$151,0)),0)+IFERROR(INDEX('Hoja de Trabajo para listado'!$BC$155:$CB$1048576,MATCH($A522,'Hoja de Trabajo para listado'!$BC$155:$BC$1048576,0),MATCH((CUADRO!M$5&amp;$E522),'Hoja de Trabajo para listado'!$BC$151:$CB$151,0)),0)+IFERROR(INDEX('Hoja de Trabajo para listado'!$DE$153:$DG$274,MATCH($A522,'Hoja de Trabajo para listado'!$DE$153:$DE$1048576,0),MATCH((CUADRO!M$5&amp;$E522),'Hoja de Trabajo para listado'!$DE$151:$DG$151,0)),0)+IFERROR(INDEX('Hoja de Trabajo para listado'!$CD$155:$DC$1048576,MATCH($A522,'Hoja de Trabajo para listado'!$CD$155:$CD$1048576,0),MATCH((CUADRO!M$5&amp;$E522),'Hoja de Trabajo para listado'!$CD$151:$DC$151,0)),0)</f>
        <v>0</v>
      </c>
      <c r="N522" s="243">
        <f ca="1">+IFERROR(INDEX('Hoja de Trabajo para listado'!$A$155:$Z$1048576,MATCH($A522,'Hoja de Trabajo para listado'!$A$155:$A$1048576,0),MATCH((CUADRO!N$5&amp;$E522),'Hoja de Trabajo para listado'!$A$151:$Z$151,0)),0)+IFERROR(INDEX('Hoja de Trabajo para listado'!$AB$155:$BA$1048576,MATCH($A522,'Hoja de Trabajo para listado'!$AB$155:$AB$1048576,0),MATCH((CUADRO!N$5&amp;$E522),'Hoja de Trabajo para listado'!$AB$151:$BA$151,0)),0)+IFERROR(INDEX('Hoja de Trabajo para listado'!$BC$155:$CB$1048576,MATCH($A522,'Hoja de Trabajo para listado'!$BC$155:$BC$1048576,0),MATCH((CUADRO!N$5&amp;$E522),'Hoja de Trabajo para listado'!$BC$151:$CB$151,0)),0)+IFERROR(INDEX('Hoja de Trabajo para listado'!$DE$153:$DG$274,MATCH($A522,'Hoja de Trabajo para listado'!$DE$153:$DE$1048576,0),MATCH((CUADRO!N$5&amp;$E522),'Hoja de Trabajo para listado'!$DE$151:$DG$151,0)),0)+IFERROR(INDEX('Hoja de Trabajo para listado'!$CD$155:$DC$1048576,MATCH($A522,'Hoja de Trabajo para listado'!$CD$155:$CD$1048576,0),MATCH((CUADRO!N$5&amp;$E522),'Hoja de Trabajo para listado'!$CD$151:$DC$151,0)),0)</f>
        <v>0</v>
      </c>
      <c r="O522" s="243">
        <f ca="1">+IFERROR(INDEX('Hoja de Trabajo para listado'!$A$155:$Z$1048576,MATCH($A522,'Hoja de Trabajo para listado'!$A$155:$A$1048576,0),MATCH((CUADRO!O$5&amp;$E522),'Hoja de Trabajo para listado'!$A$151:$Z$151,0)),0)+IFERROR(INDEX('Hoja de Trabajo para listado'!$AB$155:$BA$1048576,MATCH($A522,'Hoja de Trabajo para listado'!$AB$155:$AB$1048576,0),MATCH((CUADRO!O$5&amp;$E522),'Hoja de Trabajo para listado'!$AB$151:$BA$151,0)),0)+IFERROR(INDEX('Hoja de Trabajo para listado'!$BC$155:$CB$1048576,MATCH($A522,'Hoja de Trabajo para listado'!$BC$155:$BC$1048576,0),MATCH((CUADRO!O$5&amp;$E522),'Hoja de Trabajo para listado'!$BC$151:$CB$151,0)),0)+IFERROR(INDEX('Hoja de Trabajo para listado'!$DE$153:$DG$274,MATCH($A522,'Hoja de Trabajo para listado'!$DE$153:$DE$1048576,0),MATCH((CUADRO!O$5&amp;$E522),'Hoja de Trabajo para listado'!$DE$151:$DG$151,0)),0)+IFERROR(INDEX('Hoja de Trabajo para listado'!$CD$155:$DC$1048576,MATCH($A522,'Hoja de Trabajo para listado'!$CD$155:$CD$1048576,0),MATCH((CUADRO!O$5&amp;$E522),'Hoja de Trabajo para listado'!$CD$151:$DC$151,0)),0)</f>
        <v>0</v>
      </c>
      <c r="P522" s="243">
        <f ca="1">+IFERROR(INDEX('Hoja de Trabajo para listado'!$A$155:$Z$1048576,MATCH($A522,'Hoja de Trabajo para listado'!$A$155:$A$1048576,0),MATCH((CUADRO!P$5&amp;$E522),'Hoja de Trabajo para listado'!$A$151:$Z$151,0)),0)+IFERROR(INDEX('Hoja de Trabajo para listado'!$AB$155:$BA$1048576,MATCH($A522,'Hoja de Trabajo para listado'!$AB$155:$AB$1048576,0),MATCH((CUADRO!P$5&amp;$E522),'Hoja de Trabajo para listado'!$AB$151:$BA$151,0)),0)+IFERROR(INDEX('Hoja de Trabajo para listado'!$BC$155:$CB$1048576,MATCH($A522,'Hoja de Trabajo para listado'!$BC$155:$BC$1048576,0),MATCH((CUADRO!P$5&amp;$E522),'Hoja de Trabajo para listado'!$BC$151:$CB$151,0)),0)+IFERROR(INDEX('Hoja de Trabajo para listado'!$DE$153:$DG$274,MATCH($A522,'Hoja de Trabajo para listado'!$DE$153:$DE$1048576,0),MATCH((CUADRO!P$5&amp;$E522),'Hoja de Trabajo para listado'!$DE$151:$DG$151,0)),0)+IFERROR(INDEX('Hoja de Trabajo para listado'!$CD$155:$DC$1048576,MATCH($A522,'Hoja de Trabajo para listado'!$CD$155:$CD$1048576,0),MATCH((CUADRO!P$5&amp;$E522),'Hoja de Trabajo para listado'!$CD$151:$DC$151,0)),0)</f>
        <v>0</v>
      </c>
      <c r="Q522" s="243">
        <f ca="1">+IFERROR(INDEX('Hoja de Trabajo para listado'!$A$155:$Z$1048576,MATCH($A522,'Hoja de Trabajo para listado'!$A$155:$A$1048576,0),MATCH((CUADRO!Q$5&amp;$E522),'Hoja de Trabajo para listado'!$A$151:$Z$151,0)),0)+IFERROR(INDEX('Hoja de Trabajo para listado'!$AB$155:$BA$1048576,MATCH($A522,'Hoja de Trabajo para listado'!$AB$155:$AB$1048576,0),MATCH((CUADRO!Q$5&amp;$E522),'Hoja de Trabajo para listado'!$AB$151:$BA$151,0)),0)+IFERROR(INDEX('Hoja de Trabajo para listado'!$BC$155:$CB$1048576,MATCH($A522,'Hoja de Trabajo para listado'!$BC$155:$BC$1048576,0),MATCH((CUADRO!Q$5&amp;$E522),'Hoja de Trabajo para listado'!$BC$151:$CB$151,0)),0)+IFERROR(INDEX('Hoja de Trabajo para listado'!$DE$153:$DG$274,MATCH($A522,'Hoja de Trabajo para listado'!$DE$153:$DE$1048576,0),MATCH((CUADRO!Q$5&amp;$E522),'Hoja de Trabajo para listado'!$DE$151:$DG$151,0)),0)+IFERROR(INDEX('Hoja de Trabajo para listado'!$CD$155:$DC$1048576,MATCH($A522,'Hoja de Trabajo para listado'!$CD$155:$CD$1048576,0),MATCH((CUADRO!Q$5&amp;$E522),'Hoja de Trabajo para listado'!$CD$151:$DC$151,0)),0)</f>
        <v>0</v>
      </c>
      <c r="R522" s="243">
        <f t="shared" ca="1" si="19"/>
        <v>0</v>
      </c>
      <c r="S522" s="249"/>
      <c r="T522" s="243">
        <f ca="1">+T523</f>
        <v>0</v>
      </c>
      <c r="U522" s="242">
        <f t="shared" si="20"/>
        <v>1</v>
      </c>
      <c r="V522" s="333" t="str">
        <f>+VLOOKUP(A522,bd_lista!$A$3:$E$590,5,FALSE)</f>
        <v>Gobiernos Autonomos Municipales</v>
      </c>
      <c r="W522" s="391" t="str">
        <f>+V522</f>
        <v>Gobiernos Autonomos Municipales</v>
      </c>
      <c r="X522" s="242">
        <f>+VLOOKUP(A522,[4]Sheet1!$A$13:$D$744,4,FALSE)</f>
        <v>0</v>
      </c>
      <c r="Y522" s="242" t="e">
        <f>+VLOOKUP(X522,bd_lista!$A$3:$C$590,3,FALSE)</f>
        <v>#N/A</v>
      </c>
      <c r="Z522" s="294">
        <f>+X522</f>
        <v>0</v>
      </c>
      <c r="AA522" s="295" t="e">
        <f>+Y522</f>
        <v>#N/A</v>
      </c>
    </row>
    <row r="523" spans="1:27" customFormat="1" ht="27" hidden="1" customHeight="1">
      <c r="A523" s="32">
        <v>1214</v>
      </c>
      <c r="B523" s="388"/>
      <c r="C523" s="247" t="str">
        <f>+VLOOKUP(A523,bd_lista!$A$3:$C$590,3,FALSE)</f>
        <v>Gobierno Autónomo Municipal de Calamarca</v>
      </c>
      <c r="D523" s="390"/>
      <c r="E523" s="244" t="s">
        <v>1305</v>
      </c>
      <c r="F523" s="243">
        <f ca="1">+IFERROR(INDEX('Hoja de Trabajo para listado'!$A$155:$Z$1048576,MATCH($A523,'Hoja de Trabajo para listado'!$A$155:$A$1048576,0),MATCH((CUADRO!F$5&amp;$E523),'Hoja de Trabajo para listado'!$A$151:$Z$151,0)),0)+IFERROR(INDEX('Hoja de Trabajo para listado'!$AB$155:$BA$1048576,MATCH($A523,'Hoja de Trabajo para listado'!$AB$155:$AB$1048576,0),MATCH((CUADRO!F$5&amp;$E523),'Hoja de Trabajo para listado'!$AB$151:$BA$151,0)),0)+IFERROR(INDEX('Hoja de Trabajo para listado'!$BC$155:$CB$1048576,MATCH($A523,'Hoja de Trabajo para listado'!$BC$155:$BC$1048576,0),MATCH((CUADRO!F$5&amp;$E523),'Hoja de Trabajo para listado'!$BC$151:$CB$151,0)),0)+IFERROR(INDEX('Hoja de Trabajo para listado'!$DE$153:$DG$274,MATCH($A523,'Hoja de Trabajo para listado'!$DE$153:$DE$1048576,0),MATCH((CUADRO!F$5&amp;$E523),'Hoja de Trabajo para listado'!$DE$151:$DG$151,0)),0)+IFERROR(INDEX('Hoja de Trabajo para listado'!$CD$155:$DC$1048576,MATCH($A523,'Hoja de Trabajo para listado'!$CD$155:$CD$1048576,0),MATCH((CUADRO!F$5&amp;$E523),'Hoja de Trabajo para listado'!$CD$151:$DC$151,0)),0)</f>
        <v>0</v>
      </c>
      <c r="G523" s="243">
        <f ca="1">+IFERROR(INDEX('Hoja de Trabajo para listado'!$A$155:$Z$1048576,MATCH($A523,'Hoja de Trabajo para listado'!$A$155:$A$1048576,0),MATCH((CUADRO!G$5&amp;$E523),'Hoja de Trabajo para listado'!$A$151:$Z$151,0)),0)+IFERROR(INDEX('Hoja de Trabajo para listado'!$AB$155:$BA$1048576,MATCH($A523,'Hoja de Trabajo para listado'!$AB$155:$AB$1048576,0),MATCH((CUADRO!G$5&amp;$E523),'Hoja de Trabajo para listado'!$AB$151:$BA$151,0)),0)+IFERROR(INDEX('Hoja de Trabajo para listado'!$BC$155:$CB$1048576,MATCH($A523,'Hoja de Trabajo para listado'!$BC$155:$BC$1048576,0),MATCH((CUADRO!G$5&amp;$E523),'Hoja de Trabajo para listado'!$BC$151:$CB$151,0)),0)+IFERROR(INDEX('Hoja de Trabajo para listado'!$DE$153:$DG$274,MATCH($A523,'Hoja de Trabajo para listado'!$DE$153:$DE$1048576,0),MATCH((CUADRO!G$5&amp;$E523),'Hoja de Trabajo para listado'!$DE$151:$DG$151,0)),0)+IFERROR(INDEX('Hoja de Trabajo para listado'!$CD$155:$DC$1048576,MATCH($A523,'Hoja de Trabajo para listado'!$CD$155:$CD$1048576,0),MATCH((CUADRO!G$5&amp;$E523),'Hoja de Trabajo para listado'!$CD$151:$DC$151,0)),0)</f>
        <v>0</v>
      </c>
      <c r="H523" s="243">
        <f ca="1">+IFERROR(INDEX('Hoja de Trabajo para listado'!$A$155:$Z$1048576,MATCH($A523,'Hoja de Trabajo para listado'!$A$155:$A$1048576,0),MATCH((CUADRO!H$5&amp;$E523),'Hoja de Trabajo para listado'!$A$151:$Z$151,0)),0)+IFERROR(INDEX('Hoja de Trabajo para listado'!$AB$155:$BA$1048576,MATCH($A523,'Hoja de Trabajo para listado'!$AB$155:$AB$1048576,0),MATCH((CUADRO!H$5&amp;$E523),'Hoja de Trabajo para listado'!$AB$151:$BA$151,0)),0)+IFERROR(INDEX('Hoja de Trabajo para listado'!$BC$155:$CB$1048576,MATCH($A523,'Hoja de Trabajo para listado'!$BC$155:$BC$1048576,0),MATCH((CUADRO!H$5&amp;$E523),'Hoja de Trabajo para listado'!$BC$151:$CB$151,0)),0)+IFERROR(INDEX('Hoja de Trabajo para listado'!$DE$153:$DG$274,MATCH($A523,'Hoja de Trabajo para listado'!$DE$153:$DE$1048576,0),MATCH((CUADRO!H$5&amp;$E523),'Hoja de Trabajo para listado'!$DE$151:$DG$151,0)),0)+IFERROR(INDEX('Hoja de Trabajo para listado'!$CD$155:$DC$1048576,MATCH($A523,'Hoja de Trabajo para listado'!$CD$155:$CD$1048576,0),MATCH((CUADRO!H$5&amp;$E523),'Hoja de Trabajo para listado'!$CD$151:$DC$151,0)),0)</f>
        <v>0</v>
      </c>
      <c r="I523" s="243">
        <f ca="1">+IFERROR(INDEX('Hoja de Trabajo para listado'!$A$155:$Z$1048576,MATCH($A523,'Hoja de Trabajo para listado'!$A$155:$A$1048576,0),MATCH((CUADRO!I$5&amp;$E523),'Hoja de Trabajo para listado'!$A$151:$Z$151,0)),0)+IFERROR(INDEX('Hoja de Trabajo para listado'!$AB$155:$BA$1048576,MATCH($A523,'Hoja de Trabajo para listado'!$AB$155:$AB$1048576,0),MATCH((CUADRO!I$5&amp;$E523),'Hoja de Trabajo para listado'!$AB$151:$BA$151,0)),0)+IFERROR(INDEX('Hoja de Trabajo para listado'!$BC$155:$CB$1048576,MATCH($A523,'Hoja de Trabajo para listado'!$BC$155:$BC$1048576,0),MATCH((CUADRO!I$5&amp;$E523),'Hoja de Trabajo para listado'!$BC$151:$CB$151,0)),0)+IFERROR(INDEX('Hoja de Trabajo para listado'!$DE$153:$DG$274,MATCH($A523,'Hoja de Trabajo para listado'!$DE$153:$DE$1048576,0),MATCH((CUADRO!I$5&amp;$E523),'Hoja de Trabajo para listado'!$DE$151:$DG$151,0)),0)+IFERROR(INDEX('Hoja de Trabajo para listado'!$CD$155:$DC$1048576,MATCH($A523,'Hoja de Trabajo para listado'!$CD$155:$CD$1048576,0),MATCH((CUADRO!I$5&amp;$E523),'Hoja de Trabajo para listado'!$CD$151:$DC$151,0)),0)</f>
        <v>0</v>
      </c>
      <c r="J523" s="243">
        <f ca="1">+IFERROR(INDEX('Hoja de Trabajo para listado'!$A$155:$Z$1048576,MATCH($A523,'Hoja de Trabajo para listado'!$A$155:$A$1048576,0),MATCH((CUADRO!J$5&amp;$E523),'Hoja de Trabajo para listado'!$A$151:$Z$151,0)),0)+IFERROR(INDEX('Hoja de Trabajo para listado'!$AB$155:$BA$1048576,MATCH($A523,'Hoja de Trabajo para listado'!$AB$155:$AB$1048576,0),MATCH((CUADRO!J$5&amp;$E523),'Hoja de Trabajo para listado'!$AB$151:$BA$151,0)),0)+IFERROR(INDEX('Hoja de Trabajo para listado'!$BC$155:$CB$1048576,MATCH($A523,'Hoja de Trabajo para listado'!$BC$155:$BC$1048576,0),MATCH((CUADRO!J$5&amp;$E523),'Hoja de Trabajo para listado'!$BC$151:$CB$151,0)),0)+IFERROR(INDEX('Hoja de Trabajo para listado'!$DE$153:$DG$274,MATCH($A523,'Hoja de Trabajo para listado'!$DE$153:$DE$1048576,0),MATCH((CUADRO!J$5&amp;$E523),'Hoja de Trabajo para listado'!$DE$151:$DG$151,0)),0)+IFERROR(INDEX('Hoja de Trabajo para listado'!$CD$155:$DC$1048576,MATCH($A523,'Hoja de Trabajo para listado'!$CD$155:$CD$1048576,0),MATCH((CUADRO!J$5&amp;$E523),'Hoja de Trabajo para listado'!$CD$151:$DC$151,0)),0)</f>
        <v>0</v>
      </c>
      <c r="K523" s="243">
        <f ca="1">+IFERROR(INDEX('Hoja de Trabajo para listado'!$A$155:$Z$1048576,MATCH($A523,'Hoja de Trabajo para listado'!$A$155:$A$1048576,0),MATCH((CUADRO!K$5&amp;$E523),'Hoja de Trabajo para listado'!$A$151:$Z$151,0)),0)+IFERROR(INDEX('Hoja de Trabajo para listado'!$AB$155:$BA$1048576,MATCH($A523,'Hoja de Trabajo para listado'!$AB$155:$AB$1048576,0),MATCH((CUADRO!K$5&amp;$E523),'Hoja de Trabajo para listado'!$AB$151:$BA$151,0)),0)+IFERROR(INDEX('Hoja de Trabajo para listado'!$BC$155:$CB$1048576,MATCH($A523,'Hoja de Trabajo para listado'!$BC$155:$BC$1048576,0),MATCH((CUADRO!K$5&amp;$E523),'Hoja de Trabajo para listado'!$BC$151:$CB$151,0)),0)+IFERROR(INDEX('Hoja de Trabajo para listado'!$DE$153:$DG$274,MATCH($A523,'Hoja de Trabajo para listado'!$DE$153:$DE$1048576,0),MATCH((CUADRO!K$5&amp;$E523),'Hoja de Trabajo para listado'!$DE$151:$DG$151,0)),0)+IFERROR(INDEX('Hoja de Trabajo para listado'!$CD$155:$DC$1048576,MATCH($A523,'Hoja de Trabajo para listado'!$CD$155:$CD$1048576,0),MATCH((CUADRO!K$5&amp;$E523),'Hoja de Trabajo para listado'!$CD$151:$DC$151,0)),0)</f>
        <v>0</v>
      </c>
      <c r="L523" s="243">
        <f ca="1">+IFERROR(INDEX('Hoja de Trabajo para listado'!$A$155:$Z$1048576,MATCH($A523,'Hoja de Trabajo para listado'!$A$155:$A$1048576,0),MATCH((CUADRO!L$5&amp;$E523),'Hoja de Trabajo para listado'!$A$151:$Z$151,0)),0)+IFERROR(INDEX('Hoja de Trabajo para listado'!$AB$155:$BA$1048576,MATCH($A523,'Hoja de Trabajo para listado'!$AB$155:$AB$1048576,0),MATCH((CUADRO!L$5&amp;$E523),'Hoja de Trabajo para listado'!$AB$151:$BA$151,0)),0)+IFERROR(INDEX('Hoja de Trabajo para listado'!$BC$155:$CB$1048576,MATCH($A523,'Hoja de Trabajo para listado'!$BC$155:$BC$1048576,0),MATCH((CUADRO!L$5&amp;$E523),'Hoja de Trabajo para listado'!$BC$151:$CB$151,0)),0)+IFERROR(INDEX('Hoja de Trabajo para listado'!$DE$153:$DG$274,MATCH($A523,'Hoja de Trabajo para listado'!$DE$153:$DE$1048576,0),MATCH((CUADRO!L$5&amp;$E523),'Hoja de Trabajo para listado'!$DE$151:$DG$151,0)),0)+IFERROR(INDEX('Hoja de Trabajo para listado'!$CD$155:$DC$1048576,MATCH($A523,'Hoja de Trabajo para listado'!$CD$155:$CD$1048576,0),MATCH((CUADRO!L$5&amp;$E523),'Hoja de Trabajo para listado'!$CD$151:$DC$151,0)),0)</f>
        <v>0</v>
      </c>
      <c r="M523" s="243">
        <f ca="1">+IFERROR(INDEX('Hoja de Trabajo para listado'!$A$155:$Z$1048576,MATCH($A523,'Hoja de Trabajo para listado'!$A$155:$A$1048576,0),MATCH((CUADRO!M$5&amp;$E523),'Hoja de Trabajo para listado'!$A$151:$Z$151,0)),0)+IFERROR(INDEX('Hoja de Trabajo para listado'!$AB$155:$BA$1048576,MATCH($A523,'Hoja de Trabajo para listado'!$AB$155:$AB$1048576,0),MATCH((CUADRO!M$5&amp;$E523),'Hoja de Trabajo para listado'!$AB$151:$BA$151,0)),0)+IFERROR(INDEX('Hoja de Trabajo para listado'!$BC$155:$CB$1048576,MATCH($A523,'Hoja de Trabajo para listado'!$BC$155:$BC$1048576,0),MATCH((CUADRO!M$5&amp;$E523),'Hoja de Trabajo para listado'!$BC$151:$CB$151,0)),0)+IFERROR(INDEX('Hoja de Trabajo para listado'!$DE$153:$DG$274,MATCH($A523,'Hoja de Trabajo para listado'!$DE$153:$DE$1048576,0),MATCH((CUADRO!M$5&amp;$E523),'Hoja de Trabajo para listado'!$DE$151:$DG$151,0)),0)+IFERROR(INDEX('Hoja de Trabajo para listado'!$CD$155:$DC$1048576,MATCH($A523,'Hoja de Trabajo para listado'!$CD$155:$CD$1048576,0),MATCH((CUADRO!M$5&amp;$E523),'Hoja de Trabajo para listado'!$CD$151:$DC$151,0)),0)</f>
        <v>0</v>
      </c>
      <c r="N523" s="243">
        <f ca="1">+IFERROR(INDEX('Hoja de Trabajo para listado'!$A$155:$Z$1048576,MATCH($A523,'Hoja de Trabajo para listado'!$A$155:$A$1048576,0),MATCH((CUADRO!N$5&amp;$E523),'Hoja de Trabajo para listado'!$A$151:$Z$151,0)),0)+IFERROR(INDEX('Hoja de Trabajo para listado'!$AB$155:$BA$1048576,MATCH($A523,'Hoja de Trabajo para listado'!$AB$155:$AB$1048576,0),MATCH((CUADRO!N$5&amp;$E523),'Hoja de Trabajo para listado'!$AB$151:$BA$151,0)),0)+IFERROR(INDEX('Hoja de Trabajo para listado'!$BC$155:$CB$1048576,MATCH($A523,'Hoja de Trabajo para listado'!$BC$155:$BC$1048576,0),MATCH((CUADRO!N$5&amp;$E523),'Hoja de Trabajo para listado'!$BC$151:$CB$151,0)),0)+IFERROR(INDEX('Hoja de Trabajo para listado'!$DE$153:$DG$274,MATCH($A523,'Hoja de Trabajo para listado'!$DE$153:$DE$1048576,0),MATCH((CUADRO!N$5&amp;$E523),'Hoja de Trabajo para listado'!$DE$151:$DG$151,0)),0)+IFERROR(INDEX('Hoja de Trabajo para listado'!$CD$155:$DC$1048576,MATCH($A523,'Hoja de Trabajo para listado'!$CD$155:$CD$1048576,0),MATCH((CUADRO!N$5&amp;$E523),'Hoja de Trabajo para listado'!$CD$151:$DC$151,0)),0)</f>
        <v>0</v>
      </c>
      <c r="O523" s="243">
        <f ca="1">+IFERROR(INDEX('Hoja de Trabajo para listado'!$A$155:$Z$1048576,MATCH($A523,'Hoja de Trabajo para listado'!$A$155:$A$1048576,0),MATCH((CUADRO!O$5&amp;$E523),'Hoja de Trabajo para listado'!$A$151:$Z$151,0)),0)+IFERROR(INDEX('Hoja de Trabajo para listado'!$AB$155:$BA$1048576,MATCH($A523,'Hoja de Trabajo para listado'!$AB$155:$AB$1048576,0),MATCH((CUADRO!O$5&amp;$E523),'Hoja de Trabajo para listado'!$AB$151:$BA$151,0)),0)+IFERROR(INDEX('Hoja de Trabajo para listado'!$BC$155:$CB$1048576,MATCH($A523,'Hoja de Trabajo para listado'!$BC$155:$BC$1048576,0),MATCH((CUADRO!O$5&amp;$E523),'Hoja de Trabajo para listado'!$BC$151:$CB$151,0)),0)+IFERROR(INDEX('Hoja de Trabajo para listado'!$DE$153:$DG$274,MATCH($A523,'Hoja de Trabajo para listado'!$DE$153:$DE$1048576,0),MATCH((CUADRO!O$5&amp;$E523),'Hoja de Trabajo para listado'!$DE$151:$DG$151,0)),0)+IFERROR(INDEX('Hoja de Trabajo para listado'!$CD$155:$DC$1048576,MATCH($A523,'Hoja de Trabajo para listado'!$CD$155:$CD$1048576,0),MATCH((CUADRO!O$5&amp;$E523),'Hoja de Trabajo para listado'!$CD$151:$DC$151,0)),0)</f>
        <v>0</v>
      </c>
      <c r="P523" s="243">
        <f ca="1">+IFERROR(INDEX('Hoja de Trabajo para listado'!$A$155:$Z$1048576,MATCH($A523,'Hoja de Trabajo para listado'!$A$155:$A$1048576,0),MATCH((CUADRO!P$5&amp;$E523),'Hoja de Trabajo para listado'!$A$151:$Z$151,0)),0)+IFERROR(INDEX('Hoja de Trabajo para listado'!$AB$155:$BA$1048576,MATCH($A523,'Hoja de Trabajo para listado'!$AB$155:$AB$1048576,0),MATCH((CUADRO!P$5&amp;$E523),'Hoja de Trabajo para listado'!$AB$151:$BA$151,0)),0)+IFERROR(INDEX('Hoja de Trabajo para listado'!$BC$155:$CB$1048576,MATCH($A523,'Hoja de Trabajo para listado'!$BC$155:$BC$1048576,0),MATCH((CUADRO!P$5&amp;$E523),'Hoja de Trabajo para listado'!$BC$151:$CB$151,0)),0)+IFERROR(INDEX('Hoja de Trabajo para listado'!$DE$153:$DG$274,MATCH($A523,'Hoja de Trabajo para listado'!$DE$153:$DE$1048576,0),MATCH((CUADRO!P$5&amp;$E523),'Hoja de Trabajo para listado'!$DE$151:$DG$151,0)),0)+IFERROR(INDEX('Hoja de Trabajo para listado'!$CD$155:$DC$1048576,MATCH($A523,'Hoja de Trabajo para listado'!$CD$155:$CD$1048576,0),MATCH((CUADRO!P$5&amp;$E523),'Hoja de Trabajo para listado'!$CD$151:$DC$151,0)),0)</f>
        <v>0</v>
      </c>
      <c r="Q523" s="243">
        <f ca="1">+IFERROR(INDEX('Hoja de Trabajo para listado'!$A$155:$Z$1048576,MATCH($A523,'Hoja de Trabajo para listado'!$A$155:$A$1048576,0),MATCH((CUADRO!Q$5&amp;$E523),'Hoja de Trabajo para listado'!$A$151:$Z$151,0)),0)+IFERROR(INDEX('Hoja de Trabajo para listado'!$AB$155:$BA$1048576,MATCH($A523,'Hoja de Trabajo para listado'!$AB$155:$AB$1048576,0),MATCH((CUADRO!Q$5&amp;$E523),'Hoja de Trabajo para listado'!$AB$151:$BA$151,0)),0)+IFERROR(INDEX('Hoja de Trabajo para listado'!$BC$155:$CB$1048576,MATCH($A523,'Hoja de Trabajo para listado'!$BC$155:$BC$1048576,0),MATCH((CUADRO!Q$5&amp;$E523),'Hoja de Trabajo para listado'!$BC$151:$CB$151,0)),0)+IFERROR(INDEX('Hoja de Trabajo para listado'!$DE$153:$DG$274,MATCH($A523,'Hoja de Trabajo para listado'!$DE$153:$DE$1048576,0),MATCH((CUADRO!Q$5&amp;$E523),'Hoja de Trabajo para listado'!$DE$151:$DG$151,0)),0)+IFERROR(INDEX('Hoja de Trabajo para listado'!$CD$155:$DC$1048576,MATCH($A523,'Hoja de Trabajo para listado'!$CD$155:$CD$1048576,0),MATCH((CUADRO!Q$5&amp;$E523),'Hoja de Trabajo para listado'!$CD$151:$DC$151,0)),0)</f>
        <v>0</v>
      </c>
      <c r="R523" s="243">
        <f t="shared" ca="1" si="19"/>
        <v>0</v>
      </c>
      <c r="S523" s="249">
        <f ca="1">+R522+R523</f>
        <v>0</v>
      </c>
      <c r="T523" s="243">
        <f ca="1">+S523</f>
        <v>0</v>
      </c>
      <c r="U523" s="242">
        <f t="shared" si="20"/>
        <v>2</v>
      </c>
      <c r="V523" s="333" t="str">
        <f>+VLOOKUP(A523,bd_lista!$A$3:$E$590,5,FALSE)</f>
        <v>Gobiernos Autonomos Municipales</v>
      </c>
      <c r="W523" s="392"/>
      <c r="X523" s="242">
        <f>+VLOOKUP(A523,[4]Sheet1!$A$13:$D$744,4,FALSE)</f>
        <v>0</v>
      </c>
      <c r="Y523" s="242" t="e">
        <f>+VLOOKUP(X523,bd_lista!$A$3:$C$590,3,FALSE)</f>
        <v>#N/A</v>
      </c>
      <c r="Z523" s="292"/>
      <c r="AA523" s="293"/>
    </row>
    <row r="524" spans="1:27" customFormat="1" ht="15" hidden="1" customHeight="1">
      <c r="A524" s="32">
        <v>1215</v>
      </c>
      <c r="B524" s="387">
        <f>+A524</f>
        <v>1215</v>
      </c>
      <c r="C524" s="247" t="str">
        <f>+VLOOKUP(A524,bd_lista!$A$3:$C$590,3,FALSE)</f>
        <v>Gobierno Autónomo Municipal de Patacamaya</v>
      </c>
      <c r="D524" s="389" t="str">
        <f>+C524</f>
        <v>Gobierno Autónomo Municipal de Patacamaya</v>
      </c>
      <c r="E524" s="242" t="s">
        <v>1304</v>
      </c>
      <c r="F524" s="243">
        <f ca="1">+IFERROR(INDEX('Hoja de Trabajo para listado'!$A$155:$Z$1048576,MATCH($A524,'Hoja de Trabajo para listado'!$A$155:$A$1048576,0),MATCH((CUADRO!F$5&amp;$E524),'Hoja de Trabajo para listado'!$A$151:$Z$151,0)),0)+IFERROR(INDEX('Hoja de Trabajo para listado'!$AB$155:$BA$1048576,MATCH($A524,'Hoja de Trabajo para listado'!$AB$155:$AB$1048576,0),MATCH((CUADRO!F$5&amp;$E524),'Hoja de Trabajo para listado'!$AB$151:$BA$151,0)),0)+IFERROR(INDEX('Hoja de Trabajo para listado'!$BC$155:$CB$1048576,MATCH($A524,'Hoja de Trabajo para listado'!$BC$155:$BC$1048576,0),MATCH((CUADRO!F$5&amp;$E524),'Hoja de Trabajo para listado'!$BC$151:$CB$151,0)),0)+IFERROR(INDEX('Hoja de Trabajo para listado'!$DE$153:$DG$274,MATCH($A524,'Hoja de Trabajo para listado'!$DE$153:$DE$1048576,0),MATCH((CUADRO!F$5&amp;$E524),'Hoja de Trabajo para listado'!$DE$151:$DG$151,0)),0)+IFERROR(INDEX('Hoja de Trabajo para listado'!$CD$155:$DC$1048576,MATCH($A524,'Hoja de Trabajo para listado'!$CD$155:$CD$1048576,0),MATCH((CUADRO!F$5&amp;$E524),'Hoja de Trabajo para listado'!$CD$151:$DC$151,0)),0)</f>
        <v>0</v>
      </c>
      <c r="G524" s="243">
        <f ca="1">+IFERROR(INDEX('Hoja de Trabajo para listado'!$A$155:$Z$1048576,MATCH($A524,'Hoja de Trabajo para listado'!$A$155:$A$1048576,0),MATCH((CUADRO!G$5&amp;$E524),'Hoja de Trabajo para listado'!$A$151:$Z$151,0)),0)+IFERROR(INDEX('Hoja de Trabajo para listado'!$AB$155:$BA$1048576,MATCH($A524,'Hoja de Trabajo para listado'!$AB$155:$AB$1048576,0),MATCH((CUADRO!G$5&amp;$E524),'Hoja de Trabajo para listado'!$AB$151:$BA$151,0)),0)+IFERROR(INDEX('Hoja de Trabajo para listado'!$BC$155:$CB$1048576,MATCH($A524,'Hoja de Trabajo para listado'!$BC$155:$BC$1048576,0),MATCH((CUADRO!G$5&amp;$E524),'Hoja de Trabajo para listado'!$BC$151:$CB$151,0)),0)+IFERROR(INDEX('Hoja de Trabajo para listado'!$DE$153:$DG$274,MATCH($A524,'Hoja de Trabajo para listado'!$DE$153:$DE$1048576,0),MATCH((CUADRO!G$5&amp;$E524),'Hoja de Trabajo para listado'!$DE$151:$DG$151,0)),0)+IFERROR(INDEX('Hoja de Trabajo para listado'!$CD$155:$DC$1048576,MATCH($A524,'Hoja de Trabajo para listado'!$CD$155:$CD$1048576,0),MATCH((CUADRO!G$5&amp;$E524),'Hoja de Trabajo para listado'!$CD$151:$DC$151,0)),0)</f>
        <v>0</v>
      </c>
      <c r="H524" s="243">
        <f ca="1">+IFERROR(INDEX('Hoja de Trabajo para listado'!$A$155:$Z$1048576,MATCH($A524,'Hoja de Trabajo para listado'!$A$155:$A$1048576,0),MATCH((CUADRO!H$5&amp;$E524),'Hoja de Trabajo para listado'!$A$151:$Z$151,0)),0)+IFERROR(INDEX('Hoja de Trabajo para listado'!$AB$155:$BA$1048576,MATCH($A524,'Hoja de Trabajo para listado'!$AB$155:$AB$1048576,0),MATCH((CUADRO!H$5&amp;$E524),'Hoja de Trabajo para listado'!$AB$151:$BA$151,0)),0)+IFERROR(INDEX('Hoja de Trabajo para listado'!$BC$155:$CB$1048576,MATCH($A524,'Hoja de Trabajo para listado'!$BC$155:$BC$1048576,0),MATCH((CUADRO!H$5&amp;$E524),'Hoja de Trabajo para listado'!$BC$151:$CB$151,0)),0)+IFERROR(INDEX('Hoja de Trabajo para listado'!$DE$153:$DG$274,MATCH($A524,'Hoja de Trabajo para listado'!$DE$153:$DE$1048576,0),MATCH((CUADRO!H$5&amp;$E524),'Hoja de Trabajo para listado'!$DE$151:$DG$151,0)),0)+IFERROR(INDEX('Hoja de Trabajo para listado'!$CD$155:$DC$1048576,MATCH($A524,'Hoja de Trabajo para listado'!$CD$155:$CD$1048576,0),MATCH((CUADRO!H$5&amp;$E524),'Hoja de Trabajo para listado'!$CD$151:$DC$151,0)),0)</f>
        <v>0</v>
      </c>
      <c r="I524" s="243">
        <f ca="1">+IFERROR(INDEX('Hoja de Trabajo para listado'!$A$155:$Z$1048576,MATCH($A524,'Hoja de Trabajo para listado'!$A$155:$A$1048576,0),MATCH((CUADRO!I$5&amp;$E524),'Hoja de Trabajo para listado'!$A$151:$Z$151,0)),0)+IFERROR(INDEX('Hoja de Trabajo para listado'!$AB$155:$BA$1048576,MATCH($A524,'Hoja de Trabajo para listado'!$AB$155:$AB$1048576,0),MATCH((CUADRO!I$5&amp;$E524),'Hoja de Trabajo para listado'!$AB$151:$BA$151,0)),0)+IFERROR(INDEX('Hoja de Trabajo para listado'!$BC$155:$CB$1048576,MATCH($A524,'Hoja de Trabajo para listado'!$BC$155:$BC$1048576,0),MATCH((CUADRO!I$5&amp;$E524),'Hoja de Trabajo para listado'!$BC$151:$CB$151,0)),0)+IFERROR(INDEX('Hoja de Trabajo para listado'!$DE$153:$DG$274,MATCH($A524,'Hoja de Trabajo para listado'!$DE$153:$DE$1048576,0),MATCH((CUADRO!I$5&amp;$E524),'Hoja de Trabajo para listado'!$DE$151:$DG$151,0)),0)+IFERROR(INDEX('Hoja de Trabajo para listado'!$CD$155:$DC$1048576,MATCH($A524,'Hoja de Trabajo para listado'!$CD$155:$CD$1048576,0),MATCH((CUADRO!I$5&amp;$E524),'Hoja de Trabajo para listado'!$CD$151:$DC$151,0)),0)</f>
        <v>0</v>
      </c>
      <c r="J524" s="243">
        <f ca="1">+IFERROR(INDEX('Hoja de Trabajo para listado'!$A$155:$Z$1048576,MATCH($A524,'Hoja de Trabajo para listado'!$A$155:$A$1048576,0),MATCH((CUADRO!J$5&amp;$E524),'Hoja de Trabajo para listado'!$A$151:$Z$151,0)),0)+IFERROR(INDEX('Hoja de Trabajo para listado'!$AB$155:$BA$1048576,MATCH($A524,'Hoja de Trabajo para listado'!$AB$155:$AB$1048576,0),MATCH((CUADRO!J$5&amp;$E524),'Hoja de Trabajo para listado'!$AB$151:$BA$151,0)),0)+IFERROR(INDEX('Hoja de Trabajo para listado'!$BC$155:$CB$1048576,MATCH($A524,'Hoja de Trabajo para listado'!$BC$155:$BC$1048576,0),MATCH((CUADRO!J$5&amp;$E524),'Hoja de Trabajo para listado'!$BC$151:$CB$151,0)),0)+IFERROR(INDEX('Hoja de Trabajo para listado'!$DE$153:$DG$274,MATCH($A524,'Hoja de Trabajo para listado'!$DE$153:$DE$1048576,0),MATCH((CUADRO!J$5&amp;$E524),'Hoja de Trabajo para listado'!$DE$151:$DG$151,0)),0)+IFERROR(INDEX('Hoja de Trabajo para listado'!$CD$155:$DC$1048576,MATCH($A524,'Hoja de Trabajo para listado'!$CD$155:$CD$1048576,0),MATCH((CUADRO!J$5&amp;$E524),'Hoja de Trabajo para listado'!$CD$151:$DC$151,0)),0)</f>
        <v>0</v>
      </c>
      <c r="K524" s="243">
        <f ca="1">+IFERROR(INDEX('Hoja de Trabajo para listado'!$A$155:$Z$1048576,MATCH($A524,'Hoja de Trabajo para listado'!$A$155:$A$1048576,0),MATCH((CUADRO!K$5&amp;$E524),'Hoja de Trabajo para listado'!$A$151:$Z$151,0)),0)+IFERROR(INDEX('Hoja de Trabajo para listado'!$AB$155:$BA$1048576,MATCH($A524,'Hoja de Trabajo para listado'!$AB$155:$AB$1048576,0),MATCH((CUADRO!K$5&amp;$E524),'Hoja de Trabajo para listado'!$AB$151:$BA$151,0)),0)+IFERROR(INDEX('Hoja de Trabajo para listado'!$BC$155:$CB$1048576,MATCH($A524,'Hoja de Trabajo para listado'!$BC$155:$BC$1048576,0),MATCH((CUADRO!K$5&amp;$E524),'Hoja de Trabajo para listado'!$BC$151:$CB$151,0)),0)+IFERROR(INDEX('Hoja de Trabajo para listado'!$DE$153:$DG$274,MATCH($A524,'Hoja de Trabajo para listado'!$DE$153:$DE$1048576,0),MATCH((CUADRO!K$5&amp;$E524),'Hoja de Trabajo para listado'!$DE$151:$DG$151,0)),0)+IFERROR(INDEX('Hoja de Trabajo para listado'!$CD$155:$DC$1048576,MATCH($A524,'Hoja de Trabajo para listado'!$CD$155:$CD$1048576,0),MATCH((CUADRO!K$5&amp;$E524),'Hoja de Trabajo para listado'!$CD$151:$DC$151,0)),0)</f>
        <v>0</v>
      </c>
      <c r="L524" s="243">
        <f ca="1">+IFERROR(INDEX('Hoja de Trabajo para listado'!$A$155:$Z$1048576,MATCH($A524,'Hoja de Trabajo para listado'!$A$155:$A$1048576,0),MATCH((CUADRO!L$5&amp;$E524),'Hoja de Trabajo para listado'!$A$151:$Z$151,0)),0)+IFERROR(INDEX('Hoja de Trabajo para listado'!$AB$155:$BA$1048576,MATCH($A524,'Hoja de Trabajo para listado'!$AB$155:$AB$1048576,0),MATCH((CUADRO!L$5&amp;$E524),'Hoja de Trabajo para listado'!$AB$151:$BA$151,0)),0)+IFERROR(INDEX('Hoja de Trabajo para listado'!$BC$155:$CB$1048576,MATCH($A524,'Hoja de Trabajo para listado'!$BC$155:$BC$1048576,0),MATCH((CUADRO!L$5&amp;$E524),'Hoja de Trabajo para listado'!$BC$151:$CB$151,0)),0)+IFERROR(INDEX('Hoja de Trabajo para listado'!$DE$153:$DG$274,MATCH($A524,'Hoja de Trabajo para listado'!$DE$153:$DE$1048576,0),MATCH((CUADRO!L$5&amp;$E524),'Hoja de Trabajo para listado'!$DE$151:$DG$151,0)),0)+IFERROR(INDEX('Hoja de Trabajo para listado'!$CD$155:$DC$1048576,MATCH($A524,'Hoja de Trabajo para listado'!$CD$155:$CD$1048576,0),MATCH((CUADRO!L$5&amp;$E524),'Hoja de Trabajo para listado'!$CD$151:$DC$151,0)),0)</f>
        <v>0</v>
      </c>
      <c r="M524" s="243">
        <f ca="1">+IFERROR(INDEX('Hoja de Trabajo para listado'!$A$155:$Z$1048576,MATCH($A524,'Hoja de Trabajo para listado'!$A$155:$A$1048576,0),MATCH((CUADRO!M$5&amp;$E524),'Hoja de Trabajo para listado'!$A$151:$Z$151,0)),0)+IFERROR(INDEX('Hoja de Trabajo para listado'!$AB$155:$BA$1048576,MATCH($A524,'Hoja de Trabajo para listado'!$AB$155:$AB$1048576,0),MATCH((CUADRO!M$5&amp;$E524),'Hoja de Trabajo para listado'!$AB$151:$BA$151,0)),0)+IFERROR(INDEX('Hoja de Trabajo para listado'!$BC$155:$CB$1048576,MATCH($A524,'Hoja de Trabajo para listado'!$BC$155:$BC$1048576,0),MATCH((CUADRO!M$5&amp;$E524),'Hoja de Trabajo para listado'!$BC$151:$CB$151,0)),0)+IFERROR(INDEX('Hoja de Trabajo para listado'!$DE$153:$DG$274,MATCH($A524,'Hoja de Trabajo para listado'!$DE$153:$DE$1048576,0),MATCH((CUADRO!M$5&amp;$E524),'Hoja de Trabajo para listado'!$DE$151:$DG$151,0)),0)+IFERROR(INDEX('Hoja de Trabajo para listado'!$CD$155:$DC$1048576,MATCH($A524,'Hoja de Trabajo para listado'!$CD$155:$CD$1048576,0),MATCH((CUADRO!M$5&amp;$E524),'Hoja de Trabajo para listado'!$CD$151:$DC$151,0)),0)</f>
        <v>0</v>
      </c>
      <c r="N524" s="243">
        <f ca="1">+IFERROR(INDEX('Hoja de Trabajo para listado'!$A$155:$Z$1048576,MATCH($A524,'Hoja de Trabajo para listado'!$A$155:$A$1048576,0),MATCH((CUADRO!N$5&amp;$E524),'Hoja de Trabajo para listado'!$A$151:$Z$151,0)),0)+IFERROR(INDEX('Hoja de Trabajo para listado'!$AB$155:$BA$1048576,MATCH($A524,'Hoja de Trabajo para listado'!$AB$155:$AB$1048576,0),MATCH((CUADRO!N$5&amp;$E524),'Hoja de Trabajo para listado'!$AB$151:$BA$151,0)),0)+IFERROR(INDEX('Hoja de Trabajo para listado'!$BC$155:$CB$1048576,MATCH($A524,'Hoja de Trabajo para listado'!$BC$155:$BC$1048576,0),MATCH((CUADRO!N$5&amp;$E524),'Hoja de Trabajo para listado'!$BC$151:$CB$151,0)),0)+IFERROR(INDEX('Hoja de Trabajo para listado'!$DE$153:$DG$274,MATCH($A524,'Hoja de Trabajo para listado'!$DE$153:$DE$1048576,0),MATCH((CUADRO!N$5&amp;$E524),'Hoja de Trabajo para listado'!$DE$151:$DG$151,0)),0)+IFERROR(INDEX('Hoja de Trabajo para listado'!$CD$155:$DC$1048576,MATCH($A524,'Hoja de Trabajo para listado'!$CD$155:$CD$1048576,0),MATCH((CUADRO!N$5&amp;$E524),'Hoja de Trabajo para listado'!$CD$151:$DC$151,0)),0)</f>
        <v>0</v>
      </c>
      <c r="O524" s="243">
        <f ca="1">+IFERROR(INDEX('Hoja de Trabajo para listado'!$A$155:$Z$1048576,MATCH($A524,'Hoja de Trabajo para listado'!$A$155:$A$1048576,0),MATCH((CUADRO!O$5&amp;$E524),'Hoja de Trabajo para listado'!$A$151:$Z$151,0)),0)+IFERROR(INDEX('Hoja de Trabajo para listado'!$AB$155:$BA$1048576,MATCH($A524,'Hoja de Trabajo para listado'!$AB$155:$AB$1048576,0),MATCH((CUADRO!O$5&amp;$E524),'Hoja de Trabajo para listado'!$AB$151:$BA$151,0)),0)+IFERROR(INDEX('Hoja de Trabajo para listado'!$BC$155:$CB$1048576,MATCH($A524,'Hoja de Trabajo para listado'!$BC$155:$BC$1048576,0),MATCH((CUADRO!O$5&amp;$E524),'Hoja de Trabajo para listado'!$BC$151:$CB$151,0)),0)+IFERROR(INDEX('Hoja de Trabajo para listado'!$DE$153:$DG$274,MATCH($A524,'Hoja de Trabajo para listado'!$DE$153:$DE$1048576,0),MATCH((CUADRO!O$5&amp;$E524),'Hoja de Trabajo para listado'!$DE$151:$DG$151,0)),0)+IFERROR(INDEX('Hoja de Trabajo para listado'!$CD$155:$DC$1048576,MATCH($A524,'Hoja de Trabajo para listado'!$CD$155:$CD$1048576,0),MATCH((CUADRO!O$5&amp;$E524),'Hoja de Trabajo para listado'!$CD$151:$DC$151,0)),0)</f>
        <v>0</v>
      </c>
      <c r="P524" s="243">
        <f ca="1">+IFERROR(INDEX('Hoja de Trabajo para listado'!$A$155:$Z$1048576,MATCH($A524,'Hoja de Trabajo para listado'!$A$155:$A$1048576,0),MATCH((CUADRO!P$5&amp;$E524),'Hoja de Trabajo para listado'!$A$151:$Z$151,0)),0)+IFERROR(INDEX('Hoja de Trabajo para listado'!$AB$155:$BA$1048576,MATCH($A524,'Hoja de Trabajo para listado'!$AB$155:$AB$1048576,0),MATCH((CUADRO!P$5&amp;$E524),'Hoja de Trabajo para listado'!$AB$151:$BA$151,0)),0)+IFERROR(INDEX('Hoja de Trabajo para listado'!$BC$155:$CB$1048576,MATCH($A524,'Hoja de Trabajo para listado'!$BC$155:$BC$1048576,0),MATCH((CUADRO!P$5&amp;$E524),'Hoja de Trabajo para listado'!$BC$151:$CB$151,0)),0)+IFERROR(INDEX('Hoja de Trabajo para listado'!$DE$153:$DG$274,MATCH($A524,'Hoja de Trabajo para listado'!$DE$153:$DE$1048576,0),MATCH((CUADRO!P$5&amp;$E524),'Hoja de Trabajo para listado'!$DE$151:$DG$151,0)),0)+IFERROR(INDEX('Hoja de Trabajo para listado'!$CD$155:$DC$1048576,MATCH($A524,'Hoja de Trabajo para listado'!$CD$155:$CD$1048576,0),MATCH((CUADRO!P$5&amp;$E524),'Hoja de Trabajo para listado'!$CD$151:$DC$151,0)),0)</f>
        <v>0</v>
      </c>
      <c r="Q524" s="243">
        <f ca="1">+IFERROR(INDEX('Hoja de Trabajo para listado'!$A$155:$Z$1048576,MATCH($A524,'Hoja de Trabajo para listado'!$A$155:$A$1048576,0),MATCH((CUADRO!Q$5&amp;$E524),'Hoja de Trabajo para listado'!$A$151:$Z$151,0)),0)+IFERROR(INDEX('Hoja de Trabajo para listado'!$AB$155:$BA$1048576,MATCH($A524,'Hoja de Trabajo para listado'!$AB$155:$AB$1048576,0),MATCH((CUADRO!Q$5&amp;$E524),'Hoja de Trabajo para listado'!$AB$151:$BA$151,0)),0)+IFERROR(INDEX('Hoja de Trabajo para listado'!$BC$155:$CB$1048576,MATCH($A524,'Hoja de Trabajo para listado'!$BC$155:$BC$1048576,0),MATCH((CUADRO!Q$5&amp;$E524),'Hoja de Trabajo para listado'!$BC$151:$CB$151,0)),0)+IFERROR(INDEX('Hoja de Trabajo para listado'!$DE$153:$DG$274,MATCH($A524,'Hoja de Trabajo para listado'!$DE$153:$DE$1048576,0),MATCH((CUADRO!Q$5&amp;$E524),'Hoja de Trabajo para listado'!$DE$151:$DG$151,0)),0)+IFERROR(INDEX('Hoja de Trabajo para listado'!$CD$155:$DC$1048576,MATCH($A524,'Hoja de Trabajo para listado'!$CD$155:$CD$1048576,0),MATCH((CUADRO!Q$5&amp;$E524),'Hoja de Trabajo para listado'!$CD$151:$DC$151,0)),0)</f>
        <v>0</v>
      </c>
      <c r="R524" s="243">
        <f t="shared" ca="1" si="19"/>
        <v>0</v>
      </c>
      <c r="S524" s="249"/>
      <c r="T524" s="243">
        <f ca="1">+T525</f>
        <v>0</v>
      </c>
      <c r="U524" s="242">
        <f t="shared" si="20"/>
        <v>1</v>
      </c>
      <c r="V524" s="333" t="str">
        <f>+VLOOKUP(A524,bd_lista!$A$3:$E$590,5,FALSE)</f>
        <v>Gobiernos Autonomos Municipales</v>
      </c>
      <c r="W524" s="391" t="str">
        <f>+V524</f>
        <v>Gobiernos Autonomos Municipales</v>
      </c>
      <c r="X524" s="242">
        <f>+VLOOKUP(A524,[4]Sheet1!$A$13:$D$744,4,FALSE)</f>
        <v>0</v>
      </c>
      <c r="Y524" s="242" t="e">
        <f>+VLOOKUP(X524,bd_lista!$A$3:$C$590,3,FALSE)</f>
        <v>#N/A</v>
      </c>
      <c r="Z524" s="294">
        <f>+X524</f>
        <v>0</v>
      </c>
      <c r="AA524" s="295" t="e">
        <f>+Y524</f>
        <v>#N/A</v>
      </c>
    </row>
    <row r="525" spans="1:27" customFormat="1" ht="15" hidden="1" customHeight="1">
      <c r="A525" s="32">
        <v>1215</v>
      </c>
      <c r="B525" s="388"/>
      <c r="C525" s="247" t="str">
        <f>+VLOOKUP(A525,bd_lista!$A$3:$C$590,3,FALSE)</f>
        <v>Gobierno Autónomo Municipal de Patacamaya</v>
      </c>
      <c r="D525" s="390"/>
      <c r="E525" s="244" t="s">
        <v>1305</v>
      </c>
      <c r="F525" s="243">
        <f ca="1">+IFERROR(INDEX('Hoja de Trabajo para listado'!$A$155:$Z$1048576,MATCH($A525,'Hoja de Trabajo para listado'!$A$155:$A$1048576,0),MATCH((CUADRO!F$5&amp;$E525),'Hoja de Trabajo para listado'!$A$151:$Z$151,0)),0)+IFERROR(INDEX('Hoja de Trabajo para listado'!$AB$155:$BA$1048576,MATCH($A525,'Hoja de Trabajo para listado'!$AB$155:$AB$1048576,0),MATCH((CUADRO!F$5&amp;$E525),'Hoja de Trabajo para listado'!$AB$151:$BA$151,0)),0)+IFERROR(INDEX('Hoja de Trabajo para listado'!$BC$155:$CB$1048576,MATCH($A525,'Hoja de Trabajo para listado'!$BC$155:$BC$1048576,0),MATCH((CUADRO!F$5&amp;$E525),'Hoja de Trabajo para listado'!$BC$151:$CB$151,0)),0)+IFERROR(INDEX('Hoja de Trabajo para listado'!$DE$153:$DG$274,MATCH($A525,'Hoja de Trabajo para listado'!$DE$153:$DE$1048576,0),MATCH((CUADRO!F$5&amp;$E525),'Hoja de Trabajo para listado'!$DE$151:$DG$151,0)),0)+IFERROR(INDEX('Hoja de Trabajo para listado'!$CD$155:$DC$1048576,MATCH($A525,'Hoja de Trabajo para listado'!$CD$155:$CD$1048576,0),MATCH((CUADRO!F$5&amp;$E525),'Hoja de Trabajo para listado'!$CD$151:$DC$151,0)),0)</f>
        <v>0</v>
      </c>
      <c r="G525" s="243">
        <f ca="1">+IFERROR(INDEX('Hoja de Trabajo para listado'!$A$155:$Z$1048576,MATCH($A525,'Hoja de Trabajo para listado'!$A$155:$A$1048576,0),MATCH((CUADRO!G$5&amp;$E525),'Hoja de Trabajo para listado'!$A$151:$Z$151,0)),0)+IFERROR(INDEX('Hoja de Trabajo para listado'!$AB$155:$BA$1048576,MATCH($A525,'Hoja de Trabajo para listado'!$AB$155:$AB$1048576,0),MATCH((CUADRO!G$5&amp;$E525),'Hoja de Trabajo para listado'!$AB$151:$BA$151,0)),0)+IFERROR(INDEX('Hoja de Trabajo para listado'!$BC$155:$CB$1048576,MATCH($A525,'Hoja de Trabajo para listado'!$BC$155:$BC$1048576,0),MATCH((CUADRO!G$5&amp;$E525),'Hoja de Trabajo para listado'!$BC$151:$CB$151,0)),0)+IFERROR(INDEX('Hoja de Trabajo para listado'!$DE$153:$DG$274,MATCH($A525,'Hoja de Trabajo para listado'!$DE$153:$DE$1048576,0),MATCH((CUADRO!G$5&amp;$E525),'Hoja de Trabajo para listado'!$DE$151:$DG$151,0)),0)+IFERROR(INDEX('Hoja de Trabajo para listado'!$CD$155:$DC$1048576,MATCH($A525,'Hoja de Trabajo para listado'!$CD$155:$CD$1048576,0),MATCH((CUADRO!G$5&amp;$E525),'Hoja de Trabajo para listado'!$CD$151:$DC$151,0)),0)</f>
        <v>0</v>
      </c>
      <c r="H525" s="243">
        <f ca="1">+IFERROR(INDEX('Hoja de Trabajo para listado'!$A$155:$Z$1048576,MATCH($A525,'Hoja de Trabajo para listado'!$A$155:$A$1048576,0),MATCH((CUADRO!H$5&amp;$E525),'Hoja de Trabajo para listado'!$A$151:$Z$151,0)),0)+IFERROR(INDEX('Hoja de Trabajo para listado'!$AB$155:$BA$1048576,MATCH($A525,'Hoja de Trabajo para listado'!$AB$155:$AB$1048576,0),MATCH((CUADRO!H$5&amp;$E525),'Hoja de Trabajo para listado'!$AB$151:$BA$151,0)),0)+IFERROR(INDEX('Hoja de Trabajo para listado'!$BC$155:$CB$1048576,MATCH($A525,'Hoja de Trabajo para listado'!$BC$155:$BC$1048576,0),MATCH((CUADRO!H$5&amp;$E525),'Hoja de Trabajo para listado'!$BC$151:$CB$151,0)),0)+IFERROR(INDEX('Hoja de Trabajo para listado'!$DE$153:$DG$274,MATCH($A525,'Hoja de Trabajo para listado'!$DE$153:$DE$1048576,0),MATCH((CUADRO!H$5&amp;$E525),'Hoja de Trabajo para listado'!$DE$151:$DG$151,0)),0)+IFERROR(INDEX('Hoja de Trabajo para listado'!$CD$155:$DC$1048576,MATCH($A525,'Hoja de Trabajo para listado'!$CD$155:$CD$1048576,0),MATCH((CUADRO!H$5&amp;$E525),'Hoja de Trabajo para listado'!$CD$151:$DC$151,0)),0)</f>
        <v>0</v>
      </c>
      <c r="I525" s="243">
        <f ca="1">+IFERROR(INDEX('Hoja de Trabajo para listado'!$A$155:$Z$1048576,MATCH($A525,'Hoja de Trabajo para listado'!$A$155:$A$1048576,0),MATCH((CUADRO!I$5&amp;$E525),'Hoja de Trabajo para listado'!$A$151:$Z$151,0)),0)+IFERROR(INDEX('Hoja de Trabajo para listado'!$AB$155:$BA$1048576,MATCH($A525,'Hoja de Trabajo para listado'!$AB$155:$AB$1048576,0),MATCH((CUADRO!I$5&amp;$E525),'Hoja de Trabajo para listado'!$AB$151:$BA$151,0)),0)+IFERROR(INDEX('Hoja de Trabajo para listado'!$BC$155:$CB$1048576,MATCH($A525,'Hoja de Trabajo para listado'!$BC$155:$BC$1048576,0),MATCH((CUADRO!I$5&amp;$E525),'Hoja de Trabajo para listado'!$BC$151:$CB$151,0)),0)+IFERROR(INDEX('Hoja de Trabajo para listado'!$DE$153:$DG$274,MATCH($A525,'Hoja de Trabajo para listado'!$DE$153:$DE$1048576,0),MATCH((CUADRO!I$5&amp;$E525),'Hoja de Trabajo para listado'!$DE$151:$DG$151,0)),0)+IFERROR(INDEX('Hoja de Trabajo para listado'!$CD$155:$DC$1048576,MATCH($A525,'Hoja de Trabajo para listado'!$CD$155:$CD$1048576,0),MATCH((CUADRO!I$5&amp;$E525),'Hoja de Trabajo para listado'!$CD$151:$DC$151,0)),0)</f>
        <v>0</v>
      </c>
      <c r="J525" s="243">
        <f ca="1">+IFERROR(INDEX('Hoja de Trabajo para listado'!$A$155:$Z$1048576,MATCH($A525,'Hoja de Trabajo para listado'!$A$155:$A$1048576,0),MATCH((CUADRO!J$5&amp;$E525),'Hoja de Trabajo para listado'!$A$151:$Z$151,0)),0)+IFERROR(INDEX('Hoja de Trabajo para listado'!$AB$155:$BA$1048576,MATCH($A525,'Hoja de Trabajo para listado'!$AB$155:$AB$1048576,0),MATCH((CUADRO!J$5&amp;$E525),'Hoja de Trabajo para listado'!$AB$151:$BA$151,0)),0)+IFERROR(INDEX('Hoja de Trabajo para listado'!$BC$155:$CB$1048576,MATCH($A525,'Hoja de Trabajo para listado'!$BC$155:$BC$1048576,0),MATCH((CUADRO!J$5&amp;$E525),'Hoja de Trabajo para listado'!$BC$151:$CB$151,0)),0)+IFERROR(INDEX('Hoja de Trabajo para listado'!$DE$153:$DG$274,MATCH($A525,'Hoja de Trabajo para listado'!$DE$153:$DE$1048576,0),MATCH((CUADRO!J$5&amp;$E525),'Hoja de Trabajo para listado'!$DE$151:$DG$151,0)),0)+IFERROR(INDEX('Hoja de Trabajo para listado'!$CD$155:$DC$1048576,MATCH($A525,'Hoja de Trabajo para listado'!$CD$155:$CD$1048576,0),MATCH((CUADRO!J$5&amp;$E525),'Hoja de Trabajo para listado'!$CD$151:$DC$151,0)),0)</f>
        <v>0</v>
      </c>
      <c r="K525" s="243">
        <f ca="1">+IFERROR(INDEX('Hoja de Trabajo para listado'!$A$155:$Z$1048576,MATCH($A525,'Hoja de Trabajo para listado'!$A$155:$A$1048576,0),MATCH((CUADRO!K$5&amp;$E525),'Hoja de Trabajo para listado'!$A$151:$Z$151,0)),0)+IFERROR(INDEX('Hoja de Trabajo para listado'!$AB$155:$BA$1048576,MATCH($A525,'Hoja de Trabajo para listado'!$AB$155:$AB$1048576,0),MATCH((CUADRO!K$5&amp;$E525),'Hoja de Trabajo para listado'!$AB$151:$BA$151,0)),0)+IFERROR(INDEX('Hoja de Trabajo para listado'!$BC$155:$CB$1048576,MATCH($A525,'Hoja de Trabajo para listado'!$BC$155:$BC$1048576,0),MATCH((CUADRO!K$5&amp;$E525),'Hoja de Trabajo para listado'!$BC$151:$CB$151,0)),0)+IFERROR(INDEX('Hoja de Trabajo para listado'!$DE$153:$DG$274,MATCH($A525,'Hoja de Trabajo para listado'!$DE$153:$DE$1048576,0),MATCH((CUADRO!K$5&amp;$E525),'Hoja de Trabajo para listado'!$DE$151:$DG$151,0)),0)+IFERROR(INDEX('Hoja de Trabajo para listado'!$CD$155:$DC$1048576,MATCH($A525,'Hoja de Trabajo para listado'!$CD$155:$CD$1048576,0),MATCH((CUADRO!K$5&amp;$E525),'Hoja de Trabajo para listado'!$CD$151:$DC$151,0)),0)</f>
        <v>0</v>
      </c>
      <c r="L525" s="243">
        <f ca="1">+IFERROR(INDEX('Hoja de Trabajo para listado'!$A$155:$Z$1048576,MATCH($A525,'Hoja de Trabajo para listado'!$A$155:$A$1048576,0),MATCH((CUADRO!L$5&amp;$E525),'Hoja de Trabajo para listado'!$A$151:$Z$151,0)),0)+IFERROR(INDEX('Hoja de Trabajo para listado'!$AB$155:$BA$1048576,MATCH($A525,'Hoja de Trabajo para listado'!$AB$155:$AB$1048576,0),MATCH((CUADRO!L$5&amp;$E525),'Hoja de Trabajo para listado'!$AB$151:$BA$151,0)),0)+IFERROR(INDEX('Hoja de Trabajo para listado'!$BC$155:$CB$1048576,MATCH($A525,'Hoja de Trabajo para listado'!$BC$155:$BC$1048576,0),MATCH((CUADRO!L$5&amp;$E525),'Hoja de Trabajo para listado'!$BC$151:$CB$151,0)),0)+IFERROR(INDEX('Hoja de Trabajo para listado'!$DE$153:$DG$274,MATCH($A525,'Hoja de Trabajo para listado'!$DE$153:$DE$1048576,0),MATCH((CUADRO!L$5&amp;$E525),'Hoja de Trabajo para listado'!$DE$151:$DG$151,0)),0)+IFERROR(INDEX('Hoja de Trabajo para listado'!$CD$155:$DC$1048576,MATCH($A525,'Hoja de Trabajo para listado'!$CD$155:$CD$1048576,0),MATCH((CUADRO!L$5&amp;$E525),'Hoja de Trabajo para listado'!$CD$151:$DC$151,0)),0)</f>
        <v>0</v>
      </c>
      <c r="M525" s="243">
        <f ca="1">+IFERROR(INDEX('Hoja de Trabajo para listado'!$A$155:$Z$1048576,MATCH($A525,'Hoja de Trabajo para listado'!$A$155:$A$1048576,0),MATCH((CUADRO!M$5&amp;$E525),'Hoja de Trabajo para listado'!$A$151:$Z$151,0)),0)+IFERROR(INDEX('Hoja de Trabajo para listado'!$AB$155:$BA$1048576,MATCH($A525,'Hoja de Trabajo para listado'!$AB$155:$AB$1048576,0),MATCH((CUADRO!M$5&amp;$E525),'Hoja de Trabajo para listado'!$AB$151:$BA$151,0)),0)+IFERROR(INDEX('Hoja de Trabajo para listado'!$BC$155:$CB$1048576,MATCH($A525,'Hoja de Trabajo para listado'!$BC$155:$BC$1048576,0),MATCH((CUADRO!M$5&amp;$E525),'Hoja de Trabajo para listado'!$BC$151:$CB$151,0)),0)+IFERROR(INDEX('Hoja de Trabajo para listado'!$DE$153:$DG$274,MATCH($A525,'Hoja de Trabajo para listado'!$DE$153:$DE$1048576,0),MATCH((CUADRO!M$5&amp;$E525),'Hoja de Trabajo para listado'!$DE$151:$DG$151,0)),0)+IFERROR(INDEX('Hoja de Trabajo para listado'!$CD$155:$DC$1048576,MATCH($A525,'Hoja de Trabajo para listado'!$CD$155:$CD$1048576,0),MATCH((CUADRO!M$5&amp;$E525),'Hoja de Trabajo para listado'!$CD$151:$DC$151,0)),0)</f>
        <v>0</v>
      </c>
      <c r="N525" s="243">
        <f ca="1">+IFERROR(INDEX('Hoja de Trabajo para listado'!$A$155:$Z$1048576,MATCH($A525,'Hoja de Trabajo para listado'!$A$155:$A$1048576,0),MATCH((CUADRO!N$5&amp;$E525),'Hoja de Trabajo para listado'!$A$151:$Z$151,0)),0)+IFERROR(INDEX('Hoja de Trabajo para listado'!$AB$155:$BA$1048576,MATCH($A525,'Hoja de Trabajo para listado'!$AB$155:$AB$1048576,0),MATCH((CUADRO!N$5&amp;$E525),'Hoja de Trabajo para listado'!$AB$151:$BA$151,0)),0)+IFERROR(INDEX('Hoja de Trabajo para listado'!$BC$155:$CB$1048576,MATCH($A525,'Hoja de Trabajo para listado'!$BC$155:$BC$1048576,0),MATCH((CUADRO!N$5&amp;$E525),'Hoja de Trabajo para listado'!$BC$151:$CB$151,0)),0)+IFERROR(INDEX('Hoja de Trabajo para listado'!$DE$153:$DG$274,MATCH($A525,'Hoja de Trabajo para listado'!$DE$153:$DE$1048576,0),MATCH((CUADRO!N$5&amp;$E525),'Hoja de Trabajo para listado'!$DE$151:$DG$151,0)),0)+IFERROR(INDEX('Hoja de Trabajo para listado'!$CD$155:$DC$1048576,MATCH($A525,'Hoja de Trabajo para listado'!$CD$155:$CD$1048576,0),MATCH((CUADRO!N$5&amp;$E525),'Hoja de Trabajo para listado'!$CD$151:$DC$151,0)),0)</f>
        <v>0</v>
      </c>
      <c r="O525" s="243">
        <f ca="1">+IFERROR(INDEX('Hoja de Trabajo para listado'!$A$155:$Z$1048576,MATCH($A525,'Hoja de Trabajo para listado'!$A$155:$A$1048576,0),MATCH((CUADRO!O$5&amp;$E525),'Hoja de Trabajo para listado'!$A$151:$Z$151,0)),0)+IFERROR(INDEX('Hoja de Trabajo para listado'!$AB$155:$BA$1048576,MATCH($A525,'Hoja de Trabajo para listado'!$AB$155:$AB$1048576,0),MATCH((CUADRO!O$5&amp;$E525),'Hoja de Trabajo para listado'!$AB$151:$BA$151,0)),0)+IFERROR(INDEX('Hoja de Trabajo para listado'!$BC$155:$CB$1048576,MATCH($A525,'Hoja de Trabajo para listado'!$BC$155:$BC$1048576,0),MATCH((CUADRO!O$5&amp;$E525),'Hoja de Trabajo para listado'!$BC$151:$CB$151,0)),0)+IFERROR(INDEX('Hoja de Trabajo para listado'!$DE$153:$DG$274,MATCH($A525,'Hoja de Trabajo para listado'!$DE$153:$DE$1048576,0),MATCH((CUADRO!O$5&amp;$E525),'Hoja de Trabajo para listado'!$DE$151:$DG$151,0)),0)+IFERROR(INDEX('Hoja de Trabajo para listado'!$CD$155:$DC$1048576,MATCH($A525,'Hoja de Trabajo para listado'!$CD$155:$CD$1048576,0),MATCH((CUADRO!O$5&amp;$E525),'Hoja de Trabajo para listado'!$CD$151:$DC$151,0)),0)</f>
        <v>0</v>
      </c>
      <c r="P525" s="243">
        <f ca="1">+IFERROR(INDEX('Hoja de Trabajo para listado'!$A$155:$Z$1048576,MATCH($A525,'Hoja de Trabajo para listado'!$A$155:$A$1048576,0),MATCH((CUADRO!P$5&amp;$E525),'Hoja de Trabajo para listado'!$A$151:$Z$151,0)),0)+IFERROR(INDEX('Hoja de Trabajo para listado'!$AB$155:$BA$1048576,MATCH($A525,'Hoja de Trabajo para listado'!$AB$155:$AB$1048576,0),MATCH((CUADRO!P$5&amp;$E525),'Hoja de Trabajo para listado'!$AB$151:$BA$151,0)),0)+IFERROR(INDEX('Hoja de Trabajo para listado'!$BC$155:$CB$1048576,MATCH($A525,'Hoja de Trabajo para listado'!$BC$155:$BC$1048576,0),MATCH((CUADRO!P$5&amp;$E525),'Hoja de Trabajo para listado'!$BC$151:$CB$151,0)),0)+IFERROR(INDEX('Hoja de Trabajo para listado'!$DE$153:$DG$274,MATCH($A525,'Hoja de Trabajo para listado'!$DE$153:$DE$1048576,0),MATCH((CUADRO!P$5&amp;$E525),'Hoja de Trabajo para listado'!$DE$151:$DG$151,0)),0)+IFERROR(INDEX('Hoja de Trabajo para listado'!$CD$155:$DC$1048576,MATCH($A525,'Hoja de Trabajo para listado'!$CD$155:$CD$1048576,0),MATCH((CUADRO!P$5&amp;$E525),'Hoja de Trabajo para listado'!$CD$151:$DC$151,0)),0)</f>
        <v>0</v>
      </c>
      <c r="Q525" s="243">
        <f ca="1">+IFERROR(INDEX('Hoja de Trabajo para listado'!$A$155:$Z$1048576,MATCH($A525,'Hoja de Trabajo para listado'!$A$155:$A$1048576,0),MATCH((CUADRO!Q$5&amp;$E525),'Hoja de Trabajo para listado'!$A$151:$Z$151,0)),0)+IFERROR(INDEX('Hoja de Trabajo para listado'!$AB$155:$BA$1048576,MATCH($A525,'Hoja de Trabajo para listado'!$AB$155:$AB$1048576,0),MATCH((CUADRO!Q$5&amp;$E525),'Hoja de Trabajo para listado'!$AB$151:$BA$151,0)),0)+IFERROR(INDEX('Hoja de Trabajo para listado'!$BC$155:$CB$1048576,MATCH($A525,'Hoja de Trabajo para listado'!$BC$155:$BC$1048576,0),MATCH((CUADRO!Q$5&amp;$E525),'Hoja de Trabajo para listado'!$BC$151:$CB$151,0)),0)+IFERROR(INDEX('Hoja de Trabajo para listado'!$DE$153:$DG$274,MATCH($A525,'Hoja de Trabajo para listado'!$DE$153:$DE$1048576,0),MATCH((CUADRO!Q$5&amp;$E525),'Hoja de Trabajo para listado'!$DE$151:$DG$151,0)),0)+IFERROR(INDEX('Hoja de Trabajo para listado'!$CD$155:$DC$1048576,MATCH($A525,'Hoja de Trabajo para listado'!$CD$155:$CD$1048576,0),MATCH((CUADRO!Q$5&amp;$E525),'Hoja de Trabajo para listado'!$CD$151:$DC$151,0)),0)</f>
        <v>0</v>
      </c>
      <c r="R525" s="243">
        <f t="shared" ca="1" si="19"/>
        <v>0</v>
      </c>
      <c r="S525" s="249">
        <f ca="1">+R524+R525</f>
        <v>0</v>
      </c>
      <c r="T525" s="243">
        <f ca="1">+S525</f>
        <v>0</v>
      </c>
      <c r="U525" s="242">
        <f t="shared" si="20"/>
        <v>2</v>
      </c>
      <c r="V525" s="333" t="str">
        <f>+VLOOKUP(A525,bd_lista!$A$3:$E$590,5,FALSE)</f>
        <v>Gobiernos Autonomos Municipales</v>
      </c>
      <c r="W525" s="392"/>
      <c r="X525" s="242">
        <f>+VLOOKUP(A525,[4]Sheet1!$A$13:$D$744,4,FALSE)</f>
        <v>0</v>
      </c>
      <c r="Y525" s="242" t="e">
        <f>+VLOOKUP(X525,bd_lista!$A$3:$C$590,3,FALSE)</f>
        <v>#N/A</v>
      </c>
      <c r="Z525" s="292"/>
      <c r="AA525" s="293"/>
    </row>
    <row r="526" spans="1:27" customFormat="1" ht="15" hidden="1" customHeight="1">
      <c r="A526" s="32">
        <v>1216</v>
      </c>
      <c r="B526" s="387">
        <f>+A526</f>
        <v>1216</v>
      </c>
      <c r="C526" s="247" t="str">
        <f>+VLOOKUP(A526,bd_lista!$A$3:$C$590,3,FALSE)</f>
        <v>Gobierno Autónomo Municipal de Colquencha</v>
      </c>
      <c r="D526" s="389" t="str">
        <f>+C526</f>
        <v>Gobierno Autónomo Municipal de Colquencha</v>
      </c>
      <c r="E526" s="242" t="s">
        <v>1304</v>
      </c>
      <c r="F526" s="243">
        <f ca="1">+IFERROR(INDEX('Hoja de Trabajo para listado'!$A$155:$Z$1048576,MATCH($A526,'Hoja de Trabajo para listado'!$A$155:$A$1048576,0),MATCH((CUADRO!F$5&amp;$E526),'Hoja de Trabajo para listado'!$A$151:$Z$151,0)),0)+IFERROR(INDEX('Hoja de Trabajo para listado'!$AB$155:$BA$1048576,MATCH($A526,'Hoja de Trabajo para listado'!$AB$155:$AB$1048576,0),MATCH((CUADRO!F$5&amp;$E526),'Hoja de Trabajo para listado'!$AB$151:$BA$151,0)),0)+IFERROR(INDEX('Hoja de Trabajo para listado'!$BC$155:$CB$1048576,MATCH($A526,'Hoja de Trabajo para listado'!$BC$155:$BC$1048576,0),MATCH((CUADRO!F$5&amp;$E526),'Hoja de Trabajo para listado'!$BC$151:$CB$151,0)),0)+IFERROR(INDEX('Hoja de Trabajo para listado'!$DE$153:$DG$274,MATCH($A526,'Hoja de Trabajo para listado'!$DE$153:$DE$1048576,0),MATCH((CUADRO!F$5&amp;$E526),'Hoja de Trabajo para listado'!$DE$151:$DG$151,0)),0)+IFERROR(INDEX('Hoja de Trabajo para listado'!$CD$155:$DC$1048576,MATCH($A526,'Hoja de Trabajo para listado'!$CD$155:$CD$1048576,0),MATCH((CUADRO!F$5&amp;$E526),'Hoja de Trabajo para listado'!$CD$151:$DC$151,0)),0)</f>
        <v>0</v>
      </c>
      <c r="G526" s="243">
        <f ca="1">+IFERROR(INDEX('Hoja de Trabajo para listado'!$A$155:$Z$1048576,MATCH($A526,'Hoja de Trabajo para listado'!$A$155:$A$1048576,0),MATCH((CUADRO!G$5&amp;$E526),'Hoja de Trabajo para listado'!$A$151:$Z$151,0)),0)+IFERROR(INDEX('Hoja de Trabajo para listado'!$AB$155:$BA$1048576,MATCH($A526,'Hoja de Trabajo para listado'!$AB$155:$AB$1048576,0),MATCH((CUADRO!G$5&amp;$E526),'Hoja de Trabajo para listado'!$AB$151:$BA$151,0)),0)+IFERROR(INDEX('Hoja de Trabajo para listado'!$BC$155:$CB$1048576,MATCH($A526,'Hoja de Trabajo para listado'!$BC$155:$BC$1048576,0),MATCH((CUADRO!G$5&amp;$E526),'Hoja de Trabajo para listado'!$BC$151:$CB$151,0)),0)+IFERROR(INDEX('Hoja de Trabajo para listado'!$DE$153:$DG$274,MATCH($A526,'Hoja de Trabajo para listado'!$DE$153:$DE$1048576,0),MATCH((CUADRO!G$5&amp;$E526),'Hoja de Trabajo para listado'!$DE$151:$DG$151,0)),0)+IFERROR(INDEX('Hoja de Trabajo para listado'!$CD$155:$DC$1048576,MATCH($A526,'Hoja de Trabajo para listado'!$CD$155:$CD$1048576,0),MATCH((CUADRO!G$5&amp;$E526),'Hoja de Trabajo para listado'!$CD$151:$DC$151,0)),0)</f>
        <v>0</v>
      </c>
      <c r="H526" s="243">
        <f ca="1">+IFERROR(INDEX('Hoja de Trabajo para listado'!$A$155:$Z$1048576,MATCH($A526,'Hoja de Trabajo para listado'!$A$155:$A$1048576,0),MATCH((CUADRO!H$5&amp;$E526),'Hoja de Trabajo para listado'!$A$151:$Z$151,0)),0)+IFERROR(INDEX('Hoja de Trabajo para listado'!$AB$155:$BA$1048576,MATCH($A526,'Hoja de Trabajo para listado'!$AB$155:$AB$1048576,0),MATCH((CUADRO!H$5&amp;$E526),'Hoja de Trabajo para listado'!$AB$151:$BA$151,0)),0)+IFERROR(INDEX('Hoja de Trabajo para listado'!$BC$155:$CB$1048576,MATCH($A526,'Hoja de Trabajo para listado'!$BC$155:$BC$1048576,0),MATCH((CUADRO!H$5&amp;$E526),'Hoja de Trabajo para listado'!$BC$151:$CB$151,0)),0)+IFERROR(INDEX('Hoja de Trabajo para listado'!$DE$153:$DG$274,MATCH($A526,'Hoja de Trabajo para listado'!$DE$153:$DE$1048576,0),MATCH((CUADRO!H$5&amp;$E526),'Hoja de Trabajo para listado'!$DE$151:$DG$151,0)),0)+IFERROR(INDEX('Hoja de Trabajo para listado'!$CD$155:$DC$1048576,MATCH($A526,'Hoja de Trabajo para listado'!$CD$155:$CD$1048576,0),MATCH((CUADRO!H$5&amp;$E526),'Hoja de Trabajo para listado'!$CD$151:$DC$151,0)),0)</f>
        <v>0</v>
      </c>
      <c r="I526" s="243">
        <f ca="1">+IFERROR(INDEX('Hoja de Trabajo para listado'!$A$155:$Z$1048576,MATCH($A526,'Hoja de Trabajo para listado'!$A$155:$A$1048576,0),MATCH((CUADRO!I$5&amp;$E526),'Hoja de Trabajo para listado'!$A$151:$Z$151,0)),0)+IFERROR(INDEX('Hoja de Trabajo para listado'!$AB$155:$BA$1048576,MATCH($A526,'Hoja de Trabajo para listado'!$AB$155:$AB$1048576,0),MATCH((CUADRO!I$5&amp;$E526),'Hoja de Trabajo para listado'!$AB$151:$BA$151,0)),0)+IFERROR(INDEX('Hoja de Trabajo para listado'!$BC$155:$CB$1048576,MATCH($A526,'Hoja de Trabajo para listado'!$BC$155:$BC$1048576,0),MATCH((CUADRO!I$5&amp;$E526),'Hoja de Trabajo para listado'!$BC$151:$CB$151,0)),0)+IFERROR(INDEX('Hoja de Trabajo para listado'!$DE$153:$DG$274,MATCH($A526,'Hoja de Trabajo para listado'!$DE$153:$DE$1048576,0),MATCH((CUADRO!I$5&amp;$E526),'Hoja de Trabajo para listado'!$DE$151:$DG$151,0)),0)+IFERROR(INDEX('Hoja de Trabajo para listado'!$CD$155:$DC$1048576,MATCH($A526,'Hoja de Trabajo para listado'!$CD$155:$CD$1048576,0),MATCH((CUADRO!I$5&amp;$E526),'Hoja de Trabajo para listado'!$CD$151:$DC$151,0)),0)</f>
        <v>0</v>
      </c>
      <c r="J526" s="243">
        <f ca="1">+IFERROR(INDEX('Hoja de Trabajo para listado'!$A$155:$Z$1048576,MATCH($A526,'Hoja de Trabajo para listado'!$A$155:$A$1048576,0),MATCH((CUADRO!J$5&amp;$E526),'Hoja de Trabajo para listado'!$A$151:$Z$151,0)),0)+IFERROR(INDEX('Hoja de Trabajo para listado'!$AB$155:$BA$1048576,MATCH($A526,'Hoja de Trabajo para listado'!$AB$155:$AB$1048576,0),MATCH((CUADRO!J$5&amp;$E526),'Hoja de Trabajo para listado'!$AB$151:$BA$151,0)),0)+IFERROR(INDEX('Hoja de Trabajo para listado'!$BC$155:$CB$1048576,MATCH($A526,'Hoja de Trabajo para listado'!$BC$155:$BC$1048576,0),MATCH((CUADRO!J$5&amp;$E526),'Hoja de Trabajo para listado'!$BC$151:$CB$151,0)),0)+IFERROR(INDEX('Hoja de Trabajo para listado'!$DE$153:$DG$274,MATCH($A526,'Hoja de Trabajo para listado'!$DE$153:$DE$1048576,0),MATCH((CUADRO!J$5&amp;$E526),'Hoja de Trabajo para listado'!$DE$151:$DG$151,0)),0)+IFERROR(INDEX('Hoja de Trabajo para listado'!$CD$155:$DC$1048576,MATCH($A526,'Hoja de Trabajo para listado'!$CD$155:$CD$1048576,0),MATCH((CUADRO!J$5&amp;$E526),'Hoja de Trabajo para listado'!$CD$151:$DC$151,0)),0)</f>
        <v>0</v>
      </c>
      <c r="K526" s="243">
        <f ca="1">+IFERROR(INDEX('Hoja de Trabajo para listado'!$A$155:$Z$1048576,MATCH($A526,'Hoja de Trabajo para listado'!$A$155:$A$1048576,0),MATCH((CUADRO!K$5&amp;$E526),'Hoja de Trabajo para listado'!$A$151:$Z$151,0)),0)+IFERROR(INDEX('Hoja de Trabajo para listado'!$AB$155:$BA$1048576,MATCH($A526,'Hoja de Trabajo para listado'!$AB$155:$AB$1048576,0),MATCH((CUADRO!K$5&amp;$E526),'Hoja de Trabajo para listado'!$AB$151:$BA$151,0)),0)+IFERROR(INDEX('Hoja de Trabajo para listado'!$BC$155:$CB$1048576,MATCH($A526,'Hoja de Trabajo para listado'!$BC$155:$BC$1048576,0),MATCH((CUADRO!K$5&amp;$E526),'Hoja de Trabajo para listado'!$BC$151:$CB$151,0)),0)+IFERROR(INDEX('Hoja de Trabajo para listado'!$DE$153:$DG$274,MATCH($A526,'Hoja de Trabajo para listado'!$DE$153:$DE$1048576,0),MATCH((CUADRO!K$5&amp;$E526),'Hoja de Trabajo para listado'!$DE$151:$DG$151,0)),0)+IFERROR(INDEX('Hoja de Trabajo para listado'!$CD$155:$DC$1048576,MATCH($A526,'Hoja de Trabajo para listado'!$CD$155:$CD$1048576,0),MATCH((CUADRO!K$5&amp;$E526),'Hoja de Trabajo para listado'!$CD$151:$DC$151,0)),0)</f>
        <v>0</v>
      </c>
      <c r="L526" s="243">
        <f ca="1">+IFERROR(INDEX('Hoja de Trabajo para listado'!$A$155:$Z$1048576,MATCH($A526,'Hoja de Trabajo para listado'!$A$155:$A$1048576,0),MATCH((CUADRO!L$5&amp;$E526),'Hoja de Trabajo para listado'!$A$151:$Z$151,0)),0)+IFERROR(INDEX('Hoja de Trabajo para listado'!$AB$155:$BA$1048576,MATCH($A526,'Hoja de Trabajo para listado'!$AB$155:$AB$1048576,0),MATCH((CUADRO!L$5&amp;$E526),'Hoja de Trabajo para listado'!$AB$151:$BA$151,0)),0)+IFERROR(INDEX('Hoja de Trabajo para listado'!$BC$155:$CB$1048576,MATCH($A526,'Hoja de Trabajo para listado'!$BC$155:$BC$1048576,0),MATCH((CUADRO!L$5&amp;$E526),'Hoja de Trabajo para listado'!$BC$151:$CB$151,0)),0)+IFERROR(INDEX('Hoja de Trabajo para listado'!$DE$153:$DG$274,MATCH($A526,'Hoja de Trabajo para listado'!$DE$153:$DE$1048576,0),MATCH((CUADRO!L$5&amp;$E526),'Hoja de Trabajo para listado'!$DE$151:$DG$151,0)),0)+IFERROR(INDEX('Hoja de Trabajo para listado'!$CD$155:$DC$1048576,MATCH($A526,'Hoja de Trabajo para listado'!$CD$155:$CD$1048576,0),MATCH((CUADRO!L$5&amp;$E526),'Hoja de Trabajo para listado'!$CD$151:$DC$151,0)),0)</f>
        <v>0</v>
      </c>
      <c r="M526" s="243">
        <f ca="1">+IFERROR(INDEX('Hoja de Trabajo para listado'!$A$155:$Z$1048576,MATCH($A526,'Hoja de Trabajo para listado'!$A$155:$A$1048576,0),MATCH((CUADRO!M$5&amp;$E526),'Hoja de Trabajo para listado'!$A$151:$Z$151,0)),0)+IFERROR(INDEX('Hoja de Trabajo para listado'!$AB$155:$BA$1048576,MATCH($A526,'Hoja de Trabajo para listado'!$AB$155:$AB$1048576,0),MATCH((CUADRO!M$5&amp;$E526),'Hoja de Trabajo para listado'!$AB$151:$BA$151,0)),0)+IFERROR(INDEX('Hoja de Trabajo para listado'!$BC$155:$CB$1048576,MATCH($A526,'Hoja de Trabajo para listado'!$BC$155:$BC$1048576,0),MATCH((CUADRO!M$5&amp;$E526),'Hoja de Trabajo para listado'!$BC$151:$CB$151,0)),0)+IFERROR(INDEX('Hoja de Trabajo para listado'!$DE$153:$DG$274,MATCH($A526,'Hoja de Trabajo para listado'!$DE$153:$DE$1048576,0),MATCH((CUADRO!M$5&amp;$E526),'Hoja de Trabajo para listado'!$DE$151:$DG$151,0)),0)+IFERROR(INDEX('Hoja de Trabajo para listado'!$CD$155:$DC$1048576,MATCH($A526,'Hoja de Trabajo para listado'!$CD$155:$CD$1048576,0),MATCH((CUADRO!M$5&amp;$E526),'Hoja de Trabajo para listado'!$CD$151:$DC$151,0)),0)</f>
        <v>0</v>
      </c>
      <c r="N526" s="243">
        <f ca="1">+IFERROR(INDEX('Hoja de Trabajo para listado'!$A$155:$Z$1048576,MATCH($A526,'Hoja de Trabajo para listado'!$A$155:$A$1048576,0),MATCH((CUADRO!N$5&amp;$E526),'Hoja de Trabajo para listado'!$A$151:$Z$151,0)),0)+IFERROR(INDEX('Hoja de Trabajo para listado'!$AB$155:$BA$1048576,MATCH($A526,'Hoja de Trabajo para listado'!$AB$155:$AB$1048576,0),MATCH((CUADRO!N$5&amp;$E526),'Hoja de Trabajo para listado'!$AB$151:$BA$151,0)),0)+IFERROR(INDEX('Hoja de Trabajo para listado'!$BC$155:$CB$1048576,MATCH($A526,'Hoja de Trabajo para listado'!$BC$155:$BC$1048576,0),MATCH((CUADRO!N$5&amp;$E526),'Hoja de Trabajo para listado'!$BC$151:$CB$151,0)),0)+IFERROR(INDEX('Hoja de Trabajo para listado'!$DE$153:$DG$274,MATCH($A526,'Hoja de Trabajo para listado'!$DE$153:$DE$1048576,0),MATCH((CUADRO!N$5&amp;$E526),'Hoja de Trabajo para listado'!$DE$151:$DG$151,0)),0)+IFERROR(INDEX('Hoja de Trabajo para listado'!$CD$155:$DC$1048576,MATCH($A526,'Hoja de Trabajo para listado'!$CD$155:$CD$1048576,0),MATCH((CUADRO!N$5&amp;$E526),'Hoja de Trabajo para listado'!$CD$151:$DC$151,0)),0)</f>
        <v>0</v>
      </c>
      <c r="O526" s="243">
        <f ca="1">+IFERROR(INDEX('Hoja de Trabajo para listado'!$A$155:$Z$1048576,MATCH($A526,'Hoja de Trabajo para listado'!$A$155:$A$1048576,0),MATCH((CUADRO!O$5&amp;$E526),'Hoja de Trabajo para listado'!$A$151:$Z$151,0)),0)+IFERROR(INDEX('Hoja de Trabajo para listado'!$AB$155:$BA$1048576,MATCH($A526,'Hoja de Trabajo para listado'!$AB$155:$AB$1048576,0),MATCH((CUADRO!O$5&amp;$E526),'Hoja de Trabajo para listado'!$AB$151:$BA$151,0)),0)+IFERROR(INDEX('Hoja de Trabajo para listado'!$BC$155:$CB$1048576,MATCH($A526,'Hoja de Trabajo para listado'!$BC$155:$BC$1048576,0),MATCH((CUADRO!O$5&amp;$E526),'Hoja de Trabajo para listado'!$BC$151:$CB$151,0)),0)+IFERROR(INDEX('Hoja de Trabajo para listado'!$DE$153:$DG$274,MATCH($A526,'Hoja de Trabajo para listado'!$DE$153:$DE$1048576,0),MATCH((CUADRO!O$5&amp;$E526),'Hoja de Trabajo para listado'!$DE$151:$DG$151,0)),0)+IFERROR(INDEX('Hoja de Trabajo para listado'!$CD$155:$DC$1048576,MATCH($A526,'Hoja de Trabajo para listado'!$CD$155:$CD$1048576,0),MATCH((CUADRO!O$5&amp;$E526),'Hoja de Trabajo para listado'!$CD$151:$DC$151,0)),0)</f>
        <v>0</v>
      </c>
      <c r="P526" s="243">
        <f ca="1">+IFERROR(INDEX('Hoja de Trabajo para listado'!$A$155:$Z$1048576,MATCH($A526,'Hoja de Trabajo para listado'!$A$155:$A$1048576,0),MATCH((CUADRO!P$5&amp;$E526),'Hoja de Trabajo para listado'!$A$151:$Z$151,0)),0)+IFERROR(INDEX('Hoja de Trabajo para listado'!$AB$155:$BA$1048576,MATCH($A526,'Hoja de Trabajo para listado'!$AB$155:$AB$1048576,0),MATCH((CUADRO!P$5&amp;$E526),'Hoja de Trabajo para listado'!$AB$151:$BA$151,0)),0)+IFERROR(INDEX('Hoja de Trabajo para listado'!$BC$155:$CB$1048576,MATCH($A526,'Hoja de Trabajo para listado'!$BC$155:$BC$1048576,0),MATCH((CUADRO!P$5&amp;$E526),'Hoja de Trabajo para listado'!$BC$151:$CB$151,0)),0)+IFERROR(INDEX('Hoja de Trabajo para listado'!$DE$153:$DG$274,MATCH($A526,'Hoja de Trabajo para listado'!$DE$153:$DE$1048576,0),MATCH((CUADRO!P$5&amp;$E526),'Hoja de Trabajo para listado'!$DE$151:$DG$151,0)),0)+IFERROR(INDEX('Hoja de Trabajo para listado'!$CD$155:$DC$1048576,MATCH($A526,'Hoja de Trabajo para listado'!$CD$155:$CD$1048576,0),MATCH((CUADRO!P$5&amp;$E526),'Hoja de Trabajo para listado'!$CD$151:$DC$151,0)),0)</f>
        <v>0</v>
      </c>
      <c r="Q526" s="243">
        <f ca="1">+IFERROR(INDEX('Hoja de Trabajo para listado'!$A$155:$Z$1048576,MATCH($A526,'Hoja de Trabajo para listado'!$A$155:$A$1048576,0),MATCH((CUADRO!Q$5&amp;$E526),'Hoja de Trabajo para listado'!$A$151:$Z$151,0)),0)+IFERROR(INDEX('Hoja de Trabajo para listado'!$AB$155:$BA$1048576,MATCH($A526,'Hoja de Trabajo para listado'!$AB$155:$AB$1048576,0),MATCH((CUADRO!Q$5&amp;$E526),'Hoja de Trabajo para listado'!$AB$151:$BA$151,0)),0)+IFERROR(INDEX('Hoja de Trabajo para listado'!$BC$155:$CB$1048576,MATCH($A526,'Hoja de Trabajo para listado'!$BC$155:$BC$1048576,0),MATCH((CUADRO!Q$5&amp;$E526),'Hoja de Trabajo para listado'!$BC$151:$CB$151,0)),0)+IFERROR(INDEX('Hoja de Trabajo para listado'!$DE$153:$DG$274,MATCH($A526,'Hoja de Trabajo para listado'!$DE$153:$DE$1048576,0),MATCH((CUADRO!Q$5&amp;$E526),'Hoja de Trabajo para listado'!$DE$151:$DG$151,0)),0)+IFERROR(INDEX('Hoja de Trabajo para listado'!$CD$155:$DC$1048576,MATCH($A526,'Hoja de Trabajo para listado'!$CD$155:$CD$1048576,0),MATCH((CUADRO!Q$5&amp;$E526),'Hoja de Trabajo para listado'!$CD$151:$DC$151,0)),0)</f>
        <v>0</v>
      </c>
      <c r="R526" s="243">
        <f t="shared" ca="1" si="19"/>
        <v>0</v>
      </c>
      <c r="S526" s="249"/>
      <c r="T526" s="243">
        <f ca="1">+T527</f>
        <v>0</v>
      </c>
      <c r="U526" s="242">
        <f t="shared" si="20"/>
        <v>1</v>
      </c>
      <c r="V526" s="333" t="str">
        <f>+VLOOKUP(A526,bd_lista!$A$3:$E$590,5,FALSE)</f>
        <v>Gobiernos Autonomos Municipales</v>
      </c>
      <c r="W526" s="391" t="str">
        <f>+V526</f>
        <v>Gobiernos Autonomos Municipales</v>
      </c>
      <c r="X526" s="242">
        <f>+VLOOKUP(A526,[4]Sheet1!$A$13:$D$744,4,FALSE)</f>
        <v>0</v>
      </c>
      <c r="Y526" s="242" t="e">
        <f>+VLOOKUP(X526,bd_lista!$A$3:$C$590,3,FALSE)</f>
        <v>#N/A</v>
      </c>
      <c r="Z526" s="294">
        <f>+X526</f>
        <v>0</v>
      </c>
      <c r="AA526" s="295" t="e">
        <f>+Y526</f>
        <v>#N/A</v>
      </c>
    </row>
    <row r="527" spans="1:27" customFormat="1" ht="15" hidden="1" customHeight="1">
      <c r="A527" s="32">
        <v>1216</v>
      </c>
      <c r="B527" s="388"/>
      <c r="C527" s="247" t="str">
        <f>+VLOOKUP(A527,bd_lista!$A$3:$C$590,3,FALSE)</f>
        <v>Gobierno Autónomo Municipal de Colquencha</v>
      </c>
      <c r="D527" s="390"/>
      <c r="E527" s="244" t="s">
        <v>1305</v>
      </c>
      <c r="F527" s="243">
        <f ca="1">+IFERROR(INDEX('Hoja de Trabajo para listado'!$A$155:$Z$1048576,MATCH($A527,'Hoja de Trabajo para listado'!$A$155:$A$1048576,0),MATCH((CUADRO!F$5&amp;$E527),'Hoja de Trabajo para listado'!$A$151:$Z$151,0)),0)+IFERROR(INDEX('Hoja de Trabajo para listado'!$AB$155:$BA$1048576,MATCH($A527,'Hoja de Trabajo para listado'!$AB$155:$AB$1048576,0),MATCH((CUADRO!F$5&amp;$E527),'Hoja de Trabajo para listado'!$AB$151:$BA$151,0)),0)+IFERROR(INDEX('Hoja de Trabajo para listado'!$BC$155:$CB$1048576,MATCH($A527,'Hoja de Trabajo para listado'!$BC$155:$BC$1048576,0),MATCH((CUADRO!F$5&amp;$E527),'Hoja de Trabajo para listado'!$BC$151:$CB$151,0)),0)+IFERROR(INDEX('Hoja de Trabajo para listado'!$DE$153:$DG$274,MATCH($A527,'Hoja de Trabajo para listado'!$DE$153:$DE$1048576,0),MATCH((CUADRO!F$5&amp;$E527),'Hoja de Trabajo para listado'!$DE$151:$DG$151,0)),0)+IFERROR(INDEX('Hoja de Trabajo para listado'!$CD$155:$DC$1048576,MATCH($A527,'Hoja de Trabajo para listado'!$CD$155:$CD$1048576,0),MATCH((CUADRO!F$5&amp;$E527),'Hoja de Trabajo para listado'!$CD$151:$DC$151,0)),0)</f>
        <v>0</v>
      </c>
      <c r="G527" s="243">
        <f ca="1">+IFERROR(INDEX('Hoja de Trabajo para listado'!$A$155:$Z$1048576,MATCH($A527,'Hoja de Trabajo para listado'!$A$155:$A$1048576,0),MATCH((CUADRO!G$5&amp;$E527),'Hoja de Trabajo para listado'!$A$151:$Z$151,0)),0)+IFERROR(INDEX('Hoja de Trabajo para listado'!$AB$155:$BA$1048576,MATCH($A527,'Hoja de Trabajo para listado'!$AB$155:$AB$1048576,0),MATCH((CUADRO!G$5&amp;$E527),'Hoja de Trabajo para listado'!$AB$151:$BA$151,0)),0)+IFERROR(INDEX('Hoja de Trabajo para listado'!$BC$155:$CB$1048576,MATCH($A527,'Hoja de Trabajo para listado'!$BC$155:$BC$1048576,0),MATCH((CUADRO!G$5&amp;$E527),'Hoja de Trabajo para listado'!$BC$151:$CB$151,0)),0)+IFERROR(INDEX('Hoja de Trabajo para listado'!$DE$153:$DG$274,MATCH($A527,'Hoja de Trabajo para listado'!$DE$153:$DE$1048576,0),MATCH((CUADRO!G$5&amp;$E527),'Hoja de Trabajo para listado'!$DE$151:$DG$151,0)),0)+IFERROR(INDEX('Hoja de Trabajo para listado'!$CD$155:$DC$1048576,MATCH($A527,'Hoja de Trabajo para listado'!$CD$155:$CD$1048576,0),MATCH((CUADRO!G$5&amp;$E527),'Hoja de Trabajo para listado'!$CD$151:$DC$151,0)),0)</f>
        <v>0</v>
      </c>
      <c r="H527" s="243">
        <f ca="1">+IFERROR(INDEX('Hoja de Trabajo para listado'!$A$155:$Z$1048576,MATCH($A527,'Hoja de Trabajo para listado'!$A$155:$A$1048576,0),MATCH((CUADRO!H$5&amp;$E527),'Hoja de Trabajo para listado'!$A$151:$Z$151,0)),0)+IFERROR(INDEX('Hoja de Trabajo para listado'!$AB$155:$BA$1048576,MATCH($A527,'Hoja de Trabajo para listado'!$AB$155:$AB$1048576,0),MATCH((CUADRO!H$5&amp;$E527),'Hoja de Trabajo para listado'!$AB$151:$BA$151,0)),0)+IFERROR(INDEX('Hoja de Trabajo para listado'!$BC$155:$CB$1048576,MATCH($A527,'Hoja de Trabajo para listado'!$BC$155:$BC$1048576,0),MATCH((CUADRO!H$5&amp;$E527),'Hoja de Trabajo para listado'!$BC$151:$CB$151,0)),0)+IFERROR(INDEX('Hoja de Trabajo para listado'!$DE$153:$DG$274,MATCH($A527,'Hoja de Trabajo para listado'!$DE$153:$DE$1048576,0),MATCH((CUADRO!H$5&amp;$E527),'Hoja de Trabajo para listado'!$DE$151:$DG$151,0)),0)+IFERROR(INDEX('Hoja de Trabajo para listado'!$CD$155:$DC$1048576,MATCH($A527,'Hoja de Trabajo para listado'!$CD$155:$CD$1048576,0),MATCH((CUADRO!H$5&amp;$E527),'Hoja de Trabajo para listado'!$CD$151:$DC$151,0)),0)</f>
        <v>0</v>
      </c>
      <c r="I527" s="243">
        <f ca="1">+IFERROR(INDEX('Hoja de Trabajo para listado'!$A$155:$Z$1048576,MATCH($A527,'Hoja de Trabajo para listado'!$A$155:$A$1048576,0),MATCH((CUADRO!I$5&amp;$E527),'Hoja de Trabajo para listado'!$A$151:$Z$151,0)),0)+IFERROR(INDEX('Hoja de Trabajo para listado'!$AB$155:$BA$1048576,MATCH($A527,'Hoja de Trabajo para listado'!$AB$155:$AB$1048576,0),MATCH((CUADRO!I$5&amp;$E527),'Hoja de Trabajo para listado'!$AB$151:$BA$151,0)),0)+IFERROR(INDEX('Hoja de Trabajo para listado'!$BC$155:$CB$1048576,MATCH($A527,'Hoja de Trabajo para listado'!$BC$155:$BC$1048576,0),MATCH((CUADRO!I$5&amp;$E527),'Hoja de Trabajo para listado'!$BC$151:$CB$151,0)),0)+IFERROR(INDEX('Hoja de Trabajo para listado'!$DE$153:$DG$274,MATCH($A527,'Hoja de Trabajo para listado'!$DE$153:$DE$1048576,0),MATCH((CUADRO!I$5&amp;$E527),'Hoja de Trabajo para listado'!$DE$151:$DG$151,0)),0)+IFERROR(INDEX('Hoja de Trabajo para listado'!$CD$155:$DC$1048576,MATCH($A527,'Hoja de Trabajo para listado'!$CD$155:$CD$1048576,0),MATCH((CUADRO!I$5&amp;$E527),'Hoja de Trabajo para listado'!$CD$151:$DC$151,0)),0)</f>
        <v>0</v>
      </c>
      <c r="J527" s="243">
        <f ca="1">+IFERROR(INDEX('Hoja de Trabajo para listado'!$A$155:$Z$1048576,MATCH($A527,'Hoja de Trabajo para listado'!$A$155:$A$1048576,0),MATCH((CUADRO!J$5&amp;$E527),'Hoja de Trabajo para listado'!$A$151:$Z$151,0)),0)+IFERROR(INDEX('Hoja de Trabajo para listado'!$AB$155:$BA$1048576,MATCH($A527,'Hoja de Trabajo para listado'!$AB$155:$AB$1048576,0),MATCH((CUADRO!J$5&amp;$E527),'Hoja de Trabajo para listado'!$AB$151:$BA$151,0)),0)+IFERROR(INDEX('Hoja de Trabajo para listado'!$BC$155:$CB$1048576,MATCH($A527,'Hoja de Trabajo para listado'!$BC$155:$BC$1048576,0),MATCH((CUADRO!J$5&amp;$E527),'Hoja de Trabajo para listado'!$BC$151:$CB$151,0)),0)+IFERROR(INDEX('Hoja de Trabajo para listado'!$DE$153:$DG$274,MATCH($A527,'Hoja de Trabajo para listado'!$DE$153:$DE$1048576,0),MATCH((CUADRO!J$5&amp;$E527),'Hoja de Trabajo para listado'!$DE$151:$DG$151,0)),0)+IFERROR(INDEX('Hoja de Trabajo para listado'!$CD$155:$DC$1048576,MATCH($A527,'Hoja de Trabajo para listado'!$CD$155:$CD$1048576,0),MATCH((CUADRO!J$5&amp;$E527),'Hoja de Trabajo para listado'!$CD$151:$DC$151,0)),0)</f>
        <v>0</v>
      </c>
      <c r="K527" s="243">
        <f ca="1">+IFERROR(INDEX('Hoja de Trabajo para listado'!$A$155:$Z$1048576,MATCH($A527,'Hoja de Trabajo para listado'!$A$155:$A$1048576,0),MATCH((CUADRO!K$5&amp;$E527),'Hoja de Trabajo para listado'!$A$151:$Z$151,0)),0)+IFERROR(INDEX('Hoja de Trabajo para listado'!$AB$155:$BA$1048576,MATCH($A527,'Hoja de Trabajo para listado'!$AB$155:$AB$1048576,0),MATCH((CUADRO!K$5&amp;$E527),'Hoja de Trabajo para listado'!$AB$151:$BA$151,0)),0)+IFERROR(INDEX('Hoja de Trabajo para listado'!$BC$155:$CB$1048576,MATCH($A527,'Hoja de Trabajo para listado'!$BC$155:$BC$1048576,0),MATCH((CUADRO!K$5&amp;$E527),'Hoja de Trabajo para listado'!$BC$151:$CB$151,0)),0)+IFERROR(INDEX('Hoja de Trabajo para listado'!$DE$153:$DG$274,MATCH($A527,'Hoja de Trabajo para listado'!$DE$153:$DE$1048576,0),MATCH((CUADRO!K$5&amp;$E527),'Hoja de Trabajo para listado'!$DE$151:$DG$151,0)),0)+IFERROR(INDEX('Hoja de Trabajo para listado'!$CD$155:$DC$1048576,MATCH($A527,'Hoja de Trabajo para listado'!$CD$155:$CD$1048576,0),MATCH((CUADRO!K$5&amp;$E527),'Hoja de Trabajo para listado'!$CD$151:$DC$151,0)),0)</f>
        <v>0</v>
      </c>
      <c r="L527" s="243">
        <f ca="1">+IFERROR(INDEX('Hoja de Trabajo para listado'!$A$155:$Z$1048576,MATCH($A527,'Hoja de Trabajo para listado'!$A$155:$A$1048576,0),MATCH((CUADRO!L$5&amp;$E527),'Hoja de Trabajo para listado'!$A$151:$Z$151,0)),0)+IFERROR(INDEX('Hoja de Trabajo para listado'!$AB$155:$BA$1048576,MATCH($A527,'Hoja de Trabajo para listado'!$AB$155:$AB$1048576,0),MATCH((CUADRO!L$5&amp;$E527),'Hoja de Trabajo para listado'!$AB$151:$BA$151,0)),0)+IFERROR(INDEX('Hoja de Trabajo para listado'!$BC$155:$CB$1048576,MATCH($A527,'Hoja de Trabajo para listado'!$BC$155:$BC$1048576,0),MATCH((CUADRO!L$5&amp;$E527),'Hoja de Trabajo para listado'!$BC$151:$CB$151,0)),0)+IFERROR(INDEX('Hoja de Trabajo para listado'!$DE$153:$DG$274,MATCH($A527,'Hoja de Trabajo para listado'!$DE$153:$DE$1048576,0),MATCH((CUADRO!L$5&amp;$E527),'Hoja de Trabajo para listado'!$DE$151:$DG$151,0)),0)+IFERROR(INDEX('Hoja de Trabajo para listado'!$CD$155:$DC$1048576,MATCH($A527,'Hoja de Trabajo para listado'!$CD$155:$CD$1048576,0),MATCH((CUADRO!L$5&amp;$E527),'Hoja de Trabajo para listado'!$CD$151:$DC$151,0)),0)</f>
        <v>0</v>
      </c>
      <c r="M527" s="243">
        <f ca="1">+IFERROR(INDEX('Hoja de Trabajo para listado'!$A$155:$Z$1048576,MATCH($A527,'Hoja de Trabajo para listado'!$A$155:$A$1048576,0),MATCH((CUADRO!M$5&amp;$E527),'Hoja de Trabajo para listado'!$A$151:$Z$151,0)),0)+IFERROR(INDEX('Hoja de Trabajo para listado'!$AB$155:$BA$1048576,MATCH($A527,'Hoja de Trabajo para listado'!$AB$155:$AB$1048576,0),MATCH((CUADRO!M$5&amp;$E527),'Hoja de Trabajo para listado'!$AB$151:$BA$151,0)),0)+IFERROR(INDEX('Hoja de Trabajo para listado'!$BC$155:$CB$1048576,MATCH($A527,'Hoja de Trabajo para listado'!$BC$155:$BC$1048576,0),MATCH((CUADRO!M$5&amp;$E527),'Hoja de Trabajo para listado'!$BC$151:$CB$151,0)),0)+IFERROR(INDEX('Hoja de Trabajo para listado'!$DE$153:$DG$274,MATCH($A527,'Hoja de Trabajo para listado'!$DE$153:$DE$1048576,0),MATCH((CUADRO!M$5&amp;$E527),'Hoja de Trabajo para listado'!$DE$151:$DG$151,0)),0)+IFERROR(INDEX('Hoja de Trabajo para listado'!$CD$155:$DC$1048576,MATCH($A527,'Hoja de Trabajo para listado'!$CD$155:$CD$1048576,0),MATCH((CUADRO!M$5&amp;$E527),'Hoja de Trabajo para listado'!$CD$151:$DC$151,0)),0)</f>
        <v>0</v>
      </c>
      <c r="N527" s="243">
        <f ca="1">+IFERROR(INDEX('Hoja de Trabajo para listado'!$A$155:$Z$1048576,MATCH($A527,'Hoja de Trabajo para listado'!$A$155:$A$1048576,0),MATCH((CUADRO!N$5&amp;$E527),'Hoja de Trabajo para listado'!$A$151:$Z$151,0)),0)+IFERROR(INDEX('Hoja de Trabajo para listado'!$AB$155:$BA$1048576,MATCH($A527,'Hoja de Trabajo para listado'!$AB$155:$AB$1048576,0),MATCH((CUADRO!N$5&amp;$E527),'Hoja de Trabajo para listado'!$AB$151:$BA$151,0)),0)+IFERROR(INDEX('Hoja de Trabajo para listado'!$BC$155:$CB$1048576,MATCH($A527,'Hoja de Trabajo para listado'!$BC$155:$BC$1048576,0),MATCH((CUADRO!N$5&amp;$E527),'Hoja de Trabajo para listado'!$BC$151:$CB$151,0)),0)+IFERROR(INDEX('Hoja de Trabajo para listado'!$DE$153:$DG$274,MATCH($A527,'Hoja de Trabajo para listado'!$DE$153:$DE$1048576,0),MATCH((CUADRO!N$5&amp;$E527),'Hoja de Trabajo para listado'!$DE$151:$DG$151,0)),0)+IFERROR(INDEX('Hoja de Trabajo para listado'!$CD$155:$DC$1048576,MATCH($A527,'Hoja de Trabajo para listado'!$CD$155:$CD$1048576,0),MATCH((CUADRO!N$5&amp;$E527),'Hoja de Trabajo para listado'!$CD$151:$DC$151,0)),0)</f>
        <v>0</v>
      </c>
      <c r="O527" s="243">
        <f ca="1">+IFERROR(INDEX('Hoja de Trabajo para listado'!$A$155:$Z$1048576,MATCH($A527,'Hoja de Trabajo para listado'!$A$155:$A$1048576,0),MATCH((CUADRO!O$5&amp;$E527),'Hoja de Trabajo para listado'!$A$151:$Z$151,0)),0)+IFERROR(INDEX('Hoja de Trabajo para listado'!$AB$155:$BA$1048576,MATCH($A527,'Hoja de Trabajo para listado'!$AB$155:$AB$1048576,0),MATCH((CUADRO!O$5&amp;$E527),'Hoja de Trabajo para listado'!$AB$151:$BA$151,0)),0)+IFERROR(INDEX('Hoja de Trabajo para listado'!$BC$155:$CB$1048576,MATCH($A527,'Hoja de Trabajo para listado'!$BC$155:$BC$1048576,0),MATCH((CUADRO!O$5&amp;$E527),'Hoja de Trabajo para listado'!$BC$151:$CB$151,0)),0)+IFERROR(INDEX('Hoja de Trabajo para listado'!$DE$153:$DG$274,MATCH($A527,'Hoja de Trabajo para listado'!$DE$153:$DE$1048576,0),MATCH((CUADRO!O$5&amp;$E527),'Hoja de Trabajo para listado'!$DE$151:$DG$151,0)),0)+IFERROR(INDEX('Hoja de Trabajo para listado'!$CD$155:$DC$1048576,MATCH($A527,'Hoja de Trabajo para listado'!$CD$155:$CD$1048576,0),MATCH((CUADRO!O$5&amp;$E527),'Hoja de Trabajo para listado'!$CD$151:$DC$151,0)),0)</f>
        <v>0</v>
      </c>
      <c r="P527" s="243">
        <f ca="1">+IFERROR(INDEX('Hoja de Trabajo para listado'!$A$155:$Z$1048576,MATCH($A527,'Hoja de Trabajo para listado'!$A$155:$A$1048576,0),MATCH((CUADRO!P$5&amp;$E527),'Hoja de Trabajo para listado'!$A$151:$Z$151,0)),0)+IFERROR(INDEX('Hoja de Trabajo para listado'!$AB$155:$BA$1048576,MATCH($A527,'Hoja de Trabajo para listado'!$AB$155:$AB$1048576,0),MATCH((CUADRO!P$5&amp;$E527),'Hoja de Trabajo para listado'!$AB$151:$BA$151,0)),0)+IFERROR(INDEX('Hoja de Trabajo para listado'!$BC$155:$CB$1048576,MATCH($A527,'Hoja de Trabajo para listado'!$BC$155:$BC$1048576,0),MATCH((CUADRO!P$5&amp;$E527),'Hoja de Trabajo para listado'!$BC$151:$CB$151,0)),0)+IFERROR(INDEX('Hoja de Trabajo para listado'!$DE$153:$DG$274,MATCH($A527,'Hoja de Trabajo para listado'!$DE$153:$DE$1048576,0),MATCH((CUADRO!P$5&amp;$E527),'Hoja de Trabajo para listado'!$DE$151:$DG$151,0)),0)+IFERROR(INDEX('Hoja de Trabajo para listado'!$CD$155:$DC$1048576,MATCH($A527,'Hoja de Trabajo para listado'!$CD$155:$CD$1048576,0),MATCH((CUADRO!P$5&amp;$E527),'Hoja de Trabajo para listado'!$CD$151:$DC$151,0)),0)</f>
        <v>0</v>
      </c>
      <c r="Q527" s="243">
        <f ca="1">+IFERROR(INDEX('Hoja de Trabajo para listado'!$A$155:$Z$1048576,MATCH($A527,'Hoja de Trabajo para listado'!$A$155:$A$1048576,0),MATCH((CUADRO!Q$5&amp;$E527),'Hoja de Trabajo para listado'!$A$151:$Z$151,0)),0)+IFERROR(INDEX('Hoja de Trabajo para listado'!$AB$155:$BA$1048576,MATCH($A527,'Hoja de Trabajo para listado'!$AB$155:$AB$1048576,0),MATCH((CUADRO!Q$5&amp;$E527),'Hoja de Trabajo para listado'!$AB$151:$BA$151,0)),0)+IFERROR(INDEX('Hoja de Trabajo para listado'!$BC$155:$CB$1048576,MATCH($A527,'Hoja de Trabajo para listado'!$BC$155:$BC$1048576,0),MATCH((CUADRO!Q$5&amp;$E527),'Hoja de Trabajo para listado'!$BC$151:$CB$151,0)),0)+IFERROR(INDEX('Hoja de Trabajo para listado'!$DE$153:$DG$274,MATCH($A527,'Hoja de Trabajo para listado'!$DE$153:$DE$1048576,0),MATCH((CUADRO!Q$5&amp;$E527),'Hoja de Trabajo para listado'!$DE$151:$DG$151,0)),0)+IFERROR(INDEX('Hoja de Trabajo para listado'!$CD$155:$DC$1048576,MATCH($A527,'Hoja de Trabajo para listado'!$CD$155:$CD$1048576,0),MATCH((CUADRO!Q$5&amp;$E527),'Hoja de Trabajo para listado'!$CD$151:$DC$151,0)),0)</f>
        <v>0</v>
      </c>
      <c r="R527" s="243">
        <f t="shared" ca="1" si="19"/>
        <v>0</v>
      </c>
      <c r="S527" s="249">
        <f ca="1">+R526+R527</f>
        <v>0</v>
      </c>
      <c r="T527" s="243">
        <f ca="1">+S527</f>
        <v>0</v>
      </c>
      <c r="U527" s="242">
        <f t="shared" si="20"/>
        <v>2</v>
      </c>
      <c r="V527" s="333" t="str">
        <f>+VLOOKUP(A527,bd_lista!$A$3:$E$590,5,FALSE)</f>
        <v>Gobiernos Autonomos Municipales</v>
      </c>
      <c r="W527" s="392"/>
      <c r="X527" s="242">
        <f>+VLOOKUP(A527,[4]Sheet1!$A$13:$D$744,4,FALSE)</f>
        <v>0</v>
      </c>
      <c r="Y527" s="242" t="e">
        <f>+VLOOKUP(X527,bd_lista!$A$3:$C$590,3,FALSE)</f>
        <v>#N/A</v>
      </c>
      <c r="Z527" s="292"/>
      <c r="AA527" s="293"/>
    </row>
    <row r="528" spans="1:27" customFormat="1" ht="15" hidden="1" customHeight="1">
      <c r="A528" s="32">
        <v>1217</v>
      </c>
      <c r="B528" s="387">
        <f>+A528</f>
        <v>1217</v>
      </c>
      <c r="C528" s="247" t="str">
        <f>+VLOOKUP(A528,bd_lista!$A$3:$C$590,3,FALSE)</f>
        <v>Gobierno Autónomo Municipal de Collana</v>
      </c>
      <c r="D528" s="389" t="str">
        <f>+C528</f>
        <v>Gobierno Autónomo Municipal de Collana</v>
      </c>
      <c r="E528" s="242" t="s">
        <v>1304</v>
      </c>
      <c r="F528" s="243">
        <f ca="1">+IFERROR(INDEX('Hoja de Trabajo para listado'!$A$155:$Z$1048576,MATCH($A528,'Hoja de Trabajo para listado'!$A$155:$A$1048576,0),MATCH((CUADRO!F$5&amp;$E528),'Hoja de Trabajo para listado'!$A$151:$Z$151,0)),0)+IFERROR(INDEX('Hoja de Trabajo para listado'!$AB$155:$BA$1048576,MATCH($A528,'Hoja de Trabajo para listado'!$AB$155:$AB$1048576,0),MATCH((CUADRO!F$5&amp;$E528),'Hoja de Trabajo para listado'!$AB$151:$BA$151,0)),0)+IFERROR(INDEX('Hoja de Trabajo para listado'!$BC$155:$CB$1048576,MATCH($A528,'Hoja de Trabajo para listado'!$BC$155:$BC$1048576,0),MATCH((CUADRO!F$5&amp;$E528),'Hoja de Trabajo para listado'!$BC$151:$CB$151,0)),0)+IFERROR(INDEX('Hoja de Trabajo para listado'!$DE$153:$DG$274,MATCH($A528,'Hoja de Trabajo para listado'!$DE$153:$DE$1048576,0),MATCH((CUADRO!F$5&amp;$E528),'Hoja de Trabajo para listado'!$DE$151:$DG$151,0)),0)+IFERROR(INDEX('Hoja de Trabajo para listado'!$CD$155:$DC$1048576,MATCH($A528,'Hoja de Trabajo para listado'!$CD$155:$CD$1048576,0),MATCH((CUADRO!F$5&amp;$E528),'Hoja de Trabajo para listado'!$CD$151:$DC$151,0)),0)</f>
        <v>0</v>
      </c>
      <c r="G528" s="243">
        <f ca="1">+IFERROR(INDEX('Hoja de Trabajo para listado'!$A$155:$Z$1048576,MATCH($A528,'Hoja de Trabajo para listado'!$A$155:$A$1048576,0),MATCH((CUADRO!G$5&amp;$E528),'Hoja de Trabajo para listado'!$A$151:$Z$151,0)),0)+IFERROR(INDEX('Hoja de Trabajo para listado'!$AB$155:$BA$1048576,MATCH($A528,'Hoja de Trabajo para listado'!$AB$155:$AB$1048576,0),MATCH((CUADRO!G$5&amp;$E528),'Hoja de Trabajo para listado'!$AB$151:$BA$151,0)),0)+IFERROR(INDEX('Hoja de Trabajo para listado'!$BC$155:$CB$1048576,MATCH($A528,'Hoja de Trabajo para listado'!$BC$155:$BC$1048576,0),MATCH((CUADRO!G$5&amp;$E528),'Hoja de Trabajo para listado'!$BC$151:$CB$151,0)),0)+IFERROR(INDEX('Hoja de Trabajo para listado'!$DE$153:$DG$274,MATCH($A528,'Hoja de Trabajo para listado'!$DE$153:$DE$1048576,0),MATCH((CUADRO!G$5&amp;$E528),'Hoja de Trabajo para listado'!$DE$151:$DG$151,0)),0)+IFERROR(INDEX('Hoja de Trabajo para listado'!$CD$155:$DC$1048576,MATCH($A528,'Hoja de Trabajo para listado'!$CD$155:$CD$1048576,0),MATCH((CUADRO!G$5&amp;$E528),'Hoja de Trabajo para listado'!$CD$151:$DC$151,0)),0)</f>
        <v>0</v>
      </c>
      <c r="H528" s="243">
        <f ca="1">+IFERROR(INDEX('Hoja de Trabajo para listado'!$A$155:$Z$1048576,MATCH($A528,'Hoja de Trabajo para listado'!$A$155:$A$1048576,0),MATCH((CUADRO!H$5&amp;$E528),'Hoja de Trabajo para listado'!$A$151:$Z$151,0)),0)+IFERROR(INDEX('Hoja de Trabajo para listado'!$AB$155:$BA$1048576,MATCH($A528,'Hoja de Trabajo para listado'!$AB$155:$AB$1048576,0),MATCH((CUADRO!H$5&amp;$E528),'Hoja de Trabajo para listado'!$AB$151:$BA$151,0)),0)+IFERROR(INDEX('Hoja de Trabajo para listado'!$BC$155:$CB$1048576,MATCH($A528,'Hoja de Trabajo para listado'!$BC$155:$BC$1048576,0),MATCH((CUADRO!H$5&amp;$E528),'Hoja de Trabajo para listado'!$BC$151:$CB$151,0)),0)+IFERROR(INDEX('Hoja de Trabajo para listado'!$DE$153:$DG$274,MATCH($A528,'Hoja de Trabajo para listado'!$DE$153:$DE$1048576,0),MATCH((CUADRO!H$5&amp;$E528),'Hoja de Trabajo para listado'!$DE$151:$DG$151,0)),0)+IFERROR(INDEX('Hoja de Trabajo para listado'!$CD$155:$DC$1048576,MATCH($A528,'Hoja de Trabajo para listado'!$CD$155:$CD$1048576,0),MATCH((CUADRO!H$5&amp;$E528),'Hoja de Trabajo para listado'!$CD$151:$DC$151,0)),0)</f>
        <v>0</v>
      </c>
      <c r="I528" s="243">
        <f ca="1">+IFERROR(INDEX('Hoja de Trabajo para listado'!$A$155:$Z$1048576,MATCH($A528,'Hoja de Trabajo para listado'!$A$155:$A$1048576,0),MATCH((CUADRO!I$5&amp;$E528),'Hoja de Trabajo para listado'!$A$151:$Z$151,0)),0)+IFERROR(INDEX('Hoja de Trabajo para listado'!$AB$155:$BA$1048576,MATCH($A528,'Hoja de Trabajo para listado'!$AB$155:$AB$1048576,0),MATCH((CUADRO!I$5&amp;$E528),'Hoja de Trabajo para listado'!$AB$151:$BA$151,0)),0)+IFERROR(INDEX('Hoja de Trabajo para listado'!$BC$155:$CB$1048576,MATCH($A528,'Hoja de Trabajo para listado'!$BC$155:$BC$1048576,0),MATCH((CUADRO!I$5&amp;$E528),'Hoja de Trabajo para listado'!$BC$151:$CB$151,0)),0)+IFERROR(INDEX('Hoja de Trabajo para listado'!$DE$153:$DG$274,MATCH($A528,'Hoja de Trabajo para listado'!$DE$153:$DE$1048576,0),MATCH((CUADRO!I$5&amp;$E528),'Hoja de Trabajo para listado'!$DE$151:$DG$151,0)),0)+IFERROR(INDEX('Hoja de Trabajo para listado'!$CD$155:$DC$1048576,MATCH($A528,'Hoja de Trabajo para listado'!$CD$155:$CD$1048576,0),MATCH((CUADRO!I$5&amp;$E528),'Hoja de Trabajo para listado'!$CD$151:$DC$151,0)),0)</f>
        <v>0</v>
      </c>
      <c r="J528" s="243">
        <f ca="1">+IFERROR(INDEX('Hoja de Trabajo para listado'!$A$155:$Z$1048576,MATCH($A528,'Hoja de Trabajo para listado'!$A$155:$A$1048576,0),MATCH((CUADRO!J$5&amp;$E528),'Hoja de Trabajo para listado'!$A$151:$Z$151,0)),0)+IFERROR(INDEX('Hoja de Trabajo para listado'!$AB$155:$BA$1048576,MATCH($A528,'Hoja de Trabajo para listado'!$AB$155:$AB$1048576,0),MATCH((CUADRO!J$5&amp;$E528),'Hoja de Trabajo para listado'!$AB$151:$BA$151,0)),0)+IFERROR(INDEX('Hoja de Trabajo para listado'!$BC$155:$CB$1048576,MATCH($A528,'Hoja de Trabajo para listado'!$BC$155:$BC$1048576,0),MATCH((CUADRO!J$5&amp;$E528),'Hoja de Trabajo para listado'!$BC$151:$CB$151,0)),0)+IFERROR(INDEX('Hoja de Trabajo para listado'!$DE$153:$DG$274,MATCH($A528,'Hoja de Trabajo para listado'!$DE$153:$DE$1048576,0),MATCH((CUADRO!J$5&amp;$E528),'Hoja de Trabajo para listado'!$DE$151:$DG$151,0)),0)+IFERROR(INDEX('Hoja de Trabajo para listado'!$CD$155:$DC$1048576,MATCH($A528,'Hoja de Trabajo para listado'!$CD$155:$CD$1048576,0),MATCH((CUADRO!J$5&amp;$E528),'Hoja de Trabajo para listado'!$CD$151:$DC$151,0)),0)</f>
        <v>0</v>
      </c>
      <c r="K528" s="243">
        <f ca="1">+IFERROR(INDEX('Hoja de Trabajo para listado'!$A$155:$Z$1048576,MATCH($A528,'Hoja de Trabajo para listado'!$A$155:$A$1048576,0),MATCH((CUADRO!K$5&amp;$E528),'Hoja de Trabajo para listado'!$A$151:$Z$151,0)),0)+IFERROR(INDEX('Hoja de Trabajo para listado'!$AB$155:$BA$1048576,MATCH($A528,'Hoja de Trabajo para listado'!$AB$155:$AB$1048576,0),MATCH((CUADRO!K$5&amp;$E528),'Hoja de Trabajo para listado'!$AB$151:$BA$151,0)),0)+IFERROR(INDEX('Hoja de Trabajo para listado'!$BC$155:$CB$1048576,MATCH($A528,'Hoja de Trabajo para listado'!$BC$155:$BC$1048576,0),MATCH((CUADRO!K$5&amp;$E528),'Hoja de Trabajo para listado'!$BC$151:$CB$151,0)),0)+IFERROR(INDEX('Hoja de Trabajo para listado'!$DE$153:$DG$274,MATCH($A528,'Hoja de Trabajo para listado'!$DE$153:$DE$1048576,0),MATCH((CUADRO!K$5&amp;$E528),'Hoja de Trabajo para listado'!$DE$151:$DG$151,0)),0)+IFERROR(INDEX('Hoja de Trabajo para listado'!$CD$155:$DC$1048576,MATCH($A528,'Hoja de Trabajo para listado'!$CD$155:$CD$1048576,0),MATCH((CUADRO!K$5&amp;$E528),'Hoja de Trabajo para listado'!$CD$151:$DC$151,0)),0)</f>
        <v>0</v>
      </c>
      <c r="L528" s="243">
        <f ca="1">+IFERROR(INDEX('Hoja de Trabajo para listado'!$A$155:$Z$1048576,MATCH($A528,'Hoja de Trabajo para listado'!$A$155:$A$1048576,0),MATCH((CUADRO!L$5&amp;$E528),'Hoja de Trabajo para listado'!$A$151:$Z$151,0)),0)+IFERROR(INDEX('Hoja de Trabajo para listado'!$AB$155:$BA$1048576,MATCH($A528,'Hoja de Trabajo para listado'!$AB$155:$AB$1048576,0),MATCH((CUADRO!L$5&amp;$E528),'Hoja de Trabajo para listado'!$AB$151:$BA$151,0)),0)+IFERROR(INDEX('Hoja de Trabajo para listado'!$BC$155:$CB$1048576,MATCH($A528,'Hoja de Trabajo para listado'!$BC$155:$BC$1048576,0),MATCH((CUADRO!L$5&amp;$E528),'Hoja de Trabajo para listado'!$BC$151:$CB$151,0)),0)+IFERROR(INDEX('Hoja de Trabajo para listado'!$DE$153:$DG$274,MATCH($A528,'Hoja de Trabajo para listado'!$DE$153:$DE$1048576,0),MATCH((CUADRO!L$5&amp;$E528),'Hoja de Trabajo para listado'!$DE$151:$DG$151,0)),0)+IFERROR(INDEX('Hoja de Trabajo para listado'!$CD$155:$DC$1048576,MATCH($A528,'Hoja de Trabajo para listado'!$CD$155:$CD$1048576,0),MATCH((CUADRO!L$5&amp;$E528),'Hoja de Trabajo para listado'!$CD$151:$DC$151,0)),0)</f>
        <v>0</v>
      </c>
      <c r="M528" s="243">
        <f ca="1">+IFERROR(INDEX('Hoja de Trabajo para listado'!$A$155:$Z$1048576,MATCH($A528,'Hoja de Trabajo para listado'!$A$155:$A$1048576,0),MATCH((CUADRO!M$5&amp;$E528),'Hoja de Trabajo para listado'!$A$151:$Z$151,0)),0)+IFERROR(INDEX('Hoja de Trabajo para listado'!$AB$155:$BA$1048576,MATCH($A528,'Hoja de Trabajo para listado'!$AB$155:$AB$1048576,0),MATCH((CUADRO!M$5&amp;$E528),'Hoja de Trabajo para listado'!$AB$151:$BA$151,0)),0)+IFERROR(INDEX('Hoja de Trabajo para listado'!$BC$155:$CB$1048576,MATCH($A528,'Hoja de Trabajo para listado'!$BC$155:$BC$1048576,0),MATCH((CUADRO!M$5&amp;$E528),'Hoja de Trabajo para listado'!$BC$151:$CB$151,0)),0)+IFERROR(INDEX('Hoja de Trabajo para listado'!$DE$153:$DG$274,MATCH($A528,'Hoja de Trabajo para listado'!$DE$153:$DE$1048576,0),MATCH((CUADRO!M$5&amp;$E528),'Hoja de Trabajo para listado'!$DE$151:$DG$151,0)),0)+IFERROR(INDEX('Hoja de Trabajo para listado'!$CD$155:$DC$1048576,MATCH($A528,'Hoja de Trabajo para listado'!$CD$155:$CD$1048576,0),MATCH((CUADRO!M$5&amp;$E528),'Hoja de Trabajo para listado'!$CD$151:$DC$151,0)),0)</f>
        <v>0</v>
      </c>
      <c r="N528" s="243">
        <f ca="1">+IFERROR(INDEX('Hoja de Trabajo para listado'!$A$155:$Z$1048576,MATCH($A528,'Hoja de Trabajo para listado'!$A$155:$A$1048576,0),MATCH((CUADRO!N$5&amp;$E528),'Hoja de Trabajo para listado'!$A$151:$Z$151,0)),0)+IFERROR(INDEX('Hoja de Trabajo para listado'!$AB$155:$BA$1048576,MATCH($A528,'Hoja de Trabajo para listado'!$AB$155:$AB$1048576,0),MATCH((CUADRO!N$5&amp;$E528),'Hoja de Trabajo para listado'!$AB$151:$BA$151,0)),0)+IFERROR(INDEX('Hoja de Trabajo para listado'!$BC$155:$CB$1048576,MATCH($A528,'Hoja de Trabajo para listado'!$BC$155:$BC$1048576,0),MATCH((CUADRO!N$5&amp;$E528),'Hoja de Trabajo para listado'!$BC$151:$CB$151,0)),0)+IFERROR(INDEX('Hoja de Trabajo para listado'!$DE$153:$DG$274,MATCH($A528,'Hoja de Trabajo para listado'!$DE$153:$DE$1048576,0),MATCH((CUADRO!N$5&amp;$E528),'Hoja de Trabajo para listado'!$DE$151:$DG$151,0)),0)+IFERROR(INDEX('Hoja de Trabajo para listado'!$CD$155:$DC$1048576,MATCH($A528,'Hoja de Trabajo para listado'!$CD$155:$CD$1048576,0),MATCH((CUADRO!N$5&amp;$E528),'Hoja de Trabajo para listado'!$CD$151:$DC$151,0)),0)</f>
        <v>0</v>
      </c>
      <c r="O528" s="243">
        <f ca="1">+IFERROR(INDEX('Hoja de Trabajo para listado'!$A$155:$Z$1048576,MATCH($A528,'Hoja de Trabajo para listado'!$A$155:$A$1048576,0),MATCH((CUADRO!O$5&amp;$E528),'Hoja de Trabajo para listado'!$A$151:$Z$151,0)),0)+IFERROR(INDEX('Hoja de Trabajo para listado'!$AB$155:$BA$1048576,MATCH($A528,'Hoja de Trabajo para listado'!$AB$155:$AB$1048576,0),MATCH((CUADRO!O$5&amp;$E528),'Hoja de Trabajo para listado'!$AB$151:$BA$151,0)),0)+IFERROR(INDEX('Hoja de Trabajo para listado'!$BC$155:$CB$1048576,MATCH($A528,'Hoja de Trabajo para listado'!$BC$155:$BC$1048576,0),MATCH((CUADRO!O$5&amp;$E528),'Hoja de Trabajo para listado'!$BC$151:$CB$151,0)),0)+IFERROR(INDEX('Hoja de Trabajo para listado'!$DE$153:$DG$274,MATCH($A528,'Hoja de Trabajo para listado'!$DE$153:$DE$1048576,0),MATCH((CUADRO!O$5&amp;$E528),'Hoja de Trabajo para listado'!$DE$151:$DG$151,0)),0)+IFERROR(INDEX('Hoja de Trabajo para listado'!$CD$155:$DC$1048576,MATCH($A528,'Hoja de Trabajo para listado'!$CD$155:$CD$1048576,0),MATCH((CUADRO!O$5&amp;$E528),'Hoja de Trabajo para listado'!$CD$151:$DC$151,0)),0)</f>
        <v>0</v>
      </c>
      <c r="P528" s="243">
        <f ca="1">+IFERROR(INDEX('Hoja de Trabajo para listado'!$A$155:$Z$1048576,MATCH($A528,'Hoja de Trabajo para listado'!$A$155:$A$1048576,0),MATCH((CUADRO!P$5&amp;$E528),'Hoja de Trabajo para listado'!$A$151:$Z$151,0)),0)+IFERROR(INDEX('Hoja de Trabajo para listado'!$AB$155:$BA$1048576,MATCH($A528,'Hoja de Trabajo para listado'!$AB$155:$AB$1048576,0),MATCH((CUADRO!P$5&amp;$E528),'Hoja de Trabajo para listado'!$AB$151:$BA$151,0)),0)+IFERROR(INDEX('Hoja de Trabajo para listado'!$BC$155:$CB$1048576,MATCH($A528,'Hoja de Trabajo para listado'!$BC$155:$BC$1048576,0),MATCH((CUADRO!P$5&amp;$E528),'Hoja de Trabajo para listado'!$BC$151:$CB$151,0)),0)+IFERROR(INDEX('Hoja de Trabajo para listado'!$DE$153:$DG$274,MATCH($A528,'Hoja de Trabajo para listado'!$DE$153:$DE$1048576,0),MATCH((CUADRO!P$5&amp;$E528),'Hoja de Trabajo para listado'!$DE$151:$DG$151,0)),0)+IFERROR(INDEX('Hoja de Trabajo para listado'!$CD$155:$DC$1048576,MATCH($A528,'Hoja de Trabajo para listado'!$CD$155:$CD$1048576,0),MATCH((CUADRO!P$5&amp;$E528),'Hoja de Trabajo para listado'!$CD$151:$DC$151,0)),0)</f>
        <v>0</v>
      </c>
      <c r="Q528" s="243">
        <f ca="1">+IFERROR(INDEX('Hoja de Trabajo para listado'!$A$155:$Z$1048576,MATCH($A528,'Hoja de Trabajo para listado'!$A$155:$A$1048576,0),MATCH((CUADRO!Q$5&amp;$E528),'Hoja de Trabajo para listado'!$A$151:$Z$151,0)),0)+IFERROR(INDEX('Hoja de Trabajo para listado'!$AB$155:$BA$1048576,MATCH($A528,'Hoja de Trabajo para listado'!$AB$155:$AB$1048576,0),MATCH((CUADRO!Q$5&amp;$E528),'Hoja de Trabajo para listado'!$AB$151:$BA$151,0)),0)+IFERROR(INDEX('Hoja de Trabajo para listado'!$BC$155:$CB$1048576,MATCH($A528,'Hoja de Trabajo para listado'!$BC$155:$BC$1048576,0),MATCH((CUADRO!Q$5&amp;$E528),'Hoja de Trabajo para listado'!$BC$151:$CB$151,0)),0)+IFERROR(INDEX('Hoja de Trabajo para listado'!$DE$153:$DG$274,MATCH($A528,'Hoja de Trabajo para listado'!$DE$153:$DE$1048576,0),MATCH((CUADRO!Q$5&amp;$E528),'Hoja de Trabajo para listado'!$DE$151:$DG$151,0)),0)+IFERROR(INDEX('Hoja de Trabajo para listado'!$CD$155:$DC$1048576,MATCH($A528,'Hoja de Trabajo para listado'!$CD$155:$CD$1048576,0),MATCH((CUADRO!Q$5&amp;$E528),'Hoja de Trabajo para listado'!$CD$151:$DC$151,0)),0)</f>
        <v>0</v>
      </c>
      <c r="R528" s="243">
        <f t="shared" ca="1" si="19"/>
        <v>0</v>
      </c>
      <c r="S528" s="249"/>
      <c r="T528" s="243">
        <f ca="1">+T529</f>
        <v>0</v>
      </c>
      <c r="U528" s="242">
        <f t="shared" si="20"/>
        <v>1</v>
      </c>
      <c r="V528" s="333" t="str">
        <f>+VLOOKUP(A528,bd_lista!$A$3:$E$590,5,FALSE)</f>
        <v>Gobiernos Autonomos Municipales</v>
      </c>
      <c r="W528" s="391" t="str">
        <f>+V528</f>
        <v>Gobiernos Autonomos Municipales</v>
      </c>
      <c r="X528" s="242">
        <f>+VLOOKUP(A528,[4]Sheet1!$A$13:$D$744,4,FALSE)</f>
        <v>0</v>
      </c>
      <c r="Y528" s="242" t="e">
        <f>+VLOOKUP(X528,bd_lista!$A$3:$C$590,3,FALSE)</f>
        <v>#N/A</v>
      </c>
      <c r="Z528" s="294">
        <f>+X528</f>
        <v>0</v>
      </c>
      <c r="AA528" s="295" t="e">
        <f>+Y528</f>
        <v>#N/A</v>
      </c>
    </row>
    <row r="529" spans="1:27" customFormat="1" ht="15" hidden="1" customHeight="1">
      <c r="A529" s="32">
        <v>1217</v>
      </c>
      <c r="B529" s="388"/>
      <c r="C529" s="247" t="str">
        <f>+VLOOKUP(A529,bd_lista!$A$3:$C$590,3,FALSE)</f>
        <v>Gobierno Autónomo Municipal de Collana</v>
      </c>
      <c r="D529" s="390"/>
      <c r="E529" s="244" t="s">
        <v>1305</v>
      </c>
      <c r="F529" s="243">
        <f ca="1">+IFERROR(INDEX('Hoja de Trabajo para listado'!$A$155:$Z$1048576,MATCH($A529,'Hoja de Trabajo para listado'!$A$155:$A$1048576,0),MATCH((CUADRO!F$5&amp;$E529),'Hoja de Trabajo para listado'!$A$151:$Z$151,0)),0)+IFERROR(INDEX('Hoja de Trabajo para listado'!$AB$155:$BA$1048576,MATCH($A529,'Hoja de Trabajo para listado'!$AB$155:$AB$1048576,0),MATCH((CUADRO!F$5&amp;$E529),'Hoja de Trabajo para listado'!$AB$151:$BA$151,0)),0)+IFERROR(INDEX('Hoja de Trabajo para listado'!$BC$155:$CB$1048576,MATCH($A529,'Hoja de Trabajo para listado'!$BC$155:$BC$1048576,0),MATCH((CUADRO!F$5&amp;$E529),'Hoja de Trabajo para listado'!$BC$151:$CB$151,0)),0)+IFERROR(INDEX('Hoja de Trabajo para listado'!$DE$153:$DG$274,MATCH($A529,'Hoja de Trabajo para listado'!$DE$153:$DE$1048576,0),MATCH((CUADRO!F$5&amp;$E529),'Hoja de Trabajo para listado'!$DE$151:$DG$151,0)),0)+IFERROR(INDEX('Hoja de Trabajo para listado'!$CD$155:$DC$1048576,MATCH($A529,'Hoja de Trabajo para listado'!$CD$155:$CD$1048576,0),MATCH((CUADRO!F$5&amp;$E529),'Hoja de Trabajo para listado'!$CD$151:$DC$151,0)),0)</f>
        <v>0</v>
      </c>
      <c r="G529" s="243">
        <f ca="1">+IFERROR(INDEX('Hoja de Trabajo para listado'!$A$155:$Z$1048576,MATCH($A529,'Hoja de Trabajo para listado'!$A$155:$A$1048576,0),MATCH((CUADRO!G$5&amp;$E529),'Hoja de Trabajo para listado'!$A$151:$Z$151,0)),0)+IFERROR(INDEX('Hoja de Trabajo para listado'!$AB$155:$BA$1048576,MATCH($A529,'Hoja de Trabajo para listado'!$AB$155:$AB$1048576,0),MATCH((CUADRO!G$5&amp;$E529),'Hoja de Trabajo para listado'!$AB$151:$BA$151,0)),0)+IFERROR(INDEX('Hoja de Trabajo para listado'!$BC$155:$CB$1048576,MATCH($A529,'Hoja de Trabajo para listado'!$BC$155:$BC$1048576,0),MATCH((CUADRO!G$5&amp;$E529),'Hoja de Trabajo para listado'!$BC$151:$CB$151,0)),0)+IFERROR(INDEX('Hoja de Trabajo para listado'!$DE$153:$DG$274,MATCH($A529,'Hoja de Trabajo para listado'!$DE$153:$DE$1048576,0),MATCH((CUADRO!G$5&amp;$E529),'Hoja de Trabajo para listado'!$DE$151:$DG$151,0)),0)+IFERROR(INDEX('Hoja de Trabajo para listado'!$CD$155:$DC$1048576,MATCH($A529,'Hoja de Trabajo para listado'!$CD$155:$CD$1048576,0),MATCH((CUADRO!G$5&amp;$E529),'Hoja de Trabajo para listado'!$CD$151:$DC$151,0)),0)</f>
        <v>0</v>
      </c>
      <c r="H529" s="243">
        <f ca="1">+IFERROR(INDEX('Hoja de Trabajo para listado'!$A$155:$Z$1048576,MATCH($A529,'Hoja de Trabajo para listado'!$A$155:$A$1048576,0),MATCH((CUADRO!H$5&amp;$E529),'Hoja de Trabajo para listado'!$A$151:$Z$151,0)),0)+IFERROR(INDEX('Hoja de Trabajo para listado'!$AB$155:$BA$1048576,MATCH($A529,'Hoja de Trabajo para listado'!$AB$155:$AB$1048576,0),MATCH((CUADRO!H$5&amp;$E529),'Hoja de Trabajo para listado'!$AB$151:$BA$151,0)),0)+IFERROR(INDEX('Hoja de Trabajo para listado'!$BC$155:$CB$1048576,MATCH($A529,'Hoja de Trabajo para listado'!$BC$155:$BC$1048576,0),MATCH((CUADRO!H$5&amp;$E529),'Hoja de Trabajo para listado'!$BC$151:$CB$151,0)),0)+IFERROR(INDEX('Hoja de Trabajo para listado'!$DE$153:$DG$274,MATCH($A529,'Hoja de Trabajo para listado'!$DE$153:$DE$1048576,0),MATCH((CUADRO!H$5&amp;$E529),'Hoja de Trabajo para listado'!$DE$151:$DG$151,0)),0)+IFERROR(INDEX('Hoja de Trabajo para listado'!$CD$155:$DC$1048576,MATCH($A529,'Hoja de Trabajo para listado'!$CD$155:$CD$1048576,0),MATCH((CUADRO!H$5&amp;$E529),'Hoja de Trabajo para listado'!$CD$151:$DC$151,0)),0)</f>
        <v>0</v>
      </c>
      <c r="I529" s="243">
        <f ca="1">+IFERROR(INDEX('Hoja de Trabajo para listado'!$A$155:$Z$1048576,MATCH($A529,'Hoja de Trabajo para listado'!$A$155:$A$1048576,0),MATCH((CUADRO!I$5&amp;$E529),'Hoja de Trabajo para listado'!$A$151:$Z$151,0)),0)+IFERROR(INDEX('Hoja de Trabajo para listado'!$AB$155:$BA$1048576,MATCH($A529,'Hoja de Trabajo para listado'!$AB$155:$AB$1048576,0),MATCH((CUADRO!I$5&amp;$E529),'Hoja de Trabajo para listado'!$AB$151:$BA$151,0)),0)+IFERROR(INDEX('Hoja de Trabajo para listado'!$BC$155:$CB$1048576,MATCH($A529,'Hoja de Trabajo para listado'!$BC$155:$BC$1048576,0),MATCH((CUADRO!I$5&amp;$E529),'Hoja de Trabajo para listado'!$BC$151:$CB$151,0)),0)+IFERROR(INDEX('Hoja de Trabajo para listado'!$DE$153:$DG$274,MATCH($A529,'Hoja de Trabajo para listado'!$DE$153:$DE$1048576,0),MATCH((CUADRO!I$5&amp;$E529),'Hoja de Trabajo para listado'!$DE$151:$DG$151,0)),0)+IFERROR(INDEX('Hoja de Trabajo para listado'!$CD$155:$DC$1048576,MATCH($A529,'Hoja de Trabajo para listado'!$CD$155:$CD$1048576,0),MATCH((CUADRO!I$5&amp;$E529),'Hoja de Trabajo para listado'!$CD$151:$DC$151,0)),0)</f>
        <v>0</v>
      </c>
      <c r="J529" s="243">
        <f ca="1">+IFERROR(INDEX('Hoja de Trabajo para listado'!$A$155:$Z$1048576,MATCH($A529,'Hoja de Trabajo para listado'!$A$155:$A$1048576,0),MATCH((CUADRO!J$5&amp;$E529),'Hoja de Trabajo para listado'!$A$151:$Z$151,0)),0)+IFERROR(INDEX('Hoja de Trabajo para listado'!$AB$155:$BA$1048576,MATCH($A529,'Hoja de Trabajo para listado'!$AB$155:$AB$1048576,0),MATCH((CUADRO!J$5&amp;$E529),'Hoja de Trabajo para listado'!$AB$151:$BA$151,0)),0)+IFERROR(INDEX('Hoja de Trabajo para listado'!$BC$155:$CB$1048576,MATCH($A529,'Hoja de Trabajo para listado'!$BC$155:$BC$1048576,0),MATCH((CUADRO!J$5&amp;$E529),'Hoja de Trabajo para listado'!$BC$151:$CB$151,0)),0)+IFERROR(INDEX('Hoja de Trabajo para listado'!$DE$153:$DG$274,MATCH($A529,'Hoja de Trabajo para listado'!$DE$153:$DE$1048576,0),MATCH((CUADRO!J$5&amp;$E529),'Hoja de Trabajo para listado'!$DE$151:$DG$151,0)),0)+IFERROR(INDEX('Hoja de Trabajo para listado'!$CD$155:$DC$1048576,MATCH($A529,'Hoja de Trabajo para listado'!$CD$155:$CD$1048576,0),MATCH((CUADRO!J$5&amp;$E529),'Hoja de Trabajo para listado'!$CD$151:$DC$151,0)),0)</f>
        <v>0</v>
      </c>
      <c r="K529" s="243">
        <f ca="1">+IFERROR(INDEX('Hoja de Trabajo para listado'!$A$155:$Z$1048576,MATCH($A529,'Hoja de Trabajo para listado'!$A$155:$A$1048576,0),MATCH((CUADRO!K$5&amp;$E529),'Hoja de Trabajo para listado'!$A$151:$Z$151,0)),0)+IFERROR(INDEX('Hoja de Trabajo para listado'!$AB$155:$BA$1048576,MATCH($A529,'Hoja de Trabajo para listado'!$AB$155:$AB$1048576,0),MATCH((CUADRO!K$5&amp;$E529),'Hoja de Trabajo para listado'!$AB$151:$BA$151,0)),0)+IFERROR(INDEX('Hoja de Trabajo para listado'!$BC$155:$CB$1048576,MATCH($A529,'Hoja de Trabajo para listado'!$BC$155:$BC$1048576,0),MATCH((CUADRO!K$5&amp;$E529),'Hoja de Trabajo para listado'!$BC$151:$CB$151,0)),0)+IFERROR(INDEX('Hoja de Trabajo para listado'!$DE$153:$DG$274,MATCH($A529,'Hoja de Trabajo para listado'!$DE$153:$DE$1048576,0),MATCH((CUADRO!K$5&amp;$E529),'Hoja de Trabajo para listado'!$DE$151:$DG$151,0)),0)+IFERROR(INDEX('Hoja de Trabajo para listado'!$CD$155:$DC$1048576,MATCH($A529,'Hoja de Trabajo para listado'!$CD$155:$CD$1048576,0),MATCH((CUADRO!K$5&amp;$E529),'Hoja de Trabajo para listado'!$CD$151:$DC$151,0)),0)</f>
        <v>0</v>
      </c>
      <c r="L529" s="243">
        <f ca="1">+IFERROR(INDEX('Hoja de Trabajo para listado'!$A$155:$Z$1048576,MATCH($A529,'Hoja de Trabajo para listado'!$A$155:$A$1048576,0),MATCH((CUADRO!L$5&amp;$E529),'Hoja de Trabajo para listado'!$A$151:$Z$151,0)),0)+IFERROR(INDEX('Hoja de Trabajo para listado'!$AB$155:$BA$1048576,MATCH($A529,'Hoja de Trabajo para listado'!$AB$155:$AB$1048576,0),MATCH((CUADRO!L$5&amp;$E529),'Hoja de Trabajo para listado'!$AB$151:$BA$151,0)),0)+IFERROR(INDEX('Hoja de Trabajo para listado'!$BC$155:$CB$1048576,MATCH($A529,'Hoja de Trabajo para listado'!$BC$155:$BC$1048576,0),MATCH((CUADRO!L$5&amp;$E529),'Hoja de Trabajo para listado'!$BC$151:$CB$151,0)),0)+IFERROR(INDEX('Hoja de Trabajo para listado'!$DE$153:$DG$274,MATCH($A529,'Hoja de Trabajo para listado'!$DE$153:$DE$1048576,0),MATCH((CUADRO!L$5&amp;$E529),'Hoja de Trabajo para listado'!$DE$151:$DG$151,0)),0)+IFERROR(INDEX('Hoja de Trabajo para listado'!$CD$155:$DC$1048576,MATCH($A529,'Hoja de Trabajo para listado'!$CD$155:$CD$1048576,0),MATCH((CUADRO!L$5&amp;$E529),'Hoja de Trabajo para listado'!$CD$151:$DC$151,0)),0)</f>
        <v>0</v>
      </c>
      <c r="M529" s="243">
        <f ca="1">+IFERROR(INDEX('Hoja de Trabajo para listado'!$A$155:$Z$1048576,MATCH($A529,'Hoja de Trabajo para listado'!$A$155:$A$1048576,0),MATCH((CUADRO!M$5&amp;$E529),'Hoja de Trabajo para listado'!$A$151:$Z$151,0)),0)+IFERROR(INDEX('Hoja de Trabajo para listado'!$AB$155:$BA$1048576,MATCH($A529,'Hoja de Trabajo para listado'!$AB$155:$AB$1048576,0),MATCH((CUADRO!M$5&amp;$E529),'Hoja de Trabajo para listado'!$AB$151:$BA$151,0)),0)+IFERROR(INDEX('Hoja de Trabajo para listado'!$BC$155:$CB$1048576,MATCH($A529,'Hoja de Trabajo para listado'!$BC$155:$BC$1048576,0),MATCH((CUADRO!M$5&amp;$E529),'Hoja de Trabajo para listado'!$BC$151:$CB$151,0)),0)+IFERROR(INDEX('Hoja de Trabajo para listado'!$DE$153:$DG$274,MATCH($A529,'Hoja de Trabajo para listado'!$DE$153:$DE$1048576,0),MATCH((CUADRO!M$5&amp;$E529),'Hoja de Trabajo para listado'!$DE$151:$DG$151,0)),0)+IFERROR(INDEX('Hoja de Trabajo para listado'!$CD$155:$DC$1048576,MATCH($A529,'Hoja de Trabajo para listado'!$CD$155:$CD$1048576,0),MATCH((CUADRO!M$5&amp;$E529),'Hoja de Trabajo para listado'!$CD$151:$DC$151,0)),0)</f>
        <v>0</v>
      </c>
      <c r="N529" s="243">
        <f ca="1">+IFERROR(INDEX('Hoja de Trabajo para listado'!$A$155:$Z$1048576,MATCH($A529,'Hoja de Trabajo para listado'!$A$155:$A$1048576,0),MATCH((CUADRO!N$5&amp;$E529),'Hoja de Trabajo para listado'!$A$151:$Z$151,0)),0)+IFERROR(INDEX('Hoja de Trabajo para listado'!$AB$155:$BA$1048576,MATCH($A529,'Hoja de Trabajo para listado'!$AB$155:$AB$1048576,0),MATCH((CUADRO!N$5&amp;$E529),'Hoja de Trabajo para listado'!$AB$151:$BA$151,0)),0)+IFERROR(INDEX('Hoja de Trabajo para listado'!$BC$155:$CB$1048576,MATCH($A529,'Hoja de Trabajo para listado'!$BC$155:$BC$1048576,0),MATCH((CUADRO!N$5&amp;$E529),'Hoja de Trabajo para listado'!$BC$151:$CB$151,0)),0)+IFERROR(INDEX('Hoja de Trabajo para listado'!$DE$153:$DG$274,MATCH($A529,'Hoja de Trabajo para listado'!$DE$153:$DE$1048576,0),MATCH((CUADRO!N$5&amp;$E529),'Hoja de Trabajo para listado'!$DE$151:$DG$151,0)),0)+IFERROR(INDEX('Hoja de Trabajo para listado'!$CD$155:$DC$1048576,MATCH($A529,'Hoja de Trabajo para listado'!$CD$155:$CD$1048576,0),MATCH((CUADRO!N$5&amp;$E529),'Hoja de Trabajo para listado'!$CD$151:$DC$151,0)),0)</f>
        <v>0</v>
      </c>
      <c r="O529" s="243">
        <f ca="1">+IFERROR(INDEX('Hoja de Trabajo para listado'!$A$155:$Z$1048576,MATCH($A529,'Hoja de Trabajo para listado'!$A$155:$A$1048576,0),MATCH((CUADRO!O$5&amp;$E529),'Hoja de Trabajo para listado'!$A$151:$Z$151,0)),0)+IFERROR(INDEX('Hoja de Trabajo para listado'!$AB$155:$BA$1048576,MATCH($A529,'Hoja de Trabajo para listado'!$AB$155:$AB$1048576,0),MATCH((CUADRO!O$5&amp;$E529),'Hoja de Trabajo para listado'!$AB$151:$BA$151,0)),0)+IFERROR(INDEX('Hoja de Trabajo para listado'!$BC$155:$CB$1048576,MATCH($A529,'Hoja de Trabajo para listado'!$BC$155:$BC$1048576,0),MATCH((CUADRO!O$5&amp;$E529),'Hoja de Trabajo para listado'!$BC$151:$CB$151,0)),0)+IFERROR(INDEX('Hoja de Trabajo para listado'!$DE$153:$DG$274,MATCH($A529,'Hoja de Trabajo para listado'!$DE$153:$DE$1048576,0),MATCH((CUADRO!O$5&amp;$E529),'Hoja de Trabajo para listado'!$DE$151:$DG$151,0)),0)+IFERROR(INDEX('Hoja de Trabajo para listado'!$CD$155:$DC$1048576,MATCH($A529,'Hoja de Trabajo para listado'!$CD$155:$CD$1048576,0),MATCH((CUADRO!O$5&amp;$E529),'Hoja de Trabajo para listado'!$CD$151:$DC$151,0)),0)</f>
        <v>0</v>
      </c>
      <c r="P529" s="243">
        <f ca="1">+IFERROR(INDEX('Hoja de Trabajo para listado'!$A$155:$Z$1048576,MATCH($A529,'Hoja de Trabajo para listado'!$A$155:$A$1048576,0),MATCH((CUADRO!P$5&amp;$E529),'Hoja de Trabajo para listado'!$A$151:$Z$151,0)),0)+IFERROR(INDEX('Hoja de Trabajo para listado'!$AB$155:$BA$1048576,MATCH($A529,'Hoja de Trabajo para listado'!$AB$155:$AB$1048576,0),MATCH((CUADRO!P$5&amp;$E529),'Hoja de Trabajo para listado'!$AB$151:$BA$151,0)),0)+IFERROR(INDEX('Hoja de Trabajo para listado'!$BC$155:$CB$1048576,MATCH($A529,'Hoja de Trabajo para listado'!$BC$155:$BC$1048576,0),MATCH((CUADRO!P$5&amp;$E529),'Hoja de Trabajo para listado'!$BC$151:$CB$151,0)),0)+IFERROR(INDEX('Hoja de Trabajo para listado'!$DE$153:$DG$274,MATCH($A529,'Hoja de Trabajo para listado'!$DE$153:$DE$1048576,0),MATCH((CUADRO!P$5&amp;$E529),'Hoja de Trabajo para listado'!$DE$151:$DG$151,0)),0)+IFERROR(INDEX('Hoja de Trabajo para listado'!$CD$155:$DC$1048576,MATCH($A529,'Hoja de Trabajo para listado'!$CD$155:$CD$1048576,0),MATCH((CUADRO!P$5&amp;$E529),'Hoja de Trabajo para listado'!$CD$151:$DC$151,0)),0)</f>
        <v>0</v>
      </c>
      <c r="Q529" s="243">
        <f ca="1">+IFERROR(INDEX('Hoja de Trabajo para listado'!$A$155:$Z$1048576,MATCH($A529,'Hoja de Trabajo para listado'!$A$155:$A$1048576,0),MATCH((CUADRO!Q$5&amp;$E529),'Hoja de Trabajo para listado'!$A$151:$Z$151,0)),0)+IFERROR(INDEX('Hoja de Trabajo para listado'!$AB$155:$BA$1048576,MATCH($A529,'Hoja de Trabajo para listado'!$AB$155:$AB$1048576,0),MATCH((CUADRO!Q$5&amp;$E529),'Hoja de Trabajo para listado'!$AB$151:$BA$151,0)),0)+IFERROR(INDEX('Hoja de Trabajo para listado'!$BC$155:$CB$1048576,MATCH($A529,'Hoja de Trabajo para listado'!$BC$155:$BC$1048576,0),MATCH((CUADRO!Q$5&amp;$E529),'Hoja de Trabajo para listado'!$BC$151:$CB$151,0)),0)+IFERROR(INDEX('Hoja de Trabajo para listado'!$DE$153:$DG$274,MATCH($A529,'Hoja de Trabajo para listado'!$DE$153:$DE$1048576,0),MATCH((CUADRO!Q$5&amp;$E529),'Hoja de Trabajo para listado'!$DE$151:$DG$151,0)),0)+IFERROR(INDEX('Hoja de Trabajo para listado'!$CD$155:$DC$1048576,MATCH($A529,'Hoja de Trabajo para listado'!$CD$155:$CD$1048576,0),MATCH((CUADRO!Q$5&amp;$E529),'Hoja de Trabajo para listado'!$CD$151:$DC$151,0)),0)</f>
        <v>0</v>
      </c>
      <c r="R529" s="243">
        <f t="shared" ca="1" si="19"/>
        <v>0</v>
      </c>
      <c r="S529" s="249">
        <f ca="1">+R528+R529</f>
        <v>0</v>
      </c>
      <c r="T529" s="243">
        <f ca="1">+S529</f>
        <v>0</v>
      </c>
      <c r="U529" s="242">
        <f t="shared" si="20"/>
        <v>2</v>
      </c>
      <c r="V529" s="333" t="str">
        <f>+VLOOKUP(A529,bd_lista!$A$3:$E$590,5,FALSE)</f>
        <v>Gobiernos Autonomos Municipales</v>
      </c>
      <c r="W529" s="392"/>
      <c r="X529" s="242">
        <f>+VLOOKUP(A529,[4]Sheet1!$A$13:$D$744,4,FALSE)</f>
        <v>0</v>
      </c>
      <c r="Y529" s="242" t="e">
        <f>+VLOOKUP(X529,bd_lista!$A$3:$C$590,3,FALSE)</f>
        <v>#N/A</v>
      </c>
      <c r="Z529" s="292"/>
      <c r="AA529" s="293"/>
    </row>
    <row r="530" spans="1:27" customFormat="1" ht="15" hidden="1" customHeight="1">
      <c r="A530" s="32">
        <v>1218</v>
      </c>
      <c r="B530" s="387">
        <f>+A530</f>
        <v>1218</v>
      </c>
      <c r="C530" s="247" t="str">
        <f>+VLOOKUP(A530,bd_lista!$A$3:$C$590,3,FALSE)</f>
        <v>Gobierno Autónomo Municipal de Inquisivi</v>
      </c>
      <c r="D530" s="389" t="str">
        <f>+C530</f>
        <v>Gobierno Autónomo Municipal de Inquisivi</v>
      </c>
      <c r="E530" s="242" t="s">
        <v>1304</v>
      </c>
      <c r="F530" s="243">
        <f ca="1">+IFERROR(INDEX('Hoja de Trabajo para listado'!$A$155:$Z$1048576,MATCH($A530,'Hoja de Trabajo para listado'!$A$155:$A$1048576,0),MATCH((CUADRO!F$5&amp;$E530),'Hoja de Trabajo para listado'!$A$151:$Z$151,0)),0)+IFERROR(INDEX('Hoja de Trabajo para listado'!$AB$155:$BA$1048576,MATCH($A530,'Hoja de Trabajo para listado'!$AB$155:$AB$1048576,0),MATCH((CUADRO!F$5&amp;$E530),'Hoja de Trabajo para listado'!$AB$151:$BA$151,0)),0)+IFERROR(INDEX('Hoja de Trabajo para listado'!$BC$155:$CB$1048576,MATCH($A530,'Hoja de Trabajo para listado'!$BC$155:$BC$1048576,0),MATCH((CUADRO!F$5&amp;$E530),'Hoja de Trabajo para listado'!$BC$151:$CB$151,0)),0)+IFERROR(INDEX('Hoja de Trabajo para listado'!$DE$153:$DG$274,MATCH($A530,'Hoja de Trabajo para listado'!$DE$153:$DE$1048576,0),MATCH((CUADRO!F$5&amp;$E530),'Hoja de Trabajo para listado'!$DE$151:$DG$151,0)),0)+IFERROR(INDEX('Hoja de Trabajo para listado'!$CD$155:$DC$1048576,MATCH($A530,'Hoja de Trabajo para listado'!$CD$155:$CD$1048576,0),MATCH((CUADRO!F$5&amp;$E530),'Hoja de Trabajo para listado'!$CD$151:$DC$151,0)),0)</f>
        <v>0</v>
      </c>
      <c r="G530" s="243">
        <f ca="1">+IFERROR(INDEX('Hoja de Trabajo para listado'!$A$155:$Z$1048576,MATCH($A530,'Hoja de Trabajo para listado'!$A$155:$A$1048576,0),MATCH((CUADRO!G$5&amp;$E530),'Hoja de Trabajo para listado'!$A$151:$Z$151,0)),0)+IFERROR(INDEX('Hoja de Trabajo para listado'!$AB$155:$BA$1048576,MATCH($A530,'Hoja de Trabajo para listado'!$AB$155:$AB$1048576,0),MATCH((CUADRO!G$5&amp;$E530),'Hoja de Trabajo para listado'!$AB$151:$BA$151,0)),0)+IFERROR(INDEX('Hoja de Trabajo para listado'!$BC$155:$CB$1048576,MATCH($A530,'Hoja de Trabajo para listado'!$BC$155:$BC$1048576,0),MATCH((CUADRO!G$5&amp;$E530),'Hoja de Trabajo para listado'!$BC$151:$CB$151,0)),0)+IFERROR(INDEX('Hoja de Trabajo para listado'!$DE$153:$DG$274,MATCH($A530,'Hoja de Trabajo para listado'!$DE$153:$DE$1048576,0),MATCH((CUADRO!G$5&amp;$E530),'Hoja de Trabajo para listado'!$DE$151:$DG$151,0)),0)+IFERROR(INDEX('Hoja de Trabajo para listado'!$CD$155:$DC$1048576,MATCH($A530,'Hoja de Trabajo para listado'!$CD$155:$CD$1048576,0),MATCH((CUADRO!G$5&amp;$E530),'Hoja de Trabajo para listado'!$CD$151:$DC$151,0)),0)</f>
        <v>0</v>
      </c>
      <c r="H530" s="243">
        <f ca="1">+IFERROR(INDEX('Hoja de Trabajo para listado'!$A$155:$Z$1048576,MATCH($A530,'Hoja de Trabajo para listado'!$A$155:$A$1048576,0),MATCH((CUADRO!H$5&amp;$E530),'Hoja de Trabajo para listado'!$A$151:$Z$151,0)),0)+IFERROR(INDEX('Hoja de Trabajo para listado'!$AB$155:$BA$1048576,MATCH($A530,'Hoja de Trabajo para listado'!$AB$155:$AB$1048576,0),MATCH((CUADRO!H$5&amp;$E530),'Hoja de Trabajo para listado'!$AB$151:$BA$151,0)),0)+IFERROR(INDEX('Hoja de Trabajo para listado'!$BC$155:$CB$1048576,MATCH($A530,'Hoja de Trabajo para listado'!$BC$155:$BC$1048576,0),MATCH((CUADRO!H$5&amp;$E530),'Hoja de Trabajo para listado'!$BC$151:$CB$151,0)),0)+IFERROR(INDEX('Hoja de Trabajo para listado'!$DE$153:$DG$274,MATCH($A530,'Hoja de Trabajo para listado'!$DE$153:$DE$1048576,0),MATCH((CUADRO!H$5&amp;$E530),'Hoja de Trabajo para listado'!$DE$151:$DG$151,0)),0)+IFERROR(INDEX('Hoja de Trabajo para listado'!$CD$155:$DC$1048576,MATCH($A530,'Hoja de Trabajo para listado'!$CD$155:$CD$1048576,0),MATCH((CUADRO!H$5&amp;$E530),'Hoja de Trabajo para listado'!$CD$151:$DC$151,0)),0)</f>
        <v>0</v>
      </c>
      <c r="I530" s="243">
        <f ca="1">+IFERROR(INDEX('Hoja de Trabajo para listado'!$A$155:$Z$1048576,MATCH($A530,'Hoja de Trabajo para listado'!$A$155:$A$1048576,0),MATCH((CUADRO!I$5&amp;$E530),'Hoja de Trabajo para listado'!$A$151:$Z$151,0)),0)+IFERROR(INDEX('Hoja de Trabajo para listado'!$AB$155:$BA$1048576,MATCH($A530,'Hoja de Trabajo para listado'!$AB$155:$AB$1048576,0),MATCH((CUADRO!I$5&amp;$E530),'Hoja de Trabajo para listado'!$AB$151:$BA$151,0)),0)+IFERROR(INDEX('Hoja de Trabajo para listado'!$BC$155:$CB$1048576,MATCH($A530,'Hoja de Trabajo para listado'!$BC$155:$BC$1048576,0),MATCH((CUADRO!I$5&amp;$E530),'Hoja de Trabajo para listado'!$BC$151:$CB$151,0)),0)+IFERROR(INDEX('Hoja de Trabajo para listado'!$DE$153:$DG$274,MATCH($A530,'Hoja de Trabajo para listado'!$DE$153:$DE$1048576,0),MATCH((CUADRO!I$5&amp;$E530),'Hoja de Trabajo para listado'!$DE$151:$DG$151,0)),0)+IFERROR(INDEX('Hoja de Trabajo para listado'!$CD$155:$DC$1048576,MATCH($A530,'Hoja de Trabajo para listado'!$CD$155:$CD$1048576,0),MATCH((CUADRO!I$5&amp;$E530),'Hoja de Trabajo para listado'!$CD$151:$DC$151,0)),0)</f>
        <v>0</v>
      </c>
      <c r="J530" s="243">
        <f ca="1">+IFERROR(INDEX('Hoja de Trabajo para listado'!$A$155:$Z$1048576,MATCH($A530,'Hoja de Trabajo para listado'!$A$155:$A$1048576,0),MATCH((CUADRO!J$5&amp;$E530),'Hoja de Trabajo para listado'!$A$151:$Z$151,0)),0)+IFERROR(INDEX('Hoja de Trabajo para listado'!$AB$155:$BA$1048576,MATCH($A530,'Hoja de Trabajo para listado'!$AB$155:$AB$1048576,0),MATCH((CUADRO!J$5&amp;$E530),'Hoja de Trabajo para listado'!$AB$151:$BA$151,0)),0)+IFERROR(INDEX('Hoja de Trabajo para listado'!$BC$155:$CB$1048576,MATCH($A530,'Hoja de Trabajo para listado'!$BC$155:$BC$1048576,0),MATCH((CUADRO!J$5&amp;$E530),'Hoja de Trabajo para listado'!$BC$151:$CB$151,0)),0)+IFERROR(INDEX('Hoja de Trabajo para listado'!$DE$153:$DG$274,MATCH($A530,'Hoja de Trabajo para listado'!$DE$153:$DE$1048576,0),MATCH((CUADRO!J$5&amp;$E530),'Hoja de Trabajo para listado'!$DE$151:$DG$151,0)),0)+IFERROR(INDEX('Hoja de Trabajo para listado'!$CD$155:$DC$1048576,MATCH($A530,'Hoja de Trabajo para listado'!$CD$155:$CD$1048576,0),MATCH((CUADRO!J$5&amp;$E530),'Hoja de Trabajo para listado'!$CD$151:$DC$151,0)),0)</f>
        <v>0</v>
      </c>
      <c r="K530" s="243">
        <f ca="1">+IFERROR(INDEX('Hoja de Trabajo para listado'!$A$155:$Z$1048576,MATCH($A530,'Hoja de Trabajo para listado'!$A$155:$A$1048576,0),MATCH((CUADRO!K$5&amp;$E530),'Hoja de Trabajo para listado'!$A$151:$Z$151,0)),0)+IFERROR(INDEX('Hoja de Trabajo para listado'!$AB$155:$BA$1048576,MATCH($A530,'Hoja de Trabajo para listado'!$AB$155:$AB$1048576,0),MATCH((CUADRO!K$5&amp;$E530),'Hoja de Trabajo para listado'!$AB$151:$BA$151,0)),0)+IFERROR(INDEX('Hoja de Trabajo para listado'!$BC$155:$CB$1048576,MATCH($A530,'Hoja de Trabajo para listado'!$BC$155:$BC$1048576,0),MATCH((CUADRO!K$5&amp;$E530),'Hoja de Trabajo para listado'!$BC$151:$CB$151,0)),0)+IFERROR(INDEX('Hoja de Trabajo para listado'!$DE$153:$DG$274,MATCH($A530,'Hoja de Trabajo para listado'!$DE$153:$DE$1048576,0),MATCH((CUADRO!K$5&amp;$E530),'Hoja de Trabajo para listado'!$DE$151:$DG$151,0)),0)+IFERROR(INDEX('Hoja de Trabajo para listado'!$CD$155:$DC$1048576,MATCH($A530,'Hoja de Trabajo para listado'!$CD$155:$CD$1048576,0),MATCH((CUADRO!K$5&amp;$E530),'Hoja de Trabajo para listado'!$CD$151:$DC$151,0)),0)</f>
        <v>0</v>
      </c>
      <c r="L530" s="243">
        <f ca="1">+IFERROR(INDEX('Hoja de Trabajo para listado'!$A$155:$Z$1048576,MATCH($A530,'Hoja de Trabajo para listado'!$A$155:$A$1048576,0),MATCH((CUADRO!L$5&amp;$E530),'Hoja de Trabajo para listado'!$A$151:$Z$151,0)),0)+IFERROR(INDEX('Hoja de Trabajo para listado'!$AB$155:$BA$1048576,MATCH($A530,'Hoja de Trabajo para listado'!$AB$155:$AB$1048576,0),MATCH((CUADRO!L$5&amp;$E530),'Hoja de Trabajo para listado'!$AB$151:$BA$151,0)),0)+IFERROR(INDEX('Hoja de Trabajo para listado'!$BC$155:$CB$1048576,MATCH($A530,'Hoja de Trabajo para listado'!$BC$155:$BC$1048576,0),MATCH((CUADRO!L$5&amp;$E530),'Hoja de Trabajo para listado'!$BC$151:$CB$151,0)),0)+IFERROR(INDEX('Hoja de Trabajo para listado'!$DE$153:$DG$274,MATCH($A530,'Hoja de Trabajo para listado'!$DE$153:$DE$1048576,0),MATCH((CUADRO!L$5&amp;$E530),'Hoja de Trabajo para listado'!$DE$151:$DG$151,0)),0)+IFERROR(INDEX('Hoja de Trabajo para listado'!$CD$155:$DC$1048576,MATCH($A530,'Hoja de Trabajo para listado'!$CD$155:$CD$1048576,0),MATCH((CUADRO!L$5&amp;$E530),'Hoja de Trabajo para listado'!$CD$151:$DC$151,0)),0)</f>
        <v>0</v>
      </c>
      <c r="M530" s="243">
        <f ca="1">+IFERROR(INDEX('Hoja de Trabajo para listado'!$A$155:$Z$1048576,MATCH($A530,'Hoja de Trabajo para listado'!$A$155:$A$1048576,0),MATCH((CUADRO!M$5&amp;$E530),'Hoja de Trabajo para listado'!$A$151:$Z$151,0)),0)+IFERROR(INDEX('Hoja de Trabajo para listado'!$AB$155:$BA$1048576,MATCH($A530,'Hoja de Trabajo para listado'!$AB$155:$AB$1048576,0),MATCH((CUADRO!M$5&amp;$E530),'Hoja de Trabajo para listado'!$AB$151:$BA$151,0)),0)+IFERROR(INDEX('Hoja de Trabajo para listado'!$BC$155:$CB$1048576,MATCH($A530,'Hoja de Trabajo para listado'!$BC$155:$BC$1048576,0),MATCH((CUADRO!M$5&amp;$E530),'Hoja de Trabajo para listado'!$BC$151:$CB$151,0)),0)+IFERROR(INDEX('Hoja de Trabajo para listado'!$DE$153:$DG$274,MATCH($A530,'Hoja de Trabajo para listado'!$DE$153:$DE$1048576,0),MATCH((CUADRO!M$5&amp;$E530),'Hoja de Trabajo para listado'!$DE$151:$DG$151,0)),0)+IFERROR(INDEX('Hoja de Trabajo para listado'!$CD$155:$DC$1048576,MATCH($A530,'Hoja de Trabajo para listado'!$CD$155:$CD$1048576,0),MATCH((CUADRO!M$5&amp;$E530),'Hoja de Trabajo para listado'!$CD$151:$DC$151,0)),0)</f>
        <v>0</v>
      </c>
      <c r="N530" s="243">
        <f ca="1">+IFERROR(INDEX('Hoja de Trabajo para listado'!$A$155:$Z$1048576,MATCH($A530,'Hoja de Trabajo para listado'!$A$155:$A$1048576,0),MATCH((CUADRO!N$5&amp;$E530),'Hoja de Trabajo para listado'!$A$151:$Z$151,0)),0)+IFERROR(INDEX('Hoja de Trabajo para listado'!$AB$155:$BA$1048576,MATCH($A530,'Hoja de Trabajo para listado'!$AB$155:$AB$1048576,0),MATCH((CUADRO!N$5&amp;$E530),'Hoja de Trabajo para listado'!$AB$151:$BA$151,0)),0)+IFERROR(INDEX('Hoja de Trabajo para listado'!$BC$155:$CB$1048576,MATCH($A530,'Hoja de Trabajo para listado'!$BC$155:$BC$1048576,0),MATCH((CUADRO!N$5&amp;$E530),'Hoja de Trabajo para listado'!$BC$151:$CB$151,0)),0)+IFERROR(INDEX('Hoja de Trabajo para listado'!$DE$153:$DG$274,MATCH($A530,'Hoja de Trabajo para listado'!$DE$153:$DE$1048576,0),MATCH((CUADRO!N$5&amp;$E530),'Hoja de Trabajo para listado'!$DE$151:$DG$151,0)),0)+IFERROR(INDEX('Hoja de Trabajo para listado'!$CD$155:$DC$1048576,MATCH($A530,'Hoja de Trabajo para listado'!$CD$155:$CD$1048576,0),MATCH((CUADRO!N$5&amp;$E530),'Hoja de Trabajo para listado'!$CD$151:$DC$151,0)),0)</f>
        <v>0</v>
      </c>
      <c r="O530" s="243">
        <f ca="1">+IFERROR(INDEX('Hoja de Trabajo para listado'!$A$155:$Z$1048576,MATCH($A530,'Hoja de Trabajo para listado'!$A$155:$A$1048576,0),MATCH((CUADRO!O$5&amp;$E530),'Hoja de Trabajo para listado'!$A$151:$Z$151,0)),0)+IFERROR(INDEX('Hoja de Trabajo para listado'!$AB$155:$BA$1048576,MATCH($A530,'Hoja de Trabajo para listado'!$AB$155:$AB$1048576,0),MATCH((CUADRO!O$5&amp;$E530),'Hoja de Trabajo para listado'!$AB$151:$BA$151,0)),0)+IFERROR(INDEX('Hoja de Trabajo para listado'!$BC$155:$CB$1048576,MATCH($A530,'Hoja de Trabajo para listado'!$BC$155:$BC$1048576,0),MATCH((CUADRO!O$5&amp;$E530),'Hoja de Trabajo para listado'!$BC$151:$CB$151,0)),0)+IFERROR(INDEX('Hoja de Trabajo para listado'!$DE$153:$DG$274,MATCH($A530,'Hoja de Trabajo para listado'!$DE$153:$DE$1048576,0),MATCH((CUADRO!O$5&amp;$E530),'Hoja de Trabajo para listado'!$DE$151:$DG$151,0)),0)+IFERROR(INDEX('Hoja de Trabajo para listado'!$CD$155:$DC$1048576,MATCH($A530,'Hoja de Trabajo para listado'!$CD$155:$CD$1048576,0),MATCH((CUADRO!O$5&amp;$E530),'Hoja de Trabajo para listado'!$CD$151:$DC$151,0)),0)</f>
        <v>0</v>
      </c>
      <c r="P530" s="243">
        <f ca="1">+IFERROR(INDEX('Hoja de Trabajo para listado'!$A$155:$Z$1048576,MATCH($A530,'Hoja de Trabajo para listado'!$A$155:$A$1048576,0),MATCH((CUADRO!P$5&amp;$E530),'Hoja de Trabajo para listado'!$A$151:$Z$151,0)),0)+IFERROR(INDEX('Hoja de Trabajo para listado'!$AB$155:$BA$1048576,MATCH($A530,'Hoja de Trabajo para listado'!$AB$155:$AB$1048576,0),MATCH((CUADRO!P$5&amp;$E530),'Hoja de Trabajo para listado'!$AB$151:$BA$151,0)),0)+IFERROR(INDEX('Hoja de Trabajo para listado'!$BC$155:$CB$1048576,MATCH($A530,'Hoja de Trabajo para listado'!$BC$155:$BC$1048576,0),MATCH((CUADRO!P$5&amp;$E530),'Hoja de Trabajo para listado'!$BC$151:$CB$151,0)),0)+IFERROR(INDEX('Hoja de Trabajo para listado'!$DE$153:$DG$274,MATCH($A530,'Hoja de Trabajo para listado'!$DE$153:$DE$1048576,0),MATCH((CUADRO!P$5&amp;$E530),'Hoja de Trabajo para listado'!$DE$151:$DG$151,0)),0)+IFERROR(INDEX('Hoja de Trabajo para listado'!$CD$155:$DC$1048576,MATCH($A530,'Hoja de Trabajo para listado'!$CD$155:$CD$1048576,0),MATCH((CUADRO!P$5&amp;$E530),'Hoja de Trabajo para listado'!$CD$151:$DC$151,0)),0)</f>
        <v>0</v>
      </c>
      <c r="Q530" s="243">
        <f ca="1">+IFERROR(INDEX('Hoja de Trabajo para listado'!$A$155:$Z$1048576,MATCH($A530,'Hoja de Trabajo para listado'!$A$155:$A$1048576,0),MATCH((CUADRO!Q$5&amp;$E530),'Hoja de Trabajo para listado'!$A$151:$Z$151,0)),0)+IFERROR(INDEX('Hoja de Trabajo para listado'!$AB$155:$BA$1048576,MATCH($A530,'Hoja de Trabajo para listado'!$AB$155:$AB$1048576,0),MATCH((CUADRO!Q$5&amp;$E530),'Hoja de Trabajo para listado'!$AB$151:$BA$151,0)),0)+IFERROR(INDEX('Hoja de Trabajo para listado'!$BC$155:$CB$1048576,MATCH($A530,'Hoja de Trabajo para listado'!$BC$155:$BC$1048576,0),MATCH((CUADRO!Q$5&amp;$E530),'Hoja de Trabajo para listado'!$BC$151:$CB$151,0)),0)+IFERROR(INDEX('Hoja de Trabajo para listado'!$DE$153:$DG$274,MATCH($A530,'Hoja de Trabajo para listado'!$DE$153:$DE$1048576,0),MATCH((CUADRO!Q$5&amp;$E530),'Hoja de Trabajo para listado'!$DE$151:$DG$151,0)),0)+IFERROR(INDEX('Hoja de Trabajo para listado'!$CD$155:$DC$1048576,MATCH($A530,'Hoja de Trabajo para listado'!$CD$155:$CD$1048576,0),MATCH((CUADRO!Q$5&amp;$E530),'Hoja de Trabajo para listado'!$CD$151:$DC$151,0)),0)</f>
        <v>0</v>
      </c>
      <c r="R530" s="243">
        <f t="shared" ca="1" si="19"/>
        <v>0</v>
      </c>
      <c r="S530" s="249"/>
      <c r="T530" s="243">
        <f ca="1">+T531</f>
        <v>0</v>
      </c>
      <c r="U530" s="242">
        <f t="shared" si="20"/>
        <v>1</v>
      </c>
      <c r="V530" s="333" t="str">
        <f>+VLOOKUP(A530,bd_lista!$A$3:$E$590,5,FALSE)</f>
        <v>Gobiernos Autonomos Municipales</v>
      </c>
      <c r="W530" s="391" t="str">
        <f>+V530</f>
        <v>Gobiernos Autonomos Municipales</v>
      </c>
      <c r="X530" s="242">
        <f>+VLOOKUP(A530,[4]Sheet1!$A$13:$D$744,4,FALSE)</f>
        <v>0</v>
      </c>
      <c r="Y530" s="242" t="e">
        <f>+VLOOKUP(X530,bd_lista!$A$3:$C$590,3,FALSE)</f>
        <v>#N/A</v>
      </c>
      <c r="Z530" s="294">
        <f>+X530</f>
        <v>0</v>
      </c>
      <c r="AA530" s="295" t="e">
        <f>+Y530</f>
        <v>#N/A</v>
      </c>
    </row>
    <row r="531" spans="1:27" customFormat="1" ht="15" hidden="1" customHeight="1">
      <c r="A531" s="32">
        <v>1218</v>
      </c>
      <c r="B531" s="388"/>
      <c r="C531" s="247" t="str">
        <f>+VLOOKUP(A531,bd_lista!$A$3:$C$590,3,FALSE)</f>
        <v>Gobierno Autónomo Municipal de Inquisivi</v>
      </c>
      <c r="D531" s="390"/>
      <c r="E531" s="244" t="s">
        <v>1305</v>
      </c>
      <c r="F531" s="243">
        <f ca="1">+IFERROR(INDEX('Hoja de Trabajo para listado'!$A$155:$Z$1048576,MATCH($A531,'Hoja de Trabajo para listado'!$A$155:$A$1048576,0),MATCH((CUADRO!F$5&amp;$E531),'Hoja de Trabajo para listado'!$A$151:$Z$151,0)),0)+IFERROR(INDEX('Hoja de Trabajo para listado'!$AB$155:$BA$1048576,MATCH($A531,'Hoja de Trabajo para listado'!$AB$155:$AB$1048576,0),MATCH((CUADRO!F$5&amp;$E531),'Hoja de Trabajo para listado'!$AB$151:$BA$151,0)),0)+IFERROR(INDEX('Hoja de Trabajo para listado'!$BC$155:$CB$1048576,MATCH($A531,'Hoja de Trabajo para listado'!$BC$155:$BC$1048576,0),MATCH((CUADRO!F$5&amp;$E531),'Hoja de Trabajo para listado'!$BC$151:$CB$151,0)),0)+IFERROR(INDEX('Hoja de Trabajo para listado'!$DE$153:$DG$274,MATCH($A531,'Hoja de Trabajo para listado'!$DE$153:$DE$1048576,0),MATCH((CUADRO!F$5&amp;$E531),'Hoja de Trabajo para listado'!$DE$151:$DG$151,0)),0)+IFERROR(INDEX('Hoja de Trabajo para listado'!$CD$155:$DC$1048576,MATCH($A531,'Hoja de Trabajo para listado'!$CD$155:$CD$1048576,0),MATCH((CUADRO!F$5&amp;$E531),'Hoja de Trabajo para listado'!$CD$151:$DC$151,0)),0)</f>
        <v>0</v>
      </c>
      <c r="G531" s="243">
        <f ca="1">+IFERROR(INDEX('Hoja de Trabajo para listado'!$A$155:$Z$1048576,MATCH($A531,'Hoja de Trabajo para listado'!$A$155:$A$1048576,0),MATCH((CUADRO!G$5&amp;$E531),'Hoja de Trabajo para listado'!$A$151:$Z$151,0)),0)+IFERROR(INDEX('Hoja de Trabajo para listado'!$AB$155:$BA$1048576,MATCH($A531,'Hoja de Trabajo para listado'!$AB$155:$AB$1048576,0),MATCH((CUADRO!G$5&amp;$E531),'Hoja de Trabajo para listado'!$AB$151:$BA$151,0)),0)+IFERROR(INDEX('Hoja de Trabajo para listado'!$BC$155:$CB$1048576,MATCH($A531,'Hoja de Trabajo para listado'!$BC$155:$BC$1048576,0),MATCH((CUADRO!G$5&amp;$E531),'Hoja de Trabajo para listado'!$BC$151:$CB$151,0)),0)+IFERROR(INDEX('Hoja de Trabajo para listado'!$DE$153:$DG$274,MATCH($A531,'Hoja de Trabajo para listado'!$DE$153:$DE$1048576,0),MATCH((CUADRO!G$5&amp;$E531),'Hoja de Trabajo para listado'!$DE$151:$DG$151,0)),0)+IFERROR(INDEX('Hoja de Trabajo para listado'!$CD$155:$DC$1048576,MATCH($A531,'Hoja de Trabajo para listado'!$CD$155:$CD$1048576,0),MATCH((CUADRO!G$5&amp;$E531),'Hoja de Trabajo para listado'!$CD$151:$DC$151,0)),0)</f>
        <v>0</v>
      </c>
      <c r="H531" s="243">
        <f ca="1">+IFERROR(INDEX('Hoja de Trabajo para listado'!$A$155:$Z$1048576,MATCH($A531,'Hoja de Trabajo para listado'!$A$155:$A$1048576,0),MATCH((CUADRO!H$5&amp;$E531),'Hoja de Trabajo para listado'!$A$151:$Z$151,0)),0)+IFERROR(INDEX('Hoja de Trabajo para listado'!$AB$155:$BA$1048576,MATCH($A531,'Hoja de Trabajo para listado'!$AB$155:$AB$1048576,0),MATCH((CUADRO!H$5&amp;$E531),'Hoja de Trabajo para listado'!$AB$151:$BA$151,0)),0)+IFERROR(INDEX('Hoja de Trabajo para listado'!$BC$155:$CB$1048576,MATCH($A531,'Hoja de Trabajo para listado'!$BC$155:$BC$1048576,0),MATCH((CUADRO!H$5&amp;$E531),'Hoja de Trabajo para listado'!$BC$151:$CB$151,0)),0)+IFERROR(INDEX('Hoja de Trabajo para listado'!$DE$153:$DG$274,MATCH($A531,'Hoja de Trabajo para listado'!$DE$153:$DE$1048576,0),MATCH((CUADRO!H$5&amp;$E531),'Hoja de Trabajo para listado'!$DE$151:$DG$151,0)),0)+IFERROR(INDEX('Hoja de Trabajo para listado'!$CD$155:$DC$1048576,MATCH($A531,'Hoja de Trabajo para listado'!$CD$155:$CD$1048576,0),MATCH((CUADRO!H$5&amp;$E531),'Hoja de Trabajo para listado'!$CD$151:$DC$151,0)),0)</f>
        <v>0</v>
      </c>
      <c r="I531" s="243">
        <f ca="1">+IFERROR(INDEX('Hoja de Trabajo para listado'!$A$155:$Z$1048576,MATCH($A531,'Hoja de Trabajo para listado'!$A$155:$A$1048576,0),MATCH((CUADRO!I$5&amp;$E531),'Hoja de Trabajo para listado'!$A$151:$Z$151,0)),0)+IFERROR(INDEX('Hoja de Trabajo para listado'!$AB$155:$BA$1048576,MATCH($A531,'Hoja de Trabajo para listado'!$AB$155:$AB$1048576,0),MATCH((CUADRO!I$5&amp;$E531),'Hoja de Trabajo para listado'!$AB$151:$BA$151,0)),0)+IFERROR(INDEX('Hoja de Trabajo para listado'!$BC$155:$CB$1048576,MATCH($A531,'Hoja de Trabajo para listado'!$BC$155:$BC$1048576,0),MATCH((CUADRO!I$5&amp;$E531),'Hoja de Trabajo para listado'!$BC$151:$CB$151,0)),0)+IFERROR(INDEX('Hoja de Trabajo para listado'!$DE$153:$DG$274,MATCH($A531,'Hoja de Trabajo para listado'!$DE$153:$DE$1048576,0),MATCH((CUADRO!I$5&amp;$E531),'Hoja de Trabajo para listado'!$DE$151:$DG$151,0)),0)+IFERROR(INDEX('Hoja de Trabajo para listado'!$CD$155:$DC$1048576,MATCH($A531,'Hoja de Trabajo para listado'!$CD$155:$CD$1048576,0),MATCH((CUADRO!I$5&amp;$E531),'Hoja de Trabajo para listado'!$CD$151:$DC$151,0)),0)</f>
        <v>0</v>
      </c>
      <c r="J531" s="243">
        <f ca="1">+IFERROR(INDEX('Hoja de Trabajo para listado'!$A$155:$Z$1048576,MATCH($A531,'Hoja de Trabajo para listado'!$A$155:$A$1048576,0),MATCH((CUADRO!J$5&amp;$E531),'Hoja de Trabajo para listado'!$A$151:$Z$151,0)),0)+IFERROR(INDEX('Hoja de Trabajo para listado'!$AB$155:$BA$1048576,MATCH($A531,'Hoja de Trabajo para listado'!$AB$155:$AB$1048576,0),MATCH((CUADRO!J$5&amp;$E531),'Hoja de Trabajo para listado'!$AB$151:$BA$151,0)),0)+IFERROR(INDEX('Hoja de Trabajo para listado'!$BC$155:$CB$1048576,MATCH($A531,'Hoja de Trabajo para listado'!$BC$155:$BC$1048576,0),MATCH((CUADRO!J$5&amp;$E531),'Hoja de Trabajo para listado'!$BC$151:$CB$151,0)),0)+IFERROR(INDEX('Hoja de Trabajo para listado'!$DE$153:$DG$274,MATCH($A531,'Hoja de Trabajo para listado'!$DE$153:$DE$1048576,0),MATCH((CUADRO!J$5&amp;$E531),'Hoja de Trabajo para listado'!$DE$151:$DG$151,0)),0)+IFERROR(INDEX('Hoja de Trabajo para listado'!$CD$155:$DC$1048576,MATCH($A531,'Hoja de Trabajo para listado'!$CD$155:$CD$1048576,0),MATCH((CUADRO!J$5&amp;$E531),'Hoja de Trabajo para listado'!$CD$151:$DC$151,0)),0)</f>
        <v>0</v>
      </c>
      <c r="K531" s="243">
        <f ca="1">+IFERROR(INDEX('Hoja de Trabajo para listado'!$A$155:$Z$1048576,MATCH($A531,'Hoja de Trabajo para listado'!$A$155:$A$1048576,0),MATCH((CUADRO!K$5&amp;$E531),'Hoja de Trabajo para listado'!$A$151:$Z$151,0)),0)+IFERROR(INDEX('Hoja de Trabajo para listado'!$AB$155:$BA$1048576,MATCH($A531,'Hoja de Trabajo para listado'!$AB$155:$AB$1048576,0),MATCH((CUADRO!K$5&amp;$E531),'Hoja de Trabajo para listado'!$AB$151:$BA$151,0)),0)+IFERROR(INDEX('Hoja de Trabajo para listado'!$BC$155:$CB$1048576,MATCH($A531,'Hoja de Trabajo para listado'!$BC$155:$BC$1048576,0),MATCH((CUADRO!K$5&amp;$E531),'Hoja de Trabajo para listado'!$BC$151:$CB$151,0)),0)+IFERROR(INDEX('Hoja de Trabajo para listado'!$DE$153:$DG$274,MATCH($A531,'Hoja de Trabajo para listado'!$DE$153:$DE$1048576,0),MATCH((CUADRO!K$5&amp;$E531),'Hoja de Trabajo para listado'!$DE$151:$DG$151,0)),0)+IFERROR(INDEX('Hoja de Trabajo para listado'!$CD$155:$DC$1048576,MATCH($A531,'Hoja de Trabajo para listado'!$CD$155:$CD$1048576,0),MATCH((CUADRO!K$5&amp;$E531),'Hoja de Trabajo para listado'!$CD$151:$DC$151,0)),0)</f>
        <v>0</v>
      </c>
      <c r="L531" s="243">
        <f ca="1">+IFERROR(INDEX('Hoja de Trabajo para listado'!$A$155:$Z$1048576,MATCH($A531,'Hoja de Trabajo para listado'!$A$155:$A$1048576,0),MATCH((CUADRO!L$5&amp;$E531),'Hoja de Trabajo para listado'!$A$151:$Z$151,0)),0)+IFERROR(INDEX('Hoja de Trabajo para listado'!$AB$155:$BA$1048576,MATCH($A531,'Hoja de Trabajo para listado'!$AB$155:$AB$1048576,0),MATCH((CUADRO!L$5&amp;$E531),'Hoja de Trabajo para listado'!$AB$151:$BA$151,0)),0)+IFERROR(INDEX('Hoja de Trabajo para listado'!$BC$155:$CB$1048576,MATCH($A531,'Hoja de Trabajo para listado'!$BC$155:$BC$1048576,0),MATCH((CUADRO!L$5&amp;$E531),'Hoja de Trabajo para listado'!$BC$151:$CB$151,0)),0)+IFERROR(INDEX('Hoja de Trabajo para listado'!$DE$153:$DG$274,MATCH($A531,'Hoja de Trabajo para listado'!$DE$153:$DE$1048576,0),MATCH((CUADRO!L$5&amp;$E531),'Hoja de Trabajo para listado'!$DE$151:$DG$151,0)),0)+IFERROR(INDEX('Hoja de Trabajo para listado'!$CD$155:$DC$1048576,MATCH($A531,'Hoja de Trabajo para listado'!$CD$155:$CD$1048576,0),MATCH((CUADRO!L$5&amp;$E531),'Hoja de Trabajo para listado'!$CD$151:$DC$151,0)),0)</f>
        <v>0</v>
      </c>
      <c r="M531" s="243">
        <f ca="1">+IFERROR(INDEX('Hoja de Trabajo para listado'!$A$155:$Z$1048576,MATCH($A531,'Hoja de Trabajo para listado'!$A$155:$A$1048576,0),MATCH((CUADRO!M$5&amp;$E531),'Hoja de Trabajo para listado'!$A$151:$Z$151,0)),0)+IFERROR(INDEX('Hoja de Trabajo para listado'!$AB$155:$BA$1048576,MATCH($A531,'Hoja de Trabajo para listado'!$AB$155:$AB$1048576,0),MATCH((CUADRO!M$5&amp;$E531),'Hoja de Trabajo para listado'!$AB$151:$BA$151,0)),0)+IFERROR(INDEX('Hoja de Trabajo para listado'!$BC$155:$CB$1048576,MATCH($A531,'Hoja de Trabajo para listado'!$BC$155:$BC$1048576,0),MATCH((CUADRO!M$5&amp;$E531),'Hoja de Trabajo para listado'!$BC$151:$CB$151,0)),0)+IFERROR(INDEX('Hoja de Trabajo para listado'!$DE$153:$DG$274,MATCH($A531,'Hoja de Trabajo para listado'!$DE$153:$DE$1048576,0),MATCH((CUADRO!M$5&amp;$E531),'Hoja de Trabajo para listado'!$DE$151:$DG$151,0)),0)+IFERROR(INDEX('Hoja de Trabajo para listado'!$CD$155:$DC$1048576,MATCH($A531,'Hoja de Trabajo para listado'!$CD$155:$CD$1048576,0),MATCH((CUADRO!M$5&amp;$E531),'Hoja de Trabajo para listado'!$CD$151:$DC$151,0)),0)</f>
        <v>0</v>
      </c>
      <c r="N531" s="243">
        <f ca="1">+IFERROR(INDEX('Hoja de Trabajo para listado'!$A$155:$Z$1048576,MATCH($A531,'Hoja de Trabajo para listado'!$A$155:$A$1048576,0),MATCH((CUADRO!N$5&amp;$E531),'Hoja de Trabajo para listado'!$A$151:$Z$151,0)),0)+IFERROR(INDEX('Hoja de Trabajo para listado'!$AB$155:$BA$1048576,MATCH($A531,'Hoja de Trabajo para listado'!$AB$155:$AB$1048576,0),MATCH((CUADRO!N$5&amp;$E531),'Hoja de Trabajo para listado'!$AB$151:$BA$151,0)),0)+IFERROR(INDEX('Hoja de Trabajo para listado'!$BC$155:$CB$1048576,MATCH($A531,'Hoja de Trabajo para listado'!$BC$155:$BC$1048576,0),MATCH((CUADRO!N$5&amp;$E531),'Hoja de Trabajo para listado'!$BC$151:$CB$151,0)),0)+IFERROR(INDEX('Hoja de Trabajo para listado'!$DE$153:$DG$274,MATCH($A531,'Hoja de Trabajo para listado'!$DE$153:$DE$1048576,0),MATCH((CUADRO!N$5&amp;$E531),'Hoja de Trabajo para listado'!$DE$151:$DG$151,0)),0)+IFERROR(INDEX('Hoja de Trabajo para listado'!$CD$155:$DC$1048576,MATCH($A531,'Hoja de Trabajo para listado'!$CD$155:$CD$1048576,0),MATCH((CUADRO!N$5&amp;$E531),'Hoja de Trabajo para listado'!$CD$151:$DC$151,0)),0)</f>
        <v>0</v>
      </c>
      <c r="O531" s="243">
        <f ca="1">+IFERROR(INDEX('Hoja de Trabajo para listado'!$A$155:$Z$1048576,MATCH($A531,'Hoja de Trabajo para listado'!$A$155:$A$1048576,0),MATCH((CUADRO!O$5&amp;$E531),'Hoja de Trabajo para listado'!$A$151:$Z$151,0)),0)+IFERROR(INDEX('Hoja de Trabajo para listado'!$AB$155:$BA$1048576,MATCH($A531,'Hoja de Trabajo para listado'!$AB$155:$AB$1048576,0),MATCH((CUADRO!O$5&amp;$E531),'Hoja de Trabajo para listado'!$AB$151:$BA$151,0)),0)+IFERROR(INDEX('Hoja de Trabajo para listado'!$BC$155:$CB$1048576,MATCH($A531,'Hoja de Trabajo para listado'!$BC$155:$BC$1048576,0),MATCH((CUADRO!O$5&amp;$E531),'Hoja de Trabajo para listado'!$BC$151:$CB$151,0)),0)+IFERROR(INDEX('Hoja de Trabajo para listado'!$DE$153:$DG$274,MATCH($A531,'Hoja de Trabajo para listado'!$DE$153:$DE$1048576,0),MATCH((CUADRO!O$5&amp;$E531),'Hoja de Trabajo para listado'!$DE$151:$DG$151,0)),0)+IFERROR(INDEX('Hoja de Trabajo para listado'!$CD$155:$DC$1048576,MATCH($A531,'Hoja de Trabajo para listado'!$CD$155:$CD$1048576,0),MATCH((CUADRO!O$5&amp;$E531),'Hoja de Trabajo para listado'!$CD$151:$DC$151,0)),0)</f>
        <v>0</v>
      </c>
      <c r="P531" s="243">
        <f ca="1">+IFERROR(INDEX('Hoja de Trabajo para listado'!$A$155:$Z$1048576,MATCH($A531,'Hoja de Trabajo para listado'!$A$155:$A$1048576,0),MATCH((CUADRO!P$5&amp;$E531),'Hoja de Trabajo para listado'!$A$151:$Z$151,0)),0)+IFERROR(INDEX('Hoja de Trabajo para listado'!$AB$155:$BA$1048576,MATCH($A531,'Hoja de Trabajo para listado'!$AB$155:$AB$1048576,0),MATCH((CUADRO!P$5&amp;$E531),'Hoja de Trabajo para listado'!$AB$151:$BA$151,0)),0)+IFERROR(INDEX('Hoja de Trabajo para listado'!$BC$155:$CB$1048576,MATCH($A531,'Hoja de Trabajo para listado'!$BC$155:$BC$1048576,0),MATCH((CUADRO!P$5&amp;$E531),'Hoja de Trabajo para listado'!$BC$151:$CB$151,0)),0)+IFERROR(INDEX('Hoja de Trabajo para listado'!$DE$153:$DG$274,MATCH($A531,'Hoja de Trabajo para listado'!$DE$153:$DE$1048576,0),MATCH((CUADRO!P$5&amp;$E531),'Hoja de Trabajo para listado'!$DE$151:$DG$151,0)),0)+IFERROR(INDEX('Hoja de Trabajo para listado'!$CD$155:$DC$1048576,MATCH($A531,'Hoja de Trabajo para listado'!$CD$155:$CD$1048576,0),MATCH((CUADRO!P$5&amp;$E531),'Hoja de Trabajo para listado'!$CD$151:$DC$151,0)),0)</f>
        <v>0</v>
      </c>
      <c r="Q531" s="243">
        <f ca="1">+IFERROR(INDEX('Hoja de Trabajo para listado'!$A$155:$Z$1048576,MATCH($A531,'Hoja de Trabajo para listado'!$A$155:$A$1048576,0),MATCH((CUADRO!Q$5&amp;$E531),'Hoja de Trabajo para listado'!$A$151:$Z$151,0)),0)+IFERROR(INDEX('Hoja de Trabajo para listado'!$AB$155:$BA$1048576,MATCH($A531,'Hoja de Trabajo para listado'!$AB$155:$AB$1048576,0),MATCH((CUADRO!Q$5&amp;$E531),'Hoja de Trabajo para listado'!$AB$151:$BA$151,0)),0)+IFERROR(INDEX('Hoja de Trabajo para listado'!$BC$155:$CB$1048576,MATCH($A531,'Hoja de Trabajo para listado'!$BC$155:$BC$1048576,0),MATCH((CUADRO!Q$5&amp;$E531),'Hoja de Trabajo para listado'!$BC$151:$CB$151,0)),0)+IFERROR(INDEX('Hoja de Trabajo para listado'!$DE$153:$DG$274,MATCH($A531,'Hoja de Trabajo para listado'!$DE$153:$DE$1048576,0),MATCH((CUADRO!Q$5&amp;$E531),'Hoja de Trabajo para listado'!$DE$151:$DG$151,0)),0)+IFERROR(INDEX('Hoja de Trabajo para listado'!$CD$155:$DC$1048576,MATCH($A531,'Hoja de Trabajo para listado'!$CD$155:$CD$1048576,0),MATCH((CUADRO!Q$5&amp;$E531),'Hoja de Trabajo para listado'!$CD$151:$DC$151,0)),0)</f>
        <v>0</v>
      </c>
      <c r="R531" s="243">
        <f t="shared" ca="1" si="19"/>
        <v>0</v>
      </c>
      <c r="S531" s="249">
        <f ca="1">+R530+R531</f>
        <v>0</v>
      </c>
      <c r="T531" s="243">
        <f ca="1">+S531</f>
        <v>0</v>
      </c>
      <c r="U531" s="242">
        <f t="shared" si="20"/>
        <v>2</v>
      </c>
      <c r="V531" s="333" t="str">
        <f>+VLOOKUP(A531,bd_lista!$A$3:$E$590,5,FALSE)</f>
        <v>Gobiernos Autonomos Municipales</v>
      </c>
      <c r="W531" s="392"/>
      <c r="X531" s="242">
        <f>+VLOOKUP(A531,[4]Sheet1!$A$13:$D$744,4,FALSE)</f>
        <v>0</v>
      </c>
      <c r="Y531" s="242" t="e">
        <f>+VLOOKUP(X531,bd_lista!$A$3:$C$590,3,FALSE)</f>
        <v>#N/A</v>
      </c>
      <c r="Z531" s="292"/>
      <c r="AA531" s="293"/>
    </row>
    <row r="532" spans="1:27" customFormat="1" ht="15" hidden="1" customHeight="1">
      <c r="A532" s="32">
        <v>1219</v>
      </c>
      <c r="B532" s="387">
        <f>+A532</f>
        <v>1219</v>
      </c>
      <c r="C532" s="247" t="str">
        <f>+VLOOKUP(A532,bd_lista!$A$3:$C$590,3,FALSE)</f>
        <v>Gobierno Autónomo Municipal de Quime</v>
      </c>
      <c r="D532" s="389" t="str">
        <f>+C532</f>
        <v>Gobierno Autónomo Municipal de Quime</v>
      </c>
      <c r="E532" s="242" t="s">
        <v>1304</v>
      </c>
      <c r="F532" s="243">
        <f ca="1">+IFERROR(INDEX('Hoja de Trabajo para listado'!$A$155:$Z$1048576,MATCH($A532,'Hoja de Trabajo para listado'!$A$155:$A$1048576,0),MATCH((CUADRO!F$5&amp;$E532),'Hoja de Trabajo para listado'!$A$151:$Z$151,0)),0)+IFERROR(INDEX('Hoja de Trabajo para listado'!$AB$155:$BA$1048576,MATCH($A532,'Hoja de Trabajo para listado'!$AB$155:$AB$1048576,0),MATCH((CUADRO!F$5&amp;$E532),'Hoja de Trabajo para listado'!$AB$151:$BA$151,0)),0)+IFERROR(INDEX('Hoja de Trabajo para listado'!$BC$155:$CB$1048576,MATCH($A532,'Hoja de Trabajo para listado'!$BC$155:$BC$1048576,0),MATCH((CUADRO!F$5&amp;$E532),'Hoja de Trabajo para listado'!$BC$151:$CB$151,0)),0)+IFERROR(INDEX('Hoja de Trabajo para listado'!$DE$153:$DG$274,MATCH($A532,'Hoja de Trabajo para listado'!$DE$153:$DE$1048576,0),MATCH((CUADRO!F$5&amp;$E532),'Hoja de Trabajo para listado'!$DE$151:$DG$151,0)),0)+IFERROR(INDEX('Hoja de Trabajo para listado'!$CD$155:$DC$1048576,MATCH($A532,'Hoja de Trabajo para listado'!$CD$155:$CD$1048576,0),MATCH((CUADRO!F$5&amp;$E532),'Hoja de Trabajo para listado'!$CD$151:$DC$151,0)),0)</f>
        <v>0</v>
      </c>
      <c r="G532" s="243">
        <f ca="1">+IFERROR(INDEX('Hoja de Trabajo para listado'!$A$155:$Z$1048576,MATCH($A532,'Hoja de Trabajo para listado'!$A$155:$A$1048576,0),MATCH((CUADRO!G$5&amp;$E532),'Hoja de Trabajo para listado'!$A$151:$Z$151,0)),0)+IFERROR(INDEX('Hoja de Trabajo para listado'!$AB$155:$BA$1048576,MATCH($A532,'Hoja de Trabajo para listado'!$AB$155:$AB$1048576,0),MATCH((CUADRO!G$5&amp;$E532),'Hoja de Trabajo para listado'!$AB$151:$BA$151,0)),0)+IFERROR(INDEX('Hoja de Trabajo para listado'!$BC$155:$CB$1048576,MATCH($A532,'Hoja de Trabajo para listado'!$BC$155:$BC$1048576,0),MATCH((CUADRO!G$5&amp;$E532),'Hoja de Trabajo para listado'!$BC$151:$CB$151,0)),0)+IFERROR(INDEX('Hoja de Trabajo para listado'!$DE$153:$DG$274,MATCH($A532,'Hoja de Trabajo para listado'!$DE$153:$DE$1048576,0),MATCH((CUADRO!G$5&amp;$E532),'Hoja de Trabajo para listado'!$DE$151:$DG$151,0)),0)+IFERROR(INDEX('Hoja de Trabajo para listado'!$CD$155:$DC$1048576,MATCH($A532,'Hoja de Trabajo para listado'!$CD$155:$CD$1048576,0),MATCH((CUADRO!G$5&amp;$E532),'Hoja de Trabajo para listado'!$CD$151:$DC$151,0)),0)</f>
        <v>0</v>
      </c>
      <c r="H532" s="243">
        <f ca="1">+IFERROR(INDEX('Hoja de Trabajo para listado'!$A$155:$Z$1048576,MATCH($A532,'Hoja de Trabajo para listado'!$A$155:$A$1048576,0),MATCH((CUADRO!H$5&amp;$E532),'Hoja de Trabajo para listado'!$A$151:$Z$151,0)),0)+IFERROR(INDEX('Hoja de Trabajo para listado'!$AB$155:$BA$1048576,MATCH($A532,'Hoja de Trabajo para listado'!$AB$155:$AB$1048576,0),MATCH((CUADRO!H$5&amp;$E532),'Hoja de Trabajo para listado'!$AB$151:$BA$151,0)),0)+IFERROR(INDEX('Hoja de Trabajo para listado'!$BC$155:$CB$1048576,MATCH($A532,'Hoja de Trabajo para listado'!$BC$155:$BC$1048576,0),MATCH((CUADRO!H$5&amp;$E532),'Hoja de Trabajo para listado'!$BC$151:$CB$151,0)),0)+IFERROR(INDEX('Hoja de Trabajo para listado'!$DE$153:$DG$274,MATCH($A532,'Hoja de Trabajo para listado'!$DE$153:$DE$1048576,0),MATCH((CUADRO!H$5&amp;$E532),'Hoja de Trabajo para listado'!$DE$151:$DG$151,0)),0)+IFERROR(INDEX('Hoja de Trabajo para listado'!$CD$155:$DC$1048576,MATCH($A532,'Hoja de Trabajo para listado'!$CD$155:$CD$1048576,0),MATCH((CUADRO!H$5&amp;$E532),'Hoja de Trabajo para listado'!$CD$151:$DC$151,0)),0)</f>
        <v>0</v>
      </c>
      <c r="I532" s="243">
        <f ca="1">+IFERROR(INDEX('Hoja de Trabajo para listado'!$A$155:$Z$1048576,MATCH($A532,'Hoja de Trabajo para listado'!$A$155:$A$1048576,0),MATCH((CUADRO!I$5&amp;$E532),'Hoja de Trabajo para listado'!$A$151:$Z$151,0)),0)+IFERROR(INDEX('Hoja de Trabajo para listado'!$AB$155:$BA$1048576,MATCH($A532,'Hoja de Trabajo para listado'!$AB$155:$AB$1048576,0),MATCH((CUADRO!I$5&amp;$E532),'Hoja de Trabajo para listado'!$AB$151:$BA$151,0)),0)+IFERROR(INDEX('Hoja de Trabajo para listado'!$BC$155:$CB$1048576,MATCH($A532,'Hoja de Trabajo para listado'!$BC$155:$BC$1048576,0),MATCH((CUADRO!I$5&amp;$E532),'Hoja de Trabajo para listado'!$BC$151:$CB$151,0)),0)+IFERROR(INDEX('Hoja de Trabajo para listado'!$DE$153:$DG$274,MATCH($A532,'Hoja de Trabajo para listado'!$DE$153:$DE$1048576,0),MATCH((CUADRO!I$5&amp;$E532),'Hoja de Trabajo para listado'!$DE$151:$DG$151,0)),0)+IFERROR(INDEX('Hoja de Trabajo para listado'!$CD$155:$DC$1048576,MATCH($A532,'Hoja de Trabajo para listado'!$CD$155:$CD$1048576,0),MATCH((CUADRO!I$5&amp;$E532),'Hoja de Trabajo para listado'!$CD$151:$DC$151,0)),0)</f>
        <v>0</v>
      </c>
      <c r="J532" s="243">
        <f ca="1">+IFERROR(INDEX('Hoja de Trabajo para listado'!$A$155:$Z$1048576,MATCH($A532,'Hoja de Trabajo para listado'!$A$155:$A$1048576,0),MATCH((CUADRO!J$5&amp;$E532),'Hoja de Trabajo para listado'!$A$151:$Z$151,0)),0)+IFERROR(INDEX('Hoja de Trabajo para listado'!$AB$155:$BA$1048576,MATCH($A532,'Hoja de Trabajo para listado'!$AB$155:$AB$1048576,0),MATCH((CUADRO!J$5&amp;$E532),'Hoja de Trabajo para listado'!$AB$151:$BA$151,0)),0)+IFERROR(INDEX('Hoja de Trabajo para listado'!$BC$155:$CB$1048576,MATCH($A532,'Hoja de Trabajo para listado'!$BC$155:$BC$1048576,0),MATCH((CUADRO!J$5&amp;$E532),'Hoja de Trabajo para listado'!$BC$151:$CB$151,0)),0)+IFERROR(INDEX('Hoja de Trabajo para listado'!$DE$153:$DG$274,MATCH($A532,'Hoja de Trabajo para listado'!$DE$153:$DE$1048576,0),MATCH((CUADRO!J$5&amp;$E532),'Hoja de Trabajo para listado'!$DE$151:$DG$151,0)),0)+IFERROR(INDEX('Hoja de Trabajo para listado'!$CD$155:$DC$1048576,MATCH($A532,'Hoja de Trabajo para listado'!$CD$155:$CD$1048576,0),MATCH((CUADRO!J$5&amp;$E532),'Hoja de Trabajo para listado'!$CD$151:$DC$151,0)),0)</f>
        <v>0</v>
      </c>
      <c r="K532" s="243">
        <f ca="1">+IFERROR(INDEX('Hoja de Trabajo para listado'!$A$155:$Z$1048576,MATCH($A532,'Hoja de Trabajo para listado'!$A$155:$A$1048576,0),MATCH((CUADRO!K$5&amp;$E532),'Hoja de Trabajo para listado'!$A$151:$Z$151,0)),0)+IFERROR(INDEX('Hoja de Trabajo para listado'!$AB$155:$BA$1048576,MATCH($A532,'Hoja de Trabajo para listado'!$AB$155:$AB$1048576,0),MATCH((CUADRO!K$5&amp;$E532),'Hoja de Trabajo para listado'!$AB$151:$BA$151,0)),0)+IFERROR(INDEX('Hoja de Trabajo para listado'!$BC$155:$CB$1048576,MATCH($A532,'Hoja de Trabajo para listado'!$BC$155:$BC$1048576,0),MATCH((CUADRO!K$5&amp;$E532),'Hoja de Trabajo para listado'!$BC$151:$CB$151,0)),0)+IFERROR(INDEX('Hoja de Trabajo para listado'!$DE$153:$DG$274,MATCH($A532,'Hoja de Trabajo para listado'!$DE$153:$DE$1048576,0),MATCH((CUADRO!K$5&amp;$E532),'Hoja de Trabajo para listado'!$DE$151:$DG$151,0)),0)+IFERROR(INDEX('Hoja de Trabajo para listado'!$CD$155:$DC$1048576,MATCH($A532,'Hoja de Trabajo para listado'!$CD$155:$CD$1048576,0),MATCH((CUADRO!K$5&amp;$E532),'Hoja de Trabajo para listado'!$CD$151:$DC$151,0)),0)</f>
        <v>0</v>
      </c>
      <c r="L532" s="243">
        <f ca="1">+IFERROR(INDEX('Hoja de Trabajo para listado'!$A$155:$Z$1048576,MATCH($A532,'Hoja de Trabajo para listado'!$A$155:$A$1048576,0),MATCH((CUADRO!L$5&amp;$E532),'Hoja de Trabajo para listado'!$A$151:$Z$151,0)),0)+IFERROR(INDEX('Hoja de Trabajo para listado'!$AB$155:$BA$1048576,MATCH($A532,'Hoja de Trabajo para listado'!$AB$155:$AB$1048576,0),MATCH((CUADRO!L$5&amp;$E532),'Hoja de Trabajo para listado'!$AB$151:$BA$151,0)),0)+IFERROR(INDEX('Hoja de Trabajo para listado'!$BC$155:$CB$1048576,MATCH($A532,'Hoja de Trabajo para listado'!$BC$155:$BC$1048576,0),MATCH((CUADRO!L$5&amp;$E532),'Hoja de Trabajo para listado'!$BC$151:$CB$151,0)),0)+IFERROR(INDEX('Hoja de Trabajo para listado'!$DE$153:$DG$274,MATCH($A532,'Hoja de Trabajo para listado'!$DE$153:$DE$1048576,0),MATCH((CUADRO!L$5&amp;$E532),'Hoja de Trabajo para listado'!$DE$151:$DG$151,0)),0)+IFERROR(INDEX('Hoja de Trabajo para listado'!$CD$155:$DC$1048576,MATCH($A532,'Hoja de Trabajo para listado'!$CD$155:$CD$1048576,0),MATCH((CUADRO!L$5&amp;$E532),'Hoja de Trabajo para listado'!$CD$151:$DC$151,0)),0)</f>
        <v>0</v>
      </c>
      <c r="M532" s="243">
        <f ca="1">+IFERROR(INDEX('Hoja de Trabajo para listado'!$A$155:$Z$1048576,MATCH($A532,'Hoja de Trabajo para listado'!$A$155:$A$1048576,0),MATCH((CUADRO!M$5&amp;$E532),'Hoja de Trabajo para listado'!$A$151:$Z$151,0)),0)+IFERROR(INDEX('Hoja de Trabajo para listado'!$AB$155:$BA$1048576,MATCH($A532,'Hoja de Trabajo para listado'!$AB$155:$AB$1048576,0),MATCH((CUADRO!M$5&amp;$E532),'Hoja de Trabajo para listado'!$AB$151:$BA$151,0)),0)+IFERROR(INDEX('Hoja de Trabajo para listado'!$BC$155:$CB$1048576,MATCH($A532,'Hoja de Trabajo para listado'!$BC$155:$BC$1048576,0),MATCH((CUADRO!M$5&amp;$E532),'Hoja de Trabajo para listado'!$BC$151:$CB$151,0)),0)+IFERROR(INDEX('Hoja de Trabajo para listado'!$DE$153:$DG$274,MATCH($A532,'Hoja de Trabajo para listado'!$DE$153:$DE$1048576,0),MATCH((CUADRO!M$5&amp;$E532),'Hoja de Trabajo para listado'!$DE$151:$DG$151,0)),0)+IFERROR(INDEX('Hoja de Trabajo para listado'!$CD$155:$DC$1048576,MATCH($A532,'Hoja de Trabajo para listado'!$CD$155:$CD$1048576,0),MATCH((CUADRO!M$5&amp;$E532),'Hoja de Trabajo para listado'!$CD$151:$DC$151,0)),0)</f>
        <v>0</v>
      </c>
      <c r="N532" s="243">
        <f ca="1">+IFERROR(INDEX('Hoja de Trabajo para listado'!$A$155:$Z$1048576,MATCH($A532,'Hoja de Trabajo para listado'!$A$155:$A$1048576,0),MATCH((CUADRO!N$5&amp;$E532),'Hoja de Trabajo para listado'!$A$151:$Z$151,0)),0)+IFERROR(INDEX('Hoja de Trabajo para listado'!$AB$155:$BA$1048576,MATCH($A532,'Hoja de Trabajo para listado'!$AB$155:$AB$1048576,0),MATCH((CUADRO!N$5&amp;$E532),'Hoja de Trabajo para listado'!$AB$151:$BA$151,0)),0)+IFERROR(INDEX('Hoja de Trabajo para listado'!$BC$155:$CB$1048576,MATCH($A532,'Hoja de Trabajo para listado'!$BC$155:$BC$1048576,0),MATCH((CUADRO!N$5&amp;$E532),'Hoja de Trabajo para listado'!$BC$151:$CB$151,0)),0)+IFERROR(INDEX('Hoja de Trabajo para listado'!$DE$153:$DG$274,MATCH($A532,'Hoja de Trabajo para listado'!$DE$153:$DE$1048576,0),MATCH((CUADRO!N$5&amp;$E532),'Hoja de Trabajo para listado'!$DE$151:$DG$151,0)),0)+IFERROR(INDEX('Hoja de Trabajo para listado'!$CD$155:$DC$1048576,MATCH($A532,'Hoja de Trabajo para listado'!$CD$155:$CD$1048576,0),MATCH((CUADRO!N$5&amp;$E532),'Hoja de Trabajo para listado'!$CD$151:$DC$151,0)),0)</f>
        <v>0</v>
      </c>
      <c r="O532" s="243">
        <f ca="1">+IFERROR(INDEX('Hoja de Trabajo para listado'!$A$155:$Z$1048576,MATCH($A532,'Hoja de Trabajo para listado'!$A$155:$A$1048576,0),MATCH((CUADRO!O$5&amp;$E532),'Hoja de Trabajo para listado'!$A$151:$Z$151,0)),0)+IFERROR(INDEX('Hoja de Trabajo para listado'!$AB$155:$BA$1048576,MATCH($A532,'Hoja de Trabajo para listado'!$AB$155:$AB$1048576,0),MATCH((CUADRO!O$5&amp;$E532),'Hoja de Trabajo para listado'!$AB$151:$BA$151,0)),0)+IFERROR(INDEX('Hoja de Trabajo para listado'!$BC$155:$CB$1048576,MATCH($A532,'Hoja de Trabajo para listado'!$BC$155:$BC$1048576,0),MATCH((CUADRO!O$5&amp;$E532),'Hoja de Trabajo para listado'!$BC$151:$CB$151,0)),0)+IFERROR(INDEX('Hoja de Trabajo para listado'!$DE$153:$DG$274,MATCH($A532,'Hoja de Trabajo para listado'!$DE$153:$DE$1048576,0),MATCH((CUADRO!O$5&amp;$E532),'Hoja de Trabajo para listado'!$DE$151:$DG$151,0)),0)+IFERROR(INDEX('Hoja de Trabajo para listado'!$CD$155:$DC$1048576,MATCH($A532,'Hoja de Trabajo para listado'!$CD$155:$CD$1048576,0),MATCH((CUADRO!O$5&amp;$E532),'Hoja de Trabajo para listado'!$CD$151:$DC$151,0)),0)</f>
        <v>0</v>
      </c>
      <c r="P532" s="243">
        <f ca="1">+IFERROR(INDEX('Hoja de Trabajo para listado'!$A$155:$Z$1048576,MATCH($A532,'Hoja de Trabajo para listado'!$A$155:$A$1048576,0),MATCH((CUADRO!P$5&amp;$E532),'Hoja de Trabajo para listado'!$A$151:$Z$151,0)),0)+IFERROR(INDEX('Hoja de Trabajo para listado'!$AB$155:$BA$1048576,MATCH($A532,'Hoja de Trabajo para listado'!$AB$155:$AB$1048576,0),MATCH((CUADRO!P$5&amp;$E532),'Hoja de Trabajo para listado'!$AB$151:$BA$151,0)),0)+IFERROR(INDEX('Hoja de Trabajo para listado'!$BC$155:$CB$1048576,MATCH($A532,'Hoja de Trabajo para listado'!$BC$155:$BC$1048576,0),MATCH((CUADRO!P$5&amp;$E532),'Hoja de Trabajo para listado'!$BC$151:$CB$151,0)),0)+IFERROR(INDEX('Hoja de Trabajo para listado'!$DE$153:$DG$274,MATCH($A532,'Hoja de Trabajo para listado'!$DE$153:$DE$1048576,0),MATCH((CUADRO!P$5&amp;$E532),'Hoja de Trabajo para listado'!$DE$151:$DG$151,0)),0)+IFERROR(INDEX('Hoja de Trabajo para listado'!$CD$155:$DC$1048576,MATCH($A532,'Hoja de Trabajo para listado'!$CD$155:$CD$1048576,0),MATCH((CUADRO!P$5&amp;$E532),'Hoja de Trabajo para listado'!$CD$151:$DC$151,0)),0)</f>
        <v>0</v>
      </c>
      <c r="Q532" s="243">
        <f ca="1">+IFERROR(INDEX('Hoja de Trabajo para listado'!$A$155:$Z$1048576,MATCH($A532,'Hoja de Trabajo para listado'!$A$155:$A$1048576,0),MATCH((CUADRO!Q$5&amp;$E532),'Hoja de Trabajo para listado'!$A$151:$Z$151,0)),0)+IFERROR(INDEX('Hoja de Trabajo para listado'!$AB$155:$BA$1048576,MATCH($A532,'Hoja de Trabajo para listado'!$AB$155:$AB$1048576,0),MATCH((CUADRO!Q$5&amp;$E532),'Hoja de Trabajo para listado'!$AB$151:$BA$151,0)),0)+IFERROR(INDEX('Hoja de Trabajo para listado'!$BC$155:$CB$1048576,MATCH($A532,'Hoja de Trabajo para listado'!$BC$155:$BC$1048576,0),MATCH((CUADRO!Q$5&amp;$E532),'Hoja de Trabajo para listado'!$BC$151:$CB$151,0)),0)+IFERROR(INDEX('Hoja de Trabajo para listado'!$DE$153:$DG$274,MATCH($A532,'Hoja de Trabajo para listado'!$DE$153:$DE$1048576,0),MATCH((CUADRO!Q$5&amp;$E532),'Hoja de Trabajo para listado'!$DE$151:$DG$151,0)),0)+IFERROR(INDEX('Hoja de Trabajo para listado'!$CD$155:$DC$1048576,MATCH($A532,'Hoja de Trabajo para listado'!$CD$155:$CD$1048576,0),MATCH((CUADRO!Q$5&amp;$E532),'Hoja de Trabajo para listado'!$CD$151:$DC$151,0)),0)</f>
        <v>0</v>
      </c>
      <c r="R532" s="243">
        <f t="shared" ca="1" si="19"/>
        <v>0</v>
      </c>
      <c r="S532" s="249"/>
      <c r="T532" s="243">
        <f ca="1">+T533</f>
        <v>0</v>
      </c>
      <c r="U532" s="242">
        <f t="shared" si="20"/>
        <v>1</v>
      </c>
      <c r="V532" s="333" t="str">
        <f>+VLOOKUP(A532,bd_lista!$A$3:$E$590,5,FALSE)</f>
        <v>Gobiernos Autonomos Municipales</v>
      </c>
      <c r="W532" s="391" t="str">
        <f>+V532</f>
        <v>Gobiernos Autonomos Municipales</v>
      </c>
      <c r="X532" s="242">
        <f>+VLOOKUP(A532,[4]Sheet1!$A$13:$D$744,4,FALSE)</f>
        <v>0</v>
      </c>
      <c r="Y532" s="242" t="e">
        <f>+VLOOKUP(X532,bd_lista!$A$3:$C$590,3,FALSE)</f>
        <v>#N/A</v>
      </c>
      <c r="Z532" s="294">
        <f>+X532</f>
        <v>0</v>
      </c>
      <c r="AA532" s="295" t="e">
        <f>+Y532</f>
        <v>#N/A</v>
      </c>
    </row>
    <row r="533" spans="1:27" customFormat="1" ht="15" hidden="1" customHeight="1">
      <c r="A533" s="32">
        <v>1219</v>
      </c>
      <c r="B533" s="388"/>
      <c r="C533" s="247" t="str">
        <f>+VLOOKUP(A533,bd_lista!$A$3:$C$590,3,FALSE)</f>
        <v>Gobierno Autónomo Municipal de Quime</v>
      </c>
      <c r="D533" s="390"/>
      <c r="E533" s="244" t="s">
        <v>1305</v>
      </c>
      <c r="F533" s="243">
        <f ca="1">+IFERROR(INDEX('Hoja de Trabajo para listado'!$A$155:$Z$1048576,MATCH($A533,'Hoja de Trabajo para listado'!$A$155:$A$1048576,0),MATCH((CUADRO!F$5&amp;$E533),'Hoja de Trabajo para listado'!$A$151:$Z$151,0)),0)+IFERROR(INDEX('Hoja de Trabajo para listado'!$AB$155:$BA$1048576,MATCH($A533,'Hoja de Trabajo para listado'!$AB$155:$AB$1048576,0),MATCH((CUADRO!F$5&amp;$E533),'Hoja de Trabajo para listado'!$AB$151:$BA$151,0)),0)+IFERROR(INDEX('Hoja de Trabajo para listado'!$BC$155:$CB$1048576,MATCH($A533,'Hoja de Trabajo para listado'!$BC$155:$BC$1048576,0),MATCH((CUADRO!F$5&amp;$E533),'Hoja de Trabajo para listado'!$BC$151:$CB$151,0)),0)+IFERROR(INDEX('Hoja de Trabajo para listado'!$DE$153:$DG$274,MATCH($A533,'Hoja de Trabajo para listado'!$DE$153:$DE$1048576,0),MATCH((CUADRO!F$5&amp;$E533),'Hoja de Trabajo para listado'!$DE$151:$DG$151,0)),0)+IFERROR(INDEX('Hoja de Trabajo para listado'!$CD$155:$DC$1048576,MATCH($A533,'Hoja de Trabajo para listado'!$CD$155:$CD$1048576,0),MATCH((CUADRO!F$5&amp;$E533),'Hoja de Trabajo para listado'!$CD$151:$DC$151,0)),0)</f>
        <v>0</v>
      </c>
      <c r="G533" s="243">
        <f ca="1">+IFERROR(INDEX('Hoja de Trabajo para listado'!$A$155:$Z$1048576,MATCH($A533,'Hoja de Trabajo para listado'!$A$155:$A$1048576,0),MATCH((CUADRO!G$5&amp;$E533),'Hoja de Trabajo para listado'!$A$151:$Z$151,0)),0)+IFERROR(INDEX('Hoja de Trabajo para listado'!$AB$155:$BA$1048576,MATCH($A533,'Hoja de Trabajo para listado'!$AB$155:$AB$1048576,0),MATCH((CUADRO!G$5&amp;$E533),'Hoja de Trabajo para listado'!$AB$151:$BA$151,0)),0)+IFERROR(INDEX('Hoja de Trabajo para listado'!$BC$155:$CB$1048576,MATCH($A533,'Hoja de Trabajo para listado'!$BC$155:$BC$1048576,0),MATCH((CUADRO!G$5&amp;$E533),'Hoja de Trabajo para listado'!$BC$151:$CB$151,0)),0)+IFERROR(INDEX('Hoja de Trabajo para listado'!$DE$153:$DG$274,MATCH($A533,'Hoja de Trabajo para listado'!$DE$153:$DE$1048576,0),MATCH((CUADRO!G$5&amp;$E533),'Hoja de Trabajo para listado'!$DE$151:$DG$151,0)),0)+IFERROR(INDEX('Hoja de Trabajo para listado'!$CD$155:$DC$1048576,MATCH($A533,'Hoja de Trabajo para listado'!$CD$155:$CD$1048576,0),MATCH((CUADRO!G$5&amp;$E533),'Hoja de Trabajo para listado'!$CD$151:$DC$151,0)),0)</f>
        <v>0</v>
      </c>
      <c r="H533" s="243">
        <f ca="1">+IFERROR(INDEX('Hoja de Trabajo para listado'!$A$155:$Z$1048576,MATCH($A533,'Hoja de Trabajo para listado'!$A$155:$A$1048576,0),MATCH((CUADRO!H$5&amp;$E533),'Hoja de Trabajo para listado'!$A$151:$Z$151,0)),0)+IFERROR(INDEX('Hoja de Trabajo para listado'!$AB$155:$BA$1048576,MATCH($A533,'Hoja de Trabajo para listado'!$AB$155:$AB$1048576,0),MATCH((CUADRO!H$5&amp;$E533),'Hoja de Trabajo para listado'!$AB$151:$BA$151,0)),0)+IFERROR(INDEX('Hoja de Trabajo para listado'!$BC$155:$CB$1048576,MATCH($A533,'Hoja de Trabajo para listado'!$BC$155:$BC$1048576,0),MATCH((CUADRO!H$5&amp;$E533),'Hoja de Trabajo para listado'!$BC$151:$CB$151,0)),0)+IFERROR(INDEX('Hoja de Trabajo para listado'!$DE$153:$DG$274,MATCH($A533,'Hoja de Trabajo para listado'!$DE$153:$DE$1048576,0),MATCH((CUADRO!H$5&amp;$E533),'Hoja de Trabajo para listado'!$DE$151:$DG$151,0)),0)+IFERROR(INDEX('Hoja de Trabajo para listado'!$CD$155:$DC$1048576,MATCH($A533,'Hoja de Trabajo para listado'!$CD$155:$CD$1048576,0),MATCH((CUADRO!H$5&amp;$E533),'Hoja de Trabajo para listado'!$CD$151:$DC$151,0)),0)</f>
        <v>0</v>
      </c>
      <c r="I533" s="243">
        <f ca="1">+IFERROR(INDEX('Hoja de Trabajo para listado'!$A$155:$Z$1048576,MATCH($A533,'Hoja de Trabajo para listado'!$A$155:$A$1048576,0),MATCH((CUADRO!I$5&amp;$E533),'Hoja de Trabajo para listado'!$A$151:$Z$151,0)),0)+IFERROR(INDEX('Hoja de Trabajo para listado'!$AB$155:$BA$1048576,MATCH($A533,'Hoja de Trabajo para listado'!$AB$155:$AB$1048576,0),MATCH((CUADRO!I$5&amp;$E533),'Hoja de Trabajo para listado'!$AB$151:$BA$151,0)),0)+IFERROR(INDEX('Hoja de Trabajo para listado'!$BC$155:$CB$1048576,MATCH($A533,'Hoja de Trabajo para listado'!$BC$155:$BC$1048576,0),MATCH((CUADRO!I$5&amp;$E533),'Hoja de Trabajo para listado'!$BC$151:$CB$151,0)),0)+IFERROR(INDEX('Hoja de Trabajo para listado'!$DE$153:$DG$274,MATCH($A533,'Hoja de Trabajo para listado'!$DE$153:$DE$1048576,0),MATCH((CUADRO!I$5&amp;$E533),'Hoja de Trabajo para listado'!$DE$151:$DG$151,0)),0)+IFERROR(INDEX('Hoja de Trabajo para listado'!$CD$155:$DC$1048576,MATCH($A533,'Hoja de Trabajo para listado'!$CD$155:$CD$1048576,0),MATCH((CUADRO!I$5&amp;$E533),'Hoja de Trabajo para listado'!$CD$151:$DC$151,0)),0)</f>
        <v>0</v>
      </c>
      <c r="J533" s="243">
        <f ca="1">+IFERROR(INDEX('Hoja de Trabajo para listado'!$A$155:$Z$1048576,MATCH($A533,'Hoja de Trabajo para listado'!$A$155:$A$1048576,0),MATCH((CUADRO!J$5&amp;$E533),'Hoja de Trabajo para listado'!$A$151:$Z$151,0)),0)+IFERROR(INDEX('Hoja de Trabajo para listado'!$AB$155:$BA$1048576,MATCH($A533,'Hoja de Trabajo para listado'!$AB$155:$AB$1048576,0),MATCH((CUADRO!J$5&amp;$E533),'Hoja de Trabajo para listado'!$AB$151:$BA$151,0)),0)+IFERROR(INDEX('Hoja de Trabajo para listado'!$BC$155:$CB$1048576,MATCH($A533,'Hoja de Trabajo para listado'!$BC$155:$BC$1048576,0),MATCH((CUADRO!J$5&amp;$E533),'Hoja de Trabajo para listado'!$BC$151:$CB$151,0)),0)+IFERROR(INDEX('Hoja de Trabajo para listado'!$DE$153:$DG$274,MATCH($A533,'Hoja de Trabajo para listado'!$DE$153:$DE$1048576,0),MATCH((CUADRO!J$5&amp;$E533),'Hoja de Trabajo para listado'!$DE$151:$DG$151,0)),0)+IFERROR(INDEX('Hoja de Trabajo para listado'!$CD$155:$DC$1048576,MATCH($A533,'Hoja de Trabajo para listado'!$CD$155:$CD$1048576,0),MATCH((CUADRO!J$5&amp;$E533),'Hoja de Trabajo para listado'!$CD$151:$DC$151,0)),0)</f>
        <v>0</v>
      </c>
      <c r="K533" s="243">
        <f ca="1">+IFERROR(INDEX('Hoja de Trabajo para listado'!$A$155:$Z$1048576,MATCH($A533,'Hoja de Trabajo para listado'!$A$155:$A$1048576,0),MATCH((CUADRO!K$5&amp;$E533),'Hoja de Trabajo para listado'!$A$151:$Z$151,0)),0)+IFERROR(INDEX('Hoja de Trabajo para listado'!$AB$155:$BA$1048576,MATCH($A533,'Hoja de Trabajo para listado'!$AB$155:$AB$1048576,0),MATCH((CUADRO!K$5&amp;$E533),'Hoja de Trabajo para listado'!$AB$151:$BA$151,0)),0)+IFERROR(INDEX('Hoja de Trabajo para listado'!$BC$155:$CB$1048576,MATCH($A533,'Hoja de Trabajo para listado'!$BC$155:$BC$1048576,0),MATCH((CUADRO!K$5&amp;$E533),'Hoja de Trabajo para listado'!$BC$151:$CB$151,0)),0)+IFERROR(INDEX('Hoja de Trabajo para listado'!$DE$153:$DG$274,MATCH($A533,'Hoja de Trabajo para listado'!$DE$153:$DE$1048576,0),MATCH((CUADRO!K$5&amp;$E533),'Hoja de Trabajo para listado'!$DE$151:$DG$151,0)),0)+IFERROR(INDEX('Hoja de Trabajo para listado'!$CD$155:$DC$1048576,MATCH($A533,'Hoja de Trabajo para listado'!$CD$155:$CD$1048576,0),MATCH((CUADRO!K$5&amp;$E533),'Hoja de Trabajo para listado'!$CD$151:$DC$151,0)),0)</f>
        <v>0</v>
      </c>
      <c r="L533" s="243">
        <f ca="1">+IFERROR(INDEX('Hoja de Trabajo para listado'!$A$155:$Z$1048576,MATCH($A533,'Hoja de Trabajo para listado'!$A$155:$A$1048576,0),MATCH((CUADRO!L$5&amp;$E533),'Hoja de Trabajo para listado'!$A$151:$Z$151,0)),0)+IFERROR(INDEX('Hoja de Trabajo para listado'!$AB$155:$BA$1048576,MATCH($A533,'Hoja de Trabajo para listado'!$AB$155:$AB$1048576,0),MATCH((CUADRO!L$5&amp;$E533),'Hoja de Trabajo para listado'!$AB$151:$BA$151,0)),0)+IFERROR(INDEX('Hoja de Trabajo para listado'!$BC$155:$CB$1048576,MATCH($A533,'Hoja de Trabajo para listado'!$BC$155:$BC$1048576,0),MATCH((CUADRO!L$5&amp;$E533),'Hoja de Trabajo para listado'!$BC$151:$CB$151,0)),0)+IFERROR(INDEX('Hoja de Trabajo para listado'!$DE$153:$DG$274,MATCH($A533,'Hoja de Trabajo para listado'!$DE$153:$DE$1048576,0),MATCH((CUADRO!L$5&amp;$E533),'Hoja de Trabajo para listado'!$DE$151:$DG$151,0)),0)+IFERROR(INDEX('Hoja de Trabajo para listado'!$CD$155:$DC$1048576,MATCH($A533,'Hoja de Trabajo para listado'!$CD$155:$CD$1048576,0),MATCH((CUADRO!L$5&amp;$E533),'Hoja de Trabajo para listado'!$CD$151:$DC$151,0)),0)</f>
        <v>0</v>
      </c>
      <c r="M533" s="243">
        <f ca="1">+IFERROR(INDEX('Hoja de Trabajo para listado'!$A$155:$Z$1048576,MATCH($A533,'Hoja de Trabajo para listado'!$A$155:$A$1048576,0),MATCH((CUADRO!M$5&amp;$E533),'Hoja de Trabajo para listado'!$A$151:$Z$151,0)),0)+IFERROR(INDEX('Hoja de Trabajo para listado'!$AB$155:$BA$1048576,MATCH($A533,'Hoja de Trabajo para listado'!$AB$155:$AB$1048576,0),MATCH((CUADRO!M$5&amp;$E533),'Hoja de Trabajo para listado'!$AB$151:$BA$151,0)),0)+IFERROR(INDEX('Hoja de Trabajo para listado'!$BC$155:$CB$1048576,MATCH($A533,'Hoja de Trabajo para listado'!$BC$155:$BC$1048576,0),MATCH((CUADRO!M$5&amp;$E533),'Hoja de Trabajo para listado'!$BC$151:$CB$151,0)),0)+IFERROR(INDEX('Hoja de Trabajo para listado'!$DE$153:$DG$274,MATCH($A533,'Hoja de Trabajo para listado'!$DE$153:$DE$1048576,0),MATCH((CUADRO!M$5&amp;$E533),'Hoja de Trabajo para listado'!$DE$151:$DG$151,0)),0)+IFERROR(INDEX('Hoja de Trabajo para listado'!$CD$155:$DC$1048576,MATCH($A533,'Hoja de Trabajo para listado'!$CD$155:$CD$1048576,0),MATCH((CUADRO!M$5&amp;$E533),'Hoja de Trabajo para listado'!$CD$151:$DC$151,0)),0)</f>
        <v>0</v>
      </c>
      <c r="N533" s="243">
        <f ca="1">+IFERROR(INDEX('Hoja de Trabajo para listado'!$A$155:$Z$1048576,MATCH($A533,'Hoja de Trabajo para listado'!$A$155:$A$1048576,0),MATCH((CUADRO!N$5&amp;$E533),'Hoja de Trabajo para listado'!$A$151:$Z$151,0)),0)+IFERROR(INDEX('Hoja de Trabajo para listado'!$AB$155:$BA$1048576,MATCH($A533,'Hoja de Trabajo para listado'!$AB$155:$AB$1048576,0),MATCH((CUADRO!N$5&amp;$E533),'Hoja de Trabajo para listado'!$AB$151:$BA$151,0)),0)+IFERROR(INDEX('Hoja de Trabajo para listado'!$BC$155:$CB$1048576,MATCH($A533,'Hoja de Trabajo para listado'!$BC$155:$BC$1048576,0),MATCH((CUADRO!N$5&amp;$E533),'Hoja de Trabajo para listado'!$BC$151:$CB$151,0)),0)+IFERROR(INDEX('Hoja de Trabajo para listado'!$DE$153:$DG$274,MATCH($A533,'Hoja de Trabajo para listado'!$DE$153:$DE$1048576,0),MATCH((CUADRO!N$5&amp;$E533),'Hoja de Trabajo para listado'!$DE$151:$DG$151,0)),0)+IFERROR(INDEX('Hoja de Trabajo para listado'!$CD$155:$DC$1048576,MATCH($A533,'Hoja de Trabajo para listado'!$CD$155:$CD$1048576,0),MATCH((CUADRO!N$5&amp;$E533),'Hoja de Trabajo para listado'!$CD$151:$DC$151,0)),0)</f>
        <v>0</v>
      </c>
      <c r="O533" s="243">
        <f ca="1">+IFERROR(INDEX('Hoja de Trabajo para listado'!$A$155:$Z$1048576,MATCH($A533,'Hoja de Trabajo para listado'!$A$155:$A$1048576,0),MATCH((CUADRO!O$5&amp;$E533),'Hoja de Trabajo para listado'!$A$151:$Z$151,0)),0)+IFERROR(INDEX('Hoja de Trabajo para listado'!$AB$155:$BA$1048576,MATCH($A533,'Hoja de Trabajo para listado'!$AB$155:$AB$1048576,0),MATCH((CUADRO!O$5&amp;$E533),'Hoja de Trabajo para listado'!$AB$151:$BA$151,0)),0)+IFERROR(INDEX('Hoja de Trabajo para listado'!$BC$155:$CB$1048576,MATCH($A533,'Hoja de Trabajo para listado'!$BC$155:$BC$1048576,0),MATCH((CUADRO!O$5&amp;$E533),'Hoja de Trabajo para listado'!$BC$151:$CB$151,0)),0)+IFERROR(INDEX('Hoja de Trabajo para listado'!$DE$153:$DG$274,MATCH($A533,'Hoja de Trabajo para listado'!$DE$153:$DE$1048576,0),MATCH((CUADRO!O$5&amp;$E533),'Hoja de Trabajo para listado'!$DE$151:$DG$151,0)),0)+IFERROR(INDEX('Hoja de Trabajo para listado'!$CD$155:$DC$1048576,MATCH($A533,'Hoja de Trabajo para listado'!$CD$155:$CD$1048576,0),MATCH((CUADRO!O$5&amp;$E533),'Hoja de Trabajo para listado'!$CD$151:$DC$151,0)),0)</f>
        <v>0</v>
      </c>
      <c r="P533" s="243">
        <f ca="1">+IFERROR(INDEX('Hoja de Trabajo para listado'!$A$155:$Z$1048576,MATCH($A533,'Hoja de Trabajo para listado'!$A$155:$A$1048576,0),MATCH((CUADRO!P$5&amp;$E533),'Hoja de Trabajo para listado'!$A$151:$Z$151,0)),0)+IFERROR(INDEX('Hoja de Trabajo para listado'!$AB$155:$BA$1048576,MATCH($A533,'Hoja de Trabajo para listado'!$AB$155:$AB$1048576,0),MATCH((CUADRO!P$5&amp;$E533),'Hoja de Trabajo para listado'!$AB$151:$BA$151,0)),0)+IFERROR(INDEX('Hoja de Trabajo para listado'!$BC$155:$CB$1048576,MATCH($A533,'Hoja de Trabajo para listado'!$BC$155:$BC$1048576,0),MATCH((CUADRO!P$5&amp;$E533),'Hoja de Trabajo para listado'!$BC$151:$CB$151,0)),0)+IFERROR(INDEX('Hoja de Trabajo para listado'!$DE$153:$DG$274,MATCH($A533,'Hoja de Trabajo para listado'!$DE$153:$DE$1048576,0),MATCH((CUADRO!P$5&amp;$E533),'Hoja de Trabajo para listado'!$DE$151:$DG$151,0)),0)+IFERROR(INDEX('Hoja de Trabajo para listado'!$CD$155:$DC$1048576,MATCH($A533,'Hoja de Trabajo para listado'!$CD$155:$CD$1048576,0),MATCH((CUADRO!P$5&amp;$E533),'Hoja de Trabajo para listado'!$CD$151:$DC$151,0)),0)</f>
        <v>0</v>
      </c>
      <c r="Q533" s="243">
        <f ca="1">+IFERROR(INDEX('Hoja de Trabajo para listado'!$A$155:$Z$1048576,MATCH($A533,'Hoja de Trabajo para listado'!$A$155:$A$1048576,0),MATCH((CUADRO!Q$5&amp;$E533),'Hoja de Trabajo para listado'!$A$151:$Z$151,0)),0)+IFERROR(INDEX('Hoja de Trabajo para listado'!$AB$155:$BA$1048576,MATCH($A533,'Hoja de Trabajo para listado'!$AB$155:$AB$1048576,0),MATCH((CUADRO!Q$5&amp;$E533),'Hoja de Trabajo para listado'!$AB$151:$BA$151,0)),0)+IFERROR(INDEX('Hoja de Trabajo para listado'!$BC$155:$CB$1048576,MATCH($A533,'Hoja de Trabajo para listado'!$BC$155:$BC$1048576,0),MATCH((CUADRO!Q$5&amp;$E533),'Hoja de Trabajo para listado'!$BC$151:$CB$151,0)),0)+IFERROR(INDEX('Hoja de Trabajo para listado'!$DE$153:$DG$274,MATCH($A533,'Hoja de Trabajo para listado'!$DE$153:$DE$1048576,0),MATCH((CUADRO!Q$5&amp;$E533),'Hoja de Trabajo para listado'!$DE$151:$DG$151,0)),0)+IFERROR(INDEX('Hoja de Trabajo para listado'!$CD$155:$DC$1048576,MATCH($A533,'Hoja de Trabajo para listado'!$CD$155:$CD$1048576,0),MATCH((CUADRO!Q$5&amp;$E533),'Hoja de Trabajo para listado'!$CD$151:$DC$151,0)),0)</f>
        <v>0</v>
      </c>
      <c r="R533" s="243">
        <f t="shared" ca="1" si="19"/>
        <v>0</v>
      </c>
      <c r="S533" s="249">
        <f ca="1">+R532+R533</f>
        <v>0</v>
      </c>
      <c r="T533" s="243">
        <f ca="1">+S533</f>
        <v>0</v>
      </c>
      <c r="U533" s="242">
        <f t="shared" si="20"/>
        <v>2</v>
      </c>
      <c r="V533" s="333" t="str">
        <f>+VLOOKUP(A533,bd_lista!$A$3:$E$590,5,FALSE)</f>
        <v>Gobiernos Autonomos Municipales</v>
      </c>
      <c r="W533" s="392"/>
      <c r="X533" s="242">
        <f>+VLOOKUP(A533,[4]Sheet1!$A$13:$D$744,4,FALSE)</f>
        <v>0</v>
      </c>
      <c r="Y533" s="242" t="e">
        <f>+VLOOKUP(X533,bd_lista!$A$3:$C$590,3,FALSE)</f>
        <v>#N/A</v>
      </c>
      <c r="Z533" s="292"/>
      <c r="AA533" s="293"/>
    </row>
    <row r="534" spans="1:27" customFormat="1" ht="15" hidden="1" customHeight="1">
      <c r="A534" s="32">
        <v>1220</v>
      </c>
      <c r="B534" s="387">
        <f>+A534</f>
        <v>1220</v>
      </c>
      <c r="C534" s="247" t="str">
        <f>+VLOOKUP(A534,bd_lista!$A$3:$C$590,3,FALSE)</f>
        <v>Gobierno Autónomo Municipal de Cajuata</v>
      </c>
      <c r="D534" s="389" t="str">
        <f>+C534</f>
        <v>Gobierno Autónomo Municipal de Cajuata</v>
      </c>
      <c r="E534" s="242" t="s">
        <v>1304</v>
      </c>
      <c r="F534" s="243">
        <f ca="1">+IFERROR(INDEX('Hoja de Trabajo para listado'!$A$155:$Z$1048576,MATCH($A534,'Hoja de Trabajo para listado'!$A$155:$A$1048576,0),MATCH((CUADRO!F$5&amp;$E534),'Hoja de Trabajo para listado'!$A$151:$Z$151,0)),0)+IFERROR(INDEX('Hoja de Trabajo para listado'!$AB$155:$BA$1048576,MATCH($A534,'Hoja de Trabajo para listado'!$AB$155:$AB$1048576,0),MATCH((CUADRO!F$5&amp;$E534),'Hoja de Trabajo para listado'!$AB$151:$BA$151,0)),0)+IFERROR(INDEX('Hoja de Trabajo para listado'!$BC$155:$CB$1048576,MATCH($A534,'Hoja de Trabajo para listado'!$BC$155:$BC$1048576,0),MATCH((CUADRO!F$5&amp;$E534),'Hoja de Trabajo para listado'!$BC$151:$CB$151,0)),0)+IFERROR(INDEX('Hoja de Trabajo para listado'!$DE$153:$DG$274,MATCH($A534,'Hoja de Trabajo para listado'!$DE$153:$DE$1048576,0),MATCH((CUADRO!F$5&amp;$E534),'Hoja de Trabajo para listado'!$DE$151:$DG$151,0)),0)+IFERROR(INDEX('Hoja de Trabajo para listado'!$CD$155:$DC$1048576,MATCH($A534,'Hoja de Trabajo para listado'!$CD$155:$CD$1048576,0),MATCH((CUADRO!F$5&amp;$E534),'Hoja de Trabajo para listado'!$CD$151:$DC$151,0)),0)</f>
        <v>0</v>
      </c>
      <c r="G534" s="243">
        <f ca="1">+IFERROR(INDEX('Hoja de Trabajo para listado'!$A$155:$Z$1048576,MATCH($A534,'Hoja de Trabajo para listado'!$A$155:$A$1048576,0),MATCH((CUADRO!G$5&amp;$E534),'Hoja de Trabajo para listado'!$A$151:$Z$151,0)),0)+IFERROR(INDEX('Hoja de Trabajo para listado'!$AB$155:$BA$1048576,MATCH($A534,'Hoja de Trabajo para listado'!$AB$155:$AB$1048576,0),MATCH((CUADRO!G$5&amp;$E534),'Hoja de Trabajo para listado'!$AB$151:$BA$151,0)),0)+IFERROR(INDEX('Hoja de Trabajo para listado'!$BC$155:$CB$1048576,MATCH($A534,'Hoja de Trabajo para listado'!$BC$155:$BC$1048576,0),MATCH((CUADRO!G$5&amp;$E534),'Hoja de Trabajo para listado'!$BC$151:$CB$151,0)),0)+IFERROR(INDEX('Hoja de Trabajo para listado'!$DE$153:$DG$274,MATCH($A534,'Hoja de Trabajo para listado'!$DE$153:$DE$1048576,0),MATCH((CUADRO!G$5&amp;$E534),'Hoja de Trabajo para listado'!$DE$151:$DG$151,0)),0)+IFERROR(INDEX('Hoja de Trabajo para listado'!$CD$155:$DC$1048576,MATCH($A534,'Hoja de Trabajo para listado'!$CD$155:$CD$1048576,0),MATCH((CUADRO!G$5&amp;$E534),'Hoja de Trabajo para listado'!$CD$151:$DC$151,0)),0)</f>
        <v>0</v>
      </c>
      <c r="H534" s="243">
        <f ca="1">+IFERROR(INDEX('Hoja de Trabajo para listado'!$A$155:$Z$1048576,MATCH($A534,'Hoja de Trabajo para listado'!$A$155:$A$1048576,0),MATCH((CUADRO!H$5&amp;$E534),'Hoja de Trabajo para listado'!$A$151:$Z$151,0)),0)+IFERROR(INDEX('Hoja de Trabajo para listado'!$AB$155:$BA$1048576,MATCH($A534,'Hoja de Trabajo para listado'!$AB$155:$AB$1048576,0),MATCH((CUADRO!H$5&amp;$E534),'Hoja de Trabajo para listado'!$AB$151:$BA$151,0)),0)+IFERROR(INDEX('Hoja de Trabajo para listado'!$BC$155:$CB$1048576,MATCH($A534,'Hoja de Trabajo para listado'!$BC$155:$BC$1048576,0),MATCH((CUADRO!H$5&amp;$E534),'Hoja de Trabajo para listado'!$BC$151:$CB$151,0)),0)+IFERROR(INDEX('Hoja de Trabajo para listado'!$DE$153:$DG$274,MATCH($A534,'Hoja de Trabajo para listado'!$DE$153:$DE$1048576,0),MATCH((CUADRO!H$5&amp;$E534),'Hoja de Trabajo para listado'!$DE$151:$DG$151,0)),0)+IFERROR(INDEX('Hoja de Trabajo para listado'!$CD$155:$DC$1048576,MATCH($A534,'Hoja de Trabajo para listado'!$CD$155:$CD$1048576,0),MATCH((CUADRO!H$5&amp;$E534),'Hoja de Trabajo para listado'!$CD$151:$DC$151,0)),0)</f>
        <v>0</v>
      </c>
      <c r="I534" s="243">
        <f ca="1">+IFERROR(INDEX('Hoja de Trabajo para listado'!$A$155:$Z$1048576,MATCH($A534,'Hoja de Trabajo para listado'!$A$155:$A$1048576,0),MATCH((CUADRO!I$5&amp;$E534),'Hoja de Trabajo para listado'!$A$151:$Z$151,0)),0)+IFERROR(INDEX('Hoja de Trabajo para listado'!$AB$155:$BA$1048576,MATCH($A534,'Hoja de Trabajo para listado'!$AB$155:$AB$1048576,0),MATCH((CUADRO!I$5&amp;$E534),'Hoja de Trabajo para listado'!$AB$151:$BA$151,0)),0)+IFERROR(INDEX('Hoja de Trabajo para listado'!$BC$155:$CB$1048576,MATCH($A534,'Hoja de Trabajo para listado'!$BC$155:$BC$1048576,0),MATCH((CUADRO!I$5&amp;$E534),'Hoja de Trabajo para listado'!$BC$151:$CB$151,0)),0)+IFERROR(INDEX('Hoja de Trabajo para listado'!$DE$153:$DG$274,MATCH($A534,'Hoja de Trabajo para listado'!$DE$153:$DE$1048576,0),MATCH((CUADRO!I$5&amp;$E534),'Hoja de Trabajo para listado'!$DE$151:$DG$151,0)),0)+IFERROR(INDEX('Hoja de Trabajo para listado'!$CD$155:$DC$1048576,MATCH($A534,'Hoja de Trabajo para listado'!$CD$155:$CD$1048576,0),MATCH((CUADRO!I$5&amp;$E534),'Hoja de Trabajo para listado'!$CD$151:$DC$151,0)),0)</f>
        <v>0</v>
      </c>
      <c r="J534" s="243">
        <f ca="1">+IFERROR(INDEX('Hoja de Trabajo para listado'!$A$155:$Z$1048576,MATCH($A534,'Hoja de Trabajo para listado'!$A$155:$A$1048576,0),MATCH((CUADRO!J$5&amp;$E534),'Hoja de Trabajo para listado'!$A$151:$Z$151,0)),0)+IFERROR(INDEX('Hoja de Trabajo para listado'!$AB$155:$BA$1048576,MATCH($A534,'Hoja de Trabajo para listado'!$AB$155:$AB$1048576,0),MATCH((CUADRO!J$5&amp;$E534),'Hoja de Trabajo para listado'!$AB$151:$BA$151,0)),0)+IFERROR(INDEX('Hoja de Trabajo para listado'!$BC$155:$CB$1048576,MATCH($A534,'Hoja de Trabajo para listado'!$BC$155:$BC$1048576,0),MATCH((CUADRO!J$5&amp;$E534),'Hoja de Trabajo para listado'!$BC$151:$CB$151,0)),0)+IFERROR(INDEX('Hoja de Trabajo para listado'!$DE$153:$DG$274,MATCH($A534,'Hoja de Trabajo para listado'!$DE$153:$DE$1048576,0),MATCH((CUADRO!J$5&amp;$E534),'Hoja de Trabajo para listado'!$DE$151:$DG$151,0)),0)+IFERROR(INDEX('Hoja de Trabajo para listado'!$CD$155:$DC$1048576,MATCH($A534,'Hoja de Trabajo para listado'!$CD$155:$CD$1048576,0),MATCH((CUADRO!J$5&amp;$E534),'Hoja de Trabajo para listado'!$CD$151:$DC$151,0)),0)</f>
        <v>0</v>
      </c>
      <c r="K534" s="243">
        <f ca="1">+IFERROR(INDEX('Hoja de Trabajo para listado'!$A$155:$Z$1048576,MATCH($A534,'Hoja de Trabajo para listado'!$A$155:$A$1048576,0),MATCH((CUADRO!K$5&amp;$E534),'Hoja de Trabajo para listado'!$A$151:$Z$151,0)),0)+IFERROR(INDEX('Hoja de Trabajo para listado'!$AB$155:$BA$1048576,MATCH($A534,'Hoja de Trabajo para listado'!$AB$155:$AB$1048576,0),MATCH((CUADRO!K$5&amp;$E534),'Hoja de Trabajo para listado'!$AB$151:$BA$151,0)),0)+IFERROR(INDEX('Hoja de Trabajo para listado'!$BC$155:$CB$1048576,MATCH($A534,'Hoja de Trabajo para listado'!$BC$155:$BC$1048576,0),MATCH((CUADRO!K$5&amp;$E534),'Hoja de Trabajo para listado'!$BC$151:$CB$151,0)),0)+IFERROR(INDEX('Hoja de Trabajo para listado'!$DE$153:$DG$274,MATCH($A534,'Hoja de Trabajo para listado'!$DE$153:$DE$1048576,0),MATCH((CUADRO!K$5&amp;$E534),'Hoja de Trabajo para listado'!$DE$151:$DG$151,0)),0)+IFERROR(INDEX('Hoja de Trabajo para listado'!$CD$155:$DC$1048576,MATCH($A534,'Hoja de Trabajo para listado'!$CD$155:$CD$1048576,0),MATCH((CUADRO!K$5&amp;$E534),'Hoja de Trabajo para listado'!$CD$151:$DC$151,0)),0)</f>
        <v>0</v>
      </c>
      <c r="L534" s="243">
        <f ca="1">+IFERROR(INDEX('Hoja de Trabajo para listado'!$A$155:$Z$1048576,MATCH($A534,'Hoja de Trabajo para listado'!$A$155:$A$1048576,0),MATCH((CUADRO!L$5&amp;$E534),'Hoja de Trabajo para listado'!$A$151:$Z$151,0)),0)+IFERROR(INDEX('Hoja de Trabajo para listado'!$AB$155:$BA$1048576,MATCH($A534,'Hoja de Trabajo para listado'!$AB$155:$AB$1048576,0),MATCH((CUADRO!L$5&amp;$E534),'Hoja de Trabajo para listado'!$AB$151:$BA$151,0)),0)+IFERROR(INDEX('Hoja de Trabajo para listado'!$BC$155:$CB$1048576,MATCH($A534,'Hoja de Trabajo para listado'!$BC$155:$BC$1048576,0),MATCH((CUADRO!L$5&amp;$E534),'Hoja de Trabajo para listado'!$BC$151:$CB$151,0)),0)+IFERROR(INDEX('Hoja de Trabajo para listado'!$DE$153:$DG$274,MATCH($A534,'Hoja de Trabajo para listado'!$DE$153:$DE$1048576,0),MATCH((CUADRO!L$5&amp;$E534),'Hoja de Trabajo para listado'!$DE$151:$DG$151,0)),0)+IFERROR(INDEX('Hoja de Trabajo para listado'!$CD$155:$DC$1048576,MATCH($A534,'Hoja de Trabajo para listado'!$CD$155:$CD$1048576,0),MATCH((CUADRO!L$5&amp;$E534),'Hoja de Trabajo para listado'!$CD$151:$DC$151,0)),0)</f>
        <v>0</v>
      </c>
      <c r="M534" s="243">
        <f ca="1">+IFERROR(INDEX('Hoja de Trabajo para listado'!$A$155:$Z$1048576,MATCH($A534,'Hoja de Trabajo para listado'!$A$155:$A$1048576,0),MATCH((CUADRO!M$5&amp;$E534),'Hoja de Trabajo para listado'!$A$151:$Z$151,0)),0)+IFERROR(INDEX('Hoja de Trabajo para listado'!$AB$155:$BA$1048576,MATCH($A534,'Hoja de Trabajo para listado'!$AB$155:$AB$1048576,0),MATCH((CUADRO!M$5&amp;$E534),'Hoja de Trabajo para listado'!$AB$151:$BA$151,0)),0)+IFERROR(INDEX('Hoja de Trabajo para listado'!$BC$155:$CB$1048576,MATCH($A534,'Hoja de Trabajo para listado'!$BC$155:$BC$1048576,0),MATCH((CUADRO!M$5&amp;$E534),'Hoja de Trabajo para listado'!$BC$151:$CB$151,0)),0)+IFERROR(INDEX('Hoja de Trabajo para listado'!$DE$153:$DG$274,MATCH($A534,'Hoja de Trabajo para listado'!$DE$153:$DE$1048576,0),MATCH((CUADRO!M$5&amp;$E534),'Hoja de Trabajo para listado'!$DE$151:$DG$151,0)),0)+IFERROR(INDEX('Hoja de Trabajo para listado'!$CD$155:$DC$1048576,MATCH($A534,'Hoja de Trabajo para listado'!$CD$155:$CD$1048576,0),MATCH((CUADRO!M$5&amp;$E534),'Hoja de Trabajo para listado'!$CD$151:$DC$151,0)),0)</f>
        <v>0</v>
      </c>
      <c r="N534" s="243">
        <f ca="1">+IFERROR(INDEX('Hoja de Trabajo para listado'!$A$155:$Z$1048576,MATCH($A534,'Hoja de Trabajo para listado'!$A$155:$A$1048576,0),MATCH((CUADRO!N$5&amp;$E534),'Hoja de Trabajo para listado'!$A$151:$Z$151,0)),0)+IFERROR(INDEX('Hoja de Trabajo para listado'!$AB$155:$BA$1048576,MATCH($A534,'Hoja de Trabajo para listado'!$AB$155:$AB$1048576,0),MATCH((CUADRO!N$5&amp;$E534),'Hoja de Trabajo para listado'!$AB$151:$BA$151,0)),0)+IFERROR(INDEX('Hoja de Trabajo para listado'!$BC$155:$CB$1048576,MATCH($A534,'Hoja de Trabajo para listado'!$BC$155:$BC$1048576,0),MATCH((CUADRO!N$5&amp;$E534),'Hoja de Trabajo para listado'!$BC$151:$CB$151,0)),0)+IFERROR(INDEX('Hoja de Trabajo para listado'!$DE$153:$DG$274,MATCH($A534,'Hoja de Trabajo para listado'!$DE$153:$DE$1048576,0),MATCH((CUADRO!N$5&amp;$E534),'Hoja de Trabajo para listado'!$DE$151:$DG$151,0)),0)+IFERROR(INDEX('Hoja de Trabajo para listado'!$CD$155:$DC$1048576,MATCH($A534,'Hoja de Trabajo para listado'!$CD$155:$CD$1048576,0),MATCH((CUADRO!N$5&amp;$E534),'Hoja de Trabajo para listado'!$CD$151:$DC$151,0)),0)</f>
        <v>0</v>
      </c>
      <c r="O534" s="243">
        <f ca="1">+IFERROR(INDEX('Hoja de Trabajo para listado'!$A$155:$Z$1048576,MATCH($A534,'Hoja de Trabajo para listado'!$A$155:$A$1048576,0),MATCH((CUADRO!O$5&amp;$E534),'Hoja de Trabajo para listado'!$A$151:$Z$151,0)),0)+IFERROR(INDEX('Hoja de Trabajo para listado'!$AB$155:$BA$1048576,MATCH($A534,'Hoja de Trabajo para listado'!$AB$155:$AB$1048576,0),MATCH((CUADRO!O$5&amp;$E534),'Hoja de Trabajo para listado'!$AB$151:$BA$151,0)),0)+IFERROR(INDEX('Hoja de Trabajo para listado'!$BC$155:$CB$1048576,MATCH($A534,'Hoja de Trabajo para listado'!$BC$155:$BC$1048576,0),MATCH((CUADRO!O$5&amp;$E534),'Hoja de Trabajo para listado'!$BC$151:$CB$151,0)),0)+IFERROR(INDEX('Hoja de Trabajo para listado'!$DE$153:$DG$274,MATCH($A534,'Hoja de Trabajo para listado'!$DE$153:$DE$1048576,0),MATCH((CUADRO!O$5&amp;$E534),'Hoja de Trabajo para listado'!$DE$151:$DG$151,0)),0)+IFERROR(INDEX('Hoja de Trabajo para listado'!$CD$155:$DC$1048576,MATCH($A534,'Hoja de Trabajo para listado'!$CD$155:$CD$1048576,0),MATCH((CUADRO!O$5&amp;$E534),'Hoja de Trabajo para listado'!$CD$151:$DC$151,0)),0)</f>
        <v>0</v>
      </c>
      <c r="P534" s="243">
        <f ca="1">+IFERROR(INDEX('Hoja de Trabajo para listado'!$A$155:$Z$1048576,MATCH($A534,'Hoja de Trabajo para listado'!$A$155:$A$1048576,0),MATCH((CUADRO!P$5&amp;$E534),'Hoja de Trabajo para listado'!$A$151:$Z$151,0)),0)+IFERROR(INDEX('Hoja de Trabajo para listado'!$AB$155:$BA$1048576,MATCH($A534,'Hoja de Trabajo para listado'!$AB$155:$AB$1048576,0),MATCH((CUADRO!P$5&amp;$E534),'Hoja de Trabajo para listado'!$AB$151:$BA$151,0)),0)+IFERROR(INDEX('Hoja de Trabajo para listado'!$BC$155:$CB$1048576,MATCH($A534,'Hoja de Trabajo para listado'!$BC$155:$BC$1048576,0),MATCH((CUADRO!P$5&amp;$E534),'Hoja de Trabajo para listado'!$BC$151:$CB$151,0)),0)+IFERROR(INDEX('Hoja de Trabajo para listado'!$DE$153:$DG$274,MATCH($A534,'Hoja de Trabajo para listado'!$DE$153:$DE$1048576,0),MATCH((CUADRO!P$5&amp;$E534),'Hoja de Trabajo para listado'!$DE$151:$DG$151,0)),0)+IFERROR(INDEX('Hoja de Trabajo para listado'!$CD$155:$DC$1048576,MATCH($A534,'Hoja de Trabajo para listado'!$CD$155:$CD$1048576,0),MATCH((CUADRO!P$5&amp;$E534),'Hoja de Trabajo para listado'!$CD$151:$DC$151,0)),0)</f>
        <v>0</v>
      </c>
      <c r="Q534" s="243">
        <f ca="1">+IFERROR(INDEX('Hoja de Trabajo para listado'!$A$155:$Z$1048576,MATCH($A534,'Hoja de Trabajo para listado'!$A$155:$A$1048576,0),MATCH((CUADRO!Q$5&amp;$E534),'Hoja de Trabajo para listado'!$A$151:$Z$151,0)),0)+IFERROR(INDEX('Hoja de Trabajo para listado'!$AB$155:$BA$1048576,MATCH($A534,'Hoja de Trabajo para listado'!$AB$155:$AB$1048576,0),MATCH((CUADRO!Q$5&amp;$E534),'Hoja de Trabajo para listado'!$AB$151:$BA$151,0)),0)+IFERROR(INDEX('Hoja de Trabajo para listado'!$BC$155:$CB$1048576,MATCH($A534,'Hoja de Trabajo para listado'!$BC$155:$BC$1048576,0),MATCH((CUADRO!Q$5&amp;$E534),'Hoja de Trabajo para listado'!$BC$151:$CB$151,0)),0)+IFERROR(INDEX('Hoja de Trabajo para listado'!$DE$153:$DG$274,MATCH($A534,'Hoja de Trabajo para listado'!$DE$153:$DE$1048576,0),MATCH((CUADRO!Q$5&amp;$E534),'Hoja de Trabajo para listado'!$DE$151:$DG$151,0)),0)+IFERROR(INDEX('Hoja de Trabajo para listado'!$CD$155:$DC$1048576,MATCH($A534,'Hoja de Trabajo para listado'!$CD$155:$CD$1048576,0),MATCH((CUADRO!Q$5&amp;$E534),'Hoja de Trabajo para listado'!$CD$151:$DC$151,0)),0)</f>
        <v>0</v>
      </c>
      <c r="R534" s="243">
        <f t="shared" ca="1" si="19"/>
        <v>0</v>
      </c>
      <c r="S534" s="249"/>
      <c r="T534" s="243">
        <f ca="1">+T535</f>
        <v>0</v>
      </c>
      <c r="U534" s="242">
        <f t="shared" si="20"/>
        <v>1</v>
      </c>
      <c r="V534" s="333" t="str">
        <f>+VLOOKUP(A534,bd_lista!$A$3:$E$590,5,FALSE)</f>
        <v>Gobiernos Autonomos Municipales</v>
      </c>
      <c r="W534" s="391" t="str">
        <f>+V534</f>
        <v>Gobiernos Autonomos Municipales</v>
      </c>
      <c r="X534" s="242">
        <f>+VLOOKUP(A534,[4]Sheet1!$A$13:$D$744,4,FALSE)</f>
        <v>0</v>
      </c>
      <c r="Y534" s="242" t="e">
        <f>+VLOOKUP(X534,bd_lista!$A$3:$C$590,3,FALSE)</f>
        <v>#N/A</v>
      </c>
      <c r="Z534" s="294">
        <f>+X534</f>
        <v>0</v>
      </c>
      <c r="AA534" s="295" t="e">
        <f>+Y534</f>
        <v>#N/A</v>
      </c>
    </row>
    <row r="535" spans="1:27" customFormat="1" ht="15" hidden="1" customHeight="1">
      <c r="A535" s="32">
        <v>1220</v>
      </c>
      <c r="B535" s="388"/>
      <c r="C535" s="247" t="str">
        <f>+VLOOKUP(A535,bd_lista!$A$3:$C$590,3,FALSE)</f>
        <v>Gobierno Autónomo Municipal de Cajuata</v>
      </c>
      <c r="D535" s="390"/>
      <c r="E535" s="244" t="s">
        <v>1305</v>
      </c>
      <c r="F535" s="243">
        <f ca="1">+IFERROR(INDEX('Hoja de Trabajo para listado'!$A$155:$Z$1048576,MATCH($A535,'Hoja de Trabajo para listado'!$A$155:$A$1048576,0),MATCH((CUADRO!F$5&amp;$E535),'Hoja de Trabajo para listado'!$A$151:$Z$151,0)),0)+IFERROR(INDEX('Hoja de Trabajo para listado'!$AB$155:$BA$1048576,MATCH($A535,'Hoja de Trabajo para listado'!$AB$155:$AB$1048576,0),MATCH((CUADRO!F$5&amp;$E535),'Hoja de Trabajo para listado'!$AB$151:$BA$151,0)),0)+IFERROR(INDEX('Hoja de Trabajo para listado'!$BC$155:$CB$1048576,MATCH($A535,'Hoja de Trabajo para listado'!$BC$155:$BC$1048576,0),MATCH((CUADRO!F$5&amp;$E535),'Hoja de Trabajo para listado'!$BC$151:$CB$151,0)),0)+IFERROR(INDEX('Hoja de Trabajo para listado'!$DE$153:$DG$274,MATCH($A535,'Hoja de Trabajo para listado'!$DE$153:$DE$1048576,0),MATCH((CUADRO!F$5&amp;$E535),'Hoja de Trabajo para listado'!$DE$151:$DG$151,0)),0)+IFERROR(INDEX('Hoja de Trabajo para listado'!$CD$155:$DC$1048576,MATCH($A535,'Hoja de Trabajo para listado'!$CD$155:$CD$1048576,0),MATCH((CUADRO!F$5&amp;$E535),'Hoja de Trabajo para listado'!$CD$151:$DC$151,0)),0)</f>
        <v>0</v>
      </c>
      <c r="G535" s="243">
        <f ca="1">+IFERROR(INDEX('Hoja de Trabajo para listado'!$A$155:$Z$1048576,MATCH($A535,'Hoja de Trabajo para listado'!$A$155:$A$1048576,0),MATCH((CUADRO!G$5&amp;$E535),'Hoja de Trabajo para listado'!$A$151:$Z$151,0)),0)+IFERROR(INDEX('Hoja de Trabajo para listado'!$AB$155:$BA$1048576,MATCH($A535,'Hoja de Trabajo para listado'!$AB$155:$AB$1048576,0),MATCH((CUADRO!G$5&amp;$E535),'Hoja de Trabajo para listado'!$AB$151:$BA$151,0)),0)+IFERROR(INDEX('Hoja de Trabajo para listado'!$BC$155:$CB$1048576,MATCH($A535,'Hoja de Trabajo para listado'!$BC$155:$BC$1048576,0),MATCH((CUADRO!G$5&amp;$E535),'Hoja de Trabajo para listado'!$BC$151:$CB$151,0)),0)+IFERROR(INDEX('Hoja de Trabajo para listado'!$DE$153:$DG$274,MATCH($A535,'Hoja de Trabajo para listado'!$DE$153:$DE$1048576,0),MATCH((CUADRO!G$5&amp;$E535),'Hoja de Trabajo para listado'!$DE$151:$DG$151,0)),0)+IFERROR(INDEX('Hoja de Trabajo para listado'!$CD$155:$DC$1048576,MATCH($A535,'Hoja de Trabajo para listado'!$CD$155:$CD$1048576,0),MATCH((CUADRO!G$5&amp;$E535),'Hoja de Trabajo para listado'!$CD$151:$DC$151,0)),0)</f>
        <v>0</v>
      </c>
      <c r="H535" s="243">
        <f ca="1">+IFERROR(INDEX('Hoja de Trabajo para listado'!$A$155:$Z$1048576,MATCH($A535,'Hoja de Trabajo para listado'!$A$155:$A$1048576,0),MATCH((CUADRO!H$5&amp;$E535),'Hoja de Trabajo para listado'!$A$151:$Z$151,0)),0)+IFERROR(INDEX('Hoja de Trabajo para listado'!$AB$155:$BA$1048576,MATCH($A535,'Hoja de Trabajo para listado'!$AB$155:$AB$1048576,0),MATCH((CUADRO!H$5&amp;$E535),'Hoja de Trabajo para listado'!$AB$151:$BA$151,0)),0)+IFERROR(INDEX('Hoja de Trabajo para listado'!$BC$155:$CB$1048576,MATCH($A535,'Hoja de Trabajo para listado'!$BC$155:$BC$1048576,0),MATCH((CUADRO!H$5&amp;$E535),'Hoja de Trabajo para listado'!$BC$151:$CB$151,0)),0)+IFERROR(INDEX('Hoja de Trabajo para listado'!$DE$153:$DG$274,MATCH($A535,'Hoja de Trabajo para listado'!$DE$153:$DE$1048576,0),MATCH((CUADRO!H$5&amp;$E535),'Hoja de Trabajo para listado'!$DE$151:$DG$151,0)),0)+IFERROR(INDEX('Hoja de Trabajo para listado'!$CD$155:$DC$1048576,MATCH($A535,'Hoja de Trabajo para listado'!$CD$155:$CD$1048576,0),MATCH((CUADRO!H$5&amp;$E535),'Hoja de Trabajo para listado'!$CD$151:$DC$151,0)),0)</f>
        <v>0</v>
      </c>
      <c r="I535" s="243">
        <f ca="1">+IFERROR(INDEX('Hoja de Trabajo para listado'!$A$155:$Z$1048576,MATCH($A535,'Hoja de Trabajo para listado'!$A$155:$A$1048576,0),MATCH((CUADRO!I$5&amp;$E535),'Hoja de Trabajo para listado'!$A$151:$Z$151,0)),0)+IFERROR(INDEX('Hoja de Trabajo para listado'!$AB$155:$BA$1048576,MATCH($A535,'Hoja de Trabajo para listado'!$AB$155:$AB$1048576,0),MATCH((CUADRO!I$5&amp;$E535),'Hoja de Trabajo para listado'!$AB$151:$BA$151,0)),0)+IFERROR(INDEX('Hoja de Trabajo para listado'!$BC$155:$CB$1048576,MATCH($A535,'Hoja de Trabajo para listado'!$BC$155:$BC$1048576,0),MATCH((CUADRO!I$5&amp;$E535),'Hoja de Trabajo para listado'!$BC$151:$CB$151,0)),0)+IFERROR(INDEX('Hoja de Trabajo para listado'!$DE$153:$DG$274,MATCH($A535,'Hoja de Trabajo para listado'!$DE$153:$DE$1048576,0),MATCH((CUADRO!I$5&amp;$E535),'Hoja de Trabajo para listado'!$DE$151:$DG$151,0)),0)+IFERROR(INDEX('Hoja de Trabajo para listado'!$CD$155:$DC$1048576,MATCH($A535,'Hoja de Trabajo para listado'!$CD$155:$CD$1048576,0),MATCH((CUADRO!I$5&amp;$E535),'Hoja de Trabajo para listado'!$CD$151:$DC$151,0)),0)</f>
        <v>0</v>
      </c>
      <c r="J535" s="243">
        <f ca="1">+IFERROR(INDEX('Hoja de Trabajo para listado'!$A$155:$Z$1048576,MATCH($A535,'Hoja de Trabajo para listado'!$A$155:$A$1048576,0),MATCH((CUADRO!J$5&amp;$E535),'Hoja de Trabajo para listado'!$A$151:$Z$151,0)),0)+IFERROR(INDEX('Hoja de Trabajo para listado'!$AB$155:$BA$1048576,MATCH($A535,'Hoja de Trabajo para listado'!$AB$155:$AB$1048576,0),MATCH((CUADRO!J$5&amp;$E535),'Hoja de Trabajo para listado'!$AB$151:$BA$151,0)),0)+IFERROR(INDEX('Hoja de Trabajo para listado'!$BC$155:$CB$1048576,MATCH($A535,'Hoja de Trabajo para listado'!$BC$155:$BC$1048576,0),MATCH((CUADRO!J$5&amp;$E535),'Hoja de Trabajo para listado'!$BC$151:$CB$151,0)),0)+IFERROR(INDEX('Hoja de Trabajo para listado'!$DE$153:$DG$274,MATCH($A535,'Hoja de Trabajo para listado'!$DE$153:$DE$1048576,0),MATCH((CUADRO!J$5&amp;$E535),'Hoja de Trabajo para listado'!$DE$151:$DG$151,0)),0)+IFERROR(INDEX('Hoja de Trabajo para listado'!$CD$155:$DC$1048576,MATCH($A535,'Hoja de Trabajo para listado'!$CD$155:$CD$1048576,0),MATCH((CUADRO!J$5&amp;$E535),'Hoja de Trabajo para listado'!$CD$151:$DC$151,0)),0)</f>
        <v>0</v>
      </c>
      <c r="K535" s="243">
        <f ca="1">+IFERROR(INDEX('Hoja de Trabajo para listado'!$A$155:$Z$1048576,MATCH($A535,'Hoja de Trabajo para listado'!$A$155:$A$1048576,0),MATCH((CUADRO!K$5&amp;$E535),'Hoja de Trabajo para listado'!$A$151:$Z$151,0)),0)+IFERROR(INDEX('Hoja de Trabajo para listado'!$AB$155:$BA$1048576,MATCH($A535,'Hoja de Trabajo para listado'!$AB$155:$AB$1048576,0),MATCH((CUADRO!K$5&amp;$E535),'Hoja de Trabajo para listado'!$AB$151:$BA$151,0)),0)+IFERROR(INDEX('Hoja de Trabajo para listado'!$BC$155:$CB$1048576,MATCH($A535,'Hoja de Trabajo para listado'!$BC$155:$BC$1048576,0),MATCH((CUADRO!K$5&amp;$E535),'Hoja de Trabajo para listado'!$BC$151:$CB$151,0)),0)+IFERROR(INDEX('Hoja de Trabajo para listado'!$DE$153:$DG$274,MATCH($A535,'Hoja de Trabajo para listado'!$DE$153:$DE$1048576,0),MATCH((CUADRO!K$5&amp;$E535),'Hoja de Trabajo para listado'!$DE$151:$DG$151,0)),0)+IFERROR(INDEX('Hoja de Trabajo para listado'!$CD$155:$DC$1048576,MATCH($A535,'Hoja de Trabajo para listado'!$CD$155:$CD$1048576,0),MATCH((CUADRO!K$5&amp;$E535),'Hoja de Trabajo para listado'!$CD$151:$DC$151,0)),0)</f>
        <v>0</v>
      </c>
      <c r="L535" s="243">
        <f ca="1">+IFERROR(INDEX('Hoja de Trabajo para listado'!$A$155:$Z$1048576,MATCH($A535,'Hoja de Trabajo para listado'!$A$155:$A$1048576,0),MATCH((CUADRO!L$5&amp;$E535),'Hoja de Trabajo para listado'!$A$151:$Z$151,0)),0)+IFERROR(INDEX('Hoja de Trabajo para listado'!$AB$155:$BA$1048576,MATCH($A535,'Hoja de Trabajo para listado'!$AB$155:$AB$1048576,0),MATCH((CUADRO!L$5&amp;$E535),'Hoja de Trabajo para listado'!$AB$151:$BA$151,0)),0)+IFERROR(INDEX('Hoja de Trabajo para listado'!$BC$155:$CB$1048576,MATCH($A535,'Hoja de Trabajo para listado'!$BC$155:$BC$1048576,0),MATCH((CUADRO!L$5&amp;$E535),'Hoja de Trabajo para listado'!$BC$151:$CB$151,0)),0)+IFERROR(INDEX('Hoja de Trabajo para listado'!$DE$153:$DG$274,MATCH($A535,'Hoja de Trabajo para listado'!$DE$153:$DE$1048576,0),MATCH((CUADRO!L$5&amp;$E535),'Hoja de Trabajo para listado'!$DE$151:$DG$151,0)),0)+IFERROR(INDEX('Hoja de Trabajo para listado'!$CD$155:$DC$1048576,MATCH($A535,'Hoja de Trabajo para listado'!$CD$155:$CD$1048576,0),MATCH((CUADRO!L$5&amp;$E535),'Hoja de Trabajo para listado'!$CD$151:$DC$151,0)),0)</f>
        <v>0</v>
      </c>
      <c r="M535" s="243">
        <f ca="1">+IFERROR(INDEX('Hoja de Trabajo para listado'!$A$155:$Z$1048576,MATCH($A535,'Hoja de Trabajo para listado'!$A$155:$A$1048576,0),MATCH((CUADRO!M$5&amp;$E535),'Hoja de Trabajo para listado'!$A$151:$Z$151,0)),0)+IFERROR(INDEX('Hoja de Trabajo para listado'!$AB$155:$BA$1048576,MATCH($A535,'Hoja de Trabajo para listado'!$AB$155:$AB$1048576,0),MATCH((CUADRO!M$5&amp;$E535),'Hoja de Trabajo para listado'!$AB$151:$BA$151,0)),0)+IFERROR(INDEX('Hoja de Trabajo para listado'!$BC$155:$CB$1048576,MATCH($A535,'Hoja de Trabajo para listado'!$BC$155:$BC$1048576,0),MATCH((CUADRO!M$5&amp;$E535),'Hoja de Trabajo para listado'!$BC$151:$CB$151,0)),0)+IFERROR(INDEX('Hoja de Trabajo para listado'!$DE$153:$DG$274,MATCH($A535,'Hoja de Trabajo para listado'!$DE$153:$DE$1048576,0),MATCH((CUADRO!M$5&amp;$E535),'Hoja de Trabajo para listado'!$DE$151:$DG$151,0)),0)+IFERROR(INDEX('Hoja de Trabajo para listado'!$CD$155:$DC$1048576,MATCH($A535,'Hoja de Trabajo para listado'!$CD$155:$CD$1048576,0),MATCH((CUADRO!M$5&amp;$E535),'Hoja de Trabajo para listado'!$CD$151:$DC$151,0)),0)</f>
        <v>0</v>
      </c>
      <c r="N535" s="243">
        <f ca="1">+IFERROR(INDEX('Hoja de Trabajo para listado'!$A$155:$Z$1048576,MATCH($A535,'Hoja de Trabajo para listado'!$A$155:$A$1048576,0),MATCH((CUADRO!N$5&amp;$E535),'Hoja de Trabajo para listado'!$A$151:$Z$151,0)),0)+IFERROR(INDEX('Hoja de Trabajo para listado'!$AB$155:$BA$1048576,MATCH($A535,'Hoja de Trabajo para listado'!$AB$155:$AB$1048576,0),MATCH((CUADRO!N$5&amp;$E535),'Hoja de Trabajo para listado'!$AB$151:$BA$151,0)),0)+IFERROR(INDEX('Hoja de Trabajo para listado'!$BC$155:$CB$1048576,MATCH($A535,'Hoja de Trabajo para listado'!$BC$155:$BC$1048576,0),MATCH((CUADRO!N$5&amp;$E535),'Hoja de Trabajo para listado'!$BC$151:$CB$151,0)),0)+IFERROR(INDEX('Hoja de Trabajo para listado'!$DE$153:$DG$274,MATCH($A535,'Hoja de Trabajo para listado'!$DE$153:$DE$1048576,0),MATCH((CUADRO!N$5&amp;$E535),'Hoja de Trabajo para listado'!$DE$151:$DG$151,0)),0)+IFERROR(INDEX('Hoja de Trabajo para listado'!$CD$155:$DC$1048576,MATCH($A535,'Hoja de Trabajo para listado'!$CD$155:$CD$1048576,0),MATCH((CUADRO!N$5&amp;$E535),'Hoja de Trabajo para listado'!$CD$151:$DC$151,0)),0)</f>
        <v>0</v>
      </c>
      <c r="O535" s="243">
        <f ca="1">+IFERROR(INDEX('Hoja de Trabajo para listado'!$A$155:$Z$1048576,MATCH($A535,'Hoja de Trabajo para listado'!$A$155:$A$1048576,0),MATCH((CUADRO!O$5&amp;$E535),'Hoja de Trabajo para listado'!$A$151:$Z$151,0)),0)+IFERROR(INDEX('Hoja de Trabajo para listado'!$AB$155:$BA$1048576,MATCH($A535,'Hoja de Trabajo para listado'!$AB$155:$AB$1048576,0),MATCH((CUADRO!O$5&amp;$E535),'Hoja de Trabajo para listado'!$AB$151:$BA$151,0)),0)+IFERROR(INDEX('Hoja de Trabajo para listado'!$BC$155:$CB$1048576,MATCH($A535,'Hoja de Trabajo para listado'!$BC$155:$BC$1048576,0),MATCH((CUADRO!O$5&amp;$E535),'Hoja de Trabajo para listado'!$BC$151:$CB$151,0)),0)+IFERROR(INDEX('Hoja de Trabajo para listado'!$DE$153:$DG$274,MATCH($A535,'Hoja de Trabajo para listado'!$DE$153:$DE$1048576,0),MATCH((CUADRO!O$5&amp;$E535),'Hoja de Trabajo para listado'!$DE$151:$DG$151,0)),0)+IFERROR(INDEX('Hoja de Trabajo para listado'!$CD$155:$DC$1048576,MATCH($A535,'Hoja de Trabajo para listado'!$CD$155:$CD$1048576,0),MATCH((CUADRO!O$5&amp;$E535),'Hoja de Trabajo para listado'!$CD$151:$DC$151,0)),0)</f>
        <v>0</v>
      </c>
      <c r="P535" s="243">
        <f ca="1">+IFERROR(INDEX('Hoja de Trabajo para listado'!$A$155:$Z$1048576,MATCH($A535,'Hoja de Trabajo para listado'!$A$155:$A$1048576,0),MATCH((CUADRO!P$5&amp;$E535),'Hoja de Trabajo para listado'!$A$151:$Z$151,0)),0)+IFERROR(INDEX('Hoja de Trabajo para listado'!$AB$155:$BA$1048576,MATCH($A535,'Hoja de Trabajo para listado'!$AB$155:$AB$1048576,0),MATCH((CUADRO!P$5&amp;$E535),'Hoja de Trabajo para listado'!$AB$151:$BA$151,0)),0)+IFERROR(INDEX('Hoja de Trabajo para listado'!$BC$155:$CB$1048576,MATCH($A535,'Hoja de Trabajo para listado'!$BC$155:$BC$1048576,0),MATCH((CUADRO!P$5&amp;$E535),'Hoja de Trabajo para listado'!$BC$151:$CB$151,0)),0)+IFERROR(INDEX('Hoja de Trabajo para listado'!$DE$153:$DG$274,MATCH($A535,'Hoja de Trabajo para listado'!$DE$153:$DE$1048576,0),MATCH((CUADRO!P$5&amp;$E535),'Hoja de Trabajo para listado'!$DE$151:$DG$151,0)),0)+IFERROR(INDEX('Hoja de Trabajo para listado'!$CD$155:$DC$1048576,MATCH($A535,'Hoja de Trabajo para listado'!$CD$155:$CD$1048576,0),MATCH((CUADRO!P$5&amp;$E535),'Hoja de Trabajo para listado'!$CD$151:$DC$151,0)),0)</f>
        <v>0</v>
      </c>
      <c r="Q535" s="243">
        <f ca="1">+IFERROR(INDEX('Hoja de Trabajo para listado'!$A$155:$Z$1048576,MATCH($A535,'Hoja de Trabajo para listado'!$A$155:$A$1048576,0),MATCH((CUADRO!Q$5&amp;$E535),'Hoja de Trabajo para listado'!$A$151:$Z$151,0)),0)+IFERROR(INDEX('Hoja de Trabajo para listado'!$AB$155:$BA$1048576,MATCH($A535,'Hoja de Trabajo para listado'!$AB$155:$AB$1048576,0),MATCH((CUADRO!Q$5&amp;$E535),'Hoja de Trabajo para listado'!$AB$151:$BA$151,0)),0)+IFERROR(INDEX('Hoja de Trabajo para listado'!$BC$155:$CB$1048576,MATCH($A535,'Hoja de Trabajo para listado'!$BC$155:$BC$1048576,0),MATCH((CUADRO!Q$5&amp;$E535),'Hoja de Trabajo para listado'!$BC$151:$CB$151,0)),0)+IFERROR(INDEX('Hoja de Trabajo para listado'!$DE$153:$DG$274,MATCH($A535,'Hoja de Trabajo para listado'!$DE$153:$DE$1048576,0),MATCH((CUADRO!Q$5&amp;$E535),'Hoja de Trabajo para listado'!$DE$151:$DG$151,0)),0)+IFERROR(INDEX('Hoja de Trabajo para listado'!$CD$155:$DC$1048576,MATCH($A535,'Hoja de Trabajo para listado'!$CD$155:$CD$1048576,0),MATCH((CUADRO!Q$5&amp;$E535),'Hoja de Trabajo para listado'!$CD$151:$DC$151,0)),0)</f>
        <v>0</v>
      </c>
      <c r="R535" s="243">
        <f t="shared" ca="1" si="19"/>
        <v>0</v>
      </c>
      <c r="S535" s="249">
        <f ca="1">+R534+R535</f>
        <v>0</v>
      </c>
      <c r="T535" s="243">
        <f ca="1">+S535</f>
        <v>0</v>
      </c>
      <c r="U535" s="242">
        <f t="shared" si="20"/>
        <v>2</v>
      </c>
      <c r="V535" s="333" t="str">
        <f>+VLOOKUP(A535,bd_lista!$A$3:$E$590,5,FALSE)</f>
        <v>Gobiernos Autonomos Municipales</v>
      </c>
      <c r="W535" s="392"/>
      <c r="X535" s="242">
        <f>+VLOOKUP(A535,[4]Sheet1!$A$13:$D$744,4,FALSE)</f>
        <v>0</v>
      </c>
      <c r="Y535" s="242" t="e">
        <f>+VLOOKUP(X535,bd_lista!$A$3:$C$590,3,FALSE)</f>
        <v>#N/A</v>
      </c>
      <c r="Z535" s="292"/>
      <c r="AA535" s="293"/>
    </row>
    <row r="536" spans="1:27" customFormat="1" ht="15" hidden="1" customHeight="1">
      <c r="A536" s="32">
        <v>1221</v>
      </c>
      <c r="B536" s="387">
        <f>+A536</f>
        <v>1221</v>
      </c>
      <c r="C536" s="247" t="str">
        <f>+VLOOKUP(A536,bd_lista!$A$3:$C$590,3,FALSE)</f>
        <v>Gobierno Autónomo Municipal de Colquiri</v>
      </c>
      <c r="D536" s="389" t="str">
        <f>+C536</f>
        <v>Gobierno Autónomo Municipal de Colquiri</v>
      </c>
      <c r="E536" s="242" t="s">
        <v>1304</v>
      </c>
      <c r="F536" s="243">
        <f ca="1">+IFERROR(INDEX('Hoja de Trabajo para listado'!$A$155:$Z$1048576,MATCH($A536,'Hoja de Trabajo para listado'!$A$155:$A$1048576,0),MATCH((CUADRO!F$5&amp;$E536),'Hoja de Trabajo para listado'!$A$151:$Z$151,0)),0)+IFERROR(INDEX('Hoja de Trabajo para listado'!$AB$155:$BA$1048576,MATCH($A536,'Hoja de Trabajo para listado'!$AB$155:$AB$1048576,0),MATCH((CUADRO!F$5&amp;$E536),'Hoja de Trabajo para listado'!$AB$151:$BA$151,0)),0)+IFERROR(INDEX('Hoja de Trabajo para listado'!$BC$155:$CB$1048576,MATCH($A536,'Hoja de Trabajo para listado'!$BC$155:$BC$1048576,0),MATCH((CUADRO!F$5&amp;$E536),'Hoja de Trabajo para listado'!$BC$151:$CB$151,0)),0)+IFERROR(INDEX('Hoja de Trabajo para listado'!$DE$153:$DG$274,MATCH($A536,'Hoja de Trabajo para listado'!$DE$153:$DE$1048576,0),MATCH((CUADRO!F$5&amp;$E536),'Hoja de Trabajo para listado'!$DE$151:$DG$151,0)),0)+IFERROR(INDEX('Hoja de Trabajo para listado'!$CD$155:$DC$1048576,MATCH($A536,'Hoja de Trabajo para listado'!$CD$155:$CD$1048576,0),MATCH((CUADRO!F$5&amp;$E536),'Hoja de Trabajo para listado'!$CD$151:$DC$151,0)),0)</f>
        <v>0</v>
      </c>
      <c r="G536" s="243">
        <f ca="1">+IFERROR(INDEX('Hoja de Trabajo para listado'!$A$155:$Z$1048576,MATCH($A536,'Hoja de Trabajo para listado'!$A$155:$A$1048576,0),MATCH((CUADRO!G$5&amp;$E536),'Hoja de Trabajo para listado'!$A$151:$Z$151,0)),0)+IFERROR(INDEX('Hoja de Trabajo para listado'!$AB$155:$BA$1048576,MATCH($A536,'Hoja de Trabajo para listado'!$AB$155:$AB$1048576,0),MATCH((CUADRO!G$5&amp;$E536),'Hoja de Trabajo para listado'!$AB$151:$BA$151,0)),0)+IFERROR(INDEX('Hoja de Trabajo para listado'!$BC$155:$CB$1048576,MATCH($A536,'Hoja de Trabajo para listado'!$BC$155:$BC$1048576,0),MATCH((CUADRO!G$5&amp;$E536),'Hoja de Trabajo para listado'!$BC$151:$CB$151,0)),0)+IFERROR(INDEX('Hoja de Trabajo para listado'!$DE$153:$DG$274,MATCH($A536,'Hoja de Trabajo para listado'!$DE$153:$DE$1048576,0),MATCH((CUADRO!G$5&amp;$E536),'Hoja de Trabajo para listado'!$DE$151:$DG$151,0)),0)+IFERROR(INDEX('Hoja de Trabajo para listado'!$CD$155:$DC$1048576,MATCH($A536,'Hoja de Trabajo para listado'!$CD$155:$CD$1048576,0),MATCH((CUADRO!G$5&amp;$E536),'Hoja de Trabajo para listado'!$CD$151:$DC$151,0)),0)</f>
        <v>0</v>
      </c>
      <c r="H536" s="243">
        <f ca="1">+IFERROR(INDEX('Hoja de Trabajo para listado'!$A$155:$Z$1048576,MATCH($A536,'Hoja de Trabajo para listado'!$A$155:$A$1048576,0),MATCH((CUADRO!H$5&amp;$E536),'Hoja de Trabajo para listado'!$A$151:$Z$151,0)),0)+IFERROR(INDEX('Hoja de Trabajo para listado'!$AB$155:$BA$1048576,MATCH($A536,'Hoja de Trabajo para listado'!$AB$155:$AB$1048576,0),MATCH((CUADRO!H$5&amp;$E536),'Hoja de Trabajo para listado'!$AB$151:$BA$151,0)),0)+IFERROR(INDEX('Hoja de Trabajo para listado'!$BC$155:$CB$1048576,MATCH($A536,'Hoja de Trabajo para listado'!$BC$155:$BC$1048576,0),MATCH((CUADRO!H$5&amp;$E536),'Hoja de Trabajo para listado'!$BC$151:$CB$151,0)),0)+IFERROR(INDEX('Hoja de Trabajo para listado'!$DE$153:$DG$274,MATCH($A536,'Hoja de Trabajo para listado'!$DE$153:$DE$1048576,0),MATCH((CUADRO!H$5&amp;$E536),'Hoja de Trabajo para listado'!$DE$151:$DG$151,0)),0)+IFERROR(INDEX('Hoja de Trabajo para listado'!$CD$155:$DC$1048576,MATCH($A536,'Hoja de Trabajo para listado'!$CD$155:$CD$1048576,0),MATCH((CUADRO!H$5&amp;$E536),'Hoja de Trabajo para listado'!$CD$151:$DC$151,0)),0)</f>
        <v>0</v>
      </c>
      <c r="I536" s="243">
        <f ca="1">+IFERROR(INDEX('Hoja de Trabajo para listado'!$A$155:$Z$1048576,MATCH($A536,'Hoja de Trabajo para listado'!$A$155:$A$1048576,0),MATCH((CUADRO!I$5&amp;$E536),'Hoja de Trabajo para listado'!$A$151:$Z$151,0)),0)+IFERROR(INDEX('Hoja de Trabajo para listado'!$AB$155:$BA$1048576,MATCH($A536,'Hoja de Trabajo para listado'!$AB$155:$AB$1048576,0),MATCH((CUADRO!I$5&amp;$E536),'Hoja de Trabajo para listado'!$AB$151:$BA$151,0)),0)+IFERROR(INDEX('Hoja de Trabajo para listado'!$BC$155:$CB$1048576,MATCH($A536,'Hoja de Trabajo para listado'!$BC$155:$BC$1048576,0),MATCH((CUADRO!I$5&amp;$E536),'Hoja de Trabajo para listado'!$BC$151:$CB$151,0)),0)+IFERROR(INDEX('Hoja de Trabajo para listado'!$DE$153:$DG$274,MATCH($A536,'Hoja de Trabajo para listado'!$DE$153:$DE$1048576,0),MATCH((CUADRO!I$5&amp;$E536),'Hoja de Trabajo para listado'!$DE$151:$DG$151,0)),0)+IFERROR(INDEX('Hoja de Trabajo para listado'!$CD$155:$DC$1048576,MATCH($A536,'Hoja de Trabajo para listado'!$CD$155:$CD$1048576,0),MATCH((CUADRO!I$5&amp;$E536),'Hoja de Trabajo para listado'!$CD$151:$DC$151,0)),0)</f>
        <v>0</v>
      </c>
      <c r="J536" s="243">
        <f ca="1">+IFERROR(INDEX('Hoja de Trabajo para listado'!$A$155:$Z$1048576,MATCH($A536,'Hoja de Trabajo para listado'!$A$155:$A$1048576,0),MATCH((CUADRO!J$5&amp;$E536),'Hoja de Trabajo para listado'!$A$151:$Z$151,0)),0)+IFERROR(INDEX('Hoja de Trabajo para listado'!$AB$155:$BA$1048576,MATCH($A536,'Hoja de Trabajo para listado'!$AB$155:$AB$1048576,0),MATCH((CUADRO!J$5&amp;$E536),'Hoja de Trabajo para listado'!$AB$151:$BA$151,0)),0)+IFERROR(INDEX('Hoja de Trabajo para listado'!$BC$155:$CB$1048576,MATCH($A536,'Hoja de Trabajo para listado'!$BC$155:$BC$1048576,0),MATCH((CUADRO!J$5&amp;$E536),'Hoja de Trabajo para listado'!$BC$151:$CB$151,0)),0)+IFERROR(INDEX('Hoja de Trabajo para listado'!$DE$153:$DG$274,MATCH($A536,'Hoja de Trabajo para listado'!$DE$153:$DE$1048576,0),MATCH((CUADRO!J$5&amp;$E536),'Hoja de Trabajo para listado'!$DE$151:$DG$151,0)),0)+IFERROR(INDEX('Hoja de Trabajo para listado'!$CD$155:$DC$1048576,MATCH($A536,'Hoja de Trabajo para listado'!$CD$155:$CD$1048576,0),MATCH((CUADRO!J$5&amp;$E536),'Hoja de Trabajo para listado'!$CD$151:$DC$151,0)),0)</f>
        <v>0</v>
      </c>
      <c r="K536" s="243">
        <f ca="1">+IFERROR(INDEX('Hoja de Trabajo para listado'!$A$155:$Z$1048576,MATCH($A536,'Hoja de Trabajo para listado'!$A$155:$A$1048576,0),MATCH((CUADRO!K$5&amp;$E536),'Hoja de Trabajo para listado'!$A$151:$Z$151,0)),0)+IFERROR(INDEX('Hoja de Trabajo para listado'!$AB$155:$BA$1048576,MATCH($A536,'Hoja de Trabajo para listado'!$AB$155:$AB$1048576,0),MATCH((CUADRO!K$5&amp;$E536),'Hoja de Trabajo para listado'!$AB$151:$BA$151,0)),0)+IFERROR(INDEX('Hoja de Trabajo para listado'!$BC$155:$CB$1048576,MATCH($A536,'Hoja de Trabajo para listado'!$BC$155:$BC$1048576,0),MATCH((CUADRO!K$5&amp;$E536),'Hoja de Trabajo para listado'!$BC$151:$CB$151,0)),0)+IFERROR(INDEX('Hoja de Trabajo para listado'!$DE$153:$DG$274,MATCH($A536,'Hoja de Trabajo para listado'!$DE$153:$DE$1048576,0),MATCH((CUADRO!K$5&amp;$E536),'Hoja de Trabajo para listado'!$DE$151:$DG$151,0)),0)+IFERROR(INDEX('Hoja de Trabajo para listado'!$CD$155:$DC$1048576,MATCH($A536,'Hoja de Trabajo para listado'!$CD$155:$CD$1048576,0),MATCH((CUADRO!K$5&amp;$E536),'Hoja de Trabajo para listado'!$CD$151:$DC$151,0)),0)</f>
        <v>0</v>
      </c>
      <c r="L536" s="243">
        <f ca="1">+IFERROR(INDEX('Hoja de Trabajo para listado'!$A$155:$Z$1048576,MATCH($A536,'Hoja de Trabajo para listado'!$A$155:$A$1048576,0),MATCH((CUADRO!L$5&amp;$E536),'Hoja de Trabajo para listado'!$A$151:$Z$151,0)),0)+IFERROR(INDEX('Hoja de Trabajo para listado'!$AB$155:$BA$1048576,MATCH($A536,'Hoja de Trabajo para listado'!$AB$155:$AB$1048576,0),MATCH((CUADRO!L$5&amp;$E536),'Hoja de Trabajo para listado'!$AB$151:$BA$151,0)),0)+IFERROR(INDEX('Hoja de Trabajo para listado'!$BC$155:$CB$1048576,MATCH($A536,'Hoja de Trabajo para listado'!$BC$155:$BC$1048576,0),MATCH((CUADRO!L$5&amp;$E536),'Hoja de Trabajo para listado'!$BC$151:$CB$151,0)),0)+IFERROR(INDEX('Hoja de Trabajo para listado'!$DE$153:$DG$274,MATCH($A536,'Hoja de Trabajo para listado'!$DE$153:$DE$1048576,0),MATCH((CUADRO!L$5&amp;$E536),'Hoja de Trabajo para listado'!$DE$151:$DG$151,0)),0)+IFERROR(INDEX('Hoja de Trabajo para listado'!$CD$155:$DC$1048576,MATCH($A536,'Hoja de Trabajo para listado'!$CD$155:$CD$1048576,0),MATCH((CUADRO!L$5&amp;$E536),'Hoja de Trabajo para listado'!$CD$151:$DC$151,0)),0)</f>
        <v>0</v>
      </c>
      <c r="M536" s="243">
        <f ca="1">+IFERROR(INDEX('Hoja de Trabajo para listado'!$A$155:$Z$1048576,MATCH($A536,'Hoja de Trabajo para listado'!$A$155:$A$1048576,0),MATCH((CUADRO!M$5&amp;$E536),'Hoja de Trabajo para listado'!$A$151:$Z$151,0)),0)+IFERROR(INDEX('Hoja de Trabajo para listado'!$AB$155:$BA$1048576,MATCH($A536,'Hoja de Trabajo para listado'!$AB$155:$AB$1048576,0),MATCH((CUADRO!M$5&amp;$E536),'Hoja de Trabajo para listado'!$AB$151:$BA$151,0)),0)+IFERROR(INDEX('Hoja de Trabajo para listado'!$BC$155:$CB$1048576,MATCH($A536,'Hoja de Trabajo para listado'!$BC$155:$BC$1048576,0),MATCH((CUADRO!M$5&amp;$E536),'Hoja de Trabajo para listado'!$BC$151:$CB$151,0)),0)+IFERROR(INDEX('Hoja de Trabajo para listado'!$DE$153:$DG$274,MATCH($A536,'Hoja de Trabajo para listado'!$DE$153:$DE$1048576,0),MATCH((CUADRO!M$5&amp;$E536),'Hoja de Trabajo para listado'!$DE$151:$DG$151,0)),0)+IFERROR(INDEX('Hoja de Trabajo para listado'!$CD$155:$DC$1048576,MATCH($A536,'Hoja de Trabajo para listado'!$CD$155:$CD$1048576,0),MATCH((CUADRO!M$5&amp;$E536),'Hoja de Trabajo para listado'!$CD$151:$DC$151,0)),0)</f>
        <v>0</v>
      </c>
      <c r="N536" s="243">
        <f ca="1">+IFERROR(INDEX('Hoja de Trabajo para listado'!$A$155:$Z$1048576,MATCH($A536,'Hoja de Trabajo para listado'!$A$155:$A$1048576,0),MATCH((CUADRO!N$5&amp;$E536),'Hoja de Trabajo para listado'!$A$151:$Z$151,0)),0)+IFERROR(INDEX('Hoja de Trabajo para listado'!$AB$155:$BA$1048576,MATCH($A536,'Hoja de Trabajo para listado'!$AB$155:$AB$1048576,0),MATCH((CUADRO!N$5&amp;$E536),'Hoja de Trabajo para listado'!$AB$151:$BA$151,0)),0)+IFERROR(INDEX('Hoja de Trabajo para listado'!$BC$155:$CB$1048576,MATCH($A536,'Hoja de Trabajo para listado'!$BC$155:$BC$1048576,0),MATCH((CUADRO!N$5&amp;$E536),'Hoja de Trabajo para listado'!$BC$151:$CB$151,0)),0)+IFERROR(INDEX('Hoja de Trabajo para listado'!$DE$153:$DG$274,MATCH($A536,'Hoja de Trabajo para listado'!$DE$153:$DE$1048576,0),MATCH((CUADRO!N$5&amp;$E536),'Hoja de Trabajo para listado'!$DE$151:$DG$151,0)),0)+IFERROR(INDEX('Hoja de Trabajo para listado'!$CD$155:$DC$1048576,MATCH($A536,'Hoja de Trabajo para listado'!$CD$155:$CD$1048576,0),MATCH((CUADRO!N$5&amp;$E536),'Hoja de Trabajo para listado'!$CD$151:$DC$151,0)),0)</f>
        <v>0</v>
      </c>
      <c r="O536" s="243">
        <f ca="1">+IFERROR(INDEX('Hoja de Trabajo para listado'!$A$155:$Z$1048576,MATCH($A536,'Hoja de Trabajo para listado'!$A$155:$A$1048576,0),MATCH((CUADRO!O$5&amp;$E536),'Hoja de Trabajo para listado'!$A$151:$Z$151,0)),0)+IFERROR(INDEX('Hoja de Trabajo para listado'!$AB$155:$BA$1048576,MATCH($A536,'Hoja de Trabajo para listado'!$AB$155:$AB$1048576,0),MATCH((CUADRO!O$5&amp;$E536),'Hoja de Trabajo para listado'!$AB$151:$BA$151,0)),0)+IFERROR(INDEX('Hoja de Trabajo para listado'!$BC$155:$CB$1048576,MATCH($A536,'Hoja de Trabajo para listado'!$BC$155:$BC$1048576,0),MATCH((CUADRO!O$5&amp;$E536),'Hoja de Trabajo para listado'!$BC$151:$CB$151,0)),0)+IFERROR(INDEX('Hoja de Trabajo para listado'!$DE$153:$DG$274,MATCH($A536,'Hoja de Trabajo para listado'!$DE$153:$DE$1048576,0),MATCH((CUADRO!O$5&amp;$E536),'Hoja de Trabajo para listado'!$DE$151:$DG$151,0)),0)+IFERROR(INDEX('Hoja de Trabajo para listado'!$CD$155:$DC$1048576,MATCH($A536,'Hoja de Trabajo para listado'!$CD$155:$CD$1048576,0),MATCH((CUADRO!O$5&amp;$E536),'Hoja de Trabajo para listado'!$CD$151:$DC$151,0)),0)</f>
        <v>0</v>
      </c>
      <c r="P536" s="243">
        <f ca="1">+IFERROR(INDEX('Hoja de Trabajo para listado'!$A$155:$Z$1048576,MATCH($A536,'Hoja de Trabajo para listado'!$A$155:$A$1048576,0),MATCH((CUADRO!P$5&amp;$E536),'Hoja de Trabajo para listado'!$A$151:$Z$151,0)),0)+IFERROR(INDEX('Hoja de Trabajo para listado'!$AB$155:$BA$1048576,MATCH($A536,'Hoja de Trabajo para listado'!$AB$155:$AB$1048576,0),MATCH((CUADRO!P$5&amp;$E536),'Hoja de Trabajo para listado'!$AB$151:$BA$151,0)),0)+IFERROR(INDEX('Hoja de Trabajo para listado'!$BC$155:$CB$1048576,MATCH($A536,'Hoja de Trabajo para listado'!$BC$155:$BC$1048576,0),MATCH((CUADRO!P$5&amp;$E536),'Hoja de Trabajo para listado'!$BC$151:$CB$151,0)),0)+IFERROR(INDEX('Hoja de Trabajo para listado'!$DE$153:$DG$274,MATCH($A536,'Hoja de Trabajo para listado'!$DE$153:$DE$1048576,0),MATCH((CUADRO!P$5&amp;$E536),'Hoja de Trabajo para listado'!$DE$151:$DG$151,0)),0)+IFERROR(INDEX('Hoja de Trabajo para listado'!$CD$155:$DC$1048576,MATCH($A536,'Hoja de Trabajo para listado'!$CD$155:$CD$1048576,0),MATCH((CUADRO!P$5&amp;$E536),'Hoja de Trabajo para listado'!$CD$151:$DC$151,0)),0)</f>
        <v>0</v>
      </c>
      <c r="Q536" s="243">
        <f ca="1">+IFERROR(INDEX('Hoja de Trabajo para listado'!$A$155:$Z$1048576,MATCH($A536,'Hoja de Trabajo para listado'!$A$155:$A$1048576,0),MATCH((CUADRO!Q$5&amp;$E536),'Hoja de Trabajo para listado'!$A$151:$Z$151,0)),0)+IFERROR(INDEX('Hoja de Trabajo para listado'!$AB$155:$BA$1048576,MATCH($A536,'Hoja de Trabajo para listado'!$AB$155:$AB$1048576,0),MATCH((CUADRO!Q$5&amp;$E536),'Hoja de Trabajo para listado'!$AB$151:$BA$151,0)),0)+IFERROR(INDEX('Hoja de Trabajo para listado'!$BC$155:$CB$1048576,MATCH($A536,'Hoja de Trabajo para listado'!$BC$155:$BC$1048576,0),MATCH((CUADRO!Q$5&amp;$E536),'Hoja de Trabajo para listado'!$BC$151:$CB$151,0)),0)+IFERROR(INDEX('Hoja de Trabajo para listado'!$DE$153:$DG$274,MATCH($A536,'Hoja de Trabajo para listado'!$DE$153:$DE$1048576,0),MATCH((CUADRO!Q$5&amp;$E536),'Hoja de Trabajo para listado'!$DE$151:$DG$151,0)),0)+IFERROR(INDEX('Hoja de Trabajo para listado'!$CD$155:$DC$1048576,MATCH($A536,'Hoja de Trabajo para listado'!$CD$155:$CD$1048576,0),MATCH((CUADRO!Q$5&amp;$E536),'Hoja de Trabajo para listado'!$CD$151:$DC$151,0)),0)</f>
        <v>0</v>
      </c>
      <c r="R536" s="243">
        <f t="shared" ca="1" si="19"/>
        <v>0</v>
      </c>
      <c r="S536" s="249"/>
      <c r="T536" s="243">
        <f ca="1">+T537</f>
        <v>0</v>
      </c>
      <c r="U536" s="242">
        <f t="shared" si="20"/>
        <v>1</v>
      </c>
      <c r="V536" s="333" t="str">
        <f>+VLOOKUP(A536,bd_lista!$A$3:$E$590,5,FALSE)</f>
        <v>Gobiernos Autonomos Municipales</v>
      </c>
      <c r="W536" s="391" t="str">
        <f>+V536</f>
        <v>Gobiernos Autonomos Municipales</v>
      </c>
      <c r="X536" s="242">
        <f>+VLOOKUP(A536,[4]Sheet1!$A$13:$D$744,4,FALSE)</f>
        <v>0</v>
      </c>
      <c r="Y536" s="242" t="e">
        <f>+VLOOKUP(X536,bd_lista!$A$3:$C$590,3,FALSE)</f>
        <v>#N/A</v>
      </c>
      <c r="Z536" s="294">
        <f>+X536</f>
        <v>0</v>
      </c>
      <c r="AA536" s="295" t="e">
        <f>+Y536</f>
        <v>#N/A</v>
      </c>
    </row>
    <row r="537" spans="1:27" customFormat="1" ht="15" hidden="1" customHeight="1">
      <c r="A537" s="32">
        <v>1221</v>
      </c>
      <c r="B537" s="388"/>
      <c r="C537" s="247" t="str">
        <f>+VLOOKUP(A537,bd_lista!$A$3:$C$590,3,FALSE)</f>
        <v>Gobierno Autónomo Municipal de Colquiri</v>
      </c>
      <c r="D537" s="390"/>
      <c r="E537" s="244" t="s">
        <v>1305</v>
      </c>
      <c r="F537" s="243">
        <f ca="1">+IFERROR(INDEX('Hoja de Trabajo para listado'!$A$155:$Z$1048576,MATCH($A537,'Hoja de Trabajo para listado'!$A$155:$A$1048576,0),MATCH((CUADRO!F$5&amp;$E537),'Hoja de Trabajo para listado'!$A$151:$Z$151,0)),0)+IFERROR(INDEX('Hoja de Trabajo para listado'!$AB$155:$BA$1048576,MATCH($A537,'Hoja de Trabajo para listado'!$AB$155:$AB$1048576,0),MATCH((CUADRO!F$5&amp;$E537),'Hoja de Trabajo para listado'!$AB$151:$BA$151,0)),0)+IFERROR(INDEX('Hoja de Trabajo para listado'!$BC$155:$CB$1048576,MATCH($A537,'Hoja de Trabajo para listado'!$BC$155:$BC$1048576,0),MATCH((CUADRO!F$5&amp;$E537),'Hoja de Trabajo para listado'!$BC$151:$CB$151,0)),0)+IFERROR(INDEX('Hoja de Trabajo para listado'!$DE$153:$DG$274,MATCH($A537,'Hoja de Trabajo para listado'!$DE$153:$DE$1048576,0),MATCH((CUADRO!F$5&amp;$E537),'Hoja de Trabajo para listado'!$DE$151:$DG$151,0)),0)+IFERROR(INDEX('Hoja de Trabajo para listado'!$CD$155:$DC$1048576,MATCH($A537,'Hoja de Trabajo para listado'!$CD$155:$CD$1048576,0),MATCH((CUADRO!F$5&amp;$E537),'Hoja de Trabajo para listado'!$CD$151:$DC$151,0)),0)</f>
        <v>0</v>
      </c>
      <c r="G537" s="243">
        <f ca="1">+IFERROR(INDEX('Hoja de Trabajo para listado'!$A$155:$Z$1048576,MATCH($A537,'Hoja de Trabajo para listado'!$A$155:$A$1048576,0),MATCH((CUADRO!G$5&amp;$E537),'Hoja de Trabajo para listado'!$A$151:$Z$151,0)),0)+IFERROR(INDEX('Hoja de Trabajo para listado'!$AB$155:$BA$1048576,MATCH($A537,'Hoja de Trabajo para listado'!$AB$155:$AB$1048576,0),MATCH((CUADRO!G$5&amp;$E537),'Hoja de Trabajo para listado'!$AB$151:$BA$151,0)),0)+IFERROR(INDEX('Hoja de Trabajo para listado'!$BC$155:$CB$1048576,MATCH($A537,'Hoja de Trabajo para listado'!$BC$155:$BC$1048576,0),MATCH((CUADRO!G$5&amp;$E537),'Hoja de Trabajo para listado'!$BC$151:$CB$151,0)),0)+IFERROR(INDEX('Hoja de Trabajo para listado'!$DE$153:$DG$274,MATCH($A537,'Hoja de Trabajo para listado'!$DE$153:$DE$1048576,0),MATCH((CUADRO!G$5&amp;$E537),'Hoja de Trabajo para listado'!$DE$151:$DG$151,0)),0)+IFERROR(INDEX('Hoja de Trabajo para listado'!$CD$155:$DC$1048576,MATCH($A537,'Hoja de Trabajo para listado'!$CD$155:$CD$1048576,0),MATCH((CUADRO!G$5&amp;$E537),'Hoja de Trabajo para listado'!$CD$151:$DC$151,0)),0)</f>
        <v>0</v>
      </c>
      <c r="H537" s="243">
        <f ca="1">+IFERROR(INDEX('Hoja de Trabajo para listado'!$A$155:$Z$1048576,MATCH($A537,'Hoja de Trabajo para listado'!$A$155:$A$1048576,0),MATCH((CUADRO!H$5&amp;$E537),'Hoja de Trabajo para listado'!$A$151:$Z$151,0)),0)+IFERROR(INDEX('Hoja de Trabajo para listado'!$AB$155:$BA$1048576,MATCH($A537,'Hoja de Trabajo para listado'!$AB$155:$AB$1048576,0),MATCH((CUADRO!H$5&amp;$E537),'Hoja de Trabajo para listado'!$AB$151:$BA$151,0)),0)+IFERROR(INDEX('Hoja de Trabajo para listado'!$BC$155:$CB$1048576,MATCH($A537,'Hoja de Trabajo para listado'!$BC$155:$BC$1048576,0),MATCH((CUADRO!H$5&amp;$E537),'Hoja de Trabajo para listado'!$BC$151:$CB$151,0)),0)+IFERROR(INDEX('Hoja de Trabajo para listado'!$DE$153:$DG$274,MATCH($A537,'Hoja de Trabajo para listado'!$DE$153:$DE$1048576,0),MATCH((CUADRO!H$5&amp;$E537),'Hoja de Trabajo para listado'!$DE$151:$DG$151,0)),0)+IFERROR(INDEX('Hoja de Trabajo para listado'!$CD$155:$DC$1048576,MATCH($A537,'Hoja de Trabajo para listado'!$CD$155:$CD$1048576,0),MATCH((CUADRO!H$5&amp;$E537),'Hoja de Trabajo para listado'!$CD$151:$DC$151,0)),0)</f>
        <v>0</v>
      </c>
      <c r="I537" s="243">
        <f ca="1">+IFERROR(INDEX('Hoja de Trabajo para listado'!$A$155:$Z$1048576,MATCH($A537,'Hoja de Trabajo para listado'!$A$155:$A$1048576,0),MATCH((CUADRO!I$5&amp;$E537),'Hoja de Trabajo para listado'!$A$151:$Z$151,0)),0)+IFERROR(INDEX('Hoja de Trabajo para listado'!$AB$155:$BA$1048576,MATCH($A537,'Hoja de Trabajo para listado'!$AB$155:$AB$1048576,0),MATCH((CUADRO!I$5&amp;$E537),'Hoja de Trabajo para listado'!$AB$151:$BA$151,0)),0)+IFERROR(INDEX('Hoja de Trabajo para listado'!$BC$155:$CB$1048576,MATCH($A537,'Hoja de Trabajo para listado'!$BC$155:$BC$1048576,0),MATCH((CUADRO!I$5&amp;$E537),'Hoja de Trabajo para listado'!$BC$151:$CB$151,0)),0)+IFERROR(INDEX('Hoja de Trabajo para listado'!$DE$153:$DG$274,MATCH($A537,'Hoja de Trabajo para listado'!$DE$153:$DE$1048576,0),MATCH((CUADRO!I$5&amp;$E537),'Hoja de Trabajo para listado'!$DE$151:$DG$151,0)),0)+IFERROR(INDEX('Hoja de Trabajo para listado'!$CD$155:$DC$1048576,MATCH($A537,'Hoja de Trabajo para listado'!$CD$155:$CD$1048576,0),MATCH((CUADRO!I$5&amp;$E537),'Hoja de Trabajo para listado'!$CD$151:$DC$151,0)),0)</f>
        <v>0</v>
      </c>
      <c r="J537" s="243">
        <f ca="1">+IFERROR(INDEX('Hoja de Trabajo para listado'!$A$155:$Z$1048576,MATCH($A537,'Hoja de Trabajo para listado'!$A$155:$A$1048576,0),MATCH((CUADRO!J$5&amp;$E537),'Hoja de Trabajo para listado'!$A$151:$Z$151,0)),0)+IFERROR(INDEX('Hoja de Trabajo para listado'!$AB$155:$BA$1048576,MATCH($A537,'Hoja de Trabajo para listado'!$AB$155:$AB$1048576,0),MATCH((CUADRO!J$5&amp;$E537),'Hoja de Trabajo para listado'!$AB$151:$BA$151,0)),0)+IFERROR(INDEX('Hoja de Trabajo para listado'!$BC$155:$CB$1048576,MATCH($A537,'Hoja de Trabajo para listado'!$BC$155:$BC$1048576,0),MATCH((CUADRO!J$5&amp;$E537),'Hoja de Trabajo para listado'!$BC$151:$CB$151,0)),0)+IFERROR(INDEX('Hoja de Trabajo para listado'!$DE$153:$DG$274,MATCH($A537,'Hoja de Trabajo para listado'!$DE$153:$DE$1048576,0),MATCH((CUADRO!J$5&amp;$E537),'Hoja de Trabajo para listado'!$DE$151:$DG$151,0)),0)+IFERROR(INDEX('Hoja de Trabajo para listado'!$CD$155:$DC$1048576,MATCH($A537,'Hoja de Trabajo para listado'!$CD$155:$CD$1048576,0),MATCH((CUADRO!J$5&amp;$E537),'Hoja de Trabajo para listado'!$CD$151:$DC$151,0)),0)</f>
        <v>0</v>
      </c>
      <c r="K537" s="243">
        <f ca="1">+IFERROR(INDEX('Hoja de Trabajo para listado'!$A$155:$Z$1048576,MATCH($A537,'Hoja de Trabajo para listado'!$A$155:$A$1048576,0),MATCH((CUADRO!K$5&amp;$E537),'Hoja de Trabajo para listado'!$A$151:$Z$151,0)),0)+IFERROR(INDEX('Hoja de Trabajo para listado'!$AB$155:$BA$1048576,MATCH($A537,'Hoja de Trabajo para listado'!$AB$155:$AB$1048576,0),MATCH((CUADRO!K$5&amp;$E537),'Hoja de Trabajo para listado'!$AB$151:$BA$151,0)),0)+IFERROR(INDEX('Hoja de Trabajo para listado'!$BC$155:$CB$1048576,MATCH($A537,'Hoja de Trabajo para listado'!$BC$155:$BC$1048576,0),MATCH((CUADRO!K$5&amp;$E537),'Hoja de Trabajo para listado'!$BC$151:$CB$151,0)),0)+IFERROR(INDEX('Hoja de Trabajo para listado'!$DE$153:$DG$274,MATCH($A537,'Hoja de Trabajo para listado'!$DE$153:$DE$1048576,0),MATCH((CUADRO!K$5&amp;$E537),'Hoja de Trabajo para listado'!$DE$151:$DG$151,0)),0)+IFERROR(INDEX('Hoja de Trabajo para listado'!$CD$155:$DC$1048576,MATCH($A537,'Hoja de Trabajo para listado'!$CD$155:$CD$1048576,0),MATCH((CUADRO!K$5&amp;$E537),'Hoja de Trabajo para listado'!$CD$151:$DC$151,0)),0)</f>
        <v>0</v>
      </c>
      <c r="L537" s="243">
        <f ca="1">+IFERROR(INDEX('Hoja de Trabajo para listado'!$A$155:$Z$1048576,MATCH($A537,'Hoja de Trabajo para listado'!$A$155:$A$1048576,0),MATCH((CUADRO!L$5&amp;$E537),'Hoja de Trabajo para listado'!$A$151:$Z$151,0)),0)+IFERROR(INDEX('Hoja de Trabajo para listado'!$AB$155:$BA$1048576,MATCH($A537,'Hoja de Trabajo para listado'!$AB$155:$AB$1048576,0),MATCH((CUADRO!L$5&amp;$E537),'Hoja de Trabajo para listado'!$AB$151:$BA$151,0)),0)+IFERROR(INDEX('Hoja de Trabajo para listado'!$BC$155:$CB$1048576,MATCH($A537,'Hoja de Trabajo para listado'!$BC$155:$BC$1048576,0),MATCH((CUADRO!L$5&amp;$E537),'Hoja de Trabajo para listado'!$BC$151:$CB$151,0)),0)+IFERROR(INDEX('Hoja de Trabajo para listado'!$DE$153:$DG$274,MATCH($A537,'Hoja de Trabajo para listado'!$DE$153:$DE$1048576,0),MATCH((CUADRO!L$5&amp;$E537),'Hoja de Trabajo para listado'!$DE$151:$DG$151,0)),0)+IFERROR(INDEX('Hoja de Trabajo para listado'!$CD$155:$DC$1048576,MATCH($A537,'Hoja de Trabajo para listado'!$CD$155:$CD$1048576,0),MATCH((CUADRO!L$5&amp;$E537),'Hoja de Trabajo para listado'!$CD$151:$DC$151,0)),0)</f>
        <v>0</v>
      </c>
      <c r="M537" s="243">
        <f ca="1">+IFERROR(INDEX('Hoja de Trabajo para listado'!$A$155:$Z$1048576,MATCH($A537,'Hoja de Trabajo para listado'!$A$155:$A$1048576,0),MATCH((CUADRO!M$5&amp;$E537),'Hoja de Trabajo para listado'!$A$151:$Z$151,0)),0)+IFERROR(INDEX('Hoja de Trabajo para listado'!$AB$155:$BA$1048576,MATCH($A537,'Hoja de Trabajo para listado'!$AB$155:$AB$1048576,0),MATCH((CUADRO!M$5&amp;$E537),'Hoja de Trabajo para listado'!$AB$151:$BA$151,0)),0)+IFERROR(INDEX('Hoja de Trabajo para listado'!$BC$155:$CB$1048576,MATCH($A537,'Hoja de Trabajo para listado'!$BC$155:$BC$1048576,0),MATCH((CUADRO!M$5&amp;$E537),'Hoja de Trabajo para listado'!$BC$151:$CB$151,0)),0)+IFERROR(INDEX('Hoja de Trabajo para listado'!$DE$153:$DG$274,MATCH($A537,'Hoja de Trabajo para listado'!$DE$153:$DE$1048576,0),MATCH((CUADRO!M$5&amp;$E537),'Hoja de Trabajo para listado'!$DE$151:$DG$151,0)),0)+IFERROR(INDEX('Hoja de Trabajo para listado'!$CD$155:$DC$1048576,MATCH($A537,'Hoja de Trabajo para listado'!$CD$155:$CD$1048576,0),MATCH((CUADRO!M$5&amp;$E537),'Hoja de Trabajo para listado'!$CD$151:$DC$151,0)),0)</f>
        <v>0</v>
      </c>
      <c r="N537" s="243">
        <f ca="1">+IFERROR(INDEX('Hoja de Trabajo para listado'!$A$155:$Z$1048576,MATCH($A537,'Hoja de Trabajo para listado'!$A$155:$A$1048576,0),MATCH((CUADRO!N$5&amp;$E537),'Hoja de Trabajo para listado'!$A$151:$Z$151,0)),0)+IFERROR(INDEX('Hoja de Trabajo para listado'!$AB$155:$BA$1048576,MATCH($A537,'Hoja de Trabajo para listado'!$AB$155:$AB$1048576,0),MATCH((CUADRO!N$5&amp;$E537),'Hoja de Trabajo para listado'!$AB$151:$BA$151,0)),0)+IFERROR(INDEX('Hoja de Trabajo para listado'!$BC$155:$CB$1048576,MATCH($A537,'Hoja de Trabajo para listado'!$BC$155:$BC$1048576,0),MATCH((CUADRO!N$5&amp;$E537),'Hoja de Trabajo para listado'!$BC$151:$CB$151,0)),0)+IFERROR(INDEX('Hoja de Trabajo para listado'!$DE$153:$DG$274,MATCH($A537,'Hoja de Trabajo para listado'!$DE$153:$DE$1048576,0),MATCH((CUADRO!N$5&amp;$E537),'Hoja de Trabajo para listado'!$DE$151:$DG$151,0)),0)+IFERROR(INDEX('Hoja de Trabajo para listado'!$CD$155:$DC$1048576,MATCH($A537,'Hoja de Trabajo para listado'!$CD$155:$CD$1048576,0),MATCH((CUADRO!N$5&amp;$E537),'Hoja de Trabajo para listado'!$CD$151:$DC$151,0)),0)</f>
        <v>0</v>
      </c>
      <c r="O537" s="243">
        <f ca="1">+IFERROR(INDEX('Hoja de Trabajo para listado'!$A$155:$Z$1048576,MATCH($A537,'Hoja de Trabajo para listado'!$A$155:$A$1048576,0),MATCH((CUADRO!O$5&amp;$E537),'Hoja de Trabajo para listado'!$A$151:$Z$151,0)),0)+IFERROR(INDEX('Hoja de Trabajo para listado'!$AB$155:$BA$1048576,MATCH($A537,'Hoja de Trabajo para listado'!$AB$155:$AB$1048576,0),MATCH((CUADRO!O$5&amp;$E537),'Hoja de Trabajo para listado'!$AB$151:$BA$151,0)),0)+IFERROR(INDEX('Hoja de Trabajo para listado'!$BC$155:$CB$1048576,MATCH($A537,'Hoja de Trabajo para listado'!$BC$155:$BC$1048576,0),MATCH((CUADRO!O$5&amp;$E537),'Hoja de Trabajo para listado'!$BC$151:$CB$151,0)),0)+IFERROR(INDEX('Hoja de Trabajo para listado'!$DE$153:$DG$274,MATCH($A537,'Hoja de Trabajo para listado'!$DE$153:$DE$1048576,0),MATCH((CUADRO!O$5&amp;$E537),'Hoja de Trabajo para listado'!$DE$151:$DG$151,0)),0)+IFERROR(INDEX('Hoja de Trabajo para listado'!$CD$155:$DC$1048576,MATCH($A537,'Hoja de Trabajo para listado'!$CD$155:$CD$1048576,0),MATCH((CUADRO!O$5&amp;$E537),'Hoja de Trabajo para listado'!$CD$151:$DC$151,0)),0)</f>
        <v>0</v>
      </c>
      <c r="P537" s="243">
        <f ca="1">+IFERROR(INDEX('Hoja de Trabajo para listado'!$A$155:$Z$1048576,MATCH($A537,'Hoja de Trabajo para listado'!$A$155:$A$1048576,0),MATCH((CUADRO!P$5&amp;$E537),'Hoja de Trabajo para listado'!$A$151:$Z$151,0)),0)+IFERROR(INDEX('Hoja de Trabajo para listado'!$AB$155:$BA$1048576,MATCH($A537,'Hoja de Trabajo para listado'!$AB$155:$AB$1048576,0),MATCH((CUADRO!P$5&amp;$E537),'Hoja de Trabajo para listado'!$AB$151:$BA$151,0)),0)+IFERROR(INDEX('Hoja de Trabajo para listado'!$BC$155:$CB$1048576,MATCH($A537,'Hoja de Trabajo para listado'!$BC$155:$BC$1048576,0),MATCH((CUADRO!P$5&amp;$E537),'Hoja de Trabajo para listado'!$BC$151:$CB$151,0)),0)+IFERROR(INDEX('Hoja de Trabajo para listado'!$DE$153:$DG$274,MATCH($A537,'Hoja de Trabajo para listado'!$DE$153:$DE$1048576,0),MATCH((CUADRO!P$5&amp;$E537),'Hoja de Trabajo para listado'!$DE$151:$DG$151,0)),0)+IFERROR(INDEX('Hoja de Trabajo para listado'!$CD$155:$DC$1048576,MATCH($A537,'Hoja de Trabajo para listado'!$CD$155:$CD$1048576,0),MATCH((CUADRO!P$5&amp;$E537),'Hoja de Trabajo para listado'!$CD$151:$DC$151,0)),0)</f>
        <v>0</v>
      </c>
      <c r="Q537" s="243">
        <f ca="1">+IFERROR(INDEX('Hoja de Trabajo para listado'!$A$155:$Z$1048576,MATCH($A537,'Hoja de Trabajo para listado'!$A$155:$A$1048576,0),MATCH((CUADRO!Q$5&amp;$E537),'Hoja de Trabajo para listado'!$A$151:$Z$151,0)),0)+IFERROR(INDEX('Hoja de Trabajo para listado'!$AB$155:$BA$1048576,MATCH($A537,'Hoja de Trabajo para listado'!$AB$155:$AB$1048576,0),MATCH((CUADRO!Q$5&amp;$E537),'Hoja de Trabajo para listado'!$AB$151:$BA$151,0)),0)+IFERROR(INDEX('Hoja de Trabajo para listado'!$BC$155:$CB$1048576,MATCH($A537,'Hoja de Trabajo para listado'!$BC$155:$BC$1048576,0),MATCH((CUADRO!Q$5&amp;$E537),'Hoja de Trabajo para listado'!$BC$151:$CB$151,0)),0)+IFERROR(INDEX('Hoja de Trabajo para listado'!$DE$153:$DG$274,MATCH($A537,'Hoja de Trabajo para listado'!$DE$153:$DE$1048576,0),MATCH((CUADRO!Q$5&amp;$E537),'Hoja de Trabajo para listado'!$DE$151:$DG$151,0)),0)+IFERROR(INDEX('Hoja de Trabajo para listado'!$CD$155:$DC$1048576,MATCH($A537,'Hoja de Trabajo para listado'!$CD$155:$CD$1048576,0),MATCH((CUADRO!Q$5&amp;$E537),'Hoja de Trabajo para listado'!$CD$151:$DC$151,0)),0)</f>
        <v>0</v>
      </c>
      <c r="R537" s="243">
        <f t="shared" ca="1" si="19"/>
        <v>0</v>
      </c>
      <c r="S537" s="249">
        <f ca="1">+R536+R537</f>
        <v>0</v>
      </c>
      <c r="T537" s="243">
        <f ca="1">+S537</f>
        <v>0</v>
      </c>
      <c r="U537" s="242">
        <f t="shared" si="20"/>
        <v>2</v>
      </c>
      <c r="V537" s="333" t="str">
        <f>+VLOOKUP(A537,bd_lista!$A$3:$E$590,5,FALSE)</f>
        <v>Gobiernos Autonomos Municipales</v>
      </c>
      <c r="W537" s="392"/>
      <c r="X537" s="242">
        <f>+VLOOKUP(A537,[4]Sheet1!$A$13:$D$744,4,FALSE)</f>
        <v>0</v>
      </c>
      <c r="Y537" s="242" t="e">
        <f>+VLOOKUP(X537,bd_lista!$A$3:$C$590,3,FALSE)</f>
        <v>#N/A</v>
      </c>
      <c r="Z537" s="292"/>
      <c r="AA537" s="293"/>
    </row>
    <row r="538" spans="1:27" customFormat="1" ht="15" hidden="1" customHeight="1">
      <c r="A538" s="32">
        <v>1222</v>
      </c>
      <c r="B538" s="387">
        <f>+A538</f>
        <v>1222</v>
      </c>
      <c r="C538" s="247" t="str">
        <f>+VLOOKUP(A538,bd_lista!$A$3:$C$590,3,FALSE)</f>
        <v>Gobierno Autónomo Municipal de Ichoca</v>
      </c>
      <c r="D538" s="389" t="str">
        <f>+C538</f>
        <v>Gobierno Autónomo Municipal de Ichoca</v>
      </c>
      <c r="E538" s="242" t="s">
        <v>1304</v>
      </c>
      <c r="F538" s="243">
        <f ca="1">+IFERROR(INDEX('Hoja de Trabajo para listado'!$A$155:$Z$1048576,MATCH($A538,'Hoja de Trabajo para listado'!$A$155:$A$1048576,0),MATCH((CUADRO!F$5&amp;$E538),'Hoja de Trabajo para listado'!$A$151:$Z$151,0)),0)+IFERROR(INDEX('Hoja de Trabajo para listado'!$AB$155:$BA$1048576,MATCH($A538,'Hoja de Trabajo para listado'!$AB$155:$AB$1048576,0),MATCH((CUADRO!F$5&amp;$E538),'Hoja de Trabajo para listado'!$AB$151:$BA$151,0)),0)+IFERROR(INDEX('Hoja de Trabajo para listado'!$BC$155:$CB$1048576,MATCH($A538,'Hoja de Trabajo para listado'!$BC$155:$BC$1048576,0),MATCH((CUADRO!F$5&amp;$E538),'Hoja de Trabajo para listado'!$BC$151:$CB$151,0)),0)+IFERROR(INDEX('Hoja de Trabajo para listado'!$DE$153:$DG$274,MATCH($A538,'Hoja de Trabajo para listado'!$DE$153:$DE$1048576,0),MATCH((CUADRO!F$5&amp;$E538),'Hoja de Trabajo para listado'!$DE$151:$DG$151,0)),0)+IFERROR(INDEX('Hoja de Trabajo para listado'!$CD$155:$DC$1048576,MATCH($A538,'Hoja de Trabajo para listado'!$CD$155:$CD$1048576,0),MATCH((CUADRO!F$5&amp;$E538),'Hoja de Trabajo para listado'!$CD$151:$DC$151,0)),0)</f>
        <v>0</v>
      </c>
      <c r="G538" s="243">
        <f ca="1">+IFERROR(INDEX('Hoja de Trabajo para listado'!$A$155:$Z$1048576,MATCH($A538,'Hoja de Trabajo para listado'!$A$155:$A$1048576,0),MATCH((CUADRO!G$5&amp;$E538),'Hoja de Trabajo para listado'!$A$151:$Z$151,0)),0)+IFERROR(INDEX('Hoja de Trabajo para listado'!$AB$155:$BA$1048576,MATCH($A538,'Hoja de Trabajo para listado'!$AB$155:$AB$1048576,0),MATCH((CUADRO!G$5&amp;$E538),'Hoja de Trabajo para listado'!$AB$151:$BA$151,0)),0)+IFERROR(INDEX('Hoja de Trabajo para listado'!$BC$155:$CB$1048576,MATCH($A538,'Hoja de Trabajo para listado'!$BC$155:$BC$1048576,0),MATCH((CUADRO!G$5&amp;$E538),'Hoja de Trabajo para listado'!$BC$151:$CB$151,0)),0)+IFERROR(INDEX('Hoja de Trabajo para listado'!$DE$153:$DG$274,MATCH($A538,'Hoja de Trabajo para listado'!$DE$153:$DE$1048576,0),MATCH((CUADRO!G$5&amp;$E538),'Hoja de Trabajo para listado'!$DE$151:$DG$151,0)),0)+IFERROR(INDEX('Hoja de Trabajo para listado'!$CD$155:$DC$1048576,MATCH($A538,'Hoja de Trabajo para listado'!$CD$155:$CD$1048576,0),MATCH((CUADRO!G$5&amp;$E538),'Hoja de Trabajo para listado'!$CD$151:$DC$151,0)),0)</f>
        <v>0</v>
      </c>
      <c r="H538" s="243">
        <f ca="1">+IFERROR(INDEX('Hoja de Trabajo para listado'!$A$155:$Z$1048576,MATCH($A538,'Hoja de Trabajo para listado'!$A$155:$A$1048576,0),MATCH((CUADRO!H$5&amp;$E538),'Hoja de Trabajo para listado'!$A$151:$Z$151,0)),0)+IFERROR(INDEX('Hoja de Trabajo para listado'!$AB$155:$BA$1048576,MATCH($A538,'Hoja de Trabajo para listado'!$AB$155:$AB$1048576,0),MATCH((CUADRO!H$5&amp;$E538),'Hoja de Trabajo para listado'!$AB$151:$BA$151,0)),0)+IFERROR(INDEX('Hoja de Trabajo para listado'!$BC$155:$CB$1048576,MATCH($A538,'Hoja de Trabajo para listado'!$BC$155:$BC$1048576,0),MATCH((CUADRO!H$5&amp;$E538),'Hoja de Trabajo para listado'!$BC$151:$CB$151,0)),0)+IFERROR(INDEX('Hoja de Trabajo para listado'!$DE$153:$DG$274,MATCH($A538,'Hoja de Trabajo para listado'!$DE$153:$DE$1048576,0),MATCH((CUADRO!H$5&amp;$E538),'Hoja de Trabajo para listado'!$DE$151:$DG$151,0)),0)+IFERROR(INDEX('Hoja de Trabajo para listado'!$CD$155:$DC$1048576,MATCH($A538,'Hoja de Trabajo para listado'!$CD$155:$CD$1048576,0),MATCH((CUADRO!H$5&amp;$E538),'Hoja de Trabajo para listado'!$CD$151:$DC$151,0)),0)</f>
        <v>0</v>
      </c>
      <c r="I538" s="243">
        <f ca="1">+IFERROR(INDEX('Hoja de Trabajo para listado'!$A$155:$Z$1048576,MATCH($A538,'Hoja de Trabajo para listado'!$A$155:$A$1048576,0),MATCH((CUADRO!I$5&amp;$E538),'Hoja de Trabajo para listado'!$A$151:$Z$151,0)),0)+IFERROR(INDEX('Hoja de Trabajo para listado'!$AB$155:$BA$1048576,MATCH($A538,'Hoja de Trabajo para listado'!$AB$155:$AB$1048576,0),MATCH((CUADRO!I$5&amp;$E538),'Hoja de Trabajo para listado'!$AB$151:$BA$151,0)),0)+IFERROR(INDEX('Hoja de Trabajo para listado'!$BC$155:$CB$1048576,MATCH($A538,'Hoja de Trabajo para listado'!$BC$155:$BC$1048576,0),MATCH((CUADRO!I$5&amp;$E538),'Hoja de Trabajo para listado'!$BC$151:$CB$151,0)),0)+IFERROR(INDEX('Hoja de Trabajo para listado'!$DE$153:$DG$274,MATCH($A538,'Hoja de Trabajo para listado'!$DE$153:$DE$1048576,0),MATCH((CUADRO!I$5&amp;$E538),'Hoja de Trabajo para listado'!$DE$151:$DG$151,0)),0)+IFERROR(INDEX('Hoja de Trabajo para listado'!$CD$155:$DC$1048576,MATCH($A538,'Hoja de Trabajo para listado'!$CD$155:$CD$1048576,0),MATCH((CUADRO!I$5&amp;$E538),'Hoja de Trabajo para listado'!$CD$151:$DC$151,0)),0)</f>
        <v>0</v>
      </c>
      <c r="J538" s="243">
        <f ca="1">+IFERROR(INDEX('Hoja de Trabajo para listado'!$A$155:$Z$1048576,MATCH($A538,'Hoja de Trabajo para listado'!$A$155:$A$1048576,0),MATCH((CUADRO!J$5&amp;$E538),'Hoja de Trabajo para listado'!$A$151:$Z$151,0)),0)+IFERROR(INDEX('Hoja de Trabajo para listado'!$AB$155:$BA$1048576,MATCH($A538,'Hoja de Trabajo para listado'!$AB$155:$AB$1048576,0),MATCH((CUADRO!J$5&amp;$E538),'Hoja de Trabajo para listado'!$AB$151:$BA$151,0)),0)+IFERROR(INDEX('Hoja de Trabajo para listado'!$BC$155:$CB$1048576,MATCH($A538,'Hoja de Trabajo para listado'!$BC$155:$BC$1048576,0),MATCH((CUADRO!J$5&amp;$E538),'Hoja de Trabajo para listado'!$BC$151:$CB$151,0)),0)+IFERROR(INDEX('Hoja de Trabajo para listado'!$DE$153:$DG$274,MATCH($A538,'Hoja de Trabajo para listado'!$DE$153:$DE$1048576,0),MATCH((CUADRO!J$5&amp;$E538),'Hoja de Trabajo para listado'!$DE$151:$DG$151,0)),0)+IFERROR(INDEX('Hoja de Trabajo para listado'!$CD$155:$DC$1048576,MATCH($A538,'Hoja de Trabajo para listado'!$CD$155:$CD$1048576,0),MATCH((CUADRO!J$5&amp;$E538),'Hoja de Trabajo para listado'!$CD$151:$DC$151,0)),0)</f>
        <v>0</v>
      </c>
      <c r="K538" s="243">
        <f ca="1">+IFERROR(INDEX('Hoja de Trabajo para listado'!$A$155:$Z$1048576,MATCH($A538,'Hoja de Trabajo para listado'!$A$155:$A$1048576,0),MATCH((CUADRO!K$5&amp;$E538),'Hoja de Trabajo para listado'!$A$151:$Z$151,0)),0)+IFERROR(INDEX('Hoja de Trabajo para listado'!$AB$155:$BA$1048576,MATCH($A538,'Hoja de Trabajo para listado'!$AB$155:$AB$1048576,0),MATCH((CUADRO!K$5&amp;$E538),'Hoja de Trabajo para listado'!$AB$151:$BA$151,0)),0)+IFERROR(INDEX('Hoja de Trabajo para listado'!$BC$155:$CB$1048576,MATCH($A538,'Hoja de Trabajo para listado'!$BC$155:$BC$1048576,0),MATCH((CUADRO!K$5&amp;$E538),'Hoja de Trabajo para listado'!$BC$151:$CB$151,0)),0)+IFERROR(INDEX('Hoja de Trabajo para listado'!$DE$153:$DG$274,MATCH($A538,'Hoja de Trabajo para listado'!$DE$153:$DE$1048576,0),MATCH((CUADRO!K$5&amp;$E538),'Hoja de Trabajo para listado'!$DE$151:$DG$151,0)),0)+IFERROR(INDEX('Hoja de Trabajo para listado'!$CD$155:$DC$1048576,MATCH($A538,'Hoja de Trabajo para listado'!$CD$155:$CD$1048576,0),MATCH((CUADRO!K$5&amp;$E538),'Hoja de Trabajo para listado'!$CD$151:$DC$151,0)),0)</f>
        <v>0</v>
      </c>
      <c r="L538" s="243">
        <f ca="1">+IFERROR(INDEX('Hoja de Trabajo para listado'!$A$155:$Z$1048576,MATCH($A538,'Hoja de Trabajo para listado'!$A$155:$A$1048576,0),MATCH((CUADRO!L$5&amp;$E538),'Hoja de Trabajo para listado'!$A$151:$Z$151,0)),0)+IFERROR(INDEX('Hoja de Trabajo para listado'!$AB$155:$BA$1048576,MATCH($A538,'Hoja de Trabajo para listado'!$AB$155:$AB$1048576,0),MATCH((CUADRO!L$5&amp;$E538),'Hoja de Trabajo para listado'!$AB$151:$BA$151,0)),0)+IFERROR(INDEX('Hoja de Trabajo para listado'!$BC$155:$CB$1048576,MATCH($A538,'Hoja de Trabajo para listado'!$BC$155:$BC$1048576,0),MATCH((CUADRO!L$5&amp;$E538),'Hoja de Trabajo para listado'!$BC$151:$CB$151,0)),0)+IFERROR(INDEX('Hoja de Trabajo para listado'!$DE$153:$DG$274,MATCH($A538,'Hoja de Trabajo para listado'!$DE$153:$DE$1048576,0),MATCH((CUADRO!L$5&amp;$E538),'Hoja de Trabajo para listado'!$DE$151:$DG$151,0)),0)+IFERROR(INDEX('Hoja de Trabajo para listado'!$CD$155:$DC$1048576,MATCH($A538,'Hoja de Trabajo para listado'!$CD$155:$CD$1048576,0),MATCH((CUADRO!L$5&amp;$E538),'Hoja de Trabajo para listado'!$CD$151:$DC$151,0)),0)</f>
        <v>0</v>
      </c>
      <c r="M538" s="243">
        <f ca="1">+IFERROR(INDEX('Hoja de Trabajo para listado'!$A$155:$Z$1048576,MATCH($A538,'Hoja de Trabajo para listado'!$A$155:$A$1048576,0),MATCH((CUADRO!M$5&amp;$E538),'Hoja de Trabajo para listado'!$A$151:$Z$151,0)),0)+IFERROR(INDEX('Hoja de Trabajo para listado'!$AB$155:$BA$1048576,MATCH($A538,'Hoja de Trabajo para listado'!$AB$155:$AB$1048576,0),MATCH((CUADRO!M$5&amp;$E538),'Hoja de Trabajo para listado'!$AB$151:$BA$151,0)),0)+IFERROR(INDEX('Hoja de Trabajo para listado'!$BC$155:$CB$1048576,MATCH($A538,'Hoja de Trabajo para listado'!$BC$155:$BC$1048576,0),MATCH((CUADRO!M$5&amp;$E538),'Hoja de Trabajo para listado'!$BC$151:$CB$151,0)),0)+IFERROR(INDEX('Hoja de Trabajo para listado'!$DE$153:$DG$274,MATCH($A538,'Hoja de Trabajo para listado'!$DE$153:$DE$1048576,0),MATCH((CUADRO!M$5&amp;$E538),'Hoja de Trabajo para listado'!$DE$151:$DG$151,0)),0)+IFERROR(INDEX('Hoja de Trabajo para listado'!$CD$155:$DC$1048576,MATCH($A538,'Hoja de Trabajo para listado'!$CD$155:$CD$1048576,0),MATCH((CUADRO!M$5&amp;$E538),'Hoja de Trabajo para listado'!$CD$151:$DC$151,0)),0)</f>
        <v>0</v>
      </c>
      <c r="N538" s="243">
        <f ca="1">+IFERROR(INDEX('Hoja de Trabajo para listado'!$A$155:$Z$1048576,MATCH($A538,'Hoja de Trabajo para listado'!$A$155:$A$1048576,0),MATCH((CUADRO!N$5&amp;$E538),'Hoja de Trabajo para listado'!$A$151:$Z$151,0)),0)+IFERROR(INDEX('Hoja de Trabajo para listado'!$AB$155:$BA$1048576,MATCH($A538,'Hoja de Trabajo para listado'!$AB$155:$AB$1048576,0),MATCH((CUADRO!N$5&amp;$E538),'Hoja de Trabajo para listado'!$AB$151:$BA$151,0)),0)+IFERROR(INDEX('Hoja de Trabajo para listado'!$BC$155:$CB$1048576,MATCH($A538,'Hoja de Trabajo para listado'!$BC$155:$BC$1048576,0),MATCH((CUADRO!N$5&amp;$E538),'Hoja de Trabajo para listado'!$BC$151:$CB$151,0)),0)+IFERROR(INDEX('Hoja de Trabajo para listado'!$DE$153:$DG$274,MATCH($A538,'Hoja de Trabajo para listado'!$DE$153:$DE$1048576,0),MATCH((CUADRO!N$5&amp;$E538),'Hoja de Trabajo para listado'!$DE$151:$DG$151,0)),0)+IFERROR(INDEX('Hoja de Trabajo para listado'!$CD$155:$DC$1048576,MATCH($A538,'Hoja de Trabajo para listado'!$CD$155:$CD$1048576,0),MATCH((CUADRO!N$5&amp;$E538),'Hoja de Trabajo para listado'!$CD$151:$DC$151,0)),0)</f>
        <v>0</v>
      </c>
      <c r="O538" s="243">
        <f ca="1">+IFERROR(INDEX('Hoja de Trabajo para listado'!$A$155:$Z$1048576,MATCH($A538,'Hoja de Trabajo para listado'!$A$155:$A$1048576,0),MATCH((CUADRO!O$5&amp;$E538),'Hoja de Trabajo para listado'!$A$151:$Z$151,0)),0)+IFERROR(INDEX('Hoja de Trabajo para listado'!$AB$155:$BA$1048576,MATCH($A538,'Hoja de Trabajo para listado'!$AB$155:$AB$1048576,0),MATCH((CUADRO!O$5&amp;$E538),'Hoja de Trabajo para listado'!$AB$151:$BA$151,0)),0)+IFERROR(INDEX('Hoja de Trabajo para listado'!$BC$155:$CB$1048576,MATCH($A538,'Hoja de Trabajo para listado'!$BC$155:$BC$1048576,0),MATCH((CUADRO!O$5&amp;$E538),'Hoja de Trabajo para listado'!$BC$151:$CB$151,0)),0)+IFERROR(INDEX('Hoja de Trabajo para listado'!$DE$153:$DG$274,MATCH($A538,'Hoja de Trabajo para listado'!$DE$153:$DE$1048576,0),MATCH((CUADRO!O$5&amp;$E538),'Hoja de Trabajo para listado'!$DE$151:$DG$151,0)),0)+IFERROR(INDEX('Hoja de Trabajo para listado'!$CD$155:$DC$1048576,MATCH($A538,'Hoja de Trabajo para listado'!$CD$155:$CD$1048576,0),MATCH((CUADRO!O$5&amp;$E538),'Hoja de Trabajo para listado'!$CD$151:$DC$151,0)),0)</f>
        <v>0</v>
      </c>
      <c r="P538" s="243">
        <f ca="1">+IFERROR(INDEX('Hoja de Trabajo para listado'!$A$155:$Z$1048576,MATCH($A538,'Hoja de Trabajo para listado'!$A$155:$A$1048576,0),MATCH((CUADRO!P$5&amp;$E538),'Hoja de Trabajo para listado'!$A$151:$Z$151,0)),0)+IFERROR(INDEX('Hoja de Trabajo para listado'!$AB$155:$BA$1048576,MATCH($A538,'Hoja de Trabajo para listado'!$AB$155:$AB$1048576,0),MATCH((CUADRO!P$5&amp;$E538),'Hoja de Trabajo para listado'!$AB$151:$BA$151,0)),0)+IFERROR(INDEX('Hoja de Trabajo para listado'!$BC$155:$CB$1048576,MATCH($A538,'Hoja de Trabajo para listado'!$BC$155:$BC$1048576,0),MATCH((CUADRO!P$5&amp;$E538),'Hoja de Trabajo para listado'!$BC$151:$CB$151,0)),0)+IFERROR(INDEX('Hoja de Trabajo para listado'!$DE$153:$DG$274,MATCH($A538,'Hoja de Trabajo para listado'!$DE$153:$DE$1048576,0),MATCH((CUADRO!P$5&amp;$E538),'Hoja de Trabajo para listado'!$DE$151:$DG$151,0)),0)+IFERROR(INDEX('Hoja de Trabajo para listado'!$CD$155:$DC$1048576,MATCH($A538,'Hoja de Trabajo para listado'!$CD$155:$CD$1048576,0),MATCH((CUADRO!P$5&amp;$E538),'Hoja de Trabajo para listado'!$CD$151:$DC$151,0)),0)</f>
        <v>0</v>
      </c>
      <c r="Q538" s="243">
        <f ca="1">+IFERROR(INDEX('Hoja de Trabajo para listado'!$A$155:$Z$1048576,MATCH($A538,'Hoja de Trabajo para listado'!$A$155:$A$1048576,0),MATCH((CUADRO!Q$5&amp;$E538),'Hoja de Trabajo para listado'!$A$151:$Z$151,0)),0)+IFERROR(INDEX('Hoja de Trabajo para listado'!$AB$155:$BA$1048576,MATCH($A538,'Hoja de Trabajo para listado'!$AB$155:$AB$1048576,0),MATCH((CUADRO!Q$5&amp;$E538),'Hoja de Trabajo para listado'!$AB$151:$BA$151,0)),0)+IFERROR(INDEX('Hoja de Trabajo para listado'!$BC$155:$CB$1048576,MATCH($A538,'Hoja de Trabajo para listado'!$BC$155:$BC$1048576,0),MATCH((CUADRO!Q$5&amp;$E538),'Hoja de Trabajo para listado'!$BC$151:$CB$151,0)),0)+IFERROR(INDEX('Hoja de Trabajo para listado'!$DE$153:$DG$274,MATCH($A538,'Hoja de Trabajo para listado'!$DE$153:$DE$1048576,0),MATCH((CUADRO!Q$5&amp;$E538),'Hoja de Trabajo para listado'!$DE$151:$DG$151,0)),0)+IFERROR(INDEX('Hoja de Trabajo para listado'!$CD$155:$DC$1048576,MATCH($A538,'Hoja de Trabajo para listado'!$CD$155:$CD$1048576,0),MATCH((CUADRO!Q$5&amp;$E538),'Hoja de Trabajo para listado'!$CD$151:$DC$151,0)),0)</f>
        <v>0</v>
      </c>
      <c r="R538" s="243">
        <f t="shared" ca="1" si="19"/>
        <v>0</v>
      </c>
      <c r="S538" s="249"/>
      <c r="T538" s="243">
        <f ca="1">+T539</f>
        <v>0</v>
      </c>
      <c r="U538" s="242">
        <f t="shared" si="20"/>
        <v>1</v>
      </c>
      <c r="V538" s="333" t="str">
        <f>+VLOOKUP(A538,bd_lista!$A$3:$E$590,5,FALSE)</f>
        <v>Gobiernos Autonomos Municipales</v>
      </c>
      <c r="W538" s="391" t="str">
        <f>+V538</f>
        <v>Gobiernos Autonomos Municipales</v>
      </c>
      <c r="X538" s="242">
        <f>+VLOOKUP(A538,[4]Sheet1!$A$13:$D$744,4,FALSE)</f>
        <v>0</v>
      </c>
      <c r="Y538" s="242" t="e">
        <f>+VLOOKUP(X538,bd_lista!$A$3:$C$590,3,FALSE)</f>
        <v>#N/A</v>
      </c>
      <c r="Z538" s="294">
        <f>+X538</f>
        <v>0</v>
      </c>
      <c r="AA538" s="295" t="e">
        <f>+Y538</f>
        <v>#N/A</v>
      </c>
    </row>
    <row r="539" spans="1:27" customFormat="1" ht="15" hidden="1" customHeight="1">
      <c r="A539" s="32">
        <v>1222</v>
      </c>
      <c r="B539" s="388"/>
      <c r="C539" s="247" t="str">
        <f>+VLOOKUP(A539,bd_lista!$A$3:$C$590,3,FALSE)</f>
        <v>Gobierno Autónomo Municipal de Ichoca</v>
      </c>
      <c r="D539" s="390"/>
      <c r="E539" s="244" t="s">
        <v>1305</v>
      </c>
      <c r="F539" s="243">
        <f ca="1">+IFERROR(INDEX('Hoja de Trabajo para listado'!$A$155:$Z$1048576,MATCH($A539,'Hoja de Trabajo para listado'!$A$155:$A$1048576,0),MATCH((CUADRO!F$5&amp;$E539),'Hoja de Trabajo para listado'!$A$151:$Z$151,0)),0)+IFERROR(INDEX('Hoja de Trabajo para listado'!$AB$155:$BA$1048576,MATCH($A539,'Hoja de Trabajo para listado'!$AB$155:$AB$1048576,0),MATCH((CUADRO!F$5&amp;$E539),'Hoja de Trabajo para listado'!$AB$151:$BA$151,0)),0)+IFERROR(INDEX('Hoja de Trabajo para listado'!$BC$155:$CB$1048576,MATCH($A539,'Hoja de Trabajo para listado'!$BC$155:$BC$1048576,0),MATCH((CUADRO!F$5&amp;$E539),'Hoja de Trabajo para listado'!$BC$151:$CB$151,0)),0)+IFERROR(INDEX('Hoja de Trabajo para listado'!$DE$153:$DG$274,MATCH($A539,'Hoja de Trabajo para listado'!$DE$153:$DE$1048576,0),MATCH((CUADRO!F$5&amp;$E539),'Hoja de Trabajo para listado'!$DE$151:$DG$151,0)),0)+IFERROR(INDEX('Hoja de Trabajo para listado'!$CD$155:$DC$1048576,MATCH($A539,'Hoja de Trabajo para listado'!$CD$155:$CD$1048576,0),MATCH((CUADRO!F$5&amp;$E539),'Hoja de Trabajo para listado'!$CD$151:$DC$151,0)),0)</f>
        <v>0</v>
      </c>
      <c r="G539" s="243">
        <f ca="1">+IFERROR(INDEX('Hoja de Trabajo para listado'!$A$155:$Z$1048576,MATCH($A539,'Hoja de Trabajo para listado'!$A$155:$A$1048576,0),MATCH((CUADRO!G$5&amp;$E539),'Hoja de Trabajo para listado'!$A$151:$Z$151,0)),0)+IFERROR(INDEX('Hoja de Trabajo para listado'!$AB$155:$BA$1048576,MATCH($A539,'Hoja de Trabajo para listado'!$AB$155:$AB$1048576,0),MATCH((CUADRO!G$5&amp;$E539),'Hoja de Trabajo para listado'!$AB$151:$BA$151,0)),0)+IFERROR(INDEX('Hoja de Trabajo para listado'!$BC$155:$CB$1048576,MATCH($A539,'Hoja de Trabajo para listado'!$BC$155:$BC$1048576,0),MATCH((CUADRO!G$5&amp;$E539),'Hoja de Trabajo para listado'!$BC$151:$CB$151,0)),0)+IFERROR(INDEX('Hoja de Trabajo para listado'!$DE$153:$DG$274,MATCH($A539,'Hoja de Trabajo para listado'!$DE$153:$DE$1048576,0),MATCH((CUADRO!G$5&amp;$E539),'Hoja de Trabajo para listado'!$DE$151:$DG$151,0)),0)+IFERROR(INDEX('Hoja de Trabajo para listado'!$CD$155:$DC$1048576,MATCH($A539,'Hoja de Trabajo para listado'!$CD$155:$CD$1048576,0),MATCH((CUADRO!G$5&amp;$E539),'Hoja de Trabajo para listado'!$CD$151:$DC$151,0)),0)</f>
        <v>0</v>
      </c>
      <c r="H539" s="243">
        <f ca="1">+IFERROR(INDEX('Hoja de Trabajo para listado'!$A$155:$Z$1048576,MATCH($A539,'Hoja de Trabajo para listado'!$A$155:$A$1048576,0),MATCH((CUADRO!H$5&amp;$E539),'Hoja de Trabajo para listado'!$A$151:$Z$151,0)),0)+IFERROR(INDEX('Hoja de Trabajo para listado'!$AB$155:$BA$1048576,MATCH($A539,'Hoja de Trabajo para listado'!$AB$155:$AB$1048576,0),MATCH((CUADRO!H$5&amp;$E539),'Hoja de Trabajo para listado'!$AB$151:$BA$151,0)),0)+IFERROR(INDEX('Hoja de Trabajo para listado'!$BC$155:$CB$1048576,MATCH($A539,'Hoja de Trabajo para listado'!$BC$155:$BC$1048576,0),MATCH((CUADRO!H$5&amp;$E539),'Hoja de Trabajo para listado'!$BC$151:$CB$151,0)),0)+IFERROR(INDEX('Hoja de Trabajo para listado'!$DE$153:$DG$274,MATCH($A539,'Hoja de Trabajo para listado'!$DE$153:$DE$1048576,0),MATCH((CUADRO!H$5&amp;$E539),'Hoja de Trabajo para listado'!$DE$151:$DG$151,0)),0)+IFERROR(INDEX('Hoja de Trabajo para listado'!$CD$155:$DC$1048576,MATCH($A539,'Hoja de Trabajo para listado'!$CD$155:$CD$1048576,0),MATCH((CUADRO!H$5&amp;$E539),'Hoja de Trabajo para listado'!$CD$151:$DC$151,0)),0)</f>
        <v>0</v>
      </c>
      <c r="I539" s="243">
        <f ca="1">+IFERROR(INDEX('Hoja de Trabajo para listado'!$A$155:$Z$1048576,MATCH($A539,'Hoja de Trabajo para listado'!$A$155:$A$1048576,0),MATCH((CUADRO!I$5&amp;$E539),'Hoja de Trabajo para listado'!$A$151:$Z$151,0)),0)+IFERROR(INDEX('Hoja de Trabajo para listado'!$AB$155:$BA$1048576,MATCH($A539,'Hoja de Trabajo para listado'!$AB$155:$AB$1048576,0),MATCH((CUADRO!I$5&amp;$E539),'Hoja de Trabajo para listado'!$AB$151:$BA$151,0)),0)+IFERROR(INDEX('Hoja de Trabajo para listado'!$BC$155:$CB$1048576,MATCH($A539,'Hoja de Trabajo para listado'!$BC$155:$BC$1048576,0),MATCH((CUADRO!I$5&amp;$E539),'Hoja de Trabajo para listado'!$BC$151:$CB$151,0)),0)+IFERROR(INDEX('Hoja de Trabajo para listado'!$DE$153:$DG$274,MATCH($A539,'Hoja de Trabajo para listado'!$DE$153:$DE$1048576,0),MATCH((CUADRO!I$5&amp;$E539),'Hoja de Trabajo para listado'!$DE$151:$DG$151,0)),0)+IFERROR(INDEX('Hoja de Trabajo para listado'!$CD$155:$DC$1048576,MATCH($A539,'Hoja de Trabajo para listado'!$CD$155:$CD$1048576,0),MATCH((CUADRO!I$5&amp;$E539),'Hoja de Trabajo para listado'!$CD$151:$DC$151,0)),0)</f>
        <v>0</v>
      </c>
      <c r="J539" s="243">
        <f ca="1">+IFERROR(INDEX('Hoja de Trabajo para listado'!$A$155:$Z$1048576,MATCH($A539,'Hoja de Trabajo para listado'!$A$155:$A$1048576,0),MATCH((CUADRO!J$5&amp;$E539),'Hoja de Trabajo para listado'!$A$151:$Z$151,0)),0)+IFERROR(INDEX('Hoja de Trabajo para listado'!$AB$155:$BA$1048576,MATCH($A539,'Hoja de Trabajo para listado'!$AB$155:$AB$1048576,0),MATCH((CUADRO!J$5&amp;$E539),'Hoja de Trabajo para listado'!$AB$151:$BA$151,0)),0)+IFERROR(INDEX('Hoja de Trabajo para listado'!$BC$155:$CB$1048576,MATCH($A539,'Hoja de Trabajo para listado'!$BC$155:$BC$1048576,0),MATCH((CUADRO!J$5&amp;$E539),'Hoja de Trabajo para listado'!$BC$151:$CB$151,0)),0)+IFERROR(INDEX('Hoja de Trabajo para listado'!$DE$153:$DG$274,MATCH($A539,'Hoja de Trabajo para listado'!$DE$153:$DE$1048576,0),MATCH((CUADRO!J$5&amp;$E539),'Hoja de Trabajo para listado'!$DE$151:$DG$151,0)),0)+IFERROR(INDEX('Hoja de Trabajo para listado'!$CD$155:$DC$1048576,MATCH($A539,'Hoja de Trabajo para listado'!$CD$155:$CD$1048576,0),MATCH((CUADRO!J$5&amp;$E539),'Hoja de Trabajo para listado'!$CD$151:$DC$151,0)),0)</f>
        <v>0</v>
      </c>
      <c r="K539" s="243">
        <f ca="1">+IFERROR(INDEX('Hoja de Trabajo para listado'!$A$155:$Z$1048576,MATCH($A539,'Hoja de Trabajo para listado'!$A$155:$A$1048576,0),MATCH((CUADRO!K$5&amp;$E539),'Hoja de Trabajo para listado'!$A$151:$Z$151,0)),0)+IFERROR(INDEX('Hoja de Trabajo para listado'!$AB$155:$BA$1048576,MATCH($A539,'Hoja de Trabajo para listado'!$AB$155:$AB$1048576,0),MATCH((CUADRO!K$5&amp;$E539),'Hoja de Trabajo para listado'!$AB$151:$BA$151,0)),0)+IFERROR(INDEX('Hoja de Trabajo para listado'!$BC$155:$CB$1048576,MATCH($A539,'Hoja de Trabajo para listado'!$BC$155:$BC$1048576,0),MATCH((CUADRO!K$5&amp;$E539),'Hoja de Trabajo para listado'!$BC$151:$CB$151,0)),0)+IFERROR(INDEX('Hoja de Trabajo para listado'!$DE$153:$DG$274,MATCH($A539,'Hoja de Trabajo para listado'!$DE$153:$DE$1048576,0),MATCH((CUADRO!K$5&amp;$E539),'Hoja de Trabajo para listado'!$DE$151:$DG$151,0)),0)+IFERROR(INDEX('Hoja de Trabajo para listado'!$CD$155:$DC$1048576,MATCH($A539,'Hoja de Trabajo para listado'!$CD$155:$CD$1048576,0),MATCH((CUADRO!K$5&amp;$E539),'Hoja de Trabajo para listado'!$CD$151:$DC$151,0)),0)</f>
        <v>0</v>
      </c>
      <c r="L539" s="243">
        <f ca="1">+IFERROR(INDEX('Hoja de Trabajo para listado'!$A$155:$Z$1048576,MATCH($A539,'Hoja de Trabajo para listado'!$A$155:$A$1048576,0),MATCH((CUADRO!L$5&amp;$E539),'Hoja de Trabajo para listado'!$A$151:$Z$151,0)),0)+IFERROR(INDEX('Hoja de Trabajo para listado'!$AB$155:$BA$1048576,MATCH($A539,'Hoja de Trabajo para listado'!$AB$155:$AB$1048576,0),MATCH((CUADRO!L$5&amp;$E539),'Hoja de Trabajo para listado'!$AB$151:$BA$151,0)),0)+IFERROR(INDEX('Hoja de Trabajo para listado'!$BC$155:$CB$1048576,MATCH($A539,'Hoja de Trabajo para listado'!$BC$155:$BC$1048576,0),MATCH((CUADRO!L$5&amp;$E539),'Hoja de Trabajo para listado'!$BC$151:$CB$151,0)),0)+IFERROR(INDEX('Hoja de Trabajo para listado'!$DE$153:$DG$274,MATCH($A539,'Hoja de Trabajo para listado'!$DE$153:$DE$1048576,0),MATCH((CUADRO!L$5&amp;$E539),'Hoja de Trabajo para listado'!$DE$151:$DG$151,0)),0)+IFERROR(INDEX('Hoja de Trabajo para listado'!$CD$155:$DC$1048576,MATCH($A539,'Hoja de Trabajo para listado'!$CD$155:$CD$1048576,0),MATCH((CUADRO!L$5&amp;$E539),'Hoja de Trabajo para listado'!$CD$151:$DC$151,0)),0)</f>
        <v>0</v>
      </c>
      <c r="M539" s="243">
        <f ca="1">+IFERROR(INDEX('Hoja de Trabajo para listado'!$A$155:$Z$1048576,MATCH($A539,'Hoja de Trabajo para listado'!$A$155:$A$1048576,0),MATCH((CUADRO!M$5&amp;$E539),'Hoja de Trabajo para listado'!$A$151:$Z$151,0)),0)+IFERROR(INDEX('Hoja de Trabajo para listado'!$AB$155:$BA$1048576,MATCH($A539,'Hoja de Trabajo para listado'!$AB$155:$AB$1048576,0),MATCH((CUADRO!M$5&amp;$E539),'Hoja de Trabajo para listado'!$AB$151:$BA$151,0)),0)+IFERROR(INDEX('Hoja de Trabajo para listado'!$BC$155:$CB$1048576,MATCH($A539,'Hoja de Trabajo para listado'!$BC$155:$BC$1048576,0),MATCH((CUADRO!M$5&amp;$E539),'Hoja de Trabajo para listado'!$BC$151:$CB$151,0)),0)+IFERROR(INDEX('Hoja de Trabajo para listado'!$DE$153:$DG$274,MATCH($A539,'Hoja de Trabajo para listado'!$DE$153:$DE$1048576,0),MATCH((CUADRO!M$5&amp;$E539),'Hoja de Trabajo para listado'!$DE$151:$DG$151,0)),0)+IFERROR(INDEX('Hoja de Trabajo para listado'!$CD$155:$DC$1048576,MATCH($A539,'Hoja de Trabajo para listado'!$CD$155:$CD$1048576,0),MATCH((CUADRO!M$5&amp;$E539),'Hoja de Trabajo para listado'!$CD$151:$DC$151,0)),0)</f>
        <v>0</v>
      </c>
      <c r="N539" s="243">
        <f ca="1">+IFERROR(INDEX('Hoja de Trabajo para listado'!$A$155:$Z$1048576,MATCH($A539,'Hoja de Trabajo para listado'!$A$155:$A$1048576,0),MATCH((CUADRO!N$5&amp;$E539),'Hoja de Trabajo para listado'!$A$151:$Z$151,0)),0)+IFERROR(INDEX('Hoja de Trabajo para listado'!$AB$155:$BA$1048576,MATCH($A539,'Hoja de Trabajo para listado'!$AB$155:$AB$1048576,0),MATCH((CUADRO!N$5&amp;$E539),'Hoja de Trabajo para listado'!$AB$151:$BA$151,0)),0)+IFERROR(INDEX('Hoja de Trabajo para listado'!$BC$155:$CB$1048576,MATCH($A539,'Hoja de Trabajo para listado'!$BC$155:$BC$1048576,0),MATCH((CUADRO!N$5&amp;$E539),'Hoja de Trabajo para listado'!$BC$151:$CB$151,0)),0)+IFERROR(INDEX('Hoja de Trabajo para listado'!$DE$153:$DG$274,MATCH($A539,'Hoja de Trabajo para listado'!$DE$153:$DE$1048576,0),MATCH((CUADRO!N$5&amp;$E539),'Hoja de Trabajo para listado'!$DE$151:$DG$151,0)),0)+IFERROR(INDEX('Hoja de Trabajo para listado'!$CD$155:$DC$1048576,MATCH($A539,'Hoja de Trabajo para listado'!$CD$155:$CD$1048576,0),MATCH((CUADRO!N$5&amp;$E539),'Hoja de Trabajo para listado'!$CD$151:$DC$151,0)),0)</f>
        <v>0</v>
      </c>
      <c r="O539" s="243">
        <f ca="1">+IFERROR(INDEX('Hoja de Trabajo para listado'!$A$155:$Z$1048576,MATCH($A539,'Hoja de Trabajo para listado'!$A$155:$A$1048576,0),MATCH((CUADRO!O$5&amp;$E539),'Hoja de Trabajo para listado'!$A$151:$Z$151,0)),0)+IFERROR(INDEX('Hoja de Trabajo para listado'!$AB$155:$BA$1048576,MATCH($A539,'Hoja de Trabajo para listado'!$AB$155:$AB$1048576,0),MATCH((CUADRO!O$5&amp;$E539),'Hoja de Trabajo para listado'!$AB$151:$BA$151,0)),0)+IFERROR(INDEX('Hoja de Trabajo para listado'!$BC$155:$CB$1048576,MATCH($A539,'Hoja de Trabajo para listado'!$BC$155:$BC$1048576,0),MATCH((CUADRO!O$5&amp;$E539),'Hoja de Trabajo para listado'!$BC$151:$CB$151,0)),0)+IFERROR(INDEX('Hoja de Trabajo para listado'!$DE$153:$DG$274,MATCH($A539,'Hoja de Trabajo para listado'!$DE$153:$DE$1048576,0),MATCH((CUADRO!O$5&amp;$E539),'Hoja de Trabajo para listado'!$DE$151:$DG$151,0)),0)+IFERROR(INDEX('Hoja de Trabajo para listado'!$CD$155:$DC$1048576,MATCH($A539,'Hoja de Trabajo para listado'!$CD$155:$CD$1048576,0),MATCH((CUADRO!O$5&amp;$E539),'Hoja de Trabajo para listado'!$CD$151:$DC$151,0)),0)</f>
        <v>0</v>
      </c>
      <c r="P539" s="243">
        <f ca="1">+IFERROR(INDEX('Hoja de Trabajo para listado'!$A$155:$Z$1048576,MATCH($A539,'Hoja de Trabajo para listado'!$A$155:$A$1048576,0),MATCH((CUADRO!P$5&amp;$E539),'Hoja de Trabajo para listado'!$A$151:$Z$151,0)),0)+IFERROR(INDEX('Hoja de Trabajo para listado'!$AB$155:$BA$1048576,MATCH($A539,'Hoja de Trabajo para listado'!$AB$155:$AB$1048576,0),MATCH((CUADRO!P$5&amp;$E539),'Hoja de Trabajo para listado'!$AB$151:$BA$151,0)),0)+IFERROR(INDEX('Hoja de Trabajo para listado'!$BC$155:$CB$1048576,MATCH($A539,'Hoja de Trabajo para listado'!$BC$155:$BC$1048576,0),MATCH((CUADRO!P$5&amp;$E539),'Hoja de Trabajo para listado'!$BC$151:$CB$151,0)),0)+IFERROR(INDEX('Hoja de Trabajo para listado'!$DE$153:$DG$274,MATCH($A539,'Hoja de Trabajo para listado'!$DE$153:$DE$1048576,0),MATCH((CUADRO!P$5&amp;$E539),'Hoja de Trabajo para listado'!$DE$151:$DG$151,0)),0)+IFERROR(INDEX('Hoja de Trabajo para listado'!$CD$155:$DC$1048576,MATCH($A539,'Hoja de Trabajo para listado'!$CD$155:$CD$1048576,0),MATCH((CUADRO!P$5&amp;$E539),'Hoja de Trabajo para listado'!$CD$151:$DC$151,0)),0)</f>
        <v>0</v>
      </c>
      <c r="Q539" s="243">
        <f ca="1">+IFERROR(INDEX('Hoja de Trabajo para listado'!$A$155:$Z$1048576,MATCH($A539,'Hoja de Trabajo para listado'!$A$155:$A$1048576,0),MATCH((CUADRO!Q$5&amp;$E539),'Hoja de Trabajo para listado'!$A$151:$Z$151,0)),0)+IFERROR(INDEX('Hoja de Trabajo para listado'!$AB$155:$BA$1048576,MATCH($A539,'Hoja de Trabajo para listado'!$AB$155:$AB$1048576,0),MATCH((CUADRO!Q$5&amp;$E539),'Hoja de Trabajo para listado'!$AB$151:$BA$151,0)),0)+IFERROR(INDEX('Hoja de Trabajo para listado'!$BC$155:$CB$1048576,MATCH($A539,'Hoja de Trabajo para listado'!$BC$155:$BC$1048576,0),MATCH((CUADRO!Q$5&amp;$E539),'Hoja de Trabajo para listado'!$BC$151:$CB$151,0)),0)+IFERROR(INDEX('Hoja de Trabajo para listado'!$DE$153:$DG$274,MATCH($A539,'Hoja de Trabajo para listado'!$DE$153:$DE$1048576,0),MATCH((CUADRO!Q$5&amp;$E539),'Hoja de Trabajo para listado'!$DE$151:$DG$151,0)),0)+IFERROR(INDEX('Hoja de Trabajo para listado'!$CD$155:$DC$1048576,MATCH($A539,'Hoja de Trabajo para listado'!$CD$155:$CD$1048576,0),MATCH((CUADRO!Q$5&amp;$E539),'Hoja de Trabajo para listado'!$CD$151:$DC$151,0)),0)</f>
        <v>0</v>
      </c>
      <c r="R539" s="243">
        <f t="shared" ca="1" si="19"/>
        <v>0</v>
      </c>
      <c r="S539" s="249">
        <f ca="1">+R538+R539</f>
        <v>0</v>
      </c>
      <c r="T539" s="243">
        <f ca="1">+S539</f>
        <v>0</v>
      </c>
      <c r="U539" s="242">
        <f t="shared" si="20"/>
        <v>2</v>
      </c>
      <c r="V539" s="333" t="str">
        <f>+VLOOKUP(A539,bd_lista!$A$3:$E$590,5,FALSE)</f>
        <v>Gobiernos Autonomos Municipales</v>
      </c>
      <c r="W539" s="392"/>
      <c r="X539" s="242">
        <f>+VLOOKUP(A539,[4]Sheet1!$A$13:$D$744,4,FALSE)</f>
        <v>0</v>
      </c>
      <c r="Y539" s="242" t="e">
        <f>+VLOOKUP(X539,bd_lista!$A$3:$C$590,3,FALSE)</f>
        <v>#N/A</v>
      </c>
      <c r="Z539" s="292"/>
      <c r="AA539" s="293"/>
    </row>
    <row r="540" spans="1:27" customFormat="1" ht="15" hidden="1" customHeight="1">
      <c r="A540" s="32">
        <v>1223</v>
      </c>
      <c r="B540" s="387">
        <f>+A540</f>
        <v>1223</v>
      </c>
      <c r="C540" s="247" t="str">
        <f>+VLOOKUP(A540,bd_lista!$A$3:$C$590,3,FALSE)</f>
        <v>Gobierno Autónomo Municipal de Villa Libertad Licoma</v>
      </c>
      <c r="D540" s="389" t="str">
        <f>+C540</f>
        <v>Gobierno Autónomo Municipal de Villa Libertad Licoma</v>
      </c>
      <c r="E540" s="242" t="s">
        <v>1304</v>
      </c>
      <c r="F540" s="243">
        <f ca="1">+IFERROR(INDEX('Hoja de Trabajo para listado'!$A$155:$Z$1048576,MATCH($A540,'Hoja de Trabajo para listado'!$A$155:$A$1048576,0),MATCH((CUADRO!F$5&amp;$E540),'Hoja de Trabajo para listado'!$A$151:$Z$151,0)),0)+IFERROR(INDEX('Hoja de Trabajo para listado'!$AB$155:$BA$1048576,MATCH($A540,'Hoja de Trabajo para listado'!$AB$155:$AB$1048576,0),MATCH((CUADRO!F$5&amp;$E540),'Hoja de Trabajo para listado'!$AB$151:$BA$151,0)),0)+IFERROR(INDEX('Hoja de Trabajo para listado'!$BC$155:$CB$1048576,MATCH($A540,'Hoja de Trabajo para listado'!$BC$155:$BC$1048576,0),MATCH((CUADRO!F$5&amp;$E540),'Hoja de Trabajo para listado'!$BC$151:$CB$151,0)),0)+IFERROR(INDEX('Hoja de Trabajo para listado'!$DE$153:$DG$274,MATCH($A540,'Hoja de Trabajo para listado'!$DE$153:$DE$1048576,0),MATCH((CUADRO!F$5&amp;$E540),'Hoja de Trabajo para listado'!$DE$151:$DG$151,0)),0)+IFERROR(INDEX('Hoja de Trabajo para listado'!$CD$155:$DC$1048576,MATCH($A540,'Hoja de Trabajo para listado'!$CD$155:$CD$1048576,0),MATCH((CUADRO!F$5&amp;$E540),'Hoja de Trabajo para listado'!$CD$151:$DC$151,0)),0)</f>
        <v>0</v>
      </c>
      <c r="G540" s="243">
        <f ca="1">+IFERROR(INDEX('Hoja de Trabajo para listado'!$A$155:$Z$1048576,MATCH($A540,'Hoja de Trabajo para listado'!$A$155:$A$1048576,0),MATCH((CUADRO!G$5&amp;$E540),'Hoja de Trabajo para listado'!$A$151:$Z$151,0)),0)+IFERROR(INDEX('Hoja de Trabajo para listado'!$AB$155:$BA$1048576,MATCH($A540,'Hoja de Trabajo para listado'!$AB$155:$AB$1048576,0),MATCH((CUADRO!G$5&amp;$E540),'Hoja de Trabajo para listado'!$AB$151:$BA$151,0)),0)+IFERROR(INDEX('Hoja de Trabajo para listado'!$BC$155:$CB$1048576,MATCH($A540,'Hoja de Trabajo para listado'!$BC$155:$BC$1048576,0),MATCH((CUADRO!G$5&amp;$E540),'Hoja de Trabajo para listado'!$BC$151:$CB$151,0)),0)+IFERROR(INDEX('Hoja de Trabajo para listado'!$DE$153:$DG$274,MATCH($A540,'Hoja de Trabajo para listado'!$DE$153:$DE$1048576,0),MATCH((CUADRO!G$5&amp;$E540),'Hoja de Trabajo para listado'!$DE$151:$DG$151,0)),0)+IFERROR(INDEX('Hoja de Trabajo para listado'!$CD$155:$DC$1048576,MATCH($A540,'Hoja de Trabajo para listado'!$CD$155:$CD$1048576,0),MATCH((CUADRO!G$5&amp;$E540),'Hoja de Trabajo para listado'!$CD$151:$DC$151,0)),0)</f>
        <v>0</v>
      </c>
      <c r="H540" s="243">
        <f ca="1">+IFERROR(INDEX('Hoja de Trabajo para listado'!$A$155:$Z$1048576,MATCH($A540,'Hoja de Trabajo para listado'!$A$155:$A$1048576,0),MATCH((CUADRO!H$5&amp;$E540),'Hoja de Trabajo para listado'!$A$151:$Z$151,0)),0)+IFERROR(INDEX('Hoja de Trabajo para listado'!$AB$155:$BA$1048576,MATCH($A540,'Hoja de Trabajo para listado'!$AB$155:$AB$1048576,0),MATCH((CUADRO!H$5&amp;$E540),'Hoja de Trabajo para listado'!$AB$151:$BA$151,0)),0)+IFERROR(INDEX('Hoja de Trabajo para listado'!$BC$155:$CB$1048576,MATCH($A540,'Hoja de Trabajo para listado'!$BC$155:$BC$1048576,0),MATCH((CUADRO!H$5&amp;$E540),'Hoja de Trabajo para listado'!$BC$151:$CB$151,0)),0)+IFERROR(INDEX('Hoja de Trabajo para listado'!$DE$153:$DG$274,MATCH($A540,'Hoja de Trabajo para listado'!$DE$153:$DE$1048576,0),MATCH((CUADRO!H$5&amp;$E540),'Hoja de Trabajo para listado'!$DE$151:$DG$151,0)),0)+IFERROR(INDEX('Hoja de Trabajo para listado'!$CD$155:$DC$1048576,MATCH($A540,'Hoja de Trabajo para listado'!$CD$155:$CD$1048576,0),MATCH((CUADRO!H$5&amp;$E540),'Hoja de Trabajo para listado'!$CD$151:$DC$151,0)),0)</f>
        <v>0</v>
      </c>
      <c r="I540" s="243">
        <f ca="1">+IFERROR(INDEX('Hoja de Trabajo para listado'!$A$155:$Z$1048576,MATCH($A540,'Hoja de Trabajo para listado'!$A$155:$A$1048576,0),MATCH((CUADRO!I$5&amp;$E540),'Hoja de Trabajo para listado'!$A$151:$Z$151,0)),0)+IFERROR(INDEX('Hoja de Trabajo para listado'!$AB$155:$BA$1048576,MATCH($A540,'Hoja de Trabajo para listado'!$AB$155:$AB$1048576,0),MATCH((CUADRO!I$5&amp;$E540),'Hoja de Trabajo para listado'!$AB$151:$BA$151,0)),0)+IFERROR(INDEX('Hoja de Trabajo para listado'!$BC$155:$CB$1048576,MATCH($A540,'Hoja de Trabajo para listado'!$BC$155:$BC$1048576,0),MATCH((CUADRO!I$5&amp;$E540),'Hoja de Trabajo para listado'!$BC$151:$CB$151,0)),0)+IFERROR(INDEX('Hoja de Trabajo para listado'!$DE$153:$DG$274,MATCH($A540,'Hoja de Trabajo para listado'!$DE$153:$DE$1048576,0),MATCH((CUADRO!I$5&amp;$E540),'Hoja de Trabajo para listado'!$DE$151:$DG$151,0)),0)+IFERROR(INDEX('Hoja de Trabajo para listado'!$CD$155:$DC$1048576,MATCH($A540,'Hoja de Trabajo para listado'!$CD$155:$CD$1048576,0),MATCH((CUADRO!I$5&amp;$E540),'Hoja de Trabajo para listado'!$CD$151:$DC$151,0)),0)</f>
        <v>0</v>
      </c>
      <c r="J540" s="243">
        <f ca="1">+IFERROR(INDEX('Hoja de Trabajo para listado'!$A$155:$Z$1048576,MATCH($A540,'Hoja de Trabajo para listado'!$A$155:$A$1048576,0),MATCH((CUADRO!J$5&amp;$E540),'Hoja de Trabajo para listado'!$A$151:$Z$151,0)),0)+IFERROR(INDEX('Hoja de Trabajo para listado'!$AB$155:$BA$1048576,MATCH($A540,'Hoja de Trabajo para listado'!$AB$155:$AB$1048576,0),MATCH((CUADRO!J$5&amp;$E540),'Hoja de Trabajo para listado'!$AB$151:$BA$151,0)),0)+IFERROR(INDEX('Hoja de Trabajo para listado'!$BC$155:$CB$1048576,MATCH($A540,'Hoja de Trabajo para listado'!$BC$155:$BC$1048576,0),MATCH((CUADRO!J$5&amp;$E540),'Hoja de Trabajo para listado'!$BC$151:$CB$151,0)),0)+IFERROR(INDEX('Hoja de Trabajo para listado'!$DE$153:$DG$274,MATCH($A540,'Hoja de Trabajo para listado'!$DE$153:$DE$1048576,0),MATCH((CUADRO!J$5&amp;$E540),'Hoja de Trabajo para listado'!$DE$151:$DG$151,0)),0)+IFERROR(INDEX('Hoja de Trabajo para listado'!$CD$155:$DC$1048576,MATCH($A540,'Hoja de Trabajo para listado'!$CD$155:$CD$1048576,0),MATCH((CUADRO!J$5&amp;$E540),'Hoja de Trabajo para listado'!$CD$151:$DC$151,0)),0)</f>
        <v>0</v>
      </c>
      <c r="K540" s="243">
        <f ca="1">+IFERROR(INDEX('Hoja de Trabajo para listado'!$A$155:$Z$1048576,MATCH($A540,'Hoja de Trabajo para listado'!$A$155:$A$1048576,0),MATCH((CUADRO!K$5&amp;$E540),'Hoja de Trabajo para listado'!$A$151:$Z$151,0)),0)+IFERROR(INDEX('Hoja de Trabajo para listado'!$AB$155:$BA$1048576,MATCH($A540,'Hoja de Trabajo para listado'!$AB$155:$AB$1048576,0),MATCH((CUADRO!K$5&amp;$E540),'Hoja de Trabajo para listado'!$AB$151:$BA$151,0)),0)+IFERROR(INDEX('Hoja de Trabajo para listado'!$BC$155:$CB$1048576,MATCH($A540,'Hoja de Trabajo para listado'!$BC$155:$BC$1048576,0),MATCH((CUADRO!K$5&amp;$E540),'Hoja de Trabajo para listado'!$BC$151:$CB$151,0)),0)+IFERROR(INDEX('Hoja de Trabajo para listado'!$DE$153:$DG$274,MATCH($A540,'Hoja de Trabajo para listado'!$DE$153:$DE$1048576,0),MATCH((CUADRO!K$5&amp;$E540),'Hoja de Trabajo para listado'!$DE$151:$DG$151,0)),0)+IFERROR(INDEX('Hoja de Trabajo para listado'!$CD$155:$DC$1048576,MATCH($A540,'Hoja de Trabajo para listado'!$CD$155:$CD$1048576,0),MATCH((CUADRO!K$5&amp;$E540),'Hoja de Trabajo para listado'!$CD$151:$DC$151,0)),0)</f>
        <v>0</v>
      </c>
      <c r="L540" s="243">
        <f ca="1">+IFERROR(INDEX('Hoja de Trabajo para listado'!$A$155:$Z$1048576,MATCH($A540,'Hoja de Trabajo para listado'!$A$155:$A$1048576,0),MATCH((CUADRO!L$5&amp;$E540),'Hoja de Trabajo para listado'!$A$151:$Z$151,0)),0)+IFERROR(INDEX('Hoja de Trabajo para listado'!$AB$155:$BA$1048576,MATCH($A540,'Hoja de Trabajo para listado'!$AB$155:$AB$1048576,0),MATCH((CUADRO!L$5&amp;$E540),'Hoja de Trabajo para listado'!$AB$151:$BA$151,0)),0)+IFERROR(INDEX('Hoja de Trabajo para listado'!$BC$155:$CB$1048576,MATCH($A540,'Hoja de Trabajo para listado'!$BC$155:$BC$1048576,0),MATCH((CUADRO!L$5&amp;$E540),'Hoja de Trabajo para listado'!$BC$151:$CB$151,0)),0)+IFERROR(INDEX('Hoja de Trabajo para listado'!$DE$153:$DG$274,MATCH($A540,'Hoja de Trabajo para listado'!$DE$153:$DE$1048576,0),MATCH((CUADRO!L$5&amp;$E540),'Hoja de Trabajo para listado'!$DE$151:$DG$151,0)),0)+IFERROR(INDEX('Hoja de Trabajo para listado'!$CD$155:$DC$1048576,MATCH($A540,'Hoja de Trabajo para listado'!$CD$155:$CD$1048576,0),MATCH((CUADRO!L$5&amp;$E540),'Hoja de Trabajo para listado'!$CD$151:$DC$151,0)),0)</f>
        <v>0</v>
      </c>
      <c r="M540" s="243">
        <f ca="1">+IFERROR(INDEX('Hoja de Trabajo para listado'!$A$155:$Z$1048576,MATCH($A540,'Hoja de Trabajo para listado'!$A$155:$A$1048576,0),MATCH((CUADRO!M$5&amp;$E540),'Hoja de Trabajo para listado'!$A$151:$Z$151,0)),0)+IFERROR(INDEX('Hoja de Trabajo para listado'!$AB$155:$BA$1048576,MATCH($A540,'Hoja de Trabajo para listado'!$AB$155:$AB$1048576,0),MATCH((CUADRO!M$5&amp;$E540),'Hoja de Trabajo para listado'!$AB$151:$BA$151,0)),0)+IFERROR(INDEX('Hoja de Trabajo para listado'!$BC$155:$CB$1048576,MATCH($A540,'Hoja de Trabajo para listado'!$BC$155:$BC$1048576,0),MATCH((CUADRO!M$5&amp;$E540),'Hoja de Trabajo para listado'!$BC$151:$CB$151,0)),0)+IFERROR(INDEX('Hoja de Trabajo para listado'!$DE$153:$DG$274,MATCH($A540,'Hoja de Trabajo para listado'!$DE$153:$DE$1048576,0),MATCH((CUADRO!M$5&amp;$E540),'Hoja de Trabajo para listado'!$DE$151:$DG$151,0)),0)+IFERROR(INDEX('Hoja de Trabajo para listado'!$CD$155:$DC$1048576,MATCH($A540,'Hoja de Trabajo para listado'!$CD$155:$CD$1048576,0),MATCH((CUADRO!M$5&amp;$E540),'Hoja de Trabajo para listado'!$CD$151:$DC$151,0)),0)</f>
        <v>0</v>
      </c>
      <c r="N540" s="243">
        <f ca="1">+IFERROR(INDEX('Hoja de Trabajo para listado'!$A$155:$Z$1048576,MATCH($A540,'Hoja de Trabajo para listado'!$A$155:$A$1048576,0),MATCH((CUADRO!N$5&amp;$E540),'Hoja de Trabajo para listado'!$A$151:$Z$151,0)),0)+IFERROR(INDEX('Hoja de Trabajo para listado'!$AB$155:$BA$1048576,MATCH($A540,'Hoja de Trabajo para listado'!$AB$155:$AB$1048576,0),MATCH((CUADRO!N$5&amp;$E540),'Hoja de Trabajo para listado'!$AB$151:$BA$151,0)),0)+IFERROR(INDEX('Hoja de Trabajo para listado'!$BC$155:$CB$1048576,MATCH($A540,'Hoja de Trabajo para listado'!$BC$155:$BC$1048576,0),MATCH((CUADRO!N$5&amp;$E540),'Hoja de Trabajo para listado'!$BC$151:$CB$151,0)),0)+IFERROR(INDEX('Hoja de Trabajo para listado'!$DE$153:$DG$274,MATCH($A540,'Hoja de Trabajo para listado'!$DE$153:$DE$1048576,0),MATCH((CUADRO!N$5&amp;$E540),'Hoja de Trabajo para listado'!$DE$151:$DG$151,0)),0)+IFERROR(INDEX('Hoja de Trabajo para listado'!$CD$155:$DC$1048576,MATCH($A540,'Hoja de Trabajo para listado'!$CD$155:$CD$1048576,0),MATCH((CUADRO!N$5&amp;$E540),'Hoja de Trabajo para listado'!$CD$151:$DC$151,0)),0)</f>
        <v>0</v>
      </c>
      <c r="O540" s="243">
        <f ca="1">+IFERROR(INDEX('Hoja de Trabajo para listado'!$A$155:$Z$1048576,MATCH($A540,'Hoja de Trabajo para listado'!$A$155:$A$1048576,0),MATCH((CUADRO!O$5&amp;$E540),'Hoja de Trabajo para listado'!$A$151:$Z$151,0)),0)+IFERROR(INDEX('Hoja de Trabajo para listado'!$AB$155:$BA$1048576,MATCH($A540,'Hoja de Trabajo para listado'!$AB$155:$AB$1048576,0),MATCH((CUADRO!O$5&amp;$E540),'Hoja de Trabajo para listado'!$AB$151:$BA$151,0)),0)+IFERROR(INDEX('Hoja de Trabajo para listado'!$BC$155:$CB$1048576,MATCH($A540,'Hoja de Trabajo para listado'!$BC$155:$BC$1048576,0),MATCH((CUADRO!O$5&amp;$E540),'Hoja de Trabajo para listado'!$BC$151:$CB$151,0)),0)+IFERROR(INDEX('Hoja de Trabajo para listado'!$DE$153:$DG$274,MATCH($A540,'Hoja de Trabajo para listado'!$DE$153:$DE$1048576,0),MATCH((CUADRO!O$5&amp;$E540),'Hoja de Trabajo para listado'!$DE$151:$DG$151,0)),0)+IFERROR(INDEX('Hoja de Trabajo para listado'!$CD$155:$DC$1048576,MATCH($A540,'Hoja de Trabajo para listado'!$CD$155:$CD$1048576,0),MATCH((CUADRO!O$5&amp;$E540),'Hoja de Trabajo para listado'!$CD$151:$DC$151,0)),0)</f>
        <v>0</v>
      </c>
      <c r="P540" s="243">
        <f ca="1">+IFERROR(INDEX('Hoja de Trabajo para listado'!$A$155:$Z$1048576,MATCH($A540,'Hoja de Trabajo para listado'!$A$155:$A$1048576,0),MATCH((CUADRO!P$5&amp;$E540),'Hoja de Trabajo para listado'!$A$151:$Z$151,0)),0)+IFERROR(INDEX('Hoja de Trabajo para listado'!$AB$155:$BA$1048576,MATCH($A540,'Hoja de Trabajo para listado'!$AB$155:$AB$1048576,0),MATCH((CUADRO!P$5&amp;$E540),'Hoja de Trabajo para listado'!$AB$151:$BA$151,0)),0)+IFERROR(INDEX('Hoja de Trabajo para listado'!$BC$155:$CB$1048576,MATCH($A540,'Hoja de Trabajo para listado'!$BC$155:$BC$1048576,0),MATCH((CUADRO!P$5&amp;$E540),'Hoja de Trabajo para listado'!$BC$151:$CB$151,0)),0)+IFERROR(INDEX('Hoja de Trabajo para listado'!$DE$153:$DG$274,MATCH($A540,'Hoja de Trabajo para listado'!$DE$153:$DE$1048576,0),MATCH((CUADRO!P$5&amp;$E540),'Hoja de Trabajo para listado'!$DE$151:$DG$151,0)),0)+IFERROR(INDEX('Hoja de Trabajo para listado'!$CD$155:$DC$1048576,MATCH($A540,'Hoja de Trabajo para listado'!$CD$155:$CD$1048576,0),MATCH((CUADRO!P$5&amp;$E540),'Hoja de Trabajo para listado'!$CD$151:$DC$151,0)),0)</f>
        <v>0</v>
      </c>
      <c r="Q540" s="243">
        <f ca="1">+IFERROR(INDEX('Hoja de Trabajo para listado'!$A$155:$Z$1048576,MATCH($A540,'Hoja de Trabajo para listado'!$A$155:$A$1048576,0),MATCH((CUADRO!Q$5&amp;$E540),'Hoja de Trabajo para listado'!$A$151:$Z$151,0)),0)+IFERROR(INDEX('Hoja de Trabajo para listado'!$AB$155:$BA$1048576,MATCH($A540,'Hoja de Trabajo para listado'!$AB$155:$AB$1048576,0),MATCH((CUADRO!Q$5&amp;$E540),'Hoja de Trabajo para listado'!$AB$151:$BA$151,0)),0)+IFERROR(INDEX('Hoja de Trabajo para listado'!$BC$155:$CB$1048576,MATCH($A540,'Hoja de Trabajo para listado'!$BC$155:$BC$1048576,0),MATCH((CUADRO!Q$5&amp;$E540),'Hoja de Trabajo para listado'!$BC$151:$CB$151,0)),0)+IFERROR(INDEX('Hoja de Trabajo para listado'!$DE$153:$DG$274,MATCH($A540,'Hoja de Trabajo para listado'!$DE$153:$DE$1048576,0),MATCH((CUADRO!Q$5&amp;$E540),'Hoja de Trabajo para listado'!$DE$151:$DG$151,0)),0)+IFERROR(INDEX('Hoja de Trabajo para listado'!$CD$155:$DC$1048576,MATCH($A540,'Hoja de Trabajo para listado'!$CD$155:$CD$1048576,0),MATCH((CUADRO!Q$5&amp;$E540),'Hoja de Trabajo para listado'!$CD$151:$DC$151,0)),0)</f>
        <v>0</v>
      </c>
      <c r="R540" s="243">
        <f t="shared" ca="1" si="19"/>
        <v>0</v>
      </c>
      <c r="S540" s="249"/>
      <c r="T540" s="243">
        <f ca="1">+T541</f>
        <v>0</v>
      </c>
      <c r="U540" s="242">
        <f t="shared" si="20"/>
        <v>1</v>
      </c>
      <c r="V540" s="333" t="str">
        <f>+VLOOKUP(A540,bd_lista!$A$3:$E$590,5,FALSE)</f>
        <v>Gobiernos Autonomos Municipales</v>
      </c>
      <c r="W540" s="391" t="str">
        <f>+V540</f>
        <v>Gobiernos Autonomos Municipales</v>
      </c>
      <c r="X540" s="242">
        <f>+VLOOKUP(A540,[4]Sheet1!$A$13:$D$744,4,FALSE)</f>
        <v>0</v>
      </c>
      <c r="Y540" s="242" t="e">
        <f>+VLOOKUP(X540,bd_lista!$A$3:$C$590,3,FALSE)</f>
        <v>#N/A</v>
      </c>
      <c r="Z540" s="294">
        <f>+X540</f>
        <v>0</v>
      </c>
      <c r="AA540" s="295" t="e">
        <f>+Y540</f>
        <v>#N/A</v>
      </c>
    </row>
    <row r="541" spans="1:27" customFormat="1" ht="15" hidden="1" customHeight="1">
      <c r="A541" s="32">
        <v>1223</v>
      </c>
      <c r="B541" s="388"/>
      <c r="C541" s="247" t="str">
        <f>+VLOOKUP(A541,bd_lista!$A$3:$C$590,3,FALSE)</f>
        <v>Gobierno Autónomo Municipal de Villa Libertad Licoma</v>
      </c>
      <c r="D541" s="390"/>
      <c r="E541" s="244" t="s">
        <v>1305</v>
      </c>
      <c r="F541" s="243">
        <f ca="1">+IFERROR(INDEX('Hoja de Trabajo para listado'!$A$155:$Z$1048576,MATCH($A541,'Hoja de Trabajo para listado'!$A$155:$A$1048576,0),MATCH((CUADRO!F$5&amp;$E541),'Hoja de Trabajo para listado'!$A$151:$Z$151,0)),0)+IFERROR(INDEX('Hoja de Trabajo para listado'!$AB$155:$BA$1048576,MATCH($A541,'Hoja de Trabajo para listado'!$AB$155:$AB$1048576,0),MATCH((CUADRO!F$5&amp;$E541),'Hoja de Trabajo para listado'!$AB$151:$BA$151,0)),0)+IFERROR(INDEX('Hoja de Trabajo para listado'!$BC$155:$CB$1048576,MATCH($A541,'Hoja de Trabajo para listado'!$BC$155:$BC$1048576,0),MATCH((CUADRO!F$5&amp;$E541),'Hoja de Trabajo para listado'!$BC$151:$CB$151,0)),0)+IFERROR(INDEX('Hoja de Trabajo para listado'!$DE$153:$DG$274,MATCH($A541,'Hoja de Trabajo para listado'!$DE$153:$DE$1048576,0),MATCH((CUADRO!F$5&amp;$E541),'Hoja de Trabajo para listado'!$DE$151:$DG$151,0)),0)+IFERROR(INDEX('Hoja de Trabajo para listado'!$CD$155:$DC$1048576,MATCH($A541,'Hoja de Trabajo para listado'!$CD$155:$CD$1048576,0),MATCH((CUADRO!F$5&amp;$E541),'Hoja de Trabajo para listado'!$CD$151:$DC$151,0)),0)</f>
        <v>0</v>
      </c>
      <c r="G541" s="243">
        <f ca="1">+IFERROR(INDEX('Hoja de Trabajo para listado'!$A$155:$Z$1048576,MATCH($A541,'Hoja de Trabajo para listado'!$A$155:$A$1048576,0),MATCH((CUADRO!G$5&amp;$E541),'Hoja de Trabajo para listado'!$A$151:$Z$151,0)),0)+IFERROR(INDEX('Hoja de Trabajo para listado'!$AB$155:$BA$1048576,MATCH($A541,'Hoja de Trabajo para listado'!$AB$155:$AB$1048576,0),MATCH((CUADRO!G$5&amp;$E541),'Hoja de Trabajo para listado'!$AB$151:$BA$151,0)),0)+IFERROR(INDEX('Hoja de Trabajo para listado'!$BC$155:$CB$1048576,MATCH($A541,'Hoja de Trabajo para listado'!$BC$155:$BC$1048576,0),MATCH((CUADRO!G$5&amp;$E541),'Hoja de Trabajo para listado'!$BC$151:$CB$151,0)),0)+IFERROR(INDEX('Hoja de Trabajo para listado'!$DE$153:$DG$274,MATCH($A541,'Hoja de Trabajo para listado'!$DE$153:$DE$1048576,0),MATCH((CUADRO!G$5&amp;$E541),'Hoja de Trabajo para listado'!$DE$151:$DG$151,0)),0)+IFERROR(INDEX('Hoja de Trabajo para listado'!$CD$155:$DC$1048576,MATCH($A541,'Hoja de Trabajo para listado'!$CD$155:$CD$1048576,0),MATCH((CUADRO!G$5&amp;$E541),'Hoja de Trabajo para listado'!$CD$151:$DC$151,0)),0)</f>
        <v>0</v>
      </c>
      <c r="H541" s="243">
        <f ca="1">+IFERROR(INDEX('Hoja de Trabajo para listado'!$A$155:$Z$1048576,MATCH($A541,'Hoja de Trabajo para listado'!$A$155:$A$1048576,0),MATCH((CUADRO!H$5&amp;$E541),'Hoja de Trabajo para listado'!$A$151:$Z$151,0)),0)+IFERROR(INDEX('Hoja de Trabajo para listado'!$AB$155:$BA$1048576,MATCH($A541,'Hoja de Trabajo para listado'!$AB$155:$AB$1048576,0),MATCH((CUADRO!H$5&amp;$E541),'Hoja de Trabajo para listado'!$AB$151:$BA$151,0)),0)+IFERROR(INDEX('Hoja de Trabajo para listado'!$BC$155:$CB$1048576,MATCH($A541,'Hoja de Trabajo para listado'!$BC$155:$BC$1048576,0),MATCH((CUADRO!H$5&amp;$E541),'Hoja de Trabajo para listado'!$BC$151:$CB$151,0)),0)+IFERROR(INDEX('Hoja de Trabajo para listado'!$DE$153:$DG$274,MATCH($A541,'Hoja de Trabajo para listado'!$DE$153:$DE$1048576,0),MATCH((CUADRO!H$5&amp;$E541),'Hoja de Trabajo para listado'!$DE$151:$DG$151,0)),0)+IFERROR(INDEX('Hoja de Trabajo para listado'!$CD$155:$DC$1048576,MATCH($A541,'Hoja de Trabajo para listado'!$CD$155:$CD$1048576,0),MATCH((CUADRO!H$5&amp;$E541),'Hoja de Trabajo para listado'!$CD$151:$DC$151,0)),0)</f>
        <v>0</v>
      </c>
      <c r="I541" s="243">
        <f ca="1">+IFERROR(INDEX('Hoja de Trabajo para listado'!$A$155:$Z$1048576,MATCH($A541,'Hoja de Trabajo para listado'!$A$155:$A$1048576,0),MATCH((CUADRO!I$5&amp;$E541),'Hoja de Trabajo para listado'!$A$151:$Z$151,0)),0)+IFERROR(INDEX('Hoja de Trabajo para listado'!$AB$155:$BA$1048576,MATCH($A541,'Hoja de Trabajo para listado'!$AB$155:$AB$1048576,0),MATCH((CUADRO!I$5&amp;$E541),'Hoja de Trabajo para listado'!$AB$151:$BA$151,0)),0)+IFERROR(INDEX('Hoja de Trabajo para listado'!$BC$155:$CB$1048576,MATCH($A541,'Hoja de Trabajo para listado'!$BC$155:$BC$1048576,0),MATCH((CUADRO!I$5&amp;$E541),'Hoja de Trabajo para listado'!$BC$151:$CB$151,0)),0)+IFERROR(INDEX('Hoja de Trabajo para listado'!$DE$153:$DG$274,MATCH($A541,'Hoja de Trabajo para listado'!$DE$153:$DE$1048576,0),MATCH((CUADRO!I$5&amp;$E541),'Hoja de Trabajo para listado'!$DE$151:$DG$151,0)),0)+IFERROR(INDEX('Hoja de Trabajo para listado'!$CD$155:$DC$1048576,MATCH($A541,'Hoja de Trabajo para listado'!$CD$155:$CD$1048576,0),MATCH((CUADRO!I$5&amp;$E541),'Hoja de Trabajo para listado'!$CD$151:$DC$151,0)),0)</f>
        <v>0</v>
      </c>
      <c r="J541" s="243">
        <f ca="1">+IFERROR(INDEX('Hoja de Trabajo para listado'!$A$155:$Z$1048576,MATCH($A541,'Hoja de Trabajo para listado'!$A$155:$A$1048576,0),MATCH((CUADRO!J$5&amp;$E541),'Hoja de Trabajo para listado'!$A$151:$Z$151,0)),0)+IFERROR(INDEX('Hoja de Trabajo para listado'!$AB$155:$BA$1048576,MATCH($A541,'Hoja de Trabajo para listado'!$AB$155:$AB$1048576,0),MATCH((CUADRO!J$5&amp;$E541),'Hoja de Trabajo para listado'!$AB$151:$BA$151,0)),0)+IFERROR(INDEX('Hoja de Trabajo para listado'!$BC$155:$CB$1048576,MATCH($A541,'Hoja de Trabajo para listado'!$BC$155:$BC$1048576,0),MATCH((CUADRO!J$5&amp;$E541),'Hoja de Trabajo para listado'!$BC$151:$CB$151,0)),0)+IFERROR(INDEX('Hoja de Trabajo para listado'!$DE$153:$DG$274,MATCH($A541,'Hoja de Trabajo para listado'!$DE$153:$DE$1048576,0),MATCH((CUADRO!J$5&amp;$E541),'Hoja de Trabajo para listado'!$DE$151:$DG$151,0)),0)+IFERROR(INDEX('Hoja de Trabajo para listado'!$CD$155:$DC$1048576,MATCH($A541,'Hoja de Trabajo para listado'!$CD$155:$CD$1048576,0),MATCH((CUADRO!J$5&amp;$E541),'Hoja de Trabajo para listado'!$CD$151:$DC$151,0)),0)</f>
        <v>0</v>
      </c>
      <c r="K541" s="243">
        <f ca="1">+IFERROR(INDEX('Hoja de Trabajo para listado'!$A$155:$Z$1048576,MATCH($A541,'Hoja de Trabajo para listado'!$A$155:$A$1048576,0),MATCH((CUADRO!K$5&amp;$E541),'Hoja de Trabajo para listado'!$A$151:$Z$151,0)),0)+IFERROR(INDEX('Hoja de Trabajo para listado'!$AB$155:$BA$1048576,MATCH($A541,'Hoja de Trabajo para listado'!$AB$155:$AB$1048576,0),MATCH((CUADRO!K$5&amp;$E541),'Hoja de Trabajo para listado'!$AB$151:$BA$151,0)),0)+IFERROR(INDEX('Hoja de Trabajo para listado'!$BC$155:$CB$1048576,MATCH($A541,'Hoja de Trabajo para listado'!$BC$155:$BC$1048576,0),MATCH((CUADRO!K$5&amp;$E541),'Hoja de Trabajo para listado'!$BC$151:$CB$151,0)),0)+IFERROR(INDEX('Hoja de Trabajo para listado'!$DE$153:$DG$274,MATCH($A541,'Hoja de Trabajo para listado'!$DE$153:$DE$1048576,0),MATCH((CUADRO!K$5&amp;$E541),'Hoja de Trabajo para listado'!$DE$151:$DG$151,0)),0)+IFERROR(INDEX('Hoja de Trabajo para listado'!$CD$155:$DC$1048576,MATCH($A541,'Hoja de Trabajo para listado'!$CD$155:$CD$1048576,0),MATCH((CUADRO!K$5&amp;$E541),'Hoja de Trabajo para listado'!$CD$151:$DC$151,0)),0)</f>
        <v>0</v>
      </c>
      <c r="L541" s="243">
        <f ca="1">+IFERROR(INDEX('Hoja de Trabajo para listado'!$A$155:$Z$1048576,MATCH($A541,'Hoja de Trabajo para listado'!$A$155:$A$1048576,0),MATCH((CUADRO!L$5&amp;$E541),'Hoja de Trabajo para listado'!$A$151:$Z$151,0)),0)+IFERROR(INDEX('Hoja de Trabajo para listado'!$AB$155:$BA$1048576,MATCH($A541,'Hoja de Trabajo para listado'!$AB$155:$AB$1048576,0),MATCH((CUADRO!L$5&amp;$E541),'Hoja de Trabajo para listado'!$AB$151:$BA$151,0)),0)+IFERROR(INDEX('Hoja de Trabajo para listado'!$BC$155:$CB$1048576,MATCH($A541,'Hoja de Trabajo para listado'!$BC$155:$BC$1048576,0),MATCH((CUADRO!L$5&amp;$E541),'Hoja de Trabajo para listado'!$BC$151:$CB$151,0)),0)+IFERROR(INDEX('Hoja de Trabajo para listado'!$DE$153:$DG$274,MATCH($A541,'Hoja de Trabajo para listado'!$DE$153:$DE$1048576,0),MATCH((CUADRO!L$5&amp;$E541),'Hoja de Trabajo para listado'!$DE$151:$DG$151,0)),0)+IFERROR(INDEX('Hoja de Trabajo para listado'!$CD$155:$DC$1048576,MATCH($A541,'Hoja de Trabajo para listado'!$CD$155:$CD$1048576,0),MATCH((CUADRO!L$5&amp;$E541),'Hoja de Trabajo para listado'!$CD$151:$DC$151,0)),0)</f>
        <v>0</v>
      </c>
      <c r="M541" s="243">
        <f ca="1">+IFERROR(INDEX('Hoja de Trabajo para listado'!$A$155:$Z$1048576,MATCH($A541,'Hoja de Trabajo para listado'!$A$155:$A$1048576,0),MATCH((CUADRO!M$5&amp;$E541),'Hoja de Trabajo para listado'!$A$151:$Z$151,0)),0)+IFERROR(INDEX('Hoja de Trabajo para listado'!$AB$155:$BA$1048576,MATCH($A541,'Hoja de Trabajo para listado'!$AB$155:$AB$1048576,0),MATCH((CUADRO!M$5&amp;$E541),'Hoja de Trabajo para listado'!$AB$151:$BA$151,0)),0)+IFERROR(INDEX('Hoja de Trabajo para listado'!$BC$155:$CB$1048576,MATCH($A541,'Hoja de Trabajo para listado'!$BC$155:$BC$1048576,0),MATCH((CUADRO!M$5&amp;$E541),'Hoja de Trabajo para listado'!$BC$151:$CB$151,0)),0)+IFERROR(INDEX('Hoja de Trabajo para listado'!$DE$153:$DG$274,MATCH($A541,'Hoja de Trabajo para listado'!$DE$153:$DE$1048576,0),MATCH((CUADRO!M$5&amp;$E541),'Hoja de Trabajo para listado'!$DE$151:$DG$151,0)),0)+IFERROR(INDEX('Hoja de Trabajo para listado'!$CD$155:$DC$1048576,MATCH($A541,'Hoja de Trabajo para listado'!$CD$155:$CD$1048576,0),MATCH((CUADRO!M$5&amp;$E541),'Hoja de Trabajo para listado'!$CD$151:$DC$151,0)),0)</f>
        <v>0</v>
      </c>
      <c r="N541" s="243">
        <f ca="1">+IFERROR(INDEX('Hoja de Trabajo para listado'!$A$155:$Z$1048576,MATCH($A541,'Hoja de Trabajo para listado'!$A$155:$A$1048576,0),MATCH((CUADRO!N$5&amp;$E541),'Hoja de Trabajo para listado'!$A$151:$Z$151,0)),0)+IFERROR(INDEX('Hoja de Trabajo para listado'!$AB$155:$BA$1048576,MATCH($A541,'Hoja de Trabajo para listado'!$AB$155:$AB$1048576,0),MATCH((CUADRO!N$5&amp;$E541),'Hoja de Trabajo para listado'!$AB$151:$BA$151,0)),0)+IFERROR(INDEX('Hoja de Trabajo para listado'!$BC$155:$CB$1048576,MATCH($A541,'Hoja de Trabajo para listado'!$BC$155:$BC$1048576,0),MATCH((CUADRO!N$5&amp;$E541),'Hoja de Trabajo para listado'!$BC$151:$CB$151,0)),0)+IFERROR(INDEX('Hoja de Trabajo para listado'!$DE$153:$DG$274,MATCH($A541,'Hoja de Trabajo para listado'!$DE$153:$DE$1048576,0),MATCH((CUADRO!N$5&amp;$E541),'Hoja de Trabajo para listado'!$DE$151:$DG$151,0)),0)+IFERROR(INDEX('Hoja de Trabajo para listado'!$CD$155:$DC$1048576,MATCH($A541,'Hoja de Trabajo para listado'!$CD$155:$CD$1048576,0),MATCH((CUADRO!N$5&amp;$E541),'Hoja de Trabajo para listado'!$CD$151:$DC$151,0)),0)</f>
        <v>0</v>
      </c>
      <c r="O541" s="243">
        <f ca="1">+IFERROR(INDEX('Hoja de Trabajo para listado'!$A$155:$Z$1048576,MATCH($A541,'Hoja de Trabajo para listado'!$A$155:$A$1048576,0),MATCH((CUADRO!O$5&amp;$E541),'Hoja de Trabajo para listado'!$A$151:$Z$151,0)),0)+IFERROR(INDEX('Hoja de Trabajo para listado'!$AB$155:$BA$1048576,MATCH($A541,'Hoja de Trabajo para listado'!$AB$155:$AB$1048576,0),MATCH((CUADRO!O$5&amp;$E541),'Hoja de Trabajo para listado'!$AB$151:$BA$151,0)),0)+IFERROR(INDEX('Hoja de Trabajo para listado'!$BC$155:$CB$1048576,MATCH($A541,'Hoja de Trabajo para listado'!$BC$155:$BC$1048576,0),MATCH((CUADRO!O$5&amp;$E541),'Hoja de Trabajo para listado'!$BC$151:$CB$151,0)),0)+IFERROR(INDEX('Hoja de Trabajo para listado'!$DE$153:$DG$274,MATCH($A541,'Hoja de Trabajo para listado'!$DE$153:$DE$1048576,0),MATCH((CUADRO!O$5&amp;$E541),'Hoja de Trabajo para listado'!$DE$151:$DG$151,0)),0)+IFERROR(INDEX('Hoja de Trabajo para listado'!$CD$155:$DC$1048576,MATCH($A541,'Hoja de Trabajo para listado'!$CD$155:$CD$1048576,0),MATCH((CUADRO!O$5&amp;$E541),'Hoja de Trabajo para listado'!$CD$151:$DC$151,0)),0)</f>
        <v>0</v>
      </c>
      <c r="P541" s="243">
        <f ca="1">+IFERROR(INDEX('Hoja de Trabajo para listado'!$A$155:$Z$1048576,MATCH($A541,'Hoja de Trabajo para listado'!$A$155:$A$1048576,0),MATCH((CUADRO!P$5&amp;$E541),'Hoja de Trabajo para listado'!$A$151:$Z$151,0)),0)+IFERROR(INDEX('Hoja de Trabajo para listado'!$AB$155:$BA$1048576,MATCH($A541,'Hoja de Trabajo para listado'!$AB$155:$AB$1048576,0),MATCH((CUADRO!P$5&amp;$E541),'Hoja de Trabajo para listado'!$AB$151:$BA$151,0)),0)+IFERROR(INDEX('Hoja de Trabajo para listado'!$BC$155:$CB$1048576,MATCH($A541,'Hoja de Trabajo para listado'!$BC$155:$BC$1048576,0),MATCH((CUADRO!P$5&amp;$E541),'Hoja de Trabajo para listado'!$BC$151:$CB$151,0)),0)+IFERROR(INDEX('Hoja de Trabajo para listado'!$DE$153:$DG$274,MATCH($A541,'Hoja de Trabajo para listado'!$DE$153:$DE$1048576,0),MATCH((CUADRO!P$5&amp;$E541),'Hoja de Trabajo para listado'!$DE$151:$DG$151,0)),0)+IFERROR(INDEX('Hoja de Trabajo para listado'!$CD$155:$DC$1048576,MATCH($A541,'Hoja de Trabajo para listado'!$CD$155:$CD$1048576,0),MATCH((CUADRO!P$5&amp;$E541),'Hoja de Trabajo para listado'!$CD$151:$DC$151,0)),0)</f>
        <v>0</v>
      </c>
      <c r="Q541" s="243">
        <f ca="1">+IFERROR(INDEX('Hoja de Trabajo para listado'!$A$155:$Z$1048576,MATCH($A541,'Hoja de Trabajo para listado'!$A$155:$A$1048576,0),MATCH((CUADRO!Q$5&amp;$E541),'Hoja de Trabajo para listado'!$A$151:$Z$151,0)),0)+IFERROR(INDEX('Hoja de Trabajo para listado'!$AB$155:$BA$1048576,MATCH($A541,'Hoja de Trabajo para listado'!$AB$155:$AB$1048576,0),MATCH((CUADRO!Q$5&amp;$E541),'Hoja de Trabajo para listado'!$AB$151:$BA$151,0)),0)+IFERROR(INDEX('Hoja de Trabajo para listado'!$BC$155:$CB$1048576,MATCH($A541,'Hoja de Trabajo para listado'!$BC$155:$BC$1048576,0),MATCH((CUADRO!Q$5&amp;$E541),'Hoja de Trabajo para listado'!$BC$151:$CB$151,0)),0)+IFERROR(INDEX('Hoja de Trabajo para listado'!$DE$153:$DG$274,MATCH($A541,'Hoja de Trabajo para listado'!$DE$153:$DE$1048576,0),MATCH((CUADRO!Q$5&amp;$E541),'Hoja de Trabajo para listado'!$DE$151:$DG$151,0)),0)+IFERROR(INDEX('Hoja de Trabajo para listado'!$CD$155:$DC$1048576,MATCH($A541,'Hoja de Trabajo para listado'!$CD$155:$CD$1048576,0),MATCH((CUADRO!Q$5&amp;$E541),'Hoja de Trabajo para listado'!$CD$151:$DC$151,0)),0)</f>
        <v>0</v>
      </c>
      <c r="R541" s="243">
        <f t="shared" ca="1" si="19"/>
        <v>0</v>
      </c>
      <c r="S541" s="249">
        <f ca="1">+R540+R541</f>
        <v>0</v>
      </c>
      <c r="T541" s="243">
        <f ca="1">+S541</f>
        <v>0</v>
      </c>
      <c r="U541" s="242">
        <f t="shared" si="20"/>
        <v>2</v>
      </c>
      <c r="V541" s="333" t="str">
        <f>+VLOOKUP(A541,bd_lista!$A$3:$E$590,5,FALSE)</f>
        <v>Gobiernos Autonomos Municipales</v>
      </c>
      <c r="W541" s="392"/>
      <c r="X541" s="242">
        <f>+VLOOKUP(A541,[4]Sheet1!$A$13:$D$744,4,FALSE)</f>
        <v>0</v>
      </c>
      <c r="Y541" s="242" t="e">
        <f>+VLOOKUP(X541,bd_lista!$A$3:$C$590,3,FALSE)</f>
        <v>#N/A</v>
      </c>
      <c r="Z541" s="292"/>
      <c r="AA541" s="293"/>
    </row>
    <row r="542" spans="1:27" customFormat="1" ht="15" hidden="1" customHeight="1">
      <c r="A542" s="32">
        <v>1224</v>
      </c>
      <c r="B542" s="387">
        <f>+A542</f>
        <v>1224</v>
      </c>
      <c r="C542" s="247" t="str">
        <f>+VLOOKUP(A542,bd_lista!$A$3:$C$590,3,FALSE)</f>
        <v>Gobierno Autónomo Municipal de Achacachi</v>
      </c>
      <c r="D542" s="389" t="str">
        <f>+C542</f>
        <v>Gobierno Autónomo Municipal de Achacachi</v>
      </c>
      <c r="E542" s="242" t="s">
        <v>1304</v>
      </c>
      <c r="F542" s="243">
        <f ca="1">+IFERROR(INDEX('Hoja de Trabajo para listado'!$A$155:$Z$1048576,MATCH($A542,'Hoja de Trabajo para listado'!$A$155:$A$1048576,0),MATCH((CUADRO!F$5&amp;$E542),'Hoja de Trabajo para listado'!$A$151:$Z$151,0)),0)+IFERROR(INDEX('Hoja de Trabajo para listado'!$AB$155:$BA$1048576,MATCH($A542,'Hoja de Trabajo para listado'!$AB$155:$AB$1048576,0),MATCH((CUADRO!F$5&amp;$E542),'Hoja de Trabajo para listado'!$AB$151:$BA$151,0)),0)+IFERROR(INDEX('Hoja de Trabajo para listado'!$BC$155:$CB$1048576,MATCH($A542,'Hoja de Trabajo para listado'!$BC$155:$BC$1048576,0),MATCH((CUADRO!F$5&amp;$E542),'Hoja de Trabajo para listado'!$BC$151:$CB$151,0)),0)+IFERROR(INDEX('Hoja de Trabajo para listado'!$DE$153:$DG$274,MATCH($A542,'Hoja de Trabajo para listado'!$DE$153:$DE$1048576,0),MATCH((CUADRO!F$5&amp;$E542),'Hoja de Trabajo para listado'!$DE$151:$DG$151,0)),0)+IFERROR(INDEX('Hoja de Trabajo para listado'!$CD$155:$DC$1048576,MATCH($A542,'Hoja de Trabajo para listado'!$CD$155:$CD$1048576,0),MATCH((CUADRO!F$5&amp;$E542),'Hoja de Trabajo para listado'!$CD$151:$DC$151,0)),0)</f>
        <v>0</v>
      </c>
      <c r="G542" s="243">
        <f ca="1">+IFERROR(INDEX('Hoja de Trabajo para listado'!$A$155:$Z$1048576,MATCH($A542,'Hoja de Trabajo para listado'!$A$155:$A$1048576,0),MATCH((CUADRO!G$5&amp;$E542),'Hoja de Trabajo para listado'!$A$151:$Z$151,0)),0)+IFERROR(INDEX('Hoja de Trabajo para listado'!$AB$155:$BA$1048576,MATCH($A542,'Hoja de Trabajo para listado'!$AB$155:$AB$1048576,0),MATCH((CUADRO!G$5&amp;$E542),'Hoja de Trabajo para listado'!$AB$151:$BA$151,0)),0)+IFERROR(INDEX('Hoja de Trabajo para listado'!$BC$155:$CB$1048576,MATCH($A542,'Hoja de Trabajo para listado'!$BC$155:$BC$1048576,0),MATCH((CUADRO!G$5&amp;$E542),'Hoja de Trabajo para listado'!$BC$151:$CB$151,0)),0)+IFERROR(INDEX('Hoja de Trabajo para listado'!$DE$153:$DG$274,MATCH($A542,'Hoja de Trabajo para listado'!$DE$153:$DE$1048576,0),MATCH((CUADRO!G$5&amp;$E542),'Hoja de Trabajo para listado'!$DE$151:$DG$151,0)),0)+IFERROR(INDEX('Hoja de Trabajo para listado'!$CD$155:$DC$1048576,MATCH($A542,'Hoja de Trabajo para listado'!$CD$155:$CD$1048576,0),MATCH((CUADRO!G$5&amp;$E542),'Hoja de Trabajo para listado'!$CD$151:$DC$151,0)),0)</f>
        <v>0</v>
      </c>
      <c r="H542" s="243">
        <f ca="1">+IFERROR(INDEX('Hoja de Trabajo para listado'!$A$155:$Z$1048576,MATCH($A542,'Hoja de Trabajo para listado'!$A$155:$A$1048576,0),MATCH((CUADRO!H$5&amp;$E542),'Hoja de Trabajo para listado'!$A$151:$Z$151,0)),0)+IFERROR(INDEX('Hoja de Trabajo para listado'!$AB$155:$BA$1048576,MATCH($A542,'Hoja de Trabajo para listado'!$AB$155:$AB$1048576,0),MATCH((CUADRO!H$5&amp;$E542),'Hoja de Trabajo para listado'!$AB$151:$BA$151,0)),0)+IFERROR(INDEX('Hoja de Trabajo para listado'!$BC$155:$CB$1048576,MATCH($A542,'Hoja de Trabajo para listado'!$BC$155:$BC$1048576,0),MATCH((CUADRO!H$5&amp;$E542),'Hoja de Trabajo para listado'!$BC$151:$CB$151,0)),0)+IFERROR(INDEX('Hoja de Trabajo para listado'!$DE$153:$DG$274,MATCH($A542,'Hoja de Trabajo para listado'!$DE$153:$DE$1048576,0),MATCH((CUADRO!H$5&amp;$E542),'Hoja de Trabajo para listado'!$DE$151:$DG$151,0)),0)+IFERROR(INDEX('Hoja de Trabajo para listado'!$CD$155:$DC$1048576,MATCH($A542,'Hoja de Trabajo para listado'!$CD$155:$CD$1048576,0),MATCH((CUADRO!H$5&amp;$E542),'Hoja de Trabajo para listado'!$CD$151:$DC$151,0)),0)</f>
        <v>0</v>
      </c>
      <c r="I542" s="243">
        <f ca="1">+IFERROR(INDEX('Hoja de Trabajo para listado'!$A$155:$Z$1048576,MATCH($A542,'Hoja de Trabajo para listado'!$A$155:$A$1048576,0),MATCH((CUADRO!I$5&amp;$E542),'Hoja de Trabajo para listado'!$A$151:$Z$151,0)),0)+IFERROR(INDEX('Hoja de Trabajo para listado'!$AB$155:$BA$1048576,MATCH($A542,'Hoja de Trabajo para listado'!$AB$155:$AB$1048576,0),MATCH((CUADRO!I$5&amp;$E542),'Hoja de Trabajo para listado'!$AB$151:$BA$151,0)),0)+IFERROR(INDEX('Hoja de Trabajo para listado'!$BC$155:$CB$1048576,MATCH($A542,'Hoja de Trabajo para listado'!$BC$155:$BC$1048576,0),MATCH((CUADRO!I$5&amp;$E542),'Hoja de Trabajo para listado'!$BC$151:$CB$151,0)),0)+IFERROR(INDEX('Hoja de Trabajo para listado'!$DE$153:$DG$274,MATCH($A542,'Hoja de Trabajo para listado'!$DE$153:$DE$1048576,0),MATCH((CUADRO!I$5&amp;$E542),'Hoja de Trabajo para listado'!$DE$151:$DG$151,0)),0)+IFERROR(INDEX('Hoja de Trabajo para listado'!$CD$155:$DC$1048576,MATCH($A542,'Hoja de Trabajo para listado'!$CD$155:$CD$1048576,0),MATCH((CUADRO!I$5&amp;$E542),'Hoja de Trabajo para listado'!$CD$151:$DC$151,0)),0)</f>
        <v>0</v>
      </c>
      <c r="J542" s="243">
        <f ca="1">+IFERROR(INDEX('Hoja de Trabajo para listado'!$A$155:$Z$1048576,MATCH($A542,'Hoja de Trabajo para listado'!$A$155:$A$1048576,0),MATCH((CUADRO!J$5&amp;$E542),'Hoja de Trabajo para listado'!$A$151:$Z$151,0)),0)+IFERROR(INDEX('Hoja de Trabajo para listado'!$AB$155:$BA$1048576,MATCH($A542,'Hoja de Trabajo para listado'!$AB$155:$AB$1048576,0),MATCH((CUADRO!J$5&amp;$E542),'Hoja de Trabajo para listado'!$AB$151:$BA$151,0)),0)+IFERROR(INDEX('Hoja de Trabajo para listado'!$BC$155:$CB$1048576,MATCH($A542,'Hoja de Trabajo para listado'!$BC$155:$BC$1048576,0),MATCH((CUADRO!J$5&amp;$E542),'Hoja de Trabajo para listado'!$BC$151:$CB$151,0)),0)+IFERROR(INDEX('Hoja de Trabajo para listado'!$DE$153:$DG$274,MATCH($A542,'Hoja de Trabajo para listado'!$DE$153:$DE$1048576,0),MATCH((CUADRO!J$5&amp;$E542),'Hoja de Trabajo para listado'!$DE$151:$DG$151,0)),0)+IFERROR(INDEX('Hoja de Trabajo para listado'!$CD$155:$DC$1048576,MATCH($A542,'Hoja de Trabajo para listado'!$CD$155:$CD$1048576,0),MATCH((CUADRO!J$5&amp;$E542),'Hoja de Trabajo para listado'!$CD$151:$DC$151,0)),0)</f>
        <v>0</v>
      </c>
      <c r="K542" s="243">
        <f ca="1">+IFERROR(INDEX('Hoja de Trabajo para listado'!$A$155:$Z$1048576,MATCH($A542,'Hoja de Trabajo para listado'!$A$155:$A$1048576,0),MATCH((CUADRO!K$5&amp;$E542),'Hoja de Trabajo para listado'!$A$151:$Z$151,0)),0)+IFERROR(INDEX('Hoja de Trabajo para listado'!$AB$155:$BA$1048576,MATCH($A542,'Hoja de Trabajo para listado'!$AB$155:$AB$1048576,0),MATCH((CUADRO!K$5&amp;$E542),'Hoja de Trabajo para listado'!$AB$151:$BA$151,0)),0)+IFERROR(INDEX('Hoja de Trabajo para listado'!$BC$155:$CB$1048576,MATCH($A542,'Hoja de Trabajo para listado'!$BC$155:$BC$1048576,0),MATCH((CUADRO!K$5&amp;$E542),'Hoja de Trabajo para listado'!$BC$151:$CB$151,0)),0)+IFERROR(INDEX('Hoja de Trabajo para listado'!$DE$153:$DG$274,MATCH($A542,'Hoja de Trabajo para listado'!$DE$153:$DE$1048576,0),MATCH((CUADRO!K$5&amp;$E542),'Hoja de Trabajo para listado'!$DE$151:$DG$151,0)),0)+IFERROR(INDEX('Hoja de Trabajo para listado'!$CD$155:$DC$1048576,MATCH($A542,'Hoja de Trabajo para listado'!$CD$155:$CD$1048576,0),MATCH((CUADRO!K$5&amp;$E542),'Hoja de Trabajo para listado'!$CD$151:$DC$151,0)),0)</f>
        <v>0</v>
      </c>
      <c r="L542" s="243">
        <f ca="1">+IFERROR(INDEX('Hoja de Trabajo para listado'!$A$155:$Z$1048576,MATCH($A542,'Hoja de Trabajo para listado'!$A$155:$A$1048576,0),MATCH((CUADRO!L$5&amp;$E542),'Hoja de Trabajo para listado'!$A$151:$Z$151,0)),0)+IFERROR(INDEX('Hoja de Trabajo para listado'!$AB$155:$BA$1048576,MATCH($A542,'Hoja de Trabajo para listado'!$AB$155:$AB$1048576,0),MATCH((CUADRO!L$5&amp;$E542),'Hoja de Trabajo para listado'!$AB$151:$BA$151,0)),0)+IFERROR(INDEX('Hoja de Trabajo para listado'!$BC$155:$CB$1048576,MATCH($A542,'Hoja de Trabajo para listado'!$BC$155:$BC$1048576,0),MATCH((CUADRO!L$5&amp;$E542),'Hoja de Trabajo para listado'!$BC$151:$CB$151,0)),0)+IFERROR(INDEX('Hoja de Trabajo para listado'!$DE$153:$DG$274,MATCH($A542,'Hoja de Trabajo para listado'!$DE$153:$DE$1048576,0),MATCH((CUADRO!L$5&amp;$E542),'Hoja de Trabajo para listado'!$DE$151:$DG$151,0)),0)+IFERROR(INDEX('Hoja de Trabajo para listado'!$CD$155:$DC$1048576,MATCH($A542,'Hoja de Trabajo para listado'!$CD$155:$CD$1048576,0),MATCH((CUADRO!L$5&amp;$E542),'Hoja de Trabajo para listado'!$CD$151:$DC$151,0)),0)</f>
        <v>0</v>
      </c>
      <c r="M542" s="243">
        <f ca="1">+IFERROR(INDEX('Hoja de Trabajo para listado'!$A$155:$Z$1048576,MATCH($A542,'Hoja de Trabajo para listado'!$A$155:$A$1048576,0),MATCH((CUADRO!M$5&amp;$E542),'Hoja de Trabajo para listado'!$A$151:$Z$151,0)),0)+IFERROR(INDEX('Hoja de Trabajo para listado'!$AB$155:$BA$1048576,MATCH($A542,'Hoja de Trabajo para listado'!$AB$155:$AB$1048576,0),MATCH((CUADRO!M$5&amp;$E542),'Hoja de Trabajo para listado'!$AB$151:$BA$151,0)),0)+IFERROR(INDEX('Hoja de Trabajo para listado'!$BC$155:$CB$1048576,MATCH($A542,'Hoja de Trabajo para listado'!$BC$155:$BC$1048576,0),MATCH((CUADRO!M$5&amp;$E542),'Hoja de Trabajo para listado'!$BC$151:$CB$151,0)),0)+IFERROR(INDEX('Hoja de Trabajo para listado'!$DE$153:$DG$274,MATCH($A542,'Hoja de Trabajo para listado'!$DE$153:$DE$1048576,0),MATCH((CUADRO!M$5&amp;$E542),'Hoja de Trabajo para listado'!$DE$151:$DG$151,0)),0)+IFERROR(INDEX('Hoja de Trabajo para listado'!$CD$155:$DC$1048576,MATCH($A542,'Hoja de Trabajo para listado'!$CD$155:$CD$1048576,0),MATCH((CUADRO!M$5&amp;$E542),'Hoja de Trabajo para listado'!$CD$151:$DC$151,0)),0)</f>
        <v>0</v>
      </c>
      <c r="N542" s="243">
        <f ca="1">+IFERROR(INDEX('Hoja de Trabajo para listado'!$A$155:$Z$1048576,MATCH($A542,'Hoja de Trabajo para listado'!$A$155:$A$1048576,0),MATCH((CUADRO!N$5&amp;$E542),'Hoja de Trabajo para listado'!$A$151:$Z$151,0)),0)+IFERROR(INDEX('Hoja de Trabajo para listado'!$AB$155:$BA$1048576,MATCH($A542,'Hoja de Trabajo para listado'!$AB$155:$AB$1048576,0),MATCH((CUADRO!N$5&amp;$E542),'Hoja de Trabajo para listado'!$AB$151:$BA$151,0)),0)+IFERROR(INDEX('Hoja de Trabajo para listado'!$BC$155:$CB$1048576,MATCH($A542,'Hoja de Trabajo para listado'!$BC$155:$BC$1048576,0),MATCH((CUADRO!N$5&amp;$E542),'Hoja de Trabajo para listado'!$BC$151:$CB$151,0)),0)+IFERROR(INDEX('Hoja de Trabajo para listado'!$DE$153:$DG$274,MATCH($A542,'Hoja de Trabajo para listado'!$DE$153:$DE$1048576,0),MATCH((CUADRO!N$5&amp;$E542),'Hoja de Trabajo para listado'!$DE$151:$DG$151,0)),0)+IFERROR(INDEX('Hoja de Trabajo para listado'!$CD$155:$DC$1048576,MATCH($A542,'Hoja de Trabajo para listado'!$CD$155:$CD$1048576,0),MATCH((CUADRO!N$5&amp;$E542),'Hoja de Trabajo para listado'!$CD$151:$DC$151,0)),0)</f>
        <v>0</v>
      </c>
      <c r="O542" s="243">
        <f ca="1">+IFERROR(INDEX('Hoja de Trabajo para listado'!$A$155:$Z$1048576,MATCH($A542,'Hoja de Trabajo para listado'!$A$155:$A$1048576,0),MATCH((CUADRO!O$5&amp;$E542),'Hoja de Trabajo para listado'!$A$151:$Z$151,0)),0)+IFERROR(INDEX('Hoja de Trabajo para listado'!$AB$155:$BA$1048576,MATCH($A542,'Hoja de Trabajo para listado'!$AB$155:$AB$1048576,0),MATCH((CUADRO!O$5&amp;$E542),'Hoja de Trabajo para listado'!$AB$151:$BA$151,0)),0)+IFERROR(INDEX('Hoja de Trabajo para listado'!$BC$155:$CB$1048576,MATCH($A542,'Hoja de Trabajo para listado'!$BC$155:$BC$1048576,0),MATCH((CUADRO!O$5&amp;$E542),'Hoja de Trabajo para listado'!$BC$151:$CB$151,0)),0)+IFERROR(INDEX('Hoja de Trabajo para listado'!$DE$153:$DG$274,MATCH($A542,'Hoja de Trabajo para listado'!$DE$153:$DE$1048576,0),MATCH((CUADRO!O$5&amp;$E542),'Hoja de Trabajo para listado'!$DE$151:$DG$151,0)),0)+IFERROR(INDEX('Hoja de Trabajo para listado'!$CD$155:$DC$1048576,MATCH($A542,'Hoja de Trabajo para listado'!$CD$155:$CD$1048576,0),MATCH((CUADRO!O$5&amp;$E542),'Hoja de Trabajo para listado'!$CD$151:$DC$151,0)),0)</f>
        <v>0</v>
      </c>
      <c r="P542" s="243">
        <f ca="1">+IFERROR(INDEX('Hoja de Trabajo para listado'!$A$155:$Z$1048576,MATCH($A542,'Hoja de Trabajo para listado'!$A$155:$A$1048576,0),MATCH((CUADRO!P$5&amp;$E542),'Hoja de Trabajo para listado'!$A$151:$Z$151,0)),0)+IFERROR(INDEX('Hoja de Trabajo para listado'!$AB$155:$BA$1048576,MATCH($A542,'Hoja de Trabajo para listado'!$AB$155:$AB$1048576,0),MATCH((CUADRO!P$5&amp;$E542),'Hoja de Trabajo para listado'!$AB$151:$BA$151,0)),0)+IFERROR(INDEX('Hoja de Trabajo para listado'!$BC$155:$CB$1048576,MATCH($A542,'Hoja de Trabajo para listado'!$BC$155:$BC$1048576,0),MATCH((CUADRO!P$5&amp;$E542),'Hoja de Trabajo para listado'!$BC$151:$CB$151,0)),0)+IFERROR(INDEX('Hoja de Trabajo para listado'!$DE$153:$DG$274,MATCH($A542,'Hoja de Trabajo para listado'!$DE$153:$DE$1048576,0),MATCH((CUADRO!P$5&amp;$E542),'Hoja de Trabajo para listado'!$DE$151:$DG$151,0)),0)+IFERROR(INDEX('Hoja de Trabajo para listado'!$CD$155:$DC$1048576,MATCH($A542,'Hoja de Trabajo para listado'!$CD$155:$CD$1048576,0),MATCH((CUADRO!P$5&amp;$E542),'Hoja de Trabajo para listado'!$CD$151:$DC$151,0)),0)</f>
        <v>0</v>
      </c>
      <c r="Q542" s="243">
        <f ca="1">+IFERROR(INDEX('Hoja de Trabajo para listado'!$A$155:$Z$1048576,MATCH($A542,'Hoja de Trabajo para listado'!$A$155:$A$1048576,0),MATCH((CUADRO!Q$5&amp;$E542),'Hoja de Trabajo para listado'!$A$151:$Z$151,0)),0)+IFERROR(INDEX('Hoja de Trabajo para listado'!$AB$155:$BA$1048576,MATCH($A542,'Hoja de Trabajo para listado'!$AB$155:$AB$1048576,0),MATCH((CUADRO!Q$5&amp;$E542),'Hoja de Trabajo para listado'!$AB$151:$BA$151,0)),0)+IFERROR(INDEX('Hoja de Trabajo para listado'!$BC$155:$CB$1048576,MATCH($A542,'Hoja de Trabajo para listado'!$BC$155:$BC$1048576,0),MATCH((CUADRO!Q$5&amp;$E542),'Hoja de Trabajo para listado'!$BC$151:$CB$151,0)),0)+IFERROR(INDEX('Hoja de Trabajo para listado'!$DE$153:$DG$274,MATCH($A542,'Hoja de Trabajo para listado'!$DE$153:$DE$1048576,0),MATCH((CUADRO!Q$5&amp;$E542),'Hoja de Trabajo para listado'!$DE$151:$DG$151,0)),0)+IFERROR(INDEX('Hoja de Trabajo para listado'!$CD$155:$DC$1048576,MATCH($A542,'Hoja de Trabajo para listado'!$CD$155:$CD$1048576,0),MATCH((CUADRO!Q$5&amp;$E542),'Hoja de Trabajo para listado'!$CD$151:$DC$151,0)),0)</f>
        <v>0</v>
      </c>
      <c r="R542" s="243">
        <f t="shared" ca="1" si="19"/>
        <v>0</v>
      </c>
      <c r="S542" s="249"/>
      <c r="T542" s="243">
        <f ca="1">+T543</f>
        <v>0</v>
      </c>
      <c r="U542" s="242">
        <f t="shared" si="20"/>
        <v>1</v>
      </c>
      <c r="V542" s="333" t="str">
        <f>+VLOOKUP(A542,bd_lista!$A$3:$E$590,5,FALSE)</f>
        <v>Gobiernos Autonomos Municipales</v>
      </c>
      <c r="W542" s="391" t="str">
        <f>+V542</f>
        <v>Gobiernos Autonomos Municipales</v>
      </c>
      <c r="X542" s="242">
        <f>+VLOOKUP(A542,[4]Sheet1!$A$13:$D$744,4,FALSE)</f>
        <v>0</v>
      </c>
      <c r="Y542" s="242" t="e">
        <f>+VLOOKUP(X542,bd_lista!$A$3:$C$590,3,FALSE)</f>
        <v>#N/A</v>
      </c>
      <c r="Z542" s="294">
        <f>+X542</f>
        <v>0</v>
      </c>
      <c r="AA542" s="295" t="e">
        <f>+Y542</f>
        <v>#N/A</v>
      </c>
    </row>
    <row r="543" spans="1:27" customFormat="1" ht="15" hidden="1" customHeight="1">
      <c r="A543" s="32">
        <v>1224</v>
      </c>
      <c r="B543" s="388"/>
      <c r="C543" s="247" t="str">
        <f>+VLOOKUP(A543,bd_lista!$A$3:$C$590,3,FALSE)</f>
        <v>Gobierno Autónomo Municipal de Achacachi</v>
      </c>
      <c r="D543" s="390"/>
      <c r="E543" s="244" t="s">
        <v>1305</v>
      </c>
      <c r="F543" s="243">
        <f ca="1">+IFERROR(INDEX('Hoja de Trabajo para listado'!$A$155:$Z$1048576,MATCH($A543,'Hoja de Trabajo para listado'!$A$155:$A$1048576,0),MATCH((CUADRO!F$5&amp;$E543),'Hoja de Trabajo para listado'!$A$151:$Z$151,0)),0)+IFERROR(INDEX('Hoja de Trabajo para listado'!$AB$155:$BA$1048576,MATCH($A543,'Hoja de Trabajo para listado'!$AB$155:$AB$1048576,0),MATCH((CUADRO!F$5&amp;$E543),'Hoja de Trabajo para listado'!$AB$151:$BA$151,0)),0)+IFERROR(INDEX('Hoja de Trabajo para listado'!$BC$155:$CB$1048576,MATCH($A543,'Hoja de Trabajo para listado'!$BC$155:$BC$1048576,0),MATCH((CUADRO!F$5&amp;$E543),'Hoja de Trabajo para listado'!$BC$151:$CB$151,0)),0)+IFERROR(INDEX('Hoja de Trabajo para listado'!$DE$153:$DG$274,MATCH($A543,'Hoja de Trabajo para listado'!$DE$153:$DE$1048576,0),MATCH((CUADRO!F$5&amp;$E543),'Hoja de Trabajo para listado'!$DE$151:$DG$151,0)),0)+IFERROR(INDEX('Hoja de Trabajo para listado'!$CD$155:$DC$1048576,MATCH($A543,'Hoja de Trabajo para listado'!$CD$155:$CD$1048576,0),MATCH((CUADRO!F$5&amp;$E543),'Hoja de Trabajo para listado'!$CD$151:$DC$151,0)),0)</f>
        <v>0</v>
      </c>
      <c r="G543" s="243">
        <f ca="1">+IFERROR(INDEX('Hoja de Trabajo para listado'!$A$155:$Z$1048576,MATCH($A543,'Hoja de Trabajo para listado'!$A$155:$A$1048576,0),MATCH((CUADRO!G$5&amp;$E543),'Hoja de Trabajo para listado'!$A$151:$Z$151,0)),0)+IFERROR(INDEX('Hoja de Trabajo para listado'!$AB$155:$BA$1048576,MATCH($A543,'Hoja de Trabajo para listado'!$AB$155:$AB$1048576,0),MATCH((CUADRO!G$5&amp;$E543),'Hoja de Trabajo para listado'!$AB$151:$BA$151,0)),0)+IFERROR(INDEX('Hoja de Trabajo para listado'!$BC$155:$CB$1048576,MATCH($A543,'Hoja de Trabajo para listado'!$BC$155:$BC$1048576,0),MATCH((CUADRO!G$5&amp;$E543),'Hoja de Trabajo para listado'!$BC$151:$CB$151,0)),0)+IFERROR(INDEX('Hoja de Trabajo para listado'!$DE$153:$DG$274,MATCH($A543,'Hoja de Trabajo para listado'!$DE$153:$DE$1048576,0),MATCH((CUADRO!G$5&amp;$E543),'Hoja de Trabajo para listado'!$DE$151:$DG$151,0)),0)+IFERROR(INDEX('Hoja de Trabajo para listado'!$CD$155:$DC$1048576,MATCH($A543,'Hoja de Trabajo para listado'!$CD$155:$CD$1048576,0),MATCH((CUADRO!G$5&amp;$E543),'Hoja de Trabajo para listado'!$CD$151:$DC$151,0)),0)</f>
        <v>0</v>
      </c>
      <c r="H543" s="243">
        <f ca="1">+IFERROR(INDEX('Hoja de Trabajo para listado'!$A$155:$Z$1048576,MATCH($A543,'Hoja de Trabajo para listado'!$A$155:$A$1048576,0),MATCH((CUADRO!H$5&amp;$E543),'Hoja de Trabajo para listado'!$A$151:$Z$151,0)),0)+IFERROR(INDEX('Hoja de Trabajo para listado'!$AB$155:$BA$1048576,MATCH($A543,'Hoja de Trabajo para listado'!$AB$155:$AB$1048576,0),MATCH((CUADRO!H$5&amp;$E543),'Hoja de Trabajo para listado'!$AB$151:$BA$151,0)),0)+IFERROR(INDEX('Hoja de Trabajo para listado'!$BC$155:$CB$1048576,MATCH($A543,'Hoja de Trabajo para listado'!$BC$155:$BC$1048576,0),MATCH((CUADRO!H$5&amp;$E543),'Hoja de Trabajo para listado'!$BC$151:$CB$151,0)),0)+IFERROR(INDEX('Hoja de Trabajo para listado'!$DE$153:$DG$274,MATCH($A543,'Hoja de Trabajo para listado'!$DE$153:$DE$1048576,0),MATCH((CUADRO!H$5&amp;$E543),'Hoja de Trabajo para listado'!$DE$151:$DG$151,0)),0)+IFERROR(INDEX('Hoja de Trabajo para listado'!$CD$155:$DC$1048576,MATCH($A543,'Hoja de Trabajo para listado'!$CD$155:$CD$1048576,0),MATCH((CUADRO!H$5&amp;$E543),'Hoja de Trabajo para listado'!$CD$151:$DC$151,0)),0)</f>
        <v>0</v>
      </c>
      <c r="I543" s="243">
        <f ca="1">+IFERROR(INDEX('Hoja de Trabajo para listado'!$A$155:$Z$1048576,MATCH($A543,'Hoja de Trabajo para listado'!$A$155:$A$1048576,0),MATCH((CUADRO!I$5&amp;$E543),'Hoja de Trabajo para listado'!$A$151:$Z$151,0)),0)+IFERROR(INDEX('Hoja de Trabajo para listado'!$AB$155:$BA$1048576,MATCH($A543,'Hoja de Trabajo para listado'!$AB$155:$AB$1048576,0),MATCH((CUADRO!I$5&amp;$E543),'Hoja de Trabajo para listado'!$AB$151:$BA$151,0)),0)+IFERROR(INDEX('Hoja de Trabajo para listado'!$BC$155:$CB$1048576,MATCH($A543,'Hoja de Trabajo para listado'!$BC$155:$BC$1048576,0),MATCH((CUADRO!I$5&amp;$E543),'Hoja de Trabajo para listado'!$BC$151:$CB$151,0)),0)+IFERROR(INDEX('Hoja de Trabajo para listado'!$DE$153:$DG$274,MATCH($A543,'Hoja de Trabajo para listado'!$DE$153:$DE$1048576,0),MATCH((CUADRO!I$5&amp;$E543),'Hoja de Trabajo para listado'!$DE$151:$DG$151,0)),0)+IFERROR(INDEX('Hoja de Trabajo para listado'!$CD$155:$DC$1048576,MATCH($A543,'Hoja de Trabajo para listado'!$CD$155:$CD$1048576,0),MATCH((CUADRO!I$5&amp;$E543),'Hoja de Trabajo para listado'!$CD$151:$DC$151,0)),0)</f>
        <v>0</v>
      </c>
      <c r="J543" s="243">
        <f ca="1">+IFERROR(INDEX('Hoja de Trabajo para listado'!$A$155:$Z$1048576,MATCH($A543,'Hoja de Trabajo para listado'!$A$155:$A$1048576,0),MATCH((CUADRO!J$5&amp;$E543),'Hoja de Trabajo para listado'!$A$151:$Z$151,0)),0)+IFERROR(INDEX('Hoja de Trabajo para listado'!$AB$155:$BA$1048576,MATCH($A543,'Hoja de Trabajo para listado'!$AB$155:$AB$1048576,0),MATCH((CUADRO!J$5&amp;$E543),'Hoja de Trabajo para listado'!$AB$151:$BA$151,0)),0)+IFERROR(INDEX('Hoja de Trabajo para listado'!$BC$155:$CB$1048576,MATCH($A543,'Hoja de Trabajo para listado'!$BC$155:$BC$1048576,0),MATCH((CUADRO!J$5&amp;$E543),'Hoja de Trabajo para listado'!$BC$151:$CB$151,0)),0)+IFERROR(INDEX('Hoja de Trabajo para listado'!$DE$153:$DG$274,MATCH($A543,'Hoja de Trabajo para listado'!$DE$153:$DE$1048576,0),MATCH((CUADRO!J$5&amp;$E543),'Hoja de Trabajo para listado'!$DE$151:$DG$151,0)),0)+IFERROR(INDEX('Hoja de Trabajo para listado'!$CD$155:$DC$1048576,MATCH($A543,'Hoja de Trabajo para listado'!$CD$155:$CD$1048576,0),MATCH((CUADRO!J$5&amp;$E543),'Hoja de Trabajo para listado'!$CD$151:$DC$151,0)),0)</f>
        <v>0</v>
      </c>
      <c r="K543" s="243">
        <f ca="1">+IFERROR(INDEX('Hoja de Trabajo para listado'!$A$155:$Z$1048576,MATCH($A543,'Hoja de Trabajo para listado'!$A$155:$A$1048576,0),MATCH((CUADRO!K$5&amp;$E543),'Hoja de Trabajo para listado'!$A$151:$Z$151,0)),0)+IFERROR(INDEX('Hoja de Trabajo para listado'!$AB$155:$BA$1048576,MATCH($A543,'Hoja de Trabajo para listado'!$AB$155:$AB$1048576,0),MATCH((CUADRO!K$5&amp;$E543),'Hoja de Trabajo para listado'!$AB$151:$BA$151,0)),0)+IFERROR(INDEX('Hoja de Trabajo para listado'!$BC$155:$CB$1048576,MATCH($A543,'Hoja de Trabajo para listado'!$BC$155:$BC$1048576,0),MATCH((CUADRO!K$5&amp;$E543),'Hoja de Trabajo para listado'!$BC$151:$CB$151,0)),0)+IFERROR(INDEX('Hoja de Trabajo para listado'!$DE$153:$DG$274,MATCH($A543,'Hoja de Trabajo para listado'!$DE$153:$DE$1048576,0),MATCH((CUADRO!K$5&amp;$E543),'Hoja de Trabajo para listado'!$DE$151:$DG$151,0)),0)+IFERROR(INDEX('Hoja de Trabajo para listado'!$CD$155:$DC$1048576,MATCH($A543,'Hoja de Trabajo para listado'!$CD$155:$CD$1048576,0),MATCH((CUADRO!K$5&amp;$E543),'Hoja de Trabajo para listado'!$CD$151:$DC$151,0)),0)</f>
        <v>0</v>
      </c>
      <c r="L543" s="243">
        <f ca="1">+IFERROR(INDEX('Hoja de Trabajo para listado'!$A$155:$Z$1048576,MATCH($A543,'Hoja de Trabajo para listado'!$A$155:$A$1048576,0),MATCH((CUADRO!L$5&amp;$E543),'Hoja de Trabajo para listado'!$A$151:$Z$151,0)),0)+IFERROR(INDEX('Hoja de Trabajo para listado'!$AB$155:$BA$1048576,MATCH($A543,'Hoja de Trabajo para listado'!$AB$155:$AB$1048576,0),MATCH((CUADRO!L$5&amp;$E543),'Hoja de Trabajo para listado'!$AB$151:$BA$151,0)),0)+IFERROR(INDEX('Hoja de Trabajo para listado'!$BC$155:$CB$1048576,MATCH($A543,'Hoja de Trabajo para listado'!$BC$155:$BC$1048576,0),MATCH((CUADRO!L$5&amp;$E543),'Hoja de Trabajo para listado'!$BC$151:$CB$151,0)),0)+IFERROR(INDEX('Hoja de Trabajo para listado'!$DE$153:$DG$274,MATCH($A543,'Hoja de Trabajo para listado'!$DE$153:$DE$1048576,0),MATCH((CUADRO!L$5&amp;$E543),'Hoja de Trabajo para listado'!$DE$151:$DG$151,0)),0)+IFERROR(INDEX('Hoja de Trabajo para listado'!$CD$155:$DC$1048576,MATCH($A543,'Hoja de Trabajo para listado'!$CD$155:$CD$1048576,0),MATCH((CUADRO!L$5&amp;$E543),'Hoja de Trabajo para listado'!$CD$151:$DC$151,0)),0)</f>
        <v>0</v>
      </c>
      <c r="M543" s="243">
        <f ca="1">+IFERROR(INDEX('Hoja de Trabajo para listado'!$A$155:$Z$1048576,MATCH($A543,'Hoja de Trabajo para listado'!$A$155:$A$1048576,0),MATCH((CUADRO!M$5&amp;$E543),'Hoja de Trabajo para listado'!$A$151:$Z$151,0)),0)+IFERROR(INDEX('Hoja de Trabajo para listado'!$AB$155:$BA$1048576,MATCH($A543,'Hoja de Trabajo para listado'!$AB$155:$AB$1048576,0),MATCH((CUADRO!M$5&amp;$E543),'Hoja de Trabajo para listado'!$AB$151:$BA$151,0)),0)+IFERROR(INDEX('Hoja de Trabajo para listado'!$BC$155:$CB$1048576,MATCH($A543,'Hoja de Trabajo para listado'!$BC$155:$BC$1048576,0),MATCH((CUADRO!M$5&amp;$E543),'Hoja de Trabajo para listado'!$BC$151:$CB$151,0)),0)+IFERROR(INDEX('Hoja de Trabajo para listado'!$DE$153:$DG$274,MATCH($A543,'Hoja de Trabajo para listado'!$DE$153:$DE$1048576,0),MATCH((CUADRO!M$5&amp;$E543),'Hoja de Trabajo para listado'!$DE$151:$DG$151,0)),0)+IFERROR(INDEX('Hoja de Trabajo para listado'!$CD$155:$DC$1048576,MATCH($A543,'Hoja de Trabajo para listado'!$CD$155:$CD$1048576,0),MATCH((CUADRO!M$5&amp;$E543),'Hoja de Trabajo para listado'!$CD$151:$DC$151,0)),0)</f>
        <v>0</v>
      </c>
      <c r="N543" s="243">
        <f ca="1">+IFERROR(INDEX('Hoja de Trabajo para listado'!$A$155:$Z$1048576,MATCH($A543,'Hoja de Trabajo para listado'!$A$155:$A$1048576,0),MATCH((CUADRO!N$5&amp;$E543),'Hoja de Trabajo para listado'!$A$151:$Z$151,0)),0)+IFERROR(INDEX('Hoja de Trabajo para listado'!$AB$155:$BA$1048576,MATCH($A543,'Hoja de Trabajo para listado'!$AB$155:$AB$1048576,0),MATCH((CUADRO!N$5&amp;$E543),'Hoja de Trabajo para listado'!$AB$151:$BA$151,0)),0)+IFERROR(INDEX('Hoja de Trabajo para listado'!$BC$155:$CB$1048576,MATCH($A543,'Hoja de Trabajo para listado'!$BC$155:$BC$1048576,0),MATCH((CUADRO!N$5&amp;$E543),'Hoja de Trabajo para listado'!$BC$151:$CB$151,0)),0)+IFERROR(INDEX('Hoja de Trabajo para listado'!$DE$153:$DG$274,MATCH($A543,'Hoja de Trabajo para listado'!$DE$153:$DE$1048576,0),MATCH((CUADRO!N$5&amp;$E543),'Hoja de Trabajo para listado'!$DE$151:$DG$151,0)),0)+IFERROR(INDEX('Hoja de Trabajo para listado'!$CD$155:$DC$1048576,MATCH($A543,'Hoja de Trabajo para listado'!$CD$155:$CD$1048576,0),MATCH((CUADRO!N$5&amp;$E543),'Hoja de Trabajo para listado'!$CD$151:$DC$151,0)),0)</f>
        <v>0</v>
      </c>
      <c r="O543" s="243">
        <f ca="1">+IFERROR(INDEX('Hoja de Trabajo para listado'!$A$155:$Z$1048576,MATCH($A543,'Hoja de Trabajo para listado'!$A$155:$A$1048576,0),MATCH((CUADRO!O$5&amp;$E543),'Hoja de Trabajo para listado'!$A$151:$Z$151,0)),0)+IFERROR(INDEX('Hoja de Trabajo para listado'!$AB$155:$BA$1048576,MATCH($A543,'Hoja de Trabajo para listado'!$AB$155:$AB$1048576,0),MATCH((CUADRO!O$5&amp;$E543),'Hoja de Trabajo para listado'!$AB$151:$BA$151,0)),0)+IFERROR(INDEX('Hoja de Trabajo para listado'!$BC$155:$CB$1048576,MATCH($A543,'Hoja de Trabajo para listado'!$BC$155:$BC$1048576,0),MATCH((CUADRO!O$5&amp;$E543),'Hoja de Trabajo para listado'!$BC$151:$CB$151,0)),0)+IFERROR(INDEX('Hoja de Trabajo para listado'!$DE$153:$DG$274,MATCH($A543,'Hoja de Trabajo para listado'!$DE$153:$DE$1048576,0),MATCH((CUADRO!O$5&amp;$E543),'Hoja de Trabajo para listado'!$DE$151:$DG$151,0)),0)+IFERROR(INDEX('Hoja de Trabajo para listado'!$CD$155:$DC$1048576,MATCH($A543,'Hoja de Trabajo para listado'!$CD$155:$CD$1048576,0),MATCH((CUADRO!O$5&amp;$E543),'Hoja de Trabajo para listado'!$CD$151:$DC$151,0)),0)</f>
        <v>0</v>
      </c>
      <c r="P543" s="243">
        <f ca="1">+IFERROR(INDEX('Hoja de Trabajo para listado'!$A$155:$Z$1048576,MATCH($A543,'Hoja de Trabajo para listado'!$A$155:$A$1048576,0),MATCH((CUADRO!P$5&amp;$E543),'Hoja de Trabajo para listado'!$A$151:$Z$151,0)),0)+IFERROR(INDEX('Hoja de Trabajo para listado'!$AB$155:$BA$1048576,MATCH($A543,'Hoja de Trabajo para listado'!$AB$155:$AB$1048576,0),MATCH((CUADRO!P$5&amp;$E543),'Hoja de Trabajo para listado'!$AB$151:$BA$151,0)),0)+IFERROR(INDEX('Hoja de Trabajo para listado'!$BC$155:$CB$1048576,MATCH($A543,'Hoja de Trabajo para listado'!$BC$155:$BC$1048576,0),MATCH((CUADRO!P$5&amp;$E543),'Hoja de Trabajo para listado'!$BC$151:$CB$151,0)),0)+IFERROR(INDEX('Hoja de Trabajo para listado'!$DE$153:$DG$274,MATCH($A543,'Hoja de Trabajo para listado'!$DE$153:$DE$1048576,0),MATCH((CUADRO!P$5&amp;$E543),'Hoja de Trabajo para listado'!$DE$151:$DG$151,0)),0)+IFERROR(INDEX('Hoja de Trabajo para listado'!$CD$155:$DC$1048576,MATCH($A543,'Hoja de Trabajo para listado'!$CD$155:$CD$1048576,0),MATCH((CUADRO!P$5&amp;$E543),'Hoja de Trabajo para listado'!$CD$151:$DC$151,0)),0)</f>
        <v>0</v>
      </c>
      <c r="Q543" s="243">
        <f ca="1">+IFERROR(INDEX('Hoja de Trabajo para listado'!$A$155:$Z$1048576,MATCH($A543,'Hoja de Trabajo para listado'!$A$155:$A$1048576,0),MATCH((CUADRO!Q$5&amp;$E543),'Hoja de Trabajo para listado'!$A$151:$Z$151,0)),0)+IFERROR(INDEX('Hoja de Trabajo para listado'!$AB$155:$BA$1048576,MATCH($A543,'Hoja de Trabajo para listado'!$AB$155:$AB$1048576,0),MATCH((CUADRO!Q$5&amp;$E543),'Hoja de Trabajo para listado'!$AB$151:$BA$151,0)),0)+IFERROR(INDEX('Hoja de Trabajo para listado'!$BC$155:$CB$1048576,MATCH($A543,'Hoja de Trabajo para listado'!$BC$155:$BC$1048576,0),MATCH((CUADRO!Q$5&amp;$E543),'Hoja de Trabajo para listado'!$BC$151:$CB$151,0)),0)+IFERROR(INDEX('Hoja de Trabajo para listado'!$DE$153:$DG$274,MATCH($A543,'Hoja de Trabajo para listado'!$DE$153:$DE$1048576,0),MATCH((CUADRO!Q$5&amp;$E543),'Hoja de Trabajo para listado'!$DE$151:$DG$151,0)),0)+IFERROR(INDEX('Hoja de Trabajo para listado'!$CD$155:$DC$1048576,MATCH($A543,'Hoja de Trabajo para listado'!$CD$155:$CD$1048576,0),MATCH((CUADRO!Q$5&amp;$E543),'Hoja de Trabajo para listado'!$CD$151:$DC$151,0)),0)</f>
        <v>0</v>
      </c>
      <c r="R543" s="243">
        <f t="shared" ca="1" si="19"/>
        <v>0</v>
      </c>
      <c r="S543" s="249">
        <f ca="1">+R542+R543</f>
        <v>0</v>
      </c>
      <c r="T543" s="243">
        <f ca="1">+S543</f>
        <v>0</v>
      </c>
      <c r="U543" s="242">
        <f t="shared" si="20"/>
        <v>2</v>
      </c>
      <c r="V543" s="333" t="str">
        <f>+VLOOKUP(A543,bd_lista!$A$3:$E$590,5,FALSE)</f>
        <v>Gobiernos Autonomos Municipales</v>
      </c>
      <c r="W543" s="392"/>
      <c r="X543" s="242">
        <f>+VLOOKUP(A543,[4]Sheet1!$A$13:$D$744,4,FALSE)</f>
        <v>0</v>
      </c>
      <c r="Y543" s="242" t="e">
        <f>+VLOOKUP(X543,bd_lista!$A$3:$C$590,3,FALSE)</f>
        <v>#N/A</v>
      </c>
      <c r="Z543" s="292"/>
      <c r="AA543" s="293"/>
    </row>
    <row r="544" spans="1:27" customFormat="1" ht="15" hidden="1" customHeight="1">
      <c r="A544" s="32">
        <v>1225</v>
      </c>
      <c r="B544" s="387">
        <f>+A544</f>
        <v>1225</v>
      </c>
      <c r="C544" s="247" t="str">
        <f>+VLOOKUP(A544,bd_lista!$A$3:$C$590,3,FALSE)</f>
        <v>Gobierno Autónomo Municipal de Ancoraimes</v>
      </c>
      <c r="D544" s="389" t="str">
        <f>+C544</f>
        <v>Gobierno Autónomo Municipal de Ancoraimes</v>
      </c>
      <c r="E544" s="242" t="s">
        <v>1304</v>
      </c>
      <c r="F544" s="243">
        <f ca="1">+IFERROR(INDEX('Hoja de Trabajo para listado'!$A$155:$Z$1048576,MATCH($A544,'Hoja de Trabajo para listado'!$A$155:$A$1048576,0),MATCH((CUADRO!F$5&amp;$E544),'Hoja de Trabajo para listado'!$A$151:$Z$151,0)),0)+IFERROR(INDEX('Hoja de Trabajo para listado'!$AB$155:$BA$1048576,MATCH($A544,'Hoja de Trabajo para listado'!$AB$155:$AB$1048576,0),MATCH((CUADRO!F$5&amp;$E544),'Hoja de Trabajo para listado'!$AB$151:$BA$151,0)),0)+IFERROR(INDEX('Hoja de Trabajo para listado'!$BC$155:$CB$1048576,MATCH($A544,'Hoja de Trabajo para listado'!$BC$155:$BC$1048576,0),MATCH((CUADRO!F$5&amp;$E544),'Hoja de Trabajo para listado'!$BC$151:$CB$151,0)),0)+IFERROR(INDEX('Hoja de Trabajo para listado'!$DE$153:$DG$274,MATCH($A544,'Hoja de Trabajo para listado'!$DE$153:$DE$1048576,0),MATCH((CUADRO!F$5&amp;$E544),'Hoja de Trabajo para listado'!$DE$151:$DG$151,0)),0)+IFERROR(INDEX('Hoja de Trabajo para listado'!$CD$155:$DC$1048576,MATCH($A544,'Hoja de Trabajo para listado'!$CD$155:$CD$1048576,0),MATCH((CUADRO!F$5&amp;$E544),'Hoja de Trabajo para listado'!$CD$151:$DC$151,0)),0)</f>
        <v>0</v>
      </c>
      <c r="G544" s="243">
        <f ca="1">+IFERROR(INDEX('Hoja de Trabajo para listado'!$A$155:$Z$1048576,MATCH($A544,'Hoja de Trabajo para listado'!$A$155:$A$1048576,0),MATCH((CUADRO!G$5&amp;$E544),'Hoja de Trabajo para listado'!$A$151:$Z$151,0)),0)+IFERROR(INDEX('Hoja de Trabajo para listado'!$AB$155:$BA$1048576,MATCH($A544,'Hoja de Trabajo para listado'!$AB$155:$AB$1048576,0),MATCH((CUADRO!G$5&amp;$E544),'Hoja de Trabajo para listado'!$AB$151:$BA$151,0)),0)+IFERROR(INDEX('Hoja de Trabajo para listado'!$BC$155:$CB$1048576,MATCH($A544,'Hoja de Trabajo para listado'!$BC$155:$BC$1048576,0),MATCH((CUADRO!G$5&amp;$E544),'Hoja de Trabajo para listado'!$BC$151:$CB$151,0)),0)+IFERROR(INDEX('Hoja de Trabajo para listado'!$DE$153:$DG$274,MATCH($A544,'Hoja de Trabajo para listado'!$DE$153:$DE$1048576,0),MATCH((CUADRO!G$5&amp;$E544),'Hoja de Trabajo para listado'!$DE$151:$DG$151,0)),0)+IFERROR(INDEX('Hoja de Trabajo para listado'!$CD$155:$DC$1048576,MATCH($A544,'Hoja de Trabajo para listado'!$CD$155:$CD$1048576,0),MATCH((CUADRO!G$5&amp;$E544),'Hoja de Trabajo para listado'!$CD$151:$DC$151,0)),0)</f>
        <v>0</v>
      </c>
      <c r="H544" s="243">
        <f ca="1">+IFERROR(INDEX('Hoja de Trabajo para listado'!$A$155:$Z$1048576,MATCH($A544,'Hoja de Trabajo para listado'!$A$155:$A$1048576,0),MATCH((CUADRO!H$5&amp;$E544),'Hoja de Trabajo para listado'!$A$151:$Z$151,0)),0)+IFERROR(INDEX('Hoja de Trabajo para listado'!$AB$155:$BA$1048576,MATCH($A544,'Hoja de Trabajo para listado'!$AB$155:$AB$1048576,0),MATCH((CUADRO!H$5&amp;$E544),'Hoja de Trabajo para listado'!$AB$151:$BA$151,0)),0)+IFERROR(INDEX('Hoja de Trabajo para listado'!$BC$155:$CB$1048576,MATCH($A544,'Hoja de Trabajo para listado'!$BC$155:$BC$1048576,0),MATCH((CUADRO!H$5&amp;$E544),'Hoja de Trabajo para listado'!$BC$151:$CB$151,0)),0)+IFERROR(INDEX('Hoja de Trabajo para listado'!$DE$153:$DG$274,MATCH($A544,'Hoja de Trabajo para listado'!$DE$153:$DE$1048576,0),MATCH((CUADRO!H$5&amp;$E544),'Hoja de Trabajo para listado'!$DE$151:$DG$151,0)),0)+IFERROR(INDEX('Hoja de Trabajo para listado'!$CD$155:$DC$1048576,MATCH($A544,'Hoja de Trabajo para listado'!$CD$155:$CD$1048576,0),MATCH((CUADRO!H$5&amp;$E544),'Hoja de Trabajo para listado'!$CD$151:$DC$151,0)),0)</f>
        <v>0</v>
      </c>
      <c r="I544" s="243">
        <f ca="1">+IFERROR(INDEX('Hoja de Trabajo para listado'!$A$155:$Z$1048576,MATCH($A544,'Hoja de Trabajo para listado'!$A$155:$A$1048576,0),MATCH((CUADRO!I$5&amp;$E544),'Hoja de Trabajo para listado'!$A$151:$Z$151,0)),0)+IFERROR(INDEX('Hoja de Trabajo para listado'!$AB$155:$BA$1048576,MATCH($A544,'Hoja de Trabajo para listado'!$AB$155:$AB$1048576,0),MATCH((CUADRO!I$5&amp;$E544),'Hoja de Trabajo para listado'!$AB$151:$BA$151,0)),0)+IFERROR(INDEX('Hoja de Trabajo para listado'!$BC$155:$CB$1048576,MATCH($A544,'Hoja de Trabajo para listado'!$BC$155:$BC$1048576,0),MATCH((CUADRO!I$5&amp;$E544),'Hoja de Trabajo para listado'!$BC$151:$CB$151,0)),0)+IFERROR(INDEX('Hoja de Trabajo para listado'!$DE$153:$DG$274,MATCH($A544,'Hoja de Trabajo para listado'!$DE$153:$DE$1048576,0),MATCH((CUADRO!I$5&amp;$E544),'Hoja de Trabajo para listado'!$DE$151:$DG$151,0)),0)+IFERROR(INDEX('Hoja de Trabajo para listado'!$CD$155:$DC$1048576,MATCH($A544,'Hoja de Trabajo para listado'!$CD$155:$CD$1048576,0),MATCH((CUADRO!I$5&amp;$E544),'Hoja de Trabajo para listado'!$CD$151:$DC$151,0)),0)</f>
        <v>0</v>
      </c>
      <c r="J544" s="243">
        <f ca="1">+IFERROR(INDEX('Hoja de Trabajo para listado'!$A$155:$Z$1048576,MATCH($A544,'Hoja de Trabajo para listado'!$A$155:$A$1048576,0),MATCH((CUADRO!J$5&amp;$E544),'Hoja de Trabajo para listado'!$A$151:$Z$151,0)),0)+IFERROR(INDEX('Hoja de Trabajo para listado'!$AB$155:$BA$1048576,MATCH($A544,'Hoja de Trabajo para listado'!$AB$155:$AB$1048576,0),MATCH((CUADRO!J$5&amp;$E544),'Hoja de Trabajo para listado'!$AB$151:$BA$151,0)),0)+IFERROR(INDEX('Hoja de Trabajo para listado'!$BC$155:$CB$1048576,MATCH($A544,'Hoja de Trabajo para listado'!$BC$155:$BC$1048576,0),MATCH((CUADRO!J$5&amp;$E544),'Hoja de Trabajo para listado'!$BC$151:$CB$151,0)),0)+IFERROR(INDEX('Hoja de Trabajo para listado'!$DE$153:$DG$274,MATCH($A544,'Hoja de Trabajo para listado'!$DE$153:$DE$1048576,0),MATCH((CUADRO!J$5&amp;$E544),'Hoja de Trabajo para listado'!$DE$151:$DG$151,0)),0)+IFERROR(INDEX('Hoja de Trabajo para listado'!$CD$155:$DC$1048576,MATCH($A544,'Hoja de Trabajo para listado'!$CD$155:$CD$1048576,0),MATCH((CUADRO!J$5&amp;$E544),'Hoja de Trabajo para listado'!$CD$151:$DC$151,0)),0)</f>
        <v>0</v>
      </c>
      <c r="K544" s="243">
        <f ca="1">+IFERROR(INDEX('Hoja de Trabajo para listado'!$A$155:$Z$1048576,MATCH($A544,'Hoja de Trabajo para listado'!$A$155:$A$1048576,0),MATCH((CUADRO!K$5&amp;$E544),'Hoja de Trabajo para listado'!$A$151:$Z$151,0)),0)+IFERROR(INDEX('Hoja de Trabajo para listado'!$AB$155:$BA$1048576,MATCH($A544,'Hoja de Trabajo para listado'!$AB$155:$AB$1048576,0),MATCH((CUADRO!K$5&amp;$E544),'Hoja de Trabajo para listado'!$AB$151:$BA$151,0)),0)+IFERROR(INDEX('Hoja de Trabajo para listado'!$BC$155:$CB$1048576,MATCH($A544,'Hoja de Trabajo para listado'!$BC$155:$BC$1048576,0),MATCH((CUADRO!K$5&amp;$E544),'Hoja de Trabajo para listado'!$BC$151:$CB$151,0)),0)+IFERROR(INDEX('Hoja de Trabajo para listado'!$DE$153:$DG$274,MATCH($A544,'Hoja de Trabajo para listado'!$DE$153:$DE$1048576,0),MATCH((CUADRO!K$5&amp;$E544),'Hoja de Trabajo para listado'!$DE$151:$DG$151,0)),0)+IFERROR(INDEX('Hoja de Trabajo para listado'!$CD$155:$DC$1048576,MATCH($A544,'Hoja de Trabajo para listado'!$CD$155:$CD$1048576,0),MATCH((CUADRO!K$5&amp;$E544),'Hoja de Trabajo para listado'!$CD$151:$DC$151,0)),0)</f>
        <v>0</v>
      </c>
      <c r="L544" s="243">
        <f ca="1">+IFERROR(INDEX('Hoja de Trabajo para listado'!$A$155:$Z$1048576,MATCH($A544,'Hoja de Trabajo para listado'!$A$155:$A$1048576,0),MATCH((CUADRO!L$5&amp;$E544),'Hoja de Trabajo para listado'!$A$151:$Z$151,0)),0)+IFERROR(INDEX('Hoja de Trabajo para listado'!$AB$155:$BA$1048576,MATCH($A544,'Hoja de Trabajo para listado'!$AB$155:$AB$1048576,0),MATCH((CUADRO!L$5&amp;$E544),'Hoja de Trabajo para listado'!$AB$151:$BA$151,0)),0)+IFERROR(INDEX('Hoja de Trabajo para listado'!$BC$155:$CB$1048576,MATCH($A544,'Hoja de Trabajo para listado'!$BC$155:$BC$1048576,0),MATCH((CUADRO!L$5&amp;$E544),'Hoja de Trabajo para listado'!$BC$151:$CB$151,0)),0)+IFERROR(INDEX('Hoja de Trabajo para listado'!$DE$153:$DG$274,MATCH($A544,'Hoja de Trabajo para listado'!$DE$153:$DE$1048576,0),MATCH((CUADRO!L$5&amp;$E544),'Hoja de Trabajo para listado'!$DE$151:$DG$151,0)),0)+IFERROR(INDEX('Hoja de Trabajo para listado'!$CD$155:$DC$1048576,MATCH($A544,'Hoja de Trabajo para listado'!$CD$155:$CD$1048576,0),MATCH((CUADRO!L$5&amp;$E544),'Hoja de Trabajo para listado'!$CD$151:$DC$151,0)),0)</f>
        <v>0</v>
      </c>
      <c r="M544" s="243">
        <f ca="1">+IFERROR(INDEX('Hoja de Trabajo para listado'!$A$155:$Z$1048576,MATCH($A544,'Hoja de Trabajo para listado'!$A$155:$A$1048576,0),MATCH((CUADRO!M$5&amp;$E544),'Hoja de Trabajo para listado'!$A$151:$Z$151,0)),0)+IFERROR(INDEX('Hoja de Trabajo para listado'!$AB$155:$BA$1048576,MATCH($A544,'Hoja de Trabajo para listado'!$AB$155:$AB$1048576,0),MATCH((CUADRO!M$5&amp;$E544),'Hoja de Trabajo para listado'!$AB$151:$BA$151,0)),0)+IFERROR(INDEX('Hoja de Trabajo para listado'!$BC$155:$CB$1048576,MATCH($A544,'Hoja de Trabajo para listado'!$BC$155:$BC$1048576,0),MATCH((CUADRO!M$5&amp;$E544),'Hoja de Trabajo para listado'!$BC$151:$CB$151,0)),0)+IFERROR(INDEX('Hoja de Trabajo para listado'!$DE$153:$DG$274,MATCH($A544,'Hoja de Trabajo para listado'!$DE$153:$DE$1048576,0),MATCH((CUADRO!M$5&amp;$E544),'Hoja de Trabajo para listado'!$DE$151:$DG$151,0)),0)+IFERROR(INDEX('Hoja de Trabajo para listado'!$CD$155:$DC$1048576,MATCH($A544,'Hoja de Trabajo para listado'!$CD$155:$CD$1048576,0),MATCH((CUADRO!M$5&amp;$E544),'Hoja de Trabajo para listado'!$CD$151:$DC$151,0)),0)</f>
        <v>0</v>
      </c>
      <c r="N544" s="243">
        <f ca="1">+IFERROR(INDEX('Hoja de Trabajo para listado'!$A$155:$Z$1048576,MATCH($A544,'Hoja de Trabajo para listado'!$A$155:$A$1048576,0),MATCH((CUADRO!N$5&amp;$E544),'Hoja de Trabajo para listado'!$A$151:$Z$151,0)),0)+IFERROR(INDEX('Hoja de Trabajo para listado'!$AB$155:$BA$1048576,MATCH($A544,'Hoja de Trabajo para listado'!$AB$155:$AB$1048576,0),MATCH((CUADRO!N$5&amp;$E544),'Hoja de Trabajo para listado'!$AB$151:$BA$151,0)),0)+IFERROR(INDEX('Hoja de Trabajo para listado'!$BC$155:$CB$1048576,MATCH($A544,'Hoja de Trabajo para listado'!$BC$155:$BC$1048576,0),MATCH((CUADRO!N$5&amp;$E544),'Hoja de Trabajo para listado'!$BC$151:$CB$151,0)),0)+IFERROR(INDEX('Hoja de Trabajo para listado'!$DE$153:$DG$274,MATCH($A544,'Hoja de Trabajo para listado'!$DE$153:$DE$1048576,0),MATCH((CUADRO!N$5&amp;$E544),'Hoja de Trabajo para listado'!$DE$151:$DG$151,0)),0)+IFERROR(INDEX('Hoja de Trabajo para listado'!$CD$155:$DC$1048576,MATCH($A544,'Hoja de Trabajo para listado'!$CD$155:$CD$1048576,0),MATCH((CUADRO!N$5&amp;$E544),'Hoja de Trabajo para listado'!$CD$151:$DC$151,0)),0)</f>
        <v>0</v>
      </c>
      <c r="O544" s="243">
        <f ca="1">+IFERROR(INDEX('Hoja de Trabajo para listado'!$A$155:$Z$1048576,MATCH($A544,'Hoja de Trabajo para listado'!$A$155:$A$1048576,0),MATCH((CUADRO!O$5&amp;$E544),'Hoja de Trabajo para listado'!$A$151:$Z$151,0)),0)+IFERROR(INDEX('Hoja de Trabajo para listado'!$AB$155:$BA$1048576,MATCH($A544,'Hoja de Trabajo para listado'!$AB$155:$AB$1048576,0),MATCH((CUADRO!O$5&amp;$E544),'Hoja de Trabajo para listado'!$AB$151:$BA$151,0)),0)+IFERROR(INDEX('Hoja de Trabajo para listado'!$BC$155:$CB$1048576,MATCH($A544,'Hoja de Trabajo para listado'!$BC$155:$BC$1048576,0),MATCH((CUADRO!O$5&amp;$E544),'Hoja de Trabajo para listado'!$BC$151:$CB$151,0)),0)+IFERROR(INDEX('Hoja de Trabajo para listado'!$DE$153:$DG$274,MATCH($A544,'Hoja de Trabajo para listado'!$DE$153:$DE$1048576,0),MATCH((CUADRO!O$5&amp;$E544),'Hoja de Trabajo para listado'!$DE$151:$DG$151,0)),0)+IFERROR(INDEX('Hoja de Trabajo para listado'!$CD$155:$DC$1048576,MATCH($A544,'Hoja de Trabajo para listado'!$CD$155:$CD$1048576,0),MATCH((CUADRO!O$5&amp;$E544),'Hoja de Trabajo para listado'!$CD$151:$DC$151,0)),0)</f>
        <v>0</v>
      </c>
      <c r="P544" s="243">
        <f ca="1">+IFERROR(INDEX('Hoja de Trabajo para listado'!$A$155:$Z$1048576,MATCH($A544,'Hoja de Trabajo para listado'!$A$155:$A$1048576,0),MATCH((CUADRO!P$5&amp;$E544),'Hoja de Trabajo para listado'!$A$151:$Z$151,0)),0)+IFERROR(INDEX('Hoja de Trabajo para listado'!$AB$155:$BA$1048576,MATCH($A544,'Hoja de Trabajo para listado'!$AB$155:$AB$1048576,0),MATCH((CUADRO!P$5&amp;$E544),'Hoja de Trabajo para listado'!$AB$151:$BA$151,0)),0)+IFERROR(INDEX('Hoja de Trabajo para listado'!$BC$155:$CB$1048576,MATCH($A544,'Hoja de Trabajo para listado'!$BC$155:$BC$1048576,0),MATCH((CUADRO!P$5&amp;$E544),'Hoja de Trabajo para listado'!$BC$151:$CB$151,0)),0)+IFERROR(INDEX('Hoja de Trabajo para listado'!$DE$153:$DG$274,MATCH($A544,'Hoja de Trabajo para listado'!$DE$153:$DE$1048576,0),MATCH((CUADRO!P$5&amp;$E544),'Hoja de Trabajo para listado'!$DE$151:$DG$151,0)),0)+IFERROR(INDEX('Hoja de Trabajo para listado'!$CD$155:$DC$1048576,MATCH($A544,'Hoja de Trabajo para listado'!$CD$155:$CD$1048576,0),MATCH((CUADRO!P$5&amp;$E544),'Hoja de Trabajo para listado'!$CD$151:$DC$151,0)),0)</f>
        <v>0</v>
      </c>
      <c r="Q544" s="243">
        <f ca="1">+IFERROR(INDEX('Hoja de Trabajo para listado'!$A$155:$Z$1048576,MATCH($A544,'Hoja de Trabajo para listado'!$A$155:$A$1048576,0),MATCH((CUADRO!Q$5&amp;$E544),'Hoja de Trabajo para listado'!$A$151:$Z$151,0)),0)+IFERROR(INDEX('Hoja de Trabajo para listado'!$AB$155:$BA$1048576,MATCH($A544,'Hoja de Trabajo para listado'!$AB$155:$AB$1048576,0),MATCH((CUADRO!Q$5&amp;$E544),'Hoja de Trabajo para listado'!$AB$151:$BA$151,0)),0)+IFERROR(INDEX('Hoja de Trabajo para listado'!$BC$155:$CB$1048576,MATCH($A544,'Hoja de Trabajo para listado'!$BC$155:$BC$1048576,0),MATCH((CUADRO!Q$5&amp;$E544),'Hoja de Trabajo para listado'!$BC$151:$CB$151,0)),0)+IFERROR(INDEX('Hoja de Trabajo para listado'!$DE$153:$DG$274,MATCH($A544,'Hoja de Trabajo para listado'!$DE$153:$DE$1048576,0),MATCH((CUADRO!Q$5&amp;$E544),'Hoja de Trabajo para listado'!$DE$151:$DG$151,0)),0)+IFERROR(INDEX('Hoja de Trabajo para listado'!$CD$155:$DC$1048576,MATCH($A544,'Hoja de Trabajo para listado'!$CD$155:$CD$1048576,0),MATCH((CUADRO!Q$5&amp;$E544),'Hoja de Trabajo para listado'!$CD$151:$DC$151,0)),0)</f>
        <v>0</v>
      </c>
      <c r="R544" s="243">
        <f t="shared" ca="1" si="19"/>
        <v>0</v>
      </c>
      <c r="S544" s="249"/>
      <c r="T544" s="243">
        <f ca="1">+T545</f>
        <v>0</v>
      </c>
      <c r="U544" s="242">
        <f t="shared" si="20"/>
        <v>1</v>
      </c>
      <c r="V544" s="333" t="str">
        <f>+VLOOKUP(A544,bd_lista!$A$3:$E$590,5,FALSE)</f>
        <v>Gobiernos Autonomos Municipales</v>
      </c>
      <c r="W544" s="391" t="str">
        <f>+V544</f>
        <v>Gobiernos Autonomos Municipales</v>
      </c>
      <c r="X544" s="242">
        <f>+VLOOKUP(A544,[4]Sheet1!$A$13:$D$744,4,FALSE)</f>
        <v>0</v>
      </c>
      <c r="Y544" s="242" t="e">
        <f>+VLOOKUP(X544,bd_lista!$A$3:$C$590,3,FALSE)</f>
        <v>#N/A</v>
      </c>
      <c r="Z544" s="294">
        <f>+X544</f>
        <v>0</v>
      </c>
      <c r="AA544" s="295" t="e">
        <f>+Y544</f>
        <v>#N/A</v>
      </c>
    </row>
    <row r="545" spans="1:27" customFormat="1" ht="15" hidden="1" customHeight="1">
      <c r="A545" s="32">
        <v>1225</v>
      </c>
      <c r="B545" s="388"/>
      <c r="C545" s="247" t="str">
        <f>+VLOOKUP(A545,bd_lista!$A$3:$C$590,3,FALSE)</f>
        <v>Gobierno Autónomo Municipal de Ancoraimes</v>
      </c>
      <c r="D545" s="390"/>
      <c r="E545" s="244" t="s">
        <v>1305</v>
      </c>
      <c r="F545" s="243">
        <f ca="1">+IFERROR(INDEX('Hoja de Trabajo para listado'!$A$155:$Z$1048576,MATCH($A545,'Hoja de Trabajo para listado'!$A$155:$A$1048576,0),MATCH((CUADRO!F$5&amp;$E545),'Hoja de Trabajo para listado'!$A$151:$Z$151,0)),0)+IFERROR(INDEX('Hoja de Trabajo para listado'!$AB$155:$BA$1048576,MATCH($A545,'Hoja de Trabajo para listado'!$AB$155:$AB$1048576,0),MATCH((CUADRO!F$5&amp;$E545),'Hoja de Trabajo para listado'!$AB$151:$BA$151,0)),0)+IFERROR(INDEX('Hoja de Trabajo para listado'!$BC$155:$CB$1048576,MATCH($A545,'Hoja de Trabajo para listado'!$BC$155:$BC$1048576,0),MATCH((CUADRO!F$5&amp;$E545),'Hoja de Trabajo para listado'!$BC$151:$CB$151,0)),0)+IFERROR(INDEX('Hoja de Trabajo para listado'!$DE$153:$DG$274,MATCH($A545,'Hoja de Trabajo para listado'!$DE$153:$DE$1048576,0),MATCH((CUADRO!F$5&amp;$E545),'Hoja de Trabajo para listado'!$DE$151:$DG$151,0)),0)+IFERROR(INDEX('Hoja de Trabajo para listado'!$CD$155:$DC$1048576,MATCH($A545,'Hoja de Trabajo para listado'!$CD$155:$CD$1048576,0),MATCH((CUADRO!F$5&amp;$E545),'Hoja de Trabajo para listado'!$CD$151:$DC$151,0)),0)</f>
        <v>0</v>
      </c>
      <c r="G545" s="243">
        <f ca="1">+IFERROR(INDEX('Hoja de Trabajo para listado'!$A$155:$Z$1048576,MATCH($A545,'Hoja de Trabajo para listado'!$A$155:$A$1048576,0),MATCH((CUADRO!G$5&amp;$E545),'Hoja de Trabajo para listado'!$A$151:$Z$151,0)),0)+IFERROR(INDEX('Hoja de Trabajo para listado'!$AB$155:$BA$1048576,MATCH($A545,'Hoja de Trabajo para listado'!$AB$155:$AB$1048576,0),MATCH((CUADRO!G$5&amp;$E545),'Hoja de Trabajo para listado'!$AB$151:$BA$151,0)),0)+IFERROR(INDEX('Hoja de Trabajo para listado'!$BC$155:$CB$1048576,MATCH($A545,'Hoja de Trabajo para listado'!$BC$155:$BC$1048576,0),MATCH((CUADRO!G$5&amp;$E545),'Hoja de Trabajo para listado'!$BC$151:$CB$151,0)),0)+IFERROR(INDEX('Hoja de Trabajo para listado'!$DE$153:$DG$274,MATCH($A545,'Hoja de Trabajo para listado'!$DE$153:$DE$1048576,0),MATCH((CUADRO!G$5&amp;$E545),'Hoja de Trabajo para listado'!$DE$151:$DG$151,0)),0)+IFERROR(INDEX('Hoja de Trabajo para listado'!$CD$155:$DC$1048576,MATCH($A545,'Hoja de Trabajo para listado'!$CD$155:$CD$1048576,0),MATCH((CUADRO!G$5&amp;$E545),'Hoja de Trabajo para listado'!$CD$151:$DC$151,0)),0)</f>
        <v>0</v>
      </c>
      <c r="H545" s="243">
        <f ca="1">+IFERROR(INDEX('Hoja de Trabajo para listado'!$A$155:$Z$1048576,MATCH($A545,'Hoja de Trabajo para listado'!$A$155:$A$1048576,0),MATCH((CUADRO!H$5&amp;$E545),'Hoja de Trabajo para listado'!$A$151:$Z$151,0)),0)+IFERROR(INDEX('Hoja de Trabajo para listado'!$AB$155:$BA$1048576,MATCH($A545,'Hoja de Trabajo para listado'!$AB$155:$AB$1048576,0),MATCH((CUADRO!H$5&amp;$E545),'Hoja de Trabajo para listado'!$AB$151:$BA$151,0)),0)+IFERROR(INDEX('Hoja de Trabajo para listado'!$BC$155:$CB$1048576,MATCH($A545,'Hoja de Trabajo para listado'!$BC$155:$BC$1048576,0),MATCH((CUADRO!H$5&amp;$E545),'Hoja de Trabajo para listado'!$BC$151:$CB$151,0)),0)+IFERROR(INDEX('Hoja de Trabajo para listado'!$DE$153:$DG$274,MATCH($A545,'Hoja de Trabajo para listado'!$DE$153:$DE$1048576,0),MATCH((CUADRO!H$5&amp;$E545),'Hoja de Trabajo para listado'!$DE$151:$DG$151,0)),0)+IFERROR(INDEX('Hoja de Trabajo para listado'!$CD$155:$DC$1048576,MATCH($A545,'Hoja de Trabajo para listado'!$CD$155:$CD$1048576,0),MATCH((CUADRO!H$5&amp;$E545),'Hoja de Trabajo para listado'!$CD$151:$DC$151,0)),0)</f>
        <v>0</v>
      </c>
      <c r="I545" s="243">
        <f ca="1">+IFERROR(INDEX('Hoja de Trabajo para listado'!$A$155:$Z$1048576,MATCH($A545,'Hoja de Trabajo para listado'!$A$155:$A$1048576,0),MATCH((CUADRO!I$5&amp;$E545),'Hoja de Trabajo para listado'!$A$151:$Z$151,0)),0)+IFERROR(INDEX('Hoja de Trabajo para listado'!$AB$155:$BA$1048576,MATCH($A545,'Hoja de Trabajo para listado'!$AB$155:$AB$1048576,0),MATCH((CUADRO!I$5&amp;$E545),'Hoja de Trabajo para listado'!$AB$151:$BA$151,0)),0)+IFERROR(INDEX('Hoja de Trabajo para listado'!$BC$155:$CB$1048576,MATCH($A545,'Hoja de Trabajo para listado'!$BC$155:$BC$1048576,0),MATCH((CUADRO!I$5&amp;$E545),'Hoja de Trabajo para listado'!$BC$151:$CB$151,0)),0)+IFERROR(INDEX('Hoja de Trabajo para listado'!$DE$153:$DG$274,MATCH($A545,'Hoja de Trabajo para listado'!$DE$153:$DE$1048576,0),MATCH((CUADRO!I$5&amp;$E545),'Hoja de Trabajo para listado'!$DE$151:$DG$151,0)),0)+IFERROR(INDEX('Hoja de Trabajo para listado'!$CD$155:$DC$1048576,MATCH($A545,'Hoja de Trabajo para listado'!$CD$155:$CD$1048576,0),MATCH((CUADRO!I$5&amp;$E545),'Hoja de Trabajo para listado'!$CD$151:$DC$151,0)),0)</f>
        <v>0</v>
      </c>
      <c r="J545" s="243">
        <f ca="1">+IFERROR(INDEX('Hoja de Trabajo para listado'!$A$155:$Z$1048576,MATCH($A545,'Hoja de Trabajo para listado'!$A$155:$A$1048576,0),MATCH((CUADRO!J$5&amp;$E545),'Hoja de Trabajo para listado'!$A$151:$Z$151,0)),0)+IFERROR(INDEX('Hoja de Trabajo para listado'!$AB$155:$BA$1048576,MATCH($A545,'Hoja de Trabajo para listado'!$AB$155:$AB$1048576,0),MATCH((CUADRO!J$5&amp;$E545),'Hoja de Trabajo para listado'!$AB$151:$BA$151,0)),0)+IFERROR(INDEX('Hoja de Trabajo para listado'!$BC$155:$CB$1048576,MATCH($A545,'Hoja de Trabajo para listado'!$BC$155:$BC$1048576,0),MATCH((CUADRO!J$5&amp;$E545),'Hoja de Trabajo para listado'!$BC$151:$CB$151,0)),0)+IFERROR(INDEX('Hoja de Trabajo para listado'!$DE$153:$DG$274,MATCH($A545,'Hoja de Trabajo para listado'!$DE$153:$DE$1048576,0),MATCH((CUADRO!J$5&amp;$E545),'Hoja de Trabajo para listado'!$DE$151:$DG$151,0)),0)+IFERROR(INDEX('Hoja de Trabajo para listado'!$CD$155:$DC$1048576,MATCH($A545,'Hoja de Trabajo para listado'!$CD$155:$CD$1048576,0),MATCH((CUADRO!J$5&amp;$E545),'Hoja de Trabajo para listado'!$CD$151:$DC$151,0)),0)</f>
        <v>0</v>
      </c>
      <c r="K545" s="243">
        <f ca="1">+IFERROR(INDEX('Hoja de Trabajo para listado'!$A$155:$Z$1048576,MATCH($A545,'Hoja de Trabajo para listado'!$A$155:$A$1048576,0),MATCH((CUADRO!K$5&amp;$E545),'Hoja de Trabajo para listado'!$A$151:$Z$151,0)),0)+IFERROR(INDEX('Hoja de Trabajo para listado'!$AB$155:$BA$1048576,MATCH($A545,'Hoja de Trabajo para listado'!$AB$155:$AB$1048576,0),MATCH((CUADRO!K$5&amp;$E545),'Hoja de Trabajo para listado'!$AB$151:$BA$151,0)),0)+IFERROR(INDEX('Hoja de Trabajo para listado'!$BC$155:$CB$1048576,MATCH($A545,'Hoja de Trabajo para listado'!$BC$155:$BC$1048576,0),MATCH((CUADRO!K$5&amp;$E545),'Hoja de Trabajo para listado'!$BC$151:$CB$151,0)),0)+IFERROR(INDEX('Hoja de Trabajo para listado'!$DE$153:$DG$274,MATCH($A545,'Hoja de Trabajo para listado'!$DE$153:$DE$1048576,0),MATCH((CUADRO!K$5&amp;$E545),'Hoja de Trabajo para listado'!$DE$151:$DG$151,0)),0)+IFERROR(INDEX('Hoja de Trabajo para listado'!$CD$155:$DC$1048576,MATCH($A545,'Hoja de Trabajo para listado'!$CD$155:$CD$1048576,0),MATCH((CUADRO!K$5&amp;$E545),'Hoja de Trabajo para listado'!$CD$151:$DC$151,0)),0)</f>
        <v>0</v>
      </c>
      <c r="L545" s="243">
        <f ca="1">+IFERROR(INDEX('Hoja de Trabajo para listado'!$A$155:$Z$1048576,MATCH($A545,'Hoja de Trabajo para listado'!$A$155:$A$1048576,0),MATCH((CUADRO!L$5&amp;$E545),'Hoja de Trabajo para listado'!$A$151:$Z$151,0)),0)+IFERROR(INDEX('Hoja de Trabajo para listado'!$AB$155:$BA$1048576,MATCH($A545,'Hoja de Trabajo para listado'!$AB$155:$AB$1048576,0),MATCH((CUADRO!L$5&amp;$E545),'Hoja de Trabajo para listado'!$AB$151:$BA$151,0)),0)+IFERROR(INDEX('Hoja de Trabajo para listado'!$BC$155:$CB$1048576,MATCH($A545,'Hoja de Trabajo para listado'!$BC$155:$BC$1048576,0),MATCH((CUADRO!L$5&amp;$E545),'Hoja de Trabajo para listado'!$BC$151:$CB$151,0)),0)+IFERROR(INDEX('Hoja de Trabajo para listado'!$DE$153:$DG$274,MATCH($A545,'Hoja de Trabajo para listado'!$DE$153:$DE$1048576,0),MATCH((CUADRO!L$5&amp;$E545),'Hoja de Trabajo para listado'!$DE$151:$DG$151,0)),0)+IFERROR(INDEX('Hoja de Trabajo para listado'!$CD$155:$DC$1048576,MATCH($A545,'Hoja de Trabajo para listado'!$CD$155:$CD$1048576,0),MATCH((CUADRO!L$5&amp;$E545),'Hoja de Trabajo para listado'!$CD$151:$DC$151,0)),0)</f>
        <v>0</v>
      </c>
      <c r="M545" s="243">
        <f ca="1">+IFERROR(INDEX('Hoja de Trabajo para listado'!$A$155:$Z$1048576,MATCH($A545,'Hoja de Trabajo para listado'!$A$155:$A$1048576,0),MATCH((CUADRO!M$5&amp;$E545),'Hoja de Trabajo para listado'!$A$151:$Z$151,0)),0)+IFERROR(INDEX('Hoja de Trabajo para listado'!$AB$155:$BA$1048576,MATCH($A545,'Hoja de Trabajo para listado'!$AB$155:$AB$1048576,0),MATCH((CUADRO!M$5&amp;$E545),'Hoja de Trabajo para listado'!$AB$151:$BA$151,0)),0)+IFERROR(INDEX('Hoja de Trabajo para listado'!$BC$155:$CB$1048576,MATCH($A545,'Hoja de Trabajo para listado'!$BC$155:$BC$1048576,0),MATCH((CUADRO!M$5&amp;$E545),'Hoja de Trabajo para listado'!$BC$151:$CB$151,0)),0)+IFERROR(INDEX('Hoja de Trabajo para listado'!$DE$153:$DG$274,MATCH($A545,'Hoja de Trabajo para listado'!$DE$153:$DE$1048576,0),MATCH((CUADRO!M$5&amp;$E545),'Hoja de Trabajo para listado'!$DE$151:$DG$151,0)),0)+IFERROR(INDEX('Hoja de Trabajo para listado'!$CD$155:$DC$1048576,MATCH($A545,'Hoja de Trabajo para listado'!$CD$155:$CD$1048576,0),MATCH((CUADRO!M$5&amp;$E545),'Hoja de Trabajo para listado'!$CD$151:$DC$151,0)),0)</f>
        <v>0</v>
      </c>
      <c r="N545" s="243">
        <f ca="1">+IFERROR(INDEX('Hoja de Trabajo para listado'!$A$155:$Z$1048576,MATCH($A545,'Hoja de Trabajo para listado'!$A$155:$A$1048576,0),MATCH((CUADRO!N$5&amp;$E545),'Hoja de Trabajo para listado'!$A$151:$Z$151,0)),0)+IFERROR(INDEX('Hoja de Trabajo para listado'!$AB$155:$BA$1048576,MATCH($A545,'Hoja de Trabajo para listado'!$AB$155:$AB$1048576,0),MATCH((CUADRO!N$5&amp;$E545),'Hoja de Trabajo para listado'!$AB$151:$BA$151,0)),0)+IFERROR(INDEX('Hoja de Trabajo para listado'!$BC$155:$CB$1048576,MATCH($A545,'Hoja de Trabajo para listado'!$BC$155:$BC$1048576,0),MATCH((CUADRO!N$5&amp;$E545),'Hoja de Trabajo para listado'!$BC$151:$CB$151,0)),0)+IFERROR(INDEX('Hoja de Trabajo para listado'!$DE$153:$DG$274,MATCH($A545,'Hoja de Trabajo para listado'!$DE$153:$DE$1048576,0),MATCH((CUADRO!N$5&amp;$E545),'Hoja de Trabajo para listado'!$DE$151:$DG$151,0)),0)+IFERROR(INDEX('Hoja de Trabajo para listado'!$CD$155:$DC$1048576,MATCH($A545,'Hoja de Trabajo para listado'!$CD$155:$CD$1048576,0),MATCH((CUADRO!N$5&amp;$E545),'Hoja de Trabajo para listado'!$CD$151:$DC$151,0)),0)</f>
        <v>0</v>
      </c>
      <c r="O545" s="243">
        <f ca="1">+IFERROR(INDEX('Hoja de Trabajo para listado'!$A$155:$Z$1048576,MATCH($A545,'Hoja de Trabajo para listado'!$A$155:$A$1048576,0),MATCH((CUADRO!O$5&amp;$E545),'Hoja de Trabajo para listado'!$A$151:$Z$151,0)),0)+IFERROR(INDEX('Hoja de Trabajo para listado'!$AB$155:$BA$1048576,MATCH($A545,'Hoja de Trabajo para listado'!$AB$155:$AB$1048576,0),MATCH((CUADRO!O$5&amp;$E545),'Hoja de Trabajo para listado'!$AB$151:$BA$151,0)),0)+IFERROR(INDEX('Hoja de Trabajo para listado'!$BC$155:$CB$1048576,MATCH($A545,'Hoja de Trabajo para listado'!$BC$155:$BC$1048576,0),MATCH((CUADRO!O$5&amp;$E545),'Hoja de Trabajo para listado'!$BC$151:$CB$151,0)),0)+IFERROR(INDEX('Hoja de Trabajo para listado'!$DE$153:$DG$274,MATCH($A545,'Hoja de Trabajo para listado'!$DE$153:$DE$1048576,0),MATCH((CUADRO!O$5&amp;$E545),'Hoja de Trabajo para listado'!$DE$151:$DG$151,0)),0)+IFERROR(INDEX('Hoja de Trabajo para listado'!$CD$155:$DC$1048576,MATCH($A545,'Hoja de Trabajo para listado'!$CD$155:$CD$1048576,0),MATCH((CUADRO!O$5&amp;$E545),'Hoja de Trabajo para listado'!$CD$151:$DC$151,0)),0)</f>
        <v>0</v>
      </c>
      <c r="P545" s="243">
        <f ca="1">+IFERROR(INDEX('Hoja de Trabajo para listado'!$A$155:$Z$1048576,MATCH($A545,'Hoja de Trabajo para listado'!$A$155:$A$1048576,0),MATCH((CUADRO!P$5&amp;$E545),'Hoja de Trabajo para listado'!$A$151:$Z$151,0)),0)+IFERROR(INDEX('Hoja de Trabajo para listado'!$AB$155:$BA$1048576,MATCH($A545,'Hoja de Trabajo para listado'!$AB$155:$AB$1048576,0),MATCH((CUADRO!P$5&amp;$E545),'Hoja de Trabajo para listado'!$AB$151:$BA$151,0)),0)+IFERROR(INDEX('Hoja de Trabajo para listado'!$BC$155:$CB$1048576,MATCH($A545,'Hoja de Trabajo para listado'!$BC$155:$BC$1048576,0),MATCH((CUADRO!P$5&amp;$E545),'Hoja de Trabajo para listado'!$BC$151:$CB$151,0)),0)+IFERROR(INDEX('Hoja de Trabajo para listado'!$DE$153:$DG$274,MATCH($A545,'Hoja de Trabajo para listado'!$DE$153:$DE$1048576,0),MATCH((CUADRO!P$5&amp;$E545),'Hoja de Trabajo para listado'!$DE$151:$DG$151,0)),0)+IFERROR(INDEX('Hoja de Trabajo para listado'!$CD$155:$DC$1048576,MATCH($A545,'Hoja de Trabajo para listado'!$CD$155:$CD$1048576,0),MATCH((CUADRO!P$5&amp;$E545),'Hoja de Trabajo para listado'!$CD$151:$DC$151,0)),0)</f>
        <v>0</v>
      </c>
      <c r="Q545" s="243">
        <f ca="1">+IFERROR(INDEX('Hoja de Trabajo para listado'!$A$155:$Z$1048576,MATCH($A545,'Hoja de Trabajo para listado'!$A$155:$A$1048576,0),MATCH((CUADRO!Q$5&amp;$E545),'Hoja de Trabajo para listado'!$A$151:$Z$151,0)),0)+IFERROR(INDEX('Hoja de Trabajo para listado'!$AB$155:$BA$1048576,MATCH($A545,'Hoja de Trabajo para listado'!$AB$155:$AB$1048576,0),MATCH((CUADRO!Q$5&amp;$E545),'Hoja de Trabajo para listado'!$AB$151:$BA$151,0)),0)+IFERROR(INDEX('Hoja de Trabajo para listado'!$BC$155:$CB$1048576,MATCH($A545,'Hoja de Trabajo para listado'!$BC$155:$BC$1048576,0),MATCH((CUADRO!Q$5&amp;$E545),'Hoja de Trabajo para listado'!$BC$151:$CB$151,0)),0)+IFERROR(INDEX('Hoja de Trabajo para listado'!$DE$153:$DG$274,MATCH($A545,'Hoja de Trabajo para listado'!$DE$153:$DE$1048576,0),MATCH((CUADRO!Q$5&amp;$E545),'Hoja de Trabajo para listado'!$DE$151:$DG$151,0)),0)+IFERROR(INDEX('Hoja de Trabajo para listado'!$CD$155:$DC$1048576,MATCH($A545,'Hoja de Trabajo para listado'!$CD$155:$CD$1048576,0),MATCH((CUADRO!Q$5&amp;$E545),'Hoja de Trabajo para listado'!$CD$151:$DC$151,0)),0)</f>
        <v>0</v>
      </c>
      <c r="R545" s="243">
        <f t="shared" ca="1" si="19"/>
        <v>0</v>
      </c>
      <c r="S545" s="249">
        <f ca="1">+R544+R545</f>
        <v>0</v>
      </c>
      <c r="T545" s="243">
        <f ca="1">+S545</f>
        <v>0</v>
      </c>
      <c r="U545" s="242">
        <f t="shared" si="20"/>
        <v>2</v>
      </c>
      <c r="V545" s="333" t="str">
        <f>+VLOOKUP(A545,bd_lista!$A$3:$E$590,5,FALSE)</f>
        <v>Gobiernos Autonomos Municipales</v>
      </c>
      <c r="W545" s="392"/>
      <c r="X545" s="242">
        <f>+VLOOKUP(A545,[4]Sheet1!$A$13:$D$744,4,FALSE)</f>
        <v>0</v>
      </c>
      <c r="Y545" s="242" t="e">
        <f>+VLOOKUP(X545,bd_lista!$A$3:$C$590,3,FALSE)</f>
        <v>#N/A</v>
      </c>
      <c r="Z545" s="292"/>
      <c r="AA545" s="293"/>
    </row>
    <row r="546" spans="1:27" customFormat="1" ht="27" hidden="1" customHeight="1">
      <c r="A546" s="32">
        <v>1226</v>
      </c>
      <c r="B546" s="387">
        <f>+A546</f>
        <v>1226</v>
      </c>
      <c r="C546" s="247" t="str">
        <f>+VLOOKUP(A546,bd_lista!$A$3:$C$590,3,FALSE)</f>
        <v>Gobierno Autónomo Municipal de Sorata</v>
      </c>
      <c r="D546" s="389" t="str">
        <f>+C546</f>
        <v>Gobierno Autónomo Municipal de Sorata</v>
      </c>
      <c r="E546" s="242" t="s">
        <v>1304</v>
      </c>
      <c r="F546" s="243">
        <f ca="1">+IFERROR(INDEX('Hoja de Trabajo para listado'!$A$155:$Z$1048576,MATCH($A546,'Hoja de Trabajo para listado'!$A$155:$A$1048576,0),MATCH((CUADRO!F$5&amp;$E546),'Hoja de Trabajo para listado'!$A$151:$Z$151,0)),0)+IFERROR(INDEX('Hoja de Trabajo para listado'!$AB$155:$BA$1048576,MATCH($A546,'Hoja de Trabajo para listado'!$AB$155:$AB$1048576,0),MATCH((CUADRO!F$5&amp;$E546),'Hoja de Trabajo para listado'!$AB$151:$BA$151,0)),0)+IFERROR(INDEX('Hoja de Trabajo para listado'!$BC$155:$CB$1048576,MATCH($A546,'Hoja de Trabajo para listado'!$BC$155:$BC$1048576,0),MATCH((CUADRO!F$5&amp;$E546),'Hoja de Trabajo para listado'!$BC$151:$CB$151,0)),0)+IFERROR(INDEX('Hoja de Trabajo para listado'!$DE$153:$DG$274,MATCH($A546,'Hoja de Trabajo para listado'!$DE$153:$DE$1048576,0),MATCH((CUADRO!F$5&amp;$E546),'Hoja de Trabajo para listado'!$DE$151:$DG$151,0)),0)+IFERROR(INDEX('Hoja de Trabajo para listado'!$CD$155:$DC$1048576,MATCH($A546,'Hoja de Trabajo para listado'!$CD$155:$CD$1048576,0),MATCH((CUADRO!F$5&amp;$E546),'Hoja de Trabajo para listado'!$CD$151:$DC$151,0)),0)</f>
        <v>0</v>
      </c>
      <c r="G546" s="243">
        <f ca="1">+IFERROR(INDEX('Hoja de Trabajo para listado'!$A$155:$Z$1048576,MATCH($A546,'Hoja de Trabajo para listado'!$A$155:$A$1048576,0),MATCH((CUADRO!G$5&amp;$E546),'Hoja de Trabajo para listado'!$A$151:$Z$151,0)),0)+IFERROR(INDEX('Hoja de Trabajo para listado'!$AB$155:$BA$1048576,MATCH($A546,'Hoja de Trabajo para listado'!$AB$155:$AB$1048576,0),MATCH((CUADRO!G$5&amp;$E546),'Hoja de Trabajo para listado'!$AB$151:$BA$151,0)),0)+IFERROR(INDEX('Hoja de Trabajo para listado'!$BC$155:$CB$1048576,MATCH($A546,'Hoja de Trabajo para listado'!$BC$155:$BC$1048576,0),MATCH((CUADRO!G$5&amp;$E546),'Hoja de Trabajo para listado'!$BC$151:$CB$151,0)),0)+IFERROR(INDEX('Hoja de Trabajo para listado'!$DE$153:$DG$274,MATCH($A546,'Hoja de Trabajo para listado'!$DE$153:$DE$1048576,0),MATCH((CUADRO!G$5&amp;$E546),'Hoja de Trabajo para listado'!$DE$151:$DG$151,0)),0)+IFERROR(INDEX('Hoja de Trabajo para listado'!$CD$155:$DC$1048576,MATCH($A546,'Hoja de Trabajo para listado'!$CD$155:$CD$1048576,0),MATCH((CUADRO!G$5&amp;$E546),'Hoja de Trabajo para listado'!$CD$151:$DC$151,0)),0)</f>
        <v>0</v>
      </c>
      <c r="H546" s="243">
        <f ca="1">+IFERROR(INDEX('Hoja de Trabajo para listado'!$A$155:$Z$1048576,MATCH($A546,'Hoja de Trabajo para listado'!$A$155:$A$1048576,0),MATCH((CUADRO!H$5&amp;$E546),'Hoja de Trabajo para listado'!$A$151:$Z$151,0)),0)+IFERROR(INDEX('Hoja de Trabajo para listado'!$AB$155:$BA$1048576,MATCH($A546,'Hoja de Trabajo para listado'!$AB$155:$AB$1048576,0),MATCH((CUADRO!H$5&amp;$E546),'Hoja de Trabajo para listado'!$AB$151:$BA$151,0)),0)+IFERROR(INDEX('Hoja de Trabajo para listado'!$BC$155:$CB$1048576,MATCH($A546,'Hoja de Trabajo para listado'!$BC$155:$BC$1048576,0),MATCH((CUADRO!H$5&amp;$E546),'Hoja de Trabajo para listado'!$BC$151:$CB$151,0)),0)+IFERROR(INDEX('Hoja de Trabajo para listado'!$DE$153:$DG$274,MATCH($A546,'Hoja de Trabajo para listado'!$DE$153:$DE$1048576,0),MATCH((CUADRO!H$5&amp;$E546),'Hoja de Trabajo para listado'!$DE$151:$DG$151,0)),0)+IFERROR(INDEX('Hoja de Trabajo para listado'!$CD$155:$DC$1048576,MATCH($A546,'Hoja de Trabajo para listado'!$CD$155:$CD$1048576,0),MATCH((CUADRO!H$5&amp;$E546),'Hoja de Trabajo para listado'!$CD$151:$DC$151,0)),0)</f>
        <v>0</v>
      </c>
      <c r="I546" s="243">
        <f ca="1">+IFERROR(INDEX('Hoja de Trabajo para listado'!$A$155:$Z$1048576,MATCH($A546,'Hoja de Trabajo para listado'!$A$155:$A$1048576,0),MATCH((CUADRO!I$5&amp;$E546),'Hoja de Trabajo para listado'!$A$151:$Z$151,0)),0)+IFERROR(INDEX('Hoja de Trabajo para listado'!$AB$155:$BA$1048576,MATCH($A546,'Hoja de Trabajo para listado'!$AB$155:$AB$1048576,0),MATCH((CUADRO!I$5&amp;$E546),'Hoja de Trabajo para listado'!$AB$151:$BA$151,0)),0)+IFERROR(INDEX('Hoja de Trabajo para listado'!$BC$155:$CB$1048576,MATCH($A546,'Hoja de Trabajo para listado'!$BC$155:$BC$1048576,0),MATCH((CUADRO!I$5&amp;$E546),'Hoja de Trabajo para listado'!$BC$151:$CB$151,0)),0)+IFERROR(INDEX('Hoja de Trabajo para listado'!$DE$153:$DG$274,MATCH($A546,'Hoja de Trabajo para listado'!$DE$153:$DE$1048576,0),MATCH((CUADRO!I$5&amp;$E546),'Hoja de Trabajo para listado'!$DE$151:$DG$151,0)),0)+IFERROR(INDEX('Hoja de Trabajo para listado'!$CD$155:$DC$1048576,MATCH($A546,'Hoja de Trabajo para listado'!$CD$155:$CD$1048576,0),MATCH((CUADRO!I$5&amp;$E546),'Hoja de Trabajo para listado'!$CD$151:$DC$151,0)),0)</f>
        <v>0</v>
      </c>
      <c r="J546" s="243">
        <f ca="1">+IFERROR(INDEX('Hoja de Trabajo para listado'!$A$155:$Z$1048576,MATCH($A546,'Hoja de Trabajo para listado'!$A$155:$A$1048576,0),MATCH((CUADRO!J$5&amp;$E546),'Hoja de Trabajo para listado'!$A$151:$Z$151,0)),0)+IFERROR(INDEX('Hoja de Trabajo para listado'!$AB$155:$BA$1048576,MATCH($A546,'Hoja de Trabajo para listado'!$AB$155:$AB$1048576,0),MATCH((CUADRO!J$5&amp;$E546),'Hoja de Trabajo para listado'!$AB$151:$BA$151,0)),0)+IFERROR(INDEX('Hoja de Trabajo para listado'!$BC$155:$CB$1048576,MATCH($A546,'Hoja de Trabajo para listado'!$BC$155:$BC$1048576,0),MATCH((CUADRO!J$5&amp;$E546),'Hoja de Trabajo para listado'!$BC$151:$CB$151,0)),0)+IFERROR(INDEX('Hoja de Trabajo para listado'!$DE$153:$DG$274,MATCH($A546,'Hoja de Trabajo para listado'!$DE$153:$DE$1048576,0),MATCH((CUADRO!J$5&amp;$E546),'Hoja de Trabajo para listado'!$DE$151:$DG$151,0)),0)+IFERROR(INDEX('Hoja de Trabajo para listado'!$CD$155:$DC$1048576,MATCH($A546,'Hoja de Trabajo para listado'!$CD$155:$CD$1048576,0),MATCH((CUADRO!J$5&amp;$E546),'Hoja de Trabajo para listado'!$CD$151:$DC$151,0)),0)</f>
        <v>0</v>
      </c>
      <c r="K546" s="243">
        <f ca="1">+IFERROR(INDEX('Hoja de Trabajo para listado'!$A$155:$Z$1048576,MATCH($A546,'Hoja de Trabajo para listado'!$A$155:$A$1048576,0),MATCH((CUADRO!K$5&amp;$E546),'Hoja de Trabajo para listado'!$A$151:$Z$151,0)),0)+IFERROR(INDEX('Hoja de Trabajo para listado'!$AB$155:$BA$1048576,MATCH($A546,'Hoja de Trabajo para listado'!$AB$155:$AB$1048576,0),MATCH((CUADRO!K$5&amp;$E546),'Hoja de Trabajo para listado'!$AB$151:$BA$151,0)),0)+IFERROR(INDEX('Hoja de Trabajo para listado'!$BC$155:$CB$1048576,MATCH($A546,'Hoja de Trabajo para listado'!$BC$155:$BC$1048576,0),MATCH((CUADRO!K$5&amp;$E546),'Hoja de Trabajo para listado'!$BC$151:$CB$151,0)),0)+IFERROR(INDEX('Hoja de Trabajo para listado'!$DE$153:$DG$274,MATCH($A546,'Hoja de Trabajo para listado'!$DE$153:$DE$1048576,0),MATCH((CUADRO!K$5&amp;$E546),'Hoja de Trabajo para listado'!$DE$151:$DG$151,0)),0)+IFERROR(INDEX('Hoja de Trabajo para listado'!$CD$155:$DC$1048576,MATCH($A546,'Hoja de Trabajo para listado'!$CD$155:$CD$1048576,0),MATCH((CUADRO!K$5&amp;$E546),'Hoja de Trabajo para listado'!$CD$151:$DC$151,0)),0)</f>
        <v>0</v>
      </c>
      <c r="L546" s="243">
        <f ca="1">+IFERROR(INDEX('Hoja de Trabajo para listado'!$A$155:$Z$1048576,MATCH($A546,'Hoja de Trabajo para listado'!$A$155:$A$1048576,0),MATCH((CUADRO!L$5&amp;$E546),'Hoja de Trabajo para listado'!$A$151:$Z$151,0)),0)+IFERROR(INDEX('Hoja de Trabajo para listado'!$AB$155:$BA$1048576,MATCH($A546,'Hoja de Trabajo para listado'!$AB$155:$AB$1048576,0),MATCH((CUADRO!L$5&amp;$E546),'Hoja de Trabajo para listado'!$AB$151:$BA$151,0)),0)+IFERROR(INDEX('Hoja de Trabajo para listado'!$BC$155:$CB$1048576,MATCH($A546,'Hoja de Trabajo para listado'!$BC$155:$BC$1048576,0),MATCH((CUADRO!L$5&amp;$E546),'Hoja de Trabajo para listado'!$BC$151:$CB$151,0)),0)+IFERROR(INDEX('Hoja de Trabajo para listado'!$DE$153:$DG$274,MATCH($A546,'Hoja de Trabajo para listado'!$DE$153:$DE$1048576,0),MATCH((CUADRO!L$5&amp;$E546),'Hoja de Trabajo para listado'!$DE$151:$DG$151,0)),0)+IFERROR(INDEX('Hoja de Trabajo para listado'!$CD$155:$DC$1048576,MATCH($A546,'Hoja de Trabajo para listado'!$CD$155:$CD$1048576,0),MATCH((CUADRO!L$5&amp;$E546),'Hoja de Trabajo para listado'!$CD$151:$DC$151,0)),0)</f>
        <v>0</v>
      </c>
      <c r="M546" s="243">
        <f ca="1">+IFERROR(INDEX('Hoja de Trabajo para listado'!$A$155:$Z$1048576,MATCH($A546,'Hoja de Trabajo para listado'!$A$155:$A$1048576,0),MATCH((CUADRO!M$5&amp;$E546),'Hoja de Trabajo para listado'!$A$151:$Z$151,0)),0)+IFERROR(INDEX('Hoja de Trabajo para listado'!$AB$155:$BA$1048576,MATCH($A546,'Hoja de Trabajo para listado'!$AB$155:$AB$1048576,0),MATCH((CUADRO!M$5&amp;$E546),'Hoja de Trabajo para listado'!$AB$151:$BA$151,0)),0)+IFERROR(INDEX('Hoja de Trabajo para listado'!$BC$155:$CB$1048576,MATCH($A546,'Hoja de Trabajo para listado'!$BC$155:$BC$1048576,0),MATCH((CUADRO!M$5&amp;$E546),'Hoja de Trabajo para listado'!$BC$151:$CB$151,0)),0)+IFERROR(INDEX('Hoja de Trabajo para listado'!$DE$153:$DG$274,MATCH($A546,'Hoja de Trabajo para listado'!$DE$153:$DE$1048576,0),MATCH((CUADRO!M$5&amp;$E546),'Hoja de Trabajo para listado'!$DE$151:$DG$151,0)),0)+IFERROR(INDEX('Hoja de Trabajo para listado'!$CD$155:$DC$1048576,MATCH($A546,'Hoja de Trabajo para listado'!$CD$155:$CD$1048576,0),MATCH((CUADRO!M$5&amp;$E546),'Hoja de Trabajo para listado'!$CD$151:$DC$151,0)),0)</f>
        <v>0</v>
      </c>
      <c r="N546" s="243">
        <f ca="1">+IFERROR(INDEX('Hoja de Trabajo para listado'!$A$155:$Z$1048576,MATCH($A546,'Hoja de Trabajo para listado'!$A$155:$A$1048576,0),MATCH((CUADRO!N$5&amp;$E546),'Hoja de Trabajo para listado'!$A$151:$Z$151,0)),0)+IFERROR(INDEX('Hoja de Trabajo para listado'!$AB$155:$BA$1048576,MATCH($A546,'Hoja de Trabajo para listado'!$AB$155:$AB$1048576,0),MATCH((CUADRO!N$5&amp;$E546),'Hoja de Trabajo para listado'!$AB$151:$BA$151,0)),0)+IFERROR(INDEX('Hoja de Trabajo para listado'!$BC$155:$CB$1048576,MATCH($A546,'Hoja de Trabajo para listado'!$BC$155:$BC$1048576,0),MATCH((CUADRO!N$5&amp;$E546),'Hoja de Trabajo para listado'!$BC$151:$CB$151,0)),0)+IFERROR(INDEX('Hoja de Trabajo para listado'!$DE$153:$DG$274,MATCH($A546,'Hoja de Trabajo para listado'!$DE$153:$DE$1048576,0),MATCH((CUADRO!N$5&amp;$E546),'Hoja de Trabajo para listado'!$DE$151:$DG$151,0)),0)+IFERROR(INDEX('Hoja de Trabajo para listado'!$CD$155:$DC$1048576,MATCH($A546,'Hoja de Trabajo para listado'!$CD$155:$CD$1048576,0),MATCH((CUADRO!N$5&amp;$E546),'Hoja de Trabajo para listado'!$CD$151:$DC$151,0)),0)</f>
        <v>0</v>
      </c>
      <c r="O546" s="243">
        <f ca="1">+IFERROR(INDEX('Hoja de Trabajo para listado'!$A$155:$Z$1048576,MATCH($A546,'Hoja de Trabajo para listado'!$A$155:$A$1048576,0),MATCH((CUADRO!O$5&amp;$E546),'Hoja de Trabajo para listado'!$A$151:$Z$151,0)),0)+IFERROR(INDEX('Hoja de Trabajo para listado'!$AB$155:$BA$1048576,MATCH($A546,'Hoja de Trabajo para listado'!$AB$155:$AB$1048576,0),MATCH((CUADRO!O$5&amp;$E546),'Hoja de Trabajo para listado'!$AB$151:$BA$151,0)),0)+IFERROR(INDEX('Hoja de Trabajo para listado'!$BC$155:$CB$1048576,MATCH($A546,'Hoja de Trabajo para listado'!$BC$155:$BC$1048576,0),MATCH((CUADRO!O$5&amp;$E546),'Hoja de Trabajo para listado'!$BC$151:$CB$151,0)),0)+IFERROR(INDEX('Hoja de Trabajo para listado'!$DE$153:$DG$274,MATCH($A546,'Hoja de Trabajo para listado'!$DE$153:$DE$1048576,0),MATCH((CUADRO!O$5&amp;$E546),'Hoja de Trabajo para listado'!$DE$151:$DG$151,0)),0)+IFERROR(INDEX('Hoja de Trabajo para listado'!$CD$155:$DC$1048576,MATCH($A546,'Hoja de Trabajo para listado'!$CD$155:$CD$1048576,0),MATCH((CUADRO!O$5&amp;$E546),'Hoja de Trabajo para listado'!$CD$151:$DC$151,0)),0)</f>
        <v>0</v>
      </c>
      <c r="P546" s="243">
        <f ca="1">+IFERROR(INDEX('Hoja de Trabajo para listado'!$A$155:$Z$1048576,MATCH($A546,'Hoja de Trabajo para listado'!$A$155:$A$1048576,0),MATCH((CUADRO!P$5&amp;$E546),'Hoja de Trabajo para listado'!$A$151:$Z$151,0)),0)+IFERROR(INDEX('Hoja de Trabajo para listado'!$AB$155:$BA$1048576,MATCH($A546,'Hoja de Trabajo para listado'!$AB$155:$AB$1048576,0),MATCH((CUADRO!P$5&amp;$E546),'Hoja de Trabajo para listado'!$AB$151:$BA$151,0)),0)+IFERROR(INDEX('Hoja de Trabajo para listado'!$BC$155:$CB$1048576,MATCH($A546,'Hoja de Trabajo para listado'!$BC$155:$BC$1048576,0),MATCH((CUADRO!P$5&amp;$E546),'Hoja de Trabajo para listado'!$BC$151:$CB$151,0)),0)+IFERROR(INDEX('Hoja de Trabajo para listado'!$DE$153:$DG$274,MATCH($A546,'Hoja de Trabajo para listado'!$DE$153:$DE$1048576,0),MATCH((CUADRO!P$5&amp;$E546),'Hoja de Trabajo para listado'!$DE$151:$DG$151,0)),0)+IFERROR(INDEX('Hoja de Trabajo para listado'!$CD$155:$DC$1048576,MATCH($A546,'Hoja de Trabajo para listado'!$CD$155:$CD$1048576,0),MATCH((CUADRO!P$5&amp;$E546),'Hoja de Trabajo para listado'!$CD$151:$DC$151,0)),0)</f>
        <v>0</v>
      </c>
      <c r="Q546" s="243">
        <f ca="1">+IFERROR(INDEX('Hoja de Trabajo para listado'!$A$155:$Z$1048576,MATCH($A546,'Hoja de Trabajo para listado'!$A$155:$A$1048576,0),MATCH((CUADRO!Q$5&amp;$E546),'Hoja de Trabajo para listado'!$A$151:$Z$151,0)),0)+IFERROR(INDEX('Hoja de Trabajo para listado'!$AB$155:$BA$1048576,MATCH($A546,'Hoja de Trabajo para listado'!$AB$155:$AB$1048576,0),MATCH((CUADRO!Q$5&amp;$E546),'Hoja de Trabajo para listado'!$AB$151:$BA$151,0)),0)+IFERROR(INDEX('Hoja de Trabajo para listado'!$BC$155:$CB$1048576,MATCH($A546,'Hoja de Trabajo para listado'!$BC$155:$BC$1048576,0),MATCH((CUADRO!Q$5&amp;$E546),'Hoja de Trabajo para listado'!$BC$151:$CB$151,0)),0)+IFERROR(INDEX('Hoja de Trabajo para listado'!$DE$153:$DG$274,MATCH($A546,'Hoja de Trabajo para listado'!$DE$153:$DE$1048576,0),MATCH((CUADRO!Q$5&amp;$E546),'Hoja de Trabajo para listado'!$DE$151:$DG$151,0)),0)+IFERROR(INDEX('Hoja de Trabajo para listado'!$CD$155:$DC$1048576,MATCH($A546,'Hoja de Trabajo para listado'!$CD$155:$CD$1048576,0),MATCH((CUADRO!Q$5&amp;$E546),'Hoja de Trabajo para listado'!$CD$151:$DC$151,0)),0)</f>
        <v>0</v>
      </c>
      <c r="R546" s="243">
        <f t="shared" ca="1" si="19"/>
        <v>0</v>
      </c>
      <c r="S546" s="249"/>
      <c r="T546" s="243">
        <f ca="1">+T547</f>
        <v>0</v>
      </c>
      <c r="U546" s="242">
        <f t="shared" si="20"/>
        <v>1</v>
      </c>
      <c r="V546" s="333" t="str">
        <f>+VLOOKUP(A546,bd_lista!$A$3:$E$590,5,FALSE)</f>
        <v>Gobiernos Autonomos Municipales</v>
      </c>
      <c r="W546" s="391" t="str">
        <f>+V546</f>
        <v>Gobiernos Autonomos Municipales</v>
      </c>
      <c r="X546" s="242">
        <f>+VLOOKUP(A546,[4]Sheet1!$A$13:$D$744,4,FALSE)</f>
        <v>0</v>
      </c>
      <c r="Y546" s="242" t="e">
        <f>+VLOOKUP(X546,bd_lista!$A$3:$C$590,3,FALSE)</f>
        <v>#N/A</v>
      </c>
      <c r="Z546" s="294">
        <f>+X546</f>
        <v>0</v>
      </c>
      <c r="AA546" s="295" t="e">
        <f>+Y546</f>
        <v>#N/A</v>
      </c>
    </row>
    <row r="547" spans="1:27" customFormat="1" ht="27" hidden="1" customHeight="1">
      <c r="A547" s="32">
        <v>1226</v>
      </c>
      <c r="B547" s="388"/>
      <c r="C547" s="247" t="str">
        <f>+VLOOKUP(A547,bd_lista!$A$3:$C$590,3,FALSE)</f>
        <v>Gobierno Autónomo Municipal de Sorata</v>
      </c>
      <c r="D547" s="390"/>
      <c r="E547" s="244" t="s">
        <v>1305</v>
      </c>
      <c r="F547" s="243">
        <f ca="1">+IFERROR(INDEX('Hoja de Trabajo para listado'!$A$155:$Z$1048576,MATCH($A547,'Hoja de Trabajo para listado'!$A$155:$A$1048576,0),MATCH((CUADRO!F$5&amp;$E547),'Hoja de Trabajo para listado'!$A$151:$Z$151,0)),0)+IFERROR(INDEX('Hoja de Trabajo para listado'!$AB$155:$BA$1048576,MATCH($A547,'Hoja de Trabajo para listado'!$AB$155:$AB$1048576,0),MATCH((CUADRO!F$5&amp;$E547),'Hoja de Trabajo para listado'!$AB$151:$BA$151,0)),0)+IFERROR(INDEX('Hoja de Trabajo para listado'!$BC$155:$CB$1048576,MATCH($A547,'Hoja de Trabajo para listado'!$BC$155:$BC$1048576,0),MATCH((CUADRO!F$5&amp;$E547),'Hoja de Trabajo para listado'!$BC$151:$CB$151,0)),0)+IFERROR(INDEX('Hoja de Trabajo para listado'!$DE$153:$DG$274,MATCH($A547,'Hoja de Trabajo para listado'!$DE$153:$DE$1048576,0),MATCH((CUADRO!F$5&amp;$E547),'Hoja de Trabajo para listado'!$DE$151:$DG$151,0)),0)+IFERROR(INDEX('Hoja de Trabajo para listado'!$CD$155:$DC$1048576,MATCH($A547,'Hoja de Trabajo para listado'!$CD$155:$CD$1048576,0),MATCH((CUADRO!F$5&amp;$E547),'Hoja de Trabajo para listado'!$CD$151:$DC$151,0)),0)</f>
        <v>0</v>
      </c>
      <c r="G547" s="243">
        <f ca="1">+IFERROR(INDEX('Hoja de Trabajo para listado'!$A$155:$Z$1048576,MATCH($A547,'Hoja de Trabajo para listado'!$A$155:$A$1048576,0),MATCH((CUADRO!G$5&amp;$E547),'Hoja de Trabajo para listado'!$A$151:$Z$151,0)),0)+IFERROR(INDEX('Hoja de Trabajo para listado'!$AB$155:$BA$1048576,MATCH($A547,'Hoja de Trabajo para listado'!$AB$155:$AB$1048576,0),MATCH((CUADRO!G$5&amp;$E547),'Hoja de Trabajo para listado'!$AB$151:$BA$151,0)),0)+IFERROR(INDEX('Hoja de Trabajo para listado'!$BC$155:$CB$1048576,MATCH($A547,'Hoja de Trabajo para listado'!$BC$155:$BC$1048576,0),MATCH((CUADRO!G$5&amp;$E547),'Hoja de Trabajo para listado'!$BC$151:$CB$151,0)),0)+IFERROR(INDEX('Hoja de Trabajo para listado'!$DE$153:$DG$274,MATCH($A547,'Hoja de Trabajo para listado'!$DE$153:$DE$1048576,0),MATCH((CUADRO!G$5&amp;$E547),'Hoja de Trabajo para listado'!$DE$151:$DG$151,0)),0)+IFERROR(INDEX('Hoja de Trabajo para listado'!$CD$155:$DC$1048576,MATCH($A547,'Hoja de Trabajo para listado'!$CD$155:$CD$1048576,0),MATCH((CUADRO!G$5&amp;$E547),'Hoja de Trabajo para listado'!$CD$151:$DC$151,0)),0)</f>
        <v>0</v>
      </c>
      <c r="H547" s="243">
        <f ca="1">+IFERROR(INDEX('Hoja de Trabajo para listado'!$A$155:$Z$1048576,MATCH($A547,'Hoja de Trabajo para listado'!$A$155:$A$1048576,0),MATCH((CUADRO!H$5&amp;$E547),'Hoja de Trabajo para listado'!$A$151:$Z$151,0)),0)+IFERROR(INDEX('Hoja de Trabajo para listado'!$AB$155:$BA$1048576,MATCH($A547,'Hoja de Trabajo para listado'!$AB$155:$AB$1048576,0),MATCH((CUADRO!H$5&amp;$E547),'Hoja de Trabajo para listado'!$AB$151:$BA$151,0)),0)+IFERROR(INDEX('Hoja de Trabajo para listado'!$BC$155:$CB$1048576,MATCH($A547,'Hoja de Trabajo para listado'!$BC$155:$BC$1048576,0),MATCH((CUADRO!H$5&amp;$E547),'Hoja de Trabajo para listado'!$BC$151:$CB$151,0)),0)+IFERROR(INDEX('Hoja de Trabajo para listado'!$DE$153:$DG$274,MATCH($A547,'Hoja de Trabajo para listado'!$DE$153:$DE$1048576,0),MATCH((CUADRO!H$5&amp;$E547),'Hoja de Trabajo para listado'!$DE$151:$DG$151,0)),0)+IFERROR(INDEX('Hoja de Trabajo para listado'!$CD$155:$DC$1048576,MATCH($A547,'Hoja de Trabajo para listado'!$CD$155:$CD$1048576,0),MATCH((CUADRO!H$5&amp;$E547),'Hoja de Trabajo para listado'!$CD$151:$DC$151,0)),0)</f>
        <v>0</v>
      </c>
      <c r="I547" s="243">
        <f ca="1">+IFERROR(INDEX('Hoja de Trabajo para listado'!$A$155:$Z$1048576,MATCH($A547,'Hoja de Trabajo para listado'!$A$155:$A$1048576,0),MATCH((CUADRO!I$5&amp;$E547),'Hoja de Trabajo para listado'!$A$151:$Z$151,0)),0)+IFERROR(INDEX('Hoja de Trabajo para listado'!$AB$155:$BA$1048576,MATCH($A547,'Hoja de Trabajo para listado'!$AB$155:$AB$1048576,0),MATCH((CUADRO!I$5&amp;$E547),'Hoja de Trabajo para listado'!$AB$151:$BA$151,0)),0)+IFERROR(INDEX('Hoja de Trabajo para listado'!$BC$155:$CB$1048576,MATCH($A547,'Hoja de Trabajo para listado'!$BC$155:$BC$1048576,0),MATCH((CUADRO!I$5&amp;$E547),'Hoja de Trabajo para listado'!$BC$151:$CB$151,0)),0)+IFERROR(INDEX('Hoja de Trabajo para listado'!$DE$153:$DG$274,MATCH($A547,'Hoja de Trabajo para listado'!$DE$153:$DE$1048576,0),MATCH((CUADRO!I$5&amp;$E547),'Hoja de Trabajo para listado'!$DE$151:$DG$151,0)),0)+IFERROR(INDEX('Hoja de Trabajo para listado'!$CD$155:$DC$1048576,MATCH($A547,'Hoja de Trabajo para listado'!$CD$155:$CD$1048576,0),MATCH((CUADRO!I$5&amp;$E547),'Hoja de Trabajo para listado'!$CD$151:$DC$151,0)),0)</f>
        <v>0</v>
      </c>
      <c r="J547" s="243">
        <f ca="1">+IFERROR(INDEX('Hoja de Trabajo para listado'!$A$155:$Z$1048576,MATCH($A547,'Hoja de Trabajo para listado'!$A$155:$A$1048576,0),MATCH((CUADRO!J$5&amp;$E547),'Hoja de Trabajo para listado'!$A$151:$Z$151,0)),0)+IFERROR(INDEX('Hoja de Trabajo para listado'!$AB$155:$BA$1048576,MATCH($A547,'Hoja de Trabajo para listado'!$AB$155:$AB$1048576,0),MATCH((CUADRO!J$5&amp;$E547),'Hoja de Trabajo para listado'!$AB$151:$BA$151,0)),0)+IFERROR(INDEX('Hoja de Trabajo para listado'!$BC$155:$CB$1048576,MATCH($A547,'Hoja de Trabajo para listado'!$BC$155:$BC$1048576,0),MATCH((CUADRO!J$5&amp;$E547),'Hoja de Trabajo para listado'!$BC$151:$CB$151,0)),0)+IFERROR(INDEX('Hoja de Trabajo para listado'!$DE$153:$DG$274,MATCH($A547,'Hoja de Trabajo para listado'!$DE$153:$DE$1048576,0),MATCH((CUADRO!J$5&amp;$E547),'Hoja de Trabajo para listado'!$DE$151:$DG$151,0)),0)+IFERROR(INDEX('Hoja de Trabajo para listado'!$CD$155:$DC$1048576,MATCH($A547,'Hoja de Trabajo para listado'!$CD$155:$CD$1048576,0),MATCH((CUADRO!J$5&amp;$E547),'Hoja de Trabajo para listado'!$CD$151:$DC$151,0)),0)</f>
        <v>0</v>
      </c>
      <c r="K547" s="243">
        <f ca="1">+IFERROR(INDEX('Hoja de Trabajo para listado'!$A$155:$Z$1048576,MATCH($A547,'Hoja de Trabajo para listado'!$A$155:$A$1048576,0),MATCH((CUADRO!K$5&amp;$E547),'Hoja de Trabajo para listado'!$A$151:$Z$151,0)),0)+IFERROR(INDEX('Hoja de Trabajo para listado'!$AB$155:$BA$1048576,MATCH($A547,'Hoja de Trabajo para listado'!$AB$155:$AB$1048576,0),MATCH((CUADRO!K$5&amp;$E547),'Hoja de Trabajo para listado'!$AB$151:$BA$151,0)),0)+IFERROR(INDEX('Hoja de Trabajo para listado'!$BC$155:$CB$1048576,MATCH($A547,'Hoja de Trabajo para listado'!$BC$155:$BC$1048576,0),MATCH((CUADRO!K$5&amp;$E547),'Hoja de Trabajo para listado'!$BC$151:$CB$151,0)),0)+IFERROR(INDEX('Hoja de Trabajo para listado'!$DE$153:$DG$274,MATCH($A547,'Hoja de Trabajo para listado'!$DE$153:$DE$1048576,0),MATCH((CUADRO!K$5&amp;$E547),'Hoja de Trabajo para listado'!$DE$151:$DG$151,0)),0)+IFERROR(INDEX('Hoja de Trabajo para listado'!$CD$155:$DC$1048576,MATCH($A547,'Hoja de Trabajo para listado'!$CD$155:$CD$1048576,0),MATCH((CUADRO!K$5&amp;$E547),'Hoja de Trabajo para listado'!$CD$151:$DC$151,0)),0)</f>
        <v>0</v>
      </c>
      <c r="L547" s="243">
        <f ca="1">+IFERROR(INDEX('Hoja de Trabajo para listado'!$A$155:$Z$1048576,MATCH($A547,'Hoja de Trabajo para listado'!$A$155:$A$1048576,0),MATCH((CUADRO!L$5&amp;$E547),'Hoja de Trabajo para listado'!$A$151:$Z$151,0)),0)+IFERROR(INDEX('Hoja de Trabajo para listado'!$AB$155:$BA$1048576,MATCH($A547,'Hoja de Trabajo para listado'!$AB$155:$AB$1048576,0),MATCH((CUADRO!L$5&amp;$E547),'Hoja de Trabajo para listado'!$AB$151:$BA$151,0)),0)+IFERROR(INDEX('Hoja de Trabajo para listado'!$BC$155:$CB$1048576,MATCH($A547,'Hoja de Trabajo para listado'!$BC$155:$BC$1048576,0),MATCH((CUADRO!L$5&amp;$E547),'Hoja de Trabajo para listado'!$BC$151:$CB$151,0)),0)+IFERROR(INDEX('Hoja de Trabajo para listado'!$DE$153:$DG$274,MATCH($A547,'Hoja de Trabajo para listado'!$DE$153:$DE$1048576,0),MATCH((CUADRO!L$5&amp;$E547),'Hoja de Trabajo para listado'!$DE$151:$DG$151,0)),0)+IFERROR(INDEX('Hoja de Trabajo para listado'!$CD$155:$DC$1048576,MATCH($A547,'Hoja de Trabajo para listado'!$CD$155:$CD$1048576,0),MATCH((CUADRO!L$5&amp;$E547),'Hoja de Trabajo para listado'!$CD$151:$DC$151,0)),0)</f>
        <v>0</v>
      </c>
      <c r="M547" s="243">
        <f ca="1">+IFERROR(INDEX('Hoja de Trabajo para listado'!$A$155:$Z$1048576,MATCH($A547,'Hoja de Trabajo para listado'!$A$155:$A$1048576,0),MATCH((CUADRO!M$5&amp;$E547),'Hoja de Trabajo para listado'!$A$151:$Z$151,0)),0)+IFERROR(INDEX('Hoja de Trabajo para listado'!$AB$155:$BA$1048576,MATCH($A547,'Hoja de Trabajo para listado'!$AB$155:$AB$1048576,0),MATCH((CUADRO!M$5&amp;$E547),'Hoja de Trabajo para listado'!$AB$151:$BA$151,0)),0)+IFERROR(INDEX('Hoja de Trabajo para listado'!$BC$155:$CB$1048576,MATCH($A547,'Hoja de Trabajo para listado'!$BC$155:$BC$1048576,0),MATCH((CUADRO!M$5&amp;$E547),'Hoja de Trabajo para listado'!$BC$151:$CB$151,0)),0)+IFERROR(INDEX('Hoja de Trabajo para listado'!$DE$153:$DG$274,MATCH($A547,'Hoja de Trabajo para listado'!$DE$153:$DE$1048576,0),MATCH((CUADRO!M$5&amp;$E547),'Hoja de Trabajo para listado'!$DE$151:$DG$151,0)),0)+IFERROR(INDEX('Hoja de Trabajo para listado'!$CD$155:$DC$1048576,MATCH($A547,'Hoja de Trabajo para listado'!$CD$155:$CD$1048576,0),MATCH((CUADRO!M$5&amp;$E547),'Hoja de Trabajo para listado'!$CD$151:$DC$151,0)),0)</f>
        <v>0</v>
      </c>
      <c r="N547" s="243">
        <f ca="1">+IFERROR(INDEX('Hoja de Trabajo para listado'!$A$155:$Z$1048576,MATCH($A547,'Hoja de Trabajo para listado'!$A$155:$A$1048576,0),MATCH((CUADRO!N$5&amp;$E547),'Hoja de Trabajo para listado'!$A$151:$Z$151,0)),0)+IFERROR(INDEX('Hoja de Trabajo para listado'!$AB$155:$BA$1048576,MATCH($A547,'Hoja de Trabajo para listado'!$AB$155:$AB$1048576,0),MATCH((CUADRO!N$5&amp;$E547),'Hoja de Trabajo para listado'!$AB$151:$BA$151,0)),0)+IFERROR(INDEX('Hoja de Trabajo para listado'!$BC$155:$CB$1048576,MATCH($A547,'Hoja de Trabajo para listado'!$BC$155:$BC$1048576,0),MATCH((CUADRO!N$5&amp;$E547),'Hoja de Trabajo para listado'!$BC$151:$CB$151,0)),0)+IFERROR(INDEX('Hoja de Trabajo para listado'!$DE$153:$DG$274,MATCH($A547,'Hoja de Trabajo para listado'!$DE$153:$DE$1048576,0),MATCH((CUADRO!N$5&amp;$E547),'Hoja de Trabajo para listado'!$DE$151:$DG$151,0)),0)+IFERROR(INDEX('Hoja de Trabajo para listado'!$CD$155:$DC$1048576,MATCH($A547,'Hoja de Trabajo para listado'!$CD$155:$CD$1048576,0),MATCH((CUADRO!N$5&amp;$E547),'Hoja de Trabajo para listado'!$CD$151:$DC$151,0)),0)</f>
        <v>0</v>
      </c>
      <c r="O547" s="243">
        <f ca="1">+IFERROR(INDEX('Hoja de Trabajo para listado'!$A$155:$Z$1048576,MATCH($A547,'Hoja de Trabajo para listado'!$A$155:$A$1048576,0),MATCH((CUADRO!O$5&amp;$E547),'Hoja de Trabajo para listado'!$A$151:$Z$151,0)),0)+IFERROR(INDEX('Hoja de Trabajo para listado'!$AB$155:$BA$1048576,MATCH($A547,'Hoja de Trabajo para listado'!$AB$155:$AB$1048576,0),MATCH((CUADRO!O$5&amp;$E547),'Hoja de Trabajo para listado'!$AB$151:$BA$151,0)),0)+IFERROR(INDEX('Hoja de Trabajo para listado'!$BC$155:$CB$1048576,MATCH($A547,'Hoja de Trabajo para listado'!$BC$155:$BC$1048576,0),MATCH((CUADRO!O$5&amp;$E547),'Hoja de Trabajo para listado'!$BC$151:$CB$151,0)),0)+IFERROR(INDEX('Hoja de Trabajo para listado'!$DE$153:$DG$274,MATCH($A547,'Hoja de Trabajo para listado'!$DE$153:$DE$1048576,0),MATCH((CUADRO!O$5&amp;$E547),'Hoja de Trabajo para listado'!$DE$151:$DG$151,0)),0)+IFERROR(INDEX('Hoja de Trabajo para listado'!$CD$155:$DC$1048576,MATCH($A547,'Hoja de Trabajo para listado'!$CD$155:$CD$1048576,0),MATCH((CUADRO!O$5&amp;$E547),'Hoja de Trabajo para listado'!$CD$151:$DC$151,0)),0)</f>
        <v>0</v>
      </c>
      <c r="P547" s="243">
        <f ca="1">+IFERROR(INDEX('Hoja de Trabajo para listado'!$A$155:$Z$1048576,MATCH($A547,'Hoja de Trabajo para listado'!$A$155:$A$1048576,0),MATCH((CUADRO!P$5&amp;$E547),'Hoja de Trabajo para listado'!$A$151:$Z$151,0)),0)+IFERROR(INDEX('Hoja de Trabajo para listado'!$AB$155:$BA$1048576,MATCH($A547,'Hoja de Trabajo para listado'!$AB$155:$AB$1048576,0),MATCH((CUADRO!P$5&amp;$E547),'Hoja de Trabajo para listado'!$AB$151:$BA$151,0)),0)+IFERROR(INDEX('Hoja de Trabajo para listado'!$BC$155:$CB$1048576,MATCH($A547,'Hoja de Trabajo para listado'!$BC$155:$BC$1048576,0),MATCH((CUADRO!P$5&amp;$E547),'Hoja de Trabajo para listado'!$BC$151:$CB$151,0)),0)+IFERROR(INDEX('Hoja de Trabajo para listado'!$DE$153:$DG$274,MATCH($A547,'Hoja de Trabajo para listado'!$DE$153:$DE$1048576,0),MATCH((CUADRO!P$5&amp;$E547),'Hoja de Trabajo para listado'!$DE$151:$DG$151,0)),0)+IFERROR(INDEX('Hoja de Trabajo para listado'!$CD$155:$DC$1048576,MATCH($A547,'Hoja de Trabajo para listado'!$CD$155:$CD$1048576,0),MATCH((CUADRO!P$5&amp;$E547),'Hoja de Trabajo para listado'!$CD$151:$DC$151,0)),0)</f>
        <v>0</v>
      </c>
      <c r="Q547" s="243">
        <f ca="1">+IFERROR(INDEX('Hoja de Trabajo para listado'!$A$155:$Z$1048576,MATCH($A547,'Hoja de Trabajo para listado'!$A$155:$A$1048576,0),MATCH((CUADRO!Q$5&amp;$E547),'Hoja de Trabajo para listado'!$A$151:$Z$151,0)),0)+IFERROR(INDEX('Hoja de Trabajo para listado'!$AB$155:$BA$1048576,MATCH($A547,'Hoja de Trabajo para listado'!$AB$155:$AB$1048576,0),MATCH((CUADRO!Q$5&amp;$E547),'Hoja de Trabajo para listado'!$AB$151:$BA$151,0)),0)+IFERROR(INDEX('Hoja de Trabajo para listado'!$BC$155:$CB$1048576,MATCH($A547,'Hoja de Trabajo para listado'!$BC$155:$BC$1048576,0),MATCH((CUADRO!Q$5&amp;$E547),'Hoja de Trabajo para listado'!$BC$151:$CB$151,0)),0)+IFERROR(INDEX('Hoja de Trabajo para listado'!$DE$153:$DG$274,MATCH($A547,'Hoja de Trabajo para listado'!$DE$153:$DE$1048576,0),MATCH((CUADRO!Q$5&amp;$E547),'Hoja de Trabajo para listado'!$DE$151:$DG$151,0)),0)+IFERROR(INDEX('Hoja de Trabajo para listado'!$CD$155:$DC$1048576,MATCH($A547,'Hoja de Trabajo para listado'!$CD$155:$CD$1048576,0),MATCH((CUADRO!Q$5&amp;$E547),'Hoja de Trabajo para listado'!$CD$151:$DC$151,0)),0)</f>
        <v>0</v>
      </c>
      <c r="R547" s="243">
        <f t="shared" ca="1" si="19"/>
        <v>0</v>
      </c>
      <c r="S547" s="249">
        <f ca="1">+R546+R547</f>
        <v>0</v>
      </c>
      <c r="T547" s="243">
        <f ca="1">+S547</f>
        <v>0</v>
      </c>
      <c r="U547" s="242">
        <f t="shared" si="20"/>
        <v>2</v>
      </c>
      <c r="V547" s="333" t="str">
        <f>+VLOOKUP(A547,bd_lista!$A$3:$E$590,5,FALSE)</f>
        <v>Gobiernos Autonomos Municipales</v>
      </c>
      <c r="W547" s="392"/>
      <c r="X547" s="242">
        <f>+VLOOKUP(A547,[4]Sheet1!$A$13:$D$744,4,FALSE)</f>
        <v>0</v>
      </c>
      <c r="Y547" s="242" t="e">
        <f>+VLOOKUP(X547,bd_lista!$A$3:$C$590,3,FALSE)</f>
        <v>#N/A</v>
      </c>
      <c r="Z547" s="292"/>
      <c r="AA547" s="293"/>
    </row>
    <row r="548" spans="1:27" customFormat="1" ht="15" hidden="1" customHeight="1">
      <c r="A548" s="32">
        <v>1227</v>
      </c>
      <c r="B548" s="387">
        <f>+A548</f>
        <v>1227</v>
      </c>
      <c r="C548" s="247" t="str">
        <f>+VLOOKUP(A548,bd_lista!$A$3:$C$590,3,FALSE)</f>
        <v>Gobierno Autónomo Municipal de Guanay</v>
      </c>
      <c r="D548" s="389" t="str">
        <f>+C548</f>
        <v>Gobierno Autónomo Municipal de Guanay</v>
      </c>
      <c r="E548" s="242" t="s">
        <v>1304</v>
      </c>
      <c r="F548" s="243">
        <f ca="1">+IFERROR(INDEX('Hoja de Trabajo para listado'!$A$155:$Z$1048576,MATCH($A548,'Hoja de Trabajo para listado'!$A$155:$A$1048576,0),MATCH((CUADRO!F$5&amp;$E548),'Hoja de Trabajo para listado'!$A$151:$Z$151,0)),0)+IFERROR(INDEX('Hoja de Trabajo para listado'!$AB$155:$BA$1048576,MATCH($A548,'Hoja de Trabajo para listado'!$AB$155:$AB$1048576,0),MATCH((CUADRO!F$5&amp;$E548),'Hoja de Trabajo para listado'!$AB$151:$BA$151,0)),0)+IFERROR(INDEX('Hoja de Trabajo para listado'!$BC$155:$CB$1048576,MATCH($A548,'Hoja de Trabajo para listado'!$BC$155:$BC$1048576,0),MATCH((CUADRO!F$5&amp;$E548),'Hoja de Trabajo para listado'!$BC$151:$CB$151,0)),0)+IFERROR(INDEX('Hoja de Trabajo para listado'!$DE$153:$DG$274,MATCH($A548,'Hoja de Trabajo para listado'!$DE$153:$DE$1048576,0),MATCH((CUADRO!F$5&amp;$E548),'Hoja de Trabajo para listado'!$DE$151:$DG$151,0)),0)+IFERROR(INDEX('Hoja de Trabajo para listado'!$CD$155:$DC$1048576,MATCH($A548,'Hoja de Trabajo para listado'!$CD$155:$CD$1048576,0),MATCH((CUADRO!F$5&amp;$E548),'Hoja de Trabajo para listado'!$CD$151:$DC$151,0)),0)</f>
        <v>0</v>
      </c>
      <c r="G548" s="243">
        <f ca="1">+IFERROR(INDEX('Hoja de Trabajo para listado'!$A$155:$Z$1048576,MATCH($A548,'Hoja de Trabajo para listado'!$A$155:$A$1048576,0),MATCH((CUADRO!G$5&amp;$E548),'Hoja de Trabajo para listado'!$A$151:$Z$151,0)),0)+IFERROR(INDEX('Hoja de Trabajo para listado'!$AB$155:$BA$1048576,MATCH($A548,'Hoja de Trabajo para listado'!$AB$155:$AB$1048576,0),MATCH((CUADRO!G$5&amp;$E548),'Hoja de Trabajo para listado'!$AB$151:$BA$151,0)),0)+IFERROR(INDEX('Hoja de Trabajo para listado'!$BC$155:$CB$1048576,MATCH($A548,'Hoja de Trabajo para listado'!$BC$155:$BC$1048576,0),MATCH((CUADRO!G$5&amp;$E548),'Hoja de Trabajo para listado'!$BC$151:$CB$151,0)),0)+IFERROR(INDEX('Hoja de Trabajo para listado'!$DE$153:$DG$274,MATCH($A548,'Hoja de Trabajo para listado'!$DE$153:$DE$1048576,0),MATCH((CUADRO!G$5&amp;$E548),'Hoja de Trabajo para listado'!$DE$151:$DG$151,0)),0)+IFERROR(INDEX('Hoja de Trabajo para listado'!$CD$155:$DC$1048576,MATCH($A548,'Hoja de Trabajo para listado'!$CD$155:$CD$1048576,0),MATCH((CUADRO!G$5&amp;$E548),'Hoja de Trabajo para listado'!$CD$151:$DC$151,0)),0)</f>
        <v>0</v>
      </c>
      <c r="H548" s="243">
        <f ca="1">+IFERROR(INDEX('Hoja de Trabajo para listado'!$A$155:$Z$1048576,MATCH($A548,'Hoja de Trabajo para listado'!$A$155:$A$1048576,0),MATCH((CUADRO!H$5&amp;$E548),'Hoja de Trabajo para listado'!$A$151:$Z$151,0)),0)+IFERROR(INDEX('Hoja de Trabajo para listado'!$AB$155:$BA$1048576,MATCH($A548,'Hoja de Trabajo para listado'!$AB$155:$AB$1048576,0),MATCH((CUADRO!H$5&amp;$E548),'Hoja de Trabajo para listado'!$AB$151:$BA$151,0)),0)+IFERROR(INDEX('Hoja de Trabajo para listado'!$BC$155:$CB$1048576,MATCH($A548,'Hoja de Trabajo para listado'!$BC$155:$BC$1048576,0),MATCH((CUADRO!H$5&amp;$E548),'Hoja de Trabajo para listado'!$BC$151:$CB$151,0)),0)+IFERROR(INDEX('Hoja de Trabajo para listado'!$DE$153:$DG$274,MATCH($A548,'Hoja de Trabajo para listado'!$DE$153:$DE$1048576,0),MATCH((CUADRO!H$5&amp;$E548),'Hoja de Trabajo para listado'!$DE$151:$DG$151,0)),0)+IFERROR(INDEX('Hoja de Trabajo para listado'!$CD$155:$DC$1048576,MATCH($A548,'Hoja de Trabajo para listado'!$CD$155:$CD$1048576,0),MATCH((CUADRO!H$5&amp;$E548),'Hoja de Trabajo para listado'!$CD$151:$DC$151,0)),0)</f>
        <v>0</v>
      </c>
      <c r="I548" s="243">
        <f ca="1">+IFERROR(INDEX('Hoja de Trabajo para listado'!$A$155:$Z$1048576,MATCH($A548,'Hoja de Trabajo para listado'!$A$155:$A$1048576,0),MATCH((CUADRO!I$5&amp;$E548),'Hoja de Trabajo para listado'!$A$151:$Z$151,0)),0)+IFERROR(INDEX('Hoja de Trabajo para listado'!$AB$155:$BA$1048576,MATCH($A548,'Hoja de Trabajo para listado'!$AB$155:$AB$1048576,0),MATCH((CUADRO!I$5&amp;$E548),'Hoja de Trabajo para listado'!$AB$151:$BA$151,0)),0)+IFERROR(INDEX('Hoja de Trabajo para listado'!$BC$155:$CB$1048576,MATCH($A548,'Hoja de Trabajo para listado'!$BC$155:$BC$1048576,0),MATCH((CUADRO!I$5&amp;$E548),'Hoja de Trabajo para listado'!$BC$151:$CB$151,0)),0)+IFERROR(INDEX('Hoja de Trabajo para listado'!$DE$153:$DG$274,MATCH($A548,'Hoja de Trabajo para listado'!$DE$153:$DE$1048576,0),MATCH((CUADRO!I$5&amp;$E548),'Hoja de Trabajo para listado'!$DE$151:$DG$151,0)),0)+IFERROR(INDEX('Hoja de Trabajo para listado'!$CD$155:$DC$1048576,MATCH($A548,'Hoja de Trabajo para listado'!$CD$155:$CD$1048576,0),MATCH((CUADRO!I$5&amp;$E548),'Hoja de Trabajo para listado'!$CD$151:$DC$151,0)),0)</f>
        <v>0</v>
      </c>
      <c r="J548" s="243">
        <f ca="1">+IFERROR(INDEX('Hoja de Trabajo para listado'!$A$155:$Z$1048576,MATCH($A548,'Hoja de Trabajo para listado'!$A$155:$A$1048576,0),MATCH((CUADRO!J$5&amp;$E548),'Hoja de Trabajo para listado'!$A$151:$Z$151,0)),0)+IFERROR(INDEX('Hoja de Trabajo para listado'!$AB$155:$BA$1048576,MATCH($A548,'Hoja de Trabajo para listado'!$AB$155:$AB$1048576,0),MATCH((CUADRO!J$5&amp;$E548),'Hoja de Trabajo para listado'!$AB$151:$BA$151,0)),0)+IFERROR(INDEX('Hoja de Trabajo para listado'!$BC$155:$CB$1048576,MATCH($A548,'Hoja de Trabajo para listado'!$BC$155:$BC$1048576,0),MATCH((CUADRO!J$5&amp;$E548),'Hoja de Trabajo para listado'!$BC$151:$CB$151,0)),0)+IFERROR(INDEX('Hoja de Trabajo para listado'!$DE$153:$DG$274,MATCH($A548,'Hoja de Trabajo para listado'!$DE$153:$DE$1048576,0),MATCH((CUADRO!J$5&amp;$E548),'Hoja de Trabajo para listado'!$DE$151:$DG$151,0)),0)+IFERROR(INDEX('Hoja de Trabajo para listado'!$CD$155:$DC$1048576,MATCH($A548,'Hoja de Trabajo para listado'!$CD$155:$CD$1048576,0),MATCH((CUADRO!J$5&amp;$E548),'Hoja de Trabajo para listado'!$CD$151:$DC$151,0)),0)</f>
        <v>0</v>
      </c>
      <c r="K548" s="243">
        <f ca="1">+IFERROR(INDEX('Hoja de Trabajo para listado'!$A$155:$Z$1048576,MATCH($A548,'Hoja de Trabajo para listado'!$A$155:$A$1048576,0),MATCH((CUADRO!K$5&amp;$E548),'Hoja de Trabajo para listado'!$A$151:$Z$151,0)),0)+IFERROR(INDEX('Hoja de Trabajo para listado'!$AB$155:$BA$1048576,MATCH($A548,'Hoja de Trabajo para listado'!$AB$155:$AB$1048576,0),MATCH((CUADRO!K$5&amp;$E548),'Hoja de Trabajo para listado'!$AB$151:$BA$151,0)),0)+IFERROR(INDEX('Hoja de Trabajo para listado'!$BC$155:$CB$1048576,MATCH($A548,'Hoja de Trabajo para listado'!$BC$155:$BC$1048576,0),MATCH((CUADRO!K$5&amp;$E548),'Hoja de Trabajo para listado'!$BC$151:$CB$151,0)),0)+IFERROR(INDEX('Hoja de Trabajo para listado'!$DE$153:$DG$274,MATCH($A548,'Hoja de Trabajo para listado'!$DE$153:$DE$1048576,0),MATCH((CUADRO!K$5&amp;$E548),'Hoja de Trabajo para listado'!$DE$151:$DG$151,0)),0)+IFERROR(INDEX('Hoja de Trabajo para listado'!$CD$155:$DC$1048576,MATCH($A548,'Hoja de Trabajo para listado'!$CD$155:$CD$1048576,0),MATCH((CUADRO!K$5&amp;$E548),'Hoja de Trabajo para listado'!$CD$151:$DC$151,0)),0)</f>
        <v>0</v>
      </c>
      <c r="L548" s="243">
        <f ca="1">+IFERROR(INDEX('Hoja de Trabajo para listado'!$A$155:$Z$1048576,MATCH($A548,'Hoja de Trabajo para listado'!$A$155:$A$1048576,0),MATCH((CUADRO!L$5&amp;$E548),'Hoja de Trabajo para listado'!$A$151:$Z$151,0)),0)+IFERROR(INDEX('Hoja de Trabajo para listado'!$AB$155:$BA$1048576,MATCH($A548,'Hoja de Trabajo para listado'!$AB$155:$AB$1048576,0),MATCH((CUADRO!L$5&amp;$E548),'Hoja de Trabajo para listado'!$AB$151:$BA$151,0)),0)+IFERROR(INDEX('Hoja de Trabajo para listado'!$BC$155:$CB$1048576,MATCH($A548,'Hoja de Trabajo para listado'!$BC$155:$BC$1048576,0),MATCH((CUADRO!L$5&amp;$E548),'Hoja de Trabajo para listado'!$BC$151:$CB$151,0)),0)+IFERROR(INDEX('Hoja de Trabajo para listado'!$DE$153:$DG$274,MATCH($A548,'Hoja de Trabajo para listado'!$DE$153:$DE$1048576,0),MATCH((CUADRO!L$5&amp;$E548),'Hoja de Trabajo para listado'!$DE$151:$DG$151,0)),0)+IFERROR(INDEX('Hoja de Trabajo para listado'!$CD$155:$DC$1048576,MATCH($A548,'Hoja de Trabajo para listado'!$CD$155:$CD$1048576,0),MATCH((CUADRO!L$5&amp;$E548),'Hoja de Trabajo para listado'!$CD$151:$DC$151,0)),0)</f>
        <v>0</v>
      </c>
      <c r="M548" s="243">
        <f ca="1">+IFERROR(INDEX('Hoja de Trabajo para listado'!$A$155:$Z$1048576,MATCH($A548,'Hoja de Trabajo para listado'!$A$155:$A$1048576,0),MATCH((CUADRO!M$5&amp;$E548),'Hoja de Trabajo para listado'!$A$151:$Z$151,0)),0)+IFERROR(INDEX('Hoja de Trabajo para listado'!$AB$155:$BA$1048576,MATCH($A548,'Hoja de Trabajo para listado'!$AB$155:$AB$1048576,0),MATCH((CUADRO!M$5&amp;$E548),'Hoja de Trabajo para listado'!$AB$151:$BA$151,0)),0)+IFERROR(INDEX('Hoja de Trabajo para listado'!$BC$155:$CB$1048576,MATCH($A548,'Hoja de Trabajo para listado'!$BC$155:$BC$1048576,0),MATCH((CUADRO!M$5&amp;$E548),'Hoja de Trabajo para listado'!$BC$151:$CB$151,0)),0)+IFERROR(INDEX('Hoja de Trabajo para listado'!$DE$153:$DG$274,MATCH($A548,'Hoja de Trabajo para listado'!$DE$153:$DE$1048576,0),MATCH((CUADRO!M$5&amp;$E548),'Hoja de Trabajo para listado'!$DE$151:$DG$151,0)),0)+IFERROR(INDEX('Hoja de Trabajo para listado'!$CD$155:$DC$1048576,MATCH($A548,'Hoja de Trabajo para listado'!$CD$155:$CD$1048576,0),MATCH((CUADRO!M$5&amp;$E548),'Hoja de Trabajo para listado'!$CD$151:$DC$151,0)),0)</f>
        <v>0</v>
      </c>
      <c r="N548" s="243">
        <f ca="1">+IFERROR(INDEX('Hoja de Trabajo para listado'!$A$155:$Z$1048576,MATCH($A548,'Hoja de Trabajo para listado'!$A$155:$A$1048576,0),MATCH((CUADRO!N$5&amp;$E548),'Hoja de Trabajo para listado'!$A$151:$Z$151,0)),0)+IFERROR(INDEX('Hoja de Trabajo para listado'!$AB$155:$BA$1048576,MATCH($A548,'Hoja de Trabajo para listado'!$AB$155:$AB$1048576,0),MATCH((CUADRO!N$5&amp;$E548),'Hoja de Trabajo para listado'!$AB$151:$BA$151,0)),0)+IFERROR(INDEX('Hoja de Trabajo para listado'!$BC$155:$CB$1048576,MATCH($A548,'Hoja de Trabajo para listado'!$BC$155:$BC$1048576,0),MATCH((CUADRO!N$5&amp;$E548),'Hoja de Trabajo para listado'!$BC$151:$CB$151,0)),0)+IFERROR(INDEX('Hoja de Trabajo para listado'!$DE$153:$DG$274,MATCH($A548,'Hoja de Trabajo para listado'!$DE$153:$DE$1048576,0),MATCH((CUADRO!N$5&amp;$E548),'Hoja de Trabajo para listado'!$DE$151:$DG$151,0)),0)+IFERROR(INDEX('Hoja de Trabajo para listado'!$CD$155:$DC$1048576,MATCH($A548,'Hoja de Trabajo para listado'!$CD$155:$CD$1048576,0),MATCH((CUADRO!N$5&amp;$E548),'Hoja de Trabajo para listado'!$CD$151:$DC$151,0)),0)</f>
        <v>0</v>
      </c>
      <c r="O548" s="243">
        <f ca="1">+IFERROR(INDEX('Hoja de Trabajo para listado'!$A$155:$Z$1048576,MATCH($A548,'Hoja de Trabajo para listado'!$A$155:$A$1048576,0),MATCH((CUADRO!O$5&amp;$E548),'Hoja de Trabajo para listado'!$A$151:$Z$151,0)),0)+IFERROR(INDEX('Hoja de Trabajo para listado'!$AB$155:$BA$1048576,MATCH($A548,'Hoja de Trabajo para listado'!$AB$155:$AB$1048576,0),MATCH((CUADRO!O$5&amp;$E548),'Hoja de Trabajo para listado'!$AB$151:$BA$151,0)),0)+IFERROR(INDEX('Hoja de Trabajo para listado'!$BC$155:$CB$1048576,MATCH($A548,'Hoja de Trabajo para listado'!$BC$155:$BC$1048576,0),MATCH((CUADRO!O$5&amp;$E548),'Hoja de Trabajo para listado'!$BC$151:$CB$151,0)),0)+IFERROR(INDEX('Hoja de Trabajo para listado'!$DE$153:$DG$274,MATCH($A548,'Hoja de Trabajo para listado'!$DE$153:$DE$1048576,0),MATCH((CUADRO!O$5&amp;$E548),'Hoja de Trabajo para listado'!$DE$151:$DG$151,0)),0)+IFERROR(INDEX('Hoja de Trabajo para listado'!$CD$155:$DC$1048576,MATCH($A548,'Hoja de Trabajo para listado'!$CD$155:$CD$1048576,0),MATCH((CUADRO!O$5&amp;$E548),'Hoja de Trabajo para listado'!$CD$151:$DC$151,0)),0)</f>
        <v>0</v>
      </c>
      <c r="P548" s="243">
        <f ca="1">+IFERROR(INDEX('Hoja de Trabajo para listado'!$A$155:$Z$1048576,MATCH($A548,'Hoja de Trabajo para listado'!$A$155:$A$1048576,0),MATCH((CUADRO!P$5&amp;$E548),'Hoja de Trabajo para listado'!$A$151:$Z$151,0)),0)+IFERROR(INDEX('Hoja de Trabajo para listado'!$AB$155:$BA$1048576,MATCH($A548,'Hoja de Trabajo para listado'!$AB$155:$AB$1048576,0),MATCH((CUADRO!P$5&amp;$E548),'Hoja de Trabajo para listado'!$AB$151:$BA$151,0)),0)+IFERROR(INDEX('Hoja de Trabajo para listado'!$BC$155:$CB$1048576,MATCH($A548,'Hoja de Trabajo para listado'!$BC$155:$BC$1048576,0),MATCH((CUADRO!P$5&amp;$E548),'Hoja de Trabajo para listado'!$BC$151:$CB$151,0)),0)+IFERROR(INDEX('Hoja de Trabajo para listado'!$DE$153:$DG$274,MATCH($A548,'Hoja de Trabajo para listado'!$DE$153:$DE$1048576,0),MATCH((CUADRO!P$5&amp;$E548),'Hoja de Trabajo para listado'!$DE$151:$DG$151,0)),0)+IFERROR(INDEX('Hoja de Trabajo para listado'!$CD$155:$DC$1048576,MATCH($A548,'Hoja de Trabajo para listado'!$CD$155:$CD$1048576,0),MATCH((CUADRO!P$5&amp;$E548),'Hoja de Trabajo para listado'!$CD$151:$DC$151,0)),0)</f>
        <v>0</v>
      </c>
      <c r="Q548" s="243">
        <f ca="1">+IFERROR(INDEX('Hoja de Trabajo para listado'!$A$155:$Z$1048576,MATCH($A548,'Hoja de Trabajo para listado'!$A$155:$A$1048576,0),MATCH((CUADRO!Q$5&amp;$E548),'Hoja de Trabajo para listado'!$A$151:$Z$151,0)),0)+IFERROR(INDEX('Hoja de Trabajo para listado'!$AB$155:$BA$1048576,MATCH($A548,'Hoja de Trabajo para listado'!$AB$155:$AB$1048576,0),MATCH((CUADRO!Q$5&amp;$E548),'Hoja de Trabajo para listado'!$AB$151:$BA$151,0)),0)+IFERROR(INDEX('Hoja de Trabajo para listado'!$BC$155:$CB$1048576,MATCH($A548,'Hoja de Trabajo para listado'!$BC$155:$BC$1048576,0),MATCH((CUADRO!Q$5&amp;$E548),'Hoja de Trabajo para listado'!$BC$151:$CB$151,0)),0)+IFERROR(INDEX('Hoja de Trabajo para listado'!$DE$153:$DG$274,MATCH($A548,'Hoja de Trabajo para listado'!$DE$153:$DE$1048576,0),MATCH((CUADRO!Q$5&amp;$E548),'Hoja de Trabajo para listado'!$DE$151:$DG$151,0)),0)+IFERROR(INDEX('Hoja de Trabajo para listado'!$CD$155:$DC$1048576,MATCH($A548,'Hoja de Trabajo para listado'!$CD$155:$CD$1048576,0),MATCH((CUADRO!Q$5&amp;$E548),'Hoja de Trabajo para listado'!$CD$151:$DC$151,0)),0)</f>
        <v>0</v>
      </c>
      <c r="R548" s="243">
        <f t="shared" ca="1" si="19"/>
        <v>0</v>
      </c>
      <c r="S548" s="249"/>
      <c r="T548" s="243">
        <f ca="1">+T549</f>
        <v>0</v>
      </c>
      <c r="U548" s="242">
        <f t="shared" si="20"/>
        <v>1</v>
      </c>
      <c r="V548" s="333" t="str">
        <f>+VLOOKUP(A548,bd_lista!$A$3:$E$590,5,FALSE)</f>
        <v>Gobiernos Autonomos Municipales</v>
      </c>
      <c r="W548" s="391" t="str">
        <f>+V548</f>
        <v>Gobiernos Autonomos Municipales</v>
      </c>
      <c r="X548" s="242">
        <f>+VLOOKUP(A548,[4]Sheet1!$A$13:$D$744,4,FALSE)</f>
        <v>0</v>
      </c>
      <c r="Y548" s="242" t="e">
        <f>+VLOOKUP(X548,bd_lista!$A$3:$C$590,3,FALSE)</f>
        <v>#N/A</v>
      </c>
      <c r="Z548" s="294">
        <f>+X548</f>
        <v>0</v>
      </c>
      <c r="AA548" s="295" t="e">
        <f>+Y548</f>
        <v>#N/A</v>
      </c>
    </row>
    <row r="549" spans="1:27" customFormat="1" ht="15" hidden="1" customHeight="1">
      <c r="A549" s="32">
        <v>1227</v>
      </c>
      <c r="B549" s="388"/>
      <c r="C549" s="247" t="str">
        <f>+VLOOKUP(A549,bd_lista!$A$3:$C$590,3,FALSE)</f>
        <v>Gobierno Autónomo Municipal de Guanay</v>
      </c>
      <c r="D549" s="390"/>
      <c r="E549" s="244" t="s">
        <v>1305</v>
      </c>
      <c r="F549" s="243">
        <f ca="1">+IFERROR(INDEX('Hoja de Trabajo para listado'!$A$155:$Z$1048576,MATCH($A549,'Hoja de Trabajo para listado'!$A$155:$A$1048576,0),MATCH((CUADRO!F$5&amp;$E549),'Hoja de Trabajo para listado'!$A$151:$Z$151,0)),0)+IFERROR(INDEX('Hoja de Trabajo para listado'!$AB$155:$BA$1048576,MATCH($A549,'Hoja de Trabajo para listado'!$AB$155:$AB$1048576,0),MATCH((CUADRO!F$5&amp;$E549),'Hoja de Trabajo para listado'!$AB$151:$BA$151,0)),0)+IFERROR(INDEX('Hoja de Trabajo para listado'!$BC$155:$CB$1048576,MATCH($A549,'Hoja de Trabajo para listado'!$BC$155:$BC$1048576,0),MATCH((CUADRO!F$5&amp;$E549),'Hoja de Trabajo para listado'!$BC$151:$CB$151,0)),0)+IFERROR(INDEX('Hoja de Trabajo para listado'!$DE$153:$DG$274,MATCH($A549,'Hoja de Trabajo para listado'!$DE$153:$DE$1048576,0),MATCH((CUADRO!F$5&amp;$E549),'Hoja de Trabajo para listado'!$DE$151:$DG$151,0)),0)+IFERROR(INDEX('Hoja de Trabajo para listado'!$CD$155:$DC$1048576,MATCH($A549,'Hoja de Trabajo para listado'!$CD$155:$CD$1048576,0),MATCH((CUADRO!F$5&amp;$E549),'Hoja de Trabajo para listado'!$CD$151:$DC$151,0)),0)</f>
        <v>0</v>
      </c>
      <c r="G549" s="243">
        <f ca="1">+IFERROR(INDEX('Hoja de Trabajo para listado'!$A$155:$Z$1048576,MATCH($A549,'Hoja de Trabajo para listado'!$A$155:$A$1048576,0),MATCH((CUADRO!G$5&amp;$E549),'Hoja de Trabajo para listado'!$A$151:$Z$151,0)),0)+IFERROR(INDEX('Hoja de Trabajo para listado'!$AB$155:$BA$1048576,MATCH($A549,'Hoja de Trabajo para listado'!$AB$155:$AB$1048576,0),MATCH((CUADRO!G$5&amp;$E549),'Hoja de Trabajo para listado'!$AB$151:$BA$151,0)),0)+IFERROR(INDEX('Hoja de Trabajo para listado'!$BC$155:$CB$1048576,MATCH($A549,'Hoja de Trabajo para listado'!$BC$155:$BC$1048576,0),MATCH((CUADRO!G$5&amp;$E549),'Hoja de Trabajo para listado'!$BC$151:$CB$151,0)),0)+IFERROR(INDEX('Hoja de Trabajo para listado'!$DE$153:$DG$274,MATCH($A549,'Hoja de Trabajo para listado'!$DE$153:$DE$1048576,0),MATCH((CUADRO!G$5&amp;$E549),'Hoja de Trabajo para listado'!$DE$151:$DG$151,0)),0)+IFERROR(INDEX('Hoja de Trabajo para listado'!$CD$155:$DC$1048576,MATCH($A549,'Hoja de Trabajo para listado'!$CD$155:$CD$1048576,0),MATCH((CUADRO!G$5&amp;$E549),'Hoja de Trabajo para listado'!$CD$151:$DC$151,0)),0)</f>
        <v>0</v>
      </c>
      <c r="H549" s="243">
        <f ca="1">+IFERROR(INDEX('Hoja de Trabajo para listado'!$A$155:$Z$1048576,MATCH($A549,'Hoja de Trabajo para listado'!$A$155:$A$1048576,0),MATCH((CUADRO!H$5&amp;$E549),'Hoja de Trabajo para listado'!$A$151:$Z$151,0)),0)+IFERROR(INDEX('Hoja de Trabajo para listado'!$AB$155:$BA$1048576,MATCH($A549,'Hoja de Trabajo para listado'!$AB$155:$AB$1048576,0),MATCH((CUADRO!H$5&amp;$E549),'Hoja de Trabajo para listado'!$AB$151:$BA$151,0)),0)+IFERROR(INDEX('Hoja de Trabajo para listado'!$BC$155:$CB$1048576,MATCH($A549,'Hoja de Trabajo para listado'!$BC$155:$BC$1048576,0),MATCH((CUADRO!H$5&amp;$E549),'Hoja de Trabajo para listado'!$BC$151:$CB$151,0)),0)+IFERROR(INDEX('Hoja de Trabajo para listado'!$DE$153:$DG$274,MATCH($A549,'Hoja de Trabajo para listado'!$DE$153:$DE$1048576,0),MATCH((CUADRO!H$5&amp;$E549),'Hoja de Trabajo para listado'!$DE$151:$DG$151,0)),0)+IFERROR(INDEX('Hoja de Trabajo para listado'!$CD$155:$DC$1048576,MATCH($A549,'Hoja de Trabajo para listado'!$CD$155:$CD$1048576,0),MATCH((CUADRO!H$5&amp;$E549),'Hoja de Trabajo para listado'!$CD$151:$DC$151,0)),0)</f>
        <v>0</v>
      </c>
      <c r="I549" s="243">
        <f ca="1">+IFERROR(INDEX('Hoja de Trabajo para listado'!$A$155:$Z$1048576,MATCH($A549,'Hoja de Trabajo para listado'!$A$155:$A$1048576,0),MATCH((CUADRO!I$5&amp;$E549),'Hoja de Trabajo para listado'!$A$151:$Z$151,0)),0)+IFERROR(INDEX('Hoja de Trabajo para listado'!$AB$155:$BA$1048576,MATCH($A549,'Hoja de Trabajo para listado'!$AB$155:$AB$1048576,0),MATCH((CUADRO!I$5&amp;$E549),'Hoja de Trabajo para listado'!$AB$151:$BA$151,0)),0)+IFERROR(INDEX('Hoja de Trabajo para listado'!$BC$155:$CB$1048576,MATCH($A549,'Hoja de Trabajo para listado'!$BC$155:$BC$1048576,0),MATCH((CUADRO!I$5&amp;$E549),'Hoja de Trabajo para listado'!$BC$151:$CB$151,0)),0)+IFERROR(INDEX('Hoja de Trabajo para listado'!$DE$153:$DG$274,MATCH($A549,'Hoja de Trabajo para listado'!$DE$153:$DE$1048576,0),MATCH((CUADRO!I$5&amp;$E549),'Hoja de Trabajo para listado'!$DE$151:$DG$151,0)),0)+IFERROR(INDEX('Hoja de Trabajo para listado'!$CD$155:$DC$1048576,MATCH($A549,'Hoja de Trabajo para listado'!$CD$155:$CD$1048576,0),MATCH((CUADRO!I$5&amp;$E549),'Hoja de Trabajo para listado'!$CD$151:$DC$151,0)),0)</f>
        <v>0</v>
      </c>
      <c r="J549" s="243">
        <f ca="1">+IFERROR(INDEX('Hoja de Trabajo para listado'!$A$155:$Z$1048576,MATCH($A549,'Hoja de Trabajo para listado'!$A$155:$A$1048576,0),MATCH((CUADRO!J$5&amp;$E549),'Hoja de Trabajo para listado'!$A$151:$Z$151,0)),0)+IFERROR(INDEX('Hoja de Trabajo para listado'!$AB$155:$BA$1048576,MATCH($A549,'Hoja de Trabajo para listado'!$AB$155:$AB$1048576,0),MATCH((CUADRO!J$5&amp;$E549),'Hoja de Trabajo para listado'!$AB$151:$BA$151,0)),0)+IFERROR(INDEX('Hoja de Trabajo para listado'!$BC$155:$CB$1048576,MATCH($A549,'Hoja de Trabajo para listado'!$BC$155:$BC$1048576,0),MATCH((CUADRO!J$5&amp;$E549),'Hoja de Trabajo para listado'!$BC$151:$CB$151,0)),0)+IFERROR(INDEX('Hoja de Trabajo para listado'!$DE$153:$DG$274,MATCH($A549,'Hoja de Trabajo para listado'!$DE$153:$DE$1048576,0),MATCH((CUADRO!J$5&amp;$E549),'Hoja de Trabajo para listado'!$DE$151:$DG$151,0)),0)+IFERROR(INDEX('Hoja de Trabajo para listado'!$CD$155:$DC$1048576,MATCH($A549,'Hoja de Trabajo para listado'!$CD$155:$CD$1048576,0),MATCH((CUADRO!J$5&amp;$E549),'Hoja de Trabajo para listado'!$CD$151:$DC$151,0)),0)</f>
        <v>0</v>
      </c>
      <c r="K549" s="243">
        <f ca="1">+IFERROR(INDEX('Hoja de Trabajo para listado'!$A$155:$Z$1048576,MATCH($A549,'Hoja de Trabajo para listado'!$A$155:$A$1048576,0),MATCH((CUADRO!K$5&amp;$E549),'Hoja de Trabajo para listado'!$A$151:$Z$151,0)),0)+IFERROR(INDEX('Hoja de Trabajo para listado'!$AB$155:$BA$1048576,MATCH($A549,'Hoja de Trabajo para listado'!$AB$155:$AB$1048576,0),MATCH((CUADRO!K$5&amp;$E549),'Hoja de Trabajo para listado'!$AB$151:$BA$151,0)),0)+IFERROR(INDEX('Hoja de Trabajo para listado'!$BC$155:$CB$1048576,MATCH($A549,'Hoja de Trabajo para listado'!$BC$155:$BC$1048576,0),MATCH((CUADRO!K$5&amp;$E549),'Hoja de Trabajo para listado'!$BC$151:$CB$151,0)),0)+IFERROR(INDEX('Hoja de Trabajo para listado'!$DE$153:$DG$274,MATCH($A549,'Hoja de Trabajo para listado'!$DE$153:$DE$1048576,0),MATCH((CUADRO!K$5&amp;$E549),'Hoja de Trabajo para listado'!$DE$151:$DG$151,0)),0)+IFERROR(INDEX('Hoja de Trabajo para listado'!$CD$155:$DC$1048576,MATCH($A549,'Hoja de Trabajo para listado'!$CD$155:$CD$1048576,0),MATCH((CUADRO!K$5&amp;$E549),'Hoja de Trabajo para listado'!$CD$151:$DC$151,0)),0)</f>
        <v>0</v>
      </c>
      <c r="L549" s="243">
        <f ca="1">+IFERROR(INDEX('Hoja de Trabajo para listado'!$A$155:$Z$1048576,MATCH($A549,'Hoja de Trabajo para listado'!$A$155:$A$1048576,0),MATCH((CUADRO!L$5&amp;$E549),'Hoja de Trabajo para listado'!$A$151:$Z$151,0)),0)+IFERROR(INDEX('Hoja de Trabajo para listado'!$AB$155:$BA$1048576,MATCH($A549,'Hoja de Trabajo para listado'!$AB$155:$AB$1048576,0),MATCH((CUADRO!L$5&amp;$E549),'Hoja de Trabajo para listado'!$AB$151:$BA$151,0)),0)+IFERROR(INDEX('Hoja de Trabajo para listado'!$BC$155:$CB$1048576,MATCH($A549,'Hoja de Trabajo para listado'!$BC$155:$BC$1048576,0),MATCH((CUADRO!L$5&amp;$E549),'Hoja de Trabajo para listado'!$BC$151:$CB$151,0)),0)+IFERROR(INDEX('Hoja de Trabajo para listado'!$DE$153:$DG$274,MATCH($A549,'Hoja de Trabajo para listado'!$DE$153:$DE$1048576,0),MATCH((CUADRO!L$5&amp;$E549),'Hoja de Trabajo para listado'!$DE$151:$DG$151,0)),0)+IFERROR(INDEX('Hoja de Trabajo para listado'!$CD$155:$DC$1048576,MATCH($A549,'Hoja de Trabajo para listado'!$CD$155:$CD$1048576,0),MATCH((CUADRO!L$5&amp;$E549),'Hoja de Trabajo para listado'!$CD$151:$DC$151,0)),0)</f>
        <v>0</v>
      </c>
      <c r="M549" s="243">
        <f ca="1">+IFERROR(INDEX('Hoja de Trabajo para listado'!$A$155:$Z$1048576,MATCH($A549,'Hoja de Trabajo para listado'!$A$155:$A$1048576,0),MATCH((CUADRO!M$5&amp;$E549),'Hoja de Trabajo para listado'!$A$151:$Z$151,0)),0)+IFERROR(INDEX('Hoja de Trabajo para listado'!$AB$155:$BA$1048576,MATCH($A549,'Hoja de Trabajo para listado'!$AB$155:$AB$1048576,0),MATCH((CUADRO!M$5&amp;$E549),'Hoja de Trabajo para listado'!$AB$151:$BA$151,0)),0)+IFERROR(INDEX('Hoja de Trabajo para listado'!$BC$155:$CB$1048576,MATCH($A549,'Hoja de Trabajo para listado'!$BC$155:$BC$1048576,0),MATCH((CUADRO!M$5&amp;$E549),'Hoja de Trabajo para listado'!$BC$151:$CB$151,0)),0)+IFERROR(INDEX('Hoja de Trabajo para listado'!$DE$153:$DG$274,MATCH($A549,'Hoja de Trabajo para listado'!$DE$153:$DE$1048576,0),MATCH((CUADRO!M$5&amp;$E549),'Hoja de Trabajo para listado'!$DE$151:$DG$151,0)),0)+IFERROR(INDEX('Hoja de Trabajo para listado'!$CD$155:$DC$1048576,MATCH($A549,'Hoja de Trabajo para listado'!$CD$155:$CD$1048576,0),MATCH((CUADRO!M$5&amp;$E549),'Hoja de Trabajo para listado'!$CD$151:$DC$151,0)),0)</f>
        <v>0</v>
      </c>
      <c r="N549" s="243">
        <f ca="1">+IFERROR(INDEX('Hoja de Trabajo para listado'!$A$155:$Z$1048576,MATCH($A549,'Hoja de Trabajo para listado'!$A$155:$A$1048576,0),MATCH((CUADRO!N$5&amp;$E549),'Hoja de Trabajo para listado'!$A$151:$Z$151,0)),0)+IFERROR(INDEX('Hoja de Trabajo para listado'!$AB$155:$BA$1048576,MATCH($A549,'Hoja de Trabajo para listado'!$AB$155:$AB$1048576,0),MATCH((CUADRO!N$5&amp;$E549),'Hoja de Trabajo para listado'!$AB$151:$BA$151,0)),0)+IFERROR(INDEX('Hoja de Trabajo para listado'!$BC$155:$CB$1048576,MATCH($A549,'Hoja de Trabajo para listado'!$BC$155:$BC$1048576,0),MATCH((CUADRO!N$5&amp;$E549),'Hoja de Trabajo para listado'!$BC$151:$CB$151,0)),0)+IFERROR(INDEX('Hoja de Trabajo para listado'!$DE$153:$DG$274,MATCH($A549,'Hoja de Trabajo para listado'!$DE$153:$DE$1048576,0),MATCH((CUADRO!N$5&amp;$E549),'Hoja de Trabajo para listado'!$DE$151:$DG$151,0)),0)+IFERROR(INDEX('Hoja de Trabajo para listado'!$CD$155:$DC$1048576,MATCH($A549,'Hoja de Trabajo para listado'!$CD$155:$CD$1048576,0),MATCH((CUADRO!N$5&amp;$E549),'Hoja de Trabajo para listado'!$CD$151:$DC$151,0)),0)</f>
        <v>0</v>
      </c>
      <c r="O549" s="243">
        <f ca="1">+IFERROR(INDEX('Hoja de Trabajo para listado'!$A$155:$Z$1048576,MATCH($A549,'Hoja de Trabajo para listado'!$A$155:$A$1048576,0),MATCH((CUADRO!O$5&amp;$E549),'Hoja de Trabajo para listado'!$A$151:$Z$151,0)),0)+IFERROR(INDEX('Hoja de Trabajo para listado'!$AB$155:$BA$1048576,MATCH($A549,'Hoja de Trabajo para listado'!$AB$155:$AB$1048576,0),MATCH((CUADRO!O$5&amp;$E549),'Hoja de Trabajo para listado'!$AB$151:$BA$151,0)),0)+IFERROR(INDEX('Hoja de Trabajo para listado'!$BC$155:$CB$1048576,MATCH($A549,'Hoja de Trabajo para listado'!$BC$155:$BC$1048576,0),MATCH((CUADRO!O$5&amp;$E549),'Hoja de Trabajo para listado'!$BC$151:$CB$151,0)),0)+IFERROR(INDEX('Hoja de Trabajo para listado'!$DE$153:$DG$274,MATCH($A549,'Hoja de Trabajo para listado'!$DE$153:$DE$1048576,0),MATCH((CUADRO!O$5&amp;$E549),'Hoja de Trabajo para listado'!$DE$151:$DG$151,0)),0)+IFERROR(INDEX('Hoja de Trabajo para listado'!$CD$155:$DC$1048576,MATCH($A549,'Hoja de Trabajo para listado'!$CD$155:$CD$1048576,0),MATCH((CUADRO!O$5&amp;$E549),'Hoja de Trabajo para listado'!$CD$151:$DC$151,0)),0)</f>
        <v>0</v>
      </c>
      <c r="P549" s="243">
        <f ca="1">+IFERROR(INDEX('Hoja de Trabajo para listado'!$A$155:$Z$1048576,MATCH($A549,'Hoja de Trabajo para listado'!$A$155:$A$1048576,0),MATCH((CUADRO!P$5&amp;$E549),'Hoja de Trabajo para listado'!$A$151:$Z$151,0)),0)+IFERROR(INDEX('Hoja de Trabajo para listado'!$AB$155:$BA$1048576,MATCH($A549,'Hoja de Trabajo para listado'!$AB$155:$AB$1048576,0),MATCH((CUADRO!P$5&amp;$E549),'Hoja de Trabajo para listado'!$AB$151:$BA$151,0)),0)+IFERROR(INDEX('Hoja de Trabajo para listado'!$BC$155:$CB$1048576,MATCH($A549,'Hoja de Trabajo para listado'!$BC$155:$BC$1048576,0),MATCH((CUADRO!P$5&amp;$E549),'Hoja de Trabajo para listado'!$BC$151:$CB$151,0)),0)+IFERROR(INDEX('Hoja de Trabajo para listado'!$DE$153:$DG$274,MATCH($A549,'Hoja de Trabajo para listado'!$DE$153:$DE$1048576,0),MATCH((CUADRO!P$5&amp;$E549),'Hoja de Trabajo para listado'!$DE$151:$DG$151,0)),0)+IFERROR(INDEX('Hoja de Trabajo para listado'!$CD$155:$DC$1048576,MATCH($A549,'Hoja de Trabajo para listado'!$CD$155:$CD$1048576,0),MATCH((CUADRO!P$5&amp;$E549),'Hoja de Trabajo para listado'!$CD$151:$DC$151,0)),0)</f>
        <v>0</v>
      </c>
      <c r="Q549" s="243">
        <f ca="1">+IFERROR(INDEX('Hoja de Trabajo para listado'!$A$155:$Z$1048576,MATCH($A549,'Hoja de Trabajo para listado'!$A$155:$A$1048576,0),MATCH((CUADRO!Q$5&amp;$E549),'Hoja de Trabajo para listado'!$A$151:$Z$151,0)),0)+IFERROR(INDEX('Hoja de Trabajo para listado'!$AB$155:$BA$1048576,MATCH($A549,'Hoja de Trabajo para listado'!$AB$155:$AB$1048576,0),MATCH((CUADRO!Q$5&amp;$E549),'Hoja de Trabajo para listado'!$AB$151:$BA$151,0)),0)+IFERROR(INDEX('Hoja de Trabajo para listado'!$BC$155:$CB$1048576,MATCH($A549,'Hoja de Trabajo para listado'!$BC$155:$BC$1048576,0),MATCH((CUADRO!Q$5&amp;$E549),'Hoja de Trabajo para listado'!$BC$151:$CB$151,0)),0)+IFERROR(INDEX('Hoja de Trabajo para listado'!$DE$153:$DG$274,MATCH($A549,'Hoja de Trabajo para listado'!$DE$153:$DE$1048576,0),MATCH((CUADRO!Q$5&amp;$E549),'Hoja de Trabajo para listado'!$DE$151:$DG$151,0)),0)+IFERROR(INDEX('Hoja de Trabajo para listado'!$CD$155:$DC$1048576,MATCH($A549,'Hoja de Trabajo para listado'!$CD$155:$CD$1048576,0),MATCH((CUADRO!Q$5&amp;$E549),'Hoja de Trabajo para listado'!$CD$151:$DC$151,0)),0)</f>
        <v>0</v>
      </c>
      <c r="R549" s="243">
        <f t="shared" ca="1" si="19"/>
        <v>0</v>
      </c>
      <c r="S549" s="249">
        <f ca="1">+R548+R549</f>
        <v>0</v>
      </c>
      <c r="T549" s="243">
        <f ca="1">+S549</f>
        <v>0</v>
      </c>
      <c r="U549" s="242">
        <f t="shared" si="20"/>
        <v>2</v>
      </c>
      <c r="V549" s="333" t="str">
        <f>+VLOOKUP(A549,bd_lista!$A$3:$E$590,5,FALSE)</f>
        <v>Gobiernos Autonomos Municipales</v>
      </c>
      <c r="W549" s="392"/>
      <c r="X549" s="242">
        <f>+VLOOKUP(A549,[4]Sheet1!$A$13:$D$744,4,FALSE)</f>
        <v>0</v>
      </c>
      <c r="Y549" s="242" t="e">
        <f>+VLOOKUP(X549,bd_lista!$A$3:$C$590,3,FALSE)</f>
        <v>#N/A</v>
      </c>
      <c r="Z549" s="292"/>
      <c r="AA549" s="293"/>
    </row>
    <row r="550" spans="1:27" customFormat="1" ht="15" hidden="1" customHeight="1">
      <c r="A550" s="32">
        <v>1228</v>
      </c>
      <c r="B550" s="387">
        <f>+A550</f>
        <v>1228</v>
      </c>
      <c r="C550" s="247" t="str">
        <f>+VLOOKUP(A550,bd_lista!$A$3:$C$590,3,FALSE)</f>
        <v>Gobierno Autónomo Municipal de Tacacoma</v>
      </c>
      <c r="D550" s="389" t="str">
        <f>+C550</f>
        <v>Gobierno Autónomo Municipal de Tacacoma</v>
      </c>
      <c r="E550" s="242" t="s">
        <v>1304</v>
      </c>
      <c r="F550" s="243">
        <f ca="1">+IFERROR(INDEX('Hoja de Trabajo para listado'!$A$155:$Z$1048576,MATCH($A550,'Hoja de Trabajo para listado'!$A$155:$A$1048576,0),MATCH((CUADRO!F$5&amp;$E550),'Hoja de Trabajo para listado'!$A$151:$Z$151,0)),0)+IFERROR(INDEX('Hoja de Trabajo para listado'!$AB$155:$BA$1048576,MATCH($A550,'Hoja de Trabajo para listado'!$AB$155:$AB$1048576,0),MATCH((CUADRO!F$5&amp;$E550),'Hoja de Trabajo para listado'!$AB$151:$BA$151,0)),0)+IFERROR(INDEX('Hoja de Trabajo para listado'!$BC$155:$CB$1048576,MATCH($A550,'Hoja de Trabajo para listado'!$BC$155:$BC$1048576,0),MATCH((CUADRO!F$5&amp;$E550),'Hoja de Trabajo para listado'!$BC$151:$CB$151,0)),0)+IFERROR(INDEX('Hoja de Trabajo para listado'!$DE$153:$DG$274,MATCH($A550,'Hoja de Trabajo para listado'!$DE$153:$DE$1048576,0),MATCH((CUADRO!F$5&amp;$E550),'Hoja de Trabajo para listado'!$DE$151:$DG$151,0)),0)+IFERROR(INDEX('Hoja de Trabajo para listado'!$CD$155:$DC$1048576,MATCH($A550,'Hoja de Trabajo para listado'!$CD$155:$CD$1048576,0),MATCH((CUADRO!F$5&amp;$E550),'Hoja de Trabajo para listado'!$CD$151:$DC$151,0)),0)</f>
        <v>0</v>
      </c>
      <c r="G550" s="243">
        <f ca="1">+IFERROR(INDEX('Hoja de Trabajo para listado'!$A$155:$Z$1048576,MATCH($A550,'Hoja de Trabajo para listado'!$A$155:$A$1048576,0),MATCH((CUADRO!G$5&amp;$E550),'Hoja de Trabajo para listado'!$A$151:$Z$151,0)),0)+IFERROR(INDEX('Hoja de Trabajo para listado'!$AB$155:$BA$1048576,MATCH($A550,'Hoja de Trabajo para listado'!$AB$155:$AB$1048576,0),MATCH((CUADRO!G$5&amp;$E550),'Hoja de Trabajo para listado'!$AB$151:$BA$151,0)),0)+IFERROR(INDEX('Hoja de Trabajo para listado'!$BC$155:$CB$1048576,MATCH($A550,'Hoja de Trabajo para listado'!$BC$155:$BC$1048576,0),MATCH((CUADRO!G$5&amp;$E550),'Hoja de Trabajo para listado'!$BC$151:$CB$151,0)),0)+IFERROR(INDEX('Hoja de Trabajo para listado'!$DE$153:$DG$274,MATCH($A550,'Hoja de Trabajo para listado'!$DE$153:$DE$1048576,0),MATCH((CUADRO!G$5&amp;$E550),'Hoja de Trabajo para listado'!$DE$151:$DG$151,0)),0)+IFERROR(INDEX('Hoja de Trabajo para listado'!$CD$155:$DC$1048576,MATCH($A550,'Hoja de Trabajo para listado'!$CD$155:$CD$1048576,0),MATCH((CUADRO!G$5&amp;$E550),'Hoja de Trabajo para listado'!$CD$151:$DC$151,0)),0)</f>
        <v>0</v>
      </c>
      <c r="H550" s="243">
        <f ca="1">+IFERROR(INDEX('Hoja de Trabajo para listado'!$A$155:$Z$1048576,MATCH($A550,'Hoja de Trabajo para listado'!$A$155:$A$1048576,0),MATCH((CUADRO!H$5&amp;$E550),'Hoja de Trabajo para listado'!$A$151:$Z$151,0)),0)+IFERROR(INDEX('Hoja de Trabajo para listado'!$AB$155:$BA$1048576,MATCH($A550,'Hoja de Trabajo para listado'!$AB$155:$AB$1048576,0),MATCH((CUADRO!H$5&amp;$E550),'Hoja de Trabajo para listado'!$AB$151:$BA$151,0)),0)+IFERROR(INDEX('Hoja de Trabajo para listado'!$BC$155:$CB$1048576,MATCH($A550,'Hoja de Trabajo para listado'!$BC$155:$BC$1048576,0),MATCH((CUADRO!H$5&amp;$E550),'Hoja de Trabajo para listado'!$BC$151:$CB$151,0)),0)+IFERROR(INDEX('Hoja de Trabajo para listado'!$DE$153:$DG$274,MATCH($A550,'Hoja de Trabajo para listado'!$DE$153:$DE$1048576,0),MATCH((CUADRO!H$5&amp;$E550),'Hoja de Trabajo para listado'!$DE$151:$DG$151,0)),0)+IFERROR(INDEX('Hoja de Trabajo para listado'!$CD$155:$DC$1048576,MATCH($A550,'Hoja de Trabajo para listado'!$CD$155:$CD$1048576,0),MATCH((CUADRO!H$5&amp;$E550),'Hoja de Trabajo para listado'!$CD$151:$DC$151,0)),0)</f>
        <v>0</v>
      </c>
      <c r="I550" s="243">
        <f ca="1">+IFERROR(INDEX('Hoja de Trabajo para listado'!$A$155:$Z$1048576,MATCH($A550,'Hoja de Trabajo para listado'!$A$155:$A$1048576,0),MATCH((CUADRO!I$5&amp;$E550),'Hoja de Trabajo para listado'!$A$151:$Z$151,0)),0)+IFERROR(INDEX('Hoja de Trabajo para listado'!$AB$155:$BA$1048576,MATCH($A550,'Hoja de Trabajo para listado'!$AB$155:$AB$1048576,0),MATCH((CUADRO!I$5&amp;$E550),'Hoja de Trabajo para listado'!$AB$151:$BA$151,0)),0)+IFERROR(INDEX('Hoja de Trabajo para listado'!$BC$155:$CB$1048576,MATCH($A550,'Hoja de Trabajo para listado'!$BC$155:$BC$1048576,0),MATCH((CUADRO!I$5&amp;$E550),'Hoja de Trabajo para listado'!$BC$151:$CB$151,0)),0)+IFERROR(INDEX('Hoja de Trabajo para listado'!$DE$153:$DG$274,MATCH($A550,'Hoja de Trabajo para listado'!$DE$153:$DE$1048576,0),MATCH((CUADRO!I$5&amp;$E550),'Hoja de Trabajo para listado'!$DE$151:$DG$151,0)),0)+IFERROR(INDEX('Hoja de Trabajo para listado'!$CD$155:$DC$1048576,MATCH($A550,'Hoja de Trabajo para listado'!$CD$155:$CD$1048576,0),MATCH((CUADRO!I$5&amp;$E550),'Hoja de Trabajo para listado'!$CD$151:$DC$151,0)),0)</f>
        <v>0</v>
      </c>
      <c r="J550" s="243">
        <f ca="1">+IFERROR(INDEX('Hoja de Trabajo para listado'!$A$155:$Z$1048576,MATCH($A550,'Hoja de Trabajo para listado'!$A$155:$A$1048576,0),MATCH((CUADRO!J$5&amp;$E550),'Hoja de Trabajo para listado'!$A$151:$Z$151,0)),0)+IFERROR(INDEX('Hoja de Trabajo para listado'!$AB$155:$BA$1048576,MATCH($A550,'Hoja de Trabajo para listado'!$AB$155:$AB$1048576,0),MATCH((CUADRO!J$5&amp;$E550),'Hoja de Trabajo para listado'!$AB$151:$BA$151,0)),0)+IFERROR(INDEX('Hoja de Trabajo para listado'!$BC$155:$CB$1048576,MATCH($A550,'Hoja de Trabajo para listado'!$BC$155:$BC$1048576,0),MATCH((CUADRO!J$5&amp;$E550),'Hoja de Trabajo para listado'!$BC$151:$CB$151,0)),0)+IFERROR(INDEX('Hoja de Trabajo para listado'!$DE$153:$DG$274,MATCH($A550,'Hoja de Trabajo para listado'!$DE$153:$DE$1048576,0),MATCH((CUADRO!J$5&amp;$E550),'Hoja de Trabajo para listado'!$DE$151:$DG$151,0)),0)+IFERROR(INDEX('Hoja de Trabajo para listado'!$CD$155:$DC$1048576,MATCH($A550,'Hoja de Trabajo para listado'!$CD$155:$CD$1048576,0),MATCH((CUADRO!J$5&amp;$E550),'Hoja de Trabajo para listado'!$CD$151:$DC$151,0)),0)</f>
        <v>0</v>
      </c>
      <c r="K550" s="243">
        <f ca="1">+IFERROR(INDEX('Hoja de Trabajo para listado'!$A$155:$Z$1048576,MATCH($A550,'Hoja de Trabajo para listado'!$A$155:$A$1048576,0),MATCH((CUADRO!K$5&amp;$E550),'Hoja de Trabajo para listado'!$A$151:$Z$151,0)),0)+IFERROR(INDEX('Hoja de Trabajo para listado'!$AB$155:$BA$1048576,MATCH($A550,'Hoja de Trabajo para listado'!$AB$155:$AB$1048576,0),MATCH((CUADRO!K$5&amp;$E550),'Hoja de Trabajo para listado'!$AB$151:$BA$151,0)),0)+IFERROR(INDEX('Hoja de Trabajo para listado'!$BC$155:$CB$1048576,MATCH($A550,'Hoja de Trabajo para listado'!$BC$155:$BC$1048576,0),MATCH((CUADRO!K$5&amp;$E550),'Hoja de Trabajo para listado'!$BC$151:$CB$151,0)),0)+IFERROR(INDEX('Hoja de Trabajo para listado'!$DE$153:$DG$274,MATCH($A550,'Hoja de Trabajo para listado'!$DE$153:$DE$1048576,0),MATCH((CUADRO!K$5&amp;$E550),'Hoja de Trabajo para listado'!$DE$151:$DG$151,0)),0)+IFERROR(INDEX('Hoja de Trabajo para listado'!$CD$155:$DC$1048576,MATCH($A550,'Hoja de Trabajo para listado'!$CD$155:$CD$1048576,0),MATCH((CUADRO!K$5&amp;$E550),'Hoja de Trabajo para listado'!$CD$151:$DC$151,0)),0)</f>
        <v>0</v>
      </c>
      <c r="L550" s="243">
        <f ca="1">+IFERROR(INDEX('Hoja de Trabajo para listado'!$A$155:$Z$1048576,MATCH($A550,'Hoja de Trabajo para listado'!$A$155:$A$1048576,0),MATCH((CUADRO!L$5&amp;$E550),'Hoja de Trabajo para listado'!$A$151:$Z$151,0)),0)+IFERROR(INDEX('Hoja de Trabajo para listado'!$AB$155:$BA$1048576,MATCH($A550,'Hoja de Trabajo para listado'!$AB$155:$AB$1048576,0),MATCH((CUADRO!L$5&amp;$E550),'Hoja de Trabajo para listado'!$AB$151:$BA$151,0)),0)+IFERROR(INDEX('Hoja de Trabajo para listado'!$BC$155:$CB$1048576,MATCH($A550,'Hoja de Trabajo para listado'!$BC$155:$BC$1048576,0),MATCH((CUADRO!L$5&amp;$E550),'Hoja de Trabajo para listado'!$BC$151:$CB$151,0)),0)+IFERROR(INDEX('Hoja de Trabajo para listado'!$DE$153:$DG$274,MATCH($A550,'Hoja de Trabajo para listado'!$DE$153:$DE$1048576,0),MATCH((CUADRO!L$5&amp;$E550),'Hoja de Trabajo para listado'!$DE$151:$DG$151,0)),0)+IFERROR(INDEX('Hoja de Trabajo para listado'!$CD$155:$DC$1048576,MATCH($A550,'Hoja de Trabajo para listado'!$CD$155:$CD$1048576,0),MATCH((CUADRO!L$5&amp;$E550),'Hoja de Trabajo para listado'!$CD$151:$DC$151,0)),0)</f>
        <v>0</v>
      </c>
      <c r="M550" s="243">
        <f ca="1">+IFERROR(INDEX('Hoja de Trabajo para listado'!$A$155:$Z$1048576,MATCH($A550,'Hoja de Trabajo para listado'!$A$155:$A$1048576,0),MATCH((CUADRO!M$5&amp;$E550),'Hoja de Trabajo para listado'!$A$151:$Z$151,0)),0)+IFERROR(INDEX('Hoja de Trabajo para listado'!$AB$155:$BA$1048576,MATCH($A550,'Hoja de Trabajo para listado'!$AB$155:$AB$1048576,0),MATCH((CUADRO!M$5&amp;$E550),'Hoja de Trabajo para listado'!$AB$151:$BA$151,0)),0)+IFERROR(INDEX('Hoja de Trabajo para listado'!$BC$155:$CB$1048576,MATCH($A550,'Hoja de Trabajo para listado'!$BC$155:$BC$1048576,0),MATCH((CUADRO!M$5&amp;$E550),'Hoja de Trabajo para listado'!$BC$151:$CB$151,0)),0)+IFERROR(INDEX('Hoja de Trabajo para listado'!$DE$153:$DG$274,MATCH($A550,'Hoja de Trabajo para listado'!$DE$153:$DE$1048576,0),MATCH((CUADRO!M$5&amp;$E550),'Hoja de Trabajo para listado'!$DE$151:$DG$151,0)),0)+IFERROR(INDEX('Hoja de Trabajo para listado'!$CD$155:$DC$1048576,MATCH($A550,'Hoja de Trabajo para listado'!$CD$155:$CD$1048576,0),MATCH((CUADRO!M$5&amp;$E550),'Hoja de Trabajo para listado'!$CD$151:$DC$151,0)),0)</f>
        <v>0</v>
      </c>
      <c r="N550" s="243">
        <f ca="1">+IFERROR(INDEX('Hoja de Trabajo para listado'!$A$155:$Z$1048576,MATCH($A550,'Hoja de Trabajo para listado'!$A$155:$A$1048576,0),MATCH((CUADRO!N$5&amp;$E550),'Hoja de Trabajo para listado'!$A$151:$Z$151,0)),0)+IFERROR(INDEX('Hoja de Trabajo para listado'!$AB$155:$BA$1048576,MATCH($A550,'Hoja de Trabajo para listado'!$AB$155:$AB$1048576,0),MATCH((CUADRO!N$5&amp;$E550),'Hoja de Trabajo para listado'!$AB$151:$BA$151,0)),0)+IFERROR(INDEX('Hoja de Trabajo para listado'!$BC$155:$CB$1048576,MATCH($A550,'Hoja de Trabajo para listado'!$BC$155:$BC$1048576,0),MATCH((CUADRO!N$5&amp;$E550),'Hoja de Trabajo para listado'!$BC$151:$CB$151,0)),0)+IFERROR(INDEX('Hoja de Trabajo para listado'!$DE$153:$DG$274,MATCH($A550,'Hoja de Trabajo para listado'!$DE$153:$DE$1048576,0),MATCH((CUADRO!N$5&amp;$E550),'Hoja de Trabajo para listado'!$DE$151:$DG$151,0)),0)+IFERROR(INDEX('Hoja de Trabajo para listado'!$CD$155:$DC$1048576,MATCH($A550,'Hoja de Trabajo para listado'!$CD$155:$CD$1048576,0),MATCH((CUADRO!N$5&amp;$E550),'Hoja de Trabajo para listado'!$CD$151:$DC$151,0)),0)</f>
        <v>0</v>
      </c>
      <c r="O550" s="243">
        <f ca="1">+IFERROR(INDEX('Hoja de Trabajo para listado'!$A$155:$Z$1048576,MATCH($A550,'Hoja de Trabajo para listado'!$A$155:$A$1048576,0),MATCH((CUADRO!O$5&amp;$E550),'Hoja de Trabajo para listado'!$A$151:$Z$151,0)),0)+IFERROR(INDEX('Hoja de Trabajo para listado'!$AB$155:$BA$1048576,MATCH($A550,'Hoja de Trabajo para listado'!$AB$155:$AB$1048576,0),MATCH((CUADRO!O$5&amp;$E550),'Hoja de Trabajo para listado'!$AB$151:$BA$151,0)),0)+IFERROR(INDEX('Hoja de Trabajo para listado'!$BC$155:$CB$1048576,MATCH($A550,'Hoja de Trabajo para listado'!$BC$155:$BC$1048576,0),MATCH((CUADRO!O$5&amp;$E550),'Hoja de Trabajo para listado'!$BC$151:$CB$151,0)),0)+IFERROR(INDEX('Hoja de Trabajo para listado'!$DE$153:$DG$274,MATCH($A550,'Hoja de Trabajo para listado'!$DE$153:$DE$1048576,0),MATCH((CUADRO!O$5&amp;$E550),'Hoja de Trabajo para listado'!$DE$151:$DG$151,0)),0)+IFERROR(INDEX('Hoja de Trabajo para listado'!$CD$155:$DC$1048576,MATCH($A550,'Hoja de Trabajo para listado'!$CD$155:$CD$1048576,0),MATCH((CUADRO!O$5&amp;$E550),'Hoja de Trabajo para listado'!$CD$151:$DC$151,0)),0)</f>
        <v>0</v>
      </c>
      <c r="P550" s="243">
        <f ca="1">+IFERROR(INDEX('Hoja de Trabajo para listado'!$A$155:$Z$1048576,MATCH($A550,'Hoja de Trabajo para listado'!$A$155:$A$1048576,0),MATCH((CUADRO!P$5&amp;$E550),'Hoja de Trabajo para listado'!$A$151:$Z$151,0)),0)+IFERROR(INDEX('Hoja de Trabajo para listado'!$AB$155:$BA$1048576,MATCH($A550,'Hoja de Trabajo para listado'!$AB$155:$AB$1048576,0),MATCH((CUADRO!P$5&amp;$E550),'Hoja de Trabajo para listado'!$AB$151:$BA$151,0)),0)+IFERROR(INDEX('Hoja de Trabajo para listado'!$BC$155:$CB$1048576,MATCH($A550,'Hoja de Trabajo para listado'!$BC$155:$BC$1048576,0),MATCH((CUADRO!P$5&amp;$E550),'Hoja de Trabajo para listado'!$BC$151:$CB$151,0)),0)+IFERROR(INDEX('Hoja de Trabajo para listado'!$DE$153:$DG$274,MATCH($A550,'Hoja de Trabajo para listado'!$DE$153:$DE$1048576,0),MATCH((CUADRO!P$5&amp;$E550),'Hoja de Trabajo para listado'!$DE$151:$DG$151,0)),0)+IFERROR(INDEX('Hoja de Trabajo para listado'!$CD$155:$DC$1048576,MATCH($A550,'Hoja de Trabajo para listado'!$CD$155:$CD$1048576,0),MATCH((CUADRO!P$5&amp;$E550),'Hoja de Trabajo para listado'!$CD$151:$DC$151,0)),0)</f>
        <v>0</v>
      </c>
      <c r="Q550" s="243">
        <f ca="1">+IFERROR(INDEX('Hoja de Trabajo para listado'!$A$155:$Z$1048576,MATCH($A550,'Hoja de Trabajo para listado'!$A$155:$A$1048576,0),MATCH((CUADRO!Q$5&amp;$E550),'Hoja de Trabajo para listado'!$A$151:$Z$151,0)),0)+IFERROR(INDEX('Hoja de Trabajo para listado'!$AB$155:$BA$1048576,MATCH($A550,'Hoja de Trabajo para listado'!$AB$155:$AB$1048576,0),MATCH((CUADRO!Q$5&amp;$E550),'Hoja de Trabajo para listado'!$AB$151:$BA$151,0)),0)+IFERROR(INDEX('Hoja de Trabajo para listado'!$BC$155:$CB$1048576,MATCH($A550,'Hoja de Trabajo para listado'!$BC$155:$BC$1048576,0),MATCH((CUADRO!Q$5&amp;$E550),'Hoja de Trabajo para listado'!$BC$151:$CB$151,0)),0)+IFERROR(INDEX('Hoja de Trabajo para listado'!$DE$153:$DG$274,MATCH($A550,'Hoja de Trabajo para listado'!$DE$153:$DE$1048576,0),MATCH((CUADRO!Q$5&amp;$E550),'Hoja de Trabajo para listado'!$DE$151:$DG$151,0)),0)+IFERROR(INDEX('Hoja de Trabajo para listado'!$CD$155:$DC$1048576,MATCH($A550,'Hoja de Trabajo para listado'!$CD$155:$CD$1048576,0),MATCH((CUADRO!Q$5&amp;$E550),'Hoja de Trabajo para listado'!$CD$151:$DC$151,0)),0)</f>
        <v>0</v>
      </c>
      <c r="R550" s="243">
        <f t="shared" ca="1" si="19"/>
        <v>0</v>
      </c>
      <c r="S550" s="249"/>
      <c r="T550" s="243">
        <f ca="1">+T551</f>
        <v>0</v>
      </c>
      <c r="U550" s="242">
        <f t="shared" si="20"/>
        <v>1</v>
      </c>
      <c r="V550" s="333" t="str">
        <f>+VLOOKUP(A550,bd_lista!$A$3:$E$590,5,FALSE)</f>
        <v>Gobiernos Autonomos Municipales</v>
      </c>
      <c r="W550" s="391" t="str">
        <f>+V550</f>
        <v>Gobiernos Autonomos Municipales</v>
      </c>
      <c r="X550" s="242">
        <f>+VLOOKUP(A550,[4]Sheet1!$A$13:$D$744,4,FALSE)</f>
        <v>0</v>
      </c>
      <c r="Y550" s="242" t="e">
        <f>+VLOOKUP(X550,bd_lista!$A$3:$C$590,3,FALSE)</f>
        <v>#N/A</v>
      </c>
      <c r="Z550" s="294">
        <f>+X550</f>
        <v>0</v>
      </c>
      <c r="AA550" s="295" t="e">
        <f>+Y550</f>
        <v>#N/A</v>
      </c>
    </row>
    <row r="551" spans="1:27" customFormat="1" ht="15" hidden="1" customHeight="1">
      <c r="A551" s="32">
        <v>1228</v>
      </c>
      <c r="B551" s="388"/>
      <c r="C551" s="247" t="str">
        <f>+VLOOKUP(A551,bd_lista!$A$3:$C$590,3,FALSE)</f>
        <v>Gobierno Autónomo Municipal de Tacacoma</v>
      </c>
      <c r="D551" s="390"/>
      <c r="E551" s="244" t="s">
        <v>1305</v>
      </c>
      <c r="F551" s="243">
        <f ca="1">+IFERROR(INDEX('Hoja de Trabajo para listado'!$A$155:$Z$1048576,MATCH($A551,'Hoja de Trabajo para listado'!$A$155:$A$1048576,0),MATCH((CUADRO!F$5&amp;$E551),'Hoja de Trabajo para listado'!$A$151:$Z$151,0)),0)+IFERROR(INDEX('Hoja de Trabajo para listado'!$AB$155:$BA$1048576,MATCH($A551,'Hoja de Trabajo para listado'!$AB$155:$AB$1048576,0),MATCH((CUADRO!F$5&amp;$E551),'Hoja de Trabajo para listado'!$AB$151:$BA$151,0)),0)+IFERROR(INDEX('Hoja de Trabajo para listado'!$BC$155:$CB$1048576,MATCH($A551,'Hoja de Trabajo para listado'!$BC$155:$BC$1048576,0),MATCH((CUADRO!F$5&amp;$E551),'Hoja de Trabajo para listado'!$BC$151:$CB$151,0)),0)+IFERROR(INDEX('Hoja de Trabajo para listado'!$DE$153:$DG$274,MATCH($A551,'Hoja de Trabajo para listado'!$DE$153:$DE$1048576,0),MATCH((CUADRO!F$5&amp;$E551),'Hoja de Trabajo para listado'!$DE$151:$DG$151,0)),0)+IFERROR(INDEX('Hoja de Trabajo para listado'!$CD$155:$DC$1048576,MATCH($A551,'Hoja de Trabajo para listado'!$CD$155:$CD$1048576,0),MATCH((CUADRO!F$5&amp;$E551),'Hoja de Trabajo para listado'!$CD$151:$DC$151,0)),0)</f>
        <v>0</v>
      </c>
      <c r="G551" s="243">
        <f ca="1">+IFERROR(INDEX('Hoja de Trabajo para listado'!$A$155:$Z$1048576,MATCH($A551,'Hoja de Trabajo para listado'!$A$155:$A$1048576,0),MATCH((CUADRO!G$5&amp;$E551),'Hoja de Trabajo para listado'!$A$151:$Z$151,0)),0)+IFERROR(INDEX('Hoja de Trabajo para listado'!$AB$155:$BA$1048576,MATCH($A551,'Hoja de Trabajo para listado'!$AB$155:$AB$1048576,0),MATCH((CUADRO!G$5&amp;$E551),'Hoja de Trabajo para listado'!$AB$151:$BA$151,0)),0)+IFERROR(INDEX('Hoja de Trabajo para listado'!$BC$155:$CB$1048576,MATCH($A551,'Hoja de Trabajo para listado'!$BC$155:$BC$1048576,0),MATCH((CUADRO!G$5&amp;$E551),'Hoja de Trabajo para listado'!$BC$151:$CB$151,0)),0)+IFERROR(INDEX('Hoja de Trabajo para listado'!$DE$153:$DG$274,MATCH($A551,'Hoja de Trabajo para listado'!$DE$153:$DE$1048576,0),MATCH((CUADRO!G$5&amp;$E551),'Hoja de Trabajo para listado'!$DE$151:$DG$151,0)),0)+IFERROR(INDEX('Hoja de Trabajo para listado'!$CD$155:$DC$1048576,MATCH($A551,'Hoja de Trabajo para listado'!$CD$155:$CD$1048576,0),MATCH((CUADRO!G$5&amp;$E551),'Hoja de Trabajo para listado'!$CD$151:$DC$151,0)),0)</f>
        <v>0</v>
      </c>
      <c r="H551" s="243">
        <f ca="1">+IFERROR(INDEX('Hoja de Trabajo para listado'!$A$155:$Z$1048576,MATCH($A551,'Hoja de Trabajo para listado'!$A$155:$A$1048576,0),MATCH((CUADRO!H$5&amp;$E551),'Hoja de Trabajo para listado'!$A$151:$Z$151,0)),0)+IFERROR(INDEX('Hoja de Trabajo para listado'!$AB$155:$BA$1048576,MATCH($A551,'Hoja de Trabajo para listado'!$AB$155:$AB$1048576,0),MATCH((CUADRO!H$5&amp;$E551),'Hoja de Trabajo para listado'!$AB$151:$BA$151,0)),0)+IFERROR(INDEX('Hoja de Trabajo para listado'!$BC$155:$CB$1048576,MATCH($A551,'Hoja de Trabajo para listado'!$BC$155:$BC$1048576,0),MATCH((CUADRO!H$5&amp;$E551),'Hoja de Trabajo para listado'!$BC$151:$CB$151,0)),0)+IFERROR(INDEX('Hoja de Trabajo para listado'!$DE$153:$DG$274,MATCH($A551,'Hoja de Trabajo para listado'!$DE$153:$DE$1048576,0),MATCH((CUADRO!H$5&amp;$E551),'Hoja de Trabajo para listado'!$DE$151:$DG$151,0)),0)+IFERROR(INDEX('Hoja de Trabajo para listado'!$CD$155:$DC$1048576,MATCH($A551,'Hoja de Trabajo para listado'!$CD$155:$CD$1048576,0),MATCH((CUADRO!H$5&amp;$E551),'Hoja de Trabajo para listado'!$CD$151:$DC$151,0)),0)</f>
        <v>0</v>
      </c>
      <c r="I551" s="243">
        <f ca="1">+IFERROR(INDEX('Hoja de Trabajo para listado'!$A$155:$Z$1048576,MATCH($A551,'Hoja de Trabajo para listado'!$A$155:$A$1048576,0),MATCH((CUADRO!I$5&amp;$E551),'Hoja de Trabajo para listado'!$A$151:$Z$151,0)),0)+IFERROR(INDEX('Hoja de Trabajo para listado'!$AB$155:$BA$1048576,MATCH($A551,'Hoja de Trabajo para listado'!$AB$155:$AB$1048576,0),MATCH((CUADRO!I$5&amp;$E551),'Hoja de Trabajo para listado'!$AB$151:$BA$151,0)),0)+IFERROR(INDEX('Hoja de Trabajo para listado'!$BC$155:$CB$1048576,MATCH($A551,'Hoja de Trabajo para listado'!$BC$155:$BC$1048576,0),MATCH((CUADRO!I$5&amp;$E551),'Hoja de Trabajo para listado'!$BC$151:$CB$151,0)),0)+IFERROR(INDEX('Hoja de Trabajo para listado'!$DE$153:$DG$274,MATCH($A551,'Hoja de Trabajo para listado'!$DE$153:$DE$1048576,0),MATCH((CUADRO!I$5&amp;$E551),'Hoja de Trabajo para listado'!$DE$151:$DG$151,0)),0)+IFERROR(INDEX('Hoja de Trabajo para listado'!$CD$155:$DC$1048576,MATCH($A551,'Hoja de Trabajo para listado'!$CD$155:$CD$1048576,0),MATCH((CUADRO!I$5&amp;$E551),'Hoja de Trabajo para listado'!$CD$151:$DC$151,0)),0)</f>
        <v>0</v>
      </c>
      <c r="J551" s="243">
        <f ca="1">+IFERROR(INDEX('Hoja de Trabajo para listado'!$A$155:$Z$1048576,MATCH($A551,'Hoja de Trabajo para listado'!$A$155:$A$1048576,0),MATCH((CUADRO!J$5&amp;$E551),'Hoja de Trabajo para listado'!$A$151:$Z$151,0)),0)+IFERROR(INDEX('Hoja de Trabajo para listado'!$AB$155:$BA$1048576,MATCH($A551,'Hoja de Trabajo para listado'!$AB$155:$AB$1048576,0),MATCH((CUADRO!J$5&amp;$E551),'Hoja de Trabajo para listado'!$AB$151:$BA$151,0)),0)+IFERROR(INDEX('Hoja de Trabajo para listado'!$BC$155:$CB$1048576,MATCH($A551,'Hoja de Trabajo para listado'!$BC$155:$BC$1048576,0),MATCH((CUADRO!J$5&amp;$E551),'Hoja de Trabajo para listado'!$BC$151:$CB$151,0)),0)+IFERROR(INDEX('Hoja de Trabajo para listado'!$DE$153:$DG$274,MATCH($A551,'Hoja de Trabajo para listado'!$DE$153:$DE$1048576,0),MATCH((CUADRO!J$5&amp;$E551),'Hoja de Trabajo para listado'!$DE$151:$DG$151,0)),0)+IFERROR(INDEX('Hoja de Trabajo para listado'!$CD$155:$DC$1048576,MATCH($A551,'Hoja de Trabajo para listado'!$CD$155:$CD$1048576,0),MATCH((CUADRO!J$5&amp;$E551),'Hoja de Trabajo para listado'!$CD$151:$DC$151,0)),0)</f>
        <v>0</v>
      </c>
      <c r="K551" s="243">
        <f ca="1">+IFERROR(INDEX('Hoja de Trabajo para listado'!$A$155:$Z$1048576,MATCH($A551,'Hoja de Trabajo para listado'!$A$155:$A$1048576,0),MATCH((CUADRO!K$5&amp;$E551),'Hoja de Trabajo para listado'!$A$151:$Z$151,0)),0)+IFERROR(INDEX('Hoja de Trabajo para listado'!$AB$155:$BA$1048576,MATCH($A551,'Hoja de Trabajo para listado'!$AB$155:$AB$1048576,0),MATCH((CUADRO!K$5&amp;$E551),'Hoja de Trabajo para listado'!$AB$151:$BA$151,0)),0)+IFERROR(INDEX('Hoja de Trabajo para listado'!$BC$155:$CB$1048576,MATCH($A551,'Hoja de Trabajo para listado'!$BC$155:$BC$1048576,0),MATCH((CUADRO!K$5&amp;$E551),'Hoja de Trabajo para listado'!$BC$151:$CB$151,0)),0)+IFERROR(INDEX('Hoja de Trabajo para listado'!$DE$153:$DG$274,MATCH($A551,'Hoja de Trabajo para listado'!$DE$153:$DE$1048576,0),MATCH((CUADRO!K$5&amp;$E551),'Hoja de Trabajo para listado'!$DE$151:$DG$151,0)),0)+IFERROR(INDEX('Hoja de Trabajo para listado'!$CD$155:$DC$1048576,MATCH($A551,'Hoja de Trabajo para listado'!$CD$155:$CD$1048576,0),MATCH((CUADRO!K$5&amp;$E551),'Hoja de Trabajo para listado'!$CD$151:$DC$151,0)),0)</f>
        <v>0</v>
      </c>
      <c r="L551" s="243">
        <f ca="1">+IFERROR(INDEX('Hoja de Trabajo para listado'!$A$155:$Z$1048576,MATCH($A551,'Hoja de Trabajo para listado'!$A$155:$A$1048576,0),MATCH((CUADRO!L$5&amp;$E551),'Hoja de Trabajo para listado'!$A$151:$Z$151,0)),0)+IFERROR(INDEX('Hoja de Trabajo para listado'!$AB$155:$BA$1048576,MATCH($A551,'Hoja de Trabajo para listado'!$AB$155:$AB$1048576,0),MATCH((CUADRO!L$5&amp;$E551),'Hoja de Trabajo para listado'!$AB$151:$BA$151,0)),0)+IFERROR(INDEX('Hoja de Trabajo para listado'!$BC$155:$CB$1048576,MATCH($A551,'Hoja de Trabajo para listado'!$BC$155:$BC$1048576,0),MATCH((CUADRO!L$5&amp;$E551),'Hoja de Trabajo para listado'!$BC$151:$CB$151,0)),0)+IFERROR(INDEX('Hoja de Trabajo para listado'!$DE$153:$DG$274,MATCH($A551,'Hoja de Trabajo para listado'!$DE$153:$DE$1048576,0),MATCH((CUADRO!L$5&amp;$E551),'Hoja de Trabajo para listado'!$DE$151:$DG$151,0)),0)+IFERROR(INDEX('Hoja de Trabajo para listado'!$CD$155:$DC$1048576,MATCH($A551,'Hoja de Trabajo para listado'!$CD$155:$CD$1048576,0),MATCH((CUADRO!L$5&amp;$E551),'Hoja de Trabajo para listado'!$CD$151:$DC$151,0)),0)</f>
        <v>0</v>
      </c>
      <c r="M551" s="243">
        <f ca="1">+IFERROR(INDEX('Hoja de Trabajo para listado'!$A$155:$Z$1048576,MATCH($A551,'Hoja de Trabajo para listado'!$A$155:$A$1048576,0),MATCH((CUADRO!M$5&amp;$E551),'Hoja de Trabajo para listado'!$A$151:$Z$151,0)),0)+IFERROR(INDEX('Hoja de Trabajo para listado'!$AB$155:$BA$1048576,MATCH($A551,'Hoja de Trabajo para listado'!$AB$155:$AB$1048576,0),MATCH((CUADRO!M$5&amp;$E551),'Hoja de Trabajo para listado'!$AB$151:$BA$151,0)),0)+IFERROR(INDEX('Hoja de Trabajo para listado'!$BC$155:$CB$1048576,MATCH($A551,'Hoja de Trabajo para listado'!$BC$155:$BC$1048576,0),MATCH((CUADRO!M$5&amp;$E551),'Hoja de Trabajo para listado'!$BC$151:$CB$151,0)),0)+IFERROR(INDEX('Hoja de Trabajo para listado'!$DE$153:$DG$274,MATCH($A551,'Hoja de Trabajo para listado'!$DE$153:$DE$1048576,0),MATCH((CUADRO!M$5&amp;$E551),'Hoja de Trabajo para listado'!$DE$151:$DG$151,0)),0)+IFERROR(INDEX('Hoja de Trabajo para listado'!$CD$155:$DC$1048576,MATCH($A551,'Hoja de Trabajo para listado'!$CD$155:$CD$1048576,0),MATCH((CUADRO!M$5&amp;$E551),'Hoja de Trabajo para listado'!$CD$151:$DC$151,0)),0)</f>
        <v>0</v>
      </c>
      <c r="N551" s="243">
        <f ca="1">+IFERROR(INDEX('Hoja de Trabajo para listado'!$A$155:$Z$1048576,MATCH($A551,'Hoja de Trabajo para listado'!$A$155:$A$1048576,0),MATCH((CUADRO!N$5&amp;$E551),'Hoja de Trabajo para listado'!$A$151:$Z$151,0)),0)+IFERROR(INDEX('Hoja de Trabajo para listado'!$AB$155:$BA$1048576,MATCH($A551,'Hoja de Trabajo para listado'!$AB$155:$AB$1048576,0),MATCH((CUADRO!N$5&amp;$E551),'Hoja de Trabajo para listado'!$AB$151:$BA$151,0)),0)+IFERROR(INDEX('Hoja de Trabajo para listado'!$BC$155:$CB$1048576,MATCH($A551,'Hoja de Trabajo para listado'!$BC$155:$BC$1048576,0),MATCH((CUADRO!N$5&amp;$E551),'Hoja de Trabajo para listado'!$BC$151:$CB$151,0)),0)+IFERROR(INDEX('Hoja de Trabajo para listado'!$DE$153:$DG$274,MATCH($A551,'Hoja de Trabajo para listado'!$DE$153:$DE$1048576,0),MATCH((CUADRO!N$5&amp;$E551),'Hoja de Trabajo para listado'!$DE$151:$DG$151,0)),0)+IFERROR(INDEX('Hoja de Trabajo para listado'!$CD$155:$DC$1048576,MATCH($A551,'Hoja de Trabajo para listado'!$CD$155:$CD$1048576,0),MATCH((CUADRO!N$5&amp;$E551),'Hoja de Trabajo para listado'!$CD$151:$DC$151,0)),0)</f>
        <v>0</v>
      </c>
      <c r="O551" s="243">
        <f ca="1">+IFERROR(INDEX('Hoja de Trabajo para listado'!$A$155:$Z$1048576,MATCH($A551,'Hoja de Trabajo para listado'!$A$155:$A$1048576,0),MATCH((CUADRO!O$5&amp;$E551),'Hoja de Trabajo para listado'!$A$151:$Z$151,0)),0)+IFERROR(INDEX('Hoja de Trabajo para listado'!$AB$155:$BA$1048576,MATCH($A551,'Hoja de Trabajo para listado'!$AB$155:$AB$1048576,0),MATCH((CUADRO!O$5&amp;$E551),'Hoja de Trabajo para listado'!$AB$151:$BA$151,0)),0)+IFERROR(INDEX('Hoja de Trabajo para listado'!$BC$155:$CB$1048576,MATCH($A551,'Hoja de Trabajo para listado'!$BC$155:$BC$1048576,0),MATCH((CUADRO!O$5&amp;$E551),'Hoja de Trabajo para listado'!$BC$151:$CB$151,0)),0)+IFERROR(INDEX('Hoja de Trabajo para listado'!$DE$153:$DG$274,MATCH($A551,'Hoja de Trabajo para listado'!$DE$153:$DE$1048576,0),MATCH((CUADRO!O$5&amp;$E551),'Hoja de Trabajo para listado'!$DE$151:$DG$151,0)),0)+IFERROR(INDEX('Hoja de Trabajo para listado'!$CD$155:$DC$1048576,MATCH($A551,'Hoja de Trabajo para listado'!$CD$155:$CD$1048576,0),MATCH((CUADRO!O$5&amp;$E551),'Hoja de Trabajo para listado'!$CD$151:$DC$151,0)),0)</f>
        <v>0</v>
      </c>
      <c r="P551" s="243">
        <f ca="1">+IFERROR(INDEX('Hoja de Trabajo para listado'!$A$155:$Z$1048576,MATCH($A551,'Hoja de Trabajo para listado'!$A$155:$A$1048576,0),MATCH((CUADRO!P$5&amp;$E551),'Hoja de Trabajo para listado'!$A$151:$Z$151,0)),0)+IFERROR(INDEX('Hoja de Trabajo para listado'!$AB$155:$BA$1048576,MATCH($A551,'Hoja de Trabajo para listado'!$AB$155:$AB$1048576,0),MATCH((CUADRO!P$5&amp;$E551),'Hoja de Trabajo para listado'!$AB$151:$BA$151,0)),0)+IFERROR(INDEX('Hoja de Trabajo para listado'!$BC$155:$CB$1048576,MATCH($A551,'Hoja de Trabajo para listado'!$BC$155:$BC$1048576,0),MATCH((CUADRO!P$5&amp;$E551),'Hoja de Trabajo para listado'!$BC$151:$CB$151,0)),0)+IFERROR(INDEX('Hoja de Trabajo para listado'!$DE$153:$DG$274,MATCH($A551,'Hoja de Trabajo para listado'!$DE$153:$DE$1048576,0),MATCH((CUADRO!P$5&amp;$E551),'Hoja de Trabajo para listado'!$DE$151:$DG$151,0)),0)+IFERROR(INDEX('Hoja de Trabajo para listado'!$CD$155:$DC$1048576,MATCH($A551,'Hoja de Trabajo para listado'!$CD$155:$CD$1048576,0),MATCH((CUADRO!P$5&amp;$E551),'Hoja de Trabajo para listado'!$CD$151:$DC$151,0)),0)</f>
        <v>0</v>
      </c>
      <c r="Q551" s="243">
        <f ca="1">+IFERROR(INDEX('Hoja de Trabajo para listado'!$A$155:$Z$1048576,MATCH($A551,'Hoja de Trabajo para listado'!$A$155:$A$1048576,0),MATCH((CUADRO!Q$5&amp;$E551),'Hoja de Trabajo para listado'!$A$151:$Z$151,0)),0)+IFERROR(INDEX('Hoja de Trabajo para listado'!$AB$155:$BA$1048576,MATCH($A551,'Hoja de Trabajo para listado'!$AB$155:$AB$1048576,0),MATCH((CUADRO!Q$5&amp;$E551),'Hoja de Trabajo para listado'!$AB$151:$BA$151,0)),0)+IFERROR(INDEX('Hoja de Trabajo para listado'!$BC$155:$CB$1048576,MATCH($A551,'Hoja de Trabajo para listado'!$BC$155:$BC$1048576,0),MATCH((CUADRO!Q$5&amp;$E551),'Hoja de Trabajo para listado'!$BC$151:$CB$151,0)),0)+IFERROR(INDEX('Hoja de Trabajo para listado'!$DE$153:$DG$274,MATCH($A551,'Hoja de Trabajo para listado'!$DE$153:$DE$1048576,0),MATCH((CUADRO!Q$5&amp;$E551),'Hoja de Trabajo para listado'!$DE$151:$DG$151,0)),0)+IFERROR(INDEX('Hoja de Trabajo para listado'!$CD$155:$DC$1048576,MATCH($A551,'Hoja de Trabajo para listado'!$CD$155:$CD$1048576,0),MATCH((CUADRO!Q$5&amp;$E551),'Hoja de Trabajo para listado'!$CD$151:$DC$151,0)),0)</f>
        <v>0</v>
      </c>
      <c r="R551" s="243">
        <f t="shared" ca="1" si="19"/>
        <v>0</v>
      </c>
      <c r="S551" s="249">
        <f ca="1">+R550+R551</f>
        <v>0</v>
      </c>
      <c r="T551" s="243">
        <f ca="1">+S551</f>
        <v>0</v>
      </c>
      <c r="U551" s="242">
        <f t="shared" si="20"/>
        <v>2</v>
      </c>
      <c r="V551" s="333" t="str">
        <f>+VLOOKUP(A551,bd_lista!$A$3:$E$590,5,FALSE)</f>
        <v>Gobiernos Autonomos Municipales</v>
      </c>
      <c r="W551" s="392"/>
      <c r="X551" s="242">
        <f>+VLOOKUP(A551,[4]Sheet1!$A$13:$D$744,4,FALSE)</f>
        <v>0</v>
      </c>
      <c r="Y551" s="242" t="e">
        <f>+VLOOKUP(X551,bd_lista!$A$3:$C$590,3,FALSE)</f>
        <v>#N/A</v>
      </c>
      <c r="Z551" s="292"/>
      <c r="AA551" s="293"/>
    </row>
    <row r="552" spans="1:27" customFormat="1" ht="15" hidden="1" customHeight="1">
      <c r="A552" s="32">
        <v>1229</v>
      </c>
      <c r="B552" s="387">
        <f>+A552</f>
        <v>1229</v>
      </c>
      <c r="C552" s="247" t="str">
        <f>+VLOOKUP(A552,bd_lista!$A$3:$C$590,3,FALSE)</f>
        <v>Gobierno Autónomo Municipal de Tipuani</v>
      </c>
      <c r="D552" s="389" t="str">
        <f>+C552</f>
        <v>Gobierno Autónomo Municipal de Tipuani</v>
      </c>
      <c r="E552" s="242" t="s">
        <v>1304</v>
      </c>
      <c r="F552" s="243">
        <f ca="1">+IFERROR(INDEX('Hoja de Trabajo para listado'!$A$155:$Z$1048576,MATCH($A552,'Hoja de Trabajo para listado'!$A$155:$A$1048576,0),MATCH((CUADRO!F$5&amp;$E552),'Hoja de Trabajo para listado'!$A$151:$Z$151,0)),0)+IFERROR(INDEX('Hoja de Trabajo para listado'!$AB$155:$BA$1048576,MATCH($A552,'Hoja de Trabajo para listado'!$AB$155:$AB$1048576,0),MATCH((CUADRO!F$5&amp;$E552),'Hoja de Trabajo para listado'!$AB$151:$BA$151,0)),0)+IFERROR(INDEX('Hoja de Trabajo para listado'!$BC$155:$CB$1048576,MATCH($A552,'Hoja de Trabajo para listado'!$BC$155:$BC$1048576,0),MATCH((CUADRO!F$5&amp;$E552),'Hoja de Trabajo para listado'!$BC$151:$CB$151,0)),0)+IFERROR(INDEX('Hoja de Trabajo para listado'!$DE$153:$DG$274,MATCH($A552,'Hoja de Trabajo para listado'!$DE$153:$DE$1048576,0),MATCH((CUADRO!F$5&amp;$E552),'Hoja de Trabajo para listado'!$DE$151:$DG$151,0)),0)+IFERROR(INDEX('Hoja de Trabajo para listado'!$CD$155:$DC$1048576,MATCH($A552,'Hoja de Trabajo para listado'!$CD$155:$CD$1048576,0),MATCH((CUADRO!F$5&amp;$E552),'Hoja de Trabajo para listado'!$CD$151:$DC$151,0)),0)</f>
        <v>0</v>
      </c>
      <c r="G552" s="243">
        <f ca="1">+IFERROR(INDEX('Hoja de Trabajo para listado'!$A$155:$Z$1048576,MATCH($A552,'Hoja de Trabajo para listado'!$A$155:$A$1048576,0),MATCH((CUADRO!G$5&amp;$E552),'Hoja de Trabajo para listado'!$A$151:$Z$151,0)),0)+IFERROR(INDEX('Hoja de Trabajo para listado'!$AB$155:$BA$1048576,MATCH($A552,'Hoja de Trabajo para listado'!$AB$155:$AB$1048576,0),MATCH((CUADRO!G$5&amp;$E552),'Hoja de Trabajo para listado'!$AB$151:$BA$151,0)),0)+IFERROR(INDEX('Hoja de Trabajo para listado'!$BC$155:$CB$1048576,MATCH($A552,'Hoja de Trabajo para listado'!$BC$155:$BC$1048576,0),MATCH((CUADRO!G$5&amp;$E552),'Hoja de Trabajo para listado'!$BC$151:$CB$151,0)),0)+IFERROR(INDEX('Hoja de Trabajo para listado'!$DE$153:$DG$274,MATCH($A552,'Hoja de Trabajo para listado'!$DE$153:$DE$1048576,0),MATCH((CUADRO!G$5&amp;$E552),'Hoja de Trabajo para listado'!$DE$151:$DG$151,0)),0)+IFERROR(INDEX('Hoja de Trabajo para listado'!$CD$155:$DC$1048576,MATCH($A552,'Hoja de Trabajo para listado'!$CD$155:$CD$1048576,0),MATCH((CUADRO!G$5&amp;$E552),'Hoja de Trabajo para listado'!$CD$151:$DC$151,0)),0)</f>
        <v>0</v>
      </c>
      <c r="H552" s="243">
        <f ca="1">+IFERROR(INDEX('Hoja de Trabajo para listado'!$A$155:$Z$1048576,MATCH($A552,'Hoja de Trabajo para listado'!$A$155:$A$1048576,0),MATCH((CUADRO!H$5&amp;$E552),'Hoja de Trabajo para listado'!$A$151:$Z$151,0)),0)+IFERROR(INDEX('Hoja de Trabajo para listado'!$AB$155:$BA$1048576,MATCH($A552,'Hoja de Trabajo para listado'!$AB$155:$AB$1048576,0),MATCH((CUADRO!H$5&amp;$E552),'Hoja de Trabajo para listado'!$AB$151:$BA$151,0)),0)+IFERROR(INDEX('Hoja de Trabajo para listado'!$BC$155:$CB$1048576,MATCH($A552,'Hoja de Trabajo para listado'!$BC$155:$BC$1048576,0),MATCH((CUADRO!H$5&amp;$E552),'Hoja de Trabajo para listado'!$BC$151:$CB$151,0)),0)+IFERROR(INDEX('Hoja de Trabajo para listado'!$DE$153:$DG$274,MATCH($A552,'Hoja de Trabajo para listado'!$DE$153:$DE$1048576,0),MATCH((CUADRO!H$5&amp;$E552),'Hoja de Trabajo para listado'!$DE$151:$DG$151,0)),0)+IFERROR(INDEX('Hoja de Trabajo para listado'!$CD$155:$DC$1048576,MATCH($A552,'Hoja de Trabajo para listado'!$CD$155:$CD$1048576,0),MATCH((CUADRO!H$5&amp;$E552),'Hoja de Trabajo para listado'!$CD$151:$DC$151,0)),0)</f>
        <v>0</v>
      </c>
      <c r="I552" s="243">
        <f ca="1">+IFERROR(INDEX('Hoja de Trabajo para listado'!$A$155:$Z$1048576,MATCH($A552,'Hoja de Trabajo para listado'!$A$155:$A$1048576,0),MATCH((CUADRO!I$5&amp;$E552),'Hoja de Trabajo para listado'!$A$151:$Z$151,0)),0)+IFERROR(INDEX('Hoja de Trabajo para listado'!$AB$155:$BA$1048576,MATCH($A552,'Hoja de Trabajo para listado'!$AB$155:$AB$1048576,0),MATCH((CUADRO!I$5&amp;$E552),'Hoja de Trabajo para listado'!$AB$151:$BA$151,0)),0)+IFERROR(INDEX('Hoja de Trabajo para listado'!$BC$155:$CB$1048576,MATCH($A552,'Hoja de Trabajo para listado'!$BC$155:$BC$1048576,0),MATCH((CUADRO!I$5&amp;$E552),'Hoja de Trabajo para listado'!$BC$151:$CB$151,0)),0)+IFERROR(INDEX('Hoja de Trabajo para listado'!$DE$153:$DG$274,MATCH($A552,'Hoja de Trabajo para listado'!$DE$153:$DE$1048576,0),MATCH((CUADRO!I$5&amp;$E552),'Hoja de Trabajo para listado'!$DE$151:$DG$151,0)),0)+IFERROR(INDEX('Hoja de Trabajo para listado'!$CD$155:$DC$1048576,MATCH($A552,'Hoja de Trabajo para listado'!$CD$155:$CD$1048576,0),MATCH((CUADRO!I$5&amp;$E552),'Hoja de Trabajo para listado'!$CD$151:$DC$151,0)),0)</f>
        <v>0</v>
      </c>
      <c r="J552" s="243">
        <f ca="1">+IFERROR(INDEX('Hoja de Trabajo para listado'!$A$155:$Z$1048576,MATCH($A552,'Hoja de Trabajo para listado'!$A$155:$A$1048576,0),MATCH((CUADRO!J$5&amp;$E552),'Hoja de Trabajo para listado'!$A$151:$Z$151,0)),0)+IFERROR(INDEX('Hoja de Trabajo para listado'!$AB$155:$BA$1048576,MATCH($A552,'Hoja de Trabajo para listado'!$AB$155:$AB$1048576,0),MATCH((CUADRO!J$5&amp;$E552),'Hoja de Trabajo para listado'!$AB$151:$BA$151,0)),0)+IFERROR(INDEX('Hoja de Trabajo para listado'!$BC$155:$CB$1048576,MATCH($A552,'Hoja de Trabajo para listado'!$BC$155:$BC$1048576,0),MATCH((CUADRO!J$5&amp;$E552),'Hoja de Trabajo para listado'!$BC$151:$CB$151,0)),0)+IFERROR(INDEX('Hoja de Trabajo para listado'!$DE$153:$DG$274,MATCH($A552,'Hoja de Trabajo para listado'!$DE$153:$DE$1048576,0),MATCH((CUADRO!J$5&amp;$E552),'Hoja de Trabajo para listado'!$DE$151:$DG$151,0)),0)+IFERROR(INDEX('Hoja de Trabajo para listado'!$CD$155:$DC$1048576,MATCH($A552,'Hoja de Trabajo para listado'!$CD$155:$CD$1048576,0),MATCH((CUADRO!J$5&amp;$E552),'Hoja de Trabajo para listado'!$CD$151:$DC$151,0)),0)</f>
        <v>0</v>
      </c>
      <c r="K552" s="243">
        <f ca="1">+IFERROR(INDEX('Hoja de Trabajo para listado'!$A$155:$Z$1048576,MATCH($A552,'Hoja de Trabajo para listado'!$A$155:$A$1048576,0),MATCH((CUADRO!K$5&amp;$E552),'Hoja de Trabajo para listado'!$A$151:$Z$151,0)),0)+IFERROR(INDEX('Hoja de Trabajo para listado'!$AB$155:$BA$1048576,MATCH($A552,'Hoja de Trabajo para listado'!$AB$155:$AB$1048576,0),MATCH((CUADRO!K$5&amp;$E552),'Hoja de Trabajo para listado'!$AB$151:$BA$151,0)),0)+IFERROR(INDEX('Hoja de Trabajo para listado'!$BC$155:$CB$1048576,MATCH($A552,'Hoja de Trabajo para listado'!$BC$155:$BC$1048576,0),MATCH((CUADRO!K$5&amp;$E552),'Hoja de Trabajo para listado'!$BC$151:$CB$151,0)),0)+IFERROR(INDEX('Hoja de Trabajo para listado'!$DE$153:$DG$274,MATCH($A552,'Hoja de Trabajo para listado'!$DE$153:$DE$1048576,0),MATCH((CUADRO!K$5&amp;$E552),'Hoja de Trabajo para listado'!$DE$151:$DG$151,0)),0)+IFERROR(INDEX('Hoja de Trabajo para listado'!$CD$155:$DC$1048576,MATCH($A552,'Hoja de Trabajo para listado'!$CD$155:$CD$1048576,0),MATCH((CUADRO!K$5&amp;$E552),'Hoja de Trabajo para listado'!$CD$151:$DC$151,0)),0)</f>
        <v>0</v>
      </c>
      <c r="L552" s="243">
        <f ca="1">+IFERROR(INDEX('Hoja de Trabajo para listado'!$A$155:$Z$1048576,MATCH($A552,'Hoja de Trabajo para listado'!$A$155:$A$1048576,0),MATCH((CUADRO!L$5&amp;$E552),'Hoja de Trabajo para listado'!$A$151:$Z$151,0)),0)+IFERROR(INDEX('Hoja de Trabajo para listado'!$AB$155:$BA$1048576,MATCH($A552,'Hoja de Trabajo para listado'!$AB$155:$AB$1048576,0),MATCH((CUADRO!L$5&amp;$E552),'Hoja de Trabajo para listado'!$AB$151:$BA$151,0)),0)+IFERROR(INDEX('Hoja de Trabajo para listado'!$BC$155:$CB$1048576,MATCH($A552,'Hoja de Trabajo para listado'!$BC$155:$BC$1048576,0),MATCH((CUADRO!L$5&amp;$E552),'Hoja de Trabajo para listado'!$BC$151:$CB$151,0)),0)+IFERROR(INDEX('Hoja de Trabajo para listado'!$DE$153:$DG$274,MATCH($A552,'Hoja de Trabajo para listado'!$DE$153:$DE$1048576,0),MATCH((CUADRO!L$5&amp;$E552),'Hoja de Trabajo para listado'!$DE$151:$DG$151,0)),0)+IFERROR(INDEX('Hoja de Trabajo para listado'!$CD$155:$DC$1048576,MATCH($A552,'Hoja de Trabajo para listado'!$CD$155:$CD$1048576,0),MATCH((CUADRO!L$5&amp;$E552),'Hoja de Trabajo para listado'!$CD$151:$DC$151,0)),0)</f>
        <v>0</v>
      </c>
      <c r="M552" s="243">
        <f ca="1">+IFERROR(INDEX('Hoja de Trabajo para listado'!$A$155:$Z$1048576,MATCH($A552,'Hoja de Trabajo para listado'!$A$155:$A$1048576,0),MATCH((CUADRO!M$5&amp;$E552),'Hoja de Trabajo para listado'!$A$151:$Z$151,0)),0)+IFERROR(INDEX('Hoja de Trabajo para listado'!$AB$155:$BA$1048576,MATCH($A552,'Hoja de Trabajo para listado'!$AB$155:$AB$1048576,0),MATCH((CUADRO!M$5&amp;$E552),'Hoja de Trabajo para listado'!$AB$151:$BA$151,0)),0)+IFERROR(INDEX('Hoja de Trabajo para listado'!$BC$155:$CB$1048576,MATCH($A552,'Hoja de Trabajo para listado'!$BC$155:$BC$1048576,0),MATCH((CUADRO!M$5&amp;$E552),'Hoja de Trabajo para listado'!$BC$151:$CB$151,0)),0)+IFERROR(INDEX('Hoja de Trabajo para listado'!$DE$153:$DG$274,MATCH($A552,'Hoja de Trabajo para listado'!$DE$153:$DE$1048576,0),MATCH((CUADRO!M$5&amp;$E552),'Hoja de Trabajo para listado'!$DE$151:$DG$151,0)),0)+IFERROR(INDEX('Hoja de Trabajo para listado'!$CD$155:$DC$1048576,MATCH($A552,'Hoja de Trabajo para listado'!$CD$155:$CD$1048576,0),MATCH((CUADRO!M$5&amp;$E552),'Hoja de Trabajo para listado'!$CD$151:$DC$151,0)),0)</f>
        <v>0</v>
      </c>
      <c r="N552" s="243">
        <f ca="1">+IFERROR(INDEX('Hoja de Trabajo para listado'!$A$155:$Z$1048576,MATCH($A552,'Hoja de Trabajo para listado'!$A$155:$A$1048576,0),MATCH((CUADRO!N$5&amp;$E552),'Hoja de Trabajo para listado'!$A$151:$Z$151,0)),0)+IFERROR(INDEX('Hoja de Trabajo para listado'!$AB$155:$BA$1048576,MATCH($A552,'Hoja de Trabajo para listado'!$AB$155:$AB$1048576,0),MATCH((CUADRO!N$5&amp;$E552),'Hoja de Trabajo para listado'!$AB$151:$BA$151,0)),0)+IFERROR(INDEX('Hoja de Trabajo para listado'!$BC$155:$CB$1048576,MATCH($A552,'Hoja de Trabajo para listado'!$BC$155:$BC$1048576,0),MATCH((CUADRO!N$5&amp;$E552),'Hoja de Trabajo para listado'!$BC$151:$CB$151,0)),0)+IFERROR(INDEX('Hoja de Trabajo para listado'!$DE$153:$DG$274,MATCH($A552,'Hoja de Trabajo para listado'!$DE$153:$DE$1048576,0),MATCH((CUADRO!N$5&amp;$E552),'Hoja de Trabajo para listado'!$DE$151:$DG$151,0)),0)+IFERROR(INDEX('Hoja de Trabajo para listado'!$CD$155:$DC$1048576,MATCH($A552,'Hoja de Trabajo para listado'!$CD$155:$CD$1048576,0),MATCH((CUADRO!N$5&amp;$E552),'Hoja de Trabajo para listado'!$CD$151:$DC$151,0)),0)</f>
        <v>0</v>
      </c>
      <c r="O552" s="243">
        <f ca="1">+IFERROR(INDEX('Hoja de Trabajo para listado'!$A$155:$Z$1048576,MATCH($A552,'Hoja de Trabajo para listado'!$A$155:$A$1048576,0),MATCH((CUADRO!O$5&amp;$E552),'Hoja de Trabajo para listado'!$A$151:$Z$151,0)),0)+IFERROR(INDEX('Hoja de Trabajo para listado'!$AB$155:$BA$1048576,MATCH($A552,'Hoja de Trabajo para listado'!$AB$155:$AB$1048576,0),MATCH((CUADRO!O$5&amp;$E552),'Hoja de Trabajo para listado'!$AB$151:$BA$151,0)),0)+IFERROR(INDEX('Hoja de Trabajo para listado'!$BC$155:$CB$1048576,MATCH($A552,'Hoja de Trabajo para listado'!$BC$155:$BC$1048576,0),MATCH((CUADRO!O$5&amp;$E552),'Hoja de Trabajo para listado'!$BC$151:$CB$151,0)),0)+IFERROR(INDEX('Hoja de Trabajo para listado'!$DE$153:$DG$274,MATCH($A552,'Hoja de Trabajo para listado'!$DE$153:$DE$1048576,0),MATCH((CUADRO!O$5&amp;$E552),'Hoja de Trabajo para listado'!$DE$151:$DG$151,0)),0)+IFERROR(INDEX('Hoja de Trabajo para listado'!$CD$155:$DC$1048576,MATCH($A552,'Hoja de Trabajo para listado'!$CD$155:$CD$1048576,0),MATCH((CUADRO!O$5&amp;$E552),'Hoja de Trabajo para listado'!$CD$151:$DC$151,0)),0)</f>
        <v>0</v>
      </c>
      <c r="P552" s="243">
        <f ca="1">+IFERROR(INDEX('Hoja de Trabajo para listado'!$A$155:$Z$1048576,MATCH($A552,'Hoja de Trabajo para listado'!$A$155:$A$1048576,0),MATCH((CUADRO!P$5&amp;$E552),'Hoja de Trabajo para listado'!$A$151:$Z$151,0)),0)+IFERROR(INDEX('Hoja de Trabajo para listado'!$AB$155:$BA$1048576,MATCH($A552,'Hoja de Trabajo para listado'!$AB$155:$AB$1048576,0),MATCH((CUADRO!P$5&amp;$E552),'Hoja de Trabajo para listado'!$AB$151:$BA$151,0)),0)+IFERROR(INDEX('Hoja de Trabajo para listado'!$BC$155:$CB$1048576,MATCH($A552,'Hoja de Trabajo para listado'!$BC$155:$BC$1048576,0),MATCH((CUADRO!P$5&amp;$E552),'Hoja de Trabajo para listado'!$BC$151:$CB$151,0)),0)+IFERROR(INDEX('Hoja de Trabajo para listado'!$DE$153:$DG$274,MATCH($A552,'Hoja de Trabajo para listado'!$DE$153:$DE$1048576,0),MATCH((CUADRO!P$5&amp;$E552),'Hoja de Trabajo para listado'!$DE$151:$DG$151,0)),0)+IFERROR(INDEX('Hoja de Trabajo para listado'!$CD$155:$DC$1048576,MATCH($A552,'Hoja de Trabajo para listado'!$CD$155:$CD$1048576,0),MATCH((CUADRO!P$5&amp;$E552),'Hoja de Trabajo para listado'!$CD$151:$DC$151,0)),0)</f>
        <v>0</v>
      </c>
      <c r="Q552" s="243">
        <f ca="1">+IFERROR(INDEX('Hoja de Trabajo para listado'!$A$155:$Z$1048576,MATCH($A552,'Hoja de Trabajo para listado'!$A$155:$A$1048576,0),MATCH((CUADRO!Q$5&amp;$E552),'Hoja de Trabajo para listado'!$A$151:$Z$151,0)),0)+IFERROR(INDEX('Hoja de Trabajo para listado'!$AB$155:$BA$1048576,MATCH($A552,'Hoja de Trabajo para listado'!$AB$155:$AB$1048576,0),MATCH((CUADRO!Q$5&amp;$E552),'Hoja de Trabajo para listado'!$AB$151:$BA$151,0)),0)+IFERROR(INDEX('Hoja de Trabajo para listado'!$BC$155:$CB$1048576,MATCH($A552,'Hoja de Trabajo para listado'!$BC$155:$BC$1048576,0),MATCH((CUADRO!Q$5&amp;$E552),'Hoja de Trabajo para listado'!$BC$151:$CB$151,0)),0)+IFERROR(INDEX('Hoja de Trabajo para listado'!$DE$153:$DG$274,MATCH($A552,'Hoja de Trabajo para listado'!$DE$153:$DE$1048576,0),MATCH((CUADRO!Q$5&amp;$E552),'Hoja de Trabajo para listado'!$DE$151:$DG$151,0)),0)+IFERROR(INDEX('Hoja de Trabajo para listado'!$CD$155:$DC$1048576,MATCH($A552,'Hoja de Trabajo para listado'!$CD$155:$CD$1048576,0),MATCH((CUADRO!Q$5&amp;$E552),'Hoja de Trabajo para listado'!$CD$151:$DC$151,0)),0)</f>
        <v>0</v>
      </c>
      <c r="R552" s="243">
        <f t="shared" ca="1" si="19"/>
        <v>0</v>
      </c>
      <c r="S552" s="249"/>
      <c r="T552" s="243">
        <f ca="1">+T553</f>
        <v>0</v>
      </c>
      <c r="U552" s="242">
        <f t="shared" si="20"/>
        <v>1</v>
      </c>
      <c r="V552" s="333" t="str">
        <f>+VLOOKUP(A552,bd_lista!$A$3:$E$590,5,FALSE)</f>
        <v>Gobiernos Autonomos Municipales</v>
      </c>
      <c r="W552" s="391" t="str">
        <f>+V552</f>
        <v>Gobiernos Autonomos Municipales</v>
      </c>
      <c r="X552" s="242">
        <f>+VLOOKUP(A552,[4]Sheet1!$A$13:$D$744,4,FALSE)</f>
        <v>0</v>
      </c>
      <c r="Y552" s="242" t="e">
        <f>+VLOOKUP(X552,bd_lista!$A$3:$C$590,3,FALSE)</f>
        <v>#N/A</v>
      </c>
      <c r="Z552" s="294">
        <f>+X552</f>
        <v>0</v>
      </c>
      <c r="AA552" s="295" t="e">
        <f>+Y552</f>
        <v>#N/A</v>
      </c>
    </row>
    <row r="553" spans="1:27" customFormat="1" ht="15" hidden="1" customHeight="1">
      <c r="A553" s="32">
        <v>1229</v>
      </c>
      <c r="B553" s="388"/>
      <c r="C553" s="247" t="str">
        <f>+VLOOKUP(A553,bd_lista!$A$3:$C$590,3,FALSE)</f>
        <v>Gobierno Autónomo Municipal de Tipuani</v>
      </c>
      <c r="D553" s="390"/>
      <c r="E553" s="244" t="s">
        <v>1305</v>
      </c>
      <c r="F553" s="243">
        <f ca="1">+IFERROR(INDEX('Hoja de Trabajo para listado'!$A$155:$Z$1048576,MATCH($A553,'Hoja de Trabajo para listado'!$A$155:$A$1048576,0),MATCH((CUADRO!F$5&amp;$E553),'Hoja de Trabajo para listado'!$A$151:$Z$151,0)),0)+IFERROR(INDEX('Hoja de Trabajo para listado'!$AB$155:$BA$1048576,MATCH($A553,'Hoja de Trabajo para listado'!$AB$155:$AB$1048576,0),MATCH((CUADRO!F$5&amp;$E553),'Hoja de Trabajo para listado'!$AB$151:$BA$151,0)),0)+IFERROR(INDEX('Hoja de Trabajo para listado'!$BC$155:$CB$1048576,MATCH($A553,'Hoja de Trabajo para listado'!$BC$155:$BC$1048576,0),MATCH((CUADRO!F$5&amp;$E553),'Hoja de Trabajo para listado'!$BC$151:$CB$151,0)),0)+IFERROR(INDEX('Hoja de Trabajo para listado'!$DE$153:$DG$274,MATCH($A553,'Hoja de Trabajo para listado'!$DE$153:$DE$1048576,0),MATCH((CUADRO!F$5&amp;$E553),'Hoja de Trabajo para listado'!$DE$151:$DG$151,0)),0)+IFERROR(INDEX('Hoja de Trabajo para listado'!$CD$155:$DC$1048576,MATCH($A553,'Hoja de Trabajo para listado'!$CD$155:$CD$1048576,0),MATCH((CUADRO!F$5&amp;$E553),'Hoja de Trabajo para listado'!$CD$151:$DC$151,0)),0)</f>
        <v>0</v>
      </c>
      <c r="G553" s="243">
        <f ca="1">+IFERROR(INDEX('Hoja de Trabajo para listado'!$A$155:$Z$1048576,MATCH($A553,'Hoja de Trabajo para listado'!$A$155:$A$1048576,0),MATCH((CUADRO!G$5&amp;$E553),'Hoja de Trabajo para listado'!$A$151:$Z$151,0)),0)+IFERROR(INDEX('Hoja de Trabajo para listado'!$AB$155:$BA$1048576,MATCH($A553,'Hoja de Trabajo para listado'!$AB$155:$AB$1048576,0),MATCH((CUADRO!G$5&amp;$E553),'Hoja de Trabajo para listado'!$AB$151:$BA$151,0)),0)+IFERROR(INDEX('Hoja de Trabajo para listado'!$BC$155:$CB$1048576,MATCH($A553,'Hoja de Trabajo para listado'!$BC$155:$BC$1048576,0),MATCH((CUADRO!G$5&amp;$E553),'Hoja de Trabajo para listado'!$BC$151:$CB$151,0)),0)+IFERROR(INDEX('Hoja de Trabajo para listado'!$DE$153:$DG$274,MATCH($A553,'Hoja de Trabajo para listado'!$DE$153:$DE$1048576,0),MATCH((CUADRO!G$5&amp;$E553),'Hoja de Trabajo para listado'!$DE$151:$DG$151,0)),0)+IFERROR(INDEX('Hoja de Trabajo para listado'!$CD$155:$DC$1048576,MATCH($A553,'Hoja de Trabajo para listado'!$CD$155:$CD$1048576,0),MATCH((CUADRO!G$5&amp;$E553),'Hoja de Trabajo para listado'!$CD$151:$DC$151,0)),0)</f>
        <v>0</v>
      </c>
      <c r="H553" s="243">
        <f ca="1">+IFERROR(INDEX('Hoja de Trabajo para listado'!$A$155:$Z$1048576,MATCH($A553,'Hoja de Trabajo para listado'!$A$155:$A$1048576,0),MATCH((CUADRO!H$5&amp;$E553),'Hoja de Trabajo para listado'!$A$151:$Z$151,0)),0)+IFERROR(INDEX('Hoja de Trabajo para listado'!$AB$155:$BA$1048576,MATCH($A553,'Hoja de Trabajo para listado'!$AB$155:$AB$1048576,0),MATCH((CUADRO!H$5&amp;$E553),'Hoja de Trabajo para listado'!$AB$151:$BA$151,0)),0)+IFERROR(INDEX('Hoja de Trabajo para listado'!$BC$155:$CB$1048576,MATCH($A553,'Hoja de Trabajo para listado'!$BC$155:$BC$1048576,0),MATCH((CUADRO!H$5&amp;$E553),'Hoja de Trabajo para listado'!$BC$151:$CB$151,0)),0)+IFERROR(INDEX('Hoja de Trabajo para listado'!$DE$153:$DG$274,MATCH($A553,'Hoja de Trabajo para listado'!$DE$153:$DE$1048576,0),MATCH((CUADRO!H$5&amp;$E553),'Hoja de Trabajo para listado'!$DE$151:$DG$151,0)),0)+IFERROR(INDEX('Hoja de Trabajo para listado'!$CD$155:$DC$1048576,MATCH($A553,'Hoja de Trabajo para listado'!$CD$155:$CD$1048576,0),MATCH((CUADRO!H$5&amp;$E553),'Hoja de Trabajo para listado'!$CD$151:$DC$151,0)),0)</f>
        <v>0</v>
      </c>
      <c r="I553" s="243">
        <f ca="1">+IFERROR(INDEX('Hoja de Trabajo para listado'!$A$155:$Z$1048576,MATCH($A553,'Hoja de Trabajo para listado'!$A$155:$A$1048576,0),MATCH((CUADRO!I$5&amp;$E553),'Hoja de Trabajo para listado'!$A$151:$Z$151,0)),0)+IFERROR(INDEX('Hoja de Trabajo para listado'!$AB$155:$BA$1048576,MATCH($A553,'Hoja de Trabajo para listado'!$AB$155:$AB$1048576,0),MATCH((CUADRO!I$5&amp;$E553),'Hoja de Trabajo para listado'!$AB$151:$BA$151,0)),0)+IFERROR(INDEX('Hoja de Trabajo para listado'!$BC$155:$CB$1048576,MATCH($A553,'Hoja de Trabajo para listado'!$BC$155:$BC$1048576,0),MATCH((CUADRO!I$5&amp;$E553),'Hoja de Trabajo para listado'!$BC$151:$CB$151,0)),0)+IFERROR(INDEX('Hoja de Trabajo para listado'!$DE$153:$DG$274,MATCH($A553,'Hoja de Trabajo para listado'!$DE$153:$DE$1048576,0),MATCH((CUADRO!I$5&amp;$E553),'Hoja de Trabajo para listado'!$DE$151:$DG$151,0)),0)+IFERROR(INDEX('Hoja de Trabajo para listado'!$CD$155:$DC$1048576,MATCH($A553,'Hoja de Trabajo para listado'!$CD$155:$CD$1048576,0),MATCH((CUADRO!I$5&amp;$E553),'Hoja de Trabajo para listado'!$CD$151:$DC$151,0)),0)</f>
        <v>0</v>
      </c>
      <c r="J553" s="243">
        <f ca="1">+IFERROR(INDEX('Hoja de Trabajo para listado'!$A$155:$Z$1048576,MATCH($A553,'Hoja de Trabajo para listado'!$A$155:$A$1048576,0),MATCH((CUADRO!J$5&amp;$E553),'Hoja de Trabajo para listado'!$A$151:$Z$151,0)),0)+IFERROR(INDEX('Hoja de Trabajo para listado'!$AB$155:$BA$1048576,MATCH($A553,'Hoja de Trabajo para listado'!$AB$155:$AB$1048576,0),MATCH((CUADRO!J$5&amp;$E553),'Hoja de Trabajo para listado'!$AB$151:$BA$151,0)),0)+IFERROR(INDEX('Hoja de Trabajo para listado'!$BC$155:$CB$1048576,MATCH($A553,'Hoja de Trabajo para listado'!$BC$155:$BC$1048576,0),MATCH((CUADRO!J$5&amp;$E553),'Hoja de Trabajo para listado'!$BC$151:$CB$151,0)),0)+IFERROR(INDEX('Hoja de Trabajo para listado'!$DE$153:$DG$274,MATCH($A553,'Hoja de Trabajo para listado'!$DE$153:$DE$1048576,0),MATCH((CUADRO!J$5&amp;$E553),'Hoja de Trabajo para listado'!$DE$151:$DG$151,0)),0)+IFERROR(INDEX('Hoja de Trabajo para listado'!$CD$155:$DC$1048576,MATCH($A553,'Hoja de Trabajo para listado'!$CD$155:$CD$1048576,0),MATCH((CUADRO!J$5&amp;$E553),'Hoja de Trabajo para listado'!$CD$151:$DC$151,0)),0)</f>
        <v>0</v>
      </c>
      <c r="K553" s="243">
        <f ca="1">+IFERROR(INDEX('Hoja de Trabajo para listado'!$A$155:$Z$1048576,MATCH($A553,'Hoja de Trabajo para listado'!$A$155:$A$1048576,0),MATCH((CUADRO!K$5&amp;$E553),'Hoja de Trabajo para listado'!$A$151:$Z$151,0)),0)+IFERROR(INDEX('Hoja de Trabajo para listado'!$AB$155:$BA$1048576,MATCH($A553,'Hoja de Trabajo para listado'!$AB$155:$AB$1048576,0),MATCH((CUADRO!K$5&amp;$E553),'Hoja de Trabajo para listado'!$AB$151:$BA$151,0)),0)+IFERROR(INDEX('Hoja de Trabajo para listado'!$BC$155:$CB$1048576,MATCH($A553,'Hoja de Trabajo para listado'!$BC$155:$BC$1048576,0),MATCH((CUADRO!K$5&amp;$E553),'Hoja de Trabajo para listado'!$BC$151:$CB$151,0)),0)+IFERROR(INDEX('Hoja de Trabajo para listado'!$DE$153:$DG$274,MATCH($A553,'Hoja de Trabajo para listado'!$DE$153:$DE$1048576,0),MATCH((CUADRO!K$5&amp;$E553),'Hoja de Trabajo para listado'!$DE$151:$DG$151,0)),0)+IFERROR(INDEX('Hoja de Trabajo para listado'!$CD$155:$DC$1048576,MATCH($A553,'Hoja de Trabajo para listado'!$CD$155:$CD$1048576,0),MATCH((CUADRO!K$5&amp;$E553),'Hoja de Trabajo para listado'!$CD$151:$DC$151,0)),0)</f>
        <v>0</v>
      </c>
      <c r="L553" s="243">
        <f ca="1">+IFERROR(INDEX('Hoja de Trabajo para listado'!$A$155:$Z$1048576,MATCH($A553,'Hoja de Trabajo para listado'!$A$155:$A$1048576,0),MATCH((CUADRO!L$5&amp;$E553),'Hoja de Trabajo para listado'!$A$151:$Z$151,0)),0)+IFERROR(INDEX('Hoja de Trabajo para listado'!$AB$155:$BA$1048576,MATCH($A553,'Hoja de Trabajo para listado'!$AB$155:$AB$1048576,0),MATCH((CUADRO!L$5&amp;$E553),'Hoja de Trabajo para listado'!$AB$151:$BA$151,0)),0)+IFERROR(INDEX('Hoja de Trabajo para listado'!$BC$155:$CB$1048576,MATCH($A553,'Hoja de Trabajo para listado'!$BC$155:$BC$1048576,0),MATCH((CUADRO!L$5&amp;$E553),'Hoja de Trabajo para listado'!$BC$151:$CB$151,0)),0)+IFERROR(INDEX('Hoja de Trabajo para listado'!$DE$153:$DG$274,MATCH($A553,'Hoja de Trabajo para listado'!$DE$153:$DE$1048576,0),MATCH((CUADRO!L$5&amp;$E553),'Hoja de Trabajo para listado'!$DE$151:$DG$151,0)),0)+IFERROR(INDEX('Hoja de Trabajo para listado'!$CD$155:$DC$1048576,MATCH($A553,'Hoja de Trabajo para listado'!$CD$155:$CD$1048576,0),MATCH((CUADRO!L$5&amp;$E553),'Hoja de Trabajo para listado'!$CD$151:$DC$151,0)),0)</f>
        <v>0</v>
      </c>
      <c r="M553" s="243">
        <f ca="1">+IFERROR(INDEX('Hoja de Trabajo para listado'!$A$155:$Z$1048576,MATCH($A553,'Hoja de Trabajo para listado'!$A$155:$A$1048576,0),MATCH((CUADRO!M$5&amp;$E553),'Hoja de Trabajo para listado'!$A$151:$Z$151,0)),0)+IFERROR(INDEX('Hoja de Trabajo para listado'!$AB$155:$BA$1048576,MATCH($A553,'Hoja de Trabajo para listado'!$AB$155:$AB$1048576,0),MATCH((CUADRO!M$5&amp;$E553),'Hoja de Trabajo para listado'!$AB$151:$BA$151,0)),0)+IFERROR(INDEX('Hoja de Trabajo para listado'!$BC$155:$CB$1048576,MATCH($A553,'Hoja de Trabajo para listado'!$BC$155:$BC$1048576,0),MATCH((CUADRO!M$5&amp;$E553),'Hoja de Trabajo para listado'!$BC$151:$CB$151,0)),0)+IFERROR(INDEX('Hoja de Trabajo para listado'!$DE$153:$DG$274,MATCH($A553,'Hoja de Trabajo para listado'!$DE$153:$DE$1048576,0),MATCH((CUADRO!M$5&amp;$E553),'Hoja de Trabajo para listado'!$DE$151:$DG$151,0)),0)+IFERROR(INDEX('Hoja de Trabajo para listado'!$CD$155:$DC$1048576,MATCH($A553,'Hoja de Trabajo para listado'!$CD$155:$CD$1048576,0),MATCH((CUADRO!M$5&amp;$E553),'Hoja de Trabajo para listado'!$CD$151:$DC$151,0)),0)</f>
        <v>0</v>
      </c>
      <c r="N553" s="243">
        <f ca="1">+IFERROR(INDEX('Hoja de Trabajo para listado'!$A$155:$Z$1048576,MATCH($A553,'Hoja de Trabajo para listado'!$A$155:$A$1048576,0),MATCH((CUADRO!N$5&amp;$E553),'Hoja de Trabajo para listado'!$A$151:$Z$151,0)),0)+IFERROR(INDEX('Hoja de Trabajo para listado'!$AB$155:$BA$1048576,MATCH($A553,'Hoja de Trabajo para listado'!$AB$155:$AB$1048576,0),MATCH((CUADRO!N$5&amp;$E553),'Hoja de Trabajo para listado'!$AB$151:$BA$151,0)),0)+IFERROR(INDEX('Hoja de Trabajo para listado'!$BC$155:$CB$1048576,MATCH($A553,'Hoja de Trabajo para listado'!$BC$155:$BC$1048576,0),MATCH((CUADRO!N$5&amp;$E553),'Hoja de Trabajo para listado'!$BC$151:$CB$151,0)),0)+IFERROR(INDEX('Hoja de Trabajo para listado'!$DE$153:$DG$274,MATCH($A553,'Hoja de Trabajo para listado'!$DE$153:$DE$1048576,0),MATCH((CUADRO!N$5&amp;$E553),'Hoja de Trabajo para listado'!$DE$151:$DG$151,0)),0)+IFERROR(INDEX('Hoja de Trabajo para listado'!$CD$155:$DC$1048576,MATCH($A553,'Hoja de Trabajo para listado'!$CD$155:$CD$1048576,0),MATCH((CUADRO!N$5&amp;$E553),'Hoja de Trabajo para listado'!$CD$151:$DC$151,0)),0)</f>
        <v>0</v>
      </c>
      <c r="O553" s="243">
        <f ca="1">+IFERROR(INDEX('Hoja de Trabajo para listado'!$A$155:$Z$1048576,MATCH($A553,'Hoja de Trabajo para listado'!$A$155:$A$1048576,0),MATCH((CUADRO!O$5&amp;$E553),'Hoja de Trabajo para listado'!$A$151:$Z$151,0)),0)+IFERROR(INDEX('Hoja de Trabajo para listado'!$AB$155:$BA$1048576,MATCH($A553,'Hoja de Trabajo para listado'!$AB$155:$AB$1048576,0),MATCH((CUADRO!O$5&amp;$E553),'Hoja de Trabajo para listado'!$AB$151:$BA$151,0)),0)+IFERROR(INDEX('Hoja de Trabajo para listado'!$BC$155:$CB$1048576,MATCH($A553,'Hoja de Trabajo para listado'!$BC$155:$BC$1048576,0),MATCH((CUADRO!O$5&amp;$E553),'Hoja de Trabajo para listado'!$BC$151:$CB$151,0)),0)+IFERROR(INDEX('Hoja de Trabajo para listado'!$DE$153:$DG$274,MATCH($A553,'Hoja de Trabajo para listado'!$DE$153:$DE$1048576,0),MATCH((CUADRO!O$5&amp;$E553),'Hoja de Trabajo para listado'!$DE$151:$DG$151,0)),0)+IFERROR(INDEX('Hoja de Trabajo para listado'!$CD$155:$DC$1048576,MATCH($A553,'Hoja de Trabajo para listado'!$CD$155:$CD$1048576,0),MATCH((CUADRO!O$5&amp;$E553),'Hoja de Trabajo para listado'!$CD$151:$DC$151,0)),0)</f>
        <v>0</v>
      </c>
      <c r="P553" s="243">
        <f ca="1">+IFERROR(INDEX('Hoja de Trabajo para listado'!$A$155:$Z$1048576,MATCH($A553,'Hoja de Trabajo para listado'!$A$155:$A$1048576,0),MATCH((CUADRO!P$5&amp;$E553),'Hoja de Trabajo para listado'!$A$151:$Z$151,0)),0)+IFERROR(INDEX('Hoja de Trabajo para listado'!$AB$155:$BA$1048576,MATCH($A553,'Hoja de Trabajo para listado'!$AB$155:$AB$1048576,0),MATCH((CUADRO!P$5&amp;$E553),'Hoja de Trabajo para listado'!$AB$151:$BA$151,0)),0)+IFERROR(INDEX('Hoja de Trabajo para listado'!$BC$155:$CB$1048576,MATCH($A553,'Hoja de Trabajo para listado'!$BC$155:$BC$1048576,0),MATCH((CUADRO!P$5&amp;$E553),'Hoja de Trabajo para listado'!$BC$151:$CB$151,0)),0)+IFERROR(INDEX('Hoja de Trabajo para listado'!$DE$153:$DG$274,MATCH($A553,'Hoja de Trabajo para listado'!$DE$153:$DE$1048576,0),MATCH((CUADRO!P$5&amp;$E553),'Hoja de Trabajo para listado'!$DE$151:$DG$151,0)),0)+IFERROR(INDEX('Hoja de Trabajo para listado'!$CD$155:$DC$1048576,MATCH($A553,'Hoja de Trabajo para listado'!$CD$155:$CD$1048576,0),MATCH((CUADRO!P$5&amp;$E553),'Hoja de Trabajo para listado'!$CD$151:$DC$151,0)),0)</f>
        <v>0</v>
      </c>
      <c r="Q553" s="243">
        <f ca="1">+IFERROR(INDEX('Hoja de Trabajo para listado'!$A$155:$Z$1048576,MATCH($A553,'Hoja de Trabajo para listado'!$A$155:$A$1048576,0),MATCH((CUADRO!Q$5&amp;$E553),'Hoja de Trabajo para listado'!$A$151:$Z$151,0)),0)+IFERROR(INDEX('Hoja de Trabajo para listado'!$AB$155:$BA$1048576,MATCH($A553,'Hoja de Trabajo para listado'!$AB$155:$AB$1048576,0),MATCH((CUADRO!Q$5&amp;$E553),'Hoja de Trabajo para listado'!$AB$151:$BA$151,0)),0)+IFERROR(INDEX('Hoja de Trabajo para listado'!$BC$155:$CB$1048576,MATCH($A553,'Hoja de Trabajo para listado'!$BC$155:$BC$1048576,0),MATCH((CUADRO!Q$5&amp;$E553),'Hoja de Trabajo para listado'!$BC$151:$CB$151,0)),0)+IFERROR(INDEX('Hoja de Trabajo para listado'!$DE$153:$DG$274,MATCH($A553,'Hoja de Trabajo para listado'!$DE$153:$DE$1048576,0),MATCH((CUADRO!Q$5&amp;$E553),'Hoja de Trabajo para listado'!$DE$151:$DG$151,0)),0)+IFERROR(INDEX('Hoja de Trabajo para listado'!$CD$155:$DC$1048576,MATCH($A553,'Hoja de Trabajo para listado'!$CD$155:$CD$1048576,0),MATCH((CUADRO!Q$5&amp;$E553),'Hoja de Trabajo para listado'!$CD$151:$DC$151,0)),0)</f>
        <v>0</v>
      </c>
      <c r="R553" s="243">
        <f t="shared" ca="1" si="19"/>
        <v>0</v>
      </c>
      <c r="S553" s="249">
        <f ca="1">+R552+R553</f>
        <v>0</v>
      </c>
      <c r="T553" s="243">
        <f ca="1">+S553</f>
        <v>0</v>
      </c>
      <c r="U553" s="242">
        <f t="shared" si="20"/>
        <v>2</v>
      </c>
      <c r="V553" s="333" t="str">
        <f>+VLOOKUP(A553,bd_lista!$A$3:$E$590,5,FALSE)</f>
        <v>Gobiernos Autonomos Municipales</v>
      </c>
      <c r="W553" s="392"/>
      <c r="X553" s="242">
        <f>+VLOOKUP(A553,[4]Sheet1!$A$13:$D$744,4,FALSE)</f>
        <v>0</v>
      </c>
      <c r="Y553" s="242" t="e">
        <f>+VLOOKUP(X553,bd_lista!$A$3:$C$590,3,FALSE)</f>
        <v>#N/A</v>
      </c>
      <c r="Z553" s="292"/>
      <c r="AA553" s="293"/>
    </row>
    <row r="554" spans="1:27" customFormat="1" ht="15" hidden="1" customHeight="1">
      <c r="A554" s="32">
        <v>1230</v>
      </c>
      <c r="B554" s="387">
        <f>+A554</f>
        <v>1230</v>
      </c>
      <c r="C554" s="247" t="str">
        <f>+VLOOKUP(A554,bd_lista!$A$3:$C$590,3,FALSE)</f>
        <v>Gobierno Autónomo Municipal de Quiabaya</v>
      </c>
      <c r="D554" s="389" t="str">
        <f>+C554</f>
        <v>Gobierno Autónomo Municipal de Quiabaya</v>
      </c>
      <c r="E554" s="242" t="s">
        <v>1304</v>
      </c>
      <c r="F554" s="243">
        <f ca="1">+IFERROR(INDEX('Hoja de Trabajo para listado'!$A$155:$Z$1048576,MATCH($A554,'Hoja de Trabajo para listado'!$A$155:$A$1048576,0),MATCH((CUADRO!F$5&amp;$E554),'Hoja de Trabajo para listado'!$A$151:$Z$151,0)),0)+IFERROR(INDEX('Hoja de Trabajo para listado'!$AB$155:$BA$1048576,MATCH($A554,'Hoja de Trabajo para listado'!$AB$155:$AB$1048576,0),MATCH((CUADRO!F$5&amp;$E554),'Hoja de Trabajo para listado'!$AB$151:$BA$151,0)),0)+IFERROR(INDEX('Hoja de Trabajo para listado'!$BC$155:$CB$1048576,MATCH($A554,'Hoja de Trabajo para listado'!$BC$155:$BC$1048576,0),MATCH((CUADRO!F$5&amp;$E554),'Hoja de Trabajo para listado'!$BC$151:$CB$151,0)),0)+IFERROR(INDEX('Hoja de Trabajo para listado'!$DE$153:$DG$274,MATCH($A554,'Hoja de Trabajo para listado'!$DE$153:$DE$1048576,0),MATCH((CUADRO!F$5&amp;$E554),'Hoja de Trabajo para listado'!$DE$151:$DG$151,0)),0)+IFERROR(INDEX('Hoja de Trabajo para listado'!$CD$155:$DC$1048576,MATCH($A554,'Hoja de Trabajo para listado'!$CD$155:$CD$1048576,0),MATCH((CUADRO!F$5&amp;$E554),'Hoja de Trabajo para listado'!$CD$151:$DC$151,0)),0)</f>
        <v>0</v>
      </c>
      <c r="G554" s="243">
        <f ca="1">+IFERROR(INDEX('Hoja de Trabajo para listado'!$A$155:$Z$1048576,MATCH($A554,'Hoja de Trabajo para listado'!$A$155:$A$1048576,0),MATCH((CUADRO!G$5&amp;$E554),'Hoja de Trabajo para listado'!$A$151:$Z$151,0)),0)+IFERROR(INDEX('Hoja de Trabajo para listado'!$AB$155:$BA$1048576,MATCH($A554,'Hoja de Trabajo para listado'!$AB$155:$AB$1048576,0),MATCH((CUADRO!G$5&amp;$E554),'Hoja de Trabajo para listado'!$AB$151:$BA$151,0)),0)+IFERROR(INDEX('Hoja de Trabajo para listado'!$BC$155:$CB$1048576,MATCH($A554,'Hoja de Trabajo para listado'!$BC$155:$BC$1048576,0),MATCH((CUADRO!G$5&amp;$E554),'Hoja de Trabajo para listado'!$BC$151:$CB$151,0)),0)+IFERROR(INDEX('Hoja de Trabajo para listado'!$DE$153:$DG$274,MATCH($A554,'Hoja de Trabajo para listado'!$DE$153:$DE$1048576,0),MATCH((CUADRO!G$5&amp;$E554),'Hoja de Trabajo para listado'!$DE$151:$DG$151,0)),0)+IFERROR(INDEX('Hoja de Trabajo para listado'!$CD$155:$DC$1048576,MATCH($A554,'Hoja de Trabajo para listado'!$CD$155:$CD$1048576,0),MATCH((CUADRO!G$5&amp;$E554),'Hoja de Trabajo para listado'!$CD$151:$DC$151,0)),0)</f>
        <v>0</v>
      </c>
      <c r="H554" s="243">
        <f ca="1">+IFERROR(INDEX('Hoja de Trabajo para listado'!$A$155:$Z$1048576,MATCH($A554,'Hoja de Trabajo para listado'!$A$155:$A$1048576,0),MATCH((CUADRO!H$5&amp;$E554),'Hoja de Trabajo para listado'!$A$151:$Z$151,0)),0)+IFERROR(INDEX('Hoja de Trabajo para listado'!$AB$155:$BA$1048576,MATCH($A554,'Hoja de Trabajo para listado'!$AB$155:$AB$1048576,0),MATCH((CUADRO!H$5&amp;$E554),'Hoja de Trabajo para listado'!$AB$151:$BA$151,0)),0)+IFERROR(INDEX('Hoja de Trabajo para listado'!$BC$155:$CB$1048576,MATCH($A554,'Hoja de Trabajo para listado'!$BC$155:$BC$1048576,0),MATCH((CUADRO!H$5&amp;$E554),'Hoja de Trabajo para listado'!$BC$151:$CB$151,0)),0)+IFERROR(INDEX('Hoja de Trabajo para listado'!$DE$153:$DG$274,MATCH($A554,'Hoja de Trabajo para listado'!$DE$153:$DE$1048576,0),MATCH((CUADRO!H$5&amp;$E554),'Hoja de Trabajo para listado'!$DE$151:$DG$151,0)),0)+IFERROR(INDEX('Hoja de Trabajo para listado'!$CD$155:$DC$1048576,MATCH($A554,'Hoja de Trabajo para listado'!$CD$155:$CD$1048576,0),MATCH((CUADRO!H$5&amp;$E554),'Hoja de Trabajo para listado'!$CD$151:$DC$151,0)),0)</f>
        <v>0</v>
      </c>
      <c r="I554" s="243">
        <f ca="1">+IFERROR(INDEX('Hoja de Trabajo para listado'!$A$155:$Z$1048576,MATCH($A554,'Hoja de Trabajo para listado'!$A$155:$A$1048576,0),MATCH((CUADRO!I$5&amp;$E554),'Hoja de Trabajo para listado'!$A$151:$Z$151,0)),0)+IFERROR(INDEX('Hoja de Trabajo para listado'!$AB$155:$BA$1048576,MATCH($A554,'Hoja de Trabajo para listado'!$AB$155:$AB$1048576,0),MATCH((CUADRO!I$5&amp;$E554),'Hoja de Trabajo para listado'!$AB$151:$BA$151,0)),0)+IFERROR(INDEX('Hoja de Trabajo para listado'!$BC$155:$CB$1048576,MATCH($A554,'Hoja de Trabajo para listado'!$BC$155:$BC$1048576,0),MATCH((CUADRO!I$5&amp;$E554),'Hoja de Trabajo para listado'!$BC$151:$CB$151,0)),0)+IFERROR(INDEX('Hoja de Trabajo para listado'!$DE$153:$DG$274,MATCH($A554,'Hoja de Trabajo para listado'!$DE$153:$DE$1048576,0),MATCH((CUADRO!I$5&amp;$E554),'Hoja de Trabajo para listado'!$DE$151:$DG$151,0)),0)+IFERROR(INDEX('Hoja de Trabajo para listado'!$CD$155:$DC$1048576,MATCH($A554,'Hoja de Trabajo para listado'!$CD$155:$CD$1048576,0),MATCH((CUADRO!I$5&amp;$E554),'Hoja de Trabajo para listado'!$CD$151:$DC$151,0)),0)</f>
        <v>0</v>
      </c>
      <c r="J554" s="243">
        <f ca="1">+IFERROR(INDEX('Hoja de Trabajo para listado'!$A$155:$Z$1048576,MATCH($A554,'Hoja de Trabajo para listado'!$A$155:$A$1048576,0),MATCH((CUADRO!J$5&amp;$E554),'Hoja de Trabajo para listado'!$A$151:$Z$151,0)),0)+IFERROR(INDEX('Hoja de Trabajo para listado'!$AB$155:$BA$1048576,MATCH($A554,'Hoja de Trabajo para listado'!$AB$155:$AB$1048576,0),MATCH((CUADRO!J$5&amp;$E554),'Hoja de Trabajo para listado'!$AB$151:$BA$151,0)),0)+IFERROR(INDEX('Hoja de Trabajo para listado'!$BC$155:$CB$1048576,MATCH($A554,'Hoja de Trabajo para listado'!$BC$155:$BC$1048576,0),MATCH((CUADRO!J$5&amp;$E554),'Hoja de Trabajo para listado'!$BC$151:$CB$151,0)),0)+IFERROR(INDEX('Hoja de Trabajo para listado'!$DE$153:$DG$274,MATCH($A554,'Hoja de Trabajo para listado'!$DE$153:$DE$1048576,0),MATCH((CUADRO!J$5&amp;$E554),'Hoja de Trabajo para listado'!$DE$151:$DG$151,0)),0)+IFERROR(INDEX('Hoja de Trabajo para listado'!$CD$155:$DC$1048576,MATCH($A554,'Hoja de Trabajo para listado'!$CD$155:$CD$1048576,0),MATCH((CUADRO!J$5&amp;$E554),'Hoja de Trabajo para listado'!$CD$151:$DC$151,0)),0)</f>
        <v>0</v>
      </c>
      <c r="K554" s="243">
        <f ca="1">+IFERROR(INDEX('Hoja de Trabajo para listado'!$A$155:$Z$1048576,MATCH($A554,'Hoja de Trabajo para listado'!$A$155:$A$1048576,0),MATCH((CUADRO!K$5&amp;$E554),'Hoja de Trabajo para listado'!$A$151:$Z$151,0)),0)+IFERROR(INDEX('Hoja de Trabajo para listado'!$AB$155:$BA$1048576,MATCH($A554,'Hoja de Trabajo para listado'!$AB$155:$AB$1048576,0),MATCH((CUADRO!K$5&amp;$E554),'Hoja de Trabajo para listado'!$AB$151:$BA$151,0)),0)+IFERROR(INDEX('Hoja de Trabajo para listado'!$BC$155:$CB$1048576,MATCH($A554,'Hoja de Trabajo para listado'!$BC$155:$BC$1048576,0),MATCH((CUADRO!K$5&amp;$E554),'Hoja de Trabajo para listado'!$BC$151:$CB$151,0)),0)+IFERROR(INDEX('Hoja de Trabajo para listado'!$DE$153:$DG$274,MATCH($A554,'Hoja de Trabajo para listado'!$DE$153:$DE$1048576,0),MATCH((CUADRO!K$5&amp;$E554),'Hoja de Trabajo para listado'!$DE$151:$DG$151,0)),0)+IFERROR(INDEX('Hoja de Trabajo para listado'!$CD$155:$DC$1048576,MATCH($A554,'Hoja de Trabajo para listado'!$CD$155:$CD$1048576,0),MATCH((CUADRO!K$5&amp;$E554),'Hoja de Trabajo para listado'!$CD$151:$DC$151,0)),0)</f>
        <v>0</v>
      </c>
      <c r="L554" s="243">
        <f ca="1">+IFERROR(INDEX('Hoja de Trabajo para listado'!$A$155:$Z$1048576,MATCH($A554,'Hoja de Trabajo para listado'!$A$155:$A$1048576,0),MATCH((CUADRO!L$5&amp;$E554),'Hoja de Trabajo para listado'!$A$151:$Z$151,0)),0)+IFERROR(INDEX('Hoja de Trabajo para listado'!$AB$155:$BA$1048576,MATCH($A554,'Hoja de Trabajo para listado'!$AB$155:$AB$1048576,0),MATCH((CUADRO!L$5&amp;$E554),'Hoja de Trabajo para listado'!$AB$151:$BA$151,0)),0)+IFERROR(INDEX('Hoja de Trabajo para listado'!$BC$155:$CB$1048576,MATCH($A554,'Hoja de Trabajo para listado'!$BC$155:$BC$1048576,0),MATCH((CUADRO!L$5&amp;$E554),'Hoja de Trabajo para listado'!$BC$151:$CB$151,0)),0)+IFERROR(INDEX('Hoja de Trabajo para listado'!$DE$153:$DG$274,MATCH($A554,'Hoja de Trabajo para listado'!$DE$153:$DE$1048576,0),MATCH((CUADRO!L$5&amp;$E554),'Hoja de Trabajo para listado'!$DE$151:$DG$151,0)),0)+IFERROR(INDEX('Hoja de Trabajo para listado'!$CD$155:$DC$1048576,MATCH($A554,'Hoja de Trabajo para listado'!$CD$155:$CD$1048576,0),MATCH((CUADRO!L$5&amp;$E554),'Hoja de Trabajo para listado'!$CD$151:$DC$151,0)),0)</f>
        <v>0</v>
      </c>
      <c r="M554" s="243">
        <f ca="1">+IFERROR(INDEX('Hoja de Trabajo para listado'!$A$155:$Z$1048576,MATCH($A554,'Hoja de Trabajo para listado'!$A$155:$A$1048576,0),MATCH((CUADRO!M$5&amp;$E554),'Hoja de Trabajo para listado'!$A$151:$Z$151,0)),0)+IFERROR(INDEX('Hoja de Trabajo para listado'!$AB$155:$BA$1048576,MATCH($A554,'Hoja de Trabajo para listado'!$AB$155:$AB$1048576,0),MATCH((CUADRO!M$5&amp;$E554),'Hoja de Trabajo para listado'!$AB$151:$BA$151,0)),0)+IFERROR(INDEX('Hoja de Trabajo para listado'!$BC$155:$CB$1048576,MATCH($A554,'Hoja de Trabajo para listado'!$BC$155:$BC$1048576,0),MATCH((CUADRO!M$5&amp;$E554),'Hoja de Trabajo para listado'!$BC$151:$CB$151,0)),0)+IFERROR(INDEX('Hoja de Trabajo para listado'!$DE$153:$DG$274,MATCH($A554,'Hoja de Trabajo para listado'!$DE$153:$DE$1048576,0),MATCH((CUADRO!M$5&amp;$E554),'Hoja de Trabajo para listado'!$DE$151:$DG$151,0)),0)+IFERROR(INDEX('Hoja de Trabajo para listado'!$CD$155:$DC$1048576,MATCH($A554,'Hoja de Trabajo para listado'!$CD$155:$CD$1048576,0),MATCH((CUADRO!M$5&amp;$E554),'Hoja de Trabajo para listado'!$CD$151:$DC$151,0)),0)</f>
        <v>0</v>
      </c>
      <c r="N554" s="243">
        <f ca="1">+IFERROR(INDEX('Hoja de Trabajo para listado'!$A$155:$Z$1048576,MATCH($A554,'Hoja de Trabajo para listado'!$A$155:$A$1048576,0),MATCH((CUADRO!N$5&amp;$E554),'Hoja de Trabajo para listado'!$A$151:$Z$151,0)),0)+IFERROR(INDEX('Hoja de Trabajo para listado'!$AB$155:$BA$1048576,MATCH($A554,'Hoja de Trabajo para listado'!$AB$155:$AB$1048576,0),MATCH((CUADRO!N$5&amp;$E554),'Hoja de Trabajo para listado'!$AB$151:$BA$151,0)),0)+IFERROR(INDEX('Hoja de Trabajo para listado'!$BC$155:$CB$1048576,MATCH($A554,'Hoja de Trabajo para listado'!$BC$155:$BC$1048576,0),MATCH((CUADRO!N$5&amp;$E554),'Hoja de Trabajo para listado'!$BC$151:$CB$151,0)),0)+IFERROR(INDEX('Hoja de Trabajo para listado'!$DE$153:$DG$274,MATCH($A554,'Hoja de Trabajo para listado'!$DE$153:$DE$1048576,0),MATCH((CUADRO!N$5&amp;$E554),'Hoja de Trabajo para listado'!$DE$151:$DG$151,0)),0)+IFERROR(INDEX('Hoja de Trabajo para listado'!$CD$155:$DC$1048576,MATCH($A554,'Hoja de Trabajo para listado'!$CD$155:$CD$1048576,0),MATCH((CUADRO!N$5&amp;$E554),'Hoja de Trabajo para listado'!$CD$151:$DC$151,0)),0)</f>
        <v>0</v>
      </c>
      <c r="O554" s="243">
        <f ca="1">+IFERROR(INDEX('Hoja de Trabajo para listado'!$A$155:$Z$1048576,MATCH($A554,'Hoja de Trabajo para listado'!$A$155:$A$1048576,0),MATCH((CUADRO!O$5&amp;$E554),'Hoja de Trabajo para listado'!$A$151:$Z$151,0)),0)+IFERROR(INDEX('Hoja de Trabajo para listado'!$AB$155:$BA$1048576,MATCH($A554,'Hoja de Trabajo para listado'!$AB$155:$AB$1048576,0),MATCH((CUADRO!O$5&amp;$E554),'Hoja de Trabajo para listado'!$AB$151:$BA$151,0)),0)+IFERROR(INDEX('Hoja de Trabajo para listado'!$BC$155:$CB$1048576,MATCH($A554,'Hoja de Trabajo para listado'!$BC$155:$BC$1048576,0),MATCH((CUADRO!O$5&amp;$E554),'Hoja de Trabajo para listado'!$BC$151:$CB$151,0)),0)+IFERROR(INDEX('Hoja de Trabajo para listado'!$DE$153:$DG$274,MATCH($A554,'Hoja de Trabajo para listado'!$DE$153:$DE$1048576,0),MATCH((CUADRO!O$5&amp;$E554),'Hoja de Trabajo para listado'!$DE$151:$DG$151,0)),0)+IFERROR(INDEX('Hoja de Trabajo para listado'!$CD$155:$DC$1048576,MATCH($A554,'Hoja de Trabajo para listado'!$CD$155:$CD$1048576,0),MATCH((CUADRO!O$5&amp;$E554),'Hoja de Trabajo para listado'!$CD$151:$DC$151,0)),0)</f>
        <v>0</v>
      </c>
      <c r="P554" s="243">
        <f ca="1">+IFERROR(INDEX('Hoja de Trabajo para listado'!$A$155:$Z$1048576,MATCH($A554,'Hoja de Trabajo para listado'!$A$155:$A$1048576,0),MATCH((CUADRO!P$5&amp;$E554),'Hoja de Trabajo para listado'!$A$151:$Z$151,0)),0)+IFERROR(INDEX('Hoja de Trabajo para listado'!$AB$155:$BA$1048576,MATCH($A554,'Hoja de Trabajo para listado'!$AB$155:$AB$1048576,0),MATCH((CUADRO!P$5&amp;$E554),'Hoja de Trabajo para listado'!$AB$151:$BA$151,0)),0)+IFERROR(INDEX('Hoja de Trabajo para listado'!$BC$155:$CB$1048576,MATCH($A554,'Hoja de Trabajo para listado'!$BC$155:$BC$1048576,0),MATCH((CUADRO!P$5&amp;$E554),'Hoja de Trabajo para listado'!$BC$151:$CB$151,0)),0)+IFERROR(INDEX('Hoja de Trabajo para listado'!$DE$153:$DG$274,MATCH($A554,'Hoja de Trabajo para listado'!$DE$153:$DE$1048576,0),MATCH((CUADRO!P$5&amp;$E554),'Hoja de Trabajo para listado'!$DE$151:$DG$151,0)),0)+IFERROR(INDEX('Hoja de Trabajo para listado'!$CD$155:$DC$1048576,MATCH($A554,'Hoja de Trabajo para listado'!$CD$155:$CD$1048576,0),MATCH((CUADRO!P$5&amp;$E554),'Hoja de Trabajo para listado'!$CD$151:$DC$151,0)),0)</f>
        <v>0</v>
      </c>
      <c r="Q554" s="243">
        <f ca="1">+IFERROR(INDEX('Hoja de Trabajo para listado'!$A$155:$Z$1048576,MATCH($A554,'Hoja de Trabajo para listado'!$A$155:$A$1048576,0),MATCH((CUADRO!Q$5&amp;$E554),'Hoja de Trabajo para listado'!$A$151:$Z$151,0)),0)+IFERROR(INDEX('Hoja de Trabajo para listado'!$AB$155:$BA$1048576,MATCH($A554,'Hoja de Trabajo para listado'!$AB$155:$AB$1048576,0),MATCH((CUADRO!Q$5&amp;$E554),'Hoja de Trabajo para listado'!$AB$151:$BA$151,0)),0)+IFERROR(INDEX('Hoja de Trabajo para listado'!$BC$155:$CB$1048576,MATCH($A554,'Hoja de Trabajo para listado'!$BC$155:$BC$1048576,0),MATCH((CUADRO!Q$5&amp;$E554),'Hoja de Trabajo para listado'!$BC$151:$CB$151,0)),0)+IFERROR(INDEX('Hoja de Trabajo para listado'!$DE$153:$DG$274,MATCH($A554,'Hoja de Trabajo para listado'!$DE$153:$DE$1048576,0),MATCH((CUADRO!Q$5&amp;$E554),'Hoja de Trabajo para listado'!$DE$151:$DG$151,0)),0)+IFERROR(INDEX('Hoja de Trabajo para listado'!$CD$155:$DC$1048576,MATCH($A554,'Hoja de Trabajo para listado'!$CD$155:$CD$1048576,0),MATCH((CUADRO!Q$5&amp;$E554),'Hoja de Trabajo para listado'!$CD$151:$DC$151,0)),0)</f>
        <v>0</v>
      </c>
      <c r="R554" s="243">
        <f t="shared" ca="1" si="19"/>
        <v>0</v>
      </c>
      <c r="S554" s="249"/>
      <c r="T554" s="243">
        <f ca="1">+T555</f>
        <v>0</v>
      </c>
      <c r="U554" s="242">
        <f t="shared" si="20"/>
        <v>1</v>
      </c>
      <c r="V554" s="333" t="str">
        <f>+VLOOKUP(A554,bd_lista!$A$3:$E$590,5,FALSE)</f>
        <v>Gobiernos Autonomos Municipales</v>
      </c>
      <c r="W554" s="391" t="str">
        <f>+V554</f>
        <v>Gobiernos Autonomos Municipales</v>
      </c>
      <c r="X554" s="242">
        <f>+VLOOKUP(A554,[4]Sheet1!$A$13:$D$744,4,FALSE)</f>
        <v>0</v>
      </c>
      <c r="Y554" s="242" t="e">
        <f>+VLOOKUP(X554,bd_lista!$A$3:$C$590,3,FALSE)</f>
        <v>#N/A</v>
      </c>
      <c r="Z554" s="294">
        <f>+X554</f>
        <v>0</v>
      </c>
      <c r="AA554" s="295" t="e">
        <f>+Y554</f>
        <v>#N/A</v>
      </c>
    </row>
    <row r="555" spans="1:27" customFormat="1" ht="15" hidden="1" customHeight="1">
      <c r="A555" s="32">
        <v>1230</v>
      </c>
      <c r="B555" s="388"/>
      <c r="C555" s="247" t="str">
        <f>+VLOOKUP(A555,bd_lista!$A$3:$C$590,3,FALSE)</f>
        <v>Gobierno Autónomo Municipal de Quiabaya</v>
      </c>
      <c r="D555" s="390"/>
      <c r="E555" s="244" t="s">
        <v>1305</v>
      </c>
      <c r="F555" s="243">
        <f ca="1">+IFERROR(INDEX('Hoja de Trabajo para listado'!$A$155:$Z$1048576,MATCH($A555,'Hoja de Trabajo para listado'!$A$155:$A$1048576,0),MATCH((CUADRO!F$5&amp;$E555),'Hoja de Trabajo para listado'!$A$151:$Z$151,0)),0)+IFERROR(INDEX('Hoja de Trabajo para listado'!$AB$155:$BA$1048576,MATCH($A555,'Hoja de Trabajo para listado'!$AB$155:$AB$1048576,0),MATCH((CUADRO!F$5&amp;$E555),'Hoja de Trabajo para listado'!$AB$151:$BA$151,0)),0)+IFERROR(INDEX('Hoja de Trabajo para listado'!$BC$155:$CB$1048576,MATCH($A555,'Hoja de Trabajo para listado'!$BC$155:$BC$1048576,0),MATCH((CUADRO!F$5&amp;$E555),'Hoja de Trabajo para listado'!$BC$151:$CB$151,0)),0)+IFERROR(INDEX('Hoja de Trabajo para listado'!$DE$153:$DG$274,MATCH($A555,'Hoja de Trabajo para listado'!$DE$153:$DE$1048576,0),MATCH((CUADRO!F$5&amp;$E555),'Hoja de Trabajo para listado'!$DE$151:$DG$151,0)),0)+IFERROR(INDEX('Hoja de Trabajo para listado'!$CD$155:$DC$1048576,MATCH($A555,'Hoja de Trabajo para listado'!$CD$155:$CD$1048576,0),MATCH((CUADRO!F$5&amp;$E555),'Hoja de Trabajo para listado'!$CD$151:$DC$151,0)),0)</f>
        <v>0</v>
      </c>
      <c r="G555" s="243">
        <f ca="1">+IFERROR(INDEX('Hoja de Trabajo para listado'!$A$155:$Z$1048576,MATCH($A555,'Hoja de Trabajo para listado'!$A$155:$A$1048576,0),MATCH((CUADRO!G$5&amp;$E555),'Hoja de Trabajo para listado'!$A$151:$Z$151,0)),0)+IFERROR(INDEX('Hoja de Trabajo para listado'!$AB$155:$BA$1048576,MATCH($A555,'Hoja de Trabajo para listado'!$AB$155:$AB$1048576,0),MATCH((CUADRO!G$5&amp;$E555),'Hoja de Trabajo para listado'!$AB$151:$BA$151,0)),0)+IFERROR(INDEX('Hoja de Trabajo para listado'!$BC$155:$CB$1048576,MATCH($A555,'Hoja de Trabajo para listado'!$BC$155:$BC$1048576,0),MATCH((CUADRO!G$5&amp;$E555),'Hoja de Trabajo para listado'!$BC$151:$CB$151,0)),0)+IFERROR(INDEX('Hoja de Trabajo para listado'!$DE$153:$DG$274,MATCH($A555,'Hoja de Trabajo para listado'!$DE$153:$DE$1048576,0),MATCH((CUADRO!G$5&amp;$E555),'Hoja de Trabajo para listado'!$DE$151:$DG$151,0)),0)+IFERROR(INDEX('Hoja de Trabajo para listado'!$CD$155:$DC$1048576,MATCH($A555,'Hoja de Trabajo para listado'!$CD$155:$CD$1048576,0),MATCH((CUADRO!G$5&amp;$E555),'Hoja de Trabajo para listado'!$CD$151:$DC$151,0)),0)</f>
        <v>0</v>
      </c>
      <c r="H555" s="243">
        <f ca="1">+IFERROR(INDEX('Hoja de Trabajo para listado'!$A$155:$Z$1048576,MATCH($A555,'Hoja de Trabajo para listado'!$A$155:$A$1048576,0),MATCH((CUADRO!H$5&amp;$E555),'Hoja de Trabajo para listado'!$A$151:$Z$151,0)),0)+IFERROR(INDEX('Hoja de Trabajo para listado'!$AB$155:$BA$1048576,MATCH($A555,'Hoja de Trabajo para listado'!$AB$155:$AB$1048576,0),MATCH((CUADRO!H$5&amp;$E555),'Hoja de Trabajo para listado'!$AB$151:$BA$151,0)),0)+IFERROR(INDEX('Hoja de Trabajo para listado'!$BC$155:$CB$1048576,MATCH($A555,'Hoja de Trabajo para listado'!$BC$155:$BC$1048576,0),MATCH((CUADRO!H$5&amp;$E555),'Hoja de Trabajo para listado'!$BC$151:$CB$151,0)),0)+IFERROR(INDEX('Hoja de Trabajo para listado'!$DE$153:$DG$274,MATCH($A555,'Hoja de Trabajo para listado'!$DE$153:$DE$1048576,0),MATCH((CUADRO!H$5&amp;$E555),'Hoja de Trabajo para listado'!$DE$151:$DG$151,0)),0)+IFERROR(INDEX('Hoja de Trabajo para listado'!$CD$155:$DC$1048576,MATCH($A555,'Hoja de Trabajo para listado'!$CD$155:$CD$1048576,0),MATCH((CUADRO!H$5&amp;$E555),'Hoja de Trabajo para listado'!$CD$151:$DC$151,0)),0)</f>
        <v>0</v>
      </c>
      <c r="I555" s="243">
        <f ca="1">+IFERROR(INDEX('Hoja de Trabajo para listado'!$A$155:$Z$1048576,MATCH($A555,'Hoja de Trabajo para listado'!$A$155:$A$1048576,0),MATCH((CUADRO!I$5&amp;$E555),'Hoja de Trabajo para listado'!$A$151:$Z$151,0)),0)+IFERROR(INDEX('Hoja de Trabajo para listado'!$AB$155:$BA$1048576,MATCH($A555,'Hoja de Trabajo para listado'!$AB$155:$AB$1048576,0),MATCH((CUADRO!I$5&amp;$E555),'Hoja de Trabajo para listado'!$AB$151:$BA$151,0)),0)+IFERROR(INDEX('Hoja de Trabajo para listado'!$BC$155:$CB$1048576,MATCH($A555,'Hoja de Trabajo para listado'!$BC$155:$BC$1048576,0),MATCH((CUADRO!I$5&amp;$E555),'Hoja de Trabajo para listado'!$BC$151:$CB$151,0)),0)+IFERROR(INDEX('Hoja de Trabajo para listado'!$DE$153:$DG$274,MATCH($A555,'Hoja de Trabajo para listado'!$DE$153:$DE$1048576,0),MATCH((CUADRO!I$5&amp;$E555),'Hoja de Trabajo para listado'!$DE$151:$DG$151,0)),0)+IFERROR(INDEX('Hoja de Trabajo para listado'!$CD$155:$DC$1048576,MATCH($A555,'Hoja de Trabajo para listado'!$CD$155:$CD$1048576,0),MATCH((CUADRO!I$5&amp;$E555),'Hoja de Trabajo para listado'!$CD$151:$DC$151,0)),0)</f>
        <v>0</v>
      </c>
      <c r="J555" s="243">
        <f ca="1">+IFERROR(INDEX('Hoja de Trabajo para listado'!$A$155:$Z$1048576,MATCH($A555,'Hoja de Trabajo para listado'!$A$155:$A$1048576,0),MATCH((CUADRO!J$5&amp;$E555),'Hoja de Trabajo para listado'!$A$151:$Z$151,0)),0)+IFERROR(INDEX('Hoja de Trabajo para listado'!$AB$155:$BA$1048576,MATCH($A555,'Hoja de Trabajo para listado'!$AB$155:$AB$1048576,0),MATCH((CUADRO!J$5&amp;$E555),'Hoja de Trabajo para listado'!$AB$151:$BA$151,0)),0)+IFERROR(INDEX('Hoja de Trabajo para listado'!$BC$155:$CB$1048576,MATCH($A555,'Hoja de Trabajo para listado'!$BC$155:$BC$1048576,0),MATCH((CUADRO!J$5&amp;$E555),'Hoja de Trabajo para listado'!$BC$151:$CB$151,0)),0)+IFERROR(INDEX('Hoja de Trabajo para listado'!$DE$153:$DG$274,MATCH($A555,'Hoja de Trabajo para listado'!$DE$153:$DE$1048576,0),MATCH((CUADRO!J$5&amp;$E555),'Hoja de Trabajo para listado'!$DE$151:$DG$151,0)),0)+IFERROR(INDEX('Hoja de Trabajo para listado'!$CD$155:$DC$1048576,MATCH($A555,'Hoja de Trabajo para listado'!$CD$155:$CD$1048576,0),MATCH((CUADRO!J$5&amp;$E555),'Hoja de Trabajo para listado'!$CD$151:$DC$151,0)),0)</f>
        <v>0</v>
      </c>
      <c r="K555" s="243">
        <f ca="1">+IFERROR(INDEX('Hoja de Trabajo para listado'!$A$155:$Z$1048576,MATCH($A555,'Hoja de Trabajo para listado'!$A$155:$A$1048576,0),MATCH((CUADRO!K$5&amp;$E555),'Hoja de Trabajo para listado'!$A$151:$Z$151,0)),0)+IFERROR(INDEX('Hoja de Trabajo para listado'!$AB$155:$BA$1048576,MATCH($A555,'Hoja de Trabajo para listado'!$AB$155:$AB$1048576,0),MATCH((CUADRO!K$5&amp;$E555),'Hoja de Trabajo para listado'!$AB$151:$BA$151,0)),0)+IFERROR(INDEX('Hoja de Trabajo para listado'!$BC$155:$CB$1048576,MATCH($A555,'Hoja de Trabajo para listado'!$BC$155:$BC$1048576,0),MATCH((CUADRO!K$5&amp;$E555),'Hoja de Trabajo para listado'!$BC$151:$CB$151,0)),0)+IFERROR(INDEX('Hoja de Trabajo para listado'!$DE$153:$DG$274,MATCH($A555,'Hoja de Trabajo para listado'!$DE$153:$DE$1048576,0),MATCH((CUADRO!K$5&amp;$E555),'Hoja de Trabajo para listado'!$DE$151:$DG$151,0)),0)+IFERROR(INDEX('Hoja de Trabajo para listado'!$CD$155:$DC$1048576,MATCH($A555,'Hoja de Trabajo para listado'!$CD$155:$CD$1048576,0),MATCH((CUADRO!K$5&amp;$E555),'Hoja de Trabajo para listado'!$CD$151:$DC$151,0)),0)</f>
        <v>0</v>
      </c>
      <c r="L555" s="243">
        <f ca="1">+IFERROR(INDEX('Hoja de Trabajo para listado'!$A$155:$Z$1048576,MATCH($A555,'Hoja de Trabajo para listado'!$A$155:$A$1048576,0),MATCH((CUADRO!L$5&amp;$E555),'Hoja de Trabajo para listado'!$A$151:$Z$151,0)),0)+IFERROR(INDEX('Hoja de Trabajo para listado'!$AB$155:$BA$1048576,MATCH($A555,'Hoja de Trabajo para listado'!$AB$155:$AB$1048576,0),MATCH((CUADRO!L$5&amp;$E555),'Hoja de Trabajo para listado'!$AB$151:$BA$151,0)),0)+IFERROR(INDEX('Hoja de Trabajo para listado'!$BC$155:$CB$1048576,MATCH($A555,'Hoja de Trabajo para listado'!$BC$155:$BC$1048576,0),MATCH((CUADRO!L$5&amp;$E555),'Hoja de Trabajo para listado'!$BC$151:$CB$151,0)),0)+IFERROR(INDEX('Hoja de Trabajo para listado'!$DE$153:$DG$274,MATCH($A555,'Hoja de Trabajo para listado'!$DE$153:$DE$1048576,0),MATCH((CUADRO!L$5&amp;$E555),'Hoja de Trabajo para listado'!$DE$151:$DG$151,0)),0)+IFERROR(INDEX('Hoja de Trabajo para listado'!$CD$155:$DC$1048576,MATCH($A555,'Hoja de Trabajo para listado'!$CD$155:$CD$1048576,0),MATCH((CUADRO!L$5&amp;$E555),'Hoja de Trabajo para listado'!$CD$151:$DC$151,0)),0)</f>
        <v>0</v>
      </c>
      <c r="M555" s="243">
        <f ca="1">+IFERROR(INDEX('Hoja de Trabajo para listado'!$A$155:$Z$1048576,MATCH($A555,'Hoja de Trabajo para listado'!$A$155:$A$1048576,0),MATCH((CUADRO!M$5&amp;$E555),'Hoja de Trabajo para listado'!$A$151:$Z$151,0)),0)+IFERROR(INDEX('Hoja de Trabajo para listado'!$AB$155:$BA$1048576,MATCH($A555,'Hoja de Trabajo para listado'!$AB$155:$AB$1048576,0),MATCH((CUADRO!M$5&amp;$E555),'Hoja de Trabajo para listado'!$AB$151:$BA$151,0)),0)+IFERROR(INDEX('Hoja de Trabajo para listado'!$BC$155:$CB$1048576,MATCH($A555,'Hoja de Trabajo para listado'!$BC$155:$BC$1048576,0),MATCH((CUADRO!M$5&amp;$E555),'Hoja de Trabajo para listado'!$BC$151:$CB$151,0)),0)+IFERROR(INDEX('Hoja de Trabajo para listado'!$DE$153:$DG$274,MATCH($A555,'Hoja de Trabajo para listado'!$DE$153:$DE$1048576,0),MATCH((CUADRO!M$5&amp;$E555),'Hoja de Trabajo para listado'!$DE$151:$DG$151,0)),0)+IFERROR(INDEX('Hoja de Trabajo para listado'!$CD$155:$DC$1048576,MATCH($A555,'Hoja de Trabajo para listado'!$CD$155:$CD$1048576,0),MATCH((CUADRO!M$5&amp;$E555),'Hoja de Trabajo para listado'!$CD$151:$DC$151,0)),0)</f>
        <v>0</v>
      </c>
      <c r="N555" s="243">
        <f ca="1">+IFERROR(INDEX('Hoja de Trabajo para listado'!$A$155:$Z$1048576,MATCH($A555,'Hoja de Trabajo para listado'!$A$155:$A$1048576,0),MATCH((CUADRO!N$5&amp;$E555),'Hoja de Trabajo para listado'!$A$151:$Z$151,0)),0)+IFERROR(INDEX('Hoja de Trabajo para listado'!$AB$155:$BA$1048576,MATCH($A555,'Hoja de Trabajo para listado'!$AB$155:$AB$1048576,0),MATCH((CUADRO!N$5&amp;$E555),'Hoja de Trabajo para listado'!$AB$151:$BA$151,0)),0)+IFERROR(INDEX('Hoja de Trabajo para listado'!$BC$155:$CB$1048576,MATCH($A555,'Hoja de Trabajo para listado'!$BC$155:$BC$1048576,0),MATCH((CUADRO!N$5&amp;$E555),'Hoja de Trabajo para listado'!$BC$151:$CB$151,0)),0)+IFERROR(INDEX('Hoja de Trabajo para listado'!$DE$153:$DG$274,MATCH($A555,'Hoja de Trabajo para listado'!$DE$153:$DE$1048576,0),MATCH((CUADRO!N$5&amp;$E555),'Hoja de Trabajo para listado'!$DE$151:$DG$151,0)),0)+IFERROR(INDEX('Hoja de Trabajo para listado'!$CD$155:$DC$1048576,MATCH($A555,'Hoja de Trabajo para listado'!$CD$155:$CD$1048576,0),MATCH((CUADRO!N$5&amp;$E555),'Hoja de Trabajo para listado'!$CD$151:$DC$151,0)),0)</f>
        <v>0</v>
      </c>
      <c r="O555" s="243">
        <f ca="1">+IFERROR(INDEX('Hoja de Trabajo para listado'!$A$155:$Z$1048576,MATCH($A555,'Hoja de Trabajo para listado'!$A$155:$A$1048576,0),MATCH((CUADRO!O$5&amp;$E555),'Hoja de Trabajo para listado'!$A$151:$Z$151,0)),0)+IFERROR(INDEX('Hoja de Trabajo para listado'!$AB$155:$BA$1048576,MATCH($A555,'Hoja de Trabajo para listado'!$AB$155:$AB$1048576,0),MATCH((CUADRO!O$5&amp;$E555),'Hoja de Trabajo para listado'!$AB$151:$BA$151,0)),0)+IFERROR(INDEX('Hoja de Trabajo para listado'!$BC$155:$CB$1048576,MATCH($A555,'Hoja de Trabajo para listado'!$BC$155:$BC$1048576,0),MATCH((CUADRO!O$5&amp;$E555),'Hoja de Trabajo para listado'!$BC$151:$CB$151,0)),0)+IFERROR(INDEX('Hoja de Trabajo para listado'!$DE$153:$DG$274,MATCH($A555,'Hoja de Trabajo para listado'!$DE$153:$DE$1048576,0),MATCH((CUADRO!O$5&amp;$E555),'Hoja de Trabajo para listado'!$DE$151:$DG$151,0)),0)+IFERROR(INDEX('Hoja de Trabajo para listado'!$CD$155:$DC$1048576,MATCH($A555,'Hoja de Trabajo para listado'!$CD$155:$CD$1048576,0),MATCH((CUADRO!O$5&amp;$E555),'Hoja de Trabajo para listado'!$CD$151:$DC$151,0)),0)</f>
        <v>0</v>
      </c>
      <c r="P555" s="243">
        <f ca="1">+IFERROR(INDEX('Hoja de Trabajo para listado'!$A$155:$Z$1048576,MATCH($A555,'Hoja de Trabajo para listado'!$A$155:$A$1048576,0),MATCH((CUADRO!P$5&amp;$E555),'Hoja de Trabajo para listado'!$A$151:$Z$151,0)),0)+IFERROR(INDEX('Hoja de Trabajo para listado'!$AB$155:$BA$1048576,MATCH($A555,'Hoja de Trabajo para listado'!$AB$155:$AB$1048576,0),MATCH((CUADRO!P$5&amp;$E555),'Hoja de Trabajo para listado'!$AB$151:$BA$151,0)),0)+IFERROR(INDEX('Hoja de Trabajo para listado'!$BC$155:$CB$1048576,MATCH($A555,'Hoja de Trabajo para listado'!$BC$155:$BC$1048576,0),MATCH((CUADRO!P$5&amp;$E555),'Hoja de Trabajo para listado'!$BC$151:$CB$151,0)),0)+IFERROR(INDEX('Hoja de Trabajo para listado'!$DE$153:$DG$274,MATCH($A555,'Hoja de Trabajo para listado'!$DE$153:$DE$1048576,0),MATCH((CUADRO!P$5&amp;$E555),'Hoja de Trabajo para listado'!$DE$151:$DG$151,0)),0)+IFERROR(INDEX('Hoja de Trabajo para listado'!$CD$155:$DC$1048576,MATCH($A555,'Hoja de Trabajo para listado'!$CD$155:$CD$1048576,0),MATCH((CUADRO!P$5&amp;$E555),'Hoja de Trabajo para listado'!$CD$151:$DC$151,0)),0)</f>
        <v>0</v>
      </c>
      <c r="Q555" s="243">
        <f ca="1">+IFERROR(INDEX('Hoja de Trabajo para listado'!$A$155:$Z$1048576,MATCH($A555,'Hoja de Trabajo para listado'!$A$155:$A$1048576,0),MATCH((CUADRO!Q$5&amp;$E555),'Hoja de Trabajo para listado'!$A$151:$Z$151,0)),0)+IFERROR(INDEX('Hoja de Trabajo para listado'!$AB$155:$BA$1048576,MATCH($A555,'Hoja de Trabajo para listado'!$AB$155:$AB$1048576,0),MATCH((CUADRO!Q$5&amp;$E555),'Hoja de Trabajo para listado'!$AB$151:$BA$151,0)),0)+IFERROR(INDEX('Hoja de Trabajo para listado'!$BC$155:$CB$1048576,MATCH($A555,'Hoja de Trabajo para listado'!$BC$155:$BC$1048576,0),MATCH((CUADRO!Q$5&amp;$E555),'Hoja de Trabajo para listado'!$BC$151:$CB$151,0)),0)+IFERROR(INDEX('Hoja de Trabajo para listado'!$DE$153:$DG$274,MATCH($A555,'Hoja de Trabajo para listado'!$DE$153:$DE$1048576,0),MATCH((CUADRO!Q$5&amp;$E555),'Hoja de Trabajo para listado'!$DE$151:$DG$151,0)),0)+IFERROR(INDEX('Hoja de Trabajo para listado'!$CD$155:$DC$1048576,MATCH($A555,'Hoja de Trabajo para listado'!$CD$155:$CD$1048576,0),MATCH((CUADRO!Q$5&amp;$E555),'Hoja de Trabajo para listado'!$CD$151:$DC$151,0)),0)</f>
        <v>0</v>
      </c>
      <c r="R555" s="243">
        <f t="shared" ca="1" si="19"/>
        <v>0</v>
      </c>
      <c r="S555" s="249">
        <f ca="1">+R554+R555</f>
        <v>0</v>
      </c>
      <c r="T555" s="243">
        <f ca="1">+S555</f>
        <v>0</v>
      </c>
      <c r="U555" s="242">
        <f t="shared" si="20"/>
        <v>2</v>
      </c>
      <c r="V555" s="333" t="str">
        <f>+VLOOKUP(A555,bd_lista!$A$3:$E$590,5,FALSE)</f>
        <v>Gobiernos Autonomos Municipales</v>
      </c>
      <c r="W555" s="392"/>
      <c r="X555" s="242">
        <f>+VLOOKUP(A555,[4]Sheet1!$A$13:$D$744,4,FALSE)</f>
        <v>0</v>
      </c>
      <c r="Y555" s="242" t="e">
        <f>+VLOOKUP(X555,bd_lista!$A$3:$C$590,3,FALSE)</f>
        <v>#N/A</v>
      </c>
      <c r="Z555" s="292"/>
      <c r="AA555" s="293"/>
    </row>
    <row r="556" spans="1:27" customFormat="1" ht="15" hidden="1" customHeight="1">
      <c r="A556" s="32">
        <v>1231</v>
      </c>
      <c r="B556" s="387">
        <f>+A556</f>
        <v>1231</v>
      </c>
      <c r="C556" s="247" t="str">
        <f>+VLOOKUP(A556,bd_lista!$A$3:$C$590,3,FALSE)</f>
        <v>Gobierno Autónomo Municipal de Combaya</v>
      </c>
      <c r="D556" s="389" t="str">
        <f>+C556</f>
        <v>Gobierno Autónomo Municipal de Combaya</v>
      </c>
      <c r="E556" s="242" t="s">
        <v>1304</v>
      </c>
      <c r="F556" s="243">
        <f ca="1">+IFERROR(INDEX('Hoja de Trabajo para listado'!$A$155:$Z$1048576,MATCH($A556,'Hoja de Trabajo para listado'!$A$155:$A$1048576,0),MATCH((CUADRO!F$5&amp;$E556),'Hoja de Trabajo para listado'!$A$151:$Z$151,0)),0)+IFERROR(INDEX('Hoja de Trabajo para listado'!$AB$155:$BA$1048576,MATCH($A556,'Hoja de Trabajo para listado'!$AB$155:$AB$1048576,0),MATCH((CUADRO!F$5&amp;$E556),'Hoja de Trabajo para listado'!$AB$151:$BA$151,0)),0)+IFERROR(INDEX('Hoja de Trabajo para listado'!$BC$155:$CB$1048576,MATCH($A556,'Hoja de Trabajo para listado'!$BC$155:$BC$1048576,0),MATCH((CUADRO!F$5&amp;$E556),'Hoja de Trabajo para listado'!$BC$151:$CB$151,0)),0)+IFERROR(INDEX('Hoja de Trabajo para listado'!$DE$153:$DG$274,MATCH($A556,'Hoja de Trabajo para listado'!$DE$153:$DE$1048576,0),MATCH((CUADRO!F$5&amp;$E556),'Hoja de Trabajo para listado'!$DE$151:$DG$151,0)),0)+IFERROR(INDEX('Hoja de Trabajo para listado'!$CD$155:$DC$1048576,MATCH($A556,'Hoja de Trabajo para listado'!$CD$155:$CD$1048576,0),MATCH((CUADRO!F$5&amp;$E556),'Hoja de Trabajo para listado'!$CD$151:$DC$151,0)),0)</f>
        <v>0</v>
      </c>
      <c r="G556" s="243">
        <f ca="1">+IFERROR(INDEX('Hoja de Trabajo para listado'!$A$155:$Z$1048576,MATCH($A556,'Hoja de Trabajo para listado'!$A$155:$A$1048576,0),MATCH((CUADRO!G$5&amp;$E556),'Hoja de Trabajo para listado'!$A$151:$Z$151,0)),0)+IFERROR(INDEX('Hoja de Trabajo para listado'!$AB$155:$BA$1048576,MATCH($A556,'Hoja de Trabajo para listado'!$AB$155:$AB$1048576,0),MATCH((CUADRO!G$5&amp;$E556),'Hoja de Trabajo para listado'!$AB$151:$BA$151,0)),0)+IFERROR(INDEX('Hoja de Trabajo para listado'!$BC$155:$CB$1048576,MATCH($A556,'Hoja de Trabajo para listado'!$BC$155:$BC$1048576,0),MATCH((CUADRO!G$5&amp;$E556),'Hoja de Trabajo para listado'!$BC$151:$CB$151,0)),0)+IFERROR(INDEX('Hoja de Trabajo para listado'!$DE$153:$DG$274,MATCH($A556,'Hoja de Trabajo para listado'!$DE$153:$DE$1048576,0),MATCH((CUADRO!G$5&amp;$E556),'Hoja de Trabajo para listado'!$DE$151:$DG$151,0)),0)+IFERROR(INDEX('Hoja de Trabajo para listado'!$CD$155:$DC$1048576,MATCH($A556,'Hoja de Trabajo para listado'!$CD$155:$CD$1048576,0),MATCH((CUADRO!G$5&amp;$E556),'Hoja de Trabajo para listado'!$CD$151:$DC$151,0)),0)</f>
        <v>0</v>
      </c>
      <c r="H556" s="243">
        <f ca="1">+IFERROR(INDEX('Hoja de Trabajo para listado'!$A$155:$Z$1048576,MATCH($A556,'Hoja de Trabajo para listado'!$A$155:$A$1048576,0),MATCH((CUADRO!H$5&amp;$E556),'Hoja de Trabajo para listado'!$A$151:$Z$151,0)),0)+IFERROR(INDEX('Hoja de Trabajo para listado'!$AB$155:$BA$1048576,MATCH($A556,'Hoja de Trabajo para listado'!$AB$155:$AB$1048576,0),MATCH((CUADRO!H$5&amp;$E556),'Hoja de Trabajo para listado'!$AB$151:$BA$151,0)),0)+IFERROR(INDEX('Hoja de Trabajo para listado'!$BC$155:$CB$1048576,MATCH($A556,'Hoja de Trabajo para listado'!$BC$155:$BC$1048576,0),MATCH((CUADRO!H$5&amp;$E556),'Hoja de Trabajo para listado'!$BC$151:$CB$151,0)),0)+IFERROR(INDEX('Hoja de Trabajo para listado'!$DE$153:$DG$274,MATCH($A556,'Hoja de Trabajo para listado'!$DE$153:$DE$1048576,0),MATCH((CUADRO!H$5&amp;$E556),'Hoja de Trabajo para listado'!$DE$151:$DG$151,0)),0)+IFERROR(INDEX('Hoja de Trabajo para listado'!$CD$155:$DC$1048576,MATCH($A556,'Hoja de Trabajo para listado'!$CD$155:$CD$1048576,0),MATCH((CUADRO!H$5&amp;$E556),'Hoja de Trabajo para listado'!$CD$151:$DC$151,0)),0)</f>
        <v>0</v>
      </c>
      <c r="I556" s="243">
        <f ca="1">+IFERROR(INDEX('Hoja de Trabajo para listado'!$A$155:$Z$1048576,MATCH($A556,'Hoja de Trabajo para listado'!$A$155:$A$1048576,0),MATCH((CUADRO!I$5&amp;$E556),'Hoja de Trabajo para listado'!$A$151:$Z$151,0)),0)+IFERROR(INDEX('Hoja de Trabajo para listado'!$AB$155:$BA$1048576,MATCH($A556,'Hoja de Trabajo para listado'!$AB$155:$AB$1048576,0),MATCH((CUADRO!I$5&amp;$E556),'Hoja de Trabajo para listado'!$AB$151:$BA$151,0)),0)+IFERROR(INDEX('Hoja de Trabajo para listado'!$BC$155:$CB$1048576,MATCH($A556,'Hoja de Trabajo para listado'!$BC$155:$BC$1048576,0),MATCH((CUADRO!I$5&amp;$E556),'Hoja de Trabajo para listado'!$BC$151:$CB$151,0)),0)+IFERROR(INDEX('Hoja de Trabajo para listado'!$DE$153:$DG$274,MATCH($A556,'Hoja de Trabajo para listado'!$DE$153:$DE$1048576,0),MATCH((CUADRO!I$5&amp;$E556),'Hoja de Trabajo para listado'!$DE$151:$DG$151,0)),0)+IFERROR(INDEX('Hoja de Trabajo para listado'!$CD$155:$DC$1048576,MATCH($A556,'Hoja de Trabajo para listado'!$CD$155:$CD$1048576,0),MATCH((CUADRO!I$5&amp;$E556),'Hoja de Trabajo para listado'!$CD$151:$DC$151,0)),0)</f>
        <v>0</v>
      </c>
      <c r="J556" s="243">
        <f ca="1">+IFERROR(INDEX('Hoja de Trabajo para listado'!$A$155:$Z$1048576,MATCH($A556,'Hoja de Trabajo para listado'!$A$155:$A$1048576,0),MATCH((CUADRO!J$5&amp;$E556),'Hoja de Trabajo para listado'!$A$151:$Z$151,0)),0)+IFERROR(INDEX('Hoja de Trabajo para listado'!$AB$155:$BA$1048576,MATCH($A556,'Hoja de Trabajo para listado'!$AB$155:$AB$1048576,0),MATCH((CUADRO!J$5&amp;$E556),'Hoja de Trabajo para listado'!$AB$151:$BA$151,0)),0)+IFERROR(INDEX('Hoja de Trabajo para listado'!$BC$155:$CB$1048576,MATCH($A556,'Hoja de Trabajo para listado'!$BC$155:$BC$1048576,0),MATCH((CUADRO!J$5&amp;$E556),'Hoja de Trabajo para listado'!$BC$151:$CB$151,0)),0)+IFERROR(INDEX('Hoja de Trabajo para listado'!$DE$153:$DG$274,MATCH($A556,'Hoja de Trabajo para listado'!$DE$153:$DE$1048576,0),MATCH((CUADRO!J$5&amp;$E556),'Hoja de Trabajo para listado'!$DE$151:$DG$151,0)),0)+IFERROR(INDEX('Hoja de Trabajo para listado'!$CD$155:$DC$1048576,MATCH($A556,'Hoja de Trabajo para listado'!$CD$155:$CD$1048576,0),MATCH((CUADRO!J$5&amp;$E556),'Hoja de Trabajo para listado'!$CD$151:$DC$151,0)),0)</f>
        <v>0</v>
      </c>
      <c r="K556" s="243">
        <f ca="1">+IFERROR(INDEX('Hoja de Trabajo para listado'!$A$155:$Z$1048576,MATCH($A556,'Hoja de Trabajo para listado'!$A$155:$A$1048576,0),MATCH((CUADRO!K$5&amp;$E556),'Hoja de Trabajo para listado'!$A$151:$Z$151,0)),0)+IFERROR(INDEX('Hoja de Trabajo para listado'!$AB$155:$BA$1048576,MATCH($A556,'Hoja de Trabajo para listado'!$AB$155:$AB$1048576,0),MATCH((CUADRO!K$5&amp;$E556),'Hoja de Trabajo para listado'!$AB$151:$BA$151,0)),0)+IFERROR(INDEX('Hoja de Trabajo para listado'!$BC$155:$CB$1048576,MATCH($A556,'Hoja de Trabajo para listado'!$BC$155:$BC$1048576,0),MATCH((CUADRO!K$5&amp;$E556),'Hoja de Trabajo para listado'!$BC$151:$CB$151,0)),0)+IFERROR(INDEX('Hoja de Trabajo para listado'!$DE$153:$DG$274,MATCH($A556,'Hoja de Trabajo para listado'!$DE$153:$DE$1048576,0),MATCH((CUADRO!K$5&amp;$E556),'Hoja de Trabajo para listado'!$DE$151:$DG$151,0)),0)+IFERROR(INDEX('Hoja de Trabajo para listado'!$CD$155:$DC$1048576,MATCH($A556,'Hoja de Trabajo para listado'!$CD$155:$CD$1048576,0),MATCH((CUADRO!K$5&amp;$E556),'Hoja de Trabajo para listado'!$CD$151:$DC$151,0)),0)</f>
        <v>0</v>
      </c>
      <c r="L556" s="243">
        <f ca="1">+IFERROR(INDEX('Hoja de Trabajo para listado'!$A$155:$Z$1048576,MATCH($A556,'Hoja de Trabajo para listado'!$A$155:$A$1048576,0),MATCH((CUADRO!L$5&amp;$E556),'Hoja de Trabajo para listado'!$A$151:$Z$151,0)),0)+IFERROR(INDEX('Hoja de Trabajo para listado'!$AB$155:$BA$1048576,MATCH($A556,'Hoja de Trabajo para listado'!$AB$155:$AB$1048576,0),MATCH((CUADRO!L$5&amp;$E556),'Hoja de Trabajo para listado'!$AB$151:$BA$151,0)),0)+IFERROR(INDEX('Hoja de Trabajo para listado'!$BC$155:$CB$1048576,MATCH($A556,'Hoja de Trabajo para listado'!$BC$155:$BC$1048576,0),MATCH((CUADRO!L$5&amp;$E556),'Hoja de Trabajo para listado'!$BC$151:$CB$151,0)),0)+IFERROR(INDEX('Hoja de Trabajo para listado'!$DE$153:$DG$274,MATCH($A556,'Hoja de Trabajo para listado'!$DE$153:$DE$1048576,0),MATCH((CUADRO!L$5&amp;$E556),'Hoja de Trabajo para listado'!$DE$151:$DG$151,0)),0)+IFERROR(INDEX('Hoja de Trabajo para listado'!$CD$155:$DC$1048576,MATCH($A556,'Hoja de Trabajo para listado'!$CD$155:$CD$1048576,0),MATCH((CUADRO!L$5&amp;$E556),'Hoja de Trabajo para listado'!$CD$151:$DC$151,0)),0)</f>
        <v>0</v>
      </c>
      <c r="M556" s="243">
        <f ca="1">+IFERROR(INDEX('Hoja de Trabajo para listado'!$A$155:$Z$1048576,MATCH($A556,'Hoja de Trabajo para listado'!$A$155:$A$1048576,0),MATCH((CUADRO!M$5&amp;$E556),'Hoja de Trabajo para listado'!$A$151:$Z$151,0)),0)+IFERROR(INDEX('Hoja de Trabajo para listado'!$AB$155:$BA$1048576,MATCH($A556,'Hoja de Trabajo para listado'!$AB$155:$AB$1048576,0),MATCH((CUADRO!M$5&amp;$E556),'Hoja de Trabajo para listado'!$AB$151:$BA$151,0)),0)+IFERROR(INDEX('Hoja de Trabajo para listado'!$BC$155:$CB$1048576,MATCH($A556,'Hoja de Trabajo para listado'!$BC$155:$BC$1048576,0),MATCH((CUADRO!M$5&amp;$E556),'Hoja de Trabajo para listado'!$BC$151:$CB$151,0)),0)+IFERROR(INDEX('Hoja de Trabajo para listado'!$DE$153:$DG$274,MATCH($A556,'Hoja de Trabajo para listado'!$DE$153:$DE$1048576,0),MATCH((CUADRO!M$5&amp;$E556),'Hoja de Trabajo para listado'!$DE$151:$DG$151,0)),0)+IFERROR(INDEX('Hoja de Trabajo para listado'!$CD$155:$DC$1048576,MATCH($A556,'Hoja de Trabajo para listado'!$CD$155:$CD$1048576,0),MATCH((CUADRO!M$5&amp;$E556),'Hoja de Trabajo para listado'!$CD$151:$DC$151,0)),0)</f>
        <v>0</v>
      </c>
      <c r="N556" s="243">
        <f ca="1">+IFERROR(INDEX('Hoja de Trabajo para listado'!$A$155:$Z$1048576,MATCH($A556,'Hoja de Trabajo para listado'!$A$155:$A$1048576,0),MATCH((CUADRO!N$5&amp;$E556),'Hoja de Trabajo para listado'!$A$151:$Z$151,0)),0)+IFERROR(INDEX('Hoja de Trabajo para listado'!$AB$155:$BA$1048576,MATCH($A556,'Hoja de Trabajo para listado'!$AB$155:$AB$1048576,0),MATCH((CUADRO!N$5&amp;$E556),'Hoja de Trabajo para listado'!$AB$151:$BA$151,0)),0)+IFERROR(INDEX('Hoja de Trabajo para listado'!$BC$155:$CB$1048576,MATCH($A556,'Hoja de Trabajo para listado'!$BC$155:$BC$1048576,0),MATCH((CUADRO!N$5&amp;$E556),'Hoja de Trabajo para listado'!$BC$151:$CB$151,0)),0)+IFERROR(INDEX('Hoja de Trabajo para listado'!$DE$153:$DG$274,MATCH($A556,'Hoja de Trabajo para listado'!$DE$153:$DE$1048576,0),MATCH((CUADRO!N$5&amp;$E556),'Hoja de Trabajo para listado'!$DE$151:$DG$151,0)),0)+IFERROR(INDEX('Hoja de Trabajo para listado'!$CD$155:$DC$1048576,MATCH($A556,'Hoja de Trabajo para listado'!$CD$155:$CD$1048576,0),MATCH((CUADRO!N$5&amp;$E556),'Hoja de Trabajo para listado'!$CD$151:$DC$151,0)),0)</f>
        <v>0</v>
      </c>
      <c r="O556" s="243">
        <f ca="1">+IFERROR(INDEX('Hoja de Trabajo para listado'!$A$155:$Z$1048576,MATCH($A556,'Hoja de Trabajo para listado'!$A$155:$A$1048576,0),MATCH((CUADRO!O$5&amp;$E556),'Hoja de Trabajo para listado'!$A$151:$Z$151,0)),0)+IFERROR(INDEX('Hoja de Trabajo para listado'!$AB$155:$BA$1048576,MATCH($A556,'Hoja de Trabajo para listado'!$AB$155:$AB$1048576,0),MATCH((CUADRO!O$5&amp;$E556),'Hoja de Trabajo para listado'!$AB$151:$BA$151,0)),0)+IFERROR(INDEX('Hoja de Trabajo para listado'!$BC$155:$CB$1048576,MATCH($A556,'Hoja de Trabajo para listado'!$BC$155:$BC$1048576,0),MATCH((CUADRO!O$5&amp;$E556),'Hoja de Trabajo para listado'!$BC$151:$CB$151,0)),0)+IFERROR(INDEX('Hoja de Trabajo para listado'!$DE$153:$DG$274,MATCH($A556,'Hoja de Trabajo para listado'!$DE$153:$DE$1048576,0),MATCH((CUADRO!O$5&amp;$E556),'Hoja de Trabajo para listado'!$DE$151:$DG$151,0)),0)+IFERROR(INDEX('Hoja de Trabajo para listado'!$CD$155:$DC$1048576,MATCH($A556,'Hoja de Trabajo para listado'!$CD$155:$CD$1048576,0),MATCH((CUADRO!O$5&amp;$E556),'Hoja de Trabajo para listado'!$CD$151:$DC$151,0)),0)</f>
        <v>0</v>
      </c>
      <c r="P556" s="243">
        <f ca="1">+IFERROR(INDEX('Hoja de Trabajo para listado'!$A$155:$Z$1048576,MATCH($A556,'Hoja de Trabajo para listado'!$A$155:$A$1048576,0),MATCH((CUADRO!P$5&amp;$E556),'Hoja de Trabajo para listado'!$A$151:$Z$151,0)),0)+IFERROR(INDEX('Hoja de Trabajo para listado'!$AB$155:$BA$1048576,MATCH($A556,'Hoja de Trabajo para listado'!$AB$155:$AB$1048576,0),MATCH((CUADRO!P$5&amp;$E556),'Hoja de Trabajo para listado'!$AB$151:$BA$151,0)),0)+IFERROR(INDEX('Hoja de Trabajo para listado'!$BC$155:$CB$1048576,MATCH($A556,'Hoja de Trabajo para listado'!$BC$155:$BC$1048576,0),MATCH((CUADRO!P$5&amp;$E556),'Hoja de Trabajo para listado'!$BC$151:$CB$151,0)),0)+IFERROR(INDEX('Hoja de Trabajo para listado'!$DE$153:$DG$274,MATCH($A556,'Hoja de Trabajo para listado'!$DE$153:$DE$1048576,0),MATCH((CUADRO!P$5&amp;$E556),'Hoja de Trabajo para listado'!$DE$151:$DG$151,0)),0)+IFERROR(INDEX('Hoja de Trabajo para listado'!$CD$155:$DC$1048576,MATCH($A556,'Hoja de Trabajo para listado'!$CD$155:$CD$1048576,0),MATCH((CUADRO!P$5&amp;$E556),'Hoja de Trabajo para listado'!$CD$151:$DC$151,0)),0)</f>
        <v>0</v>
      </c>
      <c r="Q556" s="243">
        <f ca="1">+IFERROR(INDEX('Hoja de Trabajo para listado'!$A$155:$Z$1048576,MATCH($A556,'Hoja de Trabajo para listado'!$A$155:$A$1048576,0),MATCH((CUADRO!Q$5&amp;$E556),'Hoja de Trabajo para listado'!$A$151:$Z$151,0)),0)+IFERROR(INDEX('Hoja de Trabajo para listado'!$AB$155:$BA$1048576,MATCH($A556,'Hoja de Trabajo para listado'!$AB$155:$AB$1048576,0),MATCH((CUADRO!Q$5&amp;$E556),'Hoja de Trabajo para listado'!$AB$151:$BA$151,0)),0)+IFERROR(INDEX('Hoja de Trabajo para listado'!$BC$155:$CB$1048576,MATCH($A556,'Hoja de Trabajo para listado'!$BC$155:$BC$1048576,0),MATCH((CUADRO!Q$5&amp;$E556),'Hoja de Trabajo para listado'!$BC$151:$CB$151,0)),0)+IFERROR(INDEX('Hoja de Trabajo para listado'!$DE$153:$DG$274,MATCH($A556,'Hoja de Trabajo para listado'!$DE$153:$DE$1048576,0),MATCH((CUADRO!Q$5&amp;$E556),'Hoja de Trabajo para listado'!$DE$151:$DG$151,0)),0)+IFERROR(INDEX('Hoja de Trabajo para listado'!$CD$155:$DC$1048576,MATCH($A556,'Hoja de Trabajo para listado'!$CD$155:$CD$1048576,0),MATCH((CUADRO!Q$5&amp;$E556),'Hoja de Trabajo para listado'!$CD$151:$DC$151,0)),0)</f>
        <v>0</v>
      </c>
      <c r="R556" s="243">
        <f t="shared" ca="1" si="19"/>
        <v>0</v>
      </c>
      <c r="S556" s="249"/>
      <c r="T556" s="243">
        <f ca="1">+T557</f>
        <v>0</v>
      </c>
      <c r="U556" s="242">
        <f t="shared" si="20"/>
        <v>1</v>
      </c>
      <c r="V556" s="333" t="str">
        <f>+VLOOKUP(A556,bd_lista!$A$3:$E$590,5,FALSE)</f>
        <v>Gobiernos Autonomos Municipales</v>
      </c>
      <c r="W556" s="391" t="str">
        <f>+V556</f>
        <v>Gobiernos Autonomos Municipales</v>
      </c>
      <c r="X556" s="242">
        <f>+VLOOKUP(A556,[4]Sheet1!$A$13:$D$744,4,FALSE)</f>
        <v>0</v>
      </c>
      <c r="Y556" s="242" t="e">
        <f>+VLOOKUP(X556,bd_lista!$A$3:$C$590,3,FALSE)</f>
        <v>#N/A</v>
      </c>
      <c r="Z556" s="294">
        <f>+X556</f>
        <v>0</v>
      </c>
      <c r="AA556" s="295" t="e">
        <f>+Y556</f>
        <v>#N/A</v>
      </c>
    </row>
    <row r="557" spans="1:27" customFormat="1" ht="15" hidden="1" customHeight="1">
      <c r="A557" s="32">
        <v>1231</v>
      </c>
      <c r="B557" s="388"/>
      <c r="C557" s="247" t="str">
        <f>+VLOOKUP(A557,bd_lista!$A$3:$C$590,3,FALSE)</f>
        <v>Gobierno Autónomo Municipal de Combaya</v>
      </c>
      <c r="D557" s="390"/>
      <c r="E557" s="244" t="s">
        <v>1305</v>
      </c>
      <c r="F557" s="243">
        <f ca="1">+IFERROR(INDEX('Hoja de Trabajo para listado'!$A$155:$Z$1048576,MATCH($A557,'Hoja de Trabajo para listado'!$A$155:$A$1048576,0),MATCH((CUADRO!F$5&amp;$E557),'Hoja de Trabajo para listado'!$A$151:$Z$151,0)),0)+IFERROR(INDEX('Hoja de Trabajo para listado'!$AB$155:$BA$1048576,MATCH($A557,'Hoja de Trabajo para listado'!$AB$155:$AB$1048576,0),MATCH((CUADRO!F$5&amp;$E557),'Hoja de Trabajo para listado'!$AB$151:$BA$151,0)),0)+IFERROR(INDEX('Hoja de Trabajo para listado'!$BC$155:$CB$1048576,MATCH($A557,'Hoja de Trabajo para listado'!$BC$155:$BC$1048576,0),MATCH((CUADRO!F$5&amp;$E557),'Hoja de Trabajo para listado'!$BC$151:$CB$151,0)),0)+IFERROR(INDEX('Hoja de Trabajo para listado'!$DE$153:$DG$274,MATCH($A557,'Hoja de Trabajo para listado'!$DE$153:$DE$1048576,0),MATCH((CUADRO!F$5&amp;$E557),'Hoja de Trabajo para listado'!$DE$151:$DG$151,0)),0)+IFERROR(INDEX('Hoja de Trabajo para listado'!$CD$155:$DC$1048576,MATCH($A557,'Hoja de Trabajo para listado'!$CD$155:$CD$1048576,0),MATCH((CUADRO!F$5&amp;$E557),'Hoja de Trabajo para listado'!$CD$151:$DC$151,0)),0)</f>
        <v>0</v>
      </c>
      <c r="G557" s="243">
        <f ca="1">+IFERROR(INDEX('Hoja de Trabajo para listado'!$A$155:$Z$1048576,MATCH($A557,'Hoja de Trabajo para listado'!$A$155:$A$1048576,0),MATCH((CUADRO!G$5&amp;$E557),'Hoja de Trabajo para listado'!$A$151:$Z$151,0)),0)+IFERROR(INDEX('Hoja de Trabajo para listado'!$AB$155:$BA$1048576,MATCH($A557,'Hoja de Trabajo para listado'!$AB$155:$AB$1048576,0),MATCH((CUADRO!G$5&amp;$E557),'Hoja de Trabajo para listado'!$AB$151:$BA$151,0)),0)+IFERROR(INDEX('Hoja de Trabajo para listado'!$BC$155:$CB$1048576,MATCH($A557,'Hoja de Trabajo para listado'!$BC$155:$BC$1048576,0),MATCH((CUADRO!G$5&amp;$E557),'Hoja de Trabajo para listado'!$BC$151:$CB$151,0)),0)+IFERROR(INDEX('Hoja de Trabajo para listado'!$DE$153:$DG$274,MATCH($A557,'Hoja de Trabajo para listado'!$DE$153:$DE$1048576,0),MATCH((CUADRO!G$5&amp;$E557),'Hoja de Trabajo para listado'!$DE$151:$DG$151,0)),0)+IFERROR(INDEX('Hoja de Trabajo para listado'!$CD$155:$DC$1048576,MATCH($A557,'Hoja de Trabajo para listado'!$CD$155:$CD$1048576,0),MATCH((CUADRO!G$5&amp;$E557),'Hoja de Trabajo para listado'!$CD$151:$DC$151,0)),0)</f>
        <v>0</v>
      </c>
      <c r="H557" s="243">
        <f ca="1">+IFERROR(INDEX('Hoja de Trabajo para listado'!$A$155:$Z$1048576,MATCH($A557,'Hoja de Trabajo para listado'!$A$155:$A$1048576,0),MATCH((CUADRO!H$5&amp;$E557),'Hoja de Trabajo para listado'!$A$151:$Z$151,0)),0)+IFERROR(INDEX('Hoja de Trabajo para listado'!$AB$155:$BA$1048576,MATCH($A557,'Hoja de Trabajo para listado'!$AB$155:$AB$1048576,0),MATCH((CUADRO!H$5&amp;$E557),'Hoja de Trabajo para listado'!$AB$151:$BA$151,0)),0)+IFERROR(INDEX('Hoja de Trabajo para listado'!$BC$155:$CB$1048576,MATCH($A557,'Hoja de Trabajo para listado'!$BC$155:$BC$1048576,0),MATCH((CUADRO!H$5&amp;$E557),'Hoja de Trabajo para listado'!$BC$151:$CB$151,0)),0)+IFERROR(INDEX('Hoja de Trabajo para listado'!$DE$153:$DG$274,MATCH($A557,'Hoja de Trabajo para listado'!$DE$153:$DE$1048576,0),MATCH((CUADRO!H$5&amp;$E557),'Hoja de Trabajo para listado'!$DE$151:$DG$151,0)),0)+IFERROR(INDEX('Hoja de Trabajo para listado'!$CD$155:$DC$1048576,MATCH($A557,'Hoja de Trabajo para listado'!$CD$155:$CD$1048576,0),MATCH((CUADRO!H$5&amp;$E557),'Hoja de Trabajo para listado'!$CD$151:$DC$151,0)),0)</f>
        <v>0</v>
      </c>
      <c r="I557" s="243">
        <f ca="1">+IFERROR(INDEX('Hoja de Trabajo para listado'!$A$155:$Z$1048576,MATCH($A557,'Hoja de Trabajo para listado'!$A$155:$A$1048576,0),MATCH((CUADRO!I$5&amp;$E557),'Hoja de Trabajo para listado'!$A$151:$Z$151,0)),0)+IFERROR(INDEX('Hoja de Trabajo para listado'!$AB$155:$BA$1048576,MATCH($A557,'Hoja de Trabajo para listado'!$AB$155:$AB$1048576,0),MATCH((CUADRO!I$5&amp;$E557),'Hoja de Trabajo para listado'!$AB$151:$BA$151,0)),0)+IFERROR(INDEX('Hoja de Trabajo para listado'!$BC$155:$CB$1048576,MATCH($A557,'Hoja de Trabajo para listado'!$BC$155:$BC$1048576,0),MATCH((CUADRO!I$5&amp;$E557),'Hoja de Trabajo para listado'!$BC$151:$CB$151,0)),0)+IFERROR(INDEX('Hoja de Trabajo para listado'!$DE$153:$DG$274,MATCH($A557,'Hoja de Trabajo para listado'!$DE$153:$DE$1048576,0),MATCH((CUADRO!I$5&amp;$E557),'Hoja de Trabajo para listado'!$DE$151:$DG$151,0)),0)+IFERROR(INDEX('Hoja de Trabajo para listado'!$CD$155:$DC$1048576,MATCH($A557,'Hoja de Trabajo para listado'!$CD$155:$CD$1048576,0),MATCH((CUADRO!I$5&amp;$E557),'Hoja de Trabajo para listado'!$CD$151:$DC$151,0)),0)</f>
        <v>0</v>
      </c>
      <c r="J557" s="243">
        <f ca="1">+IFERROR(INDEX('Hoja de Trabajo para listado'!$A$155:$Z$1048576,MATCH($A557,'Hoja de Trabajo para listado'!$A$155:$A$1048576,0),MATCH((CUADRO!J$5&amp;$E557),'Hoja de Trabajo para listado'!$A$151:$Z$151,0)),0)+IFERROR(INDEX('Hoja de Trabajo para listado'!$AB$155:$BA$1048576,MATCH($A557,'Hoja de Trabajo para listado'!$AB$155:$AB$1048576,0),MATCH((CUADRO!J$5&amp;$E557),'Hoja de Trabajo para listado'!$AB$151:$BA$151,0)),0)+IFERROR(INDEX('Hoja de Trabajo para listado'!$BC$155:$CB$1048576,MATCH($A557,'Hoja de Trabajo para listado'!$BC$155:$BC$1048576,0),MATCH((CUADRO!J$5&amp;$E557),'Hoja de Trabajo para listado'!$BC$151:$CB$151,0)),0)+IFERROR(INDEX('Hoja de Trabajo para listado'!$DE$153:$DG$274,MATCH($A557,'Hoja de Trabajo para listado'!$DE$153:$DE$1048576,0),MATCH((CUADRO!J$5&amp;$E557),'Hoja de Trabajo para listado'!$DE$151:$DG$151,0)),0)+IFERROR(INDEX('Hoja de Trabajo para listado'!$CD$155:$DC$1048576,MATCH($A557,'Hoja de Trabajo para listado'!$CD$155:$CD$1048576,0),MATCH((CUADRO!J$5&amp;$E557),'Hoja de Trabajo para listado'!$CD$151:$DC$151,0)),0)</f>
        <v>0</v>
      </c>
      <c r="K557" s="243">
        <f ca="1">+IFERROR(INDEX('Hoja de Trabajo para listado'!$A$155:$Z$1048576,MATCH($A557,'Hoja de Trabajo para listado'!$A$155:$A$1048576,0),MATCH((CUADRO!K$5&amp;$E557),'Hoja de Trabajo para listado'!$A$151:$Z$151,0)),0)+IFERROR(INDEX('Hoja de Trabajo para listado'!$AB$155:$BA$1048576,MATCH($A557,'Hoja de Trabajo para listado'!$AB$155:$AB$1048576,0),MATCH((CUADRO!K$5&amp;$E557),'Hoja de Trabajo para listado'!$AB$151:$BA$151,0)),0)+IFERROR(INDEX('Hoja de Trabajo para listado'!$BC$155:$CB$1048576,MATCH($A557,'Hoja de Trabajo para listado'!$BC$155:$BC$1048576,0),MATCH((CUADRO!K$5&amp;$E557),'Hoja de Trabajo para listado'!$BC$151:$CB$151,0)),0)+IFERROR(INDEX('Hoja de Trabajo para listado'!$DE$153:$DG$274,MATCH($A557,'Hoja de Trabajo para listado'!$DE$153:$DE$1048576,0),MATCH((CUADRO!K$5&amp;$E557),'Hoja de Trabajo para listado'!$DE$151:$DG$151,0)),0)+IFERROR(INDEX('Hoja de Trabajo para listado'!$CD$155:$DC$1048576,MATCH($A557,'Hoja de Trabajo para listado'!$CD$155:$CD$1048576,0),MATCH((CUADRO!K$5&amp;$E557),'Hoja de Trabajo para listado'!$CD$151:$DC$151,0)),0)</f>
        <v>0</v>
      </c>
      <c r="L557" s="243">
        <f ca="1">+IFERROR(INDEX('Hoja de Trabajo para listado'!$A$155:$Z$1048576,MATCH($A557,'Hoja de Trabajo para listado'!$A$155:$A$1048576,0),MATCH((CUADRO!L$5&amp;$E557),'Hoja de Trabajo para listado'!$A$151:$Z$151,0)),0)+IFERROR(INDEX('Hoja de Trabajo para listado'!$AB$155:$BA$1048576,MATCH($A557,'Hoja de Trabajo para listado'!$AB$155:$AB$1048576,0),MATCH((CUADRO!L$5&amp;$E557),'Hoja de Trabajo para listado'!$AB$151:$BA$151,0)),0)+IFERROR(INDEX('Hoja de Trabajo para listado'!$BC$155:$CB$1048576,MATCH($A557,'Hoja de Trabajo para listado'!$BC$155:$BC$1048576,0),MATCH((CUADRO!L$5&amp;$E557),'Hoja de Trabajo para listado'!$BC$151:$CB$151,0)),0)+IFERROR(INDEX('Hoja de Trabajo para listado'!$DE$153:$DG$274,MATCH($A557,'Hoja de Trabajo para listado'!$DE$153:$DE$1048576,0),MATCH((CUADRO!L$5&amp;$E557),'Hoja de Trabajo para listado'!$DE$151:$DG$151,0)),0)+IFERROR(INDEX('Hoja de Trabajo para listado'!$CD$155:$DC$1048576,MATCH($A557,'Hoja de Trabajo para listado'!$CD$155:$CD$1048576,0),MATCH((CUADRO!L$5&amp;$E557),'Hoja de Trabajo para listado'!$CD$151:$DC$151,0)),0)</f>
        <v>0</v>
      </c>
      <c r="M557" s="243">
        <f ca="1">+IFERROR(INDEX('Hoja de Trabajo para listado'!$A$155:$Z$1048576,MATCH($A557,'Hoja de Trabajo para listado'!$A$155:$A$1048576,0),MATCH((CUADRO!M$5&amp;$E557),'Hoja de Trabajo para listado'!$A$151:$Z$151,0)),0)+IFERROR(INDEX('Hoja de Trabajo para listado'!$AB$155:$BA$1048576,MATCH($A557,'Hoja de Trabajo para listado'!$AB$155:$AB$1048576,0),MATCH((CUADRO!M$5&amp;$E557),'Hoja de Trabajo para listado'!$AB$151:$BA$151,0)),0)+IFERROR(INDEX('Hoja de Trabajo para listado'!$BC$155:$CB$1048576,MATCH($A557,'Hoja de Trabajo para listado'!$BC$155:$BC$1048576,0),MATCH((CUADRO!M$5&amp;$E557),'Hoja de Trabajo para listado'!$BC$151:$CB$151,0)),0)+IFERROR(INDEX('Hoja de Trabajo para listado'!$DE$153:$DG$274,MATCH($A557,'Hoja de Trabajo para listado'!$DE$153:$DE$1048576,0),MATCH((CUADRO!M$5&amp;$E557),'Hoja de Trabajo para listado'!$DE$151:$DG$151,0)),0)+IFERROR(INDEX('Hoja de Trabajo para listado'!$CD$155:$DC$1048576,MATCH($A557,'Hoja de Trabajo para listado'!$CD$155:$CD$1048576,0),MATCH((CUADRO!M$5&amp;$E557),'Hoja de Trabajo para listado'!$CD$151:$DC$151,0)),0)</f>
        <v>0</v>
      </c>
      <c r="N557" s="243">
        <f ca="1">+IFERROR(INDEX('Hoja de Trabajo para listado'!$A$155:$Z$1048576,MATCH($A557,'Hoja de Trabajo para listado'!$A$155:$A$1048576,0),MATCH((CUADRO!N$5&amp;$E557),'Hoja de Trabajo para listado'!$A$151:$Z$151,0)),0)+IFERROR(INDEX('Hoja de Trabajo para listado'!$AB$155:$BA$1048576,MATCH($A557,'Hoja de Trabajo para listado'!$AB$155:$AB$1048576,0),MATCH((CUADRO!N$5&amp;$E557),'Hoja de Trabajo para listado'!$AB$151:$BA$151,0)),0)+IFERROR(INDEX('Hoja de Trabajo para listado'!$BC$155:$CB$1048576,MATCH($A557,'Hoja de Trabajo para listado'!$BC$155:$BC$1048576,0),MATCH((CUADRO!N$5&amp;$E557),'Hoja de Trabajo para listado'!$BC$151:$CB$151,0)),0)+IFERROR(INDEX('Hoja de Trabajo para listado'!$DE$153:$DG$274,MATCH($A557,'Hoja de Trabajo para listado'!$DE$153:$DE$1048576,0),MATCH((CUADRO!N$5&amp;$E557),'Hoja de Trabajo para listado'!$DE$151:$DG$151,0)),0)+IFERROR(INDEX('Hoja de Trabajo para listado'!$CD$155:$DC$1048576,MATCH($A557,'Hoja de Trabajo para listado'!$CD$155:$CD$1048576,0),MATCH((CUADRO!N$5&amp;$E557),'Hoja de Trabajo para listado'!$CD$151:$DC$151,0)),0)</f>
        <v>0</v>
      </c>
      <c r="O557" s="243">
        <f ca="1">+IFERROR(INDEX('Hoja de Trabajo para listado'!$A$155:$Z$1048576,MATCH($A557,'Hoja de Trabajo para listado'!$A$155:$A$1048576,0),MATCH((CUADRO!O$5&amp;$E557),'Hoja de Trabajo para listado'!$A$151:$Z$151,0)),0)+IFERROR(INDEX('Hoja de Trabajo para listado'!$AB$155:$BA$1048576,MATCH($A557,'Hoja de Trabajo para listado'!$AB$155:$AB$1048576,0),MATCH((CUADRO!O$5&amp;$E557),'Hoja de Trabajo para listado'!$AB$151:$BA$151,0)),0)+IFERROR(INDEX('Hoja de Trabajo para listado'!$BC$155:$CB$1048576,MATCH($A557,'Hoja de Trabajo para listado'!$BC$155:$BC$1048576,0),MATCH((CUADRO!O$5&amp;$E557),'Hoja de Trabajo para listado'!$BC$151:$CB$151,0)),0)+IFERROR(INDEX('Hoja de Trabajo para listado'!$DE$153:$DG$274,MATCH($A557,'Hoja de Trabajo para listado'!$DE$153:$DE$1048576,0),MATCH((CUADRO!O$5&amp;$E557),'Hoja de Trabajo para listado'!$DE$151:$DG$151,0)),0)+IFERROR(INDEX('Hoja de Trabajo para listado'!$CD$155:$DC$1048576,MATCH($A557,'Hoja de Trabajo para listado'!$CD$155:$CD$1048576,0),MATCH((CUADRO!O$5&amp;$E557),'Hoja de Trabajo para listado'!$CD$151:$DC$151,0)),0)</f>
        <v>0</v>
      </c>
      <c r="P557" s="243">
        <f ca="1">+IFERROR(INDEX('Hoja de Trabajo para listado'!$A$155:$Z$1048576,MATCH($A557,'Hoja de Trabajo para listado'!$A$155:$A$1048576,0),MATCH((CUADRO!P$5&amp;$E557),'Hoja de Trabajo para listado'!$A$151:$Z$151,0)),0)+IFERROR(INDEX('Hoja de Trabajo para listado'!$AB$155:$BA$1048576,MATCH($A557,'Hoja de Trabajo para listado'!$AB$155:$AB$1048576,0),MATCH((CUADRO!P$5&amp;$E557),'Hoja de Trabajo para listado'!$AB$151:$BA$151,0)),0)+IFERROR(INDEX('Hoja de Trabajo para listado'!$BC$155:$CB$1048576,MATCH($A557,'Hoja de Trabajo para listado'!$BC$155:$BC$1048576,0),MATCH((CUADRO!P$5&amp;$E557),'Hoja de Trabajo para listado'!$BC$151:$CB$151,0)),0)+IFERROR(INDEX('Hoja de Trabajo para listado'!$DE$153:$DG$274,MATCH($A557,'Hoja de Trabajo para listado'!$DE$153:$DE$1048576,0),MATCH((CUADRO!P$5&amp;$E557),'Hoja de Trabajo para listado'!$DE$151:$DG$151,0)),0)+IFERROR(INDEX('Hoja de Trabajo para listado'!$CD$155:$DC$1048576,MATCH($A557,'Hoja de Trabajo para listado'!$CD$155:$CD$1048576,0),MATCH((CUADRO!P$5&amp;$E557),'Hoja de Trabajo para listado'!$CD$151:$DC$151,0)),0)</f>
        <v>0</v>
      </c>
      <c r="Q557" s="243">
        <f ca="1">+IFERROR(INDEX('Hoja de Trabajo para listado'!$A$155:$Z$1048576,MATCH($A557,'Hoja de Trabajo para listado'!$A$155:$A$1048576,0),MATCH((CUADRO!Q$5&amp;$E557),'Hoja de Trabajo para listado'!$A$151:$Z$151,0)),0)+IFERROR(INDEX('Hoja de Trabajo para listado'!$AB$155:$BA$1048576,MATCH($A557,'Hoja de Trabajo para listado'!$AB$155:$AB$1048576,0),MATCH((CUADRO!Q$5&amp;$E557),'Hoja de Trabajo para listado'!$AB$151:$BA$151,0)),0)+IFERROR(INDEX('Hoja de Trabajo para listado'!$BC$155:$CB$1048576,MATCH($A557,'Hoja de Trabajo para listado'!$BC$155:$BC$1048576,0),MATCH((CUADRO!Q$5&amp;$E557),'Hoja de Trabajo para listado'!$BC$151:$CB$151,0)),0)+IFERROR(INDEX('Hoja de Trabajo para listado'!$DE$153:$DG$274,MATCH($A557,'Hoja de Trabajo para listado'!$DE$153:$DE$1048576,0),MATCH((CUADRO!Q$5&amp;$E557),'Hoja de Trabajo para listado'!$DE$151:$DG$151,0)),0)+IFERROR(INDEX('Hoja de Trabajo para listado'!$CD$155:$DC$1048576,MATCH($A557,'Hoja de Trabajo para listado'!$CD$155:$CD$1048576,0),MATCH((CUADRO!Q$5&amp;$E557),'Hoja de Trabajo para listado'!$CD$151:$DC$151,0)),0)</f>
        <v>0</v>
      </c>
      <c r="R557" s="243">
        <f t="shared" ca="1" si="19"/>
        <v>0</v>
      </c>
      <c r="S557" s="249">
        <f ca="1">+R556+R557</f>
        <v>0</v>
      </c>
      <c r="T557" s="243">
        <f ca="1">+S557</f>
        <v>0</v>
      </c>
      <c r="U557" s="242">
        <f t="shared" si="20"/>
        <v>2</v>
      </c>
      <c r="V557" s="333" t="str">
        <f>+VLOOKUP(A557,bd_lista!$A$3:$E$590,5,FALSE)</f>
        <v>Gobiernos Autonomos Municipales</v>
      </c>
      <c r="W557" s="392"/>
      <c r="X557" s="242">
        <f>+VLOOKUP(A557,[4]Sheet1!$A$13:$D$744,4,FALSE)</f>
        <v>0</v>
      </c>
      <c r="Y557" s="242" t="e">
        <f>+VLOOKUP(X557,bd_lista!$A$3:$C$590,3,FALSE)</f>
        <v>#N/A</v>
      </c>
      <c r="Z557" s="292"/>
      <c r="AA557" s="293"/>
    </row>
    <row r="558" spans="1:27" customFormat="1" ht="15" hidden="1" customHeight="1">
      <c r="A558" s="32">
        <v>1232</v>
      </c>
      <c r="B558" s="387">
        <f>+A558</f>
        <v>1232</v>
      </c>
      <c r="C558" s="247" t="str">
        <f>+VLOOKUP(A558,bd_lista!$A$3:$C$590,3,FALSE)</f>
        <v>Gobierno Autónomo Municipal de Copacabana</v>
      </c>
      <c r="D558" s="389" t="str">
        <f>+C558</f>
        <v>Gobierno Autónomo Municipal de Copacabana</v>
      </c>
      <c r="E558" s="242" t="s">
        <v>1304</v>
      </c>
      <c r="F558" s="243">
        <f ca="1">+IFERROR(INDEX('Hoja de Trabajo para listado'!$A$155:$Z$1048576,MATCH($A558,'Hoja de Trabajo para listado'!$A$155:$A$1048576,0),MATCH((CUADRO!F$5&amp;$E558),'Hoja de Trabajo para listado'!$A$151:$Z$151,0)),0)+IFERROR(INDEX('Hoja de Trabajo para listado'!$AB$155:$BA$1048576,MATCH($A558,'Hoja de Trabajo para listado'!$AB$155:$AB$1048576,0),MATCH((CUADRO!F$5&amp;$E558),'Hoja de Trabajo para listado'!$AB$151:$BA$151,0)),0)+IFERROR(INDEX('Hoja de Trabajo para listado'!$BC$155:$CB$1048576,MATCH($A558,'Hoja de Trabajo para listado'!$BC$155:$BC$1048576,0),MATCH((CUADRO!F$5&amp;$E558),'Hoja de Trabajo para listado'!$BC$151:$CB$151,0)),0)+IFERROR(INDEX('Hoja de Trabajo para listado'!$DE$153:$DG$274,MATCH($A558,'Hoja de Trabajo para listado'!$DE$153:$DE$1048576,0),MATCH((CUADRO!F$5&amp;$E558),'Hoja de Trabajo para listado'!$DE$151:$DG$151,0)),0)+IFERROR(INDEX('Hoja de Trabajo para listado'!$CD$155:$DC$1048576,MATCH($A558,'Hoja de Trabajo para listado'!$CD$155:$CD$1048576,0),MATCH((CUADRO!F$5&amp;$E558),'Hoja de Trabajo para listado'!$CD$151:$DC$151,0)),0)</f>
        <v>0</v>
      </c>
      <c r="G558" s="243">
        <f ca="1">+IFERROR(INDEX('Hoja de Trabajo para listado'!$A$155:$Z$1048576,MATCH($A558,'Hoja de Trabajo para listado'!$A$155:$A$1048576,0),MATCH((CUADRO!G$5&amp;$E558),'Hoja de Trabajo para listado'!$A$151:$Z$151,0)),0)+IFERROR(INDEX('Hoja de Trabajo para listado'!$AB$155:$BA$1048576,MATCH($A558,'Hoja de Trabajo para listado'!$AB$155:$AB$1048576,0),MATCH((CUADRO!G$5&amp;$E558),'Hoja de Trabajo para listado'!$AB$151:$BA$151,0)),0)+IFERROR(INDEX('Hoja de Trabajo para listado'!$BC$155:$CB$1048576,MATCH($A558,'Hoja de Trabajo para listado'!$BC$155:$BC$1048576,0),MATCH((CUADRO!G$5&amp;$E558),'Hoja de Trabajo para listado'!$BC$151:$CB$151,0)),0)+IFERROR(INDEX('Hoja de Trabajo para listado'!$DE$153:$DG$274,MATCH($A558,'Hoja de Trabajo para listado'!$DE$153:$DE$1048576,0),MATCH((CUADRO!G$5&amp;$E558),'Hoja de Trabajo para listado'!$DE$151:$DG$151,0)),0)+IFERROR(INDEX('Hoja de Trabajo para listado'!$CD$155:$DC$1048576,MATCH($A558,'Hoja de Trabajo para listado'!$CD$155:$CD$1048576,0),MATCH((CUADRO!G$5&amp;$E558),'Hoja de Trabajo para listado'!$CD$151:$DC$151,0)),0)</f>
        <v>0</v>
      </c>
      <c r="H558" s="243">
        <f ca="1">+IFERROR(INDEX('Hoja de Trabajo para listado'!$A$155:$Z$1048576,MATCH($A558,'Hoja de Trabajo para listado'!$A$155:$A$1048576,0),MATCH((CUADRO!H$5&amp;$E558),'Hoja de Trabajo para listado'!$A$151:$Z$151,0)),0)+IFERROR(INDEX('Hoja de Trabajo para listado'!$AB$155:$BA$1048576,MATCH($A558,'Hoja de Trabajo para listado'!$AB$155:$AB$1048576,0),MATCH((CUADRO!H$5&amp;$E558),'Hoja de Trabajo para listado'!$AB$151:$BA$151,0)),0)+IFERROR(INDEX('Hoja de Trabajo para listado'!$BC$155:$CB$1048576,MATCH($A558,'Hoja de Trabajo para listado'!$BC$155:$BC$1048576,0),MATCH((CUADRO!H$5&amp;$E558),'Hoja de Trabajo para listado'!$BC$151:$CB$151,0)),0)+IFERROR(INDEX('Hoja de Trabajo para listado'!$DE$153:$DG$274,MATCH($A558,'Hoja de Trabajo para listado'!$DE$153:$DE$1048576,0),MATCH((CUADRO!H$5&amp;$E558),'Hoja de Trabajo para listado'!$DE$151:$DG$151,0)),0)+IFERROR(INDEX('Hoja de Trabajo para listado'!$CD$155:$DC$1048576,MATCH($A558,'Hoja de Trabajo para listado'!$CD$155:$CD$1048576,0),MATCH((CUADRO!H$5&amp;$E558),'Hoja de Trabajo para listado'!$CD$151:$DC$151,0)),0)</f>
        <v>0</v>
      </c>
      <c r="I558" s="243">
        <f ca="1">+IFERROR(INDEX('Hoja de Trabajo para listado'!$A$155:$Z$1048576,MATCH($A558,'Hoja de Trabajo para listado'!$A$155:$A$1048576,0),MATCH((CUADRO!I$5&amp;$E558),'Hoja de Trabajo para listado'!$A$151:$Z$151,0)),0)+IFERROR(INDEX('Hoja de Trabajo para listado'!$AB$155:$BA$1048576,MATCH($A558,'Hoja de Trabajo para listado'!$AB$155:$AB$1048576,0),MATCH((CUADRO!I$5&amp;$E558),'Hoja de Trabajo para listado'!$AB$151:$BA$151,0)),0)+IFERROR(INDEX('Hoja de Trabajo para listado'!$BC$155:$CB$1048576,MATCH($A558,'Hoja de Trabajo para listado'!$BC$155:$BC$1048576,0),MATCH((CUADRO!I$5&amp;$E558),'Hoja de Trabajo para listado'!$BC$151:$CB$151,0)),0)+IFERROR(INDEX('Hoja de Trabajo para listado'!$DE$153:$DG$274,MATCH($A558,'Hoja de Trabajo para listado'!$DE$153:$DE$1048576,0),MATCH((CUADRO!I$5&amp;$E558),'Hoja de Trabajo para listado'!$DE$151:$DG$151,0)),0)+IFERROR(INDEX('Hoja de Trabajo para listado'!$CD$155:$DC$1048576,MATCH($A558,'Hoja de Trabajo para listado'!$CD$155:$CD$1048576,0),MATCH((CUADRO!I$5&amp;$E558),'Hoja de Trabajo para listado'!$CD$151:$DC$151,0)),0)</f>
        <v>0</v>
      </c>
      <c r="J558" s="243">
        <f ca="1">+IFERROR(INDEX('Hoja de Trabajo para listado'!$A$155:$Z$1048576,MATCH($A558,'Hoja de Trabajo para listado'!$A$155:$A$1048576,0),MATCH((CUADRO!J$5&amp;$E558),'Hoja de Trabajo para listado'!$A$151:$Z$151,0)),0)+IFERROR(INDEX('Hoja de Trabajo para listado'!$AB$155:$BA$1048576,MATCH($A558,'Hoja de Trabajo para listado'!$AB$155:$AB$1048576,0),MATCH((CUADRO!J$5&amp;$E558),'Hoja de Trabajo para listado'!$AB$151:$BA$151,0)),0)+IFERROR(INDEX('Hoja de Trabajo para listado'!$BC$155:$CB$1048576,MATCH($A558,'Hoja de Trabajo para listado'!$BC$155:$BC$1048576,0),MATCH((CUADRO!J$5&amp;$E558),'Hoja de Trabajo para listado'!$BC$151:$CB$151,0)),0)+IFERROR(INDEX('Hoja de Trabajo para listado'!$DE$153:$DG$274,MATCH($A558,'Hoja de Trabajo para listado'!$DE$153:$DE$1048576,0),MATCH((CUADRO!J$5&amp;$E558),'Hoja de Trabajo para listado'!$DE$151:$DG$151,0)),0)+IFERROR(INDEX('Hoja de Trabajo para listado'!$CD$155:$DC$1048576,MATCH($A558,'Hoja de Trabajo para listado'!$CD$155:$CD$1048576,0),MATCH((CUADRO!J$5&amp;$E558),'Hoja de Trabajo para listado'!$CD$151:$DC$151,0)),0)</f>
        <v>0</v>
      </c>
      <c r="K558" s="243">
        <f ca="1">+IFERROR(INDEX('Hoja de Trabajo para listado'!$A$155:$Z$1048576,MATCH($A558,'Hoja de Trabajo para listado'!$A$155:$A$1048576,0),MATCH((CUADRO!K$5&amp;$E558),'Hoja de Trabajo para listado'!$A$151:$Z$151,0)),0)+IFERROR(INDEX('Hoja de Trabajo para listado'!$AB$155:$BA$1048576,MATCH($A558,'Hoja de Trabajo para listado'!$AB$155:$AB$1048576,0),MATCH((CUADRO!K$5&amp;$E558),'Hoja de Trabajo para listado'!$AB$151:$BA$151,0)),0)+IFERROR(INDEX('Hoja de Trabajo para listado'!$BC$155:$CB$1048576,MATCH($A558,'Hoja de Trabajo para listado'!$BC$155:$BC$1048576,0),MATCH((CUADRO!K$5&amp;$E558),'Hoja de Trabajo para listado'!$BC$151:$CB$151,0)),0)+IFERROR(INDEX('Hoja de Trabajo para listado'!$DE$153:$DG$274,MATCH($A558,'Hoja de Trabajo para listado'!$DE$153:$DE$1048576,0),MATCH((CUADRO!K$5&amp;$E558),'Hoja de Trabajo para listado'!$DE$151:$DG$151,0)),0)+IFERROR(INDEX('Hoja de Trabajo para listado'!$CD$155:$DC$1048576,MATCH($A558,'Hoja de Trabajo para listado'!$CD$155:$CD$1048576,0),MATCH((CUADRO!K$5&amp;$E558),'Hoja de Trabajo para listado'!$CD$151:$DC$151,0)),0)</f>
        <v>0</v>
      </c>
      <c r="L558" s="243">
        <f ca="1">+IFERROR(INDEX('Hoja de Trabajo para listado'!$A$155:$Z$1048576,MATCH($A558,'Hoja de Trabajo para listado'!$A$155:$A$1048576,0),MATCH((CUADRO!L$5&amp;$E558),'Hoja de Trabajo para listado'!$A$151:$Z$151,0)),0)+IFERROR(INDEX('Hoja de Trabajo para listado'!$AB$155:$BA$1048576,MATCH($A558,'Hoja de Trabajo para listado'!$AB$155:$AB$1048576,0),MATCH((CUADRO!L$5&amp;$E558),'Hoja de Trabajo para listado'!$AB$151:$BA$151,0)),0)+IFERROR(INDEX('Hoja de Trabajo para listado'!$BC$155:$CB$1048576,MATCH($A558,'Hoja de Trabajo para listado'!$BC$155:$BC$1048576,0),MATCH((CUADRO!L$5&amp;$E558),'Hoja de Trabajo para listado'!$BC$151:$CB$151,0)),0)+IFERROR(INDEX('Hoja de Trabajo para listado'!$DE$153:$DG$274,MATCH($A558,'Hoja de Trabajo para listado'!$DE$153:$DE$1048576,0),MATCH((CUADRO!L$5&amp;$E558),'Hoja de Trabajo para listado'!$DE$151:$DG$151,0)),0)+IFERROR(INDEX('Hoja de Trabajo para listado'!$CD$155:$DC$1048576,MATCH($A558,'Hoja de Trabajo para listado'!$CD$155:$CD$1048576,0),MATCH((CUADRO!L$5&amp;$E558),'Hoja de Trabajo para listado'!$CD$151:$DC$151,0)),0)</f>
        <v>0</v>
      </c>
      <c r="M558" s="243">
        <f ca="1">+IFERROR(INDEX('Hoja de Trabajo para listado'!$A$155:$Z$1048576,MATCH($A558,'Hoja de Trabajo para listado'!$A$155:$A$1048576,0),MATCH((CUADRO!M$5&amp;$E558),'Hoja de Trabajo para listado'!$A$151:$Z$151,0)),0)+IFERROR(INDEX('Hoja de Trabajo para listado'!$AB$155:$BA$1048576,MATCH($A558,'Hoja de Trabajo para listado'!$AB$155:$AB$1048576,0),MATCH((CUADRO!M$5&amp;$E558),'Hoja de Trabajo para listado'!$AB$151:$BA$151,0)),0)+IFERROR(INDEX('Hoja de Trabajo para listado'!$BC$155:$CB$1048576,MATCH($A558,'Hoja de Trabajo para listado'!$BC$155:$BC$1048576,0),MATCH((CUADRO!M$5&amp;$E558),'Hoja de Trabajo para listado'!$BC$151:$CB$151,0)),0)+IFERROR(INDEX('Hoja de Trabajo para listado'!$DE$153:$DG$274,MATCH($A558,'Hoja de Trabajo para listado'!$DE$153:$DE$1048576,0),MATCH((CUADRO!M$5&amp;$E558),'Hoja de Trabajo para listado'!$DE$151:$DG$151,0)),0)+IFERROR(INDEX('Hoja de Trabajo para listado'!$CD$155:$DC$1048576,MATCH($A558,'Hoja de Trabajo para listado'!$CD$155:$CD$1048576,0),MATCH((CUADRO!M$5&amp;$E558),'Hoja de Trabajo para listado'!$CD$151:$DC$151,0)),0)</f>
        <v>0</v>
      </c>
      <c r="N558" s="243">
        <f ca="1">+IFERROR(INDEX('Hoja de Trabajo para listado'!$A$155:$Z$1048576,MATCH($A558,'Hoja de Trabajo para listado'!$A$155:$A$1048576,0),MATCH((CUADRO!N$5&amp;$E558),'Hoja de Trabajo para listado'!$A$151:$Z$151,0)),0)+IFERROR(INDEX('Hoja de Trabajo para listado'!$AB$155:$BA$1048576,MATCH($A558,'Hoja de Trabajo para listado'!$AB$155:$AB$1048576,0),MATCH((CUADRO!N$5&amp;$E558),'Hoja de Trabajo para listado'!$AB$151:$BA$151,0)),0)+IFERROR(INDEX('Hoja de Trabajo para listado'!$BC$155:$CB$1048576,MATCH($A558,'Hoja de Trabajo para listado'!$BC$155:$BC$1048576,0),MATCH((CUADRO!N$5&amp;$E558),'Hoja de Trabajo para listado'!$BC$151:$CB$151,0)),0)+IFERROR(INDEX('Hoja de Trabajo para listado'!$DE$153:$DG$274,MATCH($A558,'Hoja de Trabajo para listado'!$DE$153:$DE$1048576,0),MATCH((CUADRO!N$5&amp;$E558),'Hoja de Trabajo para listado'!$DE$151:$DG$151,0)),0)+IFERROR(INDEX('Hoja de Trabajo para listado'!$CD$155:$DC$1048576,MATCH($A558,'Hoja de Trabajo para listado'!$CD$155:$CD$1048576,0),MATCH((CUADRO!N$5&amp;$E558),'Hoja de Trabajo para listado'!$CD$151:$DC$151,0)),0)</f>
        <v>0</v>
      </c>
      <c r="O558" s="243">
        <f ca="1">+IFERROR(INDEX('Hoja de Trabajo para listado'!$A$155:$Z$1048576,MATCH($A558,'Hoja de Trabajo para listado'!$A$155:$A$1048576,0),MATCH((CUADRO!O$5&amp;$E558),'Hoja de Trabajo para listado'!$A$151:$Z$151,0)),0)+IFERROR(INDEX('Hoja de Trabajo para listado'!$AB$155:$BA$1048576,MATCH($A558,'Hoja de Trabajo para listado'!$AB$155:$AB$1048576,0),MATCH((CUADRO!O$5&amp;$E558),'Hoja de Trabajo para listado'!$AB$151:$BA$151,0)),0)+IFERROR(INDEX('Hoja de Trabajo para listado'!$BC$155:$CB$1048576,MATCH($A558,'Hoja de Trabajo para listado'!$BC$155:$BC$1048576,0),MATCH((CUADRO!O$5&amp;$E558),'Hoja de Trabajo para listado'!$BC$151:$CB$151,0)),0)+IFERROR(INDEX('Hoja de Trabajo para listado'!$DE$153:$DG$274,MATCH($A558,'Hoja de Trabajo para listado'!$DE$153:$DE$1048576,0),MATCH((CUADRO!O$5&amp;$E558),'Hoja de Trabajo para listado'!$DE$151:$DG$151,0)),0)+IFERROR(INDEX('Hoja de Trabajo para listado'!$CD$155:$DC$1048576,MATCH($A558,'Hoja de Trabajo para listado'!$CD$155:$CD$1048576,0),MATCH((CUADRO!O$5&amp;$E558),'Hoja de Trabajo para listado'!$CD$151:$DC$151,0)),0)</f>
        <v>0</v>
      </c>
      <c r="P558" s="243">
        <f ca="1">+IFERROR(INDEX('Hoja de Trabajo para listado'!$A$155:$Z$1048576,MATCH($A558,'Hoja de Trabajo para listado'!$A$155:$A$1048576,0),MATCH((CUADRO!P$5&amp;$E558),'Hoja de Trabajo para listado'!$A$151:$Z$151,0)),0)+IFERROR(INDEX('Hoja de Trabajo para listado'!$AB$155:$BA$1048576,MATCH($A558,'Hoja de Trabajo para listado'!$AB$155:$AB$1048576,0),MATCH((CUADRO!P$5&amp;$E558),'Hoja de Trabajo para listado'!$AB$151:$BA$151,0)),0)+IFERROR(INDEX('Hoja de Trabajo para listado'!$BC$155:$CB$1048576,MATCH($A558,'Hoja de Trabajo para listado'!$BC$155:$BC$1048576,0),MATCH((CUADRO!P$5&amp;$E558),'Hoja de Trabajo para listado'!$BC$151:$CB$151,0)),0)+IFERROR(INDEX('Hoja de Trabajo para listado'!$DE$153:$DG$274,MATCH($A558,'Hoja de Trabajo para listado'!$DE$153:$DE$1048576,0),MATCH((CUADRO!P$5&amp;$E558),'Hoja de Trabajo para listado'!$DE$151:$DG$151,0)),0)+IFERROR(INDEX('Hoja de Trabajo para listado'!$CD$155:$DC$1048576,MATCH($A558,'Hoja de Trabajo para listado'!$CD$155:$CD$1048576,0),MATCH((CUADRO!P$5&amp;$E558),'Hoja de Trabajo para listado'!$CD$151:$DC$151,0)),0)</f>
        <v>0</v>
      </c>
      <c r="Q558" s="243">
        <f ca="1">+IFERROR(INDEX('Hoja de Trabajo para listado'!$A$155:$Z$1048576,MATCH($A558,'Hoja de Trabajo para listado'!$A$155:$A$1048576,0),MATCH((CUADRO!Q$5&amp;$E558),'Hoja de Trabajo para listado'!$A$151:$Z$151,0)),0)+IFERROR(INDEX('Hoja de Trabajo para listado'!$AB$155:$BA$1048576,MATCH($A558,'Hoja de Trabajo para listado'!$AB$155:$AB$1048576,0),MATCH((CUADRO!Q$5&amp;$E558),'Hoja de Trabajo para listado'!$AB$151:$BA$151,0)),0)+IFERROR(INDEX('Hoja de Trabajo para listado'!$BC$155:$CB$1048576,MATCH($A558,'Hoja de Trabajo para listado'!$BC$155:$BC$1048576,0),MATCH((CUADRO!Q$5&amp;$E558),'Hoja de Trabajo para listado'!$BC$151:$CB$151,0)),0)+IFERROR(INDEX('Hoja de Trabajo para listado'!$DE$153:$DG$274,MATCH($A558,'Hoja de Trabajo para listado'!$DE$153:$DE$1048576,0),MATCH((CUADRO!Q$5&amp;$E558),'Hoja de Trabajo para listado'!$DE$151:$DG$151,0)),0)+IFERROR(INDEX('Hoja de Trabajo para listado'!$CD$155:$DC$1048576,MATCH($A558,'Hoja de Trabajo para listado'!$CD$155:$CD$1048576,0),MATCH((CUADRO!Q$5&amp;$E558),'Hoja de Trabajo para listado'!$CD$151:$DC$151,0)),0)</f>
        <v>0</v>
      </c>
      <c r="R558" s="243">
        <f t="shared" ca="1" si="19"/>
        <v>0</v>
      </c>
      <c r="S558" s="249"/>
      <c r="T558" s="243">
        <f ca="1">+T559</f>
        <v>0</v>
      </c>
      <c r="U558" s="242">
        <f t="shared" si="20"/>
        <v>1</v>
      </c>
      <c r="V558" s="333" t="str">
        <f>+VLOOKUP(A558,bd_lista!$A$3:$E$590,5,FALSE)</f>
        <v>Gobiernos Autonomos Municipales</v>
      </c>
      <c r="W558" s="391" t="str">
        <f>+V558</f>
        <v>Gobiernos Autonomos Municipales</v>
      </c>
      <c r="X558" s="242">
        <f>+VLOOKUP(A558,[4]Sheet1!$A$13:$D$744,4,FALSE)</f>
        <v>0</v>
      </c>
      <c r="Y558" s="242" t="e">
        <f>+VLOOKUP(X558,bd_lista!$A$3:$C$590,3,FALSE)</f>
        <v>#N/A</v>
      </c>
      <c r="Z558" s="294">
        <f>+X558</f>
        <v>0</v>
      </c>
      <c r="AA558" s="295" t="e">
        <f>+Y558</f>
        <v>#N/A</v>
      </c>
    </row>
    <row r="559" spans="1:27" customFormat="1" ht="15" hidden="1" customHeight="1">
      <c r="A559" s="32">
        <v>1232</v>
      </c>
      <c r="B559" s="388"/>
      <c r="C559" s="247" t="str">
        <f>+VLOOKUP(A559,bd_lista!$A$3:$C$590,3,FALSE)</f>
        <v>Gobierno Autónomo Municipal de Copacabana</v>
      </c>
      <c r="D559" s="390"/>
      <c r="E559" s="244" t="s">
        <v>1305</v>
      </c>
      <c r="F559" s="243">
        <f ca="1">+IFERROR(INDEX('Hoja de Trabajo para listado'!$A$155:$Z$1048576,MATCH($A559,'Hoja de Trabajo para listado'!$A$155:$A$1048576,0),MATCH((CUADRO!F$5&amp;$E559),'Hoja de Trabajo para listado'!$A$151:$Z$151,0)),0)+IFERROR(INDEX('Hoja de Trabajo para listado'!$AB$155:$BA$1048576,MATCH($A559,'Hoja de Trabajo para listado'!$AB$155:$AB$1048576,0),MATCH((CUADRO!F$5&amp;$E559),'Hoja de Trabajo para listado'!$AB$151:$BA$151,0)),0)+IFERROR(INDEX('Hoja de Trabajo para listado'!$BC$155:$CB$1048576,MATCH($A559,'Hoja de Trabajo para listado'!$BC$155:$BC$1048576,0),MATCH((CUADRO!F$5&amp;$E559),'Hoja de Trabajo para listado'!$BC$151:$CB$151,0)),0)+IFERROR(INDEX('Hoja de Trabajo para listado'!$DE$153:$DG$274,MATCH($A559,'Hoja de Trabajo para listado'!$DE$153:$DE$1048576,0),MATCH((CUADRO!F$5&amp;$E559),'Hoja de Trabajo para listado'!$DE$151:$DG$151,0)),0)+IFERROR(INDEX('Hoja de Trabajo para listado'!$CD$155:$DC$1048576,MATCH($A559,'Hoja de Trabajo para listado'!$CD$155:$CD$1048576,0),MATCH((CUADRO!F$5&amp;$E559),'Hoja de Trabajo para listado'!$CD$151:$DC$151,0)),0)</f>
        <v>0</v>
      </c>
      <c r="G559" s="243">
        <f ca="1">+IFERROR(INDEX('Hoja de Trabajo para listado'!$A$155:$Z$1048576,MATCH($A559,'Hoja de Trabajo para listado'!$A$155:$A$1048576,0),MATCH((CUADRO!G$5&amp;$E559),'Hoja de Trabajo para listado'!$A$151:$Z$151,0)),0)+IFERROR(INDEX('Hoja de Trabajo para listado'!$AB$155:$BA$1048576,MATCH($A559,'Hoja de Trabajo para listado'!$AB$155:$AB$1048576,0),MATCH((CUADRO!G$5&amp;$E559),'Hoja de Trabajo para listado'!$AB$151:$BA$151,0)),0)+IFERROR(INDEX('Hoja de Trabajo para listado'!$BC$155:$CB$1048576,MATCH($A559,'Hoja de Trabajo para listado'!$BC$155:$BC$1048576,0),MATCH((CUADRO!G$5&amp;$E559),'Hoja de Trabajo para listado'!$BC$151:$CB$151,0)),0)+IFERROR(INDEX('Hoja de Trabajo para listado'!$DE$153:$DG$274,MATCH($A559,'Hoja de Trabajo para listado'!$DE$153:$DE$1048576,0),MATCH((CUADRO!G$5&amp;$E559),'Hoja de Trabajo para listado'!$DE$151:$DG$151,0)),0)+IFERROR(INDEX('Hoja de Trabajo para listado'!$CD$155:$DC$1048576,MATCH($A559,'Hoja de Trabajo para listado'!$CD$155:$CD$1048576,0),MATCH((CUADRO!G$5&amp;$E559),'Hoja de Trabajo para listado'!$CD$151:$DC$151,0)),0)</f>
        <v>0</v>
      </c>
      <c r="H559" s="243">
        <f ca="1">+IFERROR(INDEX('Hoja de Trabajo para listado'!$A$155:$Z$1048576,MATCH($A559,'Hoja de Trabajo para listado'!$A$155:$A$1048576,0),MATCH((CUADRO!H$5&amp;$E559),'Hoja de Trabajo para listado'!$A$151:$Z$151,0)),0)+IFERROR(INDEX('Hoja de Trabajo para listado'!$AB$155:$BA$1048576,MATCH($A559,'Hoja de Trabajo para listado'!$AB$155:$AB$1048576,0),MATCH((CUADRO!H$5&amp;$E559),'Hoja de Trabajo para listado'!$AB$151:$BA$151,0)),0)+IFERROR(INDEX('Hoja de Trabajo para listado'!$BC$155:$CB$1048576,MATCH($A559,'Hoja de Trabajo para listado'!$BC$155:$BC$1048576,0),MATCH((CUADRO!H$5&amp;$E559),'Hoja de Trabajo para listado'!$BC$151:$CB$151,0)),0)+IFERROR(INDEX('Hoja de Trabajo para listado'!$DE$153:$DG$274,MATCH($A559,'Hoja de Trabajo para listado'!$DE$153:$DE$1048576,0),MATCH((CUADRO!H$5&amp;$E559),'Hoja de Trabajo para listado'!$DE$151:$DG$151,0)),0)+IFERROR(INDEX('Hoja de Trabajo para listado'!$CD$155:$DC$1048576,MATCH($A559,'Hoja de Trabajo para listado'!$CD$155:$CD$1048576,0),MATCH((CUADRO!H$5&amp;$E559),'Hoja de Trabajo para listado'!$CD$151:$DC$151,0)),0)</f>
        <v>0</v>
      </c>
      <c r="I559" s="243">
        <f ca="1">+IFERROR(INDEX('Hoja de Trabajo para listado'!$A$155:$Z$1048576,MATCH($A559,'Hoja de Trabajo para listado'!$A$155:$A$1048576,0),MATCH((CUADRO!I$5&amp;$E559),'Hoja de Trabajo para listado'!$A$151:$Z$151,0)),0)+IFERROR(INDEX('Hoja de Trabajo para listado'!$AB$155:$BA$1048576,MATCH($A559,'Hoja de Trabajo para listado'!$AB$155:$AB$1048576,0),MATCH((CUADRO!I$5&amp;$E559),'Hoja de Trabajo para listado'!$AB$151:$BA$151,0)),0)+IFERROR(INDEX('Hoja de Trabajo para listado'!$BC$155:$CB$1048576,MATCH($A559,'Hoja de Trabajo para listado'!$BC$155:$BC$1048576,0),MATCH((CUADRO!I$5&amp;$E559),'Hoja de Trabajo para listado'!$BC$151:$CB$151,0)),0)+IFERROR(INDEX('Hoja de Trabajo para listado'!$DE$153:$DG$274,MATCH($A559,'Hoja de Trabajo para listado'!$DE$153:$DE$1048576,0),MATCH((CUADRO!I$5&amp;$E559),'Hoja de Trabajo para listado'!$DE$151:$DG$151,0)),0)+IFERROR(INDEX('Hoja de Trabajo para listado'!$CD$155:$DC$1048576,MATCH($A559,'Hoja de Trabajo para listado'!$CD$155:$CD$1048576,0),MATCH((CUADRO!I$5&amp;$E559),'Hoja de Trabajo para listado'!$CD$151:$DC$151,0)),0)</f>
        <v>0</v>
      </c>
      <c r="J559" s="243">
        <f ca="1">+IFERROR(INDEX('Hoja de Trabajo para listado'!$A$155:$Z$1048576,MATCH($A559,'Hoja de Trabajo para listado'!$A$155:$A$1048576,0),MATCH((CUADRO!J$5&amp;$E559),'Hoja de Trabajo para listado'!$A$151:$Z$151,0)),0)+IFERROR(INDEX('Hoja de Trabajo para listado'!$AB$155:$BA$1048576,MATCH($A559,'Hoja de Trabajo para listado'!$AB$155:$AB$1048576,0),MATCH((CUADRO!J$5&amp;$E559),'Hoja de Trabajo para listado'!$AB$151:$BA$151,0)),0)+IFERROR(INDEX('Hoja de Trabajo para listado'!$BC$155:$CB$1048576,MATCH($A559,'Hoja de Trabajo para listado'!$BC$155:$BC$1048576,0),MATCH((CUADRO!J$5&amp;$E559),'Hoja de Trabajo para listado'!$BC$151:$CB$151,0)),0)+IFERROR(INDEX('Hoja de Trabajo para listado'!$DE$153:$DG$274,MATCH($A559,'Hoja de Trabajo para listado'!$DE$153:$DE$1048576,0),MATCH((CUADRO!J$5&amp;$E559),'Hoja de Trabajo para listado'!$DE$151:$DG$151,0)),0)+IFERROR(INDEX('Hoja de Trabajo para listado'!$CD$155:$DC$1048576,MATCH($A559,'Hoja de Trabajo para listado'!$CD$155:$CD$1048576,0),MATCH((CUADRO!J$5&amp;$E559),'Hoja de Trabajo para listado'!$CD$151:$DC$151,0)),0)</f>
        <v>0</v>
      </c>
      <c r="K559" s="243">
        <f ca="1">+IFERROR(INDEX('Hoja de Trabajo para listado'!$A$155:$Z$1048576,MATCH($A559,'Hoja de Trabajo para listado'!$A$155:$A$1048576,0),MATCH((CUADRO!K$5&amp;$E559),'Hoja de Trabajo para listado'!$A$151:$Z$151,0)),0)+IFERROR(INDEX('Hoja de Trabajo para listado'!$AB$155:$BA$1048576,MATCH($A559,'Hoja de Trabajo para listado'!$AB$155:$AB$1048576,0),MATCH((CUADRO!K$5&amp;$E559),'Hoja de Trabajo para listado'!$AB$151:$BA$151,0)),0)+IFERROR(INDEX('Hoja de Trabajo para listado'!$BC$155:$CB$1048576,MATCH($A559,'Hoja de Trabajo para listado'!$BC$155:$BC$1048576,0),MATCH((CUADRO!K$5&amp;$E559),'Hoja de Trabajo para listado'!$BC$151:$CB$151,0)),0)+IFERROR(INDEX('Hoja de Trabajo para listado'!$DE$153:$DG$274,MATCH($A559,'Hoja de Trabajo para listado'!$DE$153:$DE$1048576,0),MATCH((CUADRO!K$5&amp;$E559),'Hoja de Trabajo para listado'!$DE$151:$DG$151,0)),0)+IFERROR(INDEX('Hoja de Trabajo para listado'!$CD$155:$DC$1048576,MATCH($A559,'Hoja de Trabajo para listado'!$CD$155:$CD$1048576,0),MATCH((CUADRO!K$5&amp;$E559),'Hoja de Trabajo para listado'!$CD$151:$DC$151,0)),0)</f>
        <v>0</v>
      </c>
      <c r="L559" s="243">
        <f ca="1">+IFERROR(INDEX('Hoja de Trabajo para listado'!$A$155:$Z$1048576,MATCH($A559,'Hoja de Trabajo para listado'!$A$155:$A$1048576,0),MATCH((CUADRO!L$5&amp;$E559),'Hoja de Trabajo para listado'!$A$151:$Z$151,0)),0)+IFERROR(INDEX('Hoja de Trabajo para listado'!$AB$155:$BA$1048576,MATCH($A559,'Hoja de Trabajo para listado'!$AB$155:$AB$1048576,0),MATCH((CUADRO!L$5&amp;$E559),'Hoja de Trabajo para listado'!$AB$151:$BA$151,0)),0)+IFERROR(INDEX('Hoja de Trabajo para listado'!$BC$155:$CB$1048576,MATCH($A559,'Hoja de Trabajo para listado'!$BC$155:$BC$1048576,0),MATCH((CUADRO!L$5&amp;$E559),'Hoja de Trabajo para listado'!$BC$151:$CB$151,0)),0)+IFERROR(INDEX('Hoja de Trabajo para listado'!$DE$153:$DG$274,MATCH($A559,'Hoja de Trabajo para listado'!$DE$153:$DE$1048576,0),MATCH((CUADRO!L$5&amp;$E559),'Hoja de Trabajo para listado'!$DE$151:$DG$151,0)),0)+IFERROR(INDEX('Hoja de Trabajo para listado'!$CD$155:$DC$1048576,MATCH($A559,'Hoja de Trabajo para listado'!$CD$155:$CD$1048576,0),MATCH((CUADRO!L$5&amp;$E559),'Hoja de Trabajo para listado'!$CD$151:$DC$151,0)),0)</f>
        <v>0</v>
      </c>
      <c r="M559" s="243">
        <f ca="1">+IFERROR(INDEX('Hoja de Trabajo para listado'!$A$155:$Z$1048576,MATCH($A559,'Hoja de Trabajo para listado'!$A$155:$A$1048576,0),MATCH((CUADRO!M$5&amp;$E559),'Hoja de Trabajo para listado'!$A$151:$Z$151,0)),0)+IFERROR(INDEX('Hoja de Trabajo para listado'!$AB$155:$BA$1048576,MATCH($A559,'Hoja de Trabajo para listado'!$AB$155:$AB$1048576,0),MATCH((CUADRO!M$5&amp;$E559),'Hoja de Trabajo para listado'!$AB$151:$BA$151,0)),0)+IFERROR(INDEX('Hoja de Trabajo para listado'!$BC$155:$CB$1048576,MATCH($A559,'Hoja de Trabajo para listado'!$BC$155:$BC$1048576,0),MATCH((CUADRO!M$5&amp;$E559),'Hoja de Trabajo para listado'!$BC$151:$CB$151,0)),0)+IFERROR(INDEX('Hoja de Trabajo para listado'!$DE$153:$DG$274,MATCH($A559,'Hoja de Trabajo para listado'!$DE$153:$DE$1048576,0),MATCH((CUADRO!M$5&amp;$E559),'Hoja de Trabajo para listado'!$DE$151:$DG$151,0)),0)+IFERROR(INDEX('Hoja de Trabajo para listado'!$CD$155:$DC$1048576,MATCH($A559,'Hoja de Trabajo para listado'!$CD$155:$CD$1048576,0),MATCH((CUADRO!M$5&amp;$E559),'Hoja de Trabajo para listado'!$CD$151:$DC$151,0)),0)</f>
        <v>0</v>
      </c>
      <c r="N559" s="243">
        <f ca="1">+IFERROR(INDEX('Hoja de Trabajo para listado'!$A$155:$Z$1048576,MATCH($A559,'Hoja de Trabajo para listado'!$A$155:$A$1048576,0),MATCH((CUADRO!N$5&amp;$E559),'Hoja de Trabajo para listado'!$A$151:$Z$151,0)),0)+IFERROR(INDEX('Hoja de Trabajo para listado'!$AB$155:$BA$1048576,MATCH($A559,'Hoja de Trabajo para listado'!$AB$155:$AB$1048576,0),MATCH((CUADRO!N$5&amp;$E559),'Hoja de Trabajo para listado'!$AB$151:$BA$151,0)),0)+IFERROR(INDEX('Hoja de Trabajo para listado'!$BC$155:$CB$1048576,MATCH($A559,'Hoja de Trabajo para listado'!$BC$155:$BC$1048576,0),MATCH((CUADRO!N$5&amp;$E559),'Hoja de Trabajo para listado'!$BC$151:$CB$151,0)),0)+IFERROR(INDEX('Hoja de Trabajo para listado'!$DE$153:$DG$274,MATCH($A559,'Hoja de Trabajo para listado'!$DE$153:$DE$1048576,0),MATCH((CUADRO!N$5&amp;$E559),'Hoja de Trabajo para listado'!$DE$151:$DG$151,0)),0)+IFERROR(INDEX('Hoja de Trabajo para listado'!$CD$155:$DC$1048576,MATCH($A559,'Hoja de Trabajo para listado'!$CD$155:$CD$1048576,0),MATCH((CUADRO!N$5&amp;$E559),'Hoja de Trabajo para listado'!$CD$151:$DC$151,0)),0)</f>
        <v>0</v>
      </c>
      <c r="O559" s="243">
        <f ca="1">+IFERROR(INDEX('Hoja de Trabajo para listado'!$A$155:$Z$1048576,MATCH($A559,'Hoja de Trabajo para listado'!$A$155:$A$1048576,0),MATCH((CUADRO!O$5&amp;$E559),'Hoja de Trabajo para listado'!$A$151:$Z$151,0)),0)+IFERROR(INDEX('Hoja de Trabajo para listado'!$AB$155:$BA$1048576,MATCH($A559,'Hoja de Trabajo para listado'!$AB$155:$AB$1048576,0),MATCH((CUADRO!O$5&amp;$E559),'Hoja de Trabajo para listado'!$AB$151:$BA$151,0)),0)+IFERROR(INDEX('Hoja de Trabajo para listado'!$BC$155:$CB$1048576,MATCH($A559,'Hoja de Trabajo para listado'!$BC$155:$BC$1048576,0),MATCH((CUADRO!O$5&amp;$E559),'Hoja de Trabajo para listado'!$BC$151:$CB$151,0)),0)+IFERROR(INDEX('Hoja de Trabajo para listado'!$DE$153:$DG$274,MATCH($A559,'Hoja de Trabajo para listado'!$DE$153:$DE$1048576,0),MATCH((CUADRO!O$5&amp;$E559),'Hoja de Trabajo para listado'!$DE$151:$DG$151,0)),0)+IFERROR(INDEX('Hoja de Trabajo para listado'!$CD$155:$DC$1048576,MATCH($A559,'Hoja de Trabajo para listado'!$CD$155:$CD$1048576,0),MATCH((CUADRO!O$5&amp;$E559),'Hoja de Trabajo para listado'!$CD$151:$DC$151,0)),0)</f>
        <v>0</v>
      </c>
      <c r="P559" s="243">
        <f ca="1">+IFERROR(INDEX('Hoja de Trabajo para listado'!$A$155:$Z$1048576,MATCH($A559,'Hoja de Trabajo para listado'!$A$155:$A$1048576,0),MATCH((CUADRO!P$5&amp;$E559),'Hoja de Trabajo para listado'!$A$151:$Z$151,0)),0)+IFERROR(INDEX('Hoja de Trabajo para listado'!$AB$155:$BA$1048576,MATCH($A559,'Hoja de Trabajo para listado'!$AB$155:$AB$1048576,0),MATCH((CUADRO!P$5&amp;$E559),'Hoja de Trabajo para listado'!$AB$151:$BA$151,0)),0)+IFERROR(INDEX('Hoja de Trabajo para listado'!$BC$155:$CB$1048576,MATCH($A559,'Hoja de Trabajo para listado'!$BC$155:$BC$1048576,0),MATCH((CUADRO!P$5&amp;$E559),'Hoja de Trabajo para listado'!$BC$151:$CB$151,0)),0)+IFERROR(INDEX('Hoja de Trabajo para listado'!$DE$153:$DG$274,MATCH($A559,'Hoja de Trabajo para listado'!$DE$153:$DE$1048576,0),MATCH((CUADRO!P$5&amp;$E559),'Hoja de Trabajo para listado'!$DE$151:$DG$151,0)),0)+IFERROR(INDEX('Hoja de Trabajo para listado'!$CD$155:$DC$1048576,MATCH($A559,'Hoja de Trabajo para listado'!$CD$155:$CD$1048576,0),MATCH((CUADRO!P$5&amp;$E559),'Hoja de Trabajo para listado'!$CD$151:$DC$151,0)),0)</f>
        <v>0</v>
      </c>
      <c r="Q559" s="243">
        <f ca="1">+IFERROR(INDEX('Hoja de Trabajo para listado'!$A$155:$Z$1048576,MATCH($A559,'Hoja de Trabajo para listado'!$A$155:$A$1048576,0),MATCH((CUADRO!Q$5&amp;$E559),'Hoja de Trabajo para listado'!$A$151:$Z$151,0)),0)+IFERROR(INDEX('Hoja de Trabajo para listado'!$AB$155:$BA$1048576,MATCH($A559,'Hoja de Trabajo para listado'!$AB$155:$AB$1048576,0),MATCH((CUADRO!Q$5&amp;$E559),'Hoja de Trabajo para listado'!$AB$151:$BA$151,0)),0)+IFERROR(INDEX('Hoja de Trabajo para listado'!$BC$155:$CB$1048576,MATCH($A559,'Hoja de Trabajo para listado'!$BC$155:$BC$1048576,0),MATCH((CUADRO!Q$5&amp;$E559),'Hoja de Trabajo para listado'!$BC$151:$CB$151,0)),0)+IFERROR(INDEX('Hoja de Trabajo para listado'!$DE$153:$DG$274,MATCH($A559,'Hoja de Trabajo para listado'!$DE$153:$DE$1048576,0),MATCH((CUADRO!Q$5&amp;$E559),'Hoja de Trabajo para listado'!$DE$151:$DG$151,0)),0)+IFERROR(INDEX('Hoja de Trabajo para listado'!$CD$155:$DC$1048576,MATCH($A559,'Hoja de Trabajo para listado'!$CD$155:$CD$1048576,0),MATCH((CUADRO!Q$5&amp;$E559),'Hoja de Trabajo para listado'!$CD$151:$DC$151,0)),0)</f>
        <v>0</v>
      </c>
      <c r="R559" s="243">
        <f t="shared" ca="1" si="19"/>
        <v>0</v>
      </c>
      <c r="S559" s="249">
        <f ca="1">+R558+R559</f>
        <v>0</v>
      </c>
      <c r="T559" s="243">
        <f ca="1">+S559</f>
        <v>0</v>
      </c>
      <c r="U559" s="242">
        <f t="shared" si="20"/>
        <v>2</v>
      </c>
      <c r="V559" s="333" t="str">
        <f>+VLOOKUP(A559,bd_lista!$A$3:$E$590,5,FALSE)</f>
        <v>Gobiernos Autonomos Municipales</v>
      </c>
      <c r="W559" s="392"/>
      <c r="X559" s="242">
        <f>+VLOOKUP(A559,[4]Sheet1!$A$13:$D$744,4,FALSE)</f>
        <v>0</v>
      </c>
      <c r="Y559" s="242" t="e">
        <f>+VLOOKUP(X559,bd_lista!$A$3:$C$590,3,FALSE)</f>
        <v>#N/A</v>
      </c>
      <c r="Z559" s="292"/>
      <c r="AA559" s="293"/>
    </row>
    <row r="560" spans="1:27" customFormat="1" ht="15" hidden="1" customHeight="1">
      <c r="A560" s="32">
        <v>1233</v>
      </c>
      <c r="B560" s="387">
        <f>+A560</f>
        <v>1233</v>
      </c>
      <c r="C560" s="247" t="str">
        <f>+VLOOKUP(A560,bd_lista!$A$3:$C$590,3,FALSE)</f>
        <v>Gobierno Autónomo Municipal de San Pedro de Tiquina</v>
      </c>
      <c r="D560" s="389" t="str">
        <f>+C560</f>
        <v>Gobierno Autónomo Municipal de San Pedro de Tiquina</v>
      </c>
      <c r="E560" s="242" t="s">
        <v>1304</v>
      </c>
      <c r="F560" s="243">
        <f ca="1">+IFERROR(INDEX('Hoja de Trabajo para listado'!$A$155:$Z$1048576,MATCH($A560,'Hoja de Trabajo para listado'!$A$155:$A$1048576,0),MATCH((CUADRO!F$5&amp;$E560),'Hoja de Trabajo para listado'!$A$151:$Z$151,0)),0)+IFERROR(INDEX('Hoja de Trabajo para listado'!$AB$155:$BA$1048576,MATCH($A560,'Hoja de Trabajo para listado'!$AB$155:$AB$1048576,0),MATCH((CUADRO!F$5&amp;$E560),'Hoja de Trabajo para listado'!$AB$151:$BA$151,0)),0)+IFERROR(INDEX('Hoja de Trabajo para listado'!$BC$155:$CB$1048576,MATCH($A560,'Hoja de Trabajo para listado'!$BC$155:$BC$1048576,0),MATCH((CUADRO!F$5&amp;$E560),'Hoja de Trabajo para listado'!$BC$151:$CB$151,0)),0)+IFERROR(INDEX('Hoja de Trabajo para listado'!$DE$153:$DG$274,MATCH($A560,'Hoja de Trabajo para listado'!$DE$153:$DE$1048576,0),MATCH((CUADRO!F$5&amp;$E560),'Hoja de Trabajo para listado'!$DE$151:$DG$151,0)),0)+IFERROR(INDEX('Hoja de Trabajo para listado'!$CD$155:$DC$1048576,MATCH($A560,'Hoja de Trabajo para listado'!$CD$155:$CD$1048576,0),MATCH((CUADRO!F$5&amp;$E560),'Hoja de Trabajo para listado'!$CD$151:$DC$151,0)),0)</f>
        <v>0</v>
      </c>
      <c r="G560" s="243">
        <f ca="1">+IFERROR(INDEX('Hoja de Trabajo para listado'!$A$155:$Z$1048576,MATCH($A560,'Hoja de Trabajo para listado'!$A$155:$A$1048576,0),MATCH((CUADRO!G$5&amp;$E560),'Hoja de Trabajo para listado'!$A$151:$Z$151,0)),0)+IFERROR(INDEX('Hoja de Trabajo para listado'!$AB$155:$BA$1048576,MATCH($A560,'Hoja de Trabajo para listado'!$AB$155:$AB$1048576,0),MATCH((CUADRO!G$5&amp;$E560),'Hoja de Trabajo para listado'!$AB$151:$BA$151,0)),0)+IFERROR(INDEX('Hoja de Trabajo para listado'!$BC$155:$CB$1048576,MATCH($A560,'Hoja de Trabajo para listado'!$BC$155:$BC$1048576,0),MATCH((CUADRO!G$5&amp;$E560),'Hoja de Trabajo para listado'!$BC$151:$CB$151,0)),0)+IFERROR(INDEX('Hoja de Trabajo para listado'!$DE$153:$DG$274,MATCH($A560,'Hoja de Trabajo para listado'!$DE$153:$DE$1048576,0),MATCH((CUADRO!G$5&amp;$E560),'Hoja de Trabajo para listado'!$DE$151:$DG$151,0)),0)+IFERROR(INDEX('Hoja de Trabajo para listado'!$CD$155:$DC$1048576,MATCH($A560,'Hoja de Trabajo para listado'!$CD$155:$CD$1048576,0),MATCH((CUADRO!G$5&amp;$E560),'Hoja de Trabajo para listado'!$CD$151:$DC$151,0)),0)</f>
        <v>0</v>
      </c>
      <c r="H560" s="243">
        <f ca="1">+IFERROR(INDEX('Hoja de Trabajo para listado'!$A$155:$Z$1048576,MATCH($A560,'Hoja de Trabajo para listado'!$A$155:$A$1048576,0),MATCH((CUADRO!H$5&amp;$E560),'Hoja de Trabajo para listado'!$A$151:$Z$151,0)),0)+IFERROR(INDEX('Hoja de Trabajo para listado'!$AB$155:$BA$1048576,MATCH($A560,'Hoja de Trabajo para listado'!$AB$155:$AB$1048576,0),MATCH((CUADRO!H$5&amp;$E560),'Hoja de Trabajo para listado'!$AB$151:$BA$151,0)),0)+IFERROR(INDEX('Hoja de Trabajo para listado'!$BC$155:$CB$1048576,MATCH($A560,'Hoja de Trabajo para listado'!$BC$155:$BC$1048576,0),MATCH((CUADRO!H$5&amp;$E560),'Hoja de Trabajo para listado'!$BC$151:$CB$151,0)),0)+IFERROR(INDEX('Hoja de Trabajo para listado'!$DE$153:$DG$274,MATCH($A560,'Hoja de Trabajo para listado'!$DE$153:$DE$1048576,0),MATCH((CUADRO!H$5&amp;$E560),'Hoja de Trabajo para listado'!$DE$151:$DG$151,0)),0)+IFERROR(INDEX('Hoja de Trabajo para listado'!$CD$155:$DC$1048576,MATCH($A560,'Hoja de Trabajo para listado'!$CD$155:$CD$1048576,0),MATCH((CUADRO!H$5&amp;$E560),'Hoja de Trabajo para listado'!$CD$151:$DC$151,0)),0)</f>
        <v>0</v>
      </c>
      <c r="I560" s="243">
        <f ca="1">+IFERROR(INDEX('Hoja de Trabajo para listado'!$A$155:$Z$1048576,MATCH($A560,'Hoja de Trabajo para listado'!$A$155:$A$1048576,0),MATCH((CUADRO!I$5&amp;$E560),'Hoja de Trabajo para listado'!$A$151:$Z$151,0)),0)+IFERROR(INDEX('Hoja de Trabajo para listado'!$AB$155:$BA$1048576,MATCH($A560,'Hoja de Trabajo para listado'!$AB$155:$AB$1048576,0),MATCH((CUADRO!I$5&amp;$E560),'Hoja de Trabajo para listado'!$AB$151:$BA$151,0)),0)+IFERROR(INDEX('Hoja de Trabajo para listado'!$BC$155:$CB$1048576,MATCH($A560,'Hoja de Trabajo para listado'!$BC$155:$BC$1048576,0),MATCH((CUADRO!I$5&amp;$E560),'Hoja de Trabajo para listado'!$BC$151:$CB$151,0)),0)+IFERROR(INDEX('Hoja de Trabajo para listado'!$DE$153:$DG$274,MATCH($A560,'Hoja de Trabajo para listado'!$DE$153:$DE$1048576,0),MATCH((CUADRO!I$5&amp;$E560),'Hoja de Trabajo para listado'!$DE$151:$DG$151,0)),0)+IFERROR(INDEX('Hoja de Trabajo para listado'!$CD$155:$DC$1048576,MATCH($A560,'Hoja de Trabajo para listado'!$CD$155:$CD$1048576,0),MATCH((CUADRO!I$5&amp;$E560),'Hoja de Trabajo para listado'!$CD$151:$DC$151,0)),0)</f>
        <v>0</v>
      </c>
      <c r="J560" s="243">
        <f ca="1">+IFERROR(INDEX('Hoja de Trabajo para listado'!$A$155:$Z$1048576,MATCH($A560,'Hoja de Trabajo para listado'!$A$155:$A$1048576,0),MATCH((CUADRO!J$5&amp;$E560),'Hoja de Trabajo para listado'!$A$151:$Z$151,0)),0)+IFERROR(INDEX('Hoja de Trabajo para listado'!$AB$155:$BA$1048576,MATCH($A560,'Hoja de Trabajo para listado'!$AB$155:$AB$1048576,0),MATCH((CUADRO!J$5&amp;$E560),'Hoja de Trabajo para listado'!$AB$151:$BA$151,0)),0)+IFERROR(INDEX('Hoja de Trabajo para listado'!$BC$155:$CB$1048576,MATCH($A560,'Hoja de Trabajo para listado'!$BC$155:$BC$1048576,0),MATCH((CUADRO!J$5&amp;$E560),'Hoja de Trabajo para listado'!$BC$151:$CB$151,0)),0)+IFERROR(INDEX('Hoja de Trabajo para listado'!$DE$153:$DG$274,MATCH($A560,'Hoja de Trabajo para listado'!$DE$153:$DE$1048576,0),MATCH((CUADRO!J$5&amp;$E560),'Hoja de Trabajo para listado'!$DE$151:$DG$151,0)),0)+IFERROR(INDEX('Hoja de Trabajo para listado'!$CD$155:$DC$1048576,MATCH($A560,'Hoja de Trabajo para listado'!$CD$155:$CD$1048576,0),MATCH((CUADRO!J$5&amp;$E560),'Hoja de Trabajo para listado'!$CD$151:$DC$151,0)),0)</f>
        <v>0</v>
      </c>
      <c r="K560" s="243">
        <f ca="1">+IFERROR(INDEX('Hoja de Trabajo para listado'!$A$155:$Z$1048576,MATCH($A560,'Hoja de Trabajo para listado'!$A$155:$A$1048576,0),MATCH((CUADRO!K$5&amp;$E560),'Hoja de Trabajo para listado'!$A$151:$Z$151,0)),0)+IFERROR(INDEX('Hoja de Trabajo para listado'!$AB$155:$BA$1048576,MATCH($A560,'Hoja de Trabajo para listado'!$AB$155:$AB$1048576,0),MATCH((CUADRO!K$5&amp;$E560),'Hoja de Trabajo para listado'!$AB$151:$BA$151,0)),0)+IFERROR(INDEX('Hoja de Trabajo para listado'!$BC$155:$CB$1048576,MATCH($A560,'Hoja de Trabajo para listado'!$BC$155:$BC$1048576,0),MATCH((CUADRO!K$5&amp;$E560),'Hoja de Trabajo para listado'!$BC$151:$CB$151,0)),0)+IFERROR(INDEX('Hoja de Trabajo para listado'!$DE$153:$DG$274,MATCH($A560,'Hoja de Trabajo para listado'!$DE$153:$DE$1048576,0),MATCH((CUADRO!K$5&amp;$E560),'Hoja de Trabajo para listado'!$DE$151:$DG$151,0)),0)+IFERROR(INDEX('Hoja de Trabajo para listado'!$CD$155:$DC$1048576,MATCH($A560,'Hoja de Trabajo para listado'!$CD$155:$CD$1048576,0),MATCH((CUADRO!K$5&amp;$E560),'Hoja de Trabajo para listado'!$CD$151:$DC$151,0)),0)</f>
        <v>0</v>
      </c>
      <c r="L560" s="243">
        <f ca="1">+IFERROR(INDEX('Hoja de Trabajo para listado'!$A$155:$Z$1048576,MATCH($A560,'Hoja de Trabajo para listado'!$A$155:$A$1048576,0),MATCH((CUADRO!L$5&amp;$E560),'Hoja de Trabajo para listado'!$A$151:$Z$151,0)),0)+IFERROR(INDEX('Hoja de Trabajo para listado'!$AB$155:$BA$1048576,MATCH($A560,'Hoja de Trabajo para listado'!$AB$155:$AB$1048576,0),MATCH((CUADRO!L$5&amp;$E560),'Hoja de Trabajo para listado'!$AB$151:$BA$151,0)),0)+IFERROR(INDEX('Hoja de Trabajo para listado'!$BC$155:$CB$1048576,MATCH($A560,'Hoja de Trabajo para listado'!$BC$155:$BC$1048576,0),MATCH((CUADRO!L$5&amp;$E560),'Hoja de Trabajo para listado'!$BC$151:$CB$151,0)),0)+IFERROR(INDEX('Hoja de Trabajo para listado'!$DE$153:$DG$274,MATCH($A560,'Hoja de Trabajo para listado'!$DE$153:$DE$1048576,0),MATCH((CUADRO!L$5&amp;$E560),'Hoja de Trabajo para listado'!$DE$151:$DG$151,0)),0)+IFERROR(INDEX('Hoja de Trabajo para listado'!$CD$155:$DC$1048576,MATCH($A560,'Hoja de Trabajo para listado'!$CD$155:$CD$1048576,0),MATCH((CUADRO!L$5&amp;$E560),'Hoja de Trabajo para listado'!$CD$151:$DC$151,0)),0)</f>
        <v>0</v>
      </c>
      <c r="M560" s="243">
        <f ca="1">+IFERROR(INDEX('Hoja de Trabajo para listado'!$A$155:$Z$1048576,MATCH($A560,'Hoja de Trabajo para listado'!$A$155:$A$1048576,0),MATCH((CUADRO!M$5&amp;$E560),'Hoja de Trabajo para listado'!$A$151:$Z$151,0)),0)+IFERROR(INDEX('Hoja de Trabajo para listado'!$AB$155:$BA$1048576,MATCH($A560,'Hoja de Trabajo para listado'!$AB$155:$AB$1048576,0),MATCH((CUADRO!M$5&amp;$E560),'Hoja de Trabajo para listado'!$AB$151:$BA$151,0)),0)+IFERROR(INDEX('Hoja de Trabajo para listado'!$BC$155:$CB$1048576,MATCH($A560,'Hoja de Trabajo para listado'!$BC$155:$BC$1048576,0),MATCH((CUADRO!M$5&amp;$E560),'Hoja de Trabajo para listado'!$BC$151:$CB$151,0)),0)+IFERROR(INDEX('Hoja de Trabajo para listado'!$DE$153:$DG$274,MATCH($A560,'Hoja de Trabajo para listado'!$DE$153:$DE$1048576,0),MATCH((CUADRO!M$5&amp;$E560),'Hoja de Trabajo para listado'!$DE$151:$DG$151,0)),0)+IFERROR(INDEX('Hoja de Trabajo para listado'!$CD$155:$DC$1048576,MATCH($A560,'Hoja de Trabajo para listado'!$CD$155:$CD$1048576,0),MATCH((CUADRO!M$5&amp;$E560),'Hoja de Trabajo para listado'!$CD$151:$DC$151,0)),0)</f>
        <v>0</v>
      </c>
      <c r="N560" s="243">
        <f ca="1">+IFERROR(INDEX('Hoja de Trabajo para listado'!$A$155:$Z$1048576,MATCH($A560,'Hoja de Trabajo para listado'!$A$155:$A$1048576,0),MATCH((CUADRO!N$5&amp;$E560),'Hoja de Trabajo para listado'!$A$151:$Z$151,0)),0)+IFERROR(INDEX('Hoja de Trabajo para listado'!$AB$155:$BA$1048576,MATCH($A560,'Hoja de Trabajo para listado'!$AB$155:$AB$1048576,0),MATCH((CUADRO!N$5&amp;$E560),'Hoja de Trabajo para listado'!$AB$151:$BA$151,0)),0)+IFERROR(INDEX('Hoja de Trabajo para listado'!$BC$155:$CB$1048576,MATCH($A560,'Hoja de Trabajo para listado'!$BC$155:$BC$1048576,0),MATCH((CUADRO!N$5&amp;$E560),'Hoja de Trabajo para listado'!$BC$151:$CB$151,0)),0)+IFERROR(INDEX('Hoja de Trabajo para listado'!$DE$153:$DG$274,MATCH($A560,'Hoja de Trabajo para listado'!$DE$153:$DE$1048576,0),MATCH((CUADRO!N$5&amp;$E560),'Hoja de Trabajo para listado'!$DE$151:$DG$151,0)),0)+IFERROR(INDEX('Hoja de Trabajo para listado'!$CD$155:$DC$1048576,MATCH($A560,'Hoja de Trabajo para listado'!$CD$155:$CD$1048576,0),MATCH((CUADRO!N$5&amp;$E560),'Hoja de Trabajo para listado'!$CD$151:$DC$151,0)),0)</f>
        <v>0</v>
      </c>
      <c r="O560" s="243">
        <f ca="1">+IFERROR(INDEX('Hoja de Trabajo para listado'!$A$155:$Z$1048576,MATCH($A560,'Hoja de Trabajo para listado'!$A$155:$A$1048576,0),MATCH((CUADRO!O$5&amp;$E560),'Hoja de Trabajo para listado'!$A$151:$Z$151,0)),0)+IFERROR(INDEX('Hoja de Trabajo para listado'!$AB$155:$BA$1048576,MATCH($A560,'Hoja de Trabajo para listado'!$AB$155:$AB$1048576,0),MATCH((CUADRO!O$5&amp;$E560),'Hoja de Trabajo para listado'!$AB$151:$BA$151,0)),0)+IFERROR(INDEX('Hoja de Trabajo para listado'!$BC$155:$CB$1048576,MATCH($A560,'Hoja de Trabajo para listado'!$BC$155:$BC$1048576,0),MATCH((CUADRO!O$5&amp;$E560),'Hoja de Trabajo para listado'!$BC$151:$CB$151,0)),0)+IFERROR(INDEX('Hoja de Trabajo para listado'!$DE$153:$DG$274,MATCH($A560,'Hoja de Trabajo para listado'!$DE$153:$DE$1048576,0),MATCH((CUADRO!O$5&amp;$E560),'Hoja de Trabajo para listado'!$DE$151:$DG$151,0)),0)+IFERROR(INDEX('Hoja de Trabajo para listado'!$CD$155:$DC$1048576,MATCH($A560,'Hoja de Trabajo para listado'!$CD$155:$CD$1048576,0),MATCH((CUADRO!O$5&amp;$E560),'Hoja de Trabajo para listado'!$CD$151:$DC$151,0)),0)</f>
        <v>0</v>
      </c>
      <c r="P560" s="243">
        <f ca="1">+IFERROR(INDEX('Hoja de Trabajo para listado'!$A$155:$Z$1048576,MATCH($A560,'Hoja de Trabajo para listado'!$A$155:$A$1048576,0),MATCH((CUADRO!P$5&amp;$E560),'Hoja de Trabajo para listado'!$A$151:$Z$151,0)),0)+IFERROR(INDEX('Hoja de Trabajo para listado'!$AB$155:$BA$1048576,MATCH($A560,'Hoja de Trabajo para listado'!$AB$155:$AB$1048576,0),MATCH((CUADRO!P$5&amp;$E560),'Hoja de Trabajo para listado'!$AB$151:$BA$151,0)),0)+IFERROR(INDEX('Hoja de Trabajo para listado'!$BC$155:$CB$1048576,MATCH($A560,'Hoja de Trabajo para listado'!$BC$155:$BC$1048576,0),MATCH((CUADRO!P$5&amp;$E560),'Hoja de Trabajo para listado'!$BC$151:$CB$151,0)),0)+IFERROR(INDEX('Hoja de Trabajo para listado'!$DE$153:$DG$274,MATCH($A560,'Hoja de Trabajo para listado'!$DE$153:$DE$1048576,0),MATCH((CUADRO!P$5&amp;$E560),'Hoja de Trabajo para listado'!$DE$151:$DG$151,0)),0)+IFERROR(INDEX('Hoja de Trabajo para listado'!$CD$155:$DC$1048576,MATCH($A560,'Hoja de Trabajo para listado'!$CD$155:$CD$1048576,0),MATCH((CUADRO!P$5&amp;$E560),'Hoja de Trabajo para listado'!$CD$151:$DC$151,0)),0)</f>
        <v>0</v>
      </c>
      <c r="Q560" s="243">
        <f ca="1">+IFERROR(INDEX('Hoja de Trabajo para listado'!$A$155:$Z$1048576,MATCH($A560,'Hoja de Trabajo para listado'!$A$155:$A$1048576,0),MATCH((CUADRO!Q$5&amp;$E560),'Hoja de Trabajo para listado'!$A$151:$Z$151,0)),0)+IFERROR(INDEX('Hoja de Trabajo para listado'!$AB$155:$BA$1048576,MATCH($A560,'Hoja de Trabajo para listado'!$AB$155:$AB$1048576,0),MATCH((CUADRO!Q$5&amp;$E560),'Hoja de Trabajo para listado'!$AB$151:$BA$151,0)),0)+IFERROR(INDEX('Hoja de Trabajo para listado'!$BC$155:$CB$1048576,MATCH($A560,'Hoja de Trabajo para listado'!$BC$155:$BC$1048576,0),MATCH((CUADRO!Q$5&amp;$E560),'Hoja de Trabajo para listado'!$BC$151:$CB$151,0)),0)+IFERROR(INDEX('Hoja de Trabajo para listado'!$DE$153:$DG$274,MATCH($A560,'Hoja de Trabajo para listado'!$DE$153:$DE$1048576,0),MATCH((CUADRO!Q$5&amp;$E560),'Hoja de Trabajo para listado'!$DE$151:$DG$151,0)),0)+IFERROR(INDEX('Hoja de Trabajo para listado'!$CD$155:$DC$1048576,MATCH($A560,'Hoja de Trabajo para listado'!$CD$155:$CD$1048576,0),MATCH((CUADRO!Q$5&amp;$E560),'Hoja de Trabajo para listado'!$CD$151:$DC$151,0)),0)</f>
        <v>0</v>
      </c>
      <c r="R560" s="243">
        <f t="shared" ca="1" si="19"/>
        <v>0</v>
      </c>
      <c r="S560" s="249"/>
      <c r="T560" s="243">
        <f ca="1">+T561</f>
        <v>0</v>
      </c>
      <c r="U560" s="242">
        <f t="shared" si="20"/>
        <v>1</v>
      </c>
      <c r="V560" s="333" t="str">
        <f>+VLOOKUP(A560,bd_lista!$A$3:$E$590,5,FALSE)</f>
        <v>Gobiernos Autonomos Municipales</v>
      </c>
      <c r="W560" s="391" t="str">
        <f>+V560</f>
        <v>Gobiernos Autonomos Municipales</v>
      </c>
      <c r="X560" s="242">
        <f>+VLOOKUP(A560,[4]Sheet1!$A$13:$D$744,4,FALSE)</f>
        <v>0</v>
      </c>
      <c r="Y560" s="242" t="e">
        <f>+VLOOKUP(X560,bd_lista!$A$3:$C$590,3,FALSE)</f>
        <v>#N/A</v>
      </c>
      <c r="Z560" s="294">
        <f>+X560</f>
        <v>0</v>
      </c>
      <c r="AA560" s="295" t="e">
        <f>+Y560</f>
        <v>#N/A</v>
      </c>
    </row>
    <row r="561" spans="1:27" customFormat="1" ht="15" hidden="1" customHeight="1">
      <c r="A561" s="32">
        <v>1233</v>
      </c>
      <c r="B561" s="388"/>
      <c r="C561" s="247" t="str">
        <f>+VLOOKUP(A561,bd_lista!$A$3:$C$590,3,FALSE)</f>
        <v>Gobierno Autónomo Municipal de San Pedro de Tiquina</v>
      </c>
      <c r="D561" s="390"/>
      <c r="E561" s="244" t="s">
        <v>1305</v>
      </c>
      <c r="F561" s="243">
        <f ca="1">+IFERROR(INDEX('Hoja de Trabajo para listado'!$A$155:$Z$1048576,MATCH($A561,'Hoja de Trabajo para listado'!$A$155:$A$1048576,0),MATCH((CUADRO!F$5&amp;$E561),'Hoja de Trabajo para listado'!$A$151:$Z$151,0)),0)+IFERROR(INDEX('Hoja de Trabajo para listado'!$AB$155:$BA$1048576,MATCH($A561,'Hoja de Trabajo para listado'!$AB$155:$AB$1048576,0),MATCH((CUADRO!F$5&amp;$E561),'Hoja de Trabajo para listado'!$AB$151:$BA$151,0)),0)+IFERROR(INDEX('Hoja de Trabajo para listado'!$BC$155:$CB$1048576,MATCH($A561,'Hoja de Trabajo para listado'!$BC$155:$BC$1048576,0),MATCH((CUADRO!F$5&amp;$E561),'Hoja de Trabajo para listado'!$BC$151:$CB$151,0)),0)+IFERROR(INDEX('Hoja de Trabajo para listado'!$DE$153:$DG$274,MATCH($A561,'Hoja de Trabajo para listado'!$DE$153:$DE$1048576,0),MATCH((CUADRO!F$5&amp;$E561),'Hoja de Trabajo para listado'!$DE$151:$DG$151,0)),0)+IFERROR(INDEX('Hoja de Trabajo para listado'!$CD$155:$DC$1048576,MATCH($A561,'Hoja de Trabajo para listado'!$CD$155:$CD$1048576,0),MATCH((CUADRO!F$5&amp;$E561),'Hoja de Trabajo para listado'!$CD$151:$DC$151,0)),0)</f>
        <v>0</v>
      </c>
      <c r="G561" s="243">
        <f ca="1">+IFERROR(INDEX('Hoja de Trabajo para listado'!$A$155:$Z$1048576,MATCH($A561,'Hoja de Trabajo para listado'!$A$155:$A$1048576,0),MATCH((CUADRO!G$5&amp;$E561),'Hoja de Trabajo para listado'!$A$151:$Z$151,0)),0)+IFERROR(INDEX('Hoja de Trabajo para listado'!$AB$155:$BA$1048576,MATCH($A561,'Hoja de Trabajo para listado'!$AB$155:$AB$1048576,0),MATCH((CUADRO!G$5&amp;$E561),'Hoja de Trabajo para listado'!$AB$151:$BA$151,0)),0)+IFERROR(INDEX('Hoja de Trabajo para listado'!$BC$155:$CB$1048576,MATCH($A561,'Hoja de Trabajo para listado'!$BC$155:$BC$1048576,0),MATCH((CUADRO!G$5&amp;$E561),'Hoja de Trabajo para listado'!$BC$151:$CB$151,0)),0)+IFERROR(INDEX('Hoja de Trabajo para listado'!$DE$153:$DG$274,MATCH($A561,'Hoja de Trabajo para listado'!$DE$153:$DE$1048576,0),MATCH((CUADRO!G$5&amp;$E561),'Hoja de Trabajo para listado'!$DE$151:$DG$151,0)),0)+IFERROR(INDEX('Hoja de Trabajo para listado'!$CD$155:$DC$1048576,MATCH($A561,'Hoja de Trabajo para listado'!$CD$155:$CD$1048576,0),MATCH((CUADRO!G$5&amp;$E561),'Hoja de Trabajo para listado'!$CD$151:$DC$151,0)),0)</f>
        <v>0</v>
      </c>
      <c r="H561" s="243">
        <f ca="1">+IFERROR(INDEX('Hoja de Trabajo para listado'!$A$155:$Z$1048576,MATCH($A561,'Hoja de Trabajo para listado'!$A$155:$A$1048576,0),MATCH((CUADRO!H$5&amp;$E561),'Hoja de Trabajo para listado'!$A$151:$Z$151,0)),0)+IFERROR(INDEX('Hoja de Trabajo para listado'!$AB$155:$BA$1048576,MATCH($A561,'Hoja de Trabajo para listado'!$AB$155:$AB$1048576,0),MATCH((CUADRO!H$5&amp;$E561),'Hoja de Trabajo para listado'!$AB$151:$BA$151,0)),0)+IFERROR(INDEX('Hoja de Trabajo para listado'!$BC$155:$CB$1048576,MATCH($A561,'Hoja de Trabajo para listado'!$BC$155:$BC$1048576,0),MATCH((CUADRO!H$5&amp;$E561),'Hoja de Trabajo para listado'!$BC$151:$CB$151,0)),0)+IFERROR(INDEX('Hoja de Trabajo para listado'!$DE$153:$DG$274,MATCH($A561,'Hoja de Trabajo para listado'!$DE$153:$DE$1048576,0),MATCH((CUADRO!H$5&amp;$E561),'Hoja de Trabajo para listado'!$DE$151:$DG$151,0)),0)+IFERROR(INDEX('Hoja de Trabajo para listado'!$CD$155:$DC$1048576,MATCH($A561,'Hoja de Trabajo para listado'!$CD$155:$CD$1048576,0),MATCH((CUADRO!H$5&amp;$E561),'Hoja de Trabajo para listado'!$CD$151:$DC$151,0)),0)</f>
        <v>0</v>
      </c>
      <c r="I561" s="243">
        <f ca="1">+IFERROR(INDEX('Hoja de Trabajo para listado'!$A$155:$Z$1048576,MATCH($A561,'Hoja de Trabajo para listado'!$A$155:$A$1048576,0),MATCH((CUADRO!I$5&amp;$E561),'Hoja de Trabajo para listado'!$A$151:$Z$151,0)),0)+IFERROR(INDEX('Hoja de Trabajo para listado'!$AB$155:$BA$1048576,MATCH($A561,'Hoja de Trabajo para listado'!$AB$155:$AB$1048576,0),MATCH((CUADRO!I$5&amp;$E561),'Hoja de Trabajo para listado'!$AB$151:$BA$151,0)),0)+IFERROR(INDEX('Hoja de Trabajo para listado'!$BC$155:$CB$1048576,MATCH($A561,'Hoja de Trabajo para listado'!$BC$155:$BC$1048576,0),MATCH((CUADRO!I$5&amp;$E561),'Hoja de Trabajo para listado'!$BC$151:$CB$151,0)),0)+IFERROR(INDEX('Hoja de Trabajo para listado'!$DE$153:$DG$274,MATCH($A561,'Hoja de Trabajo para listado'!$DE$153:$DE$1048576,0),MATCH((CUADRO!I$5&amp;$E561),'Hoja de Trabajo para listado'!$DE$151:$DG$151,0)),0)+IFERROR(INDEX('Hoja de Trabajo para listado'!$CD$155:$DC$1048576,MATCH($A561,'Hoja de Trabajo para listado'!$CD$155:$CD$1048576,0),MATCH((CUADRO!I$5&amp;$E561),'Hoja de Trabajo para listado'!$CD$151:$DC$151,0)),0)</f>
        <v>0</v>
      </c>
      <c r="J561" s="243">
        <f ca="1">+IFERROR(INDEX('Hoja de Trabajo para listado'!$A$155:$Z$1048576,MATCH($A561,'Hoja de Trabajo para listado'!$A$155:$A$1048576,0),MATCH((CUADRO!J$5&amp;$E561),'Hoja de Trabajo para listado'!$A$151:$Z$151,0)),0)+IFERROR(INDEX('Hoja de Trabajo para listado'!$AB$155:$BA$1048576,MATCH($A561,'Hoja de Trabajo para listado'!$AB$155:$AB$1048576,0),MATCH((CUADRO!J$5&amp;$E561),'Hoja de Trabajo para listado'!$AB$151:$BA$151,0)),0)+IFERROR(INDEX('Hoja de Trabajo para listado'!$BC$155:$CB$1048576,MATCH($A561,'Hoja de Trabajo para listado'!$BC$155:$BC$1048576,0),MATCH((CUADRO!J$5&amp;$E561),'Hoja de Trabajo para listado'!$BC$151:$CB$151,0)),0)+IFERROR(INDEX('Hoja de Trabajo para listado'!$DE$153:$DG$274,MATCH($A561,'Hoja de Trabajo para listado'!$DE$153:$DE$1048576,0),MATCH((CUADRO!J$5&amp;$E561),'Hoja de Trabajo para listado'!$DE$151:$DG$151,0)),0)+IFERROR(INDEX('Hoja de Trabajo para listado'!$CD$155:$DC$1048576,MATCH($A561,'Hoja de Trabajo para listado'!$CD$155:$CD$1048576,0),MATCH((CUADRO!J$5&amp;$E561),'Hoja de Trabajo para listado'!$CD$151:$DC$151,0)),0)</f>
        <v>0</v>
      </c>
      <c r="K561" s="243">
        <f ca="1">+IFERROR(INDEX('Hoja de Trabajo para listado'!$A$155:$Z$1048576,MATCH($A561,'Hoja de Trabajo para listado'!$A$155:$A$1048576,0),MATCH((CUADRO!K$5&amp;$E561),'Hoja de Trabajo para listado'!$A$151:$Z$151,0)),0)+IFERROR(INDEX('Hoja de Trabajo para listado'!$AB$155:$BA$1048576,MATCH($A561,'Hoja de Trabajo para listado'!$AB$155:$AB$1048576,0),MATCH((CUADRO!K$5&amp;$E561),'Hoja de Trabajo para listado'!$AB$151:$BA$151,0)),0)+IFERROR(INDEX('Hoja de Trabajo para listado'!$BC$155:$CB$1048576,MATCH($A561,'Hoja de Trabajo para listado'!$BC$155:$BC$1048576,0),MATCH((CUADRO!K$5&amp;$E561),'Hoja de Trabajo para listado'!$BC$151:$CB$151,0)),0)+IFERROR(INDEX('Hoja de Trabajo para listado'!$DE$153:$DG$274,MATCH($A561,'Hoja de Trabajo para listado'!$DE$153:$DE$1048576,0),MATCH((CUADRO!K$5&amp;$E561),'Hoja de Trabajo para listado'!$DE$151:$DG$151,0)),0)+IFERROR(INDEX('Hoja de Trabajo para listado'!$CD$155:$DC$1048576,MATCH($A561,'Hoja de Trabajo para listado'!$CD$155:$CD$1048576,0),MATCH((CUADRO!K$5&amp;$E561),'Hoja de Trabajo para listado'!$CD$151:$DC$151,0)),0)</f>
        <v>0</v>
      </c>
      <c r="L561" s="243">
        <f ca="1">+IFERROR(INDEX('Hoja de Trabajo para listado'!$A$155:$Z$1048576,MATCH($A561,'Hoja de Trabajo para listado'!$A$155:$A$1048576,0),MATCH((CUADRO!L$5&amp;$E561),'Hoja de Trabajo para listado'!$A$151:$Z$151,0)),0)+IFERROR(INDEX('Hoja de Trabajo para listado'!$AB$155:$BA$1048576,MATCH($A561,'Hoja de Trabajo para listado'!$AB$155:$AB$1048576,0),MATCH((CUADRO!L$5&amp;$E561),'Hoja de Trabajo para listado'!$AB$151:$BA$151,0)),0)+IFERROR(INDEX('Hoja de Trabajo para listado'!$BC$155:$CB$1048576,MATCH($A561,'Hoja de Trabajo para listado'!$BC$155:$BC$1048576,0),MATCH((CUADRO!L$5&amp;$E561),'Hoja de Trabajo para listado'!$BC$151:$CB$151,0)),0)+IFERROR(INDEX('Hoja de Trabajo para listado'!$DE$153:$DG$274,MATCH($A561,'Hoja de Trabajo para listado'!$DE$153:$DE$1048576,0),MATCH((CUADRO!L$5&amp;$E561),'Hoja de Trabajo para listado'!$DE$151:$DG$151,0)),0)+IFERROR(INDEX('Hoja de Trabajo para listado'!$CD$155:$DC$1048576,MATCH($A561,'Hoja de Trabajo para listado'!$CD$155:$CD$1048576,0),MATCH((CUADRO!L$5&amp;$E561),'Hoja de Trabajo para listado'!$CD$151:$DC$151,0)),0)</f>
        <v>0</v>
      </c>
      <c r="M561" s="243">
        <f ca="1">+IFERROR(INDEX('Hoja de Trabajo para listado'!$A$155:$Z$1048576,MATCH($A561,'Hoja de Trabajo para listado'!$A$155:$A$1048576,0),MATCH((CUADRO!M$5&amp;$E561),'Hoja de Trabajo para listado'!$A$151:$Z$151,0)),0)+IFERROR(INDEX('Hoja de Trabajo para listado'!$AB$155:$BA$1048576,MATCH($A561,'Hoja de Trabajo para listado'!$AB$155:$AB$1048576,0),MATCH((CUADRO!M$5&amp;$E561),'Hoja de Trabajo para listado'!$AB$151:$BA$151,0)),0)+IFERROR(INDEX('Hoja de Trabajo para listado'!$BC$155:$CB$1048576,MATCH($A561,'Hoja de Trabajo para listado'!$BC$155:$BC$1048576,0),MATCH((CUADRO!M$5&amp;$E561),'Hoja de Trabajo para listado'!$BC$151:$CB$151,0)),0)+IFERROR(INDEX('Hoja de Trabajo para listado'!$DE$153:$DG$274,MATCH($A561,'Hoja de Trabajo para listado'!$DE$153:$DE$1048576,0),MATCH((CUADRO!M$5&amp;$E561),'Hoja de Trabajo para listado'!$DE$151:$DG$151,0)),0)+IFERROR(INDEX('Hoja de Trabajo para listado'!$CD$155:$DC$1048576,MATCH($A561,'Hoja de Trabajo para listado'!$CD$155:$CD$1048576,0),MATCH((CUADRO!M$5&amp;$E561),'Hoja de Trabajo para listado'!$CD$151:$DC$151,0)),0)</f>
        <v>0</v>
      </c>
      <c r="N561" s="243">
        <f ca="1">+IFERROR(INDEX('Hoja de Trabajo para listado'!$A$155:$Z$1048576,MATCH($A561,'Hoja de Trabajo para listado'!$A$155:$A$1048576,0),MATCH((CUADRO!N$5&amp;$E561),'Hoja de Trabajo para listado'!$A$151:$Z$151,0)),0)+IFERROR(INDEX('Hoja de Trabajo para listado'!$AB$155:$BA$1048576,MATCH($A561,'Hoja de Trabajo para listado'!$AB$155:$AB$1048576,0),MATCH((CUADRO!N$5&amp;$E561),'Hoja de Trabajo para listado'!$AB$151:$BA$151,0)),0)+IFERROR(INDEX('Hoja de Trabajo para listado'!$BC$155:$CB$1048576,MATCH($A561,'Hoja de Trabajo para listado'!$BC$155:$BC$1048576,0),MATCH((CUADRO!N$5&amp;$E561),'Hoja de Trabajo para listado'!$BC$151:$CB$151,0)),0)+IFERROR(INDEX('Hoja de Trabajo para listado'!$DE$153:$DG$274,MATCH($A561,'Hoja de Trabajo para listado'!$DE$153:$DE$1048576,0),MATCH((CUADRO!N$5&amp;$E561),'Hoja de Trabajo para listado'!$DE$151:$DG$151,0)),0)+IFERROR(INDEX('Hoja de Trabajo para listado'!$CD$155:$DC$1048576,MATCH($A561,'Hoja de Trabajo para listado'!$CD$155:$CD$1048576,0),MATCH((CUADRO!N$5&amp;$E561),'Hoja de Trabajo para listado'!$CD$151:$DC$151,0)),0)</f>
        <v>0</v>
      </c>
      <c r="O561" s="243">
        <f ca="1">+IFERROR(INDEX('Hoja de Trabajo para listado'!$A$155:$Z$1048576,MATCH($A561,'Hoja de Trabajo para listado'!$A$155:$A$1048576,0),MATCH((CUADRO!O$5&amp;$E561),'Hoja de Trabajo para listado'!$A$151:$Z$151,0)),0)+IFERROR(INDEX('Hoja de Trabajo para listado'!$AB$155:$BA$1048576,MATCH($A561,'Hoja de Trabajo para listado'!$AB$155:$AB$1048576,0),MATCH((CUADRO!O$5&amp;$E561),'Hoja de Trabajo para listado'!$AB$151:$BA$151,0)),0)+IFERROR(INDEX('Hoja de Trabajo para listado'!$BC$155:$CB$1048576,MATCH($A561,'Hoja de Trabajo para listado'!$BC$155:$BC$1048576,0),MATCH((CUADRO!O$5&amp;$E561),'Hoja de Trabajo para listado'!$BC$151:$CB$151,0)),0)+IFERROR(INDEX('Hoja de Trabajo para listado'!$DE$153:$DG$274,MATCH($A561,'Hoja de Trabajo para listado'!$DE$153:$DE$1048576,0),MATCH((CUADRO!O$5&amp;$E561),'Hoja de Trabajo para listado'!$DE$151:$DG$151,0)),0)+IFERROR(INDEX('Hoja de Trabajo para listado'!$CD$155:$DC$1048576,MATCH($A561,'Hoja de Trabajo para listado'!$CD$155:$CD$1048576,0),MATCH((CUADRO!O$5&amp;$E561),'Hoja de Trabajo para listado'!$CD$151:$DC$151,0)),0)</f>
        <v>0</v>
      </c>
      <c r="P561" s="243">
        <f ca="1">+IFERROR(INDEX('Hoja de Trabajo para listado'!$A$155:$Z$1048576,MATCH($A561,'Hoja de Trabajo para listado'!$A$155:$A$1048576,0),MATCH((CUADRO!P$5&amp;$E561),'Hoja de Trabajo para listado'!$A$151:$Z$151,0)),0)+IFERROR(INDEX('Hoja de Trabajo para listado'!$AB$155:$BA$1048576,MATCH($A561,'Hoja de Trabajo para listado'!$AB$155:$AB$1048576,0),MATCH((CUADRO!P$5&amp;$E561),'Hoja de Trabajo para listado'!$AB$151:$BA$151,0)),0)+IFERROR(INDEX('Hoja de Trabajo para listado'!$BC$155:$CB$1048576,MATCH($A561,'Hoja de Trabajo para listado'!$BC$155:$BC$1048576,0),MATCH((CUADRO!P$5&amp;$E561),'Hoja de Trabajo para listado'!$BC$151:$CB$151,0)),0)+IFERROR(INDEX('Hoja de Trabajo para listado'!$DE$153:$DG$274,MATCH($A561,'Hoja de Trabajo para listado'!$DE$153:$DE$1048576,0),MATCH((CUADRO!P$5&amp;$E561),'Hoja de Trabajo para listado'!$DE$151:$DG$151,0)),0)+IFERROR(INDEX('Hoja de Trabajo para listado'!$CD$155:$DC$1048576,MATCH($A561,'Hoja de Trabajo para listado'!$CD$155:$CD$1048576,0),MATCH((CUADRO!P$5&amp;$E561),'Hoja de Trabajo para listado'!$CD$151:$DC$151,0)),0)</f>
        <v>0</v>
      </c>
      <c r="Q561" s="243">
        <f ca="1">+IFERROR(INDEX('Hoja de Trabajo para listado'!$A$155:$Z$1048576,MATCH($A561,'Hoja de Trabajo para listado'!$A$155:$A$1048576,0),MATCH((CUADRO!Q$5&amp;$E561),'Hoja de Trabajo para listado'!$A$151:$Z$151,0)),0)+IFERROR(INDEX('Hoja de Trabajo para listado'!$AB$155:$BA$1048576,MATCH($A561,'Hoja de Trabajo para listado'!$AB$155:$AB$1048576,0),MATCH((CUADRO!Q$5&amp;$E561),'Hoja de Trabajo para listado'!$AB$151:$BA$151,0)),0)+IFERROR(INDEX('Hoja de Trabajo para listado'!$BC$155:$CB$1048576,MATCH($A561,'Hoja de Trabajo para listado'!$BC$155:$BC$1048576,0),MATCH((CUADRO!Q$5&amp;$E561),'Hoja de Trabajo para listado'!$BC$151:$CB$151,0)),0)+IFERROR(INDEX('Hoja de Trabajo para listado'!$DE$153:$DG$274,MATCH($A561,'Hoja de Trabajo para listado'!$DE$153:$DE$1048576,0),MATCH((CUADRO!Q$5&amp;$E561),'Hoja de Trabajo para listado'!$DE$151:$DG$151,0)),0)+IFERROR(INDEX('Hoja de Trabajo para listado'!$CD$155:$DC$1048576,MATCH($A561,'Hoja de Trabajo para listado'!$CD$155:$CD$1048576,0),MATCH((CUADRO!Q$5&amp;$E561),'Hoja de Trabajo para listado'!$CD$151:$DC$151,0)),0)</f>
        <v>0</v>
      </c>
      <c r="R561" s="243">
        <f t="shared" ca="1" si="19"/>
        <v>0</v>
      </c>
      <c r="S561" s="249">
        <f ca="1">+R560+R561</f>
        <v>0</v>
      </c>
      <c r="T561" s="243">
        <f ca="1">+S561</f>
        <v>0</v>
      </c>
      <c r="U561" s="242">
        <f t="shared" si="20"/>
        <v>2</v>
      </c>
      <c r="V561" s="333" t="str">
        <f>+VLOOKUP(A561,bd_lista!$A$3:$E$590,5,FALSE)</f>
        <v>Gobiernos Autonomos Municipales</v>
      </c>
      <c r="W561" s="392"/>
      <c r="X561" s="242">
        <f>+VLOOKUP(A561,[4]Sheet1!$A$13:$D$744,4,FALSE)</f>
        <v>0</v>
      </c>
      <c r="Y561" s="242" t="e">
        <f>+VLOOKUP(X561,bd_lista!$A$3:$C$590,3,FALSE)</f>
        <v>#N/A</v>
      </c>
      <c r="Z561" s="292"/>
      <c r="AA561" s="293"/>
    </row>
    <row r="562" spans="1:27" customFormat="1" ht="15" hidden="1" customHeight="1">
      <c r="A562" s="32">
        <v>1234</v>
      </c>
      <c r="B562" s="387">
        <f>+A562</f>
        <v>1234</v>
      </c>
      <c r="C562" s="247" t="str">
        <f>+VLOOKUP(A562,bd_lista!$A$3:$C$590,3,FALSE)</f>
        <v>Gobierno Autónomo Municipal de Tito Yupanqui</v>
      </c>
      <c r="D562" s="389" t="str">
        <f>+C562</f>
        <v>Gobierno Autónomo Municipal de Tito Yupanqui</v>
      </c>
      <c r="E562" s="242" t="s">
        <v>1304</v>
      </c>
      <c r="F562" s="243">
        <f ca="1">+IFERROR(INDEX('Hoja de Trabajo para listado'!$A$155:$Z$1048576,MATCH($A562,'Hoja de Trabajo para listado'!$A$155:$A$1048576,0),MATCH((CUADRO!F$5&amp;$E562),'Hoja de Trabajo para listado'!$A$151:$Z$151,0)),0)+IFERROR(INDEX('Hoja de Trabajo para listado'!$AB$155:$BA$1048576,MATCH($A562,'Hoja de Trabajo para listado'!$AB$155:$AB$1048576,0),MATCH((CUADRO!F$5&amp;$E562),'Hoja de Trabajo para listado'!$AB$151:$BA$151,0)),0)+IFERROR(INDEX('Hoja de Trabajo para listado'!$BC$155:$CB$1048576,MATCH($A562,'Hoja de Trabajo para listado'!$BC$155:$BC$1048576,0),MATCH((CUADRO!F$5&amp;$E562),'Hoja de Trabajo para listado'!$BC$151:$CB$151,0)),0)+IFERROR(INDEX('Hoja de Trabajo para listado'!$DE$153:$DG$274,MATCH($A562,'Hoja de Trabajo para listado'!$DE$153:$DE$1048576,0),MATCH((CUADRO!F$5&amp;$E562),'Hoja de Trabajo para listado'!$DE$151:$DG$151,0)),0)+IFERROR(INDEX('Hoja de Trabajo para listado'!$CD$155:$DC$1048576,MATCH($A562,'Hoja de Trabajo para listado'!$CD$155:$CD$1048576,0),MATCH((CUADRO!F$5&amp;$E562),'Hoja de Trabajo para listado'!$CD$151:$DC$151,0)),0)</f>
        <v>0</v>
      </c>
      <c r="G562" s="243">
        <f ca="1">+IFERROR(INDEX('Hoja de Trabajo para listado'!$A$155:$Z$1048576,MATCH($A562,'Hoja de Trabajo para listado'!$A$155:$A$1048576,0),MATCH((CUADRO!G$5&amp;$E562),'Hoja de Trabajo para listado'!$A$151:$Z$151,0)),0)+IFERROR(INDEX('Hoja de Trabajo para listado'!$AB$155:$BA$1048576,MATCH($A562,'Hoja de Trabajo para listado'!$AB$155:$AB$1048576,0),MATCH((CUADRO!G$5&amp;$E562),'Hoja de Trabajo para listado'!$AB$151:$BA$151,0)),0)+IFERROR(INDEX('Hoja de Trabajo para listado'!$BC$155:$CB$1048576,MATCH($A562,'Hoja de Trabajo para listado'!$BC$155:$BC$1048576,0),MATCH((CUADRO!G$5&amp;$E562),'Hoja de Trabajo para listado'!$BC$151:$CB$151,0)),0)+IFERROR(INDEX('Hoja de Trabajo para listado'!$DE$153:$DG$274,MATCH($A562,'Hoja de Trabajo para listado'!$DE$153:$DE$1048576,0),MATCH((CUADRO!G$5&amp;$E562),'Hoja de Trabajo para listado'!$DE$151:$DG$151,0)),0)+IFERROR(INDEX('Hoja de Trabajo para listado'!$CD$155:$DC$1048576,MATCH($A562,'Hoja de Trabajo para listado'!$CD$155:$CD$1048576,0),MATCH((CUADRO!G$5&amp;$E562),'Hoja de Trabajo para listado'!$CD$151:$DC$151,0)),0)</f>
        <v>0</v>
      </c>
      <c r="H562" s="243">
        <f ca="1">+IFERROR(INDEX('Hoja de Trabajo para listado'!$A$155:$Z$1048576,MATCH($A562,'Hoja de Trabajo para listado'!$A$155:$A$1048576,0),MATCH((CUADRO!H$5&amp;$E562),'Hoja de Trabajo para listado'!$A$151:$Z$151,0)),0)+IFERROR(INDEX('Hoja de Trabajo para listado'!$AB$155:$BA$1048576,MATCH($A562,'Hoja de Trabajo para listado'!$AB$155:$AB$1048576,0),MATCH((CUADRO!H$5&amp;$E562),'Hoja de Trabajo para listado'!$AB$151:$BA$151,0)),0)+IFERROR(INDEX('Hoja de Trabajo para listado'!$BC$155:$CB$1048576,MATCH($A562,'Hoja de Trabajo para listado'!$BC$155:$BC$1048576,0),MATCH((CUADRO!H$5&amp;$E562),'Hoja de Trabajo para listado'!$BC$151:$CB$151,0)),0)+IFERROR(INDEX('Hoja de Trabajo para listado'!$DE$153:$DG$274,MATCH($A562,'Hoja de Trabajo para listado'!$DE$153:$DE$1048576,0),MATCH((CUADRO!H$5&amp;$E562),'Hoja de Trabajo para listado'!$DE$151:$DG$151,0)),0)+IFERROR(INDEX('Hoja de Trabajo para listado'!$CD$155:$DC$1048576,MATCH($A562,'Hoja de Trabajo para listado'!$CD$155:$CD$1048576,0),MATCH((CUADRO!H$5&amp;$E562),'Hoja de Trabajo para listado'!$CD$151:$DC$151,0)),0)</f>
        <v>0</v>
      </c>
      <c r="I562" s="243">
        <f ca="1">+IFERROR(INDEX('Hoja de Trabajo para listado'!$A$155:$Z$1048576,MATCH($A562,'Hoja de Trabajo para listado'!$A$155:$A$1048576,0),MATCH((CUADRO!I$5&amp;$E562),'Hoja de Trabajo para listado'!$A$151:$Z$151,0)),0)+IFERROR(INDEX('Hoja de Trabajo para listado'!$AB$155:$BA$1048576,MATCH($A562,'Hoja de Trabajo para listado'!$AB$155:$AB$1048576,0),MATCH((CUADRO!I$5&amp;$E562),'Hoja de Trabajo para listado'!$AB$151:$BA$151,0)),0)+IFERROR(INDEX('Hoja de Trabajo para listado'!$BC$155:$CB$1048576,MATCH($A562,'Hoja de Trabajo para listado'!$BC$155:$BC$1048576,0),MATCH((CUADRO!I$5&amp;$E562),'Hoja de Trabajo para listado'!$BC$151:$CB$151,0)),0)+IFERROR(INDEX('Hoja de Trabajo para listado'!$DE$153:$DG$274,MATCH($A562,'Hoja de Trabajo para listado'!$DE$153:$DE$1048576,0),MATCH((CUADRO!I$5&amp;$E562),'Hoja de Trabajo para listado'!$DE$151:$DG$151,0)),0)+IFERROR(INDEX('Hoja de Trabajo para listado'!$CD$155:$DC$1048576,MATCH($A562,'Hoja de Trabajo para listado'!$CD$155:$CD$1048576,0),MATCH((CUADRO!I$5&amp;$E562),'Hoja de Trabajo para listado'!$CD$151:$DC$151,0)),0)</f>
        <v>0</v>
      </c>
      <c r="J562" s="243">
        <f ca="1">+IFERROR(INDEX('Hoja de Trabajo para listado'!$A$155:$Z$1048576,MATCH($A562,'Hoja de Trabajo para listado'!$A$155:$A$1048576,0),MATCH((CUADRO!J$5&amp;$E562),'Hoja de Trabajo para listado'!$A$151:$Z$151,0)),0)+IFERROR(INDEX('Hoja de Trabajo para listado'!$AB$155:$BA$1048576,MATCH($A562,'Hoja de Trabajo para listado'!$AB$155:$AB$1048576,0),MATCH((CUADRO!J$5&amp;$E562),'Hoja de Trabajo para listado'!$AB$151:$BA$151,0)),0)+IFERROR(INDEX('Hoja de Trabajo para listado'!$BC$155:$CB$1048576,MATCH($A562,'Hoja de Trabajo para listado'!$BC$155:$BC$1048576,0),MATCH((CUADRO!J$5&amp;$E562),'Hoja de Trabajo para listado'!$BC$151:$CB$151,0)),0)+IFERROR(INDEX('Hoja de Trabajo para listado'!$DE$153:$DG$274,MATCH($A562,'Hoja de Trabajo para listado'!$DE$153:$DE$1048576,0),MATCH((CUADRO!J$5&amp;$E562),'Hoja de Trabajo para listado'!$DE$151:$DG$151,0)),0)+IFERROR(INDEX('Hoja de Trabajo para listado'!$CD$155:$DC$1048576,MATCH($A562,'Hoja de Trabajo para listado'!$CD$155:$CD$1048576,0),MATCH((CUADRO!J$5&amp;$E562),'Hoja de Trabajo para listado'!$CD$151:$DC$151,0)),0)</f>
        <v>0</v>
      </c>
      <c r="K562" s="243">
        <f ca="1">+IFERROR(INDEX('Hoja de Trabajo para listado'!$A$155:$Z$1048576,MATCH($A562,'Hoja de Trabajo para listado'!$A$155:$A$1048576,0),MATCH((CUADRO!K$5&amp;$E562),'Hoja de Trabajo para listado'!$A$151:$Z$151,0)),0)+IFERROR(INDEX('Hoja de Trabajo para listado'!$AB$155:$BA$1048576,MATCH($A562,'Hoja de Trabajo para listado'!$AB$155:$AB$1048576,0),MATCH((CUADRO!K$5&amp;$E562),'Hoja de Trabajo para listado'!$AB$151:$BA$151,0)),0)+IFERROR(INDEX('Hoja de Trabajo para listado'!$BC$155:$CB$1048576,MATCH($A562,'Hoja de Trabajo para listado'!$BC$155:$BC$1048576,0),MATCH((CUADRO!K$5&amp;$E562),'Hoja de Trabajo para listado'!$BC$151:$CB$151,0)),0)+IFERROR(INDEX('Hoja de Trabajo para listado'!$DE$153:$DG$274,MATCH($A562,'Hoja de Trabajo para listado'!$DE$153:$DE$1048576,0),MATCH((CUADRO!K$5&amp;$E562),'Hoja de Trabajo para listado'!$DE$151:$DG$151,0)),0)+IFERROR(INDEX('Hoja de Trabajo para listado'!$CD$155:$DC$1048576,MATCH($A562,'Hoja de Trabajo para listado'!$CD$155:$CD$1048576,0),MATCH((CUADRO!K$5&amp;$E562),'Hoja de Trabajo para listado'!$CD$151:$DC$151,0)),0)</f>
        <v>0</v>
      </c>
      <c r="L562" s="243">
        <f ca="1">+IFERROR(INDEX('Hoja de Trabajo para listado'!$A$155:$Z$1048576,MATCH($A562,'Hoja de Trabajo para listado'!$A$155:$A$1048576,0),MATCH((CUADRO!L$5&amp;$E562),'Hoja de Trabajo para listado'!$A$151:$Z$151,0)),0)+IFERROR(INDEX('Hoja de Trabajo para listado'!$AB$155:$BA$1048576,MATCH($A562,'Hoja de Trabajo para listado'!$AB$155:$AB$1048576,0),MATCH((CUADRO!L$5&amp;$E562),'Hoja de Trabajo para listado'!$AB$151:$BA$151,0)),0)+IFERROR(INDEX('Hoja de Trabajo para listado'!$BC$155:$CB$1048576,MATCH($A562,'Hoja de Trabajo para listado'!$BC$155:$BC$1048576,0),MATCH((CUADRO!L$5&amp;$E562),'Hoja de Trabajo para listado'!$BC$151:$CB$151,0)),0)+IFERROR(INDEX('Hoja de Trabajo para listado'!$DE$153:$DG$274,MATCH($A562,'Hoja de Trabajo para listado'!$DE$153:$DE$1048576,0),MATCH((CUADRO!L$5&amp;$E562),'Hoja de Trabajo para listado'!$DE$151:$DG$151,0)),0)+IFERROR(INDEX('Hoja de Trabajo para listado'!$CD$155:$DC$1048576,MATCH($A562,'Hoja de Trabajo para listado'!$CD$155:$CD$1048576,0),MATCH((CUADRO!L$5&amp;$E562),'Hoja de Trabajo para listado'!$CD$151:$DC$151,0)),0)</f>
        <v>0</v>
      </c>
      <c r="M562" s="243">
        <f ca="1">+IFERROR(INDEX('Hoja de Trabajo para listado'!$A$155:$Z$1048576,MATCH($A562,'Hoja de Trabajo para listado'!$A$155:$A$1048576,0),MATCH((CUADRO!M$5&amp;$E562),'Hoja de Trabajo para listado'!$A$151:$Z$151,0)),0)+IFERROR(INDEX('Hoja de Trabajo para listado'!$AB$155:$BA$1048576,MATCH($A562,'Hoja de Trabajo para listado'!$AB$155:$AB$1048576,0),MATCH((CUADRO!M$5&amp;$E562),'Hoja de Trabajo para listado'!$AB$151:$BA$151,0)),0)+IFERROR(INDEX('Hoja de Trabajo para listado'!$BC$155:$CB$1048576,MATCH($A562,'Hoja de Trabajo para listado'!$BC$155:$BC$1048576,0),MATCH((CUADRO!M$5&amp;$E562),'Hoja de Trabajo para listado'!$BC$151:$CB$151,0)),0)+IFERROR(INDEX('Hoja de Trabajo para listado'!$DE$153:$DG$274,MATCH($A562,'Hoja de Trabajo para listado'!$DE$153:$DE$1048576,0),MATCH((CUADRO!M$5&amp;$E562),'Hoja de Trabajo para listado'!$DE$151:$DG$151,0)),0)+IFERROR(INDEX('Hoja de Trabajo para listado'!$CD$155:$DC$1048576,MATCH($A562,'Hoja de Trabajo para listado'!$CD$155:$CD$1048576,0),MATCH((CUADRO!M$5&amp;$E562),'Hoja de Trabajo para listado'!$CD$151:$DC$151,0)),0)</f>
        <v>0</v>
      </c>
      <c r="N562" s="243">
        <f ca="1">+IFERROR(INDEX('Hoja de Trabajo para listado'!$A$155:$Z$1048576,MATCH($A562,'Hoja de Trabajo para listado'!$A$155:$A$1048576,0),MATCH((CUADRO!N$5&amp;$E562),'Hoja de Trabajo para listado'!$A$151:$Z$151,0)),0)+IFERROR(INDEX('Hoja de Trabajo para listado'!$AB$155:$BA$1048576,MATCH($A562,'Hoja de Trabajo para listado'!$AB$155:$AB$1048576,0),MATCH((CUADRO!N$5&amp;$E562),'Hoja de Trabajo para listado'!$AB$151:$BA$151,0)),0)+IFERROR(INDEX('Hoja de Trabajo para listado'!$BC$155:$CB$1048576,MATCH($A562,'Hoja de Trabajo para listado'!$BC$155:$BC$1048576,0),MATCH((CUADRO!N$5&amp;$E562),'Hoja de Trabajo para listado'!$BC$151:$CB$151,0)),0)+IFERROR(INDEX('Hoja de Trabajo para listado'!$DE$153:$DG$274,MATCH($A562,'Hoja de Trabajo para listado'!$DE$153:$DE$1048576,0),MATCH((CUADRO!N$5&amp;$E562),'Hoja de Trabajo para listado'!$DE$151:$DG$151,0)),0)+IFERROR(INDEX('Hoja de Trabajo para listado'!$CD$155:$DC$1048576,MATCH($A562,'Hoja de Trabajo para listado'!$CD$155:$CD$1048576,0),MATCH((CUADRO!N$5&amp;$E562),'Hoja de Trabajo para listado'!$CD$151:$DC$151,0)),0)</f>
        <v>0</v>
      </c>
      <c r="O562" s="243">
        <f ca="1">+IFERROR(INDEX('Hoja de Trabajo para listado'!$A$155:$Z$1048576,MATCH($A562,'Hoja de Trabajo para listado'!$A$155:$A$1048576,0),MATCH((CUADRO!O$5&amp;$E562),'Hoja de Trabajo para listado'!$A$151:$Z$151,0)),0)+IFERROR(INDEX('Hoja de Trabajo para listado'!$AB$155:$BA$1048576,MATCH($A562,'Hoja de Trabajo para listado'!$AB$155:$AB$1048576,0),MATCH((CUADRO!O$5&amp;$E562),'Hoja de Trabajo para listado'!$AB$151:$BA$151,0)),0)+IFERROR(INDEX('Hoja de Trabajo para listado'!$BC$155:$CB$1048576,MATCH($A562,'Hoja de Trabajo para listado'!$BC$155:$BC$1048576,0),MATCH((CUADRO!O$5&amp;$E562),'Hoja de Trabajo para listado'!$BC$151:$CB$151,0)),0)+IFERROR(INDEX('Hoja de Trabajo para listado'!$DE$153:$DG$274,MATCH($A562,'Hoja de Trabajo para listado'!$DE$153:$DE$1048576,0),MATCH((CUADRO!O$5&amp;$E562),'Hoja de Trabajo para listado'!$DE$151:$DG$151,0)),0)+IFERROR(INDEX('Hoja de Trabajo para listado'!$CD$155:$DC$1048576,MATCH($A562,'Hoja de Trabajo para listado'!$CD$155:$CD$1048576,0),MATCH((CUADRO!O$5&amp;$E562),'Hoja de Trabajo para listado'!$CD$151:$DC$151,0)),0)</f>
        <v>0</v>
      </c>
      <c r="P562" s="243">
        <f ca="1">+IFERROR(INDEX('Hoja de Trabajo para listado'!$A$155:$Z$1048576,MATCH($A562,'Hoja de Trabajo para listado'!$A$155:$A$1048576,0),MATCH((CUADRO!P$5&amp;$E562),'Hoja de Trabajo para listado'!$A$151:$Z$151,0)),0)+IFERROR(INDEX('Hoja de Trabajo para listado'!$AB$155:$BA$1048576,MATCH($A562,'Hoja de Trabajo para listado'!$AB$155:$AB$1048576,0),MATCH((CUADRO!P$5&amp;$E562),'Hoja de Trabajo para listado'!$AB$151:$BA$151,0)),0)+IFERROR(INDEX('Hoja de Trabajo para listado'!$BC$155:$CB$1048576,MATCH($A562,'Hoja de Trabajo para listado'!$BC$155:$BC$1048576,0),MATCH((CUADRO!P$5&amp;$E562),'Hoja de Trabajo para listado'!$BC$151:$CB$151,0)),0)+IFERROR(INDEX('Hoja de Trabajo para listado'!$DE$153:$DG$274,MATCH($A562,'Hoja de Trabajo para listado'!$DE$153:$DE$1048576,0),MATCH((CUADRO!P$5&amp;$E562),'Hoja de Trabajo para listado'!$DE$151:$DG$151,0)),0)+IFERROR(INDEX('Hoja de Trabajo para listado'!$CD$155:$DC$1048576,MATCH($A562,'Hoja de Trabajo para listado'!$CD$155:$CD$1048576,0),MATCH((CUADRO!P$5&amp;$E562),'Hoja de Trabajo para listado'!$CD$151:$DC$151,0)),0)</f>
        <v>0</v>
      </c>
      <c r="Q562" s="243">
        <f ca="1">+IFERROR(INDEX('Hoja de Trabajo para listado'!$A$155:$Z$1048576,MATCH($A562,'Hoja de Trabajo para listado'!$A$155:$A$1048576,0),MATCH((CUADRO!Q$5&amp;$E562),'Hoja de Trabajo para listado'!$A$151:$Z$151,0)),0)+IFERROR(INDEX('Hoja de Trabajo para listado'!$AB$155:$BA$1048576,MATCH($A562,'Hoja de Trabajo para listado'!$AB$155:$AB$1048576,0),MATCH((CUADRO!Q$5&amp;$E562),'Hoja de Trabajo para listado'!$AB$151:$BA$151,0)),0)+IFERROR(INDEX('Hoja de Trabajo para listado'!$BC$155:$CB$1048576,MATCH($A562,'Hoja de Trabajo para listado'!$BC$155:$BC$1048576,0),MATCH((CUADRO!Q$5&amp;$E562),'Hoja de Trabajo para listado'!$BC$151:$CB$151,0)),0)+IFERROR(INDEX('Hoja de Trabajo para listado'!$DE$153:$DG$274,MATCH($A562,'Hoja de Trabajo para listado'!$DE$153:$DE$1048576,0),MATCH((CUADRO!Q$5&amp;$E562),'Hoja de Trabajo para listado'!$DE$151:$DG$151,0)),0)+IFERROR(INDEX('Hoja de Trabajo para listado'!$CD$155:$DC$1048576,MATCH($A562,'Hoja de Trabajo para listado'!$CD$155:$CD$1048576,0),MATCH((CUADRO!Q$5&amp;$E562),'Hoja de Trabajo para listado'!$CD$151:$DC$151,0)),0)</f>
        <v>0</v>
      </c>
      <c r="R562" s="243">
        <f t="shared" ca="1" si="19"/>
        <v>0</v>
      </c>
      <c r="S562" s="249"/>
      <c r="T562" s="243">
        <f ca="1">+T563</f>
        <v>0</v>
      </c>
      <c r="U562" s="242">
        <f t="shared" si="20"/>
        <v>1</v>
      </c>
      <c r="V562" s="333" t="str">
        <f>+VLOOKUP(A562,bd_lista!$A$3:$E$590,5,FALSE)</f>
        <v>Gobiernos Autonomos Municipales</v>
      </c>
      <c r="W562" s="391" t="str">
        <f>+V562</f>
        <v>Gobiernos Autonomos Municipales</v>
      </c>
      <c r="X562" s="242">
        <f>+VLOOKUP(A562,[4]Sheet1!$A$13:$D$744,4,FALSE)</f>
        <v>0</v>
      </c>
      <c r="Y562" s="242" t="e">
        <f>+VLOOKUP(X562,bd_lista!$A$3:$C$590,3,FALSE)</f>
        <v>#N/A</v>
      </c>
      <c r="Z562" s="294">
        <f>+X562</f>
        <v>0</v>
      </c>
      <c r="AA562" s="295" t="e">
        <f>+Y562</f>
        <v>#N/A</v>
      </c>
    </row>
    <row r="563" spans="1:27" customFormat="1" ht="15" hidden="1" customHeight="1">
      <c r="A563" s="32">
        <v>1234</v>
      </c>
      <c r="B563" s="388"/>
      <c r="C563" s="247" t="str">
        <f>+VLOOKUP(A563,bd_lista!$A$3:$C$590,3,FALSE)</f>
        <v>Gobierno Autónomo Municipal de Tito Yupanqui</v>
      </c>
      <c r="D563" s="390"/>
      <c r="E563" s="244" t="s">
        <v>1305</v>
      </c>
      <c r="F563" s="243">
        <f ca="1">+IFERROR(INDEX('Hoja de Trabajo para listado'!$A$155:$Z$1048576,MATCH($A563,'Hoja de Trabajo para listado'!$A$155:$A$1048576,0),MATCH((CUADRO!F$5&amp;$E563),'Hoja de Trabajo para listado'!$A$151:$Z$151,0)),0)+IFERROR(INDEX('Hoja de Trabajo para listado'!$AB$155:$BA$1048576,MATCH($A563,'Hoja de Trabajo para listado'!$AB$155:$AB$1048576,0),MATCH((CUADRO!F$5&amp;$E563),'Hoja de Trabajo para listado'!$AB$151:$BA$151,0)),0)+IFERROR(INDEX('Hoja de Trabajo para listado'!$BC$155:$CB$1048576,MATCH($A563,'Hoja de Trabajo para listado'!$BC$155:$BC$1048576,0),MATCH((CUADRO!F$5&amp;$E563),'Hoja de Trabajo para listado'!$BC$151:$CB$151,0)),0)+IFERROR(INDEX('Hoja de Trabajo para listado'!$DE$153:$DG$274,MATCH($A563,'Hoja de Trabajo para listado'!$DE$153:$DE$1048576,0),MATCH((CUADRO!F$5&amp;$E563),'Hoja de Trabajo para listado'!$DE$151:$DG$151,0)),0)+IFERROR(INDEX('Hoja de Trabajo para listado'!$CD$155:$DC$1048576,MATCH($A563,'Hoja de Trabajo para listado'!$CD$155:$CD$1048576,0),MATCH((CUADRO!F$5&amp;$E563),'Hoja de Trabajo para listado'!$CD$151:$DC$151,0)),0)</f>
        <v>0</v>
      </c>
      <c r="G563" s="243">
        <f ca="1">+IFERROR(INDEX('Hoja de Trabajo para listado'!$A$155:$Z$1048576,MATCH($A563,'Hoja de Trabajo para listado'!$A$155:$A$1048576,0),MATCH((CUADRO!G$5&amp;$E563),'Hoja de Trabajo para listado'!$A$151:$Z$151,0)),0)+IFERROR(INDEX('Hoja de Trabajo para listado'!$AB$155:$BA$1048576,MATCH($A563,'Hoja de Trabajo para listado'!$AB$155:$AB$1048576,0),MATCH((CUADRO!G$5&amp;$E563),'Hoja de Trabajo para listado'!$AB$151:$BA$151,0)),0)+IFERROR(INDEX('Hoja de Trabajo para listado'!$BC$155:$CB$1048576,MATCH($A563,'Hoja de Trabajo para listado'!$BC$155:$BC$1048576,0),MATCH((CUADRO!G$5&amp;$E563),'Hoja de Trabajo para listado'!$BC$151:$CB$151,0)),0)+IFERROR(INDEX('Hoja de Trabajo para listado'!$DE$153:$DG$274,MATCH($A563,'Hoja de Trabajo para listado'!$DE$153:$DE$1048576,0),MATCH((CUADRO!G$5&amp;$E563),'Hoja de Trabajo para listado'!$DE$151:$DG$151,0)),0)+IFERROR(INDEX('Hoja de Trabajo para listado'!$CD$155:$DC$1048576,MATCH($A563,'Hoja de Trabajo para listado'!$CD$155:$CD$1048576,0),MATCH((CUADRO!G$5&amp;$E563),'Hoja de Trabajo para listado'!$CD$151:$DC$151,0)),0)</f>
        <v>0</v>
      </c>
      <c r="H563" s="243">
        <f ca="1">+IFERROR(INDEX('Hoja de Trabajo para listado'!$A$155:$Z$1048576,MATCH($A563,'Hoja de Trabajo para listado'!$A$155:$A$1048576,0),MATCH((CUADRO!H$5&amp;$E563),'Hoja de Trabajo para listado'!$A$151:$Z$151,0)),0)+IFERROR(INDEX('Hoja de Trabajo para listado'!$AB$155:$BA$1048576,MATCH($A563,'Hoja de Trabajo para listado'!$AB$155:$AB$1048576,0),MATCH((CUADRO!H$5&amp;$E563),'Hoja de Trabajo para listado'!$AB$151:$BA$151,0)),0)+IFERROR(INDEX('Hoja de Trabajo para listado'!$BC$155:$CB$1048576,MATCH($A563,'Hoja de Trabajo para listado'!$BC$155:$BC$1048576,0),MATCH((CUADRO!H$5&amp;$E563),'Hoja de Trabajo para listado'!$BC$151:$CB$151,0)),0)+IFERROR(INDEX('Hoja de Trabajo para listado'!$DE$153:$DG$274,MATCH($A563,'Hoja de Trabajo para listado'!$DE$153:$DE$1048576,0),MATCH((CUADRO!H$5&amp;$E563),'Hoja de Trabajo para listado'!$DE$151:$DG$151,0)),0)+IFERROR(INDEX('Hoja de Trabajo para listado'!$CD$155:$DC$1048576,MATCH($A563,'Hoja de Trabajo para listado'!$CD$155:$CD$1048576,0),MATCH((CUADRO!H$5&amp;$E563),'Hoja de Trabajo para listado'!$CD$151:$DC$151,0)),0)</f>
        <v>0</v>
      </c>
      <c r="I563" s="243">
        <f ca="1">+IFERROR(INDEX('Hoja de Trabajo para listado'!$A$155:$Z$1048576,MATCH($A563,'Hoja de Trabajo para listado'!$A$155:$A$1048576,0),MATCH((CUADRO!I$5&amp;$E563),'Hoja de Trabajo para listado'!$A$151:$Z$151,0)),0)+IFERROR(INDEX('Hoja de Trabajo para listado'!$AB$155:$BA$1048576,MATCH($A563,'Hoja de Trabajo para listado'!$AB$155:$AB$1048576,0),MATCH((CUADRO!I$5&amp;$E563),'Hoja de Trabajo para listado'!$AB$151:$BA$151,0)),0)+IFERROR(INDEX('Hoja de Trabajo para listado'!$BC$155:$CB$1048576,MATCH($A563,'Hoja de Trabajo para listado'!$BC$155:$BC$1048576,0),MATCH((CUADRO!I$5&amp;$E563),'Hoja de Trabajo para listado'!$BC$151:$CB$151,0)),0)+IFERROR(INDEX('Hoja de Trabajo para listado'!$DE$153:$DG$274,MATCH($A563,'Hoja de Trabajo para listado'!$DE$153:$DE$1048576,0),MATCH((CUADRO!I$5&amp;$E563),'Hoja de Trabajo para listado'!$DE$151:$DG$151,0)),0)+IFERROR(INDEX('Hoja de Trabajo para listado'!$CD$155:$DC$1048576,MATCH($A563,'Hoja de Trabajo para listado'!$CD$155:$CD$1048576,0),MATCH((CUADRO!I$5&amp;$E563),'Hoja de Trabajo para listado'!$CD$151:$DC$151,0)),0)</f>
        <v>0</v>
      </c>
      <c r="J563" s="243">
        <f ca="1">+IFERROR(INDEX('Hoja de Trabajo para listado'!$A$155:$Z$1048576,MATCH($A563,'Hoja de Trabajo para listado'!$A$155:$A$1048576,0),MATCH((CUADRO!J$5&amp;$E563),'Hoja de Trabajo para listado'!$A$151:$Z$151,0)),0)+IFERROR(INDEX('Hoja de Trabajo para listado'!$AB$155:$BA$1048576,MATCH($A563,'Hoja de Trabajo para listado'!$AB$155:$AB$1048576,0),MATCH((CUADRO!J$5&amp;$E563),'Hoja de Trabajo para listado'!$AB$151:$BA$151,0)),0)+IFERROR(INDEX('Hoja de Trabajo para listado'!$BC$155:$CB$1048576,MATCH($A563,'Hoja de Trabajo para listado'!$BC$155:$BC$1048576,0),MATCH((CUADRO!J$5&amp;$E563),'Hoja de Trabajo para listado'!$BC$151:$CB$151,0)),0)+IFERROR(INDEX('Hoja de Trabajo para listado'!$DE$153:$DG$274,MATCH($A563,'Hoja de Trabajo para listado'!$DE$153:$DE$1048576,0),MATCH((CUADRO!J$5&amp;$E563),'Hoja de Trabajo para listado'!$DE$151:$DG$151,0)),0)+IFERROR(INDEX('Hoja de Trabajo para listado'!$CD$155:$DC$1048576,MATCH($A563,'Hoja de Trabajo para listado'!$CD$155:$CD$1048576,0),MATCH((CUADRO!J$5&amp;$E563),'Hoja de Trabajo para listado'!$CD$151:$DC$151,0)),0)</f>
        <v>0</v>
      </c>
      <c r="K563" s="243">
        <f ca="1">+IFERROR(INDEX('Hoja de Trabajo para listado'!$A$155:$Z$1048576,MATCH($A563,'Hoja de Trabajo para listado'!$A$155:$A$1048576,0),MATCH((CUADRO!K$5&amp;$E563),'Hoja de Trabajo para listado'!$A$151:$Z$151,0)),0)+IFERROR(INDEX('Hoja de Trabajo para listado'!$AB$155:$BA$1048576,MATCH($A563,'Hoja de Trabajo para listado'!$AB$155:$AB$1048576,0),MATCH((CUADRO!K$5&amp;$E563),'Hoja de Trabajo para listado'!$AB$151:$BA$151,0)),0)+IFERROR(INDEX('Hoja de Trabajo para listado'!$BC$155:$CB$1048576,MATCH($A563,'Hoja de Trabajo para listado'!$BC$155:$BC$1048576,0),MATCH((CUADRO!K$5&amp;$E563),'Hoja de Trabajo para listado'!$BC$151:$CB$151,0)),0)+IFERROR(INDEX('Hoja de Trabajo para listado'!$DE$153:$DG$274,MATCH($A563,'Hoja de Trabajo para listado'!$DE$153:$DE$1048576,0),MATCH((CUADRO!K$5&amp;$E563),'Hoja de Trabajo para listado'!$DE$151:$DG$151,0)),0)+IFERROR(INDEX('Hoja de Trabajo para listado'!$CD$155:$DC$1048576,MATCH($A563,'Hoja de Trabajo para listado'!$CD$155:$CD$1048576,0),MATCH((CUADRO!K$5&amp;$E563),'Hoja de Trabajo para listado'!$CD$151:$DC$151,0)),0)</f>
        <v>0</v>
      </c>
      <c r="L563" s="243">
        <f ca="1">+IFERROR(INDEX('Hoja de Trabajo para listado'!$A$155:$Z$1048576,MATCH($A563,'Hoja de Trabajo para listado'!$A$155:$A$1048576,0),MATCH((CUADRO!L$5&amp;$E563),'Hoja de Trabajo para listado'!$A$151:$Z$151,0)),0)+IFERROR(INDEX('Hoja de Trabajo para listado'!$AB$155:$BA$1048576,MATCH($A563,'Hoja de Trabajo para listado'!$AB$155:$AB$1048576,0),MATCH((CUADRO!L$5&amp;$E563),'Hoja de Trabajo para listado'!$AB$151:$BA$151,0)),0)+IFERROR(INDEX('Hoja de Trabajo para listado'!$BC$155:$CB$1048576,MATCH($A563,'Hoja de Trabajo para listado'!$BC$155:$BC$1048576,0),MATCH((CUADRO!L$5&amp;$E563),'Hoja de Trabajo para listado'!$BC$151:$CB$151,0)),0)+IFERROR(INDEX('Hoja de Trabajo para listado'!$DE$153:$DG$274,MATCH($A563,'Hoja de Trabajo para listado'!$DE$153:$DE$1048576,0),MATCH((CUADRO!L$5&amp;$E563),'Hoja de Trabajo para listado'!$DE$151:$DG$151,0)),0)+IFERROR(INDEX('Hoja de Trabajo para listado'!$CD$155:$DC$1048576,MATCH($A563,'Hoja de Trabajo para listado'!$CD$155:$CD$1048576,0),MATCH((CUADRO!L$5&amp;$E563),'Hoja de Trabajo para listado'!$CD$151:$DC$151,0)),0)</f>
        <v>0</v>
      </c>
      <c r="M563" s="243">
        <f ca="1">+IFERROR(INDEX('Hoja de Trabajo para listado'!$A$155:$Z$1048576,MATCH($A563,'Hoja de Trabajo para listado'!$A$155:$A$1048576,0),MATCH((CUADRO!M$5&amp;$E563),'Hoja de Trabajo para listado'!$A$151:$Z$151,0)),0)+IFERROR(INDEX('Hoja de Trabajo para listado'!$AB$155:$BA$1048576,MATCH($A563,'Hoja de Trabajo para listado'!$AB$155:$AB$1048576,0),MATCH((CUADRO!M$5&amp;$E563),'Hoja de Trabajo para listado'!$AB$151:$BA$151,0)),0)+IFERROR(INDEX('Hoja de Trabajo para listado'!$BC$155:$CB$1048576,MATCH($A563,'Hoja de Trabajo para listado'!$BC$155:$BC$1048576,0),MATCH((CUADRO!M$5&amp;$E563),'Hoja de Trabajo para listado'!$BC$151:$CB$151,0)),0)+IFERROR(INDEX('Hoja de Trabajo para listado'!$DE$153:$DG$274,MATCH($A563,'Hoja de Trabajo para listado'!$DE$153:$DE$1048576,0),MATCH((CUADRO!M$5&amp;$E563),'Hoja de Trabajo para listado'!$DE$151:$DG$151,0)),0)+IFERROR(INDEX('Hoja de Trabajo para listado'!$CD$155:$DC$1048576,MATCH($A563,'Hoja de Trabajo para listado'!$CD$155:$CD$1048576,0),MATCH((CUADRO!M$5&amp;$E563),'Hoja de Trabajo para listado'!$CD$151:$DC$151,0)),0)</f>
        <v>0</v>
      </c>
      <c r="N563" s="243">
        <f ca="1">+IFERROR(INDEX('Hoja de Trabajo para listado'!$A$155:$Z$1048576,MATCH($A563,'Hoja de Trabajo para listado'!$A$155:$A$1048576,0),MATCH((CUADRO!N$5&amp;$E563),'Hoja de Trabajo para listado'!$A$151:$Z$151,0)),0)+IFERROR(INDEX('Hoja de Trabajo para listado'!$AB$155:$BA$1048576,MATCH($A563,'Hoja de Trabajo para listado'!$AB$155:$AB$1048576,0),MATCH((CUADRO!N$5&amp;$E563),'Hoja de Trabajo para listado'!$AB$151:$BA$151,0)),0)+IFERROR(INDEX('Hoja de Trabajo para listado'!$BC$155:$CB$1048576,MATCH($A563,'Hoja de Trabajo para listado'!$BC$155:$BC$1048576,0),MATCH((CUADRO!N$5&amp;$E563),'Hoja de Trabajo para listado'!$BC$151:$CB$151,0)),0)+IFERROR(INDEX('Hoja de Trabajo para listado'!$DE$153:$DG$274,MATCH($A563,'Hoja de Trabajo para listado'!$DE$153:$DE$1048576,0),MATCH((CUADRO!N$5&amp;$E563),'Hoja de Trabajo para listado'!$DE$151:$DG$151,0)),0)+IFERROR(INDEX('Hoja de Trabajo para listado'!$CD$155:$DC$1048576,MATCH($A563,'Hoja de Trabajo para listado'!$CD$155:$CD$1048576,0),MATCH((CUADRO!N$5&amp;$E563),'Hoja de Trabajo para listado'!$CD$151:$DC$151,0)),0)</f>
        <v>0</v>
      </c>
      <c r="O563" s="243">
        <f ca="1">+IFERROR(INDEX('Hoja de Trabajo para listado'!$A$155:$Z$1048576,MATCH($A563,'Hoja de Trabajo para listado'!$A$155:$A$1048576,0),MATCH((CUADRO!O$5&amp;$E563),'Hoja de Trabajo para listado'!$A$151:$Z$151,0)),0)+IFERROR(INDEX('Hoja de Trabajo para listado'!$AB$155:$BA$1048576,MATCH($A563,'Hoja de Trabajo para listado'!$AB$155:$AB$1048576,0),MATCH((CUADRO!O$5&amp;$E563),'Hoja de Trabajo para listado'!$AB$151:$BA$151,0)),0)+IFERROR(INDEX('Hoja de Trabajo para listado'!$BC$155:$CB$1048576,MATCH($A563,'Hoja de Trabajo para listado'!$BC$155:$BC$1048576,0),MATCH((CUADRO!O$5&amp;$E563),'Hoja de Trabajo para listado'!$BC$151:$CB$151,0)),0)+IFERROR(INDEX('Hoja de Trabajo para listado'!$DE$153:$DG$274,MATCH($A563,'Hoja de Trabajo para listado'!$DE$153:$DE$1048576,0),MATCH((CUADRO!O$5&amp;$E563),'Hoja de Trabajo para listado'!$DE$151:$DG$151,0)),0)+IFERROR(INDEX('Hoja de Trabajo para listado'!$CD$155:$DC$1048576,MATCH($A563,'Hoja de Trabajo para listado'!$CD$155:$CD$1048576,0),MATCH((CUADRO!O$5&amp;$E563),'Hoja de Trabajo para listado'!$CD$151:$DC$151,0)),0)</f>
        <v>0</v>
      </c>
      <c r="P563" s="243">
        <f ca="1">+IFERROR(INDEX('Hoja de Trabajo para listado'!$A$155:$Z$1048576,MATCH($A563,'Hoja de Trabajo para listado'!$A$155:$A$1048576,0),MATCH((CUADRO!P$5&amp;$E563),'Hoja de Trabajo para listado'!$A$151:$Z$151,0)),0)+IFERROR(INDEX('Hoja de Trabajo para listado'!$AB$155:$BA$1048576,MATCH($A563,'Hoja de Trabajo para listado'!$AB$155:$AB$1048576,0),MATCH((CUADRO!P$5&amp;$E563),'Hoja de Trabajo para listado'!$AB$151:$BA$151,0)),0)+IFERROR(INDEX('Hoja de Trabajo para listado'!$BC$155:$CB$1048576,MATCH($A563,'Hoja de Trabajo para listado'!$BC$155:$BC$1048576,0),MATCH((CUADRO!P$5&amp;$E563),'Hoja de Trabajo para listado'!$BC$151:$CB$151,0)),0)+IFERROR(INDEX('Hoja de Trabajo para listado'!$DE$153:$DG$274,MATCH($A563,'Hoja de Trabajo para listado'!$DE$153:$DE$1048576,0),MATCH((CUADRO!P$5&amp;$E563),'Hoja de Trabajo para listado'!$DE$151:$DG$151,0)),0)+IFERROR(INDEX('Hoja de Trabajo para listado'!$CD$155:$DC$1048576,MATCH($A563,'Hoja de Trabajo para listado'!$CD$155:$CD$1048576,0),MATCH((CUADRO!P$5&amp;$E563),'Hoja de Trabajo para listado'!$CD$151:$DC$151,0)),0)</f>
        <v>0</v>
      </c>
      <c r="Q563" s="243">
        <f ca="1">+IFERROR(INDEX('Hoja de Trabajo para listado'!$A$155:$Z$1048576,MATCH($A563,'Hoja de Trabajo para listado'!$A$155:$A$1048576,0),MATCH((CUADRO!Q$5&amp;$E563),'Hoja de Trabajo para listado'!$A$151:$Z$151,0)),0)+IFERROR(INDEX('Hoja de Trabajo para listado'!$AB$155:$BA$1048576,MATCH($A563,'Hoja de Trabajo para listado'!$AB$155:$AB$1048576,0),MATCH((CUADRO!Q$5&amp;$E563),'Hoja de Trabajo para listado'!$AB$151:$BA$151,0)),0)+IFERROR(INDEX('Hoja de Trabajo para listado'!$BC$155:$CB$1048576,MATCH($A563,'Hoja de Trabajo para listado'!$BC$155:$BC$1048576,0),MATCH((CUADRO!Q$5&amp;$E563),'Hoja de Trabajo para listado'!$BC$151:$CB$151,0)),0)+IFERROR(INDEX('Hoja de Trabajo para listado'!$DE$153:$DG$274,MATCH($A563,'Hoja de Trabajo para listado'!$DE$153:$DE$1048576,0),MATCH((CUADRO!Q$5&amp;$E563),'Hoja de Trabajo para listado'!$DE$151:$DG$151,0)),0)+IFERROR(INDEX('Hoja de Trabajo para listado'!$CD$155:$DC$1048576,MATCH($A563,'Hoja de Trabajo para listado'!$CD$155:$CD$1048576,0),MATCH((CUADRO!Q$5&amp;$E563),'Hoja de Trabajo para listado'!$CD$151:$DC$151,0)),0)</f>
        <v>0</v>
      </c>
      <c r="R563" s="243">
        <f t="shared" ca="1" si="19"/>
        <v>0</v>
      </c>
      <c r="S563" s="249">
        <f ca="1">+R562+R563</f>
        <v>0</v>
      </c>
      <c r="T563" s="243">
        <f ca="1">+S563</f>
        <v>0</v>
      </c>
      <c r="U563" s="242">
        <f t="shared" si="20"/>
        <v>2</v>
      </c>
      <c r="V563" s="333" t="str">
        <f>+VLOOKUP(A563,bd_lista!$A$3:$E$590,5,FALSE)</f>
        <v>Gobiernos Autonomos Municipales</v>
      </c>
      <c r="W563" s="392"/>
      <c r="X563" s="242">
        <f>+VLOOKUP(A563,[4]Sheet1!$A$13:$D$744,4,FALSE)</f>
        <v>0</v>
      </c>
      <c r="Y563" s="242" t="e">
        <f>+VLOOKUP(X563,bd_lista!$A$3:$C$590,3,FALSE)</f>
        <v>#N/A</v>
      </c>
      <c r="Z563" s="292"/>
      <c r="AA563" s="293"/>
    </row>
    <row r="564" spans="1:27" customFormat="1" ht="15" hidden="1" customHeight="1">
      <c r="A564" s="32">
        <v>1235</v>
      </c>
      <c r="B564" s="387">
        <f>+A564</f>
        <v>1235</v>
      </c>
      <c r="C564" s="247" t="str">
        <f>+VLOOKUP(A564,bd_lista!$A$3:$C$590,3,FALSE)</f>
        <v>Gobierno Autónomo Municipal de Chuma</v>
      </c>
      <c r="D564" s="389" t="str">
        <f>+C564</f>
        <v>Gobierno Autónomo Municipal de Chuma</v>
      </c>
      <c r="E564" s="242" t="s">
        <v>1304</v>
      </c>
      <c r="F564" s="243">
        <f ca="1">+IFERROR(INDEX('Hoja de Trabajo para listado'!$A$155:$Z$1048576,MATCH($A564,'Hoja de Trabajo para listado'!$A$155:$A$1048576,0),MATCH((CUADRO!F$5&amp;$E564),'Hoja de Trabajo para listado'!$A$151:$Z$151,0)),0)+IFERROR(INDEX('Hoja de Trabajo para listado'!$AB$155:$BA$1048576,MATCH($A564,'Hoja de Trabajo para listado'!$AB$155:$AB$1048576,0),MATCH((CUADRO!F$5&amp;$E564),'Hoja de Trabajo para listado'!$AB$151:$BA$151,0)),0)+IFERROR(INDEX('Hoja de Trabajo para listado'!$BC$155:$CB$1048576,MATCH($A564,'Hoja de Trabajo para listado'!$BC$155:$BC$1048576,0),MATCH((CUADRO!F$5&amp;$E564),'Hoja de Trabajo para listado'!$BC$151:$CB$151,0)),0)+IFERROR(INDEX('Hoja de Trabajo para listado'!$DE$153:$DG$274,MATCH($A564,'Hoja de Trabajo para listado'!$DE$153:$DE$1048576,0),MATCH((CUADRO!F$5&amp;$E564),'Hoja de Trabajo para listado'!$DE$151:$DG$151,0)),0)+IFERROR(INDEX('Hoja de Trabajo para listado'!$CD$155:$DC$1048576,MATCH($A564,'Hoja de Trabajo para listado'!$CD$155:$CD$1048576,0),MATCH((CUADRO!F$5&amp;$E564),'Hoja de Trabajo para listado'!$CD$151:$DC$151,0)),0)</f>
        <v>0</v>
      </c>
      <c r="G564" s="243">
        <f ca="1">+IFERROR(INDEX('Hoja de Trabajo para listado'!$A$155:$Z$1048576,MATCH($A564,'Hoja de Trabajo para listado'!$A$155:$A$1048576,0),MATCH((CUADRO!G$5&amp;$E564),'Hoja de Trabajo para listado'!$A$151:$Z$151,0)),0)+IFERROR(INDEX('Hoja de Trabajo para listado'!$AB$155:$BA$1048576,MATCH($A564,'Hoja de Trabajo para listado'!$AB$155:$AB$1048576,0),MATCH((CUADRO!G$5&amp;$E564),'Hoja de Trabajo para listado'!$AB$151:$BA$151,0)),0)+IFERROR(INDEX('Hoja de Trabajo para listado'!$BC$155:$CB$1048576,MATCH($A564,'Hoja de Trabajo para listado'!$BC$155:$BC$1048576,0),MATCH((CUADRO!G$5&amp;$E564),'Hoja de Trabajo para listado'!$BC$151:$CB$151,0)),0)+IFERROR(INDEX('Hoja de Trabajo para listado'!$DE$153:$DG$274,MATCH($A564,'Hoja de Trabajo para listado'!$DE$153:$DE$1048576,0),MATCH((CUADRO!G$5&amp;$E564),'Hoja de Trabajo para listado'!$DE$151:$DG$151,0)),0)+IFERROR(INDEX('Hoja de Trabajo para listado'!$CD$155:$DC$1048576,MATCH($A564,'Hoja de Trabajo para listado'!$CD$155:$CD$1048576,0),MATCH((CUADRO!G$5&amp;$E564),'Hoja de Trabajo para listado'!$CD$151:$DC$151,0)),0)</f>
        <v>0</v>
      </c>
      <c r="H564" s="243">
        <f ca="1">+IFERROR(INDEX('Hoja de Trabajo para listado'!$A$155:$Z$1048576,MATCH($A564,'Hoja de Trabajo para listado'!$A$155:$A$1048576,0),MATCH((CUADRO!H$5&amp;$E564),'Hoja de Trabajo para listado'!$A$151:$Z$151,0)),0)+IFERROR(INDEX('Hoja de Trabajo para listado'!$AB$155:$BA$1048576,MATCH($A564,'Hoja de Trabajo para listado'!$AB$155:$AB$1048576,0),MATCH((CUADRO!H$5&amp;$E564),'Hoja de Trabajo para listado'!$AB$151:$BA$151,0)),0)+IFERROR(INDEX('Hoja de Trabajo para listado'!$BC$155:$CB$1048576,MATCH($A564,'Hoja de Trabajo para listado'!$BC$155:$BC$1048576,0),MATCH((CUADRO!H$5&amp;$E564),'Hoja de Trabajo para listado'!$BC$151:$CB$151,0)),0)+IFERROR(INDEX('Hoja de Trabajo para listado'!$DE$153:$DG$274,MATCH($A564,'Hoja de Trabajo para listado'!$DE$153:$DE$1048576,0),MATCH((CUADRO!H$5&amp;$E564),'Hoja de Trabajo para listado'!$DE$151:$DG$151,0)),0)+IFERROR(INDEX('Hoja de Trabajo para listado'!$CD$155:$DC$1048576,MATCH($A564,'Hoja de Trabajo para listado'!$CD$155:$CD$1048576,0),MATCH((CUADRO!H$5&amp;$E564),'Hoja de Trabajo para listado'!$CD$151:$DC$151,0)),0)</f>
        <v>0</v>
      </c>
      <c r="I564" s="243">
        <f ca="1">+IFERROR(INDEX('Hoja de Trabajo para listado'!$A$155:$Z$1048576,MATCH($A564,'Hoja de Trabajo para listado'!$A$155:$A$1048576,0),MATCH((CUADRO!I$5&amp;$E564),'Hoja de Trabajo para listado'!$A$151:$Z$151,0)),0)+IFERROR(INDEX('Hoja de Trabajo para listado'!$AB$155:$BA$1048576,MATCH($A564,'Hoja de Trabajo para listado'!$AB$155:$AB$1048576,0),MATCH((CUADRO!I$5&amp;$E564),'Hoja de Trabajo para listado'!$AB$151:$BA$151,0)),0)+IFERROR(INDEX('Hoja de Trabajo para listado'!$BC$155:$CB$1048576,MATCH($A564,'Hoja de Trabajo para listado'!$BC$155:$BC$1048576,0),MATCH((CUADRO!I$5&amp;$E564),'Hoja de Trabajo para listado'!$BC$151:$CB$151,0)),0)+IFERROR(INDEX('Hoja de Trabajo para listado'!$DE$153:$DG$274,MATCH($A564,'Hoja de Trabajo para listado'!$DE$153:$DE$1048576,0),MATCH((CUADRO!I$5&amp;$E564),'Hoja de Trabajo para listado'!$DE$151:$DG$151,0)),0)+IFERROR(INDEX('Hoja de Trabajo para listado'!$CD$155:$DC$1048576,MATCH($A564,'Hoja de Trabajo para listado'!$CD$155:$CD$1048576,0),MATCH((CUADRO!I$5&amp;$E564),'Hoja de Trabajo para listado'!$CD$151:$DC$151,0)),0)</f>
        <v>0</v>
      </c>
      <c r="J564" s="243">
        <f ca="1">+IFERROR(INDEX('Hoja de Trabajo para listado'!$A$155:$Z$1048576,MATCH($A564,'Hoja de Trabajo para listado'!$A$155:$A$1048576,0),MATCH((CUADRO!J$5&amp;$E564),'Hoja de Trabajo para listado'!$A$151:$Z$151,0)),0)+IFERROR(INDEX('Hoja de Trabajo para listado'!$AB$155:$BA$1048576,MATCH($A564,'Hoja de Trabajo para listado'!$AB$155:$AB$1048576,0),MATCH((CUADRO!J$5&amp;$E564),'Hoja de Trabajo para listado'!$AB$151:$BA$151,0)),0)+IFERROR(INDEX('Hoja de Trabajo para listado'!$BC$155:$CB$1048576,MATCH($A564,'Hoja de Trabajo para listado'!$BC$155:$BC$1048576,0),MATCH((CUADRO!J$5&amp;$E564),'Hoja de Trabajo para listado'!$BC$151:$CB$151,0)),0)+IFERROR(INDEX('Hoja de Trabajo para listado'!$DE$153:$DG$274,MATCH($A564,'Hoja de Trabajo para listado'!$DE$153:$DE$1048576,0),MATCH((CUADRO!J$5&amp;$E564),'Hoja de Trabajo para listado'!$DE$151:$DG$151,0)),0)+IFERROR(INDEX('Hoja de Trabajo para listado'!$CD$155:$DC$1048576,MATCH($A564,'Hoja de Trabajo para listado'!$CD$155:$CD$1048576,0),MATCH((CUADRO!J$5&amp;$E564),'Hoja de Trabajo para listado'!$CD$151:$DC$151,0)),0)</f>
        <v>0</v>
      </c>
      <c r="K564" s="243">
        <f ca="1">+IFERROR(INDEX('Hoja de Trabajo para listado'!$A$155:$Z$1048576,MATCH($A564,'Hoja de Trabajo para listado'!$A$155:$A$1048576,0),MATCH((CUADRO!K$5&amp;$E564),'Hoja de Trabajo para listado'!$A$151:$Z$151,0)),0)+IFERROR(INDEX('Hoja de Trabajo para listado'!$AB$155:$BA$1048576,MATCH($A564,'Hoja de Trabajo para listado'!$AB$155:$AB$1048576,0),MATCH((CUADRO!K$5&amp;$E564),'Hoja de Trabajo para listado'!$AB$151:$BA$151,0)),0)+IFERROR(INDEX('Hoja de Trabajo para listado'!$BC$155:$CB$1048576,MATCH($A564,'Hoja de Trabajo para listado'!$BC$155:$BC$1048576,0),MATCH((CUADRO!K$5&amp;$E564),'Hoja de Trabajo para listado'!$BC$151:$CB$151,0)),0)+IFERROR(INDEX('Hoja de Trabajo para listado'!$DE$153:$DG$274,MATCH($A564,'Hoja de Trabajo para listado'!$DE$153:$DE$1048576,0),MATCH((CUADRO!K$5&amp;$E564),'Hoja de Trabajo para listado'!$DE$151:$DG$151,0)),0)+IFERROR(INDEX('Hoja de Trabajo para listado'!$CD$155:$DC$1048576,MATCH($A564,'Hoja de Trabajo para listado'!$CD$155:$CD$1048576,0),MATCH((CUADRO!K$5&amp;$E564),'Hoja de Trabajo para listado'!$CD$151:$DC$151,0)),0)</f>
        <v>0</v>
      </c>
      <c r="L564" s="243">
        <f ca="1">+IFERROR(INDEX('Hoja de Trabajo para listado'!$A$155:$Z$1048576,MATCH($A564,'Hoja de Trabajo para listado'!$A$155:$A$1048576,0),MATCH((CUADRO!L$5&amp;$E564),'Hoja de Trabajo para listado'!$A$151:$Z$151,0)),0)+IFERROR(INDEX('Hoja de Trabajo para listado'!$AB$155:$BA$1048576,MATCH($A564,'Hoja de Trabajo para listado'!$AB$155:$AB$1048576,0),MATCH((CUADRO!L$5&amp;$E564),'Hoja de Trabajo para listado'!$AB$151:$BA$151,0)),0)+IFERROR(INDEX('Hoja de Trabajo para listado'!$BC$155:$CB$1048576,MATCH($A564,'Hoja de Trabajo para listado'!$BC$155:$BC$1048576,0),MATCH((CUADRO!L$5&amp;$E564),'Hoja de Trabajo para listado'!$BC$151:$CB$151,0)),0)+IFERROR(INDEX('Hoja de Trabajo para listado'!$DE$153:$DG$274,MATCH($A564,'Hoja de Trabajo para listado'!$DE$153:$DE$1048576,0),MATCH((CUADRO!L$5&amp;$E564),'Hoja de Trabajo para listado'!$DE$151:$DG$151,0)),0)+IFERROR(INDEX('Hoja de Trabajo para listado'!$CD$155:$DC$1048576,MATCH($A564,'Hoja de Trabajo para listado'!$CD$155:$CD$1048576,0),MATCH((CUADRO!L$5&amp;$E564),'Hoja de Trabajo para listado'!$CD$151:$DC$151,0)),0)</f>
        <v>0</v>
      </c>
      <c r="M564" s="243">
        <f ca="1">+IFERROR(INDEX('Hoja de Trabajo para listado'!$A$155:$Z$1048576,MATCH($A564,'Hoja de Trabajo para listado'!$A$155:$A$1048576,0),MATCH((CUADRO!M$5&amp;$E564),'Hoja de Trabajo para listado'!$A$151:$Z$151,0)),0)+IFERROR(INDEX('Hoja de Trabajo para listado'!$AB$155:$BA$1048576,MATCH($A564,'Hoja de Trabajo para listado'!$AB$155:$AB$1048576,0),MATCH((CUADRO!M$5&amp;$E564),'Hoja de Trabajo para listado'!$AB$151:$BA$151,0)),0)+IFERROR(INDEX('Hoja de Trabajo para listado'!$BC$155:$CB$1048576,MATCH($A564,'Hoja de Trabajo para listado'!$BC$155:$BC$1048576,0),MATCH((CUADRO!M$5&amp;$E564),'Hoja de Trabajo para listado'!$BC$151:$CB$151,0)),0)+IFERROR(INDEX('Hoja de Trabajo para listado'!$DE$153:$DG$274,MATCH($A564,'Hoja de Trabajo para listado'!$DE$153:$DE$1048576,0),MATCH((CUADRO!M$5&amp;$E564),'Hoja de Trabajo para listado'!$DE$151:$DG$151,0)),0)+IFERROR(INDEX('Hoja de Trabajo para listado'!$CD$155:$DC$1048576,MATCH($A564,'Hoja de Trabajo para listado'!$CD$155:$CD$1048576,0),MATCH((CUADRO!M$5&amp;$E564),'Hoja de Trabajo para listado'!$CD$151:$DC$151,0)),0)</f>
        <v>0</v>
      </c>
      <c r="N564" s="243">
        <f ca="1">+IFERROR(INDEX('Hoja de Trabajo para listado'!$A$155:$Z$1048576,MATCH($A564,'Hoja de Trabajo para listado'!$A$155:$A$1048576,0),MATCH((CUADRO!N$5&amp;$E564),'Hoja de Trabajo para listado'!$A$151:$Z$151,0)),0)+IFERROR(INDEX('Hoja de Trabajo para listado'!$AB$155:$BA$1048576,MATCH($A564,'Hoja de Trabajo para listado'!$AB$155:$AB$1048576,0),MATCH((CUADRO!N$5&amp;$E564),'Hoja de Trabajo para listado'!$AB$151:$BA$151,0)),0)+IFERROR(INDEX('Hoja de Trabajo para listado'!$BC$155:$CB$1048576,MATCH($A564,'Hoja de Trabajo para listado'!$BC$155:$BC$1048576,0),MATCH((CUADRO!N$5&amp;$E564),'Hoja de Trabajo para listado'!$BC$151:$CB$151,0)),0)+IFERROR(INDEX('Hoja de Trabajo para listado'!$DE$153:$DG$274,MATCH($A564,'Hoja de Trabajo para listado'!$DE$153:$DE$1048576,0),MATCH((CUADRO!N$5&amp;$E564),'Hoja de Trabajo para listado'!$DE$151:$DG$151,0)),0)+IFERROR(INDEX('Hoja de Trabajo para listado'!$CD$155:$DC$1048576,MATCH($A564,'Hoja de Trabajo para listado'!$CD$155:$CD$1048576,0),MATCH((CUADRO!N$5&amp;$E564),'Hoja de Trabajo para listado'!$CD$151:$DC$151,0)),0)</f>
        <v>0</v>
      </c>
      <c r="O564" s="243">
        <f ca="1">+IFERROR(INDEX('Hoja de Trabajo para listado'!$A$155:$Z$1048576,MATCH($A564,'Hoja de Trabajo para listado'!$A$155:$A$1048576,0),MATCH((CUADRO!O$5&amp;$E564),'Hoja de Trabajo para listado'!$A$151:$Z$151,0)),0)+IFERROR(INDEX('Hoja de Trabajo para listado'!$AB$155:$BA$1048576,MATCH($A564,'Hoja de Trabajo para listado'!$AB$155:$AB$1048576,0),MATCH((CUADRO!O$5&amp;$E564),'Hoja de Trabajo para listado'!$AB$151:$BA$151,0)),0)+IFERROR(INDEX('Hoja de Trabajo para listado'!$BC$155:$CB$1048576,MATCH($A564,'Hoja de Trabajo para listado'!$BC$155:$BC$1048576,0),MATCH((CUADRO!O$5&amp;$E564),'Hoja de Trabajo para listado'!$BC$151:$CB$151,0)),0)+IFERROR(INDEX('Hoja de Trabajo para listado'!$DE$153:$DG$274,MATCH($A564,'Hoja de Trabajo para listado'!$DE$153:$DE$1048576,0),MATCH((CUADRO!O$5&amp;$E564),'Hoja de Trabajo para listado'!$DE$151:$DG$151,0)),0)+IFERROR(INDEX('Hoja de Trabajo para listado'!$CD$155:$DC$1048576,MATCH($A564,'Hoja de Trabajo para listado'!$CD$155:$CD$1048576,0),MATCH((CUADRO!O$5&amp;$E564),'Hoja de Trabajo para listado'!$CD$151:$DC$151,0)),0)</f>
        <v>0</v>
      </c>
      <c r="P564" s="243">
        <f ca="1">+IFERROR(INDEX('Hoja de Trabajo para listado'!$A$155:$Z$1048576,MATCH($A564,'Hoja de Trabajo para listado'!$A$155:$A$1048576,0),MATCH((CUADRO!P$5&amp;$E564),'Hoja de Trabajo para listado'!$A$151:$Z$151,0)),0)+IFERROR(INDEX('Hoja de Trabajo para listado'!$AB$155:$BA$1048576,MATCH($A564,'Hoja de Trabajo para listado'!$AB$155:$AB$1048576,0),MATCH((CUADRO!P$5&amp;$E564),'Hoja de Trabajo para listado'!$AB$151:$BA$151,0)),0)+IFERROR(INDEX('Hoja de Trabajo para listado'!$BC$155:$CB$1048576,MATCH($A564,'Hoja de Trabajo para listado'!$BC$155:$BC$1048576,0),MATCH((CUADRO!P$5&amp;$E564),'Hoja de Trabajo para listado'!$BC$151:$CB$151,0)),0)+IFERROR(INDEX('Hoja de Trabajo para listado'!$DE$153:$DG$274,MATCH($A564,'Hoja de Trabajo para listado'!$DE$153:$DE$1048576,0),MATCH((CUADRO!P$5&amp;$E564),'Hoja de Trabajo para listado'!$DE$151:$DG$151,0)),0)+IFERROR(INDEX('Hoja de Trabajo para listado'!$CD$155:$DC$1048576,MATCH($A564,'Hoja de Trabajo para listado'!$CD$155:$CD$1048576,0),MATCH((CUADRO!P$5&amp;$E564),'Hoja de Trabajo para listado'!$CD$151:$DC$151,0)),0)</f>
        <v>0</v>
      </c>
      <c r="Q564" s="243">
        <f ca="1">+IFERROR(INDEX('Hoja de Trabajo para listado'!$A$155:$Z$1048576,MATCH($A564,'Hoja de Trabajo para listado'!$A$155:$A$1048576,0),MATCH((CUADRO!Q$5&amp;$E564),'Hoja de Trabajo para listado'!$A$151:$Z$151,0)),0)+IFERROR(INDEX('Hoja de Trabajo para listado'!$AB$155:$BA$1048576,MATCH($A564,'Hoja de Trabajo para listado'!$AB$155:$AB$1048576,0),MATCH((CUADRO!Q$5&amp;$E564),'Hoja de Trabajo para listado'!$AB$151:$BA$151,0)),0)+IFERROR(INDEX('Hoja de Trabajo para listado'!$BC$155:$CB$1048576,MATCH($A564,'Hoja de Trabajo para listado'!$BC$155:$BC$1048576,0),MATCH((CUADRO!Q$5&amp;$E564),'Hoja de Trabajo para listado'!$BC$151:$CB$151,0)),0)+IFERROR(INDEX('Hoja de Trabajo para listado'!$DE$153:$DG$274,MATCH($A564,'Hoja de Trabajo para listado'!$DE$153:$DE$1048576,0),MATCH((CUADRO!Q$5&amp;$E564),'Hoja de Trabajo para listado'!$DE$151:$DG$151,0)),0)+IFERROR(INDEX('Hoja de Trabajo para listado'!$CD$155:$DC$1048576,MATCH($A564,'Hoja de Trabajo para listado'!$CD$155:$CD$1048576,0),MATCH((CUADRO!Q$5&amp;$E564),'Hoja de Trabajo para listado'!$CD$151:$DC$151,0)),0)</f>
        <v>0</v>
      </c>
      <c r="R564" s="243">
        <f t="shared" ca="1" si="19"/>
        <v>0</v>
      </c>
      <c r="S564" s="249"/>
      <c r="T564" s="243">
        <f ca="1">+T565</f>
        <v>0</v>
      </c>
      <c r="U564" s="242">
        <f t="shared" si="20"/>
        <v>1</v>
      </c>
      <c r="V564" s="333" t="str">
        <f>+VLOOKUP(A564,bd_lista!$A$3:$E$590,5,FALSE)</f>
        <v>Gobiernos Autonomos Municipales</v>
      </c>
      <c r="W564" s="391" t="str">
        <f>+V564</f>
        <v>Gobiernos Autonomos Municipales</v>
      </c>
      <c r="X564" s="242">
        <f>+VLOOKUP(A564,[4]Sheet1!$A$13:$D$744,4,FALSE)</f>
        <v>0</v>
      </c>
      <c r="Y564" s="242" t="e">
        <f>+VLOOKUP(X564,bd_lista!$A$3:$C$590,3,FALSE)</f>
        <v>#N/A</v>
      </c>
      <c r="Z564" s="294">
        <f>+X564</f>
        <v>0</v>
      </c>
      <c r="AA564" s="295" t="e">
        <f>+Y564</f>
        <v>#N/A</v>
      </c>
    </row>
    <row r="565" spans="1:27" customFormat="1" ht="15" hidden="1" customHeight="1">
      <c r="A565" s="32">
        <v>1235</v>
      </c>
      <c r="B565" s="388"/>
      <c r="C565" s="247" t="str">
        <f>+VLOOKUP(A565,bd_lista!$A$3:$C$590,3,FALSE)</f>
        <v>Gobierno Autónomo Municipal de Chuma</v>
      </c>
      <c r="D565" s="390"/>
      <c r="E565" s="244" t="s">
        <v>1305</v>
      </c>
      <c r="F565" s="243">
        <f ca="1">+IFERROR(INDEX('Hoja de Trabajo para listado'!$A$155:$Z$1048576,MATCH($A565,'Hoja de Trabajo para listado'!$A$155:$A$1048576,0),MATCH((CUADRO!F$5&amp;$E565),'Hoja de Trabajo para listado'!$A$151:$Z$151,0)),0)+IFERROR(INDEX('Hoja de Trabajo para listado'!$AB$155:$BA$1048576,MATCH($A565,'Hoja de Trabajo para listado'!$AB$155:$AB$1048576,0),MATCH((CUADRO!F$5&amp;$E565),'Hoja de Trabajo para listado'!$AB$151:$BA$151,0)),0)+IFERROR(INDEX('Hoja de Trabajo para listado'!$BC$155:$CB$1048576,MATCH($A565,'Hoja de Trabajo para listado'!$BC$155:$BC$1048576,0),MATCH((CUADRO!F$5&amp;$E565),'Hoja de Trabajo para listado'!$BC$151:$CB$151,0)),0)+IFERROR(INDEX('Hoja de Trabajo para listado'!$DE$153:$DG$274,MATCH($A565,'Hoja de Trabajo para listado'!$DE$153:$DE$1048576,0),MATCH((CUADRO!F$5&amp;$E565),'Hoja de Trabajo para listado'!$DE$151:$DG$151,0)),0)+IFERROR(INDEX('Hoja de Trabajo para listado'!$CD$155:$DC$1048576,MATCH($A565,'Hoja de Trabajo para listado'!$CD$155:$CD$1048576,0),MATCH((CUADRO!F$5&amp;$E565),'Hoja de Trabajo para listado'!$CD$151:$DC$151,0)),0)</f>
        <v>0</v>
      </c>
      <c r="G565" s="243">
        <f ca="1">+IFERROR(INDEX('Hoja de Trabajo para listado'!$A$155:$Z$1048576,MATCH($A565,'Hoja de Trabajo para listado'!$A$155:$A$1048576,0),MATCH((CUADRO!G$5&amp;$E565),'Hoja de Trabajo para listado'!$A$151:$Z$151,0)),0)+IFERROR(INDEX('Hoja de Trabajo para listado'!$AB$155:$BA$1048576,MATCH($A565,'Hoja de Trabajo para listado'!$AB$155:$AB$1048576,0),MATCH((CUADRO!G$5&amp;$E565),'Hoja de Trabajo para listado'!$AB$151:$BA$151,0)),0)+IFERROR(INDEX('Hoja de Trabajo para listado'!$BC$155:$CB$1048576,MATCH($A565,'Hoja de Trabajo para listado'!$BC$155:$BC$1048576,0),MATCH((CUADRO!G$5&amp;$E565),'Hoja de Trabajo para listado'!$BC$151:$CB$151,0)),0)+IFERROR(INDEX('Hoja de Trabajo para listado'!$DE$153:$DG$274,MATCH($A565,'Hoja de Trabajo para listado'!$DE$153:$DE$1048576,0),MATCH((CUADRO!G$5&amp;$E565),'Hoja de Trabajo para listado'!$DE$151:$DG$151,0)),0)+IFERROR(INDEX('Hoja de Trabajo para listado'!$CD$155:$DC$1048576,MATCH($A565,'Hoja de Trabajo para listado'!$CD$155:$CD$1048576,0),MATCH((CUADRO!G$5&amp;$E565),'Hoja de Trabajo para listado'!$CD$151:$DC$151,0)),0)</f>
        <v>0</v>
      </c>
      <c r="H565" s="243">
        <f ca="1">+IFERROR(INDEX('Hoja de Trabajo para listado'!$A$155:$Z$1048576,MATCH($A565,'Hoja de Trabajo para listado'!$A$155:$A$1048576,0),MATCH((CUADRO!H$5&amp;$E565),'Hoja de Trabajo para listado'!$A$151:$Z$151,0)),0)+IFERROR(INDEX('Hoja de Trabajo para listado'!$AB$155:$BA$1048576,MATCH($A565,'Hoja de Trabajo para listado'!$AB$155:$AB$1048576,0),MATCH((CUADRO!H$5&amp;$E565),'Hoja de Trabajo para listado'!$AB$151:$BA$151,0)),0)+IFERROR(INDEX('Hoja de Trabajo para listado'!$BC$155:$CB$1048576,MATCH($A565,'Hoja de Trabajo para listado'!$BC$155:$BC$1048576,0),MATCH((CUADRO!H$5&amp;$E565),'Hoja de Trabajo para listado'!$BC$151:$CB$151,0)),0)+IFERROR(INDEX('Hoja de Trabajo para listado'!$DE$153:$DG$274,MATCH($A565,'Hoja de Trabajo para listado'!$DE$153:$DE$1048576,0),MATCH((CUADRO!H$5&amp;$E565),'Hoja de Trabajo para listado'!$DE$151:$DG$151,0)),0)+IFERROR(INDEX('Hoja de Trabajo para listado'!$CD$155:$DC$1048576,MATCH($A565,'Hoja de Trabajo para listado'!$CD$155:$CD$1048576,0),MATCH((CUADRO!H$5&amp;$E565),'Hoja de Trabajo para listado'!$CD$151:$DC$151,0)),0)</f>
        <v>0</v>
      </c>
      <c r="I565" s="243">
        <f ca="1">+IFERROR(INDEX('Hoja de Trabajo para listado'!$A$155:$Z$1048576,MATCH($A565,'Hoja de Trabajo para listado'!$A$155:$A$1048576,0),MATCH((CUADRO!I$5&amp;$E565),'Hoja de Trabajo para listado'!$A$151:$Z$151,0)),0)+IFERROR(INDEX('Hoja de Trabajo para listado'!$AB$155:$BA$1048576,MATCH($A565,'Hoja de Trabajo para listado'!$AB$155:$AB$1048576,0),MATCH((CUADRO!I$5&amp;$E565),'Hoja de Trabajo para listado'!$AB$151:$BA$151,0)),0)+IFERROR(INDEX('Hoja de Trabajo para listado'!$BC$155:$CB$1048576,MATCH($A565,'Hoja de Trabajo para listado'!$BC$155:$BC$1048576,0),MATCH((CUADRO!I$5&amp;$E565),'Hoja de Trabajo para listado'!$BC$151:$CB$151,0)),0)+IFERROR(INDEX('Hoja de Trabajo para listado'!$DE$153:$DG$274,MATCH($A565,'Hoja de Trabajo para listado'!$DE$153:$DE$1048576,0),MATCH((CUADRO!I$5&amp;$E565),'Hoja de Trabajo para listado'!$DE$151:$DG$151,0)),0)+IFERROR(INDEX('Hoja de Trabajo para listado'!$CD$155:$DC$1048576,MATCH($A565,'Hoja de Trabajo para listado'!$CD$155:$CD$1048576,0),MATCH((CUADRO!I$5&amp;$E565),'Hoja de Trabajo para listado'!$CD$151:$DC$151,0)),0)</f>
        <v>0</v>
      </c>
      <c r="J565" s="243">
        <f ca="1">+IFERROR(INDEX('Hoja de Trabajo para listado'!$A$155:$Z$1048576,MATCH($A565,'Hoja de Trabajo para listado'!$A$155:$A$1048576,0),MATCH((CUADRO!J$5&amp;$E565),'Hoja de Trabajo para listado'!$A$151:$Z$151,0)),0)+IFERROR(INDEX('Hoja de Trabajo para listado'!$AB$155:$BA$1048576,MATCH($A565,'Hoja de Trabajo para listado'!$AB$155:$AB$1048576,0),MATCH((CUADRO!J$5&amp;$E565),'Hoja de Trabajo para listado'!$AB$151:$BA$151,0)),0)+IFERROR(INDEX('Hoja de Trabajo para listado'!$BC$155:$CB$1048576,MATCH($A565,'Hoja de Trabajo para listado'!$BC$155:$BC$1048576,0),MATCH((CUADRO!J$5&amp;$E565),'Hoja de Trabajo para listado'!$BC$151:$CB$151,0)),0)+IFERROR(INDEX('Hoja de Trabajo para listado'!$DE$153:$DG$274,MATCH($A565,'Hoja de Trabajo para listado'!$DE$153:$DE$1048576,0),MATCH((CUADRO!J$5&amp;$E565),'Hoja de Trabajo para listado'!$DE$151:$DG$151,0)),0)+IFERROR(INDEX('Hoja de Trabajo para listado'!$CD$155:$DC$1048576,MATCH($A565,'Hoja de Trabajo para listado'!$CD$155:$CD$1048576,0),MATCH((CUADRO!J$5&amp;$E565),'Hoja de Trabajo para listado'!$CD$151:$DC$151,0)),0)</f>
        <v>0</v>
      </c>
      <c r="K565" s="243">
        <f ca="1">+IFERROR(INDEX('Hoja de Trabajo para listado'!$A$155:$Z$1048576,MATCH($A565,'Hoja de Trabajo para listado'!$A$155:$A$1048576,0),MATCH((CUADRO!K$5&amp;$E565),'Hoja de Trabajo para listado'!$A$151:$Z$151,0)),0)+IFERROR(INDEX('Hoja de Trabajo para listado'!$AB$155:$BA$1048576,MATCH($A565,'Hoja de Trabajo para listado'!$AB$155:$AB$1048576,0),MATCH((CUADRO!K$5&amp;$E565),'Hoja de Trabajo para listado'!$AB$151:$BA$151,0)),0)+IFERROR(INDEX('Hoja de Trabajo para listado'!$BC$155:$CB$1048576,MATCH($A565,'Hoja de Trabajo para listado'!$BC$155:$BC$1048576,0),MATCH((CUADRO!K$5&amp;$E565),'Hoja de Trabajo para listado'!$BC$151:$CB$151,0)),0)+IFERROR(INDEX('Hoja de Trabajo para listado'!$DE$153:$DG$274,MATCH($A565,'Hoja de Trabajo para listado'!$DE$153:$DE$1048576,0),MATCH((CUADRO!K$5&amp;$E565),'Hoja de Trabajo para listado'!$DE$151:$DG$151,0)),0)+IFERROR(INDEX('Hoja de Trabajo para listado'!$CD$155:$DC$1048576,MATCH($A565,'Hoja de Trabajo para listado'!$CD$155:$CD$1048576,0),MATCH((CUADRO!K$5&amp;$E565),'Hoja de Trabajo para listado'!$CD$151:$DC$151,0)),0)</f>
        <v>0</v>
      </c>
      <c r="L565" s="243">
        <f ca="1">+IFERROR(INDEX('Hoja de Trabajo para listado'!$A$155:$Z$1048576,MATCH($A565,'Hoja de Trabajo para listado'!$A$155:$A$1048576,0),MATCH((CUADRO!L$5&amp;$E565),'Hoja de Trabajo para listado'!$A$151:$Z$151,0)),0)+IFERROR(INDEX('Hoja de Trabajo para listado'!$AB$155:$BA$1048576,MATCH($A565,'Hoja de Trabajo para listado'!$AB$155:$AB$1048576,0),MATCH((CUADRO!L$5&amp;$E565),'Hoja de Trabajo para listado'!$AB$151:$BA$151,0)),0)+IFERROR(INDEX('Hoja de Trabajo para listado'!$BC$155:$CB$1048576,MATCH($A565,'Hoja de Trabajo para listado'!$BC$155:$BC$1048576,0),MATCH((CUADRO!L$5&amp;$E565),'Hoja de Trabajo para listado'!$BC$151:$CB$151,0)),0)+IFERROR(INDEX('Hoja de Trabajo para listado'!$DE$153:$DG$274,MATCH($A565,'Hoja de Trabajo para listado'!$DE$153:$DE$1048576,0),MATCH((CUADRO!L$5&amp;$E565),'Hoja de Trabajo para listado'!$DE$151:$DG$151,0)),0)+IFERROR(INDEX('Hoja de Trabajo para listado'!$CD$155:$DC$1048576,MATCH($A565,'Hoja de Trabajo para listado'!$CD$155:$CD$1048576,0),MATCH((CUADRO!L$5&amp;$E565),'Hoja de Trabajo para listado'!$CD$151:$DC$151,0)),0)</f>
        <v>0</v>
      </c>
      <c r="M565" s="243">
        <f ca="1">+IFERROR(INDEX('Hoja de Trabajo para listado'!$A$155:$Z$1048576,MATCH($A565,'Hoja de Trabajo para listado'!$A$155:$A$1048576,0),MATCH((CUADRO!M$5&amp;$E565),'Hoja de Trabajo para listado'!$A$151:$Z$151,0)),0)+IFERROR(INDEX('Hoja de Trabajo para listado'!$AB$155:$BA$1048576,MATCH($A565,'Hoja de Trabajo para listado'!$AB$155:$AB$1048576,0),MATCH((CUADRO!M$5&amp;$E565),'Hoja de Trabajo para listado'!$AB$151:$BA$151,0)),0)+IFERROR(INDEX('Hoja de Trabajo para listado'!$BC$155:$CB$1048576,MATCH($A565,'Hoja de Trabajo para listado'!$BC$155:$BC$1048576,0),MATCH((CUADRO!M$5&amp;$E565),'Hoja de Trabajo para listado'!$BC$151:$CB$151,0)),0)+IFERROR(INDEX('Hoja de Trabajo para listado'!$DE$153:$DG$274,MATCH($A565,'Hoja de Trabajo para listado'!$DE$153:$DE$1048576,0),MATCH((CUADRO!M$5&amp;$E565),'Hoja de Trabajo para listado'!$DE$151:$DG$151,0)),0)+IFERROR(INDEX('Hoja de Trabajo para listado'!$CD$155:$DC$1048576,MATCH($A565,'Hoja de Trabajo para listado'!$CD$155:$CD$1048576,0),MATCH((CUADRO!M$5&amp;$E565),'Hoja de Trabajo para listado'!$CD$151:$DC$151,0)),0)</f>
        <v>0</v>
      </c>
      <c r="N565" s="243">
        <f ca="1">+IFERROR(INDEX('Hoja de Trabajo para listado'!$A$155:$Z$1048576,MATCH($A565,'Hoja de Trabajo para listado'!$A$155:$A$1048576,0),MATCH((CUADRO!N$5&amp;$E565),'Hoja de Trabajo para listado'!$A$151:$Z$151,0)),0)+IFERROR(INDEX('Hoja de Trabajo para listado'!$AB$155:$BA$1048576,MATCH($A565,'Hoja de Trabajo para listado'!$AB$155:$AB$1048576,0),MATCH((CUADRO!N$5&amp;$E565),'Hoja de Trabajo para listado'!$AB$151:$BA$151,0)),0)+IFERROR(INDEX('Hoja de Trabajo para listado'!$BC$155:$CB$1048576,MATCH($A565,'Hoja de Trabajo para listado'!$BC$155:$BC$1048576,0),MATCH((CUADRO!N$5&amp;$E565),'Hoja de Trabajo para listado'!$BC$151:$CB$151,0)),0)+IFERROR(INDEX('Hoja de Trabajo para listado'!$DE$153:$DG$274,MATCH($A565,'Hoja de Trabajo para listado'!$DE$153:$DE$1048576,0),MATCH((CUADRO!N$5&amp;$E565),'Hoja de Trabajo para listado'!$DE$151:$DG$151,0)),0)+IFERROR(INDEX('Hoja de Trabajo para listado'!$CD$155:$DC$1048576,MATCH($A565,'Hoja de Trabajo para listado'!$CD$155:$CD$1048576,0),MATCH((CUADRO!N$5&amp;$E565),'Hoja de Trabajo para listado'!$CD$151:$DC$151,0)),0)</f>
        <v>0</v>
      </c>
      <c r="O565" s="243">
        <f ca="1">+IFERROR(INDEX('Hoja de Trabajo para listado'!$A$155:$Z$1048576,MATCH($A565,'Hoja de Trabajo para listado'!$A$155:$A$1048576,0),MATCH((CUADRO!O$5&amp;$E565),'Hoja de Trabajo para listado'!$A$151:$Z$151,0)),0)+IFERROR(INDEX('Hoja de Trabajo para listado'!$AB$155:$BA$1048576,MATCH($A565,'Hoja de Trabajo para listado'!$AB$155:$AB$1048576,0),MATCH((CUADRO!O$5&amp;$E565),'Hoja de Trabajo para listado'!$AB$151:$BA$151,0)),0)+IFERROR(INDEX('Hoja de Trabajo para listado'!$BC$155:$CB$1048576,MATCH($A565,'Hoja de Trabajo para listado'!$BC$155:$BC$1048576,0),MATCH((CUADRO!O$5&amp;$E565),'Hoja de Trabajo para listado'!$BC$151:$CB$151,0)),0)+IFERROR(INDEX('Hoja de Trabajo para listado'!$DE$153:$DG$274,MATCH($A565,'Hoja de Trabajo para listado'!$DE$153:$DE$1048576,0),MATCH((CUADRO!O$5&amp;$E565),'Hoja de Trabajo para listado'!$DE$151:$DG$151,0)),0)+IFERROR(INDEX('Hoja de Trabajo para listado'!$CD$155:$DC$1048576,MATCH($A565,'Hoja de Trabajo para listado'!$CD$155:$CD$1048576,0),MATCH((CUADRO!O$5&amp;$E565),'Hoja de Trabajo para listado'!$CD$151:$DC$151,0)),0)</f>
        <v>0</v>
      </c>
      <c r="P565" s="243">
        <f ca="1">+IFERROR(INDEX('Hoja de Trabajo para listado'!$A$155:$Z$1048576,MATCH($A565,'Hoja de Trabajo para listado'!$A$155:$A$1048576,0),MATCH((CUADRO!P$5&amp;$E565),'Hoja de Trabajo para listado'!$A$151:$Z$151,0)),0)+IFERROR(INDEX('Hoja de Trabajo para listado'!$AB$155:$BA$1048576,MATCH($A565,'Hoja de Trabajo para listado'!$AB$155:$AB$1048576,0),MATCH((CUADRO!P$5&amp;$E565),'Hoja de Trabajo para listado'!$AB$151:$BA$151,0)),0)+IFERROR(INDEX('Hoja de Trabajo para listado'!$BC$155:$CB$1048576,MATCH($A565,'Hoja de Trabajo para listado'!$BC$155:$BC$1048576,0),MATCH((CUADRO!P$5&amp;$E565),'Hoja de Trabajo para listado'!$BC$151:$CB$151,0)),0)+IFERROR(INDEX('Hoja de Trabajo para listado'!$DE$153:$DG$274,MATCH($A565,'Hoja de Trabajo para listado'!$DE$153:$DE$1048576,0),MATCH((CUADRO!P$5&amp;$E565),'Hoja de Trabajo para listado'!$DE$151:$DG$151,0)),0)+IFERROR(INDEX('Hoja de Trabajo para listado'!$CD$155:$DC$1048576,MATCH($A565,'Hoja de Trabajo para listado'!$CD$155:$CD$1048576,0),MATCH((CUADRO!P$5&amp;$E565),'Hoja de Trabajo para listado'!$CD$151:$DC$151,0)),0)</f>
        <v>0</v>
      </c>
      <c r="Q565" s="243">
        <f ca="1">+IFERROR(INDEX('Hoja de Trabajo para listado'!$A$155:$Z$1048576,MATCH($A565,'Hoja de Trabajo para listado'!$A$155:$A$1048576,0),MATCH((CUADRO!Q$5&amp;$E565),'Hoja de Trabajo para listado'!$A$151:$Z$151,0)),0)+IFERROR(INDEX('Hoja de Trabajo para listado'!$AB$155:$BA$1048576,MATCH($A565,'Hoja de Trabajo para listado'!$AB$155:$AB$1048576,0),MATCH((CUADRO!Q$5&amp;$E565),'Hoja de Trabajo para listado'!$AB$151:$BA$151,0)),0)+IFERROR(INDEX('Hoja de Trabajo para listado'!$BC$155:$CB$1048576,MATCH($A565,'Hoja de Trabajo para listado'!$BC$155:$BC$1048576,0),MATCH((CUADRO!Q$5&amp;$E565),'Hoja de Trabajo para listado'!$BC$151:$CB$151,0)),0)+IFERROR(INDEX('Hoja de Trabajo para listado'!$DE$153:$DG$274,MATCH($A565,'Hoja de Trabajo para listado'!$DE$153:$DE$1048576,0),MATCH((CUADRO!Q$5&amp;$E565),'Hoja de Trabajo para listado'!$DE$151:$DG$151,0)),0)+IFERROR(INDEX('Hoja de Trabajo para listado'!$CD$155:$DC$1048576,MATCH($A565,'Hoja de Trabajo para listado'!$CD$155:$CD$1048576,0),MATCH((CUADRO!Q$5&amp;$E565),'Hoja de Trabajo para listado'!$CD$151:$DC$151,0)),0)</f>
        <v>0</v>
      </c>
      <c r="R565" s="243">
        <f t="shared" ca="1" si="19"/>
        <v>0</v>
      </c>
      <c r="S565" s="249">
        <f ca="1">+R564+R565</f>
        <v>0</v>
      </c>
      <c r="T565" s="243">
        <f ca="1">+S565</f>
        <v>0</v>
      </c>
      <c r="U565" s="242">
        <f t="shared" si="20"/>
        <v>2</v>
      </c>
      <c r="V565" s="333" t="str">
        <f>+VLOOKUP(A565,bd_lista!$A$3:$E$590,5,FALSE)</f>
        <v>Gobiernos Autonomos Municipales</v>
      </c>
      <c r="W565" s="392"/>
      <c r="X565" s="242">
        <f>+VLOOKUP(A565,[4]Sheet1!$A$13:$D$744,4,FALSE)</f>
        <v>0</v>
      </c>
      <c r="Y565" s="242" t="e">
        <f>+VLOOKUP(X565,bd_lista!$A$3:$C$590,3,FALSE)</f>
        <v>#N/A</v>
      </c>
      <c r="Z565" s="292"/>
      <c r="AA565" s="293"/>
    </row>
    <row r="566" spans="1:27" customFormat="1" ht="27" hidden="1" customHeight="1">
      <c r="A566" s="32">
        <v>1236</v>
      </c>
      <c r="B566" s="387">
        <f>+A566</f>
        <v>1236</v>
      </c>
      <c r="C566" s="247" t="str">
        <f>+VLOOKUP(A566,bd_lista!$A$3:$C$590,3,FALSE)</f>
        <v>Gobierno Autónomo Municipal de Ayata</v>
      </c>
      <c r="D566" s="389" t="str">
        <f>+C566</f>
        <v>Gobierno Autónomo Municipal de Ayata</v>
      </c>
      <c r="E566" s="242" t="s">
        <v>1304</v>
      </c>
      <c r="F566" s="243">
        <f ca="1">+IFERROR(INDEX('Hoja de Trabajo para listado'!$A$155:$Z$1048576,MATCH($A566,'Hoja de Trabajo para listado'!$A$155:$A$1048576,0),MATCH((CUADRO!F$5&amp;$E566),'Hoja de Trabajo para listado'!$A$151:$Z$151,0)),0)+IFERROR(INDEX('Hoja de Trabajo para listado'!$AB$155:$BA$1048576,MATCH($A566,'Hoja de Trabajo para listado'!$AB$155:$AB$1048576,0),MATCH((CUADRO!F$5&amp;$E566),'Hoja de Trabajo para listado'!$AB$151:$BA$151,0)),0)+IFERROR(INDEX('Hoja de Trabajo para listado'!$BC$155:$CB$1048576,MATCH($A566,'Hoja de Trabajo para listado'!$BC$155:$BC$1048576,0),MATCH((CUADRO!F$5&amp;$E566),'Hoja de Trabajo para listado'!$BC$151:$CB$151,0)),0)+IFERROR(INDEX('Hoja de Trabajo para listado'!$DE$153:$DG$274,MATCH($A566,'Hoja de Trabajo para listado'!$DE$153:$DE$1048576,0),MATCH((CUADRO!F$5&amp;$E566),'Hoja de Trabajo para listado'!$DE$151:$DG$151,0)),0)+IFERROR(INDEX('Hoja de Trabajo para listado'!$CD$155:$DC$1048576,MATCH($A566,'Hoja de Trabajo para listado'!$CD$155:$CD$1048576,0),MATCH((CUADRO!F$5&amp;$E566),'Hoja de Trabajo para listado'!$CD$151:$DC$151,0)),0)</f>
        <v>0</v>
      </c>
      <c r="G566" s="243">
        <f ca="1">+IFERROR(INDEX('Hoja de Trabajo para listado'!$A$155:$Z$1048576,MATCH($A566,'Hoja de Trabajo para listado'!$A$155:$A$1048576,0),MATCH((CUADRO!G$5&amp;$E566),'Hoja de Trabajo para listado'!$A$151:$Z$151,0)),0)+IFERROR(INDEX('Hoja de Trabajo para listado'!$AB$155:$BA$1048576,MATCH($A566,'Hoja de Trabajo para listado'!$AB$155:$AB$1048576,0),MATCH((CUADRO!G$5&amp;$E566),'Hoja de Trabajo para listado'!$AB$151:$BA$151,0)),0)+IFERROR(INDEX('Hoja de Trabajo para listado'!$BC$155:$CB$1048576,MATCH($A566,'Hoja de Trabajo para listado'!$BC$155:$BC$1048576,0),MATCH((CUADRO!G$5&amp;$E566),'Hoja de Trabajo para listado'!$BC$151:$CB$151,0)),0)+IFERROR(INDEX('Hoja de Trabajo para listado'!$DE$153:$DG$274,MATCH($A566,'Hoja de Trabajo para listado'!$DE$153:$DE$1048576,0),MATCH((CUADRO!G$5&amp;$E566),'Hoja de Trabajo para listado'!$DE$151:$DG$151,0)),0)+IFERROR(INDEX('Hoja de Trabajo para listado'!$CD$155:$DC$1048576,MATCH($A566,'Hoja de Trabajo para listado'!$CD$155:$CD$1048576,0),MATCH((CUADRO!G$5&amp;$E566),'Hoja de Trabajo para listado'!$CD$151:$DC$151,0)),0)</f>
        <v>0</v>
      </c>
      <c r="H566" s="243">
        <f ca="1">+IFERROR(INDEX('Hoja de Trabajo para listado'!$A$155:$Z$1048576,MATCH($A566,'Hoja de Trabajo para listado'!$A$155:$A$1048576,0),MATCH((CUADRO!H$5&amp;$E566),'Hoja de Trabajo para listado'!$A$151:$Z$151,0)),0)+IFERROR(INDEX('Hoja de Trabajo para listado'!$AB$155:$BA$1048576,MATCH($A566,'Hoja de Trabajo para listado'!$AB$155:$AB$1048576,0),MATCH((CUADRO!H$5&amp;$E566),'Hoja de Trabajo para listado'!$AB$151:$BA$151,0)),0)+IFERROR(INDEX('Hoja de Trabajo para listado'!$BC$155:$CB$1048576,MATCH($A566,'Hoja de Trabajo para listado'!$BC$155:$BC$1048576,0),MATCH((CUADRO!H$5&amp;$E566),'Hoja de Trabajo para listado'!$BC$151:$CB$151,0)),0)+IFERROR(INDEX('Hoja de Trabajo para listado'!$DE$153:$DG$274,MATCH($A566,'Hoja de Trabajo para listado'!$DE$153:$DE$1048576,0),MATCH((CUADRO!H$5&amp;$E566),'Hoja de Trabajo para listado'!$DE$151:$DG$151,0)),0)+IFERROR(INDEX('Hoja de Trabajo para listado'!$CD$155:$DC$1048576,MATCH($A566,'Hoja de Trabajo para listado'!$CD$155:$CD$1048576,0),MATCH((CUADRO!H$5&amp;$E566),'Hoja de Trabajo para listado'!$CD$151:$DC$151,0)),0)</f>
        <v>0</v>
      </c>
      <c r="I566" s="243">
        <f ca="1">+IFERROR(INDEX('Hoja de Trabajo para listado'!$A$155:$Z$1048576,MATCH($A566,'Hoja de Trabajo para listado'!$A$155:$A$1048576,0),MATCH((CUADRO!I$5&amp;$E566),'Hoja de Trabajo para listado'!$A$151:$Z$151,0)),0)+IFERROR(INDEX('Hoja de Trabajo para listado'!$AB$155:$BA$1048576,MATCH($A566,'Hoja de Trabajo para listado'!$AB$155:$AB$1048576,0),MATCH((CUADRO!I$5&amp;$E566),'Hoja de Trabajo para listado'!$AB$151:$BA$151,0)),0)+IFERROR(INDEX('Hoja de Trabajo para listado'!$BC$155:$CB$1048576,MATCH($A566,'Hoja de Trabajo para listado'!$BC$155:$BC$1048576,0),MATCH((CUADRO!I$5&amp;$E566),'Hoja de Trabajo para listado'!$BC$151:$CB$151,0)),0)+IFERROR(INDEX('Hoja de Trabajo para listado'!$DE$153:$DG$274,MATCH($A566,'Hoja de Trabajo para listado'!$DE$153:$DE$1048576,0),MATCH((CUADRO!I$5&amp;$E566),'Hoja de Trabajo para listado'!$DE$151:$DG$151,0)),0)+IFERROR(INDEX('Hoja de Trabajo para listado'!$CD$155:$DC$1048576,MATCH($A566,'Hoja de Trabajo para listado'!$CD$155:$CD$1048576,0),MATCH((CUADRO!I$5&amp;$E566),'Hoja de Trabajo para listado'!$CD$151:$DC$151,0)),0)</f>
        <v>0</v>
      </c>
      <c r="J566" s="243">
        <f ca="1">+IFERROR(INDEX('Hoja de Trabajo para listado'!$A$155:$Z$1048576,MATCH($A566,'Hoja de Trabajo para listado'!$A$155:$A$1048576,0),MATCH((CUADRO!J$5&amp;$E566),'Hoja de Trabajo para listado'!$A$151:$Z$151,0)),0)+IFERROR(INDEX('Hoja de Trabajo para listado'!$AB$155:$BA$1048576,MATCH($A566,'Hoja de Trabajo para listado'!$AB$155:$AB$1048576,0),MATCH((CUADRO!J$5&amp;$E566),'Hoja de Trabajo para listado'!$AB$151:$BA$151,0)),0)+IFERROR(INDEX('Hoja de Trabajo para listado'!$BC$155:$CB$1048576,MATCH($A566,'Hoja de Trabajo para listado'!$BC$155:$BC$1048576,0),MATCH((CUADRO!J$5&amp;$E566),'Hoja de Trabajo para listado'!$BC$151:$CB$151,0)),0)+IFERROR(INDEX('Hoja de Trabajo para listado'!$DE$153:$DG$274,MATCH($A566,'Hoja de Trabajo para listado'!$DE$153:$DE$1048576,0),MATCH((CUADRO!J$5&amp;$E566),'Hoja de Trabajo para listado'!$DE$151:$DG$151,0)),0)+IFERROR(INDEX('Hoja de Trabajo para listado'!$CD$155:$DC$1048576,MATCH($A566,'Hoja de Trabajo para listado'!$CD$155:$CD$1048576,0),MATCH((CUADRO!J$5&amp;$E566),'Hoja de Trabajo para listado'!$CD$151:$DC$151,0)),0)</f>
        <v>0</v>
      </c>
      <c r="K566" s="243">
        <f ca="1">+IFERROR(INDEX('Hoja de Trabajo para listado'!$A$155:$Z$1048576,MATCH($A566,'Hoja de Trabajo para listado'!$A$155:$A$1048576,0),MATCH((CUADRO!K$5&amp;$E566),'Hoja de Trabajo para listado'!$A$151:$Z$151,0)),0)+IFERROR(INDEX('Hoja de Trabajo para listado'!$AB$155:$BA$1048576,MATCH($A566,'Hoja de Trabajo para listado'!$AB$155:$AB$1048576,0),MATCH((CUADRO!K$5&amp;$E566),'Hoja de Trabajo para listado'!$AB$151:$BA$151,0)),0)+IFERROR(INDEX('Hoja de Trabajo para listado'!$BC$155:$CB$1048576,MATCH($A566,'Hoja de Trabajo para listado'!$BC$155:$BC$1048576,0),MATCH((CUADRO!K$5&amp;$E566),'Hoja de Trabajo para listado'!$BC$151:$CB$151,0)),0)+IFERROR(INDEX('Hoja de Trabajo para listado'!$DE$153:$DG$274,MATCH($A566,'Hoja de Trabajo para listado'!$DE$153:$DE$1048576,0),MATCH((CUADRO!K$5&amp;$E566),'Hoja de Trabajo para listado'!$DE$151:$DG$151,0)),0)+IFERROR(INDEX('Hoja de Trabajo para listado'!$CD$155:$DC$1048576,MATCH($A566,'Hoja de Trabajo para listado'!$CD$155:$CD$1048576,0),MATCH((CUADRO!K$5&amp;$E566),'Hoja de Trabajo para listado'!$CD$151:$DC$151,0)),0)</f>
        <v>0</v>
      </c>
      <c r="L566" s="243">
        <f ca="1">+IFERROR(INDEX('Hoja de Trabajo para listado'!$A$155:$Z$1048576,MATCH($A566,'Hoja de Trabajo para listado'!$A$155:$A$1048576,0),MATCH((CUADRO!L$5&amp;$E566),'Hoja de Trabajo para listado'!$A$151:$Z$151,0)),0)+IFERROR(INDEX('Hoja de Trabajo para listado'!$AB$155:$BA$1048576,MATCH($A566,'Hoja de Trabajo para listado'!$AB$155:$AB$1048576,0),MATCH((CUADRO!L$5&amp;$E566),'Hoja de Trabajo para listado'!$AB$151:$BA$151,0)),0)+IFERROR(INDEX('Hoja de Trabajo para listado'!$BC$155:$CB$1048576,MATCH($A566,'Hoja de Trabajo para listado'!$BC$155:$BC$1048576,0),MATCH((CUADRO!L$5&amp;$E566),'Hoja de Trabajo para listado'!$BC$151:$CB$151,0)),0)+IFERROR(INDEX('Hoja de Trabajo para listado'!$DE$153:$DG$274,MATCH($A566,'Hoja de Trabajo para listado'!$DE$153:$DE$1048576,0),MATCH((CUADRO!L$5&amp;$E566),'Hoja de Trabajo para listado'!$DE$151:$DG$151,0)),0)+IFERROR(INDEX('Hoja de Trabajo para listado'!$CD$155:$DC$1048576,MATCH($A566,'Hoja de Trabajo para listado'!$CD$155:$CD$1048576,0),MATCH((CUADRO!L$5&amp;$E566),'Hoja de Trabajo para listado'!$CD$151:$DC$151,0)),0)</f>
        <v>0</v>
      </c>
      <c r="M566" s="243">
        <f ca="1">+IFERROR(INDEX('Hoja de Trabajo para listado'!$A$155:$Z$1048576,MATCH($A566,'Hoja de Trabajo para listado'!$A$155:$A$1048576,0),MATCH((CUADRO!M$5&amp;$E566),'Hoja de Trabajo para listado'!$A$151:$Z$151,0)),0)+IFERROR(INDEX('Hoja de Trabajo para listado'!$AB$155:$BA$1048576,MATCH($A566,'Hoja de Trabajo para listado'!$AB$155:$AB$1048576,0),MATCH((CUADRO!M$5&amp;$E566),'Hoja de Trabajo para listado'!$AB$151:$BA$151,0)),0)+IFERROR(INDEX('Hoja de Trabajo para listado'!$BC$155:$CB$1048576,MATCH($A566,'Hoja de Trabajo para listado'!$BC$155:$BC$1048576,0),MATCH((CUADRO!M$5&amp;$E566),'Hoja de Trabajo para listado'!$BC$151:$CB$151,0)),0)+IFERROR(INDEX('Hoja de Trabajo para listado'!$DE$153:$DG$274,MATCH($A566,'Hoja de Trabajo para listado'!$DE$153:$DE$1048576,0),MATCH((CUADRO!M$5&amp;$E566),'Hoja de Trabajo para listado'!$DE$151:$DG$151,0)),0)+IFERROR(INDEX('Hoja de Trabajo para listado'!$CD$155:$DC$1048576,MATCH($A566,'Hoja de Trabajo para listado'!$CD$155:$CD$1048576,0),MATCH((CUADRO!M$5&amp;$E566),'Hoja de Trabajo para listado'!$CD$151:$DC$151,0)),0)</f>
        <v>0</v>
      </c>
      <c r="N566" s="243">
        <f ca="1">+IFERROR(INDEX('Hoja de Trabajo para listado'!$A$155:$Z$1048576,MATCH($A566,'Hoja de Trabajo para listado'!$A$155:$A$1048576,0),MATCH((CUADRO!N$5&amp;$E566),'Hoja de Trabajo para listado'!$A$151:$Z$151,0)),0)+IFERROR(INDEX('Hoja de Trabajo para listado'!$AB$155:$BA$1048576,MATCH($A566,'Hoja de Trabajo para listado'!$AB$155:$AB$1048576,0),MATCH((CUADRO!N$5&amp;$E566),'Hoja de Trabajo para listado'!$AB$151:$BA$151,0)),0)+IFERROR(INDEX('Hoja de Trabajo para listado'!$BC$155:$CB$1048576,MATCH($A566,'Hoja de Trabajo para listado'!$BC$155:$BC$1048576,0),MATCH((CUADRO!N$5&amp;$E566),'Hoja de Trabajo para listado'!$BC$151:$CB$151,0)),0)+IFERROR(INDEX('Hoja de Trabajo para listado'!$DE$153:$DG$274,MATCH($A566,'Hoja de Trabajo para listado'!$DE$153:$DE$1048576,0),MATCH((CUADRO!N$5&amp;$E566),'Hoja de Trabajo para listado'!$DE$151:$DG$151,0)),0)+IFERROR(INDEX('Hoja de Trabajo para listado'!$CD$155:$DC$1048576,MATCH($A566,'Hoja de Trabajo para listado'!$CD$155:$CD$1048576,0),MATCH((CUADRO!N$5&amp;$E566),'Hoja de Trabajo para listado'!$CD$151:$DC$151,0)),0)</f>
        <v>0</v>
      </c>
      <c r="O566" s="243">
        <f ca="1">+IFERROR(INDEX('Hoja de Trabajo para listado'!$A$155:$Z$1048576,MATCH($A566,'Hoja de Trabajo para listado'!$A$155:$A$1048576,0),MATCH((CUADRO!O$5&amp;$E566),'Hoja de Trabajo para listado'!$A$151:$Z$151,0)),0)+IFERROR(INDEX('Hoja de Trabajo para listado'!$AB$155:$BA$1048576,MATCH($A566,'Hoja de Trabajo para listado'!$AB$155:$AB$1048576,0),MATCH((CUADRO!O$5&amp;$E566),'Hoja de Trabajo para listado'!$AB$151:$BA$151,0)),0)+IFERROR(INDEX('Hoja de Trabajo para listado'!$BC$155:$CB$1048576,MATCH($A566,'Hoja de Trabajo para listado'!$BC$155:$BC$1048576,0),MATCH((CUADRO!O$5&amp;$E566),'Hoja de Trabajo para listado'!$BC$151:$CB$151,0)),0)+IFERROR(INDEX('Hoja de Trabajo para listado'!$DE$153:$DG$274,MATCH($A566,'Hoja de Trabajo para listado'!$DE$153:$DE$1048576,0),MATCH((CUADRO!O$5&amp;$E566),'Hoja de Trabajo para listado'!$DE$151:$DG$151,0)),0)+IFERROR(INDEX('Hoja de Trabajo para listado'!$CD$155:$DC$1048576,MATCH($A566,'Hoja de Trabajo para listado'!$CD$155:$CD$1048576,0),MATCH((CUADRO!O$5&amp;$E566),'Hoja de Trabajo para listado'!$CD$151:$DC$151,0)),0)</f>
        <v>0</v>
      </c>
      <c r="P566" s="243">
        <f ca="1">+IFERROR(INDEX('Hoja de Trabajo para listado'!$A$155:$Z$1048576,MATCH($A566,'Hoja de Trabajo para listado'!$A$155:$A$1048576,0),MATCH((CUADRO!P$5&amp;$E566),'Hoja de Trabajo para listado'!$A$151:$Z$151,0)),0)+IFERROR(INDEX('Hoja de Trabajo para listado'!$AB$155:$BA$1048576,MATCH($A566,'Hoja de Trabajo para listado'!$AB$155:$AB$1048576,0),MATCH((CUADRO!P$5&amp;$E566),'Hoja de Trabajo para listado'!$AB$151:$BA$151,0)),0)+IFERROR(INDEX('Hoja de Trabajo para listado'!$BC$155:$CB$1048576,MATCH($A566,'Hoja de Trabajo para listado'!$BC$155:$BC$1048576,0),MATCH((CUADRO!P$5&amp;$E566),'Hoja de Trabajo para listado'!$BC$151:$CB$151,0)),0)+IFERROR(INDEX('Hoja de Trabajo para listado'!$DE$153:$DG$274,MATCH($A566,'Hoja de Trabajo para listado'!$DE$153:$DE$1048576,0),MATCH((CUADRO!P$5&amp;$E566),'Hoja de Trabajo para listado'!$DE$151:$DG$151,0)),0)+IFERROR(INDEX('Hoja de Trabajo para listado'!$CD$155:$DC$1048576,MATCH($A566,'Hoja de Trabajo para listado'!$CD$155:$CD$1048576,0),MATCH((CUADRO!P$5&amp;$E566),'Hoja de Trabajo para listado'!$CD$151:$DC$151,0)),0)</f>
        <v>0</v>
      </c>
      <c r="Q566" s="243">
        <f ca="1">+IFERROR(INDEX('Hoja de Trabajo para listado'!$A$155:$Z$1048576,MATCH($A566,'Hoja de Trabajo para listado'!$A$155:$A$1048576,0),MATCH((CUADRO!Q$5&amp;$E566),'Hoja de Trabajo para listado'!$A$151:$Z$151,0)),0)+IFERROR(INDEX('Hoja de Trabajo para listado'!$AB$155:$BA$1048576,MATCH($A566,'Hoja de Trabajo para listado'!$AB$155:$AB$1048576,0),MATCH((CUADRO!Q$5&amp;$E566),'Hoja de Trabajo para listado'!$AB$151:$BA$151,0)),0)+IFERROR(INDEX('Hoja de Trabajo para listado'!$BC$155:$CB$1048576,MATCH($A566,'Hoja de Trabajo para listado'!$BC$155:$BC$1048576,0),MATCH((CUADRO!Q$5&amp;$E566),'Hoja de Trabajo para listado'!$BC$151:$CB$151,0)),0)+IFERROR(INDEX('Hoja de Trabajo para listado'!$DE$153:$DG$274,MATCH($A566,'Hoja de Trabajo para listado'!$DE$153:$DE$1048576,0),MATCH((CUADRO!Q$5&amp;$E566),'Hoja de Trabajo para listado'!$DE$151:$DG$151,0)),0)+IFERROR(INDEX('Hoja de Trabajo para listado'!$CD$155:$DC$1048576,MATCH($A566,'Hoja de Trabajo para listado'!$CD$155:$CD$1048576,0),MATCH((CUADRO!Q$5&amp;$E566),'Hoja de Trabajo para listado'!$CD$151:$DC$151,0)),0)</f>
        <v>0</v>
      </c>
      <c r="R566" s="243">
        <f t="shared" ca="1" si="19"/>
        <v>0</v>
      </c>
      <c r="S566" s="249"/>
      <c r="T566" s="243">
        <f ca="1">+T567</f>
        <v>0</v>
      </c>
      <c r="U566" s="242">
        <f t="shared" si="20"/>
        <v>1</v>
      </c>
      <c r="V566" s="333" t="str">
        <f>+VLOOKUP(A566,bd_lista!$A$3:$E$590,5,FALSE)</f>
        <v>Gobiernos Autonomos Municipales</v>
      </c>
      <c r="W566" s="391" t="str">
        <f>+V566</f>
        <v>Gobiernos Autonomos Municipales</v>
      </c>
      <c r="X566" s="242">
        <f>+VLOOKUP(A566,[4]Sheet1!$A$13:$D$744,4,FALSE)</f>
        <v>0</v>
      </c>
      <c r="Y566" s="242" t="e">
        <f>+VLOOKUP(X566,bd_lista!$A$3:$C$590,3,FALSE)</f>
        <v>#N/A</v>
      </c>
      <c r="Z566" s="294">
        <f>+X566</f>
        <v>0</v>
      </c>
      <c r="AA566" s="295" t="e">
        <f>+Y566</f>
        <v>#N/A</v>
      </c>
    </row>
    <row r="567" spans="1:27" customFormat="1" ht="27" hidden="1" customHeight="1">
      <c r="A567" s="32">
        <v>1236</v>
      </c>
      <c r="B567" s="388"/>
      <c r="C567" s="247" t="str">
        <f>+VLOOKUP(A567,bd_lista!$A$3:$C$590,3,FALSE)</f>
        <v>Gobierno Autónomo Municipal de Ayata</v>
      </c>
      <c r="D567" s="390"/>
      <c r="E567" s="244" t="s">
        <v>1305</v>
      </c>
      <c r="F567" s="243">
        <f ca="1">+IFERROR(INDEX('Hoja de Trabajo para listado'!$A$155:$Z$1048576,MATCH($A567,'Hoja de Trabajo para listado'!$A$155:$A$1048576,0),MATCH((CUADRO!F$5&amp;$E567),'Hoja de Trabajo para listado'!$A$151:$Z$151,0)),0)+IFERROR(INDEX('Hoja de Trabajo para listado'!$AB$155:$BA$1048576,MATCH($A567,'Hoja de Trabajo para listado'!$AB$155:$AB$1048576,0),MATCH((CUADRO!F$5&amp;$E567),'Hoja de Trabajo para listado'!$AB$151:$BA$151,0)),0)+IFERROR(INDEX('Hoja de Trabajo para listado'!$BC$155:$CB$1048576,MATCH($A567,'Hoja de Trabajo para listado'!$BC$155:$BC$1048576,0),MATCH((CUADRO!F$5&amp;$E567),'Hoja de Trabajo para listado'!$BC$151:$CB$151,0)),0)+IFERROR(INDEX('Hoja de Trabajo para listado'!$DE$153:$DG$274,MATCH($A567,'Hoja de Trabajo para listado'!$DE$153:$DE$1048576,0),MATCH((CUADRO!F$5&amp;$E567),'Hoja de Trabajo para listado'!$DE$151:$DG$151,0)),0)+IFERROR(INDEX('Hoja de Trabajo para listado'!$CD$155:$DC$1048576,MATCH($A567,'Hoja de Trabajo para listado'!$CD$155:$CD$1048576,0),MATCH((CUADRO!F$5&amp;$E567),'Hoja de Trabajo para listado'!$CD$151:$DC$151,0)),0)</f>
        <v>0</v>
      </c>
      <c r="G567" s="243">
        <f ca="1">+IFERROR(INDEX('Hoja de Trabajo para listado'!$A$155:$Z$1048576,MATCH($A567,'Hoja de Trabajo para listado'!$A$155:$A$1048576,0),MATCH((CUADRO!G$5&amp;$E567),'Hoja de Trabajo para listado'!$A$151:$Z$151,0)),0)+IFERROR(INDEX('Hoja de Trabajo para listado'!$AB$155:$BA$1048576,MATCH($A567,'Hoja de Trabajo para listado'!$AB$155:$AB$1048576,0),MATCH((CUADRO!G$5&amp;$E567),'Hoja de Trabajo para listado'!$AB$151:$BA$151,0)),0)+IFERROR(INDEX('Hoja de Trabajo para listado'!$BC$155:$CB$1048576,MATCH($A567,'Hoja de Trabajo para listado'!$BC$155:$BC$1048576,0),MATCH((CUADRO!G$5&amp;$E567),'Hoja de Trabajo para listado'!$BC$151:$CB$151,0)),0)+IFERROR(INDEX('Hoja de Trabajo para listado'!$DE$153:$DG$274,MATCH($A567,'Hoja de Trabajo para listado'!$DE$153:$DE$1048576,0),MATCH((CUADRO!G$5&amp;$E567),'Hoja de Trabajo para listado'!$DE$151:$DG$151,0)),0)+IFERROR(INDEX('Hoja de Trabajo para listado'!$CD$155:$DC$1048576,MATCH($A567,'Hoja de Trabajo para listado'!$CD$155:$CD$1048576,0),MATCH((CUADRO!G$5&amp;$E567),'Hoja de Trabajo para listado'!$CD$151:$DC$151,0)),0)</f>
        <v>0</v>
      </c>
      <c r="H567" s="243">
        <f ca="1">+IFERROR(INDEX('Hoja de Trabajo para listado'!$A$155:$Z$1048576,MATCH($A567,'Hoja de Trabajo para listado'!$A$155:$A$1048576,0),MATCH((CUADRO!H$5&amp;$E567),'Hoja de Trabajo para listado'!$A$151:$Z$151,0)),0)+IFERROR(INDEX('Hoja de Trabajo para listado'!$AB$155:$BA$1048576,MATCH($A567,'Hoja de Trabajo para listado'!$AB$155:$AB$1048576,0),MATCH((CUADRO!H$5&amp;$E567),'Hoja de Trabajo para listado'!$AB$151:$BA$151,0)),0)+IFERROR(INDEX('Hoja de Trabajo para listado'!$BC$155:$CB$1048576,MATCH($A567,'Hoja de Trabajo para listado'!$BC$155:$BC$1048576,0),MATCH((CUADRO!H$5&amp;$E567),'Hoja de Trabajo para listado'!$BC$151:$CB$151,0)),0)+IFERROR(INDEX('Hoja de Trabajo para listado'!$DE$153:$DG$274,MATCH($A567,'Hoja de Trabajo para listado'!$DE$153:$DE$1048576,0),MATCH((CUADRO!H$5&amp;$E567),'Hoja de Trabajo para listado'!$DE$151:$DG$151,0)),0)+IFERROR(INDEX('Hoja de Trabajo para listado'!$CD$155:$DC$1048576,MATCH($A567,'Hoja de Trabajo para listado'!$CD$155:$CD$1048576,0),MATCH((CUADRO!H$5&amp;$E567),'Hoja de Trabajo para listado'!$CD$151:$DC$151,0)),0)</f>
        <v>0</v>
      </c>
      <c r="I567" s="243">
        <f ca="1">+IFERROR(INDEX('Hoja de Trabajo para listado'!$A$155:$Z$1048576,MATCH($A567,'Hoja de Trabajo para listado'!$A$155:$A$1048576,0),MATCH((CUADRO!I$5&amp;$E567),'Hoja de Trabajo para listado'!$A$151:$Z$151,0)),0)+IFERROR(INDEX('Hoja de Trabajo para listado'!$AB$155:$BA$1048576,MATCH($A567,'Hoja de Trabajo para listado'!$AB$155:$AB$1048576,0),MATCH((CUADRO!I$5&amp;$E567),'Hoja de Trabajo para listado'!$AB$151:$BA$151,0)),0)+IFERROR(INDEX('Hoja de Trabajo para listado'!$BC$155:$CB$1048576,MATCH($A567,'Hoja de Trabajo para listado'!$BC$155:$BC$1048576,0),MATCH((CUADRO!I$5&amp;$E567),'Hoja de Trabajo para listado'!$BC$151:$CB$151,0)),0)+IFERROR(INDEX('Hoja de Trabajo para listado'!$DE$153:$DG$274,MATCH($A567,'Hoja de Trabajo para listado'!$DE$153:$DE$1048576,0),MATCH((CUADRO!I$5&amp;$E567),'Hoja de Trabajo para listado'!$DE$151:$DG$151,0)),0)+IFERROR(INDEX('Hoja de Trabajo para listado'!$CD$155:$DC$1048576,MATCH($A567,'Hoja de Trabajo para listado'!$CD$155:$CD$1048576,0),MATCH((CUADRO!I$5&amp;$E567),'Hoja de Trabajo para listado'!$CD$151:$DC$151,0)),0)</f>
        <v>0</v>
      </c>
      <c r="J567" s="243">
        <f ca="1">+IFERROR(INDEX('Hoja de Trabajo para listado'!$A$155:$Z$1048576,MATCH($A567,'Hoja de Trabajo para listado'!$A$155:$A$1048576,0),MATCH((CUADRO!J$5&amp;$E567),'Hoja de Trabajo para listado'!$A$151:$Z$151,0)),0)+IFERROR(INDEX('Hoja de Trabajo para listado'!$AB$155:$BA$1048576,MATCH($A567,'Hoja de Trabajo para listado'!$AB$155:$AB$1048576,0),MATCH((CUADRO!J$5&amp;$E567),'Hoja de Trabajo para listado'!$AB$151:$BA$151,0)),0)+IFERROR(INDEX('Hoja de Trabajo para listado'!$BC$155:$CB$1048576,MATCH($A567,'Hoja de Trabajo para listado'!$BC$155:$BC$1048576,0),MATCH((CUADRO!J$5&amp;$E567),'Hoja de Trabajo para listado'!$BC$151:$CB$151,0)),0)+IFERROR(INDEX('Hoja de Trabajo para listado'!$DE$153:$DG$274,MATCH($A567,'Hoja de Trabajo para listado'!$DE$153:$DE$1048576,0),MATCH((CUADRO!J$5&amp;$E567),'Hoja de Trabajo para listado'!$DE$151:$DG$151,0)),0)+IFERROR(INDEX('Hoja de Trabajo para listado'!$CD$155:$DC$1048576,MATCH($A567,'Hoja de Trabajo para listado'!$CD$155:$CD$1048576,0),MATCH((CUADRO!J$5&amp;$E567),'Hoja de Trabajo para listado'!$CD$151:$DC$151,0)),0)</f>
        <v>0</v>
      </c>
      <c r="K567" s="243">
        <f ca="1">+IFERROR(INDEX('Hoja de Trabajo para listado'!$A$155:$Z$1048576,MATCH($A567,'Hoja de Trabajo para listado'!$A$155:$A$1048576,0),MATCH((CUADRO!K$5&amp;$E567),'Hoja de Trabajo para listado'!$A$151:$Z$151,0)),0)+IFERROR(INDEX('Hoja de Trabajo para listado'!$AB$155:$BA$1048576,MATCH($A567,'Hoja de Trabajo para listado'!$AB$155:$AB$1048576,0),MATCH((CUADRO!K$5&amp;$E567),'Hoja de Trabajo para listado'!$AB$151:$BA$151,0)),0)+IFERROR(INDEX('Hoja de Trabajo para listado'!$BC$155:$CB$1048576,MATCH($A567,'Hoja de Trabajo para listado'!$BC$155:$BC$1048576,0),MATCH((CUADRO!K$5&amp;$E567),'Hoja de Trabajo para listado'!$BC$151:$CB$151,0)),0)+IFERROR(INDEX('Hoja de Trabajo para listado'!$DE$153:$DG$274,MATCH($A567,'Hoja de Trabajo para listado'!$DE$153:$DE$1048576,0),MATCH((CUADRO!K$5&amp;$E567),'Hoja de Trabajo para listado'!$DE$151:$DG$151,0)),0)+IFERROR(INDEX('Hoja de Trabajo para listado'!$CD$155:$DC$1048576,MATCH($A567,'Hoja de Trabajo para listado'!$CD$155:$CD$1048576,0),MATCH((CUADRO!K$5&amp;$E567),'Hoja de Trabajo para listado'!$CD$151:$DC$151,0)),0)</f>
        <v>0</v>
      </c>
      <c r="L567" s="243">
        <f ca="1">+IFERROR(INDEX('Hoja de Trabajo para listado'!$A$155:$Z$1048576,MATCH($A567,'Hoja de Trabajo para listado'!$A$155:$A$1048576,0),MATCH((CUADRO!L$5&amp;$E567),'Hoja de Trabajo para listado'!$A$151:$Z$151,0)),0)+IFERROR(INDEX('Hoja de Trabajo para listado'!$AB$155:$BA$1048576,MATCH($A567,'Hoja de Trabajo para listado'!$AB$155:$AB$1048576,0),MATCH((CUADRO!L$5&amp;$E567),'Hoja de Trabajo para listado'!$AB$151:$BA$151,0)),0)+IFERROR(INDEX('Hoja de Trabajo para listado'!$BC$155:$CB$1048576,MATCH($A567,'Hoja de Trabajo para listado'!$BC$155:$BC$1048576,0),MATCH((CUADRO!L$5&amp;$E567),'Hoja de Trabajo para listado'!$BC$151:$CB$151,0)),0)+IFERROR(INDEX('Hoja de Trabajo para listado'!$DE$153:$DG$274,MATCH($A567,'Hoja de Trabajo para listado'!$DE$153:$DE$1048576,0),MATCH((CUADRO!L$5&amp;$E567),'Hoja de Trabajo para listado'!$DE$151:$DG$151,0)),0)+IFERROR(INDEX('Hoja de Trabajo para listado'!$CD$155:$DC$1048576,MATCH($A567,'Hoja de Trabajo para listado'!$CD$155:$CD$1048576,0),MATCH((CUADRO!L$5&amp;$E567),'Hoja de Trabajo para listado'!$CD$151:$DC$151,0)),0)</f>
        <v>0</v>
      </c>
      <c r="M567" s="243">
        <f ca="1">+IFERROR(INDEX('Hoja de Trabajo para listado'!$A$155:$Z$1048576,MATCH($A567,'Hoja de Trabajo para listado'!$A$155:$A$1048576,0),MATCH((CUADRO!M$5&amp;$E567),'Hoja de Trabajo para listado'!$A$151:$Z$151,0)),0)+IFERROR(INDEX('Hoja de Trabajo para listado'!$AB$155:$BA$1048576,MATCH($A567,'Hoja de Trabajo para listado'!$AB$155:$AB$1048576,0),MATCH((CUADRO!M$5&amp;$E567),'Hoja de Trabajo para listado'!$AB$151:$BA$151,0)),0)+IFERROR(INDEX('Hoja de Trabajo para listado'!$BC$155:$CB$1048576,MATCH($A567,'Hoja de Trabajo para listado'!$BC$155:$BC$1048576,0),MATCH((CUADRO!M$5&amp;$E567),'Hoja de Trabajo para listado'!$BC$151:$CB$151,0)),0)+IFERROR(INDEX('Hoja de Trabajo para listado'!$DE$153:$DG$274,MATCH($A567,'Hoja de Trabajo para listado'!$DE$153:$DE$1048576,0),MATCH((CUADRO!M$5&amp;$E567),'Hoja de Trabajo para listado'!$DE$151:$DG$151,0)),0)+IFERROR(INDEX('Hoja de Trabajo para listado'!$CD$155:$DC$1048576,MATCH($A567,'Hoja de Trabajo para listado'!$CD$155:$CD$1048576,0),MATCH((CUADRO!M$5&amp;$E567),'Hoja de Trabajo para listado'!$CD$151:$DC$151,0)),0)</f>
        <v>0</v>
      </c>
      <c r="N567" s="243">
        <f ca="1">+IFERROR(INDEX('Hoja de Trabajo para listado'!$A$155:$Z$1048576,MATCH($A567,'Hoja de Trabajo para listado'!$A$155:$A$1048576,0),MATCH((CUADRO!N$5&amp;$E567),'Hoja de Trabajo para listado'!$A$151:$Z$151,0)),0)+IFERROR(INDEX('Hoja de Trabajo para listado'!$AB$155:$BA$1048576,MATCH($A567,'Hoja de Trabajo para listado'!$AB$155:$AB$1048576,0),MATCH((CUADRO!N$5&amp;$E567),'Hoja de Trabajo para listado'!$AB$151:$BA$151,0)),0)+IFERROR(INDEX('Hoja de Trabajo para listado'!$BC$155:$CB$1048576,MATCH($A567,'Hoja de Trabajo para listado'!$BC$155:$BC$1048576,0),MATCH((CUADRO!N$5&amp;$E567),'Hoja de Trabajo para listado'!$BC$151:$CB$151,0)),0)+IFERROR(INDEX('Hoja de Trabajo para listado'!$DE$153:$DG$274,MATCH($A567,'Hoja de Trabajo para listado'!$DE$153:$DE$1048576,0),MATCH((CUADRO!N$5&amp;$E567),'Hoja de Trabajo para listado'!$DE$151:$DG$151,0)),0)+IFERROR(INDEX('Hoja de Trabajo para listado'!$CD$155:$DC$1048576,MATCH($A567,'Hoja de Trabajo para listado'!$CD$155:$CD$1048576,0),MATCH((CUADRO!N$5&amp;$E567),'Hoja de Trabajo para listado'!$CD$151:$DC$151,0)),0)</f>
        <v>0</v>
      </c>
      <c r="O567" s="243">
        <f ca="1">+IFERROR(INDEX('Hoja de Trabajo para listado'!$A$155:$Z$1048576,MATCH($A567,'Hoja de Trabajo para listado'!$A$155:$A$1048576,0),MATCH((CUADRO!O$5&amp;$E567),'Hoja de Trabajo para listado'!$A$151:$Z$151,0)),0)+IFERROR(INDEX('Hoja de Trabajo para listado'!$AB$155:$BA$1048576,MATCH($A567,'Hoja de Trabajo para listado'!$AB$155:$AB$1048576,0),MATCH((CUADRO!O$5&amp;$E567),'Hoja de Trabajo para listado'!$AB$151:$BA$151,0)),0)+IFERROR(INDEX('Hoja de Trabajo para listado'!$BC$155:$CB$1048576,MATCH($A567,'Hoja de Trabajo para listado'!$BC$155:$BC$1048576,0),MATCH((CUADRO!O$5&amp;$E567),'Hoja de Trabajo para listado'!$BC$151:$CB$151,0)),0)+IFERROR(INDEX('Hoja de Trabajo para listado'!$DE$153:$DG$274,MATCH($A567,'Hoja de Trabajo para listado'!$DE$153:$DE$1048576,0),MATCH((CUADRO!O$5&amp;$E567),'Hoja de Trabajo para listado'!$DE$151:$DG$151,0)),0)+IFERROR(INDEX('Hoja de Trabajo para listado'!$CD$155:$DC$1048576,MATCH($A567,'Hoja de Trabajo para listado'!$CD$155:$CD$1048576,0),MATCH((CUADRO!O$5&amp;$E567),'Hoja de Trabajo para listado'!$CD$151:$DC$151,0)),0)</f>
        <v>0</v>
      </c>
      <c r="P567" s="243">
        <f ca="1">+IFERROR(INDEX('Hoja de Trabajo para listado'!$A$155:$Z$1048576,MATCH($A567,'Hoja de Trabajo para listado'!$A$155:$A$1048576,0),MATCH((CUADRO!P$5&amp;$E567),'Hoja de Trabajo para listado'!$A$151:$Z$151,0)),0)+IFERROR(INDEX('Hoja de Trabajo para listado'!$AB$155:$BA$1048576,MATCH($A567,'Hoja de Trabajo para listado'!$AB$155:$AB$1048576,0),MATCH((CUADRO!P$5&amp;$E567),'Hoja de Trabajo para listado'!$AB$151:$BA$151,0)),0)+IFERROR(INDEX('Hoja de Trabajo para listado'!$BC$155:$CB$1048576,MATCH($A567,'Hoja de Trabajo para listado'!$BC$155:$BC$1048576,0),MATCH((CUADRO!P$5&amp;$E567),'Hoja de Trabajo para listado'!$BC$151:$CB$151,0)),0)+IFERROR(INDEX('Hoja de Trabajo para listado'!$DE$153:$DG$274,MATCH($A567,'Hoja de Trabajo para listado'!$DE$153:$DE$1048576,0),MATCH((CUADRO!P$5&amp;$E567),'Hoja de Trabajo para listado'!$DE$151:$DG$151,0)),0)+IFERROR(INDEX('Hoja de Trabajo para listado'!$CD$155:$DC$1048576,MATCH($A567,'Hoja de Trabajo para listado'!$CD$155:$CD$1048576,0),MATCH((CUADRO!P$5&amp;$E567),'Hoja de Trabajo para listado'!$CD$151:$DC$151,0)),0)</f>
        <v>0</v>
      </c>
      <c r="Q567" s="243">
        <f ca="1">+IFERROR(INDEX('Hoja de Trabajo para listado'!$A$155:$Z$1048576,MATCH($A567,'Hoja de Trabajo para listado'!$A$155:$A$1048576,0),MATCH((CUADRO!Q$5&amp;$E567),'Hoja de Trabajo para listado'!$A$151:$Z$151,0)),0)+IFERROR(INDEX('Hoja de Trabajo para listado'!$AB$155:$BA$1048576,MATCH($A567,'Hoja de Trabajo para listado'!$AB$155:$AB$1048576,0),MATCH((CUADRO!Q$5&amp;$E567),'Hoja de Trabajo para listado'!$AB$151:$BA$151,0)),0)+IFERROR(INDEX('Hoja de Trabajo para listado'!$BC$155:$CB$1048576,MATCH($A567,'Hoja de Trabajo para listado'!$BC$155:$BC$1048576,0),MATCH((CUADRO!Q$5&amp;$E567),'Hoja de Trabajo para listado'!$BC$151:$CB$151,0)),0)+IFERROR(INDEX('Hoja de Trabajo para listado'!$DE$153:$DG$274,MATCH($A567,'Hoja de Trabajo para listado'!$DE$153:$DE$1048576,0),MATCH((CUADRO!Q$5&amp;$E567),'Hoja de Trabajo para listado'!$DE$151:$DG$151,0)),0)+IFERROR(INDEX('Hoja de Trabajo para listado'!$CD$155:$DC$1048576,MATCH($A567,'Hoja de Trabajo para listado'!$CD$155:$CD$1048576,0),MATCH((CUADRO!Q$5&amp;$E567),'Hoja de Trabajo para listado'!$CD$151:$DC$151,0)),0)</f>
        <v>0</v>
      </c>
      <c r="R567" s="243">
        <f t="shared" ca="1" si="19"/>
        <v>0</v>
      </c>
      <c r="S567" s="249">
        <f ca="1">+R566+R567</f>
        <v>0</v>
      </c>
      <c r="T567" s="243">
        <f ca="1">+S567</f>
        <v>0</v>
      </c>
      <c r="U567" s="242">
        <f t="shared" si="20"/>
        <v>2</v>
      </c>
      <c r="V567" s="333" t="str">
        <f>+VLOOKUP(A567,bd_lista!$A$3:$E$590,5,FALSE)</f>
        <v>Gobiernos Autonomos Municipales</v>
      </c>
      <c r="W567" s="392"/>
      <c r="X567" s="242">
        <f>+VLOOKUP(A567,[4]Sheet1!$A$13:$D$744,4,FALSE)</f>
        <v>0</v>
      </c>
      <c r="Y567" s="242" t="e">
        <f>+VLOOKUP(X567,bd_lista!$A$3:$C$590,3,FALSE)</f>
        <v>#N/A</v>
      </c>
      <c r="Z567" s="292"/>
      <c r="AA567" s="293"/>
    </row>
    <row r="568" spans="1:27" customFormat="1" ht="15" hidden="1" customHeight="1">
      <c r="A568" s="32">
        <v>1237</v>
      </c>
      <c r="B568" s="387">
        <f>+A568</f>
        <v>1237</v>
      </c>
      <c r="C568" s="247" t="str">
        <f>+VLOOKUP(A568,bd_lista!$A$3:$C$590,3,FALSE)</f>
        <v>Gobierno Autónomo Municipal de Aucapata</v>
      </c>
      <c r="D568" s="389" t="str">
        <f>+C568</f>
        <v>Gobierno Autónomo Municipal de Aucapata</v>
      </c>
      <c r="E568" s="242" t="s">
        <v>1304</v>
      </c>
      <c r="F568" s="243">
        <f ca="1">+IFERROR(INDEX('Hoja de Trabajo para listado'!$A$155:$Z$1048576,MATCH($A568,'Hoja de Trabajo para listado'!$A$155:$A$1048576,0),MATCH((CUADRO!F$5&amp;$E568),'Hoja de Trabajo para listado'!$A$151:$Z$151,0)),0)+IFERROR(INDEX('Hoja de Trabajo para listado'!$AB$155:$BA$1048576,MATCH($A568,'Hoja de Trabajo para listado'!$AB$155:$AB$1048576,0),MATCH((CUADRO!F$5&amp;$E568),'Hoja de Trabajo para listado'!$AB$151:$BA$151,0)),0)+IFERROR(INDEX('Hoja de Trabajo para listado'!$BC$155:$CB$1048576,MATCH($A568,'Hoja de Trabajo para listado'!$BC$155:$BC$1048576,0),MATCH((CUADRO!F$5&amp;$E568),'Hoja de Trabajo para listado'!$BC$151:$CB$151,0)),0)+IFERROR(INDEX('Hoja de Trabajo para listado'!$DE$153:$DG$274,MATCH($A568,'Hoja de Trabajo para listado'!$DE$153:$DE$1048576,0),MATCH((CUADRO!F$5&amp;$E568),'Hoja de Trabajo para listado'!$DE$151:$DG$151,0)),0)+IFERROR(INDEX('Hoja de Trabajo para listado'!$CD$155:$DC$1048576,MATCH($A568,'Hoja de Trabajo para listado'!$CD$155:$CD$1048576,0),MATCH((CUADRO!F$5&amp;$E568),'Hoja de Trabajo para listado'!$CD$151:$DC$151,0)),0)</f>
        <v>0</v>
      </c>
      <c r="G568" s="243">
        <f ca="1">+IFERROR(INDEX('Hoja de Trabajo para listado'!$A$155:$Z$1048576,MATCH($A568,'Hoja de Trabajo para listado'!$A$155:$A$1048576,0),MATCH((CUADRO!G$5&amp;$E568),'Hoja de Trabajo para listado'!$A$151:$Z$151,0)),0)+IFERROR(INDEX('Hoja de Trabajo para listado'!$AB$155:$BA$1048576,MATCH($A568,'Hoja de Trabajo para listado'!$AB$155:$AB$1048576,0),MATCH((CUADRO!G$5&amp;$E568),'Hoja de Trabajo para listado'!$AB$151:$BA$151,0)),0)+IFERROR(INDEX('Hoja de Trabajo para listado'!$BC$155:$CB$1048576,MATCH($A568,'Hoja de Trabajo para listado'!$BC$155:$BC$1048576,0),MATCH((CUADRO!G$5&amp;$E568),'Hoja de Trabajo para listado'!$BC$151:$CB$151,0)),0)+IFERROR(INDEX('Hoja de Trabajo para listado'!$DE$153:$DG$274,MATCH($A568,'Hoja de Trabajo para listado'!$DE$153:$DE$1048576,0),MATCH((CUADRO!G$5&amp;$E568),'Hoja de Trabajo para listado'!$DE$151:$DG$151,0)),0)+IFERROR(INDEX('Hoja de Trabajo para listado'!$CD$155:$DC$1048576,MATCH($A568,'Hoja de Trabajo para listado'!$CD$155:$CD$1048576,0),MATCH((CUADRO!G$5&amp;$E568),'Hoja de Trabajo para listado'!$CD$151:$DC$151,0)),0)</f>
        <v>0</v>
      </c>
      <c r="H568" s="243">
        <f ca="1">+IFERROR(INDEX('Hoja de Trabajo para listado'!$A$155:$Z$1048576,MATCH($A568,'Hoja de Trabajo para listado'!$A$155:$A$1048576,0),MATCH((CUADRO!H$5&amp;$E568),'Hoja de Trabajo para listado'!$A$151:$Z$151,0)),0)+IFERROR(INDEX('Hoja de Trabajo para listado'!$AB$155:$BA$1048576,MATCH($A568,'Hoja de Trabajo para listado'!$AB$155:$AB$1048576,0),MATCH((CUADRO!H$5&amp;$E568),'Hoja de Trabajo para listado'!$AB$151:$BA$151,0)),0)+IFERROR(INDEX('Hoja de Trabajo para listado'!$BC$155:$CB$1048576,MATCH($A568,'Hoja de Trabajo para listado'!$BC$155:$BC$1048576,0),MATCH((CUADRO!H$5&amp;$E568),'Hoja de Trabajo para listado'!$BC$151:$CB$151,0)),0)+IFERROR(INDEX('Hoja de Trabajo para listado'!$DE$153:$DG$274,MATCH($A568,'Hoja de Trabajo para listado'!$DE$153:$DE$1048576,0),MATCH((CUADRO!H$5&amp;$E568),'Hoja de Trabajo para listado'!$DE$151:$DG$151,0)),0)+IFERROR(INDEX('Hoja de Trabajo para listado'!$CD$155:$DC$1048576,MATCH($A568,'Hoja de Trabajo para listado'!$CD$155:$CD$1048576,0),MATCH((CUADRO!H$5&amp;$E568),'Hoja de Trabajo para listado'!$CD$151:$DC$151,0)),0)</f>
        <v>0</v>
      </c>
      <c r="I568" s="243">
        <f ca="1">+IFERROR(INDEX('Hoja de Trabajo para listado'!$A$155:$Z$1048576,MATCH($A568,'Hoja de Trabajo para listado'!$A$155:$A$1048576,0),MATCH((CUADRO!I$5&amp;$E568),'Hoja de Trabajo para listado'!$A$151:$Z$151,0)),0)+IFERROR(INDEX('Hoja de Trabajo para listado'!$AB$155:$BA$1048576,MATCH($A568,'Hoja de Trabajo para listado'!$AB$155:$AB$1048576,0),MATCH((CUADRO!I$5&amp;$E568),'Hoja de Trabajo para listado'!$AB$151:$BA$151,0)),0)+IFERROR(INDEX('Hoja de Trabajo para listado'!$BC$155:$CB$1048576,MATCH($A568,'Hoja de Trabajo para listado'!$BC$155:$BC$1048576,0),MATCH((CUADRO!I$5&amp;$E568),'Hoja de Trabajo para listado'!$BC$151:$CB$151,0)),0)+IFERROR(INDEX('Hoja de Trabajo para listado'!$DE$153:$DG$274,MATCH($A568,'Hoja de Trabajo para listado'!$DE$153:$DE$1048576,0),MATCH((CUADRO!I$5&amp;$E568),'Hoja de Trabajo para listado'!$DE$151:$DG$151,0)),0)+IFERROR(INDEX('Hoja de Trabajo para listado'!$CD$155:$DC$1048576,MATCH($A568,'Hoja de Trabajo para listado'!$CD$155:$CD$1048576,0),MATCH((CUADRO!I$5&amp;$E568),'Hoja de Trabajo para listado'!$CD$151:$DC$151,0)),0)</f>
        <v>0</v>
      </c>
      <c r="J568" s="243">
        <f ca="1">+IFERROR(INDEX('Hoja de Trabajo para listado'!$A$155:$Z$1048576,MATCH($A568,'Hoja de Trabajo para listado'!$A$155:$A$1048576,0),MATCH((CUADRO!J$5&amp;$E568),'Hoja de Trabajo para listado'!$A$151:$Z$151,0)),0)+IFERROR(INDEX('Hoja de Trabajo para listado'!$AB$155:$BA$1048576,MATCH($A568,'Hoja de Trabajo para listado'!$AB$155:$AB$1048576,0),MATCH((CUADRO!J$5&amp;$E568),'Hoja de Trabajo para listado'!$AB$151:$BA$151,0)),0)+IFERROR(INDEX('Hoja de Trabajo para listado'!$BC$155:$CB$1048576,MATCH($A568,'Hoja de Trabajo para listado'!$BC$155:$BC$1048576,0),MATCH((CUADRO!J$5&amp;$E568),'Hoja de Trabajo para listado'!$BC$151:$CB$151,0)),0)+IFERROR(INDEX('Hoja de Trabajo para listado'!$DE$153:$DG$274,MATCH($A568,'Hoja de Trabajo para listado'!$DE$153:$DE$1048576,0),MATCH((CUADRO!J$5&amp;$E568),'Hoja de Trabajo para listado'!$DE$151:$DG$151,0)),0)+IFERROR(INDEX('Hoja de Trabajo para listado'!$CD$155:$DC$1048576,MATCH($A568,'Hoja de Trabajo para listado'!$CD$155:$CD$1048576,0),MATCH((CUADRO!J$5&amp;$E568),'Hoja de Trabajo para listado'!$CD$151:$DC$151,0)),0)</f>
        <v>0</v>
      </c>
      <c r="K568" s="243">
        <f ca="1">+IFERROR(INDEX('Hoja de Trabajo para listado'!$A$155:$Z$1048576,MATCH($A568,'Hoja de Trabajo para listado'!$A$155:$A$1048576,0),MATCH((CUADRO!K$5&amp;$E568),'Hoja de Trabajo para listado'!$A$151:$Z$151,0)),0)+IFERROR(INDEX('Hoja de Trabajo para listado'!$AB$155:$BA$1048576,MATCH($A568,'Hoja de Trabajo para listado'!$AB$155:$AB$1048576,0),MATCH((CUADRO!K$5&amp;$E568),'Hoja de Trabajo para listado'!$AB$151:$BA$151,0)),0)+IFERROR(INDEX('Hoja de Trabajo para listado'!$BC$155:$CB$1048576,MATCH($A568,'Hoja de Trabajo para listado'!$BC$155:$BC$1048576,0),MATCH((CUADRO!K$5&amp;$E568),'Hoja de Trabajo para listado'!$BC$151:$CB$151,0)),0)+IFERROR(INDEX('Hoja de Trabajo para listado'!$DE$153:$DG$274,MATCH($A568,'Hoja de Trabajo para listado'!$DE$153:$DE$1048576,0),MATCH((CUADRO!K$5&amp;$E568),'Hoja de Trabajo para listado'!$DE$151:$DG$151,0)),0)+IFERROR(INDEX('Hoja de Trabajo para listado'!$CD$155:$DC$1048576,MATCH($A568,'Hoja de Trabajo para listado'!$CD$155:$CD$1048576,0),MATCH((CUADRO!K$5&amp;$E568),'Hoja de Trabajo para listado'!$CD$151:$DC$151,0)),0)</f>
        <v>0</v>
      </c>
      <c r="L568" s="243">
        <f ca="1">+IFERROR(INDEX('Hoja de Trabajo para listado'!$A$155:$Z$1048576,MATCH($A568,'Hoja de Trabajo para listado'!$A$155:$A$1048576,0),MATCH((CUADRO!L$5&amp;$E568),'Hoja de Trabajo para listado'!$A$151:$Z$151,0)),0)+IFERROR(INDEX('Hoja de Trabajo para listado'!$AB$155:$BA$1048576,MATCH($A568,'Hoja de Trabajo para listado'!$AB$155:$AB$1048576,0),MATCH((CUADRO!L$5&amp;$E568),'Hoja de Trabajo para listado'!$AB$151:$BA$151,0)),0)+IFERROR(INDEX('Hoja de Trabajo para listado'!$BC$155:$CB$1048576,MATCH($A568,'Hoja de Trabajo para listado'!$BC$155:$BC$1048576,0),MATCH((CUADRO!L$5&amp;$E568),'Hoja de Trabajo para listado'!$BC$151:$CB$151,0)),0)+IFERROR(INDEX('Hoja de Trabajo para listado'!$DE$153:$DG$274,MATCH($A568,'Hoja de Trabajo para listado'!$DE$153:$DE$1048576,0),MATCH((CUADRO!L$5&amp;$E568),'Hoja de Trabajo para listado'!$DE$151:$DG$151,0)),0)+IFERROR(INDEX('Hoja de Trabajo para listado'!$CD$155:$DC$1048576,MATCH($A568,'Hoja de Trabajo para listado'!$CD$155:$CD$1048576,0),MATCH((CUADRO!L$5&amp;$E568),'Hoja de Trabajo para listado'!$CD$151:$DC$151,0)),0)</f>
        <v>0</v>
      </c>
      <c r="M568" s="243">
        <f ca="1">+IFERROR(INDEX('Hoja de Trabajo para listado'!$A$155:$Z$1048576,MATCH($A568,'Hoja de Trabajo para listado'!$A$155:$A$1048576,0),MATCH((CUADRO!M$5&amp;$E568),'Hoja de Trabajo para listado'!$A$151:$Z$151,0)),0)+IFERROR(INDEX('Hoja de Trabajo para listado'!$AB$155:$BA$1048576,MATCH($A568,'Hoja de Trabajo para listado'!$AB$155:$AB$1048576,0),MATCH((CUADRO!M$5&amp;$E568),'Hoja de Trabajo para listado'!$AB$151:$BA$151,0)),0)+IFERROR(INDEX('Hoja de Trabajo para listado'!$BC$155:$CB$1048576,MATCH($A568,'Hoja de Trabajo para listado'!$BC$155:$BC$1048576,0),MATCH((CUADRO!M$5&amp;$E568),'Hoja de Trabajo para listado'!$BC$151:$CB$151,0)),0)+IFERROR(INDEX('Hoja de Trabajo para listado'!$DE$153:$DG$274,MATCH($A568,'Hoja de Trabajo para listado'!$DE$153:$DE$1048576,0),MATCH((CUADRO!M$5&amp;$E568),'Hoja de Trabajo para listado'!$DE$151:$DG$151,0)),0)+IFERROR(INDEX('Hoja de Trabajo para listado'!$CD$155:$DC$1048576,MATCH($A568,'Hoja de Trabajo para listado'!$CD$155:$CD$1048576,0),MATCH((CUADRO!M$5&amp;$E568),'Hoja de Trabajo para listado'!$CD$151:$DC$151,0)),0)</f>
        <v>0</v>
      </c>
      <c r="N568" s="243">
        <f ca="1">+IFERROR(INDEX('Hoja de Trabajo para listado'!$A$155:$Z$1048576,MATCH($A568,'Hoja de Trabajo para listado'!$A$155:$A$1048576,0),MATCH((CUADRO!N$5&amp;$E568),'Hoja de Trabajo para listado'!$A$151:$Z$151,0)),0)+IFERROR(INDEX('Hoja de Trabajo para listado'!$AB$155:$BA$1048576,MATCH($A568,'Hoja de Trabajo para listado'!$AB$155:$AB$1048576,0),MATCH((CUADRO!N$5&amp;$E568),'Hoja de Trabajo para listado'!$AB$151:$BA$151,0)),0)+IFERROR(INDEX('Hoja de Trabajo para listado'!$BC$155:$CB$1048576,MATCH($A568,'Hoja de Trabajo para listado'!$BC$155:$BC$1048576,0),MATCH((CUADRO!N$5&amp;$E568),'Hoja de Trabajo para listado'!$BC$151:$CB$151,0)),0)+IFERROR(INDEX('Hoja de Trabajo para listado'!$DE$153:$DG$274,MATCH($A568,'Hoja de Trabajo para listado'!$DE$153:$DE$1048576,0),MATCH((CUADRO!N$5&amp;$E568),'Hoja de Trabajo para listado'!$DE$151:$DG$151,0)),0)+IFERROR(INDEX('Hoja de Trabajo para listado'!$CD$155:$DC$1048576,MATCH($A568,'Hoja de Trabajo para listado'!$CD$155:$CD$1048576,0),MATCH((CUADRO!N$5&amp;$E568),'Hoja de Trabajo para listado'!$CD$151:$DC$151,0)),0)</f>
        <v>0</v>
      </c>
      <c r="O568" s="243">
        <f ca="1">+IFERROR(INDEX('Hoja de Trabajo para listado'!$A$155:$Z$1048576,MATCH($A568,'Hoja de Trabajo para listado'!$A$155:$A$1048576,0),MATCH((CUADRO!O$5&amp;$E568),'Hoja de Trabajo para listado'!$A$151:$Z$151,0)),0)+IFERROR(INDEX('Hoja de Trabajo para listado'!$AB$155:$BA$1048576,MATCH($A568,'Hoja de Trabajo para listado'!$AB$155:$AB$1048576,0),MATCH((CUADRO!O$5&amp;$E568),'Hoja de Trabajo para listado'!$AB$151:$BA$151,0)),0)+IFERROR(INDEX('Hoja de Trabajo para listado'!$BC$155:$CB$1048576,MATCH($A568,'Hoja de Trabajo para listado'!$BC$155:$BC$1048576,0),MATCH((CUADRO!O$5&amp;$E568),'Hoja de Trabajo para listado'!$BC$151:$CB$151,0)),0)+IFERROR(INDEX('Hoja de Trabajo para listado'!$DE$153:$DG$274,MATCH($A568,'Hoja de Trabajo para listado'!$DE$153:$DE$1048576,0),MATCH((CUADRO!O$5&amp;$E568),'Hoja de Trabajo para listado'!$DE$151:$DG$151,0)),0)+IFERROR(INDEX('Hoja de Trabajo para listado'!$CD$155:$DC$1048576,MATCH($A568,'Hoja de Trabajo para listado'!$CD$155:$CD$1048576,0),MATCH((CUADRO!O$5&amp;$E568),'Hoja de Trabajo para listado'!$CD$151:$DC$151,0)),0)</f>
        <v>0</v>
      </c>
      <c r="P568" s="243">
        <f ca="1">+IFERROR(INDEX('Hoja de Trabajo para listado'!$A$155:$Z$1048576,MATCH($A568,'Hoja de Trabajo para listado'!$A$155:$A$1048576,0),MATCH((CUADRO!P$5&amp;$E568),'Hoja de Trabajo para listado'!$A$151:$Z$151,0)),0)+IFERROR(INDEX('Hoja de Trabajo para listado'!$AB$155:$BA$1048576,MATCH($A568,'Hoja de Trabajo para listado'!$AB$155:$AB$1048576,0),MATCH((CUADRO!P$5&amp;$E568),'Hoja de Trabajo para listado'!$AB$151:$BA$151,0)),0)+IFERROR(INDEX('Hoja de Trabajo para listado'!$BC$155:$CB$1048576,MATCH($A568,'Hoja de Trabajo para listado'!$BC$155:$BC$1048576,0),MATCH((CUADRO!P$5&amp;$E568),'Hoja de Trabajo para listado'!$BC$151:$CB$151,0)),0)+IFERROR(INDEX('Hoja de Trabajo para listado'!$DE$153:$DG$274,MATCH($A568,'Hoja de Trabajo para listado'!$DE$153:$DE$1048576,0),MATCH((CUADRO!P$5&amp;$E568),'Hoja de Trabajo para listado'!$DE$151:$DG$151,0)),0)+IFERROR(INDEX('Hoja de Trabajo para listado'!$CD$155:$DC$1048576,MATCH($A568,'Hoja de Trabajo para listado'!$CD$155:$CD$1048576,0),MATCH((CUADRO!P$5&amp;$E568),'Hoja de Trabajo para listado'!$CD$151:$DC$151,0)),0)</f>
        <v>0</v>
      </c>
      <c r="Q568" s="243">
        <f ca="1">+IFERROR(INDEX('Hoja de Trabajo para listado'!$A$155:$Z$1048576,MATCH($A568,'Hoja de Trabajo para listado'!$A$155:$A$1048576,0),MATCH((CUADRO!Q$5&amp;$E568),'Hoja de Trabajo para listado'!$A$151:$Z$151,0)),0)+IFERROR(INDEX('Hoja de Trabajo para listado'!$AB$155:$BA$1048576,MATCH($A568,'Hoja de Trabajo para listado'!$AB$155:$AB$1048576,0),MATCH((CUADRO!Q$5&amp;$E568),'Hoja de Trabajo para listado'!$AB$151:$BA$151,0)),0)+IFERROR(INDEX('Hoja de Trabajo para listado'!$BC$155:$CB$1048576,MATCH($A568,'Hoja de Trabajo para listado'!$BC$155:$BC$1048576,0),MATCH((CUADRO!Q$5&amp;$E568),'Hoja de Trabajo para listado'!$BC$151:$CB$151,0)),0)+IFERROR(INDEX('Hoja de Trabajo para listado'!$DE$153:$DG$274,MATCH($A568,'Hoja de Trabajo para listado'!$DE$153:$DE$1048576,0),MATCH((CUADRO!Q$5&amp;$E568),'Hoja de Trabajo para listado'!$DE$151:$DG$151,0)),0)+IFERROR(INDEX('Hoja de Trabajo para listado'!$CD$155:$DC$1048576,MATCH($A568,'Hoja de Trabajo para listado'!$CD$155:$CD$1048576,0),MATCH((CUADRO!Q$5&amp;$E568),'Hoja de Trabajo para listado'!$CD$151:$DC$151,0)),0)</f>
        <v>0</v>
      </c>
      <c r="R568" s="243">
        <f t="shared" ca="1" si="19"/>
        <v>0</v>
      </c>
      <c r="S568" s="249"/>
      <c r="T568" s="243">
        <f ca="1">+T569</f>
        <v>0</v>
      </c>
      <c r="U568" s="242">
        <f t="shared" si="20"/>
        <v>1</v>
      </c>
      <c r="V568" s="333" t="str">
        <f>+VLOOKUP(A568,bd_lista!$A$3:$E$590,5,FALSE)</f>
        <v>Gobiernos Autonomos Municipales</v>
      </c>
      <c r="W568" s="391" t="str">
        <f>+V568</f>
        <v>Gobiernos Autonomos Municipales</v>
      </c>
      <c r="X568" s="242">
        <f>+VLOOKUP(A568,[4]Sheet1!$A$13:$D$744,4,FALSE)</f>
        <v>0</v>
      </c>
      <c r="Y568" s="242" t="e">
        <f>+VLOOKUP(X568,bd_lista!$A$3:$C$590,3,FALSE)</f>
        <v>#N/A</v>
      </c>
      <c r="Z568" s="294">
        <f>+X568</f>
        <v>0</v>
      </c>
      <c r="AA568" s="295" t="e">
        <f>+Y568</f>
        <v>#N/A</v>
      </c>
    </row>
    <row r="569" spans="1:27" customFormat="1" ht="15" hidden="1" customHeight="1">
      <c r="A569" s="32">
        <v>1237</v>
      </c>
      <c r="B569" s="388"/>
      <c r="C569" s="247" t="str">
        <f>+VLOOKUP(A569,bd_lista!$A$3:$C$590,3,FALSE)</f>
        <v>Gobierno Autónomo Municipal de Aucapata</v>
      </c>
      <c r="D569" s="390"/>
      <c r="E569" s="244" t="s">
        <v>1305</v>
      </c>
      <c r="F569" s="243">
        <f ca="1">+IFERROR(INDEX('Hoja de Trabajo para listado'!$A$155:$Z$1048576,MATCH($A569,'Hoja de Trabajo para listado'!$A$155:$A$1048576,0),MATCH((CUADRO!F$5&amp;$E569),'Hoja de Trabajo para listado'!$A$151:$Z$151,0)),0)+IFERROR(INDEX('Hoja de Trabajo para listado'!$AB$155:$BA$1048576,MATCH($A569,'Hoja de Trabajo para listado'!$AB$155:$AB$1048576,0),MATCH((CUADRO!F$5&amp;$E569),'Hoja de Trabajo para listado'!$AB$151:$BA$151,0)),0)+IFERROR(INDEX('Hoja de Trabajo para listado'!$BC$155:$CB$1048576,MATCH($A569,'Hoja de Trabajo para listado'!$BC$155:$BC$1048576,0),MATCH((CUADRO!F$5&amp;$E569),'Hoja de Trabajo para listado'!$BC$151:$CB$151,0)),0)+IFERROR(INDEX('Hoja de Trabajo para listado'!$DE$153:$DG$274,MATCH($A569,'Hoja de Trabajo para listado'!$DE$153:$DE$1048576,0),MATCH((CUADRO!F$5&amp;$E569),'Hoja de Trabajo para listado'!$DE$151:$DG$151,0)),0)+IFERROR(INDEX('Hoja de Trabajo para listado'!$CD$155:$DC$1048576,MATCH($A569,'Hoja de Trabajo para listado'!$CD$155:$CD$1048576,0),MATCH((CUADRO!F$5&amp;$E569),'Hoja de Trabajo para listado'!$CD$151:$DC$151,0)),0)</f>
        <v>0</v>
      </c>
      <c r="G569" s="243">
        <f ca="1">+IFERROR(INDEX('Hoja de Trabajo para listado'!$A$155:$Z$1048576,MATCH($A569,'Hoja de Trabajo para listado'!$A$155:$A$1048576,0),MATCH((CUADRO!G$5&amp;$E569),'Hoja de Trabajo para listado'!$A$151:$Z$151,0)),0)+IFERROR(INDEX('Hoja de Trabajo para listado'!$AB$155:$BA$1048576,MATCH($A569,'Hoja de Trabajo para listado'!$AB$155:$AB$1048576,0),MATCH((CUADRO!G$5&amp;$E569),'Hoja de Trabajo para listado'!$AB$151:$BA$151,0)),0)+IFERROR(INDEX('Hoja de Trabajo para listado'!$BC$155:$CB$1048576,MATCH($A569,'Hoja de Trabajo para listado'!$BC$155:$BC$1048576,0),MATCH((CUADRO!G$5&amp;$E569),'Hoja de Trabajo para listado'!$BC$151:$CB$151,0)),0)+IFERROR(INDEX('Hoja de Trabajo para listado'!$DE$153:$DG$274,MATCH($A569,'Hoja de Trabajo para listado'!$DE$153:$DE$1048576,0),MATCH((CUADRO!G$5&amp;$E569),'Hoja de Trabajo para listado'!$DE$151:$DG$151,0)),0)+IFERROR(INDEX('Hoja de Trabajo para listado'!$CD$155:$DC$1048576,MATCH($A569,'Hoja de Trabajo para listado'!$CD$155:$CD$1048576,0),MATCH((CUADRO!G$5&amp;$E569),'Hoja de Trabajo para listado'!$CD$151:$DC$151,0)),0)</f>
        <v>0</v>
      </c>
      <c r="H569" s="243">
        <f ca="1">+IFERROR(INDEX('Hoja de Trabajo para listado'!$A$155:$Z$1048576,MATCH($A569,'Hoja de Trabajo para listado'!$A$155:$A$1048576,0),MATCH((CUADRO!H$5&amp;$E569),'Hoja de Trabajo para listado'!$A$151:$Z$151,0)),0)+IFERROR(INDEX('Hoja de Trabajo para listado'!$AB$155:$BA$1048576,MATCH($A569,'Hoja de Trabajo para listado'!$AB$155:$AB$1048576,0),MATCH((CUADRO!H$5&amp;$E569),'Hoja de Trabajo para listado'!$AB$151:$BA$151,0)),0)+IFERROR(INDEX('Hoja de Trabajo para listado'!$BC$155:$CB$1048576,MATCH($A569,'Hoja de Trabajo para listado'!$BC$155:$BC$1048576,0),MATCH((CUADRO!H$5&amp;$E569),'Hoja de Trabajo para listado'!$BC$151:$CB$151,0)),0)+IFERROR(INDEX('Hoja de Trabajo para listado'!$DE$153:$DG$274,MATCH($A569,'Hoja de Trabajo para listado'!$DE$153:$DE$1048576,0),MATCH((CUADRO!H$5&amp;$E569),'Hoja de Trabajo para listado'!$DE$151:$DG$151,0)),0)+IFERROR(INDEX('Hoja de Trabajo para listado'!$CD$155:$DC$1048576,MATCH($A569,'Hoja de Trabajo para listado'!$CD$155:$CD$1048576,0),MATCH((CUADRO!H$5&amp;$E569),'Hoja de Trabajo para listado'!$CD$151:$DC$151,0)),0)</f>
        <v>0</v>
      </c>
      <c r="I569" s="243">
        <f ca="1">+IFERROR(INDEX('Hoja de Trabajo para listado'!$A$155:$Z$1048576,MATCH($A569,'Hoja de Trabajo para listado'!$A$155:$A$1048576,0),MATCH((CUADRO!I$5&amp;$E569),'Hoja de Trabajo para listado'!$A$151:$Z$151,0)),0)+IFERROR(INDEX('Hoja de Trabajo para listado'!$AB$155:$BA$1048576,MATCH($A569,'Hoja de Trabajo para listado'!$AB$155:$AB$1048576,0),MATCH((CUADRO!I$5&amp;$E569),'Hoja de Trabajo para listado'!$AB$151:$BA$151,0)),0)+IFERROR(INDEX('Hoja de Trabajo para listado'!$BC$155:$CB$1048576,MATCH($A569,'Hoja de Trabajo para listado'!$BC$155:$BC$1048576,0),MATCH((CUADRO!I$5&amp;$E569),'Hoja de Trabajo para listado'!$BC$151:$CB$151,0)),0)+IFERROR(INDEX('Hoja de Trabajo para listado'!$DE$153:$DG$274,MATCH($A569,'Hoja de Trabajo para listado'!$DE$153:$DE$1048576,0),MATCH((CUADRO!I$5&amp;$E569),'Hoja de Trabajo para listado'!$DE$151:$DG$151,0)),0)+IFERROR(INDEX('Hoja de Trabajo para listado'!$CD$155:$DC$1048576,MATCH($A569,'Hoja de Trabajo para listado'!$CD$155:$CD$1048576,0),MATCH((CUADRO!I$5&amp;$E569),'Hoja de Trabajo para listado'!$CD$151:$DC$151,0)),0)</f>
        <v>0</v>
      </c>
      <c r="J569" s="243">
        <f ca="1">+IFERROR(INDEX('Hoja de Trabajo para listado'!$A$155:$Z$1048576,MATCH($A569,'Hoja de Trabajo para listado'!$A$155:$A$1048576,0),MATCH((CUADRO!J$5&amp;$E569),'Hoja de Trabajo para listado'!$A$151:$Z$151,0)),0)+IFERROR(INDEX('Hoja de Trabajo para listado'!$AB$155:$BA$1048576,MATCH($A569,'Hoja de Trabajo para listado'!$AB$155:$AB$1048576,0),MATCH((CUADRO!J$5&amp;$E569),'Hoja de Trabajo para listado'!$AB$151:$BA$151,0)),0)+IFERROR(INDEX('Hoja de Trabajo para listado'!$BC$155:$CB$1048576,MATCH($A569,'Hoja de Trabajo para listado'!$BC$155:$BC$1048576,0),MATCH((CUADRO!J$5&amp;$E569),'Hoja de Trabajo para listado'!$BC$151:$CB$151,0)),0)+IFERROR(INDEX('Hoja de Trabajo para listado'!$DE$153:$DG$274,MATCH($A569,'Hoja de Trabajo para listado'!$DE$153:$DE$1048576,0),MATCH((CUADRO!J$5&amp;$E569),'Hoja de Trabajo para listado'!$DE$151:$DG$151,0)),0)+IFERROR(INDEX('Hoja de Trabajo para listado'!$CD$155:$DC$1048576,MATCH($A569,'Hoja de Trabajo para listado'!$CD$155:$CD$1048576,0),MATCH((CUADRO!J$5&amp;$E569),'Hoja de Trabajo para listado'!$CD$151:$DC$151,0)),0)</f>
        <v>0</v>
      </c>
      <c r="K569" s="243">
        <f ca="1">+IFERROR(INDEX('Hoja de Trabajo para listado'!$A$155:$Z$1048576,MATCH($A569,'Hoja de Trabajo para listado'!$A$155:$A$1048576,0),MATCH((CUADRO!K$5&amp;$E569),'Hoja de Trabajo para listado'!$A$151:$Z$151,0)),0)+IFERROR(INDEX('Hoja de Trabajo para listado'!$AB$155:$BA$1048576,MATCH($A569,'Hoja de Trabajo para listado'!$AB$155:$AB$1048576,0),MATCH((CUADRO!K$5&amp;$E569),'Hoja de Trabajo para listado'!$AB$151:$BA$151,0)),0)+IFERROR(INDEX('Hoja de Trabajo para listado'!$BC$155:$CB$1048576,MATCH($A569,'Hoja de Trabajo para listado'!$BC$155:$BC$1048576,0),MATCH((CUADRO!K$5&amp;$E569),'Hoja de Trabajo para listado'!$BC$151:$CB$151,0)),0)+IFERROR(INDEX('Hoja de Trabajo para listado'!$DE$153:$DG$274,MATCH($A569,'Hoja de Trabajo para listado'!$DE$153:$DE$1048576,0),MATCH((CUADRO!K$5&amp;$E569),'Hoja de Trabajo para listado'!$DE$151:$DG$151,0)),0)+IFERROR(INDEX('Hoja de Trabajo para listado'!$CD$155:$DC$1048576,MATCH($A569,'Hoja de Trabajo para listado'!$CD$155:$CD$1048576,0),MATCH((CUADRO!K$5&amp;$E569),'Hoja de Trabajo para listado'!$CD$151:$DC$151,0)),0)</f>
        <v>0</v>
      </c>
      <c r="L569" s="243">
        <f ca="1">+IFERROR(INDEX('Hoja de Trabajo para listado'!$A$155:$Z$1048576,MATCH($A569,'Hoja de Trabajo para listado'!$A$155:$A$1048576,0),MATCH((CUADRO!L$5&amp;$E569),'Hoja de Trabajo para listado'!$A$151:$Z$151,0)),0)+IFERROR(INDEX('Hoja de Trabajo para listado'!$AB$155:$BA$1048576,MATCH($A569,'Hoja de Trabajo para listado'!$AB$155:$AB$1048576,0),MATCH((CUADRO!L$5&amp;$E569),'Hoja de Trabajo para listado'!$AB$151:$BA$151,0)),0)+IFERROR(INDEX('Hoja de Trabajo para listado'!$BC$155:$CB$1048576,MATCH($A569,'Hoja de Trabajo para listado'!$BC$155:$BC$1048576,0),MATCH((CUADRO!L$5&amp;$E569),'Hoja de Trabajo para listado'!$BC$151:$CB$151,0)),0)+IFERROR(INDEX('Hoja de Trabajo para listado'!$DE$153:$DG$274,MATCH($A569,'Hoja de Trabajo para listado'!$DE$153:$DE$1048576,0),MATCH((CUADRO!L$5&amp;$E569),'Hoja de Trabajo para listado'!$DE$151:$DG$151,0)),0)+IFERROR(INDEX('Hoja de Trabajo para listado'!$CD$155:$DC$1048576,MATCH($A569,'Hoja de Trabajo para listado'!$CD$155:$CD$1048576,0),MATCH((CUADRO!L$5&amp;$E569),'Hoja de Trabajo para listado'!$CD$151:$DC$151,0)),0)</f>
        <v>0</v>
      </c>
      <c r="M569" s="243">
        <f ca="1">+IFERROR(INDEX('Hoja de Trabajo para listado'!$A$155:$Z$1048576,MATCH($A569,'Hoja de Trabajo para listado'!$A$155:$A$1048576,0),MATCH((CUADRO!M$5&amp;$E569),'Hoja de Trabajo para listado'!$A$151:$Z$151,0)),0)+IFERROR(INDEX('Hoja de Trabajo para listado'!$AB$155:$BA$1048576,MATCH($A569,'Hoja de Trabajo para listado'!$AB$155:$AB$1048576,0),MATCH((CUADRO!M$5&amp;$E569),'Hoja de Trabajo para listado'!$AB$151:$BA$151,0)),0)+IFERROR(INDEX('Hoja de Trabajo para listado'!$BC$155:$CB$1048576,MATCH($A569,'Hoja de Trabajo para listado'!$BC$155:$BC$1048576,0),MATCH((CUADRO!M$5&amp;$E569),'Hoja de Trabajo para listado'!$BC$151:$CB$151,0)),0)+IFERROR(INDEX('Hoja de Trabajo para listado'!$DE$153:$DG$274,MATCH($A569,'Hoja de Trabajo para listado'!$DE$153:$DE$1048576,0),MATCH((CUADRO!M$5&amp;$E569),'Hoja de Trabajo para listado'!$DE$151:$DG$151,0)),0)+IFERROR(INDEX('Hoja de Trabajo para listado'!$CD$155:$DC$1048576,MATCH($A569,'Hoja de Trabajo para listado'!$CD$155:$CD$1048576,0),MATCH((CUADRO!M$5&amp;$E569),'Hoja de Trabajo para listado'!$CD$151:$DC$151,0)),0)</f>
        <v>0</v>
      </c>
      <c r="N569" s="243">
        <f ca="1">+IFERROR(INDEX('Hoja de Trabajo para listado'!$A$155:$Z$1048576,MATCH($A569,'Hoja de Trabajo para listado'!$A$155:$A$1048576,0),MATCH((CUADRO!N$5&amp;$E569),'Hoja de Trabajo para listado'!$A$151:$Z$151,0)),0)+IFERROR(INDEX('Hoja de Trabajo para listado'!$AB$155:$BA$1048576,MATCH($A569,'Hoja de Trabajo para listado'!$AB$155:$AB$1048576,0),MATCH((CUADRO!N$5&amp;$E569),'Hoja de Trabajo para listado'!$AB$151:$BA$151,0)),0)+IFERROR(INDEX('Hoja de Trabajo para listado'!$BC$155:$CB$1048576,MATCH($A569,'Hoja de Trabajo para listado'!$BC$155:$BC$1048576,0),MATCH((CUADRO!N$5&amp;$E569),'Hoja de Trabajo para listado'!$BC$151:$CB$151,0)),0)+IFERROR(INDEX('Hoja de Trabajo para listado'!$DE$153:$DG$274,MATCH($A569,'Hoja de Trabajo para listado'!$DE$153:$DE$1048576,0),MATCH((CUADRO!N$5&amp;$E569),'Hoja de Trabajo para listado'!$DE$151:$DG$151,0)),0)+IFERROR(INDEX('Hoja de Trabajo para listado'!$CD$155:$DC$1048576,MATCH($A569,'Hoja de Trabajo para listado'!$CD$155:$CD$1048576,0),MATCH((CUADRO!N$5&amp;$E569),'Hoja de Trabajo para listado'!$CD$151:$DC$151,0)),0)</f>
        <v>0</v>
      </c>
      <c r="O569" s="243">
        <f ca="1">+IFERROR(INDEX('Hoja de Trabajo para listado'!$A$155:$Z$1048576,MATCH($A569,'Hoja de Trabajo para listado'!$A$155:$A$1048576,0),MATCH((CUADRO!O$5&amp;$E569),'Hoja de Trabajo para listado'!$A$151:$Z$151,0)),0)+IFERROR(INDEX('Hoja de Trabajo para listado'!$AB$155:$BA$1048576,MATCH($A569,'Hoja de Trabajo para listado'!$AB$155:$AB$1048576,0),MATCH((CUADRO!O$5&amp;$E569),'Hoja de Trabajo para listado'!$AB$151:$BA$151,0)),0)+IFERROR(INDEX('Hoja de Trabajo para listado'!$BC$155:$CB$1048576,MATCH($A569,'Hoja de Trabajo para listado'!$BC$155:$BC$1048576,0),MATCH((CUADRO!O$5&amp;$E569),'Hoja de Trabajo para listado'!$BC$151:$CB$151,0)),0)+IFERROR(INDEX('Hoja de Trabajo para listado'!$DE$153:$DG$274,MATCH($A569,'Hoja de Trabajo para listado'!$DE$153:$DE$1048576,0),MATCH((CUADRO!O$5&amp;$E569),'Hoja de Trabajo para listado'!$DE$151:$DG$151,0)),0)+IFERROR(INDEX('Hoja de Trabajo para listado'!$CD$155:$DC$1048576,MATCH($A569,'Hoja de Trabajo para listado'!$CD$155:$CD$1048576,0),MATCH((CUADRO!O$5&amp;$E569),'Hoja de Trabajo para listado'!$CD$151:$DC$151,0)),0)</f>
        <v>0</v>
      </c>
      <c r="P569" s="243">
        <f ca="1">+IFERROR(INDEX('Hoja de Trabajo para listado'!$A$155:$Z$1048576,MATCH($A569,'Hoja de Trabajo para listado'!$A$155:$A$1048576,0),MATCH((CUADRO!P$5&amp;$E569),'Hoja de Trabajo para listado'!$A$151:$Z$151,0)),0)+IFERROR(INDEX('Hoja de Trabajo para listado'!$AB$155:$BA$1048576,MATCH($A569,'Hoja de Trabajo para listado'!$AB$155:$AB$1048576,0),MATCH((CUADRO!P$5&amp;$E569),'Hoja de Trabajo para listado'!$AB$151:$BA$151,0)),0)+IFERROR(INDEX('Hoja de Trabajo para listado'!$BC$155:$CB$1048576,MATCH($A569,'Hoja de Trabajo para listado'!$BC$155:$BC$1048576,0),MATCH((CUADRO!P$5&amp;$E569),'Hoja de Trabajo para listado'!$BC$151:$CB$151,0)),0)+IFERROR(INDEX('Hoja de Trabajo para listado'!$DE$153:$DG$274,MATCH($A569,'Hoja de Trabajo para listado'!$DE$153:$DE$1048576,0),MATCH((CUADRO!P$5&amp;$E569),'Hoja de Trabajo para listado'!$DE$151:$DG$151,0)),0)+IFERROR(INDEX('Hoja de Trabajo para listado'!$CD$155:$DC$1048576,MATCH($A569,'Hoja de Trabajo para listado'!$CD$155:$CD$1048576,0),MATCH((CUADRO!P$5&amp;$E569),'Hoja de Trabajo para listado'!$CD$151:$DC$151,0)),0)</f>
        <v>0</v>
      </c>
      <c r="Q569" s="243">
        <f ca="1">+IFERROR(INDEX('Hoja de Trabajo para listado'!$A$155:$Z$1048576,MATCH($A569,'Hoja de Trabajo para listado'!$A$155:$A$1048576,0),MATCH((CUADRO!Q$5&amp;$E569),'Hoja de Trabajo para listado'!$A$151:$Z$151,0)),0)+IFERROR(INDEX('Hoja de Trabajo para listado'!$AB$155:$BA$1048576,MATCH($A569,'Hoja de Trabajo para listado'!$AB$155:$AB$1048576,0),MATCH((CUADRO!Q$5&amp;$E569),'Hoja de Trabajo para listado'!$AB$151:$BA$151,0)),0)+IFERROR(INDEX('Hoja de Trabajo para listado'!$BC$155:$CB$1048576,MATCH($A569,'Hoja de Trabajo para listado'!$BC$155:$BC$1048576,0),MATCH((CUADRO!Q$5&amp;$E569),'Hoja de Trabajo para listado'!$BC$151:$CB$151,0)),0)+IFERROR(INDEX('Hoja de Trabajo para listado'!$DE$153:$DG$274,MATCH($A569,'Hoja de Trabajo para listado'!$DE$153:$DE$1048576,0),MATCH((CUADRO!Q$5&amp;$E569),'Hoja de Trabajo para listado'!$DE$151:$DG$151,0)),0)+IFERROR(INDEX('Hoja de Trabajo para listado'!$CD$155:$DC$1048576,MATCH($A569,'Hoja de Trabajo para listado'!$CD$155:$CD$1048576,0),MATCH((CUADRO!Q$5&amp;$E569),'Hoja de Trabajo para listado'!$CD$151:$DC$151,0)),0)</f>
        <v>0</v>
      </c>
      <c r="R569" s="243">
        <f t="shared" ca="1" si="19"/>
        <v>0</v>
      </c>
      <c r="S569" s="249">
        <f ca="1">+R568+R569</f>
        <v>0</v>
      </c>
      <c r="T569" s="243">
        <f ca="1">+S569</f>
        <v>0</v>
      </c>
      <c r="U569" s="242">
        <f t="shared" si="20"/>
        <v>2</v>
      </c>
      <c r="V569" s="333" t="str">
        <f>+VLOOKUP(A569,bd_lista!$A$3:$E$590,5,FALSE)</f>
        <v>Gobiernos Autonomos Municipales</v>
      </c>
      <c r="W569" s="392"/>
      <c r="X569" s="242">
        <f>+VLOOKUP(A569,[4]Sheet1!$A$13:$D$744,4,FALSE)</f>
        <v>0</v>
      </c>
      <c r="Y569" s="242" t="e">
        <f>+VLOOKUP(X569,bd_lista!$A$3:$C$590,3,FALSE)</f>
        <v>#N/A</v>
      </c>
      <c r="Z569" s="292"/>
      <c r="AA569" s="293"/>
    </row>
    <row r="570" spans="1:27" customFormat="1" ht="15" hidden="1" customHeight="1">
      <c r="A570" s="32">
        <v>1238</v>
      </c>
      <c r="B570" s="387">
        <f>+A570</f>
        <v>1238</v>
      </c>
      <c r="C570" s="247" t="str">
        <f>+VLOOKUP(A570,bd_lista!$A$3:$C$590,3,FALSE)</f>
        <v>Gobierno Autónomo Municipal de Corocoro</v>
      </c>
      <c r="D570" s="389" t="str">
        <f>+C570</f>
        <v>Gobierno Autónomo Municipal de Corocoro</v>
      </c>
      <c r="E570" s="242" t="s">
        <v>1304</v>
      </c>
      <c r="F570" s="243">
        <f ca="1">+IFERROR(INDEX('Hoja de Trabajo para listado'!$A$155:$Z$1048576,MATCH($A570,'Hoja de Trabajo para listado'!$A$155:$A$1048576,0),MATCH((CUADRO!F$5&amp;$E570),'Hoja de Trabajo para listado'!$A$151:$Z$151,0)),0)+IFERROR(INDEX('Hoja de Trabajo para listado'!$AB$155:$BA$1048576,MATCH($A570,'Hoja de Trabajo para listado'!$AB$155:$AB$1048576,0),MATCH((CUADRO!F$5&amp;$E570),'Hoja de Trabajo para listado'!$AB$151:$BA$151,0)),0)+IFERROR(INDEX('Hoja de Trabajo para listado'!$BC$155:$CB$1048576,MATCH($A570,'Hoja de Trabajo para listado'!$BC$155:$BC$1048576,0),MATCH((CUADRO!F$5&amp;$E570),'Hoja de Trabajo para listado'!$BC$151:$CB$151,0)),0)+IFERROR(INDEX('Hoja de Trabajo para listado'!$DE$153:$DG$274,MATCH($A570,'Hoja de Trabajo para listado'!$DE$153:$DE$1048576,0),MATCH((CUADRO!F$5&amp;$E570),'Hoja de Trabajo para listado'!$DE$151:$DG$151,0)),0)+IFERROR(INDEX('Hoja de Trabajo para listado'!$CD$155:$DC$1048576,MATCH($A570,'Hoja de Trabajo para listado'!$CD$155:$CD$1048576,0),MATCH((CUADRO!F$5&amp;$E570),'Hoja de Trabajo para listado'!$CD$151:$DC$151,0)),0)</f>
        <v>0</v>
      </c>
      <c r="G570" s="243">
        <f ca="1">+IFERROR(INDEX('Hoja de Trabajo para listado'!$A$155:$Z$1048576,MATCH($A570,'Hoja de Trabajo para listado'!$A$155:$A$1048576,0),MATCH((CUADRO!G$5&amp;$E570),'Hoja de Trabajo para listado'!$A$151:$Z$151,0)),0)+IFERROR(INDEX('Hoja de Trabajo para listado'!$AB$155:$BA$1048576,MATCH($A570,'Hoja de Trabajo para listado'!$AB$155:$AB$1048576,0),MATCH((CUADRO!G$5&amp;$E570),'Hoja de Trabajo para listado'!$AB$151:$BA$151,0)),0)+IFERROR(INDEX('Hoja de Trabajo para listado'!$BC$155:$CB$1048576,MATCH($A570,'Hoja de Trabajo para listado'!$BC$155:$BC$1048576,0),MATCH((CUADRO!G$5&amp;$E570),'Hoja de Trabajo para listado'!$BC$151:$CB$151,0)),0)+IFERROR(INDEX('Hoja de Trabajo para listado'!$DE$153:$DG$274,MATCH($A570,'Hoja de Trabajo para listado'!$DE$153:$DE$1048576,0),MATCH((CUADRO!G$5&amp;$E570),'Hoja de Trabajo para listado'!$DE$151:$DG$151,0)),0)+IFERROR(INDEX('Hoja de Trabajo para listado'!$CD$155:$DC$1048576,MATCH($A570,'Hoja de Trabajo para listado'!$CD$155:$CD$1048576,0),MATCH((CUADRO!G$5&amp;$E570),'Hoja de Trabajo para listado'!$CD$151:$DC$151,0)),0)</f>
        <v>0</v>
      </c>
      <c r="H570" s="243">
        <f ca="1">+IFERROR(INDEX('Hoja de Trabajo para listado'!$A$155:$Z$1048576,MATCH($A570,'Hoja de Trabajo para listado'!$A$155:$A$1048576,0),MATCH((CUADRO!H$5&amp;$E570),'Hoja de Trabajo para listado'!$A$151:$Z$151,0)),0)+IFERROR(INDEX('Hoja de Trabajo para listado'!$AB$155:$BA$1048576,MATCH($A570,'Hoja de Trabajo para listado'!$AB$155:$AB$1048576,0),MATCH((CUADRO!H$5&amp;$E570),'Hoja de Trabajo para listado'!$AB$151:$BA$151,0)),0)+IFERROR(INDEX('Hoja de Trabajo para listado'!$BC$155:$CB$1048576,MATCH($A570,'Hoja de Trabajo para listado'!$BC$155:$BC$1048576,0),MATCH((CUADRO!H$5&amp;$E570),'Hoja de Trabajo para listado'!$BC$151:$CB$151,0)),0)+IFERROR(INDEX('Hoja de Trabajo para listado'!$DE$153:$DG$274,MATCH($A570,'Hoja de Trabajo para listado'!$DE$153:$DE$1048576,0),MATCH((CUADRO!H$5&amp;$E570),'Hoja de Trabajo para listado'!$DE$151:$DG$151,0)),0)+IFERROR(INDEX('Hoja de Trabajo para listado'!$CD$155:$DC$1048576,MATCH($A570,'Hoja de Trabajo para listado'!$CD$155:$CD$1048576,0),MATCH((CUADRO!H$5&amp;$E570),'Hoja de Trabajo para listado'!$CD$151:$DC$151,0)),0)</f>
        <v>0</v>
      </c>
      <c r="I570" s="243">
        <f ca="1">+IFERROR(INDEX('Hoja de Trabajo para listado'!$A$155:$Z$1048576,MATCH($A570,'Hoja de Trabajo para listado'!$A$155:$A$1048576,0),MATCH((CUADRO!I$5&amp;$E570),'Hoja de Trabajo para listado'!$A$151:$Z$151,0)),0)+IFERROR(INDEX('Hoja de Trabajo para listado'!$AB$155:$BA$1048576,MATCH($A570,'Hoja de Trabajo para listado'!$AB$155:$AB$1048576,0),MATCH((CUADRO!I$5&amp;$E570),'Hoja de Trabajo para listado'!$AB$151:$BA$151,0)),0)+IFERROR(INDEX('Hoja de Trabajo para listado'!$BC$155:$CB$1048576,MATCH($A570,'Hoja de Trabajo para listado'!$BC$155:$BC$1048576,0),MATCH((CUADRO!I$5&amp;$E570),'Hoja de Trabajo para listado'!$BC$151:$CB$151,0)),0)+IFERROR(INDEX('Hoja de Trabajo para listado'!$DE$153:$DG$274,MATCH($A570,'Hoja de Trabajo para listado'!$DE$153:$DE$1048576,0),MATCH((CUADRO!I$5&amp;$E570),'Hoja de Trabajo para listado'!$DE$151:$DG$151,0)),0)+IFERROR(INDEX('Hoja de Trabajo para listado'!$CD$155:$DC$1048576,MATCH($A570,'Hoja de Trabajo para listado'!$CD$155:$CD$1048576,0),MATCH((CUADRO!I$5&amp;$E570),'Hoja de Trabajo para listado'!$CD$151:$DC$151,0)),0)</f>
        <v>0</v>
      </c>
      <c r="J570" s="243">
        <f ca="1">+IFERROR(INDEX('Hoja de Trabajo para listado'!$A$155:$Z$1048576,MATCH($A570,'Hoja de Trabajo para listado'!$A$155:$A$1048576,0),MATCH((CUADRO!J$5&amp;$E570),'Hoja de Trabajo para listado'!$A$151:$Z$151,0)),0)+IFERROR(INDEX('Hoja de Trabajo para listado'!$AB$155:$BA$1048576,MATCH($A570,'Hoja de Trabajo para listado'!$AB$155:$AB$1048576,0),MATCH((CUADRO!J$5&amp;$E570),'Hoja de Trabajo para listado'!$AB$151:$BA$151,0)),0)+IFERROR(INDEX('Hoja de Trabajo para listado'!$BC$155:$CB$1048576,MATCH($A570,'Hoja de Trabajo para listado'!$BC$155:$BC$1048576,0),MATCH((CUADRO!J$5&amp;$E570),'Hoja de Trabajo para listado'!$BC$151:$CB$151,0)),0)+IFERROR(INDEX('Hoja de Trabajo para listado'!$DE$153:$DG$274,MATCH($A570,'Hoja de Trabajo para listado'!$DE$153:$DE$1048576,0),MATCH((CUADRO!J$5&amp;$E570),'Hoja de Trabajo para listado'!$DE$151:$DG$151,0)),0)+IFERROR(INDEX('Hoja de Trabajo para listado'!$CD$155:$DC$1048576,MATCH($A570,'Hoja de Trabajo para listado'!$CD$155:$CD$1048576,0),MATCH((CUADRO!J$5&amp;$E570),'Hoja de Trabajo para listado'!$CD$151:$DC$151,0)),0)</f>
        <v>0</v>
      </c>
      <c r="K570" s="243">
        <f ca="1">+IFERROR(INDEX('Hoja de Trabajo para listado'!$A$155:$Z$1048576,MATCH($A570,'Hoja de Trabajo para listado'!$A$155:$A$1048576,0),MATCH((CUADRO!K$5&amp;$E570),'Hoja de Trabajo para listado'!$A$151:$Z$151,0)),0)+IFERROR(INDEX('Hoja de Trabajo para listado'!$AB$155:$BA$1048576,MATCH($A570,'Hoja de Trabajo para listado'!$AB$155:$AB$1048576,0),MATCH((CUADRO!K$5&amp;$E570),'Hoja de Trabajo para listado'!$AB$151:$BA$151,0)),0)+IFERROR(INDEX('Hoja de Trabajo para listado'!$BC$155:$CB$1048576,MATCH($A570,'Hoja de Trabajo para listado'!$BC$155:$BC$1048576,0),MATCH((CUADRO!K$5&amp;$E570),'Hoja de Trabajo para listado'!$BC$151:$CB$151,0)),0)+IFERROR(INDEX('Hoja de Trabajo para listado'!$DE$153:$DG$274,MATCH($A570,'Hoja de Trabajo para listado'!$DE$153:$DE$1048576,0),MATCH((CUADRO!K$5&amp;$E570),'Hoja de Trabajo para listado'!$DE$151:$DG$151,0)),0)+IFERROR(INDEX('Hoja de Trabajo para listado'!$CD$155:$DC$1048576,MATCH($A570,'Hoja de Trabajo para listado'!$CD$155:$CD$1048576,0),MATCH((CUADRO!K$5&amp;$E570),'Hoja de Trabajo para listado'!$CD$151:$DC$151,0)),0)</f>
        <v>0</v>
      </c>
      <c r="L570" s="243">
        <f ca="1">+IFERROR(INDEX('Hoja de Trabajo para listado'!$A$155:$Z$1048576,MATCH($A570,'Hoja de Trabajo para listado'!$A$155:$A$1048576,0),MATCH((CUADRO!L$5&amp;$E570),'Hoja de Trabajo para listado'!$A$151:$Z$151,0)),0)+IFERROR(INDEX('Hoja de Trabajo para listado'!$AB$155:$BA$1048576,MATCH($A570,'Hoja de Trabajo para listado'!$AB$155:$AB$1048576,0),MATCH((CUADRO!L$5&amp;$E570),'Hoja de Trabajo para listado'!$AB$151:$BA$151,0)),0)+IFERROR(INDEX('Hoja de Trabajo para listado'!$BC$155:$CB$1048576,MATCH($A570,'Hoja de Trabajo para listado'!$BC$155:$BC$1048576,0),MATCH((CUADRO!L$5&amp;$E570),'Hoja de Trabajo para listado'!$BC$151:$CB$151,0)),0)+IFERROR(INDEX('Hoja de Trabajo para listado'!$DE$153:$DG$274,MATCH($A570,'Hoja de Trabajo para listado'!$DE$153:$DE$1048576,0),MATCH((CUADRO!L$5&amp;$E570),'Hoja de Trabajo para listado'!$DE$151:$DG$151,0)),0)+IFERROR(INDEX('Hoja de Trabajo para listado'!$CD$155:$DC$1048576,MATCH($A570,'Hoja de Trabajo para listado'!$CD$155:$CD$1048576,0),MATCH((CUADRO!L$5&amp;$E570),'Hoja de Trabajo para listado'!$CD$151:$DC$151,0)),0)</f>
        <v>0</v>
      </c>
      <c r="M570" s="243">
        <f ca="1">+IFERROR(INDEX('Hoja de Trabajo para listado'!$A$155:$Z$1048576,MATCH($A570,'Hoja de Trabajo para listado'!$A$155:$A$1048576,0),MATCH((CUADRO!M$5&amp;$E570),'Hoja de Trabajo para listado'!$A$151:$Z$151,0)),0)+IFERROR(INDEX('Hoja de Trabajo para listado'!$AB$155:$BA$1048576,MATCH($A570,'Hoja de Trabajo para listado'!$AB$155:$AB$1048576,0),MATCH((CUADRO!M$5&amp;$E570),'Hoja de Trabajo para listado'!$AB$151:$BA$151,0)),0)+IFERROR(INDEX('Hoja de Trabajo para listado'!$BC$155:$CB$1048576,MATCH($A570,'Hoja de Trabajo para listado'!$BC$155:$BC$1048576,0),MATCH((CUADRO!M$5&amp;$E570),'Hoja de Trabajo para listado'!$BC$151:$CB$151,0)),0)+IFERROR(INDEX('Hoja de Trabajo para listado'!$DE$153:$DG$274,MATCH($A570,'Hoja de Trabajo para listado'!$DE$153:$DE$1048576,0),MATCH((CUADRO!M$5&amp;$E570),'Hoja de Trabajo para listado'!$DE$151:$DG$151,0)),0)+IFERROR(INDEX('Hoja de Trabajo para listado'!$CD$155:$DC$1048576,MATCH($A570,'Hoja de Trabajo para listado'!$CD$155:$CD$1048576,0),MATCH((CUADRO!M$5&amp;$E570),'Hoja de Trabajo para listado'!$CD$151:$DC$151,0)),0)</f>
        <v>0</v>
      </c>
      <c r="N570" s="243">
        <f ca="1">+IFERROR(INDEX('Hoja de Trabajo para listado'!$A$155:$Z$1048576,MATCH($A570,'Hoja de Trabajo para listado'!$A$155:$A$1048576,0),MATCH((CUADRO!N$5&amp;$E570),'Hoja de Trabajo para listado'!$A$151:$Z$151,0)),0)+IFERROR(INDEX('Hoja de Trabajo para listado'!$AB$155:$BA$1048576,MATCH($A570,'Hoja de Trabajo para listado'!$AB$155:$AB$1048576,0),MATCH((CUADRO!N$5&amp;$E570),'Hoja de Trabajo para listado'!$AB$151:$BA$151,0)),0)+IFERROR(INDEX('Hoja de Trabajo para listado'!$BC$155:$CB$1048576,MATCH($A570,'Hoja de Trabajo para listado'!$BC$155:$BC$1048576,0),MATCH((CUADRO!N$5&amp;$E570),'Hoja de Trabajo para listado'!$BC$151:$CB$151,0)),0)+IFERROR(INDEX('Hoja de Trabajo para listado'!$DE$153:$DG$274,MATCH($A570,'Hoja de Trabajo para listado'!$DE$153:$DE$1048576,0),MATCH((CUADRO!N$5&amp;$E570),'Hoja de Trabajo para listado'!$DE$151:$DG$151,0)),0)+IFERROR(INDEX('Hoja de Trabajo para listado'!$CD$155:$DC$1048576,MATCH($A570,'Hoja de Trabajo para listado'!$CD$155:$CD$1048576,0),MATCH((CUADRO!N$5&amp;$E570),'Hoja de Trabajo para listado'!$CD$151:$DC$151,0)),0)</f>
        <v>0</v>
      </c>
      <c r="O570" s="243">
        <f ca="1">+IFERROR(INDEX('Hoja de Trabajo para listado'!$A$155:$Z$1048576,MATCH($A570,'Hoja de Trabajo para listado'!$A$155:$A$1048576,0),MATCH((CUADRO!O$5&amp;$E570),'Hoja de Trabajo para listado'!$A$151:$Z$151,0)),0)+IFERROR(INDEX('Hoja de Trabajo para listado'!$AB$155:$BA$1048576,MATCH($A570,'Hoja de Trabajo para listado'!$AB$155:$AB$1048576,0),MATCH((CUADRO!O$5&amp;$E570),'Hoja de Trabajo para listado'!$AB$151:$BA$151,0)),0)+IFERROR(INDEX('Hoja de Trabajo para listado'!$BC$155:$CB$1048576,MATCH($A570,'Hoja de Trabajo para listado'!$BC$155:$BC$1048576,0),MATCH((CUADRO!O$5&amp;$E570),'Hoja de Trabajo para listado'!$BC$151:$CB$151,0)),0)+IFERROR(INDEX('Hoja de Trabajo para listado'!$DE$153:$DG$274,MATCH($A570,'Hoja de Trabajo para listado'!$DE$153:$DE$1048576,0),MATCH((CUADRO!O$5&amp;$E570),'Hoja de Trabajo para listado'!$DE$151:$DG$151,0)),0)+IFERROR(INDEX('Hoja de Trabajo para listado'!$CD$155:$DC$1048576,MATCH($A570,'Hoja de Trabajo para listado'!$CD$155:$CD$1048576,0),MATCH((CUADRO!O$5&amp;$E570),'Hoja de Trabajo para listado'!$CD$151:$DC$151,0)),0)</f>
        <v>0</v>
      </c>
      <c r="P570" s="243">
        <f ca="1">+IFERROR(INDEX('Hoja de Trabajo para listado'!$A$155:$Z$1048576,MATCH($A570,'Hoja de Trabajo para listado'!$A$155:$A$1048576,0),MATCH((CUADRO!P$5&amp;$E570),'Hoja de Trabajo para listado'!$A$151:$Z$151,0)),0)+IFERROR(INDEX('Hoja de Trabajo para listado'!$AB$155:$BA$1048576,MATCH($A570,'Hoja de Trabajo para listado'!$AB$155:$AB$1048576,0),MATCH((CUADRO!P$5&amp;$E570),'Hoja de Trabajo para listado'!$AB$151:$BA$151,0)),0)+IFERROR(INDEX('Hoja de Trabajo para listado'!$BC$155:$CB$1048576,MATCH($A570,'Hoja de Trabajo para listado'!$BC$155:$BC$1048576,0),MATCH((CUADRO!P$5&amp;$E570),'Hoja de Trabajo para listado'!$BC$151:$CB$151,0)),0)+IFERROR(INDEX('Hoja de Trabajo para listado'!$DE$153:$DG$274,MATCH($A570,'Hoja de Trabajo para listado'!$DE$153:$DE$1048576,0),MATCH((CUADRO!P$5&amp;$E570),'Hoja de Trabajo para listado'!$DE$151:$DG$151,0)),0)+IFERROR(INDEX('Hoja de Trabajo para listado'!$CD$155:$DC$1048576,MATCH($A570,'Hoja de Trabajo para listado'!$CD$155:$CD$1048576,0),MATCH((CUADRO!P$5&amp;$E570),'Hoja de Trabajo para listado'!$CD$151:$DC$151,0)),0)</f>
        <v>0</v>
      </c>
      <c r="Q570" s="243">
        <f ca="1">+IFERROR(INDEX('Hoja de Trabajo para listado'!$A$155:$Z$1048576,MATCH($A570,'Hoja de Trabajo para listado'!$A$155:$A$1048576,0),MATCH((CUADRO!Q$5&amp;$E570),'Hoja de Trabajo para listado'!$A$151:$Z$151,0)),0)+IFERROR(INDEX('Hoja de Trabajo para listado'!$AB$155:$BA$1048576,MATCH($A570,'Hoja de Trabajo para listado'!$AB$155:$AB$1048576,0),MATCH((CUADRO!Q$5&amp;$E570),'Hoja de Trabajo para listado'!$AB$151:$BA$151,0)),0)+IFERROR(INDEX('Hoja de Trabajo para listado'!$BC$155:$CB$1048576,MATCH($A570,'Hoja de Trabajo para listado'!$BC$155:$BC$1048576,0),MATCH((CUADRO!Q$5&amp;$E570),'Hoja de Trabajo para listado'!$BC$151:$CB$151,0)),0)+IFERROR(INDEX('Hoja de Trabajo para listado'!$DE$153:$DG$274,MATCH($A570,'Hoja de Trabajo para listado'!$DE$153:$DE$1048576,0),MATCH((CUADRO!Q$5&amp;$E570),'Hoja de Trabajo para listado'!$DE$151:$DG$151,0)),0)+IFERROR(INDEX('Hoja de Trabajo para listado'!$CD$155:$DC$1048576,MATCH($A570,'Hoja de Trabajo para listado'!$CD$155:$CD$1048576,0),MATCH((CUADRO!Q$5&amp;$E570),'Hoja de Trabajo para listado'!$CD$151:$DC$151,0)),0)</f>
        <v>0</v>
      </c>
      <c r="R570" s="243">
        <f t="shared" ca="1" si="19"/>
        <v>0</v>
      </c>
      <c r="S570" s="249"/>
      <c r="T570" s="243">
        <f ca="1">+T571</f>
        <v>0</v>
      </c>
      <c r="U570" s="242">
        <f t="shared" si="20"/>
        <v>1</v>
      </c>
      <c r="V570" s="333" t="str">
        <f>+VLOOKUP(A570,bd_lista!$A$3:$E$590,5,FALSE)</f>
        <v>Gobiernos Autonomos Municipales</v>
      </c>
      <c r="W570" s="391" t="str">
        <f>+V570</f>
        <v>Gobiernos Autonomos Municipales</v>
      </c>
      <c r="X570" s="242">
        <f>+VLOOKUP(A570,[4]Sheet1!$A$13:$D$744,4,FALSE)</f>
        <v>0</v>
      </c>
      <c r="Y570" s="242" t="e">
        <f>+VLOOKUP(X570,bd_lista!$A$3:$C$590,3,FALSE)</f>
        <v>#N/A</v>
      </c>
      <c r="Z570" s="294">
        <f>+X570</f>
        <v>0</v>
      </c>
      <c r="AA570" s="295" t="e">
        <f>+Y570</f>
        <v>#N/A</v>
      </c>
    </row>
    <row r="571" spans="1:27" customFormat="1" ht="15" hidden="1" customHeight="1">
      <c r="A571" s="32">
        <v>1238</v>
      </c>
      <c r="B571" s="388"/>
      <c r="C571" s="247" t="str">
        <f>+VLOOKUP(A571,bd_lista!$A$3:$C$590,3,FALSE)</f>
        <v>Gobierno Autónomo Municipal de Corocoro</v>
      </c>
      <c r="D571" s="390"/>
      <c r="E571" s="244" t="s">
        <v>1305</v>
      </c>
      <c r="F571" s="243">
        <f ca="1">+IFERROR(INDEX('Hoja de Trabajo para listado'!$A$155:$Z$1048576,MATCH($A571,'Hoja de Trabajo para listado'!$A$155:$A$1048576,0),MATCH((CUADRO!F$5&amp;$E571),'Hoja de Trabajo para listado'!$A$151:$Z$151,0)),0)+IFERROR(INDEX('Hoja de Trabajo para listado'!$AB$155:$BA$1048576,MATCH($A571,'Hoja de Trabajo para listado'!$AB$155:$AB$1048576,0),MATCH((CUADRO!F$5&amp;$E571),'Hoja de Trabajo para listado'!$AB$151:$BA$151,0)),0)+IFERROR(INDEX('Hoja de Trabajo para listado'!$BC$155:$CB$1048576,MATCH($A571,'Hoja de Trabajo para listado'!$BC$155:$BC$1048576,0),MATCH((CUADRO!F$5&amp;$E571),'Hoja de Trabajo para listado'!$BC$151:$CB$151,0)),0)+IFERROR(INDEX('Hoja de Trabajo para listado'!$DE$153:$DG$274,MATCH($A571,'Hoja de Trabajo para listado'!$DE$153:$DE$1048576,0),MATCH((CUADRO!F$5&amp;$E571),'Hoja de Trabajo para listado'!$DE$151:$DG$151,0)),0)+IFERROR(INDEX('Hoja de Trabajo para listado'!$CD$155:$DC$1048576,MATCH($A571,'Hoja de Trabajo para listado'!$CD$155:$CD$1048576,0),MATCH((CUADRO!F$5&amp;$E571),'Hoja de Trabajo para listado'!$CD$151:$DC$151,0)),0)</f>
        <v>0</v>
      </c>
      <c r="G571" s="243">
        <f ca="1">+IFERROR(INDEX('Hoja de Trabajo para listado'!$A$155:$Z$1048576,MATCH($A571,'Hoja de Trabajo para listado'!$A$155:$A$1048576,0),MATCH((CUADRO!G$5&amp;$E571),'Hoja de Trabajo para listado'!$A$151:$Z$151,0)),0)+IFERROR(INDEX('Hoja de Trabajo para listado'!$AB$155:$BA$1048576,MATCH($A571,'Hoja de Trabajo para listado'!$AB$155:$AB$1048576,0),MATCH((CUADRO!G$5&amp;$E571),'Hoja de Trabajo para listado'!$AB$151:$BA$151,0)),0)+IFERROR(INDEX('Hoja de Trabajo para listado'!$BC$155:$CB$1048576,MATCH($A571,'Hoja de Trabajo para listado'!$BC$155:$BC$1048576,0),MATCH((CUADRO!G$5&amp;$E571),'Hoja de Trabajo para listado'!$BC$151:$CB$151,0)),0)+IFERROR(INDEX('Hoja de Trabajo para listado'!$DE$153:$DG$274,MATCH($A571,'Hoja de Trabajo para listado'!$DE$153:$DE$1048576,0),MATCH((CUADRO!G$5&amp;$E571),'Hoja de Trabajo para listado'!$DE$151:$DG$151,0)),0)+IFERROR(INDEX('Hoja de Trabajo para listado'!$CD$155:$DC$1048576,MATCH($A571,'Hoja de Trabajo para listado'!$CD$155:$CD$1048576,0),MATCH((CUADRO!G$5&amp;$E571),'Hoja de Trabajo para listado'!$CD$151:$DC$151,0)),0)</f>
        <v>0</v>
      </c>
      <c r="H571" s="243">
        <f ca="1">+IFERROR(INDEX('Hoja de Trabajo para listado'!$A$155:$Z$1048576,MATCH($A571,'Hoja de Trabajo para listado'!$A$155:$A$1048576,0),MATCH((CUADRO!H$5&amp;$E571),'Hoja de Trabajo para listado'!$A$151:$Z$151,0)),0)+IFERROR(INDEX('Hoja de Trabajo para listado'!$AB$155:$BA$1048576,MATCH($A571,'Hoja de Trabajo para listado'!$AB$155:$AB$1048576,0),MATCH((CUADRO!H$5&amp;$E571),'Hoja de Trabajo para listado'!$AB$151:$BA$151,0)),0)+IFERROR(INDEX('Hoja de Trabajo para listado'!$BC$155:$CB$1048576,MATCH($A571,'Hoja de Trabajo para listado'!$BC$155:$BC$1048576,0),MATCH((CUADRO!H$5&amp;$E571),'Hoja de Trabajo para listado'!$BC$151:$CB$151,0)),0)+IFERROR(INDEX('Hoja de Trabajo para listado'!$DE$153:$DG$274,MATCH($A571,'Hoja de Trabajo para listado'!$DE$153:$DE$1048576,0),MATCH((CUADRO!H$5&amp;$E571),'Hoja de Trabajo para listado'!$DE$151:$DG$151,0)),0)+IFERROR(INDEX('Hoja de Trabajo para listado'!$CD$155:$DC$1048576,MATCH($A571,'Hoja de Trabajo para listado'!$CD$155:$CD$1048576,0),MATCH((CUADRO!H$5&amp;$E571),'Hoja de Trabajo para listado'!$CD$151:$DC$151,0)),0)</f>
        <v>0</v>
      </c>
      <c r="I571" s="243">
        <f ca="1">+IFERROR(INDEX('Hoja de Trabajo para listado'!$A$155:$Z$1048576,MATCH($A571,'Hoja de Trabajo para listado'!$A$155:$A$1048576,0),MATCH((CUADRO!I$5&amp;$E571),'Hoja de Trabajo para listado'!$A$151:$Z$151,0)),0)+IFERROR(INDEX('Hoja de Trabajo para listado'!$AB$155:$BA$1048576,MATCH($A571,'Hoja de Trabajo para listado'!$AB$155:$AB$1048576,0),MATCH((CUADRO!I$5&amp;$E571),'Hoja de Trabajo para listado'!$AB$151:$BA$151,0)),0)+IFERROR(INDEX('Hoja de Trabajo para listado'!$BC$155:$CB$1048576,MATCH($A571,'Hoja de Trabajo para listado'!$BC$155:$BC$1048576,0),MATCH((CUADRO!I$5&amp;$E571),'Hoja de Trabajo para listado'!$BC$151:$CB$151,0)),0)+IFERROR(INDEX('Hoja de Trabajo para listado'!$DE$153:$DG$274,MATCH($A571,'Hoja de Trabajo para listado'!$DE$153:$DE$1048576,0),MATCH((CUADRO!I$5&amp;$E571),'Hoja de Trabajo para listado'!$DE$151:$DG$151,0)),0)+IFERROR(INDEX('Hoja de Trabajo para listado'!$CD$155:$DC$1048576,MATCH($A571,'Hoja de Trabajo para listado'!$CD$155:$CD$1048576,0),MATCH((CUADRO!I$5&amp;$E571),'Hoja de Trabajo para listado'!$CD$151:$DC$151,0)),0)</f>
        <v>0</v>
      </c>
      <c r="J571" s="243">
        <f ca="1">+IFERROR(INDEX('Hoja de Trabajo para listado'!$A$155:$Z$1048576,MATCH($A571,'Hoja de Trabajo para listado'!$A$155:$A$1048576,0),MATCH((CUADRO!J$5&amp;$E571),'Hoja de Trabajo para listado'!$A$151:$Z$151,0)),0)+IFERROR(INDEX('Hoja de Trabajo para listado'!$AB$155:$BA$1048576,MATCH($A571,'Hoja de Trabajo para listado'!$AB$155:$AB$1048576,0),MATCH((CUADRO!J$5&amp;$E571),'Hoja de Trabajo para listado'!$AB$151:$BA$151,0)),0)+IFERROR(INDEX('Hoja de Trabajo para listado'!$BC$155:$CB$1048576,MATCH($A571,'Hoja de Trabajo para listado'!$BC$155:$BC$1048576,0),MATCH((CUADRO!J$5&amp;$E571),'Hoja de Trabajo para listado'!$BC$151:$CB$151,0)),0)+IFERROR(INDEX('Hoja de Trabajo para listado'!$DE$153:$DG$274,MATCH($A571,'Hoja de Trabajo para listado'!$DE$153:$DE$1048576,0),MATCH((CUADRO!J$5&amp;$E571),'Hoja de Trabajo para listado'!$DE$151:$DG$151,0)),0)+IFERROR(INDEX('Hoja de Trabajo para listado'!$CD$155:$DC$1048576,MATCH($A571,'Hoja de Trabajo para listado'!$CD$155:$CD$1048576,0),MATCH((CUADRO!J$5&amp;$E571),'Hoja de Trabajo para listado'!$CD$151:$DC$151,0)),0)</f>
        <v>0</v>
      </c>
      <c r="K571" s="243">
        <f ca="1">+IFERROR(INDEX('Hoja de Trabajo para listado'!$A$155:$Z$1048576,MATCH($A571,'Hoja de Trabajo para listado'!$A$155:$A$1048576,0),MATCH((CUADRO!K$5&amp;$E571),'Hoja de Trabajo para listado'!$A$151:$Z$151,0)),0)+IFERROR(INDEX('Hoja de Trabajo para listado'!$AB$155:$BA$1048576,MATCH($A571,'Hoja de Trabajo para listado'!$AB$155:$AB$1048576,0),MATCH((CUADRO!K$5&amp;$E571),'Hoja de Trabajo para listado'!$AB$151:$BA$151,0)),0)+IFERROR(INDEX('Hoja de Trabajo para listado'!$BC$155:$CB$1048576,MATCH($A571,'Hoja de Trabajo para listado'!$BC$155:$BC$1048576,0),MATCH((CUADRO!K$5&amp;$E571),'Hoja de Trabajo para listado'!$BC$151:$CB$151,0)),0)+IFERROR(INDEX('Hoja de Trabajo para listado'!$DE$153:$DG$274,MATCH($A571,'Hoja de Trabajo para listado'!$DE$153:$DE$1048576,0),MATCH((CUADRO!K$5&amp;$E571),'Hoja de Trabajo para listado'!$DE$151:$DG$151,0)),0)+IFERROR(INDEX('Hoja de Trabajo para listado'!$CD$155:$DC$1048576,MATCH($A571,'Hoja de Trabajo para listado'!$CD$155:$CD$1048576,0),MATCH((CUADRO!K$5&amp;$E571),'Hoja de Trabajo para listado'!$CD$151:$DC$151,0)),0)</f>
        <v>0</v>
      </c>
      <c r="L571" s="243">
        <f ca="1">+IFERROR(INDEX('Hoja de Trabajo para listado'!$A$155:$Z$1048576,MATCH($A571,'Hoja de Trabajo para listado'!$A$155:$A$1048576,0),MATCH((CUADRO!L$5&amp;$E571),'Hoja de Trabajo para listado'!$A$151:$Z$151,0)),0)+IFERROR(INDEX('Hoja de Trabajo para listado'!$AB$155:$BA$1048576,MATCH($A571,'Hoja de Trabajo para listado'!$AB$155:$AB$1048576,0),MATCH((CUADRO!L$5&amp;$E571),'Hoja de Trabajo para listado'!$AB$151:$BA$151,0)),0)+IFERROR(INDEX('Hoja de Trabajo para listado'!$BC$155:$CB$1048576,MATCH($A571,'Hoja de Trabajo para listado'!$BC$155:$BC$1048576,0),MATCH((CUADRO!L$5&amp;$E571),'Hoja de Trabajo para listado'!$BC$151:$CB$151,0)),0)+IFERROR(INDEX('Hoja de Trabajo para listado'!$DE$153:$DG$274,MATCH($A571,'Hoja de Trabajo para listado'!$DE$153:$DE$1048576,0),MATCH((CUADRO!L$5&amp;$E571),'Hoja de Trabajo para listado'!$DE$151:$DG$151,0)),0)+IFERROR(INDEX('Hoja de Trabajo para listado'!$CD$155:$DC$1048576,MATCH($A571,'Hoja de Trabajo para listado'!$CD$155:$CD$1048576,0),MATCH((CUADRO!L$5&amp;$E571),'Hoja de Trabajo para listado'!$CD$151:$DC$151,0)),0)</f>
        <v>0</v>
      </c>
      <c r="M571" s="243">
        <f ca="1">+IFERROR(INDEX('Hoja de Trabajo para listado'!$A$155:$Z$1048576,MATCH($A571,'Hoja de Trabajo para listado'!$A$155:$A$1048576,0),MATCH((CUADRO!M$5&amp;$E571),'Hoja de Trabajo para listado'!$A$151:$Z$151,0)),0)+IFERROR(INDEX('Hoja de Trabajo para listado'!$AB$155:$BA$1048576,MATCH($A571,'Hoja de Trabajo para listado'!$AB$155:$AB$1048576,0),MATCH((CUADRO!M$5&amp;$E571),'Hoja de Trabajo para listado'!$AB$151:$BA$151,0)),0)+IFERROR(INDEX('Hoja de Trabajo para listado'!$BC$155:$CB$1048576,MATCH($A571,'Hoja de Trabajo para listado'!$BC$155:$BC$1048576,0),MATCH((CUADRO!M$5&amp;$E571),'Hoja de Trabajo para listado'!$BC$151:$CB$151,0)),0)+IFERROR(INDEX('Hoja de Trabajo para listado'!$DE$153:$DG$274,MATCH($A571,'Hoja de Trabajo para listado'!$DE$153:$DE$1048576,0),MATCH((CUADRO!M$5&amp;$E571),'Hoja de Trabajo para listado'!$DE$151:$DG$151,0)),0)+IFERROR(INDEX('Hoja de Trabajo para listado'!$CD$155:$DC$1048576,MATCH($A571,'Hoja de Trabajo para listado'!$CD$155:$CD$1048576,0),MATCH((CUADRO!M$5&amp;$E571),'Hoja de Trabajo para listado'!$CD$151:$DC$151,0)),0)</f>
        <v>0</v>
      </c>
      <c r="N571" s="243">
        <f ca="1">+IFERROR(INDEX('Hoja de Trabajo para listado'!$A$155:$Z$1048576,MATCH($A571,'Hoja de Trabajo para listado'!$A$155:$A$1048576,0),MATCH((CUADRO!N$5&amp;$E571),'Hoja de Trabajo para listado'!$A$151:$Z$151,0)),0)+IFERROR(INDEX('Hoja de Trabajo para listado'!$AB$155:$BA$1048576,MATCH($A571,'Hoja de Trabajo para listado'!$AB$155:$AB$1048576,0),MATCH((CUADRO!N$5&amp;$E571),'Hoja de Trabajo para listado'!$AB$151:$BA$151,0)),0)+IFERROR(INDEX('Hoja de Trabajo para listado'!$BC$155:$CB$1048576,MATCH($A571,'Hoja de Trabajo para listado'!$BC$155:$BC$1048576,0),MATCH((CUADRO!N$5&amp;$E571),'Hoja de Trabajo para listado'!$BC$151:$CB$151,0)),0)+IFERROR(INDEX('Hoja de Trabajo para listado'!$DE$153:$DG$274,MATCH($A571,'Hoja de Trabajo para listado'!$DE$153:$DE$1048576,0),MATCH((CUADRO!N$5&amp;$E571),'Hoja de Trabajo para listado'!$DE$151:$DG$151,0)),0)+IFERROR(INDEX('Hoja de Trabajo para listado'!$CD$155:$DC$1048576,MATCH($A571,'Hoja de Trabajo para listado'!$CD$155:$CD$1048576,0),MATCH((CUADRO!N$5&amp;$E571),'Hoja de Trabajo para listado'!$CD$151:$DC$151,0)),0)</f>
        <v>0</v>
      </c>
      <c r="O571" s="243">
        <f ca="1">+IFERROR(INDEX('Hoja de Trabajo para listado'!$A$155:$Z$1048576,MATCH($A571,'Hoja de Trabajo para listado'!$A$155:$A$1048576,0),MATCH((CUADRO!O$5&amp;$E571),'Hoja de Trabajo para listado'!$A$151:$Z$151,0)),0)+IFERROR(INDEX('Hoja de Trabajo para listado'!$AB$155:$BA$1048576,MATCH($A571,'Hoja de Trabajo para listado'!$AB$155:$AB$1048576,0),MATCH((CUADRO!O$5&amp;$E571),'Hoja de Trabajo para listado'!$AB$151:$BA$151,0)),0)+IFERROR(INDEX('Hoja de Trabajo para listado'!$BC$155:$CB$1048576,MATCH($A571,'Hoja de Trabajo para listado'!$BC$155:$BC$1048576,0),MATCH((CUADRO!O$5&amp;$E571),'Hoja de Trabajo para listado'!$BC$151:$CB$151,0)),0)+IFERROR(INDEX('Hoja de Trabajo para listado'!$DE$153:$DG$274,MATCH($A571,'Hoja de Trabajo para listado'!$DE$153:$DE$1048576,0),MATCH((CUADRO!O$5&amp;$E571),'Hoja de Trabajo para listado'!$DE$151:$DG$151,0)),0)+IFERROR(INDEX('Hoja de Trabajo para listado'!$CD$155:$DC$1048576,MATCH($A571,'Hoja de Trabajo para listado'!$CD$155:$CD$1048576,0),MATCH((CUADRO!O$5&amp;$E571),'Hoja de Trabajo para listado'!$CD$151:$DC$151,0)),0)</f>
        <v>0</v>
      </c>
      <c r="P571" s="243">
        <f ca="1">+IFERROR(INDEX('Hoja de Trabajo para listado'!$A$155:$Z$1048576,MATCH($A571,'Hoja de Trabajo para listado'!$A$155:$A$1048576,0),MATCH((CUADRO!P$5&amp;$E571),'Hoja de Trabajo para listado'!$A$151:$Z$151,0)),0)+IFERROR(INDEX('Hoja de Trabajo para listado'!$AB$155:$BA$1048576,MATCH($A571,'Hoja de Trabajo para listado'!$AB$155:$AB$1048576,0),MATCH((CUADRO!P$5&amp;$E571),'Hoja de Trabajo para listado'!$AB$151:$BA$151,0)),0)+IFERROR(INDEX('Hoja de Trabajo para listado'!$BC$155:$CB$1048576,MATCH($A571,'Hoja de Trabajo para listado'!$BC$155:$BC$1048576,0),MATCH((CUADRO!P$5&amp;$E571),'Hoja de Trabajo para listado'!$BC$151:$CB$151,0)),0)+IFERROR(INDEX('Hoja de Trabajo para listado'!$DE$153:$DG$274,MATCH($A571,'Hoja de Trabajo para listado'!$DE$153:$DE$1048576,0),MATCH((CUADRO!P$5&amp;$E571),'Hoja de Trabajo para listado'!$DE$151:$DG$151,0)),0)+IFERROR(INDEX('Hoja de Trabajo para listado'!$CD$155:$DC$1048576,MATCH($A571,'Hoja de Trabajo para listado'!$CD$155:$CD$1048576,0),MATCH((CUADRO!P$5&amp;$E571),'Hoja de Trabajo para listado'!$CD$151:$DC$151,0)),0)</f>
        <v>0</v>
      </c>
      <c r="Q571" s="243">
        <f ca="1">+IFERROR(INDEX('Hoja de Trabajo para listado'!$A$155:$Z$1048576,MATCH($A571,'Hoja de Trabajo para listado'!$A$155:$A$1048576,0),MATCH((CUADRO!Q$5&amp;$E571),'Hoja de Trabajo para listado'!$A$151:$Z$151,0)),0)+IFERROR(INDEX('Hoja de Trabajo para listado'!$AB$155:$BA$1048576,MATCH($A571,'Hoja de Trabajo para listado'!$AB$155:$AB$1048576,0),MATCH((CUADRO!Q$5&amp;$E571),'Hoja de Trabajo para listado'!$AB$151:$BA$151,0)),0)+IFERROR(INDEX('Hoja de Trabajo para listado'!$BC$155:$CB$1048576,MATCH($A571,'Hoja de Trabajo para listado'!$BC$155:$BC$1048576,0),MATCH((CUADRO!Q$5&amp;$E571),'Hoja de Trabajo para listado'!$BC$151:$CB$151,0)),0)+IFERROR(INDEX('Hoja de Trabajo para listado'!$DE$153:$DG$274,MATCH($A571,'Hoja de Trabajo para listado'!$DE$153:$DE$1048576,0),MATCH((CUADRO!Q$5&amp;$E571),'Hoja de Trabajo para listado'!$DE$151:$DG$151,0)),0)+IFERROR(INDEX('Hoja de Trabajo para listado'!$CD$155:$DC$1048576,MATCH($A571,'Hoja de Trabajo para listado'!$CD$155:$CD$1048576,0),MATCH((CUADRO!Q$5&amp;$E571),'Hoja de Trabajo para listado'!$CD$151:$DC$151,0)),0)</f>
        <v>0</v>
      </c>
      <c r="R571" s="243">
        <f t="shared" ca="1" si="19"/>
        <v>0</v>
      </c>
      <c r="S571" s="249">
        <f ca="1">+R570+R571</f>
        <v>0</v>
      </c>
      <c r="T571" s="243">
        <f ca="1">+S571</f>
        <v>0</v>
      </c>
      <c r="U571" s="242">
        <f t="shared" si="20"/>
        <v>2</v>
      </c>
      <c r="V571" s="333" t="str">
        <f>+VLOOKUP(A571,bd_lista!$A$3:$E$590,5,FALSE)</f>
        <v>Gobiernos Autonomos Municipales</v>
      </c>
      <c r="W571" s="392"/>
      <c r="X571" s="242">
        <f>+VLOOKUP(A571,[4]Sheet1!$A$13:$D$744,4,FALSE)</f>
        <v>0</v>
      </c>
      <c r="Y571" s="242" t="e">
        <f>+VLOOKUP(X571,bd_lista!$A$3:$C$590,3,FALSE)</f>
        <v>#N/A</v>
      </c>
      <c r="Z571" s="292"/>
      <c r="AA571" s="293"/>
    </row>
    <row r="572" spans="1:27" customFormat="1" ht="15" hidden="1" customHeight="1">
      <c r="A572" s="32">
        <v>1239</v>
      </c>
      <c r="B572" s="387">
        <f>+A572</f>
        <v>1239</v>
      </c>
      <c r="C572" s="247" t="str">
        <f>+VLOOKUP(A572,bd_lista!$A$3:$C$590,3,FALSE)</f>
        <v>Gobierno Autónomo Municipal de Caquiaviri</v>
      </c>
      <c r="D572" s="389" t="str">
        <f>+C572</f>
        <v>Gobierno Autónomo Municipal de Caquiaviri</v>
      </c>
      <c r="E572" s="242" t="s">
        <v>1304</v>
      </c>
      <c r="F572" s="243">
        <f ca="1">+IFERROR(INDEX('Hoja de Trabajo para listado'!$A$155:$Z$1048576,MATCH($A572,'Hoja de Trabajo para listado'!$A$155:$A$1048576,0),MATCH((CUADRO!F$5&amp;$E572),'Hoja de Trabajo para listado'!$A$151:$Z$151,0)),0)+IFERROR(INDEX('Hoja de Trabajo para listado'!$AB$155:$BA$1048576,MATCH($A572,'Hoja de Trabajo para listado'!$AB$155:$AB$1048576,0),MATCH((CUADRO!F$5&amp;$E572),'Hoja de Trabajo para listado'!$AB$151:$BA$151,0)),0)+IFERROR(INDEX('Hoja de Trabajo para listado'!$BC$155:$CB$1048576,MATCH($A572,'Hoja de Trabajo para listado'!$BC$155:$BC$1048576,0),MATCH((CUADRO!F$5&amp;$E572),'Hoja de Trabajo para listado'!$BC$151:$CB$151,0)),0)+IFERROR(INDEX('Hoja de Trabajo para listado'!$DE$153:$DG$274,MATCH($A572,'Hoja de Trabajo para listado'!$DE$153:$DE$1048576,0),MATCH((CUADRO!F$5&amp;$E572),'Hoja de Trabajo para listado'!$DE$151:$DG$151,0)),0)+IFERROR(INDEX('Hoja de Trabajo para listado'!$CD$155:$DC$1048576,MATCH($A572,'Hoja de Trabajo para listado'!$CD$155:$CD$1048576,0),MATCH((CUADRO!F$5&amp;$E572),'Hoja de Trabajo para listado'!$CD$151:$DC$151,0)),0)</f>
        <v>0</v>
      </c>
      <c r="G572" s="243">
        <f ca="1">+IFERROR(INDEX('Hoja de Trabajo para listado'!$A$155:$Z$1048576,MATCH($A572,'Hoja de Trabajo para listado'!$A$155:$A$1048576,0),MATCH((CUADRO!G$5&amp;$E572),'Hoja de Trabajo para listado'!$A$151:$Z$151,0)),0)+IFERROR(INDEX('Hoja de Trabajo para listado'!$AB$155:$BA$1048576,MATCH($A572,'Hoja de Trabajo para listado'!$AB$155:$AB$1048576,0),MATCH((CUADRO!G$5&amp;$E572),'Hoja de Trabajo para listado'!$AB$151:$BA$151,0)),0)+IFERROR(INDEX('Hoja de Trabajo para listado'!$BC$155:$CB$1048576,MATCH($A572,'Hoja de Trabajo para listado'!$BC$155:$BC$1048576,0),MATCH((CUADRO!G$5&amp;$E572),'Hoja de Trabajo para listado'!$BC$151:$CB$151,0)),0)+IFERROR(INDEX('Hoja de Trabajo para listado'!$DE$153:$DG$274,MATCH($A572,'Hoja de Trabajo para listado'!$DE$153:$DE$1048576,0),MATCH((CUADRO!G$5&amp;$E572),'Hoja de Trabajo para listado'!$DE$151:$DG$151,0)),0)+IFERROR(INDEX('Hoja de Trabajo para listado'!$CD$155:$DC$1048576,MATCH($A572,'Hoja de Trabajo para listado'!$CD$155:$CD$1048576,0),MATCH((CUADRO!G$5&amp;$E572),'Hoja de Trabajo para listado'!$CD$151:$DC$151,0)),0)</f>
        <v>0</v>
      </c>
      <c r="H572" s="243">
        <f ca="1">+IFERROR(INDEX('Hoja de Trabajo para listado'!$A$155:$Z$1048576,MATCH($A572,'Hoja de Trabajo para listado'!$A$155:$A$1048576,0),MATCH((CUADRO!H$5&amp;$E572),'Hoja de Trabajo para listado'!$A$151:$Z$151,0)),0)+IFERROR(INDEX('Hoja de Trabajo para listado'!$AB$155:$BA$1048576,MATCH($A572,'Hoja de Trabajo para listado'!$AB$155:$AB$1048576,0),MATCH((CUADRO!H$5&amp;$E572),'Hoja de Trabajo para listado'!$AB$151:$BA$151,0)),0)+IFERROR(INDEX('Hoja de Trabajo para listado'!$BC$155:$CB$1048576,MATCH($A572,'Hoja de Trabajo para listado'!$BC$155:$BC$1048576,0),MATCH((CUADRO!H$5&amp;$E572),'Hoja de Trabajo para listado'!$BC$151:$CB$151,0)),0)+IFERROR(INDEX('Hoja de Trabajo para listado'!$DE$153:$DG$274,MATCH($A572,'Hoja de Trabajo para listado'!$DE$153:$DE$1048576,0),MATCH((CUADRO!H$5&amp;$E572),'Hoja de Trabajo para listado'!$DE$151:$DG$151,0)),0)+IFERROR(INDEX('Hoja de Trabajo para listado'!$CD$155:$DC$1048576,MATCH($A572,'Hoja de Trabajo para listado'!$CD$155:$CD$1048576,0),MATCH((CUADRO!H$5&amp;$E572),'Hoja de Trabajo para listado'!$CD$151:$DC$151,0)),0)</f>
        <v>0</v>
      </c>
      <c r="I572" s="243">
        <f ca="1">+IFERROR(INDEX('Hoja de Trabajo para listado'!$A$155:$Z$1048576,MATCH($A572,'Hoja de Trabajo para listado'!$A$155:$A$1048576,0),MATCH((CUADRO!I$5&amp;$E572),'Hoja de Trabajo para listado'!$A$151:$Z$151,0)),0)+IFERROR(INDEX('Hoja de Trabajo para listado'!$AB$155:$BA$1048576,MATCH($A572,'Hoja de Trabajo para listado'!$AB$155:$AB$1048576,0),MATCH((CUADRO!I$5&amp;$E572),'Hoja de Trabajo para listado'!$AB$151:$BA$151,0)),0)+IFERROR(INDEX('Hoja de Trabajo para listado'!$BC$155:$CB$1048576,MATCH($A572,'Hoja de Trabajo para listado'!$BC$155:$BC$1048576,0),MATCH((CUADRO!I$5&amp;$E572),'Hoja de Trabajo para listado'!$BC$151:$CB$151,0)),0)+IFERROR(INDEX('Hoja de Trabajo para listado'!$DE$153:$DG$274,MATCH($A572,'Hoja de Trabajo para listado'!$DE$153:$DE$1048576,0),MATCH((CUADRO!I$5&amp;$E572),'Hoja de Trabajo para listado'!$DE$151:$DG$151,0)),0)+IFERROR(INDEX('Hoja de Trabajo para listado'!$CD$155:$DC$1048576,MATCH($A572,'Hoja de Trabajo para listado'!$CD$155:$CD$1048576,0),MATCH((CUADRO!I$5&amp;$E572),'Hoja de Trabajo para listado'!$CD$151:$DC$151,0)),0)</f>
        <v>0</v>
      </c>
      <c r="J572" s="243">
        <f ca="1">+IFERROR(INDEX('Hoja de Trabajo para listado'!$A$155:$Z$1048576,MATCH($A572,'Hoja de Trabajo para listado'!$A$155:$A$1048576,0),MATCH((CUADRO!J$5&amp;$E572),'Hoja de Trabajo para listado'!$A$151:$Z$151,0)),0)+IFERROR(INDEX('Hoja de Trabajo para listado'!$AB$155:$BA$1048576,MATCH($A572,'Hoja de Trabajo para listado'!$AB$155:$AB$1048576,0),MATCH((CUADRO!J$5&amp;$E572),'Hoja de Trabajo para listado'!$AB$151:$BA$151,0)),0)+IFERROR(INDEX('Hoja de Trabajo para listado'!$BC$155:$CB$1048576,MATCH($A572,'Hoja de Trabajo para listado'!$BC$155:$BC$1048576,0),MATCH((CUADRO!J$5&amp;$E572),'Hoja de Trabajo para listado'!$BC$151:$CB$151,0)),0)+IFERROR(INDEX('Hoja de Trabajo para listado'!$DE$153:$DG$274,MATCH($A572,'Hoja de Trabajo para listado'!$DE$153:$DE$1048576,0),MATCH((CUADRO!J$5&amp;$E572),'Hoja de Trabajo para listado'!$DE$151:$DG$151,0)),0)+IFERROR(INDEX('Hoja de Trabajo para listado'!$CD$155:$DC$1048576,MATCH($A572,'Hoja de Trabajo para listado'!$CD$155:$CD$1048576,0),MATCH((CUADRO!J$5&amp;$E572),'Hoja de Trabajo para listado'!$CD$151:$DC$151,0)),0)</f>
        <v>0</v>
      </c>
      <c r="K572" s="243">
        <f ca="1">+IFERROR(INDEX('Hoja de Trabajo para listado'!$A$155:$Z$1048576,MATCH($A572,'Hoja de Trabajo para listado'!$A$155:$A$1048576,0),MATCH((CUADRO!K$5&amp;$E572),'Hoja de Trabajo para listado'!$A$151:$Z$151,0)),0)+IFERROR(INDEX('Hoja de Trabajo para listado'!$AB$155:$BA$1048576,MATCH($A572,'Hoja de Trabajo para listado'!$AB$155:$AB$1048576,0),MATCH((CUADRO!K$5&amp;$E572),'Hoja de Trabajo para listado'!$AB$151:$BA$151,0)),0)+IFERROR(INDEX('Hoja de Trabajo para listado'!$BC$155:$CB$1048576,MATCH($A572,'Hoja de Trabajo para listado'!$BC$155:$BC$1048576,0),MATCH((CUADRO!K$5&amp;$E572),'Hoja de Trabajo para listado'!$BC$151:$CB$151,0)),0)+IFERROR(INDEX('Hoja de Trabajo para listado'!$DE$153:$DG$274,MATCH($A572,'Hoja de Trabajo para listado'!$DE$153:$DE$1048576,0),MATCH((CUADRO!K$5&amp;$E572),'Hoja de Trabajo para listado'!$DE$151:$DG$151,0)),0)+IFERROR(INDEX('Hoja de Trabajo para listado'!$CD$155:$DC$1048576,MATCH($A572,'Hoja de Trabajo para listado'!$CD$155:$CD$1048576,0),MATCH((CUADRO!K$5&amp;$E572),'Hoja de Trabajo para listado'!$CD$151:$DC$151,0)),0)</f>
        <v>0</v>
      </c>
      <c r="L572" s="243">
        <f ca="1">+IFERROR(INDEX('Hoja de Trabajo para listado'!$A$155:$Z$1048576,MATCH($A572,'Hoja de Trabajo para listado'!$A$155:$A$1048576,0),MATCH((CUADRO!L$5&amp;$E572),'Hoja de Trabajo para listado'!$A$151:$Z$151,0)),0)+IFERROR(INDEX('Hoja de Trabajo para listado'!$AB$155:$BA$1048576,MATCH($A572,'Hoja de Trabajo para listado'!$AB$155:$AB$1048576,0),MATCH((CUADRO!L$5&amp;$E572),'Hoja de Trabajo para listado'!$AB$151:$BA$151,0)),0)+IFERROR(INDEX('Hoja de Trabajo para listado'!$BC$155:$CB$1048576,MATCH($A572,'Hoja de Trabajo para listado'!$BC$155:$BC$1048576,0),MATCH((CUADRO!L$5&amp;$E572),'Hoja de Trabajo para listado'!$BC$151:$CB$151,0)),0)+IFERROR(INDEX('Hoja de Trabajo para listado'!$DE$153:$DG$274,MATCH($A572,'Hoja de Trabajo para listado'!$DE$153:$DE$1048576,0),MATCH((CUADRO!L$5&amp;$E572),'Hoja de Trabajo para listado'!$DE$151:$DG$151,0)),0)+IFERROR(INDEX('Hoja de Trabajo para listado'!$CD$155:$DC$1048576,MATCH($A572,'Hoja de Trabajo para listado'!$CD$155:$CD$1048576,0),MATCH((CUADRO!L$5&amp;$E572),'Hoja de Trabajo para listado'!$CD$151:$DC$151,0)),0)</f>
        <v>0</v>
      </c>
      <c r="M572" s="243">
        <f ca="1">+IFERROR(INDEX('Hoja de Trabajo para listado'!$A$155:$Z$1048576,MATCH($A572,'Hoja de Trabajo para listado'!$A$155:$A$1048576,0),MATCH((CUADRO!M$5&amp;$E572),'Hoja de Trabajo para listado'!$A$151:$Z$151,0)),0)+IFERROR(INDEX('Hoja de Trabajo para listado'!$AB$155:$BA$1048576,MATCH($A572,'Hoja de Trabajo para listado'!$AB$155:$AB$1048576,0),MATCH((CUADRO!M$5&amp;$E572),'Hoja de Trabajo para listado'!$AB$151:$BA$151,0)),0)+IFERROR(INDEX('Hoja de Trabajo para listado'!$BC$155:$CB$1048576,MATCH($A572,'Hoja de Trabajo para listado'!$BC$155:$BC$1048576,0),MATCH((CUADRO!M$5&amp;$E572),'Hoja de Trabajo para listado'!$BC$151:$CB$151,0)),0)+IFERROR(INDEX('Hoja de Trabajo para listado'!$DE$153:$DG$274,MATCH($A572,'Hoja de Trabajo para listado'!$DE$153:$DE$1048576,0),MATCH((CUADRO!M$5&amp;$E572),'Hoja de Trabajo para listado'!$DE$151:$DG$151,0)),0)+IFERROR(INDEX('Hoja de Trabajo para listado'!$CD$155:$DC$1048576,MATCH($A572,'Hoja de Trabajo para listado'!$CD$155:$CD$1048576,0),MATCH((CUADRO!M$5&amp;$E572),'Hoja de Trabajo para listado'!$CD$151:$DC$151,0)),0)</f>
        <v>0</v>
      </c>
      <c r="N572" s="243">
        <f ca="1">+IFERROR(INDEX('Hoja de Trabajo para listado'!$A$155:$Z$1048576,MATCH($A572,'Hoja de Trabajo para listado'!$A$155:$A$1048576,0),MATCH((CUADRO!N$5&amp;$E572),'Hoja de Trabajo para listado'!$A$151:$Z$151,0)),0)+IFERROR(INDEX('Hoja de Trabajo para listado'!$AB$155:$BA$1048576,MATCH($A572,'Hoja de Trabajo para listado'!$AB$155:$AB$1048576,0),MATCH((CUADRO!N$5&amp;$E572),'Hoja de Trabajo para listado'!$AB$151:$BA$151,0)),0)+IFERROR(INDEX('Hoja de Trabajo para listado'!$BC$155:$CB$1048576,MATCH($A572,'Hoja de Trabajo para listado'!$BC$155:$BC$1048576,0),MATCH((CUADRO!N$5&amp;$E572),'Hoja de Trabajo para listado'!$BC$151:$CB$151,0)),0)+IFERROR(INDEX('Hoja de Trabajo para listado'!$DE$153:$DG$274,MATCH($A572,'Hoja de Trabajo para listado'!$DE$153:$DE$1048576,0),MATCH((CUADRO!N$5&amp;$E572),'Hoja de Trabajo para listado'!$DE$151:$DG$151,0)),0)+IFERROR(INDEX('Hoja de Trabajo para listado'!$CD$155:$DC$1048576,MATCH($A572,'Hoja de Trabajo para listado'!$CD$155:$CD$1048576,0),MATCH((CUADRO!N$5&amp;$E572),'Hoja de Trabajo para listado'!$CD$151:$DC$151,0)),0)</f>
        <v>0</v>
      </c>
      <c r="O572" s="243">
        <f ca="1">+IFERROR(INDEX('Hoja de Trabajo para listado'!$A$155:$Z$1048576,MATCH($A572,'Hoja de Trabajo para listado'!$A$155:$A$1048576,0),MATCH((CUADRO!O$5&amp;$E572),'Hoja de Trabajo para listado'!$A$151:$Z$151,0)),0)+IFERROR(INDEX('Hoja de Trabajo para listado'!$AB$155:$BA$1048576,MATCH($A572,'Hoja de Trabajo para listado'!$AB$155:$AB$1048576,0),MATCH((CUADRO!O$5&amp;$E572),'Hoja de Trabajo para listado'!$AB$151:$BA$151,0)),0)+IFERROR(INDEX('Hoja de Trabajo para listado'!$BC$155:$CB$1048576,MATCH($A572,'Hoja de Trabajo para listado'!$BC$155:$BC$1048576,0),MATCH((CUADRO!O$5&amp;$E572),'Hoja de Trabajo para listado'!$BC$151:$CB$151,0)),0)+IFERROR(INDEX('Hoja de Trabajo para listado'!$DE$153:$DG$274,MATCH($A572,'Hoja de Trabajo para listado'!$DE$153:$DE$1048576,0),MATCH((CUADRO!O$5&amp;$E572),'Hoja de Trabajo para listado'!$DE$151:$DG$151,0)),0)+IFERROR(INDEX('Hoja de Trabajo para listado'!$CD$155:$DC$1048576,MATCH($A572,'Hoja de Trabajo para listado'!$CD$155:$CD$1048576,0),MATCH((CUADRO!O$5&amp;$E572),'Hoja de Trabajo para listado'!$CD$151:$DC$151,0)),0)</f>
        <v>0</v>
      </c>
      <c r="P572" s="243">
        <f ca="1">+IFERROR(INDEX('Hoja de Trabajo para listado'!$A$155:$Z$1048576,MATCH($A572,'Hoja de Trabajo para listado'!$A$155:$A$1048576,0),MATCH((CUADRO!P$5&amp;$E572),'Hoja de Trabajo para listado'!$A$151:$Z$151,0)),0)+IFERROR(INDEX('Hoja de Trabajo para listado'!$AB$155:$BA$1048576,MATCH($A572,'Hoja de Trabajo para listado'!$AB$155:$AB$1048576,0),MATCH((CUADRO!P$5&amp;$E572),'Hoja de Trabajo para listado'!$AB$151:$BA$151,0)),0)+IFERROR(INDEX('Hoja de Trabajo para listado'!$BC$155:$CB$1048576,MATCH($A572,'Hoja de Trabajo para listado'!$BC$155:$BC$1048576,0),MATCH((CUADRO!P$5&amp;$E572),'Hoja de Trabajo para listado'!$BC$151:$CB$151,0)),0)+IFERROR(INDEX('Hoja de Trabajo para listado'!$DE$153:$DG$274,MATCH($A572,'Hoja de Trabajo para listado'!$DE$153:$DE$1048576,0),MATCH((CUADRO!P$5&amp;$E572),'Hoja de Trabajo para listado'!$DE$151:$DG$151,0)),0)+IFERROR(INDEX('Hoja de Trabajo para listado'!$CD$155:$DC$1048576,MATCH($A572,'Hoja de Trabajo para listado'!$CD$155:$CD$1048576,0),MATCH((CUADRO!P$5&amp;$E572),'Hoja de Trabajo para listado'!$CD$151:$DC$151,0)),0)</f>
        <v>0</v>
      </c>
      <c r="Q572" s="243">
        <f ca="1">+IFERROR(INDEX('Hoja de Trabajo para listado'!$A$155:$Z$1048576,MATCH($A572,'Hoja de Trabajo para listado'!$A$155:$A$1048576,0),MATCH((CUADRO!Q$5&amp;$E572),'Hoja de Trabajo para listado'!$A$151:$Z$151,0)),0)+IFERROR(INDEX('Hoja de Trabajo para listado'!$AB$155:$BA$1048576,MATCH($A572,'Hoja de Trabajo para listado'!$AB$155:$AB$1048576,0),MATCH((CUADRO!Q$5&amp;$E572),'Hoja de Trabajo para listado'!$AB$151:$BA$151,0)),0)+IFERROR(INDEX('Hoja de Trabajo para listado'!$BC$155:$CB$1048576,MATCH($A572,'Hoja de Trabajo para listado'!$BC$155:$BC$1048576,0),MATCH((CUADRO!Q$5&amp;$E572),'Hoja de Trabajo para listado'!$BC$151:$CB$151,0)),0)+IFERROR(INDEX('Hoja de Trabajo para listado'!$DE$153:$DG$274,MATCH($A572,'Hoja de Trabajo para listado'!$DE$153:$DE$1048576,0),MATCH((CUADRO!Q$5&amp;$E572),'Hoja de Trabajo para listado'!$DE$151:$DG$151,0)),0)+IFERROR(INDEX('Hoja de Trabajo para listado'!$CD$155:$DC$1048576,MATCH($A572,'Hoja de Trabajo para listado'!$CD$155:$CD$1048576,0),MATCH((CUADRO!Q$5&amp;$E572),'Hoja de Trabajo para listado'!$CD$151:$DC$151,0)),0)</f>
        <v>0</v>
      </c>
      <c r="R572" s="243">
        <f t="shared" ca="1" si="19"/>
        <v>0</v>
      </c>
      <c r="S572" s="249"/>
      <c r="T572" s="243">
        <f ca="1">+T573</f>
        <v>0</v>
      </c>
      <c r="U572" s="242">
        <f t="shared" si="20"/>
        <v>1</v>
      </c>
      <c r="V572" s="333" t="str">
        <f>+VLOOKUP(A572,bd_lista!$A$3:$E$590,5,FALSE)</f>
        <v>Gobiernos Autonomos Municipales</v>
      </c>
      <c r="W572" s="391" t="str">
        <f>+V572</f>
        <v>Gobiernos Autonomos Municipales</v>
      </c>
      <c r="X572" s="242">
        <f>+VLOOKUP(A572,[4]Sheet1!$A$13:$D$744,4,FALSE)</f>
        <v>0</v>
      </c>
      <c r="Y572" s="242" t="e">
        <f>+VLOOKUP(X572,bd_lista!$A$3:$C$590,3,FALSE)</f>
        <v>#N/A</v>
      </c>
      <c r="Z572" s="294">
        <f>+X572</f>
        <v>0</v>
      </c>
      <c r="AA572" s="295" t="e">
        <f>+Y572</f>
        <v>#N/A</v>
      </c>
    </row>
    <row r="573" spans="1:27" customFormat="1" ht="15" hidden="1" customHeight="1">
      <c r="A573" s="32">
        <v>1239</v>
      </c>
      <c r="B573" s="388"/>
      <c r="C573" s="247" t="str">
        <f>+VLOOKUP(A573,bd_lista!$A$3:$C$590,3,FALSE)</f>
        <v>Gobierno Autónomo Municipal de Caquiaviri</v>
      </c>
      <c r="D573" s="390"/>
      <c r="E573" s="244" t="s">
        <v>1305</v>
      </c>
      <c r="F573" s="243">
        <f ca="1">+IFERROR(INDEX('Hoja de Trabajo para listado'!$A$155:$Z$1048576,MATCH($A573,'Hoja de Trabajo para listado'!$A$155:$A$1048576,0),MATCH((CUADRO!F$5&amp;$E573),'Hoja de Trabajo para listado'!$A$151:$Z$151,0)),0)+IFERROR(INDEX('Hoja de Trabajo para listado'!$AB$155:$BA$1048576,MATCH($A573,'Hoja de Trabajo para listado'!$AB$155:$AB$1048576,0),MATCH((CUADRO!F$5&amp;$E573),'Hoja de Trabajo para listado'!$AB$151:$BA$151,0)),0)+IFERROR(INDEX('Hoja de Trabajo para listado'!$BC$155:$CB$1048576,MATCH($A573,'Hoja de Trabajo para listado'!$BC$155:$BC$1048576,0),MATCH((CUADRO!F$5&amp;$E573),'Hoja de Trabajo para listado'!$BC$151:$CB$151,0)),0)+IFERROR(INDEX('Hoja de Trabajo para listado'!$DE$153:$DG$274,MATCH($A573,'Hoja de Trabajo para listado'!$DE$153:$DE$1048576,0),MATCH((CUADRO!F$5&amp;$E573),'Hoja de Trabajo para listado'!$DE$151:$DG$151,0)),0)+IFERROR(INDEX('Hoja de Trabajo para listado'!$CD$155:$DC$1048576,MATCH($A573,'Hoja de Trabajo para listado'!$CD$155:$CD$1048576,0),MATCH((CUADRO!F$5&amp;$E573),'Hoja de Trabajo para listado'!$CD$151:$DC$151,0)),0)</f>
        <v>0</v>
      </c>
      <c r="G573" s="243">
        <f ca="1">+IFERROR(INDEX('Hoja de Trabajo para listado'!$A$155:$Z$1048576,MATCH($A573,'Hoja de Trabajo para listado'!$A$155:$A$1048576,0),MATCH((CUADRO!G$5&amp;$E573),'Hoja de Trabajo para listado'!$A$151:$Z$151,0)),0)+IFERROR(INDEX('Hoja de Trabajo para listado'!$AB$155:$BA$1048576,MATCH($A573,'Hoja de Trabajo para listado'!$AB$155:$AB$1048576,0),MATCH((CUADRO!G$5&amp;$E573),'Hoja de Trabajo para listado'!$AB$151:$BA$151,0)),0)+IFERROR(INDEX('Hoja de Trabajo para listado'!$BC$155:$CB$1048576,MATCH($A573,'Hoja de Trabajo para listado'!$BC$155:$BC$1048576,0),MATCH((CUADRO!G$5&amp;$E573),'Hoja de Trabajo para listado'!$BC$151:$CB$151,0)),0)+IFERROR(INDEX('Hoja de Trabajo para listado'!$DE$153:$DG$274,MATCH($A573,'Hoja de Trabajo para listado'!$DE$153:$DE$1048576,0),MATCH((CUADRO!G$5&amp;$E573),'Hoja de Trabajo para listado'!$DE$151:$DG$151,0)),0)+IFERROR(INDEX('Hoja de Trabajo para listado'!$CD$155:$DC$1048576,MATCH($A573,'Hoja de Trabajo para listado'!$CD$155:$CD$1048576,0),MATCH((CUADRO!G$5&amp;$E573),'Hoja de Trabajo para listado'!$CD$151:$DC$151,0)),0)</f>
        <v>0</v>
      </c>
      <c r="H573" s="243">
        <f ca="1">+IFERROR(INDEX('Hoja de Trabajo para listado'!$A$155:$Z$1048576,MATCH($A573,'Hoja de Trabajo para listado'!$A$155:$A$1048576,0),MATCH((CUADRO!H$5&amp;$E573),'Hoja de Trabajo para listado'!$A$151:$Z$151,0)),0)+IFERROR(INDEX('Hoja de Trabajo para listado'!$AB$155:$BA$1048576,MATCH($A573,'Hoja de Trabajo para listado'!$AB$155:$AB$1048576,0),MATCH((CUADRO!H$5&amp;$E573),'Hoja de Trabajo para listado'!$AB$151:$BA$151,0)),0)+IFERROR(INDEX('Hoja de Trabajo para listado'!$BC$155:$CB$1048576,MATCH($A573,'Hoja de Trabajo para listado'!$BC$155:$BC$1048576,0),MATCH((CUADRO!H$5&amp;$E573),'Hoja de Trabajo para listado'!$BC$151:$CB$151,0)),0)+IFERROR(INDEX('Hoja de Trabajo para listado'!$DE$153:$DG$274,MATCH($A573,'Hoja de Trabajo para listado'!$DE$153:$DE$1048576,0),MATCH((CUADRO!H$5&amp;$E573),'Hoja de Trabajo para listado'!$DE$151:$DG$151,0)),0)+IFERROR(INDEX('Hoja de Trabajo para listado'!$CD$155:$DC$1048576,MATCH($A573,'Hoja de Trabajo para listado'!$CD$155:$CD$1048576,0),MATCH((CUADRO!H$5&amp;$E573),'Hoja de Trabajo para listado'!$CD$151:$DC$151,0)),0)</f>
        <v>0</v>
      </c>
      <c r="I573" s="243">
        <f ca="1">+IFERROR(INDEX('Hoja de Trabajo para listado'!$A$155:$Z$1048576,MATCH($A573,'Hoja de Trabajo para listado'!$A$155:$A$1048576,0),MATCH((CUADRO!I$5&amp;$E573),'Hoja de Trabajo para listado'!$A$151:$Z$151,0)),0)+IFERROR(INDEX('Hoja de Trabajo para listado'!$AB$155:$BA$1048576,MATCH($A573,'Hoja de Trabajo para listado'!$AB$155:$AB$1048576,0),MATCH((CUADRO!I$5&amp;$E573),'Hoja de Trabajo para listado'!$AB$151:$BA$151,0)),0)+IFERROR(INDEX('Hoja de Trabajo para listado'!$BC$155:$CB$1048576,MATCH($A573,'Hoja de Trabajo para listado'!$BC$155:$BC$1048576,0),MATCH((CUADRO!I$5&amp;$E573),'Hoja de Trabajo para listado'!$BC$151:$CB$151,0)),0)+IFERROR(INDEX('Hoja de Trabajo para listado'!$DE$153:$DG$274,MATCH($A573,'Hoja de Trabajo para listado'!$DE$153:$DE$1048576,0),MATCH((CUADRO!I$5&amp;$E573),'Hoja de Trabajo para listado'!$DE$151:$DG$151,0)),0)+IFERROR(INDEX('Hoja de Trabajo para listado'!$CD$155:$DC$1048576,MATCH($A573,'Hoja de Trabajo para listado'!$CD$155:$CD$1048576,0),MATCH((CUADRO!I$5&amp;$E573),'Hoja de Trabajo para listado'!$CD$151:$DC$151,0)),0)</f>
        <v>0</v>
      </c>
      <c r="J573" s="243">
        <f ca="1">+IFERROR(INDEX('Hoja de Trabajo para listado'!$A$155:$Z$1048576,MATCH($A573,'Hoja de Trabajo para listado'!$A$155:$A$1048576,0),MATCH((CUADRO!J$5&amp;$E573),'Hoja de Trabajo para listado'!$A$151:$Z$151,0)),0)+IFERROR(INDEX('Hoja de Trabajo para listado'!$AB$155:$BA$1048576,MATCH($A573,'Hoja de Trabajo para listado'!$AB$155:$AB$1048576,0),MATCH((CUADRO!J$5&amp;$E573),'Hoja de Trabajo para listado'!$AB$151:$BA$151,0)),0)+IFERROR(INDEX('Hoja de Trabajo para listado'!$BC$155:$CB$1048576,MATCH($A573,'Hoja de Trabajo para listado'!$BC$155:$BC$1048576,0),MATCH((CUADRO!J$5&amp;$E573),'Hoja de Trabajo para listado'!$BC$151:$CB$151,0)),0)+IFERROR(INDEX('Hoja de Trabajo para listado'!$DE$153:$DG$274,MATCH($A573,'Hoja de Trabajo para listado'!$DE$153:$DE$1048576,0),MATCH((CUADRO!J$5&amp;$E573),'Hoja de Trabajo para listado'!$DE$151:$DG$151,0)),0)+IFERROR(INDEX('Hoja de Trabajo para listado'!$CD$155:$DC$1048576,MATCH($A573,'Hoja de Trabajo para listado'!$CD$155:$CD$1048576,0),MATCH((CUADRO!J$5&amp;$E573),'Hoja de Trabajo para listado'!$CD$151:$DC$151,0)),0)</f>
        <v>0</v>
      </c>
      <c r="K573" s="243">
        <f ca="1">+IFERROR(INDEX('Hoja de Trabajo para listado'!$A$155:$Z$1048576,MATCH($A573,'Hoja de Trabajo para listado'!$A$155:$A$1048576,0),MATCH((CUADRO!K$5&amp;$E573),'Hoja de Trabajo para listado'!$A$151:$Z$151,0)),0)+IFERROR(INDEX('Hoja de Trabajo para listado'!$AB$155:$BA$1048576,MATCH($A573,'Hoja de Trabajo para listado'!$AB$155:$AB$1048576,0),MATCH((CUADRO!K$5&amp;$E573),'Hoja de Trabajo para listado'!$AB$151:$BA$151,0)),0)+IFERROR(INDEX('Hoja de Trabajo para listado'!$BC$155:$CB$1048576,MATCH($A573,'Hoja de Trabajo para listado'!$BC$155:$BC$1048576,0),MATCH((CUADRO!K$5&amp;$E573),'Hoja de Trabajo para listado'!$BC$151:$CB$151,0)),0)+IFERROR(INDEX('Hoja de Trabajo para listado'!$DE$153:$DG$274,MATCH($A573,'Hoja de Trabajo para listado'!$DE$153:$DE$1048576,0),MATCH((CUADRO!K$5&amp;$E573),'Hoja de Trabajo para listado'!$DE$151:$DG$151,0)),0)+IFERROR(INDEX('Hoja de Trabajo para listado'!$CD$155:$DC$1048576,MATCH($A573,'Hoja de Trabajo para listado'!$CD$155:$CD$1048576,0),MATCH((CUADRO!K$5&amp;$E573),'Hoja de Trabajo para listado'!$CD$151:$DC$151,0)),0)</f>
        <v>0</v>
      </c>
      <c r="L573" s="243">
        <f ca="1">+IFERROR(INDEX('Hoja de Trabajo para listado'!$A$155:$Z$1048576,MATCH($A573,'Hoja de Trabajo para listado'!$A$155:$A$1048576,0),MATCH((CUADRO!L$5&amp;$E573),'Hoja de Trabajo para listado'!$A$151:$Z$151,0)),0)+IFERROR(INDEX('Hoja de Trabajo para listado'!$AB$155:$BA$1048576,MATCH($A573,'Hoja de Trabajo para listado'!$AB$155:$AB$1048576,0),MATCH((CUADRO!L$5&amp;$E573),'Hoja de Trabajo para listado'!$AB$151:$BA$151,0)),0)+IFERROR(INDEX('Hoja de Trabajo para listado'!$BC$155:$CB$1048576,MATCH($A573,'Hoja de Trabajo para listado'!$BC$155:$BC$1048576,0),MATCH((CUADRO!L$5&amp;$E573),'Hoja de Trabajo para listado'!$BC$151:$CB$151,0)),0)+IFERROR(INDEX('Hoja de Trabajo para listado'!$DE$153:$DG$274,MATCH($A573,'Hoja de Trabajo para listado'!$DE$153:$DE$1048576,0),MATCH((CUADRO!L$5&amp;$E573),'Hoja de Trabajo para listado'!$DE$151:$DG$151,0)),0)+IFERROR(INDEX('Hoja de Trabajo para listado'!$CD$155:$DC$1048576,MATCH($A573,'Hoja de Trabajo para listado'!$CD$155:$CD$1048576,0),MATCH((CUADRO!L$5&amp;$E573),'Hoja de Trabajo para listado'!$CD$151:$DC$151,0)),0)</f>
        <v>0</v>
      </c>
      <c r="M573" s="243">
        <f ca="1">+IFERROR(INDEX('Hoja de Trabajo para listado'!$A$155:$Z$1048576,MATCH($A573,'Hoja de Trabajo para listado'!$A$155:$A$1048576,0),MATCH((CUADRO!M$5&amp;$E573),'Hoja de Trabajo para listado'!$A$151:$Z$151,0)),0)+IFERROR(INDEX('Hoja de Trabajo para listado'!$AB$155:$BA$1048576,MATCH($A573,'Hoja de Trabajo para listado'!$AB$155:$AB$1048576,0),MATCH((CUADRO!M$5&amp;$E573),'Hoja de Trabajo para listado'!$AB$151:$BA$151,0)),0)+IFERROR(INDEX('Hoja de Trabajo para listado'!$BC$155:$CB$1048576,MATCH($A573,'Hoja de Trabajo para listado'!$BC$155:$BC$1048576,0),MATCH((CUADRO!M$5&amp;$E573),'Hoja de Trabajo para listado'!$BC$151:$CB$151,0)),0)+IFERROR(INDEX('Hoja de Trabajo para listado'!$DE$153:$DG$274,MATCH($A573,'Hoja de Trabajo para listado'!$DE$153:$DE$1048576,0),MATCH((CUADRO!M$5&amp;$E573),'Hoja de Trabajo para listado'!$DE$151:$DG$151,0)),0)+IFERROR(INDEX('Hoja de Trabajo para listado'!$CD$155:$DC$1048576,MATCH($A573,'Hoja de Trabajo para listado'!$CD$155:$CD$1048576,0),MATCH((CUADRO!M$5&amp;$E573),'Hoja de Trabajo para listado'!$CD$151:$DC$151,0)),0)</f>
        <v>0</v>
      </c>
      <c r="N573" s="243">
        <f ca="1">+IFERROR(INDEX('Hoja de Trabajo para listado'!$A$155:$Z$1048576,MATCH($A573,'Hoja de Trabajo para listado'!$A$155:$A$1048576,0),MATCH((CUADRO!N$5&amp;$E573),'Hoja de Trabajo para listado'!$A$151:$Z$151,0)),0)+IFERROR(INDEX('Hoja de Trabajo para listado'!$AB$155:$BA$1048576,MATCH($A573,'Hoja de Trabajo para listado'!$AB$155:$AB$1048576,0),MATCH((CUADRO!N$5&amp;$E573),'Hoja de Trabajo para listado'!$AB$151:$BA$151,0)),0)+IFERROR(INDEX('Hoja de Trabajo para listado'!$BC$155:$CB$1048576,MATCH($A573,'Hoja de Trabajo para listado'!$BC$155:$BC$1048576,0),MATCH((CUADRO!N$5&amp;$E573),'Hoja de Trabajo para listado'!$BC$151:$CB$151,0)),0)+IFERROR(INDEX('Hoja de Trabajo para listado'!$DE$153:$DG$274,MATCH($A573,'Hoja de Trabajo para listado'!$DE$153:$DE$1048576,0),MATCH((CUADRO!N$5&amp;$E573),'Hoja de Trabajo para listado'!$DE$151:$DG$151,0)),0)+IFERROR(INDEX('Hoja de Trabajo para listado'!$CD$155:$DC$1048576,MATCH($A573,'Hoja de Trabajo para listado'!$CD$155:$CD$1048576,0),MATCH((CUADRO!N$5&amp;$E573),'Hoja de Trabajo para listado'!$CD$151:$DC$151,0)),0)</f>
        <v>0</v>
      </c>
      <c r="O573" s="243">
        <f ca="1">+IFERROR(INDEX('Hoja de Trabajo para listado'!$A$155:$Z$1048576,MATCH($A573,'Hoja de Trabajo para listado'!$A$155:$A$1048576,0),MATCH((CUADRO!O$5&amp;$E573),'Hoja de Trabajo para listado'!$A$151:$Z$151,0)),0)+IFERROR(INDEX('Hoja de Trabajo para listado'!$AB$155:$BA$1048576,MATCH($A573,'Hoja de Trabajo para listado'!$AB$155:$AB$1048576,0),MATCH((CUADRO!O$5&amp;$E573),'Hoja de Trabajo para listado'!$AB$151:$BA$151,0)),0)+IFERROR(INDEX('Hoja de Trabajo para listado'!$BC$155:$CB$1048576,MATCH($A573,'Hoja de Trabajo para listado'!$BC$155:$BC$1048576,0),MATCH((CUADRO!O$5&amp;$E573),'Hoja de Trabajo para listado'!$BC$151:$CB$151,0)),0)+IFERROR(INDEX('Hoja de Trabajo para listado'!$DE$153:$DG$274,MATCH($A573,'Hoja de Trabajo para listado'!$DE$153:$DE$1048576,0),MATCH((CUADRO!O$5&amp;$E573),'Hoja de Trabajo para listado'!$DE$151:$DG$151,0)),0)+IFERROR(INDEX('Hoja de Trabajo para listado'!$CD$155:$DC$1048576,MATCH($A573,'Hoja de Trabajo para listado'!$CD$155:$CD$1048576,0),MATCH((CUADRO!O$5&amp;$E573),'Hoja de Trabajo para listado'!$CD$151:$DC$151,0)),0)</f>
        <v>0</v>
      </c>
      <c r="P573" s="243">
        <f ca="1">+IFERROR(INDEX('Hoja de Trabajo para listado'!$A$155:$Z$1048576,MATCH($A573,'Hoja de Trabajo para listado'!$A$155:$A$1048576,0),MATCH((CUADRO!P$5&amp;$E573),'Hoja de Trabajo para listado'!$A$151:$Z$151,0)),0)+IFERROR(INDEX('Hoja de Trabajo para listado'!$AB$155:$BA$1048576,MATCH($A573,'Hoja de Trabajo para listado'!$AB$155:$AB$1048576,0),MATCH((CUADRO!P$5&amp;$E573),'Hoja de Trabajo para listado'!$AB$151:$BA$151,0)),0)+IFERROR(INDEX('Hoja de Trabajo para listado'!$BC$155:$CB$1048576,MATCH($A573,'Hoja de Trabajo para listado'!$BC$155:$BC$1048576,0),MATCH((CUADRO!P$5&amp;$E573),'Hoja de Trabajo para listado'!$BC$151:$CB$151,0)),0)+IFERROR(INDEX('Hoja de Trabajo para listado'!$DE$153:$DG$274,MATCH($A573,'Hoja de Trabajo para listado'!$DE$153:$DE$1048576,0),MATCH((CUADRO!P$5&amp;$E573),'Hoja de Trabajo para listado'!$DE$151:$DG$151,0)),0)+IFERROR(INDEX('Hoja de Trabajo para listado'!$CD$155:$DC$1048576,MATCH($A573,'Hoja de Trabajo para listado'!$CD$155:$CD$1048576,0),MATCH((CUADRO!P$5&amp;$E573),'Hoja de Trabajo para listado'!$CD$151:$DC$151,0)),0)</f>
        <v>0</v>
      </c>
      <c r="Q573" s="243">
        <f ca="1">+IFERROR(INDEX('Hoja de Trabajo para listado'!$A$155:$Z$1048576,MATCH($A573,'Hoja de Trabajo para listado'!$A$155:$A$1048576,0),MATCH((CUADRO!Q$5&amp;$E573),'Hoja de Trabajo para listado'!$A$151:$Z$151,0)),0)+IFERROR(INDEX('Hoja de Trabajo para listado'!$AB$155:$BA$1048576,MATCH($A573,'Hoja de Trabajo para listado'!$AB$155:$AB$1048576,0),MATCH((CUADRO!Q$5&amp;$E573),'Hoja de Trabajo para listado'!$AB$151:$BA$151,0)),0)+IFERROR(INDEX('Hoja de Trabajo para listado'!$BC$155:$CB$1048576,MATCH($A573,'Hoja de Trabajo para listado'!$BC$155:$BC$1048576,0),MATCH((CUADRO!Q$5&amp;$E573),'Hoja de Trabajo para listado'!$BC$151:$CB$151,0)),0)+IFERROR(INDEX('Hoja de Trabajo para listado'!$DE$153:$DG$274,MATCH($A573,'Hoja de Trabajo para listado'!$DE$153:$DE$1048576,0),MATCH((CUADRO!Q$5&amp;$E573),'Hoja de Trabajo para listado'!$DE$151:$DG$151,0)),0)+IFERROR(INDEX('Hoja de Trabajo para listado'!$CD$155:$DC$1048576,MATCH($A573,'Hoja de Trabajo para listado'!$CD$155:$CD$1048576,0),MATCH((CUADRO!Q$5&amp;$E573),'Hoja de Trabajo para listado'!$CD$151:$DC$151,0)),0)</f>
        <v>0</v>
      </c>
      <c r="R573" s="243">
        <f t="shared" ca="1" si="19"/>
        <v>0</v>
      </c>
      <c r="S573" s="249">
        <f ca="1">+R572+R573</f>
        <v>0</v>
      </c>
      <c r="T573" s="243">
        <f ca="1">+S573</f>
        <v>0</v>
      </c>
      <c r="U573" s="242">
        <f t="shared" si="20"/>
        <v>2</v>
      </c>
      <c r="V573" s="333" t="str">
        <f>+VLOOKUP(A573,bd_lista!$A$3:$E$590,5,FALSE)</f>
        <v>Gobiernos Autonomos Municipales</v>
      </c>
      <c r="W573" s="392"/>
      <c r="X573" s="242">
        <f>+VLOOKUP(A573,[4]Sheet1!$A$13:$D$744,4,FALSE)</f>
        <v>0</v>
      </c>
      <c r="Y573" s="242" t="e">
        <f>+VLOOKUP(X573,bd_lista!$A$3:$C$590,3,FALSE)</f>
        <v>#N/A</v>
      </c>
      <c r="Z573" s="292"/>
      <c r="AA573" s="293"/>
    </row>
    <row r="574" spans="1:27" customFormat="1" ht="15" hidden="1" customHeight="1">
      <c r="A574" s="32">
        <v>1240</v>
      </c>
      <c r="B574" s="387">
        <f>+A574</f>
        <v>1240</v>
      </c>
      <c r="C574" s="247" t="str">
        <f>+VLOOKUP(A574,bd_lista!$A$3:$C$590,3,FALSE)</f>
        <v>Gobierno Autónomo Municipal de Calacoto</v>
      </c>
      <c r="D574" s="389" t="str">
        <f>+C574</f>
        <v>Gobierno Autónomo Municipal de Calacoto</v>
      </c>
      <c r="E574" s="242" t="s">
        <v>1304</v>
      </c>
      <c r="F574" s="243">
        <f ca="1">+IFERROR(INDEX('Hoja de Trabajo para listado'!$A$155:$Z$1048576,MATCH($A574,'Hoja de Trabajo para listado'!$A$155:$A$1048576,0),MATCH((CUADRO!F$5&amp;$E574),'Hoja de Trabajo para listado'!$A$151:$Z$151,0)),0)+IFERROR(INDEX('Hoja de Trabajo para listado'!$AB$155:$BA$1048576,MATCH($A574,'Hoja de Trabajo para listado'!$AB$155:$AB$1048576,0),MATCH((CUADRO!F$5&amp;$E574),'Hoja de Trabajo para listado'!$AB$151:$BA$151,0)),0)+IFERROR(INDEX('Hoja de Trabajo para listado'!$BC$155:$CB$1048576,MATCH($A574,'Hoja de Trabajo para listado'!$BC$155:$BC$1048576,0),MATCH((CUADRO!F$5&amp;$E574),'Hoja de Trabajo para listado'!$BC$151:$CB$151,0)),0)+IFERROR(INDEX('Hoja de Trabajo para listado'!$DE$153:$DG$274,MATCH($A574,'Hoja de Trabajo para listado'!$DE$153:$DE$1048576,0),MATCH((CUADRO!F$5&amp;$E574),'Hoja de Trabajo para listado'!$DE$151:$DG$151,0)),0)+IFERROR(INDEX('Hoja de Trabajo para listado'!$CD$155:$DC$1048576,MATCH($A574,'Hoja de Trabajo para listado'!$CD$155:$CD$1048576,0),MATCH((CUADRO!F$5&amp;$E574),'Hoja de Trabajo para listado'!$CD$151:$DC$151,0)),0)</f>
        <v>0</v>
      </c>
      <c r="G574" s="243">
        <f ca="1">+IFERROR(INDEX('Hoja de Trabajo para listado'!$A$155:$Z$1048576,MATCH($A574,'Hoja de Trabajo para listado'!$A$155:$A$1048576,0),MATCH((CUADRO!G$5&amp;$E574),'Hoja de Trabajo para listado'!$A$151:$Z$151,0)),0)+IFERROR(INDEX('Hoja de Trabajo para listado'!$AB$155:$BA$1048576,MATCH($A574,'Hoja de Trabajo para listado'!$AB$155:$AB$1048576,0),MATCH((CUADRO!G$5&amp;$E574),'Hoja de Trabajo para listado'!$AB$151:$BA$151,0)),0)+IFERROR(INDEX('Hoja de Trabajo para listado'!$BC$155:$CB$1048576,MATCH($A574,'Hoja de Trabajo para listado'!$BC$155:$BC$1048576,0),MATCH((CUADRO!G$5&amp;$E574),'Hoja de Trabajo para listado'!$BC$151:$CB$151,0)),0)+IFERROR(INDEX('Hoja de Trabajo para listado'!$DE$153:$DG$274,MATCH($A574,'Hoja de Trabajo para listado'!$DE$153:$DE$1048576,0),MATCH((CUADRO!G$5&amp;$E574),'Hoja de Trabajo para listado'!$DE$151:$DG$151,0)),0)+IFERROR(INDEX('Hoja de Trabajo para listado'!$CD$155:$DC$1048576,MATCH($A574,'Hoja de Trabajo para listado'!$CD$155:$CD$1048576,0),MATCH((CUADRO!G$5&amp;$E574),'Hoja de Trabajo para listado'!$CD$151:$DC$151,0)),0)</f>
        <v>0</v>
      </c>
      <c r="H574" s="243">
        <f ca="1">+IFERROR(INDEX('Hoja de Trabajo para listado'!$A$155:$Z$1048576,MATCH($A574,'Hoja de Trabajo para listado'!$A$155:$A$1048576,0),MATCH((CUADRO!H$5&amp;$E574),'Hoja de Trabajo para listado'!$A$151:$Z$151,0)),0)+IFERROR(INDEX('Hoja de Trabajo para listado'!$AB$155:$BA$1048576,MATCH($A574,'Hoja de Trabajo para listado'!$AB$155:$AB$1048576,0),MATCH((CUADRO!H$5&amp;$E574),'Hoja de Trabajo para listado'!$AB$151:$BA$151,0)),0)+IFERROR(INDEX('Hoja de Trabajo para listado'!$BC$155:$CB$1048576,MATCH($A574,'Hoja de Trabajo para listado'!$BC$155:$BC$1048576,0),MATCH((CUADRO!H$5&amp;$E574),'Hoja de Trabajo para listado'!$BC$151:$CB$151,0)),0)+IFERROR(INDEX('Hoja de Trabajo para listado'!$DE$153:$DG$274,MATCH($A574,'Hoja de Trabajo para listado'!$DE$153:$DE$1048576,0),MATCH((CUADRO!H$5&amp;$E574),'Hoja de Trabajo para listado'!$DE$151:$DG$151,0)),0)+IFERROR(INDEX('Hoja de Trabajo para listado'!$CD$155:$DC$1048576,MATCH($A574,'Hoja de Trabajo para listado'!$CD$155:$CD$1048576,0),MATCH((CUADRO!H$5&amp;$E574),'Hoja de Trabajo para listado'!$CD$151:$DC$151,0)),0)</f>
        <v>0</v>
      </c>
      <c r="I574" s="243">
        <f ca="1">+IFERROR(INDEX('Hoja de Trabajo para listado'!$A$155:$Z$1048576,MATCH($A574,'Hoja de Trabajo para listado'!$A$155:$A$1048576,0),MATCH((CUADRO!I$5&amp;$E574),'Hoja de Trabajo para listado'!$A$151:$Z$151,0)),0)+IFERROR(INDEX('Hoja de Trabajo para listado'!$AB$155:$BA$1048576,MATCH($A574,'Hoja de Trabajo para listado'!$AB$155:$AB$1048576,0),MATCH((CUADRO!I$5&amp;$E574),'Hoja de Trabajo para listado'!$AB$151:$BA$151,0)),0)+IFERROR(INDEX('Hoja de Trabajo para listado'!$BC$155:$CB$1048576,MATCH($A574,'Hoja de Trabajo para listado'!$BC$155:$BC$1048576,0),MATCH((CUADRO!I$5&amp;$E574),'Hoja de Trabajo para listado'!$BC$151:$CB$151,0)),0)+IFERROR(INDEX('Hoja de Trabajo para listado'!$DE$153:$DG$274,MATCH($A574,'Hoja de Trabajo para listado'!$DE$153:$DE$1048576,0),MATCH((CUADRO!I$5&amp;$E574),'Hoja de Trabajo para listado'!$DE$151:$DG$151,0)),0)+IFERROR(INDEX('Hoja de Trabajo para listado'!$CD$155:$DC$1048576,MATCH($A574,'Hoja de Trabajo para listado'!$CD$155:$CD$1048576,0),MATCH((CUADRO!I$5&amp;$E574),'Hoja de Trabajo para listado'!$CD$151:$DC$151,0)),0)</f>
        <v>0</v>
      </c>
      <c r="J574" s="243">
        <f ca="1">+IFERROR(INDEX('Hoja de Trabajo para listado'!$A$155:$Z$1048576,MATCH($A574,'Hoja de Trabajo para listado'!$A$155:$A$1048576,0),MATCH((CUADRO!J$5&amp;$E574),'Hoja de Trabajo para listado'!$A$151:$Z$151,0)),0)+IFERROR(INDEX('Hoja de Trabajo para listado'!$AB$155:$BA$1048576,MATCH($A574,'Hoja de Trabajo para listado'!$AB$155:$AB$1048576,0),MATCH((CUADRO!J$5&amp;$E574),'Hoja de Trabajo para listado'!$AB$151:$BA$151,0)),0)+IFERROR(INDEX('Hoja de Trabajo para listado'!$BC$155:$CB$1048576,MATCH($A574,'Hoja de Trabajo para listado'!$BC$155:$BC$1048576,0),MATCH((CUADRO!J$5&amp;$E574),'Hoja de Trabajo para listado'!$BC$151:$CB$151,0)),0)+IFERROR(INDEX('Hoja de Trabajo para listado'!$DE$153:$DG$274,MATCH($A574,'Hoja de Trabajo para listado'!$DE$153:$DE$1048576,0),MATCH((CUADRO!J$5&amp;$E574),'Hoja de Trabajo para listado'!$DE$151:$DG$151,0)),0)+IFERROR(INDEX('Hoja de Trabajo para listado'!$CD$155:$DC$1048576,MATCH($A574,'Hoja de Trabajo para listado'!$CD$155:$CD$1048576,0),MATCH((CUADRO!J$5&amp;$E574),'Hoja de Trabajo para listado'!$CD$151:$DC$151,0)),0)</f>
        <v>0</v>
      </c>
      <c r="K574" s="243">
        <f ca="1">+IFERROR(INDEX('Hoja de Trabajo para listado'!$A$155:$Z$1048576,MATCH($A574,'Hoja de Trabajo para listado'!$A$155:$A$1048576,0),MATCH((CUADRO!K$5&amp;$E574),'Hoja de Trabajo para listado'!$A$151:$Z$151,0)),0)+IFERROR(INDEX('Hoja de Trabajo para listado'!$AB$155:$BA$1048576,MATCH($A574,'Hoja de Trabajo para listado'!$AB$155:$AB$1048576,0),MATCH((CUADRO!K$5&amp;$E574),'Hoja de Trabajo para listado'!$AB$151:$BA$151,0)),0)+IFERROR(INDEX('Hoja de Trabajo para listado'!$BC$155:$CB$1048576,MATCH($A574,'Hoja de Trabajo para listado'!$BC$155:$BC$1048576,0),MATCH((CUADRO!K$5&amp;$E574),'Hoja de Trabajo para listado'!$BC$151:$CB$151,0)),0)+IFERROR(INDEX('Hoja de Trabajo para listado'!$DE$153:$DG$274,MATCH($A574,'Hoja de Trabajo para listado'!$DE$153:$DE$1048576,0),MATCH((CUADRO!K$5&amp;$E574),'Hoja de Trabajo para listado'!$DE$151:$DG$151,0)),0)+IFERROR(INDEX('Hoja de Trabajo para listado'!$CD$155:$DC$1048576,MATCH($A574,'Hoja de Trabajo para listado'!$CD$155:$CD$1048576,0),MATCH((CUADRO!K$5&amp;$E574),'Hoja de Trabajo para listado'!$CD$151:$DC$151,0)),0)</f>
        <v>0</v>
      </c>
      <c r="L574" s="243">
        <f ca="1">+IFERROR(INDEX('Hoja de Trabajo para listado'!$A$155:$Z$1048576,MATCH($A574,'Hoja de Trabajo para listado'!$A$155:$A$1048576,0),MATCH((CUADRO!L$5&amp;$E574),'Hoja de Trabajo para listado'!$A$151:$Z$151,0)),0)+IFERROR(INDEX('Hoja de Trabajo para listado'!$AB$155:$BA$1048576,MATCH($A574,'Hoja de Trabajo para listado'!$AB$155:$AB$1048576,0),MATCH((CUADRO!L$5&amp;$E574),'Hoja de Trabajo para listado'!$AB$151:$BA$151,0)),0)+IFERROR(INDEX('Hoja de Trabajo para listado'!$BC$155:$CB$1048576,MATCH($A574,'Hoja de Trabajo para listado'!$BC$155:$BC$1048576,0),MATCH((CUADRO!L$5&amp;$E574),'Hoja de Trabajo para listado'!$BC$151:$CB$151,0)),0)+IFERROR(INDEX('Hoja de Trabajo para listado'!$DE$153:$DG$274,MATCH($A574,'Hoja de Trabajo para listado'!$DE$153:$DE$1048576,0),MATCH((CUADRO!L$5&amp;$E574),'Hoja de Trabajo para listado'!$DE$151:$DG$151,0)),0)+IFERROR(INDEX('Hoja de Trabajo para listado'!$CD$155:$DC$1048576,MATCH($A574,'Hoja de Trabajo para listado'!$CD$155:$CD$1048576,0),MATCH((CUADRO!L$5&amp;$E574),'Hoja de Trabajo para listado'!$CD$151:$DC$151,0)),0)</f>
        <v>0</v>
      </c>
      <c r="M574" s="243">
        <f ca="1">+IFERROR(INDEX('Hoja de Trabajo para listado'!$A$155:$Z$1048576,MATCH($A574,'Hoja de Trabajo para listado'!$A$155:$A$1048576,0),MATCH((CUADRO!M$5&amp;$E574),'Hoja de Trabajo para listado'!$A$151:$Z$151,0)),0)+IFERROR(INDEX('Hoja de Trabajo para listado'!$AB$155:$BA$1048576,MATCH($A574,'Hoja de Trabajo para listado'!$AB$155:$AB$1048576,0),MATCH((CUADRO!M$5&amp;$E574),'Hoja de Trabajo para listado'!$AB$151:$BA$151,0)),0)+IFERROR(INDEX('Hoja de Trabajo para listado'!$BC$155:$CB$1048576,MATCH($A574,'Hoja de Trabajo para listado'!$BC$155:$BC$1048576,0),MATCH((CUADRO!M$5&amp;$E574),'Hoja de Trabajo para listado'!$BC$151:$CB$151,0)),0)+IFERROR(INDEX('Hoja de Trabajo para listado'!$DE$153:$DG$274,MATCH($A574,'Hoja de Trabajo para listado'!$DE$153:$DE$1048576,0),MATCH((CUADRO!M$5&amp;$E574),'Hoja de Trabajo para listado'!$DE$151:$DG$151,0)),0)+IFERROR(INDEX('Hoja de Trabajo para listado'!$CD$155:$DC$1048576,MATCH($A574,'Hoja de Trabajo para listado'!$CD$155:$CD$1048576,0),MATCH((CUADRO!M$5&amp;$E574),'Hoja de Trabajo para listado'!$CD$151:$DC$151,0)),0)</f>
        <v>0</v>
      </c>
      <c r="N574" s="243">
        <f ca="1">+IFERROR(INDEX('Hoja de Trabajo para listado'!$A$155:$Z$1048576,MATCH($A574,'Hoja de Trabajo para listado'!$A$155:$A$1048576,0),MATCH((CUADRO!N$5&amp;$E574),'Hoja de Trabajo para listado'!$A$151:$Z$151,0)),0)+IFERROR(INDEX('Hoja de Trabajo para listado'!$AB$155:$BA$1048576,MATCH($A574,'Hoja de Trabajo para listado'!$AB$155:$AB$1048576,0),MATCH((CUADRO!N$5&amp;$E574),'Hoja de Trabajo para listado'!$AB$151:$BA$151,0)),0)+IFERROR(INDEX('Hoja de Trabajo para listado'!$BC$155:$CB$1048576,MATCH($A574,'Hoja de Trabajo para listado'!$BC$155:$BC$1048576,0),MATCH((CUADRO!N$5&amp;$E574),'Hoja de Trabajo para listado'!$BC$151:$CB$151,0)),0)+IFERROR(INDEX('Hoja de Trabajo para listado'!$DE$153:$DG$274,MATCH($A574,'Hoja de Trabajo para listado'!$DE$153:$DE$1048576,0),MATCH((CUADRO!N$5&amp;$E574),'Hoja de Trabajo para listado'!$DE$151:$DG$151,0)),0)+IFERROR(INDEX('Hoja de Trabajo para listado'!$CD$155:$DC$1048576,MATCH($A574,'Hoja de Trabajo para listado'!$CD$155:$CD$1048576,0),MATCH((CUADRO!N$5&amp;$E574),'Hoja de Trabajo para listado'!$CD$151:$DC$151,0)),0)</f>
        <v>0</v>
      </c>
      <c r="O574" s="243">
        <f ca="1">+IFERROR(INDEX('Hoja de Trabajo para listado'!$A$155:$Z$1048576,MATCH($A574,'Hoja de Trabajo para listado'!$A$155:$A$1048576,0),MATCH((CUADRO!O$5&amp;$E574),'Hoja de Trabajo para listado'!$A$151:$Z$151,0)),0)+IFERROR(INDEX('Hoja de Trabajo para listado'!$AB$155:$BA$1048576,MATCH($A574,'Hoja de Trabajo para listado'!$AB$155:$AB$1048576,0),MATCH((CUADRO!O$5&amp;$E574),'Hoja de Trabajo para listado'!$AB$151:$BA$151,0)),0)+IFERROR(INDEX('Hoja de Trabajo para listado'!$BC$155:$CB$1048576,MATCH($A574,'Hoja de Trabajo para listado'!$BC$155:$BC$1048576,0),MATCH((CUADRO!O$5&amp;$E574),'Hoja de Trabajo para listado'!$BC$151:$CB$151,0)),0)+IFERROR(INDEX('Hoja de Trabajo para listado'!$DE$153:$DG$274,MATCH($A574,'Hoja de Trabajo para listado'!$DE$153:$DE$1048576,0),MATCH((CUADRO!O$5&amp;$E574),'Hoja de Trabajo para listado'!$DE$151:$DG$151,0)),0)+IFERROR(INDEX('Hoja de Trabajo para listado'!$CD$155:$DC$1048576,MATCH($A574,'Hoja de Trabajo para listado'!$CD$155:$CD$1048576,0),MATCH((CUADRO!O$5&amp;$E574),'Hoja de Trabajo para listado'!$CD$151:$DC$151,0)),0)</f>
        <v>0</v>
      </c>
      <c r="P574" s="243">
        <f ca="1">+IFERROR(INDEX('Hoja de Trabajo para listado'!$A$155:$Z$1048576,MATCH($A574,'Hoja de Trabajo para listado'!$A$155:$A$1048576,0),MATCH((CUADRO!P$5&amp;$E574),'Hoja de Trabajo para listado'!$A$151:$Z$151,0)),0)+IFERROR(INDEX('Hoja de Trabajo para listado'!$AB$155:$BA$1048576,MATCH($A574,'Hoja de Trabajo para listado'!$AB$155:$AB$1048576,0),MATCH((CUADRO!P$5&amp;$E574),'Hoja de Trabajo para listado'!$AB$151:$BA$151,0)),0)+IFERROR(INDEX('Hoja de Trabajo para listado'!$BC$155:$CB$1048576,MATCH($A574,'Hoja de Trabajo para listado'!$BC$155:$BC$1048576,0),MATCH((CUADRO!P$5&amp;$E574),'Hoja de Trabajo para listado'!$BC$151:$CB$151,0)),0)+IFERROR(INDEX('Hoja de Trabajo para listado'!$DE$153:$DG$274,MATCH($A574,'Hoja de Trabajo para listado'!$DE$153:$DE$1048576,0),MATCH((CUADRO!P$5&amp;$E574),'Hoja de Trabajo para listado'!$DE$151:$DG$151,0)),0)+IFERROR(INDEX('Hoja de Trabajo para listado'!$CD$155:$DC$1048576,MATCH($A574,'Hoja de Trabajo para listado'!$CD$155:$CD$1048576,0),MATCH((CUADRO!P$5&amp;$E574),'Hoja de Trabajo para listado'!$CD$151:$DC$151,0)),0)</f>
        <v>0</v>
      </c>
      <c r="Q574" s="243">
        <f ca="1">+IFERROR(INDEX('Hoja de Trabajo para listado'!$A$155:$Z$1048576,MATCH($A574,'Hoja de Trabajo para listado'!$A$155:$A$1048576,0),MATCH((CUADRO!Q$5&amp;$E574),'Hoja de Trabajo para listado'!$A$151:$Z$151,0)),0)+IFERROR(INDEX('Hoja de Trabajo para listado'!$AB$155:$BA$1048576,MATCH($A574,'Hoja de Trabajo para listado'!$AB$155:$AB$1048576,0),MATCH((CUADRO!Q$5&amp;$E574),'Hoja de Trabajo para listado'!$AB$151:$BA$151,0)),0)+IFERROR(INDEX('Hoja de Trabajo para listado'!$BC$155:$CB$1048576,MATCH($A574,'Hoja de Trabajo para listado'!$BC$155:$BC$1048576,0),MATCH((CUADRO!Q$5&amp;$E574),'Hoja de Trabajo para listado'!$BC$151:$CB$151,0)),0)+IFERROR(INDEX('Hoja de Trabajo para listado'!$DE$153:$DG$274,MATCH($A574,'Hoja de Trabajo para listado'!$DE$153:$DE$1048576,0),MATCH((CUADRO!Q$5&amp;$E574),'Hoja de Trabajo para listado'!$DE$151:$DG$151,0)),0)+IFERROR(INDEX('Hoja de Trabajo para listado'!$CD$155:$DC$1048576,MATCH($A574,'Hoja de Trabajo para listado'!$CD$155:$CD$1048576,0),MATCH((CUADRO!Q$5&amp;$E574),'Hoja de Trabajo para listado'!$CD$151:$DC$151,0)),0)</f>
        <v>0</v>
      </c>
      <c r="R574" s="243">
        <f t="shared" ca="1" si="19"/>
        <v>0</v>
      </c>
      <c r="S574" s="249"/>
      <c r="T574" s="243">
        <f ca="1">+T575</f>
        <v>0</v>
      </c>
      <c r="U574" s="242">
        <f t="shared" si="20"/>
        <v>1</v>
      </c>
      <c r="V574" s="333" t="str">
        <f>+VLOOKUP(A574,bd_lista!$A$3:$E$590,5,FALSE)</f>
        <v>Gobiernos Autonomos Municipales</v>
      </c>
      <c r="W574" s="391" t="str">
        <f>+V574</f>
        <v>Gobiernos Autonomos Municipales</v>
      </c>
      <c r="X574" s="242">
        <f>+VLOOKUP(A574,[4]Sheet1!$A$13:$D$744,4,FALSE)</f>
        <v>0</v>
      </c>
      <c r="Y574" s="242" t="e">
        <f>+VLOOKUP(X574,bd_lista!$A$3:$C$590,3,FALSE)</f>
        <v>#N/A</v>
      </c>
      <c r="Z574" s="294">
        <f>+X574</f>
        <v>0</v>
      </c>
      <c r="AA574" s="295" t="e">
        <f>+Y574</f>
        <v>#N/A</v>
      </c>
    </row>
    <row r="575" spans="1:27" customFormat="1" ht="15" hidden="1" customHeight="1">
      <c r="A575" s="32">
        <v>1240</v>
      </c>
      <c r="B575" s="388"/>
      <c r="C575" s="247" t="str">
        <f>+VLOOKUP(A575,bd_lista!$A$3:$C$590,3,FALSE)</f>
        <v>Gobierno Autónomo Municipal de Calacoto</v>
      </c>
      <c r="D575" s="390"/>
      <c r="E575" s="244" t="s">
        <v>1305</v>
      </c>
      <c r="F575" s="243">
        <f ca="1">+IFERROR(INDEX('Hoja de Trabajo para listado'!$A$155:$Z$1048576,MATCH($A575,'Hoja de Trabajo para listado'!$A$155:$A$1048576,0),MATCH((CUADRO!F$5&amp;$E575),'Hoja de Trabajo para listado'!$A$151:$Z$151,0)),0)+IFERROR(INDEX('Hoja de Trabajo para listado'!$AB$155:$BA$1048576,MATCH($A575,'Hoja de Trabajo para listado'!$AB$155:$AB$1048576,0),MATCH((CUADRO!F$5&amp;$E575),'Hoja de Trabajo para listado'!$AB$151:$BA$151,0)),0)+IFERROR(INDEX('Hoja de Trabajo para listado'!$BC$155:$CB$1048576,MATCH($A575,'Hoja de Trabajo para listado'!$BC$155:$BC$1048576,0),MATCH((CUADRO!F$5&amp;$E575),'Hoja de Trabajo para listado'!$BC$151:$CB$151,0)),0)+IFERROR(INDEX('Hoja de Trabajo para listado'!$DE$153:$DG$274,MATCH($A575,'Hoja de Trabajo para listado'!$DE$153:$DE$1048576,0),MATCH((CUADRO!F$5&amp;$E575),'Hoja de Trabajo para listado'!$DE$151:$DG$151,0)),0)+IFERROR(INDEX('Hoja de Trabajo para listado'!$CD$155:$DC$1048576,MATCH($A575,'Hoja de Trabajo para listado'!$CD$155:$CD$1048576,0),MATCH((CUADRO!F$5&amp;$E575),'Hoja de Trabajo para listado'!$CD$151:$DC$151,0)),0)</f>
        <v>0</v>
      </c>
      <c r="G575" s="243">
        <f ca="1">+IFERROR(INDEX('Hoja de Trabajo para listado'!$A$155:$Z$1048576,MATCH($A575,'Hoja de Trabajo para listado'!$A$155:$A$1048576,0),MATCH((CUADRO!G$5&amp;$E575),'Hoja de Trabajo para listado'!$A$151:$Z$151,0)),0)+IFERROR(INDEX('Hoja de Trabajo para listado'!$AB$155:$BA$1048576,MATCH($A575,'Hoja de Trabajo para listado'!$AB$155:$AB$1048576,0),MATCH((CUADRO!G$5&amp;$E575),'Hoja de Trabajo para listado'!$AB$151:$BA$151,0)),0)+IFERROR(INDEX('Hoja de Trabajo para listado'!$BC$155:$CB$1048576,MATCH($A575,'Hoja de Trabajo para listado'!$BC$155:$BC$1048576,0),MATCH((CUADRO!G$5&amp;$E575),'Hoja de Trabajo para listado'!$BC$151:$CB$151,0)),0)+IFERROR(INDEX('Hoja de Trabajo para listado'!$DE$153:$DG$274,MATCH($A575,'Hoja de Trabajo para listado'!$DE$153:$DE$1048576,0),MATCH((CUADRO!G$5&amp;$E575),'Hoja de Trabajo para listado'!$DE$151:$DG$151,0)),0)+IFERROR(INDEX('Hoja de Trabajo para listado'!$CD$155:$DC$1048576,MATCH($A575,'Hoja de Trabajo para listado'!$CD$155:$CD$1048576,0),MATCH((CUADRO!G$5&amp;$E575),'Hoja de Trabajo para listado'!$CD$151:$DC$151,0)),0)</f>
        <v>0</v>
      </c>
      <c r="H575" s="243">
        <f ca="1">+IFERROR(INDEX('Hoja de Trabajo para listado'!$A$155:$Z$1048576,MATCH($A575,'Hoja de Trabajo para listado'!$A$155:$A$1048576,0),MATCH((CUADRO!H$5&amp;$E575),'Hoja de Trabajo para listado'!$A$151:$Z$151,0)),0)+IFERROR(INDEX('Hoja de Trabajo para listado'!$AB$155:$BA$1048576,MATCH($A575,'Hoja de Trabajo para listado'!$AB$155:$AB$1048576,0),MATCH((CUADRO!H$5&amp;$E575),'Hoja de Trabajo para listado'!$AB$151:$BA$151,0)),0)+IFERROR(INDEX('Hoja de Trabajo para listado'!$BC$155:$CB$1048576,MATCH($A575,'Hoja de Trabajo para listado'!$BC$155:$BC$1048576,0),MATCH((CUADRO!H$5&amp;$E575),'Hoja de Trabajo para listado'!$BC$151:$CB$151,0)),0)+IFERROR(INDEX('Hoja de Trabajo para listado'!$DE$153:$DG$274,MATCH($A575,'Hoja de Trabajo para listado'!$DE$153:$DE$1048576,0),MATCH((CUADRO!H$5&amp;$E575),'Hoja de Trabajo para listado'!$DE$151:$DG$151,0)),0)+IFERROR(INDEX('Hoja de Trabajo para listado'!$CD$155:$DC$1048576,MATCH($A575,'Hoja de Trabajo para listado'!$CD$155:$CD$1048576,0),MATCH((CUADRO!H$5&amp;$E575),'Hoja de Trabajo para listado'!$CD$151:$DC$151,0)),0)</f>
        <v>0</v>
      </c>
      <c r="I575" s="243">
        <f ca="1">+IFERROR(INDEX('Hoja de Trabajo para listado'!$A$155:$Z$1048576,MATCH($A575,'Hoja de Trabajo para listado'!$A$155:$A$1048576,0),MATCH((CUADRO!I$5&amp;$E575),'Hoja de Trabajo para listado'!$A$151:$Z$151,0)),0)+IFERROR(INDEX('Hoja de Trabajo para listado'!$AB$155:$BA$1048576,MATCH($A575,'Hoja de Trabajo para listado'!$AB$155:$AB$1048576,0),MATCH((CUADRO!I$5&amp;$E575),'Hoja de Trabajo para listado'!$AB$151:$BA$151,0)),0)+IFERROR(INDEX('Hoja de Trabajo para listado'!$BC$155:$CB$1048576,MATCH($A575,'Hoja de Trabajo para listado'!$BC$155:$BC$1048576,0),MATCH((CUADRO!I$5&amp;$E575),'Hoja de Trabajo para listado'!$BC$151:$CB$151,0)),0)+IFERROR(INDEX('Hoja de Trabajo para listado'!$DE$153:$DG$274,MATCH($A575,'Hoja de Trabajo para listado'!$DE$153:$DE$1048576,0),MATCH((CUADRO!I$5&amp;$E575),'Hoja de Trabajo para listado'!$DE$151:$DG$151,0)),0)+IFERROR(INDEX('Hoja de Trabajo para listado'!$CD$155:$DC$1048576,MATCH($A575,'Hoja de Trabajo para listado'!$CD$155:$CD$1048576,0),MATCH((CUADRO!I$5&amp;$E575),'Hoja de Trabajo para listado'!$CD$151:$DC$151,0)),0)</f>
        <v>0</v>
      </c>
      <c r="J575" s="243">
        <f ca="1">+IFERROR(INDEX('Hoja de Trabajo para listado'!$A$155:$Z$1048576,MATCH($A575,'Hoja de Trabajo para listado'!$A$155:$A$1048576,0),MATCH((CUADRO!J$5&amp;$E575),'Hoja de Trabajo para listado'!$A$151:$Z$151,0)),0)+IFERROR(INDEX('Hoja de Trabajo para listado'!$AB$155:$BA$1048576,MATCH($A575,'Hoja de Trabajo para listado'!$AB$155:$AB$1048576,0),MATCH((CUADRO!J$5&amp;$E575),'Hoja de Trabajo para listado'!$AB$151:$BA$151,0)),0)+IFERROR(INDEX('Hoja de Trabajo para listado'!$BC$155:$CB$1048576,MATCH($A575,'Hoja de Trabajo para listado'!$BC$155:$BC$1048576,0),MATCH((CUADRO!J$5&amp;$E575),'Hoja de Trabajo para listado'!$BC$151:$CB$151,0)),0)+IFERROR(INDEX('Hoja de Trabajo para listado'!$DE$153:$DG$274,MATCH($A575,'Hoja de Trabajo para listado'!$DE$153:$DE$1048576,0),MATCH((CUADRO!J$5&amp;$E575),'Hoja de Trabajo para listado'!$DE$151:$DG$151,0)),0)+IFERROR(INDEX('Hoja de Trabajo para listado'!$CD$155:$DC$1048576,MATCH($A575,'Hoja de Trabajo para listado'!$CD$155:$CD$1048576,0),MATCH((CUADRO!J$5&amp;$E575),'Hoja de Trabajo para listado'!$CD$151:$DC$151,0)),0)</f>
        <v>0</v>
      </c>
      <c r="K575" s="243">
        <f ca="1">+IFERROR(INDEX('Hoja de Trabajo para listado'!$A$155:$Z$1048576,MATCH($A575,'Hoja de Trabajo para listado'!$A$155:$A$1048576,0),MATCH((CUADRO!K$5&amp;$E575),'Hoja de Trabajo para listado'!$A$151:$Z$151,0)),0)+IFERROR(INDEX('Hoja de Trabajo para listado'!$AB$155:$BA$1048576,MATCH($A575,'Hoja de Trabajo para listado'!$AB$155:$AB$1048576,0),MATCH((CUADRO!K$5&amp;$E575),'Hoja de Trabajo para listado'!$AB$151:$BA$151,0)),0)+IFERROR(INDEX('Hoja de Trabajo para listado'!$BC$155:$CB$1048576,MATCH($A575,'Hoja de Trabajo para listado'!$BC$155:$BC$1048576,0),MATCH((CUADRO!K$5&amp;$E575),'Hoja de Trabajo para listado'!$BC$151:$CB$151,0)),0)+IFERROR(INDEX('Hoja de Trabajo para listado'!$DE$153:$DG$274,MATCH($A575,'Hoja de Trabajo para listado'!$DE$153:$DE$1048576,0),MATCH((CUADRO!K$5&amp;$E575),'Hoja de Trabajo para listado'!$DE$151:$DG$151,0)),0)+IFERROR(INDEX('Hoja de Trabajo para listado'!$CD$155:$DC$1048576,MATCH($A575,'Hoja de Trabajo para listado'!$CD$155:$CD$1048576,0),MATCH((CUADRO!K$5&amp;$E575),'Hoja de Trabajo para listado'!$CD$151:$DC$151,0)),0)</f>
        <v>0</v>
      </c>
      <c r="L575" s="243">
        <f ca="1">+IFERROR(INDEX('Hoja de Trabajo para listado'!$A$155:$Z$1048576,MATCH($A575,'Hoja de Trabajo para listado'!$A$155:$A$1048576,0),MATCH((CUADRO!L$5&amp;$E575),'Hoja de Trabajo para listado'!$A$151:$Z$151,0)),0)+IFERROR(INDEX('Hoja de Trabajo para listado'!$AB$155:$BA$1048576,MATCH($A575,'Hoja de Trabajo para listado'!$AB$155:$AB$1048576,0),MATCH((CUADRO!L$5&amp;$E575),'Hoja de Trabajo para listado'!$AB$151:$BA$151,0)),0)+IFERROR(INDEX('Hoja de Trabajo para listado'!$BC$155:$CB$1048576,MATCH($A575,'Hoja de Trabajo para listado'!$BC$155:$BC$1048576,0),MATCH((CUADRO!L$5&amp;$E575),'Hoja de Trabajo para listado'!$BC$151:$CB$151,0)),0)+IFERROR(INDEX('Hoja de Trabajo para listado'!$DE$153:$DG$274,MATCH($A575,'Hoja de Trabajo para listado'!$DE$153:$DE$1048576,0),MATCH((CUADRO!L$5&amp;$E575),'Hoja de Trabajo para listado'!$DE$151:$DG$151,0)),0)+IFERROR(INDEX('Hoja de Trabajo para listado'!$CD$155:$DC$1048576,MATCH($A575,'Hoja de Trabajo para listado'!$CD$155:$CD$1048576,0),MATCH((CUADRO!L$5&amp;$E575),'Hoja de Trabajo para listado'!$CD$151:$DC$151,0)),0)</f>
        <v>0</v>
      </c>
      <c r="M575" s="243">
        <f ca="1">+IFERROR(INDEX('Hoja de Trabajo para listado'!$A$155:$Z$1048576,MATCH($A575,'Hoja de Trabajo para listado'!$A$155:$A$1048576,0),MATCH((CUADRO!M$5&amp;$E575),'Hoja de Trabajo para listado'!$A$151:$Z$151,0)),0)+IFERROR(INDEX('Hoja de Trabajo para listado'!$AB$155:$BA$1048576,MATCH($A575,'Hoja de Trabajo para listado'!$AB$155:$AB$1048576,0),MATCH((CUADRO!M$5&amp;$E575),'Hoja de Trabajo para listado'!$AB$151:$BA$151,0)),0)+IFERROR(INDEX('Hoja de Trabajo para listado'!$BC$155:$CB$1048576,MATCH($A575,'Hoja de Trabajo para listado'!$BC$155:$BC$1048576,0),MATCH((CUADRO!M$5&amp;$E575),'Hoja de Trabajo para listado'!$BC$151:$CB$151,0)),0)+IFERROR(INDEX('Hoja de Trabajo para listado'!$DE$153:$DG$274,MATCH($A575,'Hoja de Trabajo para listado'!$DE$153:$DE$1048576,0),MATCH((CUADRO!M$5&amp;$E575),'Hoja de Trabajo para listado'!$DE$151:$DG$151,0)),0)+IFERROR(INDEX('Hoja de Trabajo para listado'!$CD$155:$DC$1048576,MATCH($A575,'Hoja de Trabajo para listado'!$CD$155:$CD$1048576,0),MATCH((CUADRO!M$5&amp;$E575),'Hoja de Trabajo para listado'!$CD$151:$DC$151,0)),0)</f>
        <v>0</v>
      </c>
      <c r="N575" s="243">
        <f ca="1">+IFERROR(INDEX('Hoja de Trabajo para listado'!$A$155:$Z$1048576,MATCH($A575,'Hoja de Trabajo para listado'!$A$155:$A$1048576,0),MATCH((CUADRO!N$5&amp;$E575),'Hoja de Trabajo para listado'!$A$151:$Z$151,0)),0)+IFERROR(INDEX('Hoja de Trabajo para listado'!$AB$155:$BA$1048576,MATCH($A575,'Hoja de Trabajo para listado'!$AB$155:$AB$1048576,0),MATCH((CUADRO!N$5&amp;$E575),'Hoja de Trabajo para listado'!$AB$151:$BA$151,0)),0)+IFERROR(INDEX('Hoja de Trabajo para listado'!$BC$155:$CB$1048576,MATCH($A575,'Hoja de Trabajo para listado'!$BC$155:$BC$1048576,0),MATCH((CUADRO!N$5&amp;$E575),'Hoja de Trabajo para listado'!$BC$151:$CB$151,0)),0)+IFERROR(INDEX('Hoja de Trabajo para listado'!$DE$153:$DG$274,MATCH($A575,'Hoja de Trabajo para listado'!$DE$153:$DE$1048576,0),MATCH((CUADRO!N$5&amp;$E575),'Hoja de Trabajo para listado'!$DE$151:$DG$151,0)),0)+IFERROR(INDEX('Hoja de Trabajo para listado'!$CD$155:$DC$1048576,MATCH($A575,'Hoja de Trabajo para listado'!$CD$155:$CD$1048576,0),MATCH((CUADRO!N$5&amp;$E575),'Hoja de Trabajo para listado'!$CD$151:$DC$151,0)),0)</f>
        <v>0</v>
      </c>
      <c r="O575" s="243">
        <f ca="1">+IFERROR(INDEX('Hoja de Trabajo para listado'!$A$155:$Z$1048576,MATCH($A575,'Hoja de Trabajo para listado'!$A$155:$A$1048576,0),MATCH((CUADRO!O$5&amp;$E575),'Hoja de Trabajo para listado'!$A$151:$Z$151,0)),0)+IFERROR(INDEX('Hoja de Trabajo para listado'!$AB$155:$BA$1048576,MATCH($A575,'Hoja de Trabajo para listado'!$AB$155:$AB$1048576,0),MATCH((CUADRO!O$5&amp;$E575),'Hoja de Trabajo para listado'!$AB$151:$BA$151,0)),0)+IFERROR(INDEX('Hoja de Trabajo para listado'!$BC$155:$CB$1048576,MATCH($A575,'Hoja de Trabajo para listado'!$BC$155:$BC$1048576,0),MATCH((CUADRO!O$5&amp;$E575),'Hoja de Trabajo para listado'!$BC$151:$CB$151,0)),0)+IFERROR(INDEX('Hoja de Trabajo para listado'!$DE$153:$DG$274,MATCH($A575,'Hoja de Trabajo para listado'!$DE$153:$DE$1048576,0),MATCH((CUADRO!O$5&amp;$E575),'Hoja de Trabajo para listado'!$DE$151:$DG$151,0)),0)+IFERROR(INDEX('Hoja de Trabajo para listado'!$CD$155:$DC$1048576,MATCH($A575,'Hoja de Trabajo para listado'!$CD$155:$CD$1048576,0),MATCH((CUADRO!O$5&amp;$E575),'Hoja de Trabajo para listado'!$CD$151:$DC$151,0)),0)</f>
        <v>0</v>
      </c>
      <c r="P575" s="243">
        <f ca="1">+IFERROR(INDEX('Hoja de Trabajo para listado'!$A$155:$Z$1048576,MATCH($A575,'Hoja de Trabajo para listado'!$A$155:$A$1048576,0),MATCH((CUADRO!P$5&amp;$E575),'Hoja de Trabajo para listado'!$A$151:$Z$151,0)),0)+IFERROR(INDEX('Hoja de Trabajo para listado'!$AB$155:$BA$1048576,MATCH($A575,'Hoja de Trabajo para listado'!$AB$155:$AB$1048576,0),MATCH((CUADRO!P$5&amp;$E575),'Hoja de Trabajo para listado'!$AB$151:$BA$151,0)),0)+IFERROR(INDEX('Hoja de Trabajo para listado'!$BC$155:$CB$1048576,MATCH($A575,'Hoja de Trabajo para listado'!$BC$155:$BC$1048576,0),MATCH((CUADRO!P$5&amp;$E575),'Hoja de Trabajo para listado'!$BC$151:$CB$151,0)),0)+IFERROR(INDEX('Hoja de Trabajo para listado'!$DE$153:$DG$274,MATCH($A575,'Hoja de Trabajo para listado'!$DE$153:$DE$1048576,0),MATCH((CUADRO!P$5&amp;$E575),'Hoja de Trabajo para listado'!$DE$151:$DG$151,0)),0)+IFERROR(INDEX('Hoja de Trabajo para listado'!$CD$155:$DC$1048576,MATCH($A575,'Hoja de Trabajo para listado'!$CD$155:$CD$1048576,0),MATCH((CUADRO!P$5&amp;$E575),'Hoja de Trabajo para listado'!$CD$151:$DC$151,0)),0)</f>
        <v>0</v>
      </c>
      <c r="Q575" s="243">
        <f ca="1">+IFERROR(INDEX('Hoja de Trabajo para listado'!$A$155:$Z$1048576,MATCH($A575,'Hoja de Trabajo para listado'!$A$155:$A$1048576,0),MATCH((CUADRO!Q$5&amp;$E575),'Hoja de Trabajo para listado'!$A$151:$Z$151,0)),0)+IFERROR(INDEX('Hoja de Trabajo para listado'!$AB$155:$BA$1048576,MATCH($A575,'Hoja de Trabajo para listado'!$AB$155:$AB$1048576,0),MATCH((CUADRO!Q$5&amp;$E575),'Hoja de Trabajo para listado'!$AB$151:$BA$151,0)),0)+IFERROR(INDEX('Hoja de Trabajo para listado'!$BC$155:$CB$1048576,MATCH($A575,'Hoja de Trabajo para listado'!$BC$155:$BC$1048576,0),MATCH((CUADRO!Q$5&amp;$E575),'Hoja de Trabajo para listado'!$BC$151:$CB$151,0)),0)+IFERROR(INDEX('Hoja de Trabajo para listado'!$DE$153:$DG$274,MATCH($A575,'Hoja de Trabajo para listado'!$DE$153:$DE$1048576,0),MATCH((CUADRO!Q$5&amp;$E575),'Hoja de Trabajo para listado'!$DE$151:$DG$151,0)),0)+IFERROR(INDEX('Hoja de Trabajo para listado'!$CD$155:$DC$1048576,MATCH($A575,'Hoja de Trabajo para listado'!$CD$155:$CD$1048576,0),MATCH((CUADRO!Q$5&amp;$E575),'Hoja de Trabajo para listado'!$CD$151:$DC$151,0)),0)</f>
        <v>0</v>
      </c>
      <c r="R575" s="243">
        <f t="shared" ca="1" si="19"/>
        <v>0</v>
      </c>
      <c r="S575" s="249">
        <f ca="1">+R574+R575</f>
        <v>0</v>
      </c>
      <c r="T575" s="243">
        <f ca="1">+S575</f>
        <v>0</v>
      </c>
      <c r="U575" s="242">
        <f t="shared" si="20"/>
        <v>2</v>
      </c>
      <c r="V575" s="333" t="str">
        <f>+VLOOKUP(A575,bd_lista!$A$3:$E$590,5,FALSE)</f>
        <v>Gobiernos Autonomos Municipales</v>
      </c>
      <c r="W575" s="392"/>
      <c r="X575" s="242">
        <f>+VLOOKUP(A575,[4]Sheet1!$A$13:$D$744,4,FALSE)</f>
        <v>0</v>
      </c>
      <c r="Y575" s="242" t="e">
        <f>+VLOOKUP(X575,bd_lista!$A$3:$C$590,3,FALSE)</f>
        <v>#N/A</v>
      </c>
      <c r="Z575" s="292"/>
      <c r="AA575" s="293"/>
    </row>
    <row r="576" spans="1:27" customFormat="1" ht="15" hidden="1" customHeight="1">
      <c r="A576" s="32">
        <v>1241</v>
      </c>
      <c r="B576" s="387">
        <f>+A576</f>
        <v>1241</v>
      </c>
      <c r="C576" s="247" t="str">
        <f>+VLOOKUP(A576,bd_lista!$A$3:$C$590,3,FALSE)</f>
        <v>Gobierno Autónomo Municipal de Comanche</v>
      </c>
      <c r="D576" s="389" t="str">
        <f>+C576</f>
        <v>Gobierno Autónomo Municipal de Comanche</v>
      </c>
      <c r="E576" s="242" t="s">
        <v>1304</v>
      </c>
      <c r="F576" s="243">
        <f ca="1">+IFERROR(INDEX('Hoja de Trabajo para listado'!$A$155:$Z$1048576,MATCH($A576,'Hoja de Trabajo para listado'!$A$155:$A$1048576,0),MATCH((CUADRO!F$5&amp;$E576),'Hoja de Trabajo para listado'!$A$151:$Z$151,0)),0)+IFERROR(INDEX('Hoja de Trabajo para listado'!$AB$155:$BA$1048576,MATCH($A576,'Hoja de Trabajo para listado'!$AB$155:$AB$1048576,0),MATCH((CUADRO!F$5&amp;$E576),'Hoja de Trabajo para listado'!$AB$151:$BA$151,0)),0)+IFERROR(INDEX('Hoja de Trabajo para listado'!$BC$155:$CB$1048576,MATCH($A576,'Hoja de Trabajo para listado'!$BC$155:$BC$1048576,0),MATCH((CUADRO!F$5&amp;$E576),'Hoja de Trabajo para listado'!$BC$151:$CB$151,0)),0)+IFERROR(INDEX('Hoja de Trabajo para listado'!$DE$153:$DG$274,MATCH($A576,'Hoja de Trabajo para listado'!$DE$153:$DE$1048576,0),MATCH((CUADRO!F$5&amp;$E576),'Hoja de Trabajo para listado'!$DE$151:$DG$151,0)),0)+IFERROR(INDEX('Hoja de Trabajo para listado'!$CD$155:$DC$1048576,MATCH($A576,'Hoja de Trabajo para listado'!$CD$155:$CD$1048576,0),MATCH((CUADRO!F$5&amp;$E576),'Hoja de Trabajo para listado'!$CD$151:$DC$151,0)),0)</f>
        <v>0</v>
      </c>
      <c r="G576" s="243">
        <f ca="1">+IFERROR(INDEX('Hoja de Trabajo para listado'!$A$155:$Z$1048576,MATCH($A576,'Hoja de Trabajo para listado'!$A$155:$A$1048576,0),MATCH((CUADRO!G$5&amp;$E576),'Hoja de Trabajo para listado'!$A$151:$Z$151,0)),0)+IFERROR(INDEX('Hoja de Trabajo para listado'!$AB$155:$BA$1048576,MATCH($A576,'Hoja de Trabajo para listado'!$AB$155:$AB$1048576,0),MATCH((CUADRO!G$5&amp;$E576),'Hoja de Trabajo para listado'!$AB$151:$BA$151,0)),0)+IFERROR(INDEX('Hoja de Trabajo para listado'!$BC$155:$CB$1048576,MATCH($A576,'Hoja de Trabajo para listado'!$BC$155:$BC$1048576,0),MATCH((CUADRO!G$5&amp;$E576),'Hoja de Trabajo para listado'!$BC$151:$CB$151,0)),0)+IFERROR(INDEX('Hoja de Trabajo para listado'!$DE$153:$DG$274,MATCH($A576,'Hoja de Trabajo para listado'!$DE$153:$DE$1048576,0),MATCH((CUADRO!G$5&amp;$E576),'Hoja de Trabajo para listado'!$DE$151:$DG$151,0)),0)+IFERROR(INDEX('Hoja de Trabajo para listado'!$CD$155:$DC$1048576,MATCH($A576,'Hoja de Trabajo para listado'!$CD$155:$CD$1048576,0),MATCH((CUADRO!G$5&amp;$E576),'Hoja de Trabajo para listado'!$CD$151:$DC$151,0)),0)</f>
        <v>0</v>
      </c>
      <c r="H576" s="243">
        <f ca="1">+IFERROR(INDEX('Hoja de Trabajo para listado'!$A$155:$Z$1048576,MATCH($A576,'Hoja de Trabajo para listado'!$A$155:$A$1048576,0),MATCH((CUADRO!H$5&amp;$E576),'Hoja de Trabajo para listado'!$A$151:$Z$151,0)),0)+IFERROR(INDEX('Hoja de Trabajo para listado'!$AB$155:$BA$1048576,MATCH($A576,'Hoja de Trabajo para listado'!$AB$155:$AB$1048576,0),MATCH((CUADRO!H$5&amp;$E576),'Hoja de Trabajo para listado'!$AB$151:$BA$151,0)),0)+IFERROR(INDEX('Hoja de Trabajo para listado'!$BC$155:$CB$1048576,MATCH($A576,'Hoja de Trabajo para listado'!$BC$155:$BC$1048576,0),MATCH((CUADRO!H$5&amp;$E576),'Hoja de Trabajo para listado'!$BC$151:$CB$151,0)),0)+IFERROR(INDEX('Hoja de Trabajo para listado'!$DE$153:$DG$274,MATCH($A576,'Hoja de Trabajo para listado'!$DE$153:$DE$1048576,0),MATCH((CUADRO!H$5&amp;$E576),'Hoja de Trabajo para listado'!$DE$151:$DG$151,0)),0)+IFERROR(INDEX('Hoja de Trabajo para listado'!$CD$155:$DC$1048576,MATCH($A576,'Hoja de Trabajo para listado'!$CD$155:$CD$1048576,0),MATCH((CUADRO!H$5&amp;$E576),'Hoja de Trabajo para listado'!$CD$151:$DC$151,0)),0)</f>
        <v>0</v>
      </c>
      <c r="I576" s="243">
        <f ca="1">+IFERROR(INDEX('Hoja de Trabajo para listado'!$A$155:$Z$1048576,MATCH($A576,'Hoja de Trabajo para listado'!$A$155:$A$1048576,0),MATCH((CUADRO!I$5&amp;$E576),'Hoja de Trabajo para listado'!$A$151:$Z$151,0)),0)+IFERROR(INDEX('Hoja de Trabajo para listado'!$AB$155:$BA$1048576,MATCH($A576,'Hoja de Trabajo para listado'!$AB$155:$AB$1048576,0),MATCH((CUADRO!I$5&amp;$E576),'Hoja de Trabajo para listado'!$AB$151:$BA$151,0)),0)+IFERROR(INDEX('Hoja de Trabajo para listado'!$BC$155:$CB$1048576,MATCH($A576,'Hoja de Trabajo para listado'!$BC$155:$BC$1048576,0),MATCH((CUADRO!I$5&amp;$E576),'Hoja de Trabajo para listado'!$BC$151:$CB$151,0)),0)+IFERROR(INDEX('Hoja de Trabajo para listado'!$DE$153:$DG$274,MATCH($A576,'Hoja de Trabajo para listado'!$DE$153:$DE$1048576,0),MATCH((CUADRO!I$5&amp;$E576),'Hoja de Trabajo para listado'!$DE$151:$DG$151,0)),0)+IFERROR(INDEX('Hoja de Trabajo para listado'!$CD$155:$DC$1048576,MATCH($A576,'Hoja de Trabajo para listado'!$CD$155:$CD$1048576,0),MATCH((CUADRO!I$5&amp;$E576),'Hoja de Trabajo para listado'!$CD$151:$DC$151,0)),0)</f>
        <v>0</v>
      </c>
      <c r="J576" s="243">
        <f ca="1">+IFERROR(INDEX('Hoja de Trabajo para listado'!$A$155:$Z$1048576,MATCH($A576,'Hoja de Trabajo para listado'!$A$155:$A$1048576,0),MATCH((CUADRO!J$5&amp;$E576),'Hoja de Trabajo para listado'!$A$151:$Z$151,0)),0)+IFERROR(INDEX('Hoja de Trabajo para listado'!$AB$155:$BA$1048576,MATCH($A576,'Hoja de Trabajo para listado'!$AB$155:$AB$1048576,0),MATCH((CUADRO!J$5&amp;$E576),'Hoja de Trabajo para listado'!$AB$151:$BA$151,0)),0)+IFERROR(INDEX('Hoja de Trabajo para listado'!$BC$155:$CB$1048576,MATCH($A576,'Hoja de Trabajo para listado'!$BC$155:$BC$1048576,0),MATCH((CUADRO!J$5&amp;$E576),'Hoja de Trabajo para listado'!$BC$151:$CB$151,0)),0)+IFERROR(INDEX('Hoja de Trabajo para listado'!$DE$153:$DG$274,MATCH($A576,'Hoja de Trabajo para listado'!$DE$153:$DE$1048576,0),MATCH((CUADRO!J$5&amp;$E576),'Hoja de Trabajo para listado'!$DE$151:$DG$151,0)),0)+IFERROR(INDEX('Hoja de Trabajo para listado'!$CD$155:$DC$1048576,MATCH($A576,'Hoja de Trabajo para listado'!$CD$155:$CD$1048576,0),MATCH((CUADRO!J$5&amp;$E576),'Hoja de Trabajo para listado'!$CD$151:$DC$151,0)),0)</f>
        <v>0</v>
      </c>
      <c r="K576" s="243">
        <f ca="1">+IFERROR(INDEX('Hoja de Trabajo para listado'!$A$155:$Z$1048576,MATCH($A576,'Hoja de Trabajo para listado'!$A$155:$A$1048576,0),MATCH((CUADRO!K$5&amp;$E576),'Hoja de Trabajo para listado'!$A$151:$Z$151,0)),0)+IFERROR(INDEX('Hoja de Trabajo para listado'!$AB$155:$BA$1048576,MATCH($A576,'Hoja de Trabajo para listado'!$AB$155:$AB$1048576,0),MATCH((CUADRO!K$5&amp;$E576),'Hoja de Trabajo para listado'!$AB$151:$BA$151,0)),0)+IFERROR(INDEX('Hoja de Trabajo para listado'!$BC$155:$CB$1048576,MATCH($A576,'Hoja de Trabajo para listado'!$BC$155:$BC$1048576,0),MATCH((CUADRO!K$5&amp;$E576),'Hoja de Trabajo para listado'!$BC$151:$CB$151,0)),0)+IFERROR(INDEX('Hoja de Trabajo para listado'!$DE$153:$DG$274,MATCH($A576,'Hoja de Trabajo para listado'!$DE$153:$DE$1048576,0),MATCH((CUADRO!K$5&amp;$E576),'Hoja de Trabajo para listado'!$DE$151:$DG$151,0)),0)+IFERROR(INDEX('Hoja de Trabajo para listado'!$CD$155:$DC$1048576,MATCH($A576,'Hoja de Trabajo para listado'!$CD$155:$CD$1048576,0),MATCH((CUADRO!K$5&amp;$E576),'Hoja de Trabajo para listado'!$CD$151:$DC$151,0)),0)</f>
        <v>0</v>
      </c>
      <c r="L576" s="243">
        <f ca="1">+IFERROR(INDEX('Hoja de Trabajo para listado'!$A$155:$Z$1048576,MATCH($A576,'Hoja de Trabajo para listado'!$A$155:$A$1048576,0),MATCH((CUADRO!L$5&amp;$E576),'Hoja de Trabajo para listado'!$A$151:$Z$151,0)),0)+IFERROR(INDEX('Hoja de Trabajo para listado'!$AB$155:$BA$1048576,MATCH($A576,'Hoja de Trabajo para listado'!$AB$155:$AB$1048576,0),MATCH((CUADRO!L$5&amp;$E576),'Hoja de Trabajo para listado'!$AB$151:$BA$151,0)),0)+IFERROR(INDEX('Hoja de Trabajo para listado'!$BC$155:$CB$1048576,MATCH($A576,'Hoja de Trabajo para listado'!$BC$155:$BC$1048576,0),MATCH((CUADRO!L$5&amp;$E576),'Hoja de Trabajo para listado'!$BC$151:$CB$151,0)),0)+IFERROR(INDEX('Hoja de Trabajo para listado'!$DE$153:$DG$274,MATCH($A576,'Hoja de Trabajo para listado'!$DE$153:$DE$1048576,0),MATCH((CUADRO!L$5&amp;$E576),'Hoja de Trabajo para listado'!$DE$151:$DG$151,0)),0)+IFERROR(INDEX('Hoja de Trabajo para listado'!$CD$155:$DC$1048576,MATCH($A576,'Hoja de Trabajo para listado'!$CD$155:$CD$1048576,0),MATCH((CUADRO!L$5&amp;$E576),'Hoja de Trabajo para listado'!$CD$151:$DC$151,0)),0)</f>
        <v>0</v>
      </c>
      <c r="M576" s="243">
        <f ca="1">+IFERROR(INDEX('Hoja de Trabajo para listado'!$A$155:$Z$1048576,MATCH($A576,'Hoja de Trabajo para listado'!$A$155:$A$1048576,0),MATCH((CUADRO!M$5&amp;$E576),'Hoja de Trabajo para listado'!$A$151:$Z$151,0)),0)+IFERROR(INDEX('Hoja de Trabajo para listado'!$AB$155:$BA$1048576,MATCH($A576,'Hoja de Trabajo para listado'!$AB$155:$AB$1048576,0),MATCH((CUADRO!M$5&amp;$E576),'Hoja de Trabajo para listado'!$AB$151:$BA$151,0)),0)+IFERROR(INDEX('Hoja de Trabajo para listado'!$BC$155:$CB$1048576,MATCH($A576,'Hoja de Trabajo para listado'!$BC$155:$BC$1048576,0),MATCH((CUADRO!M$5&amp;$E576),'Hoja de Trabajo para listado'!$BC$151:$CB$151,0)),0)+IFERROR(INDEX('Hoja de Trabajo para listado'!$DE$153:$DG$274,MATCH($A576,'Hoja de Trabajo para listado'!$DE$153:$DE$1048576,0),MATCH((CUADRO!M$5&amp;$E576),'Hoja de Trabajo para listado'!$DE$151:$DG$151,0)),0)+IFERROR(INDEX('Hoja de Trabajo para listado'!$CD$155:$DC$1048576,MATCH($A576,'Hoja de Trabajo para listado'!$CD$155:$CD$1048576,0),MATCH((CUADRO!M$5&amp;$E576),'Hoja de Trabajo para listado'!$CD$151:$DC$151,0)),0)</f>
        <v>0</v>
      </c>
      <c r="N576" s="243">
        <f ca="1">+IFERROR(INDEX('Hoja de Trabajo para listado'!$A$155:$Z$1048576,MATCH($A576,'Hoja de Trabajo para listado'!$A$155:$A$1048576,0),MATCH((CUADRO!N$5&amp;$E576),'Hoja de Trabajo para listado'!$A$151:$Z$151,0)),0)+IFERROR(INDEX('Hoja de Trabajo para listado'!$AB$155:$BA$1048576,MATCH($A576,'Hoja de Trabajo para listado'!$AB$155:$AB$1048576,0),MATCH((CUADRO!N$5&amp;$E576),'Hoja de Trabajo para listado'!$AB$151:$BA$151,0)),0)+IFERROR(INDEX('Hoja de Trabajo para listado'!$BC$155:$CB$1048576,MATCH($A576,'Hoja de Trabajo para listado'!$BC$155:$BC$1048576,0),MATCH((CUADRO!N$5&amp;$E576),'Hoja de Trabajo para listado'!$BC$151:$CB$151,0)),0)+IFERROR(INDEX('Hoja de Trabajo para listado'!$DE$153:$DG$274,MATCH($A576,'Hoja de Trabajo para listado'!$DE$153:$DE$1048576,0),MATCH((CUADRO!N$5&amp;$E576),'Hoja de Trabajo para listado'!$DE$151:$DG$151,0)),0)+IFERROR(INDEX('Hoja de Trabajo para listado'!$CD$155:$DC$1048576,MATCH($A576,'Hoja de Trabajo para listado'!$CD$155:$CD$1048576,0),MATCH((CUADRO!N$5&amp;$E576),'Hoja de Trabajo para listado'!$CD$151:$DC$151,0)),0)</f>
        <v>0</v>
      </c>
      <c r="O576" s="243">
        <f ca="1">+IFERROR(INDEX('Hoja de Trabajo para listado'!$A$155:$Z$1048576,MATCH($A576,'Hoja de Trabajo para listado'!$A$155:$A$1048576,0),MATCH((CUADRO!O$5&amp;$E576),'Hoja de Trabajo para listado'!$A$151:$Z$151,0)),0)+IFERROR(INDEX('Hoja de Trabajo para listado'!$AB$155:$BA$1048576,MATCH($A576,'Hoja de Trabajo para listado'!$AB$155:$AB$1048576,0),MATCH((CUADRO!O$5&amp;$E576),'Hoja de Trabajo para listado'!$AB$151:$BA$151,0)),0)+IFERROR(INDEX('Hoja de Trabajo para listado'!$BC$155:$CB$1048576,MATCH($A576,'Hoja de Trabajo para listado'!$BC$155:$BC$1048576,0),MATCH((CUADRO!O$5&amp;$E576),'Hoja de Trabajo para listado'!$BC$151:$CB$151,0)),0)+IFERROR(INDEX('Hoja de Trabajo para listado'!$DE$153:$DG$274,MATCH($A576,'Hoja de Trabajo para listado'!$DE$153:$DE$1048576,0),MATCH((CUADRO!O$5&amp;$E576),'Hoja de Trabajo para listado'!$DE$151:$DG$151,0)),0)+IFERROR(INDEX('Hoja de Trabajo para listado'!$CD$155:$DC$1048576,MATCH($A576,'Hoja de Trabajo para listado'!$CD$155:$CD$1048576,0),MATCH((CUADRO!O$5&amp;$E576),'Hoja de Trabajo para listado'!$CD$151:$DC$151,0)),0)</f>
        <v>0</v>
      </c>
      <c r="P576" s="243">
        <f ca="1">+IFERROR(INDEX('Hoja de Trabajo para listado'!$A$155:$Z$1048576,MATCH($A576,'Hoja de Trabajo para listado'!$A$155:$A$1048576,0),MATCH((CUADRO!P$5&amp;$E576),'Hoja de Trabajo para listado'!$A$151:$Z$151,0)),0)+IFERROR(INDEX('Hoja de Trabajo para listado'!$AB$155:$BA$1048576,MATCH($A576,'Hoja de Trabajo para listado'!$AB$155:$AB$1048576,0),MATCH((CUADRO!P$5&amp;$E576),'Hoja de Trabajo para listado'!$AB$151:$BA$151,0)),0)+IFERROR(INDEX('Hoja de Trabajo para listado'!$BC$155:$CB$1048576,MATCH($A576,'Hoja de Trabajo para listado'!$BC$155:$BC$1048576,0),MATCH((CUADRO!P$5&amp;$E576),'Hoja de Trabajo para listado'!$BC$151:$CB$151,0)),0)+IFERROR(INDEX('Hoja de Trabajo para listado'!$DE$153:$DG$274,MATCH($A576,'Hoja de Trabajo para listado'!$DE$153:$DE$1048576,0),MATCH((CUADRO!P$5&amp;$E576),'Hoja de Trabajo para listado'!$DE$151:$DG$151,0)),0)+IFERROR(INDEX('Hoja de Trabajo para listado'!$CD$155:$DC$1048576,MATCH($A576,'Hoja de Trabajo para listado'!$CD$155:$CD$1048576,0),MATCH((CUADRO!P$5&amp;$E576),'Hoja de Trabajo para listado'!$CD$151:$DC$151,0)),0)</f>
        <v>0</v>
      </c>
      <c r="Q576" s="243">
        <f ca="1">+IFERROR(INDEX('Hoja de Trabajo para listado'!$A$155:$Z$1048576,MATCH($A576,'Hoja de Trabajo para listado'!$A$155:$A$1048576,0),MATCH((CUADRO!Q$5&amp;$E576),'Hoja de Trabajo para listado'!$A$151:$Z$151,0)),0)+IFERROR(INDEX('Hoja de Trabajo para listado'!$AB$155:$BA$1048576,MATCH($A576,'Hoja de Trabajo para listado'!$AB$155:$AB$1048576,0),MATCH((CUADRO!Q$5&amp;$E576),'Hoja de Trabajo para listado'!$AB$151:$BA$151,0)),0)+IFERROR(INDEX('Hoja de Trabajo para listado'!$BC$155:$CB$1048576,MATCH($A576,'Hoja de Trabajo para listado'!$BC$155:$BC$1048576,0),MATCH((CUADRO!Q$5&amp;$E576),'Hoja de Trabajo para listado'!$BC$151:$CB$151,0)),0)+IFERROR(INDEX('Hoja de Trabajo para listado'!$DE$153:$DG$274,MATCH($A576,'Hoja de Trabajo para listado'!$DE$153:$DE$1048576,0),MATCH((CUADRO!Q$5&amp;$E576),'Hoja de Trabajo para listado'!$DE$151:$DG$151,0)),0)+IFERROR(INDEX('Hoja de Trabajo para listado'!$CD$155:$DC$1048576,MATCH($A576,'Hoja de Trabajo para listado'!$CD$155:$CD$1048576,0),MATCH((CUADRO!Q$5&amp;$E576),'Hoja de Trabajo para listado'!$CD$151:$DC$151,0)),0)</f>
        <v>0</v>
      </c>
      <c r="R576" s="243">
        <f t="shared" ca="1" si="19"/>
        <v>0</v>
      </c>
      <c r="S576" s="249"/>
      <c r="T576" s="243">
        <f ca="1">+T577</f>
        <v>0</v>
      </c>
      <c r="U576" s="242">
        <f t="shared" si="20"/>
        <v>1</v>
      </c>
      <c r="V576" s="333" t="str">
        <f>+VLOOKUP(A576,bd_lista!$A$3:$E$590,5,FALSE)</f>
        <v>Gobiernos Autonomos Municipales</v>
      </c>
      <c r="W576" s="391" t="str">
        <f>+V576</f>
        <v>Gobiernos Autonomos Municipales</v>
      </c>
      <c r="X576" s="242">
        <f>+VLOOKUP(A576,[4]Sheet1!$A$13:$D$744,4,FALSE)</f>
        <v>0</v>
      </c>
      <c r="Y576" s="242" t="e">
        <f>+VLOOKUP(X576,bd_lista!$A$3:$C$590,3,FALSE)</f>
        <v>#N/A</v>
      </c>
      <c r="Z576" s="294">
        <f>+X576</f>
        <v>0</v>
      </c>
      <c r="AA576" s="295" t="e">
        <f>+Y576</f>
        <v>#N/A</v>
      </c>
    </row>
    <row r="577" spans="1:27" customFormat="1" ht="15" hidden="1" customHeight="1">
      <c r="A577" s="32">
        <v>1241</v>
      </c>
      <c r="B577" s="388"/>
      <c r="C577" s="247" t="str">
        <f>+VLOOKUP(A577,bd_lista!$A$3:$C$590,3,FALSE)</f>
        <v>Gobierno Autónomo Municipal de Comanche</v>
      </c>
      <c r="D577" s="390"/>
      <c r="E577" s="244" t="s">
        <v>1305</v>
      </c>
      <c r="F577" s="243">
        <f ca="1">+IFERROR(INDEX('Hoja de Trabajo para listado'!$A$155:$Z$1048576,MATCH($A577,'Hoja de Trabajo para listado'!$A$155:$A$1048576,0),MATCH((CUADRO!F$5&amp;$E577),'Hoja de Trabajo para listado'!$A$151:$Z$151,0)),0)+IFERROR(INDEX('Hoja de Trabajo para listado'!$AB$155:$BA$1048576,MATCH($A577,'Hoja de Trabajo para listado'!$AB$155:$AB$1048576,0),MATCH((CUADRO!F$5&amp;$E577),'Hoja de Trabajo para listado'!$AB$151:$BA$151,0)),0)+IFERROR(INDEX('Hoja de Trabajo para listado'!$BC$155:$CB$1048576,MATCH($A577,'Hoja de Trabajo para listado'!$BC$155:$BC$1048576,0),MATCH((CUADRO!F$5&amp;$E577),'Hoja de Trabajo para listado'!$BC$151:$CB$151,0)),0)+IFERROR(INDEX('Hoja de Trabajo para listado'!$DE$153:$DG$274,MATCH($A577,'Hoja de Trabajo para listado'!$DE$153:$DE$1048576,0),MATCH((CUADRO!F$5&amp;$E577),'Hoja de Trabajo para listado'!$DE$151:$DG$151,0)),0)+IFERROR(INDEX('Hoja de Trabajo para listado'!$CD$155:$DC$1048576,MATCH($A577,'Hoja de Trabajo para listado'!$CD$155:$CD$1048576,0),MATCH((CUADRO!F$5&amp;$E577),'Hoja de Trabajo para listado'!$CD$151:$DC$151,0)),0)</f>
        <v>0</v>
      </c>
      <c r="G577" s="243">
        <f ca="1">+IFERROR(INDEX('Hoja de Trabajo para listado'!$A$155:$Z$1048576,MATCH($A577,'Hoja de Trabajo para listado'!$A$155:$A$1048576,0),MATCH((CUADRO!G$5&amp;$E577),'Hoja de Trabajo para listado'!$A$151:$Z$151,0)),0)+IFERROR(INDEX('Hoja de Trabajo para listado'!$AB$155:$BA$1048576,MATCH($A577,'Hoja de Trabajo para listado'!$AB$155:$AB$1048576,0),MATCH((CUADRO!G$5&amp;$E577),'Hoja de Trabajo para listado'!$AB$151:$BA$151,0)),0)+IFERROR(INDEX('Hoja de Trabajo para listado'!$BC$155:$CB$1048576,MATCH($A577,'Hoja de Trabajo para listado'!$BC$155:$BC$1048576,0),MATCH((CUADRO!G$5&amp;$E577),'Hoja de Trabajo para listado'!$BC$151:$CB$151,0)),0)+IFERROR(INDEX('Hoja de Trabajo para listado'!$DE$153:$DG$274,MATCH($A577,'Hoja de Trabajo para listado'!$DE$153:$DE$1048576,0),MATCH((CUADRO!G$5&amp;$E577),'Hoja de Trabajo para listado'!$DE$151:$DG$151,0)),0)+IFERROR(INDEX('Hoja de Trabajo para listado'!$CD$155:$DC$1048576,MATCH($A577,'Hoja de Trabajo para listado'!$CD$155:$CD$1048576,0),MATCH((CUADRO!G$5&amp;$E577),'Hoja de Trabajo para listado'!$CD$151:$DC$151,0)),0)</f>
        <v>0</v>
      </c>
      <c r="H577" s="243">
        <f ca="1">+IFERROR(INDEX('Hoja de Trabajo para listado'!$A$155:$Z$1048576,MATCH($A577,'Hoja de Trabajo para listado'!$A$155:$A$1048576,0),MATCH((CUADRO!H$5&amp;$E577),'Hoja de Trabajo para listado'!$A$151:$Z$151,0)),0)+IFERROR(INDEX('Hoja de Trabajo para listado'!$AB$155:$BA$1048576,MATCH($A577,'Hoja de Trabajo para listado'!$AB$155:$AB$1048576,0),MATCH((CUADRO!H$5&amp;$E577),'Hoja de Trabajo para listado'!$AB$151:$BA$151,0)),0)+IFERROR(INDEX('Hoja de Trabajo para listado'!$BC$155:$CB$1048576,MATCH($A577,'Hoja de Trabajo para listado'!$BC$155:$BC$1048576,0),MATCH((CUADRO!H$5&amp;$E577),'Hoja de Trabajo para listado'!$BC$151:$CB$151,0)),0)+IFERROR(INDEX('Hoja de Trabajo para listado'!$DE$153:$DG$274,MATCH($A577,'Hoja de Trabajo para listado'!$DE$153:$DE$1048576,0),MATCH((CUADRO!H$5&amp;$E577),'Hoja de Trabajo para listado'!$DE$151:$DG$151,0)),0)+IFERROR(INDEX('Hoja de Trabajo para listado'!$CD$155:$DC$1048576,MATCH($A577,'Hoja de Trabajo para listado'!$CD$155:$CD$1048576,0),MATCH((CUADRO!H$5&amp;$E577),'Hoja de Trabajo para listado'!$CD$151:$DC$151,0)),0)</f>
        <v>0</v>
      </c>
      <c r="I577" s="243">
        <f ca="1">+IFERROR(INDEX('Hoja de Trabajo para listado'!$A$155:$Z$1048576,MATCH($A577,'Hoja de Trabajo para listado'!$A$155:$A$1048576,0),MATCH((CUADRO!I$5&amp;$E577),'Hoja de Trabajo para listado'!$A$151:$Z$151,0)),0)+IFERROR(INDEX('Hoja de Trabajo para listado'!$AB$155:$BA$1048576,MATCH($A577,'Hoja de Trabajo para listado'!$AB$155:$AB$1048576,0),MATCH((CUADRO!I$5&amp;$E577),'Hoja de Trabajo para listado'!$AB$151:$BA$151,0)),0)+IFERROR(INDEX('Hoja de Trabajo para listado'!$BC$155:$CB$1048576,MATCH($A577,'Hoja de Trabajo para listado'!$BC$155:$BC$1048576,0),MATCH((CUADRO!I$5&amp;$E577),'Hoja de Trabajo para listado'!$BC$151:$CB$151,0)),0)+IFERROR(INDEX('Hoja de Trabajo para listado'!$DE$153:$DG$274,MATCH($A577,'Hoja de Trabajo para listado'!$DE$153:$DE$1048576,0),MATCH((CUADRO!I$5&amp;$E577),'Hoja de Trabajo para listado'!$DE$151:$DG$151,0)),0)+IFERROR(INDEX('Hoja de Trabajo para listado'!$CD$155:$DC$1048576,MATCH($A577,'Hoja de Trabajo para listado'!$CD$155:$CD$1048576,0),MATCH((CUADRO!I$5&amp;$E577),'Hoja de Trabajo para listado'!$CD$151:$DC$151,0)),0)</f>
        <v>0</v>
      </c>
      <c r="J577" s="243">
        <f ca="1">+IFERROR(INDEX('Hoja de Trabajo para listado'!$A$155:$Z$1048576,MATCH($A577,'Hoja de Trabajo para listado'!$A$155:$A$1048576,0),MATCH((CUADRO!J$5&amp;$E577),'Hoja de Trabajo para listado'!$A$151:$Z$151,0)),0)+IFERROR(INDEX('Hoja de Trabajo para listado'!$AB$155:$BA$1048576,MATCH($A577,'Hoja de Trabajo para listado'!$AB$155:$AB$1048576,0),MATCH((CUADRO!J$5&amp;$E577),'Hoja de Trabajo para listado'!$AB$151:$BA$151,0)),0)+IFERROR(INDEX('Hoja de Trabajo para listado'!$BC$155:$CB$1048576,MATCH($A577,'Hoja de Trabajo para listado'!$BC$155:$BC$1048576,0),MATCH((CUADRO!J$5&amp;$E577),'Hoja de Trabajo para listado'!$BC$151:$CB$151,0)),0)+IFERROR(INDEX('Hoja de Trabajo para listado'!$DE$153:$DG$274,MATCH($A577,'Hoja de Trabajo para listado'!$DE$153:$DE$1048576,0),MATCH((CUADRO!J$5&amp;$E577),'Hoja de Trabajo para listado'!$DE$151:$DG$151,0)),0)+IFERROR(INDEX('Hoja de Trabajo para listado'!$CD$155:$DC$1048576,MATCH($A577,'Hoja de Trabajo para listado'!$CD$155:$CD$1048576,0),MATCH((CUADRO!J$5&amp;$E577),'Hoja de Trabajo para listado'!$CD$151:$DC$151,0)),0)</f>
        <v>0</v>
      </c>
      <c r="K577" s="243">
        <f ca="1">+IFERROR(INDEX('Hoja de Trabajo para listado'!$A$155:$Z$1048576,MATCH($A577,'Hoja de Trabajo para listado'!$A$155:$A$1048576,0),MATCH((CUADRO!K$5&amp;$E577),'Hoja de Trabajo para listado'!$A$151:$Z$151,0)),0)+IFERROR(INDEX('Hoja de Trabajo para listado'!$AB$155:$BA$1048576,MATCH($A577,'Hoja de Trabajo para listado'!$AB$155:$AB$1048576,0),MATCH((CUADRO!K$5&amp;$E577),'Hoja de Trabajo para listado'!$AB$151:$BA$151,0)),0)+IFERROR(INDEX('Hoja de Trabajo para listado'!$BC$155:$CB$1048576,MATCH($A577,'Hoja de Trabajo para listado'!$BC$155:$BC$1048576,0),MATCH((CUADRO!K$5&amp;$E577),'Hoja de Trabajo para listado'!$BC$151:$CB$151,0)),0)+IFERROR(INDEX('Hoja de Trabajo para listado'!$DE$153:$DG$274,MATCH($A577,'Hoja de Trabajo para listado'!$DE$153:$DE$1048576,0),MATCH((CUADRO!K$5&amp;$E577),'Hoja de Trabajo para listado'!$DE$151:$DG$151,0)),0)+IFERROR(INDEX('Hoja de Trabajo para listado'!$CD$155:$DC$1048576,MATCH($A577,'Hoja de Trabajo para listado'!$CD$155:$CD$1048576,0),MATCH((CUADRO!K$5&amp;$E577),'Hoja de Trabajo para listado'!$CD$151:$DC$151,0)),0)</f>
        <v>0</v>
      </c>
      <c r="L577" s="243">
        <f ca="1">+IFERROR(INDEX('Hoja de Trabajo para listado'!$A$155:$Z$1048576,MATCH($A577,'Hoja de Trabajo para listado'!$A$155:$A$1048576,0),MATCH((CUADRO!L$5&amp;$E577),'Hoja de Trabajo para listado'!$A$151:$Z$151,0)),0)+IFERROR(INDEX('Hoja de Trabajo para listado'!$AB$155:$BA$1048576,MATCH($A577,'Hoja de Trabajo para listado'!$AB$155:$AB$1048576,0),MATCH((CUADRO!L$5&amp;$E577),'Hoja de Trabajo para listado'!$AB$151:$BA$151,0)),0)+IFERROR(INDEX('Hoja de Trabajo para listado'!$BC$155:$CB$1048576,MATCH($A577,'Hoja de Trabajo para listado'!$BC$155:$BC$1048576,0),MATCH((CUADRO!L$5&amp;$E577),'Hoja de Trabajo para listado'!$BC$151:$CB$151,0)),0)+IFERROR(INDEX('Hoja de Trabajo para listado'!$DE$153:$DG$274,MATCH($A577,'Hoja de Trabajo para listado'!$DE$153:$DE$1048576,0),MATCH((CUADRO!L$5&amp;$E577),'Hoja de Trabajo para listado'!$DE$151:$DG$151,0)),0)+IFERROR(INDEX('Hoja de Trabajo para listado'!$CD$155:$DC$1048576,MATCH($A577,'Hoja de Trabajo para listado'!$CD$155:$CD$1048576,0),MATCH((CUADRO!L$5&amp;$E577),'Hoja de Trabajo para listado'!$CD$151:$DC$151,0)),0)</f>
        <v>0</v>
      </c>
      <c r="M577" s="243">
        <f ca="1">+IFERROR(INDEX('Hoja de Trabajo para listado'!$A$155:$Z$1048576,MATCH($A577,'Hoja de Trabajo para listado'!$A$155:$A$1048576,0),MATCH((CUADRO!M$5&amp;$E577),'Hoja de Trabajo para listado'!$A$151:$Z$151,0)),0)+IFERROR(INDEX('Hoja de Trabajo para listado'!$AB$155:$BA$1048576,MATCH($A577,'Hoja de Trabajo para listado'!$AB$155:$AB$1048576,0),MATCH((CUADRO!M$5&amp;$E577),'Hoja de Trabajo para listado'!$AB$151:$BA$151,0)),0)+IFERROR(INDEX('Hoja de Trabajo para listado'!$BC$155:$CB$1048576,MATCH($A577,'Hoja de Trabajo para listado'!$BC$155:$BC$1048576,0),MATCH((CUADRO!M$5&amp;$E577),'Hoja de Trabajo para listado'!$BC$151:$CB$151,0)),0)+IFERROR(INDEX('Hoja de Trabajo para listado'!$DE$153:$DG$274,MATCH($A577,'Hoja de Trabajo para listado'!$DE$153:$DE$1048576,0),MATCH((CUADRO!M$5&amp;$E577),'Hoja de Trabajo para listado'!$DE$151:$DG$151,0)),0)+IFERROR(INDEX('Hoja de Trabajo para listado'!$CD$155:$DC$1048576,MATCH($A577,'Hoja de Trabajo para listado'!$CD$155:$CD$1048576,0),MATCH((CUADRO!M$5&amp;$E577),'Hoja de Trabajo para listado'!$CD$151:$DC$151,0)),0)</f>
        <v>0</v>
      </c>
      <c r="N577" s="243">
        <f ca="1">+IFERROR(INDEX('Hoja de Trabajo para listado'!$A$155:$Z$1048576,MATCH($A577,'Hoja de Trabajo para listado'!$A$155:$A$1048576,0),MATCH((CUADRO!N$5&amp;$E577),'Hoja de Trabajo para listado'!$A$151:$Z$151,0)),0)+IFERROR(INDEX('Hoja de Trabajo para listado'!$AB$155:$BA$1048576,MATCH($A577,'Hoja de Trabajo para listado'!$AB$155:$AB$1048576,0),MATCH((CUADRO!N$5&amp;$E577),'Hoja de Trabajo para listado'!$AB$151:$BA$151,0)),0)+IFERROR(INDEX('Hoja de Trabajo para listado'!$BC$155:$CB$1048576,MATCH($A577,'Hoja de Trabajo para listado'!$BC$155:$BC$1048576,0),MATCH((CUADRO!N$5&amp;$E577),'Hoja de Trabajo para listado'!$BC$151:$CB$151,0)),0)+IFERROR(INDEX('Hoja de Trabajo para listado'!$DE$153:$DG$274,MATCH($A577,'Hoja de Trabajo para listado'!$DE$153:$DE$1048576,0),MATCH((CUADRO!N$5&amp;$E577),'Hoja de Trabajo para listado'!$DE$151:$DG$151,0)),0)+IFERROR(INDEX('Hoja de Trabajo para listado'!$CD$155:$DC$1048576,MATCH($A577,'Hoja de Trabajo para listado'!$CD$155:$CD$1048576,0),MATCH((CUADRO!N$5&amp;$E577),'Hoja de Trabajo para listado'!$CD$151:$DC$151,0)),0)</f>
        <v>0</v>
      </c>
      <c r="O577" s="243">
        <f ca="1">+IFERROR(INDEX('Hoja de Trabajo para listado'!$A$155:$Z$1048576,MATCH($A577,'Hoja de Trabajo para listado'!$A$155:$A$1048576,0),MATCH((CUADRO!O$5&amp;$E577),'Hoja de Trabajo para listado'!$A$151:$Z$151,0)),0)+IFERROR(INDEX('Hoja de Trabajo para listado'!$AB$155:$BA$1048576,MATCH($A577,'Hoja de Trabajo para listado'!$AB$155:$AB$1048576,0),MATCH((CUADRO!O$5&amp;$E577),'Hoja de Trabajo para listado'!$AB$151:$BA$151,0)),0)+IFERROR(INDEX('Hoja de Trabajo para listado'!$BC$155:$CB$1048576,MATCH($A577,'Hoja de Trabajo para listado'!$BC$155:$BC$1048576,0),MATCH((CUADRO!O$5&amp;$E577),'Hoja de Trabajo para listado'!$BC$151:$CB$151,0)),0)+IFERROR(INDEX('Hoja de Trabajo para listado'!$DE$153:$DG$274,MATCH($A577,'Hoja de Trabajo para listado'!$DE$153:$DE$1048576,0),MATCH((CUADRO!O$5&amp;$E577),'Hoja de Trabajo para listado'!$DE$151:$DG$151,0)),0)+IFERROR(INDEX('Hoja de Trabajo para listado'!$CD$155:$DC$1048576,MATCH($A577,'Hoja de Trabajo para listado'!$CD$155:$CD$1048576,0),MATCH((CUADRO!O$5&amp;$E577),'Hoja de Trabajo para listado'!$CD$151:$DC$151,0)),0)</f>
        <v>0</v>
      </c>
      <c r="P577" s="243">
        <f ca="1">+IFERROR(INDEX('Hoja de Trabajo para listado'!$A$155:$Z$1048576,MATCH($A577,'Hoja de Trabajo para listado'!$A$155:$A$1048576,0),MATCH((CUADRO!P$5&amp;$E577),'Hoja de Trabajo para listado'!$A$151:$Z$151,0)),0)+IFERROR(INDEX('Hoja de Trabajo para listado'!$AB$155:$BA$1048576,MATCH($A577,'Hoja de Trabajo para listado'!$AB$155:$AB$1048576,0),MATCH((CUADRO!P$5&amp;$E577),'Hoja de Trabajo para listado'!$AB$151:$BA$151,0)),0)+IFERROR(INDEX('Hoja de Trabajo para listado'!$BC$155:$CB$1048576,MATCH($A577,'Hoja de Trabajo para listado'!$BC$155:$BC$1048576,0),MATCH((CUADRO!P$5&amp;$E577),'Hoja de Trabajo para listado'!$BC$151:$CB$151,0)),0)+IFERROR(INDEX('Hoja de Trabajo para listado'!$DE$153:$DG$274,MATCH($A577,'Hoja de Trabajo para listado'!$DE$153:$DE$1048576,0),MATCH((CUADRO!P$5&amp;$E577),'Hoja de Trabajo para listado'!$DE$151:$DG$151,0)),0)+IFERROR(INDEX('Hoja de Trabajo para listado'!$CD$155:$DC$1048576,MATCH($A577,'Hoja de Trabajo para listado'!$CD$155:$CD$1048576,0),MATCH((CUADRO!P$5&amp;$E577),'Hoja de Trabajo para listado'!$CD$151:$DC$151,0)),0)</f>
        <v>0</v>
      </c>
      <c r="Q577" s="243">
        <f ca="1">+IFERROR(INDEX('Hoja de Trabajo para listado'!$A$155:$Z$1048576,MATCH($A577,'Hoja de Trabajo para listado'!$A$155:$A$1048576,0),MATCH((CUADRO!Q$5&amp;$E577),'Hoja de Trabajo para listado'!$A$151:$Z$151,0)),0)+IFERROR(INDEX('Hoja de Trabajo para listado'!$AB$155:$BA$1048576,MATCH($A577,'Hoja de Trabajo para listado'!$AB$155:$AB$1048576,0),MATCH((CUADRO!Q$5&amp;$E577),'Hoja de Trabajo para listado'!$AB$151:$BA$151,0)),0)+IFERROR(INDEX('Hoja de Trabajo para listado'!$BC$155:$CB$1048576,MATCH($A577,'Hoja de Trabajo para listado'!$BC$155:$BC$1048576,0),MATCH((CUADRO!Q$5&amp;$E577),'Hoja de Trabajo para listado'!$BC$151:$CB$151,0)),0)+IFERROR(INDEX('Hoja de Trabajo para listado'!$DE$153:$DG$274,MATCH($A577,'Hoja de Trabajo para listado'!$DE$153:$DE$1048576,0),MATCH((CUADRO!Q$5&amp;$E577),'Hoja de Trabajo para listado'!$DE$151:$DG$151,0)),0)+IFERROR(INDEX('Hoja de Trabajo para listado'!$CD$155:$DC$1048576,MATCH($A577,'Hoja de Trabajo para listado'!$CD$155:$CD$1048576,0),MATCH((CUADRO!Q$5&amp;$E577),'Hoja de Trabajo para listado'!$CD$151:$DC$151,0)),0)</f>
        <v>0</v>
      </c>
      <c r="R577" s="243">
        <f t="shared" ca="1" si="19"/>
        <v>0</v>
      </c>
      <c r="S577" s="249">
        <f ca="1">+R576+R577</f>
        <v>0</v>
      </c>
      <c r="T577" s="243">
        <f ca="1">+S577</f>
        <v>0</v>
      </c>
      <c r="U577" s="242">
        <f t="shared" si="20"/>
        <v>2</v>
      </c>
      <c r="V577" s="333" t="str">
        <f>+VLOOKUP(A577,bd_lista!$A$3:$E$590,5,FALSE)</f>
        <v>Gobiernos Autonomos Municipales</v>
      </c>
      <c r="W577" s="392"/>
      <c r="X577" s="242">
        <f>+VLOOKUP(A577,[4]Sheet1!$A$13:$D$744,4,FALSE)</f>
        <v>0</v>
      </c>
      <c r="Y577" s="242" t="e">
        <f>+VLOOKUP(X577,bd_lista!$A$3:$C$590,3,FALSE)</f>
        <v>#N/A</v>
      </c>
      <c r="Z577" s="292"/>
      <c r="AA577" s="293"/>
    </row>
    <row r="578" spans="1:27" customFormat="1" ht="15" hidden="1" customHeight="1">
      <c r="A578" s="32">
        <v>1242</v>
      </c>
      <c r="B578" s="387">
        <f>+A578</f>
        <v>1242</v>
      </c>
      <c r="C578" s="247" t="str">
        <f>+VLOOKUP(A578,bd_lista!$A$3:$C$590,3,FALSE)</f>
        <v>Gobierno Autónomo Municipal de Charaña</v>
      </c>
      <c r="D578" s="389" t="str">
        <f>+C578</f>
        <v>Gobierno Autónomo Municipal de Charaña</v>
      </c>
      <c r="E578" s="242" t="s">
        <v>1304</v>
      </c>
      <c r="F578" s="243">
        <f ca="1">+IFERROR(INDEX('Hoja de Trabajo para listado'!$A$155:$Z$1048576,MATCH($A578,'Hoja de Trabajo para listado'!$A$155:$A$1048576,0),MATCH((CUADRO!F$5&amp;$E578),'Hoja de Trabajo para listado'!$A$151:$Z$151,0)),0)+IFERROR(INDEX('Hoja de Trabajo para listado'!$AB$155:$BA$1048576,MATCH($A578,'Hoja de Trabajo para listado'!$AB$155:$AB$1048576,0),MATCH((CUADRO!F$5&amp;$E578),'Hoja de Trabajo para listado'!$AB$151:$BA$151,0)),0)+IFERROR(INDEX('Hoja de Trabajo para listado'!$BC$155:$CB$1048576,MATCH($A578,'Hoja de Trabajo para listado'!$BC$155:$BC$1048576,0),MATCH((CUADRO!F$5&amp;$E578),'Hoja de Trabajo para listado'!$BC$151:$CB$151,0)),0)+IFERROR(INDEX('Hoja de Trabajo para listado'!$DE$153:$DG$274,MATCH($A578,'Hoja de Trabajo para listado'!$DE$153:$DE$1048576,0),MATCH((CUADRO!F$5&amp;$E578),'Hoja de Trabajo para listado'!$DE$151:$DG$151,0)),0)+IFERROR(INDEX('Hoja de Trabajo para listado'!$CD$155:$DC$1048576,MATCH($A578,'Hoja de Trabajo para listado'!$CD$155:$CD$1048576,0),MATCH((CUADRO!F$5&amp;$E578),'Hoja de Trabajo para listado'!$CD$151:$DC$151,0)),0)</f>
        <v>0</v>
      </c>
      <c r="G578" s="243">
        <f ca="1">+IFERROR(INDEX('Hoja de Trabajo para listado'!$A$155:$Z$1048576,MATCH($A578,'Hoja de Trabajo para listado'!$A$155:$A$1048576,0),MATCH((CUADRO!G$5&amp;$E578),'Hoja de Trabajo para listado'!$A$151:$Z$151,0)),0)+IFERROR(INDEX('Hoja de Trabajo para listado'!$AB$155:$BA$1048576,MATCH($A578,'Hoja de Trabajo para listado'!$AB$155:$AB$1048576,0),MATCH((CUADRO!G$5&amp;$E578),'Hoja de Trabajo para listado'!$AB$151:$BA$151,0)),0)+IFERROR(INDEX('Hoja de Trabajo para listado'!$BC$155:$CB$1048576,MATCH($A578,'Hoja de Trabajo para listado'!$BC$155:$BC$1048576,0),MATCH((CUADRO!G$5&amp;$E578),'Hoja de Trabajo para listado'!$BC$151:$CB$151,0)),0)+IFERROR(INDEX('Hoja de Trabajo para listado'!$DE$153:$DG$274,MATCH($A578,'Hoja de Trabajo para listado'!$DE$153:$DE$1048576,0),MATCH((CUADRO!G$5&amp;$E578),'Hoja de Trabajo para listado'!$DE$151:$DG$151,0)),0)+IFERROR(INDEX('Hoja de Trabajo para listado'!$CD$155:$DC$1048576,MATCH($A578,'Hoja de Trabajo para listado'!$CD$155:$CD$1048576,0),MATCH((CUADRO!G$5&amp;$E578),'Hoja de Trabajo para listado'!$CD$151:$DC$151,0)),0)</f>
        <v>0</v>
      </c>
      <c r="H578" s="243">
        <f ca="1">+IFERROR(INDEX('Hoja de Trabajo para listado'!$A$155:$Z$1048576,MATCH($A578,'Hoja de Trabajo para listado'!$A$155:$A$1048576,0),MATCH((CUADRO!H$5&amp;$E578),'Hoja de Trabajo para listado'!$A$151:$Z$151,0)),0)+IFERROR(INDEX('Hoja de Trabajo para listado'!$AB$155:$BA$1048576,MATCH($A578,'Hoja de Trabajo para listado'!$AB$155:$AB$1048576,0),MATCH((CUADRO!H$5&amp;$E578),'Hoja de Trabajo para listado'!$AB$151:$BA$151,0)),0)+IFERROR(INDEX('Hoja de Trabajo para listado'!$BC$155:$CB$1048576,MATCH($A578,'Hoja de Trabajo para listado'!$BC$155:$BC$1048576,0),MATCH((CUADRO!H$5&amp;$E578),'Hoja de Trabajo para listado'!$BC$151:$CB$151,0)),0)+IFERROR(INDEX('Hoja de Trabajo para listado'!$DE$153:$DG$274,MATCH($A578,'Hoja de Trabajo para listado'!$DE$153:$DE$1048576,0),MATCH((CUADRO!H$5&amp;$E578),'Hoja de Trabajo para listado'!$DE$151:$DG$151,0)),0)+IFERROR(INDEX('Hoja de Trabajo para listado'!$CD$155:$DC$1048576,MATCH($A578,'Hoja de Trabajo para listado'!$CD$155:$CD$1048576,0),MATCH((CUADRO!H$5&amp;$E578),'Hoja de Trabajo para listado'!$CD$151:$DC$151,0)),0)</f>
        <v>0</v>
      </c>
      <c r="I578" s="243">
        <f ca="1">+IFERROR(INDEX('Hoja de Trabajo para listado'!$A$155:$Z$1048576,MATCH($A578,'Hoja de Trabajo para listado'!$A$155:$A$1048576,0),MATCH((CUADRO!I$5&amp;$E578),'Hoja de Trabajo para listado'!$A$151:$Z$151,0)),0)+IFERROR(INDEX('Hoja de Trabajo para listado'!$AB$155:$BA$1048576,MATCH($A578,'Hoja de Trabajo para listado'!$AB$155:$AB$1048576,0),MATCH((CUADRO!I$5&amp;$E578),'Hoja de Trabajo para listado'!$AB$151:$BA$151,0)),0)+IFERROR(INDEX('Hoja de Trabajo para listado'!$BC$155:$CB$1048576,MATCH($A578,'Hoja de Trabajo para listado'!$BC$155:$BC$1048576,0),MATCH((CUADRO!I$5&amp;$E578),'Hoja de Trabajo para listado'!$BC$151:$CB$151,0)),0)+IFERROR(INDEX('Hoja de Trabajo para listado'!$DE$153:$DG$274,MATCH($A578,'Hoja de Trabajo para listado'!$DE$153:$DE$1048576,0),MATCH((CUADRO!I$5&amp;$E578),'Hoja de Trabajo para listado'!$DE$151:$DG$151,0)),0)+IFERROR(INDEX('Hoja de Trabajo para listado'!$CD$155:$DC$1048576,MATCH($A578,'Hoja de Trabajo para listado'!$CD$155:$CD$1048576,0),MATCH((CUADRO!I$5&amp;$E578),'Hoja de Trabajo para listado'!$CD$151:$DC$151,0)),0)</f>
        <v>0</v>
      </c>
      <c r="J578" s="243">
        <f ca="1">+IFERROR(INDEX('Hoja de Trabajo para listado'!$A$155:$Z$1048576,MATCH($A578,'Hoja de Trabajo para listado'!$A$155:$A$1048576,0),MATCH((CUADRO!J$5&amp;$E578),'Hoja de Trabajo para listado'!$A$151:$Z$151,0)),0)+IFERROR(INDEX('Hoja de Trabajo para listado'!$AB$155:$BA$1048576,MATCH($A578,'Hoja de Trabajo para listado'!$AB$155:$AB$1048576,0),MATCH((CUADRO!J$5&amp;$E578),'Hoja de Trabajo para listado'!$AB$151:$BA$151,0)),0)+IFERROR(INDEX('Hoja de Trabajo para listado'!$BC$155:$CB$1048576,MATCH($A578,'Hoja de Trabajo para listado'!$BC$155:$BC$1048576,0),MATCH((CUADRO!J$5&amp;$E578),'Hoja de Trabajo para listado'!$BC$151:$CB$151,0)),0)+IFERROR(INDEX('Hoja de Trabajo para listado'!$DE$153:$DG$274,MATCH($A578,'Hoja de Trabajo para listado'!$DE$153:$DE$1048576,0),MATCH((CUADRO!J$5&amp;$E578),'Hoja de Trabajo para listado'!$DE$151:$DG$151,0)),0)+IFERROR(INDEX('Hoja de Trabajo para listado'!$CD$155:$DC$1048576,MATCH($A578,'Hoja de Trabajo para listado'!$CD$155:$CD$1048576,0),MATCH((CUADRO!J$5&amp;$E578),'Hoja de Trabajo para listado'!$CD$151:$DC$151,0)),0)</f>
        <v>0</v>
      </c>
      <c r="K578" s="243">
        <f ca="1">+IFERROR(INDEX('Hoja de Trabajo para listado'!$A$155:$Z$1048576,MATCH($A578,'Hoja de Trabajo para listado'!$A$155:$A$1048576,0),MATCH((CUADRO!K$5&amp;$E578),'Hoja de Trabajo para listado'!$A$151:$Z$151,0)),0)+IFERROR(INDEX('Hoja de Trabajo para listado'!$AB$155:$BA$1048576,MATCH($A578,'Hoja de Trabajo para listado'!$AB$155:$AB$1048576,0),MATCH((CUADRO!K$5&amp;$E578),'Hoja de Trabajo para listado'!$AB$151:$BA$151,0)),0)+IFERROR(INDEX('Hoja de Trabajo para listado'!$BC$155:$CB$1048576,MATCH($A578,'Hoja de Trabajo para listado'!$BC$155:$BC$1048576,0),MATCH((CUADRO!K$5&amp;$E578),'Hoja de Trabajo para listado'!$BC$151:$CB$151,0)),0)+IFERROR(INDEX('Hoja de Trabajo para listado'!$DE$153:$DG$274,MATCH($A578,'Hoja de Trabajo para listado'!$DE$153:$DE$1048576,0),MATCH((CUADRO!K$5&amp;$E578),'Hoja de Trabajo para listado'!$DE$151:$DG$151,0)),0)+IFERROR(INDEX('Hoja de Trabajo para listado'!$CD$155:$DC$1048576,MATCH($A578,'Hoja de Trabajo para listado'!$CD$155:$CD$1048576,0),MATCH((CUADRO!K$5&amp;$E578),'Hoja de Trabajo para listado'!$CD$151:$DC$151,0)),0)</f>
        <v>0</v>
      </c>
      <c r="L578" s="243">
        <f ca="1">+IFERROR(INDEX('Hoja de Trabajo para listado'!$A$155:$Z$1048576,MATCH($A578,'Hoja de Trabajo para listado'!$A$155:$A$1048576,0),MATCH((CUADRO!L$5&amp;$E578),'Hoja de Trabajo para listado'!$A$151:$Z$151,0)),0)+IFERROR(INDEX('Hoja de Trabajo para listado'!$AB$155:$BA$1048576,MATCH($A578,'Hoja de Trabajo para listado'!$AB$155:$AB$1048576,0),MATCH((CUADRO!L$5&amp;$E578),'Hoja de Trabajo para listado'!$AB$151:$BA$151,0)),0)+IFERROR(INDEX('Hoja de Trabajo para listado'!$BC$155:$CB$1048576,MATCH($A578,'Hoja de Trabajo para listado'!$BC$155:$BC$1048576,0),MATCH((CUADRO!L$5&amp;$E578),'Hoja de Trabajo para listado'!$BC$151:$CB$151,0)),0)+IFERROR(INDEX('Hoja de Trabajo para listado'!$DE$153:$DG$274,MATCH($A578,'Hoja de Trabajo para listado'!$DE$153:$DE$1048576,0),MATCH((CUADRO!L$5&amp;$E578),'Hoja de Trabajo para listado'!$DE$151:$DG$151,0)),0)+IFERROR(INDEX('Hoja de Trabajo para listado'!$CD$155:$DC$1048576,MATCH($A578,'Hoja de Trabajo para listado'!$CD$155:$CD$1048576,0),MATCH((CUADRO!L$5&amp;$E578),'Hoja de Trabajo para listado'!$CD$151:$DC$151,0)),0)</f>
        <v>0</v>
      </c>
      <c r="M578" s="243">
        <f ca="1">+IFERROR(INDEX('Hoja de Trabajo para listado'!$A$155:$Z$1048576,MATCH($A578,'Hoja de Trabajo para listado'!$A$155:$A$1048576,0),MATCH((CUADRO!M$5&amp;$E578),'Hoja de Trabajo para listado'!$A$151:$Z$151,0)),0)+IFERROR(INDEX('Hoja de Trabajo para listado'!$AB$155:$BA$1048576,MATCH($A578,'Hoja de Trabajo para listado'!$AB$155:$AB$1048576,0),MATCH((CUADRO!M$5&amp;$E578),'Hoja de Trabajo para listado'!$AB$151:$BA$151,0)),0)+IFERROR(INDEX('Hoja de Trabajo para listado'!$BC$155:$CB$1048576,MATCH($A578,'Hoja de Trabajo para listado'!$BC$155:$BC$1048576,0),MATCH((CUADRO!M$5&amp;$E578),'Hoja de Trabajo para listado'!$BC$151:$CB$151,0)),0)+IFERROR(INDEX('Hoja de Trabajo para listado'!$DE$153:$DG$274,MATCH($A578,'Hoja de Trabajo para listado'!$DE$153:$DE$1048576,0),MATCH((CUADRO!M$5&amp;$E578),'Hoja de Trabajo para listado'!$DE$151:$DG$151,0)),0)+IFERROR(INDEX('Hoja de Trabajo para listado'!$CD$155:$DC$1048576,MATCH($A578,'Hoja de Trabajo para listado'!$CD$155:$CD$1048576,0),MATCH((CUADRO!M$5&amp;$E578),'Hoja de Trabajo para listado'!$CD$151:$DC$151,0)),0)</f>
        <v>0</v>
      </c>
      <c r="N578" s="243">
        <f ca="1">+IFERROR(INDEX('Hoja de Trabajo para listado'!$A$155:$Z$1048576,MATCH($A578,'Hoja de Trabajo para listado'!$A$155:$A$1048576,0),MATCH((CUADRO!N$5&amp;$E578),'Hoja de Trabajo para listado'!$A$151:$Z$151,0)),0)+IFERROR(INDEX('Hoja de Trabajo para listado'!$AB$155:$BA$1048576,MATCH($A578,'Hoja de Trabajo para listado'!$AB$155:$AB$1048576,0),MATCH((CUADRO!N$5&amp;$E578),'Hoja de Trabajo para listado'!$AB$151:$BA$151,0)),0)+IFERROR(INDEX('Hoja de Trabajo para listado'!$BC$155:$CB$1048576,MATCH($A578,'Hoja de Trabajo para listado'!$BC$155:$BC$1048576,0),MATCH((CUADRO!N$5&amp;$E578),'Hoja de Trabajo para listado'!$BC$151:$CB$151,0)),0)+IFERROR(INDEX('Hoja de Trabajo para listado'!$DE$153:$DG$274,MATCH($A578,'Hoja de Trabajo para listado'!$DE$153:$DE$1048576,0),MATCH((CUADRO!N$5&amp;$E578),'Hoja de Trabajo para listado'!$DE$151:$DG$151,0)),0)+IFERROR(INDEX('Hoja de Trabajo para listado'!$CD$155:$DC$1048576,MATCH($A578,'Hoja de Trabajo para listado'!$CD$155:$CD$1048576,0),MATCH((CUADRO!N$5&amp;$E578),'Hoja de Trabajo para listado'!$CD$151:$DC$151,0)),0)</f>
        <v>0</v>
      </c>
      <c r="O578" s="243">
        <f ca="1">+IFERROR(INDEX('Hoja de Trabajo para listado'!$A$155:$Z$1048576,MATCH($A578,'Hoja de Trabajo para listado'!$A$155:$A$1048576,0),MATCH((CUADRO!O$5&amp;$E578),'Hoja de Trabajo para listado'!$A$151:$Z$151,0)),0)+IFERROR(INDEX('Hoja de Trabajo para listado'!$AB$155:$BA$1048576,MATCH($A578,'Hoja de Trabajo para listado'!$AB$155:$AB$1048576,0),MATCH((CUADRO!O$5&amp;$E578),'Hoja de Trabajo para listado'!$AB$151:$BA$151,0)),0)+IFERROR(INDEX('Hoja de Trabajo para listado'!$BC$155:$CB$1048576,MATCH($A578,'Hoja de Trabajo para listado'!$BC$155:$BC$1048576,0),MATCH((CUADRO!O$5&amp;$E578),'Hoja de Trabajo para listado'!$BC$151:$CB$151,0)),0)+IFERROR(INDEX('Hoja de Trabajo para listado'!$DE$153:$DG$274,MATCH($A578,'Hoja de Trabajo para listado'!$DE$153:$DE$1048576,0),MATCH((CUADRO!O$5&amp;$E578),'Hoja de Trabajo para listado'!$DE$151:$DG$151,0)),0)+IFERROR(INDEX('Hoja de Trabajo para listado'!$CD$155:$DC$1048576,MATCH($A578,'Hoja de Trabajo para listado'!$CD$155:$CD$1048576,0),MATCH((CUADRO!O$5&amp;$E578),'Hoja de Trabajo para listado'!$CD$151:$DC$151,0)),0)</f>
        <v>0</v>
      </c>
      <c r="P578" s="243">
        <f ca="1">+IFERROR(INDEX('Hoja de Trabajo para listado'!$A$155:$Z$1048576,MATCH($A578,'Hoja de Trabajo para listado'!$A$155:$A$1048576,0),MATCH((CUADRO!P$5&amp;$E578),'Hoja de Trabajo para listado'!$A$151:$Z$151,0)),0)+IFERROR(INDEX('Hoja de Trabajo para listado'!$AB$155:$BA$1048576,MATCH($A578,'Hoja de Trabajo para listado'!$AB$155:$AB$1048576,0),MATCH((CUADRO!P$5&amp;$E578),'Hoja de Trabajo para listado'!$AB$151:$BA$151,0)),0)+IFERROR(INDEX('Hoja de Trabajo para listado'!$BC$155:$CB$1048576,MATCH($A578,'Hoja de Trabajo para listado'!$BC$155:$BC$1048576,0),MATCH((CUADRO!P$5&amp;$E578),'Hoja de Trabajo para listado'!$BC$151:$CB$151,0)),0)+IFERROR(INDEX('Hoja de Trabajo para listado'!$DE$153:$DG$274,MATCH($A578,'Hoja de Trabajo para listado'!$DE$153:$DE$1048576,0),MATCH((CUADRO!P$5&amp;$E578),'Hoja de Trabajo para listado'!$DE$151:$DG$151,0)),0)+IFERROR(INDEX('Hoja de Trabajo para listado'!$CD$155:$DC$1048576,MATCH($A578,'Hoja de Trabajo para listado'!$CD$155:$CD$1048576,0),MATCH((CUADRO!P$5&amp;$E578),'Hoja de Trabajo para listado'!$CD$151:$DC$151,0)),0)</f>
        <v>0</v>
      </c>
      <c r="Q578" s="243">
        <f ca="1">+IFERROR(INDEX('Hoja de Trabajo para listado'!$A$155:$Z$1048576,MATCH($A578,'Hoja de Trabajo para listado'!$A$155:$A$1048576,0),MATCH((CUADRO!Q$5&amp;$E578),'Hoja de Trabajo para listado'!$A$151:$Z$151,0)),0)+IFERROR(INDEX('Hoja de Trabajo para listado'!$AB$155:$BA$1048576,MATCH($A578,'Hoja de Trabajo para listado'!$AB$155:$AB$1048576,0),MATCH((CUADRO!Q$5&amp;$E578),'Hoja de Trabajo para listado'!$AB$151:$BA$151,0)),0)+IFERROR(INDEX('Hoja de Trabajo para listado'!$BC$155:$CB$1048576,MATCH($A578,'Hoja de Trabajo para listado'!$BC$155:$BC$1048576,0),MATCH((CUADRO!Q$5&amp;$E578),'Hoja de Trabajo para listado'!$BC$151:$CB$151,0)),0)+IFERROR(INDEX('Hoja de Trabajo para listado'!$DE$153:$DG$274,MATCH($A578,'Hoja de Trabajo para listado'!$DE$153:$DE$1048576,0),MATCH((CUADRO!Q$5&amp;$E578),'Hoja de Trabajo para listado'!$DE$151:$DG$151,0)),0)+IFERROR(INDEX('Hoja de Trabajo para listado'!$CD$155:$DC$1048576,MATCH($A578,'Hoja de Trabajo para listado'!$CD$155:$CD$1048576,0),MATCH((CUADRO!Q$5&amp;$E578),'Hoja de Trabajo para listado'!$CD$151:$DC$151,0)),0)</f>
        <v>0</v>
      </c>
      <c r="R578" s="243">
        <f t="shared" ca="1" si="19"/>
        <v>0</v>
      </c>
      <c r="S578" s="249"/>
      <c r="T578" s="243">
        <f ca="1">+T579</f>
        <v>0</v>
      </c>
      <c r="U578" s="242">
        <f t="shared" si="20"/>
        <v>1</v>
      </c>
      <c r="V578" s="333" t="str">
        <f>+VLOOKUP(A578,bd_lista!$A$3:$E$590,5,FALSE)</f>
        <v>Gobiernos Autonomos Municipales</v>
      </c>
      <c r="W578" s="391" t="str">
        <f>+V578</f>
        <v>Gobiernos Autonomos Municipales</v>
      </c>
      <c r="X578" s="242">
        <f>+VLOOKUP(A578,[4]Sheet1!$A$13:$D$744,4,FALSE)</f>
        <v>0</v>
      </c>
      <c r="Y578" s="242" t="e">
        <f>+VLOOKUP(X578,bd_lista!$A$3:$C$590,3,FALSE)</f>
        <v>#N/A</v>
      </c>
      <c r="Z578" s="294">
        <f>+X578</f>
        <v>0</v>
      </c>
      <c r="AA578" s="295" t="e">
        <f>+Y578</f>
        <v>#N/A</v>
      </c>
    </row>
    <row r="579" spans="1:27" customFormat="1" ht="15" hidden="1" customHeight="1">
      <c r="A579" s="32">
        <v>1242</v>
      </c>
      <c r="B579" s="388"/>
      <c r="C579" s="247" t="str">
        <f>+VLOOKUP(A579,bd_lista!$A$3:$C$590,3,FALSE)</f>
        <v>Gobierno Autónomo Municipal de Charaña</v>
      </c>
      <c r="D579" s="390"/>
      <c r="E579" s="244" t="s">
        <v>1305</v>
      </c>
      <c r="F579" s="243">
        <f ca="1">+IFERROR(INDEX('Hoja de Trabajo para listado'!$A$155:$Z$1048576,MATCH($A579,'Hoja de Trabajo para listado'!$A$155:$A$1048576,0),MATCH((CUADRO!F$5&amp;$E579),'Hoja de Trabajo para listado'!$A$151:$Z$151,0)),0)+IFERROR(INDEX('Hoja de Trabajo para listado'!$AB$155:$BA$1048576,MATCH($A579,'Hoja de Trabajo para listado'!$AB$155:$AB$1048576,0),MATCH((CUADRO!F$5&amp;$E579),'Hoja de Trabajo para listado'!$AB$151:$BA$151,0)),0)+IFERROR(INDEX('Hoja de Trabajo para listado'!$BC$155:$CB$1048576,MATCH($A579,'Hoja de Trabajo para listado'!$BC$155:$BC$1048576,0),MATCH((CUADRO!F$5&amp;$E579),'Hoja de Trabajo para listado'!$BC$151:$CB$151,0)),0)+IFERROR(INDEX('Hoja de Trabajo para listado'!$DE$153:$DG$274,MATCH($A579,'Hoja de Trabajo para listado'!$DE$153:$DE$1048576,0),MATCH((CUADRO!F$5&amp;$E579),'Hoja de Trabajo para listado'!$DE$151:$DG$151,0)),0)+IFERROR(INDEX('Hoja de Trabajo para listado'!$CD$155:$DC$1048576,MATCH($A579,'Hoja de Trabajo para listado'!$CD$155:$CD$1048576,0),MATCH((CUADRO!F$5&amp;$E579),'Hoja de Trabajo para listado'!$CD$151:$DC$151,0)),0)</f>
        <v>0</v>
      </c>
      <c r="G579" s="243">
        <f ca="1">+IFERROR(INDEX('Hoja de Trabajo para listado'!$A$155:$Z$1048576,MATCH($A579,'Hoja de Trabajo para listado'!$A$155:$A$1048576,0),MATCH((CUADRO!G$5&amp;$E579),'Hoja de Trabajo para listado'!$A$151:$Z$151,0)),0)+IFERROR(INDEX('Hoja de Trabajo para listado'!$AB$155:$BA$1048576,MATCH($A579,'Hoja de Trabajo para listado'!$AB$155:$AB$1048576,0),MATCH((CUADRO!G$5&amp;$E579),'Hoja de Trabajo para listado'!$AB$151:$BA$151,0)),0)+IFERROR(INDEX('Hoja de Trabajo para listado'!$BC$155:$CB$1048576,MATCH($A579,'Hoja de Trabajo para listado'!$BC$155:$BC$1048576,0),MATCH((CUADRO!G$5&amp;$E579),'Hoja de Trabajo para listado'!$BC$151:$CB$151,0)),0)+IFERROR(INDEX('Hoja de Trabajo para listado'!$DE$153:$DG$274,MATCH($A579,'Hoja de Trabajo para listado'!$DE$153:$DE$1048576,0),MATCH((CUADRO!G$5&amp;$E579),'Hoja de Trabajo para listado'!$DE$151:$DG$151,0)),0)+IFERROR(INDEX('Hoja de Trabajo para listado'!$CD$155:$DC$1048576,MATCH($A579,'Hoja de Trabajo para listado'!$CD$155:$CD$1048576,0),MATCH((CUADRO!G$5&amp;$E579),'Hoja de Trabajo para listado'!$CD$151:$DC$151,0)),0)</f>
        <v>0</v>
      </c>
      <c r="H579" s="243">
        <f ca="1">+IFERROR(INDEX('Hoja de Trabajo para listado'!$A$155:$Z$1048576,MATCH($A579,'Hoja de Trabajo para listado'!$A$155:$A$1048576,0),MATCH((CUADRO!H$5&amp;$E579),'Hoja de Trabajo para listado'!$A$151:$Z$151,0)),0)+IFERROR(INDEX('Hoja de Trabajo para listado'!$AB$155:$BA$1048576,MATCH($A579,'Hoja de Trabajo para listado'!$AB$155:$AB$1048576,0),MATCH((CUADRO!H$5&amp;$E579),'Hoja de Trabajo para listado'!$AB$151:$BA$151,0)),0)+IFERROR(INDEX('Hoja de Trabajo para listado'!$BC$155:$CB$1048576,MATCH($A579,'Hoja de Trabajo para listado'!$BC$155:$BC$1048576,0),MATCH((CUADRO!H$5&amp;$E579),'Hoja de Trabajo para listado'!$BC$151:$CB$151,0)),0)+IFERROR(INDEX('Hoja de Trabajo para listado'!$DE$153:$DG$274,MATCH($A579,'Hoja de Trabajo para listado'!$DE$153:$DE$1048576,0),MATCH((CUADRO!H$5&amp;$E579),'Hoja de Trabajo para listado'!$DE$151:$DG$151,0)),0)+IFERROR(INDEX('Hoja de Trabajo para listado'!$CD$155:$DC$1048576,MATCH($A579,'Hoja de Trabajo para listado'!$CD$155:$CD$1048576,0),MATCH((CUADRO!H$5&amp;$E579),'Hoja de Trabajo para listado'!$CD$151:$DC$151,0)),0)</f>
        <v>0</v>
      </c>
      <c r="I579" s="243">
        <f ca="1">+IFERROR(INDEX('Hoja de Trabajo para listado'!$A$155:$Z$1048576,MATCH($A579,'Hoja de Trabajo para listado'!$A$155:$A$1048576,0),MATCH((CUADRO!I$5&amp;$E579),'Hoja de Trabajo para listado'!$A$151:$Z$151,0)),0)+IFERROR(INDEX('Hoja de Trabajo para listado'!$AB$155:$BA$1048576,MATCH($A579,'Hoja de Trabajo para listado'!$AB$155:$AB$1048576,0),MATCH((CUADRO!I$5&amp;$E579),'Hoja de Trabajo para listado'!$AB$151:$BA$151,0)),0)+IFERROR(INDEX('Hoja de Trabajo para listado'!$BC$155:$CB$1048576,MATCH($A579,'Hoja de Trabajo para listado'!$BC$155:$BC$1048576,0),MATCH((CUADRO!I$5&amp;$E579),'Hoja de Trabajo para listado'!$BC$151:$CB$151,0)),0)+IFERROR(INDEX('Hoja de Trabajo para listado'!$DE$153:$DG$274,MATCH($A579,'Hoja de Trabajo para listado'!$DE$153:$DE$1048576,0),MATCH((CUADRO!I$5&amp;$E579),'Hoja de Trabajo para listado'!$DE$151:$DG$151,0)),0)+IFERROR(INDEX('Hoja de Trabajo para listado'!$CD$155:$DC$1048576,MATCH($A579,'Hoja de Trabajo para listado'!$CD$155:$CD$1048576,0),MATCH((CUADRO!I$5&amp;$E579),'Hoja de Trabajo para listado'!$CD$151:$DC$151,0)),0)</f>
        <v>0</v>
      </c>
      <c r="J579" s="243">
        <f ca="1">+IFERROR(INDEX('Hoja de Trabajo para listado'!$A$155:$Z$1048576,MATCH($A579,'Hoja de Trabajo para listado'!$A$155:$A$1048576,0),MATCH((CUADRO!J$5&amp;$E579),'Hoja de Trabajo para listado'!$A$151:$Z$151,0)),0)+IFERROR(INDEX('Hoja de Trabajo para listado'!$AB$155:$BA$1048576,MATCH($A579,'Hoja de Trabajo para listado'!$AB$155:$AB$1048576,0),MATCH((CUADRO!J$5&amp;$E579),'Hoja de Trabajo para listado'!$AB$151:$BA$151,0)),0)+IFERROR(INDEX('Hoja de Trabajo para listado'!$BC$155:$CB$1048576,MATCH($A579,'Hoja de Trabajo para listado'!$BC$155:$BC$1048576,0),MATCH((CUADRO!J$5&amp;$E579),'Hoja de Trabajo para listado'!$BC$151:$CB$151,0)),0)+IFERROR(INDEX('Hoja de Trabajo para listado'!$DE$153:$DG$274,MATCH($A579,'Hoja de Trabajo para listado'!$DE$153:$DE$1048576,0),MATCH((CUADRO!J$5&amp;$E579),'Hoja de Trabajo para listado'!$DE$151:$DG$151,0)),0)+IFERROR(INDEX('Hoja de Trabajo para listado'!$CD$155:$DC$1048576,MATCH($A579,'Hoja de Trabajo para listado'!$CD$155:$CD$1048576,0),MATCH((CUADRO!J$5&amp;$E579),'Hoja de Trabajo para listado'!$CD$151:$DC$151,0)),0)</f>
        <v>0</v>
      </c>
      <c r="K579" s="243">
        <f ca="1">+IFERROR(INDEX('Hoja de Trabajo para listado'!$A$155:$Z$1048576,MATCH($A579,'Hoja de Trabajo para listado'!$A$155:$A$1048576,0),MATCH((CUADRO!K$5&amp;$E579),'Hoja de Trabajo para listado'!$A$151:$Z$151,0)),0)+IFERROR(INDEX('Hoja de Trabajo para listado'!$AB$155:$BA$1048576,MATCH($A579,'Hoja de Trabajo para listado'!$AB$155:$AB$1048576,0),MATCH((CUADRO!K$5&amp;$E579),'Hoja de Trabajo para listado'!$AB$151:$BA$151,0)),0)+IFERROR(INDEX('Hoja de Trabajo para listado'!$BC$155:$CB$1048576,MATCH($A579,'Hoja de Trabajo para listado'!$BC$155:$BC$1048576,0),MATCH((CUADRO!K$5&amp;$E579),'Hoja de Trabajo para listado'!$BC$151:$CB$151,0)),0)+IFERROR(INDEX('Hoja de Trabajo para listado'!$DE$153:$DG$274,MATCH($A579,'Hoja de Trabajo para listado'!$DE$153:$DE$1048576,0),MATCH((CUADRO!K$5&amp;$E579),'Hoja de Trabajo para listado'!$DE$151:$DG$151,0)),0)+IFERROR(INDEX('Hoja de Trabajo para listado'!$CD$155:$DC$1048576,MATCH($A579,'Hoja de Trabajo para listado'!$CD$155:$CD$1048576,0),MATCH((CUADRO!K$5&amp;$E579),'Hoja de Trabajo para listado'!$CD$151:$DC$151,0)),0)</f>
        <v>0</v>
      </c>
      <c r="L579" s="243">
        <f ca="1">+IFERROR(INDEX('Hoja de Trabajo para listado'!$A$155:$Z$1048576,MATCH($A579,'Hoja de Trabajo para listado'!$A$155:$A$1048576,0),MATCH((CUADRO!L$5&amp;$E579),'Hoja de Trabajo para listado'!$A$151:$Z$151,0)),0)+IFERROR(INDEX('Hoja de Trabajo para listado'!$AB$155:$BA$1048576,MATCH($A579,'Hoja de Trabajo para listado'!$AB$155:$AB$1048576,0),MATCH((CUADRO!L$5&amp;$E579),'Hoja de Trabajo para listado'!$AB$151:$BA$151,0)),0)+IFERROR(INDEX('Hoja de Trabajo para listado'!$BC$155:$CB$1048576,MATCH($A579,'Hoja de Trabajo para listado'!$BC$155:$BC$1048576,0),MATCH((CUADRO!L$5&amp;$E579),'Hoja de Trabajo para listado'!$BC$151:$CB$151,0)),0)+IFERROR(INDEX('Hoja de Trabajo para listado'!$DE$153:$DG$274,MATCH($A579,'Hoja de Trabajo para listado'!$DE$153:$DE$1048576,0),MATCH((CUADRO!L$5&amp;$E579),'Hoja de Trabajo para listado'!$DE$151:$DG$151,0)),0)+IFERROR(INDEX('Hoja de Trabajo para listado'!$CD$155:$DC$1048576,MATCH($A579,'Hoja de Trabajo para listado'!$CD$155:$CD$1048576,0),MATCH((CUADRO!L$5&amp;$E579),'Hoja de Trabajo para listado'!$CD$151:$DC$151,0)),0)</f>
        <v>0</v>
      </c>
      <c r="M579" s="243">
        <f ca="1">+IFERROR(INDEX('Hoja de Trabajo para listado'!$A$155:$Z$1048576,MATCH($A579,'Hoja de Trabajo para listado'!$A$155:$A$1048576,0),MATCH((CUADRO!M$5&amp;$E579),'Hoja de Trabajo para listado'!$A$151:$Z$151,0)),0)+IFERROR(INDEX('Hoja de Trabajo para listado'!$AB$155:$BA$1048576,MATCH($A579,'Hoja de Trabajo para listado'!$AB$155:$AB$1048576,0),MATCH((CUADRO!M$5&amp;$E579),'Hoja de Trabajo para listado'!$AB$151:$BA$151,0)),0)+IFERROR(INDEX('Hoja de Trabajo para listado'!$BC$155:$CB$1048576,MATCH($A579,'Hoja de Trabajo para listado'!$BC$155:$BC$1048576,0),MATCH((CUADRO!M$5&amp;$E579),'Hoja de Trabajo para listado'!$BC$151:$CB$151,0)),0)+IFERROR(INDEX('Hoja de Trabajo para listado'!$DE$153:$DG$274,MATCH($A579,'Hoja de Trabajo para listado'!$DE$153:$DE$1048576,0),MATCH((CUADRO!M$5&amp;$E579),'Hoja de Trabajo para listado'!$DE$151:$DG$151,0)),0)+IFERROR(INDEX('Hoja de Trabajo para listado'!$CD$155:$DC$1048576,MATCH($A579,'Hoja de Trabajo para listado'!$CD$155:$CD$1048576,0),MATCH((CUADRO!M$5&amp;$E579),'Hoja de Trabajo para listado'!$CD$151:$DC$151,0)),0)</f>
        <v>0</v>
      </c>
      <c r="N579" s="243">
        <f ca="1">+IFERROR(INDEX('Hoja de Trabajo para listado'!$A$155:$Z$1048576,MATCH($A579,'Hoja de Trabajo para listado'!$A$155:$A$1048576,0),MATCH((CUADRO!N$5&amp;$E579),'Hoja de Trabajo para listado'!$A$151:$Z$151,0)),0)+IFERROR(INDEX('Hoja de Trabajo para listado'!$AB$155:$BA$1048576,MATCH($A579,'Hoja de Trabajo para listado'!$AB$155:$AB$1048576,0),MATCH((CUADRO!N$5&amp;$E579),'Hoja de Trabajo para listado'!$AB$151:$BA$151,0)),0)+IFERROR(INDEX('Hoja de Trabajo para listado'!$BC$155:$CB$1048576,MATCH($A579,'Hoja de Trabajo para listado'!$BC$155:$BC$1048576,0),MATCH((CUADRO!N$5&amp;$E579),'Hoja de Trabajo para listado'!$BC$151:$CB$151,0)),0)+IFERROR(INDEX('Hoja de Trabajo para listado'!$DE$153:$DG$274,MATCH($A579,'Hoja de Trabajo para listado'!$DE$153:$DE$1048576,0),MATCH((CUADRO!N$5&amp;$E579),'Hoja de Trabajo para listado'!$DE$151:$DG$151,0)),0)+IFERROR(INDEX('Hoja de Trabajo para listado'!$CD$155:$DC$1048576,MATCH($A579,'Hoja de Trabajo para listado'!$CD$155:$CD$1048576,0),MATCH((CUADRO!N$5&amp;$E579),'Hoja de Trabajo para listado'!$CD$151:$DC$151,0)),0)</f>
        <v>0</v>
      </c>
      <c r="O579" s="243">
        <f ca="1">+IFERROR(INDEX('Hoja de Trabajo para listado'!$A$155:$Z$1048576,MATCH($A579,'Hoja de Trabajo para listado'!$A$155:$A$1048576,0),MATCH((CUADRO!O$5&amp;$E579),'Hoja de Trabajo para listado'!$A$151:$Z$151,0)),0)+IFERROR(INDEX('Hoja de Trabajo para listado'!$AB$155:$BA$1048576,MATCH($A579,'Hoja de Trabajo para listado'!$AB$155:$AB$1048576,0),MATCH((CUADRO!O$5&amp;$E579),'Hoja de Trabajo para listado'!$AB$151:$BA$151,0)),0)+IFERROR(INDEX('Hoja de Trabajo para listado'!$BC$155:$CB$1048576,MATCH($A579,'Hoja de Trabajo para listado'!$BC$155:$BC$1048576,0),MATCH((CUADRO!O$5&amp;$E579),'Hoja de Trabajo para listado'!$BC$151:$CB$151,0)),0)+IFERROR(INDEX('Hoja de Trabajo para listado'!$DE$153:$DG$274,MATCH($A579,'Hoja de Trabajo para listado'!$DE$153:$DE$1048576,0),MATCH((CUADRO!O$5&amp;$E579),'Hoja de Trabajo para listado'!$DE$151:$DG$151,0)),0)+IFERROR(INDEX('Hoja de Trabajo para listado'!$CD$155:$DC$1048576,MATCH($A579,'Hoja de Trabajo para listado'!$CD$155:$CD$1048576,0),MATCH((CUADRO!O$5&amp;$E579),'Hoja de Trabajo para listado'!$CD$151:$DC$151,0)),0)</f>
        <v>0</v>
      </c>
      <c r="P579" s="243">
        <f ca="1">+IFERROR(INDEX('Hoja de Trabajo para listado'!$A$155:$Z$1048576,MATCH($A579,'Hoja de Trabajo para listado'!$A$155:$A$1048576,0),MATCH((CUADRO!P$5&amp;$E579),'Hoja de Trabajo para listado'!$A$151:$Z$151,0)),0)+IFERROR(INDEX('Hoja de Trabajo para listado'!$AB$155:$BA$1048576,MATCH($A579,'Hoja de Trabajo para listado'!$AB$155:$AB$1048576,0),MATCH((CUADRO!P$5&amp;$E579),'Hoja de Trabajo para listado'!$AB$151:$BA$151,0)),0)+IFERROR(INDEX('Hoja de Trabajo para listado'!$BC$155:$CB$1048576,MATCH($A579,'Hoja de Trabajo para listado'!$BC$155:$BC$1048576,0),MATCH((CUADRO!P$5&amp;$E579),'Hoja de Trabajo para listado'!$BC$151:$CB$151,0)),0)+IFERROR(INDEX('Hoja de Trabajo para listado'!$DE$153:$DG$274,MATCH($A579,'Hoja de Trabajo para listado'!$DE$153:$DE$1048576,0),MATCH((CUADRO!P$5&amp;$E579),'Hoja de Trabajo para listado'!$DE$151:$DG$151,0)),0)+IFERROR(INDEX('Hoja de Trabajo para listado'!$CD$155:$DC$1048576,MATCH($A579,'Hoja de Trabajo para listado'!$CD$155:$CD$1048576,0),MATCH((CUADRO!P$5&amp;$E579),'Hoja de Trabajo para listado'!$CD$151:$DC$151,0)),0)</f>
        <v>0</v>
      </c>
      <c r="Q579" s="243">
        <f ca="1">+IFERROR(INDEX('Hoja de Trabajo para listado'!$A$155:$Z$1048576,MATCH($A579,'Hoja de Trabajo para listado'!$A$155:$A$1048576,0),MATCH((CUADRO!Q$5&amp;$E579),'Hoja de Trabajo para listado'!$A$151:$Z$151,0)),0)+IFERROR(INDEX('Hoja de Trabajo para listado'!$AB$155:$BA$1048576,MATCH($A579,'Hoja de Trabajo para listado'!$AB$155:$AB$1048576,0),MATCH((CUADRO!Q$5&amp;$E579),'Hoja de Trabajo para listado'!$AB$151:$BA$151,0)),0)+IFERROR(INDEX('Hoja de Trabajo para listado'!$BC$155:$CB$1048576,MATCH($A579,'Hoja de Trabajo para listado'!$BC$155:$BC$1048576,0),MATCH((CUADRO!Q$5&amp;$E579),'Hoja de Trabajo para listado'!$BC$151:$CB$151,0)),0)+IFERROR(INDEX('Hoja de Trabajo para listado'!$DE$153:$DG$274,MATCH($A579,'Hoja de Trabajo para listado'!$DE$153:$DE$1048576,0),MATCH((CUADRO!Q$5&amp;$E579),'Hoja de Trabajo para listado'!$DE$151:$DG$151,0)),0)+IFERROR(INDEX('Hoja de Trabajo para listado'!$CD$155:$DC$1048576,MATCH($A579,'Hoja de Trabajo para listado'!$CD$155:$CD$1048576,0),MATCH((CUADRO!Q$5&amp;$E579),'Hoja de Trabajo para listado'!$CD$151:$DC$151,0)),0)</f>
        <v>0</v>
      </c>
      <c r="R579" s="243">
        <f t="shared" ca="1" si="19"/>
        <v>0</v>
      </c>
      <c r="S579" s="249">
        <f ca="1">+R578+R579</f>
        <v>0</v>
      </c>
      <c r="T579" s="243">
        <f ca="1">+S579</f>
        <v>0</v>
      </c>
      <c r="U579" s="242">
        <f t="shared" si="20"/>
        <v>2</v>
      </c>
      <c r="V579" s="333" t="str">
        <f>+VLOOKUP(A579,bd_lista!$A$3:$E$590,5,FALSE)</f>
        <v>Gobiernos Autonomos Municipales</v>
      </c>
      <c r="W579" s="392"/>
      <c r="X579" s="242">
        <f>+VLOOKUP(A579,[4]Sheet1!$A$13:$D$744,4,FALSE)</f>
        <v>0</v>
      </c>
      <c r="Y579" s="242" t="e">
        <f>+VLOOKUP(X579,bd_lista!$A$3:$C$590,3,FALSE)</f>
        <v>#N/A</v>
      </c>
      <c r="Z579" s="292"/>
      <c r="AA579" s="293"/>
    </row>
    <row r="580" spans="1:27" customFormat="1" ht="15" hidden="1" customHeight="1">
      <c r="A580" s="32">
        <v>1243</v>
      </c>
      <c r="B580" s="387">
        <f>+A580</f>
        <v>1243</v>
      </c>
      <c r="C580" s="247" t="str">
        <f>+VLOOKUP(A580,bd_lista!$A$3:$C$590,3,FALSE)</f>
        <v>Gobierno Autónomo Municipal de Waldo Ballivián</v>
      </c>
      <c r="D580" s="389" t="str">
        <f>+C580</f>
        <v>Gobierno Autónomo Municipal de Waldo Ballivián</v>
      </c>
      <c r="E580" s="242" t="s">
        <v>1304</v>
      </c>
      <c r="F580" s="243">
        <f ca="1">+IFERROR(INDEX('Hoja de Trabajo para listado'!$A$155:$Z$1048576,MATCH($A580,'Hoja de Trabajo para listado'!$A$155:$A$1048576,0),MATCH((CUADRO!F$5&amp;$E580),'Hoja de Trabajo para listado'!$A$151:$Z$151,0)),0)+IFERROR(INDEX('Hoja de Trabajo para listado'!$AB$155:$BA$1048576,MATCH($A580,'Hoja de Trabajo para listado'!$AB$155:$AB$1048576,0),MATCH((CUADRO!F$5&amp;$E580),'Hoja de Trabajo para listado'!$AB$151:$BA$151,0)),0)+IFERROR(INDEX('Hoja de Trabajo para listado'!$BC$155:$CB$1048576,MATCH($A580,'Hoja de Trabajo para listado'!$BC$155:$BC$1048576,0),MATCH((CUADRO!F$5&amp;$E580),'Hoja de Trabajo para listado'!$BC$151:$CB$151,0)),0)+IFERROR(INDEX('Hoja de Trabajo para listado'!$DE$153:$DG$274,MATCH($A580,'Hoja de Trabajo para listado'!$DE$153:$DE$1048576,0),MATCH((CUADRO!F$5&amp;$E580),'Hoja de Trabajo para listado'!$DE$151:$DG$151,0)),0)+IFERROR(INDEX('Hoja de Trabajo para listado'!$CD$155:$DC$1048576,MATCH($A580,'Hoja de Trabajo para listado'!$CD$155:$CD$1048576,0),MATCH((CUADRO!F$5&amp;$E580),'Hoja de Trabajo para listado'!$CD$151:$DC$151,0)),0)</f>
        <v>0</v>
      </c>
      <c r="G580" s="243">
        <f ca="1">+IFERROR(INDEX('Hoja de Trabajo para listado'!$A$155:$Z$1048576,MATCH($A580,'Hoja de Trabajo para listado'!$A$155:$A$1048576,0),MATCH((CUADRO!G$5&amp;$E580),'Hoja de Trabajo para listado'!$A$151:$Z$151,0)),0)+IFERROR(INDEX('Hoja de Trabajo para listado'!$AB$155:$BA$1048576,MATCH($A580,'Hoja de Trabajo para listado'!$AB$155:$AB$1048576,0),MATCH((CUADRO!G$5&amp;$E580),'Hoja de Trabajo para listado'!$AB$151:$BA$151,0)),0)+IFERROR(INDEX('Hoja de Trabajo para listado'!$BC$155:$CB$1048576,MATCH($A580,'Hoja de Trabajo para listado'!$BC$155:$BC$1048576,0),MATCH((CUADRO!G$5&amp;$E580),'Hoja de Trabajo para listado'!$BC$151:$CB$151,0)),0)+IFERROR(INDEX('Hoja de Trabajo para listado'!$DE$153:$DG$274,MATCH($A580,'Hoja de Trabajo para listado'!$DE$153:$DE$1048576,0),MATCH((CUADRO!G$5&amp;$E580),'Hoja de Trabajo para listado'!$DE$151:$DG$151,0)),0)+IFERROR(INDEX('Hoja de Trabajo para listado'!$CD$155:$DC$1048576,MATCH($A580,'Hoja de Trabajo para listado'!$CD$155:$CD$1048576,0),MATCH((CUADRO!G$5&amp;$E580),'Hoja de Trabajo para listado'!$CD$151:$DC$151,0)),0)</f>
        <v>0</v>
      </c>
      <c r="H580" s="243">
        <f ca="1">+IFERROR(INDEX('Hoja de Trabajo para listado'!$A$155:$Z$1048576,MATCH($A580,'Hoja de Trabajo para listado'!$A$155:$A$1048576,0),MATCH((CUADRO!H$5&amp;$E580),'Hoja de Trabajo para listado'!$A$151:$Z$151,0)),0)+IFERROR(INDEX('Hoja de Trabajo para listado'!$AB$155:$BA$1048576,MATCH($A580,'Hoja de Trabajo para listado'!$AB$155:$AB$1048576,0),MATCH((CUADRO!H$5&amp;$E580),'Hoja de Trabajo para listado'!$AB$151:$BA$151,0)),0)+IFERROR(INDEX('Hoja de Trabajo para listado'!$BC$155:$CB$1048576,MATCH($A580,'Hoja de Trabajo para listado'!$BC$155:$BC$1048576,0),MATCH((CUADRO!H$5&amp;$E580),'Hoja de Trabajo para listado'!$BC$151:$CB$151,0)),0)+IFERROR(INDEX('Hoja de Trabajo para listado'!$DE$153:$DG$274,MATCH($A580,'Hoja de Trabajo para listado'!$DE$153:$DE$1048576,0),MATCH((CUADRO!H$5&amp;$E580),'Hoja de Trabajo para listado'!$DE$151:$DG$151,0)),0)+IFERROR(INDEX('Hoja de Trabajo para listado'!$CD$155:$DC$1048576,MATCH($A580,'Hoja de Trabajo para listado'!$CD$155:$CD$1048576,0),MATCH((CUADRO!H$5&amp;$E580),'Hoja de Trabajo para listado'!$CD$151:$DC$151,0)),0)</f>
        <v>0</v>
      </c>
      <c r="I580" s="243">
        <f ca="1">+IFERROR(INDEX('Hoja de Trabajo para listado'!$A$155:$Z$1048576,MATCH($A580,'Hoja de Trabajo para listado'!$A$155:$A$1048576,0),MATCH((CUADRO!I$5&amp;$E580),'Hoja de Trabajo para listado'!$A$151:$Z$151,0)),0)+IFERROR(INDEX('Hoja de Trabajo para listado'!$AB$155:$BA$1048576,MATCH($A580,'Hoja de Trabajo para listado'!$AB$155:$AB$1048576,0),MATCH((CUADRO!I$5&amp;$E580),'Hoja de Trabajo para listado'!$AB$151:$BA$151,0)),0)+IFERROR(INDEX('Hoja de Trabajo para listado'!$BC$155:$CB$1048576,MATCH($A580,'Hoja de Trabajo para listado'!$BC$155:$BC$1048576,0),MATCH((CUADRO!I$5&amp;$E580),'Hoja de Trabajo para listado'!$BC$151:$CB$151,0)),0)+IFERROR(INDEX('Hoja de Trabajo para listado'!$DE$153:$DG$274,MATCH($A580,'Hoja de Trabajo para listado'!$DE$153:$DE$1048576,0),MATCH((CUADRO!I$5&amp;$E580),'Hoja de Trabajo para listado'!$DE$151:$DG$151,0)),0)+IFERROR(INDEX('Hoja de Trabajo para listado'!$CD$155:$DC$1048576,MATCH($A580,'Hoja de Trabajo para listado'!$CD$155:$CD$1048576,0),MATCH((CUADRO!I$5&amp;$E580),'Hoja de Trabajo para listado'!$CD$151:$DC$151,0)),0)</f>
        <v>0</v>
      </c>
      <c r="J580" s="243">
        <f ca="1">+IFERROR(INDEX('Hoja de Trabajo para listado'!$A$155:$Z$1048576,MATCH($A580,'Hoja de Trabajo para listado'!$A$155:$A$1048576,0),MATCH((CUADRO!J$5&amp;$E580),'Hoja de Trabajo para listado'!$A$151:$Z$151,0)),0)+IFERROR(INDEX('Hoja de Trabajo para listado'!$AB$155:$BA$1048576,MATCH($A580,'Hoja de Trabajo para listado'!$AB$155:$AB$1048576,0),MATCH((CUADRO!J$5&amp;$E580),'Hoja de Trabajo para listado'!$AB$151:$BA$151,0)),0)+IFERROR(INDEX('Hoja de Trabajo para listado'!$BC$155:$CB$1048576,MATCH($A580,'Hoja de Trabajo para listado'!$BC$155:$BC$1048576,0),MATCH((CUADRO!J$5&amp;$E580),'Hoja de Trabajo para listado'!$BC$151:$CB$151,0)),0)+IFERROR(INDEX('Hoja de Trabajo para listado'!$DE$153:$DG$274,MATCH($A580,'Hoja de Trabajo para listado'!$DE$153:$DE$1048576,0),MATCH((CUADRO!J$5&amp;$E580),'Hoja de Trabajo para listado'!$DE$151:$DG$151,0)),0)+IFERROR(INDEX('Hoja de Trabajo para listado'!$CD$155:$DC$1048576,MATCH($A580,'Hoja de Trabajo para listado'!$CD$155:$CD$1048576,0),MATCH((CUADRO!J$5&amp;$E580),'Hoja de Trabajo para listado'!$CD$151:$DC$151,0)),0)</f>
        <v>0</v>
      </c>
      <c r="K580" s="243">
        <f ca="1">+IFERROR(INDEX('Hoja de Trabajo para listado'!$A$155:$Z$1048576,MATCH($A580,'Hoja de Trabajo para listado'!$A$155:$A$1048576,0),MATCH((CUADRO!K$5&amp;$E580),'Hoja de Trabajo para listado'!$A$151:$Z$151,0)),0)+IFERROR(INDEX('Hoja de Trabajo para listado'!$AB$155:$BA$1048576,MATCH($A580,'Hoja de Trabajo para listado'!$AB$155:$AB$1048576,0),MATCH((CUADRO!K$5&amp;$E580),'Hoja de Trabajo para listado'!$AB$151:$BA$151,0)),0)+IFERROR(INDEX('Hoja de Trabajo para listado'!$BC$155:$CB$1048576,MATCH($A580,'Hoja de Trabajo para listado'!$BC$155:$BC$1048576,0),MATCH((CUADRO!K$5&amp;$E580),'Hoja de Trabajo para listado'!$BC$151:$CB$151,0)),0)+IFERROR(INDEX('Hoja de Trabajo para listado'!$DE$153:$DG$274,MATCH($A580,'Hoja de Trabajo para listado'!$DE$153:$DE$1048576,0),MATCH((CUADRO!K$5&amp;$E580),'Hoja de Trabajo para listado'!$DE$151:$DG$151,0)),0)+IFERROR(INDEX('Hoja de Trabajo para listado'!$CD$155:$DC$1048576,MATCH($A580,'Hoja de Trabajo para listado'!$CD$155:$CD$1048576,0),MATCH((CUADRO!K$5&amp;$E580),'Hoja de Trabajo para listado'!$CD$151:$DC$151,0)),0)</f>
        <v>0</v>
      </c>
      <c r="L580" s="243">
        <f ca="1">+IFERROR(INDEX('Hoja de Trabajo para listado'!$A$155:$Z$1048576,MATCH($A580,'Hoja de Trabajo para listado'!$A$155:$A$1048576,0),MATCH((CUADRO!L$5&amp;$E580),'Hoja de Trabajo para listado'!$A$151:$Z$151,0)),0)+IFERROR(INDEX('Hoja de Trabajo para listado'!$AB$155:$BA$1048576,MATCH($A580,'Hoja de Trabajo para listado'!$AB$155:$AB$1048576,0),MATCH((CUADRO!L$5&amp;$E580),'Hoja de Trabajo para listado'!$AB$151:$BA$151,0)),0)+IFERROR(INDEX('Hoja de Trabajo para listado'!$BC$155:$CB$1048576,MATCH($A580,'Hoja de Trabajo para listado'!$BC$155:$BC$1048576,0),MATCH((CUADRO!L$5&amp;$E580),'Hoja de Trabajo para listado'!$BC$151:$CB$151,0)),0)+IFERROR(INDEX('Hoja de Trabajo para listado'!$DE$153:$DG$274,MATCH($A580,'Hoja de Trabajo para listado'!$DE$153:$DE$1048576,0),MATCH((CUADRO!L$5&amp;$E580),'Hoja de Trabajo para listado'!$DE$151:$DG$151,0)),0)+IFERROR(INDEX('Hoja de Trabajo para listado'!$CD$155:$DC$1048576,MATCH($A580,'Hoja de Trabajo para listado'!$CD$155:$CD$1048576,0),MATCH((CUADRO!L$5&amp;$E580),'Hoja de Trabajo para listado'!$CD$151:$DC$151,0)),0)</f>
        <v>0</v>
      </c>
      <c r="M580" s="243">
        <f ca="1">+IFERROR(INDEX('Hoja de Trabajo para listado'!$A$155:$Z$1048576,MATCH($A580,'Hoja de Trabajo para listado'!$A$155:$A$1048576,0),MATCH((CUADRO!M$5&amp;$E580),'Hoja de Trabajo para listado'!$A$151:$Z$151,0)),0)+IFERROR(INDEX('Hoja de Trabajo para listado'!$AB$155:$BA$1048576,MATCH($A580,'Hoja de Trabajo para listado'!$AB$155:$AB$1048576,0),MATCH((CUADRO!M$5&amp;$E580),'Hoja de Trabajo para listado'!$AB$151:$BA$151,0)),0)+IFERROR(INDEX('Hoja de Trabajo para listado'!$BC$155:$CB$1048576,MATCH($A580,'Hoja de Trabajo para listado'!$BC$155:$BC$1048576,0),MATCH((CUADRO!M$5&amp;$E580),'Hoja de Trabajo para listado'!$BC$151:$CB$151,0)),0)+IFERROR(INDEX('Hoja de Trabajo para listado'!$DE$153:$DG$274,MATCH($A580,'Hoja de Trabajo para listado'!$DE$153:$DE$1048576,0),MATCH((CUADRO!M$5&amp;$E580),'Hoja de Trabajo para listado'!$DE$151:$DG$151,0)),0)+IFERROR(INDEX('Hoja de Trabajo para listado'!$CD$155:$DC$1048576,MATCH($A580,'Hoja de Trabajo para listado'!$CD$155:$CD$1048576,0),MATCH((CUADRO!M$5&amp;$E580),'Hoja de Trabajo para listado'!$CD$151:$DC$151,0)),0)</f>
        <v>0</v>
      </c>
      <c r="N580" s="243">
        <f ca="1">+IFERROR(INDEX('Hoja de Trabajo para listado'!$A$155:$Z$1048576,MATCH($A580,'Hoja de Trabajo para listado'!$A$155:$A$1048576,0),MATCH((CUADRO!N$5&amp;$E580),'Hoja de Trabajo para listado'!$A$151:$Z$151,0)),0)+IFERROR(INDEX('Hoja de Trabajo para listado'!$AB$155:$BA$1048576,MATCH($A580,'Hoja de Trabajo para listado'!$AB$155:$AB$1048576,0),MATCH((CUADRO!N$5&amp;$E580),'Hoja de Trabajo para listado'!$AB$151:$BA$151,0)),0)+IFERROR(INDEX('Hoja de Trabajo para listado'!$BC$155:$CB$1048576,MATCH($A580,'Hoja de Trabajo para listado'!$BC$155:$BC$1048576,0),MATCH((CUADRO!N$5&amp;$E580),'Hoja de Trabajo para listado'!$BC$151:$CB$151,0)),0)+IFERROR(INDEX('Hoja de Trabajo para listado'!$DE$153:$DG$274,MATCH($A580,'Hoja de Trabajo para listado'!$DE$153:$DE$1048576,0),MATCH((CUADRO!N$5&amp;$E580),'Hoja de Trabajo para listado'!$DE$151:$DG$151,0)),0)+IFERROR(INDEX('Hoja de Trabajo para listado'!$CD$155:$DC$1048576,MATCH($A580,'Hoja de Trabajo para listado'!$CD$155:$CD$1048576,0),MATCH((CUADRO!N$5&amp;$E580),'Hoja de Trabajo para listado'!$CD$151:$DC$151,0)),0)</f>
        <v>0</v>
      </c>
      <c r="O580" s="243">
        <f ca="1">+IFERROR(INDEX('Hoja de Trabajo para listado'!$A$155:$Z$1048576,MATCH($A580,'Hoja de Trabajo para listado'!$A$155:$A$1048576,0),MATCH((CUADRO!O$5&amp;$E580),'Hoja de Trabajo para listado'!$A$151:$Z$151,0)),0)+IFERROR(INDEX('Hoja de Trabajo para listado'!$AB$155:$BA$1048576,MATCH($A580,'Hoja de Trabajo para listado'!$AB$155:$AB$1048576,0),MATCH((CUADRO!O$5&amp;$E580),'Hoja de Trabajo para listado'!$AB$151:$BA$151,0)),0)+IFERROR(INDEX('Hoja de Trabajo para listado'!$BC$155:$CB$1048576,MATCH($A580,'Hoja de Trabajo para listado'!$BC$155:$BC$1048576,0),MATCH((CUADRO!O$5&amp;$E580),'Hoja de Trabajo para listado'!$BC$151:$CB$151,0)),0)+IFERROR(INDEX('Hoja de Trabajo para listado'!$DE$153:$DG$274,MATCH($A580,'Hoja de Trabajo para listado'!$DE$153:$DE$1048576,0),MATCH((CUADRO!O$5&amp;$E580),'Hoja de Trabajo para listado'!$DE$151:$DG$151,0)),0)+IFERROR(INDEX('Hoja de Trabajo para listado'!$CD$155:$DC$1048576,MATCH($A580,'Hoja de Trabajo para listado'!$CD$155:$CD$1048576,0),MATCH((CUADRO!O$5&amp;$E580),'Hoja de Trabajo para listado'!$CD$151:$DC$151,0)),0)</f>
        <v>0</v>
      </c>
      <c r="P580" s="243">
        <f ca="1">+IFERROR(INDEX('Hoja de Trabajo para listado'!$A$155:$Z$1048576,MATCH($A580,'Hoja de Trabajo para listado'!$A$155:$A$1048576,0),MATCH((CUADRO!P$5&amp;$E580),'Hoja de Trabajo para listado'!$A$151:$Z$151,0)),0)+IFERROR(INDEX('Hoja de Trabajo para listado'!$AB$155:$BA$1048576,MATCH($A580,'Hoja de Trabajo para listado'!$AB$155:$AB$1048576,0),MATCH((CUADRO!P$5&amp;$E580),'Hoja de Trabajo para listado'!$AB$151:$BA$151,0)),0)+IFERROR(INDEX('Hoja de Trabajo para listado'!$BC$155:$CB$1048576,MATCH($A580,'Hoja de Trabajo para listado'!$BC$155:$BC$1048576,0),MATCH((CUADRO!P$5&amp;$E580),'Hoja de Trabajo para listado'!$BC$151:$CB$151,0)),0)+IFERROR(INDEX('Hoja de Trabajo para listado'!$DE$153:$DG$274,MATCH($A580,'Hoja de Trabajo para listado'!$DE$153:$DE$1048576,0),MATCH((CUADRO!P$5&amp;$E580),'Hoja de Trabajo para listado'!$DE$151:$DG$151,0)),0)+IFERROR(INDEX('Hoja de Trabajo para listado'!$CD$155:$DC$1048576,MATCH($A580,'Hoja de Trabajo para listado'!$CD$155:$CD$1048576,0),MATCH((CUADRO!P$5&amp;$E580),'Hoja de Trabajo para listado'!$CD$151:$DC$151,0)),0)</f>
        <v>0</v>
      </c>
      <c r="Q580" s="243">
        <f ca="1">+IFERROR(INDEX('Hoja de Trabajo para listado'!$A$155:$Z$1048576,MATCH($A580,'Hoja de Trabajo para listado'!$A$155:$A$1048576,0),MATCH((CUADRO!Q$5&amp;$E580),'Hoja de Trabajo para listado'!$A$151:$Z$151,0)),0)+IFERROR(INDEX('Hoja de Trabajo para listado'!$AB$155:$BA$1048576,MATCH($A580,'Hoja de Trabajo para listado'!$AB$155:$AB$1048576,0),MATCH((CUADRO!Q$5&amp;$E580),'Hoja de Trabajo para listado'!$AB$151:$BA$151,0)),0)+IFERROR(INDEX('Hoja de Trabajo para listado'!$BC$155:$CB$1048576,MATCH($A580,'Hoja de Trabajo para listado'!$BC$155:$BC$1048576,0),MATCH((CUADRO!Q$5&amp;$E580),'Hoja de Trabajo para listado'!$BC$151:$CB$151,0)),0)+IFERROR(INDEX('Hoja de Trabajo para listado'!$DE$153:$DG$274,MATCH($A580,'Hoja de Trabajo para listado'!$DE$153:$DE$1048576,0),MATCH((CUADRO!Q$5&amp;$E580),'Hoja de Trabajo para listado'!$DE$151:$DG$151,0)),0)+IFERROR(INDEX('Hoja de Trabajo para listado'!$CD$155:$DC$1048576,MATCH($A580,'Hoja de Trabajo para listado'!$CD$155:$CD$1048576,0),MATCH((CUADRO!Q$5&amp;$E580),'Hoja de Trabajo para listado'!$CD$151:$DC$151,0)),0)</f>
        <v>0</v>
      </c>
      <c r="R580" s="243">
        <f t="shared" ca="1" si="19"/>
        <v>0</v>
      </c>
      <c r="S580" s="249"/>
      <c r="T580" s="243">
        <f ca="1">+T581</f>
        <v>0</v>
      </c>
      <c r="U580" s="242">
        <f t="shared" si="20"/>
        <v>1</v>
      </c>
      <c r="V580" s="333" t="str">
        <f>+VLOOKUP(A580,bd_lista!$A$3:$E$590,5,FALSE)</f>
        <v>Gobiernos Autonomos Municipales</v>
      </c>
      <c r="W580" s="391" t="str">
        <f>+V580</f>
        <v>Gobiernos Autonomos Municipales</v>
      </c>
      <c r="X580" s="242">
        <f>+VLOOKUP(A580,[4]Sheet1!$A$13:$D$744,4,FALSE)</f>
        <v>0</v>
      </c>
      <c r="Y580" s="242" t="e">
        <f>+VLOOKUP(X580,bd_lista!$A$3:$C$590,3,FALSE)</f>
        <v>#N/A</v>
      </c>
      <c r="Z580" s="294">
        <f>+X580</f>
        <v>0</v>
      </c>
      <c r="AA580" s="295" t="e">
        <f>+Y580</f>
        <v>#N/A</v>
      </c>
    </row>
    <row r="581" spans="1:27" customFormat="1" ht="15" hidden="1" customHeight="1">
      <c r="A581" s="32">
        <v>1243</v>
      </c>
      <c r="B581" s="388"/>
      <c r="C581" s="247" t="str">
        <f>+VLOOKUP(A581,bd_lista!$A$3:$C$590,3,FALSE)</f>
        <v>Gobierno Autónomo Municipal de Waldo Ballivián</v>
      </c>
      <c r="D581" s="390"/>
      <c r="E581" s="244" t="s">
        <v>1305</v>
      </c>
      <c r="F581" s="243">
        <f ca="1">+IFERROR(INDEX('Hoja de Trabajo para listado'!$A$155:$Z$1048576,MATCH($A581,'Hoja de Trabajo para listado'!$A$155:$A$1048576,0),MATCH((CUADRO!F$5&amp;$E581),'Hoja de Trabajo para listado'!$A$151:$Z$151,0)),0)+IFERROR(INDEX('Hoja de Trabajo para listado'!$AB$155:$BA$1048576,MATCH($A581,'Hoja de Trabajo para listado'!$AB$155:$AB$1048576,0),MATCH((CUADRO!F$5&amp;$E581),'Hoja de Trabajo para listado'!$AB$151:$BA$151,0)),0)+IFERROR(INDEX('Hoja de Trabajo para listado'!$BC$155:$CB$1048576,MATCH($A581,'Hoja de Trabajo para listado'!$BC$155:$BC$1048576,0),MATCH((CUADRO!F$5&amp;$E581),'Hoja de Trabajo para listado'!$BC$151:$CB$151,0)),0)+IFERROR(INDEX('Hoja de Trabajo para listado'!$DE$153:$DG$274,MATCH($A581,'Hoja de Trabajo para listado'!$DE$153:$DE$1048576,0),MATCH((CUADRO!F$5&amp;$E581),'Hoja de Trabajo para listado'!$DE$151:$DG$151,0)),0)+IFERROR(INDEX('Hoja de Trabajo para listado'!$CD$155:$DC$1048576,MATCH($A581,'Hoja de Trabajo para listado'!$CD$155:$CD$1048576,0),MATCH((CUADRO!F$5&amp;$E581),'Hoja de Trabajo para listado'!$CD$151:$DC$151,0)),0)</f>
        <v>0</v>
      </c>
      <c r="G581" s="243">
        <f ca="1">+IFERROR(INDEX('Hoja de Trabajo para listado'!$A$155:$Z$1048576,MATCH($A581,'Hoja de Trabajo para listado'!$A$155:$A$1048576,0),MATCH((CUADRO!G$5&amp;$E581),'Hoja de Trabajo para listado'!$A$151:$Z$151,0)),0)+IFERROR(INDEX('Hoja de Trabajo para listado'!$AB$155:$BA$1048576,MATCH($A581,'Hoja de Trabajo para listado'!$AB$155:$AB$1048576,0),MATCH((CUADRO!G$5&amp;$E581),'Hoja de Trabajo para listado'!$AB$151:$BA$151,0)),0)+IFERROR(INDEX('Hoja de Trabajo para listado'!$BC$155:$CB$1048576,MATCH($A581,'Hoja de Trabajo para listado'!$BC$155:$BC$1048576,0),MATCH((CUADRO!G$5&amp;$E581),'Hoja de Trabajo para listado'!$BC$151:$CB$151,0)),0)+IFERROR(INDEX('Hoja de Trabajo para listado'!$DE$153:$DG$274,MATCH($A581,'Hoja de Trabajo para listado'!$DE$153:$DE$1048576,0),MATCH((CUADRO!G$5&amp;$E581),'Hoja de Trabajo para listado'!$DE$151:$DG$151,0)),0)+IFERROR(INDEX('Hoja de Trabajo para listado'!$CD$155:$DC$1048576,MATCH($A581,'Hoja de Trabajo para listado'!$CD$155:$CD$1048576,0),MATCH((CUADRO!G$5&amp;$E581),'Hoja de Trabajo para listado'!$CD$151:$DC$151,0)),0)</f>
        <v>0</v>
      </c>
      <c r="H581" s="243">
        <f ca="1">+IFERROR(INDEX('Hoja de Trabajo para listado'!$A$155:$Z$1048576,MATCH($A581,'Hoja de Trabajo para listado'!$A$155:$A$1048576,0),MATCH((CUADRO!H$5&amp;$E581),'Hoja de Trabajo para listado'!$A$151:$Z$151,0)),0)+IFERROR(INDEX('Hoja de Trabajo para listado'!$AB$155:$BA$1048576,MATCH($A581,'Hoja de Trabajo para listado'!$AB$155:$AB$1048576,0),MATCH((CUADRO!H$5&amp;$E581),'Hoja de Trabajo para listado'!$AB$151:$BA$151,0)),0)+IFERROR(INDEX('Hoja de Trabajo para listado'!$BC$155:$CB$1048576,MATCH($A581,'Hoja de Trabajo para listado'!$BC$155:$BC$1048576,0),MATCH((CUADRO!H$5&amp;$E581),'Hoja de Trabajo para listado'!$BC$151:$CB$151,0)),0)+IFERROR(INDEX('Hoja de Trabajo para listado'!$DE$153:$DG$274,MATCH($A581,'Hoja de Trabajo para listado'!$DE$153:$DE$1048576,0),MATCH((CUADRO!H$5&amp;$E581),'Hoja de Trabajo para listado'!$DE$151:$DG$151,0)),0)+IFERROR(INDEX('Hoja de Trabajo para listado'!$CD$155:$DC$1048576,MATCH($A581,'Hoja de Trabajo para listado'!$CD$155:$CD$1048576,0),MATCH((CUADRO!H$5&amp;$E581),'Hoja de Trabajo para listado'!$CD$151:$DC$151,0)),0)</f>
        <v>0</v>
      </c>
      <c r="I581" s="243">
        <f ca="1">+IFERROR(INDEX('Hoja de Trabajo para listado'!$A$155:$Z$1048576,MATCH($A581,'Hoja de Trabajo para listado'!$A$155:$A$1048576,0),MATCH((CUADRO!I$5&amp;$E581),'Hoja de Trabajo para listado'!$A$151:$Z$151,0)),0)+IFERROR(INDEX('Hoja de Trabajo para listado'!$AB$155:$BA$1048576,MATCH($A581,'Hoja de Trabajo para listado'!$AB$155:$AB$1048576,0),MATCH((CUADRO!I$5&amp;$E581),'Hoja de Trabajo para listado'!$AB$151:$BA$151,0)),0)+IFERROR(INDEX('Hoja de Trabajo para listado'!$BC$155:$CB$1048576,MATCH($A581,'Hoja de Trabajo para listado'!$BC$155:$BC$1048576,0),MATCH((CUADRO!I$5&amp;$E581),'Hoja de Trabajo para listado'!$BC$151:$CB$151,0)),0)+IFERROR(INDEX('Hoja de Trabajo para listado'!$DE$153:$DG$274,MATCH($A581,'Hoja de Trabajo para listado'!$DE$153:$DE$1048576,0),MATCH((CUADRO!I$5&amp;$E581),'Hoja de Trabajo para listado'!$DE$151:$DG$151,0)),0)+IFERROR(INDEX('Hoja de Trabajo para listado'!$CD$155:$DC$1048576,MATCH($A581,'Hoja de Trabajo para listado'!$CD$155:$CD$1048576,0),MATCH((CUADRO!I$5&amp;$E581),'Hoja de Trabajo para listado'!$CD$151:$DC$151,0)),0)</f>
        <v>0</v>
      </c>
      <c r="J581" s="243">
        <f ca="1">+IFERROR(INDEX('Hoja de Trabajo para listado'!$A$155:$Z$1048576,MATCH($A581,'Hoja de Trabajo para listado'!$A$155:$A$1048576,0),MATCH((CUADRO!J$5&amp;$E581),'Hoja de Trabajo para listado'!$A$151:$Z$151,0)),0)+IFERROR(INDEX('Hoja de Trabajo para listado'!$AB$155:$BA$1048576,MATCH($A581,'Hoja de Trabajo para listado'!$AB$155:$AB$1048576,0),MATCH((CUADRO!J$5&amp;$E581),'Hoja de Trabajo para listado'!$AB$151:$BA$151,0)),0)+IFERROR(INDEX('Hoja de Trabajo para listado'!$BC$155:$CB$1048576,MATCH($A581,'Hoja de Trabajo para listado'!$BC$155:$BC$1048576,0),MATCH((CUADRO!J$5&amp;$E581),'Hoja de Trabajo para listado'!$BC$151:$CB$151,0)),0)+IFERROR(INDEX('Hoja de Trabajo para listado'!$DE$153:$DG$274,MATCH($A581,'Hoja de Trabajo para listado'!$DE$153:$DE$1048576,0),MATCH((CUADRO!J$5&amp;$E581),'Hoja de Trabajo para listado'!$DE$151:$DG$151,0)),0)+IFERROR(INDEX('Hoja de Trabajo para listado'!$CD$155:$DC$1048576,MATCH($A581,'Hoja de Trabajo para listado'!$CD$155:$CD$1048576,0),MATCH((CUADRO!J$5&amp;$E581),'Hoja de Trabajo para listado'!$CD$151:$DC$151,0)),0)</f>
        <v>0</v>
      </c>
      <c r="K581" s="243">
        <f ca="1">+IFERROR(INDEX('Hoja de Trabajo para listado'!$A$155:$Z$1048576,MATCH($A581,'Hoja de Trabajo para listado'!$A$155:$A$1048576,0),MATCH((CUADRO!K$5&amp;$E581),'Hoja de Trabajo para listado'!$A$151:$Z$151,0)),0)+IFERROR(INDEX('Hoja de Trabajo para listado'!$AB$155:$BA$1048576,MATCH($A581,'Hoja de Trabajo para listado'!$AB$155:$AB$1048576,0),MATCH((CUADRO!K$5&amp;$E581),'Hoja de Trabajo para listado'!$AB$151:$BA$151,0)),0)+IFERROR(INDEX('Hoja de Trabajo para listado'!$BC$155:$CB$1048576,MATCH($A581,'Hoja de Trabajo para listado'!$BC$155:$BC$1048576,0),MATCH((CUADRO!K$5&amp;$E581),'Hoja de Trabajo para listado'!$BC$151:$CB$151,0)),0)+IFERROR(INDEX('Hoja de Trabajo para listado'!$DE$153:$DG$274,MATCH($A581,'Hoja de Trabajo para listado'!$DE$153:$DE$1048576,0),MATCH((CUADRO!K$5&amp;$E581),'Hoja de Trabajo para listado'!$DE$151:$DG$151,0)),0)+IFERROR(INDEX('Hoja de Trabajo para listado'!$CD$155:$DC$1048576,MATCH($A581,'Hoja de Trabajo para listado'!$CD$155:$CD$1048576,0),MATCH((CUADRO!K$5&amp;$E581),'Hoja de Trabajo para listado'!$CD$151:$DC$151,0)),0)</f>
        <v>0</v>
      </c>
      <c r="L581" s="243">
        <f ca="1">+IFERROR(INDEX('Hoja de Trabajo para listado'!$A$155:$Z$1048576,MATCH($A581,'Hoja de Trabajo para listado'!$A$155:$A$1048576,0),MATCH((CUADRO!L$5&amp;$E581),'Hoja de Trabajo para listado'!$A$151:$Z$151,0)),0)+IFERROR(INDEX('Hoja de Trabajo para listado'!$AB$155:$BA$1048576,MATCH($A581,'Hoja de Trabajo para listado'!$AB$155:$AB$1048576,0),MATCH((CUADRO!L$5&amp;$E581),'Hoja de Trabajo para listado'!$AB$151:$BA$151,0)),0)+IFERROR(INDEX('Hoja de Trabajo para listado'!$BC$155:$CB$1048576,MATCH($A581,'Hoja de Trabajo para listado'!$BC$155:$BC$1048576,0),MATCH((CUADRO!L$5&amp;$E581),'Hoja de Trabajo para listado'!$BC$151:$CB$151,0)),0)+IFERROR(INDEX('Hoja de Trabajo para listado'!$DE$153:$DG$274,MATCH($A581,'Hoja de Trabajo para listado'!$DE$153:$DE$1048576,0),MATCH((CUADRO!L$5&amp;$E581),'Hoja de Trabajo para listado'!$DE$151:$DG$151,0)),0)+IFERROR(INDEX('Hoja de Trabajo para listado'!$CD$155:$DC$1048576,MATCH($A581,'Hoja de Trabajo para listado'!$CD$155:$CD$1048576,0),MATCH((CUADRO!L$5&amp;$E581),'Hoja de Trabajo para listado'!$CD$151:$DC$151,0)),0)</f>
        <v>0</v>
      </c>
      <c r="M581" s="243">
        <f ca="1">+IFERROR(INDEX('Hoja de Trabajo para listado'!$A$155:$Z$1048576,MATCH($A581,'Hoja de Trabajo para listado'!$A$155:$A$1048576,0),MATCH((CUADRO!M$5&amp;$E581),'Hoja de Trabajo para listado'!$A$151:$Z$151,0)),0)+IFERROR(INDEX('Hoja de Trabajo para listado'!$AB$155:$BA$1048576,MATCH($A581,'Hoja de Trabajo para listado'!$AB$155:$AB$1048576,0),MATCH((CUADRO!M$5&amp;$E581),'Hoja de Trabajo para listado'!$AB$151:$BA$151,0)),0)+IFERROR(INDEX('Hoja de Trabajo para listado'!$BC$155:$CB$1048576,MATCH($A581,'Hoja de Trabajo para listado'!$BC$155:$BC$1048576,0),MATCH((CUADRO!M$5&amp;$E581),'Hoja de Trabajo para listado'!$BC$151:$CB$151,0)),0)+IFERROR(INDEX('Hoja de Trabajo para listado'!$DE$153:$DG$274,MATCH($A581,'Hoja de Trabajo para listado'!$DE$153:$DE$1048576,0),MATCH((CUADRO!M$5&amp;$E581),'Hoja de Trabajo para listado'!$DE$151:$DG$151,0)),0)+IFERROR(INDEX('Hoja de Trabajo para listado'!$CD$155:$DC$1048576,MATCH($A581,'Hoja de Trabajo para listado'!$CD$155:$CD$1048576,0),MATCH((CUADRO!M$5&amp;$E581),'Hoja de Trabajo para listado'!$CD$151:$DC$151,0)),0)</f>
        <v>0</v>
      </c>
      <c r="N581" s="243">
        <f ca="1">+IFERROR(INDEX('Hoja de Trabajo para listado'!$A$155:$Z$1048576,MATCH($A581,'Hoja de Trabajo para listado'!$A$155:$A$1048576,0),MATCH((CUADRO!N$5&amp;$E581),'Hoja de Trabajo para listado'!$A$151:$Z$151,0)),0)+IFERROR(INDEX('Hoja de Trabajo para listado'!$AB$155:$BA$1048576,MATCH($A581,'Hoja de Trabajo para listado'!$AB$155:$AB$1048576,0),MATCH((CUADRO!N$5&amp;$E581),'Hoja de Trabajo para listado'!$AB$151:$BA$151,0)),0)+IFERROR(INDEX('Hoja de Trabajo para listado'!$BC$155:$CB$1048576,MATCH($A581,'Hoja de Trabajo para listado'!$BC$155:$BC$1048576,0),MATCH((CUADRO!N$5&amp;$E581),'Hoja de Trabajo para listado'!$BC$151:$CB$151,0)),0)+IFERROR(INDEX('Hoja de Trabajo para listado'!$DE$153:$DG$274,MATCH($A581,'Hoja de Trabajo para listado'!$DE$153:$DE$1048576,0),MATCH((CUADRO!N$5&amp;$E581),'Hoja de Trabajo para listado'!$DE$151:$DG$151,0)),0)+IFERROR(INDEX('Hoja de Trabajo para listado'!$CD$155:$DC$1048576,MATCH($A581,'Hoja de Trabajo para listado'!$CD$155:$CD$1048576,0),MATCH((CUADRO!N$5&amp;$E581),'Hoja de Trabajo para listado'!$CD$151:$DC$151,0)),0)</f>
        <v>0</v>
      </c>
      <c r="O581" s="243">
        <f ca="1">+IFERROR(INDEX('Hoja de Trabajo para listado'!$A$155:$Z$1048576,MATCH($A581,'Hoja de Trabajo para listado'!$A$155:$A$1048576,0),MATCH((CUADRO!O$5&amp;$E581),'Hoja de Trabajo para listado'!$A$151:$Z$151,0)),0)+IFERROR(INDEX('Hoja de Trabajo para listado'!$AB$155:$BA$1048576,MATCH($A581,'Hoja de Trabajo para listado'!$AB$155:$AB$1048576,0),MATCH((CUADRO!O$5&amp;$E581),'Hoja de Trabajo para listado'!$AB$151:$BA$151,0)),0)+IFERROR(INDEX('Hoja de Trabajo para listado'!$BC$155:$CB$1048576,MATCH($A581,'Hoja de Trabajo para listado'!$BC$155:$BC$1048576,0),MATCH((CUADRO!O$5&amp;$E581),'Hoja de Trabajo para listado'!$BC$151:$CB$151,0)),0)+IFERROR(INDEX('Hoja de Trabajo para listado'!$DE$153:$DG$274,MATCH($A581,'Hoja de Trabajo para listado'!$DE$153:$DE$1048576,0),MATCH((CUADRO!O$5&amp;$E581),'Hoja de Trabajo para listado'!$DE$151:$DG$151,0)),0)+IFERROR(INDEX('Hoja de Trabajo para listado'!$CD$155:$DC$1048576,MATCH($A581,'Hoja de Trabajo para listado'!$CD$155:$CD$1048576,0),MATCH((CUADRO!O$5&amp;$E581),'Hoja de Trabajo para listado'!$CD$151:$DC$151,0)),0)</f>
        <v>0</v>
      </c>
      <c r="P581" s="243">
        <f ca="1">+IFERROR(INDEX('Hoja de Trabajo para listado'!$A$155:$Z$1048576,MATCH($A581,'Hoja de Trabajo para listado'!$A$155:$A$1048576,0),MATCH((CUADRO!P$5&amp;$E581),'Hoja de Trabajo para listado'!$A$151:$Z$151,0)),0)+IFERROR(INDEX('Hoja de Trabajo para listado'!$AB$155:$BA$1048576,MATCH($A581,'Hoja de Trabajo para listado'!$AB$155:$AB$1048576,0),MATCH((CUADRO!P$5&amp;$E581),'Hoja de Trabajo para listado'!$AB$151:$BA$151,0)),0)+IFERROR(INDEX('Hoja de Trabajo para listado'!$BC$155:$CB$1048576,MATCH($A581,'Hoja de Trabajo para listado'!$BC$155:$BC$1048576,0),MATCH((CUADRO!P$5&amp;$E581),'Hoja de Trabajo para listado'!$BC$151:$CB$151,0)),0)+IFERROR(INDEX('Hoja de Trabajo para listado'!$DE$153:$DG$274,MATCH($A581,'Hoja de Trabajo para listado'!$DE$153:$DE$1048576,0),MATCH((CUADRO!P$5&amp;$E581),'Hoja de Trabajo para listado'!$DE$151:$DG$151,0)),0)+IFERROR(INDEX('Hoja de Trabajo para listado'!$CD$155:$DC$1048576,MATCH($A581,'Hoja de Trabajo para listado'!$CD$155:$CD$1048576,0),MATCH((CUADRO!P$5&amp;$E581),'Hoja de Trabajo para listado'!$CD$151:$DC$151,0)),0)</f>
        <v>0</v>
      </c>
      <c r="Q581" s="243">
        <f ca="1">+IFERROR(INDEX('Hoja de Trabajo para listado'!$A$155:$Z$1048576,MATCH($A581,'Hoja de Trabajo para listado'!$A$155:$A$1048576,0),MATCH((CUADRO!Q$5&amp;$E581),'Hoja de Trabajo para listado'!$A$151:$Z$151,0)),0)+IFERROR(INDEX('Hoja de Trabajo para listado'!$AB$155:$BA$1048576,MATCH($A581,'Hoja de Trabajo para listado'!$AB$155:$AB$1048576,0),MATCH((CUADRO!Q$5&amp;$E581),'Hoja de Trabajo para listado'!$AB$151:$BA$151,0)),0)+IFERROR(INDEX('Hoja de Trabajo para listado'!$BC$155:$CB$1048576,MATCH($A581,'Hoja de Trabajo para listado'!$BC$155:$BC$1048576,0),MATCH((CUADRO!Q$5&amp;$E581),'Hoja de Trabajo para listado'!$BC$151:$CB$151,0)),0)+IFERROR(INDEX('Hoja de Trabajo para listado'!$DE$153:$DG$274,MATCH($A581,'Hoja de Trabajo para listado'!$DE$153:$DE$1048576,0),MATCH((CUADRO!Q$5&amp;$E581),'Hoja de Trabajo para listado'!$DE$151:$DG$151,0)),0)+IFERROR(INDEX('Hoja de Trabajo para listado'!$CD$155:$DC$1048576,MATCH($A581,'Hoja de Trabajo para listado'!$CD$155:$CD$1048576,0),MATCH((CUADRO!Q$5&amp;$E581),'Hoja de Trabajo para listado'!$CD$151:$DC$151,0)),0)</f>
        <v>0</v>
      </c>
      <c r="R581" s="243">
        <f t="shared" ca="1" si="19"/>
        <v>0</v>
      </c>
      <c r="S581" s="249">
        <f ca="1">+R580+R581</f>
        <v>0</v>
      </c>
      <c r="T581" s="243">
        <f ca="1">+S581</f>
        <v>0</v>
      </c>
      <c r="U581" s="242">
        <f t="shared" si="20"/>
        <v>2</v>
      </c>
      <c r="V581" s="333" t="str">
        <f>+VLOOKUP(A581,bd_lista!$A$3:$E$590,5,FALSE)</f>
        <v>Gobiernos Autonomos Municipales</v>
      </c>
      <c r="W581" s="392"/>
      <c r="X581" s="242">
        <f>+VLOOKUP(A581,[4]Sheet1!$A$13:$D$744,4,FALSE)</f>
        <v>0</v>
      </c>
      <c r="Y581" s="242" t="e">
        <f>+VLOOKUP(X581,bd_lista!$A$3:$C$590,3,FALSE)</f>
        <v>#N/A</v>
      </c>
      <c r="Z581" s="292"/>
      <c r="AA581" s="293"/>
    </row>
    <row r="582" spans="1:27" customFormat="1" ht="15" hidden="1" customHeight="1">
      <c r="A582" s="32">
        <v>1244</v>
      </c>
      <c r="B582" s="387">
        <f>+A582</f>
        <v>1244</v>
      </c>
      <c r="C582" s="247" t="str">
        <f>+VLOOKUP(A582,bd_lista!$A$3:$C$590,3,FALSE)</f>
        <v>Gobierno Autónomo Municipal de Nazacara de Pacajes</v>
      </c>
      <c r="D582" s="389" t="str">
        <f>+C582</f>
        <v>Gobierno Autónomo Municipal de Nazacara de Pacajes</v>
      </c>
      <c r="E582" s="242" t="s">
        <v>1304</v>
      </c>
      <c r="F582" s="243">
        <f ca="1">+IFERROR(INDEX('Hoja de Trabajo para listado'!$A$155:$Z$1048576,MATCH($A582,'Hoja de Trabajo para listado'!$A$155:$A$1048576,0),MATCH((CUADRO!F$5&amp;$E582),'Hoja de Trabajo para listado'!$A$151:$Z$151,0)),0)+IFERROR(INDEX('Hoja de Trabajo para listado'!$AB$155:$BA$1048576,MATCH($A582,'Hoja de Trabajo para listado'!$AB$155:$AB$1048576,0),MATCH((CUADRO!F$5&amp;$E582),'Hoja de Trabajo para listado'!$AB$151:$BA$151,0)),0)+IFERROR(INDEX('Hoja de Trabajo para listado'!$BC$155:$CB$1048576,MATCH($A582,'Hoja de Trabajo para listado'!$BC$155:$BC$1048576,0),MATCH((CUADRO!F$5&amp;$E582),'Hoja de Trabajo para listado'!$BC$151:$CB$151,0)),0)+IFERROR(INDEX('Hoja de Trabajo para listado'!$DE$153:$DG$274,MATCH($A582,'Hoja de Trabajo para listado'!$DE$153:$DE$1048576,0),MATCH((CUADRO!F$5&amp;$E582),'Hoja de Trabajo para listado'!$DE$151:$DG$151,0)),0)+IFERROR(INDEX('Hoja de Trabajo para listado'!$CD$155:$DC$1048576,MATCH($A582,'Hoja de Trabajo para listado'!$CD$155:$CD$1048576,0),MATCH((CUADRO!F$5&amp;$E582),'Hoja de Trabajo para listado'!$CD$151:$DC$151,0)),0)</f>
        <v>0</v>
      </c>
      <c r="G582" s="243">
        <f ca="1">+IFERROR(INDEX('Hoja de Trabajo para listado'!$A$155:$Z$1048576,MATCH($A582,'Hoja de Trabajo para listado'!$A$155:$A$1048576,0),MATCH((CUADRO!G$5&amp;$E582),'Hoja de Trabajo para listado'!$A$151:$Z$151,0)),0)+IFERROR(INDEX('Hoja de Trabajo para listado'!$AB$155:$BA$1048576,MATCH($A582,'Hoja de Trabajo para listado'!$AB$155:$AB$1048576,0),MATCH((CUADRO!G$5&amp;$E582),'Hoja de Trabajo para listado'!$AB$151:$BA$151,0)),0)+IFERROR(INDEX('Hoja de Trabajo para listado'!$BC$155:$CB$1048576,MATCH($A582,'Hoja de Trabajo para listado'!$BC$155:$BC$1048576,0),MATCH((CUADRO!G$5&amp;$E582),'Hoja de Trabajo para listado'!$BC$151:$CB$151,0)),0)+IFERROR(INDEX('Hoja de Trabajo para listado'!$DE$153:$DG$274,MATCH($A582,'Hoja de Trabajo para listado'!$DE$153:$DE$1048576,0),MATCH((CUADRO!G$5&amp;$E582),'Hoja de Trabajo para listado'!$DE$151:$DG$151,0)),0)+IFERROR(INDEX('Hoja de Trabajo para listado'!$CD$155:$DC$1048576,MATCH($A582,'Hoja de Trabajo para listado'!$CD$155:$CD$1048576,0),MATCH((CUADRO!G$5&amp;$E582),'Hoja de Trabajo para listado'!$CD$151:$DC$151,0)),0)</f>
        <v>0</v>
      </c>
      <c r="H582" s="243">
        <f ca="1">+IFERROR(INDEX('Hoja de Trabajo para listado'!$A$155:$Z$1048576,MATCH($A582,'Hoja de Trabajo para listado'!$A$155:$A$1048576,0),MATCH((CUADRO!H$5&amp;$E582),'Hoja de Trabajo para listado'!$A$151:$Z$151,0)),0)+IFERROR(INDEX('Hoja de Trabajo para listado'!$AB$155:$BA$1048576,MATCH($A582,'Hoja de Trabajo para listado'!$AB$155:$AB$1048576,0),MATCH((CUADRO!H$5&amp;$E582),'Hoja de Trabajo para listado'!$AB$151:$BA$151,0)),0)+IFERROR(INDEX('Hoja de Trabajo para listado'!$BC$155:$CB$1048576,MATCH($A582,'Hoja de Trabajo para listado'!$BC$155:$BC$1048576,0),MATCH((CUADRO!H$5&amp;$E582),'Hoja de Trabajo para listado'!$BC$151:$CB$151,0)),0)+IFERROR(INDEX('Hoja de Trabajo para listado'!$DE$153:$DG$274,MATCH($A582,'Hoja de Trabajo para listado'!$DE$153:$DE$1048576,0),MATCH((CUADRO!H$5&amp;$E582),'Hoja de Trabajo para listado'!$DE$151:$DG$151,0)),0)+IFERROR(INDEX('Hoja de Trabajo para listado'!$CD$155:$DC$1048576,MATCH($A582,'Hoja de Trabajo para listado'!$CD$155:$CD$1048576,0),MATCH((CUADRO!H$5&amp;$E582),'Hoja de Trabajo para listado'!$CD$151:$DC$151,0)),0)</f>
        <v>0</v>
      </c>
      <c r="I582" s="243">
        <f ca="1">+IFERROR(INDEX('Hoja de Trabajo para listado'!$A$155:$Z$1048576,MATCH($A582,'Hoja de Trabajo para listado'!$A$155:$A$1048576,0),MATCH((CUADRO!I$5&amp;$E582),'Hoja de Trabajo para listado'!$A$151:$Z$151,0)),0)+IFERROR(INDEX('Hoja de Trabajo para listado'!$AB$155:$BA$1048576,MATCH($A582,'Hoja de Trabajo para listado'!$AB$155:$AB$1048576,0),MATCH((CUADRO!I$5&amp;$E582),'Hoja de Trabajo para listado'!$AB$151:$BA$151,0)),0)+IFERROR(INDEX('Hoja de Trabajo para listado'!$BC$155:$CB$1048576,MATCH($A582,'Hoja de Trabajo para listado'!$BC$155:$BC$1048576,0),MATCH((CUADRO!I$5&amp;$E582),'Hoja de Trabajo para listado'!$BC$151:$CB$151,0)),0)+IFERROR(INDEX('Hoja de Trabajo para listado'!$DE$153:$DG$274,MATCH($A582,'Hoja de Trabajo para listado'!$DE$153:$DE$1048576,0),MATCH((CUADRO!I$5&amp;$E582),'Hoja de Trabajo para listado'!$DE$151:$DG$151,0)),0)+IFERROR(INDEX('Hoja de Trabajo para listado'!$CD$155:$DC$1048576,MATCH($A582,'Hoja de Trabajo para listado'!$CD$155:$CD$1048576,0),MATCH((CUADRO!I$5&amp;$E582),'Hoja de Trabajo para listado'!$CD$151:$DC$151,0)),0)</f>
        <v>0</v>
      </c>
      <c r="J582" s="243">
        <f ca="1">+IFERROR(INDEX('Hoja de Trabajo para listado'!$A$155:$Z$1048576,MATCH($A582,'Hoja de Trabajo para listado'!$A$155:$A$1048576,0),MATCH((CUADRO!J$5&amp;$E582),'Hoja de Trabajo para listado'!$A$151:$Z$151,0)),0)+IFERROR(INDEX('Hoja de Trabajo para listado'!$AB$155:$BA$1048576,MATCH($A582,'Hoja de Trabajo para listado'!$AB$155:$AB$1048576,0),MATCH((CUADRO!J$5&amp;$E582),'Hoja de Trabajo para listado'!$AB$151:$BA$151,0)),0)+IFERROR(INDEX('Hoja de Trabajo para listado'!$BC$155:$CB$1048576,MATCH($A582,'Hoja de Trabajo para listado'!$BC$155:$BC$1048576,0),MATCH((CUADRO!J$5&amp;$E582),'Hoja de Trabajo para listado'!$BC$151:$CB$151,0)),0)+IFERROR(INDEX('Hoja de Trabajo para listado'!$DE$153:$DG$274,MATCH($A582,'Hoja de Trabajo para listado'!$DE$153:$DE$1048576,0),MATCH((CUADRO!J$5&amp;$E582),'Hoja de Trabajo para listado'!$DE$151:$DG$151,0)),0)+IFERROR(INDEX('Hoja de Trabajo para listado'!$CD$155:$DC$1048576,MATCH($A582,'Hoja de Trabajo para listado'!$CD$155:$CD$1048576,0),MATCH((CUADRO!J$5&amp;$E582),'Hoja de Trabajo para listado'!$CD$151:$DC$151,0)),0)</f>
        <v>0</v>
      </c>
      <c r="K582" s="243">
        <f ca="1">+IFERROR(INDEX('Hoja de Trabajo para listado'!$A$155:$Z$1048576,MATCH($A582,'Hoja de Trabajo para listado'!$A$155:$A$1048576,0),MATCH((CUADRO!K$5&amp;$E582),'Hoja de Trabajo para listado'!$A$151:$Z$151,0)),0)+IFERROR(INDEX('Hoja de Trabajo para listado'!$AB$155:$BA$1048576,MATCH($A582,'Hoja de Trabajo para listado'!$AB$155:$AB$1048576,0),MATCH((CUADRO!K$5&amp;$E582),'Hoja de Trabajo para listado'!$AB$151:$BA$151,0)),0)+IFERROR(INDEX('Hoja de Trabajo para listado'!$BC$155:$CB$1048576,MATCH($A582,'Hoja de Trabajo para listado'!$BC$155:$BC$1048576,0),MATCH((CUADRO!K$5&amp;$E582),'Hoja de Trabajo para listado'!$BC$151:$CB$151,0)),0)+IFERROR(INDEX('Hoja de Trabajo para listado'!$DE$153:$DG$274,MATCH($A582,'Hoja de Trabajo para listado'!$DE$153:$DE$1048576,0),MATCH((CUADRO!K$5&amp;$E582),'Hoja de Trabajo para listado'!$DE$151:$DG$151,0)),0)+IFERROR(INDEX('Hoja de Trabajo para listado'!$CD$155:$DC$1048576,MATCH($A582,'Hoja de Trabajo para listado'!$CD$155:$CD$1048576,0),MATCH((CUADRO!K$5&amp;$E582),'Hoja de Trabajo para listado'!$CD$151:$DC$151,0)),0)</f>
        <v>0</v>
      </c>
      <c r="L582" s="243">
        <f ca="1">+IFERROR(INDEX('Hoja de Trabajo para listado'!$A$155:$Z$1048576,MATCH($A582,'Hoja de Trabajo para listado'!$A$155:$A$1048576,0),MATCH((CUADRO!L$5&amp;$E582),'Hoja de Trabajo para listado'!$A$151:$Z$151,0)),0)+IFERROR(INDEX('Hoja de Trabajo para listado'!$AB$155:$BA$1048576,MATCH($A582,'Hoja de Trabajo para listado'!$AB$155:$AB$1048576,0),MATCH((CUADRO!L$5&amp;$E582),'Hoja de Trabajo para listado'!$AB$151:$BA$151,0)),0)+IFERROR(INDEX('Hoja de Trabajo para listado'!$BC$155:$CB$1048576,MATCH($A582,'Hoja de Trabajo para listado'!$BC$155:$BC$1048576,0),MATCH((CUADRO!L$5&amp;$E582),'Hoja de Trabajo para listado'!$BC$151:$CB$151,0)),0)+IFERROR(INDEX('Hoja de Trabajo para listado'!$DE$153:$DG$274,MATCH($A582,'Hoja de Trabajo para listado'!$DE$153:$DE$1048576,0),MATCH((CUADRO!L$5&amp;$E582),'Hoja de Trabajo para listado'!$DE$151:$DG$151,0)),0)+IFERROR(INDEX('Hoja de Trabajo para listado'!$CD$155:$DC$1048576,MATCH($A582,'Hoja de Trabajo para listado'!$CD$155:$CD$1048576,0),MATCH((CUADRO!L$5&amp;$E582),'Hoja de Trabajo para listado'!$CD$151:$DC$151,0)),0)</f>
        <v>0</v>
      </c>
      <c r="M582" s="243">
        <f ca="1">+IFERROR(INDEX('Hoja de Trabajo para listado'!$A$155:$Z$1048576,MATCH($A582,'Hoja de Trabajo para listado'!$A$155:$A$1048576,0),MATCH((CUADRO!M$5&amp;$E582),'Hoja de Trabajo para listado'!$A$151:$Z$151,0)),0)+IFERROR(INDEX('Hoja de Trabajo para listado'!$AB$155:$BA$1048576,MATCH($A582,'Hoja de Trabajo para listado'!$AB$155:$AB$1048576,0),MATCH((CUADRO!M$5&amp;$E582),'Hoja de Trabajo para listado'!$AB$151:$BA$151,0)),0)+IFERROR(INDEX('Hoja de Trabajo para listado'!$BC$155:$CB$1048576,MATCH($A582,'Hoja de Trabajo para listado'!$BC$155:$BC$1048576,0),MATCH((CUADRO!M$5&amp;$E582),'Hoja de Trabajo para listado'!$BC$151:$CB$151,0)),0)+IFERROR(INDEX('Hoja de Trabajo para listado'!$DE$153:$DG$274,MATCH($A582,'Hoja de Trabajo para listado'!$DE$153:$DE$1048576,0),MATCH((CUADRO!M$5&amp;$E582),'Hoja de Trabajo para listado'!$DE$151:$DG$151,0)),0)+IFERROR(INDEX('Hoja de Trabajo para listado'!$CD$155:$DC$1048576,MATCH($A582,'Hoja de Trabajo para listado'!$CD$155:$CD$1048576,0),MATCH((CUADRO!M$5&amp;$E582),'Hoja de Trabajo para listado'!$CD$151:$DC$151,0)),0)</f>
        <v>0</v>
      </c>
      <c r="N582" s="243">
        <f ca="1">+IFERROR(INDEX('Hoja de Trabajo para listado'!$A$155:$Z$1048576,MATCH($A582,'Hoja de Trabajo para listado'!$A$155:$A$1048576,0),MATCH((CUADRO!N$5&amp;$E582),'Hoja de Trabajo para listado'!$A$151:$Z$151,0)),0)+IFERROR(INDEX('Hoja de Trabajo para listado'!$AB$155:$BA$1048576,MATCH($A582,'Hoja de Trabajo para listado'!$AB$155:$AB$1048576,0),MATCH((CUADRO!N$5&amp;$E582),'Hoja de Trabajo para listado'!$AB$151:$BA$151,0)),0)+IFERROR(INDEX('Hoja de Trabajo para listado'!$BC$155:$CB$1048576,MATCH($A582,'Hoja de Trabajo para listado'!$BC$155:$BC$1048576,0),MATCH((CUADRO!N$5&amp;$E582),'Hoja de Trabajo para listado'!$BC$151:$CB$151,0)),0)+IFERROR(INDEX('Hoja de Trabajo para listado'!$DE$153:$DG$274,MATCH($A582,'Hoja de Trabajo para listado'!$DE$153:$DE$1048576,0),MATCH((CUADRO!N$5&amp;$E582),'Hoja de Trabajo para listado'!$DE$151:$DG$151,0)),0)+IFERROR(INDEX('Hoja de Trabajo para listado'!$CD$155:$DC$1048576,MATCH($A582,'Hoja de Trabajo para listado'!$CD$155:$CD$1048576,0),MATCH((CUADRO!N$5&amp;$E582),'Hoja de Trabajo para listado'!$CD$151:$DC$151,0)),0)</f>
        <v>0</v>
      </c>
      <c r="O582" s="243">
        <f ca="1">+IFERROR(INDEX('Hoja de Trabajo para listado'!$A$155:$Z$1048576,MATCH($A582,'Hoja de Trabajo para listado'!$A$155:$A$1048576,0),MATCH((CUADRO!O$5&amp;$E582),'Hoja de Trabajo para listado'!$A$151:$Z$151,0)),0)+IFERROR(INDEX('Hoja de Trabajo para listado'!$AB$155:$BA$1048576,MATCH($A582,'Hoja de Trabajo para listado'!$AB$155:$AB$1048576,0),MATCH((CUADRO!O$5&amp;$E582),'Hoja de Trabajo para listado'!$AB$151:$BA$151,0)),0)+IFERROR(INDEX('Hoja de Trabajo para listado'!$BC$155:$CB$1048576,MATCH($A582,'Hoja de Trabajo para listado'!$BC$155:$BC$1048576,0),MATCH((CUADRO!O$5&amp;$E582),'Hoja de Trabajo para listado'!$BC$151:$CB$151,0)),0)+IFERROR(INDEX('Hoja de Trabajo para listado'!$DE$153:$DG$274,MATCH($A582,'Hoja de Trabajo para listado'!$DE$153:$DE$1048576,0),MATCH((CUADRO!O$5&amp;$E582),'Hoja de Trabajo para listado'!$DE$151:$DG$151,0)),0)+IFERROR(INDEX('Hoja de Trabajo para listado'!$CD$155:$DC$1048576,MATCH($A582,'Hoja de Trabajo para listado'!$CD$155:$CD$1048576,0),MATCH((CUADRO!O$5&amp;$E582),'Hoja de Trabajo para listado'!$CD$151:$DC$151,0)),0)</f>
        <v>0</v>
      </c>
      <c r="P582" s="243">
        <f ca="1">+IFERROR(INDEX('Hoja de Trabajo para listado'!$A$155:$Z$1048576,MATCH($A582,'Hoja de Trabajo para listado'!$A$155:$A$1048576,0),MATCH((CUADRO!P$5&amp;$E582),'Hoja de Trabajo para listado'!$A$151:$Z$151,0)),0)+IFERROR(INDEX('Hoja de Trabajo para listado'!$AB$155:$BA$1048576,MATCH($A582,'Hoja de Trabajo para listado'!$AB$155:$AB$1048576,0),MATCH((CUADRO!P$5&amp;$E582),'Hoja de Trabajo para listado'!$AB$151:$BA$151,0)),0)+IFERROR(INDEX('Hoja de Trabajo para listado'!$BC$155:$CB$1048576,MATCH($A582,'Hoja de Trabajo para listado'!$BC$155:$BC$1048576,0),MATCH((CUADRO!P$5&amp;$E582),'Hoja de Trabajo para listado'!$BC$151:$CB$151,0)),0)+IFERROR(INDEX('Hoja de Trabajo para listado'!$DE$153:$DG$274,MATCH($A582,'Hoja de Trabajo para listado'!$DE$153:$DE$1048576,0),MATCH((CUADRO!P$5&amp;$E582),'Hoja de Trabajo para listado'!$DE$151:$DG$151,0)),0)+IFERROR(INDEX('Hoja de Trabajo para listado'!$CD$155:$DC$1048576,MATCH($A582,'Hoja de Trabajo para listado'!$CD$155:$CD$1048576,0),MATCH((CUADRO!P$5&amp;$E582),'Hoja de Trabajo para listado'!$CD$151:$DC$151,0)),0)</f>
        <v>0</v>
      </c>
      <c r="Q582" s="243">
        <f ca="1">+IFERROR(INDEX('Hoja de Trabajo para listado'!$A$155:$Z$1048576,MATCH($A582,'Hoja de Trabajo para listado'!$A$155:$A$1048576,0),MATCH((CUADRO!Q$5&amp;$E582),'Hoja de Trabajo para listado'!$A$151:$Z$151,0)),0)+IFERROR(INDEX('Hoja de Trabajo para listado'!$AB$155:$BA$1048576,MATCH($A582,'Hoja de Trabajo para listado'!$AB$155:$AB$1048576,0),MATCH((CUADRO!Q$5&amp;$E582),'Hoja de Trabajo para listado'!$AB$151:$BA$151,0)),0)+IFERROR(INDEX('Hoja de Trabajo para listado'!$BC$155:$CB$1048576,MATCH($A582,'Hoja de Trabajo para listado'!$BC$155:$BC$1048576,0),MATCH((CUADRO!Q$5&amp;$E582),'Hoja de Trabajo para listado'!$BC$151:$CB$151,0)),0)+IFERROR(INDEX('Hoja de Trabajo para listado'!$DE$153:$DG$274,MATCH($A582,'Hoja de Trabajo para listado'!$DE$153:$DE$1048576,0),MATCH((CUADRO!Q$5&amp;$E582),'Hoja de Trabajo para listado'!$DE$151:$DG$151,0)),0)+IFERROR(INDEX('Hoja de Trabajo para listado'!$CD$155:$DC$1048576,MATCH($A582,'Hoja de Trabajo para listado'!$CD$155:$CD$1048576,0),MATCH((CUADRO!Q$5&amp;$E582),'Hoja de Trabajo para listado'!$CD$151:$DC$151,0)),0)</f>
        <v>0</v>
      </c>
      <c r="R582" s="243">
        <f t="shared" ref="R582:R645" ca="1" si="21">+SUM(F582:Q582)</f>
        <v>0</v>
      </c>
      <c r="S582" s="249"/>
      <c r="T582" s="243">
        <f ca="1">+T583</f>
        <v>0</v>
      </c>
      <c r="U582" s="242">
        <f t="shared" ref="U582:U645" si="22">+IF(E582="Débitos",1,2)</f>
        <v>1</v>
      </c>
      <c r="V582" s="333" t="str">
        <f>+VLOOKUP(A582,bd_lista!$A$3:$E$590,5,FALSE)</f>
        <v>Gobiernos Autonomos Municipales</v>
      </c>
      <c r="W582" s="391" t="str">
        <f>+V582</f>
        <v>Gobiernos Autonomos Municipales</v>
      </c>
      <c r="X582" s="242">
        <f>+VLOOKUP(A582,[4]Sheet1!$A$13:$D$744,4,FALSE)</f>
        <v>0</v>
      </c>
      <c r="Y582" s="242" t="e">
        <f>+VLOOKUP(X582,bd_lista!$A$3:$C$590,3,FALSE)</f>
        <v>#N/A</v>
      </c>
      <c r="Z582" s="294">
        <f>+X582</f>
        <v>0</v>
      </c>
      <c r="AA582" s="295" t="e">
        <f>+Y582</f>
        <v>#N/A</v>
      </c>
    </row>
    <row r="583" spans="1:27" customFormat="1" ht="15" hidden="1" customHeight="1">
      <c r="A583" s="32">
        <v>1244</v>
      </c>
      <c r="B583" s="388"/>
      <c r="C583" s="247" t="str">
        <f>+VLOOKUP(A583,bd_lista!$A$3:$C$590,3,FALSE)</f>
        <v>Gobierno Autónomo Municipal de Nazacara de Pacajes</v>
      </c>
      <c r="D583" s="390"/>
      <c r="E583" s="244" t="s">
        <v>1305</v>
      </c>
      <c r="F583" s="243">
        <f ca="1">+IFERROR(INDEX('Hoja de Trabajo para listado'!$A$155:$Z$1048576,MATCH($A583,'Hoja de Trabajo para listado'!$A$155:$A$1048576,0),MATCH((CUADRO!F$5&amp;$E583),'Hoja de Trabajo para listado'!$A$151:$Z$151,0)),0)+IFERROR(INDEX('Hoja de Trabajo para listado'!$AB$155:$BA$1048576,MATCH($A583,'Hoja de Trabajo para listado'!$AB$155:$AB$1048576,0),MATCH((CUADRO!F$5&amp;$E583),'Hoja de Trabajo para listado'!$AB$151:$BA$151,0)),0)+IFERROR(INDEX('Hoja de Trabajo para listado'!$BC$155:$CB$1048576,MATCH($A583,'Hoja de Trabajo para listado'!$BC$155:$BC$1048576,0),MATCH((CUADRO!F$5&amp;$E583),'Hoja de Trabajo para listado'!$BC$151:$CB$151,0)),0)+IFERROR(INDEX('Hoja de Trabajo para listado'!$DE$153:$DG$274,MATCH($A583,'Hoja de Trabajo para listado'!$DE$153:$DE$1048576,0),MATCH((CUADRO!F$5&amp;$E583),'Hoja de Trabajo para listado'!$DE$151:$DG$151,0)),0)+IFERROR(INDEX('Hoja de Trabajo para listado'!$CD$155:$DC$1048576,MATCH($A583,'Hoja de Trabajo para listado'!$CD$155:$CD$1048576,0),MATCH((CUADRO!F$5&amp;$E583),'Hoja de Trabajo para listado'!$CD$151:$DC$151,0)),0)</f>
        <v>0</v>
      </c>
      <c r="G583" s="243">
        <f ca="1">+IFERROR(INDEX('Hoja de Trabajo para listado'!$A$155:$Z$1048576,MATCH($A583,'Hoja de Trabajo para listado'!$A$155:$A$1048576,0),MATCH((CUADRO!G$5&amp;$E583),'Hoja de Trabajo para listado'!$A$151:$Z$151,0)),0)+IFERROR(INDEX('Hoja de Trabajo para listado'!$AB$155:$BA$1048576,MATCH($A583,'Hoja de Trabajo para listado'!$AB$155:$AB$1048576,0),MATCH((CUADRO!G$5&amp;$E583),'Hoja de Trabajo para listado'!$AB$151:$BA$151,0)),0)+IFERROR(INDEX('Hoja de Trabajo para listado'!$BC$155:$CB$1048576,MATCH($A583,'Hoja de Trabajo para listado'!$BC$155:$BC$1048576,0),MATCH((CUADRO!G$5&amp;$E583),'Hoja de Trabajo para listado'!$BC$151:$CB$151,0)),0)+IFERROR(INDEX('Hoja de Trabajo para listado'!$DE$153:$DG$274,MATCH($A583,'Hoja de Trabajo para listado'!$DE$153:$DE$1048576,0),MATCH((CUADRO!G$5&amp;$E583),'Hoja de Trabajo para listado'!$DE$151:$DG$151,0)),0)+IFERROR(INDEX('Hoja de Trabajo para listado'!$CD$155:$DC$1048576,MATCH($A583,'Hoja de Trabajo para listado'!$CD$155:$CD$1048576,0),MATCH((CUADRO!G$5&amp;$E583),'Hoja de Trabajo para listado'!$CD$151:$DC$151,0)),0)</f>
        <v>0</v>
      </c>
      <c r="H583" s="243">
        <f ca="1">+IFERROR(INDEX('Hoja de Trabajo para listado'!$A$155:$Z$1048576,MATCH($A583,'Hoja de Trabajo para listado'!$A$155:$A$1048576,0),MATCH((CUADRO!H$5&amp;$E583),'Hoja de Trabajo para listado'!$A$151:$Z$151,0)),0)+IFERROR(INDEX('Hoja de Trabajo para listado'!$AB$155:$BA$1048576,MATCH($A583,'Hoja de Trabajo para listado'!$AB$155:$AB$1048576,0),MATCH((CUADRO!H$5&amp;$E583),'Hoja de Trabajo para listado'!$AB$151:$BA$151,0)),0)+IFERROR(INDEX('Hoja de Trabajo para listado'!$BC$155:$CB$1048576,MATCH($A583,'Hoja de Trabajo para listado'!$BC$155:$BC$1048576,0),MATCH((CUADRO!H$5&amp;$E583),'Hoja de Trabajo para listado'!$BC$151:$CB$151,0)),0)+IFERROR(INDEX('Hoja de Trabajo para listado'!$DE$153:$DG$274,MATCH($A583,'Hoja de Trabajo para listado'!$DE$153:$DE$1048576,0),MATCH((CUADRO!H$5&amp;$E583),'Hoja de Trabajo para listado'!$DE$151:$DG$151,0)),0)+IFERROR(INDEX('Hoja de Trabajo para listado'!$CD$155:$DC$1048576,MATCH($A583,'Hoja de Trabajo para listado'!$CD$155:$CD$1048576,0),MATCH((CUADRO!H$5&amp;$E583),'Hoja de Trabajo para listado'!$CD$151:$DC$151,0)),0)</f>
        <v>0</v>
      </c>
      <c r="I583" s="243">
        <f ca="1">+IFERROR(INDEX('Hoja de Trabajo para listado'!$A$155:$Z$1048576,MATCH($A583,'Hoja de Trabajo para listado'!$A$155:$A$1048576,0),MATCH((CUADRO!I$5&amp;$E583),'Hoja de Trabajo para listado'!$A$151:$Z$151,0)),0)+IFERROR(INDEX('Hoja de Trabajo para listado'!$AB$155:$BA$1048576,MATCH($A583,'Hoja de Trabajo para listado'!$AB$155:$AB$1048576,0),MATCH((CUADRO!I$5&amp;$E583),'Hoja de Trabajo para listado'!$AB$151:$BA$151,0)),0)+IFERROR(INDEX('Hoja de Trabajo para listado'!$BC$155:$CB$1048576,MATCH($A583,'Hoja de Trabajo para listado'!$BC$155:$BC$1048576,0),MATCH((CUADRO!I$5&amp;$E583),'Hoja de Trabajo para listado'!$BC$151:$CB$151,0)),0)+IFERROR(INDEX('Hoja de Trabajo para listado'!$DE$153:$DG$274,MATCH($A583,'Hoja de Trabajo para listado'!$DE$153:$DE$1048576,0),MATCH((CUADRO!I$5&amp;$E583),'Hoja de Trabajo para listado'!$DE$151:$DG$151,0)),0)+IFERROR(INDEX('Hoja de Trabajo para listado'!$CD$155:$DC$1048576,MATCH($A583,'Hoja de Trabajo para listado'!$CD$155:$CD$1048576,0),MATCH((CUADRO!I$5&amp;$E583),'Hoja de Trabajo para listado'!$CD$151:$DC$151,0)),0)</f>
        <v>0</v>
      </c>
      <c r="J583" s="243">
        <f ca="1">+IFERROR(INDEX('Hoja de Trabajo para listado'!$A$155:$Z$1048576,MATCH($A583,'Hoja de Trabajo para listado'!$A$155:$A$1048576,0),MATCH((CUADRO!J$5&amp;$E583),'Hoja de Trabajo para listado'!$A$151:$Z$151,0)),0)+IFERROR(INDEX('Hoja de Trabajo para listado'!$AB$155:$BA$1048576,MATCH($A583,'Hoja de Trabajo para listado'!$AB$155:$AB$1048576,0),MATCH((CUADRO!J$5&amp;$E583),'Hoja de Trabajo para listado'!$AB$151:$BA$151,0)),0)+IFERROR(INDEX('Hoja de Trabajo para listado'!$BC$155:$CB$1048576,MATCH($A583,'Hoja de Trabajo para listado'!$BC$155:$BC$1048576,0),MATCH((CUADRO!J$5&amp;$E583),'Hoja de Trabajo para listado'!$BC$151:$CB$151,0)),0)+IFERROR(INDEX('Hoja de Trabajo para listado'!$DE$153:$DG$274,MATCH($A583,'Hoja de Trabajo para listado'!$DE$153:$DE$1048576,0),MATCH((CUADRO!J$5&amp;$E583),'Hoja de Trabajo para listado'!$DE$151:$DG$151,0)),0)+IFERROR(INDEX('Hoja de Trabajo para listado'!$CD$155:$DC$1048576,MATCH($A583,'Hoja de Trabajo para listado'!$CD$155:$CD$1048576,0),MATCH((CUADRO!J$5&amp;$E583),'Hoja de Trabajo para listado'!$CD$151:$DC$151,0)),0)</f>
        <v>0</v>
      </c>
      <c r="K583" s="243">
        <f ca="1">+IFERROR(INDEX('Hoja de Trabajo para listado'!$A$155:$Z$1048576,MATCH($A583,'Hoja de Trabajo para listado'!$A$155:$A$1048576,0),MATCH((CUADRO!K$5&amp;$E583),'Hoja de Trabajo para listado'!$A$151:$Z$151,0)),0)+IFERROR(INDEX('Hoja de Trabajo para listado'!$AB$155:$BA$1048576,MATCH($A583,'Hoja de Trabajo para listado'!$AB$155:$AB$1048576,0),MATCH((CUADRO!K$5&amp;$E583),'Hoja de Trabajo para listado'!$AB$151:$BA$151,0)),0)+IFERROR(INDEX('Hoja de Trabajo para listado'!$BC$155:$CB$1048576,MATCH($A583,'Hoja de Trabajo para listado'!$BC$155:$BC$1048576,0),MATCH((CUADRO!K$5&amp;$E583),'Hoja de Trabajo para listado'!$BC$151:$CB$151,0)),0)+IFERROR(INDEX('Hoja de Trabajo para listado'!$DE$153:$DG$274,MATCH($A583,'Hoja de Trabajo para listado'!$DE$153:$DE$1048576,0),MATCH((CUADRO!K$5&amp;$E583),'Hoja de Trabajo para listado'!$DE$151:$DG$151,0)),0)+IFERROR(INDEX('Hoja de Trabajo para listado'!$CD$155:$DC$1048576,MATCH($A583,'Hoja de Trabajo para listado'!$CD$155:$CD$1048576,0),MATCH((CUADRO!K$5&amp;$E583),'Hoja de Trabajo para listado'!$CD$151:$DC$151,0)),0)</f>
        <v>0</v>
      </c>
      <c r="L583" s="243">
        <f ca="1">+IFERROR(INDEX('Hoja de Trabajo para listado'!$A$155:$Z$1048576,MATCH($A583,'Hoja de Trabajo para listado'!$A$155:$A$1048576,0),MATCH((CUADRO!L$5&amp;$E583),'Hoja de Trabajo para listado'!$A$151:$Z$151,0)),0)+IFERROR(INDEX('Hoja de Trabajo para listado'!$AB$155:$BA$1048576,MATCH($A583,'Hoja de Trabajo para listado'!$AB$155:$AB$1048576,0),MATCH((CUADRO!L$5&amp;$E583),'Hoja de Trabajo para listado'!$AB$151:$BA$151,0)),0)+IFERROR(INDEX('Hoja de Trabajo para listado'!$BC$155:$CB$1048576,MATCH($A583,'Hoja de Trabajo para listado'!$BC$155:$BC$1048576,0),MATCH((CUADRO!L$5&amp;$E583),'Hoja de Trabajo para listado'!$BC$151:$CB$151,0)),0)+IFERROR(INDEX('Hoja de Trabajo para listado'!$DE$153:$DG$274,MATCH($A583,'Hoja de Trabajo para listado'!$DE$153:$DE$1048576,0),MATCH((CUADRO!L$5&amp;$E583),'Hoja de Trabajo para listado'!$DE$151:$DG$151,0)),0)+IFERROR(INDEX('Hoja de Trabajo para listado'!$CD$155:$DC$1048576,MATCH($A583,'Hoja de Trabajo para listado'!$CD$155:$CD$1048576,0),MATCH((CUADRO!L$5&amp;$E583),'Hoja de Trabajo para listado'!$CD$151:$DC$151,0)),0)</f>
        <v>0</v>
      </c>
      <c r="M583" s="243">
        <f ca="1">+IFERROR(INDEX('Hoja de Trabajo para listado'!$A$155:$Z$1048576,MATCH($A583,'Hoja de Trabajo para listado'!$A$155:$A$1048576,0),MATCH((CUADRO!M$5&amp;$E583),'Hoja de Trabajo para listado'!$A$151:$Z$151,0)),0)+IFERROR(INDEX('Hoja de Trabajo para listado'!$AB$155:$BA$1048576,MATCH($A583,'Hoja de Trabajo para listado'!$AB$155:$AB$1048576,0),MATCH((CUADRO!M$5&amp;$E583),'Hoja de Trabajo para listado'!$AB$151:$BA$151,0)),0)+IFERROR(INDEX('Hoja de Trabajo para listado'!$BC$155:$CB$1048576,MATCH($A583,'Hoja de Trabajo para listado'!$BC$155:$BC$1048576,0),MATCH((CUADRO!M$5&amp;$E583),'Hoja de Trabajo para listado'!$BC$151:$CB$151,0)),0)+IFERROR(INDEX('Hoja de Trabajo para listado'!$DE$153:$DG$274,MATCH($A583,'Hoja de Trabajo para listado'!$DE$153:$DE$1048576,0),MATCH((CUADRO!M$5&amp;$E583),'Hoja de Trabajo para listado'!$DE$151:$DG$151,0)),0)+IFERROR(INDEX('Hoja de Trabajo para listado'!$CD$155:$DC$1048576,MATCH($A583,'Hoja de Trabajo para listado'!$CD$155:$CD$1048576,0),MATCH((CUADRO!M$5&amp;$E583),'Hoja de Trabajo para listado'!$CD$151:$DC$151,0)),0)</f>
        <v>0</v>
      </c>
      <c r="N583" s="243">
        <f ca="1">+IFERROR(INDEX('Hoja de Trabajo para listado'!$A$155:$Z$1048576,MATCH($A583,'Hoja de Trabajo para listado'!$A$155:$A$1048576,0),MATCH((CUADRO!N$5&amp;$E583),'Hoja de Trabajo para listado'!$A$151:$Z$151,0)),0)+IFERROR(INDEX('Hoja de Trabajo para listado'!$AB$155:$BA$1048576,MATCH($A583,'Hoja de Trabajo para listado'!$AB$155:$AB$1048576,0),MATCH((CUADRO!N$5&amp;$E583),'Hoja de Trabajo para listado'!$AB$151:$BA$151,0)),0)+IFERROR(INDEX('Hoja de Trabajo para listado'!$BC$155:$CB$1048576,MATCH($A583,'Hoja de Trabajo para listado'!$BC$155:$BC$1048576,0),MATCH((CUADRO!N$5&amp;$E583),'Hoja de Trabajo para listado'!$BC$151:$CB$151,0)),0)+IFERROR(INDEX('Hoja de Trabajo para listado'!$DE$153:$DG$274,MATCH($A583,'Hoja de Trabajo para listado'!$DE$153:$DE$1048576,0),MATCH((CUADRO!N$5&amp;$E583),'Hoja de Trabajo para listado'!$DE$151:$DG$151,0)),0)+IFERROR(INDEX('Hoja de Trabajo para listado'!$CD$155:$DC$1048576,MATCH($A583,'Hoja de Trabajo para listado'!$CD$155:$CD$1048576,0),MATCH((CUADRO!N$5&amp;$E583),'Hoja de Trabajo para listado'!$CD$151:$DC$151,0)),0)</f>
        <v>0</v>
      </c>
      <c r="O583" s="243">
        <f ca="1">+IFERROR(INDEX('Hoja de Trabajo para listado'!$A$155:$Z$1048576,MATCH($A583,'Hoja de Trabajo para listado'!$A$155:$A$1048576,0),MATCH((CUADRO!O$5&amp;$E583),'Hoja de Trabajo para listado'!$A$151:$Z$151,0)),0)+IFERROR(INDEX('Hoja de Trabajo para listado'!$AB$155:$BA$1048576,MATCH($A583,'Hoja de Trabajo para listado'!$AB$155:$AB$1048576,0),MATCH((CUADRO!O$5&amp;$E583),'Hoja de Trabajo para listado'!$AB$151:$BA$151,0)),0)+IFERROR(INDEX('Hoja de Trabajo para listado'!$BC$155:$CB$1048576,MATCH($A583,'Hoja de Trabajo para listado'!$BC$155:$BC$1048576,0),MATCH((CUADRO!O$5&amp;$E583),'Hoja de Trabajo para listado'!$BC$151:$CB$151,0)),0)+IFERROR(INDEX('Hoja de Trabajo para listado'!$DE$153:$DG$274,MATCH($A583,'Hoja de Trabajo para listado'!$DE$153:$DE$1048576,0),MATCH((CUADRO!O$5&amp;$E583),'Hoja de Trabajo para listado'!$DE$151:$DG$151,0)),0)+IFERROR(INDEX('Hoja de Trabajo para listado'!$CD$155:$DC$1048576,MATCH($A583,'Hoja de Trabajo para listado'!$CD$155:$CD$1048576,0),MATCH((CUADRO!O$5&amp;$E583),'Hoja de Trabajo para listado'!$CD$151:$DC$151,0)),0)</f>
        <v>0</v>
      </c>
      <c r="P583" s="243">
        <f ca="1">+IFERROR(INDEX('Hoja de Trabajo para listado'!$A$155:$Z$1048576,MATCH($A583,'Hoja de Trabajo para listado'!$A$155:$A$1048576,0),MATCH((CUADRO!P$5&amp;$E583),'Hoja de Trabajo para listado'!$A$151:$Z$151,0)),0)+IFERROR(INDEX('Hoja de Trabajo para listado'!$AB$155:$BA$1048576,MATCH($A583,'Hoja de Trabajo para listado'!$AB$155:$AB$1048576,0),MATCH((CUADRO!P$5&amp;$E583),'Hoja de Trabajo para listado'!$AB$151:$BA$151,0)),0)+IFERROR(INDEX('Hoja de Trabajo para listado'!$BC$155:$CB$1048576,MATCH($A583,'Hoja de Trabajo para listado'!$BC$155:$BC$1048576,0),MATCH((CUADRO!P$5&amp;$E583),'Hoja de Trabajo para listado'!$BC$151:$CB$151,0)),0)+IFERROR(INDEX('Hoja de Trabajo para listado'!$DE$153:$DG$274,MATCH($A583,'Hoja de Trabajo para listado'!$DE$153:$DE$1048576,0),MATCH((CUADRO!P$5&amp;$E583),'Hoja de Trabajo para listado'!$DE$151:$DG$151,0)),0)+IFERROR(INDEX('Hoja de Trabajo para listado'!$CD$155:$DC$1048576,MATCH($A583,'Hoja de Trabajo para listado'!$CD$155:$CD$1048576,0),MATCH((CUADRO!P$5&amp;$E583),'Hoja de Trabajo para listado'!$CD$151:$DC$151,0)),0)</f>
        <v>0</v>
      </c>
      <c r="Q583" s="243">
        <f ca="1">+IFERROR(INDEX('Hoja de Trabajo para listado'!$A$155:$Z$1048576,MATCH($A583,'Hoja de Trabajo para listado'!$A$155:$A$1048576,0),MATCH((CUADRO!Q$5&amp;$E583),'Hoja de Trabajo para listado'!$A$151:$Z$151,0)),0)+IFERROR(INDEX('Hoja de Trabajo para listado'!$AB$155:$BA$1048576,MATCH($A583,'Hoja de Trabajo para listado'!$AB$155:$AB$1048576,0),MATCH((CUADRO!Q$5&amp;$E583),'Hoja de Trabajo para listado'!$AB$151:$BA$151,0)),0)+IFERROR(INDEX('Hoja de Trabajo para listado'!$BC$155:$CB$1048576,MATCH($A583,'Hoja de Trabajo para listado'!$BC$155:$BC$1048576,0),MATCH((CUADRO!Q$5&amp;$E583),'Hoja de Trabajo para listado'!$BC$151:$CB$151,0)),0)+IFERROR(INDEX('Hoja de Trabajo para listado'!$DE$153:$DG$274,MATCH($A583,'Hoja de Trabajo para listado'!$DE$153:$DE$1048576,0),MATCH((CUADRO!Q$5&amp;$E583),'Hoja de Trabajo para listado'!$DE$151:$DG$151,0)),0)+IFERROR(INDEX('Hoja de Trabajo para listado'!$CD$155:$DC$1048576,MATCH($A583,'Hoja de Trabajo para listado'!$CD$155:$CD$1048576,0),MATCH((CUADRO!Q$5&amp;$E583),'Hoja de Trabajo para listado'!$CD$151:$DC$151,0)),0)</f>
        <v>0</v>
      </c>
      <c r="R583" s="243">
        <f t="shared" ca="1" si="21"/>
        <v>0</v>
      </c>
      <c r="S583" s="249">
        <f ca="1">+R582+R583</f>
        <v>0</v>
      </c>
      <c r="T583" s="243">
        <f ca="1">+S583</f>
        <v>0</v>
      </c>
      <c r="U583" s="242">
        <f t="shared" si="22"/>
        <v>2</v>
      </c>
      <c r="V583" s="333" t="str">
        <f>+VLOOKUP(A583,bd_lista!$A$3:$E$590,5,FALSE)</f>
        <v>Gobiernos Autonomos Municipales</v>
      </c>
      <c r="W583" s="392"/>
      <c r="X583" s="242">
        <f>+VLOOKUP(A583,[4]Sheet1!$A$13:$D$744,4,FALSE)</f>
        <v>0</v>
      </c>
      <c r="Y583" s="242" t="e">
        <f>+VLOOKUP(X583,bd_lista!$A$3:$C$590,3,FALSE)</f>
        <v>#N/A</v>
      </c>
      <c r="Z583" s="292"/>
      <c r="AA583" s="293"/>
    </row>
    <row r="584" spans="1:27" customFormat="1" ht="15" hidden="1" customHeight="1">
      <c r="A584" s="32">
        <v>1245</v>
      </c>
      <c r="B584" s="387">
        <f>+A584</f>
        <v>1245</v>
      </c>
      <c r="C584" s="247" t="str">
        <f>+VLOOKUP(A584,bd_lista!$A$3:$C$590,3,FALSE)</f>
        <v>Gobierno Autónomo Municipal de Santiago de Callapa</v>
      </c>
      <c r="D584" s="389" t="str">
        <f>+C584</f>
        <v>Gobierno Autónomo Municipal de Santiago de Callapa</v>
      </c>
      <c r="E584" s="242" t="s">
        <v>1304</v>
      </c>
      <c r="F584" s="243">
        <f ca="1">+IFERROR(INDEX('Hoja de Trabajo para listado'!$A$155:$Z$1048576,MATCH($A584,'Hoja de Trabajo para listado'!$A$155:$A$1048576,0),MATCH((CUADRO!F$5&amp;$E584),'Hoja de Trabajo para listado'!$A$151:$Z$151,0)),0)+IFERROR(INDEX('Hoja de Trabajo para listado'!$AB$155:$BA$1048576,MATCH($A584,'Hoja de Trabajo para listado'!$AB$155:$AB$1048576,0),MATCH((CUADRO!F$5&amp;$E584),'Hoja de Trabajo para listado'!$AB$151:$BA$151,0)),0)+IFERROR(INDEX('Hoja de Trabajo para listado'!$BC$155:$CB$1048576,MATCH($A584,'Hoja de Trabajo para listado'!$BC$155:$BC$1048576,0),MATCH((CUADRO!F$5&amp;$E584),'Hoja de Trabajo para listado'!$BC$151:$CB$151,0)),0)+IFERROR(INDEX('Hoja de Trabajo para listado'!$DE$153:$DG$274,MATCH($A584,'Hoja de Trabajo para listado'!$DE$153:$DE$1048576,0),MATCH((CUADRO!F$5&amp;$E584),'Hoja de Trabajo para listado'!$DE$151:$DG$151,0)),0)+IFERROR(INDEX('Hoja de Trabajo para listado'!$CD$155:$DC$1048576,MATCH($A584,'Hoja de Trabajo para listado'!$CD$155:$CD$1048576,0),MATCH((CUADRO!F$5&amp;$E584),'Hoja de Trabajo para listado'!$CD$151:$DC$151,0)),0)</f>
        <v>0</v>
      </c>
      <c r="G584" s="243">
        <f ca="1">+IFERROR(INDEX('Hoja de Trabajo para listado'!$A$155:$Z$1048576,MATCH($A584,'Hoja de Trabajo para listado'!$A$155:$A$1048576,0),MATCH((CUADRO!G$5&amp;$E584),'Hoja de Trabajo para listado'!$A$151:$Z$151,0)),0)+IFERROR(INDEX('Hoja de Trabajo para listado'!$AB$155:$BA$1048576,MATCH($A584,'Hoja de Trabajo para listado'!$AB$155:$AB$1048576,0),MATCH((CUADRO!G$5&amp;$E584),'Hoja de Trabajo para listado'!$AB$151:$BA$151,0)),0)+IFERROR(INDEX('Hoja de Trabajo para listado'!$BC$155:$CB$1048576,MATCH($A584,'Hoja de Trabajo para listado'!$BC$155:$BC$1048576,0),MATCH((CUADRO!G$5&amp;$E584),'Hoja de Trabajo para listado'!$BC$151:$CB$151,0)),0)+IFERROR(INDEX('Hoja de Trabajo para listado'!$DE$153:$DG$274,MATCH($A584,'Hoja de Trabajo para listado'!$DE$153:$DE$1048576,0),MATCH((CUADRO!G$5&amp;$E584),'Hoja de Trabajo para listado'!$DE$151:$DG$151,0)),0)+IFERROR(INDEX('Hoja de Trabajo para listado'!$CD$155:$DC$1048576,MATCH($A584,'Hoja de Trabajo para listado'!$CD$155:$CD$1048576,0),MATCH((CUADRO!G$5&amp;$E584),'Hoja de Trabajo para listado'!$CD$151:$DC$151,0)),0)</f>
        <v>0</v>
      </c>
      <c r="H584" s="243">
        <f ca="1">+IFERROR(INDEX('Hoja de Trabajo para listado'!$A$155:$Z$1048576,MATCH($A584,'Hoja de Trabajo para listado'!$A$155:$A$1048576,0),MATCH((CUADRO!H$5&amp;$E584),'Hoja de Trabajo para listado'!$A$151:$Z$151,0)),0)+IFERROR(INDEX('Hoja de Trabajo para listado'!$AB$155:$BA$1048576,MATCH($A584,'Hoja de Trabajo para listado'!$AB$155:$AB$1048576,0),MATCH((CUADRO!H$5&amp;$E584),'Hoja de Trabajo para listado'!$AB$151:$BA$151,0)),0)+IFERROR(INDEX('Hoja de Trabajo para listado'!$BC$155:$CB$1048576,MATCH($A584,'Hoja de Trabajo para listado'!$BC$155:$BC$1048576,0),MATCH((CUADRO!H$5&amp;$E584),'Hoja de Trabajo para listado'!$BC$151:$CB$151,0)),0)+IFERROR(INDEX('Hoja de Trabajo para listado'!$DE$153:$DG$274,MATCH($A584,'Hoja de Trabajo para listado'!$DE$153:$DE$1048576,0),MATCH((CUADRO!H$5&amp;$E584),'Hoja de Trabajo para listado'!$DE$151:$DG$151,0)),0)+IFERROR(INDEX('Hoja de Trabajo para listado'!$CD$155:$DC$1048576,MATCH($A584,'Hoja de Trabajo para listado'!$CD$155:$CD$1048576,0),MATCH((CUADRO!H$5&amp;$E584),'Hoja de Trabajo para listado'!$CD$151:$DC$151,0)),0)</f>
        <v>0</v>
      </c>
      <c r="I584" s="243">
        <f ca="1">+IFERROR(INDEX('Hoja de Trabajo para listado'!$A$155:$Z$1048576,MATCH($A584,'Hoja de Trabajo para listado'!$A$155:$A$1048576,0),MATCH((CUADRO!I$5&amp;$E584),'Hoja de Trabajo para listado'!$A$151:$Z$151,0)),0)+IFERROR(INDEX('Hoja de Trabajo para listado'!$AB$155:$BA$1048576,MATCH($A584,'Hoja de Trabajo para listado'!$AB$155:$AB$1048576,0),MATCH((CUADRO!I$5&amp;$E584),'Hoja de Trabajo para listado'!$AB$151:$BA$151,0)),0)+IFERROR(INDEX('Hoja de Trabajo para listado'!$BC$155:$CB$1048576,MATCH($A584,'Hoja de Trabajo para listado'!$BC$155:$BC$1048576,0),MATCH((CUADRO!I$5&amp;$E584),'Hoja de Trabajo para listado'!$BC$151:$CB$151,0)),0)+IFERROR(INDEX('Hoja de Trabajo para listado'!$DE$153:$DG$274,MATCH($A584,'Hoja de Trabajo para listado'!$DE$153:$DE$1048576,0),MATCH((CUADRO!I$5&amp;$E584),'Hoja de Trabajo para listado'!$DE$151:$DG$151,0)),0)+IFERROR(INDEX('Hoja de Trabajo para listado'!$CD$155:$DC$1048576,MATCH($A584,'Hoja de Trabajo para listado'!$CD$155:$CD$1048576,0),MATCH((CUADRO!I$5&amp;$E584),'Hoja de Trabajo para listado'!$CD$151:$DC$151,0)),0)</f>
        <v>0</v>
      </c>
      <c r="J584" s="243">
        <f ca="1">+IFERROR(INDEX('Hoja de Trabajo para listado'!$A$155:$Z$1048576,MATCH($A584,'Hoja de Trabajo para listado'!$A$155:$A$1048576,0),MATCH((CUADRO!J$5&amp;$E584),'Hoja de Trabajo para listado'!$A$151:$Z$151,0)),0)+IFERROR(INDEX('Hoja de Trabajo para listado'!$AB$155:$BA$1048576,MATCH($A584,'Hoja de Trabajo para listado'!$AB$155:$AB$1048576,0),MATCH((CUADRO!J$5&amp;$E584),'Hoja de Trabajo para listado'!$AB$151:$BA$151,0)),0)+IFERROR(INDEX('Hoja de Trabajo para listado'!$BC$155:$CB$1048576,MATCH($A584,'Hoja de Trabajo para listado'!$BC$155:$BC$1048576,0),MATCH((CUADRO!J$5&amp;$E584),'Hoja de Trabajo para listado'!$BC$151:$CB$151,0)),0)+IFERROR(INDEX('Hoja de Trabajo para listado'!$DE$153:$DG$274,MATCH($A584,'Hoja de Trabajo para listado'!$DE$153:$DE$1048576,0),MATCH((CUADRO!J$5&amp;$E584),'Hoja de Trabajo para listado'!$DE$151:$DG$151,0)),0)+IFERROR(INDEX('Hoja de Trabajo para listado'!$CD$155:$DC$1048576,MATCH($A584,'Hoja de Trabajo para listado'!$CD$155:$CD$1048576,0),MATCH((CUADRO!J$5&amp;$E584),'Hoja de Trabajo para listado'!$CD$151:$DC$151,0)),0)</f>
        <v>0</v>
      </c>
      <c r="K584" s="243">
        <f ca="1">+IFERROR(INDEX('Hoja de Trabajo para listado'!$A$155:$Z$1048576,MATCH($A584,'Hoja de Trabajo para listado'!$A$155:$A$1048576,0),MATCH((CUADRO!K$5&amp;$E584),'Hoja de Trabajo para listado'!$A$151:$Z$151,0)),0)+IFERROR(INDEX('Hoja de Trabajo para listado'!$AB$155:$BA$1048576,MATCH($A584,'Hoja de Trabajo para listado'!$AB$155:$AB$1048576,0),MATCH((CUADRO!K$5&amp;$E584),'Hoja de Trabajo para listado'!$AB$151:$BA$151,0)),0)+IFERROR(INDEX('Hoja de Trabajo para listado'!$BC$155:$CB$1048576,MATCH($A584,'Hoja de Trabajo para listado'!$BC$155:$BC$1048576,0),MATCH((CUADRO!K$5&amp;$E584),'Hoja de Trabajo para listado'!$BC$151:$CB$151,0)),0)+IFERROR(INDEX('Hoja de Trabajo para listado'!$DE$153:$DG$274,MATCH($A584,'Hoja de Trabajo para listado'!$DE$153:$DE$1048576,0),MATCH((CUADRO!K$5&amp;$E584),'Hoja de Trabajo para listado'!$DE$151:$DG$151,0)),0)+IFERROR(INDEX('Hoja de Trabajo para listado'!$CD$155:$DC$1048576,MATCH($A584,'Hoja de Trabajo para listado'!$CD$155:$CD$1048576,0),MATCH((CUADRO!K$5&amp;$E584),'Hoja de Trabajo para listado'!$CD$151:$DC$151,0)),0)</f>
        <v>0</v>
      </c>
      <c r="L584" s="243">
        <f ca="1">+IFERROR(INDEX('Hoja de Trabajo para listado'!$A$155:$Z$1048576,MATCH($A584,'Hoja de Trabajo para listado'!$A$155:$A$1048576,0),MATCH((CUADRO!L$5&amp;$E584),'Hoja de Trabajo para listado'!$A$151:$Z$151,0)),0)+IFERROR(INDEX('Hoja de Trabajo para listado'!$AB$155:$BA$1048576,MATCH($A584,'Hoja de Trabajo para listado'!$AB$155:$AB$1048576,0),MATCH((CUADRO!L$5&amp;$E584),'Hoja de Trabajo para listado'!$AB$151:$BA$151,0)),0)+IFERROR(INDEX('Hoja de Trabajo para listado'!$BC$155:$CB$1048576,MATCH($A584,'Hoja de Trabajo para listado'!$BC$155:$BC$1048576,0),MATCH((CUADRO!L$5&amp;$E584),'Hoja de Trabajo para listado'!$BC$151:$CB$151,0)),0)+IFERROR(INDEX('Hoja de Trabajo para listado'!$DE$153:$DG$274,MATCH($A584,'Hoja de Trabajo para listado'!$DE$153:$DE$1048576,0),MATCH((CUADRO!L$5&amp;$E584),'Hoja de Trabajo para listado'!$DE$151:$DG$151,0)),0)+IFERROR(INDEX('Hoja de Trabajo para listado'!$CD$155:$DC$1048576,MATCH($A584,'Hoja de Trabajo para listado'!$CD$155:$CD$1048576,0),MATCH((CUADRO!L$5&amp;$E584),'Hoja de Trabajo para listado'!$CD$151:$DC$151,0)),0)</f>
        <v>0</v>
      </c>
      <c r="M584" s="243">
        <f ca="1">+IFERROR(INDEX('Hoja de Trabajo para listado'!$A$155:$Z$1048576,MATCH($A584,'Hoja de Trabajo para listado'!$A$155:$A$1048576,0),MATCH((CUADRO!M$5&amp;$E584),'Hoja de Trabajo para listado'!$A$151:$Z$151,0)),0)+IFERROR(INDEX('Hoja de Trabajo para listado'!$AB$155:$BA$1048576,MATCH($A584,'Hoja de Trabajo para listado'!$AB$155:$AB$1048576,0),MATCH((CUADRO!M$5&amp;$E584),'Hoja de Trabajo para listado'!$AB$151:$BA$151,0)),0)+IFERROR(INDEX('Hoja de Trabajo para listado'!$BC$155:$CB$1048576,MATCH($A584,'Hoja de Trabajo para listado'!$BC$155:$BC$1048576,0),MATCH((CUADRO!M$5&amp;$E584),'Hoja de Trabajo para listado'!$BC$151:$CB$151,0)),0)+IFERROR(INDEX('Hoja de Trabajo para listado'!$DE$153:$DG$274,MATCH($A584,'Hoja de Trabajo para listado'!$DE$153:$DE$1048576,0),MATCH((CUADRO!M$5&amp;$E584),'Hoja de Trabajo para listado'!$DE$151:$DG$151,0)),0)+IFERROR(INDEX('Hoja de Trabajo para listado'!$CD$155:$DC$1048576,MATCH($A584,'Hoja de Trabajo para listado'!$CD$155:$CD$1048576,0),MATCH((CUADRO!M$5&amp;$E584),'Hoja de Trabajo para listado'!$CD$151:$DC$151,0)),0)</f>
        <v>0</v>
      </c>
      <c r="N584" s="243">
        <f ca="1">+IFERROR(INDEX('Hoja de Trabajo para listado'!$A$155:$Z$1048576,MATCH($A584,'Hoja de Trabajo para listado'!$A$155:$A$1048576,0),MATCH((CUADRO!N$5&amp;$E584),'Hoja de Trabajo para listado'!$A$151:$Z$151,0)),0)+IFERROR(INDEX('Hoja de Trabajo para listado'!$AB$155:$BA$1048576,MATCH($A584,'Hoja de Trabajo para listado'!$AB$155:$AB$1048576,0),MATCH((CUADRO!N$5&amp;$E584),'Hoja de Trabajo para listado'!$AB$151:$BA$151,0)),0)+IFERROR(INDEX('Hoja de Trabajo para listado'!$BC$155:$CB$1048576,MATCH($A584,'Hoja de Trabajo para listado'!$BC$155:$BC$1048576,0),MATCH((CUADRO!N$5&amp;$E584),'Hoja de Trabajo para listado'!$BC$151:$CB$151,0)),0)+IFERROR(INDEX('Hoja de Trabajo para listado'!$DE$153:$DG$274,MATCH($A584,'Hoja de Trabajo para listado'!$DE$153:$DE$1048576,0),MATCH((CUADRO!N$5&amp;$E584),'Hoja de Trabajo para listado'!$DE$151:$DG$151,0)),0)+IFERROR(INDEX('Hoja de Trabajo para listado'!$CD$155:$DC$1048576,MATCH($A584,'Hoja de Trabajo para listado'!$CD$155:$CD$1048576,0),MATCH((CUADRO!N$5&amp;$E584),'Hoja de Trabajo para listado'!$CD$151:$DC$151,0)),0)</f>
        <v>0</v>
      </c>
      <c r="O584" s="243">
        <f ca="1">+IFERROR(INDEX('Hoja de Trabajo para listado'!$A$155:$Z$1048576,MATCH($A584,'Hoja de Trabajo para listado'!$A$155:$A$1048576,0),MATCH((CUADRO!O$5&amp;$E584),'Hoja de Trabajo para listado'!$A$151:$Z$151,0)),0)+IFERROR(INDEX('Hoja de Trabajo para listado'!$AB$155:$BA$1048576,MATCH($A584,'Hoja de Trabajo para listado'!$AB$155:$AB$1048576,0),MATCH((CUADRO!O$5&amp;$E584),'Hoja de Trabajo para listado'!$AB$151:$BA$151,0)),0)+IFERROR(INDEX('Hoja de Trabajo para listado'!$BC$155:$CB$1048576,MATCH($A584,'Hoja de Trabajo para listado'!$BC$155:$BC$1048576,0),MATCH((CUADRO!O$5&amp;$E584),'Hoja de Trabajo para listado'!$BC$151:$CB$151,0)),0)+IFERROR(INDEX('Hoja de Trabajo para listado'!$DE$153:$DG$274,MATCH($A584,'Hoja de Trabajo para listado'!$DE$153:$DE$1048576,0),MATCH((CUADRO!O$5&amp;$E584),'Hoja de Trabajo para listado'!$DE$151:$DG$151,0)),0)+IFERROR(INDEX('Hoja de Trabajo para listado'!$CD$155:$DC$1048576,MATCH($A584,'Hoja de Trabajo para listado'!$CD$155:$CD$1048576,0),MATCH((CUADRO!O$5&amp;$E584),'Hoja de Trabajo para listado'!$CD$151:$DC$151,0)),0)</f>
        <v>0</v>
      </c>
      <c r="P584" s="243">
        <f ca="1">+IFERROR(INDEX('Hoja de Trabajo para listado'!$A$155:$Z$1048576,MATCH($A584,'Hoja de Trabajo para listado'!$A$155:$A$1048576,0),MATCH((CUADRO!P$5&amp;$E584),'Hoja de Trabajo para listado'!$A$151:$Z$151,0)),0)+IFERROR(INDEX('Hoja de Trabajo para listado'!$AB$155:$BA$1048576,MATCH($A584,'Hoja de Trabajo para listado'!$AB$155:$AB$1048576,0),MATCH((CUADRO!P$5&amp;$E584),'Hoja de Trabajo para listado'!$AB$151:$BA$151,0)),0)+IFERROR(INDEX('Hoja de Trabajo para listado'!$BC$155:$CB$1048576,MATCH($A584,'Hoja de Trabajo para listado'!$BC$155:$BC$1048576,0),MATCH((CUADRO!P$5&amp;$E584),'Hoja de Trabajo para listado'!$BC$151:$CB$151,0)),0)+IFERROR(INDEX('Hoja de Trabajo para listado'!$DE$153:$DG$274,MATCH($A584,'Hoja de Trabajo para listado'!$DE$153:$DE$1048576,0),MATCH((CUADRO!P$5&amp;$E584),'Hoja de Trabajo para listado'!$DE$151:$DG$151,0)),0)+IFERROR(INDEX('Hoja de Trabajo para listado'!$CD$155:$DC$1048576,MATCH($A584,'Hoja de Trabajo para listado'!$CD$155:$CD$1048576,0),MATCH((CUADRO!P$5&amp;$E584),'Hoja de Trabajo para listado'!$CD$151:$DC$151,0)),0)</f>
        <v>0</v>
      </c>
      <c r="Q584" s="243">
        <f ca="1">+IFERROR(INDEX('Hoja de Trabajo para listado'!$A$155:$Z$1048576,MATCH($A584,'Hoja de Trabajo para listado'!$A$155:$A$1048576,0),MATCH((CUADRO!Q$5&amp;$E584),'Hoja de Trabajo para listado'!$A$151:$Z$151,0)),0)+IFERROR(INDEX('Hoja de Trabajo para listado'!$AB$155:$BA$1048576,MATCH($A584,'Hoja de Trabajo para listado'!$AB$155:$AB$1048576,0),MATCH((CUADRO!Q$5&amp;$E584),'Hoja de Trabajo para listado'!$AB$151:$BA$151,0)),0)+IFERROR(INDEX('Hoja de Trabajo para listado'!$BC$155:$CB$1048576,MATCH($A584,'Hoja de Trabajo para listado'!$BC$155:$BC$1048576,0),MATCH((CUADRO!Q$5&amp;$E584),'Hoja de Trabajo para listado'!$BC$151:$CB$151,0)),0)+IFERROR(INDEX('Hoja de Trabajo para listado'!$DE$153:$DG$274,MATCH($A584,'Hoja de Trabajo para listado'!$DE$153:$DE$1048576,0),MATCH((CUADRO!Q$5&amp;$E584),'Hoja de Trabajo para listado'!$DE$151:$DG$151,0)),0)+IFERROR(INDEX('Hoja de Trabajo para listado'!$CD$155:$DC$1048576,MATCH($A584,'Hoja de Trabajo para listado'!$CD$155:$CD$1048576,0),MATCH((CUADRO!Q$5&amp;$E584),'Hoja de Trabajo para listado'!$CD$151:$DC$151,0)),0)</f>
        <v>0</v>
      </c>
      <c r="R584" s="243">
        <f t="shared" ca="1" si="21"/>
        <v>0</v>
      </c>
      <c r="S584" s="249"/>
      <c r="T584" s="243">
        <f ca="1">+T585</f>
        <v>0</v>
      </c>
      <c r="U584" s="242">
        <f t="shared" si="22"/>
        <v>1</v>
      </c>
      <c r="V584" s="333" t="str">
        <f>+VLOOKUP(A584,bd_lista!$A$3:$E$590,5,FALSE)</f>
        <v>Gobiernos Autonomos Municipales</v>
      </c>
      <c r="W584" s="391" t="str">
        <f>+V584</f>
        <v>Gobiernos Autonomos Municipales</v>
      </c>
      <c r="X584" s="242">
        <f>+VLOOKUP(A584,[4]Sheet1!$A$13:$D$744,4,FALSE)</f>
        <v>0</v>
      </c>
      <c r="Y584" s="242" t="e">
        <f>+VLOOKUP(X584,bd_lista!$A$3:$C$590,3,FALSE)</f>
        <v>#N/A</v>
      </c>
      <c r="Z584" s="294">
        <f>+X584</f>
        <v>0</v>
      </c>
      <c r="AA584" s="295" t="e">
        <f>+Y584</f>
        <v>#N/A</v>
      </c>
    </row>
    <row r="585" spans="1:27" customFormat="1" ht="15" hidden="1" customHeight="1">
      <c r="A585" s="32">
        <v>1245</v>
      </c>
      <c r="B585" s="388"/>
      <c r="C585" s="247" t="str">
        <f>+VLOOKUP(A585,bd_lista!$A$3:$C$590,3,FALSE)</f>
        <v>Gobierno Autónomo Municipal de Santiago de Callapa</v>
      </c>
      <c r="D585" s="390"/>
      <c r="E585" s="244" t="s">
        <v>1305</v>
      </c>
      <c r="F585" s="243">
        <f ca="1">+IFERROR(INDEX('Hoja de Trabajo para listado'!$A$155:$Z$1048576,MATCH($A585,'Hoja de Trabajo para listado'!$A$155:$A$1048576,0),MATCH((CUADRO!F$5&amp;$E585),'Hoja de Trabajo para listado'!$A$151:$Z$151,0)),0)+IFERROR(INDEX('Hoja de Trabajo para listado'!$AB$155:$BA$1048576,MATCH($A585,'Hoja de Trabajo para listado'!$AB$155:$AB$1048576,0),MATCH((CUADRO!F$5&amp;$E585),'Hoja de Trabajo para listado'!$AB$151:$BA$151,0)),0)+IFERROR(INDEX('Hoja de Trabajo para listado'!$BC$155:$CB$1048576,MATCH($A585,'Hoja de Trabajo para listado'!$BC$155:$BC$1048576,0),MATCH((CUADRO!F$5&amp;$E585),'Hoja de Trabajo para listado'!$BC$151:$CB$151,0)),0)+IFERROR(INDEX('Hoja de Trabajo para listado'!$DE$153:$DG$274,MATCH($A585,'Hoja de Trabajo para listado'!$DE$153:$DE$1048576,0),MATCH((CUADRO!F$5&amp;$E585),'Hoja de Trabajo para listado'!$DE$151:$DG$151,0)),0)+IFERROR(INDEX('Hoja de Trabajo para listado'!$CD$155:$DC$1048576,MATCH($A585,'Hoja de Trabajo para listado'!$CD$155:$CD$1048576,0),MATCH((CUADRO!F$5&amp;$E585),'Hoja de Trabajo para listado'!$CD$151:$DC$151,0)),0)</f>
        <v>0</v>
      </c>
      <c r="G585" s="243">
        <f ca="1">+IFERROR(INDEX('Hoja de Trabajo para listado'!$A$155:$Z$1048576,MATCH($A585,'Hoja de Trabajo para listado'!$A$155:$A$1048576,0),MATCH((CUADRO!G$5&amp;$E585),'Hoja de Trabajo para listado'!$A$151:$Z$151,0)),0)+IFERROR(INDEX('Hoja de Trabajo para listado'!$AB$155:$BA$1048576,MATCH($A585,'Hoja de Trabajo para listado'!$AB$155:$AB$1048576,0),MATCH((CUADRO!G$5&amp;$E585),'Hoja de Trabajo para listado'!$AB$151:$BA$151,0)),0)+IFERROR(INDEX('Hoja de Trabajo para listado'!$BC$155:$CB$1048576,MATCH($A585,'Hoja de Trabajo para listado'!$BC$155:$BC$1048576,0),MATCH((CUADRO!G$5&amp;$E585),'Hoja de Trabajo para listado'!$BC$151:$CB$151,0)),0)+IFERROR(INDEX('Hoja de Trabajo para listado'!$DE$153:$DG$274,MATCH($A585,'Hoja de Trabajo para listado'!$DE$153:$DE$1048576,0),MATCH((CUADRO!G$5&amp;$E585),'Hoja de Trabajo para listado'!$DE$151:$DG$151,0)),0)+IFERROR(INDEX('Hoja de Trabajo para listado'!$CD$155:$DC$1048576,MATCH($A585,'Hoja de Trabajo para listado'!$CD$155:$CD$1048576,0),MATCH((CUADRO!G$5&amp;$E585),'Hoja de Trabajo para listado'!$CD$151:$DC$151,0)),0)</f>
        <v>0</v>
      </c>
      <c r="H585" s="243">
        <f ca="1">+IFERROR(INDEX('Hoja de Trabajo para listado'!$A$155:$Z$1048576,MATCH($A585,'Hoja de Trabajo para listado'!$A$155:$A$1048576,0),MATCH((CUADRO!H$5&amp;$E585),'Hoja de Trabajo para listado'!$A$151:$Z$151,0)),0)+IFERROR(INDEX('Hoja de Trabajo para listado'!$AB$155:$BA$1048576,MATCH($A585,'Hoja de Trabajo para listado'!$AB$155:$AB$1048576,0),MATCH((CUADRO!H$5&amp;$E585),'Hoja de Trabajo para listado'!$AB$151:$BA$151,0)),0)+IFERROR(INDEX('Hoja de Trabajo para listado'!$BC$155:$CB$1048576,MATCH($A585,'Hoja de Trabajo para listado'!$BC$155:$BC$1048576,0),MATCH((CUADRO!H$5&amp;$E585),'Hoja de Trabajo para listado'!$BC$151:$CB$151,0)),0)+IFERROR(INDEX('Hoja de Trabajo para listado'!$DE$153:$DG$274,MATCH($A585,'Hoja de Trabajo para listado'!$DE$153:$DE$1048576,0),MATCH((CUADRO!H$5&amp;$E585),'Hoja de Trabajo para listado'!$DE$151:$DG$151,0)),0)+IFERROR(INDEX('Hoja de Trabajo para listado'!$CD$155:$DC$1048576,MATCH($A585,'Hoja de Trabajo para listado'!$CD$155:$CD$1048576,0),MATCH((CUADRO!H$5&amp;$E585),'Hoja de Trabajo para listado'!$CD$151:$DC$151,0)),0)</f>
        <v>0</v>
      </c>
      <c r="I585" s="243">
        <f ca="1">+IFERROR(INDEX('Hoja de Trabajo para listado'!$A$155:$Z$1048576,MATCH($A585,'Hoja de Trabajo para listado'!$A$155:$A$1048576,0),MATCH((CUADRO!I$5&amp;$E585),'Hoja de Trabajo para listado'!$A$151:$Z$151,0)),0)+IFERROR(INDEX('Hoja de Trabajo para listado'!$AB$155:$BA$1048576,MATCH($A585,'Hoja de Trabajo para listado'!$AB$155:$AB$1048576,0),MATCH((CUADRO!I$5&amp;$E585),'Hoja de Trabajo para listado'!$AB$151:$BA$151,0)),0)+IFERROR(INDEX('Hoja de Trabajo para listado'!$BC$155:$CB$1048576,MATCH($A585,'Hoja de Trabajo para listado'!$BC$155:$BC$1048576,0),MATCH((CUADRO!I$5&amp;$E585),'Hoja de Trabajo para listado'!$BC$151:$CB$151,0)),0)+IFERROR(INDEX('Hoja de Trabajo para listado'!$DE$153:$DG$274,MATCH($A585,'Hoja de Trabajo para listado'!$DE$153:$DE$1048576,0),MATCH((CUADRO!I$5&amp;$E585),'Hoja de Trabajo para listado'!$DE$151:$DG$151,0)),0)+IFERROR(INDEX('Hoja de Trabajo para listado'!$CD$155:$DC$1048576,MATCH($A585,'Hoja de Trabajo para listado'!$CD$155:$CD$1048576,0),MATCH((CUADRO!I$5&amp;$E585),'Hoja de Trabajo para listado'!$CD$151:$DC$151,0)),0)</f>
        <v>0</v>
      </c>
      <c r="J585" s="243">
        <f ca="1">+IFERROR(INDEX('Hoja de Trabajo para listado'!$A$155:$Z$1048576,MATCH($A585,'Hoja de Trabajo para listado'!$A$155:$A$1048576,0),MATCH((CUADRO!J$5&amp;$E585),'Hoja de Trabajo para listado'!$A$151:$Z$151,0)),0)+IFERROR(INDEX('Hoja de Trabajo para listado'!$AB$155:$BA$1048576,MATCH($A585,'Hoja de Trabajo para listado'!$AB$155:$AB$1048576,0),MATCH((CUADRO!J$5&amp;$E585),'Hoja de Trabajo para listado'!$AB$151:$BA$151,0)),0)+IFERROR(INDEX('Hoja de Trabajo para listado'!$BC$155:$CB$1048576,MATCH($A585,'Hoja de Trabajo para listado'!$BC$155:$BC$1048576,0),MATCH((CUADRO!J$5&amp;$E585),'Hoja de Trabajo para listado'!$BC$151:$CB$151,0)),0)+IFERROR(INDEX('Hoja de Trabajo para listado'!$DE$153:$DG$274,MATCH($A585,'Hoja de Trabajo para listado'!$DE$153:$DE$1048576,0),MATCH((CUADRO!J$5&amp;$E585),'Hoja de Trabajo para listado'!$DE$151:$DG$151,0)),0)+IFERROR(INDEX('Hoja de Trabajo para listado'!$CD$155:$DC$1048576,MATCH($A585,'Hoja de Trabajo para listado'!$CD$155:$CD$1048576,0),MATCH((CUADRO!J$5&amp;$E585),'Hoja de Trabajo para listado'!$CD$151:$DC$151,0)),0)</f>
        <v>0</v>
      </c>
      <c r="K585" s="243">
        <f ca="1">+IFERROR(INDEX('Hoja de Trabajo para listado'!$A$155:$Z$1048576,MATCH($A585,'Hoja de Trabajo para listado'!$A$155:$A$1048576,0),MATCH((CUADRO!K$5&amp;$E585),'Hoja de Trabajo para listado'!$A$151:$Z$151,0)),0)+IFERROR(INDEX('Hoja de Trabajo para listado'!$AB$155:$BA$1048576,MATCH($A585,'Hoja de Trabajo para listado'!$AB$155:$AB$1048576,0),MATCH((CUADRO!K$5&amp;$E585),'Hoja de Trabajo para listado'!$AB$151:$BA$151,0)),0)+IFERROR(INDEX('Hoja de Trabajo para listado'!$BC$155:$CB$1048576,MATCH($A585,'Hoja de Trabajo para listado'!$BC$155:$BC$1048576,0),MATCH((CUADRO!K$5&amp;$E585),'Hoja de Trabajo para listado'!$BC$151:$CB$151,0)),0)+IFERROR(INDEX('Hoja de Trabajo para listado'!$DE$153:$DG$274,MATCH($A585,'Hoja de Trabajo para listado'!$DE$153:$DE$1048576,0),MATCH((CUADRO!K$5&amp;$E585),'Hoja de Trabajo para listado'!$DE$151:$DG$151,0)),0)+IFERROR(INDEX('Hoja de Trabajo para listado'!$CD$155:$DC$1048576,MATCH($A585,'Hoja de Trabajo para listado'!$CD$155:$CD$1048576,0),MATCH((CUADRO!K$5&amp;$E585),'Hoja de Trabajo para listado'!$CD$151:$DC$151,0)),0)</f>
        <v>0</v>
      </c>
      <c r="L585" s="243">
        <f ca="1">+IFERROR(INDEX('Hoja de Trabajo para listado'!$A$155:$Z$1048576,MATCH($A585,'Hoja de Trabajo para listado'!$A$155:$A$1048576,0),MATCH((CUADRO!L$5&amp;$E585),'Hoja de Trabajo para listado'!$A$151:$Z$151,0)),0)+IFERROR(INDEX('Hoja de Trabajo para listado'!$AB$155:$BA$1048576,MATCH($A585,'Hoja de Trabajo para listado'!$AB$155:$AB$1048576,0),MATCH((CUADRO!L$5&amp;$E585),'Hoja de Trabajo para listado'!$AB$151:$BA$151,0)),0)+IFERROR(INDEX('Hoja de Trabajo para listado'!$BC$155:$CB$1048576,MATCH($A585,'Hoja de Trabajo para listado'!$BC$155:$BC$1048576,0),MATCH((CUADRO!L$5&amp;$E585),'Hoja de Trabajo para listado'!$BC$151:$CB$151,0)),0)+IFERROR(INDEX('Hoja de Trabajo para listado'!$DE$153:$DG$274,MATCH($A585,'Hoja de Trabajo para listado'!$DE$153:$DE$1048576,0),MATCH((CUADRO!L$5&amp;$E585),'Hoja de Trabajo para listado'!$DE$151:$DG$151,0)),0)+IFERROR(INDEX('Hoja de Trabajo para listado'!$CD$155:$DC$1048576,MATCH($A585,'Hoja de Trabajo para listado'!$CD$155:$CD$1048576,0),MATCH((CUADRO!L$5&amp;$E585),'Hoja de Trabajo para listado'!$CD$151:$DC$151,0)),0)</f>
        <v>0</v>
      </c>
      <c r="M585" s="243">
        <f ca="1">+IFERROR(INDEX('Hoja de Trabajo para listado'!$A$155:$Z$1048576,MATCH($A585,'Hoja de Trabajo para listado'!$A$155:$A$1048576,0),MATCH((CUADRO!M$5&amp;$E585),'Hoja de Trabajo para listado'!$A$151:$Z$151,0)),0)+IFERROR(INDEX('Hoja de Trabajo para listado'!$AB$155:$BA$1048576,MATCH($A585,'Hoja de Trabajo para listado'!$AB$155:$AB$1048576,0),MATCH((CUADRO!M$5&amp;$E585),'Hoja de Trabajo para listado'!$AB$151:$BA$151,0)),0)+IFERROR(INDEX('Hoja de Trabajo para listado'!$BC$155:$CB$1048576,MATCH($A585,'Hoja de Trabajo para listado'!$BC$155:$BC$1048576,0),MATCH((CUADRO!M$5&amp;$E585),'Hoja de Trabajo para listado'!$BC$151:$CB$151,0)),0)+IFERROR(INDEX('Hoja de Trabajo para listado'!$DE$153:$DG$274,MATCH($A585,'Hoja de Trabajo para listado'!$DE$153:$DE$1048576,0),MATCH((CUADRO!M$5&amp;$E585),'Hoja de Trabajo para listado'!$DE$151:$DG$151,0)),0)+IFERROR(INDEX('Hoja de Trabajo para listado'!$CD$155:$DC$1048576,MATCH($A585,'Hoja de Trabajo para listado'!$CD$155:$CD$1048576,0),MATCH((CUADRO!M$5&amp;$E585),'Hoja de Trabajo para listado'!$CD$151:$DC$151,0)),0)</f>
        <v>0</v>
      </c>
      <c r="N585" s="243">
        <f ca="1">+IFERROR(INDEX('Hoja de Trabajo para listado'!$A$155:$Z$1048576,MATCH($A585,'Hoja de Trabajo para listado'!$A$155:$A$1048576,0),MATCH((CUADRO!N$5&amp;$E585),'Hoja de Trabajo para listado'!$A$151:$Z$151,0)),0)+IFERROR(INDEX('Hoja de Trabajo para listado'!$AB$155:$BA$1048576,MATCH($A585,'Hoja de Trabajo para listado'!$AB$155:$AB$1048576,0),MATCH((CUADRO!N$5&amp;$E585),'Hoja de Trabajo para listado'!$AB$151:$BA$151,0)),0)+IFERROR(INDEX('Hoja de Trabajo para listado'!$BC$155:$CB$1048576,MATCH($A585,'Hoja de Trabajo para listado'!$BC$155:$BC$1048576,0),MATCH((CUADRO!N$5&amp;$E585),'Hoja de Trabajo para listado'!$BC$151:$CB$151,0)),0)+IFERROR(INDEX('Hoja de Trabajo para listado'!$DE$153:$DG$274,MATCH($A585,'Hoja de Trabajo para listado'!$DE$153:$DE$1048576,0),MATCH((CUADRO!N$5&amp;$E585),'Hoja de Trabajo para listado'!$DE$151:$DG$151,0)),0)+IFERROR(INDEX('Hoja de Trabajo para listado'!$CD$155:$DC$1048576,MATCH($A585,'Hoja de Trabajo para listado'!$CD$155:$CD$1048576,0),MATCH((CUADRO!N$5&amp;$E585),'Hoja de Trabajo para listado'!$CD$151:$DC$151,0)),0)</f>
        <v>0</v>
      </c>
      <c r="O585" s="243">
        <f ca="1">+IFERROR(INDEX('Hoja de Trabajo para listado'!$A$155:$Z$1048576,MATCH($A585,'Hoja de Trabajo para listado'!$A$155:$A$1048576,0),MATCH((CUADRO!O$5&amp;$E585),'Hoja de Trabajo para listado'!$A$151:$Z$151,0)),0)+IFERROR(INDEX('Hoja de Trabajo para listado'!$AB$155:$BA$1048576,MATCH($A585,'Hoja de Trabajo para listado'!$AB$155:$AB$1048576,0),MATCH((CUADRO!O$5&amp;$E585),'Hoja de Trabajo para listado'!$AB$151:$BA$151,0)),0)+IFERROR(INDEX('Hoja de Trabajo para listado'!$BC$155:$CB$1048576,MATCH($A585,'Hoja de Trabajo para listado'!$BC$155:$BC$1048576,0),MATCH((CUADRO!O$5&amp;$E585),'Hoja de Trabajo para listado'!$BC$151:$CB$151,0)),0)+IFERROR(INDEX('Hoja de Trabajo para listado'!$DE$153:$DG$274,MATCH($A585,'Hoja de Trabajo para listado'!$DE$153:$DE$1048576,0),MATCH((CUADRO!O$5&amp;$E585),'Hoja de Trabajo para listado'!$DE$151:$DG$151,0)),0)+IFERROR(INDEX('Hoja de Trabajo para listado'!$CD$155:$DC$1048576,MATCH($A585,'Hoja de Trabajo para listado'!$CD$155:$CD$1048576,0),MATCH((CUADRO!O$5&amp;$E585),'Hoja de Trabajo para listado'!$CD$151:$DC$151,0)),0)</f>
        <v>0</v>
      </c>
      <c r="P585" s="243">
        <f ca="1">+IFERROR(INDEX('Hoja de Trabajo para listado'!$A$155:$Z$1048576,MATCH($A585,'Hoja de Trabajo para listado'!$A$155:$A$1048576,0),MATCH((CUADRO!P$5&amp;$E585),'Hoja de Trabajo para listado'!$A$151:$Z$151,0)),0)+IFERROR(INDEX('Hoja de Trabajo para listado'!$AB$155:$BA$1048576,MATCH($A585,'Hoja de Trabajo para listado'!$AB$155:$AB$1048576,0),MATCH((CUADRO!P$5&amp;$E585),'Hoja de Trabajo para listado'!$AB$151:$BA$151,0)),0)+IFERROR(INDEX('Hoja de Trabajo para listado'!$BC$155:$CB$1048576,MATCH($A585,'Hoja de Trabajo para listado'!$BC$155:$BC$1048576,0),MATCH((CUADRO!P$5&amp;$E585),'Hoja de Trabajo para listado'!$BC$151:$CB$151,0)),0)+IFERROR(INDEX('Hoja de Trabajo para listado'!$DE$153:$DG$274,MATCH($A585,'Hoja de Trabajo para listado'!$DE$153:$DE$1048576,0),MATCH((CUADRO!P$5&amp;$E585),'Hoja de Trabajo para listado'!$DE$151:$DG$151,0)),0)+IFERROR(INDEX('Hoja de Trabajo para listado'!$CD$155:$DC$1048576,MATCH($A585,'Hoja de Trabajo para listado'!$CD$155:$CD$1048576,0),MATCH((CUADRO!P$5&amp;$E585),'Hoja de Trabajo para listado'!$CD$151:$DC$151,0)),0)</f>
        <v>0</v>
      </c>
      <c r="Q585" s="243">
        <f ca="1">+IFERROR(INDEX('Hoja de Trabajo para listado'!$A$155:$Z$1048576,MATCH($A585,'Hoja de Trabajo para listado'!$A$155:$A$1048576,0),MATCH((CUADRO!Q$5&amp;$E585),'Hoja de Trabajo para listado'!$A$151:$Z$151,0)),0)+IFERROR(INDEX('Hoja de Trabajo para listado'!$AB$155:$BA$1048576,MATCH($A585,'Hoja de Trabajo para listado'!$AB$155:$AB$1048576,0),MATCH((CUADRO!Q$5&amp;$E585),'Hoja de Trabajo para listado'!$AB$151:$BA$151,0)),0)+IFERROR(INDEX('Hoja de Trabajo para listado'!$BC$155:$CB$1048576,MATCH($A585,'Hoja de Trabajo para listado'!$BC$155:$BC$1048576,0),MATCH((CUADRO!Q$5&amp;$E585),'Hoja de Trabajo para listado'!$BC$151:$CB$151,0)),0)+IFERROR(INDEX('Hoja de Trabajo para listado'!$DE$153:$DG$274,MATCH($A585,'Hoja de Trabajo para listado'!$DE$153:$DE$1048576,0),MATCH((CUADRO!Q$5&amp;$E585),'Hoja de Trabajo para listado'!$DE$151:$DG$151,0)),0)+IFERROR(INDEX('Hoja de Trabajo para listado'!$CD$155:$DC$1048576,MATCH($A585,'Hoja de Trabajo para listado'!$CD$155:$CD$1048576,0),MATCH((CUADRO!Q$5&amp;$E585),'Hoja de Trabajo para listado'!$CD$151:$DC$151,0)),0)</f>
        <v>0</v>
      </c>
      <c r="R585" s="243">
        <f t="shared" ca="1" si="21"/>
        <v>0</v>
      </c>
      <c r="S585" s="249">
        <f ca="1">+R584+R585</f>
        <v>0</v>
      </c>
      <c r="T585" s="243">
        <f ca="1">+S585</f>
        <v>0</v>
      </c>
      <c r="U585" s="242">
        <f t="shared" si="22"/>
        <v>2</v>
      </c>
      <c r="V585" s="333" t="str">
        <f>+VLOOKUP(A585,bd_lista!$A$3:$E$590,5,FALSE)</f>
        <v>Gobiernos Autonomos Municipales</v>
      </c>
      <c r="W585" s="392"/>
      <c r="X585" s="242">
        <f>+VLOOKUP(A585,[4]Sheet1!$A$13:$D$744,4,FALSE)</f>
        <v>0</v>
      </c>
      <c r="Y585" s="242" t="e">
        <f>+VLOOKUP(X585,bd_lista!$A$3:$C$590,3,FALSE)</f>
        <v>#N/A</v>
      </c>
      <c r="Z585" s="292"/>
      <c r="AA585" s="293"/>
    </row>
    <row r="586" spans="1:27" customFormat="1" ht="15" hidden="1" customHeight="1">
      <c r="A586" s="32">
        <v>1246</v>
      </c>
      <c r="B586" s="387">
        <f>+A586</f>
        <v>1246</v>
      </c>
      <c r="C586" s="247" t="str">
        <f>+VLOOKUP(A586,bd_lista!$A$3:$C$590,3,FALSE)</f>
        <v>Gobierno Autónomo Municipal de Puerto Acosta</v>
      </c>
      <c r="D586" s="389" t="str">
        <f>+C586</f>
        <v>Gobierno Autónomo Municipal de Puerto Acosta</v>
      </c>
      <c r="E586" s="242" t="s">
        <v>1304</v>
      </c>
      <c r="F586" s="243">
        <f ca="1">+IFERROR(INDEX('Hoja de Trabajo para listado'!$A$155:$Z$1048576,MATCH($A586,'Hoja de Trabajo para listado'!$A$155:$A$1048576,0),MATCH((CUADRO!F$5&amp;$E586),'Hoja de Trabajo para listado'!$A$151:$Z$151,0)),0)+IFERROR(INDEX('Hoja de Trabajo para listado'!$AB$155:$BA$1048576,MATCH($A586,'Hoja de Trabajo para listado'!$AB$155:$AB$1048576,0),MATCH((CUADRO!F$5&amp;$E586),'Hoja de Trabajo para listado'!$AB$151:$BA$151,0)),0)+IFERROR(INDEX('Hoja de Trabajo para listado'!$BC$155:$CB$1048576,MATCH($A586,'Hoja de Trabajo para listado'!$BC$155:$BC$1048576,0),MATCH((CUADRO!F$5&amp;$E586),'Hoja de Trabajo para listado'!$BC$151:$CB$151,0)),0)+IFERROR(INDEX('Hoja de Trabajo para listado'!$DE$153:$DG$274,MATCH($A586,'Hoja de Trabajo para listado'!$DE$153:$DE$1048576,0),MATCH((CUADRO!F$5&amp;$E586),'Hoja de Trabajo para listado'!$DE$151:$DG$151,0)),0)+IFERROR(INDEX('Hoja de Trabajo para listado'!$CD$155:$DC$1048576,MATCH($A586,'Hoja de Trabajo para listado'!$CD$155:$CD$1048576,0),MATCH((CUADRO!F$5&amp;$E586),'Hoja de Trabajo para listado'!$CD$151:$DC$151,0)),0)</f>
        <v>0</v>
      </c>
      <c r="G586" s="243">
        <f ca="1">+IFERROR(INDEX('Hoja de Trabajo para listado'!$A$155:$Z$1048576,MATCH($A586,'Hoja de Trabajo para listado'!$A$155:$A$1048576,0),MATCH((CUADRO!G$5&amp;$E586),'Hoja de Trabajo para listado'!$A$151:$Z$151,0)),0)+IFERROR(INDEX('Hoja de Trabajo para listado'!$AB$155:$BA$1048576,MATCH($A586,'Hoja de Trabajo para listado'!$AB$155:$AB$1048576,0),MATCH((CUADRO!G$5&amp;$E586),'Hoja de Trabajo para listado'!$AB$151:$BA$151,0)),0)+IFERROR(INDEX('Hoja de Trabajo para listado'!$BC$155:$CB$1048576,MATCH($A586,'Hoja de Trabajo para listado'!$BC$155:$BC$1048576,0),MATCH((CUADRO!G$5&amp;$E586),'Hoja de Trabajo para listado'!$BC$151:$CB$151,0)),0)+IFERROR(INDEX('Hoja de Trabajo para listado'!$DE$153:$DG$274,MATCH($A586,'Hoja de Trabajo para listado'!$DE$153:$DE$1048576,0),MATCH((CUADRO!G$5&amp;$E586),'Hoja de Trabajo para listado'!$DE$151:$DG$151,0)),0)+IFERROR(INDEX('Hoja de Trabajo para listado'!$CD$155:$DC$1048576,MATCH($A586,'Hoja de Trabajo para listado'!$CD$155:$CD$1048576,0),MATCH((CUADRO!G$5&amp;$E586),'Hoja de Trabajo para listado'!$CD$151:$DC$151,0)),0)</f>
        <v>0</v>
      </c>
      <c r="H586" s="243">
        <f ca="1">+IFERROR(INDEX('Hoja de Trabajo para listado'!$A$155:$Z$1048576,MATCH($A586,'Hoja de Trabajo para listado'!$A$155:$A$1048576,0),MATCH((CUADRO!H$5&amp;$E586),'Hoja de Trabajo para listado'!$A$151:$Z$151,0)),0)+IFERROR(INDEX('Hoja de Trabajo para listado'!$AB$155:$BA$1048576,MATCH($A586,'Hoja de Trabajo para listado'!$AB$155:$AB$1048576,0),MATCH((CUADRO!H$5&amp;$E586),'Hoja de Trabajo para listado'!$AB$151:$BA$151,0)),0)+IFERROR(INDEX('Hoja de Trabajo para listado'!$BC$155:$CB$1048576,MATCH($A586,'Hoja de Trabajo para listado'!$BC$155:$BC$1048576,0),MATCH((CUADRO!H$5&amp;$E586),'Hoja de Trabajo para listado'!$BC$151:$CB$151,0)),0)+IFERROR(INDEX('Hoja de Trabajo para listado'!$DE$153:$DG$274,MATCH($A586,'Hoja de Trabajo para listado'!$DE$153:$DE$1048576,0),MATCH((CUADRO!H$5&amp;$E586),'Hoja de Trabajo para listado'!$DE$151:$DG$151,0)),0)+IFERROR(INDEX('Hoja de Trabajo para listado'!$CD$155:$DC$1048576,MATCH($A586,'Hoja de Trabajo para listado'!$CD$155:$CD$1048576,0),MATCH((CUADRO!H$5&amp;$E586),'Hoja de Trabajo para listado'!$CD$151:$DC$151,0)),0)</f>
        <v>0</v>
      </c>
      <c r="I586" s="243">
        <f ca="1">+IFERROR(INDEX('Hoja de Trabajo para listado'!$A$155:$Z$1048576,MATCH($A586,'Hoja de Trabajo para listado'!$A$155:$A$1048576,0),MATCH((CUADRO!I$5&amp;$E586),'Hoja de Trabajo para listado'!$A$151:$Z$151,0)),0)+IFERROR(INDEX('Hoja de Trabajo para listado'!$AB$155:$BA$1048576,MATCH($A586,'Hoja de Trabajo para listado'!$AB$155:$AB$1048576,0),MATCH((CUADRO!I$5&amp;$E586),'Hoja de Trabajo para listado'!$AB$151:$BA$151,0)),0)+IFERROR(INDEX('Hoja de Trabajo para listado'!$BC$155:$CB$1048576,MATCH($A586,'Hoja de Trabajo para listado'!$BC$155:$BC$1048576,0),MATCH((CUADRO!I$5&amp;$E586),'Hoja de Trabajo para listado'!$BC$151:$CB$151,0)),0)+IFERROR(INDEX('Hoja de Trabajo para listado'!$DE$153:$DG$274,MATCH($A586,'Hoja de Trabajo para listado'!$DE$153:$DE$1048576,0),MATCH((CUADRO!I$5&amp;$E586),'Hoja de Trabajo para listado'!$DE$151:$DG$151,0)),0)+IFERROR(INDEX('Hoja de Trabajo para listado'!$CD$155:$DC$1048576,MATCH($A586,'Hoja de Trabajo para listado'!$CD$155:$CD$1048576,0),MATCH((CUADRO!I$5&amp;$E586),'Hoja de Trabajo para listado'!$CD$151:$DC$151,0)),0)</f>
        <v>0</v>
      </c>
      <c r="J586" s="243">
        <f ca="1">+IFERROR(INDEX('Hoja de Trabajo para listado'!$A$155:$Z$1048576,MATCH($A586,'Hoja de Trabajo para listado'!$A$155:$A$1048576,0),MATCH((CUADRO!J$5&amp;$E586),'Hoja de Trabajo para listado'!$A$151:$Z$151,0)),0)+IFERROR(INDEX('Hoja de Trabajo para listado'!$AB$155:$BA$1048576,MATCH($A586,'Hoja de Trabajo para listado'!$AB$155:$AB$1048576,0),MATCH((CUADRO!J$5&amp;$E586),'Hoja de Trabajo para listado'!$AB$151:$BA$151,0)),0)+IFERROR(INDEX('Hoja de Trabajo para listado'!$BC$155:$CB$1048576,MATCH($A586,'Hoja de Trabajo para listado'!$BC$155:$BC$1048576,0),MATCH((CUADRO!J$5&amp;$E586),'Hoja de Trabajo para listado'!$BC$151:$CB$151,0)),0)+IFERROR(INDEX('Hoja de Trabajo para listado'!$DE$153:$DG$274,MATCH($A586,'Hoja de Trabajo para listado'!$DE$153:$DE$1048576,0),MATCH((CUADRO!J$5&amp;$E586),'Hoja de Trabajo para listado'!$DE$151:$DG$151,0)),0)+IFERROR(INDEX('Hoja de Trabajo para listado'!$CD$155:$DC$1048576,MATCH($A586,'Hoja de Trabajo para listado'!$CD$155:$CD$1048576,0),MATCH((CUADRO!J$5&amp;$E586),'Hoja de Trabajo para listado'!$CD$151:$DC$151,0)),0)</f>
        <v>0</v>
      </c>
      <c r="K586" s="243">
        <f ca="1">+IFERROR(INDEX('Hoja de Trabajo para listado'!$A$155:$Z$1048576,MATCH($A586,'Hoja de Trabajo para listado'!$A$155:$A$1048576,0),MATCH((CUADRO!K$5&amp;$E586),'Hoja de Trabajo para listado'!$A$151:$Z$151,0)),0)+IFERROR(INDEX('Hoja de Trabajo para listado'!$AB$155:$BA$1048576,MATCH($A586,'Hoja de Trabajo para listado'!$AB$155:$AB$1048576,0),MATCH((CUADRO!K$5&amp;$E586),'Hoja de Trabajo para listado'!$AB$151:$BA$151,0)),0)+IFERROR(INDEX('Hoja de Trabajo para listado'!$BC$155:$CB$1048576,MATCH($A586,'Hoja de Trabajo para listado'!$BC$155:$BC$1048576,0),MATCH((CUADRO!K$5&amp;$E586),'Hoja de Trabajo para listado'!$BC$151:$CB$151,0)),0)+IFERROR(INDEX('Hoja de Trabajo para listado'!$DE$153:$DG$274,MATCH($A586,'Hoja de Trabajo para listado'!$DE$153:$DE$1048576,0),MATCH((CUADRO!K$5&amp;$E586),'Hoja de Trabajo para listado'!$DE$151:$DG$151,0)),0)+IFERROR(INDEX('Hoja de Trabajo para listado'!$CD$155:$DC$1048576,MATCH($A586,'Hoja de Trabajo para listado'!$CD$155:$CD$1048576,0),MATCH((CUADRO!K$5&amp;$E586),'Hoja de Trabajo para listado'!$CD$151:$DC$151,0)),0)</f>
        <v>0</v>
      </c>
      <c r="L586" s="243">
        <f ca="1">+IFERROR(INDEX('Hoja de Trabajo para listado'!$A$155:$Z$1048576,MATCH($A586,'Hoja de Trabajo para listado'!$A$155:$A$1048576,0),MATCH((CUADRO!L$5&amp;$E586),'Hoja de Trabajo para listado'!$A$151:$Z$151,0)),0)+IFERROR(INDEX('Hoja de Trabajo para listado'!$AB$155:$BA$1048576,MATCH($A586,'Hoja de Trabajo para listado'!$AB$155:$AB$1048576,0),MATCH((CUADRO!L$5&amp;$E586),'Hoja de Trabajo para listado'!$AB$151:$BA$151,0)),0)+IFERROR(INDEX('Hoja de Trabajo para listado'!$BC$155:$CB$1048576,MATCH($A586,'Hoja de Trabajo para listado'!$BC$155:$BC$1048576,0),MATCH((CUADRO!L$5&amp;$E586),'Hoja de Trabajo para listado'!$BC$151:$CB$151,0)),0)+IFERROR(INDEX('Hoja de Trabajo para listado'!$DE$153:$DG$274,MATCH($A586,'Hoja de Trabajo para listado'!$DE$153:$DE$1048576,0),MATCH((CUADRO!L$5&amp;$E586),'Hoja de Trabajo para listado'!$DE$151:$DG$151,0)),0)+IFERROR(INDEX('Hoja de Trabajo para listado'!$CD$155:$DC$1048576,MATCH($A586,'Hoja de Trabajo para listado'!$CD$155:$CD$1048576,0),MATCH((CUADRO!L$5&amp;$E586),'Hoja de Trabajo para listado'!$CD$151:$DC$151,0)),0)</f>
        <v>0</v>
      </c>
      <c r="M586" s="243">
        <f ca="1">+IFERROR(INDEX('Hoja de Trabajo para listado'!$A$155:$Z$1048576,MATCH($A586,'Hoja de Trabajo para listado'!$A$155:$A$1048576,0),MATCH((CUADRO!M$5&amp;$E586),'Hoja de Trabajo para listado'!$A$151:$Z$151,0)),0)+IFERROR(INDEX('Hoja de Trabajo para listado'!$AB$155:$BA$1048576,MATCH($A586,'Hoja de Trabajo para listado'!$AB$155:$AB$1048576,0),MATCH((CUADRO!M$5&amp;$E586),'Hoja de Trabajo para listado'!$AB$151:$BA$151,0)),0)+IFERROR(INDEX('Hoja de Trabajo para listado'!$BC$155:$CB$1048576,MATCH($A586,'Hoja de Trabajo para listado'!$BC$155:$BC$1048576,0),MATCH((CUADRO!M$5&amp;$E586),'Hoja de Trabajo para listado'!$BC$151:$CB$151,0)),0)+IFERROR(INDEX('Hoja de Trabajo para listado'!$DE$153:$DG$274,MATCH($A586,'Hoja de Trabajo para listado'!$DE$153:$DE$1048576,0),MATCH((CUADRO!M$5&amp;$E586),'Hoja de Trabajo para listado'!$DE$151:$DG$151,0)),0)+IFERROR(INDEX('Hoja de Trabajo para listado'!$CD$155:$DC$1048576,MATCH($A586,'Hoja de Trabajo para listado'!$CD$155:$CD$1048576,0),MATCH((CUADRO!M$5&amp;$E586),'Hoja de Trabajo para listado'!$CD$151:$DC$151,0)),0)</f>
        <v>0</v>
      </c>
      <c r="N586" s="243">
        <f ca="1">+IFERROR(INDEX('Hoja de Trabajo para listado'!$A$155:$Z$1048576,MATCH($A586,'Hoja de Trabajo para listado'!$A$155:$A$1048576,0),MATCH((CUADRO!N$5&amp;$E586),'Hoja de Trabajo para listado'!$A$151:$Z$151,0)),0)+IFERROR(INDEX('Hoja de Trabajo para listado'!$AB$155:$BA$1048576,MATCH($A586,'Hoja de Trabajo para listado'!$AB$155:$AB$1048576,0),MATCH((CUADRO!N$5&amp;$E586),'Hoja de Trabajo para listado'!$AB$151:$BA$151,0)),0)+IFERROR(INDEX('Hoja de Trabajo para listado'!$BC$155:$CB$1048576,MATCH($A586,'Hoja de Trabajo para listado'!$BC$155:$BC$1048576,0),MATCH((CUADRO!N$5&amp;$E586),'Hoja de Trabajo para listado'!$BC$151:$CB$151,0)),0)+IFERROR(INDEX('Hoja de Trabajo para listado'!$DE$153:$DG$274,MATCH($A586,'Hoja de Trabajo para listado'!$DE$153:$DE$1048576,0),MATCH((CUADRO!N$5&amp;$E586),'Hoja de Trabajo para listado'!$DE$151:$DG$151,0)),0)+IFERROR(INDEX('Hoja de Trabajo para listado'!$CD$155:$DC$1048576,MATCH($A586,'Hoja de Trabajo para listado'!$CD$155:$CD$1048576,0),MATCH((CUADRO!N$5&amp;$E586),'Hoja de Trabajo para listado'!$CD$151:$DC$151,0)),0)</f>
        <v>0</v>
      </c>
      <c r="O586" s="243">
        <f ca="1">+IFERROR(INDEX('Hoja de Trabajo para listado'!$A$155:$Z$1048576,MATCH($A586,'Hoja de Trabajo para listado'!$A$155:$A$1048576,0),MATCH((CUADRO!O$5&amp;$E586),'Hoja de Trabajo para listado'!$A$151:$Z$151,0)),0)+IFERROR(INDEX('Hoja de Trabajo para listado'!$AB$155:$BA$1048576,MATCH($A586,'Hoja de Trabajo para listado'!$AB$155:$AB$1048576,0),MATCH((CUADRO!O$5&amp;$E586),'Hoja de Trabajo para listado'!$AB$151:$BA$151,0)),0)+IFERROR(INDEX('Hoja de Trabajo para listado'!$BC$155:$CB$1048576,MATCH($A586,'Hoja de Trabajo para listado'!$BC$155:$BC$1048576,0),MATCH((CUADRO!O$5&amp;$E586),'Hoja de Trabajo para listado'!$BC$151:$CB$151,0)),0)+IFERROR(INDEX('Hoja de Trabajo para listado'!$DE$153:$DG$274,MATCH($A586,'Hoja de Trabajo para listado'!$DE$153:$DE$1048576,0),MATCH((CUADRO!O$5&amp;$E586),'Hoja de Trabajo para listado'!$DE$151:$DG$151,0)),0)+IFERROR(INDEX('Hoja de Trabajo para listado'!$CD$155:$DC$1048576,MATCH($A586,'Hoja de Trabajo para listado'!$CD$155:$CD$1048576,0),MATCH((CUADRO!O$5&amp;$E586),'Hoja de Trabajo para listado'!$CD$151:$DC$151,0)),0)</f>
        <v>0</v>
      </c>
      <c r="P586" s="243">
        <f ca="1">+IFERROR(INDEX('Hoja de Trabajo para listado'!$A$155:$Z$1048576,MATCH($A586,'Hoja de Trabajo para listado'!$A$155:$A$1048576,0),MATCH((CUADRO!P$5&amp;$E586),'Hoja de Trabajo para listado'!$A$151:$Z$151,0)),0)+IFERROR(INDEX('Hoja de Trabajo para listado'!$AB$155:$BA$1048576,MATCH($A586,'Hoja de Trabajo para listado'!$AB$155:$AB$1048576,0),MATCH((CUADRO!P$5&amp;$E586),'Hoja de Trabajo para listado'!$AB$151:$BA$151,0)),0)+IFERROR(INDEX('Hoja de Trabajo para listado'!$BC$155:$CB$1048576,MATCH($A586,'Hoja de Trabajo para listado'!$BC$155:$BC$1048576,0),MATCH((CUADRO!P$5&amp;$E586),'Hoja de Trabajo para listado'!$BC$151:$CB$151,0)),0)+IFERROR(INDEX('Hoja de Trabajo para listado'!$DE$153:$DG$274,MATCH($A586,'Hoja de Trabajo para listado'!$DE$153:$DE$1048576,0),MATCH((CUADRO!P$5&amp;$E586),'Hoja de Trabajo para listado'!$DE$151:$DG$151,0)),0)+IFERROR(INDEX('Hoja de Trabajo para listado'!$CD$155:$DC$1048576,MATCH($A586,'Hoja de Trabajo para listado'!$CD$155:$CD$1048576,0),MATCH((CUADRO!P$5&amp;$E586),'Hoja de Trabajo para listado'!$CD$151:$DC$151,0)),0)</f>
        <v>0</v>
      </c>
      <c r="Q586" s="243">
        <f ca="1">+IFERROR(INDEX('Hoja de Trabajo para listado'!$A$155:$Z$1048576,MATCH($A586,'Hoja de Trabajo para listado'!$A$155:$A$1048576,0),MATCH((CUADRO!Q$5&amp;$E586),'Hoja de Trabajo para listado'!$A$151:$Z$151,0)),0)+IFERROR(INDEX('Hoja de Trabajo para listado'!$AB$155:$BA$1048576,MATCH($A586,'Hoja de Trabajo para listado'!$AB$155:$AB$1048576,0),MATCH((CUADRO!Q$5&amp;$E586),'Hoja de Trabajo para listado'!$AB$151:$BA$151,0)),0)+IFERROR(INDEX('Hoja de Trabajo para listado'!$BC$155:$CB$1048576,MATCH($A586,'Hoja de Trabajo para listado'!$BC$155:$BC$1048576,0),MATCH((CUADRO!Q$5&amp;$E586),'Hoja de Trabajo para listado'!$BC$151:$CB$151,0)),0)+IFERROR(INDEX('Hoja de Trabajo para listado'!$DE$153:$DG$274,MATCH($A586,'Hoja de Trabajo para listado'!$DE$153:$DE$1048576,0),MATCH((CUADRO!Q$5&amp;$E586),'Hoja de Trabajo para listado'!$DE$151:$DG$151,0)),0)+IFERROR(INDEX('Hoja de Trabajo para listado'!$CD$155:$DC$1048576,MATCH($A586,'Hoja de Trabajo para listado'!$CD$155:$CD$1048576,0),MATCH((CUADRO!Q$5&amp;$E586),'Hoja de Trabajo para listado'!$CD$151:$DC$151,0)),0)</f>
        <v>0</v>
      </c>
      <c r="R586" s="243">
        <f t="shared" ca="1" si="21"/>
        <v>0</v>
      </c>
      <c r="S586" s="249"/>
      <c r="T586" s="243">
        <f ca="1">+T587</f>
        <v>0</v>
      </c>
      <c r="U586" s="242">
        <f t="shared" si="22"/>
        <v>1</v>
      </c>
      <c r="V586" s="333" t="str">
        <f>+VLOOKUP(A586,bd_lista!$A$3:$E$590,5,FALSE)</f>
        <v>Gobiernos Autonomos Municipales</v>
      </c>
      <c r="W586" s="391" t="str">
        <f>+V586</f>
        <v>Gobiernos Autonomos Municipales</v>
      </c>
      <c r="X586" s="242">
        <f>+VLOOKUP(A586,[4]Sheet1!$A$13:$D$744,4,FALSE)</f>
        <v>0</v>
      </c>
      <c r="Y586" s="242" t="e">
        <f>+VLOOKUP(X586,bd_lista!$A$3:$C$590,3,FALSE)</f>
        <v>#N/A</v>
      </c>
      <c r="Z586" s="294">
        <f>+X586</f>
        <v>0</v>
      </c>
      <c r="AA586" s="295" t="e">
        <f>+Y586</f>
        <v>#N/A</v>
      </c>
    </row>
    <row r="587" spans="1:27" customFormat="1" ht="15" hidden="1" customHeight="1">
      <c r="A587" s="32">
        <v>1246</v>
      </c>
      <c r="B587" s="388"/>
      <c r="C587" s="247" t="str">
        <f>+VLOOKUP(A587,bd_lista!$A$3:$C$590,3,FALSE)</f>
        <v>Gobierno Autónomo Municipal de Puerto Acosta</v>
      </c>
      <c r="D587" s="390"/>
      <c r="E587" s="244" t="s">
        <v>1305</v>
      </c>
      <c r="F587" s="243">
        <f ca="1">+IFERROR(INDEX('Hoja de Trabajo para listado'!$A$155:$Z$1048576,MATCH($A587,'Hoja de Trabajo para listado'!$A$155:$A$1048576,0),MATCH((CUADRO!F$5&amp;$E587),'Hoja de Trabajo para listado'!$A$151:$Z$151,0)),0)+IFERROR(INDEX('Hoja de Trabajo para listado'!$AB$155:$BA$1048576,MATCH($A587,'Hoja de Trabajo para listado'!$AB$155:$AB$1048576,0),MATCH((CUADRO!F$5&amp;$E587),'Hoja de Trabajo para listado'!$AB$151:$BA$151,0)),0)+IFERROR(INDEX('Hoja de Trabajo para listado'!$BC$155:$CB$1048576,MATCH($A587,'Hoja de Trabajo para listado'!$BC$155:$BC$1048576,0),MATCH((CUADRO!F$5&amp;$E587),'Hoja de Trabajo para listado'!$BC$151:$CB$151,0)),0)+IFERROR(INDEX('Hoja de Trabajo para listado'!$DE$153:$DG$274,MATCH($A587,'Hoja de Trabajo para listado'!$DE$153:$DE$1048576,0),MATCH((CUADRO!F$5&amp;$E587),'Hoja de Trabajo para listado'!$DE$151:$DG$151,0)),0)+IFERROR(INDEX('Hoja de Trabajo para listado'!$CD$155:$DC$1048576,MATCH($A587,'Hoja de Trabajo para listado'!$CD$155:$CD$1048576,0),MATCH((CUADRO!F$5&amp;$E587),'Hoja de Trabajo para listado'!$CD$151:$DC$151,0)),0)</f>
        <v>0</v>
      </c>
      <c r="G587" s="243">
        <f ca="1">+IFERROR(INDEX('Hoja de Trabajo para listado'!$A$155:$Z$1048576,MATCH($A587,'Hoja de Trabajo para listado'!$A$155:$A$1048576,0),MATCH((CUADRO!G$5&amp;$E587),'Hoja de Trabajo para listado'!$A$151:$Z$151,0)),0)+IFERROR(INDEX('Hoja de Trabajo para listado'!$AB$155:$BA$1048576,MATCH($A587,'Hoja de Trabajo para listado'!$AB$155:$AB$1048576,0),MATCH((CUADRO!G$5&amp;$E587),'Hoja de Trabajo para listado'!$AB$151:$BA$151,0)),0)+IFERROR(INDEX('Hoja de Trabajo para listado'!$BC$155:$CB$1048576,MATCH($A587,'Hoja de Trabajo para listado'!$BC$155:$BC$1048576,0),MATCH((CUADRO!G$5&amp;$E587),'Hoja de Trabajo para listado'!$BC$151:$CB$151,0)),0)+IFERROR(INDEX('Hoja de Trabajo para listado'!$DE$153:$DG$274,MATCH($A587,'Hoja de Trabajo para listado'!$DE$153:$DE$1048576,0),MATCH((CUADRO!G$5&amp;$E587),'Hoja de Trabajo para listado'!$DE$151:$DG$151,0)),0)+IFERROR(INDEX('Hoja de Trabajo para listado'!$CD$155:$DC$1048576,MATCH($A587,'Hoja de Trabajo para listado'!$CD$155:$CD$1048576,0),MATCH((CUADRO!G$5&amp;$E587),'Hoja de Trabajo para listado'!$CD$151:$DC$151,0)),0)</f>
        <v>0</v>
      </c>
      <c r="H587" s="243">
        <f ca="1">+IFERROR(INDEX('Hoja de Trabajo para listado'!$A$155:$Z$1048576,MATCH($A587,'Hoja de Trabajo para listado'!$A$155:$A$1048576,0),MATCH((CUADRO!H$5&amp;$E587),'Hoja de Trabajo para listado'!$A$151:$Z$151,0)),0)+IFERROR(INDEX('Hoja de Trabajo para listado'!$AB$155:$BA$1048576,MATCH($A587,'Hoja de Trabajo para listado'!$AB$155:$AB$1048576,0),MATCH((CUADRO!H$5&amp;$E587),'Hoja de Trabajo para listado'!$AB$151:$BA$151,0)),0)+IFERROR(INDEX('Hoja de Trabajo para listado'!$BC$155:$CB$1048576,MATCH($A587,'Hoja de Trabajo para listado'!$BC$155:$BC$1048576,0),MATCH((CUADRO!H$5&amp;$E587),'Hoja de Trabajo para listado'!$BC$151:$CB$151,0)),0)+IFERROR(INDEX('Hoja de Trabajo para listado'!$DE$153:$DG$274,MATCH($A587,'Hoja de Trabajo para listado'!$DE$153:$DE$1048576,0),MATCH((CUADRO!H$5&amp;$E587),'Hoja de Trabajo para listado'!$DE$151:$DG$151,0)),0)+IFERROR(INDEX('Hoja de Trabajo para listado'!$CD$155:$DC$1048576,MATCH($A587,'Hoja de Trabajo para listado'!$CD$155:$CD$1048576,0),MATCH((CUADRO!H$5&amp;$E587),'Hoja de Trabajo para listado'!$CD$151:$DC$151,0)),0)</f>
        <v>0</v>
      </c>
      <c r="I587" s="243">
        <f ca="1">+IFERROR(INDEX('Hoja de Trabajo para listado'!$A$155:$Z$1048576,MATCH($A587,'Hoja de Trabajo para listado'!$A$155:$A$1048576,0),MATCH((CUADRO!I$5&amp;$E587),'Hoja de Trabajo para listado'!$A$151:$Z$151,0)),0)+IFERROR(INDEX('Hoja de Trabajo para listado'!$AB$155:$BA$1048576,MATCH($A587,'Hoja de Trabajo para listado'!$AB$155:$AB$1048576,0),MATCH((CUADRO!I$5&amp;$E587),'Hoja de Trabajo para listado'!$AB$151:$BA$151,0)),0)+IFERROR(INDEX('Hoja de Trabajo para listado'!$BC$155:$CB$1048576,MATCH($A587,'Hoja de Trabajo para listado'!$BC$155:$BC$1048576,0),MATCH((CUADRO!I$5&amp;$E587),'Hoja de Trabajo para listado'!$BC$151:$CB$151,0)),0)+IFERROR(INDEX('Hoja de Trabajo para listado'!$DE$153:$DG$274,MATCH($A587,'Hoja de Trabajo para listado'!$DE$153:$DE$1048576,0),MATCH((CUADRO!I$5&amp;$E587),'Hoja de Trabajo para listado'!$DE$151:$DG$151,0)),0)+IFERROR(INDEX('Hoja de Trabajo para listado'!$CD$155:$DC$1048576,MATCH($A587,'Hoja de Trabajo para listado'!$CD$155:$CD$1048576,0),MATCH((CUADRO!I$5&amp;$E587),'Hoja de Trabajo para listado'!$CD$151:$DC$151,0)),0)</f>
        <v>0</v>
      </c>
      <c r="J587" s="243">
        <f ca="1">+IFERROR(INDEX('Hoja de Trabajo para listado'!$A$155:$Z$1048576,MATCH($A587,'Hoja de Trabajo para listado'!$A$155:$A$1048576,0),MATCH((CUADRO!J$5&amp;$E587),'Hoja de Trabajo para listado'!$A$151:$Z$151,0)),0)+IFERROR(INDEX('Hoja de Trabajo para listado'!$AB$155:$BA$1048576,MATCH($A587,'Hoja de Trabajo para listado'!$AB$155:$AB$1048576,0),MATCH((CUADRO!J$5&amp;$E587),'Hoja de Trabajo para listado'!$AB$151:$BA$151,0)),0)+IFERROR(INDEX('Hoja de Trabajo para listado'!$BC$155:$CB$1048576,MATCH($A587,'Hoja de Trabajo para listado'!$BC$155:$BC$1048576,0),MATCH((CUADRO!J$5&amp;$E587),'Hoja de Trabajo para listado'!$BC$151:$CB$151,0)),0)+IFERROR(INDEX('Hoja de Trabajo para listado'!$DE$153:$DG$274,MATCH($A587,'Hoja de Trabajo para listado'!$DE$153:$DE$1048576,0),MATCH((CUADRO!J$5&amp;$E587),'Hoja de Trabajo para listado'!$DE$151:$DG$151,0)),0)+IFERROR(INDEX('Hoja de Trabajo para listado'!$CD$155:$DC$1048576,MATCH($A587,'Hoja de Trabajo para listado'!$CD$155:$CD$1048576,0),MATCH((CUADRO!J$5&amp;$E587),'Hoja de Trabajo para listado'!$CD$151:$DC$151,0)),0)</f>
        <v>0</v>
      </c>
      <c r="K587" s="243">
        <f ca="1">+IFERROR(INDEX('Hoja de Trabajo para listado'!$A$155:$Z$1048576,MATCH($A587,'Hoja de Trabajo para listado'!$A$155:$A$1048576,0),MATCH((CUADRO!K$5&amp;$E587),'Hoja de Trabajo para listado'!$A$151:$Z$151,0)),0)+IFERROR(INDEX('Hoja de Trabajo para listado'!$AB$155:$BA$1048576,MATCH($A587,'Hoja de Trabajo para listado'!$AB$155:$AB$1048576,0),MATCH((CUADRO!K$5&amp;$E587),'Hoja de Trabajo para listado'!$AB$151:$BA$151,0)),0)+IFERROR(INDEX('Hoja de Trabajo para listado'!$BC$155:$CB$1048576,MATCH($A587,'Hoja de Trabajo para listado'!$BC$155:$BC$1048576,0),MATCH((CUADRO!K$5&amp;$E587),'Hoja de Trabajo para listado'!$BC$151:$CB$151,0)),0)+IFERROR(INDEX('Hoja de Trabajo para listado'!$DE$153:$DG$274,MATCH($A587,'Hoja de Trabajo para listado'!$DE$153:$DE$1048576,0),MATCH((CUADRO!K$5&amp;$E587),'Hoja de Trabajo para listado'!$DE$151:$DG$151,0)),0)+IFERROR(INDEX('Hoja de Trabajo para listado'!$CD$155:$DC$1048576,MATCH($A587,'Hoja de Trabajo para listado'!$CD$155:$CD$1048576,0),MATCH((CUADRO!K$5&amp;$E587),'Hoja de Trabajo para listado'!$CD$151:$DC$151,0)),0)</f>
        <v>0</v>
      </c>
      <c r="L587" s="243">
        <f ca="1">+IFERROR(INDEX('Hoja de Trabajo para listado'!$A$155:$Z$1048576,MATCH($A587,'Hoja de Trabajo para listado'!$A$155:$A$1048576,0),MATCH((CUADRO!L$5&amp;$E587),'Hoja de Trabajo para listado'!$A$151:$Z$151,0)),0)+IFERROR(INDEX('Hoja de Trabajo para listado'!$AB$155:$BA$1048576,MATCH($A587,'Hoja de Trabajo para listado'!$AB$155:$AB$1048576,0),MATCH((CUADRO!L$5&amp;$E587),'Hoja de Trabajo para listado'!$AB$151:$BA$151,0)),0)+IFERROR(INDEX('Hoja de Trabajo para listado'!$BC$155:$CB$1048576,MATCH($A587,'Hoja de Trabajo para listado'!$BC$155:$BC$1048576,0),MATCH((CUADRO!L$5&amp;$E587),'Hoja de Trabajo para listado'!$BC$151:$CB$151,0)),0)+IFERROR(INDEX('Hoja de Trabajo para listado'!$DE$153:$DG$274,MATCH($A587,'Hoja de Trabajo para listado'!$DE$153:$DE$1048576,0),MATCH((CUADRO!L$5&amp;$E587),'Hoja de Trabajo para listado'!$DE$151:$DG$151,0)),0)+IFERROR(INDEX('Hoja de Trabajo para listado'!$CD$155:$DC$1048576,MATCH($A587,'Hoja de Trabajo para listado'!$CD$155:$CD$1048576,0),MATCH((CUADRO!L$5&amp;$E587),'Hoja de Trabajo para listado'!$CD$151:$DC$151,0)),0)</f>
        <v>0</v>
      </c>
      <c r="M587" s="243">
        <f ca="1">+IFERROR(INDEX('Hoja de Trabajo para listado'!$A$155:$Z$1048576,MATCH($A587,'Hoja de Trabajo para listado'!$A$155:$A$1048576,0),MATCH((CUADRO!M$5&amp;$E587),'Hoja de Trabajo para listado'!$A$151:$Z$151,0)),0)+IFERROR(INDEX('Hoja de Trabajo para listado'!$AB$155:$BA$1048576,MATCH($A587,'Hoja de Trabajo para listado'!$AB$155:$AB$1048576,0),MATCH((CUADRO!M$5&amp;$E587),'Hoja de Trabajo para listado'!$AB$151:$BA$151,0)),0)+IFERROR(INDEX('Hoja de Trabajo para listado'!$BC$155:$CB$1048576,MATCH($A587,'Hoja de Trabajo para listado'!$BC$155:$BC$1048576,0),MATCH((CUADRO!M$5&amp;$E587),'Hoja de Trabajo para listado'!$BC$151:$CB$151,0)),0)+IFERROR(INDEX('Hoja de Trabajo para listado'!$DE$153:$DG$274,MATCH($A587,'Hoja de Trabajo para listado'!$DE$153:$DE$1048576,0),MATCH((CUADRO!M$5&amp;$E587),'Hoja de Trabajo para listado'!$DE$151:$DG$151,0)),0)+IFERROR(INDEX('Hoja de Trabajo para listado'!$CD$155:$DC$1048576,MATCH($A587,'Hoja de Trabajo para listado'!$CD$155:$CD$1048576,0),MATCH((CUADRO!M$5&amp;$E587),'Hoja de Trabajo para listado'!$CD$151:$DC$151,0)),0)</f>
        <v>0</v>
      </c>
      <c r="N587" s="243">
        <f ca="1">+IFERROR(INDEX('Hoja de Trabajo para listado'!$A$155:$Z$1048576,MATCH($A587,'Hoja de Trabajo para listado'!$A$155:$A$1048576,0),MATCH((CUADRO!N$5&amp;$E587),'Hoja de Trabajo para listado'!$A$151:$Z$151,0)),0)+IFERROR(INDEX('Hoja de Trabajo para listado'!$AB$155:$BA$1048576,MATCH($A587,'Hoja de Trabajo para listado'!$AB$155:$AB$1048576,0),MATCH((CUADRO!N$5&amp;$E587),'Hoja de Trabajo para listado'!$AB$151:$BA$151,0)),0)+IFERROR(INDEX('Hoja de Trabajo para listado'!$BC$155:$CB$1048576,MATCH($A587,'Hoja de Trabajo para listado'!$BC$155:$BC$1048576,0),MATCH((CUADRO!N$5&amp;$E587),'Hoja de Trabajo para listado'!$BC$151:$CB$151,0)),0)+IFERROR(INDEX('Hoja de Trabajo para listado'!$DE$153:$DG$274,MATCH($A587,'Hoja de Trabajo para listado'!$DE$153:$DE$1048576,0),MATCH((CUADRO!N$5&amp;$E587),'Hoja de Trabajo para listado'!$DE$151:$DG$151,0)),0)+IFERROR(INDEX('Hoja de Trabajo para listado'!$CD$155:$DC$1048576,MATCH($A587,'Hoja de Trabajo para listado'!$CD$155:$CD$1048576,0),MATCH((CUADRO!N$5&amp;$E587),'Hoja de Trabajo para listado'!$CD$151:$DC$151,0)),0)</f>
        <v>0</v>
      </c>
      <c r="O587" s="243">
        <f ca="1">+IFERROR(INDEX('Hoja de Trabajo para listado'!$A$155:$Z$1048576,MATCH($A587,'Hoja de Trabajo para listado'!$A$155:$A$1048576,0),MATCH((CUADRO!O$5&amp;$E587),'Hoja de Trabajo para listado'!$A$151:$Z$151,0)),0)+IFERROR(INDEX('Hoja de Trabajo para listado'!$AB$155:$BA$1048576,MATCH($A587,'Hoja de Trabajo para listado'!$AB$155:$AB$1048576,0),MATCH((CUADRO!O$5&amp;$E587),'Hoja de Trabajo para listado'!$AB$151:$BA$151,0)),0)+IFERROR(INDEX('Hoja de Trabajo para listado'!$BC$155:$CB$1048576,MATCH($A587,'Hoja de Trabajo para listado'!$BC$155:$BC$1048576,0),MATCH((CUADRO!O$5&amp;$E587),'Hoja de Trabajo para listado'!$BC$151:$CB$151,0)),0)+IFERROR(INDEX('Hoja de Trabajo para listado'!$DE$153:$DG$274,MATCH($A587,'Hoja de Trabajo para listado'!$DE$153:$DE$1048576,0),MATCH((CUADRO!O$5&amp;$E587),'Hoja de Trabajo para listado'!$DE$151:$DG$151,0)),0)+IFERROR(INDEX('Hoja de Trabajo para listado'!$CD$155:$DC$1048576,MATCH($A587,'Hoja de Trabajo para listado'!$CD$155:$CD$1048576,0),MATCH((CUADRO!O$5&amp;$E587),'Hoja de Trabajo para listado'!$CD$151:$DC$151,0)),0)</f>
        <v>0</v>
      </c>
      <c r="P587" s="243">
        <f ca="1">+IFERROR(INDEX('Hoja de Trabajo para listado'!$A$155:$Z$1048576,MATCH($A587,'Hoja de Trabajo para listado'!$A$155:$A$1048576,0),MATCH((CUADRO!P$5&amp;$E587),'Hoja de Trabajo para listado'!$A$151:$Z$151,0)),0)+IFERROR(INDEX('Hoja de Trabajo para listado'!$AB$155:$BA$1048576,MATCH($A587,'Hoja de Trabajo para listado'!$AB$155:$AB$1048576,0),MATCH((CUADRO!P$5&amp;$E587),'Hoja de Trabajo para listado'!$AB$151:$BA$151,0)),0)+IFERROR(INDEX('Hoja de Trabajo para listado'!$BC$155:$CB$1048576,MATCH($A587,'Hoja de Trabajo para listado'!$BC$155:$BC$1048576,0),MATCH((CUADRO!P$5&amp;$E587),'Hoja de Trabajo para listado'!$BC$151:$CB$151,0)),0)+IFERROR(INDEX('Hoja de Trabajo para listado'!$DE$153:$DG$274,MATCH($A587,'Hoja de Trabajo para listado'!$DE$153:$DE$1048576,0),MATCH((CUADRO!P$5&amp;$E587),'Hoja de Trabajo para listado'!$DE$151:$DG$151,0)),0)+IFERROR(INDEX('Hoja de Trabajo para listado'!$CD$155:$DC$1048576,MATCH($A587,'Hoja de Trabajo para listado'!$CD$155:$CD$1048576,0),MATCH((CUADRO!P$5&amp;$E587),'Hoja de Trabajo para listado'!$CD$151:$DC$151,0)),0)</f>
        <v>0</v>
      </c>
      <c r="Q587" s="243">
        <f ca="1">+IFERROR(INDEX('Hoja de Trabajo para listado'!$A$155:$Z$1048576,MATCH($A587,'Hoja de Trabajo para listado'!$A$155:$A$1048576,0),MATCH((CUADRO!Q$5&amp;$E587),'Hoja de Trabajo para listado'!$A$151:$Z$151,0)),0)+IFERROR(INDEX('Hoja de Trabajo para listado'!$AB$155:$BA$1048576,MATCH($A587,'Hoja de Trabajo para listado'!$AB$155:$AB$1048576,0),MATCH((CUADRO!Q$5&amp;$E587),'Hoja de Trabajo para listado'!$AB$151:$BA$151,0)),0)+IFERROR(INDEX('Hoja de Trabajo para listado'!$BC$155:$CB$1048576,MATCH($A587,'Hoja de Trabajo para listado'!$BC$155:$BC$1048576,0),MATCH((CUADRO!Q$5&amp;$E587),'Hoja de Trabajo para listado'!$BC$151:$CB$151,0)),0)+IFERROR(INDEX('Hoja de Trabajo para listado'!$DE$153:$DG$274,MATCH($A587,'Hoja de Trabajo para listado'!$DE$153:$DE$1048576,0),MATCH((CUADRO!Q$5&amp;$E587),'Hoja de Trabajo para listado'!$DE$151:$DG$151,0)),0)+IFERROR(INDEX('Hoja de Trabajo para listado'!$CD$155:$DC$1048576,MATCH($A587,'Hoja de Trabajo para listado'!$CD$155:$CD$1048576,0),MATCH((CUADRO!Q$5&amp;$E587),'Hoja de Trabajo para listado'!$CD$151:$DC$151,0)),0)</f>
        <v>0</v>
      </c>
      <c r="R587" s="243">
        <f t="shared" ca="1" si="21"/>
        <v>0</v>
      </c>
      <c r="S587" s="249">
        <f ca="1">+R586+R587</f>
        <v>0</v>
      </c>
      <c r="T587" s="243">
        <f ca="1">+S587</f>
        <v>0</v>
      </c>
      <c r="U587" s="242">
        <f t="shared" si="22"/>
        <v>2</v>
      </c>
      <c r="V587" s="333" t="str">
        <f>+VLOOKUP(A587,bd_lista!$A$3:$E$590,5,FALSE)</f>
        <v>Gobiernos Autonomos Municipales</v>
      </c>
      <c r="W587" s="392"/>
      <c r="X587" s="242">
        <f>+VLOOKUP(A587,[4]Sheet1!$A$13:$D$744,4,FALSE)</f>
        <v>0</v>
      </c>
      <c r="Y587" s="242" t="e">
        <f>+VLOOKUP(X587,bd_lista!$A$3:$C$590,3,FALSE)</f>
        <v>#N/A</v>
      </c>
      <c r="Z587" s="292"/>
      <c r="AA587" s="293"/>
    </row>
    <row r="588" spans="1:27" customFormat="1" ht="27" hidden="1" customHeight="1">
      <c r="A588" s="32">
        <v>1247</v>
      </c>
      <c r="B588" s="387">
        <f>+A588</f>
        <v>1247</v>
      </c>
      <c r="C588" s="247" t="str">
        <f>+VLOOKUP(A588,bd_lista!$A$3:$C$590,3,FALSE)</f>
        <v>Gobierno Autónomo Municipal de Mocomoco</v>
      </c>
      <c r="D588" s="389" t="str">
        <f>+C588</f>
        <v>Gobierno Autónomo Municipal de Mocomoco</v>
      </c>
      <c r="E588" s="242" t="s">
        <v>1304</v>
      </c>
      <c r="F588" s="243">
        <f ca="1">+IFERROR(INDEX('Hoja de Trabajo para listado'!$A$155:$Z$1048576,MATCH($A588,'Hoja de Trabajo para listado'!$A$155:$A$1048576,0),MATCH((CUADRO!F$5&amp;$E588),'Hoja de Trabajo para listado'!$A$151:$Z$151,0)),0)+IFERROR(INDEX('Hoja de Trabajo para listado'!$AB$155:$BA$1048576,MATCH($A588,'Hoja de Trabajo para listado'!$AB$155:$AB$1048576,0),MATCH((CUADRO!F$5&amp;$E588),'Hoja de Trabajo para listado'!$AB$151:$BA$151,0)),0)+IFERROR(INDEX('Hoja de Trabajo para listado'!$BC$155:$CB$1048576,MATCH($A588,'Hoja de Trabajo para listado'!$BC$155:$BC$1048576,0),MATCH((CUADRO!F$5&amp;$E588),'Hoja de Trabajo para listado'!$BC$151:$CB$151,0)),0)+IFERROR(INDEX('Hoja de Trabajo para listado'!$DE$153:$DG$274,MATCH($A588,'Hoja de Trabajo para listado'!$DE$153:$DE$1048576,0),MATCH((CUADRO!F$5&amp;$E588),'Hoja de Trabajo para listado'!$DE$151:$DG$151,0)),0)+IFERROR(INDEX('Hoja de Trabajo para listado'!$CD$155:$DC$1048576,MATCH($A588,'Hoja de Trabajo para listado'!$CD$155:$CD$1048576,0),MATCH((CUADRO!F$5&amp;$E588),'Hoja de Trabajo para listado'!$CD$151:$DC$151,0)),0)</f>
        <v>0</v>
      </c>
      <c r="G588" s="243">
        <f ca="1">+IFERROR(INDEX('Hoja de Trabajo para listado'!$A$155:$Z$1048576,MATCH($A588,'Hoja de Trabajo para listado'!$A$155:$A$1048576,0),MATCH((CUADRO!G$5&amp;$E588),'Hoja de Trabajo para listado'!$A$151:$Z$151,0)),0)+IFERROR(INDEX('Hoja de Trabajo para listado'!$AB$155:$BA$1048576,MATCH($A588,'Hoja de Trabajo para listado'!$AB$155:$AB$1048576,0),MATCH((CUADRO!G$5&amp;$E588),'Hoja de Trabajo para listado'!$AB$151:$BA$151,0)),0)+IFERROR(INDEX('Hoja de Trabajo para listado'!$BC$155:$CB$1048576,MATCH($A588,'Hoja de Trabajo para listado'!$BC$155:$BC$1048576,0),MATCH((CUADRO!G$5&amp;$E588),'Hoja de Trabajo para listado'!$BC$151:$CB$151,0)),0)+IFERROR(INDEX('Hoja de Trabajo para listado'!$DE$153:$DG$274,MATCH($A588,'Hoja de Trabajo para listado'!$DE$153:$DE$1048576,0),MATCH((CUADRO!G$5&amp;$E588),'Hoja de Trabajo para listado'!$DE$151:$DG$151,0)),0)+IFERROR(INDEX('Hoja de Trabajo para listado'!$CD$155:$DC$1048576,MATCH($A588,'Hoja de Trabajo para listado'!$CD$155:$CD$1048576,0),MATCH((CUADRO!G$5&amp;$E588),'Hoja de Trabajo para listado'!$CD$151:$DC$151,0)),0)</f>
        <v>0</v>
      </c>
      <c r="H588" s="243">
        <f ca="1">+IFERROR(INDEX('Hoja de Trabajo para listado'!$A$155:$Z$1048576,MATCH($A588,'Hoja de Trabajo para listado'!$A$155:$A$1048576,0),MATCH((CUADRO!H$5&amp;$E588),'Hoja de Trabajo para listado'!$A$151:$Z$151,0)),0)+IFERROR(INDEX('Hoja de Trabajo para listado'!$AB$155:$BA$1048576,MATCH($A588,'Hoja de Trabajo para listado'!$AB$155:$AB$1048576,0),MATCH((CUADRO!H$5&amp;$E588),'Hoja de Trabajo para listado'!$AB$151:$BA$151,0)),0)+IFERROR(INDEX('Hoja de Trabajo para listado'!$BC$155:$CB$1048576,MATCH($A588,'Hoja de Trabajo para listado'!$BC$155:$BC$1048576,0),MATCH((CUADRO!H$5&amp;$E588),'Hoja de Trabajo para listado'!$BC$151:$CB$151,0)),0)+IFERROR(INDEX('Hoja de Trabajo para listado'!$DE$153:$DG$274,MATCH($A588,'Hoja de Trabajo para listado'!$DE$153:$DE$1048576,0),MATCH((CUADRO!H$5&amp;$E588),'Hoja de Trabajo para listado'!$DE$151:$DG$151,0)),0)+IFERROR(INDEX('Hoja de Trabajo para listado'!$CD$155:$DC$1048576,MATCH($A588,'Hoja de Trabajo para listado'!$CD$155:$CD$1048576,0),MATCH((CUADRO!H$5&amp;$E588),'Hoja de Trabajo para listado'!$CD$151:$DC$151,0)),0)</f>
        <v>0</v>
      </c>
      <c r="I588" s="243">
        <f ca="1">+IFERROR(INDEX('Hoja de Trabajo para listado'!$A$155:$Z$1048576,MATCH($A588,'Hoja de Trabajo para listado'!$A$155:$A$1048576,0),MATCH((CUADRO!I$5&amp;$E588),'Hoja de Trabajo para listado'!$A$151:$Z$151,0)),0)+IFERROR(INDEX('Hoja de Trabajo para listado'!$AB$155:$BA$1048576,MATCH($A588,'Hoja de Trabajo para listado'!$AB$155:$AB$1048576,0),MATCH((CUADRO!I$5&amp;$E588),'Hoja de Trabajo para listado'!$AB$151:$BA$151,0)),0)+IFERROR(INDEX('Hoja de Trabajo para listado'!$BC$155:$CB$1048576,MATCH($A588,'Hoja de Trabajo para listado'!$BC$155:$BC$1048576,0),MATCH((CUADRO!I$5&amp;$E588),'Hoja de Trabajo para listado'!$BC$151:$CB$151,0)),0)+IFERROR(INDEX('Hoja de Trabajo para listado'!$DE$153:$DG$274,MATCH($A588,'Hoja de Trabajo para listado'!$DE$153:$DE$1048576,0),MATCH((CUADRO!I$5&amp;$E588),'Hoja de Trabajo para listado'!$DE$151:$DG$151,0)),0)+IFERROR(INDEX('Hoja de Trabajo para listado'!$CD$155:$DC$1048576,MATCH($A588,'Hoja de Trabajo para listado'!$CD$155:$CD$1048576,0),MATCH((CUADRO!I$5&amp;$E588),'Hoja de Trabajo para listado'!$CD$151:$DC$151,0)),0)</f>
        <v>0</v>
      </c>
      <c r="J588" s="243">
        <f ca="1">+IFERROR(INDEX('Hoja de Trabajo para listado'!$A$155:$Z$1048576,MATCH($A588,'Hoja de Trabajo para listado'!$A$155:$A$1048576,0),MATCH((CUADRO!J$5&amp;$E588),'Hoja de Trabajo para listado'!$A$151:$Z$151,0)),0)+IFERROR(INDEX('Hoja de Trabajo para listado'!$AB$155:$BA$1048576,MATCH($A588,'Hoja de Trabajo para listado'!$AB$155:$AB$1048576,0),MATCH((CUADRO!J$5&amp;$E588),'Hoja de Trabajo para listado'!$AB$151:$BA$151,0)),0)+IFERROR(INDEX('Hoja de Trabajo para listado'!$BC$155:$CB$1048576,MATCH($A588,'Hoja de Trabajo para listado'!$BC$155:$BC$1048576,0),MATCH((CUADRO!J$5&amp;$E588),'Hoja de Trabajo para listado'!$BC$151:$CB$151,0)),0)+IFERROR(INDEX('Hoja de Trabajo para listado'!$DE$153:$DG$274,MATCH($A588,'Hoja de Trabajo para listado'!$DE$153:$DE$1048576,0),MATCH((CUADRO!J$5&amp;$E588),'Hoja de Trabajo para listado'!$DE$151:$DG$151,0)),0)+IFERROR(INDEX('Hoja de Trabajo para listado'!$CD$155:$DC$1048576,MATCH($A588,'Hoja de Trabajo para listado'!$CD$155:$CD$1048576,0),MATCH((CUADRO!J$5&amp;$E588),'Hoja de Trabajo para listado'!$CD$151:$DC$151,0)),0)</f>
        <v>0</v>
      </c>
      <c r="K588" s="243">
        <f ca="1">+IFERROR(INDEX('Hoja de Trabajo para listado'!$A$155:$Z$1048576,MATCH($A588,'Hoja de Trabajo para listado'!$A$155:$A$1048576,0),MATCH((CUADRO!K$5&amp;$E588),'Hoja de Trabajo para listado'!$A$151:$Z$151,0)),0)+IFERROR(INDEX('Hoja de Trabajo para listado'!$AB$155:$BA$1048576,MATCH($A588,'Hoja de Trabajo para listado'!$AB$155:$AB$1048576,0),MATCH((CUADRO!K$5&amp;$E588),'Hoja de Trabajo para listado'!$AB$151:$BA$151,0)),0)+IFERROR(INDEX('Hoja de Trabajo para listado'!$BC$155:$CB$1048576,MATCH($A588,'Hoja de Trabajo para listado'!$BC$155:$BC$1048576,0),MATCH((CUADRO!K$5&amp;$E588),'Hoja de Trabajo para listado'!$BC$151:$CB$151,0)),0)+IFERROR(INDEX('Hoja de Trabajo para listado'!$DE$153:$DG$274,MATCH($A588,'Hoja de Trabajo para listado'!$DE$153:$DE$1048576,0),MATCH((CUADRO!K$5&amp;$E588),'Hoja de Trabajo para listado'!$DE$151:$DG$151,0)),0)+IFERROR(INDEX('Hoja de Trabajo para listado'!$CD$155:$DC$1048576,MATCH($A588,'Hoja de Trabajo para listado'!$CD$155:$CD$1048576,0),MATCH((CUADRO!K$5&amp;$E588),'Hoja de Trabajo para listado'!$CD$151:$DC$151,0)),0)</f>
        <v>0</v>
      </c>
      <c r="L588" s="243">
        <f ca="1">+IFERROR(INDEX('Hoja de Trabajo para listado'!$A$155:$Z$1048576,MATCH($A588,'Hoja de Trabajo para listado'!$A$155:$A$1048576,0),MATCH((CUADRO!L$5&amp;$E588),'Hoja de Trabajo para listado'!$A$151:$Z$151,0)),0)+IFERROR(INDEX('Hoja de Trabajo para listado'!$AB$155:$BA$1048576,MATCH($A588,'Hoja de Trabajo para listado'!$AB$155:$AB$1048576,0),MATCH((CUADRO!L$5&amp;$E588),'Hoja de Trabajo para listado'!$AB$151:$BA$151,0)),0)+IFERROR(INDEX('Hoja de Trabajo para listado'!$BC$155:$CB$1048576,MATCH($A588,'Hoja de Trabajo para listado'!$BC$155:$BC$1048576,0),MATCH((CUADRO!L$5&amp;$E588),'Hoja de Trabajo para listado'!$BC$151:$CB$151,0)),0)+IFERROR(INDEX('Hoja de Trabajo para listado'!$DE$153:$DG$274,MATCH($A588,'Hoja de Trabajo para listado'!$DE$153:$DE$1048576,0),MATCH((CUADRO!L$5&amp;$E588),'Hoja de Trabajo para listado'!$DE$151:$DG$151,0)),0)+IFERROR(INDEX('Hoja de Trabajo para listado'!$CD$155:$DC$1048576,MATCH($A588,'Hoja de Trabajo para listado'!$CD$155:$CD$1048576,0),MATCH((CUADRO!L$5&amp;$E588),'Hoja de Trabajo para listado'!$CD$151:$DC$151,0)),0)</f>
        <v>0</v>
      </c>
      <c r="M588" s="243">
        <f ca="1">+IFERROR(INDEX('Hoja de Trabajo para listado'!$A$155:$Z$1048576,MATCH($A588,'Hoja de Trabajo para listado'!$A$155:$A$1048576,0),MATCH((CUADRO!M$5&amp;$E588),'Hoja de Trabajo para listado'!$A$151:$Z$151,0)),0)+IFERROR(INDEX('Hoja de Trabajo para listado'!$AB$155:$BA$1048576,MATCH($A588,'Hoja de Trabajo para listado'!$AB$155:$AB$1048576,0),MATCH((CUADRO!M$5&amp;$E588),'Hoja de Trabajo para listado'!$AB$151:$BA$151,0)),0)+IFERROR(INDEX('Hoja de Trabajo para listado'!$BC$155:$CB$1048576,MATCH($A588,'Hoja de Trabajo para listado'!$BC$155:$BC$1048576,0),MATCH((CUADRO!M$5&amp;$E588),'Hoja de Trabajo para listado'!$BC$151:$CB$151,0)),0)+IFERROR(INDEX('Hoja de Trabajo para listado'!$DE$153:$DG$274,MATCH($A588,'Hoja de Trabajo para listado'!$DE$153:$DE$1048576,0),MATCH((CUADRO!M$5&amp;$E588),'Hoja de Trabajo para listado'!$DE$151:$DG$151,0)),0)+IFERROR(INDEX('Hoja de Trabajo para listado'!$CD$155:$DC$1048576,MATCH($A588,'Hoja de Trabajo para listado'!$CD$155:$CD$1048576,0),MATCH((CUADRO!M$5&amp;$E588),'Hoja de Trabajo para listado'!$CD$151:$DC$151,0)),0)</f>
        <v>0</v>
      </c>
      <c r="N588" s="243">
        <f ca="1">+IFERROR(INDEX('Hoja de Trabajo para listado'!$A$155:$Z$1048576,MATCH($A588,'Hoja de Trabajo para listado'!$A$155:$A$1048576,0),MATCH((CUADRO!N$5&amp;$E588),'Hoja de Trabajo para listado'!$A$151:$Z$151,0)),0)+IFERROR(INDEX('Hoja de Trabajo para listado'!$AB$155:$BA$1048576,MATCH($A588,'Hoja de Trabajo para listado'!$AB$155:$AB$1048576,0),MATCH((CUADRO!N$5&amp;$E588),'Hoja de Trabajo para listado'!$AB$151:$BA$151,0)),0)+IFERROR(INDEX('Hoja de Trabajo para listado'!$BC$155:$CB$1048576,MATCH($A588,'Hoja de Trabajo para listado'!$BC$155:$BC$1048576,0),MATCH((CUADRO!N$5&amp;$E588),'Hoja de Trabajo para listado'!$BC$151:$CB$151,0)),0)+IFERROR(INDEX('Hoja de Trabajo para listado'!$DE$153:$DG$274,MATCH($A588,'Hoja de Trabajo para listado'!$DE$153:$DE$1048576,0),MATCH((CUADRO!N$5&amp;$E588),'Hoja de Trabajo para listado'!$DE$151:$DG$151,0)),0)+IFERROR(INDEX('Hoja de Trabajo para listado'!$CD$155:$DC$1048576,MATCH($A588,'Hoja de Trabajo para listado'!$CD$155:$CD$1048576,0),MATCH((CUADRO!N$5&amp;$E588),'Hoja de Trabajo para listado'!$CD$151:$DC$151,0)),0)</f>
        <v>0</v>
      </c>
      <c r="O588" s="243">
        <f ca="1">+IFERROR(INDEX('Hoja de Trabajo para listado'!$A$155:$Z$1048576,MATCH($A588,'Hoja de Trabajo para listado'!$A$155:$A$1048576,0),MATCH((CUADRO!O$5&amp;$E588),'Hoja de Trabajo para listado'!$A$151:$Z$151,0)),0)+IFERROR(INDEX('Hoja de Trabajo para listado'!$AB$155:$BA$1048576,MATCH($A588,'Hoja de Trabajo para listado'!$AB$155:$AB$1048576,0),MATCH((CUADRO!O$5&amp;$E588),'Hoja de Trabajo para listado'!$AB$151:$BA$151,0)),0)+IFERROR(INDEX('Hoja de Trabajo para listado'!$BC$155:$CB$1048576,MATCH($A588,'Hoja de Trabajo para listado'!$BC$155:$BC$1048576,0),MATCH((CUADRO!O$5&amp;$E588),'Hoja de Trabajo para listado'!$BC$151:$CB$151,0)),0)+IFERROR(INDEX('Hoja de Trabajo para listado'!$DE$153:$DG$274,MATCH($A588,'Hoja de Trabajo para listado'!$DE$153:$DE$1048576,0),MATCH((CUADRO!O$5&amp;$E588),'Hoja de Trabajo para listado'!$DE$151:$DG$151,0)),0)+IFERROR(INDEX('Hoja de Trabajo para listado'!$CD$155:$DC$1048576,MATCH($A588,'Hoja de Trabajo para listado'!$CD$155:$CD$1048576,0),MATCH((CUADRO!O$5&amp;$E588),'Hoja de Trabajo para listado'!$CD$151:$DC$151,0)),0)</f>
        <v>0</v>
      </c>
      <c r="P588" s="243">
        <f ca="1">+IFERROR(INDEX('Hoja de Trabajo para listado'!$A$155:$Z$1048576,MATCH($A588,'Hoja de Trabajo para listado'!$A$155:$A$1048576,0),MATCH((CUADRO!P$5&amp;$E588),'Hoja de Trabajo para listado'!$A$151:$Z$151,0)),0)+IFERROR(INDEX('Hoja de Trabajo para listado'!$AB$155:$BA$1048576,MATCH($A588,'Hoja de Trabajo para listado'!$AB$155:$AB$1048576,0),MATCH((CUADRO!P$5&amp;$E588),'Hoja de Trabajo para listado'!$AB$151:$BA$151,0)),0)+IFERROR(INDEX('Hoja de Trabajo para listado'!$BC$155:$CB$1048576,MATCH($A588,'Hoja de Trabajo para listado'!$BC$155:$BC$1048576,0),MATCH((CUADRO!P$5&amp;$E588),'Hoja de Trabajo para listado'!$BC$151:$CB$151,0)),0)+IFERROR(INDEX('Hoja de Trabajo para listado'!$DE$153:$DG$274,MATCH($A588,'Hoja de Trabajo para listado'!$DE$153:$DE$1048576,0),MATCH((CUADRO!P$5&amp;$E588),'Hoja de Trabajo para listado'!$DE$151:$DG$151,0)),0)+IFERROR(INDEX('Hoja de Trabajo para listado'!$CD$155:$DC$1048576,MATCH($A588,'Hoja de Trabajo para listado'!$CD$155:$CD$1048576,0),MATCH((CUADRO!P$5&amp;$E588),'Hoja de Trabajo para listado'!$CD$151:$DC$151,0)),0)</f>
        <v>0</v>
      </c>
      <c r="Q588" s="243">
        <f ca="1">+IFERROR(INDEX('Hoja de Trabajo para listado'!$A$155:$Z$1048576,MATCH($A588,'Hoja de Trabajo para listado'!$A$155:$A$1048576,0),MATCH((CUADRO!Q$5&amp;$E588),'Hoja de Trabajo para listado'!$A$151:$Z$151,0)),0)+IFERROR(INDEX('Hoja de Trabajo para listado'!$AB$155:$BA$1048576,MATCH($A588,'Hoja de Trabajo para listado'!$AB$155:$AB$1048576,0),MATCH((CUADRO!Q$5&amp;$E588),'Hoja de Trabajo para listado'!$AB$151:$BA$151,0)),0)+IFERROR(INDEX('Hoja de Trabajo para listado'!$BC$155:$CB$1048576,MATCH($A588,'Hoja de Trabajo para listado'!$BC$155:$BC$1048576,0),MATCH((CUADRO!Q$5&amp;$E588),'Hoja de Trabajo para listado'!$BC$151:$CB$151,0)),0)+IFERROR(INDEX('Hoja de Trabajo para listado'!$DE$153:$DG$274,MATCH($A588,'Hoja de Trabajo para listado'!$DE$153:$DE$1048576,0),MATCH((CUADRO!Q$5&amp;$E588),'Hoja de Trabajo para listado'!$DE$151:$DG$151,0)),0)+IFERROR(INDEX('Hoja de Trabajo para listado'!$CD$155:$DC$1048576,MATCH($A588,'Hoja de Trabajo para listado'!$CD$155:$CD$1048576,0),MATCH((CUADRO!Q$5&amp;$E588),'Hoja de Trabajo para listado'!$CD$151:$DC$151,0)),0)</f>
        <v>0</v>
      </c>
      <c r="R588" s="243">
        <f t="shared" ca="1" si="21"/>
        <v>0</v>
      </c>
      <c r="S588" s="249"/>
      <c r="T588" s="243">
        <f ca="1">+T589</f>
        <v>0</v>
      </c>
      <c r="U588" s="242">
        <f t="shared" si="22"/>
        <v>1</v>
      </c>
      <c r="V588" s="333" t="str">
        <f>+VLOOKUP(A588,bd_lista!$A$3:$E$590,5,FALSE)</f>
        <v>Gobiernos Autonomos Municipales</v>
      </c>
      <c r="W588" s="391" t="str">
        <f>+V588</f>
        <v>Gobiernos Autonomos Municipales</v>
      </c>
      <c r="X588" s="242">
        <f>+VLOOKUP(A588,[4]Sheet1!$A$13:$D$744,4,FALSE)</f>
        <v>0</v>
      </c>
      <c r="Y588" s="242" t="e">
        <f>+VLOOKUP(X588,bd_lista!$A$3:$C$590,3,FALSE)</f>
        <v>#N/A</v>
      </c>
      <c r="Z588" s="294">
        <f>+X588</f>
        <v>0</v>
      </c>
      <c r="AA588" s="295" t="e">
        <f>+Y588</f>
        <v>#N/A</v>
      </c>
    </row>
    <row r="589" spans="1:27" customFormat="1" ht="27" hidden="1" customHeight="1">
      <c r="A589" s="32">
        <v>1247</v>
      </c>
      <c r="B589" s="388"/>
      <c r="C589" s="247" t="str">
        <f>+VLOOKUP(A589,bd_lista!$A$3:$C$590,3,FALSE)</f>
        <v>Gobierno Autónomo Municipal de Mocomoco</v>
      </c>
      <c r="D589" s="390"/>
      <c r="E589" s="244" t="s">
        <v>1305</v>
      </c>
      <c r="F589" s="243">
        <f ca="1">+IFERROR(INDEX('Hoja de Trabajo para listado'!$A$155:$Z$1048576,MATCH($A589,'Hoja de Trabajo para listado'!$A$155:$A$1048576,0),MATCH((CUADRO!F$5&amp;$E589),'Hoja de Trabajo para listado'!$A$151:$Z$151,0)),0)+IFERROR(INDEX('Hoja de Trabajo para listado'!$AB$155:$BA$1048576,MATCH($A589,'Hoja de Trabajo para listado'!$AB$155:$AB$1048576,0),MATCH((CUADRO!F$5&amp;$E589),'Hoja de Trabajo para listado'!$AB$151:$BA$151,0)),0)+IFERROR(INDEX('Hoja de Trabajo para listado'!$BC$155:$CB$1048576,MATCH($A589,'Hoja de Trabajo para listado'!$BC$155:$BC$1048576,0),MATCH((CUADRO!F$5&amp;$E589),'Hoja de Trabajo para listado'!$BC$151:$CB$151,0)),0)+IFERROR(INDEX('Hoja de Trabajo para listado'!$DE$153:$DG$274,MATCH($A589,'Hoja de Trabajo para listado'!$DE$153:$DE$1048576,0),MATCH((CUADRO!F$5&amp;$E589),'Hoja de Trabajo para listado'!$DE$151:$DG$151,0)),0)+IFERROR(INDEX('Hoja de Trabajo para listado'!$CD$155:$DC$1048576,MATCH($A589,'Hoja de Trabajo para listado'!$CD$155:$CD$1048576,0),MATCH((CUADRO!F$5&amp;$E589),'Hoja de Trabajo para listado'!$CD$151:$DC$151,0)),0)</f>
        <v>0</v>
      </c>
      <c r="G589" s="243">
        <f ca="1">+IFERROR(INDEX('Hoja de Trabajo para listado'!$A$155:$Z$1048576,MATCH($A589,'Hoja de Trabajo para listado'!$A$155:$A$1048576,0),MATCH((CUADRO!G$5&amp;$E589),'Hoja de Trabajo para listado'!$A$151:$Z$151,0)),0)+IFERROR(INDEX('Hoja de Trabajo para listado'!$AB$155:$BA$1048576,MATCH($A589,'Hoja de Trabajo para listado'!$AB$155:$AB$1048576,0),MATCH((CUADRO!G$5&amp;$E589),'Hoja de Trabajo para listado'!$AB$151:$BA$151,0)),0)+IFERROR(INDEX('Hoja de Trabajo para listado'!$BC$155:$CB$1048576,MATCH($A589,'Hoja de Trabajo para listado'!$BC$155:$BC$1048576,0),MATCH((CUADRO!G$5&amp;$E589),'Hoja de Trabajo para listado'!$BC$151:$CB$151,0)),0)+IFERROR(INDEX('Hoja de Trabajo para listado'!$DE$153:$DG$274,MATCH($A589,'Hoja de Trabajo para listado'!$DE$153:$DE$1048576,0),MATCH((CUADRO!G$5&amp;$E589),'Hoja de Trabajo para listado'!$DE$151:$DG$151,0)),0)+IFERROR(INDEX('Hoja de Trabajo para listado'!$CD$155:$DC$1048576,MATCH($A589,'Hoja de Trabajo para listado'!$CD$155:$CD$1048576,0),MATCH((CUADRO!G$5&amp;$E589),'Hoja de Trabajo para listado'!$CD$151:$DC$151,0)),0)</f>
        <v>0</v>
      </c>
      <c r="H589" s="243">
        <f ca="1">+IFERROR(INDEX('Hoja de Trabajo para listado'!$A$155:$Z$1048576,MATCH($A589,'Hoja de Trabajo para listado'!$A$155:$A$1048576,0),MATCH((CUADRO!H$5&amp;$E589),'Hoja de Trabajo para listado'!$A$151:$Z$151,0)),0)+IFERROR(INDEX('Hoja de Trabajo para listado'!$AB$155:$BA$1048576,MATCH($A589,'Hoja de Trabajo para listado'!$AB$155:$AB$1048576,0),MATCH((CUADRO!H$5&amp;$E589),'Hoja de Trabajo para listado'!$AB$151:$BA$151,0)),0)+IFERROR(INDEX('Hoja de Trabajo para listado'!$BC$155:$CB$1048576,MATCH($A589,'Hoja de Trabajo para listado'!$BC$155:$BC$1048576,0),MATCH((CUADRO!H$5&amp;$E589),'Hoja de Trabajo para listado'!$BC$151:$CB$151,0)),0)+IFERROR(INDEX('Hoja de Trabajo para listado'!$DE$153:$DG$274,MATCH($A589,'Hoja de Trabajo para listado'!$DE$153:$DE$1048576,0),MATCH((CUADRO!H$5&amp;$E589),'Hoja de Trabajo para listado'!$DE$151:$DG$151,0)),0)+IFERROR(INDEX('Hoja de Trabajo para listado'!$CD$155:$DC$1048576,MATCH($A589,'Hoja de Trabajo para listado'!$CD$155:$CD$1048576,0),MATCH((CUADRO!H$5&amp;$E589),'Hoja de Trabajo para listado'!$CD$151:$DC$151,0)),0)</f>
        <v>0</v>
      </c>
      <c r="I589" s="243">
        <f ca="1">+IFERROR(INDEX('Hoja de Trabajo para listado'!$A$155:$Z$1048576,MATCH($A589,'Hoja de Trabajo para listado'!$A$155:$A$1048576,0),MATCH((CUADRO!I$5&amp;$E589),'Hoja de Trabajo para listado'!$A$151:$Z$151,0)),0)+IFERROR(INDEX('Hoja de Trabajo para listado'!$AB$155:$BA$1048576,MATCH($A589,'Hoja de Trabajo para listado'!$AB$155:$AB$1048576,0),MATCH((CUADRO!I$5&amp;$E589),'Hoja de Trabajo para listado'!$AB$151:$BA$151,0)),0)+IFERROR(INDEX('Hoja de Trabajo para listado'!$BC$155:$CB$1048576,MATCH($A589,'Hoja de Trabajo para listado'!$BC$155:$BC$1048576,0),MATCH((CUADRO!I$5&amp;$E589),'Hoja de Trabajo para listado'!$BC$151:$CB$151,0)),0)+IFERROR(INDEX('Hoja de Trabajo para listado'!$DE$153:$DG$274,MATCH($A589,'Hoja de Trabajo para listado'!$DE$153:$DE$1048576,0),MATCH((CUADRO!I$5&amp;$E589),'Hoja de Trabajo para listado'!$DE$151:$DG$151,0)),0)+IFERROR(INDEX('Hoja de Trabajo para listado'!$CD$155:$DC$1048576,MATCH($A589,'Hoja de Trabajo para listado'!$CD$155:$CD$1048576,0),MATCH((CUADRO!I$5&amp;$E589),'Hoja de Trabajo para listado'!$CD$151:$DC$151,0)),0)</f>
        <v>0</v>
      </c>
      <c r="J589" s="243">
        <f ca="1">+IFERROR(INDEX('Hoja de Trabajo para listado'!$A$155:$Z$1048576,MATCH($A589,'Hoja de Trabajo para listado'!$A$155:$A$1048576,0),MATCH((CUADRO!J$5&amp;$E589),'Hoja de Trabajo para listado'!$A$151:$Z$151,0)),0)+IFERROR(INDEX('Hoja de Trabajo para listado'!$AB$155:$BA$1048576,MATCH($A589,'Hoja de Trabajo para listado'!$AB$155:$AB$1048576,0),MATCH((CUADRO!J$5&amp;$E589),'Hoja de Trabajo para listado'!$AB$151:$BA$151,0)),0)+IFERROR(INDEX('Hoja de Trabajo para listado'!$BC$155:$CB$1048576,MATCH($A589,'Hoja de Trabajo para listado'!$BC$155:$BC$1048576,0),MATCH((CUADRO!J$5&amp;$E589),'Hoja de Trabajo para listado'!$BC$151:$CB$151,0)),0)+IFERROR(INDEX('Hoja de Trabajo para listado'!$DE$153:$DG$274,MATCH($A589,'Hoja de Trabajo para listado'!$DE$153:$DE$1048576,0),MATCH((CUADRO!J$5&amp;$E589),'Hoja de Trabajo para listado'!$DE$151:$DG$151,0)),0)+IFERROR(INDEX('Hoja de Trabajo para listado'!$CD$155:$DC$1048576,MATCH($A589,'Hoja de Trabajo para listado'!$CD$155:$CD$1048576,0),MATCH((CUADRO!J$5&amp;$E589),'Hoja de Trabajo para listado'!$CD$151:$DC$151,0)),0)</f>
        <v>0</v>
      </c>
      <c r="K589" s="243">
        <f ca="1">+IFERROR(INDEX('Hoja de Trabajo para listado'!$A$155:$Z$1048576,MATCH($A589,'Hoja de Trabajo para listado'!$A$155:$A$1048576,0),MATCH((CUADRO!K$5&amp;$E589),'Hoja de Trabajo para listado'!$A$151:$Z$151,0)),0)+IFERROR(INDEX('Hoja de Trabajo para listado'!$AB$155:$BA$1048576,MATCH($A589,'Hoja de Trabajo para listado'!$AB$155:$AB$1048576,0),MATCH((CUADRO!K$5&amp;$E589),'Hoja de Trabajo para listado'!$AB$151:$BA$151,0)),0)+IFERROR(INDEX('Hoja de Trabajo para listado'!$BC$155:$CB$1048576,MATCH($A589,'Hoja de Trabajo para listado'!$BC$155:$BC$1048576,0),MATCH((CUADRO!K$5&amp;$E589),'Hoja de Trabajo para listado'!$BC$151:$CB$151,0)),0)+IFERROR(INDEX('Hoja de Trabajo para listado'!$DE$153:$DG$274,MATCH($A589,'Hoja de Trabajo para listado'!$DE$153:$DE$1048576,0),MATCH((CUADRO!K$5&amp;$E589),'Hoja de Trabajo para listado'!$DE$151:$DG$151,0)),0)+IFERROR(INDEX('Hoja de Trabajo para listado'!$CD$155:$DC$1048576,MATCH($A589,'Hoja de Trabajo para listado'!$CD$155:$CD$1048576,0),MATCH((CUADRO!K$5&amp;$E589),'Hoja de Trabajo para listado'!$CD$151:$DC$151,0)),0)</f>
        <v>0</v>
      </c>
      <c r="L589" s="243">
        <f ca="1">+IFERROR(INDEX('Hoja de Trabajo para listado'!$A$155:$Z$1048576,MATCH($A589,'Hoja de Trabajo para listado'!$A$155:$A$1048576,0),MATCH((CUADRO!L$5&amp;$E589),'Hoja de Trabajo para listado'!$A$151:$Z$151,0)),0)+IFERROR(INDEX('Hoja de Trabajo para listado'!$AB$155:$BA$1048576,MATCH($A589,'Hoja de Trabajo para listado'!$AB$155:$AB$1048576,0),MATCH((CUADRO!L$5&amp;$E589),'Hoja de Trabajo para listado'!$AB$151:$BA$151,0)),0)+IFERROR(INDEX('Hoja de Trabajo para listado'!$BC$155:$CB$1048576,MATCH($A589,'Hoja de Trabajo para listado'!$BC$155:$BC$1048576,0),MATCH((CUADRO!L$5&amp;$E589),'Hoja de Trabajo para listado'!$BC$151:$CB$151,0)),0)+IFERROR(INDEX('Hoja de Trabajo para listado'!$DE$153:$DG$274,MATCH($A589,'Hoja de Trabajo para listado'!$DE$153:$DE$1048576,0),MATCH((CUADRO!L$5&amp;$E589),'Hoja de Trabajo para listado'!$DE$151:$DG$151,0)),0)+IFERROR(INDEX('Hoja de Trabajo para listado'!$CD$155:$DC$1048576,MATCH($A589,'Hoja de Trabajo para listado'!$CD$155:$CD$1048576,0),MATCH((CUADRO!L$5&amp;$E589),'Hoja de Trabajo para listado'!$CD$151:$DC$151,0)),0)</f>
        <v>0</v>
      </c>
      <c r="M589" s="243">
        <f ca="1">+IFERROR(INDEX('Hoja de Trabajo para listado'!$A$155:$Z$1048576,MATCH($A589,'Hoja de Trabajo para listado'!$A$155:$A$1048576,0),MATCH((CUADRO!M$5&amp;$E589),'Hoja de Trabajo para listado'!$A$151:$Z$151,0)),0)+IFERROR(INDEX('Hoja de Trabajo para listado'!$AB$155:$BA$1048576,MATCH($A589,'Hoja de Trabajo para listado'!$AB$155:$AB$1048576,0),MATCH((CUADRO!M$5&amp;$E589),'Hoja de Trabajo para listado'!$AB$151:$BA$151,0)),0)+IFERROR(INDEX('Hoja de Trabajo para listado'!$BC$155:$CB$1048576,MATCH($A589,'Hoja de Trabajo para listado'!$BC$155:$BC$1048576,0),MATCH((CUADRO!M$5&amp;$E589),'Hoja de Trabajo para listado'!$BC$151:$CB$151,0)),0)+IFERROR(INDEX('Hoja de Trabajo para listado'!$DE$153:$DG$274,MATCH($A589,'Hoja de Trabajo para listado'!$DE$153:$DE$1048576,0),MATCH((CUADRO!M$5&amp;$E589),'Hoja de Trabajo para listado'!$DE$151:$DG$151,0)),0)+IFERROR(INDEX('Hoja de Trabajo para listado'!$CD$155:$DC$1048576,MATCH($A589,'Hoja de Trabajo para listado'!$CD$155:$CD$1048576,0),MATCH((CUADRO!M$5&amp;$E589),'Hoja de Trabajo para listado'!$CD$151:$DC$151,0)),0)</f>
        <v>0</v>
      </c>
      <c r="N589" s="243">
        <f ca="1">+IFERROR(INDEX('Hoja de Trabajo para listado'!$A$155:$Z$1048576,MATCH($A589,'Hoja de Trabajo para listado'!$A$155:$A$1048576,0),MATCH((CUADRO!N$5&amp;$E589),'Hoja de Trabajo para listado'!$A$151:$Z$151,0)),0)+IFERROR(INDEX('Hoja de Trabajo para listado'!$AB$155:$BA$1048576,MATCH($A589,'Hoja de Trabajo para listado'!$AB$155:$AB$1048576,0),MATCH((CUADRO!N$5&amp;$E589),'Hoja de Trabajo para listado'!$AB$151:$BA$151,0)),0)+IFERROR(INDEX('Hoja de Trabajo para listado'!$BC$155:$CB$1048576,MATCH($A589,'Hoja de Trabajo para listado'!$BC$155:$BC$1048576,0),MATCH((CUADRO!N$5&amp;$E589),'Hoja de Trabajo para listado'!$BC$151:$CB$151,0)),0)+IFERROR(INDEX('Hoja de Trabajo para listado'!$DE$153:$DG$274,MATCH($A589,'Hoja de Trabajo para listado'!$DE$153:$DE$1048576,0),MATCH((CUADRO!N$5&amp;$E589),'Hoja de Trabajo para listado'!$DE$151:$DG$151,0)),0)+IFERROR(INDEX('Hoja de Trabajo para listado'!$CD$155:$DC$1048576,MATCH($A589,'Hoja de Trabajo para listado'!$CD$155:$CD$1048576,0),MATCH((CUADRO!N$5&amp;$E589),'Hoja de Trabajo para listado'!$CD$151:$DC$151,0)),0)</f>
        <v>0</v>
      </c>
      <c r="O589" s="243">
        <f ca="1">+IFERROR(INDEX('Hoja de Trabajo para listado'!$A$155:$Z$1048576,MATCH($A589,'Hoja de Trabajo para listado'!$A$155:$A$1048576,0),MATCH((CUADRO!O$5&amp;$E589),'Hoja de Trabajo para listado'!$A$151:$Z$151,0)),0)+IFERROR(INDEX('Hoja de Trabajo para listado'!$AB$155:$BA$1048576,MATCH($A589,'Hoja de Trabajo para listado'!$AB$155:$AB$1048576,0),MATCH((CUADRO!O$5&amp;$E589),'Hoja de Trabajo para listado'!$AB$151:$BA$151,0)),0)+IFERROR(INDEX('Hoja de Trabajo para listado'!$BC$155:$CB$1048576,MATCH($A589,'Hoja de Trabajo para listado'!$BC$155:$BC$1048576,0),MATCH((CUADRO!O$5&amp;$E589),'Hoja de Trabajo para listado'!$BC$151:$CB$151,0)),0)+IFERROR(INDEX('Hoja de Trabajo para listado'!$DE$153:$DG$274,MATCH($A589,'Hoja de Trabajo para listado'!$DE$153:$DE$1048576,0),MATCH((CUADRO!O$5&amp;$E589),'Hoja de Trabajo para listado'!$DE$151:$DG$151,0)),0)+IFERROR(INDEX('Hoja de Trabajo para listado'!$CD$155:$DC$1048576,MATCH($A589,'Hoja de Trabajo para listado'!$CD$155:$CD$1048576,0),MATCH((CUADRO!O$5&amp;$E589),'Hoja de Trabajo para listado'!$CD$151:$DC$151,0)),0)</f>
        <v>0</v>
      </c>
      <c r="P589" s="243">
        <f ca="1">+IFERROR(INDEX('Hoja de Trabajo para listado'!$A$155:$Z$1048576,MATCH($A589,'Hoja de Trabajo para listado'!$A$155:$A$1048576,0),MATCH((CUADRO!P$5&amp;$E589),'Hoja de Trabajo para listado'!$A$151:$Z$151,0)),0)+IFERROR(INDEX('Hoja de Trabajo para listado'!$AB$155:$BA$1048576,MATCH($A589,'Hoja de Trabajo para listado'!$AB$155:$AB$1048576,0),MATCH((CUADRO!P$5&amp;$E589),'Hoja de Trabajo para listado'!$AB$151:$BA$151,0)),0)+IFERROR(INDEX('Hoja de Trabajo para listado'!$BC$155:$CB$1048576,MATCH($A589,'Hoja de Trabajo para listado'!$BC$155:$BC$1048576,0),MATCH((CUADRO!P$5&amp;$E589),'Hoja de Trabajo para listado'!$BC$151:$CB$151,0)),0)+IFERROR(INDEX('Hoja de Trabajo para listado'!$DE$153:$DG$274,MATCH($A589,'Hoja de Trabajo para listado'!$DE$153:$DE$1048576,0),MATCH((CUADRO!P$5&amp;$E589),'Hoja de Trabajo para listado'!$DE$151:$DG$151,0)),0)+IFERROR(INDEX('Hoja de Trabajo para listado'!$CD$155:$DC$1048576,MATCH($A589,'Hoja de Trabajo para listado'!$CD$155:$CD$1048576,0),MATCH((CUADRO!P$5&amp;$E589),'Hoja de Trabajo para listado'!$CD$151:$DC$151,0)),0)</f>
        <v>0</v>
      </c>
      <c r="Q589" s="243">
        <f ca="1">+IFERROR(INDEX('Hoja de Trabajo para listado'!$A$155:$Z$1048576,MATCH($A589,'Hoja de Trabajo para listado'!$A$155:$A$1048576,0),MATCH((CUADRO!Q$5&amp;$E589),'Hoja de Trabajo para listado'!$A$151:$Z$151,0)),0)+IFERROR(INDEX('Hoja de Trabajo para listado'!$AB$155:$BA$1048576,MATCH($A589,'Hoja de Trabajo para listado'!$AB$155:$AB$1048576,0),MATCH((CUADRO!Q$5&amp;$E589),'Hoja de Trabajo para listado'!$AB$151:$BA$151,0)),0)+IFERROR(INDEX('Hoja de Trabajo para listado'!$BC$155:$CB$1048576,MATCH($A589,'Hoja de Trabajo para listado'!$BC$155:$BC$1048576,0),MATCH((CUADRO!Q$5&amp;$E589),'Hoja de Trabajo para listado'!$BC$151:$CB$151,0)),0)+IFERROR(INDEX('Hoja de Trabajo para listado'!$DE$153:$DG$274,MATCH($A589,'Hoja de Trabajo para listado'!$DE$153:$DE$1048576,0),MATCH((CUADRO!Q$5&amp;$E589),'Hoja de Trabajo para listado'!$DE$151:$DG$151,0)),0)+IFERROR(INDEX('Hoja de Trabajo para listado'!$CD$155:$DC$1048576,MATCH($A589,'Hoja de Trabajo para listado'!$CD$155:$CD$1048576,0),MATCH((CUADRO!Q$5&amp;$E589),'Hoja de Trabajo para listado'!$CD$151:$DC$151,0)),0)</f>
        <v>0</v>
      </c>
      <c r="R589" s="243">
        <f t="shared" ca="1" si="21"/>
        <v>0</v>
      </c>
      <c r="S589" s="249">
        <f ca="1">+R588+R589</f>
        <v>0</v>
      </c>
      <c r="T589" s="243">
        <f ca="1">+S589</f>
        <v>0</v>
      </c>
      <c r="U589" s="242">
        <f t="shared" si="22"/>
        <v>2</v>
      </c>
      <c r="V589" s="333" t="str">
        <f>+VLOOKUP(A589,bd_lista!$A$3:$E$590,5,FALSE)</f>
        <v>Gobiernos Autonomos Municipales</v>
      </c>
      <c r="W589" s="392"/>
      <c r="X589" s="242">
        <f>+VLOOKUP(A589,[4]Sheet1!$A$13:$D$744,4,FALSE)</f>
        <v>0</v>
      </c>
      <c r="Y589" s="242" t="e">
        <f>+VLOOKUP(X589,bd_lista!$A$3:$C$590,3,FALSE)</f>
        <v>#N/A</v>
      </c>
      <c r="Z589" s="292"/>
      <c r="AA589" s="293"/>
    </row>
    <row r="590" spans="1:27" customFormat="1" ht="27" hidden="1" customHeight="1">
      <c r="A590" s="32">
        <v>1248</v>
      </c>
      <c r="B590" s="387">
        <f>+A590</f>
        <v>1248</v>
      </c>
      <c r="C590" s="247" t="str">
        <f>+VLOOKUP(A590,bd_lista!$A$3:$C$590,3,FALSE)</f>
        <v>Gobierno Autónomo Municipal de Carabuco</v>
      </c>
      <c r="D590" s="389" t="str">
        <f>+C590</f>
        <v>Gobierno Autónomo Municipal de Carabuco</v>
      </c>
      <c r="E590" s="242" t="s">
        <v>1304</v>
      </c>
      <c r="F590" s="243">
        <f ca="1">+IFERROR(INDEX('Hoja de Trabajo para listado'!$A$155:$Z$1048576,MATCH($A590,'Hoja de Trabajo para listado'!$A$155:$A$1048576,0),MATCH((CUADRO!F$5&amp;$E590),'Hoja de Trabajo para listado'!$A$151:$Z$151,0)),0)+IFERROR(INDEX('Hoja de Trabajo para listado'!$AB$155:$BA$1048576,MATCH($A590,'Hoja de Trabajo para listado'!$AB$155:$AB$1048576,0),MATCH((CUADRO!F$5&amp;$E590),'Hoja de Trabajo para listado'!$AB$151:$BA$151,0)),0)+IFERROR(INDEX('Hoja de Trabajo para listado'!$BC$155:$CB$1048576,MATCH($A590,'Hoja de Trabajo para listado'!$BC$155:$BC$1048576,0),MATCH((CUADRO!F$5&amp;$E590),'Hoja de Trabajo para listado'!$BC$151:$CB$151,0)),0)+IFERROR(INDEX('Hoja de Trabajo para listado'!$DE$153:$DG$274,MATCH($A590,'Hoja de Trabajo para listado'!$DE$153:$DE$1048576,0),MATCH((CUADRO!F$5&amp;$E590),'Hoja de Trabajo para listado'!$DE$151:$DG$151,0)),0)+IFERROR(INDEX('Hoja de Trabajo para listado'!$CD$155:$DC$1048576,MATCH($A590,'Hoja de Trabajo para listado'!$CD$155:$CD$1048576,0),MATCH((CUADRO!F$5&amp;$E590),'Hoja de Trabajo para listado'!$CD$151:$DC$151,0)),0)</f>
        <v>0</v>
      </c>
      <c r="G590" s="243">
        <f ca="1">+IFERROR(INDEX('Hoja de Trabajo para listado'!$A$155:$Z$1048576,MATCH($A590,'Hoja de Trabajo para listado'!$A$155:$A$1048576,0),MATCH((CUADRO!G$5&amp;$E590),'Hoja de Trabajo para listado'!$A$151:$Z$151,0)),0)+IFERROR(INDEX('Hoja de Trabajo para listado'!$AB$155:$BA$1048576,MATCH($A590,'Hoja de Trabajo para listado'!$AB$155:$AB$1048576,0),MATCH((CUADRO!G$5&amp;$E590),'Hoja de Trabajo para listado'!$AB$151:$BA$151,0)),0)+IFERROR(INDEX('Hoja de Trabajo para listado'!$BC$155:$CB$1048576,MATCH($A590,'Hoja de Trabajo para listado'!$BC$155:$BC$1048576,0),MATCH((CUADRO!G$5&amp;$E590),'Hoja de Trabajo para listado'!$BC$151:$CB$151,0)),0)+IFERROR(INDEX('Hoja de Trabajo para listado'!$DE$153:$DG$274,MATCH($A590,'Hoja de Trabajo para listado'!$DE$153:$DE$1048576,0),MATCH((CUADRO!G$5&amp;$E590),'Hoja de Trabajo para listado'!$DE$151:$DG$151,0)),0)+IFERROR(INDEX('Hoja de Trabajo para listado'!$CD$155:$DC$1048576,MATCH($A590,'Hoja de Trabajo para listado'!$CD$155:$CD$1048576,0),MATCH((CUADRO!G$5&amp;$E590),'Hoja de Trabajo para listado'!$CD$151:$DC$151,0)),0)</f>
        <v>0</v>
      </c>
      <c r="H590" s="243">
        <f ca="1">+IFERROR(INDEX('Hoja de Trabajo para listado'!$A$155:$Z$1048576,MATCH($A590,'Hoja de Trabajo para listado'!$A$155:$A$1048576,0),MATCH((CUADRO!H$5&amp;$E590),'Hoja de Trabajo para listado'!$A$151:$Z$151,0)),0)+IFERROR(INDEX('Hoja de Trabajo para listado'!$AB$155:$BA$1048576,MATCH($A590,'Hoja de Trabajo para listado'!$AB$155:$AB$1048576,0),MATCH((CUADRO!H$5&amp;$E590),'Hoja de Trabajo para listado'!$AB$151:$BA$151,0)),0)+IFERROR(INDEX('Hoja de Trabajo para listado'!$BC$155:$CB$1048576,MATCH($A590,'Hoja de Trabajo para listado'!$BC$155:$BC$1048576,0),MATCH((CUADRO!H$5&amp;$E590),'Hoja de Trabajo para listado'!$BC$151:$CB$151,0)),0)+IFERROR(INDEX('Hoja de Trabajo para listado'!$DE$153:$DG$274,MATCH($A590,'Hoja de Trabajo para listado'!$DE$153:$DE$1048576,0),MATCH((CUADRO!H$5&amp;$E590),'Hoja de Trabajo para listado'!$DE$151:$DG$151,0)),0)+IFERROR(INDEX('Hoja de Trabajo para listado'!$CD$155:$DC$1048576,MATCH($A590,'Hoja de Trabajo para listado'!$CD$155:$CD$1048576,0),MATCH((CUADRO!H$5&amp;$E590),'Hoja de Trabajo para listado'!$CD$151:$DC$151,0)),0)</f>
        <v>0</v>
      </c>
      <c r="I590" s="243">
        <f ca="1">+IFERROR(INDEX('Hoja de Trabajo para listado'!$A$155:$Z$1048576,MATCH($A590,'Hoja de Trabajo para listado'!$A$155:$A$1048576,0),MATCH((CUADRO!I$5&amp;$E590),'Hoja de Trabajo para listado'!$A$151:$Z$151,0)),0)+IFERROR(INDEX('Hoja de Trabajo para listado'!$AB$155:$BA$1048576,MATCH($A590,'Hoja de Trabajo para listado'!$AB$155:$AB$1048576,0),MATCH((CUADRO!I$5&amp;$E590),'Hoja de Trabajo para listado'!$AB$151:$BA$151,0)),0)+IFERROR(INDEX('Hoja de Trabajo para listado'!$BC$155:$CB$1048576,MATCH($A590,'Hoja de Trabajo para listado'!$BC$155:$BC$1048576,0),MATCH((CUADRO!I$5&amp;$E590),'Hoja de Trabajo para listado'!$BC$151:$CB$151,0)),0)+IFERROR(INDEX('Hoja de Trabajo para listado'!$DE$153:$DG$274,MATCH($A590,'Hoja de Trabajo para listado'!$DE$153:$DE$1048576,0),MATCH((CUADRO!I$5&amp;$E590),'Hoja de Trabajo para listado'!$DE$151:$DG$151,0)),0)+IFERROR(INDEX('Hoja de Trabajo para listado'!$CD$155:$DC$1048576,MATCH($A590,'Hoja de Trabajo para listado'!$CD$155:$CD$1048576,0),MATCH((CUADRO!I$5&amp;$E590),'Hoja de Trabajo para listado'!$CD$151:$DC$151,0)),0)</f>
        <v>0</v>
      </c>
      <c r="J590" s="243">
        <f ca="1">+IFERROR(INDEX('Hoja de Trabajo para listado'!$A$155:$Z$1048576,MATCH($A590,'Hoja de Trabajo para listado'!$A$155:$A$1048576,0),MATCH((CUADRO!J$5&amp;$E590),'Hoja de Trabajo para listado'!$A$151:$Z$151,0)),0)+IFERROR(INDEX('Hoja de Trabajo para listado'!$AB$155:$BA$1048576,MATCH($A590,'Hoja de Trabajo para listado'!$AB$155:$AB$1048576,0),MATCH((CUADRO!J$5&amp;$E590),'Hoja de Trabajo para listado'!$AB$151:$BA$151,0)),0)+IFERROR(INDEX('Hoja de Trabajo para listado'!$BC$155:$CB$1048576,MATCH($A590,'Hoja de Trabajo para listado'!$BC$155:$BC$1048576,0),MATCH((CUADRO!J$5&amp;$E590),'Hoja de Trabajo para listado'!$BC$151:$CB$151,0)),0)+IFERROR(INDEX('Hoja de Trabajo para listado'!$DE$153:$DG$274,MATCH($A590,'Hoja de Trabajo para listado'!$DE$153:$DE$1048576,0),MATCH((CUADRO!J$5&amp;$E590),'Hoja de Trabajo para listado'!$DE$151:$DG$151,0)),0)+IFERROR(INDEX('Hoja de Trabajo para listado'!$CD$155:$DC$1048576,MATCH($A590,'Hoja de Trabajo para listado'!$CD$155:$CD$1048576,0),MATCH((CUADRO!J$5&amp;$E590),'Hoja de Trabajo para listado'!$CD$151:$DC$151,0)),0)</f>
        <v>0</v>
      </c>
      <c r="K590" s="243">
        <f ca="1">+IFERROR(INDEX('Hoja de Trabajo para listado'!$A$155:$Z$1048576,MATCH($A590,'Hoja de Trabajo para listado'!$A$155:$A$1048576,0),MATCH((CUADRO!K$5&amp;$E590),'Hoja de Trabajo para listado'!$A$151:$Z$151,0)),0)+IFERROR(INDEX('Hoja de Trabajo para listado'!$AB$155:$BA$1048576,MATCH($A590,'Hoja de Trabajo para listado'!$AB$155:$AB$1048576,0),MATCH((CUADRO!K$5&amp;$E590),'Hoja de Trabajo para listado'!$AB$151:$BA$151,0)),0)+IFERROR(INDEX('Hoja de Trabajo para listado'!$BC$155:$CB$1048576,MATCH($A590,'Hoja de Trabajo para listado'!$BC$155:$BC$1048576,0),MATCH((CUADRO!K$5&amp;$E590),'Hoja de Trabajo para listado'!$BC$151:$CB$151,0)),0)+IFERROR(INDEX('Hoja de Trabajo para listado'!$DE$153:$DG$274,MATCH($A590,'Hoja de Trabajo para listado'!$DE$153:$DE$1048576,0),MATCH((CUADRO!K$5&amp;$E590),'Hoja de Trabajo para listado'!$DE$151:$DG$151,0)),0)+IFERROR(INDEX('Hoja de Trabajo para listado'!$CD$155:$DC$1048576,MATCH($A590,'Hoja de Trabajo para listado'!$CD$155:$CD$1048576,0),MATCH((CUADRO!K$5&amp;$E590),'Hoja de Trabajo para listado'!$CD$151:$DC$151,0)),0)</f>
        <v>0</v>
      </c>
      <c r="L590" s="243">
        <f ca="1">+IFERROR(INDEX('Hoja de Trabajo para listado'!$A$155:$Z$1048576,MATCH($A590,'Hoja de Trabajo para listado'!$A$155:$A$1048576,0),MATCH((CUADRO!L$5&amp;$E590),'Hoja de Trabajo para listado'!$A$151:$Z$151,0)),0)+IFERROR(INDEX('Hoja de Trabajo para listado'!$AB$155:$BA$1048576,MATCH($A590,'Hoja de Trabajo para listado'!$AB$155:$AB$1048576,0),MATCH((CUADRO!L$5&amp;$E590),'Hoja de Trabajo para listado'!$AB$151:$BA$151,0)),0)+IFERROR(INDEX('Hoja de Trabajo para listado'!$BC$155:$CB$1048576,MATCH($A590,'Hoja de Trabajo para listado'!$BC$155:$BC$1048576,0),MATCH((CUADRO!L$5&amp;$E590),'Hoja de Trabajo para listado'!$BC$151:$CB$151,0)),0)+IFERROR(INDEX('Hoja de Trabajo para listado'!$DE$153:$DG$274,MATCH($A590,'Hoja de Trabajo para listado'!$DE$153:$DE$1048576,0),MATCH((CUADRO!L$5&amp;$E590),'Hoja de Trabajo para listado'!$DE$151:$DG$151,0)),0)+IFERROR(INDEX('Hoja de Trabajo para listado'!$CD$155:$DC$1048576,MATCH($A590,'Hoja de Trabajo para listado'!$CD$155:$CD$1048576,0),MATCH((CUADRO!L$5&amp;$E590),'Hoja de Trabajo para listado'!$CD$151:$DC$151,0)),0)</f>
        <v>0</v>
      </c>
      <c r="M590" s="243">
        <f ca="1">+IFERROR(INDEX('Hoja de Trabajo para listado'!$A$155:$Z$1048576,MATCH($A590,'Hoja de Trabajo para listado'!$A$155:$A$1048576,0),MATCH((CUADRO!M$5&amp;$E590),'Hoja de Trabajo para listado'!$A$151:$Z$151,0)),0)+IFERROR(INDEX('Hoja de Trabajo para listado'!$AB$155:$BA$1048576,MATCH($A590,'Hoja de Trabajo para listado'!$AB$155:$AB$1048576,0),MATCH((CUADRO!M$5&amp;$E590),'Hoja de Trabajo para listado'!$AB$151:$BA$151,0)),0)+IFERROR(INDEX('Hoja de Trabajo para listado'!$BC$155:$CB$1048576,MATCH($A590,'Hoja de Trabajo para listado'!$BC$155:$BC$1048576,0),MATCH((CUADRO!M$5&amp;$E590),'Hoja de Trabajo para listado'!$BC$151:$CB$151,0)),0)+IFERROR(INDEX('Hoja de Trabajo para listado'!$DE$153:$DG$274,MATCH($A590,'Hoja de Trabajo para listado'!$DE$153:$DE$1048576,0),MATCH((CUADRO!M$5&amp;$E590),'Hoja de Trabajo para listado'!$DE$151:$DG$151,0)),0)+IFERROR(INDEX('Hoja de Trabajo para listado'!$CD$155:$DC$1048576,MATCH($A590,'Hoja de Trabajo para listado'!$CD$155:$CD$1048576,0),MATCH((CUADRO!M$5&amp;$E590),'Hoja de Trabajo para listado'!$CD$151:$DC$151,0)),0)</f>
        <v>0</v>
      </c>
      <c r="N590" s="243">
        <f ca="1">+IFERROR(INDEX('Hoja de Trabajo para listado'!$A$155:$Z$1048576,MATCH($A590,'Hoja de Trabajo para listado'!$A$155:$A$1048576,0),MATCH((CUADRO!N$5&amp;$E590),'Hoja de Trabajo para listado'!$A$151:$Z$151,0)),0)+IFERROR(INDEX('Hoja de Trabajo para listado'!$AB$155:$BA$1048576,MATCH($A590,'Hoja de Trabajo para listado'!$AB$155:$AB$1048576,0),MATCH((CUADRO!N$5&amp;$E590),'Hoja de Trabajo para listado'!$AB$151:$BA$151,0)),0)+IFERROR(INDEX('Hoja de Trabajo para listado'!$BC$155:$CB$1048576,MATCH($A590,'Hoja de Trabajo para listado'!$BC$155:$BC$1048576,0),MATCH((CUADRO!N$5&amp;$E590),'Hoja de Trabajo para listado'!$BC$151:$CB$151,0)),0)+IFERROR(INDEX('Hoja de Trabajo para listado'!$DE$153:$DG$274,MATCH($A590,'Hoja de Trabajo para listado'!$DE$153:$DE$1048576,0),MATCH((CUADRO!N$5&amp;$E590),'Hoja de Trabajo para listado'!$DE$151:$DG$151,0)),0)+IFERROR(INDEX('Hoja de Trabajo para listado'!$CD$155:$DC$1048576,MATCH($A590,'Hoja de Trabajo para listado'!$CD$155:$CD$1048576,0),MATCH((CUADRO!N$5&amp;$E590),'Hoja de Trabajo para listado'!$CD$151:$DC$151,0)),0)</f>
        <v>0</v>
      </c>
      <c r="O590" s="243">
        <f ca="1">+IFERROR(INDEX('Hoja de Trabajo para listado'!$A$155:$Z$1048576,MATCH($A590,'Hoja de Trabajo para listado'!$A$155:$A$1048576,0),MATCH((CUADRO!O$5&amp;$E590),'Hoja de Trabajo para listado'!$A$151:$Z$151,0)),0)+IFERROR(INDEX('Hoja de Trabajo para listado'!$AB$155:$BA$1048576,MATCH($A590,'Hoja de Trabajo para listado'!$AB$155:$AB$1048576,0),MATCH((CUADRO!O$5&amp;$E590),'Hoja de Trabajo para listado'!$AB$151:$BA$151,0)),0)+IFERROR(INDEX('Hoja de Trabajo para listado'!$BC$155:$CB$1048576,MATCH($A590,'Hoja de Trabajo para listado'!$BC$155:$BC$1048576,0),MATCH((CUADRO!O$5&amp;$E590),'Hoja de Trabajo para listado'!$BC$151:$CB$151,0)),0)+IFERROR(INDEX('Hoja de Trabajo para listado'!$DE$153:$DG$274,MATCH($A590,'Hoja de Trabajo para listado'!$DE$153:$DE$1048576,0),MATCH((CUADRO!O$5&amp;$E590),'Hoja de Trabajo para listado'!$DE$151:$DG$151,0)),0)+IFERROR(INDEX('Hoja de Trabajo para listado'!$CD$155:$DC$1048576,MATCH($A590,'Hoja de Trabajo para listado'!$CD$155:$CD$1048576,0),MATCH((CUADRO!O$5&amp;$E590),'Hoja de Trabajo para listado'!$CD$151:$DC$151,0)),0)</f>
        <v>0</v>
      </c>
      <c r="P590" s="243">
        <f ca="1">+IFERROR(INDEX('Hoja de Trabajo para listado'!$A$155:$Z$1048576,MATCH($A590,'Hoja de Trabajo para listado'!$A$155:$A$1048576,0),MATCH((CUADRO!P$5&amp;$E590),'Hoja de Trabajo para listado'!$A$151:$Z$151,0)),0)+IFERROR(INDEX('Hoja de Trabajo para listado'!$AB$155:$BA$1048576,MATCH($A590,'Hoja de Trabajo para listado'!$AB$155:$AB$1048576,0),MATCH((CUADRO!P$5&amp;$E590),'Hoja de Trabajo para listado'!$AB$151:$BA$151,0)),0)+IFERROR(INDEX('Hoja de Trabajo para listado'!$BC$155:$CB$1048576,MATCH($A590,'Hoja de Trabajo para listado'!$BC$155:$BC$1048576,0),MATCH((CUADRO!P$5&amp;$E590),'Hoja de Trabajo para listado'!$BC$151:$CB$151,0)),0)+IFERROR(INDEX('Hoja de Trabajo para listado'!$DE$153:$DG$274,MATCH($A590,'Hoja de Trabajo para listado'!$DE$153:$DE$1048576,0),MATCH((CUADRO!P$5&amp;$E590),'Hoja de Trabajo para listado'!$DE$151:$DG$151,0)),0)+IFERROR(INDEX('Hoja de Trabajo para listado'!$CD$155:$DC$1048576,MATCH($A590,'Hoja de Trabajo para listado'!$CD$155:$CD$1048576,0),MATCH((CUADRO!P$5&amp;$E590),'Hoja de Trabajo para listado'!$CD$151:$DC$151,0)),0)</f>
        <v>0</v>
      </c>
      <c r="Q590" s="243">
        <f ca="1">+IFERROR(INDEX('Hoja de Trabajo para listado'!$A$155:$Z$1048576,MATCH($A590,'Hoja de Trabajo para listado'!$A$155:$A$1048576,0),MATCH((CUADRO!Q$5&amp;$E590),'Hoja de Trabajo para listado'!$A$151:$Z$151,0)),0)+IFERROR(INDEX('Hoja de Trabajo para listado'!$AB$155:$BA$1048576,MATCH($A590,'Hoja de Trabajo para listado'!$AB$155:$AB$1048576,0),MATCH((CUADRO!Q$5&amp;$E590),'Hoja de Trabajo para listado'!$AB$151:$BA$151,0)),0)+IFERROR(INDEX('Hoja de Trabajo para listado'!$BC$155:$CB$1048576,MATCH($A590,'Hoja de Trabajo para listado'!$BC$155:$BC$1048576,0),MATCH((CUADRO!Q$5&amp;$E590),'Hoja de Trabajo para listado'!$BC$151:$CB$151,0)),0)+IFERROR(INDEX('Hoja de Trabajo para listado'!$DE$153:$DG$274,MATCH($A590,'Hoja de Trabajo para listado'!$DE$153:$DE$1048576,0),MATCH((CUADRO!Q$5&amp;$E590),'Hoja de Trabajo para listado'!$DE$151:$DG$151,0)),0)+IFERROR(INDEX('Hoja de Trabajo para listado'!$CD$155:$DC$1048576,MATCH($A590,'Hoja de Trabajo para listado'!$CD$155:$CD$1048576,0),MATCH((CUADRO!Q$5&amp;$E590),'Hoja de Trabajo para listado'!$CD$151:$DC$151,0)),0)</f>
        <v>0</v>
      </c>
      <c r="R590" s="243">
        <f t="shared" ca="1" si="21"/>
        <v>0</v>
      </c>
      <c r="S590" s="249"/>
      <c r="T590" s="243">
        <f ca="1">+T591</f>
        <v>0</v>
      </c>
      <c r="U590" s="242">
        <f t="shared" si="22"/>
        <v>1</v>
      </c>
      <c r="V590" s="333" t="str">
        <f>+VLOOKUP(A590,bd_lista!$A$3:$E$590,5,FALSE)</f>
        <v>Gobiernos Autonomos Municipales</v>
      </c>
      <c r="W590" s="391" t="str">
        <f>+V590</f>
        <v>Gobiernos Autonomos Municipales</v>
      </c>
      <c r="X590" s="242">
        <f>+VLOOKUP(A590,[4]Sheet1!$A$13:$D$744,4,FALSE)</f>
        <v>0</v>
      </c>
      <c r="Y590" s="242" t="e">
        <f>+VLOOKUP(X590,bd_lista!$A$3:$C$590,3,FALSE)</f>
        <v>#N/A</v>
      </c>
      <c r="Z590" s="294">
        <f>+X590</f>
        <v>0</v>
      </c>
      <c r="AA590" s="295" t="e">
        <f>+Y590</f>
        <v>#N/A</v>
      </c>
    </row>
    <row r="591" spans="1:27" customFormat="1" ht="27" hidden="1" customHeight="1">
      <c r="A591" s="32">
        <v>1248</v>
      </c>
      <c r="B591" s="388"/>
      <c r="C591" s="247" t="str">
        <f>+VLOOKUP(A591,bd_lista!$A$3:$C$590,3,FALSE)</f>
        <v>Gobierno Autónomo Municipal de Carabuco</v>
      </c>
      <c r="D591" s="390"/>
      <c r="E591" s="244" t="s">
        <v>1305</v>
      </c>
      <c r="F591" s="243">
        <f ca="1">+IFERROR(INDEX('Hoja de Trabajo para listado'!$A$155:$Z$1048576,MATCH($A591,'Hoja de Trabajo para listado'!$A$155:$A$1048576,0),MATCH((CUADRO!F$5&amp;$E591),'Hoja de Trabajo para listado'!$A$151:$Z$151,0)),0)+IFERROR(INDEX('Hoja de Trabajo para listado'!$AB$155:$BA$1048576,MATCH($A591,'Hoja de Trabajo para listado'!$AB$155:$AB$1048576,0),MATCH((CUADRO!F$5&amp;$E591),'Hoja de Trabajo para listado'!$AB$151:$BA$151,0)),0)+IFERROR(INDEX('Hoja de Trabajo para listado'!$BC$155:$CB$1048576,MATCH($A591,'Hoja de Trabajo para listado'!$BC$155:$BC$1048576,0),MATCH((CUADRO!F$5&amp;$E591),'Hoja de Trabajo para listado'!$BC$151:$CB$151,0)),0)+IFERROR(INDEX('Hoja de Trabajo para listado'!$DE$153:$DG$274,MATCH($A591,'Hoja de Trabajo para listado'!$DE$153:$DE$1048576,0),MATCH((CUADRO!F$5&amp;$E591),'Hoja de Trabajo para listado'!$DE$151:$DG$151,0)),0)+IFERROR(INDEX('Hoja de Trabajo para listado'!$CD$155:$DC$1048576,MATCH($A591,'Hoja de Trabajo para listado'!$CD$155:$CD$1048576,0),MATCH((CUADRO!F$5&amp;$E591),'Hoja de Trabajo para listado'!$CD$151:$DC$151,0)),0)</f>
        <v>0</v>
      </c>
      <c r="G591" s="243">
        <f ca="1">+IFERROR(INDEX('Hoja de Trabajo para listado'!$A$155:$Z$1048576,MATCH($A591,'Hoja de Trabajo para listado'!$A$155:$A$1048576,0),MATCH((CUADRO!G$5&amp;$E591),'Hoja de Trabajo para listado'!$A$151:$Z$151,0)),0)+IFERROR(INDEX('Hoja de Trabajo para listado'!$AB$155:$BA$1048576,MATCH($A591,'Hoja de Trabajo para listado'!$AB$155:$AB$1048576,0),MATCH((CUADRO!G$5&amp;$E591),'Hoja de Trabajo para listado'!$AB$151:$BA$151,0)),0)+IFERROR(INDEX('Hoja de Trabajo para listado'!$BC$155:$CB$1048576,MATCH($A591,'Hoja de Trabajo para listado'!$BC$155:$BC$1048576,0),MATCH((CUADRO!G$5&amp;$E591),'Hoja de Trabajo para listado'!$BC$151:$CB$151,0)),0)+IFERROR(INDEX('Hoja de Trabajo para listado'!$DE$153:$DG$274,MATCH($A591,'Hoja de Trabajo para listado'!$DE$153:$DE$1048576,0),MATCH((CUADRO!G$5&amp;$E591),'Hoja de Trabajo para listado'!$DE$151:$DG$151,0)),0)+IFERROR(INDEX('Hoja de Trabajo para listado'!$CD$155:$DC$1048576,MATCH($A591,'Hoja de Trabajo para listado'!$CD$155:$CD$1048576,0),MATCH((CUADRO!G$5&amp;$E591),'Hoja de Trabajo para listado'!$CD$151:$DC$151,0)),0)</f>
        <v>0</v>
      </c>
      <c r="H591" s="243">
        <f ca="1">+IFERROR(INDEX('Hoja de Trabajo para listado'!$A$155:$Z$1048576,MATCH($A591,'Hoja de Trabajo para listado'!$A$155:$A$1048576,0),MATCH((CUADRO!H$5&amp;$E591),'Hoja de Trabajo para listado'!$A$151:$Z$151,0)),0)+IFERROR(INDEX('Hoja de Trabajo para listado'!$AB$155:$BA$1048576,MATCH($A591,'Hoja de Trabajo para listado'!$AB$155:$AB$1048576,0),MATCH((CUADRO!H$5&amp;$E591),'Hoja de Trabajo para listado'!$AB$151:$BA$151,0)),0)+IFERROR(INDEX('Hoja de Trabajo para listado'!$BC$155:$CB$1048576,MATCH($A591,'Hoja de Trabajo para listado'!$BC$155:$BC$1048576,0),MATCH((CUADRO!H$5&amp;$E591),'Hoja de Trabajo para listado'!$BC$151:$CB$151,0)),0)+IFERROR(INDEX('Hoja de Trabajo para listado'!$DE$153:$DG$274,MATCH($A591,'Hoja de Trabajo para listado'!$DE$153:$DE$1048576,0),MATCH((CUADRO!H$5&amp;$E591),'Hoja de Trabajo para listado'!$DE$151:$DG$151,0)),0)+IFERROR(INDEX('Hoja de Trabajo para listado'!$CD$155:$DC$1048576,MATCH($A591,'Hoja de Trabajo para listado'!$CD$155:$CD$1048576,0),MATCH((CUADRO!H$5&amp;$E591),'Hoja de Trabajo para listado'!$CD$151:$DC$151,0)),0)</f>
        <v>0</v>
      </c>
      <c r="I591" s="243">
        <f ca="1">+IFERROR(INDEX('Hoja de Trabajo para listado'!$A$155:$Z$1048576,MATCH($A591,'Hoja de Trabajo para listado'!$A$155:$A$1048576,0),MATCH((CUADRO!I$5&amp;$E591),'Hoja de Trabajo para listado'!$A$151:$Z$151,0)),0)+IFERROR(INDEX('Hoja de Trabajo para listado'!$AB$155:$BA$1048576,MATCH($A591,'Hoja de Trabajo para listado'!$AB$155:$AB$1048576,0),MATCH((CUADRO!I$5&amp;$E591),'Hoja de Trabajo para listado'!$AB$151:$BA$151,0)),0)+IFERROR(INDEX('Hoja de Trabajo para listado'!$BC$155:$CB$1048576,MATCH($A591,'Hoja de Trabajo para listado'!$BC$155:$BC$1048576,0),MATCH((CUADRO!I$5&amp;$E591),'Hoja de Trabajo para listado'!$BC$151:$CB$151,0)),0)+IFERROR(INDEX('Hoja de Trabajo para listado'!$DE$153:$DG$274,MATCH($A591,'Hoja de Trabajo para listado'!$DE$153:$DE$1048576,0),MATCH((CUADRO!I$5&amp;$E591),'Hoja de Trabajo para listado'!$DE$151:$DG$151,0)),0)+IFERROR(INDEX('Hoja de Trabajo para listado'!$CD$155:$DC$1048576,MATCH($A591,'Hoja de Trabajo para listado'!$CD$155:$CD$1048576,0),MATCH((CUADRO!I$5&amp;$E591),'Hoja de Trabajo para listado'!$CD$151:$DC$151,0)),0)</f>
        <v>0</v>
      </c>
      <c r="J591" s="243">
        <f ca="1">+IFERROR(INDEX('Hoja de Trabajo para listado'!$A$155:$Z$1048576,MATCH($A591,'Hoja de Trabajo para listado'!$A$155:$A$1048576,0),MATCH((CUADRO!J$5&amp;$E591),'Hoja de Trabajo para listado'!$A$151:$Z$151,0)),0)+IFERROR(INDEX('Hoja de Trabajo para listado'!$AB$155:$BA$1048576,MATCH($A591,'Hoja de Trabajo para listado'!$AB$155:$AB$1048576,0),MATCH((CUADRO!J$5&amp;$E591),'Hoja de Trabajo para listado'!$AB$151:$BA$151,0)),0)+IFERROR(INDEX('Hoja de Trabajo para listado'!$BC$155:$CB$1048576,MATCH($A591,'Hoja de Trabajo para listado'!$BC$155:$BC$1048576,0),MATCH((CUADRO!J$5&amp;$E591),'Hoja de Trabajo para listado'!$BC$151:$CB$151,0)),0)+IFERROR(INDEX('Hoja de Trabajo para listado'!$DE$153:$DG$274,MATCH($A591,'Hoja de Trabajo para listado'!$DE$153:$DE$1048576,0),MATCH((CUADRO!J$5&amp;$E591),'Hoja de Trabajo para listado'!$DE$151:$DG$151,0)),0)+IFERROR(INDEX('Hoja de Trabajo para listado'!$CD$155:$DC$1048576,MATCH($A591,'Hoja de Trabajo para listado'!$CD$155:$CD$1048576,0),MATCH((CUADRO!J$5&amp;$E591),'Hoja de Trabajo para listado'!$CD$151:$DC$151,0)),0)</f>
        <v>0</v>
      </c>
      <c r="K591" s="243">
        <f ca="1">+IFERROR(INDEX('Hoja de Trabajo para listado'!$A$155:$Z$1048576,MATCH($A591,'Hoja de Trabajo para listado'!$A$155:$A$1048576,0),MATCH((CUADRO!K$5&amp;$E591),'Hoja de Trabajo para listado'!$A$151:$Z$151,0)),0)+IFERROR(INDEX('Hoja de Trabajo para listado'!$AB$155:$BA$1048576,MATCH($A591,'Hoja de Trabajo para listado'!$AB$155:$AB$1048576,0),MATCH((CUADRO!K$5&amp;$E591),'Hoja de Trabajo para listado'!$AB$151:$BA$151,0)),0)+IFERROR(INDEX('Hoja de Trabajo para listado'!$BC$155:$CB$1048576,MATCH($A591,'Hoja de Trabajo para listado'!$BC$155:$BC$1048576,0),MATCH((CUADRO!K$5&amp;$E591),'Hoja de Trabajo para listado'!$BC$151:$CB$151,0)),0)+IFERROR(INDEX('Hoja de Trabajo para listado'!$DE$153:$DG$274,MATCH($A591,'Hoja de Trabajo para listado'!$DE$153:$DE$1048576,0),MATCH((CUADRO!K$5&amp;$E591),'Hoja de Trabajo para listado'!$DE$151:$DG$151,0)),0)+IFERROR(INDEX('Hoja de Trabajo para listado'!$CD$155:$DC$1048576,MATCH($A591,'Hoja de Trabajo para listado'!$CD$155:$CD$1048576,0),MATCH((CUADRO!K$5&amp;$E591),'Hoja de Trabajo para listado'!$CD$151:$DC$151,0)),0)</f>
        <v>0</v>
      </c>
      <c r="L591" s="243">
        <f ca="1">+IFERROR(INDEX('Hoja de Trabajo para listado'!$A$155:$Z$1048576,MATCH($A591,'Hoja de Trabajo para listado'!$A$155:$A$1048576,0),MATCH((CUADRO!L$5&amp;$E591),'Hoja de Trabajo para listado'!$A$151:$Z$151,0)),0)+IFERROR(INDEX('Hoja de Trabajo para listado'!$AB$155:$BA$1048576,MATCH($A591,'Hoja de Trabajo para listado'!$AB$155:$AB$1048576,0),MATCH((CUADRO!L$5&amp;$E591),'Hoja de Trabajo para listado'!$AB$151:$BA$151,0)),0)+IFERROR(INDEX('Hoja de Trabajo para listado'!$BC$155:$CB$1048576,MATCH($A591,'Hoja de Trabajo para listado'!$BC$155:$BC$1048576,0),MATCH((CUADRO!L$5&amp;$E591),'Hoja de Trabajo para listado'!$BC$151:$CB$151,0)),0)+IFERROR(INDEX('Hoja de Trabajo para listado'!$DE$153:$DG$274,MATCH($A591,'Hoja de Trabajo para listado'!$DE$153:$DE$1048576,0),MATCH((CUADRO!L$5&amp;$E591),'Hoja de Trabajo para listado'!$DE$151:$DG$151,0)),0)+IFERROR(INDEX('Hoja de Trabajo para listado'!$CD$155:$DC$1048576,MATCH($A591,'Hoja de Trabajo para listado'!$CD$155:$CD$1048576,0),MATCH((CUADRO!L$5&amp;$E591),'Hoja de Trabajo para listado'!$CD$151:$DC$151,0)),0)</f>
        <v>0</v>
      </c>
      <c r="M591" s="243">
        <f ca="1">+IFERROR(INDEX('Hoja de Trabajo para listado'!$A$155:$Z$1048576,MATCH($A591,'Hoja de Trabajo para listado'!$A$155:$A$1048576,0),MATCH((CUADRO!M$5&amp;$E591),'Hoja de Trabajo para listado'!$A$151:$Z$151,0)),0)+IFERROR(INDEX('Hoja de Trabajo para listado'!$AB$155:$BA$1048576,MATCH($A591,'Hoja de Trabajo para listado'!$AB$155:$AB$1048576,0),MATCH((CUADRO!M$5&amp;$E591),'Hoja de Trabajo para listado'!$AB$151:$BA$151,0)),0)+IFERROR(INDEX('Hoja de Trabajo para listado'!$BC$155:$CB$1048576,MATCH($A591,'Hoja de Trabajo para listado'!$BC$155:$BC$1048576,0),MATCH((CUADRO!M$5&amp;$E591),'Hoja de Trabajo para listado'!$BC$151:$CB$151,0)),0)+IFERROR(INDEX('Hoja de Trabajo para listado'!$DE$153:$DG$274,MATCH($A591,'Hoja de Trabajo para listado'!$DE$153:$DE$1048576,0),MATCH((CUADRO!M$5&amp;$E591),'Hoja de Trabajo para listado'!$DE$151:$DG$151,0)),0)+IFERROR(INDEX('Hoja de Trabajo para listado'!$CD$155:$DC$1048576,MATCH($A591,'Hoja de Trabajo para listado'!$CD$155:$CD$1048576,0),MATCH((CUADRO!M$5&amp;$E591),'Hoja de Trabajo para listado'!$CD$151:$DC$151,0)),0)</f>
        <v>0</v>
      </c>
      <c r="N591" s="243">
        <f ca="1">+IFERROR(INDEX('Hoja de Trabajo para listado'!$A$155:$Z$1048576,MATCH($A591,'Hoja de Trabajo para listado'!$A$155:$A$1048576,0),MATCH((CUADRO!N$5&amp;$E591),'Hoja de Trabajo para listado'!$A$151:$Z$151,0)),0)+IFERROR(INDEX('Hoja de Trabajo para listado'!$AB$155:$BA$1048576,MATCH($A591,'Hoja de Trabajo para listado'!$AB$155:$AB$1048576,0),MATCH((CUADRO!N$5&amp;$E591),'Hoja de Trabajo para listado'!$AB$151:$BA$151,0)),0)+IFERROR(INDEX('Hoja de Trabajo para listado'!$BC$155:$CB$1048576,MATCH($A591,'Hoja de Trabajo para listado'!$BC$155:$BC$1048576,0),MATCH((CUADRO!N$5&amp;$E591),'Hoja de Trabajo para listado'!$BC$151:$CB$151,0)),0)+IFERROR(INDEX('Hoja de Trabajo para listado'!$DE$153:$DG$274,MATCH($A591,'Hoja de Trabajo para listado'!$DE$153:$DE$1048576,0),MATCH((CUADRO!N$5&amp;$E591),'Hoja de Trabajo para listado'!$DE$151:$DG$151,0)),0)+IFERROR(INDEX('Hoja de Trabajo para listado'!$CD$155:$DC$1048576,MATCH($A591,'Hoja de Trabajo para listado'!$CD$155:$CD$1048576,0),MATCH((CUADRO!N$5&amp;$E591),'Hoja de Trabajo para listado'!$CD$151:$DC$151,0)),0)</f>
        <v>0</v>
      </c>
      <c r="O591" s="243">
        <f ca="1">+IFERROR(INDEX('Hoja de Trabajo para listado'!$A$155:$Z$1048576,MATCH($A591,'Hoja de Trabajo para listado'!$A$155:$A$1048576,0),MATCH((CUADRO!O$5&amp;$E591),'Hoja de Trabajo para listado'!$A$151:$Z$151,0)),0)+IFERROR(INDEX('Hoja de Trabajo para listado'!$AB$155:$BA$1048576,MATCH($A591,'Hoja de Trabajo para listado'!$AB$155:$AB$1048576,0),MATCH((CUADRO!O$5&amp;$E591),'Hoja de Trabajo para listado'!$AB$151:$BA$151,0)),0)+IFERROR(INDEX('Hoja de Trabajo para listado'!$BC$155:$CB$1048576,MATCH($A591,'Hoja de Trabajo para listado'!$BC$155:$BC$1048576,0),MATCH((CUADRO!O$5&amp;$E591),'Hoja de Trabajo para listado'!$BC$151:$CB$151,0)),0)+IFERROR(INDEX('Hoja de Trabajo para listado'!$DE$153:$DG$274,MATCH($A591,'Hoja de Trabajo para listado'!$DE$153:$DE$1048576,0),MATCH((CUADRO!O$5&amp;$E591),'Hoja de Trabajo para listado'!$DE$151:$DG$151,0)),0)+IFERROR(INDEX('Hoja de Trabajo para listado'!$CD$155:$DC$1048576,MATCH($A591,'Hoja de Trabajo para listado'!$CD$155:$CD$1048576,0),MATCH((CUADRO!O$5&amp;$E591),'Hoja de Trabajo para listado'!$CD$151:$DC$151,0)),0)</f>
        <v>0</v>
      </c>
      <c r="P591" s="243">
        <f ca="1">+IFERROR(INDEX('Hoja de Trabajo para listado'!$A$155:$Z$1048576,MATCH($A591,'Hoja de Trabajo para listado'!$A$155:$A$1048576,0),MATCH((CUADRO!P$5&amp;$E591),'Hoja de Trabajo para listado'!$A$151:$Z$151,0)),0)+IFERROR(INDEX('Hoja de Trabajo para listado'!$AB$155:$BA$1048576,MATCH($A591,'Hoja de Trabajo para listado'!$AB$155:$AB$1048576,0),MATCH((CUADRO!P$5&amp;$E591),'Hoja de Trabajo para listado'!$AB$151:$BA$151,0)),0)+IFERROR(INDEX('Hoja de Trabajo para listado'!$BC$155:$CB$1048576,MATCH($A591,'Hoja de Trabajo para listado'!$BC$155:$BC$1048576,0),MATCH((CUADRO!P$5&amp;$E591),'Hoja de Trabajo para listado'!$BC$151:$CB$151,0)),0)+IFERROR(INDEX('Hoja de Trabajo para listado'!$DE$153:$DG$274,MATCH($A591,'Hoja de Trabajo para listado'!$DE$153:$DE$1048576,0),MATCH((CUADRO!P$5&amp;$E591),'Hoja de Trabajo para listado'!$DE$151:$DG$151,0)),0)+IFERROR(INDEX('Hoja de Trabajo para listado'!$CD$155:$DC$1048576,MATCH($A591,'Hoja de Trabajo para listado'!$CD$155:$CD$1048576,0),MATCH((CUADRO!P$5&amp;$E591),'Hoja de Trabajo para listado'!$CD$151:$DC$151,0)),0)</f>
        <v>0</v>
      </c>
      <c r="Q591" s="243">
        <f ca="1">+IFERROR(INDEX('Hoja de Trabajo para listado'!$A$155:$Z$1048576,MATCH($A591,'Hoja de Trabajo para listado'!$A$155:$A$1048576,0),MATCH((CUADRO!Q$5&amp;$E591),'Hoja de Trabajo para listado'!$A$151:$Z$151,0)),0)+IFERROR(INDEX('Hoja de Trabajo para listado'!$AB$155:$BA$1048576,MATCH($A591,'Hoja de Trabajo para listado'!$AB$155:$AB$1048576,0),MATCH((CUADRO!Q$5&amp;$E591),'Hoja de Trabajo para listado'!$AB$151:$BA$151,0)),0)+IFERROR(INDEX('Hoja de Trabajo para listado'!$BC$155:$CB$1048576,MATCH($A591,'Hoja de Trabajo para listado'!$BC$155:$BC$1048576,0),MATCH((CUADRO!Q$5&amp;$E591),'Hoja de Trabajo para listado'!$BC$151:$CB$151,0)),0)+IFERROR(INDEX('Hoja de Trabajo para listado'!$DE$153:$DG$274,MATCH($A591,'Hoja de Trabajo para listado'!$DE$153:$DE$1048576,0),MATCH((CUADRO!Q$5&amp;$E591),'Hoja de Trabajo para listado'!$DE$151:$DG$151,0)),0)+IFERROR(INDEX('Hoja de Trabajo para listado'!$CD$155:$DC$1048576,MATCH($A591,'Hoja de Trabajo para listado'!$CD$155:$CD$1048576,0),MATCH((CUADRO!Q$5&amp;$E591),'Hoja de Trabajo para listado'!$CD$151:$DC$151,0)),0)</f>
        <v>0</v>
      </c>
      <c r="R591" s="243">
        <f t="shared" ca="1" si="21"/>
        <v>0</v>
      </c>
      <c r="S591" s="249">
        <f ca="1">+R590+R591</f>
        <v>0</v>
      </c>
      <c r="T591" s="243">
        <f ca="1">+S591</f>
        <v>0</v>
      </c>
      <c r="U591" s="242">
        <f t="shared" si="22"/>
        <v>2</v>
      </c>
      <c r="V591" s="333" t="str">
        <f>+VLOOKUP(A591,bd_lista!$A$3:$E$590,5,FALSE)</f>
        <v>Gobiernos Autonomos Municipales</v>
      </c>
      <c r="W591" s="392"/>
      <c r="X591" s="242">
        <f>+VLOOKUP(A591,[4]Sheet1!$A$13:$D$744,4,FALSE)</f>
        <v>0</v>
      </c>
      <c r="Y591" s="242" t="e">
        <f>+VLOOKUP(X591,bd_lista!$A$3:$C$590,3,FALSE)</f>
        <v>#N/A</v>
      </c>
      <c r="Z591" s="292"/>
      <c r="AA591" s="293"/>
    </row>
    <row r="592" spans="1:27" customFormat="1" ht="15" hidden="1" customHeight="1">
      <c r="A592" s="32">
        <v>1249</v>
      </c>
      <c r="B592" s="387">
        <f>+A592</f>
        <v>1249</v>
      </c>
      <c r="C592" s="247" t="str">
        <f>+VLOOKUP(A592,bd_lista!$A$3:$C$590,3,FALSE)</f>
        <v>Gobierno Autónomo Municipal de Apolo</v>
      </c>
      <c r="D592" s="389" t="str">
        <f>+C592</f>
        <v>Gobierno Autónomo Municipal de Apolo</v>
      </c>
      <c r="E592" s="242" t="s">
        <v>1304</v>
      </c>
      <c r="F592" s="243">
        <f ca="1">+IFERROR(INDEX('Hoja de Trabajo para listado'!$A$155:$Z$1048576,MATCH($A592,'Hoja de Trabajo para listado'!$A$155:$A$1048576,0),MATCH((CUADRO!F$5&amp;$E592),'Hoja de Trabajo para listado'!$A$151:$Z$151,0)),0)+IFERROR(INDEX('Hoja de Trabajo para listado'!$AB$155:$BA$1048576,MATCH($A592,'Hoja de Trabajo para listado'!$AB$155:$AB$1048576,0),MATCH((CUADRO!F$5&amp;$E592),'Hoja de Trabajo para listado'!$AB$151:$BA$151,0)),0)+IFERROR(INDEX('Hoja de Trabajo para listado'!$BC$155:$CB$1048576,MATCH($A592,'Hoja de Trabajo para listado'!$BC$155:$BC$1048576,0),MATCH((CUADRO!F$5&amp;$E592),'Hoja de Trabajo para listado'!$BC$151:$CB$151,0)),0)+IFERROR(INDEX('Hoja de Trabajo para listado'!$DE$153:$DG$274,MATCH($A592,'Hoja de Trabajo para listado'!$DE$153:$DE$1048576,0),MATCH((CUADRO!F$5&amp;$E592),'Hoja de Trabajo para listado'!$DE$151:$DG$151,0)),0)+IFERROR(INDEX('Hoja de Trabajo para listado'!$CD$155:$DC$1048576,MATCH($A592,'Hoja de Trabajo para listado'!$CD$155:$CD$1048576,0),MATCH((CUADRO!F$5&amp;$E592),'Hoja de Trabajo para listado'!$CD$151:$DC$151,0)),0)</f>
        <v>0</v>
      </c>
      <c r="G592" s="243">
        <f ca="1">+IFERROR(INDEX('Hoja de Trabajo para listado'!$A$155:$Z$1048576,MATCH($A592,'Hoja de Trabajo para listado'!$A$155:$A$1048576,0),MATCH((CUADRO!G$5&amp;$E592),'Hoja de Trabajo para listado'!$A$151:$Z$151,0)),0)+IFERROR(INDEX('Hoja de Trabajo para listado'!$AB$155:$BA$1048576,MATCH($A592,'Hoja de Trabajo para listado'!$AB$155:$AB$1048576,0),MATCH((CUADRO!G$5&amp;$E592),'Hoja de Trabajo para listado'!$AB$151:$BA$151,0)),0)+IFERROR(INDEX('Hoja de Trabajo para listado'!$BC$155:$CB$1048576,MATCH($A592,'Hoja de Trabajo para listado'!$BC$155:$BC$1048576,0),MATCH((CUADRO!G$5&amp;$E592),'Hoja de Trabajo para listado'!$BC$151:$CB$151,0)),0)+IFERROR(INDEX('Hoja de Trabajo para listado'!$DE$153:$DG$274,MATCH($A592,'Hoja de Trabajo para listado'!$DE$153:$DE$1048576,0),MATCH((CUADRO!G$5&amp;$E592),'Hoja de Trabajo para listado'!$DE$151:$DG$151,0)),0)+IFERROR(INDEX('Hoja de Trabajo para listado'!$CD$155:$DC$1048576,MATCH($A592,'Hoja de Trabajo para listado'!$CD$155:$CD$1048576,0),MATCH((CUADRO!G$5&amp;$E592),'Hoja de Trabajo para listado'!$CD$151:$DC$151,0)),0)</f>
        <v>0</v>
      </c>
      <c r="H592" s="243">
        <f ca="1">+IFERROR(INDEX('Hoja de Trabajo para listado'!$A$155:$Z$1048576,MATCH($A592,'Hoja de Trabajo para listado'!$A$155:$A$1048576,0),MATCH((CUADRO!H$5&amp;$E592),'Hoja de Trabajo para listado'!$A$151:$Z$151,0)),0)+IFERROR(INDEX('Hoja de Trabajo para listado'!$AB$155:$BA$1048576,MATCH($A592,'Hoja de Trabajo para listado'!$AB$155:$AB$1048576,0),MATCH((CUADRO!H$5&amp;$E592),'Hoja de Trabajo para listado'!$AB$151:$BA$151,0)),0)+IFERROR(INDEX('Hoja de Trabajo para listado'!$BC$155:$CB$1048576,MATCH($A592,'Hoja de Trabajo para listado'!$BC$155:$BC$1048576,0),MATCH((CUADRO!H$5&amp;$E592),'Hoja de Trabajo para listado'!$BC$151:$CB$151,0)),0)+IFERROR(INDEX('Hoja de Trabajo para listado'!$DE$153:$DG$274,MATCH($A592,'Hoja de Trabajo para listado'!$DE$153:$DE$1048576,0),MATCH((CUADRO!H$5&amp;$E592),'Hoja de Trabajo para listado'!$DE$151:$DG$151,0)),0)+IFERROR(INDEX('Hoja de Trabajo para listado'!$CD$155:$DC$1048576,MATCH($A592,'Hoja de Trabajo para listado'!$CD$155:$CD$1048576,0),MATCH((CUADRO!H$5&amp;$E592),'Hoja de Trabajo para listado'!$CD$151:$DC$151,0)),0)</f>
        <v>0</v>
      </c>
      <c r="I592" s="243">
        <f ca="1">+IFERROR(INDEX('Hoja de Trabajo para listado'!$A$155:$Z$1048576,MATCH($A592,'Hoja de Trabajo para listado'!$A$155:$A$1048576,0),MATCH((CUADRO!I$5&amp;$E592),'Hoja de Trabajo para listado'!$A$151:$Z$151,0)),0)+IFERROR(INDEX('Hoja de Trabajo para listado'!$AB$155:$BA$1048576,MATCH($A592,'Hoja de Trabajo para listado'!$AB$155:$AB$1048576,0),MATCH((CUADRO!I$5&amp;$E592),'Hoja de Trabajo para listado'!$AB$151:$BA$151,0)),0)+IFERROR(INDEX('Hoja de Trabajo para listado'!$BC$155:$CB$1048576,MATCH($A592,'Hoja de Trabajo para listado'!$BC$155:$BC$1048576,0),MATCH((CUADRO!I$5&amp;$E592),'Hoja de Trabajo para listado'!$BC$151:$CB$151,0)),0)+IFERROR(INDEX('Hoja de Trabajo para listado'!$DE$153:$DG$274,MATCH($A592,'Hoja de Trabajo para listado'!$DE$153:$DE$1048576,0),MATCH((CUADRO!I$5&amp;$E592),'Hoja de Trabajo para listado'!$DE$151:$DG$151,0)),0)+IFERROR(INDEX('Hoja de Trabajo para listado'!$CD$155:$DC$1048576,MATCH($A592,'Hoja de Trabajo para listado'!$CD$155:$CD$1048576,0),MATCH((CUADRO!I$5&amp;$E592),'Hoja de Trabajo para listado'!$CD$151:$DC$151,0)),0)</f>
        <v>0</v>
      </c>
      <c r="J592" s="243">
        <f ca="1">+IFERROR(INDEX('Hoja de Trabajo para listado'!$A$155:$Z$1048576,MATCH($A592,'Hoja de Trabajo para listado'!$A$155:$A$1048576,0),MATCH((CUADRO!J$5&amp;$E592),'Hoja de Trabajo para listado'!$A$151:$Z$151,0)),0)+IFERROR(INDEX('Hoja de Trabajo para listado'!$AB$155:$BA$1048576,MATCH($A592,'Hoja de Trabajo para listado'!$AB$155:$AB$1048576,0),MATCH((CUADRO!J$5&amp;$E592),'Hoja de Trabajo para listado'!$AB$151:$BA$151,0)),0)+IFERROR(INDEX('Hoja de Trabajo para listado'!$BC$155:$CB$1048576,MATCH($A592,'Hoja de Trabajo para listado'!$BC$155:$BC$1048576,0),MATCH((CUADRO!J$5&amp;$E592),'Hoja de Trabajo para listado'!$BC$151:$CB$151,0)),0)+IFERROR(INDEX('Hoja de Trabajo para listado'!$DE$153:$DG$274,MATCH($A592,'Hoja de Trabajo para listado'!$DE$153:$DE$1048576,0),MATCH((CUADRO!J$5&amp;$E592),'Hoja de Trabajo para listado'!$DE$151:$DG$151,0)),0)+IFERROR(INDEX('Hoja de Trabajo para listado'!$CD$155:$DC$1048576,MATCH($A592,'Hoja de Trabajo para listado'!$CD$155:$CD$1048576,0),MATCH((CUADRO!J$5&amp;$E592),'Hoja de Trabajo para listado'!$CD$151:$DC$151,0)),0)</f>
        <v>0</v>
      </c>
      <c r="K592" s="243">
        <f ca="1">+IFERROR(INDEX('Hoja de Trabajo para listado'!$A$155:$Z$1048576,MATCH($A592,'Hoja de Trabajo para listado'!$A$155:$A$1048576,0),MATCH((CUADRO!K$5&amp;$E592),'Hoja de Trabajo para listado'!$A$151:$Z$151,0)),0)+IFERROR(INDEX('Hoja de Trabajo para listado'!$AB$155:$BA$1048576,MATCH($A592,'Hoja de Trabajo para listado'!$AB$155:$AB$1048576,0),MATCH((CUADRO!K$5&amp;$E592),'Hoja de Trabajo para listado'!$AB$151:$BA$151,0)),0)+IFERROR(INDEX('Hoja de Trabajo para listado'!$BC$155:$CB$1048576,MATCH($A592,'Hoja de Trabajo para listado'!$BC$155:$BC$1048576,0),MATCH((CUADRO!K$5&amp;$E592),'Hoja de Trabajo para listado'!$BC$151:$CB$151,0)),0)+IFERROR(INDEX('Hoja de Trabajo para listado'!$DE$153:$DG$274,MATCH($A592,'Hoja de Trabajo para listado'!$DE$153:$DE$1048576,0),MATCH((CUADRO!K$5&amp;$E592),'Hoja de Trabajo para listado'!$DE$151:$DG$151,0)),0)+IFERROR(INDEX('Hoja de Trabajo para listado'!$CD$155:$DC$1048576,MATCH($A592,'Hoja de Trabajo para listado'!$CD$155:$CD$1048576,0),MATCH((CUADRO!K$5&amp;$E592),'Hoja de Trabajo para listado'!$CD$151:$DC$151,0)),0)</f>
        <v>0</v>
      </c>
      <c r="L592" s="243">
        <f ca="1">+IFERROR(INDEX('Hoja de Trabajo para listado'!$A$155:$Z$1048576,MATCH($A592,'Hoja de Trabajo para listado'!$A$155:$A$1048576,0),MATCH((CUADRO!L$5&amp;$E592),'Hoja de Trabajo para listado'!$A$151:$Z$151,0)),0)+IFERROR(INDEX('Hoja de Trabajo para listado'!$AB$155:$BA$1048576,MATCH($A592,'Hoja de Trabajo para listado'!$AB$155:$AB$1048576,0),MATCH((CUADRO!L$5&amp;$E592),'Hoja de Trabajo para listado'!$AB$151:$BA$151,0)),0)+IFERROR(INDEX('Hoja de Trabajo para listado'!$BC$155:$CB$1048576,MATCH($A592,'Hoja de Trabajo para listado'!$BC$155:$BC$1048576,0),MATCH((CUADRO!L$5&amp;$E592),'Hoja de Trabajo para listado'!$BC$151:$CB$151,0)),0)+IFERROR(INDEX('Hoja de Trabajo para listado'!$DE$153:$DG$274,MATCH($A592,'Hoja de Trabajo para listado'!$DE$153:$DE$1048576,0),MATCH((CUADRO!L$5&amp;$E592),'Hoja de Trabajo para listado'!$DE$151:$DG$151,0)),0)+IFERROR(INDEX('Hoja de Trabajo para listado'!$CD$155:$DC$1048576,MATCH($A592,'Hoja de Trabajo para listado'!$CD$155:$CD$1048576,0),MATCH((CUADRO!L$5&amp;$E592),'Hoja de Trabajo para listado'!$CD$151:$DC$151,0)),0)</f>
        <v>0</v>
      </c>
      <c r="M592" s="243">
        <f ca="1">+IFERROR(INDEX('Hoja de Trabajo para listado'!$A$155:$Z$1048576,MATCH($A592,'Hoja de Trabajo para listado'!$A$155:$A$1048576,0),MATCH((CUADRO!M$5&amp;$E592),'Hoja de Trabajo para listado'!$A$151:$Z$151,0)),0)+IFERROR(INDEX('Hoja de Trabajo para listado'!$AB$155:$BA$1048576,MATCH($A592,'Hoja de Trabajo para listado'!$AB$155:$AB$1048576,0),MATCH((CUADRO!M$5&amp;$E592),'Hoja de Trabajo para listado'!$AB$151:$BA$151,0)),0)+IFERROR(INDEX('Hoja de Trabajo para listado'!$BC$155:$CB$1048576,MATCH($A592,'Hoja de Trabajo para listado'!$BC$155:$BC$1048576,0),MATCH((CUADRO!M$5&amp;$E592),'Hoja de Trabajo para listado'!$BC$151:$CB$151,0)),0)+IFERROR(INDEX('Hoja de Trabajo para listado'!$DE$153:$DG$274,MATCH($A592,'Hoja de Trabajo para listado'!$DE$153:$DE$1048576,0),MATCH((CUADRO!M$5&amp;$E592),'Hoja de Trabajo para listado'!$DE$151:$DG$151,0)),0)+IFERROR(INDEX('Hoja de Trabajo para listado'!$CD$155:$DC$1048576,MATCH($A592,'Hoja de Trabajo para listado'!$CD$155:$CD$1048576,0),MATCH((CUADRO!M$5&amp;$E592),'Hoja de Trabajo para listado'!$CD$151:$DC$151,0)),0)</f>
        <v>0</v>
      </c>
      <c r="N592" s="243">
        <f ca="1">+IFERROR(INDEX('Hoja de Trabajo para listado'!$A$155:$Z$1048576,MATCH($A592,'Hoja de Trabajo para listado'!$A$155:$A$1048576,0),MATCH((CUADRO!N$5&amp;$E592),'Hoja de Trabajo para listado'!$A$151:$Z$151,0)),0)+IFERROR(INDEX('Hoja de Trabajo para listado'!$AB$155:$BA$1048576,MATCH($A592,'Hoja de Trabajo para listado'!$AB$155:$AB$1048576,0),MATCH((CUADRO!N$5&amp;$E592),'Hoja de Trabajo para listado'!$AB$151:$BA$151,0)),0)+IFERROR(INDEX('Hoja de Trabajo para listado'!$BC$155:$CB$1048576,MATCH($A592,'Hoja de Trabajo para listado'!$BC$155:$BC$1048576,0),MATCH((CUADRO!N$5&amp;$E592),'Hoja de Trabajo para listado'!$BC$151:$CB$151,0)),0)+IFERROR(INDEX('Hoja de Trabajo para listado'!$DE$153:$DG$274,MATCH($A592,'Hoja de Trabajo para listado'!$DE$153:$DE$1048576,0),MATCH((CUADRO!N$5&amp;$E592),'Hoja de Trabajo para listado'!$DE$151:$DG$151,0)),0)+IFERROR(INDEX('Hoja de Trabajo para listado'!$CD$155:$DC$1048576,MATCH($A592,'Hoja de Trabajo para listado'!$CD$155:$CD$1048576,0),MATCH((CUADRO!N$5&amp;$E592),'Hoja de Trabajo para listado'!$CD$151:$DC$151,0)),0)</f>
        <v>0</v>
      </c>
      <c r="O592" s="243">
        <f ca="1">+IFERROR(INDEX('Hoja de Trabajo para listado'!$A$155:$Z$1048576,MATCH($A592,'Hoja de Trabajo para listado'!$A$155:$A$1048576,0),MATCH((CUADRO!O$5&amp;$E592),'Hoja de Trabajo para listado'!$A$151:$Z$151,0)),0)+IFERROR(INDEX('Hoja de Trabajo para listado'!$AB$155:$BA$1048576,MATCH($A592,'Hoja de Trabajo para listado'!$AB$155:$AB$1048576,0),MATCH((CUADRO!O$5&amp;$E592),'Hoja de Trabajo para listado'!$AB$151:$BA$151,0)),0)+IFERROR(INDEX('Hoja de Trabajo para listado'!$BC$155:$CB$1048576,MATCH($A592,'Hoja de Trabajo para listado'!$BC$155:$BC$1048576,0),MATCH((CUADRO!O$5&amp;$E592),'Hoja de Trabajo para listado'!$BC$151:$CB$151,0)),0)+IFERROR(INDEX('Hoja de Trabajo para listado'!$DE$153:$DG$274,MATCH($A592,'Hoja de Trabajo para listado'!$DE$153:$DE$1048576,0),MATCH((CUADRO!O$5&amp;$E592),'Hoja de Trabajo para listado'!$DE$151:$DG$151,0)),0)+IFERROR(INDEX('Hoja de Trabajo para listado'!$CD$155:$DC$1048576,MATCH($A592,'Hoja de Trabajo para listado'!$CD$155:$CD$1048576,0),MATCH((CUADRO!O$5&amp;$E592),'Hoja de Trabajo para listado'!$CD$151:$DC$151,0)),0)</f>
        <v>0</v>
      </c>
      <c r="P592" s="243">
        <f ca="1">+IFERROR(INDEX('Hoja de Trabajo para listado'!$A$155:$Z$1048576,MATCH($A592,'Hoja de Trabajo para listado'!$A$155:$A$1048576,0),MATCH((CUADRO!P$5&amp;$E592),'Hoja de Trabajo para listado'!$A$151:$Z$151,0)),0)+IFERROR(INDEX('Hoja de Trabajo para listado'!$AB$155:$BA$1048576,MATCH($A592,'Hoja de Trabajo para listado'!$AB$155:$AB$1048576,0),MATCH((CUADRO!P$5&amp;$E592),'Hoja de Trabajo para listado'!$AB$151:$BA$151,0)),0)+IFERROR(INDEX('Hoja de Trabajo para listado'!$BC$155:$CB$1048576,MATCH($A592,'Hoja de Trabajo para listado'!$BC$155:$BC$1048576,0),MATCH((CUADRO!P$5&amp;$E592),'Hoja de Trabajo para listado'!$BC$151:$CB$151,0)),0)+IFERROR(INDEX('Hoja de Trabajo para listado'!$DE$153:$DG$274,MATCH($A592,'Hoja de Trabajo para listado'!$DE$153:$DE$1048576,0),MATCH((CUADRO!P$5&amp;$E592),'Hoja de Trabajo para listado'!$DE$151:$DG$151,0)),0)+IFERROR(INDEX('Hoja de Trabajo para listado'!$CD$155:$DC$1048576,MATCH($A592,'Hoja de Trabajo para listado'!$CD$155:$CD$1048576,0),MATCH((CUADRO!P$5&amp;$E592),'Hoja de Trabajo para listado'!$CD$151:$DC$151,0)),0)</f>
        <v>0</v>
      </c>
      <c r="Q592" s="243">
        <f ca="1">+IFERROR(INDEX('Hoja de Trabajo para listado'!$A$155:$Z$1048576,MATCH($A592,'Hoja de Trabajo para listado'!$A$155:$A$1048576,0),MATCH((CUADRO!Q$5&amp;$E592),'Hoja de Trabajo para listado'!$A$151:$Z$151,0)),0)+IFERROR(INDEX('Hoja de Trabajo para listado'!$AB$155:$BA$1048576,MATCH($A592,'Hoja de Trabajo para listado'!$AB$155:$AB$1048576,0),MATCH((CUADRO!Q$5&amp;$E592),'Hoja de Trabajo para listado'!$AB$151:$BA$151,0)),0)+IFERROR(INDEX('Hoja de Trabajo para listado'!$BC$155:$CB$1048576,MATCH($A592,'Hoja de Trabajo para listado'!$BC$155:$BC$1048576,0),MATCH((CUADRO!Q$5&amp;$E592),'Hoja de Trabajo para listado'!$BC$151:$CB$151,0)),0)+IFERROR(INDEX('Hoja de Trabajo para listado'!$DE$153:$DG$274,MATCH($A592,'Hoja de Trabajo para listado'!$DE$153:$DE$1048576,0),MATCH((CUADRO!Q$5&amp;$E592),'Hoja de Trabajo para listado'!$DE$151:$DG$151,0)),0)+IFERROR(INDEX('Hoja de Trabajo para listado'!$CD$155:$DC$1048576,MATCH($A592,'Hoja de Trabajo para listado'!$CD$155:$CD$1048576,0),MATCH((CUADRO!Q$5&amp;$E592),'Hoja de Trabajo para listado'!$CD$151:$DC$151,0)),0)</f>
        <v>0</v>
      </c>
      <c r="R592" s="243">
        <f t="shared" ca="1" si="21"/>
        <v>0</v>
      </c>
      <c r="S592" s="249"/>
      <c r="T592" s="243">
        <f ca="1">+T593</f>
        <v>0</v>
      </c>
      <c r="U592" s="242">
        <f t="shared" si="22"/>
        <v>1</v>
      </c>
      <c r="V592" s="333" t="str">
        <f>+VLOOKUP(A592,bd_lista!$A$3:$E$590,5,FALSE)</f>
        <v>Gobiernos Autonomos Municipales</v>
      </c>
      <c r="W592" s="391" t="str">
        <f>+V592</f>
        <v>Gobiernos Autonomos Municipales</v>
      </c>
      <c r="X592" s="242">
        <f>+VLOOKUP(A592,[4]Sheet1!$A$13:$D$744,4,FALSE)</f>
        <v>0</v>
      </c>
      <c r="Y592" s="242" t="e">
        <f>+VLOOKUP(X592,bd_lista!$A$3:$C$590,3,FALSE)</f>
        <v>#N/A</v>
      </c>
      <c r="Z592" s="294">
        <f>+X592</f>
        <v>0</v>
      </c>
      <c r="AA592" s="295" t="e">
        <f>+Y592</f>
        <v>#N/A</v>
      </c>
    </row>
    <row r="593" spans="1:27" customFormat="1" ht="15" hidden="1" customHeight="1">
      <c r="A593" s="32">
        <v>1249</v>
      </c>
      <c r="B593" s="388"/>
      <c r="C593" s="247" t="str">
        <f>+VLOOKUP(A593,bd_lista!$A$3:$C$590,3,FALSE)</f>
        <v>Gobierno Autónomo Municipal de Apolo</v>
      </c>
      <c r="D593" s="390"/>
      <c r="E593" s="244" t="s">
        <v>1305</v>
      </c>
      <c r="F593" s="243">
        <f ca="1">+IFERROR(INDEX('Hoja de Trabajo para listado'!$A$155:$Z$1048576,MATCH($A593,'Hoja de Trabajo para listado'!$A$155:$A$1048576,0),MATCH((CUADRO!F$5&amp;$E593),'Hoja de Trabajo para listado'!$A$151:$Z$151,0)),0)+IFERROR(INDEX('Hoja de Trabajo para listado'!$AB$155:$BA$1048576,MATCH($A593,'Hoja de Trabajo para listado'!$AB$155:$AB$1048576,0),MATCH((CUADRO!F$5&amp;$E593),'Hoja de Trabajo para listado'!$AB$151:$BA$151,0)),0)+IFERROR(INDEX('Hoja de Trabajo para listado'!$BC$155:$CB$1048576,MATCH($A593,'Hoja de Trabajo para listado'!$BC$155:$BC$1048576,0),MATCH((CUADRO!F$5&amp;$E593),'Hoja de Trabajo para listado'!$BC$151:$CB$151,0)),0)+IFERROR(INDEX('Hoja de Trabajo para listado'!$DE$153:$DG$274,MATCH($A593,'Hoja de Trabajo para listado'!$DE$153:$DE$1048576,0),MATCH((CUADRO!F$5&amp;$E593),'Hoja de Trabajo para listado'!$DE$151:$DG$151,0)),0)+IFERROR(INDEX('Hoja de Trabajo para listado'!$CD$155:$DC$1048576,MATCH($A593,'Hoja de Trabajo para listado'!$CD$155:$CD$1048576,0),MATCH((CUADRO!F$5&amp;$E593),'Hoja de Trabajo para listado'!$CD$151:$DC$151,0)),0)</f>
        <v>0</v>
      </c>
      <c r="G593" s="243">
        <f ca="1">+IFERROR(INDEX('Hoja de Trabajo para listado'!$A$155:$Z$1048576,MATCH($A593,'Hoja de Trabajo para listado'!$A$155:$A$1048576,0),MATCH((CUADRO!G$5&amp;$E593),'Hoja de Trabajo para listado'!$A$151:$Z$151,0)),0)+IFERROR(INDEX('Hoja de Trabajo para listado'!$AB$155:$BA$1048576,MATCH($A593,'Hoja de Trabajo para listado'!$AB$155:$AB$1048576,0),MATCH((CUADRO!G$5&amp;$E593),'Hoja de Trabajo para listado'!$AB$151:$BA$151,0)),0)+IFERROR(INDEX('Hoja de Trabajo para listado'!$BC$155:$CB$1048576,MATCH($A593,'Hoja de Trabajo para listado'!$BC$155:$BC$1048576,0),MATCH((CUADRO!G$5&amp;$E593),'Hoja de Trabajo para listado'!$BC$151:$CB$151,0)),0)+IFERROR(INDEX('Hoja de Trabajo para listado'!$DE$153:$DG$274,MATCH($A593,'Hoja de Trabajo para listado'!$DE$153:$DE$1048576,0),MATCH((CUADRO!G$5&amp;$E593),'Hoja de Trabajo para listado'!$DE$151:$DG$151,0)),0)+IFERROR(INDEX('Hoja de Trabajo para listado'!$CD$155:$DC$1048576,MATCH($A593,'Hoja de Trabajo para listado'!$CD$155:$CD$1048576,0),MATCH((CUADRO!G$5&amp;$E593),'Hoja de Trabajo para listado'!$CD$151:$DC$151,0)),0)</f>
        <v>0</v>
      </c>
      <c r="H593" s="243">
        <f ca="1">+IFERROR(INDEX('Hoja de Trabajo para listado'!$A$155:$Z$1048576,MATCH($A593,'Hoja de Trabajo para listado'!$A$155:$A$1048576,0),MATCH((CUADRO!H$5&amp;$E593),'Hoja de Trabajo para listado'!$A$151:$Z$151,0)),0)+IFERROR(INDEX('Hoja de Trabajo para listado'!$AB$155:$BA$1048576,MATCH($A593,'Hoja de Trabajo para listado'!$AB$155:$AB$1048576,0),MATCH((CUADRO!H$5&amp;$E593),'Hoja de Trabajo para listado'!$AB$151:$BA$151,0)),0)+IFERROR(INDEX('Hoja de Trabajo para listado'!$BC$155:$CB$1048576,MATCH($A593,'Hoja de Trabajo para listado'!$BC$155:$BC$1048576,0),MATCH((CUADRO!H$5&amp;$E593),'Hoja de Trabajo para listado'!$BC$151:$CB$151,0)),0)+IFERROR(INDEX('Hoja de Trabajo para listado'!$DE$153:$DG$274,MATCH($A593,'Hoja de Trabajo para listado'!$DE$153:$DE$1048576,0),MATCH((CUADRO!H$5&amp;$E593),'Hoja de Trabajo para listado'!$DE$151:$DG$151,0)),0)+IFERROR(INDEX('Hoja de Trabajo para listado'!$CD$155:$DC$1048576,MATCH($A593,'Hoja de Trabajo para listado'!$CD$155:$CD$1048576,0),MATCH((CUADRO!H$5&amp;$E593),'Hoja de Trabajo para listado'!$CD$151:$DC$151,0)),0)</f>
        <v>0</v>
      </c>
      <c r="I593" s="243">
        <f ca="1">+IFERROR(INDEX('Hoja de Trabajo para listado'!$A$155:$Z$1048576,MATCH($A593,'Hoja de Trabajo para listado'!$A$155:$A$1048576,0),MATCH((CUADRO!I$5&amp;$E593),'Hoja de Trabajo para listado'!$A$151:$Z$151,0)),0)+IFERROR(INDEX('Hoja de Trabajo para listado'!$AB$155:$BA$1048576,MATCH($A593,'Hoja de Trabajo para listado'!$AB$155:$AB$1048576,0),MATCH((CUADRO!I$5&amp;$E593),'Hoja de Trabajo para listado'!$AB$151:$BA$151,0)),0)+IFERROR(INDEX('Hoja de Trabajo para listado'!$BC$155:$CB$1048576,MATCH($A593,'Hoja de Trabajo para listado'!$BC$155:$BC$1048576,0),MATCH((CUADRO!I$5&amp;$E593),'Hoja de Trabajo para listado'!$BC$151:$CB$151,0)),0)+IFERROR(INDEX('Hoja de Trabajo para listado'!$DE$153:$DG$274,MATCH($A593,'Hoja de Trabajo para listado'!$DE$153:$DE$1048576,0),MATCH((CUADRO!I$5&amp;$E593),'Hoja de Trabajo para listado'!$DE$151:$DG$151,0)),0)+IFERROR(INDEX('Hoja de Trabajo para listado'!$CD$155:$DC$1048576,MATCH($A593,'Hoja de Trabajo para listado'!$CD$155:$CD$1048576,0),MATCH((CUADRO!I$5&amp;$E593),'Hoja de Trabajo para listado'!$CD$151:$DC$151,0)),0)</f>
        <v>0</v>
      </c>
      <c r="J593" s="243">
        <f ca="1">+IFERROR(INDEX('Hoja de Trabajo para listado'!$A$155:$Z$1048576,MATCH($A593,'Hoja de Trabajo para listado'!$A$155:$A$1048576,0),MATCH((CUADRO!J$5&amp;$E593),'Hoja de Trabajo para listado'!$A$151:$Z$151,0)),0)+IFERROR(INDEX('Hoja de Trabajo para listado'!$AB$155:$BA$1048576,MATCH($A593,'Hoja de Trabajo para listado'!$AB$155:$AB$1048576,0),MATCH((CUADRO!J$5&amp;$E593),'Hoja de Trabajo para listado'!$AB$151:$BA$151,0)),0)+IFERROR(INDEX('Hoja de Trabajo para listado'!$BC$155:$CB$1048576,MATCH($A593,'Hoja de Trabajo para listado'!$BC$155:$BC$1048576,0),MATCH((CUADRO!J$5&amp;$E593),'Hoja de Trabajo para listado'!$BC$151:$CB$151,0)),0)+IFERROR(INDEX('Hoja de Trabajo para listado'!$DE$153:$DG$274,MATCH($A593,'Hoja de Trabajo para listado'!$DE$153:$DE$1048576,0),MATCH((CUADRO!J$5&amp;$E593),'Hoja de Trabajo para listado'!$DE$151:$DG$151,0)),0)+IFERROR(INDEX('Hoja de Trabajo para listado'!$CD$155:$DC$1048576,MATCH($A593,'Hoja de Trabajo para listado'!$CD$155:$CD$1048576,0),MATCH((CUADRO!J$5&amp;$E593),'Hoja de Trabajo para listado'!$CD$151:$DC$151,0)),0)</f>
        <v>0</v>
      </c>
      <c r="K593" s="243">
        <f ca="1">+IFERROR(INDEX('Hoja de Trabajo para listado'!$A$155:$Z$1048576,MATCH($A593,'Hoja de Trabajo para listado'!$A$155:$A$1048576,0),MATCH((CUADRO!K$5&amp;$E593),'Hoja de Trabajo para listado'!$A$151:$Z$151,0)),0)+IFERROR(INDEX('Hoja de Trabajo para listado'!$AB$155:$BA$1048576,MATCH($A593,'Hoja de Trabajo para listado'!$AB$155:$AB$1048576,0),MATCH((CUADRO!K$5&amp;$E593),'Hoja de Trabajo para listado'!$AB$151:$BA$151,0)),0)+IFERROR(INDEX('Hoja de Trabajo para listado'!$BC$155:$CB$1048576,MATCH($A593,'Hoja de Trabajo para listado'!$BC$155:$BC$1048576,0),MATCH((CUADRO!K$5&amp;$E593),'Hoja de Trabajo para listado'!$BC$151:$CB$151,0)),0)+IFERROR(INDEX('Hoja de Trabajo para listado'!$DE$153:$DG$274,MATCH($A593,'Hoja de Trabajo para listado'!$DE$153:$DE$1048576,0),MATCH((CUADRO!K$5&amp;$E593),'Hoja de Trabajo para listado'!$DE$151:$DG$151,0)),0)+IFERROR(INDEX('Hoja de Trabajo para listado'!$CD$155:$DC$1048576,MATCH($A593,'Hoja de Trabajo para listado'!$CD$155:$CD$1048576,0),MATCH((CUADRO!K$5&amp;$E593),'Hoja de Trabajo para listado'!$CD$151:$DC$151,0)),0)</f>
        <v>0</v>
      </c>
      <c r="L593" s="243">
        <f ca="1">+IFERROR(INDEX('Hoja de Trabajo para listado'!$A$155:$Z$1048576,MATCH($A593,'Hoja de Trabajo para listado'!$A$155:$A$1048576,0),MATCH((CUADRO!L$5&amp;$E593),'Hoja de Trabajo para listado'!$A$151:$Z$151,0)),0)+IFERROR(INDEX('Hoja de Trabajo para listado'!$AB$155:$BA$1048576,MATCH($A593,'Hoja de Trabajo para listado'!$AB$155:$AB$1048576,0),MATCH((CUADRO!L$5&amp;$E593),'Hoja de Trabajo para listado'!$AB$151:$BA$151,0)),0)+IFERROR(INDEX('Hoja de Trabajo para listado'!$BC$155:$CB$1048576,MATCH($A593,'Hoja de Trabajo para listado'!$BC$155:$BC$1048576,0),MATCH((CUADRO!L$5&amp;$E593),'Hoja de Trabajo para listado'!$BC$151:$CB$151,0)),0)+IFERROR(INDEX('Hoja de Trabajo para listado'!$DE$153:$DG$274,MATCH($A593,'Hoja de Trabajo para listado'!$DE$153:$DE$1048576,0),MATCH((CUADRO!L$5&amp;$E593),'Hoja de Trabajo para listado'!$DE$151:$DG$151,0)),0)+IFERROR(INDEX('Hoja de Trabajo para listado'!$CD$155:$DC$1048576,MATCH($A593,'Hoja de Trabajo para listado'!$CD$155:$CD$1048576,0),MATCH((CUADRO!L$5&amp;$E593),'Hoja de Trabajo para listado'!$CD$151:$DC$151,0)),0)</f>
        <v>0</v>
      </c>
      <c r="M593" s="243">
        <f ca="1">+IFERROR(INDEX('Hoja de Trabajo para listado'!$A$155:$Z$1048576,MATCH($A593,'Hoja de Trabajo para listado'!$A$155:$A$1048576,0),MATCH((CUADRO!M$5&amp;$E593),'Hoja de Trabajo para listado'!$A$151:$Z$151,0)),0)+IFERROR(INDEX('Hoja de Trabajo para listado'!$AB$155:$BA$1048576,MATCH($A593,'Hoja de Trabajo para listado'!$AB$155:$AB$1048576,0),MATCH((CUADRO!M$5&amp;$E593),'Hoja de Trabajo para listado'!$AB$151:$BA$151,0)),0)+IFERROR(INDEX('Hoja de Trabajo para listado'!$BC$155:$CB$1048576,MATCH($A593,'Hoja de Trabajo para listado'!$BC$155:$BC$1048576,0),MATCH((CUADRO!M$5&amp;$E593),'Hoja de Trabajo para listado'!$BC$151:$CB$151,0)),0)+IFERROR(INDEX('Hoja de Trabajo para listado'!$DE$153:$DG$274,MATCH($A593,'Hoja de Trabajo para listado'!$DE$153:$DE$1048576,0),MATCH((CUADRO!M$5&amp;$E593),'Hoja de Trabajo para listado'!$DE$151:$DG$151,0)),0)+IFERROR(INDEX('Hoja de Trabajo para listado'!$CD$155:$DC$1048576,MATCH($A593,'Hoja de Trabajo para listado'!$CD$155:$CD$1048576,0),MATCH((CUADRO!M$5&amp;$E593),'Hoja de Trabajo para listado'!$CD$151:$DC$151,0)),0)</f>
        <v>0</v>
      </c>
      <c r="N593" s="243">
        <f ca="1">+IFERROR(INDEX('Hoja de Trabajo para listado'!$A$155:$Z$1048576,MATCH($A593,'Hoja de Trabajo para listado'!$A$155:$A$1048576,0),MATCH((CUADRO!N$5&amp;$E593),'Hoja de Trabajo para listado'!$A$151:$Z$151,0)),0)+IFERROR(INDEX('Hoja de Trabajo para listado'!$AB$155:$BA$1048576,MATCH($A593,'Hoja de Trabajo para listado'!$AB$155:$AB$1048576,0),MATCH((CUADRO!N$5&amp;$E593),'Hoja de Trabajo para listado'!$AB$151:$BA$151,0)),0)+IFERROR(INDEX('Hoja de Trabajo para listado'!$BC$155:$CB$1048576,MATCH($A593,'Hoja de Trabajo para listado'!$BC$155:$BC$1048576,0),MATCH((CUADRO!N$5&amp;$E593),'Hoja de Trabajo para listado'!$BC$151:$CB$151,0)),0)+IFERROR(INDEX('Hoja de Trabajo para listado'!$DE$153:$DG$274,MATCH($A593,'Hoja de Trabajo para listado'!$DE$153:$DE$1048576,0),MATCH((CUADRO!N$5&amp;$E593),'Hoja de Trabajo para listado'!$DE$151:$DG$151,0)),0)+IFERROR(INDEX('Hoja de Trabajo para listado'!$CD$155:$DC$1048576,MATCH($A593,'Hoja de Trabajo para listado'!$CD$155:$CD$1048576,0),MATCH((CUADRO!N$5&amp;$E593),'Hoja de Trabajo para listado'!$CD$151:$DC$151,0)),0)</f>
        <v>0</v>
      </c>
      <c r="O593" s="243">
        <f ca="1">+IFERROR(INDEX('Hoja de Trabajo para listado'!$A$155:$Z$1048576,MATCH($A593,'Hoja de Trabajo para listado'!$A$155:$A$1048576,0),MATCH((CUADRO!O$5&amp;$E593),'Hoja de Trabajo para listado'!$A$151:$Z$151,0)),0)+IFERROR(INDEX('Hoja de Trabajo para listado'!$AB$155:$BA$1048576,MATCH($A593,'Hoja de Trabajo para listado'!$AB$155:$AB$1048576,0),MATCH((CUADRO!O$5&amp;$E593),'Hoja de Trabajo para listado'!$AB$151:$BA$151,0)),0)+IFERROR(INDEX('Hoja de Trabajo para listado'!$BC$155:$CB$1048576,MATCH($A593,'Hoja de Trabajo para listado'!$BC$155:$BC$1048576,0),MATCH((CUADRO!O$5&amp;$E593),'Hoja de Trabajo para listado'!$BC$151:$CB$151,0)),0)+IFERROR(INDEX('Hoja de Trabajo para listado'!$DE$153:$DG$274,MATCH($A593,'Hoja de Trabajo para listado'!$DE$153:$DE$1048576,0),MATCH((CUADRO!O$5&amp;$E593),'Hoja de Trabajo para listado'!$DE$151:$DG$151,0)),0)+IFERROR(INDEX('Hoja de Trabajo para listado'!$CD$155:$DC$1048576,MATCH($A593,'Hoja de Trabajo para listado'!$CD$155:$CD$1048576,0),MATCH((CUADRO!O$5&amp;$E593),'Hoja de Trabajo para listado'!$CD$151:$DC$151,0)),0)</f>
        <v>0</v>
      </c>
      <c r="P593" s="243">
        <f ca="1">+IFERROR(INDEX('Hoja de Trabajo para listado'!$A$155:$Z$1048576,MATCH($A593,'Hoja de Trabajo para listado'!$A$155:$A$1048576,0),MATCH((CUADRO!P$5&amp;$E593),'Hoja de Trabajo para listado'!$A$151:$Z$151,0)),0)+IFERROR(INDEX('Hoja de Trabajo para listado'!$AB$155:$BA$1048576,MATCH($A593,'Hoja de Trabajo para listado'!$AB$155:$AB$1048576,0),MATCH((CUADRO!P$5&amp;$E593),'Hoja de Trabajo para listado'!$AB$151:$BA$151,0)),0)+IFERROR(INDEX('Hoja de Trabajo para listado'!$BC$155:$CB$1048576,MATCH($A593,'Hoja de Trabajo para listado'!$BC$155:$BC$1048576,0),MATCH((CUADRO!P$5&amp;$E593),'Hoja de Trabajo para listado'!$BC$151:$CB$151,0)),0)+IFERROR(INDEX('Hoja de Trabajo para listado'!$DE$153:$DG$274,MATCH($A593,'Hoja de Trabajo para listado'!$DE$153:$DE$1048576,0),MATCH((CUADRO!P$5&amp;$E593),'Hoja de Trabajo para listado'!$DE$151:$DG$151,0)),0)+IFERROR(INDEX('Hoja de Trabajo para listado'!$CD$155:$DC$1048576,MATCH($A593,'Hoja de Trabajo para listado'!$CD$155:$CD$1048576,0),MATCH((CUADRO!P$5&amp;$E593),'Hoja de Trabajo para listado'!$CD$151:$DC$151,0)),0)</f>
        <v>0</v>
      </c>
      <c r="Q593" s="243">
        <f ca="1">+IFERROR(INDEX('Hoja de Trabajo para listado'!$A$155:$Z$1048576,MATCH($A593,'Hoja de Trabajo para listado'!$A$155:$A$1048576,0),MATCH((CUADRO!Q$5&amp;$E593),'Hoja de Trabajo para listado'!$A$151:$Z$151,0)),0)+IFERROR(INDEX('Hoja de Trabajo para listado'!$AB$155:$BA$1048576,MATCH($A593,'Hoja de Trabajo para listado'!$AB$155:$AB$1048576,0),MATCH((CUADRO!Q$5&amp;$E593),'Hoja de Trabajo para listado'!$AB$151:$BA$151,0)),0)+IFERROR(INDEX('Hoja de Trabajo para listado'!$BC$155:$CB$1048576,MATCH($A593,'Hoja de Trabajo para listado'!$BC$155:$BC$1048576,0),MATCH((CUADRO!Q$5&amp;$E593),'Hoja de Trabajo para listado'!$BC$151:$CB$151,0)),0)+IFERROR(INDEX('Hoja de Trabajo para listado'!$DE$153:$DG$274,MATCH($A593,'Hoja de Trabajo para listado'!$DE$153:$DE$1048576,0),MATCH((CUADRO!Q$5&amp;$E593),'Hoja de Trabajo para listado'!$DE$151:$DG$151,0)),0)+IFERROR(INDEX('Hoja de Trabajo para listado'!$CD$155:$DC$1048576,MATCH($A593,'Hoja de Trabajo para listado'!$CD$155:$CD$1048576,0),MATCH((CUADRO!Q$5&amp;$E593),'Hoja de Trabajo para listado'!$CD$151:$DC$151,0)),0)</f>
        <v>0</v>
      </c>
      <c r="R593" s="243">
        <f t="shared" ca="1" si="21"/>
        <v>0</v>
      </c>
      <c r="S593" s="249">
        <f ca="1">+R592+R593</f>
        <v>0</v>
      </c>
      <c r="T593" s="243">
        <f ca="1">+S593</f>
        <v>0</v>
      </c>
      <c r="U593" s="242">
        <f t="shared" si="22"/>
        <v>2</v>
      </c>
      <c r="V593" s="333" t="str">
        <f>+VLOOKUP(A593,bd_lista!$A$3:$E$590,5,FALSE)</f>
        <v>Gobiernos Autonomos Municipales</v>
      </c>
      <c r="W593" s="392"/>
      <c r="X593" s="242">
        <f>+VLOOKUP(A593,[4]Sheet1!$A$13:$D$744,4,FALSE)</f>
        <v>0</v>
      </c>
      <c r="Y593" s="242" t="e">
        <f>+VLOOKUP(X593,bd_lista!$A$3:$C$590,3,FALSE)</f>
        <v>#N/A</v>
      </c>
      <c r="Z593" s="292"/>
      <c r="AA593" s="293"/>
    </row>
    <row r="594" spans="1:27" customFormat="1" ht="15" hidden="1" customHeight="1">
      <c r="A594" s="32">
        <v>1250</v>
      </c>
      <c r="B594" s="387">
        <f>+A594</f>
        <v>1250</v>
      </c>
      <c r="C594" s="247" t="str">
        <f>+VLOOKUP(A594,bd_lista!$A$3:$C$590,3,FALSE)</f>
        <v>Gobierno Autónomo Municipal de Pelechuco</v>
      </c>
      <c r="D594" s="389" t="str">
        <f>+C594</f>
        <v>Gobierno Autónomo Municipal de Pelechuco</v>
      </c>
      <c r="E594" s="242" t="s">
        <v>1304</v>
      </c>
      <c r="F594" s="243">
        <f ca="1">+IFERROR(INDEX('Hoja de Trabajo para listado'!$A$155:$Z$1048576,MATCH($A594,'Hoja de Trabajo para listado'!$A$155:$A$1048576,0),MATCH((CUADRO!F$5&amp;$E594),'Hoja de Trabajo para listado'!$A$151:$Z$151,0)),0)+IFERROR(INDEX('Hoja de Trabajo para listado'!$AB$155:$BA$1048576,MATCH($A594,'Hoja de Trabajo para listado'!$AB$155:$AB$1048576,0),MATCH((CUADRO!F$5&amp;$E594),'Hoja de Trabajo para listado'!$AB$151:$BA$151,0)),0)+IFERROR(INDEX('Hoja de Trabajo para listado'!$BC$155:$CB$1048576,MATCH($A594,'Hoja de Trabajo para listado'!$BC$155:$BC$1048576,0),MATCH((CUADRO!F$5&amp;$E594),'Hoja de Trabajo para listado'!$BC$151:$CB$151,0)),0)+IFERROR(INDEX('Hoja de Trabajo para listado'!$DE$153:$DG$274,MATCH($A594,'Hoja de Trabajo para listado'!$DE$153:$DE$1048576,0),MATCH((CUADRO!F$5&amp;$E594),'Hoja de Trabajo para listado'!$DE$151:$DG$151,0)),0)+IFERROR(INDEX('Hoja de Trabajo para listado'!$CD$155:$DC$1048576,MATCH($A594,'Hoja de Trabajo para listado'!$CD$155:$CD$1048576,0),MATCH((CUADRO!F$5&amp;$E594),'Hoja de Trabajo para listado'!$CD$151:$DC$151,0)),0)</f>
        <v>0</v>
      </c>
      <c r="G594" s="243">
        <f ca="1">+IFERROR(INDEX('Hoja de Trabajo para listado'!$A$155:$Z$1048576,MATCH($A594,'Hoja de Trabajo para listado'!$A$155:$A$1048576,0),MATCH((CUADRO!G$5&amp;$E594),'Hoja de Trabajo para listado'!$A$151:$Z$151,0)),0)+IFERROR(INDEX('Hoja de Trabajo para listado'!$AB$155:$BA$1048576,MATCH($A594,'Hoja de Trabajo para listado'!$AB$155:$AB$1048576,0),MATCH((CUADRO!G$5&amp;$E594),'Hoja de Trabajo para listado'!$AB$151:$BA$151,0)),0)+IFERROR(INDEX('Hoja de Trabajo para listado'!$BC$155:$CB$1048576,MATCH($A594,'Hoja de Trabajo para listado'!$BC$155:$BC$1048576,0),MATCH((CUADRO!G$5&amp;$E594),'Hoja de Trabajo para listado'!$BC$151:$CB$151,0)),0)+IFERROR(INDEX('Hoja de Trabajo para listado'!$DE$153:$DG$274,MATCH($A594,'Hoja de Trabajo para listado'!$DE$153:$DE$1048576,0),MATCH((CUADRO!G$5&amp;$E594),'Hoja de Trabajo para listado'!$DE$151:$DG$151,0)),0)+IFERROR(INDEX('Hoja de Trabajo para listado'!$CD$155:$DC$1048576,MATCH($A594,'Hoja de Trabajo para listado'!$CD$155:$CD$1048576,0),MATCH((CUADRO!G$5&amp;$E594),'Hoja de Trabajo para listado'!$CD$151:$DC$151,0)),0)</f>
        <v>0</v>
      </c>
      <c r="H594" s="243">
        <f ca="1">+IFERROR(INDEX('Hoja de Trabajo para listado'!$A$155:$Z$1048576,MATCH($A594,'Hoja de Trabajo para listado'!$A$155:$A$1048576,0),MATCH((CUADRO!H$5&amp;$E594),'Hoja de Trabajo para listado'!$A$151:$Z$151,0)),0)+IFERROR(INDEX('Hoja de Trabajo para listado'!$AB$155:$BA$1048576,MATCH($A594,'Hoja de Trabajo para listado'!$AB$155:$AB$1048576,0),MATCH((CUADRO!H$5&amp;$E594),'Hoja de Trabajo para listado'!$AB$151:$BA$151,0)),0)+IFERROR(INDEX('Hoja de Trabajo para listado'!$BC$155:$CB$1048576,MATCH($A594,'Hoja de Trabajo para listado'!$BC$155:$BC$1048576,0),MATCH((CUADRO!H$5&amp;$E594),'Hoja de Trabajo para listado'!$BC$151:$CB$151,0)),0)+IFERROR(INDEX('Hoja de Trabajo para listado'!$DE$153:$DG$274,MATCH($A594,'Hoja de Trabajo para listado'!$DE$153:$DE$1048576,0),MATCH((CUADRO!H$5&amp;$E594),'Hoja de Trabajo para listado'!$DE$151:$DG$151,0)),0)+IFERROR(INDEX('Hoja de Trabajo para listado'!$CD$155:$DC$1048576,MATCH($A594,'Hoja de Trabajo para listado'!$CD$155:$CD$1048576,0),MATCH((CUADRO!H$5&amp;$E594),'Hoja de Trabajo para listado'!$CD$151:$DC$151,0)),0)</f>
        <v>0</v>
      </c>
      <c r="I594" s="243">
        <f ca="1">+IFERROR(INDEX('Hoja de Trabajo para listado'!$A$155:$Z$1048576,MATCH($A594,'Hoja de Trabajo para listado'!$A$155:$A$1048576,0),MATCH((CUADRO!I$5&amp;$E594),'Hoja de Trabajo para listado'!$A$151:$Z$151,0)),0)+IFERROR(INDEX('Hoja de Trabajo para listado'!$AB$155:$BA$1048576,MATCH($A594,'Hoja de Trabajo para listado'!$AB$155:$AB$1048576,0),MATCH((CUADRO!I$5&amp;$E594),'Hoja de Trabajo para listado'!$AB$151:$BA$151,0)),0)+IFERROR(INDEX('Hoja de Trabajo para listado'!$BC$155:$CB$1048576,MATCH($A594,'Hoja de Trabajo para listado'!$BC$155:$BC$1048576,0),MATCH((CUADRO!I$5&amp;$E594),'Hoja de Trabajo para listado'!$BC$151:$CB$151,0)),0)+IFERROR(INDEX('Hoja de Trabajo para listado'!$DE$153:$DG$274,MATCH($A594,'Hoja de Trabajo para listado'!$DE$153:$DE$1048576,0),MATCH((CUADRO!I$5&amp;$E594),'Hoja de Trabajo para listado'!$DE$151:$DG$151,0)),0)+IFERROR(INDEX('Hoja de Trabajo para listado'!$CD$155:$DC$1048576,MATCH($A594,'Hoja de Trabajo para listado'!$CD$155:$CD$1048576,0),MATCH((CUADRO!I$5&amp;$E594),'Hoja de Trabajo para listado'!$CD$151:$DC$151,0)),0)</f>
        <v>0</v>
      </c>
      <c r="J594" s="243">
        <f ca="1">+IFERROR(INDEX('Hoja de Trabajo para listado'!$A$155:$Z$1048576,MATCH($A594,'Hoja de Trabajo para listado'!$A$155:$A$1048576,0),MATCH((CUADRO!J$5&amp;$E594),'Hoja de Trabajo para listado'!$A$151:$Z$151,0)),0)+IFERROR(INDEX('Hoja de Trabajo para listado'!$AB$155:$BA$1048576,MATCH($A594,'Hoja de Trabajo para listado'!$AB$155:$AB$1048576,0),MATCH((CUADRO!J$5&amp;$E594),'Hoja de Trabajo para listado'!$AB$151:$BA$151,0)),0)+IFERROR(INDEX('Hoja de Trabajo para listado'!$BC$155:$CB$1048576,MATCH($A594,'Hoja de Trabajo para listado'!$BC$155:$BC$1048576,0),MATCH((CUADRO!J$5&amp;$E594),'Hoja de Trabajo para listado'!$BC$151:$CB$151,0)),0)+IFERROR(INDEX('Hoja de Trabajo para listado'!$DE$153:$DG$274,MATCH($A594,'Hoja de Trabajo para listado'!$DE$153:$DE$1048576,0),MATCH((CUADRO!J$5&amp;$E594),'Hoja de Trabajo para listado'!$DE$151:$DG$151,0)),0)+IFERROR(INDEX('Hoja de Trabajo para listado'!$CD$155:$DC$1048576,MATCH($A594,'Hoja de Trabajo para listado'!$CD$155:$CD$1048576,0),MATCH((CUADRO!J$5&amp;$E594),'Hoja de Trabajo para listado'!$CD$151:$DC$151,0)),0)</f>
        <v>0</v>
      </c>
      <c r="K594" s="243">
        <f ca="1">+IFERROR(INDEX('Hoja de Trabajo para listado'!$A$155:$Z$1048576,MATCH($A594,'Hoja de Trabajo para listado'!$A$155:$A$1048576,0),MATCH((CUADRO!K$5&amp;$E594),'Hoja de Trabajo para listado'!$A$151:$Z$151,0)),0)+IFERROR(INDEX('Hoja de Trabajo para listado'!$AB$155:$BA$1048576,MATCH($A594,'Hoja de Trabajo para listado'!$AB$155:$AB$1048576,0),MATCH((CUADRO!K$5&amp;$E594),'Hoja de Trabajo para listado'!$AB$151:$BA$151,0)),0)+IFERROR(INDEX('Hoja de Trabajo para listado'!$BC$155:$CB$1048576,MATCH($A594,'Hoja de Trabajo para listado'!$BC$155:$BC$1048576,0),MATCH((CUADRO!K$5&amp;$E594),'Hoja de Trabajo para listado'!$BC$151:$CB$151,0)),0)+IFERROR(INDEX('Hoja de Trabajo para listado'!$DE$153:$DG$274,MATCH($A594,'Hoja de Trabajo para listado'!$DE$153:$DE$1048576,0),MATCH((CUADRO!K$5&amp;$E594),'Hoja de Trabajo para listado'!$DE$151:$DG$151,0)),0)+IFERROR(INDEX('Hoja de Trabajo para listado'!$CD$155:$DC$1048576,MATCH($A594,'Hoja de Trabajo para listado'!$CD$155:$CD$1048576,0),MATCH((CUADRO!K$5&amp;$E594),'Hoja de Trabajo para listado'!$CD$151:$DC$151,0)),0)</f>
        <v>0</v>
      </c>
      <c r="L594" s="243">
        <f ca="1">+IFERROR(INDEX('Hoja de Trabajo para listado'!$A$155:$Z$1048576,MATCH($A594,'Hoja de Trabajo para listado'!$A$155:$A$1048576,0),MATCH((CUADRO!L$5&amp;$E594),'Hoja de Trabajo para listado'!$A$151:$Z$151,0)),0)+IFERROR(INDEX('Hoja de Trabajo para listado'!$AB$155:$BA$1048576,MATCH($A594,'Hoja de Trabajo para listado'!$AB$155:$AB$1048576,0),MATCH((CUADRO!L$5&amp;$E594),'Hoja de Trabajo para listado'!$AB$151:$BA$151,0)),0)+IFERROR(INDEX('Hoja de Trabajo para listado'!$BC$155:$CB$1048576,MATCH($A594,'Hoja de Trabajo para listado'!$BC$155:$BC$1048576,0),MATCH((CUADRO!L$5&amp;$E594),'Hoja de Trabajo para listado'!$BC$151:$CB$151,0)),0)+IFERROR(INDEX('Hoja de Trabajo para listado'!$DE$153:$DG$274,MATCH($A594,'Hoja de Trabajo para listado'!$DE$153:$DE$1048576,0),MATCH((CUADRO!L$5&amp;$E594),'Hoja de Trabajo para listado'!$DE$151:$DG$151,0)),0)+IFERROR(INDEX('Hoja de Trabajo para listado'!$CD$155:$DC$1048576,MATCH($A594,'Hoja de Trabajo para listado'!$CD$155:$CD$1048576,0),MATCH((CUADRO!L$5&amp;$E594),'Hoja de Trabajo para listado'!$CD$151:$DC$151,0)),0)</f>
        <v>0</v>
      </c>
      <c r="M594" s="243">
        <f ca="1">+IFERROR(INDEX('Hoja de Trabajo para listado'!$A$155:$Z$1048576,MATCH($A594,'Hoja de Trabajo para listado'!$A$155:$A$1048576,0),MATCH((CUADRO!M$5&amp;$E594),'Hoja de Trabajo para listado'!$A$151:$Z$151,0)),0)+IFERROR(INDEX('Hoja de Trabajo para listado'!$AB$155:$BA$1048576,MATCH($A594,'Hoja de Trabajo para listado'!$AB$155:$AB$1048576,0),MATCH((CUADRO!M$5&amp;$E594),'Hoja de Trabajo para listado'!$AB$151:$BA$151,0)),0)+IFERROR(INDEX('Hoja de Trabajo para listado'!$BC$155:$CB$1048576,MATCH($A594,'Hoja de Trabajo para listado'!$BC$155:$BC$1048576,0),MATCH((CUADRO!M$5&amp;$E594),'Hoja de Trabajo para listado'!$BC$151:$CB$151,0)),0)+IFERROR(INDEX('Hoja de Trabajo para listado'!$DE$153:$DG$274,MATCH($A594,'Hoja de Trabajo para listado'!$DE$153:$DE$1048576,0),MATCH((CUADRO!M$5&amp;$E594),'Hoja de Trabajo para listado'!$DE$151:$DG$151,0)),0)+IFERROR(INDEX('Hoja de Trabajo para listado'!$CD$155:$DC$1048576,MATCH($A594,'Hoja de Trabajo para listado'!$CD$155:$CD$1048576,0),MATCH((CUADRO!M$5&amp;$E594),'Hoja de Trabajo para listado'!$CD$151:$DC$151,0)),0)</f>
        <v>0</v>
      </c>
      <c r="N594" s="243">
        <f ca="1">+IFERROR(INDEX('Hoja de Trabajo para listado'!$A$155:$Z$1048576,MATCH($A594,'Hoja de Trabajo para listado'!$A$155:$A$1048576,0),MATCH((CUADRO!N$5&amp;$E594),'Hoja de Trabajo para listado'!$A$151:$Z$151,0)),0)+IFERROR(INDEX('Hoja de Trabajo para listado'!$AB$155:$BA$1048576,MATCH($A594,'Hoja de Trabajo para listado'!$AB$155:$AB$1048576,0),MATCH((CUADRO!N$5&amp;$E594),'Hoja de Trabajo para listado'!$AB$151:$BA$151,0)),0)+IFERROR(INDEX('Hoja de Trabajo para listado'!$BC$155:$CB$1048576,MATCH($A594,'Hoja de Trabajo para listado'!$BC$155:$BC$1048576,0),MATCH((CUADRO!N$5&amp;$E594),'Hoja de Trabajo para listado'!$BC$151:$CB$151,0)),0)+IFERROR(INDEX('Hoja de Trabajo para listado'!$DE$153:$DG$274,MATCH($A594,'Hoja de Trabajo para listado'!$DE$153:$DE$1048576,0),MATCH((CUADRO!N$5&amp;$E594),'Hoja de Trabajo para listado'!$DE$151:$DG$151,0)),0)+IFERROR(INDEX('Hoja de Trabajo para listado'!$CD$155:$DC$1048576,MATCH($A594,'Hoja de Trabajo para listado'!$CD$155:$CD$1048576,0),MATCH((CUADRO!N$5&amp;$E594),'Hoja de Trabajo para listado'!$CD$151:$DC$151,0)),0)</f>
        <v>0</v>
      </c>
      <c r="O594" s="243">
        <f ca="1">+IFERROR(INDEX('Hoja de Trabajo para listado'!$A$155:$Z$1048576,MATCH($A594,'Hoja de Trabajo para listado'!$A$155:$A$1048576,0),MATCH((CUADRO!O$5&amp;$E594),'Hoja de Trabajo para listado'!$A$151:$Z$151,0)),0)+IFERROR(INDEX('Hoja de Trabajo para listado'!$AB$155:$BA$1048576,MATCH($A594,'Hoja de Trabajo para listado'!$AB$155:$AB$1048576,0),MATCH((CUADRO!O$5&amp;$E594),'Hoja de Trabajo para listado'!$AB$151:$BA$151,0)),0)+IFERROR(INDEX('Hoja de Trabajo para listado'!$BC$155:$CB$1048576,MATCH($A594,'Hoja de Trabajo para listado'!$BC$155:$BC$1048576,0),MATCH((CUADRO!O$5&amp;$E594),'Hoja de Trabajo para listado'!$BC$151:$CB$151,0)),0)+IFERROR(INDEX('Hoja de Trabajo para listado'!$DE$153:$DG$274,MATCH($A594,'Hoja de Trabajo para listado'!$DE$153:$DE$1048576,0),MATCH((CUADRO!O$5&amp;$E594),'Hoja de Trabajo para listado'!$DE$151:$DG$151,0)),0)+IFERROR(INDEX('Hoja de Trabajo para listado'!$CD$155:$DC$1048576,MATCH($A594,'Hoja de Trabajo para listado'!$CD$155:$CD$1048576,0),MATCH((CUADRO!O$5&amp;$E594),'Hoja de Trabajo para listado'!$CD$151:$DC$151,0)),0)</f>
        <v>0</v>
      </c>
      <c r="P594" s="243">
        <f ca="1">+IFERROR(INDEX('Hoja de Trabajo para listado'!$A$155:$Z$1048576,MATCH($A594,'Hoja de Trabajo para listado'!$A$155:$A$1048576,0),MATCH((CUADRO!P$5&amp;$E594),'Hoja de Trabajo para listado'!$A$151:$Z$151,0)),0)+IFERROR(INDEX('Hoja de Trabajo para listado'!$AB$155:$BA$1048576,MATCH($A594,'Hoja de Trabajo para listado'!$AB$155:$AB$1048576,0),MATCH((CUADRO!P$5&amp;$E594),'Hoja de Trabajo para listado'!$AB$151:$BA$151,0)),0)+IFERROR(INDEX('Hoja de Trabajo para listado'!$BC$155:$CB$1048576,MATCH($A594,'Hoja de Trabajo para listado'!$BC$155:$BC$1048576,0),MATCH((CUADRO!P$5&amp;$E594),'Hoja de Trabajo para listado'!$BC$151:$CB$151,0)),0)+IFERROR(INDEX('Hoja de Trabajo para listado'!$DE$153:$DG$274,MATCH($A594,'Hoja de Trabajo para listado'!$DE$153:$DE$1048576,0),MATCH((CUADRO!P$5&amp;$E594),'Hoja de Trabajo para listado'!$DE$151:$DG$151,0)),0)+IFERROR(INDEX('Hoja de Trabajo para listado'!$CD$155:$DC$1048576,MATCH($A594,'Hoja de Trabajo para listado'!$CD$155:$CD$1048576,0),MATCH((CUADRO!P$5&amp;$E594),'Hoja de Trabajo para listado'!$CD$151:$DC$151,0)),0)</f>
        <v>0</v>
      </c>
      <c r="Q594" s="243">
        <f ca="1">+IFERROR(INDEX('Hoja de Trabajo para listado'!$A$155:$Z$1048576,MATCH($A594,'Hoja de Trabajo para listado'!$A$155:$A$1048576,0),MATCH((CUADRO!Q$5&amp;$E594),'Hoja de Trabajo para listado'!$A$151:$Z$151,0)),0)+IFERROR(INDEX('Hoja de Trabajo para listado'!$AB$155:$BA$1048576,MATCH($A594,'Hoja de Trabajo para listado'!$AB$155:$AB$1048576,0),MATCH((CUADRO!Q$5&amp;$E594),'Hoja de Trabajo para listado'!$AB$151:$BA$151,0)),0)+IFERROR(INDEX('Hoja de Trabajo para listado'!$BC$155:$CB$1048576,MATCH($A594,'Hoja de Trabajo para listado'!$BC$155:$BC$1048576,0),MATCH((CUADRO!Q$5&amp;$E594),'Hoja de Trabajo para listado'!$BC$151:$CB$151,0)),0)+IFERROR(INDEX('Hoja de Trabajo para listado'!$DE$153:$DG$274,MATCH($A594,'Hoja de Trabajo para listado'!$DE$153:$DE$1048576,0),MATCH((CUADRO!Q$5&amp;$E594),'Hoja de Trabajo para listado'!$DE$151:$DG$151,0)),0)+IFERROR(INDEX('Hoja de Trabajo para listado'!$CD$155:$DC$1048576,MATCH($A594,'Hoja de Trabajo para listado'!$CD$155:$CD$1048576,0),MATCH((CUADRO!Q$5&amp;$E594),'Hoja de Trabajo para listado'!$CD$151:$DC$151,0)),0)</f>
        <v>0</v>
      </c>
      <c r="R594" s="243">
        <f t="shared" ca="1" si="21"/>
        <v>0</v>
      </c>
      <c r="S594" s="249"/>
      <c r="T594" s="243">
        <f ca="1">+T595</f>
        <v>0</v>
      </c>
      <c r="U594" s="242">
        <f t="shared" si="22"/>
        <v>1</v>
      </c>
      <c r="V594" s="333" t="str">
        <f>+VLOOKUP(A594,bd_lista!$A$3:$E$590,5,FALSE)</f>
        <v>Gobiernos Autonomos Municipales</v>
      </c>
      <c r="W594" s="391" t="str">
        <f>+V594</f>
        <v>Gobiernos Autonomos Municipales</v>
      </c>
      <c r="X594" s="242">
        <f>+VLOOKUP(A594,[4]Sheet1!$A$13:$D$744,4,FALSE)</f>
        <v>0</v>
      </c>
      <c r="Y594" s="242" t="e">
        <f>+VLOOKUP(X594,bd_lista!$A$3:$C$590,3,FALSE)</f>
        <v>#N/A</v>
      </c>
      <c r="Z594" s="294">
        <f>+X594</f>
        <v>0</v>
      </c>
      <c r="AA594" s="295" t="e">
        <f>+Y594</f>
        <v>#N/A</v>
      </c>
    </row>
    <row r="595" spans="1:27" customFormat="1" ht="15" hidden="1" customHeight="1">
      <c r="A595" s="32">
        <v>1250</v>
      </c>
      <c r="B595" s="388"/>
      <c r="C595" s="247" t="str">
        <f>+VLOOKUP(A595,bd_lista!$A$3:$C$590,3,FALSE)</f>
        <v>Gobierno Autónomo Municipal de Pelechuco</v>
      </c>
      <c r="D595" s="390"/>
      <c r="E595" s="244" t="s">
        <v>1305</v>
      </c>
      <c r="F595" s="243">
        <f ca="1">+IFERROR(INDEX('Hoja de Trabajo para listado'!$A$155:$Z$1048576,MATCH($A595,'Hoja de Trabajo para listado'!$A$155:$A$1048576,0),MATCH((CUADRO!F$5&amp;$E595),'Hoja de Trabajo para listado'!$A$151:$Z$151,0)),0)+IFERROR(INDEX('Hoja de Trabajo para listado'!$AB$155:$BA$1048576,MATCH($A595,'Hoja de Trabajo para listado'!$AB$155:$AB$1048576,0),MATCH((CUADRO!F$5&amp;$E595),'Hoja de Trabajo para listado'!$AB$151:$BA$151,0)),0)+IFERROR(INDEX('Hoja de Trabajo para listado'!$BC$155:$CB$1048576,MATCH($A595,'Hoja de Trabajo para listado'!$BC$155:$BC$1048576,0),MATCH((CUADRO!F$5&amp;$E595),'Hoja de Trabajo para listado'!$BC$151:$CB$151,0)),0)+IFERROR(INDEX('Hoja de Trabajo para listado'!$DE$153:$DG$274,MATCH($A595,'Hoja de Trabajo para listado'!$DE$153:$DE$1048576,0),MATCH((CUADRO!F$5&amp;$E595),'Hoja de Trabajo para listado'!$DE$151:$DG$151,0)),0)+IFERROR(INDEX('Hoja de Trabajo para listado'!$CD$155:$DC$1048576,MATCH($A595,'Hoja de Trabajo para listado'!$CD$155:$CD$1048576,0),MATCH((CUADRO!F$5&amp;$E595),'Hoja de Trabajo para listado'!$CD$151:$DC$151,0)),0)</f>
        <v>0</v>
      </c>
      <c r="G595" s="243">
        <f ca="1">+IFERROR(INDEX('Hoja de Trabajo para listado'!$A$155:$Z$1048576,MATCH($A595,'Hoja de Trabajo para listado'!$A$155:$A$1048576,0),MATCH((CUADRO!G$5&amp;$E595),'Hoja de Trabajo para listado'!$A$151:$Z$151,0)),0)+IFERROR(INDEX('Hoja de Trabajo para listado'!$AB$155:$BA$1048576,MATCH($A595,'Hoja de Trabajo para listado'!$AB$155:$AB$1048576,0),MATCH((CUADRO!G$5&amp;$E595),'Hoja de Trabajo para listado'!$AB$151:$BA$151,0)),0)+IFERROR(INDEX('Hoja de Trabajo para listado'!$BC$155:$CB$1048576,MATCH($A595,'Hoja de Trabajo para listado'!$BC$155:$BC$1048576,0),MATCH((CUADRO!G$5&amp;$E595),'Hoja de Trabajo para listado'!$BC$151:$CB$151,0)),0)+IFERROR(INDEX('Hoja de Trabajo para listado'!$DE$153:$DG$274,MATCH($A595,'Hoja de Trabajo para listado'!$DE$153:$DE$1048576,0),MATCH((CUADRO!G$5&amp;$E595),'Hoja de Trabajo para listado'!$DE$151:$DG$151,0)),0)+IFERROR(INDEX('Hoja de Trabajo para listado'!$CD$155:$DC$1048576,MATCH($A595,'Hoja de Trabajo para listado'!$CD$155:$CD$1048576,0),MATCH((CUADRO!G$5&amp;$E595),'Hoja de Trabajo para listado'!$CD$151:$DC$151,0)),0)</f>
        <v>0</v>
      </c>
      <c r="H595" s="243">
        <f ca="1">+IFERROR(INDEX('Hoja de Trabajo para listado'!$A$155:$Z$1048576,MATCH($A595,'Hoja de Trabajo para listado'!$A$155:$A$1048576,0),MATCH((CUADRO!H$5&amp;$E595),'Hoja de Trabajo para listado'!$A$151:$Z$151,0)),0)+IFERROR(INDEX('Hoja de Trabajo para listado'!$AB$155:$BA$1048576,MATCH($A595,'Hoja de Trabajo para listado'!$AB$155:$AB$1048576,0),MATCH((CUADRO!H$5&amp;$E595),'Hoja de Trabajo para listado'!$AB$151:$BA$151,0)),0)+IFERROR(INDEX('Hoja de Trabajo para listado'!$BC$155:$CB$1048576,MATCH($A595,'Hoja de Trabajo para listado'!$BC$155:$BC$1048576,0),MATCH((CUADRO!H$5&amp;$E595),'Hoja de Trabajo para listado'!$BC$151:$CB$151,0)),0)+IFERROR(INDEX('Hoja de Trabajo para listado'!$DE$153:$DG$274,MATCH($A595,'Hoja de Trabajo para listado'!$DE$153:$DE$1048576,0),MATCH((CUADRO!H$5&amp;$E595),'Hoja de Trabajo para listado'!$DE$151:$DG$151,0)),0)+IFERROR(INDEX('Hoja de Trabajo para listado'!$CD$155:$DC$1048576,MATCH($A595,'Hoja de Trabajo para listado'!$CD$155:$CD$1048576,0),MATCH((CUADRO!H$5&amp;$E595),'Hoja de Trabajo para listado'!$CD$151:$DC$151,0)),0)</f>
        <v>0</v>
      </c>
      <c r="I595" s="243">
        <f ca="1">+IFERROR(INDEX('Hoja de Trabajo para listado'!$A$155:$Z$1048576,MATCH($A595,'Hoja de Trabajo para listado'!$A$155:$A$1048576,0),MATCH((CUADRO!I$5&amp;$E595),'Hoja de Trabajo para listado'!$A$151:$Z$151,0)),0)+IFERROR(INDEX('Hoja de Trabajo para listado'!$AB$155:$BA$1048576,MATCH($A595,'Hoja de Trabajo para listado'!$AB$155:$AB$1048576,0),MATCH((CUADRO!I$5&amp;$E595),'Hoja de Trabajo para listado'!$AB$151:$BA$151,0)),0)+IFERROR(INDEX('Hoja de Trabajo para listado'!$BC$155:$CB$1048576,MATCH($A595,'Hoja de Trabajo para listado'!$BC$155:$BC$1048576,0),MATCH((CUADRO!I$5&amp;$E595),'Hoja de Trabajo para listado'!$BC$151:$CB$151,0)),0)+IFERROR(INDEX('Hoja de Trabajo para listado'!$DE$153:$DG$274,MATCH($A595,'Hoja de Trabajo para listado'!$DE$153:$DE$1048576,0),MATCH((CUADRO!I$5&amp;$E595),'Hoja de Trabajo para listado'!$DE$151:$DG$151,0)),0)+IFERROR(INDEX('Hoja de Trabajo para listado'!$CD$155:$DC$1048576,MATCH($A595,'Hoja de Trabajo para listado'!$CD$155:$CD$1048576,0),MATCH((CUADRO!I$5&amp;$E595),'Hoja de Trabajo para listado'!$CD$151:$DC$151,0)),0)</f>
        <v>0</v>
      </c>
      <c r="J595" s="243">
        <f ca="1">+IFERROR(INDEX('Hoja de Trabajo para listado'!$A$155:$Z$1048576,MATCH($A595,'Hoja de Trabajo para listado'!$A$155:$A$1048576,0),MATCH((CUADRO!J$5&amp;$E595),'Hoja de Trabajo para listado'!$A$151:$Z$151,0)),0)+IFERROR(INDEX('Hoja de Trabajo para listado'!$AB$155:$BA$1048576,MATCH($A595,'Hoja de Trabajo para listado'!$AB$155:$AB$1048576,0),MATCH((CUADRO!J$5&amp;$E595),'Hoja de Trabajo para listado'!$AB$151:$BA$151,0)),0)+IFERROR(INDEX('Hoja de Trabajo para listado'!$BC$155:$CB$1048576,MATCH($A595,'Hoja de Trabajo para listado'!$BC$155:$BC$1048576,0),MATCH((CUADRO!J$5&amp;$E595),'Hoja de Trabajo para listado'!$BC$151:$CB$151,0)),0)+IFERROR(INDEX('Hoja de Trabajo para listado'!$DE$153:$DG$274,MATCH($A595,'Hoja de Trabajo para listado'!$DE$153:$DE$1048576,0),MATCH((CUADRO!J$5&amp;$E595),'Hoja de Trabajo para listado'!$DE$151:$DG$151,0)),0)+IFERROR(INDEX('Hoja de Trabajo para listado'!$CD$155:$DC$1048576,MATCH($A595,'Hoja de Trabajo para listado'!$CD$155:$CD$1048576,0),MATCH((CUADRO!J$5&amp;$E595),'Hoja de Trabajo para listado'!$CD$151:$DC$151,0)),0)</f>
        <v>0</v>
      </c>
      <c r="K595" s="243">
        <f ca="1">+IFERROR(INDEX('Hoja de Trabajo para listado'!$A$155:$Z$1048576,MATCH($A595,'Hoja de Trabajo para listado'!$A$155:$A$1048576,0),MATCH((CUADRO!K$5&amp;$E595),'Hoja de Trabajo para listado'!$A$151:$Z$151,0)),0)+IFERROR(INDEX('Hoja de Trabajo para listado'!$AB$155:$BA$1048576,MATCH($A595,'Hoja de Trabajo para listado'!$AB$155:$AB$1048576,0),MATCH((CUADRO!K$5&amp;$E595),'Hoja de Trabajo para listado'!$AB$151:$BA$151,0)),0)+IFERROR(INDEX('Hoja de Trabajo para listado'!$BC$155:$CB$1048576,MATCH($A595,'Hoja de Trabajo para listado'!$BC$155:$BC$1048576,0),MATCH((CUADRO!K$5&amp;$E595),'Hoja de Trabajo para listado'!$BC$151:$CB$151,0)),0)+IFERROR(INDEX('Hoja de Trabajo para listado'!$DE$153:$DG$274,MATCH($A595,'Hoja de Trabajo para listado'!$DE$153:$DE$1048576,0),MATCH((CUADRO!K$5&amp;$E595),'Hoja de Trabajo para listado'!$DE$151:$DG$151,0)),0)+IFERROR(INDEX('Hoja de Trabajo para listado'!$CD$155:$DC$1048576,MATCH($A595,'Hoja de Trabajo para listado'!$CD$155:$CD$1048576,0),MATCH((CUADRO!K$5&amp;$E595),'Hoja de Trabajo para listado'!$CD$151:$DC$151,0)),0)</f>
        <v>0</v>
      </c>
      <c r="L595" s="243">
        <f ca="1">+IFERROR(INDEX('Hoja de Trabajo para listado'!$A$155:$Z$1048576,MATCH($A595,'Hoja de Trabajo para listado'!$A$155:$A$1048576,0),MATCH((CUADRO!L$5&amp;$E595),'Hoja de Trabajo para listado'!$A$151:$Z$151,0)),0)+IFERROR(INDEX('Hoja de Trabajo para listado'!$AB$155:$BA$1048576,MATCH($A595,'Hoja de Trabajo para listado'!$AB$155:$AB$1048576,0),MATCH((CUADRO!L$5&amp;$E595),'Hoja de Trabajo para listado'!$AB$151:$BA$151,0)),0)+IFERROR(INDEX('Hoja de Trabajo para listado'!$BC$155:$CB$1048576,MATCH($A595,'Hoja de Trabajo para listado'!$BC$155:$BC$1048576,0),MATCH((CUADRO!L$5&amp;$E595),'Hoja de Trabajo para listado'!$BC$151:$CB$151,0)),0)+IFERROR(INDEX('Hoja de Trabajo para listado'!$DE$153:$DG$274,MATCH($A595,'Hoja de Trabajo para listado'!$DE$153:$DE$1048576,0),MATCH((CUADRO!L$5&amp;$E595),'Hoja de Trabajo para listado'!$DE$151:$DG$151,0)),0)+IFERROR(INDEX('Hoja de Trabajo para listado'!$CD$155:$DC$1048576,MATCH($A595,'Hoja de Trabajo para listado'!$CD$155:$CD$1048576,0),MATCH((CUADRO!L$5&amp;$E595),'Hoja de Trabajo para listado'!$CD$151:$DC$151,0)),0)</f>
        <v>0</v>
      </c>
      <c r="M595" s="243">
        <f ca="1">+IFERROR(INDEX('Hoja de Trabajo para listado'!$A$155:$Z$1048576,MATCH($A595,'Hoja de Trabajo para listado'!$A$155:$A$1048576,0),MATCH((CUADRO!M$5&amp;$E595),'Hoja de Trabajo para listado'!$A$151:$Z$151,0)),0)+IFERROR(INDEX('Hoja de Trabajo para listado'!$AB$155:$BA$1048576,MATCH($A595,'Hoja de Trabajo para listado'!$AB$155:$AB$1048576,0),MATCH((CUADRO!M$5&amp;$E595),'Hoja de Trabajo para listado'!$AB$151:$BA$151,0)),0)+IFERROR(INDEX('Hoja de Trabajo para listado'!$BC$155:$CB$1048576,MATCH($A595,'Hoja de Trabajo para listado'!$BC$155:$BC$1048576,0),MATCH((CUADRO!M$5&amp;$E595),'Hoja de Trabajo para listado'!$BC$151:$CB$151,0)),0)+IFERROR(INDEX('Hoja de Trabajo para listado'!$DE$153:$DG$274,MATCH($A595,'Hoja de Trabajo para listado'!$DE$153:$DE$1048576,0),MATCH((CUADRO!M$5&amp;$E595),'Hoja de Trabajo para listado'!$DE$151:$DG$151,0)),0)+IFERROR(INDEX('Hoja de Trabajo para listado'!$CD$155:$DC$1048576,MATCH($A595,'Hoja de Trabajo para listado'!$CD$155:$CD$1048576,0),MATCH((CUADRO!M$5&amp;$E595),'Hoja de Trabajo para listado'!$CD$151:$DC$151,0)),0)</f>
        <v>0</v>
      </c>
      <c r="N595" s="243">
        <f ca="1">+IFERROR(INDEX('Hoja de Trabajo para listado'!$A$155:$Z$1048576,MATCH($A595,'Hoja de Trabajo para listado'!$A$155:$A$1048576,0),MATCH((CUADRO!N$5&amp;$E595),'Hoja de Trabajo para listado'!$A$151:$Z$151,0)),0)+IFERROR(INDEX('Hoja de Trabajo para listado'!$AB$155:$BA$1048576,MATCH($A595,'Hoja de Trabajo para listado'!$AB$155:$AB$1048576,0),MATCH((CUADRO!N$5&amp;$E595),'Hoja de Trabajo para listado'!$AB$151:$BA$151,0)),0)+IFERROR(INDEX('Hoja de Trabajo para listado'!$BC$155:$CB$1048576,MATCH($A595,'Hoja de Trabajo para listado'!$BC$155:$BC$1048576,0),MATCH((CUADRO!N$5&amp;$E595),'Hoja de Trabajo para listado'!$BC$151:$CB$151,0)),0)+IFERROR(INDEX('Hoja de Trabajo para listado'!$DE$153:$DG$274,MATCH($A595,'Hoja de Trabajo para listado'!$DE$153:$DE$1048576,0),MATCH((CUADRO!N$5&amp;$E595),'Hoja de Trabajo para listado'!$DE$151:$DG$151,0)),0)+IFERROR(INDEX('Hoja de Trabajo para listado'!$CD$155:$DC$1048576,MATCH($A595,'Hoja de Trabajo para listado'!$CD$155:$CD$1048576,0),MATCH((CUADRO!N$5&amp;$E595),'Hoja de Trabajo para listado'!$CD$151:$DC$151,0)),0)</f>
        <v>0</v>
      </c>
      <c r="O595" s="243">
        <f ca="1">+IFERROR(INDEX('Hoja de Trabajo para listado'!$A$155:$Z$1048576,MATCH($A595,'Hoja de Trabajo para listado'!$A$155:$A$1048576,0),MATCH((CUADRO!O$5&amp;$E595),'Hoja de Trabajo para listado'!$A$151:$Z$151,0)),0)+IFERROR(INDEX('Hoja de Trabajo para listado'!$AB$155:$BA$1048576,MATCH($A595,'Hoja de Trabajo para listado'!$AB$155:$AB$1048576,0),MATCH((CUADRO!O$5&amp;$E595),'Hoja de Trabajo para listado'!$AB$151:$BA$151,0)),0)+IFERROR(INDEX('Hoja de Trabajo para listado'!$BC$155:$CB$1048576,MATCH($A595,'Hoja de Trabajo para listado'!$BC$155:$BC$1048576,0),MATCH((CUADRO!O$5&amp;$E595),'Hoja de Trabajo para listado'!$BC$151:$CB$151,0)),0)+IFERROR(INDEX('Hoja de Trabajo para listado'!$DE$153:$DG$274,MATCH($A595,'Hoja de Trabajo para listado'!$DE$153:$DE$1048576,0),MATCH((CUADRO!O$5&amp;$E595),'Hoja de Trabajo para listado'!$DE$151:$DG$151,0)),0)+IFERROR(INDEX('Hoja de Trabajo para listado'!$CD$155:$DC$1048576,MATCH($A595,'Hoja de Trabajo para listado'!$CD$155:$CD$1048576,0),MATCH((CUADRO!O$5&amp;$E595),'Hoja de Trabajo para listado'!$CD$151:$DC$151,0)),0)</f>
        <v>0</v>
      </c>
      <c r="P595" s="243">
        <f ca="1">+IFERROR(INDEX('Hoja de Trabajo para listado'!$A$155:$Z$1048576,MATCH($A595,'Hoja de Trabajo para listado'!$A$155:$A$1048576,0),MATCH((CUADRO!P$5&amp;$E595),'Hoja de Trabajo para listado'!$A$151:$Z$151,0)),0)+IFERROR(INDEX('Hoja de Trabajo para listado'!$AB$155:$BA$1048576,MATCH($A595,'Hoja de Trabajo para listado'!$AB$155:$AB$1048576,0),MATCH((CUADRO!P$5&amp;$E595),'Hoja de Trabajo para listado'!$AB$151:$BA$151,0)),0)+IFERROR(INDEX('Hoja de Trabajo para listado'!$BC$155:$CB$1048576,MATCH($A595,'Hoja de Trabajo para listado'!$BC$155:$BC$1048576,0),MATCH((CUADRO!P$5&amp;$E595),'Hoja de Trabajo para listado'!$BC$151:$CB$151,0)),0)+IFERROR(INDEX('Hoja de Trabajo para listado'!$DE$153:$DG$274,MATCH($A595,'Hoja de Trabajo para listado'!$DE$153:$DE$1048576,0),MATCH((CUADRO!P$5&amp;$E595),'Hoja de Trabajo para listado'!$DE$151:$DG$151,0)),0)+IFERROR(INDEX('Hoja de Trabajo para listado'!$CD$155:$DC$1048576,MATCH($A595,'Hoja de Trabajo para listado'!$CD$155:$CD$1048576,0),MATCH((CUADRO!P$5&amp;$E595),'Hoja de Trabajo para listado'!$CD$151:$DC$151,0)),0)</f>
        <v>0</v>
      </c>
      <c r="Q595" s="243">
        <f ca="1">+IFERROR(INDEX('Hoja de Trabajo para listado'!$A$155:$Z$1048576,MATCH($A595,'Hoja de Trabajo para listado'!$A$155:$A$1048576,0),MATCH((CUADRO!Q$5&amp;$E595),'Hoja de Trabajo para listado'!$A$151:$Z$151,0)),0)+IFERROR(INDEX('Hoja de Trabajo para listado'!$AB$155:$BA$1048576,MATCH($A595,'Hoja de Trabajo para listado'!$AB$155:$AB$1048576,0),MATCH((CUADRO!Q$5&amp;$E595),'Hoja de Trabajo para listado'!$AB$151:$BA$151,0)),0)+IFERROR(INDEX('Hoja de Trabajo para listado'!$BC$155:$CB$1048576,MATCH($A595,'Hoja de Trabajo para listado'!$BC$155:$BC$1048576,0),MATCH((CUADRO!Q$5&amp;$E595),'Hoja de Trabajo para listado'!$BC$151:$CB$151,0)),0)+IFERROR(INDEX('Hoja de Trabajo para listado'!$DE$153:$DG$274,MATCH($A595,'Hoja de Trabajo para listado'!$DE$153:$DE$1048576,0),MATCH((CUADRO!Q$5&amp;$E595),'Hoja de Trabajo para listado'!$DE$151:$DG$151,0)),0)+IFERROR(INDEX('Hoja de Trabajo para listado'!$CD$155:$DC$1048576,MATCH($A595,'Hoja de Trabajo para listado'!$CD$155:$CD$1048576,0),MATCH((CUADRO!Q$5&amp;$E595),'Hoja de Trabajo para listado'!$CD$151:$DC$151,0)),0)</f>
        <v>0</v>
      </c>
      <c r="R595" s="243">
        <f t="shared" ca="1" si="21"/>
        <v>0</v>
      </c>
      <c r="S595" s="249">
        <f ca="1">+R594+R595</f>
        <v>0</v>
      </c>
      <c r="T595" s="243">
        <f ca="1">+S595</f>
        <v>0</v>
      </c>
      <c r="U595" s="242">
        <f t="shared" si="22"/>
        <v>2</v>
      </c>
      <c r="V595" s="333" t="str">
        <f>+VLOOKUP(A595,bd_lista!$A$3:$E$590,5,FALSE)</f>
        <v>Gobiernos Autonomos Municipales</v>
      </c>
      <c r="W595" s="392"/>
      <c r="X595" s="242">
        <f>+VLOOKUP(A595,[4]Sheet1!$A$13:$D$744,4,FALSE)</f>
        <v>0</v>
      </c>
      <c r="Y595" s="242" t="e">
        <f>+VLOOKUP(X595,bd_lista!$A$3:$C$590,3,FALSE)</f>
        <v>#N/A</v>
      </c>
      <c r="Z595" s="292"/>
      <c r="AA595" s="293"/>
    </row>
    <row r="596" spans="1:27" customFormat="1" ht="15" hidden="1" customHeight="1">
      <c r="A596" s="32">
        <v>1251</v>
      </c>
      <c r="B596" s="387">
        <f>+A596</f>
        <v>1251</v>
      </c>
      <c r="C596" s="247" t="str">
        <f>+VLOOKUP(A596,bd_lista!$A$3:$C$590,3,FALSE)</f>
        <v>Gobierno Autónomo Municipal de Luribay</v>
      </c>
      <c r="D596" s="389" t="str">
        <f>+C596</f>
        <v>Gobierno Autónomo Municipal de Luribay</v>
      </c>
      <c r="E596" s="242" t="s">
        <v>1304</v>
      </c>
      <c r="F596" s="243">
        <f ca="1">+IFERROR(INDEX('Hoja de Trabajo para listado'!$A$155:$Z$1048576,MATCH($A596,'Hoja de Trabajo para listado'!$A$155:$A$1048576,0),MATCH((CUADRO!F$5&amp;$E596),'Hoja de Trabajo para listado'!$A$151:$Z$151,0)),0)+IFERROR(INDEX('Hoja de Trabajo para listado'!$AB$155:$BA$1048576,MATCH($A596,'Hoja de Trabajo para listado'!$AB$155:$AB$1048576,0),MATCH((CUADRO!F$5&amp;$E596),'Hoja de Trabajo para listado'!$AB$151:$BA$151,0)),0)+IFERROR(INDEX('Hoja de Trabajo para listado'!$BC$155:$CB$1048576,MATCH($A596,'Hoja de Trabajo para listado'!$BC$155:$BC$1048576,0),MATCH((CUADRO!F$5&amp;$E596),'Hoja de Trabajo para listado'!$BC$151:$CB$151,0)),0)+IFERROR(INDEX('Hoja de Trabajo para listado'!$DE$153:$DG$274,MATCH($A596,'Hoja de Trabajo para listado'!$DE$153:$DE$1048576,0),MATCH((CUADRO!F$5&amp;$E596),'Hoja de Trabajo para listado'!$DE$151:$DG$151,0)),0)+IFERROR(INDEX('Hoja de Trabajo para listado'!$CD$155:$DC$1048576,MATCH($A596,'Hoja de Trabajo para listado'!$CD$155:$CD$1048576,0),MATCH((CUADRO!F$5&amp;$E596),'Hoja de Trabajo para listado'!$CD$151:$DC$151,0)),0)</f>
        <v>0</v>
      </c>
      <c r="G596" s="243">
        <f ca="1">+IFERROR(INDEX('Hoja de Trabajo para listado'!$A$155:$Z$1048576,MATCH($A596,'Hoja de Trabajo para listado'!$A$155:$A$1048576,0),MATCH((CUADRO!G$5&amp;$E596),'Hoja de Trabajo para listado'!$A$151:$Z$151,0)),0)+IFERROR(INDEX('Hoja de Trabajo para listado'!$AB$155:$BA$1048576,MATCH($A596,'Hoja de Trabajo para listado'!$AB$155:$AB$1048576,0),MATCH((CUADRO!G$5&amp;$E596),'Hoja de Trabajo para listado'!$AB$151:$BA$151,0)),0)+IFERROR(INDEX('Hoja de Trabajo para listado'!$BC$155:$CB$1048576,MATCH($A596,'Hoja de Trabajo para listado'!$BC$155:$BC$1048576,0),MATCH((CUADRO!G$5&amp;$E596),'Hoja de Trabajo para listado'!$BC$151:$CB$151,0)),0)+IFERROR(INDEX('Hoja de Trabajo para listado'!$DE$153:$DG$274,MATCH($A596,'Hoja de Trabajo para listado'!$DE$153:$DE$1048576,0),MATCH((CUADRO!G$5&amp;$E596),'Hoja de Trabajo para listado'!$DE$151:$DG$151,0)),0)+IFERROR(INDEX('Hoja de Trabajo para listado'!$CD$155:$DC$1048576,MATCH($A596,'Hoja de Trabajo para listado'!$CD$155:$CD$1048576,0),MATCH((CUADRO!G$5&amp;$E596),'Hoja de Trabajo para listado'!$CD$151:$DC$151,0)),0)</f>
        <v>0</v>
      </c>
      <c r="H596" s="243">
        <f ca="1">+IFERROR(INDEX('Hoja de Trabajo para listado'!$A$155:$Z$1048576,MATCH($A596,'Hoja de Trabajo para listado'!$A$155:$A$1048576,0),MATCH((CUADRO!H$5&amp;$E596),'Hoja de Trabajo para listado'!$A$151:$Z$151,0)),0)+IFERROR(INDEX('Hoja de Trabajo para listado'!$AB$155:$BA$1048576,MATCH($A596,'Hoja de Trabajo para listado'!$AB$155:$AB$1048576,0),MATCH((CUADRO!H$5&amp;$E596),'Hoja de Trabajo para listado'!$AB$151:$BA$151,0)),0)+IFERROR(INDEX('Hoja de Trabajo para listado'!$BC$155:$CB$1048576,MATCH($A596,'Hoja de Trabajo para listado'!$BC$155:$BC$1048576,0),MATCH((CUADRO!H$5&amp;$E596),'Hoja de Trabajo para listado'!$BC$151:$CB$151,0)),0)+IFERROR(INDEX('Hoja de Trabajo para listado'!$DE$153:$DG$274,MATCH($A596,'Hoja de Trabajo para listado'!$DE$153:$DE$1048576,0),MATCH((CUADRO!H$5&amp;$E596),'Hoja de Trabajo para listado'!$DE$151:$DG$151,0)),0)+IFERROR(INDEX('Hoja de Trabajo para listado'!$CD$155:$DC$1048576,MATCH($A596,'Hoja de Trabajo para listado'!$CD$155:$CD$1048576,0),MATCH((CUADRO!H$5&amp;$E596),'Hoja de Trabajo para listado'!$CD$151:$DC$151,0)),0)</f>
        <v>0</v>
      </c>
      <c r="I596" s="243">
        <f ca="1">+IFERROR(INDEX('Hoja de Trabajo para listado'!$A$155:$Z$1048576,MATCH($A596,'Hoja de Trabajo para listado'!$A$155:$A$1048576,0),MATCH((CUADRO!I$5&amp;$E596),'Hoja de Trabajo para listado'!$A$151:$Z$151,0)),0)+IFERROR(INDEX('Hoja de Trabajo para listado'!$AB$155:$BA$1048576,MATCH($A596,'Hoja de Trabajo para listado'!$AB$155:$AB$1048576,0),MATCH((CUADRO!I$5&amp;$E596),'Hoja de Trabajo para listado'!$AB$151:$BA$151,0)),0)+IFERROR(INDEX('Hoja de Trabajo para listado'!$BC$155:$CB$1048576,MATCH($A596,'Hoja de Trabajo para listado'!$BC$155:$BC$1048576,0),MATCH((CUADRO!I$5&amp;$E596),'Hoja de Trabajo para listado'!$BC$151:$CB$151,0)),0)+IFERROR(INDEX('Hoja de Trabajo para listado'!$DE$153:$DG$274,MATCH($A596,'Hoja de Trabajo para listado'!$DE$153:$DE$1048576,0),MATCH((CUADRO!I$5&amp;$E596),'Hoja de Trabajo para listado'!$DE$151:$DG$151,0)),0)+IFERROR(INDEX('Hoja de Trabajo para listado'!$CD$155:$DC$1048576,MATCH($A596,'Hoja de Trabajo para listado'!$CD$155:$CD$1048576,0),MATCH((CUADRO!I$5&amp;$E596),'Hoja de Trabajo para listado'!$CD$151:$DC$151,0)),0)</f>
        <v>0</v>
      </c>
      <c r="J596" s="243">
        <f ca="1">+IFERROR(INDEX('Hoja de Trabajo para listado'!$A$155:$Z$1048576,MATCH($A596,'Hoja de Trabajo para listado'!$A$155:$A$1048576,0),MATCH((CUADRO!J$5&amp;$E596),'Hoja de Trabajo para listado'!$A$151:$Z$151,0)),0)+IFERROR(INDEX('Hoja de Trabajo para listado'!$AB$155:$BA$1048576,MATCH($A596,'Hoja de Trabajo para listado'!$AB$155:$AB$1048576,0),MATCH((CUADRO!J$5&amp;$E596),'Hoja de Trabajo para listado'!$AB$151:$BA$151,0)),0)+IFERROR(INDEX('Hoja de Trabajo para listado'!$BC$155:$CB$1048576,MATCH($A596,'Hoja de Trabajo para listado'!$BC$155:$BC$1048576,0),MATCH((CUADRO!J$5&amp;$E596),'Hoja de Trabajo para listado'!$BC$151:$CB$151,0)),0)+IFERROR(INDEX('Hoja de Trabajo para listado'!$DE$153:$DG$274,MATCH($A596,'Hoja de Trabajo para listado'!$DE$153:$DE$1048576,0),MATCH((CUADRO!J$5&amp;$E596),'Hoja de Trabajo para listado'!$DE$151:$DG$151,0)),0)+IFERROR(INDEX('Hoja de Trabajo para listado'!$CD$155:$DC$1048576,MATCH($A596,'Hoja de Trabajo para listado'!$CD$155:$CD$1048576,0),MATCH((CUADRO!J$5&amp;$E596),'Hoja de Trabajo para listado'!$CD$151:$DC$151,0)),0)</f>
        <v>0</v>
      </c>
      <c r="K596" s="243">
        <f ca="1">+IFERROR(INDEX('Hoja de Trabajo para listado'!$A$155:$Z$1048576,MATCH($A596,'Hoja de Trabajo para listado'!$A$155:$A$1048576,0),MATCH((CUADRO!K$5&amp;$E596),'Hoja de Trabajo para listado'!$A$151:$Z$151,0)),0)+IFERROR(INDEX('Hoja de Trabajo para listado'!$AB$155:$BA$1048576,MATCH($A596,'Hoja de Trabajo para listado'!$AB$155:$AB$1048576,0),MATCH((CUADRO!K$5&amp;$E596),'Hoja de Trabajo para listado'!$AB$151:$BA$151,0)),0)+IFERROR(INDEX('Hoja de Trabajo para listado'!$BC$155:$CB$1048576,MATCH($A596,'Hoja de Trabajo para listado'!$BC$155:$BC$1048576,0),MATCH((CUADRO!K$5&amp;$E596),'Hoja de Trabajo para listado'!$BC$151:$CB$151,0)),0)+IFERROR(INDEX('Hoja de Trabajo para listado'!$DE$153:$DG$274,MATCH($A596,'Hoja de Trabajo para listado'!$DE$153:$DE$1048576,0),MATCH((CUADRO!K$5&amp;$E596),'Hoja de Trabajo para listado'!$DE$151:$DG$151,0)),0)+IFERROR(INDEX('Hoja de Trabajo para listado'!$CD$155:$DC$1048576,MATCH($A596,'Hoja de Trabajo para listado'!$CD$155:$CD$1048576,0),MATCH((CUADRO!K$5&amp;$E596),'Hoja de Trabajo para listado'!$CD$151:$DC$151,0)),0)</f>
        <v>0</v>
      </c>
      <c r="L596" s="243">
        <f ca="1">+IFERROR(INDEX('Hoja de Trabajo para listado'!$A$155:$Z$1048576,MATCH($A596,'Hoja de Trabajo para listado'!$A$155:$A$1048576,0),MATCH((CUADRO!L$5&amp;$E596),'Hoja de Trabajo para listado'!$A$151:$Z$151,0)),0)+IFERROR(INDEX('Hoja de Trabajo para listado'!$AB$155:$BA$1048576,MATCH($A596,'Hoja de Trabajo para listado'!$AB$155:$AB$1048576,0),MATCH((CUADRO!L$5&amp;$E596),'Hoja de Trabajo para listado'!$AB$151:$BA$151,0)),0)+IFERROR(INDEX('Hoja de Trabajo para listado'!$BC$155:$CB$1048576,MATCH($A596,'Hoja de Trabajo para listado'!$BC$155:$BC$1048576,0),MATCH((CUADRO!L$5&amp;$E596),'Hoja de Trabajo para listado'!$BC$151:$CB$151,0)),0)+IFERROR(INDEX('Hoja de Trabajo para listado'!$DE$153:$DG$274,MATCH($A596,'Hoja de Trabajo para listado'!$DE$153:$DE$1048576,0),MATCH((CUADRO!L$5&amp;$E596),'Hoja de Trabajo para listado'!$DE$151:$DG$151,0)),0)+IFERROR(INDEX('Hoja de Trabajo para listado'!$CD$155:$DC$1048576,MATCH($A596,'Hoja de Trabajo para listado'!$CD$155:$CD$1048576,0),MATCH((CUADRO!L$5&amp;$E596),'Hoja de Trabajo para listado'!$CD$151:$DC$151,0)),0)</f>
        <v>0</v>
      </c>
      <c r="M596" s="243">
        <f ca="1">+IFERROR(INDEX('Hoja de Trabajo para listado'!$A$155:$Z$1048576,MATCH($A596,'Hoja de Trabajo para listado'!$A$155:$A$1048576,0),MATCH((CUADRO!M$5&amp;$E596),'Hoja de Trabajo para listado'!$A$151:$Z$151,0)),0)+IFERROR(INDEX('Hoja de Trabajo para listado'!$AB$155:$BA$1048576,MATCH($A596,'Hoja de Trabajo para listado'!$AB$155:$AB$1048576,0),MATCH((CUADRO!M$5&amp;$E596),'Hoja de Trabajo para listado'!$AB$151:$BA$151,0)),0)+IFERROR(INDEX('Hoja de Trabajo para listado'!$BC$155:$CB$1048576,MATCH($A596,'Hoja de Trabajo para listado'!$BC$155:$BC$1048576,0),MATCH((CUADRO!M$5&amp;$E596),'Hoja de Trabajo para listado'!$BC$151:$CB$151,0)),0)+IFERROR(INDEX('Hoja de Trabajo para listado'!$DE$153:$DG$274,MATCH($A596,'Hoja de Trabajo para listado'!$DE$153:$DE$1048576,0),MATCH((CUADRO!M$5&amp;$E596),'Hoja de Trabajo para listado'!$DE$151:$DG$151,0)),0)+IFERROR(INDEX('Hoja de Trabajo para listado'!$CD$155:$DC$1048576,MATCH($A596,'Hoja de Trabajo para listado'!$CD$155:$CD$1048576,0),MATCH((CUADRO!M$5&amp;$E596),'Hoja de Trabajo para listado'!$CD$151:$DC$151,0)),0)</f>
        <v>0</v>
      </c>
      <c r="N596" s="243">
        <f ca="1">+IFERROR(INDEX('Hoja de Trabajo para listado'!$A$155:$Z$1048576,MATCH($A596,'Hoja de Trabajo para listado'!$A$155:$A$1048576,0),MATCH((CUADRO!N$5&amp;$E596),'Hoja de Trabajo para listado'!$A$151:$Z$151,0)),0)+IFERROR(INDEX('Hoja de Trabajo para listado'!$AB$155:$BA$1048576,MATCH($A596,'Hoja de Trabajo para listado'!$AB$155:$AB$1048576,0),MATCH((CUADRO!N$5&amp;$E596),'Hoja de Trabajo para listado'!$AB$151:$BA$151,0)),0)+IFERROR(INDEX('Hoja de Trabajo para listado'!$BC$155:$CB$1048576,MATCH($A596,'Hoja de Trabajo para listado'!$BC$155:$BC$1048576,0),MATCH((CUADRO!N$5&amp;$E596),'Hoja de Trabajo para listado'!$BC$151:$CB$151,0)),0)+IFERROR(INDEX('Hoja de Trabajo para listado'!$DE$153:$DG$274,MATCH($A596,'Hoja de Trabajo para listado'!$DE$153:$DE$1048576,0),MATCH((CUADRO!N$5&amp;$E596),'Hoja de Trabajo para listado'!$DE$151:$DG$151,0)),0)+IFERROR(INDEX('Hoja de Trabajo para listado'!$CD$155:$DC$1048576,MATCH($A596,'Hoja de Trabajo para listado'!$CD$155:$CD$1048576,0),MATCH((CUADRO!N$5&amp;$E596),'Hoja de Trabajo para listado'!$CD$151:$DC$151,0)),0)</f>
        <v>0</v>
      </c>
      <c r="O596" s="243">
        <f ca="1">+IFERROR(INDEX('Hoja de Trabajo para listado'!$A$155:$Z$1048576,MATCH($A596,'Hoja de Trabajo para listado'!$A$155:$A$1048576,0),MATCH((CUADRO!O$5&amp;$E596),'Hoja de Trabajo para listado'!$A$151:$Z$151,0)),0)+IFERROR(INDEX('Hoja de Trabajo para listado'!$AB$155:$BA$1048576,MATCH($A596,'Hoja de Trabajo para listado'!$AB$155:$AB$1048576,0),MATCH((CUADRO!O$5&amp;$E596),'Hoja de Trabajo para listado'!$AB$151:$BA$151,0)),0)+IFERROR(INDEX('Hoja de Trabajo para listado'!$BC$155:$CB$1048576,MATCH($A596,'Hoja de Trabajo para listado'!$BC$155:$BC$1048576,0),MATCH((CUADRO!O$5&amp;$E596),'Hoja de Trabajo para listado'!$BC$151:$CB$151,0)),0)+IFERROR(INDEX('Hoja de Trabajo para listado'!$DE$153:$DG$274,MATCH($A596,'Hoja de Trabajo para listado'!$DE$153:$DE$1048576,0),MATCH((CUADRO!O$5&amp;$E596),'Hoja de Trabajo para listado'!$DE$151:$DG$151,0)),0)+IFERROR(INDEX('Hoja de Trabajo para listado'!$CD$155:$DC$1048576,MATCH($A596,'Hoja de Trabajo para listado'!$CD$155:$CD$1048576,0),MATCH((CUADRO!O$5&amp;$E596),'Hoja de Trabajo para listado'!$CD$151:$DC$151,0)),0)</f>
        <v>0</v>
      </c>
      <c r="P596" s="243">
        <f ca="1">+IFERROR(INDEX('Hoja de Trabajo para listado'!$A$155:$Z$1048576,MATCH($A596,'Hoja de Trabajo para listado'!$A$155:$A$1048576,0),MATCH((CUADRO!P$5&amp;$E596),'Hoja de Trabajo para listado'!$A$151:$Z$151,0)),0)+IFERROR(INDEX('Hoja de Trabajo para listado'!$AB$155:$BA$1048576,MATCH($A596,'Hoja de Trabajo para listado'!$AB$155:$AB$1048576,0),MATCH((CUADRO!P$5&amp;$E596),'Hoja de Trabajo para listado'!$AB$151:$BA$151,0)),0)+IFERROR(INDEX('Hoja de Trabajo para listado'!$BC$155:$CB$1048576,MATCH($A596,'Hoja de Trabajo para listado'!$BC$155:$BC$1048576,0),MATCH((CUADRO!P$5&amp;$E596),'Hoja de Trabajo para listado'!$BC$151:$CB$151,0)),0)+IFERROR(INDEX('Hoja de Trabajo para listado'!$DE$153:$DG$274,MATCH($A596,'Hoja de Trabajo para listado'!$DE$153:$DE$1048576,0),MATCH((CUADRO!P$5&amp;$E596),'Hoja de Trabajo para listado'!$DE$151:$DG$151,0)),0)+IFERROR(INDEX('Hoja de Trabajo para listado'!$CD$155:$DC$1048576,MATCH($A596,'Hoja de Trabajo para listado'!$CD$155:$CD$1048576,0),MATCH((CUADRO!P$5&amp;$E596),'Hoja de Trabajo para listado'!$CD$151:$DC$151,0)),0)</f>
        <v>0</v>
      </c>
      <c r="Q596" s="243">
        <f ca="1">+IFERROR(INDEX('Hoja de Trabajo para listado'!$A$155:$Z$1048576,MATCH($A596,'Hoja de Trabajo para listado'!$A$155:$A$1048576,0),MATCH((CUADRO!Q$5&amp;$E596),'Hoja de Trabajo para listado'!$A$151:$Z$151,0)),0)+IFERROR(INDEX('Hoja de Trabajo para listado'!$AB$155:$BA$1048576,MATCH($A596,'Hoja de Trabajo para listado'!$AB$155:$AB$1048576,0),MATCH((CUADRO!Q$5&amp;$E596),'Hoja de Trabajo para listado'!$AB$151:$BA$151,0)),0)+IFERROR(INDEX('Hoja de Trabajo para listado'!$BC$155:$CB$1048576,MATCH($A596,'Hoja de Trabajo para listado'!$BC$155:$BC$1048576,0),MATCH((CUADRO!Q$5&amp;$E596),'Hoja de Trabajo para listado'!$BC$151:$CB$151,0)),0)+IFERROR(INDEX('Hoja de Trabajo para listado'!$DE$153:$DG$274,MATCH($A596,'Hoja de Trabajo para listado'!$DE$153:$DE$1048576,0),MATCH((CUADRO!Q$5&amp;$E596),'Hoja de Trabajo para listado'!$DE$151:$DG$151,0)),0)+IFERROR(INDEX('Hoja de Trabajo para listado'!$CD$155:$DC$1048576,MATCH($A596,'Hoja de Trabajo para listado'!$CD$155:$CD$1048576,0),MATCH((CUADRO!Q$5&amp;$E596),'Hoja de Trabajo para listado'!$CD$151:$DC$151,0)),0)</f>
        <v>0</v>
      </c>
      <c r="R596" s="243">
        <f t="shared" ca="1" si="21"/>
        <v>0</v>
      </c>
      <c r="S596" s="249"/>
      <c r="T596" s="243">
        <f ca="1">+T597</f>
        <v>0</v>
      </c>
      <c r="U596" s="242">
        <f t="shared" si="22"/>
        <v>1</v>
      </c>
      <c r="V596" s="333" t="str">
        <f>+VLOOKUP(A596,bd_lista!$A$3:$E$590,5,FALSE)</f>
        <v>Gobiernos Autonomos Municipales</v>
      </c>
      <c r="W596" s="391" t="str">
        <f>+V596</f>
        <v>Gobiernos Autonomos Municipales</v>
      </c>
      <c r="X596" s="242">
        <f>+VLOOKUP(A596,[4]Sheet1!$A$13:$D$744,4,FALSE)</f>
        <v>0</v>
      </c>
      <c r="Y596" s="242" t="e">
        <f>+VLOOKUP(X596,bd_lista!$A$3:$C$590,3,FALSE)</f>
        <v>#N/A</v>
      </c>
      <c r="Z596" s="294">
        <f>+X596</f>
        <v>0</v>
      </c>
      <c r="AA596" s="295" t="e">
        <f>+Y596</f>
        <v>#N/A</v>
      </c>
    </row>
    <row r="597" spans="1:27" customFormat="1" ht="15" hidden="1" customHeight="1">
      <c r="A597" s="32">
        <v>1251</v>
      </c>
      <c r="B597" s="388"/>
      <c r="C597" s="247" t="str">
        <f>+VLOOKUP(A597,bd_lista!$A$3:$C$590,3,FALSE)</f>
        <v>Gobierno Autónomo Municipal de Luribay</v>
      </c>
      <c r="D597" s="390"/>
      <c r="E597" s="244" t="s">
        <v>1305</v>
      </c>
      <c r="F597" s="243">
        <f ca="1">+IFERROR(INDEX('Hoja de Trabajo para listado'!$A$155:$Z$1048576,MATCH($A597,'Hoja de Trabajo para listado'!$A$155:$A$1048576,0),MATCH((CUADRO!F$5&amp;$E597),'Hoja de Trabajo para listado'!$A$151:$Z$151,0)),0)+IFERROR(INDEX('Hoja de Trabajo para listado'!$AB$155:$BA$1048576,MATCH($A597,'Hoja de Trabajo para listado'!$AB$155:$AB$1048576,0),MATCH((CUADRO!F$5&amp;$E597),'Hoja de Trabajo para listado'!$AB$151:$BA$151,0)),0)+IFERROR(INDEX('Hoja de Trabajo para listado'!$BC$155:$CB$1048576,MATCH($A597,'Hoja de Trabajo para listado'!$BC$155:$BC$1048576,0),MATCH((CUADRO!F$5&amp;$E597),'Hoja de Trabajo para listado'!$BC$151:$CB$151,0)),0)+IFERROR(INDEX('Hoja de Trabajo para listado'!$DE$153:$DG$274,MATCH($A597,'Hoja de Trabajo para listado'!$DE$153:$DE$1048576,0),MATCH((CUADRO!F$5&amp;$E597),'Hoja de Trabajo para listado'!$DE$151:$DG$151,0)),0)+IFERROR(INDEX('Hoja de Trabajo para listado'!$CD$155:$DC$1048576,MATCH($A597,'Hoja de Trabajo para listado'!$CD$155:$CD$1048576,0),MATCH((CUADRO!F$5&amp;$E597),'Hoja de Trabajo para listado'!$CD$151:$DC$151,0)),0)</f>
        <v>0</v>
      </c>
      <c r="G597" s="243">
        <f ca="1">+IFERROR(INDEX('Hoja de Trabajo para listado'!$A$155:$Z$1048576,MATCH($A597,'Hoja de Trabajo para listado'!$A$155:$A$1048576,0),MATCH((CUADRO!G$5&amp;$E597),'Hoja de Trabajo para listado'!$A$151:$Z$151,0)),0)+IFERROR(INDEX('Hoja de Trabajo para listado'!$AB$155:$BA$1048576,MATCH($A597,'Hoja de Trabajo para listado'!$AB$155:$AB$1048576,0),MATCH((CUADRO!G$5&amp;$E597),'Hoja de Trabajo para listado'!$AB$151:$BA$151,0)),0)+IFERROR(INDEX('Hoja de Trabajo para listado'!$BC$155:$CB$1048576,MATCH($A597,'Hoja de Trabajo para listado'!$BC$155:$BC$1048576,0),MATCH((CUADRO!G$5&amp;$E597),'Hoja de Trabajo para listado'!$BC$151:$CB$151,0)),0)+IFERROR(INDEX('Hoja de Trabajo para listado'!$DE$153:$DG$274,MATCH($A597,'Hoja de Trabajo para listado'!$DE$153:$DE$1048576,0),MATCH((CUADRO!G$5&amp;$E597),'Hoja de Trabajo para listado'!$DE$151:$DG$151,0)),0)+IFERROR(INDEX('Hoja de Trabajo para listado'!$CD$155:$DC$1048576,MATCH($A597,'Hoja de Trabajo para listado'!$CD$155:$CD$1048576,0),MATCH((CUADRO!G$5&amp;$E597),'Hoja de Trabajo para listado'!$CD$151:$DC$151,0)),0)</f>
        <v>0</v>
      </c>
      <c r="H597" s="243">
        <f ca="1">+IFERROR(INDEX('Hoja de Trabajo para listado'!$A$155:$Z$1048576,MATCH($A597,'Hoja de Trabajo para listado'!$A$155:$A$1048576,0),MATCH((CUADRO!H$5&amp;$E597),'Hoja de Trabajo para listado'!$A$151:$Z$151,0)),0)+IFERROR(INDEX('Hoja de Trabajo para listado'!$AB$155:$BA$1048576,MATCH($A597,'Hoja de Trabajo para listado'!$AB$155:$AB$1048576,0),MATCH((CUADRO!H$5&amp;$E597),'Hoja de Trabajo para listado'!$AB$151:$BA$151,0)),0)+IFERROR(INDEX('Hoja de Trabajo para listado'!$BC$155:$CB$1048576,MATCH($A597,'Hoja de Trabajo para listado'!$BC$155:$BC$1048576,0),MATCH((CUADRO!H$5&amp;$E597),'Hoja de Trabajo para listado'!$BC$151:$CB$151,0)),0)+IFERROR(INDEX('Hoja de Trabajo para listado'!$DE$153:$DG$274,MATCH($A597,'Hoja de Trabajo para listado'!$DE$153:$DE$1048576,0),MATCH((CUADRO!H$5&amp;$E597),'Hoja de Trabajo para listado'!$DE$151:$DG$151,0)),0)+IFERROR(INDEX('Hoja de Trabajo para listado'!$CD$155:$DC$1048576,MATCH($A597,'Hoja de Trabajo para listado'!$CD$155:$CD$1048576,0),MATCH((CUADRO!H$5&amp;$E597),'Hoja de Trabajo para listado'!$CD$151:$DC$151,0)),0)</f>
        <v>0</v>
      </c>
      <c r="I597" s="243">
        <f ca="1">+IFERROR(INDEX('Hoja de Trabajo para listado'!$A$155:$Z$1048576,MATCH($A597,'Hoja de Trabajo para listado'!$A$155:$A$1048576,0),MATCH((CUADRO!I$5&amp;$E597),'Hoja de Trabajo para listado'!$A$151:$Z$151,0)),0)+IFERROR(INDEX('Hoja de Trabajo para listado'!$AB$155:$BA$1048576,MATCH($A597,'Hoja de Trabajo para listado'!$AB$155:$AB$1048576,0),MATCH((CUADRO!I$5&amp;$E597),'Hoja de Trabajo para listado'!$AB$151:$BA$151,0)),0)+IFERROR(INDEX('Hoja de Trabajo para listado'!$BC$155:$CB$1048576,MATCH($A597,'Hoja de Trabajo para listado'!$BC$155:$BC$1048576,0),MATCH((CUADRO!I$5&amp;$E597),'Hoja de Trabajo para listado'!$BC$151:$CB$151,0)),0)+IFERROR(INDEX('Hoja de Trabajo para listado'!$DE$153:$DG$274,MATCH($A597,'Hoja de Trabajo para listado'!$DE$153:$DE$1048576,0),MATCH((CUADRO!I$5&amp;$E597),'Hoja de Trabajo para listado'!$DE$151:$DG$151,0)),0)+IFERROR(INDEX('Hoja de Trabajo para listado'!$CD$155:$DC$1048576,MATCH($A597,'Hoja de Trabajo para listado'!$CD$155:$CD$1048576,0),MATCH((CUADRO!I$5&amp;$E597),'Hoja de Trabajo para listado'!$CD$151:$DC$151,0)),0)</f>
        <v>0</v>
      </c>
      <c r="J597" s="243">
        <f ca="1">+IFERROR(INDEX('Hoja de Trabajo para listado'!$A$155:$Z$1048576,MATCH($A597,'Hoja de Trabajo para listado'!$A$155:$A$1048576,0),MATCH((CUADRO!J$5&amp;$E597),'Hoja de Trabajo para listado'!$A$151:$Z$151,0)),0)+IFERROR(INDEX('Hoja de Trabajo para listado'!$AB$155:$BA$1048576,MATCH($A597,'Hoja de Trabajo para listado'!$AB$155:$AB$1048576,0),MATCH((CUADRO!J$5&amp;$E597),'Hoja de Trabajo para listado'!$AB$151:$BA$151,0)),0)+IFERROR(INDEX('Hoja de Trabajo para listado'!$BC$155:$CB$1048576,MATCH($A597,'Hoja de Trabajo para listado'!$BC$155:$BC$1048576,0),MATCH((CUADRO!J$5&amp;$E597),'Hoja de Trabajo para listado'!$BC$151:$CB$151,0)),0)+IFERROR(INDEX('Hoja de Trabajo para listado'!$DE$153:$DG$274,MATCH($A597,'Hoja de Trabajo para listado'!$DE$153:$DE$1048576,0),MATCH((CUADRO!J$5&amp;$E597),'Hoja de Trabajo para listado'!$DE$151:$DG$151,0)),0)+IFERROR(INDEX('Hoja de Trabajo para listado'!$CD$155:$DC$1048576,MATCH($A597,'Hoja de Trabajo para listado'!$CD$155:$CD$1048576,0),MATCH((CUADRO!J$5&amp;$E597),'Hoja de Trabajo para listado'!$CD$151:$DC$151,0)),0)</f>
        <v>0</v>
      </c>
      <c r="K597" s="243">
        <f ca="1">+IFERROR(INDEX('Hoja de Trabajo para listado'!$A$155:$Z$1048576,MATCH($A597,'Hoja de Trabajo para listado'!$A$155:$A$1048576,0),MATCH((CUADRO!K$5&amp;$E597),'Hoja de Trabajo para listado'!$A$151:$Z$151,0)),0)+IFERROR(INDEX('Hoja de Trabajo para listado'!$AB$155:$BA$1048576,MATCH($A597,'Hoja de Trabajo para listado'!$AB$155:$AB$1048576,0),MATCH((CUADRO!K$5&amp;$E597),'Hoja de Trabajo para listado'!$AB$151:$BA$151,0)),0)+IFERROR(INDEX('Hoja de Trabajo para listado'!$BC$155:$CB$1048576,MATCH($A597,'Hoja de Trabajo para listado'!$BC$155:$BC$1048576,0),MATCH((CUADRO!K$5&amp;$E597),'Hoja de Trabajo para listado'!$BC$151:$CB$151,0)),0)+IFERROR(INDEX('Hoja de Trabajo para listado'!$DE$153:$DG$274,MATCH($A597,'Hoja de Trabajo para listado'!$DE$153:$DE$1048576,0),MATCH((CUADRO!K$5&amp;$E597),'Hoja de Trabajo para listado'!$DE$151:$DG$151,0)),0)+IFERROR(INDEX('Hoja de Trabajo para listado'!$CD$155:$DC$1048576,MATCH($A597,'Hoja de Trabajo para listado'!$CD$155:$CD$1048576,0),MATCH((CUADRO!K$5&amp;$E597),'Hoja de Trabajo para listado'!$CD$151:$DC$151,0)),0)</f>
        <v>0</v>
      </c>
      <c r="L597" s="243">
        <f ca="1">+IFERROR(INDEX('Hoja de Trabajo para listado'!$A$155:$Z$1048576,MATCH($A597,'Hoja de Trabajo para listado'!$A$155:$A$1048576,0),MATCH((CUADRO!L$5&amp;$E597),'Hoja de Trabajo para listado'!$A$151:$Z$151,0)),0)+IFERROR(INDEX('Hoja de Trabajo para listado'!$AB$155:$BA$1048576,MATCH($A597,'Hoja de Trabajo para listado'!$AB$155:$AB$1048576,0),MATCH((CUADRO!L$5&amp;$E597),'Hoja de Trabajo para listado'!$AB$151:$BA$151,0)),0)+IFERROR(INDEX('Hoja de Trabajo para listado'!$BC$155:$CB$1048576,MATCH($A597,'Hoja de Trabajo para listado'!$BC$155:$BC$1048576,0),MATCH((CUADRO!L$5&amp;$E597),'Hoja de Trabajo para listado'!$BC$151:$CB$151,0)),0)+IFERROR(INDEX('Hoja de Trabajo para listado'!$DE$153:$DG$274,MATCH($A597,'Hoja de Trabajo para listado'!$DE$153:$DE$1048576,0),MATCH((CUADRO!L$5&amp;$E597),'Hoja de Trabajo para listado'!$DE$151:$DG$151,0)),0)+IFERROR(INDEX('Hoja de Trabajo para listado'!$CD$155:$DC$1048576,MATCH($A597,'Hoja de Trabajo para listado'!$CD$155:$CD$1048576,0),MATCH((CUADRO!L$5&amp;$E597),'Hoja de Trabajo para listado'!$CD$151:$DC$151,0)),0)</f>
        <v>0</v>
      </c>
      <c r="M597" s="243">
        <f ca="1">+IFERROR(INDEX('Hoja de Trabajo para listado'!$A$155:$Z$1048576,MATCH($A597,'Hoja de Trabajo para listado'!$A$155:$A$1048576,0),MATCH((CUADRO!M$5&amp;$E597),'Hoja de Trabajo para listado'!$A$151:$Z$151,0)),0)+IFERROR(INDEX('Hoja de Trabajo para listado'!$AB$155:$BA$1048576,MATCH($A597,'Hoja de Trabajo para listado'!$AB$155:$AB$1048576,0),MATCH((CUADRO!M$5&amp;$E597),'Hoja de Trabajo para listado'!$AB$151:$BA$151,0)),0)+IFERROR(INDEX('Hoja de Trabajo para listado'!$BC$155:$CB$1048576,MATCH($A597,'Hoja de Trabajo para listado'!$BC$155:$BC$1048576,0),MATCH((CUADRO!M$5&amp;$E597),'Hoja de Trabajo para listado'!$BC$151:$CB$151,0)),0)+IFERROR(INDEX('Hoja de Trabajo para listado'!$DE$153:$DG$274,MATCH($A597,'Hoja de Trabajo para listado'!$DE$153:$DE$1048576,0),MATCH((CUADRO!M$5&amp;$E597),'Hoja de Trabajo para listado'!$DE$151:$DG$151,0)),0)+IFERROR(INDEX('Hoja de Trabajo para listado'!$CD$155:$DC$1048576,MATCH($A597,'Hoja de Trabajo para listado'!$CD$155:$CD$1048576,0),MATCH((CUADRO!M$5&amp;$E597),'Hoja de Trabajo para listado'!$CD$151:$DC$151,0)),0)</f>
        <v>0</v>
      </c>
      <c r="N597" s="243">
        <f ca="1">+IFERROR(INDEX('Hoja de Trabajo para listado'!$A$155:$Z$1048576,MATCH($A597,'Hoja de Trabajo para listado'!$A$155:$A$1048576,0),MATCH((CUADRO!N$5&amp;$E597),'Hoja de Trabajo para listado'!$A$151:$Z$151,0)),0)+IFERROR(INDEX('Hoja de Trabajo para listado'!$AB$155:$BA$1048576,MATCH($A597,'Hoja de Trabajo para listado'!$AB$155:$AB$1048576,0),MATCH((CUADRO!N$5&amp;$E597),'Hoja de Trabajo para listado'!$AB$151:$BA$151,0)),0)+IFERROR(INDEX('Hoja de Trabajo para listado'!$BC$155:$CB$1048576,MATCH($A597,'Hoja de Trabajo para listado'!$BC$155:$BC$1048576,0),MATCH((CUADRO!N$5&amp;$E597),'Hoja de Trabajo para listado'!$BC$151:$CB$151,0)),0)+IFERROR(INDEX('Hoja de Trabajo para listado'!$DE$153:$DG$274,MATCH($A597,'Hoja de Trabajo para listado'!$DE$153:$DE$1048576,0),MATCH((CUADRO!N$5&amp;$E597),'Hoja de Trabajo para listado'!$DE$151:$DG$151,0)),0)+IFERROR(INDEX('Hoja de Trabajo para listado'!$CD$155:$DC$1048576,MATCH($A597,'Hoja de Trabajo para listado'!$CD$155:$CD$1048576,0),MATCH((CUADRO!N$5&amp;$E597),'Hoja de Trabajo para listado'!$CD$151:$DC$151,0)),0)</f>
        <v>0</v>
      </c>
      <c r="O597" s="243">
        <f ca="1">+IFERROR(INDEX('Hoja de Trabajo para listado'!$A$155:$Z$1048576,MATCH($A597,'Hoja de Trabajo para listado'!$A$155:$A$1048576,0),MATCH((CUADRO!O$5&amp;$E597),'Hoja de Trabajo para listado'!$A$151:$Z$151,0)),0)+IFERROR(INDEX('Hoja de Trabajo para listado'!$AB$155:$BA$1048576,MATCH($A597,'Hoja de Trabajo para listado'!$AB$155:$AB$1048576,0),MATCH((CUADRO!O$5&amp;$E597),'Hoja de Trabajo para listado'!$AB$151:$BA$151,0)),0)+IFERROR(INDEX('Hoja de Trabajo para listado'!$BC$155:$CB$1048576,MATCH($A597,'Hoja de Trabajo para listado'!$BC$155:$BC$1048576,0),MATCH((CUADRO!O$5&amp;$E597),'Hoja de Trabajo para listado'!$BC$151:$CB$151,0)),0)+IFERROR(INDEX('Hoja de Trabajo para listado'!$DE$153:$DG$274,MATCH($A597,'Hoja de Trabajo para listado'!$DE$153:$DE$1048576,0),MATCH((CUADRO!O$5&amp;$E597),'Hoja de Trabajo para listado'!$DE$151:$DG$151,0)),0)+IFERROR(INDEX('Hoja de Trabajo para listado'!$CD$155:$DC$1048576,MATCH($A597,'Hoja de Trabajo para listado'!$CD$155:$CD$1048576,0),MATCH((CUADRO!O$5&amp;$E597),'Hoja de Trabajo para listado'!$CD$151:$DC$151,0)),0)</f>
        <v>0</v>
      </c>
      <c r="P597" s="243">
        <f ca="1">+IFERROR(INDEX('Hoja de Trabajo para listado'!$A$155:$Z$1048576,MATCH($A597,'Hoja de Trabajo para listado'!$A$155:$A$1048576,0),MATCH((CUADRO!P$5&amp;$E597),'Hoja de Trabajo para listado'!$A$151:$Z$151,0)),0)+IFERROR(INDEX('Hoja de Trabajo para listado'!$AB$155:$BA$1048576,MATCH($A597,'Hoja de Trabajo para listado'!$AB$155:$AB$1048576,0),MATCH((CUADRO!P$5&amp;$E597),'Hoja de Trabajo para listado'!$AB$151:$BA$151,0)),0)+IFERROR(INDEX('Hoja de Trabajo para listado'!$BC$155:$CB$1048576,MATCH($A597,'Hoja de Trabajo para listado'!$BC$155:$BC$1048576,0),MATCH((CUADRO!P$5&amp;$E597),'Hoja de Trabajo para listado'!$BC$151:$CB$151,0)),0)+IFERROR(INDEX('Hoja de Trabajo para listado'!$DE$153:$DG$274,MATCH($A597,'Hoja de Trabajo para listado'!$DE$153:$DE$1048576,0),MATCH((CUADRO!P$5&amp;$E597),'Hoja de Trabajo para listado'!$DE$151:$DG$151,0)),0)+IFERROR(INDEX('Hoja de Trabajo para listado'!$CD$155:$DC$1048576,MATCH($A597,'Hoja de Trabajo para listado'!$CD$155:$CD$1048576,0),MATCH((CUADRO!P$5&amp;$E597),'Hoja de Trabajo para listado'!$CD$151:$DC$151,0)),0)</f>
        <v>0</v>
      </c>
      <c r="Q597" s="243">
        <f ca="1">+IFERROR(INDEX('Hoja de Trabajo para listado'!$A$155:$Z$1048576,MATCH($A597,'Hoja de Trabajo para listado'!$A$155:$A$1048576,0),MATCH((CUADRO!Q$5&amp;$E597),'Hoja de Trabajo para listado'!$A$151:$Z$151,0)),0)+IFERROR(INDEX('Hoja de Trabajo para listado'!$AB$155:$BA$1048576,MATCH($A597,'Hoja de Trabajo para listado'!$AB$155:$AB$1048576,0),MATCH((CUADRO!Q$5&amp;$E597),'Hoja de Trabajo para listado'!$AB$151:$BA$151,0)),0)+IFERROR(INDEX('Hoja de Trabajo para listado'!$BC$155:$CB$1048576,MATCH($A597,'Hoja de Trabajo para listado'!$BC$155:$BC$1048576,0),MATCH((CUADRO!Q$5&amp;$E597),'Hoja de Trabajo para listado'!$BC$151:$CB$151,0)),0)+IFERROR(INDEX('Hoja de Trabajo para listado'!$DE$153:$DG$274,MATCH($A597,'Hoja de Trabajo para listado'!$DE$153:$DE$1048576,0),MATCH((CUADRO!Q$5&amp;$E597),'Hoja de Trabajo para listado'!$DE$151:$DG$151,0)),0)+IFERROR(INDEX('Hoja de Trabajo para listado'!$CD$155:$DC$1048576,MATCH($A597,'Hoja de Trabajo para listado'!$CD$155:$CD$1048576,0),MATCH((CUADRO!Q$5&amp;$E597),'Hoja de Trabajo para listado'!$CD$151:$DC$151,0)),0)</f>
        <v>0</v>
      </c>
      <c r="R597" s="243">
        <f t="shared" ca="1" si="21"/>
        <v>0</v>
      </c>
      <c r="S597" s="249">
        <f ca="1">+R596+R597</f>
        <v>0</v>
      </c>
      <c r="T597" s="243">
        <f ca="1">+S597</f>
        <v>0</v>
      </c>
      <c r="U597" s="242">
        <f t="shared" si="22"/>
        <v>2</v>
      </c>
      <c r="V597" s="333" t="str">
        <f>+VLOOKUP(A597,bd_lista!$A$3:$E$590,5,FALSE)</f>
        <v>Gobiernos Autonomos Municipales</v>
      </c>
      <c r="W597" s="392"/>
      <c r="X597" s="242">
        <f>+VLOOKUP(A597,[4]Sheet1!$A$13:$D$744,4,FALSE)</f>
        <v>0</v>
      </c>
      <c r="Y597" s="242" t="e">
        <f>+VLOOKUP(X597,bd_lista!$A$3:$C$590,3,FALSE)</f>
        <v>#N/A</v>
      </c>
      <c r="Z597" s="292"/>
      <c r="AA597" s="293"/>
    </row>
    <row r="598" spans="1:27" customFormat="1" ht="15" hidden="1" customHeight="1">
      <c r="A598" s="32">
        <v>1252</v>
      </c>
      <c r="B598" s="387">
        <f>+A598</f>
        <v>1252</v>
      </c>
      <c r="C598" s="247" t="str">
        <f>+VLOOKUP(A598,bd_lista!$A$3:$C$590,3,FALSE)</f>
        <v>Gobierno Autónomo Municipal de Sapahaqui</v>
      </c>
      <c r="D598" s="389" t="str">
        <f>+C598</f>
        <v>Gobierno Autónomo Municipal de Sapahaqui</v>
      </c>
      <c r="E598" s="242" t="s">
        <v>1304</v>
      </c>
      <c r="F598" s="243">
        <f ca="1">+IFERROR(INDEX('Hoja de Trabajo para listado'!$A$155:$Z$1048576,MATCH($A598,'Hoja de Trabajo para listado'!$A$155:$A$1048576,0),MATCH((CUADRO!F$5&amp;$E598),'Hoja de Trabajo para listado'!$A$151:$Z$151,0)),0)+IFERROR(INDEX('Hoja de Trabajo para listado'!$AB$155:$BA$1048576,MATCH($A598,'Hoja de Trabajo para listado'!$AB$155:$AB$1048576,0),MATCH((CUADRO!F$5&amp;$E598),'Hoja de Trabajo para listado'!$AB$151:$BA$151,0)),0)+IFERROR(INDEX('Hoja de Trabajo para listado'!$BC$155:$CB$1048576,MATCH($A598,'Hoja de Trabajo para listado'!$BC$155:$BC$1048576,0),MATCH((CUADRO!F$5&amp;$E598),'Hoja de Trabajo para listado'!$BC$151:$CB$151,0)),0)+IFERROR(INDEX('Hoja de Trabajo para listado'!$DE$153:$DG$274,MATCH($A598,'Hoja de Trabajo para listado'!$DE$153:$DE$1048576,0),MATCH((CUADRO!F$5&amp;$E598),'Hoja de Trabajo para listado'!$DE$151:$DG$151,0)),0)+IFERROR(INDEX('Hoja de Trabajo para listado'!$CD$155:$DC$1048576,MATCH($A598,'Hoja de Trabajo para listado'!$CD$155:$CD$1048576,0),MATCH((CUADRO!F$5&amp;$E598),'Hoja de Trabajo para listado'!$CD$151:$DC$151,0)),0)</f>
        <v>0</v>
      </c>
      <c r="G598" s="243">
        <f ca="1">+IFERROR(INDEX('Hoja de Trabajo para listado'!$A$155:$Z$1048576,MATCH($A598,'Hoja de Trabajo para listado'!$A$155:$A$1048576,0),MATCH((CUADRO!G$5&amp;$E598),'Hoja de Trabajo para listado'!$A$151:$Z$151,0)),0)+IFERROR(INDEX('Hoja de Trabajo para listado'!$AB$155:$BA$1048576,MATCH($A598,'Hoja de Trabajo para listado'!$AB$155:$AB$1048576,0),MATCH((CUADRO!G$5&amp;$E598),'Hoja de Trabajo para listado'!$AB$151:$BA$151,0)),0)+IFERROR(INDEX('Hoja de Trabajo para listado'!$BC$155:$CB$1048576,MATCH($A598,'Hoja de Trabajo para listado'!$BC$155:$BC$1048576,0),MATCH((CUADRO!G$5&amp;$E598),'Hoja de Trabajo para listado'!$BC$151:$CB$151,0)),0)+IFERROR(INDEX('Hoja de Trabajo para listado'!$DE$153:$DG$274,MATCH($A598,'Hoja de Trabajo para listado'!$DE$153:$DE$1048576,0),MATCH((CUADRO!G$5&amp;$E598),'Hoja de Trabajo para listado'!$DE$151:$DG$151,0)),0)+IFERROR(INDEX('Hoja de Trabajo para listado'!$CD$155:$DC$1048576,MATCH($A598,'Hoja de Trabajo para listado'!$CD$155:$CD$1048576,0),MATCH((CUADRO!G$5&amp;$E598),'Hoja de Trabajo para listado'!$CD$151:$DC$151,0)),0)</f>
        <v>0</v>
      </c>
      <c r="H598" s="243">
        <f ca="1">+IFERROR(INDEX('Hoja de Trabajo para listado'!$A$155:$Z$1048576,MATCH($A598,'Hoja de Trabajo para listado'!$A$155:$A$1048576,0),MATCH((CUADRO!H$5&amp;$E598),'Hoja de Trabajo para listado'!$A$151:$Z$151,0)),0)+IFERROR(INDEX('Hoja de Trabajo para listado'!$AB$155:$BA$1048576,MATCH($A598,'Hoja de Trabajo para listado'!$AB$155:$AB$1048576,0),MATCH((CUADRO!H$5&amp;$E598),'Hoja de Trabajo para listado'!$AB$151:$BA$151,0)),0)+IFERROR(INDEX('Hoja de Trabajo para listado'!$BC$155:$CB$1048576,MATCH($A598,'Hoja de Trabajo para listado'!$BC$155:$BC$1048576,0),MATCH((CUADRO!H$5&amp;$E598),'Hoja de Trabajo para listado'!$BC$151:$CB$151,0)),0)+IFERROR(INDEX('Hoja de Trabajo para listado'!$DE$153:$DG$274,MATCH($A598,'Hoja de Trabajo para listado'!$DE$153:$DE$1048576,0),MATCH((CUADRO!H$5&amp;$E598),'Hoja de Trabajo para listado'!$DE$151:$DG$151,0)),0)+IFERROR(INDEX('Hoja de Trabajo para listado'!$CD$155:$DC$1048576,MATCH($A598,'Hoja de Trabajo para listado'!$CD$155:$CD$1048576,0),MATCH((CUADRO!H$5&amp;$E598),'Hoja de Trabajo para listado'!$CD$151:$DC$151,0)),0)</f>
        <v>0</v>
      </c>
      <c r="I598" s="243">
        <f ca="1">+IFERROR(INDEX('Hoja de Trabajo para listado'!$A$155:$Z$1048576,MATCH($A598,'Hoja de Trabajo para listado'!$A$155:$A$1048576,0),MATCH((CUADRO!I$5&amp;$E598),'Hoja de Trabajo para listado'!$A$151:$Z$151,0)),0)+IFERROR(INDEX('Hoja de Trabajo para listado'!$AB$155:$BA$1048576,MATCH($A598,'Hoja de Trabajo para listado'!$AB$155:$AB$1048576,0),MATCH((CUADRO!I$5&amp;$E598),'Hoja de Trabajo para listado'!$AB$151:$BA$151,0)),0)+IFERROR(INDEX('Hoja de Trabajo para listado'!$BC$155:$CB$1048576,MATCH($A598,'Hoja de Trabajo para listado'!$BC$155:$BC$1048576,0),MATCH((CUADRO!I$5&amp;$E598),'Hoja de Trabajo para listado'!$BC$151:$CB$151,0)),0)+IFERROR(INDEX('Hoja de Trabajo para listado'!$DE$153:$DG$274,MATCH($A598,'Hoja de Trabajo para listado'!$DE$153:$DE$1048576,0),MATCH((CUADRO!I$5&amp;$E598),'Hoja de Trabajo para listado'!$DE$151:$DG$151,0)),0)+IFERROR(INDEX('Hoja de Trabajo para listado'!$CD$155:$DC$1048576,MATCH($A598,'Hoja de Trabajo para listado'!$CD$155:$CD$1048576,0),MATCH((CUADRO!I$5&amp;$E598),'Hoja de Trabajo para listado'!$CD$151:$DC$151,0)),0)</f>
        <v>0</v>
      </c>
      <c r="J598" s="243">
        <f ca="1">+IFERROR(INDEX('Hoja de Trabajo para listado'!$A$155:$Z$1048576,MATCH($A598,'Hoja de Trabajo para listado'!$A$155:$A$1048576,0),MATCH((CUADRO!J$5&amp;$E598),'Hoja de Trabajo para listado'!$A$151:$Z$151,0)),0)+IFERROR(INDEX('Hoja de Trabajo para listado'!$AB$155:$BA$1048576,MATCH($A598,'Hoja de Trabajo para listado'!$AB$155:$AB$1048576,0),MATCH((CUADRO!J$5&amp;$E598),'Hoja de Trabajo para listado'!$AB$151:$BA$151,0)),0)+IFERROR(INDEX('Hoja de Trabajo para listado'!$BC$155:$CB$1048576,MATCH($A598,'Hoja de Trabajo para listado'!$BC$155:$BC$1048576,0),MATCH((CUADRO!J$5&amp;$E598),'Hoja de Trabajo para listado'!$BC$151:$CB$151,0)),0)+IFERROR(INDEX('Hoja de Trabajo para listado'!$DE$153:$DG$274,MATCH($A598,'Hoja de Trabajo para listado'!$DE$153:$DE$1048576,0),MATCH((CUADRO!J$5&amp;$E598),'Hoja de Trabajo para listado'!$DE$151:$DG$151,0)),0)+IFERROR(INDEX('Hoja de Trabajo para listado'!$CD$155:$DC$1048576,MATCH($A598,'Hoja de Trabajo para listado'!$CD$155:$CD$1048576,0),MATCH((CUADRO!J$5&amp;$E598),'Hoja de Trabajo para listado'!$CD$151:$DC$151,0)),0)</f>
        <v>0</v>
      </c>
      <c r="K598" s="243">
        <f ca="1">+IFERROR(INDEX('Hoja de Trabajo para listado'!$A$155:$Z$1048576,MATCH($A598,'Hoja de Trabajo para listado'!$A$155:$A$1048576,0),MATCH((CUADRO!K$5&amp;$E598),'Hoja de Trabajo para listado'!$A$151:$Z$151,0)),0)+IFERROR(INDEX('Hoja de Trabajo para listado'!$AB$155:$BA$1048576,MATCH($A598,'Hoja de Trabajo para listado'!$AB$155:$AB$1048576,0),MATCH((CUADRO!K$5&amp;$E598),'Hoja de Trabajo para listado'!$AB$151:$BA$151,0)),0)+IFERROR(INDEX('Hoja de Trabajo para listado'!$BC$155:$CB$1048576,MATCH($A598,'Hoja de Trabajo para listado'!$BC$155:$BC$1048576,0),MATCH((CUADRO!K$5&amp;$E598),'Hoja de Trabajo para listado'!$BC$151:$CB$151,0)),0)+IFERROR(INDEX('Hoja de Trabajo para listado'!$DE$153:$DG$274,MATCH($A598,'Hoja de Trabajo para listado'!$DE$153:$DE$1048576,0),MATCH((CUADRO!K$5&amp;$E598),'Hoja de Trabajo para listado'!$DE$151:$DG$151,0)),0)+IFERROR(INDEX('Hoja de Trabajo para listado'!$CD$155:$DC$1048576,MATCH($A598,'Hoja de Trabajo para listado'!$CD$155:$CD$1048576,0),MATCH((CUADRO!K$5&amp;$E598),'Hoja de Trabajo para listado'!$CD$151:$DC$151,0)),0)</f>
        <v>0</v>
      </c>
      <c r="L598" s="243">
        <f ca="1">+IFERROR(INDEX('Hoja de Trabajo para listado'!$A$155:$Z$1048576,MATCH($A598,'Hoja de Trabajo para listado'!$A$155:$A$1048576,0),MATCH((CUADRO!L$5&amp;$E598),'Hoja de Trabajo para listado'!$A$151:$Z$151,0)),0)+IFERROR(INDEX('Hoja de Trabajo para listado'!$AB$155:$BA$1048576,MATCH($A598,'Hoja de Trabajo para listado'!$AB$155:$AB$1048576,0),MATCH((CUADRO!L$5&amp;$E598),'Hoja de Trabajo para listado'!$AB$151:$BA$151,0)),0)+IFERROR(INDEX('Hoja de Trabajo para listado'!$BC$155:$CB$1048576,MATCH($A598,'Hoja de Trabajo para listado'!$BC$155:$BC$1048576,0),MATCH((CUADRO!L$5&amp;$E598),'Hoja de Trabajo para listado'!$BC$151:$CB$151,0)),0)+IFERROR(INDEX('Hoja de Trabajo para listado'!$DE$153:$DG$274,MATCH($A598,'Hoja de Trabajo para listado'!$DE$153:$DE$1048576,0),MATCH((CUADRO!L$5&amp;$E598),'Hoja de Trabajo para listado'!$DE$151:$DG$151,0)),0)+IFERROR(INDEX('Hoja de Trabajo para listado'!$CD$155:$DC$1048576,MATCH($A598,'Hoja de Trabajo para listado'!$CD$155:$CD$1048576,0),MATCH((CUADRO!L$5&amp;$E598),'Hoja de Trabajo para listado'!$CD$151:$DC$151,0)),0)</f>
        <v>0</v>
      </c>
      <c r="M598" s="243">
        <f ca="1">+IFERROR(INDEX('Hoja de Trabajo para listado'!$A$155:$Z$1048576,MATCH($A598,'Hoja de Trabajo para listado'!$A$155:$A$1048576,0),MATCH((CUADRO!M$5&amp;$E598),'Hoja de Trabajo para listado'!$A$151:$Z$151,0)),0)+IFERROR(INDEX('Hoja de Trabajo para listado'!$AB$155:$BA$1048576,MATCH($A598,'Hoja de Trabajo para listado'!$AB$155:$AB$1048576,0),MATCH((CUADRO!M$5&amp;$E598),'Hoja de Trabajo para listado'!$AB$151:$BA$151,0)),0)+IFERROR(INDEX('Hoja de Trabajo para listado'!$BC$155:$CB$1048576,MATCH($A598,'Hoja de Trabajo para listado'!$BC$155:$BC$1048576,0),MATCH((CUADRO!M$5&amp;$E598),'Hoja de Trabajo para listado'!$BC$151:$CB$151,0)),0)+IFERROR(INDEX('Hoja de Trabajo para listado'!$DE$153:$DG$274,MATCH($A598,'Hoja de Trabajo para listado'!$DE$153:$DE$1048576,0),MATCH((CUADRO!M$5&amp;$E598),'Hoja de Trabajo para listado'!$DE$151:$DG$151,0)),0)+IFERROR(INDEX('Hoja de Trabajo para listado'!$CD$155:$DC$1048576,MATCH($A598,'Hoja de Trabajo para listado'!$CD$155:$CD$1048576,0),MATCH((CUADRO!M$5&amp;$E598),'Hoja de Trabajo para listado'!$CD$151:$DC$151,0)),0)</f>
        <v>0</v>
      </c>
      <c r="N598" s="243">
        <f ca="1">+IFERROR(INDEX('Hoja de Trabajo para listado'!$A$155:$Z$1048576,MATCH($A598,'Hoja de Trabajo para listado'!$A$155:$A$1048576,0),MATCH((CUADRO!N$5&amp;$E598),'Hoja de Trabajo para listado'!$A$151:$Z$151,0)),0)+IFERROR(INDEX('Hoja de Trabajo para listado'!$AB$155:$BA$1048576,MATCH($A598,'Hoja de Trabajo para listado'!$AB$155:$AB$1048576,0),MATCH((CUADRO!N$5&amp;$E598),'Hoja de Trabajo para listado'!$AB$151:$BA$151,0)),0)+IFERROR(INDEX('Hoja de Trabajo para listado'!$BC$155:$CB$1048576,MATCH($A598,'Hoja de Trabajo para listado'!$BC$155:$BC$1048576,0),MATCH((CUADRO!N$5&amp;$E598),'Hoja de Trabajo para listado'!$BC$151:$CB$151,0)),0)+IFERROR(INDEX('Hoja de Trabajo para listado'!$DE$153:$DG$274,MATCH($A598,'Hoja de Trabajo para listado'!$DE$153:$DE$1048576,0),MATCH((CUADRO!N$5&amp;$E598),'Hoja de Trabajo para listado'!$DE$151:$DG$151,0)),0)+IFERROR(INDEX('Hoja de Trabajo para listado'!$CD$155:$DC$1048576,MATCH($A598,'Hoja de Trabajo para listado'!$CD$155:$CD$1048576,0),MATCH((CUADRO!N$5&amp;$E598),'Hoja de Trabajo para listado'!$CD$151:$DC$151,0)),0)</f>
        <v>0</v>
      </c>
      <c r="O598" s="243">
        <f ca="1">+IFERROR(INDEX('Hoja de Trabajo para listado'!$A$155:$Z$1048576,MATCH($A598,'Hoja de Trabajo para listado'!$A$155:$A$1048576,0),MATCH((CUADRO!O$5&amp;$E598),'Hoja de Trabajo para listado'!$A$151:$Z$151,0)),0)+IFERROR(INDEX('Hoja de Trabajo para listado'!$AB$155:$BA$1048576,MATCH($A598,'Hoja de Trabajo para listado'!$AB$155:$AB$1048576,0),MATCH((CUADRO!O$5&amp;$E598),'Hoja de Trabajo para listado'!$AB$151:$BA$151,0)),0)+IFERROR(INDEX('Hoja de Trabajo para listado'!$BC$155:$CB$1048576,MATCH($A598,'Hoja de Trabajo para listado'!$BC$155:$BC$1048576,0),MATCH((CUADRO!O$5&amp;$E598),'Hoja de Trabajo para listado'!$BC$151:$CB$151,0)),0)+IFERROR(INDEX('Hoja de Trabajo para listado'!$DE$153:$DG$274,MATCH($A598,'Hoja de Trabajo para listado'!$DE$153:$DE$1048576,0),MATCH((CUADRO!O$5&amp;$E598),'Hoja de Trabajo para listado'!$DE$151:$DG$151,0)),0)+IFERROR(INDEX('Hoja de Trabajo para listado'!$CD$155:$DC$1048576,MATCH($A598,'Hoja de Trabajo para listado'!$CD$155:$CD$1048576,0),MATCH((CUADRO!O$5&amp;$E598),'Hoja de Trabajo para listado'!$CD$151:$DC$151,0)),0)</f>
        <v>0</v>
      </c>
      <c r="P598" s="243">
        <f ca="1">+IFERROR(INDEX('Hoja de Trabajo para listado'!$A$155:$Z$1048576,MATCH($A598,'Hoja de Trabajo para listado'!$A$155:$A$1048576,0),MATCH((CUADRO!P$5&amp;$E598),'Hoja de Trabajo para listado'!$A$151:$Z$151,0)),0)+IFERROR(INDEX('Hoja de Trabajo para listado'!$AB$155:$BA$1048576,MATCH($A598,'Hoja de Trabajo para listado'!$AB$155:$AB$1048576,0),MATCH((CUADRO!P$5&amp;$E598),'Hoja de Trabajo para listado'!$AB$151:$BA$151,0)),0)+IFERROR(INDEX('Hoja de Trabajo para listado'!$BC$155:$CB$1048576,MATCH($A598,'Hoja de Trabajo para listado'!$BC$155:$BC$1048576,0),MATCH((CUADRO!P$5&amp;$E598),'Hoja de Trabajo para listado'!$BC$151:$CB$151,0)),0)+IFERROR(INDEX('Hoja de Trabajo para listado'!$DE$153:$DG$274,MATCH($A598,'Hoja de Trabajo para listado'!$DE$153:$DE$1048576,0),MATCH((CUADRO!P$5&amp;$E598),'Hoja de Trabajo para listado'!$DE$151:$DG$151,0)),0)+IFERROR(INDEX('Hoja de Trabajo para listado'!$CD$155:$DC$1048576,MATCH($A598,'Hoja de Trabajo para listado'!$CD$155:$CD$1048576,0),MATCH((CUADRO!P$5&amp;$E598),'Hoja de Trabajo para listado'!$CD$151:$DC$151,0)),0)</f>
        <v>0</v>
      </c>
      <c r="Q598" s="243">
        <f ca="1">+IFERROR(INDEX('Hoja de Trabajo para listado'!$A$155:$Z$1048576,MATCH($A598,'Hoja de Trabajo para listado'!$A$155:$A$1048576,0),MATCH((CUADRO!Q$5&amp;$E598),'Hoja de Trabajo para listado'!$A$151:$Z$151,0)),0)+IFERROR(INDEX('Hoja de Trabajo para listado'!$AB$155:$BA$1048576,MATCH($A598,'Hoja de Trabajo para listado'!$AB$155:$AB$1048576,0),MATCH((CUADRO!Q$5&amp;$E598),'Hoja de Trabajo para listado'!$AB$151:$BA$151,0)),0)+IFERROR(INDEX('Hoja de Trabajo para listado'!$BC$155:$CB$1048576,MATCH($A598,'Hoja de Trabajo para listado'!$BC$155:$BC$1048576,0),MATCH((CUADRO!Q$5&amp;$E598),'Hoja de Trabajo para listado'!$BC$151:$CB$151,0)),0)+IFERROR(INDEX('Hoja de Trabajo para listado'!$DE$153:$DG$274,MATCH($A598,'Hoja de Trabajo para listado'!$DE$153:$DE$1048576,0),MATCH((CUADRO!Q$5&amp;$E598),'Hoja de Trabajo para listado'!$DE$151:$DG$151,0)),0)+IFERROR(INDEX('Hoja de Trabajo para listado'!$CD$155:$DC$1048576,MATCH($A598,'Hoja de Trabajo para listado'!$CD$155:$CD$1048576,0),MATCH((CUADRO!Q$5&amp;$E598),'Hoja de Trabajo para listado'!$CD$151:$DC$151,0)),0)</f>
        <v>0</v>
      </c>
      <c r="R598" s="243">
        <f t="shared" ca="1" si="21"/>
        <v>0</v>
      </c>
      <c r="S598" s="249"/>
      <c r="T598" s="243">
        <f ca="1">+T599</f>
        <v>0</v>
      </c>
      <c r="U598" s="242">
        <f t="shared" si="22"/>
        <v>1</v>
      </c>
      <c r="V598" s="333" t="str">
        <f>+VLOOKUP(A598,bd_lista!$A$3:$E$590,5,FALSE)</f>
        <v>Gobiernos Autonomos Municipales</v>
      </c>
      <c r="W598" s="391" t="str">
        <f>+V598</f>
        <v>Gobiernos Autonomos Municipales</v>
      </c>
      <c r="X598" s="242">
        <f>+VLOOKUP(A598,[4]Sheet1!$A$13:$D$744,4,FALSE)</f>
        <v>0</v>
      </c>
      <c r="Y598" s="242" t="e">
        <f>+VLOOKUP(X598,bd_lista!$A$3:$C$590,3,FALSE)</f>
        <v>#N/A</v>
      </c>
      <c r="Z598" s="294">
        <f>+X598</f>
        <v>0</v>
      </c>
      <c r="AA598" s="295" t="e">
        <f>+Y598</f>
        <v>#N/A</v>
      </c>
    </row>
    <row r="599" spans="1:27" customFormat="1" ht="15" hidden="1" customHeight="1">
      <c r="A599" s="32">
        <v>1252</v>
      </c>
      <c r="B599" s="388"/>
      <c r="C599" s="247" t="str">
        <f>+VLOOKUP(A599,bd_lista!$A$3:$C$590,3,FALSE)</f>
        <v>Gobierno Autónomo Municipal de Sapahaqui</v>
      </c>
      <c r="D599" s="390"/>
      <c r="E599" s="244" t="s">
        <v>1305</v>
      </c>
      <c r="F599" s="243">
        <f ca="1">+IFERROR(INDEX('Hoja de Trabajo para listado'!$A$155:$Z$1048576,MATCH($A599,'Hoja de Trabajo para listado'!$A$155:$A$1048576,0),MATCH((CUADRO!F$5&amp;$E599),'Hoja de Trabajo para listado'!$A$151:$Z$151,0)),0)+IFERROR(INDEX('Hoja de Trabajo para listado'!$AB$155:$BA$1048576,MATCH($A599,'Hoja de Trabajo para listado'!$AB$155:$AB$1048576,0),MATCH((CUADRO!F$5&amp;$E599),'Hoja de Trabajo para listado'!$AB$151:$BA$151,0)),0)+IFERROR(INDEX('Hoja de Trabajo para listado'!$BC$155:$CB$1048576,MATCH($A599,'Hoja de Trabajo para listado'!$BC$155:$BC$1048576,0),MATCH((CUADRO!F$5&amp;$E599),'Hoja de Trabajo para listado'!$BC$151:$CB$151,0)),0)+IFERROR(INDEX('Hoja de Trabajo para listado'!$DE$153:$DG$274,MATCH($A599,'Hoja de Trabajo para listado'!$DE$153:$DE$1048576,0),MATCH((CUADRO!F$5&amp;$E599),'Hoja de Trabajo para listado'!$DE$151:$DG$151,0)),0)+IFERROR(INDEX('Hoja de Trabajo para listado'!$CD$155:$DC$1048576,MATCH($A599,'Hoja de Trabajo para listado'!$CD$155:$CD$1048576,0),MATCH((CUADRO!F$5&amp;$E599),'Hoja de Trabajo para listado'!$CD$151:$DC$151,0)),0)</f>
        <v>0</v>
      </c>
      <c r="G599" s="243">
        <f ca="1">+IFERROR(INDEX('Hoja de Trabajo para listado'!$A$155:$Z$1048576,MATCH($A599,'Hoja de Trabajo para listado'!$A$155:$A$1048576,0),MATCH((CUADRO!G$5&amp;$E599),'Hoja de Trabajo para listado'!$A$151:$Z$151,0)),0)+IFERROR(INDEX('Hoja de Trabajo para listado'!$AB$155:$BA$1048576,MATCH($A599,'Hoja de Trabajo para listado'!$AB$155:$AB$1048576,0),MATCH((CUADRO!G$5&amp;$E599),'Hoja de Trabajo para listado'!$AB$151:$BA$151,0)),0)+IFERROR(INDEX('Hoja de Trabajo para listado'!$BC$155:$CB$1048576,MATCH($A599,'Hoja de Trabajo para listado'!$BC$155:$BC$1048576,0),MATCH((CUADRO!G$5&amp;$E599),'Hoja de Trabajo para listado'!$BC$151:$CB$151,0)),0)+IFERROR(INDEX('Hoja de Trabajo para listado'!$DE$153:$DG$274,MATCH($A599,'Hoja de Trabajo para listado'!$DE$153:$DE$1048576,0),MATCH((CUADRO!G$5&amp;$E599),'Hoja de Trabajo para listado'!$DE$151:$DG$151,0)),0)+IFERROR(INDEX('Hoja de Trabajo para listado'!$CD$155:$DC$1048576,MATCH($A599,'Hoja de Trabajo para listado'!$CD$155:$CD$1048576,0),MATCH((CUADRO!G$5&amp;$E599),'Hoja de Trabajo para listado'!$CD$151:$DC$151,0)),0)</f>
        <v>0</v>
      </c>
      <c r="H599" s="243">
        <f ca="1">+IFERROR(INDEX('Hoja de Trabajo para listado'!$A$155:$Z$1048576,MATCH($A599,'Hoja de Trabajo para listado'!$A$155:$A$1048576,0),MATCH((CUADRO!H$5&amp;$E599),'Hoja de Trabajo para listado'!$A$151:$Z$151,0)),0)+IFERROR(INDEX('Hoja de Trabajo para listado'!$AB$155:$BA$1048576,MATCH($A599,'Hoja de Trabajo para listado'!$AB$155:$AB$1048576,0),MATCH((CUADRO!H$5&amp;$E599),'Hoja de Trabajo para listado'!$AB$151:$BA$151,0)),0)+IFERROR(INDEX('Hoja de Trabajo para listado'!$BC$155:$CB$1048576,MATCH($A599,'Hoja de Trabajo para listado'!$BC$155:$BC$1048576,0),MATCH((CUADRO!H$5&amp;$E599),'Hoja de Trabajo para listado'!$BC$151:$CB$151,0)),0)+IFERROR(INDEX('Hoja de Trabajo para listado'!$DE$153:$DG$274,MATCH($A599,'Hoja de Trabajo para listado'!$DE$153:$DE$1048576,0),MATCH((CUADRO!H$5&amp;$E599),'Hoja de Trabajo para listado'!$DE$151:$DG$151,0)),0)+IFERROR(INDEX('Hoja de Trabajo para listado'!$CD$155:$DC$1048576,MATCH($A599,'Hoja de Trabajo para listado'!$CD$155:$CD$1048576,0),MATCH((CUADRO!H$5&amp;$E599),'Hoja de Trabajo para listado'!$CD$151:$DC$151,0)),0)</f>
        <v>0</v>
      </c>
      <c r="I599" s="243">
        <f ca="1">+IFERROR(INDEX('Hoja de Trabajo para listado'!$A$155:$Z$1048576,MATCH($A599,'Hoja de Trabajo para listado'!$A$155:$A$1048576,0),MATCH((CUADRO!I$5&amp;$E599),'Hoja de Trabajo para listado'!$A$151:$Z$151,0)),0)+IFERROR(INDEX('Hoja de Trabajo para listado'!$AB$155:$BA$1048576,MATCH($A599,'Hoja de Trabajo para listado'!$AB$155:$AB$1048576,0),MATCH((CUADRO!I$5&amp;$E599),'Hoja de Trabajo para listado'!$AB$151:$BA$151,0)),0)+IFERROR(INDEX('Hoja de Trabajo para listado'!$BC$155:$CB$1048576,MATCH($A599,'Hoja de Trabajo para listado'!$BC$155:$BC$1048576,0),MATCH((CUADRO!I$5&amp;$E599),'Hoja de Trabajo para listado'!$BC$151:$CB$151,0)),0)+IFERROR(INDEX('Hoja de Trabajo para listado'!$DE$153:$DG$274,MATCH($A599,'Hoja de Trabajo para listado'!$DE$153:$DE$1048576,0),MATCH((CUADRO!I$5&amp;$E599),'Hoja de Trabajo para listado'!$DE$151:$DG$151,0)),0)+IFERROR(INDEX('Hoja de Trabajo para listado'!$CD$155:$DC$1048576,MATCH($A599,'Hoja de Trabajo para listado'!$CD$155:$CD$1048576,0),MATCH((CUADRO!I$5&amp;$E599),'Hoja de Trabajo para listado'!$CD$151:$DC$151,0)),0)</f>
        <v>0</v>
      </c>
      <c r="J599" s="243">
        <f ca="1">+IFERROR(INDEX('Hoja de Trabajo para listado'!$A$155:$Z$1048576,MATCH($A599,'Hoja de Trabajo para listado'!$A$155:$A$1048576,0),MATCH((CUADRO!J$5&amp;$E599),'Hoja de Trabajo para listado'!$A$151:$Z$151,0)),0)+IFERROR(INDEX('Hoja de Trabajo para listado'!$AB$155:$BA$1048576,MATCH($A599,'Hoja de Trabajo para listado'!$AB$155:$AB$1048576,0),MATCH((CUADRO!J$5&amp;$E599),'Hoja de Trabajo para listado'!$AB$151:$BA$151,0)),0)+IFERROR(INDEX('Hoja de Trabajo para listado'!$BC$155:$CB$1048576,MATCH($A599,'Hoja de Trabajo para listado'!$BC$155:$BC$1048576,0),MATCH((CUADRO!J$5&amp;$E599),'Hoja de Trabajo para listado'!$BC$151:$CB$151,0)),0)+IFERROR(INDEX('Hoja de Trabajo para listado'!$DE$153:$DG$274,MATCH($A599,'Hoja de Trabajo para listado'!$DE$153:$DE$1048576,0),MATCH((CUADRO!J$5&amp;$E599),'Hoja de Trabajo para listado'!$DE$151:$DG$151,0)),0)+IFERROR(INDEX('Hoja de Trabajo para listado'!$CD$155:$DC$1048576,MATCH($A599,'Hoja de Trabajo para listado'!$CD$155:$CD$1048576,0),MATCH((CUADRO!J$5&amp;$E599),'Hoja de Trabajo para listado'!$CD$151:$DC$151,0)),0)</f>
        <v>0</v>
      </c>
      <c r="K599" s="243">
        <f ca="1">+IFERROR(INDEX('Hoja de Trabajo para listado'!$A$155:$Z$1048576,MATCH($A599,'Hoja de Trabajo para listado'!$A$155:$A$1048576,0),MATCH((CUADRO!K$5&amp;$E599),'Hoja de Trabajo para listado'!$A$151:$Z$151,0)),0)+IFERROR(INDEX('Hoja de Trabajo para listado'!$AB$155:$BA$1048576,MATCH($A599,'Hoja de Trabajo para listado'!$AB$155:$AB$1048576,0),MATCH((CUADRO!K$5&amp;$E599),'Hoja de Trabajo para listado'!$AB$151:$BA$151,0)),0)+IFERROR(INDEX('Hoja de Trabajo para listado'!$BC$155:$CB$1048576,MATCH($A599,'Hoja de Trabajo para listado'!$BC$155:$BC$1048576,0),MATCH((CUADRO!K$5&amp;$E599),'Hoja de Trabajo para listado'!$BC$151:$CB$151,0)),0)+IFERROR(INDEX('Hoja de Trabajo para listado'!$DE$153:$DG$274,MATCH($A599,'Hoja de Trabajo para listado'!$DE$153:$DE$1048576,0),MATCH((CUADRO!K$5&amp;$E599),'Hoja de Trabajo para listado'!$DE$151:$DG$151,0)),0)+IFERROR(INDEX('Hoja de Trabajo para listado'!$CD$155:$DC$1048576,MATCH($A599,'Hoja de Trabajo para listado'!$CD$155:$CD$1048576,0),MATCH((CUADRO!K$5&amp;$E599),'Hoja de Trabajo para listado'!$CD$151:$DC$151,0)),0)</f>
        <v>0</v>
      </c>
      <c r="L599" s="243">
        <f ca="1">+IFERROR(INDEX('Hoja de Trabajo para listado'!$A$155:$Z$1048576,MATCH($A599,'Hoja de Trabajo para listado'!$A$155:$A$1048576,0),MATCH((CUADRO!L$5&amp;$E599),'Hoja de Trabajo para listado'!$A$151:$Z$151,0)),0)+IFERROR(INDEX('Hoja de Trabajo para listado'!$AB$155:$BA$1048576,MATCH($A599,'Hoja de Trabajo para listado'!$AB$155:$AB$1048576,0),MATCH((CUADRO!L$5&amp;$E599),'Hoja de Trabajo para listado'!$AB$151:$BA$151,0)),0)+IFERROR(INDEX('Hoja de Trabajo para listado'!$BC$155:$CB$1048576,MATCH($A599,'Hoja de Trabajo para listado'!$BC$155:$BC$1048576,0),MATCH((CUADRO!L$5&amp;$E599),'Hoja de Trabajo para listado'!$BC$151:$CB$151,0)),0)+IFERROR(INDEX('Hoja de Trabajo para listado'!$DE$153:$DG$274,MATCH($A599,'Hoja de Trabajo para listado'!$DE$153:$DE$1048576,0),MATCH((CUADRO!L$5&amp;$E599),'Hoja de Trabajo para listado'!$DE$151:$DG$151,0)),0)+IFERROR(INDEX('Hoja de Trabajo para listado'!$CD$155:$DC$1048576,MATCH($A599,'Hoja de Trabajo para listado'!$CD$155:$CD$1048576,0),MATCH((CUADRO!L$5&amp;$E599),'Hoja de Trabajo para listado'!$CD$151:$DC$151,0)),0)</f>
        <v>0</v>
      </c>
      <c r="M599" s="243">
        <f ca="1">+IFERROR(INDEX('Hoja de Trabajo para listado'!$A$155:$Z$1048576,MATCH($A599,'Hoja de Trabajo para listado'!$A$155:$A$1048576,0),MATCH((CUADRO!M$5&amp;$E599),'Hoja de Trabajo para listado'!$A$151:$Z$151,0)),0)+IFERROR(INDEX('Hoja de Trabajo para listado'!$AB$155:$BA$1048576,MATCH($A599,'Hoja de Trabajo para listado'!$AB$155:$AB$1048576,0),MATCH((CUADRO!M$5&amp;$E599),'Hoja de Trabajo para listado'!$AB$151:$BA$151,0)),0)+IFERROR(INDEX('Hoja de Trabajo para listado'!$BC$155:$CB$1048576,MATCH($A599,'Hoja de Trabajo para listado'!$BC$155:$BC$1048576,0),MATCH((CUADRO!M$5&amp;$E599),'Hoja de Trabajo para listado'!$BC$151:$CB$151,0)),0)+IFERROR(INDEX('Hoja de Trabajo para listado'!$DE$153:$DG$274,MATCH($A599,'Hoja de Trabajo para listado'!$DE$153:$DE$1048576,0),MATCH((CUADRO!M$5&amp;$E599),'Hoja de Trabajo para listado'!$DE$151:$DG$151,0)),0)+IFERROR(INDEX('Hoja de Trabajo para listado'!$CD$155:$DC$1048576,MATCH($A599,'Hoja de Trabajo para listado'!$CD$155:$CD$1048576,0),MATCH((CUADRO!M$5&amp;$E599),'Hoja de Trabajo para listado'!$CD$151:$DC$151,0)),0)</f>
        <v>0</v>
      </c>
      <c r="N599" s="243">
        <f ca="1">+IFERROR(INDEX('Hoja de Trabajo para listado'!$A$155:$Z$1048576,MATCH($A599,'Hoja de Trabajo para listado'!$A$155:$A$1048576,0),MATCH((CUADRO!N$5&amp;$E599),'Hoja de Trabajo para listado'!$A$151:$Z$151,0)),0)+IFERROR(INDEX('Hoja de Trabajo para listado'!$AB$155:$BA$1048576,MATCH($A599,'Hoja de Trabajo para listado'!$AB$155:$AB$1048576,0),MATCH((CUADRO!N$5&amp;$E599),'Hoja de Trabajo para listado'!$AB$151:$BA$151,0)),0)+IFERROR(INDEX('Hoja de Trabajo para listado'!$BC$155:$CB$1048576,MATCH($A599,'Hoja de Trabajo para listado'!$BC$155:$BC$1048576,0),MATCH((CUADRO!N$5&amp;$E599),'Hoja de Trabajo para listado'!$BC$151:$CB$151,0)),0)+IFERROR(INDEX('Hoja de Trabajo para listado'!$DE$153:$DG$274,MATCH($A599,'Hoja de Trabajo para listado'!$DE$153:$DE$1048576,0),MATCH((CUADRO!N$5&amp;$E599),'Hoja de Trabajo para listado'!$DE$151:$DG$151,0)),0)+IFERROR(INDEX('Hoja de Trabajo para listado'!$CD$155:$DC$1048576,MATCH($A599,'Hoja de Trabajo para listado'!$CD$155:$CD$1048576,0),MATCH((CUADRO!N$5&amp;$E599),'Hoja de Trabajo para listado'!$CD$151:$DC$151,0)),0)</f>
        <v>0</v>
      </c>
      <c r="O599" s="243">
        <f ca="1">+IFERROR(INDEX('Hoja de Trabajo para listado'!$A$155:$Z$1048576,MATCH($A599,'Hoja de Trabajo para listado'!$A$155:$A$1048576,0),MATCH((CUADRO!O$5&amp;$E599),'Hoja de Trabajo para listado'!$A$151:$Z$151,0)),0)+IFERROR(INDEX('Hoja de Trabajo para listado'!$AB$155:$BA$1048576,MATCH($A599,'Hoja de Trabajo para listado'!$AB$155:$AB$1048576,0),MATCH((CUADRO!O$5&amp;$E599),'Hoja de Trabajo para listado'!$AB$151:$BA$151,0)),0)+IFERROR(INDEX('Hoja de Trabajo para listado'!$BC$155:$CB$1048576,MATCH($A599,'Hoja de Trabajo para listado'!$BC$155:$BC$1048576,0),MATCH((CUADRO!O$5&amp;$E599),'Hoja de Trabajo para listado'!$BC$151:$CB$151,0)),0)+IFERROR(INDEX('Hoja de Trabajo para listado'!$DE$153:$DG$274,MATCH($A599,'Hoja de Trabajo para listado'!$DE$153:$DE$1048576,0),MATCH((CUADRO!O$5&amp;$E599),'Hoja de Trabajo para listado'!$DE$151:$DG$151,0)),0)+IFERROR(INDEX('Hoja de Trabajo para listado'!$CD$155:$DC$1048576,MATCH($A599,'Hoja de Trabajo para listado'!$CD$155:$CD$1048576,0),MATCH((CUADRO!O$5&amp;$E599),'Hoja de Trabajo para listado'!$CD$151:$DC$151,0)),0)</f>
        <v>0</v>
      </c>
      <c r="P599" s="243">
        <f ca="1">+IFERROR(INDEX('Hoja de Trabajo para listado'!$A$155:$Z$1048576,MATCH($A599,'Hoja de Trabajo para listado'!$A$155:$A$1048576,0),MATCH((CUADRO!P$5&amp;$E599),'Hoja de Trabajo para listado'!$A$151:$Z$151,0)),0)+IFERROR(INDEX('Hoja de Trabajo para listado'!$AB$155:$BA$1048576,MATCH($A599,'Hoja de Trabajo para listado'!$AB$155:$AB$1048576,0),MATCH((CUADRO!P$5&amp;$E599),'Hoja de Trabajo para listado'!$AB$151:$BA$151,0)),0)+IFERROR(INDEX('Hoja de Trabajo para listado'!$BC$155:$CB$1048576,MATCH($A599,'Hoja de Trabajo para listado'!$BC$155:$BC$1048576,0),MATCH((CUADRO!P$5&amp;$E599),'Hoja de Trabajo para listado'!$BC$151:$CB$151,0)),0)+IFERROR(INDEX('Hoja de Trabajo para listado'!$DE$153:$DG$274,MATCH($A599,'Hoja de Trabajo para listado'!$DE$153:$DE$1048576,0),MATCH((CUADRO!P$5&amp;$E599),'Hoja de Trabajo para listado'!$DE$151:$DG$151,0)),0)+IFERROR(INDEX('Hoja de Trabajo para listado'!$CD$155:$DC$1048576,MATCH($A599,'Hoja de Trabajo para listado'!$CD$155:$CD$1048576,0),MATCH((CUADRO!P$5&amp;$E599),'Hoja de Trabajo para listado'!$CD$151:$DC$151,0)),0)</f>
        <v>0</v>
      </c>
      <c r="Q599" s="243">
        <f ca="1">+IFERROR(INDEX('Hoja de Trabajo para listado'!$A$155:$Z$1048576,MATCH($A599,'Hoja de Trabajo para listado'!$A$155:$A$1048576,0),MATCH((CUADRO!Q$5&amp;$E599),'Hoja de Trabajo para listado'!$A$151:$Z$151,0)),0)+IFERROR(INDEX('Hoja de Trabajo para listado'!$AB$155:$BA$1048576,MATCH($A599,'Hoja de Trabajo para listado'!$AB$155:$AB$1048576,0),MATCH((CUADRO!Q$5&amp;$E599),'Hoja de Trabajo para listado'!$AB$151:$BA$151,0)),0)+IFERROR(INDEX('Hoja de Trabajo para listado'!$BC$155:$CB$1048576,MATCH($A599,'Hoja de Trabajo para listado'!$BC$155:$BC$1048576,0),MATCH((CUADRO!Q$5&amp;$E599),'Hoja de Trabajo para listado'!$BC$151:$CB$151,0)),0)+IFERROR(INDEX('Hoja de Trabajo para listado'!$DE$153:$DG$274,MATCH($A599,'Hoja de Trabajo para listado'!$DE$153:$DE$1048576,0),MATCH((CUADRO!Q$5&amp;$E599),'Hoja de Trabajo para listado'!$DE$151:$DG$151,0)),0)+IFERROR(INDEX('Hoja de Trabajo para listado'!$CD$155:$DC$1048576,MATCH($A599,'Hoja de Trabajo para listado'!$CD$155:$CD$1048576,0),MATCH((CUADRO!Q$5&amp;$E599),'Hoja de Trabajo para listado'!$CD$151:$DC$151,0)),0)</f>
        <v>0</v>
      </c>
      <c r="R599" s="243">
        <f t="shared" ca="1" si="21"/>
        <v>0</v>
      </c>
      <c r="S599" s="249">
        <f ca="1">+R598+R599</f>
        <v>0</v>
      </c>
      <c r="T599" s="243">
        <f ca="1">+S599</f>
        <v>0</v>
      </c>
      <c r="U599" s="242">
        <f t="shared" si="22"/>
        <v>2</v>
      </c>
      <c r="V599" s="333" t="str">
        <f>+VLOOKUP(A599,bd_lista!$A$3:$E$590,5,FALSE)</f>
        <v>Gobiernos Autonomos Municipales</v>
      </c>
      <c r="W599" s="392"/>
      <c r="X599" s="242">
        <f>+VLOOKUP(A599,[4]Sheet1!$A$13:$D$744,4,FALSE)</f>
        <v>0</v>
      </c>
      <c r="Y599" s="242" t="e">
        <f>+VLOOKUP(X599,bd_lista!$A$3:$C$590,3,FALSE)</f>
        <v>#N/A</v>
      </c>
      <c r="Z599" s="292"/>
      <c r="AA599" s="293"/>
    </row>
    <row r="600" spans="1:27" customFormat="1" ht="15" hidden="1" customHeight="1">
      <c r="A600" s="32">
        <v>1253</v>
      </c>
      <c r="B600" s="387">
        <f>+A600</f>
        <v>1253</v>
      </c>
      <c r="C600" s="247" t="str">
        <f>+VLOOKUP(A600,bd_lista!$A$3:$C$590,3,FALSE)</f>
        <v>Gobierno Autónomo Municipal de Yaco</v>
      </c>
      <c r="D600" s="389" t="str">
        <f>+C600</f>
        <v>Gobierno Autónomo Municipal de Yaco</v>
      </c>
      <c r="E600" s="242" t="s">
        <v>1304</v>
      </c>
      <c r="F600" s="243">
        <f ca="1">+IFERROR(INDEX('Hoja de Trabajo para listado'!$A$155:$Z$1048576,MATCH($A600,'Hoja de Trabajo para listado'!$A$155:$A$1048576,0),MATCH((CUADRO!F$5&amp;$E600),'Hoja de Trabajo para listado'!$A$151:$Z$151,0)),0)+IFERROR(INDEX('Hoja de Trabajo para listado'!$AB$155:$BA$1048576,MATCH($A600,'Hoja de Trabajo para listado'!$AB$155:$AB$1048576,0),MATCH((CUADRO!F$5&amp;$E600),'Hoja de Trabajo para listado'!$AB$151:$BA$151,0)),0)+IFERROR(INDEX('Hoja de Trabajo para listado'!$BC$155:$CB$1048576,MATCH($A600,'Hoja de Trabajo para listado'!$BC$155:$BC$1048576,0),MATCH((CUADRO!F$5&amp;$E600),'Hoja de Trabajo para listado'!$BC$151:$CB$151,0)),0)+IFERROR(INDEX('Hoja de Trabajo para listado'!$DE$153:$DG$274,MATCH($A600,'Hoja de Trabajo para listado'!$DE$153:$DE$1048576,0),MATCH((CUADRO!F$5&amp;$E600),'Hoja de Trabajo para listado'!$DE$151:$DG$151,0)),0)+IFERROR(INDEX('Hoja de Trabajo para listado'!$CD$155:$DC$1048576,MATCH($A600,'Hoja de Trabajo para listado'!$CD$155:$CD$1048576,0),MATCH((CUADRO!F$5&amp;$E600),'Hoja de Trabajo para listado'!$CD$151:$DC$151,0)),0)</f>
        <v>0</v>
      </c>
      <c r="G600" s="243">
        <f ca="1">+IFERROR(INDEX('Hoja de Trabajo para listado'!$A$155:$Z$1048576,MATCH($A600,'Hoja de Trabajo para listado'!$A$155:$A$1048576,0),MATCH((CUADRO!G$5&amp;$E600),'Hoja de Trabajo para listado'!$A$151:$Z$151,0)),0)+IFERROR(INDEX('Hoja de Trabajo para listado'!$AB$155:$BA$1048576,MATCH($A600,'Hoja de Trabajo para listado'!$AB$155:$AB$1048576,0),MATCH((CUADRO!G$5&amp;$E600),'Hoja de Trabajo para listado'!$AB$151:$BA$151,0)),0)+IFERROR(INDEX('Hoja de Trabajo para listado'!$BC$155:$CB$1048576,MATCH($A600,'Hoja de Trabajo para listado'!$BC$155:$BC$1048576,0),MATCH((CUADRO!G$5&amp;$E600),'Hoja de Trabajo para listado'!$BC$151:$CB$151,0)),0)+IFERROR(INDEX('Hoja de Trabajo para listado'!$DE$153:$DG$274,MATCH($A600,'Hoja de Trabajo para listado'!$DE$153:$DE$1048576,0),MATCH((CUADRO!G$5&amp;$E600),'Hoja de Trabajo para listado'!$DE$151:$DG$151,0)),0)+IFERROR(INDEX('Hoja de Trabajo para listado'!$CD$155:$DC$1048576,MATCH($A600,'Hoja de Trabajo para listado'!$CD$155:$CD$1048576,0),MATCH((CUADRO!G$5&amp;$E600),'Hoja de Trabajo para listado'!$CD$151:$DC$151,0)),0)</f>
        <v>0</v>
      </c>
      <c r="H600" s="243">
        <f ca="1">+IFERROR(INDEX('Hoja de Trabajo para listado'!$A$155:$Z$1048576,MATCH($A600,'Hoja de Trabajo para listado'!$A$155:$A$1048576,0),MATCH((CUADRO!H$5&amp;$E600),'Hoja de Trabajo para listado'!$A$151:$Z$151,0)),0)+IFERROR(INDEX('Hoja de Trabajo para listado'!$AB$155:$BA$1048576,MATCH($A600,'Hoja de Trabajo para listado'!$AB$155:$AB$1048576,0),MATCH((CUADRO!H$5&amp;$E600),'Hoja de Trabajo para listado'!$AB$151:$BA$151,0)),0)+IFERROR(INDEX('Hoja de Trabajo para listado'!$BC$155:$CB$1048576,MATCH($A600,'Hoja de Trabajo para listado'!$BC$155:$BC$1048576,0),MATCH((CUADRO!H$5&amp;$E600),'Hoja de Trabajo para listado'!$BC$151:$CB$151,0)),0)+IFERROR(INDEX('Hoja de Trabajo para listado'!$DE$153:$DG$274,MATCH($A600,'Hoja de Trabajo para listado'!$DE$153:$DE$1048576,0),MATCH((CUADRO!H$5&amp;$E600),'Hoja de Trabajo para listado'!$DE$151:$DG$151,0)),0)+IFERROR(INDEX('Hoja de Trabajo para listado'!$CD$155:$DC$1048576,MATCH($A600,'Hoja de Trabajo para listado'!$CD$155:$CD$1048576,0),MATCH((CUADRO!H$5&amp;$E600),'Hoja de Trabajo para listado'!$CD$151:$DC$151,0)),0)</f>
        <v>0</v>
      </c>
      <c r="I600" s="243">
        <f ca="1">+IFERROR(INDEX('Hoja de Trabajo para listado'!$A$155:$Z$1048576,MATCH($A600,'Hoja de Trabajo para listado'!$A$155:$A$1048576,0),MATCH((CUADRO!I$5&amp;$E600),'Hoja de Trabajo para listado'!$A$151:$Z$151,0)),0)+IFERROR(INDEX('Hoja de Trabajo para listado'!$AB$155:$BA$1048576,MATCH($A600,'Hoja de Trabajo para listado'!$AB$155:$AB$1048576,0),MATCH((CUADRO!I$5&amp;$E600),'Hoja de Trabajo para listado'!$AB$151:$BA$151,0)),0)+IFERROR(INDEX('Hoja de Trabajo para listado'!$BC$155:$CB$1048576,MATCH($A600,'Hoja de Trabajo para listado'!$BC$155:$BC$1048576,0),MATCH((CUADRO!I$5&amp;$E600),'Hoja de Trabajo para listado'!$BC$151:$CB$151,0)),0)+IFERROR(INDEX('Hoja de Trabajo para listado'!$DE$153:$DG$274,MATCH($A600,'Hoja de Trabajo para listado'!$DE$153:$DE$1048576,0),MATCH((CUADRO!I$5&amp;$E600),'Hoja de Trabajo para listado'!$DE$151:$DG$151,0)),0)+IFERROR(INDEX('Hoja de Trabajo para listado'!$CD$155:$DC$1048576,MATCH($A600,'Hoja de Trabajo para listado'!$CD$155:$CD$1048576,0),MATCH((CUADRO!I$5&amp;$E600),'Hoja de Trabajo para listado'!$CD$151:$DC$151,0)),0)</f>
        <v>0</v>
      </c>
      <c r="J600" s="243">
        <f ca="1">+IFERROR(INDEX('Hoja de Trabajo para listado'!$A$155:$Z$1048576,MATCH($A600,'Hoja de Trabajo para listado'!$A$155:$A$1048576,0),MATCH((CUADRO!J$5&amp;$E600),'Hoja de Trabajo para listado'!$A$151:$Z$151,0)),0)+IFERROR(INDEX('Hoja de Trabajo para listado'!$AB$155:$BA$1048576,MATCH($A600,'Hoja de Trabajo para listado'!$AB$155:$AB$1048576,0),MATCH((CUADRO!J$5&amp;$E600),'Hoja de Trabajo para listado'!$AB$151:$BA$151,0)),0)+IFERROR(INDEX('Hoja de Trabajo para listado'!$BC$155:$CB$1048576,MATCH($A600,'Hoja de Trabajo para listado'!$BC$155:$BC$1048576,0),MATCH((CUADRO!J$5&amp;$E600),'Hoja de Trabajo para listado'!$BC$151:$CB$151,0)),0)+IFERROR(INDEX('Hoja de Trabajo para listado'!$DE$153:$DG$274,MATCH($A600,'Hoja de Trabajo para listado'!$DE$153:$DE$1048576,0),MATCH((CUADRO!J$5&amp;$E600),'Hoja de Trabajo para listado'!$DE$151:$DG$151,0)),0)+IFERROR(INDEX('Hoja de Trabajo para listado'!$CD$155:$DC$1048576,MATCH($A600,'Hoja de Trabajo para listado'!$CD$155:$CD$1048576,0),MATCH((CUADRO!J$5&amp;$E600),'Hoja de Trabajo para listado'!$CD$151:$DC$151,0)),0)</f>
        <v>0</v>
      </c>
      <c r="K600" s="243">
        <f ca="1">+IFERROR(INDEX('Hoja de Trabajo para listado'!$A$155:$Z$1048576,MATCH($A600,'Hoja de Trabajo para listado'!$A$155:$A$1048576,0),MATCH((CUADRO!K$5&amp;$E600),'Hoja de Trabajo para listado'!$A$151:$Z$151,0)),0)+IFERROR(INDEX('Hoja de Trabajo para listado'!$AB$155:$BA$1048576,MATCH($A600,'Hoja de Trabajo para listado'!$AB$155:$AB$1048576,0),MATCH((CUADRO!K$5&amp;$E600),'Hoja de Trabajo para listado'!$AB$151:$BA$151,0)),0)+IFERROR(INDEX('Hoja de Trabajo para listado'!$BC$155:$CB$1048576,MATCH($A600,'Hoja de Trabajo para listado'!$BC$155:$BC$1048576,0),MATCH((CUADRO!K$5&amp;$E600),'Hoja de Trabajo para listado'!$BC$151:$CB$151,0)),0)+IFERROR(INDEX('Hoja de Trabajo para listado'!$DE$153:$DG$274,MATCH($A600,'Hoja de Trabajo para listado'!$DE$153:$DE$1048576,0),MATCH((CUADRO!K$5&amp;$E600),'Hoja de Trabajo para listado'!$DE$151:$DG$151,0)),0)+IFERROR(INDEX('Hoja de Trabajo para listado'!$CD$155:$DC$1048576,MATCH($A600,'Hoja de Trabajo para listado'!$CD$155:$CD$1048576,0),MATCH((CUADRO!K$5&amp;$E600),'Hoja de Trabajo para listado'!$CD$151:$DC$151,0)),0)</f>
        <v>0</v>
      </c>
      <c r="L600" s="243">
        <f ca="1">+IFERROR(INDEX('Hoja de Trabajo para listado'!$A$155:$Z$1048576,MATCH($A600,'Hoja de Trabajo para listado'!$A$155:$A$1048576,0),MATCH((CUADRO!L$5&amp;$E600),'Hoja de Trabajo para listado'!$A$151:$Z$151,0)),0)+IFERROR(INDEX('Hoja de Trabajo para listado'!$AB$155:$BA$1048576,MATCH($A600,'Hoja de Trabajo para listado'!$AB$155:$AB$1048576,0),MATCH((CUADRO!L$5&amp;$E600),'Hoja de Trabajo para listado'!$AB$151:$BA$151,0)),0)+IFERROR(INDEX('Hoja de Trabajo para listado'!$BC$155:$CB$1048576,MATCH($A600,'Hoja de Trabajo para listado'!$BC$155:$BC$1048576,0),MATCH((CUADRO!L$5&amp;$E600),'Hoja de Trabajo para listado'!$BC$151:$CB$151,0)),0)+IFERROR(INDEX('Hoja de Trabajo para listado'!$DE$153:$DG$274,MATCH($A600,'Hoja de Trabajo para listado'!$DE$153:$DE$1048576,0),MATCH((CUADRO!L$5&amp;$E600),'Hoja de Trabajo para listado'!$DE$151:$DG$151,0)),0)+IFERROR(INDEX('Hoja de Trabajo para listado'!$CD$155:$DC$1048576,MATCH($A600,'Hoja de Trabajo para listado'!$CD$155:$CD$1048576,0),MATCH((CUADRO!L$5&amp;$E600),'Hoja de Trabajo para listado'!$CD$151:$DC$151,0)),0)</f>
        <v>0</v>
      </c>
      <c r="M600" s="243">
        <f ca="1">+IFERROR(INDEX('Hoja de Trabajo para listado'!$A$155:$Z$1048576,MATCH($A600,'Hoja de Trabajo para listado'!$A$155:$A$1048576,0),MATCH((CUADRO!M$5&amp;$E600),'Hoja de Trabajo para listado'!$A$151:$Z$151,0)),0)+IFERROR(INDEX('Hoja de Trabajo para listado'!$AB$155:$BA$1048576,MATCH($A600,'Hoja de Trabajo para listado'!$AB$155:$AB$1048576,0),MATCH((CUADRO!M$5&amp;$E600),'Hoja de Trabajo para listado'!$AB$151:$BA$151,0)),0)+IFERROR(INDEX('Hoja de Trabajo para listado'!$BC$155:$CB$1048576,MATCH($A600,'Hoja de Trabajo para listado'!$BC$155:$BC$1048576,0),MATCH((CUADRO!M$5&amp;$E600),'Hoja de Trabajo para listado'!$BC$151:$CB$151,0)),0)+IFERROR(INDEX('Hoja de Trabajo para listado'!$DE$153:$DG$274,MATCH($A600,'Hoja de Trabajo para listado'!$DE$153:$DE$1048576,0),MATCH((CUADRO!M$5&amp;$E600),'Hoja de Trabajo para listado'!$DE$151:$DG$151,0)),0)+IFERROR(INDEX('Hoja de Trabajo para listado'!$CD$155:$DC$1048576,MATCH($A600,'Hoja de Trabajo para listado'!$CD$155:$CD$1048576,0),MATCH((CUADRO!M$5&amp;$E600),'Hoja de Trabajo para listado'!$CD$151:$DC$151,0)),0)</f>
        <v>0</v>
      </c>
      <c r="N600" s="243">
        <f ca="1">+IFERROR(INDEX('Hoja de Trabajo para listado'!$A$155:$Z$1048576,MATCH($A600,'Hoja de Trabajo para listado'!$A$155:$A$1048576,0),MATCH((CUADRO!N$5&amp;$E600),'Hoja de Trabajo para listado'!$A$151:$Z$151,0)),0)+IFERROR(INDEX('Hoja de Trabajo para listado'!$AB$155:$BA$1048576,MATCH($A600,'Hoja de Trabajo para listado'!$AB$155:$AB$1048576,0),MATCH((CUADRO!N$5&amp;$E600),'Hoja de Trabajo para listado'!$AB$151:$BA$151,0)),0)+IFERROR(INDEX('Hoja de Trabajo para listado'!$BC$155:$CB$1048576,MATCH($A600,'Hoja de Trabajo para listado'!$BC$155:$BC$1048576,0),MATCH((CUADRO!N$5&amp;$E600),'Hoja de Trabajo para listado'!$BC$151:$CB$151,0)),0)+IFERROR(INDEX('Hoja de Trabajo para listado'!$DE$153:$DG$274,MATCH($A600,'Hoja de Trabajo para listado'!$DE$153:$DE$1048576,0),MATCH((CUADRO!N$5&amp;$E600),'Hoja de Trabajo para listado'!$DE$151:$DG$151,0)),0)+IFERROR(INDEX('Hoja de Trabajo para listado'!$CD$155:$DC$1048576,MATCH($A600,'Hoja de Trabajo para listado'!$CD$155:$CD$1048576,0),MATCH((CUADRO!N$5&amp;$E600),'Hoja de Trabajo para listado'!$CD$151:$DC$151,0)),0)</f>
        <v>0</v>
      </c>
      <c r="O600" s="243">
        <f ca="1">+IFERROR(INDEX('Hoja de Trabajo para listado'!$A$155:$Z$1048576,MATCH($A600,'Hoja de Trabajo para listado'!$A$155:$A$1048576,0),MATCH((CUADRO!O$5&amp;$E600),'Hoja de Trabajo para listado'!$A$151:$Z$151,0)),0)+IFERROR(INDEX('Hoja de Trabajo para listado'!$AB$155:$BA$1048576,MATCH($A600,'Hoja de Trabajo para listado'!$AB$155:$AB$1048576,0),MATCH((CUADRO!O$5&amp;$E600),'Hoja de Trabajo para listado'!$AB$151:$BA$151,0)),0)+IFERROR(INDEX('Hoja de Trabajo para listado'!$BC$155:$CB$1048576,MATCH($A600,'Hoja de Trabajo para listado'!$BC$155:$BC$1048576,0),MATCH((CUADRO!O$5&amp;$E600),'Hoja de Trabajo para listado'!$BC$151:$CB$151,0)),0)+IFERROR(INDEX('Hoja de Trabajo para listado'!$DE$153:$DG$274,MATCH($A600,'Hoja de Trabajo para listado'!$DE$153:$DE$1048576,0),MATCH((CUADRO!O$5&amp;$E600),'Hoja de Trabajo para listado'!$DE$151:$DG$151,0)),0)+IFERROR(INDEX('Hoja de Trabajo para listado'!$CD$155:$DC$1048576,MATCH($A600,'Hoja de Trabajo para listado'!$CD$155:$CD$1048576,0),MATCH((CUADRO!O$5&amp;$E600),'Hoja de Trabajo para listado'!$CD$151:$DC$151,0)),0)</f>
        <v>0</v>
      </c>
      <c r="P600" s="243">
        <f ca="1">+IFERROR(INDEX('Hoja de Trabajo para listado'!$A$155:$Z$1048576,MATCH($A600,'Hoja de Trabajo para listado'!$A$155:$A$1048576,0),MATCH((CUADRO!P$5&amp;$E600),'Hoja de Trabajo para listado'!$A$151:$Z$151,0)),0)+IFERROR(INDEX('Hoja de Trabajo para listado'!$AB$155:$BA$1048576,MATCH($A600,'Hoja de Trabajo para listado'!$AB$155:$AB$1048576,0),MATCH((CUADRO!P$5&amp;$E600),'Hoja de Trabajo para listado'!$AB$151:$BA$151,0)),0)+IFERROR(INDEX('Hoja de Trabajo para listado'!$BC$155:$CB$1048576,MATCH($A600,'Hoja de Trabajo para listado'!$BC$155:$BC$1048576,0),MATCH((CUADRO!P$5&amp;$E600),'Hoja de Trabajo para listado'!$BC$151:$CB$151,0)),0)+IFERROR(INDEX('Hoja de Trabajo para listado'!$DE$153:$DG$274,MATCH($A600,'Hoja de Trabajo para listado'!$DE$153:$DE$1048576,0),MATCH((CUADRO!P$5&amp;$E600),'Hoja de Trabajo para listado'!$DE$151:$DG$151,0)),0)+IFERROR(INDEX('Hoja de Trabajo para listado'!$CD$155:$DC$1048576,MATCH($A600,'Hoja de Trabajo para listado'!$CD$155:$CD$1048576,0),MATCH((CUADRO!P$5&amp;$E600),'Hoja de Trabajo para listado'!$CD$151:$DC$151,0)),0)</f>
        <v>0</v>
      </c>
      <c r="Q600" s="243">
        <f ca="1">+IFERROR(INDEX('Hoja de Trabajo para listado'!$A$155:$Z$1048576,MATCH($A600,'Hoja de Trabajo para listado'!$A$155:$A$1048576,0),MATCH((CUADRO!Q$5&amp;$E600),'Hoja de Trabajo para listado'!$A$151:$Z$151,0)),0)+IFERROR(INDEX('Hoja de Trabajo para listado'!$AB$155:$BA$1048576,MATCH($A600,'Hoja de Trabajo para listado'!$AB$155:$AB$1048576,0),MATCH((CUADRO!Q$5&amp;$E600),'Hoja de Trabajo para listado'!$AB$151:$BA$151,0)),0)+IFERROR(INDEX('Hoja de Trabajo para listado'!$BC$155:$CB$1048576,MATCH($A600,'Hoja de Trabajo para listado'!$BC$155:$BC$1048576,0),MATCH((CUADRO!Q$5&amp;$E600),'Hoja de Trabajo para listado'!$BC$151:$CB$151,0)),0)+IFERROR(INDEX('Hoja de Trabajo para listado'!$DE$153:$DG$274,MATCH($A600,'Hoja de Trabajo para listado'!$DE$153:$DE$1048576,0),MATCH((CUADRO!Q$5&amp;$E600),'Hoja de Trabajo para listado'!$DE$151:$DG$151,0)),0)+IFERROR(INDEX('Hoja de Trabajo para listado'!$CD$155:$DC$1048576,MATCH($A600,'Hoja de Trabajo para listado'!$CD$155:$CD$1048576,0),MATCH((CUADRO!Q$5&amp;$E600),'Hoja de Trabajo para listado'!$CD$151:$DC$151,0)),0)</f>
        <v>0</v>
      </c>
      <c r="R600" s="243">
        <f t="shared" ca="1" si="21"/>
        <v>0</v>
      </c>
      <c r="S600" s="249"/>
      <c r="T600" s="243">
        <f ca="1">+T601</f>
        <v>0</v>
      </c>
      <c r="U600" s="242">
        <f t="shared" si="22"/>
        <v>1</v>
      </c>
      <c r="V600" s="333" t="str">
        <f>+VLOOKUP(A600,bd_lista!$A$3:$E$590,5,FALSE)</f>
        <v>Gobiernos Autonomos Municipales</v>
      </c>
      <c r="W600" s="391" t="str">
        <f>+V600</f>
        <v>Gobiernos Autonomos Municipales</v>
      </c>
      <c r="X600" s="242">
        <f>+VLOOKUP(A600,[4]Sheet1!$A$13:$D$744,4,FALSE)</f>
        <v>0</v>
      </c>
      <c r="Y600" s="242" t="e">
        <f>+VLOOKUP(X600,bd_lista!$A$3:$C$590,3,FALSE)</f>
        <v>#N/A</v>
      </c>
      <c r="Z600" s="294">
        <f>+X600</f>
        <v>0</v>
      </c>
      <c r="AA600" s="295" t="e">
        <f>+Y600</f>
        <v>#N/A</v>
      </c>
    </row>
    <row r="601" spans="1:27" customFormat="1" ht="15" hidden="1" customHeight="1">
      <c r="A601" s="32">
        <v>1253</v>
      </c>
      <c r="B601" s="388"/>
      <c r="C601" s="247" t="str">
        <f>+VLOOKUP(A601,bd_lista!$A$3:$C$590,3,FALSE)</f>
        <v>Gobierno Autónomo Municipal de Yaco</v>
      </c>
      <c r="D601" s="390"/>
      <c r="E601" s="244" t="s">
        <v>1305</v>
      </c>
      <c r="F601" s="243">
        <f ca="1">+IFERROR(INDEX('Hoja de Trabajo para listado'!$A$155:$Z$1048576,MATCH($A601,'Hoja de Trabajo para listado'!$A$155:$A$1048576,0),MATCH((CUADRO!F$5&amp;$E601),'Hoja de Trabajo para listado'!$A$151:$Z$151,0)),0)+IFERROR(INDEX('Hoja de Trabajo para listado'!$AB$155:$BA$1048576,MATCH($A601,'Hoja de Trabajo para listado'!$AB$155:$AB$1048576,0),MATCH((CUADRO!F$5&amp;$E601),'Hoja de Trabajo para listado'!$AB$151:$BA$151,0)),0)+IFERROR(INDEX('Hoja de Trabajo para listado'!$BC$155:$CB$1048576,MATCH($A601,'Hoja de Trabajo para listado'!$BC$155:$BC$1048576,0),MATCH((CUADRO!F$5&amp;$E601),'Hoja de Trabajo para listado'!$BC$151:$CB$151,0)),0)+IFERROR(INDEX('Hoja de Trabajo para listado'!$DE$153:$DG$274,MATCH($A601,'Hoja de Trabajo para listado'!$DE$153:$DE$1048576,0),MATCH((CUADRO!F$5&amp;$E601),'Hoja de Trabajo para listado'!$DE$151:$DG$151,0)),0)+IFERROR(INDEX('Hoja de Trabajo para listado'!$CD$155:$DC$1048576,MATCH($A601,'Hoja de Trabajo para listado'!$CD$155:$CD$1048576,0),MATCH((CUADRO!F$5&amp;$E601),'Hoja de Trabajo para listado'!$CD$151:$DC$151,0)),0)</f>
        <v>0</v>
      </c>
      <c r="G601" s="243">
        <f ca="1">+IFERROR(INDEX('Hoja de Trabajo para listado'!$A$155:$Z$1048576,MATCH($A601,'Hoja de Trabajo para listado'!$A$155:$A$1048576,0),MATCH((CUADRO!G$5&amp;$E601),'Hoja de Trabajo para listado'!$A$151:$Z$151,0)),0)+IFERROR(INDEX('Hoja de Trabajo para listado'!$AB$155:$BA$1048576,MATCH($A601,'Hoja de Trabajo para listado'!$AB$155:$AB$1048576,0),MATCH((CUADRO!G$5&amp;$E601),'Hoja de Trabajo para listado'!$AB$151:$BA$151,0)),0)+IFERROR(INDEX('Hoja de Trabajo para listado'!$BC$155:$CB$1048576,MATCH($A601,'Hoja de Trabajo para listado'!$BC$155:$BC$1048576,0),MATCH((CUADRO!G$5&amp;$E601),'Hoja de Trabajo para listado'!$BC$151:$CB$151,0)),0)+IFERROR(INDEX('Hoja de Trabajo para listado'!$DE$153:$DG$274,MATCH($A601,'Hoja de Trabajo para listado'!$DE$153:$DE$1048576,0),MATCH((CUADRO!G$5&amp;$E601),'Hoja de Trabajo para listado'!$DE$151:$DG$151,0)),0)+IFERROR(INDEX('Hoja de Trabajo para listado'!$CD$155:$DC$1048576,MATCH($A601,'Hoja de Trabajo para listado'!$CD$155:$CD$1048576,0),MATCH((CUADRO!G$5&amp;$E601),'Hoja de Trabajo para listado'!$CD$151:$DC$151,0)),0)</f>
        <v>0</v>
      </c>
      <c r="H601" s="243">
        <f ca="1">+IFERROR(INDEX('Hoja de Trabajo para listado'!$A$155:$Z$1048576,MATCH($A601,'Hoja de Trabajo para listado'!$A$155:$A$1048576,0),MATCH((CUADRO!H$5&amp;$E601),'Hoja de Trabajo para listado'!$A$151:$Z$151,0)),0)+IFERROR(INDEX('Hoja de Trabajo para listado'!$AB$155:$BA$1048576,MATCH($A601,'Hoja de Trabajo para listado'!$AB$155:$AB$1048576,0),MATCH((CUADRO!H$5&amp;$E601),'Hoja de Trabajo para listado'!$AB$151:$BA$151,0)),0)+IFERROR(INDEX('Hoja de Trabajo para listado'!$BC$155:$CB$1048576,MATCH($A601,'Hoja de Trabajo para listado'!$BC$155:$BC$1048576,0),MATCH((CUADRO!H$5&amp;$E601),'Hoja de Trabajo para listado'!$BC$151:$CB$151,0)),0)+IFERROR(INDEX('Hoja de Trabajo para listado'!$DE$153:$DG$274,MATCH($A601,'Hoja de Trabajo para listado'!$DE$153:$DE$1048576,0),MATCH((CUADRO!H$5&amp;$E601),'Hoja de Trabajo para listado'!$DE$151:$DG$151,0)),0)+IFERROR(INDEX('Hoja de Trabajo para listado'!$CD$155:$DC$1048576,MATCH($A601,'Hoja de Trabajo para listado'!$CD$155:$CD$1048576,0),MATCH((CUADRO!H$5&amp;$E601),'Hoja de Trabajo para listado'!$CD$151:$DC$151,0)),0)</f>
        <v>0</v>
      </c>
      <c r="I601" s="243">
        <f ca="1">+IFERROR(INDEX('Hoja de Trabajo para listado'!$A$155:$Z$1048576,MATCH($A601,'Hoja de Trabajo para listado'!$A$155:$A$1048576,0),MATCH((CUADRO!I$5&amp;$E601),'Hoja de Trabajo para listado'!$A$151:$Z$151,0)),0)+IFERROR(INDEX('Hoja de Trabajo para listado'!$AB$155:$BA$1048576,MATCH($A601,'Hoja de Trabajo para listado'!$AB$155:$AB$1048576,0),MATCH((CUADRO!I$5&amp;$E601),'Hoja de Trabajo para listado'!$AB$151:$BA$151,0)),0)+IFERROR(INDEX('Hoja de Trabajo para listado'!$BC$155:$CB$1048576,MATCH($A601,'Hoja de Trabajo para listado'!$BC$155:$BC$1048576,0),MATCH((CUADRO!I$5&amp;$E601),'Hoja de Trabajo para listado'!$BC$151:$CB$151,0)),0)+IFERROR(INDEX('Hoja de Trabajo para listado'!$DE$153:$DG$274,MATCH($A601,'Hoja de Trabajo para listado'!$DE$153:$DE$1048576,0),MATCH((CUADRO!I$5&amp;$E601),'Hoja de Trabajo para listado'!$DE$151:$DG$151,0)),0)+IFERROR(INDEX('Hoja de Trabajo para listado'!$CD$155:$DC$1048576,MATCH($A601,'Hoja de Trabajo para listado'!$CD$155:$CD$1048576,0),MATCH((CUADRO!I$5&amp;$E601),'Hoja de Trabajo para listado'!$CD$151:$DC$151,0)),0)</f>
        <v>0</v>
      </c>
      <c r="J601" s="243">
        <f ca="1">+IFERROR(INDEX('Hoja de Trabajo para listado'!$A$155:$Z$1048576,MATCH($A601,'Hoja de Trabajo para listado'!$A$155:$A$1048576,0),MATCH((CUADRO!J$5&amp;$E601),'Hoja de Trabajo para listado'!$A$151:$Z$151,0)),0)+IFERROR(INDEX('Hoja de Trabajo para listado'!$AB$155:$BA$1048576,MATCH($A601,'Hoja de Trabajo para listado'!$AB$155:$AB$1048576,0),MATCH((CUADRO!J$5&amp;$E601),'Hoja de Trabajo para listado'!$AB$151:$BA$151,0)),0)+IFERROR(INDEX('Hoja de Trabajo para listado'!$BC$155:$CB$1048576,MATCH($A601,'Hoja de Trabajo para listado'!$BC$155:$BC$1048576,0),MATCH((CUADRO!J$5&amp;$E601),'Hoja de Trabajo para listado'!$BC$151:$CB$151,0)),0)+IFERROR(INDEX('Hoja de Trabajo para listado'!$DE$153:$DG$274,MATCH($A601,'Hoja de Trabajo para listado'!$DE$153:$DE$1048576,0),MATCH((CUADRO!J$5&amp;$E601),'Hoja de Trabajo para listado'!$DE$151:$DG$151,0)),0)+IFERROR(INDEX('Hoja de Trabajo para listado'!$CD$155:$DC$1048576,MATCH($A601,'Hoja de Trabajo para listado'!$CD$155:$CD$1048576,0),MATCH((CUADRO!J$5&amp;$E601),'Hoja de Trabajo para listado'!$CD$151:$DC$151,0)),0)</f>
        <v>0</v>
      </c>
      <c r="K601" s="243">
        <f ca="1">+IFERROR(INDEX('Hoja de Trabajo para listado'!$A$155:$Z$1048576,MATCH($A601,'Hoja de Trabajo para listado'!$A$155:$A$1048576,0),MATCH((CUADRO!K$5&amp;$E601),'Hoja de Trabajo para listado'!$A$151:$Z$151,0)),0)+IFERROR(INDEX('Hoja de Trabajo para listado'!$AB$155:$BA$1048576,MATCH($A601,'Hoja de Trabajo para listado'!$AB$155:$AB$1048576,0),MATCH((CUADRO!K$5&amp;$E601),'Hoja de Trabajo para listado'!$AB$151:$BA$151,0)),0)+IFERROR(INDEX('Hoja de Trabajo para listado'!$BC$155:$CB$1048576,MATCH($A601,'Hoja de Trabajo para listado'!$BC$155:$BC$1048576,0),MATCH((CUADRO!K$5&amp;$E601),'Hoja de Trabajo para listado'!$BC$151:$CB$151,0)),0)+IFERROR(INDEX('Hoja de Trabajo para listado'!$DE$153:$DG$274,MATCH($A601,'Hoja de Trabajo para listado'!$DE$153:$DE$1048576,0),MATCH((CUADRO!K$5&amp;$E601),'Hoja de Trabajo para listado'!$DE$151:$DG$151,0)),0)+IFERROR(INDEX('Hoja de Trabajo para listado'!$CD$155:$DC$1048576,MATCH($A601,'Hoja de Trabajo para listado'!$CD$155:$CD$1048576,0),MATCH((CUADRO!K$5&amp;$E601),'Hoja de Trabajo para listado'!$CD$151:$DC$151,0)),0)</f>
        <v>0</v>
      </c>
      <c r="L601" s="243">
        <f ca="1">+IFERROR(INDEX('Hoja de Trabajo para listado'!$A$155:$Z$1048576,MATCH($A601,'Hoja de Trabajo para listado'!$A$155:$A$1048576,0),MATCH((CUADRO!L$5&amp;$E601),'Hoja de Trabajo para listado'!$A$151:$Z$151,0)),0)+IFERROR(INDEX('Hoja de Trabajo para listado'!$AB$155:$BA$1048576,MATCH($A601,'Hoja de Trabajo para listado'!$AB$155:$AB$1048576,0),MATCH((CUADRO!L$5&amp;$E601),'Hoja de Trabajo para listado'!$AB$151:$BA$151,0)),0)+IFERROR(INDEX('Hoja de Trabajo para listado'!$BC$155:$CB$1048576,MATCH($A601,'Hoja de Trabajo para listado'!$BC$155:$BC$1048576,0),MATCH((CUADRO!L$5&amp;$E601),'Hoja de Trabajo para listado'!$BC$151:$CB$151,0)),0)+IFERROR(INDEX('Hoja de Trabajo para listado'!$DE$153:$DG$274,MATCH($A601,'Hoja de Trabajo para listado'!$DE$153:$DE$1048576,0),MATCH((CUADRO!L$5&amp;$E601),'Hoja de Trabajo para listado'!$DE$151:$DG$151,0)),0)+IFERROR(INDEX('Hoja de Trabajo para listado'!$CD$155:$DC$1048576,MATCH($A601,'Hoja de Trabajo para listado'!$CD$155:$CD$1048576,0),MATCH((CUADRO!L$5&amp;$E601),'Hoja de Trabajo para listado'!$CD$151:$DC$151,0)),0)</f>
        <v>0</v>
      </c>
      <c r="M601" s="243">
        <f ca="1">+IFERROR(INDEX('Hoja de Trabajo para listado'!$A$155:$Z$1048576,MATCH($A601,'Hoja de Trabajo para listado'!$A$155:$A$1048576,0),MATCH((CUADRO!M$5&amp;$E601),'Hoja de Trabajo para listado'!$A$151:$Z$151,0)),0)+IFERROR(INDEX('Hoja de Trabajo para listado'!$AB$155:$BA$1048576,MATCH($A601,'Hoja de Trabajo para listado'!$AB$155:$AB$1048576,0),MATCH((CUADRO!M$5&amp;$E601),'Hoja de Trabajo para listado'!$AB$151:$BA$151,0)),0)+IFERROR(INDEX('Hoja de Trabajo para listado'!$BC$155:$CB$1048576,MATCH($A601,'Hoja de Trabajo para listado'!$BC$155:$BC$1048576,0),MATCH((CUADRO!M$5&amp;$E601),'Hoja de Trabajo para listado'!$BC$151:$CB$151,0)),0)+IFERROR(INDEX('Hoja de Trabajo para listado'!$DE$153:$DG$274,MATCH($A601,'Hoja de Trabajo para listado'!$DE$153:$DE$1048576,0),MATCH((CUADRO!M$5&amp;$E601),'Hoja de Trabajo para listado'!$DE$151:$DG$151,0)),0)+IFERROR(INDEX('Hoja de Trabajo para listado'!$CD$155:$DC$1048576,MATCH($A601,'Hoja de Trabajo para listado'!$CD$155:$CD$1048576,0),MATCH((CUADRO!M$5&amp;$E601),'Hoja de Trabajo para listado'!$CD$151:$DC$151,0)),0)</f>
        <v>0</v>
      </c>
      <c r="N601" s="243">
        <f ca="1">+IFERROR(INDEX('Hoja de Trabajo para listado'!$A$155:$Z$1048576,MATCH($A601,'Hoja de Trabajo para listado'!$A$155:$A$1048576,0),MATCH((CUADRO!N$5&amp;$E601),'Hoja de Trabajo para listado'!$A$151:$Z$151,0)),0)+IFERROR(INDEX('Hoja de Trabajo para listado'!$AB$155:$BA$1048576,MATCH($A601,'Hoja de Trabajo para listado'!$AB$155:$AB$1048576,0),MATCH((CUADRO!N$5&amp;$E601),'Hoja de Trabajo para listado'!$AB$151:$BA$151,0)),0)+IFERROR(INDEX('Hoja de Trabajo para listado'!$BC$155:$CB$1048576,MATCH($A601,'Hoja de Trabajo para listado'!$BC$155:$BC$1048576,0),MATCH((CUADRO!N$5&amp;$E601),'Hoja de Trabajo para listado'!$BC$151:$CB$151,0)),0)+IFERROR(INDEX('Hoja de Trabajo para listado'!$DE$153:$DG$274,MATCH($A601,'Hoja de Trabajo para listado'!$DE$153:$DE$1048576,0),MATCH((CUADRO!N$5&amp;$E601),'Hoja de Trabajo para listado'!$DE$151:$DG$151,0)),0)+IFERROR(INDEX('Hoja de Trabajo para listado'!$CD$155:$DC$1048576,MATCH($A601,'Hoja de Trabajo para listado'!$CD$155:$CD$1048576,0),MATCH((CUADRO!N$5&amp;$E601),'Hoja de Trabajo para listado'!$CD$151:$DC$151,0)),0)</f>
        <v>0</v>
      </c>
      <c r="O601" s="243">
        <f ca="1">+IFERROR(INDEX('Hoja de Trabajo para listado'!$A$155:$Z$1048576,MATCH($A601,'Hoja de Trabajo para listado'!$A$155:$A$1048576,0),MATCH((CUADRO!O$5&amp;$E601),'Hoja de Trabajo para listado'!$A$151:$Z$151,0)),0)+IFERROR(INDEX('Hoja de Trabajo para listado'!$AB$155:$BA$1048576,MATCH($A601,'Hoja de Trabajo para listado'!$AB$155:$AB$1048576,0),MATCH((CUADRO!O$5&amp;$E601),'Hoja de Trabajo para listado'!$AB$151:$BA$151,0)),0)+IFERROR(INDEX('Hoja de Trabajo para listado'!$BC$155:$CB$1048576,MATCH($A601,'Hoja de Trabajo para listado'!$BC$155:$BC$1048576,0),MATCH((CUADRO!O$5&amp;$E601),'Hoja de Trabajo para listado'!$BC$151:$CB$151,0)),0)+IFERROR(INDEX('Hoja de Trabajo para listado'!$DE$153:$DG$274,MATCH($A601,'Hoja de Trabajo para listado'!$DE$153:$DE$1048576,0),MATCH((CUADRO!O$5&amp;$E601),'Hoja de Trabajo para listado'!$DE$151:$DG$151,0)),0)+IFERROR(INDEX('Hoja de Trabajo para listado'!$CD$155:$DC$1048576,MATCH($A601,'Hoja de Trabajo para listado'!$CD$155:$CD$1048576,0),MATCH((CUADRO!O$5&amp;$E601),'Hoja de Trabajo para listado'!$CD$151:$DC$151,0)),0)</f>
        <v>0</v>
      </c>
      <c r="P601" s="243">
        <f ca="1">+IFERROR(INDEX('Hoja de Trabajo para listado'!$A$155:$Z$1048576,MATCH($A601,'Hoja de Trabajo para listado'!$A$155:$A$1048576,0),MATCH((CUADRO!P$5&amp;$E601),'Hoja de Trabajo para listado'!$A$151:$Z$151,0)),0)+IFERROR(INDEX('Hoja de Trabajo para listado'!$AB$155:$BA$1048576,MATCH($A601,'Hoja de Trabajo para listado'!$AB$155:$AB$1048576,0),MATCH((CUADRO!P$5&amp;$E601),'Hoja de Trabajo para listado'!$AB$151:$BA$151,0)),0)+IFERROR(INDEX('Hoja de Trabajo para listado'!$BC$155:$CB$1048576,MATCH($A601,'Hoja de Trabajo para listado'!$BC$155:$BC$1048576,0),MATCH((CUADRO!P$5&amp;$E601),'Hoja de Trabajo para listado'!$BC$151:$CB$151,0)),0)+IFERROR(INDEX('Hoja de Trabajo para listado'!$DE$153:$DG$274,MATCH($A601,'Hoja de Trabajo para listado'!$DE$153:$DE$1048576,0),MATCH((CUADRO!P$5&amp;$E601),'Hoja de Trabajo para listado'!$DE$151:$DG$151,0)),0)+IFERROR(INDEX('Hoja de Trabajo para listado'!$CD$155:$DC$1048576,MATCH($A601,'Hoja de Trabajo para listado'!$CD$155:$CD$1048576,0),MATCH((CUADRO!P$5&amp;$E601),'Hoja de Trabajo para listado'!$CD$151:$DC$151,0)),0)</f>
        <v>0</v>
      </c>
      <c r="Q601" s="243">
        <f ca="1">+IFERROR(INDEX('Hoja de Trabajo para listado'!$A$155:$Z$1048576,MATCH($A601,'Hoja de Trabajo para listado'!$A$155:$A$1048576,0),MATCH((CUADRO!Q$5&amp;$E601),'Hoja de Trabajo para listado'!$A$151:$Z$151,0)),0)+IFERROR(INDEX('Hoja de Trabajo para listado'!$AB$155:$BA$1048576,MATCH($A601,'Hoja de Trabajo para listado'!$AB$155:$AB$1048576,0),MATCH((CUADRO!Q$5&amp;$E601),'Hoja de Trabajo para listado'!$AB$151:$BA$151,0)),0)+IFERROR(INDEX('Hoja de Trabajo para listado'!$BC$155:$CB$1048576,MATCH($A601,'Hoja de Trabajo para listado'!$BC$155:$BC$1048576,0),MATCH((CUADRO!Q$5&amp;$E601),'Hoja de Trabajo para listado'!$BC$151:$CB$151,0)),0)+IFERROR(INDEX('Hoja de Trabajo para listado'!$DE$153:$DG$274,MATCH($A601,'Hoja de Trabajo para listado'!$DE$153:$DE$1048576,0),MATCH((CUADRO!Q$5&amp;$E601),'Hoja de Trabajo para listado'!$DE$151:$DG$151,0)),0)+IFERROR(INDEX('Hoja de Trabajo para listado'!$CD$155:$DC$1048576,MATCH($A601,'Hoja de Trabajo para listado'!$CD$155:$CD$1048576,0),MATCH((CUADRO!Q$5&amp;$E601),'Hoja de Trabajo para listado'!$CD$151:$DC$151,0)),0)</f>
        <v>0</v>
      </c>
      <c r="R601" s="243">
        <f t="shared" ca="1" si="21"/>
        <v>0</v>
      </c>
      <c r="S601" s="249">
        <f ca="1">+R600+R601</f>
        <v>0</v>
      </c>
      <c r="T601" s="243">
        <f ca="1">+S601</f>
        <v>0</v>
      </c>
      <c r="U601" s="242">
        <f t="shared" si="22"/>
        <v>2</v>
      </c>
      <c r="V601" s="333" t="str">
        <f>+VLOOKUP(A601,bd_lista!$A$3:$E$590,5,FALSE)</f>
        <v>Gobiernos Autonomos Municipales</v>
      </c>
      <c r="W601" s="392"/>
      <c r="X601" s="242">
        <f>+VLOOKUP(A601,[4]Sheet1!$A$13:$D$744,4,FALSE)</f>
        <v>0</v>
      </c>
      <c r="Y601" s="242" t="e">
        <f>+VLOOKUP(X601,bd_lista!$A$3:$C$590,3,FALSE)</f>
        <v>#N/A</v>
      </c>
      <c r="Z601" s="292"/>
      <c r="AA601" s="293"/>
    </row>
    <row r="602" spans="1:27" customFormat="1" ht="15" hidden="1" customHeight="1">
      <c r="A602" s="32">
        <v>1254</v>
      </c>
      <c r="B602" s="387">
        <f>+A602</f>
        <v>1254</v>
      </c>
      <c r="C602" s="247" t="str">
        <f>+VLOOKUP(A602,bd_lista!$A$3:$C$590,3,FALSE)</f>
        <v>Gobierno Autónomo Municipal de Malla</v>
      </c>
      <c r="D602" s="389" t="str">
        <f>+C602</f>
        <v>Gobierno Autónomo Municipal de Malla</v>
      </c>
      <c r="E602" s="242" t="s">
        <v>1304</v>
      </c>
      <c r="F602" s="243">
        <f ca="1">+IFERROR(INDEX('Hoja de Trabajo para listado'!$A$155:$Z$1048576,MATCH($A602,'Hoja de Trabajo para listado'!$A$155:$A$1048576,0),MATCH((CUADRO!F$5&amp;$E602),'Hoja de Trabajo para listado'!$A$151:$Z$151,0)),0)+IFERROR(INDEX('Hoja de Trabajo para listado'!$AB$155:$BA$1048576,MATCH($A602,'Hoja de Trabajo para listado'!$AB$155:$AB$1048576,0),MATCH((CUADRO!F$5&amp;$E602),'Hoja de Trabajo para listado'!$AB$151:$BA$151,0)),0)+IFERROR(INDEX('Hoja de Trabajo para listado'!$BC$155:$CB$1048576,MATCH($A602,'Hoja de Trabajo para listado'!$BC$155:$BC$1048576,0),MATCH((CUADRO!F$5&amp;$E602),'Hoja de Trabajo para listado'!$BC$151:$CB$151,0)),0)+IFERROR(INDEX('Hoja de Trabajo para listado'!$DE$153:$DG$274,MATCH($A602,'Hoja de Trabajo para listado'!$DE$153:$DE$1048576,0),MATCH((CUADRO!F$5&amp;$E602),'Hoja de Trabajo para listado'!$DE$151:$DG$151,0)),0)+IFERROR(INDEX('Hoja de Trabajo para listado'!$CD$155:$DC$1048576,MATCH($A602,'Hoja de Trabajo para listado'!$CD$155:$CD$1048576,0),MATCH((CUADRO!F$5&amp;$E602),'Hoja de Trabajo para listado'!$CD$151:$DC$151,0)),0)</f>
        <v>0</v>
      </c>
      <c r="G602" s="243">
        <f ca="1">+IFERROR(INDEX('Hoja de Trabajo para listado'!$A$155:$Z$1048576,MATCH($A602,'Hoja de Trabajo para listado'!$A$155:$A$1048576,0),MATCH((CUADRO!G$5&amp;$E602),'Hoja de Trabajo para listado'!$A$151:$Z$151,0)),0)+IFERROR(INDEX('Hoja de Trabajo para listado'!$AB$155:$BA$1048576,MATCH($A602,'Hoja de Trabajo para listado'!$AB$155:$AB$1048576,0),MATCH((CUADRO!G$5&amp;$E602),'Hoja de Trabajo para listado'!$AB$151:$BA$151,0)),0)+IFERROR(INDEX('Hoja de Trabajo para listado'!$BC$155:$CB$1048576,MATCH($A602,'Hoja de Trabajo para listado'!$BC$155:$BC$1048576,0),MATCH((CUADRO!G$5&amp;$E602),'Hoja de Trabajo para listado'!$BC$151:$CB$151,0)),0)+IFERROR(INDEX('Hoja de Trabajo para listado'!$DE$153:$DG$274,MATCH($A602,'Hoja de Trabajo para listado'!$DE$153:$DE$1048576,0),MATCH((CUADRO!G$5&amp;$E602),'Hoja de Trabajo para listado'!$DE$151:$DG$151,0)),0)+IFERROR(INDEX('Hoja de Trabajo para listado'!$CD$155:$DC$1048576,MATCH($A602,'Hoja de Trabajo para listado'!$CD$155:$CD$1048576,0),MATCH((CUADRO!G$5&amp;$E602),'Hoja de Trabajo para listado'!$CD$151:$DC$151,0)),0)</f>
        <v>0</v>
      </c>
      <c r="H602" s="243">
        <f ca="1">+IFERROR(INDEX('Hoja de Trabajo para listado'!$A$155:$Z$1048576,MATCH($A602,'Hoja de Trabajo para listado'!$A$155:$A$1048576,0),MATCH((CUADRO!H$5&amp;$E602),'Hoja de Trabajo para listado'!$A$151:$Z$151,0)),0)+IFERROR(INDEX('Hoja de Trabajo para listado'!$AB$155:$BA$1048576,MATCH($A602,'Hoja de Trabajo para listado'!$AB$155:$AB$1048576,0),MATCH((CUADRO!H$5&amp;$E602),'Hoja de Trabajo para listado'!$AB$151:$BA$151,0)),0)+IFERROR(INDEX('Hoja de Trabajo para listado'!$BC$155:$CB$1048576,MATCH($A602,'Hoja de Trabajo para listado'!$BC$155:$BC$1048576,0),MATCH((CUADRO!H$5&amp;$E602),'Hoja de Trabajo para listado'!$BC$151:$CB$151,0)),0)+IFERROR(INDEX('Hoja de Trabajo para listado'!$DE$153:$DG$274,MATCH($A602,'Hoja de Trabajo para listado'!$DE$153:$DE$1048576,0),MATCH((CUADRO!H$5&amp;$E602),'Hoja de Trabajo para listado'!$DE$151:$DG$151,0)),0)+IFERROR(INDEX('Hoja de Trabajo para listado'!$CD$155:$DC$1048576,MATCH($A602,'Hoja de Trabajo para listado'!$CD$155:$CD$1048576,0),MATCH((CUADRO!H$5&amp;$E602),'Hoja de Trabajo para listado'!$CD$151:$DC$151,0)),0)</f>
        <v>0</v>
      </c>
      <c r="I602" s="243">
        <f ca="1">+IFERROR(INDEX('Hoja de Trabajo para listado'!$A$155:$Z$1048576,MATCH($A602,'Hoja de Trabajo para listado'!$A$155:$A$1048576,0),MATCH((CUADRO!I$5&amp;$E602),'Hoja de Trabajo para listado'!$A$151:$Z$151,0)),0)+IFERROR(INDEX('Hoja de Trabajo para listado'!$AB$155:$BA$1048576,MATCH($A602,'Hoja de Trabajo para listado'!$AB$155:$AB$1048576,0),MATCH((CUADRO!I$5&amp;$E602),'Hoja de Trabajo para listado'!$AB$151:$BA$151,0)),0)+IFERROR(INDEX('Hoja de Trabajo para listado'!$BC$155:$CB$1048576,MATCH($A602,'Hoja de Trabajo para listado'!$BC$155:$BC$1048576,0),MATCH((CUADRO!I$5&amp;$E602),'Hoja de Trabajo para listado'!$BC$151:$CB$151,0)),0)+IFERROR(INDEX('Hoja de Trabajo para listado'!$DE$153:$DG$274,MATCH($A602,'Hoja de Trabajo para listado'!$DE$153:$DE$1048576,0),MATCH((CUADRO!I$5&amp;$E602),'Hoja de Trabajo para listado'!$DE$151:$DG$151,0)),0)+IFERROR(INDEX('Hoja de Trabajo para listado'!$CD$155:$DC$1048576,MATCH($A602,'Hoja de Trabajo para listado'!$CD$155:$CD$1048576,0),MATCH((CUADRO!I$5&amp;$E602),'Hoja de Trabajo para listado'!$CD$151:$DC$151,0)),0)</f>
        <v>0</v>
      </c>
      <c r="J602" s="243">
        <f ca="1">+IFERROR(INDEX('Hoja de Trabajo para listado'!$A$155:$Z$1048576,MATCH($A602,'Hoja de Trabajo para listado'!$A$155:$A$1048576,0),MATCH((CUADRO!J$5&amp;$E602),'Hoja de Trabajo para listado'!$A$151:$Z$151,0)),0)+IFERROR(INDEX('Hoja de Trabajo para listado'!$AB$155:$BA$1048576,MATCH($A602,'Hoja de Trabajo para listado'!$AB$155:$AB$1048576,0),MATCH((CUADRO!J$5&amp;$E602),'Hoja de Trabajo para listado'!$AB$151:$BA$151,0)),0)+IFERROR(INDEX('Hoja de Trabajo para listado'!$BC$155:$CB$1048576,MATCH($A602,'Hoja de Trabajo para listado'!$BC$155:$BC$1048576,0),MATCH((CUADRO!J$5&amp;$E602),'Hoja de Trabajo para listado'!$BC$151:$CB$151,0)),0)+IFERROR(INDEX('Hoja de Trabajo para listado'!$DE$153:$DG$274,MATCH($A602,'Hoja de Trabajo para listado'!$DE$153:$DE$1048576,0),MATCH((CUADRO!J$5&amp;$E602),'Hoja de Trabajo para listado'!$DE$151:$DG$151,0)),0)+IFERROR(INDEX('Hoja de Trabajo para listado'!$CD$155:$DC$1048576,MATCH($A602,'Hoja de Trabajo para listado'!$CD$155:$CD$1048576,0),MATCH((CUADRO!J$5&amp;$E602),'Hoja de Trabajo para listado'!$CD$151:$DC$151,0)),0)</f>
        <v>0</v>
      </c>
      <c r="K602" s="243">
        <f ca="1">+IFERROR(INDEX('Hoja de Trabajo para listado'!$A$155:$Z$1048576,MATCH($A602,'Hoja de Trabajo para listado'!$A$155:$A$1048576,0),MATCH((CUADRO!K$5&amp;$E602),'Hoja de Trabajo para listado'!$A$151:$Z$151,0)),0)+IFERROR(INDEX('Hoja de Trabajo para listado'!$AB$155:$BA$1048576,MATCH($A602,'Hoja de Trabajo para listado'!$AB$155:$AB$1048576,0),MATCH((CUADRO!K$5&amp;$E602),'Hoja de Trabajo para listado'!$AB$151:$BA$151,0)),0)+IFERROR(INDEX('Hoja de Trabajo para listado'!$BC$155:$CB$1048576,MATCH($A602,'Hoja de Trabajo para listado'!$BC$155:$BC$1048576,0),MATCH((CUADRO!K$5&amp;$E602),'Hoja de Trabajo para listado'!$BC$151:$CB$151,0)),0)+IFERROR(INDEX('Hoja de Trabajo para listado'!$DE$153:$DG$274,MATCH($A602,'Hoja de Trabajo para listado'!$DE$153:$DE$1048576,0),MATCH((CUADRO!K$5&amp;$E602),'Hoja de Trabajo para listado'!$DE$151:$DG$151,0)),0)+IFERROR(INDEX('Hoja de Trabajo para listado'!$CD$155:$DC$1048576,MATCH($A602,'Hoja de Trabajo para listado'!$CD$155:$CD$1048576,0),MATCH((CUADRO!K$5&amp;$E602),'Hoja de Trabajo para listado'!$CD$151:$DC$151,0)),0)</f>
        <v>0</v>
      </c>
      <c r="L602" s="243">
        <f ca="1">+IFERROR(INDEX('Hoja de Trabajo para listado'!$A$155:$Z$1048576,MATCH($A602,'Hoja de Trabajo para listado'!$A$155:$A$1048576,0),MATCH((CUADRO!L$5&amp;$E602),'Hoja de Trabajo para listado'!$A$151:$Z$151,0)),0)+IFERROR(INDEX('Hoja de Trabajo para listado'!$AB$155:$BA$1048576,MATCH($A602,'Hoja de Trabajo para listado'!$AB$155:$AB$1048576,0),MATCH((CUADRO!L$5&amp;$E602),'Hoja de Trabajo para listado'!$AB$151:$BA$151,0)),0)+IFERROR(INDEX('Hoja de Trabajo para listado'!$BC$155:$CB$1048576,MATCH($A602,'Hoja de Trabajo para listado'!$BC$155:$BC$1048576,0),MATCH((CUADRO!L$5&amp;$E602),'Hoja de Trabajo para listado'!$BC$151:$CB$151,0)),0)+IFERROR(INDEX('Hoja de Trabajo para listado'!$DE$153:$DG$274,MATCH($A602,'Hoja de Trabajo para listado'!$DE$153:$DE$1048576,0),MATCH((CUADRO!L$5&amp;$E602),'Hoja de Trabajo para listado'!$DE$151:$DG$151,0)),0)+IFERROR(INDEX('Hoja de Trabajo para listado'!$CD$155:$DC$1048576,MATCH($A602,'Hoja de Trabajo para listado'!$CD$155:$CD$1048576,0),MATCH((CUADRO!L$5&amp;$E602),'Hoja de Trabajo para listado'!$CD$151:$DC$151,0)),0)</f>
        <v>0</v>
      </c>
      <c r="M602" s="243">
        <f ca="1">+IFERROR(INDEX('Hoja de Trabajo para listado'!$A$155:$Z$1048576,MATCH($A602,'Hoja de Trabajo para listado'!$A$155:$A$1048576,0),MATCH((CUADRO!M$5&amp;$E602),'Hoja de Trabajo para listado'!$A$151:$Z$151,0)),0)+IFERROR(INDEX('Hoja de Trabajo para listado'!$AB$155:$BA$1048576,MATCH($A602,'Hoja de Trabajo para listado'!$AB$155:$AB$1048576,0),MATCH((CUADRO!M$5&amp;$E602),'Hoja de Trabajo para listado'!$AB$151:$BA$151,0)),0)+IFERROR(INDEX('Hoja de Trabajo para listado'!$BC$155:$CB$1048576,MATCH($A602,'Hoja de Trabajo para listado'!$BC$155:$BC$1048576,0),MATCH((CUADRO!M$5&amp;$E602),'Hoja de Trabajo para listado'!$BC$151:$CB$151,0)),0)+IFERROR(INDEX('Hoja de Trabajo para listado'!$DE$153:$DG$274,MATCH($A602,'Hoja de Trabajo para listado'!$DE$153:$DE$1048576,0),MATCH((CUADRO!M$5&amp;$E602),'Hoja de Trabajo para listado'!$DE$151:$DG$151,0)),0)+IFERROR(INDEX('Hoja de Trabajo para listado'!$CD$155:$DC$1048576,MATCH($A602,'Hoja de Trabajo para listado'!$CD$155:$CD$1048576,0),MATCH((CUADRO!M$5&amp;$E602),'Hoja de Trabajo para listado'!$CD$151:$DC$151,0)),0)</f>
        <v>0</v>
      </c>
      <c r="N602" s="243">
        <f ca="1">+IFERROR(INDEX('Hoja de Trabajo para listado'!$A$155:$Z$1048576,MATCH($A602,'Hoja de Trabajo para listado'!$A$155:$A$1048576,0),MATCH((CUADRO!N$5&amp;$E602),'Hoja de Trabajo para listado'!$A$151:$Z$151,0)),0)+IFERROR(INDEX('Hoja de Trabajo para listado'!$AB$155:$BA$1048576,MATCH($A602,'Hoja de Trabajo para listado'!$AB$155:$AB$1048576,0),MATCH((CUADRO!N$5&amp;$E602),'Hoja de Trabajo para listado'!$AB$151:$BA$151,0)),0)+IFERROR(INDEX('Hoja de Trabajo para listado'!$BC$155:$CB$1048576,MATCH($A602,'Hoja de Trabajo para listado'!$BC$155:$BC$1048576,0),MATCH((CUADRO!N$5&amp;$E602),'Hoja de Trabajo para listado'!$BC$151:$CB$151,0)),0)+IFERROR(INDEX('Hoja de Trabajo para listado'!$DE$153:$DG$274,MATCH($A602,'Hoja de Trabajo para listado'!$DE$153:$DE$1048576,0),MATCH((CUADRO!N$5&amp;$E602),'Hoja de Trabajo para listado'!$DE$151:$DG$151,0)),0)+IFERROR(INDEX('Hoja de Trabajo para listado'!$CD$155:$DC$1048576,MATCH($A602,'Hoja de Trabajo para listado'!$CD$155:$CD$1048576,0),MATCH((CUADRO!N$5&amp;$E602),'Hoja de Trabajo para listado'!$CD$151:$DC$151,0)),0)</f>
        <v>0</v>
      </c>
      <c r="O602" s="243">
        <f ca="1">+IFERROR(INDEX('Hoja de Trabajo para listado'!$A$155:$Z$1048576,MATCH($A602,'Hoja de Trabajo para listado'!$A$155:$A$1048576,0),MATCH((CUADRO!O$5&amp;$E602),'Hoja de Trabajo para listado'!$A$151:$Z$151,0)),0)+IFERROR(INDEX('Hoja de Trabajo para listado'!$AB$155:$BA$1048576,MATCH($A602,'Hoja de Trabajo para listado'!$AB$155:$AB$1048576,0),MATCH((CUADRO!O$5&amp;$E602),'Hoja de Trabajo para listado'!$AB$151:$BA$151,0)),0)+IFERROR(INDEX('Hoja de Trabajo para listado'!$BC$155:$CB$1048576,MATCH($A602,'Hoja de Trabajo para listado'!$BC$155:$BC$1048576,0),MATCH((CUADRO!O$5&amp;$E602),'Hoja de Trabajo para listado'!$BC$151:$CB$151,0)),0)+IFERROR(INDEX('Hoja de Trabajo para listado'!$DE$153:$DG$274,MATCH($A602,'Hoja de Trabajo para listado'!$DE$153:$DE$1048576,0),MATCH((CUADRO!O$5&amp;$E602),'Hoja de Trabajo para listado'!$DE$151:$DG$151,0)),0)+IFERROR(INDEX('Hoja de Trabajo para listado'!$CD$155:$DC$1048576,MATCH($A602,'Hoja de Trabajo para listado'!$CD$155:$CD$1048576,0),MATCH((CUADRO!O$5&amp;$E602),'Hoja de Trabajo para listado'!$CD$151:$DC$151,0)),0)</f>
        <v>0</v>
      </c>
      <c r="P602" s="243">
        <f ca="1">+IFERROR(INDEX('Hoja de Trabajo para listado'!$A$155:$Z$1048576,MATCH($A602,'Hoja de Trabajo para listado'!$A$155:$A$1048576,0),MATCH((CUADRO!P$5&amp;$E602),'Hoja de Trabajo para listado'!$A$151:$Z$151,0)),0)+IFERROR(INDEX('Hoja de Trabajo para listado'!$AB$155:$BA$1048576,MATCH($A602,'Hoja de Trabajo para listado'!$AB$155:$AB$1048576,0),MATCH((CUADRO!P$5&amp;$E602),'Hoja de Trabajo para listado'!$AB$151:$BA$151,0)),0)+IFERROR(INDEX('Hoja de Trabajo para listado'!$BC$155:$CB$1048576,MATCH($A602,'Hoja de Trabajo para listado'!$BC$155:$BC$1048576,0),MATCH((CUADRO!P$5&amp;$E602),'Hoja de Trabajo para listado'!$BC$151:$CB$151,0)),0)+IFERROR(INDEX('Hoja de Trabajo para listado'!$DE$153:$DG$274,MATCH($A602,'Hoja de Trabajo para listado'!$DE$153:$DE$1048576,0),MATCH((CUADRO!P$5&amp;$E602),'Hoja de Trabajo para listado'!$DE$151:$DG$151,0)),0)+IFERROR(INDEX('Hoja de Trabajo para listado'!$CD$155:$DC$1048576,MATCH($A602,'Hoja de Trabajo para listado'!$CD$155:$CD$1048576,0),MATCH((CUADRO!P$5&amp;$E602),'Hoja de Trabajo para listado'!$CD$151:$DC$151,0)),0)</f>
        <v>0</v>
      </c>
      <c r="Q602" s="243">
        <f ca="1">+IFERROR(INDEX('Hoja de Trabajo para listado'!$A$155:$Z$1048576,MATCH($A602,'Hoja de Trabajo para listado'!$A$155:$A$1048576,0),MATCH((CUADRO!Q$5&amp;$E602),'Hoja de Trabajo para listado'!$A$151:$Z$151,0)),0)+IFERROR(INDEX('Hoja de Trabajo para listado'!$AB$155:$BA$1048576,MATCH($A602,'Hoja de Trabajo para listado'!$AB$155:$AB$1048576,0),MATCH((CUADRO!Q$5&amp;$E602),'Hoja de Trabajo para listado'!$AB$151:$BA$151,0)),0)+IFERROR(INDEX('Hoja de Trabajo para listado'!$BC$155:$CB$1048576,MATCH($A602,'Hoja de Trabajo para listado'!$BC$155:$BC$1048576,0),MATCH((CUADRO!Q$5&amp;$E602),'Hoja de Trabajo para listado'!$BC$151:$CB$151,0)),0)+IFERROR(INDEX('Hoja de Trabajo para listado'!$DE$153:$DG$274,MATCH($A602,'Hoja de Trabajo para listado'!$DE$153:$DE$1048576,0),MATCH((CUADRO!Q$5&amp;$E602),'Hoja de Trabajo para listado'!$DE$151:$DG$151,0)),0)+IFERROR(INDEX('Hoja de Trabajo para listado'!$CD$155:$DC$1048576,MATCH($A602,'Hoja de Trabajo para listado'!$CD$155:$CD$1048576,0),MATCH((CUADRO!Q$5&amp;$E602),'Hoja de Trabajo para listado'!$CD$151:$DC$151,0)),0)</f>
        <v>0</v>
      </c>
      <c r="R602" s="243">
        <f t="shared" ca="1" si="21"/>
        <v>0</v>
      </c>
      <c r="S602" s="249"/>
      <c r="T602" s="243">
        <f ca="1">+T603</f>
        <v>0</v>
      </c>
      <c r="U602" s="242">
        <f t="shared" si="22"/>
        <v>1</v>
      </c>
      <c r="V602" s="333" t="str">
        <f>+VLOOKUP(A602,bd_lista!$A$3:$E$590,5,FALSE)</f>
        <v>Gobiernos Autonomos Municipales</v>
      </c>
      <c r="W602" s="391" t="str">
        <f>+V602</f>
        <v>Gobiernos Autonomos Municipales</v>
      </c>
      <c r="X602" s="242">
        <f>+VLOOKUP(A602,[4]Sheet1!$A$13:$D$744,4,FALSE)</f>
        <v>0</v>
      </c>
      <c r="Y602" s="242" t="e">
        <f>+VLOOKUP(X602,bd_lista!$A$3:$C$590,3,FALSE)</f>
        <v>#N/A</v>
      </c>
      <c r="Z602" s="294">
        <f>+X602</f>
        <v>0</v>
      </c>
      <c r="AA602" s="295" t="e">
        <f>+Y602</f>
        <v>#N/A</v>
      </c>
    </row>
    <row r="603" spans="1:27" customFormat="1" ht="15" hidden="1" customHeight="1">
      <c r="A603" s="32">
        <v>1254</v>
      </c>
      <c r="B603" s="388"/>
      <c r="C603" s="247" t="str">
        <f>+VLOOKUP(A603,bd_lista!$A$3:$C$590,3,FALSE)</f>
        <v>Gobierno Autónomo Municipal de Malla</v>
      </c>
      <c r="D603" s="390"/>
      <c r="E603" s="244" t="s">
        <v>1305</v>
      </c>
      <c r="F603" s="243">
        <f ca="1">+IFERROR(INDEX('Hoja de Trabajo para listado'!$A$155:$Z$1048576,MATCH($A603,'Hoja de Trabajo para listado'!$A$155:$A$1048576,0),MATCH((CUADRO!F$5&amp;$E603),'Hoja de Trabajo para listado'!$A$151:$Z$151,0)),0)+IFERROR(INDEX('Hoja de Trabajo para listado'!$AB$155:$BA$1048576,MATCH($A603,'Hoja de Trabajo para listado'!$AB$155:$AB$1048576,0),MATCH((CUADRO!F$5&amp;$E603),'Hoja de Trabajo para listado'!$AB$151:$BA$151,0)),0)+IFERROR(INDEX('Hoja de Trabajo para listado'!$BC$155:$CB$1048576,MATCH($A603,'Hoja de Trabajo para listado'!$BC$155:$BC$1048576,0),MATCH((CUADRO!F$5&amp;$E603),'Hoja de Trabajo para listado'!$BC$151:$CB$151,0)),0)+IFERROR(INDEX('Hoja de Trabajo para listado'!$DE$153:$DG$274,MATCH($A603,'Hoja de Trabajo para listado'!$DE$153:$DE$1048576,0),MATCH((CUADRO!F$5&amp;$E603),'Hoja de Trabajo para listado'!$DE$151:$DG$151,0)),0)+IFERROR(INDEX('Hoja de Trabajo para listado'!$CD$155:$DC$1048576,MATCH($A603,'Hoja de Trabajo para listado'!$CD$155:$CD$1048576,0),MATCH((CUADRO!F$5&amp;$E603),'Hoja de Trabajo para listado'!$CD$151:$DC$151,0)),0)</f>
        <v>0</v>
      </c>
      <c r="G603" s="243">
        <f ca="1">+IFERROR(INDEX('Hoja de Trabajo para listado'!$A$155:$Z$1048576,MATCH($A603,'Hoja de Trabajo para listado'!$A$155:$A$1048576,0),MATCH((CUADRO!G$5&amp;$E603),'Hoja de Trabajo para listado'!$A$151:$Z$151,0)),0)+IFERROR(INDEX('Hoja de Trabajo para listado'!$AB$155:$BA$1048576,MATCH($A603,'Hoja de Trabajo para listado'!$AB$155:$AB$1048576,0),MATCH((CUADRO!G$5&amp;$E603),'Hoja de Trabajo para listado'!$AB$151:$BA$151,0)),0)+IFERROR(INDEX('Hoja de Trabajo para listado'!$BC$155:$CB$1048576,MATCH($A603,'Hoja de Trabajo para listado'!$BC$155:$BC$1048576,0),MATCH((CUADRO!G$5&amp;$E603),'Hoja de Trabajo para listado'!$BC$151:$CB$151,0)),0)+IFERROR(INDEX('Hoja de Trabajo para listado'!$DE$153:$DG$274,MATCH($A603,'Hoja de Trabajo para listado'!$DE$153:$DE$1048576,0),MATCH((CUADRO!G$5&amp;$E603),'Hoja de Trabajo para listado'!$DE$151:$DG$151,0)),0)+IFERROR(INDEX('Hoja de Trabajo para listado'!$CD$155:$DC$1048576,MATCH($A603,'Hoja de Trabajo para listado'!$CD$155:$CD$1048576,0),MATCH((CUADRO!G$5&amp;$E603),'Hoja de Trabajo para listado'!$CD$151:$DC$151,0)),0)</f>
        <v>0</v>
      </c>
      <c r="H603" s="243">
        <f ca="1">+IFERROR(INDEX('Hoja de Trabajo para listado'!$A$155:$Z$1048576,MATCH($A603,'Hoja de Trabajo para listado'!$A$155:$A$1048576,0),MATCH((CUADRO!H$5&amp;$E603),'Hoja de Trabajo para listado'!$A$151:$Z$151,0)),0)+IFERROR(INDEX('Hoja de Trabajo para listado'!$AB$155:$BA$1048576,MATCH($A603,'Hoja de Trabajo para listado'!$AB$155:$AB$1048576,0),MATCH((CUADRO!H$5&amp;$E603),'Hoja de Trabajo para listado'!$AB$151:$BA$151,0)),0)+IFERROR(INDEX('Hoja de Trabajo para listado'!$BC$155:$CB$1048576,MATCH($A603,'Hoja de Trabajo para listado'!$BC$155:$BC$1048576,0),MATCH((CUADRO!H$5&amp;$E603),'Hoja de Trabajo para listado'!$BC$151:$CB$151,0)),0)+IFERROR(INDEX('Hoja de Trabajo para listado'!$DE$153:$DG$274,MATCH($A603,'Hoja de Trabajo para listado'!$DE$153:$DE$1048576,0),MATCH((CUADRO!H$5&amp;$E603),'Hoja de Trabajo para listado'!$DE$151:$DG$151,0)),0)+IFERROR(INDEX('Hoja de Trabajo para listado'!$CD$155:$DC$1048576,MATCH($A603,'Hoja de Trabajo para listado'!$CD$155:$CD$1048576,0),MATCH((CUADRO!H$5&amp;$E603),'Hoja de Trabajo para listado'!$CD$151:$DC$151,0)),0)</f>
        <v>0</v>
      </c>
      <c r="I603" s="243">
        <f ca="1">+IFERROR(INDEX('Hoja de Trabajo para listado'!$A$155:$Z$1048576,MATCH($A603,'Hoja de Trabajo para listado'!$A$155:$A$1048576,0),MATCH((CUADRO!I$5&amp;$E603),'Hoja de Trabajo para listado'!$A$151:$Z$151,0)),0)+IFERROR(INDEX('Hoja de Trabajo para listado'!$AB$155:$BA$1048576,MATCH($A603,'Hoja de Trabajo para listado'!$AB$155:$AB$1048576,0),MATCH((CUADRO!I$5&amp;$E603),'Hoja de Trabajo para listado'!$AB$151:$BA$151,0)),0)+IFERROR(INDEX('Hoja de Trabajo para listado'!$BC$155:$CB$1048576,MATCH($A603,'Hoja de Trabajo para listado'!$BC$155:$BC$1048576,0),MATCH((CUADRO!I$5&amp;$E603),'Hoja de Trabajo para listado'!$BC$151:$CB$151,0)),0)+IFERROR(INDEX('Hoja de Trabajo para listado'!$DE$153:$DG$274,MATCH($A603,'Hoja de Trabajo para listado'!$DE$153:$DE$1048576,0),MATCH((CUADRO!I$5&amp;$E603),'Hoja de Trabajo para listado'!$DE$151:$DG$151,0)),0)+IFERROR(INDEX('Hoja de Trabajo para listado'!$CD$155:$DC$1048576,MATCH($A603,'Hoja de Trabajo para listado'!$CD$155:$CD$1048576,0),MATCH((CUADRO!I$5&amp;$E603),'Hoja de Trabajo para listado'!$CD$151:$DC$151,0)),0)</f>
        <v>0</v>
      </c>
      <c r="J603" s="243">
        <f ca="1">+IFERROR(INDEX('Hoja de Trabajo para listado'!$A$155:$Z$1048576,MATCH($A603,'Hoja de Trabajo para listado'!$A$155:$A$1048576,0),MATCH((CUADRO!J$5&amp;$E603),'Hoja de Trabajo para listado'!$A$151:$Z$151,0)),0)+IFERROR(INDEX('Hoja de Trabajo para listado'!$AB$155:$BA$1048576,MATCH($A603,'Hoja de Trabajo para listado'!$AB$155:$AB$1048576,0),MATCH((CUADRO!J$5&amp;$E603),'Hoja de Trabajo para listado'!$AB$151:$BA$151,0)),0)+IFERROR(INDEX('Hoja de Trabajo para listado'!$BC$155:$CB$1048576,MATCH($A603,'Hoja de Trabajo para listado'!$BC$155:$BC$1048576,0),MATCH((CUADRO!J$5&amp;$E603),'Hoja de Trabajo para listado'!$BC$151:$CB$151,0)),0)+IFERROR(INDEX('Hoja de Trabajo para listado'!$DE$153:$DG$274,MATCH($A603,'Hoja de Trabajo para listado'!$DE$153:$DE$1048576,0),MATCH((CUADRO!J$5&amp;$E603),'Hoja de Trabajo para listado'!$DE$151:$DG$151,0)),0)+IFERROR(INDEX('Hoja de Trabajo para listado'!$CD$155:$DC$1048576,MATCH($A603,'Hoja de Trabajo para listado'!$CD$155:$CD$1048576,0),MATCH((CUADRO!J$5&amp;$E603),'Hoja de Trabajo para listado'!$CD$151:$DC$151,0)),0)</f>
        <v>0</v>
      </c>
      <c r="K603" s="243">
        <f ca="1">+IFERROR(INDEX('Hoja de Trabajo para listado'!$A$155:$Z$1048576,MATCH($A603,'Hoja de Trabajo para listado'!$A$155:$A$1048576,0),MATCH((CUADRO!K$5&amp;$E603),'Hoja de Trabajo para listado'!$A$151:$Z$151,0)),0)+IFERROR(INDEX('Hoja de Trabajo para listado'!$AB$155:$BA$1048576,MATCH($A603,'Hoja de Trabajo para listado'!$AB$155:$AB$1048576,0),MATCH((CUADRO!K$5&amp;$E603),'Hoja de Trabajo para listado'!$AB$151:$BA$151,0)),0)+IFERROR(INDEX('Hoja de Trabajo para listado'!$BC$155:$CB$1048576,MATCH($A603,'Hoja de Trabajo para listado'!$BC$155:$BC$1048576,0),MATCH((CUADRO!K$5&amp;$E603),'Hoja de Trabajo para listado'!$BC$151:$CB$151,0)),0)+IFERROR(INDEX('Hoja de Trabajo para listado'!$DE$153:$DG$274,MATCH($A603,'Hoja de Trabajo para listado'!$DE$153:$DE$1048576,0),MATCH((CUADRO!K$5&amp;$E603),'Hoja de Trabajo para listado'!$DE$151:$DG$151,0)),0)+IFERROR(INDEX('Hoja de Trabajo para listado'!$CD$155:$DC$1048576,MATCH($A603,'Hoja de Trabajo para listado'!$CD$155:$CD$1048576,0),MATCH((CUADRO!K$5&amp;$E603),'Hoja de Trabajo para listado'!$CD$151:$DC$151,0)),0)</f>
        <v>0</v>
      </c>
      <c r="L603" s="243">
        <f ca="1">+IFERROR(INDEX('Hoja de Trabajo para listado'!$A$155:$Z$1048576,MATCH($A603,'Hoja de Trabajo para listado'!$A$155:$A$1048576,0),MATCH((CUADRO!L$5&amp;$E603),'Hoja de Trabajo para listado'!$A$151:$Z$151,0)),0)+IFERROR(INDEX('Hoja de Trabajo para listado'!$AB$155:$BA$1048576,MATCH($A603,'Hoja de Trabajo para listado'!$AB$155:$AB$1048576,0),MATCH((CUADRO!L$5&amp;$E603),'Hoja de Trabajo para listado'!$AB$151:$BA$151,0)),0)+IFERROR(INDEX('Hoja de Trabajo para listado'!$BC$155:$CB$1048576,MATCH($A603,'Hoja de Trabajo para listado'!$BC$155:$BC$1048576,0),MATCH((CUADRO!L$5&amp;$E603),'Hoja de Trabajo para listado'!$BC$151:$CB$151,0)),0)+IFERROR(INDEX('Hoja de Trabajo para listado'!$DE$153:$DG$274,MATCH($A603,'Hoja de Trabajo para listado'!$DE$153:$DE$1048576,0),MATCH((CUADRO!L$5&amp;$E603),'Hoja de Trabajo para listado'!$DE$151:$DG$151,0)),0)+IFERROR(INDEX('Hoja de Trabajo para listado'!$CD$155:$DC$1048576,MATCH($A603,'Hoja de Trabajo para listado'!$CD$155:$CD$1048576,0),MATCH((CUADRO!L$5&amp;$E603),'Hoja de Trabajo para listado'!$CD$151:$DC$151,0)),0)</f>
        <v>0</v>
      </c>
      <c r="M603" s="243">
        <f ca="1">+IFERROR(INDEX('Hoja de Trabajo para listado'!$A$155:$Z$1048576,MATCH($A603,'Hoja de Trabajo para listado'!$A$155:$A$1048576,0),MATCH((CUADRO!M$5&amp;$E603),'Hoja de Trabajo para listado'!$A$151:$Z$151,0)),0)+IFERROR(INDEX('Hoja de Trabajo para listado'!$AB$155:$BA$1048576,MATCH($A603,'Hoja de Trabajo para listado'!$AB$155:$AB$1048576,0),MATCH((CUADRO!M$5&amp;$E603),'Hoja de Trabajo para listado'!$AB$151:$BA$151,0)),0)+IFERROR(INDEX('Hoja de Trabajo para listado'!$BC$155:$CB$1048576,MATCH($A603,'Hoja de Trabajo para listado'!$BC$155:$BC$1048576,0),MATCH((CUADRO!M$5&amp;$E603),'Hoja de Trabajo para listado'!$BC$151:$CB$151,0)),0)+IFERROR(INDEX('Hoja de Trabajo para listado'!$DE$153:$DG$274,MATCH($A603,'Hoja de Trabajo para listado'!$DE$153:$DE$1048576,0),MATCH((CUADRO!M$5&amp;$E603),'Hoja de Trabajo para listado'!$DE$151:$DG$151,0)),0)+IFERROR(INDEX('Hoja de Trabajo para listado'!$CD$155:$DC$1048576,MATCH($A603,'Hoja de Trabajo para listado'!$CD$155:$CD$1048576,0),MATCH((CUADRO!M$5&amp;$E603),'Hoja de Trabajo para listado'!$CD$151:$DC$151,0)),0)</f>
        <v>0</v>
      </c>
      <c r="N603" s="243">
        <f ca="1">+IFERROR(INDEX('Hoja de Trabajo para listado'!$A$155:$Z$1048576,MATCH($A603,'Hoja de Trabajo para listado'!$A$155:$A$1048576,0),MATCH((CUADRO!N$5&amp;$E603),'Hoja de Trabajo para listado'!$A$151:$Z$151,0)),0)+IFERROR(INDEX('Hoja de Trabajo para listado'!$AB$155:$BA$1048576,MATCH($A603,'Hoja de Trabajo para listado'!$AB$155:$AB$1048576,0),MATCH((CUADRO!N$5&amp;$E603),'Hoja de Trabajo para listado'!$AB$151:$BA$151,0)),0)+IFERROR(INDEX('Hoja de Trabajo para listado'!$BC$155:$CB$1048576,MATCH($A603,'Hoja de Trabajo para listado'!$BC$155:$BC$1048576,0),MATCH((CUADRO!N$5&amp;$E603),'Hoja de Trabajo para listado'!$BC$151:$CB$151,0)),0)+IFERROR(INDEX('Hoja de Trabajo para listado'!$DE$153:$DG$274,MATCH($A603,'Hoja de Trabajo para listado'!$DE$153:$DE$1048576,0),MATCH((CUADRO!N$5&amp;$E603),'Hoja de Trabajo para listado'!$DE$151:$DG$151,0)),0)+IFERROR(INDEX('Hoja de Trabajo para listado'!$CD$155:$DC$1048576,MATCH($A603,'Hoja de Trabajo para listado'!$CD$155:$CD$1048576,0),MATCH((CUADRO!N$5&amp;$E603),'Hoja de Trabajo para listado'!$CD$151:$DC$151,0)),0)</f>
        <v>0</v>
      </c>
      <c r="O603" s="243">
        <f ca="1">+IFERROR(INDEX('Hoja de Trabajo para listado'!$A$155:$Z$1048576,MATCH($A603,'Hoja de Trabajo para listado'!$A$155:$A$1048576,0),MATCH((CUADRO!O$5&amp;$E603),'Hoja de Trabajo para listado'!$A$151:$Z$151,0)),0)+IFERROR(INDEX('Hoja de Trabajo para listado'!$AB$155:$BA$1048576,MATCH($A603,'Hoja de Trabajo para listado'!$AB$155:$AB$1048576,0),MATCH((CUADRO!O$5&amp;$E603),'Hoja de Trabajo para listado'!$AB$151:$BA$151,0)),0)+IFERROR(INDEX('Hoja de Trabajo para listado'!$BC$155:$CB$1048576,MATCH($A603,'Hoja de Trabajo para listado'!$BC$155:$BC$1048576,0),MATCH((CUADRO!O$5&amp;$E603),'Hoja de Trabajo para listado'!$BC$151:$CB$151,0)),0)+IFERROR(INDEX('Hoja de Trabajo para listado'!$DE$153:$DG$274,MATCH($A603,'Hoja de Trabajo para listado'!$DE$153:$DE$1048576,0),MATCH((CUADRO!O$5&amp;$E603),'Hoja de Trabajo para listado'!$DE$151:$DG$151,0)),0)+IFERROR(INDEX('Hoja de Trabajo para listado'!$CD$155:$DC$1048576,MATCH($A603,'Hoja de Trabajo para listado'!$CD$155:$CD$1048576,0),MATCH((CUADRO!O$5&amp;$E603),'Hoja de Trabajo para listado'!$CD$151:$DC$151,0)),0)</f>
        <v>0</v>
      </c>
      <c r="P603" s="243">
        <f ca="1">+IFERROR(INDEX('Hoja de Trabajo para listado'!$A$155:$Z$1048576,MATCH($A603,'Hoja de Trabajo para listado'!$A$155:$A$1048576,0),MATCH((CUADRO!P$5&amp;$E603),'Hoja de Trabajo para listado'!$A$151:$Z$151,0)),0)+IFERROR(INDEX('Hoja de Trabajo para listado'!$AB$155:$BA$1048576,MATCH($A603,'Hoja de Trabajo para listado'!$AB$155:$AB$1048576,0),MATCH((CUADRO!P$5&amp;$E603),'Hoja de Trabajo para listado'!$AB$151:$BA$151,0)),0)+IFERROR(INDEX('Hoja de Trabajo para listado'!$BC$155:$CB$1048576,MATCH($A603,'Hoja de Trabajo para listado'!$BC$155:$BC$1048576,0),MATCH((CUADRO!P$5&amp;$E603),'Hoja de Trabajo para listado'!$BC$151:$CB$151,0)),0)+IFERROR(INDEX('Hoja de Trabajo para listado'!$DE$153:$DG$274,MATCH($A603,'Hoja de Trabajo para listado'!$DE$153:$DE$1048576,0),MATCH((CUADRO!P$5&amp;$E603),'Hoja de Trabajo para listado'!$DE$151:$DG$151,0)),0)+IFERROR(INDEX('Hoja de Trabajo para listado'!$CD$155:$DC$1048576,MATCH($A603,'Hoja de Trabajo para listado'!$CD$155:$CD$1048576,0),MATCH((CUADRO!P$5&amp;$E603),'Hoja de Trabajo para listado'!$CD$151:$DC$151,0)),0)</f>
        <v>0</v>
      </c>
      <c r="Q603" s="243">
        <f ca="1">+IFERROR(INDEX('Hoja de Trabajo para listado'!$A$155:$Z$1048576,MATCH($A603,'Hoja de Trabajo para listado'!$A$155:$A$1048576,0),MATCH((CUADRO!Q$5&amp;$E603),'Hoja de Trabajo para listado'!$A$151:$Z$151,0)),0)+IFERROR(INDEX('Hoja de Trabajo para listado'!$AB$155:$BA$1048576,MATCH($A603,'Hoja de Trabajo para listado'!$AB$155:$AB$1048576,0),MATCH((CUADRO!Q$5&amp;$E603),'Hoja de Trabajo para listado'!$AB$151:$BA$151,0)),0)+IFERROR(INDEX('Hoja de Trabajo para listado'!$BC$155:$CB$1048576,MATCH($A603,'Hoja de Trabajo para listado'!$BC$155:$BC$1048576,0),MATCH((CUADRO!Q$5&amp;$E603),'Hoja de Trabajo para listado'!$BC$151:$CB$151,0)),0)+IFERROR(INDEX('Hoja de Trabajo para listado'!$DE$153:$DG$274,MATCH($A603,'Hoja de Trabajo para listado'!$DE$153:$DE$1048576,0),MATCH((CUADRO!Q$5&amp;$E603),'Hoja de Trabajo para listado'!$DE$151:$DG$151,0)),0)+IFERROR(INDEX('Hoja de Trabajo para listado'!$CD$155:$DC$1048576,MATCH($A603,'Hoja de Trabajo para listado'!$CD$155:$CD$1048576,0),MATCH((CUADRO!Q$5&amp;$E603),'Hoja de Trabajo para listado'!$CD$151:$DC$151,0)),0)</f>
        <v>0</v>
      </c>
      <c r="R603" s="243">
        <f t="shared" ca="1" si="21"/>
        <v>0</v>
      </c>
      <c r="S603" s="249">
        <f ca="1">+R602+R603</f>
        <v>0</v>
      </c>
      <c r="T603" s="243">
        <f ca="1">+S603</f>
        <v>0</v>
      </c>
      <c r="U603" s="242">
        <f t="shared" si="22"/>
        <v>2</v>
      </c>
      <c r="V603" s="333" t="str">
        <f>+VLOOKUP(A603,bd_lista!$A$3:$E$590,5,FALSE)</f>
        <v>Gobiernos Autonomos Municipales</v>
      </c>
      <c r="W603" s="392"/>
      <c r="X603" s="242">
        <f>+VLOOKUP(A603,[4]Sheet1!$A$13:$D$744,4,FALSE)</f>
        <v>0</v>
      </c>
      <c r="Y603" s="242" t="e">
        <f>+VLOOKUP(X603,bd_lista!$A$3:$C$590,3,FALSE)</f>
        <v>#N/A</v>
      </c>
      <c r="Z603" s="292"/>
      <c r="AA603" s="293"/>
    </row>
    <row r="604" spans="1:27" customFormat="1" ht="15" hidden="1" customHeight="1">
      <c r="A604" s="32">
        <v>1255</v>
      </c>
      <c r="B604" s="387">
        <f>+A604</f>
        <v>1255</v>
      </c>
      <c r="C604" s="247" t="str">
        <f>+VLOOKUP(A604,bd_lista!$A$3:$C$590,3,FALSE)</f>
        <v>Gobierno Autónomo Municipal de Cairoma</v>
      </c>
      <c r="D604" s="389" t="str">
        <f>+C604</f>
        <v>Gobierno Autónomo Municipal de Cairoma</v>
      </c>
      <c r="E604" s="242" t="s">
        <v>1304</v>
      </c>
      <c r="F604" s="243">
        <f ca="1">+IFERROR(INDEX('Hoja de Trabajo para listado'!$A$155:$Z$1048576,MATCH($A604,'Hoja de Trabajo para listado'!$A$155:$A$1048576,0),MATCH((CUADRO!F$5&amp;$E604),'Hoja de Trabajo para listado'!$A$151:$Z$151,0)),0)+IFERROR(INDEX('Hoja de Trabajo para listado'!$AB$155:$BA$1048576,MATCH($A604,'Hoja de Trabajo para listado'!$AB$155:$AB$1048576,0),MATCH((CUADRO!F$5&amp;$E604),'Hoja de Trabajo para listado'!$AB$151:$BA$151,0)),0)+IFERROR(INDEX('Hoja de Trabajo para listado'!$BC$155:$CB$1048576,MATCH($A604,'Hoja de Trabajo para listado'!$BC$155:$BC$1048576,0),MATCH((CUADRO!F$5&amp;$E604),'Hoja de Trabajo para listado'!$BC$151:$CB$151,0)),0)+IFERROR(INDEX('Hoja de Trabajo para listado'!$DE$153:$DG$274,MATCH($A604,'Hoja de Trabajo para listado'!$DE$153:$DE$1048576,0),MATCH((CUADRO!F$5&amp;$E604),'Hoja de Trabajo para listado'!$DE$151:$DG$151,0)),0)+IFERROR(INDEX('Hoja de Trabajo para listado'!$CD$155:$DC$1048576,MATCH($A604,'Hoja de Trabajo para listado'!$CD$155:$CD$1048576,0),MATCH((CUADRO!F$5&amp;$E604),'Hoja de Trabajo para listado'!$CD$151:$DC$151,0)),0)</f>
        <v>0</v>
      </c>
      <c r="G604" s="243">
        <f ca="1">+IFERROR(INDEX('Hoja de Trabajo para listado'!$A$155:$Z$1048576,MATCH($A604,'Hoja de Trabajo para listado'!$A$155:$A$1048576,0),MATCH((CUADRO!G$5&amp;$E604),'Hoja de Trabajo para listado'!$A$151:$Z$151,0)),0)+IFERROR(INDEX('Hoja de Trabajo para listado'!$AB$155:$BA$1048576,MATCH($A604,'Hoja de Trabajo para listado'!$AB$155:$AB$1048576,0),MATCH((CUADRO!G$5&amp;$E604),'Hoja de Trabajo para listado'!$AB$151:$BA$151,0)),0)+IFERROR(INDEX('Hoja de Trabajo para listado'!$BC$155:$CB$1048576,MATCH($A604,'Hoja de Trabajo para listado'!$BC$155:$BC$1048576,0),MATCH((CUADRO!G$5&amp;$E604),'Hoja de Trabajo para listado'!$BC$151:$CB$151,0)),0)+IFERROR(INDEX('Hoja de Trabajo para listado'!$DE$153:$DG$274,MATCH($A604,'Hoja de Trabajo para listado'!$DE$153:$DE$1048576,0),MATCH((CUADRO!G$5&amp;$E604),'Hoja de Trabajo para listado'!$DE$151:$DG$151,0)),0)+IFERROR(INDEX('Hoja de Trabajo para listado'!$CD$155:$DC$1048576,MATCH($A604,'Hoja de Trabajo para listado'!$CD$155:$CD$1048576,0),MATCH((CUADRO!G$5&amp;$E604),'Hoja de Trabajo para listado'!$CD$151:$DC$151,0)),0)</f>
        <v>0</v>
      </c>
      <c r="H604" s="243">
        <f ca="1">+IFERROR(INDEX('Hoja de Trabajo para listado'!$A$155:$Z$1048576,MATCH($A604,'Hoja de Trabajo para listado'!$A$155:$A$1048576,0),MATCH((CUADRO!H$5&amp;$E604),'Hoja de Trabajo para listado'!$A$151:$Z$151,0)),0)+IFERROR(INDEX('Hoja de Trabajo para listado'!$AB$155:$BA$1048576,MATCH($A604,'Hoja de Trabajo para listado'!$AB$155:$AB$1048576,0),MATCH((CUADRO!H$5&amp;$E604),'Hoja de Trabajo para listado'!$AB$151:$BA$151,0)),0)+IFERROR(INDEX('Hoja de Trabajo para listado'!$BC$155:$CB$1048576,MATCH($A604,'Hoja de Trabajo para listado'!$BC$155:$BC$1048576,0),MATCH((CUADRO!H$5&amp;$E604),'Hoja de Trabajo para listado'!$BC$151:$CB$151,0)),0)+IFERROR(INDEX('Hoja de Trabajo para listado'!$DE$153:$DG$274,MATCH($A604,'Hoja de Trabajo para listado'!$DE$153:$DE$1048576,0),MATCH((CUADRO!H$5&amp;$E604),'Hoja de Trabajo para listado'!$DE$151:$DG$151,0)),0)+IFERROR(INDEX('Hoja de Trabajo para listado'!$CD$155:$DC$1048576,MATCH($A604,'Hoja de Trabajo para listado'!$CD$155:$CD$1048576,0),MATCH((CUADRO!H$5&amp;$E604),'Hoja de Trabajo para listado'!$CD$151:$DC$151,0)),0)</f>
        <v>0</v>
      </c>
      <c r="I604" s="243">
        <f ca="1">+IFERROR(INDEX('Hoja de Trabajo para listado'!$A$155:$Z$1048576,MATCH($A604,'Hoja de Trabajo para listado'!$A$155:$A$1048576,0),MATCH((CUADRO!I$5&amp;$E604),'Hoja de Trabajo para listado'!$A$151:$Z$151,0)),0)+IFERROR(INDEX('Hoja de Trabajo para listado'!$AB$155:$BA$1048576,MATCH($A604,'Hoja de Trabajo para listado'!$AB$155:$AB$1048576,0),MATCH((CUADRO!I$5&amp;$E604),'Hoja de Trabajo para listado'!$AB$151:$BA$151,0)),0)+IFERROR(INDEX('Hoja de Trabajo para listado'!$BC$155:$CB$1048576,MATCH($A604,'Hoja de Trabajo para listado'!$BC$155:$BC$1048576,0),MATCH((CUADRO!I$5&amp;$E604),'Hoja de Trabajo para listado'!$BC$151:$CB$151,0)),0)+IFERROR(INDEX('Hoja de Trabajo para listado'!$DE$153:$DG$274,MATCH($A604,'Hoja de Trabajo para listado'!$DE$153:$DE$1048576,0),MATCH((CUADRO!I$5&amp;$E604),'Hoja de Trabajo para listado'!$DE$151:$DG$151,0)),0)+IFERROR(INDEX('Hoja de Trabajo para listado'!$CD$155:$DC$1048576,MATCH($A604,'Hoja de Trabajo para listado'!$CD$155:$CD$1048576,0),MATCH((CUADRO!I$5&amp;$E604),'Hoja de Trabajo para listado'!$CD$151:$DC$151,0)),0)</f>
        <v>0</v>
      </c>
      <c r="J604" s="243">
        <f ca="1">+IFERROR(INDEX('Hoja de Trabajo para listado'!$A$155:$Z$1048576,MATCH($A604,'Hoja de Trabajo para listado'!$A$155:$A$1048576,0),MATCH((CUADRO!J$5&amp;$E604),'Hoja de Trabajo para listado'!$A$151:$Z$151,0)),0)+IFERROR(INDEX('Hoja de Trabajo para listado'!$AB$155:$BA$1048576,MATCH($A604,'Hoja de Trabajo para listado'!$AB$155:$AB$1048576,0),MATCH((CUADRO!J$5&amp;$E604),'Hoja de Trabajo para listado'!$AB$151:$BA$151,0)),0)+IFERROR(INDEX('Hoja de Trabajo para listado'!$BC$155:$CB$1048576,MATCH($A604,'Hoja de Trabajo para listado'!$BC$155:$BC$1048576,0),MATCH((CUADRO!J$5&amp;$E604),'Hoja de Trabajo para listado'!$BC$151:$CB$151,0)),0)+IFERROR(INDEX('Hoja de Trabajo para listado'!$DE$153:$DG$274,MATCH($A604,'Hoja de Trabajo para listado'!$DE$153:$DE$1048576,0),MATCH((CUADRO!J$5&amp;$E604),'Hoja de Trabajo para listado'!$DE$151:$DG$151,0)),0)+IFERROR(INDEX('Hoja de Trabajo para listado'!$CD$155:$DC$1048576,MATCH($A604,'Hoja de Trabajo para listado'!$CD$155:$CD$1048576,0),MATCH((CUADRO!J$5&amp;$E604),'Hoja de Trabajo para listado'!$CD$151:$DC$151,0)),0)</f>
        <v>0</v>
      </c>
      <c r="K604" s="243">
        <f ca="1">+IFERROR(INDEX('Hoja de Trabajo para listado'!$A$155:$Z$1048576,MATCH($A604,'Hoja de Trabajo para listado'!$A$155:$A$1048576,0),MATCH((CUADRO!K$5&amp;$E604),'Hoja de Trabajo para listado'!$A$151:$Z$151,0)),0)+IFERROR(INDEX('Hoja de Trabajo para listado'!$AB$155:$BA$1048576,MATCH($A604,'Hoja de Trabajo para listado'!$AB$155:$AB$1048576,0),MATCH((CUADRO!K$5&amp;$E604),'Hoja de Trabajo para listado'!$AB$151:$BA$151,0)),0)+IFERROR(INDEX('Hoja de Trabajo para listado'!$BC$155:$CB$1048576,MATCH($A604,'Hoja de Trabajo para listado'!$BC$155:$BC$1048576,0),MATCH((CUADRO!K$5&amp;$E604),'Hoja de Trabajo para listado'!$BC$151:$CB$151,0)),0)+IFERROR(INDEX('Hoja de Trabajo para listado'!$DE$153:$DG$274,MATCH($A604,'Hoja de Trabajo para listado'!$DE$153:$DE$1048576,0),MATCH((CUADRO!K$5&amp;$E604),'Hoja de Trabajo para listado'!$DE$151:$DG$151,0)),0)+IFERROR(INDEX('Hoja de Trabajo para listado'!$CD$155:$DC$1048576,MATCH($A604,'Hoja de Trabajo para listado'!$CD$155:$CD$1048576,0),MATCH((CUADRO!K$5&amp;$E604),'Hoja de Trabajo para listado'!$CD$151:$DC$151,0)),0)</f>
        <v>0</v>
      </c>
      <c r="L604" s="243">
        <f ca="1">+IFERROR(INDEX('Hoja de Trabajo para listado'!$A$155:$Z$1048576,MATCH($A604,'Hoja de Trabajo para listado'!$A$155:$A$1048576,0),MATCH((CUADRO!L$5&amp;$E604),'Hoja de Trabajo para listado'!$A$151:$Z$151,0)),0)+IFERROR(INDEX('Hoja de Trabajo para listado'!$AB$155:$BA$1048576,MATCH($A604,'Hoja de Trabajo para listado'!$AB$155:$AB$1048576,0),MATCH((CUADRO!L$5&amp;$E604),'Hoja de Trabajo para listado'!$AB$151:$BA$151,0)),0)+IFERROR(INDEX('Hoja de Trabajo para listado'!$BC$155:$CB$1048576,MATCH($A604,'Hoja de Trabajo para listado'!$BC$155:$BC$1048576,0),MATCH((CUADRO!L$5&amp;$E604),'Hoja de Trabajo para listado'!$BC$151:$CB$151,0)),0)+IFERROR(INDEX('Hoja de Trabajo para listado'!$DE$153:$DG$274,MATCH($A604,'Hoja de Trabajo para listado'!$DE$153:$DE$1048576,0),MATCH((CUADRO!L$5&amp;$E604),'Hoja de Trabajo para listado'!$DE$151:$DG$151,0)),0)+IFERROR(INDEX('Hoja de Trabajo para listado'!$CD$155:$DC$1048576,MATCH($A604,'Hoja de Trabajo para listado'!$CD$155:$CD$1048576,0),MATCH((CUADRO!L$5&amp;$E604),'Hoja de Trabajo para listado'!$CD$151:$DC$151,0)),0)</f>
        <v>0</v>
      </c>
      <c r="M604" s="243">
        <f ca="1">+IFERROR(INDEX('Hoja de Trabajo para listado'!$A$155:$Z$1048576,MATCH($A604,'Hoja de Trabajo para listado'!$A$155:$A$1048576,0),MATCH((CUADRO!M$5&amp;$E604),'Hoja de Trabajo para listado'!$A$151:$Z$151,0)),0)+IFERROR(INDEX('Hoja de Trabajo para listado'!$AB$155:$BA$1048576,MATCH($A604,'Hoja de Trabajo para listado'!$AB$155:$AB$1048576,0),MATCH((CUADRO!M$5&amp;$E604),'Hoja de Trabajo para listado'!$AB$151:$BA$151,0)),0)+IFERROR(INDEX('Hoja de Trabajo para listado'!$BC$155:$CB$1048576,MATCH($A604,'Hoja de Trabajo para listado'!$BC$155:$BC$1048576,0),MATCH((CUADRO!M$5&amp;$E604),'Hoja de Trabajo para listado'!$BC$151:$CB$151,0)),0)+IFERROR(INDEX('Hoja de Trabajo para listado'!$DE$153:$DG$274,MATCH($A604,'Hoja de Trabajo para listado'!$DE$153:$DE$1048576,0),MATCH((CUADRO!M$5&amp;$E604),'Hoja de Trabajo para listado'!$DE$151:$DG$151,0)),0)+IFERROR(INDEX('Hoja de Trabajo para listado'!$CD$155:$DC$1048576,MATCH($A604,'Hoja de Trabajo para listado'!$CD$155:$CD$1048576,0),MATCH((CUADRO!M$5&amp;$E604),'Hoja de Trabajo para listado'!$CD$151:$DC$151,0)),0)</f>
        <v>0</v>
      </c>
      <c r="N604" s="243">
        <f ca="1">+IFERROR(INDEX('Hoja de Trabajo para listado'!$A$155:$Z$1048576,MATCH($A604,'Hoja de Trabajo para listado'!$A$155:$A$1048576,0),MATCH((CUADRO!N$5&amp;$E604),'Hoja de Trabajo para listado'!$A$151:$Z$151,0)),0)+IFERROR(INDEX('Hoja de Trabajo para listado'!$AB$155:$BA$1048576,MATCH($A604,'Hoja de Trabajo para listado'!$AB$155:$AB$1048576,0),MATCH((CUADRO!N$5&amp;$E604),'Hoja de Trabajo para listado'!$AB$151:$BA$151,0)),0)+IFERROR(INDEX('Hoja de Trabajo para listado'!$BC$155:$CB$1048576,MATCH($A604,'Hoja de Trabajo para listado'!$BC$155:$BC$1048576,0),MATCH((CUADRO!N$5&amp;$E604),'Hoja de Trabajo para listado'!$BC$151:$CB$151,0)),0)+IFERROR(INDEX('Hoja de Trabajo para listado'!$DE$153:$DG$274,MATCH($A604,'Hoja de Trabajo para listado'!$DE$153:$DE$1048576,0),MATCH((CUADRO!N$5&amp;$E604),'Hoja de Trabajo para listado'!$DE$151:$DG$151,0)),0)+IFERROR(INDEX('Hoja de Trabajo para listado'!$CD$155:$DC$1048576,MATCH($A604,'Hoja de Trabajo para listado'!$CD$155:$CD$1048576,0),MATCH((CUADRO!N$5&amp;$E604),'Hoja de Trabajo para listado'!$CD$151:$DC$151,0)),0)</f>
        <v>0</v>
      </c>
      <c r="O604" s="243">
        <f ca="1">+IFERROR(INDEX('Hoja de Trabajo para listado'!$A$155:$Z$1048576,MATCH($A604,'Hoja de Trabajo para listado'!$A$155:$A$1048576,0),MATCH((CUADRO!O$5&amp;$E604),'Hoja de Trabajo para listado'!$A$151:$Z$151,0)),0)+IFERROR(INDEX('Hoja de Trabajo para listado'!$AB$155:$BA$1048576,MATCH($A604,'Hoja de Trabajo para listado'!$AB$155:$AB$1048576,0),MATCH((CUADRO!O$5&amp;$E604),'Hoja de Trabajo para listado'!$AB$151:$BA$151,0)),0)+IFERROR(INDEX('Hoja de Trabajo para listado'!$BC$155:$CB$1048576,MATCH($A604,'Hoja de Trabajo para listado'!$BC$155:$BC$1048576,0),MATCH((CUADRO!O$5&amp;$E604),'Hoja de Trabajo para listado'!$BC$151:$CB$151,0)),0)+IFERROR(INDEX('Hoja de Trabajo para listado'!$DE$153:$DG$274,MATCH($A604,'Hoja de Trabajo para listado'!$DE$153:$DE$1048576,0),MATCH((CUADRO!O$5&amp;$E604),'Hoja de Trabajo para listado'!$DE$151:$DG$151,0)),0)+IFERROR(INDEX('Hoja de Trabajo para listado'!$CD$155:$DC$1048576,MATCH($A604,'Hoja de Trabajo para listado'!$CD$155:$CD$1048576,0),MATCH((CUADRO!O$5&amp;$E604),'Hoja de Trabajo para listado'!$CD$151:$DC$151,0)),0)</f>
        <v>0</v>
      </c>
      <c r="P604" s="243">
        <f ca="1">+IFERROR(INDEX('Hoja de Trabajo para listado'!$A$155:$Z$1048576,MATCH($A604,'Hoja de Trabajo para listado'!$A$155:$A$1048576,0),MATCH((CUADRO!P$5&amp;$E604),'Hoja de Trabajo para listado'!$A$151:$Z$151,0)),0)+IFERROR(INDEX('Hoja de Trabajo para listado'!$AB$155:$BA$1048576,MATCH($A604,'Hoja de Trabajo para listado'!$AB$155:$AB$1048576,0),MATCH((CUADRO!P$5&amp;$E604),'Hoja de Trabajo para listado'!$AB$151:$BA$151,0)),0)+IFERROR(INDEX('Hoja de Trabajo para listado'!$BC$155:$CB$1048576,MATCH($A604,'Hoja de Trabajo para listado'!$BC$155:$BC$1048576,0),MATCH((CUADRO!P$5&amp;$E604),'Hoja de Trabajo para listado'!$BC$151:$CB$151,0)),0)+IFERROR(INDEX('Hoja de Trabajo para listado'!$DE$153:$DG$274,MATCH($A604,'Hoja de Trabajo para listado'!$DE$153:$DE$1048576,0),MATCH((CUADRO!P$5&amp;$E604),'Hoja de Trabajo para listado'!$DE$151:$DG$151,0)),0)+IFERROR(INDEX('Hoja de Trabajo para listado'!$CD$155:$DC$1048576,MATCH($A604,'Hoja de Trabajo para listado'!$CD$155:$CD$1048576,0),MATCH((CUADRO!P$5&amp;$E604),'Hoja de Trabajo para listado'!$CD$151:$DC$151,0)),0)</f>
        <v>0</v>
      </c>
      <c r="Q604" s="243">
        <f ca="1">+IFERROR(INDEX('Hoja de Trabajo para listado'!$A$155:$Z$1048576,MATCH($A604,'Hoja de Trabajo para listado'!$A$155:$A$1048576,0),MATCH((CUADRO!Q$5&amp;$E604),'Hoja de Trabajo para listado'!$A$151:$Z$151,0)),0)+IFERROR(INDEX('Hoja de Trabajo para listado'!$AB$155:$BA$1048576,MATCH($A604,'Hoja de Trabajo para listado'!$AB$155:$AB$1048576,0),MATCH((CUADRO!Q$5&amp;$E604),'Hoja de Trabajo para listado'!$AB$151:$BA$151,0)),0)+IFERROR(INDEX('Hoja de Trabajo para listado'!$BC$155:$CB$1048576,MATCH($A604,'Hoja de Trabajo para listado'!$BC$155:$BC$1048576,0),MATCH((CUADRO!Q$5&amp;$E604),'Hoja de Trabajo para listado'!$BC$151:$CB$151,0)),0)+IFERROR(INDEX('Hoja de Trabajo para listado'!$DE$153:$DG$274,MATCH($A604,'Hoja de Trabajo para listado'!$DE$153:$DE$1048576,0),MATCH((CUADRO!Q$5&amp;$E604),'Hoja de Trabajo para listado'!$DE$151:$DG$151,0)),0)+IFERROR(INDEX('Hoja de Trabajo para listado'!$CD$155:$DC$1048576,MATCH($A604,'Hoja de Trabajo para listado'!$CD$155:$CD$1048576,0),MATCH((CUADRO!Q$5&amp;$E604),'Hoja de Trabajo para listado'!$CD$151:$DC$151,0)),0)</f>
        <v>0</v>
      </c>
      <c r="R604" s="243">
        <f t="shared" ca="1" si="21"/>
        <v>0</v>
      </c>
      <c r="S604" s="249"/>
      <c r="T604" s="243">
        <f ca="1">+T605</f>
        <v>0</v>
      </c>
      <c r="U604" s="242">
        <f t="shared" si="22"/>
        <v>1</v>
      </c>
      <c r="V604" s="333" t="str">
        <f>+VLOOKUP(A604,bd_lista!$A$3:$E$590,5,FALSE)</f>
        <v>Gobiernos Autonomos Municipales</v>
      </c>
      <c r="W604" s="391" t="str">
        <f>+V604</f>
        <v>Gobiernos Autonomos Municipales</v>
      </c>
      <c r="X604" s="242">
        <f>+VLOOKUP(A604,[4]Sheet1!$A$13:$D$744,4,FALSE)</f>
        <v>0</v>
      </c>
      <c r="Y604" s="242" t="e">
        <f>+VLOOKUP(X604,bd_lista!$A$3:$C$590,3,FALSE)</f>
        <v>#N/A</v>
      </c>
      <c r="Z604" s="294">
        <f>+X604</f>
        <v>0</v>
      </c>
      <c r="AA604" s="295" t="e">
        <f>+Y604</f>
        <v>#N/A</v>
      </c>
    </row>
    <row r="605" spans="1:27" customFormat="1" ht="15" hidden="1" customHeight="1">
      <c r="A605" s="32">
        <v>1255</v>
      </c>
      <c r="B605" s="388"/>
      <c r="C605" s="247" t="str">
        <f>+VLOOKUP(A605,bd_lista!$A$3:$C$590,3,FALSE)</f>
        <v>Gobierno Autónomo Municipal de Cairoma</v>
      </c>
      <c r="D605" s="390"/>
      <c r="E605" s="244" t="s">
        <v>1305</v>
      </c>
      <c r="F605" s="243">
        <f ca="1">+IFERROR(INDEX('Hoja de Trabajo para listado'!$A$155:$Z$1048576,MATCH($A605,'Hoja de Trabajo para listado'!$A$155:$A$1048576,0),MATCH((CUADRO!F$5&amp;$E605),'Hoja de Trabajo para listado'!$A$151:$Z$151,0)),0)+IFERROR(INDEX('Hoja de Trabajo para listado'!$AB$155:$BA$1048576,MATCH($A605,'Hoja de Trabajo para listado'!$AB$155:$AB$1048576,0),MATCH((CUADRO!F$5&amp;$E605),'Hoja de Trabajo para listado'!$AB$151:$BA$151,0)),0)+IFERROR(INDEX('Hoja de Trabajo para listado'!$BC$155:$CB$1048576,MATCH($A605,'Hoja de Trabajo para listado'!$BC$155:$BC$1048576,0),MATCH((CUADRO!F$5&amp;$E605),'Hoja de Trabajo para listado'!$BC$151:$CB$151,0)),0)+IFERROR(INDEX('Hoja de Trabajo para listado'!$DE$153:$DG$274,MATCH($A605,'Hoja de Trabajo para listado'!$DE$153:$DE$1048576,0),MATCH((CUADRO!F$5&amp;$E605),'Hoja de Trabajo para listado'!$DE$151:$DG$151,0)),0)+IFERROR(INDEX('Hoja de Trabajo para listado'!$CD$155:$DC$1048576,MATCH($A605,'Hoja de Trabajo para listado'!$CD$155:$CD$1048576,0),MATCH((CUADRO!F$5&amp;$E605),'Hoja de Trabajo para listado'!$CD$151:$DC$151,0)),0)</f>
        <v>0</v>
      </c>
      <c r="G605" s="243">
        <f ca="1">+IFERROR(INDEX('Hoja de Trabajo para listado'!$A$155:$Z$1048576,MATCH($A605,'Hoja de Trabajo para listado'!$A$155:$A$1048576,0),MATCH((CUADRO!G$5&amp;$E605),'Hoja de Trabajo para listado'!$A$151:$Z$151,0)),0)+IFERROR(INDEX('Hoja de Trabajo para listado'!$AB$155:$BA$1048576,MATCH($A605,'Hoja de Trabajo para listado'!$AB$155:$AB$1048576,0),MATCH((CUADRO!G$5&amp;$E605),'Hoja de Trabajo para listado'!$AB$151:$BA$151,0)),0)+IFERROR(INDEX('Hoja de Trabajo para listado'!$BC$155:$CB$1048576,MATCH($A605,'Hoja de Trabajo para listado'!$BC$155:$BC$1048576,0),MATCH((CUADRO!G$5&amp;$E605),'Hoja de Trabajo para listado'!$BC$151:$CB$151,0)),0)+IFERROR(INDEX('Hoja de Trabajo para listado'!$DE$153:$DG$274,MATCH($A605,'Hoja de Trabajo para listado'!$DE$153:$DE$1048576,0),MATCH((CUADRO!G$5&amp;$E605),'Hoja de Trabajo para listado'!$DE$151:$DG$151,0)),0)+IFERROR(INDEX('Hoja de Trabajo para listado'!$CD$155:$DC$1048576,MATCH($A605,'Hoja de Trabajo para listado'!$CD$155:$CD$1048576,0),MATCH((CUADRO!G$5&amp;$E605),'Hoja de Trabajo para listado'!$CD$151:$DC$151,0)),0)</f>
        <v>0</v>
      </c>
      <c r="H605" s="243">
        <f ca="1">+IFERROR(INDEX('Hoja de Trabajo para listado'!$A$155:$Z$1048576,MATCH($A605,'Hoja de Trabajo para listado'!$A$155:$A$1048576,0),MATCH((CUADRO!H$5&amp;$E605),'Hoja de Trabajo para listado'!$A$151:$Z$151,0)),0)+IFERROR(INDEX('Hoja de Trabajo para listado'!$AB$155:$BA$1048576,MATCH($A605,'Hoja de Trabajo para listado'!$AB$155:$AB$1048576,0),MATCH((CUADRO!H$5&amp;$E605),'Hoja de Trabajo para listado'!$AB$151:$BA$151,0)),0)+IFERROR(INDEX('Hoja de Trabajo para listado'!$BC$155:$CB$1048576,MATCH($A605,'Hoja de Trabajo para listado'!$BC$155:$BC$1048576,0),MATCH((CUADRO!H$5&amp;$E605),'Hoja de Trabajo para listado'!$BC$151:$CB$151,0)),0)+IFERROR(INDEX('Hoja de Trabajo para listado'!$DE$153:$DG$274,MATCH($A605,'Hoja de Trabajo para listado'!$DE$153:$DE$1048576,0),MATCH((CUADRO!H$5&amp;$E605),'Hoja de Trabajo para listado'!$DE$151:$DG$151,0)),0)+IFERROR(INDEX('Hoja de Trabajo para listado'!$CD$155:$DC$1048576,MATCH($A605,'Hoja de Trabajo para listado'!$CD$155:$CD$1048576,0),MATCH((CUADRO!H$5&amp;$E605),'Hoja de Trabajo para listado'!$CD$151:$DC$151,0)),0)</f>
        <v>0</v>
      </c>
      <c r="I605" s="243">
        <f ca="1">+IFERROR(INDEX('Hoja de Trabajo para listado'!$A$155:$Z$1048576,MATCH($A605,'Hoja de Trabajo para listado'!$A$155:$A$1048576,0),MATCH((CUADRO!I$5&amp;$E605),'Hoja de Trabajo para listado'!$A$151:$Z$151,0)),0)+IFERROR(INDEX('Hoja de Trabajo para listado'!$AB$155:$BA$1048576,MATCH($A605,'Hoja de Trabajo para listado'!$AB$155:$AB$1048576,0),MATCH((CUADRO!I$5&amp;$E605),'Hoja de Trabajo para listado'!$AB$151:$BA$151,0)),0)+IFERROR(INDEX('Hoja de Trabajo para listado'!$BC$155:$CB$1048576,MATCH($A605,'Hoja de Trabajo para listado'!$BC$155:$BC$1048576,0),MATCH((CUADRO!I$5&amp;$E605),'Hoja de Trabajo para listado'!$BC$151:$CB$151,0)),0)+IFERROR(INDEX('Hoja de Trabajo para listado'!$DE$153:$DG$274,MATCH($A605,'Hoja de Trabajo para listado'!$DE$153:$DE$1048576,0),MATCH((CUADRO!I$5&amp;$E605),'Hoja de Trabajo para listado'!$DE$151:$DG$151,0)),0)+IFERROR(INDEX('Hoja de Trabajo para listado'!$CD$155:$DC$1048576,MATCH($A605,'Hoja de Trabajo para listado'!$CD$155:$CD$1048576,0),MATCH((CUADRO!I$5&amp;$E605),'Hoja de Trabajo para listado'!$CD$151:$DC$151,0)),0)</f>
        <v>0</v>
      </c>
      <c r="J605" s="243">
        <f ca="1">+IFERROR(INDEX('Hoja de Trabajo para listado'!$A$155:$Z$1048576,MATCH($A605,'Hoja de Trabajo para listado'!$A$155:$A$1048576,0),MATCH((CUADRO!J$5&amp;$E605),'Hoja de Trabajo para listado'!$A$151:$Z$151,0)),0)+IFERROR(INDEX('Hoja de Trabajo para listado'!$AB$155:$BA$1048576,MATCH($A605,'Hoja de Trabajo para listado'!$AB$155:$AB$1048576,0),MATCH((CUADRO!J$5&amp;$E605),'Hoja de Trabajo para listado'!$AB$151:$BA$151,0)),0)+IFERROR(INDEX('Hoja de Trabajo para listado'!$BC$155:$CB$1048576,MATCH($A605,'Hoja de Trabajo para listado'!$BC$155:$BC$1048576,0),MATCH((CUADRO!J$5&amp;$E605),'Hoja de Trabajo para listado'!$BC$151:$CB$151,0)),0)+IFERROR(INDEX('Hoja de Trabajo para listado'!$DE$153:$DG$274,MATCH($A605,'Hoja de Trabajo para listado'!$DE$153:$DE$1048576,0),MATCH((CUADRO!J$5&amp;$E605),'Hoja de Trabajo para listado'!$DE$151:$DG$151,0)),0)+IFERROR(INDEX('Hoja de Trabajo para listado'!$CD$155:$DC$1048576,MATCH($A605,'Hoja de Trabajo para listado'!$CD$155:$CD$1048576,0),MATCH((CUADRO!J$5&amp;$E605),'Hoja de Trabajo para listado'!$CD$151:$DC$151,0)),0)</f>
        <v>0</v>
      </c>
      <c r="K605" s="243">
        <f ca="1">+IFERROR(INDEX('Hoja de Trabajo para listado'!$A$155:$Z$1048576,MATCH($A605,'Hoja de Trabajo para listado'!$A$155:$A$1048576,0),MATCH((CUADRO!K$5&amp;$E605),'Hoja de Trabajo para listado'!$A$151:$Z$151,0)),0)+IFERROR(INDEX('Hoja de Trabajo para listado'!$AB$155:$BA$1048576,MATCH($A605,'Hoja de Trabajo para listado'!$AB$155:$AB$1048576,0),MATCH((CUADRO!K$5&amp;$E605),'Hoja de Trabajo para listado'!$AB$151:$BA$151,0)),0)+IFERROR(INDEX('Hoja de Trabajo para listado'!$BC$155:$CB$1048576,MATCH($A605,'Hoja de Trabajo para listado'!$BC$155:$BC$1048576,0),MATCH((CUADRO!K$5&amp;$E605),'Hoja de Trabajo para listado'!$BC$151:$CB$151,0)),0)+IFERROR(INDEX('Hoja de Trabajo para listado'!$DE$153:$DG$274,MATCH($A605,'Hoja de Trabajo para listado'!$DE$153:$DE$1048576,0),MATCH((CUADRO!K$5&amp;$E605),'Hoja de Trabajo para listado'!$DE$151:$DG$151,0)),0)+IFERROR(INDEX('Hoja de Trabajo para listado'!$CD$155:$DC$1048576,MATCH($A605,'Hoja de Trabajo para listado'!$CD$155:$CD$1048576,0),MATCH((CUADRO!K$5&amp;$E605),'Hoja de Trabajo para listado'!$CD$151:$DC$151,0)),0)</f>
        <v>0</v>
      </c>
      <c r="L605" s="243">
        <f ca="1">+IFERROR(INDEX('Hoja de Trabajo para listado'!$A$155:$Z$1048576,MATCH($A605,'Hoja de Trabajo para listado'!$A$155:$A$1048576,0),MATCH((CUADRO!L$5&amp;$E605),'Hoja de Trabajo para listado'!$A$151:$Z$151,0)),0)+IFERROR(INDEX('Hoja de Trabajo para listado'!$AB$155:$BA$1048576,MATCH($A605,'Hoja de Trabajo para listado'!$AB$155:$AB$1048576,0),MATCH((CUADRO!L$5&amp;$E605),'Hoja de Trabajo para listado'!$AB$151:$BA$151,0)),0)+IFERROR(INDEX('Hoja de Trabajo para listado'!$BC$155:$CB$1048576,MATCH($A605,'Hoja de Trabajo para listado'!$BC$155:$BC$1048576,0),MATCH((CUADRO!L$5&amp;$E605),'Hoja de Trabajo para listado'!$BC$151:$CB$151,0)),0)+IFERROR(INDEX('Hoja de Trabajo para listado'!$DE$153:$DG$274,MATCH($A605,'Hoja de Trabajo para listado'!$DE$153:$DE$1048576,0),MATCH((CUADRO!L$5&amp;$E605),'Hoja de Trabajo para listado'!$DE$151:$DG$151,0)),0)+IFERROR(INDEX('Hoja de Trabajo para listado'!$CD$155:$DC$1048576,MATCH($A605,'Hoja de Trabajo para listado'!$CD$155:$CD$1048576,0),MATCH((CUADRO!L$5&amp;$E605),'Hoja de Trabajo para listado'!$CD$151:$DC$151,0)),0)</f>
        <v>0</v>
      </c>
      <c r="M605" s="243">
        <f ca="1">+IFERROR(INDEX('Hoja de Trabajo para listado'!$A$155:$Z$1048576,MATCH($A605,'Hoja de Trabajo para listado'!$A$155:$A$1048576,0),MATCH((CUADRO!M$5&amp;$E605),'Hoja de Trabajo para listado'!$A$151:$Z$151,0)),0)+IFERROR(INDEX('Hoja de Trabajo para listado'!$AB$155:$BA$1048576,MATCH($A605,'Hoja de Trabajo para listado'!$AB$155:$AB$1048576,0),MATCH((CUADRO!M$5&amp;$E605),'Hoja de Trabajo para listado'!$AB$151:$BA$151,0)),0)+IFERROR(INDEX('Hoja de Trabajo para listado'!$BC$155:$CB$1048576,MATCH($A605,'Hoja de Trabajo para listado'!$BC$155:$BC$1048576,0),MATCH((CUADRO!M$5&amp;$E605),'Hoja de Trabajo para listado'!$BC$151:$CB$151,0)),0)+IFERROR(INDEX('Hoja de Trabajo para listado'!$DE$153:$DG$274,MATCH($A605,'Hoja de Trabajo para listado'!$DE$153:$DE$1048576,0),MATCH((CUADRO!M$5&amp;$E605),'Hoja de Trabajo para listado'!$DE$151:$DG$151,0)),0)+IFERROR(INDEX('Hoja de Trabajo para listado'!$CD$155:$DC$1048576,MATCH($A605,'Hoja de Trabajo para listado'!$CD$155:$CD$1048576,0),MATCH((CUADRO!M$5&amp;$E605),'Hoja de Trabajo para listado'!$CD$151:$DC$151,0)),0)</f>
        <v>0</v>
      </c>
      <c r="N605" s="243">
        <f ca="1">+IFERROR(INDEX('Hoja de Trabajo para listado'!$A$155:$Z$1048576,MATCH($A605,'Hoja de Trabajo para listado'!$A$155:$A$1048576,0),MATCH((CUADRO!N$5&amp;$E605),'Hoja de Trabajo para listado'!$A$151:$Z$151,0)),0)+IFERROR(INDEX('Hoja de Trabajo para listado'!$AB$155:$BA$1048576,MATCH($A605,'Hoja de Trabajo para listado'!$AB$155:$AB$1048576,0),MATCH((CUADRO!N$5&amp;$E605),'Hoja de Trabajo para listado'!$AB$151:$BA$151,0)),0)+IFERROR(INDEX('Hoja de Trabajo para listado'!$BC$155:$CB$1048576,MATCH($A605,'Hoja de Trabajo para listado'!$BC$155:$BC$1048576,0),MATCH((CUADRO!N$5&amp;$E605),'Hoja de Trabajo para listado'!$BC$151:$CB$151,0)),0)+IFERROR(INDEX('Hoja de Trabajo para listado'!$DE$153:$DG$274,MATCH($A605,'Hoja de Trabajo para listado'!$DE$153:$DE$1048576,0),MATCH((CUADRO!N$5&amp;$E605),'Hoja de Trabajo para listado'!$DE$151:$DG$151,0)),0)+IFERROR(INDEX('Hoja de Trabajo para listado'!$CD$155:$DC$1048576,MATCH($A605,'Hoja de Trabajo para listado'!$CD$155:$CD$1048576,0),MATCH((CUADRO!N$5&amp;$E605),'Hoja de Trabajo para listado'!$CD$151:$DC$151,0)),0)</f>
        <v>0</v>
      </c>
      <c r="O605" s="243">
        <f ca="1">+IFERROR(INDEX('Hoja de Trabajo para listado'!$A$155:$Z$1048576,MATCH($A605,'Hoja de Trabajo para listado'!$A$155:$A$1048576,0),MATCH((CUADRO!O$5&amp;$E605),'Hoja de Trabajo para listado'!$A$151:$Z$151,0)),0)+IFERROR(INDEX('Hoja de Trabajo para listado'!$AB$155:$BA$1048576,MATCH($A605,'Hoja de Trabajo para listado'!$AB$155:$AB$1048576,0),MATCH((CUADRO!O$5&amp;$E605),'Hoja de Trabajo para listado'!$AB$151:$BA$151,0)),0)+IFERROR(INDEX('Hoja de Trabajo para listado'!$BC$155:$CB$1048576,MATCH($A605,'Hoja de Trabajo para listado'!$BC$155:$BC$1048576,0),MATCH((CUADRO!O$5&amp;$E605),'Hoja de Trabajo para listado'!$BC$151:$CB$151,0)),0)+IFERROR(INDEX('Hoja de Trabajo para listado'!$DE$153:$DG$274,MATCH($A605,'Hoja de Trabajo para listado'!$DE$153:$DE$1048576,0),MATCH((CUADRO!O$5&amp;$E605),'Hoja de Trabajo para listado'!$DE$151:$DG$151,0)),0)+IFERROR(INDEX('Hoja de Trabajo para listado'!$CD$155:$DC$1048576,MATCH($A605,'Hoja de Trabajo para listado'!$CD$155:$CD$1048576,0),MATCH((CUADRO!O$5&amp;$E605),'Hoja de Trabajo para listado'!$CD$151:$DC$151,0)),0)</f>
        <v>0</v>
      </c>
      <c r="P605" s="243">
        <f ca="1">+IFERROR(INDEX('Hoja de Trabajo para listado'!$A$155:$Z$1048576,MATCH($A605,'Hoja de Trabajo para listado'!$A$155:$A$1048576,0),MATCH((CUADRO!P$5&amp;$E605),'Hoja de Trabajo para listado'!$A$151:$Z$151,0)),0)+IFERROR(INDEX('Hoja de Trabajo para listado'!$AB$155:$BA$1048576,MATCH($A605,'Hoja de Trabajo para listado'!$AB$155:$AB$1048576,0),MATCH((CUADRO!P$5&amp;$E605),'Hoja de Trabajo para listado'!$AB$151:$BA$151,0)),0)+IFERROR(INDEX('Hoja de Trabajo para listado'!$BC$155:$CB$1048576,MATCH($A605,'Hoja de Trabajo para listado'!$BC$155:$BC$1048576,0),MATCH((CUADRO!P$5&amp;$E605),'Hoja de Trabajo para listado'!$BC$151:$CB$151,0)),0)+IFERROR(INDEX('Hoja de Trabajo para listado'!$DE$153:$DG$274,MATCH($A605,'Hoja de Trabajo para listado'!$DE$153:$DE$1048576,0),MATCH((CUADRO!P$5&amp;$E605),'Hoja de Trabajo para listado'!$DE$151:$DG$151,0)),0)+IFERROR(INDEX('Hoja de Trabajo para listado'!$CD$155:$DC$1048576,MATCH($A605,'Hoja de Trabajo para listado'!$CD$155:$CD$1048576,0),MATCH((CUADRO!P$5&amp;$E605),'Hoja de Trabajo para listado'!$CD$151:$DC$151,0)),0)</f>
        <v>0</v>
      </c>
      <c r="Q605" s="243">
        <f ca="1">+IFERROR(INDEX('Hoja de Trabajo para listado'!$A$155:$Z$1048576,MATCH($A605,'Hoja de Trabajo para listado'!$A$155:$A$1048576,0),MATCH((CUADRO!Q$5&amp;$E605),'Hoja de Trabajo para listado'!$A$151:$Z$151,0)),0)+IFERROR(INDEX('Hoja de Trabajo para listado'!$AB$155:$BA$1048576,MATCH($A605,'Hoja de Trabajo para listado'!$AB$155:$AB$1048576,0),MATCH((CUADRO!Q$5&amp;$E605),'Hoja de Trabajo para listado'!$AB$151:$BA$151,0)),0)+IFERROR(INDEX('Hoja de Trabajo para listado'!$BC$155:$CB$1048576,MATCH($A605,'Hoja de Trabajo para listado'!$BC$155:$BC$1048576,0),MATCH((CUADRO!Q$5&amp;$E605),'Hoja de Trabajo para listado'!$BC$151:$CB$151,0)),0)+IFERROR(INDEX('Hoja de Trabajo para listado'!$DE$153:$DG$274,MATCH($A605,'Hoja de Trabajo para listado'!$DE$153:$DE$1048576,0),MATCH((CUADRO!Q$5&amp;$E605),'Hoja de Trabajo para listado'!$DE$151:$DG$151,0)),0)+IFERROR(INDEX('Hoja de Trabajo para listado'!$CD$155:$DC$1048576,MATCH($A605,'Hoja de Trabajo para listado'!$CD$155:$CD$1048576,0),MATCH((CUADRO!Q$5&amp;$E605),'Hoja de Trabajo para listado'!$CD$151:$DC$151,0)),0)</f>
        <v>0</v>
      </c>
      <c r="R605" s="243">
        <f t="shared" ca="1" si="21"/>
        <v>0</v>
      </c>
      <c r="S605" s="249">
        <f ca="1">+R604+R605</f>
        <v>0</v>
      </c>
      <c r="T605" s="243">
        <f ca="1">+S605</f>
        <v>0</v>
      </c>
      <c r="U605" s="242">
        <f t="shared" si="22"/>
        <v>2</v>
      </c>
      <c r="V605" s="333" t="str">
        <f>+VLOOKUP(A605,bd_lista!$A$3:$E$590,5,FALSE)</f>
        <v>Gobiernos Autonomos Municipales</v>
      </c>
      <c r="W605" s="392"/>
      <c r="X605" s="242">
        <f>+VLOOKUP(A605,[4]Sheet1!$A$13:$D$744,4,FALSE)</f>
        <v>0</v>
      </c>
      <c r="Y605" s="242" t="e">
        <f>+VLOOKUP(X605,bd_lista!$A$3:$C$590,3,FALSE)</f>
        <v>#N/A</v>
      </c>
      <c r="Z605" s="292"/>
      <c r="AA605" s="293"/>
    </row>
    <row r="606" spans="1:27" customFormat="1" ht="15" hidden="1" customHeight="1">
      <c r="A606" s="32">
        <v>1256</v>
      </c>
      <c r="B606" s="387">
        <f>+A606</f>
        <v>1256</v>
      </c>
      <c r="C606" s="247" t="str">
        <f>+VLOOKUP(A606,bd_lista!$A$3:$C$590,3,FALSE)</f>
        <v>Gobierno Autónomo Municipal de Chulumani (Villa de la Libertad)</v>
      </c>
      <c r="D606" s="389" t="str">
        <f>+C606</f>
        <v>Gobierno Autónomo Municipal de Chulumani (Villa de la Libertad)</v>
      </c>
      <c r="E606" s="242" t="s">
        <v>1304</v>
      </c>
      <c r="F606" s="243">
        <f ca="1">+IFERROR(INDEX('Hoja de Trabajo para listado'!$A$155:$Z$1048576,MATCH($A606,'Hoja de Trabajo para listado'!$A$155:$A$1048576,0),MATCH((CUADRO!F$5&amp;$E606),'Hoja de Trabajo para listado'!$A$151:$Z$151,0)),0)+IFERROR(INDEX('Hoja de Trabajo para listado'!$AB$155:$BA$1048576,MATCH($A606,'Hoja de Trabajo para listado'!$AB$155:$AB$1048576,0),MATCH((CUADRO!F$5&amp;$E606),'Hoja de Trabajo para listado'!$AB$151:$BA$151,0)),0)+IFERROR(INDEX('Hoja de Trabajo para listado'!$BC$155:$CB$1048576,MATCH($A606,'Hoja de Trabajo para listado'!$BC$155:$BC$1048576,0),MATCH((CUADRO!F$5&amp;$E606),'Hoja de Trabajo para listado'!$BC$151:$CB$151,0)),0)+IFERROR(INDEX('Hoja de Trabajo para listado'!$DE$153:$DG$274,MATCH($A606,'Hoja de Trabajo para listado'!$DE$153:$DE$1048576,0),MATCH((CUADRO!F$5&amp;$E606),'Hoja de Trabajo para listado'!$DE$151:$DG$151,0)),0)+IFERROR(INDEX('Hoja de Trabajo para listado'!$CD$155:$DC$1048576,MATCH($A606,'Hoja de Trabajo para listado'!$CD$155:$CD$1048576,0),MATCH((CUADRO!F$5&amp;$E606),'Hoja de Trabajo para listado'!$CD$151:$DC$151,0)),0)</f>
        <v>0</v>
      </c>
      <c r="G606" s="243">
        <f ca="1">+IFERROR(INDEX('Hoja de Trabajo para listado'!$A$155:$Z$1048576,MATCH($A606,'Hoja de Trabajo para listado'!$A$155:$A$1048576,0),MATCH((CUADRO!G$5&amp;$E606),'Hoja de Trabajo para listado'!$A$151:$Z$151,0)),0)+IFERROR(INDEX('Hoja de Trabajo para listado'!$AB$155:$BA$1048576,MATCH($A606,'Hoja de Trabajo para listado'!$AB$155:$AB$1048576,0),MATCH((CUADRO!G$5&amp;$E606),'Hoja de Trabajo para listado'!$AB$151:$BA$151,0)),0)+IFERROR(INDEX('Hoja de Trabajo para listado'!$BC$155:$CB$1048576,MATCH($A606,'Hoja de Trabajo para listado'!$BC$155:$BC$1048576,0),MATCH((CUADRO!G$5&amp;$E606),'Hoja de Trabajo para listado'!$BC$151:$CB$151,0)),0)+IFERROR(INDEX('Hoja de Trabajo para listado'!$DE$153:$DG$274,MATCH($A606,'Hoja de Trabajo para listado'!$DE$153:$DE$1048576,0),MATCH((CUADRO!G$5&amp;$E606),'Hoja de Trabajo para listado'!$DE$151:$DG$151,0)),0)+IFERROR(INDEX('Hoja de Trabajo para listado'!$CD$155:$DC$1048576,MATCH($A606,'Hoja de Trabajo para listado'!$CD$155:$CD$1048576,0),MATCH((CUADRO!G$5&amp;$E606),'Hoja de Trabajo para listado'!$CD$151:$DC$151,0)),0)</f>
        <v>0</v>
      </c>
      <c r="H606" s="243">
        <f ca="1">+IFERROR(INDEX('Hoja de Trabajo para listado'!$A$155:$Z$1048576,MATCH($A606,'Hoja de Trabajo para listado'!$A$155:$A$1048576,0),MATCH((CUADRO!H$5&amp;$E606),'Hoja de Trabajo para listado'!$A$151:$Z$151,0)),0)+IFERROR(INDEX('Hoja de Trabajo para listado'!$AB$155:$BA$1048576,MATCH($A606,'Hoja de Trabajo para listado'!$AB$155:$AB$1048576,0),MATCH((CUADRO!H$5&amp;$E606),'Hoja de Trabajo para listado'!$AB$151:$BA$151,0)),0)+IFERROR(INDEX('Hoja de Trabajo para listado'!$BC$155:$CB$1048576,MATCH($A606,'Hoja de Trabajo para listado'!$BC$155:$BC$1048576,0),MATCH((CUADRO!H$5&amp;$E606),'Hoja de Trabajo para listado'!$BC$151:$CB$151,0)),0)+IFERROR(INDEX('Hoja de Trabajo para listado'!$DE$153:$DG$274,MATCH($A606,'Hoja de Trabajo para listado'!$DE$153:$DE$1048576,0),MATCH((CUADRO!H$5&amp;$E606),'Hoja de Trabajo para listado'!$DE$151:$DG$151,0)),0)+IFERROR(INDEX('Hoja de Trabajo para listado'!$CD$155:$DC$1048576,MATCH($A606,'Hoja de Trabajo para listado'!$CD$155:$CD$1048576,0),MATCH((CUADRO!H$5&amp;$E606),'Hoja de Trabajo para listado'!$CD$151:$DC$151,0)),0)</f>
        <v>0</v>
      </c>
      <c r="I606" s="243">
        <f ca="1">+IFERROR(INDEX('Hoja de Trabajo para listado'!$A$155:$Z$1048576,MATCH($A606,'Hoja de Trabajo para listado'!$A$155:$A$1048576,0),MATCH((CUADRO!I$5&amp;$E606),'Hoja de Trabajo para listado'!$A$151:$Z$151,0)),0)+IFERROR(INDEX('Hoja de Trabajo para listado'!$AB$155:$BA$1048576,MATCH($A606,'Hoja de Trabajo para listado'!$AB$155:$AB$1048576,0),MATCH((CUADRO!I$5&amp;$E606),'Hoja de Trabajo para listado'!$AB$151:$BA$151,0)),0)+IFERROR(INDEX('Hoja de Trabajo para listado'!$BC$155:$CB$1048576,MATCH($A606,'Hoja de Trabajo para listado'!$BC$155:$BC$1048576,0),MATCH((CUADRO!I$5&amp;$E606),'Hoja de Trabajo para listado'!$BC$151:$CB$151,0)),0)+IFERROR(INDEX('Hoja de Trabajo para listado'!$DE$153:$DG$274,MATCH($A606,'Hoja de Trabajo para listado'!$DE$153:$DE$1048576,0),MATCH((CUADRO!I$5&amp;$E606),'Hoja de Trabajo para listado'!$DE$151:$DG$151,0)),0)+IFERROR(INDEX('Hoja de Trabajo para listado'!$CD$155:$DC$1048576,MATCH($A606,'Hoja de Trabajo para listado'!$CD$155:$CD$1048576,0),MATCH((CUADRO!I$5&amp;$E606),'Hoja de Trabajo para listado'!$CD$151:$DC$151,0)),0)</f>
        <v>0</v>
      </c>
      <c r="J606" s="243">
        <f ca="1">+IFERROR(INDEX('Hoja de Trabajo para listado'!$A$155:$Z$1048576,MATCH($A606,'Hoja de Trabajo para listado'!$A$155:$A$1048576,0),MATCH((CUADRO!J$5&amp;$E606),'Hoja de Trabajo para listado'!$A$151:$Z$151,0)),0)+IFERROR(INDEX('Hoja de Trabajo para listado'!$AB$155:$BA$1048576,MATCH($A606,'Hoja de Trabajo para listado'!$AB$155:$AB$1048576,0),MATCH((CUADRO!J$5&amp;$E606),'Hoja de Trabajo para listado'!$AB$151:$BA$151,0)),0)+IFERROR(INDEX('Hoja de Trabajo para listado'!$BC$155:$CB$1048576,MATCH($A606,'Hoja de Trabajo para listado'!$BC$155:$BC$1048576,0),MATCH((CUADRO!J$5&amp;$E606),'Hoja de Trabajo para listado'!$BC$151:$CB$151,0)),0)+IFERROR(INDEX('Hoja de Trabajo para listado'!$DE$153:$DG$274,MATCH($A606,'Hoja de Trabajo para listado'!$DE$153:$DE$1048576,0),MATCH((CUADRO!J$5&amp;$E606),'Hoja de Trabajo para listado'!$DE$151:$DG$151,0)),0)+IFERROR(INDEX('Hoja de Trabajo para listado'!$CD$155:$DC$1048576,MATCH($A606,'Hoja de Trabajo para listado'!$CD$155:$CD$1048576,0),MATCH((CUADRO!J$5&amp;$E606),'Hoja de Trabajo para listado'!$CD$151:$DC$151,0)),0)</f>
        <v>0</v>
      </c>
      <c r="K606" s="243">
        <f ca="1">+IFERROR(INDEX('Hoja de Trabajo para listado'!$A$155:$Z$1048576,MATCH($A606,'Hoja de Trabajo para listado'!$A$155:$A$1048576,0),MATCH((CUADRO!K$5&amp;$E606),'Hoja de Trabajo para listado'!$A$151:$Z$151,0)),0)+IFERROR(INDEX('Hoja de Trabajo para listado'!$AB$155:$BA$1048576,MATCH($A606,'Hoja de Trabajo para listado'!$AB$155:$AB$1048576,0),MATCH((CUADRO!K$5&amp;$E606),'Hoja de Trabajo para listado'!$AB$151:$BA$151,0)),0)+IFERROR(INDEX('Hoja de Trabajo para listado'!$BC$155:$CB$1048576,MATCH($A606,'Hoja de Trabajo para listado'!$BC$155:$BC$1048576,0),MATCH((CUADRO!K$5&amp;$E606),'Hoja de Trabajo para listado'!$BC$151:$CB$151,0)),0)+IFERROR(INDEX('Hoja de Trabajo para listado'!$DE$153:$DG$274,MATCH($A606,'Hoja de Trabajo para listado'!$DE$153:$DE$1048576,0),MATCH((CUADRO!K$5&amp;$E606),'Hoja de Trabajo para listado'!$DE$151:$DG$151,0)),0)+IFERROR(INDEX('Hoja de Trabajo para listado'!$CD$155:$DC$1048576,MATCH($A606,'Hoja de Trabajo para listado'!$CD$155:$CD$1048576,0),MATCH((CUADRO!K$5&amp;$E606),'Hoja de Trabajo para listado'!$CD$151:$DC$151,0)),0)</f>
        <v>0</v>
      </c>
      <c r="L606" s="243">
        <f ca="1">+IFERROR(INDEX('Hoja de Trabajo para listado'!$A$155:$Z$1048576,MATCH($A606,'Hoja de Trabajo para listado'!$A$155:$A$1048576,0),MATCH((CUADRO!L$5&amp;$E606),'Hoja de Trabajo para listado'!$A$151:$Z$151,0)),0)+IFERROR(INDEX('Hoja de Trabajo para listado'!$AB$155:$BA$1048576,MATCH($A606,'Hoja de Trabajo para listado'!$AB$155:$AB$1048576,0),MATCH((CUADRO!L$5&amp;$E606),'Hoja de Trabajo para listado'!$AB$151:$BA$151,0)),0)+IFERROR(INDEX('Hoja de Trabajo para listado'!$BC$155:$CB$1048576,MATCH($A606,'Hoja de Trabajo para listado'!$BC$155:$BC$1048576,0),MATCH((CUADRO!L$5&amp;$E606),'Hoja de Trabajo para listado'!$BC$151:$CB$151,0)),0)+IFERROR(INDEX('Hoja de Trabajo para listado'!$DE$153:$DG$274,MATCH($A606,'Hoja de Trabajo para listado'!$DE$153:$DE$1048576,0),MATCH((CUADRO!L$5&amp;$E606),'Hoja de Trabajo para listado'!$DE$151:$DG$151,0)),0)+IFERROR(INDEX('Hoja de Trabajo para listado'!$CD$155:$DC$1048576,MATCH($A606,'Hoja de Trabajo para listado'!$CD$155:$CD$1048576,0),MATCH((CUADRO!L$5&amp;$E606),'Hoja de Trabajo para listado'!$CD$151:$DC$151,0)),0)</f>
        <v>0</v>
      </c>
      <c r="M606" s="243">
        <f ca="1">+IFERROR(INDEX('Hoja de Trabajo para listado'!$A$155:$Z$1048576,MATCH($A606,'Hoja de Trabajo para listado'!$A$155:$A$1048576,0),MATCH((CUADRO!M$5&amp;$E606),'Hoja de Trabajo para listado'!$A$151:$Z$151,0)),0)+IFERROR(INDEX('Hoja de Trabajo para listado'!$AB$155:$BA$1048576,MATCH($A606,'Hoja de Trabajo para listado'!$AB$155:$AB$1048576,0),MATCH((CUADRO!M$5&amp;$E606),'Hoja de Trabajo para listado'!$AB$151:$BA$151,0)),0)+IFERROR(INDEX('Hoja de Trabajo para listado'!$BC$155:$CB$1048576,MATCH($A606,'Hoja de Trabajo para listado'!$BC$155:$BC$1048576,0),MATCH((CUADRO!M$5&amp;$E606),'Hoja de Trabajo para listado'!$BC$151:$CB$151,0)),0)+IFERROR(INDEX('Hoja de Trabajo para listado'!$DE$153:$DG$274,MATCH($A606,'Hoja de Trabajo para listado'!$DE$153:$DE$1048576,0),MATCH((CUADRO!M$5&amp;$E606),'Hoja de Trabajo para listado'!$DE$151:$DG$151,0)),0)+IFERROR(INDEX('Hoja de Trabajo para listado'!$CD$155:$DC$1048576,MATCH($A606,'Hoja de Trabajo para listado'!$CD$155:$CD$1048576,0),MATCH((CUADRO!M$5&amp;$E606),'Hoja de Trabajo para listado'!$CD$151:$DC$151,0)),0)</f>
        <v>0</v>
      </c>
      <c r="N606" s="243">
        <f ca="1">+IFERROR(INDEX('Hoja de Trabajo para listado'!$A$155:$Z$1048576,MATCH($A606,'Hoja de Trabajo para listado'!$A$155:$A$1048576,0),MATCH((CUADRO!N$5&amp;$E606),'Hoja de Trabajo para listado'!$A$151:$Z$151,0)),0)+IFERROR(INDEX('Hoja de Trabajo para listado'!$AB$155:$BA$1048576,MATCH($A606,'Hoja de Trabajo para listado'!$AB$155:$AB$1048576,0),MATCH((CUADRO!N$5&amp;$E606),'Hoja de Trabajo para listado'!$AB$151:$BA$151,0)),0)+IFERROR(INDEX('Hoja de Trabajo para listado'!$BC$155:$CB$1048576,MATCH($A606,'Hoja de Trabajo para listado'!$BC$155:$BC$1048576,0),MATCH((CUADRO!N$5&amp;$E606),'Hoja de Trabajo para listado'!$BC$151:$CB$151,0)),0)+IFERROR(INDEX('Hoja de Trabajo para listado'!$DE$153:$DG$274,MATCH($A606,'Hoja de Trabajo para listado'!$DE$153:$DE$1048576,0),MATCH((CUADRO!N$5&amp;$E606),'Hoja de Trabajo para listado'!$DE$151:$DG$151,0)),0)+IFERROR(INDEX('Hoja de Trabajo para listado'!$CD$155:$DC$1048576,MATCH($A606,'Hoja de Trabajo para listado'!$CD$155:$CD$1048576,0),MATCH((CUADRO!N$5&amp;$E606),'Hoja de Trabajo para listado'!$CD$151:$DC$151,0)),0)</f>
        <v>0</v>
      </c>
      <c r="O606" s="243">
        <f ca="1">+IFERROR(INDEX('Hoja de Trabajo para listado'!$A$155:$Z$1048576,MATCH($A606,'Hoja de Trabajo para listado'!$A$155:$A$1048576,0),MATCH((CUADRO!O$5&amp;$E606),'Hoja de Trabajo para listado'!$A$151:$Z$151,0)),0)+IFERROR(INDEX('Hoja de Trabajo para listado'!$AB$155:$BA$1048576,MATCH($A606,'Hoja de Trabajo para listado'!$AB$155:$AB$1048576,0),MATCH((CUADRO!O$5&amp;$E606),'Hoja de Trabajo para listado'!$AB$151:$BA$151,0)),0)+IFERROR(INDEX('Hoja de Trabajo para listado'!$BC$155:$CB$1048576,MATCH($A606,'Hoja de Trabajo para listado'!$BC$155:$BC$1048576,0),MATCH((CUADRO!O$5&amp;$E606),'Hoja de Trabajo para listado'!$BC$151:$CB$151,0)),0)+IFERROR(INDEX('Hoja de Trabajo para listado'!$DE$153:$DG$274,MATCH($A606,'Hoja de Trabajo para listado'!$DE$153:$DE$1048576,0),MATCH((CUADRO!O$5&amp;$E606),'Hoja de Trabajo para listado'!$DE$151:$DG$151,0)),0)+IFERROR(INDEX('Hoja de Trabajo para listado'!$CD$155:$DC$1048576,MATCH($A606,'Hoja de Trabajo para listado'!$CD$155:$CD$1048576,0),MATCH((CUADRO!O$5&amp;$E606),'Hoja de Trabajo para listado'!$CD$151:$DC$151,0)),0)</f>
        <v>0</v>
      </c>
      <c r="P606" s="243">
        <f ca="1">+IFERROR(INDEX('Hoja de Trabajo para listado'!$A$155:$Z$1048576,MATCH($A606,'Hoja de Trabajo para listado'!$A$155:$A$1048576,0),MATCH((CUADRO!P$5&amp;$E606),'Hoja de Trabajo para listado'!$A$151:$Z$151,0)),0)+IFERROR(INDEX('Hoja de Trabajo para listado'!$AB$155:$BA$1048576,MATCH($A606,'Hoja de Trabajo para listado'!$AB$155:$AB$1048576,0),MATCH((CUADRO!P$5&amp;$E606),'Hoja de Trabajo para listado'!$AB$151:$BA$151,0)),0)+IFERROR(INDEX('Hoja de Trabajo para listado'!$BC$155:$CB$1048576,MATCH($A606,'Hoja de Trabajo para listado'!$BC$155:$BC$1048576,0),MATCH((CUADRO!P$5&amp;$E606),'Hoja de Trabajo para listado'!$BC$151:$CB$151,0)),0)+IFERROR(INDEX('Hoja de Trabajo para listado'!$DE$153:$DG$274,MATCH($A606,'Hoja de Trabajo para listado'!$DE$153:$DE$1048576,0),MATCH((CUADRO!P$5&amp;$E606),'Hoja de Trabajo para listado'!$DE$151:$DG$151,0)),0)+IFERROR(INDEX('Hoja de Trabajo para listado'!$CD$155:$DC$1048576,MATCH($A606,'Hoja de Trabajo para listado'!$CD$155:$CD$1048576,0),MATCH((CUADRO!P$5&amp;$E606),'Hoja de Trabajo para listado'!$CD$151:$DC$151,0)),0)</f>
        <v>0</v>
      </c>
      <c r="Q606" s="243">
        <f ca="1">+IFERROR(INDEX('Hoja de Trabajo para listado'!$A$155:$Z$1048576,MATCH($A606,'Hoja de Trabajo para listado'!$A$155:$A$1048576,0),MATCH((CUADRO!Q$5&amp;$E606),'Hoja de Trabajo para listado'!$A$151:$Z$151,0)),0)+IFERROR(INDEX('Hoja de Trabajo para listado'!$AB$155:$BA$1048576,MATCH($A606,'Hoja de Trabajo para listado'!$AB$155:$AB$1048576,0),MATCH((CUADRO!Q$5&amp;$E606),'Hoja de Trabajo para listado'!$AB$151:$BA$151,0)),0)+IFERROR(INDEX('Hoja de Trabajo para listado'!$BC$155:$CB$1048576,MATCH($A606,'Hoja de Trabajo para listado'!$BC$155:$BC$1048576,0),MATCH((CUADRO!Q$5&amp;$E606),'Hoja de Trabajo para listado'!$BC$151:$CB$151,0)),0)+IFERROR(INDEX('Hoja de Trabajo para listado'!$DE$153:$DG$274,MATCH($A606,'Hoja de Trabajo para listado'!$DE$153:$DE$1048576,0),MATCH((CUADRO!Q$5&amp;$E606),'Hoja de Trabajo para listado'!$DE$151:$DG$151,0)),0)+IFERROR(INDEX('Hoja de Trabajo para listado'!$CD$155:$DC$1048576,MATCH($A606,'Hoja de Trabajo para listado'!$CD$155:$CD$1048576,0),MATCH((CUADRO!Q$5&amp;$E606),'Hoja de Trabajo para listado'!$CD$151:$DC$151,0)),0)</f>
        <v>0</v>
      </c>
      <c r="R606" s="243">
        <f t="shared" ca="1" si="21"/>
        <v>0</v>
      </c>
      <c r="S606" s="249"/>
      <c r="T606" s="243">
        <f ca="1">+T607</f>
        <v>0</v>
      </c>
      <c r="U606" s="242">
        <f t="shared" si="22"/>
        <v>1</v>
      </c>
      <c r="V606" s="333" t="str">
        <f>+VLOOKUP(A606,bd_lista!$A$3:$E$590,5,FALSE)</f>
        <v>Gobiernos Autonomos Municipales</v>
      </c>
      <c r="W606" s="391" t="str">
        <f>+V606</f>
        <v>Gobiernos Autonomos Municipales</v>
      </c>
      <c r="X606" s="242">
        <f>+VLOOKUP(A606,[4]Sheet1!$A$13:$D$744,4,FALSE)</f>
        <v>0</v>
      </c>
      <c r="Y606" s="242" t="e">
        <f>+VLOOKUP(X606,bd_lista!$A$3:$C$590,3,FALSE)</f>
        <v>#N/A</v>
      </c>
      <c r="Z606" s="294">
        <f>+X606</f>
        <v>0</v>
      </c>
      <c r="AA606" s="295" t="e">
        <f>+Y606</f>
        <v>#N/A</v>
      </c>
    </row>
    <row r="607" spans="1:27" customFormat="1" ht="15" hidden="1" customHeight="1">
      <c r="A607" s="32">
        <v>1256</v>
      </c>
      <c r="B607" s="388"/>
      <c r="C607" s="247" t="str">
        <f>+VLOOKUP(A607,bd_lista!$A$3:$C$590,3,FALSE)</f>
        <v>Gobierno Autónomo Municipal de Chulumani (Villa de la Libertad)</v>
      </c>
      <c r="D607" s="390"/>
      <c r="E607" s="244" t="s">
        <v>1305</v>
      </c>
      <c r="F607" s="243">
        <f ca="1">+IFERROR(INDEX('Hoja de Trabajo para listado'!$A$155:$Z$1048576,MATCH($A607,'Hoja de Trabajo para listado'!$A$155:$A$1048576,0),MATCH((CUADRO!F$5&amp;$E607),'Hoja de Trabajo para listado'!$A$151:$Z$151,0)),0)+IFERROR(INDEX('Hoja de Trabajo para listado'!$AB$155:$BA$1048576,MATCH($A607,'Hoja de Trabajo para listado'!$AB$155:$AB$1048576,0),MATCH((CUADRO!F$5&amp;$E607),'Hoja de Trabajo para listado'!$AB$151:$BA$151,0)),0)+IFERROR(INDEX('Hoja de Trabajo para listado'!$BC$155:$CB$1048576,MATCH($A607,'Hoja de Trabajo para listado'!$BC$155:$BC$1048576,0),MATCH((CUADRO!F$5&amp;$E607),'Hoja de Trabajo para listado'!$BC$151:$CB$151,0)),0)+IFERROR(INDEX('Hoja de Trabajo para listado'!$DE$153:$DG$274,MATCH($A607,'Hoja de Trabajo para listado'!$DE$153:$DE$1048576,0),MATCH((CUADRO!F$5&amp;$E607),'Hoja de Trabajo para listado'!$DE$151:$DG$151,0)),0)+IFERROR(INDEX('Hoja de Trabajo para listado'!$CD$155:$DC$1048576,MATCH($A607,'Hoja de Trabajo para listado'!$CD$155:$CD$1048576,0),MATCH((CUADRO!F$5&amp;$E607),'Hoja de Trabajo para listado'!$CD$151:$DC$151,0)),0)</f>
        <v>0</v>
      </c>
      <c r="G607" s="243">
        <f ca="1">+IFERROR(INDEX('Hoja de Trabajo para listado'!$A$155:$Z$1048576,MATCH($A607,'Hoja de Trabajo para listado'!$A$155:$A$1048576,0),MATCH((CUADRO!G$5&amp;$E607),'Hoja de Trabajo para listado'!$A$151:$Z$151,0)),0)+IFERROR(INDEX('Hoja de Trabajo para listado'!$AB$155:$BA$1048576,MATCH($A607,'Hoja de Trabajo para listado'!$AB$155:$AB$1048576,0),MATCH((CUADRO!G$5&amp;$E607),'Hoja de Trabajo para listado'!$AB$151:$BA$151,0)),0)+IFERROR(INDEX('Hoja de Trabajo para listado'!$BC$155:$CB$1048576,MATCH($A607,'Hoja de Trabajo para listado'!$BC$155:$BC$1048576,0),MATCH((CUADRO!G$5&amp;$E607),'Hoja de Trabajo para listado'!$BC$151:$CB$151,0)),0)+IFERROR(INDEX('Hoja de Trabajo para listado'!$DE$153:$DG$274,MATCH($A607,'Hoja de Trabajo para listado'!$DE$153:$DE$1048576,0),MATCH((CUADRO!G$5&amp;$E607),'Hoja de Trabajo para listado'!$DE$151:$DG$151,0)),0)+IFERROR(INDEX('Hoja de Trabajo para listado'!$CD$155:$DC$1048576,MATCH($A607,'Hoja de Trabajo para listado'!$CD$155:$CD$1048576,0),MATCH((CUADRO!G$5&amp;$E607),'Hoja de Trabajo para listado'!$CD$151:$DC$151,0)),0)</f>
        <v>0</v>
      </c>
      <c r="H607" s="243">
        <f ca="1">+IFERROR(INDEX('Hoja de Trabajo para listado'!$A$155:$Z$1048576,MATCH($A607,'Hoja de Trabajo para listado'!$A$155:$A$1048576,0),MATCH((CUADRO!H$5&amp;$E607),'Hoja de Trabajo para listado'!$A$151:$Z$151,0)),0)+IFERROR(INDEX('Hoja de Trabajo para listado'!$AB$155:$BA$1048576,MATCH($A607,'Hoja de Trabajo para listado'!$AB$155:$AB$1048576,0),MATCH((CUADRO!H$5&amp;$E607),'Hoja de Trabajo para listado'!$AB$151:$BA$151,0)),0)+IFERROR(INDEX('Hoja de Trabajo para listado'!$BC$155:$CB$1048576,MATCH($A607,'Hoja de Trabajo para listado'!$BC$155:$BC$1048576,0),MATCH((CUADRO!H$5&amp;$E607),'Hoja de Trabajo para listado'!$BC$151:$CB$151,0)),0)+IFERROR(INDEX('Hoja de Trabajo para listado'!$DE$153:$DG$274,MATCH($A607,'Hoja de Trabajo para listado'!$DE$153:$DE$1048576,0),MATCH((CUADRO!H$5&amp;$E607),'Hoja de Trabajo para listado'!$DE$151:$DG$151,0)),0)+IFERROR(INDEX('Hoja de Trabajo para listado'!$CD$155:$DC$1048576,MATCH($A607,'Hoja de Trabajo para listado'!$CD$155:$CD$1048576,0),MATCH((CUADRO!H$5&amp;$E607),'Hoja de Trabajo para listado'!$CD$151:$DC$151,0)),0)</f>
        <v>0</v>
      </c>
      <c r="I607" s="243">
        <f ca="1">+IFERROR(INDEX('Hoja de Trabajo para listado'!$A$155:$Z$1048576,MATCH($A607,'Hoja de Trabajo para listado'!$A$155:$A$1048576,0),MATCH((CUADRO!I$5&amp;$E607),'Hoja de Trabajo para listado'!$A$151:$Z$151,0)),0)+IFERROR(INDEX('Hoja de Trabajo para listado'!$AB$155:$BA$1048576,MATCH($A607,'Hoja de Trabajo para listado'!$AB$155:$AB$1048576,0),MATCH((CUADRO!I$5&amp;$E607),'Hoja de Trabajo para listado'!$AB$151:$BA$151,0)),0)+IFERROR(INDEX('Hoja de Trabajo para listado'!$BC$155:$CB$1048576,MATCH($A607,'Hoja de Trabajo para listado'!$BC$155:$BC$1048576,0),MATCH((CUADRO!I$5&amp;$E607),'Hoja de Trabajo para listado'!$BC$151:$CB$151,0)),0)+IFERROR(INDEX('Hoja de Trabajo para listado'!$DE$153:$DG$274,MATCH($A607,'Hoja de Trabajo para listado'!$DE$153:$DE$1048576,0),MATCH((CUADRO!I$5&amp;$E607),'Hoja de Trabajo para listado'!$DE$151:$DG$151,0)),0)+IFERROR(INDEX('Hoja de Trabajo para listado'!$CD$155:$DC$1048576,MATCH($A607,'Hoja de Trabajo para listado'!$CD$155:$CD$1048576,0),MATCH((CUADRO!I$5&amp;$E607),'Hoja de Trabajo para listado'!$CD$151:$DC$151,0)),0)</f>
        <v>0</v>
      </c>
      <c r="J607" s="243">
        <f ca="1">+IFERROR(INDEX('Hoja de Trabajo para listado'!$A$155:$Z$1048576,MATCH($A607,'Hoja de Trabajo para listado'!$A$155:$A$1048576,0),MATCH((CUADRO!J$5&amp;$E607),'Hoja de Trabajo para listado'!$A$151:$Z$151,0)),0)+IFERROR(INDEX('Hoja de Trabajo para listado'!$AB$155:$BA$1048576,MATCH($A607,'Hoja de Trabajo para listado'!$AB$155:$AB$1048576,0),MATCH((CUADRO!J$5&amp;$E607),'Hoja de Trabajo para listado'!$AB$151:$BA$151,0)),0)+IFERROR(INDEX('Hoja de Trabajo para listado'!$BC$155:$CB$1048576,MATCH($A607,'Hoja de Trabajo para listado'!$BC$155:$BC$1048576,0),MATCH((CUADRO!J$5&amp;$E607),'Hoja de Trabajo para listado'!$BC$151:$CB$151,0)),0)+IFERROR(INDEX('Hoja de Trabajo para listado'!$DE$153:$DG$274,MATCH($A607,'Hoja de Trabajo para listado'!$DE$153:$DE$1048576,0),MATCH((CUADRO!J$5&amp;$E607),'Hoja de Trabajo para listado'!$DE$151:$DG$151,0)),0)+IFERROR(INDEX('Hoja de Trabajo para listado'!$CD$155:$DC$1048576,MATCH($A607,'Hoja de Trabajo para listado'!$CD$155:$CD$1048576,0),MATCH((CUADRO!J$5&amp;$E607),'Hoja de Trabajo para listado'!$CD$151:$DC$151,0)),0)</f>
        <v>0</v>
      </c>
      <c r="K607" s="243">
        <f ca="1">+IFERROR(INDEX('Hoja de Trabajo para listado'!$A$155:$Z$1048576,MATCH($A607,'Hoja de Trabajo para listado'!$A$155:$A$1048576,0),MATCH((CUADRO!K$5&amp;$E607),'Hoja de Trabajo para listado'!$A$151:$Z$151,0)),0)+IFERROR(INDEX('Hoja de Trabajo para listado'!$AB$155:$BA$1048576,MATCH($A607,'Hoja de Trabajo para listado'!$AB$155:$AB$1048576,0),MATCH((CUADRO!K$5&amp;$E607),'Hoja de Trabajo para listado'!$AB$151:$BA$151,0)),0)+IFERROR(INDEX('Hoja de Trabajo para listado'!$BC$155:$CB$1048576,MATCH($A607,'Hoja de Trabajo para listado'!$BC$155:$BC$1048576,0),MATCH((CUADRO!K$5&amp;$E607),'Hoja de Trabajo para listado'!$BC$151:$CB$151,0)),0)+IFERROR(INDEX('Hoja de Trabajo para listado'!$DE$153:$DG$274,MATCH($A607,'Hoja de Trabajo para listado'!$DE$153:$DE$1048576,0),MATCH((CUADRO!K$5&amp;$E607),'Hoja de Trabajo para listado'!$DE$151:$DG$151,0)),0)+IFERROR(INDEX('Hoja de Trabajo para listado'!$CD$155:$DC$1048576,MATCH($A607,'Hoja de Trabajo para listado'!$CD$155:$CD$1048576,0),MATCH((CUADRO!K$5&amp;$E607),'Hoja de Trabajo para listado'!$CD$151:$DC$151,0)),0)</f>
        <v>0</v>
      </c>
      <c r="L607" s="243">
        <f ca="1">+IFERROR(INDEX('Hoja de Trabajo para listado'!$A$155:$Z$1048576,MATCH($A607,'Hoja de Trabajo para listado'!$A$155:$A$1048576,0),MATCH((CUADRO!L$5&amp;$E607),'Hoja de Trabajo para listado'!$A$151:$Z$151,0)),0)+IFERROR(INDEX('Hoja de Trabajo para listado'!$AB$155:$BA$1048576,MATCH($A607,'Hoja de Trabajo para listado'!$AB$155:$AB$1048576,0),MATCH((CUADRO!L$5&amp;$E607),'Hoja de Trabajo para listado'!$AB$151:$BA$151,0)),0)+IFERROR(INDEX('Hoja de Trabajo para listado'!$BC$155:$CB$1048576,MATCH($A607,'Hoja de Trabajo para listado'!$BC$155:$BC$1048576,0),MATCH((CUADRO!L$5&amp;$E607),'Hoja de Trabajo para listado'!$BC$151:$CB$151,0)),0)+IFERROR(INDEX('Hoja de Trabajo para listado'!$DE$153:$DG$274,MATCH($A607,'Hoja de Trabajo para listado'!$DE$153:$DE$1048576,0),MATCH((CUADRO!L$5&amp;$E607),'Hoja de Trabajo para listado'!$DE$151:$DG$151,0)),0)+IFERROR(INDEX('Hoja de Trabajo para listado'!$CD$155:$DC$1048576,MATCH($A607,'Hoja de Trabajo para listado'!$CD$155:$CD$1048576,0),MATCH((CUADRO!L$5&amp;$E607),'Hoja de Trabajo para listado'!$CD$151:$DC$151,0)),0)</f>
        <v>0</v>
      </c>
      <c r="M607" s="243">
        <f ca="1">+IFERROR(INDEX('Hoja de Trabajo para listado'!$A$155:$Z$1048576,MATCH($A607,'Hoja de Trabajo para listado'!$A$155:$A$1048576,0),MATCH((CUADRO!M$5&amp;$E607),'Hoja de Trabajo para listado'!$A$151:$Z$151,0)),0)+IFERROR(INDEX('Hoja de Trabajo para listado'!$AB$155:$BA$1048576,MATCH($A607,'Hoja de Trabajo para listado'!$AB$155:$AB$1048576,0),MATCH((CUADRO!M$5&amp;$E607),'Hoja de Trabajo para listado'!$AB$151:$BA$151,0)),0)+IFERROR(INDEX('Hoja de Trabajo para listado'!$BC$155:$CB$1048576,MATCH($A607,'Hoja de Trabajo para listado'!$BC$155:$BC$1048576,0),MATCH((CUADRO!M$5&amp;$E607),'Hoja de Trabajo para listado'!$BC$151:$CB$151,0)),0)+IFERROR(INDEX('Hoja de Trabajo para listado'!$DE$153:$DG$274,MATCH($A607,'Hoja de Trabajo para listado'!$DE$153:$DE$1048576,0),MATCH((CUADRO!M$5&amp;$E607),'Hoja de Trabajo para listado'!$DE$151:$DG$151,0)),0)+IFERROR(INDEX('Hoja de Trabajo para listado'!$CD$155:$DC$1048576,MATCH($A607,'Hoja de Trabajo para listado'!$CD$155:$CD$1048576,0),MATCH((CUADRO!M$5&amp;$E607),'Hoja de Trabajo para listado'!$CD$151:$DC$151,0)),0)</f>
        <v>0</v>
      </c>
      <c r="N607" s="243">
        <f ca="1">+IFERROR(INDEX('Hoja de Trabajo para listado'!$A$155:$Z$1048576,MATCH($A607,'Hoja de Trabajo para listado'!$A$155:$A$1048576,0),MATCH((CUADRO!N$5&amp;$E607),'Hoja de Trabajo para listado'!$A$151:$Z$151,0)),0)+IFERROR(INDEX('Hoja de Trabajo para listado'!$AB$155:$BA$1048576,MATCH($A607,'Hoja de Trabajo para listado'!$AB$155:$AB$1048576,0),MATCH((CUADRO!N$5&amp;$E607),'Hoja de Trabajo para listado'!$AB$151:$BA$151,0)),0)+IFERROR(INDEX('Hoja de Trabajo para listado'!$BC$155:$CB$1048576,MATCH($A607,'Hoja de Trabajo para listado'!$BC$155:$BC$1048576,0),MATCH((CUADRO!N$5&amp;$E607),'Hoja de Trabajo para listado'!$BC$151:$CB$151,0)),0)+IFERROR(INDEX('Hoja de Trabajo para listado'!$DE$153:$DG$274,MATCH($A607,'Hoja de Trabajo para listado'!$DE$153:$DE$1048576,0),MATCH((CUADRO!N$5&amp;$E607),'Hoja de Trabajo para listado'!$DE$151:$DG$151,0)),0)+IFERROR(INDEX('Hoja de Trabajo para listado'!$CD$155:$DC$1048576,MATCH($A607,'Hoja de Trabajo para listado'!$CD$155:$CD$1048576,0),MATCH((CUADRO!N$5&amp;$E607),'Hoja de Trabajo para listado'!$CD$151:$DC$151,0)),0)</f>
        <v>0</v>
      </c>
      <c r="O607" s="243">
        <f ca="1">+IFERROR(INDEX('Hoja de Trabajo para listado'!$A$155:$Z$1048576,MATCH($A607,'Hoja de Trabajo para listado'!$A$155:$A$1048576,0),MATCH((CUADRO!O$5&amp;$E607),'Hoja de Trabajo para listado'!$A$151:$Z$151,0)),0)+IFERROR(INDEX('Hoja de Trabajo para listado'!$AB$155:$BA$1048576,MATCH($A607,'Hoja de Trabajo para listado'!$AB$155:$AB$1048576,0),MATCH((CUADRO!O$5&amp;$E607),'Hoja de Trabajo para listado'!$AB$151:$BA$151,0)),0)+IFERROR(INDEX('Hoja de Trabajo para listado'!$BC$155:$CB$1048576,MATCH($A607,'Hoja de Trabajo para listado'!$BC$155:$BC$1048576,0),MATCH((CUADRO!O$5&amp;$E607),'Hoja de Trabajo para listado'!$BC$151:$CB$151,0)),0)+IFERROR(INDEX('Hoja de Trabajo para listado'!$DE$153:$DG$274,MATCH($A607,'Hoja de Trabajo para listado'!$DE$153:$DE$1048576,0),MATCH((CUADRO!O$5&amp;$E607),'Hoja de Trabajo para listado'!$DE$151:$DG$151,0)),0)+IFERROR(INDEX('Hoja de Trabajo para listado'!$CD$155:$DC$1048576,MATCH($A607,'Hoja de Trabajo para listado'!$CD$155:$CD$1048576,0),MATCH((CUADRO!O$5&amp;$E607),'Hoja de Trabajo para listado'!$CD$151:$DC$151,0)),0)</f>
        <v>0</v>
      </c>
      <c r="P607" s="243">
        <f ca="1">+IFERROR(INDEX('Hoja de Trabajo para listado'!$A$155:$Z$1048576,MATCH($A607,'Hoja de Trabajo para listado'!$A$155:$A$1048576,0),MATCH((CUADRO!P$5&amp;$E607),'Hoja de Trabajo para listado'!$A$151:$Z$151,0)),0)+IFERROR(INDEX('Hoja de Trabajo para listado'!$AB$155:$BA$1048576,MATCH($A607,'Hoja de Trabajo para listado'!$AB$155:$AB$1048576,0),MATCH((CUADRO!P$5&amp;$E607),'Hoja de Trabajo para listado'!$AB$151:$BA$151,0)),0)+IFERROR(INDEX('Hoja de Trabajo para listado'!$BC$155:$CB$1048576,MATCH($A607,'Hoja de Trabajo para listado'!$BC$155:$BC$1048576,0),MATCH((CUADRO!P$5&amp;$E607),'Hoja de Trabajo para listado'!$BC$151:$CB$151,0)),0)+IFERROR(INDEX('Hoja de Trabajo para listado'!$DE$153:$DG$274,MATCH($A607,'Hoja de Trabajo para listado'!$DE$153:$DE$1048576,0),MATCH((CUADRO!P$5&amp;$E607),'Hoja de Trabajo para listado'!$DE$151:$DG$151,0)),0)+IFERROR(INDEX('Hoja de Trabajo para listado'!$CD$155:$DC$1048576,MATCH($A607,'Hoja de Trabajo para listado'!$CD$155:$CD$1048576,0),MATCH((CUADRO!P$5&amp;$E607),'Hoja de Trabajo para listado'!$CD$151:$DC$151,0)),0)</f>
        <v>0</v>
      </c>
      <c r="Q607" s="243">
        <f ca="1">+IFERROR(INDEX('Hoja de Trabajo para listado'!$A$155:$Z$1048576,MATCH($A607,'Hoja de Trabajo para listado'!$A$155:$A$1048576,0),MATCH((CUADRO!Q$5&amp;$E607),'Hoja de Trabajo para listado'!$A$151:$Z$151,0)),0)+IFERROR(INDEX('Hoja de Trabajo para listado'!$AB$155:$BA$1048576,MATCH($A607,'Hoja de Trabajo para listado'!$AB$155:$AB$1048576,0),MATCH((CUADRO!Q$5&amp;$E607),'Hoja de Trabajo para listado'!$AB$151:$BA$151,0)),0)+IFERROR(INDEX('Hoja de Trabajo para listado'!$BC$155:$CB$1048576,MATCH($A607,'Hoja de Trabajo para listado'!$BC$155:$BC$1048576,0),MATCH((CUADRO!Q$5&amp;$E607),'Hoja de Trabajo para listado'!$BC$151:$CB$151,0)),0)+IFERROR(INDEX('Hoja de Trabajo para listado'!$DE$153:$DG$274,MATCH($A607,'Hoja de Trabajo para listado'!$DE$153:$DE$1048576,0),MATCH((CUADRO!Q$5&amp;$E607),'Hoja de Trabajo para listado'!$DE$151:$DG$151,0)),0)+IFERROR(INDEX('Hoja de Trabajo para listado'!$CD$155:$DC$1048576,MATCH($A607,'Hoja de Trabajo para listado'!$CD$155:$CD$1048576,0),MATCH((CUADRO!Q$5&amp;$E607),'Hoja de Trabajo para listado'!$CD$151:$DC$151,0)),0)</f>
        <v>0</v>
      </c>
      <c r="R607" s="243">
        <f t="shared" ca="1" si="21"/>
        <v>0</v>
      </c>
      <c r="S607" s="249">
        <f ca="1">+R606+R607</f>
        <v>0</v>
      </c>
      <c r="T607" s="243">
        <f ca="1">+S607</f>
        <v>0</v>
      </c>
      <c r="U607" s="242">
        <f t="shared" si="22"/>
        <v>2</v>
      </c>
      <c r="V607" s="333" t="str">
        <f>+VLOOKUP(A607,bd_lista!$A$3:$E$590,5,FALSE)</f>
        <v>Gobiernos Autonomos Municipales</v>
      </c>
      <c r="W607" s="392"/>
      <c r="X607" s="242">
        <f>+VLOOKUP(A607,[4]Sheet1!$A$13:$D$744,4,FALSE)</f>
        <v>0</v>
      </c>
      <c r="Y607" s="242" t="e">
        <f>+VLOOKUP(X607,bd_lista!$A$3:$C$590,3,FALSE)</f>
        <v>#N/A</v>
      </c>
      <c r="Z607" s="292"/>
      <c r="AA607" s="293"/>
    </row>
    <row r="608" spans="1:27" customFormat="1" ht="15" hidden="1" customHeight="1">
      <c r="A608" s="32">
        <v>1257</v>
      </c>
      <c r="B608" s="387">
        <f>+A608</f>
        <v>1257</v>
      </c>
      <c r="C608" s="247" t="str">
        <f>+VLOOKUP(A608,bd_lista!$A$3:$C$590,3,FALSE)</f>
        <v>Gobierno Autónomo Municipal de Irupana (Villa de Lanza)</v>
      </c>
      <c r="D608" s="389" t="str">
        <f>+C608</f>
        <v>Gobierno Autónomo Municipal de Irupana (Villa de Lanza)</v>
      </c>
      <c r="E608" s="242" t="s">
        <v>1304</v>
      </c>
      <c r="F608" s="243">
        <f ca="1">+IFERROR(INDEX('Hoja de Trabajo para listado'!$A$155:$Z$1048576,MATCH($A608,'Hoja de Trabajo para listado'!$A$155:$A$1048576,0),MATCH((CUADRO!F$5&amp;$E608),'Hoja de Trabajo para listado'!$A$151:$Z$151,0)),0)+IFERROR(INDEX('Hoja de Trabajo para listado'!$AB$155:$BA$1048576,MATCH($A608,'Hoja de Trabajo para listado'!$AB$155:$AB$1048576,0),MATCH((CUADRO!F$5&amp;$E608),'Hoja de Trabajo para listado'!$AB$151:$BA$151,0)),0)+IFERROR(INDEX('Hoja de Trabajo para listado'!$BC$155:$CB$1048576,MATCH($A608,'Hoja de Trabajo para listado'!$BC$155:$BC$1048576,0),MATCH((CUADRO!F$5&amp;$E608),'Hoja de Trabajo para listado'!$BC$151:$CB$151,0)),0)+IFERROR(INDEX('Hoja de Trabajo para listado'!$DE$153:$DG$274,MATCH($A608,'Hoja de Trabajo para listado'!$DE$153:$DE$1048576,0),MATCH((CUADRO!F$5&amp;$E608),'Hoja de Trabajo para listado'!$DE$151:$DG$151,0)),0)+IFERROR(INDEX('Hoja de Trabajo para listado'!$CD$155:$DC$1048576,MATCH($A608,'Hoja de Trabajo para listado'!$CD$155:$CD$1048576,0),MATCH((CUADRO!F$5&amp;$E608),'Hoja de Trabajo para listado'!$CD$151:$DC$151,0)),0)</f>
        <v>0</v>
      </c>
      <c r="G608" s="243">
        <f ca="1">+IFERROR(INDEX('Hoja de Trabajo para listado'!$A$155:$Z$1048576,MATCH($A608,'Hoja de Trabajo para listado'!$A$155:$A$1048576,0),MATCH((CUADRO!G$5&amp;$E608),'Hoja de Trabajo para listado'!$A$151:$Z$151,0)),0)+IFERROR(INDEX('Hoja de Trabajo para listado'!$AB$155:$BA$1048576,MATCH($A608,'Hoja de Trabajo para listado'!$AB$155:$AB$1048576,0),MATCH((CUADRO!G$5&amp;$E608),'Hoja de Trabajo para listado'!$AB$151:$BA$151,0)),0)+IFERROR(INDEX('Hoja de Trabajo para listado'!$BC$155:$CB$1048576,MATCH($A608,'Hoja de Trabajo para listado'!$BC$155:$BC$1048576,0),MATCH((CUADRO!G$5&amp;$E608),'Hoja de Trabajo para listado'!$BC$151:$CB$151,0)),0)+IFERROR(INDEX('Hoja de Trabajo para listado'!$DE$153:$DG$274,MATCH($A608,'Hoja de Trabajo para listado'!$DE$153:$DE$1048576,0),MATCH((CUADRO!G$5&amp;$E608),'Hoja de Trabajo para listado'!$DE$151:$DG$151,0)),0)+IFERROR(INDEX('Hoja de Trabajo para listado'!$CD$155:$DC$1048576,MATCH($A608,'Hoja de Trabajo para listado'!$CD$155:$CD$1048576,0),MATCH((CUADRO!G$5&amp;$E608),'Hoja de Trabajo para listado'!$CD$151:$DC$151,0)),0)</f>
        <v>0</v>
      </c>
      <c r="H608" s="243">
        <f ca="1">+IFERROR(INDEX('Hoja de Trabajo para listado'!$A$155:$Z$1048576,MATCH($A608,'Hoja de Trabajo para listado'!$A$155:$A$1048576,0),MATCH((CUADRO!H$5&amp;$E608),'Hoja de Trabajo para listado'!$A$151:$Z$151,0)),0)+IFERROR(INDEX('Hoja de Trabajo para listado'!$AB$155:$BA$1048576,MATCH($A608,'Hoja de Trabajo para listado'!$AB$155:$AB$1048576,0),MATCH((CUADRO!H$5&amp;$E608),'Hoja de Trabajo para listado'!$AB$151:$BA$151,0)),0)+IFERROR(INDEX('Hoja de Trabajo para listado'!$BC$155:$CB$1048576,MATCH($A608,'Hoja de Trabajo para listado'!$BC$155:$BC$1048576,0),MATCH((CUADRO!H$5&amp;$E608),'Hoja de Trabajo para listado'!$BC$151:$CB$151,0)),0)+IFERROR(INDEX('Hoja de Trabajo para listado'!$DE$153:$DG$274,MATCH($A608,'Hoja de Trabajo para listado'!$DE$153:$DE$1048576,0),MATCH((CUADRO!H$5&amp;$E608),'Hoja de Trabajo para listado'!$DE$151:$DG$151,0)),0)+IFERROR(INDEX('Hoja de Trabajo para listado'!$CD$155:$DC$1048576,MATCH($A608,'Hoja de Trabajo para listado'!$CD$155:$CD$1048576,0),MATCH((CUADRO!H$5&amp;$E608),'Hoja de Trabajo para listado'!$CD$151:$DC$151,0)),0)</f>
        <v>0</v>
      </c>
      <c r="I608" s="243">
        <f ca="1">+IFERROR(INDEX('Hoja de Trabajo para listado'!$A$155:$Z$1048576,MATCH($A608,'Hoja de Trabajo para listado'!$A$155:$A$1048576,0),MATCH((CUADRO!I$5&amp;$E608),'Hoja de Trabajo para listado'!$A$151:$Z$151,0)),0)+IFERROR(INDEX('Hoja de Trabajo para listado'!$AB$155:$BA$1048576,MATCH($A608,'Hoja de Trabajo para listado'!$AB$155:$AB$1048576,0),MATCH((CUADRO!I$5&amp;$E608),'Hoja de Trabajo para listado'!$AB$151:$BA$151,0)),0)+IFERROR(INDEX('Hoja de Trabajo para listado'!$BC$155:$CB$1048576,MATCH($A608,'Hoja de Trabajo para listado'!$BC$155:$BC$1048576,0),MATCH((CUADRO!I$5&amp;$E608),'Hoja de Trabajo para listado'!$BC$151:$CB$151,0)),0)+IFERROR(INDEX('Hoja de Trabajo para listado'!$DE$153:$DG$274,MATCH($A608,'Hoja de Trabajo para listado'!$DE$153:$DE$1048576,0),MATCH((CUADRO!I$5&amp;$E608),'Hoja de Trabajo para listado'!$DE$151:$DG$151,0)),0)+IFERROR(INDEX('Hoja de Trabajo para listado'!$CD$155:$DC$1048576,MATCH($A608,'Hoja de Trabajo para listado'!$CD$155:$CD$1048576,0),MATCH((CUADRO!I$5&amp;$E608),'Hoja de Trabajo para listado'!$CD$151:$DC$151,0)),0)</f>
        <v>0</v>
      </c>
      <c r="J608" s="243">
        <f ca="1">+IFERROR(INDEX('Hoja de Trabajo para listado'!$A$155:$Z$1048576,MATCH($A608,'Hoja de Trabajo para listado'!$A$155:$A$1048576,0),MATCH((CUADRO!J$5&amp;$E608),'Hoja de Trabajo para listado'!$A$151:$Z$151,0)),0)+IFERROR(INDEX('Hoja de Trabajo para listado'!$AB$155:$BA$1048576,MATCH($A608,'Hoja de Trabajo para listado'!$AB$155:$AB$1048576,0),MATCH((CUADRO!J$5&amp;$E608),'Hoja de Trabajo para listado'!$AB$151:$BA$151,0)),0)+IFERROR(INDEX('Hoja de Trabajo para listado'!$BC$155:$CB$1048576,MATCH($A608,'Hoja de Trabajo para listado'!$BC$155:$BC$1048576,0),MATCH((CUADRO!J$5&amp;$E608),'Hoja de Trabajo para listado'!$BC$151:$CB$151,0)),0)+IFERROR(INDEX('Hoja de Trabajo para listado'!$DE$153:$DG$274,MATCH($A608,'Hoja de Trabajo para listado'!$DE$153:$DE$1048576,0),MATCH((CUADRO!J$5&amp;$E608),'Hoja de Trabajo para listado'!$DE$151:$DG$151,0)),0)+IFERROR(INDEX('Hoja de Trabajo para listado'!$CD$155:$DC$1048576,MATCH($A608,'Hoja de Trabajo para listado'!$CD$155:$CD$1048576,0),MATCH((CUADRO!J$5&amp;$E608),'Hoja de Trabajo para listado'!$CD$151:$DC$151,0)),0)</f>
        <v>0</v>
      </c>
      <c r="K608" s="243">
        <f ca="1">+IFERROR(INDEX('Hoja de Trabajo para listado'!$A$155:$Z$1048576,MATCH($A608,'Hoja de Trabajo para listado'!$A$155:$A$1048576,0),MATCH((CUADRO!K$5&amp;$E608),'Hoja de Trabajo para listado'!$A$151:$Z$151,0)),0)+IFERROR(INDEX('Hoja de Trabajo para listado'!$AB$155:$BA$1048576,MATCH($A608,'Hoja de Trabajo para listado'!$AB$155:$AB$1048576,0),MATCH((CUADRO!K$5&amp;$E608),'Hoja de Trabajo para listado'!$AB$151:$BA$151,0)),0)+IFERROR(INDEX('Hoja de Trabajo para listado'!$BC$155:$CB$1048576,MATCH($A608,'Hoja de Trabajo para listado'!$BC$155:$BC$1048576,0),MATCH((CUADRO!K$5&amp;$E608),'Hoja de Trabajo para listado'!$BC$151:$CB$151,0)),0)+IFERROR(INDEX('Hoja de Trabajo para listado'!$DE$153:$DG$274,MATCH($A608,'Hoja de Trabajo para listado'!$DE$153:$DE$1048576,0),MATCH((CUADRO!K$5&amp;$E608),'Hoja de Trabajo para listado'!$DE$151:$DG$151,0)),0)+IFERROR(INDEX('Hoja de Trabajo para listado'!$CD$155:$DC$1048576,MATCH($A608,'Hoja de Trabajo para listado'!$CD$155:$CD$1048576,0),MATCH((CUADRO!K$5&amp;$E608),'Hoja de Trabajo para listado'!$CD$151:$DC$151,0)),0)</f>
        <v>0</v>
      </c>
      <c r="L608" s="243">
        <f ca="1">+IFERROR(INDEX('Hoja de Trabajo para listado'!$A$155:$Z$1048576,MATCH($A608,'Hoja de Trabajo para listado'!$A$155:$A$1048576,0),MATCH((CUADRO!L$5&amp;$E608),'Hoja de Trabajo para listado'!$A$151:$Z$151,0)),0)+IFERROR(INDEX('Hoja de Trabajo para listado'!$AB$155:$BA$1048576,MATCH($A608,'Hoja de Trabajo para listado'!$AB$155:$AB$1048576,0),MATCH((CUADRO!L$5&amp;$E608),'Hoja de Trabajo para listado'!$AB$151:$BA$151,0)),0)+IFERROR(INDEX('Hoja de Trabajo para listado'!$BC$155:$CB$1048576,MATCH($A608,'Hoja de Trabajo para listado'!$BC$155:$BC$1048576,0),MATCH((CUADRO!L$5&amp;$E608),'Hoja de Trabajo para listado'!$BC$151:$CB$151,0)),0)+IFERROR(INDEX('Hoja de Trabajo para listado'!$DE$153:$DG$274,MATCH($A608,'Hoja de Trabajo para listado'!$DE$153:$DE$1048576,0),MATCH((CUADRO!L$5&amp;$E608),'Hoja de Trabajo para listado'!$DE$151:$DG$151,0)),0)+IFERROR(INDEX('Hoja de Trabajo para listado'!$CD$155:$DC$1048576,MATCH($A608,'Hoja de Trabajo para listado'!$CD$155:$CD$1048576,0),MATCH((CUADRO!L$5&amp;$E608),'Hoja de Trabajo para listado'!$CD$151:$DC$151,0)),0)</f>
        <v>0</v>
      </c>
      <c r="M608" s="243">
        <f ca="1">+IFERROR(INDEX('Hoja de Trabajo para listado'!$A$155:$Z$1048576,MATCH($A608,'Hoja de Trabajo para listado'!$A$155:$A$1048576,0),MATCH((CUADRO!M$5&amp;$E608),'Hoja de Trabajo para listado'!$A$151:$Z$151,0)),0)+IFERROR(INDEX('Hoja de Trabajo para listado'!$AB$155:$BA$1048576,MATCH($A608,'Hoja de Trabajo para listado'!$AB$155:$AB$1048576,0),MATCH((CUADRO!M$5&amp;$E608),'Hoja de Trabajo para listado'!$AB$151:$BA$151,0)),0)+IFERROR(INDEX('Hoja de Trabajo para listado'!$BC$155:$CB$1048576,MATCH($A608,'Hoja de Trabajo para listado'!$BC$155:$BC$1048576,0),MATCH((CUADRO!M$5&amp;$E608),'Hoja de Trabajo para listado'!$BC$151:$CB$151,0)),0)+IFERROR(INDEX('Hoja de Trabajo para listado'!$DE$153:$DG$274,MATCH($A608,'Hoja de Trabajo para listado'!$DE$153:$DE$1048576,0),MATCH((CUADRO!M$5&amp;$E608),'Hoja de Trabajo para listado'!$DE$151:$DG$151,0)),0)+IFERROR(INDEX('Hoja de Trabajo para listado'!$CD$155:$DC$1048576,MATCH($A608,'Hoja de Trabajo para listado'!$CD$155:$CD$1048576,0),MATCH((CUADRO!M$5&amp;$E608),'Hoja de Trabajo para listado'!$CD$151:$DC$151,0)),0)</f>
        <v>0</v>
      </c>
      <c r="N608" s="243">
        <f ca="1">+IFERROR(INDEX('Hoja de Trabajo para listado'!$A$155:$Z$1048576,MATCH($A608,'Hoja de Trabajo para listado'!$A$155:$A$1048576,0),MATCH((CUADRO!N$5&amp;$E608),'Hoja de Trabajo para listado'!$A$151:$Z$151,0)),0)+IFERROR(INDEX('Hoja de Trabajo para listado'!$AB$155:$BA$1048576,MATCH($A608,'Hoja de Trabajo para listado'!$AB$155:$AB$1048576,0),MATCH((CUADRO!N$5&amp;$E608),'Hoja de Trabajo para listado'!$AB$151:$BA$151,0)),0)+IFERROR(INDEX('Hoja de Trabajo para listado'!$BC$155:$CB$1048576,MATCH($A608,'Hoja de Trabajo para listado'!$BC$155:$BC$1048576,0),MATCH((CUADRO!N$5&amp;$E608),'Hoja de Trabajo para listado'!$BC$151:$CB$151,0)),0)+IFERROR(INDEX('Hoja de Trabajo para listado'!$DE$153:$DG$274,MATCH($A608,'Hoja de Trabajo para listado'!$DE$153:$DE$1048576,0),MATCH((CUADRO!N$5&amp;$E608),'Hoja de Trabajo para listado'!$DE$151:$DG$151,0)),0)+IFERROR(INDEX('Hoja de Trabajo para listado'!$CD$155:$DC$1048576,MATCH($A608,'Hoja de Trabajo para listado'!$CD$155:$CD$1048576,0),MATCH((CUADRO!N$5&amp;$E608),'Hoja de Trabajo para listado'!$CD$151:$DC$151,0)),0)</f>
        <v>0</v>
      </c>
      <c r="O608" s="243">
        <f ca="1">+IFERROR(INDEX('Hoja de Trabajo para listado'!$A$155:$Z$1048576,MATCH($A608,'Hoja de Trabajo para listado'!$A$155:$A$1048576,0),MATCH((CUADRO!O$5&amp;$E608),'Hoja de Trabajo para listado'!$A$151:$Z$151,0)),0)+IFERROR(INDEX('Hoja de Trabajo para listado'!$AB$155:$BA$1048576,MATCH($A608,'Hoja de Trabajo para listado'!$AB$155:$AB$1048576,0),MATCH((CUADRO!O$5&amp;$E608),'Hoja de Trabajo para listado'!$AB$151:$BA$151,0)),0)+IFERROR(INDEX('Hoja de Trabajo para listado'!$BC$155:$CB$1048576,MATCH($A608,'Hoja de Trabajo para listado'!$BC$155:$BC$1048576,0),MATCH((CUADRO!O$5&amp;$E608),'Hoja de Trabajo para listado'!$BC$151:$CB$151,0)),0)+IFERROR(INDEX('Hoja de Trabajo para listado'!$DE$153:$DG$274,MATCH($A608,'Hoja de Trabajo para listado'!$DE$153:$DE$1048576,0),MATCH((CUADRO!O$5&amp;$E608),'Hoja de Trabajo para listado'!$DE$151:$DG$151,0)),0)+IFERROR(INDEX('Hoja de Trabajo para listado'!$CD$155:$DC$1048576,MATCH($A608,'Hoja de Trabajo para listado'!$CD$155:$CD$1048576,0),MATCH((CUADRO!O$5&amp;$E608),'Hoja de Trabajo para listado'!$CD$151:$DC$151,0)),0)</f>
        <v>0</v>
      </c>
      <c r="P608" s="243">
        <f ca="1">+IFERROR(INDEX('Hoja de Trabajo para listado'!$A$155:$Z$1048576,MATCH($A608,'Hoja de Trabajo para listado'!$A$155:$A$1048576,0),MATCH((CUADRO!P$5&amp;$E608),'Hoja de Trabajo para listado'!$A$151:$Z$151,0)),0)+IFERROR(INDEX('Hoja de Trabajo para listado'!$AB$155:$BA$1048576,MATCH($A608,'Hoja de Trabajo para listado'!$AB$155:$AB$1048576,0),MATCH((CUADRO!P$5&amp;$E608),'Hoja de Trabajo para listado'!$AB$151:$BA$151,0)),0)+IFERROR(INDEX('Hoja de Trabajo para listado'!$BC$155:$CB$1048576,MATCH($A608,'Hoja de Trabajo para listado'!$BC$155:$BC$1048576,0),MATCH((CUADRO!P$5&amp;$E608),'Hoja de Trabajo para listado'!$BC$151:$CB$151,0)),0)+IFERROR(INDEX('Hoja de Trabajo para listado'!$DE$153:$DG$274,MATCH($A608,'Hoja de Trabajo para listado'!$DE$153:$DE$1048576,0),MATCH((CUADRO!P$5&amp;$E608),'Hoja de Trabajo para listado'!$DE$151:$DG$151,0)),0)+IFERROR(INDEX('Hoja de Trabajo para listado'!$CD$155:$DC$1048576,MATCH($A608,'Hoja de Trabajo para listado'!$CD$155:$CD$1048576,0),MATCH((CUADRO!P$5&amp;$E608),'Hoja de Trabajo para listado'!$CD$151:$DC$151,0)),0)</f>
        <v>0</v>
      </c>
      <c r="Q608" s="243">
        <f ca="1">+IFERROR(INDEX('Hoja de Trabajo para listado'!$A$155:$Z$1048576,MATCH($A608,'Hoja de Trabajo para listado'!$A$155:$A$1048576,0),MATCH((CUADRO!Q$5&amp;$E608),'Hoja de Trabajo para listado'!$A$151:$Z$151,0)),0)+IFERROR(INDEX('Hoja de Trabajo para listado'!$AB$155:$BA$1048576,MATCH($A608,'Hoja de Trabajo para listado'!$AB$155:$AB$1048576,0),MATCH((CUADRO!Q$5&amp;$E608),'Hoja de Trabajo para listado'!$AB$151:$BA$151,0)),0)+IFERROR(INDEX('Hoja de Trabajo para listado'!$BC$155:$CB$1048576,MATCH($A608,'Hoja de Trabajo para listado'!$BC$155:$BC$1048576,0),MATCH((CUADRO!Q$5&amp;$E608),'Hoja de Trabajo para listado'!$BC$151:$CB$151,0)),0)+IFERROR(INDEX('Hoja de Trabajo para listado'!$DE$153:$DG$274,MATCH($A608,'Hoja de Trabajo para listado'!$DE$153:$DE$1048576,0),MATCH((CUADRO!Q$5&amp;$E608),'Hoja de Trabajo para listado'!$DE$151:$DG$151,0)),0)+IFERROR(INDEX('Hoja de Trabajo para listado'!$CD$155:$DC$1048576,MATCH($A608,'Hoja de Trabajo para listado'!$CD$155:$CD$1048576,0),MATCH((CUADRO!Q$5&amp;$E608),'Hoja de Trabajo para listado'!$CD$151:$DC$151,0)),0)</f>
        <v>0</v>
      </c>
      <c r="R608" s="243">
        <f t="shared" ca="1" si="21"/>
        <v>0</v>
      </c>
      <c r="S608" s="249"/>
      <c r="T608" s="243">
        <f ca="1">+T609</f>
        <v>0</v>
      </c>
      <c r="U608" s="242">
        <f t="shared" si="22"/>
        <v>1</v>
      </c>
      <c r="V608" s="333" t="str">
        <f>+VLOOKUP(A608,bd_lista!$A$3:$E$590,5,FALSE)</f>
        <v>Gobiernos Autonomos Municipales</v>
      </c>
      <c r="W608" s="391" t="str">
        <f>+V608</f>
        <v>Gobiernos Autonomos Municipales</v>
      </c>
      <c r="X608" s="242">
        <f>+VLOOKUP(A608,[4]Sheet1!$A$13:$D$744,4,FALSE)</f>
        <v>0</v>
      </c>
      <c r="Y608" s="242" t="e">
        <f>+VLOOKUP(X608,bd_lista!$A$3:$C$590,3,FALSE)</f>
        <v>#N/A</v>
      </c>
      <c r="Z608" s="294">
        <f>+X608</f>
        <v>0</v>
      </c>
      <c r="AA608" s="295" t="e">
        <f>+Y608</f>
        <v>#N/A</v>
      </c>
    </row>
    <row r="609" spans="1:27" customFormat="1" ht="15" hidden="1" customHeight="1">
      <c r="A609" s="32">
        <v>1257</v>
      </c>
      <c r="B609" s="388"/>
      <c r="C609" s="247" t="str">
        <f>+VLOOKUP(A609,bd_lista!$A$3:$C$590,3,FALSE)</f>
        <v>Gobierno Autónomo Municipal de Irupana (Villa de Lanza)</v>
      </c>
      <c r="D609" s="390"/>
      <c r="E609" s="244" t="s">
        <v>1305</v>
      </c>
      <c r="F609" s="243">
        <f ca="1">+IFERROR(INDEX('Hoja de Trabajo para listado'!$A$155:$Z$1048576,MATCH($A609,'Hoja de Trabajo para listado'!$A$155:$A$1048576,0),MATCH((CUADRO!F$5&amp;$E609),'Hoja de Trabajo para listado'!$A$151:$Z$151,0)),0)+IFERROR(INDEX('Hoja de Trabajo para listado'!$AB$155:$BA$1048576,MATCH($A609,'Hoja de Trabajo para listado'!$AB$155:$AB$1048576,0),MATCH((CUADRO!F$5&amp;$E609),'Hoja de Trabajo para listado'!$AB$151:$BA$151,0)),0)+IFERROR(INDEX('Hoja de Trabajo para listado'!$BC$155:$CB$1048576,MATCH($A609,'Hoja de Trabajo para listado'!$BC$155:$BC$1048576,0),MATCH((CUADRO!F$5&amp;$E609),'Hoja de Trabajo para listado'!$BC$151:$CB$151,0)),0)+IFERROR(INDEX('Hoja de Trabajo para listado'!$DE$153:$DG$274,MATCH($A609,'Hoja de Trabajo para listado'!$DE$153:$DE$1048576,0),MATCH((CUADRO!F$5&amp;$E609),'Hoja de Trabajo para listado'!$DE$151:$DG$151,0)),0)+IFERROR(INDEX('Hoja de Trabajo para listado'!$CD$155:$DC$1048576,MATCH($A609,'Hoja de Trabajo para listado'!$CD$155:$CD$1048576,0),MATCH((CUADRO!F$5&amp;$E609),'Hoja de Trabajo para listado'!$CD$151:$DC$151,0)),0)</f>
        <v>0</v>
      </c>
      <c r="G609" s="243">
        <f ca="1">+IFERROR(INDEX('Hoja de Trabajo para listado'!$A$155:$Z$1048576,MATCH($A609,'Hoja de Trabajo para listado'!$A$155:$A$1048576,0),MATCH((CUADRO!G$5&amp;$E609),'Hoja de Trabajo para listado'!$A$151:$Z$151,0)),0)+IFERROR(INDEX('Hoja de Trabajo para listado'!$AB$155:$BA$1048576,MATCH($A609,'Hoja de Trabajo para listado'!$AB$155:$AB$1048576,0),MATCH((CUADRO!G$5&amp;$E609),'Hoja de Trabajo para listado'!$AB$151:$BA$151,0)),0)+IFERROR(INDEX('Hoja de Trabajo para listado'!$BC$155:$CB$1048576,MATCH($A609,'Hoja de Trabajo para listado'!$BC$155:$BC$1048576,0),MATCH((CUADRO!G$5&amp;$E609),'Hoja de Trabajo para listado'!$BC$151:$CB$151,0)),0)+IFERROR(INDEX('Hoja de Trabajo para listado'!$DE$153:$DG$274,MATCH($A609,'Hoja de Trabajo para listado'!$DE$153:$DE$1048576,0),MATCH((CUADRO!G$5&amp;$E609),'Hoja de Trabajo para listado'!$DE$151:$DG$151,0)),0)+IFERROR(INDEX('Hoja de Trabajo para listado'!$CD$155:$DC$1048576,MATCH($A609,'Hoja de Trabajo para listado'!$CD$155:$CD$1048576,0),MATCH((CUADRO!G$5&amp;$E609),'Hoja de Trabajo para listado'!$CD$151:$DC$151,0)),0)</f>
        <v>0</v>
      </c>
      <c r="H609" s="243">
        <f ca="1">+IFERROR(INDEX('Hoja de Trabajo para listado'!$A$155:$Z$1048576,MATCH($A609,'Hoja de Trabajo para listado'!$A$155:$A$1048576,0),MATCH((CUADRO!H$5&amp;$E609),'Hoja de Trabajo para listado'!$A$151:$Z$151,0)),0)+IFERROR(INDEX('Hoja de Trabajo para listado'!$AB$155:$BA$1048576,MATCH($A609,'Hoja de Trabajo para listado'!$AB$155:$AB$1048576,0),MATCH((CUADRO!H$5&amp;$E609),'Hoja de Trabajo para listado'!$AB$151:$BA$151,0)),0)+IFERROR(INDEX('Hoja de Trabajo para listado'!$BC$155:$CB$1048576,MATCH($A609,'Hoja de Trabajo para listado'!$BC$155:$BC$1048576,0),MATCH((CUADRO!H$5&amp;$E609),'Hoja de Trabajo para listado'!$BC$151:$CB$151,0)),0)+IFERROR(INDEX('Hoja de Trabajo para listado'!$DE$153:$DG$274,MATCH($A609,'Hoja de Trabajo para listado'!$DE$153:$DE$1048576,0),MATCH((CUADRO!H$5&amp;$E609),'Hoja de Trabajo para listado'!$DE$151:$DG$151,0)),0)+IFERROR(INDEX('Hoja de Trabajo para listado'!$CD$155:$DC$1048576,MATCH($A609,'Hoja de Trabajo para listado'!$CD$155:$CD$1048576,0),MATCH((CUADRO!H$5&amp;$E609),'Hoja de Trabajo para listado'!$CD$151:$DC$151,0)),0)</f>
        <v>0</v>
      </c>
      <c r="I609" s="243">
        <f ca="1">+IFERROR(INDEX('Hoja de Trabajo para listado'!$A$155:$Z$1048576,MATCH($A609,'Hoja de Trabajo para listado'!$A$155:$A$1048576,0),MATCH((CUADRO!I$5&amp;$E609),'Hoja de Trabajo para listado'!$A$151:$Z$151,0)),0)+IFERROR(INDEX('Hoja de Trabajo para listado'!$AB$155:$BA$1048576,MATCH($A609,'Hoja de Trabajo para listado'!$AB$155:$AB$1048576,0),MATCH((CUADRO!I$5&amp;$E609),'Hoja de Trabajo para listado'!$AB$151:$BA$151,0)),0)+IFERROR(INDEX('Hoja de Trabajo para listado'!$BC$155:$CB$1048576,MATCH($A609,'Hoja de Trabajo para listado'!$BC$155:$BC$1048576,0),MATCH((CUADRO!I$5&amp;$E609),'Hoja de Trabajo para listado'!$BC$151:$CB$151,0)),0)+IFERROR(INDEX('Hoja de Trabajo para listado'!$DE$153:$DG$274,MATCH($A609,'Hoja de Trabajo para listado'!$DE$153:$DE$1048576,0),MATCH((CUADRO!I$5&amp;$E609),'Hoja de Trabajo para listado'!$DE$151:$DG$151,0)),0)+IFERROR(INDEX('Hoja de Trabajo para listado'!$CD$155:$DC$1048576,MATCH($A609,'Hoja de Trabajo para listado'!$CD$155:$CD$1048576,0),MATCH((CUADRO!I$5&amp;$E609),'Hoja de Trabajo para listado'!$CD$151:$DC$151,0)),0)</f>
        <v>0</v>
      </c>
      <c r="J609" s="243">
        <f ca="1">+IFERROR(INDEX('Hoja de Trabajo para listado'!$A$155:$Z$1048576,MATCH($A609,'Hoja de Trabajo para listado'!$A$155:$A$1048576,0),MATCH((CUADRO!J$5&amp;$E609),'Hoja de Trabajo para listado'!$A$151:$Z$151,0)),0)+IFERROR(INDEX('Hoja de Trabajo para listado'!$AB$155:$BA$1048576,MATCH($A609,'Hoja de Trabajo para listado'!$AB$155:$AB$1048576,0),MATCH((CUADRO!J$5&amp;$E609),'Hoja de Trabajo para listado'!$AB$151:$BA$151,0)),0)+IFERROR(INDEX('Hoja de Trabajo para listado'!$BC$155:$CB$1048576,MATCH($A609,'Hoja de Trabajo para listado'!$BC$155:$BC$1048576,0),MATCH((CUADRO!J$5&amp;$E609),'Hoja de Trabajo para listado'!$BC$151:$CB$151,0)),0)+IFERROR(INDEX('Hoja de Trabajo para listado'!$DE$153:$DG$274,MATCH($A609,'Hoja de Trabajo para listado'!$DE$153:$DE$1048576,0),MATCH((CUADRO!J$5&amp;$E609),'Hoja de Trabajo para listado'!$DE$151:$DG$151,0)),0)+IFERROR(INDEX('Hoja de Trabajo para listado'!$CD$155:$DC$1048576,MATCH($A609,'Hoja de Trabajo para listado'!$CD$155:$CD$1048576,0),MATCH((CUADRO!J$5&amp;$E609),'Hoja de Trabajo para listado'!$CD$151:$DC$151,0)),0)</f>
        <v>0</v>
      </c>
      <c r="K609" s="243">
        <f ca="1">+IFERROR(INDEX('Hoja de Trabajo para listado'!$A$155:$Z$1048576,MATCH($A609,'Hoja de Trabajo para listado'!$A$155:$A$1048576,0),MATCH((CUADRO!K$5&amp;$E609),'Hoja de Trabajo para listado'!$A$151:$Z$151,0)),0)+IFERROR(INDEX('Hoja de Trabajo para listado'!$AB$155:$BA$1048576,MATCH($A609,'Hoja de Trabajo para listado'!$AB$155:$AB$1048576,0),MATCH((CUADRO!K$5&amp;$E609),'Hoja de Trabajo para listado'!$AB$151:$BA$151,0)),0)+IFERROR(INDEX('Hoja de Trabajo para listado'!$BC$155:$CB$1048576,MATCH($A609,'Hoja de Trabajo para listado'!$BC$155:$BC$1048576,0),MATCH((CUADRO!K$5&amp;$E609),'Hoja de Trabajo para listado'!$BC$151:$CB$151,0)),0)+IFERROR(INDEX('Hoja de Trabajo para listado'!$DE$153:$DG$274,MATCH($A609,'Hoja de Trabajo para listado'!$DE$153:$DE$1048576,0),MATCH((CUADRO!K$5&amp;$E609),'Hoja de Trabajo para listado'!$DE$151:$DG$151,0)),0)+IFERROR(INDEX('Hoja de Trabajo para listado'!$CD$155:$DC$1048576,MATCH($A609,'Hoja de Trabajo para listado'!$CD$155:$CD$1048576,0),MATCH((CUADRO!K$5&amp;$E609),'Hoja de Trabajo para listado'!$CD$151:$DC$151,0)),0)</f>
        <v>0</v>
      </c>
      <c r="L609" s="243">
        <f ca="1">+IFERROR(INDEX('Hoja de Trabajo para listado'!$A$155:$Z$1048576,MATCH($A609,'Hoja de Trabajo para listado'!$A$155:$A$1048576,0),MATCH((CUADRO!L$5&amp;$E609),'Hoja de Trabajo para listado'!$A$151:$Z$151,0)),0)+IFERROR(INDEX('Hoja de Trabajo para listado'!$AB$155:$BA$1048576,MATCH($A609,'Hoja de Trabajo para listado'!$AB$155:$AB$1048576,0),MATCH((CUADRO!L$5&amp;$E609),'Hoja de Trabajo para listado'!$AB$151:$BA$151,0)),0)+IFERROR(INDEX('Hoja de Trabajo para listado'!$BC$155:$CB$1048576,MATCH($A609,'Hoja de Trabajo para listado'!$BC$155:$BC$1048576,0),MATCH((CUADRO!L$5&amp;$E609),'Hoja de Trabajo para listado'!$BC$151:$CB$151,0)),0)+IFERROR(INDEX('Hoja de Trabajo para listado'!$DE$153:$DG$274,MATCH($A609,'Hoja de Trabajo para listado'!$DE$153:$DE$1048576,0),MATCH((CUADRO!L$5&amp;$E609),'Hoja de Trabajo para listado'!$DE$151:$DG$151,0)),0)+IFERROR(INDEX('Hoja de Trabajo para listado'!$CD$155:$DC$1048576,MATCH($A609,'Hoja de Trabajo para listado'!$CD$155:$CD$1048576,0),MATCH((CUADRO!L$5&amp;$E609),'Hoja de Trabajo para listado'!$CD$151:$DC$151,0)),0)</f>
        <v>0</v>
      </c>
      <c r="M609" s="243">
        <f ca="1">+IFERROR(INDEX('Hoja de Trabajo para listado'!$A$155:$Z$1048576,MATCH($A609,'Hoja de Trabajo para listado'!$A$155:$A$1048576,0),MATCH((CUADRO!M$5&amp;$E609),'Hoja de Trabajo para listado'!$A$151:$Z$151,0)),0)+IFERROR(INDEX('Hoja de Trabajo para listado'!$AB$155:$BA$1048576,MATCH($A609,'Hoja de Trabajo para listado'!$AB$155:$AB$1048576,0),MATCH((CUADRO!M$5&amp;$E609),'Hoja de Trabajo para listado'!$AB$151:$BA$151,0)),0)+IFERROR(INDEX('Hoja de Trabajo para listado'!$BC$155:$CB$1048576,MATCH($A609,'Hoja de Trabajo para listado'!$BC$155:$BC$1048576,0),MATCH((CUADRO!M$5&amp;$E609),'Hoja de Trabajo para listado'!$BC$151:$CB$151,0)),0)+IFERROR(INDEX('Hoja de Trabajo para listado'!$DE$153:$DG$274,MATCH($A609,'Hoja de Trabajo para listado'!$DE$153:$DE$1048576,0),MATCH((CUADRO!M$5&amp;$E609),'Hoja de Trabajo para listado'!$DE$151:$DG$151,0)),0)+IFERROR(INDEX('Hoja de Trabajo para listado'!$CD$155:$DC$1048576,MATCH($A609,'Hoja de Trabajo para listado'!$CD$155:$CD$1048576,0),MATCH((CUADRO!M$5&amp;$E609),'Hoja de Trabajo para listado'!$CD$151:$DC$151,0)),0)</f>
        <v>0</v>
      </c>
      <c r="N609" s="243">
        <f ca="1">+IFERROR(INDEX('Hoja de Trabajo para listado'!$A$155:$Z$1048576,MATCH($A609,'Hoja de Trabajo para listado'!$A$155:$A$1048576,0),MATCH((CUADRO!N$5&amp;$E609),'Hoja de Trabajo para listado'!$A$151:$Z$151,0)),0)+IFERROR(INDEX('Hoja de Trabajo para listado'!$AB$155:$BA$1048576,MATCH($A609,'Hoja de Trabajo para listado'!$AB$155:$AB$1048576,0),MATCH((CUADRO!N$5&amp;$E609),'Hoja de Trabajo para listado'!$AB$151:$BA$151,0)),0)+IFERROR(INDEX('Hoja de Trabajo para listado'!$BC$155:$CB$1048576,MATCH($A609,'Hoja de Trabajo para listado'!$BC$155:$BC$1048576,0),MATCH((CUADRO!N$5&amp;$E609),'Hoja de Trabajo para listado'!$BC$151:$CB$151,0)),0)+IFERROR(INDEX('Hoja de Trabajo para listado'!$DE$153:$DG$274,MATCH($A609,'Hoja de Trabajo para listado'!$DE$153:$DE$1048576,0),MATCH((CUADRO!N$5&amp;$E609),'Hoja de Trabajo para listado'!$DE$151:$DG$151,0)),0)+IFERROR(INDEX('Hoja de Trabajo para listado'!$CD$155:$DC$1048576,MATCH($A609,'Hoja de Trabajo para listado'!$CD$155:$CD$1048576,0),MATCH((CUADRO!N$5&amp;$E609),'Hoja de Trabajo para listado'!$CD$151:$DC$151,0)),0)</f>
        <v>0</v>
      </c>
      <c r="O609" s="243">
        <f ca="1">+IFERROR(INDEX('Hoja de Trabajo para listado'!$A$155:$Z$1048576,MATCH($A609,'Hoja de Trabajo para listado'!$A$155:$A$1048576,0),MATCH((CUADRO!O$5&amp;$E609),'Hoja de Trabajo para listado'!$A$151:$Z$151,0)),0)+IFERROR(INDEX('Hoja de Trabajo para listado'!$AB$155:$BA$1048576,MATCH($A609,'Hoja de Trabajo para listado'!$AB$155:$AB$1048576,0),MATCH((CUADRO!O$5&amp;$E609),'Hoja de Trabajo para listado'!$AB$151:$BA$151,0)),0)+IFERROR(INDEX('Hoja de Trabajo para listado'!$BC$155:$CB$1048576,MATCH($A609,'Hoja de Trabajo para listado'!$BC$155:$BC$1048576,0),MATCH((CUADRO!O$5&amp;$E609),'Hoja de Trabajo para listado'!$BC$151:$CB$151,0)),0)+IFERROR(INDEX('Hoja de Trabajo para listado'!$DE$153:$DG$274,MATCH($A609,'Hoja de Trabajo para listado'!$DE$153:$DE$1048576,0),MATCH((CUADRO!O$5&amp;$E609),'Hoja de Trabajo para listado'!$DE$151:$DG$151,0)),0)+IFERROR(INDEX('Hoja de Trabajo para listado'!$CD$155:$DC$1048576,MATCH($A609,'Hoja de Trabajo para listado'!$CD$155:$CD$1048576,0),MATCH((CUADRO!O$5&amp;$E609),'Hoja de Trabajo para listado'!$CD$151:$DC$151,0)),0)</f>
        <v>0</v>
      </c>
      <c r="P609" s="243">
        <f ca="1">+IFERROR(INDEX('Hoja de Trabajo para listado'!$A$155:$Z$1048576,MATCH($A609,'Hoja de Trabajo para listado'!$A$155:$A$1048576,0),MATCH((CUADRO!P$5&amp;$E609),'Hoja de Trabajo para listado'!$A$151:$Z$151,0)),0)+IFERROR(INDEX('Hoja de Trabajo para listado'!$AB$155:$BA$1048576,MATCH($A609,'Hoja de Trabajo para listado'!$AB$155:$AB$1048576,0),MATCH((CUADRO!P$5&amp;$E609),'Hoja de Trabajo para listado'!$AB$151:$BA$151,0)),0)+IFERROR(INDEX('Hoja de Trabajo para listado'!$BC$155:$CB$1048576,MATCH($A609,'Hoja de Trabajo para listado'!$BC$155:$BC$1048576,0),MATCH((CUADRO!P$5&amp;$E609),'Hoja de Trabajo para listado'!$BC$151:$CB$151,0)),0)+IFERROR(INDEX('Hoja de Trabajo para listado'!$DE$153:$DG$274,MATCH($A609,'Hoja de Trabajo para listado'!$DE$153:$DE$1048576,0),MATCH((CUADRO!P$5&amp;$E609),'Hoja de Trabajo para listado'!$DE$151:$DG$151,0)),0)+IFERROR(INDEX('Hoja de Trabajo para listado'!$CD$155:$DC$1048576,MATCH($A609,'Hoja de Trabajo para listado'!$CD$155:$CD$1048576,0),MATCH((CUADRO!P$5&amp;$E609),'Hoja de Trabajo para listado'!$CD$151:$DC$151,0)),0)</f>
        <v>0</v>
      </c>
      <c r="Q609" s="243">
        <f ca="1">+IFERROR(INDEX('Hoja de Trabajo para listado'!$A$155:$Z$1048576,MATCH($A609,'Hoja de Trabajo para listado'!$A$155:$A$1048576,0),MATCH((CUADRO!Q$5&amp;$E609),'Hoja de Trabajo para listado'!$A$151:$Z$151,0)),0)+IFERROR(INDEX('Hoja de Trabajo para listado'!$AB$155:$BA$1048576,MATCH($A609,'Hoja de Trabajo para listado'!$AB$155:$AB$1048576,0),MATCH((CUADRO!Q$5&amp;$E609),'Hoja de Trabajo para listado'!$AB$151:$BA$151,0)),0)+IFERROR(INDEX('Hoja de Trabajo para listado'!$BC$155:$CB$1048576,MATCH($A609,'Hoja de Trabajo para listado'!$BC$155:$BC$1048576,0),MATCH((CUADRO!Q$5&amp;$E609),'Hoja de Trabajo para listado'!$BC$151:$CB$151,0)),0)+IFERROR(INDEX('Hoja de Trabajo para listado'!$DE$153:$DG$274,MATCH($A609,'Hoja de Trabajo para listado'!$DE$153:$DE$1048576,0),MATCH((CUADRO!Q$5&amp;$E609),'Hoja de Trabajo para listado'!$DE$151:$DG$151,0)),0)+IFERROR(INDEX('Hoja de Trabajo para listado'!$CD$155:$DC$1048576,MATCH($A609,'Hoja de Trabajo para listado'!$CD$155:$CD$1048576,0),MATCH((CUADRO!Q$5&amp;$E609),'Hoja de Trabajo para listado'!$CD$151:$DC$151,0)),0)</f>
        <v>0</v>
      </c>
      <c r="R609" s="243">
        <f t="shared" ca="1" si="21"/>
        <v>0</v>
      </c>
      <c r="S609" s="249">
        <f ca="1">+R608+R609</f>
        <v>0</v>
      </c>
      <c r="T609" s="243">
        <f ca="1">+S609</f>
        <v>0</v>
      </c>
      <c r="U609" s="242">
        <f t="shared" si="22"/>
        <v>2</v>
      </c>
      <c r="V609" s="333" t="str">
        <f>+VLOOKUP(A609,bd_lista!$A$3:$E$590,5,FALSE)</f>
        <v>Gobiernos Autonomos Municipales</v>
      </c>
      <c r="W609" s="392"/>
      <c r="X609" s="242">
        <f>+VLOOKUP(A609,[4]Sheet1!$A$13:$D$744,4,FALSE)</f>
        <v>0</v>
      </c>
      <c r="Y609" s="242" t="e">
        <f>+VLOOKUP(X609,bd_lista!$A$3:$C$590,3,FALSE)</f>
        <v>#N/A</v>
      </c>
      <c r="Z609" s="292"/>
      <c r="AA609" s="293"/>
    </row>
    <row r="610" spans="1:27" customFormat="1" ht="15" hidden="1" customHeight="1">
      <c r="A610" s="32">
        <v>1258</v>
      </c>
      <c r="B610" s="387">
        <f>+A610</f>
        <v>1258</v>
      </c>
      <c r="C610" s="247" t="str">
        <f>+VLOOKUP(A610,bd_lista!$A$3:$C$590,3,FALSE)</f>
        <v>Gobierno Autónomo Municipal de Yanacachi</v>
      </c>
      <c r="D610" s="389" t="str">
        <f>+C610</f>
        <v>Gobierno Autónomo Municipal de Yanacachi</v>
      </c>
      <c r="E610" s="242" t="s">
        <v>1304</v>
      </c>
      <c r="F610" s="243">
        <f ca="1">+IFERROR(INDEX('Hoja de Trabajo para listado'!$A$155:$Z$1048576,MATCH($A610,'Hoja de Trabajo para listado'!$A$155:$A$1048576,0),MATCH((CUADRO!F$5&amp;$E610),'Hoja de Trabajo para listado'!$A$151:$Z$151,0)),0)+IFERROR(INDEX('Hoja de Trabajo para listado'!$AB$155:$BA$1048576,MATCH($A610,'Hoja de Trabajo para listado'!$AB$155:$AB$1048576,0),MATCH((CUADRO!F$5&amp;$E610),'Hoja de Trabajo para listado'!$AB$151:$BA$151,0)),0)+IFERROR(INDEX('Hoja de Trabajo para listado'!$BC$155:$CB$1048576,MATCH($A610,'Hoja de Trabajo para listado'!$BC$155:$BC$1048576,0),MATCH((CUADRO!F$5&amp;$E610),'Hoja de Trabajo para listado'!$BC$151:$CB$151,0)),0)+IFERROR(INDEX('Hoja de Trabajo para listado'!$DE$153:$DG$274,MATCH($A610,'Hoja de Trabajo para listado'!$DE$153:$DE$1048576,0),MATCH((CUADRO!F$5&amp;$E610),'Hoja de Trabajo para listado'!$DE$151:$DG$151,0)),0)+IFERROR(INDEX('Hoja de Trabajo para listado'!$CD$155:$DC$1048576,MATCH($A610,'Hoja de Trabajo para listado'!$CD$155:$CD$1048576,0),MATCH((CUADRO!F$5&amp;$E610),'Hoja de Trabajo para listado'!$CD$151:$DC$151,0)),0)</f>
        <v>0</v>
      </c>
      <c r="G610" s="243">
        <f ca="1">+IFERROR(INDEX('Hoja de Trabajo para listado'!$A$155:$Z$1048576,MATCH($A610,'Hoja de Trabajo para listado'!$A$155:$A$1048576,0),MATCH((CUADRO!G$5&amp;$E610),'Hoja de Trabajo para listado'!$A$151:$Z$151,0)),0)+IFERROR(INDEX('Hoja de Trabajo para listado'!$AB$155:$BA$1048576,MATCH($A610,'Hoja de Trabajo para listado'!$AB$155:$AB$1048576,0),MATCH((CUADRO!G$5&amp;$E610),'Hoja de Trabajo para listado'!$AB$151:$BA$151,0)),0)+IFERROR(INDEX('Hoja de Trabajo para listado'!$BC$155:$CB$1048576,MATCH($A610,'Hoja de Trabajo para listado'!$BC$155:$BC$1048576,0),MATCH((CUADRO!G$5&amp;$E610),'Hoja de Trabajo para listado'!$BC$151:$CB$151,0)),0)+IFERROR(INDEX('Hoja de Trabajo para listado'!$DE$153:$DG$274,MATCH($A610,'Hoja de Trabajo para listado'!$DE$153:$DE$1048576,0),MATCH((CUADRO!G$5&amp;$E610),'Hoja de Trabajo para listado'!$DE$151:$DG$151,0)),0)+IFERROR(INDEX('Hoja de Trabajo para listado'!$CD$155:$DC$1048576,MATCH($A610,'Hoja de Trabajo para listado'!$CD$155:$CD$1048576,0),MATCH((CUADRO!G$5&amp;$E610),'Hoja de Trabajo para listado'!$CD$151:$DC$151,0)),0)</f>
        <v>0</v>
      </c>
      <c r="H610" s="243">
        <f ca="1">+IFERROR(INDEX('Hoja de Trabajo para listado'!$A$155:$Z$1048576,MATCH($A610,'Hoja de Trabajo para listado'!$A$155:$A$1048576,0),MATCH((CUADRO!H$5&amp;$E610),'Hoja de Trabajo para listado'!$A$151:$Z$151,0)),0)+IFERROR(INDEX('Hoja de Trabajo para listado'!$AB$155:$BA$1048576,MATCH($A610,'Hoja de Trabajo para listado'!$AB$155:$AB$1048576,0),MATCH((CUADRO!H$5&amp;$E610),'Hoja de Trabajo para listado'!$AB$151:$BA$151,0)),0)+IFERROR(INDEX('Hoja de Trabajo para listado'!$BC$155:$CB$1048576,MATCH($A610,'Hoja de Trabajo para listado'!$BC$155:$BC$1048576,0),MATCH((CUADRO!H$5&amp;$E610),'Hoja de Trabajo para listado'!$BC$151:$CB$151,0)),0)+IFERROR(INDEX('Hoja de Trabajo para listado'!$DE$153:$DG$274,MATCH($A610,'Hoja de Trabajo para listado'!$DE$153:$DE$1048576,0),MATCH((CUADRO!H$5&amp;$E610),'Hoja de Trabajo para listado'!$DE$151:$DG$151,0)),0)+IFERROR(INDEX('Hoja de Trabajo para listado'!$CD$155:$DC$1048576,MATCH($A610,'Hoja de Trabajo para listado'!$CD$155:$CD$1048576,0),MATCH((CUADRO!H$5&amp;$E610),'Hoja de Trabajo para listado'!$CD$151:$DC$151,0)),0)</f>
        <v>0</v>
      </c>
      <c r="I610" s="243">
        <f ca="1">+IFERROR(INDEX('Hoja de Trabajo para listado'!$A$155:$Z$1048576,MATCH($A610,'Hoja de Trabajo para listado'!$A$155:$A$1048576,0),MATCH((CUADRO!I$5&amp;$E610),'Hoja de Trabajo para listado'!$A$151:$Z$151,0)),0)+IFERROR(INDEX('Hoja de Trabajo para listado'!$AB$155:$BA$1048576,MATCH($A610,'Hoja de Trabajo para listado'!$AB$155:$AB$1048576,0),MATCH((CUADRO!I$5&amp;$E610),'Hoja de Trabajo para listado'!$AB$151:$BA$151,0)),0)+IFERROR(INDEX('Hoja de Trabajo para listado'!$BC$155:$CB$1048576,MATCH($A610,'Hoja de Trabajo para listado'!$BC$155:$BC$1048576,0),MATCH((CUADRO!I$5&amp;$E610),'Hoja de Trabajo para listado'!$BC$151:$CB$151,0)),0)+IFERROR(INDEX('Hoja de Trabajo para listado'!$DE$153:$DG$274,MATCH($A610,'Hoja de Trabajo para listado'!$DE$153:$DE$1048576,0),MATCH((CUADRO!I$5&amp;$E610),'Hoja de Trabajo para listado'!$DE$151:$DG$151,0)),0)+IFERROR(INDEX('Hoja de Trabajo para listado'!$CD$155:$DC$1048576,MATCH($A610,'Hoja de Trabajo para listado'!$CD$155:$CD$1048576,0),MATCH((CUADRO!I$5&amp;$E610),'Hoja de Trabajo para listado'!$CD$151:$DC$151,0)),0)</f>
        <v>0</v>
      </c>
      <c r="J610" s="243">
        <f ca="1">+IFERROR(INDEX('Hoja de Trabajo para listado'!$A$155:$Z$1048576,MATCH($A610,'Hoja de Trabajo para listado'!$A$155:$A$1048576,0),MATCH((CUADRO!J$5&amp;$E610),'Hoja de Trabajo para listado'!$A$151:$Z$151,0)),0)+IFERROR(INDEX('Hoja de Trabajo para listado'!$AB$155:$BA$1048576,MATCH($A610,'Hoja de Trabajo para listado'!$AB$155:$AB$1048576,0),MATCH((CUADRO!J$5&amp;$E610),'Hoja de Trabajo para listado'!$AB$151:$BA$151,0)),0)+IFERROR(INDEX('Hoja de Trabajo para listado'!$BC$155:$CB$1048576,MATCH($A610,'Hoja de Trabajo para listado'!$BC$155:$BC$1048576,0),MATCH((CUADRO!J$5&amp;$E610),'Hoja de Trabajo para listado'!$BC$151:$CB$151,0)),0)+IFERROR(INDEX('Hoja de Trabajo para listado'!$DE$153:$DG$274,MATCH($A610,'Hoja de Trabajo para listado'!$DE$153:$DE$1048576,0),MATCH((CUADRO!J$5&amp;$E610),'Hoja de Trabajo para listado'!$DE$151:$DG$151,0)),0)+IFERROR(INDEX('Hoja de Trabajo para listado'!$CD$155:$DC$1048576,MATCH($A610,'Hoja de Trabajo para listado'!$CD$155:$CD$1048576,0),MATCH((CUADRO!J$5&amp;$E610),'Hoja de Trabajo para listado'!$CD$151:$DC$151,0)),0)</f>
        <v>0</v>
      </c>
      <c r="K610" s="243">
        <f ca="1">+IFERROR(INDEX('Hoja de Trabajo para listado'!$A$155:$Z$1048576,MATCH($A610,'Hoja de Trabajo para listado'!$A$155:$A$1048576,0),MATCH((CUADRO!K$5&amp;$E610),'Hoja de Trabajo para listado'!$A$151:$Z$151,0)),0)+IFERROR(INDEX('Hoja de Trabajo para listado'!$AB$155:$BA$1048576,MATCH($A610,'Hoja de Trabajo para listado'!$AB$155:$AB$1048576,0),MATCH((CUADRO!K$5&amp;$E610),'Hoja de Trabajo para listado'!$AB$151:$BA$151,0)),0)+IFERROR(INDEX('Hoja de Trabajo para listado'!$BC$155:$CB$1048576,MATCH($A610,'Hoja de Trabajo para listado'!$BC$155:$BC$1048576,0),MATCH((CUADRO!K$5&amp;$E610),'Hoja de Trabajo para listado'!$BC$151:$CB$151,0)),0)+IFERROR(INDEX('Hoja de Trabajo para listado'!$DE$153:$DG$274,MATCH($A610,'Hoja de Trabajo para listado'!$DE$153:$DE$1048576,0),MATCH((CUADRO!K$5&amp;$E610),'Hoja de Trabajo para listado'!$DE$151:$DG$151,0)),0)+IFERROR(INDEX('Hoja de Trabajo para listado'!$CD$155:$DC$1048576,MATCH($A610,'Hoja de Trabajo para listado'!$CD$155:$CD$1048576,0),MATCH((CUADRO!K$5&amp;$E610),'Hoja de Trabajo para listado'!$CD$151:$DC$151,0)),0)</f>
        <v>0</v>
      </c>
      <c r="L610" s="243">
        <f ca="1">+IFERROR(INDEX('Hoja de Trabajo para listado'!$A$155:$Z$1048576,MATCH($A610,'Hoja de Trabajo para listado'!$A$155:$A$1048576,0),MATCH((CUADRO!L$5&amp;$E610),'Hoja de Trabajo para listado'!$A$151:$Z$151,0)),0)+IFERROR(INDEX('Hoja de Trabajo para listado'!$AB$155:$BA$1048576,MATCH($A610,'Hoja de Trabajo para listado'!$AB$155:$AB$1048576,0),MATCH((CUADRO!L$5&amp;$E610),'Hoja de Trabajo para listado'!$AB$151:$BA$151,0)),0)+IFERROR(INDEX('Hoja de Trabajo para listado'!$BC$155:$CB$1048576,MATCH($A610,'Hoja de Trabajo para listado'!$BC$155:$BC$1048576,0),MATCH((CUADRO!L$5&amp;$E610),'Hoja de Trabajo para listado'!$BC$151:$CB$151,0)),0)+IFERROR(INDEX('Hoja de Trabajo para listado'!$DE$153:$DG$274,MATCH($A610,'Hoja de Trabajo para listado'!$DE$153:$DE$1048576,0),MATCH((CUADRO!L$5&amp;$E610),'Hoja de Trabajo para listado'!$DE$151:$DG$151,0)),0)+IFERROR(INDEX('Hoja de Trabajo para listado'!$CD$155:$DC$1048576,MATCH($A610,'Hoja de Trabajo para listado'!$CD$155:$CD$1048576,0),MATCH((CUADRO!L$5&amp;$E610),'Hoja de Trabajo para listado'!$CD$151:$DC$151,0)),0)</f>
        <v>0</v>
      </c>
      <c r="M610" s="243">
        <f ca="1">+IFERROR(INDEX('Hoja de Trabajo para listado'!$A$155:$Z$1048576,MATCH($A610,'Hoja de Trabajo para listado'!$A$155:$A$1048576,0),MATCH((CUADRO!M$5&amp;$E610),'Hoja de Trabajo para listado'!$A$151:$Z$151,0)),0)+IFERROR(INDEX('Hoja de Trabajo para listado'!$AB$155:$BA$1048576,MATCH($A610,'Hoja de Trabajo para listado'!$AB$155:$AB$1048576,0),MATCH((CUADRO!M$5&amp;$E610),'Hoja de Trabajo para listado'!$AB$151:$BA$151,0)),0)+IFERROR(INDEX('Hoja de Trabajo para listado'!$BC$155:$CB$1048576,MATCH($A610,'Hoja de Trabajo para listado'!$BC$155:$BC$1048576,0),MATCH((CUADRO!M$5&amp;$E610),'Hoja de Trabajo para listado'!$BC$151:$CB$151,0)),0)+IFERROR(INDEX('Hoja de Trabajo para listado'!$DE$153:$DG$274,MATCH($A610,'Hoja de Trabajo para listado'!$DE$153:$DE$1048576,0),MATCH((CUADRO!M$5&amp;$E610),'Hoja de Trabajo para listado'!$DE$151:$DG$151,0)),0)+IFERROR(INDEX('Hoja de Trabajo para listado'!$CD$155:$DC$1048576,MATCH($A610,'Hoja de Trabajo para listado'!$CD$155:$CD$1048576,0),MATCH((CUADRO!M$5&amp;$E610),'Hoja de Trabajo para listado'!$CD$151:$DC$151,0)),0)</f>
        <v>0</v>
      </c>
      <c r="N610" s="243">
        <f ca="1">+IFERROR(INDEX('Hoja de Trabajo para listado'!$A$155:$Z$1048576,MATCH($A610,'Hoja de Trabajo para listado'!$A$155:$A$1048576,0),MATCH((CUADRO!N$5&amp;$E610),'Hoja de Trabajo para listado'!$A$151:$Z$151,0)),0)+IFERROR(INDEX('Hoja de Trabajo para listado'!$AB$155:$BA$1048576,MATCH($A610,'Hoja de Trabajo para listado'!$AB$155:$AB$1048576,0),MATCH((CUADRO!N$5&amp;$E610),'Hoja de Trabajo para listado'!$AB$151:$BA$151,0)),0)+IFERROR(INDEX('Hoja de Trabajo para listado'!$BC$155:$CB$1048576,MATCH($A610,'Hoja de Trabajo para listado'!$BC$155:$BC$1048576,0),MATCH((CUADRO!N$5&amp;$E610),'Hoja de Trabajo para listado'!$BC$151:$CB$151,0)),0)+IFERROR(INDEX('Hoja de Trabajo para listado'!$DE$153:$DG$274,MATCH($A610,'Hoja de Trabajo para listado'!$DE$153:$DE$1048576,0),MATCH((CUADRO!N$5&amp;$E610),'Hoja de Trabajo para listado'!$DE$151:$DG$151,0)),0)+IFERROR(INDEX('Hoja de Trabajo para listado'!$CD$155:$DC$1048576,MATCH($A610,'Hoja de Trabajo para listado'!$CD$155:$CD$1048576,0),MATCH((CUADRO!N$5&amp;$E610),'Hoja de Trabajo para listado'!$CD$151:$DC$151,0)),0)</f>
        <v>0</v>
      </c>
      <c r="O610" s="243">
        <f ca="1">+IFERROR(INDEX('Hoja de Trabajo para listado'!$A$155:$Z$1048576,MATCH($A610,'Hoja de Trabajo para listado'!$A$155:$A$1048576,0),MATCH((CUADRO!O$5&amp;$E610),'Hoja de Trabajo para listado'!$A$151:$Z$151,0)),0)+IFERROR(INDEX('Hoja de Trabajo para listado'!$AB$155:$BA$1048576,MATCH($A610,'Hoja de Trabajo para listado'!$AB$155:$AB$1048576,0),MATCH((CUADRO!O$5&amp;$E610),'Hoja de Trabajo para listado'!$AB$151:$BA$151,0)),0)+IFERROR(INDEX('Hoja de Trabajo para listado'!$BC$155:$CB$1048576,MATCH($A610,'Hoja de Trabajo para listado'!$BC$155:$BC$1048576,0),MATCH((CUADRO!O$5&amp;$E610),'Hoja de Trabajo para listado'!$BC$151:$CB$151,0)),0)+IFERROR(INDEX('Hoja de Trabajo para listado'!$DE$153:$DG$274,MATCH($A610,'Hoja de Trabajo para listado'!$DE$153:$DE$1048576,0),MATCH((CUADRO!O$5&amp;$E610),'Hoja de Trabajo para listado'!$DE$151:$DG$151,0)),0)+IFERROR(INDEX('Hoja de Trabajo para listado'!$CD$155:$DC$1048576,MATCH($A610,'Hoja de Trabajo para listado'!$CD$155:$CD$1048576,0),MATCH((CUADRO!O$5&amp;$E610),'Hoja de Trabajo para listado'!$CD$151:$DC$151,0)),0)</f>
        <v>0</v>
      </c>
      <c r="P610" s="243">
        <f ca="1">+IFERROR(INDEX('Hoja de Trabajo para listado'!$A$155:$Z$1048576,MATCH($A610,'Hoja de Trabajo para listado'!$A$155:$A$1048576,0),MATCH((CUADRO!P$5&amp;$E610),'Hoja de Trabajo para listado'!$A$151:$Z$151,0)),0)+IFERROR(INDEX('Hoja de Trabajo para listado'!$AB$155:$BA$1048576,MATCH($A610,'Hoja de Trabajo para listado'!$AB$155:$AB$1048576,0),MATCH((CUADRO!P$5&amp;$E610),'Hoja de Trabajo para listado'!$AB$151:$BA$151,0)),0)+IFERROR(INDEX('Hoja de Trabajo para listado'!$BC$155:$CB$1048576,MATCH($A610,'Hoja de Trabajo para listado'!$BC$155:$BC$1048576,0),MATCH((CUADRO!P$5&amp;$E610),'Hoja de Trabajo para listado'!$BC$151:$CB$151,0)),0)+IFERROR(INDEX('Hoja de Trabajo para listado'!$DE$153:$DG$274,MATCH($A610,'Hoja de Trabajo para listado'!$DE$153:$DE$1048576,0),MATCH((CUADRO!P$5&amp;$E610),'Hoja de Trabajo para listado'!$DE$151:$DG$151,0)),0)+IFERROR(INDEX('Hoja de Trabajo para listado'!$CD$155:$DC$1048576,MATCH($A610,'Hoja de Trabajo para listado'!$CD$155:$CD$1048576,0),MATCH((CUADRO!P$5&amp;$E610),'Hoja de Trabajo para listado'!$CD$151:$DC$151,0)),0)</f>
        <v>0</v>
      </c>
      <c r="Q610" s="243">
        <f ca="1">+IFERROR(INDEX('Hoja de Trabajo para listado'!$A$155:$Z$1048576,MATCH($A610,'Hoja de Trabajo para listado'!$A$155:$A$1048576,0),MATCH((CUADRO!Q$5&amp;$E610),'Hoja de Trabajo para listado'!$A$151:$Z$151,0)),0)+IFERROR(INDEX('Hoja de Trabajo para listado'!$AB$155:$BA$1048576,MATCH($A610,'Hoja de Trabajo para listado'!$AB$155:$AB$1048576,0),MATCH((CUADRO!Q$5&amp;$E610),'Hoja de Trabajo para listado'!$AB$151:$BA$151,0)),0)+IFERROR(INDEX('Hoja de Trabajo para listado'!$BC$155:$CB$1048576,MATCH($A610,'Hoja de Trabajo para listado'!$BC$155:$BC$1048576,0),MATCH((CUADRO!Q$5&amp;$E610),'Hoja de Trabajo para listado'!$BC$151:$CB$151,0)),0)+IFERROR(INDEX('Hoja de Trabajo para listado'!$DE$153:$DG$274,MATCH($A610,'Hoja de Trabajo para listado'!$DE$153:$DE$1048576,0),MATCH((CUADRO!Q$5&amp;$E610),'Hoja de Trabajo para listado'!$DE$151:$DG$151,0)),0)+IFERROR(INDEX('Hoja de Trabajo para listado'!$CD$155:$DC$1048576,MATCH($A610,'Hoja de Trabajo para listado'!$CD$155:$CD$1048576,0),MATCH((CUADRO!Q$5&amp;$E610),'Hoja de Trabajo para listado'!$CD$151:$DC$151,0)),0)</f>
        <v>0</v>
      </c>
      <c r="R610" s="243">
        <f t="shared" ca="1" si="21"/>
        <v>0</v>
      </c>
      <c r="S610" s="249"/>
      <c r="T610" s="243">
        <f ca="1">+T611</f>
        <v>0</v>
      </c>
      <c r="U610" s="242">
        <f t="shared" si="22"/>
        <v>1</v>
      </c>
      <c r="V610" s="333" t="str">
        <f>+VLOOKUP(A610,bd_lista!$A$3:$E$590,5,FALSE)</f>
        <v>Gobiernos Autonomos Municipales</v>
      </c>
      <c r="W610" s="391" t="str">
        <f>+V610</f>
        <v>Gobiernos Autonomos Municipales</v>
      </c>
      <c r="X610" s="242">
        <f>+VLOOKUP(A610,[4]Sheet1!$A$13:$D$744,4,FALSE)</f>
        <v>0</v>
      </c>
      <c r="Y610" s="242" t="e">
        <f>+VLOOKUP(X610,bd_lista!$A$3:$C$590,3,FALSE)</f>
        <v>#N/A</v>
      </c>
      <c r="Z610" s="294">
        <f>+X610</f>
        <v>0</v>
      </c>
      <c r="AA610" s="295" t="e">
        <f>+Y610</f>
        <v>#N/A</v>
      </c>
    </row>
    <row r="611" spans="1:27" customFormat="1" ht="15" hidden="1" customHeight="1">
      <c r="A611" s="32">
        <v>1258</v>
      </c>
      <c r="B611" s="388"/>
      <c r="C611" s="247" t="str">
        <f>+VLOOKUP(A611,bd_lista!$A$3:$C$590,3,FALSE)</f>
        <v>Gobierno Autónomo Municipal de Yanacachi</v>
      </c>
      <c r="D611" s="390"/>
      <c r="E611" s="244" t="s">
        <v>1305</v>
      </c>
      <c r="F611" s="243">
        <f ca="1">+IFERROR(INDEX('Hoja de Trabajo para listado'!$A$155:$Z$1048576,MATCH($A611,'Hoja de Trabajo para listado'!$A$155:$A$1048576,0),MATCH((CUADRO!F$5&amp;$E611),'Hoja de Trabajo para listado'!$A$151:$Z$151,0)),0)+IFERROR(INDEX('Hoja de Trabajo para listado'!$AB$155:$BA$1048576,MATCH($A611,'Hoja de Trabajo para listado'!$AB$155:$AB$1048576,0),MATCH((CUADRO!F$5&amp;$E611),'Hoja de Trabajo para listado'!$AB$151:$BA$151,0)),0)+IFERROR(INDEX('Hoja de Trabajo para listado'!$BC$155:$CB$1048576,MATCH($A611,'Hoja de Trabajo para listado'!$BC$155:$BC$1048576,0),MATCH((CUADRO!F$5&amp;$E611),'Hoja de Trabajo para listado'!$BC$151:$CB$151,0)),0)+IFERROR(INDEX('Hoja de Trabajo para listado'!$DE$153:$DG$274,MATCH($A611,'Hoja de Trabajo para listado'!$DE$153:$DE$1048576,0),MATCH((CUADRO!F$5&amp;$E611),'Hoja de Trabajo para listado'!$DE$151:$DG$151,0)),0)+IFERROR(INDEX('Hoja de Trabajo para listado'!$CD$155:$DC$1048576,MATCH($A611,'Hoja de Trabajo para listado'!$CD$155:$CD$1048576,0),MATCH((CUADRO!F$5&amp;$E611),'Hoja de Trabajo para listado'!$CD$151:$DC$151,0)),0)</f>
        <v>0</v>
      </c>
      <c r="G611" s="243">
        <f ca="1">+IFERROR(INDEX('Hoja de Trabajo para listado'!$A$155:$Z$1048576,MATCH($A611,'Hoja de Trabajo para listado'!$A$155:$A$1048576,0),MATCH((CUADRO!G$5&amp;$E611),'Hoja de Trabajo para listado'!$A$151:$Z$151,0)),0)+IFERROR(INDEX('Hoja de Trabajo para listado'!$AB$155:$BA$1048576,MATCH($A611,'Hoja de Trabajo para listado'!$AB$155:$AB$1048576,0),MATCH((CUADRO!G$5&amp;$E611),'Hoja de Trabajo para listado'!$AB$151:$BA$151,0)),0)+IFERROR(INDEX('Hoja de Trabajo para listado'!$BC$155:$CB$1048576,MATCH($A611,'Hoja de Trabajo para listado'!$BC$155:$BC$1048576,0),MATCH((CUADRO!G$5&amp;$E611),'Hoja de Trabajo para listado'!$BC$151:$CB$151,0)),0)+IFERROR(INDEX('Hoja de Trabajo para listado'!$DE$153:$DG$274,MATCH($A611,'Hoja de Trabajo para listado'!$DE$153:$DE$1048576,0),MATCH((CUADRO!G$5&amp;$E611),'Hoja de Trabajo para listado'!$DE$151:$DG$151,0)),0)+IFERROR(INDEX('Hoja de Trabajo para listado'!$CD$155:$DC$1048576,MATCH($A611,'Hoja de Trabajo para listado'!$CD$155:$CD$1048576,0),MATCH((CUADRO!G$5&amp;$E611),'Hoja de Trabajo para listado'!$CD$151:$DC$151,0)),0)</f>
        <v>0</v>
      </c>
      <c r="H611" s="243">
        <f ca="1">+IFERROR(INDEX('Hoja de Trabajo para listado'!$A$155:$Z$1048576,MATCH($A611,'Hoja de Trabajo para listado'!$A$155:$A$1048576,0),MATCH((CUADRO!H$5&amp;$E611),'Hoja de Trabajo para listado'!$A$151:$Z$151,0)),0)+IFERROR(INDEX('Hoja de Trabajo para listado'!$AB$155:$BA$1048576,MATCH($A611,'Hoja de Trabajo para listado'!$AB$155:$AB$1048576,0),MATCH((CUADRO!H$5&amp;$E611),'Hoja de Trabajo para listado'!$AB$151:$BA$151,0)),0)+IFERROR(INDEX('Hoja de Trabajo para listado'!$BC$155:$CB$1048576,MATCH($A611,'Hoja de Trabajo para listado'!$BC$155:$BC$1048576,0),MATCH((CUADRO!H$5&amp;$E611),'Hoja de Trabajo para listado'!$BC$151:$CB$151,0)),0)+IFERROR(INDEX('Hoja de Trabajo para listado'!$DE$153:$DG$274,MATCH($A611,'Hoja de Trabajo para listado'!$DE$153:$DE$1048576,0),MATCH((CUADRO!H$5&amp;$E611),'Hoja de Trabajo para listado'!$DE$151:$DG$151,0)),0)+IFERROR(INDEX('Hoja de Trabajo para listado'!$CD$155:$DC$1048576,MATCH($A611,'Hoja de Trabajo para listado'!$CD$155:$CD$1048576,0),MATCH((CUADRO!H$5&amp;$E611),'Hoja de Trabajo para listado'!$CD$151:$DC$151,0)),0)</f>
        <v>0</v>
      </c>
      <c r="I611" s="243">
        <f ca="1">+IFERROR(INDEX('Hoja de Trabajo para listado'!$A$155:$Z$1048576,MATCH($A611,'Hoja de Trabajo para listado'!$A$155:$A$1048576,0),MATCH((CUADRO!I$5&amp;$E611),'Hoja de Trabajo para listado'!$A$151:$Z$151,0)),0)+IFERROR(INDEX('Hoja de Trabajo para listado'!$AB$155:$BA$1048576,MATCH($A611,'Hoja de Trabajo para listado'!$AB$155:$AB$1048576,0),MATCH((CUADRO!I$5&amp;$E611),'Hoja de Trabajo para listado'!$AB$151:$BA$151,0)),0)+IFERROR(INDEX('Hoja de Trabajo para listado'!$BC$155:$CB$1048576,MATCH($A611,'Hoja de Trabajo para listado'!$BC$155:$BC$1048576,0),MATCH((CUADRO!I$5&amp;$E611),'Hoja de Trabajo para listado'!$BC$151:$CB$151,0)),0)+IFERROR(INDEX('Hoja de Trabajo para listado'!$DE$153:$DG$274,MATCH($A611,'Hoja de Trabajo para listado'!$DE$153:$DE$1048576,0),MATCH((CUADRO!I$5&amp;$E611),'Hoja de Trabajo para listado'!$DE$151:$DG$151,0)),0)+IFERROR(INDEX('Hoja de Trabajo para listado'!$CD$155:$DC$1048576,MATCH($A611,'Hoja de Trabajo para listado'!$CD$155:$CD$1048576,0),MATCH((CUADRO!I$5&amp;$E611),'Hoja de Trabajo para listado'!$CD$151:$DC$151,0)),0)</f>
        <v>0</v>
      </c>
      <c r="J611" s="243">
        <f ca="1">+IFERROR(INDEX('Hoja de Trabajo para listado'!$A$155:$Z$1048576,MATCH($A611,'Hoja de Trabajo para listado'!$A$155:$A$1048576,0),MATCH((CUADRO!J$5&amp;$E611),'Hoja de Trabajo para listado'!$A$151:$Z$151,0)),0)+IFERROR(INDEX('Hoja de Trabajo para listado'!$AB$155:$BA$1048576,MATCH($A611,'Hoja de Trabajo para listado'!$AB$155:$AB$1048576,0),MATCH((CUADRO!J$5&amp;$E611),'Hoja de Trabajo para listado'!$AB$151:$BA$151,0)),0)+IFERROR(INDEX('Hoja de Trabajo para listado'!$BC$155:$CB$1048576,MATCH($A611,'Hoja de Trabajo para listado'!$BC$155:$BC$1048576,0),MATCH((CUADRO!J$5&amp;$E611),'Hoja de Trabajo para listado'!$BC$151:$CB$151,0)),0)+IFERROR(INDEX('Hoja de Trabajo para listado'!$DE$153:$DG$274,MATCH($A611,'Hoja de Trabajo para listado'!$DE$153:$DE$1048576,0),MATCH((CUADRO!J$5&amp;$E611),'Hoja de Trabajo para listado'!$DE$151:$DG$151,0)),0)+IFERROR(INDEX('Hoja de Trabajo para listado'!$CD$155:$DC$1048576,MATCH($A611,'Hoja de Trabajo para listado'!$CD$155:$CD$1048576,0),MATCH((CUADRO!J$5&amp;$E611),'Hoja de Trabajo para listado'!$CD$151:$DC$151,0)),0)</f>
        <v>0</v>
      </c>
      <c r="K611" s="243">
        <f ca="1">+IFERROR(INDEX('Hoja de Trabajo para listado'!$A$155:$Z$1048576,MATCH($A611,'Hoja de Trabajo para listado'!$A$155:$A$1048576,0),MATCH((CUADRO!K$5&amp;$E611),'Hoja de Trabajo para listado'!$A$151:$Z$151,0)),0)+IFERROR(INDEX('Hoja de Trabajo para listado'!$AB$155:$BA$1048576,MATCH($A611,'Hoja de Trabajo para listado'!$AB$155:$AB$1048576,0),MATCH((CUADRO!K$5&amp;$E611),'Hoja de Trabajo para listado'!$AB$151:$BA$151,0)),0)+IFERROR(INDEX('Hoja de Trabajo para listado'!$BC$155:$CB$1048576,MATCH($A611,'Hoja de Trabajo para listado'!$BC$155:$BC$1048576,0),MATCH((CUADRO!K$5&amp;$E611),'Hoja de Trabajo para listado'!$BC$151:$CB$151,0)),0)+IFERROR(INDEX('Hoja de Trabajo para listado'!$DE$153:$DG$274,MATCH($A611,'Hoja de Trabajo para listado'!$DE$153:$DE$1048576,0),MATCH((CUADRO!K$5&amp;$E611),'Hoja de Trabajo para listado'!$DE$151:$DG$151,0)),0)+IFERROR(INDEX('Hoja de Trabajo para listado'!$CD$155:$DC$1048576,MATCH($A611,'Hoja de Trabajo para listado'!$CD$155:$CD$1048576,0),MATCH((CUADRO!K$5&amp;$E611),'Hoja de Trabajo para listado'!$CD$151:$DC$151,0)),0)</f>
        <v>0</v>
      </c>
      <c r="L611" s="243">
        <f ca="1">+IFERROR(INDEX('Hoja de Trabajo para listado'!$A$155:$Z$1048576,MATCH($A611,'Hoja de Trabajo para listado'!$A$155:$A$1048576,0),MATCH((CUADRO!L$5&amp;$E611),'Hoja de Trabajo para listado'!$A$151:$Z$151,0)),0)+IFERROR(INDEX('Hoja de Trabajo para listado'!$AB$155:$BA$1048576,MATCH($A611,'Hoja de Trabajo para listado'!$AB$155:$AB$1048576,0),MATCH((CUADRO!L$5&amp;$E611),'Hoja de Trabajo para listado'!$AB$151:$BA$151,0)),0)+IFERROR(INDEX('Hoja de Trabajo para listado'!$BC$155:$CB$1048576,MATCH($A611,'Hoja de Trabajo para listado'!$BC$155:$BC$1048576,0),MATCH((CUADRO!L$5&amp;$E611),'Hoja de Trabajo para listado'!$BC$151:$CB$151,0)),0)+IFERROR(INDEX('Hoja de Trabajo para listado'!$DE$153:$DG$274,MATCH($A611,'Hoja de Trabajo para listado'!$DE$153:$DE$1048576,0),MATCH((CUADRO!L$5&amp;$E611),'Hoja de Trabajo para listado'!$DE$151:$DG$151,0)),0)+IFERROR(INDEX('Hoja de Trabajo para listado'!$CD$155:$DC$1048576,MATCH($A611,'Hoja de Trabajo para listado'!$CD$155:$CD$1048576,0),MATCH((CUADRO!L$5&amp;$E611),'Hoja de Trabajo para listado'!$CD$151:$DC$151,0)),0)</f>
        <v>0</v>
      </c>
      <c r="M611" s="243">
        <f ca="1">+IFERROR(INDEX('Hoja de Trabajo para listado'!$A$155:$Z$1048576,MATCH($A611,'Hoja de Trabajo para listado'!$A$155:$A$1048576,0),MATCH((CUADRO!M$5&amp;$E611),'Hoja de Trabajo para listado'!$A$151:$Z$151,0)),0)+IFERROR(INDEX('Hoja de Trabajo para listado'!$AB$155:$BA$1048576,MATCH($A611,'Hoja de Trabajo para listado'!$AB$155:$AB$1048576,0),MATCH((CUADRO!M$5&amp;$E611),'Hoja de Trabajo para listado'!$AB$151:$BA$151,0)),0)+IFERROR(INDEX('Hoja de Trabajo para listado'!$BC$155:$CB$1048576,MATCH($A611,'Hoja de Trabajo para listado'!$BC$155:$BC$1048576,0),MATCH((CUADRO!M$5&amp;$E611),'Hoja de Trabajo para listado'!$BC$151:$CB$151,0)),0)+IFERROR(INDEX('Hoja de Trabajo para listado'!$DE$153:$DG$274,MATCH($A611,'Hoja de Trabajo para listado'!$DE$153:$DE$1048576,0),MATCH((CUADRO!M$5&amp;$E611),'Hoja de Trabajo para listado'!$DE$151:$DG$151,0)),0)+IFERROR(INDEX('Hoja de Trabajo para listado'!$CD$155:$DC$1048576,MATCH($A611,'Hoja de Trabajo para listado'!$CD$155:$CD$1048576,0),MATCH((CUADRO!M$5&amp;$E611),'Hoja de Trabajo para listado'!$CD$151:$DC$151,0)),0)</f>
        <v>0</v>
      </c>
      <c r="N611" s="243">
        <f ca="1">+IFERROR(INDEX('Hoja de Trabajo para listado'!$A$155:$Z$1048576,MATCH($A611,'Hoja de Trabajo para listado'!$A$155:$A$1048576,0),MATCH((CUADRO!N$5&amp;$E611),'Hoja de Trabajo para listado'!$A$151:$Z$151,0)),0)+IFERROR(INDEX('Hoja de Trabajo para listado'!$AB$155:$BA$1048576,MATCH($A611,'Hoja de Trabajo para listado'!$AB$155:$AB$1048576,0),MATCH((CUADRO!N$5&amp;$E611),'Hoja de Trabajo para listado'!$AB$151:$BA$151,0)),0)+IFERROR(INDEX('Hoja de Trabajo para listado'!$BC$155:$CB$1048576,MATCH($A611,'Hoja de Trabajo para listado'!$BC$155:$BC$1048576,0),MATCH((CUADRO!N$5&amp;$E611),'Hoja de Trabajo para listado'!$BC$151:$CB$151,0)),0)+IFERROR(INDEX('Hoja de Trabajo para listado'!$DE$153:$DG$274,MATCH($A611,'Hoja de Trabajo para listado'!$DE$153:$DE$1048576,0),MATCH((CUADRO!N$5&amp;$E611),'Hoja de Trabajo para listado'!$DE$151:$DG$151,0)),0)+IFERROR(INDEX('Hoja de Trabajo para listado'!$CD$155:$DC$1048576,MATCH($A611,'Hoja de Trabajo para listado'!$CD$155:$CD$1048576,0),MATCH((CUADRO!N$5&amp;$E611),'Hoja de Trabajo para listado'!$CD$151:$DC$151,0)),0)</f>
        <v>0</v>
      </c>
      <c r="O611" s="243">
        <f ca="1">+IFERROR(INDEX('Hoja de Trabajo para listado'!$A$155:$Z$1048576,MATCH($A611,'Hoja de Trabajo para listado'!$A$155:$A$1048576,0),MATCH((CUADRO!O$5&amp;$E611),'Hoja de Trabajo para listado'!$A$151:$Z$151,0)),0)+IFERROR(INDEX('Hoja de Trabajo para listado'!$AB$155:$BA$1048576,MATCH($A611,'Hoja de Trabajo para listado'!$AB$155:$AB$1048576,0),MATCH((CUADRO!O$5&amp;$E611),'Hoja de Trabajo para listado'!$AB$151:$BA$151,0)),0)+IFERROR(INDEX('Hoja de Trabajo para listado'!$BC$155:$CB$1048576,MATCH($A611,'Hoja de Trabajo para listado'!$BC$155:$BC$1048576,0),MATCH((CUADRO!O$5&amp;$E611),'Hoja de Trabajo para listado'!$BC$151:$CB$151,0)),0)+IFERROR(INDEX('Hoja de Trabajo para listado'!$DE$153:$DG$274,MATCH($A611,'Hoja de Trabajo para listado'!$DE$153:$DE$1048576,0),MATCH((CUADRO!O$5&amp;$E611),'Hoja de Trabajo para listado'!$DE$151:$DG$151,0)),0)+IFERROR(INDEX('Hoja de Trabajo para listado'!$CD$155:$DC$1048576,MATCH($A611,'Hoja de Trabajo para listado'!$CD$155:$CD$1048576,0),MATCH((CUADRO!O$5&amp;$E611),'Hoja de Trabajo para listado'!$CD$151:$DC$151,0)),0)</f>
        <v>0</v>
      </c>
      <c r="P611" s="243">
        <f ca="1">+IFERROR(INDEX('Hoja de Trabajo para listado'!$A$155:$Z$1048576,MATCH($A611,'Hoja de Trabajo para listado'!$A$155:$A$1048576,0),MATCH((CUADRO!P$5&amp;$E611),'Hoja de Trabajo para listado'!$A$151:$Z$151,0)),0)+IFERROR(INDEX('Hoja de Trabajo para listado'!$AB$155:$BA$1048576,MATCH($A611,'Hoja de Trabajo para listado'!$AB$155:$AB$1048576,0),MATCH((CUADRO!P$5&amp;$E611),'Hoja de Trabajo para listado'!$AB$151:$BA$151,0)),0)+IFERROR(INDEX('Hoja de Trabajo para listado'!$BC$155:$CB$1048576,MATCH($A611,'Hoja de Trabajo para listado'!$BC$155:$BC$1048576,0),MATCH((CUADRO!P$5&amp;$E611),'Hoja de Trabajo para listado'!$BC$151:$CB$151,0)),0)+IFERROR(INDEX('Hoja de Trabajo para listado'!$DE$153:$DG$274,MATCH($A611,'Hoja de Trabajo para listado'!$DE$153:$DE$1048576,0),MATCH((CUADRO!P$5&amp;$E611),'Hoja de Trabajo para listado'!$DE$151:$DG$151,0)),0)+IFERROR(INDEX('Hoja de Trabajo para listado'!$CD$155:$DC$1048576,MATCH($A611,'Hoja de Trabajo para listado'!$CD$155:$CD$1048576,0),MATCH((CUADRO!P$5&amp;$E611),'Hoja de Trabajo para listado'!$CD$151:$DC$151,0)),0)</f>
        <v>0</v>
      </c>
      <c r="Q611" s="243">
        <f ca="1">+IFERROR(INDEX('Hoja de Trabajo para listado'!$A$155:$Z$1048576,MATCH($A611,'Hoja de Trabajo para listado'!$A$155:$A$1048576,0),MATCH((CUADRO!Q$5&amp;$E611),'Hoja de Trabajo para listado'!$A$151:$Z$151,0)),0)+IFERROR(INDEX('Hoja de Trabajo para listado'!$AB$155:$BA$1048576,MATCH($A611,'Hoja de Trabajo para listado'!$AB$155:$AB$1048576,0),MATCH((CUADRO!Q$5&amp;$E611),'Hoja de Trabajo para listado'!$AB$151:$BA$151,0)),0)+IFERROR(INDEX('Hoja de Trabajo para listado'!$BC$155:$CB$1048576,MATCH($A611,'Hoja de Trabajo para listado'!$BC$155:$BC$1048576,0),MATCH((CUADRO!Q$5&amp;$E611),'Hoja de Trabajo para listado'!$BC$151:$CB$151,0)),0)+IFERROR(INDEX('Hoja de Trabajo para listado'!$DE$153:$DG$274,MATCH($A611,'Hoja de Trabajo para listado'!$DE$153:$DE$1048576,0),MATCH((CUADRO!Q$5&amp;$E611),'Hoja de Trabajo para listado'!$DE$151:$DG$151,0)),0)+IFERROR(INDEX('Hoja de Trabajo para listado'!$CD$155:$DC$1048576,MATCH($A611,'Hoja de Trabajo para listado'!$CD$155:$CD$1048576,0),MATCH((CUADRO!Q$5&amp;$E611),'Hoja de Trabajo para listado'!$CD$151:$DC$151,0)),0)</f>
        <v>0</v>
      </c>
      <c r="R611" s="243">
        <f t="shared" ca="1" si="21"/>
        <v>0</v>
      </c>
      <c r="S611" s="249">
        <f ca="1">+R610+R611</f>
        <v>0</v>
      </c>
      <c r="T611" s="243">
        <f ca="1">+S611</f>
        <v>0</v>
      </c>
      <c r="U611" s="242">
        <f t="shared" si="22"/>
        <v>2</v>
      </c>
      <c r="V611" s="333" t="str">
        <f>+VLOOKUP(A611,bd_lista!$A$3:$E$590,5,FALSE)</f>
        <v>Gobiernos Autonomos Municipales</v>
      </c>
      <c r="W611" s="392"/>
      <c r="X611" s="242">
        <f>+VLOOKUP(A611,[4]Sheet1!$A$13:$D$744,4,FALSE)</f>
        <v>0</v>
      </c>
      <c r="Y611" s="242" t="e">
        <f>+VLOOKUP(X611,bd_lista!$A$3:$C$590,3,FALSE)</f>
        <v>#N/A</v>
      </c>
      <c r="Z611" s="292"/>
      <c r="AA611" s="293"/>
    </row>
    <row r="612" spans="1:27" customFormat="1" ht="27" hidden="1" customHeight="1">
      <c r="A612" s="32">
        <v>1259</v>
      </c>
      <c r="B612" s="387">
        <f>+A612</f>
        <v>1259</v>
      </c>
      <c r="C612" s="247" t="str">
        <f>+VLOOKUP(A612,bd_lista!$A$3:$C$590,3,FALSE)</f>
        <v>Gobierno Autónomo Municipal de Palos Blancos</v>
      </c>
      <c r="D612" s="389" t="str">
        <f>+C612</f>
        <v>Gobierno Autónomo Municipal de Palos Blancos</v>
      </c>
      <c r="E612" s="242" t="s">
        <v>1304</v>
      </c>
      <c r="F612" s="243">
        <f ca="1">+IFERROR(INDEX('Hoja de Trabajo para listado'!$A$155:$Z$1048576,MATCH($A612,'Hoja de Trabajo para listado'!$A$155:$A$1048576,0),MATCH((CUADRO!F$5&amp;$E612),'Hoja de Trabajo para listado'!$A$151:$Z$151,0)),0)+IFERROR(INDEX('Hoja de Trabajo para listado'!$AB$155:$BA$1048576,MATCH($A612,'Hoja de Trabajo para listado'!$AB$155:$AB$1048576,0),MATCH((CUADRO!F$5&amp;$E612),'Hoja de Trabajo para listado'!$AB$151:$BA$151,0)),0)+IFERROR(INDEX('Hoja de Trabajo para listado'!$BC$155:$CB$1048576,MATCH($A612,'Hoja de Trabajo para listado'!$BC$155:$BC$1048576,0),MATCH((CUADRO!F$5&amp;$E612),'Hoja de Trabajo para listado'!$BC$151:$CB$151,0)),0)+IFERROR(INDEX('Hoja de Trabajo para listado'!$DE$153:$DG$274,MATCH($A612,'Hoja de Trabajo para listado'!$DE$153:$DE$1048576,0),MATCH((CUADRO!F$5&amp;$E612),'Hoja de Trabajo para listado'!$DE$151:$DG$151,0)),0)+IFERROR(INDEX('Hoja de Trabajo para listado'!$CD$155:$DC$1048576,MATCH($A612,'Hoja de Trabajo para listado'!$CD$155:$CD$1048576,0),MATCH((CUADRO!F$5&amp;$E612),'Hoja de Trabajo para listado'!$CD$151:$DC$151,0)),0)</f>
        <v>0</v>
      </c>
      <c r="G612" s="243">
        <f ca="1">+IFERROR(INDEX('Hoja de Trabajo para listado'!$A$155:$Z$1048576,MATCH($A612,'Hoja de Trabajo para listado'!$A$155:$A$1048576,0),MATCH((CUADRO!G$5&amp;$E612),'Hoja de Trabajo para listado'!$A$151:$Z$151,0)),0)+IFERROR(INDEX('Hoja de Trabajo para listado'!$AB$155:$BA$1048576,MATCH($A612,'Hoja de Trabajo para listado'!$AB$155:$AB$1048576,0),MATCH((CUADRO!G$5&amp;$E612),'Hoja de Trabajo para listado'!$AB$151:$BA$151,0)),0)+IFERROR(INDEX('Hoja de Trabajo para listado'!$BC$155:$CB$1048576,MATCH($A612,'Hoja de Trabajo para listado'!$BC$155:$BC$1048576,0),MATCH((CUADRO!G$5&amp;$E612),'Hoja de Trabajo para listado'!$BC$151:$CB$151,0)),0)+IFERROR(INDEX('Hoja de Trabajo para listado'!$DE$153:$DG$274,MATCH($A612,'Hoja de Trabajo para listado'!$DE$153:$DE$1048576,0),MATCH((CUADRO!G$5&amp;$E612),'Hoja de Trabajo para listado'!$DE$151:$DG$151,0)),0)+IFERROR(INDEX('Hoja de Trabajo para listado'!$CD$155:$DC$1048576,MATCH($A612,'Hoja de Trabajo para listado'!$CD$155:$CD$1048576,0),MATCH((CUADRO!G$5&amp;$E612),'Hoja de Trabajo para listado'!$CD$151:$DC$151,0)),0)</f>
        <v>0</v>
      </c>
      <c r="H612" s="243">
        <f ca="1">+IFERROR(INDEX('Hoja de Trabajo para listado'!$A$155:$Z$1048576,MATCH($A612,'Hoja de Trabajo para listado'!$A$155:$A$1048576,0),MATCH((CUADRO!H$5&amp;$E612),'Hoja de Trabajo para listado'!$A$151:$Z$151,0)),0)+IFERROR(INDEX('Hoja de Trabajo para listado'!$AB$155:$BA$1048576,MATCH($A612,'Hoja de Trabajo para listado'!$AB$155:$AB$1048576,0),MATCH((CUADRO!H$5&amp;$E612),'Hoja de Trabajo para listado'!$AB$151:$BA$151,0)),0)+IFERROR(INDEX('Hoja de Trabajo para listado'!$BC$155:$CB$1048576,MATCH($A612,'Hoja de Trabajo para listado'!$BC$155:$BC$1048576,0),MATCH((CUADRO!H$5&amp;$E612),'Hoja de Trabajo para listado'!$BC$151:$CB$151,0)),0)+IFERROR(INDEX('Hoja de Trabajo para listado'!$DE$153:$DG$274,MATCH($A612,'Hoja de Trabajo para listado'!$DE$153:$DE$1048576,0),MATCH((CUADRO!H$5&amp;$E612),'Hoja de Trabajo para listado'!$DE$151:$DG$151,0)),0)+IFERROR(INDEX('Hoja de Trabajo para listado'!$CD$155:$DC$1048576,MATCH($A612,'Hoja de Trabajo para listado'!$CD$155:$CD$1048576,0),MATCH((CUADRO!H$5&amp;$E612),'Hoja de Trabajo para listado'!$CD$151:$DC$151,0)),0)</f>
        <v>0</v>
      </c>
      <c r="I612" s="243">
        <f ca="1">+IFERROR(INDEX('Hoja de Trabajo para listado'!$A$155:$Z$1048576,MATCH($A612,'Hoja de Trabajo para listado'!$A$155:$A$1048576,0),MATCH((CUADRO!I$5&amp;$E612),'Hoja de Trabajo para listado'!$A$151:$Z$151,0)),0)+IFERROR(INDEX('Hoja de Trabajo para listado'!$AB$155:$BA$1048576,MATCH($A612,'Hoja de Trabajo para listado'!$AB$155:$AB$1048576,0),MATCH((CUADRO!I$5&amp;$E612),'Hoja de Trabajo para listado'!$AB$151:$BA$151,0)),0)+IFERROR(INDEX('Hoja de Trabajo para listado'!$BC$155:$CB$1048576,MATCH($A612,'Hoja de Trabajo para listado'!$BC$155:$BC$1048576,0),MATCH((CUADRO!I$5&amp;$E612),'Hoja de Trabajo para listado'!$BC$151:$CB$151,0)),0)+IFERROR(INDEX('Hoja de Trabajo para listado'!$DE$153:$DG$274,MATCH($A612,'Hoja de Trabajo para listado'!$DE$153:$DE$1048576,0),MATCH((CUADRO!I$5&amp;$E612),'Hoja de Trabajo para listado'!$DE$151:$DG$151,0)),0)+IFERROR(INDEX('Hoja de Trabajo para listado'!$CD$155:$DC$1048576,MATCH($A612,'Hoja de Trabajo para listado'!$CD$155:$CD$1048576,0),MATCH((CUADRO!I$5&amp;$E612),'Hoja de Trabajo para listado'!$CD$151:$DC$151,0)),0)</f>
        <v>0</v>
      </c>
      <c r="J612" s="243">
        <f ca="1">+IFERROR(INDEX('Hoja de Trabajo para listado'!$A$155:$Z$1048576,MATCH($A612,'Hoja de Trabajo para listado'!$A$155:$A$1048576,0),MATCH((CUADRO!J$5&amp;$E612),'Hoja de Trabajo para listado'!$A$151:$Z$151,0)),0)+IFERROR(INDEX('Hoja de Trabajo para listado'!$AB$155:$BA$1048576,MATCH($A612,'Hoja de Trabajo para listado'!$AB$155:$AB$1048576,0),MATCH((CUADRO!J$5&amp;$E612),'Hoja de Trabajo para listado'!$AB$151:$BA$151,0)),0)+IFERROR(INDEX('Hoja de Trabajo para listado'!$BC$155:$CB$1048576,MATCH($A612,'Hoja de Trabajo para listado'!$BC$155:$BC$1048576,0),MATCH((CUADRO!J$5&amp;$E612),'Hoja de Trabajo para listado'!$BC$151:$CB$151,0)),0)+IFERROR(INDEX('Hoja de Trabajo para listado'!$DE$153:$DG$274,MATCH($A612,'Hoja de Trabajo para listado'!$DE$153:$DE$1048576,0),MATCH((CUADRO!J$5&amp;$E612),'Hoja de Trabajo para listado'!$DE$151:$DG$151,0)),0)+IFERROR(INDEX('Hoja de Trabajo para listado'!$CD$155:$DC$1048576,MATCH($A612,'Hoja de Trabajo para listado'!$CD$155:$CD$1048576,0),MATCH((CUADRO!J$5&amp;$E612),'Hoja de Trabajo para listado'!$CD$151:$DC$151,0)),0)</f>
        <v>0</v>
      </c>
      <c r="K612" s="243">
        <f ca="1">+IFERROR(INDEX('Hoja de Trabajo para listado'!$A$155:$Z$1048576,MATCH($A612,'Hoja de Trabajo para listado'!$A$155:$A$1048576,0),MATCH((CUADRO!K$5&amp;$E612),'Hoja de Trabajo para listado'!$A$151:$Z$151,0)),0)+IFERROR(INDEX('Hoja de Trabajo para listado'!$AB$155:$BA$1048576,MATCH($A612,'Hoja de Trabajo para listado'!$AB$155:$AB$1048576,0),MATCH((CUADRO!K$5&amp;$E612),'Hoja de Trabajo para listado'!$AB$151:$BA$151,0)),0)+IFERROR(INDEX('Hoja de Trabajo para listado'!$BC$155:$CB$1048576,MATCH($A612,'Hoja de Trabajo para listado'!$BC$155:$BC$1048576,0),MATCH((CUADRO!K$5&amp;$E612),'Hoja de Trabajo para listado'!$BC$151:$CB$151,0)),0)+IFERROR(INDEX('Hoja de Trabajo para listado'!$DE$153:$DG$274,MATCH($A612,'Hoja de Trabajo para listado'!$DE$153:$DE$1048576,0),MATCH((CUADRO!K$5&amp;$E612),'Hoja de Trabajo para listado'!$DE$151:$DG$151,0)),0)+IFERROR(INDEX('Hoja de Trabajo para listado'!$CD$155:$DC$1048576,MATCH($A612,'Hoja de Trabajo para listado'!$CD$155:$CD$1048576,0),MATCH((CUADRO!K$5&amp;$E612),'Hoja de Trabajo para listado'!$CD$151:$DC$151,0)),0)</f>
        <v>0</v>
      </c>
      <c r="L612" s="243">
        <f ca="1">+IFERROR(INDEX('Hoja de Trabajo para listado'!$A$155:$Z$1048576,MATCH($A612,'Hoja de Trabajo para listado'!$A$155:$A$1048576,0),MATCH((CUADRO!L$5&amp;$E612),'Hoja de Trabajo para listado'!$A$151:$Z$151,0)),0)+IFERROR(INDEX('Hoja de Trabajo para listado'!$AB$155:$BA$1048576,MATCH($A612,'Hoja de Trabajo para listado'!$AB$155:$AB$1048576,0),MATCH((CUADRO!L$5&amp;$E612),'Hoja de Trabajo para listado'!$AB$151:$BA$151,0)),0)+IFERROR(INDEX('Hoja de Trabajo para listado'!$BC$155:$CB$1048576,MATCH($A612,'Hoja de Trabajo para listado'!$BC$155:$BC$1048576,0),MATCH((CUADRO!L$5&amp;$E612),'Hoja de Trabajo para listado'!$BC$151:$CB$151,0)),0)+IFERROR(INDEX('Hoja de Trabajo para listado'!$DE$153:$DG$274,MATCH($A612,'Hoja de Trabajo para listado'!$DE$153:$DE$1048576,0),MATCH((CUADRO!L$5&amp;$E612),'Hoja de Trabajo para listado'!$DE$151:$DG$151,0)),0)+IFERROR(INDEX('Hoja de Trabajo para listado'!$CD$155:$DC$1048576,MATCH($A612,'Hoja de Trabajo para listado'!$CD$155:$CD$1048576,0),MATCH((CUADRO!L$5&amp;$E612),'Hoja de Trabajo para listado'!$CD$151:$DC$151,0)),0)</f>
        <v>0</v>
      </c>
      <c r="M612" s="243">
        <f ca="1">+IFERROR(INDEX('Hoja de Trabajo para listado'!$A$155:$Z$1048576,MATCH($A612,'Hoja de Trabajo para listado'!$A$155:$A$1048576,0),MATCH((CUADRO!M$5&amp;$E612),'Hoja de Trabajo para listado'!$A$151:$Z$151,0)),0)+IFERROR(INDEX('Hoja de Trabajo para listado'!$AB$155:$BA$1048576,MATCH($A612,'Hoja de Trabajo para listado'!$AB$155:$AB$1048576,0),MATCH((CUADRO!M$5&amp;$E612),'Hoja de Trabajo para listado'!$AB$151:$BA$151,0)),0)+IFERROR(INDEX('Hoja de Trabajo para listado'!$BC$155:$CB$1048576,MATCH($A612,'Hoja de Trabajo para listado'!$BC$155:$BC$1048576,0),MATCH((CUADRO!M$5&amp;$E612),'Hoja de Trabajo para listado'!$BC$151:$CB$151,0)),0)+IFERROR(INDEX('Hoja de Trabajo para listado'!$DE$153:$DG$274,MATCH($A612,'Hoja de Trabajo para listado'!$DE$153:$DE$1048576,0),MATCH((CUADRO!M$5&amp;$E612),'Hoja de Trabajo para listado'!$DE$151:$DG$151,0)),0)+IFERROR(INDEX('Hoja de Trabajo para listado'!$CD$155:$DC$1048576,MATCH($A612,'Hoja de Trabajo para listado'!$CD$155:$CD$1048576,0),MATCH((CUADRO!M$5&amp;$E612),'Hoja de Trabajo para listado'!$CD$151:$DC$151,0)),0)</f>
        <v>0</v>
      </c>
      <c r="N612" s="243">
        <f ca="1">+IFERROR(INDEX('Hoja de Trabajo para listado'!$A$155:$Z$1048576,MATCH($A612,'Hoja de Trabajo para listado'!$A$155:$A$1048576,0),MATCH((CUADRO!N$5&amp;$E612),'Hoja de Trabajo para listado'!$A$151:$Z$151,0)),0)+IFERROR(INDEX('Hoja de Trabajo para listado'!$AB$155:$BA$1048576,MATCH($A612,'Hoja de Trabajo para listado'!$AB$155:$AB$1048576,0),MATCH((CUADRO!N$5&amp;$E612),'Hoja de Trabajo para listado'!$AB$151:$BA$151,0)),0)+IFERROR(INDEX('Hoja de Trabajo para listado'!$BC$155:$CB$1048576,MATCH($A612,'Hoja de Trabajo para listado'!$BC$155:$BC$1048576,0),MATCH((CUADRO!N$5&amp;$E612),'Hoja de Trabajo para listado'!$BC$151:$CB$151,0)),0)+IFERROR(INDEX('Hoja de Trabajo para listado'!$DE$153:$DG$274,MATCH($A612,'Hoja de Trabajo para listado'!$DE$153:$DE$1048576,0),MATCH((CUADRO!N$5&amp;$E612),'Hoja de Trabajo para listado'!$DE$151:$DG$151,0)),0)+IFERROR(INDEX('Hoja de Trabajo para listado'!$CD$155:$DC$1048576,MATCH($A612,'Hoja de Trabajo para listado'!$CD$155:$CD$1048576,0),MATCH((CUADRO!N$5&amp;$E612),'Hoja de Trabajo para listado'!$CD$151:$DC$151,0)),0)</f>
        <v>0</v>
      </c>
      <c r="O612" s="243">
        <f ca="1">+IFERROR(INDEX('Hoja de Trabajo para listado'!$A$155:$Z$1048576,MATCH($A612,'Hoja de Trabajo para listado'!$A$155:$A$1048576,0),MATCH((CUADRO!O$5&amp;$E612),'Hoja de Trabajo para listado'!$A$151:$Z$151,0)),0)+IFERROR(INDEX('Hoja de Trabajo para listado'!$AB$155:$BA$1048576,MATCH($A612,'Hoja de Trabajo para listado'!$AB$155:$AB$1048576,0),MATCH((CUADRO!O$5&amp;$E612),'Hoja de Trabajo para listado'!$AB$151:$BA$151,0)),0)+IFERROR(INDEX('Hoja de Trabajo para listado'!$BC$155:$CB$1048576,MATCH($A612,'Hoja de Trabajo para listado'!$BC$155:$BC$1048576,0),MATCH((CUADRO!O$5&amp;$E612),'Hoja de Trabajo para listado'!$BC$151:$CB$151,0)),0)+IFERROR(INDEX('Hoja de Trabajo para listado'!$DE$153:$DG$274,MATCH($A612,'Hoja de Trabajo para listado'!$DE$153:$DE$1048576,0),MATCH((CUADRO!O$5&amp;$E612),'Hoja de Trabajo para listado'!$DE$151:$DG$151,0)),0)+IFERROR(INDEX('Hoja de Trabajo para listado'!$CD$155:$DC$1048576,MATCH($A612,'Hoja de Trabajo para listado'!$CD$155:$CD$1048576,0),MATCH((CUADRO!O$5&amp;$E612),'Hoja de Trabajo para listado'!$CD$151:$DC$151,0)),0)</f>
        <v>0</v>
      </c>
      <c r="P612" s="243">
        <f ca="1">+IFERROR(INDEX('Hoja de Trabajo para listado'!$A$155:$Z$1048576,MATCH($A612,'Hoja de Trabajo para listado'!$A$155:$A$1048576,0),MATCH((CUADRO!P$5&amp;$E612),'Hoja de Trabajo para listado'!$A$151:$Z$151,0)),0)+IFERROR(INDEX('Hoja de Trabajo para listado'!$AB$155:$BA$1048576,MATCH($A612,'Hoja de Trabajo para listado'!$AB$155:$AB$1048576,0),MATCH((CUADRO!P$5&amp;$E612),'Hoja de Trabajo para listado'!$AB$151:$BA$151,0)),0)+IFERROR(INDEX('Hoja de Trabajo para listado'!$BC$155:$CB$1048576,MATCH($A612,'Hoja de Trabajo para listado'!$BC$155:$BC$1048576,0),MATCH((CUADRO!P$5&amp;$E612),'Hoja de Trabajo para listado'!$BC$151:$CB$151,0)),0)+IFERROR(INDEX('Hoja de Trabajo para listado'!$DE$153:$DG$274,MATCH($A612,'Hoja de Trabajo para listado'!$DE$153:$DE$1048576,0),MATCH((CUADRO!P$5&amp;$E612),'Hoja de Trabajo para listado'!$DE$151:$DG$151,0)),0)+IFERROR(INDEX('Hoja de Trabajo para listado'!$CD$155:$DC$1048576,MATCH($A612,'Hoja de Trabajo para listado'!$CD$155:$CD$1048576,0),MATCH((CUADRO!P$5&amp;$E612),'Hoja de Trabajo para listado'!$CD$151:$DC$151,0)),0)</f>
        <v>0</v>
      </c>
      <c r="Q612" s="243">
        <f ca="1">+IFERROR(INDEX('Hoja de Trabajo para listado'!$A$155:$Z$1048576,MATCH($A612,'Hoja de Trabajo para listado'!$A$155:$A$1048576,0),MATCH((CUADRO!Q$5&amp;$E612),'Hoja de Trabajo para listado'!$A$151:$Z$151,0)),0)+IFERROR(INDEX('Hoja de Trabajo para listado'!$AB$155:$BA$1048576,MATCH($A612,'Hoja de Trabajo para listado'!$AB$155:$AB$1048576,0),MATCH((CUADRO!Q$5&amp;$E612),'Hoja de Trabajo para listado'!$AB$151:$BA$151,0)),0)+IFERROR(INDEX('Hoja de Trabajo para listado'!$BC$155:$CB$1048576,MATCH($A612,'Hoja de Trabajo para listado'!$BC$155:$BC$1048576,0),MATCH((CUADRO!Q$5&amp;$E612),'Hoja de Trabajo para listado'!$BC$151:$CB$151,0)),0)+IFERROR(INDEX('Hoja de Trabajo para listado'!$DE$153:$DG$274,MATCH($A612,'Hoja de Trabajo para listado'!$DE$153:$DE$1048576,0),MATCH((CUADRO!Q$5&amp;$E612),'Hoja de Trabajo para listado'!$DE$151:$DG$151,0)),0)+IFERROR(INDEX('Hoja de Trabajo para listado'!$CD$155:$DC$1048576,MATCH($A612,'Hoja de Trabajo para listado'!$CD$155:$CD$1048576,0),MATCH((CUADRO!Q$5&amp;$E612),'Hoja de Trabajo para listado'!$CD$151:$DC$151,0)),0)</f>
        <v>0</v>
      </c>
      <c r="R612" s="243">
        <f t="shared" ca="1" si="21"/>
        <v>0</v>
      </c>
      <c r="S612" s="249"/>
      <c r="T612" s="243">
        <f ca="1">+T613</f>
        <v>0</v>
      </c>
      <c r="U612" s="242">
        <f t="shared" si="22"/>
        <v>1</v>
      </c>
      <c r="V612" s="333" t="str">
        <f>+VLOOKUP(A612,bd_lista!$A$3:$E$590,5,FALSE)</f>
        <v>Gobiernos Autonomos Municipales</v>
      </c>
      <c r="W612" s="391" t="str">
        <f>+V612</f>
        <v>Gobiernos Autonomos Municipales</v>
      </c>
      <c r="X612" s="242">
        <f>+VLOOKUP(A612,[4]Sheet1!$A$13:$D$744,4,FALSE)</f>
        <v>0</v>
      </c>
      <c r="Y612" s="242" t="e">
        <f>+VLOOKUP(X612,bd_lista!$A$3:$C$590,3,FALSE)</f>
        <v>#N/A</v>
      </c>
      <c r="Z612" s="294">
        <f>+X612</f>
        <v>0</v>
      </c>
      <c r="AA612" s="295" t="e">
        <f>+Y612</f>
        <v>#N/A</v>
      </c>
    </row>
    <row r="613" spans="1:27" customFormat="1" ht="27" hidden="1" customHeight="1">
      <c r="A613" s="32">
        <v>1259</v>
      </c>
      <c r="B613" s="388"/>
      <c r="C613" s="247" t="str">
        <f>+VLOOKUP(A613,bd_lista!$A$3:$C$590,3,FALSE)</f>
        <v>Gobierno Autónomo Municipal de Palos Blancos</v>
      </c>
      <c r="D613" s="390"/>
      <c r="E613" s="244" t="s">
        <v>1305</v>
      </c>
      <c r="F613" s="243">
        <f ca="1">+IFERROR(INDEX('Hoja de Trabajo para listado'!$A$155:$Z$1048576,MATCH($A613,'Hoja de Trabajo para listado'!$A$155:$A$1048576,0),MATCH((CUADRO!F$5&amp;$E613),'Hoja de Trabajo para listado'!$A$151:$Z$151,0)),0)+IFERROR(INDEX('Hoja de Trabajo para listado'!$AB$155:$BA$1048576,MATCH($A613,'Hoja de Trabajo para listado'!$AB$155:$AB$1048576,0),MATCH((CUADRO!F$5&amp;$E613),'Hoja de Trabajo para listado'!$AB$151:$BA$151,0)),0)+IFERROR(INDEX('Hoja de Trabajo para listado'!$BC$155:$CB$1048576,MATCH($A613,'Hoja de Trabajo para listado'!$BC$155:$BC$1048576,0),MATCH((CUADRO!F$5&amp;$E613),'Hoja de Trabajo para listado'!$BC$151:$CB$151,0)),0)+IFERROR(INDEX('Hoja de Trabajo para listado'!$DE$153:$DG$274,MATCH($A613,'Hoja de Trabajo para listado'!$DE$153:$DE$1048576,0),MATCH((CUADRO!F$5&amp;$E613),'Hoja de Trabajo para listado'!$DE$151:$DG$151,0)),0)+IFERROR(INDEX('Hoja de Trabajo para listado'!$CD$155:$DC$1048576,MATCH($A613,'Hoja de Trabajo para listado'!$CD$155:$CD$1048576,0),MATCH((CUADRO!F$5&amp;$E613),'Hoja de Trabajo para listado'!$CD$151:$DC$151,0)),0)</f>
        <v>0</v>
      </c>
      <c r="G613" s="243">
        <f ca="1">+IFERROR(INDEX('Hoja de Trabajo para listado'!$A$155:$Z$1048576,MATCH($A613,'Hoja de Trabajo para listado'!$A$155:$A$1048576,0),MATCH((CUADRO!G$5&amp;$E613),'Hoja de Trabajo para listado'!$A$151:$Z$151,0)),0)+IFERROR(INDEX('Hoja de Trabajo para listado'!$AB$155:$BA$1048576,MATCH($A613,'Hoja de Trabajo para listado'!$AB$155:$AB$1048576,0),MATCH((CUADRO!G$5&amp;$E613),'Hoja de Trabajo para listado'!$AB$151:$BA$151,0)),0)+IFERROR(INDEX('Hoja de Trabajo para listado'!$BC$155:$CB$1048576,MATCH($A613,'Hoja de Trabajo para listado'!$BC$155:$BC$1048576,0),MATCH((CUADRO!G$5&amp;$E613),'Hoja de Trabajo para listado'!$BC$151:$CB$151,0)),0)+IFERROR(INDEX('Hoja de Trabajo para listado'!$DE$153:$DG$274,MATCH($A613,'Hoja de Trabajo para listado'!$DE$153:$DE$1048576,0),MATCH((CUADRO!G$5&amp;$E613),'Hoja de Trabajo para listado'!$DE$151:$DG$151,0)),0)+IFERROR(INDEX('Hoja de Trabajo para listado'!$CD$155:$DC$1048576,MATCH($A613,'Hoja de Trabajo para listado'!$CD$155:$CD$1048576,0),MATCH((CUADRO!G$5&amp;$E613),'Hoja de Trabajo para listado'!$CD$151:$DC$151,0)),0)</f>
        <v>0</v>
      </c>
      <c r="H613" s="243">
        <f ca="1">+IFERROR(INDEX('Hoja de Trabajo para listado'!$A$155:$Z$1048576,MATCH($A613,'Hoja de Trabajo para listado'!$A$155:$A$1048576,0),MATCH((CUADRO!H$5&amp;$E613),'Hoja de Trabajo para listado'!$A$151:$Z$151,0)),0)+IFERROR(INDEX('Hoja de Trabajo para listado'!$AB$155:$BA$1048576,MATCH($A613,'Hoja de Trabajo para listado'!$AB$155:$AB$1048576,0),MATCH((CUADRO!H$5&amp;$E613),'Hoja de Trabajo para listado'!$AB$151:$BA$151,0)),0)+IFERROR(INDEX('Hoja de Trabajo para listado'!$BC$155:$CB$1048576,MATCH($A613,'Hoja de Trabajo para listado'!$BC$155:$BC$1048576,0),MATCH((CUADRO!H$5&amp;$E613),'Hoja de Trabajo para listado'!$BC$151:$CB$151,0)),0)+IFERROR(INDEX('Hoja de Trabajo para listado'!$DE$153:$DG$274,MATCH($A613,'Hoja de Trabajo para listado'!$DE$153:$DE$1048576,0),MATCH((CUADRO!H$5&amp;$E613),'Hoja de Trabajo para listado'!$DE$151:$DG$151,0)),0)+IFERROR(INDEX('Hoja de Trabajo para listado'!$CD$155:$DC$1048576,MATCH($A613,'Hoja de Trabajo para listado'!$CD$155:$CD$1048576,0),MATCH((CUADRO!H$5&amp;$E613),'Hoja de Trabajo para listado'!$CD$151:$DC$151,0)),0)</f>
        <v>0</v>
      </c>
      <c r="I613" s="243">
        <f ca="1">+IFERROR(INDEX('Hoja de Trabajo para listado'!$A$155:$Z$1048576,MATCH($A613,'Hoja de Trabajo para listado'!$A$155:$A$1048576,0),MATCH((CUADRO!I$5&amp;$E613),'Hoja de Trabajo para listado'!$A$151:$Z$151,0)),0)+IFERROR(INDEX('Hoja de Trabajo para listado'!$AB$155:$BA$1048576,MATCH($A613,'Hoja de Trabajo para listado'!$AB$155:$AB$1048576,0),MATCH((CUADRO!I$5&amp;$E613),'Hoja de Trabajo para listado'!$AB$151:$BA$151,0)),0)+IFERROR(INDEX('Hoja de Trabajo para listado'!$BC$155:$CB$1048576,MATCH($A613,'Hoja de Trabajo para listado'!$BC$155:$BC$1048576,0),MATCH((CUADRO!I$5&amp;$E613),'Hoja de Trabajo para listado'!$BC$151:$CB$151,0)),0)+IFERROR(INDEX('Hoja de Trabajo para listado'!$DE$153:$DG$274,MATCH($A613,'Hoja de Trabajo para listado'!$DE$153:$DE$1048576,0),MATCH((CUADRO!I$5&amp;$E613),'Hoja de Trabajo para listado'!$DE$151:$DG$151,0)),0)+IFERROR(INDEX('Hoja de Trabajo para listado'!$CD$155:$DC$1048576,MATCH($A613,'Hoja de Trabajo para listado'!$CD$155:$CD$1048576,0),MATCH((CUADRO!I$5&amp;$E613),'Hoja de Trabajo para listado'!$CD$151:$DC$151,0)),0)</f>
        <v>0</v>
      </c>
      <c r="J613" s="243">
        <f ca="1">+IFERROR(INDEX('Hoja de Trabajo para listado'!$A$155:$Z$1048576,MATCH($A613,'Hoja de Trabajo para listado'!$A$155:$A$1048576,0),MATCH((CUADRO!J$5&amp;$E613),'Hoja de Trabajo para listado'!$A$151:$Z$151,0)),0)+IFERROR(INDEX('Hoja de Trabajo para listado'!$AB$155:$BA$1048576,MATCH($A613,'Hoja de Trabajo para listado'!$AB$155:$AB$1048576,0),MATCH((CUADRO!J$5&amp;$E613),'Hoja de Trabajo para listado'!$AB$151:$BA$151,0)),0)+IFERROR(INDEX('Hoja de Trabajo para listado'!$BC$155:$CB$1048576,MATCH($A613,'Hoja de Trabajo para listado'!$BC$155:$BC$1048576,0),MATCH((CUADRO!J$5&amp;$E613),'Hoja de Trabajo para listado'!$BC$151:$CB$151,0)),0)+IFERROR(INDEX('Hoja de Trabajo para listado'!$DE$153:$DG$274,MATCH($A613,'Hoja de Trabajo para listado'!$DE$153:$DE$1048576,0),MATCH((CUADRO!J$5&amp;$E613),'Hoja de Trabajo para listado'!$DE$151:$DG$151,0)),0)+IFERROR(INDEX('Hoja de Trabajo para listado'!$CD$155:$DC$1048576,MATCH($A613,'Hoja de Trabajo para listado'!$CD$155:$CD$1048576,0),MATCH((CUADRO!J$5&amp;$E613),'Hoja de Trabajo para listado'!$CD$151:$DC$151,0)),0)</f>
        <v>0</v>
      </c>
      <c r="K613" s="243">
        <f ca="1">+IFERROR(INDEX('Hoja de Trabajo para listado'!$A$155:$Z$1048576,MATCH($A613,'Hoja de Trabajo para listado'!$A$155:$A$1048576,0),MATCH((CUADRO!K$5&amp;$E613),'Hoja de Trabajo para listado'!$A$151:$Z$151,0)),0)+IFERROR(INDEX('Hoja de Trabajo para listado'!$AB$155:$BA$1048576,MATCH($A613,'Hoja de Trabajo para listado'!$AB$155:$AB$1048576,0),MATCH((CUADRO!K$5&amp;$E613),'Hoja de Trabajo para listado'!$AB$151:$BA$151,0)),0)+IFERROR(INDEX('Hoja de Trabajo para listado'!$BC$155:$CB$1048576,MATCH($A613,'Hoja de Trabajo para listado'!$BC$155:$BC$1048576,0),MATCH((CUADRO!K$5&amp;$E613),'Hoja de Trabajo para listado'!$BC$151:$CB$151,0)),0)+IFERROR(INDEX('Hoja de Trabajo para listado'!$DE$153:$DG$274,MATCH($A613,'Hoja de Trabajo para listado'!$DE$153:$DE$1048576,0),MATCH((CUADRO!K$5&amp;$E613),'Hoja de Trabajo para listado'!$DE$151:$DG$151,0)),0)+IFERROR(INDEX('Hoja de Trabajo para listado'!$CD$155:$DC$1048576,MATCH($A613,'Hoja de Trabajo para listado'!$CD$155:$CD$1048576,0),MATCH((CUADRO!K$5&amp;$E613),'Hoja de Trabajo para listado'!$CD$151:$DC$151,0)),0)</f>
        <v>0</v>
      </c>
      <c r="L613" s="243">
        <f ca="1">+IFERROR(INDEX('Hoja de Trabajo para listado'!$A$155:$Z$1048576,MATCH($A613,'Hoja de Trabajo para listado'!$A$155:$A$1048576,0),MATCH((CUADRO!L$5&amp;$E613),'Hoja de Trabajo para listado'!$A$151:$Z$151,0)),0)+IFERROR(INDEX('Hoja de Trabajo para listado'!$AB$155:$BA$1048576,MATCH($A613,'Hoja de Trabajo para listado'!$AB$155:$AB$1048576,0),MATCH((CUADRO!L$5&amp;$E613),'Hoja de Trabajo para listado'!$AB$151:$BA$151,0)),0)+IFERROR(INDEX('Hoja de Trabajo para listado'!$BC$155:$CB$1048576,MATCH($A613,'Hoja de Trabajo para listado'!$BC$155:$BC$1048576,0),MATCH((CUADRO!L$5&amp;$E613),'Hoja de Trabajo para listado'!$BC$151:$CB$151,0)),0)+IFERROR(INDEX('Hoja de Trabajo para listado'!$DE$153:$DG$274,MATCH($A613,'Hoja de Trabajo para listado'!$DE$153:$DE$1048576,0),MATCH((CUADRO!L$5&amp;$E613),'Hoja de Trabajo para listado'!$DE$151:$DG$151,0)),0)+IFERROR(INDEX('Hoja de Trabajo para listado'!$CD$155:$DC$1048576,MATCH($A613,'Hoja de Trabajo para listado'!$CD$155:$CD$1048576,0),MATCH((CUADRO!L$5&amp;$E613),'Hoja de Trabajo para listado'!$CD$151:$DC$151,0)),0)</f>
        <v>0</v>
      </c>
      <c r="M613" s="243">
        <f ca="1">+IFERROR(INDEX('Hoja de Trabajo para listado'!$A$155:$Z$1048576,MATCH($A613,'Hoja de Trabajo para listado'!$A$155:$A$1048576,0),MATCH((CUADRO!M$5&amp;$E613),'Hoja de Trabajo para listado'!$A$151:$Z$151,0)),0)+IFERROR(INDEX('Hoja de Trabajo para listado'!$AB$155:$BA$1048576,MATCH($A613,'Hoja de Trabajo para listado'!$AB$155:$AB$1048576,0),MATCH((CUADRO!M$5&amp;$E613),'Hoja de Trabajo para listado'!$AB$151:$BA$151,0)),0)+IFERROR(INDEX('Hoja de Trabajo para listado'!$BC$155:$CB$1048576,MATCH($A613,'Hoja de Trabajo para listado'!$BC$155:$BC$1048576,0),MATCH((CUADRO!M$5&amp;$E613),'Hoja de Trabajo para listado'!$BC$151:$CB$151,0)),0)+IFERROR(INDEX('Hoja de Trabajo para listado'!$DE$153:$DG$274,MATCH($A613,'Hoja de Trabajo para listado'!$DE$153:$DE$1048576,0),MATCH((CUADRO!M$5&amp;$E613),'Hoja de Trabajo para listado'!$DE$151:$DG$151,0)),0)+IFERROR(INDEX('Hoja de Trabajo para listado'!$CD$155:$DC$1048576,MATCH($A613,'Hoja de Trabajo para listado'!$CD$155:$CD$1048576,0),MATCH((CUADRO!M$5&amp;$E613),'Hoja de Trabajo para listado'!$CD$151:$DC$151,0)),0)</f>
        <v>0</v>
      </c>
      <c r="N613" s="243">
        <f ca="1">+IFERROR(INDEX('Hoja de Trabajo para listado'!$A$155:$Z$1048576,MATCH($A613,'Hoja de Trabajo para listado'!$A$155:$A$1048576,0),MATCH((CUADRO!N$5&amp;$E613),'Hoja de Trabajo para listado'!$A$151:$Z$151,0)),0)+IFERROR(INDEX('Hoja de Trabajo para listado'!$AB$155:$BA$1048576,MATCH($A613,'Hoja de Trabajo para listado'!$AB$155:$AB$1048576,0),MATCH((CUADRO!N$5&amp;$E613),'Hoja de Trabajo para listado'!$AB$151:$BA$151,0)),0)+IFERROR(INDEX('Hoja de Trabajo para listado'!$BC$155:$CB$1048576,MATCH($A613,'Hoja de Trabajo para listado'!$BC$155:$BC$1048576,0),MATCH((CUADRO!N$5&amp;$E613),'Hoja de Trabajo para listado'!$BC$151:$CB$151,0)),0)+IFERROR(INDEX('Hoja de Trabajo para listado'!$DE$153:$DG$274,MATCH($A613,'Hoja de Trabajo para listado'!$DE$153:$DE$1048576,0),MATCH((CUADRO!N$5&amp;$E613),'Hoja de Trabajo para listado'!$DE$151:$DG$151,0)),0)+IFERROR(INDEX('Hoja de Trabajo para listado'!$CD$155:$DC$1048576,MATCH($A613,'Hoja de Trabajo para listado'!$CD$155:$CD$1048576,0),MATCH((CUADRO!N$5&amp;$E613),'Hoja de Trabajo para listado'!$CD$151:$DC$151,0)),0)</f>
        <v>0</v>
      </c>
      <c r="O613" s="243">
        <f ca="1">+IFERROR(INDEX('Hoja de Trabajo para listado'!$A$155:$Z$1048576,MATCH($A613,'Hoja de Trabajo para listado'!$A$155:$A$1048576,0),MATCH((CUADRO!O$5&amp;$E613),'Hoja de Trabajo para listado'!$A$151:$Z$151,0)),0)+IFERROR(INDEX('Hoja de Trabajo para listado'!$AB$155:$BA$1048576,MATCH($A613,'Hoja de Trabajo para listado'!$AB$155:$AB$1048576,0),MATCH((CUADRO!O$5&amp;$E613),'Hoja de Trabajo para listado'!$AB$151:$BA$151,0)),0)+IFERROR(INDEX('Hoja de Trabajo para listado'!$BC$155:$CB$1048576,MATCH($A613,'Hoja de Trabajo para listado'!$BC$155:$BC$1048576,0),MATCH((CUADRO!O$5&amp;$E613),'Hoja de Trabajo para listado'!$BC$151:$CB$151,0)),0)+IFERROR(INDEX('Hoja de Trabajo para listado'!$DE$153:$DG$274,MATCH($A613,'Hoja de Trabajo para listado'!$DE$153:$DE$1048576,0),MATCH((CUADRO!O$5&amp;$E613),'Hoja de Trabajo para listado'!$DE$151:$DG$151,0)),0)+IFERROR(INDEX('Hoja de Trabajo para listado'!$CD$155:$DC$1048576,MATCH($A613,'Hoja de Trabajo para listado'!$CD$155:$CD$1048576,0),MATCH((CUADRO!O$5&amp;$E613),'Hoja de Trabajo para listado'!$CD$151:$DC$151,0)),0)</f>
        <v>0</v>
      </c>
      <c r="P613" s="243">
        <f ca="1">+IFERROR(INDEX('Hoja de Trabajo para listado'!$A$155:$Z$1048576,MATCH($A613,'Hoja de Trabajo para listado'!$A$155:$A$1048576,0),MATCH((CUADRO!P$5&amp;$E613),'Hoja de Trabajo para listado'!$A$151:$Z$151,0)),0)+IFERROR(INDEX('Hoja de Trabajo para listado'!$AB$155:$BA$1048576,MATCH($A613,'Hoja de Trabajo para listado'!$AB$155:$AB$1048576,0),MATCH((CUADRO!P$5&amp;$E613),'Hoja de Trabajo para listado'!$AB$151:$BA$151,0)),0)+IFERROR(INDEX('Hoja de Trabajo para listado'!$BC$155:$CB$1048576,MATCH($A613,'Hoja de Trabajo para listado'!$BC$155:$BC$1048576,0),MATCH((CUADRO!P$5&amp;$E613),'Hoja de Trabajo para listado'!$BC$151:$CB$151,0)),0)+IFERROR(INDEX('Hoja de Trabajo para listado'!$DE$153:$DG$274,MATCH($A613,'Hoja de Trabajo para listado'!$DE$153:$DE$1048576,0),MATCH((CUADRO!P$5&amp;$E613),'Hoja de Trabajo para listado'!$DE$151:$DG$151,0)),0)+IFERROR(INDEX('Hoja de Trabajo para listado'!$CD$155:$DC$1048576,MATCH($A613,'Hoja de Trabajo para listado'!$CD$155:$CD$1048576,0),MATCH((CUADRO!P$5&amp;$E613),'Hoja de Trabajo para listado'!$CD$151:$DC$151,0)),0)</f>
        <v>0</v>
      </c>
      <c r="Q613" s="243">
        <f ca="1">+IFERROR(INDEX('Hoja de Trabajo para listado'!$A$155:$Z$1048576,MATCH($A613,'Hoja de Trabajo para listado'!$A$155:$A$1048576,0),MATCH((CUADRO!Q$5&amp;$E613),'Hoja de Trabajo para listado'!$A$151:$Z$151,0)),0)+IFERROR(INDEX('Hoja de Trabajo para listado'!$AB$155:$BA$1048576,MATCH($A613,'Hoja de Trabajo para listado'!$AB$155:$AB$1048576,0),MATCH((CUADRO!Q$5&amp;$E613),'Hoja de Trabajo para listado'!$AB$151:$BA$151,0)),0)+IFERROR(INDEX('Hoja de Trabajo para listado'!$BC$155:$CB$1048576,MATCH($A613,'Hoja de Trabajo para listado'!$BC$155:$BC$1048576,0),MATCH((CUADRO!Q$5&amp;$E613),'Hoja de Trabajo para listado'!$BC$151:$CB$151,0)),0)+IFERROR(INDEX('Hoja de Trabajo para listado'!$DE$153:$DG$274,MATCH($A613,'Hoja de Trabajo para listado'!$DE$153:$DE$1048576,0),MATCH((CUADRO!Q$5&amp;$E613),'Hoja de Trabajo para listado'!$DE$151:$DG$151,0)),0)+IFERROR(INDEX('Hoja de Trabajo para listado'!$CD$155:$DC$1048576,MATCH($A613,'Hoja de Trabajo para listado'!$CD$155:$CD$1048576,0),MATCH((CUADRO!Q$5&amp;$E613),'Hoja de Trabajo para listado'!$CD$151:$DC$151,0)),0)</f>
        <v>0</v>
      </c>
      <c r="R613" s="243">
        <f t="shared" ca="1" si="21"/>
        <v>0</v>
      </c>
      <c r="S613" s="249">
        <f ca="1">+R612+R613</f>
        <v>0</v>
      </c>
      <c r="T613" s="243">
        <f ca="1">+S613</f>
        <v>0</v>
      </c>
      <c r="U613" s="242">
        <f t="shared" si="22"/>
        <v>2</v>
      </c>
      <c r="V613" s="333" t="str">
        <f>+VLOOKUP(A613,bd_lista!$A$3:$E$590,5,FALSE)</f>
        <v>Gobiernos Autonomos Municipales</v>
      </c>
      <c r="W613" s="392"/>
      <c r="X613" s="242">
        <f>+VLOOKUP(A613,[4]Sheet1!$A$13:$D$744,4,FALSE)</f>
        <v>0</v>
      </c>
      <c r="Y613" s="242" t="e">
        <f>+VLOOKUP(X613,bd_lista!$A$3:$C$590,3,FALSE)</f>
        <v>#N/A</v>
      </c>
      <c r="Z613" s="292"/>
      <c r="AA613" s="293"/>
    </row>
    <row r="614" spans="1:27" customFormat="1" ht="27" hidden="1" customHeight="1">
      <c r="A614" s="32">
        <v>1260</v>
      </c>
      <c r="B614" s="387">
        <f>+A614</f>
        <v>1260</v>
      </c>
      <c r="C614" s="247" t="str">
        <f>+VLOOKUP(A614,bd_lista!$A$3:$C$590,3,FALSE)</f>
        <v>Gobierno Autónomo Municipal de La Asunta</v>
      </c>
      <c r="D614" s="389" t="str">
        <f>+C614</f>
        <v>Gobierno Autónomo Municipal de La Asunta</v>
      </c>
      <c r="E614" s="242" t="s">
        <v>1304</v>
      </c>
      <c r="F614" s="243">
        <f ca="1">+IFERROR(INDEX('Hoja de Trabajo para listado'!$A$155:$Z$1048576,MATCH($A614,'Hoja de Trabajo para listado'!$A$155:$A$1048576,0),MATCH((CUADRO!F$5&amp;$E614),'Hoja de Trabajo para listado'!$A$151:$Z$151,0)),0)+IFERROR(INDEX('Hoja de Trabajo para listado'!$AB$155:$BA$1048576,MATCH($A614,'Hoja de Trabajo para listado'!$AB$155:$AB$1048576,0),MATCH((CUADRO!F$5&amp;$E614),'Hoja de Trabajo para listado'!$AB$151:$BA$151,0)),0)+IFERROR(INDEX('Hoja de Trabajo para listado'!$BC$155:$CB$1048576,MATCH($A614,'Hoja de Trabajo para listado'!$BC$155:$BC$1048576,0),MATCH((CUADRO!F$5&amp;$E614),'Hoja de Trabajo para listado'!$BC$151:$CB$151,0)),0)+IFERROR(INDEX('Hoja de Trabajo para listado'!$DE$153:$DG$274,MATCH($A614,'Hoja de Trabajo para listado'!$DE$153:$DE$1048576,0),MATCH((CUADRO!F$5&amp;$E614),'Hoja de Trabajo para listado'!$DE$151:$DG$151,0)),0)+IFERROR(INDEX('Hoja de Trabajo para listado'!$CD$155:$DC$1048576,MATCH($A614,'Hoja de Trabajo para listado'!$CD$155:$CD$1048576,0),MATCH((CUADRO!F$5&amp;$E614),'Hoja de Trabajo para listado'!$CD$151:$DC$151,0)),0)</f>
        <v>0</v>
      </c>
      <c r="G614" s="243">
        <f ca="1">+IFERROR(INDEX('Hoja de Trabajo para listado'!$A$155:$Z$1048576,MATCH($A614,'Hoja de Trabajo para listado'!$A$155:$A$1048576,0),MATCH((CUADRO!G$5&amp;$E614),'Hoja de Trabajo para listado'!$A$151:$Z$151,0)),0)+IFERROR(INDEX('Hoja de Trabajo para listado'!$AB$155:$BA$1048576,MATCH($A614,'Hoja de Trabajo para listado'!$AB$155:$AB$1048576,0),MATCH((CUADRO!G$5&amp;$E614),'Hoja de Trabajo para listado'!$AB$151:$BA$151,0)),0)+IFERROR(INDEX('Hoja de Trabajo para listado'!$BC$155:$CB$1048576,MATCH($A614,'Hoja de Trabajo para listado'!$BC$155:$BC$1048576,0),MATCH((CUADRO!G$5&amp;$E614),'Hoja de Trabajo para listado'!$BC$151:$CB$151,0)),0)+IFERROR(INDEX('Hoja de Trabajo para listado'!$DE$153:$DG$274,MATCH($A614,'Hoja de Trabajo para listado'!$DE$153:$DE$1048576,0),MATCH((CUADRO!G$5&amp;$E614),'Hoja de Trabajo para listado'!$DE$151:$DG$151,0)),0)+IFERROR(INDEX('Hoja de Trabajo para listado'!$CD$155:$DC$1048576,MATCH($A614,'Hoja de Trabajo para listado'!$CD$155:$CD$1048576,0),MATCH((CUADRO!G$5&amp;$E614),'Hoja de Trabajo para listado'!$CD$151:$DC$151,0)),0)</f>
        <v>0</v>
      </c>
      <c r="H614" s="243">
        <f ca="1">+IFERROR(INDEX('Hoja de Trabajo para listado'!$A$155:$Z$1048576,MATCH($A614,'Hoja de Trabajo para listado'!$A$155:$A$1048576,0),MATCH((CUADRO!H$5&amp;$E614),'Hoja de Trabajo para listado'!$A$151:$Z$151,0)),0)+IFERROR(INDEX('Hoja de Trabajo para listado'!$AB$155:$BA$1048576,MATCH($A614,'Hoja de Trabajo para listado'!$AB$155:$AB$1048576,0),MATCH((CUADRO!H$5&amp;$E614),'Hoja de Trabajo para listado'!$AB$151:$BA$151,0)),0)+IFERROR(INDEX('Hoja de Trabajo para listado'!$BC$155:$CB$1048576,MATCH($A614,'Hoja de Trabajo para listado'!$BC$155:$BC$1048576,0),MATCH((CUADRO!H$5&amp;$E614),'Hoja de Trabajo para listado'!$BC$151:$CB$151,0)),0)+IFERROR(INDEX('Hoja de Trabajo para listado'!$DE$153:$DG$274,MATCH($A614,'Hoja de Trabajo para listado'!$DE$153:$DE$1048576,0),MATCH((CUADRO!H$5&amp;$E614),'Hoja de Trabajo para listado'!$DE$151:$DG$151,0)),0)+IFERROR(INDEX('Hoja de Trabajo para listado'!$CD$155:$DC$1048576,MATCH($A614,'Hoja de Trabajo para listado'!$CD$155:$CD$1048576,0),MATCH((CUADRO!H$5&amp;$E614),'Hoja de Trabajo para listado'!$CD$151:$DC$151,0)),0)</f>
        <v>0</v>
      </c>
      <c r="I614" s="243">
        <f ca="1">+IFERROR(INDEX('Hoja de Trabajo para listado'!$A$155:$Z$1048576,MATCH($A614,'Hoja de Trabajo para listado'!$A$155:$A$1048576,0),MATCH((CUADRO!I$5&amp;$E614),'Hoja de Trabajo para listado'!$A$151:$Z$151,0)),0)+IFERROR(INDEX('Hoja de Trabajo para listado'!$AB$155:$BA$1048576,MATCH($A614,'Hoja de Trabajo para listado'!$AB$155:$AB$1048576,0),MATCH((CUADRO!I$5&amp;$E614),'Hoja de Trabajo para listado'!$AB$151:$BA$151,0)),0)+IFERROR(INDEX('Hoja de Trabajo para listado'!$BC$155:$CB$1048576,MATCH($A614,'Hoja de Trabajo para listado'!$BC$155:$BC$1048576,0),MATCH((CUADRO!I$5&amp;$E614),'Hoja de Trabajo para listado'!$BC$151:$CB$151,0)),0)+IFERROR(INDEX('Hoja de Trabajo para listado'!$DE$153:$DG$274,MATCH($A614,'Hoja de Trabajo para listado'!$DE$153:$DE$1048576,0),MATCH((CUADRO!I$5&amp;$E614),'Hoja de Trabajo para listado'!$DE$151:$DG$151,0)),0)+IFERROR(INDEX('Hoja de Trabajo para listado'!$CD$155:$DC$1048576,MATCH($A614,'Hoja de Trabajo para listado'!$CD$155:$CD$1048576,0),MATCH((CUADRO!I$5&amp;$E614),'Hoja de Trabajo para listado'!$CD$151:$DC$151,0)),0)</f>
        <v>0</v>
      </c>
      <c r="J614" s="243">
        <f ca="1">+IFERROR(INDEX('Hoja de Trabajo para listado'!$A$155:$Z$1048576,MATCH($A614,'Hoja de Trabajo para listado'!$A$155:$A$1048576,0),MATCH((CUADRO!J$5&amp;$E614),'Hoja de Trabajo para listado'!$A$151:$Z$151,0)),0)+IFERROR(INDEX('Hoja de Trabajo para listado'!$AB$155:$BA$1048576,MATCH($A614,'Hoja de Trabajo para listado'!$AB$155:$AB$1048576,0),MATCH((CUADRO!J$5&amp;$E614),'Hoja de Trabajo para listado'!$AB$151:$BA$151,0)),0)+IFERROR(INDEX('Hoja de Trabajo para listado'!$BC$155:$CB$1048576,MATCH($A614,'Hoja de Trabajo para listado'!$BC$155:$BC$1048576,0),MATCH((CUADRO!J$5&amp;$E614),'Hoja de Trabajo para listado'!$BC$151:$CB$151,0)),0)+IFERROR(INDEX('Hoja de Trabajo para listado'!$DE$153:$DG$274,MATCH($A614,'Hoja de Trabajo para listado'!$DE$153:$DE$1048576,0),MATCH((CUADRO!J$5&amp;$E614),'Hoja de Trabajo para listado'!$DE$151:$DG$151,0)),0)+IFERROR(INDEX('Hoja de Trabajo para listado'!$CD$155:$DC$1048576,MATCH($A614,'Hoja de Trabajo para listado'!$CD$155:$CD$1048576,0),MATCH((CUADRO!J$5&amp;$E614),'Hoja de Trabajo para listado'!$CD$151:$DC$151,0)),0)</f>
        <v>0</v>
      </c>
      <c r="K614" s="243">
        <f ca="1">+IFERROR(INDEX('Hoja de Trabajo para listado'!$A$155:$Z$1048576,MATCH($A614,'Hoja de Trabajo para listado'!$A$155:$A$1048576,0),MATCH((CUADRO!K$5&amp;$E614),'Hoja de Trabajo para listado'!$A$151:$Z$151,0)),0)+IFERROR(INDEX('Hoja de Trabajo para listado'!$AB$155:$BA$1048576,MATCH($A614,'Hoja de Trabajo para listado'!$AB$155:$AB$1048576,0),MATCH((CUADRO!K$5&amp;$E614),'Hoja de Trabajo para listado'!$AB$151:$BA$151,0)),0)+IFERROR(INDEX('Hoja de Trabajo para listado'!$BC$155:$CB$1048576,MATCH($A614,'Hoja de Trabajo para listado'!$BC$155:$BC$1048576,0),MATCH((CUADRO!K$5&amp;$E614),'Hoja de Trabajo para listado'!$BC$151:$CB$151,0)),0)+IFERROR(INDEX('Hoja de Trabajo para listado'!$DE$153:$DG$274,MATCH($A614,'Hoja de Trabajo para listado'!$DE$153:$DE$1048576,0),MATCH((CUADRO!K$5&amp;$E614),'Hoja de Trabajo para listado'!$DE$151:$DG$151,0)),0)+IFERROR(INDEX('Hoja de Trabajo para listado'!$CD$155:$DC$1048576,MATCH($A614,'Hoja de Trabajo para listado'!$CD$155:$CD$1048576,0),MATCH((CUADRO!K$5&amp;$E614),'Hoja de Trabajo para listado'!$CD$151:$DC$151,0)),0)</f>
        <v>0</v>
      </c>
      <c r="L614" s="243">
        <f ca="1">+IFERROR(INDEX('Hoja de Trabajo para listado'!$A$155:$Z$1048576,MATCH($A614,'Hoja de Trabajo para listado'!$A$155:$A$1048576,0),MATCH((CUADRO!L$5&amp;$E614),'Hoja de Trabajo para listado'!$A$151:$Z$151,0)),0)+IFERROR(INDEX('Hoja de Trabajo para listado'!$AB$155:$BA$1048576,MATCH($A614,'Hoja de Trabajo para listado'!$AB$155:$AB$1048576,0),MATCH((CUADRO!L$5&amp;$E614),'Hoja de Trabajo para listado'!$AB$151:$BA$151,0)),0)+IFERROR(INDEX('Hoja de Trabajo para listado'!$BC$155:$CB$1048576,MATCH($A614,'Hoja de Trabajo para listado'!$BC$155:$BC$1048576,0),MATCH((CUADRO!L$5&amp;$E614),'Hoja de Trabajo para listado'!$BC$151:$CB$151,0)),0)+IFERROR(INDEX('Hoja de Trabajo para listado'!$DE$153:$DG$274,MATCH($A614,'Hoja de Trabajo para listado'!$DE$153:$DE$1048576,0),MATCH((CUADRO!L$5&amp;$E614),'Hoja de Trabajo para listado'!$DE$151:$DG$151,0)),0)+IFERROR(INDEX('Hoja de Trabajo para listado'!$CD$155:$DC$1048576,MATCH($A614,'Hoja de Trabajo para listado'!$CD$155:$CD$1048576,0),MATCH((CUADRO!L$5&amp;$E614),'Hoja de Trabajo para listado'!$CD$151:$DC$151,0)),0)</f>
        <v>0</v>
      </c>
      <c r="M614" s="243">
        <f ca="1">+IFERROR(INDEX('Hoja de Trabajo para listado'!$A$155:$Z$1048576,MATCH($A614,'Hoja de Trabajo para listado'!$A$155:$A$1048576,0),MATCH((CUADRO!M$5&amp;$E614),'Hoja de Trabajo para listado'!$A$151:$Z$151,0)),0)+IFERROR(INDEX('Hoja de Trabajo para listado'!$AB$155:$BA$1048576,MATCH($A614,'Hoja de Trabajo para listado'!$AB$155:$AB$1048576,0),MATCH((CUADRO!M$5&amp;$E614),'Hoja de Trabajo para listado'!$AB$151:$BA$151,0)),0)+IFERROR(INDEX('Hoja de Trabajo para listado'!$BC$155:$CB$1048576,MATCH($A614,'Hoja de Trabajo para listado'!$BC$155:$BC$1048576,0),MATCH((CUADRO!M$5&amp;$E614),'Hoja de Trabajo para listado'!$BC$151:$CB$151,0)),0)+IFERROR(INDEX('Hoja de Trabajo para listado'!$DE$153:$DG$274,MATCH($A614,'Hoja de Trabajo para listado'!$DE$153:$DE$1048576,0),MATCH((CUADRO!M$5&amp;$E614),'Hoja de Trabajo para listado'!$DE$151:$DG$151,0)),0)+IFERROR(INDEX('Hoja de Trabajo para listado'!$CD$155:$DC$1048576,MATCH($A614,'Hoja de Trabajo para listado'!$CD$155:$CD$1048576,0),MATCH((CUADRO!M$5&amp;$E614),'Hoja de Trabajo para listado'!$CD$151:$DC$151,0)),0)</f>
        <v>0</v>
      </c>
      <c r="N614" s="243">
        <f ca="1">+IFERROR(INDEX('Hoja de Trabajo para listado'!$A$155:$Z$1048576,MATCH($A614,'Hoja de Trabajo para listado'!$A$155:$A$1048576,0),MATCH((CUADRO!N$5&amp;$E614),'Hoja de Trabajo para listado'!$A$151:$Z$151,0)),0)+IFERROR(INDEX('Hoja de Trabajo para listado'!$AB$155:$BA$1048576,MATCH($A614,'Hoja de Trabajo para listado'!$AB$155:$AB$1048576,0),MATCH((CUADRO!N$5&amp;$E614),'Hoja de Trabajo para listado'!$AB$151:$BA$151,0)),0)+IFERROR(INDEX('Hoja de Trabajo para listado'!$BC$155:$CB$1048576,MATCH($A614,'Hoja de Trabajo para listado'!$BC$155:$BC$1048576,0),MATCH((CUADRO!N$5&amp;$E614),'Hoja de Trabajo para listado'!$BC$151:$CB$151,0)),0)+IFERROR(INDEX('Hoja de Trabajo para listado'!$DE$153:$DG$274,MATCH($A614,'Hoja de Trabajo para listado'!$DE$153:$DE$1048576,0),MATCH((CUADRO!N$5&amp;$E614),'Hoja de Trabajo para listado'!$DE$151:$DG$151,0)),0)+IFERROR(INDEX('Hoja de Trabajo para listado'!$CD$155:$DC$1048576,MATCH($A614,'Hoja de Trabajo para listado'!$CD$155:$CD$1048576,0),MATCH((CUADRO!N$5&amp;$E614),'Hoja de Trabajo para listado'!$CD$151:$DC$151,0)),0)</f>
        <v>0</v>
      </c>
      <c r="O614" s="243">
        <f ca="1">+IFERROR(INDEX('Hoja de Trabajo para listado'!$A$155:$Z$1048576,MATCH($A614,'Hoja de Trabajo para listado'!$A$155:$A$1048576,0),MATCH((CUADRO!O$5&amp;$E614),'Hoja de Trabajo para listado'!$A$151:$Z$151,0)),0)+IFERROR(INDEX('Hoja de Trabajo para listado'!$AB$155:$BA$1048576,MATCH($A614,'Hoja de Trabajo para listado'!$AB$155:$AB$1048576,0),MATCH((CUADRO!O$5&amp;$E614),'Hoja de Trabajo para listado'!$AB$151:$BA$151,0)),0)+IFERROR(INDEX('Hoja de Trabajo para listado'!$BC$155:$CB$1048576,MATCH($A614,'Hoja de Trabajo para listado'!$BC$155:$BC$1048576,0),MATCH((CUADRO!O$5&amp;$E614),'Hoja de Trabajo para listado'!$BC$151:$CB$151,0)),0)+IFERROR(INDEX('Hoja de Trabajo para listado'!$DE$153:$DG$274,MATCH($A614,'Hoja de Trabajo para listado'!$DE$153:$DE$1048576,0),MATCH((CUADRO!O$5&amp;$E614),'Hoja de Trabajo para listado'!$DE$151:$DG$151,0)),0)+IFERROR(INDEX('Hoja de Trabajo para listado'!$CD$155:$DC$1048576,MATCH($A614,'Hoja de Trabajo para listado'!$CD$155:$CD$1048576,0),MATCH((CUADRO!O$5&amp;$E614),'Hoja de Trabajo para listado'!$CD$151:$DC$151,0)),0)</f>
        <v>0</v>
      </c>
      <c r="P614" s="243">
        <f ca="1">+IFERROR(INDEX('Hoja de Trabajo para listado'!$A$155:$Z$1048576,MATCH($A614,'Hoja de Trabajo para listado'!$A$155:$A$1048576,0),MATCH((CUADRO!P$5&amp;$E614),'Hoja de Trabajo para listado'!$A$151:$Z$151,0)),0)+IFERROR(INDEX('Hoja de Trabajo para listado'!$AB$155:$BA$1048576,MATCH($A614,'Hoja de Trabajo para listado'!$AB$155:$AB$1048576,0),MATCH((CUADRO!P$5&amp;$E614),'Hoja de Trabajo para listado'!$AB$151:$BA$151,0)),0)+IFERROR(INDEX('Hoja de Trabajo para listado'!$BC$155:$CB$1048576,MATCH($A614,'Hoja de Trabajo para listado'!$BC$155:$BC$1048576,0),MATCH((CUADRO!P$5&amp;$E614),'Hoja de Trabajo para listado'!$BC$151:$CB$151,0)),0)+IFERROR(INDEX('Hoja de Trabajo para listado'!$DE$153:$DG$274,MATCH($A614,'Hoja de Trabajo para listado'!$DE$153:$DE$1048576,0),MATCH((CUADRO!P$5&amp;$E614),'Hoja de Trabajo para listado'!$DE$151:$DG$151,0)),0)+IFERROR(INDEX('Hoja de Trabajo para listado'!$CD$155:$DC$1048576,MATCH($A614,'Hoja de Trabajo para listado'!$CD$155:$CD$1048576,0),MATCH((CUADRO!P$5&amp;$E614),'Hoja de Trabajo para listado'!$CD$151:$DC$151,0)),0)</f>
        <v>0</v>
      </c>
      <c r="Q614" s="243">
        <f ca="1">+IFERROR(INDEX('Hoja de Trabajo para listado'!$A$155:$Z$1048576,MATCH($A614,'Hoja de Trabajo para listado'!$A$155:$A$1048576,0),MATCH((CUADRO!Q$5&amp;$E614),'Hoja de Trabajo para listado'!$A$151:$Z$151,0)),0)+IFERROR(INDEX('Hoja de Trabajo para listado'!$AB$155:$BA$1048576,MATCH($A614,'Hoja de Trabajo para listado'!$AB$155:$AB$1048576,0),MATCH((CUADRO!Q$5&amp;$E614),'Hoja de Trabajo para listado'!$AB$151:$BA$151,0)),0)+IFERROR(INDEX('Hoja de Trabajo para listado'!$BC$155:$CB$1048576,MATCH($A614,'Hoja de Trabajo para listado'!$BC$155:$BC$1048576,0),MATCH((CUADRO!Q$5&amp;$E614),'Hoja de Trabajo para listado'!$BC$151:$CB$151,0)),0)+IFERROR(INDEX('Hoja de Trabajo para listado'!$DE$153:$DG$274,MATCH($A614,'Hoja de Trabajo para listado'!$DE$153:$DE$1048576,0),MATCH((CUADRO!Q$5&amp;$E614),'Hoja de Trabajo para listado'!$DE$151:$DG$151,0)),0)+IFERROR(INDEX('Hoja de Trabajo para listado'!$CD$155:$DC$1048576,MATCH($A614,'Hoja de Trabajo para listado'!$CD$155:$CD$1048576,0),MATCH((CUADRO!Q$5&amp;$E614),'Hoja de Trabajo para listado'!$CD$151:$DC$151,0)),0)</f>
        <v>0</v>
      </c>
      <c r="R614" s="243">
        <f t="shared" ca="1" si="21"/>
        <v>0</v>
      </c>
      <c r="S614" s="249"/>
      <c r="T614" s="243">
        <f ca="1">+T615</f>
        <v>0</v>
      </c>
      <c r="U614" s="242">
        <f t="shared" si="22"/>
        <v>1</v>
      </c>
      <c r="V614" s="333" t="str">
        <f>+VLOOKUP(A614,bd_lista!$A$3:$E$590,5,FALSE)</f>
        <v>Gobiernos Autonomos Municipales</v>
      </c>
      <c r="W614" s="391" t="str">
        <f>+V614</f>
        <v>Gobiernos Autonomos Municipales</v>
      </c>
      <c r="X614" s="242">
        <f>+VLOOKUP(A614,[4]Sheet1!$A$13:$D$744,4,FALSE)</f>
        <v>0</v>
      </c>
      <c r="Y614" s="242" t="e">
        <f>+VLOOKUP(X614,bd_lista!$A$3:$C$590,3,FALSE)</f>
        <v>#N/A</v>
      </c>
      <c r="Z614" s="294">
        <f>+X614</f>
        <v>0</v>
      </c>
      <c r="AA614" s="295" t="e">
        <f>+Y614</f>
        <v>#N/A</v>
      </c>
    </row>
    <row r="615" spans="1:27" customFormat="1" ht="27" hidden="1" customHeight="1">
      <c r="A615" s="32">
        <v>1260</v>
      </c>
      <c r="B615" s="388"/>
      <c r="C615" s="247" t="str">
        <f>+VLOOKUP(A615,bd_lista!$A$3:$C$590,3,FALSE)</f>
        <v>Gobierno Autónomo Municipal de La Asunta</v>
      </c>
      <c r="D615" s="390"/>
      <c r="E615" s="244" t="s">
        <v>1305</v>
      </c>
      <c r="F615" s="243">
        <f ca="1">+IFERROR(INDEX('Hoja de Trabajo para listado'!$A$155:$Z$1048576,MATCH($A615,'Hoja de Trabajo para listado'!$A$155:$A$1048576,0),MATCH((CUADRO!F$5&amp;$E615),'Hoja de Trabajo para listado'!$A$151:$Z$151,0)),0)+IFERROR(INDEX('Hoja de Trabajo para listado'!$AB$155:$BA$1048576,MATCH($A615,'Hoja de Trabajo para listado'!$AB$155:$AB$1048576,0),MATCH((CUADRO!F$5&amp;$E615),'Hoja de Trabajo para listado'!$AB$151:$BA$151,0)),0)+IFERROR(INDEX('Hoja de Trabajo para listado'!$BC$155:$CB$1048576,MATCH($A615,'Hoja de Trabajo para listado'!$BC$155:$BC$1048576,0),MATCH((CUADRO!F$5&amp;$E615),'Hoja de Trabajo para listado'!$BC$151:$CB$151,0)),0)+IFERROR(INDEX('Hoja de Trabajo para listado'!$DE$153:$DG$274,MATCH($A615,'Hoja de Trabajo para listado'!$DE$153:$DE$1048576,0),MATCH((CUADRO!F$5&amp;$E615),'Hoja de Trabajo para listado'!$DE$151:$DG$151,0)),0)+IFERROR(INDEX('Hoja de Trabajo para listado'!$CD$155:$DC$1048576,MATCH($A615,'Hoja de Trabajo para listado'!$CD$155:$CD$1048576,0),MATCH((CUADRO!F$5&amp;$E615),'Hoja de Trabajo para listado'!$CD$151:$DC$151,0)),0)</f>
        <v>0</v>
      </c>
      <c r="G615" s="243">
        <f ca="1">+IFERROR(INDEX('Hoja de Trabajo para listado'!$A$155:$Z$1048576,MATCH($A615,'Hoja de Trabajo para listado'!$A$155:$A$1048576,0),MATCH((CUADRO!G$5&amp;$E615),'Hoja de Trabajo para listado'!$A$151:$Z$151,0)),0)+IFERROR(INDEX('Hoja de Trabajo para listado'!$AB$155:$BA$1048576,MATCH($A615,'Hoja de Trabajo para listado'!$AB$155:$AB$1048576,0),MATCH((CUADRO!G$5&amp;$E615),'Hoja de Trabajo para listado'!$AB$151:$BA$151,0)),0)+IFERROR(INDEX('Hoja de Trabajo para listado'!$BC$155:$CB$1048576,MATCH($A615,'Hoja de Trabajo para listado'!$BC$155:$BC$1048576,0),MATCH((CUADRO!G$5&amp;$E615),'Hoja de Trabajo para listado'!$BC$151:$CB$151,0)),0)+IFERROR(INDEX('Hoja de Trabajo para listado'!$DE$153:$DG$274,MATCH($A615,'Hoja de Trabajo para listado'!$DE$153:$DE$1048576,0),MATCH((CUADRO!G$5&amp;$E615),'Hoja de Trabajo para listado'!$DE$151:$DG$151,0)),0)+IFERROR(INDEX('Hoja de Trabajo para listado'!$CD$155:$DC$1048576,MATCH($A615,'Hoja de Trabajo para listado'!$CD$155:$CD$1048576,0),MATCH((CUADRO!G$5&amp;$E615),'Hoja de Trabajo para listado'!$CD$151:$DC$151,0)),0)</f>
        <v>0</v>
      </c>
      <c r="H615" s="243">
        <f ca="1">+IFERROR(INDEX('Hoja de Trabajo para listado'!$A$155:$Z$1048576,MATCH($A615,'Hoja de Trabajo para listado'!$A$155:$A$1048576,0),MATCH((CUADRO!H$5&amp;$E615),'Hoja de Trabajo para listado'!$A$151:$Z$151,0)),0)+IFERROR(INDEX('Hoja de Trabajo para listado'!$AB$155:$BA$1048576,MATCH($A615,'Hoja de Trabajo para listado'!$AB$155:$AB$1048576,0),MATCH((CUADRO!H$5&amp;$E615),'Hoja de Trabajo para listado'!$AB$151:$BA$151,0)),0)+IFERROR(INDEX('Hoja de Trabajo para listado'!$BC$155:$CB$1048576,MATCH($A615,'Hoja de Trabajo para listado'!$BC$155:$BC$1048576,0),MATCH((CUADRO!H$5&amp;$E615),'Hoja de Trabajo para listado'!$BC$151:$CB$151,0)),0)+IFERROR(INDEX('Hoja de Trabajo para listado'!$DE$153:$DG$274,MATCH($A615,'Hoja de Trabajo para listado'!$DE$153:$DE$1048576,0),MATCH((CUADRO!H$5&amp;$E615),'Hoja de Trabajo para listado'!$DE$151:$DG$151,0)),0)+IFERROR(INDEX('Hoja de Trabajo para listado'!$CD$155:$DC$1048576,MATCH($A615,'Hoja de Trabajo para listado'!$CD$155:$CD$1048576,0),MATCH((CUADRO!H$5&amp;$E615),'Hoja de Trabajo para listado'!$CD$151:$DC$151,0)),0)</f>
        <v>0</v>
      </c>
      <c r="I615" s="243">
        <f ca="1">+IFERROR(INDEX('Hoja de Trabajo para listado'!$A$155:$Z$1048576,MATCH($A615,'Hoja de Trabajo para listado'!$A$155:$A$1048576,0),MATCH((CUADRO!I$5&amp;$E615),'Hoja de Trabajo para listado'!$A$151:$Z$151,0)),0)+IFERROR(INDEX('Hoja de Trabajo para listado'!$AB$155:$BA$1048576,MATCH($A615,'Hoja de Trabajo para listado'!$AB$155:$AB$1048576,0),MATCH((CUADRO!I$5&amp;$E615),'Hoja de Trabajo para listado'!$AB$151:$BA$151,0)),0)+IFERROR(INDEX('Hoja de Trabajo para listado'!$BC$155:$CB$1048576,MATCH($A615,'Hoja de Trabajo para listado'!$BC$155:$BC$1048576,0),MATCH((CUADRO!I$5&amp;$E615),'Hoja de Trabajo para listado'!$BC$151:$CB$151,0)),0)+IFERROR(INDEX('Hoja de Trabajo para listado'!$DE$153:$DG$274,MATCH($A615,'Hoja de Trabajo para listado'!$DE$153:$DE$1048576,0),MATCH((CUADRO!I$5&amp;$E615),'Hoja de Trabajo para listado'!$DE$151:$DG$151,0)),0)+IFERROR(INDEX('Hoja de Trabajo para listado'!$CD$155:$DC$1048576,MATCH($A615,'Hoja de Trabajo para listado'!$CD$155:$CD$1048576,0),MATCH((CUADRO!I$5&amp;$E615),'Hoja de Trabajo para listado'!$CD$151:$DC$151,0)),0)</f>
        <v>0</v>
      </c>
      <c r="J615" s="243">
        <f ca="1">+IFERROR(INDEX('Hoja de Trabajo para listado'!$A$155:$Z$1048576,MATCH($A615,'Hoja de Trabajo para listado'!$A$155:$A$1048576,0),MATCH((CUADRO!J$5&amp;$E615),'Hoja de Trabajo para listado'!$A$151:$Z$151,0)),0)+IFERROR(INDEX('Hoja de Trabajo para listado'!$AB$155:$BA$1048576,MATCH($A615,'Hoja de Trabajo para listado'!$AB$155:$AB$1048576,0),MATCH((CUADRO!J$5&amp;$E615),'Hoja de Trabajo para listado'!$AB$151:$BA$151,0)),0)+IFERROR(INDEX('Hoja de Trabajo para listado'!$BC$155:$CB$1048576,MATCH($A615,'Hoja de Trabajo para listado'!$BC$155:$BC$1048576,0),MATCH((CUADRO!J$5&amp;$E615),'Hoja de Trabajo para listado'!$BC$151:$CB$151,0)),0)+IFERROR(INDEX('Hoja de Trabajo para listado'!$DE$153:$DG$274,MATCH($A615,'Hoja de Trabajo para listado'!$DE$153:$DE$1048576,0),MATCH((CUADRO!J$5&amp;$E615),'Hoja de Trabajo para listado'!$DE$151:$DG$151,0)),0)+IFERROR(INDEX('Hoja de Trabajo para listado'!$CD$155:$DC$1048576,MATCH($A615,'Hoja de Trabajo para listado'!$CD$155:$CD$1048576,0),MATCH((CUADRO!J$5&amp;$E615),'Hoja de Trabajo para listado'!$CD$151:$DC$151,0)),0)</f>
        <v>0</v>
      </c>
      <c r="K615" s="243">
        <f ca="1">+IFERROR(INDEX('Hoja de Trabajo para listado'!$A$155:$Z$1048576,MATCH($A615,'Hoja de Trabajo para listado'!$A$155:$A$1048576,0),MATCH((CUADRO!K$5&amp;$E615),'Hoja de Trabajo para listado'!$A$151:$Z$151,0)),0)+IFERROR(INDEX('Hoja de Trabajo para listado'!$AB$155:$BA$1048576,MATCH($A615,'Hoja de Trabajo para listado'!$AB$155:$AB$1048576,0),MATCH((CUADRO!K$5&amp;$E615),'Hoja de Trabajo para listado'!$AB$151:$BA$151,0)),0)+IFERROR(INDEX('Hoja de Trabajo para listado'!$BC$155:$CB$1048576,MATCH($A615,'Hoja de Trabajo para listado'!$BC$155:$BC$1048576,0),MATCH((CUADRO!K$5&amp;$E615),'Hoja de Trabajo para listado'!$BC$151:$CB$151,0)),0)+IFERROR(INDEX('Hoja de Trabajo para listado'!$DE$153:$DG$274,MATCH($A615,'Hoja de Trabajo para listado'!$DE$153:$DE$1048576,0),MATCH((CUADRO!K$5&amp;$E615),'Hoja de Trabajo para listado'!$DE$151:$DG$151,0)),0)+IFERROR(INDEX('Hoja de Trabajo para listado'!$CD$155:$DC$1048576,MATCH($A615,'Hoja de Trabajo para listado'!$CD$155:$CD$1048576,0),MATCH((CUADRO!K$5&amp;$E615),'Hoja de Trabajo para listado'!$CD$151:$DC$151,0)),0)</f>
        <v>0</v>
      </c>
      <c r="L615" s="243">
        <f ca="1">+IFERROR(INDEX('Hoja de Trabajo para listado'!$A$155:$Z$1048576,MATCH($A615,'Hoja de Trabajo para listado'!$A$155:$A$1048576,0),MATCH((CUADRO!L$5&amp;$E615),'Hoja de Trabajo para listado'!$A$151:$Z$151,0)),0)+IFERROR(INDEX('Hoja de Trabajo para listado'!$AB$155:$BA$1048576,MATCH($A615,'Hoja de Trabajo para listado'!$AB$155:$AB$1048576,0),MATCH((CUADRO!L$5&amp;$E615),'Hoja de Trabajo para listado'!$AB$151:$BA$151,0)),0)+IFERROR(INDEX('Hoja de Trabajo para listado'!$BC$155:$CB$1048576,MATCH($A615,'Hoja de Trabajo para listado'!$BC$155:$BC$1048576,0),MATCH((CUADRO!L$5&amp;$E615),'Hoja de Trabajo para listado'!$BC$151:$CB$151,0)),0)+IFERROR(INDEX('Hoja de Trabajo para listado'!$DE$153:$DG$274,MATCH($A615,'Hoja de Trabajo para listado'!$DE$153:$DE$1048576,0),MATCH((CUADRO!L$5&amp;$E615),'Hoja de Trabajo para listado'!$DE$151:$DG$151,0)),0)+IFERROR(INDEX('Hoja de Trabajo para listado'!$CD$155:$DC$1048576,MATCH($A615,'Hoja de Trabajo para listado'!$CD$155:$CD$1048576,0),MATCH((CUADRO!L$5&amp;$E615),'Hoja de Trabajo para listado'!$CD$151:$DC$151,0)),0)</f>
        <v>0</v>
      </c>
      <c r="M615" s="243">
        <f ca="1">+IFERROR(INDEX('Hoja de Trabajo para listado'!$A$155:$Z$1048576,MATCH($A615,'Hoja de Trabajo para listado'!$A$155:$A$1048576,0),MATCH((CUADRO!M$5&amp;$E615),'Hoja de Trabajo para listado'!$A$151:$Z$151,0)),0)+IFERROR(INDEX('Hoja de Trabajo para listado'!$AB$155:$BA$1048576,MATCH($A615,'Hoja de Trabajo para listado'!$AB$155:$AB$1048576,0),MATCH((CUADRO!M$5&amp;$E615),'Hoja de Trabajo para listado'!$AB$151:$BA$151,0)),0)+IFERROR(INDEX('Hoja de Trabajo para listado'!$BC$155:$CB$1048576,MATCH($A615,'Hoja de Trabajo para listado'!$BC$155:$BC$1048576,0),MATCH((CUADRO!M$5&amp;$E615),'Hoja de Trabajo para listado'!$BC$151:$CB$151,0)),0)+IFERROR(INDEX('Hoja de Trabajo para listado'!$DE$153:$DG$274,MATCH($A615,'Hoja de Trabajo para listado'!$DE$153:$DE$1048576,0),MATCH((CUADRO!M$5&amp;$E615),'Hoja de Trabajo para listado'!$DE$151:$DG$151,0)),0)+IFERROR(INDEX('Hoja de Trabajo para listado'!$CD$155:$DC$1048576,MATCH($A615,'Hoja de Trabajo para listado'!$CD$155:$CD$1048576,0),MATCH((CUADRO!M$5&amp;$E615),'Hoja de Trabajo para listado'!$CD$151:$DC$151,0)),0)</f>
        <v>0</v>
      </c>
      <c r="N615" s="243">
        <f ca="1">+IFERROR(INDEX('Hoja de Trabajo para listado'!$A$155:$Z$1048576,MATCH($A615,'Hoja de Trabajo para listado'!$A$155:$A$1048576,0),MATCH((CUADRO!N$5&amp;$E615),'Hoja de Trabajo para listado'!$A$151:$Z$151,0)),0)+IFERROR(INDEX('Hoja de Trabajo para listado'!$AB$155:$BA$1048576,MATCH($A615,'Hoja de Trabajo para listado'!$AB$155:$AB$1048576,0),MATCH((CUADRO!N$5&amp;$E615),'Hoja de Trabajo para listado'!$AB$151:$BA$151,0)),0)+IFERROR(INDEX('Hoja de Trabajo para listado'!$BC$155:$CB$1048576,MATCH($A615,'Hoja de Trabajo para listado'!$BC$155:$BC$1048576,0),MATCH((CUADRO!N$5&amp;$E615),'Hoja de Trabajo para listado'!$BC$151:$CB$151,0)),0)+IFERROR(INDEX('Hoja de Trabajo para listado'!$DE$153:$DG$274,MATCH($A615,'Hoja de Trabajo para listado'!$DE$153:$DE$1048576,0),MATCH((CUADRO!N$5&amp;$E615),'Hoja de Trabajo para listado'!$DE$151:$DG$151,0)),0)+IFERROR(INDEX('Hoja de Trabajo para listado'!$CD$155:$DC$1048576,MATCH($A615,'Hoja de Trabajo para listado'!$CD$155:$CD$1048576,0),MATCH((CUADRO!N$5&amp;$E615),'Hoja de Trabajo para listado'!$CD$151:$DC$151,0)),0)</f>
        <v>0</v>
      </c>
      <c r="O615" s="243">
        <f ca="1">+IFERROR(INDEX('Hoja de Trabajo para listado'!$A$155:$Z$1048576,MATCH($A615,'Hoja de Trabajo para listado'!$A$155:$A$1048576,0),MATCH((CUADRO!O$5&amp;$E615),'Hoja de Trabajo para listado'!$A$151:$Z$151,0)),0)+IFERROR(INDEX('Hoja de Trabajo para listado'!$AB$155:$BA$1048576,MATCH($A615,'Hoja de Trabajo para listado'!$AB$155:$AB$1048576,0),MATCH((CUADRO!O$5&amp;$E615),'Hoja de Trabajo para listado'!$AB$151:$BA$151,0)),0)+IFERROR(INDEX('Hoja de Trabajo para listado'!$BC$155:$CB$1048576,MATCH($A615,'Hoja de Trabajo para listado'!$BC$155:$BC$1048576,0),MATCH((CUADRO!O$5&amp;$E615),'Hoja de Trabajo para listado'!$BC$151:$CB$151,0)),0)+IFERROR(INDEX('Hoja de Trabajo para listado'!$DE$153:$DG$274,MATCH($A615,'Hoja de Trabajo para listado'!$DE$153:$DE$1048576,0),MATCH((CUADRO!O$5&amp;$E615),'Hoja de Trabajo para listado'!$DE$151:$DG$151,0)),0)+IFERROR(INDEX('Hoja de Trabajo para listado'!$CD$155:$DC$1048576,MATCH($A615,'Hoja de Trabajo para listado'!$CD$155:$CD$1048576,0),MATCH((CUADRO!O$5&amp;$E615),'Hoja de Trabajo para listado'!$CD$151:$DC$151,0)),0)</f>
        <v>0</v>
      </c>
      <c r="P615" s="243">
        <f ca="1">+IFERROR(INDEX('Hoja de Trabajo para listado'!$A$155:$Z$1048576,MATCH($A615,'Hoja de Trabajo para listado'!$A$155:$A$1048576,0),MATCH((CUADRO!P$5&amp;$E615),'Hoja de Trabajo para listado'!$A$151:$Z$151,0)),0)+IFERROR(INDEX('Hoja de Trabajo para listado'!$AB$155:$BA$1048576,MATCH($A615,'Hoja de Trabajo para listado'!$AB$155:$AB$1048576,0),MATCH((CUADRO!P$5&amp;$E615),'Hoja de Trabajo para listado'!$AB$151:$BA$151,0)),0)+IFERROR(INDEX('Hoja de Trabajo para listado'!$BC$155:$CB$1048576,MATCH($A615,'Hoja de Trabajo para listado'!$BC$155:$BC$1048576,0),MATCH((CUADRO!P$5&amp;$E615),'Hoja de Trabajo para listado'!$BC$151:$CB$151,0)),0)+IFERROR(INDEX('Hoja de Trabajo para listado'!$DE$153:$DG$274,MATCH($A615,'Hoja de Trabajo para listado'!$DE$153:$DE$1048576,0),MATCH((CUADRO!P$5&amp;$E615),'Hoja de Trabajo para listado'!$DE$151:$DG$151,0)),0)+IFERROR(INDEX('Hoja de Trabajo para listado'!$CD$155:$DC$1048576,MATCH($A615,'Hoja de Trabajo para listado'!$CD$155:$CD$1048576,0),MATCH((CUADRO!P$5&amp;$E615),'Hoja de Trabajo para listado'!$CD$151:$DC$151,0)),0)</f>
        <v>0</v>
      </c>
      <c r="Q615" s="243">
        <f ca="1">+IFERROR(INDEX('Hoja de Trabajo para listado'!$A$155:$Z$1048576,MATCH($A615,'Hoja de Trabajo para listado'!$A$155:$A$1048576,0),MATCH((CUADRO!Q$5&amp;$E615),'Hoja de Trabajo para listado'!$A$151:$Z$151,0)),0)+IFERROR(INDEX('Hoja de Trabajo para listado'!$AB$155:$BA$1048576,MATCH($A615,'Hoja de Trabajo para listado'!$AB$155:$AB$1048576,0),MATCH((CUADRO!Q$5&amp;$E615),'Hoja de Trabajo para listado'!$AB$151:$BA$151,0)),0)+IFERROR(INDEX('Hoja de Trabajo para listado'!$BC$155:$CB$1048576,MATCH($A615,'Hoja de Trabajo para listado'!$BC$155:$BC$1048576,0),MATCH((CUADRO!Q$5&amp;$E615),'Hoja de Trabajo para listado'!$BC$151:$CB$151,0)),0)+IFERROR(INDEX('Hoja de Trabajo para listado'!$DE$153:$DG$274,MATCH($A615,'Hoja de Trabajo para listado'!$DE$153:$DE$1048576,0),MATCH((CUADRO!Q$5&amp;$E615),'Hoja de Trabajo para listado'!$DE$151:$DG$151,0)),0)+IFERROR(INDEX('Hoja de Trabajo para listado'!$CD$155:$DC$1048576,MATCH($A615,'Hoja de Trabajo para listado'!$CD$155:$CD$1048576,0),MATCH((CUADRO!Q$5&amp;$E615),'Hoja de Trabajo para listado'!$CD$151:$DC$151,0)),0)</f>
        <v>0</v>
      </c>
      <c r="R615" s="243">
        <f t="shared" ca="1" si="21"/>
        <v>0</v>
      </c>
      <c r="S615" s="249">
        <f ca="1">+R614+R615</f>
        <v>0</v>
      </c>
      <c r="T615" s="243">
        <f ca="1">+S615</f>
        <v>0</v>
      </c>
      <c r="U615" s="242">
        <f t="shared" si="22"/>
        <v>2</v>
      </c>
      <c r="V615" s="333" t="str">
        <f>+VLOOKUP(A615,bd_lista!$A$3:$E$590,5,FALSE)</f>
        <v>Gobiernos Autonomos Municipales</v>
      </c>
      <c r="W615" s="392"/>
      <c r="X615" s="242">
        <f>+VLOOKUP(A615,[4]Sheet1!$A$13:$D$744,4,FALSE)</f>
        <v>0</v>
      </c>
      <c r="Y615" s="242" t="e">
        <f>+VLOOKUP(X615,bd_lista!$A$3:$C$590,3,FALSE)</f>
        <v>#N/A</v>
      </c>
      <c r="Z615" s="292"/>
      <c r="AA615" s="293"/>
    </row>
    <row r="616" spans="1:27" customFormat="1" ht="15" hidden="1" customHeight="1">
      <c r="A616" s="32">
        <v>1261</v>
      </c>
      <c r="B616" s="387">
        <f>+A616</f>
        <v>1261</v>
      </c>
      <c r="C616" s="247" t="str">
        <f>+VLOOKUP(A616,bd_lista!$A$3:$C$590,3,FALSE)</f>
        <v>Gobierno Autónomo Municipal de Pucarani</v>
      </c>
      <c r="D616" s="389" t="str">
        <f>+C616</f>
        <v>Gobierno Autónomo Municipal de Pucarani</v>
      </c>
      <c r="E616" s="242" t="s">
        <v>1304</v>
      </c>
      <c r="F616" s="243">
        <f ca="1">+IFERROR(INDEX('Hoja de Trabajo para listado'!$A$155:$Z$1048576,MATCH($A616,'Hoja de Trabajo para listado'!$A$155:$A$1048576,0),MATCH((CUADRO!F$5&amp;$E616),'Hoja de Trabajo para listado'!$A$151:$Z$151,0)),0)+IFERROR(INDEX('Hoja de Trabajo para listado'!$AB$155:$BA$1048576,MATCH($A616,'Hoja de Trabajo para listado'!$AB$155:$AB$1048576,0),MATCH((CUADRO!F$5&amp;$E616),'Hoja de Trabajo para listado'!$AB$151:$BA$151,0)),0)+IFERROR(INDEX('Hoja de Trabajo para listado'!$BC$155:$CB$1048576,MATCH($A616,'Hoja de Trabajo para listado'!$BC$155:$BC$1048576,0),MATCH((CUADRO!F$5&amp;$E616),'Hoja de Trabajo para listado'!$BC$151:$CB$151,0)),0)+IFERROR(INDEX('Hoja de Trabajo para listado'!$DE$153:$DG$274,MATCH($A616,'Hoja de Trabajo para listado'!$DE$153:$DE$1048576,0),MATCH((CUADRO!F$5&amp;$E616),'Hoja de Trabajo para listado'!$DE$151:$DG$151,0)),0)+IFERROR(INDEX('Hoja de Trabajo para listado'!$CD$155:$DC$1048576,MATCH($A616,'Hoja de Trabajo para listado'!$CD$155:$CD$1048576,0),MATCH((CUADRO!F$5&amp;$E616),'Hoja de Trabajo para listado'!$CD$151:$DC$151,0)),0)</f>
        <v>0</v>
      </c>
      <c r="G616" s="243">
        <f ca="1">+IFERROR(INDEX('Hoja de Trabajo para listado'!$A$155:$Z$1048576,MATCH($A616,'Hoja de Trabajo para listado'!$A$155:$A$1048576,0),MATCH((CUADRO!G$5&amp;$E616),'Hoja de Trabajo para listado'!$A$151:$Z$151,0)),0)+IFERROR(INDEX('Hoja de Trabajo para listado'!$AB$155:$BA$1048576,MATCH($A616,'Hoja de Trabajo para listado'!$AB$155:$AB$1048576,0),MATCH((CUADRO!G$5&amp;$E616),'Hoja de Trabajo para listado'!$AB$151:$BA$151,0)),0)+IFERROR(INDEX('Hoja de Trabajo para listado'!$BC$155:$CB$1048576,MATCH($A616,'Hoja de Trabajo para listado'!$BC$155:$BC$1048576,0),MATCH((CUADRO!G$5&amp;$E616),'Hoja de Trabajo para listado'!$BC$151:$CB$151,0)),0)+IFERROR(INDEX('Hoja de Trabajo para listado'!$DE$153:$DG$274,MATCH($A616,'Hoja de Trabajo para listado'!$DE$153:$DE$1048576,0),MATCH((CUADRO!G$5&amp;$E616),'Hoja de Trabajo para listado'!$DE$151:$DG$151,0)),0)+IFERROR(INDEX('Hoja de Trabajo para listado'!$CD$155:$DC$1048576,MATCH($A616,'Hoja de Trabajo para listado'!$CD$155:$CD$1048576,0),MATCH((CUADRO!G$5&amp;$E616),'Hoja de Trabajo para listado'!$CD$151:$DC$151,0)),0)</f>
        <v>0</v>
      </c>
      <c r="H616" s="243">
        <f ca="1">+IFERROR(INDEX('Hoja de Trabajo para listado'!$A$155:$Z$1048576,MATCH($A616,'Hoja de Trabajo para listado'!$A$155:$A$1048576,0),MATCH((CUADRO!H$5&amp;$E616),'Hoja de Trabajo para listado'!$A$151:$Z$151,0)),0)+IFERROR(INDEX('Hoja de Trabajo para listado'!$AB$155:$BA$1048576,MATCH($A616,'Hoja de Trabajo para listado'!$AB$155:$AB$1048576,0),MATCH((CUADRO!H$5&amp;$E616),'Hoja de Trabajo para listado'!$AB$151:$BA$151,0)),0)+IFERROR(INDEX('Hoja de Trabajo para listado'!$BC$155:$CB$1048576,MATCH($A616,'Hoja de Trabajo para listado'!$BC$155:$BC$1048576,0),MATCH((CUADRO!H$5&amp;$E616),'Hoja de Trabajo para listado'!$BC$151:$CB$151,0)),0)+IFERROR(INDEX('Hoja de Trabajo para listado'!$DE$153:$DG$274,MATCH($A616,'Hoja de Trabajo para listado'!$DE$153:$DE$1048576,0),MATCH((CUADRO!H$5&amp;$E616),'Hoja de Trabajo para listado'!$DE$151:$DG$151,0)),0)+IFERROR(INDEX('Hoja de Trabajo para listado'!$CD$155:$DC$1048576,MATCH($A616,'Hoja de Trabajo para listado'!$CD$155:$CD$1048576,0),MATCH((CUADRO!H$5&amp;$E616),'Hoja de Trabajo para listado'!$CD$151:$DC$151,0)),0)</f>
        <v>0</v>
      </c>
      <c r="I616" s="243">
        <f ca="1">+IFERROR(INDEX('Hoja de Trabajo para listado'!$A$155:$Z$1048576,MATCH($A616,'Hoja de Trabajo para listado'!$A$155:$A$1048576,0),MATCH((CUADRO!I$5&amp;$E616),'Hoja de Trabajo para listado'!$A$151:$Z$151,0)),0)+IFERROR(INDEX('Hoja de Trabajo para listado'!$AB$155:$BA$1048576,MATCH($A616,'Hoja de Trabajo para listado'!$AB$155:$AB$1048576,0),MATCH((CUADRO!I$5&amp;$E616),'Hoja de Trabajo para listado'!$AB$151:$BA$151,0)),0)+IFERROR(INDEX('Hoja de Trabajo para listado'!$BC$155:$CB$1048576,MATCH($A616,'Hoja de Trabajo para listado'!$BC$155:$BC$1048576,0),MATCH((CUADRO!I$5&amp;$E616),'Hoja de Trabajo para listado'!$BC$151:$CB$151,0)),0)+IFERROR(INDEX('Hoja de Trabajo para listado'!$DE$153:$DG$274,MATCH($A616,'Hoja de Trabajo para listado'!$DE$153:$DE$1048576,0),MATCH((CUADRO!I$5&amp;$E616),'Hoja de Trabajo para listado'!$DE$151:$DG$151,0)),0)+IFERROR(INDEX('Hoja de Trabajo para listado'!$CD$155:$DC$1048576,MATCH($A616,'Hoja de Trabajo para listado'!$CD$155:$CD$1048576,0),MATCH((CUADRO!I$5&amp;$E616),'Hoja de Trabajo para listado'!$CD$151:$DC$151,0)),0)</f>
        <v>0</v>
      </c>
      <c r="J616" s="243">
        <f ca="1">+IFERROR(INDEX('Hoja de Trabajo para listado'!$A$155:$Z$1048576,MATCH($A616,'Hoja de Trabajo para listado'!$A$155:$A$1048576,0),MATCH((CUADRO!J$5&amp;$E616),'Hoja de Trabajo para listado'!$A$151:$Z$151,0)),0)+IFERROR(INDEX('Hoja de Trabajo para listado'!$AB$155:$BA$1048576,MATCH($A616,'Hoja de Trabajo para listado'!$AB$155:$AB$1048576,0),MATCH((CUADRO!J$5&amp;$E616),'Hoja de Trabajo para listado'!$AB$151:$BA$151,0)),0)+IFERROR(INDEX('Hoja de Trabajo para listado'!$BC$155:$CB$1048576,MATCH($A616,'Hoja de Trabajo para listado'!$BC$155:$BC$1048576,0),MATCH((CUADRO!J$5&amp;$E616),'Hoja de Trabajo para listado'!$BC$151:$CB$151,0)),0)+IFERROR(INDEX('Hoja de Trabajo para listado'!$DE$153:$DG$274,MATCH($A616,'Hoja de Trabajo para listado'!$DE$153:$DE$1048576,0),MATCH((CUADRO!J$5&amp;$E616),'Hoja de Trabajo para listado'!$DE$151:$DG$151,0)),0)+IFERROR(INDEX('Hoja de Trabajo para listado'!$CD$155:$DC$1048576,MATCH($A616,'Hoja de Trabajo para listado'!$CD$155:$CD$1048576,0),MATCH((CUADRO!J$5&amp;$E616),'Hoja de Trabajo para listado'!$CD$151:$DC$151,0)),0)</f>
        <v>0</v>
      </c>
      <c r="K616" s="243">
        <f ca="1">+IFERROR(INDEX('Hoja de Trabajo para listado'!$A$155:$Z$1048576,MATCH($A616,'Hoja de Trabajo para listado'!$A$155:$A$1048576,0),MATCH((CUADRO!K$5&amp;$E616),'Hoja de Trabajo para listado'!$A$151:$Z$151,0)),0)+IFERROR(INDEX('Hoja de Trabajo para listado'!$AB$155:$BA$1048576,MATCH($A616,'Hoja de Trabajo para listado'!$AB$155:$AB$1048576,0),MATCH((CUADRO!K$5&amp;$E616),'Hoja de Trabajo para listado'!$AB$151:$BA$151,0)),0)+IFERROR(INDEX('Hoja de Trabajo para listado'!$BC$155:$CB$1048576,MATCH($A616,'Hoja de Trabajo para listado'!$BC$155:$BC$1048576,0),MATCH((CUADRO!K$5&amp;$E616),'Hoja de Trabajo para listado'!$BC$151:$CB$151,0)),0)+IFERROR(INDEX('Hoja de Trabajo para listado'!$DE$153:$DG$274,MATCH($A616,'Hoja de Trabajo para listado'!$DE$153:$DE$1048576,0),MATCH((CUADRO!K$5&amp;$E616),'Hoja de Trabajo para listado'!$DE$151:$DG$151,0)),0)+IFERROR(INDEX('Hoja de Trabajo para listado'!$CD$155:$DC$1048576,MATCH($A616,'Hoja de Trabajo para listado'!$CD$155:$CD$1048576,0),MATCH((CUADRO!K$5&amp;$E616),'Hoja de Trabajo para listado'!$CD$151:$DC$151,0)),0)</f>
        <v>0</v>
      </c>
      <c r="L616" s="243">
        <f ca="1">+IFERROR(INDEX('Hoja de Trabajo para listado'!$A$155:$Z$1048576,MATCH($A616,'Hoja de Trabajo para listado'!$A$155:$A$1048576,0),MATCH((CUADRO!L$5&amp;$E616),'Hoja de Trabajo para listado'!$A$151:$Z$151,0)),0)+IFERROR(INDEX('Hoja de Trabajo para listado'!$AB$155:$BA$1048576,MATCH($A616,'Hoja de Trabajo para listado'!$AB$155:$AB$1048576,0),MATCH((CUADRO!L$5&amp;$E616),'Hoja de Trabajo para listado'!$AB$151:$BA$151,0)),0)+IFERROR(INDEX('Hoja de Trabajo para listado'!$BC$155:$CB$1048576,MATCH($A616,'Hoja de Trabajo para listado'!$BC$155:$BC$1048576,0),MATCH((CUADRO!L$5&amp;$E616),'Hoja de Trabajo para listado'!$BC$151:$CB$151,0)),0)+IFERROR(INDEX('Hoja de Trabajo para listado'!$DE$153:$DG$274,MATCH($A616,'Hoja de Trabajo para listado'!$DE$153:$DE$1048576,0),MATCH((CUADRO!L$5&amp;$E616),'Hoja de Trabajo para listado'!$DE$151:$DG$151,0)),0)+IFERROR(INDEX('Hoja de Trabajo para listado'!$CD$155:$DC$1048576,MATCH($A616,'Hoja de Trabajo para listado'!$CD$155:$CD$1048576,0),MATCH((CUADRO!L$5&amp;$E616),'Hoja de Trabajo para listado'!$CD$151:$DC$151,0)),0)</f>
        <v>0</v>
      </c>
      <c r="M616" s="243">
        <f ca="1">+IFERROR(INDEX('Hoja de Trabajo para listado'!$A$155:$Z$1048576,MATCH($A616,'Hoja de Trabajo para listado'!$A$155:$A$1048576,0),MATCH((CUADRO!M$5&amp;$E616),'Hoja de Trabajo para listado'!$A$151:$Z$151,0)),0)+IFERROR(INDEX('Hoja de Trabajo para listado'!$AB$155:$BA$1048576,MATCH($A616,'Hoja de Trabajo para listado'!$AB$155:$AB$1048576,0),MATCH((CUADRO!M$5&amp;$E616),'Hoja de Trabajo para listado'!$AB$151:$BA$151,0)),0)+IFERROR(INDEX('Hoja de Trabajo para listado'!$BC$155:$CB$1048576,MATCH($A616,'Hoja de Trabajo para listado'!$BC$155:$BC$1048576,0),MATCH((CUADRO!M$5&amp;$E616),'Hoja de Trabajo para listado'!$BC$151:$CB$151,0)),0)+IFERROR(INDEX('Hoja de Trabajo para listado'!$DE$153:$DG$274,MATCH($A616,'Hoja de Trabajo para listado'!$DE$153:$DE$1048576,0),MATCH((CUADRO!M$5&amp;$E616),'Hoja de Trabajo para listado'!$DE$151:$DG$151,0)),0)+IFERROR(INDEX('Hoja de Trabajo para listado'!$CD$155:$DC$1048576,MATCH($A616,'Hoja de Trabajo para listado'!$CD$155:$CD$1048576,0),MATCH((CUADRO!M$5&amp;$E616),'Hoja de Trabajo para listado'!$CD$151:$DC$151,0)),0)</f>
        <v>0</v>
      </c>
      <c r="N616" s="243">
        <f ca="1">+IFERROR(INDEX('Hoja de Trabajo para listado'!$A$155:$Z$1048576,MATCH($A616,'Hoja de Trabajo para listado'!$A$155:$A$1048576,0),MATCH((CUADRO!N$5&amp;$E616),'Hoja de Trabajo para listado'!$A$151:$Z$151,0)),0)+IFERROR(INDEX('Hoja de Trabajo para listado'!$AB$155:$BA$1048576,MATCH($A616,'Hoja de Trabajo para listado'!$AB$155:$AB$1048576,0),MATCH((CUADRO!N$5&amp;$E616),'Hoja de Trabajo para listado'!$AB$151:$BA$151,0)),0)+IFERROR(INDEX('Hoja de Trabajo para listado'!$BC$155:$CB$1048576,MATCH($A616,'Hoja de Trabajo para listado'!$BC$155:$BC$1048576,0),MATCH((CUADRO!N$5&amp;$E616),'Hoja de Trabajo para listado'!$BC$151:$CB$151,0)),0)+IFERROR(INDEX('Hoja de Trabajo para listado'!$DE$153:$DG$274,MATCH($A616,'Hoja de Trabajo para listado'!$DE$153:$DE$1048576,0),MATCH((CUADRO!N$5&amp;$E616),'Hoja de Trabajo para listado'!$DE$151:$DG$151,0)),0)+IFERROR(INDEX('Hoja de Trabajo para listado'!$CD$155:$DC$1048576,MATCH($A616,'Hoja de Trabajo para listado'!$CD$155:$CD$1048576,0),MATCH((CUADRO!N$5&amp;$E616),'Hoja de Trabajo para listado'!$CD$151:$DC$151,0)),0)</f>
        <v>0</v>
      </c>
      <c r="O616" s="243">
        <f ca="1">+IFERROR(INDEX('Hoja de Trabajo para listado'!$A$155:$Z$1048576,MATCH($A616,'Hoja de Trabajo para listado'!$A$155:$A$1048576,0),MATCH((CUADRO!O$5&amp;$E616),'Hoja de Trabajo para listado'!$A$151:$Z$151,0)),0)+IFERROR(INDEX('Hoja de Trabajo para listado'!$AB$155:$BA$1048576,MATCH($A616,'Hoja de Trabajo para listado'!$AB$155:$AB$1048576,0),MATCH((CUADRO!O$5&amp;$E616),'Hoja de Trabajo para listado'!$AB$151:$BA$151,0)),0)+IFERROR(INDEX('Hoja de Trabajo para listado'!$BC$155:$CB$1048576,MATCH($A616,'Hoja de Trabajo para listado'!$BC$155:$BC$1048576,0),MATCH((CUADRO!O$5&amp;$E616),'Hoja de Trabajo para listado'!$BC$151:$CB$151,0)),0)+IFERROR(INDEX('Hoja de Trabajo para listado'!$DE$153:$DG$274,MATCH($A616,'Hoja de Trabajo para listado'!$DE$153:$DE$1048576,0),MATCH((CUADRO!O$5&amp;$E616),'Hoja de Trabajo para listado'!$DE$151:$DG$151,0)),0)+IFERROR(INDEX('Hoja de Trabajo para listado'!$CD$155:$DC$1048576,MATCH($A616,'Hoja de Trabajo para listado'!$CD$155:$CD$1048576,0),MATCH((CUADRO!O$5&amp;$E616),'Hoja de Trabajo para listado'!$CD$151:$DC$151,0)),0)</f>
        <v>0</v>
      </c>
      <c r="P616" s="243">
        <f ca="1">+IFERROR(INDEX('Hoja de Trabajo para listado'!$A$155:$Z$1048576,MATCH($A616,'Hoja de Trabajo para listado'!$A$155:$A$1048576,0),MATCH((CUADRO!P$5&amp;$E616),'Hoja de Trabajo para listado'!$A$151:$Z$151,0)),0)+IFERROR(INDEX('Hoja de Trabajo para listado'!$AB$155:$BA$1048576,MATCH($A616,'Hoja de Trabajo para listado'!$AB$155:$AB$1048576,0),MATCH((CUADRO!P$5&amp;$E616),'Hoja de Trabajo para listado'!$AB$151:$BA$151,0)),0)+IFERROR(INDEX('Hoja de Trabajo para listado'!$BC$155:$CB$1048576,MATCH($A616,'Hoja de Trabajo para listado'!$BC$155:$BC$1048576,0),MATCH((CUADRO!P$5&amp;$E616),'Hoja de Trabajo para listado'!$BC$151:$CB$151,0)),0)+IFERROR(INDEX('Hoja de Trabajo para listado'!$DE$153:$DG$274,MATCH($A616,'Hoja de Trabajo para listado'!$DE$153:$DE$1048576,0),MATCH((CUADRO!P$5&amp;$E616),'Hoja de Trabajo para listado'!$DE$151:$DG$151,0)),0)+IFERROR(INDEX('Hoja de Trabajo para listado'!$CD$155:$DC$1048576,MATCH($A616,'Hoja de Trabajo para listado'!$CD$155:$CD$1048576,0),MATCH((CUADRO!P$5&amp;$E616),'Hoja de Trabajo para listado'!$CD$151:$DC$151,0)),0)</f>
        <v>0</v>
      </c>
      <c r="Q616" s="243">
        <f ca="1">+IFERROR(INDEX('Hoja de Trabajo para listado'!$A$155:$Z$1048576,MATCH($A616,'Hoja de Trabajo para listado'!$A$155:$A$1048576,0),MATCH((CUADRO!Q$5&amp;$E616),'Hoja de Trabajo para listado'!$A$151:$Z$151,0)),0)+IFERROR(INDEX('Hoja de Trabajo para listado'!$AB$155:$BA$1048576,MATCH($A616,'Hoja de Trabajo para listado'!$AB$155:$AB$1048576,0),MATCH((CUADRO!Q$5&amp;$E616),'Hoja de Trabajo para listado'!$AB$151:$BA$151,0)),0)+IFERROR(INDEX('Hoja de Trabajo para listado'!$BC$155:$CB$1048576,MATCH($A616,'Hoja de Trabajo para listado'!$BC$155:$BC$1048576,0),MATCH((CUADRO!Q$5&amp;$E616),'Hoja de Trabajo para listado'!$BC$151:$CB$151,0)),0)+IFERROR(INDEX('Hoja de Trabajo para listado'!$DE$153:$DG$274,MATCH($A616,'Hoja de Trabajo para listado'!$DE$153:$DE$1048576,0),MATCH((CUADRO!Q$5&amp;$E616),'Hoja de Trabajo para listado'!$DE$151:$DG$151,0)),0)+IFERROR(INDEX('Hoja de Trabajo para listado'!$CD$155:$DC$1048576,MATCH($A616,'Hoja de Trabajo para listado'!$CD$155:$CD$1048576,0),MATCH((CUADRO!Q$5&amp;$E616),'Hoja de Trabajo para listado'!$CD$151:$DC$151,0)),0)</f>
        <v>0</v>
      </c>
      <c r="R616" s="243">
        <f t="shared" ca="1" si="21"/>
        <v>0</v>
      </c>
      <c r="S616" s="249"/>
      <c r="T616" s="243">
        <f ca="1">+T617</f>
        <v>0</v>
      </c>
      <c r="U616" s="242">
        <f t="shared" si="22"/>
        <v>1</v>
      </c>
      <c r="V616" s="333" t="str">
        <f>+VLOOKUP(A616,bd_lista!$A$3:$E$590,5,FALSE)</f>
        <v>Gobiernos Autonomos Municipales</v>
      </c>
      <c r="W616" s="391" t="str">
        <f>+V616</f>
        <v>Gobiernos Autonomos Municipales</v>
      </c>
      <c r="X616" s="242">
        <f>+VLOOKUP(A616,[4]Sheet1!$A$13:$D$744,4,FALSE)</f>
        <v>0</v>
      </c>
      <c r="Y616" s="242" t="e">
        <f>+VLOOKUP(X616,bd_lista!$A$3:$C$590,3,FALSE)</f>
        <v>#N/A</v>
      </c>
      <c r="Z616" s="294">
        <f>+X616</f>
        <v>0</v>
      </c>
      <c r="AA616" s="295" t="e">
        <f>+Y616</f>
        <v>#N/A</v>
      </c>
    </row>
    <row r="617" spans="1:27" customFormat="1" ht="15" hidden="1" customHeight="1">
      <c r="A617" s="32">
        <v>1261</v>
      </c>
      <c r="B617" s="388"/>
      <c r="C617" s="247" t="str">
        <f>+VLOOKUP(A617,bd_lista!$A$3:$C$590,3,FALSE)</f>
        <v>Gobierno Autónomo Municipal de Pucarani</v>
      </c>
      <c r="D617" s="390"/>
      <c r="E617" s="244" t="s">
        <v>1305</v>
      </c>
      <c r="F617" s="243">
        <f ca="1">+IFERROR(INDEX('Hoja de Trabajo para listado'!$A$155:$Z$1048576,MATCH($A617,'Hoja de Trabajo para listado'!$A$155:$A$1048576,0),MATCH((CUADRO!F$5&amp;$E617),'Hoja de Trabajo para listado'!$A$151:$Z$151,0)),0)+IFERROR(INDEX('Hoja de Trabajo para listado'!$AB$155:$BA$1048576,MATCH($A617,'Hoja de Trabajo para listado'!$AB$155:$AB$1048576,0),MATCH((CUADRO!F$5&amp;$E617),'Hoja de Trabajo para listado'!$AB$151:$BA$151,0)),0)+IFERROR(INDEX('Hoja de Trabajo para listado'!$BC$155:$CB$1048576,MATCH($A617,'Hoja de Trabajo para listado'!$BC$155:$BC$1048576,0),MATCH((CUADRO!F$5&amp;$E617),'Hoja de Trabajo para listado'!$BC$151:$CB$151,0)),0)+IFERROR(INDEX('Hoja de Trabajo para listado'!$DE$153:$DG$274,MATCH($A617,'Hoja de Trabajo para listado'!$DE$153:$DE$1048576,0),MATCH((CUADRO!F$5&amp;$E617),'Hoja de Trabajo para listado'!$DE$151:$DG$151,0)),0)+IFERROR(INDEX('Hoja de Trabajo para listado'!$CD$155:$DC$1048576,MATCH($A617,'Hoja de Trabajo para listado'!$CD$155:$CD$1048576,0),MATCH((CUADRO!F$5&amp;$E617),'Hoja de Trabajo para listado'!$CD$151:$DC$151,0)),0)</f>
        <v>0</v>
      </c>
      <c r="G617" s="243">
        <f ca="1">+IFERROR(INDEX('Hoja de Trabajo para listado'!$A$155:$Z$1048576,MATCH($A617,'Hoja de Trabajo para listado'!$A$155:$A$1048576,0),MATCH((CUADRO!G$5&amp;$E617),'Hoja de Trabajo para listado'!$A$151:$Z$151,0)),0)+IFERROR(INDEX('Hoja de Trabajo para listado'!$AB$155:$BA$1048576,MATCH($A617,'Hoja de Trabajo para listado'!$AB$155:$AB$1048576,0),MATCH((CUADRO!G$5&amp;$E617),'Hoja de Trabajo para listado'!$AB$151:$BA$151,0)),0)+IFERROR(INDEX('Hoja de Trabajo para listado'!$BC$155:$CB$1048576,MATCH($A617,'Hoja de Trabajo para listado'!$BC$155:$BC$1048576,0),MATCH((CUADRO!G$5&amp;$E617),'Hoja de Trabajo para listado'!$BC$151:$CB$151,0)),0)+IFERROR(INDEX('Hoja de Trabajo para listado'!$DE$153:$DG$274,MATCH($A617,'Hoja de Trabajo para listado'!$DE$153:$DE$1048576,0),MATCH((CUADRO!G$5&amp;$E617),'Hoja de Trabajo para listado'!$DE$151:$DG$151,0)),0)+IFERROR(INDEX('Hoja de Trabajo para listado'!$CD$155:$DC$1048576,MATCH($A617,'Hoja de Trabajo para listado'!$CD$155:$CD$1048576,0),MATCH((CUADRO!G$5&amp;$E617),'Hoja de Trabajo para listado'!$CD$151:$DC$151,0)),0)</f>
        <v>0</v>
      </c>
      <c r="H617" s="243">
        <f ca="1">+IFERROR(INDEX('Hoja de Trabajo para listado'!$A$155:$Z$1048576,MATCH($A617,'Hoja de Trabajo para listado'!$A$155:$A$1048576,0),MATCH((CUADRO!H$5&amp;$E617),'Hoja de Trabajo para listado'!$A$151:$Z$151,0)),0)+IFERROR(INDEX('Hoja de Trabajo para listado'!$AB$155:$BA$1048576,MATCH($A617,'Hoja de Trabajo para listado'!$AB$155:$AB$1048576,0),MATCH((CUADRO!H$5&amp;$E617),'Hoja de Trabajo para listado'!$AB$151:$BA$151,0)),0)+IFERROR(INDEX('Hoja de Trabajo para listado'!$BC$155:$CB$1048576,MATCH($A617,'Hoja de Trabajo para listado'!$BC$155:$BC$1048576,0),MATCH((CUADRO!H$5&amp;$E617),'Hoja de Trabajo para listado'!$BC$151:$CB$151,0)),0)+IFERROR(INDEX('Hoja de Trabajo para listado'!$DE$153:$DG$274,MATCH($A617,'Hoja de Trabajo para listado'!$DE$153:$DE$1048576,0),MATCH((CUADRO!H$5&amp;$E617),'Hoja de Trabajo para listado'!$DE$151:$DG$151,0)),0)+IFERROR(INDEX('Hoja de Trabajo para listado'!$CD$155:$DC$1048576,MATCH($A617,'Hoja de Trabajo para listado'!$CD$155:$CD$1048576,0),MATCH((CUADRO!H$5&amp;$E617),'Hoja de Trabajo para listado'!$CD$151:$DC$151,0)),0)</f>
        <v>0</v>
      </c>
      <c r="I617" s="243">
        <f ca="1">+IFERROR(INDEX('Hoja de Trabajo para listado'!$A$155:$Z$1048576,MATCH($A617,'Hoja de Trabajo para listado'!$A$155:$A$1048576,0),MATCH((CUADRO!I$5&amp;$E617),'Hoja de Trabajo para listado'!$A$151:$Z$151,0)),0)+IFERROR(INDEX('Hoja de Trabajo para listado'!$AB$155:$BA$1048576,MATCH($A617,'Hoja de Trabajo para listado'!$AB$155:$AB$1048576,0),MATCH((CUADRO!I$5&amp;$E617),'Hoja de Trabajo para listado'!$AB$151:$BA$151,0)),0)+IFERROR(INDEX('Hoja de Trabajo para listado'!$BC$155:$CB$1048576,MATCH($A617,'Hoja de Trabajo para listado'!$BC$155:$BC$1048576,0),MATCH((CUADRO!I$5&amp;$E617),'Hoja de Trabajo para listado'!$BC$151:$CB$151,0)),0)+IFERROR(INDEX('Hoja de Trabajo para listado'!$DE$153:$DG$274,MATCH($A617,'Hoja de Trabajo para listado'!$DE$153:$DE$1048576,0),MATCH((CUADRO!I$5&amp;$E617),'Hoja de Trabajo para listado'!$DE$151:$DG$151,0)),0)+IFERROR(INDEX('Hoja de Trabajo para listado'!$CD$155:$DC$1048576,MATCH($A617,'Hoja de Trabajo para listado'!$CD$155:$CD$1048576,0),MATCH((CUADRO!I$5&amp;$E617),'Hoja de Trabajo para listado'!$CD$151:$DC$151,0)),0)</f>
        <v>0</v>
      </c>
      <c r="J617" s="243">
        <f ca="1">+IFERROR(INDEX('Hoja de Trabajo para listado'!$A$155:$Z$1048576,MATCH($A617,'Hoja de Trabajo para listado'!$A$155:$A$1048576,0),MATCH((CUADRO!J$5&amp;$E617),'Hoja de Trabajo para listado'!$A$151:$Z$151,0)),0)+IFERROR(INDEX('Hoja de Trabajo para listado'!$AB$155:$BA$1048576,MATCH($A617,'Hoja de Trabajo para listado'!$AB$155:$AB$1048576,0),MATCH((CUADRO!J$5&amp;$E617),'Hoja de Trabajo para listado'!$AB$151:$BA$151,0)),0)+IFERROR(INDEX('Hoja de Trabajo para listado'!$BC$155:$CB$1048576,MATCH($A617,'Hoja de Trabajo para listado'!$BC$155:$BC$1048576,0),MATCH((CUADRO!J$5&amp;$E617),'Hoja de Trabajo para listado'!$BC$151:$CB$151,0)),0)+IFERROR(INDEX('Hoja de Trabajo para listado'!$DE$153:$DG$274,MATCH($A617,'Hoja de Trabajo para listado'!$DE$153:$DE$1048576,0),MATCH((CUADRO!J$5&amp;$E617),'Hoja de Trabajo para listado'!$DE$151:$DG$151,0)),0)+IFERROR(INDEX('Hoja de Trabajo para listado'!$CD$155:$DC$1048576,MATCH($A617,'Hoja de Trabajo para listado'!$CD$155:$CD$1048576,0),MATCH((CUADRO!J$5&amp;$E617),'Hoja de Trabajo para listado'!$CD$151:$DC$151,0)),0)</f>
        <v>0</v>
      </c>
      <c r="K617" s="243">
        <f ca="1">+IFERROR(INDEX('Hoja de Trabajo para listado'!$A$155:$Z$1048576,MATCH($A617,'Hoja de Trabajo para listado'!$A$155:$A$1048576,0),MATCH((CUADRO!K$5&amp;$E617),'Hoja de Trabajo para listado'!$A$151:$Z$151,0)),0)+IFERROR(INDEX('Hoja de Trabajo para listado'!$AB$155:$BA$1048576,MATCH($A617,'Hoja de Trabajo para listado'!$AB$155:$AB$1048576,0),MATCH((CUADRO!K$5&amp;$E617),'Hoja de Trabajo para listado'!$AB$151:$BA$151,0)),0)+IFERROR(INDEX('Hoja de Trabajo para listado'!$BC$155:$CB$1048576,MATCH($A617,'Hoja de Trabajo para listado'!$BC$155:$BC$1048576,0),MATCH((CUADRO!K$5&amp;$E617),'Hoja de Trabajo para listado'!$BC$151:$CB$151,0)),0)+IFERROR(INDEX('Hoja de Trabajo para listado'!$DE$153:$DG$274,MATCH($A617,'Hoja de Trabajo para listado'!$DE$153:$DE$1048576,0),MATCH((CUADRO!K$5&amp;$E617),'Hoja de Trabajo para listado'!$DE$151:$DG$151,0)),0)+IFERROR(INDEX('Hoja de Trabajo para listado'!$CD$155:$DC$1048576,MATCH($A617,'Hoja de Trabajo para listado'!$CD$155:$CD$1048576,0),MATCH((CUADRO!K$5&amp;$E617),'Hoja de Trabajo para listado'!$CD$151:$DC$151,0)),0)</f>
        <v>0</v>
      </c>
      <c r="L617" s="243">
        <f ca="1">+IFERROR(INDEX('Hoja de Trabajo para listado'!$A$155:$Z$1048576,MATCH($A617,'Hoja de Trabajo para listado'!$A$155:$A$1048576,0),MATCH((CUADRO!L$5&amp;$E617),'Hoja de Trabajo para listado'!$A$151:$Z$151,0)),0)+IFERROR(INDEX('Hoja de Trabajo para listado'!$AB$155:$BA$1048576,MATCH($A617,'Hoja de Trabajo para listado'!$AB$155:$AB$1048576,0),MATCH((CUADRO!L$5&amp;$E617),'Hoja de Trabajo para listado'!$AB$151:$BA$151,0)),0)+IFERROR(INDEX('Hoja de Trabajo para listado'!$BC$155:$CB$1048576,MATCH($A617,'Hoja de Trabajo para listado'!$BC$155:$BC$1048576,0),MATCH((CUADRO!L$5&amp;$E617),'Hoja de Trabajo para listado'!$BC$151:$CB$151,0)),0)+IFERROR(INDEX('Hoja de Trabajo para listado'!$DE$153:$DG$274,MATCH($A617,'Hoja de Trabajo para listado'!$DE$153:$DE$1048576,0),MATCH((CUADRO!L$5&amp;$E617),'Hoja de Trabajo para listado'!$DE$151:$DG$151,0)),0)+IFERROR(INDEX('Hoja de Trabajo para listado'!$CD$155:$DC$1048576,MATCH($A617,'Hoja de Trabajo para listado'!$CD$155:$CD$1048576,0),MATCH((CUADRO!L$5&amp;$E617),'Hoja de Trabajo para listado'!$CD$151:$DC$151,0)),0)</f>
        <v>0</v>
      </c>
      <c r="M617" s="243">
        <f ca="1">+IFERROR(INDEX('Hoja de Trabajo para listado'!$A$155:$Z$1048576,MATCH($A617,'Hoja de Trabajo para listado'!$A$155:$A$1048576,0),MATCH((CUADRO!M$5&amp;$E617),'Hoja de Trabajo para listado'!$A$151:$Z$151,0)),0)+IFERROR(INDEX('Hoja de Trabajo para listado'!$AB$155:$BA$1048576,MATCH($A617,'Hoja de Trabajo para listado'!$AB$155:$AB$1048576,0),MATCH((CUADRO!M$5&amp;$E617),'Hoja de Trabajo para listado'!$AB$151:$BA$151,0)),0)+IFERROR(INDEX('Hoja de Trabajo para listado'!$BC$155:$CB$1048576,MATCH($A617,'Hoja de Trabajo para listado'!$BC$155:$BC$1048576,0),MATCH((CUADRO!M$5&amp;$E617),'Hoja de Trabajo para listado'!$BC$151:$CB$151,0)),0)+IFERROR(INDEX('Hoja de Trabajo para listado'!$DE$153:$DG$274,MATCH($A617,'Hoja de Trabajo para listado'!$DE$153:$DE$1048576,0),MATCH((CUADRO!M$5&amp;$E617),'Hoja de Trabajo para listado'!$DE$151:$DG$151,0)),0)+IFERROR(INDEX('Hoja de Trabajo para listado'!$CD$155:$DC$1048576,MATCH($A617,'Hoja de Trabajo para listado'!$CD$155:$CD$1048576,0),MATCH((CUADRO!M$5&amp;$E617),'Hoja de Trabajo para listado'!$CD$151:$DC$151,0)),0)</f>
        <v>0</v>
      </c>
      <c r="N617" s="243">
        <f ca="1">+IFERROR(INDEX('Hoja de Trabajo para listado'!$A$155:$Z$1048576,MATCH($A617,'Hoja de Trabajo para listado'!$A$155:$A$1048576,0),MATCH((CUADRO!N$5&amp;$E617),'Hoja de Trabajo para listado'!$A$151:$Z$151,0)),0)+IFERROR(INDEX('Hoja de Trabajo para listado'!$AB$155:$BA$1048576,MATCH($A617,'Hoja de Trabajo para listado'!$AB$155:$AB$1048576,0),MATCH((CUADRO!N$5&amp;$E617),'Hoja de Trabajo para listado'!$AB$151:$BA$151,0)),0)+IFERROR(INDEX('Hoja de Trabajo para listado'!$BC$155:$CB$1048576,MATCH($A617,'Hoja de Trabajo para listado'!$BC$155:$BC$1048576,0),MATCH((CUADRO!N$5&amp;$E617),'Hoja de Trabajo para listado'!$BC$151:$CB$151,0)),0)+IFERROR(INDEX('Hoja de Trabajo para listado'!$DE$153:$DG$274,MATCH($A617,'Hoja de Trabajo para listado'!$DE$153:$DE$1048576,0),MATCH((CUADRO!N$5&amp;$E617),'Hoja de Trabajo para listado'!$DE$151:$DG$151,0)),0)+IFERROR(INDEX('Hoja de Trabajo para listado'!$CD$155:$DC$1048576,MATCH($A617,'Hoja de Trabajo para listado'!$CD$155:$CD$1048576,0),MATCH((CUADRO!N$5&amp;$E617),'Hoja de Trabajo para listado'!$CD$151:$DC$151,0)),0)</f>
        <v>0</v>
      </c>
      <c r="O617" s="243">
        <f ca="1">+IFERROR(INDEX('Hoja de Trabajo para listado'!$A$155:$Z$1048576,MATCH($A617,'Hoja de Trabajo para listado'!$A$155:$A$1048576,0),MATCH((CUADRO!O$5&amp;$E617),'Hoja de Trabajo para listado'!$A$151:$Z$151,0)),0)+IFERROR(INDEX('Hoja de Trabajo para listado'!$AB$155:$BA$1048576,MATCH($A617,'Hoja de Trabajo para listado'!$AB$155:$AB$1048576,0),MATCH((CUADRO!O$5&amp;$E617),'Hoja de Trabajo para listado'!$AB$151:$BA$151,0)),0)+IFERROR(INDEX('Hoja de Trabajo para listado'!$BC$155:$CB$1048576,MATCH($A617,'Hoja de Trabajo para listado'!$BC$155:$BC$1048576,0),MATCH((CUADRO!O$5&amp;$E617),'Hoja de Trabajo para listado'!$BC$151:$CB$151,0)),0)+IFERROR(INDEX('Hoja de Trabajo para listado'!$DE$153:$DG$274,MATCH($A617,'Hoja de Trabajo para listado'!$DE$153:$DE$1048576,0),MATCH((CUADRO!O$5&amp;$E617),'Hoja de Trabajo para listado'!$DE$151:$DG$151,0)),0)+IFERROR(INDEX('Hoja de Trabajo para listado'!$CD$155:$DC$1048576,MATCH($A617,'Hoja de Trabajo para listado'!$CD$155:$CD$1048576,0),MATCH((CUADRO!O$5&amp;$E617),'Hoja de Trabajo para listado'!$CD$151:$DC$151,0)),0)</f>
        <v>0</v>
      </c>
      <c r="P617" s="243">
        <f ca="1">+IFERROR(INDEX('Hoja de Trabajo para listado'!$A$155:$Z$1048576,MATCH($A617,'Hoja de Trabajo para listado'!$A$155:$A$1048576,0),MATCH((CUADRO!P$5&amp;$E617),'Hoja de Trabajo para listado'!$A$151:$Z$151,0)),0)+IFERROR(INDEX('Hoja de Trabajo para listado'!$AB$155:$BA$1048576,MATCH($A617,'Hoja de Trabajo para listado'!$AB$155:$AB$1048576,0),MATCH((CUADRO!P$5&amp;$E617),'Hoja de Trabajo para listado'!$AB$151:$BA$151,0)),0)+IFERROR(INDEX('Hoja de Trabajo para listado'!$BC$155:$CB$1048576,MATCH($A617,'Hoja de Trabajo para listado'!$BC$155:$BC$1048576,0),MATCH((CUADRO!P$5&amp;$E617),'Hoja de Trabajo para listado'!$BC$151:$CB$151,0)),0)+IFERROR(INDEX('Hoja de Trabajo para listado'!$DE$153:$DG$274,MATCH($A617,'Hoja de Trabajo para listado'!$DE$153:$DE$1048576,0),MATCH((CUADRO!P$5&amp;$E617),'Hoja de Trabajo para listado'!$DE$151:$DG$151,0)),0)+IFERROR(INDEX('Hoja de Trabajo para listado'!$CD$155:$DC$1048576,MATCH($A617,'Hoja de Trabajo para listado'!$CD$155:$CD$1048576,0),MATCH((CUADRO!P$5&amp;$E617),'Hoja de Trabajo para listado'!$CD$151:$DC$151,0)),0)</f>
        <v>0</v>
      </c>
      <c r="Q617" s="243">
        <f ca="1">+IFERROR(INDEX('Hoja de Trabajo para listado'!$A$155:$Z$1048576,MATCH($A617,'Hoja de Trabajo para listado'!$A$155:$A$1048576,0),MATCH((CUADRO!Q$5&amp;$E617),'Hoja de Trabajo para listado'!$A$151:$Z$151,0)),0)+IFERROR(INDEX('Hoja de Trabajo para listado'!$AB$155:$BA$1048576,MATCH($A617,'Hoja de Trabajo para listado'!$AB$155:$AB$1048576,0),MATCH((CUADRO!Q$5&amp;$E617),'Hoja de Trabajo para listado'!$AB$151:$BA$151,0)),0)+IFERROR(INDEX('Hoja de Trabajo para listado'!$BC$155:$CB$1048576,MATCH($A617,'Hoja de Trabajo para listado'!$BC$155:$BC$1048576,0),MATCH((CUADRO!Q$5&amp;$E617),'Hoja de Trabajo para listado'!$BC$151:$CB$151,0)),0)+IFERROR(INDEX('Hoja de Trabajo para listado'!$DE$153:$DG$274,MATCH($A617,'Hoja de Trabajo para listado'!$DE$153:$DE$1048576,0),MATCH((CUADRO!Q$5&amp;$E617),'Hoja de Trabajo para listado'!$DE$151:$DG$151,0)),0)+IFERROR(INDEX('Hoja de Trabajo para listado'!$CD$155:$DC$1048576,MATCH($A617,'Hoja de Trabajo para listado'!$CD$155:$CD$1048576,0),MATCH((CUADRO!Q$5&amp;$E617),'Hoja de Trabajo para listado'!$CD$151:$DC$151,0)),0)</f>
        <v>0</v>
      </c>
      <c r="R617" s="243">
        <f t="shared" ca="1" si="21"/>
        <v>0</v>
      </c>
      <c r="S617" s="249">
        <f ca="1">+R616+R617</f>
        <v>0</v>
      </c>
      <c r="T617" s="243">
        <f ca="1">+S617</f>
        <v>0</v>
      </c>
      <c r="U617" s="242">
        <f t="shared" si="22"/>
        <v>2</v>
      </c>
      <c r="V617" s="333" t="str">
        <f>+VLOOKUP(A617,bd_lista!$A$3:$E$590,5,FALSE)</f>
        <v>Gobiernos Autonomos Municipales</v>
      </c>
      <c r="W617" s="392"/>
      <c r="X617" s="242">
        <f>+VLOOKUP(A617,[4]Sheet1!$A$13:$D$744,4,FALSE)</f>
        <v>0</v>
      </c>
      <c r="Y617" s="242" t="e">
        <f>+VLOOKUP(X617,bd_lista!$A$3:$C$590,3,FALSE)</f>
        <v>#N/A</v>
      </c>
      <c r="Z617" s="292"/>
      <c r="AA617" s="293"/>
    </row>
    <row r="618" spans="1:27" customFormat="1" ht="15" hidden="1" customHeight="1">
      <c r="A618" s="32">
        <v>1262</v>
      </c>
      <c r="B618" s="387">
        <f>+A618</f>
        <v>1262</v>
      </c>
      <c r="C618" s="247" t="str">
        <f>+VLOOKUP(A618,bd_lista!$A$3:$C$590,3,FALSE)</f>
        <v>Gobierno Autónomo Municipal de Laja</v>
      </c>
      <c r="D618" s="389" t="str">
        <f>+C618</f>
        <v>Gobierno Autónomo Municipal de Laja</v>
      </c>
      <c r="E618" s="242" t="s">
        <v>1304</v>
      </c>
      <c r="F618" s="243">
        <f ca="1">+IFERROR(INDEX('Hoja de Trabajo para listado'!$A$155:$Z$1048576,MATCH($A618,'Hoja de Trabajo para listado'!$A$155:$A$1048576,0),MATCH((CUADRO!F$5&amp;$E618),'Hoja de Trabajo para listado'!$A$151:$Z$151,0)),0)+IFERROR(INDEX('Hoja de Trabajo para listado'!$AB$155:$BA$1048576,MATCH($A618,'Hoja de Trabajo para listado'!$AB$155:$AB$1048576,0),MATCH((CUADRO!F$5&amp;$E618),'Hoja de Trabajo para listado'!$AB$151:$BA$151,0)),0)+IFERROR(INDEX('Hoja de Trabajo para listado'!$BC$155:$CB$1048576,MATCH($A618,'Hoja de Trabajo para listado'!$BC$155:$BC$1048576,0),MATCH((CUADRO!F$5&amp;$E618),'Hoja de Trabajo para listado'!$BC$151:$CB$151,0)),0)+IFERROR(INDEX('Hoja de Trabajo para listado'!$DE$153:$DG$274,MATCH($A618,'Hoja de Trabajo para listado'!$DE$153:$DE$1048576,0),MATCH((CUADRO!F$5&amp;$E618),'Hoja de Trabajo para listado'!$DE$151:$DG$151,0)),0)+IFERROR(INDEX('Hoja de Trabajo para listado'!$CD$155:$DC$1048576,MATCH($A618,'Hoja de Trabajo para listado'!$CD$155:$CD$1048576,0),MATCH((CUADRO!F$5&amp;$E618),'Hoja de Trabajo para listado'!$CD$151:$DC$151,0)),0)</f>
        <v>0</v>
      </c>
      <c r="G618" s="243">
        <f ca="1">+IFERROR(INDEX('Hoja de Trabajo para listado'!$A$155:$Z$1048576,MATCH($A618,'Hoja de Trabajo para listado'!$A$155:$A$1048576,0),MATCH((CUADRO!G$5&amp;$E618),'Hoja de Trabajo para listado'!$A$151:$Z$151,0)),0)+IFERROR(INDEX('Hoja de Trabajo para listado'!$AB$155:$BA$1048576,MATCH($A618,'Hoja de Trabajo para listado'!$AB$155:$AB$1048576,0),MATCH((CUADRO!G$5&amp;$E618),'Hoja de Trabajo para listado'!$AB$151:$BA$151,0)),0)+IFERROR(INDEX('Hoja de Trabajo para listado'!$BC$155:$CB$1048576,MATCH($A618,'Hoja de Trabajo para listado'!$BC$155:$BC$1048576,0),MATCH((CUADRO!G$5&amp;$E618),'Hoja de Trabajo para listado'!$BC$151:$CB$151,0)),0)+IFERROR(INDEX('Hoja de Trabajo para listado'!$DE$153:$DG$274,MATCH($A618,'Hoja de Trabajo para listado'!$DE$153:$DE$1048576,0),MATCH((CUADRO!G$5&amp;$E618),'Hoja de Trabajo para listado'!$DE$151:$DG$151,0)),0)+IFERROR(INDEX('Hoja de Trabajo para listado'!$CD$155:$DC$1048576,MATCH($A618,'Hoja de Trabajo para listado'!$CD$155:$CD$1048576,0),MATCH((CUADRO!G$5&amp;$E618),'Hoja de Trabajo para listado'!$CD$151:$DC$151,0)),0)</f>
        <v>0</v>
      </c>
      <c r="H618" s="243">
        <f ca="1">+IFERROR(INDEX('Hoja de Trabajo para listado'!$A$155:$Z$1048576,MATCH($A618,'Hoja de Trabajo para listado'!$A$155:$A$1048576,0),MATCH((CUADRO!H$5&amp;$E618),'Hoja de Trabajo para listado'!$A$151:$Z$151,0)),0)+IFERROR(INDEX('Hoja de Trabajo para listado'!$AB$155:$BA$1048576,MATCH($A618,'Hoja de Trabajo para listado'!$AB$155:$AB$1048576,0),MATCH((CUADRO!H$5&amp;$E618),'Hoja de Trabajo para listado'!$AB$151:$BA$151,0)),0)+IFERROR(INDEX('Hoja de Trabajo para listado'!$BC$155:$CB$1048576,MATCH($A618,'Hoja de Trabajo para listado'!$BC$155:$BC$1048576,0),MATCH((CUADRO!H$5&amp;$E618),'Hoja de Trabajo para listado'!$BC$151:$CB$151,0)),0)+IFERROR(INDEX('Hoja de Trabajo para listado'!$DE$153:$DG$274,MATCH($A618,'Hoja de Trabajo para listado'!$DE$153:$DE$1048576,0),MATCH((CUADRO!H$5&amp;$E618),'Hoja de Trabajo para listado'!$DE$151:$DG$151,0)),0)+IFERROR(INDEX('Hoja de Trabajo para listado'!$CD$155:$DC$1048576,MATCH($A618,'Hoja de Trabajo para listado'!$CD$155:$CD$1048576,0),MATCH((CUADRO!H$5&amp;$E618),'Hoja de Trabajo para listado'!$CD$151:$DC$151,0)),0)</f>
        <v>0</v>
      </c>
      <c r="I618" s="243">
        <f ca="1">+IFERROR(INDEX('Hoja de Trabajo para listado'!$A$155:$Z$1048576,MATCH($A618,'Hoja de Trabajo para listado'!$A$155:$A$1048576,0),MATCH((CUADRO!I$5&amp;$E618),'Hoja de Trabajo para listado'!$A$151:$Z$151,0)),0)+IFERROR(INDEX('Hoja de Trabajo para listado'!$AB$155:$BA$1048576,MATCH($A618,'Hoja de Trabajo para listado'!$AB$155:$AB$1048576,0),MATCH((CUADRO!I$5&amp;$E618),'Hoja de Trabajo para listado'!$AB$151:$BA$151,0)),0)+IFERROR(INDEX('Hoja de Trabajo para listado'!$BC$155:$CB$1048576,MATCH($A618,'Hoja de Trabajo para listado'!$BC$155:$BC$1048576,0),MATCH((CUADRO!I$5&amp;$E618),'Hoja de Trabajo para listado'!$BC$151:$CB$151,0)),0)+IFERROR(INDEX('Hoja de Trabajo para listado'!$DE$153:$DG$274,MATCH($A618,'Hoja de Trabajo para listado'!$DE$153:$DE$1048576,0),MATCH((CUADRO!I$5&amp;$E618),'Hoja de Trabajo para listado'!$DE$151:$DG$151,0)),0)+IFERROR(INDEX('Hoja de Trabajo para listado'!$CD$155:$DC$1048576,MATCH($A618,'Hoja de Trabajo para listado'!$CD$155:$CD$1048576,0),MATCH((CUADRO!I$5&amp;$E618),'Hoja de Trabajo para listado'!$CD$151:$DC$151,0)),0)</f>
        <v>0</v>
      </c>
      <c r="J618" s="243">
        <f ca="1">+IFERROR(INDEX('Hoja de Trabajo para listado'!$A$155:$Z$1048576,MATCH($A618,'Hoja de Trabajo para listado'!$A$155:$A$1048576,0),MATCH((CUADRO!J$5&amp;$E618),'Hoja de Trabajo para listado'!$A$151:$Z$151,0)),0)+IFERROR(INDEX('Hoja de Trabajo para listado'!$AB$155:$BA$1048576,MATCH($A618,'Hoja de Trabajo para listado'!$AB$155:$AB$1048576,0),MATCH((CUADRO!J$5&amp;$E618),'Hoja de Trabajo para listado'!$AB$151:$BA$151,0)),0)+IFERROR(INDEX('Hoja de Trabajo para listado'!$BC$155:$CB$1048576,MATCH($A618,'Hoja de Trabajo para listado'!$BC$155:$BC$1048576,0),MATCH((CUADRO!J$5&amp;$E618),'Hoja de Trabajo para listado'!$BC$151:$CB$151,0)),0)+IFERROR(INDEX('Hoja de Trabajo para listado'!$DE$153:$DG$274,MATCH($A618,'Hoja de Trabajo para listado'!$DE$153:$DE$1048576,0),MATCH((CUADRO!J$5&amp;$E618),'Hoja de Trabajo para listado'!$DE$151:$DG$151,0)),0)+IFERROR(INDEX('Hoja de Trabajo para listado'!$CD$155:$DC$1048576,MATCH($A618,'Hoja de Trabajo para listado'!$CD$155:$CD$1048576,0),MATCH((CUADRO!J$5&amp;$E618),'Hoja de Trabajo para listado'!$CD$151:$DC$151,0)),0)</f>
        <v>0</v>
      </c>
      <c r="K618" s="243">
        <f ca="1">+IFERROR(INDEX('Hoja de Trabajo para listado'!$A$155:$Z$1048576,MATCH($A618,'Hoja de Trabajo para listado'!$A$155:$A$1048576,0),MATCH((CUADRO!K$5&amp;$E618),'Hoja de Trabajo para listado'!$A$151:$Z$151,0)),0)+IFERROR(INDEX('Hoja de Trabajo para listado'!$AB$155:$BA$1048576,MATCH($A618,'Hoja de Trabajo para listado'!$AB$155:$AB$1048576,0),MATCH((CUADRO!K$5&amp;$E618),'Hoja de Trabajo para listado'!$AB$151:$BA$151,0)),0)+IFERROR(INDEX('Hoja de Trabajo para listado'!$BC$155:$CB$1048576,MATCH($A618,'Hoja de Trabajo para listado'!$BC$155:$BC$1048576,0),MATCH((CUADRO!K$5&amp;$E618),'Hoja de Trabajo para listado'!$BC$151:$CB$151,0)),0)+IFERROR(INDEX('Hoja de Trabajo para listado'!$DE$153:$DG$274,MATCH($A618,'Hoja de Trabajo para listado'!$DE$153:$DE$1048576,0),MATCH((CUADRO!K$5&amp;$E618),'Hoja de Trabajo para listado'!$DE$151:$DG$151,0)),0)+IFERROR(INDEX('Hoja de Trabajo para listado'!$CD$155:$DC$1048576,MATCH($A618,'Hoja de Trabajo para listado'!$CD$155:$CD$1048576,0),MATCH((CUADRO!K$5&amp;$E618),'Hoja de Trabajo para listado'!$CD$151:$DC$151,0)),0)</f>
        <v>0</v>
      </c>
      <c r="L618" s="243">
        <f ca="1">+IFERROR(INDEX('Hoja de Trabajo para listado'!$A$155:$Z$1048576,MATCH($A618,'Hoja de Trabajo para listado'!$A$155:$A$1048576,0),MATCH((CUADRO!L$5&amp;$E618),'Hoja de Trabajo para listado'!$A$151:$Z$151,0)),0)+IFERROR(INDEX('Hoja de Trabajo para listado'!$AB$155:$BA$1048576,MATCH($A618,'Hoja de Trabajo para listado'!$AB$155:$AB$1048576,0),MATCH((CUADRO!L$5&amp;$E618),'Hoja de Trabajo para listado'!$AB$151:$BA$151,0)),0)+IFERROR(INDEX('Hoja de Trabajo para listado'!$BC$155:$CB$1048576,MATCH($A618,'Hoja de Trabajo para listado'!$BC$155:$BC$1048576,0),MATCH((CUADRO!L$5&amp;$E618),'Hoja de Trabajo para listado'!$BC$151:$CB$151,0)),0)+IFERROR(INDEX('Hoja de Trabajo para listado'!$DE$153:$DG$274,MATCH($A618,'Hoja de Trabajo para listado'!$DE$153:$DE$1048576,0),MATCH((CUADRO!L$5&amp;$E618),'Hoja de Trabajo para listado'!$DE$151:$DG$151,0)),0)+IFERROR(INDEX('Hoja de Trabajo para listado'!$CD$155:$DC$1048576,MATCH($A618,'Hoja de Trabajo para listado'!$CD$155:$CD$1048576,0),MATCH((CUADRO!L$5&amp;$E618),'Hoja de Trabajo para listado'!$CD$151:$DC$151,0)),0)</f>
        <v>0</v>
      </c>
      <c r="M618" s="243">
        <f ca="1">+IFERROR(INDEX('Hoja de Trabajo para listado'!$A$155:$Z$1048576,MATCH($A618,'Hoja de Trabajo para listado'!$A$155:$A$1048576,0),MATCH((CUADRO!M$5&amp;$E618),'Hoja de Trabajo para listado'!$A$151:$Z$151,0)),0)+IFERROR(INDEX('Hoja de Trabajo para listado'!$AB$155:$BA$1048576,MATCH($A618,'Hoja de Trabajo para listado'!$AB$155:$AB$1048576,0),MATCH((CUADRO!M$5&amp;$E618),'Hoja de Trabajo para listado'!$AB$151:$BA$151,0)),0)+IFERROR(INDEX('Hoja de Trabajo para listado'!$BC$155:$CB$1048576,MATCH($A618,'Hoja de Trabajo para listado'!$BC$155:$BC$1048576,0),MATCH((CUADRO!M$5&amp;$E618),'Hoja de Trabajo para listado'!$BC$151:$CB$151,0)),0)+IFERROR(INDEX('Hoja de Trabajo para listado'!$DE$153:$DG$274,MATCH($A618,'Hoja de Trabajo para listado'!$DE$153:$DE$1048576,0),MATCH((CUADRO!M$5&amp;$E618),'Hoja de Trabajo para listado'!$DE$151:$DG$151,0)),0)+IFERROR(INDEX('Hoja de Trabajo para listado'!$CD$155:$DC$1048576,MATCH($A618,'Hoja de Trabajo para listado'!$CD$155:$CD$1048576,0),MATCH((CUADRO!M$5&amp;$E618),'Hoja de Trabajo para listado'!$CD$151:$DC$151,0)),0)</f>
        <v>0</v>
      </c>
      <c r="N618" s="243">
        <f ca="1">+IFERROR(INDEX('Hoja de Trabajo para listado'!$A$155:$Z$1048576,MATCH($A618,'Hoja de Trabajo para listado'!$A$155:$A$1048576,0),MATCH((CUADRO!N$5&amp;$E618),'Hoja de Trabajo para listado'!$A$151:$Z$151,0)),0)+IFERROR(INDEX('Hoja de Trabajo para listado'!$AB$155:$BA$1048576,MATCH($A618,'Hoja de Trabajo para listado'!$AB$155:$AB$1048576,0),MATCH((CUADRO!N$5&amp;$E618),'Hoja de Trabajo para listado'!$AB$151:$BA$151,0)),0)+IFERROR(INDEX('Hoja de Trabajo para listado'!$BC$155:$CB$1048576,MATCH($A618,'Hoja de Trabajo para listado'!$BC$155:$BC$1048576,0),MATCH((CUADRO!N$5&amp;$E618),'Hoja de Trabajo para listado'!$BC$151:$CB$151,0)),0)+IFERROR(INDEX('Hoja de Trabajo para listado'!$DE$153:$DG$274,MATCH($A618,'Hoja de Trabajo para listado'!$DE$153:$DE$1048576,0),MATCH((CUADRO!N$5&amp;$E618),'Hoja de Trabajo para listado'!$DE$151:$DG$151,0)),0)+IFERROR(INDEX('Hoja de Trabajo para listado'!$CD$155:$DC$1048576,MATCH($A618,'Hoja de Trabajo para listado'!$CD$155:$CD$1048576,0),MATCH((CUADRO!N$5&amp;$E618),'Hoja de Trabajo para listado'!$CD$151:$DC$151,0)),0)</f>
        <v>0</v>
      </c>
      <c r="O618" s="243">
        <f ca="1">+IFERROR(INDEX('Hoja de Trabajo para listado'!$A$155:$Z$1048576,MATCH($A618,'Hoja de Trabajo para listado'!$A$155:$A$1048576,0),MATCH((CUADRO!O$5&amp;$E618),'Hoja de Trabajo para listado'!$A$151:$Z$151,0)),0)+IFERROR(INDEX('Hoja de Trabajo para listado'!$AB$155:$BA$1048576,MATCH($A618,'Hoja de Trabajo para listado'!$AB$155:$AB$1048576,0),MATCH((CUADRO!O$5&amp;$E618),'Hoja de Trabajo para listado'!$AB$151:$BA$151,0)),0)+IFERROR(INDEX('Hoja de Trabajo para listado'!$BC$155:$CB$1048576,MATCH($A618,'Hoja de Trabajo para listado'!$BC$155:$BC$1048576,0),MATCH((CUADRO!O$5&amp;$E618),'Hoja de Trabajo para listado'!$BC$151:$CB$151,0)),0)+IFERROR(INDEX('Hoja de Trabajo para listado'!$DE$153:$DG$274,MATCH($A618,'Hoja de Trabajo para listado'!$DE$153:$DE$1048576,0),MATCH((CUADRO!O$5&amp;$E618),'Hoja de Trabajo para listado'!$DE$151:$DG$151,0)),0)+IFERROR(INDEX('Hoja de Trabajo para listado'!$CD$155:$DC$1048576,MATCH($A618,'Hoja de Trabajo para listado'!$CD$155:$CD$1048576,0),MATCH((CUADRO!O$5&amp;$E618),'Hoja de Trabajo para listado'!$CD$151:$DC$151,0)),0)</f>
        <v>0</v>
      </c>
      <c r="P618" s="243">
        <f ca="1">+IFERROR(INDEX('Hoja de Trabajo para listado'!$A$155:$Z$1048576,MATCH($A618,'Hoja de Trabajo para listado'!$A$155:$A$1048576,0),MATCH((CUADRO!P$5&amp;$E618),'Hoja de Trabajo para listado'!$A$151:$Z$151,0)),0)+IFERROR(INDEX('Hoja de Trabajo para listado'!$AB$155:$BA$1048576,MATCH($A618,'Hoja de Trabajo para listado'!$AB$155:$AB$1048576,0),MATCH((CUADRO!P$5&amp;$E618),'Hoja de Trabajo para listado'!$AB$151:$BA$151,0)),0)+IFERROR(INDEX('Hoja de Trabajo para listado'!$BC$155:$CB$1048576,MATCH($A618,'Hoja de Trabajo para listado'!$BC$155:$BC$1048576,0),MATCH((CUADRO!P$5&amp;$E618),'Hoja de Trabajo para listado'!$BC$151:$CB$151,0)),0)+IFERROR(INDEX('Hoja de Trabajo para listado'!$DE$153:$DG$274,MATCH($A618,'Hoja de Trabajo para listado'!$DE$153:$DE$1048576,0),MATCH((CUADRO!P$5&amp;$E618),'Hoja de Trabajo para listado'!$DE$151:$DG$151,0)),0)+IFERROR(INDEX('Hoja de Trabajo para listado'!$CD$155:$DC$1048576,MATCH($A618,'Hoja de Trabajo para listado'!$CD$155:$CD$1048576,0),MATCH((CUADRO!P$5&amp;$E618),'Hoja de Trabajo para listado'!$CD$151:$DC$151,0)),0)</f>
        <v>0</v>
      </c>
      <c r="Q618" s="243">
        <f ca="1">+IFERROR(INDEX('Hoja de Trabajo para listado'!$A$155:$Z$1048576,MATCH($A618,'Hoja de Trabajo para listado'!$A$155:$A$1048576,0),MATCH((CUADRO!Q$5&amp;$E618),'Hoja de Trabajo para listado'!$A$151:$Z$151,0)),0)+IFERROR(INDEX('Hoja de Trabajo para listado'!$AB$155:$BA$1048576,MATCH($A618,'Hoja de Trabajo para listado'!$AB$155:$AB$1048576,0),MATCH((CUADRO!Q$5&amp;$E618),'Hoja de Trabajo para listado'!$AB$151:$BA$151,0)),0)+IFERROR(INDEX('Hoja de Trabajo para listado'!$BC$155:$CB$1048576,MATCH($A618,'Hoja de Trabajo para listado'!$BC$155:$BC$1048576,0),MATCH((CUADRO!Q$5&amp;$E618),'Hoja de Trabajo para listado'!$BC$151:$CB$151,0)),0)+IFERROR(INDEX('Hoja de Trabajo para listado'!$DE$153:$DG$274,MATCH($A618,'Hoja de Trabajo para listado'!$DE$153:$DE$1048576,0),MATCH((CUADRO!Q$5&amp;$E618),'Hoja de Trabajo para listado'!$DE$151:$DG$151,0)),0)+IFERROR(INDEX('Hoja de Trabajo para listado'!$CD$155:$DC$1048576,MATCH($A618,'Hoja de Trabajo para listado'!$CD$155:$CD$1048576,0),MATCH((CUADRO!Q$5&amp;$E618),'Hoja de Trabajo para listado'!$CD$151:$DC$151,0)),0)</f>
        <v>0</v>
      </c>
      <c r="R618" s="243">
        <f t="shared" ca="1" si="21"/>
        <v>0</v>
      </c>
      <c r="S618" s="249"/>
      <c r="T618" s="243">
        <f ca="1">+T619</f>
        <v>0</v>
      </c>
      <c r="U618" s="242">
        <f t="shared" si="22"/>
        <v>1</v>
      </c>
      <c r="V618" s="333" t="str">
        <f>+VLOOKUP(A618,bd_lista!$A$3:$E$590,5,FALSE)</f>
        <v>Gobiernos Autonomos Municipales</v>
      </c>
      <c r="W618" s="391" t="str">
        <f>+V618</f>
        <v>Gobiernos Autonomos Municipales</v>
      </c>
      <c r="X618" s="242">
        <f>+VLOOKUP(A618,[4]Sheet1!$A$13:$D$744,4,FALSE)</f>
        <v>0</v>
      </c>
      <c r="Y618" s="242" t="e">
        <f>+VLOOKUP(X618,bd_lista!$A$3:$C$590,3,FALSE)</f>
        <v>#N/A</v>
      </c>
      <c r="Z618" s="294">
        <f>+X618</f>
        <v>0</v>
      </c>
      <c r="AA618" s="295" t="e">
        <f>+Y618</f>
        <v>#N/A</v>
      </c>
    </row>
    <row r="619" spans="1:27" customFormat="1" ht="15" hidden="1" customHeight="1">
      <c r="A619" s="32">
        <v>1262</v>
      </c>
      <c r="B619" s="388"/>
      <c r="C619" s="247" t="str">
        <f>+VLOOKUP(A619,bd_lista!$A$3:$C$590,3,FALSE)</f>
        <v>Gobierno Autónomo Municipal de Laja</v>
      </c>
      <c r="D619" s="390"/>
      <c r="E619" s="244" t="s">
        <v>1305</v>
      </c>
      <c r="F619" s="243">
        <f ca="1">+IFERROR(INDEX('Hoja de Trabajo para listado'!$A$155:$Z$1048576,MATCH($A619,'Hoja de Trabajo para listado'!$A$155:$A$1048576,0),MATCH((CUADRO!F$5&amp;$E619),'Hoja de Trabajo para listado'!$A$151:$Z$151,0)),0)+IFERROR(INDEX('Hoja de Trabajo para listado'!$AB$155:$BA$1048576,MATCH($A619,'Hoja de Trabajo para listado'!$AB$155:$AB$1048576,0),MATCH((CUADRO!F$5&amp;$E619),'Hoja de Trabajo para listado'!$AB$151:$BA$151,0)),0)+IFERROR(INDEX('Hoja de Trabajo para listado'!$BC$155:$CB$1048576,MATCH($A619,'Hoja de Trabajo para listado'!$BC$155:$BC$1048576,0),MATCH((CUADRO!F$5&amp;$E619),'Hoja de Trabajo para listado'!$BC$151:$CB$151,0)),0)+IFERROR(INDEX('Hoja de Trabajo para listado'!$DE$153:$DG$274,MATCH($A619,'Hoja de Trabajo para listado'!$DE$153:$DE$1048576,0),MATCH((CUADRO!F$5&amp;$E619),'Hoja de Trabajo para listado'!$DE$151:$DG$151,0)),0)+IFERROR(INDEX('Hoja de Trabajo para listado'!$CD$155:$DC$1048576,MATCH($A619,'Hoja de Trabajo para listado'!$CD$155:$CD$1048576,0),MATCH((CUADRO!F$5&amp;$E619),'Hoja de Trabajo para listado'!$CD$151:$DC$151,0)),0)</f>
        <v>0</v>
      </c>
      <c r="G619" s="243">
        <f ca="1">+IFERROR(INDEX('Hoja de Trabajo para listado'!$A$155:$Z$1048576,MATCH($A619,'Hoja de Trabajo para listado'!$A$155:$A$1048576,0),MATCH((CUADRO!G$5&amp;$E619),'Hoja de Trabajo para listado'!$A$151:$Z$151,0)),0)+IFERROR(INDEX('Hoja de Trabajo para listado'!$AB$155:$BA$1048576,MATCH($A619,'Hoja de Trabajo para listado'!$AB$155:$AB$1048576,0),MATCH((CUADRO!G$5&amp;$E619),'Hoja de Trabajo para listado'!$AB$151:$BA$151,0)),0)+IFERROR(INDEX('Hoja de Trabajo para listado'!$BC$155:$CB$1048576,MATCH($A619,'Hoja de Trabajo para listado'!$BC$155:$BC$1048576,0),MATCH((CUADRO!G$5&amp;$E619),'Hoja de Trabajo para listado'!$BC$151:$CB$151,0)),0)+IFERROR(INDEX('Hoja de Trabajo para listado'!$DE$153:$DG$274,MATCH($A619,'Hoja de Trabajo para listado'!$DE$153:$DE$1048576,0),MATCH((CUADRO!G$5&amp;$E619),'Hoja de Trabajo para listado'!$DE$151:$DG$151,0)),0)+IFERROR(INDEX('Hoja de Trabajo para listado'!$CD$155:$DC$1048576,MATCH($A619,'Hoja de Trabajo para listado'!$CD$155:$CD$1048576,0),MATCH((CUADRO!G$5&amp;$E619),'Hoja de Trabajo para listado'!$CD$151:$DC$151,0)),0)</f>
        <v>0</v>
      </c>
      <c r="H619" s="243">
        <f ca="1">+IFERROR(INDEX('Hoja de Trabajo para listado'!$A$155:$Z$1048576,MATCH($A619,'Hoja de Trabajo para listado'!$A$155:$A$1048576,0),MATCH((CUADRO!H$5&amp;$E619),'Hoja de Trabajo para listado'!$A$151:$Z$151,0)),0)+IFERROR(INDEX('Hoja de Trabajo para listado'!$AB$155:$BA$1048576,MATCH($A619,'Hoja de Trabajo para listado'!$AB$155:$AB$1048576,0),MATCH((CUADRO!H$5&amp;$E619),'Hoja de Trabajo para listado'!$AB$151:$BA$151,0)),0)+IFERROR(INDEX('Hoja de Trabajo para listado'!$BC$155:$CB$1048576,MATCH($A619,'Hoja de Trabajo para listado'!$BC$155:$BC$1048576,0),MATCH((CUADRO!H$5&amp;$E619),'Hoja de Trabajo para listado'!$BC$151:$CB$151,0)),0)+IFERROR(INDEX('Hoja de Trabajo para listado'!$DE$153:$DG$274,MATCH($A619,'Hoja de Trabajo para listado'!$DE$153:$DE$1048576,0),MATCH((CUADRO!H$5&amp;$E619),'Hoja de Trabajo para listado'!$DE$151:$DG$151,0)),0)+IFERROR(INDEX('Hoja de Trabajo para listado'!$CD$155:$DC$1048576,MATCH($A619,'Hoja de Trabajo para listado'!$CD$155:$CD$1048576,0),MATCH((CUADRO!H$5&amp;$E619),'Hoja de Trabajo para listado'!$CD$151:$DC$151,0)),0)</f>
        <v>0</v>
      </c>
      <c r="I619" s="243">
        <f ca="1">+IFERROR(INDEX('Hoja de Trabajo para listado'!$A$155:$Z$1048576,MATCH($A619,'Hoja de Trabajo para listado'!$A$155:$A$1048576,0),MATCH((CUADRO!I$5&amp;$E619),'Hoja de Trabajo para listado'!$A$151:$Z$151,0)),0)+IFERROR(INDEX('Hoja de Trabajo para listado'!$AB$155:$BA$1048576,MATCH($A619,'Hoja de Trabajo para listado'!$AB$155:$AB$1048576,0),MATCH((CUADRO!I$5&amp;$E619),'Hoja de Trabajo para listado'!$AB$151:$BA$151,0)),0)+IFERROR(INDEX('Hoja de Trabajo para listado'!$BC$155:$CB$1048576,MATCH($A619,'Hoja de Trabajo para listado'!$BC$155:$BC$1048576,0),MATCH((CUADRO!I$5&amp;$E619),'Hoja de Trabajo para listado'!$BC$151:$CB$151,0)),0)+IFERROR(INDEX('Hoja de Trabajo para listado'!$DE$153:$DG$274,MATCH($A619,'Hoja de Trabajo para listado'!$DE$153:$DE$1048576,0),MATCH((CUADRO!I$5&amp;$E619),'Hoja de Trabajo para listado'!$DE$151:$DG$151,0)),0)+IFERROR(INDEX('Hoja de Trabajo para listado'!$CD$155:$DC$1048576,MATCH($A619,'Hoja de Trabajo para listado'!$CD$155:$CD$1048576,0),MATCH((CUADRO!I$5&amp;$E619),'Hoja de Trabajo para listado'!$CD$151:$DC$151,0)),0)</f>
        <v>0</v>
      </c>
      <c r="J619" s="243">
        <f ca="1">+IFERROR(INDEX('Hoja de Trabajo para listado'!$A$155:$Z$1048576,MATCH($A619,'Hoja de Trabajo para listado'!$A$155:$A$1048576,0),MATCH((CUADRO!J$5&amp;$E619),'Hoja de Trabajo para listado'!$A$151:$Z$151,0)),0)+IFERROR(INDEX('Hoja de Trabajo para listado'!$AB$155:$BA$1048576,MATCH($A619,'Hoja de Trabajo para listado'!$AB$155:$AB$1048576,0),MATCH((CUADRO!J$5&amp;$E619),'Hoja de Trabajo para listado'!$AB$151:$BA$151,0)),0)+IFERROR(INDEX('Hoja de Trabajo para listado'!$BC$155:$CB$1048576,MATCH($A619,'Hoja de Trabajo para listado'!$BC$155:$BC$1048576,0),MATCH((CUADRO!J$5&amp;$E619),'Hoja de Trabajo para listado'!$BC$151:$CB$151,0)),0)+IFERROR(INDEX('Hoja de Trabajo para listado'!$DE$153:$DG$274,MATCH($A619,'Hoja de Trabajo para listado'!$DE$153:$DE$1048576,0),MATCH((CUADRO!J$5&amp;$E619),'Hoja de Trabajo para listado'!$DE$151:$DG$151,0)),0)+IFERROR(INDEX('Hoja de Trabajo para listado'!$CD$155:$DC$1048576,MATCH($A619,'Hoja de Trabajo para listado'!$CD$155:$CD$1048576,0),MATCH((CUADRO!J$5&amp;$E619),'Hoja de Trabajo para listado'!$CD$151:$DC$151,0)),0)</f>
        <v>0</v>
      </c>
      <c r="K619" s="243">
        <f ca="1">+IFERROR(INDEX('Hoja de Trabajo para listado'!$A$155:$Z$1048576,MATCH($A619,'Hoja de Trabajo para listado'!$A$155:$A$1048576,0),MATCH((CUADRO!K$5&amp;$E619),'Hoja de Trabajo para listado'!$A$151:$Z$151,0)),0)+IFERROR(INDEX('Hoja de Trabajo para listado'!$AB$155:$BA$1048576,MATCH($A619,'Hoja de Trabajo para listado'!$AB$155:$AB$1048576,0),MATCH((CUADRO!K$5&amp;$E619),'Hoja de Trabajo para listado'!$AB$151:$BA$151,0)),0)+IFERROR(INDEX('Hoja de Trabajo para listado'!$BC$155:$CB$1048576,MATCH($A619,'Hoja de Trabajo para listado'!$BC$155:$BC$1048576,0),MATCH((CUADRO!K$5&amp;$E619),'Hoja de Trabajo para listado'!$BC$151:$CB$151,0)),0)+IFERROR(INDEX('Hoja de Trabajo para listado'!$DE$153:$DG$274,MATCH($A619,'Hoja de Trabajo para listado'!$DE$153:$DE$1048576,0),MATCH((CUADRO!K$5&amp;$E619),'Hoja de Trabajo para listado'!$DE$151:$DG$151,0)),0)+IFERROR(INDEX('Hoja de Trabajo para listado'!$CD$155:$DC$1048576,MATCH($A619,'Hoja de Trabajo para listado'!$CD$155:$CD$1048576,0),MATCH((CUADRO!K$5&amp;$E619),'Hoja de Trabajo para listado'!$CD$151:$DC$151,0)),0)</f>
        <v>0</v>
      </c>
      <c r="L619" s="243">
        <f ca="1">+IFERROR(INDEX('Hoja de Trabajo para listado'!$A$155:$Z$1048576,MATCH($A619,'Hoja de Trabajo para listado'!$A$155:$A$1048576,0),MATCH((CUADRO!L$5&amp;$E619),'Hoja de Trabajo para listado'!$A$151:$Z$151,0)),0)+IFERROR(INDEX('Hoja de Trabajo para listado'!$AB$155:$BA$1048576,MATCH($A619,'Hoja de Trabajo para listado'!$AB$155:$AB$1048576,0),MATCH((CUADRO!L$5&amp;$E619),'Hoja de Trabajo para listado'!$AB$151:$BA$151,0)),0)+IFERROR(INDEX('Hoja de Trabajo para listado'!$BC$155:$CB$1048576,MATCH($A619,'Hoja de Trabajo para listado'!$BC$155:$BC$1048576,0),MATCH((CUADRO!L$5&amp;$E619),'Hoja de Trabajo para listado'!$BC$151:$CB$151,0)),0)+IFERROR(INDEX('Hoja de Trabajo para listado'!$DE$153:$DG$274,MATCH($A619,'Hoja de Trabajo para listado'!$DE$153:$DE$1048576,0),MATCH((CUADRO!L$5&amp;$E619),'Hoja de Trabajo para listado'!$DE$151:$DG$151,0)),0)+IFERROR(INDEX('Hoja de Trabajo para listado'!$CD$155:$DC$1048576,MATCH($A619,'Hoja de Trabajo para listado'!$CD$155:$CD$1048576,0),MATCH((CUADRO!L$5&amp;$E619),'Hoja de Trabajo para listado'!$CD$151:$DC$151,0)),0)</f>
        <v>0</v>
      </c>
      <c r="M619" s="243">
        <f ca="1">+IFERROR(INDEX('Hoja de Trabajo para listado'!$A$155:$Z$1048576,MATCH($A619,'Hoja de Trabajo para listado'!$A$155:$A$1048576,0),MATCH((CUADRO!M$5&amp;$E619),'Hoja de Trabajo para listado'!$A$151:$Z$151,0)),0)+IFERROR(INDEX('Hoja de Trabajo para listado'!$AB$155:$BA$1048576,MATCH($A619,'Hoja de Trabajo para listado'!$AB$155:$AB$1048576,0),MATCH((CUADRO!M$5&amp;$E619),'Hoja de Trabajo para listado'!$AB$151:$BA$151,0)),0)+IFERROR(INDEX('Hoja de Trabajo para listado'!$BC$155:$CB$1048576,MATCH($A619,'Hoja de Trabajo para listado'!$BC$155:$BC$1048576,0),MATCH((CUADRO!M$5&amp;$E619),'Hoja de Trabajo para listado'!$BC$151:$CB$151,0)),0)+IFERROR(INDEX('Hoja de Trabajo para listado'!$DE$153:$DG$274,MATCH($A619,'Hoja de Trabajo para listado'!$DE$153:$DE$1048576,0),MATCH((CUADRO!M$5&amp;$E619),'Hoja de Trabajo para listado'!$DE$151:$DG$151,0)),0)+IFERROR(INDEX('Hoja de Trabajo para listado'!$CD$155:$DC$1048576,MATCH($A619,'Hoja de Trabajo para listado'!$CD$155:$CD$1048576,0),MATCH((CUADRO!M$5&amp;$E619),'Hoja de Trabajo para listado'!$CD$151:$DC$151,0)),0)</f>
        <v>0</v>
      </c>
      <c r="N619" s="243">
        <f ca="1">+IFERROR(INDEX('Hoja de Trabajo para listado'!$A$155:$Z$1048576,MATCH($A619,'Hoja de Trabajo para listado'!$A$155:$A$1048576,0),MATCH((CUADRO!N$5&amp;$E619),'Hoja de Trabajo para listado'!$A$151:$Z$151,0)),0)+IFERROR(INDEX('Hoja de Trabajo para listado'!$AB$155:$BA$1048576,MATCH($A619,'Hoja de Trabajo para listado'!$AB$155:$AB$1048576,0),MATCH((CUADRO!N$5&amp;$E619),'Hoja de Trabajo para listado'!$AB$151:$BA$151,0)),0)+IFERROR(INDEX('Hoja de Trabajo para listado'!$BC$155:$CB$1048576,MATCH($A619,'Hoja de Trabajo para listado'!$BC$155:$BC$1048576,0),MATCH((CUADRO!N$5&amp;$E619),'Hoja de Trabajo para listado'!$BC$151:$CB$151,0)),0)+IFERROR(INDEX('Hoja de Trabajo para listado'!$DE$153:$DG$274,MATCH($A619,'Hoja de Trabajo para listado'!$DE$153:$DE$1048576,0),MATCH((CUADRO!N$5&amp;$E619),'Hoja de Trabajo para listado'!$DE$151:$DG$151,0)),0)+IFERROR(INDEX('Hoja de Trabajo para listado'!$CD$155:$DC$1048576,MATCH($A619,'Hoja de Trabajo para listado'!$CD$155:$CD$1048576,0),MATCH((CUADRO!N$5&amp;$E619),'Hoja de Trabajo para listado'!$CD$151:$DC$151,0)),0)</f>
        <v>0</v>
      </c>
      <c r="O619" s="243">
        <f ca="1">+IFERROR(INDEX('Hoja de Trabajo para listado'!$A$155:$Z$1048576,MATCH($A619,'Hoja de Trabajo para listado'!$A$155:$A$1048576,0),MATCH((CUADRO!O$5&amp;$E619),'Hoja de Trabajo para listado'!$A$151:$Z$151,0)),0)+IFERROR(INDEX('Hoja de Trabajo para listado'!$AB$155:$BA$1048576,MATCH($A619,'Hoja de Trabajo para listado'!$AB$155:$AB$1048576,0),MATCH((CUADRO!O$5&amp;$E619),'Hoja de Trabajo para listado'!$AB$151:$BA$151,0)),0)+IFERROR(INDEX('Hoja de Trabajo para listado'!$BC$155:$CB$1048576,MATCH($A619,'Hoja de Trabajo para listado'!$BC$155:$BC$1048576,0),MATCH((CUADRO!O$5&amp;$E619),'Hoja de Trabajo para listado'!$BC$151:$CB$151,0)),0)+IFERROR(INDEX('Hoja de Trabajo para listado'!$DE$153:$DG$274,MATCH($A619,'Hoja de Trabajo para listado'!$DE$153:$DE$1048576,0),MATCH((CUADRO!O$5&amp;$E619),'Hoja de Trabajo para listado'!$DE$151:$DG$151,0)),0)+IFERROR(INDEX('Hoja de Trabajo para listado'!$CD$155:$DC$1048576,MATCH($A619,'Hoja de Trabajo para listado'!$CD$155:$CD$1048576,0),MATCH((CUADRO!O$5&amp;$E619),'Hoja de Trabajo para listado'!$CD$151:$DC$151,0)),0)</f>
        <v>0</v>
      </c>
      <c r="P619" s="243">
        <f ca="1">+IFERROR(INDEX('Hoja de Trabajo para listado'!$A$155:$Z$1048576,MATCH($A619,'Hoja de Trabajo para listado'!$A$155:$A$1048576,0),MATCH((CUADRO!P$5&amp;$E619),'Hoja de Trabajo para listado'!$A$151:$Z$151,0)),0)+IFERROR(INDEX('Hoja de Trabajo para listado'!$AB$155:$BA$1048576,MATCH($A619,'Hoja de Trabajo para listado'!$AB$155:$AB$1048576,0),MATCH((CUADRO!P$5&amp;$E619),'Hoja de Trabajo para listado'!$AB$151:$BA$151,0)),0)+IFERROR(INDEX('Hoja de Trabajo para listado'!$BC$155:$CB$1048576,MATCH($A619,'Hoja de Trabajo para listado'!$BC$155:$BC$1048576,0),MATCH((CUADRO!P$5&amp;$E619),'Hoja de Trabajo para listado'!$BC$151:$CB$151,0)),0)+IFERROR(INDEX('Hoja de Trabajo para listado'!$DE$153:$DG$274,MATCH($A619,'Hoja de Trabajo para listado'!$DE$153:$DE$1048576,0),MATCH((CUADRO!P$5&amp;$E619),'Hoja de Trabajo para listado'!$DE$151:$DG$151,0)),0)+IFERROR(INDEX('Hoja de Trabajo para listado'!$CD$155:$DC$1048576,MATCH($A619,'Hoja de Trabajo para listado'!$CD$155:$CD$1048576,0),MATCH((CUADRO!P$5&amp;$E619),'Hoja de Trabajo para listado'!$CD$151:$DC$151,0)),0)</f>
        <v>0</v>
      </c>
      <c r="Q619" s="243">
        <f ca="1">+IFERROR(INDEX('Hoja de Trabajo para listado'!$A$155:$Z$1048576,MATCH($A619,'Hoja de Trabajo para listado'!$A$155:$A$1048576,0),MATCH((CUADRO!Q$5&amp;$E619),'Hoja de Trabajo para listado'!$A$151:$Z$151,0)),0)+IFERROR(INDEX('Hoja de Trabajo para listado'!$AB$155:$BA$1048576,MATCH($A619,'Hoja de Trabajo para listado'!$AB$155:$AB$1048576,0),MATCH((CUADRO!Q$5&amp;$E619),'Hoja de Trabajo para listado'!$AB$151:$BA$151,0)),0)+IFERROR(INDEX('Hoja de Trabajo para listado'!$BC$155:$CB$1048576,MATCH($A619,'Hoja de Trabajo para listado'!$BC$155:$BC$1048576,0),MATCH((CUADRO!Q$5&amp;$E619),'Hoja de Trabajo para listado'!$BC$151:$CB$151,0)),0)+IFERROR(INDEX('Hoja de Trabajo para listado'!$DE$153:$DG$274,MATCH($A619,'Hoja de Trabajo para listado'!$DE$153:$DE$1048576,0),MATCH((CUADRO!Q$5&amp;$E619),'Hoja de Trabajo para listado'!$DE$151:$DG$151,0)),0)+IFERROR(INDEX('Hoja de Trabajo para listado'!$CD$155:$DC$1048576,MATCH($A619,'Hoja de Trabajo para listado'!$CD$155:$CD$1048576,0),MATCH((CUADRO!Q$5&amp;$E619),'Hoja de Trabajo para listado'!$CD$151:$DC$151,0)),0)</f>
        <v>0</v>
      </c>
      <c r="R619" s="243">
        <f t="shared" ca="1" si="21"/>
        <v>0</v>
      </c>
      <c r="S619" s="249">
        <f ca="1">+R618+R619</f>
        <v>0</v>
      </c>
      <c r="T619" s="243">
        <f ca="1">+S619</f>
        <v>0</v>
      </c>
      <c r="U619" s="242">
        <f t="shared" si="22"/>
        <v>2</v>
      </c>
      <c r="V619" s="333" t="str">
        <f>+VLOOKUP(A619,bd_lista!$A$3:$E$590,5,FALSE)</f>
        <v>Gobiernos Autonomos Municipales</v>
      </c>
      <c r="W619" s="392"/>
      <c r="X619" s="242">
        <f>+VLOOKUP(A619,[4]Sheet1!$A$13:$D$744,4,FALSE)</f>
        <v>0</v>
      </c>
      <c r="Y619" s="242" t="e">
        <f>+VLOOKUP(X619,bd_lista!$A$3:$C$590,3,FALSE)</f>
        <v>#N/A</v>
      </c>
      <c r="Z619" s="292"/>
      <c r="AA619" s="293"/>
    </row>
    <row r="620" spans="1:27" customFormat="1" ht="15" hidden="1" customHeight="1">
      <c r="A620" s="32">
        <v>1263</v>
      </c>
      <c r="B620" s="387">
        <f>+A620</f>
        <v>1263</v>
      </c>
      <c r="C620" s="247" t="str">
        <f>+VLOOKUP(A620,bd_lista!$A$3:$C$590,3,FALSE)</f>
        <v>Gobierno Autónomo Municipal de Batallas</v>
      </c>
      <c r="D620" s="389" t="str">
        <f>+C620</f>
        <v>Gobierno Autónomo Municipal de Batallas</v>
      </c>
      <c r="E620" s="242" t="s">
        <v>1304</v>
      </c>
      <c r="F620" s="243">
        <f ca="1">+IFERROR(INDEX('Hoja de Trabajo para listado'!$A$155:$Z$1048576,MATCH($A620,'Hoja de Trabajo para listado'!$A$155:$A$1048576,0),MATCH((CUADRO!F$5&amp;$E620),'Hoja de Trabajo para listado'!$A$151:$Z$151,0)),0)+IFERROR(INDEX('Hoja de Trabajo para listado'!$AB$155:$BA$1048576,MATCH($A620,'Hoja de Trabajo para listado'!$AB$155:$AB$1048576,0),MATCH((CUADRO!F$5&amp;$E620),'Hoja de Trabajo para listado'!$AB$151:$BA$151,0)),0)+IFERROR(INDEX('Hoja de Trabajo para listado'!$BC$155:$CB$1048576,MATCH($A620,'Hoja de Trabajo para listado'!$BC$155:$BC$1048576,0),MATCH((CUADRO!F$5&amp;$E620),'Hoja de Trabajo para listado'!$BC$151:$CB$151,0)),0)+IFERROR(INDEX('Hoja de Trabajo para listado'!$DE$153:$DG$274,MATCH($A620,'Hoja de Trabajo para listado'!$DE$153:$DE$1048576,0),MATCH((CUADRO!F$5&amp;$E620),'Hoja de Trabajo para listado'!$DE$151:$DG$151,0)),0)+IFERROR(INDEX('Hoja de Trabajo para listado'!$CD$155:$DC$1048576,MATCH($A620,'Hoja de Trabajo para listado'!$CD$155:$CD$1048576,0),MATCH((CUADRO!F$5&amp;$E620),'Hoja de Trabajo para listado'!$CD$151:$DC$151,0)),0)</f>
        <v>0</v>
      </c>
      <c r="G620" s="243">
        <f ca="1">+IFERROR(INDEX('Hoja de Trabajo para listado'!$A$155:$Z$1048576,MATCH($A620,'Hoja de Trabajo para listado'!$A$155:$A$1048576,0),MATCH((CUADRO!G$5&amp;$E620),'Hoja de Trabajo para listado'!$A$151:$Z$151,0)),0)+IFERROR(INDEX('Hoja de Trabajo para listado'!$AB$155:$BA$1048576,MATCH($A620,'Hoja de Trabajo para listado'!$AB$155:$AB$1048576,0),MATCH((CUADRO!G$5&amp;$E620),'Hoja de Trabajo para listado'!$AB$151:$BA$151,0)),0)+IFERROR(INDEX('Hoja de Trabajo para listado'!$BC$155:$CB$1048576,MATCH($A620,'Hoja de Trabajo para listado'!$BC$155:$BC$1048576,0),MATCH((CUADRO!G$5&amp;$E620),'Hoja de Trabajo para listado'!$BC$151:$CB$151,0)),0)+IFERROR(INDEX('Hoja de Trabajo para listado'!$DE$153:$DG$274,MATCH($A620,'Hoja de Trabajo para listado'!$DE$153:$DE$1048576,0),MATCH((CUADRO!G$5&amp;$E620),'Hoja de Trabajo para listado'!$DE$151:$DG$151,0)),0)+IFERROR(INDEX('Hoja de Trabajo para listado'!$CD$155:$DC$1048576,MATCH($A620,'Hoja de Trabajo para listado'!$CD$155:$CD$1048576,0),MATCH((CUADRO!G$5&amp;$E620),'Hoja de Trabajo para listado'!$CD$151:$DC$151,0)),0)</f>
        <v>0</v>
      </c>
      <c r="H620" s="243">
        <f ca="1">+IFERROR(INDEX('Hoja de Trabajo para listado'!$A$155:$Z$1048576,MATCH($A620,'Hoja de Trabajo para listado'!$A$155:$A$1048576,0),MATCH((CUADRO!H$5&amp;$E620),'Hoja de Trabajo para listado'!$A$151:$Z$151,0)),0)+IFERROR(INDEX('Hoja de Trabajo para listado'!$AB$155:$BA$1048576,MATCH($A620,'Hoja de Trabajo para listado'!$AB$155:$AB$1048576,0),MATCH((CUADRO!H$5&amp;$E620),'Hoja de Trabajo para listado'!$AB$151:$BA$151,0)),0)+IFERROR(INDEX('Hoja de Trabajo para listado'!$BC$155:$CB$1048576,MATCH($A620,'Hoja de Trabajo para listado'!$BC$155:$BC$1048576,0),MATCH((CUADRO!H$5&amp;$E620),'Hoja de Trabajo para listado'!$BC$151:$CB$151,0)),0)+IFERROR(INDEX('Hoja de Trabajo para listado'!$DE$153:$DG$274,MATCH($A620,'Hoja de Trabajo para listado'!$DE$153:$DE$1048576,0),MATCH((CUADRO!H$5&amp;$E620),'Hoja de Trabajo para listado'!$DE$151:$DG$151,0)),0)+IFERROR(INDEX('Hoja de Trabajo para listado'!$CD$155:$DC$1048576,MATCH($A620,'Hoja de Trabajo para listado'!$CD$155:$CD$1048576,0),MATCH((CUADRO!H$5&amp;$E620),'Hoja de Trabajo para listado'!$CD$151:$DC$151,0)),0)</f>
        <v>0</v>
      </c>
      <c r="I620" s="243">
        <f ca="1">+IFERROR(INDEX('Hoja de Trabajo para listado'!$A$155:$Z$1048576,MATCH($A620,'Hoja de Trabajo para listado'!$A$155:$A$1048576,0),MATCH((CUADRO!I$5&amp;$E620),'Hoja de Trabajo para listado'!$A$151:$Z$151,0)),0)+IFERROR(INDEX('Hoja de Trabajo para listado'!$AB$155:$BA$1048576,MATCH($A620,'Hoja de Trabajo para listado'!$AB$155:$AB$1048576,0),MATCH((CUADRO!I$5&amp;$E620),'Hoja de Trabajo para listado'!$AB$151:$BA$151,0)),0)+IFERROR(INDEX('Hoja de Trabajo para listado'!$BC$155:$CB$1048576,MATCH($A620,'Hoja de Trabajo para listado'!$BC$155:$BC$1048576,0),MATCH((CUADRO!I$5&amp;$E620),'Hoja de Trabajo para listado'!$BC$151:$CB$151,0)),0)+IFERROR(INDEX('Hoja de Trabajo para listado'!$DE$153:$DG$274,MATCH($A620,'Hoja de Trabajo para listado'!$DE$153:$DE$1048576,0),MATCH((CUADRO!I$5&amp;$E620),'Hoja de Trabajo para listado'!$DE$151:$DG$151,0)),0)+IFERROR(INDEX('Hoja de Trabajo para listado'!$CD$155:$DC$1048576,MATCH($A620,'Hoja de Trabajo para listado'!$CD$155:$CD$1048576,0),MATCH((CUADRO!I$5&amp;$E620),'Hoja de Trabajo para listado'!$CD$151:$DC$151,0)),0)</f>
        <v>0</v>
      </c>
      <c r="J620" s="243">
        <f ca="1">+IFERROR(INDEX('Hoja de Trabajo para listado'!$A$155:$Z$1048576,MATCH($A620,'Hoja de Trabajo para listado'!$A$155:$A$1048576,0),MATCH((CUADRO!J$5&amp;$E620),'Hoja de Trabajo para listado'!$A$151:$Z$151,0)),0)+IFERROR(INDEX('Hoja de Trabajo para listado'!$AB$155:$BA$1048576,MATCH($A620,'Hoja de Trabajo para listado'!$AB$155:$AB$1048576,0),MATCH((CUADRO!J$5&amp;$E620),'Hoja de Trabajo para listado'!$AB$151:$BA$151,0)),0)+IFERROR(INDEX('Hoja de Trabajo para listado'!$BC$155:$CB$1048576,MATCH($A620,'Hoja de Trabajo para listado'!$BC$155:$BC$1048576,0),MATCH((CUADRO!J$5&amp;$E620),'Hoja de Trabajo para listado'!$BC$151:$CB$151,0)),0)+IFERROR(INDEX('Hoja de Trabajo para listado'!$DE$153:$DG$274,MATCH($A620,'Hoja de Trabajo para listado'!$DE$153:$DE$1048576,0),MATCH((CUADRO!J$5&amp;$E620),'Hoja de Trabajo para listado'!$DE$151:$DG$151,0)),0)+IFERROR(INDEX('Hoja de Trabajo para listado'!$CD$155:$DC$1048576,MATCH($A620,'Hoja de Trabajo para listado'!$CD$155:$CD$1048576,0),MATCH((CUADRO!J$5&amp;$E620),'Hoja de Trabajo para listado'!$CD$151:$DC$151,0)),0)</f>
        <v>0</v>
      </c>
      <c r="K620" s="243">
        <f ca="1">+IFERROR(INDEX('Hoja de Trabajo para listado'!$A$155:$Z$1048576,MATCH($A620,'Hoja de Trabajo para listado'!$A$155:$A$1048576,0),MATCH((CUADRO!K$5&amp;$E620),'Hoja de Trabajo para listado'!$A$151:$Z$151,0)),0)+IFERROR(INDEX('Hoja de Trabajo para listado'!$AB$155:$BA$1048576,MATCH($A620,'Hoja de Trabajo para listado'!$AB$155:$AB$1048576,0),MATCH((CUADRO!K$5&amp;$E620),'Hoja de Trabajo para listado'!$AB$151:$BA$151,0)),0)+IFERROR(INDEX('Hoja de Trabajo para listado'!$BC$155:$CB$1048576,MATCH($A620,'Hoja de Trabajo para listado'!$BC$155:$BC$1048576,0),MATCH((CUADRO!K$5&amp;$E620),'Hoja de Trabajo para listado'!$BC$151:$CB$151,0)),0)+IFERROR(INDEX('Hoja de Trabajo para listado'!$DE$153:$DG$274,MATCH($A620,'Hoja de Trabajo para listado'!$DE$153:$DE$1048576,0),MATCH((CUADRO!K$5&amp;$E620),'Hoja de Trabajo para listado'!$DE$151:$DG$151,0)),0)+IFERROR(INDEX('Hoja de Trabajo para listado'!$CD$155:$DC$1048576,MATCH($A620,'Hoja de Trabajo para listado'!$CD$155:$CD$1048576,0),MATCH((CUADRO!K$5&amp;$E620),'Hoja de Trabajo para listado'!$CD$151:$DC$151,0)),0)</f>
        <v>0</v>
      </c>
      <c r="L620" s="243">
        <f ca="1">+IFERROR(INDEX('Hoja de Trabajo para listado'!$A$155:$Z$1048576,MATCH($A620,'Hoja de Trabajo para listado'!$A$155:$A$1048576,0),MATCH((CUADRO!L$5&amp;$E620),'Hoja de Trabajo para listado'!$A$151:$Z$151,0)),0)+IFERROR(INDEX('Hoja de Trabajo para listado'!$AB$155:$BA$1048576,MATCH($A620,'Hoja de Trabajo para listado'!$AB$155:$AB$1048576,0),MATCH((CUADRO!L$5&amp;$E620),'Hoja de Trabajo para listado'!$AB$151:$BA$151,0)),0)+IFERROR(INDEX('Hoja de Trabajo para listado'!$BC$155:$CB$1048576,MATCH($A620,'Hoja de Trabajo para listado'!$BC$155:$BC$1048576,0),MATCH((CUADRO!L$5&amp;$E620),'Hoja de Trabajo para listado'!$BC$151:$CB$151,0)),0)+IFERROR(INDEX('Hoja de Trabajo para listado'!$DE$153:$DG$274,MATCH($A620,'Hoja de Trabajo para listado'!$DE$153:$DE$1048576,0),MATCH((CUADRO!L$5&amp;$E620),'Hoja de Trabajo para listado'!$DE$151:$DG$151,0)),0)+IFERROR(INDEX('Hoja de Trabajo para listado'!$CD$155:$DC$1048576,MATCH($A620,'Hoja de Trabajo para listado'!$CD$155:$CD$1048576,0),MATCH((CUADRO!L$5&amp;$E620),'Hoja de Trabajo para listado'!$CD$151:$DC$151,0)),0)</f>
        <v>0</v>
      </c>
      <c r="M620" s="243">
        <f ca="1">+IFERROR(INDEX('Hoja de Trabajo para listado'!$A$155:$Z$1048576,MATCH($A620,'Hoja de Trabajo para listado'!$A$155:$A$1048576,0),MATCH((CUADRO!M$5&amp;$E620),'Hoja de Trabajo para listado'!$A$151:$Z$151,0)),0)+IFERROR(INDEX('Hoja de Trabajo para listado'!$AB$155:$BA$1048576,MATCH($A620,'Hoja de Trabajo para listado'!$AB$155:$AB$1048576,0),MATCH((CUADRO!M$5&amp;$E620),'Hoja de Trabajo para listado'!$AB$151:$BA$151,0)),0)+IFERROR(INDEX('Hoja de Trabajo para listado'!$BC$155:$CB$1048576,MATCH($A620,'Hoja de Trabajo para listado'!$BC$155:$BC$1048576,0),MATCH((CUADRO!M$5&amp;$E620),'Hoja de Trabajo para listado'!$BC$151:$CB$151,0)),0)+IFERROR(INDEX('Hoja de Trabajo para listado'!$DE$153:$DG$274,MATCH($A620,'Hoja de Trabajo para listado'!$DE$153:$DE$1048576,0),MATCH((CUADRO!M$5&amp;$E620),'Hoja de Trabajo para listado'!$DE$151:$DG$151,0)),0)+IFERROR(INDEX('Hoja de Trabajo para listado'!$CD$155:$DC$1048576,MATCH($A620,'Hoja de Trabajo para listado'!$CD$155:$CD$1048576,0),MATCH((CUADRO!M$5&amp;$E620),'Hoja de Trabajo para listado'!$CD$151:$DC$151,0)),0)</f>
        <v>0</v>
      </c>
      <c r="N620" s="243">
        <f ca="1">+IFERROR(INDEX('Hoja de Trabajo para listado'!$A$155:$Z$1048576,MATCH($A620,'Hoja de Trabajo para listado'!$A$155:$A$1048576,0),MATCH((CUADRO!N$5&amp;$E620),'Hoja de Trabajo para listado'!$A$151:$Z$151,0)),0)+IFERROR(INDEX('Hoja de Trabajo para listado'!$AB$155:$BA$1048576,MATCH($A620,'Hoja de Trabajo para listado'!$AB$155:$AB$1048576,0),MATCH((CUADRO!N$5&amp;$E620),'Hoja de Trabajo para listado'!$AB$151:$BA$151,0)),0)+IFERROR(INDEX('Hoja de Trabajo para listado'!$BC$155:$CB$1048576,MATCH($A620,'Hoja de Trabajo para listado'!$BC$155:$BC$1048576,0),MATCH((CUADRO!N$5&amp;$E620),'Hoja de Trabajo para listado'!$BC$151:$CB$151,0)),0)+IFERROR(INDEX('Hoja de Trabajo para listado'!$DE$153:$DG$274,MATCH($A620,'Hoja de Trabajo para listado'!$DE$153:$DE$1048576,0),MATCH((CUADRO!N$5&amp;$E620),'Hoja de Trabajo para listado'!$DE$151:$DG$151,0)),0)+IFERROR(INDEX('Hoja de Trabajo para listado'!$CD$155:$DC$1048576,MATCH($A620,'Hoja de Trabajo para listado'!$CD$155:$CD$1048576,0),MATCH((CUADRO!N$5&amp;$E620),'Hoja de Trabajo para listado'!$CD$151:$DC$151,0)),0)</f>
        <v>0</v>
      </c>
      <c r="O620" s="243">
        <f ca="1">+IFERROR(INDEX('Hoja de Trabajo para listado'!$A$155:$Z$1048576,MATCH($A620,'Hoja de Trabajo para listado'!$A$155:$A$1048576,0),MATCH((CUADRO!O$5&amp;$E620),'Hoja de Trabajo para listado'!$A$151:$Z$151,0)),0)+IFERROR(INDEX('Hoja de Trabajo para listado'!$AB$155:$BA$1048576,MATCH($A620,'Hoja de Trabajo para listado'!$AB$155:$AB$1048576,0),MATCH((CUADRO!O$5&amp;$E620),'Hoja de Trabajo para listado'!$AB$151:$BA$151,0)),0)+IFERROR(INDEX('Hoja de Trabajo para listado'!$BC$155:$CB$1048576,MATCH($A620,'Hoja de Trabajo para listado'!$BC$155:$BC$1048576,0),MATCH((CUADRO!O$5&amp;$E620),'Hoja de Trabajo para listado'!$BC$151:$CB$151,0)),0)+IFERROR(INDEX('Hoja de Trabajo para listado'!$DE$153:$DG$274,MATCH($A620,'Hoja de Trabajo para listado'!$DE$153:$DE$1048576,0),MATCH((CUADRO!O$5&amp;$E620),'Hoja de Trabajo para listado'!$DE$151:$DG$151,0)),0)+IFERROR(INDEX('Hoja de Trabajo para listado'!$CD$155:$DC$1048576,MATCH($A620,'Hoja de Trabajo para listado'!$CD$155:$CD$1048576,0),MATCH((CUADRO!O$5&amp;$E620),'Hoja de Trabajo para listado'!$CD$151:$DC$151,0)),0)</f>
        <v>0</v>
      </c>
      <c r="P620" s="243">
        <f ca="1">+IFERROR(INDEX('Hoja de Trabajo para listado'!$A$155:$Z$1048576,MATCH($A620,'Hoja de Trabajo para listado'!$A$155:$A$1048576,0),MATCH((CUADRO!P$5&amp;$E620),'Hoja de Trabajo para listado'!$A$151:$Z$151,0)),0)+IFERROR(INDEX('Hoja de Trabajo para listado'!$AB$155:$BA$1048576,MATCH($A620,'Hoja de Trabajo para listado'!$AB$155:$AB$1048576,0),MATCH((CUADRO!P$5&amp;$E620),'Hoja de Trabajo para listado'!$AB$151:$BA$151,0)),0)+IFERROR(INDEX('Hoja de Trabajo para listado'!$BC$155:$CB$1048576,MATCH($A620,'Hoja de Trabajo para listado'!$BC$155:$BC$1048576,0),MATCH((CUADRO!P$5&amp;$E620),'Hoja de Trabajo para listado'!$BC$151:$CB$151,0)),0)+IFERROR(INDEX('Hoja de Trabajo para listado'!$DE$153:$DG$274,MATCH($A620,'Hoja de Trabajo para listado'!$DE$153:$DE$1048576,0),MATCH((CUADRO!P$5&amp;$E620),'Hoja de Trabajo para listado'!$DE$151:$DG$151,0)),0)+IFERROR(INDEX('Hoja de Trabajo para listado'!$CD$155:$DC$1048576,MATCH($A620,'Hoja de Trabajo para listado'!$CD$155:$CD$1048576,0),MATCH((CUADRO!P$5&amp;$E620),'Hoja de Trabajo para listado'!$CD$151:$DC$151,0)),0)</f>
        <v>0</v>
      </c>
      <c r="Q620" s="243">
        <f ca="1">+IFERROR(INDEX('Hoja de Trabajo para listado'!$A$155:$Z$1048576,MATCH($A620,'Hoja de Trabajo para listado'!$A$155:$A$1048576,0),MATCH((CUADRO!Q$5&amp;$E620),'Hoja de Trabajo para listado'!$A$151:$Z$151,0)),0)+IFERROR(INDEX('Hoja de Trabajo para listado'!$AB$155:$BA$1048576,MATCH($A620,'Hoja de Trabajo para listado'!$AB$155:$AB$1048576,0),MATCH((CUADRO!Q$5&amp;$E620),'Hoja de Trabajo para listado'!$AB$151:$BA$151,0)),0)+IFERROR(INDEX('Hoja de Trabajo para listado'!$BC$155:$CB$1048576,MATCH($A620,'Hoja de Trabajo para listado'!$BC$155:$BC$1048576,0),MATCH((CUADRO!Q$5&amp;$E620),'Hoja de Trabajo para listado'!$BC$151:$CB$151,0)),0)+IFERROR(INDEX('Hoja de Trabajo para listado'!$DE$153:$DG$274,MATCH($A620,'Hoja de Trabajo para listado'!$DE$153:$DE$1048576,0),MATCH((CUADRO!Q$5&amp;$E620),'Hoja de Trabajo para listado'!$DE$151:$DG$151,0)),0)+IFERROR(INDEX('Hoja de Trabajo para listado'!$CD$155:$DC$1048576,MATCH($A620,'Hoja de Trabajo para listado'!$CD$155:$CD$1048576,0),MATCH((CUADRO!Q$5&amp;$E620),'Hoja de Trabajo para listado'!$CD$151:$DC$151,0)),0)</f>
        <v>0</v>
      </c>
      <c r="R620" s="243">
        <f t="shared" ca="1" si="21"/>
        <v>0</v>
      </c>
      <c r="S620" s="249"/>
      <c r="T620" s="243">
        <f ca="1">+T621</f>
        <v>0</v>
      </c>
      <c r="U620" s="242">
        <f t="shared" si="22"/>
        <v>1</v>
      </c>
      <c r="V620" s="333" t="str">
        <f>+VLOOKUP(A620,bd_lista!$A$3:$E$590,5,FALSE)</f>
        <v>Gobiernos Autonomos Municipales</v>
      </c>
      <c r="W620" s="391" t="str">
        <f>+V620</f>
        <v>Gobiernos Autonomos Municipales</v>
      </c>
      <c r="X620" s="242">
        <f>+VLOOKUP(A620,[4]Sheet1!$A$13:$D$744,4,FALSE)</f>
        <v>0</v>
      </c>
      <c r="Y620" s="242" t="e">
        <f>+VLOOKUP(X620,bd_lista!$A$3:$C$590,3,FALSE)</f>
        <v>#N/A</v>
      </c>
      <c r="Z620" s="294">
        <f>+X620</f>
        <v>0</v>
      </c>
      <c r="AA620" s="295" t="e">
        <f>+Y620</f>
        <v>#N/A</v>
      </c>
    </row>
    <row r="621" spans="1:27" customFormat="1" ht="15" hidden="1" customHeight="1">
      <c r="A621" s="32">
        <v>1263</v>
      </c>
      <c r="B621" s="388"/>
      <c r="C621" s="247" t="str">
        <f>+VLOOKUP(A621,bd_lista!$A$3:$C$590,3,FALSE)</f>
        <v>Gobierno Autónomo Municipal de Batallas</v>
      </c>
      <c r="D621" s="390"/>
      <c r="E621" s="244" t="s">
        <v>1305</v>
      </c>
      <c r="F621" s="243">
        <f ca="1">+IFERROR(INDEX('Hoja de Trabajo para listado'!$A$155:$Z$1048576,MATCH($A621,'Hoja de Trabajo para listado'!$A$155:$A$1048576,0),MATCH((CUADRO!F$5&amp;$E621),'Hoja de Trabajo para listado'!$A$151:$Z$151,0)),0)+IFERROR(INDEX('Hoja de Trabajo para listado'!$AB$155:$BA$1048576,MATCH($A621,'Hoja de Trabajo para listado'!$AB$155:$AB$1048576,0),MATCH((CUADRO!F$5&amp;$E621),'Hoja de Trabajo para listado'!$AB$151:$BA$151,0)),0)+IFERROR(INDEX('Hoja de Trabajo para listado'!$BC$155:$CB$1048576,MATCH($A621,'Hoja de Trabajo para listado'!$BC$155:$BC$1048576,0),MATCH((CUADRO!F$5&amp;$E621),'Hoja de Trabajo para listado'!$BC$151:$CB$151,0)),0)+IFERROR(INDEX('Hoja de Trabajo para listado'!$DE$153:$DG$274,MATCH($A621,'Hoja de Trabajo para listado'!$DE$153:$DE$1048576,0),MATCH((CUADRO!F$5&amp;$E621),'Hoja de Trabajo para listado'!$DE$151:$DG$151,0)),0)+IFERROR(INDEX('Hoja de Trabajo para listado'!$CD$155:$DC$1048576,MATCH($A621,'Hoja de Trabajo para listado'!$CD$155:$CD$1048576,0),MATCH((CUADRO!F$5&amp;$E621),'Hoja de Trabajo para listado'!$CD$151:$DC$151,0)),0)</f>
        <v>0</v>
      </c>
      <c r="G621" s="243">
        <f ca="1">+IFERROR(INDEX('Hoja de Trabajo para listado'!$A$155:$Z$1048576,MATCH($A621,'Hoja de Trabajo para listado'!$A$155:$A$1048576,0),MATCH((CUADRO!G$5&amp;$E621),'Hoja de Trabajo para listado'!$A$151:$Z$151,0)),0)+IFERROR(INDEX('Hoja de Trabajo para listado'!$AB$155:$BA$1048576,MATCH($A621,'Hoja de Trabajo para listado'!$AB$155:$AB$1048576,0),MATCH((CUADRO!G$5&amp;$E621),'Hoja de Trabajo para listado'!$AB$151:$BA$151,0)),0)+IFERROR(INDEX('Hoja de Trabajo para listado'!$BC$155:$CB$1048576,MATCH($A621,'Hoja de Trabajo para listado'!$BC$155:$BC$1048576,0),MATCH((CUADRO!G$5&amp;$E621),'Hoja de Trabajo para listado'!$BC$151:$CB$151,0)),0)+IFERROR(INDEX('Hoja de Trabajo para listado'!$DE$153:$DG$274,MATCH($A621,'Hoja de Trabajo para listado'!$DE$153:$DE$1048576,0),MATCH((CUADRO!G$5&amp;$E621),'Hoja de Trabajo para listado'!$DE$151:$DG$151,0)),0)+IFERROR(INDEX('Hoja de Trabajo para listado'!$CD$155:$DC$1048576,MATCH($A621,'Hoja de Trabajo para listado'!$CD$155:$CD$1048576,0),MATCH((CUADRO!G$5&amp;$E621),'Hoja de Trabajo para listado'!$CD$151:$DC$151,0)),0)</f>
        <v>0</v>
      </c>
      <c r="H621" s="243">
        <f ca="1">+IFERROR(INDEX('Hoja de Trabajo para listado'!$A$155:$Z$1048576,MATCH($A621,'Hoja de Trabajo para listado'!$A$155:$A$1048576,0),MATCH((CUADRO!H$5&amp;$E621),'Hoja de Trabajo para listado'!$A$151:$Z$151,0)),0)+IFERROR(INDEX('Hoja de Trabajo para listado'!$AB$155:$BA$1048576,MATCH($A621,'Hoja de Trabajo para listado'!$AB$155:$AB$1048576,0),MATCH((CUADRO!H$5&amp;$E621),'Hoja de Trabajo para listado'!$AB$151:$BA$151,0)),0)+IFERROR(INDEX('Hoja de Trabajo para listado'!$BC$155:$CB$1048576,MATCH($A621,'Hoja de Trabajo para listado'!$BC$155:$BC$1048576,0),MATCH((CUADRO!H$5&amp;$E621),'Hoja de Trabajo para listado'!$BC$151:$CB$151,0)),0)+IFERROR(INDEX('Hoja de Trabajo para listado'!$DE$153:$DG$274,MATCH($A621,'Hoja de Trabajo para listado'!$DE$153:$DE$1048576,0),MATCH((CUADRO!H$5&amp;$E621),'Hoja de Trabajo para listado'!$DE$151:$DG$151,0)),0)+IFERROR(INDEX('Hoja de Trabajo para listado'!$CD$155:$DC$1048576,MATCH($A621,'Hoja de Trabajo para listado'!$CD$155:$CD$1048576,0),MATCH((CUADRO!H$5&amp;$E621),'Hoja de Trabajo para listado'!$CD$151:$DC$151,0)),0)</f>
        <v>0</v>
      </c>
      <c r="I621" s="243">
        <f ca="1">+IFERROR(INDEX('Hoja de Trabajo para listado'!$A$155:$Z$1048576,MATCH($A621,'Hoja de Trabajo para listado'!$A$155:$A$1048576,0),MATCH((CUADRO!I$5&amp;$E621),'Hoja de Trabajo para listado'!$A$151:$Z$151,0)),0)+IFERROR(INDEX('Hoja de Trabajo para listado'!$AB$155:$BA$1048576,MATCH($A621,'Hoja de Trabajo para listado'!$AB$155:$AB$1048576,0),MATCH((CUADRO!I$5&amp;$E621),'Hoja de Trabajo para listado'!$AB$151:$BA$151,0)),0)+IFERROR(INDEX('Hoja de Trabajo para listado'!$BC$155:$CB$1048576,MATCH($A621,'Hoja de Trabajo para listado'!$BC$155:$BC$1048576,0),MATCH((CUADRO!I$5&amp;$E621),'Hoja de Trabajo para listado'!$BC$151:$CB$151,0)),0)+IFERROR(INDEX('Hoja de Trabajo para listado'!$DE$153:$DG$274,MATCH($A621,'Hoja de Trabajo para listado'!$DE$153:$DE$1048576,0),MATCH((CUADRO!I$5&amp;$E621),'Hoja de Trabajo para listado'!$DE$151:$DG$151,0)),0)+IFERROR(INDEX('Hoja de Trabajo para listado'!$CD$155:$DC$1048576,MATCH($A621,'Hoja de Trabajo para listado'!$CD$155:$CD$1048576,0),MATCH((CUADRO!I$5&amp;$E621),'Hoja de Trabajo para listado'!$CD$151:$DC$151,0)),0)</f>
        <v>0</v>
      </c>
      <c r="J621" s="243">
        <f ca="1">+IFERROR(INDEX('Hoja de Trabajo para listado'!$A$155:$Z$1048576,MATCH($A621,'Hoja de Trabajo para listado'!$A$155:$A$1048576,0),MATCH((CUADRO!J$5&amp;$E621),'Hoja de Trabajo para listado'!$A$151:$Z$151,0)),0)+IFERROR(INDEX('Hoja de Trabajo para listado'!$AB$155:$BA$1048576,MATCH($A621,'Hoja de Trabajo para listado'!$AB$155:$AB$1048576,0),MATCH((CUADRO!J$5&amp;$E621),'Hoja de Trabajo para listado'!$AB$151:$BA$151,0)),0)+IFERROR(INDEX('Hoja de Trabajo para listado'!$BC$155:$CB$1048576,MATCH($A621,'Hoja de Trabajo para listado'!$BC$155:$BC$1048576,0),MATCH((CUADRO!J$5&amp;$E621),'Hoja de Trabajo para listado'!$BC$151:$CB$151,0)),0)+IFERROR(INDEX('Hoja de Trabajo para listado'!$DE$153:$DG$274,MATCH($A621,'Hoja de Trabajo para listado'!$DE$153:$DE$1048576,0),MATCH((CUADRO!J$5&amp;$E621),'Hoja de Trabajo para listado'!$DE$151:$DG$151,0)),0)+IFERROR(INDEX('Hoja de Trabajo para listado'!$CD$155:$DC$1048576,MATCH($A621,'Hoja de Trabajo para listado'!$CD$155:$CD$1048576,0),MATCH((CUADRO!J$5&amp;$E621),'Hoja de Trabajo para listado'!$CD$151:$DC$151,0)),0)</f>
        <v>0</v>
      </c>
      <c r="K621" s="243">
        <f ca="1">+IFERROR(INDEX('Hoja de Trabajo para listado'!$A$155:$Z$1048576,MATCH($A621,'Hoja de Trabajo para listado'!$A$155:$A$1048576,0),MATCH((CUADRO!K$5&amp;$E621),'Hoja de Trabajo para listado'!$A$151:$Z$151,0)),0)+IFERROR(INDEX('Hoja de Trabajo para listado'!$AB$155:$BA$1048576,MATCH($A621,'Hoja de Trabajo para listado'!$AB$155:$AB$1048576,0),MATCH((CUADRO!K$5&amp;$E621),'Hoja de Trabajo para listado'!$AB$151:$BA$151,0)),0)+IFERROR(INDEX('Hoja de Trabajo para listado'!$BC$155:$CB$1048576,MATCH($A621,'Hoja de Trabajo para listado'!$BC$155:$BC$1048576,0),MATCH((CUADRO!K$5&amp;$E621),'Hoja de Trabajo para listado'!$BC$151:$CB$151,0)),0)+IFERROR(INDEX('Hoja de Trabajo para listado'!$DE$153:$DG$274,MATCH($A621,'Hoja de Trabajo para listado'!$DE$153:$DE$1048576,0),MATCH((CUADRO!K$5&amp;$E621),'Hoja de Trabajo para listado'!$DE$151:$DG$151,0)),0)+IFERROR(INDEX('Hoja de Trabajo para listado'!$CD$155:$DC$1048576,MATCH($A621,'Hoja de Trabajo para listado'!$CD$155:$CD$1048576,0),MATCH((CUADRO!K$5&amp;$E621),'Hoja de Trabajo para listado'!$CD$151:$DC$151,0)),0)</f>
        <v>0</v>
      </c>
      <c r="L621" s="243">
        <f ca="1">+IFERROR(INDEX('Hoja de Trabajo para listado'!$A$155:$Z$1048576,MATCH($A621,'Hoja de Trabajo para listado'!$A$155:$A$1048576,0),MATCH((CUADRO!L$5&amp;$E621),'Hoja de Trabajo para listado'!$A$151:$Z$151,0)),0)+IFERROR(INDEX('Hoja de Trabajo para listado'!$AB$155:$BA$1048576,MATCH($A621,'Hoja de Trabajo para listado'!$AB$155:$AB$1048576,0),MATCH((CUADRO!L$5&amp;$E621),'Hoja de Trabajo para listado'!$AB$151:$BA$151,0)),0)+IFERROR(INDEX('Hoja de Trabajo para listado'!$BC$155:$CB$1048576,MATCH($A621,'Hoja de Trabajo para listado'!$BC$155:$BC$1048576,0),MATCH((CUADRO!L$5&amp;$E621),'Hoja de Trabajo para listado'!$BC$151:$CB$151,0)),0)+IFERROR(INDEX('Hoja de Trabajo para listado'!$DE$153:$DG$274,MATCH($A621,'Hoja de Trabajo para listado'!$DE$153:$DE$1048576,0),MATCH((CUADRO!L$5&amp;$E621),'Hoja de Trabajo para listado'!$DE$151:$DG$151,0)),0)+IFERROR(INDEX('Hoja de Trabajo para listado'!$CD$155:$DC$1048576,MATCH($A621,'Hoja de Trabajo para listado'!$CD$155:$CD$1048576,0),MATCH((CUADRO!L$5&amp;$E621),'Hoja de Trabajo para listado'!$CD$151:$DC$151,0)),0)</f>
        <v>0</v>
      </c>
      <c r="M621" s="243">
        <f ca="1">+IFERROR(INDEX('Hoja de Trabajo para listado'!$A$155:$Z$1048576,MATCH($A621,'Hoja de Trabajo para listado'!$A$155:$A$1048576,0),MATCH((CUADRO!M$5&amp;$E621),'Hoja de Trabajo para listado'!$A$151:$Z$151,0)),0)+IFERROR(INDEX('Hoja de Trabajo para listado'!$AB$155:$BA$1048576,MATCH($A621,'Hoja de Trabajo para listado'!$AB$155:$AB$1048576,0),MATCH((CUADRO!M$5&amp;$E621),'Hoja de Trabajo para listado'!$AB$151:$BA$151,0)),0)+IFERROR(INDEX('Hoja de Trabajo para listado'!$BC$155:$CB$1048576,MATCH($A621,'Hoja de Trabajo para listado'!$BC$155:$BC$1048576,0),MATCH((CUADRO!M$5&amp;$E621),'Hoja de Trabajo para listado'!$BC$151:$CB$151,0)),0)+IFERROR(INDEX('Hoja de Trabajo para listado'!$DE$153:$DG$274,MATCH($A621,'Hoja de Trabajo para listado'!$DE$153:$DE$1048576,0),MATCH((CUADRO!M$5&amp;$E621),'Hoja de Trabajo para listado'!$DE$151:$DG$151,0)),0)+IFERROR(INDEX('Hoja de Trabajo para listado'!$CD$155:$DC$1048576,MATCH($A621,'Hoja de Trabajo para listado'!$CD$155:$CD$1048576,0),MATCH((CUADRO!M$5&amp;$E621),'Hoja de Trabajo para listado'!$CD$151:$DC$151,0)),0)</f>
        <v>0</v>
      </c>
      <c r="N621" s="243">
        <f ca="1">+IFERROR(INDEX('Hoja de Trabajo para listado'!$A$155:$Z$1048576,MATCH($A621,'Hoja de Trabajo para listado'!$A$155:$A$1048576,0),MATCH((CUADRO!N$5&amp;$E621),'Hoja de Trabajo para listado'!$A$151:$Z$151,0)),0)+IFERROR(INDEX('Hoja de Trabajo para listado'!$AB$155:$BA$1048576,MATCH($A621,'Hoja de Trabajo para listado'!$AB$155:$AB$1048576,0),MATCH((CUADRO!N$5&amp;$E621),'Hoja de Trabajo para listado'!$AB$151:$BA$151,0)),0)+IFERROR(INDEX('Hoja de Trabajo para listado'!$BC$155:$CB$1048576,MATCH($A621,'Hoja de Trabajo para listado'!$BC$155:$BC$1048576,0),MATCH((CUADRO!N$5&amp;$E621),'Hoja de Trabajo para listado'!$BC$151:$CB$151,0)),0)+IFERROR(INDEX('Hoja de Trabajo para listado'!$DE$153:$DG$274,MATCH($A621,'Hoja de Trabajo para listado'!$DE$153:$DE$1048576,0),MATCH((CUADRO!N$5&amp;$E621),'Hoja de Trabajo para listado'!$DE$151:$DG$151,0)),0)+IFERROR(INDEX('Hoja de Trabajo para listado'!$CD$155:$DC$1048576,MATCH($A621,'Hoja de Trabajo para listado'!$CD$155:$CD$1048576,0),MATCH((CUADRO!N$5&amp;$E621),'Hoja de Trabajo para listado'!$CD$151:$DC$151,0)),0)</f>
        <v>0</v>
      </c>
      <c r="O621" s="243">
        <f ca="1">+IFERROR(INDEX('Hoja de Trabajo para listado'!$A$155:$Z$1048576,MATCH($A621,'Hoja de Trabajo para listado'!$A$155:$A$1048576,0),MATCH((CUADRO!O$5&amp;$E621),'Hoja de Trabajo para listado'!$A$151:$Z$151,0)),0)+IFERROR(INDEX('Hoja de Trabajo para listado'!$AB$155:$BA$1048576,MATCH($A621,'Hoja de Trabajo para listado'!$AB$155:$AB$1048576,0),MATCH((CUADRO!O$5&amp;$E621),'Hoja de Trabajo para listado'!$AB$151:$BA$151,0)),0)+IFERROR(INDEX('Hoja de Trabajo para listado'!$BC$155:$CB$1048576,MATCH($A621,'Hoja de Trabajo para listado'!$BC$155:$BC$1048576,0),MATCH((CUADRO!O$5&amp;$E621),'Hoja de Trabajo para listado'!$BC$151:$CB$151,0)),0)+IFERROR(INDEX('Hoja de Trabajo para listado'!$DE$153:$DG$274,MATCH($A621,'Hoja de Trabajo para listado'!$DE$153:$DE$1048576,0),MATCH((CUADRO!O$5&amp;$E621),'Hoja de Trabajo para listado'!$DE$151:$DG$151,0)),0)+IFERROR(INDEX('Hoja de Trabajo para listado'!$CD$155:$DC$1048576,MATCH($A621,'Hoja de Trabajo para listado'!$CD$155:$CD$1048576,0),MATCH((CUADRO!O$5&amp;$E621),'Hoja de Trabajo para listado'!$CD$151:$DC$151,0)),0)</f>
        <v>0</v>
      </c>
      <c r="P621" s="243">
        <f ca="1">+IFERROR(INDEX('Hoja de Trabajo para listado'!$A$155:$Z$1048576,MATCH($A621,'Hoja de Trabajo para listado'!$A$155:$A$1048576,0),MATCH((CUADRO!P$5&amp;$E621),'Hoja de Trabajo para listado'!$A$151:$Z$151,0)),0)+IFERROR(INDEX('Hoja de Trabajo para listado'!$AB$155:$BA$1048576,MATCH($A621,'Hoja de Trabajo para listado'!$AB$155:$AB$1048576,0),MATCH((CUADRO!P$5&amp;$E621),'Hoja de Trabajo para listado'!$AB$151:$BA$151,0)),0)+IFERROR(INDEX('Hoja de Trabajo para listado'!$BC$155:$CB$1048576,MATCH($A621,'Hoja de Trabajo para listado'!$BC$155:$BC$1048576,0),MATCH((CUADRO!P$5&amp;$E621),'Hoja de Trabajo para listado'!$BC$151:$CB$151,0)),0)+IFERROR(INDEX('Hoja de Trabajo para listado'!$DE$153:$DG$274,MATCH($A621,'Hoja de Trabajo para listado'!$DE$153:$DE$1048576,0),MATCH((CUADRO!P$5&amp;$E621),'Hoja de Trabajo para listado'!$DE$151:$DG$151,0)),0)+IFERROR(INDEX('Hoja de Trabajo para listado'!$CD$155:$DC$1048576,MATCH($A621,'Hoja de Trabajo para listado'!$CD$155:$CD$1048576,0),MATCH((CUADRO!P$5&amp;$E621),'Hoja de Trabajo para listado'!$CD$151:$DC$151,0)),0)</f>
        <v>0</v>
      </c>
      <c r="Q621" s="243">
        <f ca="1">+IFERROR(INDEX('Hoja de Trabajo para listado'!$A$155:$Z$1048576,MATCH($A621,'Hoja de Trabajo para listado'!$A$155:$A$1048576,0),MATCH((CUADRO!Q$5&amp;$E621),'Hoja de Trabajo para listado'!$A$151:$Z$151,0)),0)+IFERROR(INDEX('Hoja de Trabajo para listado'!$AB$155:$BA$1048576,MATCH($A621,'Hoja de Trabajo para listado'!$AB$155:$AB$1048576,0),MATCH((CUADRO!Q$5&amp;$E621),'Hoja de Trabajo para listado'!$AB$151:$BA$151,0)),0)+IFERROR(INDEX('Hoja de Trabajo para listado'!$BC$155:$CB$1048576,MATCH($A621,'Hoja de Trabajo para listado'!$BC$155:$BC$1048576,0),MATCH((CUADRO!Q$5&amp;$E621),'Hoja de Trabajo para listado'!$BC$151:$CB$151,0)),0)+IFERROR(INDEX('Hoja de Trabajo para listado'!$DE$153:$DG$274,MATCH($A621,'Hoja de Trabajo para listado'!$DE$153:$DE$1048576,0),MATCH((CUADRO!Q$5&amp;$E621),'Hoja de Trabajo para listado'!$DE$151:$DG$151,0)),0)+IFERROR(INDEX('Hoja de Trabajo para listado'!$CD$155:$DC$1048576,MATCH($A621,'Hoja de Trabajo para listado'!$CD$155:$CD$1048576,0),MATCH((CUADRO!Q$5&amp;$E621),'Hoja de Trabajo para listado'!$CD$151:$DC$151,0)),0)</f>
        <v>0</v>
      </c>
      <c r="R621" s="243">
        <f t="shared" ca="1" si="21"/>
        <v>0</v>
      </c>
      <c r="S621" s="249">
        <f ca="1">+R620+R621</f>
        <v>0</v>
      </c>
      <c r="T621" s="243">
        <f ca="1">+S621</f>
        <v>0</v>
      </c>
      <c r="U621" s="242">
        <f t="shared" si="22"/>
        <v>2</v>
      </c>
      <c r="V621" s="333" t="str">
        <f>+VLOOKUP(A621,bd_lista!$A$3:$E$590,5,FALSE)</f>
        <v>Gobiernos Autonomos Municipales</v>
      </c>
      <c r="W621" s="392"/>
      <c r="X621" s="242">
        <f>+VLOOKUP(A621,[4]Sheet1!$A$13:$D$744,4,FALSE)</f>
        <v>0</v>
      </c>
      <c r="Y621" s="242" t="e">
        <f>+VLOOKUP(X621,bd_lista!$A$3:$C$590,3,FALSE)</f>
        <v>#N/A</v>
      </c>
      <c r="Z621" s="292"/>
      <c r="AA621" s="293"/>
    </row>
    <row r="622" spans="1:27" customFormat="1" ht="15" hidden="1" customHeight="1">
      <c r="A622" s="32">
        <v>1264</v>
      </c>
      <c r="B622" s="387">
        <f>+A622</f>
        <v>1264</v>
      </c>
      <c r="C622" s="247" t="str">
        <f>+VLOOKUP(A622,bd_lista!$A$3:$C$590,3,FALSE)</f>
        <v>Gobierno Autónomo Municipal de Puerto Pérez</v>
      </c>
      <c r="D622" s="389" t="str">
        <f>+C622</f>
        <v>Gobierno Autónomo Municipal de Puerto Pérez</v>
      </c>
      <c r="E622" s="242" t="s">
        <v>1304</v>
      </c>
      <c r="F622" s="243">
        <f ca="1">+IFERROR(INDEX('Hoja de Trabajo para listado'!$A$155:$Z$1048576,MATCH($A622,'Hoja de Trabajo para listado'!$A$155:$A$1048576,0),MATCH((CUADRO!F$5&amp;$E622),'Hoja de Trabajo para listado'!$A$151:$Z$151,0)),0)+IFERROR(INDEX('Hoja de Trabajo para listado'!$AB$155:$BA$1048576,MATCH($A622,'Hoja de Trabajo para listado'!$AB$155:$AB$1048576,0),MATCH((CUADRO!F$5&amp;$E622),'Hoja de Trabajo para listado'!$AB$151:$BA$151,0)),0)+IFERROR(INDEX('Hoja de Trabajo para listado'!$BC$155:$CB$1048576,MATCH($A622,'Hoja de Trabajo para listado'!$BC$155:$BC$1048576,0),MATCH((CUADRO!F$5&amp;$E622),'Hoja de Trabajo para listado'!$BC$151:$CB$151,0)),0)+IFERROR(INDEX('Hoja de Trabajo para listado'!$DE$153:$DG$274,MATCH($A622,'Hoja de Trabajo para listado'!$DE$153:$DE$1048576,0),MATCH((CUADRO!F$5&amp;$E622),'Hoja de Trabajo para listado'!$DE$151:$DG$151,0)),0)+IFERROR(INDEX('Hoja de Trabajo para listado'!$CD$155:$DC$1048576,MATCH($A622,'Hoja de Trabajo para listado'!$CD$155:$CD$1048576,0),MATCH((CUADRO!F$5&amp;$E622),'Hoja de Trabajo para listado'!$CD$151:$DC$151,0)),0)</f>
        <v>0</v>
      </c>
      <c r="G622" s="243">
        <f ca="1">+IFERROR(INDEX('Hoja de Trabajo para listado'!$A$155:$Z$1048576,MATCH($A622,'Hoja de Trabajo para listado'!$A$155:$A$1048576,0),MATCH((CUADRO!G$5&amp;$E622),'Hoja de Trabajo para listado'!$A$151:$Z$151,0)),0)+IFERROR(INDEX('Hoja de Trabajo para listado'!$AB$155:$BA$1048576,MATCH($A622,'Hoja de Trabajo para listado'!$AB$155:$AB$1048576,0),MATCH((CUADRO!G$5&amp;$E622),'Hoja de Trabajo para listado'!$AB$151:$BA$151,0)),0)+IFERROR(INDEX('Hoja de Trabajo para listado'!$BC$155:$CB$1048576,MATCH($A622,'Hoja de Trabajo para listado'!$BC$155:$BC$1048576,0),MATCH((CUADRO!G$5&amp;$E622),'Hoja de Trabajo para listado'!$BC$151:$CB$151,0)),0)+IFERROR(INDEX('Hoja de Trabajo para listado'!$DE$153:$DG$274,MATCH($A622,'Hoja de Trabajo para listado'!$DE$153:$DE$1048576,0),MATCH((CUADRO!G$5&amp;$E622),'Hoja de Trabajo para listado'!$DE$151:$DG$151,0)),0)+IFERROR(INDEX('Hoja de Trabajo para listado'!$CD$155:$DC$1048576,MATCH($A622,'Hoja de Trabajo para listado'!$CD$155:$CD$1048576,0),MATCH((CUADRO!G$5&amp;$E622),'Hoja de Trabajo para listado'!$CD$151:$DC$151,0)),0)</f>
        <v>0</v>
      </c>
      <c r="H622" s="243">
        <f ca="1">+IFERROR(INDEX('Hoja de Trabajo para listado'!$A$155:$Z$1048576,MATCH($A622,'Hoja de Trabajo para listado'!$A$155:$A$1048576,0),MATCH((CUADRO!H$5&amp;$E622),'Hoja de Trabajo para listado'!$A$151:$Z$151,0)),0)+IFERROR(INDEX('Hoja de Trabajo para listado'!$AB$155:$BA$1048576,MATCH($A622,'Hoja de Trabajo para listado'!$AB$155:$AB$1048576,0),MATCH((CUADRO!H$5&amp;$E622),'Hoja de Trabajo para listado'!$AB$151:$BA$151,0)),0)+IFERROR(INDEX('Hoja de Trabajo para listado'!$BC$155:$CB$1048576,MATCH($A622,'Hoja de Trabajo para listado'!$BC$155:$BC$1048576,0),MATCH((CUADRO!H$5&amp;$E622),'Hoja de Trabajo para listado'!$BC$151:$CB$151,0)),0)+IFERROR(INDEX('Hoja de Trabajo para listado'!$DE$153:$DG$274,MATCH($A622,'Hoja de Trabajo para listado'!$DE$153:$DE$1048576,0),MATCH((CUADRO!H$5&amp;$E622),'Hoja de Trabajo para listado'!$DE$151:$DG$151,0)),0)+IFERROR(INDEX('Hoja de Trabajo para listado'!$CD$155:$DC$1048576,MATCH($A622,'Hoja de Trabajo para listado'!$CD$155:$CD$1048576,0),MATCH((CUADRO!H$5&amp;$E622),'Hoja de Trabajo para listado'!$CD$151:$DC$151,0)),0)</f>
        <v>0</v>
      </c>
      <c r="I622" s="243">
        <f ca="1">+IFERROR(INDEX('Hoja de Trabajo para listado'!$A$155:$Z$1048576,MATCH($A622,'Hoja de Trabajo para listado'!$A$155:$A$1048576,0),MATCH((CUADRO!I$5&amp;$E622),'Hoja de Trabajo para listado'!$A$151:$Z$151,0)),0)+IFERROR(INDEX('Hoja de Trabajo para listado'!$AB$155:$BA$1048576,MATCH($A622,'Hoja de Trabajo para listado'!$AB$155:$AB$1048576,0),MATCH((CUADRO!I$5&amp;$E622),'Hoja de Trabajo para listado'!$AB$151:$BA$151,0)),0)+IFERROR(INDEX('Hoja de Trabajo para listado'!$BC$155:$CB$1048576,MATCH($A622,'Hoja de Trabajo para listado'!$BC$155:$BC$1048576,0),MATCH((CUADRO!I$5&amp;$E622),'Hoja de Trabajo para listado'!$BC$151:$CB$151,0)),0)+IFERROR(INDEX('Hoja de Trabajo para listado'!$DE$153:$DG$274,MATCH($A622,'Hoja de Trabajo para listado'!$DE$153:$DE$1048576,0),MATCH((CUADRO!I$5&amp;$E622),'Hoja de Trabajo para listado'!$DE$151:$DG$151,0)),0)+IFERROR(INDEX('Hoja de Trabajo para listado'!$CD$155:$DC$1048576,MATCH($A622,'Hoja de Trabajo para listado'!$CD$155:$CD$1048576,0),MATCH((CUADRO!I$5&amp;$E622),'Hoja de Trabajo para listado'!$CD$151:$DC$151,0)),0)</f>
        <v>0</v>
      </c>
      <c r="J622" s="243">
        <f ca="1">+IFERROR(INDEX('Hoja de Trabajo para listado'!$A$155:$Z$1048576,MATCH($A622,'Hoja de Trabajo para listado'!$A$155:$A$1048576,0),MATCH((CUADRO!J$5&amp;$E622),'Hoja de Trabajo para listado'!$A$151:$Z$151,0)),0)+IFERROR(INDEX('Hoja de Trabajo para listado'!$AB$155:$BA$1048576,MATCH($A622,'Hoja de Trabajo para listado'!$AB$155:$AB$1048576,0),MATCH((CUADRO!J$5&amp;$E622),'Hoja de Trabajo para listado'!$AB$151:$BA$151,0)),0)+IFERROR(INDEX('Hoja de Trabajo para listado'!$BC$155:$CB$1048576,MATCH($A622,'Hoja de Trabajo para listado'!$BC$155:$BC$1048576,0),MATCH((CUADRO!J$5&amp;$E622),'Hoja de Trabajo para listado'!$BC$151:$CB$151,0)),0)+IFERROR(INDEX('Hoja de Trabajo para listado'!$DE$153:$DG$274,MATCH($A622,'Hoja de Trabajo para listado'!$DE$153:$DE$1048576,0),MATCH((CUADRO!J$5&amp;$E622),'Hoja de Trabajo para listado'!$DE$151:$DG$151,0)),0)+IFERROR(INDEX('Hoja de Trabajo para listado'!$CD$155:$DC$1048576,MATCH($A622,'Hoja de Trabajo para listado'!$CD$155:$CD$1048576,0),MATCH((CUADRO!J$5&amp;$E622),'Hoja de Trabajo para listado'!$CD$151:$DC$151,0)),0)</f>
        <v>0</v>
      </c>
      <c r="K622" s="243">
        <f ca="1">+IFERROR(INDEX('Hoja de Trabajo para listado'!$A$155:$Z$1048576,MATCH($A622,'Hoja de Trabajo para listado'!$A$155:$A$1048576,0),MATCH((CUADRO!K$5&amp;$E622),'Hoja de Trabajo para listado'!$A$151:$Z$151,0)),0)+IFERROR(INDEX('Hoja de Trabajo para listado'!$AB$155:$BA$1048576,MATCH($A622,'Hoja de Trabajo para listado'!$AB$155:$AB$1048576,0),MATCH((CUADRO!K$5&amp;$E622),'Hoja de Trabajo para listado'!$AB$151:$BA$151,0)),0)+IFERROR(INDEX('Hoja de Trabajo para listado'!$BC$155:$CB$1048576,MATCH($A622,'Hoja de Trabajo para listado'!$BC$155:$BC$1048576,0),MATCH((CUADRO!K$5&amp;$E622),'Hoja de Trabajo para listado'!$BC$151:$CB$151,0)),0)+IFERROR(INDEX('Hoja de Trabajo para listado'!$DE$153:$DG$274,MATCH($A622,'Hoja de Trabajo para listado'!$DE$153:$DE$1048576,0),MATCH((CUADRO!K$5&amp;$E622),'Hoja de Trabajo para listado'!$DE$151:$DG$151,0)),0)+IFERROR(INDEX('Hoja de Trabajo para listado'!$CD$155:$DC$1048576,MATCH($A622,'Hoja de Trabajo para listado'!$CD$155:$CD$1048576,0),MATCH((CUADRO!K$5&amp;$E622),'Hoja de Trabajo para listado'!$CD$151:$DC$151,0)),0)</f>
        <v>0</v>
      </c>
      <c r="L622" s="243">
        <f ca="1">+IFERROR(INDEX('Hoja de Trabajo para listado'!$A$155:$Z$1048576,MATCH($A622,'Hoja de Trabajo para listado'!$A$155:$A$1048576,0),MATCH((CUADRO!L$5&amp;$E622),'Hoja de Trabajo para listado'!$A$151:$Z$151,0)),0)+IFERROR(INDEX('Hoja de Trabajo para listado'!$AB$155:$BA$1048576,MATCH($A622,'Hoja de Trabajo para listado'!$AB$155:$AB$1048576,0),MATCH((CUADRO!L$5&amp;$E622),'Hoja de Trabajo para listado'!$AB$151:$BA$151,0)),0)+IFERROR(INDEX('Hoja de Trabajo para listado'!$BC$155:$CB$1048576,MATCH($A622,'Hoja de Trabajo para listado'!$BC$155:$BC$1048576,0),MATCH((CUADRO!L$5&amp;$E622),'Hoja de Trabajo para listado'!$BC$151:$CB$151,0)),0)+IFERROR(INDEX('Hoja de Trabajo para listado'!$DE$153:$DG$274,MATCH($A622,'Hoja de Trabajo para listado'!$DE$153:$DE$1048576,0),MATCH((CUADRO!L$5&amp;$E622),'Hoja de Trabajo para listado'!$DE$151:$DG$151,0)),0)+IFERROR(INDEX('Hoja de Trabajo para listado'!$CD$155:$DC$1048576,MATCH($A622,'Hoja de Trabajo para listado'!$CD$155:$CD$1048576,0),MATCH((CUADRO!L$5&amp;$E622),'Hoja de Trabajo para listado'!$CD$151:$DC$151,0)),0)</f>
        <v>0</v>
      </c>
      <c r="M622" s="243">
        <f ca="1">+IFERROR(INDEX('Hoja de Trabajo para listado'!$A$155:$Z$1048576,MATCH($A622,'Hoja de Trabajo para listado'!$A$155:$A$1048576,0),MATCH((CUADRO!M$5&amp;$E622),'Hoja de Trabajo para listado'!$A$151:$Z$151,0)),0)+IFERROR(INDEX('Hoja de Trabajo para listado'!$AB$155:$BA$1048576,MATCH($A622,'Hoja de Trabajo para listado'!$AB$155:$AB$1048576,0),MATCH((CUADRO!M$5&amp;$E622),'Hoja de Trabajo para listado'!$AB$151:$BA$151,0)),0)+IFERROR(INDEX('Hoja de Trabajo para listado'!$BC$155:$CB$1048576,MATCH($A622,'Hoja de Trabajo para listado'!$BC$155:$BC$1048576,0),MATCH((CUADRO!M$5&amp;$E622),'Hoja de Trabajo para listado'!$BC$151:$CB$151,0)),0)+IFERROR(INDEX('Hoja de Trabajo para listado'!$DE$153:$DG$274,MATCH($A622,'Hoja de Trabajo para listado'!$DE$153:$DE$1048576,0),MATCH((CUADRO!M$5&amp;$E622),'Hoja de Trabajo para listado'!$DE$151:$DG$151,0)),0)+IFERROR(INDEX('Hoja de Trabajo para listado'!$CD$155:$DC$1048576,MATCH($A622,'Hoja de Trabajo para listado'!$CD$155:$CD$1048576,0),MATCH((CUADRO!M$5&amp;$E622),'Hoja de Trabajo para listado'!$CD$151:$DC$151,0)),0)</f>
        <v>0</v>
      </c>
      <c r="N622" s="243">
        <f ca="1">+IFERROR(INDEX('Hoja de Trabajo para listado'!$A$155:$Z$1048576,MATCH($A622,'Hoja de Trabajo para listado'!$A$155:$A$1048576,0),MATCH((CUADRO!N$5&amp;$E622),'Hoja de Trabajo para listado'!$A$151:$Z$151,0)),0)+IFERROR(INDEX('Hoja de Trabajo para listado'!$AB$155:$BA$1048576,MATCH($A622,'Hoja de Trabajo para listado'!$AB$155:$AB$1048576,0),MATCH((CUADRO!N$5&amp;$E622),'Hoja de Trabajo para listado'!$AB$151:$BA$151,0)),0)+IFERROR(INDEX('Hoja de Trabajo para listado'!$BC$155:$CB$1048576,MATCH($A622,'Hoja de Trabajo para listado'!$BC$155:$BC$1048576,0),MATCH((CUADRO!N$5&amp;$E622),'Hoja de Trabajo para listado'!$BC$151:$CB$151,0)),0)+IFERROR(INDEX('Hoja de Trabajo para listado'!$DE$153:$DG$274,MATCH($A622,'Hoja de Trabajo para listado'!$DE$153:$DE$1048576,0),MATCH((CUADRO!N$5&amp;$E622),'Hoja de Trabajo para listado'!$DE$151:$DG$151,0)),0)+IFERROR(INDEX('Hoja de Trabajo para listado'!$CD$155:$DC$1048576,MATCH($A622,'Hoja de Trabajo para listado'!$CD$155:$CD$1048576,0),MATCH((CUADRO!N$5&amp;$E622),'Hoja de Trabajo para listado'!$CD$151:$DC$151,0)),0)</f>
        <v>0</v>
      </c>
      <c r="O622" s="243">
        <f ca="1">+IFERROR(INDEX('Hoja de Trabajo para listado'!$A$155:$Z$1048576,MATCH($A622,'Hoja de Trabajo para listado'!$A$155:$A$1048576,0),MATCH((CUADRO!O$5&amp;$E622),'Hoja de Trabajo para listado'!$A$151:$Z$151,0)),0)+IFERROR(INDEX('Hoja de Trabajo para listado'!$AB$155:$BA$1048576,MATCH($A622,'Hoja de Trabajo para listado'!$AB$155:$AB$1048576,0),MATCH((CUADRO!O$5&amp;$E622),'Hoja de Trabajo para listado'!$AB$151:$BA$151,0)),0)+IFERROR(INDEX('Hoja de Trabajo para listado'!$BC$155:$CB$1048576,MATCH($A622,'Hoja de Trabajo para listado'!$BC$155:$BC$1048576,0),MATCH((CUADRO!O$5&amp;$E622),'Hoja de Trabajo para listado'!$BC$151:$CB$151,0)),0)+IFERROR(INDEX('Hoja de Trabajo para listado'!$DE$153:$DG$274,MATCH($A622,'Hoja de Trabajo para listado'!$DE$153:$DE$1048576,0),MATCH((CUADRO!O$5&amp;$E622),'Hoja de Trabajo para listado'!$DE$151:$DG$151,0)),0)+IFERROR(INDEX('Hoja de Trabajo para listado'!$CD$155:$DC$1048576,MATCH($A622,'Hoja de Trabajo para listado'!$CD$155:$CD$1048576,0),MATCH((CUADRO!O$5&amp;$E622),'Hoja de Trabajo para listado'!$CD$151:$DC$151,0)),0)</f>
        <v>0</v>
      </c>
      <c r="P622" s="243">
        <f ca="1">+IFERROR(INDEX('Hoja de Trabajo para listado'!$A$155:$Z$1048576,MATCH($A622,'Hoja de Trabajo para listado'!$A$155:$A$1048576,0),MATCH((CUADRO!P$5&amp;$E622),'Hoja de Trabajo para listado'!$A$151:$Z$151,0)),0)+IFERROR(INDEX('Hoja de Trabajo para listado'!$AB$155:$BA$1048576,MATCH($A622,'Hoja de Trabajo para listado'!$AB$155:$AB$1048576,0),MATCH((CUADRO!P$5&amp;$E622),'Hoja de Trabajo para listado'!$AB$151:$BA$151,0)),0)+IFERROR(INDEX('Hoja de Trabajo para listado'!$BC$155:$CB$1048576,MATCH($A622,'Hoja de Trabajo para listado'!$BC$155:$BC$1048576,0),MATCH((CUADRO!P$5&amp;$E622),'Hoja de Trabajo para listado'!$BC$151:$CB$151,0)),0)+IFERROR(INDEX('Hoja de Trabajo para listado'!$DE$153:$DG$274,MATCH($A622,'Hoja de Trabajo para listado'!$DE$153:$DE$1048576,0),MATCH((CUADRO!P$5&amp;$E622),'Hoja de Trabajo para listado'!$DE$151:$DG$151,0)),0)+IFERROR(INDEX('Hoja de Trabajo para listado'!$CD$155:$DC$1048576,MATCH($A622,'Hoja de Trabajo para listado'!$CD$155:$CD$1048576,0),MATCH((CUADRO!P$5&amp;$E622),'Hoja de Trabajo para listado'!$CD$151:$DC$151,0)),0)</f>
        <v>0</v>
      </c>
      <c r="Q622" s="243">
        <f ca="1">+IFERROR(INDEX('Hoja de Trabajo para listado'!$A$155:$Z$1048576,MATCH($A622,'Hoja de Trabajo para listado'!$A$155:$A$1048576,0),MATCH((CUADRO!Q$5&amp;$E622),'Hoja de Trabajo para listado'!$A$151:$Z$151,0)),0)+IFERROR(INDEX('Hoja de Trabajo para listado'!$AB$155:$BA$1048576,MATCH($A622,'Hoja de Trabajo para listado'!$AB$155:$AB$1048576,0),MATCH((CUADRO!Q$5&amp;$E622),'Hoja de Trabajo para listado'!$AB$151:$BA$151,0)),0)+IFERROR(INDEX('Hoja de Trabajo para listado'!$BC$155:$CB$1048576,MATCH($A622,'Hoja de Trabajo para listado'!$BC$155:$BC$1048576,0),MATCH((CUADRO!Q$5&amp;$E622),'Hoja de Trabajo para listado'!$BC$151:$CB$151,0)),0)+IFERROR(INDEX('Hoja de Trabajo para listado'!$DE$153:$DG$274,MATCH($A622,'Hoja de Trabajo para listado'!$DE$153:$DE$1048576,0),MATCH((CUADRO!Q$5&amp;$E622),'Hoja de Trabajo para listado'!$DE$151:$DG$151,0)),0)+IFERROR(INDEX('Hoja de Trabajo para listado'!$CD$155:$DC$1048576,MATCH($A622,'Hoja de Trabajo para listado'!$CD$155:$CD$1048576,0),MATCH((CUADRO!Q$5&amp;$E622),'Hoja de Trabajo para listado'!$CD$151:$DC$151,0)),0)</f>
        <v>0</v>
      </c>
      <c r="R622" s="243">
        <f t="shared" ca="1" si="21"/>
        <v>0</v>
      </c>
      <c r="S622" s="249"/>
      <c r="T622" s="243">
        <f ca="1">+T623</f>
        <v>0</v>
      </c>
      <c r="U622" s="242">
        <f t="shared" si="22"/>
        <v>1</v>
      </c>
      <c r="V622" s="333" t="str">
        <f>+VLOOKUP(A622,bd_lista!$A$3:$E$590,5,FALSE)</f>
        <v>Gobiernos Autonomos Municipales</v>
      </c>
      <c r="W622" s="391" t="str">
        <f>+V622</f>
        <v>Gobiernos Autonomos Municipales</v>
      </c>
      <c r="X622" s="242">
        <f>+VLOOKUP(A622,[4]Sheet1!$A$13:$D$744,4,FALSE)</f>
        <v>0</v>
      </c>
      <c r="Y622" s="242" t="e">
        <f>+VLOOKUP(X622,bd_lista!$A$3:$C$590,3,FALSE)</f>
        <v>#N/A</v>
      </c>
      <c r="Z622" s="294">
        <f>+X622</f>
        <v>0</v>
      </c>
      <c r="AA622" s="295" t="e">
        <f>+Y622</f>
        <v>#N/A</v>
      </c>
    </row>
    <row r="623" spans="1:27" customFormat="1" ht="15" hidden="1" customHeight="1">
      <c r="A623" s="32">
        <v>1264</v>
      </c>
      <c r="B623" s="388"/>
      <c r="C623" s="247" t="str">
        <f>+VLOOKUP(A623,bd_lista!$A$3:$C$590,3,FALSE)</f>
        <v>Gobierno Autónomo Municipal de Puerto Pérez</v>
      </c>
      <c r="D623" s="390"/>
      <c r="E623" s="244" t="s">
        <v>1305</v>
      </c>
      <c r="F623" s="243">
        <f ca="1">+IFERROR(INDEX('Hoja de Trabajo para listado'!$A$155:$Z$1048576,MATCH($A623,'Hoja de Trabajo para listado'!$A$155:$A$1048576,0),MATCH((CUADRO!F$5&amp;$E623),'Hoja de Trabajo para listado'!$A$151:$Z$151,0)),0)+IFERROR(INDEX('Hoja de Trabajo para listado'!$AB$155:$BA$1048576,MATCH($A623,'Hoja de Trabajo para listado'!$AB$155:$AB$1048576,0),MATCH((CUADRO!F$5&amp;$E623),'Hoja de Trabajo para listado'!$AB$151:$BA$151,0)),0)+IFERROR(INDEX('Hoja de Trabajo para listado'!$BC$155:$CB$1048576,MATCH($A623,'Hoja de Trabajo para listado'!$BC$155:$BC$1048576,0),MATCH((CUADRO!F$5&amp;$E623),'Hoja de Trabajo para listado'!$BC$151:$CB$151,0)),0)+IFERROR(INDEX('Hoja de Trabajo para listado'!$DE$153:$DG$274,MATCH($A623,'Hoja de Trabajo para listado'!$DE$153:$DE$1048576,0),MATCH((CUADRO!F$5&amp;$E623),'Hoja de Trabajo para listado'!$DE$151:$DG$151,0)),0)+IFERROR(INDEX('Hoja de Trabajo para listado'!$CD$155:$DC$1048576,MATCH($A623,'Hoja de Trabajo para listado'!$CD$155:$CD$1048576,0),MATCH((CUADRO!F$5&amp;$E623),'Hoja de Trabajo para listado'!$CD$151:$DC$151,0)),0)</f>
        <v>0</v>
      </c>
      <c r="G623" s="243">
        <f ca="1">+IFERROR(INDEX('Hoja de Trabajo para listado'!$A$155:$Z$1048576,MATCH($A623,'Hoja de Trabajo para listado'!$A$155:$A$1048576,0),MATCH((CUADRO!G$5&amp;$E623),'Hoja de Trabajo para listado'!$A$151:$Z$151,0)),0)+IFERROR(INDEX('Hoja de Trabajo para listado'!$AB$155:$BA$1048576,MATCH($A623,'Hoja de Trabajo para listado'!$AB$155:$AB$1048576,0),MATCH((CUADRO!G$5&amp;$E623),'Hoja de Trabajo para listado'!$AB$151:$BA$151,0)),0)+IFERROR(INDEX('Hoja de Trabajo para listado'!$BC$155:$CB$1048576,MATCH($A623,'Hoja de Trabajo para listado'!$BC$155:$BC$1048576,0),MATCH((CUADRO!G$5&amp;$E623),'Hoja de Trabajo para listado'!$BC$151:$CB$151,0)),0)+IFERROR(INDEX('Hoja de Trabajo para listado'!$DE$153:$DG$274,MATCH($A623,'Hoja de Trabajo para listado'!$DE$153:$DE$1048576,0),MATCH((CUADRO!G$5&amp;$E623),'Hoja de Trabajo para listado'!$DE$151:$DG$151,0)),0)+IFERROR(INDEX('Hoja de Trabajo para listado'!$CD$155:$DC$1048576,MATCH($A623,'Hoja de Trabajo para listado'!$CD$155:$CD$1048576,0),MATCH((CUADRO!G$5&amp;$E623),'Hoja de Trabajo para listado'!$CD$151:$DC$151,0)),0)</f>
        <v>0</v>
      </c>
      <c r="H623" s="243">
        <f ca="1">+IFERROR(INDEX('Hoja de Trabajo para listado'!$A$155:$Z$1048576,MATCH($A623,'Hoja de Trabajo para listado'!$A$155:$A$1048576,0),MATCH((CUADRO!H$5&amp;$E623),'Hoja de Trabajo para listado'!$A$151:$Z$151,0)),0)+IFERROR(INDEX('Hoja de Trabajo para listado'!$AB$155:$BA$1048576,MATCH($A623,'Hoja de Trabajo para listado'!$AB$155:$AB$1048576,0),MATCH((CUADRO!H$5&amp;$E623),'Hoja de Trabajo para listado'!$AB$151:$BA$151,0)),0)+IFERROR(INDEX('Hoja de Trabajo para listado'!$BC$155:$CB$1048576,MATCH($A623,'Hoja de Trabajo para listado'!$BC$155:$BC$1048576,0),MATCH((CUADRO!H$5&amp;$E623),'Hoja de Trabajo para listado'!$BC$151:$CB$151,0)),0)+IFERROR(INDEX('Hoja de Trabajo para listado'!$DE$153:$DG$274,MATCH($A623,'Hoja de Trabajo para listado'!$DE$153:$DE$1048576,0),MATCH((CUADRO!H$5&amp;$E623),'Hoja de Trabajo para listado'!$DE$151:$DG$151,0)),0)+IFERROR(INDEX('Hoja de Trabajo para listado'!$CD$155:$DC$1048576,MATCH($A623,'Hoja de Trabajo para listado'!$CD$155:$CD$1048576,0),MATCH((CUADRO!H$5&amp;$E623),'Hoja de Trabajo para listado'!$CD$151:$DC$151,0)),0)</f>
        <v>0</v>
      </c>
      <c r="I623" s="243">
        <f ca="1">+IFERROR(INDEX('Hoja de Trabajo para listado'!$A$155:$Z$1048576,MATCH($A623,'Hoja de Trabajo para listado'!$A$155:$A$1048576,0),MATCH((CUADRO!I$5&amp;$E623),'Hoja de Trabajo para listado'!$A$151:$Z$151,0)),0)+IFERROR(INDEX('Hoja de Trabajo para listado'!$AB$155:$BA$1048576,MATCH($A623,'Hoja de Trabajo para listado'!$AB$155:$AB$1048576,0),MATCH((CUADRO!I$5&amp;$E623),'Hoja de Trabajo para listado'!$AB$151:$BA$151,0)),0)+IFERROR(INDEX('Hoja de Trabajo para listado'!$BC$155:$CB$1048576,MATCH($A623,'Hoja de Trabajo para listado'!$BC$155:$BC$1048576,0),MATCH((CUADRO!I$5&amp;$E623),'Hoja de Trabajo para listado'!$BC$151:$CB$151,0)),0)+IFERROR(INDEX('Hoja de Trabajo para listado'!$DE$153:$DG$274,MATCH($A623,'Hoja de Trabajo para listado'!$DE$153:$DE$1048576,0),MATCH((CUADRO!I$5&amp;$E623),'Hoja de Trabajo para listado'!$DE$151:$DG$151,0)),0)+IFERROR(INDEX('Hoja de Trabajo para listado'!$CD$155:$DC$1048576,MATCH($A623,'Hoja de Trabajo para listado'!$CD$155:$CD$1048576,0),MATCH((CUADRO!I$5&amp;$E623),'Hoja de Trabajo para listado'!$CD$151:$DC$151,0)),0)</f>
        <v>0</v>
      </c>
      <c r="J623" s="243">
        <f ca="1">+IFERROR(INDEX('Hoja de Trabajo para listado'!$A$155:$Z$1048576,MATCH($A623,'Hoja de Trabajo para listado'!$A$155:$A$1048576,0),MATCH((CUADRO!J$5&amp;$E623),'Hoja de Trabajo para listado'!$A$151:$Z$151,0)),0)+IFERROR(INDEX('Hoja de Trabajo para listado'!$AB$155:$BA$1048576,MATCH($A623,'Hoja de Trabajo para listado'!$AB$155:$AB$1048576,0),MATCH((CUADRO!J$5&amp;$E623),'Hoja de Trabajo para listado'!$AB$151:$BA$151,0)),0)+IFERROR(INDEX('Hoja de Trabajo para listado'!$BC$155:$CB$1048576,MATCH($A623,'Hoja de Trabajo para listado'!$BC$155:$BC$1048576,0),MATCH((CUADRO!J$5&amp;$E623),'Hoja de Trabajo para listado'!$BC$151:$CB$151,0)),0)+IFERROR(INDEX('Hoja de Trabajo para listado'!$DE$153:$DG$274,MATCH($A623,'Hoja de Trabajo para listado'!$DE$153:$DE$1048576,0),MATCH((CUADRO!J$5&amp;$E623),'Hoja de Trabajo para listado'!$DE$151:$DG$151,0)),0)+IFERROR(INDEX('Hoja de Trabajo para listado'!$CD$155:$DC$1048576,MATCH($A623,'Hoja de Trabajo para listado'!$CD$155:$CD$1048576,0),MATCH((CUADRO!J$5&amp;$E623),'Hoja de Trabajo para listado'!$CD$151:$DC$151,0)),0)</f>
        <v>0</v>
      </c>
      <c r="K623" s="243">
        <f ca="1">+IFERROR(INDEX('Hoja de Trabajo para listado'!$A$155:$Z$1048576,MATCH($A623,'Hoja de Trabajo para listado'!$A$155:$A$1048576,0),MATCH((CUADRO!K$5&amp;$E623),'Hoja de Trabajo para listado'!$A$151:$Z$151,0)),0)+IFERROR(INDEX('Hoja de Trabajo para listado'!$AB$155:$BA$1048576,MATCH($A623,'Hoja de Trabajo para listado'!$AB$155:$AB$1048576,0),MATCH((CUADRO!K$5&amp;$E623),'Hoja de Trabajo para listado'!$AB$151:$BA$151,0)),0)+IFERROR(INDEX('Hoja de Trabajo para listado'!$BC$155:$CB$1048576,MATCH($A623,'Hoja de Trabajo para listado'!$BC$155:$BC$1048576,0),MATCH((CUADRO!K$5&amp;$E623),'Hoja de Trabajo para listado'!$BC$151:$CB$151,0)),0)+IFERROR(INDEX('Hoja de Trabajo para listado'!$DE$153:$DG$274,MATCH($A623,'Hoja de Trabajo para listado'!$DE$153:$DE$1048576,0),MATCH((CUADRO!K$5&amp;$E623),'Hoja de Trabajo para listado'!$DE$151:$DG$151,0)),0)+IFERROR(INDEX('Hoja de Trabajo para listado'!$CD$155:$DC$1048576,MATCH($A623,'Hoja de Trabajo para listado'!$CD$155:$CD$1048576,0),MATCH((CUADRO!K$5&amp;$E623),'Hoja de Trabajo para listado'!$CD$151:$DC$151,0)),0)</f>
        <v>0</v>
      </c>
      <c r="L623" s="243">
        <f ca="1">+IFERROR(INDEX('Hoja de Trabajo para listado'!$A$155:$Z$1048576,MATCH($A623,'Hoja de Trabajo para listado'!$A$155:$A$1048576,0),MATCH((CUADRO!L$5&amp;$E623),'Hoja de Trabajo para listado'!$A$151:$Z$151,0)),0)+IFERROR(INDEX('Hoja de Trabajo para listado'!$AB$155:$BA$1048576,MATCH($A623,'Hoja de Trabajo para listado'!$AB$155:$AB$1048576,0),MATCH((CUADRO!L$5&amp;$E623),'Hoja de Trabajo para listado'!$AB$151:$BA$151,0)),0)+IFERROR(INDEX('Hoja de Trabajo para listado'!$BC$155:$CB$1048576,MATCH($A623,'Hoja de Trabajo para listado'!$BC$155:$BC$1048576,0),MATCH((CUADRO!L$5&amp;$E623),'Hoja de Trabajo para listado'!$BC$151:$CB$151,0)),0)+IFERROR(INDEX('Hoja de Trabajo para listado'!$DE$153:$DG$274,MATCH($A623,'Hoja de Trabajo para listado'!$DE$153:$DE$1048576,0),MATCH((CUADRO!L$5&amp;$E623),'Hoja de Trabajo para listado'!$DE$151:$DG$151,0)),0)+IFERROR(INDEX('Hoja de Trabajo para listado'!$CD$155:$DC$1048576,MATCH($A623,'Hoja de Trabajo para listado'!$CD$155:$CD$1048576,0),MATCH((CUADRO!L$5&amp;$E623),'Hoja de Trabajo para listado'!$CD$151:$DC$151,0)),0)</f>
        <v>0</v>
      </c>
      <c r="M623" s="243">
        <f ca="1">+IFERROR(INDEX('Hoja de Trabajo para listado'!$A$155:$Z$1048576,MATCH($A623,'Hoja de Trabajo para listado'!$A$155:$A$1048576,0),MATCH((CUADRO!M$5&amp;$E623),'Hoja de Trabajo para listado'!$A$151:$Z$151,0)),0)+IFERROR(INDEX('Hoja de Trabajo para listado'!$AB$155:$BA$1048576,MATCH($A623,'Hoja de Trabajo para listado'!$AB$155:$AB$1048576,0),MATCH((CUADRO!M$5&amp;$E623),'Hoja de Trabajo para listado'!$AB$151:$BA$151,0)),0)+IFERROR(INDEX('Hoja de Trabajo para listado'!$BC$155:$CB$1048576,MATCH($A623,'Hoja de Trabajo para listado'!$BC$155:$BC$1048576,0),MATCH((CUADRO!M$5&amp;$E623),'Hoja de Trabajo para listado'!$BC$151:$CB$151,0)),0)+IFERROR(INDEX('Hoja de Trabajo para listado'!$DE$153:$DG$274,MATCH($A623,'Hoja de Trabajo para listado'!$DE$153:$DE$1048576,0),MATCH((CUADRO!M$5&amp;$E623),'Hoja de Trabajo para listado'!$DE$151:$DG$151,0)),0)+IFERROR(INDEX('Hoja de Trabajo para listado'!$CD$155:$DC$1048576,MATCH($A623,'Hoja de Trabajo para listado'!$CD$155:$CD$1048576,0),MATCH((CUADRO!M$5&amp;$E623),'Hoja de Trabajo para listado'!$CD$151:$DC$151,0)),0)</f>
        <v>0</v>
      </c>
      <c r="N623" s="243">
        <f ca="1">+IFERROR(INDEX('Hoja de Trabajo para listado'!$A$155:$Z$1048576,MATCH($A623,'Hoja de Trabajo para listado'!$A$155:$A$1048576,0),MATCH((CUADRO!N$5&amp;$E623),'Hoja de Trabajo para listado'!$A$151:$Z$151,0)),0)+IFERROR(INDEX('Hoja de Trabajo para listado'!$AB$155:$BA$1048576,MATCH($A623,'Hoja de Trabajo para listado'!$AB$155:$AB$1048576,0),MATCH((CUADRO!N$5&amp;$E623),'Hoja de Trabajo para listado'!$AB$151:$BA$151,0)),0)+IFERROR(INDEX('Hoja de Trabajo para listado'!$BC$155:$CB$1048576,MATCH($A623,'Hoja de Trabajo para listado'!$BC$155:$BC$1048576,0),MATCH((CUADRO!N$5&amp;$E623),'Hoja de Trabajo para listado'!$BC$151:$CB$151,0)),0)+IFERROR(INDEX('Hoja de Trabajo para listado'!$DE$153:$DG$274,MATCH($A623,'Hoja de Trabajo para listado'!$DE$153:$DE$1048576,0),MATCH((CUADRO!N$5&amp;$E623),'Hoja de Trabajo para listado'!$DE$151:$DG$151,0)),0)+IFERROR(INDEX('Hoja de Trabajo para listado'!$CD$155:$DC$1048576,MATCH($A623,'Hoja de Trabajo para listado'!$CD$155:$CD$1048576,0),MATCH((CUADRO!N$5&amp;$E623),'Hoja de Trabajo para listado'!$CD$151:$DC$151,0)),0)</f>
        <v>0</v>
      </c>
      <c r="O623" s="243">
        <f ca="1">+IFERROR(INDEX('Hoja de Trabajo para listado'!$A$155:$Z$1048576,MATCH($A623,'Hoja de Trabajo para listado'!$A$155:$A$1048576,0),MATCH((CUADRO!O$5&amp;$E623),'Hoja de Trabajo para listado'!$A$151:$Z$151,0)),0)+IFERROR(INDEX('Hoja de Trabajo para listado'!$AB$155:$BA$1048576,MATCH($A623,'Hoja de Trabajo para listado'!$AB$155:$AB$1048576,0),MATCH((CUADRO!O$5&amp;$E623),'Hoja de Trabajo para listado'!$AB$151:$BA$151,0)),0)+IFERROR(INDEX('Hoja de Trabajo para listado'!$BC$155:$CB$1048576,MATCH($A623,'Hoja de Trabajo para listado'!$BC$155:$BC$1048576,0),MATCH((CUADRO!O$5&amp;$E623),'Hoja de Trabajo para listado'!$BC$151:$CB$151,0)),0)+IFERROR(INDEX('Hoja de Trabajo para listado'!$DE$153:$DG$274,MATCH($A623,'Hoja de Trabajo para listado'!$DE$153:$DE$1048576,0),MATCH((CUADRO!O$5&amp;$E623),'Hoja de Trabajo para listado'!$DE$151:$DG$151,0)),0)+IFERROR(INDEX('Hoja de Trabajo para listado'!$CD$155:$DC$1048576,MATCH($A623,'Hoja de Trabajo para listado'!$CD$155:$CD$1048576,0),MATCH((CUADRO!O$5&amp;$E623),'Hoja de Trabajo para listado'!$CD$151:$DC$151,0)),0)</f>
        <v>0</v>
      </c>
      <c r="P623" s="243">
        <f ca="1">+IFERROR(INDEX('Hoja de Trabajo para listado'!$A$155:$Z$1048576,MATCH($A623,'Hoja de Trabajo para listado'!$A$155:$A$1048576,0),MATCH((CUADRO!P$5&amp;$E623),'Hoja de Trabajo para listado'!$A$151:$Z$151,0)),0)+IFERROR(INDEX('Hoja de Trabajo para listado'!$AB$155:$BA$1048576,MATCH($A623,'Hoja de Trabajo para listado'!$AB$155:$AB$1048576,0),MATCH((CUADRO!P$5&amp;$E623),'Hoja de Trabajo para listado'!$AB$151:$BA$151,0)),0)+IFERROR(INDEX('Hoja de Trabajo para listado'!$BC$155:$CB$1048576,MATCH($A623,'Hoja de Trabajo para listado'!$BC$155:$BC$1048576,0),MATCH((CUADRO!P$5&amp;$E623),'Hoja de Trabajo para listado'!$BC$151:$CB$151,0)),0)+IFERROR(INDEX('Hoja de Trabajo para listado'!$DE$153:$DG$274,MATCH($A623,'Hoja de Trabajo para listado'!$DE$153:$DE$1048576,0),MATCH((CUADRO!P$5&amp;$E623),'Hoja de Trabajo para listado'!$DE$151:$DG$151,0)),0)+IFERROR(INDEX('Hoja de Trabajo para listado'!$CD$155:$DC$1048576,MATCH($A623,'Hoja de Trabajo para listado'!$CD$155:$CD$1048576,0),MATCH((CUADRO!P$5&amp;$E623),'Hoja de Trabajo para listado'!$CD$151:$DC$151,0)),0)</f>
        <v>0</v>
      </c>
      <c r="Q623" s="243">
        <f ca="1">+IFERROR(INDEX('Hoja de Trabajo para listado'!$A$155:$Z$1048576,MATCH($A623,'Hoja de Trabajo para listado'!$A$155:$A$1048576,0),MATCH((CUADRO!Q$5&amp;$E623),'Hoja de Trabajo para listado'!$A$151:$Z$151,0)),0)+IFERROR(INDEX('Hoja de Trabajo para listado'!$AB$155:$BA$1048576,MATCH($A623,'Hoja de Trabajo para listado'!$AB$155:$AB$1048576,0),MATCH((CUADRO!Q$5&amp;$E623),'Hoja de Trabajo para listado'!$AB$151:$BA$151,0)),0)+IFERROR(INDEX('Hoja de Trabajo para listado'!$BC$155:$CB$1048576,MATCH($A623,'Hoja de Trabajo para listado'!$BC$155:$BC$1048576,0),MATCH((CUADRO!Q$5&amp;$E623),'Hoja de Trabajo para listado'!$BC$151:$CB$151,0)),0)+IFERROR(INDEX('Hoja de Trabajo para listado'!$DE$153:$DG$274,MATCH($A623,'Hoja de Trabajo para listado'!$DE$153:$DE$1048576,0),MATCH((CUADRO!Q$5&amp;$E623),'Hoja de Trabajo para listado'!$DE$151:$DG$151,0)),0)+IFERROR(INDEX('Hoja de Trabajo para listado'!$CD$155:$DC$1048576,MATCH($A623,'Hoja de Trabajo para listado'!$CD$155:$CD$1048576,0),MATCH((CUADRO!Q$5&amp;$E623),'Hoja de Trabajo para listado'!$CD$151:$DC$151,0)),0)</f>
        <v>0</v>
      </c>
      <c r="R623" s="243">
        <f t="shared" ca="1" si="21"/>
        <v>0</v>
      </c>
      <c r="S623" s="249">
        <f ca="1">+R622+R623</f>
        <v>0</v>
      </c>
      <c r="T623" s="243">
        <f ca="1">+S623</f>
        <v>0</v>
      </c>
      <c r="U623" s="242">
        <f t="shared" si="22"/>
        <v>2</v>
      </c>
      <c r="V623" s="333" t="str">
        <f>+VLOOKUP(A623,bd_lista!$A$3:$E$590,5,FALSE)</f>
        <v>Gobiernos Autonomos Municipales</v>
      </c>
      <c r="W623" s="392"/>
      <c r="X623" s="242">
        <f>+VLOOKUP(A623,[4]Sheet1!$A$13:$D$744,4,FALSE)</f>
        <v>0</v>
      </c>
      <c r="Y623" s="242" t="e">
        <f>+VLOOKUP(X623,bd_lista!$A$3:$C$590,3,FALSE)</f>
        <v>#N/A</v>
      </c>
      <c r="Z623" s="292"/>
      <c r="AA623" s="293"/>
    </row>
    <row r="624" spans="1:27" customFormat="1" ht="15" hidden="1" customHeight="1">
      <c r="A624" s="32">
        <v>1265</v>
      </c>
      <c r="B624" s="387">
        <f>+A624</f>
        <v>1265</v>
      </c>
      <c r="C624" s="247" t="str">
        <f>+VLOOKUP(A624,bd_lista!$A$3:$C$590,3,FALSE)</f>
        <v>Gobierno Autónomo Municipal de Coroico</v>
      </c>
      <c r="D624" s="389" t="str">
        <f>+C624</f>
        <v>Gobierno Autónomo Municipal de Coroico</v>
      </c>
      <c r="E624" s="242" t="s">
        <v>1304</v>
      </c>
      <c r="F624" s="243">
        <f ca="1">+IFERROR(INDEX('Hoja de Trabajo para listado'!$A$155:$Z$1048576,MATCH($A624,'Hoja de Trabajo para listado'!$A$155:$A$1048576,0),MATCH((CUADRO!F$5&amp;$E624),'Hoja de Trabajo para listado'!$A$151:$Z$151,0)),0)+IFERROR(INDEX('Hoja de Trabajo para listado'!$AB$155:$BA$1048576,MATCH($A624,'Hoja de Trabajo para listado'!$AB$155:$AB$1048576,0),MATCH((CUADRO!F$5&amp;$E624),'Hoja de Trabajo para listado'!$AB$151:$BA$151,0)),0)+IFERROR(INDEX('Hoja de Trabajo para listado'!$BC$155:$CB$1048576,MATCH($A624,'Hoja de Trabajo para listado'!$BC$155:$BC$1048576,0),MATCH((CUADRO!F$5&amp;$E624),'Hoja de Trabajo para listado'!$BC$151:$CB$151,0)),0)+IFERROR(INDEX('Hoja de Trabajo para listado'!$DE$153:$DG$274,MATCH($A624,'Hoja de Trabajo para listado'!$DE$153:$DE$1048576,0),MATCH((CUADRO!F$5&amp;$E624),'Hoja de Trabajo para listado'!$DE$151:$DG$151,0)),0)+IFERROR(INDEX('Hoja de Trabajo para listado'!$CD$155:$DC$1048576,MATCH($A624,'Hoja de Trabajo para listado'!$CD$155:$CD$1048576,0),MATCH((CUADRO!F$5&amp;$E624),'Hoja de Trabajo para listado'!$CD$151:$DC$151,0)),0)</f>
        <v>0</v>
      </c>
      <c r="G624" s="243">
        <f ca="1">+IFERROR(INDEX('Hoja de Trabajo para listado'!$A$155:$Z$1048576,MATCH($A624,'Hoja de Trabajo para listado'!$A$155:$A$1048576,0),MATCH((CUADRO!G$5&amp;$E624),'Hoja de Trabajo para listado'!$A$151:$Z$151,0)),0)+IFERROR(INDEX('Hoja de Trabajo para listado'!$AB$155:$BA$1048576,MATCH($A624,'Hoja de Trabajo para listado'!$AB$155:$AB$1048576,0),MATCH((CUADRO!G$5&amp;$E624),'Hoja de Trabajo para listado'!$AB$151:$BA$151,0)),0)+IFERROR(INDEX('Hoja de Trabajo para listado'!$BC$155:$CB$1048576,MATCH($A624,'Hoja de Trabajo para listado'!$BC$155:$BC$1048576,0),MATCH((CUADRO!G$5&amp;$E624),'Hoja de Trabajo para listado'!$BC$151:$CB$151,0)),0)+IFERROR(INDEX('Hoja de Trabajo para listado'!$DE$153:$DG$274,MATCH($A624,'Hoja de Trabajo para listado'!$DE$153:$DE$1048576,0),MATCH((CUADRO!G$5&amp;$E624),'Hoja de Trabajo para listado'!$DE$151:$DG$151,0)),0)+IFERROR(INDEX('Hoja de Trabajo para listado'!$CD$155:$DC$1048576,MATCH($A624,'Hoja de Trabajo para listado'!$CD$155:$CD$1048576,0),MATCH((CUADRO!G$5&amp;$E624),'Hoja de Trabajo para listado'!$CD$151:$DC$151,0)),0)</f>
        <v>0</v>
      </c>
      <c r="H624" s="243">
        <f ca="1">+IFERROR(INDEX('Hoja de Trabajo para listado'!$A$155:$Z$1048576,MATCH($A624,'Hoja de Trabajo para listado'!$A$155:$A$1048576,0),MATCH((CUADRO!H$5&amp;$E624),'Hoja de Trabajo para listado'!$A$151:$Z$151,0)),0)+IFERROR(INDEX('Hoja de Trabajo para listado'!$AB$155:$BA$1048576,MATCH($A624,'Hoja de Trabajo para listado'!$AB$155:$AB$1048576,0),MATCH((CUADRO!H$5&amp;$E624),'Hoja de Trabajo para listado'!$AB$151:$BA$151,0)),0)+IFERROR(INDEX('Hoja de Trabajo para listado'!$BC$155:$CB$1048576,MATCH($A624,'Hoja de Trabajo para listado'!$BC$155:$BC$1048576,0),MATCH((CUADRO!H$5&amp;$E624),'Hoja de Trabajo para listado'!$BC$151:$CB$151,0)),0)+IFERROR(INDEX('Hoja de Trabajo para listado'!$DE$153:$DG$274,MATCH($A624,'Hoja de Trabajo para listado'!$DE$153:$DE$1048576,0),MATCH((CUADRO!H$5&amp;$E624),'Hoja de Trabajo para listado'!$DE$151:$DG$151,0)),0)+IFERROR(INDEX('Hoja de Trabajo para listado'!$CD$155:$DC$1048576,MATCH($A624,'Hoja de Trabajo para listado'!$CD$155:$CD$1048576,0),MATCH((CUADRO!H$5&amp;$E624),'Hoja de Trabajo para listado'!$CD$151:$DC$151,0)),0)</f>
        <v>0</v>
      </c>
      <c r="I624" s="243">
        <f ca="1">+IFERROR(INDEX('Hoja de Trabajo para listado'!$A$155:$Z$1048576,MATCH($A624,'Hoja de Trabajo para listado'!$A$155:$A$1048576,0),MATCH((CUADRO!I$5&amp;$E624),'Hoja de Trabajo para listado'!$A$151:$Z$151,0)),0)+IFERROR(INDEX('Hoja de Trabajo para listado'!$AB$155:$BA$1048576,MATCH($A624,'Hoja de Trabajo para listado'!$AB$155:$AB$1048576,0),MATCH((CUADRO!I$5&amp;$E624),'Hoja de Trabajo para listado'!$AB$151:$BA$151,0)),0)+IFERROR(INDEX('Hoja de Trabajo para listado'!$BC$155:$CB$1048576,MATCH($A624,'Hoja de Trabajo para listado'!$BC$155:$BC$1048576,0),MATCH((CUADRO!I$5&amp;$E624),'Hoja de Trabajo para listado'!$BC$151:$CB$151,0)),0)+IFERROR(INDEX('Hoja de Trabajo para listado'!$DE$153:$DG$274,MATCH($A624,'Hoja de Trabajo para listado'!$DE$153:$DE$1048576,0),MATCH((CUADRO!I$5&amp;$E624),'Hoja de Trabajo para listado'!$DE$151:$DG$151,0)),0)+IFERROR(INDEX('Hoja de Trabajo para listado'!$CD$155:$DC$1048576,MATCH($A624,'Hoja de Trabajo para listado'!$CD$155:$CD$1048576,0),MATCH((CUADRO!I$5&amp;$E624),'Hoja de Trabajo para listado'!$CD$151:$DC$151,0)),0)</f>
        <v>0</v>
      </c>
      <c r="J624" s="243">
        <f ca="1">+IFERROR(INDEX('Hoja de Trabajo para listado'!$A$155:$Z$1048576,MATCH($A624,'Hoja de Trabajo para listado'!$A$155:$A$1048576,0),MATCH((CUADRO!J$5&amp;$E624),'Hoja de Trabajo para listado'!$A$151:$Z$151,0)),0)+IFERROR(INDEX('Hoja de Trabajo para listado'!$AB$155:$BA$1048576,MATCH($A624,'Hoja de Trabajo para listado'!$AB$155:$AB$1048576,0),MATCH((CUADRO!J$5&amp;$E624),'Hoja de Trabajo para listado'!$AB$151:$BA$151,0)),0)+IFERROR(INDEX('Hoja de Trabajo para listado'!$BC$155:$CB$1048576,MATCH($A624,'Hoja de Trabajo para listado'!$BC$155:$BC$1048576,0),MATCH((CUADRO!J$5&amp;$E624),'Hoja de Trabajo para listado'!$BC$151:$CB$151,0)),0)+IFERROR(INDEX('Hoja de Trabajo para listado'!$DE$153:$DG$274,MATCH($A624,'Hoja de Trabajo para listado'!$DE$153:$DE$1048576,0),MATCH((CUADRO!J$5&amp;$E624),'Hoja de Trabajo para listado'!$DE$151:$DG$151,0)),0)+IFERROR(INDEX('Hoja de Trabajo para listado'!$CD$155:$DC$1048576,MATCH($A624,'Hoja de Trabajo para listado'!$CD$155:$CD$1048576,0),MATCH((CUADRO!J$5&amp;$E624),'Hoja de Trabajo para listado'!$CD$151:$DC$151,0)),0)</f>
        <v>0</v>
      </c>
      <c r="K624" s="243">
        <f ca="1">+IFERROR(INDEX('Hoja de Trabajo para listado'!$A$155:$Z$1048576,MATCH($A624,'Hoja de Trabajo para listado'!$A$155:$A$1048576,0),MATCH((CUADRO!K$5&amp;$E624),'Hoja de Trabajo para listado'!$A$151:$Z$151,0)),0)+IFERROR(INDEX('Hoja de Trabajo para listado'!$AB$155:$BA$1048576,MATCH($A624,'Hoja de Trabajo para listado'!$AB$155:$AB$1048576,0),MATCH((CUADRO!K$5&amp;$E624),'Hoja de Trabajo para listado'!$AB$151:$BA$151,0)),0)+IFERROR(INDEX('Hoja de Trabajo para listado'!$BC$155:$CB$1048576,MATCH($A624,'Hoja de Trabajo para listado'!$BC$155:$BC$1048576,0),MATCH((CUADRO!K$5&amp;$E624),'Hoja de Trabajo para listado'!$BC$151:$CB$151,0)),0)+IFERROR(INDEX('Hoja de Trabajo para listado'!$DE$153:$DG$274,MATCH($A624,'Hoja de Trabajo para listado'!$DE$153:$DE$1048576,0),MATCH((CUADRO!K$5&amp;$E624),'Hoja de Trabajo para listado'!$DE$151:$DG$151,0)),0)+IFERROR(INDEX('Hoja de Trabajo para listado'!$CD$155:$DC$1048576,MATCH($A624,'Hoja de Trabajo para listado'!$CD$155:$CD$1048576,0),MATCH((CUADRO!K$5&amp;$E624),'Hoja de Trabajo para listado'!$CD$151:$DC$151,0)),0)</f>
        <v>0</v>
      </c>
      <c r="L624" s="243">
        <f ca="1">+IFERROR(INDEX('Hoja de Trabajo para listado'!$A$155:$Z$1048576,MATCH($A624,'Hoja de Trabajo para listado'!$A$155:$A$1048576,0),MATCH((CUADRO!L$5&amp;$E624),'Hoja de Trabajo para listado'!$A$151:$Z$151,0)),0)+IFERROR(INDEX('Hoja de Trabajo para listado'!$AB$155:$BA$1048576,MATCH($A624,'Hoja de Trabajo para listado'!$AB$155:$AB$1048576,0),MATCH((CUADRO!L$5&amp;$E624),'Hoja de Trabajo para listado'!$AB$151:$BA$151,0)),0)+IFERROR(INDEX('Hoja de Trabajo para listado'!$BC$155:$CB$1048576,MATCH($A624,'Hoja de Trabajo para listado'!$BC$155:$BC$1048576,0),MATCH((CUADRO!L$5&amp;$E624),'Hoja de Trabajo para listado'!$BC$151:$CB$151,0)),0)+IFERROR(INDEX('Hoja de Trabajo para listado'!$DE$153:$DG$274,MATCH($A624,'Hoja de Trabajo para listado'!$DE$153:$DE$1048576,0),MATCH((CUADRO!L$5&amp;$E624),'Hoja de Trabajo para listado'!$DE$151:$DG$151,0)),0)+IFERROR(INDEX('Hoja de Trabajo para listado'!$CD$155:$DC$1048576,MATCH($A624,'Hoja de Trabajo para listado'!$CD$155:$CD$1048576,0),MATCH((CUADRO!L$5&amp;$E624),'Hoja de Trabajo para listado'!$CD$151:$DC$151,0)),0)</f>
        <v>0</v>
      </c>
      <c r="M624" s="243">
        <f ca="1">+IFERROR(INDEX('Hoja de Trabajo para listado'!$A$155:$Z$1048576,MATCH($A624,'Hoja de Trabajo para listado'!$A$155:$A$1048576,0),MATCH((CUADRO!M$5&amp;$E624),'Hoja de Trabajo para listado'!$A$151:$Z$151,0)),0)+IFERROR(INDEX('Hoja de Trabajo para listado'!$AB$155:$BA$1048576,MATCH($A624,'Hoja de Trabajo para listado'!$AB$155:$AB$1048576,0),MATCH((CUADRO!M$5&amp;$E624),'Hoja de Trabajo para listado'!$AB$151:$BA$151,0)),0)+IFERROR(INDEX('Hoja de Trabajo para listado'!$BC$155:$CB$1048576,MATCH($A624,'Hoja de Trabajo para listado'!$BC$155:$BC$1048576,0),MATCH((CUADRO!M$5&amp;$E624),'Hoja de Trabajo para listado'!$BC$151:$CB$151,0)),0)+IFERROR(INDEX('Hoja de Trabajo para listado'!$DE$153:$DG$274,MATCH($A624,'Hoja de Trabajo para listado'!$DE$153:$DE$1048576,0),MATCH((CUADRO!M$5&amp;$E624),'Hoja de Trabajo para listado'!$DE$151:$DG$151,0)),0)+IFERROR(INDEX('Hoja de Trabajo para listado'!$CD$155:$DC$1048576,MATCH($A624,'Hoja de Trabajo para listado'!$CD$155:$CD$1048576,0),MATCH((CUADRO!M$5&amp;$E624),'Hoja de Trabajo para listado'!$CD$151:$DC$151,0)),0)</f>
        <v>0</v>
      </c>
      <c r="N624" s="243">
        <f ca="1">+IFERROR(INDEX('Hoja de Trabajo para listado'!$A$155:$Z$1048576,MATCH($A624,'Hoja de Trabajo para listado'!$A$155:$A$1048576,0),MATCH((CUADRO!N$5&amp;$E624),'Hoja de Trabajo para listado'!$A$151:$Z$151,0)),0)+IFERROR(INDEX('Hoja de Trabajo para listado'!$AB$155:$BA$1048576,MATCH($A624,'Hoja de Trabajo para listado'!$AB$155:$AB$1048576,0),MATCH((CUADRO!N$5&amp;$E624),'Hoja de Trabajo para listado'!$AB$151:$BA$151,0)),0)+IFERROR(INDEX('Hoja de Trabajo para listado'!$BC$155:$CB$1048576,MATCH($A624,'Hoja de Trabajo para listado'!$BC$155:$BC$1048576,0),MATCH((CUADRO!N$5&amp;$E624),'Hoja de Trabajo para listado'!$BC$151:$CB$151,0)),0)+IFERROR(INDEX('Hoja de Trabajo para listado'!$DE$153:$DG$274,MATCH($A624,'Hoja de Trabajo para listado'!$DE$153:$DE$1048576,0),MATCH((CUADRO!N$5&amp;$E624),'Hoja de Trabajo para listado'!$DE$151:$DG$151,0)),0)+IFERROR(INDEX('Hoja de Trabajo para listado'!$CD$155:$DC$1048576,MATCH($A624,'Hoja de Trabajo para listado'!$CD$155:$CD$1048576,0),MATCH((CUADRO!N$5&amp;$E624),'Hoja de Trabajo para listado'!$CD$151:$DC$151,0)),0)</f>
        <v>0</v>
      </c>
      <c r="O624" s="243">
        <f ca="1">+IFERROR(INDEX('Hoja de Trabajo para listado'!$A$155:$Z$1048576,MATCH($A624,'Hoja de Trabajo para listado'!$A$155:$A$1048576,0),MATCH((CUADRO!O$5&amp;$E624),'Hoja de Trabajo para listado'!$A$151:$Z$151,0)),0)+IFERROR(INDEX('Hoja de Trabajo para listado'!$AB$155:$BA$1048576,MATCH($A624,'Hoja de Trabajo para listado'!$AB$155:$AB$1048576,0),MATCH((CUADRO!O$5&amp;$E624),'Hoja de Trabajo para listado'!$AB$151:$BA$151,0)),0)+IFERROR(INDEX('Hoja de Trabajo para listado'!$BC$155:$CB$1048576,MATCH($A624,'Hoja de Trabajo para listado'!$BC$155:$BC$1048576,0),MATCH((CUADRO!O$5&amp;$E624),'Hoja de Trabajo para listado'!$BC$151:$CB$151,0)),0)+IFERROR(INDEX('Hoja de Trabajo para listado'!$DE$153:$DG$274,MATCH($A624,'Hoja de Trabajo para listado'!$DE$153:$DE$1048576,0),MATCH((CUADRO!O$5&amp;$E624),'Hoja de Trabajo para listado'!$DE$151:$DG$151,0)),0)+IFERROR(INDEX('Hoja de Trabajo para listado'!$CD$155:$DC$1048576,MATCH($A624,'Hoja de Trabajo para listado'!$CD$155:$CD$1048576,0),MATCH((CUADRO!O$5&amp;$E624),'Hoja de Trabajo para listado'!$CD$151:$DC$151,0)),0)</f>
        <v>0</v>
      </c>
      <c r="P624" s="243">
        <f ca="1">+IFERROR(INDEX('Hoja de Trabajo para listado'!$A$155:$Z$1048576,MATCH($A624,'Hoja de Trabajo para listado'!$A$155:$A$1048576,0),MATCH((CUADRO!P$5&amp;$E624),'Hoja de Trabajo para listado'!$A$151:$Z$151,0)),0)+IFERROR(INDEX('Hoja de Trabajo para listado'!$AB$155:$BA$1048576,MATCH($A624,'Hoja de Trabajo para listado'!$AB$155:$AB$1048576,0),MATCH((CUADRO!P$5&amp;$E624),'Hoja de Trabajo para listado'!$AB$151:$BA$151,0)),0)+IFERROR(INDEX('Hoja de Trabajo para listado'!$BC$155:$CB$1048576,MATCH($A624,'Hoja de Trabajo para listado'!$BC$155:$BC$1048576,0),MATCH((CUADRO!P$5&amp;$E624),'Hoja de Trabajo para listado'!$BC$151:$CB$151,0)),0)+IFERROR(INDEX('Hoja de Trabajo para listado'!$DE$153:$DG$274,MATCH($A624,'Hoja de Trabajo para listado'!$DE$153:$DE$1048576,0),MATCH((CUADRO!P$5&amp;$E624),'Hoja de Trabajo para listado'!$DE$151:$DG$151,0)),0)+IFERROR(INDEX('Hoja de Trabajo para listado'!$CD$155:$DC$1048576,MATCH($A624,'Hoja de Trabajo para listado'!$CD$155:$CD$1048576,0),MATCH((CUADRO!P$5&amp;$E624),'Hoja de Trabajo para listado'!$CD$151:$DC$151,0)),0)</f>
        <v>0</v>
      </c>
      <c r="Q624" s="243">
        <f ca="1">+IFERROR(INDEX('Hoja de Trabajo para listado'!$A$155:$Z$1048576,MATCH($A624,'Hoja de Trabajo para listado'!$A$155:$A$1048576,0),MATCH((CUADRO!Q$5&amp;$E624),'Hoja de Trabajo para listado'!$A$151:$Z$151,0)),0)+IFERROR(INDEX('Hoja de Trabajo para listado'!$AB$155:$BA$1048576,MATCH($A624,'Hoja de Trabajo para listado'!$AB$155:$AB$1048576,0),MATCH((CUADRO!Q$5&amp;$E624),'Hoja de Trabajo para listado'!$AB$151:$BA$151,0)),0)+IFERROR(INDEX('Hoja de Trabajo para listado'!$BC$155:$CB$1048576,MATCH($A624,'Hoja de Trabajo para listado'!$BC$155:$BC$1048576,0),MATCH((CUADRO!Q$5&amp;$E624),'Hoja de Trabajo para listado'!$BC$151:$CB$151,0)),0)+IFERROR(INDEX('Hoja de Trabajo para listado'!$DE$153:$DG$274,MATCH($A624,'Hoja de Trabajo para listado'!$DE$153:$DE$1048576,0),MATCH((CUADRO!Q$5&amp;$E624),'Hoja de Trabajo para listado'!$DE$151:$DG$151,0)),0)+IFERROR(INDEX('Hoja de Trabajo para listado'!$CD$155:$DC$1048576,MATCH($A624,'Hoja de Trabajo para listado'!$CD$155:$CD$1048576,0),MATCH((CUADRO!Q$5&amp;$E624),'Hoja de Trabajo para listado'!$CD$151:$DC$151,0)),0)</f>
        <v>0</v>
      </c>
      <c r="R624" s="243">
        <f t="shared" ca="1" si="21"/>
        <v>0</v>
      </c>
      <c r="S624" s="249"/>
      <c r="T624" s="243">
        <f ca="1">+T625</f>
        <v>0</v>
      </c>
      <c r="U624" s="242">
        <f t="shared" si="22"/>
        <v>1</v>
      </c>
      <c r="V624" s="333" t="str">
        <f>+VLOOKUP(A624,bd_lista!$A$3:$E$590,5,FALSE)</f>
        <v>Gobiernos Autonomos Municipales</v>
      </c>
      <c r="W624" s="391" t="str">
        <f>+V624</f>
        <v>Gobiernos Autonomos Municipales</v>
      </c>
      <c r="X624" s="242">
        <f>+VLOOKUP(A624,[4]Sheet1!$A$13:$D$744,4,FALSE)</f>
        <v>0</v>
      </c>
      <c r="Y624" s="242" t="e">
        <f>+VLOOKUP(X624,bd_lista!$A$3:$C$590,3,FALSE)</f>
        <v>#N/A</v>
      </c>
      <c r="Z624" s="294">
        <f>+X624</f>
        <v>0</v>
      </c>
      <c r="AA624" s="295" t="e">
        <f>+Y624</f>
        <v>#N/A</v>
      </c>
    </row>
    <row r="625" spans="1:27" customFormat="1" ht="15" hidden="1" customHeight="1">
      <c r="A625" s="32">
        <v>1265</v>
      </c>
      <c r="B625" s="388"/>
      <c r="C625" s="247" t="str">
        <f>+VLOOKUP(A625,bd_lista!$A$3:$C$590,3,FALSE)</f>
        <v>Gobierno Autónomo Municipal de Coroico</v>
      </c>
      <c r="D625" s="390"/>
      <c r="E625" s="244" t="s">
        <v>1305</v>
      </c>
      <c r="F625" s="243">
        <f ca="1">+IFERROR(INDEX('Hoja de Trabajo para listado'!$A$155:$Z$1048576,MATCH($A625,'Hoja de Trabajo para listado'!$A$155:$A$1048576,0),MATCH((CUADRO!F$5&amp;$E625),'Hoja de Trabajo para listado'!$A$151:$Z$151,0)),0)+IFERROR(INDEX('Hoja de Trabajo para listado'!$AB$155:$BA$1048576,MATCH($A625,'Hoja de Trabajo para listado'!$AB$155:$AB$1048576,0),MATCH((CUADRO!F$5&amp;$E625),'Hoja de Trabajo para listado'!$AB$151:$BA$151,0)),0)+IFERROR(INDEX('Hoja de Trabajo para listado'!$BC$155:$CB$1048576,MATCH($A625,'Hoja de Trabajo para listado'!$BC$155:$BC$1048576,0),MATCH((CUADRO!F$5&amp;$E625),'Hoja de Trabajo para listado'!$BC$151:$CB$151,0)),0)+IFERROR(INDEX('Hoja de Trabajo para listado'!$DE$153:$DG$274,MATCH($A625,'Hoja de Trabajo para listado'!$DE$153:$DE$1048576,0),MATCH((CUADRO!F$5&amp;$E625),'Hoja de Trabajo para listado'!$DE$151:$DG$151,0)),0)+IFERROR(INDEX('Hoja de Trabajo para listado'!$CD$155:$DC$1048576,MATCH($A625,'Hoja de Trabajo para listado'!$CD$155:$CD$1048576,0),MATCH((CUADRO!F$5&amp;$E625),'Hoja de Trabajo para listado'!$CD$151:$DC$151,0)),0)</f>
        <v>0</v>
      </c>
      <c r="G625" s="243">
        <f ca="1">+IFERROR(INDEX('Hoja de Trabajo para listado'!$A$155:$Z$1048576,MATCH($A625,'Hoja de Trabajo para listado'!$A$155:$A$1048576,0),MATCH((CUADRO!G$5&amp;$E625),'Hoja de Trabajo para listado'!$A$151:$Z$151,0)),0)+IFERROR(INDEX('Hoja de Trabajo para listado'!$AB$155:$BA$1048576,MATCH($A625,'Hoja de Trabajo para listado'!$AB$155:$AB$1048576,0),MATCH((CUADRO!G$5&amp;$E625),'Hoja de Trabajo para listado'!$AB$151:$BA$151,0)),0)+IFERROR(INDEX('Hoja de Trabajo para listado'!$BC$155:$CB$1048576,MATCH($A625,'Hoja de Trabajo para listado'!$BC$155:$BC$1048576,0),MATCH((CUADRO!G$5&amp;$E625),'Hoja de Trabajo para listado'!$BC$151:$CB$151,0)),0)+IFERROR(INDEX('Hoja de Trabajo para listado'!$DE$153:$DG$274,MATCH($A625,'Hoja de Trabajo para listado'!$DE$153:$DE$1048576,0),MATCH((CUADRO!G$5&amp;$E625),'Hoja de Trabajo para listado'!$DE$151:$DG$151,0)),0)+IFERROR(INDEX('Hoja de Trabajo para listado'!$CD$155:$DC$1048576,MATCH($A625,'Hoja de Trabajo para listado'!$CD$155:$CD$1048576,0),MATCH((CUADRO!G$5&amp;$E625),'Hoja de Trabajo para listado'!$CD$151:$DC$151,0)),0)</f>
        <v>0</v>
      </c>
      <c r="H625" s="243">
        <f ca="1">+IFERROR(INDEX('Hoja de Trabajo para listado'!$A$155:$Z$1048576,MATCH($A625,'Hoja de Trabajo para listado'!$A$155:$A$1048576,0),MATCH((CUADRO!H$5&amp;$E625),'Hoja de Trabajo para listado'!$A$151:$Z$151,0)),0)+IFERROR(INDEX('Hoja de Trabajo para listado'!$AB$155:$BA$1048576,MATCH($A625,'Hoja de Trabajo para listado'!$AB$155:$AB$1048576,0),MATCH((CUADRO!H$5&amp;$E625),'Hoja de Trabajo para listado'!$AB$151:$BA$151,0)),0)+IFERROR(INDEX('Hoja de Trabajo para listado'!$BC$155:$CB$1048576,MATCH($A625,'Hoja de Trabajo para listado'!$BC$155:$BC$1048576,0),MATCH((CUADRO!H$5&amp;$E625),'Hoja de Trabajo para listado'!$BC$151:$CB$151,0)),0)+IFERROR(INDEX('Hoja de Trabajo para listado'!$DE$153:$DG$274,MATCH($A625,'Hoja de Trabajo para listado'!$DE$153:$DE$1048576,0),MATCH((CUADRO!H$5&amp;$E625),'Hoja de Trabajo para listado'!$DE$151:$DG$151,0)),0)+IFERROR(INDEX('Hoja de Trabajo para listado'!$CD$155:$DC$1048576,MATCH($A625,'Hoja de Trabajo para listado'!$CD$155:$CD$1048576,0),MATCH((CUADRO!H$5&amp;$E625),'Hoja de Trabajo para listado'!$CD$151:$DC$151,0)),0)</f>
        <v>0</v>
      </c>
      <c r="I625" s="243">
        <f ca="1">+IFERROR(INDEX('Hoja de Trabajo para listado'!$A$155:$Z$1048576,MATCH($A625,'Hoja de Trabajo para listado'!$A$155:$A$1048576,0),MATCH((CUADRO!I$5&amp;$E625),'Hoja de Trabajo para listado'!$A$151:$Z$151,0)),0)+IFERROR(INDEX('Hoja de Trabajo para listado'!$AB$155:$BA$1048576,MATCH($A625,'Hoja de Trabajo para listado'!$AB$155:$AB$1048576,0),MATCH((CUADRO!I$5&amp;$E625),'Hoja de Trabajo para listado'!$AB$151:$BA$151,0)),0)+IFERROR(INDEX('Hoja de Trabajo para listado'!$BC$155:$CB$1048576,MATCH($A625,'Hoja de Trabajo para listado'!$BC$155:$BC$1048576,0),MATCH((CUADRO!I$5&amp;$E625),'Hoja de Trabajo para listado'!$BC$151:$CB$151,0)),0)+IFERROR(INDEX('Hoja de Trabajo para listado'!$DE$153:$DG$274,MATCH($A625,'Hoja de Trabajo para listado'!$DE$153:$DE$1048576,0),MATCH((CUADRO!I$5&amp;$E625),'Hoja de Trabajo para listado'!$DE$151:$DG$151,0)),0)+IFERROR(INDEX('Hoja de Trabajo para listado'!$CD$155:$DC$1048576,MATCH($A625,'Hoja de Trabajo para listado'!$CD$155:$CD$1048576,0),MATCH((CUADRO!I$5&amp;$E625),'Hoja de Trabajo para listado'!$CD$151:$DC$151,0)),0)</f>
        <v>0</v>
      </c>
      <c r="J625" s="243">
        <f ca="1">+IFERROR(INDEX('Hoja de Trabajo para listado'!$A$155:$Z$1048576,MATCH($A625,'Hoja de Trabajo para listado'!$A$155:$A$1048576,0),MATCH((CUADRO!J$5&amp;$E625),'Hoja de Trabajo para listado'!$A$151:$Z$151,0)),0)+IFERROR(INDEX('Hoja de Trabajo para listado'!$AB$155:$BA$1048576,MATCH($A625,'Hoja de Trabajo para listado'!$AB$155:$AB$1048576,0),MATCH((CUADRO!J$5&amp;$E625),'Hoja de Trabajo para listado'!$AB$151:$BA$151,0)),0)+IFERROR(INDEX('Hoja de Trabajo para listado'!$BC$155:$CB$1048576,MATCH($A625,'Hoja de Trabajo para listado'!$BC$155:$BC$1048576,0),MATCH((CUADRO!J$5&amp;$E625),'Hoja de Trabajo para listado'!$BC$151:$CB$151,0)),0)+IFERROR(INDEX('Hoja de Trabajo para listado'!$DE$153:$DG$274,MATCH($A625,'Hoja de Trabajo para listado'!$DE$153:$DE$1048576,0),MATCH((CUADRO!J$5&amp;$E625),'Hoja de Trabajo para listado'!$DE$151:$DG$151,0)),0)+IFERROR(INDEX('Hoja de Trabajo para listado'!$CD$155:$DC$1048576,MATCH($A625,'Hoja de Trabajo para listado'!$CD$155:$CD$1048576,0),MATCH((CUADRO!J$5&amp;$E625),'Hoja de Trabajo para listado'!$CD$151:$DC$151,0)),0)</f>
        <v>0</v>
      </c>
      <c r="K625" s="243">
        <f ca="1">+IFERROR(INDEX('Hoja de Trabajo para listado'!$A$155:$Z$1048576,MATCH($A625,'Hoja de Trabajo para listado'!$A$155:$A$1048576,0),MATCH((CUADRO!K$5&amp;$E625),'Hoja de Trabajo para listado'!$A$151:$Z$151,0)),0)+IFERROR(INDEX('Hoja de Trabajo para listado'!$AB$155:$BA$1048576,MATCH($A625,'Hoja de Trabajo para listado'!$AB$155:$AB$1048576,0),MATCH((CUADRO!K$5&amp;$E625),'Hoja de Trabajo para listado'!$AB$151:$BA$151,0)),0)+IFERROR(INDEX('Hoja de Trabajo para listado'!$BC$155:$CB$1048576,MATCH($A625,'Hoja de Trabajo para listado'!$BC$155:$BC$1048576,0),MATCH((CUADRO!K$5&amp;$E625),'Hoja de Trabajo para listado'!$BC$151:$CB$151,0)),0)+IFERROR(INDEX('Hoja de Trabajo para listado'!$DE$153:$DG$274,MATCH($A625,'Hoja de Trabajo para listado'!$DE$153:$DE$1048576,0),MATCH((CUADRO!K$5&amp;$E625),'Hoja de Trabajo para listado'!$DE$151:$DG$151,0)),0)+IFERROR(INDEX('Hoja de Trabajo para listado'!$CD$155:$DC$1048576,MATCH($A625,'Hoja de Trabajo para listado'!$CD$155:$CD$1048576,0),MATCH((CUADRO!K$5&amp;$E625),'Hoja de Trabajo para listado'!$CD$151:$DC$151,0)),0)</f>
        <v>0</v>
      </c>
      <c r="L625" s="243">
        <f ca="1">+IFERROR(INDEX('Hoja de Trabajo para listado'!$A$155:$Z$1048576,MATCH($A625,'Hoja de Trabajo para listado'!$A$155:$A$1048576,0),MATCH((CUADRO!L$5&amp;$E625),'Hoja de Trabajo para listado'!$A$151:$Z$151,0)),0)+IFERROR(INDEX('Hoja de Trabajo para listado'!$AB$155:$BA$1048576,MATCH($A625,'Hoja de Trabajo para listado'!$AB$155:$AB$1048576,0),MATCH((CUADRO!L$5&amp;$E625),'Hoja de Trabajo para listado'!$AB$151:$BA$151,0)),0)+IFERROR(INDEX('Hoja de Trabajo para listado'!$BC$155:$CB$1048576,MATCH($A625,'Hoja de Trabajo para listado'!$BC$155:$BC$1048576,0),MATCH((CUADRO!L$5&amp;$E625),'Hoja de Trabajo para listado'!$BC$151:$CB$151,0)),0)+IFERROR(INDEX('Hoja de Trabajo para listado'!$DE$153:$DG$274,MATCH($A625,'Hoja de Trabajo para listado'!$DE$153:$DE$1048576,0),MATCH((CUADRO!L$5&amp;$E625),'Hoja de Trabajo para listado'!$DE$151:$DG$151,0)),0)+IFERROR(INDEX('Hoja de Trabajo para listado'!$CD$155:$DC$1048576,MATCH($A625,'Hoja de Trabajo para listado'!$CD$155:$CD$1048576,0),MATCH((CUADRO!L$5&amp;$E625),'Hoja de Trabajo para listado'!$CD$151:$DC$151,0)),0)</f>
        <v>0</v>
      </c>
      <c r="M625" s="243">
        <f ca="1">+IFERROR(INDEX('Hoja de Trabajo para listado'!$A$155:$Z$1048576,MATCH($A625,'Hoja de Trabajo para listado'!$A$155:$A$1048576,0),MATCH((CUADRO!M$5&amp;$E625),'Hoja de Trabajo para listado'!$A$151:$Z$151,0)),0)+IFERROR(INDEX('Hoja de Trabajo para listado'!$AB$155:$BA$1048576,MATCH($A625,'Hoja de Trabajo para listado'!$AB$155:$AB$1048576,0),MATCH((CUADRO!M$5&amp;$E625),'Hoja de Trabajo para listado'!$AB$151:$BA$151,0)),0)+IFERROR(INDEX('Hoja de Trabajo para listado'!$BC$155:$CB$1048576,MATCH($A625,'Hoja de Trabajo para listado'!$BC$155:$BC$1048576,0),MATCH((CUADRO!M$5&amp;$E625),'Hoja de Trabajo para listado'!$BC$151:$CB$151,0)),0)+IFERROR(INDEX('Hoja de Trabajo para listado'!$DE$153:$DG$274,MATCH($A625,'Hoja de Trabajo para listado'!$DE$153:$DE$1048576,0),MATCH((CUADRO!M$5&amp;$E625),'Hoja de Trabajo para listado'!$DE$151:$DG$151,0)),0)+IFERROR(INDEX('Hoja de Trabajo para listado'!$CD$155:$DC$1048576,MATCH($A625,'Hoja de Trabajo para listado'!$CD$155:$CD$1048576,0),MATCH((CUADRO!M$5&amp;$E625),'Hoja de Trabajo para listado'!$CD$151:$DC$151,0)),0)</f>
        <v>0</v>
      </c>
      <c r="N625" s="243">
        <f ca="1">+IFERROR(INDEX('Hoja de Trabajo para listado'!$A$155:$Z$1048576,MATCH($A625,'Hoja de Trabajo para listado'!$A$155:$A$1048576,0),MATCH((CUADRO!N$5&amp;$E625),'Hoja de Trabajo para listado'!$A$151:$Z$151,0)),0)+IFERROR(INDEX('Hoja de Trabajo para listado'!$AB$155:$BA$1048576,MATCH($A625,'Hoja de Trabajo para listado'!$AB$155:$AB$1048576,0),MATCH((CUADRO!N$5&amp;$E625),'Hoja de Trabajo para listado'!$AB$151:$BA$151,0)),0)+IFERROR(INDEX('Hoja de Trabajo para listado'!$BC$155:$CB$1048576,MATCH($A625,'Hoja de Trabajo para listado'!$BC$155:$BC$1048576,0),MATCH((CUADRO!N$5&amp;$E625),'Hoja de Trabajo para listado'!$BC$151:$CB$151,0)),0)+IFERROR(INDEX('Hoja de Trabajo para listado'!$DE$153:$DG$274,MATCH($A625,'Hoja de Trabajo para listado'!$DE$153:$DE$1048576,0),MATCH((CUADRO!N$5&amp;$E625),'Hoja de Trabajo para listado'!$DE$151:$DG$151,0)),0)+IFERROR(INDEX('Hoja de Trabajo para listado'!$CD$155:$DC$1048576,MATCH($A625,'Hoja de Trabajo para listado'!$CD$155:$CD$1048576,0),MATCH((CUADRO!N$5&amp;$E625),'Hoja de Trabajo para listado'!$CD$151:$DC$151,0)),0)</f>
        <v>0</v>
      </c>
      <c r="O625" s="243">
        <f ca="1">+IFERROR(INDEX('Hoja de Trabajo para listado'!$A$155:$Z$1048576,MATCH($A625,'Hoja de Trabajo para listado'!$A$155:$A$1048576,0),MATCH((CUADRO!O$5&amp;$E625),'Hoja de Trabajo para listado'!$A$151:$Z$151,0)),0)+IFERROR(INDEX('Hoja de Trabajo para listado'!$AB$155:$BA$1048576,MATCH($A625,'Hoja de Trabajo para listado'!$AB$155:$AB$1048576,0),MATCH((CUADRO!O$5&amp;$E625),'Hoja de Trabajo para listado'!$AB$151:$BA$151,0)),0)+IFERROR(INDEX('Hoja de Trabajo para listado'!$BC$155:$CB$1048576,MATCH($A625,'Hoja de Trabajo para listado'!$BC$155:$BC$1048576,0),MATCH((CUADRO!O$5&amp;$E625),'Hoja de Trabajo para listado'!$BC$151:$CB$151,0)),0)+IFERROR(INDEX('Hoja de Trabajo para listado'!$DE$153:$DG$274,MATCH($A625,'Hoja de Trabajo para listado'!$DE$153:$DE$1048576,0),MATCH((CUADRO!O$5&amp;$E625),'Hoja de Trabajo para listado'!$DE$151:$DG$151,0)),0)+IFERROR(INDEX('Hoja de Trabajo para listado'!$CD$155:$DC$1048576,MATCH($A625,'Hoja de Trabajo para listado'!$CD$155:$CD$1048576,0),MATCH((CUADRO!O$5&amp;$E625),'Hoja de Trabajo para listado'!$CD$151:$DC$151,0)),0)</f>
        <v>0</v>
      </c>
      <c r="P625" s="243">
        <f ca="1">+IFERROR(INDEX('Hoja de Trabajo para listado'!$A$155:$Z$1048576,MATCH($A625,'Hoja de Trabajo para listado'!$A$155:$A$1048576,0),MATCH((CUADRO!P$5&amp;$E625),'Hoja de Trabajo para listado'!$A$151:$Z$151,0)),0)+IFERROR(INDEX('Hoja de Trabajo para listado'!$AB$155:$BA$1048576,MATCH($A625,'Hoja de Trabajo para listado'!$AB$155:$AB$1048576,0),MATCH((CUADRO!P$5&amp;$E625),'Hoja de Trabajo para listado'!$AB$151:$BA$151,0)),0)+IFERROR(INDEX('Hoja de Trabajo para listado'!$BC$155:$CB$1048576,MATCH($A625,'Hoja de Trabajo para listado'!$BC$155:$BC$1048576,0),MATCH((CUADRO!P$5&amp;$E625),'Hoja de Trabajo para listado'!$BC$151:$CB$151,0)),0)+IFERROR(INDEX('Hoja de Trabajo para listado'!$DE$153:$DG$274,MATCH($A625,'Hoja de Trabajo para listado'!$DE$153:$DE$1048576,0),MATCH((CUADRO!P$5&amp;$E625),'Hoja de Trabajo para listado'!$DE$151:$DG$151,0)),0)+IFERROR(INDEX('Hoja de Trabajo para listado'!$CD$155:$DC$1048576,MATCH($A625,'Hoja de Trabajo para listado'!$CD$155:$CD$1048576,0),MATCH((CUADRO!P$5&amp;$E625),'Hoja de Trabajo para listado'!$CD$151:$DC$151,0)),0)</f>
        <v>0</v>
      </c>
      <c r="Q625" s="243">
        <f ca="1">+IFERROR(INDEX('Hoja de Trabajo para listado'!$A$155:$Z$1048576,MATCH($A625,'Hoja de Trabajo para listado'!$A$155:$A$1048576,0),MATCH((CUADRO!Q$5&amp;$E625),'Hoja de Trabajo para listado'!$A$151:$Z$151,0)),0)+IFERROR(INDEX('Hoja de Trabajo para listado'!$AB$155:$BA$1048576,MATCH($A625,'Hoja de Trabajo para listado'!$AB$155:$AB$1048576,0),MATCH((CUADRO!Q$5&amp;$E625),'Hoja de Trabajo para listado'!$AB$151:$BA$151,0)),0)+IFERROR(INDEX('Hoja de Trabajo para listado'!$BC$155:$CB$1048576,MATCH($A625,'Hoja de Trabajo para listado'!$BC$155:$BC$1048576,0),MATCH((CUADRO!Q$5&amp;$E625),'Hoja de Trabajo para listado'!$BC$151:$CB$151,0)),0)+IFERROR(INDEX('Hoja de Trabajo para listado'!$DE$153:$DG$274,MATCH($A625,'Hoja de Trabajo para listado'!$DE$153:$DE$1048576,0),MATCH((CUADRO!Q$5&amp;$E625),'Hoja de Trabajo para listado'!$DE$151:$DG$151,0)),0)+IFERROR(INDEX('Hoja de Trabajo para listado'!$CD$155:$DC$1048576,MATCH($A625,'Hoja de Trabajo para listado'!$CD$155:$CD$1048576,0),MATCH((CUADRO!Q$5&amp;$E625),'Hoja de Trabajo para listado'!$CD$151:$DC$151,0)),0)</f>
        <v>0</v>
      </c>
      <c r="R625" s="243">
        <f t="shared" ca="1" si="21"/>
        <v>0</v>
      </c>
      <c r="S625" s="249">
        <f ca="1">+R624+R625</f>
        <v>0</v>
      </c>
      <c r="T625" s="243">
        <f ca="1">+S625</f>
        <v>0</v>
      </c>
      <c r="U625" s="242">
        <f t="shared" si="22"/>
        <v>2</v>
      </c>
      <c r="V625" s="333" t="str">
        <f>+VLOOKUP(A625,bd_lista!$A$3:$E$590,5,FALSE)</f>
        <v>Gobiernos Autonomos Municipales</v>
      </c>
      <c r="W625" s="392"/>
      <c r="X625" s="242">
        <f>+VLOOKUP(A625,[4]Sheet1!$A$13:$D$744,4,FALSE)</f>
        <v>0</v>
      </c>
      <c r="Y625" s="242" t="e">
        <f>+VLOOKUP(X625,bd_lista!$A$3:$C$590,3,FALSE)</f>
        <v>#N/A</v>
      </c>
      <c r="Z625" s="292"/>
      <c r="AA625" s="293"/>
    </row>
    <row r="626" spans="1:27" customFormat="1" ht="15" hidden="1" customHeight="1">
      <c r="A626" s="32">
        <v>1266</v>
      </c>
      <c r="B626" s="387">
        <f>+A626</f>
        <v>1266</v>
      </c>
      <c r="C626" s="247" t="str">
        <f>+VLOOKUP(A626,bd_lista!$A$3:$C$590,3,FALSE)</f>
        <v>Gobierno Autónomo Municipal de Coripata</v>
      </c>
      <c r="D626" s="389" t="str">
        <f>+C626</f>
        <v>Gobierno Autónomo Municipal de Coripata</v>
      </c>
      <c r="E626" s="242" t="s">
        <v>1304</v>
      </c>
      <c r="F626" s="243">
        <f ca="1">+IFERROR(INDEX('Hoja de Trabajo para listado'!$A$155:$Z$1048576,MATCH($A626,'Hoja de Trabajo para listado'!$A$155:$A$1048576,0),MATCH((CUADRO!F$5&amp;$E626),'Hoja de Trabajo para listado'!$A$151:$Z$151,0)),0)+IFERROR(INDEX('Hoja de Trabajo para listado'!$AB$155:$BA$1048576,MATCH($A626,'Hoja de Trabajo para listado'!$AB$155:$AB$1048576,0),MATCH((CUADRO!F$5&amp;$E626),'Hoja de Trabajo para listado'!$AB$151:$BA$151,0)),0)+IFERROR(INDEX('Hoja de Trabajo para listado'!$BC$155:$CB$1048576,MATCH($A626,'Hoja de Trabajo para listado'!$BC$155:$BC$1048576,0),MATCH((CUADRO!F$5&amp;$E626),'Hoja de Trabajo para listado'!$BC$151:$CB$151,0)),0)+IFERROR(INDEX('Hoja de Trabajo para listado'!$DE$153:$DG$274,MATCH($A626,'Hoja de Trabajo para listado'!$DE$153:$DE$1048576,0),MATCH((CUADRO!F$5&amp;$E626),'Hoja de Trabajo para listado'!$DE$151:$DG$151,0)),0)+IFERROR(INDEX('Hoja de Trabajo para listado'!$CD$155:$DC$1048576,MATCH($A626,'Hoja de Trabajo para listado'!$CD$155:$CD$1048576,0),MATCH((CUADRO!F$5&amp;$E626),'Hoja de Trabajo para listado'!$CD$151:$DC$151,0)),0)</f>
        <v>0</v>
      </c>
      <c r="G626" s="243">
        <f ca="1">+IFERROR(INDEX('Hoja de Trabajo para listado'!$A$155:$Z$1048576,MATCH($A626,'Hoja de Trabajo para listado'!$A$155:$A$1048576,0),MATCH((CUADRO!G$5&amp;$E626),'Hoja de Trabajo para listado'!$A$151:$Z$151,0)),0)+IFERROR(INDEX('Hoja de Trabajo para listado'!$AB$155:$BA$1048576,MATCH($A626,'Hoja de Trabajo para listado'!$AB$155:$AB$1048576,0),MATCH((CUADRO!G$5&amp;$E626),'Hoja de Trabajo para listado'!$AB$151:$BA$151,0)),0)+IFERROR(INDEX('Hoja de Trabajo para listado'!$BC$155:$CB$1048576,MATCH($A626,'Hoja de Trabajo para listado'!$BC$155:$BC$1048576,0),MATCH((CUADRO!G$5&amp;$E626),'Hoja de Trabajo para listado'!$BC$151:$CB$151,0)),0)+IFERROR(INDEX('Hoja de Trabajo para listado'!$DE$153:$DG$274,MATCH($A626,'Hoja de Trabajo para listado'!$DE$153:$DE$1048576,0),MATCH((CUADRO!G$5&amp;$E626),'Hoja de Trabajo para listado'!$DE$151:$DG$151,0)),0)+IFERROR(INDEX('Hoja de Trabajo para listado'!$CD$155:$DC$1048576,MATCH($A626,'Hoja de Trabajo para listado'!$CD$155:$CD$1048576,0),MATCH((CUADRO!G$5&amp;$E626),'Hoja de Trabajo para listado'!$CD$151:$DC$151,0)),0)</f>
        <v>0</v>
      </c>
      <c r="H626" s="243">
        <f ca="1">+IFERROR(INDEX('Hoja de Trabajo para listado'!$A$155:$Z$1048576,MATCH($A626,'Hoja de Trabajo para listado'!$A$155:$A$1048576,0),MATCH((CUADRO!H$5&amp;$E626),'Hoja de Trabajo para listado'!$A$151:$Z$151,0)),0)+IFERROR(INDEX('Hoja de Trabajo para listado'!$AB$155:$BA$1048576,MATCH($A626,'Hoja de Trabajo para listado'!$AB$155:$AB$1048576,0),MATCH((CUADRO!H$5&amp;$E626),'Hoja de Trabajo para listado'!$AB$151:$BA$151,0)),0)+IFERROR(INDEX('Hoja de Trabajo para listado'!$BC$155:$CB$1048576,MATCH($A626,'Hoja de Trabajo para listado'!$BC$155:$BC$1048576,0),MATCH((CUADRO!H$5&amp;$E626),'Hoja de Trabajo para listado'!$BC$151:$CB$151,0)),0)+IFERROR(INDEX('Hoja de Trabajo para listado'!$DE$153:$DG$274,MATCH($A626,'Hoja de Trabajo para listado'!$DE$153:$DE$1048576,0),MATCH((CUADRO!H$5&amp;$E626),'Hoja de Trabajo para listado'!$DE$151:$DG$151,0)),0)+IFERROR(INDEX('Hoja de Trabajo para listado'!$CD$155:$DC$1048576,MATCH($A626,'Hoja de Trabajo para listado'!$CD$155:$CD$1048576,0),MATCH((CUADRO!H$5&amp;$E626),'Hoja de Trabajo para listado'!$CD$151:$DC$151,0)),0)</f>
        <v>0</v>
      </c>
      <c r="I626" s="243">
        <f ca="1">+IFERROR(INDEX('Hoja de Trabajo para listado'!$A$155:$Z$1048576,MATCH($A626,'Hoja de Trabajo para listado'!$A$155:$A$1048576,0),MATCH((CUADRO!I$5&amp;$E626),'Hoja de Trabajo para listado'!$A$151:$Z$151,0)),0)+IFERROR(INDEX('Hoja de Trabajo para listado'!$AB$155:$BA$1048576,MATCH($A626,'Hoja de Trabajo para listado'!$AB$155:$AB$1048576,0),MATCH((CUADRO!I$5&amp;$E626),'Hoja de Trabajo para listado'!$AB$151:$BA$151,0)),0)+IFERROR(INDEX('Hoja de Trabajo para listado'!$BC$155:$CB$1048576,MATCH($A626,'Hoja de Trabajo para listado'!$BC$155:$BC$1048576,0),MATCH((CUADRO!I$5&amp;$E626),'Hoja de Trabajo para listado'!$BC$151:$CB$151,0)),0)+IFERROR(INDEX('Hoja de Trabajo para listado'!$DE$153:$DG$274,MATCH($A626,'Hoja de Trabajo para listado'!$DE$153:$DE$1048576,0),MATCH((CUADRO!I$5&amp;$E626),'Hoja de Trabajo para listado'!$DE$151:$DG$151,0)),0)+IFERROR(INDEX('Hoja de Trabajo para listado'!$CD$155:$DC$1048576,MATCH($A626,'Hoja de Trabajo para listado'!$CD$155:$CD$1048576,0),MATCH((CUADRO!I$5&amp;$E626),'Hoja de Trabajo para listado'!$CD$151:$DC$151,0)),0)</f>
        <v>0</v>
      </c>
      <c r="J626" s="243">
        <f ca="1">+IFERROR(INDEX('Hoja de Trabajo para listado'!$A$155:$Z$1048576,MATCH($A626,'Hoja de Trabajo para listado'!$A$155:$A$1048576,0),MATCH((CUADRO!J$5&amp;$E626),'Hoja de Trabajo para listado'!$A$151:$Z$151,0)),0)+IFERROR(INDEX('Hoja de Trabajo para listado'!$AB$155:$BA$1048576,MATCH($A626,'Hoja de Trabajo para listado'!$AB$155:$AB$1048576,0),MATCH((CUADRO!J$5&amp;$E626),'Hoja de Trabajo para listado'!$AB$151:$BA$151,0)),0)+IFERROR(INDEX('Hoja de Trabajo para listado'!$BC$155:$CB$1048576,MATCH($A626,'Hoja de Trabajo para listado'!$BC$155:$BC$1048576,0),MATCH((CUADRO!J$5&amp;$E626),'Hoja de Trabajo para listado'!$BC$151:$CB$151,0)),0)+IFERROR(INDEX('Hoja de Trabajo para listado'!$DE$153:$DG$274,MATCH($A626,'Hoja de Trabajo para listado'!$DE$153:$DE$1048576,0),MATCH((CUADRO!J$5&amp;$E626),'Hoja de Trabajo para listado'!$DE$151:$DG$151,0)),0)+IFERROR(INDEX('Hoja de Trabajo para listado'!$CD$155:$DC$1048576,MATCH($A626,'Hoja de Trabajo para listado'!$CD$155:$CD$1048576,0),MATCH((CUADRO!J$5&amp;$E626),'Hoja de Trabajo para listado'!$CD$151:$DC$151,0)),0)</f>
        <v>0</v>
      </c>
      <c r="K626" s="243">
        <f ca="1">+IFERROR(INDEX('Hoja de Trabajo para listado'!$A$155:$Z$1048576,MATCH($A626,'Hoja de Trabajo para listado'!$A$155:$A$1048576,0),MATCH((CUADRO!K$5&amp;$E626),'Hoja de Trabajo para listado'!$A$151:$Z$151,0)),0)+IFERROR(INDEX('Hoja de Trabajo para listado'!$AB$155:$BA$1048576,MATCH($A626,'Hoja de Trabajo para listado'!$AB$155:$AB$1048576,0),MATCH((CUADRO!K$5&amp;$E626),'Hoja de Trabajo para listado'!$AB$151:$BA$151,0)),0)+IFERROR(INDEX('Hoja de Trabajo para listado'!$BC$155:$CB$1048576,MATCH($A626,'Hoja de Trabajo para listado'!$BC$155:$BC$1048576,0),MATCH((CUADRO!K$5&amp;$E626),'Hoja de Trabajo para listado'!$BC$151:$CB$151,0)),0)+IFERROR(INDEX('Hoja de Trabajo para listado'!$DE$153:$DG$274,MATCH($A626,'Hoja de Trabajo para listado'!$DE$153:$DE$1048576,0),MATCH((CUADRO!K$5&amp;$E626),'Hoja de Trabajo para listado'!$DE$151:$DG$151,0)),0)+IFERROR(INDEX('Hoja de Trabajo para listado'!$CD$155:$DC$1048576,MATCH($A626,'Hoja de Trabajo para listado'!$CD$155:$CD$1048576,0),MATCH((CUADRO!K$5&amp;$E626),'Hoja de Trabajo para listado'!$CD$151:$DC$151,0)),0)</f>
        <v>0</v>
      </c>
      <c r="L626" s="243">
        <f ca="1">+IFERROR(INDEX('Hoja de Trabajo para listado'!$A$155:$Z$1048576,MATCH($A626,'Hoja de Trabajo para listado'!$A$155:$A$1048576,0),MATCH((CUADRO!L$5&amp;$E626),'Hoja de Trabajo para listado'!$A$151:$Z$151,0)),0)+IFERROR(INDEX('Hoja de Trabajo para listado'!$AB$155:$BA$1048576,MATCH($A626,'Hoja de Trabajo para listado'!$AB$155:$AB$1048576,0),MATCH((CUADRO!L$5&amp;$E626),'Hoja de Trabajo para listado'!$AB$151:$BA$151,0)),0)+IFERROR(INDEX('Hoja de Trabajo para listado'!$BC$155:$CB$1048576,MATCH($A626,'Hoja de Trabajo para listado'!$BC$155:$BC$1048576,0),MATCH((CUADRO!L$5&amp;$E626),'Hoja de Trabajo para listado'!$BC$151:$CB$151,0)),0)+IFERROR(INDEX('Hoja de Trabajo para listado'!$DE$153:$DG$274,MATCH($A626,'Hoja de Trabajo para listado'!$DE$153:$DE$1048576,0),MATCH((CUADRO!L$5&amp;$E626),'Hoja de Trabajo para listado'!$DE$151:$DG$151,0)),0)+IFERROR(INDEX('Hoja de Trabajo para listado'!$CD$155:$DC$1048576,MATCH($A626,'Hoja de Trabajo para listado'!$CD$155:$CD$1048576,0),MATCH((CUADRO!L$5&amp;$E626),'Hoja de Trabajo para listado'!$CD$151:$DC$151,0)),0)</f>
        <v>0</v>
      </c>
      <c r="M626" s="243">
        <f ca="1">+IFERROR(INDEX('Hoja de Trabajo para listado'!$A$155:$Z$1048576,MATCH($A626,'Hoja de Trabajo para listado'!$A$155:$A$1048576,0),MATCH((CUADRO!M$5&amp;$E626),'Hoja de Trabajo para listado'!$A$151:$Z$151,0)),0)+IFERROR(INDEX('Hoja de Trabajo para listado'!$AB$155:$BA$1048576,MATCH($A626,'Hoja de Trabajo para listado'!$AB$155:$AB$1048576,0),MATCH((CUADRO!M$5&amp;$E626),'Hoja de Trabajo para listado'!$AB$151:$BA$151,0)),0)+IFERROR(INDEX('Hoja de Trabajo para listado'!$BC$155:$CB$1048576,MATCH($A626,'Hoja de Trabajo para listado'!$BC$155:$BC$1048576,0),MATCH((CUADRO!M$5&amp;$E626),'Hoja de Trabajo para listado'!$BC$151:$CB$151,0)),0)+IFERROR(INDEX('Hoja de Trabajo para listado'!$DE$153:$DG$274,MATCH($A626,'Hoja de Trabajo para listado'!$DE$153:$DE$1048576,0),MATCH((CUADRO!M$5&amp;$E626),'Hoja de Trabajo para listado'!$DE$151:$DG$151,0)),0)+IFERROR(INDEX('Hoja de Trabajo para listado'!$CD$155:$DC$1048576,MATCH($A626,'Hoja de Trabajo para listado'!$CD$155:$CD$1048576,0),MATCH((CUADRO!M$5&amp;$E626),'Hoja de Trabajo para listado'!$CD$151:$DC$151,0)),0)</f>
        <v>0</v>
      </c>
      <c r="N626" s="243">
        <f ca="1">+IFERROR(INDEX('Hoja de Trabajo para listado'!$A$155:$Z$1048576,MATCH($A626,'Hoja de Trabajo para listado'!$A$155:$A$1048576,0),MATCH((CUADRO!N$5&amp;$E626),'Hoja de Trabajo para listado'!$A$151:$Z$151,0)),0)+IFERROR(INDEX('Hoja de Trabajo para listado'!$AB$155:$BA$1048576,MATCH($A626,'Hoja de Trabajo para listado'!$AB$155:$AB$1048576,0),MATCH((CUADRO!N$5&amp;$E626),'Hoja de Trabajo para listado'!$AB$151:$BA$151,0)),0)+IFERROR(INDEX('Hoja de Trabajo para listado'!$BC$155:$CB$1048576,MATCH($A626,'Hoja de Trabajo para listado'!$BC$155:$BC$1048576,0),MATCH((CUADRO!N$5&amp;$E626),'Hoja de Trabajo para listado'!$BC$151:$CB$151,0)),0)+IFERROR(INDEX('Hoja de Trabajo para listado'!$DE$153:$DG$274,MATCH($A626,'Hoja de Trabajo para listado'!$DE$153:$DE$1048576,0),MATCH((CUADRO!N$5&amp;$E626),'Hoja de Trabajo para listado'!$DE$151:$DG$151,0)),0)+IFERROR(INDEX('Hoja de Trabajo para listado'!$CD$155:$DC$1048576,MATCH($A626,'Hoja de Trabajo para listado'!$CD$155:$CD$1048576,0),MATCH((CUADRO!N$5&amp;$E626),'Hoja de Trabajo para listado'!$CD$151:$DC$151,0)),0)</f>
        <v>0</v>
      </c>
      <c r="O626" s="243">
        <f ca="1">+IFERROR(INDEX('Hoja de Trabajo para listado'!$A$155:$Z$1048576,MATCH($A626,'Hoja de Trabajo para listado'!$A$155:$A$1048576,0),MATCH((CUADRO!O$5&amp;$E626),'Hoja de Trabajo para listado'!$A$151:$Z$151,0)),0)+IFERROR(INDEX('Hoja de Trabajo para listado'!$AB$155:$BA$1048576,MATCH($A626,'Hoja de Trabajo para listado'!$AB$155:$AB$1048576,0),MATCH((CUADRO!O$5&amp;$E626),'Hoja de Trabajo para listado'!$AB$151:$BA$151,0)),0)+IFERROR(INDEX('Hoja de Trabajo para listado'!$BC$155:$CB$1048576,MATCH($A626,'Hoja de Trabajo para listado'!$BC$155:$BC$1048576,0),MATCH((CUADRO!O$5&amp;$E626),'Hoja de Trabajo para listado'!$BC$151:$CB$151,0)),0)+IFERROR(INDEX('Hoja de Trabajo para listado'!$DE$153:$DG$274,MATCH($A626,'Hoja de Trabajo para listado'!$DE$153:$DE$1048576,0),MATCH((CUADRO!O$5&amp;$E626),'Hoja de Trabajo para listado'!$DE$151:$DG$151,0)),0)+IFERROR(INDEX('Hoja de Trabajo para listado'!$CD$155:$DC$1048576,MATCH($A626,'Hoja de Trabajo para listado'!$CD$155:$CD$1048576,0),MATCH((CUADRO!O$5&amp;$E626),'Hoja de Trabajo para listado'!$CD$151:$DC$151,0)),0)</f>
        <v>0</v>
      </c>
      <c r="P626" s="243">
        <f ca="1">+IFERROR(INDEX('Hoja de Trabajo para listado'!$A$155:$Z$1048576,MATCH($A626,'Hoja de Trabajo para listado'!$A$155:$A$1048576,0),MATCH((CUADRO!P$5&amp;$E626),'Hoja de Trabajo para listado'!$A$151:$Z$151,0)),0)+IFERROR(INDEX('Hoja de Trabajo para listado'!$AB$155:$BA$1048576,MATCH($A626,'Hoja de Trabajo para listado'!$AB$155:$AB$1048576,0),MATCH((CUADRO!P$5&amp;$E626),'Hoja de Trabajo para listado'!$AB$151:$BA$151,0)),0)+IFERROR(INDEX('Hoja de Trabajo para listado'!$BC$155:$CB$1048576,MATCH($A626,'Hoja de Trabajo para listado'!$BC$155:$BC$1048576,0),MATCH((CUADRO!P$5&amp;$E626),'Hoja de Trabajo para listado'!$BC$151:$CB$151,0)),0)+IFERROR(INDEX('Hoja de Trabajo para listado'!$DE$153:$DG$274,MATCH($A626,'Hoja de Trabajo para listado'!$DE$153:$DE$1048576,0),MATCH((CUADRO!P$5&amp;$E626),'Hoja de Trabajo para listado'!$DE$151:$DG$151,0)),0)+IFERROR(INDEX('Hoja de Trabajo para listado'!$CD$155:$DC$1048576,MATCH($A626,'Hoja de Trabajo para listado'!$CD$155:$CD$1048576,0),MATCH((CUADRO!P$5&amp;$E626),'Hoja de Trabajo para listado'!$CD$151:$DC$151,0)),0)</f>
        <v>0</v>
      </c>
      <c r="Q626" s="243">
        <f ca="1">+IFERROR(INDEX('Hoja de Trabajo para listado'!$A$155:$Z$1048576,MATCH($A626,'Hoja de Trabajo para listado'!$A$155:$A$1048576,0),MATCH((CUADRO!Q$5&amp;$E626),'Hoja de Trabajo para listado'!$A$151:$Z$151,0)),0)+IFERROR(INDEX('Hoja de Trabajo para listado'!$AB$155:$BA$1048576,MATCH($A626,'Hoja de Trabajo para listado'!$AB$155:$AB$1048576,0),MATCH((CUADRO!Q$5&amp;$E626),'Hoja de Trabajo para listado'!$AB$151:$BA$151,0)),0)+IFERROR(INDEX('Hoja de Trabajo para listado'!$BC$155:$CB$1048576,MATCH($A626,'Hoja de Trabajo para listado'!$BC$155:$BC$1048576,0),MATCH((CUADRO!Q$5&amp;$E626),'Hoja de Trabajo para listado'!$BC$151:$CB$151,0)),0)+IFERROR(INDEX('Hoja de Trabajo para listado'!$DE$153:$DG$274,MATCH($A626,'Hoja de Trabajo para listado'!$DE$153:$DE$1048576,0),MATCH((CUADRO!Q$5&amp;$E626),'Hoja de Trabajo para listado'!$DE$151:$DG$151,0)),0)+IFERROR(INDEX('Hoja de Trabajo para listado'!$CD$155:$DC$1048576,MATCH($A626,'Hoja de Trabajo para listado'!$CD$155:$CD$1048576,0),MATCH((CUADRO!Q$5&amp;$E626),'Hoja de Trabajo para listado'!$CD$151:$DC$151,0)),0)</f>
        <v>0</v>
      </c>
      <c r="R626" s="243">
        <f t="shared" ca="1" si="21"/>
        <v>0</v>
      </c>
      <c r="S626" s="249"/>
      <c r="T626" s="243">
        <f ca="1">+T627</f>
        <v>0</v>
      </c>
      <c r="U626" s="242">
        <f t="shared" si="22"/>
        <v>1</v>
      </c>
      <c r="V626" s="333" t="str">
        <f>+VLOOKUP(A626,bd_lista!$A$3:$E$590,5,FALSE)</f>
        <v>Gobiernos Autonomos Municipales</v>
      </c>
      <c r="W626" s="391" t="str">
        <f>+V626</f>
        <v>Gobiernos Autonomos Municipales</v>
      </c>
      <c r="X626" s="242">
        <f>+VLOOKUP(A626,[4]Sheet1!$A$13:$D$744,4,FALSE)</f>
        <v>0</v>
      </c>
      <c r="Y626" s="242" t="e">
        <f>+VLOOKUP(X626,bd_lista!$A$3:$C$590,3,FALSE)</f>
        <v>#N/A</v>
      </c>
      <c r="Z626" s="294">
        <f>+X626</f>
        <v>0</v>
      </c>
      <c r="AA626" s="295" t="e">
        <f>+Y626</f>
        <v>#N/A</v>
      </c>
    </row>
    <row r="627" spans="1:27" customFormat="1" ht="15" hidden="1" customHeight="1">
      <c r="A627" s="32">
        <v>1266</v>
      </c>
      <c r="B627" s="388"/>
      <c r="C627" s="247" t="str">
        <f>+VLOOKUP(A627,bd_lista!$A$3:$C$590,3,FALSE)</f>
        <v>Gobierno Autónomo Municipal de Coripata</v>
      </c>
      <c r="D627" s="390"/>
      <c r="E627" s="244" t="s">
        <v>1305</v>
      </c>
      <c r="F627" s="243">
        <f ca="1">+IFERROR(INDEX('Hoja de Trabajo para listado'!$A$155:$Z$1048576,MATCH($A627,'Hoja de Trabajo para listado'!$A$155:$A$1048576,0),MATCH((CUADRO!F$5&amp;$E627),'Hoja de Trabajo para listado'!$A$151:$Z$151,0)),0)+IFERROR(INDEX('Hoja de Trabajo para listado'!$AB$155:$BA$1048576,MATCH($A627,'Hoja de Trabajo para listado'!$AB$155:$AB$1048576,0),MATCH((CUADRO!F$5&amp;$E627),'Hoja de Trabajo para listado'!$AB$151:$BA$151,0)),0)+IFERROR(INDEX('Hoja de Trabajo para listado'!$BC$155:$CB$1048576,MATCH($A627,'Hoja de Trabajo para listado'!$BC$155:$BC$1048576,0),MATCH((CUADRO!F$5&amp;$E627),'Hoja de Trabajo para listado'!$BC$151:$CB$151,0)),0)+IFERROR(INDEX('Hoja de Trabajo para listado'!$DE$153:$DG$274,MATCH($A627,'Hoja de Trabajo para listado'!$DE$153:$DE$1048576,0),MATCH((CUADRO!F$5&amp;$E627),'Hoja de Trabajo para listado'!$DE$151:$DG$151,0)),0)+IFERROR(INDEX('Hoja de Trabajo para listado'!$CD$155:$DC$1048576,MATCH($A627,'Hoja de Trabajo para listado'!$CD$155:$CD$1048576,0),MATCH((CUADRO!F$5&amp;$E627),'Hoja de Trabajo para listado'!$CD$151:$DC$151,0)),0)</f>
        <v>0</v>
      </c>
      <c r="G627" s="243">
        <f ca="1">+IFERROR(INDEX('Hoja de Trabajo para listado'!$A$155:$Z$1048576,MATCH($A627,'Hoja de Trabajo para listado'!$A$155:$A$1048576,0),MATCH((CUADRO!G$5&amp;$E627),'Hoja de Trabajo para listado'!$A$151:$Z$151,0)),0)+IFERROR(INDEX('Hoja de Trabajo para listado'!$AB$155:$BA$1048576,MATCH($A627,'Hoja de Trabajo para listado'!$AB$155:$AB$1048576,0),MATCH((CUADRO!G$5&amp;$E627),'Hoja de Trabajo para listado'!$AB$151:$BA$151,0)),0)+IFERROR(INDEX('Hoja de Trabajo para listado'!$BC$155:$CB$1048576,MATCH($A627,'Hoja de Trabajo para listado'!$BC$155:$BC$1048576,0),MATCH((CUADRO!G$5&amp;$E627),'Hoja de Trabajo para listado'!$BC$151:$CB$151,0)),0)+IFERROR(INDEX('Hoja de Trabajo para listado'!$DE$153:$DG$274,MATCH($A627,'Hoja de Trabajo para listado'!$DE$153:$DE$1048576,0),MATCH((CUADRO!G$5&amp;$E627),'Hoja de Trabajo para listado'!$DE$151:$DG$151,0)),0)+IFERROR(INDEX('Hoja de Trabajo para listado'!$CD$155:$DC$1048576,MATCH($A627,'Hoja de Trabajo para listado'!$CD$155:$CD$1048576,0),MATCH((CUADRO!G$5&amp;$E627),'Hoja de Trabajo para listado'!$CD$151:$DC$151,0)),0)</f>
        <v>0</v>
      </c>
      <c r="H627" s="243">
        <f ca="1">+IFERROR(INDEX('Hoja de Trabajo para listado'!$A$155:$Z$1048576,MATCH($A627,'Hoja de Trabajo para listado'!$A$155:$A$1048576,0),MATCH((CUADRO!H$5&amp;$E627),'Hoja de Trabajo para listado'!$A$151:$Z$151,0)),0)+IFERROR(INDEX('Hoja de Trabajo para listado'!$AB$155:$BA$1048576,MATCH($A627,'Hoja de Trabajo para listado'!$AB$155:$AB$1048576,0),MATCH((CUADRO!H$5&amp;$E627),'Hoja de Trabajo para listado'!$AB$151:$BA$151,0)),0)+IFERROR(INDEX('Hoja de Trabajo para listado'!$BC$155:$CB$1048576,MATCH($A627,'Hoja de Trabajo para listado'!$BC$155:$BC$1048576,0),MATCH((CUADRO!H$5&amp;$E627),'Hoja de Trabajo para listado'!$BC$151:$CB$151,0)),0)+IFERROR(INDEX('Hoja de Trabajo para listado'!$DE$153:$DG$274,MATCH($A627,'Hoja de Trabajo para listado'!$DE$153:$DE$1048576,0),MATCH((CUADRO!H$5&amp;$E627),'Hoja de Trabajo para listado'!$DE$151:$DG$151,0)),0)+IFERROR(INDEX('Hoja de Trabajo para listado'!$CD$155:$DC$1048576,MATCH($A627,'Hoja de Trabajo para listado'!$CD$155:$CD$1048576,0),MATCH((CUADRO!H$5&amp;$E627),'Hoja de Trabajo para listado'!$CD$151:$DC$151,0)),0)</f>
        <v>0</v>
      </c>
      <c r="I627" s="243">
        <f ca="1">+IFERROR(INDEX('Hoja de Trabajo para listado'!$A$155:$Z$1048576,MATCH($A627,'Hoja de Trabajo para listado'!$A$155:$A$1048576,0),MATCH((CUADRO!I$5&amp;$E627),'Hoja de Trabajo para listado'!$A$151:$Z$151,0)),0)+IFERROR(INDEX('Hoja de Trabajo para listado'!$AB$155:$BA$1048576,MATCH($A627,'Hoja de Trabajo para listado'!$AB$155:$AB$1048576,0),MATCH((CUADRO!I$5&amp;$E627),'Hoja de Trabajo para listado'!$AB$151:$BA$151,0)),0)+IFERROR(INDEX('Hoja de Trabajo para listado'!$BC$155:$CB$1048576,MATCH($A627,'Hoja de Trabajo para listado'!$BC$155:$BC$1048576,0),MATCH((CUADRO!I$5&amp;$E627),'Hoja de Trabajo para listado'!$BC$151:$CB$151,0)),0)+IFERROR(INDEX('Hoja de Trabajo para listado'!$DE$153:$DG$274,MATCH($A627,'Hoja de Trabajo para listado'!$DE$153:$DE$1048576,0),MATCH((CUADRO!I$5&amp;$E627),'Hoja de Trabajo para listado'!$DE$151:$DG$151,0)),0)+IFERROR(INDEX('Hoja de Trabajo para listado'!$CD$155:$DC$1048576,MATCH($A627,'Hoja de Trabajo para listado'!$CD$155:$CD$1048576,0),MATCH((CUADRO!I$5&amp;$E627),'Hoja de Trabajo para listado'!$CD$151:$DC$151,0)),0)</f>
        <v>0</v>
      </c>
      <c r="J627" s="243">
        <f ca="1">+IFERROR(INDEX('Hoja de Trabajo para listado'!$A$155:$Z$1048576,MATCH($A627,'Hoja de Trabajo para listado'!$A$155:$A$1048576,0),MATCH((CUADRO!J$5&amp;$E627),'Hoja de Trabajo para listado'!$A$151:$Z$151,0)),0)+IFERROR(INDEX('Hoja de Trabajo para listado'!$AB$155:$BA$1048576,MATCH($A627,'Hoja de Trabajo para listado'!$AB$155:$AB$1048576,0),MATCH((CUADRO!J$5&amp;$E627),'Hoja de Trabajo para listado'!$AB$151:$BA$151,0)),0)+IFERROR(INDEX('Hoja de Trabajo para listado'!$BC$155:$CB$1048576,MATCH($A627,'Hoja de Trabajo para listado'!$BC$155:$BC$1048576,0),MATCH((CUADRO!J$5&amp;$E627),'Hoja de Trabajo para listado'!$BC$151:$CB$151,0)),0)+IFERROR(INDEX('Hoja de Trabajo para listado'!$DE$153:$DG$274,MATCH($A627,'Hoja de Trabajo para listado'!$DE$153:$DE$1048576,0),MATCH((CUADRO!J$5&amp;$E627),'Hoja de Trabajo para listado'!$DE$151:$DG$151,0)),0)+IFERROR(INDEX('Hoja de Trabajo para listado'!$CD$155:$DC$1048576,MATCH($A627,'Hoja de Trabajo para listado'!$CD$155:$CD$1048576,0),MATCH((CUADRO!J$5&amp;$E627),'Hoja de Trabajo para listado'!$CD$151:$DC$151,0)),0)</f>
        <v>0</v>
      </c>
      <c r="K627" s="243">
        <f ca="1">+IFERROR(INDEX('Hoja de Trabajo para listado'!$A$155:$Z$1048576,MATCH($A627,'Hoja de Trabajo para listado'!$A$155:$A$1048576,0),MATCH((CUADRO!K$5&amp;$E627),'Hoja de Trabajo para listado'!$A$151:$Z$151,0)),0)+IFERROR(INDEX('Hoja de Trabajo para listado'!$AB$155:$BA$1048576,MATCH($A627,'Hoja de Trabajo para listado'!$AB$155:$AB$1048576,0),MATCH((CUADRO!K$5&amp;$E627),'Hoja de Trabajo para listado'!$AB$151:$BA$151,0)),0)+IFERROR(INDEX('Hoja de Trabajo para listado'!$BC$155:$CB$1048576,MATCH($A627,'Hoja de Trabajo para listado'!$BC$155:$BC$1048576,0),MATCH((CUADRO!K$5&amp;$E627),'Hoja de Trabajo para listado'!$BC$151:$CB$151,0)),0)+IFERROR(INDEX('Hoja de Trabajo para listado'!$DE$153:$DG$274,MATCH($A627,'Hoja de Trabajo para listado'!$DE$153:$DE$1048576,0),MATCH((CUADRO!K$5&amp;$E627),'Hoja de Trabajo para listado'!$DE$151:$DG$151,0)),0)+IFERROR(INDEX('Hoja de Trabajo para listado'!$CD$155:$DC$1048576,MATCH($A627,'Hoja de Trabajo para listado'!$CD$155:$CD$1048576,0),MATCH((CUADRO!K$5&amp;$E627),'Hoja de Trabajo para listado'!$CD$151:$DC$151,0)),0)</f>
        <v>0</v>
      </c>
      <c r="L627" s="243">
        <f ca="1">+IFERROR(INDEX('Hoja de Trabajo para listado'!$A$155:$Z$1048576,MATCH($A627,'Hoja de Trabajo para listado'!$A$155:$A$1048576,0),MATCH((CUADRO!L$5&amp;$E627),'Hoja de Trabajo para listado'!$A$151:$Z$151,0)),0)+IFERROR(INDEX('Hoja de Trabajo para listado'!$AB$155:$BA$1048576,MATCH($A627,'Hoja de Trabajo para listado'!$AB$155:$AB$1048576,0),MATCH((CUADRO!L$5&amp;$E627),'Hoja de Trabajo para listado'!$AB$151:$BA$151,0)),0)+IFERROR(INDEX('Hoja de Trabajo para listado'!$BC$155:$CB$1048576,MATCH($A627,'Hoja de Trabajo para listado'!$BC$155:$BC$1048576,0),MATCH((CUADRO!L$5&amp;$E627),'Hoja de Trabajo para listado'!$BC$151:$CB$151,0)),0)+IFERROR(INDEX('Hoja de Trabajo para listado'!$DE$153:$DG$274,MATCH($A627,'Hoja de Trabajo para listado'!$DE$153:$DE$1048576,0),MATCH((CUADRO!L$5&amp;$E627),'Hoja de Trabajo para listado'!$DE$151:$DG$151,0)),0)+IFERROR(INDEX('Hoja de Trabajo para listado'!$CD$155:$DC$1048576,MATCH($A627,'Hoja de Trabajo para listado'!$CD$155:$CD$1048576,0),MATCH((CUADRO!L$5&amp;$E627),'Hoja de Trabajo para listado'!$CD$151:$DC$151,0)),0)</f>
        <v>0</v>
      </c>
      <c r="M627" s="243">
        <f ca="1">+IFERROR(INDEX('Hoja de Trabajo para listado'!$A$155:$Z$1048576,MATCH($A627,'Hoja de Trabajo para listado'!$A$155:$A$1048576,0),MATCH((CUADRO!M$5&amp;$E627),'Hoja de Trabajo para listado'!$A$151:$Z$151,0)),0)+IFERROR(INDEX('Hoja de Trabajo para listado'!$AB$155:$BA$1048576,MATCH($A627,'Hoja de Trabajo para listado'!$AB$155:$AB$1048576,0),MATCH((CUADRO!M$5&amp;$E627),'Hoja de Trabajo para listado'!$AB$151:$BA$151,0)),0)+IFERROR(INDEX('Hoja de Trabajo para listado'!$BC$155:$CB$1048576,MATCH($A627,'Hoja de Trabajo para listado'!$BC$155:$BC$1048576,0),MATCH((CUADRO!M$5&amp;$E627),'Hoja de Trabajo para listado'!$BC$151:$CB$151,0)),0)+IFERROR(INDEX('Hoja de Trabajo para listado'!$DE$153:$DG$274,MATCH($A627,'Hoja de Trabajo para listado'!$DE$153:$DE$1048576,0),MATCH((CUADRO!M$5&amp;$E627),'Hoja de Trabajo para listado'!$DE$151:$DG$151,0)),0)+IFERROR(INDEX('Hoja de Trabajo para listado'!$CD$155:$DC$1048576,MATCH($A627,'Hoja de Trabajo para listado'!$CD$155:$CD$1048576,0),MATCH((CUADRO!M$5&amp;$E627),'Hoja de Trabajo para listado'!$CD$151:$DC$151,0)),0)</f>
        <v>0</v>
      </c>
      <c r="N627" s="243">
        <f ca="1">+IFERROR(INDEX('Hoja de Trabajo para listado'!$A$155:$Z$1048576,MATCH($A627,'Hoja de Trabajo para listado'!$A$155:$A$1048576,0),MATCH((CUADRO!N$5&amp;$E627),'Hoja de Trabajo para listado'!$A$151:$Z$151,0)),0)+IFERROR(INDEX('Hoja de Trabajo para listado'!$AB$155:$BA$1048576,MATCH($A627,'Hoja de Trabajo para listado'!$AB$155:$AB$1048576,0),MATCH((CUADRO!N$5&amp;$E627),'Hoja de Trabajo para listado'!$AB$151:$BA$151,0)),0)+IFERROR(INDEX('Hoja de Trabajo para listado'!$BC$155:$CB$1048576,MATCH($A627,'Hoja de Trabajo para listado'!$BC$155:$BC$1048576,0),MATCH((CUADRO!N$5&amp;$E627),'Hoja de Trabajo para listado'!$BC$151:$CB$151,0)),0)+IFERROR(INDEX('Hoja de Trabajo para listado'!$DE$153:$DG$274,MATCH($A627,'Hoja de Trabajo para listado'!$DE$153:$DE$1048576,0),MATCH((CUADRO!N$5&amp;$E627),'Hoja de Trabajo para listado'!$DE$151:$DG$151,0)),0)+IFERROR(INDEX('Hoja de Trabajo para listado'!$CD$155:$DC$1048576,MATCH($A627,'Hoja de Trabajo para listado'!$CD$155:$CD$1048576,0),MATCH((CUADRO!N$5&amp;$E627),'Hoja de Trabajo para listado'!$CD$151:$DC$151,0)),0)</f>
        <v>0</v>
      </c>
      <c r="O627" s="243">
        <f ca="1">+IFERROR(INDEX('Hoja de Trabajo para listado'!$A$155:$Z$1048576,MATCH($A627,'Hoja de Trabajo para listado'!$A$155:$A$1048576,0),MATCH((CUADRO!O$5&amp;$E627),'Hoja de Trabajo para listado'!$A$151:$Z$151,0)),0)+IFERROR(INDEX('Hoja de Trabajo para listado'!$AB$155:$BA$1048576,MATCH($A627,'Hoja de Trabajo para listado'!$AB$155:$AB$1048576,0),MATCH((CUADRO!O$5&amp;$E627),'Hoja de Trabajo para listado'!$AB$151:$BA$151,0)),0)+IFERROR(INDEX('Hoja de Trabajo para listado'!$BC$155:$CB$1048576,MATCH($A627,'Hoja de Trabajo para listado'!$BC$155:$BC$1048576,0),MATCH((CUADRO!O$5&amp;$E627),'Hoja de Trabajo para listado'!$BC$151:$CB$151,0)),0)+IFERROR(INDEX('Hoja de Trabajo para listado'!$DE$153:$DG$274,MATCH($A627,'Hoja de Trabajo para listado'!$DE$153:$DE$1048576,0),MATCH((CUADRO!O$5&amp;$E627),'Hoja de Trabajo para listado'!$DE$151:$DG$151,0)),0)+IFERROR(INDEX('Hoja de Trabajo para listado'!$CD$155:$DC$1048576,MATCH($A627,'Hoja de Trabajo para listado'!$CD$155:$CD$1048576,0),MATCH((CUADRO!O$5&amp;$E627),'Hoja de Trabajo para listado'!$CD$151:$DC$151,0)),0)</f>
        <v>0</v>
      </c>
      <c r="P627" s="243">
        <f ca="1">+IFERROR(INDEX('Hoja de Trabajo para listado'!$A$155:$Z$1048576,MATCH($A627,'Hoja de Trabajo para listado'!$A$155:$A$1048576,0),MATCH((CUADRO!P$5&amp;$E627),'Hoja de Trabajo para listado'!$A$151:$Z$151,0)),0)+IFERROR(INDEX('Hoja de Trabajo para listado'!$AB$155:$BA$1048576,MATCH($A627,'Hoja de Trabajo para listado'!$AB$155:$AB$1048576,0),MATCH((CUADRO!P$5&amp;$E627),'Hoja de Trabajo para listado'!$AB$151:$BA$151,0)),0)+IFERROR(INDEX('Hoja de Trabajo para listado'!$BC$155:$CB$1048576,MATCH($A627,'Hoja de Trabajo para listado'!$BC$155:$BC$1048576,0),MATCH((CUADRO!P$5&amp;$E627),'Hoja de Trabajo para listado'!$BC$151:$CB$151,0)),0)+IFERROR(INDEX('Hoja de Trabajo para listado'!$DE$153:$DG$274,MATCH($A627,'Hoja de Trabajo para listado'!$DE$153:$DE$1048576,0),MATCH((CUADRO!P$5&amp;$E627),'Hoja de Trabajo para listado'!$DE$151:$DG$151,0)),0)+IFERROR(INDEX('Hoja de Trabajo para listado'!$CD$155:$DC$1048576,MATCH($A627,'Hoja de Trabajo para listado'!$CD$155:$CD$1048576,0),MATCH((CUADRO!P$5&amp;$E627),'Hoja de Trabajo para listado'!$CD$151:$DC$151,0)),0)</f>
        <v>0</v>
      </c>
      <c r="Q627" s="243">
        <f ca="1">+IFERROR(INDEX('Hoja de Trabajo para listado'!$A$155:$Z$1048576,MATCH($A627,'Hoja de Trabajo para listado'!$A$155:$A$1048576,0),MATCH((CUADRO!Q$5&amp;$E627),'Hoja de Trabajo para listado'!$A$151:$Z$151,0)),0)+IFERROR(INDEX('Hoja de Trabajo para listado'!$AB$155:$BA$1048576,MATCH($A627,'Hoja de Trabajo para listado'!$AB$155:$AB$1048576,0),MATCH((CUADRO!Q$5&amp;$E627),'Hoja de Trabajo para listado'!$AB$151:$BA$151,0)),0)+IFERROR(INDEX('Hoja de Trabajo para listado'!$BC$155:$CB$1048576,MATCH($A627,'Hoja de Trabajo para listado'!$BC$155:$BC$1048576,0),MATCH((CUADRO!Q$5&amp;$E627),'Hoja de Trabajo para listado'!$BC$151:$CB$151,0)),0)+IFERROR(INDEX('Hoja de Trabajo para listado'!$DE$153:$DG$274,MATCH($A627,'Hoja de Trabajo para listado'!$DE$153:$DE$1048576,0),MATCH((CUADRO!Q$5&amp;$E627),'Hoja de Trabajo para listado'!$DE$151:$DG$151,0)),0)+IFERROR(INDEX('Hoja de Trabajo para listado'!$CD$155:$DC$1048576,MATCH($A627,'Hoja de Trabajo para listado'!$CD$155:$CD$1048576,0),MATCH((CUADRO!Q$5&amp;$E627),'Hoja de Trabajo para listado'!$CD$151:$DC$151,0)),0)</f>
        <v>0</v>
      </c>
      <c r="R627" s="243">
        <f t="shared" ca="1" si="21"/>
        <v>0</v>
      </c>
      <c r="S627" s="249">
        <f ca="1">+R626+R627</f>
        <v>0</v>
      </c>
      <c r="T627" s="243">
        <f ca="1">+S627</f>
        <v>0</v>
      </c>
      <c r="U627" s="242">
        <f t="shared" si="22"/>
        <v>2</v>
      </c>
      <c r="V627" s="333" t="str">
        <f>+VLOOKUP(A627,bd_lista!$A$3:$E$590,5,FALSE)</f>
        <v>Gobiernos Autonomos Municipales</v>
      </c>
      <c r="W627" s="392"/>
      <c r="X627" s="242">
        <f>+VLOOKUP(A627,[4]Sheet1!$A$13:$D$744,4,FALSE)</f>
        <v>0</v>
      </c>
      <c r="Y627" s="242" t="e">
        <f>+VLOOKUP(X627,bd_lista!$A$3:$C$590,3,FALSE)</f>
        <v>#N/A</v>
      </c>
      <c r="Z627" s="292"/>
      <c r="AA627" s="293"/>
    </row>
    <row r="628" spans="1:27" customFormat="1" ht="15" hidden="1" customHeight="1">
      <c r="A628" s="32">
        <v>1267</v>
      </c>
      <c r="B628" s="387">
        <f>+A628</f>
        <v>1267</v>
      </c>
      <c r="C628" s="247" t="str">
        <f>+VLOOKUP(A628,bd_lista!$A$3:$C$590,3,FALSE)</f>
        <v>Gobierno Autónomo Municipal de Ixiamas</v>
      </c>
      <c r="D628" s="389" t="str">
        <f>+C628</f>
        <v>Gobierno Autónomo Municipal de Ixiamas</v>
      </c>
      <c r="E628" s="242" t="s">
        <v>1304</v>
      </c>
      <c r="F628" s="243">
        <f ca="1">+IFERROR(INDEX('Hoja de Trabajo para listado'!$A$155:$Z$1048576,MATCH($A628,'Hoja de Trabajo para listado'!$A$155:$A$1048576,0),MATCH((CUADRO!F$5&amp;$E628),'Hoja de Trabajo para listado'!$A$151:$Z$151,0)),0)+IFERROR(INDEX('Hoja de Trabajo para listado'!$AB$155:$BA$1048576,MATCH($A628,'Hoja de Trabajo para listado'!$AB$155:$AB$1048576,0),MATCH((CUADRO!F$5&amp;$E628),'Hoja de Trabajo para listado'!$AB$151:$BA$151,0)),0)+IFERROR(INDEX('Hoja de Trabajo para listado'!$BC$155:$CB$1048576,MATCH($A628,'Hoja de Trabajo para listado'!$BC$155:$BC$1048576,0),MATCH((CUADRO!F$5&amp;$E628),'Hoja de Trabajo para listado'!$BC$151:$CB$151,0)),0)+IFERROR(INDEX('Hoja de Trabajo para listado'!$DE$153:$DG$274,MATCH($A628,'Hoja de Trabajo para listado'!$DE$153:$DE$1048576,0),MATCH((CUADRO!F$5&amp;$E628),'Hoja de Trabajo para listado'!$DE$151:$DG$151,0)),0)+IFERROR(INDEX('Hoja de Trabajo para listado'!$CD$155:$DC$1048576,MATCH($A628,'Hoja de Trabajo para listado'!$CD$155:$CD$1048576,0),MATCH((CUADRO!F$5&amp;$E628),'Hoja de Trabajo para listado'!$CD$151:$DC$151,0)),0)</f>
        <v>0</v>
      </c>
      <c r="G628" s="243">
        <f ca="1">+IFERROR(INDEX('Hoja de Trabajo para listado'!$A$155:$Z$1048576,MATCH($A628,'Hoja de Trabajo para listado'!$A$155:$A$1048576,0),MATCH((CUADRO!G$5&amp;$E628),'Hoja de Trabajo para listado'!$A$151:$Z$151,0)),0)+IFERROR(INDEX('Hoja de Trabajo para listado'!$AB$155:$BA$1048576,MATCH($A628,'Hoja de Trabajo para listado'!$AB$155:$AB$1048576,0),MATCH((CUADRO!G$5&amp;$E628),'Hoja de Trabajo para listado'!$AB$151:$BA$151,0)),0)+IFERROR(INDEX('Hoja de Trabajo para listado'!$BC$155:$CB$1048576,MATCH($A628,'Hoja de Trabajo para listado'!$BC$155:$BC$1048576,0),MATCH((CUADRO!G$5&amp;$E628),'Hoja de Trabajo para listado'!$BC$151:$CB$151,0)),0)+IFERROR(INDEX('Hoja de Trabajo para listado'!$DE$153:$DG$274,MATCH($A628,'Hoja de Trabajo para listado'!$DE$153:$DE$1048576,0),MATCH((CUADRO!G$5&amp;$E628),'Hoja de Trabajo para listado'!$DE$151:$DG$151,0)),0)+IFERROR(INDEX('Hoja de Trabajo para listado'!$CD$155:$DC$1048576,MATCH($A628,'Hoja de Trabajo para listado'!$CD$155:$CD$1048576,0),MATCH((CUADRO!G$5&amp;$E628),'Hoja de Trabajo para listado'!$CD$151:$DC$151,0)),0)</f>
        <v>0</v>
      </c>
      <c r="H628" s="243">
        <f ca="1">+IFERROR(INDEX('Hoja de Trabajo para listado'!$A$155:$Z$1048576,MATCH($A628,'Hoja de Trabajo para listado'!$A$155:$A$1048576,0),MATCH((CUADRO!H$5&amp;$E628),'Hoja de Trabajo para listado'!$A$151:$Z$151,0)),0)+IFERROR(INDEX('Hoja de Trabajo para listado'!$AB$155:$BA$1048576,MATCH($A628,'Hoja de Trabajo para listado'!$AB$155:$AB$1048576,0),MATCH((CUADRO!H$5&amp;$E628),'Hoja de Trabajo para listado'!$AB$151:$BA$151,0)),0)+IFERROR(INDEX('Hoja de Trabajo para listado'!$BC$155:$CB$1048576,MATCH($A628,'Hoja de Trabajo para listado'!$BC$155:$BC$1048576,0),MATCH((CUADRO!H$5&amp;$E628),'Hoja de Trabajo para listado'!$BC$151:$CB$151,0)),0)+IFERROR(INDEX('Hoja de Trabajo para listado'!$DE$153:$DG$274,MATCH($A628,'Hoja de Trabajo para listado'!$DE$153:$DE$1048576,0),MATCH((CUADRO!H$5&amp;$E628),'Hoja de Trabajo para listado'!$DE$151:$DG$151,0)),0)+IFERROR(INDEX('Hoja de Trabajo para listado'!$CD$155:$DC$1048576,MATCH($A628,'Hoja de Trabajo para listado'!$CD$155:$CD$1048576,0),MATCH((CUADRO!H$5&amp;$E628),'Hoja de Trabajo para listado'!$CD$151:$DC$151,0)),0)</f>
        <v>0</v>
      </c>
      <c r="I628" s="243">
        <f ca="1">+IFERROR(INDEX('Hoja de Trabajo para listado'!$A$155:$Z$1048576,MATCH($A628,'Hoja de Trabajo para listado'!$A$155:$A$1048576,0),MATCH((CUADRO!I$5&amp;$E628),'Hoja de Trabajo para listado'!$A$151:$Z$151,0)),0)+IFERROR(INDEX('Hoja de Trabajo para listado'!$AB$155:$BA$1048576,MATCH($A628,'Hoja de Trabajo para listado'!$AB$155:$AB$1048576,0),MATCH((CUADRO!I$5&amp;$E628),'Hoja de Trabajo para listado'!$AB$151:$BA$151,0)),0)+IFERROR(INDEX('Hoja de Trabajo para listado'!$BC$155:$CB$1048576,MATCH($A628,'Hoja de Trabajo para listado'!$BC$155:$BC$1048576,0),MATCH((CUADRO!I$5&amp;$E628),'Hoja de Trabajo para listado'!$BC$151:$CB$151,0)),0)+IFERROR(INDEX('Hoja de Trabajo para listado'!$DE$153:$DG$274,MATCH($A628,'Hoja de Trabajo para listado'!$DE$153:$DE$1048576,0),MATCH((CUADRO!I$5&amp;$E628),'Hoja de Trabajo para listado'!$DE$151:$DG$151,0)),0)+IFERROR(INDEX('Hoja de Trabajo para listado'!$CD$155:$DC$1048576,MATCH($A628,'Hoja de Trabajo para listado'!$CD$155:$CD$1048576,0),MATCH((CUADRO!I$5&amp;$E628),'Hoja de Trabajo para listado'!$CD$151:$DC$151,0)),0)</f>
        <v>0</v>
      </c>
      <c r="J628" s="243">
        <f ca="1">+IFERROR(INDEX('Hoja de Trabajo para listado'!$A$155:$Z$1048576,MATCH($A628,'Hoja de Trabajo para listado'!$A$155:$A$1048576,0),MATCH((CUADRO!J$5&amp;$E628),'Hoja de Trabajo para listado'!$A$151:$Z$151,0)),0)+IFERROR(INDEX('Hoja de Trabajo para listado'!$AB$155:$BA$1048576,MATCH($A628,'Hoja de Trabajo para listado'!$AB$155:$AB$1048576,0),MATCH((CUADRO!J$5&amp;$E628),'Hoja de Trabajo para listado'!$AB$151:$BA$151,0)),0)+IFERROR(INDEX('Hoja de Trabajo para listado'!$BC$155:$CB$1048576,MATCH($A628,'Hoja de Trabajo para listado'!$BC$155:$BC$1048576,0),MATCH((CUADRO!J$5&amp;$E628),'Hoja de Trabajo para listado'!$BC$151:$CB$151,0)),0)+IFERROR(INDEX('Hoja de Trabajo para listado'!$DE$153:$DG$274,MATCH($A628,'Hoja de Trabajo para listado'!$DE$153:$DE$1048576,0),MATCH((CUADRO!J$5&amp;$E628),'Hoja de Trabajo para listado'!$DE$151:$DG$151,0)),0)+IFERROR(INDEX('Hoja de Trabajo para listado'!$CD$155:$DC$1048576,MATCH($A628,'Hoja de Trabajo para listado'!$CD$155:$CD$1048576,0),MATCH((CUADRO!J$5&amp;$E628),'Hoja de Trabajo para listado'!$CD$151:$DC$151,0)),0)</f>
        <v>0</v>
      </c>
      <c r="K628" s="243">
        <f ca="1">+IFERROR(INDEX('Hoja de Trabajo para listado'!$A$155:$Z$1048576,MATCH($A628,'Hoja de Trabajo para listado'!$A$155:$A$1048576,0),MATCH((CUADRO!K$5&amp;$E628),'Hoja de Trabajo para listado'!$A$151:$Z$151,0)),0)+IFERROR(INDEX('Hoja de Trabajo para listado'!$AB$155:$BA$1048576,MATCH($A628,'Hoja de Trabajo para listado'!$AB$155:$AB$1048576,0),MATCH((CUADRO!K$5&amp;$E628),'Hoja de Trabajo para listado'!$AB$151:$BA$151,0)),0)+IFERROR(INDEX('Hoja de Trabajo para listado'!$BC$155:$CB$1048576,MATCH($A628,'Hoja de Trabajo para listado'!$BC$155:$BC$1048576,0),MATCH((CUADRO!K$5&amp;$E628),'Hoja de Trabajo para listado'!$BC$151:$CB$151,0)),0)+IFERROR(INDEX('Hoja de Trabajo para listado'!$DE$153:$DG$274,MATCH($A628,'Hoja de Trabajo para listado'!$DE$153:$DE$1048576,0),MATCH((CUADRO!K$5&amp;$E628),'Hoja de Trabajo para listado'!$DE$151:$DG$151,0)),0)+IFERROR(INDEX('Hoja de Trabajo para listado'!$CD$155:$DC$1048576,MATCH($A628,'Hoja de Trabajo para listado'!$CD$155:$CD$1048576,0),MATCH((CUADRO!K$5&amp;$E628),'Hoja de Trabajo para listado'!$CD$151:$DC$151,0)),0)</f>
        <v>0</v>
      </c>
      <c r="L628" s="243">
        <f ca="1">+IFERROR(INDEX('Hoja de Trabajo para listado'!$A$155:$Z$1048576,MATCH($A628,'Hoja de Trabajo para listado'!$A$155:$A$1048576,0),MATCH((CUADRO!L$5&amp;$E628),'Hoja de Trabajo para listado'!$A$151:$Z$151,0)),0)+IFERROR(INDEX('Hoja de Trabajo para listado'!$AB$155:$BA$1048576,MATCH($A628,'Hoja de Trabajo para listado'!$AB$155:$AB$1048576,0),MATCH((CUADRO!L$5&amp;$E628),'Hoja de Trabajo para listado'!$AB$151:$BA$151,0)),0)+IFERROR(INDEX('Hoja de Trabajo para listado'!$BC$155:$CB$1048576,MATCH($A628,'Hoja de Trabajo para listado'!$BC$155:$BC$1048576,0),MATCH((CUADRO!L$5&amp;$E628),'Hoja de Trabajo para listado'!$BC$151:$CB$151,0)),0)+IFERROR(INDEX('Hoja de Trabajo para listado'!$DE$153:$DG$274,MATCH($A628,'Hoja de Trabajo para listado'!$DE$153:$DE$1048576,0),MATCH((CUADRO!L$5&amp;$E628),'Hoja de Trabajo para listado'!$DE$151:$DG$151,0)),0)+IFERROR(INDEX('Hoja de Trabajo para listado'!$CD$155:$DC$1048576,MATCH($A628,'Hoja de Trabajo para listado'!$CD$155:$CD$1048576,0),MATCH((CUADRO!L$5&amp;$E628),'Hoja de Trabajo para listado'!$CD$151:$DC$151,0)),0)</f>
        <v>0</v>
      </c>
      <c r="M628" s="243">
        <f ca="1">+IFERROR(INDEX('Hoja de Trabajo para listado'!$A$155:$Z$1048576,MATCH($A628,'Hoja de Trabajo para listado'!$A$155:$A$1048576,0),MATCH((CUADRO!M$5&amp;$E628),'Hoja de Trabajo para listado'!$A$151:$Z$151,0)),0)+IFERROR(INDEX('Hoja de Trabajo para listado'!$AB$155:$BA$1048576,MATCH($A628,'Hoja de Trabajo para listado'!$AB$155:$AB$1048576,0),MATCH((CUADRO!M$5&amp;$E628),'Hoja de Trabajo para listado'!$AB$151:$BA$151,0)),0)+IFERROR(INDEX('Hoja de Trabajo para listado'!$BC$155:$CB$1048576,MATCH($A628,'Hoja de Trabajo para listado'!$BC$155:$BC$1048576,0),MATCH((CUADRO!M$5&amp;$E628),'Hoja de Trabajo para listado'!$BC$151:$CB$151,0)),0)+IFERROR(INDEX('Hoja de Trabajo para listado'!$DE$153:$DG$274,MATCH($A628,'Hoja de Trabajo para listado'!$DE$153:$DE$1048576,0),MATCH((CUADRO!M$5&amp;$E628),'Hoja de Trabajo para listado'!$DE$151:$DG$151,0)),0)+IFERROR(INDEX('Hoja de Trabajo para listado'!$CD$155:$DC$1048576,MATCH($A628,'Hoja de Trabajo para listado'!$CD$155:$CD$1048576,0),MATCH((CUADRO!M$5&amp;$E628),'Hoja de Trabajo para listado'!$CD$151:$DC$151,0)),0)</f>
        <v>0</v>
      </c>
      <c r="N628" s="243">
        <f ca="1">+IFERROR(INDEX('Hoja de Trabajo para listado'!$A$155:$Z$1048576,MATCH($A628,'Hoja de Trabajo para listado'!$A$155:$A$1048576,0),MATCH((CUADRO!N$5&amp;$E628),'Hoja de Trabajo para listado'!$A$151:$Z$151,0)),0)+IFERROR(INDEX('Hoja de Trabajo para listado'!$AB$155:$BA$1048576,MATCH($A628,'Hoja de Trabajo para listado'!$AB$155:$AB$1048576,0),MATCH((CUADRO!N$5&amp;$E628),'Hoja de Trabajo para listado'!$AB$151:$BA$151,0)),0)+IFERROR(INDEX('Hoja de Trabajo para listado'!$BC$155:$CB$1048576,MATCH($A628,'Hoja de Trabajo para listado'!$BC$155:$BC$1048576,0),MATCH((CUADRO!N$5&amp;$E628),'Hoja de Trabajo para listado'!$BC$151:$CB$151,0)),0)+IFERROR(INDEX('Hoja de Trabajo para listado'!$DE$153:$DG$274,MATCH($A628,'Hoja de Trabajo para listado'!$DE$153:$DE$1048576,0),MATCH((CUADRO!N$5&amp;$E628),'Hoja de Trabajo para listado'!$DE$151:$DG$151,0)),0)+IFERROR(INDEX('Hoja de Trabajo para listado'!$CD$155:$DC$1048576,MATCH($A628,'Hoja de Trabajo para listado'!$CD$155:$CD$1048576,0),MATCH((CUADRO!N$5&amp;$E628),'Hoja de Trabajo para listado'!$CD$151:$DC$151,0)),0)</f>
        <v>0</v>
      </c>
      <c r="O628" s="243">
        <f ca="1">+IFERROR(INDEX('Hoja de Trabajo para listado'!$A$155:$Z$1048576,MATCH($A628,'Hoja de Trabajo para listado'!$A$155:$A$1048576,0),MATCH((CUADRO!O$5&amp;$E628),'Hoja de Trabajo para listado'!$A$151:$Z$151,0)),0)+IFERROR(INDEX('Hoja de Trabajo para listado'!$AB$155:$BA$1048576,MATCH($A628,'Hoja de Trabajo para listado'!$AB$155:$AB$1048576,0),MATCH((CUADRO!O$5&amp;$E628),'Hoja de Trabajo para listado'!$AB$151:$BA$151,0)),0)+IFERROR(INDEX('Hoja de Trabajo para listado'!$BC$155:$CB$1048576,MATCH($A628,'Hoja de Trabajo para listado'!$BC$155:$BC$1048576,0),MATCH((CUADRO!O$5&amp;$E628),'Hoja de Trabajo para listado'!$BC$151:$CB$151,0)),0)+IFERROR(INDEX('Hoja de Trabajo para listado'!$DE$153:$DG$274,MATCH($A628,'Hoja de Trabajo para listado'!$DE$153:$DE$1048576,0),MATCH((CUADRO!O$5&amp;$E628),'Hoja de Trabajo para listado'!$DE$151:$DG$151,0)),0)+IFERROR(INDEX('Hoja de Trabajo para listado'!$CD$155:$DC$1048576,MATCH($A628,'Hoja de Trabajo para listado'!$CD$155:$CD$1048576,0),MATCH((CUADRO!O$5&amp;$E628),'Hoja de Trabajo para listado'!$CD$151:$DC$151,0)),0)</f>
        <v>0</v>
      </c>
      <c r="P628" s="243">
        <f ca="1">+IFERROR(INDEX('Hoja de Trabajo para listado'!$A$155:$Z$1048576,MATCH($A628,'Hoja de Trabajo para listado'!$A$155:$A$1048576,0),MATCH((CUADRO!P$5&amp;$E628),'Hoja de Trabajo para listado'!$A$151:$Z$151,0)),0)+IFERROR(INDEX('Hoja de Trabajo para listado'!$AB$155:$BA$1048576,MATCH($A628,'Hoja de Trabajo para listado'!$AB$155:$AB$1048576,0),MATCH((CUADRO!P$5&amp;$E628),'Hoja de Trabajo para listado'!$AB$151:$BA$151,0)),0)+IFERROR(INDEX('Hoja de Trabajo para listado'!$BC$155:$CB$1048576,MATCH($A628,'Hoja de Trabajo para listado'!$BC$155:$BC$1048576,0),MATCH((CUADRO!P$5&amp;$E628),'Hoja de Trabajo para listado'!$BC$151:$CB$151,0)),0)+IFERROR(INDEX('Hoja de Trabajo para listado'!$DE$153:$DG$274,MATCH($A628,'Hoja de Trabajo para listado'!$DE$153:$DE$1048576,0),MATCH((CUADRO!P$5&amp;$E628),'Hoja de Trabajo para listado'!$DE$151:$DG$151,0)),0)+IFERROR(INDEX('Hoja de Trabajo para listado'!$CD$155:$DC$1048576,MATCH($A628,'Hoja de Trabajo para listado'!$CD$155:$CD$1048576,0),MATCH((CUADRO!P$5&amp;$E628),'Hoja de Trabajo para listado'!$CD$151:$DC$151,0)),0)</f>
        <v>0</v>
      </c>
      <c r="Q628" s="243">
        <f ca="1">+IFERROR(INDEX('Hoja de Trabajo para listado'!$A$155:$Z$1048576,MATCH($A628,'Hoja de Trabajo para listado'!$A$155:$A$1048576,0),MATCH((CUADRO!Q$5&amp;$E628),'Hoja de Trabajo para listado'!$A$151:$Z$151,0)),0)+IFERROR(INDEX('Hoja de Trabajo para listado'!$AB$155:$BA$1048576,MATCH($A628,'Hoja de Trabajo para listado'!$AB$155:$AB$1048576,0),MATCH((CUADRO!Q$5&amp;$E628),'Hoja de Trabajo para listado'!$AB$151:$BA$151,0)),0)+IFERROR(INDEX('Hoja de Trabajo para listado'!$BC$155:$CB$1048576,MATCH($A628,'Hoja de Trabajo para listado'!$BC$155:$BC$1048576,0),MATCH((CUADRO!Q$5&amp;$E628),'Hoja de Trabajo para listado'!$BC$151:$CB$151,0)),0)+IFERROR(INDEX('Hoja de Trabajo para listado'!$DE$153:$DG$274,MATCH($A628,'Hoja de Trabajo para listado'!$DE$153:$DE$1048576,0),MATCH((CUADRO!Q$5&amp;$E628),'Hoja de Trabajo para listado'!$DE$151:$DG$151,0)),0)+IFERROR(INDEX('Hoja de Trabajo para listado'!$CD$155:$DC$1048576,MATCH($A628,'Hoja de Trabajo para listado'!$CD$155:$CD$1048576,0),MATCH((CUADRO!Q$5&amp;$E628),'Hoja de Trabajo para listado'!$CD$151:$DC$151,0)),0)</f>
        <v>0</v>
      </c>
      <c r="R628" s="243">
        <f t="shared" ca="1" si="21"/>
        <v>0</v>
      </c>
      <c r="S628" s="249"/>
      <c r="T628" s="243">
        <f ca="1">+T629</f>
        <v>0</v>
      </c>
      <c r="U628" s="242">
        <f t="shared" si="22"/>
        <v>1</v>
      </c>
      <c r="V628" s="333" t="str">
        <f>+VLOOKUP(A628,bd_lista!$A$3:$E$590,5,FALSE)</f>
        <v>Gobiernos Autonomos Municipales</v>
      </c>
      <c r="W628" s="391" t="str">
        <f>+V628</f>
        <v>Gobiernos Autonomos Municipales</v>
      </c>
      <c r="X628" s="242">
        <f>+VLOOKUP(A628,[4]Sheet1!$A$13:$D$744,4,FALSE)</f>
        <v>0</v>
      </c>
      <c r="Y628" s="242" t="e">
        <f>+VLOOKUP(X628,bd_lista!$A$3:$C$590,3,FALSE)</f>
        <v>#N/A</v>
      </c>
      <c r="Z628" s="294">
        <f>+X628</f>
        <v>0</v>
      </c>
      <c r="AA628" s="295" t="e">
        <f>+Y628</f>
        <v>#N/A</v>
      </c>
    </row>
    <row r="629" spans="1:27" customFormat="1" ht="15" hidden="1" customHeight="1">
      <c r="A629" s="32">
        <v>1267</v>
      </c>
      <c r="B629" s="388"/>
      <c r="C629" s="247" t="str">
        <f>+VLOOKUP(A629,bd_lista!$A$3:$C$590,3,FALSE)</f>
        <v>Gobierno Autónomo Municipal de Ixiamas</v>
      </c>
      <c r="D629" s="390"/>
      <c r="E629" s="244" t="s">
        <v>1305</v>
      </c>
      <c r="F629" s="243">
        <f ca="1">+IFERROR(INDEX('Hoja de Trabajo para listado'!$A$155:$Z$1048576,MATCH($A629,'Hoja de Trabajo para listado'!$A$155:$A$1048576,0),MATCH((CUADRO!F$5&amp;$E629),'Hoja de Trabajo para listado'!$A$151:$Z$151,0)),0)+IFERROR(INDEX('Hoja de Trabajo para listado'!$AB$155:$BA$1048576,MATCH($A629,'Hoja de Trabajo para listado'!$AB$155:$AB$1048576,0),MATCH((CUADRO!F$5&amp;$E629),'Hoja de Trabajo para listado'!$AB$151:$BA$151,0)),0)+IFERROR(INDEX('Hoja de Trabajo para listado'!$BC$155:$CB$1048576,MATCH($A629,'Hoja de Trabajo para listado'!$BC$155:$BC$1048576,0),MATCH((CUADRO!F$5&amp;$E629),'Hoja de Trabajo para listado'!$BC$151:$CB$151,0)),0)+IFERROR(INDEX('Hoja de Trabajo para listado'!$DE$153:$DG$274,MATCH($A629,'Hoja de Trabajo para listado'!$DE$153:$DE$1048576,0),MATCH((CUADRO!F$5&amp;$E629),'Hoja de Trabajo para listado'!$DE$151:$DG$151,0)),0)+IFERROR(INDEX('Hoja de Trabajo para listado'!$CD$155:$DC$1048576,MATCH($A629,'Hoja de Trabajo para listado'!$CD$155:$CD$1048576,0),MATCH((CUADRO!F$5&amp;$E629),'Hoja de Trabajo para listado'!$CD$151:$DC$151,0)),0)</f>
        <v>0</v>
      </c>
      <c r="G629" s="243">
        <f ca="1">+IFERROR(INDEX('Hoja de Trabajo para listado'!$A$155:$Z$1048576,MATCH($A629,'Hoja de Trabajo para listado'!$A$155:$A$1048576,0),MATCH((CUADRO!G$5&amp;$E629),'Hoja de Trabajo para listado'!$A$151:$Z$151,0)),0)+IFERROR(INDEX('Hoja de Trabajo para listado'!$AB$155:$BA$1048576,MATCH($A629,'Hoja de Trabajo para listado'!$AB$155:$AB$1048576,0),MATCH((CUADRO!G$5&amp;$E629),'Hoja de Trabajo para listado'!$AB$151:$BA$151,0)),0)+IFERROR(INDEX('Hoja de Trabajo para listado'!$BC$155:$CB$1048576,MATCH($A629,'Hoja de Trabajo para listado'!$BC$155:$BC$1048576,0),MATCH((CUADRO!G$5&amp;$E629),'Hoja de Trabajo para listado'!$BC$151:$CB$151,0)),0)+IFERROR(INDEX('Hoja de Trabajo para listado'!$DE$153:$DG$274,MATCH($A629,'Hoja de Trabajo para listado'!$DE$153:$DE$1048576,0),MATCH((CUADRO!G$5&amp;$E629),'Hoja de Trabajo para listado'!$DE$151:$DG$151,0)),0)+IFERROR(INDEX('Hoja de Trabajo para listado'!$CD$155:$DC$1048576,MATCH($A629,'Hoja de Trabajo para listado'!$CD$155:$CD$1048576,0),MATCH((CUADRO!G$5&amp;$E629),'Hoja de Trabajo para listado'!$CD$151:$DC$151,0)),0)</f>
        <v>0</v>
      </c>
      <c r="H629" s="243">
        <f ca="1">+IFERROR(INDEX('Hoja de Trabajo para listado'!$A$155:$Z$1048576,MATCH($A629,'Hoja de Trabajo para listado'!$A$155:$A$1048576,0),MATCH((CUADRO!H$5&amp;$E629),'Hoja de Trabajo para listado'!$A$151:$Z$151,0)),0)+IFERROR(INDEX('Hoja de Trabajo para listado'!$AB$155:$BA$1048576,MATCH($A629,'Hoja de Trabajo para listado'!$AB$155:$AB$1048576,0),MATCH((CUADRO!H$5&amp;$E629),'Hoja de Trabajo para listado'!$AB$151:$BA$151,0)),0)+IFERROR(INDEX('Hoja de Trabajo para listado'!$BC$155:$CB$1048576,MATCH($A629,'Hoja de Trabajo para listado'!$BC$155:$BC$1048576,0),MATCH((CUADRO!H$5&amp;$E629),'Hoja de Trabajo para listado'!$BC$151:$CB$151,0)),0)+IFERROR(INDEX('Hoja de Trabajo para listado'!$DE$153:$DG$274,MATCH($A629,'Hoja de Trabajo para listado'!$DE$153:$DE$1048576,0),MATCH((CUADRO!H$5&amp;$E629),'Hoja de Trabajo para listado'!$DE$151:$DG$151,0)),0)+IFERROR(INDEX('Hoja de Trabajo para listado'!$CD$155:$DC$1048576,MATCH($A629,'Hoja de Trabajo para listado'!$CD$155:$CD$1048576,0),MATCH((CUADRO!H$5&amp;$E629),'Hoja de Trabajo para listado'!$CD$151:$DC$151,0)),0)</f>
        <v>0</v>
      </c>
      <c r="I629" s="243">
        <f ca="1">+IFERROR(INDEX('Hoja de Trabajo para listado'!$A$155:$Z$1048576,MATCH($A629,'Hoja de Trabajo para listado'!$A$155:$A$1048576,0),MATCH((CUADRO!I$5&amp;$E629),'Hoja de Trabajo para listado'!$A$151:$Z$151,0)),0)+IFERROR(INDEX('Hoja de Trabajo para listado'!$AB$155:$BA$1048576,MATCH($A629,'Hoja de Trabajo para listado'!$AB$155:$AB$1048576,0),MATCH((CUADRO!I$5&amp;$E629),'Hoja de Trabajo para listado'!$AB$151:$BA$151,0)),0)+IFERROR(INDEX('Hoja de Trabajo para listado'!$BC$155:$CB$1048576,MATCH($A629,'Hoja de Trabajo para listado'!$BC$155:$BC$1048576,0),MATCH((CUADRO!I$5&amp;$E629),'Hoja de Trabajo para listado'!$BC$151:$CB$151,0)),0)+IFERROR(INDEX('Hoja de Trabajo para listado'!$DE$153:$DG$274,MATCH($A629,'Hoja de Trabajo para listado'!$DE$153:$DE$1048576,0),MATCH((CUADRO!I$5&amp;$E629),'Hoja de Trabajo para listado'!$DE$151:$DG$151,0)),0)+IFERROR(INDEX('Hoja de Trabajo para listado'!$CD$155:$DC$1048576,MATCH($A629,'Hoja de Trabajo para listado'!$CD$155:$CD$1048576,0),MATCH((CUADRO!I$5&amp;$E629),'Hoja de Trabajo para listado'!$CD$151:$DC$151,0)),0)</f>
        <v>0</v>
      </c>
      <c r="J629" s="243">
        <f ca="1">+IFERROR(INDEX('Hoja de Trabajo para listado'!$A$155:$Z$1048576,MATCH($A629,'Hoja de Trabajo para listado'!$A$155:$A$1048576,0),MATCH((CUADRO!J$5&amp;$E629),'Hoja de Trabajo para listado'!$A$151:$Z$151,0)),0)+IFERROR(INDEX('Hoja de Trabajo para listado'!$AB$155:$BA$1048576,MATCH($A629,'Hoja de Trabajo para listado'!$AB$155:$AB$1048576,0),MATCH((CUADRO!J$5&amp;$E629),'Hoja de Trabajo para listado'!$AB$151:$BA$151,0)),0)+IFERROR(INDEX('Hoja de Trabajo para listado'!$BC$155:$CB$1048576,MATCH($A629,'Hoja de Trabajo para listado'!$BC$155:$BC$1048576,0),MATCH((CUADRO!J$5&amp;$E629),'Hoja de Trabajo para listado'!$BC$151:$CB$151,0)),0)+IFERROR(INDEX('Hoja de Trabajo para listado'!$DE$153:$DG$274,MATCH($A629,'Hoja de Trabajo para listado'!$DE$153:$DE$1048576,0),MATCH((CUADRO!J$5&amp;$E629),'Hoja de Trabajo para listado'!$DE$151:$DG$151,0)),0)+IFERROR(INDEX('Hoja de Trabajo para listado'!$CD$155:$DC$1048576,MATCH($A629,'Hoja de Trabajo para listado'!$CD$155:$CD$1048576,0),MATCH((CUADRO!J$5&amp;$E629),'Hoja de Trabajo para listado'!$CD$151:$DC$151,0)),0)</f>
        <v>0</v>
      </c>
      <c r="K629" s="243">
        <f ca="1">+IFERROR(INDEX('Hoja de Trabajo para listado'!$A$155:$Z$1048576,MATCH($A629,'Hoja de Trabajo para listado'!$A$155:$A$1048576,0),MATCH((CUADRO!K$5&amp;$E629),'Hoja de Trabajo para listado'!$A$151:$Z$151,0)),0)+IFERROR(INDEX('Hoja de Trabajo para listado'!$AB$155:$BA$1048576,MATCH($A629,'Hoja de Trabajo para listado'!$AB$155:$AB$1048576,0),MATCH((CUADRO!K$5&amp;$E629),'Hoja de Trabajo para listado'!$AB$151:$BA$151,0)),0)+IFERROR(INDEX('Hoja de Trabajo para listado'!$BC$155:$CB$1048576,MATCH($A629,'Hoja de Trabajo para listado'!$BC$155:$BC$1048576,0),MATCH((CUADRO!K$5&amp;$E629),'Hoja de Trabajo para listado'!$BC$151:$CB$151,0)),0)+IFERROR(INDEX('Hoja de Trabajo para listado'!$DE$153:$DG$274,MATCH($A629,'Hoja de Trabajo para listado'!$DE$153:$DE$1048576,0),MATCH((CUADRO!K$5&amp;$E629),'Hoja de Trabajo para listado'!$DE$151:$DG$151,0)),0)+IFERROR(INDEX('Hoja de Trabajo para listado'!$CD$155:$DC$1048576,MATCH($A629,'Hoja de Trabajo para listado'!$CD$155:$CD$1048576,0),MATCH((CUADRO!K$5&amp;$E629),'Hoja de Trabajo para listado'!$CD$151:$DC$151,0)),0)</f>
        <v>0</v>
      </c>
      <c r="L629" s="243">
        <f ca="1">+IFERROR(INDEX('Hoja de Trabajo para listado'!$A$155:$Z$1048576,MATCH($A629,'Hoja de Trabajo para listado'!$A$155:$A$1048576,0),MATCH((CUADRO!L$5&amp;$E629),'Hoja de Trabajo para listado'!$A$151:$Z$151,0)),0)+IFERROR(INDEX('Hoja de Trabajo para listado'!$AB$155:$BA$1048576,MATCH($A629,'Hoja de Trabajo para listado'!$AB$155:$AB$1048576,0),MATCH((CUADRO!L$5&amp;$E629),'Hoja de Trabajo para listado'!$AB$151:$BA$151,0)),0)+IFERROR(INDEX('Hoja de Trabajo para listado'!$BC$155:$CB$1048576,MATCH($A629,'Hoja de Trabajo para listado'!$BC$155:$BC$1048576,0),MATCH((CUADRO!L$5&amp;$E629),'Hoja de Trabajo para listado'!$BC$151:$CB$151,0)),0)+IFERROR(INDEX('Hoja de Trabajo para listado'!$DE$153:$DG$274,MATCH($A629,'Hoja de Trabajo para listado'!$DE$153:$DE$1048576,0),MATCH((CUADRO!L$5&amp;$E629),'Hoja de Trabajo para listado'!$DE$151:$DG$151,0)),0)+IFERROR(INDEX('Hoja de Trabajo para listado'!$CD$155:$DC$1048576,MATCH($A629,'Hoja de Trabajo para listado'!$CD$155:$CD$1048576,0),MATCH((CUADRO!L$5&amp;$E629),'Hoja de Trabajo para listado'!$CD$151:$DC$151,0)),0)</f>
        <v>0</v>
      </c>
      <c r="M629" s="243">
        <f ca="1">+IFERROR(INDEX('Hoja de Trabajo para listado'!$A$155:$Z$1048576,MATCH($A629,'Hoja de Trabajo para listado'!$A$155:$A$1048576,0),MATCH((CUADRO!M$5&amp;$E629),'Hoja de Trabajo para listado'!$A$151:$Z$151,0)),0)+IFERROR(INDEX('Hoja de Trabajo para listado'!$AB$155:$BA$1048576,MATCH($A629,'Hoja de Trabajo para listado'!$AB$155:$AB$1048576,0),MATCH((CUADRO!M$5&amp;$E629),'Hoja de Trabajo para listado'!$AB$151:$BA$151,0)),0)+IFERROR(INDEX('Hoja de Trabajo para listado'!$BC$155:$CB$1048576,MATCH($A629,'Hoja de Trabajo para listado'!$BC$155:$BC$1048576,0),MATCH((CUADRO!M$5&amp;$E629),'Hoja de Trabajo para listado'!$BC$151:$CB$151,0)),0)+IFERROR(INDEX('Hoja de Trabajo para listado'!$DE$153:$DG$274,MATCH($A629,'Hoja de Trabajo para listado'!$DE$153:$DE$1048576,0),MATCH((CUADRO!M$5&amp;$E629),'Hoja de Trabajo para listado'!$DE$151:$DG$151,0)),0)+IFERROR(INDEX('Hoja de Trabajo para listado'!$CD$155:$DC$1048576,MATCH($A629,'Hoja de Trabajo para listado'!$CD$155:$CD$1048576,0),MATCH((CUADRO!M$5&amp;$E629),'Hoja de Trabajo para listado'!$CD$151:$DC$151,0)),0)</f>
        <v>0</v>
      </c>
      <c r="N629" s="243">
        <f ca="1">+IFERROR(INDEX('Hoja de Trabajo para listado'!$A$155:$Z$1048576,MATCH($A629,'Hoja de Trabajo para listado'!$A$155:$A$1048576,0),MATCH((CUADRO!N$5&amp;$E629),'Hoja de Trabajo para listado'!$A$151:$Z$151,0)),0)+IFERROR(INDEX('Hoja de Trabajo para listado'!$AB$155:$BA$1048576,MATCH($A629,'Hoja de Trabajo para listado'!$AB$155:$AB$1048576,0),MATCH((CUADRO!N$5&amp;$E629),'Hoja de Trabajo para listado'!$AB$151:$BA$151,0)),0)+IFERROR(INDEX('Hoja de Trabajo para listado'!$BC$155:$CB$1048576,MATCH($A629,'Hoja de Trabajo para listado'!$BC$155:$BC$1048576,0),MATCH((CUADRO!N$5&amp;$E629),'Hoja de Trabajo para listado'!$BC$151:$CB$151,0)),0)+IFERROR(INDEX('Hoja de Trabajo para listado'!$DE$153:$DG$274,MATCH($A629,'Hoja de Trabajo para listado'!$DE$153:$DE$1048576,0),MATCH((CUADRO!N$5&amp;$E629),'Hoja de Trabajo para listado'!$DE$151:$DG$151,0)),0)+IFERROR(INDEX('Hoja de Trabajo para listado'!$CD$155:$DC$1048576,MATCH($A629,'Hoja de Trabajo para listado'!$CD$155:$CD$1048576,0),MATCH((CUADRO!N$5&amp;$E629),'Hoja de Trabajo para listado'!$CD$151:$DC$151,0)),0)</f>
        <v>0</v>
      </c>
      <c r="O629" s="243">
        <f ca="1">+IFERROR(INDEX('Hoja de Trabajo para listado'!$A$155:$Z$1048576,MATCH($A629,'Hoja de Trabajo para listado'!$A$155:$A$1048576,0),MATCH((CUADRO!O$5&amp;$E629),'Hoja de Trabajo para listado'!$A$151:$Z$151,0)),0)+IFERROR(INDEX('Hoja de Trabajo para listado'!$AB$155:$BA$1048576,MATCH($A629,'Hoja de Trabajo para listado'!$AB$155:$AB$1048576,0),MATCH((CUADRO!O$5&amp;$E629),'Hoja de Trabajo para listado'!$AB$151:$BA$151,0)),0)+IFERROR(INDEX('Hoja de Trabajo para listado'!$BC$155:$CB$1048576,MATCH($A629,'Hoja de Trabajo para listado'!$BC$155:$BC$1048576,0),MATCH((CUADRO!O$5&amp;$E629),'Hoja de Trabajo para listado'!$BC$151:$CB$151,0)),0)+IFERROR(INDEX('Hoja de Trabajo para listado'!$DE$153:$DG$274,MATCH($A629,'Hoja de Trabajo para listado'!$DE$153:$DE$1048576,0),MATCH((CUADRO!O$5&amp;$E629),'Hoja de Trabajo para listado'!$DE$151:$DG$151,0)),0)+IFERROR(INDEX('Hoja de Trabajo para listado'!$CD$155:$DC$1048576,MATCH($A629,'Hoja de Trabajo para listado'!$CD$155:$CD$1048576,0),MATCH((CUADRO!O$5&amp;$E629),'Hoja de Trabajo para listado'!$CD$151:$DC$151,0)),0)</f>
        <v>0</v>
      </c>
      <c r="P629" s="243">
        <f ca="1">+IFERROR(INDEX('Hoja de Trabajo para listado'!$A$155:$Z$1048576,MATCH($A629,'Hoja de Trabajo para listado'!$A$155:$A$1048576,0),MATCH((CUADRO!P$5&amp;$E629),'Hoja de Trabajo para listado'!$A$151:$Z$151,0)),0)+IFERROR(INDEX('Hoja de Trabajo para listado'!$AB$155:$BA$1048576,MATCH($A629,'Hoja de Trabajo para listado'!$AB$155:$AB$1048576,0),MATCH((CUADRO!P$5&amp;$E629),'Hoja de Trabajo para listado'!$AB$151:$BA$151,0)),0)+IFERROR(INDEX('Hoja de Trabajo para listado'!$BC$155:$CB$1048576,MATCH($A629,'Hoja de Trabajo para listado'!$BC$155:$BC$1048576,0),MATCH((CUADRO!P$5&amp;$E629),'Hoja de Trabajo para listado'!$BC$151:$CB$151,0)),0)+IFERROR(INDEX('Hoja de Trabajo para listado'!$DE$153:$DG$274,MATCH($A629,'Hoja de Trabajo para listado'!$DE$153:$DE$1048576,0),MATCH((CUADRO!P$5&amp;$E629),'Hoja de Trabajo para listado'!$DE$151:$DG$151,0)),0)+IFERROR(INDEX('Hoja de Trabajo para listado'!$CD$155:$DC$1048576,MATCH($A629,'Hoja de Trabajo para listado'!$CD$155:$CD$1048576,0),MATCH((CUADRO!P$5&amp;$E629),'Hoja de Trabajo para listado'!$CD$151:$DC$151,0)),0)</f>
        <v>0</v>
      </c>
      <c r="Q629" s="243">
        <f ca="1">+IFERROR(INDEX('Hoja de Trabajo para listado'!$A$155:$Z$1048576,MATCH($A629,'Hoja de Trabajo para listado'!$A$155:$A$1048576,0),MATCH((CUADRO!Q$5&amp;$E629),'Hoja de Trabajo para listado'!$A$151:$Z$151,0)),0)+IFERROR(INDEX('Hoja de Trabajo para listado'!$AB$155:$BA$1048576,MATCH($A629,'Hoja de Trabajo para listado'!$AB$155:$AB$1048576,0),MATCH((CUADRO!Q$5&amp;$E629),'Hoja de Trabajo para listado'!$AB$151:$BA$151,0)),0)+IFERROR(INDEX('Hoja de Trabajo para listado'!$BC$155:$CB$1048576,MATCH($A629,'Hoja de Trabajo para listado'!$BC$155:$BC$1048576,0),MATCH((CUADRO!Q$5&amp;$E629),'Hoja de Trabajo para listado'!$BC$151:$CB$151,0)),0)+IFERROR(INDEX('Hoja de Trabajo para listado'!$DE$153:$DG$274,MATCH($A629,'Hoja de Trabajo para listado'!$DE$153:$DE$1048576,0),MATCH((CUADRO!Q$5&amp;$E629),'Hoja de Trabajo para listado'!$DE$151:$DG$151,0)),0)+IFERROR(INDEX('Hoja de Trabajo para listado'!$CD$155:$DC$1048576,MATCH($A629,'Hoja de Trabajo para listado'!$CD$155:$CD$1048576,0),MATCH((CUADRO!Q$5&amp;$E629),'Hoja de Trabajo para listado'!$CD$151:$DC$151,0)),0)</f>
        <v>0</v>
      </c>
      <c r="R629" s="243">
        <f t="shared" ca="1" si="21"/>
        <v>0</v>
      </c>
      <c r="S629" s="249">
        <f ca="1">+R628+R629</f>
        <v>0</v>
      </c>
      <c r="T629" s="243">
        <f ca="1">+S629</f>
        <v>0</v>
      </c>
      <c r="U629" s="242">
        <f t="shared" si="22"/>
        <v>2</v>
      </c>
      <c r="V629" s="333" t="str">
        <f>+VLOOKUP(A629,bd_lista!$A$3:$E$590,5,FALSE)</f>
        <v>Gobiernos Autonomos Municipales</v>
      </c>
      <c r="W629" s="392"/>
      <c r="X629" s="242">
        <f>+VLOOKUP(A629,[4]Sheet1!$A$13:$D$744,4,FALSE)</f>
        <v>0</v>
      </c>
      <c r="Y629" s="242" t="e">
        <f>+VLOOKUP(X629,bd_lista!$A$3:$C$590,3,FALSE)</f>
        <v>#N/A</v>
      </c>
      <c r="Z629" s="292"/>
      <c r="AA629" s="293"/>
    </row>
    <row r="630" spans="1:27" customFormat="1" ht="15" hidden="1" customHeight="1">
      <c r="A630" s="32">
        <v>1268</v>
      </c>
      <c r="B630" s="387">
        <f>+A630</f>
        <v>1268</v>
      </c>
      <c r="C630" s="247" t="str">
        <f>+VLOOKUP(A630,bd_lista!$A$3:$C$590,3,FALSE)</f>
        <v>Gobierno Autónomo Municipal de San Buenaventura</v>
      </c>
      <c r="D630" s="389" t="str">
        <f>+C630</f>
        <v>Gobierno Autónomo Municipal de San Buenaventura</v>
      </c>
      <c r="E630" s="242" t="s">
        <v>1304</v>
      </c>
      <c r="F630" s="243">
        <f ca="1">+IFERROR(INDEX('Hoja de Trabajo para listado'!$A$155:$Z$1048576,MATCH($A630,'Hoja de Trabajo para listado'!$A$155:$A$1048576,0),MATCH((CUADRO!F$5&amp;$E630),'Hoja de Trabajo para listado'!$A$151:$Z$151,0)),0)+IFERROR(INDEX('Hoja de Trabajo para listado'!$AB$155:$BA$1048576,MATCH($A630,'Hoja de Trabajo para listado'!$AB$155:$AB$1048576,0),MATCH((CUADRO!F$5&amp;$E630),'Hoja de Trabajo para listado'!$AB$151:$BA$151,0)),0)+IFERROR(INDEX('Hoja de Trabajo para listado'!$BC$155:$CB$1048576,MATCH($A630,'Hoja de Trabajo para listado'!$BC$155:$BC$1048576,0),MATCH((CUADRO!F$5&amp;$E630),'Hoja de Trabajo para listado'!$BC$151:$CB$151,0)),0)+IFERROR(INDEX('Hoja de Trabajo para listado'!$DE$153:$DG$274,MATCH($A630,'Hoja de Trabajo para listado'!$DE$153:$DE$1048576,0),MATCH((CUADRO!F$5&amp;$E630),'Hoja de Trabajo para listado'!$DE$151:$DG$151,0)),0)+IFERROR(INDEX('Hoja de Trabajo para listado'!$CD$155:$DC$1048576,MATCH($A630,'Hoja de Trabajo para listado'!$CD$155:$CD$1048576,0),MATCH((CUADRO!F$5&amp;$E630),'Hoja de Trabajo para listado'!$CD$151:$DC$151,0)),0)</f>
        <v>0</v>
      </c>
      <c r="G630" s="243">
        <f ca="1">+IFERROR(INDEX('Hoja de Trabajo para listado'!$A$155:$Z$1048576,MATCH($A630,'Hoja de Trabajo para listado'!$A$155:$A$1048576,0),MATCH((CUADRO!G$5&amp;$E630),'Hoja de Trabajo para listado'!$A$151:$Z$151,0)),0)+IFERROR(INDEX('Hoja de Trabajo para listado'!$AB$155:$BA$1048576,MATCH($A630,'Hoja de Trabajo para listado'!$AB$155:$AB$1048576,0),MATCH((CUADRO!G$5&amp;$E630),'Hoja de Trabajo para listado'!$AB$151:$BA$151,0)),0)+IFERROR(INDEX('Hoja de Trabajo para listado'!$BC$155:$CB$1048576,MATCH($A630,'Hoja de Trabajo para listado'!$BC$155:$BC$1048576,0),MATCH((CUADRO!G$5&amp;$E630),'Hoja de Trabajo para listado'!$BC$151:$CB$151,0)),0)+IFERROR(INDEX('Hoja de Trabajo para listado'!$DE$153:$DG$274,MATCH($A630,'Hoja de Trabajo para listado'!$DE$153:$DE$1048576,0),MATCH((CUADRO!G$5&amp;$E630),'Hoja de Trabajo para listado'!$DE$151:$DG$151,0)),0)+IFERROR(INDEX('Hoja de Trabajo para listado'!$CD$155:$DC$1048576,MATCH($A630,'Hoja de Trabajo para listado'!$CD$155:$CD$1048576,0),MATCH((CUADRO!G$5&amp;$E630),'Hoja de Trabajo para listado'!$CD$151:$DC$151,0)),0)</f>
        <v>0</v>
      </c>
      <c r="H630" s="243">
        <f ca="1">+IFERROR(INDEX('Hoja de Trabajo para listado'!$A$155:$Z$1048576,MATCH($A630,'Hoja de Trabajo para listado'!$A$155:$A$1048576,0),MATCH((CUADRO!H$5&amp;$E630),'Hoja de Trabajo para listado'!$A$151:$Z$151,0)),0)+IFERROR(INDEX('Hoja de Trabajo para listado'!$AB$155:$BA$1048576,MATCH($A630,'Hoja de Trabajo para listado'!$AB$155:$AB$1048576,0),MATCH((CUADRO!H$5&amp;$E630),'Hoja de Trabajo para listado'!$AB$151:$BA$151,0)),0)+IFERROR(INDEX('Hoja de Trabajo para listado'!$BC$155:$CB$1048576,MATCH($A630,'Hoja de Trabajo para listado'!$BC$155:$BC$1048576,0),MATCH((CUADRO!H$5&amp;$E630),'Hoja de Trabajo para listado'!$BC$151:$CB$151,0)),0)+IFERROR(INDEX('Hoja de Trabajo para listado'!$DE$153:$DG$274,MATCH($A630,'Hoja de Trabajo para listado'!$DE$153:$DE$1048576,0),MATCH((CUADRO!H$5&amp;$E630),'Hoja de Trabajo para listado'!$DE$151:$DG$151,0)),0)+IFERROR(INDEX('Hoja de Trabajo para listado'!$CD$155:$DC$1048576,MATCH($A630,'Hoja de Trabajo para listado'!$CD$155:$CD$1048576,0),MATCH((CUADRO!H$5&amp;$E630),'Hoja de Trabajo para listado'!$CD$151:$DC$151,0)),0)</f>
        <v>0</v>
      </c>
      <c r="I630" s="243">
        <f ca="1">+IFERROR(INDEX('Hoja de Trabajo para listado'!$A$155:$Z$1048576,MATCH($A630,'Hoja de Trabajo para listado'!$A$155:$A$1048576,0),MATCH((CUADRO!I$5&amp;$E630),'Hoja de Trabajo para listado'!$A$151:$Z$151,0)),0)+IFERROR(INDEX('Hoja de Trabajo para listado'!$AB$155:$BA$1048576,MATCH($A630,'Hoja de Trabajo para listado'!$AB$155:$AB$1048576,0),MATCH((CUADRO!I$5&amp;$E630),'Hoja de Trabajo para listado'!$AB$151:$BA$151,0)),0)+IFERROR(INDEX('Hoja de Trabajo para listado'!$BC$155:$CB$1048576,MATCH($A630,'Hoja de Trabajo para listado'!$BC$155:$BC$1048576,0),MATCH((CUADRO!I$5&amp;$E630),'Hoja de Trabajo para listado'!$BC$151:$CB$151,0)),0)+IFERROR(INDEX('Hoja de Trabajo para listado'!$DE$153:$DG$274,MATCH($A630,'Hoja de Trabajo para listado'!$DE$153:$DE$1048576,0),MATCH((CUADRO!I$5&amp;$E630),'Hoja de Trabajo para listado'!$DE$151:$DG$151,0)),0)+IFERROR(INDEX('Hoja de Trabajo para listado'!$CD$155:$DC$1048576,MATCH($A630,'Hoja de Trabajo para listado'!$CD$155:$CD$1048576,0),MATCH((CUADRO!I$5&amp;$E630),'Hoja de Trabajo para listado'!$CD$151:$DC$151,0)),0)</f>
        <v>0</v>
      </c>
      <c r="J630" s="243">
        <f ca="1">+IFERROR(INDEX('Hoja de Trabajo para listado'!$A$155:$Z$1048576,MATCH($A630,'Hoja de Trabajo para listado'!$A$155:$A$1048576,0),MATCH((CUADRO!J$5&amp;$E630),'Hoja de Trabajo para listado'!$A$151:$Z$151,0)),0)+IFERROR(INDEX('Hoja de Trabajo para listado'!$AB$155:$BA$1048576,MATCH($A630,'Hoja de Trabajo para listado'!$AB$155:$AB$1048576,0),MATCH((CUADRO!J$5&amp;$E630),'Hoja de Trabajo para listado'!$AB$151:$BA$151,0)),0)+IFERROR(INDEX('Hoja de Trabajo para listado'!$BC$155:$CB$1048576,MATCH($A630,'Hoja de Trabajo para listado'!$BC$155:$BC$1048576,0),MATCH((CUADRO!J$5&amp;$E630),'Hoja de Trabajo para listado'!$BC$151:$CB$151,0)),0)+IFERROR(INDEX('Hoja de Trabajo para listado'!$DE$153:$DG$274,MATCH($A630,'Hoja de Trabajo para listado'!$DE$153:$DE$1048576,0),MATCH((CUADRO!J$5&amp;$E630),'Hoja de Trabajo para listado'!$DE$151:$DG$151,0)),0)+IFERROR(INDEX('Hoja de Trabajo para listado'!$CD$155:$DC$1048576,MATCH($A630,'Hoja de Trabajo para listado'!$CD$155:$CD$1048576,0),MATCH((CUADRO!J$5&amp;$E630),'Hoja de Trabajo para listado'!$CD$151:$DC$151,0)),0)</f>
        <v>0</v>
      </c>
      <c r="K630" s="243">
        <f ca="1">+IFERROR(INDEX('Hoja de Trabajo para listado'!$A$155:$Z$1048576,MATCH($A630,'Hoja de Trabajo para listado'!$A$155:$A$1048576,0),MATCH((CUADRO!K$5&amp;$E630),'Hoja de Trabajo para listado'!$A$151:$Z$151,0)),0)+IFERROR(INDEX('Hoja de Trabajo para listado'!$AB$155:$BA$1048576,MATCH($A630,'Hoja de Trabajo para listado'!$AB$155:$AB$1048576,0),MATCH((CUADRO!K$5&amp;$E630),'Hoja de Trabajo para listado'!$AB$151:$BA$151,0)),0)+IFERROR(INDEX('Hoja de Trabajo para listado'!$BC$155:$CB$1048576,MATCH($A630,'Hoja de Trabajo para listado'!$BC$155:$BC$1048576,0),MATCH((CUADRO!K$5&amp;$E630),'Hoja de Trabajo para listado'!$BC$151:$CB$151,0)),0)+IFERROR(INDEX('Hoja de Trabajo para listado'!$DE$153:$DG$274,MATCH($A630,'Hoja de Trabajo para listado'!$DE$153:$DE$1048576,0),MATCH((CUADRO!K$5&amp;$E630),'Hoja de Trabajo para listado'!$DE$151:$DG$151,0)),0)+IFERROR(INDEX('Hoja de Trabajo para listado'!$CD$155:$DC$1048576,MATCH($A630,'Hoja de Trabajo para listado'!$CD$155:$CD$1048576,0),MATCH((CUADRO!K$5&amp;$E630),'Hoja de Trabajo para listado'!$CD$151:$DC$151,0)),0)</f>
        <v>0</v>
      </c>
      <c r="L630" s="243">
        <f ca="1">+IFERROR(INDEX('Hoja de Trabajo para listado'!$A$155:$Z$1048576,MATCH($A630,'Hoja de Trabajo para listado'!$A$155:$A$1048576,0),MATCH((CUADRO!L$5&amp;$E630),'Hoja de Trabajo para listado'!$A$151:$Z$151,0)),0)+IFERROR(INDEX('Hoja de Trabajo para listado'!$AB$155:$BA$1048576,MATCH($A630,'Hoja de Trabajo para listado'!$AB$155:$AB$1048576,0),MATCH((CUADRO!L$5&amp;$E630),'Hoja de Trabajo para listado'!$AB$151:$BA$151,0)),0)+IFERROR(INDEX('Hoja de Trabajo para listado'!$BC$155:$CB$1048576,MATCH($A630,'Hoja de Trabajo para listado'!$BC$155:$BC$1048576,0),MATCH((CUADRO!L$5&amp;$E630),'Hoja de Trabajo para listado'!$BC$151:$CB$151,0)),0)+IFERROR(INDEX('Hoja de Trabajo para listado'!$DE$153:$DG$274,MATCH($A630,'Hoja de Trabajo para listado'!$DE$153:$DE$1048576,0),MATCH((CUADRO!L$5&amp;$E630),'Hoja de Trabajo para listado'!$DE$151:$DG$151,0)),0)+IFERROR(INDEX('Hoja de Trabajo para listado'!$CD$155:$DC$1048576,MATCH($A630,'Hoja de Trabajo para listado'!$CD$155:$CD$1048576,0),MATCH((CUADRO!L$5&amp;$E630),'Hoja de Trabajo para listado'!$CD$151:$DC$151,0)),0)</f>
        <v>0</v>
      </c>
      <c r="M630" s="243">
        <f ca="1">+IFERROR(INDEX('Hoja de Trabajo para listado'!$A$155:$Z$1048576,MATCH($A630,'Hoja de Trabajo para listado'!$A$155:$A$1048576,0),MATCH((CUADRO!M$5&amp;$E630),'Hoja de Trabajo para listado'!$A$151:$Z$151,0)),0)+IFERROR(INDEX('Hoja de Trabajo para listado'!$AB$155:$BA$1048576,MATCH($A630,'Hoja de Trabajo para listado'!$AB$155:$AB$1048576,0),MATCH((CUADRO!M$5&amp;$E630),'Hoja de Trabajo para listado'!$AB$151:$BA$151,0)),0)+IFERROR(INDEX('Hoja de Trabajo para listado'!$BC$155:$CB$1048576,MATCH($A630,'Hoja de Trabajo para listado'!$BC$155:$BC$1048576,0),MATCH((CUADRO!M$5&amp;$E630),'Hoja de Trabajo para listado'!$BC$151:$CB$151,0)),0)+IFERROR(INDEX('Hoja de Trabajo para listado'!$DE$153:$DG$274,MATCH($A630,'Hoja de Trabajo para listado'!$DE$153:$DE$1048576,0),MATCH((CUADRO!M$5&amp;$E630),'Hoja de Trabajo para listado'!$DE$151:$DG$151,0)),0)+IFERROR(INDEX('Hoja de Trabajo para listado'!$CD$155:$DC$1048576,MATCH($A630,'Hoja de Trabajo para listado'!$CD$155:$CD$1048576,0),MATCH((CUADRO!M$5&amp;$E630),'Hoja de Trabajo para listado'!$CD$151:$DC$151,0)),0)</f>
        <v>0</v>
      </c>
      <c r="N630" s="243">
        <f ca="1">+IFERROR(INDEX('Hoja de Trabajo para listado'!$A$155:$Z$1048576,MATCH($A630,'Hoja de Trabajo para listado'!$A$155:$A$1048576,0),MATCH((CUADRO!N$5&amp;$E630),'Hoja de Trabajo para listado'!$A$151:$Z$151,0)),0)+IFERROR(INDEX('Hoja de Trabajo para listado'!$AB$155:$BA$1048576,MATCH($A630,'Hoja de Trabajo para listado'!$AB$155:$AB$1048576,0),MATCH((CUADRO!N$5&amp;$E630),'Hoja de Trabajo para listado'!$AB$151:$BA$151,0)),0)+IFERROR(INDEX('Hoja de Trabajo para listado'!$BC$155:$CB$1048576,MATCH($A630,'Hoja de Trabajo para listado'!$BC$155:$BC$1048576,0),MATCH((CUADRO!N$5&amp;$E630),'Hoja de Trabajo para listado'!$BC$151:$CB$151,0)),0)+IFERROR(INDEX('Hoja de Trabajo para listado'!$DE$153:$DG$274,MATCH($A630,'Hoja de Trabajo para listado'!$DE$153:$DE$1048576,0),MATCH((CUADRO!N$5&amp;$E630),'Hoja de Trabajo para listado'!$DE$151:$DG$151,0)),0)+IFERROR(INDEX('Hoja de Trabajo para listado'!$CD$155:$DC$1048576,MATCH($A630,'Hoja de Trabajo para listado'!$CD$155:$CD$1048576,0),MATCH((CUADRO!N$5&amp;$E630),'Hoja de Trabajo para listado'!$CD$151:$DC$151,0)),0)</f>
        <v>0</v>
      </c>
      <c r="O630" s="243">
        <f ca="1">+IFERROR(INDEX('Hoja de Trabajo para listado'!$A$155:$Z$1048576,MATCH($A630,'Hoja de Trabajo para listado'!$A$155:$A$1048576,0),MATCH((CUADRO!O$5&amp;$E630),'Hoja de Trabajo para listado'!$A$151:$Z$151,0)),0)+IFERROR(INDEX('Hoja de Trabajo para listado'!$AB$155:$BA$1048576,MATCH($A630,'Hoja de Trabajo para listado'!$AB$155:$AB$1048576,0),MATCH((CUADRO!O$5&amp;$E630),'Hoja de Trabajo para listado'!$AB$151:$BA$151,0)),0)+IFERROR(INDEX('Hoja de Trabajo para listado'!$BC$155:$CB$1048576,MATCH($A630,'Hoja de Trabajo para listado'!$BC$155:$BC$1048576,0),MATCH((CUADRO!O$5&amp;$E630),'Hoja de Trabajo para listado'!$BC$151:$CB$151,0)),0)+IFERROR(INDEX('Hoja de Trabajo para listado'!$DE$153:$DG$274,MATCH($A630,'Hoja de Trabajo para listado'!$DE$153:$DE$1048576,0),MATCH((CUADRO!O$5&amp;$E630),'Hoja de Trabajo para listado'!$DE$151:$DG$151,0)),0)+IFERROR(INDEX('Hoja de Trabajo para listado'!$CD$155:$DC$1048576,MATCH($A630,'Hoja de Trabajo para listado'!$CD$155:$CD$1048576,0),MATCH((CUADRO!O$5&amp;$E630),'Hoja de Trabajo para listado'!$CD$151:$DC$151,0)),0)</f>
        <v>0</v>
      </c>
      <c r="P630" s="243">
        <f ca="1">+IFERROR(INDEX('Hoja de Trabajo para listado'!$A$155:$Z$1048576,MATCH($A630,'Hoja de Trabajo para listado'!$A$155:$A$1048576,0),MATCH((CUADRO!P$5&amp;$E630),'Hoja de Trabajo para listado'!$A$151:$Z$151,0)),0)+IFERROR(INDEX('Hoja de Trabajo para listado'!$AB$155:$BA$1048576,MATCH($A630,'Hoja de Trabajo para listado'!$AB$155:$AB$1048576,0),MATCH((CUADRO!P$5&amp;$E630),'Hoja de Trabajo para listado'!$AB$151:$BA$151,0)),0)+IFERROR(INDEX('Hoja de Trabajo para listado'!$BC$155:$CB$1048576,MATCH($A630,'Hoja de Trabajo para listado'!$BC$155:$BC$1048576,0),MATCH((CUADRO!P$5&amp;$E630),'Hoja de Trabajo para listado'!$BC$151:$CB$151,0)),0)+IFERROR(INDEX('Hoja de Trabajo para listado'!$DE$153:$DG$274,MATCH($A630,'Hoja de Trabajo para listado'!$DE$153:$DE$1048576,0),MATCH((CUADRO!P$5&amp;$E630),'Hoja de Trabajo para listado'!$DE$151:$DG$151,0)),0)+IFERROR(INDEX('Hoja de Trabajo para listado'!$CD$155:$DC$1048576,MATCH($A630,'Hoja de Trabajo para listado'!$CD$155:$CD$1048576,0),MATCH((CUADRO!P$5&amp;$E630),'Hoja de Trabajo para listado'!$CD$151:$DC$151,0)),0)</f>
        <v>0</v>
      </c>
      <c r="Q630" s="243">
        <f ca="1">+IFERROR(INDEX('Hoja de Trabajo para listado'!$A$155:$Z$1048576,MATCH($A630,'Hoja de Trabajo para listado'!$A$155:$A$1048576,0),MATCH((CUADRO!Q$5&amp;$E630),'Hoja de Trabajo para listado'!$A$151:$Z$151,0)),0)+IFERROR(INDEX('Hoja de Trabajo para listado'!$AB$155:$BA$1048576,MATCH($A630,'Hoja de Trabajo para listado'!$AB$155:$AB$1048576,0),MATCH((CUADRO!Q$5&amp;$E630),'Hoja de Trabajo para listado'!$AB$151:$BA$151,0)),0)+IFERROR(INDEX('Hoja de Trabajo para listado'!$BC$155:$CB$1048576,MATCH($A630,'Hoja de Trabajo para listado'!$BC$155:$BC$1048576,0),MATCH((CUADRO!Q$5&amp;$E630),'Hoja de Trabajo para listado'!$BC$151:$CB$151,0)),0)+IFERROR(INDEX('Hoja de Trabajo para listado'!$DE$153:$DG$274,MATCH($A630,'Hoja de Trabajo para listado'!$DE$153:$DE$1048576,0),MATCH((CUADRO!Q$5&amp;$E630),'Hoja de Trabajo para listado'!$DE$151:$DG$151,0)),0)+IFERROR(INDEX('Hoja de Trabajo para listado'!$CD$155:$DC$1048576,MATCH($A630,'Hoja de Trabajo para listado'!$CD$155:$CD$1048576,0),MATCH((CUADRO!Q$5&amp;$E630),'Hoja de Trabajo para listado'!$CD$151:$DC$151,0)),0)</f>
        <v>0</v>
      </c>
      <c r="R630" s="243">
        <f t="shared" ca="1" si="21"/>
        <v>0</v>
      </c>
      <c r="S630" s="249"/>
      <c r="T630" s="243">
        <f ca="1">+T631</f>
        <v>0</v>
      </c>
      <c r="U630" s="242">
        <f t="shared" si="22"/>
        <v>1</v>
      </c>
      <c r="V630" s="333" t="str">
        <f>+VLOOKUP(A630,bd_lista!$A$3:$E$590,5,FALSE)</f>
        <v>Gobiernos Autonomos Municipales</v>
      </c>
      <c r="W630" s="391" t="str">
        <f>+V630</f>
        <v>Gobiernos Autonomos Municipales</v>
      </c>
      <c r="X630" s="242">
        <f>+VLOOKUP(A630,[4]Sheet1!$A$13:$D$744,4,FALSE)</f>
        <v>0</v>
      </c>
      <c r="Y630" s="242" t="e">
        <f>+VLOOKUP(X630,bd_lista!$A$3:$C$590,3,FALSE)</f>
        <v>#N/A</v>
      </c>
      <c r="Z630" s="294">
        <f>+X630</f>
        <v>0</v>
      </c>
      <c r="AA630" s="295" t="e">
        <f>+Y630</f>
        <v>#N/A</v>
      </c>
    </row>
    <row r="631" spans="1:27" customFormat="1" ht="15" hidden="1" customHeight="1">
      <c r="A631" s="32">
        <v>1268</v>
      </c>
      <c r="B631" s="388"/>
      <c r="C631" s="247" t="str">
        <f>+VLOOKUP(A631,bd_lista!$A$3:$C$590,3,FALSE)</f>
        <v>Gobierno Autónomo Municipal de San Buenaventura</v>
      </c>
      <c r="D631" s="390"/>
      <c r="E631" s="244" t="s">
        <v>1305</v>
      </c>
      <c r="F631" s="243">
        <f ca="1">+IFERROR(INDEX('Hoja de Trabajo para listado'!$A$155:$Z$1048576,MATCH($A631,'Hoja de Trabajo para listado'!$A$155:$A$1048576,0),MATCH((CUADRO!F$5&amp;$E631),'Hoja de Trabajo para listado'!$A$151:$Z$151,0)),0)+IFERROR(INDEX('Hoja de Trabajo para listado'!$AB$155:$BA$1048576,MATCH($A631,'Hoja de Trabajo para listado'!$AB$155:$AB$1048576,0),MATCH((CUADRO!F$5&amp;$E631),'Hoja de Trabajo para listado'!$AB$151:$BA$151,0)),0)+IFERROR(INDEX('Hoja de Trabajo para listado'!$BC$155:$CB$1048576,MATCH($A631,'Hoja de Trabajo para listado'!$BC$155:$BC$1048576,0),MATCH((CUADRO!F$5&amp;$E631),'Hoja de Trabajo para listado'!$BC$151:$CB$151,0)),0)+IFERROR(INDEX('Hoja de Trabajo para listado'!$DE$153:$DG$274,MATCH($A631,'Hoja de Trabajo para listado'!$DE$153:$DE$1048576,0),MATCH((CUADRO!F$5&amp;$E631),'Hoja de Trabajo para listado'!$DE$151:$DG$151,0)),0)+IFERROR(INDEX('Hoja de Trabajo para listado'!$CD$155:$DC$1048576,MATCH($A631,'Hoja de Trabajo para listado'!$CD$155:$CD$1048576,0),MATCH((CUADRO!F$5&amp;$E631),'Hoja de Trabajo para listado'!$CD$151:$DC$151,0)),0)</f>
        <v>0</v>
      </c>
      <c r="G631" s="243">
        <f ca="1">+IFERROR(INDEX('Hoja de Trabajo para listado'!$A$155:$Z$1048576,MATCH($A631,'Hoja de Trabajo para listado'!$A$155:$A$1048576,0),MATCH((CUADRO!G$5&amp;$E631),'Hoja de Trabajo para listado'!$A$151:$Z$151,0)),0)+IFERROR(INDEX('Hoja de Trabajo para listado'!$AB$155:$BA$1048576,MATCH($A631,'Hoja de Trabajo para listado'!$AB$155:$AB$1048576,0),MATCH((CUADRO!G$5&amp;$E631),'Hoja de Trabajo para listado'!$AB$151:$BA$151,0)),0)+IFERROR(INDEX('Hoja de Trabajo para listado'!$BC$155:$CB$1048576,MATCH($A631,'Hoja de Trabajo para listado'!$BC$155:$BC$1048576,0),MATCH((CUADRO!G$5&amp;$E631),'Hoja de Trabajo para listado'!$BC$151:$CB$151,0)),0)+IFERROR(INDEX('Hoja de Trabajo para listado'!$DE$153:$DG$274,MATCH($A631,'Hoja de Trabajo para listado'!$DE$153:$DE$1048576,0),MATCH((CUADRO!G$5&amp;$E631),'Hoja de Trabajo para listado'!$DE$151:$DG$151,0)),0)+IFERROR(INDEX('Hoja de Trabajo para listado'!$CD$155:$DC$1048576,MATCH($A631,'Hoja de Trabajo para listado'!$CD$155:$CD$1048576,0),MATCH((CUADRO!G$5&amp;$E631),'Hoja de Trabajo para listado'!$CD$151:$DC$151,0)),0)</f>
        <v>0</v>
      </c>
      <c r="H631" s="243">
        <f ca="1">+IFERROR(INDEX('Hoja de Trabajo para listado'!$A$155:$Z$1048576,MATCH($A631,'Hoja de Trabajo para listado'!$A$155:$A$1048576,0),MATCH((CUADRO!H$5&amp;$E631),'Hoja de Trabajo para listado'!$A$151:$Z$151,0)),0)+IFERROR(INDEX('Hoja de Trabajo para listado'!$AB$155:$BA$1048576,MATCH($A631,'Hoja de Trabajo para listado'!$AB$155:$AB$1048576,0),MATCH((CUADRO!H$5&amp;$E631),'Hoja de Trabajo para listado'!$AB$151:$BA$151,0)),0)+IFERROR(INDEX('Hoja de Trabajo para listado'!$BC$155:$CB$1048576,MATCH($A631,'Hoja de Trabajo para listado'!$BC$155:$BC$1048576,0),MATCH((CUADRO!H$5&amp;$E631),'Hoja de Trabajo para listado'!$BC$151:$CB$151,0)),0)+IFERROR(INDEX('Hoja de Trabajo para listado'!$DE$153:$DG$274,MATCH($A631,'Hoja de Trabajo para listado'!$DE$153:$DE$1048576,0),MATCH((CUADRO!H$5&amp;$E631),'Hoja de Trabajo para listado'!$DE$151:$DG$151,0)),0)+IFERROR(INDEX('Hoja de Trabajo para listado'!$CD$155:$DC$1048576,MATCH($A631,'Hoja de Trabajo para listado'!$CD$155:$CD$1048576,0),MATCH((CUADRO!H$5&amp;$E631),'Hoja de Trabajo para listado'!$CD$151:$DC$151,0)),0)</f>
        <v>0</v>
      </c>
      <c r="I631" s="243">
        <f ca="1">+IFERROR(INDEX('Hoja de Trabajo para listado'!$A$155:$Z$1048576,MATCH($A631,'Hoja de Trabajo para listado'!$A$155:$A$1048576,0),MATCH((CUADRO!I$5&amp;$E631),'Hoja de Trabajo para listado'!$A$151:$Z$151,0)),0)+IFERROR(INDEX('Hoja de Trabajo para listado'!$AB$155:$BA$1048576,MATCH($A631,'Hoja de Trabajo para listado'!$AB$155:$AB$1048576,0),MATCH((CUADRO!I$5&amp;$E631),'Hoja de Trabajo para listado'!$AB$151:$BA$151,0)),0)+IFERROR(INDEX('Hoja de Trabajo para listado'!$BC$155:$CB$1048576,MATCH($A631,'Hoja de Trabajo para listado'!$BC$155:$BC$1048576,0),MATCH((CUADRO!I$5&amp;$E631),'Hoja de Trabajo para listado'!$BC$151:$CB$151,0)),0)+IFERROR(INDEX('Hoja de Trabajo para listado'!$DE$153:$DG$274,MATCH($A631,'Hoja de Trabajo para listado'!$DE$153:$DE$1048576,0),MATCH((CUADRO!I$5&amp;$E631),'Hoja de Trabajo para listado'!$DE$151:$DG$151,0)),0)+IFERROR(INDEX('Hoja de Trabajo para listado'!$CD$155:$DC$1048576,MATCH($A631,'Hoja de Trabajo para listado'!$CD$155:$CD$1048576,0),MATCH((CUADRO!I$5&amp;$E631),'Hoja de Trabajo para listado'!$CD$151:$DC$151,0)),0)</f>
        <v>0</v>
      </c>
      <c r="J631" s="243">
        <f ca="1">+IFERROR(INDEX('Hoja de Trabajo para listado'!$A$155:$Z$1048576,MATCH($A631,'Hoja de Trabajo para listado'!$A$155:$A$1048576,0),MATCH((CUADRO!J$5&amp;$E631),'Hoja de Trabajo para listado'!$A$151:$Z$151,0)),0)+IFERROR(INDEX('Hoja de Trabajo para listado'!$AB$155:$BA$1048576,MATCH($A631,'Hoja de Trabajo para listado'!$AB$155:$AB$1048576,0),MATCH((CUADRO!J$5&amp;$E631),'Hoja de Trabajo para listado'!$AB$151:$BA$151,0)),0)+IFERROR(INDEX('Hoja de Trabajo para listado'!$BC$155:$CB$1048576,MATCH($A631,'Hoja de Trabajo para listado'!$BC$155:$BC$1048576,0),MATCH((CUADRO!J$5&amp;$E631),'Hoja de Trabajo para listado'!$BC$151:$CB$151,0)),0)+IFERROR(INDEX('Hoja de Trabajo para listado'!$DE$153:$DG$274,MATCH($A631,'Hoja de Trabajo para listado'!$DE$153:$DE$1048576,0),MATCH((CUADRO!J$5&amp;$E631),'Hoja de Trabajo para listado'!$DE$151:$DG$151,0)),0)+IFERROR(INDEX('Hoja de Trabajo para listado'!$CD$155:$DC$1048576,MATCH($A631,'Hoja de Trabajo para listado'!$CD$155:$CD$1048576,0),MATCH((CUADRO!J$5&amp;$E631),'Hoja de Trabajo para listado'!$CD$151:$DC$151,0)),0)</f>
        <v>0</v>
      </c>
      <c r="K631" s="243">
        <f ca="1">+IFERROR(INDEX('Hoja de Trabajo para listado'!$A$155:$Z$1048576,MATCH($A631,'Hoja de Trabajo para listado'!$A$155:$A$1048576,0),MATCH((CUADRO!K$5&amp;$E631),'Hoja de Trabajo para listado'!$A$151:$Z$151,0)),0)+IFERROR(INDEX('Hoja de Trabajo para listado'!$AB$155:$BA$1048576,MATCH($A631,'Hoja de Trabajo para listado'!$AB$155:$AB$1048576,0),MATCH((CUADRO!K$5&amp;$E631),'Hoja de Trabajo para listado'!$AB$151:$BA$151,0)),0)+IFERROR(INDEX('Hoja de Trabajo para listado'!$BC$155:$CB$1048576,MATCH($A631,'Hoja de Trabajo para listado'!$BC$155:$BC$1048576,0),MATCH((CUADRO!K$5&amp;$E631),'Hoja de Trabajo para listado'!$BC$151:$CB$151,0)),0)+IFERROR(INDEX('Hoja de Trabajo para listado'!$DE$153:$DG$274,MATCH($A631,'Hoja de Trabajo para listado'!$DE$153:$DE$1048576,0),MATCH((CUADRO!K$5&amp;$E631),'Hoja de Trabajo para listado'!$DE$151:$DG$151,0)),0)+IFERROR(INDEX('Hoja de Trabajo para listado'!$CD$155:$DC$1048576,MATCH($A631,'Hoja de Trabajo para listado'!$CD$155:$CD$1048576,0),MATCH((CUADRO!K$5&amp;$E631),'Hoja de Trabajo para listado'!$CD$151:$DC$151,0)),0)</f>
        <v>0</v>
      </c>
      <c r="L631" s="243">
        <f ca="1">+IFERROR(INDEX('Hoja de Trabajo para listado'!$A$155:$Z$1048576,MATCH($A631,'Hoja de Trabajo para listado'!$A$155:$A$1048576,0),MATCH((CUADRO!L$5&amp;$E631),'Hoja de Trabajo para listado'!$A$151:$Z$151,0)),0)+IFERROR(INDEX('Hoja de Trabajo para listado'!$AB$155:$BA$1048576,MATCH($A631,'Hoja de Trabajo para listado'!$AB$155:$AB$1048576,0),MATCH((CUADRO!L$5&amp;$E631),'Hoja de Trabajo para listado'!$AB$151:$BA$151,0)),0)+IFERROR(INDEX('Hoja de Trabajo para listado'!$BC$155:$CB$1048576,MATCH($A631,'Hoja de Trabajo para listado'!$BC$155:$BC$1048576,0),MATCH((CUADRO!L$5&amp;$E631),'Hoja de Trabajo para listado'!$BC$151:$CB$151,0)),0)+IFERROR(INDEX('Hoja de Trabajo para listado'!$DE$153:$DG$274,MATCH($A631,'Hoja de Trabajo para listado'!$DE$153:$DE$1048576,0),MATCH((CUADRO!L$5&amp;$E631),'Hoja de Trabajo para listado'!$DE$151:$DG$151,0)),0)+IFERROR(INDEX('Hoja de Trabajo para listado'!$CD$155:$DC$1048576,MATCH($A631,'Hoja de Trabajo para listado'!$CD$155:$CD$1048576,0),MATCH((CUADRO!L$5&amp;$E631),'Hoja de Trabajo para listado'!$CD$151:$DC$151,0)),0)</f>
        <v>0</v>
      </c>
      <c r="M631" s="243">
        <f ca="1">+IFERROR(INDEX('Hoja de Trabajo para listado'!$A$155:$Z$1048576,MATCH($A631,'Hoja de Trabajo para listado'!$A$155:$A$1048576,0),MATCH((CUADRO!M$5&amp;$E631),'Hoja de Trabajo para listado'!$A$151:$Z$151,0)),0)+IFERROR(INDEX('Hoja de Trabajo para listado'!$AB$155:$BA$1048576,MATCH($A631,'Hoja de Trabajo para listado'!$AB$155:$AB$1048576,0),MATCH((CUADRO!M$5&amp;$E631),'Hoja de Trabajo para listado'!$AB$151:$BA$151,0)),0)+IFERROR(INDEX('Hoja de Trabajo para listado'!$BC$155:$CB$1048576,MATCH($A631,'Hoja de Trabajo para listado'!$BC$155:$BC$1048576,0),MATCH((CUADRO!M$5&amp;$E631),'Hoja de Trabajo para listado'!$BC$151:$CB$151,0)),0)+IFERROR(INDEX('Hoja de Trabajo para listado'!$DE$153:$DG$274,MATCH($A631,'Hoja de Trabajo para listado'!$DE$153:$DE$1048576,0),MATCH((CUADRO!M$5&amp;$E631),'Hoja de Trabajo para listado'!$DE$151:$DG$151,0)),0)+IFERROR(INDEX('Hoja de Trabajo para listado'!$CD$155:$DC$1048576,MATCH($A631,'Hoja de Trabajo para listado'!$CD$155:$CD$1048576,0),MATCH((CUADRO!M$5&amp;$E631),'Hoja de Trabajo para listado'!$CD$151:$DC$151,0)),0)</f>
        <v>0</v>
      </c>
      <c r="N631" s="243">
        <f ca="1">+IFERROR(INDEX('Hoja de Trabajo para listado'!$A$155:$Z$1048576,MATCH($A631,'Hoja de Trabajo para listado'!$A$155:$A$1048576,0),MATCH((CUADRO!N$5&amp;$E631),'Hoja de Trabajo para listado'!$A$151:$Z$151,0)),0)+IFERROR(INDEX('Hoja de Trabajo para listado'!$AB$155:$BA$1048576,MATCH($A631,'Hoja de Trabajo para listado'!$AB$155:$AB$1048576,0),MATCH((CUADRO!N$5&amp;$E631),'Hoja de Trabajo para listado'!$AB$151:$BA$151,0)),0)+IFERROR(INDEX('Hoja de Trabajo para listado'!$BC$155:$CB$1048576,MATCH($A631,'Hoja de Trabajo para listado'!$BC$155:$BC$1048576,0),MATCH((CUADRO!N$5&amp;$E631),'Hoja de Trabajo para listado'!$BC$151:$CB$151,0)),0)+IFERROR(INDEX('Hoja de Trabajo para listado'!$DE$153:$DG$274,MATCH($A631,'Hoja de Trabajo para listado'!$DE$153:$DE$1048576,0),MATCH((CUADRO!N$5&amp;$E631),'Hoja de Trabajo para listado'!$DE$151:$DG$151,0)),0)+IFERROR(INDEX('Hoja de Trabajo para listado'!$CD$155:$DC$1048576,MATCH($A631,'Hoja de Trabajo para listado'!$CD$155:$CD$1048576,0),MATCH((CUADRO!N$5&amp;$E631),'Hoja de Trabajo para listado'!$CD$151:$DC$151,0)),0)</f>
        <v>0</v>
      </c>
      <c r="O631" s="243">
        <f ca="1">+IFERROR(INDEX('Hoja de Trabajo para listado'!$A$155:$Z$1048576,MATCH($A631,'Hoja de Trabajo para listado'!$A$155:$A$1048576,0),MATCH((CUADRO!O$5&amp;$E631),'Hoja de Trabajo para listado'!$A$151:$Z$151,0)),0)+IFERROR(INDEX('Hoja de Trabajo para listado'!$AB$155:$BA$1048576,MATCH($A631,'Hoja de Trabajo para listado'!$AB$155:$AB$1048576,0),MATCH((CUADRO!O$5&amp;$E631),'Hoja de Trabajo para listado'!$AB$151:$BA$151,0)),0)+IFERROR(INDEX('Hoja de Trabajo para listado'!$BC$155:$CB$1048576,MATCH($A631,'Hoja de Trabajo para listado'!$BC$155:$BC$1048576,0),MATCH((CUADRO!O$5&amp;$E631),'Hoja de Trabajo para listado'!$BC$151:$CB$151,0)),0)+IFERROR(INDEX('Hoja de Trabajo para listado'!$DE$153:$DG$274,MATCH($A631,'Hoja de Trabajo para listado'!$DE$153:$DE$1048576,0),MATCH((CUADRO!O$5&amp;$E631),'Hoja de Trabajo para listado'!$DE$151:$DG$151,0)),0)+IFERROR(INDEX('Hoja de Trabajo para listado'!$CD$155:$DC$1048576,MATCH($A631,'Hoja de Trabajo para listado'!$CD$155:$CD$1048576,0),MATCH((CUADRO!O$5&amp;$E631),'Hoja de Trabajo para listado'!$CD$151:$DC$151,0)),0)</f>
        <v>0</v>
      </c>
      <c r="P631" s="243">
        <f ca="1">+IFERROR(INDEX('Hoja de Trabajo para listado'!$A$155:$Z$1048576,MATCH($A631,'Hoja de Trabajo para listado'!$A$155:$A$1048576,0),MATCH((CUADRO!P$5&amp;$E631),'Hoja de Trabajo para listado'!$A$151:$Z$151,0)),0)+IFERROR(INDEX('Hoja de Trabajo para listado'!$AB$155:$BA$1048576,MATCH($A631,'Hoja de Trabajo para listado'!$AB$155:$AB$1048576,0),MATCH((CUADRO!P$5&amp;$E631),'Hoja de Trabajo para listado'!$AB$151:$BA$151,0)),0)+IFERROR(INDEX('Hoja de Trabajo para listado'!$BC$155:$CB$1048576,MATCH($A631,'Hoja de Trabajo para listado'!$BC$155:$BC$1048576,0),MATCH((CUADRO!P$5&amp;$E631),'Hoja de Trabajo para listado'!$BC$151:$CB$151,0)),0)+IFERROR(INDEX('Hoja de Trabajo para listado'!$DE$153:$DG$274,MATCH($A631,'Hoja de Trabajo para listado'!$DE$153:$DE$1048576,0),MATCH((CUADRO!P$5&amp;$E631),'Hoja de Trabajo para listado'!$DE$151:$DG$151,0)),0)+IFERROR(INDEX('Hoja de Trabajo para listado'!$CD$155:$DC$1048576,MATCH($A631,'Hoja de Trabajo para listado'!$CD$155:$CD$1048576,0),MATCH((CUADRO!P$5&amp;$E631),'Hoja de Trabajo para listado'!$CD$151:$DC$151,0)),0)</f>
        <v>0</v>
      </c>
      <c r="Q631" s="243">
        <f ca="1">+IFERROR(INDEX('Hoja de Trabajo para listado'!$A$155:$Z$1048576,MATCH($A631,'Hoja de Trabajo para listado'!$A$155:$A$1048576,0),MATCH((CUADRO!Q$5&amp;$E631),'Hoja de Trabajo para listado'!$A$151:$Z$151,0)),0)+IFERROR(INDEX('Hoja de Trabajo para listado'!$AB$155:$BA$1048576,MATCH($A631,'Hoja de Trabajo para listado'!$AB$155:$AB$1048576,0),MATCH((CUADRO!Q$5&amp;$E631),'Hoja de Trabajo para listado'!$AB$151:$BA$151,0)),0)+IFERROR(INDEX('Hoja de Trabajo para listado'!$BC$155:$CB$1048576,MATCH($A631,'Hoja de Trabajo para listado'!$BC$155:$BC$1048576,0),MATCH((CUADRO!Q$5&amp;$E631),'Hoja de Trabajo para listado'!$BC$151:$CB$151,0)),0)+IFERROR(INDEX('Hoja de Trabajo para listado'!$DE$153:$DG$274,MATCH($A631,'Hoja de Trabajo para listado'!$DE$153:$DE$1048576,0),MATCH((CUADRO!Q$5&amp;$E631),'Hoja de Trabajo para listado'!$DE$151:$DG$151,0)),0)+IFERROR(INDEX('Hoja de Trabajo para listado'!$CD$155:$DC$1048576,MATCH($A631,'Hoja de Trabajo para listado'!$CD$155:$CD$1048576,0),MATCH((CUADRO!Q$5&amp;$E631),'Hoja de Trabajo para listado'!$CD$151:$DC$151,0)),0)</f>
        <v>0</v>
      </c>
      <c r="R631" s="243">
        <f t="shared" ca="1" si="21"/>
        <v>0</v>
      </c>
      <c r="S631" s="249">
        <f ca="1">+R630+R631</f>
        <v>0</v>
      </c>
      <c r="T631" s="243">
        <f ca="1">+S631</f>
        <v>0</v>
      </c>
      <c r="U631" s="242">
        <f t="shared" si="22"/>
        <v>2</v>
      </c>
      <c r="V631" s="333" t="str">
        <f>+VLOOKUP(A631,bd_lista!$A$3:$E$590,5,FALSE)</f>
        <v>Gobiernos Autonomos Municipales</v>
      </c>
      <c r="W631" s="392"/>
      <c r="X631" s="242">
        <f>+VLOOKUP(A631,[4]Sheet1!$A$13:$D$744,4,FALSE)</f>
        <v>0</v>
      </c>
      <c r="Y631" s="242" t="e">
        <f>+VLOOKUP(X631,bd_lista!$A$3:$C$590,3,FALSE)</f>
        <v>#N/A</v>
      </c>
      <c r="Z631" s="292"/>
      <c r="AA631" s="293"/>
    </row>
    <row r="632" spans="1:27" customFormat="1" ht="15" hidden="1" customHeight="1">
      <c r="A632" s="32">
        <v>1269</v>
      </c>
      <c r="B632" s="387">
        <f>+A632</f>
        <v>1269</v>
      </c>
      <c r="C632" s="247" t="str">
        <f>+VLOOKUP(A632,bd_lista!$A$3:$C$590,3,FALSE)</f>
        <v>Gobierno Autónomo Municipal de General Juan José Pérez (Charazani)</v>
      </c>
      <c r="D632" s="389" t="str">
        <f>+C632</f>
        <v>Gobierno Autónomo Municipal de General Juan José Pérez (Charazani)</v>
      </c>
      <c r="E632" s="242" t="s">
        <v>1304</v>
      </c>
      <c r="F632" s="243">
        <f ca="1">+IFERROR(INDEX('Hoja de Trabajo para listado'!$A$155:$Z$1048576,MATCH($A632,'Hoja de Trabajo para listado'!$A$155:$A$1048576,0),MATCH((CUADRO!F$5&amp;$E632),'Hoja de Trabajo para listado'!$A$151:$Z$151,0)),0)+IFERROR(INDEX('Hoja de Trabajo para listado'!$AB$155:$BA$1048576,MATCH($A632,'Hoja de Trabajo para listado'!$AB$155:$AB$1048576,0),MATCH((CUADRO!F$5&amp;$E632),'Hoja de Trabajo para listado'!$AB$151:$BA$151,0)),0)+IFERROR(INDEX('Hoja de Trabajo para listado'!$BC$155:$CB$1048576,MATCH($A632,'Hoja de Trabajo para listado'!$BC$155:$BC$1048576,0),MATCH((CUADRO!F$5&amp;$E632),'Hoja de Trabajo para listado'!$BC$151:$CB$151,0)),0)+IFERROR(INDEX('Hoja de Trabajo para listado'!$DE$153:$DG$274,MATCH($A632,'Hoja de Trabajo para listado'!$DE$153:$DE$1048576,0),MATCH((CUADRO!F$5&amp;$E632),'Hoja de Trabajo para listado'!$DE$151:$DG$151,0)),0)+IFERROR(INDEX('Hoja de Trabajo para listado'!$CD$155:$DC$1048576,MATCH($A632,'Hoja de Trabajo para listado'!$CD$155:$CD$1048576,0),MATCH((CUADRO!F$5&amp;$E632),'Hoja de Trabajo para listado'!$CD$151:$DC$151,0)),0)</f>
        <v>0</v>
      </c>
      <c r="G632" s="243">
        <f ca="1">+IFERROR(INDEX('Hoja de Trabajo para listado'!$A$155:$Z$1048576,MATCH($A632,'Hoja de Trabajo para listado'!$A$155:$A$1048576,0),MATCH((CUADRO!G$5&amp;$E632),'Hoja de Trabajo para listado'!$A$151:$Z$151,0)),0)+IFERROR(INDEX('Hoja de Trabajo para listado'!$AB$155:$BA$1048576,MATCH($A632,'Hoja de Trabajo para listado'!$AB$155:$AB$1048576,0),MATCH((CUADRO!G$5&amp;$E632),'Hoja de Trabajo para listado'!$AB$151:$BA$151,0)),0)+IFERROR(INDEX('Hoja de Trabajo para listado'!$BC$155:$CB$1048576,MATCH($A632,'Hoja de Trabajo para listado'!$BC$155:$BC$1048576,0),MATCH((CUADRO!G$5&amp;$E632),'Hoja de Trabajo para listado'!$BC$151:$CB$151,0)),0)+IFERROR(INDEX('Hoja de Trabajo para listado'!$DE$153:$DG$274,MATCH($A632,'Hoja de Trabajo para listado'!$DE$153:$DE$1048576,0),MATCH((CUADRO!G$5&amp;$E632),'Hoja de Trabajo para listado'!$DE$151:$DG$151,0)),0)+IFERROR(INDEX('Hoja de Trabajo para listado'!$CD$155:$DC$1048576,MATCH($A632,'Hoja de Trabajo para listado'!$CD$155:$CD$1048576,0),MATCH((CUADRO!G$5&amp;$E632),'Hoja de Trabajo para listado'!$CD$151:$DC$151,0)),0)</f>
        <v>0</v>
      </c>
      <c r="H632" s="243">
        <f ca="1">+IFERROR(INDEX('Hoja de Trabajo para listado'!$A$155:$Z$1048576,MATCH($A632,'Hoja de Trabajo para listado'!$A$155:$A$1048576,0),MATCH((CUADRO!H$5&amp;$E632),'Hoja de Trabajo para listado'!$A$151:$Z$151,0)),0)+IFERROR(INDEX('Hoja de Trabajo para listado'!$AB$155:$BA$1048576,MATCH($A632,'Hoja de Trabajo para listado'!$AB$155:$AB$1048576,0),MATCH((CUADRO!H$5&amp;$E632),'Hoja de Trabajo para listado'!$AB$151:$BA$151,0)),0)+IFERROR(INDEX('Hoja de Trabajo para listado'!$BC$155:$CB$1048576,MATCH($A632,'Hoja de Trabajo para listado'!$BC$155:$BC$1048576,0),MATCH((CUADRO!H$5&amp;$E632),'Hoja de Trabajo para listado'!$BC$151:$CB$151,0)),0)+IFERROR(INDEX('Hoja de Trabajo para listado'!$DE$153:$DG$274,MATCH($A632,'Hoja de Trabajo para listado'!$DE$153:$DE$1048576,0),MATCH((CUADRO!H$5&amp;$E632),'Hoja de Trabajo para listado'!$DE$151:$DG$151,0)),0)+IFERROR(INDEX('Hoja de Trabajo para listado'!$CD$155:$DC$1048576,MATCH($A632,'Hoja de Trabajo para listado'!$CD$155:$CD$1048576,0),MATCH((CUADRO!H$5&amp;$E632),'Hoja de Trabajo para listado'!$CD$151:$DC$151,0)),0)</f>
        <v>0</v>
      </c>
      <c r="I632" s="243">
        <f ca="1">+IFERROR(INDEX('Hoja de Trabajo para listado'!$A$155:$Z$1048576,MATCH($A632,'Hoja de Trabajo para listado'!$A$155:$A$1048576,0),MATCH((CUADRO!I$5&amp;$E632),'Hoja de Trabajo para listado'!$A$151:$Z$151,0)),0)+IFERROR(INDEX('Hoja de Trabajo para listado'!$AB$155:$BA$1048576,MATCH($A632,'Hoja de Trabajo para listado'!$AB$155:$AB$1048576,0),MATCH((CUADRO!I$5&amp;$E632),'Hoja de Trabajo para listado'!$AB$151:$BA$151,0)),0)+IFERROR(INDEX('Hoja de Trabajo para listado'!$BC$155:$CB$1048576,MATCH($A632,'Hoja de Trabajo para listado'!$BC$155:$BC$1048576,0),MATCH((CUADRO!I$5&amp;$E632),'Hoja de Trabajo para listado'!$BC$151:$CB$151,0)),0)+IFERROR(INDEX('Hoja de Trabajo para listado'!$DE$153:$DG$274,MATCH($A632,'Hoja de Trabajo para listado'!$DE$153:$DE$1048576,0),MATCH((CUADRO!I$5&amp;$E632),'Hoja de Trabajo para listado'!$DE$151:$DG$151,0)),0)+IFERROR(INDEX('Hoja de Trabajo para listado'!$CD$155:$DC$1048576,MATCH($A632,'Hoja de Trabajo para listado'!$CD$155:$CD$1048576,0),MATCH((CUADRO!I$5&amp;$E632),'Hoja de Trabajo para listado'!$CD$151:$DC$151,0)),0)</f>
        <v>0</v>
      </c>
      <c r="J632" s="243">
        <f ca="1">+IFERROR(INDEX('Hoja de Trabajo para listado'!$A$155:$Z$1048576,MATCH($A632,'Hoja de Trabajo para listado'!$A$155:$A$1048576,0),MATCH((CUADRO!J$5&amp;$E632),'Hoja de Trabajo para listado'!$A$151:$Z$151,0)),0)+IFERROR(INDEX('Hoja de Trabajo para listado'!$AB$155:$BA$1048576,MATCH($A632,'Hoja de Trabajo para listado'!$AB$155:$AB$1048576,0),MATCH((CUADRO!J$5&amp;$E632),'Hoja de Trabajo para listado'!$AB$151:$BA$151,0)),0)+IFERROR(INDEX('Hoja de Trabajo para listado'!$BC$155:$CB$1048576,MATCH($A632,'Hoja de Trabajo para listado'!$BC$155:$BC$1048576,0),MATCH((CUADRO!J$5&amp;$E632),'Hoja de Trabajo para listado'!$BC$151:$CB$151,0)),0)+IFERROR(INDEX('Hoja de Trabajo para listado'!$DE$153:$DG$274,MATCH($A632,'Hoja de Trabajo para listado'!$DE$153:$DE$1048576,0),MATCH((CUADRO!J$5&amp;$E632),'Hoja de Trabajo para listado'!$DE$151:$DG$151,0)),0)+IFERROR(INDEX('Hoja de Trabajo para listado'!$CD$155:$DC$1048576,MATCH($A632,'Hoja de Trabajo para listado'!$CD$155:$CD$1048576,0),MATCH((CUADRO!J$5&amp;$E632),'Hoja de Trabajo para listado'!$CD$151:$DC$151,0)),0)</f>
        <v>0</v>
      </c>
      <c r="K632" s="243">
        <f ca="1">+IFERROR(INDEX('Hoja de Trabajo para listado'!$A$155:$Z$1048576,MATCH($A632,'Hoja de Trabajo para listado'!$A$155:$A$1048576,0),MATCH((CUADRO!K$5&amp;$E632),'Hoja de Trabajo para listado'!$A$151:$Z$151,0)),0)+IFERROR(INDEX('Hoja de Trabajo para listado'!$AB$155:$BA$1048576,MATCH($A632,'Hoja de Trabajo para listado'!$AB$155:$AB$1048576,0),MATCH((CUADRO!K$5&amp;$E632),'Hoja de Trabajo para listado'!$AB$151:$BA$151,0)),0)+IFERROR(INDEX('Hoja de Trabajo para listado'!$BC$155:$CB$1048576,MATCH($A632,'Hoja de Trabajo para listado'!$BC$155:$BC$1048576,0),MATCH((CUADRO!K$5&amp;$E632),'Hoja de Trabajo para listado'!$BC$151:$CB$151,0)),0)+IFERROR(INDEX('Hoja de Trabajo para listado'!$DE$153:$DG$274,MATCH($A632,'Hoja de Trabajo para listado'!$DE$153:$DE$1048576,0),MATCH((CUADRO!K$5&amp;$E632),'Hoja de Trabajo para listado'!$DE$151:$DG$151,0)),0)+IFERROR(INDEX('Hoja de Trabajo para listado'!$CD$155:$DC$1048576,MATCH($A632,'Hoja de Trabajo para listado'!$CD$155:$CD$1048576,0),MATCH((CUADRO!K$5&amp;$E632),'Hoja de Trabajo para listado'!$CD$151:$DC$151,0)),0)</f>
        <v>0</v>
      </c>
      <c r="L632" s="243">
        <f ca="1">+IFERROR(INDEX('Hoja de Trabajo para listado'!$A$155:$Z$1048576,MATCH($A632,'Hoja de Trabajo para listado'!$A$155:$A$1048576,0),MATCH((CUADRO!L$5&amp;$E632),'Hoja de Trabajo para listado'!$A$151:$Z$151,0)),0)+IFERROR(INDEX('Hoja de Trabajo para listado'!$AB$155:$BA$1048576,MATCH($A632,'Hoja de Trabajo para listado'!$AB$155:$AB$1048576,0),MATCH((CUADRO!L$5&amp;$E632),'Hoja de Trabajo para listado'!$AB$151:$BA$151,0)),0)+IFERROR(INDEX('Hoja de Trabajo para listado'!$BC$155:$CB$1048576,MATCH($A632,'Hoja de Trabajo para listado'!$BC$155:$BC$1048576,0),MATCH((CUADRO!L$5&amp;$E632),'Hoja de Trabajo para listado'!$BC$151:$CB$151,0)),0)+IFERROR(INDEX('Hoja de Trabajo para listado'!$DE$153:$DG$274,MATCH($A632,'Hoja de Trabajo para listado'!$DE$153:$DE$1048576,0),MATCH((CUADRO!L$5&amp;$E632),'Hoja de Trabajo para listado'!$DE$151:$DG$151,0)),0)+IFERROR(INDEX('Hoja de Trabajo para listado'!$CD$155:$DC$1048576,MATCH($A632,'Hoja de Trabajo para listado'!$CD$155:$CD$1048576,0),MATCH((CUADRO!L$5&amp;$E632),'Hoja de Trabajo para listado'!$CD$151:$DC$151,0)),0)</f>
        <v>0</v>
      </c>
      <c r="M632" s="243">
        <f ca="1">+IFERROR(INDEX('Hoja de Trabajo para listado'!$A$155:$Z$1048576,MATCH($A632,'Hoja de Trabajo para listado'!$A$155:$A$1048576,0),MATCH((CUADRO!M$5&amp;$E632),'Hoja de Trabajo para listado'!$A$151:$Z$151,0)),0)+IFERROR(INDEX('Hoja de Trabajo para listado'!$AB$155:$BA$1048576,MATCH($A632,'Hoja de Trabajo para listado'!$AB$155:$AB$1048576,0),MATCH((CUADRO!M$5&amp;$E632),'Hoja de Trabajo para listado'!$AB$151:$BA$151,0)),0)+IFERROR(INDEX('Hoja de Trabajo para listado'!$BC$155:$CB$1048576,MATCH($A632,'Hoja de Trabajo para listado'!$BC$155:$BC$1048576,0),MATCH((CUADRO!M$5&amp;$E632),'Hoja de Trabajo para listado'!$BC$151:$CB$151,0)),0)+IFERROR(INDEX('Hoja de Trabajo para listado'!$DE$153:$DG$274,MATCH($A632,'Hoja de Trabajo para listado'!$DE$153:$DE$1048576,0),MATCH((CUADRO!M$5&amp;$E632),'Hoja de Trabajo para listado'!$DE$151:$DG$151,0)),0)+IFERROR(INDEX('Hoja de Trabajo para listado'!$CD$155:$DC$1048576,MATCH($A632,'Hoja de Trabajo para listado'!$CD$155:$CD$1048576,0),MATCH((CUADRO!M$5&amp;$E632),'Hoja de Trabajo para listado'!$CD$151:$DC$151,0)),0)</f>
        <v>0</v>
      </c>
      <c r="N632" s="243">
        <f ca="1">+IFERROR(INDEX('Hoja de Trabajo para listado'!$A$155:$Z$1048576,MATCH($A632,'Hoja de Trabajo para listado'!$A$155:$A$1048576,0),MATCH((CUADRO!N$5&amp;$E632),'Hoja de Trabajo para listado'!$A$151:$Z$151,0)),0)+IFERROR(INDEX('Hoja de Trabajo para listado'!$AB$155:$BA$1048576,MATCH($A632,'Hoja de Trabajo para listado'!$AB$155:$AB$1048576,0),MATCH((CUADRO!N$5&amp;$E632),'Hoja de Trabajo para listado'!$AB$151:$BA$151,0)),0)+IFERROR(INDEX('Hoja de Trabajo para listado'!$BC$155:$CB$1048576,MATCH($A632,'Hoja de Trabajo para listado'!$BC$155:$BC$1048576,0),MATCH((CUADRO!N$5&amp;$E632),'Hoja de Trabajo para listado'!$BC$151:$CB$151,0)),0)+IFERROR(INDEX('Hoja de Trabajo para listado'!$DE$153:$DG$274,MATCH($A632,'Hoja de Trabajo para listado'!$DE$153:$DE$1048576,0),MATCH((CUADRO!N$5&amp;$E632),'Hoja de Trabajo para listado'!$DE$151:$DG$151,0)),0)+IFERROR(INDEX('Hoja de Trabajo para listado'!$CD$155:$DC$1048576,MATCH($A632,'Hoja de Trabajo para listado'!$CD$155:$CD$1048576,0),MATCH((CUADRO!N$5&amp;$E632),'Hoja de Trabajo para listado'!$CD$151:$DC$151,0)),0)</f>
        <v>0</v>
      </c>
      <c r="O632" s="243">
        <f ca="1">+IFERROR(INDEX('Hoja de Trabajo para listado'!$A$155:$Z$1048576,MATCH($A632,'Hoja de Trabajo para listado'!$A$155:$A$1048576,0),MATCH((CUADRO!O$5&amp;$E632),'Hoja de Trabajo para listado'!$A$151:$Z$151,0)),0)+IFERROR(INDEX('Hoja de Trabajo para listado'!$AB$155:$BA$1048576,MATCH($A632,'Hoja de Trabajo para listado'!$AB$155:$AB$1048576,0),MATCH((CUADRO!O$5&amp;$E632),'Hoja de Trabajo para listado'!$AB$151:$BA$151,0)),0)+IFERROR(INDEX('Hoja de Trabajo para listado'!$BC$155:$CB$1048576,MATCH($A632,'Hoja de Trabajo para listado'!$BC$155:$BC$1048576,0),MATCH((CUADRO!O$5&amp;$E632),'Hoja de Trabajo para listado'!$BC$151:$CB$151,0)),0)+IFERROR(INDEX('Hoja de Trabajo para listado'!$DE$153:$DG$274,MATCH($A632,'Hoja de Trabajo para listado'!$DE$153:$DE$1048576,0),MATCH((CUADRO!O$5&amp;$E632),'Hoja de Trabajo para listado'!$DE$151:$DG$151,0)),0)+IFERROR(INDEX('Hoja de Trabajo para listado'!$CD$155:$DC$1048576,MATCH($A632,'Hoja de Trabajo para listado'!$CD$155:$CD$1048576,0),MATCH((CUADRO!O$5&amp;$E632),'Hoja de Trabajo para listado'!$CD$151:$DC$151,0)),0)</f>
        <v>0</v>
      </c>
      <c r="P632" s="243">
        <f ca="1">+IFERROR(INDEX('Hoja de Trabajo para listado'!$A$155:$Z$1048576,MATCH($A632,'Hoja de Trabajo para listado'!$A$155:$A$1048576,0),MATCH((CUADRO!P$5&amp;$E632),'Hoja de Trabajo para listado'!$A$151:$Z$151,0)),0)+IFERROR(INDEX('Hoja de Trabajo para listado'!$AB$155:$BA$1048576,MATCH($A632,'Hoja de Trabajo para listado'!$AB$155:$AB$1048576,0),MATCH((CUADRO!P$5&amp;$E632),'Hoja de Trabajo para listado'!$AB$151:$BA$151,0)),0)+IFERROR(INDEX('Hoja de Trabajo para listado'!$BC$155:$CB$1048576,MATCH($A632,'Hoja de Trabajo para listado'!$BC$155:$BC$1048576,0),MATCH((CUADRO!P$5&amp;$E632),'Hoja de Trabajo para listado'!$BC$151:$CB$151,0)),0)+IFERROR(INDEX('Hoja de Trabajo para listado'!$DE$153:$DG$274,MATCH($A632,'Hoja de Trabajo para listado'!$DE$153:$DE$1048576,0),MATCH((CUADRO!P$5&amp;$E632),'Hoja de Trabajo para listado'!$DE$151:$DG$151,0)),0)+IFERROR(INDEX('Hoja de Trabajo para listado'!$CD$155:$DC$1048576,MATCH($A632,'Hoja de Trabajo para listado'!$CD$155:$CD$1048576,0),MATCH((CUADRO!P$5&amp;$E632),'Hoja de Trabajo para listado'!$CD$151:$DC$151,0)),0)</f>
        <v>0</v>
      </c>
      <c r="Q632" s="243">
        <f ca="1">+IFERROR(INDEX('Hoja de Trabajo para listado'!$A$155:$Z$1048576,MATCH($A632,'Hoja de Trabajo para listado'!$A$155:$A$1048576,0),MATCH((CUADRO!Q$5&amp;$E632),'Hoja de Trabajo para listado'!$A$151:$Z$151,0)),0)+IFERROR(INDEX('Hoja de Trabajo para listado'!$AB$155:$BA$1048576,MATCH($A632,'Hoja de Trabajo para listado'!$AB$155:$AB$1048576,0),MATCH((CUADRO!Q$5&amp;$E632),'Hoja de Trabajo para listado'!$AB$151:$BA$151,0)),0)+IFERROR(INDEX('Hoja de Trabajo para listado'!$BC$155:$CB$1048576,MATCH($A632,'Hoja de Trabajo para listado'!$BC$155:$BC$1048576,0),MATCH((CUADRO!Q$5&amp;$E632),'Hoja de Trabajo para listado'!$BC$151:$CB$151,0)),0)+IFERROR(INDEX('Hoja de Trabajo para listado'!$DE$153:$DG$274,MATCH($A632,'Hoja de Trabajo para listado'!$DE$153:$DE$1048576,0),MATCH((CUADRO!Q$5&amp;$E632),'Hoja de Trabajo para listado'!$DE$151:$DG$151,0)),0)+IFERROR(INDEX('Hoja de Trabajo para listado'!$CD$155:$DC$1048576,MATCH($A632,'Hoja de Trabajo para listado'!$CD$155:$CD$1048576,0),MATCH((CUADRO!Q$5&amp;$E632),'Hoja de Trabajo para listado'!$CD$151:$DC$151,0)),0)</f>
        <v>0</v>
      </c>
      <c r="R632" s="243">
        <f t="shared" ca="1" si="21"/>
        <v>0</v>
      </c>
      <c r="S632" s="249"/>
      <c r="T632" s="243">
        <f ca="1">+T633</f>
        <v>0</v>
      </c>
      <c r="U632" s="242">
        <f t="shared" si="22"/>
        <v>1</v>
      </c>
      <c r="V632" s="333" t="str">
        <f>+VLOOKUP(A632,bd_lista!$A$3:$E$590,5,FALSE)</f>
        <v>Gobiernos Autonomos Municipales</v>
      </c>
      <c r="W632" s="391" t="str">
        <f>+V632</f>
        <v>Gobiernos Autonomos Municipales</v>
      </c>
      <c r="X632" s="242">
        <f>+VLOOKUP(A632,[4]Sheet1!$A$13:$D$744,4,FALSE)</f>
        <v>0</v>
      </c>
      <c r="Y632" s="242" t="e">
        <f>+VLOOKUP(X632,bd_lista!$A$3:$C$590,3,FALSE)</f>
        <v>#N/A</v>
      </c>
      <c r="Z632" s="294">
        <f>+X632</f>
        <v>0</v>
      </c>
      <c r="AA632" s="295" t="e">
        <f>+Y632</f>
        <v>#N/A</v>
      </c>
    </row>
    <row r="633" spans="1:27" customFormat="1" ht="15" hidden="1" customHeight="1">
      <c r="A633" s="32">
        <v>1269</v>
      </c>
      <c r="B633" s="388"/>
      <c r="C633" s="247" t="str">
        <f>+VLOOKUP(A633,bd_lista!$A$3:$C$590,3,FALSE)</f>
        <v>Gobierno Autónomo Municipal de General Juan José Pérez (Charazani)</v>
      </c>
      <c r="D633" s="390"/>
      <c r="E633" s="244" t="s">
        <v>1305</v>
      </c>
      <c r="F633" s="243">
        <f ca="1">+IFERROR(INDEX('Hoja de Trabajo para listado'!$A$155:$Z$1048576,MATCH($A633,'Hoja de Trabajo para listado'!$A$155:$A$1048576,0),MATCH((CUADRO!F$5&amp;$E633),'Hoja de Trabajo para listado'!$A$151:$Z$151,0)),0)+IFERROR(INDEX('Hoja de Trabajo para listado'!$AB$155:$BA$1048576,MATCH($A633,'Hoja de Trabajo para listado'!$AB$155:$AB$1048576,0),MATCH((CUADRO!F$5&amp;$E633),'Hoja de Trabajo para listado'!$AB$151:$BA$151,0)),0)+IFERROR(INDEX('Hoja de Trabajo para listado'!$BC$155:$CB$1048576,MATCH($A633,'Hoja de Trabajo para listado'!$BC$155:$BC$1048576,0),MATCH((CUADRO!F$5&amp;$E633),'Hoja de Trabajo para listado'!$BC$151:$CB$151,0)),0)+IFERROR(INDEX('Hoja de Trabajo para listado'!$DE$153:$DG$274,MATCH($A633,'Hoja de Trabajo para listado'!$DE$153:$DE$1048576,0),MATCH((CUADRO!F$5&amp;$E633),'Hoja de Trabajo para listado'!$DE$151:$DG$151,0)),0)+IFERROR(INDEX('Hoja de Trabajo para listado'!$CD$155:$DC$1048576,MATCH($A633,'Hoja de Trabajo para listado'!$CD$155:$CD$1048576,0),MATCH((CUADRO!F$5&amp;$E633),'Hoja de Trabajo para listado'!$CD$151:$DC$151,0)),0)</f>
        <v>0</v>
      </c>
      <c r="G633" s="243">
        <f ca="1">+IFERROR(INDEX('Hoja de Trabajo para listado'!$A$155:$Z$1048576,MATCH($A633,'Hoja de Trabajo para listado'!$A$155:$A$1048576,0),MATCH((CUADRO!G$5&amp;$E633),'Hoja de Trabajo para listado'!$A$151:$Z$151,0)),0)+IFERROR(INDEX('Hoja de Trabajo para listado'!$AB$155:$BA$1048576,MATCH($A633,'Hoja de Trabajo para listado'!$AB$155:$AB$1048576,0),MATCH((CUADRO!G$5&amp;$E633),'Hoja de Trabajo para listado'!$AB$151:$BA$151,0)),0)+IFERROR(INDEX('Hoja de Trabajo para listado'!$BC$155:$CB$1048576,MATCH($A633,'Hoja de Trabajo para listado'!$BC$155:$BC$1048576,0),MATCH((CUADRO!G$5&amp;$E633),'Hoja de Trabajo para listado'!$BC$151:$CB$151,0)),0)+IFERROR(INDEX('Hoja de Trabajo para listado'!$DE$153:$DG$274,MATCH($A633,'Hoja de Trabajo para listado'!$DE$153:$DE$1048576,0),MATCH((CUADRO!G$5&amp;$E633),'Hoja de Trabajo para listado'!$DE$151:$DG$151,0)),0)+IFERROR(INDEX('Hoja de Trabajo para listado'!$CD$155:$DC$1048576,MATCH($A633,'Hoja de Trabajo para listado'!$CD$155:$CD$1048576,0),MATCH((CUADRO!G$5&amp;$E633),'Hoja de Trabajo para listado'!$CD$151:$DC$151,0)),0)</f>
        <v>0</v>
      </c>
      <c r="H633" s="243">
        <f ca="1">+IFERROR(INDEX('Hoja de Trabajo para listado'!$A$155:$Z$1048576,MATCH($A633,'Hoja de Trabajo para listado'!$A$155:$A$1048576,0),MATCH((CUADRO!H$5&amp;$E633),'Hoja de Trabajo para listado'!$A$151:$Z$151,0)),0)+IFERROR(INDEX('Hoja de Trabajo para listado'!$AB$155:$BA$1048576,MATCH($A633,'Hoja de Trabajo para listado'!$AB$155:$AB$1048576,0),MATCH((CUADRO!H$5&amp;$E633),'Hoja de Trabajo para listado'!$AB$151:$BA$151,0)),0)+IFERROR(INDEX('Hoja de Trabajo para listado'!$BC$155:$CB$1048576,MATCH($A633,'Hoja de Trabajo para listado'!$BC$155:$BC$1048576,0),MATCH((CUADRO!H$5&amp;$E633),'Hoja de Trabajo para listado'!$BC$151:$CB$151,0)),0)+IFERROR(INDEX('Hoja de Trabajo para listado'!$DE$153:$DG$274,MATCH($A633,'Hoja de Trabajo para listado'!$DE$153:$DE$1048576,0),MATCH((CUADRO!H$5&amp;$E633),'Hoja de Trabajo para listado'!$DE$151:$DG$151,0)),0)+IFERROR(INDEX('Hoja de Trabajo para listado'!$CD$155:$DC$1048576,MATCH($A633,'Hoja de Trabajo para listado'!$CD$155:$CD$1048576,0),MATCH((CUADRO!H$5&amp;$E633),'Hoja de Trabajo para listado'!$CD$151:$DC$151,0)),0)</f>
        <v>0</v>
      </c>
      <c r="I633" s="243">
        <f ca="1">+IFERROR(INDEX('Hoja de Trabajo para listado'!$A$155:$Z$1048576,MATCH($A633,'Hoja de Trabajo para listado'!$A$155:$A$1048576,0),MATCH((CUADRO!I$5&amp;$E633),'Hoja de Trabajo para listado'!$A$151:$Z$151,0)),0)+IFERROR(INDEX('Hoja de Trabajo para listado'!$AB$155:$BA$1048576,MATCH($A633,'Hoja de Trabajo para listado'!$AB$155:$AB$1048576,0),MATCH((CUADRO!I$5&amp;$E633),'Hoja de Trabajo para listado'!$AB$151:$BA$151,0)),0)+IFERROR(INDEX('Hoja de Trabajo para listado'!$BC$155:$CB$1048576,MATCH($A633,'Hoja de Trabajo para listado'!$BC$155:$BC$1048576,0),MATCH((CUADRO!I$5&amp;$E633),'Hoja de Trabajo para listado'!$BC$151:$CB$151,0)),0)+IFERROR(INDEX('Hoja de Trabajo para listado'!$DE$153:$DG$274,MATCH($A633,'Hoja de Trabajo para listado'!$DE$153:$DE$1048576,0),MATCH((CUADRO!I$5&amp;$E633),'Hoja de Trabajo para listado'!$DE$151:$DG$151,0)),0)+IFERROR(INDEX('Hoja de Trabajo para listado'!$CD$155:$DC$1048576,MATCH($A633,'Hoja de Trabajo para listado'!$CD$155:$CD$1048576,0),MATCH((CUADRO!I$5&amp;$E633),'Hoja de Trabajo para listado'!$CD$151:$DC$151,0)),0)</f>
        <v>0</v>
      </c>
      <c r="J633" s="243">
        <f ca="1">+IFERROR(INDEX('Hoja de Trabajo para listado'!$A$155:$Z$1048576,MATCH($A633,'Hoja de Trabajo para listado'!$A$155:$A$1048576,0),MATCH((CUADRO!J$5&amp;$E633),'Hoja de Trabajo para listado'!$A$151:$Z$151,0)),0)+IFERROR(INDEX('Hoja de Trabajo para listado'!$AB$155:$BA$1048576,MATCH($A633,'Hoja de Trabajo para listado'!$AB$155:$AB$1048576,0),MATCH((CUADRO!J$5&amp;$E633),'Hoja de Trabajo para listado'!$AB$151:$BA$151,0)),0)+IFERROR(INDEX('Hoja de Trabajo para listado'!$BC$155:$CB$1048576,MATCH($A633,'Hoja de Trabajo para listado'!$BC$155:$BC$1048576,0),MATCH((CUADRO!J$5&amp;$E633),'Hoja de Trabajo para listado'!$BC$151:$CB$151,0)),0)+IFERROR(INDEX('Hoja de Trabajo para listado'!$DE$153:$DG$274,MATCH($A633,'Hoja de Trabajo para listado'!$DE$153:$DE$1048576,0),MATCH((CUADRO!J$5&amp;$E633),'Hoja de Trabajo para listado'!$DE$151:$DG$151,0)),0)+IFERROR(INDEX('Hoja de Trabajo para listado'!$CD$155:$DC$1048576,MATCH($A633,'Hoja de Trabajo para listado'!$CD$155:$CD$1048576,0),MATCH((CUADRO!J$5&amp;$E633),'Hoja de Trabajo para listado'!$CD$151:$DC$151,0)),0)</f>
        <v>0</v>
      </c>
      <c r="K633" s="243">
        <f ca="1">+IFERROR(INDEX('Hoja de Trabajo para listado'!$A$155:$Z$1048576,MATCH($A633,'Hoja de Trabajo para listado'!$A$155:$A$1048576,0),MATCH((CUADRO!K$5&amp;$E633),'Hoja de Trabajo para listado'!$A$151:$Z$151,0)),0)+IFERROR(INDEX('Hoja de Trabajo para listado'!$AB$155:$BA$1048576,MATCH($A633,'Hoja de Trabajo para listado'!$AB$155:$AB$1048576,0),MATCH((CUADRO!K$5&amp;$E633),'Hoja de Trabajo para listado'!$AB$151:$BA$151,0)),0)+IFERROR(INDEX('Hoja de Trabajo para listado'!$BC$155:$CB$1048576,MATCH($A633,'Hoja de Trabajo para listado'!$BC$155:$BC$1048576,0),MATCH((CUADRO!K$5&amp;$E633),'Hoja de Trabajo para listado'!$BC$151:$CB$151,0)),0)+IFERROR(INDEX('Hoja de Trabajo para listado'!$DE$153:$DG$274,MATCH($A633,'Hoja de Trabajo para listado'!$DE$153:$DE$1048576,0),MATCH((CUADRO!K$5&amp;$E633),'Hoja de Trabajo para listado'!$DE$151:$DG$151,0)),0)+IFERROR(INDEX('Hoja de Trabajo para listado'!$CD$155:$DC$1048576,MATCH($A633,'Hoja de Trabajo para listado'!$CD$155:$CD$1048576,0),MATCH((CUADRO!K$5&amp;$E633),'Hoja de Trabajo para listado'!$CD$151:$DC$151,0)),0)</f>
        <v>0</v>
      </c>
      <c r="L633" s="243">
        <f ca="1">+IFERROR(INDEX('Hoja de Trabajo para listado'!$A$155:$Z$1048576,MATCH($A633,'Hoja de Trabajo para listado'!$A$155:$A$1048576,0),MATCH((CUADRO!L$5&amp;$E633),'Hoja de Trabajo para listado'!$A$151:$Z$151,0)),0)+IFERROR(INDEX('Hoja de Trabajo para listado'!$AB$155:$BA$1048576,MATCH($A633,'Hoja de Trabajo para listado'!$AB$155:$AB$1048576,0),MATCH((CUADRO!L$5&amp;$E633),'Hoja de Trabajo para listado'!$AB$151:$BA$151,0)),0)+IFERROR(INDEX('Hoja de Trabajo para listado'!$BC$155:$CB$1048576,MATCH($A633,'Hoja de Trabajo para listado'!$BC$155:$BC$1048576,0),MATCH((CUADRO!L$5&amp;$E633),'Hoja de Trabajo para listado'!$BC$151:$CB$151,0)),0)+IFERROR(INDEX('Hoja de Trabajo para listado'!$DE$153:$DG$274,MATCH($A633,'Hoja de Trabajo para listado'!$DE$153:$DE$1048576,0),MATCH((CUADRO!L$5&amp;$E633),'Hoja de Trabajo para listado'!$DE$151:$DG$151,0)),0)+IFERROR(INDEX('Hoja de Trabajo para listado'!$CD$155:$DC$1048576,MATCH($A633,'Hoja de Trabajo para listado'!$CD$155:$CD$1048576,0),MATCH((CUADRO!L$5&amp;$E633),'Hoja de Trabajo para listado'!$CD$151:$DC$151,0)),0)</f>
        <v>0</v>
      </c>
      <c r="M633" s="243">
        <f ca="1">+IFERROR(INDEX('Hoja de Trabajo para listado'!$A$155:$Z$1048576,MATCH($A633,'Hoja de Trabajo para listado'!$A$155:$A$1048576,0),MATCH((CUADRO!M$5&amp;$E633),'Hoja de Trabajo para listado'!$A$151:$Z$151,0)),0)+IFERROR(INDEX('Hoja de Trabajo para listado'!$AB$155:$BA$1048576,MATCH($A633,'Hoja de Trabajo para listado'!$AB$155:$AB$1048576,0),MATCH((CUADRO!M$5&amp;$E633),'Hoja de Trabajo para listado'!$AB$151:$BA$151,0)),0)+IFERROR(INDEX('Hoja de Trabajo para listado'!$BC$155:$CB$1048576,MATCH($A633,'Hoja de Trabajo para listado'!$BC$155:$BC$1048576,0),MATCH((CUADRO!M$5&amp;$E633),'Hoja de Trabajo para listado'!$BC$151:$CB$151,0)),0)+IFERROR(INDEX('Hoja de Trabajo para listado'!$DE$153:$DG$274,MATCH($A633,'Hoja de Trabajo para listado'!$DE$153:$DE$1048576,0),MATCH((CUADRO!M$5&amp;$E633),'Hoja de Trabajo para listado'!$DE$151:$DG$151,0)),0)+IFERROR(INDEX('Hoja de Trabajo para listado'!$CD$155:$DC$1048576,MATCH($A633,'Hoja de Trabajo para listado'!$CD$155:$CD$1048576,0),MATCH((CUADRO!M$5&amp;$E633),'Hoja de Trabajo para listado'!$CD$151:$DC$151,0)),0)</f>
        <v>0</v>
      </c>
      <c r="N633" s="243">
        <f ca="1">+IFERROR(INDEX('Hoja de Trabajo para listado'!$A$155:$Z$1048576,MATCH($A633,'Hoja de Trabajo para listado'!$A$155:$A$1048576,0),MATCH((CUADRO!N$5&amp;$E633),'Hoja de Trabajo para listado'!$A$151:$Z$151,0)),0)+IFERROR(INDEX('Hoja de Trabajo para listado'!$AB$155:$BA$1048576,MATCH($A633,'Hoja de Trabajo para listado'!$AB$155:$AB$1048576,0),MATCH((CUADRO!N$5&amp;$E633),'Hoja de Trabajo para listado'!$AB$151:$BA$151,0)),0)+IFERROR(INDEX('Hoja de Trabajo para listado'!$BC$155:$CB$1048576,MATCH($A633,'Hoja de Trabajo para listado'!$BC$155:$BC$1048576,0),MATCH((CUADRO!N$5&amp;$E633),'Hoja de Trabajo para listado'!$BC$151:$CB$151,0)),0)+IFERROR(INDEX('Hoja de Trabajo para listado'!$DE$153:$DG$274,MATCH($A633,'Hoja de Trabajo para listado'!$DE$153:$DE$1048576,0),MATCH((CUADRO!N$5&amp;$E633),'Hoja de Trabajo para listado'!$DE$151:$DG$151,0)),0)+IFERROR(INDEX('Hoja de Trabajo para listado'!$CD$155:$DC$1048576,MATCH($A633,'Hoja de Trabajo para listado'!$CD$155:$CD$1048576,0),MATCH((CUADRO!N$5&amp;$E633),'Hoja de Trabajo para listado'!$CD$151:$DC$151,0)),0)</f>
        <v>0</v>
      </c>
      <c r="O633" s="243">
        <f ca="1">+IFERROR(INDEX('Hoja de Trabajo para listado'!$A$155:$Z$1048576,MATCH($A633,'Hoja de Trabajo para listado'!$A$155:$A$1048576,0),MATCH((CUADRO!O$5&amp;$E633),'Hoja de Trabajo para listado'!$A$151:$Z$151,0)),0)+IFERROR(INDEX('Hoja de Trabajo para listado'!$AB$155:$BA$1048576,MATCH($A633,'Hoja de Trabajo para listado'!$AB$155:$AB$1048576,0),MATCH((CUADRO!O$5&amp;$E633),'Hoja de Trabajo para listado'!$AB$151:$BA$151,0)),0)+IFERROR(INDEX('Hoja de Trabajo para listado'!$BC$155:$CB$1048576,MATCH($A633,'Hoja de Trabajo para listado'!$BC$155:$BC$1048576,0),MATCH((CUADRO!O$5&amp;$E633),'Hoja de Trabajo para listado'!$BC$151:$CB$151,0)),0)+IFERROR(INDEX('Hoja de Trabajo para listado'!$DE$153:$DG$274,MATCH($A633,'Hoja de Trabajo para listado'!$DE$153:$DE$1048576,0),MATCH((CUADRO!O$5&amp;$E633),'Hoja de Trabajo para listado'!$DE$151:$DG$151,0)),0)+IFERROR(INDEX('Hoja de Trabajo para listado'!$CD$155:$DC$1048576,MATCH($A633,'Hoja de Trabajo para listado'!$CD$155:$CD$1048576,0),MATCH((CUADRO!O$5&amp;$E633),'Hoja de Trabajo para listado'!$CD$151:$DC$151,0)),0)</f>
        <v>0</v>
      </c>
      <c r="P633" s="243">
        <f ca="1">+IFERROR(INDEX('Hoja de Trabajo para listado'!$A$155:$Z$1048576,MATCH($A633,'Hoja de Trabajo para listado'!$A$155:$A$1048576,0),MATCH((CUADRO!P$5&amp;$E633),'Hoja de Trabajo para listado'!$A$151:$Z$151,0)),0)+IFERROR(INDEX('Hoja de Trabajo para listado'!$AB$155:$BA$1048576,MATCH($A633,'Hoja de Trabajo para listado'!$AB$155:$AB$1048576,0),MATCH((CUADRO!P$5&amp;$E633),'Hoja de Trabajo para listado'!$AB$151:$BA$151,0)),0)+IFERROR(INDEX('Hoja de Trabajo para listado'!$BC$155:$CB$1048576,MATCH($A633,'Hoja de Trabajo para listado'!$BC$155:$BC$1048576,0),MATCH((CUADRO!P$5&amp;$E633),'Hoja de Trabajo para listado'!$BC$151:$CB$151,0)),0)+IFERROR(INDEX('Hoja de Trabajo para listado'!$DE$153:$DG$274,MATCH($A633,'Hoja de Trabajo para listado'!$DE$153:$DE$1048576,0),MATCH((CUADRO!P$5&amp;$E633),'Hoja de Trabajo para listado'!$DE$151:$DG$151,0)),0)+IFERROR(INDEX('Hoja de Trabajo para listado'!$CD$155:$DC$1048576,MATCH($A633,'Hoja de Trabajo para listado'!$CD$155:$CD$1048576,0),MATCH((CUADRO!P$5&amp;$E633),'Hoja de Trabajo para listado'!$CD$151:$DC$151,0)),0)</f>
        <v>0</v>
      </c>
      <c r="Q633" s="243">
        <f ca="1">+IFERROR(INDEX('Hoja de Trabajo para listado'!$A$155:$Z$1048576,MATCH($A633,'Hoja de Trabajo para listado'!$A$155:$A$1048576,0),MATCH((CUADRO!Q$5&amp;$E633),'Hoja de Trabajo para listado'!$A$151:$Z$151,0)),0)+IFERROR(INDEX('Hoja de Trabajo para listado'!$AB$155:$BA$1048576,MATCH($A633,'Hoja de Trabajo para listado'!$AB$155:$AB$1048576,0),MATCH((CUADRO!Q$5&amp;$E633),'Hoja de Trabajo para listado'!$AB$151:$BA$151,0)),0)+IFERROR(INDEX('Hoja de Trabajo para listado'!$BC$155:$CB$1048576,MATCH($A633,'Hoja de Trabajo para listado'!$BC$155:$BC$1048576,0),MATCH((CUADRO!Q$5&amp;$E633),'Hoja de Trabajo para listado'!$BC$151:$CB$151,0)),0)+IFERROR(INDEX('Hoja de Trabajo para listado'!$DE$153:$DG$274,MATCH($A633,'Hoja de Trabajo para listado'!$DE$153:$DE$1048576,0),MATCH((CUADRO!Q$5&amp;$E633),'Hoja de Trabajo para listado'!$DE$151:$DG$151,0)),0)+IFERROR(INDEX('Hoja de Trabajo para listado'!$CD$155:$DC$1048576,MATCH($A633,'Hoja de Trabajo para listado'!$CD$155:$CD$1048576,0),MATCH((CUADRO!Q$5&amp;$E633),'Hoja de Trabajo para listado'!$CD$151:$DC$151,0)),0)</f>
        <v>0</v>
      </c>
      <c r="R633" s="243">
        <f t="shared" ca="1" si="21"/>
        <v>0</v>
      </c>
      <c r="S633" s="249">
        <f ca="1">+R632+R633</f>
        <v>0</v>
      </c>
      <c r="T633" s="243">
        <f ca="1">+S633</f>
        <v>0</v>
      </c>
      <c r="U633" s="242">
        <f t="shared" si="22"/>
        <v>2</v>
      </c>
      <c r="V633" s="333" t="str">
        <f>+VLOOKUP(A633,bd_lista!$A$3:$E$590,5,FALSE)</f>
        <v>Gobiernos Autonomos Municipales</v>
      </c>
      <c r="W633" s="392"/>
      <c r="X633" s="242">
        <f>+VLOOKUP(A633,[4]Sheet1!$A$13:$D$744,4,FALSE)</f>
        <v>0</v>
      </c>
      <c r="Y633" s="242" t="e">
        <f>+VLOOKUP(X633,bd_lista!$A$3:$C$590,3,FALSE)</f>
        <v>#N/A</v>
      </c>
      <c r="Z633" s="292"/>
      <c r="AA633" s="293"/>
    </row>
    <row r="634" spans="1:27" customFormat="1" ht="15" hidden="1" customHeight="1">
      <c r="A634" s="32">
        <v>1270</v>
      </c>
      <c r="B634" s="387">
        <f>+A634</f>
        <v>1270</v>
      </c>
      <c r="C634" s="247" t="str">
        <f>+VLOOKUP(A634,bd_lista!$A$3:$C$590,3,FALSE)</f>
        <v>Gobierno Autónomo Municipal de Curva</v>
      </c>
      <c r="D634" s="389" t="str">
        <f>+C634</f>
        <v>Gobierno Autónomo Municipal de Curva</v>
      </c>
      <c r="E634" s="242" t="s">
        <v>1304</v>
      </c>
      <c r="F634" s="243">
        <f ca="1">+IFERROR(INDEX('Hoja de Trabajo para listado'!$A$155:$Z$1048576,MATCH($A634,'Hoja de Trabajo para listado'!$A$155:$A$1048576,0),MATCH((CUADRO!F$5&amp;$E634),'Hoja de Trabajo para listado'!$A$151:$Z$151,0)),0)+IFERROR(INDEX('Hoja de Trabajo para listado'!$AB$155:$BA$1048576,MATCH($A634,'Hoja de Trabajo para listado'!$AB$155:$AB$1048576,0),MATCH((CUADRO!F$5&amp;$E634),'Hoja de Trabajo para listado'!$AB$151:$BA$151,0)),0)+IFERROR(INDEX('Hoja de Trabajo para listado'!$BC$155:$CB$1048576,MATCH($A634,'Hoja de Trabajo para listado'!$BC$155:$BC$1048576,0),MATCH((CUADRO!F$5&amp;$E634),'Hoja de Trabajo para listado'!$BC$151:$CB$151,0)),0)+IFERROR(INDEX('Hoja de Trabajo para listado'!$DE$153:$DG$274,MATCH($A634,'Hoja de Trabajo para listado'!$DE$153:$DE$1048576,0),MATCH((CUADRO!F$5&amp;$E634),'Hoja de Trabajo para listado'!$DE$151:$DG$151,0)),0)+IFERROR(INDEX('Hoja de Trabajo para listado'!$CD$155:$DC$1048576,MATCH($A634,'Hoja de Trabajo para listado'!$CD$155:$CD$1048576,0),MATCH((CUADRO!F$5&amp;$E634),'Hoja de Trabajo para listado'!$CD$151:$DC$151,0)),0)</f>
        <v>0</v>
      </c>
      <c r="G634" s="243">
        <f ca="1">+IFERROR(INDEX('Hoja de Trabajo para listado'!$A$155:$Z$1048576,MATCH($A634,'Hoja de Trabajo para listado'!$A$155:$A$1048576,0),MATCH((CUADRO!G$5&amp;$E634),'Hoja de Trabajo para listado'!$A$151:$Z$151,0)),0)+IFERROR(INDEX('Hoja de Trabajo para listado'!$AB$155:$BA$1048576,MATCH($A634,'Hoja de Trabajo para listado'!$AB$155:$AB$1048576,0),MATCH((CUADRO!G$5&amp;$E634),'Hoja de Trabajo para listado'!$AB$151:$BA$151,0)),0)+IFERROR(INDEX('Hoja de Trabajo para listado'!$BC$155:$CB$1048576,MATCH($A634,'Hoja de Trabajo para listado'!$BC$155:$BC$1048576,0),MATCH((CUADRO!G$5&amp;$E634),'Hoja de Trabajo para listado'!$BC$151:$CB$151,0)),0)+IFERROR(INDEX('Hoja de Trabajo para listado'!$DE$153:$DG$274,MATCH($A634,'Hoja de Trabajo para listado'!$DE$153:$DE$1048576,0),MATCH((CUADRO!G$5&amp;$E634),'Hoja de Trabajo para listado'!$DE$151:$DG$151,0)),0)+IFERROR(INDEX('Hoja de Trabajo para listado'!$CD$155:$DC$1048576,MATCH($A634,'Hoja de Trabajo para listado'!$CD$155:$CD$1048576,0),MATCH((CUADRO!G$5&amp;$E634),'Hoja de Trabajo para listado'!$CD$151:$DC$151,0)),0)</f>
        <v>0</v>
      </c>
      <c r="H634" s="243">
        <f ca="1">+IFERROR(INDEX('Hoja de Trabajo para listado'!$A$155:$Z$1048576,MATCH($A634,'Hoja de Trabajo para listado'!$A$155:$A$1048576,0),MATCH((CUADRO!H$5&amp;$E634),'Hoja de Trabajo para listado'!$A$151:$Z$151,0)),0)+IFERROR(INDEX('Hoja de Trabajo para listado'!$AB$155:$BA$1048576,MATCH($A634,'Hoja de Trabajo para listado'!$AB$155:$AB$1048576,0),MATCH((CUADRO!H$5&amp;$E634),'Hoja de Trabajo para listado'!$AB$151:$BA$151,0)),0)+IFERROR(INDEX('Hoja de Trabajo para listado'!$BC$155:$CB$1048576,MATCH($A634,'Hoja de Trabajo para listado'!$BC$155:$BC$1048576,0),MATCH((CUADRO!H$5&amp;$E634),'Hoja de Trabajo para listado'!$BC$151:$CB$151,0)),0)+IFERROR(INDEX('Hoja de Trabajo para listado'!$DE$153:$DG$274,MATCH($A634,'Hoja de Trabajo para listado'!$DE$153:$DE$1048576,0),MATCH((CUADRO!H$5&amp;$E634),'Hoja de Trabajo para listado'!$DE$151:$DG$151,0)),0)+IFERROR(INDEX('Hoja de Trabajo para listado'!$CD$155:$DC$1048576,MATCH($A634,'Hoja de Trabajo para listado'!$CD$155:$CD$1048576,0),MATCH((CUADRO!H$5&amp;$E634),'Hoja de Trabajo para listado'!$CD$151:$DC$151,0)),0)</f>
        <v>0</v>
      </c>
      <c r="I634" s="243">
        <f ca="1">+IFERROR(INDEX('Hoja de Trabajo para listado'!$A$155:$Z$1048576,MATCH($A634,'Hoja de Trabajo para listado'!$A$155:$A$1048576,0),MATCH((CUADRO!I$5&amp;$E634),'Hoja de Trabajo para listado'!$A$151:$Z$151,0)),0)+IFERROR(INDEX('Hoja de Trabajo para listado'!$AB$155:$BA$1048576,MATCH($A634,'Hoja de Trabajo para listado'!$AB$155:$AB$1048576,0),MATCH((CUADRO!I$5&amp;$E634),'Hoja de Trabajo para listado'!$AB$151:$BA$151,0)),0)+IFERROR(INDEX('Hoja de Trabajo para listado'!$BC$155:$CB$1048576,MATCH($A634,'Hoja de Trabajo para listado'!$BC$155:$BC$1048576,0),MATCH((CUADRO!I$5&amp;$E634),'Hoja de Trabajo para listado'!$BC$151:$CB$151,0)),0)+IFERROR(INDEX('Hoja de Trabajo para listado'!$DE$153:$DG$274,MATCH($A634,'Hoja de Trabajo para listado'!$DE$153:$DE$1048576,0),MATCH((CUADRO!I$5&amp;$E634),'Hoja de Trabajo para listado'!$DE$151:$DG$151,0)),0)+IFERROR(INDEX('Hoja de Trabajo para listado'!$CD$155:$DC$1048576,MATCH($A634,'Hoja de Trabajo para listado'!$CD$155:$CD$1048576,0),MATCH((CUADRO!I$5&amp;$E634),'Hoja de Trabajo para listado'!$CD$151:$DC$151,0)),0)</f>
        <v>0</v>
      </c>
      <c r="J634" s="243">
        <f ca="1">+IFERROR(INDEX('Hoja de Trabajo para listado'!$A$155:$Z$1048576,MATCH($A634,'Hoja de Trabajo para listado'!$A$155:$A$1048576,0),MATCH((CUADRO!J$5&amp;$E634),'Hoja de Trabajo para listado'!$A$151:$Z$151,0)),0)+IFERROR(INDEX('Hoja de Trabajo para listado'!$AB$155:$BA$1048576,MATCH($A634,'Hoja de Trabajo para listado'!$AB$155:$AB$1048576,0),MATCH((CUADRO!J$5&amp;$E634),'Hoja de Trabajo para listado'!$AB$151:$BA$151,0)),0)+IFERROR(INDEX('Hoja de Trabajo para listado'!$BC$155:$CB$1048576,MATCH($A634,'Hoja de Trabajo para listado'!$BC$155:$BC$1048576,0),MATCH((CUADRO!J$5&amp;$E634),'Hoja de Trabajo para listado'!$BC$151:$CB$151,0)),0)+IFERROR(INDEX('Hoja de Trabajo para listado'!$DE$153:$DG$274,MATCH($A634,'Hoja de Trabajo para listado'!$DE$153:$DE$1048576,0),MATCH((CUADRO!J$5&amp;$E634),'Hoja de Trabajo para listado'!$DE$151:$DG$151,0)),0)+IFERROR(INDEX('Hoja de Trabajo para listado'!$CD$155:$DC$1048576,MATCH($A634,'Hoja de Trabajo para listado'!$CD$155:$CD$1048576,0),MATCH((CUADRO!J$5&amp;$E634),'Hoja de Trabajo para listado'!$CD$151:$DC$151,0)),0)</f>
        <v>0</v>
      </c>
      <c r="K634" s="243">
        <f ca="1">+IFERROR(INDEX('Hoja de Trabajo para listado'!$A$155:$Z$1048576,MATCH($A634,'Hoja de Trabajo para listado'!$A$155:$A$1048576,0),MATCH((CUADRO!K$5&amp;$E634),'Hoja de Trabajo para listado'!$A$151:$Z$151,0)),0)+IFERROR(INDEX('Hoja de Trabajo para listado'!$AB$155:$BA$1048576,MATCH($A634,'Hoja de Trabajo para listado'!$AB$155:$AB$1048576,0),MATCH((CUADRO!K$5&amp;$E634),'Hoja de Trabajo para listado'!$AB$151:$BA$151,0)),0)+IFERROR(INDEX('Hoja de Trabajo para listado'!$BC$155:$CB$1048576,MATCH($A634,'Hoja de Trabajo para listado'!$BC$155:$BC$1048576,0),MATCH((CUADRO!K$5&amp;$E634),'Hoja de Trabajo para listado'!$BC$151:$CB$151,0)),0)+IFERROR(INDEX('Hoja de Trabajo para listado'!$DE$153:$DG$274,MATCH($A634,'Hoja de Trabajo para listado'!$DE$153:$DE$1048576,0),MATCH((CUADRO!K$5&amp;$E634),'Hoja de Trabajo para listado'!$DE$151:$DG$151,0)),0)+IFERROR(INDEX('Hoja de Trabajo para listado'!$CD$155:$DC$1048576,MATCH($A634,'Hoja de Trabajo para listado'!$CD$155:$CD$1048576,0),MATCH((CUADRO!K$5&amp;$E634),'Hoja de Trabajo para listado'!$CD$151:$DC$151,0)),0)</f>
        <v>0</v>
      </c>
      <c r="L634" s="243">
        <f ca="1">+IFERROR(INDEX('Hoja de Trabajo para listado'!$A$155:$Z$1048576,MATCH($A634,'Hoja de Trabajo para listado'!$A$155:$A$1048576,0),MATCH((CUADRO!L$5&amp;$E634),'Hoja de Trabajo para listado'!$A$151:$Z$151,0)),0)+IFERROR(INDEX('Hoja de Trabajo para listado'!$AB$155:$BA$1048576,MATCH($A634,'Hoja de Trabajo para listado'!$AB$155:$AB$1048576,0),MATCH((CUADRO!L$5&amp;$E634),'Hoja de Trabajo para listado'!$AB$151:$BA$151,0)),0)+IFERROR(INDEX('Hoja de Trabajo para listado'!$BC$155:$CB$1048576,MATCH($A634,'Hoja de Trabajo para listado'!$BC$155:$BC$1048576,0),MATCH((CUADRO!L$5&amp;$E634),'Hoja de Trabajo para listado'!$BC$151:$CB$151,0)),0)+IFERROR(INDEX('Hoja de Trabajo para listado'!$DE$153:$DG$274,MATCH($A634,'Hoja de Trabajo para listado'!$DE$153:$DE$1048576,0),MATCH((CUADRO!L$5&amp;$E634),'Hoja de Trabajo para listado'!$DE$151:$DG$151,0)),0)+IFERROR(INDEX('Hoja de Trabajo para listado'!$CD$155:$DC$1048576,MATCH($A634,'Hoja de Trabajo para listado'!$CD$155:$CD$1048576,0),MATCH((CUADRO!L$5&amp;$E634),'Hoja de Trabajo para listado'!$CD$151:$DC$151,0)),0)</f>
        <v>0</v>
      </c>
      <c r="M634" s="243">
        <f ca="1">+IFERROR(INDEX('Hoja de Trabajo para listado'!$A$155:$Z$1048576,MATCH($A634,'Hoja de Trabajo para listado'!$A$155:$A$1048576,0),MATCH((CUADRO!M$5&amp;$E634),'Hoja de Trabajo para listado'!$A$151:$Z$151,0)),0)+IFERROR(INDEX('Hoja de Trabajo para listado'!$AB$155:$BA$1048576,MATCH($A634,'Hoja de Trabajo para listado'!$AB$155:$AB$1048576,0),MATCH((CUADRO!M$5&amp;$E634),'Hoja de Trabajo para listado'!$AB$151:$BA$151,0)),0)+IFERROR(INDEX('Hoja de Trabajo para listado'!$BC$155:$CB$1048576,MATCH($A634,'Hoja de Trabajo para listado'!$BC$155:$BC$1048576,0),MATCH((CUADRO!M$5&amp;$E634),'Hoja de Trabajo para listado'!$BC$151:$CB$151,0)),0)+IFERROR(INDEX('Hoja de Trabajo para listado'!$DE$153:$DG$274,MATCH($A634,'Hoja de Trabajo para listado'!$DE$153:$DE$1048576,0),MATCH((CUADRO!M$5&amp;$E634),'Hoja de Trabajo para listado'!$DE$151:$DG$151,0)),0)+IFERROR(INDEX('Hoja de Trabajo para listado'!$CD$155:$DC$1048576,MATCH($A634,'Hoja de Trabajo para listado'!$CD$155:$CD$1048576,0),MATCH((CUADRO!M$5&amp;$E634),'Hoja de Trabajo para listado'!$CD$151:$DC$151,0)),0)</f>
        <v>0</v>
      </c>
      <c r="N634" s="243">
        <f ca="1">+IFERROR(INDEX('Hoja de Trabajo para listado'!$A$155:$Z$1048576,MATCH($A634,'Hoja de Trabajo para listado'!$A$155:$A$1048576,0),MATCH((CUADRO!N$5&amp;$E634),'Hoja de Trabajo para listado'!$A$151:$Z$151,0)),0)+IFERROR(INDEX('Hoja de Trabajo para listado'!$AB$155:$BA$1048576,MATCH($A634,'Hoja de Trabajo para listado'!$AB$155:$AB$1048576,0),MATCH((CUADRO!N$5&amp;$E634),'Hoja de Trabajo para listado'!$AB$151:$BA$151,0)),0)+IFERROR(INDEX('Hoja de Trabajo para listado'!$BC$155:$CB$1048576,MATCH($A634,'Hoja de Trabajo para listado'!$BC$155:$BC$1048576,0),MATCH((CUADRO!N$5&amp;$E634),'Hoja de Trabajo para listado'!$BC$151:$CB$151,0)),0)+IFERROR(INDEX('Hoja de Trabajo para listado'!$DE$153:$DG$274,MATCH($A634,'Hoja de Trabajo para listado'!$DE$153:$DE$1048576,0),MATCH((CUADRO!N$5&amp;$E634),'Hoja de Trabajo para listado'!$DE$151:$DG$151,0)),0)+IFERROR(INDEX('Hoja de Trabajo para listado'!$CD$155:$DC$1048576,MATCH($A634,'Hoja de Trabajo para listado'!$CD$155:$CD$1048576,0),MATCH((CUADRO!N$5&amp;$E634),'Hoja de Trabajo para listado'!$CD$151:$DC$151,0)),0)</f>
        <v>0</v>
      </c>
      <c r="O634" s="243">
        <f ca="1">+IFERROR(INDEX('Hoja de Trabajo para listado'!$A$155:$Z$1048576,MATCH($A634,'Hoja de Trabajo para listado'!$A$155:$A$1048576,0),MATCH((CUADRO!O$5&amp;$E634),'Hoja de Trabajo para listado'!$A$151:$Z$151,0)),0)+IFERROR(INDEX('Hoja de Trabajo para listado'!$AB$155:$BA$1048576,MATCH($A634,'Hoja de Trabajo para listado'!$AB$155:$AB$1048576,0),MATCH((CUADRO!O$5&amp;$E634),'Hoja de Trabajo para listado'!$AB$151:$BA$151,0)),0)+IFERROR(INDEX('Hoja de Trabajo para listado'!$BC$155:$CB$1048576,MATCH($A634,'Hoja de Trabajo para listado'!$BC$155:$BC$1048576,0),MATCH((CUADRO!O$5&amp;$E634),'Hoja de Trabajo para listado'!$BC$151:$CB$151,0)),0)+IFERROR(INDEX('Hoja de Trabajo para listado'!$DE$153:$DG$274,MATCH($A634,'Hoja de Trabajo para listado'!$DE$153:$DE$1048576,0),MATCH((CUADRO!O$5&amp;$E634),'Hoja de Trabajo para listado'!$DE$151:$DG$151,0)),0)+IFERROR(INDEX('Hoja de Trabajo para listado'!$CD$155:$DC$1048576,MATCH($A634,'Hoja de Trabajo para listado'!$CD$155:$CD$1048576,0),MATCH((CUADRO!O$5&amp;$E634),'Hoja de Trabajo para listado'!$CD$151:$DC$151,0)),0)</f>
        <v>0</v>
      </c>
      <c r="P634" s="243">
        <f ca="1">+IFERROR(INDEX('Hoja de Trabajo para listado'!$A$155:$Z$1048576,MATCH($A634,'Hoja de Trabajo para listado'!$A$155:$A$1048576,0),MATCH((CUADRO!P$5&amp;$E634),'Hoja de Trabajo para listado'!$A$151:$Z$151,0)),0)+IFERROR(INDEX('Hoja de Trabajo para listado'!$AB$155:$BA$1048576,MATCH($A634,'Hoja de Trabajo para listado'!$AB$155:$AB$1048576,0),MATCH((CUADRO!P$5&amp;$E634),'Hoja de Trabajo para listado'!$AB$151:$BA$151,0)),0)+IFERROR(INDEX('Hoja de Trabajo para listado'!$BC$155:$CB$1048576,MATCH($A634,'Hoja de Trabajo para listado'!$BC$155:$BC$1048576,0),MATCH((CUADRO!P$5&amp;$E634),'Hoja de Trabajo para listado'!$BC$151:$CB$151,0)),0)+IFERROR(INDEX('Hoja de Trabajo para listado'!$DE$153:$DG$274,MATCH($A634,'Hoja de Trabajo para listado'!$DE$153:$DE$1048576,0),MATCH((CUADRO!P$5&amp;$E634),'Hoja de Trabajo para listado'!$DE$151:$DG$151,0)),0)+IFERROR(INDEX('Hoja de Trabajo para listado'!$CD$155:$DC$1048576,MATCH($A634,'Hoja de Trabajo para listado'!$CD$155:$CD$1048576,0),MATCH((CUADRO!P$5&amp;$E634),'Hoja de Trabajo para listado'!$CD$151:$DC$151,0)),0)</f>
        <v>0</v>
      </c>
      <c r="Q634" s="243">
        <f ca="1">+IFERROR(INDEX('Hoja de Trabajo para listado'!$A$155:$Z$1048576,MATCH($A634,'Hoja de Trabajo para listado'!$A$155:$A$1048576,0),MATCH((CUADRO!Q$5&amp;$E634),'Hoja de Trabajo para listado'!$A$151:$Z$151,0)),0)+IFERROR(INDEX('Hoja de Trabajo para listado'!$AB$155:$BA$1048576,MATCH($A634,'Hoja de Trabajo para listado'!$AB$155:$AB$1048576,0),MATCH((CUADRO!Q$5&amp;$E634),'Hoja de Trabajo para listado'!$AB$151:$BA$151,0)),0)+IFERROR(INDEX('Hoja de Trabajo para listado'!$BC$155:$CB$1048576,MATCH($A634,'Hoja de Trabajo para listado'!$BC$155:$BC$1048576,0),MATCH((CUADRO!Q$5&amp;$E634),'Hoja de Trabajo para listado'!$BC$151:$CB$151,0)),0)+IFERROR(INDEX('Hoja de Trabajo para listado'!$DE$153:$DG$274,MATCH($A634,'Hoja de Trabajo para listado'!$DE$153:$DE$1048576,0),MATCH((CUADRO!Q$5&amp;$E634),'Hoja de Trabajo para listado'!$DE$151:$DG$151,0)),0)+IFERROR(INDEX('Hoja de Trabajo para listado'!$CD$155:$DC$1048576,MATCH($A634,'Hoja de Trabajo para listado'!$CD$155:$CD$1048576,0),MATCH((CUADRO!Q$5&amp;$E634),'Hoja de Trabajo para listado'!$CD$151:$DC$151,0)),0)</f>
        <v>0</v>
      </c>
      <c r="R634" s="243">
        <f t="shared" ca="1" si="21"/>
        <v>0</v>
      </c>
      <c r="S634" s="249"/>
      <c r="T634" s="243">
        <f ca="1">+T635</f>
        <v>0</v>
      </c>
      <c r="U634" s="242">
        <f t="shared" si="22"/>
        <v>1</v>
      </c>
      <c r="V634" s="333" t="str">
        <f>+VLOOKUP(A634,bd_lista!$A$3:$E$590,5,FALSE)</f>
        <v>Gobiernos Autonomos Municipales</v>
      </c>
      <c r="W634" s="391" t="str">
        <f>+V634</f>
        <v>Gobiernos Autonomos Municipales</v>
      </c>
      <c r="X634" s="242">
        <f>+VLOOKUP(A634,[4]Sheet1!$A$13:$D$744,4,FALSE)</f>
        <v>0</v>
      </c>
      <c r="Y634" s="242" t="e">
        <f>+VLOOKUP(X634,bd_lista!$A$3:$C$590,3,FALSE)</f>
        <v>#N/A</v>
      </c>
      <c r="Z634" s="294">
        <f>+X634</f>
        <v>0</v>
      </c>
      <c r="AA634" s="295" t="e">
        <f>+Y634</f>
        <v>#N/A</v>
      </c>
    </row>
    <row r="635" spans="1:27" customFormat="1" ht="15" hidden="1" customHeight="1">
      <c r="A635" s="32">
        <v>1270</v>
      </c>
      <c r="B635" s="388"/>
      <c r="C635" s="247" t="str">
        <f>+VLOOKUP(A635,bd_lista!$A$3:$C$590,3,FALSE)</f>
        <v>Gobierno Autónomo Municipal de Curva</v>
      </c>
      <c r="D635" s="390"/>
      <c r="E635" s="244" t="s">
        <v>1305</v>
      </c>
      <c r="F635" s="243">
        <f ca="1">+IFERROR(INDEX('Hoja de Trabajo para listado'!$A$155:$Z$1048576,MATCH($A635,'Hoja de Trabajo para listado'!$A$155:$A$1048576,0),MATCH((CUADRO!F$5&amp;$E635),'Hoja de Trabajo para listado'!$A$151:$Z$151,0)),0)+IFERROR(INDEX('Hoja de Trabajo para listado'!$AB$155:$BA$1048576,MATCH($A635,'Hoja de Trabajo para listado'!$AB$155:$AB$1048576,0),MATCH((CUADRO!F$5&amp;$E635),'Hoja de Trabajo para listado'!$AB$151:$BA$151,0)),0)+IFERROR(INDEX('Hoja de Trabajo para listado'!$BC$155:$CB$1048576,MATCH($A635,'Hoja de Trabajo para listado'!$BC$155:$BC$1048576,0),MATCH((CUADRO!F$5&amp;$E635),'Hoja de Trabajo para listado'!$BC$151:$CB$151,0)),0)+IFERROR(INDEX('Hoja de Trabajo para listado'!$DE$153:$DG$274,MATCH($A635,'Hoja de Trabajo para listado'!$DE$153:$DE$1048576,0),MATCH((CUADRO!F$5&amp;$E635),'Hoja de Trabajo para listado'!$DE$151:$DG$151,0)),0)+IFERROR(INDEX('Hoja de Trabajo para listado'!$CD$155:$DC$1048576,MATCH($A635,'Hoja de Trabajo para listado'!$CD$155:$CD$1048576,0),MATCH((CUADRO!F$5&amp;$E635),'Hoja de Trabajo para listado'!$CD$151:$DC$151,0)),0)</f>
        <v>0</v>
      </c>
      <c r="G635" s="243">
        <f ca="1">+IFERROR(INDEX('Hoja de Trabajo para listado'!$A$155:$Z$1048576,MATCH($A635,'Hoja de Trabajo para listado'!$A$155:$A$1048576,0),MATCH((CUADRO!G$5&amp;$E635),'Hoja de Trabajo para listado'!$A$151:$Z$151,0)),0)+IFERROR(INDEX('Hoja de Trabajo para listado'!$AB$155:$BA$1048576,MATCH($A635,'Hoja de Trabajo para listado'!$AB$155:$AB$1048576,0),MATCH((CUADRO!G$5&amp;$E635),'Hoja de Trabajo para listado'!$AB$151:$BA$151,0)),0)+IFERROR(INDEX('Hoja de Trabajo para listado'!$BC$155:$CB$1048576,MATCH($A635,'Hoja de Trabajo para listado'!$BC$155:$BC$1048576,0),MATCH((CUADRO!G$5&amp;$E635),'Hoja de Trabajo para listado'!$BC$151:$CB$151,0)),0)+IFERROR(INDEX('Hoja de Trabajo para listado'!$DE$153:$DG$274,MATCH($A635,'Hoja de Trabajo para listado'!$DE$153:$DE$1048576,0),MATCH((CUADRO!G$5&amp;$E635),'Hoja de Trabajo para listado'!$DE$151:$DG$151,0)),0)+IFERROR(INDEX('Hoja de Trabajo para listado'!$CD$155:$DC$1048576,MATCH($A635,'Hoja de Trabajo para listado'!$CD$155:$CD$1048576,0),MATCH((CUADRO!G$5&amp;$E635),'Hoja de Trabajo para listado'!$CD$151:$DC$151,0)),0)</f>
        <v>0</v>
      </c>
      <c r="H635" s="243">
        <f ca="1">+IFERROR(INDEX('Hoja de Trabajo para listado'!$A$155:$Z$1048576,MATCH($A635,'Hoja de Trabajo para listado'!$A$155:$A$1048576,0),MATCH((CUADRO!H$5&amp;$E635),'Hoja de Trabajo para listado'!$A$151:$Z$151,0)),0)+IFERROR(INDEX('Hoja de Trabajo para listado'!$AB$155:$BA$1048576,MATCH($A635,'Hoja de Trabajo para listado'!$AB$155:$AB$1048576,0),MATCH((CUADRO!H$5&amp;$E635),'Hoja de Trabajo para listado'!$AB$151:$BA$151,0)),0)+IFERROR(INDEX('Hoja de Trabajo para listado'!$BC$155:$CB$1048576,MATCH($A635,'Hoja de Trabajo para listado'!$BC$155:$BC$1048576,0),MATCH((CUADRO!H$5&amp;$E635),'Hoja de Trabajo para listado'!$BC$151:$CB$151,0)),0)+IFERROR(INDEX('Hoja de Trabajo para listado'!$DE$153:$DG$274,MATCH($A635,'Hoja de Trabajo para listado'!$DE$153:$DE$1048576,0),MATCH((CUADRO!H$5&amp;$E635),'Hoja de Trabajo para listado'!$DE$151:$DG$151,0)),0)+IFERROR(INDEX('Hoja de Trabajo para listado'!$CD$155:$DC$1048576,MATCH($A635,'Hoja de Trabajo para listado'!$CD$155:$CD$1048576,0),MATCH((CUADRO!H$5&amp;$E635),'Hoja de Trabajo para listado'!$CD$151:$DC$151,0)),0)</f>
        <v>0</v>
      </c>
      <c r="I635" s="243">
        <f ca="1">+IFERROR(INDEX('Hoja de Trabajo para listado'!$A$155:$Z$1048576,MATCH($A635,'Hoja de Trabajo para listado'!$A$155:$A$1048576,0),MATCH((CUADRO!I$5&amp;$E635),'Hoja de Trabajo para listado'!$A$151:$Z$151,0)),0)+IFERROR(INDEX('Hoja de Trabajo para listado'!$AB$155:$BA$1048576,MATCH($A635,'Hoja de Trabajo para listado'!$AB$155:$AB$1048576,0),MATCH((CUADRO!I$5&amp;$E635),'Hoja de Trabajo para listado'!$AB$151:$BA$151,0)),0)+IFERROR(INDEX('Hoja de Trabajo para listado'!$BC$155:$CB$1048576,MATCH($A635,'Hoja de Trabajo para listado'!$BC$155:$BC$1048576,0),MATCH((CUADRO!I$5&amp;$E635),'Hoja de Trabajo para listado'!$BC$151:$CB$151,0)),0)+IFERROR(INDEX('Hoja de Trabajo para listado'!$DE$153:$DG$274,MATCH($A635,'Hoja de Trabajo para listado'!$DE$153:$DE$1048576,0),MATCH((CUADRO!I$5&amp;$E635),'Hoja de Trabajo para listado'!$DE$151:$DG$151,0)),0)+IFERROR(INDEX('Hoja de Trabajo para listado'!$CD$155:$DC$1048576,MATCH($A635,'Hoja de Trabajo para listado'!$CD$155:$CD$1048576,0),MATCH((CUADRO!I$5&amp;$E635),'Hoja de Trabajo para listado'!$CD$151:$DC$151,0)),0)</f>
        <v>0</v>
      </c>
      <c r="J635" s="243">
        <f ca="1">+IFERROR(INDEX('Hoja de Trabajo para listado'!$A$155:$Z$1048576,MATCH($A635,'Hoja de Trabajo para listado'!$A$155:$A$1048576,0),MATCH((CUADRO!J$5&amp;$E635),'Hoja de Trabajo para listado'!$A$151:$Z$151,0)),0)+IFERROR(INDEX('Hoja de Trabajo para listado'!$AB$155:$BA$1048576,MATCH($A635,'Hoja de Trabajo para listado'!$AB$155:$AB$1048576,0),MATCH((CUADRO!J$5&amp;$E635),'Hoja de Trabajo para listado'!$AB$151:$BA$151,0)),0)+IFERROR(INDEX('Hoja de Trabajo para listado'!$BC$155:$CB$1048576,MATCH($A635,'Hoja de Trabajo para listado'!$BC$155:$BC$1048576,0),MATCH((CUADRO!J$5&amp;$E635),'Hoja de Trabajo para listado'!$BC$151:$CB$151,0)),0)+IFERROR(INDEX('Hoja de Trabajo para listado'!$DE$153:$DG$274,MATCH($A635,'Hoja de Trabajo para listado'!$DE$153:$DE$1048576,0),MATCH((CUADRO!J$5&amp;$E635),'Hoja de Trabajo para listado'!$DE$151:$DG$151,0)),0)+IFERROR(INDEX('Hoja de Trabajo para listado'!$CD$155:$DC$1048576,MATCH($A635,'Hoja de Trabajo para listado'!$CD$155:$CD$1048576,0),MATCH((CUADRO!J$5&amp;$E635),'Hoja de Trabajo para listado'!$CD$151:$DC$151,0)),0)</f>
        <v>0</v>
      </c>
      <c r="K635" s="243">
        <f ca="1">+IFERROR(INDEX('Hoja de Trabajo para listado'!$A$155:$Z$1048576,MATCH($A635,'Hoja de Trabajo para listado'!$A$155:$A$1048576,0),MATCH((CUADRO!K$5&amp;$E635),'Hoja de Trabajo para listado'!$A$151:$Z$151,0)),0)+IFERROR(INDEX('Hoja de Trabajo para listado'!$AB$155:$BA$1048576,MATCH($A635,'Hoja de Trabajo para listado'!$AB$155:$AB$1048576,0),MATCH((CUADRO!K$5&amp;$E635),'Hoja de Trabajo para listado'!$AB$151:$BA$151,0)),0)+IFERROR(INDEX('Hoja de Trabajo para listado'!$BC$155:$CB$1048576,MATCH($A635,'Hoja de Trabajo para listado'!$BC$155:$BC$1048576,0),MATCH((CUADRO!K$5&amp;$E635),'Hoja de Trabajo para listado'!$BC$151:$CB$151,0)),0)+IFERROR(INDEX('Hoja de Trabajo para listado'!$DE$153:$DG$274,MATCH($A635,'Hoja de Trabajo para listado'!$DE$153:$DE$1048576,0),MATCH((CUADRO!K$5&amp;$E635),'Hoja de Trabajo para listado'!$DE$151:$DG$151,0)),0)+IFERROR(INDEX('Hoja de Trabajo para listado'!$CD$155:$DC$1048576,MATCH($A635,'Hoja de Trabajo para listado'!$CD$155:$CD$1048576,0),MATCH((CUADRO!K$5&amp;$E635),'Hoja de Trabajo para listado'!$CD$151:$DC$151,0)),0)</f>
        <v>0</v>
      </c>
      <c r="L635" s="243">
        <f ca="1">+IFERROR(INDEX('Hoja de Trabajo para listado'!$A$155:$Z$1048576,MATCH($A635,'Hoja de Trabajo para listado'!$A$155:$A$1048576,0),MATCH((CUADRO!L$5&amp;$E635),'Hoja de Trabajo para listado'!$A$151:$Z$151,0)),0)+IFERROR(INDEX('Hoja de Trabajo para listado'!$AB$155:$BA$1048576,MATCH($A635,'Hoja de Trabajo para listado'!$AB$155:$AB$1048576,0),MATCH((CUADRO!L$5&amp;$E635),'Hoja de Trabajo para listado'!$AB$151:$BA$151,0)),0)+IFERROR(INDEX('Hoja de Trabajo para listado'!$BC$155:$CB$1048576,MATCH($A635,'Hoja de Trabajo para listado'!$BC$155:$BC$1048576,0),MATCH((CUADRO!L$5&amp;$E635),'Hoja de Trabajo para listado'!$BC$151:$CB$151,0)),0)+IFERROR(INDEX('Hoja de Trabajo para listado'!$DE$153:$DG$274,MATCH($A635,'Hoja de Trabajo para listado'!$DE$153:$DE$1048576,0),MATCH((CUADRO!L$5&amp;$E635),'Hoja de Trabajo para listado'!$DE$151:$DG$151,0)),0)+IFERROR(INDEX('Hoja de Trabajo para listado'!$CD$155:$DC$1048576,MATCH($A635,'Hoja de Trabajo para listado'!$CD$155:$CD$1048576,0),MATCH((CUADRO!L$5&amp;$E635),'Hoja de Trabajo para listado'!$CD$151:$DC$151,0)),0)</f>
        <v>0</v>
      </c>
      <c r="M635" s="243">
        <f ca="1">+IFERROR(INDEX('Hoja de Trabajo para listado'!$A$155:$Z$1048576,MATCH($A635,'Hoja de Trabajo para listado'!$A$155:$A$1048576,0),MATCH((CUADRO!M$5&amp;$E635),'Hoja de Trabajo para listado'!$A$151:$Z$151,0)),0)+IFERROR(INDEX('Hoja de Trabajo para listado'!$AB$155:$BA$1048576,MATCH($A635,'Hoja de Trabajo para listado'!$AB$155:$AB$1048576,0),MATCH((CUADRO!M$5&amp;$E635),'Hoja de Trabajo para listado'!$AB$151:$BA$151,0)),0)+IFERROR(INDEX('Hoja de Trabajo para listado'!$BC$155:$CB$1048576,MATCH($A635,'Hoja de Trabajo para listado'!$BC$155:$BC$1048576,0),MATCH((CUADRO!M$5&amp;$E635),'Hoja de Trabajo para listado'!$BC$151:$CB$151,0)),0)+IFERROR(INDEX('Hoja de Trabajo para listado'!$DE$153:$DG$274,MATCH($A635,'Hoja de Trabajo para listado'!$DE$153:$DE$1048576,0),MATCH((CUADRO!M$5&amp;$E635),'Hoja de Trabajo para listado'!$DE$151:$DG$151,0)),0)+IFERROR(INDEX('Hoja de Trabajo para listado'!$CD$155:$DC$1048576,MATCH($A635,'Hoja de Trabajo para listado'!$CD$155:$CD$1048576,0),MATCH((CUADRO!M$5&amp;$E635),'Hoja de Trabajo para listado'!$CD$151:$DC$151,0)),0)</f>
        <v>0</v>
      </c>
      <c r="N635" s="243">
        <f ca="1">+IFERROR(INDEX('Hoja de Trabajo para listado'!$A$155:$Z$1048576,MATCH($A635,'Hoja de Trabajo para listado'!$A$155:$A$1048576,0),MATCH((CUADRO!N$5&amp;$E635),'Hoja de Trabajo para listado'!$A$151:$Z$151,0)),0)+IFERROR(INDEX('Hoja de Trabajo para listado'!$AB$155:$BA$1048576,MATCH($A635,'Hoja de Trabajo para listado'!$AB$155:$AB$1048576,0),MATCH((CUADRO!N$5&amp;$E635),'Hoja de Trabajo para listado'!$AB$151:$BA$151,0)),0)+IFERROR(INDEX('Hoja de Trabajo para listado'!$BC$155:$CB$1048576,MATCH($A635,'Hoja de Trabajo para listado'!$BC$155:$BC$1048576,0),MATCH((CUADRO!N$5&amp;$E635),'Hoja de Trabajo para listado'!$BC$151:$CB$151,0)),0)+IFERROR(INDEX('Hoja de Trabajo para listado'!$DE$153:$DG$274,MATCH($A635,'Hoja de Trabajo para listado'!$DE$153:$DE$1048576,0),MATCH((CUADRO!N$5&amp;$E635),'Hoja de Trabajo para listado'!$DE$151:$DG$151,0)),0)+IFERROR(INDEX('Hoja de Trabajo para listado'!$CD$155:$DC$1048576,MATCH($A635,'Hoja de Trabajo para listado'!$CD$155:$CD$1048576,0),MATCH((CUADRO!N$5&amp;$E635),'Hoja de Trabajo para listado'!$CD$151:$DC$151,0)),0)</f>
        <v>0</v>
      </c>
      <c r="O635" s="243">
        <f ca="1">+IFERROR(INDEX('Hoja de Trabajo para listado'!$A$155:$Z$1048576,MATCH($A635,'Hoja de Trabajo para listado'!$A$155:$A$1048576,0),MATCH((CUADRO!O$5&amp;$E635),'Hoja de Trabajo para listado'!$A$151:$Z$151,0)),0)+IFERROR(INDEX('Hoja de Trabajo para listado'!$AB$155:$BA$1048576,MATCH($A635,'Hoja de Trabajo para listado'!$AB$155:$AB$1048576,0),MATCH((CUADRO!O$5&amp;$E635),'Hoja de Trabajo para listado'!$AB$151:$BA$151,0)),0)+IFERROR(INDEX('Hoja de Trabajo para listado'!$BC$155:$CB$1048576,MATCH($A635,'Hoja de Trabajo para listado'!$BC$155:$BC$1048576,0),MATCH((CUADRO!O$5&amp;$E635),'Hoja de Trabajo para listado'!$BC$151:$CB$151,0)),0)+IFERROR(INDEX('Hoja de Trabajo para listado'!$DE$153:$DG$274,MATCH($A635,'Hoja de Trabajo para listado'!$DE$153:$DE$1048576,0),MATCH((CUADRO!O$5&amp;$E635),'Hoja de Trabajo para listado'!$DE$151:$DG$151,0)),0)+IFERROR(INDEX('Hoja de Trabajo para listado'!$CD$155:$DC$1048576,MATCH($A635,'Hoja de Trabajo para listado'!$CD$155:$CD$1048576,0),MATCH((CUADRO!O$5&amp;$E635),'Hoja de Trabajo para listado'!$CD$151:$DC$151,0)),0)</f>
        <v>0</v>
      </c>
      <c r="P635" s="243">
        <f ca="1">+IFERROR(INDEX('Hoja de Trabajo para listado'!$A$155:$Z$1048576,MATCH($A635,'Hoja de Trabajo para listado'!$A$155:$A$1048576,0),MATCH((CUADRO!P$5&amp;$E635),'Hoja de Trabajo para listado'!$A$151:$Z$151,0)),0)+IFERROR(INDEX('Hoja de Trabajo para listado'!$AB$155:$BA$1048576,MATCH($A635,'Hoja de Trabajo para listado'!$AB$155:$AB$1048576,0),MATCH((CUADRO!P$5&amp;$E635),'Hoja de Trabajo para listado'!$AB$151:$BA$151,0)),0)+IFERROR(INDEX('Hoja de Trabajo para listado'!$BC$155:$CB$1048576,MATCH($A635,'Hoja de Trabajo para listado'!$BC$155:$BC$1048576,0),MATCH((CUADRO!P$5&amp;$E635),'Hoja de Trabajo para listado'!$BC$151:$CB$151,0)),0)+IFERROR(INDEX('Hoja de Trabajo para listado'!$DE$153:$DG$274,MATCH($A635,'Hoja de Trabajo para listado'!$DE$153:$DE$1048576,0),MATCH((CUADRO!P$5&amp;$E635),'Hoja de Trabajo para listado'!$DE$151:$DG$151,0)),0)+IFERROR(INDEX('Hoja de Trabajo para listado'!$CD$155:$DC$1048576,MATCH($A635,'Hoja de Trabajo para listado'!$CD$155:$CD$1048576,0),MATCH((CUADRO!P$5&amp;$E635),'Hoja de Trabajo para listado'!$CD$151:$DC$151,0)),0)</f>
        <v>0</v>
      </c>
      <c r="Q635" s="243">
        <f ca="1">+IFERROR(INDEX('Hoja de Trabajo para listado'!$A$155:$Z$1048576,MATCH($A635,'Hoja de Trabajo para listado'!$A$155:$A$1048576,0),MATCH((CUADRO!Q$5&amp;$E635),'Hoja de Trabajo para listado'!$A$151:$Z$151,0)),0)+IFERROR(INDEX('Hoja de Trabajo para listado'!$AB$155:$BA$1048576,MATCH($A635,'Hoja de Trabajo para listado'!$AB$155:$AB$1048576,0),MATCH((CUADRO!Q$5&amp;$E635),'Hoja de Trabajo para listado'!$AB$151:$BA$151,0)),0)+IFERROR(INDEX('Hoja de Trabajo para listado'!$BC$155:$CB$1048576,MATCH($A635,'Hoja de Trabajo para listado'!$BC$155:$BC$1048576,0),MATCH((CUADRO!Q$5&amp;$E635),'Hoja de Trabajo para listado'!$BC$151:$CB$151,0)),0)+IFERROR(INDEX('Hoja de Trabajo para listado'!$DE$153:$DG$274,MATCH($A635,'Hoja de Trabajo para listado'!$DE$153:$DE$1048576,0),MATCH((CUADRO!Q$5&amp;$E635),'Hoja de Trabajo para listado'!$DE$151:$DG$151,0)),0)+IFERROR(INDEX('Hoja de Trabajo para listado'!$CD$155:$DC$1048576,MATCH($A635,'Hoja de Trabajo para listado'!$CD$155:$CD$1048576,0),MATCH((CUADRO!Q$5&amp;$E635),'Hoja de Trabajo para listado'!$CD$151:$DC$151,0)),0)</f>
        <v>0</v>
      </c>
      <c r="R635" s="243">
        <f t="shared" ca="1" si="21"/>
        <v>0</v>
      </c>
      <c r="S635" s="249">
        <f ca="1">+R634+R635</f>
        <v>0</v>
      </c>
      <c r="T635" s="243">
        <f ca="1">+S635</f>
        <v>0</v>
      </c>
      <c r="U635" s="242">
        <f t="shared" si="22"/>
        <v>2</v>
      </c>
      <c r="V635" s="333" t="str">
        <f>+VLOOKUP(A635,bd_lista!$A$3:$E$590,5,FALSE)</f>
        <v>Gobiernos Autonomos Municipales</v>
      </c>
      <c r="W635" s="392"/>
      <c r="X635" s="242">
        <f>+VLOOKUP(A635,[4]Sheet1!$A$13:$D$744,4,FALSE)</f>
        <v>0</v>
      </c>
      <c r="Y635" s="242" t="e">
        <f>+VLOOKUP(X635,bd_lista!$A$3:$C$590,3,FALSE)</f>
        <v>#N/A</v>
      </c>
      <c r="Z635" s="292"/>
      <c r="AA635" s="293"/>
    </row>
    <row r="636" spans="1:27" customFormat="1" ht="15" hidden="1" customHeight="1">
      <c r="A636" s="32">
        <v>1271</v>
      </c>
      <c r="B636" s="387">
        <f>+A636</f>
        <v>1271</v>
      </c>
      <c r="C636" s="247" t="str">
        <f>+VLOOKUP(A636,bd_lista!$A$3:$C$590,3,FALSE)</f>
        <v>Gobierno Autónomo Municipal de San Pedro de Curahuara</v>
      </c>
      <c r="D636" s="389" t="str">
        <f>+C636</f>
        <v>Gobierno Autónomo Municipal de San Pedro de Curahuara</v>
      </c>
      <c r="E636" s="242" t="s">
        <v>1304</v>
      </c>
      <c r="F636" s="243">
        <f ca="1">+IFERROR(INDEX('Hoja de Trabajo para listado'!$A$155:$Z$1048576,MATCH($A636,'Hoja de Trabajo para listado'!$A$155:$A$1048576,0),MATCH((CUADRO!F$5&amp;$E636),'Hoja de Trabajo para listado'!$A$151:$Z$151,0)),0)+IFERROR(INDEX('Hoja de Trabajo para listado'!$AB$155:$BA$1048576,MATCH($A636,'Hoja de Trabajo para listado'!$AB$155:$AB$1048576,0),MATCH((CUADRO!F$5&amp;$E636),'Hoja de Trabajo para listado'!$AB$151:$BA$151,0)),0)+IFERROR(INDEX('Hoja de Trabajo para listado'!$BC$155:$CB$1048576,MATCH($A636,'Hoja de Trabajo para listado'!$BC$155:$BC$1048576,0),MATCH((CUADRO!F$5&amp;$E636),'Hoja de Trabajo para listado'!$BC$151:$CB$151,0)),0)+IFERROR(INDEX('Hoja de Trabajo para listado'!$DE$153:$DG$274,MATCH($A636,'Hoja de Trabajo para listado'!$DE$153:$DE$1048576,0),MATCH((CUADRO!F$5&amp;$E636),'Hoja de Trabajo para listado'!$DE$151:$DG$151,0)),0)+IFERROR(INDEX('Hoja de Trabajo para listado'!$CD$155:$DC$1048576,MATCH($A636,'Hoja de Trabajo para listado'!$CD$155:$CD$1048576,0),MATCH((CUADRO!F$5&amp;$E636),'Hoja de Trabajo para listado'!$CD$151:$DC$151,0)),0)</f>
        <v>0</v>
      </c>
      <c r="G636" s="243">
        <f ca="1">+IFERROR(INDEX('Hoja de Trabajo para listado'!$A$155:$Z$1048576,MATCH($A636,'Hoja de Trabajo para listado'!$A$155:$A$1048576,0),MATCH((CUADRO!G$5&amp;$E636),'Hoja de Trabajo para listado'!$A$151:$Z$151,0)),0)+IFERROR(INDEX('Hoja de Trabajo para listado'!$AB$155:$BA$1048576,MATCH($A636,'Hoja de Trabajo para listado'!$AB$155:$AB$1048576,0),MATCH((CUADRO!G$5&amp;$E636),'Hoja de Trabajo para listado'!$AB$151:$BA$151,0)),0)+IFERROR(INDEX('Hoja de Trabajo para listado'!$BC$155:$CB$1048576,MATCH($A636,'Hoja de Trabajo para listado'!$BC$155:$BC$1048576,0),MATCH((CUADRO!G$5&amp;$E636),'Hoja de Trabajo para listado'!$BC$151:$CB$151,0)),0)+IFERROR(INDEX('Hoja de Trabajo para listado'!$DE$153:$DG$274,MATCH($A636,'Hoja de Trabajo para listado'!$DE$153:$DE$1048576,0),MATCH((CUADRO!G$5&amp;$E636),'Hoja de Trabajo para listado'!$DE$151:$DG$151,0)),0)+IFERROR(INDEX('Hoja de Trabajo para listado'!$CD$155:$DC$1048576,MATCH($A636,'Hoja de Trabajo para listado'!$CD$155:$CD$1048576,0),MATCH((CUADRO!G$5&amp;$E636),'Hoja de Trabajo para listado'!$CD$151:$DC$151,0)),0)</f>
        <v>0</v>
      </c>
      <c r="H636" s="243">
        <f ca="1">+IFERROR(INDEX('Hoja de Trabajo para listado'!$A$155:$Z$1048576,MATCH($A636,'Hoja de Trabajo para listado'!$A$155:$A$1048576,0),MATCH((CUADRO!H$5&amp;$E636),'Hoja de Trabajo para listado'!$A$151:$Z$151,0)),0)+IFERROR(INDEX('Hoja de Trabajo para listado'!$AB$155:$BA$1048576,MATCH($A636,'Hoja de Trabajo para listado'!$AB$155:$AB$1048576,0),MATCH((CUADRO!H$5&amp;$E636),'Hoja de Trabajo para listado'!$AB$151:$BA$151,0)),0)+IFERROR(INDEX('Hoja de Trabajo para listado'!$BC$155:$CB$1048576,MATCH($A636,'Hoja de Trabajo para listado'!$BC$155:$BC$1048576,0),MATCH((CUADRO!H$5&amp;$E636),'Hoja de Trabajo para listado'!$BC$151:$CB$151,0)),0)+IFERROR(INDEX('Hoja de Trabajo para listado'!$DE$153:$DG$274,MATCH($A636,'Hoja de Trabajo para listado'!$DE$153:$DE$1048576,0),MATCH((CUADRO!H$5&amp;$E636),'Hoja de Trabajo para listado'!$DE$151:$DG$151,0)),0)+IFERROR(INDEX('Hoja de Trabajo para listado'!$CD$155:$DC$1048576,MATCH($A636,'Hoja de Trabajo para listado'!$CD$155:$CD$1048576,0),MATCH((CUADRO!H$5&amp;$E636),'Hoja de Trabajo para listado'!$CD$151:$DC$151,0)),0)</f>
        <v>0</v>
      </c>
      <c r="I636" s="243">
        <f ca="1">+IFERROR(INDEX('Hoja de Trabajo para listado'!$A$155:$Z$1048576,MATCH($A636,'Hoja de Trabajo para listado'!$A$155:$A$1048576,0),MATCH((CUADRO!I$5&amp;$E636),'Hoja de Trabajo para listado'!$A$151:$Z$151,0)),0)+IFERROR(INDEX('Hoja de Trabajo para listado'!$AB$155:$BA$1048576,MATCH($A636,'Hoja de Trabajo para listado'!$AB$155:$AB$1048576,0),MATCH((CUADRO!I$5&amp;$E636),'Hoja de Trabajo para listado'!$AB$151:$BA$151,0)),0)+IFERROR(INDEX('Hoja de Trabajo para listado'!$BC$155:$CB$1048576,MATCH($A636,'Hoja de Trabajo para listado'!$BC$155:$BC$1048576,0),MATCH((CUADRO!I$5&amp;$E636),'Hoja de Trabajo para listado'!$BC$151:$CB$151,0)),0)+IFERROR(INDEX('Hoja de Trabajo para listado'!$DE$153:$DG$274,MATCH($A636,'Hoja de Trabajo para listado'!$DE$153:$DE$1048576,0),MATCH((CUADRO!I$5&amp;$E636),'Hoja de Trabajo para listado'!$DE$151:$DG$151,0)),0)+IFERROR(INDEX('Hoja de Trabajo para listado'!$CD$155:$DC$1048576,MATCH($A636,'Hoja de Trabajo para listado'!$CD$155:$CD$1048576,0),MATCH((CUADRO!I$5&amp;$E636),'Hoja de Trabajo para listado'!$CD$151:$DC$151,0)),0)</f>
        <v>0</v>
      </c>
      <c r="J636" s="243">
        <f ca="1">+IFERROR(INDEX('Hoja de Trabajo para listado'!$A$155:$Z$1048576,MATCH($A636,'Hoja de Trabajo para listado'!$A$155:$A$1048576,0),MATCH((CUADRO!J$5&amp;$E636),'Hoja de Trabajo para listado'!$A$151:$Z$151,0)),0)+IFERROR(INDEX('Hoja de Trabajo para listado'!$AB$155:$BA$1048576,MATCH($A636,'Hoja de Trabajo para listado'!$AB$155:$AB$1048576,0),MATCH((CUADRO!J$5&amp;$E636),'Hoja de Trabajo para listado'!$AB$151:$BA$151,0)),0)+IFERROR(INDEX('Hoja de Trabajo para listado'!$BC$155:$CB$1048576,MATCH($A636,'Hoja de Trabajo para listado'!$BC$155:$BC$1048576,0),MATCH((CUADRO!J$5&amp;$E636),'Hoja de Trabajo para listado'!$BC$151:$CB$151,0)),0)+IFERROR(INDEX('Hoja de Trabajo para listado'!$DE$153:$DG$274,MATCH($A636,'Hoja de Trabajo para listado'!$DE$153:$DE$1048576,0),MATCH((CUADRO!J$5&amp;$E636),'Hoja de Trabajo para listado'!$DE$151:$DG$151,0)),0)+IFERROR(INDEX('Hoja de Trabajo para listado'!$CD$155:$DC$1048576,MATCH($A636,'Hoja de Trabajo para listado'!$CD$155:$CD$1048576,0),MATCH((CUADRO!J$5&amp;$E636),'Hoja de Trabajo para listado'!$CD$151:$DC$151,0)),0)</f>
        <v>0</v>
      </c>
      <c r="K636" s="243">
        <f ca="1">+IFERROR(INDEX('Hoja de Trabajo para listado'!$A$155:$Z$1048576,MATCH($A636,'Hoja de Trabajo para listado'!$A$155:$A$1048576,0),MATCH((CUADRO!K$5&amp;$E636),'Hoja de Trabajo para listado'!$A$151:$Z$151,0)),0)+IFERROR(INDEX('Hoja de Trabajo para listado'!$AB$155:$BA$1048576,MATCH($A636,'Hoja de Trabajo para listado'!$AB$155:$AB$1048576,0),MATCH((CUADRO!K$5&amp;$E636),'Hoja de Trabajo para listado'!$AB$151:$BA$151,0)),0)+IFERROR(INDEX('Hoja de Trabajo para listado'!$BC$155:$CB$1048576,MATCH($A636,'Hoja de Trabajo para listado'!$BC$155:$BC$1048576,0),MATCH((CUADRO!K$5&amp;$E636),'Hoja de Trabajo para listado'!$BC$151:$CB$151,0)),0)+IFERROR(INDEX('Hoja de Trabajo para listado'!$DE$153:$DG$274,MATCH($A636,'Hoja de Trabajo para listado'!$DE$153:$DE$1048576,0),MATCH((CUADRO!K$5&amp;$E636),'Hoja de Trabajo para listado'!$DE$151:$DG$151,0)),0)+IFERROR(INDEX('Hoja de Trabajo para listado'!$CD$155:$DC$1048576,MATCH($A636,'Hoja de Trabajo para listado'!$CD$155:$CD$1048576,0),MATCH((CUADRO!K$5&amp;$E636),'Hoja de Trabajo para listado'!$CD$151:$DC$151,0)),0)</f>
        <v>0</v>
      </c>
      <c r="L636" s="243">
        <f ca="1">+IFERROR(INDEX('Hoja de Trabajo para listado'!$A$155:$Z$1048576,MATCH($A636,'Hoja de Trabajo para listado'!$A$155:$A$1048576,0),MATCH((CUADRO!L$5&amp;$E636),'Hoja de Trabajo para listado'!$A$151:$Z$151,0)),0)+IFERROR(INDEX('Hoja de Trabajo para listado'!$AB$155:$BA$1048576,MATCH($A636,'Hoja de Trabajo para listado'!$AB$155:$AB$1048576,0),MATCH((CUADRO!L$5&amp;$E636),'Hoja de Trabajo para listado'!$AB$151:$BA$151,0)),0)+IFERROR(INDEX('Hoja de Trabajo para listado'!$BC$155:$CB$1048576,MATCH($A636,'Hoja de Trabajo para listado'!$BC$155:$BC$1048576,0),MATCH((CUADRO!L$5&amp;$E636),'Hoja de Trabajo para listado'!$BC$151:$CB$151,0)),0)+IFERROR(INDEX('Hoja de Trabajo para listado'!$DE$153:$DG$274,MATCH($A636,'Hoja de Trabajo para listado'!$DE$153:$DE$1048576,0),MATCH((CUADRO!L$5&amp;$E636),'Hoja de Trabajo para listado'!$DE$151:$DG$151,0)),0)+IFERROR(INDEX('Hoja de Trabajo para listado'!$CD$155:$DC$1048576,MATCH($A636,'Hoja de Trabajo para listado'!$CD$155:$CD$1048576,0),MATCH((CUADRO!L$5&amp;$E636),'Hoja de Trabajo para listado'!$CD$151:$DC$151,0)),0)</f>
        <v>0</v>
      </c>
      <c r="M636" s="243">
        <f ca="1">+IFERROR(INDEX('Hoja de Trabajo para listado'!$A$155:$Z$1048576,MATCH($A636,'Hoja de Trabajo para listado'!$A$155:$A$1048576,0),MATCH((CUADRO!M$5&amp;$E636),'Hoja de Trabajo para listado'!$A$151:$Z$151,0)),0)+IFERROR(INDEX('Hoja de Trabajo para listado'!$AB$155:$BA$1048576,MATCH($A636,'Hoja de Trabajo para listado'!$AB$155:$AB$1048576,0),MATCH((CUADRO!M$5&amp;$E636),'Hoja de Trabajo para listado'!$AB$151:$BA$151,0)),0)+IFERROR(INDEX('Hoja de Trabajo para listado'!$BC$155:$CB$1048576,MATCH($A636,'Hoja de Trabajo para listado'!$BC$155:$BC$1048576,0),MATCH((CUADRO!M$5&amp;$E636),'Hoja de Trabajo para listado'!$BC$151:$CB$151,0)),0)+IFERROR(INDEX('Hoja de Trabajo para listado'!$DE$153:$DG$274,MATCH($A636,'Hoja de Trabajo para listado'!$DE$153:$DE$1048576,0),MATCH((CUADRO!M$5&amp;$E636),'Hoja de Trabajo para listado'!$DE$151:$DG$151,0)),0)+IFERROR(INDEX('Hoja de Trabajo para listado'!$CD$155:$DC$1048576,MATCH($A636,'Hoja de Trabajo para listado'!$CD$155:$CD$1048576,0),MATCH((CUADRO!M$5&amp;$E636),'Hoja de Trabajo para listado'!$CD$151:$DC$151,0)),0)</f>
        <v>0</v>
      </c>
      <c r="N636" s="243">
        <f ca="1">+IFERROR(INDEX('Hoja de Trabajo para listado'!$A$155:$Z$1048576,MATCH($A636,'Hoja de Trabajo para listado'!$A$155:$A$1048576,0),MATCH((CUADRO!N$5&amp;$E636),'Hoja de Trabajo para listado'!$A$151:$Z$151,0)),0)+IFERROR(INDEX('Hoja de Trabajo para listado'!$AB$155:$BA$1048576,MATCH($A636,'Hoja de Trabajo para listado'!$AB$155:$AB$1048576,0),MATCH((CUADRO!N$5&amp;$E636),'Hoja de Trabajo para listado'!$AB$151:$BA$151,0)),0)+IFERROR(INDEX('Hoja de Trabajo para listado'!$BC$155:$CB$1048576,MATCH($A636,'Hoja de Trabajo para listado'!$BC$155:$BC$1048576,0),MATCH((CUADRO!N$5&amp;$E636),'Hoja de Trabajo para listado'!$BC$151:$CB$151,0)),0)+IFERROR(INDEX('Hoja de Trabajo para listado'!$DE$153:$DG$274,MATCH($A636,'Hoja de Trabajo para listado'!$DE$153:$DE$1048576,0),MATCH((CUADRO!N$5&amp;$E636),'Hoja de Trabajo para listado'!$DE$151:$DG$151,0)),0)+IFERROR(INDEX('Hoja de Trabajo para listado'!$CD$155:$DC$1048576,MATCH($A636,'Hoja de Trabajo para listado'!$CD$155:$CD$1048576,0),MATCH((CUADRO!N$5&amp;$E636),'Hoja de Trabajo para listado'!$CD$151:$DC$151,0)),0)</f>
        <v>0</v>
      </c>
      <c r="O636" s="243">
        <f ca="1">+IFERROR(INDEX('Hoja de Trabajo para listado'!$A$155:$Z$1048576,MATCH($A636,'Hoja de Trabajo para listado'!$A$155:$A$1048576,0),MATCH((CUADRO!O$5&amp;$E636),'Hoja de Trabajo para listado'!$A$151:$Z$151,0)),0)+IFERROR(INDEX('Hoja de Trabajo para listado'!$AB$155:$BA$1048576,MATCH($A636,'Hoja de Trabajo para listado'!$AB$155:$AB$1048576,0),MATCH((CUADRO!O$5&amp;$E636),'Hoja de Trabajo para listado'!$AB$151:$BA$151,0)),0)+IFERROR(INDEX('Hoja de Trabajo para listado'!$BC$155:$CB$1048576,MATCH($A636,'Hoja de Trabajo para listado'!$BC$155:$BC$1048576,0),MATCH((CUADRO!O$5&amp;$E636),'Hoja de Trabajo para listado'!$BC$151:$CB$151,0)),0)+IFERROR(INDEX('Hoja de Trabajo para listado'!$DE$153:$DG$274,MATCH($A636,'Hoja de Trabajo para listado'!$DE$153:$DE$1048576,0),MATCH((CUADRO!O$5&amp;$E636),'Hoja de Trabajo para listado'!$DE$151:$DG$151,0)),0)+IFERROR(INDEX('Hoja de Trabajo para listado'!$CD$155:$DC$1048576,MATCH($A636,'Hoja de Trabajo para listado'!$CD$155:$CD$1048576,0),MATCH((CUADRO!O$5&amp;$E636),'Hoja de Trabajo para listado'!$CD$151:$DC$151,0)),0)</f>
        <v>0</v>
      </c>
      <c r="P636" s="243">
        <f ca="1">+IFERROR(INDEX('Hoja de Trabajo para listado'!$A$155:$Z$1048576,MATCH($A636,'Hoja de Trabajo para listado'!$A$155:$A$1048576,0),MATCH((CUADRO!P$5&amp;$E636),'Hoja de Trabajo para listado'!$A$151:$Z$151,0)),0)+IFERROR(INDEX('Hoja de Trabajo para listado'!$AB$155:$BA$1048576,MATCH($A636,'Hoja de Trabajo para listado'!$AB$155:$AB$1048576,0),MATCH((CUADRO!P$5&amp;$E636),'Hoja de Trabajo para listado'!$AB$151:$BA$151,0)),0)+IFERROR(INDEX('Hoja de Trabajo para listado'!$BC$155:$CB$1048576,MATCH($A636,'Hoja de Trabajo para listado'!$BC$155:$BC$1048576,0),MATCH((CUADRO!P$5&amp;$E636),'Hoja de Trabajo para listado'!$BC$151:$CB$151,0)),0)+IFERROR(INDEX('Hoja de Trabajo para listado'!$DE$153:$DG$274,MATCH($A636,'Hoja de Trabajo para listado'!$DE$153:$DE$1048576,0),MATCH((CUADRO!P$5&amp;$E636),'Hoja de Trabajo para listado'!$DE$151:$DG$151,0)),0)+IFERROR(INDEX('Hoja de Trabajo para listado'!$CD$155:$DC$1048576,MATCH($A636,'Hoja de Trabajo para listado'!$CD$155:$CD$1048576,0),MATCH((CUADRO!P$5&amp;$E636),'Hoja de Trabajo para listado'!$CD$151:$DC$151,0)),0)</f>
        <v>0</v>
      </c>
      <c r="Q636" s="243">
        <f ca="1">+IFERROR(INDEX('Hoja de Trabajo para listado'!$A$155:$Z$1048576,MATCH($A636,'Hoja de Trabajo para listado'!$A$155:$A$1048576,0),MATCH((CUADRO!Q$5&amp;$E636),'Hoja de Trabajo para listado'!$A$151:$Z$151,0)),0)+IFERROR(INDEX('Hoja de Trabajo para listado'!$AB$155:$BA$1048576,MATCH($A636,'Hoja de Trabajo para listado'!$AB$155:$AB$1048576,0),MATCH((CUADRO!Q$5&amp;$E636),'Hoja de Trabajo para listado'!$AB$151:$BA$151,0)),0)+IFERROR(INDEX('Hoja de Trabajo para listado'!$BC$155:$CB$1048576,MATCH($A636,'Hoja de Trabajo para listado'!$BC$155:$BC$1048576,0),MATCH((CUADRO!Q$5&amp;$E636),'Hoja de Trabajo para listado'!$BC$151:$CB$151,0)),0)+IFERROR(INDEX('Hoja de Trabajo para listado'!$DE$153:$DG$274,MATCH($A636,'Hoja de Trabajo para listado'!$DE$153:$DE$1048576,0),MATCH((CUADRO!Q$5&amp;$E636),'Hoja de Trabajo para listado'!$DE$151:$DG$151,0)),0)+IFERROR(INDEX('Hoja de Trabajo para listado'!$CD$155:$DC$1048576,MATCH($A636,'Hoja de Trabajo para listado'!$CD$155:$CD$1048576,0),MATCH((CUADRO!Q$5&amp;$E636),'Hoja de Trabajo para listado'!$CD$151:$DC$151,0)),0)</f>
        <v>0</v>
      </c>
      <c r="R636" s="243">
        <f t="shared" ca="1" si="21"/>
        <v>0</v>
      </c>
      <c r="S636" s="249"/>
      <c r="T636" s="243">
        <f ca="1">+T637</f>
        <v>0</v>
      </c>
      <c r="U636" s="242">
        <f t="shared" si="22"/>
        <v>1</v>
      </c>
      <c r="V636" s="333" t="str">
        <f>+VLOOKUP(A636,bd_lista!$A$3:$E$590,5,FALSE)</f>
        <v>Gobiernos Autonomos Municipales</v>
      </c>
      <c r="W636" s="391" t="str">
        <f>+V636</f>
        <v>Gobiernos Autonomos Municipales</v>
      </c>
      <c r="X636" s="242">
        <f>+VLOOKUP(A636,[4]Sheet1!$A$13:$D$744,4,FALSE)</f>
        <v>0</v>
      </c>
      <c r="Y636" s="242" t="e">
        <f>+VLOOKUP(X636,bd_lista!$A$3:$C$590,3,FALSE)</f>
        <v>#N/A</v>
      </c>
      <c r="Z636" s="294">
        <f>+X636</f>
        <v>0</v>
      </c>
      <c r="AA636" s="295" t="e">
        <f>+Y636</f>
        <v>#N/A</v>
      </c>
    </row>
    <row r="637" spans="1:27" customFormat="1" ht="15" hidden="1" customHeight="1">
      <c r="A637" s="32">
        <v>1271</v>
      </c>
      <c r="B637" s="388"/>
      <c r="C637" s="247" t="str">
        <f>+VLOOKUP(A637,bd_lista!$A$3:$C$590,3,FALSE)</f>
        <v>Gobierno Autónomo Municipal de San Pedro de Curahuara</v>
      </c>
      <c r="D637" s="390"/>
      <c r="E637" s="244" t="s">
        <v>1305</v>
      </c>
      <c r="F637" s="243">
        <f ca="1">+IFERROR(INDEX('Hoja de Trabajo para listado'!$A$155:$Z$1048576,MATCH($A637,'Hoja de Trabajo para listado'!$A$155:$A$1048576,0),MATCH((CUADRO!F$5&amp;$E637),'Hoja de Trabajo para listado'!$A$151:$Z$151,0)),0)+IFERROR(INDEX('Hoja de Trabajo para listado'!$AB$155:$BA$1048576,MATCH($A637,'Hoja de Trabajo para listado'!$AB$155:$AB$1048576,0),MATCH((CUADRO!F$5&amp;$E637),'Hoja de Trabajo para listado'!$AB$151:$BA$151,0)),0)+IFERROR(INDEX('Hoja de Trabajo para listado'!$BC$155:$CB$1048576,MATCH($A637,'Hoja de Trabajo para listado'!$BC$155:$BC$1048576,0),MATCH((CUADRO!F$5&amp;$E637),'Hoja de Trabajo para listado'!$BC$151:$CB$151,0)),0)+IFERROR(INDEX('Hoja de Trabajo para listado'!$DE$153:$DG$274,MATCH($A637,'Hoja de Trabajo para listado'!$DE$153:$DE$1048576,0),MATCH((CUADRO!F$5&amp;$E637),'Hoja de Trabajo para listado'!$DE$151:$DG$151,0)),0)+IFERROR(INDEX('Hoja de Trabajo para listado'!$CD$155:$DC$1048576,MATCH($A637,'Hoja de Trabajo para listado'!$CD$155:$CD$1048576,0),MATCH((CUADRO!F$5&amp;$E637),'Hoja de Trabajo para listado'!$CD$151:$DC$151,0)),0)</f>
        <v>0</v>
      </c>
      <c r="G637" s="243">
        <f ca="1">+IFERROR(INDEX('Hoja de Trabajo para listado'!$A$155:$Z$1048576,MATCH($A637,'Hoja de Trabajo para listado'!$A$155:$A$1048576,0),MATCH((CUADRO!G$5&amp;$E637),'Hoja de Trabajo para listado'!$A$151:$Z$151,0)),0)+IFERROR(INDEX('Hoja de Trabajo para listado'!$AB$155:$BA$1048576,MATCH($A637,'Hoja de Trabajo para listado'!$AB$155:$AB$1048576,0),MATCH((CUADRO!G$5&amp;$E637),'Hoja de Trabajo para listado'!$AB$151:$BA$151,0)),0)+IFERROR(INDEX('Hoja de Trabajo para listado'!$BC$155:$CB$1048576,MATCH($A637,'Hoja de Trabajo para listado'!$BC$155:$BC$1048576,0),MATCH((CUADRO!G$5&amp;$E637),'Hoja de Trabajo para listado'!$BC$151:$CB$151,0)),0)+IFERROR(INDEX('Hoja de Trabajo para listado'!$DE$153:$DG$274,MATCH($A637,'Hoja de Trabajo para listado'!$DE$153:$DE$1048576,0),MATCH((CUADRO!G$5&amp;$E637),'Hoja de Trabajo para listado'!$DE$151:$DG$151,0)),0)+IFERROR(INDEX('Hoja de Trabajo para listado'!$CD$155:$DC$1048576,MATCH($A637,'Hoja de Trabajo para listado'!$CD$155:$CD$1048576,0),MATCH((CUADRO!G$5&amp;$E637),'Hoja de Trabajo para listado'!$CD$151:$DC$151,0)),0)</f>
        <v>0</v>
      </c>
      <c r="H637" s="243">
        <f ca="1">+IFERROR(INDEX('Hoja de Trabajo para listado'!$A$155:$Z$1048576,MATCH($A637,'Hoja de Trabajo para listado'!$A$155:$A$1048576,0),MATCH((CUADRO!H$5&amp;$E637),'Hoja de Trabajo para listado'!$A$151:$Z$151,0)),0)+IFERROR(INDEX('Hoja de Trabajo para listado'!$AB$155:$BA$1048576,MATCH($A637,'Hoja de Trabajo para listado'!$AB$155:$AB$1048576,0),MATCH((CUADRO!H$5&amp;$E637),'Hoja de Trabajo para listado'!$AB$151:$BA$151,0)),0)+IFERROR(INDEX('Hoja de Trabajo para listado'!$BC$155:$CB$1048576,MATCH($A637,'Hoja de Trabajo para listado'!$BC$155:$BC$1048576,0),MATCH((CUADRO!H$5&amp;$E637),'Hoja de Trabajo para listado'!$BC$151:$CB$151,0)),0)+IFERROR(INDEX('Hoja de Trabajo para listado'!$DE$153:$DG$274,MATCH($A637,'Hoja de Trabajo para listado'!$DE$153:$DE$1048576,0),MATCH((CUADRO!H$5&amp;$E637),'Hoja de Trabajo para listado'!$DE$151:$DG$151,0)),0)+IFERROR(INDEX('Hoja de Trabajo para listado'!$CD$155:$DC$1048576,MATCH($A637,'Hoja de Trabajo para listado'!$CD$155:$CD$1048576,0),MATCH((CUADRO!H$5&amp;$E637),'Hoja de Trabajo para listado'!$CD$151:$DC$151,0)),0)</f>
        <v>0</v>
      </c>
      <c r="I637" s="243">
        <f ca="1">+IFERROR(INDEX('Hoja de Trabajo para listado'!$A$155:$Z$1048576,MATCH($A637,'Hoja de Trabajo para listado'!$A$155:$A$1048576,0),MATCH((CUADRO!I$5&amp;$E637),'Hoja de Trabajo para listado'!$A$151:$Z$151,0)),0)+IFERROR(INDEX('Hoja de Trabajo para listado'!$AB$155:$BA$1048576,MATCH($A637,'Hoja de Trabajo para listado'!$AB$155:$AB$1048576,0),MATCH((CUADRO!I$5&amp;$E637),'Hoja de Trabajo para listado'!$AB$151:$BA$151,0)),0)+IFERROR(INDEX('Hoja de Trabajo para listado'!$BC$155:$CB$1048576,MATCH($A637,'Hoja de Trabajo para listado'!$BC$155:$BC$1048576,0),MATCH((CUADRO!I$5&amp;$E637),'Hoja de Trabajo para listado'!$BC$151:$CB$151,0)),0)+IFERROR(INDEX('Hoja de Trabajo para listado'!$DE$153:$DG$274,MATCH($A637,'Hoja de Trabajo para listado'!$DE$153:$DE$1048576,0),MATCH((CUADRO!I$5&amp;$E637),'Hoja de Trabajo para listado'!$DE$151:$DG$151,0)),0)+IFERROR(INDEX('Hoja de Trabajo para listado'!$CD$155:$DC$1048576,MATCH($A637,'Hoja de Trabajo para listado'!$CD$155:$CD$1048576,0),MATCH((CUADRO!I$5&amp;$E637),'Hoja de Trabajo para listado'!$CD$151:$DC$151,0)),0)</f>
        <v>0</v>
      </c>
      <c r="J637" s="243">
        <f ca="1">+IFERROR(INDEX('Hoja de Trabajo para listado'!$A$155:$Z$1048576,MATCH($A637,'Hoja de Trabajo para listado'!$A$155:$A$1048576,0),MATCH((CUADRO!J$5&amp;$E637),'Hoja de Trabajo para listado'!$A$151:$Z$151,0)),0)+IFERROR(INDEX('Hoja de Trabajo para listado'!$AB$155:$BA$1048576,MATCH($A637,'Hoja de Trabajo para listado'!$AB$155:$AB$1048576,0),MATCH((CUADRO!J$5&amp;$E637),'Hoja de Trabajo para listado'!$AB$151:$BA$151,0)),0)+IFERROR(INDEX('Hoja de Trabajo para listado'!$BC$155:$CB$1048576,MATCH($A637,'Hoja de Trabajo para listado'!$BC$155:$BC$1048576,0),MATCH((CUADRO!J$5&amp;$E637),'Hoja de Trabajo para listado'!$BC$151:$CB$151,0)),0)+IFERROR(INDEX('Hoja de Trabajo para listado'!$DE$153:$DG$274,MATCH($A637,'Hoja de Trabajo para listado'!$DE$153:$DE$1048576,0),MATCH((CUADRO!J$5&amp;$E637),'Hoja de Trabajo para listado'!$DE$151:$DG$151,0)),0)+IFERROR(INDEX('Hoja de Trabajo para listado'!$CD$155:$DC$1048576,MATCH($A637,'Hoja de Trabajo para listado'!$CD$155:$CD$1048576,0),MATCH((CUADRO!J$5&amp;$E637),'Hoja de Trabajo para listado'!$CD$151:$DC$151,0)),0)</f>
        <v>0</v>
      </c>
      <c r="K637" s="243">
        <f ca="1">+IFERROR(INDEX('Hoja de Trabajo para listado'!$A$155:$Z$1048576,MATCH($A637,'Hoja de Trabajo para listado'!$A$155:$A$1048576,0),MATCH((CUADRO!K$5&amp;$E637),'Hoja de Trabajo para listado'!$A$151:$Z$151,0)),0)+IFERROR(INDEX('Hoja de Trabajo para listado'!$AB$155:$BA$1048576,MATCH($A637,'Hoja de Trabajo para listado'!$AB$155:$AB$1048576,0),MATCH((CUADRO!K$5&amp;$E637),'Hoja de Trabajo para listado'!$AB$151:$BA$151,0)),0)+IFERROR(INDEX('Hoja de Trabajo para listado'!$BC$155:$CB$1048576,MATCH($A637,'Hoja de Trabajo para listado'!$BC$155:$BC$1048576,0),MATCH((CUADRO!K$5&amp;$E637),'Hoja de Trabajo para listado'!$BC$151:$CB$151,0)),0)+IFERROR(INDEX('Hoja de Trabajo para listado'!$DE$153:$DG$274,MATCH($A637,'Hoja de Trabajo para listado'!$DE$153:$DE$1048576,0),MATCH((CUADRO!K$5&amp;$E637),'Hoja de Trabajo para listado'!$DE$151:$DG$151,0)),0)+IFERROR(INDEX('Hoja de Trabajo para listado'!$CD$155:$DC$1048576,MATCH($A637,'Hoja de Trabajo para listado'!$CD$155:$CD$1048576,0),MATCH((CUADRO!K$5&amp;$E637),'Hoja de Trabajo para listado'!$CD$151:$DC$151,0)),0)</f>
        <v>0</v>
      </c>
      <c r="L637" s="243">
        <f ca="1">+IFERROR(INDEX('Hoja de Trabajo para listado'!$A$155:$Z$1048576,MATCH($A637,'Hoja de Trabajo para listado'!$A$155:$A$1048576,0),MATCH((CUADRO!L$5&amp;$E637),'Hoja de Trabajo para listado'!$A$151:$Z$151,0)),0)+IFERROR(INDEX('Hoja de Trabajo para listado'!$AB$155:$BA$1048576,MATCH($A637,'Hoja de Trabajo para listado'!$AB$155:$AB$1048576,0),MATCH((CUADRO!L$5&amp;$E637),'Hoja de Trabajo para listado'!$AB$151:$BA$151,0)),0)+IFERROR(INDEX('Hoja de Trabajo para listado'!$BC$155:$CB$1048576,MATCH($A637,'Hoja de Trabajo para listado'!$BC$155:$BC$1048576,0),MATCH((CUADRO!L$5&amp;$E637),'Hoja de Trabajo para listado'!$BC$151:$CB$151,0)),0)+IFERROR(INDEX('Hoja de Trabajo para listado'!$DE$153:$DG$274,MATCH($A637,'Hoja de Trabajo para listado'!$DE$153:$DE$1048576,0),MATCH((CUADRO!L$5&amp;$E637),'Hoja de Trabajo para listado'!$DE$151:$DG$151,0)),0)+IFERROR(INDEX('Hoja de Trabajo para listado'!$CD$155:$DC$1048576,MATCH($A637,'Hoja de Trabajo para listado'!$CD$155:$CD$1048576,0),MATCH((CUADRO!L$5&amp;$E637),'Hoja de Trabajo para listado'!$CD$151:$DC$151,0)),0)</f>
        <v>0</v>
      </c>
      <c r="M637" s="243">
        <f ca="1">+IFERROR(INDEX('Hoja de Trabajo para listado'!$A$155:$Z$1048576,MATCH($A637,'Hoja de Trabajo para listado'!$A$155:$A$1048576,0),MATCH((CUADRO!M$5&amp;$E637),'Hoja de Trabajo para listado'!$A$151:$Z$151,0)),0)+IFERROR(INDEX('Hoja de Trabajo para listado'!$AB$155:$BA$1048576,MATCH($A637,'Hoja de Trabajo para listado'!$AB$155:$AB$1048576,0),MATCH((CUADRO!M$5&amp;$E637),'Hoja de Trabajo para listado'!$AB$151:$BA$151,0)),0)+IFERROR(INDEX('Hoja de Trabajo para listado'!$BC$155:$CB$1048576,MATCH($A637,'Hoja de Trabajo para listado'!$BC$155:$BC$1048576,0),MATCH((CUADRO!M$5&amp;$E637),'Hoja de Trabajo para listado'!$BC$151:$CB$151,0)),0)+IFERROR(INDEX('Hoja de Trabajo para listado'!$DE$153:$DG$274,MATCH($A637,'Hoja de Trabajo para listado'!$DE$153:$DE$1048576,0),MATCH((CUADRO!M$5&amp;$E637),'Hoja de Trabajo para listado'!$DE$151:$DG$151,0)),0)+IFERROR(INDEX('Hoja de Trabajo para listado'!$CD$155:$DC$1048576,MATCH($A637,'Hoja de Trabajo para listado'!$CD$155:$CD$1048576,0),MATCH((CUADRO!M$5&amp;$E637),'Hoja de Trabajo para listado'!$CD$151:$DC$151,0)),0)</f>
        <v>0</v>
      </c>
      <c r="N637" s="243">
        <f ca="1">+IFERROR(INDEX('Hoja de Trabajo para listado'!$A$155:$Z$1048576,MATCH($A637,'Hoja de Trabajo para listado'!$A$155:$A$1048576,0),MATCH((CUADRO!N$5&amp;$E637),'Hoja de Trabajo para listado'!$A$151:$Z$151,0)),0)+IFERROR(INDEX('Hoja de Trabajo para listado'!$AB$155:$BA$1048576,MATCH($A637,'Hoja de Trabajo para listado'!$AB$155:$AB$1048576,0),MATCH((CUADRO!N$5&amp;$E637),'Hoja de Trabajo para listado'!$AB$151:$BA$151,0)),0)+IFERROR(INDEX('Hoja de Trabajo para listado'!$BC$155:$CB$1048576,MATCH($A637,'Hoja de Trabajo para listado'!$BC$155:$BC$1048576,0),MATCH((CUADRO!N$5&amp;$E637),'Hoja de Trabajo para listado'!$BC$151:$CB$151,0)),0)+IFERROR(INDEX('Hoja de Trabajo para listado'!$DE$153:$DG$274,MATCH($A637,'Hoja de Trabajo para listado'!$DE$153:$DE$1048576,0),MATCH((CUADRO!N$5&amp;$E637),'Hoja de Trabajo para listado'!$DE$151:$DG$151,0)),0)+IFERROR(INDEX('Hoja de Trabajo para listado'!$CD$155:$DC$1048576,MATCH($A637,'Hoja de Trabajo para listado'!$CD$155:$CD$1048576,0),MATCH((CUADRO!N$5&amp;$E637),'Hoja de Trabajo para listado'!$CD$151:$DC$151,0)),0)</f>
        <v>0</v>
      </c>
      <c r="O637" s="243">
        <f ca="1">+IFERROR(INDEX('Hoja de Trabajo para listado'!$A$155:$Z$1048576,MATCH($A637,'Hoja de Trabajo para listado'!$A$155:$A$1048576,0),MATCH((CUADRO!O$5&amp;$E637),'Hoja de Trabajo para listado'!$A$151:$Z$151,0)),0)+IFERROR(INDEX('Hoja de Trabajo para listado'!$AB$155:$BA$1048576,MATCH($A637,'Hoja de Trabajo para listado'!$AB$155:$AB$1048576,0),MATCH((CUADRO!O$5&amp;$E637),'Hoja de Trabajo para listado'!$AB$151:$BA$151,0)),0)+IFERROR(INDEX('Hoja de Trabajo para listado'!$BC$155:$CB$1048576,MATCH($A637,'Hoja de Trabajo para listado'!$BC$155:$BC$1048576,0),MATCH((CUADRO!O$5&amp;$E637),'Hoja de Trabajo para listado'!$BC$151:$CB$151,0)),0)+IFERROR(INDEX('Hoja de Trabajo para listado'!$DE$153:$DG$274,MATCH($A637,'Hoja de Trabajo para listado'!$DE$153:$DE$1048576,0),MATCH((CUADRO!O$5&amp;$E637),'Hoja de Trabajo para listado'!$DE$151:$DG$151,0)),0)+IFERROR(INDEX('Hoja de Trabajo para listado'!$CD$155:$DC$1048576,MATCH($A637,'Hoja de Trabajo para listado'!$CD$155:$CD$1048576,0),MATCH((CUADRO!O$5&amp;$E637),'Hoja de Trabajo para listado'!$CD$151:$DC$151,0)),0)</f>
        <v>0</v>
      </c>
      <c r="P637" s="243">
        <f ca="1">+IFERROR(INDEX('Hoja de Trabajo para listado'!$A$155:$Z$1048576,MATCH($A637,'Hoja de Trabajo para listado'!$A$155:$A$1048576,0),MATCH((CUADRO!P$5&amp;$E637),'Hoja de Trabajo para listado'!$A$151:$Z$151,0)),0)+IFERROR(INDEX('Hoja de Trabajo para listado'!$AB$155:$BA$1048576,MATCH($A637,'Hoja de Trabajo para listado'!$AB$155:$AB$1048576,0),MATCH((CUADRO!P$5&amp;$E637),'Hoja de Trabajo para listado'!$AB$151:$BA$151,0)),0)+IFERROR(INDEX('Hoja de Trabajo para listado'!$BC$155:$CB$1048576,MATCH($A637,'Hoja de Trabajo para listado'!$BC$155:$BC$1048576,0),MATCH((CUADRO!P$5&amp;$E637),'Hoja de Trabajo para listado'!$BC$151:$CB$151,0)),0)+IFERROR(INDEX('Hoja de Trabajo para listado'!$DE$153:$DG$274,MATCH($A637,'Hoja de Trabajo para listado'!$DE$153:$DE$1048576,0),MATCH((CUADRO!P$5&amp;$E637),'Hoja de Trabajo para listado'!$DE$151:$DG$151,0)),0)+IFERROR(INDEX('Hoja de Trabajo para listado'!$CD$155:$DC$1048576,MATCH($A637,'Hoja de Trabajo para listado'!$CD$155:$CD$1048576,0),MATCH((CUADRO!P$5&amp;$E637),'Hoja de Trabajo para listado'!$CD$151:$DC$151,0)),0)</f>
        <v>0</v>
      </c>
      <c r="Q637" s="243">
        <f ca="1">+IFERROR(INDEX('Hoja de Trabajo para listado'!$A$155:$Z$1048576,MATCH($A637,'Hoja de Trabajo para listado'!$A$155:$A$1048576,0),MATCH((CUADRO!Q$5&amp;$E637),'Hoja de Trabajo para listado'!$A$151:$Z$151,0)),0)+IFERROR(INDEX('Hoja de Trabajo para listado'!$AB$155:$BA$1048576,MATCH($A637,'Hoja de Trabajo para listado'!$AB$155:$AB$1048576,0),MATCH((CUADRO!Q$5&amp;$E637),'Hoja de Trabajo para listado'!$AB$151:$BA$151,0)),0)+IFERROR(INDEX('Hoja de Trabajo para listado'!$BC$155:$CB$1048576,MATCH($A637,'Hoja de Trabajo para listado'!$BC$155:$BC$1048576,0),MATCH((CUADRO!Q$5&amp;$E637),'Hoja de Trabajo para listado'!$BC$151:$CB$151,0)),0)+IFERROR(INDEX('Hoja de Trabajo para listado'!$DE$153:$DG$274,MATCH($A637,'Hoja de Trabajo para listado'!$DE$153:$DE$1048576,0),MATCH((CUADRO!Q$5&amp;$E637),'Hoja de Trabajo para listado'!$DE$151:$DG$151,0)),0)+IFERROR(INDEX('Hoja de Trabajo para listado'!$CD$155:$DC$1048576,MATCH($A637,'Hoja de Trabajo para listado'!$CD$155:$CD$1048576,0),MATCH((CUADRO!Q$5&amp;$E637),'Hoja de Trabajo para listado'!$CD$151:$DC$151,0)),0)</f>
        <v>0</v>
      </c>
      <c r="R637" s="243">
        <f t="shared" ca="1" si="21"/>
        <v>0</v>
      </c>
      <c r="S637" s="249">
        <f ca="1">+R636+R637</f>
        <v>0</v>
      </c>
      <c r="T637" s="243">
        <f ca="1">+S637</f>
        <v>0</v>
      </c>
      <c r="U637" s="242">
        <f t="shared" si="22"/>
        <v>2</v>
      </c>
      <c r="V637" s="333" t="str">
        <f>+VLOOKUP(A637,bd_lista!$A$3:$E$590,5,FALSE)</f>
        <v>Gobiernos Autonomos Municipales</v>
      </c>
      <c r="W637" s="392"/>
      <c r="X637" s="242">
        <f>+VLOOKUP(A637,[4]Sheet1!$A$13:$D$744,4,FALSE)</f>
        <v>0</v>
      </c>
      <c r="Y637" s="242" t="e">
        <f>+VLOOKUP(X637,bd_lista!$A$3:$C$590,3,FALSE)</f>
        <v>#N/A</v>
      </c>
      <c r="Z637" s="292"/>
      <c r="AA637" s="293"/>
    </row>
    <row r="638" spans="1:27" customFormat="1" ht="27" hidden="1" customHeight="1">
      <c r="A638" s="32">
        <v>1272</v>
      </c>
      <c r="B638" s="387">
        <f>+A638</f>
        <v>1272</v>
      </c>
      <c r="C638" s="247" t="str">
        <f>+VLOOKUP(A638,bd_lista!$A$3:$C$590,3,FALSE)</f>
        <v>Gobierno Autónomo Municipal de Papel Pampa</v>
      </c>
      <c r="D638" s="389" t="str">
        <f>+C638</f>
        <v>Gobierno Autónomo Municipal de Papel Pampa</v>
      </c>
      <c r="E638" s="242" t="s">
        <v>1304</v>
      </c>
      <c r="F638" s="243">
        <f ca="1">+IFERROR(INDEX('Hoja de Trabajo para listado'!$A$155:$Z$1048576,MATCH($A638,'Hoja de Trabajo para listado'!$A$155:$A$1048576,0),MATCH((CUADRO!F$5&amp;$E638),'Hoja de Trabajo para listado'!$A$151:$Z$151,0)),0)+IFERROR(INDEX('Hoja de Trabajo para listado'!$AB$155:$BA$1048576,MATCH($A638,'Hoja de Trabajo para listado'!$AB$155:$AB$1048576,0),MATCH((CUADRO!F$5&amp;$E638),'Hoja de Trabajo para listado'!$AB$151:$BA$151,0)),0)+IFERROR(INDEX('Hoja de Trabajo para listado'!$BC$155:$CB$1048576,MATCH($A638,'Hoja de Trabajo para listado'!$BC$155:$BC$1048576,0),MATCH((CUADRO!F$5&amp;$E638),'Hoja de Trabajo para listado'!$BC$151:$CB$151,0)),0)+IFERROR(INDEX('Hoja de Trabajo para listado'!$DE$153:$DG$274,MATCH($A638,'Hoja de Trabajo para listado'!$DE$153:$DE$1048576,0),MATCH((CUADRO!F$5&amp;$E638),'Hoja de Trabajo para listado'!$DE$151:$DG$151,0)),0)+IFERROR(INDEX('Hoja de Trabajo para listado'!$CD$155:$DC$1048576,MATCH($A638,'Hoja de Trabajo para listado'!$CD$155:$CD$1048576,0),MATCH((CUADRO!F$5&amp;$E638),'Hoja de Trabajo para listado'!$CD$151:$DC$151,0)),0)</f>
        <v>0</v>
      </c>
      <c r="G638" s="243">
        <f ca="1">+IFERROR(INDEX('Hoja de Trabajo para listado'!$A$155:$Z$1048576,MATCH($A638,'Hoja de Trabajo para listado'!$A$155:$A$1048576,0),MATCH((CUADRO!G$5&amp;$E638),'Hoja de Trabajo para listado'!$A$151:$Z$151,0)),0)+IFERROR(INDEX('Hoja de Trabajo para listado'!$AB$155:$BA$1048576,MATCH($A638,'Hoja de Trabajo para listado'!$AB$155:$AB$1048576,0),MATCH((CUADRO!G$5&amp;$E638),'Hoja de Trabajo para listado'!$AB$151:$BA$151,0)),0)+IFERROR(INDEX('Hoja de Trabajo para listado'!$BC$155:$CB$1048576,MATCH($A638,'Hoja de Trabajo para listado'!$BC$155:$BC$1048576,0),MATCH((CUADRO!G$5&amp;$E638),'Hoja de Trabajo para listado'!$BC$151:$CB$151,0)),0)+IFERROR(INDEX('Hoja de Trabajo para listado'!$DE$153:$DG$274,MATCH($A638,'Hoja de Trabajo para listado'!$DE$153:$DE$1048576,0),MATCH((CUADRO!G$5&amp;$E638),'Hoja de Trabajo para listado'!$DE$151:$DG$151,0)),0)+IFERROR(INDEX('Hoja de Trabajo para listado'!$CD$155:$DC$1048576,MATCH($A638,'Hoja de Trabajo para listado'!$CD$155:$CD$1048576,0),MATCH((CUADRO!G$5&amp;$E638),'Hoja de Trabajo para listado'!$CD$151:$DC$151,0)),0)</f>
        <v>0</v>
      </c>
      <c r="H638" s="243">
        <f ca="1">+IFERROR(INDEX('Hoja de Trabajo para listado'!$A$155:$Z$1048576,MATCH($A638,'Hoja de Trabajo para listado'!$A$155:$A$1048576,0),MATCH((CUADRO!H$5&amp;$E638),'Hoja de Trabajo para listado'!$A$151:$Z$151,0)),0)+IFERROR(INDEX('Hoja de Trabajo para listado'!$AB$155:$BA$1048576,MATCH($A638,'Hoja de Trabajo para listado'!$AB$155:$AB$1048576,0),MATCH((CUADRO!H$5&amp;$E638),'Hoja de Trabajo para listado'!$AB$151:$BA$151,0)),0)+IFERROR(INDEX('Hoja de Trabajo para listado'!$BC$155:$CB$1048576,MATCH($A638,'Hoja de Trabajo para listado'!$BC$155:$BC$1048576,0),MATCH((CUADRO!H$5&amp;$E638),'Hoja de Trabajo para listado'!$BC$151:$CB$151,0)),0)+IFERROR(INDEX('Hoja de Trabajo para listado'!$DE$153:$DG$274,MATCH($A638,'Hoja de Trabajo para listado'!$DE$153:$DE$1048576,0),MATCH((CUADRO!H$5&amp;$E638),'Hoja de Trabajo para listado'!$DE$151:$DG$151,0)),0)+IFERROR(INDEX('Hoja de Trabajo para listado'!$CD$155:$DC$1048576,MATCH($A638,'Hoja de Trabajo para listado'!$CD$155:$CD$1048576,0),MATCH((CUADRO!H$5&amp;$E638),'Hoja de Trabajo para listado'!$CD$151:$DC$151,0)),0)</f>
        <v>0</v>
      </c>
      <c r="I638" s="243">
        <f ca="1">+IFERROR(INDEX('Hoja de Trabajo para listado'!$A$155:$Z$1048576,MATCH($A638,'Hoja de Trabajo para listado'!$A$155:$A$1048576,0),MATCH((CUADRO!I$5&amp;$E638),'Hoja de Trabajo para listado'!$A$151:$Z$151,0)),0)+IFERROR(INDEX('Hoja de Trabajo para listado'!$AB$155:$BA$1048576,MATCH($A638,'Hoja de Trabajo para listado'!$AB$155:$AB$1048576,0),MATCH((CUADRO!I$5&amp;$E638),'Hoja de Trabajo para listado'!$AB$151:$BA$151,0)),0)+IFERROR(INDEX('Hoja de Trabajo para listado'!$BC$155:$CB$1048576,MATCH($A638,'Hoja de Trabajo para listado'!$BC$155:$BC$1048576,0),MATCH((CUADRO!I$5&amp;$E638),'Hoja de Trabajo para listado'!$BC$151:$CB$151,0)),0)+IFERROR(INDEX('Hoja de Trabajo para listado'!$DE$153:$DG$274,MATCH($A638,'Hoja de Trabajo para listado'!$DE$153:$DE$1048576,0),MATCH((CUADRO!I$5&amp;$E638),'Hoja de Trabajo para listado'!$DE$151:$DG$151,0)),0)+IFERROR(INDEX('Hoja de Trabajo para listado'!$CD$155:$DC$1048576,MATCH($A638,'Hoja de Trabajo para listado'!$CD$155:$CD$1048576,0),MATCH((CUADRO!I$5&amp;$E638),'Hoja de Trabajo para listado'!$CD$151:$DC$151,0)),0)</f>
        <v>0</v>
      </c>
      <c r="J638" s="243">
        <f ca="1">+IFERROR(INDEX('Hoja de Trabajo para listado'!$A$155:$Z$1048576,MATCH($A638,'Hoja de Trabajo para listado'!$A$155:$A$1048576,0),MATCH((CUADRO!J$5&amp;$E638),'Hoja de Trabajo para listado'!$A$151:$Z$151,0)),0)+IFERROR(INDEX('Hoja de Trabajo para listado'!$AB$155:$BA$1048576,MATCH($A638,'Hoja de Trabajo para listado'!$AB$155:$AB$1048576,0),MATCH((CUADRO!J$5&amp;$E638),'Hoja de Trabajo para listado'!$AB$151:$BA$151,0)),0)+IFERROR(INDEX('Hoja de Trabajo para listado'!$BC$155:$CB$1048576,MATCH($A638,'Hoja de Trabajo para listado'!$BC$155:$BC$1048576,0),MATCH((CUADRO!J$5&amp;$E638),'Hoja de Trabajo para listado'!$BC$151:$CB$151,0)),0)+IFERROR(INDEX('Hoja de Trabajo para listado'!$DE$153:$DG$274,MATCH($A638,'Hoja de Trabajo para listado'!$DE$153:$DE$1048576,0),MATCH((CUADRO!J$5&amp;$E638),'Hoja de Trabajo para listado'!$DE$151:$DG$151,0)),0)+IFERROR(INDEX('Hoja de Trabajo para listado'!$CD$155:$DC$1048576,MATCH($A638,'Hoja de Trabajo para listado'!$CD$155:$CD$1048576,0),MATCH((CUADRO!J$5&amp;$E638),'Hoja de Trabajo para listado'!$CD$151:$DC$151,0)),0)</f>
        <v>0</v>
      </c>
      <c r="K638" s="243">
        <f ca="1">+IFERROR(INDEX('Hoja de Trabajo para listado'!$A$155:$Z$1048576,MATCH($A638,'Hoja de Trabajo para listado'!$A$155:$A$1048576,0),MATCH((CUADRO!K$5&amp;$E638),'Hoja de Trabajo para listado'!$A$151:$Z$151,0)),0)+IFERROR(INDEX('Hoja de Trabajo para listado'!$AB$155:$BA$1048576,MATCH($A638,'Hoja de Trabajo para listado'!$AB$155:$AB$1048576,0),MATCH((CUADRO!K$5&amp;$E638),'Hoja de Trabajo para listado'!$AB$151:$BA$151,0)),0)+IFERROR(INDEX('Hoja de Trabajo para listado'!$BC$155:$CB$1048576,MATCH($A638,'Hoja de Trabajo para listado'!$BC$155:$BC$1048576,0),MATCH((CUADRO!K$5&amp;$E638),'Hoja de Trabajo para listado'!$BC$151:$CB$151,0)),0)+IFERROR(INDEX('Hoja de Trabajo para listado'!$DE$153:$DG$274,MATCH($A638,'Hoja de Trabajo para listado'!$DE$153:$DE$1048576,0),MATCH((CUADRO!K$5&amp;$E638),'Hoja de Trabajo para listado'!$DE$151:$DG$151,0)),0)+IFERROR(INDEX('Hoja de Trabajo para listado'!$CD$155:$DC$1048576,MATCH($A638,'Hoja de Trabajo para listado'!$CD$155:$CD$1048576,0),MATCH((CUADRO!K$5&amp;$E638),'Hoja de Trabajo para listado'!$CD$151:$DC$151,0)),0)</f>
        <v>0</v>
      </c>
      <c r="L638" s="243">
        <f ca="1">+IFERROR(INDEX('Hoja de Trabajo para listado'!$A$155:$Z$1048576,MATCH($A638,'Hoja de Trabajo para listado'!$A$155:$A$1048576,0),MATCH((CUADRO!L$5&amp;$E638),'Hoja de Trabajo para listado'!$A$151:$Z$151,0)),0)+IFERROR(INDEX('Hoja de Trabajo para listado'!$AB$155:$BA$1048576,MATCH($A638,'Hoja de Trabajo para listado'!$AB$155:$AB$1048576,0),MATCH((CUADRO!L$5&amp;$E638),'Hoja de Trabajo para listado'!$AB$151:$BA$151,0)),0)+IFERROR(INDEX('Hoja de Trabajo para listado'!$BC$155:$CB$1048576,MATCH($A638,'Hoja de Trabajo para listado'!$BC$155:$BC$1048576,0),MATCH((CUADRO!L$5&amp;$E638),'Hoja de Trabajo para listado'!$BC$151:$CB$151,0)),0)+IFERROR(INDEX('Hoja de Trabajo para listado'!$DE$153:$DG$274,MATCH($A638,'Hoja de Trabajo para listado'!$DE$153:$DE$1048576,0),MATCH((CUADRO!L$5&amp;$E638),'Hoja de Trabajo para listado'!$DE$151:$DG$151,0)),0)+IFERROR(INDEX('Hoja de Trabajo para listado'!$CD$155:$DC$1048576,MATCH($A638,'Hoja de Trabajo para listado'!$CD$155:$CD$1048576,0),MATCH((CUADRO!L$5&amp;$E638),'Hoja de Trabajo para listado'!$CD$151:$DC$151,0)),0)</f>
        <v>0</v>
      </c>
      <c r="M638" s="243">
        <f ca="1">+IFERROR(INDEX('Hoja de Trabajo para listado'!$A$155:$Z$1048576,MATCH($A638,'Hoja de Trabajo para listado'!$A$155:$A$1048576,0),MATCH((CUADRO!M$5&amp;$E638),'Hoja de Trabajo para listado'!$A$151:$Z$151,0)),0)+IFERROR(INDEX('Hoja de Trabajo para listado'!$AB$155:$BA$1048576,MATCH($A638,'Hoja de Trabajo para listado'!$AB$155:$AB$1048576,0),MATCH((CUADRO!M$5&amp;$E638),'Hoja de Trabajo para listado'!$AB$151:$BA$151,0)),0)+IFERROR(INDEX('Hoja de Trabajo para listado'!$BC$155:$CB$1048576,MATCH($A638,'Hoja de Trabajo para listado'!$BC$155:$BC$1048576,0),MATCH((CUADRO!M$5&amp;$E638),'Hoja de Trabajo para listado'!$BC$151:$CB$151,0)),0)+IFERROR(INDEX('Hoja de Trabajo para listado'!$DE$153:$DG$274,MATCH($A638,'Hoja de Trabajo para listado'!$DE$153:$DE$1048576,0),MATCH((CUADRO!M$5&amp;$E638),'Hoja de Trabajo para listado'!$DE$151:$DG$151,0)),0)+IFERROR(INDEX('Hoja de Trabajo para listado'!$CD$155:$DC$1048576,MATCH($A638,'Hoja de Trabajo para listado'!$CD$155:$CD$1048576,0),MATCH((CUADRO!M$5&amp;$E638),'Hoja de Trabajo para listado'!$CD$151:$DC$151,0)),0)</f>
        <v>0</v>
      </c>
      <c r="N638" s="243">
        <f ca="1">+IFERROR(INDEX('Hoja de Trabajo para listado'!$A$155:$Z$1048576,MATCH($A638,'Hoja de Trabajo para listado'!$A$155:$A$1048576,0),MATCH((CUADRO!N$5&amp;$E638),'Hoja de Trabajo para listado'!$A$151:$Z$151,0)),0)+IFERROR(INDEX('Hoja de Trabajo para listado'!$AB$155:$BA$1048576,MATCH($A638,'Hoja de Trabajo para listado'!$AB$155:$AB$1048576,0),MATCH((CUADRO!N$5&amp;$E638),'Hoja de Trabajo para listado'!$AB$151:$BA$151,0)),0)+IFERROR(INDEX('Hoja de Trabajo para listado'!$BC$155:$CB$1048576,MATCH($A638,'Hoja de Trabajo para listado'!$BC$155:$BC$1048576,0),MATCH((CUADRO!N$5&amp;$E638),'Hoja de Trabajo para listado'!$BC$151:$CB$151,0)),0)+IFERROR(INDEX('Hoja de Trabajo para listado'!$DE$153:$DG$274,MATCH($A638,'Hoja de Trabajo para listado'!$DE$153:$DE$1048576,0),MATCH((CUADRO!N$5&amp;$E638),'Hoja de Trabajo para listado'!$DE$151:$DG$151,0)),0)+IFERROR(INDEX('Hoja de Trabajo para listado'!$CD$155:$DC$1048576,MATCH($A638,'Hoja de Trabajo para listado'!$CD$155:$CD$1048576,0),MATCH((CUADRO!N$5&amp;$E638),'Hoja de Trabajo para listado'!$CD$151:$DC$151,0)),0)</f>
        <v>0</v>
      </c>
      <c r="O638" s="243">
        <f ca="1">+IFERROR(INDEX('Hoja de Trabajo para listado'!$A$155:$Z$1048576,MATCH($A638,'Hoja de Trabajo para listado'!$A$155:$A$1048576,0),MATCH((CUADRO!O$5&amp;$E638),'Hoja de Trabajo para listado'!$A$151:$Z$151,0)),0)+IFERROR(INDEX('Hoja de Trabajo para listado'!$AB$155:$BA$1048576,MATCH($A638,'Hoja de Trabajo para listado'!$AB$155:$AB$1048576,0),MATCH((CUADRO!O$5&amp;$E638),'Hoja de Trabajo para listado'!$AB$151:$BA$151,0)),0)+IFERROR(INDEX('Hoja de Trabajo para listado'!$BC$155:$CB$1048576,MATCH($A638,'Hoja de Trabajo para listado'!$BC$155:$BC$1048576,0),MATCH((CUADRO!O$5&amp;$E638),'Hoja de Trabajo para listado'!$BC$151:$CB$151,0)),0)+IFERROR(INDEX('Hoja de Trabajo para listado'!$DE$153:$DG$274,MATCH($A638,'Hoja de Trabajo para listado'!$DE$153:$DE$1048576,0),MATCH((CUADRO!O$5&amp;$E638),'Hoja de Trabajo para listado'!$DE$151:$DG$151,0)),0)+IFERROR(INDEX('Hoja de Trabajo para listado'!$CD$155:$DC$1048576,MATCH($A638,'Hoja de Trabajo para listado'!$CD$155:$CD$1048576,0),MATCH((CUADRO!O$5&amp;$E638),'Hoja de Trabajo para listado'!$CD$151:$DC$151,0)),0)</f>
        <v>0</v>
      </c>
      <c r="P638" s="243">
        <f ca="1">+IFERROR(INDEX('Hoja de Trabajo para listado'!$A$155:$Z$1048576,MATCH($A638,'Hoja de Trabajo para listado'!$A$155:$A$1048576,0),MATCH((CUADRO!P$5&amp;$E638),'Hoja de Trabajo para listado'!$A$151:$Z$151,0)),0)+IFERROR(INDEX('Hoja de Trabajo para listado'!$AB$155:$BA$1048576,MATCH($A638,'Hoja de Trabajo para listado'!$AB$155:$AB$1048576,0),MATCH((CUADRO!P$5&amp;$E638),'Hoja de Trabajo para listado'!$AB$151:$BA$151,0)),0)+IFERROR(INDEX('Hoja de Trabajo para listado'!$BC$155:$CB$1048576,MATCH($A638,'Hoja de Trabajo para listado'!$BC$155:$BC$1048576,0),MATCH((CUADRO!P$5&amp;$E638),'Hoja de Trabajo para listado'!$BC$151:$CB$151,0)),0)+IFERROR(INDEX('Hoja de Trabajo para listado'!$DE$153:$DG$274,MATCH($A638,'Hoja de Trabajo para listado'!$DE$153:$DE$1048576,0),MATCH((CUADRO!P$5&amp;$E638),'Hoja de Trabajo para listado'!$DE$151:$DG$151,0)),0)+IFERROR(INDEX('Hoja de Trabajo para listado'!$CD$155:$DC$1048576,MATCH($A638,'Hoja de Trabajo para listado'!$CD$155:$CD$1048576,0),MATCH((CUADRO!P$5&amp;$E638),'Hoja de Trabajo para listado'!$CD$151:$DC$151,0)),0)</f>
        <v>0</v>
      </c>
      <c r="Q638" s="243">
        <f ca="1">+IFERROR(INDEX('Hoja de Trabajo para listado'!$A$155:$Z$1048576,MATCH($A638,'Hoja de Trabajo para listado'!$A$155:$A$1048576,0),MATCH((CUADRO!Q$5&amp;$E638),'Hoja de Trabajo para listado'!$A$151:$Z$151,0)),0)+IFERROR(INDEX('Hoja de Trabajo para listado'!$AB$155:$BA$1048576,MATCH($A638,'Hoja de Trabajo para listado'!$AB$155:$AB$1048576,0),MATCH((CUADRO!Q$5&amp;$E638),'Hoja de Trabajo para listado'!$AB$151:$BA$151,0)),0)+IFERROR(INDEX('Hoja de Trabajo para listado'!$BC$155:$CB$1048576,MATCH($A638,'Hoja de Trabajo para listado'!$BC$155:$BC$1048576,0),MATCH((CUADRO!Q$5&amp;$E638),'Hoja de Trabajo para listado'!$BC$151:$CB$151,0)),0)+IFERROR(INDEX('Hoja de Trabajo para listado'!$DE$153:$DG$274,MATCH($A638,'Hoja de Trabajo para listado'!$DE$153:$DE$1048576,0),MATCH((CUADRO!Q$5&amp;$E638),'Hoja de Trabajo para listado'!$DE$151:$DG$151,0)),0)+IFERROR(INDEX('Hoja de Trabajo para listado'!$CD$155:$DC$1048576,MATCH($A638,'Hoja de Trabajo para listado'!$CD$155:$CD$1048576,0),MATCH((CUADRO!Q$5&amp;$E638),'Hoja de Trabajo para listado'!$CD$151:$DC$151,0)),0)</f>
        <v>0</v>
      </c>
      <c r="R638" s="243">
        <f t="shared" ca="1" si="21"/>
        <v>0</v>
      </c>
      <c r="S638" s="249"/>
      <c r="T638" s="243">
        <f ca="1">+T639</f>
        <v>0</v>
      </c>
      <c r="U638" s="242">
        <f t="shared" si="22"/>
        <v>1</v>
      </c>
      <c r="V638" s="333" t="str">
        <f>+VLOOKUP(A638,bd_lista!$A$3:$E$590,5,FALSE)</f>
        <v>Gobiernos Autonomos Municipales</v>
      </c>
      <c r="W638" s="391" t="str">
        <f>+V638</f>
        <v>Gobiernos Autonomos Municipales</v>
      </c>
      <c r="X638" s="242">
        <f>+VLOOKUP(A638,[4]Sheet1!$A$13:$D$744,4,FALSE)</f>
        <v>0</v>
      </c>
      <c r="Y638" s="242" t="e">
        <f>+VLOOKUP(X638,bd_lista!$A$3:$C$590,3,FALSE)</f>
        <v>#N/A</v>
      </c>
      <c r="Z638" s="294">
        <f>+X638</f>
        <v>0</v>
      </c>
      <c r="AA638" s="295" t="e">
        <f>+Y638</f>
        <v>#N/A</v>
      </c>
    </row>
    <row r="639" spans="1:27" customFormat="1" ht="27" hidden="1" customHeight="1">
      <c r="A639" s="32">
        <v>1272</v>
      </c>
      <c r="B639" s="388"/>
      <c r="C639" s="247" t="str">
        <f>+VLOOKUP(A639,bd_lista!$A$3:$C$590,3,FALSE)</f>
        <v>Gobierno Autónomo Municipal de Papel Pampa</v>
      </c>
      <c r="D639" s="390"/>
      <c r="E639" s="244" t="s">
        <v>1305</v>
      </c>
      <c r="F639" s="243">
        <f ca="1">+IFERROR(INDEX('Hoja de Trabajo para listado'!$A$155:$Z$1048576,MATCH($A639,'Hoja de Trabajo para listado'!$A$155:$A$1048576,0),MATCH((CUADRO!F$5&amp;$E639),'Hoja de Trabajo para listado'!$A$151:$Z$151,0)),0)+IFERROR(INDEX('Hoja de Trabajo para listado'!$AB$155:$BA$1048576,MATCH($A639,'Hoja de Trabajo para listado'!$AB$155:$AB$1048576,0),MATCH((CUADRO!F$5&amp;$E639),'Hoja de Trabajo para listado'!$AB$151:$BA$151,0)),0)+IFERROR(INDEX('Hoja de Trabajo para listado'!$BC$155:$CB$1048576,MATCH($A639,'Hoja de Trabajo para listado'!$BC$155:$BC$1048576,0),MATCH((CUADRO!F$5&amp;$E639),'Hoja de Trabajo para listado'!$BC$151:$CB$151,0)),0)+IFERROR(INDEX('Hoja de Trabajo para listado'!$DE$153:$DG$274,MATCH($A639,'Hoja de Trabajo para listado'!$DE$153:$DE$1048576,0),MATCH((CUADRO!F$5&amp;$E639),'Hoja de Trabajo para listado'!$DE$151:$DG$151,0)),0)+IFERROR(INDEX('Hoja de Trabajo para listado'!$CD$155:$DC$1048576,MATCH($A639,'Hoja de Trabajo para listado'!$CD$155:$CD$1048576,0),MATCH((CUADRO!F$5&amp;$E639),'Hoja de Trabajo para listado'!$CD$151:$DC$151,0)),0)</f>
        <v>0</v>
      </c>
      <c r="G639" s="243">
        <f ca="1">+IFERROR(INDEX('Hoja de Trabajo para listado'!$A$155:$Z$1048576,MATCH($A639,'Hoja de Trabajo para listado'!$A$155:$A$1048576,0),MATCH((CUADRO!G$5&amp;$E639),'Hoja de Trabajo para listado'!$A$151:$Z$151,0)),0)+IFERROR(INDEX('Hoja de Trabajo para listado'!$AB$155:$BA$1048576,MATCH($A639,'Hoja de Trabajo para listado'!$AB$155:$AB$1048576,0),MATCH((CUADRO!G$5&amp;$E639),'Hoja de Trabajo para listado'!$AB$151:$BA$151,0)),0)+IFERROR(INDEX('Hoja de Trabajo para listado'!$BC$155:$CB$1048576,MATCH($A639,'Hoja de Trabajo para listado'!$BC$155:$BC$1048576,0),MATCH((CUADRO!G$5&amp;$E639),'Hoja de Trabajo para listado'!$BC$151:$CB$151,0)),0)+IFERROR(INDEX('Hoja de Trabajo para listado'!$DE$153:$DG$274,MATCH($A639,'Hoja de Trabajo para listado'!$DE$153:$DE$1048576,0),MATCH((CUADRO!G$5&amp;$E639),'Hoja de Trabajo para listado'!$DE$151:$DG$151,0)),0)+IFERROR(INDEX('Hoja de Trabajo para listado'!$CD$155:$DC$1048576,MATCH($A639,'Hoja de Trabajo para listado'!$CD$155:$CD$1048576,0),MATCH((CUADRO!G$5&amp;$E639),'Hoja de Trabajo para listado'!$CD$151:$DC$151,0)),0)</f>
        <v>0</v>
      </c>
      <c r="H639" s="243">
        <f ca="1">+IFERROR(INDEX('Hoja de Trabajo para listado'!$A$155:$Z$1048576,MATCH($A639,'Hoja de Trabajo para listado'!$A$155:$A$1048576,0),MATCH((CUADRO!H$5&amp;$E639),'Hoja de Trabajo para listado'!$A$151:$Z$151,0)),0)+IFERROR(INDEX('Hoja de Trabajo para listado'!$AB$155:$BA$1048576,MATCH($A639,'Hoja de Trabajo para listado'!$AB$155:$AB$1048576,0),MATCH((CUADRO!H$5&amp;$E639),'Hoja de Trabajo para listado'!$AB$151:$BA$151,0)),0)+IFERROR(INDEX('Hoja de Trabajo para listado'!$BC$155:$CB$1048576,MATCH($A639,'Hoja de Trabajo para listado'!$BC$155:$BC$1048576,0),MATCH((CUADRO!H$5&amp;$E639),'Hoja de Trabajo para listado'!$BC$151:$CB$151,0)),0)+IFERROR(INDEX('Hoja de Trabajo para listado'!$DE$153:$DG$274,MATCH($A639,'Hoja de Trabajo para listado'!$DE$153:$DE$1048576,0),MATCH((CUADRO!H$5&amp;$E639),'Hoja de Trabajo para listado'!$DE$151:$DG$151,0)),0)+IFERROR(INDEX('Hoja de Trabajo para listado'!$CD$155:$DC$1048576,MATCH($A639,'Hoja de Trabajo para listado'!$CD$155:$CD$1048576,0),MATCH((CUADRO!H$5&amp;$E639),'Hoja de Trabajo para listado'!$CD$151:$DC$151,0)),0)</f>
        <v>0</v>
      </c>
      <c r="I639" s="243">
        <f ca="1">+IFERROR(INDEX('Hoja de Trabajo para listado'!$A$155:$Z$1048576,MATCH($A639,'Hoja de Trabajo para listado'!$A$155:$A$1048576,0),MATCH((CUADRO!I$5&amp;$E639),'Hoja de Trabajo para listado'!$A$151:$Z$151,0)),0)+IFERROR(INDEX('Hoja de Trabajo para listado'!$AB$155:$BA$1048576,MATCH($A639,'Hoja de Trabajo para listado'!$AB$155:$AB$1048576,0),MATCH((CUADRO!I$5&amp;$E639),'Hoja de Trabajo para listado'!$AB$151:$BA$151,0)),0)+IFERROR(INDEX('Hoja de Trabajo para listado'!$BC$155:$CB$1048576,MATCH($A639,'Hoja de Trabajo para listado'!$BC$155:$BC$1048576,0),MATCH((CUADRO!I$5&amp;$E639),'Hoja de Trabajo para listado'!$BC$151:$CB$151,0)),0)+IFERROR(INDEX('Hoja de Trabajo para listado'!$DE$153:$DG$274,MATCH($A639,'Hoja de Trabajo para listado'!$DE$153:$DE$1048576,0),MATCH((CUADRO!I$5&amp;$E639),'Hoja de Trabajo para listado'!$DE$151:$DG$151,0)),0)+IFERROR(INDEX('Hoja de Trabajo para listado'!$CD$155:$DC$1048576,MATCH($A639,'Hoja de Trabajo para listado'!$CD$155:$CD$1048576,0),MATCH((CUADRO!I$5&amp;$E639),'Hoja de Trabajo para listado'!$CD$151:$DC$151,0)),0)</f>
        <v>0</v>
      </c>
      <c r="J639" s="243">
        <f ca="1">+IFERROR(INDEX('Hoja de Trabajo para listado'!$A$155:$Z$1048576,MATCH($A639,'Hoja de Trabajo para listado'!$A$155:$A$1048576,0),MATCH((CUADRO!J$5&amp;$E639),'Hoja de Trabajo para listado'!$A$151:$Z$151,0)),0)+IFERROR(INDEX('Hoja de Trabajo para listado'!$AB$155:$BA$1048576,MATCH($A639,'Hoja de Trabajo para listado'!$AB$155:$AB$1048576,0),MATCH((CUADRO!J$5&amp;$E639),'Hoja de Trabajo para listado'!$AB$151:$BA$151,0)),0)+IFERROR(INDEX('Hoja de Trabajo para listado'!$BC$155:$CB$1048576,MATCH($A639,'Hoja de Trabajo para listado'!$BC$155:$BC$1048576,0),MATCH((CUADRO!J$5&amp;$E639),'Hoja de Trabajo para listado'!$BC$151:$CB$151,0)),0)+IFERROR(INDEX('Hoja de Trabajo para listado'!$DE$153:$DG$274,MATCH($A639,'Hoja de Trabajo para listado'!$DE$153:$DE$1048576,0),MATCH((CUADRO!J$5&amp;$E639),'Hoja de Trabajo para listado'!$DE$151:$DG$151,0)),0)+IFERROR(INDEX('Hoja de Trabajo para listado'!$CD$155:$DC$1048576,MATCH($A639,'Hoja de Trabajo para listado'!$CD$155:$CD$1048576,0),MATCH((CUADRO!J$5&amp;$E639),'Hoja de Trabajo para listado'!$CD$151:$DC$151,0)),0)</f>
        <v>0</v>
      </c>
      <c r="K639" s="243">
        <f ca="1">+IFERROR(INDEX('Hoja de Trabajo para listado'!$A$155:$Z$1048576,MATCH($A639,'Hoja de Trabajo para listado'!$A$155:$A$1048576,0),MATCH((CUADRO!K$5&amp;$E639),'Hoja de Trabajo para listado'!$A$151:$Z$151,0)),0)+IFERROR(INDEX('Hoja de Trabajo para listado'!$AB$155:$BA$1048576,MATCH($A639,'Hoja de Trabajo para listado'!$AB$155:$AB$1048576,0),MATCH((CUADRO!K$5&amp;$E639),'Hoja de Trabajo para listado'!$AB$151:$BA$151,0)),0)+IFERROR(INDEX('Hoja de Trabajo para listado'!$BC$155:$CB$1048576,MATCH($A639,'Hoja de Trabajo para listado'!$BC$155:$BC$1048576,0),MATCH((CUADRO!K$5&amp;$E639),'Hoja de Trabajo para listado'!$BC$151:$CB$151,0)),0)+IFERROR(INDEX('Hoja de Trabajo para listado'!$DE$153:$DG$274,MATCH($A639,'Hoja de Trabajo para listado'!$DE$153:$DE$1048576,0),MATCH((CUADRO!K$5&amp;$E639),'Hoja de Trabajo para listado'!$DE$151:$DG$151,0)),0)+IFERROR(INDEX('Hoja de Trabajo para listado'!$CD$155:$DC$1048576,MATCH($A639,'Hoja de Trabajo para listado'!$CD$155:$CD$1048576,0),MATCH((CUADRO!K$5&amp;$E639),'Hoja de Trabajo para listado'!$CD$151:$DC$151,0)),0)</f>
        <v>0</v>
      </c>
      <c r="L639" s="243">
        <f ca="1">+IFERROR(INDEX('Hoja de Trabajo para listado'!$A$155:$Z$1048576,MATCH($A639,'Hoja de Trabajo para listado'!$A$155:$A$1048576,0),MATCH((CUADRO!L$5&amp;$E639),'Hoja de Trabajo para listado'!$A$151:$Z$151,0)),0)+IFERROR(INDEX('Hoja de Trabajo para listado'!$AB$155:$BA$1048576,MATCH($A639,'Hoja de Trabajo para listado'!$AB$155:$AB$1048576,0),MATCH((CUADRO!L$5&amp;$E639),'Hoja de Trabajo para listado'!$AB$151:$BA$151,0)),0)+IFERROR(INDEX('Hoja de Trabajo para listado'!$BC$155:$CB$1048576,MATCH($A639,'Hoja de Trabajo para listado'!$BC$155:$BC$1048576,0),MATCH((CUADRO!L$5&amp;$E639),'Hoja de Trabajo para listado'!$BC$151:$CB$151,0)),0)+IFERROR(INDEX('Hoja de Trabajo para listado'!$DE$153:$DG$274,MATCH($A639,'Hoja de Trabajo para listado'!$DE$153:$DE$1048576,0),MATCH((CUADRO!L$5&amp;$E639),'Hoja de Trabajo para listado'!$DE$151:$DG$151,0)),0)+IFERROR(INDEX('Hoja de Trabajo para listado'!$CD$155:$DC$1048576,MATCH($A639,'Hoja de Trabajo para listado'!$CD$155:$CD$1048576,0),MATCH((CUADRO!L$5&amp;$E639),'Hoja de Trabajo para listado'!$CD$151:$DC$151,0)),0)</f>
        <v>0</v>
      </c>
      <c r="M639" s="243">
        <f ca="1">+IFERROR(INDEX('Hoja de Trabajo para listado'!$A$155:$Z$1048576,MATCH($A639,'Hoja de Trabajo para listado'!$A$155:$A$1048576,0),MATCH((CUADRO!M$5&amp;$E639),'Hoja de Trabajo para listado'!$A$151:$Z$151,0)),0)+IFERROR(INDEX('Hoja de Trabajo para listado'!$AB$155:$BA$1048576,MATCH($A639,'Hoja de Trabajo para listado'!$AB$155:$AB$1048576,0),MATCH((CUADRO!M$5&amp;$E639),'Hoja de Trabajo para listado'!$AB$151:$BA$151,0)),0)+IFERROR(INDEX('Hoja de Trabajo para listado'!$BC$155:$CB$1048576,MATCH($A639,'Hoja de Trabajo para listado'!$BC$155:$BC$1048576,0),MATCH((CUADRO!M$5&amp;$E639),'Hoja de Trabajo para listado'!$BC$151:$CB$151,0)),0)+IFERROR(INDEX('Hoja de Trabajo para listado'!$DE$153:$DG$274,MATCH($A639,'Hoja de Trabajo para listado'!$DE$153:$DE$1048576,0),MATCH((CUADRO!M$5&amp;$E639),'Hoja de Trabajo para listado'!$DE$151:$DG$151,0)),0)+IFERROR(INDEX('Hoja de Trabajo para listado'!$CD$155:$DC$1048576,MATCH($A639,'Hoja de Trabajo para listado'!$CD$155:$CD$1048576,0),MATCH((CUADRO!M$5&amp;$E639),'Hoja de Trabajo para listado'!$CD$151:$DC$151,0)),0)</f>
        <v>0</v>
      </c>
      <c r="N639" s="243">
        <f ca="1">+IFERROR(INDEX('Hoja de Trabajo para listado'!$A$155:$Z$1048576,MATCH($A639,'Hoja de Trabajo para listado'!$A$155:$A$1048576,0),MATCH((CUADRO!N$5&amp;$E639),'Hoja de Trabajo para listado'!$A$151:$Z$151,0)),0)+IFERROR(INDEX('Hoja de Trabajo para listado'!$AB$155:$BA$1048576,MATCH($A639,'Hoja de Trabajo para listado'!$AB$155:$AB$1048576,0),MATCH((CUADRO!N$5&amp;$E639),'Hoja de Trabajo para listado'!$AB$151:$BA$151,0)),0)+IFERROR(INDEX('Hoja de Trabajo para listado'!$BC$155:$CB$1048576,MATCH($A639,'Hoja de Trabajo para listado'!$BC$155:$BC$1048576,0),MATCH((CUADRO!N$5&amp;$E639),'Hoja de Trabajo para listado'!$BC$151:$CB$151,0)),0)+IFERROR(INDEX('Hoja de Trabajo para listado'!$DE$153:$DG$274,MATCH($A639,'Hoja de Trabajo para listado'!$DE$153:$DE$1048576,0),MATCH((CUADRO!N$5&amp;$E639),'Hoja de Trabajo para listado'!$DE$151:$DG$151,0)),0)+IFERROR(INDEX('Hoja de Trabajo para listado'!$CD$155:$DC$1048576,MATCH($A639,'Hoja de Trabajo para listado'!$CD$155:$CD$1048576,0),MATCH((CUADRO!N$5&amp;$E639),'Hoja de Trabajo para listado'!$CD$151:$DC$151,0)),0)</f>
        <v>0</v>
      </c>
      <c r="O639" s="243">
        <f ca="1">+IFERROR(INDEX('Hoja de Trabajo para listado'!$A$155:$Z$1048576,MATCH($A639,'Hoja de Trabajo para listado'!$A$155:$A$1048576,0),MATCH((CUADRO!O$5&amp;$E639),'Hoja de Trabajo para listado'!$A$151:$Z$151,0)),0)+IFERROR(INDEX('Hoja de Trabajo para listado'!$AB$155:$BA$1048576,MATCH($A639,'Hoja de Trabajo para listado'!$AB$155:$AB$1048576,0),MATCH((CUADRO!O$5&amp;$E639),'Hoja de Trabajo para listado'!$AB$151:$BA$151,0)),0)+IFERROR(INDEX('Hoja de Trabajo para listado'!$BC$155:$CB$1048576,MATCH($A639,'Hoja de Trabajo para listado'!$BC$155:$BC$1048576,0),MATCH((CUADRO!O$5&amp;$E639),'Hoja de Trabajo para listado'!$BC$151:$CB$151,0)),0)+IFERROR(INDEX('Hoja de Trabajo para listado'!$DE$153:$DG$274,MATCH($A639,'Hoja de Trabajo para listado'!$DE$153:$DE$1048576,0),MATCH((CUADRO!O$5&amp;$E639),'Hoja de Trabajo para listado'!$DE$151:$DG$151,0)),0)+IFERROR(INDEX('Hoja de Trabajo para listado'!$CD$155:$DC$1048576,MATCH($A639,'Hoja de Trabajo para listado'!$CD$155:$CD$1048576,0),MATCH((CUADRO!O$5&amp;$E639),'Hoja de Trabajo para listado'!$CD$151:$DC$151,0)),0)</f>
        <v>0</v>
      </c>
      <c r="P639" s="243">
        <f ca="1">+IFERROR(INDEX('Hoja de Trabajo para listado'!$A$155:$Z$1048576,MATCH($A639,'Hoja de Trabajo para listado'!$A$155:$A$1048576,0),MATCH((CUADRO!P$5&amp;$E639),'Hoja de Trabajo para listado'!$A$151:$Z$151,0)),0)+IFERROR(INDEX('Hoja de Trabajo para listado'!$AB$155:$BA$1048576,MATCH($A639,'Hoja de Trabajo para listado'!$AB$155:$AB$1048576,0),MATCH((CUADRO!P$5&amp;$E639),'Hoja de Trabajo para listado'!$AB$151:$BA$151,0)),0)+IFERROR(INDEX('Hoja de Trabajo para listado'!$BC$155:$CB$1048576,MATCH($A639,'Hoja de Trabajo para listado'!$BC$155:$BC$1048576,0),MATCH((CUADRO!P$5&amp;$E639),'Hoja de Trabajo para listado'!$BC$151:$CB$151,0)),0)+IFERROR(INDEX('Hoja de Trabajo para listado'!$DE$153:$DG$274,MATCH($A639,'Hoja de Trabajo para listado'!$DE$153:$DE$1048576,0),MATCH((CUADRO!P$5&amp;$E639),'Hoja de Trabajo para listado'!$DE$151:$DG$151,0)),0)+IFERROR(INDEX('Hoja de Trabajo para listado'!$CD$155:$DC$1048576,MATCH($A639,'Hoja de Trabajo para listado'!$CD$155:$CD$1048576,0),MATCH((CUADRO!P$5&amp;$E639),'Hoja de Trabajo para listado'!$CD$151:$DC$151,0)),0)</f>
        <v>0</v>
      </c>
      <c r="Q639" s="243">
        <f ca="1">+IFERROR(INDEX('Hoja de Trabajo para listado'!$A$155:$Z$1048576,MATCH($A639,'Hoja de Trabajo para listado'!$A$155:$A$1048576,0),MATCH((CUADRO!Q$5&amp;$E639),'Hoja de Trabajo para listado'!$A$151:$Z$151,0)),0)+IFERROR(INDEX('Hoja de Trabajo para listado'!$AB$155:$BA$1048576,MATCH($A639,'Hoja de Trabajo para listado'!$AB$155:$AB$1048576,0),MATCH((CUADRO!Q$5&amp;$E639),'Hoja de Trabajo para listado'!$AB$151:$BA$151,0)),0)+IFERROR(INDEX('Hoja de Trabajo para listado'!$BC$155:$CB$1048576,MATCH($A639,'Hoja de Trabajo para listado'!$BC$155:$BC$1048576,0),MATCH((CUADRO!Q$5&amp;$E639),'Hoja de Trabajo para listado'!$BC$151:$CB$151,0)),0)+IFERROR(INDEX('Hoja de Trabajo para listado'!$DE$153:$DG$274,MATCH($A639,'Hoja de Trabajo para listado'!$DE$153:$DE$1048576,0),MATCH((CUADRO!Q$5&amp;$E639),'Hoja de Trabajo para listado'!$DE$151:$DG$151,0)),0)+IFERROR(INDEX('Hoja de Trabajo para listado'!$CD$155:$DC$1048576,MATCH($A639,'Hoja de Trabajo para listado'!$CD$155:$CD$1048576,0),MATCH((CUADRO!Q$5&amp;$E639),'Hoja de Trabajo para listado'!$CD$151:$DC$151,0)),0)</f>
        <v>0</v>
      </c>
      <c r="R639" s="243">
        <f t="shared" ca="1" si="21"/>
        <v>0</v>
      </c>
      <c r="S639" s="249">
        <f ca="1">+R638+R639</f>
        <v>0</v>
      </c>
      <c r="T639" s="243">
        <f ca="1">+S639</f>
        <v>0</v>
      </c>
      <c r="U639" s="242">
        <f t="shared" si="22"/>
        <v>2</v>
      </c>
      <c r="V639" s="333" t="str">
        <f>+VLOOKUP(A639,bd_lista!$A$3:$E$590,5,FALSE)</f>
        <v>Gobiernos Autonomos Municipales</v>
      </c>
      <c r="W639" s="392"/>
      <c r="X639" s="242">
        <f>+VLOOKUP(A639,[4]Sheet1!$A$13:$D$744,4,FALSE)</f>
        <v>0</v>
      </c>
      <c r="Y639" s="242" t="e">
        <f>+VLOOKUP(X639,bd_lista!$A$3:$C$590,3,FALSE)</f>
        <v>#N/A</v>
      </c>
      <c r="Z639" s="292"/>
      <c r="AA639" s="293"/>
    </row>
    <row r="640" spans="1:27" customFormat="1" ht="15" hidden="1" customHeight="1">
      <c r="A640" s="32">
        <v>1273</v>
      </c>
      <c r="B640" s="387">
        <f>+A640</f>
        <v>1273</v>
      </c>
      <c r="C640" s="247" t="str">
        <f>+VLOOKUP(A640,bd_lista!$A$3:$C$590,3,FALSE)</f>
        <v>Gobierno Autónomo Municipal de Chacarilla</v>
      </c>
      <c r="D640" s="389" t="str">
        <f>+C640</f>
        <v>Gobierno Autónomo Municipal de Chacarilla</v>
      </c>
      <c r="E640" s="242" t="s">
        <v>1304</v>
      </c>
      <c r="F640" s="243">
        <f ca="1">+IFERROR(INDEX('Hoja de Trabajo para listado'!$A$155:$Z$1048576,MATCH($A640,'Hoja de Trabajo para listado'!$A$155:$A$1048576,0),MATCH((CUADRO!F$5&amp;$E640),'Hoja de Trabajo para listado'!$A$151:$Z$151,0)),0)+IFERROR(INDEX('Hoja de Trabajo para listado'!$AB$155:$BA$1048576,MATCH($A640,'Hoja de Trabajo para listado'!$AB$155:$AB$1048576,0),MATCH((CUADRO!F$5&amp;$E640),'Hoja de Trabajo para listado'!$AB$151:$BA$151,0)),0)+IFERROR(INDEX('Hoja de Trabajo para listado'!$BC$155:$CB$1048576,MATCH($A640,'Hoja de Trabajo para listado'!$BC$155:$BC$1048576,0),MATCH((CUADRO!F$5&amp;$E640),'Hoja de Trabajo para listado'!$BC$151:$CB$151,0)),0)+IFERROR(INDEX('Hoja de Trabajo para listado'!$DE$153:$DG$274,MATCH($A640,'Hoja de Trabajo para listado'!$DE$153:$DE$1048576,0),MATCH((CUADRO!F$5&amp;$E640),'Hoja de Trabajo para listado'!$DE$151:$DG$151,0)),0)+IFERROR(INDEX('Hoja de Trabajo para listado'!$CD$155:$DC$1048576,MATCH($A640,'Hoja de Trabajo para listado'!$CD$155:$CD$1048576,0),MATCH((CUADRO!F$5&amp;$E640),'Hoja de Trabajo para listado'!$CD$151:$DC$151,0)),0)</f>
        <v>0</v>
      </c>
      <c r="G640" s="243">
        <f ca="1">+IFERROR(INDEX('Hoja de Trabajo para listado'!$A$155:$Z$1048576,MATCH($A640,'Hoja de Trabajo para listado'!$A$155:$A$1048576,0),MATCH((CUADRO!G$5&amp;$E640),'Hoja de Trabajo para listado'!$A$151:$Z$151,0)),0)+IFERROR(INDEX('Hoja de Trabajo para listado'!$AB$155:$BA$1048576,MATCH($A640,'Hoja de Trabajo para listado'!$AB$155:$AB$1048576,0),MATCH((CUADRO!G$5&amp;$E640),'Hoja de Trabajo para listado'!$AB$151:$BA$151,0)),0)+IFERROR(INDEX('Hoja de Trabajo para listado'!$BC$155:$CB$1048576,MATCH($A640,'Hoja de Trabajo para listado'!$BC$155:$BC$1048576,0),MATCH((CUADRO!G$5&amp;$E640),'Hoja de Trabajo para listado'!$BC$151:$CB$151,0)),0)+IFERROR(INDEX('Hoja de Trabajo para listado'!$DE$153:$DG$274,MATCH($A640,'Hoja de Trabajo para listado'!$DE$153:$DE$1048576,0),MATCH((CUADRO!G$5&amp;$E640),'Hoja de Trabajo para listado'!$DE$151:$DG$151,0)),0)+IFERROR(INDEX('Hoja de Trabajo para listado'!$CD$155:$DC$1048576,MATCH($A640,'Hoja de Trabajo para listado'!$CD$155:$CD$1048576,0),MATCH((CUADRO!G$5&amp;$E640),'Hoja de Trabajo para listado'!$CD$151:$DC$151,0)),0)</f>
        <v>0</v>
      </c>
      <c r="H640" s="243">
        <f ca="1">+IFERROR(INDEX('Hoja de Trabajo para listado'!$A$155:$Z$1048576,MATCH($A640,'Hoja de Trabajo para listado'!$A$155:$A$1048576,0),MATCH((CUADRO!H$5&amp;$E640),'Hoja de Trabajo para listado'!$A$151:$Z$151,0)),0)+IFERROR(INDEX('Hoja de Trabajo para listado'!$AB$155:$BA$1048576,MATCH($A640,'Hoja de Trabajo para listado'!$AB$155:$AB$1048576,0),MATCH((CUADRO!H$5&amp;$E640),'Hoja de Trabajo para listado'!$AB$151:$BA$151,0)),0)+IFERROR(INDEX('Hoja de Trabajo para listado'!$BC$155:$CB$1048576,MATCH($A640,'Hoja de Trabajo para listado'!$BC$155:$BC$1048576,0),MATCH((CUADRO!H$5&amp;$E640),'Hoja de Trabajo para listado'!$BC$151:$CB$151,0)),0)+IFERROR(INDEX('Hoja de Trabajo para listado'!$DE$153:$DG$274,MATCH($A640,'Hoja de Trabajo para listado'!$DE$153:$DE$1048576,0),MATCH((CUADRO!H$5&amp;$E640),'Hoja de Trabajo para listado'!$DE$151:$DG$151,0)),0)+IFERROR(INDEX('Hoja de Trabajo para listado'!$CD$155:$DC$1048576,MATCH($A640,'Hoja de Trabajo para listado'!$CD$155:$CD$1048576,0),MATCH((CUADRO!H$5&amp;$E640),'Hoja de Trabajo para listado'!$CD$151:$DC$151,0)),0)</f>
        <v>0</v>
      </c>
      <c r="I640" s="243">
        <f ca="1">+IFERROR(INDEX('Hoja de Trabajo para listado'!$A$155:$Z$1048576,MATCH($A640,'Hoja de Trabajo para listado'!$A$155:$A$1048576,0),MATCH((CUADRO!I$5&amp;$E640),'Hoja de Trabajo para listado'!$A$151:$Z$151,0)),0)+IFERROR(INDEX('Hoja de Trabajo para listado'!$AB$155:$BA$1048576,MATCH($A640,'Hoja de Trabajo para listado'!$AB$155:$AB$1048576,0),MATCH((CUADRO!I$5&amp;$E640),'Hoja de Trabajo para listado'!$AB$151:$BA$151,0)),0)+IFERROR(INDEX('Hoja de Trabajo para listado'!$BC$155:$CB$1048576,MATCH($A640,'Hoja de Trabajo para listado'!$BC$155:$BC$1048576,0),MATCH((CUADRO!I$5&amp;$E640),'Hoja de Trabajo para listado'!$BC$151:$CB$151,0)),0)+IFERROR(INDEX('Hoja de Trabajo para listado'!$DE$153:$DG$274,MATCH($A640,'Hoja de Trabajo para listado'!$DE$153:$DE$1048576,0),MATCH((CUADRO!I$5&amp;$E640),'Hoja de Trabajo para listado'!$DE$151:$DG$151,0)),0)+IFERROR(INDEX('Hoja de Trabajo para listado'!$CD$155:$DC$1048576,MATCH($A640,'Hoja de Trabajo para listado'!$CD$155:$CD$1048576,0),MATCH((CUADRO!I$5&amp;$E640),'Hoja de Trabajo para listado'!$CD$151:$DC$151,0)),0)</f>
        <v>0</v>
      </c>
      <c r="J640" s="243">
        <f ca="1">+IFERROR(INDEX('Hoja de Trabajo para listado'!$A$155:$Z$1048576,MATCH($A640,'Hoja de Trabajo para listado'!$A$155:$A$1048576,0),MATCH((CUADRO!J$5&amp;$E640),'Hoja de Trabajo para listado'!$A$151:$Z$151,0)),0)+IFERROR(INDEX('Hoja de Trabajo para listado'!$AB$155:$BA$1048576,MATCH($A640,'Hoja de Trabajo para listado'!$AB$155:$AB$1048576,0),MATCH((CUADRO!J$5&amp;$E640),'Hoja de Trabajo para listado'!$AB$151:$BA$151,0)),0)+IFERROR(INDEX('Hoja de Trabajo para listado'!$BC$155:$CB$1048576,MATCH($A640,'Hoja de Trabajo para listado'!$BC$155:$BC$1048576,0),MATCH((CUADRO!J$5&amp;$E640),'Hoja de Trabajo para listado'!$BC$151:$CB$151,0)),0)+IFERROR(INDEX('Hoja de Trabajo para listado'!$DE$153:$DG$274,MATCH($A640,'Hoja de Trabajo para listado'!$DE$153:$DE$1048576,0),MATCH((CUADRO!J$5&amp;$E640),'Hoja de Trabajo para listado'!$DE$151:$DG$151,0)),0)+IFERROR(INDEX('Hoja de Trabajo para listado'!$CD$155:$DC$1048576,MATCH($A640,'Hoja de Trabajo para listado'!$CD$155:$CD$1048576,0),MATCH((CUADRO!J$5&amp;$E640),'Hoja de Trabajo para listado'!$CD$151:$DC$151,0)),0)</f>
        <v>0</v>
      </c>
      <c r="K640" s="243">
        <f ca="1">+IFERROR(INDEX('Hoja de Trabajo para listado'!$A$155:$Z$1048576,MATCH($A640,'Hoja de Trabajo para listado'!$A$155:$A$1048576,0),MATCH((CUADRO!K$5&amp;$E640),'Hoja de Trabajo para listado'!$A$151:$Z$151,0)),0)+IFERROR(INDEX('Hoja de Trabajo para listado'!$AB$155:$BA$1048576,MATCH($A640,'Hoja de Trabajo para listado'!$AB$155:$AB$1048576,0),MATCH((CUADRO!K$5&amp;$E640),'Hoja de Trabajo para listado'!$AB$151:$BA$151,0)),0)+IFERROR(INDEX('Hoja de Trabajo para listado'!$BC$155:$CB$1048576,MATCH($A640,'Hoja de Trabajo para listado'!$BC$155:$BC$1048576,0),MATCH((CUADRO!K$5&amp;$E640),'Hoja de Trabajo para listado'!$BC$151:$CB$151,0)),0)+IFERROR(INDEX('Hoja de Trabajo para listado'!$DE$153:$DG$274,MATCH($A640,'Hoja de Trabajo para listado'!$DE$153:$DE$1048576,0),MATCH((CUADRO!K$5&amp;$E640),'Hoja de Trabajo para listado'!$DE$151:$DG$151,0)),0)+IFERROR(INDEX('Hoja de Trabajo para listado'!$CD$155:$DC$1048576,MATCH($A640,'Hoja de Trabajo para listado'!$CD$155:$CD$1048576,0),MATCH((CUADRO!K$5&amp;$E640),'Hoja de Trabajo para listado'!$CD$151:$DC$151,0)),0)</f>
        <v>0</v>
      </c>
      <c r="L640" s="243">
        <f ca="1">+IFERROR(INDEX('Hoja de Trabajo para listado'!$A$155:$Z$1048576,MATCH($A640,'Hoja de Trabajo para listado'!$A$155:$A$1048576,0),MATCH((CUADRO!L$5&amp;$E640),'Hoja de Trabajo para listado'!$A$151:$Z$151,0)),0)+IFERROR(INDEX('Hoja de Trabajo para listado'!$AB$155:$BA$1048576,MATCH($A640,'Hoja de Trabajo para listado'!$AB$155:$AB$1048576,0),MATCH((CUADRO!L$5&amp;$E640),'Hoja de Trabajo para listado'!$AB$151:$BA$151,0)),0)+IFERROR(INDEX('Hoja de Trabajo para listado'!$BC$155:$CB$1048576,MATCH($A640,'Hoja de Trabajo para listado'!$BC$155:$BC$1048576,0),MATCH((CUADRO!L$5&amp;$E640),'Hoja de Trabajo para listado'!$BC$151:$CB$151,0)),0)+IFERROR(INDEX('Hoja de Trabajo para listado'!$DE$153:$DG$274,MATCH($A640,'Hoja de Trabajo para listado'!$DE$153:$DE$1048576,0),MATCH((CUADRO!L$5&amp;$E640),'Hoja de Trabajo para listado'!$DE$151:$DG$151,0)),0)+IFERROR(INDEX('Hoja de Trabajo para listado'!$CD$155:$DC$1048576,MATCH($A640,'Hoja de Trabajo para listado'!$CD$155:$CD$1048576,0),MATCH((CUADRO!L$5&amp;$E640),'Hoja de Trabajo para listado'!$CD$151:$DC$151,0)),0)</f>
        <v>0</v>
      </c>
      <c r="M640" s="243">
        <f ca="1">+IFERROR(INDEX('Hoja de Trabajo para listado'!$A$155:$Z$1048576,MATCH($A640,'Hoja de Trabajo para listado'!$A$155:$A$1048576,0),MATCH((CUADRO!M$5&amp;$E640),'Hoja de Trabajo para listado'!$A$151:$Z$151,0)),0)+IFERROR(INDEX('Hoja de Trabajo para listado'!$AB$155:$BA$1048576,MATCH($A640,'Hoja de Trabajo para listado'!$AB$155:$AB$1048576,0),MATCH((CUADRO!M$5&amp;$E640),'Hoja de Trabajo para listado'!$AB$151:$BA$151,0)),0)+IFERROR(INDEX('Hoja de Trabajo para listado'!$BC$155:$CB$1048576,MATCH($A640,'Hoja de Trabajo para listado'!$BC$155:$BC$1048576,0),MATCH((CUADRO!M$5&amp;$E640),'Hoja de Trabajo para listado'!$BC$151:$CB$151,0)),0)+IFERROR(INDEX('Hoja de Trabajo para listado'!$DE$153:$DG$274,MATCH($A640,'Hoja de Trabajo para listado'!$DE$153:$DE$1048576,0),MATCH((CUADRO!M$5&amp;$E640),'Hoja de Trabajo para listado'!$DE$151:$DG$151,0)),0)+IFERROR(INDEX('Hoja de Trabajo para listado'!$CD$155:$DC$1048576,MATCH($A640,'Hoja de Trabajo para listado'!$CD$155:$CD$1048576,0),MATCH((CUADRO!M$5&amp;$E640),'Hoja de Trabajo para listado'!$CD$151:$DC$151,0)),0)</f>
        <v>0</v>
      </c>
      <c r="N640" s="243">
        <f ca="1">+IFERROR(INDEX('Hoja de Trabajo para listado'!$A$155:$Z$1048576,MATCH($A640,'Hoja de Trabajo para listado'!$A$155:$A$1048576,0),MATCH((CUADRO!N$5&amp;$E640),'Hoja de Trabajo para listado'!$A$151:$Z$151,0)),0)+IFERROR(INDEX('Hoja de Trabajo para listado'!$AB$155:$BA$1048576,MATCH($A640,'Hoja de Trabajo para listado'!$AB$155:$AB$1048576,0),MATCH((CUADRO!N$5&amp;$E640),'Hoja de Trabajo para listado'!$AB$151:$BA$151,0)),0)+IFERROR(INDEX('Hoja de Trabajo para listado'!$BC$155:$CB$1048576,MATCH($A640,'Hoja de Trabajo para listado'!$BC$155:$BC$1048576,0),MATCH((CUADRO!N$5&amp;$E640),'Hoja de Trabajo para listado'!$BC$151:$CB$151,0)),0)+IFERROR(INDEX('Hoja de Trabajo para listado'!$DE$153:$DG$274,MATCH($A640,'Hoja de Trabajo para listado'!$DE$153:$DE$1048576,0),MATCH((CUADRO!N$5&amp;$E640),'Hoja de Trabajo para listado'!$DE$151:$DG$151,0)),0)+IFERROR(INDEX('Hoja de Trabajo para listado'!$CD$155:$DC$1048576,MATCH($A640,'Hoja de Trabajo para listado'!$CD$155:$CD$1048576,0),MATCH((CUADRO!N$5&amp;$E640),'Hoja de Trabajo para listado'!$CD$151:$DC$151,0)),0)</f>
        <v>0</v>
      </c>
      <c r="O640" s="243">
        <f ca="1">+IFERROR(INDEX('Hoja de Trabajo para listado'!$A$155:$Z$1048576,MATCH($A640,'Hoja de Trabajo para listado'!$A$155:$A$1048576,0),MATCH((CUADRO!O$5&amp;$E640),'Hoja de Trabajo para listado'!$A$151:$Z$151,0)),0)+IFERROR(INDEX('Hoja de Trabajo para listado'!$AB$155:$BA$1048576,MATCH($A640,'Hoja de Trabajo para listado'!$AB$155:$AB$1048576,0),MATCH((CUADRO!O$5&amp;$E640),'Hoja de Trabajo para listado'!$AB$151:$BA$151,0)),0)+IFERROR(INDEX('Hoja de Trabajo para listado'!$BC$155:$CB$1048576,MATCH($A640,'Hoja de Trabajo para listado'!$BC$155:$BC$1048576,0),MATCH((CUADRO!O$5&amp;$E640),'Hoja de Trabajo para listado'!$BC$151:$CB$151,0)),0)+IFERROR(INDEX('Hoja de Trabajo para listado'!$DE$153:$DG$274,MATCH($A640,'Hoja de Trabajo para listado'!$DE$153:$DE$1048576,0),MATCH((CUADRO!O$5&amp;$E640),'Hoja de Trabajo para listado'!$DE$151:$DG$151,0)),0)+IFERROR(INDEX('Hoja de Trabajo para listado'!$CD$155:$DC$1048576,MATCH($A640,'Hoja de Trabajo para listado'!$CD$155:$CD$1048576,0),MATCH((CUADRO!O$5&amp;$E640),'Hoja de Trabajo para listado'!$CD$151:$DC$151,0)),0)</f>
        <v>0</v>
      </c>
      <c r="P640" s="243">
        <f ca="1">+IFERROR(INDEX('Hoja de Trabajo para listado'!$A$155:$Z$1048576,MATCH($A640,'Hoja de Trabajo para listado'!$A$155:$A$1048576,0),MATCH((CUADRO!P$5&amp;$E640),'Hoja de Trabajo para listado'!$A$151:$Z$151,0)),0)+IFERROR(INDEX('Hoja de Trabajo para listado'!$AB$155:$BA$1048576,MATCH($A640,'Hoja de Trabajo para listado'!$AB$155:$AB$1048576,0),MATCH((CUADRO!P$5&amp;$E640),'Hoja de Trabajo para listado'!$AB$151:$BA$151,0)),0)+IFERROR(INDEX('Hoja de Trabajo para listado'!$BC$155:$CB$1048576,MATCH($A640,'Hoja de Trabajo para listado'!$BC$155:$BC$1048576,0),MATCH((CUADRO!P$5&amp;$E640),'Hoja de Trabajo para listado'!$BC$151:$CB$151,0)),0)+IFERROR(INDEX('Hoja de Trabajo para listado'!$DE$153:$DG$274,MATCH($A640,'Hoja de Trabajo para listado'!$DE$153:$DE$1048576,0),MATCH((CUADRO!P$5&amp;$E640),'Hoja de Trabajo para listado'!$DE$151:$DG$151,0)),0)+IFERROR(INDEX('Hoja de Trabajo para listado'!$CD$155:$DC$1048576,MATCH($A640,'Hoja de Trabajo para listado'!$CD$155:$CD$1048576,0),MATCH((CUADRO!P$5&amp;$E640),'Hoja de Trabajo para listado'!$CD$151:$DC$151,0)),0)</f>
        <v>0</v>
      </c>
      <c r="Q640" s="243">
        <f ca="1">+IFERROR(INDEX('Hoja de Trabajo para listado'!$A$155:$Z$1048576,MATCH($A640,'Hoja de Trabajo para listado'!$A$155:$A$1048576,0),MATCH((CUADRO!Q$5&amp;$E640),'Hoja de Trabajo para listado'!$A$151:$Z$151,0)),0)+IFERROR(INDEX('Hoja de Trabajo para listado'!$AB$155:$BA$1048576,MATCH($A640,'Hoja de Trabajo para listado'!$AB$155:$AB$1048576,0),MATCH((CUADRO!Q$5&amp;$E640),'Hoja de Trabajo para listado'!$AB$151:$BA$151,0)),0)+IFERROR(INDEX('Hoja de Trabajo para listado'!$BC$155:$CB$1048576,MATCH($A640,'Hoja de Trabajo para listado'!$BC$155:$BC$1048576,0),MATCH((CUADRO!Q$5&amp;$E640),'Hoja de Trabajo para listado'!$BC$151:$CB$151,0)),0)+IFERROR(INDEX('Hoja de Trabajo para listado'!$DE$153:$DG$274,MATCH($A640,'Hoja de Trabajo para listado'!$DE$153:$DE$1048576,0),MATCH((CUADRO!Q$5&amp;$E640),'Hoja de Trabajo para listado'!$DE$151:$DG$151,0)),0)+IFERROR(INDEX('Hoja de Trabajo para listado'!$CD$155:$DC$1048576,MATCH($A640,'Hoja de Trabajo para listado'!$CD$155:$CD$1048576,0),MATCH((CUADRO!Q$5&amp;$E640),'Hoja de Trabajo para listado'!$CD$151:$DC$151,0)),0)</f>
        <v>0</v>
      </c>
      <c r="R640" s="243">
        <f t="shared" ca="1" si="21"/>
        <v>0</v>
      </c>
      <c r="S640" s="249"/>
      <c r="T640" s="243">
        <f ca="1">+T641</f>
        <v>0</v>
      </c>
      <c r="U640" s="242">
        <f t="shared" si="22"/>
        <v>1</v>
      </c>
      <c r="V640" s="333" t="str">
        <f>+VLOOKUP(A640,bd_lista!$A$3:$E$590,5,FALSE)</f>
        <v>Gobiernos Autonomos Municipales</v>
      </c>
      <c r="W640" s="391" t="str">
        <f>+V640</f>
        <v>Gobiernos Autonomos Municipales</v>
      </c>
      <c r="X640" s="242">
        <f>+VLOOKUP(A640,[4]Sheet1!$A$13:$D$744,4,FALSE)</f>
        <v>0</v>
      </c>
      <c r="Y640" s="242" t="e">
        <f>+VLOOKUP(X640,bd_lista!$A$3:$C$590,3,FALSE)</f>
        <v>#N/A</v>
      </c>
      <c r="Z640" s="294">
        <f>+X640</f>
        <v>0</v>
      </c>
      <c r="AA640" s="295" t="e">
        <f>+Y640</f>
        <v>#N/A</v>
      </c>
    </row>
    <row r="641" spans="1:27" customFormat="1" ht="15" hidden="1" customHeight="1">
      <c r="A641" s="32">
        <v>1273</v>
      </c>
      <c r="B641" s="388"/>
      <c r="C641" s="247" t="str">
        <f>+VLOOKUP(A641,bd_lista!$A$3:$C$590,3,FALSE)</f>
        <v>Gobierno Autónomo Municipal de Chacarilla</v>
      </c>
      <c r="D641" s="390"/>
      <c r="E641" s="244" t="s">
        <v>1305</v>
      </c>
      <c r="F641" s="243">
        <f ca="1">+IFERROR(INDEX('Hoja de Trabajo para listado'!$A$155:$Z$1048576,MATCH($A641,'Hoja de Trabajo para listado'!$A$155:$A$1048576,0),MATCH((CUADRO!F$5&amp;$E641),'Hoja de Trabajo para listado'!$A$151:$Z$151,0)),0)+IFERROR(INDEX('Hoja de Trabajo para listado'!$AB$155:$BA$1048576,MATCH($A641,'Hoja de Trabajo para listado'!$AB$155:$AB$1048576,0),MATCH((CUADRO!F$5&amp;$E641),'Hoja de Trabajo para listado'!$AB$151:$BA$151,0)),0)+IFERROR(INDEX('Hoja de Trabajo para listado'!$BC$155:$CB$1048576,MATCH($A641,'Hoja de Trabajo para listado'!$BC$155:$BC$1048576,0),MATCH((CUADRO!F$5&amp;$E641),'Hoja de Trabajo para listado'!$BC$151:$CB$151,0)),0)+IFERROR(INDEX('Hoja de Trabajo para listado'!$DE$153:$DG$274,MATCH($A641,'Hoja de Trabajo para listado'!$DE$153:$DE$1048576,0),MATCH((CUADRO!F$5&amp;$E641),'Hoja de Trabajo para listado'!$DE$151:$DG$151,0)),0)+IFERROR(INDEX('Hoja de Trabajo para listado'!$CD$155:$DC$1048576,MATCH($A641,'Hoja de Trabajo para listado'!$CD$155:$CD$1048576,0),MATCH((CUADRO!F$5&amp;$E641),'Hoja de Trabajo para listado'!$CD$151:$DC$151,0)),0)</f>
        <v>0</v>
      </c>
      <c r="G641" s="243">
        <f ca="1">+IFERROR(INDEX('Hoja de Trabajo para listado'!$A$155:$Z$1048576,MATCH($A641,'Hoja de Trabajo para listado'!$A$155:$A$1048576,0),MATCH((CUADRO!G$5&amp;$E641),'Hoja de Trabajo para listado'!$A$151:$Z$151,0)),0)+IFERROR(INDEX('Hoja de Trabajo para listado'!$AB$155:$BA$1048576,MATCH($A641,'Hoja de Trabajo para listado'!$AB$155:$AB$1048576,0),MATCH((CUADRO!G$5&amp;$E641),'Hoja de Trabajo para listado'!$AB$151:$BA$151,0)),0)+IFERROR(INDEX('Hoja de Trabajo para listado'!$BC$155:$CB$1048576,MATCH($A641,'Hoja de Trabajo para listado'!$BC$155:$BC$1048576,0),MATCH((CUADRO!G$5&amp;$E641),'Hoja de Trabajo para listado'!$BC$151:$CB$151,0)),0)+IFERROR(INDEX('Hoja de Trabajo para listado'!$DE$153:$DG$274,MATCH($A641,'Hoja de Trabajo para listado'!$DE$153:$DE$1048576,0),MATCH((CUADRO!G$5&amp;$E641),'Hoja de Trabajo para listado'!$DE$151:$DG$151,0)),0)+IFERROR(INDEX('Hoja de Trabajo para listado'!$CD$155:$DC$1048576,MATCH($A641,'Hoja de Trabajo para listado'!$CD$155:$CD$1048576,0),MATCH((CUADRO!G$5&amp;$E641),'Hoja de Trabajo para listado'!$CD$151:$DC$151,0)),0)</f>
        <v>0</v>
      </c>
      <c r="H641" s="243">
        <f ca="1">+IFERROR(INDEX('Hoja de Trabajo para listado'!$A$155:$Z$1048576,MATCH($A641,'Hoja de Trabajo para listado'!$A$155:$A$1048576,0),MATCH((CUADRO!H$5&amp;$E641),'Hoja de Trabajo para listado'!$A$151:$Z$151,0)),0)+IFERROR(INDEX('Hoja de Trabajo para listado'!$AB$155:$BA$1048576,MATCH($A641,'Hoja de Trabajo para listado'!$AB$155:$AB$1048576,0),MATCH((CUADRO!H$5&amp;$E641),'Hoja de Trabajo para listado'!$AB$151:$BA$151,0)),0)+IFERROR(INDEX('Hoja de Trabajo para listado'!$BC$155:$CB$1048576,MATCH($A641,'Hoja de Trabajo para listado'!$BC$155:$BC$1048576,0),MATCH((CUADRO!H$5&amp;$E641),'Hoja de Trabajo para listado'!$BC$151:$CB$151,0)),0)+IFERROR(INDEX('Hoja de Trabajo para listado'!$DE$153:$DG$274,MATCH($A641,'Hoja de Trabajo para listado'!$DE$153:$DE$1048576,0),MATCH((CUADRO!H$5&amp;$E641),'Hoja de Trabajo para listado'!$DE$151:$DG$151,0)),0)+IFERROR(INDEX('Hoja de Trabajo para listado'!$CD$155:$DC$1048576,MATCH($A641,'Hoja de Trabajo para listado'!$CD$155:$CD$1048576,0),MATCH((CUADRO!H$5&amp;$E641),'Hoja de Trabajo para listado'!$CD$151:$DC$151,0)),0)</f>
        <v>0</v>
      </c>
      <c r="I641" s="243">
        <f ca="1">+IFERROR(INDEX('Hoja de Trabajo para listado'!$A$155:$Z$1048576,MATCH($A641,'Hoja de Trabajo para listado'!$A$155:$A$1048576,0),MATCH((CUADRO!I$5&amp;$E641),'Hoja de Trabajo para listado'!$A$151:$Z$151,0)),0)+IFERROR(INDEX('Hoja de Trabajo para listado'!$AB$155:$BA$1048576,MATCH($A641,'Hoja de Trabajo para listado'!$AB$155:$AB$1048576,0),MATCH((CUADRO!I$5&amp;$E641),'Hoja de Trabajo para listado'!$AB$151:$BA$151,0)),0)+IFERROR(INDEX('Hoja de Trabajo para listado'!$BC$155:$CB$1048576,MATCH($A641,'Hoja de Trabajo para listado'!$BC$155:$BC$1048576,0),MATCH((CUADRO!I$5&amp;$E641),'Hoja de Trabajo para listado'!$BC$151:$CB$151,0)),0)+IFERROR(INDEX('Hoja de Trabajo para listado'!$DE$153:$DG$274,MATCH($A641,'Hoja de Trabajo para listado'!$DE$153:$DE$1048576,0),MATCH((CUADRO!I$5&amp;$E641),'Hoja de Trabajo para listado'!$DE$151:$DG$151,0)),0)+IFERROR(INDEX('Hoja de Trabajo para listado'!$CD$155:$DC$1048576,MATCH($A641,'Hoja de Trabajo para listado'!$CD$155:$CD$1048576,0),MATCH((CUADRO!I$5&amp;$E641),'Hoja de Trabajo para listado'!$CD$151:$DC$151,0)),0)</f>
        <v>0</v>
      </c>
      <c r="J641" s="243">
        <f ca="1">+IFERROR(INDEX('Hoja de Trabajo para listado'!$A$155:$Z$1048576,MATCH($A641,'Hoja de Trabajo para listado'!$A$155:$A$1048576,0),MATCH((CUADRO!J$5&amp;$E641),'Hoja de Trabajo para listado'!$A$151:$Z$151,0)),0)+IFERROR(INDEX('Hoja de Trabajo para listado'!$AB$155:$BA$1048576,MATCH($A641,'Hoja de Trabajo para listado'!$AB$155:$AB$1048576,0),MATCH((CUADRO!J$5&amp;$E641),'Hoja de Trabajo para listado'!$AB$151:$BA$151,0)),0)+IFERROR(INDEX('Hoja de Trabajo para listado'!$BC$155:$CB$1048576,MATCH($A641,'Hoja de Trabajo para listado'!$BC$155:$BC$1048576,0),MATCH((CUADRO!J$5&amp;$E641),'Hoja de Trabajo para listado'!$BC$151:$CB$151,0)),0)+IFERROR(INDEX('Hoja de Trabajo para listado'!$DE$153:$DG$274,MATCH($A641,'Hoja de Trabajo para listado'!$DE$153:$DE$1048576,0),MATCH((CUADRO!J$5&amp;$E641),'Hoja de Trabajo para listado'!$DE$151:$DG$151,0)),0)+IFERROR(INDEX('Hoja de Trabajo para listado'!$CD$155:$DC$1048576,MATCH($A641,'Hoja de Trabajo para listado'!$CD$155:$CD$1048576,0),MATCH((CUADRO!J$5&amp;$E641),'Hoja de Trabajo para listado'!$CD$151:$DC$151,0)),0)</f>
        <v>0</v>
      </c>
      <c r="K641" s="243">
        <f ca="1">+IFERROR(INDEX('Hoja de Trabajo para listado'!$A$155:$Z$1048576,MATCH($A641,'Hoja de Trabajo para listado'!$A$155:$A$1048576,0),MATCH((CUADRO!K$5&amp;$E641),'Hoja de Trabajo para listado'!$A$151:$Z$151,0)),0)+IFERROR(INDEX('Hoja de Trabajo para listado'!$AB$155:$BA$1048576,MATCH($A641,'Hoja de Trabajo para listado'!$AB$155:$AB$1048576,0),MATCH((CUADRO!K$5&amp;$E641),'Hoja de Trabajo para listado'!$AB$151:$BA$151,0)),0)+IFERROR(INDEX('Hoja de Trabajo para listado'!$BC$155:$CB$1048576,MATCH($A641,'Hoja de Trabajo para listado'!$BC$155:$BC$1048576,0),MATCH((CUADRO!K$5&amp;$E641),'Hoja de Trabajo para listado'!$BC$151:$CB$151,0)),0)+IFERROR(INDEX('Hoja de Trabajo para listado'!$DE$153:$DG$274,MATCH($A641,'Hoja de Trabajo para listado'!$DE$153:$DE$1048576,0),MATCH((CUADRO!K$5&amp;$E641),'Hoja de Trabajo para listado'!$DE$151:$DG$151,0)),0)+IFERROR(INDEX('Hoja de Trabajo para listado'!$CD$155:$DC$1048576,MATCH($A641,'Hoja de Trabajo para listado'!$CD$155:$CD$1048576,0),MATCH((CUADRO!K$5&amp;$E641),'Hoja de Trabajo para listado'!$CD$151:$DC$151,0)),0)</f>
        <v>0</v>
      </c>
      <c r="L641" s="243">
        <f ca="1">+IFERROR(INDEX('Hoja de Trabajo para listado'!$A$155:$Z$1048576,MATCH($A641,'Hoja de Trabajo para listado'!$A$155:$A$1048576,0),MATCH((CUADRO!L$5&amp;$E641),'Hoja de Trabajo para listado'!$A$151:$Z$151,0)),0)+IFERROR(INDEX('Hoja de Trabajo para listado'!$AB$155:$BA$1048576,MATCH($A641,'Hoja de Trabajo para listado'!$AB$155:$AB$1048576,0),MATCH((CUADRO!L$5&amp;$E641),'Hoja de Trabajo para listado'!$AB$151:$BA$151,0)),0)+IFERROR(INDEX('Hoja de Trabajo para listado'!$BC$155:$CB$1048576,MATCH($A641,'Hoja de Trabajo para listado'!$BC$155:$BC$1048576,0),MATCH((CUADRO!L$5&amp;$E641),'Hoja de Trabajo para listado'!$BC$151:$CB$151,0)),0)+IFERROR(INDEX('Hoja de Trabajo para listado'!$DE$153:$DG$274,MATCH($A641,'Hoja de Trabajo para listado'!$DE$153:$DE$1048576,0),MATCH((CUADRO!L$5&amp;$E641),'Hoja de Trabajo para listado'!$DE$151:$DG$151,0)),0)+IFERROR(INDEX('Hoja de Trabajo para listado'!$CD$155:$DC$1048576,MATCH($A641,'Hoja de Trabajo para listado'!$CD$155:$CD$1048576,0),MATCH((CUADRO!L$5&amp;$E641),'Hoja de Trabajo para listado'!$CD$151:$DC$151,0)),0)</f>
        <v>0</v>
      </c>
      <c r="M641" s="243">
        <f ca="1">+IFERROR(INDEX('Hoja de Trabajo para listado'!$A$155:$Z$1048576,MATCH($A641,'Hoja de Trabajo para listado'!$A$155:$A$1048576,0),MATCH((CUADRO!M$5&amp;$E641),'Hoja de Trabajo para listado'!$A$151:$Z$151,0)),0)+IFERROR(INDEX('Hoja de Trabajo para listado'!$AB$155:$BA$1048576,MATCH($A641,'Hoja de Trabajo para listado'!$AB$155:$AB$1048576,0),MATCH((CUADRO!M$5&amp;$E641),'Hoja de Trabajo para listado'!$AB$151:$BA$151,0)),0)+IFERROR(INDEX('Hoja de Trabajo para listado'!$BC$155:$CB$1048576,MATCH($A641,'Hoja de Trabajo para listado'!$BC$155:$BC$1048576,0),MATCH((CUADRO!M$5&amp;$E641),'Hoja de Trabajo para listado'!$BC$151:$CB$151,0)),0)+IFERROR(INDEX('Hoja de Trabajo para listado'!$DE$153:$DG$274,MATCH($A641,'Hoja de Trabajo para listado'!$DE$153:$DE$1048576,0),MATCH((CUADRO!M$5&amp;$E641),'Hoja de Trabajo para listado'!$DE$151:$DG$151,0)),0)+IFERROR(INDEX('Hoja de Trabajo para listado'!$CD$155:$DC$1048576,MATCH($A641,'Hoja de Trabajo para listado'!$CD$155:$CD$1048576,0),MATCH((CUADRO!M$5&amp;$E641),'Hoja de Trabajo para listado'!$CD$151:$DC$151,0)),0)</f>
        <v>0</v>
      </c>
      <c r="N641" s="243">
        <f ca="1">+IFERROR(INDEX('Hoja de Trabajo para listado'!$A$155:$Z$1048576,MATCH($A641,'Hoja de Trabajo para listado'!$A$155:$A$1048576,0),MATCH((CUADRO!N$5&amp;$E641),'Hoja de Trabajo para listado'!$A$151:$Z$151,0)),0)+IFERROR(INDEX('Hoja de Trabajo para listado'!$AB$155:$BA$1048576,MATCH($A641,'Hoja de Trabajo para listado'!$AB$155:$AB$1048576,0),MATCH((CUADRO!N$5&amp;$E641),'Hoja de Trabajo para listado'!$AB$151:$BA$151,0)),0)+IFERROR(INDEX('Hoja de Trabajo para listado'!$BC$155:$CB$1048576,MATCH($A641,'Hoja de Trabajo para listado'!$BC$155:$BC$1048576,0),MATCH((CUADRO!N$5&amp;$E641),'Hoja de Trabajo para listado'!$BC$151:$CB$151,0)),0)+IFERROR(INDEX('Hoja de Trabajo para listado'!$DE$153:$DG$274,MATCH($A641,'Hoja de Trabajo para listado'!$DE$153:$DE$1048576,0),MATCH((CUADRO!N$5&amp;$E641),'Hoja de Trabajo para listado'!$DE$151:$DG$151,0)),0)+IFERROR(INDEX('Hoja de Trabajo para listado'!$CD$155:$DC$1048576,MATCH($A641,'Hoja de Trabajo para listado'!$CD$155:$CD$1048576,0),MATCH((CUADRO!N$5&amp;$E641),'Hoja de Trabajo para listado'!$CD$151:$DC$151,0)),0)</f>
        <v>0</v>
      </c>
      <c r="O641" s="243">
        <f ca="1">+IFERROR(INDEX('Hoja de Trabajo para listado'!$A$155:$Z$1048576,MATCH($A641,'Hoja de Trabajo para listado'!$A$155:$A$1048576,0),MATCH((CUADRO!O$5&amp;$E641),'Hoja de Trabajo para listado'!$A$151:$Z$151,0)),0)+IFERROR(INDEX('Hoja de Trabajo para listado'!$AB$155:$BA$1048576,MATCH($A641,'Hoja de Trabajo para listado'!$AB$155:$AB$1048576,0),MATCH((CUADRO!O$5&amp;$E641),'Hoja de Trabajo para listado'!$AB$151:$BA$151,0)),0)+IFERROR(INDEX('Hoja de Trabajo para listado'!$BC$155:$CB$1048576,MATCH($A641,'Hoja de Trabajo para listado'!$BC$155:$BC$1048576,0),MATCH((CUADRO!O$5&amp;$E641),'Hoja de Trabajo para listado'!$BC$151:$CB$151,0)),0)+IFERROR(INDEX('Hoja de Trabajo para listado'!$DE$153:$DG$274,MATCH($A641,'Hoja de Trabajo para listado'!$DE$153:$DE$1048576,0),MATCH((CUADRO!O$5&amp;$E641),'Hoja de Trabajo para listado'!$DE$151:$DG$151,0)),0)+IFERROR(INDEX('Hoja de Trabajo para listado'!$CD$155:$DC$1048576,MATCH($A641,'Hoja de Trabajo para listado'!$CD$155:$CD$1048576,0),MATCH((CUADRO!O$5&amp;$E641),'Hoja de Trabajo para listado'!$CD$151:$DC$151,0)),0)</f>
        <v>0</v>
      </c>
      <c r="P641" s="243">
        <f ca="1">+IFERROR(INDEX('Hoja de Trabajo para listado'!$A$155:$Z$1048576,MATCH($A641,'Hoja de Trabajo para listado'!$A$155:$A$1048576,0),MATCH((CUADRO!P$5&amp;$E641),'Hoja de Trabajo para listado'!$A$151:$Z$151,0)),0)+IFERROR(INDEX('Hoja de Trabajo para listado'!$AB$155:$BA$1048576,MATCH($A641,'Hoja de Trabajo para listado'!$AB$155:$AB$1048576,0),MATCH((CUADRO!P$5&amp;$E641),'Hoja de Trabajo para listado'!$AB$151:$BA$151,0)),0)+IFERROR(INDEX('Hoja de Trabajo para listado'!$BC$155:$CB$1048576,MATCH($A641,'Hoja de Trabajo para listado'!$BC$155:$BC$1048576,0),MATCH((CUADRO!P$5&amp;$E641),'Hoja de Trabajo para listado'!$BC$151:$CB$151,0)),0)+IFERROR(INDEX('Hoja de Trabajo para listado'!$DE$153:$DG$274,MATCH($A641,'Hoja de Trabajo para listado'!$DE$153:$DE$1048576,0),MATCH((CUADRO!P$5&amp;$E641),'Hoja de Trabajo para listado'!$DE$151:$DG$151,0)),0)+IFERROR(INDEX('Hoja de Trabajo para listado'!$CD$155:$DC$1048576,MATCH($A641,'Hoja de Trabajo para listado'!$CD$155:$CD$1048576,0),MATCH((CUADRO!P$5&amp;$E641),'Hoja de Trabajo para listado'!$CD$151:$DC$151,0)),0)</f>
        <v>0</v>
      </c>
      <c r="Q641" s="243">
        <f ca="1">+IFERROR(INDEX('Hoja de Trabajo para listado'!$A$155:$Z$1048576,MATCH($A641,'Hoja de Trabajo para listado'!$A$155:$A$1048576,0),MATCH((CUADRO!Q$5&amp;$E641),'Hoja de Trabajo para listado'!$A$151:$Z$151,0)),0)+IFERROR(INDEX('Hoja de Trabajo para listado'!$AB$155:$BA$1048576,MATCH($A641,'Hoja de Trabajo para listado'!$AB$155:$AB$1048576,0),MATCH((CUADRO!Q$5&amp;$E641),'Hoja de Trabajo para listado'!$AB$151:$BA$151,0)),0)+IFERROR(INDEX('Hoja de Trabajo para listado'!$BC$155:$CB$1048576,MATCH($A641,'Hoja de Trabajo para listado'!$BC$155:$BC$1048576,0),MATCH((CUADRO!Q$5&amp;$E641),'Hoja de Trabajo para listado'!$BC$151:$CB$151,0)),0)+IFERROR(INDEX('Hoja de Trabajo para listado'!$DE$153:$DG$274,MATCH($A641,'Hoja de Trabajo para listado'!$DE$153:$DE$1048576,0),MATCH((CUADRO!Q$5&amp;$E641),'Hoja de Trabajo para listado'!$DE$151:$DG$151,0)),0)+IFERROR(INDEX('Hoja de Trabajo para listado'!$CD$155:$DC$1048576,MATCH($A641,'Hoja de Trabajo para listado'!$CD$155:$CD$1048576,0),MATCH((CUADRO!Q$5&amp;$E641),'Hoja de Trabajo para listado'!$CD$151:$DC$151,0)),0)</f>
        <v>0</v>
      </c>
      <c r="R641" s="243">
        <f t="shared" ca="1" si="21"/>
        <v>0</v>
      </c>
      <c r="S641" s="249">
        <f ca="1">+R640+R641</f>
        <v>0</v>
      </c>
      <c r="T641" s="243">
        <f ca="1">+S641</f>
        <v>0</v>
      </c>
      <c r="U641" s="242">
        <f t="shared" si="22"/>
        <v>2</v>
      </c>
      <c r="V641" s="333" t="str">
        <f>+VLOOKUP(A641,bd_lista!$A$3:$E$590,5,FALSE)</f>
        <v>Gobiernos Autonomos Municipales</v>
      </c>
      <c r="W641" s="392"/>
      <c r="X641" s="242">
        <f>+VLOOKUP(A641,[4]Sheet1!$A$13:$D$744,4,FALSE)</f>
        <v>0</v>
      </c>
      <c r="Y641" s="242" t="e">
        <f>+VLOOKUP(X641,bd_lista!$A$3:$C$590,3,FALSE)</f>
        <v>#N/A</v>
      </c>
      <c r="Z641" s="292"/>
      <c r="AA641" s="293"/>
    </row>
    <row r="642" spans="1:27" customFormat="1" ht="27" hidden="1" customHeight="1">
      <c r="A642" s="32">
        <v>1274</v>
      </c>
      <c r="B642" s="387">
        <f>+A642</f>
        <v>1274</v>
      </c>
      <c r="C642" s="247" t="str">
        <f>+VLOOKUP(A642,bd_lista!$A$3:$C$590,3,FALSE)</f>
        <v>Gobierno Autónomo Municipal de Santiago de Machaca</v>
      </c>
      <c r="D642" s="389" t="str">
        <f>+C642</f>
        <v>Gobierno Autónomo Municipal de Santiago de Machaca</v>
      </c>
      <c r="E642" s="242" t="s">
        <v>1304</v>
      </c>
      <c r="F642" s="243">
        <f ca="1">+IFERROR(INDEX('Hoja de Trabajo para listado'!$A$155:$Z$1048576,MATCH($A642,'Hoja de Trabajo para listado'!$A$155:$A$1048576,0),MATCH((CUADRO!F$5&amp;$E642),'Hoja de Trabajo para listado'!$A$151:$Z$151,0)),0)+IFERROR(INDEX('Hoja de Trabajo para listado'!$AB$155:$BA$1048576,MATCH($A642,'Hoja de Trabajo para listado'!$AB$155:$AB$1048576,0),MATCH((CUADRO!F$5&amp;$E642),'Hoja de Trabajo para listado'!$AB$151:$BA$151,0)),0)+IFERROR(INDEX('Hoja de Trabajo para listado'!$BC$155:$CB$1048576,MATCH($A642,'Hoja de Trabajo para listado'!$BC$155:$BC$1048576,0),MATCH((CUADRO!F$5&amp;$E642),'Hoja de Trabajo para listado'!$BC$151:$CB$151,0)),0)+IFERROR(INDEX('Hoja de Trabajo para listado'!$DE$153:$DG$274,MATCH($A642,'Hoja de Trabajo para listado'!$DE$153:$DE$1048576,0),MATCH((CUADRO!F$5&amp;$E642),'Hoja de Trabajo para listado'!$DE$151:$DG$151,0)),0)+IFERROR(INDEX('Hoja de Trabajo para listado'!$CD$155:$DC$1048576,MATCH($A642,'Hoja de Trabajo para listado'!$CD$155:$CD$1048576,0),MATCH((CUADRO!F$5&amp;$E642),'Hoja de Trabajo para listado'!$CD$151:$DC$151,0)),0)</f>
        <v>0</v>
      </c>
      <c r="G642" s="243">
        <f ca="1">+IFERROR(INDEX('Hoja de Trabajo para listado'!$A$155:$Z$1048576,MATCH($A642,'Hoja de Trabajo para listado'!$A$155:$A$1048576,0),MATCH((CUADRO!G$5&amp;$E642),'Hoja de Trabajo para listado'!$A$151:$Z$151,0)),0)+IFERROR(INDEX('Hoja de Trabajo para listado'!$AB$155:$BA$1048576,MATCH($A642,'Hoja de Trabajo para listado'!$AB$155:$AB$1048576,0),MATCH((CUADRO!G$5&amp;$E642),'Hoja de Trabajo para listado'!$AB$151:$BA$151,0)),0)+IFERROR(INDEX('Hoja de Trabajo para listado'!$BC$155:$CB$1048576,MATCH($A642,'Hoja de Trabajo para listado'!$BC$155:$BC$1048576,0),MATCH((CUADRO!G$5&amp;$E642),'Hoja de Trabajo para listado'!$BC$151:$CB$151,0)),0)+IFERROR(INDEX('Hoja de Trabajo para listado'!$DE$153:$DG$274,MATCH($A642,'Hoja de Trabajo para listado'!$DE$153:$DE$1048576,0),MATCH((CUADRO!G$5&amp;$E642),'Hoja de Trabajo para listado'!$DE$151:$DG$151,0)),0)+IFERROR(INDEX('Hoja de Trabajo para listado'!$CD$155:$DC$1048576,MATCH($A642,'Hoja de Trabajo para listado'!$CD$155:$CD$1048576,0),MATCH((CUADRO!G$5&amp;$E642),'Hoja de Trabajo para listado'!$CD$151:$DC$151,0)),0)</f>
        <v>0</v>
      </c>
      <c r="H642" s="243">
        <f ca="1">+IFERROR(INDEX('Hoja de Trabajo para listado'!$A$155:$Z$1048576,MATCH($A642,'Hoja de Trabajo para listado'!$A$155:$A$1048576,0),MATCH((CUADRO!H$5&amp;$E642),'Hoja de Trabajo para listado'!$A$151:$Z$151,0)),0)+IFERROR(INDEX('Hoja de Trabajo para listado'!$AB$155:$BA$1048576,MATCH($A642,'Hoja de Trabajo para listado'!$AB$155:$AB$1048576,0),MATCH((CUADRO!H$5&amp;$E642),'Hoja de Trabajo para listado'!$AB$151:$BA$151,0)),0)+IFERROR(INDEX('Hoja de Trabajo para listado'!$BC$155:$CB$1048576,MATCH($A642,'Hoja de Trabajo para listado'!$BC$155:$BC$1048576,0),MATCH((CUADRO!H$5&amp;$E642),'Hoja de Trabajo para listado'!$BC$151:$CB$151,0)),0)+IFERROR(INDEX('Hoja de Trabajo para listado'!$DE$153:$DG$274,MATCH($A642,'Hoja de Trabajo para listado'!$DE$153:$DE$1048576,0),MATCH((CUADRO!H$5&amp;$E642),'Hoja de Trabajo para listado'!$DE$151:$DG$151,0)),0)+IFERROR(INDEX('Hoja de Trabajo para listado'!$CD$155:$DC$1048576,MATCH($A642,'Hoja de Trabajo para listado'!$CD$155:$CD$1048576,0),MATCH((CUADRO!H$5&amp;$E642),'Hoja de Trabajo para listado'!$CD$151:$DC$151,0)),0)</f>
        <v>0</v>
      </c>
      <c r="I642" s="243">
        <f ca="1">+IFERROR(INDEX('Hoja de Trabajo para listado'!$A$155:$Z$1048576,MATCH($A642,'Hoja de Trabajo para listado'!$A$155:$A$1048576,0),MATCH((CUADRO!I$5&amp;$E642),'Hoja de Trabajo para listado'!$A$151:$Z$151,0)),0)+IFERROR(INDEX('Hoja de Trabajo para listado'!$AB$155:$BA$1048576,MATCH($A642,'Hoja de Trabajo para listado'!$AB$155:$AB$1048576,0),MATCH((CUADRO!I$5&amp;$E642),'Hoja de Trabajo para listado'!$AB$151:$BA$151,0)),0)+IFERROR(INDEX('Hoja de Trabajo para listado'!$BC$155:$CB$1048576,MATCH($A642,'Hoja de Trabajo para listado'!$BC$155:$BC$1048576,0),MATCH((CUADRO!I$5&amp;$E642),'Hoja de Trabajo para listado'!$BC$151:$CB$151,0)),0)+IFERROR(INDEX('Hoja de Trabajo para listado'!$DE$153:$DG$274,MATCH($A642,'Hoja de Trabajo para listado'!$DE$153:$DE$1048576,0),MATCH((CUADRO!I$5&amp;$E642),'Hoja de Trabajo para listado'!$DE$151:$DG$151,0)),0)+IFERROR(INDEX('Hoja de Trabajo para listado'!$CD$155:$DC$1048576,MATCH($A642,'Hoja de Trabajo para listado'!$CD$155:$CD$1048576,0),MATCH((CUADRO!I$5&amp;$E642),'Hoja de Trabajo para listado'!$CD$151:$DC$151,0)),0)</f>
        <v>0</v>
      </c>
      <c r="J642" s="243">
        <f ca="1">+IFERROR(INDEX('Hoja de Trabajo para listado'!$A$155:$Z$1048576,MATCH($A642,'Hoja de Trabajo para listado'!$A$155:$A$1048576,0),MATCH((CUADRO!J$5&amp;$E642),'Hoja de Trabajo para listado'!$A$151:$Z$151,0)),0)+IFERROR(INDEX('Hoja de Trabajo para listado'!$AB$155:$BA$1048576,MATCH($A642,'Hoja de Trabajo para listado'!$AB$155:$AB$1048576,0),MATCH((CUADRO!J$5&amp;$E642),'Hoja de Trabajo para listado'!$AB$151:$BA$151,0)),0)+IFERROR(INDEX('Hoja de Trabajo para listado'!$BC$155:$CB$1048576,MATCH($A642,'Hoja de Trabajo para listado'!$BC$155:$BC$1048576,0),MATCH((CUADRO!J$5&amp;$E642),'Hoja de Trabajo para listado'!$BC$151:$CB$151,0)),0)+IFERROR(INDEX('Hoja de Trabajo para listado'!$DE$153:$DG$274,MATCH($A642,'Hoja de Trabajo para listado'!$DE$153:$DE$1048576,0),MATCH((CUADRO!J$5&amp;$E642),'Hoja de Trabajo para listado'!$DE$151:$DG$151,0)),0)+IFERROR(INDEX('Hoja de Trabajo para listado'!$CD$155:$DC$1048576,MATCH($A642,'Hoja de Trabajo para listado'!$CD$155:$CD$1048576,0),MATCH((CUADRO!J$5&amp;$E642),'Hoja de Trabajo para listado'!$CD$151:$DC$151,0)),0)</f>
        <v>0</v>
      </c>
      <c r="K642" s="243">
        <f ca="1">+IFERROR(INDEX('Hoja de Trabajo para listado'!$A$155:$Z$1048576,MATCH($A642,'Hoja de Trabajo para listado'!$A$155:$A$1048576,0),MATCH((CUADRO!K$5&amp;$E642),'Hoja de Trabajo para listado'!$A$151:$Z$151,0)),0)+IFERROR(INDEX('Hoja de Trabajo para listado'!$AB$155:$BA$1048576,MATCH($A642,'Hoja de Trabajo para listado'!$AB$155:$AB$1048576,0),MATCH((CUADRO!K$5&amp;$E642),'Hoja de Trabajo para listado'!$AB$151:$BA$151,0)),0)+IFERROR(INDEX('Hoja de Trabajo para listado'!$BC$155:$CB$1048576,MATCH($A642,'Hoja de Trabajo para listado'!$BC$155:$BC$1048576,0),MATCH((CUADRO!K$5&amp;$E642),'Hoja de Trabajo para listado'!$BC$151:$CB$151,0)),0)+IFERROR(INDEX('Hoja de Trabajo para listado'!$DE$153:$DG$274,MATCH($A642,'Hoja de Trabajo para listado'!$DE$153:$DE$1048576,0),MATCH((CUADRO!K$5&amp;$E642),'Hoja de Trabajo para listado'!$DE$151:$DG$151,0)),0)+IFERROR(INDEX('Hoja de Trabajo para listado'!$CD$155:$DC$1048576,MATCH($A642,'Hoja de Trabajo para listado'!$CD$155:$CD$1048576,0),MATCH((CUADRO!K$5&amp;$E642),'Hoja de Trabajo para listado'!$CD$151:$DC$151,0)),0)</f>
        <v>0</v>
      </c>
      <c r="L642" s="243">
        <f ca="1">+IFERROR(INDEX('Hoja de Trabajo para listado'!$A$155:$Z$1048576,MATCH($A642,'Hoja de Trabajo para listado'!$A$155:$A$1048576,0),MATCH((CUADRO!L$5&amp;$E642),'Hoja de Trabajo para listado'!$A$151:$Z$151,0)),0)+IFERROR(INDEX('Hoja de Trabajo para listado'!$AB$155:$BA$1048576,MATCH($A642,'Hoja de Trabajo para listado'!$AB$155:$AB$1048576,0),MATCH((CUADRO!L$5&amp;$E642),'Hoja de Trabajo para listado'!$AB$151:$BA$151,0)),0)+IFERROR(INDEX('Hoja de Trabajo para listado'!$BC$155:$CB$1048576,MATCH($A642,'Hoja de Trabajo para listado'!$BC$155:$BC$1048576,0),MATCH((CUADRO!L$5&amp;$E642),'Hoja de Trabajo para listado'!$BC$151:$CB$151,0)),0)+IFERROR(INDEX('Hoja de Trabajo para listado'!$DE$153:$DG$274,MATCH($A642,'Hoja de Trabajo para listado'!$DE$153:$DE$1048576,0),MATCH((CUADRO!L$5&amp;$E642),'Hoja de Trabajo para listado'!$DE$151:$DG$151,0)),0)+IFERROR(INDEX('Hoja de Trabajo para listado'!$CD$155:$DC$1048576,MATCH($A642,'Hoja de Trabajo para listado'!$CD$155:$CD$1048576,0),MATCH((CUADRO!L$5&amp;$E642),'Hoja de Trabajo para listado'!$CD$151:$DC$151,0)),0)</f>
        <v>0</v>
      </c>
      <c r="M642" s="243">
        <f ca="1">+IFERROR(INDEX('Hoja de Trabajo para listado'!$A$155:$Z$1048576,MATCH($A642,'Hoja de Trabajo para listado'!$A$155:$A$1048576,0),MATCH((CUADRO!M$5&amp;$E642),'Hoja de Trabajo para listado'!$A$151:$Z$151,0)),0)+IFERROR(INDEX('Hoja de Trabajo para listado'!$AB$155:$BA$1048576,MATCH($A642,'Hoja de Trabajo para listado'!$AB$155:$AB$1048576,0),MATCH((CUADRO!M$5&amp;$E642),'Hoja de Trabajo para listado'!$AB$151:$BA$151,0)),0)+IFERROR(INDEX('Hoja de Trabajo para listado'!$BC$155:$CB$1048576,MATCH($A642,'Hoja de Trabajo para listado'!$BC$155:$BC$1048576,0),MATCH((CUADRO!M$5&amp;$E642),'Hoja de Trabajo para listado'!$BC$151:$CB$151,0)),0)+IFERROR(INDEX('Hoja de Trabajo para listado'!$DE$153:$DG$274,MATCH($A642,'Hoja de Trabajo para listado'!$DE$153:$DE$1048576,0),MATCH((CUADRO!M$5&amp;$E642),'Hoja de Trabajo para listado'!$DE$151:$DG$151,0)),0)+IFERROR(INDEX('Hoja de Trabajo para listado'!$CD$155:$DC$1048576,MATCH($A642,'Hoja de Trabajo para listado'!$CD$155:$CD$1048576,0),MATCH((CUADRO!M$5&amp;$E642),'Hoja de Trabajo para listado'!$CD$151:$DC$151,0)),0)</f>
        <v>0</v>
      </c>
      <c r="N642" s="243">
        <f ca="1">+IFERROR(INDEX('Hoja de Trabajo para listado'!$A$155:$Z$1048576,MATCH($A642,'Hoja de Trabajo para listado'!$A$155:$A$1048576,0),MATCH((CUADRO!N$5&amp;$E642),'Hoja de Trabajo para listado'!$A$151:$Z$151,0)),0)+IFERROR(INDEX('Hoja de Trabajo para listado'!$AB$155:$BA$1048576,MATCH($A642,'Hoja de Trabajo para listado'!$AB$155:$AB$1048576,0),MATCH((CUADRO!N$5&amp;$E642),'Hoja de Trabajo para listado'!$AB$151:$BA$151,0)),0)+IFERROR(INDEX('Hoja de Trabajo para listado'!$BC$155:$CB$1048576,MATCH($A642,'Hoja de Trabajo para listado'!$BC$155:$BC$1048576,0),MATCH((CUADRO!N$5&amp;$E642),'Hoja de Trabajo para listado'!$BC$151:$CB$151,0)),0)+IFERROR(INDEX('Hoja de Trabajo para listado'!$DE$153:$DG$274,MATCH($A642,'Hoja de Trabajo para listado'!$DE$153:$DE$1048576,0),MATCH((CUADRO!N$5&amp;$E642),'Hoja de Trabajo para listado'!$DE$151:$DG$151,0)),0)+IFERROR(INDEX('Hoja de Trabajo para listado'!$CD$155:$DC$1048576,MATCH($A642,'Hoja de Trabajo para listado'!$CD$155:$CD$1048576,0),MATCH((CUADRO!N$5&amp;$E642),'Hoja de Trabajo para listado'!$CD$151:$DC$151,0)),0)</f>
        <v>0</v>
      </c>
      <c r="O642" s="243">
        <f ca="1">+IFERROR(INDEX('Hoja de Trabajo para listado'!$A$155:$Z$1048576,MATCH($A642,'Hoja de Trabajo para listado'!$A$155:$A$1048576,0),MATCH((CUADRO!O$5&amp;$E642),'Hoja de Trabajo para listado'!$A$151:$Z$151,0)),0)+IFERROR(INDEX('Hoja de Trabajo para listado'!$AB$155:$BA$1048576,MATCH($A642,'Hoja de Trabajo para listado'!$AB$155:$AB$1048576,0),MATCH((CUADRO!O$5&amp;$E642),'Hoja de Trabajo para listado'!$AB$151:$BA$151,0)),0)+IFERROR(INDEX('Hoja de Trabajo para listado'!$BC$155:$CB$1048576,MATCH($A642,'Hoja de Trabajo para listado'!$BC$155:$BC$1048576,0),MATCH((CUADRO!O$5&amp;$E642),'Hoja de Trabajo para listado'!$BC$151:$CB$151,0)),0)+IFERROR(INDEX('Hoja de Trabajo para listado'!$DE$153:$DG$274,MATCH($A642,'Hoja de Trabajo para listado'!$DE$153:$DE$1048576,0),MATCH((CUADRO!O$5&amp;$E642),'Hoja de Trabajo para listado'!$DE$151:$DG$151,0)),0)+IFERROR(INDEX('Hoja de Trabajo para listado'!$CD$155:$DC$1048576,MATCH($A642,'Hoja de Trabajo para listado'!$CD$155:$CD$1048576,0),MATCH((CUADRO!O$5&amp;$E642),'Hoja de Trabajo para listado'!$CD$151:$DC$151,0)),0)</f>
        <v>0</v>
      </c>
      <c r="P642" s="243">
        <f ca="1">+IFERROR(INDEX('Hoja de Trabajo para listado'!$A$155:$Z$1048576,MATCH($A642,'Hoja de Trabajo para listado'!$A$155:$A$1048576,0),MATCH((CUADRO!P$5&amp;$E642),'Hoja de Trabajo para listado'!$A$151:$Z$151,0)),0)+IFERROR(INDEX('Hoja de Trabajo para listado'!$AB$155:$BA$1048576,MATCH($A642,'Hoja de Trabajo para listado'!$AB$155:$AB$1048576,0),MATCH((CUADRO!P$5&amp;$E642),'Hoja de Trabajo para listado'!$AB$151:$BA$151,0)),0)+IFERROR(INDEX('Hoja de Trabajo para listado'!$BC$155:$CB$1048576,MATCH($A642,'Hoja de Trabajo para listado'!$BC$155:$BC$1048576,0),MATCH((CUADRO!P$5&amp;$E642),'Hoja de Trabajo para listado'!$BC$151:$CB$151,0)),0)+IFERROR(INDEX('Hoja de Trabajo para listado'!$DE$153:$DG$274,MATCH($A642,'Hoja de Trabajo para listado'!$DE$153:$DE$1048576,0),MATCH((CUADRO!P$5&amp;$E642),'Hoja de Trabajo para listado'!$DE$151:$DG$151,0)),0)+IFERROR(INDEX('Hoja de Trabajo para listado'!$CD$155:$DC$1048576,MATCH($A642,'Hoja de Trabajo para listado'!$CD$155:$CD$1048576,0),MATCH((CUADRO!P$5&amp;$E642),'Hoja de Trabajo para listado'!$CD$151:$DC$151,0)),0)</f>
        <v>0</v>
      </c>
      <c r="Q642" s="243">
        <f ca="1">+IFERROR(INDEX('Hoja de Trabajo para listado'!$A$155:$Z$1048576,MATCH($A642,'Hoja de Trabajo para listado'!$A$155:$A$1048576,0),MATCH((CUADRO!Q$5&amp;$E642),'Hoja de Trabajo para listado'!$A$151:$Z$151,0)),0)+IFERROR(INDEX('Hoja de Trabajo para listado'!$AB$155:$BA$1048576,MATCH($A642,'Hoja de Trabajo para listado'!$AB$155:$AB$1048576,0),MATCH((CUADRO!Q$5&amp;$E642),'Hoja de Trabajo para listado'!$AB$151:$BA$151,0)),0)+IFERROR(INDEX('Hoja de Trabajo para listado'!$BC$155:$CB$1048576,MATCH($A642,'Hoja de Trabajo para listado'!$BC$155:$BC$1048576,0),MATCH((CUADRO!Q$5&amp;$E642),'Hoja de Trabajo para listado'!$BC$151:$CB$151,0)),0)+IFERROR(INDEX('Hoja de Trabajo para listado'!$DE$153:$DG$274,MATCH($A642,'Hoja de Trabajo para listado'!$DE$153:$DE$1048576,0),MATCH((CUADRO!Q$5&amp;$E642),'Hoja de Trabajo para listado'!$DE$151:$DG$151,0)),0)+IFERROR(INDEX('Hoja de Trabajo para listado'!$CD$155:$DC$1048576,MATCH($A642,'Hoja de Trabajo para listado'!$CD$155:$CD$1048576,0),MATCH((CUADRO!Q$5&amp;$E642),'Hoja de Trabajo para listado'!$CD$151:$DC$151,0)),0)</f>
        <v>0</v>
      </c>
      <c r="R642" s="243">
        <f t="shared" ca="1" si="21"/>
        <v>0</v>
      </c>
      <c r="S642" s="249"/>
      <c r="T642" s="243">
        <f ca="1">+T643</f>
        <v>0</v>
      </c>
      <c r="U642" s="242">
        <f t="shared" si="22"/>
        <v>1</v>
      </c>
      <c r="V642" s="333" t="str">
        <f>+VLOOKUP(A642,bd_lista!$A$3:$E$590,5,FALSE)</f>
        <v>Gobiernos Autonomos Municipales</v>
      </c>
      <c r="W642" s="391" t="str">
        <f>+V642</f>
        <v>Gobiernos Autonomos Municipales</v>
      </c>
      <c r="X642" s="242">
        <f>+VLOOKUP(A642,[4]Sheet1!$A$13:$D$744,4,FALSE)</f>
        <v>0</v>
      </c>
      <c r="Y642" s="242" t="e">
        <f>+VLOOKUP(X642,bd_lista!$A$3:$C$590,3,FALSE)</f>
        <v>#N/A</v>
      </c>
      <c r="Z642" s="294">
        <f>+X642</f>
        <v>0</v>
      </c>
      <c r="AA642" s="295" t="e">
        <f>+Y642</f>
        <v>#N/A</v>
      </c>
    </row>
    <row r="643" spans="1:27" customFormat="1" ht="27" hidden="1" customHeight="1">
      <c r="A643" s="32">
        <v>1274</v>
      </c>
      <c r="B643" s="388"/>
      <c r="C643" s="247" t="str">
        <f>+VLOOKUP(A643,bd_lista!$A$3:$C$590,3,FALSE)</f>
        <v>Gobierno Autónomo Municipal de Santiago de Machaca</v>
      </c>
      <c r="D643" s="390"/>
      <c r="E643" s="244" t="s">
        <v>1305</v>
      </c>
      <c r="F643" s="243">
        <f ca="1">+IFERROR(INDEX('Hoja de Trabajo para listado'!$A$155:$Z$1048576,MATCH($A643,'Hoja de Trabajo para listado'!$A$155:$A$1048576,0),MATCH((CUADRO!F$5&amp;$E643),'Hoja de Trabajo para listado'!$A$151:$Z$151,0)),0)+IFERROR(INDEX('Hoja de Trabajo para listado'!$AB$155:$BA$1048576,MATCH($A643,'Hoja de Trabajo para listado'!$AB$155:$AB$1048576,0),MATCH((CUADRO!F$5&amp;$E643),'Hoja de Trabajo para listado'!$AB$151:$BA$151,0)),0)+IFERROR(INDEX('Hoja de Trabajo para listado'!$BC$155:$CB$1048576,MATCH($A643,'Hoja de Trabajo para listado'!$BC$155:$BC$1048576,0),MATCH((CUADRO!F$5&amp;$E643),'Hoja de Trabajo para listado'!$BC$151:$CB$151,0)),0)+IFERROR(INDEX('Hoja de Trabajo para listado'!$DE$153:$DG$274,MATCH($A643,'Hoja de Trabajo para listado'!$DE$153:$DE$1048576,0),MATCH((CUADRO!F$5&amp;$E643),'Hoja de Trabajo para listado'!$DE$151:$DG$151,0)),0)+IFERROR(INDEX('Hoja de Trabajo para listado'!$CD$155:$DC$1048576,MATCH($A643,'Hoja de Trabajo para listado'!$CD$155:$CD$1048576,0),MATCH((CUADRO!F$5&amp;$E643),'Hoja de Trabajo para listado'!$CD$151:$DC$151,0)),0)</f>
        <v>0</v>
      </c>
      <c r="G643" s="243">
        <f ca="1">+IFERROR(INDEX('Hoja de Trabajo para listado'!$A$155:$Z$1048576,MATCH($A643,'Hoja de Trabajo para listado'!$A$155:$A$1048576,0),MATCH((CUADRO!G$5&amp;$E643),'Hoja de Trabajo para listado'!$A$151:$Z$151,0)),0)+IFERROR(INDEX('Hoja de Trabajo para listado'!$AB$155:$BA$1048576,MATCH($A643,'Hoja de Trabajo para listado'!$AB$155:$AB$1048576,0),MATCH((CUADRO!G$5&amp;$E643),'Hoja de Trabajo para listado'!$AB$151:$BA$151,0)),0)+IFERROR(INDEX('Hoja de Trabajo para listado'!$BC$155:$CB$1048576,MATCH($A643,'Hoja de Trabajo para listado'!$BC$155:$BC$1048576,0),MATCH((CUADRO!G$5&amp;$E643),'Hoja de Trabajo para listado'!$BC$151:$CB$151,0)),0)+IFERROR(INDEX('Hoja de Trabajo para listado'!$DE$153:$DG$274,MATCH($A643,'Hoja de Trabajo para listado'!$DE$153:$DE$1048576,0),MATCH((CUADRO!G$5&amp;$E643),'Hoja de Trabajo para listado'!$DE$151:$DG$151,0)),0)+IFERROR(INDEX('Hoja de Trabajo para listado'!$CD$155:$DC$1048576,MATCH($A643,'Hoja de Trabajo para listado'!$CD$155:$CD$1048576,0),MATCH((CUADRO!G$5&amp;$E643),'Hoja de Trabajo para listado'!$CD$151:$DC$151,0)),0)</f>
        <v>0</v>
      </c>
      <c r="H643" s="243">
        <f ca="1">+IFERROR(INDEX('Hoja de Trabajo para listado'!$A$155:$Z$1048576,MATCH($A643,'Hoja de Trabajo para listado'!$A$155:$A$1048576,0),MATCH((CUADRO!H$5&amp;$E643),'Hoja de Trabajo para listado'!$A$151:$Z$151,0)),0)+IFERROR(INDEX('Hoja de Trabajo para listado'!$AB$155:$BA$1048576,MATCH($A643,'Hoja de Trabajo para listado'!$AB$155:$AB$1048576,0),MATCH((CUADRO!H$5&amp;$E643),'Hoja de Trabajo para listado'!$AB$151:$BA$151,0)),0)+IFERROR(INDEX('Hoja de Trabajo para listado'!$BC$155:$CB$1048576,MATCH($A643,'Hoja de Trabajo para listado'!$BC$155:$BC$1048576,0),MATCH((CUADRO!H$5&amp;$E643),'Hoja de Trabajo para listado'!$BC$151:$CB$151,0)),0)+IFERROR(INDEX('Hoja de Trabajo para listado'!$DE$153:$DG$274,MATCH($A643,'Hoja de Trabajo para listado'!$DE$153:$DE$1048576,0),MATCH((CUADRO!H$5&amp;$E643),'Hoja de Trabajo para listado'!$DE$151:$DG$151,0)),0)+IFERROR(INDEX('Hoja de Trabajo para listado'!$CD$155:$DC$1048576,MATCH($A643,'Hoja de Trabajo para listado'!$CD$155:$CD$1048576,0),MATCH((CUADRO!H$5&amp;$E643),'Hoja de Trabajo para listado'!$CD$151:$DC$151,0)),0)</f>
        <v>0</v>
      </c>
      <c r="I643" s="243">
        <f ca="1">+IFERROR(INDEX('Hoja de Trabajo para listado'!$A$155:$Z$1048576,MATCH($A643,'Hoja de Trabajo para listado'!$A$155:$A$1048576,0),MATCH((CUADRO!I$5&amp;$E643),'Hoja de Trabajo para listado'!$A$151:$Z$151,0)),0)+IFERROR(INDEX('Hoja de Trabajo para listado'!$AB$155:$BA$1048576,MATCH($A643,'Hoja de Trabajo para listado'!$AB$155:$AB$1048576,0),MATCH((CUADRO!I$5&amp;$E643),'Hoja de Trabajo para listado'!$AB$151:$BA$151,0)),0)+IFERROR(INDEX('Hoja de Trabajo para listado'!$BC$155:$CB$1048576,MATCH($A643,'Hoja de Trabajo para listado'!$BC$155:$BC$1048576,0),MATCH((CUADRO!I$5&amp;$E643),'Hoja de Trabajo para listado'!$BC$151:$CB$151,0)),0)+IFERROR(INDEX('Hoja de Trabajo para listado'!$DE$153:$DG$274,MATCH($A643,'Hoja de Trabajo para listado'!$DE$153:$DE$1048576,0),MATCH((CUADRO!I$5&amp;$E643),'Hoja de Trabajo para listado'!$DE$151:$DG$151,0)),0)+IFERROR(INDEX('Hoja de Trabajo para listado'!$CD$155:$DC$1048576,MATCH($A643,'Hoja de Trabajo para listado'!$CD$155:$CD$1048576,0),MATCH((CUADRO!I$5&amp;$E643),'Hoja de Trabajo para listado'!$CD$151:$DC$151,0)),0)</f>
        <v>0</v>
      </c>
      <c r="J643" s="243">
        <f ca="1">+IFERROR(INDEX('Hoja de Trabajo para listado'!$A$155:$Z$1048576,MATCH($A643,'Hoja de Trabajo para listado'!$A$155:$A$1048576,0),MATCH((CUADRO!J$5&amp;$E643),'Hoja de Trabajo para listado'!$A$151:$Z$151,0)),0)+IFERROR(INDEX('Hoja de Trabajo para listado'!$AB$155:$BA$1048576,MATCH($A643,'Hoja de Trabajo para listado'!$AB$155:$AB$1048576,0),MATCH((CUADRO!J$5&amp;$E643),'Hoja de Trabajo para listado'!$AB$151:$BA$151,0)),0)+IFERROR(INDEX('Hoja de Trabajo para listado'!$BC$155:$CB$1048576,MATCH($A643,'Hoja de Trabajo para listado'!$BC$155:$BC$1048576,0),MATCH((CUADRO!J$5&amp;$E643),'Hoja de Trabajo para listado'!$BC$151:$CB$151,0)),0)+IFERROR(INDEX('Hoja de Trabajo para listado'!$DE$153:$DG$274,MATCH($A643,'Hoja de Trabajo para listado'!$DE$153:$DE$1048576,0),MATCH((CUADRO!J$5&amp;$E643),'Hoja de Trabajo para listado'!$DE$151:$DG$151,0)),0)+IFERROR(INDEX('Hoja de Trabajo para listado'!$CD$155:$DC$1048576,MATCH($A643,'Hoja de Trabajo para listado'!$CD$155:$CD$1048576,0),MATCH((CUADRO!J$5&amp;$E643),'Hoja de Trabajo para listado'!$CD$151:$DC$151,0)),0)</f>
        <v>0</v>
      </c>
      <c r="K643" s="243">
        <f ca="1">+IFERROR(INDEX('Hoja de Trabajo para listado'!$A$155:$Z$1048576,MATCH($A643,'Hoja de Trabajo para listado'!$A$155:$A$1048576,0),MATCH((CUADRO!K$5&amp;$E643),'Hoja de Trabajo para listado'!$A$151:$Z$151,0)),0)+IFERROR(INDEX('Hoja de Trabajo para listado'!$AB$155:$BA$1048576,MATCH($A643,'Hoja de Trabajo para listado'!$AB$155:$AB$1048576,0),MATCH((CUADRO!K$5&amp;$E643),'Hoja de Trabajo para listado'!$AB$151:$BA$151,0)),0)+IFERROR(INDEX('Hoja de Trabajo para listado'!$BC$155:$CB$1048576,MATCH($A643,'Hoja de Trabajo para listado'!$BC$155:$BC$1048576,0),MATCH((CUADRO!K$5&amp;$E643),'Hoja de Trabajo para listado'!$BC$151:$CB$151,0)),0)+IFERROR(INDEX('Hoja de Trabajo para listado'!$DE$153:$DG$274,MATCH($A643,'Hoja de Trabajo para listado'!$DE$153:$DE$1048576,0),MATCH((CUADRO!K$5&amp;$E643),'Hoja de Trabajo para listado'!$DE$151:$DG$151,0)),0)+IFERROR(INDEX('Hoja de Trabajo para listado'!$CD$155:$DC$1048576,MATCH($A643,'Hoja de Trabajo para listado'!$CD$155:$CD$1048576,0),MATCH((CUADRO!K$5&amp;$E643),'Hoja de Trabajo para listado'!$CD$151:$DC$151,0)),0)</f>
        <v>0</v>
      </c>
      <c r="L643" s="243">
        <f ca="1">+IFERROR(INDEX('Hoja de Trabajo para listado'!$A$155:$Z$1048576,MATCH($A643,'Hoja de Trabajo para listado'!$A$155:$A$1048576,0),MATCH((CUADRO!L$5&amp;$E643),'Hoja de Trabajo para listado'!$A$151:$Z$151,0)),0)+IFERROR(INDEX('Hoja de Trabajo para listado'!$AB$155:$BA$1048576,MATCH($A643,'Hoja de Trabajo para listado'!$AB$155:$AB$1048576,0),MATCH((CUADRO!L$5&amp;$E643),'Hoja de Trabajo para listado'!$AB$151:$BA$151,0)),0)+IFERROR(INDEX('Hoja de Trabajo para listado'!$BC$155:$CB$1048576,MATCH($A643,'Hoja de Trabajo para listado'!$BC$155:$BC$1048576,0),MATCH((CUADRO!L$5&amp;$E643),'Hoja de Trabajo para listado'!$BC$151:$CB$151,0)),0)+IFERROR(INDEX('Hoja de Trabajo para listado'!$DE$153:$DG$274,MATCH($A643,'Hoja de Trabajo para listado'!$DE$153:$DE$1048576,0),MATCH((CUADRO!L$5&amp;$E643),'Hoja de Trabajo para listado'!$DE$151:$DG$151,0)),0)+IFERROR(INDEX('Hoja de Trabajo para listado'!$CD$155:$DC$1048576,MATCH($A643,'Hoja de Trabajo para listado'!$CD$155:$CD$1048576,0),MATCH((CUADRO!L$5&amp;$E643),'Hoja de Trabajo para listado'!$CD$151:$DC$151,0)),0)</f>
        <v>0</v>
      </c>
      <c r="M643" s="243">
        <f ca="1">+IFERROR(INDEX('Hoja de Trabajo para listado'!$A$155:$Z$1048576,MATCH($A643,'Hoja de Trabajo para listado'!$A$155:$A$1048576,0),MATCH((CUADRO!M$5&amp;$E643),'Hoja de Trabajo para listado'!$A$151:$Z$151,0)),0)+IFERROR(INDEX('Hoja de Trabajo para listado'!$AB$155:$BA$1048576,MATCH($A643,'Hoja de Trabajo para listado'!$AB$155:$AB$1048576,0),MATCH((CUADRO!M$5&amp;$E643),'Hoja de Trabajo para listado'!$AB$151:$BA$151,0)),0)+IFERROR(INDEX('Hoja de Trabajo para listado'!$BC$155:$CB$1048576,MATCH($A643,'Hoja de Trabajo para listado'!$BC$155:$BC$1048576,0),MATCH((CUADRO!M$5&amp;$E643),'Hoja de Trabajo para listado'!$BC$151:$CB$151,0)),0)+IFERROR(INDEX('Hoja de Trabajo para listado'!$DE$153:$DG$274,MATCH($A643,'Hoja de Trabajo para listado'!$DE$153:$DE$1048576,0),MATCH((CUADRO!M$5&amp;$E643),'Hoja de Trabajo para listado'!$DE$151:$DG$151,0)),0)+IFERROR(INDEX('Hoja de Trabajo para listado'!$CD$155:$DC$1048576,MATCH($A643,'Hoja de Trabajo para listado'!$CD$155:$CD$1048576,0),MATCH((CUADRO!M$5&amp;$E643),'Hoja de Trabajo para listado'!$CD$151:$DC$151,0)),0)</f>
        <v>0</v>
      </c>
      <c r="N643" s="243">
        <f ca="1">+IFERROR(INDEX('Hoja de Trabajo para listado'!$A$155:$Z$1048576,MATCH($A643,'Hoja de Trabajo para listado'!$A$155:$A$1048576,0),MATCH((CUADRO!N$5&amp;$E643),'Hoja de Trabajo para listado'!$A$151:$Z$151,0)),0)+IFERROR(INDEX('Hoja de Trabajo para listado'!$AB$155:$BA$1048576,MATCH($A643,'Hoja de Trabajo para listado'!$AB$155:$AB$1048576,0),MATCH((CUADRO!N$5&amp;$E643),'Hoja de Trabajo para listado'!$AB$151:$BA$151,0)),0)+IFERROR(INDEX('Hoja de Trabajo para listado'!$BC$155:$CB$1048576,MATCH($A643,'Hoja de Trabajo para listado'!$BC$155:$BC$1048576,0),MATCH((CUADRO!N$5&amp;$E643),'Hoja de Trabajo para listado'!$BC$151:$CB$151,0)),0)+IFERROR(INDEX('Hoja de Trabajo para listado'!$DE$153:$DG$274,MATCH($A643,'Hoja de Trabajo para listado'!$DE$153:$DE$1048576,0),MATCH((CUADRO!N$5&amp;$E643),'Hoja de Trabajo para listado'!$DE$151:$DG$151,0)),0)+IFERROR(INDEX('Hoja de Trabajo para listado'!$CD$155:$DC$1048576,MATCH($A643,'Hoja de Trabajo para listado'!$CD$155:$CD$1048576,0),MATCH((CUADRO!N$5&amp;$E643),'Hoja de Trabajo para listado'!$CD$151:$DC$151,0)),0)</f>
        <v>0</v>
      </c>
      <c r="O643" s="243">
        <f ca="1">+IFERROR(INDEX('Hoja de Trabajo para listado'!$A$155:$Z$1048576,MATCH($A643,'Hoja de Trabajo para listado'!$A$155:$A$1048576,0),MATCH((CUADRO!O$5&amp;$E643),'Hoja de Trabajo para listado'!$A$151:$Z$151,0)),0)+IFERROR(INDEX('Hoja de Trabajo para listado'!$AB$155:$BA$1048576,MATCH($A643,'Hoja de Trabajo para listado'!$AB$155:$AB$1048576,0),MATCH((CUADRO!O$5&amp;$E643),'Hoja de Trabajo para listado'!$AB$151:$BA$151,0)),0)+IFERROR(INDEX('Hoja de Trabajo para listado'!$BC$155:$CB$1048576,MATCH($A643,'Hoja de Trabajo para listado'!$BC$155:$BC$1048576,0),MATCH((CUADRO!O$5&amp;$E643),'Hoja de Trabajo para listado'!$BC$151:$CB$151,0)),0)+IFERROR(INDEX('Hoja de Trabajo para listado'!$DE$153:$DG$274,MATCH($A643,'Hoja de Trabajo para listado'!$DE$153:$DE$1048576,0),MATCH((CUADRO!O$5&amp;$E643),'Hoja de Trabajo para listado'!$DE$151:$DG$151,0)),0)+IFERROR(INDEX('Hoja de Trabajo para listado'!$CD$155:$DC$1048576,MATCH($A643,'Hoja de Trabajo para listado'!$CD$155:$CD$1048576,0),MATCH((CUADRO!O$5&amp;$E643),'Hoja de Trabajo para listado'!$CD$151:$DC$151,0)),0)</f>
        <v>0</v>
      </c>
      <c r="P643" s="243">
        <f ca="1">+IFERROR(INDEX('Hoja de Trabajo para listado'!$A$155:$Z$1048576,MATCH($A643,'Hoja de Trabajo para listado'!$A$155:$A$1048576,0),MATCH((CUADRO!P$5&amp;$E643),'Hoja de Trabajo para listado'!$A$151:$Z$151,0)),0)+IFERROR(INDEX('Hoja de Trabajo para listado'!$AB$155:$BA$1048576,MATCH($A643,'Hoja de Trabajo para listado'!$AB$155:$AB$1048576,0),MATCH((CUADRO!P$5&amp;$E643),'Hoja de Trabajo para listado'!$AB$151:$BA$151,0)),0)+IFERROR(INDEX('Hoja de Trabajo para listado'!$BC$155:$CB$1048576,MATCH($A643,'Hoja de Trabajo para listado'!$BC$155:$BC$1048576,0),MATCH((CUADRO!P$5&amp;$E643),'Hoja de Trabajo para listado'!$BC$151:$CB$151,0)),0)+IFERROR(INDEX('Hoja de Trabajo para listado'!$DE$153:$DG$274,MATCH($A643,'Hoja de Trabajo para listado'!$DE$153:$DE$1048576,0),MATCH((CUADRO!P$5&amp;$E643),'Hoja de Trabajo para listado'!$DE$151:$DG$151,0)),0)+IFERROR(INDEX('Hoja de Trabajo para listado'!$CD$155:$DC$1048576,MATCH($A643,'Hoja de Trabajo para listado'!$CD$155:$CD$1048576,0),MATCH((CUADRO!P$5&amp;$E643),'Hoja de Trabajo para listado'!$CD$151:$DC$151,0)),0)</f>
        <v>0</v>
      </c>
      <c r="Q643" s="243">
        <f ca="1">+IFERROR(INDEX('Hoja de Trabajo para listado'!$A$155:$Z$1048576,MATCH($A643,'Hoja de Trabajo para listado'!$A$155:$A$1048576,0),MATCH((CUADRO!Q$5&amp;$E643),'Hoja de Trabajo para listado'!$A$151:$Z$151,0)),0)+IFERROR(INDEX('Hoja de Trabajo para listado'!$AB$155:$BA$1048576,MATCH($A643,'Hoja de Trabajo para listado'!$AB$155:$AB$1048576,0),MATCH((CUADRO!Q$5&amp;$E643),'Hoja de Trabajo para listado'!$AB$151:$BA$151,0)),0)+IFERROR(INDEX('Hoja de Trabajo para listado'!$BC$155:$CB$1048576,MATCH($A643,'Hoja de Trabajo para listado'!$BC$155:$BC$1048576,0),MATCH((CUADRO!Q$5&amp;$E643),'Hoja de Trabajo para listado'!$BC$151:$CB$151,0)),0)+IFERROR(INDEX('Hoja de Trabajo para listado'!$DE$153:$DG$274,MATCH($A643,'Hoja de Trabajo para listado'!$DE$153:$DE$1048576,0),MATCH((CUADRO!Q$5&amp;$E643),'Hoja de Trabajo para listado'!$DE$151:$DG$151,0)),0)+IFERROR(INDEX('Hoja de Trabajo para listado'!$CD$155:$DC$1048576,MATCH($A643,'Hoja de Trabajo para listado'!$CD$155:$CD$1048576,0),MATCH((CUADRO!Q$5&amp;$E643),'Hoja de Trabajo para listado'!$CD$151:$DC$151,0)),0)</f>
        <v>0</v>
      </c>
      <c r="R643" s="243">
        <f t="shared" ca="1" si="21"/>
        <v>0</v>
      </c>
      <c r="S643" s="249">
        <f ca="1">+R642+R643</f>
        <v>0</v>
      </c>
      <c r="T643" s="243">
        <f ca="1">+S643</f>
        <v>0</v>
      </c>
      <c r="U643" s="242">
        <f t="shared" si="22"/>
        <v>2</v>
      </c>
      <c r="V643" s="333" t="str">
        <f>+VLOOKUP(A643,bd_lista!$A$3:$E$590,5,FALSE)</f>
        <v>Gobiernos Autonomos Municipales</v>
      </c>
      <c r="W643" s="392"/>
      <c r="X643" s="242">
        <f>+VLOOKUP(A643,[4]Sheet1!$A$13:$D$744,4,FALSE)</f>
        <v>0</v>
      </c>
      <c r="Y643" s="242" t="e">
        <f>+VLOOKUP(X643,bd_lista!$A$3:$C$590,3,FALSE)</f>
        <v>#N/A</v>
      </c>
      <c r="Z643" s="292"/>
      <c r="AA643" s="293"/>
    </row>
    <row r="644" spans="1:27" customFormat="1" ht="15" hidden="1" customHeight="1">
      <c r="A644" s="32">
        <v>1275</v>
      </c>
      <c r="B644" s="387">
        <f>+A644</f>
        <v>1275</v>
      </c>
      <c r="C644" s="247" t="str">
        <f>+VLOOKUP(A644,bd_lista!$A$3:$C$590,3,FALSE)</f>
        <v>Gobierno Autónomo Municipal de Catacora</v>
      </c>
      <c r="D644" s="389" t="str">
        <f>+C644</f>
        <v>Gobierno Autónomo Municipal de Catacora</v>
      </c>
      <c r="E644" s="242" t="s">
        <v>1304</v>
      </c>
      <c r="F644" s="243">
        <f ca="1">+IFERROR(INDEX('Hoja de Trabajo para listado'!$A$155:$Z$1048576,MATCH($A644,'Hoja de Trabajo para listado'!$A$155:$A$1048576,0),MATCH((CUADRO!F$5&amp;$E644),'Hoja de Trabajo para listado'!$A$151:$Z$151,0)),0)+IFERROR(INDEX('Hoja de Trabajo para listado'!$AB$155:$BA$1048576,MATCH($A644,'Hoja de Trabajo para listado'!$AB$155:$AB$1048576,0),MATCH((CUADRO!F$5&amp;$E644),'Hoja de Trabajo para listado'!$AB$151:$BA$151,0)),0)+IFERROR(INDEX('Hoja de Trabajo para listado'!$BC$155:$CB$1048576,MATCH($A644,'Hoja de Trabajo para listado'!$BC$155:$BC$1048576,0),MATCH((CUADRO!F$5&amp;$E644),'Hoja de Trabajo para listado'!$BC$151:$CB$151,0)),0)+IFERROR(INDEX('Hoja de Trabajo para listado'!$DE$153:$DG$274,MATCH($A644,'Hoja de Trabajo para listado'!$DE$153:$DE$1048576,0),MATCH((CUADRO!F$5&amp;$E644),'Hoja de Trabajo para listado'!$DE$151:$DG$151,0)),0)+IFERROR(INDEX('Hoja de Trabajo para listado'!$CD$155:$DC$1048576,MATCH($A644,'Hoja de Trabajo para listado'!$CD$155:$CD$1048576,0),MATCH((CUADRO!F$5&amp;$E644),'Hoja de Trabajo para listado'!$CD$151:$DC$151,0)),0)</f>
        <v>0</v>
      </c>
      <c r="G644" s="243">
        <f ca="1">+IFERROR(INDEX('Hoja de Trabajo para listado'!$A$155:$Z$1048576,MATCH($A644,'Hoja de Trabajo para listado'!$A$155:$A$1048576,0),MATCH((CUADRO!G$5&amp;$E644),'Hoja de Trabajo para listado'!$A$151:$Z$151,0)),0)+IFERROR(INDEX('Hoja de Trabajo para listado'!$AB$155:$BA$1048576,MATCH($A644,'Hoja de Trabajo para listado'!$AB$155:$AB$1048576,0),MATCH((CUADRO!G$5&amp;$E644),'Hoja de Trabajo para listado'!$AB$151:$BA$151,0)),0)+IFERROR(INDEX('Hoja de Trabajo para listado'!$BC$155:$CB$1048576,MATCH($A644,'Hoja de Trabajo para listado'!$BC$155:$BC$1048576,0),MATCH((CUADRO!G$5&amp;$E644),'Hoja de Trabajo para listado'!$BC$151:$CB$151,0)),0)+IFERROR(INDEX('Hoja de Trabajo para listado'!$DE$153:$DG$274,MATCH($A644,'Hoja de Trabajo para listado'!$DE$153:$DE$1048576,0),MATCH((CUADRO!G$5&amp;$E644),'Hoja de Trabajo para listado'!$DE$151:$DG$151,0)),0)+IFERROR(INDEX('Hoja de Trabajo para listado'!$CD$155:$DC$1048576,MATCH($A644,'Hoja de Trabajo para listado'!$CD$155:$CD$1048576,0),MATCH((CUADRO!G$5&amp;$E644),'Hoja de Trabajo para listado'!$CD$151:$DC$151,0)),0)</f>
        <v>0</v>
      </c>
      <c r="H644" s="243">
        <f ca="1">+IFERROR(INDEX('Hoja de Trabajo para listado'!$A$155:$Z$1048576,MATCH($A644,'Hoja de Trabajo para listado'!$A$155:$A$1048576,0),MATCH((CUADRO!H$5&amp;$E644),'Hoja de Trabajo para listado'!$A$151:$Z$151,0)),0)+IFERROR(INDEX('Hoja de Trabajo para listado'!$AB$155:$BA$1048576,MATCH($A644,'Hoja de Trabajo para listado'!$AB$155:$AB$1048576,0),MATCH((CUADRO!H$5&amp;$E644),'Hoja de Trabajo para listado'!$AB$151:$BA$151,0)),0)+IFERROR(INDEX('Hoja de Trabajo para listado'!$BC$155:$CB$1048576,MATCH($A644,'Hoja de Trabajo para listado'!$BC$155:$BC$1048576,0),MATCH((CUADRO!H$5&amp;$E644),'Hoja de Trabajo para listado'!$BC$151:$CB$151,0)),0)+IFERROR(INDEX('Hoja de Trabajo para listado'!$DE$153:$DG$274,MATCH($A644,'Hoja de Trabajo para listado'!$DE$153:$DE$1048576,0),MATCH((CUADRO!H$5&amp;$E644),'Hoja de Trabajo para listado'!$DE$151:$DG$151,0)),0)+IFERROR(INDEX('Hoja de Trabajo para listado'!$CD$155:$DC$1048576,MATCH($A644,'Hoja de Trabajo para listado'!$CD$155:$CD$1048576,0),MATCH((CUADRO!H$5&amp;$E644),'Hoja de Trabajo para listado'!$CD$151:$DC$151,0)),0)</f>
        <v>0</v>
      </c>
      <c r="I644" s="243">
        <f ca="1">+IFERROR(INDEX('Hoja de Trabajo para listado'!$A$155:$Z$1048576,MATCH($A644,'Hoja de Trabajo para listado'!$A$155:$A$1048576,0),MATCH((CUADRO!I$5&amp;$E644),'Hoja de Trabajo para listado'!$A$151:$Z$151,0)),0)+IFERROR(INDEX('Hoja de Trabajo para listado'!$AB$155:$BA$1048576,MATCH($A644,'Hoja de Trabajo para listado'!$AB$155:$AB$1048576,0),MATCH((CUADRO!I$5&amp;$E644),'Hoja de Trabajo para listado'!$AB$151:$BA$151,0)),0)+IFERROR(INDEX('Hoja de Trabajo para listado'!$BC$155:$CB$1048576,MATCH($A644,'Hoja de Trabajo para listado'!$BC$155:$BC$1048576,0),MATCH((CUADRO!I$5&amp;$E644),'Hoja de Trabajo para listado'!$BC$151:$CB$151,0)),0)+IFERROR(INDEX('Hoja de Trabajo para listado'!$DE$153:$DG$274,MATCH($A644,'Hoja de Trabajo para listado'!$DE$153:$DE$1048576,0),MATCH((CUADRO!I$5&amp;$E644),'Hoja de Trabajo para listado'!$DE$151:$DG$151,0)),0)+IFERROR(INDEX('Hoja de Trabajo para listado'!$CD$155:$DC$1048576,MATCH($A644,'Hoja de Trabajo para listado'!$CD$155:$CD$1048576,0),MATCH((CUADRO!I$5&amp;$E644),'Hoja de Trabajo para listado'!$CD$151:$DC$151,0)),0)</f>
        <v>0</v>
      </c>
      <c r="J644" s="243">
        <f ca="1">+IFERROR(INDEX('Hoja de Trabajo para listado'!$A$155:$Z$1048576,MATCH($A644,'Hoja de Trabajo para listado'!$A$155:$A$1048576,0),MATCH((CUADRO!J$5&amp;$E644),'Hoja de Trabajo para listado'!$A$151:$Z$151,0)),0)+IFERROR(INDEX('Hoja de Trabajo para listado'!$AB$155:$BA$1048576,MATCH($A644,'Hoja de Trabajo para listado'!$AB$155:$AB$1048576,0),MATCH((CUADRO!J$5&amp;$E644),'Hoja de Trabajo para listado'!$AB$151:$BA$151,0)),0)+IFERROR(INDEX('Hoja de Trabajo para listado'!$BC$155:$CB$1048576,MATCH($A644,'Hoja de Trabajo para listado'!$BC$155:$BC$1048576,0),MATCH((CUADRO!J$5&amp;$E644),'Hoja de Trabajo para listado'!$BC$151:$CB$151,0)),0)+IFERROR(INDEX('Hoja de Trabajo para listado'!$DE$153:$DG$274,MATCH($A644,'Hoja de Trabajo para listado'!$DE$153:$DE$1048576,0),MATCH((CUADRO!J$5&amp;$E644),'Hoja de Trabajo para listado'!$DE$151:$DG$151,0)),0)+IFERROR(INDEX('Hoja de Trabajo para listado'!$CD$155:$DC$1048576,MATCH($A644,'Hoja de Trabajo para listado'!$CD$155:$CD$1048576,0),MATCH((CUADRO!J$5&amp;$E644),'Hoja de Trabajo para listado'!$CD$151:$DC$151,0)),0)</f>
        <v>0</v>
      </c>
      <c r="K644" s="243">
        <f ca="1">+IFERROR(INDEX('Hoja de Trabajo para listado'!$A$155:$Z$1048576,MATCH($A644,'Hoja de Trabajo para listado'!$A$155:$A$1048576,0),MATCH((CUADRO!K$5&amp;$E644),'Hoja de Trabajo para listado'!$A$151:$Z$151,0)),0)+IFERROR(INDEX('Hoja de Trabajo para listado'!$AB$155:$BA$1048576,MATCH($A644,'Hoja de Trabajo para listado'!$AB$155:$AB$1048576,0),MATCH((CUADRO!K$5&amp;$E644),'Hoja de Trabajo para listado'!$AB$151:$BA$151,0)),0)+IFERROR(INDEX('Hoja de Trabajo para listado'!$BC$155:$CB$1048576,MATCH($A644,'Hoja de Trabajo para listado'!$BC$155:$BC$1048576,0),MATCH((CUADRO!K$5&amp;$E644),'Hoja de Trabajo para listado'!$BC$151:$CB$151,0)),0)+IFERROR(INDEX('Hoja de Trabajo para listado'!$DE$153:$DG$274,MATCH($A644,'Hoja de Trabajo para listado'!$DE$153:$DE$1048576,0),MATCH((CUADRO!K$5&amp;$E644),'Hoja de Trabajo para listado'!$DE$151:$DG$151,0)),0)+IFERROR(INDEX('Hoja de Trabajo para listado'!$CD$155:$DC$1048576,MATCH($A644,'Hoja de Trabajo para listado'!$CD$155:$CD$1048576,0),MATCH((CUADRO!K$5&amp;$E644),'Hoja de Trabajo para listado'!$CD$151:$DC$151,0)),0)</f>
        <v>0</v>
      </c>
      <c r="L644" s="243">
        <f ca="1">+IFERROR(INDEX('Hoja de Trabajo para listado'!$A$155:$Z$1048576,MATCH($A644,'Hoja de Trabajo para listado'!$A$155:$A$1048576,0),MATCH((CUADRO!L$5&amp;$E644),'Hoja de Trabajo para listado'!$A$151:$Z$151,0)),0)+IFERROR(INDEX('Hoja de Trabajo para listado'!$AB$155:$BA$1048576,MATCH($A644,'Hoja de Trabajo para listado'!$AB$155:$AB$1048576,0),MATCH((CUADRO!L$5&amp;$E644),'Hoja de Trabajo para listado'!$AB$151:$BA$151,0)),0)+IFERROR(INDEX('Hoja de Trabajo para listado'!$BC$155:$CB$1048576,MATCH($A644,'Hoja de Trabajo para listado'!$BC$155:$BC$1048576,0),MATCH((CUADRO!L$5&amp;$E644),'Hoja de Trabajo para listado'!$BC$151:$CB$151,0)),0)+IFERROR(INDEX('Hoja de Trabajo para listado'!$DE$153:$DG$274,MATCH($A644,'Hoja de Trabajo para listado'!$DE$153:$DE$1048576,0),MATCH((CUADRO!L$5&amp;$E644),'Hoja de Trabajo para listado'!$DE$151:$DG$151,0)),0)+IFERROR(INDEX('Hoja de Trabajo para listado'!$CD$155:$DC$1048576,MATCH($A644,'Hoja de Trabajo para listado'!$CD$155:$CD$1048576,0),MATCH((CUADRO!L$5&amp;$E644),'Hoja de Trabajo para listado'!$CD$151:$DC$151,0)),0)</f>
        <v>0</v>
      </c>
      <c r="M644" s="243">
        <f ca="1">+IFERROR(INDEX('Hoja de Trabajo para listado'!$A$155:$Z$1048576,MATCH($A644,'Hoja de Trabajo para listado'!$A$155:$A$1048576,0),MATCH((CUADRO!M$5&amp;$E644),'Hoja de Trabajo para listado'!$A$151:$Z$151,0)),0)+IFERROR(INDEX('Hoja de Trabajo para listado'!$AB$155:$BA$1048576,MATCH($A644,'Hoja de Trabajo para listado'!$AB$155:$AB$1048576,0),MATCH((CUADRO!M$5&amp;$E644),'Hoja de Trabajo para listado'!$AB$151:$BA$151,0)),0)+IFERROR(INDEX('Hoja de Trabajo para listado'!$BC$155:$CB$1048576,MATCH($A644,'Hoja de Trabajo para listado'!$BC$155:$BC$1048576,0),MATCH((CUADRO!M$5&amp;$E644),'Hoja de Trabajo para listado'!$BC$151:$CB$151,0)),0)+IFERROR(INDEX('Hoja de Trabajo para listado'!$DE$153:$DG$274,MATCH($A644,'Hoja de Trabajo para listado'!$DE$153:$DE$1048576,0),MATCH((CUADRO!M$5&amp;$E644),'Hoja de Trabajo para listado'!$DE$151:$DG$151,0)),0)+IFERROR(INDEX('Hoja de Trabajo para listado'!$CD$155:$DC$1048576,MATCH($A644,'Hoja de Trabajo para listado'!$CD$155:$CD$1048576,0),MATCH((CUADRO!M$5&amp;$E644),'Hoja de Trabajo para listado'!$CD$151:$DC$151,0)),0)</f>
        <v>0</v>
      </c>
      <c r="N644" s="243">
        <f ca="1">+IFERROR(INDEX('Hoja de Trabajo para listado'!$A$155:$Z$1048576,MATCH($A644,'Hoja de Trabajo para listado'!$A$155:$A$1048576,0),MATCH((CUADRO!N$5&amp;$E644),'Hoja de Trabajo para listado'!$A$151:$Z$151,0)),0)+IFERROR(INDEX('Hoja de Trabajo para listado'!$AB$155:$BA$1048576,MATCH($A644,'Hoja de Trabajo para listado'!$AB$155:$AB$1048576,0),MATCH((CUADRO!N$5&amp;$E644),'Hoja de Trabajo para listado'!$AB$151:$BA$151,0)),0)+IFERROR(INDEX('Hoja de Trabajo para listado'!$BC$155:$CB$1048576,MATCH($A644,'Hoja de Trabajo para listado'!$BC$155:$BC$1048576,0),MATCH((CUADRO!N$5&amp;$E644),'Hoja de Trabajo para listado'!$BC$151:$CB$151,0)),0)+IFERROR(INDEX('Hoja de Trabajo para listado'!$DE$153:$DG$274,MATCH($A644,'Hoja de Trabajo para listado'!$DE$153:$DE$1048576,0),MATCH((CUADRO!N$5&amp;$E644),'Hoja de Trabajo para listado'!$DE$151:$DG$151,0)),0)+IFERROR(INDEX('Hoja de Trabajo para listado'!$CD$155:$DC$1048576,MATCH($A644,'Hoja de Trabajo para listado'!$CD$155:$CD$1048576,0),MATCH((CUADRO!N$5&amp;$E644),'Hoja de Trabajo para listado'!$CD$151:$DC$151,0)),0)</f>
        <v>0</v>
      </c>
      <c r="O644" s="243">
        <f ca="1">+IFERROR(INDEX('Hoja de Trabajo para listado'!$A$155:$Z$1048576,MATCH($A644,'Hoja de Trabajo para listado'!$A$155:$A$1048576,0),MATCH((CUADRO!O$5&amp;$E644),'Hoja de Trabajo para listado'!$A$151:$Z$151,0)),0)+IFERROR(INDEX('Hoja de Trabajo para listado'!$AB$155:$BA$1048576,MATCH($A644,'Hoja de Trabajo para listado'!$AB$155:$AB$1048576,0),MATCH((CUADRO!O$5&amp;$E644),'Hoja de Trabajo para listado'!$AB$151:$BA$151,0)),0)+IFERROR(INDEX('Hoja de Trabajo para listado'!$BC$155:$CB$1048576,MATCH($A644,'Hoja de Trabajo para listado'!$BC$155:$BC$1048576,0),MATCH((CUADRO!O$5&amp;$E644),'Hoja de Trabajo para listado'!$BC$151:$CB$151,0)),0)+IFERROR(INDEX('Hoja de Trabajo para listado'!$DE$153:$DG$274,MATCH($A644,'Hoja de Trabajo para listado'!$DE$153:$DE$1048576,0),MATCH((CUADRO!O$5&amp;$E644),'Hoja de Trabajo para listado'!$DE$151:$DG$151,0)),0)+IFERROR(INDEX('Hoja de Trabajo para listado'!$CD$155:$DC$1048576,MATCH($A644,'Hoja de Trabajo para listado'!$CD$155:$CD$1048576,0),MATCH((CUADRO!O$5&amp;$E644),'Hoja de Trabajo para listado'!$CD$151:$DC$151,0)),0)</f>
        <v>0</v>
      </c>
      <c r="P644" s="243">
        <f ca="1">+IFERROR(INDEX('Hoja de Trabajo para listado'!$A$155:$Z$1048576,MATCH($A644,'Hoja de Trabajo para listado'!$A$155:$A$1048576,0),MATCH((CUADRO!P$5&amp;$E644),'Hoja de Trabajo para listado'!$A$151:$Z$151,0)),0)+IFERROR(INDEX('Hoja de Trabajo para listado'!$AB$155:$BA$1048576,MATCH($A644,'Hoja de Trabajo para listado'!$AB$155:$AB$1048576,0),MATCH((CUADRO!P$5&amp;$E644),'Hoja de Trabajo para listado'!$AB$151:$BA$151,0)),0)+IFERROR(INDEX('Hoja de Trabajo para listado'!$BC$155:$CB$1048576,MATCH($A644,'Hoja de Trabajo para listado'!$BC$155:$BC$1048576,0),MATCH((CUADRO!P$5&amp;$E644),'Hoja de Trabajo para listado'!$BC$151:$CB$151,0)),0)+IFERROR(INDEX('Hoja de Trabajo para listado'!$DE$153:$DG$274,MATCH($A644,'Hoja de Trabajo para listado'!$DE$153:$DE$1048576,0),MATCH((CUADRO!P$5&amp;$E644),'Hoja de Trabajo para listado'!$DE$151:$DG$151,0)),0)+IFERROR(INDEX('Hoja de Trabajo para listado'!$CD$155:$DC$1048576,MATCH($A644,'Hoja de Trabajo para listado'!$CD$155:$CD$1048576,0),MATCH((CUADRO!P$5&amp;$E644),'Hoja de Trabajo para listado'!$CD$151:$DC$151,0)),0)</f>
        <v>0</v>
      </c>
      <c r="Q644" s="243">
        <f ca="1">+IFERROR(INDEX('Hoja de Trabajo para listado'!$A$155:$Z$1048576,MATCH($A644,'Hoja de Trabajo para listado'!$A$155:$A$1048576,0),MATCH((CUADRO!Q$5&amp;$E644),'Hoja de Trabajo para listado'!$A$151:$Z$151,0)),0)+IFERROR(INDEX('Hoja de Trabajo para listado'!$AB$155:$BA$1048576,MATCH($A644,'Hoja de Trabajo para listado'!$AB$155:$AB$1048576,0),MATCH((CUADRO!Q$5&amp;$E644),'Hoja de Trabajo para listado'!$AB$151:$BA$151,0)),0)+IFERROR(INDEX('Hoja de Trabajo para listado'!$BC$155:$CB$1048576,MATCH($A644,'Hoja de Trabajo para listado'!$BC$155:$BC$1048576,0),MATCH((CUADRO!Q$5&amp;$E644),'Hoja de Trabajo para listado'!$BC$151:$CB$151,0)),0)+IFERROR(INDEX('Hoja de Trabajo para listado'!$DE$153:$DG$274,MATCH($A644,'Hoja de Trabajo para listado'!$DE$153:$DE$1048576,0),MATCH((CUADRO!Q$5&amp;$E644),'Hoja de Trabajo para listado'!$DE$151:$DG$151,0)),0)+IFERROR(INDEX('Hoja de Trabajo para listado'!$CD$155:$DC$1048576,MATCH($A644,'Hoja de Trabajo para listado'!$CD$155:$CD$1048576,0),MATCH((CUADRO!Q$5&amp;$E644),'Hoja de Trabajo para listado'!$CD$151:$DC$151,0)),0)</f>
        <v>0</v>
      </c>
      <c r="R644" s="243">
        <f t="shared" ca="1" si="21"/>
        <v>0</v>
      </c>
      <c r="S644" s="249"/>
      <c r="T644" s="243">
        <f ca="1">+T645</f>
        <v>0</v>
      </c>
      <c r="U644" s="242">
        <f t="shared" si="22"/>
        <v>1</v>
      </c>
      <c r="V644" s="333" t="str">
        <f>+VLOOKUP(A644,bd_lista!$A$3:$E$590,5,FALSE)</f>
        <v>Gobiernos Autonomos Municipales</v>
      </c>
      <c r="W644" s="391" t="str">
        <f>+V644</f>
        <v>Gobiernos Autonomos Municipales</v>
      </c>
      <c r="X644" s="242">
        <f>+VLOOKUP(A644,[4]Sheet1!$A$13:$D$744,4,FALSE)</f>
        <v>0</v>
      </c>
      <c r="Y644" s="242" t="e">
        <f>+VLOOKUP(X644,bd_lista!$A$3:$C$590,3,FALSE)</f>
        <v>#N/A</v>
      </c>
      <c r="Z644" s="294">
        <f>+X644</f>
        <v>0</v>
      </c>
      <c r="AA644" s="295" t="e">
        <f>+Y644</f>
        <v>#N/A</v>
      </c>
    </row>
    <row r="645" spans="1:27" customFormat="1" ht="15" hidden="1" customHeight="1">
      <c r="A645" s="32">
        <v>1275</v>
      </c>
      <c r="B645" s="388"/>
      <c r="C645" s="247" t="str">
        <f>+VLOOKUP(A645,bd_lista!$A$3:$C$590,3,FALSE)</f>
        <v>Gobierno Autónomo Municipal de Catacora</v>
      </c>
      <c r="D645" s="390"/>
      <c r="E645" s="244" t="s">
        <v>1305</v>
      </c>
      <c r="F645" s="243">
        <f ca="1">+IFERROR(INDEX('Hoja de Trabajo para listado'!$A$155:$Z$1048576,MATCH($A645,'Hoja de Trabajo para listado'!$A$155:$A$1048576,0),MATCH((CUADRO!F$5&amp;$E645),'Hoja de Trabajo para listado'!$A$151:$Z$151,0)),0)+IFERROR(INDEX('Hoja de Trabajo para listado'!$AB$155:$BA$1048576,MATCH($A645,'Hoja de Trabajo para listado'!$AB$155:$AB$1048576,0),MATCH((CUADRO!F$5&amp;$E645),'Hoja de Trabajo para listado'!$AB$151:$BA$151,0)),0)+IFERROR(INDEX('Hoja de Trabajo para listado'!$BC$155:$CB$1048576,MATCH($A645,'Hoja de Trabajo para listado'!$BC$155:$BC$1048576,0),MATCH((CUADRO!F$5&amp;$E645),'Hoja de Trabajo para listado'!$BC$151:$CB$151,0)),0)+IFERROR(INDEX('Hoja de Trabajo para listado'!$DE$153:$DG$274,MATCH($A645,'Hoja de Trabajo para listado'!$DE$153:$DE$1048576,0),MATCH((CUADRO!F$5&amp;$E645),'Hoja de Trabajo para listado'!$DE$151:$DG$151,0)),0)+IFERROR(INDEX('Hoja de Trabajo para listado'!$CD$155:$DC$1048576,MATCH($A645,'Hoja de Trabajo para listado'!$CD$155:$CD$1048576,0),MATCH((CUADRO!F$5&amp;$E645),'Hoja de Trabajo para listado'!$CD$151:$DC$151,0)),0)</f>
        <v>0</v>
      </c>
      <c r="G645" s="243">
        <f ca="1">+IFERROR(INDEX('Hoja de Trabajo para listado'!$A$155:$Z$1048576,MATCH($A645,'Hoja de Trabajo para listado'!$A$155:$A$1048576,0),MATCH((CUADRO!G$5&amp;$E645),'Hoja de Trabajo para listado'!$A$151:$Z$151,0)),0)+IFERROR(INDEX('Hoja de Trabajo para listado'!$AB$155:$BA$1048576,MATCH($A645,'Hoja de Trabajo para listado'!$AB$155:$AB$1048576,0),MATCH((CUADRO!G$5&amp;$E645),'Hoja de Trabajo para listado'!$AB$151:$BA$151,0)),0)+IFERROR(INDEX('Hoja de Trabajo para listado'!$BC$155:$CB$1048576,MATCH($A645,'Hoja de Trabajo para listado'!$BC$155:$BC$1048576,0),MATCH((CUADRO!G$5&amp;$E645),'Hoja de Trabajo para listado'!$BC$151:$CB$151,0)),0)+IFERROR(INDEX('Hoja de Trabajo para listado'!$DE$153:$DG$274,MATCH($A645,'Hoja de Trabajo para listado'!$DE$153:$DE$1048576,0),MATCH((CUADRO!G$5&amp;$E645),'Hoja de Trabajo para listado'!$DE$151:$DG$151,0)),0)+IFERROR(INDEX('Hoja de Trabajo para listado'!$CD$155:$DC$1048576,MATCH($A645,'Hoja de Trabajo para listado'!$CD$155:$CD$1048576,0),MATCH((CUADRO!G$5&amp;$E645),'Hoja de Trabajo para listado'!$CD$151:$DC$151,0)),0)</f>
        <v>0</v>
      </c>
      <c r="H645" s="243">
        <f ca="1">+IFERROR(INDEX('Hoja de Trabajo para listado'!$A$155:$Z$1048576,MATCH($A645,'Hoja de Trabajo para listado'!$A$155:$A$1048576,0),MATCH((CUADRO!H$5&amp;$E645),'Hoja de Trabajo para listado'!$A$151:$Z$151,0)),0)+IFERROR(INDEX('Hoja de Trabajo para listado'!$AB$155:$BA$1048576,MATCH($A645,'Hoja de Trabajo para listado'!$AB$155:$AB$1048576,0),MATCH((CUADRO!H$5&amp;$E645),'Hoja de Trabajo para listado'!$AB$151:$BA$151,0)),0)+IFERROR(INDEX('Hoja de Trabajo para listado'!$BC$155:$CB$1048576,MATCH($A645,'Hoja de Trabajo para listado'!$BC$155:$BC$1048576,0),MATCH((CUADRO!H$5&amp;$E645),'Hoja de Trabajo para listado'!$BC$151:$CB$151,0)),0)+IFERROR(INDEX('Hoja de Trabajo para listado'!$DE$153:$DG$274,MATCH($A645,'Hoja de Trabajo para listado'!$DE$153:$DE$1048576,0),MATCH((CUADRO!H$5&amp;$E645),'Hoja de Trabajo para listado'!$DE$151:$DG$151,0)),0)+IFERROR(INDEX('Hoja de Trabajo para listado'!$CD$155:$DC$1048576,MATCH($A645,'Hoja de Trabajo para listado'!$CD$155:$CD$1048576,0),MATCH((CUADRO!H$5&amp;$E645),'Hoja de Trabajo para listado'!$CD$151:$DC$151,0)),0)</f>
        <v>0</v>
      </c>
      <c r="I645" s="243">
        <f ca="1">+IFERROR(INDEX('Hoja de Trabajo para listado'!$A$155:$Z$1048576,MATCH($A645,'Hoja de Trabajo para listado'!$A$155:$A$1048576,0),MATCH((CUADRO!I$5&amp;$E645),'Hoja de Trabajo para listado'!$A$151:$Z$151,0)),0)+IFERROR(INDEX('Hoja de Trabajo para listado'!$AB$155:$BA$1048576,MATCH($A645,'Hoja de Trabajo para listado'!$AB$155:$AB$1048576,0),MATCH((CUADRO!I$5&amp;$E645),'Hoja de Trabajo para listado'!$AB$151:$BA$151,0)),0)+IFERROR(INDEX('Hoja de Trabajo para listado'!$BC$155:$CB$1048576,MATCH($A645,'Hoja de Trabajo para listado'!$BC$155:$BC$1048576,0),MATCH((CUADRO!I$5&amp;$E645),'Hoja de Trabajo para listado'!$BC$151:$CB$151,0)),0)+IFERROR(INDEX('Hoja de Trabajo para listado'!$DE$153:$DG$274,MATCH($A645,'Hoja de Trabajo para listado'!$DE$153:$DE$1048576,0),MATCH((CUADRO!I$5&amp;$E645),'Hoja de Trabajo para listado'!$DE$151:$DG$151,0)),0)+IFERROR(INDEX('Hoja de Trabajo para listado'!$CD$155:$DC$1048576,MATCH($A645,'Hoja de Trabajo para listado'!$CD$155:$CD$1048576,0),MATCH((CUADRO!I$5&amp;$E645),'Hoja de Trabajo para listado'!$CD$151:$DC$151,0)),0)</f>
        <v>0</v>
      </c>
      <c r="J645" s="243">
        <f ca="1">+IFERROR(INDEX('Hoja de Trabajo para listado'!$A$155:$Z$1048576,MATCH($A645,'Hoja de Trabajo para listado'!$A$155:$A$1048576,0),MATCH((CUADRO!J$5&amp;$E645),'Hoja de Trabajo para listado'!$A$151:$Z$151,0)),0)+IFERROR(INDEX('Hoja de Trabajo para listado'!$AB$155:$BA$1048576,MATCH($A645,'Hoja de Trabajo para listado'!$AB$155:$AB$1048576,0),MATCH((CUADRO!J$5&amp;$E645),'Hoja de Trabajo para listado'!$AB$151:$BA$151,0)),0)+IFERROR(INDEX('Hoja de Trabajo para listado'!$BC$155:$CB$1048576,MATCH($A645,'Hoja de Trabajo para listado'!$BC$155:$BC$1048576,0),MATCH((CUADRO!J$5&amp;$E645),'Hoja de Trabajo para listado'!$BC$151:$CB$151,0)),0)+IFERROR(INDEX('Hoja de Trabajo para listado'!$DE$153:$DG$274,MATCH($A645,'Hoja de Trabajo para listado'!$DE$153:$DE$1048576,0),MATCH((CUADRO!J$5&amp;$E645),'Hoja de Trabajo para listado'!$DE$151:$DG$151,0)),0)+IFERROR(INDEX('Hoja de Trabajo para listado'!$CD$155:$DC$1048576,MATCH($A645,'Hoja de Trabajo para listado'!$CD$155:$CD$1048576,0),MATCH((CUADRO!J$5&amp;$E645),'Hoja de Trabajo para listado'!$CD$151:$DC$151,0)),0)</f>
        <v>0</v>
      </c>
      <c r="K645" s="243">
        <f ca="1">+IFERROR(INDEX('Hoja de Trabajo para listado'!$A$155:$Z$1048576,MATCH($A645,'Hoja de Trabajo para listado'!$A$155:$A$1048576,0),MATCH((CUADRO!K$5&amp;$E645),'Hoja de Trabajo para listado'!$A$151:$Z$151,0)),0)+IFERROR(INDEX('Hoja de Trabajo para listado'!$AB$155:$BA$1048576,MATCH($A645,'Hoja de Trabajo para listado'!$AB$155:$AB$1048576,0),MATCH((CUADRO!K$5&amp;$E645),'Hoja de Trabajo para listado'!$AB$151:$BA$151,0)),0)+IFERROR(INDEX('Hoja de Trabajo para listado'!$BC$155:$CB$1048576,MATCH($A645,'Hoja de Trabajo para listado'!$BC$155:$BC$1048576,0),MATCH((CUADRO!K$5&amp;$E645),'Hoja de Trabajo para listado'!$BC$151:$CB$151,0)),0)+IFERROR(INDEX('Hoja de Trabajo para listado'!$DE$153:$DG$274,MATCH($A645,'Hoja de Trabajo para listado'!$DE$153:$DE$1048576,0),MATCH((CUADRO!K$5&amp;$E645),'Hoja de Trabajo para listado'!$DE$151:$DG$151,0)),0)+IFERROR(INDEX('Hoja de Trabajo para listado'!$CD$155:$DC$1048576,MATCH($A645,'Hoja de Trabajo para listado'!$CD$155:$CD$1048576,0),MATCH((CUADRO!K$5&amp;$E645),'Hoja de Trabajo para listado'!$CD$151:$DC$151,0)),0)</f>
        <v>0</v>
      </c>
      <c r="L645" s="243">
        <f ca="1">+IFERROR(INDEX('Hoja de Trabajo para listado'!$A$155:$Z$1048576,MATCH($A645,'Hoja de Trabajo para listado'!$A$155:$A$1048576,0),MATCH((CUADRO!L$5&amp;$E645),'Hoja de Trabajo para listado'!$A$151:$Z$151,0)),0)+IFERROR(INDEX('Hoja de Trabajo para listado'!$AB$155:$BA$1048576,MATCH($A645,'Hoja de Trabajo para listado'!$AB$155:$AB$1048576,0),MATCH((CUADRO!L$5&amp;$E645),'Hoja de Trabajo para listado'!$AB$151:$BA$151,0)),0)+IFERROR(INDEX('Hoja de Trabajo para listado'!$BC$155:$CB$1048576,MATCH($A645,'Hoja de Trabajo para listado'!$BC$155:$BC$1048576,0),MATCH((CUADRO!L$5&amp;$E645),'Hoja de Trabajo para listado'!$BC$151:$CB$151,0)),0)+IFERROR(INDEX('Hoja de Trabajo para listado'!$DE$153:$DG$274,MATCH($A645,'Hoja de Trabajo para listado'!$DE$153:$DE$1048576,0),MATCH((CUADRO!L$5&amp;$E645),'Hoja de Trabajo para listado'!$DE$151:$DG$151,0)),0)+IFERROR(INDEX('Hoja de Trabajo para listado'!$CD$155:$DC$1048576,MATCH($A645,'Hoja de Trabajo para listado'!$CD$155:$CD$1048576,0),MATCH((CUADRO!L$5&amp;$E645),'Hoja de Trabajo para listado'!$CD$151:$DC$151,0)),0)</f>
        <v>0</v>
      </c>
      <c r="M645" s="243">
        <f ca="1">+IFERROR(INDEX('Hoja de Trabajo para listado'!$A$155:$Z$1048576,MATCH($A645,'Hoja de Trabajo para listado'!$A$155:$A$1048576,0),MATCH((CUADRO!M$5&amp;$E645),'Hoja de Trabajo para listado'!$A$151:$Z$151,0)),0)+IFERROR(INDEX('Hoja de Trabajo para listado'!$AB$155:$BA$1048576,MATCH($A645,'Hoja de Trabajo para listado'!$AB$155:$AB$1048576,0),MATCH((CUADRO!M$5&amp;$E645),'Hoja de Trabajo para listado'!$AB$151:$BA$151,0)),0)+IFERROR(INDEX('Hoja de Trabajo para listado'!$BC$155:$CB$1048576,MATCH($A645,'Hoja de Trabajo para listado'!$BC$155:$BC$1048576,0),MATCH((CUADRO!M$5&amp;$E645),'Hoja de Trabajo para listado'!$BC$151:$CB$151,0)),0)+IFERROR(INDEX('Hoja de Trabajo para listado'!$DE$153:$DG$274,MATCH($A645,'Hoja de Trabajo para listado'!$DE$153:$DE$1048576,0),MATCH((CUADRO!M$5&amp;$E645),'Hoja de Trabajo para listado'!$DE$151:$DG$151,0)),0)+IFERROR(INDEX('Hoja de Trabajo para listado'!$CD$155:$DC$1048576,MATCH($A645,'Hoja de Trabajo para listado'!$CD$155:$CD$1048576,0),MATCH((CUADRO!M$5&amp;$E645),'Hoja de Trabajo para listado'!$CD$151:$DC$151,0)),0)</f>
        <v>0</v>
      </c>
      <c r="N645" s="243">
        <f ca="1">+IFERROR(INDEX('Hoja de Trabajo para listado'!$A$155:$Z$1048576,MATCH($A645,'Hoja de Trabajo para listado'!$A$155:$A$1048576,0),MATCH((CUADRO!N$5&amp;$E645),'Hoja de Trabajo para listado'!$A$151:$Z$151,0)),0)+IFERROR(INDEX('Hoja de Trabajo para listado'!$AB$155:$BA$1048576,MATCH($A645,'Hoja de Trabajo para listado'!$AB$155:$AB$1048576,0),MATCH((CUADRO!N$5&amp;$E645),'Hoja de Trabajo para listado'!$AB$151:$BA$151,0)),0)+IFERROR(INDEX('Hoja de Trabajo para listado'!$BC$155:$CB$1048576,MATCH($A645,'Hoja de Trabajo para listado'!$BC$155:$BC$1048576,0),MATCH((CUADRO!N$5&amp;$E645),'Hoja de Trabajo para listado'!$BC$151:$CB$151,0)),0)+IFERROR(INDEX('Hoja de Trabajo para listado'!$DE$153:$DG$274,MATCH($A645,'Hoja de Trabajo para listado'!$DE$153:$DE$1048576,0),MATCH((CUADRO!N$5&amp;$E645),'Hoja de Trabajo para listado'!$DE$151:$DG$151,0)),0)+IFERROR(INDEX('Hoja de Trabajo para listado'!$CD$155:$DC$1048576,MATCH($A645,'Hoja de Trabajo para listado'!$CD$155:$CD$1048576,0),MATCH((CUADRO!N$5&amp;$E645),'Hoja de Trabajo para listado'!$CD$151:$DC$151,0)),0)</f>
        <v>0</v>
      </c>
      <c r="O645" s="243">
        <f ca="1">+IFERROR(INDEX('Hoja de Trabajo para listado'!$A$155:$Z$1048576,MATCH($A645,'Hoja de Trabajo para listado'!$A$155:$A$1048576,0),MATCH((CUADRO!O$5&amp;$E645),'Hoja de Trabajo para listado'!$A$151:$Z$151,0)),0)+IFERROR(INDEX('Hoja de Trabajo para listado'!$AB$155:$BA$1048576,MATCH($A645,'Hoja de Trabajo para listado'!$AB$155:$AB$1048576,0),MATCH((CUADRO!O$5&amp;$E645),'Hoja de Trabajo para listado'!$AB$151:$BA$151,0)),0)+IFERROR(INDEX('Hoja de Trabajo para listado'!$BC$155:$CB$1048576,MATCH($A645,'Hoja de Trabajo para listado'!$BC$155:$BC$1048576,0),MATCH((CUADRO!O$5&amp;$E645),'Hoja de Trabajo para listado'!$BC$151:$CB$151,0)),0)+IFERROR(INDEX('Hoja de Trabajo para listado'!$DE$153:$DG$274,MATCH($A645,'Hoja de Trabajo para listado'!$DE$153:$DE$1048576,0),MATCH((CUADRO!O$5&amp;$E645),'Hoja de Trabajo para listado'!$DE$151:$DG$151,0)),0)+IFERROR(INDEX('Hoja de Trabajo para listado'!$CD$155:$DC$1048576,MATCH($A645,'Hoja de Trabajo para listado'!$CD$155:$CD$1048576,0),MATCH((CUADRO!O$5&amp;$E645),'Hoja de Trabajo para listado'!$CD$151:$DC$151,0)),0)</f>
        <v>0</v>
      </c>
      <c r="P645" s="243">
        <f ca="1">+IFERROR(INDEX('Hoja de Trabajo para listado'!$A$155:$Z$1048576,MATCH($A645,'Hoja de Trabajo para listado'!$A$155:$A$1048576,0),MATCH((CUADRO!P$5&amp;$E645),'Hoja de Trabajo para listado'!$A$151:$Z$151,0)),0)+IFERROR(INDEX('Hoja de Trabajo para listado'!$AB$155:$BA$1048576,MATCH($A645,'Hoja de Trabajo para listado'!$AB$155:$AB$1048576,0),MATCH((CUADRO!P$5&amp;$E645),'Hoja de Trabajo para listado'!$AB$151:$BA$151,0)),0)+IFERROR(INDEX('Hoja de Trabajo para listado'!$BC$155:$CB$1048576,MATCH($A645,'Hoja de Trabajo para listado'!$BC$155:$BC$1048576,0),MATCH((CUADRO!P$5&amp;$E645),'Hoja de Trabajo para listado'!$BC$151:$CB$151,0)),0)+IFERROR(INDEX('Hoja de Trabajo para listado'!$DE$153:$DG$274,MATCH($A645,'Hoja de Trabajo para listado'!$DE$153:$DE$1048576,0),MATCH((CUADRO!P$5&amp;$E645),'Hoja de Trabajo para listado'!$DE$151:$DG$151,0)),0)+IFERROR(INDEX('Hoja de Trabajo para listado'!$CD$155:$DC$1048576,MATCH($A645,'Hoja de Trabajo para listado'!$CD$155:$CD$1048576,0),MATCH((CUADRO!P$5&amp;$E645),'Hoja de Trabajo para listado'!$CD$151:$DC$151,0)),0)</f>
        <v>0</v>
      </c>
      <c r="Q645" s="243">
        <f ca="1">+IFERROR(INDEX('Hoja de Trabajo para listado'!$A$155:$Z$1048576,MATCH($A645,'Hoja de Trabajo para listado'!$A$155:$A$1048576,0),MATCH((CUADRO!Q$5&amp;$E645),'Hoja de Trabajo para listado'!$A$151:$Z$151,0)),0)+IFERROR(INDEX('Hoja de Trabajo para listado'!$AB$155:$BA$1048576,MATCH($A645,'Hoja de Trabajo para listado'!$AB$155:$AB$1048576,0),MATCH((CUADRO!Q$5&amp;$E645),'Hoja de Trabajo para listado'!$AB$151:$BA$151,0)),0)+IFERROR(INDEX('Hoja de Trabajo para listado'!$BC$155:$CB$1048576,MATCH($A645,'Hoja de Trabajo para listado'!$BC$155:$BC$1048576,0),MATCH((CUADRO!Q$5&amp;$E645),'Hoja de Trabajo para listado'!$BC$151:$CB$151,0)),0)+IFERROR(INDEX('Hoja de Trabajo para listado'!$DE$153:$DG$274,MATCH($A645,'Hoja de Trabajo para listado'!$DE$153:$DE$1048576,0),MATCH((CUADRO!Q$5&amp;$E645),'Hoja de Trabajo para listado'!$DE$151:$DG$151,0)),0)+IFERROR(INDEX('Hoja de Trabajo para listado'!$CD$155:$DC$1048576,MATCH($A645,'Hoja de Trabajo para listado'!$CD$155:$CD$1048576,0),MATCH((CUADRO!Q$5&amp;$E645),'Hoja de Trabajo para listado'!$CD$151:$DC$151,0)),0)</f>
        <v>0</v>
      </c>
      <c r="R645" s="243">
        <f t="shared" ca="1" si="21"/>
        <v>0</v>
      </c>
      <c r="S645" s="249">
        <f ca="1">+R644+R645</f>
        <v>0</v>
      </c>
      <c r="T645" s="243">
        <f ca="1">+S645</f>
        <v>0</v>
      </c>
      <c r="U645" s="242">
        <f t="shared" si="22"/>
        <v>2</v>
      </c>
      <c r="V645" s="333" t="str">
        <f>+VLOOKUP(A645,bd_lista!$A$3:$E$590,5,FALSE)</f>
        <v>Gobiernos Autonomos Municipales</v>
      </c>
      <c r="W645" s="392"/>
      <c r="X645" s="242">
        <f>+VLOOKUP(A645,[4]Sheet1!$A$13:$D$744,4,FALSE)</f>
        <v>0</v>
      </c>
      <c r="Y645" s="242" t="e">
        <f>+VLOOKUP(X645,bd_lista!$A$3:$C$590,3,FALSE)</f>
        <v>#N/A</v>
      </c>
      <c r="Z645" s="292"/>
      <c r="AA645" s="293"/>
    </row>
    <row r="646" spans="1:27" customFormat="1" ht="15" hidden="1" customHeight="1">
      <c r="A646" s="32">
        <v>1276</v>
      </c>
      <c r="B646" s="387">
        <f>+A646</f>
        <v>1276</v>
      </c>
      <c r="C646" s="247" t="str">
        <f>+VLOOKUP(A646,bd_lista!$A$3:$C$590,3,FALSE)</f>
        <v>Gobierno Autónomo Municipal de Mapiri</v>
      </c>
      <c r="D646" s="389" t="str">
        <f>+C646</f>
        <v>Gobierno Autónomo Municipal de Mapiri</v>
      </c>
      <c r="E646" s="242" t="s">
        <v>1304</v>
      </c>
      <c r="F646" s="243">
        <f ca="1">+IFERROR(INDEX('Hoja de Trabajo para listado'!$A$155:$Z$1048576,MATCH($A646,'Hoja de Trabajo para listado'!$A$155:$A$1048576,0),MATCH((CUADRO!F$5&amp;$E646),'Hoja de Trabajo para listado'!$A$151:$Z$151,0)),0)+IFERROR(INDEX('Hoja de Trabajo para listado'!$AB$155:$BA$1048576,MATCH($A646,'Hoja de Trabajo para listado'!$AB$155:$AB$1048576,0),MATCH((CUADRO!F$5&amp;$E646),'Hoja de Trabajo para listado'!$AB$151:$BA$151,0)),0)+IFERROR(INDEX('Hoja de Trabajo para listado'!$BC$155:$CB$1048576,MATCH($A646,'Hoja de Trabajo para listado'!$BC$155:$BC$1048576,0),MATCH((CUADRO!F$5&amp;$E646),'Hoja de Trabajo para listado'!$BC$151:$CB$151,0)),0)+IFERROR(INDEX('Hoja de Trabajo para listado'!$DE$153:$DG$274,MATCH($A646,'Hoja de Trabajo para listado'!$DE$153:$DE$1048576,0),MATCH((CUADRO!F$5&amp;$E646),'Hoja de Trabajo para listado'!$DE$151:$DG$151,0)),0)+IFERROR(INDEX('Hoja de Trabajo para listado'!$CD$155:$DC$1048576,MATCH($A646,'Hoja de Trabajo para listado'!$CD$155:$CD$1048576,0),MATCH((CUADRO!F$5&amp;$E646),'Hoja de Trabajo para listado'!$CD$151:$DC$151,0)),0)</f>
        <v>0</v>
      </c>
      <c r="G646" s="243">
        <f ca="1">+IFERROR(INDEX('Hoja de Trabajo para listado'!$A$155:$Z$1048576,MATCH($A646,'Hoja de Trabajo para listado'!$A$155:$A$1048576,0),MATCH((CUADRO!G$5&amp;$E646),'Hoja de Trabajo para listado'!$A$151:$Z$151,0)),0)+IFERROR(INDEX('Hoja de Trabajo para listado'!$AB$155:$BA$1048576,MATCH($A646,'Hoja de Trabajo para listado'!$AB$155:$AB$1048576,0),MATCH((CUADRO!G$5&amp;$E646),'Hoja de Trabajo para listado'!$AB$151:$BA$151,0)),0)+IFERROR(INDEX('Hoja de Trabajo para listado'!$BC$155:$CB$1048576,MATCH($A646,'Hoja de Trabajo para listado'!$BC$155:$BC$1048576,0),MATCH((CUADRO!G$5&amp;$E646),'Hoja de Trabajo para listado'!$BC$151:$CB$151,0)),0)+IFERROR(INDEX('Hoja de Trabajo para listado'!$DE$153:$DG$274,MATCH($A646,'Hoja de Trabajo para listado'!$DE$153:$DE$1048576,0),MATCH((CUADRO!G$5&amp;$E646),'Hoja de Trabajo para listado'!$DE$151:$DG$151,0)),0)+IFERROR(INDEX('Hoja de Trabajo para listado'!$CD$155:$DC$1048576,MATCH($A646,'Hoja de Trabajo para listado'!$CD$155:$CD$1048576,0),MATCH((CUADRO!G$5&amp;$E646),'Hoja de Trabajo para listado'!$CD$151:$DC$151,0)),0)</f>
        <v>0</v>
      </c>
      <c r="H646" s="243">
        <f ca="1">+IFERROR(INDEX('Hoja de Trabajo para listado'!$A$155:$Z$1048576,MATCH($A646,'Hoja de Trabajo para listado'!$A$155:$A$1048576,0),MATCH((CUADRO!H$5&amp;$E646),'Hoja de Trabajo para listado'!$A$151:$Z$151,0)),0)+IFERROR(INDEX('Hoja de Trabajo para listado'!$AB$155:$BA$1048576,MATCH($A646,'Hoja de Trabajo para listado'!$AB$155:$AB$1048576,0),MATCH((CUADRO!H$5&amp;$E646),'Hoja de Trabajo para listado'!$AB$151:$BA$151,0)),0)+IFERROR(INDEX('Hoja de Trabajo para listado'!$BC$155:$CB$1048576,MATCH($A646,'Hoja de Trabajo para listado'!$BC$155:$BC$1048576,0),MATCH((CUADRO!H$5&amp;$E646),'Hoja de Trabajo para listado'!$BC$151:$CB$151,0)),0)+IFERROR(INDEX('Hoja de Trabajo para listado'!$DE$153:$DG$274,MATCH($A646,'Hoja de Trabajo para listado'!$DE$153:$DE$1048576,0),MATCH((CUADRO!H$5&amp;$E646),'Hoja de Trabajo para listado'!$DE$151:$DG$151,0)),0)+IFERROR(INDEX('Hoja de Trabajo para listado'!$CD$155:$DC$1048576,MATCH($A646,'Hoja de Trabajo para listado'!$CD$155:$CD$1048576,0),MATCH((CUADRO!H$5&amp;$E646),'Hoja de Trabajo para listado'!$CD$151:$DC$151,0)),0)</f>
        <v>0</v>
      </c>
      <c r="I646" s="243">
        <f ca="1">+IFERROR(INDEX('Hoja de Trabajo para listado'!$A$155:$Z$1048576,MATCH($A646,'Hoja de Trabajo para listado'!$A$155:$A$1048576,0),MATCH((CUADRO!I$5&amp;$E646),'Hoja de Trabajo para listado'!$A$151:$Z$151,0)),0)+IFERROR(INDEX('Hoja de Trabajo para listado'!$AB$155:$BA$1048576,MATCH($A646,'Hoja de Trabajo para listado'!$AB$155:$AB$1048576,0),MATCH((CUADRO!I$5&amp;$E646),'Hoja de Trabajo para listado'!$AB$151:$BA$151,0)),0)+IFERROR(INDEX('Hoja de Trabajo para listado'!$BC$155:$CB$1048576,MATCH($A646,'Hoja de Trabajo para listado'!$BC$155:$BC$1048576,0),MATCH((CUADRO!I$5&amp;$E646),'Hoja de Trabajo para listado'!$BC$151:$CB$151,0)),0)+IFERROR(INDEX('Hoja de Trabajo para listado'!$DE$153:$DG$274,MATCH($A646,'Hoja de Trabajo para listado'!$DE$153:$DE$1048576,0),MATCH((CUADRO!I$5&amp;$E646),'Hoja de Trabajo para listado'!$DE$151:$DG$151,0)),0)+IFERROR(INDEX('Hoja de Trabajo para listado'!$CD$155:$DC$1048576,MATCH($A646,'Hoja de Trabajo para listado'!$CD$155:$CD$1048576,0),MATCH((CUADRO!I$5&amp;$E646),'Hoja de Trabajo para listado'!$CD$151:$DC$151,0)),0)</f>
        <v>0</v>
      </c>
      <c r="J646" s="243">
        <f ca="1">+IFERROR(INDEX('Hoja de Trabajo para listado'!$A$155:$Z$1048576,MATCH($A646,'Hoja de Trabajo para listado'!$A$155:$A$1048576,0),MATCH((CUADRO!J$5&amp;$E646),'Hoja de Trabajo para listado'!$A$151:$Z$151,0)),0)+IFERROR(INDEX('Hoja de Trabajo para listado'!$AB$155:$BA$1048576,MATCH($A646,'Hoja de Trabajo para listado'!$AB$155:$AB$1048576,0),MATCH((CUADRO!J$5&amp;$E646),'Hoja de Trabajo para listado'!$AB$151:$BA$151,0)),0)+IFERROR(INDEX('Hoja de Trabajo para listado'!$BC$155:$CB$1048576,MATCH($A646,'Hoja de Trabajo para listado'!$BC$155:$BC$1048576,0),MATCH((CUADRO!J$5&amp;$E646),'Hoja de Trabajo para listado'!$BC$151:$CB$151,0)),0)+IFERROR(INDEX('Hoja de Trabajo para listado'!$DE$153:$DG$274,MATCH($A646,'Hoja de Trabajo para listado'!$DE$153:$DE$1048576,0),MATCH((CUADRO!J$5&amp;$E646),'Hoja de Trabajo para listado'!$DE$151:$DG$151,0)),0)+IFERROR(INDEX('Hoja de Trabajo para listado'!$CD$155:$DC$1048576,MATCH($A646,'Hoja de Trabajo para listado'!$CD$155:$CD$1048576,0),MATCH((CUADRO!J$5&amp;$E646),'Hoja de Trabajo para listado'!$CD$151:$DC$151,0)),0)</f>
        <v>0</v>
      </c>
      <c r="K646" s="243">
        <f ca="1">+IFERROR(INDEX('Hoja de Trabajo para listado'!$A$155:$Z$1048576,MATCH($A646,'Hoja de Trabajo para listado'!$A$155:$A$1048576,0),MATCH((CUADRO!K$5&amp;$E646),'Hoja de Trabajo para listado'!$A$151:$Z$151,0)),0)+IFERROR(INDEX('Hoja de Trabajo para listado'!$AB$155:$BA$1048576,MATCH($A646,'Hoja de Trabajo para listado'!$AB$155:$AB$1048576,0),MATCH((CUADRO!K$5&amp;$E646),'Hoja de Trabajo para listado'!$AB$151:$BA$151,0)),0)+IFERROR(INDEX('Hoja de Trabajo para listado'!$BC$155:$CB$1048576,MATCH($A646,'Hoja de Trabajo para listado'!$BC$155:$BC$1048576,0),MATCH((CUADRO!K$5&amp;$E646),'Hoja de Trabajo para listado'!$BC$151:$CB$151,0)),0)+IFERROR(INDEX('Hoja de Trabajo para listado'!$DE$153:$DG$274,MATCH($A646,'Hoja de Trabajo para listado'!$DE$153:$DE$1048576,0),MATCH((CUADRO!K$5&amp;$E646),'Hoja de Trabajo para listado'!$DE$151:$DG$151,0)),0)+IFERROR(INDEX('Hoja de Trabajo para listado'!$CD$155:$DC$1048576,MATCH($A646,'Hoja de Trabajo para listado'!$CD$155:$CD$1048576,0),MATCH((CUADRO!K$5&amp;$E646),'Hoja de Trabajo para listado'!$CD$151:$DC$151,0)),0)</f>
        <v>0</v>
      </c>
      <c r="L646" s="243">
        <f ca="1">+IFERROR(INDEX('Hoja de Trabajo para listado'!$A$155:$Z$1048576,MATCH($A646,'Hoja de Trabajo para listado'!$A$155:$A$1048576,0),MATCH((CUADRO!L$5&amp;$E646),'Hoja de Trabajo para listado'!$A$151:$Z$151,0)),0)+IFERROR(INDEX('Hoja de Trabajo para listado'!$AB$155:$BA$1048576,MATCH($A646,'Hoja de Trabajo para listado'!$AB$155:$AB$1048576,0),MATCH((CUADRO!L$5&amp;$E646),'Hoja de Trabajo para listado'!$AB$151:$BA$151,0)),0)+IFERROR(INDEX('Hoja de Trabajo para listado'!$BC$155:$CB$1048576,MATCH($A646,'Hoja de Trabajo para listado'!$BC$155:$BC$1048576,0),MATCH((CUADRO!L$5&amp;$E646),'Hoja de Trabajo para listado'!$BC$151:$CB$151,0)),0)+IFERROR(INDEX('Hoja de Trabajo para listado'!$DE$153:$DG$274,MATCH($A646,'Hoja de Trabajo para listado'!$DE$153:$DE$1048576,0),MATCH((CUADRO!L$5&amp;$E646),'Hoja de Trabajo para listado'!$DE$151:$DG$151,0)),0)+IFERROR(INDEX('Hoja de Trabajo para listado'!$CD$155:$DC$1048576,MATCH($A646,'Hoja de Trabajo para listado'!$CD$155:$CD$1048576,0),MATCH((CUADRO!L$5&amp;$E646),'Hoja de Trabajo para listado'!$CD$151:$DC$151,0)),0)</f>
        <v>0</v>
      </c>
      <c r="M646" s="243">
        <f ca="1">+IFERROR(INDEX('Hoja de Trabajo para listado'!$A$155:$Z$1048576,MATCH($A646,'Hoja de Trabajo para listado'!$A$155:$A$1048576,0),MATCH((CUADRO!M$5&amp;$E646),'Hoja de Trabajo para listado'!$A$151:$Z$151,0)),0)+IFERROR(INDEX('Hoja de Trabajo para listado'!$AB$155:$BA$1048576,MATCH($A646,'Hoja de Trabajo para listado'!$AB$155:$AB$1048576,0),MATCH((CUADRO!M$5&amp;$E646),'Hoja de Trabajo para listado'!$AB$151:$BA$151,0)),0)+IFERROR(INDEX('Hoja de Trabajo para listado'!$BC$155:$CB$1048576,MATCH($A646,'Hoja de Trabajo para listado'!$BC$155:$BC$1048576,0),MATCH((CUADRO!M$5&amp;$E646),'Hoja de Trabajo para listado'!$BC$151:$CB$151,0)),0)+IFERROR(INDEX('Hoja de Trabajo para listado'!$DE$153:$DG$274,MATCH($A646,'Hoja de Trabajo para listado'!$DE$153:$DE$1048576,0),MATCH((CUADRO!M$5&amp;$E646),'Hoja de Trabajo para listado'!$DE$151:$DG$151,0)),0)+IFERROR(INDEX('Hoja de Trabajo para listado'!$CD$155:$DC$1048576,MATCH($A646,'Hoja de Trabajo para listado'!$CD$155:$CD$1048576,0),MATCH((CUADRO!M$5&amp;$E646),'Hoja de Trabajo para listado'!$CD$151:$DC$151,0)),0)</f>
        <v>0</v>
      </c>
      <c r="N646" s="243">
        <f ca="1">+IFERROR(INDEX('Hoja de Trabajo para listado'!$A$155:$Z$1048576,MATCH($A646,'Hoja de Trabajo para listado'!$A$155:$A$1048576,0),MATCH((CUADRO!N$5&amp;$E646),'Hoja de Trabajo para listado'!$A$151:$Z$151,0)),0)+IFERROR(INDEX('Hoja de Trabajo para listado'!$AB$155:$BA$1048576,MATCH($A646,'Hoja de Trabajo para listado'!$AB$155:$AB$1048576,0),MATCH((CUADRO!N$5&amp;$E646),'Hoja de Trabajo para listado'!$AB$151:$BA$151,0)),0)+IFERROR(INDEX('Hoja de Trabajo para listado'!$BC$155:$CB$1048576,MATCH($A646,'Hoja de Trabajo para listado'!$BC$155:$BC$1048576,0),MATCH((CUADRO!N$5&amp;$E646),'Hoja de Trabajo para listado'!$BC$151:$CB$151,0)),0)+IFERROR(INDEX('Hoja de Trabajo para listado'!$DE$153:$DG$274,MATCH($A646,'Hoja de Trabajo para listado'!$DE$153:$DE$1048576,0),MATCH((CUADRO!N$5&amp;$E646),'Hoja de Trabajo para listado'!$DE$151:$DG$151,0)),0)+IFERROR(INDEX('Hoja de Trabajo para listado'!$CD$155:$DC$1048576,MATCH($A646,'Hoja de Trabajo para listado'!$CD$155:$CD$1048576,0),MATCH((CUADRO!N$5&amp;$E646),'Hoja de Trabajo para listado'!$CD$151:$DC$151,0)),0)</f>
        <v>0</v>
      </c>
      <c r="O646" s="243">
        <f ca="1">+IFERROR(INDEX('Hoja de Trabajo para listado'!$A$155:$Z$1048576,MATCH($A646,'Hoja de Trabajo para listado'!$A$155:$A$1048576,0),MATCH((CUADRO!O$5&amp;$E646),'Hoja de Trabajo para listado'!$A$151:$Z$151,0)),0)+IFERROR(INDEX('Hoja de Trabajo para listado'!$AB$155:$BA$1048576,MATCH($A646,'Hoja de Trabajo para listado'!$AB$155:$AB$1048576,0),MATCH((CUADRO!O$5&amp;$E646),'Hoja de Trabajo para listado'!$AB$151:$BA$151,0)),0)+IFERROR(INDEX('Hoja de Trabajo para listado'!$BC$155:$CB$1048576,MATCH($A646,'Hoja de Trabajo para listado'!$BC$155:$BC$1048576,0),MATCH((CUADRO!O$5&amp;$E646),'Hoja de Trabajo para listado'!$BC$151:$CB$151,0)),0)+IFERROR(INDEX('Hoja de Trabajo para listado'!$DE$153:$DG$274,MATCH($A646,'Hoja de Trabajo para listado'!$DE$153:$DE$1048576,0),MATCH((CUADRO!O$5&amp;$E646),'Hoja de Trabajo para listado'!$DE$151:$DG$151,0)),0)+IFERROR(INDEX('Hoja de Trabajo para listado'!$CD$155:$DC$1048576,MATCH($A646,'Hoja de Trabajo para listado'!$CD$155:$CD$1048576,0),MATCH((CUADRO!O$5&amp;$E646),'Hoja de Trabajo para listado'!$CD$151:$DC$151,0)),0)</f>
        <v>0</v>
      </c>
      <c r="P646" s="243">
        <f ca="1">+IFERROR(INDEX('Hoja de Trabajo para listado'!$A$155:$Z$1048576,MATCH($A646,'Hoja de Trabajo para listado'!$A$155:$A$1048576,0),MATCH((CUADRO!P$5&amp;$E646),'Hoja de Trabajo para listado'!$A$151:$Z$151,0)),0)+IFERROR(INDEX('Hoja de Trabajo para listado'!$AB$155:$BA$1048576,MATCH($A646,'Hoja de Trabajo para listado'!$AB$155:$AB$1048576,0),MATCH((CUADRO!P$5&amp;$E646),'Hoja de Trabajo para listado'!$AB$151:$BA$151,0)),0)+IFERROR(INDEX('Hoja de Trabajo para listado'!$BC$155:$CB$1048576,MATCH($A646,'Hoja de Trabajo para listado'!$BC$155:$BC$1048576,0),MATCH((CUADRO!P$5&amp;$E646),'Hoja de Trabajo para listado'!$BC$151:$CB$151,0)),0)+IFERROR(INDEX('Hoja de Trabajo para listado'!$DE$153:$DG$274,MATCH($A646,'Hoja de Trabajo para listado'!$DE$153:$DE$1048576,0),MATCH((CUADRO!P$5&amp;$E646),'Hoja de Trabajo para listado'!$DE$151:$DG$151,0)),0)+IFERROR(INDEX('Hoja de Trabajo para listado'!$CD$155:$DC$1048576,MATCH($A646,'Hoja de Trabajo para listado'!$CD$155:$CD$1048576,0),MATCH((CUADRO!P$5&amp;$E646),'Hoja de Trabajo para listado'!$CD$151:$DC$151,0)),0)</f>
        <v>0</v>
      </c>
      <c r="Q646" s="243">
        <f ca="1">+IFERROR(INDEX('Hoja de Trabajo para listado'!$A$155:$Z$1048576,MATCH($A646,'Hoja de Trabajo para listado'!$A$155:$A$1048576,0),MATCH((CUADRO!Q$5&amp;$E646),'Hoja de Trabajo para listado'!$A$151:$Z$151,0)),0)+IFERROR(INDEX('Hoja de Trabajo para listado'!$AB$155:$BA$1048576,MATCH($A646,'Hoja de Trabajo para listado'!$AB$155:$AB$1048576,0),MATCH((CUADRO!Q$5&amp;$E646),'Hoja de Trabajo para listado'!$AB$151:$BA$151,0)),0)+IFERROR(INDEX('Hoja de Trabajo para listado'!$BC$155:$CB$1048576,MATCH($A646,'Hoja de Trabajo para listado'!$BC$155:$BC$1048576,0),MATCH((CUADRO!Q$5&amp;$E646),'Hoja de Trabajo para listado'!$BC$151:$CB$151,0)),0)+IFERROR(INDEX('Hoja de Trabajo para listado'!$DE$153:$DG$274,MATCH($A646,'Hoja de Trabajo para listado'!$DE$153:$DE$1048576,0),MATCH((CUADRO!Q$5&amp;$E646),'Hoja de Trabajo para listado'!$DE$151:$DG$151,0)),0)+IFERROR(INDEX('Hoja de Trabajo para listado'!$CD$155:$DC$1048576,MATCH($A646,'Hoja de Trabajo para listado'!$CD$155:$CD$1048576,0),MATCH((CUADRO!Q$5&amp;$E646),'Hoja de Trabajo para listado'!$CD$151:$DC$151,0)),0)</f>
        <v>0</v>
      </c>
      <c r="R646" s="243">
        <f t="shared" ref="R646:R709" ca="1" si="23">+SUM(F646:Q646)</f>
        <v>0</v>
      </c>
      <c r="S646" s="249"/>
      <c r="T646" s="243">
        <f ca="1">+T647</f>
        <v>0</v>
      </c>
      <c r="U646" s="242">
        <f t="shared" ref="U646:U709" si="24">+IF(E646="Débitos",1,2)</f>
        <v>1</v>
      </c>
      <c r="V646" s="333" t="str">
        <f>+VLOOKUP(A646,bd_lista!$A$3:$E$590,5,FALSE)</f>
        <v>Gobiernos Autonomos Municipales</v>
      </c>
      <c r="W646" s="391" t="str">
        <f>+V646</f>
        <v>Gobiernos Autonomos Municipales</v>
      </c>
      <c r="X646" s="242">
        <f>+VLOOKUP(A646,[4]Sheet1!$A$13:$D$744,4,FALSE)</f>
        <v>0</v>
      </c>
      <c r="Y646" s="242" t="e">
        <f>+VLOOKUP(X646,bd_lista!$A$3:$C$590,3,FALSE)</f>
        <v>#N/A</v>
      </c>
      <c r="Z646" s="294">
        <f>+X646</f>
        <v>0</v>
      </c>
      <c r="AA646" s="295" t="e">
        <f>+Y646</f>
        <v>#N/A</v>
      </c>
    </row>
    <row r="647" spans="1:27" customFormat="1" ht="15" hidden="1" customHeight="1">
      <c r="A647" s="32">
        <v>1276</v>
      </c>
      <c r="B647" s="388"/>
      <c r="C647" s="247" t="str">
        <f>+VLOOKUP(A647,bd_lista!$A$3:$C$590,3,FALSE)</f>
        <v>Gobierno Autónomo Municipal de Mapiri</v>
      </c>
      <c r="D647" s="390"/>
      <c r="E647" s="244" t="s">
        <v>1305</v>
      </c>
      <c r="F647" s="243">
        <f ca="1">+IFERROR(INDEX('Hoja de Trabajo para listado'!$A$155:$Z$1048576,MATCH($A647,'Hoja de Trabajo para listado'!$A$155:$A$1048576,0),MATCH((CUADRO!F$5&amp;$E647),'Hoja de Trabajo para listado'!$A$151:$Z$151,0)),0)+IFERROR(INDEX('Hoja de Trabajo para listado'!$AB$155:$BA$1048576,MATCH($A647,'Hoja de Trabajo para listado'!$AB$155:$AB$1048576,0),MATCH((CUADRO!F$5&amp;$E647),'Hoja de Trabajo para listado'!$AB$151:$BA$151,0)),0)+IFERROR(INDEX('Hoja de Trabajo para listado'!$BC$155:$CB$1048576,MATCH($A647,'Hoja de Trabajo para listado'!$BC$155:$BC$1048576,0),MATCH((CUADRO!F$5&amp;$E647),'Hoja de Trabajo para listado'!$BC$151:$CB$151,0)),0)+IFERROR(INDEX('Hoja de Trabajo para listado'!$DE$153:$DG$274,MATCH($A647,'Hoja de Trabajo para listado'!$DE$153:$DE$1048576,0),MATCH((CUADRO!F$5&amp;$E647),'Hoja de Trabajo para listado'!$DE$151:$DG$151,0)),0)+IFERROR(INDEX('Hoja de Trabajo para listado'!$CD$155:$DC$1048576,MATCH($A647,'Hoja de Trabajo para listado'!$CD$155:$CD$1048576,0),MATCH((CUADRO!F$5&amp;$E647),'Hoja de Trabajo para listado'!$CD$151:$DC$151,0)),0)</f>
        <v>0</v>
      </c>
      <c r="G647" s="243">
        <f ca="1">+IFERROR(INDEX('Hoja de Trabajo para listado'!$A$155:$Z$1048576,MATCH($A647,'Hoja de Trabajo para listado'!$A$155:$A$1048576,0),MATCH((CUADRO!G$5&amp;$E647),'Hoja de Trabajo para listado'!$A$151:$Z$151,0)),0)+IFERROR(INDEX('Hoja de Trabajo para listado'!$AB$155:$BA$1048576,MATCH($A647,'Hoja de Trabajo para listado'!$AB$155:$AB$1048576,0),MATCH((CUADRO!G$5&amp;$E647),'Hoja de Trabajo para listado'!$AB$151:$BA$151,0)),0)+IFERROR(INDEX('Hoja de Trabajo para listado'!$BC$155:$CB$1048576,MATCH($A647,'Hoja de Trabajo para listado'!$BC$155:$BC$1048576,0),MATCH((CUADRO!G$5&amp;$E647),'Hoja de Trabajo para listado'!$BC$151:$CB$151,0)),0)+IFERROR(INDEX('Hoja de Trabajo para listado'!$DE$153:$DG$274,MATCH($A647,'Hoja de Trabajo para listado'!$DE$153:$DE$1048576,0),MATCH((CUADRO!G$5&amp;$E647),'Hoja de Trabajo para listado'!$DE$151:$DG$151,0)),0)+IFERROR(INDEX('Hoja de Trabajo para listado'!$CD$155:$DC$1048576,MATCH($A647,'Hoja de Trabajo para listado'!$CD$155:$CD$1048576,0),MATCH((CUADRO!G$5&amp;$E647),'Hoja de Trabajo para listado'!$CD$151:$DC$151,0)),0)</f>
        <v>0</v>
      </c>
      <c r="H647" s="243">
        <f ca="1">+IFERROR(INDEX('Hoja de Trabajo para listado'!$A$155:$Z$1048576,MATCH($A647,'Hoja de Trabajo para listado'!$A$155:$A$1048576,0),MATCH((CUADRO!H$5&amp;$E647),'Hoja de Trabajo para listado'!$A$151:$Z$151,0)),0)+IFERROR(INDEX('Hoja de Trabajo para listado'!$AB$155:$BA$1048576,MATCH($A647,'Hoja de Trabajo para listado'!$AB$155:$AB$1048576,0),MATCH((CUADRO!H$5&amp;$E647),'Hoja de Trabajo para listado'!$AB$151:$BA$151,0)),0)+IFERROR(INDEX('Hoja de Trabajo para listado'!$BC$155:$CB$1048576,MATCH($A647,'Hoja de Trabajo para listado'!$BC$155:$BC$1048576,0),MATCH((CUADRO!H$5&amp;$E647),'Hoja de Trabajo para listado'!$BC$151:$CB$151,0)),0)+IFERROR(INDEX('Hoja de Trabajo para listado'!$DE$153:$DG$274,MATCH($A647,'Hoja de Trabajo para listado'!$DE$153:$DE$1048576,0),MATCH((CUADRO!H$5&amp;$E647),'Hoja de Trabajo para listado'!$DE$151:$DG$151,0)),0)+IFERROR(INDEX('Hoja de Trabajo para listado'!$CD$155:$DC$1048576,MATCH($A647,'Hoja de Trabajo para listado'!$CD$155:$CD$1048576,0),MATCH((CUADRO!H$5&amp;$E647),'Hoja de Trabajo para listado'!$CD$151:$DC$151,0)),0)</f>
        <v>0</v>
      </c>
      <c r="I647" s="243">
        <f ca="1">+IFERROR(INDEX('Hoja de Trabajo para listado'!$A$155:$Z$1048576,MATCH($A647,'Hoja de Trabajo para listado'!$A$155:$A$1048576,0),MATCH((CUADRO!I$5&amp;$E647),'Hoja de Trabajo para listado'!$A$151:$Z$151,0)),0)+IFERROR(INDEX('Hoja de Trabajo para listado'!$AB$155:$BA$1048576,MATCH($A647,'Hoja de Trabajo para listado'!$AB$155:$AB$1048576,0),MATCH((CUADRO!I$5&amp;$E647),'Hoja de Trabajo para listado'!$AB$151:$BA$151,0)),0)+IFERROR(INDEX('Hoja de Trabajo para listado'!$BC$155:$CB$1048576,MATCH($A647,'Hoja de Trabajo para listado'!$BC$155:$BC$1048576,0),MATCH((CUADRO!I$5&amp;$E647),'Hoja de Trabajo para listado'!$BC$151:$CB$151,0)),0)+IFERROR(INDEX('Hoja de Trabajo para listado'!$DE$153:$DG$274,MATCH($A647,'Hoja de Trabajo para listado'!$DE$153:$DE$1048576,0),MATCH((CUADRO!I$5&amp;$E647),'Hoja de Trabajo para listado'!$DE$151:$DG$151,0)),0)+IFERROR(INDEX('Hoja de Trabajo para listado'!$CD$155:$DC$1048576,MATCH($A647,'Hoja de Trabajo para listado'!$CD$155:$CD$1048576,0),MATCH((CUADRO!I$5&amp;$E647),'Hoja de Trabajo para listado'!$CD$151:$DC$151,0)),0)</f>
        <v>0</v>
      </c>
      <c r="J647" s="243">
        <f ca="1">+IFERROR(INDEX('Hoja de Trabajo para listado'!$A$155:$Z$1048576,MATCH($A647,'Hoja de Trabajo para listado'!$A$155:$A$1048576,0),MATCH((CUADRO!J$5&amp;$E647),'Hoja de Trabajo para listado'!$A$151:$Z$151,0)),0)+IFERROR(INDEX('Hoja de Trabajo para listado'!$AB$155:$BA$1048576,MATCH($A647,'Hoja de Trabajo para listado'!$AB$155:$AB$1048576,0),MATCH((CUADRO!J$5&amp;$E647),'Hoja de Trabajo para listado'!$AB$151:$BA$151,0)),0)+IFERROR(INDEX('Hoja de Trabajo para listado'!$BC$155:$CB$1048576,MATCH($A647,'Hoja de Trabajo para listado'!$BC$155:$BC$1048576,0),MATCH((CUADRO!J$5&amp;$E647),'Hoja de Trabajo para listado'!$BC$151:$CB$151,0)),0)+IFERROR(INDEX('Hoja de Trabajo para listado'!$DE$153:$DG$274,MATCH($A647,'Hoja de Trabajo para listado'!$DE$153:$DE$1048576,0),MATCH((CUADRO!J$5&amp;$E647),'Hoja de Trabajo para listado'!$DE$151:$DG$151,0)),0)+IFERROR(INDEX('Hoja de Trabajo para listado'!$CD$155:$DC$1048576,MATCH($A647,'Hoja de Trabajo para listado'!$CD$155:$CD$1048576,0),MATCH((CUADRO!J$5&amp;$E647),'Hoja de Trabajo para listado'!$CD$151:$DC$151,0)),0)</f>
        <v>0</v>
      </c>
      <c r="K647" s="243">
        <f ca="1">+IFERROR(INDEX('Hoja de Trabajo para listado'!$A$155:$Z$1048576,MATCH($A647,'Hoja de Trabajo para listado'!$A$155:$A$1048576,0),MATCH((CUADRO!K$5&amp;$E647),'Hoja de Trabajo para listado'!$A$151:$Z$151,0)),0)+IFERROR(INDEX('Hoja de Trabajo para listado'!$AB$155:$BA$1048576,MATCH($A647,'Hoja de Trabajo para listado'!$AB$155:$AB$1048576,0),MATCH((CUADRO!K$5&amp;$E647),'Hoja de Trabajo para listado'!$AB$151:$BA$151,0)),0)+IFERROR(INDEX('Hoja de Trabajo para listado'!$BC$155:$CB$1048576,MATCH($A647,'Hoja de Trabajo para listado'!$BC$155:$BC$1048576,0),MATCH((CUADRO!K$5&amp;$E647),'Hoja de Trabajo para listado'!$BC$151:$CB$151,0)),0)+IFERROR(INDEX('Hoja de Trabajo para listado'!$DE$153:$DG$274,MATCH($A647,'Hoja de Trabajo para listado'!$DE$153:$DE$1048576,0),MATCH((CUADRO!K$5&amp;$E647),'Hoja de Trabajo para listado'!$DE$151:$DG$151,0)),0)+IFERROR(INDEX('Hoja de Trabajo para listado'!$CD$155:$DC$1048576,MATCH($A647,'Hoja de Trabajo para listado'!$CD$155:$CD$1048576,0),MATCH((CUADRO!K$5&amp;$E647),'Hoja de Trabajo para listado'!$CD$151:$DC$151,0)),0)</f>
        <v>0</v>
      </c>
      <c r="L647" s="243">
        <f ca="1">+IFERROR(INDEX('Hoja de Trabajo para listado'!$A$155:$Z$1048576,MATCH($A647,'Hoja de Trabajo para listado'!$A$155:$A$1048576,0),MATCH((CUADRO!L$5&amp;$E647),'Hoja de Trabajo para listado'!$A$151:$Z$151,0)),0)+IFERROR(INDEX('Hoja de Trabajo para listado'!$AB$155:$BA$1048576,MATCH($A647,'Hoja de Trabajo para listado'!$AB$155:$AB$1048576,0),MATCH((CUADRO!L$5&amp;$E647),'Hoja de Trabajo para listado'!$AB$151:$BA$151,0)),0)+IFERROR(INDEX('Hoja de Trabajo para listado'!$BC$155:$CB$1048576,MATCH($A647,'Hoja de Trabajo para listado'!$BC$155:$BC$1048576,0),MATCH((CUADRO!L$5&amp;$E647),'Hoja de Trabajo para listado'!$BC$151:$CB$151,0)),0)+IFERROR(INDEX('Hoja de Trabajo para listado'!$DE$153:$DG$274,MATCH($A647,'Hoja de Trabajo para listado'!$DE$153:$DE$1048576,0),MATCH((CUADRO!L$5&amp;$E647),'Hoja de Trabajo para listado'!$DE$151:$DG$151,0)),0)+IFERROR(INDEX('Hoja de Trabajo para listado'!$CD$155:$DC$1048576,MATCH($A647,'Hoja de Trabajo para listado'!$CD$155:$CD$1048576,0),MATCH((CUADRO!L$5&amp;$E647),'Hoja de Trabajo para listado'!$CD$151:$DC$151,0)),0)</f>
        <v>0</v>
      </c>
      <c r="M647" s="243">
        <f ca="1">+IFERROR(INDEX('Hoja de Trabajo para listado'!$A$155:$Z$1048576,MATCH($A647,'Hoja de Trabajo para listado'!$A$155:$A$1048576,0),MATCH((CUADRO!M$5&amp;$E647),'Hoja de Trabajo para listado'!$A$151:$Z$151,0)),0)+IFERROR(INDEX('Hoja de Trabajo para listado'!$AB$155:$BA$1048576,MATCH($A647,'Hoja de Trabajo para listado'!$AB$155:$AB$1048576,0),MATCH((CUADRO!M$5&amp;$E647),'Hoja de Trabajo para listado'!$AB$151:$BA$151,0)),0)+IFERROR(INDEX('Hoja de Trabajo para listado'!$BC$155:$CB$1048576,MATCH($A647,'Hoja de Trabajo para listado'!$BC$155:$BC$1048576,0),MATCH((CUADRO!M$5&amp;$E647),'Hoja de Trabajo para listado'!$BC$151:$CB$151,0)),0)+IFERROR(INDEX('Hoja de Trabajo para listado'!$DE$153:$DG$274,MATCH($A647,'Hoja de Trabajo para listado'!$DE$153:$DE$1048576,0),MATCH((CUADRO!M$5&amp;$E647),'Hoja de Trabajo para listado'!$DE$151:$DG$151,0)),0)+IFERROR(INDEX('Hoja de Trabajo para listado'!$CD$155:$DC$1048576,MATCH($A647,'Hoja de Trabajo para listado'!$CD$155:$CD$1048576,0),MATCH((CUADRO!M$5&amp;$E647),'Hoja de Trabajo para listado'!$CD$151:$DC$151,0)),0)</f>
        <v>0</v>
      </c>
      <c r="N647" s="243">
        <f ca="1">+IFERROR(INDEX('Hoja de Trabajo para listado'!$A$155:$Z$1048576,MATCH($A647,'Hoja de Trabajo para listado'!$A$155:$A$1048576,0),MATCH((CUADRO!N$5&amp;$E647),'Hoja de Trabajo para listado'!$A$151:$Z$151,0)),0)+IFERROR(INDEX('Hoja de Trabajo para listado'!$AB$155:$BA$1048576,MATCH($A647,'Hoja de Trabajo para listado'!$AB$155:$AB$1048576,0),MATCH((CUADRO!N$5&amp;$E647),'Hoja de Trabajo para listado'!$AB$151:$BA$151,0)),0)+IFERROR(INDEX('Hoja de Trabajo para listado'!$BC$155:$CB$1048576,MATCH($A647,'Hoja de Trabajo para listado'!$BC$155:$BC$1048576,0),MATCH((CUADRO!N$5&amp;$E647),'Hoja de Trabajo para listado'!$BC$151:$CB$151,0)),0)+IFERROR(INDEX('Hoja de Trabajo para listado'!$DE$153:$DG$274,MATCH($A647,'Hoja de Trabajo para listado'!$DE$153:$DE$1048576,0),MATCH((CUADRO!N$5&amp;$E647),'Hoja de Trabajo para listado'!$DE$151:$DG$151,0)),0)+IFERROR(INDEX('Hoja de Trabajo para listado'!$CD$155:$DC$1048576,MATCH($A647,'Hoja de Trabajo para listado'!$CD$155:$CD$1048576,0),MATCH((CUADRO!N$5&amp;$E647),'Hoja de Trabajo para listado'!$CD$151:$DC$151,0)),0)</f>
        <v>0</v>
      </c>
      <c r="O647" s="243">
        <f ca="1">+IFERROR(INDEX('Hoja de Trabajo para listado'!$A$155:$Z$1048576,MATCH($A647,'Hoja de Trabajo para listado'!$A$155:$A$1048576,0),MATCH((CUADRO!O$5&amp;$E647),'Hoja de Trabajo para listado'!$A$151:$Z$151,0)),0)+IFERROR(INDEX('Hoja de Trabajo para listado'!$AB$155:$BA$1048576,MATCH($A647,'Hoja de Trabajo para listado'!$AB$155:$AB$1048576,0),MATCH((CUADRO!O$5&amp;$E647),'Hoja de Trabajo para listado'!$AB$151:$BA$151,0)),0)+IFERROR(INDEX('Hoja de Trabajo para listado'!$BC$155:$CB$1048576,MATCH($A647,'Hoja de Trabajo para listado'!$BC$155:$BC$1048576,0),MATCH((CUADRO!O$5&amp;$E647),'Hoja de Trabajo para listado'!$BC$151:$CB$151,0)),0)+IFERROR(INDEX('Hoja de Trabajo para listado'!$DE$153:$DG$274,MATCH($A647,'Hoja de Trabajo para listado'!$DE$153:$DE$1048576,0),MATCH((CUADRO!O$5&amp;$E647),'Hoja de Trabajo para listado'!$DE$151:$DG$151,0)),0)+IFERROR(INDEX('Hoja de Trabajo para listado'!$CD$155:$DC$1048576,MATCH($A647,'Hoja de Trabajo para listado'!$CD$155:$CD$1048576,0),MATCH((CUADRO!O$5&amp;$E647),'Hoja de Trabajo para listado'!$CD$151:$DC$151,0)),0)</f>
        <v>0</v>
      </c>
      <c r="P647" s="243">
        <f ca="1">+IFERROR(INDEX('Hoja de Trabajo para listado'!$A$155:$Z$1048576,MATCH($A647,'Hoja de Trabajo para listado'!$A$155:$A$1048576,0),MATCH((CUADRO!P$5&amp;$E647),'Hoja de Trabajo para listado'!$A$151:$Z$151,0)),0)+IFERROR(INDEX('Hoja de Trabajo para listado'!$AB$155:$BA$1048576,MATCH($A647,'Hoja de Trabajo para listado'!$AB$155:$AB$1048576,0),MATCH((CUADRO!P$5&amp;$E647),'Hoja de Trabajo para listado'!$AB$151:$BA$151,0)),0)+IFERROR(INDEX('Hoja de Trabajo para listado'!$BC$155:$CB$1048576,MATCH($A647,'Hoja de Trabajo para listado'!$BC$155:$BC$1048576,0),MATCH((CUADRO!P$5&amp;$E647),'Hoja de Trabajo para listado'!$BC$151:$CB$151,0)),0)+IFERROR(INDEX('Hoja de Trabajo para listado'!$DE$153:$DG$274,MATCH($A647,'Hoja de Trabajo para listado'!$DE$153:$DE$1048576,0),MATCH((CUADRO!P$5&amp;$E647),'Hoja de Trabajo para listado'!$DE$151:$DG$151,0)),0)+IFERROR(INDEX('Hoja de Trabajo para listado'!$CD$155:$DC$1048576,MATCH($A647,'Hoja de Trabajo para listado'!$CD$155:$CD$1048576,0),MATCH((CUADRO!P$5&amp;$E647),'Hoja de Trabajo para listado'!$CD$151:$DC$151,0)),0)</f>
        <v>0</v>
      </c>
      <c r="Q647" s="243">
        <f ca="1">+IFERROR(INDEX('Hoja de Trabajo para listado'!$A$155:$Z$1048576,MATCH($A647,'Hoja de Trabajo para listado'!$A$155:$A$1048576,0),MATCH((CUADRO!Q$5&amp;$E647),'Hoja de Trabajo para listado'!$A$151:$Z$151,0)),0)+IFERROR(INDEX('Hoja de Trabajo para listado'!$AB$155:$BA$1048576,MATCH($A647,'Hoja de Trabajo para listado'!$AB$155:$AB$1048576,0),MATCH((CUADRO!Q$5&amp;$E647),'Hoja de Trabajo para listado'!$AB$151:$BA$151,0)),0)+IFERROR(INDEX('Hoja de Trabajo para listado'!$BC$155:$CB$1048576,MATCH($A647,'Hoja de Trabajo para listado'!$BC$155:$BC$1048576,0),MATCH((CUADRO!Q$5&amp;$E647),'Hoja de Trabajo para listado'!$BC$151:$CB$151,0)),0)+IFERROR(INDEX('Hoja de Trabajo para listado'!$DE$153:$DG$274,MATCH($A647,'Hoja de Trabajo para listado'!$DE$153:$DE$1048576,0),MATCH((CUADRO!Q$5&amp;$E647),'Hoja de Trabajo para listado'!$DE$151:$DG$151,0)),0)+IFERROR(INDEX('Hoja de Trabajo para listado'!$CD$155:$DC$1048576,MATCH($A647,'Hoja de Trabajo para listado'!$CD$155:$CD$1048576,0),MATCH((CUADRO!Q$5&amp;$E647),'Hoja de Trabajo para listado'!$CD$151:$DC$151,0)),0)</f>
        <v>0</v>
      </c>
      <c r="R647" s="243">
        <f t="shared" ca="1" si="23"/>
        <v>0</v>
      </c>
      <c r="S647" s="249">
        <f ca="1">+R646+R647</f>
        <v>0</v>
      </c>
      <c r="T647" s="243">
        <f ca="1">+S647</f>
        <v>0</v>
      </c>
      <c r="U647" s="242">
        <f t="shared" si="24"/>
        <v>2</v>
      </c>
      <c r="V647" s="333" t="str">
        <f>+VLOOKUP(A647,bd_lista!$A$3:$E$590,5,FALSE)</f>
        <v>Gobiernos Autonomos Municipales</v>
      </c>
      <c r="W647" s="392"/>
      <c r="X647" s="242">
        <f>+VLOOKUP(A647,[4]Sheet1!$A$13:$D$744,4,FALSE)</f>
        <v>0</v>
      </c>
      <c r="Y647" s="242" t="e">
        <f>+VLOOKUP(X647,bd_lista!$A$3:$C$590,3,FALSE)</f>
        <v>#N/A</v>
      </c>
      <c r="Z647" s="292"/>
      <c r="AA647" s="293"/>
    </row>
    <row r="648" spans="1:27" customFormat="1" ht="27" hidden="1" customHeight="1">
      <c r="A648" s="32">
        <v>1277</v>
      </c>
      <c r="B648" s="387">
        <f>+A648</f>
        <v>1277</v>
      </c>
      <c r="C648" s="247" t="str">
        <f>+VLOOKUP(A648,bd_lista!$A$3:$C$590,3,FALSE)</f>
        <v>Gobierno Autónomo Municipal de Teoponte</v>
      </c>
      <c r="D648" s="389" t="str">
        <f>+C648</f>
        <v>Gobierno Autónomo Municipal de Teoponte</v>
      </c>
      <c r="E648" s="242" t="s">
        <v>1304</v>
      </c>
      <c r="F648" s="243">
        <f ca="1">+IFERROR(INDEX('Hoja de Trabajo para listado'!$A$155:$Z$1048576,MATCH($A648,'Hoja de Trabajo para listado'!$A$155:$A$1048576,0),MATCH((CUADRO!F$5&amp;$E648),'Hoja de Trabajo para listado'!$A$151:$Z$151,0)),0)+IFERROR(INDEX('Hoja de Trabajo para listado'!$AB$155:$BA$1048576,MATCH($A648,'Hoja de Trabajo para listado'!$AB$155:$AB$1048576,0),MATCH((CUADRO!F$5&amp;$E648),'Hoja de Trabajo para listado'!$AB$151:$BA$151,0)),0)+IFERROR(INDEX('Hoja de Trabajo para listado'!$BC$155:$CB$1048576,MATCH($A648,'Hoja de Trabajo para listado'!$BC$155:$BC$1048576,0),MATCH((CUADRO!F$5&amp;$E648),'Hoja de Trabajo para listado'!$BC$151:$CB$151,0)),0)+IFERROR(INDEX('Hoja de Trabajo para listado'!$DE$153:$DG$274,MATCH($A648,'Hoja de Trabajo para listado'!$DE$153:$DE$1048576,0),MATCH((CUADRO!F$5&amp;$E648),'Hoja de Trabajo para listado'!$DE$151:$DG$151,0)),0)+IFERROR(INDEX('Hoja de Trabajo para listado'!$CD$155:$DC$1048576,MATCH($A648,'Hoja de Trabajo para listado'!$CD$155:$CD$1048576,0),MATCH((CUADRO!F$5&amp;$E648),'Hoja de Trabajo para listado'!$CD$151:$DC$151,0)),0)</f>
        <v>0</v>
      </c>
      <c r="G648" s="243">
        <f ca="1">+IFERROR(INDEX('Hoja de Trabajo para listado'!$A$155:$Z$1048576,MATCH($A648,'Hoja de Trabajo para listado'!$A$155:$A$1048576,0),MATCH((CUADRO!G$5&amp;$E648),'Hoja de Trabajo para listado'!$A$151:$Z$151,0)),0)+IFERROR(INDEX('Hoja de Trabajo para listado'!$AB$155:$BA$1048576,MATCH($A648,'Hoja de Trabajo para listado'!$AB$155:$AB$1048576,0),MATCH((CUADRO!G$5&amp;$E648),'Hoja de Trabajo para listado'!$AB$151:$BA$151,0)),0)+IFERROR(INDEX('Hoja de Trabajo para listado'!$BC$155:$CB$1048576,MATCH($A648,'Hoja de Trabajo para listado'!$BC$155:$BC$1048576,0),MATCH((CUADRO!G$5&amp;$E648),'Hoja de Trabajo para listado'!$BC$151:$CB$151,0)),0)+IFERROR(INDEX('Hoja de Trabajo para listado'!$DE$153:$DG$274,MATCH($A648,'Hoja de Trabajo para listado'!$DE$153:$DE$1048576,0),MATCH((CUADRO!G$5&amp;$E648),'Hoja de Trabajo para listado'!$DE$151:$DG$151,0)),0)+IFERROR(INDEX('Hoja de Trabajo para listado'!$CD$155:$DC$1048576,MATCH($A648,'Hoja de Trabajo para listado'!$CD$155:$CD$1048576,0),MATCH((CUADRO!G$5&amp;$E648),'Hoja de Trabajo para listado'!$CD$151:$DC$151,0)),0)</f>
        <v>0</v>
      </c>
      <c r="H648" s="243">
        <f ca="1">+IFERROR(INDEX('Hoja de Trabajo para listado'!$A$155:$Z$1048576,MATCH($A648,'Hoja de Trabajo para listado'!$A$155:$A$1048576,0),MATCH((CUADRO!H$5&amp;$E648),'Hoja de Trabajo para listado'!$A$151:$Z$151,0)),0)+IFERROR(INDEX('Hoja de Trabajo para listado'!$AB$155:$BA$1048576,MATCH($A648,'Hoja de Trabajo para listado'!$AB$155:$AB$1048576,0),MATCH((CUADRO!H$5&amp;$E648),'Hoja de Trabajo para listado'!$AB$151:$BA$151,0)),0)+IFERROR(INDEX('Hoja de Trabajo para listado'!$BC$155:$CB$1048576,MATCH($A648,'Hoja de Trabajo para listado'!$BC$155:$BC$1048576,0),MATCH((CUADRO!H$5&amp;$E648),'Hoja de Trabajo para listado'!$BC$151:$CB$151,0)),0)+IFERROR(INDEX('Hoja de Trabajo para listado'!$DE$153:$DG$274,MATCH($A648,'Hoja de Trabajo para listado'!$DE$153:$DE$1048576,0),MATCH((CUADRO!H$5&amp;$E648),'Hoja de Trabajo para listado'!$DE$151:$DG$151,0)),0)+IFERROR(INDEX('Hoja de Trabajo para listado'!$CD$155:$DC$1048576,MATCH($A648,'Hoja de Trabajo para listado'!$CD$155:$CD$1048576,0),MATCH((CUADRO!H$5&amp;$E648),'Hoja de Trabajo para listado'!$CD$151:$DC$151,0)),0)</f>
        <v>0</v>
      </c>
      <c r="I648" s="243">
        <f ca="1">+IFERROR(INDEX('Hoja de Trabajo para listado'!$A$155:$Z$1048576,MATCH($A648,'Hoja de Trabajo para listado'!$A$155:$A$1048576,0),MATCH((CUADRO!I$5&amp;$E648),'Hoja de Trabajo para listado'!$A$151:$Z$151,0)),0)+IFERROR(INDEX('Hoja de Trabajo para listado'!$AB$155:$BA$1048576,MATCH($A648,'Hoja de Trabajo para listado'!$AB$155:$AB$1048576,0),MATCH((CUADRO!I$5&amp;$E648),'Hoja de Trabajo para listado'!$AB$151:$BA$151,0)),0)+IFERROR(INDEX('Hoja de Trabajo para listado'!$BC$155:$CB$1048576,MATCH($A648,'Hoja de Trabajo para listado'!$BC$155:$BC$1048576,0),MATCH((CUADRO!I$5&amp;$E648),'Hoja de Trabajo para listado'!$BC$151:$CB$151,0)),0)+IFERROR(INDEX('Hoja de Trabajo para listado'!$DE$153:$DG$274,MATCH($A648,'Hoja de Trabajo para listado'!$DE$153:$DE$1048576,0),MATCH((CUADRO!I$5&amp;$E648),'Hoja de Trabajo para listado'!$DE$151:$DG$151,0)),0)+IFERROR(INDEX('Hoja de Trabajo para listado'!$CD$155:$DC$1048576,MATCH($A648,'Hoja de Trabajo para listado'!$CD$155:$CD$1048576,0),MATCH((CUADRO!I$5&amp;$E648),'Hoja de Trabajo para listado'!$CD$151:$DC$151,0)),0)</f>
        <v>0</v>
      </c>
      <c r="J648" s="243">
        <f ca="1">+IFERROR(INDEX('Hoja de Trabajo para listado'!$A$155:$Z$1048576,MATCH($A648,'Hoja de Trabajo para listado'!$A$155:$A$1048576,0),MATCH((CUADRO!J$5&amp;$E648),'Hoja de Trabajo para listado'!$A$151:$Z$151,0)),0)+IFERROR(INDEX('Hoja de Trabajo para listado'!$AB$155:$BA$1048576,MATCH($A648,'Hoja de Trabajo para listado'!$AB$155:$AB$1048576,0),MATCH((CUADRO!J$5&amp;$E648),'Hoja de Trabajo para listado'!$AB$151:$BA$151,0)),0)+IFERROR(INDEX('Hoja de Trabajo para listado'!$BC$155:$CB$1048576,MATCH($A648,'Hoja de Trabajo para listado'!$BC$155:$BC$1048576,0),MATCH((CUADRO!J$5&amp;$E648),'Hoja de Trabajo para listado'!$BC$151:$CB$151,0)),0)+IFERROR(INDEX('Hoja de Trabajo para listado'!$DE$153:$DG$274,MATCH($A648,'Hoja de Trabajo para listado'!$DE$153:$DE$1048576,0),MATCH((CUADRO!J$5&amp;$E648),'Hoja de Trabajo para listado'!$DE$151:$DG$151,0)),0)+IFERROR(INDEX('Hoja de Trabajo para listado'!$CD$155:$DC$1048576,MATCH($A648,'Hoja de Trabajo para listado'!$CD$155:$CD$1048576,0),MATCH((CUADRO!J$5&amp;$E648),'Hoja de Trabajo para listado'!$CD$151:$DC$151,0)),0)</f>
        <v>0</v>
      </c>
      <c r="K648" s="243">
        <f ca="1">+IFERROR(INDEX('Hoja de Trabajo para listado'!$A$155:$Z$1048576,MATCH($A648,'Hoja de Trabajo para listado'!$A$155:$A$1048576,0),MATCH((CUADRO!K$5&amp;$E648),'Hoja de Trabajo para listado'!$A$151:$Z$151,0)),0)+IFERROR(INDEX('Hoja de Trabajo para listado'!$AB$155:$BA$1048576,MATCH($A648,'Hoja de Trabajo para listado'!$AB$155:$AB$1048576,0),MATCH((CUADRO!K$5&amp;$E648),'Hoja de Trabajo para listado'!$AB$151:$BA$151,0)),0)+IFERROR(INDEX('Hoja de Trabajo para listado'!$BC$155:$CB$1048576,MATCH($A648,'Hoja de Trabajo para listado'!$BC$155:$BC$1048576,0),MATCH((CUADRO!K$5&amp;$E648),'Hoja de Trabajo para listado'!$BC$151:$CB$151,0)),0)+IFERROR(INDEX('Hoja de Trabajo para listado'!$DE$153:$DG$274,MATCH($A648,'Hoja de Trabajo para listado'!$DE$153:$DE$1048576,0),MATCH((CUADRO!K$5&amp;$E648),'Hoja de Trabajo para listado'!$DE$151:$DG$151,0)),0)+IFERROR(INDEX('Hoja de Trabajo para listado'!$CD$155:$DC$1048576,MATCH($A648,'Hoja de Trabajo para listado'!$CD$155:$CD$1048576,0),MATCH((CUADRO!K$5&amp;$E648),'Hoja de Trabajo para listado'!$CD$151:$DC$151,0)),0)</f>
        <v>0</v>
      </c>
      <c r="L648" s="243">
        <f ca="1">+IFERROR(INDEX('Hoja de Trabajo para listado'!$A$155:$Z$1048576,MATCH($A648,'Hoja de Trabajo para listado'!$A$155:$A$1048576,0),MATCH((CUADRO!L$5&amp;$E648),'Hoja de Trabajo para listado'!$A$151:$Z$151,0)),0)+IFERROR(INDEX('Hoja de Trabajo para listado'!$AB$155:$BA$1048576,MATCH($A648,'Hoja de Trabajo para listado'!$AB$155:$AB$1048576,0),MATCH((CUADRO!L$5&amp;$E648),'Hoja de Trabajo para listado'!$AB$151:$BA$151,0)),0)+IFERROR(INDEX('Hoja de Trabajo para listado'!$BC$155:$CB$1048576,MATCH($A648,'Hoja de Trabajo para listado'!$BC$155:$BC$1048576,0),MATCH((CUADRO!L$5&amp;$E648),'Hoja de Trabajo para listado'!$BC$151:$CB$151,0)),0)+IFERROR(INDEX('Hoja de Trabajo para listado'!$DE$153:$DG$274,MATCH($A648,'Hoja de Trabajo para listado'!$DE$153:$DE$1048576,0),MATCH((CUADRO!L$5&amp;$E648),'Hoja de Trabajo para listado'!$DE$151:$DG$151,0)),0)+IFERROR(INDEX('Hoja de Trabajo para listado'!$CD$155:$DC$1048576,MATCH($A648,'Hoja de Trabajo para listado'!$CD$155:$CD$1048576,0),MATCH((CUADRO!L$5&amp;$E648),'Hoja de Trabajo para listado'!$CD$151:$DC$151,0)),0)</f>
        <v>0</v>
      </c>
      <c r="M648" s="243">
        <f ca="1">+IFERROR(INDEX('Hoja de Trabajo para listado'!$A$155:$Z$1048576,MATCH($A648,'Hoja de Trabajo para listado'!$A$155:$A$1048576,0),MATCH((CUADRO!M$5&amp;$E648),'Hoja de Trabajo para listado'!$A$151:$Z$151,0)),0)+IFERROR(INDEX('Hoja de Trabajo para listado'!$AB$155:$BA$1048576,MATCH($A648,'Hoja de Trabajo para listado'!$AB$155:$AB$1048576,0),MATCH((CUADRO!M$5&amp;$E648),'Hoja de Trabajo para listado'!$AB$151:$BA$151,0)),0)+IFERROR(INDEX('Hoja de Trabajo para listado'!$BC$155:$CB$1048576,MATCH($A648,'Hoja de Trabajo para listado'!$BC$155:$BC$1048576,0),MATCH((CUADRO!M$5&amp;$E648),'Hoja de Trabajo para listado'!$BC$151:$CB$151,0)),0)+IFERROR(INDEX('Hoja de Trabajo para listado'!$DE$153:$DG$274,MATCH($A648,'Hoja de Trabajo para listado'!$DE$153:$DE$1048576,0),MATCH((CUADRO!M$5&amp;$E648),'Hoja de Trabajo para listado'!$DE$151:$DG$151,0)),0)+IFERROR(INDEX('Hoja de Trabajo para listado'!$CD$155:$DC$1048576,MATCH($A648,'Hoja de Trabajo para listado'!$CD$155:$CD$1048576,0),MATCH((CUADRO!M$5&amp;$E648),'Hoja de Trabajo para listado'!$CD$151:$DC$151,0)),0)</f>
        <v>0</v>
      </c>
      <c r="N648" s="243">
        <f ca="1">+IFERROR(INDEX('Hoja de Trabajo para listado'!$A$155:$Z$1048576,MATCH($A648,'Hoja de Trabajo para listado'!$A$155:$A$1048576,0),MATCH((CUADRO!N$5&amp;$E648),'Hoja de Trabajo para listado'!$A$151:$Z$151,0)),0)+IFERROR(INDEX('Hoja de Trabajo para listado'!$AB$155:$BA$1048576,MATCH($A648,'Hoja de Trabajo para listado'!$AB$155:$AB$1048576,0),MATCH((CUADRO!N$5&amp;$E648),'Hoja de Trabajo para listado'!$AB$151:$BA$151,0)),0)+IFERROR(INDEX('Hoja de Trabajo para listado'!$BC$155:$CB$1048576,MATCH($A648,'Hoja de Trabajo para listado'!$BC$155:$BC$1048576,0),MATCH((CUADRO!N$5&amp;$E648),'Hoja de Trabajo para listado'!$BC$151:$CB$151,0)),0)+IFERROR(INDEX('Hoja de Trabajo para listado'!$DE$153:$DG$274,MATCH($A648,'Hoja de Trabajo para listado'!$DE$153:$DE$1048576,0),MATCH((CUADRO!N$5&amp;$E648),'Hoja de Trabajo para listado'!$DE$151:$DG$151,0)),0)+IFERROR(INDEX('Hoja de Trabajo para listado'!$CD$155:$DC$1048576,MATCH($A648,'Hoja de Trabajo para listado'!$CD$155:$CD$1048576,0),MATCH((CUADRO!N$5&amp;$E648),'Hoja de Trabajo para listado'!$CD$151:$DC$151,0)),0)</f>
        <v>0</v>
      </c>
      <c r="O648" s="243">
        <f ca="1">+IFERROR(INDEX('Hoja de Trabajo para listado'!$A$155:$Z$1048576,MATCH($A648,'Hoja de Trabajo para listado'!$A$155:$A$1048576,0),MATCH((CUADRO!O$5&amp;$E648),'Hoja de Trabajo para listado'!$A$151:$Z$151,0)),0)+IFERROR(INDEX('Hoja de Trabajo para listado'!$AB$155:$BA$1048576,MATCH($A648,'Hoja de Trabajo para listado'!$AB$155:$AB$1048576,0),MATCH((CUADRO!O$5&amp;$E648),'Hoja de Trabajo para listado'!$AB$151:$BA$151,0)),0)+IFERROR(INDEX('Hoja de Trabajo para listado'!$BC$155:$CB$1048576,MATCH($A648,'Hoja de Trabajo para listado'!$BC$155:$BC$1048576,0),MATCH((CUADRO!O$5&amp;$E648),'Hoja de Trabajo para listado'!$BC$151:$CB$151,0)),0)+IFERROR(INDEX('Hoja de Trabajo para listado'!$DE$153:$DG$274,MATCH($A648,'Hoja de Trabajo para listado'!$DE$153:$DE$1048576,0),MATCH((CUADRO!O$5&amp;$E648),'Hoja de Trabajo para listado'!$DE$151:$DG$151,0)),0)+IFERROR(INDEX('Hoja de Trabajo para listado'!$CD$155:$DC$1048576,MATCH($A648,'Hoja de Trabajo para listado'!$CD$155:$CD$1048576,0),MATCH((CUADRO!O$5&amp;$E648),'Hoja de Trabajo para listado'!$CD$151:$DC$151,0)),0)</f>
        <v>0</v>
      </c>
      <c r="P648" s="243">
        <f ca="1">+IFERROR(INDEX('Hoja de Trabajo para listado'!$A$155:$Z$1048576,MATCH($A648,'Hoja de Trabajo para listado'!$A$155:$A$1048576,0),MATCH((CUADRO!P$5&amp;$E648),'Hoja de Trabajo para listado'!$A$151:$Z$151,0)),0)+IFERROR(INDEX('Hoja de Trabajo para listado'!$AB$155:$BA$1048576,MATCH($A648,'Hoja de Trabajo para listado'!$AB$155:$AB$1048576,0),MATCH((CUADRO!P$5&amp;$E648),'Hoja de Trabajo para listado'!$AB$151:$BA$151,0)),0)+IFERROR(INDEX('Hoja de Trabajo para listado'!$BC$155:$CB$1048576,MATCH($A648,'Hoja de Trabajo para listado'!$BC$155:$BC$1048576,0),MATCH((CUADRO!P$5&amp;$E648),'Hoja de Trabajo para listado'!$BC$151:$CB$151,0)),0)+IFERROR(INDEX('Hoja de Trabajo para listado'!$DE$153:$DG$274,MATCH($A648,'Hoja de Trabajo para listado'!$DE$153:$DE$1048576,0),MATCH((CUADRO!P$5&amp;$E648),'Hoja de Trabajo para listado'!$DE$151:$DG$151,0)),0)+IFERROR(INDEX('Hoja de Trabajo para listado'!$CD$155:$DC$1048576,MATCH($A648,'Hoja de Trabajo para listado'!$CD$155:$CD$1048576,0),MATCH((CUADRO!P$5&amp;$E648),'Hoja de Trabajo para listado'!$CD$151:$DC$151,0)),0)</f>
        <v>0</v>
      </c>
      <c r="Q648" s="243">
        <f ca="1">+IFERROR(INDEX('Hoja de Trabajo para listado'!$A$155:$Z$1048576,MATCH($A648,'Hoja de Trabajo para listado'!$A$155:$A$1048576,0),MATCH((CUADRO!Q$5&amp;$E648),'Hoja de Trabajo para listado'!$A$151:$Z$151,0)),0)+IFERROR(INDEX('Hoja de Trabajo para listado'!$AB$155:$BA$1048576,MATCH($A648,'Hoja de Trabajo para listado'!$AB$155:$AB$1048576,0),MATCH((CUADRO!Q$5&amp;$E648),'Hoja de Trabajo para listado'!$AB$151:$BA$151,0)),0)+IFERROR(INDEX('Hoja de Trabajo para listado'!$BC$155:$CB$1048576,MATCH($A648,'Hoja de Trabajo para listado'!$BC$155:$BC$1048576,0),MATCH((CUADRO!Q$5&amp;$E648),'Hoja de Trabajo para listado'!$BC$151:$CB$151,0)),0)+IFERROR(INDEX('Hoja de Trabajo para listado'!$DE$153:$DG$274,MATCH($A648,'Hoja de Trabajo para listado'!$DE$153:$DE$1048576,0),MATCH((CUADRO!Q$5&amp;$E648),'Hoja de Trabajo para listado'!$DE$151:$DG$151,0)),0)+IFERROR(INDEX('Hoja de Trabajo para listado'!$CD$155:$DC$1048576,MATCH($A648,'Hoja de Trabajo para listado'!$CD$155:$CD$1048576,0),MATCH((CUADRO!Q$5&amp;$E648),'Hoja de Trabajo para listado'!$CD$151:$DC$151,0)),0)</f>
        <v>0</v>
      </c>
      <c r="R648" s="243">
        <f t="shared" ca="1" si="23"/>
        <v>0</v>
      </c>
      <c r="S648" s="249"/>
      <c r="T648" s="243">
        <f ca="1">+T649</f>
        <v>0</v>
      </c>
      <c r="U648" s="242">
        <f t="shared" si="24"/>
        <v>1</v>
      </c>
      <c r="V648" s="333" t="str">
        <f>+VLOOKUP(A648,bd_lista!$A$3:$E$590,5,FALSE)</f>
        <v>Gobiernos Autonomos Municipales</v>
      </c>
      <c r="W648" s="391" t="str">
        <f>+V648</f>
        <v>Gobiernos Autonomos Municipales</v>
      </c>
      <c r="X648" s="242">
        <f>+VLOOKUP(A648,[4]Sheet1!$A$13:$D$744,4,FALSE)</f>
        <v>0</v>
      </c>
      <c r="Y648" s="242" t="e">
        <f>+VLOOKUP(X648,bd_lista!$A$3:$C$590,3,FALSE)</f>
        <v>#N/A</v>
      </c>
      <c r="Z648" s="294">
        <f>+X648</f>
        <v>0</v>
      </c>
      <c r="AA648" s="295" t="e">
        <f>+Y648</f>
        <v>#N/A</v>
      </c>
    </row>
    <row r="649" spans="1:27" customFormat="1" ht="27" hidden="1" customHeight="1">
      <c r="A649" s="32">
        <v>1277</v>
      </c>
      <c r="B649" s="388"/>
      <c r="C649" s="247" t="str">
        <f>+VLOOKUP(A649,bd_lista!$A$3:$C$590,3,FALSE)</f>
        <v>Gobierno Autónomo Municipal de Teoponte</v>
      </c>
      <c r="D649" s="390"/>
      <c r="E649" s="244" t="s">
        <v>1305</v>
      </c>
      <c r="F649" s="243">
        <f ca="1">+IFERROR(INDEX('Hoja de Trabajo para listado'!$A$155:$Z$1048576,MATCH($A649,'Hoja de Trabajo para listado'!$A$155:$A$1048576,0),MATCH((CUADRO!F$5&amp;$E649),'Hoja de Trabajo para listado'!$A$151:$Z$151,0)),0)+IFERROR(INDEX('Hoja de Trabajo para listado'!$AB$155:$BA$1048576,MATCH($A649,'Hoja de Trabajo para listado'!$AB$155:$AB$1048576,0),MATCH((CUADRO!F$5&amp;$E649),'Hoja de Trabajo para listado'!$AB$151:$BA$151,0)),0)+IFERROR(INDEX('Hoja de Trabajo para listado'!$BC$155:$CB$1048576,MATCH($A649,'Hoja de Trabajo para listado'!$BC$155:$BC$1048576,0),MATCH((CUADRO!F$5&amp;$E649),'Hoja de Trabajo para listado'!$BC$151:$CB$151,0)),0)+IFERROR(INDEX('Hoja de Trabajo para listado'!$DE$153:$DG$274,MATCH($A649,'Hoja de Trabajo para listado'!$DE$153:$DE$1048576,0),MATCH((CUADRO!F$5&amp;$E649),'Hoja de Trabajo para listado'!$DE$151:$DG$151,0)),0)+IFERROR(INDEX('Hoja de Trabajo para listado'!$CD$155:$DC$1048576,MATCH($A649,'Hoja de Trabajo para listado'!$CD$155:$CD$1048576,0),MATCH((CUADRO!F$5&amp;$E649),'Hoja de Trabajo para listado'!$CD$151:$DC$151,0)),0)</f>
        <v>0</v>
      </c>
      <c r="G649" s="243">
        <f ca="1">+IFERROR(INDEX('Hoja de Trabajo para listado'!$A$155:$Z$1048576,MATCH($A649,'Hoja de Trabajo para listado'!$A$155:$A$1048576,0),MATCH((CUADRO!G$5&amp;$E649),'Hoja de Trabajo para listado'!$A$151:$Z$151,0)),0)+IFERROR(INDEX('Hoja de Trabajo para listado'!$AB$155:$BA$1048576,MATCH($A649,'Hoja de Trabajo para listado'!$AB$155:$AB$1048576,0),MATCH((CUADRO!G$5&amp;$E649),'Hoja de Trabajo para listado'!$AB$151:$BA$151,0)),0)+IFERROR(INDEX('Hoja de Trabajo para listado'!$BC$155:$CB$1048576,MATCH($A649,'Hoja de Trabajo para listado'!$BC$155:$BC$1048576,0),MATCH((CUADRO!G$5&amp;$E649),'Hoja de Trabajo para listado'!$BC$151:$CB$151,0)),0)+IFERROR(INDEX('Hoja de Trabajo para listado'!$DE$153:$DG$274,MATCH($A649,'Hoja de Trabajo para listado'!$DE$153:$DE$1048576,0),MATCH((CUADRO!G$5&amp;$E649),'Hoja de Trabajo para listado'!$DE$151:$DG$151,0)),0)+IFERROR(INDEX('Hoja de Trabajo para listado'!$CD$155:$DC$1048576,MATCH($A649,'Hoja de Trabajo para listado'!$CD$155:$CD$1048576,0),MATCH((CUADRO!G$5&amp;$E649),'Hoja de Trabajo para listado'!$CD$151:$DC$151,0)),0)</f>
        <v>0</v>
      </c>
      <c r="H649" s="243">
        <f ca="1">+IFERROR(INDEX('Hoja de Trabajo para listado'!$A$155:$Z$1048576,MATCH($A649,'Hoja de Trabajo para listado'!$A$155:$A$1048576,0),MATCH((CUADRO!H$5&amp;$E649),'Hoja de Trabajo para listado'!$A$151:$Z$151,0)),0)+IFERROR(INDEX('Hoja de Trabajo para listado'!$AB$155:$BA$1048576,MATCH($A649,'Hoja de Trabajo para listado'!$AB$155:$AB$1048576,0),MATCH((CUADRO!H$5&amp;$E649),'Hoja de Trabajo para listado'!$AB$151:$BA$151,0)),0)+IFERROR(INDEX('Hoja de Trabajo para listado'!$BC$155:$CB$1048576,MATCH($A649,'Hoja de Trabajo para listado'!$BC$155:$BC$1048576,0),MATCH((CUADRO!H$5&amp;$E649),'Hoja de Trabajo para listado'!$BC$151:$CB$151,0)),0)+IFERROR(INDEX('Hoja de Trabajo para listado'!$DE$153:$DG$274,MATCH($A649,'Hoja de Trabajo para listado'!$DE$153:$DE$1048576,0),MATCH((CUADRO!H$5&amp;$E649),'Hoja de Trabajo para listado'!$DE$151:$DG$151,0)),0)+IFERROR(INDEX('Hoja de Trabajo para listado'!$CD$155:$DC$1048576,MATCH($A649,'Hoja de Trabajo para listado'!$CD$155:$CD$1048576,0),MATCH((CUADRO!H$5&amp;$E649),'Hoja de Trabajo para listado'!$CD$151:$DC$151,0)),0)</f>
        <v>0</v>
      </c>
      <c r="I649" s="243">
        <f ca="1">+IFERROR(INDEX('Hoja de Trabajo para listado'!$A$155:$Z$1048576,MATCH($A649,'Hoja de Trabajo para listado'!$A$155:$A$1048576,0),MATCH((CUADRO!I$5&amp;$E649),'Hoja de Trabajo para listado'!$A$151:$Z$151,0)),0)+IFERROR(INDEX('Hoja de Trabajo para listado'!$AB$155:$BA$1048576,MATCH($A649,'Hoja de Trabajo para listado'!$AB$155:$AB$1048576,0),MATCH((CUADRO!I$5&amp;$E649),'Hoja de Trabajo para listado'!$AB$151:$BA$151,0)),0)+IFERROR(INDEX('Hoja de Trabajo para listado'!$BC$155:$CB$1048576,MATCH($A649,'Hoja de Trabajo para listado'!$BC$155:$BC$1048576,0),MATCH((CUADRO!I$5&amp;$E649),'Hoja de Trabajo para listado'!$BC$151:$CB$151,0)),0)+IFERROR(INDEX('Hoja de Trabajo para listado'!$DE$153:$DG$274,MATCH($A649,'Hoja de Trabajo para listado'!$DE$153:$DE$1048576,0),MATCH((CUADRO!I$5&amp;$E649),'Hoja de Trabajo para listado'!$DE$151:$DG$151,0)),0)+IFERROR(INDEX('Hoja de Trabajo para listado'!$CD$155:$DC$1048576,MATCH($A649,'Hoja de Trabajo para listado'!$CD$155:$CD$1048576,0),MATCH((CUADRO!I$5&amp;$E649),'Hoja de Trabajo para listado'!$CD$151:$DC$151,0)),0)</f>
        <v>0</v>
      </c>
      <c r="J649" s="243">
        <f ca="1">+IFERROR(INDEX('Hoja de Trabajo para listado'!$A$155:$Z$1048576,MATCH($A649,'Hoja de Trabajo para listado'!$A$155:$A$1048576,0),MATCH((CUADRO!J$5&amp;$E649),'Hoja de Trabajo para listado'!$A$151:$Z$151,0)),0)+IFERROR(INDEX('Hoja de Trabajo para listado'!$AB$155:$BA$1048576,MATCH($A649,'Hoja de Trabajo para listado'!$AB$155:$AB$1048576,0),MATCH((CUADRO!J$5&amp;$E649),'Hoja de Trabajo para listado'!$AB$151:$BA$151,0)),0)+IFERROR(INDEX('Hoja de Trabajo para listado'!$BC$155:$CB$1048576,MATCH($A649,'Hoja de Trabajo para listado'!$BC$155:$BC$1048576,0),MATCH((CUADRO!J$5&amp;$E649),'Hoja de Trabajo para listado'!$BC$151:$CB$151,0)),0)+IFERROR(INDEX('Hoja de Trabajo para listado'!$DE$153:$DG$274,MATCH($A649,'Hoja de Trabajo para listado'!$DE$153:$DE$1048576,0),MATCH((CUADRO!J$5&amp;$E649),'Hoja de Trabajo para listado'!$DE$151:$DG$151,0)),0)+IFERROR(INDEX('Hoja de Trabajo para listado'!$CD$155:$DC$1048576,MATCH($A649,'Hoja de Trabajo para listado'!$CD$155:$CD$1048576,0),MATCH((CUADRO!J$5&amp;$E649),'Hoja de Trabajo para listado'!$CD$151:$DC$151,0)),0)</f>
        <v>0</v>
      </c>
      <c r="K649" s="243">
        <f ca="1">+IFERROR(INDEX('Hoja de Trabajo para listado'!$A$155:$Z$1048576,MATCH($A649,'Hoja de Trabajo para listado'!$A$155:$A$1048576,0),MATCH((CUADRO!K$5&amp;$E649),'Hoja de Trabajo para listado'!$A$151:$Z$151,0)),0)+IFERROR(INDEX('Hoja de Trabajo para listado'!$AB$155:$BA$1048576,MATCH($A649,'Hoja de Trabajo para listado'!$AB$155:$AB$1048576,0),MATCH((CUADRO!K$5&amp;$E649),'Hoja de Trabajo para listado'!$AB$151:$BA$151,0)),0)+IFERROR(INDEX('Hoja de Trabajo para listado'!$BC$155:$CB$1048576,MATCH($A649,'Hoja de Trabajo para listado'!$BC$155:$BC$1048576,0),MATCH((CUADRO!K$5&amp;$E649),'Hoja de Trabajo para listado'!$BC$151:$CB$151,0)),0)+IFERROR(INDEX('Hoja de Trabajo para listado'!$DE$153:$DG$274,MATCH($A649,'Hoja de Trabajo para listado'!$DE$153:$DE$1048576,0),MATCH((CUADRO!K$5&amp;$E649),'Hoja de Trabajo para listado'!$DE$151:$DG$151,0)),0)+IFERROR(INDEX('Hoja de Trabajo para listado'!$CD$155:$DC$1048576,MATCH($A649,'Hoja de Trabajo para listado'!$CD$155:$CD$1048576,0),MATCH((CUADRO!K$5&amp;$E649),'Hoja de Trabajo para listado'!$CD$151:$DC$151,0)),0)</f>
        <v>0</v>
      </c>
      <c r="L649" s="243">
        <f ca="1">+IFERROR(INDEX('Hoja de Trabajo para listado'!$A$155:$Z$1048576,MATCH($A649,'Hoja de Trabajo para listado'!$A$155:$A$1048576,0),MATCH((CUADRO!L$5&amp;$E649),'Hoja de Trabajo para listado'!$A$151:$Z$151,0)),0)+IFERROR(INDEX('Hoja de Trabajo para listado'!$AB$155:$BA$1048576,MATCH($A649,'Hoja de Trabajo para listado'!$AB$155:$AB$1048576,0),MATCH((CUADRO!L$5&amp;$E649),'Hoja de Trabajo para listado'!$AB$151:$BA$151,0)),0)+IFERROR(INDEX('Hoja de Trabajo para listado'!$BC$155:$CB$1048576,MATCH($A649,'Hoja de Trabajo para listado'!$BC$155:$BC$1048576,0),MATCH((CUADRO!L$5&amp;$E649),'Hoja de Trabajo para listado'!$BC$151:$CB$151,0)),0)+IFERROR(INDEX('Hoja de Trabajo para listado'!$DE$153:$DG$274,MATCH($A649,'Hoja de Trabajo para listado'!$DE$153:$DE$1048576,0),MATCH((CUADRO!L$5&amp;$E649),'Hoja de Trabajo para listado'!$DE$151:$DG$151,0)),0)+IFERROR(INDEX('Hoja de Trabajo para listado'!$CD$155:$DC$1048576,MATCH($A649,'Hoja de Trabajo para listado'!$CD$155:$CD$1048576,0),MATCH((CUADRO!L$5&amp;$E649),'Hoja de Trabajo para listado'!$CD$151:$DC$151,0)),0)</f>
        <v>0</v>
      </c>
      <c r="M649" s="243">
        <f ca="1">+IFERROR(INDEX('Hoja de Trabajo para listado'!$A$155:$Z$1048576,MATCH($A649,'Hoja de Trabajo para listado'!$A$155:$A$1048576,0),MATCH((CUADRO!M$5&amp;$E649),'Hoja de Trabajo para listado'!$A$151:$Z$151,0)),0)+IFERROR(INDEX('Hoja de Trabajo para listado'!$AB$155:$BA$1048576,MATCH($A649,'Hoja de Trabajo para listado'!$AB$155:$AB$1048576,0),MATCH((CUADRO!M$5&amp;$E649),'Hoja de Trabajo para listado'!$AB$151:$BA$151,0)),0)+IFERROR(INDEX('Hoja de Trabajo para listado'!$BC$155:$CB$1048576,MATCH($A649,'Hoja de Trabajo para listado'!$BC$155:$BC$1048576,0),MATCH((CUADRO!M$5&amp;$E649),'Hoja de Trabajo para listado'!$BC$151:$CB$151,0)),0)+IFERROR(INDEX('Hoja de Trabajo para listado'!$DE$153:$DG$274,MATCH($A649,'Hoja de Trabajo para listado'!$DE$153:$DE$1048576,0),MATCH((CUADRO!M$5&amp;$E649),'Hoja de Trabajo para listado'!$DE$151:$DG$151,0)),0)+IFERROR(INDEX('Hoja de Trabajo para listado'!$CD$155:$DC$1048576,MATCH($A649,'Hoja de Trabajo para listado'!$CD$155:$CD$1048576,0),MATCH((CUADRO!M$5&amp;$E649),'Hoja de Trabajo para listado'!$CD$151:$DC$151,0)),0)</f>
        <v>0</v>
      </c>
      <c r="N649" s="243">
        <f ca="1">+IFERROR(INDEX('Hoja de Trabajo para listado'!$A$155:$Z$1048576,MATCH($A649,'Hoja de Trabajo para listado'!$A$155:$A$1048576,0),MATCH((CUADRO!N$5&amp;$E649),'Hoja de Trabajo para listado'!$A$151:$Z$151,0)),0)+IFERROR(INDEX('Hoja de Trabajo para listado'!$AB$155:$BA$1048576,MATCH($A649,'Hoja de Trabajo para listado'!$AB$155:$AB$1048576,0),MATCH((CUADRO!N$5&amp;$E649),'Hoja de Trabajo para listado'!$AB$151:$BA$151,0)),0)+IFERROR(INDEX('Hoja de Trabajo para listado'!$BC$155:$CB$1048576,MATCH($A649,'Hoja de Trabajo para listado'!$BC$155:$BC$1048576,0),MATCH((CUADRO!N$5&amp;$E649),'Hoja de Trabajo para listado'!$BC$151:$CB$151,0)),0)+IFERROR(INDEX('Hoja de Trabajo para listado'!$DE$153:$DG$274,MATCH($A649,'Hoja de Trabajo para listado'!$DE$153:$DE$1048576,0),MATCH((CUADRO!N$5&amp;$E649),'Hoja de Trabajo para listado'!$DE$151:$DG$151,0)),0)+IFERROR(INDEX('Hoja de Trabajo para listado'!$CD$155:$DC$1048576,MATCH($A649,'Hoja de Trabajo para listado'!$CD$155:$CD$1048576,0),MATCH((CUADRO!N$5&amp;$E649),'Hoja de Trabajo para listado'!$CD$151:$DC$151,0)),0)</f>
        <v>0</v>
      </c>
      <c r="O649" s="243">
        <f ca="1">+IFERROR(INDEX('Hoja de Trabajo para listado'!$A$155:$Z$1048576,MATCH($A649,'Hoja de Trabajo para listado'!$A$155:$A$1048576,0),MATCH((CUADRO!O$5&amp;$E649),'Hoja de Trabajo para listado'!$A$151:$Z$151,0)),0)+IFERROR(INDEX('Hoja de Trabajo para listado'!$AB$155:$BA$1048576,MATCH($A649,'Hoja de Trabajo para listado'!$AB$155:$AB$1048576,0),MATCH((CUADRO!O$5&amp;$E649),'Hoja de Trabajo para listado'!$AB$151:$BA$151,0)),0)+IFERROR(INDEX('Hoja de Trabajo para listado'!$BC$155:$CB$1048576,MATCH($A649,'Hoja de Trabajo para listado'!$BC$155:$BC$1048576,0),MATCH((CUADRO!O$5&amp;$E649),'Hoja de Trabajo para listado'!$BC$151:$CB$151,0)),0)+IFERROR(INDEX('Hoja de Trabajo para listado'!$DE$153:$DG$274,MATCH($A649,'Hoja de Trabajo para listado'!$DE$153:$DE$1048576,0),MATCH((CUADRO!O$5&amp;$E649),'Hoja de Trabajo para listado'!$DE$151:$DG$151,0)),0)+IFERROR(INDEX('Hoja de Trabajo para listado'!$CD$155:$DC$1048576,MATCH($A649,'Hoja de Trabajo para listado'!$CD$155:$CD$1048576,0),MATCH((CUADRO!O$5&amp;$E649),'Hoja de Trabajo para listado'!$CD$151:$DC$151,0)),0)</f>
        <v>0</v>
      </c>
      <c r="P649" s="243">
        <f ca="1">+IFERROR(INDEX('Hoja de Trabajo para listado'!$A$155:$Z$1048576,MATCH($A649,'Hoja de Trabajo para listado'!$A$155:$A$1048576,0),MATCH((CUADRO!P$5&amp;$E649),'Hoja de Trabajo para listado'!$A$151:$Z$151,0)),0)+IFERROR(INDEX('Hoja de Trabajo para listado'!$AB$155:$BA$1048576,MATCH($A649,'Hoja de Trabajo para listado'!$AB$155:$AB$1048576,0),MATCH((CUADRO!P$5&amp;$E649),'Hoja de Trabajo para listado'!$AB$151:$BA$151,0)),0)+IFERROR(INDEX('Hoja de Trabajo para listado'!$BC$155:$CB$1048576,MATCH($A649,'Hoja de Trabajo para listado'!$BC$155:$BC$1048576,0),MATCH((CUADRO!P$5&amp;$E649),'Hoja de Trabajo para listado'!$BC$151:$CB$151,0)),0)+IFERROR(INDEX('Hoja de Trabajo para listado'!$DE$153:$DG$274,MATCH($A649,'Hoja de Trabajo para listado'!$DE$153:$DE$1048576,0),MATCH((CUADRO!P$5&amp;$E649),'Hoja de Trabajo para listado'!$DE$151:$DG$151,0)),0)+IFERROR(INDEX('Hoja de Trabajo para listado'!$CD$155:$DC$1048576,MATCH($A649,'Hoja de Trabajo para listado'!$CD$155:$CD$1048576,0),MATCH((CUADRO!P$5&amp;$E649),'Hoja de Trabajo para listado'!$CD$151:$DC$151,0)),0)</f>
        <v>0</v>
      </c>
      <c r="Q649" s="243">
        <f ca="1">+IFERROR(INDEX('Hoja de Trabajo para listado'!$A$155:$Z$1048576,MATCH($A649,'Hoja de Trabajo para listado'!$A$155:$A$1048576,0),MATCH((CUADRO!Q$5&amp;$E649),'Hoja de Trabajo para listado'!$A$151:$Z$151,0)),0)+IFERROR(INDEX('Hoja de Trabajo para listado'!$AB$155:$BA$1048576,MATCH($A649,'Hoja de Trabajo para listado'!$AB$155:$AB$1048576,0),MATCH((CUADRO!Q$5&amp;$E649),'Hoja de Trabajo para listado'!$AB$151:$BA$151,0)),0)+IFERROR(INDEX('Hoja de Trabajo para listado'!$BC$155:$CB$1048576,MATCH($A649,'Hoja de Trabajo para listado'!$BC$155:$BC$1048576,0),MATCH((CUADRO!Q$5&amp;$E649),'Hoja de Trabajo para listado'!$BC$151:$CB$151,0)),0)+IFERROR(INDEX('Hoja de Trabajo para listado'!$DE$153:$DG$274,MATCH($A649,'Hoja de Trabajo para listado'!$DE$153:$DE$1048576,0),MATCH((CUADRO!Q$5&amp;$E649),'Hoja de Trabajo para listado'!$DE$151:$DG$151,0)),0)+IFERROR(INDEX('Hoja de Trabajo para listado'!$CD$155:$DC$1048576,MATCH($A649,'Hoja de Trabajo para listado'!$CD$155:$CD$1048576,0),MATCH((CUADRO!Q$5&amp;$E649),'Hoja de Trabajo para listado'!$CD$151:$DC$151,0)),0)</f>
        <v>0</v>
      </c>
      <c r="R649" s="243">
        <f t="shared" ca="1" si="23"/>
        <v>0</v>
      </c>
      <c r="S649" s="249">
        <f ca="1">+R648+R649</f>
        <v>0</v>
      </c>
      <c r="T649" s="243">
        <f ca="1">+S649</f>
        <v>0</v>
      </c>
      <c r="U649" s="242">
        <f t="shared" si="24"/>
        <v>2</v>
      </c>
      <c r="V649" s="333" t="str">
        <f>+VLOOKUP(A649,bd_lista!$A$3:$E$590,5,FALSE)</f>
        <v>Gobiernos Autonomos Municipales</v>
      </c>
      <c r="W649" s="392"/>
      <c r="X649" s="242">
        <f>+VLOOKUP(A649,[4]Sheet1!$A$13:$D$744,4,FALSE)</f>
        <v>0</v>
      </c>
      <c r="Y649" s="242" t="e">
        <f>+VLOOKUP(X649,bd_lista!$A$3:$C$590,3,FALSE)</f>
        <v>#N/A</v>
      </c>
      <c r="Z649" s="292"/>
      <c r="AA649" s="293"/>
    </row>
    <row r="650" spans="1:27" customFormat="1" ht="15" hidden="1" customHeight="1">
      <c r="A650" s="32">
        <v>1278</v>
      </c>
      <c r="B650" s="387">
        <f>+A650</f>
        <v>1278</v>
      </c>
      <c r="C650" s="247" t="str">
        <f>+VLOOKUP(A650,bd_lista!$A$3:$C$590,3,FALSE)</f>
        <v>Gobierno Autónomo Municipal de San Andrés de Machaca</v>
      </c>
      <c r="D650" s="389" t="str">
        <f>+C650</f>
        <v>Gobierno Autónomo Municipal de San Andrés de Machaca</v>
      </c>
      <c r="E650" s="242" t="s">
        <v>1304</v>
      </c>
      <c r="F650" s="243">
        <f ca="1">+IFERROR(INDEX('Hoja de Trabajo para listado'!$A$155:$Z$1048576,MATCH($A650,'Hoja de Trabajo para listado'!$A$155:$A$1048576,0),MATCH((CUADRO!F$5&amp;$E650),'Hoja de Trabajo para listado'!$A$151:$Z$151,0)),0)+IFERROR(INDEX('Hoja de Trabajo para listado'!$AB$155:$BA$1048576,MATCH($A650,'Hoja de Trabajo para listado'!$AB$155:$AB$1048576,0),MATCH((CUADRO!F$5&amp;$E650),'Hoja de Trabajo para listado'!$AB$151:$BA$151,0)),0)+IFERROR(INDEX('Hoja de Trabajo para listado'!$BC$155:$CB$1048576,MATCH($A650,'Hoja de Trabajo para listado'!$BC$155:$BC$1048576,0),MATCH((CUADRO!F$5&amp;$E650),'Hoja de Trabajo para listado'!$BC$151:$CB$151,0)),0)+IFERROR(INDEX('Hoja de Trabajo para listado'!$DE$153:$DG$274,MATCH($A650,'Hoja de Trabajo para listado'!$DE$153:$DE$1048576,0),MATCH((CUADRO!F$5&amp;$E650),'Hoja de Trabajo para listado'!$DE$151:$DG$151,0)),0)+IFERROR(INDEX('Hoja de Trabajo para listado'!$CD$155:$DC$1048576,MATCH($A650,'Hoja de Trabajo para listado'!$CD$155:$CD$1048576,0),MATCH((CUADRO!F$5&amp;$E650),'Hoja de Trabajo para listado'!$CD$151:$DC$151,0)),0)</f>
        <v>0</v>
      </c>
      <c r="G650" s="243">
        <f ca="1">+IFERROR(INDEX('Hoja de Trabajo para listado'!$A$155:$Z$1048576,MATCH($A650,'Hoja de Trabajo para listado'!$A$155:$A$1048576,0),MATCH((CUADRO!G$5&amp;$E650),'Hoja de Trabajo para listado'!$A$151:$Z$151,0)),0)+IFERROR(INDEX('Hoja de Trabajo para listado'!$AB$155:$BA$1048576,MATCH($A650,'Hoja de Trabajo para listado'!$AB$155:$AB$1048576,0),MATCH((CUADRO!G$5&amp;$E650),'Hoja de Trabajo para listado'!$AB$151:$BA$151,0)),0)+IFERROR(INDEX('Hoja de Trabajo para listado'!$BC$155:$CB$1048576,MATCH($A650,'Hoja de Trabajo para listado'!$BC$155:$BC$1048576,0),MATCH((CUADRO!G$5&amp;$E650),'Hoja de Trabajo para listado'!$BC$151:$CB$151,0)),0)+IFERROR(INDEX('Hoja de Trabajo para listado'!$DE$153:$DG$274,MATCH($A650,'Hoja de Trabajo para listado'!$DE$153:$DE$1048576,0),MATCH((CUADRO!G$5&amp;$E650),'Hoja de Trabajo para listado'!$DE$151:$DG$151,0)),0)+IFERROR(INDEX('Hoja de Trabajo para listado'!$CD$155:$DC$1048576,MATCH($A650,'Hoja de Trabajo para listado'!$CD$155:$CD$1048576,0),MATCH((CUADRO!G$5&amp;$E650),'Hoja de Trabajo para listado'!$CD$151:$DC$151,0)),0)</f>
        <v>0</v>
      </c>
      <c r="H650" s="243">
        <f ca="1">+IFERROR(INDEX('Hoja de Trabajo para listado'!$A$155:$Z$1048576,MATCH($A650,'Hoja de Trabajo para listado'!$A$155:$A$1048576,0),MATCH((CUADRO!H$5&amp;$E650),'Hoja de Trabajo para listado'!$A$151:$Z$151,0)),0)+IFERROR(INDEX('Hoja de Trabajo para listado'!$AB$155:$BA$1048576,MATCH($A650,'Hoja de Trabajo para listado'!$AB$155:$AB$1048576,0),MATCH((CUADRO!H$5&amp;$E650),'Hoja de Trabajo para listado'!$AB$151:$BA$151,0)),0)+IFERROR(INDEX('Hoja de Trabajo para listado'!$BC$155:$CB$1048576,MATCH($A650,'Hoja de Trabajo para listado'!$BC$155:$BC$1048576,0),MATCH((CUADRO!H$5&amp;$E650),'Hoja de Trabajo para listado'!$BC$151:$CB$151,0)),0)+IFERROR(INDEX('Hoja de Trabajo para listado'!$DE$153:$DG$274,MATCH($A650,'Hoja de Trabajo para listado'!$DE$153:$DE$1048576,0),MATCH((CUADRO!H$5&amp;$E650),'Hoja de Trabajo para listado'!$DE$151:$DG$151,0)),0)+IFERROR(INDEX('Hoja de Trabajo para listado'!$CD$155:$DC$1048576,MATCH($A650,'Hoja de Trabajo para listado'!$CD$155:$CD$1048576,0),MATCH((CUADRO!H$5&amp;$E650),'Hoja de Trabajo para listado'!$CD$151:$DC$151,0)),0)</f>
        <v>0</v>
      </c>
      <c r="I650" s="243">
        <f ca="1">+IFERROR(INDEX('Hoja de Trabajo para listado'!$A$155:$Z$1048576,MATCH($A650,'Hoja de Trabajo para listado'!$A$155:$A$1048576,0),MATCH((CUADRO!I$5&amp;$E650),'Hoja de Trabajo para listado'!$A$151:$Z$151,0)),0)+IFERROR(INDEX('Hoja de Trabajo para listado'!$AB$155:$BA$1048576,MATCH($A650,'Hoja de Trabajo para listado'!$AB$155:$AB$1048576,0),MATCH((CUADRO!I$5&amp;$E650),'Hoja de Trabajo para listado'!$AB$151:$BA$151,0)),0)+IFERROR(INDEX('Hoja de Trabajo para listado'!$BC$155:$CB$1048576,MATCH($A650,'Hoja de Trabajo para listado'!$BC$155:$BC$1048576,0),MATCH((CUADRO!I$5&amp;$E650),'Hoja de Trabajo para listado'!$BC$151:$CB$151,0)),0)+IFERROR(INDEX('Hoja de Trabajo para listado'!$DE$153:$DG$274,MATCH($A650,'Hoja de Trabajo para listado'!$DE$153:$DE$1048576,0),MATCH((CUADRO!I$5&amp;$E650),'Hoja de Trabajo para listado'!$DE$151:$DG$151,0)),0)+IFERROR(INDEX('Hoja de Trabajo para listado'!$CD$155:$DC$1048576,MATCH($A650,'Hoja de Trabajo para listado'!$CD$155:$CD$1048576,0),MATCH((CUADRO!I$5&amp;$E650),'Hoja de Trabajo para listado'!$CD$151:$DC$151,0)),0)</f>
        <v>0</v>
      </c>
      <c r="J650" s="243">
        <f ca="1">+IFERROR(INDEX('Hoja de Trabajo para listado'!$A$155:$Z$1048576,MATCH($A650,'Hoja de Trabajo para listado'!$A$155:$A$1048576,0),MATCH((CUADRO!J$5&amp;$E650),'Hoja de Trabajo para listado'!$A$151:$Z$151,0)),0)+IFERROR(INDEX('Hoja de Trabajo para listado'!$AB$155:$BA$1048576,MATCH($A650,'Hoja de Trabajo para listado'!$AB$155:$AB$1048576,0),MATCH((CUADRO!J$5&amp;$E650),'Hoja de Trabajo para listado'!$AB$151:$BA$151,0)),0)+IFERROR(INDEX('Hoja de Trabajo para listado'!$BC$155:$CB$1048576,MATCH($A650,'Hoja de Trabajo para listado'!$BC$155:$BC$1048576,0),MATCH((CUADRO!J$5&amp;$E650),'Hoja de Trabajo para listado'!$BC$151:$CB$151,0)),0)+IFERROR(INDEX('Hoja de Trabajo para listado'!$DE$153:$DG$274,MATCH($A650,'Hoja de Trabajo para listado'!$DE$153:$DE$1048576,0),MATCH((CUADRO!J$5&amp;$E650),'Hoja de Trabajo para listado'!$DE$151:$DG$151,0)),0)+IFERROR(INDEX('Hoja de Trabajo para listado'!$CD$155:$DC$1048576,MATCH($A650,'Hoja de Trabajo para listado'!$CD$155:$CD$1048576,0),MATCH((CUADRO!J$5&amp;$E650),'Hoja de Trabajo para listado'!$CD$151:$DC$151,0)),0)</f>
        <v>0</v>
      </c>
      <c r="K650" s="243">
        <f ca="1">+IFERROR(INDEX('Hoja de Trabajo para listado'!$A$155:$Z$1048576,MATCH($A650,'Hoja de Trabajo para listado'!$A$155:$A$1048576,0),MATCH((CUADRO!K$5&amp;$E650),'Hoja de Trabajo para listado'!$A$151:$Z$151,0)),0)+IFERROR(INDEX('Hoja de Trabajo para listado'!$AB$155:$BA$1048576,MATCH($A650,'Hoja de Trabajo para listado'!$AB$155:$AB$1048576,0),MATCH((CUADRO!K$5&amp;$E650),'Hoja de Trabajo para listado'!$AB$151:$BA$151,0)),0)+IFERROR(INDEX('Hoja de Trabajo para listado'!$BC$155:$CB$1048576,MATCH($A650,'Hoja de Trabajo para listado'!$BC$155:$BC$1048576,0),MATCH((CUADRO!K$5&amp;$E650),'Hoja de Trabajo para listado'!$BC$151:$CB$151,0)),0)+IFERROR(INDEX('Hoja de Trabajo para listado'!$DE$153:$DG$274,MATCH($A650,'Hoja de Trabajo para listado'!$DE$153:$DE$1048576,0),MATCH((CUADRO!K$5&amp;$E650),'Hoja de Trabajo para listado'!$DE$151:$DG$151,0)),0)+IFERROR(INDEX('Hoja de Trabajo para listado'!$CD$155:$DC$1048576,MATCH($A650,'Hoja de Trabajo para listado'!$CD$155:$CD$1048576,0),MATCH((CUADRO!K$5&amp;$E650),'Hoja de Trabajo para listado'!$CD$151:$DC$151,0)),0)</f>
        <v>0</v>
      </c>
      <c r="L650" s="243">
        <f ca="1">+IFERROR(INDEX('Hoja de Trabajo para listado'!$A$155:$Z$1048576,MATCH($A650,'Hoja de Trabajo para listado'!$A$155:$A$1048576,0),MATCH((CUADRO!L$5&amp;$E650),'Hoja de Trabajo para listado'!$A$151:$Z$151,0)),0)+IFERROR(INDEX('Hoja de Trabajo para listado'!$AB$155:$BA$1048576,MATCH($A650,'Hoja de Trabajo para listado'!$AB$155:$AB$1048576,0),MATCH((CUADRO!L$5&amp;$E650),'Hoja de Trabajo para listado'!$AB$151:$BA$151,0)),0)+IFERROR(INDEX('Hoja de Trabajo para listado'!$BC$155:$CB$1048576,MATCH($A650,'Hoja de Trabajo para listado'!$BC$155:$BC$1048576,0),MATCH((CUADRO!L$5&amp;$E650),'Hoja de Trabajo para listado'!$BC$151:$CB$151,0)),0)+IFERROR(INDEX('Hoja de Trabajo para listado'!$DE$153:$DG$274,MATCH($A650,'Hoja de Trabajo para listado'!$DE$153:$DE$1048576,0),MATCH((CUADRO!L$5&amp;$E650),'Hoja de Trabajo para listado'!$DE$151:$DG$151,0)),0)+IFERROR(INDEX('Hoja de Trabajo para listado'!$CD$155:$DC$1048576,MATCH($A650,'Hoja de Trabajo para listado'!$CD$155:$CD$1048576,0),MATCH((CUADRO!L$5&amp;$E650),'Hoja de Trabajo para listado'!$CD$151:$DC$151,0)),0)</f>
        <v>0</v>
      </c>
      <c r="M650" s="243">
        <f ca="1">+IFERROR(INDEX('Hoja de Trabajo para listado'!$A$155:$Z$1048576,MATCH($A650,'Hoja de Trabajo para listado'!$A$155:$A$1048576,0),MATCH((CUADRO!M$5&amp;$E650),'Hoja de Trabajo para listado'!$A$151:$Z$151,0)),0)+IFERROR(INDEX('Hoja de Trabajo para listado'!$AB$155:$BA$1048576,MATCH($A650,'Hoja de Trabajo para listado'!$AB$155:$AB$1048576,0),MATCH((CUADRO!M$5&amp;$E650),'Hoja de Trabajo para listado'!$AB$151:$BA$151,0)),0)+IFERROR(INDEX('Hoja de Trabajo para listado'!$BC$155:$CB$1048576,MATCH($A650,'Hoja de Trabajo para listado'!$BC$155:$BC$1048576,0),MATCH((CUADRO!M$5&amp;$E650),'Hoja de Trabajo para listado'!$BC$151:$CB$151,0)),0)+IFERROR(INDEX('Hoja de Trabajo para listado'!$DE$153:$DG$274,MATCH($A650,'Hoja de Trabajo para listado'!$DE$153:$DE$1048576,0),MATCH((CUADRO!M$5&amp;$E650),'Hoja de Trabajo para listado'!$DE$151:$DG$151,0)),0)+IFERROR(INDEX('Hoja de Trabajo para listado'!$CD$155:$DC$1048576,MATCH($A650,'Hoja de Trabajo para listado'!$CD$155:$CD$1048576,0),MATCH((CUADRO!M$5&amp;$E650),'Hoja de Trabajo para listado'!$CD$151:$DC$151,0)),0)</f>
        <v>0</v>
      </c>
      <c r="N650" s="243">
        <f ca="1">+IFERROR(INDEX('Hoja de Trabajo para listado'!$A$155:$Z$1048576,MATCH($A650,'Hoja de Trabajo para listado'!$A$155:$A$1048576,0),MATCH((CUADRO!N$5&amp;$E650),'Hoja de Trabajo para listado'!$A$151:$Z$151,0)),0)+IFERROR(INDEX('Hoja de Trabajo para listado'!$AB$155:$BA$1048576,MATCH($A650,'Hoja de Trabajo para listado'!$AB$155:$AB$1048576,0),MATCH((CUADRO!N$5&amp;$E650),'Hoja de Trabajo para listado'!$AB$151:$BA$151,0)),0)+IFERROR(INDEX('Hoja de Trabajo para listado'!$BC$155:$CB$1048576,MATCH($A650,'Hoja de Trabajo para listado'!$BC$155:$BC$1048576,0),MATCH((CUADRO!N$5&amp;$E650),'Hoja de Trabajo para listado'!$BC$151:$CB$151,0)),0)+IFERROR(INDEX('Hoja de Trabajo para listado'!$DE$153:$DG$274,MATCH($A650,'Hoja de Trabajo para listado'!$DE$153:$DE$1048576,0),MATCH((CUADRO!N$5&amp;$E650),'Hoja de Trabajo para listado'!$DE$151:$DG$151,0)),0)+IFERROR(INDEX('Hoja de Trabajo para listado'!$CD$155:$DC$1048576,MATCH($A650,'Hoja de Trabajo para listado'!$CD$155:$CD$1048576,0),MATCH((CUADRO!N$5&amp;$E650),'Hoja de Trabajo para listado'!$CD$151:$DC$151,0)),0)</f>
        <v>0</v>
      </c>
      <c r="O650" s="243">
        <f ca="1">+IFERROR(INDEX('Hoja de Trabajo para listado'!$A$155:$Z$1048576,MATCH($A650,'Hoja de Trabajo para listado'!$A$155:$A$1048576,0),MATCH((CUADRO!O$5&amp;$E650),'Hoja de Trabajo para listado'!$A$151:$Z$151,0)),0)+IFERROR(INDEX('Hoja de Trabajo para listado'!$AB$155:$BA$1048576,MATCH($A650,'Hoja de Trabajo para listado'!$AB$155:$AB$1048576,0),MATCH((CUADRO!O$5&amp;$E650),'Hoja de Trabajo para listado'!$AB$151:$BA$151,0)),0)+IFERROR(INDEX('Hoja de Trabajo para listado'!$BC$155:$CB$1048576,MATCH($A650,'Hoja de Trabajo para listado'!$BC$155:$BC$1048576,0),MATCH((CUADRO!O$5&amp;$E650),'Hoja de Trabajo para listado'!$BC$151:$CB$151,0)),0)+IFERROR(INDEX('Hoja de Trabajo para listado'!$DE$153:$DG$274,MATCH($A650,'Hoja de Trabajo para listado'!$DE$153:$DE$1048576,0),MATCH((CUADRO!O$5&amp;$E650),'Hoja de Trabajo para listado'!$DE$151:$DG$151,0)),0)+IFERROR(INDEX('Hoja de Trabajo para listado'!$CD$155:$DC$1048576,MATCH($A650,'Hoja de Trabajo para listado'!$CD$155:$CD$1048576,0),MATCH((CUADRO!O$5&amp;$E650),'Hoja de Trabajo para listado'!$CD$151:$DC$151,0)),0)</f>
        <v>0</v>
      </c>
      <c r="P650" s="243">
        <f ca="1">+IFERROR(INDEX('Hoja de Trabajo para listado'!$A$155:$Z$1048576,MATCH($A650,'Hoja de Trabajo para listado'!$A$155:$A$1048576,0),MATCH((CUADRO!P$5&amp;$E650),'Hoja de Trabajo para listado'!$A$151:$Z$151,0)),0)+IFERROR(INDEX('Hoja de Trabajo para listado'!$AB$155:$BA$1048576,MATCH($A650,'Hoja de Trabajo para listado'!$AB$155:$AB$1048576,0),MATCH((CUADRO!P$5&amp;$E650),'Hoja de Trabajo para listado'!$AB$151:$BA$151,0)),0)+IFERROR(INDEX('Hoja de Trabajo para listado'!$BC$155:$CB$1048576,MATCH($A650,'Hoja de Trabajo para listado'!$BC$155:$BC$1048576,0),MATCH((CUADRO!P$5&amp;$E650),'Hoja de Trabajo para listado'!$BC$151:$CB$151,0)),0)+IFERROR(INDEX('Hoja de Trabajo para listado'!$DE$153:$DG$274,MATCH($A650,'Hoja de Trabajo para listado'!$DE$153:$DE$1048576,0),MATCH((CUADRO!P$5&amp;$E650),'Hoja de Trabajo para listado'!$DE$151:$DG$151,0)),0)+IFERROR(INDEX('Hoja de Trabajo para listado'!$CD$155:$DC$1048576,MATCH($A650,'Hoja de Trabajo para listado'!$CD$155:$CD$1048576,0),MATCH((CUADRO!P$5&amp;$E650),'Hoja de Trabajo para listado'!$CD$151:$DC$151,0)),0)</f>
        <v>0</v>
      </c>
      <c r="Q650" s="243">
        <f ca="1">+IFERROR(INDEX('Hoja de Trabajo para listado'!$A$155:$Z$1048576,MATCH($A650,'Hoja de Trabajo para listado'!$A$155:$A$1048576,0),MATCH((CUADRO!Q$5&amp;$E650),'Hoja de Trabajo para listado'!$A$151:$Z$151,0)),0)+IFERROR(INDEX('Hoja de Trabajo para listado'!$AB$155:$BA$1048576,MATCH($A650,'Hoja de Trabajo para listado'!$AB$155:$AB$1048576,0),MATCH((CUADRO!Q$5&amp;$E650),'Hoja de Trabajo para listado'!$AB$151:$BA$151,0)),0)+IFERROR(INDEX('Hoja de Trabajo para listado'!$BC$155:$CB$1048576,MATCH($A650,'Hoja de Trabajo para listado'!$BC$155:$BC$1048576,0),MATCH((CUADRO!Q$5&amp;$E650),'Hoja de Trabajo para listado'!$BC$151:$CB$151,0)),0)+IFERROR(INDEX('Hoja de Trabajo para listado'!$DE$153:$DG$274,MATCH($A650,'Hoja de Trabajo para listado'!$DE$153:$DE$1048576,0),MATCH((CUADRO!Q$5&amp;$E650),'Hoja de Trabajo para listado'!$DE$151:$DG$151,0)),0)+IFERROR(INDEX('Hoja de Trabajo para listado'!$CD$155:$DC$1048576,MATCH($A650,'Hoja de Trabajo para listado'!$CD$155:$CD$1048576,0),MATCH((CUADRO!Q$5&amp;$E650),'Hoja de Trabajo para listado'!$CD$151:$DC$151,0)),0)</f>
        <v>0</v>
      </c>
      <c r="R650" s="243">
        <f t="shared" ca="1" si="23"/>
        <v>0</v>
      </c>
      <c r="S650" s="249"/>
      <c r="T650" s="243">
        <f ca="1">+T651</f>
        <v>0</v>
      </c>
      <c r="U650" s="242">
        <f t="shared" si="24"/>
        <v>1</v>
      </c>
      <c r="V650" s="333" t="str">
        <f>+VLOOKUP(A650,bd_lista!$A$3:$E$590,5,FALSE)</f>
        <v>Gobiernos Autonomos Municipales</v>
      </c>
      <c r="W650" s="391" t="str">
        <f>+V650</f>
        <v>Gobiernos Autonomos Municipales</v>
      </c>
      <c r="X650" s="242">
        <f>+VLOOKUP(A650,[4]Sheet1!$A$13:$D$744,4,FALSE)</f>
        <v>0</v>
      </c>
      <c r="Y650" s="242" t="e">
        <f>+VLOOKUP(X650,bd_lista!$A$3:$C$590,3,FALSE)</f>
        <v>#N/A</v>
      </c>
      <c r="Z650" s="294">
        <f>+X650</f>
        <v>0</v>
      </c>
      <c r="AA650" s="295" t="e">
        <f>+Y650</f>
        <v>#N/A</v>
      </c>
    </row>
    <row r="651" spans="1:27" customFormat="1" ht="15" hidden="1" customHeight="1">
      <c r="A651" s="32">
        <v>1278</v>
      </c>
      <c r="B651" s="388"/>
      <c r="C651" s="247" t="str">
        <f>+VLOOKUP(A651,bd_lista!$A$3:$C$590,3,FALSE)</f>
        <v>Gobierno Autónomo Municipal de San Andrés de Machaca</v>
      </c>
      <c r="D651" s="390"/>
      <c r="E651" s="244" t="s">
        <v>1305</v>
      </c>
      <c r="F651" s="243">
        <f ca="1">+IFERROR(INDEX('Hoja de Trabajo para listado'!$A$155:$Z$1048576,MATCH($A651,'Hoja de Trabajo para listado'!$A$155:$A$1048576,0),MATCH((CUADRO!F$5&amp;$E651),'Hoja de Trabajo para listado'!$A$151:$Z$151,0)),0)+IFERROR(INDEX('Hoja de Trabajo para listado'!$AB$155:$BA$1048576,MATCH($A651,'Hoja de Trabajo para listado'!$AB$155:$AB$1048576,0),MATCH((CUADRO!F$5&amp;$E651),'Hoja de Trabajo para listado'!$AB$151:$BA$151,0)),0)+IFERROR(INDEX('Hoja de Trabajo para listado'!$BC$155:$CB$1048576,MATCH($A651,'Hoja de Trabajo para listado'!$BC$155:$BC$1048576,0),MATCH((CUADRO!F$5&amp;$E651),'Hoja de Trabajo para listado'!$BC$151:$CB$151,0)),0)+IFERROR(INDEX('Hoja de Trabajo para listado'!$DE$153:$DG$274,MATCH($A651,'Hoja de Trabajo para listado'!$DE$153:$DE$1048576,0),MATCH((CUADRO!F$5&amp;$E651),'Hoja de Trabajo para listado'!$DE$151:$DG$151,0)),0)+IFERROR(INDEX('Hoja de Trabajo para listado'!$CD$155:$DC$1048576,MATCH($A651,'Hoja de Trabajo para listado'!$CD$155:$CD$1048576,0),MATCH((CUADRO!F$5&amp;$E651),'Hoja de Trabajo para listado'!$CD$151:$DC$151,0)),0)</f>
        <v>0</v>
      </c>
      <c r="G651" s="243">
        <f ca="1">+IFERROR(INDEX('Hoja de Trabajo para listado'!$A$155:$Z$1048576,MATCH($A651,'Hoja de Trabajo para listado'!$A$155:$A$1048576,0),MATCH((CUADRO!G$5&amp;$E651),'Hoja de Trabajo para listado'!$A$151:$Z$151,0)),0)+IFERROR(INDEX('Hoja de Trabajo para listado'!$AB$155:$BA$1048576,MATCH($A651,'Hoja de Trabajo para listado'!$AB$155:$AB$1048576,0),MATCH((CUADRO!G$5&amp;$E651),'Hoja de Trabajo para listado'!$AB$151:$BA$151,0)),0)+IFERROR(INDEX('Hoja de Trabajo para listado'!$BC$155:$CB$1048576,MATCH($A651,'Hoja de Trabajo para listado'!$BC$155:$BC$1048576,0),MATCH((CUADRO!G$5&amp;$E651),'Hoja de Trabajo para listado'!$BC$151:$CB$151,0)),0)+IFERROR(INDEX('Hoja de Trabajo para listado'!$DE$153:$DG$274,MATCH($A651,'Hoja de Trabajo para listado'!$DE$153:$DE$1048576,0),MATCH((CUADRO!G$5&amp;$E651),'Hoja de Trabajo para listado'!$DE$151:$DG$151,0)),0)+IFERROR(INDEX('Hoja de Trabajo para listado'!$CD$155:$DC$1048576,MATCH($A651,'Hoja de Trabajo para listado'!$CD$155:$CD$1048576,0),MATCH((CUADRO!G$5&amp;$E651),'Hoja de Trabajo para listado'!$CD$151:$DC$151,0)),0)</f>
        <v>0</v>
      </c>
      <c r="H651" s="243">
        <f ca="1">+IFERROR(INDEX('Hoja de Trabajo para listado'!$A$155:$Z$1048576,MATCH($A651,'Hoja de Trabajo para listado'!$A$155:$A$1048576,0),MATCH((CUADRO!H$5&amp;$E651),'Hoja de Trabajo para listado'!$A$151:$Z$151,0)),0)+IFERROR(INDEX('Hoja de Trabajo para listado'!$AB$155:$BA$1048576,MATCH($A651,'Hoja de Trabajo para listado'!$AB$155:$AB$1048576,0),MATCH((CUADRO!H$5&amp;$E651),'Hoja de Trabajo para listado'!$AB$151:$BA$151,0)),0)+IFERROR(INDEX('Hoja de Trabajo para listado'!$BC$155:$CB$1048576,MATCH($A651,'Hoja de Trabajo para listado'!$BC$155:$BC$1048576,0),MATCH((CUADRO!H$5&amp;$E651),'Hoja de Trabajo para listado'!$BC$151:$CB$151,0)),0)+IFERROR(INDEX('Hoja de Trabajo para listado'!$DE$153:$DG$274,MATCH($A651,'Hoja de Trabajo para listado'!$DE$153:$DE$1048576,0),MATCH((CUADRO!H$5&amp;$E651),'Hoja de Trabajo para listado'!$DE$151:$DG$151,0)),0)+IFERROR(INDEX('Hoja de Trabajo para listado'!$CD$155:$DC$1048576,MATCH($A651,'Hoja de Trabajo para listado'!$CD$155:$CD$1048576,0),MATCH((CUADRO!H$5&amp;$E651),'Hoja de Trabajo para listado'!$CD$151:$DC$151,0)),0)</f>
        <v>0</v>
      </c>
      <c r="I651" s="243">
        <f ca="1">+IFERROR(INDEX('Hoja de Trabajo para listado'!$A$155:$Z$1048576,MATCH($A651,'Hoja de Trabajo para listado'!$A$155:$A$1048576,0),MATCH((CUADRO!I$5&amp;$E651),'Hoja de Trabajo para listado'!$A$151:$Z$151,0)),0)+IFERROR(INDEX('Hoja de Trabajo para listado'!$AB$155:$BA$1048576,MATCH($A651,'Hoja de Trabajo para listado'!$AB$155:$AB$1048576,0),MATCH((CUADRO!I$5&amp;$E651),'Hoja de Trabajo para listado'!$AB$151:$BA$151,0)),0)+IFERROR(INDEX('Hoja de Trabajo para listado'!$BC$155:$CB$1048576,MATCH($A651,'Hoja de Trabajo para listado'!$BC$155:$BC$1048576,0),MATCH((CUADRO!I$5&amp;$E651),'Hoja de Trabajo para listado'!$BC$151:$CB$151,0)),0)+IFERROR(INDEX('Hoja de Trabajo para listado'!$DE$153:$DG$274,MATCH($A651,'Hoja de Trabajo para listado'!$DE$153:$DE$1048576,0),MATCH((CUADRO!I$5&amp;$E651),'Hoja de Trabajo para listado'!$DE$151:$DG$151,0)),0)+IFERROR(INDEX('Hoja de Trabajo para listado'!$CD$155:$DC$1048576,MATCH($A651,'Hoja de Trabajo para listado'!$CD$155:$CD$1048576,0),MATCH((CUADRO!I$5&amp;$E651),'Hoja de Trabajo para listado'!$CD$151:$DC$151,0)),0)</f>
        <v>0</v>
      </c>
      <c r="J651" s="243">
        <f ca="1">+IFERROR(INDEX('Hoja de Trabajo para listado'!$A$155:$Z$1048576,MATCH($A651,'Hoja de Trabajo para listado'!$A$155:$A$1048576,0),MATCH((CUADRO!J$5&amp;$E651),'Hoja de Trabajo para listado'!$A$151:$Z$151,0)),0)+IFERROR(INDEX('Hoja de Trabajo para listado'!$AB$155:$BA$1048576,MATCH($A651,'Hoja de Trabajo para listado'!$AB$155:$AB$1048576,0),MATCH((CUADRO!J$5&amp;$E651),'Hoja de Trabajo para listado'!$AB$151:$BA$151,0)),0)+IFERROR(INDEX('Hoja de Trabajo para listado'!$BC$155:$CB$1048576,MATCH($A651,'Hoja de Trabajo para listado'!$BC$155:$BC$1048576,0),MATCH((CUADRO!J$5&amp;$E651),'Hoja de Trabajo para listado'!$BC$151:$CB$151,0)),0)+IFERROR(INDEX('Hoja de Trabajo para listado'!$DE$153:$DG$274,MATCH($A651,'Hoja de Trabajo para listado'!$DE$153:$DE$1048576,0),MATCH((CUADRO!J$5&amp;$E651),'Hoja de Trabajo para listado'!$DE$151:$DG$151,0)),0)+IFERROR(INDEX('Hoja de Trabajo para listado'!$CD$155:$DC$1048576,MATCH($A651,'Hoja de Trabajo para listado'!$CD$155:$CD$1048576,0),MATCH((CUADRO!J$5&amp;$E651),'Hoja de Trabajo para listado'!$CD$151:$DC$151,0)),0)</f>
        <v>0</v>
      </c>
      <c r="K651" s="243">
        <f ca="1">+IFERROR(INDEX('Hoja de Trabajo para listado'!$A$155:$Z$1048576,MATCH($A651,'Hoja de Trabajo para listado'!$A$155:$A$1048576,0),MATCH((CUADRO!K$5&amp;$E651),'Hoja de Trabajo para listado'!$A$151:$Z$151,0)),0)+IFERROR(INDEX('Hoja de Trabajo para listado'!$AB$155:$BA$1048576,MATCH($A651,'Hoja de Trabajo para listado'!$AB$155:$AB$1048576,0),MATCH((CUADRO!K$5&amp;$E651),'Hoja de Trabajo para listado'!$AB$151:$BA$151,0)),0)+IFERROR(INDEX('Hoja de Trabajo para listado'!$BC$155:$CB$1048576,MATCH($A651,'Hoja de Trabajo para listado'!$BC$155:$BC$1048576,0),MATCH((CUADRO!K$5&amp;$E651),'Hoja de Trabajo para listado'!$BC$151:$CB$151,0)),0)+IFERROR(INDEX('Hoja de Trabajo para listado'!$DE$153:$DG$274,MATCH($A651,'Hoja de Trabajo para listado'!$DE$153:$DE$1048576,0),MATCH((CUADRO!K$5&amp;$E651),'Hoja de Trabajo para listado'!$DE$151:$DG$151,0)),0)+IFERROR(INDEX('Hoja de Trabajo para listado'!$CD$155:$DC$1048576,MATCH($A651,'Hoja de Trabajo para listado'!$CD$155:$CD$1048576,0),MATCH((CUADRO!K$5&amp;$E651),'Hoja de Trabajo para listado'!$CD$151:$DC$151,0)),0)</f>
        <v>0</v>
      </c>
      <c r="L651" s="243">
        <f ca="1">+IFERROR(INDEX('Hoja de Trabajo para listado'!$A$155:$Z$1048576,MATCH($A651,'Hoja de Trabajo para listado'!$A$155:$A$1048576,0),MATCH((CUADRO!L$5&amp;$E651),'Hoja de Trabajo para listado'!$A$151:$Z$151,0)),0)+IFERROR(INDEX('Hoja de Trabajo para listado'!$AB$155:$BA$1048576,MATCH($A651,'Hoja de Trabajo para listado'!$AB$155:$AB$1048576,0),MATCH((CUADRO!L$5&amp;$E651),'Hoja de Trabajo para listado'!$AB$151:$BA$151,0)),0)+IFERROR(INDEX('Hoja de Trabajo para listado'!$BC$155:$CB$1048576,MATCH($A651,'Hoja de Trabajo para listado'!$BC$155:$BC$1048576,0),MATCH((CUADRO!L$5&amp;$E651),'Hoja de Trabajo para listado'!$BC$151:$CB$151,0)),0)+IFERROR(INDEX('Hoja de Trabajo para listado'!$DE$153:$DG$274,MATCH($A651,'Hoja de Trabajo para listado'!$DE$153:$DE$1048576,0),MATCH((CUADRO!L$5&amp;$E651),'Hoja de Trabajo para listado'!$DE$151:$DG$151,0)),0)+IFERROR(INDEX('Hoja de Trabajo para listado'!$CD$155:$DC$1048576,MATCH($A651,'Hoja de Trabajo para listado'!$CD$155:$CD$1048576,0),MATCH((CUADRO!L$5&amp;$E651),'Hoja de Trabajo para listado'!$CD$151:$DC$151,0)),0)</f>
        <v>0</v>
      </c>
      <c r="M651" s="243">
        <f ca="1">+IFERROR(INDEX('Hoja de Trabajo para listado'!$A$155:$Z$1048576,MATCH($A651,'Hoja de Trabajo para listado'!$A$155:$A$1048576,0),MATCH((CUADRO!M$5&amp;$E651),'Hoja de Trabajo para listado'!$A$151:$Z$151,0)),0)+IFERROR(INDEX('Hoja de Trabajo para listado'!$AB$155:$BA$1048576,MATCH($A651,'Hoja de Trabajo para listado'!$AB$155:$AB$1048576,0),MATCH((CUADRO!M$5&amp;$E651),'Hoja de Trabajo para listado'!$AB$151:$BA$151,0)),0)+IFERROR(INDEX('Hoja de Trabajo para listado'!$BC$155:$CB$1048576,MATCH($A651,'Hoja de Trabajo para listado'!$BC$155:$BC$1048576,0),MATCH((CUADRO!M$5&amp;$E651),'Hoja de Trabajo para listado'!$BC$151:$CB$151,0)),0)+IFERROR(INDEX('Hoja de Trabajo para listado'!$DE$153:$DG$274,MATCH($A651,'Hoja de Trabajo para listado'!$DE$153:$DE$1048576,0),MATCH((CUADRO!M$5&amp;$E651),'Hoja de Trabajo para listado'!$DE$151:$DG$151,0)),0)+IFERROR(INDEX('Hoja de Trabajo para listado'!$CD$155:$DC$1048576,MATCH($A651,'Hoja de Trabajo para listado'!$CD$155:$CD$1048576,0),MATCH((CUADRO!M$5&amp;$E651),'Hoja de Trabajo para listado'!$CD$151:$DC$151,0)),0)</f>
        <v>0</v>
      </c>
      <c r="N651" s="243">
        <f ca="1">+IFERROR(INDEX('Hoja de Trabajo para listado'!$A$155:$Z$1048576,MATCH($A651,'Hoja de Trabajo para listado'!$A$155:$A$1048576,0),MATCH((CUADRO!N$5&amp;$E651),'Hoja de Trabajo para listado'!$A$151:$Z$151,0)),0)+IFERROR(INDEX('Hoja de Trabajo para listado'!$AB$155:$BA$1048576,MATCH($A651,'Hoja de Trabajo para listado'!$AB$155:$AB$1048576,0),MATCH((CUADRO!N$5&amp;$E651),'Hoja de Trabajo para listado'!$AB$151:$BA$151,0)),0)+IFERROR(INDEX('Hoja de Trabajo para listado'!$BC$155:$CB$1048576,MATCH($A651,'Hoja de Trabajo para listado'!$BC$155:$BC$1048576,0),MATCH((CUADRO!N$5&amp;$E651),'Hoja de Trabajo para listado'!$BC$151:$CB$151,0)),0)+IFERROR(INDEX('Hoja de Trabajo para listado'!$DE$153:$DG$274,MATCH($A651,'Hoja de Trabajo para listado'!$DE$153:$DE$1048576,0),MATCH((CUADRO!N$5&amp;$E651),'Hoja de Trabajo para listado'!$DE$151:$DG$151,0)),0)+IFERROR(INDEX('Hoja de Trabajo para listado'!$CD$155:$DC$1048576,MATCH($A651,'Hoja de Trabajo para listado'!$CD$155:$CD$1048576,0),MATCH((CUADRO!N$5&amp;$E651),'Hoja de Trabajo para listado'!$CD$151:$DC$151,0)),0)</f>
        <v>0</v>
      </c>
      <c r="O651" s="243">
        <f ca="1">+IFERROR(INDEX('Hoja de Trabajo para listado'!$A$155:$Z$1048576,MATCH($A651,'Hoja de Trabajo para listado'!$A$155:$A$1048576,0),MATCH((CUADRO!O$5&amp;$E651),'Hoja de Trabajo para listado'!$A$151:$Z$151,0)),0)+IFERROR(INDEX('Hoja de Trabajo para listado'!$AB$155:$BA$1048576,MATCH($A651,'Hoja de Trabajo para listado'!$AB$155:$AB$1048576,0),MATCH((CUADRO!O$5&amp;$E651),'Hoja de Trabajo para listado'!$AB$151:$BA$151,0)),0)+IFERROR(INDEX('Hoja de Trabajo para listado'!$BC$155:$CB$1048576,MATCH($A651,'Hoja de Trabajo para listado'!$BC$155:$BC$1048576,0),MATCH((CUADRO!O$5&amp;$E651),'Hoja de Trabajo para listado'!$BC$151:$CB$151,0)),0)+IFERROR(INDEX('Hoja de Trabajo para listado'!$DE$153:$DG$274,MATCH($A651,'Hoja de Trabajo para listado'!$DE$153:$DE$1048576,0),MATCH((CUADRO!O$5&amp;$E651),'Hoja de Trabajo para listado'!$DE$151:$DG$151,0)),0)+IFERROR(INDEX('Hoja de Trabajo para listado'!$CD$155:$DC$1048576,MATCH($A651,'Hoja de Trabajo para listado'!$CD$155:$CD$1048576,0),MATCH((CUADRO!O$5&amp;$E651),'Hoja de Trabajo para listado'!$CD$151:$DC$151,0)),0)</f>
        <v>0</v>
      </c>
      <c r="P651" s="243">
        <f ca="1">+IFERROR(INDEX('Hoja de Trabajo para listado'!$A$155:$Z$1048576,MATCH($A651,'Hoja de Trabajo para listado'!$A$155:$A$1048576,0),MATCH((CUADRO!P$5&amp;$E651),'Hoja de Trabajo para listado'!$A$151:$Z$151,0)),0)+IFERROR(INDEX('Hoja de Trabajo para listado'!$AB$155:$BA$1048576,MATCH($A651,'Hoja de Trabajo para listado'!$AB$155:$AB$1048576,0),MATCH((CUADRO!P$5&amp;$E651),'Hoja de Trabajo para listado'!$AB$151:$BA$151,0)),0)+IFERROR(INDEX('Hoja de Trabajo para listado'!$BC$155:$CB$1048576,MATCH($A651,'Hoja de Trabajo para listado'!$BC$155:$BC$1048576,0),MATCH((CUADRO!P$5&amp;$E651),'Hoja de Trabajo para listado'!$BC$151:$CB$151,0)),0)+IFERROR(INDEX('Hoja de Trabajo para listado'!$DE$153:$DG$274,MATCH($A651,'Hoja de Trabajo para listado'!$DE$153:$DE$1048576,0),MATCH((CUADRO!P$5&amp;$E651),'Hoja de Trabajo para listado'!$DE$151:$DG$151,0)),0)+IFERROR(INDEX('Hoja de Trabajo para listado'!$CD$155:$DC$1048576,MATCH($A651,'Hoja de Trabajo para listado'!$CD$155:$CD$1048576,0),MATCH((CUADRO!P$5&amp;$E651),'Hoja de Trabajo para listado'!$CD$151:$DC$151,0)),0)</f>
        <v>0</v>
      </c>
      <c r="Q651" s="243">
        <f ca="1">+IFERROR(INDEX('Hoja de Trabajo para listado'!$A$155:$Z$1048576,MATCH($A651,'Hoja de Trabajo para listado'!$A$155:$A$1048576,0),MATCH((CUADRO!Q$5&amp;$E651),'Hoja de Trabajo para listado'!$A$151:$Z$151,0)),0)+IFERROR(INDEX('Hoja de Trabajo para listado'!$AB$155:$BA$1048576,MATCH($A651,'Hoja de Trabajo para listado'!$AB$155:$AB$1048576,0),MATCH((CUADRO!Q$5&amp;$E651),'Hoja de Trabajo para listado'!$AB$151:$BA$151,0)),0)+IFERROR(INDEX('Hoja de Trabajo para listado'!$BC$155:$CB$1048576,MATCH($A651,'Hoja de Trabajo para listado'!$BC$155:$BC$1048576,0),MATCH((CUADRO!Q$5&amp;$E651),'Hoja de Trabajo para listado'!$BC$151:$CB$151,0)),0)+IFERROR(INDEX('Hoja de Trabajo para listado'!$DE$153:$DG$274,MATCH($A651,'Hoja de Trabajo para listado'!$DE$153:$DE$1048576,0),MATCH((CUADRO!Q$5&amp;$E651),'Hoja de Trabajo para listado'!$DE$151:$DG$151,0)),0)+IFERROR(INDEX('Hoja de Trabajo para listado'!$CD$155:$DC$1048576,MATCH($A651,'Hoja de Trabajo para listado'!$CD$155:$CD$1048576,0),MATCH((CUADRO!Q$5&amp;$E651),'Hoja de Trabajo para listado'!$CD$151:$DC$151,0)),0)</f>
        <v>0</v>
      </c>
      <c r="R651" s="243">
        <f t="shared" ca="1" si="23"/>
        <v>0</v>
      </c>
      <c r="S651" s="249">
        <f ca="1">+R650+R651</f>
        <v>0</v>
      </c>
      <c r="T651" s="243">
        <f ca="1">+S651</f>
        <v>0</v>
      </c>
      <c r="U651" s="242">
        <f t="shared" si="24"/>
        <v>2</v>
      </c>
      <c r="V651" s="333" t="str">
        <f>+VLOOKUP(A651,bd_lista!$A$3:$E$590,5,FALSE)</f>
        <v>Gobiernos Autonomos Municipales</v>
      </c>
      <c r="W651" s="392"/>
      <c r="X651" s="242">
        <f>+VLOOKUP(A651,[4]Sheet1!$A$13:$D$744,4,FALSE)</f>
        <v>0</v>
      </c>
      <c r="Y651" s="242" t="e">
        <f>+VLOOKUP(X651,bd_lista!$A$3:$C$590,3,FALSE)</f>
        <v>#N/A</v>
      </c>
      <c r="Z651" s="292"/>
      <c r="AA651" s="293"/>
    </row>
    <row r="652" spans="1:27" customFormat="1" ht="15" hidden="1" customHeight="1">
      <c r="A652" s="32">
        <v>1279</v>
      </c>
      <c r="B652" s="387">
        <f>+A652</f>
        <v>1279</v>
      </c>
      <c r="C652" s="247" t="str">
        <f>+VLOOKUP(A652,bd_lista!$A$3:$C$590,3,FALSE)</f>
        <v>Gobierno Autónomo Municipal de Jesús de Machaca</v>
      </c>
      <c r="D652" s="389" t="str">
        <f>+C652</f>
        <v>Gobierno Autónomo Municipal de Jesús de Machaca</v>
      </c>
      <c r="E652" s="242" t="s">
        <v>1304</v>
      </c>
      <c r="F652" s="243">
        <f ca="1">+IFERROR(INDEX('Hoja de Trabajo para listado'!$A$155:$Z$1048576,MATCH($A652,'Hoja de Trabajo para listado'!$A$155:$A$1048576,0),MATCH((CUADRO!F$5&amp;$E652),'Hoja de Trabajo para listado'!$A$151:$Z$151,0)),0)+IFERROR(INDEX('Hoja de Trabajo para listado'!$AB$155:$BA$1048576,MATCH($A652,'Hoja de Trabajo para listado'!$AB$155:$AB$1048576,0),MATCH((CUADRO!F$5&amp;$E652),'Hoja de Trabajo para listado'!$AB$151:$BA$151,0)),0)+IFERROR(INDEX('Hoja de Trabajo para listado'!$BC$155:$CB$1048576,MATCH($A652,'Hoja de Trabajo para listado'!$BC$155:$BC$1048576,0),MATCH((CUADRO!F$5&amp;$E652),'Hoja de Trabajo para listado'!$BC$151:$CB$151,0)),0)+IFERROR(INDEX('Hoja de Trabajo para listado'!$DE$153:$DG$274,MATCH($A652,'Hoja de Trabajo para listado'!$DE$153:$DE$1048576,0),MATCH((CUADRO!F$5&amp;$E652),'Hoja de Trabajo para listado'!$DE$151:$DG$151,0)),0)+IFERROR(INDEX('Hoja de Trabajo para listado'!$CD$155:$DC$1048576,MATCH($A652,'Hoja de Trabajo para listado'!$CD$155:$CD$1048576,0),MATCH((CUADRO!F$5&amp;$E652),'Hoja de Trabajo para listado'!$CD$151:$DC$151,0)),0)</f>
        <v>0</v>
      </c>
      <c r="G652" s="243">
        <f ca="1">+IFERROR(INDEX('Hoja de Trabajo para listado'!$A$155:$Z$1048576,MATCH($A652,'Hoja de Trabajo para listado'!$A$155:$A$1048576,0),MATCH((CUADRO!G$5&amp;$E652),'Hoja de Trabajo para listado'!$A$151:$Z$151,0)),0)+IFERROR(INDEX('Hoja de Trabajo para listado'!$AB$155:$BA$1048576,MATCH($A652,'Hoja de Trabajo para listado'!$AB$155:$AB$1048576,0),MATCH((CUADRO!G$5&amp;$E652),'Hoja de Trabajo para listado'!$AB$151:$BA$151,0)),0)+IFERROR(INDEX('Hoja de Trabajo para listado'!$BC$155:$CB$1048576,MATCH($A652,'Hoja de Trabajo para listado'!$BC$155:$BC$1048576,0),MATCH((CUADRO!G$5&amp;$E652),'Hoja de Trabajo para listado'!$BC$151:$CB$151,0)),0)+IFERROR(INDEX('Hoja de Trabajo para listado'!$DE$153:$DG$274,MATCH($A652,'Hoja de Trabajo para listado'!$DE$153:$DE$1048576,0),MATCH((CUADRO!G$5&amp;$E652),'Hoja de Trabajo para listado'!$DE$151:$DG$151,0)),0)+IFERROR(INDEX('Hoja de Trabajo para listado'!$CD$155:$DC$1048576,MATCH($A652,'Hoja de Trabajo para listado'!$CD$155:$CD$1048576,0),MATCH((CUADRO!G$5&amp;$E652),'Hoja de Trabajo para listado'!$CD$151:$DC$151,0)),0)</f>
        <v>0</v>
      </c>
      <c r="H652" s="243">
        <f ca="1">+IFERROR(INDEX('Hoja de Trabajo para listado'!$A$155:$Z$1048576,MATCH($A652,'Hoja de Trabajo para listado'!$A$155:$A$1048576,0),MATCH((CUADRO!H$5&amp;$E652),'Hoja de Trabajo para listado'!$A$151:$Z$151,0)),0)+IFERROR(INDEX('Hoja de Trabajo para listado'!$AB$155:$BA$1048576,MATCH($A652,'Hoja de Trabajo para listado'!$AB$155:$AB$1048576,0),MATCH((CUADRO!H$5&amp;$E652),'Hoja de Trabajo para listado'!$AB$151:$BA$151,0)),0)+IFERROR(INDEX('Hoja de Trabajo para listado'!$BC$155:$CB$1048576,MATCH($A652,'Hoja de Trabajo para listado'!$BC$155:$BC$1048576,0),MATCH((CUADRO!H$5&amp;$E652),'Hoja de Trabajo para listado'!$BC$151:$CB$151,0)),0)+IFERROR(INDEX('Hoja de Trabajo para listado'!$DE$153:$DG$274,MATCH($A652,'Hoja de Trabajo para listado'!$DE$153:$DE$1048576,0),MATCH((CUADRO!H$5&amp;$E652),'Hoja de Trabajo para listado'!$DE$151:$DG$151,0)),0)+IFERROR(INDEX('Hoja de Trabajo para listado'!$CD$155:$DC$1048576,MATCH($A652,'Hoja de Trabajo para listado'!$CD$155:$CD$1048576,0),MATCH((CUADRO!H$5&amp;$E652),'Hoja de Trabajo para listado'!$CD$151:$DC$151,0)),0)</f>
        <v>0</v>
      </c>
      <c r="I652" s="243">
        <f ca="1">+IFERROR(INDEX('Hoja de Trabajo para listado'!$A$155:$Z$1048576,MATCH($A652,'Hoja de Trabajo para listado'!$A$155:$A$1048576,0),MATCH((CUADRO!I$5&amp;$E652),'Hoja de Trabajo para listado'!$A$151:$Z$151,0)),0)+IFERROR(INDEX('Hoja de Trabajo para listado'!$AB$155:$BA$1048576,MATCH($A652,'Hoja de Trabajo para listado'!$AB$155:$AB$1048576,0),MATCH((CUADRO!I$5&amp;$E652),'Hoja de Trabajo para listado'!$AB$151:$BA$151,0)),0)+IFERROR(INDEX('Hoja de Trabajo para listado'!$BC$155:$CB$1048576,MATCH($A652,'Hoja de Trabajo para listado'!$BC$155:$BC$1048576,0),MATCH((CUADRO!I$5&amp;$E652),'Hoja de Trabajo para listado'!$BC$151:$CB$151,0)),0)+IFERROR(INDEX('Hoja de Trabajo para listado'!$DE$153:$DG$274,MATCH($A652,'Hoja de Trabajo para listado'!$DE$153:$DE$1048576,0),MATCH((CUADRO!I$5&amp;$E652),'Hoja de Trabajo para listado'!$DE$151:$DG$151,0)),0)+IFERROR(INDEX('Hoja de Trabajo para listado'!$CD$155:$DC$1048576,MATCH($A652,'Hoja de Trabajo para listado'!$CD$155:$CD$1048576,0),MATCH((CUADRO!I$5&amp;$E652),'Hoja de Trabajo para listado'!$CD$151:$DC$151,0)),0)</f>
        <v>0</v>
      </c>
      <c r="J652" s="243">
        <f ca="1">+IFERROR(INDEX('Hoja de Trabajo para listado'!$A$155:$Z$1048576,MATCH($A652,'Hoja de Trabajo para listado'!$A$155:$A$1048576,0),MATCH((CUADRO!J$5&amp;$E652),'Hoja de Trabajo para listado'!$A$151:$Z$151,0)),0)+IFERROR(INDEX('Hoja de Trabajo para listado'!$AB$155:$BA$1048576,MATCH($A652,'Hoja de Trabajo para listado'!$AB$155:$AB$1048576,0),MATCH((CUADRO!J$5&amp;$E652),'Hoja de Trabajo para listado'!$AB$151:$BA$151,0)),0)+IFERROR(INDEX('Hoja de Trabajo para listado'!$BC$155:$CB$1048576,MATCH($A652,'Hoja de Trabajo para listado'!$BC$155:$BC$1048576,0),MATCH((CUADRO!J$5&amp;$E652),'Hoja de Trabajo para listado'!$BC$151:$CB$151,0)),0)+IFERROR(INDEX('Hoja de Trabajo para listado'!$DE$153:$DG$274,MATCH($A652,'Hoja de Trabajo para listado'!$DE$153:$DE$1048576,0),MATCH((CUADRO!J$5&amp;$E652),'Hoja de Trabajo para listado'!$DE$151:$DG$151,0)),0)+IFERROR(INDEX('Hoja de Trabajo para listado'!$CD$155:$DC$1048576,MATCH($A652,'Hoja de Trabajo para listado'!$CD$155:$CD$1048576,0),MATCH((CUADRO!J$5&amp;$E652),'Hoja de Trabajo para listado'!$CD$151:$DC$151,0)),0)</f>
        <v>0</v>
      </c>
      <c r="K652" s="243">
        <f ca="1">+IFERROR(INDEX('Hoja de Trabajo para listado'!$A$155:$Z$1048576,MATCH($A652,'Hoja de Trabajo para listado'!$A$155:$A$1048576,0),MATCH((CUADRO!K$5&amp;$E652),'Hoja de Trabajo para listado'!$A$151:$Z$151,0)),0)+IFERROR(INDEX('Hoja de Trabajo para listado'!$AB$155:$BA$1048576,MATCH($A652,'Hoja de Trabajo para listado'!$AB$155:$AB$1048576,0),MATCH((CUADRO!K$5&amp;$E652),'Hoja de Trabajo para listado'!$AB$151:$BA$151,0)),0)+IFERROR(INDEX('Hoja de Trabajo para listado'!$BC$155:$CB$1048576,MATCH($A652,'Hoja de Trabajo para listado'!$BC$155:$BC$1048576,0),MATCH((CUADRO!K$5&amp;$E652),'Hoja de Trabajo para listado'!$BC$151:$CB$151,0)),0)+IFERROR(INDEX('Hoja de Trabajo para listado'!$DE$153:$DG$274,MATCH($A652,'Hoja de Trabajo para listado'!$DE$153:$DE$1048576,0),MATCH((CUADRO!K$5&amp;$E652),'Hoja de Trabajo para listado'!$DE$151:$DG$151,0)),0)+IFERROR(INDEX('Hoja de Trabajo para listado'!$CD$155:$DC$1048576,MATCH($A652,'Hoja de Trabajo para listado'!$CD$155:$CD$1048576,0),MATCH((CUADRO!K$5&amp;$E652),'Hoja de Trabajo para listado'!$CD$151:$DC$151,0)),0)</f>
        <v>0</v>
      </c>
      <c r="L652" s="243">
        <f ca="1">+IFERROR(INDEX('Hoja de Trabajo para listado'!$A$155:$Z$1048576,MATCH($A652,'Hoja de Trabajo para listado'!$A$155:$A$1048576,0),MATCH((CUADRO!L$5&amp;$E652),'Hoja de Trabajo para listado'!$A$151:$Z$151,0)),0)+IFERROR(INDEX('Hoja de Trabajo para listado'!$AB$155:$BA$1048576,MATCH($A652,'Hoja de Trabajo para listado'!$AB$155:$AB$1048576,0),MATCH((CUADRO!L$5&amp;$E652),'Hoja de Trabajo para listado'!$AB$151:$BA$151,0)),0)+IFERROR(INDEX('Hoja de Trabajo para listado'!$BC$155:$CB$1048576,MATCH($A652,'Hoja de Trabajo para listado'!$BC$155:$BC$1048576,0),MATCH((CUADRO!L$5&amp;$E652),'Hoja de Trabajo para listado'!$BC$151:$CB$151,0)),0)+IFERROR(INDEX('Hoja de Trabajo para listado'!$DE$153:$DG$274,MATCH($A652,'Hoja de Trabajo para listado'!$DE$153:$DE$1048576,0),MATCH((CUADRO!L$5&amp;$E652),'Hoja de Trabajo para listado'!$DE$151:$DG$151,0)),0)+IFERROR(INDEX('Hoja de Trabajo para listado'!$CD$155:$DC$1048576,MATCH($A652,'Hoja de Trabajo para listado'!$CD$155:$CD$1048576,0),MATCH((CUADRO!L$5&amp;$E652),'Hoja de Trabajo para listado'!$CD$151:$DC$151,0)),0)</f>
        <v>0</v>
      </c>
      <c r="M652" s="243">
        <f ca="1">+IFERROR(INDEX('Hoja de Trabajo para listado'!$A$155:$Z$1048576,MATCH($A652,'Hoja de Trabajo para listado'!$A$155:$A$1048576,0),MATCH((CUADRO!M$5&amp;$E652),'Hoja de Trabajo para listado'!$A$151:$Z$151,0)),0)+IFERROR(INDEX('Hoja de Trabajo para listado'!$AB$155:$BA$1048576,MATCH($A652,'Hoja de Trabajo para listado'!$AB$155:$AB$1048576,0),MATCH((CUADRO!M$5&amp;$E652),'Hoja de Trabajo para listado'!$AB$151:$BA$151,0)),0)+IFERROR(INDEX('Hoja de Trabajo para listado'!$BC$155:$CB$1048576,MATCH($A652,'Hoja de Trabajo para listado'!$BC$155:$BC$1048576,0),MATCH((CUADRO!M$5&amp;$E652),'Hoja de Trabajo para listado'!$BC$151:$CB$151,0)),0)+IFERROR(INDEX('Hoja de Trabajo para listado'!$DE$153:$DG$274,MATCH($A652,'Hoja de Trabajo para listado'!$DE$153:$DE$1048576,0),MATCH((CUADRO!M$5&amp;$E652),'Hoja de Trabajo para listado'!$DE$151:$DG$151,0)),0)+IFERROR(INDEX('Hoja de Trabajo para listado'!$CD$155:$DC$1048576,MATCH($A652,'Hoja de Trabajo para listado'!$CD$155:$CD$1048576,0),MATCH((CUADRO!M$5&amp;$E652),'Hoja de Trabajo para listado'!$CD$151:$DC$151,0)),0)</f>
        <v>0</v>
      </c>
      <c r="N652" s="243">
        <f ca="1">+IFERROR(INDEX('Hoja de Trabajo para listado'!$A$155:$Z$1048576,MATCH($A652,'Hoja de Trabajo para listado'!$A$155:$A$1048576,0),MATCH((CUADRO!N$5&amp;$E652),'Hoja de Trabajo para listado'!$A$151:$Z$151,0)),0)+IFERROR(INDEX('Hoja de Trabajo para listado'!$AB$155:$BA$1048576,MATCH($A652,'Hoja de Trabajo para listado'!$AB$155:$AB$1048576,0),MATCH((CUADRO!N$5&amp;$E652),'Hoja de Trabajo para listado'!$AB$151:$BA$151,0)),0)+IFERROR(INDEX('Hoja de Trabajo para listado'!$BC$155:$CB$1048576,MATCH($A652,'Hoja de Trabajo para listado'!$BC$155:$BC$1048576,0),MATCH((CUADRO!N$5&amp;$E652),'Hoja de Trabajo para listado'!$BC$151:$CB$151,0)),0)+IFERROR(INDEX('Hoja de Trabajo para listado'!$DE$153:$DG$274,MATCH($A652,'Hoja de Trabajo para listado'!$DE$153:$DE$1048576,0),MATCH((CUADRO!N$5&amp;$E652),'Hoja de Trabajo para listado'!$DE$151:$DG$151,0)),0)+IFERROR(INDEX('Hoja de Trabajo para listado'!$CD$155:$DC$1048576,MATCH($A652,'Hoja de Trabajo para listado'!$CD$155:$CD$1048576,0),MATCH((CUADRO!N$5&amp;$E652),'Hoja de Trabajo para listado'!$CD$151:$DC$151,0)),0)</f>
        <v>0</v>
      </c>
      <c r="O652" s="243">
        <f ca="1">+IFERROR(INDEX('Hoja de Trabajo para listado'!$A$155:$Z$1048576,MATCH($A652,'Hoja de Trabajo para listado'!$A$155:$A$1048576,0),MATCH((CUADRO!O$5&amp;$E652),'Hoja de Trabajo para listado'!$A$151:$Z$151,0)),0)+IFERROR(INDEX('Hoja de Trabajo para listado'!$AB$155:$BA$1048576,MATCH($A652,'Hoja de Trabajo para listado'!$AB$155:$AB$1048576,0),MATCH((CUADRO!O$5&amp;$E652),'Hoja de Trabajo para listado'!$AB$151:$BA$151,0)),0)+IFERROR(INDEX('Hoja de Trabajo para listado'!$BC$155:$CB$1048576,MATCH($A652,'Hoja de Trabajo para listado'!$BC$155:$BC$1048576,0),MATCH((CUADRO!O$5&amp;$E652),'Hoja de Trabajo para listado'!$BC$151:$CB$151,0)),0)+IFERROR(INDEX('Hoja de Trabajo para listado'!$DE$153:$DG$274,MATCH($A652,'Hoja de Trabajo para listado'!$DE$153:$DE$1048576,0),MATCH((CUADRO!O$5&amp;$E652),'Hoja de Trabajo para listado'!$DE$151:$DG$151,0)),0)+IFERROR(INDEX('Hoja de Trabajo para listado'!$CD$155:$DC$1048576,MATCH($A652,'Hoja de Trabajo para listado'!$CD$155:$CD$1048576,0),MATCH((CUADRO!O$5&amp;$E652),'Hoja de Trabajo para listado'!$CD$151:$DC$151,0)),0)</f>
        <v>0</v>
      </c>
      <c r="P652" s="243">
        <f ca="1">+IFERROR(INDEX('Hoja de Trabajo para listado'!$A$155:$Z$1048576,MATCH($A652,'Hoja de Trabajo para listado'!$A$155:$A$1048576,0),MATCH((CUADRO!P$5&amp;$E652),'Hoja de Trabajo para listado'!$A$151:$Z$151,0)),0)+IFERROR(INDEX('Hoja de Trabajo para listado'!$AB$155:$BA$1048576,MATCH($A652,'Hoja de Trabajo para listado'!$AB$155:$AB$1048576,0),MATCH((CUADRO!P$5&amp;$E652),'Hoja de Trabajo para listado'!$AB$151:$BA$151,0)),0)+IFERROR(INDEX('Hoja de Trabajo para listado'!$BC$155:$CB$1048576,MATCH($A652,'Hoja de Trabajo para listado'!$BC$155:$BC$1048576,0),MATCH((CUADRO!P$5&amp;$E652),'Hoja de Trabajo para listado'!$BC$151:$CB$151,0)),0)+IFERROR(INDEX('Hoja de Trabajo para listado'!$DE$153:$DG$274,MATCH($A652,'Hoja de Trabajo para listado'!$DE$153:$DE$1048576,0),MATCH((CUADRO!P$5&amp;$E652),'Hoja de Trabajo para listado'!$DE$151:$DG$151,0)),0)+IFERROR(INDEX('Hoja de Trabajo para listado'!$CD$155:$DC$1048576,MATCH($A652,'Hoja de Trabajo para listado'!$CD$155:$CD$1048576,0),MATCH((CUADRO!P$5&amp;$E652),'Hoja de Trabajo para listado'!$CD$151:$DC$151,0)),0)</f>
        <v>0</v>
      </c>
      <c r="Q652" s="243">
        <f ca="1">+IFERROR(INDEX('Hoja de Trabajo para listado'!$A$155:$Z$1048576,MATCH($A652,'Hoja de Trabajo para listado'!$A$155:$A$1048576,0),MATCH((CUADRO!Q$5&amp;$E652),'Hoja de Trabajo para listado'!$A$151:$Z$151,0)),0)+IFERROR(INDEX('Hoja de Trabajo para listado'!$AB$155:$BA$1048576,MATCH($A652,'Hoja de Trabajo para listado'!$AB$155:$AB$1048576,0),MATCH((CUADRO!Q$5&amp;$E652),'Hoja de Trabajo para listado'!$AB$151:$BA$151,0)),0)+IFERROR(INDEX('Hoja de Trabajo para listado'!$BC$155:$CB$1048576,MATCH($A652,'Hoja de Trabajo para listado'!$BC$155:$BC$1048576,0),MATCH((CUADRO!Q$5&amp;$E652),'Hoja de Trabajo para listado'!$BC$151:$CB$151,0)),0)+IFERROR(INDEX('Hoja de Trabajo para listado'!$DE$153:$DG$274,MATCH($A652,'Hoja de Trabajo para listado'!$DE$153:$DE$1048576,0),MATCH((CUADRO!Q$5&amp;$E652),'Hoja de Trabajo para listado'!$DE$151:$DG$151,0)),0)+IFERROR(INDEX('Hoja de Trabajo para listado'!$CD$155:$DC$1048576,MATCH($A652,'Hoja de Trabajo para listado'!$CD$155:$CD$1048576,0),MATCH((CUADRO!Q$5&amp;$E652),'Hoja de Trabajo para listado'!$CD$151:$DC$151,0)),0)</f>
        <v>0</v>
      </c>
      <c r="R652" s="243">
        <f t="shared" ca="1" si="23"/>
        <v>0</v>
      </c>
      <c r="S652" s="249"/>
      <c r="T652" s="243">
        <f ca="1">+T653</f>
        <v>0</v>
      </c>
      <c r="U652" s="242">
        <f t="shared" si="24"/>
        <v>1</v>
      </c>
      <c r="V652" s="333" t="str">
        <f>+VLOOKUP(A652,bd_lista!$A$3:$E$590,5,FALSE)</f>
        <v>Gobiernos Autonomos Municipales</v>
      </c>
      <c r="W652" s="391" t="str">
        <f>+V652</f>
        <v>Gobiernos Autonomos Municipales</v>
      </c>
      <c r="X652" s="242">
        <f>+VLOOKUP(A652,[4]Sheet1!$A$13:$D$744,4,FALSE)</f>
        <v>0</v>
      </c>
      <c r="Y652" s="242" t="e">
        <f>+VLOOKUP(X652,bd_lista!$A$3:$C$590,3,FALSE)</f>
        <v>#N/A</v>
      </c>
      <c r="Z652" s="294">
        <f>+X652</f>
        <v>0</v>
      </c>
      <c r="AA652" s="295" t="e">
        <f>+Y652</f>
        <v>#N/A</v>
      </c>
    </row>
    <row r="653" spans="1:27" customFormat="1" ht="15" hidden="1" customHeight="1">
      <c r="A653" s="32">
        <v>1279</v>
      </c>
      <c r="B653" s="388"/>
      <c r="C653" s="247" t="str">
        <f>+VLOOKUP(A653,bd_lista!$A$3:$C$590,3,FALSE)</f>
        <v>Gobierno Autónomo Municipal de Jesús de Machaca</v>
      </c>
      <c r="D653" s="390"/>
      <c r="E653" s="244" t="s">
        <v>1305</v>
      </c>
      <c r="F653" s="243">
        <f ca="1">+IFERROR(INDEX('Hoja de Trabajo para listado'!$A$155:$Z$1048576,MATCH($A653,'Hoja de Trabajo para listado'!$A$155:$A$1048576,0),MATCH((CUADRO!F$5&amp;$E653),'Hoja de Trabajo para listado'!$A$151:$Z$151,0)),0)+IFERROR(INDEX('Hoja de Trabajo para listado'!$AB$155:$BA$1048576,MATCH($A653,'Hoja de Trabajo para listado'!$AB$155:$AB$1048576,0),MATCH((CUADRO!F$5&amp;$E653),'Hoja de Trabajo para listado'!$AB$151:$BA$151,0)),0)+IFERROR(INDEX('Hoja de Trabajo para listado'!$BC$155:$CB$1048576,MATCH($A653,'Hoja de Trabajo para listado'!$BC$155:$BC$1048576,0),MATCH((CUADRO!F$5&amp;$E653),'Hoja de Trabajo para listado'!$BC$151:$CB$151,0)),0)+IFERROR(INDEX('Hoja de Trabajo para listado'!$DE$153:$DG$274,MATCH($A653,'Hoja de Trabajo para listado'!$DE$153:$DE$1048576,0),MATCH((CUADRO!F$5&amp;$E653),'Hoja de Trabajo para listado'!$DE$151:$DG$151,0)),0)+IFERROR(INDEX('Hoja de Trabajo para listado'!$CD$155:$DC$1048576,MATCH($A653,'Hoja de Trabajo para listado'!$CD$155:$CD$1048576,0),MATCH((CUADRO!F$5&amp;$E653),'Hoja de Trabajo para listado'!$CD$151:$DC$151,0)),0)</f>
        <v>0</v>
      </c>
      <c r="G653" s="243">
        <f ca="1">+IFERROR(INDEX('Hoja de Trabajo para listado'!$A$155:$Z$1048576,MATCH($A653,'Hoja de Trabajo para listado'!$A$155:$A$1048576,0),MATCH((CUADRO!G$5&amp;$E653),'Hoja de Trabajo para listado'!$A$151:$Z$151,0)),0)+IFERROR(INDEX('Hoja de Trabajo para listado'!$AB$155:$BA$1048576,MATCH($A653,'Hoja de Trabajo para listado'!$AB$155:$AB$1048576,0),MATCH((CUADRO!G$5&amp;$E653),'Hoja de Trabajo para listado'!$AB$151:$BA$151,0)),0)+IFERROR(INDEX('Hoja de Trabajo para listado'!$BC$155:$CB$1048576,MATCH($A653,'Hoja de Trabajo para listado'!$BC$155:$BC$1048576,0),MATCH((CUADRO!G$5&amp;$E653),'Hoja de Trabajo para listado'!$BC$151:$CB$151,0)),0)+IFERROR(INDEX('Hoja de Trabajo para listado'!$DE$153:$DG$274,MATCH($A653,'Hoja de Trabajo para listado'!$DE$153:$DE$1048576,0),MATCH((CUADRO!G$5&amp;$E653),'Hoja de Trabajo para listado'!$DE$151:$DG$151,0)),0)+IFERROR(INDEX('Hoja de Trabajo para listado'!$CD$155:$DC$1048576,MATCH($A653,'Hoja de Trabajo para listado'!$CD$155:$CD$1048576,0),MATCH((CUADRO!G$5&amp;$E653),'Hoja de Trabajo para listado'!$CD$151:$DC$151,0)),0)</f>
        <v>0</v>
      </c>
      <c r="H653" s="243">
        <f ca="1">+IFERROR(INDEX('Hoja de Trabajo para listado'!$A$155:$Z$1048576,MATCH($A653,'Hoja de Trabajo para listado'!$A$155:$A$1048576,0),MATCH((CUADRO!H$5&amp;$E653),'Hoja de Trabajo para listado'!$A$151:$Z$151,0)),0)+IFERROR(INDEX('Hoja de Trabajo para listado'!$AB$155:$BA$1048576,MATCH($A653,'Hoja de Trabajo para listado'!$AB$155:$AB$1048576,0),MATCH((CUADRO!H$5&amp;$E653),'Hoja de Trabajo para listado'!$AB$151:$BA$151,0)),0)+IFERROR(INDEX('Hoja de Trabajo para listado'!$BC$155:$CB$1048576,MATCH($A653,'Hoja de Trabajo para listado'!$BC$155:$BC$1048576,0),MATCH((CUADRO!H$5&amp;$E653),'Hoja de Trabajo para listado'!$BC$151:$CB$151,0)),0)+IFERROR(INDEX('Hoja de Trabajo para listado'!$DE$153:$DG$274,MATCH($A653,'Hoja de Trabajo para listado'!$DE$153:$DE$1048576,0),MATCH((CUADRO!H$5&amp;$E653),'Hoja de Trabajo para listado'!$DE$151:$DG$151,0)),0)+IFERROR(INDEX('Hoja de Trabajo para listado'!$CD$155:$DC$1048576,MATCH($A653,'Hoja de Trabajo para listado'!$CD$155:$CD$1048576,0),MATCH((CUADRO!H$5&amp;$E653),'Hoja de Trabajo para listado'!$CD$151:$DC$151,0)),0)</f>
        <v>0</v>
      </c>
      <c r="I653" s="243">
        <f ca="1">+IFERROR(INDEX('Hoja de Trabajo para listado'!$A$155:$Z$1048576,MATCH($A653,'Hoja de Trabajo para listado'!$A$155:$A$1048576,0),MATCH((CUADRO!I$5&amp;$E653),'Hoja de Trabajo para listado'!$A$151:$Z$151,0)),0)+IFERROR(INDEX('Hoja de Trabajo para listado'!$AB$155:$BA$1048576,MATCH($A653,'Hoja de Trabajo para listado'!$AB$155:$AB$1048576,0),MATCH((CUADRO!I$5&amp;$E653),'Hoja de Trabajo para listado'!$AB$151:$BA$151,0)),0)+IFERROR(INDEX('Hoja de Trabajo para listado'!$BC$155:$CB$1048576,MATCH($A653,'Hoja de Trabajo para listado'!$BC$155:$BC$1048576,0),MATCH((CUADRO!I$5&amp;$E653),'Hoja de Trabajo para listado'!$BC$151:$CB$151,0)),0)+IFERROR(INDEX('Hoja de Trabajo para listado'!$DE$153:$DG$274,MATCH($A653,'Hoja de Trabajo para listado'!$DE$153:$DE$1048576,0),MATCH((CUADRO!I$5&amp;$E653),'Hoja de Trabajo para listado'!$DE$151:$DG$151,0)),0)+IFERROR(INDEX('Hoja de Trabajo para listado'!$CD$155:$DC$1048576,MATCH($A653,'Hoja de Trabajo para listado'!$CD$155:$CD$1048576,0),MATCH((CUADRO!I$5&amp;$E653),'Hoja de Trabajo para listado'!$CD$151:$DC$151,0)),0)</f>
        <v>0</v>
      </c>
      <c r="J653" s="243">
        <f ca="1">+IFERROR(INDEX('Hoja de Trabajo para listado'!$A$155:$Z$1048576,MATCH($A653,'Hoja de Trabajo para listado'!$A$155:$A$1048576,0),MATCH((CUADRO!J$5&amp;$E653),'Hoja de Trabajo para listado'!$A$151:$Z$151,0)),0)+IFERROR(INDEX('Hoja de Trabajo para listado'!$AB$155:$BA$1048576,MATCH($A653,'Hoja de Trabajo para listado'!$AB$155:$AB$1048576,0),MATCH((CUADRO!J$5&amp;$E653),'Hoja de Trabajo para listado'!$AB$151:$BA$151,0)),0)+IFERROR(INDEX('Hoja de Trabajo para listado'!$BC$155:$CB$1048576,MATCH($A653,'Hoja de Trabajo para listado'!$BC$155:$BC$1048576,0),MATCH((CUADRO!J$5&amp;$E653),'Hoja de Trabajo para listado'!$BC$151:$CB$151,0)),0)+IFERROR(INDEX('Hoja de Trabajo para listado'!$DE$153:$DG$274,MATCH($A653,'Hoja de Trabajo para listado'!$DE$153:$DE$1048576,0),MATCH((CUADRO!J$5&amp;$E653),'Hoja de Trabajo para listado'!$DE$151:$DG$151,0)),0)+IFERROR(INDEX('Hoja de Trabajo para listado'!$CD$155:$DC$1048576,MATCH($A653,'Hoja de Trabajo para listado'!$CD$155:$CD$1048576,0),MATCH((CUADRO!J$5&amp;$E653),'Hoja de Trabajo para listado'!$CD$151:$DC$151,0)),0)</f>
        <v>0</v>
      </c>
      <c r="K653" s="243">
        <f ca="1">+IFERROR(INDEX('Hoja de Trabajo para listado'!$A$155:$Z$1048576,MATCH($A653,'Hoja de Trabajo para listado'!$A$155:$A$1048576,0),MATCH((CUADRO!K$5&amp;$E653),'Hoja de Trabajo para listado'!$A$151:$Z$151,0)),0)+IFERROR(INDEX('Hoja de Trabajo para listado'!$AB$155:$BA$1048576,MATCH($A653,'Hoja de Trabajo para listado'!$AB$155:$AB$1048576,0),MATCH((CUADRO!K$5&amp;$E653),'Hoja de Trabajo para listado'!$AB$151:$BA$151,0)),0)+IFERROR(INDEX('Hoja de Trabajo para listado'!$BC$155:$CB$1048576,MATCH($A653,'Hoja de Trabajo para listado'!$BC$155:$BC$1048576,0),MATCH((CUADRO!K$5&amp;$E653),'Hoja de Trabajo para listado'!$BC$151:$CB$151,0)),0)+IFERROR(INDEX('Hoja de Trabajo para listado'!$DE$153:$DG$274,MATCH($A653,'Hoja de Trabajo para listado'!$DE$153:$DE$1048576,0),MATCH((CUADRO!K$5&amp;$E653),'Hoja de Trabajo para listado'!$DE$151:$DG$151,0)),0)+IFERROR(INDEX('Hoja de Trabajo para listado'!$CD$155:$DC$1048576,MATCH($A653,'Hoja de Trabajo para listado'!$CD$155:$CD$1048576,0),MATCH((CUADRO!K$5&amp;$E653),'Hoja de Trabajo para listado'!$CD$151:$DC$151,0)),0)</f>
        <v>0</v>
      </c>
      <c r="L653" s="243">
        <f ca="1">+IFERROR(INDEX('Hoja de Trabajo para listado'!$A$155:$Z$1048576,MATCH($A653,'Hoja de Trabajo para listado'!$A$155:$A$1048576,0),MATCH((CUADRO!L$5&amp;$E653),'Hoja de Trabajo para listado'!$A$151:$Z$151,0)),0)+IFERROR(INDEX('Hoja de Trabajo para listado'!$AB$155:$BA$1048576,MATCH($A653,'Hoja de Trabajo para listado'!$AB$155:$AB$1048576,0),MATCH((CUADRO!L$5&amp;$E653),'Hoja de Trabajo para listado'!$AB$151:$BA$151,0)),0)+IFERROR(INDEX('Hoja de Trabajo para listado'!$BC$155:$CB$1048576,MATCH($A653,'Hoja de Trabajo para listado'!$BC$155:$BC$1048576,0),MATCH((CUADRO!L$5&amp;$E653),'Hoja de Trabajo para listado'!$BC$151:$CB$151,0)),0)+IFERROR(INDEX('Hoja de Trabajo para listado'!$DE$153:$DG$274,MATCH($A653,'Hoja de Trabajo para listado'!$DE$153:$DE$1048576,0),MATCH((CUADRO!L$5&amp;$E653),'Hoja de Trabajo para listado'!$DE$151:$DG$151,0)),0)+IFERROR(INDEX('Hoja de Trabajo para listado'!$CD$155:$DC$1048576,MATCH($A653,'Hoja de Trabajo para listado'!$CD$155:$CD$1048576,0),MATCH((CUADRO!L$5&amp;$E653),'Hoja de Trabajo para listado'!$CD$151:$DC$151,0)),0)</f>
        <v>0</v>
      </c>
      <c r="M653" s="243">
        <f ca="1">+IFERROR(INDEX('Hoja de Trabajo para listado'!$A$155:$Z$1048576,MATCH($A653,'Hoja de Trabajo para listado'!$A$155:$A$1048576,0),MATCH((CUADRO!M$5&amp;$E653),'Hoja de Trabajo para listado'!$A$151:$Z$151,0)),0)+IFERROR(INDEX('Hoja de Trabajo para listado'!$AB$155:$BA$1048576,MATCH($A653,'Hoja de Trabajo para listado'!$AB$155:$AB$1048576,0),MATCH((CUADRO!M$5&amp;$E653),'Hoja de Trabajo para listado'!$AB$151:$BA$151,0)),0)+IFERROR(INDEX('Hoja de Trabajo para listado'!$BC$155:$CB$1048576,MATCH($A653,'Hoja de Trabajo para listado'!$BC$155:$BC$1048576,0),MATCH((CUADRO!M$5&amp;$E653),'Hoja de Trabajo para listado'!$BC$151:$CB$151,0)),0)+IFERROR(INDEX('Hoja de Trabajo para listado'!$DE$153:$DG$274,MATCH($A653,'Hoja de Trabajo para listado'!$DE$153:$DE$1048576,0),MATCH((CUADRO!M$5&amp;$E653),'Hoja de Trabajo para listado'!$DE$151:$DG$151,0)),0)+IFERROR(INDEX('Hoja de Trabajo para listado'!$CD$155:$DC$1048576,MATCH($A653,'Hoja de Trabajo para listado'!$CD$155:$CD$1048576,0),MATCH((CUADRO!M$5&amp;$E653),'Hoja de Trabajo para listado'!$CD$151:$DC$151,0)),0)</f>
        <v>0</v>
      </c>
      <c r="N653" s="243">
        <f ca="1">+IFERROR(INDEX('Hoja de Trabajo para listado'!$A$155:$Z$1048576,MATCH($A653,'Hoja de Trabajo para listado'!$A$155:$A$1048576,0),MATCH((CUADRO!N$5&amp;$E653),'Hoja de Trabajo para listado'!$A$151:$Z$151,0)),0)+IFERROR(INDEX('Hoja de Trabajo para listado'!$AB$155:$BA$1048576,MATCH($A653,'Hoja de Trabajo para listado'!$AB$155:$AB$1048576,0),MATCH((CUADRO!N$5&amp;$E653),'Hoja de Trabajo para listado'!$AB$151:$BA$151,0)),0)+IFERROR(INDEX('Hoja de Trabajo para listado'!$BC$155:$CB$1048576,MATCH($A653,'Hoja de Trabajo para listado'!$BC$155:$BC$1048576,0),MATCH((CUADRO!N$5&amp;$E653),'Hoja de Trabajo para listado'!$BC$151:$CB$151,0)),0)+IFERROR(INDEX('Hoja de Trabajo para listado'!$DE$153:$DG$274,MATCH($A653,'Hoja de Trabajo para listado'!$DE$153:$DE$1048576,0),MATCH((CUADRO!N$5&amp;$E653),'Hoja de Trabajo para listado'!$DE$151:$DG$151,0)),0)+IFERROR(INDEX('Hoja de Trabajo para listado'!$CD$155:$DC$1048576,MATCH($A653,'Hoja de Trabajo para listado'!$CD$155:$CD$1048576,0),MATCH((CUADRO!N$5&amp;$E653),'Hoja de Trabajo para listado'!$CD$151:$DC$151,0)),0)</f>
        <v>0</v>
      </c>
      <c r="O653" s="243">
        <f ca="1">+IFERROR(INDEX('Hoja de Trabajo para listado'!$A$155:$Z$1048576,MATCH($A653,'Hoja de Trabajo para listado'!$A$155:$A$1048576,0),MATCH((CUADRO!O$5&amp;$E653),'Hoja de Trabajo para listado'!$A$151:$Z$151,0)),0)+IFERROR(INDEX('Hoja de Trabajo para listado'!$AB$155:$BA$1048576,MATCH($A653,'Hoja de Trabajo para listado'!$AB$155:$AB$1048576,0),MATCH((CUADRO!O$5&amp;$E653),'Hoja de Trabajo para listado'!$AB$151:$BA$151,0)),0)+IFERROR(INDEX('Hoja de Trabajo para listado'!$BC$155:$CB$1048576,MATCH($A653,'Hoja de Trabajo para listado'!$BC$155:$BC$1048576,0),MATCH((CUADRO!O$5&amp;$E653),'Hoja de Trabajo para listado'!$BC$151:$CB$151,0)),0)+IFERROR(INDEX('Hoja de Trabajo para listado'!$DE$153:$DG$274,MATCH($A653,'Hoja de Trabajo para listado'!$DE$153:$DE$1048576,0),MATCH((CUADRO!O$5&amp;$E653),'Hoja de Trabajo para listado'!$DE$151:$DG$151,0)),0)+IFERROR(INDEX('Hoja de Trabajo para listado'!$CD$155:$DC$1048576,MATCH($A653,'Hoja de Trabajo para listado'!$CD$155:$CD$1048576,0),MATCH((CUADRO!O$5&amp;$E653),'Hoja de Trabajo para listado'!$CD$151:$DC$151,0)),0)</f>
        <v>0</v>
      </c>
      <c r="P653" s="243">
        <f ca="1">+IFERROR(INDEX('Hoja de Trabajo para listado'!$A$155:$Z$1048576,MATCH($A653,'Hoja de Trabajo para listado'!$A$155:$A$1048576,0),MATCH((CUADRO!P$5&amp;$E653),'Hoja de Trabajo para listado'!$A$151:$Z$151,0)),0)+IFERROR(INDEX('Hoja de Trabajo para listado'!$AB$155:$BA$1048576,MATCH($A653,'Hoja de Trabajo para listado'!$AB$155:$AB$1048576,0),MATCH((CUADRO!P$5&amp;$E653),'Hoja de Trabajo para listado'!$AB$151:$BA$151,0)),0)+IFERROR(INDEX('Hoja de Trabajo para listado'!$BC$155:$CB$1048576,MATCH($A653,'Hoja de Trabajo para listado'!$BC$155:$BC$1048576,0),MATCH((CUADRO!P$5&amp;$E653),'Hoja de Trabajo para listado'!$BC$151:$CB$151,0)),0)+IFERROR(INDEX('Hoja de Trabajo para listado'!$DE$153:$DG$274,MATCH($A653,'Hoja de Trabajo para listado'!$DE$153:$DE$1048576,0),MATCH((CUADRO!P$5&amp;$E653),'Hoja de Trabajo para listado'!$DE$151:$DG$151,0)),0)+IFERROR(INDEX('Hoja de Trabajo para listado'!$CD$155:$DC$1048576,MATCH($A653,'Hoja de Trabajo para listado'!$CD$155:$CD$1048576,0),MATCH((CUADRO!P$5&amp;$E653),'Hoja de Trabajo para listado'!$CD$151:$DC$151,0)),0)</f>
        <v>0</v>
      </c>
      <c r="Q653" s="243">
        <f ca="1">+IFERROR(INDEX('Hoja de Trabajo para listado'!$A$155:$Z$1048576,MATCH($A653,'Hoja de Trabajo para listado'!$A$155:$A$1048576,0),MATCH((CUADRO!Q$5&amp;$E653),'Hoja de Trabajo para listado'!$A$151:$Z$151,0)),0)+IFERROR(INDEX('Hoja de Trabajo para listado'!$AB$155:$BA$1048576,MATCH($A653,'Hoja de Trabajo para listado'!$AB$155:$AB$1048576,0),MATCH((CUADRO!Q$5&amp;$E653),'Hoja de Trabajo para listado'!$AB$151:$BA$151,0)),0)+IFERROR(INDEX('Hoja de Trabajo para listado'!$BC$155:$CB$1048576,MATCH($A653,'Hoja de Trabajo para listado'!$BC$155:$BC$1048576,0),MATCH((CUADRO!Q$5&amp;$E653),'Hoja de Trabajo para listado'!$BC$151:$CB$151,0)),0)+IFERROR(INDEX('Hoja de Trabajo para listado'!$DE$153:$DG$274,MATCH($A653,'Hoja de Trabajo para listado'!$DE$153:$DE$1048576,0),MATCH((CUADRO!Q$5&amp;$E653),'Hoja de Trabajo para listado'!$DE$151:$DG$151,0)),0)+IFERROR(INDEX('Hoja de Trabajo para listado'!$CD$155:$DC$1048576,MATCH($A653,'Hoja de Trabajo para listado'!$CD$155:$CD$1048576,0),MATCH((CUADRO!Q$5&amp;$E653),'Hoja de Trabajo para listado'!$CD$151:$DC$151,0)),0)</f>
        <v>0</v>
      </c>
      <c r="R653" s="243">
        <f t="shared" ca="1" si="23"/>
        <v>0</v>
      </c>
      <c r="S653" s="249">
        <f ca="1">+R652+R653</f>
        <v>0</v>
      </c>
      <c r="T653" s="243">
        <f ca="1">+S653</f>
        <v>0</v>
      </c>
      <c r="U653" s="242">
        <f t="shared" si="24"/>
        <v>2</v>
      </c>
      <c r="V653" s="333" t="str">
        <f>+VLOOKUP(A653,bd_lista!$A$3:$E$590,5,FALSE)</f>
        <v>Gobiernos Autonomos Municipales</v>
      </c>
      <c r="W653" s="392"/>
      <c r="X653" s="242">
        <f>+VLOOKUP(A653,[4]Sheet1!$A$13:$D$744,4,FALSE)</f>
        <v>0</v>
      </c>
      <c r="Y653" s="242" t="e">
        <f>+VLOOKUP(X653,bd_lista!$A$3:$C$590,3,FALSE)</f>
        <v>#N/A</v>
      </c>
      <c r="Z653" s="292"/>
      <c r="AA653" s="293"/>
    </row>
    <row r="654" spans="1:27" customFormat="1" ht="15" hidden="1" customHeight="1">
      <c r="A654" s="32">
        <v>1280</v>
      </c>
      <c r="B654" s="387">
        <f>+A654</f>
        <v>1280</v>
      </c>
      <c r="C654" s="247" t="str">
        <f>+VLOOKUP(A654,bd_lista!$A$3:$C$590,3,FALSE)</f>
        <v>Gobierno Autónomo Municipal de Taraco</v>
      </c>
      <c r="D654" s="389" t="str">
        <f>+C654</f>
        <v>Gobierno Autónomo Municipal de Taraco</v>
      </c>
      <c r="E654" s="242" t="s">
        <v>1304</v>
      </c>
      <c r="F654" s="243">
        <f ca="1">+IFERROR(INDEX('Hoja de Trabajo para listado'!$A$155:$Z$1048576,MATCH($A654,'Hoja de Trabajo para listado'!$A$155:$A$1048576,0),MATCH((CUADRO!F$5&amp;$E654),'Hoja de Trabajo para listado'!$A$151:$Z$151,0)),0)+IFERROR(INDEX('Hoja de Trabajo para listado'!$AB$155:$BA$1048576,MATCH($A654,'Hoja de Trabajo para listado'!$AB$155:$AB$1048576,0),MATCH((CUADRO!F$5&amp;$E654),'Hoja de Trabajo para listado'!$AB$151:$BA$151,0)),0)+IFERROR(INDEX('Hoja de Trabajo para listado'!$BC$155:$CB$1048576,MATCH($A654,'Hoja de Trabajo para listado'!$BC$155:$BC$1048576,0),MATCH((CUADRO!F$5&amp;$E654),'Hoja de Trabajo para listado'!$BC$151:$CB$151,0)),0)+IFERROR(INDEX('Hoja de Trabajo para listado'!$DE$153:$DG$274,MATCH($A654,'Hoja de Trabajo para listado'!$DE$153:$DE$1048576,0),MATCH((CUADRO!F$5&amp;$E654),'Hoja de Trabajo para listado'!$DE$151:$DG$151,0)),0)+IFERROR(INDEX('Hoja de Trabajo para listado'!$CD$155:$DC$1048576,MATCH($A654,'Hoja de Trabajo para listado'!$CD$155:$CD$1048576,0),MATCH((CUADRO!F$5&amp;$E654),'Hoja de Trabajo para listado'!$CD$151:$DC$151,0)),0)</f>
        <v>0</v>
      </c>
      <c r="G654" s="243">
        <f ca="1">+IFERROR(INDEX('Hoja de Trabajo para listado'!$A$155:$Z$1048576,MATCH($A654,'Hoja de Trabajo para listado'!$A$155:$A$1048576,0),MATCH((CUADRO!G$5&amp;$E654),'Hoja de Trabajo para listado'!$A$151:$Z$151,0)),0)+IFERROR(INDEX('Hoja de Trabajo para listado'!$AB$155:$BA$1048576,MATCH($A654,'Hoja de Trabajo para listado'!$AB$155:$AB$1048576,0),MATCH((CUADRO!G$5&amp;$E654),'Hoja de Trabajo para listado'!$AB$151:$BA$151,0)),0)+IFERROR(INDEX('Hoja de Trabajo para listado'!$BC$155:$CB$1048576,MATCH($A654,'Hoja de Trabajo para listado'!$BC$155:$BC$1048576,0),MATCH((CUADRO!G$5&amp;$E654),'Hoja de Trabajo para listado'!$BC$151:$CB$151,0)),0)+IFERROR(INDEX('Hoja de Trabajo para listado'!$DE$153:$DG$274,MATCH($A654,'Hoja de Trabajo para listado'!$DE$153:$DE$1048576,0),MATCH((CUADRO!G$5&amp;$E654),'Hoja de Trabajo para listado'!$DE$151:$DG$151,0)),0)+IFERROR(INDEX('Hoja de Trabajo para listado'!$CD$155:$DC$1048576,MATCH($A654,'Hoja de Trabajo para listado'!$CD$155:$CD$1048576,0),MATCH((CUADRO!G$5&amp;$E654),'Hoja de Trabajo para listado'!$CD$151:$DC$151,0)),0)</f>
        <v>0</v>
      </c>
      <c r="H654" s="243">
        <f ca="1">+IFERROR(INDEX('Hoja de Trabajo para listado'!$A$155:$Z$1048576,MATCH($A654,'Hoja de Trabajo para listado'!$A$155:$A$1048576,0),MATCH((CUADRO!H$5&amp;$E654),'Hoja de Trabajo para listado'!$A$151:$Z$151,0)),0)+IFERROR(INDEX('Hoja de Trabajo para listado'!$AB$155:$BA$1048576,MATCH($A654,'Hoja de Trabajo para listado'!$AB$155:$AB$1048576,0),MATCH((CUADRO!H$5&amp;$E654),'Hoja de Trabajo para listado'!$AB$151:$BA$151,0)),0)+IFERROR(INDEX('Hoja de Trabajo para listado'!$BC$155:$CB$1048576,MATCH($A654,'Hoja de Trabajo para listado'!$BC$155:$BC$1048576,0),MATCH((CUADRO!H$5&amp;$E654),'Hoja de Trabajo para listado'!$BC$151:$CB$151,0)),0)+IFERROR(INDEX('Hoja de Trabajo para listado'!$DE$153:$DG$274,MATCH($A654,'Hoja de Trabajo para listado'!$DE$153:$DE$1048576,0),MATCH((CUADRO!H$5&amp;$E654),'Hoja de Trabajo para listado'!$DE$151:$DG$151,0)),0)+IFERROR(INDEX('Hoja de Trabajo para listado'!$CD$155:$DC$1048576,MATCH($A654,'Hoja de Trabajo para listado'!$CD$155:$CD$1048576,0),MATCH((CUADRO!H$5&amp;$E654),'Hoja de Trabajo para listado'!$CD$151:$DC$151,0)),0)</f>
        <v>0</v>
      </c>
      <c r="I654" s="243">
        <f ca="1">+IFERROR(INDEX('Hoja de Trabajo para listado'!$A$155:$Z$1048576,MATCH($A654,'Hoja de Trabajo para listado'!$A$155:$A$1048576,0),MATCH((CUADRO!I$5&amp;$E654),'Hoja de Trabajo para listado'!$A$151:$Z$151,0)),0)+IFERROR(INDEX('Hoja de Trabajo para listado'!$AB$155:$BA$1048576,MATCH($A654,'Hoja de Trabajo para listado'!$AB$155:$AB$1048576,0),MATCH((CUADRO!I$5&amp;$E654),'Hoja de Trabajo para listado'!$AB$151:$BA$151,0)),0)+IFERROR(INDEX('Hoja de Trabajo para listado'!$BC$155:$CB$1048576,MATCH($A654,'Hoja de Trabajo para listado'!$BC$155:$BC$1048576,0),MATCH((CUADRO!I$5&amp;$E654),'Hoja de Trabajo para listado'!$BC$151:$CB$151,0)),0)+IFERROR(INDEX('Hoja de Trabajo para listado'!$DE$153:$DG$274,MATCH($A654,'Hoja de Trabajo para listado'!$DE$153:$DE$1048576,0),MATCH((CUADRO!I$5&amp;$E654),'Hoja de Trabajo para listado'!$DE$151:$DG$151,0)),0)+IFERROR(INDEX('Hoja de Trabajo para listado'!$CD$155:$DC$1048576,MATCH($A654,'Hoja de Trabajo para listado'!$CD$155:$CD$1048576,0),MATCH((CUADRO!I$5&amp;$E654),'Hoja de Trabajo para listado'!$CD$151:$DC$151,0)),0)</f>
        <v>0</v>
      </c>
      <c r="J654" s="243">
        <f ca="1">+IFERROR(INDEX('Hoja de Trabajo para listado'!$A$155:$Z$1048576,MATCH($A654,'Hoja de Trabajo para listado'!$A$155:$A$1048576,0),MATCH((CUADRO!J$5&amp;$E654),'Hoja de Trabajo para listado'!$A$151:$Z$151,0)),0)+IFERROR(INDEX('Hoja de Trabajo para listado'!$AB$155:$BA$1048576,MATCH($A654,'Hoja de Trabajo para listado'!$AB$155:$AB$1048576,0),MATCH((CUADRO!J$5&amp;$E654),'Hoja de Trabajo para listado'!$AB$151:$BA$151,0)),0)+IFERROR(INDEX('Hoja de Trabajo para listado'!$BC$155:$CB$1048576,MATCH($A654,'Hoja de Trabajo para listado'!$BC$155:$BC$1048576,0),MATCH((CUADRO!J$5&amp;$E654),'Hoja de Trabajo para listado'!$BC$151:$CB$151,0)),0)+IFERROR(INDEX('Hoja de Trabajo para listado'!$DE$153:$DG$274,MATCH($A654,'Hoja de Trabajo para listado'!$DE$153:$DE$1048576,0),MATCH((CUADRO!J$5&amp;$E654),'Hoja de Trabajo para listado'!$DE$151:$DG$151,0)),0)+IFERROR(INDEX('Hoja de Trabajo para listado'!$CD$155:$DC$1048576,MATCH($A654,'Hoja de Trabajo para listado'!$CD$155:$CD$1048576,0),MATCH((CUADRO!J$5&amp;$E654),'Hoja de Trabajo para listado'!$CD$151:$DC$151,0)),0)</f>
        <v>0</v>
      </c>
      <c r="K654" s="243">
        <f ca="1">+IFERROR(INDEX('Hoja de Trabajo para listado'!$A$155:$Z$1048576,MATCH($A654,'Hoja de Trabajo para listado'!$A$155:$A$1048576,0),MATCH((CUADRO!K$5&amp;$E654),'Hoja de Trabajo para listado'!$A$151:$Z$151,0)),0)+IFERROR(INDEX('Hoja de Trabajo para listado'!$AB$155:$BA$1048576,MATCH($A654,'Hoja de Trabajo para listado'!$AB$155:$AB$1048576,0),MATCH((CUADRO!K$5&amp;$E654),'Hoja de Trabajo para listado'!$AB$151:$BA$151,0)),0)+IFERROR(INDEX('Hoja de Trabajo para listado'!$BC$155:$CB$1048576,MATCH($A654,'Hoja de Trabajo para listado'!$BC$155:$BC$1048576,0),MATCH((CUADRO!K$5&amp;$E654),'Hoja de Trabajo para listado'!$BC$151:$CB$151,0)),0)+IFERROR(INDEX('Hoja de Trabajo para listado'!$DE$153:$DG$274,MATCH($A654,'Hoja de Trabajo para listado'!$DE$153:$DE$1048576,0),MATCH((CUADRO!K$5&amp;$E654),'Hoja de Trabajo para listado'!$DE$151:$DG$151,0)),0)+IFERROR(INDEX('Hoja de Trabajo para listado'!$CD$155:$DC$1048576,MATCH($A654,'Hoja de Trabajo para listado'!$CD$155:$CD$1048576,0),MATCH((CUADRO!K$5&amp;$E654),'Hoja de Trabajo para listado'!$CD$151:$DC$151,0)),0)</f>
        <v>0</v>
      </c>
      <c r="L654" s="243">
        <f ca="1">+IFERROR(INDEX('Hoja de Trabajo para listado'!$A$155:$Z$1048576,MATCH($A654,'Hoja de Trabajo para listado'!$A$155:$A$1048576,0),MATCH((CUADRO!L$5&amp;$E654),'Hoja de Trabajo para listado'!$A$151:$Z$151,0)),0)+IFERROR(INDEX('Hoja de Trabajo para listado'!$AB$155:$BA$1048576,MATCH($A654,'Hoja de Trabajo para listado'!$AB$155:$AB$1048576,0),MATCH((CUADRO!L$5&amp;$E654),'Hoja de Trabajo para listado'!$AB$151:$BA$151,0)),0)+IFERROR(INDEX('Hoja de Trabajo para listado'!$BC$155:$CB$1048576,MATCH($A654,'Hoja de Trabajo para listado'!$BC$155:$BC$1048576,0),MATCH((CUADRO!L$5&amp;$E654),'Hoja de Trabajo para listado'!$BC$151:$CB$151,0)),0)+IFERROR(INDEX('Hoja de Trabajo para listado'!$DE$153:$DG$274,MATCH($A654,'Hoja de Trabajo para listado'!$DE$153:$DE$1048576,0),MATCH((CUADRO!L$5&amp;$E654),'Hoja de Trabajo para listado'!$DE$151:$DG$151,0)),0)+IFERROR(INDEX('Hoja de Trabajo para listado'!$CD$155:$DC$1048576,MATCH($A654,'Hoja de Trabajo para listado'!$CD$155:$CD$1048576,0),MATCH((CUADRO!L$5&amp;$E654),'Hoja de Trabajo para listado'!$CD$151:$DC$151,0)),0)</f>
        <v>0</v>
      </c>
      <c r="M654" s="243">
        <f ca="1">+IFERROR(INDEX('Hoja de Trabajo para listado'!$A$155:$Z$1048576,MATCH($A654,'Hoja de Trabajo para listado'!$A$155:$A$1048576,0),MATCH((CUADRO!M$5&amp;$E654),'Hoja de Trabajo para listado'!$A$151:$Z$151,0)),0)+IFERROR(INDEX('Hoja de Trabajo para listado'!$AB$155:$BA$1048576,MATCH($A654,'Hoja de Trabajo para listado'!$AB$155:$AB$1048576,0),MATCH((CUADRO!M$5&amp;$E654),'Hoja de Trabajo para listado'!$AB$151:$BA$151,0)),0)+IFERROR(INDEX('Hoja de Trabajo para listado'!$BC$155:$CB$1048576,MATCH($A654,'Hoja de Trabajo para listado'!$BC$155:$BC$1048576,0),MATCH((CUADRO!M$5&amp;$E654),'Hoja de Trabajo para listado'!$BC$151:$CB$151,0)),0)+IFERROR(INDEX('Hoja de Trabajo para listado'!$DE$153:$DG$274,MATCH($A654,'Hoja de Trabajo para listado'!$DE$153:$DE$1048576,0),MATCH((CUADRO!M$5&amp;$E654),'Hoja de Trabajo para listado'!$DE$151:$DG$151,0)),0)+IFERROR(INDEX('Hoja de Trabajo para listado'!$CD$155:$DC$1048576,MATCH($A654,'Hoja de Trabajo para listado'!$CD$155:$CD$1048576,0),MATCH((CUADRO!M$5&amp;$E654),'Hoja de Trabajo para listado'!$CD$151:$DC$151,0)),0)</f>
        <v>0</v>
      </c>
      <c r="N654" s="243">
        <f ca="1">+IFERROR(INDEX('Hoja de Trabajo para listado'!$A$155:$Z$1048576,MATCH($A654,'Hoja de Trabajo para listado'!$A$155:$A$1048576,0),MATCH((CUADRO!N$5&amp;$E654),'Hoja de Trabajo para listado'!$A$151:$Z$151,0)),0)+IFERROR(INDEX('Hoja de Trabajo para listado'!$AB$155:$BA$1048576,MATCH($A654,'Hoja de Trabajo para listado'!$AB$155:$AB$1048576,0),MATCH((CUADRO!N$5&amp;$E654),'Hoja de Trabajo para listado'!$AB$151:$BA$151,0)),0)+IFERROR(INDEX('Hoja de Trabajo para listado'!$BC$155:$CB$1048576,MATCH($A654,'Hoja de Trabajo para listado'!$BC$155:$BC$1048576,0),MATCH((CUADRO!N$5&amp;$E654),'Hoja de Trabajo para listado'!$BC$151:$CB$151,0)),0)+IFERROR(INDEX('Hoja de Trabajo para listado'!$DE$153:$DG$274,MATCH($A654,'Hoja de Trabajo para listado'!$DE$153:$DE$1048576,0),MATCH((CUADRO!N$5&amp;$E654),'Hoja de Trabajo para listado'!$DE$151:$DG$151,0)),0)+IFERROR(INDEX('Hoja de Trabajo para listado'!$CD$155:$DC$1048576,MATCH($A654,'Hoja de Trabajo para listado'!$CD$155:$CD$1048576,0),MATCH((CUADRO!N$5&amp;$E654),'Hoja de Trabajo para listado'!$CD$151:$DC$151,0)),0)</f>
        <v>0</v>
      </c>
      <c r="O654" s="243">
        <f ca="1">+IFERROR(INDEX('Hoja de Trabajo para listado'!$A$155:$Z$1048576,MATCH($A654,'Hoja de Trabajo para listado'!$A$155:$A$1048576,0),MATCH((CUADRO!O$5&amp;$E654),'Hoja de Trabajo para listado'!$A$151:$Z$151,0)),0)+IFERROR(INDEX('Hoja de Trabajo para listado'!$AB$155:$BA$1048576,MATCH($A654,'Hoja de Trabajo para listado'!$AB$155:$AB$1048576,0),MATCH((CUADRO!O$5&amp;$E654),'Hoja de Trabajo para listado'!$AB$151:$BA$151,0)),0)+IFERROR(INDEX('Hoja de Trabajo para listado'!$BC$155:$CB$1048576,MATCH($A654,'Hoja de Trabajo para listado'!$BC$155:$BC$1048576,0),MATCH((CUADRO!O$5&amp;$E654),'Hoja de Trabajo para listado'!$BC$151:$CB$151,0)),0)+IFERROR(INDEX('Hoja de Trabajo para listado'!$DE$153:$DG$274,MATCH($A654,'Hoja de Trabajo para listado'!$DE$153:$DE$1048576,0),MATCH((CUADRO!O$5&amp;$E654),'Hoja de Trabajo para listado'!$DE$151:$DG$151,0)),0)+IFERROR(INDEX('Hoja de Trabajo para listado'!$CD$155:$DC$1048576,MATCH($A654,'Hoja de Trabajo para listado'!$CD$155:$CD$1048576,0),MATCH((CUADRO!O$5&amp;$E654),'Hoja de Trabajo para listado'!$CD$151:$DC$151,0)),0)</f>
        <v>0</v>
      </c>
      <c r="P654" s="243">
        <f ca="1">+IFERROR(INDEX('Hoja de Trabajo para listado'!$A$155:$Z$1048576,MATCH($A654,'Hoja de Trabajo para listado'!$A$155:$A$1048576,0),MATCH((CUADRO!P$5&amp;$E654),'Hoja de Trabajo para listado'!$A$151:$Z$151,0)),0)+IFERROR(INDEX('Hoja de Trabajo para listado'!$AB$155:$BA$1048576,MATCH($A654,'Hoja de Trabajo para listado'!$AB$155:$AB$1048576,0),MATCH((CUADRO!P$5&amp;$E654),'Hoja de Trabajo para listado'!$AB$151:$BA$151,0)),0)+IFERROR(INDEX('Hoja de Trabajo para listado'!$BC$155:$CB$1048576,MATCH($A654,'Hoja de Trabajo para listado'!$BC$155:$BC$1048576,0),MATCH((CUADRO!P$5&amp;$E654),'Hoja de Trabajo para listado'!$BC$151:$CB$151,0)),0)+IFERROR(INDEX('Hoja de Trabajo para listado'!$DE$153:$DG$274,MATCH($A654,'Hoja de Trabajo para listado'!$DE$153:$DE$1048576,0),MATCH((CUADRO!P$5&amp;$E654),'Hoja de Trabajo para listado'!$DE$151:$DG$151,0)),0)+IFERROR(INDEX('Hoja de Trabajo para listado'!$CD$155:$DC$1048576,MATCH($A654,'Hoja de Trabajo para listado'!$CD$155:$CD$1048576,0),MATCH((CUADRO!P$5&amp;$E654),'Hoja de Trabajo para listado'!$CD$151:$DC$151,0)),0)</f>
        <v>0</v>
      </c>
      <c r="Q654" s="243">
        <f ca="1">+IFERROR(INDEX('Hoja de Trabajo para listado'!$A$155:$Z$1048576,MATCH($A654,'Hoja de Trabajo para listado'!$A$155:$A$1048576,0),MATCH((CUADRO!Q$5&amp;$E654),'Hoja de Trabajo para listado'!$A$151:$Z$151,0)),0)+IFERROR(INDEX('Hoja de Trabajo para listado'!$AB$155:$BA$1048576,MATCH($A654,'Hoja de Trabajo para listado'!$AB$155:$AB$1048576,0),MATCH((CUADRO!Q$5&amp;$E654),'Hoja de Trabajo para listado'!$AB$151:$BA$151,0)),0)+IFERROR(INDEX('Hoja de Trabajo para listado'!$BC$155:$CB$1048576,MATCH($A654,'Hoja de Trabajo para listado'!$BC$155:$BC$1048576,0),MATCH((CUADRO!Q$5&amp;$E654),'Hoja de Trabajo para listado'!$BC$151:$CB$151,0)),0)+IFERROR(INDEX('Hoja de Trabajo para listado'!$DE$153:$DG$274,MATCH($A654,'Hoja de Trabajo para listado'!$DE$153:$DE$1048576,0),MATCH((CUADRO!Q$5&amp;$E654),'Hoja de Trabajo para listado'!$DE$151:$DG$151,0)),0)+IFERROR(INDEX('Hoja de Trabajo para listado'!$CD$155:$DC$1048576,MATCH($A654,'Hoja de Trabajo para listado'!$CD$155:$CD$1048576,0),MATCH((CUADRO!Q$5&amp;$E654),'Hoja de Trabajo para listado'!$CD$151:$DC$151,0)),0)</f>
        <v>0</v>
      </c>
      <c r="R654" s="243">
        <f t="shared" ca="1" si="23"/>
        <v>0</v>
      </c>
      <c r="S654" s="249"/>
      <c r="T654" s="243">
        <f ca="1">+T655</f>
        <v>0</v>
      </c>
      <c r="U654" s="242">
        <f t="shared" si="24"/>
        <v>1</v>
      </c>
      <c r="V654" s="333" t="str">
        <f>+VLOOKUP(A654,bd_lista!$A$3:$E$590,5,FALSE)</f>
        <v>Gobiernos Autonomos Municipales</v>
      </c>
      <c r="W654" s="391" t="str">
        <f>+V654</f>
        <v>Gobiernos Autonomos Municipales</v>
      </c>
      <c r="X654" s="242">
        <f>+VLOOKUP(A654,[4]Sheet1!$A$13:$D$744,4,FALSE)</f>
        <v>0</v>
      </c>
      <c r="Y654" s="242" t="e">
        <f>+VLOOKUP(X654,bd_lista!$A$3:$C$590,3,FALSE)</f>
        <v>#N/A</v>
      </c>
      <c r="Z654" s="294">
        <f>+X654</f>
        <v>0</v>
      </c>
      <c r="AA654" s="295" t="e">
        <f>+Y654</f>
        <v>#N/A</v>
      </c>
    </row>
    <row r="655" spans="1:27" customFormat="1" ht="15" hidden="1" customHeight="1">
      <c r="A655" s="32">
        <v>1280</v>
      </c>
      <c r="B655" s="388"/>
      <c r="C655" s="247" t="str">
        <f>+VLOOKUP(A655,bd_lista!$A$3:$C$590,3,FALSE)</f>
        <v>Gobierno Autónomo Municipal de Taraco</v>
      </c>
      <c r="D655" s="390"/>
      <c r="E655" s="244" t="s">
        <v>1305</v>
      </c>
      <c r="F655" s="243">
        <f ca="1">+IFERROR(INDEX('Hoja de Trabajo para listado'!$A$155:$Z$1048576,MATCH($A655,'Hoja de Trabajo para listado'!$A$155:$A$1048576,0),MATCH((CUADRO!F$5&amp;$E655),'Hoja de Trabajo para listado'!$A$151:$Z$151,0)),0)+IFERROR(INDEX('Hoja de Trabajo para listado'!$AB$155:$BA$1048576,MATCH($A655,'Hoja de Trabajo para listado'!$AB$155:$AB$1048576,0),MATCH((CUADRO!F$5&amp;$E655),'Hoja de Trabajo para listado'!$AB$151:$BA$151,0)),0)+IFERROR(INDEX('Hoja de Trabajo para listado'!$BC$155:$CB$1048576,MATCH($A655,'Hoja de Trabajo para listado'!$BC$155:$BC$1048576,0),MATCH((CUADRO!F$5&amp;$E655),'Hoja de Trabajo para listado'!$BC$151:$CB$151,0)),0)+IFERROR(INDEX('Hoja de Trabajo para listado'!$DE$153:$DG$274,MATCH($A655,'Hoja de Trabajo para listado'!$DE$153:$DE$1048576,0),MATCH((CUADRO!F$5&amp;$E655),'Hoja de Trabajo para listado'!$DE$151:$DG$151,0)),0)+IFERROR(INDEX('Hoja de Trabajo para listado'!$CD$155:$DC$1048576,MATCH($A655,'Hoja de Trabajo para listado'!$CD$155:$CD$1048576,0),MATCH((CUADRO!F$5&amp;$E655),'Hoja de Trabajo para listado'!$CD$151:$DC$151,0)),0)</f>
        <v>0</v>
      </c>
      <c r="G655" s="243">
        <f ca="1">+IFERROR(INDEX('Hoja de Trabajo para listado'!$A$155:$Z$1048576,MATCH($A655,'Hoja de Trabajo para listado'!$A$155:$A$1048576,0),MATCH((CUADRO!G$5&amp;$E655),'Hoja de Trabajo para listado'!$A$151:$Z$151,0)),0)+IFERROR(INDEX('Hoja de Trabajo para listado'!$AB$155:$BA$1048576,MATCH($A655,'Hoja de Trabajo para listado'!$AB$155:$AB$1048576,0),MATCH((CUADRO!G$5&amp;$E655),'Hoja de Trabajo para listado'!$AB$151:$BA$151,0)),0)+IFERROR(INDEX('Hoja de Trabajo para listado'!$BC$155:$CB$1048576,MATCH($A655,'Hoja de Trabajo para listado'!$BC$155:$BC$1048576,0),MATCH((CUADRO!G$5&amp;$E655),'Hoja de Trabajo para listado'!$BC$151:$CB$151,0)),0)+IFERROR(INDEX('Hoja de Trabajo para listado'!$DE$153:$DG$274,MATCH($A655,'Hoja de Trabajo para listado'!$DE$153:$DE$1048576,0),MATCH((CUADRO!G$5&amp;$E655),'Hoja de Trabajo para listado'!$DE$151:$DG$151,0)),0)+IFERROR(INDEX('Hoja de Trabajo para listado'!$CD$155:$DC$1048576,MATCH($A655,'Hoja de Trabajo para listado'!$CD$155:$CD$1048576,0),MATCH((CUADRO!G$5&amp;$E655),'Hoja de Trabajo para listado'!$CD$151:$DC$151,0)),0)</f>
        <v>0</v>
      </c>
      <c r="H655" s="243">
        <f ca="1">+IFERROR(INDEX('Hoja de Trabajo para listado'!$A$155:$Z$1048576,MATCH($A655,'Hoja de Trabajo para listado'!$A$155:$A$1048576,0),MATCH((CUADRO!H$5&amp;$E655),'Hoja de Trabajo para listado'!$A$151:$Z$151,0)),0)+IFERROR(INDEX('Hoja de Trabajo para listado'!$AB$155:$BA$1048576,MATCH($A655,'Hoja de Trabajo para listado'!$AB$155:$AB$1048576,0),MATCH((CUADRO!H$5&amp;$E655),'Hoja de Trabajo para listado'!$AB$151:$BA$151,0)),0)+IFERROR(INDEX('Hoja de Trabajo para listado'!$BC$155:$CB$1048576,MATCH($A655,'Hoja de Trabajo para listado'!$BC$155:$BC$1048576,0),MATCH((CUADRO!H$5&amp;$E655),'Hoja de Trabajo para listado'!$BC$151:$CB$151,0)),0)+IFERROR(INDEX('Hoja de Trabajo para listado'!$DE$153:$DG$274,MATCH($A655,'Hoja de Trabajo para listado'!$DE$153:$DE$1048576,0),MATCH((CUADRO!H$5&amp;$E655),'Hoja de Trabajo para listado'!$DE$151:$DG$151,0)),0)+IFERROR(INDEX('Hoja de Trabajo para listado'!$CD$155:$DC$1048576,MATCH($A655,'Hoja de Trabajo para listado'!$CD$155:$CD$1048576,0),MATCH((CUADRO!H$5&amp;$E655),'Hoja de Trabajo para listado'!$CD$151:$DC$151,0)),0)</f>
        <v>0</v>
      </c>
      <c r="I655" s="243">
        <f ca="1">+IFERROR(INDEX('Hoja de Trabajo para listado'!$A$155:$Z$1048576,MATCH($A655,'Hoja de Trabajo para listado'!$A$155:$A$1048576,0),MATCH((CUADRO!I$5&amp;$E655),'Hoja de Trabajo para listado'!$A$151:$Z$151,0)),0)+IFERROR(INDEX('Hoja de Trabajo para listado'!$AB$155:$BA$1048576,MATCH($A655,'Hoja de Trabajo para listado'!$AB$155:$AB$1048576,0),MATCH((CUADRO!I$5&amp;$E655),'Hoja de Trabajo para listado'!$AB$151:$BA$151,0)),0)+IFERROR(INDEX('Hoja de Trabajo para listado'!$BC$155:$CB$1048576,MATCH($A655,'Hoja de Trabajo para listado'!$BC$155:$BC$1048576,0),MATCH((CUADRO!I$5&amp;$E655),'Hoja de Trabajo para listado'!$BC$151:$CB$151,0)),0)+IFERROR(INDEX('Hoja de Trabajo para listado'!$DE$153:$DG$274,MATCH($A655,'Hoja de Trabajo para listado'!$DE$153:$DE$1048576,0),MATCH((CUADRO!I$5&amp;$E655),'Hoja de Trabajo para listado'!$DE$151:$DG$151,0)),0)+IFERROR(INDEX('Hoja de Trabajo para listado'!$CD$155:$DC$1048576,MATCH($A655,'Hoja de Trabajo para listado'!$CD$155:$CD$1048576,0),MATCH((CUADRO!I$5&amp;$E655),'Hoja de Trabajo para listado'!$CD$151:$DC$151,0)),0)</f>
        <v>0</v>
      </c>
      <c r="J655" s="243">
        <f ca="1">+IFERROR(INDEX('Hoja de Trabajo para listado'!$A$155:$Z$1048576,MATCH($A655,'Hoja de Trabajo para listado'!$A$155:$A$1048576,0),MATCH((CUADRO!J$5&amp;$E655),'Hoja de Trabajo para listado'!$A$151:$Z$151,0)),0)+IFERROR(INDEX('Hoja de Trabajo para listado'!$AB$155:$BA$1048576,MATCH($A655,'Hoja de Trabajo para listado'!$AB$155:$AB$1048576,0),MATCH((CUADRO!J$5&amp;$E655),'Hoja de Trabajo para listado'!$AB$151:$BA$151,0)),0)+IFERROR(INDEX('Hoja de Trabajo para listado'!$BC$155:$CB$1048576,MATCH($A655,'Hoja de Trabajo para listado'!$BC$155:$BC$1048576,0),MATCH((CUADRO!J$5&amp;$E655),'Hoja de Trabajo para listado'!$BC$151:$CB$151,0)),0)+IFERROR(INDEX('Hoja de Trabajo para listado'!$DE$153:$DG$274,MATCH($A655,'Hoja de Trabajo para listado'!$DE$153:$DE$1048576,0),MATCH((CUADRO!J$5&amp;$E655),'Hoja de Trabajo para listado'!$DE$151:$DG$151,0)),0)+IFERROR(INDEX('Hoja de Trabajo para listado'!$CD$155:$DC$1048576,MATCH($A655,'Hoja de Trabajo para listado'!$CD$155:$CD$1048576,0),MATCH((CUADRO!J$5&amp;$E655),'Hoja de Trabajo para listado'!$CD$151:$DC$151,0)),0)</f>
        <v>0</v>
      </c>
      <c r="K655" s="243">
        <f ca="1">+IFERROR(INDEX('Hoja de Trabajo para listado'!$A$155:$Z$1048576,MATCH($A655,'Hoja de Trabajo para listado'!$A$155:$A$1048576,0),MATCH((CUADRO!K$5&amp;$E655),'Hoja de Trabajo para listado'!$A$151:$Z$151,0)),0)+IFERROR(INDEX('Hoja de Trabajo para listado'!$AB$155:$BA$1048576,MATCH($A655,'Hoja de Trabajo para listado'!$AB$155:$AB$1048576,0),MATCH((CUADRO!K$5&amp;$E655),'Hoja de Trabajo para listado'!$AB$151:$BA$151,0)),0)+IFERROR(INDEX('Hoja de Trabajo para listado'!$BC$155:$CB$1048576,MATCH($A655,'Hoja de Trabajo para listado'!$BC$155:$BC$1048576,0),MATCH((CUADRO!K$5&amp;$E655),'Hoja de Trabajo para listado'!$BC$151:$CB$151,0)),0)+IFERROR(INDEX('Hoja de Trabajo para listado'!$DE$153:$DG$274,MATCH($A655,'Hoja de Trabajo para listado'!$DE$153:$DE$1048576,0),MATCH((CUADRO!K$5&amp;$E655),'Hoja de Trabajo para listado'!$DE$151:$DG$151,0)),0)+IFERROR(INDEX('Hoja de Trabajo para listado'!$CD$155:$DC$1048576,MATCH($A655,'Hoja de Trabajo para listado'!$CD$155:$CD$1048576,0),MATCH((CUADRO!K$5&amp;$E655),'Hoja de Trabajo para listado'!$CD$151:$DC$151,0)),0)</f>
        <v>0</v>
      </c>
      <c r="L655" s="243">
        <f ca="1">+IFERROR(INDEX('Hoja de Trabajo para listado'!$A$155:$Z$1048576,MATCH($A655,'Hoja de Trabajo para listado'!$A$155:$A$1048576,0),MATCH((CUADRO!L$5&amp;$E655),'Hoja de Trabajo para listado'!$A$151:$Z$151,0)),0)+IFERROR(INDEX('Hoja de Trabajo para listado'!$AB$155:$BA$1048576,MATCH($A655,'Hoja de Trabajo para listado'!$AB$155:$AB$1048576,0),MATCH((CUADRO!L$5&amp;$E655),'Hoja de Trabajo para listado'!$AB$151:$BA$151,0)),0)+IFERROR(INDEX('Hoja de Trabajo para listado'!$BC$155:$CB$1048576,MATCH($A655,'Hoja de Trabajo para listado'!$BC$155:$BC$1048576,0),MATCH((CUADRO!L$5&amp;$E655),'Hoja de Trabajo para listado'!$BC$151:$CB$151,0)),0)+IFERROR(INDEX('Hoja de Trabajo para listado'!$DE$153:$DG$274,MATCH($A655,'Hoja de Trabajo para listado'!$DE$153:$DE$1048576,0),MATCH((CUADRO!L$5&amp;$E655),'Hoja de Trabajo para listado'!$DE$151:$DG$151,0)),0)+IFERROR(INDEX('Hoja de Trabajo para listado'!$CD$155:$DC$1048576,MATCH($A655,'Hoja de Trabajo para listado'!$CD$155:$CD$1048576,0),MATCH((CUADRO!L$5&amp;$E655),'Hoja de Trabajo para listado'!$CD$151:$DC$151,0)),0)</f>
        <v>0</v>
      </c>
      <c r="M655" s="243">
        <f ca="1">+IFERROR(INDEX('Hoja de Trabajo para listado'!$A$155:$Z$1048576,MATCH($A655,'Hoja de Trabajo para listado'!$A$155:$A$1048576,0),MATCH((CUADRO!M$5&amp;$E655),'Hoja de Trabajo para listado'!$A$151:$Z$151,0)),0)+IFERROR(INDEX('Hoja de Trabajo para listado'!$AB$155:$BA$1048576,MATCH($A655,'Hoja de Trabajo para listado'!$AB$155:$AB$1048576,0),MATCH((CUADRO!M$5&amp;$E655),'Hoja de Trabajo para listado'!$AB$151:$BA$151,0)),0)+IFERROR(INDEX('Hoja de Trabajo para listado'!$BC$155:$CB$1048576,MATCH($A655,'Hoja de Trabajo para listado'!$BC$155:$BC$1048576,0),MATCH((CUADRO!M$5&amp;$E655),'Hoja de Trabajo para listado'!$BC$151:$CB$151,0)),0)+IFERROR(INDEX('Hoja de Trabajo para listado'!$DE$153:$DG$274,MATCH($A655,'Hoja de Trabajo para listado'!$DE$153:$DE$1048576,0),MATCH((CUADRO!M$5&amp;$E655),'Hoja de Trabajo para listado'!$DE$151:$DG$151,0)),0)+IFERROR(INDEX('Hoja de Trabajo para listado'!$CD$155:$DC$1048576,MATCH($A655,'Hoja de Trabajo para listado'!$CD$155:$CD$1048576,0),MATCH((CUADRO!M$5&amp;$E655),'Hoja de Trabajo para listado'!$CD$151:$DC$151,0)),0)</f>
        <v>0</v>
      </c>
      <c r="N655" s="243">
        <f ca="1">+IFERROR(INDEX('Hoja de Trabajo para listado'!$A$155:$Z$1048576,MATCH($A655,'Hoja de Trabajo para listado'!$A$155:$A$1048576,0),MATCH((CUADRO!N$5&amp;$E655),'Hoja de Trabajo para listado'!$A$151:$Z$151,0)),0)+IFERROR(INDEX('Hoja de Trabajo para listado'!$AB$155:$BA$1048576,MATCH($A655,'Hoja de Trabajo para listado'!$AB$155:$AB$1048576,0),MATCH((CUADRO!N$5&amp;$E655),'Hoja de Trabajo para listado'!$AB$151:$BA$151,0)),0)+IFERROR(INDEX('Hoja de Trabajo para listado'!$BC$155:$CB$1048576,MATCH($A655,'Hoja de Trabajo para listado'!$BC$155:$BC$1048576,0),MATCH((CUADRO!N$5&amp;$E655),'Hoja de Trabajo para listado'!$BC$151:$CB$151,0)),0)+IFERROR(INDEX('Hoja de Trabajo para listado'!$DE$153:$DG$274,MATCH($A655,'Hoja de Trabajo para listado'!$DE$153:$DE$1048576,0),MATCH((CUADRO!N$5&amp;$E655),'Hoja de Trabajo para listado'!$DE$151:$DG$151,0)),0)+IFERROR(INDEX('Hoja de Trabajo para listado'!$CD$155:$DC$1048576,MATCH($A655,'Hoja de Trabajo para listado'!$CD$155:$CD$1048576,0),MATCH((CUADRO!N$5&amp;$E655),'Hoja de Trabajo para listado'!$CD$151:$DC$151,0)),0)</f>
        <v>0</v>
      </c>
      <c r="O655" s="243">
        <f ca="1">+IFERROR(INDEX('Hoja de Trabajo para listado'!$A$155:$Z$1048576,MATCH($A655,'Hoja de Trabajo para listado'!$A$155:$A$1048576,0),MATCH((CUADRO!O$5&amp;$E655),'Hoja de Trabajo para listado'!$A$151:$Z$151,0)),0)+IFERROR(INDEX('Hoja de Trabajo para listado'!$AB$155:$BA$1048576,MATCH($A655,'Hoja de Trabajo para listado'!$AB$155:$AB$1048576,0),MATCH((CUADRO!O$5&amp;$E655),'Hoja de Trabajo para listado'!$AB$151:$BA$151,0)),0)+IFERROR(INDEX('Hoja de Trabajo para listado'!$BC$155:$CB$1048576,MATCH($A655,'Hoja de Trabajo para listado'!$BC$155:$BC$1048576,0),MATCH((CUADRO!O$5&amp;$E655),'Hoja de Trabajo para listado'!$BC$151:$CB$151,0)),0)+IFERROR(INDEX('Hoja de Trabajo para listado'!$DE$153:$DG$274,MATCH($A655,'Hoja de Trabajo para listado'!$DE$153:$DE$1048576,0),MATCH((CUADRO!O$5&amp;$E655),'Hoja de Trabajo para listado'!$DE$151:$DG$151,0)),0)+IFERROR(INDEX('Hoja de Trabajo para listado'!$CD$155:$DC$1048576,MATCH($A655,'Hoja de Trabajo para listado'!$CD$155:$CD$1048576,0),MATCH((CUADRO!O$5&amp;$E655),'Hoja de Trabajo para listado'!$CD$151:$DC$151,0)),0)</f>
        <v>0</v>
      </c>
      <c r="P655" s="243">
        <f ca="1">+IFERROR(INDEX('Hoja de Trabajo para listado'!$A$155:$Z$1048576,MATCH($A655,'Hoja de Trabajo para listado'!$A$155:$A$1048576,0),MATCH((CUADRO!P$5&amp;$E655),'Hoja de Trabajo para listado'!$A$151:$Z$151,0)),0)+IFERROR(INDEX('Hoja de Trabajo para listado'!$AB$155:$BA$1048576,MATCH($A655,'Hoja de Trabajo para listado'!$AB$155:$AB$1048576,0),MATCH((CUADRO!P$5&amp;$E655),'Hoja de Trabajo para listado'!$AB$151:$BA$151,0)),0)+IFERROR(INDEX('Hoja de Trabajo para listado'!$BC$155:$CB$1048576,MATCH($A655,'Hoja de Trabajo para listado'!$BC$155:$BC$1048576,0),MATCH((CUADRO!P$5&amp;$E655),'Hoja de Trabajo para listado'!$BC$151:$CB$151,0)),0)+IFERROR(INDEX('Hoja de Trabajo para listado'!$DE$153:$DG$274,MATCH($A655,'Hoja de Trabajo para listado'!$DE$153:$DE$1048576,0),MATCH((CUADRO!P$5&amp;$E655),'Hoja de Trabajo para listado'!$DE$151:$DG$151,0)),0)+IFERROR(INDEX('Hoja de Trabajo para listado'!$CD$155:$DC$1048576,MATCH($A655,'Hoja de Trabajo para listado'!$CD$155:$CD$1048576,0),MATCH((CUADRO!P$5&amp;$E655),'Hoja de Trabajo para listado'!$CD$151:$DC$151,0)),0)</f>
        <v>0</v>
      </c>
      <c r="Q655" s="243">
        <f ca="1">+IFERROR(INDEX('Hoja de Trabajo para listado'!$A$155:$Z$1048576,MATCH($A655,'Hoja de Trabajo para listado'!$A$155:$A$1048576,0),MATCH((CUADRO!Q$5&amp;$E655),'Hoja de Trabajo para listado'!$A$151:$Z$151,0)),0)+IFERROR(INDEX('Hoja de Trabajo para listado'!$AB$155:$BA$1048576,MATCH($A655,'Hoja de Trabajo para listado'!$AB$155:$AB$1048576,0),MATCH((CUADRO!Q$5&amp;$E655),'Hoja de Trabajo para listado'!$AB$151:$BA$151,0)),0)+IFERROR(INDEX('Hoja de Trabajo para listado'!$BC$155:$CB$1048576,MATCH($A655,'Hoja de Trabajo para listado'!$BC$155:$BC$1048576,0),MATCH((CUADRO!Q$5&amp;$E655),'Hoja de Trabajo para listado'!$BC$151:$CB$151,0)),0)+IFERROR(INDEX('Hoja de Trabajo para listado'!$DE$153:$DG$274,MATCH($A655,'Hoja de Trabajo para listado'!$DE$153:$DE$1048576,0),MATCH((CUADRO!Q$5&amp;$E655),'Hoja de Trabajo para listado'!$DE$151:$DG$151,0)),0)+IFERROR(INDEX('Hoja de Trabajo para listado'!$CD$155:$DC$1048576,MATCH($A655,'Hoja de Trabajo para listado'!$CD$155:$CD$1048576,0),MATCH((CUADRO!Q$5&amp;$E655),'Hoja de Trabajo para listado'!$CD$151:$DC$151,0)),0)</f>
        <v>0</v>
      </c>
      <c r="R655" s="243">
        <f t="shared" ca="1" si="23"/>
        <v>0</v>
      </c>
      <c r="S655" s="249">
        <f ca="1">+R654+R655</f>
        <v>0</v>
      </c>
      <c r="T655" s="243">
        <f ca="1">+S655</f>
        <v>0</v>
      </c>
      <c r="U655" s="242">
        <f t="shared" si="24"/>
        <v>2</v>
      </c>
      <c r="V655" s="333" t="str">
        <f>+VLOOKUP(A655,bd_lista!$A$3:$E$590,5,FALSE)</f>
        <v>Gobiernos Autonomos Municipales</v>
      </c>
      <c r="W655" s="392"/>
      <c r="X655" s="242">
        <f>+VLOOKUP(A655,[4]Sheet1!$A$13:$D$744,4,FALSE)</f>
        <v>0</v>
      </c>
      <c r="Y655" s="242" t="e">
        <f>+VLOOKUP(X655,bd_lista!$A$3:$C$590,3,FALSE)</f>
        <v>#N/A</v>
      </c>
      <c r="Z655" s="292"/>
      <c r="AA655" s="293"/>
    </row>
    <row r="656" spans="1:27" customFormat="1" ht="27" hidden="1" customHeight="1">
      <c r="A656" s="32">
        <v>1281</v>
      </c>
      <c r="B656" s="387">
        <f>+A656</f>
        <v>1281</v>
      </c>
      <c r="C656" s="247" t="str">
        <f>+VLOOKUP(A656,bd_lista!$A$3:$C$590,3,FALSE)</f>
        <v>Gobierno Autónomo Municipal de Huarina</v>
      </c>
      <c r="D656" s="389" t="str">
        <f>+C656</f>
        <v>Gobierno Autónomo Municipal de Huarina</v>
      </c>
      <c r="E656" s="242" t="s">
        <v>1304</v>
      </c>
      <c r="F656" s="243">
        <f ca="1">+IFERROR(INDEX('Hoja de Trabajo para listado'!$A$155:$Z$1048576,MATCH($A656,'Hoja de Trabajo para listado'!$A$155:$A$1048576,0),MATCH((CUADRO!F$5&amp;$E656),'Hoja de Trabajo para listado'!$A$151:$Z$151,0)),0)+IFERROR(INDEX('Hoja de Trabajo para listado'!$AB$155:$BA$1048576,MATCH($A656,'Hoja de Trabajo para listado'!$AB$155:$AB$1048576,0),MATCH((CUADRO!F$5&amp;$E656),'Hoja de Trabajo para listado'!$AB$151:$BA$151,0)),0)+IFERROR(INDEX('Hoja de Trabajo para listado'!$BC$155:$CB$1048576,MATCH($A656,'Hoja de Trabajo para listado'!$BC$155:$BC$1048576,0),MATCH((CUADRO!F$5&amp;$E656),'Hoja de Trabajo para listado'!$BC$151:$CB$151,0)),0)+IFERROR(INDEX('Hoja de Trabajo para listado'!$DE$153:$DG$274,MATCH($A656,'Hoja de Trabajo para listado'!$DE$153:$DE$1048576,0),MATCH((CUADRO!F$5&amp;$E656),'Hoja de Trabajo para listado'!$DE$151:$DG$151,0)),0)+IFERROR(INDEX('Hoja de Trabajo para listado'!$CD$155:$DC$1048576,MATCH($A656,'Hoja de Trabajo para listado'!$CD$155:$CD$1048576,0),MATCH((CUADRO!F$5&amp;$E656),'Hoja de Trabajo para listado'!$CD$151:$DC$151,0)),0)</f>
        <v>0</v>
      </c>
      <c r="G656" s="243">
        <f ca="1">+IFERROR(INDEX('Hoja de Trabajo para listado'!$A$155:$Z$1048576,MATCH($A656,'Hoja de Trabajo para listado'!$A$155:$A$1048576,0),MATCH((CUADRO!G$5&amp;$E656),'Hoja de Trabajo para listado'!$A$151:$Z$151,0)),0)+IFERROR(INDEX('Hoja de Trabajo para listado'!$AB$155:$BA$1048576,MATCH($A656,'Hoja de Trabajo para listado'!$AB$155:$AB$1048576,0),MATCH((CUADRO!G$5&amp;$E656),'Hoja de Trabajo para listado'!$AB$151:$BA$151,0)),0)+IFERROR(INDEX('Hoja de Trabajo para listado'!$BC$155:$CB$1048576,MATCH($A656,'Hoja de Trabajo para listado'!$BC$155:$BC$1048576,0),MATCH((CUADRO!G$5&amp;$E656),'Hoja de Trabajo para listado'!$BC$151:$CB$151,0)),0)+IFERROR(INDEX('Hoja de Trabajo para listado'!$DE$153:$DG$274,MATCH($A656,'Hoja de Trabajo para listado'!$DE$153:$DE$1048576,0),MATCH((CUADRO!G$5&amp;$E656),'Hoja de Trabajo para listado'!$DE$151:$DG$151,0)),0)+IFERROR(INDEX('Hoja de Trabajo para listado'!$CD$155:$DC$1048576,MATCH($A656,'Hoja de Trabajo para listado'!$CD$155:$CD$1048576,0),MATCH((CUADRO!G$5&amp;$E656),'Hoja de Trabajo para listado'!$CD$151:$DC$151,0)),0)</f>
        <v>0</v>
      </c>
      <c r="H656" s="243">
        <f ca="1">+IFERROR(INDEX('Hoja de Trabajo para listado'!$A$155:$Z$1048576,MATCH($A656,'Hoja de Trabajo para listado'!$A$155:$A$1048576,0),MATCH((CUADRO!H$5&amp;$E656),'Hoja de Trabajo para listado'!$A$151:$Z$151,0)),0)+IFERROR(INDEX('Hoja de Trabajo para listado'!$AB$155:$BA$1048576,MATCH($A656,'Hoja de Trabajo para listado'!$AB$155:$AB$1048576,0),MATCH((CUADRO!H$5&amp;$E656),'Hoja de Trabajo para listado'!$AB$151:$BA$151,0)),0)+IFERROR(INDEX('Hoja de Trabajo para listado'!$BC$155:$CB$1048576,MATCH($A656,'Hoja de Trabajo para listado'!$BC$155:$BC$1048576,0),MATCH((CUADRO!H$5&amp;$E656),'Hoja de Trabajo para listado'!$BC$151:$CB$151,0)),0)+IFERROR(INDEX('Hoja de Trabajo para listado'!$DE$153:$DG$274,MATCH($A656,'Hoja de Trabajo para listado'!$DE$153:$DE$1048576,0),MATCH((CUADRO!H$5&amp;$E656),'Hoja de Trabajo para listado'!$DE$151:$DG$151,0)),0)+IFERROR(INDEX('Hoja de Trabajo para listado'!$CD$155:$DC$1048576,MATCH($A656,'Hoja de Trabajo para listado'!$CD$155:$CD$1048576,0),MATCH((CUADRO!H$5&amp;$E656),'Hoja de Trabajo para listado'!$CD$151:$DC$151,0)),0)</f>
        <v>0</v>
      </c>
      <c r="I656" s="243">
        <f ca="1">+IFERROR(INDEX('Hoja de Trabajo para listado'!$A$155:$Z$1048576,MATCH($A656,'Hoja de Trabajo para listado'!$A$155:$A$1048576,0),MATCH((CUADRO!I$5&amp;$E656),'Hoja de Trabajo para listado'!$A$151:$Z$151,0)),0)+IFERROR(INDEX('Hoja de Trabajo para listado'!$AB$155:$BA$1048576,MATCH($A656,'Hoja de Trabajo para listado'!$AB$155:$AB$1048576,0),MATCH((CUADRO!I$5&amp;$E656),'Hoja de Trabajo para listado'!$AB$151:$BA$151,0)),0)+IFERROR(INDEX('Hoja de Trabajo para listado'!$BC$155:$CB$1048576,MATCH($A656,'Hoja de Trabajo para listado'!$BC$155:$BC$1048576,0),MATCH((CUADRO!I$5&amp;$E656),'Hoja de Trabajo para listado'!$BC$151:$CB$151,0)),0)+IFERROR(INDEX('Hoja de Trabajo para listado'!$DE$153:$DG$274,MATCH($A656,'Hoja de Trabajo para listado'!$DE$153:$DE$1048576,0),MATCH((CUADRO!I$5&amp;$E656),'Hoja de Trabajo para listado'!$DE$151:$DG$151,0)),0)+IFERROR(INDEX('Hoja de Trabajo para listado'!$CD$155:$DC$1048576,MATCH($A656,'Hoja de Trabajo para listado'!$CD$155:$CD$1048576,0),MATCH((CUADRO!I$5&amp;$E656),'Hoja de Trabajo para listado'!$CD$151:$DC$151,0)),0)</f>
        <v>0</v>
      </c>
      <c r="J656" s="243">
        <f ca="1">+IFERROR(INDEX('Hoja de Trabajo para listado'!$A$155:$Z$1048576,MATCH($A656,'Hoja de Trabajo para listado'!$A$155:$A$1048576,0),MATCH((CUADRO!J$5&amp;$E656),'Hoja de Trabajo para listado'!$A$151:$Z$151,0)),0)+IFERROR(INDEX('Hoja de Trabajo para listado'!$AB$155:$BA$1048576,MATCH($A656,'Hoja de Trabajo para listado'!$AB$155:$AB$1048576,0),MATCH((CUADRO!J$5&amp;$E656),'Hoja de Trabajo para listado'!$AB$151:$BA$151,0)),0)+IFERROR(INDEX('Hoja de Trabajo para listado'!$BC$155:$CB$1048576,MATCH($A656,'Hoja de Trabajo para listado'!$BC$155:$BC$1048576,0),MATCH((CUADRO!J$5&amp;$E656),'Hoja de Trabajo para listado'!$BC$151:$CB$151,0)),0)+IFERROR(INDEX('Hoja de Trabajo para listado'!$DE$153:$DG$274,MATCH($A656,'Hoja de Trabajo para listado'!$DE$153:$DE$1048576,0),MATCH((CUADRO!J$5&amp;$E656),'Hoja de Trabajo para listado'!$DE$151:$DG$151,0)),0)+IFERROR(INDEX('Hoja de Trabajo para listado'!$CD$155:$DC$1048576,MATCH($A656,'Hoja de Trabajo para listado'!$CD$155:$CD$1048576,0),MATCH((CUADRO!J$5&amp;$E656),'Hoja de Trabajo para listado'!$CD$151:$DC$151,0)),0)</f>
        <v>0</v>
      </c>
      <c r="K656" s="243">
        <f ca="1">+IFERROR(INDEX('Hoja de Trabajo para listado'!$A$155:$Z$1048576,MATCH($A656,'Hoja de Trabajo para listado'!$A$155:$A$1048576,0),MATCH((CUADRO!K$5&amp;$E656),'Hoja de Trabajo para listado'!$A$151:$Z$151,0)),0)+IFERROR(INDEX('Hoja de Trabajo para listado'!$AB$155:$BA$1048576,MATCH($A656,'Hoja de Trabajo para listado'!$AB$155:$AB$1048576,0),MATCH((CUADRO!K$5&amp;$E656),'Hoja de Trabajo para listado'!$AB$151:$BA$151,0)),0)+IFERROR(INDEX('Hoja de Trabajo para listado'!$BC$155:$CB$1048576,MATCH($A656,'Hoja de Trabajo para listado'!$BC$155:$BC$1048576,0),MATCH((CUADRO!K$5&amp;$E656),'Hoja de Trabajo para listado'!$BC$151:$CB$151,0)),0)+IFERROR(INDEX('Hoja de Trabajo para listado'!$DE$153:$DG$274,MATCH($A656,'Hoja de Trabajo para listado'!$DE$153:$DE$1048576,0),MATCH((CUADRO!K$5&amp;$E656),'Hoja de Trabajo para listado'!$DE$151:$DG$151,0)),0)+IFERROR(INDEX('Hoja de Trabajo para listado'!$CD$155:$DC$1048576,MATCH($A656,'Hoja de Trabajo para listado'!$CD$155:$CD$1048576,0),MATCH((CUADRO!K$5&amp;$E656),'Hoja de Trabajo para listado'!$CD$151:$DC$151,0)),0)</f>
        <v>0</v>
      </c>
      <c r="L656" s="243">
        <f ca="1">+IFERROR(INDEX('Hoja de Trabajo para listado'!$A$155:$Z$1048576,MATCH($A656,'Hoja de Trabajo para listado'!$A$155:$A$1048576,0),MATCH((CUADRO!L$5&amp;$E656),'Hoja de Trabajo para listado'!$A$151:$Z$151,0)),0)+IFERROR(INDEX('Hoja de Trabajo para listado'!$AB$155:$BA$1048576,MATCH($A656,'Hoja de Trabajo para listado'!$AB$155:$AB$1048576,0),MATCH((CUADRO!L$5&amp;$E656),'Hoja de Trabajo para listado'!$AB$151:$BA$151,0)),0)+IFERROR(INDEX('Hoja de Trabajo para listado'!$BC$155:$CB$1048576,MATCH($A656,'Hoja de Trabajo para listado'!$BC$155:$BC$1048576,0),MATCH((CUADRO!L$5&amp;$E656),'Hoja de Trabajo para listado'!$BC$151:$CB$151,0)),0)+IFERROR(INDEX('Hoja de Trabajo para listado'!$DE$153:$DG$274,MATCH($A656,'Hoja de Trabajo para listado'!$DE$153:$DE$1048576,0),MATCH((CUADRO!L$5&amp;$E656),'Hoja de Trabajo para listado'!$DE$151:$DG$151,0)),0)+IFERROR(INDEX('Hoja de Trabajo para listado'!$CD$155:$DC$1048576,MATCH($A656,'Hoja de Trabajo para listado'!$CD$155:$CD$1048576,0),MATCH((CUADRO!L$5&amp;$E656),'Hoja de Trabajo para listado'!$CD$151:$DC$151,0)),0)</f>
        <v>0</v>
      </c>
      <c r="M656" s="243">
        <f ca="1">+IFERROR(INDEX('Hoja de Trabajo para listado'!$A$155:$Z$1048576,MATCH($A656,'Hoja de Trabajo para listado'!$A$155:$A$1048576,0),MATCH((CUADRO!M$5&amp;$E656),'Hoja de Trabajo para listado'!$A$151:$Z$151,0)),0)+IFERROR(INDEX('Hoja de Trabajo para listado'!$AB$155:$BA$1048576,MATCH($A656,'Hoja de Trabajo para listado'!$AB$155:$AB$1048576,0),MATCH((CUADRO!M$5&amp;$E656),'Hoja de Trabajo para listado'!$AB$151:$BA$151,0)),0)+IFERROR(INDEX('Hoja de Trabajo para listado'!$BC$155:$CB$1048576,MATCH($A656,'Hoja de Trabajo para listado'!$BC$155:$BC$1048576,0),MATCH((CUADRO!M$5&amp;$E656),'Hoja de Trabajo para listado'!$BC$151:$CB$151,0)),0)+IFERROR(INDEX('Hoja de Trabajo para listado'!$DE$153:$DG$274,MATCH($A656,'Hoja de Trabajo para listado'!$DE$153:$DE$1048576,0),MATCH((CUADRO!M$5&amp;$E656),'Hoja de Trabajo para listado'!$DE$151:$DG$151,0)),0)+IFERROR(INDEX('Hoja de Trabajo para listado'!$CD$155:$DC$1048576,MATCH($A656,'Hoja de Trabajo para listado'!$CD$155:$CD$1048576,0),MATCH((CUADRO!M$5&amp;$E656),'Hoja de Trabajo para listado'!$CD$151:$DC$151,0)),0)</f>
        <v>0</v>
      </c>
      <c r="N656" s="243">
        <f ca="1">+IFERROR(INDEX('Hoja de Trabajo para listado'!$A$155:$Z$1048576,MATCH($A656,'Hoja de Trabajo para listado'!$A$155:$A$1048576,0),MATCH((CUADRO!N$5&amp;$E656),'Hoja de Trabajo para listado'!$A$151:$Z$151,0)),0)+IFERROR(INDEX('Hoja de Trabajo para listado'!$AB$155:$BA$1048576,MATCH($A656,'Hoja de Trabajo para listado'!$AB$155:$AB$1048576,0),MATCH((CUADRO!N$5&amp;$E656),'Hoja de Trabajo para listado'!$AB$151:$BA$151,0)),0)+IFERROR(INDEX('Hoja de Trabajo para listado'!$BC$155:$CB$1048576,MATCH($A656,'Hoja de Trabajo para listado'!$BC$155:$BC$1048576,0),MATCH((CUADRO!N$5&amp;$E656),'Hoja de Trabajo para listado'!$BC$151:$CB$151,0)),0)+IFERROR(INDEX('Hoja de Trabajo para listado'!$DE$153:$DG$274,MATCH($A656,'Hoja de Trabajo para listado'!$DE$153:$DE$1048576,0),MATCH((CUADRO!N$5&amp;$E656),'Hoja de Trabajo para listado'!$DE$151:$DG$151,0)),0)+IFERROR(INDEX('Hoja de Trabajo para listado'!$CD$155:$DC$1048576,MATCH($A656,'Hoja de Trabajo para listado'!$CD$155:$CD$1048576,0),MATCH((CUADRO!N$5&amp;$E656),'Hoja de Trabajo para listado'!$CD$151:$DC$151,0)),0)</f>
        <v>0</v>
      </c>
      <c r="O656" s="243">
        <f ca="1">+IFERROR(INDEX('Hoja de Trabajo para listado'!$A$155:$Z$1048576,MATCH($A656,'Hoja de Trabajo para listado'!$A$155:$A$1048576,0),MATCH((CUADRO!O$5&amp;$E656),'Hoja de Trabajo para listado'!$A$151:$Z$151,0)),0)+IFERROR(INDEX('Hoja de Trabajo para listado'!$AB$155:$BA$1048576,MATCH($A656,'Hoja de Trabajo para listado'!$AB$155:$AB$1048576,0),MATCH((CUADRO!O$5&amp;$E656),'Hoja de Trabajo para listado'!$AB$151:$BA$151,0)),0)+IFERROR(INDEX('Hoja de Trabajo para listado'!$BC$155:$CB$1048576,MATCH($A656,'Hoja de Trabajo para listado'!$BC$155:$BC$1048576,0),MATCH((CUADRO!O$5&amp;$E656),'Hoja de Trabajo para listado'!$BC$151:$CB$151,0)),0)+IFERROR(INDEX('Hoja de Trabajo para listado'!$DE$153:$DG$274,MATCH($A656,'Hoja de Trabajo para listado'!$DE$153:$DE$1048576,0),MATCH((CUADRO!O$5&amp;$E656),'Hoja de Trabajo para listado'!$DE$151:$DG$151,0)),0)+IFERROR(INDEX('Hoja de Trabajo para listado'!$CD$155:$DC$1048576,MATCH($A656,'Hoja de Trabajo para listado'!$CD$155:$CD$1048576,0),MATCH((CUADRO!O$5&amp;$E656),'Hoja de Trabajo para listado'!$CD$151:$DC$151,0)),0)</f>
        <v>0</v>
      </c>
      <c r="P656" s="243">
        <f ca="1">+IFERROR(INDEX('Hoja de Trabajo para listado'!$A$155:$Z$1048576,MATCH($A656,'Hoja de Trabajo para listado'!$A$155:$A$1048576,0),MATCH((CUADRO!P$5&amp;$E656),'Hoja de Trabajo para listado'!$A$151:$Z$151,0)),0)+IFERROR(INDEX('Hoja de Trabajo para listado'!$AB$155:$BA$1048576,MATCH($A656,'Hoja de Trabajo para listado'!$AB$155:$AB$1048576,0),MATCH((CUADRO!P$5&amp;$E656),'Hoja de Trabajo para listado'!$AB$151:$BA$151,0)),0)+IFERROR(INDEX('Hoja de Trabajo para listado'!$BC$155:$CB$1048576,MATCH($A656,'Hoja de Trabajo para listado'!$BC$155:$BC$1048576,0),MATCH((CUADRO!P$5&amp;$E656),'Hoja de Trabajo para listado'!$BC$151:$CB$151,0)),0)+IFERROR(INDEX('Hoja de Trabajo para listado'!$DE$153:$DG$274,MATCH($A656,'Hoja de Trabajo para listado'!$DE$153:$DE$1048576,0),MATCH((CUADRO!P$5&amp;$E656),'Hoja de Trabajo para listado'!$DE$151:$DG$151,0)),0)+IFERROR(INDEX('Hoja de Trabajo para listado'!$CD$155:$DC$1048576,MATCH($A656,'Hoja de Trabajo para listado'!$CD$155:$CD$1048576,0),MATCH((CUADRO!P$5&amp;$E656),'Hoja de Trabajo para listado'!$CD$151:$DC$151,0)),0)</f>
        <v>0</v>
      </c>
      <c r="Q656" s="243">
        <f ca="1">+IFERROR(INDEX('Hoja de Trabajo para listado'!$A$155:$Z$1048576,MATCH($A656,'Hoja de Trabajo para listado'!$A$155:$A$1048576,0),MATCH((CUADRO!Q$5&amp;$E656),'Hoja de Trabajo para listado'!$A$151:$Z$151,0)),0)+IFERROR(INDEX('Hoja de Trabajo para listado'!$AB$155:$BA$1048576,MATCH($A656,'Hoja de Trabajo para listado'!$AB$155:$AB$1048576,0),MATCH((CUADRO!Q$5&amp;$E656),'Hoja de Trabajo para listado'!$AB$151:$BA$151,0)),0)+IFERROR(INDEX('Hoja de Trabajo para listado'!$BC$155:$CB$1048576,MATCH($A656,'Hoja de Trabajo para listado'!$BC$155:$BC$1048576,0),MATCH((CUADRO!Q$5&amp;$E656),'Hoja de Trabajo para listado'!$BC$151:$CB$151,0)),0)+IFERROR(INDEX('Hoja de Trabajo para listado'!$DE$153:$DG$274,MATCH($A656,'Hoja de Trabajo para listado'!$DE$153:$DE$1048576,0),MATCH((CUADRO!Q$5&amp;$E656),'Hoja de Trabajo para listado'!$DE$151:$DG$151,0)),0)+IFERROR(INDEX('Hoja de Trabajo para listado'!$CD$155:$DC$1048576,MATCH($A656,'Hoja de Trabajo para listado'!$CD$155:$CD$1048576,0),MATCH((CUADRO!Q$5&amp;$E656),'Hoja de Trabajo para listado'!$CD$151:$DC$151,0)),0)</f>
        <v>0</v>
      </c>
      <c r="R656" s="243">
        <f t="shared" ca="1" si="23"/>
        <v>0</v>
      </c>
      <c r="S656" s="249"/>
      <c r="T656" s="243">
        <f ca="1">+T657</f>
        <v>0</v>
      </c>
      <c r="U656" s="242">
        <f t="shared" si="24"/>
        <v>1</v>
      </c>
      <c r="V656" s="333" t="str">
        <f>+VLOOKUP(A656,bd_lista!$A$3:$E$590,5,FALSE)</f>
        <v>Gobiernos Autonomos Municipales</v>
      </c>
      <c r="W656" s="391" t="str">
        <f>+V656</f>
        <v>Gobiernos Autonomos Municipales</v>
      </c>
      <c r="X656" s="242">
        <f>+VLOOKUP(A656,[4]Sheet1!$A$13:$D$744,4,FALSE)</f>
        <v>0</v>
      </c>
      <c r="Y656" s="242" t="e">
        <f>+VLOOKUP(X656,bd_lista!$A$3:$C$590,3,FALSE)</f>
        <v>#N/A</v>
      </c>
      <c r="Z656" s="294">
        <f>+X656</f>
        <v>0</v>
      </c>
      <c r="AA656" s="295" t="e">
        <f>+Y656</f>
        <v>#N/A</v>
      </c>
    </row>
    <row r="657" spans="1:27" customFormat="1" ht="27" hidden="1" customHeight="1">
      <c r="A657" s="32">
        <v>1281</v>
      </c>
      <c r="B657" s="388"/>
      <c r="C657" s="247" t="str">
        <f>+VLOOKUP(A657,bd_lista!$A$3:$C$590,3,FALSE)</f>
        <v>Gobierno Autónomo Municipal de Huarina</v>
      </c>
      <c r="D657" s="390"/>
      <c r="E657" s="244" t="s">
        <v>1305</v>
      </c>
      <c r="F657" s="243">
        <f ca="1">+IFERROR(INDEX('Hoja de Trabajo para listado'!$A$155:$Z$1048576,MATCH($A657,'Hoja de Trabajo para listado'!$A$155:$A$1048576,0),MATCH((CUADRO!F$5&amp;$E657),'Hoja de Trabajo para listado'!$A$151:$Z$151,0)),0)+IFERROR(INDEX('Hoja de Trabajo para listado'!$AB$155:$BA$1048576,MATCH($A657,'Hoja de Trabajo para listado'!$AB$155:$AB$1048576,0),MATCH((CUADRO!F$5&amp;$E657),'Hoja de Trabajo para listado'!$AB$151:$BA$151,0)),0)+IFERROR(INDEX('Hoja de Trabajo para listado'!$BC$155:$CB$1048576,MATCH($A657,'Hoja de Trabajo para listado'!$BC$155:$BC$1048576,0),MATCH((CUADRO!F$5&amp;$E657),'Hoja de Trabajo para listado'!$BC$151:$CB$151,0)),0)+IFERROR(INDEX('Hoja de Trabajo para listado'!$DE$153:$DG$274,MATCH($A657,'Hoja de Trabajo para listado'!$DE$153:$DE$1048576,0),MATCH((CUADRO!F$5&amp;$E657),'Hoja de Trabajo para listado'!$DE$151:$DG$151,0)),0)+IFERROR(INDEX('Hoja de Trabajo para listado'!$CD$155:$DC$1048576,MATCH($A657,'Hoja de Trabajo para listado'!$CD$155:$CD$1048576,0),MATCH((CUADRO!F$5&amp;$E657),'Hoja de Trabajo para listado'!$CD$151:$DC$151,0)),0)</f>
        <v>0</v>
      </c>
      <c r="G657" s="243">
        <f ca="1">+IFERROR(INDEX('Hoja de Trabajo para listado'!$A$155:$Z$1048576,MATCH($A657,'Hoja de Trabajo para listado'!$A$155:$A$1048576,0),MATCH((CUADRO!G$5&amp;$E657),'Hoja de Trabajo para listado'!$A$151:$Z$151,0)),0)+IFERROR(INDEX('Hoja de Trabajo para listado'!$AB$155:$BA$1048576,MATCH($A657,'Hoja de Trabajo para listado'!$AB$155:$AB$1048576,0),MATCH((CUADRO!G$5&amp;$E657),'Hoja de Trabajo para listado'!$AB$151:$BA$151,0)),0)+IFERROR(INDEX('Hoja de Trabajo para listado'!$BC$155:$CB$1048576,MATCH($A657,'Hoja de Trabajo para listado'!$BC$155:$BC$1048576,0),MATCH((CUADRO!G$5&amp;$E657),'Hoja de Trabajo para listado'!$BC$151:$CB$151,0)),0)+IFERROR(INDEX('Hoja de Trabajo para listado'!$DE$153:$DG$274,MATCH($A657,'Hoja de Trabajo para listado'!$DE$153:$DE$1048576,0),MATCH((CUADRO!G$5&amp;$E657),'Hoja de Trabajo para listado'!$DE$151:$DG$151,0)),0)+IFERROR(INDEX('Hoja de Trabajo para listado'!$CD$155:$DC$1048576,MATCH($A657,'Hoja de Trabajo para listado'!$CD$155:$CD$1048576,0),MATCH((CUADRO!G$5&amp;$E657),'Hoja de Trabajo para listado'!$CD$151:$DC$151,0)),0)</f>
        <v>0</v>
      </c>
      <c r="H657" s="243">
        <f ca="1">+IFERROR(INDEX('Hoja de Trabajo para listado'!$A$155:$Z$1048576,MATCH($A657,'Hoja de Trabajo para listado'!$A$155:$A$1048576,0),MATCH((CUADRO!H$5&amp;$E657),'Hoja de Trabajo para listado'!$A$151:$Z$151,0)),0)+IFERROR(INDEX('Hoja de Trabajo para listado'!$AB$155:$BA$1048576,MATCH($A657,'Hoja de Trabajo para listado'!$AB$155:$AB$1048576,0),MATCH((CUADRO!H$5&amp;$E657),'Hoja de Trabajo para listado'!$AB$151:$BA$151,0)),0)+IFERROR(INDEX('Hoja de Trabajo para listado'!$BC$155:$CB$1048576,MATCH($A657,'Hoja de Trabajo para listado'!$BC$155:$BC$1048576,0),MATCH((CUADRO!H$5&amp;$E657),'Hoja de Trabajo para listado'!$BC$151:$CB$151,0)),0)+IFERROR(INDEX('Hoja de Trabajo para listado'!$DE$153:$DG$274,MATCH($A657,'Hoja de Trabajo para listado'!$DE$153:$DE$1048576,0),MATCH((CUADRO!H$5&amp;$E657),'Hoja de Trabajo para listado'!$DE$151:$DG$151,0)),0)+IFERROR(INDEX('Hoja de Trabajo para listado'!$CD$155:$DC$1048576,MATCH($A657,'Hoja de Trabajo para listado'!$CD$155:$CD$1048576,0),MATCH((CUADRO!H$5&amp;$E657),'Hoja de Trabajo para listado'!$CD$151:$DC$151,0)),0)</f>
        <v>0</v>
      </c>
      <c r="I657" s="243">
        <f ca="1">+IFERROR(INDEX('Hoja de Trabajo para listado'!$A$155:$Z$1048576,MATCH($A657,'Hoja de Trabajo para listado'!$A$155:$A$1048576,0),MATCH((CUADRO!I$5&amp;$E657),'Hoja de Trabajo para listado'!$A$151:$Z$151,0)),0)+IFERROR(INDEX('Hoja de Trabajo para listado'!$AB$155:$BA$1048576,MATCH($A657,'Hoja de Trabajo para listado'!$AB$155:$AB$1048576,0),MATCH((CUADRO!I$5&amp;$E657),'Hoja de Trabajo para listado'!$AB$151:$BA$151,0)),0)+IFERROR(INDEX('Hoja de Trabajo para listado'!$BC$155:$CB$1048576,MATCH($A657,'Hoja de Trabajo para listado'!$BC$155:$BC$1048576,0),MATCH((CUADRO!I$5&amp;$E657),'Hoja de Trabajo para listado'!$BC$151:$CB$151,0)),0)+IFERROR(INDEX('Hoja de Trabajo para listado'!$DE$153:$DG$274,MATCH($A657,'Hoja de Trabajo para listado'!$DE$153:$DE$1048576,0),MATCH((CUADRO!I$5&amp;$E657),'Hoja de Trabajo para listado'!$DE$151:$DG$151,0)),0)+IFERROR(INDEX('Hoja de Trabajo para listado'!$CD$155:$DC$1048576,MATCH($A657,'Hoja de Trabajo para listado'!$CD$155:$CD$1048576,0),MATCH((CUADRO!I$5&amp;$E657),'Hoja de Trabajo para listado'!$CD$151:$DC$151,0)),0)</f>
        <v>0</v>
      </c>
      <c r="J657" s="243">
        <f ca="1">+IFERROR(INDEX('Hoja de Trabajo para listado'!$A$155:$Z$1048576,MATCH($A657,'Hoja de Trabajo para listado'!$A$155:$A$1048576,0),MATCH((CUADRO!J$5&amp;$E657),'Hoja de Trabajo para listado'!$A$151:$Z$151,0)),0)+IFERROR(INDEX('Hoja de Trabajo para listado'!$AB$155:$BA$1048576,MATCH($A657,'Hoja de Trabajo para listado'!$AB$155:$AB$1048576,0),MATCH((CUADRO!J$5&amp;$E657),'Hoja de Trabajo para listado'!$AB$151:$BA$151,0)),0)+IFERROR(INDEX('Hoja de Trabajo para listado'!$BC$155:$CB$1048576,MATCH($A657,'Hoja de Trabajo para listado'!$BC$155:$BC$1048576,0),MATCH((CUADRO!J$5&amp;$E657),'Hoja de Trabajo para listado'!$BC$151:$CB$151,0)),0)+IFERROR(INDEX('Hoja de Trabajo para listado'!$DE$153:$DG$274,MATCH($A657,'Hoja de Trabajo para listado'!$DE$153:$DE$1048576,0),MATCH((CUADRO!J$5&amp;$E657),'Hoja de Trabajo para listado'!$DE$151:$DG$151,0)),0)+IFERROR(INDEX('Hoja de Trabajo para listado'!$CD$155:$DC$1048576,MATCH($A657,'Hoja de Trabajo para listado'!$CD$155:$CD$1048576,0),MATCH((CUADRO!J$5&amp;$E657),'Hoja de Trabajo para listado'!$CD$151:$DC$151,0)),0)</f>
        <v>0</v>
      </c>
      <c r="K657" s="243">
        <f ca="1">+IFERROR(INDEX('Hoja de Trabajo para listado'!$A$155:$Z$1048576,MATCH($A657,'Hoja de Trabajo para listado'!$A$155:$A$1048576,0),MATCH((CUADRO!K$5&amp;$E657),'Hoja de Trabajo para listado'!$A$151:$Z$151,0)),0)+IFERROR(INDEX('Hoja de Trabajo para listado'!$AB$155:$BA$1048576,MATCH($A657,'Hoja de Trabajo para listado'!$AB$155:$AB$1048576,0),MATCH((CUADRO!K$5&amp;$E657),'Hoja de Trabajo para listado'!$AB$151:$BA$151,0)),0)+IFERROR(INDEX('Hoja de Trabajo para listado'!$BC$155:$CB$1048576,MATCH($A657,'Hoja de Trabajo para listado'!$BC$155:$BC$1048576,0),MATCH((CUADRO!K$5&amp;$E657),'Hoja de Trabajo para listado'!$BC$151:$CB$151,0)),0)+IFERROR(INDEX('Hoja de Trabajo para listado'!$DE$153:$DG$274,MATCH($A657,'Hoja de Trabajo para listado'!$DE$153:$DE$1048576,0),MATCH((CUADRO!K$5&amp;$E657),'Hoja de Trabajo para listado'!$DE$151:$DG$151,0)),0)+IFERROR(INDEX('Hoja de Trabajo para listado'!$CD$155:$DC$1048576,MATCH($A657,'Hoja de Trabajo para listado'!$CD$155:$CD$1048576,0),MATCH((CUADRO!K$5&amp;$E657),'Hoja de Trabajo para listado'!$CD$151:$DC$151,0)),0)</f>
        <v>0</v>
      </c>
      <c r="L657" s="243">
        <f ca="1">+IFERROR(INDEX('Hoja de Trabajo para listado'!$A$155:$Z$1048576,MATCH($A657,'Hoja de Trabajo para listado'!$A$155:$A$1048576,0),MATCH((CUADRO!L$5&amp;$E657),'Hoja de Trabajo para listado'!$A$151:$Z$151,0)),0)+IFERROR(INDEX('Hoja de Trabajo para listado'!$AB$155:$BA$1048576,MATCH($A657,'Hoja de Trabajo para listado'!$AB$155:$AB$1048576,0),MATCH((CUADRO!L$5&amp;$E657),'Hoja de Trabajo para listado'!$AB$151:$BA$151,0)),0)+IFERROR(INDEX('Hoja de Trabajo para listado'!$BC$155:$CB$1048576,MATCH($A657,'Hoja de Trabajo para listado'!$BC$155:$BC$1048576,0),MATCH((CUADRO!L$5&amp;$E657),'Hoja de Trabajo para listado'!$BC$151:$CB$151,0)),0)+IFERROR(INDEX('Hoja de Trabajo para listado'!$DE$153:$DG$274,MATCH($A657,'Hoja de Trabajo para listado'!$DE$153:$DE$1048576,0),MATCH((CUADRO!L$5&amp;$E657),'Hoja de Trabajo para listado'!$DE$151:$DG$151,0)),0)+IFERROR(INDEX('Hoja de Trabajo para listado'!$CD$155:$DC$1048576,MATCH($A657,'Hoja de Trabajo para listado'!$CD$155:$CD$1048576,0),MATCH((CUADRO!L$5&amp;$E657),'Hoja de Trabajo para listado'!$CD$151:$DC$151,0)),0)</f>
        <v>0</v>
      </c>
      <c r="M657" s="243">
        <f ca="1">+IFERROR(INDEX('Hoja de Trabajo para listado'!$A$155:$Z$1048576,MATCH($A657,'Hoja de Trabajo para listado'!$A$155:$A$1048576,0),MATCH((CUADRO!M$5&amp;$E657),'Hoja de Trabajo para listado'!$A$151:$Z$151,0)),0)+IFERROR(INDEX('Hoja de Trabajo para listado'!$AB$155:$BA$1048576,MATCH($A657,'Hoja de Trabajo para listado'!$AB$155:$AB$1048576,0),MATCH((CUADRO!M$5&amp;$E657),'Hoja de Trabajo para listado'!$AB$151:$BA$151,0)),0)+IFERROR(INDEX('Hoja de Trabajo para listado'!$BC$155:$CB$1048576,MATCH($A657,'Hoja de Trabajo para listado'!$BC$155:$BC$1048576,0),MATCH((CUADRO!M$5&amp;$E657),'Hoja de Trabajo para listado'!$BC$151:$CB$151,0)),0)+IFERROR(INDEX('Hoja de Trabajo para listado'!$DE$153:$DG$274,MATCH($A657,'Hoja de Trabajo para listado'!$DE$153:$DE$1048576,0),MATCH((CUADRO!M$5&amp;$E657),'Hoja de Trabajo para listado'!$DE$151:$DG$151,0)),0)+IFERROR(INDEX('Hoja de Trabajo para listado'!$CD$155:$DC$1048576,MATCH($A657,'Hoja de Trabajo para listado'!$CD$155:$CD$1048576,0),MATCH((CUADRO!M$5&amp;$E657),'Hoja de Trabajo para listado'!$CD$151:$DC$151,0)),0)</f>
        <v>0</v>
      </c>
      <c r="N657" s="243">
        <f ca="1">+IFERROR(INDEX('Hoja de Trabajo para listado'!$A$155:$Z$1048576,MATCH($A657,'Hoja de Trabajo para listado'!$A$155:$A$1048576,0),MATCH((CUADRO!N$5&amp;$E657),'Hoja de Trabajo para listado'!$A$151:$Z$151,0)),0)+IFERROR(INDEX('Hoja de Trabajo para listado'!$AB$155:$BA$1048576,MATCH($A657,'Hoja de Trabajo para listado'!$AB$155:$AB$1048576,0),MATCH((CUADRO!N$5&amp;$E657),'Hoja de Trabajo para listado'!$AB$151:$BA$151,0)),0)+IFERROR(INDEX('Hoja de Trabajo para listado'!$BC$155:$CB$1048576,MATCH($A657,'Hoja de Trabajo para listado'!$BC$155:$BC$1048576,0),MATCH((CUADRO!N$5&amp;$E657),'Hoja de Trabajo para listado'!$BC$151:$CB$151,0)),0)+IFERROR(INDEX('Hoja de Trabajo para listado'!$DE$153:$DG$274,MATCH($A657,'Hoja de Trabajo para listado'!$DE$153:$DE$1048576,0),MATCH((CUADRO!N$5&amp;$E657),'Hoja de Trabajo para listado'!$DE$151:$DG$151,0)),0)+IFERROR(INDEX('Hoja de Trabajo para listado'!$CD$155:$DC$1048576,MATCH($A657,'Hoja de Trabajo para listado'!$CD$155:$CD$1048576,0),MATCH((CUADRO!N$5&amp;$E657),'Hoja de Trabajo para listado'!$CD$151:$DC$151,0)),0)</f>
        <v>0</v>
      </c>
      <c r="O657" s="243">
        <f ca="1">+IFERROR(INDEX('Hoja de Trabajo para listado'!$A$155:$Z$1048576,MATCH($A657,'Hoja de Trabajo para listado'!$A$155:$A$1048576,0),MATCH((CUADRO!O$5&amp;$E657),'Hoja de Trabajo para listado'!$A$151:$Z$151,0)),0)+IFERROR(INDEX('Hoja de Trabajo para listado'!$AB$155:$BA$1048576,MATCH($A657,'Hoja de Trabajo para listado'!$AB$155:$AB$1048576,0),MATCH((CUADRO!O$5&amp;$E657),'Hoja de Trabajo para listado'!$AB$151:$BA$151,0)),0)+IFERROR(INDEX('Hoja de Trabajo para listado'!$BC$155:$CB$1048576,MATCH($A657,'Hoja de Trabajo para listado'!$BC$155:$BC$1048576,0),MATCH((CUADRO!O$5&amp;$E657),'Hoja de Trabajo para listado'!$BC$151:$CB$151,0)),0)+IFERROR(INDEX('Hoja de Trabajo para listado'!$DE$153:$DG$274,MATCH($A657,'Hoja de Trabajo para listado'!$DE$153:$DE$1048576,0),MATCH((CUADRO!O$5&amp;$E657),'Hoja de Trabajo para listado'!$DE$151:$DG$151,0)),0)+IFERROR(INDEX('Hoja de Trabajo para listado'!$CD$155:$DC$1048576,MATCH($A657,'Hoja de Trabajo para listado'!$CD$155:$CD$1048576,0),MATCH((CUADRO!O$5&amp;$E657),'Hoja de Trabajo para listado'!$CD$151:$DC$151,0)),0)</f>
        <v>0</v>
      </c>
      <c r="P657" s="243">
        <f ca="1">+IFERROR(INDEX('Hoja de Trabajo para listado'!$A$155:$Z$1048576,MATCH($A657,'Hoja de Trabajo para listado'!$A$155:$A$1048576,0),MATCH((CUADRO!P$5&amp;$E657),'Hoja de Trabajo para listado'!$A$151:$Z$151,0)),0)+IFERROR(INDEX('Hoja de Trabajo para listado'!$AB$155:$BA$1048576,MATCH($A657,'Hoja de Trabajo para listado'!$AB$155:$AB$1048576,0),MATCH((CUADRO!P$5&amp;$E657),'Hoja de Trabajo para listado'!$AB$151:$BA$151,0)),0)+IFERROR(INDEX('Hoja de Trabajo para listado'!$BC$155:$CB$1048576,MATCH($A657,'Hoja de Trabajo para listado'!$BC$155:$BC$1048576,0),MATCH((CUADRO!P$5&amp;$E657),'Hoja de Trabajo para listado'!$BC$151:$CB$151,0)),0)+IFERROR(INDEX('Hoja de Trabajo para listado'!$DE$153:$DG$274,MATCH($A657,'Hoja de Trabajo para listado'!$DE$153:$DE$1048576,0),MATCH((CUADRO!P$5&amp;$E657),'Hoja de Trabajo para listado'!$DE$151:$DG$151,0)),0)+IFERROR(INDEX('Hoja de Trabajo para listado'!$CD$155:$DC$1048576,MATCH($A657,'Hoja de Trabajo para listado'!$CD$155:$CD$1048576,0),MATCH((CUADRO!P$5&amp;$E657),'Hoja de Trabajo para listado'!$CD$151:$DC$151,0)),0)</f>
        <v>0</v>
      </c>
      <c r="Q657" s="243">
        <f ca="1">+IFERROR(INDEX('Hoja de Trabajo para listado'!$A$155:$Z$1048576,MATCH($A657,'Hoja de Trabajo para listado'!$A$155:$A$1048576,0),MATCH((CUADRO!Q$5&amp;$E657),'Hoja de Trabajo para listado'!$A$151:$Z$151,0)),0)+IFERROR(INDEX('Hoja de Trabajo para listado'!$AB$155:$BA$1048576,MATCH($A657,'Hoja de Trabajo para listado'!$AB$155:$AB$1048576,0),MATCH((CUADRO!Q$5&amp;$E657),'Hoja de Trabajo para listado'!$AB$151:$BA$151,0)),0)+IFERROR(INDEX('Hoja de Trabajo para listado'!$BC$155:$CB$1048576,MATCH($A657,'Hoja de Trabajo para listado'!$BC$155:$BC$1048576,0),MATCH((CUADRO!Q$5&amp;$E657),'Hoja de Trabajo para listado'!$BC$151:$CB$151,0)),0)+IFERROR(INDEX('Hoja de Trabajo para listado'!$DE$153:$DG$274,MATCH($A657,'Hoja de Trabajo para listado'!$DE$153:$DE$1048576,0),MATCH((CUADRO!Q$5&amp;$E657),'Hoja de Trabajo para listado'!$DE$151:$DG$151,0)),0)+IFERROR(INDEX('Hoja de Trabajo para listado'!$CD$155:$DC$1048576,MATCH($A657,'Hoja de Trabajo para listado'!$CD$155:$CD$1048576,0),MATCH((CUADRO!Q$5&amp;$E657),'Hoja de Trabajo para listado'!$CD$151:$DC$151,0)),0)</f>
        <v>0</v>
      </c>
      <c r="R657" s="243">
        <f t="shared" ca="1" si="23"/>
        <v>0</v>
      </c>
      <c r="S657" s="249">
        <f ca="1">+R656+R657</f>
        <v>0</v>
      </c>
      <c r="T657" s="243">
        <f ca="1">+S657</f>
        <v>0</v>
      </c>
      <c r="U657" s="242">
        <f t="shared" si="24"/>
        <v>2</v>
      </c>
      <c r="V657" s="333" t="str">
        <f>+VLOOKUP(A657,bd_lista!$A$3:$E$590,5,FALSE)</f>
        <v>Gobiernos Autonomos Municipales</v>
      </c>
      <c r="W657" s="392"/>
      <c r="X657" s="242">
        <f>+VLOOKUP(A657,[4]Sheet1!$A$13:$D$744,4,FALSE)</f>
        <v>0</v>
      </c>
      <c r="Y657" s="242" t="e">
        <f>+VLOOKUP(X657,bd_lista!$A$3:$C$590,3,FALSE)</f>
        <v>#N/A</v>
      </c>
      <c r="Z657" s="292"/>
      <c r="AA657" s="293"/>
    </row>
    <row r="658" spans="1:27" customFormat="1" ht="27" hidden="1" customHeight="1">
      <c r="A658" s="32">
        <v>1282</v>
      </c>
      <c r="B658" s="387">
        <f>+A658</f>
        <v>1282</v>
      </c>
      <c r="C658" s="247" t="str">
        <f>+VLOOKUP(A658,bd_lista!$A$3:$C$590,3,FALSE)</f>
        <v>Gobierno Autónomo Municipal de Santiago de Huata</v>
      </c>
      <c r="D658" s="389" t="str">
        <f>+C658</f>
        <v>Gobierno Autónomo Municipal de Santiago de Huata</v>
      </c>
      <c r="E658" s="242" t="s">
        <v>1304</v>
      </c>
      <c r="F658" s="243">
        <f ca="1">+IFERROR(INDEX('Hoja de Trabajo para listado'!$A$155:$Z$1048576,MATCH($A658,'Hoja de Trabajo para listado'!$A$155:$A$1048576,0),MATCH((CUADRO!F$5&amp;$E658),'Hoja de Trabajo para listado'!$A$151:$Z$151,0)),0)+IFERROR(INDEX('Hoja de Trabajo para listado'!$AB$155:$BA$1048576,MATCH($A658,'Hoja de Trabajo para listado'!$AB$155:$AB$1048576,0),MATCH((CUADRO!F$5&amp;$E658),'Hoja de Trabajo para listado'!$AB$151:$BA$151,0)),0)+IFERROR(INDEX('Hoja de Trabajo para listado'!$BC$155:$CB$1048576,MATCH($A658,'Hoja de Trabajo para listado'!$BC$155:$BC$1048576,0),MATCH((CUADRO!F$5&amp;$E658),'Hoja de Trabajo para listado'!$BC$151:$CB$151,0)),0)+IFERROR(INDEX('Hoja de Trabajo para listado'!$DE$153:$DG$274,MATCH($A658,'Hoja de Trabajo para listado'!$DE$153:$DE$1048576,0),MATCH((CUADRO!F$5&amp;$E658),'Hoja de Trabajo para listado'!$DE$151:$DG$151,0)),0)+IFERROR(INDEX('Hoja de Trabajo para listado'!$CD$155:$DC$1048576,MATCH($A658,'Hoja de Trabajo para listado'!$CD$155:$CD$1048576,0),MATCH((CUADRO!F$5&amp;$E658),'Hoja de Trabajo para listado'!$CD$151:$DC$151,0)),0)</f>
        <v>0</v>
      </c>
      <c r="G658" s="243">
        <f ca="1">+IFERROR(INDEX('Hoja de Trabajo para listado'!$A$155:$Z$1048576,MATCH($A658,'Hoja de Trabajo para listado'!$A$155:$A$1048576,0),MATCH((CUADRO!G$5&amp;$E658),'Hoja de Trabajo para listado'!$A$151:$Z$151,0)),0)+IFERROR(INDEX('Hoja de Trabajo para listado'!$AB$155:$BA$1048576,MATCH($A658,'Hoja de Trabajo para listado'!$AB$155:$AB$1048576,0),MATCH((CUADRO!G$5&amp;$E658),'Hoja de Trabajo para listado'!$AB$151:$BA$151,0)),0)+IFERROR(INDEX('Hoja de Trabajo para listado'!$BC$155:$CB$1048576,MATCH($A658,'Hoja de Trabajo para listado'!$BC$155:$BC$1048576,0),MATCH((CUADRO!G$5&amp;$E658),'Hoja de Trabajo para listado'!$BC$151:$CB$151,0)),0)+IFERROR(INDEX('Hoja de Trabajo para listado'!$DE$153:$DG$274,MATCH($A658,'Hoja de Trabajo para listado'!$DE$153:$DE$1048576,0),MATCH((CUADRO!G$5&amp;$E658),'Hoja de Trabajo para listado'!$DE$151:$DG$151,0)),0)+IFERROR(INDEX('Hoja de Trabajo para listado'!$CD$155:$DC$1048576,MATCH($A658,'Hoja de Trabajo para listado'!$CD$155:$CD$1048576,0),MATCH((CUADRO!G$5&amp;$E658),'Hoja de Trabajo para listado'!$CD$151:$DC$151,0)),0)</f>
        <v>0</v>
      </c>
      <c r="H658" s="243">
        <f ca="1">+IFERROR(INDEX('Hoja de Trabajo para listado'!$A$155:$Z$1048576,MATCH($A658,'Hoja de Trabajo para listado'!$A$155:$A$1048576,0),MATCH((CUADRO!H$5&amp;$E658),'Hoja de Trabajo para listado'!$A$151:$Z$151,0)),0)+IFERROR(INDEX('Hoja de Trabajo para listado'!$AB$155:$BA$1048576,MATCH($A658,'Hoja de Trabajo para listado'!$AB$155:$AB$1048576,0),MATCH((CUADRO!H$5&amp;$E658),'Hoja de Trabajo para listado'!$AB$151:$BA$151,0)),0)+IFERROR(INDEX('Hoja de Trabajo para listado'!$BC$155:$CB$1048576,MATCH($A658,'Hoja de Trabajo para listado'!$BC$155:$BC$1048576,0),MATCH((CUADRO!H$5&amp;$E658),'Hoja de Trabajo para listado'!$BC$151:$CB$151,0)),0)+IFERROR(INDEX('Hoja de Trabajo para listado'!$DE$153:$DG$274,MATCH($A658,'Hoja de Trabajo para listado'!$DE$153:$DE$1048576,0),MATCH((CUADRO!H$5&amp;$E658),'Hoja de Trabajo para listado'!$DE$151:$DG$151,0)),0)+IFERROR(INDEX('Hoja de Trabajo para listado'!$CD$155:$DC$1048576,MATCH($A658,'Hoja de Trabajo para listado'!$CD$155:$CD$1048576,0),MATCH((CUADRO!H$5&amp;$E658),'Hoja de Trabajo para listado'!$CD$151:$DC$151,0)),0)</f>
        <v>0</v>
      </c>
      <c r="I658" s="243">
        <f ca="1">+IFERROR(INDEX('Hoja de Trabajo para listado'!$A$155:$Z$1048576,MATCH($A658,'Hoja de Trabajo para listado'!$A$155:$A$1048576,0),MATCH((CUADRO!I$5&amp;$E658),'Hoja de Trabajo para listado'!$A$151:$Z$151,0)),0)+IFERROR(INDEX('Hoja de Trabajo para listado'!$AB$155:$BA$1048576,MATCH($A658,'Hoja de Trabajo para listado'!$AB$155:$AB$1048576,0),MATCH((CUADRO!I$5&amp;$E658),'Hoja de Trabajo para listado'!$AB$151:$BA$151,0)),0)+IFERROR(INDEX('Hoja de Trabajo para listado'!$BC$155:$CB$1048576,MATCH($A658,'Hoja de Trabajo para listado'!$BC$155:$BC$1048576,0),MATCH((CUADRO!I$5&amp;$E658),'Hoja de Trabajo para listado'!$BC$151:$CB$151,0)),0)+IFERROR(INDEX('Hoja de Trabajo para listado'!$DE$153:$DG$274,MATCH($A658,'Hoja de Trabajo para listado'!$DE$153:$DE$1048576,0),MATCH((CUADRO!I$5&amp;$E658),'Hoja de Trabajo para listado'!$DE$151:$DG$151,0)),0)+IFERROR(INDEX('Hoja de Trabajo para listado'!$CD$155:$DC$1048576,MATCH($A658,'Hoja de Trabajo para listado'!$CD$155:$CD$1048576,0),MATCH((CUADRO!I$5&amp;$E658),'Hoja de Trabajo para listado'!$CD$151:$DC$151,0)),0)</f>
        <v>0</v>
      </c>
      <c r="J658" s="243">
        <f ca="1">+IFERROR(INDEX('Hoja de Trabajo para listado'!$A$155:$Z$1048576,MATCH($A658,'Hoja de Trabajo para listado'!$A$155:$A$1048576,0),MATCH((CUADRO!J$5&amp;$E658),'Hoja de Trabajo para listado'!$A$151:$Z$151,0)),0)+IFERROR(INDEX('Hoja de Trabajo para listado'!$AB$155:$BA$1048576,MATCH($A658,'Hoja de Trabajo para listado'!$AB$155:$AB$1048576,0),MATCH((CUADRO!J$5&amp;$E658),'Hoja de Trabajo para listado'!$AB$151:$BA$151,0)),0)+IFERROR(INDEX('Hoja de Trabajo para listado'!$BC$155:$CB$1048576,MATCH($A658,'Hoja de Trabajo para listado'!$BC$155:$BC$1048576,0),MATCH((CUADRO!J$5&amp;$E658),'Hoja de Trabajo para listado'!$BC$151:$CB$151,0)),0)+IFERROR(INDEX('Hoja de Trabajo para listado'!$DE$153:$DG$274,MATCH($A658,'Hoja de Trabajo para listado'!$DE$153:$DE$1048576,0),MATCH((CUADRO!J$5&amp;$E658),'Hoja de Trabajo para listado'!$DE$151:$DG$151,0)),0)+IFERROR(INDEX('Hoja de Trabajo para listado'!$CD$155:$DC$1048576,MATCH($A658,'Hoja de Trabajo para listado'!$CD$155:$CD$1048576,0),MATCH((CUADRO!J$5&amp;$E658),'Hoja de Trabajo para listado'!$CD$151:$DC$151,0)),0)</f>
        <v>0</v>
      </c>
      <c r="K658" s="243">
        <f ca="1">+IFERROR(INDEX('Hoja de Trabajo para listado'!$A$155:$Z$1048576,MATCH($A658,'Hoja de Trabajo para listado'!$A$155:$A$1048576,0),MATCH((CUADRO!K$5&amp;$E658),'Hoja de Trabajo para listado'!$A$151:$Z$151,0)),0)+IFERROR(INDEX('Hoja de Trabajo para listado'!$AB$155:$BA$1048576,MATCH($A658,'Hoja de Trabajo para listado'!$AB$155:$AB$1048576,0),MATCH((CUADRO!K$5&amp;$E658),'Hoja de Trabajo para listado'!$AB$151:$BA$151,0)),0)+IFERROR(INDEX('Hoja de Trabajo para listado'!$BC$155:$CB$1048576,MATCH($A658,'Hoja de Trabajo para listado'!$BC$155:$BC$1048576,0),MATCH((CUADRO!K$5&amp;$E658),'Hoja de Trabajo para listado'!$BC$151:$CB$151,0)),0)+IFERROR(INDEX('Hoja de Trabajo para listado'!$DE$153:$DG$274,MATCH($A658,'Hoja de Trabajo para listado'!$DE$153:$DE$1048576,0),MATCH((CUADRO!K$5&amp;$E658),'Hoja de Trabajo para listado'!$DE$151:$DG$151,0)),0)+IFERROR(INDEX('Hoja de Trabajo para listado'!$CD$155:$DC$1048576,MATCH($A658,'Hoja de Trabajo para listado'!$CD$155:$CD$1048576,0),MATCH((CUADRO!K$5&amp;$E658),'Hoja de Trabajo para listado'!$CD$151:$DC$151,0)),0)</f>
        <v>0</v>
      </c>
      <c r="L658" s="243">
        <f ca="1">+IFERROR(INDEX('Hoja de Trabajo para listado'!$A$155:$Z$1048576,MATCH($A658,'Hoja de Trabajo para listado'!$A$155:$A$1048576,0),MATCH((CUADRO!L$5&amp;$E658),'Hoja de Trabajo para listado'!$A$151:$Z$151,0)),0)+IFERROR(INDEX('Hoja de Trabajo para listado'!$AB$155:$BA$1048576,MATCH($A658,'Hoja de Trabajo para listado'!$AB$155:$AB$1048576,0),MATCH((CUADRO!L$5&amp;$E658),'Hoja de Trabajo para listado'!$AB$151:$BA$151,0)),0)+IFERROR(INDEX('Hoja de Trabajo para listado'!$BC$155:$CB$1048576,MATCH($A658,'Hoja de Trabajo para listado'!$BC$155:$BC$1048576,0),MATCH((CUADRO!L$5&amp;$E658),'Hoja de Trabajo para listado'!$BC$151:$CB$151,0)),0)+IFERROR(INDEX('Hoja de Trabajo para listado'!$DE$153:$DG$274,MATCH($A658,'Hoja de Trabajo para listado'!$DE$153:$DE$1048576,0),MATCH((CUADRO!L$5&amp;$E658),'Hoja de Trabajo para listado'!$DE$151:$DG$151,0)),0)+IFERROR(INDEX('Hoja de Trabajo para listado'!$CD$155:$DC$1048576,MATCH($A658,'Hoja de Trabajo para listado'!$CD$155:$CD$1048576,0),MATCH((CUADRO!L$5&amp;$E658),'Hoja de Trabajo para listado'!$CD$151:$DC$151,0)),0)</f>
        <v>0</v>
      </c>
      <c r="M658" s="243">
        <f ca="1">+IFERROR(INDEX('Hoja de Trabajo para listado'!$A$155:$Z$1048576,MATCH($A658,'Hoja de Trabajo para listado'!$A$155:$A$1048576,0),MATCH((CUADRO!M$5&amp;$E658),'Hoja de Trabajo para listado'!$A$151:$Z$151,0)),0)+IFERROR(INDEX('Hoja de Trabajo para listado'!$AB$155:$BA$1048576,MATCH($A658,'Hoja de Trabajo para listado'!$AB$155:$AB$1048576,0),MATCH((CUADRO!M$5&amp;$E658),'Hoja de Trabajo para listado'!$AB$151:$BA$151,0)),0)+IFERROR(INDEX('Hoja de Trabajo para listado'!$BC$155:$CB$1048576,MATCH($A658,'Hoja de Trabajo para listado'!$BC$155:$BC$1048576,0),MATCH((CUADRO!M$5&amp;$E658),'Hoja de Trabajo para listado'!$BC$151:$CB$151,0)),0)+IFERROR(INDEX('Hoja de Trabajo para listado'!$DE$153:$DG$274,MATCH($A658,'Hoja de Trabajo para listado'!$DE$153:$DE$1048576,0),MATCH((CUADRO!M$5&amp;$E658),'Hoja de Trabajo para listado'!$DE$151:$DG$151,0)),0)+IFERROR(INDEX('Hoja de Trabajo para listado'!$CD$155:$DC$1048576,MATCH($A658,'Hoja de Trabajo para listado'!$CD$155:$CD$1048576,0),MATCH((CUADRO!M$5&amp;$E658),'Hoja de Trabajo para listado'!$CD$151:$DC$151,0)),0)</f>
        <v>0</v>
      </c>
      <c r="N658" s="243">
        <f ca="1">+IFERROR(INDEX('Hoja de Trabajo para listado'!$A$155:$Z$1048576,MATCH($A658,'Hoja de Trabajo para listado'!$A$155:$A$1048576,0),MATCH((CUADRO!N$5&amp;$E658),'Hoja de Trabajo para listado'!$A$151:$Z$151,0)),0)+IFERROR(INDEX('Hoja de Trabajo para listado'!$AB$155:$BA$1048576,MATCH($A658,'Hoja de Trabajo para listado'!$AB$155:$AB$1048576,0),MATCH((CUADRO!N$5&amp;$E658),'Hoja de Trabajo para listado'!$AB$151:$BA$151,0)),0)+IFERROR(INDEX('Hoja de Trabajo para listado'!$BC$155:$CB$1048576,MATCH($A658,'Hoja de Trabajo para listado'!$BC$155:$BC$1048576,0),MATCH((CUADRO!N$5&amp;$E658),'Hoja de Trabajo para listado'!$BC$151:$CB$151,0)),0)+IFERROR(INDEX('Hoja de Trabajo para listado'!$DE$153:$DG$274,MATCH($A658,'Hoja de Trabajo para listado'!$DE$153:$DE$1048576,0),MATCH((CUADRO!N$5&amp;$E658),'Hoja de Trabajo para listado'!$DE$151:$DG$151,0)),0)+IFERROR(INDEX('Hoja de Trabajo para listado'!$CD$155:$DC$1048576,MATCH($A658,'Hoja de Trabajo para listado'!$CD$155:$CD$1048576,0),MATCH((CUADRO!N$5&amp;$E658),'Hoja de Trabajo para listado'!$CD$151:$DC$151,0)),0)</f>
        <v>0</v>
      </c>
      <c r="O658" s="243">
        <f ca="1">+IFERROR(INDEX('Hoja de Trabajo para listado'!$A$155:$Z$1048576,MATCH($A658,'Hoja de Trabajo para listado'!$A$155:$A$1048576,0),MATCH((CUADRO!O$5&amp;$E658),'Hoja de Trabajo para listado'!$A$151:$Z$151,0)),0)+IFERROR(INDEX('Hoja de Trabajo para listado'!$AB$155:$BA$1048576,MATCH($A658,'Hoja de Trabajo para listado'!$AB$155:$AB$1048576,0),MATCH((CUADRO!O$5&amp;$E658),'Hoja de Trabajo para listado'!$AB$151:$BA$151,0)),0)+IFERROR(INDEX('Hoja de Trabajo para listado'!$BC$155:$CB$1048576,MATCH($A658,'Hoja de Trabajo para listado'!$BC$155:$BC$1048576,0),MATCH((CUADRO!O$5&amp;$E658),'Hoja de Trabajo para listado'!$BC$151:$CB$151,0)),0)+IFERROR(INDEX('Hoja de Trabajo para listado'!$DE$153:$DG$274,MATCH($A658,'Hoja de Trabajo para listado'!$DE$153:$DE$1048576,0),MATCH((CUADRO!O$5&amp;$E658),'Hoja de Trabajo para listado'!$DE$151:$DG$151,0)),0)+IFERROR(INDEX('Hoja de Trabajo para listado'!$CD$155:$DC$1048576,MATCH($A658,'Hoja de Trabajo para listado'!$CD$155:$CD$1048576,0),MATCH((CUADRO!O$5&amp;$E658),'Hoja de Trabajo para listado'!$CD$151:$DC$151,0)),0)</f>
        <v>0</v>
      </c>
      <c r="P658" s="243">
        <f ca="1">+IFERROR(INDEX('Hoja de Trabajo para listado'!$A$155:$Z$1048576,MATCH($A658,'Hoja de Trabajo para listado'!$A$155:$A$1048576,0),MATCH((CUADRO!P$5&amp;$E658),'Hoja de Trabajo para listado'!$A$151:$Z$151,0)),0)+IFERROR(INDEX('Hoja de Trabajo para listado'!$AB$155:$BA$1048576,MATCH($A658,'Hoja de Trabajo para listado'!$AB$155:$AB$1048576,0),MATCH((CUADRO!P$5&amp;$E658),'Hoja de Trabajo para listado'!$AB$151:$BA$151,0)),0)+IFERROR(INDEX('Hoja de Trabajo para listado'!$BC$155:$CB$1048576,MATCH($A658,'Hoja de Trabajo para listado'!$BC$155:$BC$1048576,0),MATCH((CUADRO!P$5&amp;$E658),'Hoja de Trabajo para listado'!$BC$151:$CB$151,0)),0)+IFERROR(INDEX('Hoja de Trabajo para listado'!$DE$153:$DG$274,MATCH($A658,'Hoja de Trabajo para listado'!$DE$153:$DE$1048576,0),MATCH((CUADRO!P$5&amp;$E658),'Hoja de Trabajo para listado'!$DE$151:$DG$151,0)),0)+IFERROR(INDEX('Hoja de Trabajo para listado'!$CD$155:$DC$1048576,MATCH($A658,'Hoja de Trabajo para listado'!$CD$155:$CD$1048576,0),MATCH((CUADRO!P$5&amp;$E658),'Hoja de Trabajo para listado'!$CD$151:$DC$151,0)),0)</f>
        <v>0</v>
      </c>
      <c r="Q658" s="243">
        <f ca="1">+IFERROR(INDEX('Hoja de Trabajo para listado'!$A$155:$Z$1048576,MATCH($A658,'Hoja de Trabajo para listado'!$A$155:$A$1048576,0),MATCH((CUADRO!Q$5&amp;$E658),'Hoja de Trabajo para listado'!$A$151:$Z$151,0)),0)+IFERROR(INDEX('Hoja de Trabajo para listado'!$AB$155:$BA$1048576,MATCH($A658,'Hoja de Trabajo para listado'!$AB$155:$AB$1048576,0),MATCH((CUADRO!Q$5&amp;$E658),'Hoja de Trabajo para listado'!$AB$151:$BA$151,0)),0)+IFERROR(INDEX('Hoja de Trabajo para listado'!$BC$155:$CB$1048576,MATCH($A658,'Hoja de Trabajo para listado'!$BC$155:$BC$1048576,0),MATCH((CUADRO!Q$5&amp;$E658),'Hoja de Trabajo para listado'!$BC$151:$CB$151,0)),0)+IFERROR(INDEX('Hoja de Trabajo para listado'!$DE$153:$DG$274,MATCH($A658,'Hoja de Trabajo para listado'!$DE$153:$DE$1048576,0),MATCH((CUADRO!Q$5&amp;$E658),'Hoja de Trabajo para listado'!$DE$151:$DG$151,0)),0)+IFERROR(INDEX('Hoja de Trabajo para listado'!$CD$155:$DC$1048576,MATCH($A658,'Hoja de Trabajo para listado'!$CD$155:$CD$1048576,0),MATCH((CUADRO!Q$5&amp;$E658),'Hoja de Trabajo para listado'!$CD$151:$DC$151,0)),0)</f>
        <v>0</v>
      </c>
      <c r="R658" s="243">
        <f t="shared" ca="1" si="23"/>
        <v>0</v>
      </c>
      <c r="S658" s="249"/>
      <c r="T658" s="243">
        <f ca="1">+T659</f>
        <v>0</v>
      </c>
      <c r="U658" s="242">
        <f t="shared" si="24"/>
        <v>1</v>
      </c>
      <c r="V658" s="333" t="str">
        <f>+VLOOKUP(A658,bd_lista!$A$3:$E$590,5,FALSE)</f>
        <v>Gobiernos Autonomos Municipales</v>
      </c>
      <c r="W658" s="391" t="str">
        <f>+V658</f>
        <v>Gobiernos Autonomos Municipales</v>
      </c>
      <c r="X658" s="242">
        <f>+VLOOKUP(A658,[4]Sheet1!$A$13:$D$744,4,FALSE)</f>
        <v>0</v>
      </c>
      <c r="Y658" s="242" t="e">
        <f>+VLOOKUP(X658,bd_lista!$A$3:$C$590,3,FALSE)</f>
        <v>#N/A</v>
      </c>
      <c r="Z658" s="294">
        <f>+X658</f>
        <v>0</v>
      </c>
      <c r="AA658" s="295" t="e">
        <f>+Y658</f>
        <v>#N/A</v>
      </c>
    </row>
    <row r="659" spans="1:27" customFormat="1" ht="27" hidden="1" customHeight="1">
      <c r="A659" s="32">
        <v>1282</v>
      </c>
      <c r="B659" s="388"/>
      <c r="C659" s="247" t="str">
        <f>+VLOOKUP(A659,bd_lista!$A$3:$C$590,3,FALSE)</f>
        <v>Gobierno Autónomo Municipal de Santiago de Huata</v>
      </c>
      <c r="D659" s="390"/>
      <c r="E659" s="244" t="s">
        <v>1305</v>
      </c>
      <c r="F659" s="243">
        <f ca="1">+IFERROR(INDEX('Hoja de Trabajo para listado'!$A$155:$Z$1048576,MATCH($A659,'Hoja de Trabajo para listado'!$A$155:$A$1048576,0),MATCH((CUADRO!F$5&amp;$E659),'Hoja de Trabajo para listado'!$A$151:$Z$151,0)),0)+IFERROR(INDEX('Hoja de Trabajo para listado'!$AB$155:$BA$1048576,MATCH($A659,'Hoja de Trabajo para listado'!$AB$155:$AB$1048576,0),MATCH((CUADRO!F$5&amp;$E659),'Hoja de Trabajo para listado'!$AB$151:$BA$151,0)),0)+IFERROR(INDEX('Hoja de Trabajo para listado'!$BC$155:$CB$1048576,MATCH($A659,'Hoja de Trabajo para listado'!$BC$155:$BC$1048576,0),MATCH((CUADRO!F$5&amp;$E659),'Hoja de Trabajo para listado'!$BC$151:$CB$151,0)),0)+IFERROR(INDEX('Hoja de Trabajo para listado'!$DE$153:$DG$274,MATCH($A659,'Hoja de Trabajo para listado'!$DE$153:$DE$1048576,0),MATCH((CUADRO!F$5&amp;$E659),'Hoja de Trabajo para listado'!$DE$151:$DG$151,0)),0)+IFERROR(INDEX('Hoja de Trabajo para listado'!$CD$155:$DC$1048576,MATCH($A659,'Hoja de Trabajo para listado'!$CD$155:$CD$1048576,0),MATCH((CUADRO!F$5&amp;$E659),'Hoja de Trabajo para listado'!$CD$151:$DC$151,0)),0)</f>
        <v>0</v>
      </c>
      <c r="G659" s="243">
        <f ca="1">+IFERROR(INDEX('Hoja de Trabajo para listado'!$A$155:$Z$1048576,MATCH($A659,'Hoja de Trabajo para listado'!$A$155:$A$1048576,0),MATCH((CUADRO!G$5&amp;$E659),'Hoja de Trabajo para listado'!$A$151:$Z$151,0)),0)+IFERROR(INDEX('Hoja de Trabajo para listado'!$AB$155:$BA$1048576,MATCH($A659,'Hoja de Trabajo para listado'!$AB$155:$AB$1048576,0),MATCH((CUADRO!G$5&amp;$E659),'Hoja de Trabajo para listado'!$AB$151:$BA$151,0)),0)+IFERROR(INDEX('Hoja de Trabajo para listado'!$BC$155:$CB$1048576,MATCH($A659,'Hoja de Trabajo para listado'!$BC$155:$BC$1048576,0),MATCH((CUADRO!G$5&amp;$E659),'Hoja de Trabajo para listado'!$BC$151:$CB$151,0)),0)+IFERROR(INDEX('Hoja de Trabajo para listado'!$DE$153:$DG$274,MATCH($A659,'Hoja de Trabajo para listado'!$DE$153:$DE$1048576,0),MATCH((CUADRO!G$5&amp;$E659),'Hoja de Trabajo para listado'!$DE$151:$DG$151,0)),0)+IFERROR(INDEX('Hoja de Trabajo para listado'!$CD$155:$DC$1048576,MATCH($A659,'Hoja de Trabajo para listado'!$CD$155:$CD$1048576,0),MATCH((CUADRO!G$5&amp;$E659),'Hoja de Trabajo para listado'!$CD$151:$DC$151,0)),0)</f>
        <v>0</v>
      </c>
      <c r="H659" s="243">
        <f ca="1">+IFERROR(INDEX('Hoja de Trabajo para listado'!$A$155:$Z$1048576,MATCH($A659,'Hoja de Trabajo para listado'!$A$155:$A$1048576,0),MATCH((CUADRO!H$5&amp;$E659),'Hoja de Trabajo para listado'!$A$151:$Z$151,0)),0)+IFERROR(INDEX('Hoja de Trabajo para listado'!$AB$155:$BA$1048576,MATCH($A659,'Hoja de Trabajo para listado'!$AB$155:$AB$1048576,0),MATCH((CUADRO!H$5&amp;$E659),'Hoja de Trabajo para listado'!$AB$151:$BA$151,0)),0)+IFERROR(INDEX('Hoja de Trabajo para listado'!$BC$155:$CB$1048576,MATCH($A659,'Hoja de Trabajo para listado'!$BC$155:$BC$1048576,0),MATCH((CUADRO!H$5&amp;$E659),'Hoja de Trabajo para listado'!$BC$151:$CB$151,0)),0)+IFERROR(INDEX('Hoja de Trabajo para listado'!$DE$153:$DG$274,MATCH($A659,'Hoja de Trabajo para listado'!$DE$153:$DE$1048576,0),MATCH((CUADRO!H$5&amp;$E659),'Hoja de Trabajo para listado'!$DE$151:$DG$151,0)),0)+IFERROR(INDEX('Hoja de Trabajo para listado'!$CD$155:$DC$1048576,MATCH($A659,'Hoja de Trabajo para listado'!$CD$155:$CD$1048576,0),MATCH((CUADRO!H$5&amp;$E659),'Hoja de Trabajo para listado'!$CD$151:$DC$151,0)),0)</f>
        <v>0</v>
      </c>
      <c r="I659" s="243">
        <f ca="1">+IFERROR(INDEX('Hoja de Trabajo para listado'!$A$155:$Z$1048576,MATCH($A659,'Hoja de Trabajo para listado'!$A$155:$A$1048576,0),MATCH((CUADRO!I$5&amp;$E659),'Hoja de Trabajo para listado'!$A$151:$Z$151,0)),0)+IFERROR(INDEX('Hoja de Trabajo para listado'!$AB$155:$BA$1048576,MATCH($A659,'Hoja de Trabajo para listado'!$AB$155:$AB$1048576,0),MATCH((CUADRO!I$5&amp;$E659),'Hoja de Trabajo para listado'!$AB$151:$BA$151,0)),0)+IFERROR(INDEX('Hoja de Trabajo para listado'!$BC$155:$CB$1048576,MATCH($A659,'Hoja de Trabajo para listado'!$BC$155:$BC$1048576,0),MATCH((CUADRO!I$5&amp;$E659),'Hoja de Trabajo para listado'!$BC$151:$CB$151,0)),0)+IFERROR(INDEX('Hoja de Trabajo para listado'!$DE$153:$DG$274,MATCH($A659,'Hoja de Trabajo para listado'!$DE$153:$DE$1048576,0),MATCH((CUADRO!I$5&amp;$E659),'Hoja de Trabajo para listado'!$DE$151:$DG$151,0)),0)+IFERROR(INDEX('Hoja de Trabajo para listado'!$CD$155:$DC$1048576,MATCH($A659,'Hoja de Trabajo para listado'!$CD$155:$CD$1048576,0),MATCH((CUADRO!I$5&amp;$E659),'Hoja de Trabajo para listado'!$CD$151:$DC$151,0)),0)</f>
        <v>0</v>
      </c>
      <c r="J659" s="243">
        <f ca="1">+IFERROR(INDEX('Hoja de Trabajo para listado'!$A$155:$Z$1048576,MATCH($A659,'Hoja de Trabajo para listado'!$A$155:$A$1048576,0),MATCH((CUADRO!J$5&amp;$E659),'Hoja de Trabajo para listado'!$A$151:$Z$151,0)),0)+IFERROR(INDEX('Hoja de Trabajo para listado'!$AB$155:$BA$1048576,MATCH($A659,'Hoja de Trabajo para listado'!$AB$155:$AB$1048576,0),MATCH((CUADRO!J$5&amp;$E659),'Hoja de Trabajo para listado'!$AB$151:$BA$151,0)),0)+IFERROR(INDEX('Hoja de Trabajo para listado'!$BC$155:$CB$1048576,MATCH($A659,'Hoja de Trabajo para listado'!$BC$155:$BC$1048576,0),MATCH((CUADRO!J$5&amp;$E659),'Hoja de Trabajo para listado'!$BC$151:$CB$151,0)),0)+IFERROR(INDEX('Hoja de Trabajo para listado'!$DE$153:$DG$274,MATCH($A659,'Hoja de Trabajo para listado'!$DE$153:$DE$1048576,0),MATCH((CUADRO!J$5&amp;$E659),'Hoja de Trabajo para listado'!$DE$151:$DG$151,0)),0)+IFERROR(INDEX('Hoja de Trabajo para listado'!$CD$155:$DC$1048576,MATCH($A659,'Hoja de Trabajo para listado'!$CD$155:$CD$1048576,0),MATCH((CUADRO!J$5&amp;$E659),'Hoja de Trabajo para listado'!$CD$151:$DC$151,0)),0)</f>
        <v>0</v>
      </c>
      <c r="K659" s="243">
        <f ca="1">+IFERROR(INDEX('Hoja de Trabajo para listado'!$A$155:$Z$1048576,MATCH($A659,'Hoja de Trabajo para listado'!$A$155:$A$1048576,0),MATCH((CUADRO!K$5&amp;$E659),'Hoja de Trabajo para listado'!$A$151:$Z$151,0)),0)+IFERROR(INDEX('Hoja de Trabajo para listado'!$AB$155:$BA$1048576,MATCH($A659,'Hoja de Trabajo para listado'!$AB$155:$AB$1048576,0),MATCH((CUADRO!K$5&amp;$E659),'Hoja de Trabajo para listado'!$AB$151:$BA$151,0)),0)+IFERROR(INDEX('Hoja de Trabajo para listado'!$BC$155:$CB$1048576,MATCH($A659,'Hoja de Trabajo para listado'!$BC$155:$BC$1048576,0),MATCH((CUADRO!K$5&amp;$E659),'Hoja de Trabajo para listado'!$BC$151:$CB$151,0)),0)+IFERROR(INDEX('Hoja de Trabajo para listado'!$DE$153:$DG$274,MATCH($A659,'Hoja de Trabajo para listado'!$DE$153:$DE$1048576,0),MATCH((CUADRO!K$5&amp;$E659),'Hoja de Trabajo para listado'!$DE$151:$DG$151,0)),0)+IFERROR(INDEX('Hoja de Trabajo para listado'!$CD$155:$DC$1048576,MATCH($A659,'Hoja de Trabajo para listado'!$CD$155:$CD$1048576,0),MATCH((CUADRO!K$5&amp;$E659),'Hoja de Trabajo para listado'!$CD$151:$DC$151,0)),0)</f>
        <v>0</v>
      </c>
      <c r="L659" s="243">
        <f ca="1">+IFERROR(INDEX('Hoja de Trabajo para listado'!$A$155:$Z$1048576,MATCH($A659,'Hoja de Trabajo para listado'!$A$155:$A$1048576,0),MATCH((CUADRO!L$5&amp;$E659),'Hoja de Trabajo para listado'!$A$151:$Z$151,0)),0)+IFERROR(INDEX('Hoja de Trabajo para listado'!$AB$155:$BA$1048576,MATCH($A659,'Hoja de Trabajo para listado'!$AB$155:$AB$1048576,0),MATCH((CUADRO!L$5&amp;$E659),'Hoja de Trabajo para listado'!$AB$151:$BA$151,0)),0)+IFERROR(INDEX('Hoja de Trabajo para listado'!$BC$155:$CB$1048576,MATCH($A659,'Hoja de Trabajo para listado'!$BC$155:$BC$1048576,0),MATCH((CUADRO!L$5&amp;$E659),'Hoja de Trabajo para listado'!$BC$151:$CB$151,0)),0)+IFERROR(INDEX('Hoja de Trabajo para listado'!$DE$153:$DG$274,MATCH($A659,'Hoja de Trabajo para listado'!$DE$153:$DE$1048576,0),MATCH((CUADRO!L$5&amp;$E659),'Hoja de Trabajo para listado'!$DE$151:$DG$151,0)),0)+IFERROR(INDEX('Hoja de Trabajo para listado'!$CD$155:$DC$1048576,MATCH($A659,'Hoja de Trabajo para listado'!$CD$155:$CD$1048576,0),MATCH((CUADRO!L$5&amp;$E659),'Hoja de Trabajo para listado'!$CD$151:$DC$151,0)),0)</f>
        <v>0</v>
      </c>
      <c r="M659" s="243">
        <f ca="1">+IFERROR(INDEX('Hoja de Trabajo para listado'!$A$155:$Z$1048576,MATCH($A659,'Hoja de Trabajo para listado'!$A$155:$A$1048576,0),MATCH((CUADRO!M$5&amp;$E659),'Hoja de Trabajo para listado'!$A$151:$Z$151,0)),0)+IFERROR(INDEX('Hoja de Trabajo para listado'!$AB$155:$BA$1048576,MATCH($A659,'Hoja de Trabajo para listado'!$AB$155:$AB$1048576,0),MATCH((CUADRO!M$5&amp;$E659),'Hoja de Trabajo para listado'!$AB$151:$BA$151,0)),0)+IFERROR(INDEX('Hoja de Trabajo para listado'!$BC$155:$CB$1048576,MATCH($A659,'Hoja de Trabajo para listado'!$BC$155:$BC$1048576,0),MATCH((CUADRO!M$5&amp;$E659),'Hoja de Trabajo para listado'!$BC$151:$CB$151,0)),0)+IFERROR(INDEX('Hoja de Trabajo para listado'!$DE$153:$DG$274,MATCH($A659,'Hoja de Trabajo para listado'!$DE$153:$DE$1048576,0),MATCH((CUADRO!M$5&amp;$E659),'Hoja de Trabajo para listado'!$DE$151:$DG$151,0)),0)+IFERROR(INDEX('Hoja de Trabajo para listado'!$CD$155:$DC$1048576,MATCH($A659,'Hoja de Trabajo para listado'!$CD$155:$CD$1048576,0),MATCH((CUADRO!M$5&amp;$E659),'Hoja de Trabajo para listado'!$CD$151:$DC$151,0)),0)</f>
        <v>0</v>
      </c>
      <c r="N659" s="243">
        <f ca="1">+IFERROR(INDEX('Hoja de Trabajo para listado'!$A$155:$Z$1048576,MATCH($A659,'Hoja de Trabajo para listado'!$A$155:$A$1048576,0),MATCH((CUADRO!N$5&amp;$E659),'Hoja de Trabajo para listado'!$A$151:$Z$151,0)),0)+IFERROR(INDEX('Hoja de Trabajo para listado'!$AB$155:$BA$1048576,MATCH($A659,'Hoja de Trabajo para listado'!$AB$155:$AB$1048576,0),MATCH((CUADRO!N$5&amp;$E659),'Hoja de Trabajo para listado'!$AB$151:$BA$151,0)),0)+IFERROR(INDEX('Hoja de Trabajo para listado'!$BC$155:$CB$1048576,MATCH($A659,'Hoja de Trabajo para listado'!$BC$155:$BC$1048576,0),MATCH((CUADRO!N$5&amp;$E659),'Hoja de Trabajo para listado'!$BC$151:$CB$151,0)),0)+IFERROR(INDEX('Hoja de Trabajo para listado'!$DE$153:$DG$274,MATCH($A659,'Hoja de Trabajo para listado'!$DE$153:$DE$1048576,0),MATCH((CUADRO!N$5&amp;$E659),'Hoja de Trabajo para listado'!$DE$151:$DG$151,0)),0)+IFERROR(INDEX('Hoja de Trabajo para listado'!$CD$155:$DC$1048576,MATCH($A659,'Hoja de Trabajo para listado'!$CD$155:$CD$1048576,0),MATCH((CUADRO!N$5&amp;$E659),'Hoja de Trabajo para listado'!$CD$151:$DC$151,0)),0)</f>
        <v>0</v>
      </c>
      <c r="O659" s="243">
        <f ca="1">+IFERROR(INDEX('Hoja de Trabajo para listado'!$A$155:$Z$1048576,MATCH($A659,'Hoja de Trabajo para listado'!$A$155:$A$1048576,0),MATCH((CUADRO!O$5&amp;$E659),'Hoja de Trabajo para listado'!$A$151:$Z$151,0)),0)+IFERROR(INDEX('Hoja de Trabajo para listado'!$AB$155:$BA$1048576,MATCH($A659,'Hoja de Trabajo para listado'!$AB$155:$AB$1048576,0),MATCH((CUADRO!O$5&amp;$E659),'Hoja de Trabajo para listado'!$AB$151:$BA$151,0)),0)+IFERROR(INDEX('Hoja de Trabajo para listado'!$BC$155:$CB$1048576,MATCH($A659,'Hoja de Trabajo para listado'!$BC$155:$BC$1048576,0),MATCH((CUADRO!O$5&amp;$E659),'Hoja de Trabajo para listado'!$BC$151:$CB$151,0)),0)+IFERROR(INDEX('Hoja de Trabajo para listado'!$DE$153:$DG$274,MATCH($A659,'Hoja de Trabajo para listado'!$DE$153:$DE$1048576,0),MATCH((CUADRO!O$5&amp;$E659),'Hoja de Trabajo para listado'!$DE$151:$DG$151,0)),0)+IFERROR(INDEX('Hoja de Trabajo para listado'!$CD$155:$DC$1048576,MATCH($A659,'Hoja de Trabajo para listado'!$CD$155:$CD$1048576,0),MATCH((CUADRO!O$5&amp;$E659),'Hoja de Trabajo para listado'!$CD$151:$DC$151,0)),0)</f>
        <v>0</v>
      </c>
      <c r="P659" s="243">
        <f ca="1">+IFERROR(INDEX('Hoja de Trabajo para listado'!$A$155:$Z$1048576,MATCH($A659,'Hoja de Trabajo para listado'!$A$155:$A$1048576,0),MATCH((CUADRO!P$5&amp;$E659),'Hoja de Trabajo para listado'!$A$151:$Z$151,0)),0)+IFERROR(INDEX('Hoja de Trabajo para listado'!$AB$155:$BA$1048576,MATCH($A659,'Hoja de Trabajo para listado'!$AB$155:$AB$1048576,0),MATCH((CUADRO!P$5&amp;$E659),'Hoja de Trabajo para listado'!$AB$151:$BA$151,0)),0)+IFERROR(INDEX('Hoja de Trabajo para listado'!$BC$155:$CB$1048576,MATCH($A659,'Hoja de Trabajo para listado'!$BC$155:$BC$1048576,0),MATCH((CUADRO!P$5&amp;$E659),'Hoja de Trabajo para listado'!$BC$151:$CB$151,0)),0)+IFERROR(INDEX('Hoja de Trabajo para listado'!$DE$153:$DG$274,MATCH($A659,'Hoja de Trabajo para listado'!$DE$153:$DE$1048576,0),MATCH((CUADRO!P$5&amp;$E659),'Hoja de Trabajo para listado'!$DE$151:$DG$151,0)),0)+IFERROR(INDEX('Hoja de Trabajo para listado'!$CD$155:$DC$1048576,MATCH($A659,'Hoja de Trabajo para listado'!$CD$155:$CD$1048576,0),MATCH((CUADRO!P$5&amp;$E659),'Hoja de Trabajo para listado'!$CD$151:$DC$151,0)),0)</f>
        <v>0</v>
      </c>
      <c r="Q659" s="243">
        <f ca="1">+IFERROR(INDEX('Hoja de Trabajo para listado'!$A$155:$Z$1048576,MATCH($A659,'Hoja de Trabajo para listado'!$A$155:$A$1048576,0),MATCH((CUADRO!Q$5&amp;$E659),'Hoja de Trabajo para listado'!$A$151:$Z$151,0)),0)+IFERROR(INDEX('Hoja de Trabajo para listado'!$AB$155:$BA$1048576,MATCH($A659,'Hoja de Trabajo para listado'!$AB$155:$AB$1048576,0),MATCH((CUADRO!Q$5&amp;$E659),'Hoja de Trabajo para listado'!$AB$151:$BA$151,0)),0)+IFERROR(INDEX('Hoja de Trabajo para listado'!$BC$155:$CB$1048576,MATCH($A659,'Hoja de Trabajo para listado'!$BC$155:$BC$1048576,0),MATCH((CUADRO!Q$5&amp;$E659),'Hoja de Trabajo para listado'!$BC$151:$CB$151,0)),0)+IFERROR(INDEX('Hoja de Trabajo para listado'!$DE$153:$DG$274,MATCH($A659,'Hoja de Trabajo para listado'!$DE$153:$DE$1048576,0),MATCH((CUADRO!Q$5&amp;$E659),'Hoja de Trabajo para listado'!$DE$151:$DG$151,0)),0)+IFERROR(INDEX('Hoja de Trabajo para listado'!$CD$155:$DC$1048576,MATCH($A659,'Hoja de Trabajo para listado'!$CD$155:$CD$1048576,0),MATCH((CUADRO!Q$5&amp;$E659),'Hoja de Trabajo para listado'!$CD$151:$DC$151,0)),0)</f>
        <v>0</v>
      </c>
      <c r="R659" s="243">
        <f t="shared" ca="1" si="23"/>
        <v>0</v>
      </c>
      <c r="S659" s="249">
        <f ca="1">+R658+R659</f>
        <v>0</v>
      </c>
      <c r="T659" s="243">
        <f ca="1">+S659</f>
        <v>0</v>
      </c>
      <c r="U659" s="242">
        <f t="shared" si="24"/>
        <v>2</v>
      </c>
      <c r="V659" s="333" t="str">
        <f>+VLOOKUP(A659,bd_lista!$A$3:$E$590,5,FALSE)</f>
        <v>Gobiernos Autonomos Municipales</v>
      </c>
      <c r="W659" s="392"/>
      <c r="X659" s="242">
        <f>+VLOOKUP(A659,[4]Sheet1!$A$13:$D$744,4,FALSE)</f>
        <v>0</v>
      </c>
      <c r="Y659" s="242" t="e">
        <f>+VLOOKUP(X659,bd_lista!$A$3:$C$590,3,FALSE)</f>
        <v>#N/A</v>
      </c>
      <c r="Z659" s="292"/>
      <c r="AA659" s="293"/>
    </row>
    <row r="660" spans="1:27" customFormat="1" ht="15" hidden="1" customHeight="1">
      <c r="A660" s="32">
        <v>1283</v>
      </c>
      <c r="B660" s="387">
        <f>+A660</f>
        <v>1283</v>
      </c>
      <c r="C660" s="247" t="str">
        <f>+VLOOKUP(A660,bd_lista!$A$3:$C$590,3,FALSE)</f>
        <v>Gobierno Autónomo Municipal de Escoma</v>
      </c>
      <c r="D660" s="389" t="str">
        <f>+C660</f>
        <v>Gobierno Autónomo Municipal de Escoma</v>
      </c>
      <c r="E660" s="242" t="s">
        <v>1304</v>
      </c>
      <c r="F660" s="243">
        <f ca="1">+IFERROR(INDEX('Hoja de Trabajo para listado'!$A$155:$Z$1048576,MATCH($A660,'Hoja de Trabajo para listado'!$A$155:$A$1048576,0),MATCH((CUADRO!F$5&amp;$E660),'Hoja de Trabajo para listado'!$A$151:$Z$151,0)),0)+IFERROR(INDEX('Hoja de Trabajo para listado'!$AB$155:$BA$1048576,MATCH($A660,'Hoja de Trabajo para listado'!$AB$155:$AB$1048576,0),MATCH((CUADRO!F$5&amp;$E660),'Hoja de Trabajo para listado'!$AB$151:$BA$151,0)),0)+IFERROR(INDEX('Hoja de Trabajo para listado'!$BC$155:$CB$1048576,MATCH($A660,'Hoja de Trabajo para listado'!$BC$155:$BC$1048576,0),MATCH((CUADRO!F$5&amp;$E660),'Hoja de Trabajo para listado'!$BC$151:$CB$151,0)),0)+IFERROR(INDEX('Hoja de Trabajo para listado'!$DE$153:$DG$274,MATCH($A660,'Hoja de Trabajo para listado'!$DE$153:$DE$1048576,0),MATCH((CUADRO!F$5&amp;$E660),'Hoja de Trabajo para listado'!$DE$151:$DG$151,0)),0)+IFERROR(INDEX('Hoja de Trabajo para listado'!$CD$155:$DC$1048576,MATCH($A660,'Hoja de Trabajo para listado'!$CD$155:$CD$1048576,0),MATCH((CUADRO!F$5&amp;$E660),'Hoja de Trabajo para listado'!$CD$151:$DC$151,0)),0)</f>
        <v>0</v>
      </c>
      <c r="G660" s="243">
        <f ca="1">+IFERROR(INDEX('Hoja de Trabajo para listado'!$A$155:$Z$1048576,MATCH($A660,'Hoja de Trabajo para listado'!$A$155:$A$1048576,0),MATCH((CUADRO!G$5&amp;$E660),'Hoja de Trabajo para listado'!$A$151:$Z$151,0)),0)+IFERROR(INDEX('Hoja de Trabajo para listado'!$AB$155:$BA$1048576,MATCH($A660,'Hoja de Trabajo para listado'!$AB$155:$AB$1048576,0),MATCH((CUADRO!G$5&amp;$E660),'Hoja de Trabajo para listado'!$AB$151:$BA$151,0)),0)+IFERROR(INDEX('Hoja de Trabajo para listado'!$BC$155:$CB$1048576,MATCH($A660,'Hoja de Trabajo para listado'!$BC$155:$BC$1048576,0),MATCH((CUADRO!G$5&amp;$E660),'Hoja de Trabajo para listado'!$BC$151:$CB$151,0)),0)+IFERROR(INDEX('Hoja de Trabajo para listado'!$DE$153:$DG$274,MATCH($A660,'Hoja de Trabajo para listado'!$DE$153:$DE$1048576,0),MATCH((CUADRO!G$5&amp;$E660),'Hoja de Trabajo para listado'!$DE$151:$DG$151,0)),0)+IFERROR(INDEX('Hoja de Trabajo para listado'!$CD$155:$DC$1048576,MATCH($A660,'Hoja de Trabajo para listado'!$CD$155:$CD$1048576,0),MATCH((CUADRO!G$5&amp;$E660),'Hoja de Trabajo para listado'!$CD$151:$DC$151,0)),0)</f>
        <v>0</v>
      </c>
      <c r="H660" s="243">
        <f ca="1">+IFERROR(INDEX('Hoja de Trabajo para listado'!$A$155:$Z$1048576,MATCH($A660,'Hoja de Trabajo para listado'!$A$155:$A$1048576,0),MATCH((CUADRO!H$5&amp;$E660),'Hoja de Trabajo para listado'!$A$151:$Z$151,0)),0)+IFERROR(INDEX('Hoja de Trabajo para listado'!$AB$155:$BA$1048576,MATCH($A660,'Hoja de Trabajo para listado'!$AB$155:$AB$1048576,0),MATCH((CUADRO!H$5&amp;$E660),'Hoja de Trabajo para listado'!$AB$151:$BA$151,0)),0)+IFERROR(INDEX('Hoja de Trabajo para listado'!$BC$155:$CB$1048576,MATCH($A660,'Hoja de Trabajo para listado'!$BC$155:$BC$1048576,0),MATCH((CUADRO!H$5&amp;$E660),'Hoja de Trabajo para listado'!$BC$151:$CB$151,0)),0)+IFERROR(INDEX('Hoja de Trabajo para listado'!$DE$153:$DG$274,MATCH($A660,'Hoja de Trabajo para listado'!$DE$153:$DE$1048576,0),MATCH((CUADRO!H$5&amp;$E660),'Hoja de Trabajo para listado'!$DE$151:$DG$151,0)),0)+IFERROR(INDEX('Hoja de Trabajo para listado'!$CD$155:$DC$1048576,MATCH($A660,'Hoja de Trabajo para listado'!$CD$155:$CD$1048576,0),MATCH((CUADRO!H$5&amp;$E660),'Hoja de Trabajo para listado'!$CD$151:$DC$151,0)),0)</f>
        <v>0</v>
      </c>
      <c r="I660" s="243">
        <f ca="1">+IFERROR(INDEX('Hoja de Trabajo para listado'!$A$155:$Z$1048576,MATCH($A660,'Hoja de Trabajo para listado'!$A$155:$A$1048576,0),MATCH((CUADRO!I$5&amp;$E660),'Hoja de Trabajo para listado'!$A$151:$Z$151,0)),0)+IFERROR(INDEX('Hoja de Trabajo para listado'!$AB$155:$BA$1048576,MATCH($A660,'Hoja de Trabajo para listado'!$AB$155:$AB$1048576,0),MATCH((CUADRO!I$5&amp;$E660),'Hoja de Trabajo para listado'!$AB$151:$BA$151,0)),0)+IFERROR(INDEX('Hoja de Trabajo para listado'!$BC$155:$CB$1048576,MATCH($A660,'Hoja de Trabajo para listado'!$BC$155:$BC$1048576,0),MATCH((CUADRO!I$5&amp;$E660),'Hoja de Trabajo para listado'!$BC$151:$CB$151,0)),0)+IFERROR(INDEX('Hoja de Trabajo para listado'!$DE$153:$DG$274,MATCH($A660,'Hoja de Trabajo para listado'!$DE$153:$DE$1048576,0),MATCH((CUADRO!I$5&amp;$E660),'Hoja de Trabajo para listado'!$DE$151:$DG$151,0)),0)+IFERROR(INDEX('Hoja de Trabajo para listado'!$CD$155:$DC$1048576,MATCH($A660,'Hoja de Trabajo para listado'!$CD$155:$CD$1048576,0),MATCH((CUADRO!I$5&amp;$E660),'Hoja de Trabajo para listado'!$CD$151:$DC$151,0)),0)</f>
        <v>0</v>
      </c>
      <c r="J660" s="243">
        <f ca="1">+IFERROR(INDEX('Hoja de Trabajo para listado'!$A$155:$Z$1048576,MATCH($A660,'Hoja de Trabajo para listado'!$A$155:$A$1048576,0),MATCH((CUADRO!J$5&amp;$E660),'Hoja de Trabajo para listado'!$A$151:$Z$151,0)),0)+IFERROR(INDEX('Hoja de Trabajo para listado'!$AB$155:$BA$1048576,MATCH($A660,'Hoja de Trabajo para listado'!$AB$155:$AB$1048576,0),MATCH((CUADRO!J$5&amp;$E660),'Hoja de Trabajo para listado'!$AB$151:$BA$151,0)),0)+IFERROR(INDEX('Hoja de Trabajo para listado'!$BC$155:$CB$1048576,MATCH($A660,'Hoja de Trabajo para listado'!$BC$155:$BC$1048576,0),MATCH((CUADRO!J$5&amp;$E660),'Hoja de Trabajo para listado'!$BC$151:$CB$151,0)),0)+IFERROR(INDEX('Hoja de Trabajo para listado'!$DE$153:$DG$274,MATCH($A660,'Hoja de Trabajo para listado'!$DE$153:$DE$1048576,0),MATCH((CUADRO!J$5&amp;$E660),'Hoja de Trabajo para listado'!$DE$151:$DG$151,0)),0)+IFERROR(INDEX('Hoja de Trabajo para listado'!$CD$155:$DC$1048576,MATCH($A660,'Hoja de Trabajo para listado'!$CD$155:$CD$1048576,0),MATCH((CUADRO!J$5&amp;$E660),'Hoja de Trabajo para listado'!$CD$151:$DC$151,0)),0)</f>
        <v>0</v>
      </c>
      <c r="K660" s="243">
        <f ca="1">+IFERROR(INDEX('Hoja de Trabajo para listado'!$A$155:$Z$1048576,MATCH($A660,'Hoja de Trabajo para listado'!$A$155:$A$1048576,0),MATCH((CUADRO!K$5&amp;$E660),'Hoja de Trabajo para listado'!$A$151:$Z$151,0)),0)+IFERROR(INDEX('Hoja de Trabajo para listado'!$AB$155:$BA$1048576,MATCH($A660,'Hoja de Trabajo para listado'!$AB$155:$AB$1048576,0),MATCH((CUADRO!K$5&amp;$E660),'Hoja de Trabajo para listado'!$AB$151:$BA$151,0)),0)+IFERROR(INDEX('Hoja de Trabajo para listado'!$BC$155:$CB$1048576,MATCH($A660,'Hoja de Trabajo para listado'!$BC$155:$BC$1048576,0),MATCH((CUADRO!K$5&amp;$E660),'Hoja de Trabajo para listado'!$BC$151:$CB$151,0)),0)+IFERROR(INDEX('Hoja de Trabajo para listado'!$DE$153:$DG$274,MATCH($A660,'Hoja de Trabajo para listado'!$DE$153:$DE$1048576,0),MATCH((CUADRO!K$5&amp;$E660),'Hoja de Trabajo para listado'!$DE$151:$DG$151,0)),0)+IFERROR(INDEX('Hoja de Trabajo para listado'!$CD$155:$DC$1048576,MATCH($A660,'Hoja de Trabajo para listado'!$CD$155:$CD$1048576,0),MATCH((CUADRO!K$5&amp;$E660),'Hoja de Trabajo para listado'!$CD$151:$DC$151,0)),0)</f>
        <v>0</v>
      </c>
      <c r="L660" s="243">
        <f ca="1">+IFERROR(INDEX('Hoja de Trabajo para listado'!$A$155:$Z$1048576,MATCH($A660,'Hoja de Trabajo para listado'!$A$155:$A$1048576,0),MATCH((CUADRO!L$5&amp;$E660),'Hoja de Trabajo para listado'!$A$151:$Z$151,0)),0)+IFERROR(INDEX('Hoja de Trabajo para listado'!$AB$155:$BA$1048576,MATCH($A660,'Hoja de Trabajo para listado'!$AB$155:$AB$1048576,0),MATCH((CUADRO!L$5&amp;$E660),'Hoja de Trabajo para listado'!$AB$151:$BA$151,0)),0)+IFERROR(INDEX('Hoja de Trabajo para listado'!$BC$155:$CB$1048576,MATCH($A660,'Hoja de Trabajo para listado'!$BC$155:$BC$1048576,0),MATCH((CUADRO!L$5&amp;$E660),'Hoja de Trabajo para listado'!$BC$151:$CB$151,0)),0)+IFERROR(INDEX('Hoja de Trabajo para listado'!$DE$153:$DG$274,MATCH($A660,'Hoja de Trabajo para listado'!$DE$153:$DE$1048576,0),MATCH((CUADRO!L$5&amp;$E660),'Hoja de Trabajo para listado'!$DE$151:$DG$151,0)),0)+IFERROR(INDEX('Hoja de Trabajo para listado'!$CD$155:$DC$1048576,MATCH($A660,'Hoja de Trabajo para listado'!$CD$155:$CD$1048576,0),MATCH((CUADRO!L$5&amp;$E660),'Hoja de Trabajo para listado'!$CD$151:$DC$151,0)),0)</f>
        <v>0</v>
      </c>
      <c r="M660" s="243">
        <f ca="1">+IFERROR(INDEX('Hoja de Trabajo para listado'!$A$155:$Z$1048576,MATCH($A660,'Hoja de Trabajo para listado'!$A$155:$A$1048576,0),MATCH((CUADRO!M$5&amp;$E660),'Hoja de Trabajo para listado'!$A$151:$Z$151,0)),0)+IFERROR(INDEX('Hoja de Trabajo para listado'!$AB$155:$BA$1048576,MATCH($A660,'Hoja de Trabajo para listado'!$AB$155:$AB$1048576,0),MATCH((CUADRO!M$5&amp;$E660),'Hoja de Trabajo para listado'!$AB$151:$BA$151,0)),0)+IFERROR(INDEX('Hoja de Trabajo para listado'!$BC$155:$CB$1048576,MATCH($A660,'Hoja de Trabajo para listado'!$BC$155:$BC$1048576,0),MATCH((CUADRO!M$5&amp;$E660),'Hoja de Trabajo para listado'!$BC$151:$CB$151,0)),0)+IFERROR(INDEX('Hoja de Trabajo para listado'!$DE$153:$DG$274,MATCH($A660,'Hoja de Trabajo para listado'!$DE$153:$DE$1048576,0),MATCH((CUADRO!M$5&amp;$E660),'Hoja de Trabajo para listado'!$DE$151:$DG$151,0)),0)+IFERROR(INDEX('Hoja de Trabajo para listado'!$CD$155:$DC$1048576,MATCH($A660,'Hoja de Trabajo para listado'!$CD$155:$CD$1048576,0),MATCH((CUADRO!M$5&amp;$E660),'Hoja de Trabajo para listado'!$CD$151:$DC$151,0)),0)</f>
        <v>0</v>
      </c>
      <c r="N660" s="243">
        <f ca="1">+IFERROR(INDEX('Hoja de Trabajo para listado'!$A$155:$Z$1048576,MATCH($A660,'Hoja de Trabajo para listado'!$A$155:$A$1048576,0),MATCH((CUADRO!N$5&amp;$E660),'Hoja de Trabajo para listado'!$A$151:$Z$151,0)),0)+IFERROR(INDEX('Hoja de Trabajo para listado'!$AB$155:$BA$1048576,MATCH($A660,'Hoja de Trabajo para listado'!$AB$155:$AB$1048576,0),MATCH((CUADRO!N$5&amp;$E660),'Hoja de Trabajo para listado'!$AB$151:$BA$151,0)),0)+IFERROR(INDEX('Hoja de Trabajo para listado'!$BC$155:$CB$1048576,MATCH($A660,'Hoja de Trabajo para listado'!$BC$155:$BC$1048576,0),MATCH((CUADRO!N$5&amp;$E660),'Hoja de Trabajo para listado'!$BC$151:$CB$151,0)),0)+IFERROR(INDEX('Hoja de Trabajo para listado'!$DE$153:$DG$274,MATCH($A660,'Hoja de Trabajo para listado'!$DE$153:$DE$1048576,0),MATCH((CUADRO!N$5&amp;$E660),'Hoja de Trabajo para listado'!$DE$151:$DG$151,0)),0)+IFERROR(INDEX('Hoja de Trabajo para listado'!$CD$155:$DC$1048576,MATCH($A660,'Hoja de Trabajo para listado'!$CD$155:$CD$1048576,0),MATCH((CUADRO!N$5&amp;$E660),'Hoja de Trabajo para listado'!$CD$151:$DC$151,0)),0)</f>
        <v>0</v>
      </c>
      <c r="O660" s="243">
        <f ca="1">+IFERROR(INDEX('Hoja de Trabajo para listado'!$A$155:$Z$1048576,MATCH($A660,'Hoja de Trabajo para listado'!$A$155:$A$1048576,0),MATCH((CUADRO!O$5&amp;$E660),'Hoja de Trabajo para listado'!$A$151:$Z$151,0)),0)+IFERROR(INDEX('Hoja de Trabajo para listado'!$AB$155:$BA$1048576,MATCH($A660,'Hoja de Trabajo para listado'!$AB$155:$AB$1048576,0),MATCH((CUADRO!O$5&amp;$E660),'Hoja de Trabajo para listado'!$AB$151:$BA$151,0)),0)+IFERROR(INDEX('Hoja de Trabajo para listado'!$BC$155:$CB$1048576,MATCH($A660,'Hoja de Trabajo para listado'!$BC$155:$BC$1048576,0),MATCH((CUADRO!O$5&amp;$E660),'Hoja de Trabajo para listado'!$BC$151:$CB$151,0)),0)+IFERROR(INDEX('Hoja de Trabajo para listado'!$DE$153:$DG$274,MATCH($A660,'Hoja de Trabajo para listado'!$DE$153:$DE$1048576,0),MATCH((CUADRO!O$5&amp;$E660),'Hoja de Trabajo para listado'!$DE$151:$DG$151,0)),0)+IFERROR(INDEX('Hoja de Trabajo para listado'!$CD$155:$DC$1048576,MATCH($A660,'Hoja de Trabajo para listado'!$CD$155:$CD$1048576,0),MATCH((CUADRO!O$5&amp;$E660),'Hoja de Trabajo para listado'!$CD$151:$DC$151,0)),0)</f>
        <v>0</v>
      </c>
      <c r="P660" s="243">
        <f ca="1">+IFERROR(INDEX('Hoja de Trabajo para listado'!$A$155:$Z$1048576,MATCH($A660,'Hoja de Trabajo para listado'!$A$155:$A$1048576,0),MATCH((CUADRO!P$5&amp;$E660),'Hoja de Trabajo para listado'!$A$151:$Z$151,0)),0)+IFERROR(INDEX('Hoja de Trabajo para listado'!$AB$155:$BA$1048576,MATCH($A660,'Hoja de Trabajo para listado'!$AB$155:$AB$1048576,0),MATCH((CUADRO!P$5&amp;$E660),'Hoja de Trabajo para listado'!$AB$151:$BA$151,0)),0)+IFERROR(INDEX('Hoja de Trabajo para listado'!$BC$155:$CB$1048576,MATCH($A660,'Hoja de Trabajo para listado'!$BC$155:$BC$1048576,0),MATCH((CUADRO!P$5&amp;$E660),'Hoja de Trabajo para listado'!$BC$151:$CB$151,0)),0)+IFERROR(INDEX('Hoja de Trabajo para listado'!$DE$153:$DG$274,MATCH($A660,'Hoja de Trabajo para listado'!$DE$153:$DE$1048576,0),MATCH((CUADRO!P$5&amp;$E660),'Hoja de Trabajo para listado'!$DE$151:$DG$151,0)),0)+IFERROR(INDEX('Hoja de Trabajo para listado'!$CD$155:$DC$1048576,MATCH($A660,'Hoja de Trabajo para listado'!$CD$155:$CD$1048576,0),MATCH((CUADRO!P$5&amp;$E660),'Hoja de Trabajo para listado'!$CD$151:$DC$151,0)),0)</f>
        <v>0</v>
      </c>
      <c r="Q660" s="243">
        <f ca="1">+IFERROR(INDEX('Hoja de Trabajo para listado'!$A$155:$Z$1048576,MATCH($A660,'Hoja de Trabajo para listado'!$A$155:$A$1048576,0),MATCH((CUADRO!Q$5&amp;$E660),'Hoja de Trabajo para listado'!$A$151:$Z$151,0)),0)+IFERROR(INDEX('Hoja de Trabajo para listado'!$AB$155:$BA$1048576,MATCH($A660,'Hoja de Trabajo para listado'!$AB$155:$AB$1048576,0),MATCH((CUADRO!Q$5&amp;$E660),'Hoja de Trabajo para listado'!$AB$151:$BA$151,0)),0)+IFERROR(INDEX('Hoja de Trabajo para listado'!$BC$155:$CB$1048576,MATCH($A660,'Hoja de Trabajo para listado'!$BC$155:$BC$1048576,0),MATCH((CUADRO!Q$5&amp;$E660),'Hoja de Trabajo para listado'!$BC$151:$CB$151,0)),0)+IFERROR(INDEX('Hoja de Trabajo para listado'!$DE$153:$DG$274,MATCH($A660,'Hoja de Trabajo para listado'!$DE$153:$DE$1048576,0),MATCH((CUADRO!Q$5&amp;$E660),'Hoja de Trabajo para listado'!$DE$151:$DG$151,0)),0)+IFERROR(INDEX('Hoja de Trabajo para listado'!$CD$155:$DC$1048576,MATCH($A660,'Hoja de Trabajo para listado'!$CD$155:$CD$1048576,0),MATCH((CUADRO!Q$5&amp;$E660),'Hoja de Trabajo para listado'!$CD$151:$DC$151,0)),0)</f>
        <v>0</v>
      </c>
      <c r="R660" s="243">
        <f t="shared" ca="1" si="23"/>
        <v>0</v>
      </c>
      <c r="S660" s="249"/>
      <c r="T660" s="243">
        <f ca="1">+T661</f>
        <v>0</v>
      </c>
      <c r="U660" s="242">
        <f t="shared" si="24"/>
        <v>1</v>
      </c>
      <c r="V660" s="333" t="str">
        <f>+VLOOKUP(A660,bd_lista!$A$3:$E$590,5,FALSE)</f>
        <v>Gobiernos Autonomos Municipales</v>
      </c>
      <c r="W660" s="391" t="str">
        <f>+V660</f>
        <v>Gobiernos Autonomos Municipales</v>
      </c>
      <c r="X660" s="242">
        <f>+VLOOKUP(A660,[4]Sheet1!$A$13:$D$744,4,FALSE)</f>
        <v>0</v>
      </c>
      <c r="Y660" s="242" t="e">
        <f>+VLOOKUP(X660,bd_lista!$A$3:$C$590,3,FALSE)</f>
        <v>#N/A</v>
      </c>
      <c r="Z660" s="294">
        <f>+X660</f>
        <v>0</v>
      </c>
      <c r="AA660" s="295" t="e">
        <f>+Y660</f>
        <v>#N/A</v>
      </c>
    </row>
    <row r="661" spans="1:27" customFormat="1" ht="15" hidden="1" customHeight="1">
      <c r="A661" s="32">
        <v>1283</v>
      </c>
      <c r="B661" s="388"/>
      <c r="C661" s="247" t="str">
        <f>+VLOOKUP(A661,bd_lista!$A$3:$C$590,3,FALSE)</f>
        <v>Gobierno Autónomo Municipal de Escoma</v>
      </c>
      <c r="D661" s="390"/>
      <c r="E661" s="244" t="s">
        <v>1305</v>
      </c>
      <c r="F661" s="243">
        <f ca="1">+IFERROR(INDEX('Hoja de Trabajo para listado'!$A$155:$Z$1048576,MATCH($A661,'Hoja de Trabajo para listado'!$A$155:$A$1048576,0),MATCH((CUADRO!F$5&amp;$E661),'Hoja de Trabajo para listado'!$A$151:$Z$151,0)),0)+IFERROR(INDEX('Hoja de Trabajo para listado'!$AB$155:$BA$1048576,MATCH($A661,'Hoja de Trabajo para listado'!$AB$155:$AB$1048576,0),MATCH((CUADRO!F$5&amp;$E661),'Hoja de Trabajo para listado'!$AB$151:$BA$151,0)),0)+IFERROR(INDEX('Hoja de Trabajo para listado'!$BC$155:$CB$1048576,MATCH($A661,'Hoja de Trabajo para listado'!$BC$155:$BC$1048576,0),MATCH((CUADRO!F$5&amp;$E661),'Hoja de Trabajo para listado'!$BC$151:$CB$151,0)),0)+IFERROR(INDEX('Hoja de Trabajo para listado'!$DE$153:$DG$274,MATCH($A661,'Hoja de Trabajo para listado'!$DE$153:$DE$1048576,0),MATCH((CUADRO!F$5&amp;$E661),'Hoja de Trabajo para listado'!$DE$151:$DG$151,0)),0)+IFERROR(INDEX('Hoja de Trabajo para listado'!$CD$155:$DC$1048576,MATCH($A661,'Hoja de Trabajo para listado'!$CD$155:$CD$1048576,0),MATCH((CUADRO!F$5&amp;$E661),'Hoja de Trabajo para listado'!$CD$151:$DC$151,0)),0)</f>
        <v>0</v>
      </c>
      <c r="G661" s="243">
        <f ca="1">+IFERROR(INDEX('Hoja de Trabajo para listado'!$A$155:$Z$1048576,MATCH($A661,'Hoja de Trabajo para listado'!$A$155:$A$1048576,0),MATCH((CUADRO!G$5&amp;$E661),'Hoja de Trabajo para listado'!$A$151:$Z$151,0)),0)+IFERROR(INDEX('Hoja de Trabajo para listado'!$AB$155:$BA$1048576,MATCH($A661,'Hoja de Trabajo para listado'!$AB$155:$AB$1048576,0),MATCH((CUADRO!G$5&amp;$E661),'Hoja de Trabajo para listado'!$AB$151:$BA$151,0)),0)+IFERROR(INDEX('Hoja de Trabajo para listado'!$BC$155:$CB$1048576,MATCH($A661,'Hoja de Trabajo para listado'!$BC$155:$BC$1048576,0),MATCH((CUADRO!G$5&amp;$E661),'Hoja de Trabajo para listado'!$BC$151:$CB$151,0)),0)+IFERROR(INDEX('Hoja de Trabajo para listado'!$DE$153:$DG$274,MATCH($A661,'Hoja de Trabajo para listado'!$DE$153:$DE$1048576,0),MATCH((CUADRO!G$5&amp;$E661),'Hoja de Trabajo para listado'!$DE$151:$DG$151,0)),0)+IFERROR(INDEX('Hoja de Trabajo para listado'!$CD$155:$DC$1048576,MATCH($A661,'Hoja de Trabajo para listado'!$CD$155:$CD$1048576,0),MATCH((CUADRO!G$5&amp;$E661),'Hoja de Trabajo para listado'!$CD$151:$DC$151,0)),0)</f>
        <v>0</v>
      </c>
      <c r="H661" s="243">
        <f ca="1">+IFERROR(INDEX('Hoja de Trabajo para listado'!$A$155:$Z$1048576,MATCH($A661,'Hoja de Trabajo para listado'!$A$155:$A$1048576,0),MATCH((CUADRO!H$5&amp;$E661),'Hoja de Trabajo para listado'!$A$151:$Z$151,0)),0)+IFERROR(INDEX('Hoja de Trabajo para listado'!$AB$155:$BA$1048576,MATCH($A661,'Hoja de Trabajo para listado'!$AB$155:$AB$1048576,0),MATCH((CUADRO!H$5&amp;$E661),'Hoja de Trabajo para listado'!$AB$151:$BA$151,0)),0)+IFERROR(INDEX('Hoja de Trabajo para listado'!$BC$155:$CB$1048576,MATCH($A661,'Hoja de Trabajo para listado'!$BC$155:$BC$1048576,0),MATCH((CUADRO!H$5&amp;$E661),'Hoja de Trabajo para listado'!$BC$151:$CB$151,0)),0)+IFERROR(INDEX('Hoja de Trabajo para listado'!$DE$153:$DG$274,MATCH($A661,'Hoja de Trabajo para listado'!$DE$153:$DE$1048576,0),MATCH((CUADRO!H$5&amp;$E661),'Hoja de Trabajo para listado'!$DE$151:$DG$151,0)),0)+IFERROR(INDEX('Hoja de Trabajo para listado'!$CD$155:$DC$1048576,MATCH($A661,'Hoja de Trabajo para listado'!$CD$155:$CD$1048576,0),MATCH((CUADRO!H$5&amp;$E661),'Hoja de Trabajo para listado'!$CD$151:$DC$151,0)),0)</f>
        <v>0</v>
      </c>
      <c r="I661" s="243">
        <f ca="1">+IFERROR(INDEX('Hoja de Trabajo para listado'!$A$155:$Z$1048576,MATCH($A661,'Hoja de Trabajo para listado'!$A$155:$A$1048576,0),MATCH((CUADRO!I$5&amp;$E661),'Hoja de Trabajo para listado'!$A$151:$Z$151,0)),0)+IFERROR(INDEX('Hoja de Trabajo para listado'!$AB$155:$BA$1048576,MATCH($A661,'Hoja de Trabajo para listado'!$AB$155:$AB$1048576,0),MATCH((CUADRO!I$5&amp;$E661),'Hoja de Trabajo para listado'!$AB$151:$BA$151,0)),0)+IFERROR(INDEX('Hoja de Trabajo para listado'!$BC$155:$CB$1048576,MATCH($A661,'Hoja de Trabajo para listado'!$BC$155:$BC$1048576,0),MATCH((CUADRO!I$5&amp;$E661),'Hoja de Trabajo para listado'!$BC$151:$CB$151,0)),0)+IFERROR(INDEX('Hoja de Trabajo para listado'!$DE$153:$DG$274,MATCH($A661,'Hoja de Trabajo para listado'!$DE$153:$DE$1048576,0),MATCH((CUADRO!I$5&amp;$E661),'Hoja de Trabajo para listado'!$DE$151:$DG$151,0)),0)+IFERROR(INDEX('Hoja de Trabajo para listado'!$CD$155:$DC$1048576,MATCH($A661,'Hoja de Trabajo para listado'!$CD$155:$CD$1048576,0),MATCH((CUADRO!I$5&amp;$E661),'Hoja de Trabajo para listado'!$CD$151:$DC$151,0)),0)</f>
        <v>0</v>
      </c>
      <c r="J661" s="243">
        <f ca="1">+IFERROR(INDEX('Hoja de Trabajo para listado'!$A$155:$Z$1048576,MATCH($A661,'Hoja de Trabajo para listado'!$A$155:$A$1048576,0),MATCH((CUADRO!J$5&amp;$E661),'Hoja de Trabajo para listado'!$A$151:$Z$151,0)),0)+IFERROR(INDEX('Hoja de Trabajo para listado'!$AB$155:$BA$1048576,MATCH($A661,'Hoja de Trabajo para listado'!$AB$155:$AB$1048576,0),MATCH((CUADRO!J$5&amp;$E661),'Hoja de Trabajo para listado'!$AB$151:$BA$151,0)),0)+IFERROR(INDEX('Hoja de Trabajo para listado'!$BC$155:$CB$1048576,MATCH($A661,'Hoja de Trabajo para listado'!$BC$155:$BC$1048576,0),MATCH((CUADRO!J$5&amp;$E661),'Hoja de Trabajo para listado'!$BC$151:$CB$151,0)),0)+IFERROR(INDEX('Hoja de Trabajo para listado'!$DE$153:$DG$274,MATCH($A661,'Hoja de Trabajo para listado'!$DE$153:$DE$1048576,0),MATCH((CUADRO!J$5&amp;$E661),'Hoja de Trabajo para listado'!$DE$151:$DG$151,0)),0)+IFERROR(INDEX('Hoja de Trabajo para listado'!$CD$155:$DC$1048576,MATCH($A661,'Hoja de Trabajo para listado'!$CD$155:$CD$1048576,0),MATCH((CUADRO!J$5&amp;$E661),'Hoja de Trabajo para listado'!$CD$151:$DC$151,0)),0)</f>
        <v>0</v>
      </c>
      <c r="K661" s="243">
        <f ca="1">+IFERROR(INDEX('Hoja de Trabajo para listado'!$A$155:$Z$1048576,MATCH($A661,'Hoja de Trabajo para listado'!$A$155:$A$1048576,0),MATCH((CUADRO!K$5&amp;$E661),'Hoja de Trabajo para listado'!$A$151:$Z$151,0)),0)+IFERROR(INDEX('Hoja de Trabajo para listado'!$AB$155:$BA$1048576,MATCH($A661,'Hoja de Trabajo para listado'!$AB$155:$AB$1048576,0),MATCH((CUADRO!K$5&amp;$E661),'Hoja de Trabajo para listado'!$AB$151:$BA$151,0)),0)+IFERROR(INDEX('Hoja de Trabajo para listado'!$BC$155:$CB$1048576,MATCH($A661,'Hoja de Trabajo para listado'!$BC$155:$BC$1048576,0),MATCH((CUADRO!K$5&amp;$E661),'Hoja de Trabajo para listado'!$BC$151:$CB$151,0)),0)+IFERROR(INDEX('Hoja de Trabajo para listado'!$DE$153:$DG$274,MATCH($A661,'Hoja de Trabajo para listado'!$DE$153:$DE$1048576,0),MATCH((CUADRO!K$5&amp;$E661),'Hoja de Trabajo para listado'!$DE$151:$DG$151,0)),0)+IFERROR(INDEX('Hoja de Trabajo para listado'!$CD$155:$DC$1048576,MATCH($A661,'Hoja de Trabajo para listado'!$CD$155:$CD$1048576,0),MATCH((CUADRO!K$5&amp;$E661),'Hoja de Trabajo para listado'!$CD$151:$DC$151,0)),0)</f>
        <v>0</v>
      </c>
      <c r="L661" s="243">
        <f ca="1">+IFERROR(INDEX('Hoja de Trabajo para listado'!$A$155:$Z$1048576,MATCH($A661,'Hoja de Trabajo para listado'!$A$155:$A$1048576,0),MATCH((CUADRO!L$5&amp;$E661),'Hoja de Trabajo para listado'!$A$151:$Z$151,0)),0)+IFERROR(INDEX('Hoja de Trabajo para listado'!$AB$155:$BA$1048576,MATCH($A661,'Hoja de Trabajo para listado'!$AB$155:$AB$1048576,0),MATCH((CUADRO!L$5&amp;$E661),'Hoja de Trabajo para listado'!$AB$151:$BA$151,0)),0)+IFERROR(INDEX('Hoja de Trabajo para listado'!$BC$155:$CB$1048576,MATCH($A661,'Hoja de Trabajo para listado'!$BC$155:$BC$1048576,0),MATCH((CUADRO!L$5&amp;$E661),'Hoja de Trabajo para listado'!$BC$151:$CB$151,0)),0)+IFERROR(INDEX('Hoja de Trabajo para listado'!$DE$153:$DG$274,MATCH($A661,'Hoja de Trabajo para listado'!$DE$153:$DE$1048576,0),MATCH((CUADRO!L$5&amp;$E661),'Hoja de Trabajo para listado'!$DE$151:$DG$151,0)),0)+IFERROR(INDEX('Hoja de Trabajo para listado'!$CD$155:$DC$1048576,MATCH($A661,'Hoja de Trabajo para listado'!$CD$155:$CD$1048576,0),MATCH((CUADRO!L$5&amp;$E661),'Hoja de Trabajo para listado'!$CD$151:$DC$151,0)),0)</f>
        <v>0</v>
      </c>
      <c r="M661" s="243">
        <f ca="1">+IFERROR(INDEX('Hoja de Trabajo para listado'!$A$155:$Z$1048576,MATCH($A661,'Hoja de Trabajo para listado'!$A$155:$A$1048576,0),MATCH((CUADRO!M$5&amp;$E661),'Hoja de Trabajo para listado'!$A$151:$Z$151,0)),0)+IFERROR(INDEX('Hoja de Trabajo para listado'!$AB$155:$BA$1048576,MATCH($A661,'Hoja de Trabajo para listado'!$AB$155:$AB$1048576,0),MATCH((CUADRO!M$5&amp;$E661),'Hoja de Trabajo para listado'!$AB$151:$BA$151,0)),0)+IFERROR(INDEX('Hoja de Trabajo para listado'!$BC$155:$CB$1048576,MATCH($A661,'Hoja de Trabajo para listado'!$BC$155:$BC$1048576,0),MATCH((CUADRO!M$5&amp;$E661),'Hoja de Trabajo para listado'!$BC$151:$CB$151,0)),0)+IFERROR(INDEX('Hoja de Trabajo para listado'!$DE$153:$DG$274,MATCH($A661,'Hoja de Trabajo para listado'!$DE$153:$DE$1048576,0),MATCH((CUADRO!M$5&amp;$E661),'Hoja de Trabajo para listado'!$DE$151:$DG$151,0)),0)+IFERROR(INDEX('Hoja de Trabajo para listado'!$CD$155:$DC$1048576,MATCH($A661,'Hoja de Trabajo para listado'!$CD$155:$CD$1048576,0),MATCH((CUADRO!M$5&amp;$E661),'Hoja de Trabajo para listado'!$CD$151:$DC$151,0)),0)</f>
        <v>0</v>
      </c>
      <c r="N661" s="243">
        <f ca="1">+IFERROR(INDEX('Hoja de Trabajo para listado'!$A$155:$Z$1048576,MATCH($A661,'Hoja de Trabajo para listado'!$A$155:$A$1048576,0),MATCH((CUADRO!N$5&amp;$E661),'Hoja de Trabajo para listado'!$A$151:$Z$151,0)),0)+IFERROR(INDEX('Hoja de Trabajo para listado'!$AB$155:$BA$1048576,MATCH($A661,'Hoja de Trabajo para listado'!$AB$155:$AB$1048576,0),MATCH((CUADRO!N$5&amp;$E661),'Hoja de Trabajo para listado'!$AB$151:$BA$151,0)),0)+IFERROR(INDEX('Hoja de Trabajo para listado'!$BC$155:$CB$1048576,MATCH($A661,'Hoja de Trabajo para listado'!$BC$155:$BC$1048576,0),MATCH((CUADRO!N$5&amp;$E661),'Hoja de Trabajo para listado'!$BC$151:$CB$151,0)),0)+IFERROR(INDEX('Hoja de Trabajo para listado'!$DE$153:$DG$274,MATCH($A661,'Hoja de Trabajo para listado'!$DE$153:$DE$1048576,0),MATCH((CUADRO!N$5&amp;$E661),'Hoja de Trabajo para listado'!$DE$151:$DG$151,0)),0)+IFERROR(INDEX('Hoja de Trabajo para listado'!$CD$155:$DC$1048576,MATCH($A661,'Hoja de Trabajo para listado'!$CD$155:$CD$1048576,0),MATCH((CUADRO!N$5&amp;$E661),'Hoja de Trabajo para listado'!$CD$151:$DC$151,0)),0)</f>
        <v>0</v>
      </c>
      <c r="O661" s="243">
        <f ca="1">+IFERROR(INDEX('Hoja de Trabajo para listado'!$A$155:$Z$1048576,MATCH($A661,'Hoja de Trabajo para listado'!$A$155:$A$1048576,0),MATCH((CUADRO!O$5&amp;$E661),'Hoja de Trabajo para listado'!$A$151:$Z$151,0)),0)+IFERROR(INDEX('Hoja de Trabajo para listado'!$AB$155:$BA$1048576,MATCH($A661,'Hoja de Trabajo para listado'!$AB$155:$AB$1048576,0),MATCH((CUADRO!O$5&amp;$E661),'Hoja de Trabajo para listado'!$AB$151:$BA$151,0)),0)+IFERROR(INDEX('Hoja de Trabajo para listado'!$BC$155:$CB$1048576,MATCH($A661,'Hoja de Trabajo para listado'!$BC$155:$BC$1048576,0),MATCH((CUADRO!O$5&amp;$E661),'Hoja de Trabajo para listado'!$BC$151:$CB$151,0)),0)+IFERROR(INDEX('Hoja de Trabajo para listado'!$DE$153:$DG$274,MATCH($A661,'Hoja de Trabajo para listado'!$DE$153:$DE$1048576,0),MATCH((CUADRO!O$5&amp;$E661),'Hoja de Trabajo para listado'!$DE$151:$DG$151,0)),0)+IFERROR(INDEX('Hoja de Trabajo para listado'!$CD$155:$DC$1048576,MATCH($A661,'Hoja de Trabajo para listado'!$CD$155:$CD$1048576,0),MATCH((CUADRO!O$5&amp;$E661),'Hoja de Trabajo para listado'!$CD$151:$DC$151,0)),0)</f>
        <v>0</v>
      </c>
      <c r="P661" s="243">
        <f ca="1">+IFERROR(INDEX('Hoja de Trabajo para listado'!$A$155:$Z$1048576,MATCH($A661,'Hoja de Trabajo para listado'!$A$155:$A$1048576,0),MATCH((CUADRO!P$5&amp;$E661),'Hoja de Trabajo para listado'!$A$151:$Z$151,0)),0)+IFERROR(INDEX('Hoja de Trabajo para listado'!$AB$155:$BA$1048576,MATCH($A661,'Hoja de Trabajo para listado'!$AB$155:$AB$1048576,0),MATCH((CUADRO!P$5&amp;$E661),'Hoja de Trabajo para listado'!$AB$151:$BA$151,0)),0)+IFERROR(INDEX('Hoja de Trabajo para listado'!$BC$155:$CB$1048576,MATCH($A661,'Hoja de Trabajo para listado'!$BC$155:$BC$1048576,0),MATCH((CUADRO!P$5&amp;$E661),'Hoja de Trabajo para listado'!$BC$151:$CB$151,0)),0)+IFERROR(INDEX('Hoja de Trabajo para listado'!$DE$153:$DG$274,MATCH($A661,'Hoja de Trabajo para listado'!$DE$153:$DE$1048576,0),MATCH((CUADRO!P$5&amp;$E661),'Hoja de Trabajo para listado'!$DE$151:$DG$151,0)),0)+IFERROR(INDEX('Hoja de Trabajo para listado'!$CD$155:$DC$1048576,MATCH($A661,'Hoja de Trabajo para listado'!$CD$155:$CD$1048576,0),MATCH((CUADRO!P$5&amp;$E661),'Hoja de Trabajo para listado'!$CD$151:$DC$151,0)),0)</f>
        <v>0</v>
      </c>
      <c r="Q661" s="243">
        <f ca="1">+IFERROR(INDEX('Hoja de Trabajo para listado'!$A$155:$Z$1048576,MATCH($A661,'Hoja de Trabajo para listado'!$A$155:$A$1048576,0),MATCH((CUADRO!Q$5&amp;$E661),'Hoja de Trabajo para listado'!$A$151:$Z$151,0)),0)+IFERROR(INDEX('Hoja de Trabajo para listado'!$AB$155:$BA$1048576,MATCH($A661,'Hoja de Trabajo para listado'!$AB$155:$AB$1048576,0),MATCH((CUADRO!Q$5&amp;$E661),'Hoja de Trabajo para listado'!$AB$151:$BA$151,0)),0)+IFERROR(INDEX('Hoja de Trabajo para listado'!$BC$155:$CB$1048576,MATCH($A661,'Hoja de Trabajo para listado'!$BC$155:$BC$1048576,0),MATCH((CUADRO!Q$5&amp;$E661),'Hoja de Trabajo para listado'!$BC$151:$CB$151,0)),0)+IFERROR(INDEX('Hoja de Trabajo para listado'!$DE$153:$DG$274,MATCH($A661,'Hoja de Trabajo para listado'!$DE$153:$DE$1048576,0),MATCH((CUADRO!Q$5&amp;$E661),'Hoja de Trabajo para listado'!$DE$151:$DG$151,0)),0)+IFERROR(INDEX('Hoja de Trabajo para listado'!$CD$155:$DC$1048576,MATCH($A661,'Hoja de Trabajo para listado'!$CD$155:$CD$1048576,0),MATCH((CUADRO!Q$5&amp;$E661),'Hoja de Trabajo para listado'!$CD$151:$DC$151,0)),0)</f>
        <v>0</v>
      </c>
      <c r="R661" s="243">
        <f t="shared" ca="1" si="23"/>
        <v>0</v>
      </c>
      <c r="S661" s="249">
        <f ca="1">+R660+R661</f>
        <v>0</v>
      </c>
      <c r="T661" s="243">
        <f ca="1">+S661</f>
        <v>0</v>
      </c>
      <c r="U661" s="242">
        <f t="shared" si="24"/>
        <v>2</v>
      </c>
      <c r="V661" s="333" t="str">
        <f>+VLOOKUP(A661,bd_lista!$A$3:$E$590,5,FALSE)</f>
        <v>Gobiernos Autonomos Municipales</v>
      </c>
      <c r="W661" s="392"/>
      <c r="X661" s="242">
        <f>+VLOOKUP(A661,[4]Sheet1!$A$13:$D$744,4,FALSE)</f>
        <v>0</v>
      </c>
      <c r="Y661" s="242" t="e">
        <f>+VLOOKUP(X661,bd_lista!$A$3:$C$590,3,FALSE)</f>
        <v>#N/A</v>
      </c>
      <c r="Z661" s="292"/>
      <c r="AA661" s="293"/>
    </row>
    <row r="662" spans="1:27" customFormat="1" ht="15" hidden="1" customHeight="1">
      <c r="A662" s="32">
        <v>1284</v>
      </c>
      <c r="B662" s="387">
        <f>+A662</f>
        <v>1284</v>
      </c>
      <c r="C662" s="247" t="str">
        <f>+VLOOKUP(A662,bd_lista!$A$3:$C$590,3,FALSE)</f>
        <v>Gobierno Autónomo Municipal de Humanata</v>
      </c>
      <c r="D662" s="389" t="str">
        <f>+C662</f>
        <v>Gobierno Autónomo Municipal de Humanata</v>
      </c>
      <c r="E662" s="242" t="s">
        <v>1304</v>
      </c>
      <c r="F662" s="243">
        <f ca="1">+IFERROR(INDEX('Hoja de Trabajo para listado'!$A$155:$Z$1048576,MATCH($A662,'Hoja de Trabajo para listado'!$A$155:$A$1048576,0),MATCH((CUADRO!F$5&amp;$E662),'Hoja de Trabajo para listado'!$A$151:$Z$151,0)),0)+IFERROR(INDEX('Hoja de Trabajo para listado'!$AB$155:$BA$1048576,MATCH($A662,'Hoja de Trabajo para listado'!$AB$155:$AB$1048576,0),MATCH((CUADRO!F$5&amp;$E662),'Hoja de Trabajo para listado'!$AB$151:$BA$151,0)),0)+IFERROR(INDEX('Hoja de Trabajo para listado'!$BC$155:$CB$1048576,MATCH($A662,'Hoja de Trabajo para listado'!$BC$155:$BC$1048576,0),MATCH((CUADRO!F$5&amp;$E662),'Hoja de Trabajo para listado'!$BC$151:$CB$151,0)),0)+IFERROR(INDEX('Hoja de Trabajo para listado'!$DE$153:$DG$274,MATCH($A662,'Hoja de Trabajo para listado'!$DE$153:$DE$1048576,0),MATCH((CUADRO!F$5&amp;$E662),'Hoja de Trabajo para listado'!$DE$151:$DG$151,0)),0)+IFERROR(INDEX('Hoja de Trabajo para listado'!$CD$155:$DC$1048576,MATCH($A662,'Hoja de Trabajo para listado'!$CD$155:$CD$1048576,0),MATCH((CUADRO!F$5&amp;$E662),'Hoja de Trabajo para listado'!$CD$151:$DC$151,0)),0)</f>
        <v>0</v>
      </c>
      <c r="G662" s="243">
        <f ca="1">+IFERROR(INDEX('Hoja de Trabajo para listado'!$A$155:$Z$1048576,MATCH($A662,'Hoja de Trabajo para listado'!$A$155:$A$1048576,0),MATCH((CUADRO!G$5&amp;$E662),'Hoja de Trabajo para listado'!$A$151:$Z$151,0)),0)+IFERROR(INDEX('Hoja de Trabajo para listado'!$AB$155:$BA$1048576,MATCH($A662,'Hoja de Trabajo para listado'!$AB$155:$AB$1048576,0),MATCH((CUADRO!G$5&amp;$E662),'Hoja de Trabajo para listado'!$AB$151:$BA$151,0)),0)+IFERROR(INDEX('Hoja de Trabajo para listado'!$BC$155:$CB$1048576,MATCH($A662,'Hoja de Trabajo para listado'!$BC$155:$BC$1048576,0),MATCH((CUADRO!G$5&amp;$E662),'Hoja de Trabajo para listado'!$BC$151:$CB$151,0)),0)+IFERROR(INDEX('Hoja de Trabajo para listado'!$DE$153:$DG$274,MATCH($A662,'Hoja de Trabajo para listado'!$DE$153:$DE$1048576,0),MATCH((CUADRO!G$5&amp;$E662),'Hoja de Trabajo para listado'!$DE$151:$DG$151,0)),0)+IFERROR(INDEX('Hoja de Trabajo para listado'!$CD$155:$DC$1048576,MATCH($A662,'Hoja de Trabajo para listado'!$CD$155:$CD$1048576,0),MATCH((CUADRO!G$5&amp;$E662),'Hoja de Trabajo para listado'!$CD$151:$DC$151,0)),0)</f>
        <v>0</v>
      </c>
      <c r="H662" s="243">
        <f ca="1">+IFERROR(INDEX('Hoja de Trabajo para listado'!$A$155:$Z$1048576,MATCH($A662,'Hoja de Trabajo para listado'!$A$155:$A$1048576,0),MATCH((CUADRO!H$5&amp;$E662),'Hoja de Trabajo para listado'!$A$151:$Z$151,0)),0)+IFERROR(INDEX('Hoja de Trabajo para listado'!$AB$155:$BA$1048576,MATCH($A662,'Hoja de Trabajo para listado'!$AB$155:$AB$1048576,0),MATCH((CUADRO!H$5&amp;$E662),'Hoja de Trabajo para listado'!$AB$151:$BA$151,0)),0)+IFERROR(INDEX('Hoja de Trabajo para listado'!$BC$155:$CB$1048576,MATCH($A662,'Hoja de Trabajo para listado'!$BC$155:$BC$1048576,0),MATCH((CUADRO!H$5&amp;$E662),'Hoja de Trabajo para listado'!$BC$151:$CB$151,0)),0)+IFERROR(INDEX('Hoja de Trabajo para listado'!$DE$153:$DG$274,MATCH($A662,'Hoja de Trabajo para listado'!$DE$153:$DE$1048576,0),MATCH((CUADRO!H$5&amp;$E662),'Hoja de Trabajo para listado'!$DE$151:$DG$151,0)),0)+IFERROR(INDEX('Hoja de Trabajo para listado'!$CD$155:$DC$1048576,MATCH($A662,'Hoja de Trabajo para listado'!$CD$155:$CD$1048576,0),MATCH((CUADRO!H$5&amp;$E662),'Hoja de Trabajo para listado'!$CD$151:$DC$151,0)),0)</f>
        <v>0</v>
      </c>
      <c r="I662" s="243">
        <f ca="1">+IFERROR(INDEX('Hoja de Trabajo para listado'!$A$155:$Z$1048576,MATCH($A662,'Hoja de Trabajo para listado'!$A$155:$A$1048576,0),MATCH((CUADRO!I$5&amp;$E662),'Hoja de Trabajo para listado'!$A$151:$Z$151,0)),0)+IFERROR(INDEX('Hoja de Trabajo para listado'!$AB$155:$BA$1048576,MATCH($A662,'Hoja de Trabajo para listado'!$AB$155:$AB$1048576,0),MATCH((CUADRO!I$5&amp;$E662),'Hoja de Trabajo para listado'!$AB$151:$BA$151,0)),0)+IFERROR(INDEX('Hoja de Trabajo para listado'!$BC$155:$CB$1048576,MATCH($A662,'Hoja de Trabajo para listado'!$BC$155:$BC$1048576,0),MATCH((CUADRO!I$5&amp;$E662),'Hoja de Trabajo para listado'!$BC$151:$CB$151,0)),0)+IFERROR(INDEX('Hoja de Trabajo para listado'!$DE$153:$DG$274,MATCH($A662,'Hoja de Trabajo para listado'!$DE$153:$DE$1048576,0),MATCH((CUADRO!I$5&amp;$E662),'Hoja de Trabajo para listado'!$DE$151:$DG$151,0)),0)+IFERROR(INDEX('Hoja de Trabajo para listado'!$CD$155:$DC$1048576,MATCH($A662,'Hoja de Trabajo para listado'!$CD$155:$CD$1048576,0),MATCH((CUADRO!I$5&amp;$E662),'Hoja de Trabajo para listado'!$CD$151:$DC$151,0)),0)</f>
        <v>0</v>
      </c>
      <c r="J662" s="243">
        <f ca="1">+IFERROR(INDEX('Hoja de Trabajo para listado'!$A$155:$Z$1048576,MATCH($A662,'Hoja de Trabajo para listado'!$A$155:$A$1048576,0),MATCH((CUADRO!J$5&amp;$E662),'Hoja de Trabajo para listado'!$A$151:$Z$151,0)),0)+IFERROR(INDEX('Hoja de Trabajo para listado'!$AB$155:$BA$1048576,MATCH($A662,'Hoja de Trabajo para listado'!$AB$155:$AB$1048576,0),MATCH((CUADRO!J$5&amp;$E662),'Hoja de Trabajo para listado'!$AB$151:$BA$151,0)),0)+IFERROR(INDEX('Hoja de Trabajo para listado'!$BC$155:$CB$1048576,MATCH($A662,'Hoja de Trabajo para listado'!$BC$155:$BC$1048576,0),MATCH((CUADRO!J$5&amp;$E662),'Hoja de Trabajo para listado'!$BC$151:$CB$151,0)),0)+IFERROR(INDEX('Hoja de Trabajo para listado'!$DE$153:$DG$274,MATCH($A662,'Hoja de Trabajo para listado'!$DE$153:$DE$1048576,0),MATCH((CUADRO!J$5&amp;$E662),'Hoja de Trabajo para listado'!$DE$151:$DG$151,0)),0)+IFERROR(INDEX('Hoja de Trabajo para listado'!$CD$155:$DC$1048576,MATCH($A662,'Hoja de Trabajo para listado'!$CD$155:$CD$1048576,0),MATCH((CUADRO!J$5&amp;$E662),'Hoja de Trabajo para listado'!$CD$151:$DC$151,0)),0)</f>
        <v>0</v>
      </c>
      <c r="K662" s="243">
        <f ca="1">+IFERROR(INDEX('Hoja de Trabajo para listado'!$A$155:$Z$1048576,MATCH($A662,'Hoja de Trabajo para listado'!$A$155:$A$1048576,0),MATCH((CUADRO!K$5&amp;$E662),'Hoja de Trabajo para listado'!$A$151:$Z$151,0)),0)+IFERROR(INDEX('Hoja de Trabajo para listado'!$AB$155:$BA$1048576,MATCH($A662,'Hoja de Trabajo para listado'!$AB$155:$AB$1048576,0),MATCH((CUADRO!K$5&amp;$E662),'Hoja de Trabajo para listado'!$AB$151:$BA$151,0)),0)+IFERROR(INDEX('Hoja de Trabajo para listado'!$BC$155:$CB$1048576,MATCH($A662,'Hoja de Trabajo para listado'!$BC$155:$BC$1048576,0),MATCH((CUADRO!K$5&amp;$E662),'Hoja de Trabajo para listado'!$BC$151:$CB$151,0)),0)+IFERROR(INDEX('Hoja de Trabajo para listado'!$DE$153:$DG$274,MATCH($A662,'Hoja de Trabajo para listado'!$DE$153:$DE$1048576,0),MATCH((CUADRO!K$5&amp;$E662),'Hoja de Trabajo para listado'!$DE$151:$DG$151,0)),0)+IFERROR(INDEX('Hoja de Trabajo para listado'!$CD$155:$DC$1048576,MATCH($A662,'Hoja de Trabajo para listado'!$CD$155:$CD$1048576,0),MATCH((CUADRO!K$5&amp;$E662),'Hoja de Trabajo para listado'!$CD$151:$DC$151,0)),0)</f>
        <v>0</v>
      </c>
      <c r="L662" s="243">
        <f ca="1">+IFERROR(INDEX('Hoja de Trabajo para listado'!$A$155:$Z$1048576,MATCH($A662,'Hoja de Trabajo para listado'!$A$155:$A$1048576,0),MATCH((CUADRO!L$5&amp;$E662),'Hoja de Trabajo para listado'!$A$151:$Z$151,0)),0)+IFERROR(INDEX('Hoja de Trabajo para listado'!$AB$155:$BA$1048576,MATCH($A662,'Hoja de Trabajo para listado'!$AB$155:$AB$1048576,0),MATCH((CUADRO!L$5&amp;$E662),'Hoja de Trabajo para listado'!$AB$151:$BA$151,0)),0)+IFERROR(INDEX('Hoja de Trabajo para listado'!$BC$155:$CB$1048576,MATCH($A662,'Hoja de Trabajo para listado'!$BC$155:$BC$1048576,0),MATCH((CUADRO!L$5&amp;$E662),'Hoja de Trabajo para listado'!$BC$151:$CB$151,0)),0)+IFERROR(INDEX('Hoja de Trabajo para listado'!$DE$153:$DG$274,MATCH($A662,'Hoja de Trabajo para listado'!$DE$153:$DE$1048576,0),MATCH((CUADRO!L$5&amp;$E662),'Hoja de Trabajo para listado'!$DE$151:$DG$151,0)),0)+IFERROR(INDEX('Hoja de Trabajo para listado'!$CD$155:$DC$1048576,MATCH($A662,'Hoja de Trabajo para listado'!$CD$155:$CD$1048576,0),MATCH((CUADRO!L$5&amp;$E662),'Hoja de Trabajo para listado'!$CD$151:$DC$151,0)),0)</f>
        <v>0</v>
      </c>
      <c r="M662" s="243">
        <f ca="1">+IFERROR(INDEX('Hoja de Trabajo para listado'!$A$155:$Z$1048576,MATCH($A662,'Hoja de Trabajo para listado'!$A$155:$A$1048576,0),MATCH((CUADRO!M$5&amp;$E662),'Hoja de Trabajo para listado'!$A$151:$Z$151,0)),0)+IFERROR(INDEX('Hoja de Trabajo para listado'!$AB$155:$BA$1048576,MATCH($A662,'Hoja de Trabajo para listado'!$AB$155:$AB$1048576,0),MATCH((CUADRO!M$5&amp;$E662),'Hoja de Trabajo para listado'!$AB$151:$BA$151,0)),0)+IFERROR(INDEX('Hoja de Trabajo para listado'!$BC$155:$CB$1048576,MATCH($A662,'Hoja de Trabajo para listado'!$BC$155:$BC$1048576,0),MATCH((CUADRO!M$5&amp;$E662),'Hoja de Trabajo para listado'!$BC$151:$CB$151,0)),0)+IFERROR(INDEX('Hoja de Trabajo para listado'!$DE$153:$DG$274,MATCH($A662,'Hoja de Trabajo para listado'!$DE$153:$DE$1048576,0),MATCH((CUADRO!M$5&amp;$E662),'Hoja de Trabajo para listado'!$DE$151:$DG$151,0)),0)+IFERROR(INDEX('Hoja de Trabajo para listado'!$CD$155:$DC$1048576,MATCH($A662,'Hoja de Trabajo para listado'!$CD$155:$CD$1048576,0),MATCH((CUADRO!M$5&amp;$E662),'Hoja de Trabajo para listado'!$CD$151:$DC$151,0)),0)</f>
        <v>0</v>
      </c>
      <c r="N662" s="243">
        <f ca="1">+IFERROR(INDEX('Hoja de Trabajo para listado'!$A$155:$Z$1048576,MATCH($A662,'Hoja de Trabajo para listado'!$A$155:$A$1048576,0),MATCH((CUADRO!N$5&amp;$E662),'Hoja de Trabajo para listado'!$A$151:$Z$151,0)),0)+IFERROR(INDEX('Hoja de Trabajo para listado'!$AB$155:$BA$1048576,MATCH($A662,'Hoja de Trabajo para listado'!$AB$155:$AB$1048576,0),MATCH((CUADRO!N$5&amp;$E662),'Hoja de Trabajo para listado'!$AB$151:$BA$151,0)),0)+IFERROR(INDEX('Hoja de Trabajo para listado'!$BC$155:$CB$1048576,MATCH($A662,'Hoja de Trabajo para listado'!$BC$155:$BC$1048576,0),MATCH((CUADRO!N$5&amp;$E662),'Hoja de Trabajo para listado'!$BC$151:$CB$151,0)),0)+IFERROR(INDEX('Hoja de Trabajo para listado'!$DE$153:$DG$274,MATCH($A662,'Hoja de Trabajo para listado'!$DE$153:$DE$1048576,0),MATCH((CUADRO!N$5&amp;$E662),'Hoja de Trabajo para listado'!$DE$151:$DG$151,0)),0)+IFERROR(INDEX('Hoja de Trabajo para listado'!$CD$155:$DC$1048576,MATCH($A662,'Hoja de Trabajo para listado'!$CD$155:$CD$1048576,0),MATCH((CUADRO!N$5&amp;$E662),'Hoja de Trabajo para listado'!$CD$151:$DC$151,0)),0)</f>
        <v>0</v>
      </c>
      <c r="O662" s="243">
        <f ca="1">+IFERROR(INDEX('Hoja de Trabajo para listado'!$A$155:$Z$1048576,MATCH($A662,'Hoja de Trabajo para listado'!$A$155:$A$1048576,0),MATCH((CUADRO!O$5&amp;$E662),'Hoja de Trabajo para listado'!$A$151:$Z$151,0)),0)+IFERROR(INDEX('Hoja de Trabajo para listado'!$AB$155:$BA$1048576,MATCH($A662,'Hoja de Trabajo para listado'!$AB$155:$AB$1048576,0),MATCH((CUADRO!O$5&amp;$E662),'Hoja de Trabajo para listado'!$AB$151:$BA$151,0)),0)+IFERROR(INDEX('Hoja de Trabajo para listado'!$BC$155:$CB$1048576,MATCH($A662,'Hoja de Trabajo para listado'!$BC$155:$BC$1048576,0),MATCH((CUADRO!O$5&amp;$E662),'Hoja de Trabajo para listado'!$BC$151:$CB$151,0)),0)+IFERROR(INDEX('Hoja de Trabajo para listado'!$DE$153:$DG$274,MATCH($A662,'Hoja de Trabajo para listado'!$DE$153:$DE$1048576,0),MATCH((CUADRO!O$5&amp;$E662),'Hoja de Trabajo para listado'!$DE$151:$DG$151,0)),0)+IFERROR(INDEX('Hoja de Trabajo para listado'!$CD$155:$DC$1048576,MATCH($A662,'Hoja de Trabajo para listado'!$CD$155:$CD$1048576,0),MATCH((CUADRO!O$5&amp;$E662),'Hoja de Trabajo para listado'!$CD$151:$DC$151,0)),0)</f>
        <v>0</v>
      </c>
      <c r="P662" s="243">
        <f ca="1">+IFERROR(INDEX('Hoja de Trabajo para listado'!$A$155:$Z$1048576,MATCH($A662,'Hoja de Trabajo para listado'!$A$155:$A$1048576,0),MATCH((CUADRO!P$5&amp;$E662),'Hoja de Trabajo para listado'!$A$151:$Z$151,0)),0)+IFERROR(INDEX('Hoja de Trabajo para listado'!$AB$155:$BA$1048576,MATCH($A662,'Hoja de Trabajo para listado'!$AB$155:$AB$1048576,0),MATCH((CUADRO!P$5&amp;$E662),'Hoja de Trabajo para listado'!$AB$151:$BA$151,0)),0)+IFERROR(INDEX('Hoja de Trabajo para listado'!$BC$155:$CB$1048576,MATCH($A662,'Hoja de Trabajo para listado'!$BC$155:$BC$1048576,0),MATCH((CUADRO!P$5&amp;$E662),'Hoja de Trabajo para listado'!$BC$151:$CB$151,0)),0)+IFERROR(INDEX('Hoja de Trabajo para listado'!$DE$153:$DG$274,MATCH($A662,'Hoja de Trabajo para listado'!$DE$153:$DE$1048576,0),MATCH((CUADRO!P$5&amp;$E662),'Hoja de Trabajo para listado'!$DE$151:$DG$151,0)),0)+IFERROR(INDEX('Hoja de Trabajo para listado'!$CD$155:$DC$1048576,MATCH($A662,'Hoja de Trabajo para listado'!$CD$155:$CD$1048576,0),MATCH((CUADRO!P$5&amp;$E662),'Hoja de Trabajo para listado'!$CD$151:$DC$151,0)),0)</f>
        <v>0</v>
      </c>
      <c r="Q662" s="243">
        <f ca="1">+IFERROR(INDEX('Hoja de Trabajo para listado'!$A$155:$Z$1048576,MATCH($A662,'Hoja de Trabajo para listado'!$A$155:$A$1048576,0),MATCH((CUADRO!Q$5&amp;$E662),'Hoja de Trabajo para listado'!$A$151:$Z$151,0)),0)+IFERROR(INDEX('Hoja de Trabajo para listado'!$AB$155:$BA$1048576,MATCH($A662,'Hoja de Trabajo para listado'!$AB$155:$AB$1048576,0),MATCH((CUADRO!Q$5&amp;$E662),'Hoja de Trabajo para listado'!$AB$151:$BA$151,0)),0)+IFERROR(INDEX('Hoja de Trabajo para listado'!$BC$155:$CB$1048576,MATCH($A662,'Hoja de Trabajo para listado'!$BC$155:$BC$1048576,0),MATCH((CUADRO!Q$5&amp;$E662),'Hoja de Trabajo para listado'!$BC$151:$CB$151,0)),0)+IFERROR(INDEX('Hoja de Trabajo para listado'!$DE$153:$DG$274,MATCH($A662,'Hoja de Trabajo para listado'!$DE$153:$DE$1048576,0),MATCH((CUADRO!Q$5&amp;$E662),'Hoja de Trabajo para listado'!$DE$151:$DG$151,0)),0)+IFERROR(INDEX('Hoja de Trabajo para listado'!$CD$155:$DC$1048576,MATCH($A662,'Hoja de Trabajo para listado'!$CD$155:$CD$1048576,0),MATCH((CUADRO!Q$5&amp;$E662),'Hoja de Trabajo para listado'!$CD$151:$DC$151,0)),0)</f>
        <v>0</v>
      </c>
      <c r="R662" s="243">
        <f t="shared" ca="1" si="23"/>
        <v>0</v>
      </c>
      <c r="S662" s="249"/>
      <c r="T662" s="243">
        <f ca="1">+T663</f>
        <v>0</v>
      </c>
      <c r="U662" s="242">
        <f t="shared" si="24"/>
        <v>1</v>
      </c>
      <c r="V662" s="333" t="str">
        <f>+VLOOKUP(A662,bd_lista!$A$3:$E$590,5,FALSE)</f>
        <v>Gobiernos Autonomos Municipales</v>
      </c>
      <c r="W662" s="391" t="str">
        <f>+V662</f>
        <v>Gobiernos Autonomos Municipales</v>
      </c>
      <c r="X662" s="242">
        <f>+VLOOKUP(A662,[4]Sheet1!$A$13:$D$744,4,FALSE)</f>
        <v>0</v>
      </c>
      <c r="Y662" s="242" t="e">
        <f>+VLOOKUP(X662,bd_lista!$A$3:$C$590,3,FALSE)</f>
        <v>#N/A</v>
      </c>
      <c r="Z662" s="294">
        <f>+X662</f>
        <v>0</v>
      </c>
      <c r="AA662" s="295" t="e">
        <f>+Y662</f>
        <v>#N/A</v>
      </c>
    </row>
    <row r="663" spans="1:27" customFormat="1" ht="15" hidden="1" customHeight="1">
      <c r="A663" s="32">
        <v>1284</v>
      </c>
      <c r="B663" s="388"/>
      <c r="C663" s="247" t="str">
        <f>+VLOOKUP(A663,bd_lista!$A$3:$C$590,3,FALSE)</f>
        <v>Gobierno Autónomo Municipal de Humanata</v>
      </c>
      <c r="D663" s="390"/>
      <c r="E663" s="244" t="s">
        <v>1305</v>
      </c>
      <c r="F663" s="243">
        <f ca="1">+IFERROR(INDEX('Hoja de Trabajo para listado'!$A$155:$Z$1048576,MATCH($A663,'Hoja de Trabajo para listado'!$A$155:$A$1048576,0),MATCH((CUADRO!F$5&amp;$E663),'Hoja de Trabajo para listado'!$A$151:$Z$151,0)),0)+IFERROR(INDEX('Hoja de Trabajo para listado'!$AB$155:$BA$1048576,MATCH($A663,'Hoja de Trabajo para listado'!$AB$155:$AB$1048576,0),MATCH((CUADRO!F$5&amp;$E663),'Hoja de Trabajo para listado'!$AB$151:$BA$151,0)),0)+IFERROR(INDEX('Hoja de Trabajo para listado'!$BC$155:$CB$1048576,MATCH($A663,'Hoja de Trabajo para listado'!$BC$155:$BC$1048576,0),MATCH((CUADRO!F$5&amp;$E663),'Hoja de Trabajo para listado'!$BC$151:$CB$151,0)),0)+IFERROR(INDEX('Hoja de Trabajo para listado'!$DE$153:$DG$274,MATCH($A663,'Hoja de Trabajo para listado'!$DE$153:$DE$1048576,0),MATCH((CUADRO!F$5&amp;$E663),'Hoja de Trabajo para listado'!$DE$151:$DG$151,0)),0)+IFERROR(INDEX('Hoja de Trabajo para listado'!$CD$155:$DC$1048576,MATCH($A663,'Hoja de Trabajo para listado'!$CD$155:$CD$1048576,0),MATCH((CUADRO!F$5&amp;$E663),'Hoja de Trabajo para listado'!$CD$151:$DC$151,0)),0)</f>
        <v>0</v>
      </c>
      <c r="G663" s="243">
        <f ca="1">+IFERROR(INDEX('Hoja de Trabajo para listado'!$A$155:$Z$1048576,MATCH($A663,'Hoja de Trabajo para listado'!$A$155:$A$1048576,0),MATCH((CUADRO!G$5&amp;$E663),'Hoja de Trabajo para listado'!$A$151:$Z$151,0)),0)+IFERROR(INDEX('Hoja de Trabajo para listado'!$AB$155:$BA$1048576,MATCH($A663,'Hoja de Trabajo para listado'!$AB$155:$AB$1048576,0),MATCH((CUADRO!G$5&amp;$E663),'Hoja de Trabajo para listado'!$AB$151:$BA$151,0)),0)+IFERROR(INDEX('Hoja de Trabajo para listado'!$BC$155:$CB$1048576,MATCH($A663,'Hoja de Trabajo para listado'!$BC$155:$BC$1048576,0),MATCH((CUADRO!G$5&amp;$E663),'Hoja de Trabajo para listado'!$BC$151:$CB$151,0)),0)+IFERROR(INDEX('Hoja de Trabajo para listado'!$DE$153:$DG$274,MATCH($A663,'Hoja de Trabajo para listado'!$DE$153:$DE$1048576,0),MATCH((CUADRO!G$5&amp;$E663),'Hoja de Trabajo para listado'!$DE$151:$DG$151,0)),0)+IFERROR(INDEX('Hoja de Trabajo para listado'!$CD$155:$DC$1048576,MATCH($A663,'Hoja de Trabajo para listado'!$CD$155:$CD$1048576,0),MATCH((CUADRO!G$5&amp;$E663),'Hoja de Trabajo para listado'!$CD$151:$DC$151,0)),0)</f>
        <v>0</v>
      </c>
      <c r="H663" s="243">
        <f ca="1">+IFERROR(INDEX('Hoja de Trabajo para listado'!$A$155:$Z$1048576,MATCH($A663,'Hoja de Trabajo para listado'!$A$155:$A$1048576,0),MATCH((CUADRO!H$5&amp;$E663),'Hoja de Trabajo para listado'!$A$151:$Z$151,0)),0)+IFERROR(INDEX('Hoja de Trabajo para listado'!$AB$155:$BA$1048576,MATCH($A663,'Hoja de Trabajo para listado'!$AB$155:$AB$1048576,0),MATCH((CUADRO!H$5&amp;$E663),'Hoja de Trabajo para listado'!$AB$151:$BA$151,0)),0)+IFERROR(INDEX('Hoja de Trabajo para listado'!$BC$155:$CB$1048576,MATCH($A663,'Hoja de Trabajo para listado'!$BC$155:$BC$1048576,0),MATCH((CUADRO!H$5&amp;$E663),'Hoja de Trabajo para listado'!$BC$151:$CB$151,0)),0)+IFERROR(INDEX('Hoja de Trabajo para listado'!$DE$153:$DG$274,MATCH($A663,'Hoja de Trabajo para listado'!$DE$153:$DE$1048576,0),MATCH((CUADRO!H$5&amp;$E663),'Hoja de Trabajo para listado'!$DE$151:$DG$151,0)),0)+IFERROR(INDEX('Hoja de Trabajo para listado'!$CD$155:$DC$1048576,MATCH($A663,'Hoja de Trabajo para listado'!$CD$155:$CD$1048576,0),MATCH((CUADRO!H$5&amp;$E663),'Hoja de Trabajo para listado'!$CD$151:$DC$151,0)),0)</f>
        <v>0</v>
      </c>
      <c r="I663" s="243">
        <f ca="1">+IFERROR(INDEX('Hoja de Trabajo para listado'!$A$155:$Z$1048576,MATCH($A663,'Hoja de Trabajo para listado'!$A$155:$A$1048576,0),MATCH((CUADRO!I$5&amp;$E663),'Hoja de Trabajo para listado'!$A$151:$Z$151,0)),0)+IFERROR(INDEX('Hoja de Trabajo para listado'!$AB$155:$BA$1048576,MATCH($A663,'Hoja de Trabajo para listado'!$AB$155:$AB$1048576,0),MATCH((CUADRO!I$5&amp;$E663),'Hoja de Trabajo para listado'!$AB$151:$BA$151,0)),0)+IFERROR(INDEX('Hoja de Trabajo para listado'!$BC$155:$CB$1048576,MATCH($A663,'Hoja de Trabajo para listado'!$BC$155:$BC$1048576,0),MATCH((CUADRO!I$5&amp;$E663),'Hoja de Trabajo para listado'!$BC$151:$CB$151,0)),0)+IFERROR(INDEX('Hoja de Trabajo para listado'!$DE$153:$DG$274,MATCH($A663,'Hoja de Trabajo para listado'!$DE$153:$DE$1048576,0),MATCH((CUADRO!I$5&amp;$E663),'Hoja de Trabajo para listado'!$DE$151:$DG$151,0)),0)+IFERROR(INDEX('Hoja de Trabajo para listado'!$CD$155:$DC$1048576,MATCH($A663,'Hoja de Trabajo para listado'!$CD$155:$CD$1048576,0),MATCH((CUADRO!I$5&amp;$E663),'Hoja de Trabajo para listado'!$CD$151:$DC$151,0)),0)</f>
        <v>0</v>
      </c>
      <c r="J663" s="243">
        <f ca="1">+IFERROR(INDEX('Hoja de Trabajo para listado'!$A$155:$Z$1048576,MATCH($A663,'Hoja de Trabajo para listado'!$A$155:$A$1048576,0),MATCH((CUADRO!J$5&amp;$E663),'Hoja de Trabajo para listado'!$A$151:$Z$151,0)),0)+IFERROR(INDEX('Hoja de Trabajo para listado'!$AB$155:$BA$1048576,MATCH($A663,'Hoja de Trabajo para listado'!$AB$155:$AB$1048576,0),MATCH((CUADRO!J$5&amp;$E663),'Hoja de Trabajo para listado'!$AB$151:$BA$151,0)),0)+IFERROR(INDEX('Hoja de Trabajo para listado'!$BC$155:$CB$1048576,MATCH($A663,'Hoja de Trabajo para listado'!$BC$155:$BC$1048576,0),MATCH((CUADRO!J$5&amp;$E663),'Hoja de Trabajo para listado'!$BC$151:$CB$151,0)),0)+IFERROR(INDEX('Hoja de Trabajo para listado'!$DE$153:$DG$274,MATCH($A663,'Hoja de Trabajo para listado'!$DE$153:$DE$1048576,0),MATCH((CUADRO!J$5&amp;$E663),'Hoja de Trabajo para listado'!$DE$151:$DG$151,0)),0)+IFERROR(INDEX('Hoja de Trabajo para listado'!$CD$155:$DC$1048576,MATCH($A663,'Hoja de Trabajo para listado'!$CD$155:$CD$1048576,0),MATCH((CUADRO!J$5&amp;$E663),'Hoja de Trabajo para listado'!$CD$151:$DC$151,0)),0)</f>
        <v>0</v>
      </c>
      <c r="K663" s="243">
        <f ca="1">+IFERROR(INDEX('Hoja de Trabajo para listado'!$A$155:$Z$1048576,MATCH($A663,'Hoja de Trabajo para listado'!$A$155:$A$1048576,0),MATCH((CUADRO!K$5&amp;$E663),'Hoja de Trabajo para listado'!$A$151:$Z$151,0)),0)+IFERROR(INDEX('Hoja de Trabajo para listado'!$AB$155:$BA$1048576,MATCH($A663,'Hoja de Trabajo para listado'!$AB$155:$AB$1048576,0),MATCH((CUADRO!K$5&amp;$E663),'Hoja de Trabajo para listado'!$AB$151:$BA$151,0)),0)+IFERROR(INDEX('Hoja de Trabajo para listado'!$BC$155:$CB$1048576,MATCH($A663,'Hoja de Trabajo para listado'!$BC$155:$BC$1048576,0),MATCH((CUADRO!K$5&amp;$E663),'Hoja de Trabajo para listado'!$BC$151:$CB$151,0)),0)+IFERROR(INDEX('Hoja de Trabajo para listado'!$DE$153:$DG$274,MATCH($A663,'Hoja de Trabajo para listado'!$DE$153:$DE$1048576,0),MATCH((CUADRO!K$5&amp;$E663),'Hoja de Trabajo para listado'!$DE$151:$DG$151,0)),0)+IFERROR(INDEX('Hoja de Trabajo para listado'!$CD$155:$DC$1048576,MATCH($A663,'Hoja de Trabajo para listado'!$CD$155:$CD$1048576,0),MATCH((CUADRO!K$5&amp;$E663),'Hoja de Trabajo para listado'!$CD$151:$DC$151,0)),0)</f>
        <v>0</v>
      </c>
      <c r="L663" s="243">
        <f ca="1">+IFERROR(INDEX('Hoja de Trabajo para listado'!$A$155:$Z$1048576,MATCH($A663,'Hoja de Trabajo para listado'!$A$155:$A$1048576,0),MATCH((CUADRO!L$5&amp;$E663),'Hoja de Trabajo para listado'!$A$151:$Z$151,0)),0)+IFERROR(INDEX('Hoja de Trabajo para listado'!$AB$155:$BA$1048576,MATCH($A663,'Hoja de Trabajo para listado'!$AB$155:$AB$1048576,0),MATCH((CUADRO!L$5&amp;$E663),'Hoja de Trabajo para listado'!$AB$151:$BA$151,0)),0)+IFERROR(INDEX('Hoja de Trabajo para listado'!$BC$155:$CB$1048576,MATCH($A663,'Hoja de Trabajo para listado'!$BC$155:$BC$1048576,0),MATCH((CUADRO!L$5&amp;$E663),'Hoja de Trabajo para listado'!$BC$151:$CB$151,0)),0)+IFERROR(INDEX('Hoja de Trabajo para listado'!$DE$153:$DG$274,MATCH($A663,'Hoja de Trabajo para listado'!$DE$153:$DE$1048576,0),MATCH((CUADRO!L$5&amp;$E663),'Hoja de Trabajo para listado'!$DE$151:$DG$151,0)),0)+IFERROR(INDEX('Hoja de Trabajo para listado'!$CD$155:$DC$1048576,MATCH($A663,'Hoja de Trabajo para listado'!$CD$155:$CD$1048576,0),MATCH((CUADRO!L$5&amp;$E663),'Hoja de Trabajo para listado'!$CD$151:$DC$151,0)),0)</f>
        <v>0</v>
      </c>
      <c r="M663" s="243">
        <f ca="1">+IFERROR(INDEX('Hoja de Trabajo para listado'!$A$155:$Z$1048576,MATCH($A663,'Hoja de Trabajo para listado'!$A$155:$A$1048576,0),MATCH((CUADRO!M$5&amp;$E663),'Hoja de Trabajo para listado'!$A$151:$Z$151,0)),0)+IFERROR(INDEX('Hoja de Trabajo para listado'!$AB$155:$BA$1048576,MATCH($A663,'Hoja de Trabajo para listado'!$AB$155:$AB$1048576,0),MATCH((CUADRO!M$5&amp;$E663),'Hoja de Trabajo para listado'!$AB$151:$BA$151,0)),0)+IFERROR(INDEX('Hoja de Trabajo para listado'!$BC$155:$CB$1048576,MATCH($A663,'Hoja de Trabajo para listado'!$BC$155:$BC$1048576,0),MATCH((CUADRO!M$5&amp;$E663),'Hoja de Trabajo para listado'!$BC$151:$CB$151,0)),0)+IFERROR(INDEX('Hoja de Trabajo para listado'!$DE$153:$DG$274,MATCH($A663,'Hoja de Trabajo para listado'!$DE$153:$DE$1048576,0),MATCH((CUADRO!M$5&amp;$E663),'Hoja de Trabajo para listado'!$DE$151:$DG$151,0)),0)+IFERROR(INDEX('Hoja de Trabajo para listado'!$CD$155:$DC$1048576,MATCH($A663,'Hoja de Trabajo para listado'!$CD$155:$CD$1048576,0),MATCH((CUADRO!M$5&amp;$E663),'Hoja de Trabajo para listado'!$CD$151:$DC$151,0)),0)</f>
        <v>0</v>
      </c>
      <c r="N663" s="243">
        <f ca="1">+IFERROR(INDEX('Hoja de Trabajo para listado'!$A$155:$Z$1048576,MATCH($A663,'Hoja de Trabajo para listado'!$A$155:$A$1048576,0),MATCH((CUADRO!N$5&amp;$E663),'Hoja de Trabajo para listado'!$A$151:$Z$151,0)),0)+IFERROR(INDEX('Hoja de Trabajo para listado'!$AB$155:$BA$1048576,MATCH($A663,'Hoja de Trabajo para listado'!$AB$155:$AB$1048576,0),MATCH((CUADRO!N$5&amp;$E663),'Hoja de Trabajo para listado'!$AB$151:$BA$151,0)),0)+IFERROR(INDEX('Hoja de Trabajo para listado'!$BC$155:$CB$1048576,MATCH($A663,'Hoja de Trabajo para listado'!$BC$155:$BC$1048576,0),MATCH((CUADRO!N$5&amp;$E663),'Hoja de Trabajo para listado'!$BC$151:$CB$151,0)),0)+IFERROR(INDEX('Hoja de Trabajo para listado'!$DE$153:$DG$274,MATCH($A663,'Hoja de Trabajo para listado'!$DE$153:$DE$1048576,0),MATCH((CUADRO!N$5&amp;$E663),'Hoja de Trabajo para listado'!$DE$151:$DG$151,0)),0)+IFERROR(INDEX('Hoja de Trabajo para listado'!$CD$155:$DC$1048576,MATCH($A663,'Hoja de Trabajo para listado'!$CD$155:$CD$1048576,0),MATCH((CUADRO!N$5&amp;$E663),'Hoja de Trabajo para listado'!$CD$151:$DC$151,0)),0)</f>
        <v>0</v>
      </c>
      <c r="O663" s="243">
        <f ca="1">+IFERROR(INDEX('Hoja de Trabajo para listado'!$A$155:$Z$1048576,MATCH($A663,'Hoja de Trabajo para listado'!$A$155:$A$1048576,0),MATCH((CUADRO!O$5&amp;$E663),'Hoja de Trabajo para listado'!$A$151:$Z$151,0)),0)+IFERROR(INDEX('Hoja de Trabajo para listado'!$AB$155:$BA$1048576,MATCH($A663,'Hoja de Trabajo para listado'!$AB$155:$AB$1048576,0),MATCH((CUADRO!O$5&amp;$E663),'Hoja de Trabajo para listado'!$AB$151:$BA$151,0)),0)+IFERROR(INDEX('Hoja de Trabajo para listado'!$BC$155:$CB$1048576,MATCH($A663,'Hoja de Trabajo para listado'!$BC$155:$BC$1048576,0),MATCH((CUADRO!O$5&amp;$E663),'Hoja de Trabajo para listado'!$BC$151:$CB$151,0)),0)+IFERROR(INDEX('Hoja de Trabajo para listado'!$DE$153:$DG$274,MATCH($A663,'Hoja de Trabajo para listado'!$DE$153:$DE$1048576,0),MATCH((CUADRO!O$5&amp;$E663),'Hoja de Trabajo para listado'!$DE$151:$DG$151,0)),0)+IFERROR(INDEX('Hoja de Trabajo para listado'!$CD$155:$DC$1048576,MATCH($A663,'Hoja de Trabajo para listado'!$CD$155:$CD$1048576,0),MATCH((CUADRO!O$5&amp;$E663),'Hoja de Trabajo para listado'!$CD$151:$DC$151,0)),0)</f>
        <v>0</v>
      </c>
      <c r="P663" s="243">
        <f ca="1">+IFERROR(INDEX('Hoja de Trabajo para listado'!$A$155:$Z$1048576,MATCH($A663,'Hoja de Trabajo para listado'!$A$155:$A$1048576,0),MATCH((CUADRO!P$5&amp;$E663),'Hoja de Trabajo para listado'!$A$151:$Z$151,0)),0)+IFERROR(INDEX('Hoja de Trabajo para listado'!$AB$155:$BA$1048576,MATCH($A663,'Hoja de Trabajo para listado'!$AB$155:$AB$1048576,0),MATCH((CUADRO!P$5&amp;$E663),'Hoja de Trabajo para listado'!$AB$151:$BA$151,0)),0)+IFERROR(INDEX('Hoja de Trabajo para listado'!$BC$155:$CB$1048576,MATCH($A663,'Hoja de Trabajo para listado'!$BC$155:$BC$1048576,0),MATCH((CUADRO!P$5&amp;$E663),'Hoja de Trabajo para listado'!$BC$151:$CB$151,0)),0)+IFERROR(INDEX('Hoja de Trabajo para listado'!$DE$153:$DG$274,MATCH($A663,'Hoja de Trabajo para listado'!$DE$153:$DE$1048576,0),MATCH((CUADRO!P$5&amp;$E663),'Hoja de Trabajo para listado'!$DE$151:$DG$151,0)),0)+IFERROR(INDEX('Hoja de Trabajo para listado'!$CD$155:$DC$1048576,MATCH($A663,'Hoja de Trabajo para listado'!$CD$155:$CD$1048576,0),MATCH((CUADRO!P$5&amp;$E663),'Hoja de Trabajo para listado'!$CD$151:$DC$151,0)),0)</f>
        <v>0</v>
      </c>
      <c r="Q663" s="243">
        <f ca="1">+IFERROR(INDEX('Hoja de Trabajo para listado'!$A$155:$Z$1048576,MATCH($A663,'Hoja de Trabajo para listado'!$A$155:$A$1048576,0),MATCH((CUADRO!Q$5&amp;$E663),'Hoja de Trabajo para listado'!$A$151:$Z$151,0)),0)+IFERROR(INDEX('Hoja de Trabajo para listado'!$AB$155:$BA$1048576,MATCH($A663,'Hoja de Trabajo para listado'!$AB$155:$AB$1048576,0),MATCH((CUADRO!Q$5&amp;$E663),'Hoja de Trabajo para listado'!$AB$151:$BA$151,0)),0)+IFERROR(INDEX('Hoja de Trabajo para listado'!$BC$155:$CB$1048576,MATCH($A663,'Hoja de Trabajo para listado'!$BC$155:$BC$1048576,0),MATCH((CUADRO!Q$5&amp;$E663),'Hoja de Trabajo para listado'!$BC$151:$CB$151,0)),0)+IFERROR(INDEX('Hoja de Trabajo para listado'!$DE$153:$DG$274,MATCH($A663,'Hoja de Trabajo para listado'!$DE$153:$DE$1048576,0),MATCH((CUADRO!Q$5&amp;$E663),'Hoja de Trabajo para listado'!$DE$151:$DG$151,0)),0)+IFERROR(INDEX('Hoja de Trabajo para listado'!$CD$155:$DC$1048576,MATCH($A663,'Hoja de Trabajo para listado'!$CD$155:$CD$1048576,0),MATCH((CUADRO!Q$5&amp;$E663),'Hoja de Trabajo para listado'!$CD$151:$DC$151,0)),0)</f>
        <v>0</v>
      </c>
      <c r="R663" s="243">
        <f t="shared" ca="1" si="23"/>
        <v>0</v>
      </c>
      <c r="S663" s="249">
        <f ca="1">+R662+R663</f>
        <v>0</v>
      </c>
      <c r="T663" s="243">
        <f ca="1">+S663</f>
        <v>0</v>
      </c>
      <c r="U663" s="242">
        <f t="shared" si="24"/>
        <v>2</v>
      </c>
      <c r="V663" s="333" t="str">
        <f>+VLOOKUP(A663,bd_lista!$A$3:$E$590,5,FALSE)</f>
        <v>Gobiernos Autonomos Municipales</v>
      </c>
      <c r="W663" s="392"/>
      <c r="X663" s="242">
        <f>+VLOOKUP(A663,[4]Sheet1!$A$13:$D$744,4,FALSE)</f>
        <v>0</v>
      </c>
      <c r="Y663" s="242" t="e">
        <f>+VLOOKUP(X663,bd_lista!$A$3:$C$590,3,FALSE)</f>
        <v>#N/A</v>
      </c>
      <c r="Z663" s="292"/>
      <c r="AA663" s="293"/>
    </row>
    <row r="664" spans="1:27" customFormat="1" ht="27" hidden="1" customHeight="1">
      <c r="A664" s="32">
        <v>1285</v>
      </c>
      <c r="B664" s="387">
        <f>+A664</f>
        <v>1285</v>
      </c>
      <c r="C664" s="247" t="str">
        <f>+VLOOKUP(A664,bd_lista!$A$3:$C$590,3,FALSE)</f>
        <v>Gobierno Autónomo Municipal de Alto Beni</v>
      </c>
      <c r="D664" s="389" t="str">
        <f>+C664</f>
        <v>Gobierno Autónomo Municipal de Alto Beni</v>
      </c>
      <c r="E664" s="242" t="s">
        <v>1304</v>
      </c>
      <c r="F664" s="243">
        <f ca="1">+IFERROR(INDEX('Hoja de Trabajo para listado'!$A$155:$Z$1048576,MATCH($A664,'Hoja de Trabajo para listado'!$A$155:$A$1048576,0),MATCH((CUADRO!F$5&amp;$E664),'Hoja de Trabajo para listado'!$A$151:$Z$151,0)),0)+IFERROR(INDEX('Hoja de Trabajo para listado'!$AB$155:$BA$1048576,MATCH($A664,'Hoja de Trabajo para listado'!$AB$155:$AB$1048576,0),MATCH((CUADRO!F$5&amp;$E664),'Hoja de Trabajo para listado'!$AB$151:$BA$151,0)),0)+IFERROR(INDEX('Hoja de Trabajo para listado'!$BC$155:$CB$1048576,MATCH($A664,'Hoja de Trabajo para listado'!$BC$155:$BC$1048576,0),MATCH((CUADRO!F$5&amp;$E664),'Hoja de Trabajo para listado'!$BC$151:$CB$151,0)),0)+IFERROR(INDEX('Hoja de Trabajo para listado'!$DE$153:$DG$274,MATCH($A664,'Hoja de Trabajo para listado'!$DE$153:$DE$1048576,0),MATCH((CUADRO!F$5&amp;$E664),'Hoja de Trabajo para listado'!$DE$151:$DG$151,0)),0)+IFERROR(INDEX('Hoja de Trabajo para listado'!$CD$155:$DC$1048576,MATCH($A664,'Hoja de Trabajo para listado'!$CD$155:$CD$1048576,0),MATCH((CUADRO!F$5&amp;$E664),'Hoja de Trabajo para listado'!$CD$151:$DC$151,0)),0)</f>
        <v>0</v>
      </c>
      <c r="G664" s="243">
        <f ca="1">+IFERROR(INDEX('Hoja de Trabajo para listado'!$A$155:$Z$1048576,MATCH($A664,'Hoja de Trabajo para listado'!$A$155:$A$1048576,0),MATCH((CUADRO!G$5&amp;$E664),'Hoja de Trabajo para listado'!$A$151:$Z$151,0)),0)+IFERROR(INDEX('Hoja de Trabajo para listado'!$AB$155:$BA$1048576,MATCH($A664,'Hoja de Trabajo para listado'!$AB$155:$AB$1048576,0),MATCH((CUADRO!G$5&amp;$E664),'Hoja de Trabajo para listado'!$AB$151:$BA$151,0)),0)+IFERROR(INDEX('Hoja de Trabajo para listado'!$BC$155:$CB$1048576,MATCH($A664,'Hoja de Trabajo para listado'!$BC$155:$BC$1048576,0),MATCH((CUADRO!G$5&amp;$E664),'Hoja de Trabajo para listado'!$BC$151:$CB$151,0)),0)+IFERROR(INDEX('Hoja de Trabajo para listado'!$DE$153:$DG$274,MATCH($A664,'Hoja de Trabajo para listado'!$DE$153:$DE$1048576,0),MATCH((CUADRO!G$5&amp;$E664),'Hoja de Trabajo para listado'!$DE$151:$DG$151,0)),0)+IFERROR(INDEX('Hoja de Trabajo para listado'!$CD$155:$DC$1048576,MATCH($A664,'Hoja de Trabajo para listado'!$CD$155:$CD$1048576,0),MATCH((CUADRO!G$5&amp;$E664),'Hoja de Trabajo para listado'!$CD$151:$DC$151,0)),0)</f>
        <v>0</v>
      </c>
      <c r="H664" s="243">
        <f ca="1">+IFERROR(INDEX('Hoja de Trabajo para listado'!$A$155:$Z$1048576,MATCH($A664,'Hoja de Trabajo para listado'!$A$155:$A$1048576,0),MATCH((CUADRO!H$5&amp;$E664),'Hoja de Trabajo para listado'!$A$151:$Z$151,0)),0)+IFERROR(INDEX('Hoja de Trabajo para listado'!$AB$155:$BA$1048576,MATCH($A664,'Hoja de Trabajo para listado'!$AB$155:$AB$1048576,0),MATCH((CUADRO!H$5&amp;$E664),'Hoja de Trabajo para listado'!$AB$151:$BA$151,0)),0)+IFERROR(INDEX('Hoja de Trabajo para listado'!$BC$155:$CB$1048576,MATCH($A664,'Hoja de Trabajo para listado'!$BC$155:$BC$1048576,0),MATCH((CUADRO!H$5&amp;$E664),'Hoja de Trabajo para listado'!$BC$151:$CB$151,0)),0)+IFERROR(INDEX('Hoja de Trabajo para listado'!$DE$153:$DG$274,MATCH($A664,'Hoja de Trabajo para listado'!$DE$153:$DE$1048576,0),MATCH((CUADRO!H$5&amp;$E664),'Hoja de Trabajo para listado'!$DE$151:$DG$151,0)),0)+IFERROR(INDEX('Hoja de Trabajo para listado'!$CD$155:$DC$1048576,MATCH($A664,'Hoja de Trabajo para listado'!$CD$155:$CD$1048576,0),MATCH((CUADRO!H$5&amp;$E664),'Hoja de Trabajo para listado'!$CD$151:$DC$151,0)),0)</f>
        <v>0</v>
      </c>
      <c r="I664" s="243">
        <f ca="1">+IFERROR(INDEX('Hoja de Trabajo para listado'!$A$155:$Z$1048576,MATCH($A664,'Hoja de Trabajo para listado'!$A$155:$A$1048576,0),MATCH((CUADRO!I$5&amp;$E664),'Hoja de Trabajo para listado'!$A$151:$Z$151,0)),0)+IFERROR(INDEX('Hoja de Trabajo para listado'!$AB$155:$BA$1048576,MATCH($A664,'Hoja de Trabajo para listado'!$AB$155:$AB$1048576,0),MATCH((CUADRO!I$5&amp;$E664),'Hoja de Trabajo para listado'!$AB$151:$BA$151,0)),0)+IFERROR(INDEX('Hoja de Trabajo para listado'!$BC$155:$CB$1048576,MATCH($A664,'Hoja de Trabajo para listado'!$BC$155:$BC$1048576,0),MATCH((CUADRO!I$5&amp;$E664),'Hoja de Trabajo para listado'!$BC$151:$CB$151,0)),0)+IFERROR(INDEX('Hoja de Trabajo para listado'!$DE$153:$DG$274,MATCH($A664,'Hoja de Trabajo para listado'!$DE$153:$DE$1048576,0),MATCH((CUADRO!I$5&amp;$E664),'Hoja de Trabajo para listado'!$DE$151:$DG$151,0)),0)+IFERROR(INDEX('Hoja de Trabajo para listado'!$CD$155:$DC$1048576,MATCH($A664,'Hoja de Trabajo para listado'!$CD$155:$CD$1048576,0),MATCH((CUADRO!I$5&amp;$E664),'Hoja de Trabajo para listado'!$CD$151:$DC$151,0)),0)</f>
        <v>0</v>
      </c>
      <c r="J664" s="243">
        <f ca="1">+IFERROR(INDEX('Hoja de Trabajo para listado'!$A$155:$Z$1048576,MATCH($A664,'Hoja de Trabajo para listado'!$A$155:$A$1048576,0),MATCH((CUADRO!J$5&amp;$E664),'Hoja de Trabajo para listado'!$A$151:$Z$151,0)),0)+IFERROR(INDEX('Hoja de Trabajo para listado'!$AB$155:$BA$1048576,MATCH($A664,'Hoja de Trabajo para listado'!$AB$155:$AB$1048576,0),MATCH((CUADRO!J$5&amp;$E664),'Hoja de Trabajo para listado'!$AB$151:$BA$151,0)),0)+IFERROR(INDEX('Hoja de Trabajo para listado'!$BC$155:$CB$1048576,MATCH($A664,'Hoja de Trabajo para listado'!$BC$155:$BC$1048576,0),MATCH((CUADRO!J$5&amp;$E664),'Hoja de Trabajo para listado'!$BC$151:$CB$151,0)),0)+IFERROR(INDEX('Hoja de Trabajo para listado'!$DE$153:$DG$274,MATCH($A664,'Hoja de Trabajo para listado'!$DE$153:$DE$1048576,0),MATCH((CUADRO!J$5&amp;$E664),'Hoja de Trabajo para listado'!$DE$151:$DG$151,0)),0)+IFERROR(INDEX('Hoja de Trabajo para listado'!$CD$155:$DC$1048576,MATCH($A664,'Hoja de Trabajo para listado'!$CD$155:$CD$1048576,0),MATCH((CUADRO!J$5&amp;$E664),'Hoja de Trabajo para listado'!$CD$151:$DC$151,0)),0)</f>
        <v>0</v>
      </c>
      <c r="K664" s="243">
        <f ca="1">+IFERROR(INDEX('Hoja de Trabajo para listado'!$A$155:$Z$1048576,MATCH($A664,'Hoja de Trabajo para listado'!$A$155:$A$1048576,0),MATCH((CUADRO!K$5&amp;$E664),'Hoja de Trabajo para listado'!$A$151:$Z$151,0)),0)+IFERROR(INDEX('Hoja de Trabajo para listado'!$AB$155:$BA$1048576,MATCH($A664,'Hoja de Trabajo para listado'!$AB$155:$AB$1048576,0),MATCH((CUADRO!K$5&amp;$E664),'Hoja de Trabajo para listado'!$AB$151:$BA$151,0)),0)+IFERROR(INDEX('Hoja de Trabajo para listado'!$BC$155:$CB$1048576,MATCH($A664,'Hoja de Trabajo para listado'!$BC$155:$BC$1048576,0),MATCH((CUADRO!K$5&amp;$E664),'Hoja de Trabajo para listado'!$BC$151:$CB$151,0)),0)+IFERROR(INDEX('Hoja de Trabajo para listado'!$DE$153:$DG$274,MATCH($A664,'Hoja de Trabajo para listado'!$DE$153:$DE$1048576,0),MATCH((CUADRO!K$5&amp;$E664),'Hoja de Trabajo para listado'!$DE$151:$DG$151,0)),0)+IFERROR(INDEX('Hoja de Trabajo para listado'!$CD$155:$DC$1048576,MATCH($A664,'Hoja de Trabajo para listado'!$CD$155:$CD$1048576,0),MATCH((CUADRO!K$5&amp;$E664),'Hoja de Trabajo para listado'!$CD$151:$DC$151,0)),0)</f>
        <v>0</v>
      </c>
      <c r="L664" s="243">
        <f ca="1">+IFERROR(INDEX('Hoja de Trabajo para listado'!$A$155:$Z$1048576,MATCH($A664,'Hoja de Trabajo para listado'!$A$155:$A$1048576,0),MATCH((CUADRO!L$5&amp;$E664),'Hoja de Trabajo para listado'!$A$151:$Z$151,0)),0)+IFERROR(INDEX('Hoja de Trabajo para listado'!$AB$155:$BA$1048576,MATCH($A664,'Hoja de Trabajo para listado'!$AB$155:$AB$1048576,0),MATCH((CUADRO!L$5&amp;$E664),'Hoja de Trabajo para listado'!$AB$151:$BA$151,0)),0)+IFERROR(INDEX('Hoja de Trabajo para listado'!$BC$155:$CB$1048576,MATCH($A664,'Hoja de Trabajo para listado'!$BC$155:$BC$1048576,0),MATCH((CUADRO!L$5&amp;$E664),'Hoja de Trabajo para listado'!$BC$151:$CB$151,0)),0)+IFERROR(INDEX('Hoja de Trabajo para listado'!$DE$153:$DG$274,MATCH($A664,'Hoja de Trabajo para listado'!$DE$153:$DE$1048576,0),MATCH((CUADRO!L$5&amp;$E664),'Hoja de Trabajo para listado'!$DE$151:$DG$151,0)),0)+IFERROR(INDEX('Hoja de Trabajo para listado'!$CD$155:$DC$1048576,MATCH($A664,'Hoja de Trabajo para listado'!$CD$155:$CD$1048576,0),MATCH((CUADRO!L$5&amp;$E664),'Hoja de Trabajo para listado'!$CD$151:$DC$151,0)),0)</f>
        <v>0</v>
      </c>
      <c r="M664" s="243">
        <f ca="1">+IFERROR(INDEX('Hoja de Trabajo para listado'!$A$155:$Z$1048576,MATCH($A664,'Hoja de Trabajo para listado'!$A$155:$A$1048576,0),MATCH((CUADRO!M$5&amp;$E664),'Hoja de Trabajo para listado'!$A$151:$Z$151,0)),0)+IFERROR(INDEX('Hoja de Trabajo para listado'!$AB$155:$BA$1048576,MATCH($A664,'Hoja de Trabajo para listado'!$AB$155:$AB$1048576,0),MATCH((CUADRO!M$5&amp;$E664),'Hoja de Trabajo para listado'!$AB$151:$BA$151,0)),0)+IFERROR(INDEX('Hoja de Trabajo para listado'!$BC$155:$CB$1048576,MATCH($A664,'Hoja de Trabajo para listado'!$BC$155:$BC$1048576,0),MATCH((CUADRO!M$5&amp;$E664),'Hoja de Trabajo para listado'!$BC$151:$CB$151,0)),0)+IFERROR(INDEX('Hoja de Trabajo para listado'!$DE$153:$DG$274,MATCH($A664,'Hoja de Trabajo para listado'!$DE$153:$DE$1048576,0),MATCH((CUADRO!M$5&amp;$E664),'Hoja de Trabajo para listado'!$DE$151:$DG$151,0)),0)+IFERROR(INDEX('Hoja de Trabajo para listado'!$CD$155:$DC$1048576,MATCH($A664,'Hoja de Trabajo para listado'!$CD$155:$CD$1048576,0),MATCH((CUADRO!M$5&amp;$E664),'Hoja de Trabajo para listado'!$CD$151:$DC$151,0)),0)</f>
        <v>0</v>
      </c>
      <c r="N664" s="243">
        <f ca="1">+IFERROR(INDEX('Hoja de Trabajo para listado'!$A$155:$Z$1048576,MATCH($A664,'Hoja de Trabajo para listado'!$A$155:$A$1048576,0),MATCH((CUADRO!N$5&amp;$E664),'Hoja de Trabajo para listado'!$A$151:$Z$151,0)),0)+IFERROR(INDEX('Hoja de Trabajo para listado'!$AB$155:$BA$1048576,MATCH($A664,'Hoja de Trabajo para listado'!$AB$155:$AB$1048576,0),MATCH((CUADRO!N$5&amp;$E664),'Hoja de Trabajo para listado'!$AB$151:$BA$151,0)),0)+IFERROR(INDEX('Hoja de Trabajo para listado'!$BC$155:$CB$1048576,MATCH($A664,'Hoja de Trabajo para listado'!$BC$155:$BC$1048576,0),MATCH((CUADRO!N$5&amp;$E664),'Hoja de Trabajo para listado'!$BC$151:$CB$151,0)),0)+IFERROR(INDEX('Hoja de Trabajo para listado'!$DE$153:$DG$274,MATCH($A664,'Hoja de Trabajo para listado'!$DE$153:$DE$1048576,0),MATCH((CUADRO!N$5&amp;$E664),'Hoja de Trabajo para listado'!$DE$151:$DG$151,0)),0)+IFERROR(INDEX('Hoja de Trabajo para listado'!$CD$155:$DC$1048576,MATCH($A664,'Hoja de Trabajo para listado'!$CD$155:$CD$1048576,0),MATCH((CUADRO!N$5&amp;$E664),'Hoja de Trabajo para listado'!$CD$151:$DC$151,0)),0)</f>
        <v>0</v>
      </c>
      <c r="O664" s="243">
        <f ca="1">+IFERROR(INDEX('Hoja de Trabajo para listado'!$A$155:$Z$1048576,MATCH($A664,'Hoja de Trabajo para listado'!$A$155:$A$1048576,0),MATCH((CUADRO!O$5&amp;$E664),'Hoja de Trabajo para listado'!$A$151:$Z$151,0)),0)+IFERROR(INDEX('Hoja de Trabajo para listado'!$AB$155:$BA$1048576,MATCH($A664,'Hoja de Trabajo para listado'!$AB$155:$AB$1048576,0),MATCH((CUADRO!O$5&amp;$E664),'Hoja de Trabajo para listado'!$AB$151:$BA$151,0)),0)+IFERROR(INDEX('Hoja de Trabajo para listado'!$BC$155:$CB$1048576,MATCH($A664,'Hoja de Trabajo para listado'!$BC$155:$BC$1048576,0),MATCH((CUADRO!O$5&amp;$E664),'Hoja de Trabajo para listado'!$BC$151:$CB$151,0)),0)+IFERROR(INDEX('Hoja de Trabajo para listado'!$DE$153:$DG$274,MATCH($A664,'Hoja de Trabajo para listado'!$DE$153:$DE$1048576,0),MATCH((CUADRO!O$5&amp;$E664),'Hoja de Trabajo para listado'!$DE$151:$DG$151,0)),0)+IFERROR(INDEX('Hoja de Trabajo para listado'!$CD$155:$DC$1048576,MATCH($A664,'Hoja de Trabajo para listado'!$CD$155:$CD$1048576,0),MATCH((CUADRO!O$5&amp;$E664),'Hoja de Trabajo para listado'!$CD$151:$DC$151,0)),0)</f>
        <v>0</v>
      </c>
      <c r="P664" s="243">
        <f ca="1">+IFERROR(INDEX('Hoja de Trabajo para listado'!$A$155:$Z$1048576,MATCH($A664,'Hoja de Trabajo para listado'!$A$155:$A$1048576,0),MATCH((CUADRO!P$5&amp;$E664),'Hoja de Trabajo para listado'!$A$151:$Z$151,0)),0)+IFERROR(INDEX('Hoja de Trabajo para listado'!$AB$155:$BA$1048576,MATCH($A664,'Hoja de Trabajo para listado'!$AB$155:$AB$1048576,0),MATCH((CUADRO!P$5&amp;$E664),'Hoja de Trabajo para listado'!$AB$151:$BA$151,0)),0)+IFERROR(INDEX('Hoja de Trabajo para listado'!$BC$155:$CB$1048576,MATCH($A664,'Hoja de Trabajo para listado'!$BC$155:$BC$1048576,0),MATCH((CUADRO!P$5&amp;$E664),'Hoja de Trabajo para listado'!$BC$151:$CB$151,0)),0)+IFERROR(INDEX('Hoja de Trabajo para listado'!$DE$153:$DG$274,MATCH($A664,'Hoja de Trabajo para listado'!$DE$153:$DE$1048576,0),MATCH((CUADRO!P$5&amp;$E664),'Hoja de Trabajo para listado'!$DE$151:$DG$151,0)),0)+IFERROR(INDEX('Hoja de Trabajo para listado'!$CD$155:$DC$1048576,MATCH($A664,'Hoja de Trabajo para listado'!$CD$155:$CD$1048576,0),MATCH((CUADRO!P$5&amp;$E664),'Hoja de Trabajo para listado'!$CD$151:$DC$151,0)),0)</f>
        <v>0</v>
      </c>
      <c r="Q664" s="243">
        <f ca="1">+IFERROR(INDEX('Hoja de Trabajo para listado'!$A$155:$Z$1048576,MATCH($A664,'Hoja de Trabajo para listado'!$A$155:$A$1048576,0),MATCH((CUADRO!Q$5&amp;$E664),'Hoja de Trabajo para listado'!$A$151:$Z$151,0)),0)+IFERROR(INDEX('Hoja de Trabajo para listado'!$AB$155:$BA$1048576,MATCH($A664,'Hoja de Trabajo para listado'!$AB$155:$AB$1048576,0),MATCH((CUADRO!Q$5&amp;$E664),'Hoja de Trabajo para listado'!$AB$151:$BA$151,0)),0)+IFERROR(INDEX('Hoja de Trabajo para listado'!$BC$155:$CB$1048576,MATCH($A664,'Hoja de Trabajo para listado'!$BC$155:$BC$1048576,0),MATCH((CUADRO!Q$5&amp;$E664),'Hoja de Trabajo para listado'!$BC$151:$CB$151,0)),0)+IFERROR(INDEX('Hoja de Trabajo para listado'!$DE$153:$DG$274,MATCH($A664,'Hoja de Trabajo para listado'!$DE$153:$DE$1048576,0),MATCH((CUADRO!Q$5&amp;$E664),'Hoja de Trabajo para listado'!$DE$151:$DG$151,0)),0)+IFERROR(INDEX('Hoja de Trabajo para listado'!$CD$155:$DC$1048576,MATCH($A664,'Hoja de Trabajo para listado'!$CD$155:$CD$1048576,0),MATCH((CUADRO!Q$5&amp;$E664),'Hoja de Trabajo para listado'!$CD$151:$DC$151,0)),0)</f>
        <v>0</v>
      </c>
      <c r="R664" s="243">
        <f t="shared" ca="1" si="23"/>
        <v>0</v>
      </c>
      <c r="S664" s="249"/>
      <c r="T664" s="243">
        <f ca="1">+T665</f>
        <v>0</v>
      </c>
      <c r="U664" s="242">
        <f t="shared" si="24"/>
        <v>1</v>
      </c>
      <c r="V664" s="333" t="str">
        <f>+VLOOKUP(A664,bd_lista!$A$3:$E$590,5,FALSE)</f>
        <v>Gobiernos Autonomos Municipales</v>
      </c>
      <c r="W664" s="391" t="str">
        <f>+V664</f>
        <v>Gobiernos Autonomos Municipales</v>
      </c>
      <c r="X664" s="242">
        <f>+VLOOKUP(A664,[4]Sheet1!$A$13:$D$744,4,FALSE)</f>
        <v>0</v>
      </c>
      <c r="Y664" s="242" t="e">
        <f>+VLOOKUP(X664,bd_lista!$A$3:$C$590,3,FALSE)</f>
        <v>#N/A</v>
      </c>
      <c r="Z664" s="294">
        <f>+X664</f>
        <v>0</v>
      </c>
      <c r="AA664" s="295" t="e">
        <f>+Y664</f>
        <v>#N/A</v>
      </c>
    </row>
    <row r="665" spans="1:27" customFormat="1" ht="27" hidden="1" customHeight="1">
      <c r="A665" s="32">
        <v>1285</v>
      </c>
      <c r="B665" s="388"/>
      <c r="C665" s="247" t="str">
        <f>+VLOOKUP(A665,bd_lista!$A$3:$C$590,3,FALSE)</f>
        <v>Gobierno Autónomo Municipal de Alto Beni</v>
      </c>
      <c r="D665" s="390"/>
      <c r="E665" s="244" t="s">
        <v>1305</v>
      </c>
      <c r="F665" s="243">
        <f ca="1">+IFERROR(INDEX('Hoja de Trabajo para listado'!$A$155:$Z$1048576,MATCH($A665,'Hoja de Trabajo para listado'!$A$155:$A$1048576,0),MATCH((CUADRO!F$5&amp;$E665),'Hoja de Trabajo para listado'!$A$151:$Z$151,0)),0)+IFERROR(INDEX('Hoja de Trabajo para listado'!$AB$155:$BA$1048576,MATCH($A665,'Hoja de Trabajo para listado'!$AB$155:$AB$1048576,0),MATCH((CUADRO!F$5&amp;$E665),'Hoja de Trabajo para listado'!$AB$151:$BA$151,0)),0)+IFERROR(INDEX('Hoja de Trabajo para listado'!$BC$155:$CB$1048576,MATCH($A665,'Hoja de Trabajo para listado'!$BC$155:$BC$1048576,0),MATCH((CUADRO!F$5&amp;$E665),'Hoja de Trabajo para listado'!$BC$151:$CB$151,0)),0)+IFERROR(INDEX('Hoja de Trabajo para listado'!$DE$153:$DG$274,MATCH($A665,'Hoja de Trabajo para listado'!$DE$153:$DE$1048576,0),MATCH((CUADRO!F$5&amp;$E665),'Hoja de Trabajo para listado'!$DE$151:$DG$151,0)),0)+IFERROR(INDEX('Hoja de Trabajo para listado'!$CD$155:$DC$1048576,MATCH($A665,'Hoja de Trabajo para listado'!$CD$155:$CD$1048576,0),MATCH((CUADRO!F$5&amp;$E665),'Hoja de Trabajo para listado'!$CD$151:$DC$151,0)),0)</f>
        <v>0</v>
      </c>
      <c r="G665" s="243">
        <f ca="1">+IFERROR(INDEX('Hoja de Trabajo para listado'!$A$155:$Z$1048576,MATCH($A665,'Hoja de Trabajo para listado'!$A$155:$A$1048576,0),MATCH((CUADRO!G$5&amp;$E665),'Hoja de Trabajo para listado'!$A$151:$Z$151,0)),0)+IFERROR(INDEX('Hoja de Trabajo para listado'!$AB$155:$BA$1048576,MATCH($A665,'Hoja de Trabajo para listado'!$AB$155:$AB$1048576,0),MATCH((CUADRO!G$5&amp;$E665),'Hoja de Trabajo para listado'!$AB$151:$BA$151,0)),0)+IFERROR(INDEX('Hoja de Trabajo para listado'!$BC$155:$CB$1048576,MATCH($A665,'Hoja de Trabajo para listado'!$BC$155:$BC$1048576,0),MATCH((CUADRO!G$5&amp;$E665),'Hoja de Trabajo para listado'!$BC$151:$CB$151,0)),0)+IFERROR(INDEX('Hoja de Trabajo para listado'!$DE$153:$DG$274,MATCH($A665,'Hoja de Trabajo para listado'!$DE$153:$DE$1048576,0),MATCH((CUADRO!G$5&amp;$E665),'Hoja de Trabajo para listado'!$DE$151:$DG$151,0)),0)+IFERROR(INDEX('Hoja de Trabajo para listado'!$CD$155:$DC$1048576,MATCH($A665,'Hoja de Trabajo para listado'!$CD$155:$CD$1048576,0),MATCH((CUADRO!G$5&amp;$E665),'Hoja de Trabajo para listado'!$CD$151:$DC$151,0)),0)</f>
        <v>0</v>
      </c>
      <c r="H665" s="243">
        <f ca="1">+IFERROR(INDEX('Hoja de Trabajo para listado'!$A$155:$Z$1048576,MATCH($A665,'Hoja de Trabajo para listado'!$A$155:$A$1048576,0),MATCH((CUADRO!H$5&amp;$E665),'Hoja de Trabajo para listado'!$A$151:$Z$151,0)),0)+IFERROR(INDEX('Hoja de Trabajo para listado'!$AB$155:$BA$1048576,MATCH($A665,'Hoja de Trabajo para listado'!$AB$155:$AB$1048576,0),MATCH((CUADRO!H$5&amp;$E665),'Hoja de Trabajo para listado'!$AB$151:$BA$151,0)),0)+IFERROR(INDEX('Hoja de Trabajo para listado'!$BC$155:$CB$1048576,MATCH($A665,'Hoja de Trabajo para listado'!$BC$155:$BC$1048576,0),MATCH((CUADRO!H$5&amp;$E665),'Hoja de Trabajo para listado'!$BC$151:$CB$151,0)),0)+IFERROR(INDEX('Hoja de Trabajo para listado'!$DE$153:$DG$274,MATCH($A665,'Hoja de Trabajo para listado'!$DE$153:$DE$1048576,0),MATCH((CUADRO!H$5&amp;$E665),'Hoja de Trabajo para listado'!$DE$151:$DG$151,0)),0)+IFERROR(INDEX('Hoja de Trabajo para listado'!$CD$155:$DC$1048576,MATCH($A665,'Hoja de Trabajo para listado'!$CD$155:$CD$1048576,0),MATCH((CUADRO!H$5&amp;$E665),'Hoja de Trabajo para listado'!$CD$151:$DC$151,0)),0)</f>
        <v>0</v>
      </c>
      <c r="I665" s="243">
        <f ca="1">+IFERROR(INDEX('Hoja de Trabajo para listado'!$A$155:$Z$1048576,MATCH($A665,'Hoja de Trabajo para listado'!$A$155:$A$1048576,0),MATCH((CUADRO!I$5&amp;$E665),'Hoja de Trabajo para listado'!$A$151:$Z$151,0)),0)+IFERROR(INDEX('Hoja de Trabajo para listado'!$AB$155:$BA$1048576,MATCH($A665,'Hoja de Trabajo para listado'!$AB$155:$AB$1048576,0),MATCH((CUADRO!I$5&amp;$E665),'Hoja de Trabajo para listado'!$AB$151:$BA$151,0)),0)+IFERROR(INDEX('Hoja de Trabajo para listado'!$BC$155:$CB$1048576,MATCH($A665,'Hoja de Trabajo para listado'!$BC$155:$BC$1048576,0),MATCH((CUADRO!I$5&amp;$E665),'Hoja de Trabajo para listado'!$BC$151:$CB$151,0)),0)+IFERROR(INDEX('Hoja de Trabajo para listado'!$DE$153:$DG$274,MATCH($A665,'Hoja de Trabajo para listado'!$DE$153:$DE$1048576,0),MATCH((CUADRO!I$5&amp;$E665),'Hoja de Trabajo para listado'!$DE$151:$DG$151,0)),0)+IFERROR(INDEX('Hoja de Trabajo para listado'!$CD$155:$DC$1048576,MATCH($A665,'Hoja de Trabajo para listado'!$CD$155:$CD$1048576,0),MATCH((CUADRO!I$5&amp;$E665),'Hoja de Trabajo para listado'!$CD$151:$DC$151,0)),0)</f>
        <v>0</v>
      </c>
      <c r="J665" s="243">
        <f ca="1">+IFERROR(INDEX('Hoja de Trabajo para listado'!$A$155:$Z$1048576,MATCH($A665,'Hoja de Trabajo para listado'!$A$155:$A$1048576,0),MATCH((CUADRO!J$5&amp;$E665),'Hoja de Trabajo para listado'!$A$151:$Z$151,0)),0)+IFERROR(INDEX('Hoja de Trabajo para listado'!$AB$155:$BA$1048576,MATCH($A665,'Hoja de Trabajo para listado'!$AB$155:$AB$1048576,0),MATCH((CUADRO!J$5&amp;$E665),'Hoja de Trabajo para listado'!$AB$151:$BA$151,0)),0)+IFERROR(INDEX('Hoja de Trabajo para listado'!$BC$155:$CB$1048576,MATCH($A665,'Hoja de Trabajo para listado'!$BC$155:$BC$1048576,0),MATCH((CUADRO!J$5&amp;$E665),'Hoja de Trabajo para listado'!$BC$151:$CB$151,0)),0)+IFERROR(INDEX('Hoja de Trabajo para listado'!$DE$153:$DG$274,MATCH($A665,'Hoja de Trabajo para listado'!$DE$153:$DE$1048576,0),MATCH((CUADRO!J$5&amp;$E665),'Hoja de Trabajo para listado'!$DE$151:$DG$151,0)),0)+IFERROR(INDEX('Hoja de Trabajo para listado'!$CD$155:$DC$1048576,MATCH($A665,'Hoja de Trabajo para listado'!$CD$155:$CD$1048576,0),MATCH((CUADRO!J$5&amp;$E665),'Hoja de Trabajo para listado'!$CD$151:$DC$151,0)),0)</f>
        <v>0</v>
      </c>
      <c r="K665" s="243">
        <f ca="1">+IFERROR(INDEX('Hoja de Trabajo para listado'!$A$155:$Z$1048576,MATCH($A665,'Hoja de Trabajo para listado'!$A$155:$A$1048576,0),MATCH((CUADRO!K$5&amp;$E665),'Hoja de Trabajo para listado'!$A$151:$Z$151,0)),0)+IFERROR(INDEX('Hoja de Trabajo para listado'!$AB$155:$BA$1048576,MATCH($A665,'Hoja de Trabajo para listado'!$AB$155:$AB$1048576,0),MATCH((CUADRO!K$5&amp;$E665),'Hoja de Trabajo para listado'!$AB$151:$BA$151,0)),0)+IFERROR(INDEX('Hoja de Trabajo para listado'!$BC$155:$CB$1048576,MATCH($A665,'Hoja de Trabajo para listado'!$BC$155:$BC$1048576,0),MATCH((CUADRO!K$5&amp;$E665),'Hoja de Trabajo para listado'!$BC$151:$CB$151,0)),0)+IFERROR(INDEX('Hoja de Trabajo para listado'!$DE$153:$DG$274,MATCH($A665,'Hoja de Trabajo para listado'!$DE$153:$DE$1048576,0),MATCH((CUADRO!K$5&amp;$E665),'Hoja de Trabajo para listado'!$DE$151:$DG$151,0)),0)+IFERROR(INDEX('Hoja de Trabajo para listado'!$CD$155:$DC$1048576,MATCH($A665,'Hoja de Trabajo para listado'!$CD$155:$CD$1048576,0),MATCH((CUADRO!K$5&amp;$E665),'Hoja de Trabajo para listado'!$CD$151:$DC$151,0)),0)</f>
        <v>0</v>
      </c>
      <c r="L665" s="243">
        <f ca="1">+IFERROR(INDEX('Hoja de Trabajo para listado'!$A$155:$Z$1048576,MATCH($A665,'Hoja de Trabajo para listado'!$A$155:$A$1048576,0),MATCH((CUADRO!L$5&amp;$E665),'Hoja de Trabajo para listado'!$A$151:$Z$151,0)),0)+IFERROR(INDEX('Hoja de Trabajo para listado'!$AB$155:$BA$1048576,MATCH($A665,'Hoja de Trabajo para listado'!$AB$155:$AB$1048576,0),MATCH((CUADRO!L$5&amp;$E665),'Hoja de Trabajo para listado'!$AB$151:$BA$151,0)),0)+IFERROR(INDEX('Hoja de Trabajo para listado'!$BC$155:$CB$1048576,MATCH($A665,'Hoja de Trabajo para listado'!$BC$155:$BC$1048576,0),MATCH((CUADRO!L$5&amp;$E665),'Hoja de Trabajo para listado'!$BC$151:$CB$151,0)),0)+IFERROR(INDEX('Hoja de Trabajo para listado'!$DE$153:$DG$274,MATCH($A665,'Hoja de Trabajo para listado'!$DE$153:$DE$1048576,0),MATCH((CUADRO!L$5&amp;$E665),'Hoja de Trabajo para listado'!$DE$151:$DG$151,0)),0)+IFERROR(INDEX('Hoja de Trabajo para listado'!$CD$155:$DC$1048576,MATCH($A665,'Hoja de Trabajo para listado'!$CD$155:$CD$1048576,0),MATCH((CUADRO!L$5&amp;$E665),'Hoja de Trabajo para listado'!$CD$151:$DC$151,0)),0)</f>
        <v>0</v>
      </c>
      <c r="M665" s="243">
        <f ca="1">+IFERROR(INDEX('Hoja de Trabajo para listado'!$A$155:$Z$1048576,MATCH($A665,'Hoja de Trabajo para listado'!$A$155:$A$1048576,0),MATCH((CUADRO!M$5&amp;$E665),'Hoja de Trabajo para listado'!$A$151:$Z$151,0)),0)+IFERROR(INDEX('Hoja de Trabajo para listado'!$AB$155:$BA$1048576,MATCH($A665,'Hoja de Trabajo para listado'!$AB$155:$AB$1048576,0),MATCH((CUADRO!M$5&amp;$E665),'Hoja de Trabajo para listado'!$AB$151:$BA$151,0)),0)+IFERROR(INDEX('Hoja de Trabajo para listado'!$BC$155:$CB$1048576,MATCH($A665,'Hoja de Trabajo para listado'!$BC$155:$BC$1048576,0),MATCH((CUADRO!M$5&amp;$E665),'Hoja de Trabajo para listado'!$BC$151:$CB$151,0)),0)+IFERROR(INDEX('Hoja de Trabajo para listado'!$DE$153:$DG$274,MATCH($A665,'Hoja de Trabajo para listado'!$DE$153:$DE$1048576,0),MATCH((CUADRO!M$5&amp;$E665),'Hoja de Trabajo para listado'!$DE$151:$DG$151,0)),0)+IFERROR(INDEX('Hoja de Trabajo para listado'!$CD$155:$DC$1048576,MATCH($A665,'Hoja de Trabajo para listado'!$CD$155:$CD$1048576,0),MATCH((CUADRO!M$5&amp;$E665),'Hoja de Trabajo para listado'!$CD$151:$DC$151,0)),0)</f>
        <v>0</v>
      </c>
      <c r="N665" s="243">
        <f ca="1">+IFERROR(INDEX('Hoja de Trabajo para listado'!$A$155:$Z$1048576,MATCH($A665,'Hoja de Trabajo para listado'!$A$155:$A$1048576,0),MATCH((CUADRO!N$5&amp;$E665),'Hoja de Trabajo para listado'!$A$151:$Z$151,0)),0)+IFERROR(INDEX('Hoja de Trabajo para listado'!$AB$155:$BA$1048576,MATCH($A665,'Hoja de Trabajo para listado'!$AB$155:$AB$1048576,0),MATCH((CUADRO!N$5&amp;$E665),'Hoja de Trabajo para listado'!$AB$151:$BA$151,0)),0)+IFERROR(INDEX('Hoja de Trabajo para listado'!$BC$155:$CB$1048576,MATCH($A665,'Hoja de Trabajo para listado'!$BC$155:$BC$1048576,0),MATCH((CUADRO!N$5&amp;$E665),'Hoja de Trabajo para listado'!$BC$151:$CB$151,0)),0)+IFERROR(INDEX('Hoja de Trabajo para listado'!$DE$153:$DG$274,MATCH($A665,'Hoja de Trabajo para listado'!$DE$153:$DE$1048576,0),MATCH((CUADRO!N$5&amp;$E665),'Hoja de Trabajo para listado'!$DE$151:$DG$151,0)),0)+IFERROR(INDEX('Hoja de Trabajo para listado'!$CD$155:$DC$1048576,MATCH($A665,'Hoja de Trabajo para listado'!$CD$155:$CD$1048576,0),MATCH((CUADRO!N$5&amp;$E665),'Hoja de Trabajo para listado'!$CD$151:$DC$151,0)),0)</f>
        <v>0</v>
      </c>
      <c r="O665" s="243">
        <f ca="1">+IFERROR(INDEX('Hoja de Trabajo para listado'!$A$155:$Z$1048576,MATCH($A665,'Hoja de Trabajo para listado'!$A$155:$A$1048576,0),MATCH((CUADRO!O$5&amp;$E665),'Hoja de Trabajo para listado'!$A$151:$Z$151,0)),0)+IFERROR(INDEX('Hoja de Trabajo para listado'!$AB$155:$BA$1048576,MATCH($A665,'Hoja de Trabajo para listado'!$AB$155:$AB$1048576,0),MATCH((CUADRO!O$5&amp;$E665),'Hoja de Trabajo para listado'!$AB$151:$BA$151,0)),0)+IFERROR(INDEX('Hoja de Trabajo para listado'!$BC$155:$CB$1048576,MATCH($A665,'Hoja de Trabajo para listado'!$BC$155:$BC$1048576,0),MATCH((CUADRO!O$5&amp;$E665),'Hoja de Trabajo para listado'!$BC$151:$CB$151,0)),0)+IFERROR(INDEX('Hoja de Trabajo para listado'!$DE$153:$DG$274,MATCH($A665,'Hoja de Trabajo para listado'!$DE$153:$DE$1048576,0),MATCH((CUADRO!O$5&amp;$E665),'Hoja de Trabajo para listado'!$DE$151:$DG$151,0)),0)+IFERROR(INDEX('Hoja de Trabajo para listado'!$CD$155:$DC$1048576,MATCH($A665,'Hoja de Trabajo para listado'!$CD$155:$CD$1048576,0),MATCH((CUADRO!O$5&amp;$E665),'Hoja de Trabajo para listado'!$CD$151:$DC$151,0)),0)</f>
        <v>0</v>
      </c>
      <c r="P665" s="243">
        <f ca="1">+IFERROR(INDEX('Hoja de Trabajo para listado'!$A$155:$Z$1048576,MATCH($A665,'Hoja de Trabajo para listado'!$A$155:$A$1048576,0),MATCH((CUADRO!P$5&amp;$E665),'Hoja de Trabajo para listado'!$A$151:$Z$151,0)),0)+IFERROR(INDEX('Hoja de Trabajo para listado'!$AB$155:$BA$1048576,MATCH($A665,'Hoja de Trabajo para listado'!$AB$155:$AB$1048576,0),MATCH((CUADRO!P$5&amp;$E665),'Hoja de Trabajo para listado'!$AB$151:$BA$151,0)),0)+IFERROR(INDEX('Hoja de Trabajo para listado'!$BC$155:$CB$1048576,MATCH($A665,'Hoja de Trabajo para listado'!$BC$155:$BC$1048576,0),MATCH((CUADRO!P$5&amp;$E665),'Hoja de Trabajo para listado'!$BC$151:$CB$151,0)),0)+IFERROR(INDEX('Hoja de Trabajo para listado'!$DE$153:$DG$274,MATCH($A665,'Hoja de Trabajo para listado'!$DE$153:$DE$1048576,0),MATCH((CUADRO!P$5&amp;$E665),'Hoja de Trabajo para listado'!$DE$151:$DG$151,0)),0)+IFERROR(INDEX('Hoja de Trabajo para listado'!$CD$155:$DC$1048576,MATCH($A665,'Hoja de Trabajo para listado'!$CD$155:$CD$1048576,0),MATCH((CUADRO!P$5&amp;$E665),'Hoja de Trabajo para listado'!$CD$151:$DC$151,0)),0)</f>
        <v>0</v>
      </c>
      <c r="Q665" s="243">
        <f ca="1">+IFERROR(INDEX('Hoja de Trabajo para listado'!$A$155:$Z$1048576,MATCH($A665,'Hoja de Trabajo para listado'!$A$155:$A$1048576,0),MATCH((CUADRO!Q$5&amp;$E665),'Hoja de Trabajo para listado'!$A$151:$Z$151,0)),0)+IFERROR(INDEX('Hoja de Trabajo para listado'!$AB$155:$BA$1048576,MATCH($A665,'Hoja de Trabajo para listado'!$AB$155:$AB$1048576,0),MATCH((CUADRO!Q$5&amp;$E665),'Hoja de Trabajo para listado'!$AB$151:$BA$151,0)),0)+IFERROR(INDEX('Hoja de Trabajo para listado'!$BC$155:$CB$1048576,MATCH($A665,'Hoja de Trabajo para listado'!$BC$155:$BC$1048576,0),MATCH((CUADRO!Q$5&amp;$E665),'Hoja de Trabajo para listado'!$BC$151:$CB$151,0)),0)+IFERROR(INDEX('Hoja de Trabajo para listado'!$DE$153:$DG$274,MATCH($A665,'Hoja de Trabajo para listado'!$DE$153:$DE$1048576,0),MATCH((CUADRO!Q$5&amp;$E665),'Hoja de Trabajo para listado'!$DE$151:$DG$151,0)),0)+IFERROR(INDEX('Hoja de Trabajo para listado'!$CD$155:$DC$1048576,MATCH($A665,'Hoja de Trabajo para listado'!$CD$155:$CD$1048576,0),MATCH((CUADRO!Q$5&amp;$E665),'Hoja de Trabajo para listado'!$CD$151:$DC$151,0)),0)</f>
        <v>0</v>
      </c>
      <c r="R665" s="243">
        <f t="shared" ca="1" si="23"/>
        <v>0</v>
      </c>
      <c r="S665" s="249">
        <f ca="1">+R664+R665</f>
        <v>0</v>
      </c>
      <c r="T665" s="243">
        <f ca="1">+S665</f>
        <v>0</v>
      </c>
      <c r="U665" s="242">
        <f t="shared" si="24"/>
        <v>2</v>
      </c>
      <c r="V665" s="333" t="str">
        <f>+VLOOKUP(A665,bd_lista!$A$3:$E$590,5,FALSE)</f>
        <v>Gobiernos Autonomos Municipales</v>
      </c>
      <c r="W665" s="392"/>
      <c r="X665" s="242">
        <f>+VLOOKUP(A665,[4]Sheet1!$A$13:$D$744,4,FALSE)</f>
        <v>0</v>
      </c>
      <c r="Y665" s="242" t="e">
        <f>+VLOOKUP(X665,bd_lista!$A$3:$C$590,3,FALSE)</f>
        <v>#N/A</v>
      </c>
      <c r="Z665" s="292"/>
      <c r="AA665" s="293"/>
    </row>
    <row r="666" spans="1:27" customFormat="1" ht="15" hidden="1" customHeight="1">
      <c r="A666" s="32">
        <v>1286</v>
      </c>
      <c r="B666" s="387">
        <f>+A666</f>
        <v>1286</v>
      </c>
      <c r="C666" s="247" t="str">
        <f>+VLOOKUP(A666,bd_lista!$A$3:$C$590,3,FALSE)</f>
        <v>Gobierno Autónomo Municipal de Huatajata</v>
      </c>
      <c r="D666" s="389" t="str">
        <f>+C666</f>
        <v>Gobierno Autónomo Municipal de Huatajata</v>
      </c>
      <c r="E666" s="242" t="s">
        <v>1304</v>
      </c>
      <c r="F666" s="243">
        <f ca="1">+IFERROR(INDEX('Hoja de Trabajo para listado'!$A$155:$Z$1048576,MATCH($A666,'Hoja de Trabajo para listado'!$A$155:$A$1048576,0),MATCH((CUADRO!F$5&amp;$E666),'Hoja de Trabajo para listado'!$A$151:$Z$151,0)),0)+IFERROR(INDEX('Hoja de Trabajo para listado'!$AB$155:$BA$1048576,MATCH($A666,'Hoja de Trabajo para listado'!$AB$155:$AB$1048576,0),MATCH((CUADRO!F$5&amp;$E666),'Hoja de Trabajo para listado'!$AB$151:$BA$151,0)),0)+IFERROR(INDEX('Hoja de Trabajo para listado'!$BC$155:$CB$1048576,MATCH($A666,'Hoja de Trabajo para listado'!$BC$155:$BC$1048576,0),MATCH((CUADRO!F$5&amp;$E666),'Hoja de Trabajo para listado'!$BC$151:$CB$151,0)),0)+IFERROR(INDEX('Hoja de Trabajo para listado'!$DE$153:$DG$274,MATCH($A666,'Hoja de Trabajo para listado'!$DE$153:$DE$1048576,0),MATCH((CUADRO!F$5&amp;$E666),'Hoja de Trabajo para listado'!$DE$151:$DG$151,0)),0)+IFERROR(INDEX('Hoja de Trabajo para listado'!$CD$155:$DC$1048576,MATCH($A666,'Hoja de Trabajo para listado'!$CD$155:$CD$1048576,0),MATCH((CUADRO!F$5&amp;$E666),'Hoja de Trabajo para listado'!$CD$151:$DC$151,0)),0)</f>
        <v>0</v>
      </c>
      <c r="G666" s="243">
        <f ca="1">+IFERROR(INDEX('Hoja de Trabajo para listado'!$A$155:$Z$1048576,MATCH($A666,'Hoja de Trabajo para listado'!$A$155:$A$1048576,0),MATCH((CUADRO!G$5&amp;$E666),'Hoja de Trabajo para listado'!$A$151:$Z$151,0)),0)+IFERROR(INDEX('Hoja de Trabajo para listado'!$AB$155:$BA$1048576,MATCH($A666,'Hoja de Trabajo para listado'!$AB$155:$AB$1048576,0),MATCH((CUADRO!G$5&amp;$E666),'Hoja de Trabajo para listado'!$AB$151:$BA$151,0)),0)+IFERROR(INDEX('Hoja de Trabajo para listado'!$BC$155:$CB$1048576,MATCH($A666,'Hoja de Trabajo para listado'!$BC$155:$BC$1048576,0),MATCH((CUADRO!G$5&amp;$E666),'Hoja de Trabajo para listado'!$BC$151:$CB$151,0)),0)+IFERROR(INDEX('Hoja de Trabajo para listado'!$DE$153:$DG$274,MATCH($A666,'Hoja de Trabajo para listado'!$DE$153:$DE$1048576,0),MATCH((CUADRO!G$5&amp;$E666),'Hoja de Trabajo para listado'!$DE$151:$DG$151,0)),0)+IFERROR(INDEX('Hoja de Trabajo para listado'!$CD$155:$DC$1048576,MATCH($A666,'Hoja de Trabajo para listado'!$CD$155:$CD$1048576,0),MATCH((CUADRO!G$5&amp;$E666),'Hoja de Trabajo para listado'!$CD$151:$DC$151,0)),0)</f>
        <v>0</v>
      </c>
      <c r="H666" s="243">
        <f ca="1">+IFERROR(INDEX('Hoja de Trabajo para listado'!$A$155:$Z$1048576,MATCH($A666,'Hoja de Trabajo para listado'!$A$155:$A$1048576,0),MATCH((CUADRO!H$5&amp;$E666),'Hoja de Trabajo para listado'!$A$151:$Z$151,0)),0)+IFERROR(INDEX('Hoja de Trabajo para listado'!$AB$155:$BA$1048576,MATCH($A666,'Hoja de Trabajo para listado'!$AB$155:$AB$1048576,0),MATCH((CUADRO!H$5&amp;$E666),'Hoja de Trabajo para listado'!$AB$151:$BA$151,0)),0)+IFERROR(INDEX('Hoja de Trabajo para listado'!$BC$155:$CB$1048576,MATCH($A666,'Hoja de Trabajo para listado'!$BC$155:$BC$1048576,0),MATCH((CUADRO!H$5&amp;$E666),'Hoja de Trabajo para listado'!$BC$151:$CB$151,0)),0)+IFERROR(INDEX('Hoja de Trabajo para listado'!$DE$153:$DG$274,MATCH($A666,'Hoja de Trabajo para listado'!$DE$153:$DE$1048576,0),MATCH((CUADRO!H$5&amp;$E666),'Hoja de Trabajo para listado'!$DE$151:$DG$151,0)),0)+IFERROR(INDEX('Hoja de Trabajo para listado'!$CD$155:$DC$1048576,MATCH($A666,'Hoja de Trabajo para listado'!$CD$155:$CD$1048576,0),MATCH((CUADRO!H$5&amp;$E666),'Hoja de Trabajo para listado'!$CD$151:$DC$151,0)),0)</f>
        <v>0</v>
      </c>
      <c r="I666" s="243">
        <f ca="1">+IFERROR(INDEX('Hoja de Trabajo para listado'!$A$155:$Z$1048576,MATCH($A666,'Hoja de Trabajo para listado'!$A$155:$A$1048576,0),MATCH((CUADRO!I$5&amp;$E666),'Hoja de Trabajo para listado'!$A$151:$Z$151,0)),0)+IFERROR(INDEX('Hoja de Trabajo para listado'!$AB$155:$BA$1048576,MATCH($A666,'Hoja de Trabajo para listado'!$AB$155:$AB$1048576,0),MATCH((CUADRO!I$5&amp;$E666),'Hoja de Trabajo para listado'!$AB$151:$BA$151,0)),0)+IFERROR(INDEX('Hoja de Trabajo para listado'!$BC$155:$CB$1048576,MATCH($A666,'Hoja de Trabajo para listado'!$BC$155:$BC$1048576,0),MATCH((CUADRO!I$5&amp;$E666),'Hoja de Trabajo para listado'!$BC$151:$CB$151,0)),0)+IFERROR(INDEX('Hoja de Trabajo para listado'!$DE$153:$DG$274,MATCH($A666,'Hoja de Trabajo para listado'!$DE$153:$DE$1048576,0),MATCH((CUADRO!I$5&amp;$E666),'Hoja de Trabajo para listado'!$DE$151:$DG$151,0)),0)+IFERROR(INDEX('Hoja de Trabajo para listado'!$CD$155:$DC$1048576,MATCH($A666,'Hoja de Trabajo para listado'!$CD$155:$CD$1048576,0),MATCH((CUADRO!I$5&amp;$E666),'Hoja de Trabajo para listado'!$CD$151:$DC$151,0)),0)</f>
        <v>0</v>
      </c>
      <c r="J666" s="243">
        <f ca="1">+IFERROR(INDEX('Hoja de Trabajo para listado'!$A$155:$Z$1048576,MATCH($A666,'Hoja de Trabajo para listado'!$A$155:$A$1048576,0),MATCH((CUADRO!J$5&amp;$E666),'Hoja de Trabajo para listado'!$A$151:$Z$151,0)),0)+IFERROR(INDEX('Hoja de Trabajo para listado'!$AB$155:$BA$1048576,MATCH($A666,'Hoja de Trabajo para listado'!$AB$155:$AB$1048576,0),MATCH((CUADRO!J$5&amp;$E666),'Hoja de Trabajo para listado'!$AB$151:$BA$151,0)),0)+IFERROR(INDEX('Hoja de Trabajo para listado'!$BC$155:$CB$1048576,MATCH($A666,'Hoja de Trabajo para listado'!$BC$155:$BC$1048576,0),MATCH((CUADRO!J$5&amp;$E666),'Hoja de Trabajo para listado'!$BC$151:$CB$151,0)),0)+IFERROR(INDEX('Hoja de Trabajo para listado'!$DE$153:$DG$274,MATCH($A666,'Hoja de Trabajo para listado'!$DE$153:$DE$1048576,0),MATCH((CUADRO!J$5&amp;$E666),'Hoja de Trabajo para listado'!$DE$151:$DG$151,0)),0)+IFERROR(INDEX('Hoja de Trabajo para listado'!$CD$155:$DC$1048576,MATCH($A666,'Hoja de Trabajo para listado'!$CD$155:$CD$1048576,0),MATCH((CUADRO!J$5&amp;$E666),'Hoja de Trabajo para listado'!$CD$151:$DC$151,0)),0)</f>
        <v>0</v>
      </c>
      <c r="K666" s="243">
        <f ca="1">+IFERROR(INDEX('Hoja de Trabajo para listado'!$A$155:$Z$1048576,MATCH($A666,'Hoja de Trabajo para listado'!$A$155:$A$1048576,0),MATCH((CUADRO!K$5&amp;$E666),'Hoja de Trabajo para listado'!$A$151:$Z$151,0)),0)+IFERROR(INDEX('Hoja de Trabajo para listado'!$AB$155:$BA$1048576,MATCH($A666,'Hoja de Trabajo para listado'!$AB$155:$AB$1048576,0),MATCH((CUADRO!K$5&amp;$E666),'Hoja de Trabajo para listado'!$AB$151:$BA$151,0)),0)+IFERROR(INDEX('Hoja de Trabajo para listado'!$BC$155:$CB$1048576,MATCH($A666,'Hoja de Trabajo para listado'!$BC$155:$BC$1048576,0),MATCH((CUADRO!K$5&amp;$E666),'Hoja de Trabajo para listado'!$BC$151:$CB$151,0)),0)+IFERROR(INDEX('Hoja de Trabajo para listado'!$DE$153:$DG$274,MATCH($A666,'Hoja de Trabajo para listado'!$DE$153:$DE$1048576,0),MATCH((CUADRO!K$5&amp;$E666),'Hoja de Trabajo para listado'!$DE$151:$DG$151,0)),0)+IFERROR(INDEX('Hoja de Trabajo para listado'!$CD$155:$DC$1048576,MATCH($A666,'Hoja de Trabajo para listado'!$CD$155:$CD$1048576,0),MATCH((CUADRO!K$5&amp;$E666),'Hoja de Trabajo para listado'!$CD$151:$DC$151,0)),0)</f>
        <v>0</v>
      </c>
      <c r="L666" s="243">
        <f ca="1">+IFERROR(INDEX('Hoja de Trabajo para listado'!$A$155:$Z$1048576,MATCH($A666,'Hoja de Trabajo para listado'!$A$155:$A$1048576,0),MATCH((CUADRO!L$5&amp;$E666),'Hoja de Trabajo para listado'!$A$151:$Z$151,0)),0)+IFERROR(INDEX('Hoja de Trabajo para listado'!$AB$155:$BA$1048576,MATCH($A666,'Hoja de Trabajo para listado'!$AB$155:$AB$1048576,0),MATCH((CUADRO!L$5&amp;$E666),'Hoja de Trabajo para listado'!$AB$151:$BA$151,0)),0)+IFERROR(INDEX('Hoja de Trabajo para listado'!$BC$155:$CB$1048576,MATCH($A666,'Hoja de Trabajo para listado'!$BC$155:$BC$1048576,0),MATCH((CUADRO!L$5&amp;$E666),'Hoja de Trabajo para listado'!$BC$151:$CB$151,0)),0)+IFERROR(INDEX('Hoja de Trabajo para listado'!$DE$153:$DG$274,MATCH($A666,'Hoja de Trabajo para listado'!$DE$153:$DE$1048576,0),MATCH((CUADRO!L$5&amp;$E666),'Hoja de Trabajo para listado'!$DE$151:$DG$151,0)),0)+IFERROR(INDEX('Hoja de Trabajo para listado'!$CD$155:$DC$1048576,MATCH($A666,'Hoja de Trabajo para listado'!$CD$155:$CD$1048576,0),MATCH((CUADRO!L$5&amp;$E666),'Hoja de Trabajo para listado'!$CD$151:$DC$151,0)),0)</f>
        <v>0</v>
      </c>
      <c r="M666" s="243">
        <f ca="1">+IFERROR(INDEX('Hoja de Trabajo para listado'!$A$155:$Z$1048576,MATCH($A666,'Hoja de Trabajo para listado'!$A$155:$A$1048576,0),MATCH((CUADRO!M$5&amp;$E666),'Hoja de Trabajo para listado'!$A$151:$Z$151,0)),0)+IFERROR(INDEX('Hoja de Trabajo para listado'!$AB$155:$BA$1048576,MATCH($A666,'Hoja de Trabajo para listado'!$AB$155:$AB$1048576,0),MATCH((CUADRO!M$5&amp;$E666),'Hoja de Trabajo para listado'!$AB$151:$BA$151,0)),0)+IFERROR(INDEX('Hoja de Trabajo para listado'!$BC$155:$CB$1048576,MATCH($A666,'Hoja de Trabajo para listado'!$BC$155:$BC$1048576,0),MATCH((CUADRO!M$5&amp;$E666),'Hoja de Trabajo para listado'!$BC$151:$CB$151,0)),0)+IFERROR(INDEX('Hoja de Trabajo para listado'!$DE$153:$DG$274,MATCH($A666,'Hoja de Trabajo para listado'!$DE$153:$DE$1048576,0),MATCH((CUADRO!M$5&amp;$E666),'Hoja de Trabajo para listado'!$DE$151:$DG$151,0)),0)+IFERROR(INDEX('Hoja de Trabajo para listado'!$CD$155:$DC$1048576,MATCH($A666,'Hoja de Trabajo para listado'!$CD$155:$CD$1048576,0),MATCH((CUADRO!M$5&amp;$E666),'Hoja de Trabajo para listado'!$CD$151:$DC$151,0)),0)</f>
        <v>0</v>
      </c>
      <c r="N666" s="243">
        <f ca="1">+IFERROR(INDEX('Hoja de Trabajo para listado'!$A$155:$Z$1048576,MATCH($A666,'Hoja de Trabajo para listado'!$A$155:$A$1048576,0),MATCH((CUADRO!N$5&amp;$E666),'Hoja de Trabajo para listado'!$A$151:$Z$151,0)),0)+IFERROR(INDEX('Hoja de Trabajo para listado'!$AB$155:$BA$1048576,MATCH($A666,'Hoja de Trabajo para listado'!$AB$155:$AB$1048576,0),MATCH((CUADRO!N$5&amp;$E666),'Hoja de Trabajo para listado'!$AB$151:$BA$151,0)),0)+IFERROR(INDEX('Hoja de Trabajo para listado'!$BC$155:$CB$1048576,MATCH($A666,'Hoja de Trabajo para listado'!$BC$155:$BC$1048576,0),MATCH((CUADRO!N$5&amp;$E666),'Hoja de Trabajo para listado'!$BC$151:$CB$151,0)),0)+IFERROR(INDEX('Hoja de Trabajo para listado'!$DE$153:$DG$274,MATCH($A666,'Hoja de Trabajo para listado'!$DE$153:$DE$1048576,0),MATCH((CUADRO!N$5&amp;$E666),'Hoja de Trabajo para listado'!$DE$151:$DG$151,0)),0)+IFERROR(INDEX('Hoja de Trabajo para listado'!$CD$155:$DC$1048576,MATCH($A666,'Hoja de Trabajo para listado'!$CD$155:$CD$1048576,0),MATCH((CUADRO!N$5&amp;$E666),'Hoja de Trabajo para listado'!$CD$151:$DC$151,0)),0)</f>
        <v>0</v>
      </c>
      <c r="O666" s="243">
        <f ca="1">+IFERROR(INDEX('Hoja de Trabajo para listado'!$A$155:$Z$1048576,MATCH($A666,'Hoja de Trabajo para listado'!$A$155:$A$1048576,0),MATCH((CUADRO!O$5&amp;$E666),'Hoja de Trabajo para listado'!$A$151:$Z$151,0)),0)+IFERROR(INDEX('Hoja de Trabajo para listado'!$AB$155:$BA$1048576,MATCH($A666,'Hoja de Trabajo para listado'!$AB$155:$AB$1048576,0),MATCH((CUADRO!O$5&amp;$E666),'Hoja de Trabajo para listado'!$AB$151:$BA$151,0)),0)+IFERROR(INDEX('Hoja de Trabajo para listado'!$BC$155:$CB$1048576,MATCH($A666,'Hoja de Trabajo para listado'!$BC$155:$BC$1048576,0),MATCH((CUADRO!O$5&amp;$E666),'Hoja de Trabajo para listado'!$BC$151:$CB$151,0)),0)+IFERROR(INDEX('Hoja de Trabajo para listado'!$DE$153:$DG$274,MATCH($A666,'Hoja de Trabajo para listado'!$DE$153:$DE$1048576,0),MATCH((CUADRO!O$5&amp;$E666),'Hoja de Trabajo para listado'!$DE$151:$DG$151,0)),0)+IFERROR(INDEX('Hoja de Trabajo para listado'!$CD$155:$DC$1048576,MATCH($A666,'Hoja de Trabajo para listado'!$CD$155:$CD$1048576,0),MATCH((CUADRO!O$5&amp;$E666),'Hoja de Trabajo para listado'!$CD$151:$DC$151,0)),0)</f>
        <v>0</v>
      </c>
      <c r="P666" s="243">
        <f ca="1">+IFERROR(INDEX('Hoja de Trabajo para listado'!$A$155:$Z$1048576,MATCH($A666,'Hoja de Trabajo para listado'!$A$155:$A$1048576,0),MATCH((CUADRO!P$5&amp;$E666),'Hoja de Trabajo para listado'!$A$151:$Z$151,0)),0)+IFERROR(INDEX('Hoja de Trabajo para listado'!$AB$155:$BA$1048576,MATCH($A666,'Hoja de Trabajo para listado'!$AB$155:$AB$1048576,0),MATCH((CUADRO!P$5&amp;$E666),'Hoja de Trabajo para listado'!$AB$151:$BA$151,0)),0)+IFERROR(INDEX('Hoja de Trabajo para listado'!$BC$155:$CB$1048576,MATCH($A666,'Hoja de Trabajo para listado'!$BC$155:$BC$1048576,0),MATCH((CUADRO!P$5&amp;$E666),'Hoja de Trabajo para listado'!$BC$151:$CB$151,0)),0)+IFERROR(INDEX('Hoja de Trabajo para listado'!$DE$153:$DG$274,MATCH($A666,'Hoja de Trabajo para listado'!$DE$153:$DE$1048576,0),MATCH((CUADRO!P$5&amp;$E666),'Hoja de Trabajo para listado'!$DE$151:$DG$151,0)),0)+IFERROR(INDEX('Hoja de Trabajo para listado'!$CD$155:$DC$1048576,MATCH($A666,'Hoja de Trabajo para listado'!$CD$155:$CD$1048576,0),MATCH((CUADRO!P$5&amp;$E666),'Hoja de Trabajo para listado'!$CD$151:$DC$151,0)),0)</f>
        <v>0</v>
      </c>
      <c r="Q666" s="243">
        <f ca="1">+IFERROR(INDEX('Hoja de Trabajo para listado'!$A$155:$Z$1048576,MATCH($A666,'Hoja de Trabajo para listado'!$A$155:$A$1048576,0),MATCH((CUADRO!Q$5&amp;$E666),'Hoja de Trabajo para listado'!$A$151:$Z$151,0)),0)+IFERROR(INDEX('Hoja de Trabajo para listado'!$AB$155:$BA$1048576,MATCH($A666,'Hoja de Trabajo para listado'!$AB$155:$AB$1048576,0),MATCH((CUADRO!Q$5&amp;$E666),'Hoja de Trabajo para listado'!$AB$151:$BA$151,0)),0)+IFERROR(INDEX('Hoja de Trabajo para listado'!$BC$155:$CB$1048576,MATCH($A666,'Hoja de Trabajo para listado'!$BC$155:$BC$1048576,0),MATCH((CUADRO!Q$5&amp;$E666),'Hoja de Trabajo para listado'!$BC$151:$CB$151,0)),0)+IFERROR(INDEX('Hoja de Trabajo para listado'!$DE$153:$DG$274,MATCH($A666,'Hoja de Trabajo para listado'!$DE$153:$DE$1048576,0),MATCH((CUADRO!Q$5&amp;$E666),'Hoja de Trabajo para listado'!$DE$151:$DG$151,0)),0)+IFERROR(INDEX('Hoja de Trabajo para listado'!$CD$155:$DC$1048576,MATCH($A666,'Hoja de Trabajo para listado'!$CD$155:$CD$1048576,0),MATCH((CUADRO!Q$5&amp;$E666),'Hoja de Trabajo para listado'!$CD$151:$DC$151,0)),0)</f>
        <v>0</v>
      </c>
      <c r="R666" s="243">
        <f t="shared" ca="1" si="23"/>
        <v>0</v>
      </c>
      <c r="S666" s="249"/>
      <c r="T666" s="243">
        <f ca="1">+T667</f>
        <v>0</v>
      </c>
      <c r="U666" s="242">
        <f t="shared" si="24"/>
        <v>1</v>
      </c>
      <c r="V666" s="333" t="str">
        <f>+VLOOKUP(A666,bd_lista!$A$3:$E$590,5,FALSE)</f>
        <v>Gobiernos Autonomos Municipales</v>
      </c>
      <c r="W666" s="391" t="str">
        <f>+V666</f>
        <v>Gobiernos Autonomos Municipales</v>
      </c>
      <c r="X666" s="242">
        <f>+VLOOKUP(A666,[4]Sheet1!$A$13:$D$744,4,FALSE)</f>
        <v>0</v>
      </c>
      <c r="Y666" s="242" t="e">
        <f>+VLOOKUP(X666,bd_lista!$A$3:$C$590,3,FALSE)</f>
        <v>#N/A</v>
      </c>
      <c r="Z666" s="294">
        <f>+X666</f>
        <v>0</v>
      </c>
      <c r="AA666" s="295" t="e">
        <f>+Y666</f>
        <v>#N/A</v>
      </c>
    </row>
    <row r="667" spans="1:27" customFormat="1" ht="15" hidden="1" customHeight="1">
      <c r="A667" s="32">
        <v>1286</v>
      </c>
      <c r="B667" s="388"/>
      <c r="C667" s="247" t="str">
        <f>+VLOOKUP(A667,bd_lista!$A$3:$C$590,3,FALSE)</f>
        <v>Gobierno Autónomo Municipal de Huatajata</v>
      </c>
      <c r="D667" s="390"/>
      <c r="E667" s="244" t="s">
        <v>1305</v>
      </c>
      <c r="F667" s="243">
        <f ca="1">+IFERROR(INDEX('Hoja de Trabajo para listado'!$A$155:$Z$1048576,MATCH($A667,'Hoja de Trabajo para listado'!$A$155:$A$1048576,0),MATCH((CUADRO!F$5&amp;$E667),'Hoja de Trabajo para listado'!$A$151:$Z$151,0)),0)+IFERROR(INDEX('Hoja de Trabajo para listado'!$AB$155:$BA$1048576,MATCH($A667,'Hoja de Trabajo para listado'!$AB$155:$AB$1048576,0),MATCH((CUADRO!F$5&amp;$E667),'Hoja de Trabajo para listado'!$AB$151:$BA$151,0)),0)+IFERROR(INDEX('Hoja de Trabajo para listado'!$BC$155:$CB$1048576,MATCH($A667,'Hoja de Trabajo para listado'!$BC$155:$BC$1048576,0),MATCH((CUADRO!F$5&amp;$E667),'Hoja de Trabajo para listado'!$BC$151:$CB$151,0)),0)+IFERROR(INDEX('Hoja de Trabajo para listado'!$DE$153:$DG$274,MATCH($A667,'Hoja de Trabajo para listado'!$DE$153:$DE$1048576,0),MATCH((CUADRO!F$5&amp;$E667),'Hoja de Trabajo para listado'!$DE$151:$DG$151,0)),0)+IFERROR(INDEX('Hoja de Trabajo para listado'!$CD$155:$DC$1048576,MATCH($A667,'Hoja de Trabajo para listado'!$CD$155:$CD$1048576,0),MATCH((CUADRO!F$5&amp;$E667),'Hoja de Trabajo para listado'!$CD$151:$DC$151,0)),0)</f>
        <v>0</v>
      </c>
      <c r="G667" s="243">
        <f ca="1">+IFERROR(INDEX('Hoja de Trabajo para listado'!$A$155:$Z$1048576,MATCH($A667,'Hoja de Trabajo para listado'!$A$155:$A$1048576,0),MATCH((CUADRO!G$5&amp;$E667),'Hoja de Trabajo para listado'!$A$151:$Z$151,0)),0)+IFERROR(INDEX('Hoja de Trabajo para listado'!$AB$155:$BA$1048576,MATCH($A667,'Hoja de Trabajo para listado'!$AB$155:$AB$1048576,0),MATCH((CUADRO!G$5&amp;$E667),'Hoja de Trabajo para listado'!$AB$151:$BA$151,0)),0)+IFERROR(INDEX('Hoja de Trabajo para listado'!$BC$155:$CB$1048576,MATCH($A667,'Hoja de Trabajo para listado'!$BC$155:$BC$1048576,0),MATCH((CUADRO!G$5&amp;$E667),'Hoja de Trabajo para listado'!$BC$151:$CB$151,0)),0)+IFERROR(INDEX('Hoja de Trabajo para listado'!$DE$153:$DG$274,MATCH($A667,'Hoja de Trabajo para listado'!$DE$153:$DE$1048576,0),MATCH((CUADRO!G$5&amp;$E667),'Hoja de Trabajo para listado'!$DE$151:$DG$151,0)),0)+IFERROR(INDEX('Hoja de Trabajo para listado'!$CD$155:$DC$1048576,MATCH($A667,'Hoja de Trabajo para listado'!$CD$155:$CD$1048576,0),MATCH((CUADRO!G$5&amp;$E667),'Hoja de Trabajo para listado'!$CD$151:$DC$151,0)),0)</f>
        <v>0</v>
      </c>
      <c r="H667" s="243">
        <f ca="1">+IFERROR(INDEX('Hoja de Trabajo para listado'!$A$155:$Z$1048576,MATCH($A667,'Hoja de Trabajo para listado'!$A$155:$A$1048576,0),MATCH((CUADRO!H$5&amp;$E667),'Hoja de Trabajo para listado'!$A$151:$Z$151,0)),0)+IFERROR(INDEX('Hoja de Trabajo para listado'!$AB$155:$BA$1048576,MATCH($A667,'Hoja de Trabajo para listado'!$AB$155:$AB$1048576,0),MATCH((CUADRO!H$5&amp;$E667),'Hoja de Trabajo para listado'!$AB$151:$BA$151,0)),0)+IFERROR(INDEX('Hoja de Trabajo para listado'!$BC$155:$CB$1048576,MATCH($A667,'Hoja de Trabajo para listado'!$BC$155:$BC$1048576,0),MATCH((CUADRO!H$5&amp;$E667),'Hoja de Trabajo para listado'!$BC$151:$CB$151,0)),0)+IFERROR(INDEX('Hoja de Trabajo para listado'!$DE$153:$DG$274,MATCH($A667,'Hoja de Trabajo para listado'!$DE$153:$DE$1048576,0),MATCH((CUADRO!H$5&amp;$E667),'Hoja de Trabajo para listado'!$DE$151:$DG$151,0)),0)+IFERROR(INDEX('Hoja de Trabajo para listado'!$CD$155:$DC$1048576,MATCH($A667,'Hoja de Trabajo para listado'!$CD$155:$CD$1048576,0),MATCH((CUADRO!H$5&amp;$E667),'Hoja de Trabajo para listado'!$CD$151:$DC$151,0)),0)</f>
        <v>0</v>
      </c>
      <c r="I667" s="243">
        <f ca="1">+IFERROR(INDEX('Hoja de Trabajo para listado'!$A$155:$Z$1048576,MATCH($A667,'Hoja de Trabajo para listado'!$A$155:$A$1048576,0),MATCH((CUADRO!I$5&amp;$E667),'Hoja de Trabajo para listado'!$A$151:$Z$151,0)),0)+IFERROR(INDEX('Hoja de Trabajo para listado'!$AB$155:$BA$1048576,MATCH($A667,'Hoja de Trabajo para listado'!$AB$155:$AB$1048576,0),MATCH((CUADRO!I$5&amp;$E667),'Hoja de Trabajo para listado'!$AB$151:$BA$151,0)),0)+IFERROR(INDEX('Hoja de Trabajo para listado'!$BC$155:$CB$1048576,MATCH($A667,'Hoja de Trabajo para listado'!$BC$155:$BC$1048576,0),MATCH((CUADRO!I$5&amp;$E667),'Hoja de Trabajo para listado'!$BC$151:$CB$151,0)),0)+IFERROR(INDEX('Hoja de Trabajo para listado'!$DE$153:$DG$274,MATCH($A667,'Hoja de Trabajo para listado'!$DE$153:$DE$1048576,0),MATCH((CUADRO!I$5&amp;$E667),'Hoja de Trabajo para listado'!$DE$151:$DG$151,0)),0)+IFERROR(INDEX('Hoja de Trabajo para listado'!$CD$155:$DC$1048576,MATCH($A667,'Hoja de Trabajo para listado'!$CD$155:$CD$1048576,0),MATCH((CUADRO!I$5&amp;$E667),'Hoja de Trabajo para listado'!$CD$151:$DC$151,0)),0)</f>
        <v>0</v>
      </c>
      <c r="J667" s="243">
        <f ca="1">+IFERROR(INDEX('Hoja de Trabajo para listado'!$A$155:$Z$1048576,MATCH($A667,'Hoja de Trabajo para listado'!$A$155:$A$1048576,0),MATCH((CUADRO!J$5&amp;$E667),'Hoja de Trabajo para listado'!$A$151:$Z$151,0)),0)+IFERROR(INDEX('Hoja de Trabajo para listado'!$AB$155:$BA$1048576,MATCH($A667,'Hoja de Trabajo para listado'!$AB$155:$AB$1048576,0),MATCH((CUADRO!J$5&amp;$E667),'Hoja de Trabajo para listado'!$AB$151:$BA$151,0)),0)+IFERROR(INDEX('Hoja de Trabajo para listado'!$BC$155:$CB$1048576,MATCH($A667,'Hoja de Trabajo para listado'!$BC$155:$BC$1048576,0),MATCH((CUADRO!J$5&amp;$E667),'Hoja de Trabajo para listado'!$BC$151:$CB$151,0)),0)+IFERROR(INDEX('Hoja de Trabajo para listado'!$DE$153:$DG$274,MATCH($A667,'Hoja de Trabajo para listado'!$DE$153:$DE$1048576,0),MATCH((CUADRO!J$5&amp;$E667),'Hoja de Trabajo para listado'!$DE$151:$DG$151,0)),0)+IFERROR(INDEX('Hoja de Trabajo para listado'!$CD$155:$DC$1048576,MATCH($A667,'Hoja de Trabajo para listado'!$CD$155:$CD$1048576,0),MATCH((CUADRO!J$5&amp;$E667),'Hoja de Trabajo para listado'!$CD$151:$DC$151,0)),0)</f>
        <v>0</v>
      </c>
      <c r="K667" s="243">
        <f ca="1">+IFERROR(INDEX('Hoja de Trabajo para listado'!$A$155:$Z$1048576,MATCH($A667,'Hoja de Trabajo para listado'!$A$155:$A$1048576,0),MATCH((CUADRO!K$5&amp;$E667),'Hoja de Trabajo para listado'!$A$151:$Z$151,0)),0)+IFERROR(INDEX('Hoja de Trabajo para listado'!$AB$155:$BA$1048576,MATCH($A667,'Hoja de Trabajo para listado'!$AB$155:$AB$1048576,0),MATCH((CUADRO!K$5&amp;$E667),'Hoja de Trabajo para listado'!$AB$151:$BA$151,0)),0)+IFERROR(INDEX('Hoja de Trabajo para listado'!$BC$155:$CB$1048576,MATCH($A667,'Hoja de Trabajo para listado'!$BC$155:$BC$1048576,0),MATCH((CUADRO!K$5&amp;$E667),'Hoja de Trabajo para listado'!$BC$151:$CB$151,0)),0)+IFERROR(INDEX('Hoja de Trabajo para listado'!$DE$153:$DG$274,MATCH($A667,'Hoja de Trabajo para listado'!$DE$153:$DE$1048576,0),MATCH((CUADRO!K$5&amp;$E667),'Hoja de Trabajo para listado'!$DE$151:$DG$151,0)),0)+IFERROR(INDEX('Hoja de Trabajo para listado'!$CD$155:$DC$1048576,MATCH($A667,'Hoja de Trabajo para listado'!$CD$155:$CD$1048576,0),MATCH((CUADRO!K$5&amp;$E667),'Hoja de Trabajo para listado'!$CD$151:$DC$151,0)),0)</f>
        <v>0</v>
      </c>
      <c r="L667" s="243">
        <f ca="1">+IFERROR(INDEX('Hoja de Trabajo para listado'!$A$155:$Z$1048576,MATCH($A667,'Hoja de Trabajo para listado'!$A$155:$A$1048576,0),MATCH((CUADRO!L$5&amp;$E667),'Hoja de Trabajo para listado'!$A$151:$Z$151,0)),0)+IFERROR(INDEX('Hoja de Trabajo para listado'!$AB$155:$BA$1048576,MATCH($A667,'Hoja de Trabajo para listado'!$AB$155:$AB$1048576,0),MATCH((CUADRO!L$5&amp;$E667),'Hoja de Trabajo para listado'!$AB$151:$BA$151,0)),0)+IFERROR(INDEX('Hoja de Trabajo para listado'!$BC$155:$CB$1048576,MATCH($A667,'Hoja de Trabajo para listado'!$BC$155:$BC$1048576,0),MATCH((CUADRO!L$5&amp;$E667),'Hoja de Trabajo para listado'!$BC$151:$CB$151,0)),0)+IFERROR(INDEX('Hoja de Trabajo para listado'!$DE$153:$DG$274,MATCH($A667,'Hoja de Trabajo para listado'!$DE$153:$DE$1048576,0),MATCH((CUADRO!L$5&amp;$E667),'Hoja de Trabajo para listado'!$DE$151:$DG$151,0)),0)+IFERROR(INDEX('Hoja de Trabajo para listado'!$CD$155:$DC$1048576,MATCH($A667,'Hoja de Trabajo para listado'!$CD$155:$CD$1048576,0),MATCH((CUADRO!L$5&amp;$E667),'Hoja de Trabajo para listado'!$CD$151:$DC$151,0)),0)</f>
        <v>0</v>
      </c>
      <c r="M667" s="243">
        <f ca="1">+IFERROR(INDEX('Hoja de Trabajo para listado'!$A$155:$Z$1048576,MATCH($A667,'Hoja de Trabajo para listado'!$A$155:$A$1048576,0),MATCH((CUADRO!M$5&amp;$E667),'Hoja de Trabajo para listado'!$A$151:$Z$151,0)),0)+IFERROR(INDEX('Hoja de Trabajo para listado'!$AB$155:$BA$1048576,MATCH($A667,'Hoja de Trabajo para listado'!$AB$155:$AB$1048576,0),MATCH((CUADRO!M$5&amp;$E667),'Hoja de Trabajo para listado'!$AB$151:$BA$151,0)),0)+IFERROR(INDEX('Hoja de Trabajo para listado'!$BC$155:$CB$1048576,MATCH($A667,'Hoja de Trabajo para listado'!$BC$155:$BC$1048576,0),MATCH((CUADRO!M$5&amp;$E667),'Hoja de Trabajo para listado'!$BC$151:$CB$151,0)),0)+IFERROR(INDEX('Hoja de Trabajo para listado'!$DE$153:$DG$274,MATCH($A667,'Hoja de Trabajo para listado'!$DE$153:$DE$1048576,0),MATCH((CUADRO!M$5&amp;$E667),'Hoja de Trabajo para listado'!$DE$151:$DG$151,0)),0)+IFERROR(INDEX('Hoja de Trabajo para listado'!$CD$155:$DC$1048576,MATCH($A667,'Hoja de Trabajo para listado'!$CD$155:$CD$1048576,0),MATCH((CUADRO!M$5&amp;$E667),'Hoja de Trabajo para listado'!$CD$151:$DC$151,0)),0)</f>
        <v>0</v>
      </c>
      <c r="N667" s="243">
        <f ca="1">+IFERROR(INDEX('Hoja de Trabajo para listado'!$A$155:$Z$1048576,MATCH($A667,'Hoja de Trabajo para listado'!$A$155:$A$1048576,0),MATCH((CUADRO!N$5&amp;$E667),'Hoja de Trabajo para listado'!$A$151:$Z$151,0)),0)+IFERROR(INDEX('Hoja de Trabajo para listado'!$AB$155:$BA$1048576,MATCH($A667,'Hoja de Trabajo para listado'!$AB$155:$AB$1048576,0),MATCH((CUADRO!N$5&amp;$E667),'Hoja de Trabajo para listado'!$AB$151:$BA$151,0)),0)+IFERROR(INDEX('Hoja de Trabajo para listado'!$BC$155:$CB$1048576,MATCH($A667,'Hoja de Trabajo para listado'!$BC$155:$BC$1048576,0),MATCH((CUADRO!N$5&amp;$E667),'Hoja de Trabajo para listado'!$BC$151:$CB$151,0)),0)+IFERROR(INDEX('Hoja de Trabajo para listado'!$DE$153:$DG$274,MATCH($A667,'Hoja de Trabajo para listado'!$DE$153:$DE$1048576,0),MATCH((CUADRO!N$5&amp;$E667),'Hoja de Trabajo para listado'!$DE$151:$DG$151,0)),0)+IFERROR(INDEX('Hoja de Trabajo para listado'!$CD$155:$DC$1048576,MATCH($A667,'Hoja de Trabajo para listado'!$CD$155:$CD$1048576,0),MATCH((CUADRO!N$5&amp;$E667),'Hoja de Trabajo para listado'!$CD$151:$DC$151,0)),0)</f>
        <v>0</v>
      </c>
      <c r="O667" s="243">
        <f ca="1">+IFERROR(INDEX('Hoja de Trabajo para listado'!$A$155:$Z$1048576,MATCH($A667,'Hoja de Trabajo para listado'!$A$155:$A$1048576,0),MATCH((CUADRO!O$5&amp;$E667),'Hoja de Trabajo para listado'!$A$151:$Z$151,0)),0)+IFERROR(INDEX('Hoja de Trabajo para listado'!$AB$155:$BA$1048576,MATCH($A667,'Hoja de Trabajo para listado'!$AB$155:$AB$1048576,0),MATCH((CUADRO!O$5&amp;$E667),'Hoja de Trabajo para listado'!$AB$151:$BA$151,0)),0)+IFERROR(INDEX('Hoja de Trabajo para listado'!$BC$155:$CB$1048576,MATCH($A667,'Hoja de Trabajo para listado'!$BC$155:$BC$1048576,0),MATCH((CUADRO!O$5&amp;$E667),'Hoja de Trabajo para listado'!$BC$151:$CB$151,0)),0)+IFERROR(INDEX('Hoja de Trabajo para listado'!$DE$153:$DG$274,MATCH($A667,'Hoja de Trabajo para listado'!$DE$153:$DE$1048576,0),MATCH((CUADRO!O$5&amp;$E667),'Hoja de Trabajo para listado'!$DE$151:$DG$151,0)),0)+IFERROR(INDEX('Hoja de Trabajo para listado'!$CD$155:$DC$1048576,MATCH($A667,'Hoja de Trabajo para listado'!$CD$155:$CD$1048576,0),MATCH((CUADRO!O$5&amp;$E667),'Hoja de Trabajo para listado'!$CD$151:$DC$151,0)),0)</f>
        <v>0</v>
      </c>
      <c r="P667" s="243">
        <f ca="1">+IFERROR(INDEX('Hoja de Trabajo para listado'!$A$155:$Z$1048576,MATCH($A667,'Hoja de Trabajo para listado'!$A$155:$A$1048576,0),MATCH((CUADRO!P$5&amp;$E667),'Hoja de Trabajo para listado'!$A$151:$Z$151,0)),0)+IFERROR(INDEX('Hoja de Trabajo para listado'!$AB$155:$BA$1048576,MATCH($A667,'Hoja de Trabajo para listado'!$AB$155:$AB$1048576,0),MATCH((CUADRO!P$5&amp;$E667),'Hoja de Trabajo para listado'!$AB$151:$BA$151,0)),0)+IFERROR(INDEX('Hoja de Trabajo para listado'!$BC$155:$CB$1048576,MATCH($A667,'Hoja de Trabajo para listado'!$BC$155:$BC$1048576,0),MATCH((CUADRO!P$5&amp;$E667),'Hoja de Trabajo para listado'!$BC$151:$CB$151,0)),0)+IFERROR(INDEX('Hoja de Trabajo para listado'!$DE$153:$DG$274,MATCH($A667,'Hoja de Trabajo para listado'!$DE$153:$DE$1048576,0),MATCH((CUADRO!P$5&amp;$E667),'Hoja de Trabajo para listado'!$DE$151:$DG$151,0)),0)+IFERROR(INDEX('Hoja de Trabajo para listado'!$CD$155:$DC$1048576,MATCH($A667,'Hoja de Trabajo para listado'!$CD$155:$CD$1048576,0),MATCH((CUADRO!P$5&amp;$E667),'Hoja de Trabajo para listado'!$CD$151:$DC$151,0)),0)</f>
        <v>0</v>
      </c>
      <c r="Q667" s="243">
        <f ca="1">+IFERROR(INDEX('Hoja de Trabajo para listado'!$A$155:$Z$1048576,MATCH($A667,'Hoja de Trabajo para listado'!$A$155:$A$1048576,0),MATCH((CUADRO!Q$5&amp;$E667),'Hoja de Trabajo para listado'!$A$151:$Z$151,0)),0)+IFERROR(INDEX('Hoja de Trabajo para listado'!$AB$155:$BA$1048576,MATCH($A667,'Hoja de Trabajo para listado'!$AB$155:$AB$1048576,0),MATCH((CUADRO!Q$5&amp;$E667),'Hoja de Trabajo para listado'!$AB$151:$BA$151,0)),0)+IFERROR(INDEX('Hoja de Trabajo para listado'!$BC$155:$CB$1048576,MATCH($A667,'Hoja de Trabajo para listado'!$BC$155:$BC$1048576,0),MATCH((CUADRO!Q$5&amp;$E667),'Hoja de Trabajo para listado'!$BC$151:$CB$151,0)),0)+IFERROR(INDEX('Hoja de Trabajo para listado'!$DE$153:$DG$274,MATCH($A667,'Hoja de Trabajo para listado'!$DE$153:$DE$1048576,0),MATCH((CUADRO!Q$5&amp;$E667),'Hoja de Trabajo para listado'!$DE$151:$DG$151,0)),0)+IFERROR(INDEX('Hoja de Trabajo para listado'!$CD$155:$DC$1048576,MATCH($A667,'Hoja de Trabajo para listado'!$CD$155:$CD$1048576,0),MATCH((CUADRO!Q$5&amp;$E667),'Hoja de Trabajo para listado'!$CD$151:$DC$151,0)),0)</f>
        <v>0</v>
      </c>
      <c r="R667" s="243">
        <f t="shared" ca="1" si="23"/>
        <v>0</v>
      </c>
      <c r="S667" s="249">
        <f ca="1">+R666+R667</f>
        <v>0</v>
      </c>
      <c r="T667" s="243">
        <f ca="1">+S667</f>
        <v>0</v>
      </c>
      <c r="U667" s="242">
        <f t="shared" si="24"/>
        <v>2</v>
      </c>
      <c r="V667" s="333" t="str">
        <f>+VLOOKUP(A667,bd_lista!$A$3:$E$590,5,FALSE)</f>
        <v>Gobiernos Autonomos Municipales</v>
      </c>
      <c r="W667" s="392"/>
      <c r="X667" s="242">
        <f>+VLOOKUP(A667,[4]Sheet1!$A$13:$D$744,4,FALSE)</f>
        <v>0</v>
      </c>
      <c r="Y667" s="242" t="e">
        <f>+VLOOKUP(X667,bd_lista!$A$3:$C$590,3,FALSE)</f>
        <v>#N/A</v>
      </c>
      <c r="Z667" s="292"/>
      <c r="AA667" s="293"/>
    </row>
    <row r="668" spans="1:27" customFormat="1" ht="15" hidden="1" customHeight="1">
      <c r="A668" s="32">
        <v>1287</v>
      </c>
      <c r="B668" s="387">
        <f>+A668</f>
        <v>1287</v>
      </c>
      <c r="C668" s="247" t="str">
        <f>+VLOOKUP(A668,bd_lista!$A$3:$C$590,3,FALSE)</f>
        <v>Gobierno Autónomo Municipal de Chua Cocani</v>
      </c>
      <c r="D668" s="389" t="str">
        <f>+C668</f>
        <v>Gobierno Autónomo Municipal de Chua Cocani</v>
      </c>
      <c r="E668" s="242" t="s">
        <v>1304</v>
      </c>
      <c r="F668" s="243">
        <f ca="1">+IFERROR(INDEX('Hoja de Trabajo para listado'!$A$155:$Z$1048576,MATCH($A668,'Hoja de Trabajo para listado'!$A$155:$A$1048576,0),MATCH((CUADRO!F$5&amp;$E668),'Hoja de Trabajo para listado'!$A$151:$Z$151,0)),0)+IFERROR(INDEX('Hoja de Trabajo para listado'!$AB$155:$BA$1048576,MATCH($A668,'Hoja de Trabajo para listado'!$AB$155:$AB$1048576,0),MATCH((CUADRO!F$5&amp;$E668),'Hoja de Trabajo para listado'!$AB$151:$BA$151,0)),0)+IFERROR(INDEX('Hoja de Trabajo para listado'!$BC$155:$CB$1048576,MATCH($A668,'Hoja de Trabajo para listado'!$BC$155:$BC$1048576,0),MATCH((CUADRO!F$5&amp;$E668),'Hoja de Trabajo para listado'!$BC$151:$CB$151,0)),0)+IFERROR(INDEX('Hoja de Trabajo para listado'!$DE$153:$DG$274,MATCH($A668,'Hoja de Trabajo para listado'!$DE$153:$DE$1048576,0),MATCH((CUADRO!F$5&amp;$E668),'Hoja de Trabajo para listado'!$DE$151:$DG$151,0)),0)+IFERROR(INDEX('Hoja de Trabajo para listado'!$CD$155:$DC$1048576,MATCH($A668,'Hoja de Trabajo para listado'!$CD$155:$CD$1048576,0),MATCH((CUADRO!F$5&amp;$E668),'Hoja de Trabajo para listado'!$CD$151:$DC$151,0)),0)</f>
        <v>0</v>
      </c>
      <c r="G668" s="243">
        <f ca="1">+IFERROR(INDEX('Hoja de Trabajo para listado'!$A$155:$Z$1048576,MATCH($A668,'Hoja de Trabajo para listado'!$A$155:$A$1048576,0),MATCH((CUADRO!G$5&amp;$E668),'Hoja de Trabajo para listado'!$A$151:$Z$151,0)),0)+IFERROR(INDEX('Hoja de Trabajo para listado'!$AB$155:$BA$1048576,MATCH($A668,'Hoja de Trabajo para listado'!$AB$155:$AB$1048576,0),MATCH((CUADRO!G$5&amp;$E668),'Hoja de Trabajo para listado'!$AB$151:$BA$151,0)),0)+IFERROR(INDEX('Hoja de Trabajo para listado'!$BC$155:$CB$1048576,MATCH($A668,'Hoja de Trabajo para listado'!$BC$155:$BC$1048576,0),MATCH((CUADRO!G$5&amp;$E668),'Hoja de Trabajo para listado'!$BC$151:$CB$151,0)),0)+IFERROR(INDEX('Hoja de Trabajo para listado'!$DE$153:$DG$274,MATCH($A668,'Hoja de Trabajo para listado'!$DE$153:$DE$1048576,0),MATCH((CUADRO!G$5&amp;$E668),'Hoja de Trabajo para listado'!$DE$151:$DG$151,0)),0)+IFERROR(INDEX('Hoja de Trabajo para listado'!$CD$155:$DC$1048576,MATCH($A668,'Hoja de Trabajo para listado'!$CD$155:$CD$1048576,0),MATCH((CUADRO!G$5&amp;$E668),'Hoja de Trabajo para listado'!$CD$151:$DC$151,0)),0)</f>
        <v>0</v>
      </c>
      <c r="H668" s="243">
        <f ca="1">+IFERROR(INDEX('Hoja de Trabajo para listado'!$A$155:$Z$1048576,MATCH($A668,'Hoja de Trabajo para listado'!$A$155:$A$1048576,0),MATCH((CUADRO!H$5&amp;$E668),'Hoja de Trabajo para listado'!$A$151:$Z$151,0)),0)+IFERROR(INDEX('Hoja de Trabajo para listado'!$AB$155:$BA$1048576,MATCH($A668,'Hoja de Trabajo para listado'!$AB$155:$AB$1048576,0),MATCH((CUADRO!H$5&amp;$E668),'Hoja de Trabajo para listado'!$AB$151:$BA$151,0)),0)+IFERROR(INDEX('Hoja de Trabajo para listado'!$BC$155:$CB$1048576,MATCH($A668,'Hoja de Trabajo para listado'!$BC$155:$BC$1048576,0),MATCH((CUADRO!H$5&amp;$E668),'Hoja de Trabajo para listado'!$BC$151:$CB$151,0)),0)+IFERROR(INDEX('Hoja de Trabajo para listado'!$DE$153:$DG$274,MATCH($A668,'Hoja de Trabajo para listado'!$DE$153:$DE$1048576,0),MATCH((CUADRO!H$5&amp;$E668),'Hoja de Trabajo para listado'!$DE$151:$DG$151,0)),0)+IFERROR(INDEX('Hoja de Trabajo para listado'!$CD$155:$DC$1048576,MATCH($A668,'Hoja de Trabajo para listado'!$CD$155:$CD$1048576,0),MATCH((CUADRO!H$5&amp;$E668),'Hoja de Trabajo para listado'!$CD$151:$DC$151,0)),0)</f>
        <v>0</v>
      </c>
      <c r="I668" s="243">
        <f ca="1">+IFERROR(INDEX('Hoja de Trabajo para listado'!$A$155:$Z$1048576,MATCH($A668,'Hoja de Trabajo para listado'!$A$155:$A$1048576,0),MATCH((CUADRO!I$5&amp;$E668),'Hoja de Trabajo para listado'!$A$151:$Z$151,0)),0)+IFERROR(INDEX('Hoja de Trabajo para listado'!$AB$155:$BA$1048576,MATCH($A668,'Hoja de Trabajo para listado'!$AB$155:$AB$1048576,0),MATCH((CUADRO!I$5&amp;$E668),'Hoja de Trabajo para listado'!$AB$151:$BA$151,0)),0)+IFERROR(INDEX('Hoja de Trabajo para listado'!$BC$155:$CB$1048576,MATCH($A668,'Hoja de Trabajo para listado'!$BC$155:$BC$1048576,0),MATCH((CUADRO!I$5&amp;$E668),'Hoja de Trabajo para listado'!$BC$151:$CB$151,0)),0)+IFERROR(INDEX('Hoja de Trabajo para listado'!$DE$153:$DG$274,MATCH($A668,'Hoja de Trabajo para listado'!$DE$153:$DE$1048576,0),MATCH((CUADRO!I$5&amp;$E668),'Hoja de Trabajo para listado'!$DE$151:$DG$151,0)),0)+IFERROR(INDEX('Hoja de Trabajo para listado'!$CD$155:$DC$1048576,MATCH($A668,'Hoja de Trabajo para listado'!$CD$155:$CD$1048576,0),MATCH((CUADRO!I$5&amp;$E668),'Hoja de Trabajo para listado'!$CD$151:$DC$151,0)),0)</f>
        <v>0</v>
      </c>
      <c r="J668" s="243">
        <f ca="1">+IFERROR(INDEX('Hoja de Trabajo para listado'!$A$155:$Z$1048576,MATCH($A668,'Hoja de Trabajo para listado'!$A$155:$A$1048576,0),MATCH((CUADRO!J$5&amp;$E668),'Hoja de Trabajo para listado'!$A$151:$Z$151,0)),0)+IFERROR(INDEX('Hoja de Trabajo para listado'!$AB$155:$BA$1048576,MATCH($A668,'Hoja de Trabajo para listado'!$AB$155:$AB$1048576,0),MATCH((CUADRO!J$5&amp;$E668),'Hoja de Trabajo para listado'!$AB$151:$BA$151,0)),0)+IFERROR(INDEX('Hoja de Trabajo para listado'!$BC$155:$CB$1048576,MATCH($A668,'Hoja de Trabajo para listado'!$BC$155:$BC$1048576,0),MATCH((CUADRO!J$5&amp;$E668),'Hoja de Trabajo para listado'!$BC$151:$CB$151,0)),0)+IFERROR(INDEX('Hoja de Trabajo para listado'!$DE$153:$DG$274,MATCH($A668,'Hoja de Trabajo para listado'!$DE$153:$DE$1048576,0),MATCH((CUADRO!J$5&amp;$E668),'Hoja de Trabajo para listado'!$DE$151:$DG$151,0)),0)+IFERROR(INDEX('Hoja de Trabajo para listado'!$CD$155:$DC$1048576,MATCH($A668,'Hoja de Trabajo para listado'!$CD$155:$CD$1048576,0),MATCH((CUADRO!J$5&amp;$E668),'Hoja de Trabajo para listado'!$CD$151:$DC$151,0)),0)</f>
        <v>0</v>
      </c>
      <c r="K668" s="243">
        <f ca="1">+IFERROR(INDEX('Hoja de Trabajo para listado'!$A$155:$Z$1048576,MATCH($A668,'Hoja de Trabajo para listado'!$A$155:$A$1048576,0),MATCH((CUADRO!K$5&amp;$E668),'Hoja de Trabajo para listado'!$A$151:$Z$151,0)),0)+IFERROR(INDEX('Hoja de Trabajo para listado'!$AB$155:$BA$1048576,MATCH($A668,'Hoja de Trabajo para listado'!$AB$155:$AB$1048576,0),MATCH((CUADRO!K$5&amp;$E668),'Hoja de Trabajo para listado'!$AB$151:$BA$151,0)),0)+IFERROR(INDEX('Hoja de Trabajo para listado'!$BC$155:$CB$1048576,MATCH($A668,'Hoja de Trabajo para listado'!$BC$155:$BC$1048576,0),MATCH((CUADRO!K$5&amp;$E668),'Hoja de Trabajo para listado'!$BC$151:$CB$151,0)),0)+IFERROR(INDEX('Hoja de Trabajo para listado'!$DE$153:$DG$274,MATCH($A668,'Hoja de Trabajo para listado'!$DE$153:$DE$1048576,0),MATCH((CUADRO!K$5&amp;$E668),'Hoja de Trabajo para listado'!$DE$151:$DG$151,0)),0)+IFERROR(INDEX('Hoja de Trabajo para listado'!$CD$155:$DC$1048576,MATCH($A668,'Hoja de Trabajo para listado'!$CD$155:$CD$1048576,0),MATCH((CUADRO!K$5&amp;$E668),'Hoja de Trabajo para listado'!$CD$151:$DC$151,0)),0)</f>
        <v>0</v>
      </c>
      <c r="L668" s="243">
        <f ca="1">+IFERROR(INDEX('Hoja de Trabajo para listado'!$A$155:$Z$1048576,MATCH($A668,'Hoja de Trabajo para listado'!$A$155:$A$1048576,0),MATCH((CUADRO!L$5&amp;$E668),'Hoja de Trabajo para listado'!$A$151:$Z$151,0)),0)+IFERROR(INDEX('Hoja de Trabajo para listado'!$AB$155:$BA$1048576,MATCH($A668,'Hoja de Trabajo para listado'!$AB$155:$AB$1048576,0),MATCH((CUADRO!L$5&amp;$E668),'Hoja de Trabajo para listado'!$AB$151:$BA$151,0)),0)+IFERROR(INDEX('Hoja de Trabajo para listado'!$BC$155:$CB$1048576,MATCH($A668,'Hoja de Trabajo para listado'!$BC$155:$BC$1048576,0),MATCH((CUADRO!L$5&amp;$E668),'Hoja de Trabajo para listado'!$BC$151:$CB$151,0)),0)+IFERROR(INDEX('Hoja de Trabajo para listado'!$DE$153:$DG$274,MATCH($A668,'Hoja de Trabajo para listado'!$DE$153:$DE$1048576,0),MATCH((CUADRO!L$5&amp;$E668),'Hoja de Trabajo para listado'!$DE$151:$DG$151,0)),0)+IFERROR(INDEX('Hoja de Trabajo para listado'!$CD$155:$DC$1048576,MATCH($A668,'Hoja de Trabajo para listado'!$CD$155:$CD$1048576,0),MATCH((CUADRO!L$5&amp;$E668),'Hoja de Trabajo para listado'!$CD$151:$DC$151,0)),0)</f>
        <v>0</v>
      </c>
      <c r="M668" s="243">
        <f ca="1">+IFERROR(INDEX('Hoja de Trabajo para listado'!$A$155:$Z$1048576,MATCH($A668,'Hoja de Trabajo para listado'!$A$155:$A$1048576,0),MATCH((CUADRO!M$5&amp;$E668),'Hoja de Trabajo para listado'!$A$151:$Z$151,0)),0)+IFERROR(INDEX('Hoja de Trabajo para listado'!$AB$155:$BA$1048576,MATCH($A668,'Hoja de Trabajo para listado'!$AB$155:$AB$1048576,0),MATCH((CUADRO!M$5&amp;$E668),'Hoja de Trabajo para listado'!$AB$151:$BA$151,0)),0)+IFERROR(INDEX('Hoja de Trabajo para listado'!$BC$155:$CB$1048576,MATCH($A668,'Hoja de Trabajo para listado'!$BC$155:$BC$1048576,0),MATCH((CUADRO!M$5&amp;$E668),'Hoja de Trabajo para listado'!$BC$151:$CB$151,0)),0)+IFERROR(INDEX('Hoja de Trabajo para listado'!$DE$153:$DG$274,MATCH($A668,'Hoja de Trabajo para listado'!$DE$153:$DE$1048576,0),MATCH((CUADRO!M$5&amp;$E668),'Hoja de Trabajo para listado'!$DE$151:$DG$151,0)),0)+IFERROR(INDEX('Hoja de Trabajo para listado'!$CD$155:$DC$1048576,MATCH($A668,'Hoja de Trabajo para listado'!$CD$155:$CD$1048576,0),MATCH((CUADRO!M$5&amp;$E668),'Hoja de Trabajo para listado'!$CD$151:$DC$151,0)),0)</f>
        <v>0</v>
      </c>
      <c r="N668" s="243">
        <f ca="1">+IFERROR(INDEX('Hoja de Trabajo para listado'!$A$155:$Z$1048576,MATCH($A668,'Hoja de Trabajo para listado'!$A$155:$A$1048576,0),MATCH((CUADRO!N$5&amp;$E668),'Hoja de Trabajo para listado'!$A$151:$Z$151,0)),0)+IFERROR(INDEX('Hoja de Trabajo para listado'!$AB$155:$BA$1048576,MATCH($A668,'Hoja de Trabajo para listado'!$AB$155:$AB$1048576,0),MATCH((CUADRO!N$5&amp;$E668),'Hoja de Trabajo para listado'!$AB$151:$BA$151,0)),0)+IFERROR(INDEX('Hoja de Trabajo para listado'!$BC$155:$CB$1048576,MATCH($A668,'Hoja de Trabajo para listado'!$BC$155:$BC$1048576,0),MATCH((CUADRO!N$5&amp;$E668),'Hoja de Trabajo para listado'!$BC$151:$CB$151,0)),0)+IFERROR(INDEX('Hoja de Trabajo para listado'!$DE$153:$DG$274,MATCH($A668,'Hoja de Trabajo para listado'!$DE$153:$DE$1048576,0),MATCH((CUADRO!N$5&amp;$E668),'Hoja de Trabajo para listado'!$DE$151:$DG$151,0)),0)+IFERROR(INDEX('Hoja de Trabajo para listado'!$CD$155:$DC$1048576,MATCH($A668,'Hoja de Trabajo para listado'!$CD$155:$CD$1048576,0),MATCH((CUADRO!N$5&amp;$E668),'Hoja de Trabajo para listado'!$CD$151:$DC$151,0)),0)</f>
        <v>0</v>
      </c>
      <c r="O668" s="243">
        <f ca="1">+IFERROR(INDEX('Hoja de Trabajo para listado'!$A$155:$Z$1048576,MATCH($A668,'Hoja de Trabajo para listado'!$A$155:$A$1048576,0),MATCH((CUADRO!O$5&amp;$E668),'Hoja de Trabajo para listado'!$A$151:$Z$151,0)),0)+IFERROR(INDEX('Hoja de Trabajo para listado'!$AB$155:$BA$1048576,MATCH($A668,'Hoja de Trabajo para listado'!$AB$155:$AB$1048576,0),MATCH((CUADRO!O$5&amp;$E668),'Hoja de Trabajo para listado'!$AB$151:$BA$151,0)),0)+IFERROR(INDEX('Hoja de Trabajo para listado'!$BC$155:$CB$1048576,MATCH($A668,'Hoja de Trabajo para listado'!$BC$155:$BC$1048576,0),MATCH((CUADRO!O$5&amp;$E668),'Hoja de Trabajo para listado'!$BC$151:$CB$151,0)),0)+IFERROR(INDEX('Hoja de Trabajo para listado'!$DE$153:$DG$274,MATCH($A668,'Hoja de Trabajo para listado'!$DE$153:$DE$1048576,0),MATCH((CUADRO!O$5&amp;$E668),'Hoja de Trabajo para listado'!$DE$151:$DG$151,0)),0)+IFERROR(INDEX('Hoja de Trabajo para listado'!$CD$155:$DC$1048576,MATCH($A668,'Hoja de Trabajo para listado'!$CD$155:$CD$1048576,0),MATCH((CUADRO!O$5&amp;$E668),'Hoja de Trabajo para listado'!$CD$151:$DC$151,0)),0)</f>
        <v>0</v>
      </c>
      <c r="P668" s="243">
        <f ca="1">+IFERROR(INDEX('Hoja de Trabajo para listado'!$A$155:$Z$1048576,MATCH($A668,'Hoja de Trabajo para listado'!$A$155:$A$1048576,0),MATCH((CUADRO!P$5&amp;$E668),'Hoja de Trabajo para listado'!$A$151:$Z$151,0)),0)+IFERROR(INDEX('Hoja de Trabajo para listado'!$AB$155:$BA$1048576,MATCH($A668,'Hoja de Trabajo para listado'!$AB$155:$AB$1048576,0),MATCH((CUADRO!P$5&amp;$E668),'Hoja de Trabajo para listado'!$AB$151:$BA$151,0)),0)+IFERROR(INDEX('Hoja de Trabajo para listado'!$BC$155:$CB$1048576,MATCH($A668,'Hoja de Trabajo para listado'!$BC$155:$BC$1048576,0),MATCH((CUADRO!P$5&amp;$E668),'Hoja de Trabajo para listado'!$BC$151:$CB$151,0)),0)+IFERROR(INDEX('Hoja de Trabajo para listado'!$DE$153:$DG$274,MATCH($A668,'Hoja de Trabajo para listado'!$DE$153:$DE$1048576,0),MATCH((CUADRO!P$5&amp;$E668),'Hoja de Trabajo para listado'!$DE$151:$DG$151,0)),0)+IFERROR(INDEX('Hoja de Trabajo para listado'!$CD$155:$DC$1048576,MATCH($A668,'Hoja de Trabajo para listado'!$CD$155:$CD$1048576,0),MATCH((CUADRO!P$5&amp;$E668),'Hoja de Trabajo para listado'!$CD$151:$DC$151,0)),0)</f>
        <v>0</v>
      </c>
      <c r="Q668" s="243">
        <f ca="1">+IFERROR(INDEX('Hoja de Trabajo para listado'!$A$155:$Z$1048576,MATCH($A668,'Hoja de Trabajo para listado'!$A$155:$A$1048576,0),MATCH((CUADRO!Q$5&amp;$E668),'Hoja de Trabajo para listado'!$A$151:$Z$151,0)),0)+IFERROR(INDEX('Hoja de Trabajo para listado'!$AB$155:$BA$1048576,MATCH($A668,'Hoja de Trabajo para listado'!$AB$155:$AB$1048576,0),MATCH((CUADRO!Q$5&amp;$E668),'Hoja de Trabajo para listado'!$AB$151:$BA$151,0)),0)+IFERROR(INDEX('Hoja de Trabajo para listado'!$BC$155:$CB$1048576,MATCH($A668,'Hoja de Trabajo para listado'!$BC$155:$BC$1048576,0),MATCH((CUADRO!Q$5&amp;$E668),'Hoja de Trabajo para listado'!$BC$151:$CB$151,0)),0)+IFERROR(INDEX('Hoja de Trabajo para listado'!$DE$153:$DG$274,MATCH($A668,'Hoja de Trabajo para listado'!$DE$153:$DE$1048576,0),MATCH((CUADRO!Q$5&amp;$E668),'Hoja de Trabajo para listado'!$DE$151:$DG$151,0)),0)+IFERROR(INDEX('Hoja de Trabajo para listado'!$CD$155:$DC$1048576,MATCH($A668,'Hoja de Trabajo para listado'!$CD$155:$CD$1048576,0),MATCH((CUADRO!Q$5&amp;$E668),'Hoja de Trabajo para listado'!$CD$151:$DC$151,0)),0)</f>
        <v>0</v>
      </c>
      <c r="R668" s="243">
        <f t="shared" ca="1" si="23"/>
        <v>0</v>
      </c>
      <c r="S668" s="249"/>
      <c r="T668" s="243">
        <f ca="1">+T669</f>
        <v>0</v>
      </c>
      <c r="U668" s="242">
        <f t="shared" si="24"/>
        <v>1</v>
      </c>
      <c r="V668" s="333" t="str">
        <f>+VLOOKUP(A668,bd_lista!$A$3:$E$590,5,FALSE)</f>
        <v>Gobiernos Autonomos Municipales</v>
      </c>
      <c r="W668" s="391" t="str">
        <f>+V668</f>
        <v>Gobiernos Autonomos Municipales</v>
      </c>
      <c r="X668" s="242">
        <f>+VLOOKUP(A668,[4]Sheet1!$A$13:$D$744,4,FALSE)</f>
        <v>0</v>
      </c>
      <c r="Y668" s="242" t="e">
        <f>+VLOOKUP(X668,bd_lista!$A$3:$C$590,3,FALSE)</f>
        <v>#N/A</v>
      </c>
      <c r="Z668" s="294">
        <f>+X668</f>
        <v>0</v>
      </c>
      <c r="AA668" s="295" t="e">
        <f>+Y668</f>
        <v>#N/A</v>
      </c>
    </row>
    <row r="669" spans="1:27" customFormat="1" ht="15" hidden="1" customHeight="1">
      <c r="A669" s="32">
        <v>1287</v>
      </c>
      <c r="B669" s="388"/>
      <c r="C669" s="247" t="str">
        <f>+VLOOKUP(A669,bd_lista!$A$3:$C$590,3,FALSE)</f>
        <v>Gobierno Autónomo Municipal de Chua Cocani</v>
      </c>
      <c r="D669" s="390"/>
      <c r="E669" s="244" t="s">
        <v>1305</v>
      </c>
      <c r="F669" s="243">
        <f ca="1">+IFERROR(INDEX('Hoja de Trabajo para listado'!$A$155:$Z$1048576,MATCH($A669,'Hoja de Trabajo para listado'!$A$155:$A$1048576,0),MATCH((CUADRO!F$5&amp;$E669),'Hoja de Trabajo para listado'!$A$151:$Z$151,0)),0)+IFERROR(INDEX('Hoja de Trabajo para listado'!$AB$155:$BA$1048576,MATCH($A669,'Hoja de Trabajo para listado'!$AB$155:$AB$1048576,0),MATCH((CUADRO!F$5&amp;$E669),'Hoja de Trabajo para listado'!$AB$151:$BA$151,0)),0)+IFERROR(INDEX('Hoja de Trabajo para listado'!$BC$155:$CB$1048576,MATCH($A669,'Hoja de Trabajo para listado'!$BC$155:$BC$1048576,0),MATCH((CUADRO!F$5&amp;$E669),'Hoja de Trabajo para listado'!$BC$151:$CB$151,0)),0)+IFERROR(INDEX('Hoja de Trabajo para listado'!$DE$153:$DG$274,MATCH($A669,'Hoja de Trabajo para listado'!$DE$153:$DE$1048576,0),MATCH((CUADRO!F$5&amp;$E669),'Hoja de Trabajo para listado'!$DE$151:$DG$151,0)),0)+IFERROR(INDEX('Hoja de Trabajo para listado'!$CD$155:$DC$1048576,MATCH($A669,'Hoja de Trabajo para listado'!$CD$155:$CD$1048576,0),MATCH((CUADRO!F$5&amp;$E669),'Hoja de Trabajo para listado'!$CD$151:$DC$151,0)),0)</f>
        <v>0</v>
      </c>
      <c r="G669" s="243">
        <f ca="1">+IFERROR(INDEX('Hoja de Trabajo para listado'!$A$155:$Z$1048576,MATCH($A669,'Hoja de Trabajo para listado'!$A$155:$A$1048576,0),MATCH((CUADRO!G$5&amp;$E669),'Hoja de Trabajo para listado'!$A$151:$Z$151,0)),0)+IFERROR(INDEX('Hoja de Trabajo para listado'!$AB$155:$BA$1048576,MATCH($A669,'Hoja de Trabajo para listado'!$AB$155:$AB$1048576,0),MATCH((CUADRO!G$5&amp;$E669),'Hoja de Trabajo para listado'!$AB$151:$BA$151,0)),0)+IFERROR(INDEX('Hoja de Trabajo para listado'!$BC$155:$CB$1048576,MATCH($A669,'Hoja de Trabajo para listado'!$BC$155:$BC$1048576,0),MATCH((CUADRO!G$5&amp;$E669),'Hoja de Trabajo para listado'!$BC$151:$CB$151,0)),0)+IFERROR(INDEX('Hoja de Trabajo para listado'!$DE$153:$DG$274,MATCH($A669,'Hoja de Trabajo para listado'!$DE$153:$DE$1048576,0),MATCH((CUADRO!G$5&amp;$E669),'Hoja de Trabajo para listado'!$DE$151:$DG$151,0)),0)+IFERROR(INDEX('Hoja de Trabajo para listado'!$CD$155:$DC$1048576,MATCH($A669,'Hoja de Trabajo para listado'!$CD$155:$CD$1048576,0),MATCH((CUADRO!G$5&amp;$E669),'Hoja de Trabajo para listado'!$CD$151:$DC$151,0)),0)</f>
        <v>0</v>
      </c>
      <c r="H669" s="243">
        <f ca="1">+IFERROR(INDEX('Hoja de Trabajo para listado'!$A$155:$Z$1048576,MATCH($A669,'Hoja de Trabajo para listado'!$A$155:$A$1048576,0),MATCH((CUADRO!H$5&amp;$E669),'Hoja de Trabajo para listado'!$A$151:$Z$151,0)),0)+IFERROR(INDEX('Hoja de Trabajo para listado'!$AB$155:$BA$1048576,MATCH($A669,'Hoja de Trabajo para listado'!$AB$155:$AB$1048576,0),MATCH((CUADRO!H$5&amp;$E669),'Hoja de Trabajo para listado'!$AB$151:$BA$151,0)),0)+IFERROR(INDEX('Hoja de Trabajo para listado'!$BC$155:$CB$1048576,MATCH($A669,'Hoja de Trabajo para listado'!$BC$155:$BC$1048576,0),MATCH((CUADRO!H$5&amp;$E669),'Hoja de Trabajo para listado'!$BC$151:$CB$151,0)),0)+IFERROR(INDEX('Hoja de Trabajo para listado'!$DE$153:$DG$274,MATCH($A669,'Hoja de Trabajo para listado'!$DE$153:$DE$1048576,0),MATCH((CUADRO!H$5&amp;$E669),'Hoja de Trabajo para listado'!$DE$151:$DG$151,0)),0)+IFERROR(INDEX('Hoja de Trabajo para listado'!$CD$155:$DC$1048576,MATCH($A669,'Hoja de Trabajo para listado'!$CD$155:$CD$1048576,0),MATCH((CUADRO!H$5&amp;$E669),'Hoja de Trabajo para listado'!$CD$151:$DC$151,0)),0)</f>
        <v>0</v>
      </c>
      <c r="I669" s="243">
        <f ca="1">+IFERROR(INDEX('Hoja de Trabajo para listado'!$A$155:$Z$1048576,MATCH($A669,'Hoja de Trabajo para listado'!$A$155:$A$1048576,0),MATCH((CUADRO!I$5&amp;$E669),'Hoja de Trabajo para listado'!$A$151:$Z$151,0)),0)+IFERROR(INDEX('Hoja de Trabajo para listado'!$AB$155:$BA$1048576,MATCH($A669,'Hoja de Trabajo para listado'!$AB$155:$AB$1048576,0),MATCH((CUADRO!I$5&amp;$E669),'Hoja de Trabajo para listado'!$AB$151:$BA$151,0)),0)+IFERROR(INDEX('Hoja de Trabajo para listado'!$BC$155:$CB$1048576,MATCH($A669,'Hoja de Trabajo para listado'!$BC$155:$BC$1048576,0),MATCH((CUADRO!I$5&amp;$E669),'Hoja de Trabajo para listado'!$BC$151:$CB$151,0)),0)+IFERROR(INDEX('Hoja de Trabajo para listado'!$DE$153:$DG$274,MATCH($A669,'Hoja de Trabajo para listado'!$DE$153:$DE$1048576,0),MATCH((CUADRO!I$5&amp;$E669),'Hoja de Trabajo para listado'!$DE$151:$DG$151,0)),0)+IFERROR(INDEX('Hoja de Trabajo para listado'!$CD$155:$DC$1048576,MATCH($A669,'Hoja de Trabajo para listado'!$CD$155:$CD$1048576,0),MATCH((CUADRO!I$5&amp;$E669),'Hoja de Trabajo para listado'!$CD$151:$DC$151,0)),0)</f>
        <v>0</v>
      </c>
      <c r="J669" s="243">
        <f ca="1">+IFERROR(INDEX('Hoja de Trabajo para listado'!$A$155:$Z$1048576,MATCH($A669,'Hoja de Trabajo para listado'!$A$155:$A$1048576,0),MATCH((CUADRO!J$5&amp;$E669),'Hoja de Trabajo para listado'!$A$151:$Z$151,0)),0)+IFERROR(INDEX('Hoja de Trabajo para listado'!$AB$155:$BA$1048576,MATCH($A669,'Hoja de Trabajo para listado'!$AB$155:$AB$1048576,0),MATCH((CUADRO!J$5&amp;$E669),'Hoja de Trabajo para listado'!$AB$151:$BA$151,0)),0)+IFERROR(INDEX('Hoja de Trabajo para listado'!$BC$155:$CB$1048576,MATCH($A669,'Hoja de Trabajo para listado'!$BC$155:$BC$1048576,0),MATCH((CUADRO!J$5&amp;$E669),'Hoja de Trabajo para listado'!$BC$151:$CB$151,0)),0)+IFERROR(INDEX('Hoja de Trabajo para listado'!$DE$153:$DG$274,MATCH($A669,'Hoja de Trabajo para listado'!$DE$153:$DE$1048576,0),MATCH((CUADRO!J$5&amp;$E669),'Hoja de Trabajo para listado'!$DE$151:$DG$151,0)),0)+IFERROR(INDEX('Hoja de Trabajo para listado'!$CD$155:$DC$1048576,MATCH($A669,'Hoja de Trabajo para listado'!$CD$155:$CD$1048576,0),MATCH((CUADRO!J$5&amp;$E669),'Hoja de Trabajo para listado'!$CD$151:$DC$151,0)),0)</f>
        <v>0</v>
      </c>
      <c r="K669" s="243">
        <f ca="1">+IFERROR(INDEX('Hoja de Trabajo para listado'!$A$155:$Z$1048576,MATCH($A669,'Hoja de Trabajo para listado'!$A$155:$A$1048576,0),MATCH((CUADRO!K$5&amp;$E669),'Hoja de Trabajo para listado'!$A$151:$Z$151,0)),0)+IFERROR(INDEX('Hoja de Trabajo para listado'!$AB$155:$BA$1048576,MATCH($A669,'Hoja de Trabajo para listado'!$AB$155:$AB$1048576,0),MATCH((CUADRO!K$5&amp;$E669),'Hoja de Trabajo para listado'!$AB$151:$BA$151,0)),0)+IFERROR(INDEX('Hoja de Trabajo para listado'!$BC$155:$CB$1048576,MATCH($A669,'Hoja de Trabajo para listado'!$BC$155:$BC$1048576,0),MATCH((CUADRO!K$5&amp;$E669),'Hoja de Trabajo para listado'!$BC$151:$CB$151,0)),0)+IFERROR(INDEX('Hoja de Trabajo para listado'!$DE$153:$DG$274,MATCH($A669,'Hoja de Trabajo para listado'!$DE$153:$DE$1048576,0),MATCH((CUADRO!K$5&amp;$E669),'Hoja de Trabajo para listado'!$DE$151:$DG$151,0)),0)+IFERROR(INDEX('Hoja de Trabajo para listado'!$CD$155:$DC$1048576,MATCH($A669,'Hoja de Trabajo para listado'!$CD$155:$CD$1048576,0),MATCH((CUADRO!K$5&amp;$E669),'Hoja de Trabajo para listado'!$CD$151:$DC$151,0)),0)</f>
        <v>0</v>
      </c>
      <c r="L669" s="243">
        <f ca="1">+IFERROR(INDEX('Hoja de Trabajo para listado'!$A$155:$Z$1048576,MATCH($A669,'Hoja de Trabajo para listado'!$A$155:$A$1048576,0),MATCH((CUADRO!L$5&amp;$E669),'Hoja de Trabajo para listado'!$A$151:$Z$151,0)),0)+IFERROR(INDEX('Hoja de Trabajo para listado'!$AB$155:$BA$1048576,MATCH($A669,'Hoja de Trabajo para listado'!$AB$155:$AB$1048576,0),MATCH((CUADRO!L$5&amp;$E669),'Hoja de Trabajo para listado'!$AB$151:$BA$151,0)),0)+IFERROR(INDEX('Hoja de Trabajo para listado'!$BC$155:$CB$1048576,MATCH($A669,'Hoja de Trabajo para listado'!$BC$155:$BC$1048576,0),MATCH((CUADRO!L$5&amp;$E669),'Hoja de Trabajo para listado'!$BC$151:$CB$151,0)),0)+IFERROR(INDEX('Hoja de Trabajo para listado'!$DE$153:$DG$274,MATCH($A669,'Hoja de Trabajo para listado'!$DE$153:$DE$1048576,0),MATCH((CUADRO!L$5&amp;$E669),'Hoja de Trabajo para listado'!$DE$151:$DG$151,0)),0)+IFERROR(INDEX('Hoja de Trabajo para listado'!$CD$155:$DC$1048576,MATCH($A669,'Hoja de Trabajo para listado'!$CD$155:$CD$1048576,0),MATCH((CUADRO!L$5&amp;$E669),'Hoja de Trabajo para listado'!$CD$151:$DC$151,0)),0)</f>
        <v>0</v>
      </c>
      <c r="M669" s="243">
        <f ca="1">+IFERROR(INDEX('Hoja de Trabajo para listado'!$A$155:$Z$1048576,MATCH($A669,'Hoja de Trabajo para listado'!$A$155:$A$1048576,0),MATCH((CUADRO!M$5&amp;$E669),'Hoja de Trabajo para listado'!$A$151:$Z$151,0)),0)+IFERROR(INDEX('Hoja de Trabajo para listado'!$AB$155:$BA$1048576,MATCH($A669,'Hoja de Trabajo para listado'!$AB$155:$AB$1048576,0),MATCH((CUADRO!M$5&amp;$E669),'Hoja de Trabajo para listado'!$AB$151:$BA$151,0)),0)+IFERROR(INDEX('Hoja de Trabajo para listado'!$BC$155:$CB$1048576,MATCH($A669,'Hoja de Trabajo para listado'!$BC$155:$BC$1048576,0),MATCH((CUADRO!M$5&amp;$E669),'Hoja de Trabajo para listado'!$BC$151:$CB$151,0)),0)+IFERROR(INDEX('Hoja de Trabajo para listado'!$DE$153:$DG$274,MATCH($A669,'Hoja de Trabajo para listado'!$DE$153:$DE$1048576,0),MATCH((CUADRO!M$5&amp;$E669),'Hoja de Trabajo para listado'!$DE$151:$DG$151,0)),0)+IFERROR(INDEX('Hoja de Trabajo para listado'!$CD$155:$DC$1048576,MATCH($A669,'Hoja de Trabajo para listado'!$CD$155:$CD$1048576,0),MATCH((CUADRO!M$5&amp;$E669),'Hoja de Trabajo para listado'!$CD$151:$DC$151,0)),0)</f>
        <v>0</v>
      </c>
      <c r="N669" s="243">
        <f ca="1">+IFERROR(INDEX('Hoja de Trabajo para listado'!$A$155:$Z$1048576,MATCH($A669,'Hoja de Trabajo para listado'!$A$155:$A$1048576,0),MATCH((CUADRO!N$5&amp;$E669),'Hoja de Trabajo para listado'!$A$151:$Z$151,0)),0)+IFERROR(INDEX('Hoja de Trabajo para listado'!$AB$155:$BA$1048576,MATCH($A669,'Hoja de Trabajo para listado'!$AB$155:$AB$1048576,0),MATCH((CUADRO!N$5&amp;$E669),'Hoja de Trabajo para listado'!$AB$151:$BA$151,0)),0)+IFERROR(INDEX('Hoja de Trabajo para listado'!$BC$155:$CB$1048576,MATCH($A669,'Hoja de Trabajo para listado'!$BC$155:$BC$1048576,0),MATCH((CUADRO!N$5&amp;$E669),'Hoja de Trabajo para listado'!$BC$151:$CB$151,0)),0)+IFERROR(INDEX('Hoja de Trabajo para listado'!$DE$153:$DG$274,MATCH($A669,'Hoja de Trabajo para listado'!$DE$153:$DE$1048576,0),MATCH((CUADRO!N$5&amp;$E669),'Hoja de Trabajo para listado'!$DE$151:$DG$151,0)),0)+IFERROR(INDEX('Hoja de Trabajo para listado'!$CD$155:$DC$1048576,MATCH($A669,'Hoja de Trabajo para listado'!$CD$155:$CD$1048576,0),MATCH((CUADRO!N$5&amp;$E669),'Hoja de Trabajo para listado'!$CD$151:$DC$151,0)),0)</f>
        <v>0</v>
      </c>
      <c r="O669" s="243">
        <f ca="1">+IFERROR(INDEX('Hoja de Trabajo para listado'!$A$155:$Z$1048576,MATCH($A669,'Hoja de Trabajo para listado'!$A$155:$A$1048576,0),MATCH((CUADRO!O$5&amp;$E669),'Hoja de Trabajo para listado'!$A$151:$Z$151,0)),0)+IFERROR(INDEX('Hoja de Trabajo para listado'!$AB$155:$BA$1048576,MATCH($A669,'Hoja de Trabajo para listado'!$AB$155:$AB$1048576,0),MATCH((CUADRO!O$5&amp;$E669),'Hoja de Trabajo para listado'!$AB$151:$BA$151,0)),0)+IFERROR(INDEX('Hoja de Trabajo para listado'!$BC$155:$CB$1048576,MATCH($A669,'Hoja de Trabajo para listado'!$BC$155:$BC$1048576,0),MATCH((CUADRO!O$5&amp;$E669),'Hoja de Trabajo para listado'!$BC$151:$CB$151,0)),0)+IFERROR(INDEX('Hoja de Trabajo para listado'!$DE$153:$DG$274,MATCH($A669,'Hoja de Trabajo para listado'!$DE$153:$DE$1048576,0),MATCH((CUADRO!O$5&amp;$E669),'Hoja de Trabajo para listado'!$DE$151:$DG$151,0)),0)+IFERROR(INDEX('Hoja de Trabajo para listado'!$CD$155:$DC$1048576,MATCH($A669,'Hoja de Trabajo para listado'!$CD$155:$CD$1048576,0),MATCH((CUADRO!O$5&amp;$E669),'Hoja de Trabajo para listado'!$CD$151:$DC$151,0)),0)</f>
        <v>0</v>
      </c>
      <c r="P669" s="243">
        <f ca="1">+IFERROR(INDEX('Hoja de Trabajo para listado'!$A$155:$Z$1048576,MATCH($A669,'Hoja de Trabajo para listado'!$A$155:$A$1048576,0),MATCH((CUADRO!P$5&amp;$E669),'Hoja de Trabajo para listado'!$A$151:$Z$151,0)),0)+IFERROR(INDEX('Hoja de Trabajo para listado'!$AB$155:$BA$1048576,MATCH($A669,'Hoja de Trabajo para listado'!$AB$155:$AB$1048576,0),MATCH((CUADRO!P$5&amp;$E669),'Hoja de Trabajo para listado'!$AB$151:$BA$151,0)),0)+IFERROR(INDEX('Hoja de Trabajo para listado'!$BC$155:$CB$1048576,MATCH($A669,'Hoja de Trabajo para listado'!$BC$155:$BC$1048576,0),MATCH((CUADRO!P$5&amp;$E669),'Hoja de Trabajo para listado'!$BC$151:$CB$151,0)),0)+IFERROR(INDEX('Hoja de Trabajo para listado'!$DE$153:$DG$274,MATCH($A669,'Hoja de Trabajo para listado'!$DE$153:$DE$1048576,0),MATCH((CUADRO!P$5&amp;$E669),'Hoja de Trabajo para listado'!$DE$151:$DG$151,0)),0)+IFERROR(INDEX('Hoja de Trabajo para listado'!$CD$155:$DC$1048576,MATCH($A669,'Hoja de Trabajo para listado'!$CD$155:$CD$1048576,0),MATCH((CUADRO!P$5&amp;$E669),'Hoja de Trabajo para listado'!$CD$151:$DC$151,0)),0)</f>
        <v>0</v>
      </c>
      <c r="Q669" s="243">
        <f ca="1">+IFERROR(INDEX('Hoja de Trabajo para listado'!$A$155:$Z$1048576,MATCH($A669,'Hoja de Trabajo para listado'!$A$155:$A$1048576,0),MATCH((CUADRO!Q$5&amp;$E669),'Hoja de Trabajo para listado'!$A$151:$Z$151,0)),0)+IFERROR(INDEX('Hoja de Trabajo para listado'!$AB$155:$BA$1048576,MATCH($A669,'Hoja de Trabajo para listado'!$AB$155:$AB$1048576,0),MATCH((CUADRO!Q$5&amp;$E669),'Hoja de Trabajo para listado'!$AB$151:$BA$151,0)),0)+IFERROR(INDEX('Hoja de Trabajo para listado'!$BC$155:$CB$1048576,MATCH($A669,'Hoja de Trabajo para listado'!$BC$155:$BC$1048576,0),MATCH((CUADRO!Q$5&amp;$E669),'Hoja de Trabajo para listado'!$BC$151:$CB$151,0)),0)+IFERROR(INDEX('Hoja de Trabajo para listado'!$DE$153:$DG$274,MATCH($A669,'Hoja de Trabajo para listado'!$DE$153:$DE$1048576,0),MATCH((CUADRO!Q$5&amp;$E669),'Hoja de Trabajo para listado'!$DE$151:$DG$151,0)),0)+IFERROR(INDEX('Hoja de Trabajo para listado'!$CD$155:$DC$1048576,MATCH($A669,'Hoja de Trabajo para listado'!$CD$155:$CD$1048576,0),MATCH((CUADRO!Q$5&amp;$E669),'Hoja de Trabajo para listado'!$CD$151:$DC$151,0)),0)</f>
        <v>0</v>
      </c>
      <c r="R669" s="243">
        <f t="shared" ca="1" si="23"/>
        <v>0</v>
      </c>
      <c r="S669" s="249">
        <f ca="1">+R668+R669</f>
        <v>0</v>
      </c>
      <c r="T669" s="243">
        <f ca="1">+S669</f>
        <v>0</v>
      </c>
      <c r="U669" s="242">
        <f t="shared" si="24"/>
        <v>2</v>
      </c>
      <c r="V669" s="333" t="str">
        <f>+VLOOKUP(A669,bd_lista!$A$3:$E$590,5,FALSE)</f>
        <v>Gobiernos Autonomos Municipales</v>
      </c>
      <c r="W669" s="392"/>
      <c r="X669" s="242">
        <f>+VLOOKUP(A669,[4]Sheet1!$A$13:$D$744,4,FALSE)</f>
        <v>0</v>
      </c>
      <c r="Y669" s="242" t="e">
        <f>+VLOOKUP(X669,bd_lista!$A$3:$C$590,3,FALSE)</f>
        <v>#N/A</v>
      </c>
      <c r="Z669" s="292"/>
      <c r="AA669" s="293"/>
    </row>
    <row r="670" spans="1:27" customFormat="1" ht="15" hidden="1" customHeight="1">
      <c r="A670" s="32">
        <v>1301</v>
      </c>
      <c r="B670" s="387">
        <f>+A670</f>
        <v>1301</v>
      </c>
      <c r="C670" s="247" t="str">
        <f>+VLOOKUP(A670,bd_lista!$A$3:$C$590,3,FALSE)</f>
        <v>Gobierno Autónomo Municipal de Cochabamba</v>
      </c>
      <c r="D670" s="389" t="str">
        <f>+C670</f>
        <v>Gobierno Autónomo Municipal de Cochabamba</v>
      </c>
      <c r="E670" s="242" t="s">
        <v>1304</v>
      </c>
      <c r="F670" s="243">
        <f ca="1">+IFERROR(INDEX('Hoja de Trabajo para listado'!$A$155:$Z$1048576,MATCH($A670,'Hoja de Trabajo para listado'!$A$155:$A$1048576,0),MATCH((CUADRO!F$5&amp;$E670),'Hoja de Trabajo para listado'!$A$151:$Z$151,0)),0)+IFERROR(INDEX('Hoja de Trabajo para listado'!$AB$155:$BA$1048576,MATCH($A670,'Hoja de Trabajo para listado'!$AB$155:$AB$1048576,0),MATCH((CUADRO!F$5&amp;$E670),'Hoja de Trabajo para listado'!$AB$151:$BA$151,0)),0)+IFERROR(INDEX('Hoja de Trabajo para listado'!$BC$155:$CB$1048576,MATCH($A670,'Hoja de Trabajo para listado'!$BC$155:$BC$1048576,0),MATCH((CUADRO!F$5&amp;$E670),'Hoja de Trabajo para listado'!$BC$151:$CB$151,0)),0)+IFERROR(INDEX('Hoja de Trabajo para listado'!$DE$153:$DG$274,MATCH($A670,'Hoja de Trabajo para listado'!$DE$153:$DE$1048576,0),MATCH((CUADRO!F$5&amp;$E670),'Hoja de Trabajo para listado'!$DE$151:$DG$151,0)),0)+IFERROR(INDEX('Hoja de Trabajo para listado'!$CD$155:$DC$1048576,MATCH($A670,'Hoja de Trabajo para listado'!$CD$155:$CD$1048576,0),MATCH((CUADRO!F$5&amp;$E670),'Hoja de Trabajo para listado'!$CD$151:$DC$151,0)),0)</f>
        <v>0</v>
      </c>
      <c r="G670" s="243">
        <f ca="1">+IFERROR(INDEX('Hoja de Trabajo para listado'!$A$155:$Z$1048576,MATCH($A670,'Hoja de Trabajo para listado'!$A$155:$A$1048576,0),MATCH((CUADRO!G$5&amp;$E670),'Hoja de Trabajo para listado'!$A$151:$Z$151,0)),0)+IFERROR(INDEX('Hoja de Trabajo para listado'!$AB$155:$BA$1048576,MATCH($A670,'Hoja de Trabajo para listado'!$AB$155:$AB$1048576,0),MATCH((CUADRO!G$5&amp;$E670),'Hoja de Trabajo para listado'!$AB$151:$BA$151,0)),0)+IFERROR(INDEX('Hoja de Trabajo para listado'!$BC$155:$CB$1048576,MATCH($A670,'Hoja de Trabajo para listado'!$BC$155:$BC$1048576,0),MATCH((CUADRO!G$5&amp;$E670),'Hoja de Trabajo para listado'!$BC$151:$CB$151,0)),0)+IFERROR(INDEX('Hoja de Trabajo para listado'!$DE$153:$DG$274,MATCH($A670,'Hoja de Trabajo para listado'!$DE$153:$DE$1048576,0),MATCH((CUADRO!G$5&amp;$E670),'Hoja de Trabajo para listado'!$DE$151:$DG$151,0)),0)+IFERROR(INDEX('Hoja de Trabajo para listado'!$CD$155:$DC$1048576,MATCH($A670,'Hoja de Trabajo para listado'!$CD$155:$CD$1048576,0),MATCH((CUADRO!G$5&amp;$E670),'Hoja de Trabajo para listado'!$CD$151:$DC$151,0)),0)</f>
        <v>0</v>
      </c>
      <c r="H670" s="243">
        <f ca="1">+IFERROR(INDEX('Hoja de Trabajo para listado'!$A$155:$Z$1048576,MATCH($A670,'Hoja de Trabajo para listado'!$A$155:$A$1048576,0),MATCH((CUADRO!H$5&amp;$E670),'Hoja de Trabajo para listado'!$A$151:$Z$151,0)),0)+IFERROR(INDEX('Hoja de Trabajo para listado'!$AB$155:$BA$1048576,MATCH($A670,'Hoja de Trabajo para listado'!$AB$155:$AB$1048576,0),MATCH((CUADRO!H$5&amp;$E670),'Hoja de Trabajo para listado'!$AB$151:$BA$151,0)),0)+IFERROR(INDEX('Hoja de Trabajo para listado'!$BC$155:$CB$1048576,MATCH($A670,'Hoja de Trabajo para listado'!$BC$155:$BC$1048576,0),MATCH((CUADRO!H$5&amp;$E670),'Hoja de Trabajo para listado'!$BC$151:$CB$151,0)),0)+IFERROR(INDEX('Hoja de Trabajo para listado'!$DE$153:$DG$274,MATCH($A670,'Hoja de Trabajo para listado'!$DE$153:$DE$1048576,0),MATCH((CUADRO!H$5&amp;$E670),'Hoja de Trabajo para listado'!$DE$151:$DG$151,0)),0)+IFERROR(INDEX('Hoja de Trabajo para listado'!$CD$155:$DC$1048576,MATCH($A670,'Hoja de Trabajo para listado'!$CD$155:$CD$1048576,0),MATCH((CUADRO!H$5&amp;$E670),'Hoja de Trabajo para listado'!$CD$151:$DC$151,0)),0)</f>
        <v>0</v>
      </c>
      <c r="I670" s="243">
        <f ca="1">+IFERROR(INDEX('Hoja de Trabajo para listado'!$A$155:$Z$1048576,MATCH($A670,'Hoja de Trabajo para listado'!$A$155:$A$1048576,0),MATCH((CUADRO!I$5&amp;$E670),'Hoja de Trabajo para listado'!$A$151:$Z$151,0)),0)+IFERROR(INDEX('Hoja de Trabajo para listado'!$AB$155:$BA$1048576,MATCH($A670,'Hoja de Trabajo para listado'!$AB$155:$AB$1048576,0),MATCH((CUADRO!I$5&amp;$E670),'Hoja de Trabajo para listado'!$AB$151:$BA$151,0)),0)+IFERROR(INDEX('Hoja de Trabajo para listado'!$BC$155:$CB$1048576,MATCH($A670,'Hoja de Trabajo para listado'!$BC$155:$BC$1048576,0),MATCH((CUADRO!I$5&amp;$E670),'Hoja de Trabajo para listado'!$BC$151:$CB$151,0)),0)+IFERROR(INDEX('Hoja de Trabajo para listado'!$DE$153:$DG$274,MATCH($A670,'Hoja de Trabajo para listado'!$DE$153:$DE$1048576,0),MATCH((CUADRO!I$5&amp;$E670),'Hoja de Trabajo para listado'!$DE$151:$DG$151,0)),0)+IFERROR(INDEX('Hoja de Trabajo para listado'!$CD$155:$DC$1048576,MATCH($A670,'Hoja de Trabajo para listado'!$CD$155:$CD$1048576,0),MATCH((CUADRO!I$5&amp;$E670),'Hoja de Trabajo para listado'!$CD$151:$DC$151,0)),0)</f>
        <v>0</v>
      </c>
      <c r="J670" s="243">
        <f ca="1">+IFERROR(INDEX('Hoja de Trabajo para listado'!$A$155:$Z$1048576,MATCH($A670,'Hoja de Trabajo para listado'!$A$155:$A$1048576,0),MATCH((CUADRO!J$5&amp;$E670),'Hoja de Trabajo para listado'!$A$151:$Z$151,0)),0)+IFERROR(INDEX('Hoja de Trabajo para listado'!$AB$155:$BA$1048576,MATCH($A670,'Hoja de Trabajo para listado'!$AB$155:$AB$1048576,0),MATCH((CUADRO!J$5&amp;$E670),'Hoja de Trabajo para listado'!$AB$151:$BA$151,0)),0)+IFERROR(INDEX('Hoja de Trabajo para listado'!$BC$155:$CB$1048576,MATCH($A670,'Hoja de Trabajo para listado'!$BC$155:$BC$1048576,0),MATCH((CUADRO!J$5&amp;$E670),'Hoja de Trabajo para listado'!$BC$151:$CB$151,0)),0)+IFERROR(INDEX('Hoja de Trabajo para listado'!$DE$153:$DG$274,MATCH($A670,'Hoja de Trabajo para listado'!$DE$153:$DE$1048576,0),MATCH((CUADRO!J$5&amp;$E670),'Hoja de Trabajo para listado'!$DE$151:$DG$151,0)),0)+IFERROR(INDEX('Hoja de Trabajo para listado'!$CD$155:$DC$1048576,MATCH($A670,'Hoja de Trabajo para listado'!$CD$155:$CD$1048576,0),MATCH((CUADRO!J$5&amp;$E670),'Hoja de Trabajo para listado'!$CD$151:$DC$151,0)),0)</f>
        <v>0</v>
      </c>
      <c r="K670" s="243">
        <f ca="1">+IFERROR(INDEX('Hoja de Trabajo para listado'!$A$155:$Z$1048576,MATCH($A670,'Hoja de Trabajo para listado'!$A$155:$A$1048576,0),MATCH((CUADRO!K$5&amp;$E670),'Hoja de Trabajo para listado'!$A$151:$Z$151,0)),0)+IFERROR(INDEX('Hoja de Trabajo para listado'!$AB$155:$BA$1048576,MATCH($A670,'Hoja de Trabajo para listado'!$AB$155:$AB$1048576,0),MATCH((CUADRO!K$5&amp;$E670),'Hoja de Trabajo para listado'!$AB$151:$BA$151,0)),0)+IFERROR(INDEX('Hoja de Trabajo para listado'!$BC$155:$CB$1048576,MATCH($A670,'Hoja de Trabajo para listado'!$BC$155:$BC$1048576,0),MATCH((CUADRO!K$5&amp;$E670),'Hoja de Trabajo para listado'!$BC$151:$CB$151,0)),0)+IFERROR(INDEX('Hoja de Trabajo para listado'!$DE$153:$DG$274,MATCH($A670,'Hoja de Trabajo para listado'!$DE$153:$DE$1048576,0),MATCH((CUADRO!K$5&amp;$E670),'Hoja de Trabajo para listado'!$DE$151:$DG$151,0)),0)+IFERROR(INDEX('Hoja de Trabajo para listado'!$CD$155:$DC$1048576,MATCH($A670,'Hoja de Trabajo para listado'!$CD$155:$CD$1048576,0),MATCH((CUADRO!K$5&amp;$E670),'Hoja de Trabajo para listado'!$CD$151:$DC$151,0)),0)</f>
        <v>0</v>
      </c>
      <c r="L670" s="243">
        <f ca="1">+IFERROR(INDEX('Hoja de Trabajo para listado'!$A$155:$Z$1048576,MATCH($A670,'Hoja de Trabajo para listado'!$A$155:$A$1048576,0),MATCH((CUADRO!L$5&amp;$E670),'Hoja de Trabajo para listado'!$A$151:$Z$151,0)),0)+IFERROR(INDEX('Hoja de Trabajo para listado'!$AB$155:$BA$1048576,MATCH($A670,'Hoja de Trabajo para listado'!$AB$155:$AB$1048576,0),MATCH((CUADRO!L$5&amp;$E670),'Hoja de Trabajo para listado'!$AB$151:$BA$151,0)),0)+IFERROR(INDEX('Hoja de Trabajo para listado'!$BC$155:$CB$1048576,MATCH($A670,'Hoja de Trabajo para listado'!$BC$155:$BC$1048576,0),MATCH((CUADRO!L$5&amp;$E670),'Hoja de Trabajo para listado'!$BC$151:$CB$151,0)),0)+IFERROR(INDEX('Hoja de Trabajo para listado'!$DE$153:$DG$274,MATCH($A670,'Hoja de Trabajo para listado'!$DE$153:$DE$1048576,0),MATCH((CUADRO!L$5&amp;$E670),'Hoja de Trabajo para listado'!$DE$151:$DG$151,0)),0)+IFERROR(INDEX('Hoja de Trabajo para listado'!$CD$155:$DC$1048576,MATCH($A670,'Hoja de Trabajo para listado'!$CD$155:$CD$1048576,0),MATCH((CUADRO!L$5&amp;$E670),'Hoja de Trabajo para listado'!$CD$151:$DC$151,0)),0)</f>
        <v>0</v>
      </c>
      <c r="M670" s="243">
        <f ca="1">+IFERROR(INDEX('Hoja de Trabajo para listado'!$A$155:$Z$1048576,MATCH($A670,'Hoja de Trabajo para listado'!$A$155:$A$1048576,0),MATCH((CUADRO!M$5&amp;$E670),'Hoja de Trabajo para listado'!$A$151:$Z$151,0)),0)+IFERROR(INDEX('Hoja de Trabajo para listado'!$AB$155:$BA$1048576,MATCH($A670,'Hoja de Trabajo para listado'!$AB$155:$AB$1048576,0),MATCH((CUADRO!M$5&amp;$E670),'Hoja de Trabajo para listado'!$AB$151:$BA$151,0)),0)+IFERROR(INDEX('Hoja de Trabajo para listado'!$BC$155:$CB$1048576,MATCH($A670,'Hoja de Trabajo para listado'!$BC$155:$BC$1048576,0),MATCH((CUADRO!M$5&amp;$E670),'Hoja de Trabajo para listado'!$BC$151:$CB$151,0)),0)+IFERROR(INDEX('Hoja de Trabajo para listado'!$DE$153:$DG$274,MATCH($A670,'Hoja de Trabajo para listado'!$DE$153:$DE$1048576,0),MATCH((CUADRO!M$5&amp;$E670),'Hoja de Trabajo para listado'!$DE$151:$DG$151,0)),0)+IFERROR(INDEX('Hoja de Trabajo para listado'!$CD$155:$DC$1048576,MATCH($A670,'Hoja de Trabajo para listado'!$CD$155:$CD$1048576,0),MATCH((CUADRO!M$5&amp;$E670),'Hoja de Trabajo para listado'!$CD$151:$DC$151,0)),0)</f>
        <v>0</v>
      </c>
      <c r="N670" s="243">
        <f ca="1">+IFERROR(INDEX('Hoja de Trabajo para listado'!$A$155:$Z$1048576,MATCH($A670,'Hoja de Trabajo para listado'!$A$155:$A$1048576,0),MATCH((CUADRO!N$5&amp;$E670),'Hoja de Trabajo para listado'!$A$151:$Z$151,0)),0)+IFERROR(INDEX('Hoja de Trabajo para listado'!$AB$155:$BA$1048576,MATCH($A670,'Hoja de Trabajo para listado'!$AB$155:$AB$1048576,0),MATCH((CUADRO!N$5&amp;$E670),'Hoja de Trabajo para listado'!$AB$151:$BA$151,0)),0)+IFERROR(INDEX('Hoja de Trabajo para listado'!$BC$155:$CB$1048576,MATCH($A670,'Hoja de Trabajo para listado'!$BC$155:$BC$1048576,0),MATCH((CUADRO!N$5&amp;$E670),'Hoja de Trabajo para listado'!$BC$151:$CB$151,0)),0)+IFERROR(INDEX('Hoja de Trabajo para listado'!$DE$153:$DG$274,MATCH($A670,'Hoja de Trabajo para listado'!$DE$153:$DE$1048576,0),MATCH((CUADRO!N$5&amp;$E670),'Hoja de Trabajo para listado'!$DE$151:$DG$151,0)),0)+IFERROR(INDEX('Hoja de Trabajo para listado'!$CD$155:$DC$1048576,MATCH($A670,'Hoja de Trabajo para listado'!$CD$155:$CD$1048576,0),MATCH((CUADRO!N$5&amp;$E670),'Hoja de Trabajo para listado'!$CD$151:$DC$151,0)),0)</f>
        <v>0</v>
      </c>
      <c r="O670" s="243">
        <f ca="1">+IFERROR(INDEX('Hoja de Trabajo para listado'!$A$155:$Z$1048576,MATCH($A670,'Hoja de Trabajo para listado'!$A$155:$A$1048576,0),MATCH((CUADRO!O$5&amp;$E670),'Hoja de Trabajo para listado'!$A$151:$Z$151,0)),0)+IFERROR(INDEX('Hoja de Trabajo para listado'!$AB$155:$BA$1048576,MATCH($A670,'Hoja de Trabajo para listado'!$AB$155:$AB$1048576,0),MATCH((CUADRO!O$5&amp;$E670),'Hoja de Trabajo para listado'!$AB$151:$BA$151,0)),0)+IFERROR(INDEX('Hoja de Trabajo para listado'!$BC$155:$CB$1048576,MATCH($A670,'Hoja de Trabajo para listado'!$BC$155:$BC$1048576,0),MATCH((CUADRO!O$5&amp;$E670),'Hoja de Trabajo para listado'!$BC$151:$CB$151,0)),0)+IFERROR(INDEX('Hoja de Trabajo para listado'!$DE$153:$DG$274,MATCH($A670,'Hoja de Trabajo para listado'!$DE$153:$DE$1048576,0),MATCH((CUADRO!O$5&amp;$E670),'Hoja de Trabajo para listado'!$DE$151:$DG$151,0)),0)+IFERROR(INDEX('Hoja de Trabajo para listado'!$CD$155:$DC$1048576,MATCH($A670,'Hoja de Trabajo para listado'!$CD$155:$CD$1048576,0),MATCH((CUADRO!O$5&amp;$E670),'Hoja de Trabajo para listado'!$CD$151:$DC$151,0)),0)</f>
        <v>0</v>
      </c>
      <c r="P670" s="243">
        <f ca="1">+IFERROR(INDEX('Hoja de Trabajo para listado'!$A$155:$Z$1048576,MATCH($A670,'Hoja de Trabajo para listado'!$A$155:$A$1048576,0),MATCH((CUADRO!P$5&amp;$E670),'Hoja de Trabajo para listado'!$A$151:$Z$151,0)),0)+IFERROR(INDEX('Hoja de Trabajo para listado'!$AB$155:$BA$1048576,MATCH($A670,'Hoja de Trabajo para listado'!$AB$155:$AB$1048576,0),MATCH((CUADRO!P$5&amp;$E670),'Hoja de Trabajo para listado'!$AB$151:$BA$151,0)),0)+IFERROR(INDEX('Hoja de Trabajo para listado'!$BC$155:$CB$1048576,MATCH($A670,'Hoja de Trabajo para listado'!$BC$155:$BC$1048576,0),MATCH((CUADRO!P$5&amp;$E670),'Hoja de Trabajo para listado'!$BC$151:$CB$151,0)),0)+IFERROR(INDEX('Hoja de Trabajo para listado'!$DE$153:$DG$274,MATCH($A670,'Hoja de Trabajo para listado'!$DE$153:$DE$1048576,0),MATCH((CUADRO!P$5&amp;$E670),'Hoja de Trabajo para listado'!$DE$151:$DG$151,0)),0)+IFERROR(INDEX('Hoja de Trabajo para listado'!$CD$155:$DC$1048576,MATCH($A670,'Hoja de Trabajo para listado'!$CD$155:$CD$1048576,0),MATCH((CUADRO!P$5&amp;$E670),'Hoja de Trabajo para listado'!$CD$151:$DC$151,0)),0)</f>
        <v>0</v>
      </c>
      <c r="Q670" s="243">
        <f ca="1">+IFERROR(INDEX('Hoja de Trabajo para listado'!$A$155:$Z$1048576,MATCH($A670,'Hoja de Trabajo para listado'!$A$155:$A$1048576,0),MATCH((CUADRO!Q$5&amp;$E670),'Hoja de Trabajo para listado'!$A$151:$Z$151,0)),0)+IFERROR(INDEX('Hoja de Trabajo para listado'!$AB$155:$BA$1048576,MATCH($A670,'Hoja de Trabajo para listado'!$AB$155:$AB$1048576,0),MATCH((CUADRO!Q$5&amp;$E670),'Hoja de Trabajo para listado'!$AB$151:$BA$151,0)),0)+IFERROR(INDEX('Hoja de Trabajo para listado'!$BC$155:$CB$1048576,MATCH($A670,'Hoja de Trabajo para listado'!$BC$155:$BC$1048576,0),MATCH((CUADRO!Q$5&amp;$E670),'Hoja de Trabajo para listado'!$BC$151:$CB$151,0)),0)+IFERROR(INDEX('Hoja de Trabajo para listado'!$DE$153:$DG$274,MATCH($A670,'Hoja de Trabajo para listado'!$DE$153:$DE$1048576,0),MATCH((CUADRO!Q$5&amp;$E670),'Hoja de Trabajo para listado'!$DE$151:$DG$151,0)),0)+IFERROR(INDEX('Hoja de Trabajo para listado'!$CD$155:$DC$1048576,MATCH($A670,'Hoja de Trabajo para listado'!$CD$155:$CD$1048576,0),MATCH((CUADRO!Q$5&amp;$E670),'Hoja de Trabajo para listado'!$CD$151:$DC$151,0)),0)</f>
        <v>0</v>
      </c>
      <c r="R670" s="243">
        <f t="shared" ca="1" si="23"/>
        <v>0</v>
      </c>
      <c r="S670" s="249"/>
      <c r="T670" s="243">
        <f ca="1">+T671</f>
        <v>0</v>
      </c>
      <c r="U670" s="242">
        <f t="shared" si="24"/>
        <v>1</v>
      </c>
      <c r="V670" s="333" t="str">
        <f>+VLOOKUP(A670,bd_lista!$A$3:$E$590,5,FALSE)</f>
        <v>Gobiernos Autonomos Municipales</v>
      </c>
      <c r="W670" s="391" t="str">
        <f>+V670</f>
        <v>Gobiernos Autonomos Municipales</v>
      </c>
      <c r="X670" s="242">
        <f>+VLOOKUP(A670,[4]Sheet1!$A$13:$D$744,4,FALSE)</f>
        <v>0</v>
      </c>
      <c r="Y670" s="242" t="e">
        <f>+VLOOKUP(X670,bd_lista!$A$3:$C$590,3,FALSE)</f>
        <v>#N/A</v>
      </c>
      <c r="Z670" s="294">
        <f>+X670</f>
        <v>0</v>
      </c>
      <c r="AA670" s="295" t="e">
        <f>+Y670</f>
        <v>#N/A</v>
      </c>
    </row>
    <row r="671" spans="1:27" customFormat="1" ht="15" hidden="1" customHeight="1">
      <c r="A671" s="32">
        <v>1301</v>
      </c>
      <c r="B671" s="388"/>
      <c r="C671" s="247" t="str">
        <f>+VLOOKUP(A671,bd_lista!$A$3:$C$590,3,FALSE)</f>
        <v>Gobierno Autónomo Municipal de Cochabamba</v>
      </c>
      <c r="D671" s="390"/>
      <c r="E671" s="244" t="s">
        <v>1305</v>
      </c>
      <c r="F671" s="243">
        <f ca="1">+IFERROR(INDEX('Hoja de Trabajo para listado'!$A$155:$Z$1048576,MATCH($A671,'Hoja de Trabajo para listado'!$A$155:$A$1048576,0),MATCH((CUADRO!F$5&amp;$E671),'Hoja de Trabajo para listado'!$A$151:$Z$151,0)),0)+IFERROR(INDEX('Hoja de Trabajo para listado'!$AB$155:$BA$1048576,MATCH($A671,'Hoja de Trabajo para listado'!$AB$155:$AB$1048576,0),MATCH((CUADRO!F$5&amp;$E671),'Hoja de Trabajo para listado'!$AB$151:$BA$151,0)),0)+IFERROR(INDEX('Hoja de Trabajo para listado'!$BC$155:$CB$1048576,MATCH($A671,'Hoja de Trabajo para listado'!$BC$155:$BC$1048576,0),MATCH((CUADRO!F$5&amp;$E671),'Hoja de Trabajo para listado'!$BC$151:$CB$151,0)),0)+IFERROR(INDEX('Hoja de Trabajo para listado'!$DE$153:$DG$274,MATCH($A671,'Hoja de Trabajo para listado'!$DE$153:$DE$1048576,0),MATCH((CUADRO!F$5&amp;$E671),'Hoja de Trabajo para listado'!$DE$151:$DG$151,0)),0)+IFERROR(INDEX('Hoja de Trabajo para listado'!$CD$155:$DC$1048576,MATCH($A671,'Hoja de Trabajo para listado'!$CD$155:$CD$1048576,0),MATCH((CUADRO!F$5&amp;$E671),'Hoja de Trabajo para listado'!$CD$151:$DC$151,0)),0)</f>
        <v>0</v>
      </c>
      <c r="G671" s="243">
        <f ca="1">+IFERROR(INDEX('Hoja de Trabajo para listado'!$A$155:$Z$1048576,MATCH($A671,'Hoja de Trabajo para listado'!$A$155:$A$1048576,0),MATCH((CUADRO!G$5&amp;$E671),'Hoja de Trabajo para listado'!$A$151:$Z$151,0)),0)+IFERROR(INDEX('Hoja de Trabajo para listado'!$AB$155:$BA$1048576,MATCH($A671,'Hoja de Trabajo para listado'!$AB$155:$AB$1048576,0),MATCH((CUADRO!G$5&amp;$E671),'Hoja de Trabajo para listado'!$AB$151:$BA$151,0)),0)+IFERROR(INDEX('Hoja de Trabajo para listado'!$BC$155:$CB$1048576,MATCH($A671,'Hoja de Trabajo para listado'!$BC$155:$BC$1048576,0),MATCH((CUADRO!G$5&amp;$E671),'Hoja de Trabajo para listado'!$BC$151:$CB$151,0)),0)+IFERROR(INDEX('Hoja de Trabajo para listado'!$DE$153:$DG$274,MATCH($A671,'Hoja de Trabajo para listado'!$DE$153:$DE$1048576,0),MATCH((CUADRO!G$5&amp;$E671),'Hoja de Trabajo para listado'!$DE$151:$DG$151,0)),0)+IFERROR(INDEX('Hoja de Trabajo para listado'!$CD$155:$DC$1048576,MATCH($A671,'Hoja de Trabajo para listado'!$CD$155:$CD$1048576,0),MATCH((CUADRO!G$5&amp;$E671),'Hoja de Trabajo para listado'!$CD$151:$DC$151,0)),0)</f>
        <v>0</v>
      </c>
      <c r="H671" s="243">
        <f ca="1">+IFERROR(INDEX('Hoja de Trabajo para listado'!$A$155:$Z$1048576,MATCH($A671,'Hoja de Trabajo para listado'!$A$155:$A$1048576,0),MATCH((CUADRO!H$5&amp;$E671),'Hoja de Trabajo para listado'!$A$151:$Z$151,0)),0)+IFERROR(INDEX('Hoja de Trabajo para listado'!$AB$155:$BA$1048576,MATCH($A671,'Hoja de Trabajo para listado'!$AB$155:$AB$1048576,0),MATCH((CUADRO!H$5&amp;$E671),'Hoja de Trabajo para listado'!$AB$151:$BA$151,0)),0)+IFERROR(INDEX('Hoja de Trabajo para listado'!$BC$155:$CB$1048576,MATCH($A671,'Hoja de Trabajo para listado'!$BC$155:$BC$1048576,0),MATCH((CUADRO!H$5&amp;$E671),'Hoja de Trabajo para listado'!$BC$151:$CB$151,0)),0)+IFERROR(INDEX('Hoja de Trabajo para listado'!$DE$153:$DG$274,MATCH($A671,'Hoja de Trabajo para listado'!$DE$153:$DE$1048576,0),MATCH((CUADRO!H$5&amp;$E671),'Hoja de Trabajo para listado'!$DE$151:$DG$151,0)),0)+IFERROR(INDEX('Hoja de Trabajo para listado'!$CD$155:$DC$1048576,MATCH($A671,'Hoja de Trabajo para listado'!$CD$155:$CD$1048576,0),MATCH((CUADRO!H$5&amp;$E671),'Hoja de Trabajo para listado'!$CD$151:$DC$151,0)),0)</f>
        <v>0</v>
      </c>
      <c r="I671" s="243">
        <f ca="1">+IFERROR(INDEX('Hoja de Trabajo para listado'!$A$155:$Z$1048576,MATCH($A671,'Hoja de Trabajo para listado'!$A$155:$A$1048576,0),MATCH((CUADRO!I$5&amp;$E671),'Hoja de Trabajo para listado'!$A$151:$Z$151,0)),0)+IFERROR(INDEX('Hoja de Trabajo para listado'!$AB$155:$BA$1048576,MATCH($A671,'Hoja de Trabajo para listado'!$AB$155:$AB$1048576,0),MATCH((CUADRO!I$5&amp;$E671),'Hoja de Trabajo para listado'!$AB$151:$BA$151,0)),0)+IFERROR(INDEX('Hoja de Trabajo para listado'!$BC$155:$CB$1048576,MATCH($A671,'Hoja de Trabajo para listado'!$BC$155:$BC$1048576,0),MATCH((CUADRO!I$5&amp;$E671),'Hoja de Trabajo para listado'!$BC$151:$CB$151,0)),0)+IFERROR(INDEX('Hoja de Trabajo para listado'!$DE$153:$DG$274,MATCH($A671,'Hoja de Trabajo para listado'!$DE$153:$DE$1048576,0),MATCH((CUADRO!I$5&amp;$E671),'Hoja de Trabajo para listado'!$DE$151:$DG$151,0)),0)+IFERROR(INDEX('Hoja de Trabajo para listado'!$CD$155:$DC$1048576,MATCH($A671,'Hoja de Trabajo para listado'!$CD$155:$CD$1048576,0),MATCH((CUADRO!I$5&amp;$E671),'Hoja de Trabajo para listado'!$CD$151:$DC$151,0)),0)</f>
        <v>0</v>
      </c>
      <c r="J671" s="243">
        <f ca="1">+IFERROR(INDEX('Hoja de Trabajo para listado'!$A$155:$Z$1048576,MATCH($A671,'Hoja de Trabajo para listado'!$A$155:$A$1048576,0),MATCH((CUADRO!J$5&amp;$E671),'Hoja de Trabajo para listado'!$A$151:$Z$151,0)),0)+IFERROR(INDEX('Hoja de Trabajo para listado'!$AB$155:$BA$1048576,MATCH($A671,'Hoja de Trabajo para listado'!$AB$155:$AB$1048576,0),MATCH((CUADRO!J$5&amp;$E671),'Hoja de Trabajo para listado'!$AB$151:$BA$151,0)),0)+IFERROR(INDEX('Hoja de Trabajo para listado'!$BC$155:$CB$1048576,MATCH($A671,'Hoja de Trabajo para listado'!$BC$155:$BC$1048576,0),MATCH((CUADRO!J$5&amp;$E671),'Hoja de Trabajo para listado'!$BC$151:$CB$151,0)),0)+IFERROR(INDEX('Hoja de Trabajo para listado'!$DE$153:$DG$274,MATCH($A671,'Hoja de Trabajo para listado'!$DE$153:$DE$1048576,0),MATCH((CUADRO!J$5&amp;$E671),'Hoja de Trabajo para listado'!$DE$151:$DG$151,0)),0)+IFERROR(INDEX('Hoja de Trabajo para listado'!$CD$155:$DC$1048576,MATCH($A671,'Hoja de Trabajo para listado'!$CD$155:$CD$1048576,0),MATCH((CUADRO!J$5&amp;$E671),'Hoja de Trabajo para listado'!$CD$151:$DC$151,0)),0)</f>
        <v>0</v>
      </c>
      <c r="K671" s="243">
        <f ca="1">+IFERROR(INDEX('Hoja de Trabajo para listado'!$A$155:$Z$1048576,MATCH($A671,'Hoja de Trabajo para listado'!$A$155:$A$1048576,0),MATCH((CUADRO!K$5&amp;$E671),'Hoja de Trabajo para listado'!$A$151:$Z$151,0)),0)+IFERROR(INDEX('Hoja de Trabajo para listado'!$AB$155:$BA$1048576,MATCH($A671,'Hoja de Trabajo para listado'!$AB$155:$AB$1048576,0),MATCH((CUADRO!K$5&amp;$E671),'Hoja de Trabajo para listado'!$AB$151:$BA$151,0)),0)+IFERROR(INDEX('Hoja de Trabajo para listado'!$BC$155:$CB$1048576,MATCH($A671,'Hoja de Trabajo para listado'!$BC$155:$BC$1048576,0),MATCH((CUADRO!K$5&amp;$E671),'Hoja de Trabajo para listado'!$BC$151:$CB$151,0)),0)+IFERROR(INDEX('Hoja de Trabajo para listado'!$DE$153:$DG$274,MATCH($A671,'Hoja de Trabajo para listado'!$DE$153:$DE$1048576,0),MATCH((CUADRO!K$5&amp;$E671),'Hoja de Trabajo para listado'!$DE$151:$DG$151,0)),0)+IFERROR(INDEX('Hoja de Trabajo para listado'!$CD$155:$DC$1048576,MATCH($A671,'Hoja de Trabajo para listado'!$CD$155:$CD$1048576,0),MATCH((CUADRO!K$5&amp;$E671),'Hoja de Trabajo para listado'!$CD$151:$DC$151,0)),0)</f>
        <v>0</v>
      </c>
      <c r="L671" s="243">
        <f ca="1">+IFERROR(INDEX('Hoja de Trabajo para listado'!$A$155:$Z$1048576,MATCH($A671,'Hoja de Trabajo para listado'!$A$155:$A$1048576,0),MATCH((CUADRO!L$5&amp;$E671),'Hoja de Trabajo para listado'!$A$151:$Z$151,0)),0)+IFERROR(INDEX('Hoja de Trabajo para listado'!$AB$155:$BA$1048576,MATCH($A671,'Hoja de Trabajo para listado'!$AB$155:$AB$1048576,0),MATCH((CUADRO!L$5&amp;$E671),'Hoja de Trabajo para listado'!$AB$151:$BA$151,0)),0)+IFERROR(INDEX('Hoja de Trabajo para listado'!$BC$155:$CB$1048576,MATCH($A671,'Hoja de Trabajo para listado'!$BC$155:$BC$1048576,0),MATCH((CUADRO!L$5&amp;$E671),'Hoja de Trabajo para listado'!$BC$151:$CB$151,0)),0)+IFERROR(INDEX('Hoja de Trabajo para listado'!$DE$153:$DG$274,MATCH($A671,'Hoja de Trabajo para listado'!$DE$153:$DE$1048576,0),MATCH((CUADRO!L$5&amp;$E671),'Hoja de Trabajo para listado'!$DE$151:$DG$151,0)),0)+IFERROR(INDEX('Hoja de Trabajo para listado'!$CD$155:$DC$1048576,MATCH($A671,'Hoja de Trabajo para listado'!$CD$155:$CD$1048576,0),MATCH((CUADRO!L$5&amp;$E671),'Hoja de Trabajo para listado'!$CD$151:$DC$151,0)),0)</f>
        <v>0</v>
      </c>
      <c r="M671" s="243">
        <f ca="1">+IFERROR(INDEX('Hoja de Trabajo para listado'!$A$155:$Z$1048576,MATCH($A671,'Hoja de Trabajo para listado'!$A$155:$A$1048576,0),MATCH((CUADRO!M$5&amp;$E671),'Hoja de Trabajo para listado'!$A$151:$Z$151,0)),0)+IFERROR(INDEX('Hoja de Trabajo para listado'!$AB$155:$BA$1048576,MATCH($A671,'Hoja de Trabajo para listado'!$AB$155:$AB$1048576,0),MATCH((CUADRO!M$5&amp;$E671),'Hoja de Trabajo para listado'!$AB$151:$BA$151,0)),0)+IFERROR(INDEX('Hoja de Trabajo para listado'!$BC$155:$CB$1048576,MATCH($A671,'Hoja de Trabajo para listado'!$BC$155:$BC$1048576,0),MATCH((CUADRO!M$5&amp;$E671),'Hoja de Trabajo para listado'!$BC$151:$CB$151,0)),0)+IFERROR(INDEX('Hoja de Trabajo para listado'!$DE$153:$DG$274,MATCH($A671,'Hoja de Trabajo para listado'!$DE$153:$DE$1048576,0),MATCH((CUADRO!M$5&amp;$E671),'Hoja de Trabajo para listado'!$DE$151:$DG$151,0)),0)+IFERROR(INDEX('Hoja de Trabajo para listado'!$CD$155:$DC$1048576,MATCH($A671,'Hoja de Trabajo para listado'!$CD$155:$CD$1048576,0),MATCH((CUADRO!M$5&amp;$E671),'Hoja de Trabajo para listado'!$CD$151:$DC$151,0)),0)</f>
        <v>0</v>
      </c>
      <c r="N671" s="243">
        <f ca="1">+IFERROR(INDEX('Hoja de Trabajo para listado'!$A$155:$Z$1048576,MATCH($A671,'Hoja de Trabajo para listado'!$A$155:$A$1048576,0),MATCH((CUADRO!N$5&amp;$E671),'Hoja de Trabajo para listado'!$A$151:$Z$151,0)),0)+IFERROR(INDEX('Hoja de Trabajo para listado'!$AB$155:$BA$1048576,MATCH($A671,'Hoja de Trabajo para listado'!$AB$155:$AB$1048576,0),MATCH((CUADRO!N$5&amp;$E671),'Hoja de Trabajo para listado'!$AB$151:$BA$151,0)),0)+IFERROR(INDEX('Hoja de Trabajo para listado'!$BC$155:$CB$1048576,MATCH($A671,'Hoja de Trabajo para listado'!$BC$155:$BC$1048576,0),MATCH((CUADRO!N$5&amp;$E671),'Hoja de Trabajo para listado'!$BC$151:$CB$151,0)),0)+IFERROR(INDEX('Hoja de Trabajo para listado'!$DE$153:$DG$274,MATCH($A671,'Hoja de Trabajo para listado'!$DE$153:$DE$1048576,0),MATCH((CUADRO!N$5&amp;$E671),'Hoja de Trabajo para listado'!$DE$151:$DG$151,0)),0)+IFERROR(INDEX('Hoja de Trabajo para listado'!$CD$155:$DC$1048576,MATCH($A671,'Hoja de Trabajo para listado'!$CD$155:$CD$1048576,0),MATCH((CUADRO!N$5&amp;$E671),'Hoja de Trabajo para listado'!$CD$151:$DC$151,0)),0)</f>
        <v>0</v>
      </c>
      <c r="O671" s="243">
        <f ca="1">+IFERROR(INDEX('Hoja de Trabajo para listado'!$A$155:$Z$1048576,MATCH($A671,'Hoja de Trabajo para listado'!$A$155:$A$1048576,0),MATCH((CUADRO!O$5&amp;$E671),'Hoja de Trabajo para listado'!$A$151:$Z$151,0)),0)+IFERROR(INDEX('Hoja de Trabajo para listado'!$AB$155:$BA$1048576,MATCH($A671,'Hoja de Trabajo para listado'!$AB$155:$AB$1048576,0),MATCH((CUADRO!O$5&amp;$E671),'Hoja de Trabajo para listado'!$AB$151:$BA$151,0)),0)+IFERROR(INDEX('Hoja de Trabajo para listado'!$BC$155:$CB$1048576,MATCH($A671,'Hoja de Trabajo para listado'!$BC$155:$BC$1048576,0),MATCH((CUADRO!O$5&amp;$E671),'Hoja de Trabajo para listado'!$BC$151:$CB$151,0)),0)+IFERROR(INDEX('Hoja de Trabajo para listado'!$DE$153:$DG$274,MATCH($A671,'Hoja de Trabajo para listado'!$DE$153:$DE$1048576,0),MATCH((CUADRO!O$5&amp;$E671),'Hoja de Trabajo para listado'!$DE$151:$DG$151,0)),0)+IFERROR(INDEX('Hoja de Trabajo para listado'!$CD$155:$DC$1048576,MATCH($A671,'Hoja de Trabajo para listado'!$CD$155:$CD$1048576,0),MATCH((CUADRO!O$5&amp;$E671),'Hoja de Trabajo para listado'!$CD$151:$DC$151,0)),0)</f>
        <v>0</v>
      </c>
      <c r="P671" s="243">
        <f ca="1">+IFERROR(INDEX('Hoja de Trabajo para listado'!$A$155:$Z$1048576,MATCH($A671,'Hoja de Trabajo para listado'!$A$155:$A$1048576,0),MATCH((CUADRO!P$5&amp;$E671),'Hoja de Trabajo para listado'!$A$151:$Z$151,0)),0)+IFERROR(INDEX('Hoja de Trabajo para listado'!$AB$155:$BA$1048576,MATCH($A671,'Hoja de Trabajo para listado'!$AB$155:$AB$1048576,0),MATCH((CUADRO!P$5&amp;$E671),'Hoja de Trabajo para listado'!$AB$151:$BA$151,0)),0)+IFERROR(INDEX('Hoja de Trabajo para listado'!$BC$155:$CB$1048576,MATCH($A671,'Hoja de Trabajo para listado'!$BC$155:$BC$1048576,0),MATCH((CUADRO!P$5&amp;$E671),'Hoja de Trabajo para listado'!$BC$151:$CB$151,0)),0)+IFERROR(INDEX('Hoja de Trabajo para listado'!$DE$153:$DG$274,MATCH($A671,'Hoja de Trabajo para listado'!$DE$153:$DE$1048576,0),MATCH((CUADRO!P$5&amp;$E671),'Hoja de Trabajo para listado'!$DE$151:$DG$151,0)),0)+IFERROR(INDEX('Hoja de Trabajo para listado'!$CD$155:$DC$1048576,MATCH($A671,'Hoja de Trabajo para listado'!$CD$155:$CD$1048576,0),MATCH((CUADRO!P$5&amp;$E671),'Hoja de Trabajo para listado'!$CD$151:$DC$151,0)),0)</f>
        <v>0</v>
      </c>
      <c r="Q671" s="243">
        <f ca="1">+IFERROR(INDEX('Hoja de Trabajo para listado'!$A$155:$Z$1048576,MATCH($A671,'Hoja de Trabajo para listado'!$A$155:$A$1048576,0),MATCH((CUADRO!Q$5&amp;$E671),'Hoja de Trabajo para listado'!$A$151:$Z$151,0)),0)+IFERROR(INDEX('Hoja de Trabajo para listado'!$AB$155:$BA$1048576,MATCH($A671,'Hoja de Trabajo para listado'!$AB$155:$AB$1048576,0),MATCH((CUADRO!Q$5&amp;$E671),'Hoja de Trabajo para listado'!$AB$151:$BA$151,0)),0)+IFERROR(INDEX('Hoja de Trabajo para listado'!$BC$155:$CB$1048576,MATCH($A671,'Hoja de Trabajo para listado'!$BC$155:$BC$1048576,0),MATCH((CUADRO!Q$5&amp;$E671),'Hoja de Trabajo para listado'!$BC$151:$CB$151,0)),0)+IFERROR(INDEX('Hoja de Trabajo para listado'!$DE$153:$DG$274,MATCH($A671,'Hoja de Trabajo para listado'!$DE$153:$DE$1048576,0),MATCH((CUADRO!Q$5&amp;$E671),'Hoja de Trabajo para listado'!$DE$151:$DG$151,0)),0)+IFERROR(INDEX('Hoja de Trabajo para listado'!$CD$155:$DC$1048576,MATCH($A671,'Hoja de Trabajo para listado'!$CD$155:$CD$1048576,0),MATCH((CUADRO!Q$5&amp;$E671),'Hoja de Trabajo para listado'!$CD$151:$DC$151,0)),0)</f>
        <v>0</v>
      </c>
      <c r="R671" s="243">
        <f t="shared" ca="1" si="23"/>
        <v>0</v>
      </c>
      <c r="S671" s="249">
        <f ca="1">+R670+R671</f>
        <v>0</v>
      </c>
      <c r="T671" s="243">
        <f ca="1">+S671</f>
        <v>0</v>
      </c>
      <c r="U671" s="242">
        <f t="shared" si="24"/>
        <v>2</v>
      </c>
      <c r="V671" s="333" t="str">
        <f>+VLOOKUP(A671,bd_lista!$A$3:$E$590,5,FALSE)</f>
        <v>Gobiernos Autonomos Municipales</v>
      </c>
      <c r="W671" s="392"/>
      <c r="X671" s="242">
        <f>+VLOOKUP(A671,[4]Sheet1!$A$13:$D$744,4,FALSE)</f>
        <v>0</v>
      </c>
      <c r="Y671" s="242" t="e">
        <f>+VLOOKUP(X671,bd_lista!$A$3:$C$590,3,FALSE)</f>
        <v>#N/A</v>
      </c>
      <c r="Z671" s="292"/>
      <c r="AA671" s="293"/>
    </row>
    <row r="672" spans="1:27" customFormat="1" ht="15" hidden="1" customHeight="1">
      <c r="A672" s="32">
        <v>1302</v>
      </c>
      <c r="B672" s="387">
        <f>+A672</f>
        <v>1302</v>
      </c>
      <c r="C672" s="247" t="str">
        <f>+VLOOKUP(A672,bd_lista!$A$3:$C$590,3,FALSE)</f>
        <v>Gobierno Autónomo Municipal de Quillacollo</v>
      </c>
      <c r="D672" s="389" t="str">
        <f>+C672</f>
        <v>Gobierno Autónomo Municipal de Quillacollo</v>
      </c>
      <c r="E672" s="242" t="s">
        <v>1304</v>
      </c>
      <c r="F672" s="243">
        <f ca="1">+IFERROR(INDEX('Hoja de Trabajo para listado'!$A$155:$Z$1048576,MATCH($A672,'Hoja de Trabajo para listado'!$A$155:$A$1048576,0),MATCH((CUADRO!F$5&amp;$E672),'Hoja de Trabajo para listado'!$A$151:$Z$151,0)),0)+IFERROR(INDEX('Hoja de Trabajo para listado'!$AB$155:$BA$1048576,MATCH($A672,'Hoja de Trabajo para listado'!$AB$155:$AB$1048576,0),MATCH((CUADRO!F$5&amp;$E672),'Hoja de Trabajo para listado'!$AB$151:$BA$151,0)),0)+IFERROR(INDEX('Hoja de Trabajo para listado'!$BC$155:$CB$1048576,MATCH($A672,'Hoja de Trabajo para listado'!$BC$155:$BC$1048576,0),MATCH((CUADRO!F$5&amp;$E672),'Hoja de Trabajo para listado'!$BC$151:$CB$151,0)),0)+IFERROR(INDEX('Hoja de Trabajo para listado'!$DE$153:$DG$274,MATCH($A672,'Hoja de Trabajo para listado'!$DE$153:$DE$1048576,0),MATCH((CUADRO!F$5&amp;$E672),'Hoja de Trabajo para listado'!$DE$151:$DG$151,0)),0)+IFERROR(INDEX('Hoja de Trabajo para listado'!$CD$155:$DC$1048576,MATCH($A672,'Hoja de Trabajo para listado'!$CD$155:$CD$1048576,0),MATCH((CUADRO!F$5&amp;$E672),'Hoja de Trabajo para listado'!$CD$151:$DC$151,0)),0)</f>
        <v>0</v>
      </c>
      <c r="G672" s="243">
        <f ca="1">+IFERROR(INDEX('Hoja de Trabajo para listado'!$A$155:$Z$1048576,MATCH($A672,'Hoja de Trabajo para listado'!$A$155:$A$1048576,0),MATCH((CUADRO!G$5&amp;$E672),'Hoja de Trabajo para listado'!$A$151:$Z$151,0)),0)+IFERROR(INDEX('Hoja de Trabajo para listado'!$AB$155:$BA$1048576,MATCH($A672,'Hoja de Trabajo para listado'!$AB$155:$AB$1048576,0),MATCH((CUADRO!G$5&amp;$E672),'Hoja de Trabajo para listado'!$AB$151:$BA$151,0)),0)+IFERROR(INDEX('Hoja de Trabajo para listado'!$BC$155:$CB$1048576,MATCH($A672,'Hoja de Trabajo para listado'!$BC$155:$BC$1048576,0),MATCH((CUADRO!G$5&amp;$E672),'Hoja de Trabajo para listado'!$BC$151:$CB$151,0)),0)+IFERROR(INDEX('Hoja de Trabajo para listado'!$DE$153:$DG$274,MATCH($A672,'Hoja de Trabajo para listado'!$DE$153:$DE$1048576,0),MATCH((CUADRO!G$5&amp;$E672),'Hoja de Trabajo para listado'!$DE$151:$DG$151,0)),0)+IFERROR(INDEX('Hoja de Trabajo para listado'!$CD$155:$DC$1048576,MATCH($A672,'Hoja de Trabajo para listado'!$CD$155:$CD$1048576,0),MATCH((CUADRO!G$5&amp;$E672),'Hoja de Trabajo para listado'!$CD$151:$DC$151,0)),0)</f>
        <v>0</v>
      </c>
      <c r="H672" s="243">
        <f ca="1">+IFERROR(INDEX('Hoja de Trabajo para listado'!$A$155:$Z$1048576,MATCH($A672,'Hoja de Trabajo para listado'!$A$155:$A$1048576,0),MATCH((CUADRO!H$5&amp;$E672),'Hoja de Trabajo para listado'!$A$151:$Z$151,0)),0)+IFERROR(INDEX('Hoja de Trabajo para listado'!$AB$155:$BA$1048576,MATCH($A672,'Hoja de Trabajo para listado'!$AB$155:$AB$1048576,0),MATCH((CUADRO!H$5&amp;$E672),'Hoja de Trabajo para listado'!$AB$151:$BA$151,0)),0)+IFERROR(INDEX('Hoja de Trabajo para listado'!$BC$155:$CB$1048576,MATCH($A672,'Hoja de Trabajo para listado'!$BC$155:$BC$1048576,0),MATCH((CUADRO!H$5&amp;$E672),'Hoja de Trabajo para listado'!$BC$151:$CB$151,0)),0)+IFERROR(INDEX('Hoja de Trabajo para listado'!$DE$153:$DG$274,MATCH($A672,'Hoja de Trabajo para listado'!$DE$153:$DE$1048576,0),MATCH((CUADRO!H$5&amp;$E672),'Hoja de Trabajo para listado'!$DE$151:$DG$151,0)),0)+IFERROR(INDEX('Hoja de Trabajo para listado'!$CD$155:$DC$1048576,MATCH($A672,'Hoja de Trabajo para listado'!$CD$155:$CD$1048576,0),MATCH((CUADRO!H$5&amp;$E672),'Hoja de Trabajo para listado'!$CD$151:$DC$151,0)),0)</f>
        <v>0</v>
      </c>
      <c r="I672" s="243">
        <f ca="1">+IFERROR(INDEX('Hoja de Trabajo para listado'!$A$155:$Z$1048576,MATCH($A672,'Hoja de Trabajo para listado'!$A$155:$A$1048576,0),MATCH((CUADRO!I$5&amp;$E672),'Hoja de Trabajo para listado'!$A$151:$Z$151,0)),0)+IFERROR(INDEX('Hoja de Trabajo para listado'!$AB$155:$BA$1048576,MATCH($A672,'Hoja de Trabajo para listado'!$AB$155:$AB$1048576,0),MATCH((CUADRO!I$5&amp;$E672),'Hoja de Trabajo para listado'!$AB$151:$BA$151,0)),0)+IFERROR(INDEX('Hoja de Trabajo para listado'!$BC$155:$CB$1048576,MATCH($A672,'Hoja de Trabajo para listado'!$BC$155:$BC$1048576,0),MATCH((CUADRO!I$5&amp;$E672),'Hoja de Trabajo para listado'!$BC$151:$CB$151,0)),0)+IFERROR(INDEX('Hoja de Trabajo para listado'!$DE$153:$DG$274,MATCH($A672,'Hoja de Trabajo para listado'!$DE$153:$DE$1048576,0),MATCH((CUADRO!I$5&amp;$E672),'Hoja de Trabajo para listado'!$DE$151:$DG$151,0)),0)+IFERROR(INDEX('Hoja de Trabajo para listado'!$CD$155:$DC$1048576,MATCH($A672,'Hoja de Trabajo para listado'!$CD$155:$CD$1048576,0),MATCH((CUADRO!I$5&amp;$E672),'Hoja de Trabajo para listado'!$CD$151:$DC$151,0)),0)</f>
        <v>0</v>
      </c>
      <c r="J672" s="243">
        <f ca="1">+IFERROR(INDEX('Hoja de Trabajo para listado'!$A$155:$Z$1048576,MATCH($A672,'Hoja de Trabajo para listado'!$A$155:$A$1048576,0),MATCH((CUADRO!J$5&amp;$E672),'Hoja de Trabajo para listado'!$A$151:$Z$151,0)),0)+IFERROR(INDEX('Hoja de Trabajo para listado'!$AB$155:$BA$1048576,MATCH($A672,'Hoja de Trabajo para listado'!$AB$155:$AB$1048576,0),MATCH((CUADRO!J$5&amp;$E672),'Hoja de Trabajo para listado'!$AB$151:$BA$151,0)),0)+IFERROR(INDEX('Hoja de Trabajo para listado'!$BC$155:$CB$1048576,MATCH($A672,'Hoja de Trabajo para listado'!$BC$155:$BC$1048576,0),MATCH((CUADRO!J$5&amp;$E672),'Hoja de Trabajo para listado'!$BC$151:$CB$151,0)),0)+IFERROR(INDEX('Hoja de Trabajo para listado'!$DE$153:$DG$274,MATCH($A672,'Hoja de Trabajo para listado'!$DE$153:$DE$1048576,0),MATCH((CUADRO!J$5&amp;$E672),'Hoja de Trabajo para listado'!$DE$151:$DG$151,0)),0)+IFERROR(INDEX('Hoja de Trabajo para listado'!$CD$155:$DC$1048576,MATCH($A672,'Hoja de Trabajo para listado'!$CD$155:$CD$1048576,0),MATCH((CUADRO!J$5&amp;$E672),'Hoja de Trabajo para listado'!$CD$151:$DC$151,0)),0)</f>
        <v>0</v>
      </c>
      <c r="K672" s="243">
        <f ca="1">+IFERROR(INDEX('Hoja de Trabajo para listado'!$A$155:$Z$1048576,MATCH($A672,'Hoja de Trabajo para listado'!$A$155:$A$1048576,0),MATCH((CUADRO!K$5&amp;$E672),'Hoja de Trabajo para listado'!$A$151:$Z$151,0)),0)+IFERROR(INDEX('Hoja de Trabajo para listado'!$AB$155:$BA$1048576,MATCH($A672,'Hoja de Trabajo para listado'!$AB$155:$AB$1048576,0),MATCH((CUADRO!K$5&amp;$E672),'Hoja de Trabajo para listado'!$AB$151:$BA$151,0)),0)+IFERROR(INDEX('Hoja de Trabajo para listado'!$BC$155:$CB$1048576,MATCH($A672,'Hoja de Trabajo para listado'!$BC$155:$BC$1048576,0),MATCH((CUADRO!K$5&amp;$E672),'Hoja de Trabajo para listado'!$BC$151:$CB$151,0)),0)+IFERROR(INDEX('Hoja de Trabajo para listado'!$DE$153:$DG$274,MATCH($A672,'Hoja de Trabajo para listado'!$DE$153:$DE$1048576,0),MATCH((CUADRO!K$5&amp;$E672),'Hoja de Trabajo para listado'!$DE$151:$DG$151,0)),0)+IFERROR(INDEX('Hoja de Trabajo para listado'!$CD$155:$DC$1048576,MATCH($A672,'Hoja de Trabajo para listado'!$CD$155:$CD$1048576,0),MATCH((CUADRO!K$5&amp;$E672),'Hoja de Trabajo para listado'!$CD$151:$DC$151,0)),0)</f>
        <v>0</v>
      </c>
      <c r="L672" s="243">
        <f ca="1">+IFERROR(INDEX('Hoja de Trabajo para listado'!$A$155:$Z$1048576,MATCH($A672,'Hoja de Trabajo para listado'!$A$155:$A$1048576,0),MATCH((CUADRO!L$5&amp;$E672),'Hoja de Trabajo para listado'!$A$151:$Z$151,0)),0)+IFERROR(INDEX('Hoja de Trabajo para listado'!$AB$155:$BA$1048576,MATCH($A672,'Hoja de Trabajo para listado'!$AB$155:$AB$1048576,0),MATCH((CUADRO!L$5&amp;$E672),'Hoja de Trabajo para listado'!$AB$151:$BA$151,0)),0)+IFERROR(INDEX('Hoja de Trabajo para listado'!$BC$155:$CB$1048576,MATCH($A672,'Hoja de Trabajo para listado'!$BC$155:$BC$1048576,0),MATCH((CUADRO!L$5&amp;$E672),'Hoja de Trabajo para listado'!$BC$151:$CB$151,0)),0)+IFERROR(INDEX('Hoja de Trabajo para listado'!$DE$153:$DG$274,MATCH($A672,'Hoja de Trabajo para listado'!$DE$153:$DE$1048576,0),MATCH((CUADRO!L$5&amp;$E672),'Hoja de Trabajo para listado'!$DE$151:$DG$151,0)),0)+IFERROR(INDEX('Hoja de Trabajo para listado'!$CD$155:$DC$1048576,MATCH($A672,'Hoja de Trabajo para listado'!$CD$155:$CD$1048576,0),MATCH((CUADRO!L$5&amp;$E672),'Hoja de Trabajo para listado'!$CD$151:$DC$151,0)),0)</f>
        <v>0</v>
      </c>
      <c r="M672" s="243">
        <f ca="1">+IFERROR(INDEX('Hoja de Trabajo para listado'!$A$155:$Z$1048576,MATCH($A672,'Hoja de Trabajo para listado'!$A$155:$A$1048576,0),MATCH((CUADRO!M$5&amp;$E672),'Hoja de Trabajo para listado'!$A$151:$Z$151,0)),0)+IFERROR(INDEX('Hoja de Trabajo para listado'!$AB$155:$BA$1048576,MATCH($A672,'Hoja de Trabajo para listado'!$AB$155:$AB$1048576,0),MATCH((CUADRO!M$5&amp;$E672),'Hoja de Trabajo para listado'!$AB$151:$BA$151,0)),0)+IFERROR(INDEX('Hoja de Trabajo para listado'!$BC$155:$CB$1048576,MATCH($A672,'Hoja de Trabajo para listado'!$BC$155:$BC$1048576,0),MATCH((CUADRO!M$5&amp;$E672),'Hoja de Trabajo para listado'!$BC$151:$CB$151,0)),0)+IFERROR(INDEX('Hoja de Trabajo para listado'!$DE$153:$DG$274,MATCH($A672,'Hoja de Trabajo para listado'!$DE$153:$DE$1048576,0),MATCH((CUADRO!M$5&amp;$E672),'Hoja de Trabajo para listado'!$DE$151:$DG$151,0)),0)+IFERROR(INDEX('Hoja de Trabajo para listado'!$CD$155:$DC$1048576,MATCH($A672,'Hoja de Trabajo para listado'!$CD$155:$CD$1048576,0),MATCH((CUADRO!M$5&amp;$E672),'Hoja de Trabajo para listado'!$CD$151:$DC$151,0)),0)</f>
        <v>0</v>
      </c>
      <c r="N672" s="243">
        <f ca="1">+IFERROR(INDEX('Hoja de Trabajo para listado'!$A$155:$Z$1048576,MATCH($A672,'Hoja de Trabajo para listado'!$A$155:$A$1048576,0),MATCH((CUADRO!N$5&amp;$E672),'Hoja de Trabajo para listado'!$A$151:$Z$151,0)),0)+IFERROR(INDEX('Hoja de Trabajo para listado'!$AB$155:$BA$1048576,MATCH($A672,'Hoja de Trabajo para listado'!$AB$155:$AB$1048576,0),MATCH((CUADRO!N$5&amp;$E672),'Hoja de Trabajo para listado'!$AB$151:$BA$151,0)),0)+IFERROR(INDEX('Hoja de Trabajo para listado'!$BC$155:$CB$1048576,MATCH($A672,'Hoja de Trabajo para listado'!$BC$155:$BC$1048576,0),MATCH((CUADRO!N$5&amp;$E672),'Hoja de Trabajo para listado'!$BC$151:$CB$151,0)),0)+IFERROR(INDEX('Hoja de Trabajo para listado'!$DE$153:$DG$274,MATCH($A672,'Hoja de Trabajo para listado'!$DE$153:$DE$1048576,0),MATCH((CUADRO!N$5&amp;$E672),'Hoja de Trabajo para listado'!$DE$151:$DG$151,0)),0)+IFERROR(INDEX('Hoja de Trabajo para listado'!$CD$155:$DC$1048576,MATCH($A672,'Hoja de Trabajo para listado'!$CD$155:$CD$1048576,0),MATCH((CUADRO!N$5&amp;$E672),'Hoja de Trabajo para listado'!$CD$151:$DC$151,0)),0)</f>
        <v>0</v>
      </c>
      <c r="O672" s="243">
        <f ca="1">+IFERROR(INDEX('Hoja de Trabajo para listado'!$A$155:$Z$1048576,MATCH($A672,'Hoja de Trabajo para listado'!$A$155:$A$1048576,0),MATCH((CUADRO!O$5&amp;$E672),'Hoja de Trabajo para listado'!$A$151:$Z$151,0)),0)+IFERROR(INDEX('Hoja de Trabajo para listado'!$AB$155:$BA$1048576,MATCH($A672,'Hoja de Trabajo para listado'!$AB$155:$AB$1048576,0),MATCH((CUADRO!O$5&amp;$E672),'Hoja de Trabajo para listado'!$AB$151:$BA$151,0)),0)+IFERROR(INDEX('Hoja de Trabajo para listado'!$BC$155:$CB$1048576,MATCH($A672,'Hoja de Trabajo para listado'!$BC$155:$BC$1048576,0),MATCH((CUADRO!O$5&amp;$E672),'Hoja de Trabajo para listado'!$BC$151:$CB$151,0)),0)+IFERROR(INDEX('Hoja de Trabajo para listado'!$DE$153:$DG$274,MATCH($A672,'Hoja de Trabajo para listado'!$DE$153:$DE$1048576,0),MATCH((CUADRO!O$5&amp;$E672),'Hoja de Trabajo para listado'!$DE$151:$DG$151,0)),0)+IFERROR(INDEX('Hoja de Trabajo para listado'!$CD$155:$DC$1048576,MATCH($A672,'Hoja de Trabajo para listado'!$CD$155:$CD$1048576,0),MATCH((CUADRO!O$5&amp;$E672),'Hoja de Trabajo para listado'!$CD$151:$DC$151,0)),0)</f>
        <v>0</v>
      </c>
      <c r="P672" s="243">
        <f ca="1">+IFERROR(INDEX('Hoja de Trabajo para listado'!$A$155:$Z$1048576,MATCH($A672,'Hoja de Trabajo para listado'!$A$155:$A$1048576,0),MATCH((CUADRO!P$5&amp;$E672),'Hoja de Trabajo para listado'!$A$151:$Z$151,0)),0)+IFERROR(INDEX('Hoja de Trabajo para listado'!$AB$155:$BA$1048576,MATCH($A672,'Hoja de Trabajo para listado'!$AB$155:$AB$1048576,0),MATCH((CUADRO!P$5&amp;$E672),'Hoja de Trabajo para listado'!$AB$151:$BA$151,0)),0)+IFERROR(INDEX('Hoja de Trabajo para listado'!$BC$155:$CB$1048576,MATCH($A672,'Hoja de Trabajo para listado'!$BC$155:$BC$1048576,0),MATCH((CUADRO!P$5&amp;$E672),'Hoja de Trabajo para listado'!$BC$151:$CB$151,0)),0)+IFERROR(INDEX('Hoja de Trabajo para listado'!$DE$153:$DG$274,MATCH($A672,'Hoja de Trabajo para listado'!$DE$153:$DE$1048576,0),MATCH((CUADRO!P$5&amp;$E672),'Hoja de Trabajo para listado'!$DE$151:$DG$151,0)),0)+IFERROR(INDEX('Hoja de Trabajo para listado'!$CD$155:$DC$1048576,MATCH($A672,'Hoja de Trabajo para listado'!$CD$155:$CD$1048576,0),MATCH((CUADRO!P$5&amp;$E672),'Hoja de Trabajo para listado'!$CD$151:$DC$151,0)),0)</f>
        <v>0</v>
      </c>
      <c r="Q672" s="243">
        <f ca="1">+IFERROR(INDEX('Hoja de Trabajo para listado'!$A$155:$Z$1048576,MATCH($A672,'Hoja de Trabajo para listado'!$A$155:$A$1048576,0),MATCH((CUADRO!Q$5&amp;$E672),'Hoja de Trabajo para listado'!$A$151:$Z$151,0)),0)+IFERROR(INDEX('Hoja de Trabajo para listado'!$AB$155:$BA$1048576,MATCH($A672,'Hoja de Trabajo para listado'!$AB$155:$AB$1048576,0),MATCH((CUADRO!Q$5&amp;$E672),'Hoja de Trabajo para listado'!$AB$151:$BA$151,0)),0)+IFERROR(INDEX('Hoja de Trabajo para listado'!$BC$155:$CB$1048576,MATCH($A672,'Hoja de Trabajo para listado'!$BC$155:$BC$1048576,0),MATCH((CUADRO!Q$5&amp;$E672),'Hoja de Trabajo para listado'!$BC$151:$CB$151,0)),0)+IFERROR(INDEX('Hoja de Trabajo para listado'!$DE$153:$DG$274,MATCH($A672,'Hoja de Trabajo para listado'!$DE$153:$DE$1048576,0),MATCH((CUADRO!Q$5&amp;$E672),'Hoja de Trabajo para listado'!$DE$151:$DG$151,0)),0)+IFERROR(INDEX('Hoja de Trabajo para listado'!$CD$155:$DC$1048576,MATCH($A672,'Hoja de Trabajo para listado'!$CD$155:$CD$1048576,0),MATCH((CUADRO!Q$5&amp;$E672),'Hoja de Trabajo para listado'!$CD$151:$DC$151,0)),0)</f>
        <v>0</v>
      </c>
      <c r="R672" s="243">
        <f t="shared" ca="1" si="23"/>
        <v>0</v>
      </c>
      <c r="S672" s="249"/>
      <c r="T672" s="243">
        <f ca="1">+T673</f>
        <v>0</v>
      </c>
      <c r="U672" s="242">
        <f t="shared" si="24"/>
        <v>1</v>
      </c>
      <c r="V672" s="333" t="str">
        <f>+VLOOKUP(A672,bd_lista!$A$3:$E$590,5,FALSE)</f>
        <v>Gobiernos Autonomos Municipales</v>
      </c>
      <c r="W672" s="391" t="str">
        <f>+V672</f>
        <v>Gobiernos Autonomos Municipales</v>
      </c>
      <c r="X672" s="242">
        <f>+VLOOKUP(A672,[4]Sheet1!$A$13:$D$744,4,FALSE)</f>
        <v>0</v>
      </c>
      <c r="Y672" s="242" t="e">
        <f>+VLOOKUP(X672,bd_lista!$A$3:$C$590,3,FALSE)</f>
        <v>#N/A</v>
      </c>
      <c r="Z672" s="294">
        <f>+X672</f>
        <v>0</v>
      </c>
      <c r="AA672" s="295" t="e">
        <f>+Y672</f>
        <v>#N/A</v>
      </c>
    </row>
    <row r="673" spans="1:27" customFormat="1" ht="15" hidden="1" customHeight="1">
      <c r="A673" s="32">
        <v>1302</v>
      </c>
      <c r="B673" s="388"/>
      <c r="C673" s="247" t="str">
        <f>+VLOOKUP(A673,bd_lista!$A$3:$C$590,3,FALSE)</f>
        <v>Gobierno Autónomo Municipal de Quillacollo</v>
      </c>
      <c r="D673" s="390"/>
      <c r="E673" s="244" t="s">
        <v>1305</v>
      </c>
      <c r="F673" s="243">
        <f ca="1">+IFERROR(INDEX('Hoja de Trabajo para listado'!$A$155:$Z$1048576,MATCH($A673,'Hoja de Trabajo para listado'!$A$155:$A$1048576,0),MATCH((CUADRO!F$5&amp;$E673),'Hoja de Trabajo para listado'!$A$151:$Z$151,0)),0)+IFERROR(INDEX('Hoja de Trabajo para listado'!$AB$155:$BA$1048576,MATCH($A673,'Hoja de Trabajo para listado'!$AB$155:$AB$1048576,0),MATCH((CUADRO!F$5&amp;$E673),'Hoja de Trabajo para listado'!$AB$151:$BA$151,0)),0)+IFERROR(INDEX('Hoja de Trabajo para listado'!$BC$155:$CB$1048576,MATCH($A673,'Hoja de Trabajo para listado'!$BC$155:$BC$1048576,0),MATCH((CUADRO!F$5&amp;$E673),'Hoja de Trabajo para listado'!$BC$151:$CB$151,0)),0)+IFERROR(INDEX('Hoja de Trabajo para listado'!$DE$153:$DG$274,MATCH($A673,'Hoja de Trabajo para listado'!$DE$153:$DE$1048576,0),MATCH((CUADRO!F$5&amp;$E673),'Hoja de Trabajo para listado'!$DE$151:$DG$151,0)),0)+IFERROR(INDEX('Hoja de Trabajo para listado'!$CD$155:$DC$1048576,MATCH($A673,'Hoja de Trabajo para listado'!$CD$155:$CD$1048576,0),MATCH((CUADRO!F$5&amp;$E673),'Hoja de Trabajo para listado'!$CD$151:$DC$151,0)),0)</f>
        <v>0</v>
      </c>
      <c r="G673" s="243">
        <f ca="1">+IFERROR(INDEX('Hoja de Trabajo para listado'!$A$155:$Z$1048576,MATCH($A673,'Hoja de Trabajo para listado'!$A$155:$A$1048576,0),MATCH((CUADRO!G$5&amp;$E673),'Hoja de Trabajo para listado'!$A$151:$Z$151,0)),0)+IFERROR(INDEX('Hoja de Trabajo para listado'!$AB$155:$BA$1048576,MATCH($A673,'Hoja de Trabajo para listado'!$AB$155:$AB$1048576,0),MATCH((CUADRO!G$5&amp;$E673),'Hoja de Trabajo para listado'!$AB$151:$BA$151,0)),0)+IFERROR(INDEX('Hoja de Trabajo para listado'!$BC$155:$CB$1048576,MATCH($A673,'Hoja de Trabajo para listado'!$BC$155:$BC$1048576,0),MATCH((CUADRO!G$5&amp;$E673),'Hoja de Trabajo para listado'!$BC$151:$CB$151,0)),0)+IFERROR(INDEX('Hoja de Trabajo para listado'!$DE$153:$DG$274,MATCH($A673,'Hoja de Trabajo para listado'!$DE$153:$DE$1048576,0),MATCH((CUADRO!G$5&amp;$E673),'Hoja de Trabajo para listado'!$DE$151:$DG$151,0)),0)+IFERROR(INDEX('Hoja de Trabajo para listado'!$CD$155:$DC$1048576,MATCH($A673,'Hoja de Trabajo para listado'!$CD$155:$CD$1048576,0),MATCH((CUADRO!G$5&amp;$E673),'Hoja de Trabajo para listado'!$CD$151:$DC$151,0)),0)</f>
        <v>0</v>
      </c>
      <c r="H673" s="243">
        <f ca="1">+IFERROR(INDEX('Hoja de Trabajo para listado'!$A$155:$Z$1048576,MATCH($A673,'Hoja de Trabajo para listado'!$A$155:$A$1048576,0),MATCH((CUADRO!H$5&amp;$E673),'Hoja de Trabajo para listado'!$A$151:$Z$151,0)),0)+IFERROR(INDEX('Hoja de Trabajo para listado'!$AB$155:$BA$1048576,MATCH($A673,'Hoja de Trabajo para listado'!$AB$155:$AB$1048576,0),MATCH((CUADRO!H$5&amp;$E673),'Hoja de Trabajo para listado'!$AB$151:$BA$151,0)),0)+IFERROR(INDEX('Hoja de Trabajo para listado'!$BC$155:$CB$1048576,MATCH($A673,'Hoja de Trabajo para listado'!$BC$155:$BC$1048576,0),MATCH((CUADRO!H$5&amp;$E673),'Hoja de Trabajo para listado'!$BC$151:$CB$151,0)),0)+IFERROR(INDEX('Hoja de Trabajo para listado'!$DE$153:$DG$274,MATCH($A673,'Hoja de Trabajo para listado'!$DE$153:$DE$1048576,0),MATCH((CUADRO!H$5&amp;$E673),'Hoja de Trabajo para listado'!$DE$151:$DG$151,0)),0)+IFERROR(INDEX('Hoja de Trabajo para listado'!$CD$155:$DC$1048576,MATCH($A673,'Hoja de Trabajo para listado'!$CD$155:$CD$1048576,0),MATCH((CUADRO!H$5&amp;$E673),'Hoja de Trabajo para listado'!$CD$151:$DC$151,0)),0)</f>
        <v>0</v>
      </c>
      <c r="I673" s="243">
        <f ca="1">+IFERROR(INDEX('Hoja de Trabajo para listado'!$A$155:$Z$1048576,MATCH($A673,'Hoja de Trabajo para listado'!$A$155:$A$1048576,0),MATCH((CUADRO!I$5&amp;$E673),'Hoja de Trabajo para listado'!$A$151:$Z$151,0)),0)+IFERROR(INDEX('Hoja de Trabajo para listado'!$AB$155:$BA$1048576,MATCH($A673,'Hoja de Trabajo para listado'!$AB$155:$AB$1048576,0),MATCH((CUADRO!I$5&amp;$E673),'Hoja de Trabajo para listado'!$AB$151:$BA$151,0)),0)+IFERROR(INDEX('Hoja de Trabajo para listado'!$BC$155:$CB$1048576,MATCH($A673,'Hoja de Trabajo para listado'!$BC$155:$BC$1048576,0),MATCH((CUADRO!I$5&amp;$E673),'Hoja de Trabajo para listado'!$BC$151:$CB$151,0)),0)+IFERROR(INDEX('Hoja de Trabajo para listado'!$DE$153:$DG$274,MATCH($A673,'Hoja de Trabajo para listado'!$DE$153:$DE$1048576,0),MATCH((CUADRO!I$5&amp;$E673),'Hoja de Trabajo para listado'!$DE$151:$DG$151,0)),0)+IFERROR(INDEX('Hoja de Trabajo para listado'!$CD$155:$DC$1048576,MATCH($A673,'Hoja de Trabajo para listado'!$CD$155:$CD$1048576,0),MATCH((CUADRO!I$5&amp;$E673),'Hoja de Trabajo para listado'!$CD$151:$DC$151,0)),0)</f>
        <v>0</v>
      </c>
      <c r="J673" s="243">
        <f ca="1">+IFERROR(INDEX('Hoja de Trabajo para listado'!$A$155:$Z$1048576,MATCH($A673,'Hoja de Trabajo para listado'!$A$155:$A$1048576,0),MATCH((CUADRO!J$5&amp;$E673),'Hoja de Trabajo para listado'!$A$151:$Z$151,0)),0)+IFERROR(INDEX('Hoja de Trabajo para listado'!$AB$155:$BA$1048576,MATCH($A673,'Hoja de Trabajo para listado'!$AB$155:$AB$1048576,0),MATCH((CUADRO!J$5&amp;$E673),'Hoja de Trabajo para listado'!$AB$151:$BA$151,0)),0)+IFERROR(INDEX('Hoja de Trabajo para listado'!$BC$155:$CB$1048576,MATCH($A673,'Hoja de Trabajo para listado'!$BC$155:$BC$1048576,0),MATCH((CUADRO!J$5&amp;$E673),'Hoja de Trabajo para listado'!$BC$151:$CB$151,0)),0)+IFERROR(INDEX('Hoja de Trabajo para listado'!$DE$153:$DG$274,MATCH($A673,'Hoja de Trabajo para listado'!$DE$153:$DE$1048576,0),MATCH((CUADRO!J$5&amp;$E673),'Hoja de Trabajo para listado'!$DE$151:$DG$151,0)),0)+IFERROR(INDEX('Hoja de Trabajo para listado'!$CD$155:$DC$1048576,MATCH($A673,'Hoja de Trabajo para listado'!$CD$155:$CD$1048576,0),MATCH((CUADRO!J$5&amp;$E673),'Hoja de Trabajo para listado'!$CD$151:$DC$151,0)),0)</f>
        <v>0</v>
      </c>
      <c r="K673" s="243">
        <f ca="1">+IFERROR(INDEX('Hoja de Trabajo para listado'!$A$155:$Z$1048576,MATCH($A673,'Hoja de Trabajo para listado'!$A$155:$A$1048576,0),MATCH((CUADRO!K$5&amp;$E673),'Hoja de Trabajo para listado'!$A$151:$Z$151,0)),0)+IFERROR(INDEX('Hoja de Trabajo para listado'!$AB$155:$BA$1048576,MATCH($A673,'Hoja de Trabajo para listado'!$AB$155:$AB$1048576,0),MATCH((CUADRO!K$5&amp;$E673),'Hoja de Trabajo para listado'!$AB$151:$BA$151,0)),0)+IFERROR(INDEX('Hoja de Trabajo para listado'!$BC$155:$CB$1048576,MATCH($A673,'Hoja de Trabajo para listado'!$BC$155:$BC$1048576,0),MATCH((CUADRO!K$5&amp;$E673),'Hoja de Trabajo para listado'!$BC$151:$CB$151,0)),0)+IFERROR(INDEX('Hoja de Trabajo para listado'!$DE$153:$DG$274,MATCH($A673,'Hoja de Trabajo para listado'!$DE$153:$DE$1048576,0),MATCH((CUADRO!K$5&amp;$E673),'Hoja de Trabajo para listado'!$DE$151:$DG$151,0)),0)+IFERROR(INDEX('Hoja de Trabajo para listado'!$CD$155:$DC$1048576,MATCH($A673,'Hoja de Trabajo para listado'!$CD$155:$CD$1048576,0),MATCH((CUADRO!K$5&amp;$E673),'Hoja de Trabajo para listado'!$CD$151:$DC$151,0)),0)</f>
        <v>0</v>
      </c>
      <c r="L673" s="243">
        <f ca="1">+IFERROR(INDEX('Hoja de Trabajo para listado'!$A$155:$Z$1048576,MATCH($A673,'Hoja de Trabajo para listado'!$A$155:$A$1048576,0),MATCH((CUADRO!L$5&amp;$E673),'Hoja de Trabajo para listado'!$A$151:$Z$151,0)),0)+IFERROR(INDEX('Hoja de Trabajo para listado'!$AB$155:$BA$1048576,MATCH($A673,'Hoja de Trabajo para listado'!$AB$155:$AB$1048576,0),MATCH((CUADRO!L$5&amp;$E673),'Hoja de Trabajo para listado'!$AB$151:$BA$151,0)),0)+IFERROR(INDEX('Hoja de Trabajo para listado'!$BC$155:$CB$1048576,MATCH($A673,'Hoja de Trabajo para listado'!$BC$155:$BC$1048576,0),MATCH((CUADRO!L$5&amp;$E673),'Hoja de Trabajo para listado'!$BC$151:$CB$151,0)),0)+IFERROR(INDEX('Hoja de Trabajo para listado'!$DE$153:$DG$274,MATCH($A673,'Hoja de Trabajo para listado'!$DE$153:$DE$1048576,0),MATCH((CUADRO!L$5&amp;$E673),'Hoja de Trabajo para listado'!$DE$151:$DG$151,0)),0)+IFERROR(INDEX('Hoja de Trabajo para listado'!$CD$155:$DC$1048576,MATCH($A673,'Hoja de Trabajo para listado'!$CD$155:$CD$1048576,0),MATCH((CUADRO!L$5&amp;$E673),'Hoja de Trabajo para listado'!$CD$151:$DC$151,0)),0)</f>
        <v>0</v>
      </c>
      <c r="M673" s="243">
        <f ca="1">+IFERROR(INDEX('Hoja de Trabajo para listado'!$A$155:$Z$1048576,MATCH($A673,'Hoja de Trabajo para listado'!$A$155:$A$1048576,0),MATCH((CUADRO!M$5&amp;$E673),'Hoja de Trabajo para listado'!$A$151:$Z$151,0)),0)+IFERROR(INDEX('Hoja de Trabajo para listado'!$AB$155:$BA$1048576,MATCH($A673,'Hoja de Trabajo para listado'!$AB$155:$AB$1048576,0),MATCH((CUADRO!M$5&amp;$E673),'Hoja de Trabajo para listado'!$AB$151:$BA$151,0)),0)+IFERROR(INDEX('Hoja de Trabajo para listado'!$BC$155:$CB$1048576,MATCH($A673,'Hoja de Trabajo para listado'!$BC$155:$BC$1048576,0),MATCH((CUADRO!M$5&amp;$E673),'Hoja de Trabajo para listado'!$BC$151:$CB$151,0)),0)+IFERROR(INDEX('Hoja de Trabajo para listado'!$DE$153:$DG$274,MATCH($A673,'Hoja de Trabajo para listado'!$DE$153:$DE$1048576,0),MATCH((CUADRO!M$5&amp;$E673),'Hoja de Trabajo para listado'!$DE$151:$DG$151,0)),0)+IFERROR(INDEX('Hoja de Trabajo para listado'!$CD$155:$DC$1048576,MATCH($A673,'Hoja de Trabajo para listado'!$CD$155:$CD$1048576,0),MATCH((CUADRO!M$5&amp;$E673),'Hoja de Trabajo para listado'!$CD$151:$DC$151,0)),0)</f>
        <v>0</v>
      </c>
      <c r="N673" s="243">
        <f ca="1">+IFERROR(INDEX('Hoja de Trabajo para listado'!$A$155:$Z$1048576,MATCH($A673,'Hoja de Trabajo para listado'!$A$155:$A$1048576,0),MATCH((CUADRO!N$5&amp;$E673),'Hoja de Trabajo para listado'!$A$151:$Z$151,0)),0)+IFERROR(INDEX('Hoja de Trabajo para listado'!$AB$155:$BA$1048576,MATCH($A673,'Hoja de Trabajo para listado'!$AB$155:$AB$1048576,0),MATCH((CUADRO!N$5&amp;$E673),'Hoja de Trabajo para listado'!$AB$151:$BA$151,0)),0)+IFERROR(INDEX('Hoja de Trabajo para listado'!$BC$155:$CB$1048576,MATCH($A673,'Hoja de Trabajo para listado'!$BC$155:$BC$1048576,0),MATCH((CUADRO!N$5&amp;$E673),'Hoja de Trabajo para listado'!$BC$151:$CB$151,0)),0)+IFERROR(INDEX('Hoja de Trabajo para listado'!$DE$153:$DG$274,MATCH($A673,'Hoja de Trabajo para listado'!$DE$153:$DE$1048576,0),MATCH((CUADRO!N$5&amp;$E673),'Hoja de Trabajo para listado'!$DE$151:$DG$151,0)),0)+IFERROR(INDEX('Hoja de Trabajo para listado'!$CD$155:$DC$1048576,MATCH($A673,'Hoja de Trabajo para listado'!$CD$155:$CD$1048576,0),MATCH((CUADRO!N$5&amp;$E673),'Hoja de Trabajo para listado'!$CD$151:$DC$151,0)),0)</f>
        <v>0</v>
      </c>
      <c r="O673" s="243">
        <f ca="1">+IFERROR(INDEX('Hoja de Trabajo para listado'!$A$155:$Z$1048576,MATCH($A673,'Hoja de Trabajo para listado'!$A$155:$A$1048576,0),MATCH((CUADRO!O$5&amp;$E673),'Hoja de Trabajo para listado'!$A$151:$Z$151,0)),0)+IFERROR(INDEX('Hoja de Trabajo para listado'!$AB$155:$BA$1048576,MATCH($A673,'Hoja de Trabajo para listado'!$AB$155:$AB$1048576,0),MATCH((CUADRO!O$5&amp;$E673),'Hoja de Trabajo para listado'!$AB$151:$BA$151,0)),0)+IFERROR(INDEX('Hoja de Trabajo para listado'!$BC$155:$CB$1048576,MATCH($A673,'Hoja de Trabajo para listado'!$BC$155:$BC$1048576,0),MATCH((CUADRO!O$5&amp;$E673),'Hoja de Trabajo para listado'!$BC$151:$CB$151,0)),0)+IFERROR(INDEX('Hoja de Trabajo para listado'!$DE$153:$DG$274,MATCH($A673,'Hoja de Trabajo para listado'!$DE$153:$DE$1048576,0),MATCH((CUADRO!O$5&amp;$E673),'Hoja de Trabajo para listado'!$DE$151:$DG$151,0)),0)+IFERROR(INDEX('Hoja de Trabajo para listado'!$CD$155:$DC$1048576,MATCH($A673,'Hoja de Trabajo para listado'!$CD$155:$CD$1048576,0),MATCH((CUADRO!O$5&amp;$E673),'Hoja de Trabajo para listado'!$CD$151:$DC$151,0)),0)</f>
        <v>0</v>
      </c>
      <c r="P673" s="243">
        <f ca="1">+IFERROR(INDEX('Hoja de Trabajo para listado'!$A$155:$Z$1048576,MATCH($A673,'Hoja de Trabajo para listado'!$A$155:$A$1048576,0),MATCH((CUADRO!P$5&amp;$E673),'Hoja de Trabajo para listado'!$A$151:$Z$151,0)),0)+IFERROR(INDEX('Hoja de Trabajo para listado'!$AB$155:$BA$1048576,MATCH($A673,'Hoja de Trabajo para listado'!$AB$155:$AB$1048576,0),MATCH((CUADRO!P$5&amp;$E673),'Hoja de Trabajo para listado'!$AB$151:$BA$151,0)),0)+IFERROR(INDEX('Hoja de Trabajo para listado'!$BC$155:$CB$1048576,MATCH($A673,'Hoja de Trabajo para listado'!$BC$155:$BC$1048576,0),MATCH((CUADRO!P$5&amp;$E673),'Hoja de Trabajo para listado'!$BC$151:$CB$151,0)),0)+IFERROR(INDEX('Hoja de Trabajo para listado'!$DE$153:$DG$274,MATCH($A673,'Hoja de Trabajo para listado'!$DE$153:$DE$1048576,0),MATCH((CUADRO!P$5&amp;$E673),'Hoja de Trabajo para listado'!$DE$151:$DG$151,0)),0)+IFERROR(INDEX('Hoja de Trabajo para listado'!$CD$155:$DC$1048576,MATCH($A673,'Hoja de Trabajo para listado'!$CD$155:$CD$1048576,0),MATCH((CUADRO!P$5&amp;$E673),'Hoja de Trabajo para listado'!$CD$151:$DC$151,0)),0)</f>
        <v>0</v>
      </c>
      <c r="Q673" s="243">
        <f ca="1">+IFERROR(INDEX('Hoja de Trabajo para listado'!$A$155:$Z$1048576,MATCH($A673,'Hoja de Trabajo para listado'!$A$155:$A$1048576,0),MATCH((CUADRO!Q$5&amp;$E673),'Hoja de Trabajo para listado'!$A$151:$Z$151,0)),0)+IFERROR(INDEX('Hoja de Trabajo para listado'!$AB$155:$BA$1048576,MATCH($A673,'Hoja de Trabajo para listado'!$AB$155:$AB$1048576,0),MATCH((CUADRO!Q$5&amp;$E673),'Hoja de Trabajo para listado'!$AB$151:$BA$151,0)),0)+IFERROR(INDEX('Hoja de Trabajo para listado'!$BC$155:$CB$1048576,MATCH($A673,'Hoja de Trabajo para listado'!$BC$155:$BC$1048576,0),MATCH((CUADRO!Q$5&amp;$E673),'Hoja de Trabajo para listado'!$BC$151:$CB$151,0)),0)+IFERROR(INDEX('Hoja de Trabajo para listado'!$DE$153:$DG$274,MATCH($A673,'Hoja de Trabajo para listado'!$DE$153:$DE$1048576,0),MATCH((CUADRO!Q$5&amp;$E673),'Hoja de Trabajo para listado'!$DE$151:$DG$151,0)),0)+IFERROR(INDEX('Hoja de Trabajo para listado'!$CD$155:$DC$1048576,MATCH($A673,'Hoja de Trabajo para listado'!$CD$155:$CD$1048576,0),MATCH((CUADRO!Q$5&amp;$E673),'Hoja de Trabajo para listado'!$CD$151:$DC$151,0)),0)</f>
        <v>0</v>
      </c>
      <c r="R673" s="243">
        <f t="shared" ca="1" si="23"/>
        <v>0</v>
      </c>
      <c r="S673" s="249">
        <f ca="1">+R672+R673</f>
        <v>0</v>
      </c>
      <c r="T673" s="243">
        <f ca="1">+S673</f>
        <v>0</v>
      </c>
      <c r="U673" s="242">
        <f t="shared" si="24"/>
        <v>2</v>
      </c>
      <c r="V673" s="333" t="str">
        <f>+VLOOKUP(A673,bd_lista!$A$3:$E$590,5,FALSE)</f>
        <v>Gobiernos Autonomos Municipales</v>
      </c>
      <c r="W673" s="392"/>
      <c r="X673" s="242">
        <f>+VLOOKUP(A673,[4]Sheet1!$A$13:$D$744,4,FALSE)</f>
        <v>0</v>
      </c>
      <c r="Y673" s="242" t="e">
        <f>+VLOOKUP(X673,bd_lista!$A$3:$C$590,3,FALSE)</f>
        <v>#N/A</v>
      </c>
      <c r="Z673" s="292"/>
      <c r="AA673" s="293"/>
    </row>
    <row r="674" spans="1:27" customFormat="1" ht="15" hidden="1" customHeight="1">
      <c r="A674" s="32">
        <v>1303</v>
      </c>
      <c r="B674" s="387">
        <f>+A674</f>
        <v>1303</v>
      </c>
      <c r="C674" s="247" t="str">
        <f>+VLOOKUP(A674,bd_lista!$A$3:$C$590,3,FALSE)</f>
        <v>Gobierno Autónomo Municipal de Sipe Sipe</v>
      </c>
      <c r="D674" s="389" t="str">
        <f>+C674</f>
        <v>Gobierno Autónomo Municipal de Sipe Sipe</v>
      </c>
      <c r="E674" s="242" t="s">
        <v>1304</v>
      </c>
      <c r="F674" s="243">
        <f ca="1">+IFERROR(INDEX('Hoja de Trabajo para listado'!$A$155:$Z$1048576,MATCH($A674,'Hoja de Trabajo para listado'!$A$155:$A$1048576,0),MATCH((CUADRO!F$5&amp;$E674),'Hoja de Trabajo para listado'!$A$151:$Z$151,0)),0)+IFERROR(INDEX('Hoja de Trabajo para listado'!$AB$155:$BA$1048576,MATCH($A674,'Hoja de Trabajo para listado'!$AB$155:$AB$1048576,0),MATCH((CUADRO!F$5&amp;$E674),'Hoja de Trabajo para listado'!$AB$151:$BA$151,0)),0)+IFERROR(INDEX('Hoja de Trabajo para listado'!$BC$155:$CB$1048576,MATCH($A674,'Hoja de Trabajo para listado'!$BC$155:$BC$1048576,0),MATCH((CUADRO!F$5&amp;$E674),'Hoja de Trabajo para listado'!$BC$151:$CB$151,0)),0)+IFERROR(INDEX('Hoja de Trabajo para listado'!$DE$153:$DG$274,MATCH($A674,'Hoja de Trabajo para listado'!$DE$153:$DE$1048576,0),MATCH((CUADRO!F$5&amp;$E674),'Hoja de Trabajo para listado'!$DE$151:$DG$151,0)),0)+IFERROR(INDEX('Hoja de Trabajo para listado'!$CD$155:$DC$1048576,MATCH($A674,'Hoja de Trabajo para listado'!$CD$155:$CD$1048576,0),MATCH((CUADRO!F$5&amp;$E674),'Hoja de Trabajo para listado'!$CD$151:$DC$151,0)),0)</f>
        <v>0</v>
      </c>
      <c r="G674" s="243">
        <f ca="1">+IFERROR(INDEX('Hoja de Trabajo para listado'!$A$155:$Z$1048576,MATCH($A674,'Hoja de Trabajo para listado'!$A$155:$A$1048576,0),MATCH((CUADRO!G$5&amp;$E674),'Hoja de Trabajo para listado'!$A$151:$Z$151,0)),0)+IFERROR(INDEX('Hoja de Trabajo para listado'!$AB$155:$BA$1048576,MATCH($A674,'Hoja de Trabajo para listado'!$AB$155:$AB$1048576,0),MATCH((CUADRO!G$5&amp;$E674),'Hoja de Trabajo para listado'!$AB$151:$BA$151,0)),0)+IFERROR(INDEX('Hoja de Trabajo para listado'!$BC$155:$CB$1048576,MATCH($A674,'Hoja de Trabajo para listado'!$BC$155:$BC$1048576,0),MATCH((CUADRO!G$5&amp;$E674),'Hoja de Trabajo para listado'!$BC$151:$CB$151,0)),0)+IFERROR(INDEX('Hoja de Trabajo para listado'!$DE$153:$DG$274,MATCH($A674,'Hoja de Trabajo para listado'!$DE$153:$DE$1048576,0),MATCH((CUADRO!G$5&amp;$E674),'Hoja de Trabajo para listado'!$DE$151:$DG$151,0)),0)+IFERROR(INDEX('Hoja de Trabajo para listado'!$CD$155:$DC$1048576,MATCH($A674,'Hoja de Trabajo para listado'!$CD$155:$CD$1048576,0),MATCH((CUADRO!G$5&amp;$E674),'Hoja de Trabajo para listado'!$CD$151:$DC$151,0)),0)</f>
        <v>0</v>
      </c>
      <c r="H674" s="243">
        <f ca="1">+IFERROR(INDEX('Hoja de Trabajo para listado'!$A$155:$Z$1048576,MATCH($A674,'Hoja de Trabajo para listado'!$A$155:$A$1048576,0),MATCH((CUADRO!H$5&amp;$E674),'Hoja de Trabajo para listado'!$A$151:$Z$151,0)),0)+IFERROR(INDEX('Hoja de Trabajo para listado'!$AB$155:$BA$1048576,MATCH($A674,'Hoja de Trabajo para listado'!$AB$155:$AB$1048576,0),MATCH((CUADRO!H$5&amp;$E674),'Hoja de Trabajo para listado'!$AB$151:$BA$151,0)),0)+IFERROR(INDEX('Hoja de Trabajo para listado'!$BC$155:$CB$1048576,MATCH($A674,'Hoja de Trabajo para listado'!$BC$155:$BC$1048576,0),MATCH((CUADRO!H$5&amp;$E674),'Hoja de Trabajo para listado'!$BC$151:$CB$151,0)),0)+IFERROR(INDEX('Hoja de Trabajo para listado'!$DE$153:$DG$274,MATCH($A674,'Hoja de Trabajo para listado'!$DE$153:$DE$1048576,0),MATCH((CUADRO!H$5&amp;$E674),'Hoja de Trabajo para listado'!$DE$151:$DG$151,0)),0)+IFERROR(INDEX('Hoja de Trabajo para listado'!$CD$155:$DC$1048576,MATCH($A674,'Hoja de Trabajo para listado'!$CD$155:$CD$1048576,0),MATCH((CUADRO!H$5&amp;$E674),'Hoja de Trabajo para listado'!$CD$151:$DC$151,0)),0)</f>
        <v>0</v>
      </c>
      <c r="I674" s="243">
        <f ca="1">+IFERROR(INDEX('Hoja de Trabajo para listado'!$A$155:$Z$1048576,MATCH($A674,'Hoja de Trabajo para listado'!$A$155:$A$1048576,0),MATCH((CUADRO!I$5&amp;$E674),'Hoja de Trabajo para listado'!$A$151:$Z$151,0)),0)+IFERROR(INDEX('Hoja de Trabajo para listado'!$AB$155:$BA$1048576,MATCH($A674,'Hoja de Trabajo para listado'!$AB$155:$AB$1048576,0),MATCH((CUADRO!I$5&amp;$E674),'Hoja de Trabajo para listado'!$AB$151:$BA$151,0)),0)+IFERROR(INDEX('Hoja de Trabajo para listado'!$BC$155:$CB$1048576,MATCH($A674,'Hoja de Trabajo para listado'!$BC$155:$BC$1048576,0),MATCH((CUADRO!I$5&amp;$E674),'Hoja de Trabajo para listado'!$BC$151:$CB$151,0)),0)+IFERROR(INDEX('Hoja de Trabajo para listado'!$DE$153:$DG$274,MATCH($A674,'Hoja de Trabajo para listado'!$DE$153:$DE$1048576,0),MATCH((CUADRO!I$5&amp;$E674),'Hoja de Trabajo para listado'!$DE$151:$DG$151,0)),0)+IFERROR(INDEX('Hoja de Trabajo para listado'!$CD$155:$DC$1048576,MATCH($A674,'Hoja de Trabajo para listado'!$CD$155:$CD$1048576,0),MATCH((CUADRO!I$5&amp;$E674),'Hoja de Trabajo para listado'!$CD$151:$DC$151,0)),0)</f>
        <v>0</v>
      </c>
      <c r="J674" s="243">
        <f ca="1">+IFERROR(INDEX('Hoja de Trabajo para listado'!$A$155:$Z$1048576,MATCH($A674,'Hoja de Trabajo para listado'!$A$155:$A$1048576,0),MATCH((CUADRO!J$5&amp;$E674),'Hoja de Trabajo para listado'!$A$151:$Z$151,0)),0)+IFERROR(INDEX('Hoja de Trabajo para listado'!$AB$155:$BA$1048576,MATCH($A674,'Hoja de Trabajo para listado'!$AB$155:$AB$1048576,0),MATCH((CUADRO!J$5&amp;$E674),'Hoja de Trabajo para listado'!$AB$151:$BA$151,0)),0)+IFERROR(INDEX('Hoja de Trabajo para listado'!$BC$155:$CB$1048576,MATCH($A674,'Hoja de Trabajo para listado'!$BC$155:$BC$1048576,0),MATCH((CUADRO!J$5&amp;$E674),'Hoja de Trabajo para listado'!$BC$151:$CB$151,0)),0)+IFERROR(INDEX('Hoja de Trabajo para listado'!$DE$153:$DG$274,MATCH($A674,'Hoja de Trabajo para listado'!$DE$153:$DE$1048576,0),MATCH((CUADRO!J$5&amp;$E674),'Hoja de Trabajo para listado'!$DE$151:$DG$151,0)),0)+IFERROR(INDEX('Hoja de Trabajo para listado'!$CD$155:$DC$1048576,MATCH($A674,'Hoja de Trabajo para listado'!$CD$155:$CD$1048576,0),MATCH((CUADRO!J$5&amp;$E674),'Hoja de Trabajo para listado'!$CD$151:$DC$151,0)),0)</f>
        <v>0</v>
      </c>
      <c r="K674" s="243">
        <f ca="1">+IFERROR(INDEX('Hoja de Trabajo para listado'!$A$155:$Z$1048576,MATCH($A674,'Hoja de Trabajo para listado'!$A$155:$A$1048576,0),MATCH((CUADRO!K$5&amp;$E674),'Hoja de Trabajo para listado'!$A$151:$Z$151,0)),0)+IFERROR(INDEX('Hoja de Trabajo para listado'!$AB$155:$BA$1048576,MATCH($A674,'Hoja de Trabajo para listado'!$AB$155:$AB$1048576,0),MATCH((CUADRO!K$5&amp;$E674),'Hoja de Trabajo para listado'!$AB$151:$BA$151,0)),0)+IFERROR(INDEX('Hoja de Trabajo para listado'!$BC$155:$CB$1048576,MATCH($A674,'Hoja de Trabajo para listado'!$BC$155:$BC$1048576,0),MATCH((CUADRO!K$5&amp;$E674),'Hoja de Trabajo para listado'!$BC$151:$CB$151,0)),0)+IFERROR(INDEX('Hoja de Trabajo para listado'!$DE$153:$DG$274,MATCH($A674,'Hoja de Trabajo para listado'!$DE$153:$DE$1048576,0),MATCH((CUADRO!K$5&amp;$E674),'Hoja de Trabajo para listado'!$DE$151:$DG$151,0)),0)+IFERROR(INDEX('Hoja de Trabajo para listado'!$CD$155:$DC$1048576,MATCH($A674,'Hoja de Trabajo para listado'!$CD$155:$CD$1048576,0),MATCH((CUADRO!K$5&amp;$E674),'Hoja de Trabajo para listado'!$CD$151:$DC$151,0)),0)</f>
        <v>0</v>
      </c>
      <c r="L674" s="243">
        <f ca="1">+IFERROR(INDEX('Hoja de Trabajo para listado'!$A$155:$Z$1048576,MATCH($A674,'Hoja de Trabajo para listado'!$A$155:$A$1048576,0),MATCH((CUADRO!L$5&amp;$E674),'Hoja de Trabajo para listado'!$A$151:$Z$151,0)),0)+IFERROR(INDEX('Hoja de Trabajo para listado'!$AB$155:$BA$1048576,MATCH($A674,'Hoja de Trabajo para listado'!$AB$155:$AB$1048576,0),MATCH((CUADRO!L$5&amp;$E674),'Hoja de Trabajo para listado'!$AB$151:$BA$151,0)),0)+IFERROR(INDEX('Hoja de Trabajo para listado'!$BC$155:$CB$1048576,MATCH($A674,'Hoja de Trabajo para listado'!$BC$155:$BC$1048576,0),MATCH((CUADRO!L$5&amp;$E674),'Hoja de Trabajo para listado'!$BC$151:$CB$151,0)),0)+IFERROR(INDEX('Hoja de Trabajo para listado'!$DE$153:$DG$274,MATCH($A674,'Hoja de Trabajo para listado'!$DE$153:$DE$1048576,0),MATCH((CUADRO!L$5&amp;$E674),'Hoja de Trabajo para listado'!$DE$151:$DG$151,0)),0)+IFERROR(INDEX('Hoja de Trabajo para listado'!$CD$155:$DC$1048576,MATCH($A674,'Hoja de Trabajo para listado'!$CD$155:$CD$1048576,0),MATCH((CUADRO!L$5&amp;$E674),'Hoja de Trabajo para listado'!$CD$151:$DC$151,0)),0)</f>
        <v>0</v>
      </c>
      <c r="M674" s="243">
        <f ca="1">+IFERROR(INDEX('Hoja de Trabajo para listado'!$A$155:$Z$1048576,MATCH($A674,'Hoja de Trabajo para listado'!$A$155:$A$1048576,0),MATCH((CUADRO!M$5&amp;$E674),'Hoja de Trabajo para listado'!$A$151:$Z$151,0)),0)+IFERROR(INDEX('Hoja de Trabajo para listado'!$AB$155:$BA$1048576,MATCH($A674,'Hoja de Trabajo para listado'!$AB$155:$AB$1048576,0),MATCH((CUADRO!M$5&amp;$E674),'Hoja de Trabajo para listado'!$AB$151:$BA$151,0)),0)+IFERROR(INDEX('Hoja de Trabajo para listado'!$BC$155:$CB$1048576,MATCH($A674,'Hoja de Trabajo para listado'!$BC$155:$BC$1048576,0),MATCH((CUADRO!M$5&amp;$E674),'Hoja de Trabajo para listado'!$BC$151:$CB$151,0)),0)+IFERROR(INDEX('Hoja de Trabajo para listado'!$DE$153:$DG$274,MATCH($A674,'Hoja de Trabajo para listado'!$DE$153:$DE$1048576,0),MATCH((CUADRO!M$5&amp;$E674),'Hoja de Trabajo para listado'!$DE$151:$DG$151,0)),0)+IFERROR(INDEX('Hoja de Trabajo para listado'!$CD$155:$DC$1048576,MATCH($A674,'Hoja de Trabajo para listado'!$CD$155:$CD$1048576,0),MATCH((CUADRO!M$5&amp;$E674),'Hoja de Trabajo para listado'!$CD$151:$DC$151,0)),0)</f>
        <v>0</v>
      </c>
      <c r="N674" s="243">
        <f ca="1">+IFERROR(INDEX('Hoja de Trabajo para listado'!$A$155:$Z$1048576,MATCH($A674,'Hoja de Trabajo para listado'!$A$155:$A$1048576,0),MATCH((CUADRO!N$5&amp;$E674),'Hoja de Trabajo para listado'!$A$151:$Z$151,0)),0)+IFERROR(INDEX('Hoja de Trabajo para listado'!$AB$155:$BA$1048576,MATCH($A674,'Hoja de Trabajo para listado'!$AB$155:$AB$1048576,0),MATCH((CUADRO!N$5&amp;$E674),'Hoja de Trabajo para listado'!$AB$151:$BA$151,0)),0)+IFERROR(INDEX('Hoja de Trabajo para listado'!$BC$155:$CB$1048576,MATCH($A674,'Hoja de Trabajo para listado'!$BC$155:$BC$1048576,0),MATCH((CUADRO!N$5&amp;$E674),'Hoja de Trabajo para listado'!$BC$151:$CB$151,0)),0)+IFERROR(INDEX('Hoja de Trabajo para listado'!$DE$153:$DG$274,MATCH($A674,'Hoja de Trabajo para listado'!$DE$153:$DE$1048576,0),MATCH((CUADRO!N$5&amp;$E674),'Hoja de Trabajo para listado'!$DE$151:$DG$151,0)),0)+IFERROR(INDEX('Hoja de Trabajo para listado'!$CD$155:$DC$1048576,MATCH($A674,'Hoja de Trabajo para listado'!$CD$155:$CD$1048576,0),MATCH((CUADRO!N$5&amp;$E674),'Hoja de Trabajo para listado'!$CD$151:$DC$151,0)),0)</f>
        <v>0</v>
      </c>
      <c r="O674" s="243">
        <f ca="1">+IFERROR(INDEX('Hoja de Trabajo para listado'!$A$155:$Z$1048576,MATCH($A674,'Hoja de Trabajo para listado'!$A$155:$A$1048576,0),MATCH((CUADRO!O$5&amp;$E674),'Hoja de Trabajo para listado'!$A$151:$Z$151,0)),0)+IFERROR(INDEX('Hoja de Trabajo para listado'!$AB$155:$BA$1048576,MATCH($A674,'Hoja de Trabajo para listado'!$AB$155:$AB$1048576,0),MATCH((CUADRO!O$5&amp;$E674),'Hoja de Trabajo para listado'!$AB$151:$BA$151,0)),0)+IFERROR(INDEX('Hoja de Trabajo para listado'!$BC$155:$CB$1048576,MATCH($A674,'Hoja de Trabajo para listado'!$BC$155:$BC$1048576,0),MATCH((CUADRO!O$5&amp;$E674),'Hoja de Trabajo para listado'!$BC$151:$CB$151,0)),0)+IFERROR(INDEX('Hoja de Trabajo para listado'!$DE$153:$DG$274,MATCH($A674,'Hoja de Trabajo para listado'!$DE$153:$DE$1048576,0),MATCH((CUADRO!O$5&amp;$E674),'Hoja de Trabajo para listado'!$DE$151:$DG$151,0)),0)+IFERROR(INDEX('Hoja de Trabajo para listado'!$CD$155:$DC$1048576,MATCH($A674,'Hoja de Trabajo para listado'!$CD$155:$CD$1048576,0),MATCH((CUADRO!O$5&amp;$E674),'Hoja de Trabajo para listado'!$CD$151:$DC$151,0)),0)</f>
        <v>0</v>
      </c>
      <c r="P674" s="243">
        <f ca="1">+IFERROR(INDEX('Hoja de Trabajo para listado'!$A$155:$Z$1048576,MATCH($A674,'Hoja de Trabajo para listado'!$A$155:$A$1048576,0),MATCH((CUADRO!P$5&amp;$E674),'Hoja de Trabajo para listado'!$A$151:$Z$151,0)),0)+IFERROR(INDEX('Hoja de Trabajo para listado'!$AB$155:$BA$1048576,MATCH($A674,'Hoja de Trabajo para listado'!$AB$155:$AB$1048576,0),MATCH((CUADRO!P$5&amp;$E674),'Hoja de Trabajo para listado'!$AB$151:$BA$151,0)),0)+IFERROR(INDEX('Hoja de Trabajo para listado'!$BC$155:$CB$1048576,MATCH($A674,'Hoja de Trabajo para listado'!$BC$155:$BC$1048576,0),MATCH((CUADRO!P$5&amp;$E674),'Hoja de Trabajo para listado'!$BC$151:$CB$151,0)),0)+IFERROR(INDEX('Hoja de Trabajo para listado'!$DE$153:$DG$274,MATCH($A674,'Hoja de Trabajo para listado'!$DE$153:$DE$1048576,0),MATCH((CUADRO!P$5&amp;$E674),'Hoja de Trabajo para listado'!$DE$151:$DG$151,0)),0)+IFERROR(INDEX('Hoja de Trabajo para listado'!$CD$155:$DC$1048576,MATCH($A674,'Hoja de Trabajo para listado'!$CD$155:$CD$1048576,0),MATCH((CUADRO!P$5&amp;$E674),'Hoja de Trabajo para listado'!$CD$151:$DC$151,0)),0)</f>
        <v>0</v>
      </c>
      <c r="Q674" s="243">
        <f ca="1">+IFERROR(INDEX('Hoja de Trabajo para listado'!$A$155:$Z$1048576,MATCH($A674,'Hoja de Trabajo para listado'!$A$155:$A$1048576,0),MATCH((CUADRO!Q$5&amp;$E674),'Hoja de Trabajo para listado'!$A$151:$Z$151,0)),0)+IFERROR(INDEX('Hoja de Trabajo para listado'!$AB$155:$BA$1048576,MATCH($A674,'Hoja de Trabajo para listado'!$AB$155:$AB$1048576,0),MATCH((CUADRO!Q$5&amp;$E674),'Hoja de Trabajo para listado'!$AB$151:$BA$151,0)),0)+IFERROR(INDEX('Hoja de Trabajo para listado'!$BC$155:$CB$1048576,MATCH($A674,'Hoja de Trabajo para listado'!$BC$155:$BC$1048576,0),MATCH((CUADRO!Q$5&amp;$E674),'Hoja de Trabajo para listado'!$BC$151:$CB$151,0)),0)+IFERROR(INDEX('Hoja de Trabajo para listado'!$DE$153:$DG$274,MATCH($A674,'Hoja de Trabajo para listado'!$DE$153:$DE$1048576,0),MATCH((CUADRO!Q$5&amp;$E674),'Hoja de Trabajo para listado'!$DE$151:$DG$151,0)),0)+IFERROR(INDEX('Hoja de Trabajo para listado'!$CD$155:$DC$1048576,MATCH($A674,'Hoja de Trabajo para listado'!$CD$155:$CD$1048576,0),MATCH((CUADRO!Q$5&amp;$E674),'Hoja de Trabajo para listado'!$CD$151:$DC$151,0)),0)</f>
        <v>0</v>
      </c>
      <c r="R674" s="243">
        <f t="shared" ca="1" si="23"/>
        <v>0</v>
      </c>
      <c r="S674" s="249"/>
      <c r="T674" s="243">
        <f ca="1">+T675</f>
        <v>0</v>
      </c>
      <c r="U674" s="242">
        <f t="shared" si="24"/>
        <v>1</v>
      </c>
      <c r="V674" s="333" t="str">
        <f>+VLOOKUP(A674,bd_lista!$A$3:$E$590,5,FALSE)</f>
        <v>Gobiernos Autonomos Municipales</v>
      </c>
      <c r="W674" s="391" t="str">
        <f>+V674</f>
        <v>Gobiernos Autonomos Municipales</v>
      </c>
      <c r="X674" s="242">
        <f>+VLOOKUP(A674,[4]Sheet1!$A$13:$D$744,4,FALSE)</f>
        <v>0</v>
      </c>
      <c r="Y674" s="242" t="e">
        <f>+VLOOKUP(X674,bd_lista!$A$3:$C$590,3,FALSE)</f>
        <v>#N/A</v>
      </c>
      <c r="Z674" s="294">
        <f>+X674</f>
        <v>0</v>
      </c>
      <c r="AA674" s="295" t="e">
        <f>+Y674</f>
        <v>#N/A</v>
      </c>
    </row>
    <row r="675" spans="1:27" customFormat="1" ht="15" hidden="1" customHeight="1">
      <c r="A675" s="32">
        <v>1303</v>
      </c>
      <c r="B675" s="388"/>
      <c r="C675" s="247" t="str">
        <f>+VLOOKUP(A675,bd_lista!$A$3:$C$590,3,FALSE)</f>
        <v>Gobierno Autónomo Municipal de Sipe Sipe</v>
      </c>
      <c r="D675" s="390"/>
      <c r="E675" s="244" t="s">
        <v>1305</v>
      </c>
      <c r="F675" s="243">
        <f ca="1">+IFERROR(INDEX('Hoja de Trabajo para listado'!$A$155:$Z$1048576,MATCH($A675,'Hoja de Trabajo para listado'!$A$155:$A$1048576,0),MATCH((CUADRO!F$5&amp;$E675),'Hoja de Trabajo para listado'!$A$151:$Z$151,0)),0)+IFERROR(INDEX('Hoja de Trabajo para listado'!$AB$155:$BA$1048576,MATCH($A675,'Hoja de Trabajo para listado'!$AB$155:$AB$1048576,0),MATCH((CUADRO!F$5&amp;$E675),'Hoja de Trabajo para listado'!$AB$151:$BA$151,0)),0)+IFERROR(INDEX('Hoja de Trabajo para listado'!$BC$155:$CB$1048576,MATCH($A675,'Hoja de Trabajo para listado'!$BC$155:$BC$1048576,0),MATCH((CUADRO!F$5&amp;$E675),'Hoja de Trabajo para listado'!$BC$151:$CB$151,0)),0)+IFERROR(INDEX('Hoja de Trabajo para listado'!$DE$153:$DG$274,MATCH($A675,'Hoja de Trabajo para listado'!$DE$153:$DE$1048576,0),MATCH((CUADRO!F$5&amp;$E675),'Hoja de Trabajo para listado'!$DE$151:$DG$151,0)),0)+IFERROR(INDEX('Hoja de Trabajo para listado'!$CD$155:$DC$1048576,MATCH($A675,'Hoja de Trabajo para listado'!$CD$155:$CD$1048576,0),MATCH((CUADRO!F$5&amp;$E675),'Hoja de Trabajo para listado'!$CD$151:$DC$151,0)),0)</f>
        <v>0</v>
      </c>
      <c r="G675" s="243">
        <f ca="1">+IFERROR(INDEX('Hoja de Trabajo para listado'!$A$155:$Z$1048576,MATCH($A675,'Hoja de Trabajo para listado'!$A$155:$A$1048576,0),MATCH((CUADRO!G$5&amp;$E675),'Hoja de Trabajo para listado'!$A$151:$Z$151,0)),0)+IFERROR(INDEX('Hoja de Trabajo para listado'!$AB$155:$BA$1048576,MATCH($A675,'Hoja de Trabajo para listado'!$AB$155:$AB$1048576,0),MATCH((CUADRO!G$5&amp;$E675),'Hoja de Trabajo para listado'!$AB$151:$BA$151,0)),0)+IFERROR(INDEX('Hoja de Trabajo para listado'!$BC$155:$CB$1048576,MATCH($A675,'Hoja de Trabajo para listado'!$BC$155:$BC$1048576,0),MATCH((CUADRO!G$5&amp;$E675),'Hoja de Trabajo para listado'!$BC$151:$CB$151,0)),0)+IFERROR(INDEX('Hoja de Trabajo para listado'!$DE$153:$DG$274,MATCH($A675,'Hoja de Trabajo para listado'!$DE$153:$DE$1048576,0),MATCH((CUADRO!G$5&amp;$E675),'Hoja de Trabajo para listado'!$DE$151:$DG$151,0)),0)+IFERROR(INDEX('Hoja de Trabajo para listado'!$CD$155:$DC$1048576,MATCH($A675,'Hoja de Trabajo para listado'!$CD$155:$CD$1048576,0),MATCH((CUADRO!G$5&amp;$E675),'Hoja de Trabajo para listado'!$CD$151:$DC$151,0)),0)</f>
        <v>0</v>
      </c>
      <c r="H675" s="243">
        <f ca="1">+IFERROR(INDEX('Hoja de Trabajo para listado'!$A$155:$Z$1048576,MATCH($A675,'Hoja de Trabajo para listado'!$A$155:$A$1048576,0),MATCH((CUADRO!H$5&amp;$E675),'Hoja de Trabajo para listado'!$A$151:$Z$151,0)),0)+IFERROR(INDEX('Hoja de Trabajo para listado'!$AB$155:$BA$1048576,MATCH($A675,'Hoja de Trabajo para listado'!$AB$155:$AB$1048576,0),MATCH((CUADRO!H$5&amp;$E675),'Hoja de Trabajo para listado'!$AB$151:$BA$151,0)),0)+IFERROR(INDEX('Hoja de Trabajo para listado'!$BC$155:$CB$1048576,MATCH($A675,'Hoja de Trabajo para listado'!$BC$155:$BC$1048576,0),MATCH((CUADRO!H$5&amp;$E675),'Hoja de Trabajo para listado'!$BC$151:$CB$151,0)),0)+IFERROR(INDEX('Hoja de Trabajo para listado'!$DE$153:$DG$274,MATCH($A675,'Hoja de Trabajo para listado'!$DE$153:$DE$1048576,0),MATCH((CUADRO!H$5&amp;$E675),'Hoja de Trabajo para listado'!$DE$151:$DG$151,0)),0)+IFERROR(INDEX('Hoja de Trabajo para listado'!$CD$155:$DC$1048576,MATCH($A675,'Hoja de Trabajo para listado'!$CD$155:$CD$1048576,0),MATCH((CUADRO!H$5&amp;$E675),'Hoja de Trabajo para listado'!$CD$151:$DC$151,0)),0)</f>
        <v>0</v>
      </c>
      <c r="I675" s="243">
        <f ca="1">+IFERROR(INDEX('Hoja de Trabajo para listado'!$A$155:$Z$1048576,MATCH($A675,'Hoja de Trabajo para listado'!$A$155:$A$1048576,0),MATCH((CUADRO!I$5&amp;$E675),'Hoja de Trabajo para listado'!$A$151:$Z$151,0)),0)+IFERROR(INDEX('Hoja de Trabajo para listado'!$AB$155:$BA$1048576,MATCH($A675,'Hoja de Trabajo para listado'!$AB$155:$AB$1048576,0),MATCH((CUADRO!I$5&amp;$E675),'Hoja de Trabajo para listado'!$AB$151:$BA$151,0)),0)+IFERROR(INDEX('Hoja de Trabajo para listado'!$BC$155:$CB$1048576,MATCH($A675,'Hoja de Trabajo para listado'!$BC$155:$BC$1048576,0),MATCH((CUADRO!I$5&amp;$E675),'Hoja de Trabajo para listado'!$BC$151:$CB$151,0)),0)+IFERROR(INDEX('Hoja de Trabajo para listado'!$DE$153:$DG$274,MATCH($A675,'Hoja de Trabajo para listado'!$DE$153:$DE$1048576,0),MATCH((CUADRO!I$5&amp;$E675),'Hoja de Trabajo para listado'!$DE$151:$DG$151,0)),0)+IFERROR(INDEX('Hoja de Trabajo para listado'!$CD$155:$DC$1048576,MATCH($A675,'Hoja de Trabajo para listado'!$CD$155:$CD$1048576,0),MATCH((CUADRO!I$5&amp;$E675),'Hoja de Trabajo para listado'!$CD$151:$DC$151,0)),0)</f>
        <v>0</v>
      </c>
      <c r="J675" s="243">
        <f ca="1">+IFERROR(INDEX('Hoja de Trabajo para listado'!$A$155:$Z$1048576,MATCH($A675,'Hoja de Trabajo para listado'!$A$155:$A$1048576,0),MATCH((CUADRO!J$5&amp;$E675),'Hoja de Trabajo para listado'!$A$151:$Z$151,0)),0)+IFERROR(INDEX('Hoja de Trabajo para listado'!$AB$155:$BA$1048576,MATCH($A675,'Hoja de Trabajo para listado'!$AB$155:$AB$1048576,0),MATCH((CUADRO!J$5&amp;$E675),'Hoja de Trabajo para listado'!$AB$151:$BA$151,0)),0)+IFERROR(INDEX('Hoja de Trabajo para listado'!$BC$155:$CB$1048576,MATCH($A675,'Hoja de Trabajo para listado'!$BC$155:$BC$1048576,0),MATCH((CUADRO!J$5&amp;$E675),'Hoja de Trabajo para listado'!$BC$151:$CB$151,0)),0)+IFERROR(INDEX('Hoja de Trabajo para listado'!$DE$153:$DG$274,MATCH($A675,'Hoja de Trabajo para listado'!$DE$153:$DE$1048576,0),MATCH((CUADRO!J$5&amp;$E675),'Hoja de Trabajo para listado'!$DE$151:$DG$151,0)),0)+IFERROR(INDEX('Hoja de Trabajo para listado'!$CD$155:$DC$1048576,MATCH($A675,'Hoja de Trabajo para listado'!$CD$155:$CD$1048576,0),MATCH((CUADRO!J$5&amp;$E675),'Hoja de Trabajo para listado'!$CD$151:$DC$151,0)),0)</f>
        <v>0</v>
      </c>
      <c r="K675" s="243">
        <f ca="1">+IFERROR(INDEX('Hoja de Trabajo para listado'!$A$155:$Z$1048576,MATCH($A675,'Hoja de Trabajo para listado'!$A$155:$A$1048576,0),MATCH((CUADRO!K$5&amp;$E675),'Hoja de Trabajo para listado'!$A$151:$Z$151,0)),0)+IFERROR(INDEX('Hoja de Trabajo para listado'!$AB$155:$BA$1048576,MATCH($A675,'Hoja de Trabajo para listado'!$AB$155:$AB$1048576,0),MATCH((CUADRO!K$5&amp;$E675),'Hoja de Trabajo para listado'!$AB$151:$BA$151,0)),0)+IFERROR(INDEX('Hoja de Trabajo para listado'!$BC$155:$CB$1048576,MATCH($A675,'Hoja de Trabajo para listado'!$BC$155:$BC$1048576,0),MATCH((CUADRO!K$5&amp;$E675),'Hoja de Trabajo para listado'!$BC$151:$CB$151,0)),0)+IFERROR(INDEX('Hoja de Trabajo para listado'!$DE$153:$DG$274,MATCH($A675,'Hoja de Trabajo para listado'!$DE$153:$DE$1048576,0),MATCH((CUADRO!K$5&amp;$E675),'Hoja de Trabajo para listado'!$DE$151:$DG$151,0)),0)+IFERROR(INDEX('Hoja de Trabajo para listado'!$CD$155:$DC$1048576,MATCH($A675,'Hoja de Trabajo para listado'!$CD$155:$CD$1048576,0),MATCH((CUADRO!K$5&amp;$E675),'Hoja de Trabajo para listado'!$CD$151:$DC$151,0)),0)</f>
        <v>0</v>
      </c>
      <c r="L675" s="243">
        <f ca="1">+IFERROR(INDEX('Hoja de Trabajo para listado'!$A$155:$Z$1048576,MATCH($A675,'Hoja de Trabajo para listado'!$A$155:$A$1048576,0),MATCH((CUADRO!L$5&amp;$E675),'Hoja de Trabajo para listado'!$A$151:$Z$151,0)),0)+IFERROR(INDEX('Hoja de Trabajo para listado'!$AB$155:$BA$1048576,MATCH($A675,'Hoja de Trabajo para listado'!$AB$155:$AB$1048576,0),MATCH((CUADRO!L$5&amp;$E675),'Hoja de Trabajo para listado'!$AB$151:$BA$151,0)),0)+IFERROR(INDEX('Hoja de Trabajo para listado'!$BC$155:$CB$1048576,MATCH($A675,'Hoja de Trabajo para listado'!$BC$155:$BC$1048576,0),MATCH((CUADRO!L$5&amp;$E675),'Hoja de Trabajo para listado'!$BC$151:$CB$151,0)),0)+IFERROR(INDEX('Hoja de Trabajo para listado'!$DE$153:$DG$274,MATCH($A675,'Hoja de Trabajo para listado'!$DE$153:$DE$1048576,0),MATCH((CUADRO!L$5&amp;$E675),'Hoja de Trabajo para listado'!$DE$151:$DG$151,0)),0)+IFERROR(INDEX('Hoja de Trabajo para listado'!$CD$155:$DC$1048576,MATCH($A675,'Hoja de Trabajo para listado'!$CD$155:$CD$1048576,0),MATCH((CUADRO!L$5&amp;$E675),'Hoja de Trabajo para listado'!$CD$151:$DC$151,0)),0)</f>
        <v>0</v>
      </c>
      <c r="M675" s="243">
        <f ca="1">+IFERROR(INDEX('Hoja de Trabajo para listado'!$A$155:$Z$1048576,MATCH($A675,'Hoja de Trabajo para listado'!$A$155:$A$1048576,0),MATCH((CUADRO!M$5&amp;$E675),'Hoja de Trabajo para listado'!$A$151:$Z$151,0)),0)+IFERROR(INDEX('Hoja de Trabajo para listado'!$AB$155:$BA$1048576,MATCH($A675,'Hoja de Trabajo para listado'!$AB$155:$AB$1048576,0),MATCH((CUADRO!M$5&amp;$E675),'Hoja de Trabajo para listado'!$AB$151:$BA$151,0)),0)+IFERROR(INDEX('Hoja de Trabajo para listado'!$BC$155:$CB$1048576,MATCH($A675,'Hoja de Trabajo para listado'!$BC$155:$BC$1048576,0),MATCH((CUADRO!M$5&amp;$E675),'Hoja de Trabajo para listado'!$BC$151:$CB$151,0)),0)+IFERROR(INDEX('Hoja de Trabajo para listado'!$DE$153:$DG$274,MATCH($A675,'Hoja de Trabajo para listado'!$DE$153:$DE$1048576,0),MATCH((CUADRO!M$5&amp;$E675),'Hoja de Trabajo para listado'!$DE$151:$DG$151,0)),0)+IFERROR(INDEX('Hoja de Trabajo para listado'!$CD$155:$DC$1048576,MATCH($A675,'Hoja de Trabajo para listado'!$CD$155:$CD$1048576,0),MATCH((CUADRO!M$5&amp;$E675),'Hoja de Trabajo para listado'!$CD$151:$DC$151,0)),0)</f>
        <v>0</v>
      </c>
      <c r="N675" s="243">
        <f ca="1">+IFERROR(INDEX('Hoja de Trabajo para listado'!$A$155:$Z$1048576,MATCH($A675,'Hoja de Trabajo para listado'!$A$155:$A$1048576,0),MATCH((CUADRO!N$5&amp;$E675),'Hoja de Trabajo para listado'!$A$151:$Z$151,0)),0)+IFERROR(INDEX('Hoja de Trabajo para listado'!$AB$155:$BA$1048576,MATCH($A675,'Hoja de Trabajo para listado'!$AB$155:$AB$1048576,0),MATCH((CUADRO!N$5&amp;$E675),'Hoja de Trabajo para listado'!$AB$151:$BA$151,0)),0)+IFERROR(INDEX('Hoja de Trabajo para listado'!$BC$155:$CB$1048576,MATCH($A675,'Hoja de Trabajo para listado'!$BC$155:$BC$1048576,0),MATCH((CUADRO!N$5&amp;$E675),'Hoja de Trabajo para listado'!$BC$151:$CB$151,0)),0)+IFERROR(INDEX('Hoja de Trabajo para listado'!$DE$153:$DG$274,MATCH($A675,'Hoja de Trabajo para listado'!$DE$153:$DE$1048576,0),MATCH((CUADRO!N$5&amp;$E675),'Hoja de Trabajo para listado'!$DE$151:$DG$151,0)),0)+IFERROR(INDEX('Hoja de Trabajo para listado'!$CD$155:$DC$1048576,MATCH($A675,'Hoja de Trabajo para listado'!$CD$155:$CD$1048576,0),MATCH((CUADRO!N$5&amp;$E675),'Hoja de Trabajo para listado'!$CD$151:$DC$151,0)),0)</f>
        <v>0</v>
      </c>
      <c r="O675" s="243">
        <f ca="1">+IFERROR(INDEX('Hoja de Trabajo para listado'!$A$155:$Z$1048576,MATCH($A675,'Hoja de Trabajo para listado'!$A$155:$A$1048576,0),MATCH((CUADRO!O$5&amp;$E675),'Hoja de Trabajo para listado'!$A$151:$Z$151,0)),0)+IFERROR(INDEX('Hoja de Trabajo para listado'!$AB$155:$BA$1048576,MATCH($A675,'Hoja de Trabajo para listado'!$AB$155:$AB$1048576,0),MATCH((CUADRO!O$5&amp;$E675),'Hoja de Trabajo para listado'!$AB$151:$BA$151,0)),0)+IFERROR(INDEX('Hoja de Trabajo para listado'!$BC$155:$CB$1048576,MATCH($A675,'Hoja de Trabajo para listado'!$BC$155:$BC$1048576,0),MATCH((CUADRO!O$5&amp;$E675),'Hoja de Trabajo para listado'!$BC$151:$CB$151,0)),0)+IFERROR(INDEX('Hoja de Trabajo para listado'!$DE$153:$DG$274,MATCH($A675,'Hoja de Trabajo para listado'!$DE$153:$DE$1048576,0),MATCH((CUADRO!O$5&amp;$E675),'Hoja de Trabajo para listado'!$DE$151:$DG$151,0)),0)+IFERROR(INDEX('Hoja de Trabajo para listado'!$CD$155:$DC$1048576,MATCH($A675,'Hoja de Trabajo para listado'!$CD$155:$CD$1048576,0),MATCH((CUADRO!O$5&amp;$E675),'Hoja de Trabajo para listado'!$CD$151:$DC$151,0)),0)</f>
        <v>0</v>
      </c>
      <c r="P675" s="243">
        <f ca="1">+IFERROR(INDEX('Hoja de Trabajo para listado'!$A$155:$Z$1048576,MATCH($A675,'Hoja de Trabajo para listado'!$A$155:$A$1048576,0),MATCH((CUADRO!P$5&amp;$E675),'Hoja de Trabajo para listado'!$A$151:$Z$151,0)),0)+IFERROR(INDEX('Hoja de Trabajo para listado'!$AB$155:$BA$1048576,MATCH($A675,'Hoja de Trabajo para listado'!$AB$155:$AB$1048576,0),MATCH((CUADRO!P$5&amp;$E675),'Hoja de Trabajo para listado'!$AB$151:$BA$151,0)),0)+IFERROR(INDEX('Hoja de Trabajo para listado'!$BC$155:$CB$1048576,MATCH($A675,'Hoja de Trabajo para listado'!$BC$155:$BC$1048576,0),MATCH((CUADRO!P$5&amp;$E675),'Hoja de Trabajo para listado'!$BC$151:$CB$151,0)),0)+IFERROR(INDEX('Hoja de Trabajo para listado'!$DE$153:$DG$274,MATCH($A675,'Hoja de Trabajo para listado'!$DE$153:$DE$1048576,0),MATCH((CUADRO!P$5&amp;$E675),'Hoja de Trabajo para listado'!$DE$151:$DG$151,0)),0)+IFERROR(INDEX('Hoja de Trabajo para listado'!$CD$155:$DC$1048576,MATCH($A675,'Hoja de Trabajo para listado'!$CD$155:$CD$1048576,0),MATCH((CUADRO!P$5&amp;$E675),'Hoja de Trabajo para listado'!$CD$151:$DC$151,0)),0)</f>
        <v>0</v>
      </c>
      <c r="Q675" s="243">
        <f ca="1">+IFERROR(INDEX('Hoja de Trabajo para listado'!$A$155:$Z$1048576,MATCH($A675,'Hoja de Trabajo para listado'!$A$155:$A$1048576,0),MATCH((CUADRO!Q$5&amp;$E675),'Hoja de Trabajo para listado'!$A$151:$Z$151,0)),0)+IFERROR(INDEX('Hoja de Trabajo para listado'!$AB$155:$BA$1048576,MATCH($A675,'Hoja de Trabajo para listado'!$AB$155:$AB$1048576,0),MATCH((CUADRO!Q$5&amp;$E675),'Hoja de Trabajo para listado'!$AB$151:$BA$151,0)),0)+IFERROR(INDEX('Hoja de Trabajo para listado'!$BC$155:$CB$1048576,MATCH($A675,'Hoja de Trabajo para listado'!$BC$155:$BC$1048576,0),MATCH((CUADRO!Q$5&amp;$E675),'Hoja de Trabajo para listado'!$BC$151:$CB$151,0)),0)+IFERROR(INDEX('Hoja de Trabajo para listado'!$DE$153:$DG$274,MATCH($A675,'Hoja de Trabajo para listado'!$DE$153:$DE$1048576,0),MATCH((CUADRO!Q$5&amp;$E675),'Hoja de Trabajo para listado'!$DE$151:$DG$151,0)),0)+IFERROR(INDEX('Hoja de Trabajo para listado'!$CD$155:$DC$1048576,MATCH($A675,'Hoja de Trabajo para listado'!$CD$155:$CD$1048576,0),MATCH((CUADRO!Q$5&amp;$E675),'Hoja de Trabajo para listado'!$CD$151:$DC$151,0)),0)</f>
        <v>0</v>
      </c>
      <c r="R675" s="243">
        <f t="shared" ca="1" si="23"/>
        <v>0</v>
      </c>
      <c r="S675" s="249">
        <f ca="1">+R674+R675</f>
        <v>0</v>
      </c>
      <c r="T675" s="243">
        <f ca="1">+S675</f>
        <v>0</v>
      </c>
      <c r="U675" s="242">
        <f t="shared" si="24"/>
        <v>2</v>
      </c>
      <c r="V675" s="333" t="str">
        <f>+VLOOKUP(A675,bd_lista!$A$3:$E$590,5,FALSE)</f>
        <v>Gobiernos Autonomos Municipales</v>
      </c>
      <c r="W675" s="392"/>
      <c r="X675" s="242">
        <f>+VLOOKUP(A675,[4]Sheet1!$A$13:$D$744,4,FALSE)</f>
        <v>0</v>
      </c>
      <c r="Y675" s="242" t="e">
        <f>+VLOOKUP(X675,bd_lista!$A$3:$C$590,3,FALSE)</f>
        <v>#N/A</v>
      </c>
      <c r="Z675" s="292"/>
      <c r="AA675" s="293"/>
    </row>
    <row r="676" spans="1:27" customFormat="1" ht="15" hidden="1" customHeight="1">
      <c r="A676" s="32">
        <v>1304</v>
      </c>
      <c r="B676" s="387">
        <f>+A676</f>
        <v>1304</v>
      </c>
      <c r="C676" s="247" t="str">
        <f>+VLOOKUP(A676,bd_lista!$A$3:$C$590,3,FALSE)</f>
        <v>Gobierno Autónomo Municipal de Tiquipaya</v>
      </c>
      <c r="D676" s="389" t="str">
        <f>+C676</f>
        <v>Gobierno Autónomo Municipal de Tiquipaya</v>
      </c>
      <c r="E676" s="242" t="s">
        <v>1304</v>
      </c>
      <c r="F676" s="243">
        <f ca="1">+IFERROR(INDEX('Hoja de Trabajo para listado'!$A$155:$Z$1048576,MATCH($A676,'Hoja de Trabajo para listado'!$A$155:$A$1048576,0),MATCH((CUADRO!F$5&amp;$E676),'Hoja de Trabajo para listado'!$A$151:$Z$151,0)),0)+IFERROR(INDEX('Hoja de Trabajo para listado'!$AB$155:$BA$1048576,MATCH($A676,'Hoja de Trabajo para listado'!$AB$155:$AB$1048576,0),MATCH((CUADRO!F$5&amp;$E676),'Hoja de Trabajo para listado'!$AB$151:$BA$151,0)),0)+IFERROR(INDEX('Hoja de Trabajo para listado'!$BC$155:$CB$1048576,MATCH($A676,'Hoja de Trabajo para listado'!$BC$155:$BC$1048576,0),MATCH((CUADRO!F$5&amp;$E676),'Hoja de Trabajo para listado'!$BC$151:$CB$151,0)),0)+IFERROR(INDEX('Hoja de Trabajo para listado'!$DE$153:$DG$274,MATCH($A676,'Hoja de Trabajo para listado'!$DE$153:$DE$1048576,0),MATCH((CUADRO!F$5&amp;$E676),'Hoja de Trabajo para listado'!$DE$151:$DG$151,0)),0)+IFERROR(INDEX('Hoja de Trabajo para listado'!$CD$155:$DC$1048576,MATCH($A676,'Hoja de Trabajo para listado'!$CD$155:$CD$1048576,0),MATCH((CUADRO!F$5&amp;$E676),'Hoja de Trabajo para listado'!$CD$151:$DC$151,0)),0)</f>
        <v>0</v>
      </c>
      <c r="G676" s="243">
        <f ca="1">+IFERROR(INDEX('Hoja de Trabajo para listado'!$A$155:$Z$1048576,MATCH($A676,'Hoja de Trabajo para listado'!$A$155:$A$1048576,0),MATCH((CUADRO!G$5&amp;$E676),'Hoja de Trabajo para listado'!$A$151:$Z$151,0)),0)+IFERROR(INDEX('Hoja de Trabajo para listado'!$AB$155:$BA$1048576,MATCH($A676,'Hoja de Trabajo para listado'!$AB$155:$AB$1048576,0),MATCH((CUADRO!G$5&amp;$E676),'Hoja de Trabajo para listado'!$AB$151:$BA$151,0)),0)+IFERROR(INDEX('Hoja de Trabajo para listado'!$BC$155:$CB$1048576,MATCH($A676,'Hoja de Trabajo para listado'!$BC$155:$BC$1048576,0),MATCH((CUADRO!G$5&amp;$E676),'Hoja de Trabajo para listado'!$BC$151:$CB$151,0)),0)+IFERROR(INDEX('Hoja de Trabajo para listado'!$DE$153:$DG$274,MATCH($A676,'Hoja de Trabajo para listado'!$DE$153:$DE$1048576,0),MATCH((CUADRO!G$5&amp;$E676),'Hoja de Trabajo para listado'!$DE$151:$DG$151,0)),0)+IFERROR(INDEX('Hoja de Trabajo para listado'!$CD$155:$DC$1048576,MATCH($A676,'Hoja de Trabajo para listado'!$CD$155:$CD$1048576,0),MATCH((CUADRO!G$5&amp;$E676),'Hoja de Trabajo para listado'!$CD$151:$DC$151,0)),0)</f>
        <v>0</v>
      </c>
      <c r="H676" s="243">
        <f ca="1">+IFERROR(INDEX('Hoja de Trabajo para listado'!$A$155:$Z$1048576,MATCH($A676,'Hoja de Trabajo para listado'!$A$155:$A$1048576,0),MATCH((CUADRO!H$5&amp;$E676),'Hoja de Trabajo para listado'!$A$151:$Z$151,0)),0)+IFERROR(INDEX('Hoja de Trabajo para listado'!$AB$155:$BA$1048576,MATCH($A676,'Hoja de Trabajo para listado'!$AB$155:$AB$1048576,0),MATCH((CUADRO!H$5&amp;$E676),'Hoja de Trabajo para listado'!$AB$151:$BA$151,0)),0)+IFERROR(INDEX('Hoja de Trabajo para listado'!$BC$155:$CB$1048576,MATCH($A676,'Hoja de Trabajo para listado'!$BC$155:$BC$1048576,0),MATCH((CUADRO!H$5&amp;$E676),'Hoja de Trabajo para listado'!$BC$151:$CB$151,0)),0)+IFERROR(INDEX('Hoja de Trabajo para listado'!$DE$153:$DG$274,MATCH($A676,'Hoja de Trabajo para listado'!$DE$153:$DE$1048576,0),MATCH((CUADRO!H$5&amp;$E676),'Hoja de Trabajo para listado'!$DE$151:$DG$151,0)),0)+IFERROR(INDEX('Hoja de Trabajo para listado'!$CD$155:$DC$1048576,MATCH($A676,'Hoja de Trabajo para listado'!$CD$155:$CD$1048576,0),MATCH((CUADRO!H$5&amp;$E676),'Hoja de Trabajo para listado'!$CD$151:$DC$151,0)),0)</f>
        <v>0</v>
      </c>
      <c r="I676" s="243">
        <f ca="1">+IFERROR(INDEX('Hoja de Trabajo para listado'!$A$155:$Z$1048576,MATCH($A676,'Hoja de Trabajo para listado'!$A$155:$A$1048576,0),MATCH((CUADRO!I$5&amp;$E676),'Hoja de Trabajo para listado'!$A$151:$Z$151,0)),0)+IFERROR(INDEX('Hoja de Trabajo para listado'!$AB$155:$BA$1048576,MATCH($A676,'Hoja de Trabajo para listado'!$AB$155:$AB$1048576,0),MATCH((CUADRO!I$5&amp;$E676),'Hoja de Trabajo para listado'!$AB$151:$BA$151,0)),0)+IFERROR(INDEX('Hoja de Trabajo para listado'!$BC$155:$CB$1048576,MATCH($A676,'Hoja de Trabajo para listado'!$BC$155:$BC$1048576,0),MATCH((CUADRO!I$5&amp;$E676),'Hoja de Trabajo para listado'!$BC$151:$CB$151,0)),0)+IFERROR(INDEX('Hoja de Trabajo para listado'!$DE$153:$DG$274,MATCH($A676,'Hoja de Trabajo para listado'!$DE$153:$DE$1048576,0),MATCH((CUADRO!I$5&amp;$E676),'Hoja de Trabajo para listado'!$DE$151:$DG$151,0)),0)+IFERROR(INDEX('Hoja de Trabajo para listado'!$CD$155:$DC$1048576,MATCH($A676,'Hoja de Trabajo para listado'!$CD$155:$CD$1048576,0),MATCH((CUADRO!I$5&amp;$E676),'Hoja de Trabajo para listado'!$CD$151:$DC$151,0)),0)</f>
        <v>0</v>
      </c>
      <c r="J676" s="243">
        <f ca="1">+IFERROR(INDEX('Hoja de Trabajo para listado'!$A$155:$Z$1048576,MATCH($A676,'Hoja de Trabajo para listado'!$A$155:$A$1048576,0),MATCH((CUADRO!J$5&amp;$E676),'Hoja de Trabajo para listado'!$A$151:$Z$151,0)),0)+IFERROR(INDEX('Hoja de Trabajo para listado'!$AB$155:$BA$1048576,MATCH($A676,'Hoja de Trabajo para listado'!$AB$155:$AB$1048576,0),MATCH((CUADRO!J$5&amp;$E676),'Hoja de Trabajo para listado'!$AB$151:$BA$151,0)),0)+IFERROR(INDEX('Hoja de Trabajo para listado'!$BC$155:$CB$1048576,MATCH($A676,'Hoja de Trabajo para listado'!$BC$155:$BC$1048576,0),MATCH((CUADRO!J$5&amp;$E676),'Hoja de Trabajo para listado'!$BC$151:$CB$151,0)),0)+IFERROR(INDEX('Hoja de Trabajo para listado'!$DE$153:$DG$274,MATCH($A676,'Hoja de Trabajo para listado'!$DE$153:$DE$1048576,0),MATCH((CUADRO!J$5&amp;$E676),'Hoja de Trabajo para listado'!$DE$151:$DG$151,0)),0)+IFERROR(INDEX('Hoja de Trabajo para listado'!$CD$155:$DC$1048576,MATCH($A676,'Hoja de Trabajo para listado'!$CD$155:$CD$1048576,0),MATCH((CUADRO!J$5&amp;$E676),'Hoja de Trabajo para listado'!$CD$151:$DC$151,0)),0)</f>
        <v>0</v>
      </c>
      <c r="K676" s="243">
        <f ca="1">+IFERROR(INDEX('Hoja de Trabajo para listado'!$A$155:$Z$1048576,MATCH($A676,'Hoja de Trabajo para listado'!$A$155:$A$1048576,0),MATCH((CUADRO!K$5&amp;$E676),'Hoja de Trabajo para listado'!$A$151:$Z$151,0)),0)+IFERROR(INDEX('Hoja de Trabajo para listado'!$AB$155:$BA$1048576,MATCH($A676,'Hoja de Trabajo para listado'!$AB$155:$AB$1048576,0),MATCH((CUADRO!K$5&amp;$E676),'Hoja de Trabajo para listado'!$AB$151:$BA$151,0)),0)+IFERROR(INDEX('Hoja de Trabajo para listado'!$BC$155:$CB$1048576,MATCH($A676,'Hoja de Trabajo para listado'!$BC$155:$BC$1048576,0),MATCH((CUADRO!K$5&amp;$E676),'Hoja de Trabajo para listado'!$BC$151:$CB$151,0)),0)+IFERROR(INDEX('Hoja de Trabajo para listado'!$DE$153:$DG$274,MATCH($A676,'Hoja de Trabajo para listado'!$DE$153:$DE$1048576,0),MATCH((CUADRO!K$5&amp;$E676),'Hoja de Trabajo para listado'!$DE$151:$DG$151,0)),0)+IFERROR(INDEX('Hoja de Trabajo para listado'!$CD$155:$DC$1048576,MATCH($A676,'Hoja de Trabajo para listado'!$CD$155:$CD$1048576,0),MATCH((CUADRO!K$5&amp;$E676),'Hoja de Trabajo para listado'!$CD$151:$DC$151,0)),0)</f>
        <v>0</v>
      </c>
      <c r="L676" s="243">
        <f ca="1">+IFERROR(INDEX('Hoja de Trabajo para listado'!$A$155:$Z$1048576,MATCH($A676,'Hoja de Trabajo para listado'!$A$155:$A$1048576,0),MATCH((CUADRO!L$5&amp;$E676),'Hoja de Trabajo para listado'!$A$151:$Z$151,0)),0)+IFERROR(INDEX('Hoja de Trabajo para listado'!$AB$155:$BA$1048576,MATCH($A676,'Hoja de Trabajo para listado'!$AB$155:$AB$1048576,0),MATCH((CUADRO!L$5&amp;$E676),'Hoja de Trabajo para listado'!$AB$151:$BA$151,0)),0)+IFERROR(INDEX('Hoja de Trabajo para listado'!$BC$155:$CB$1048576,MATCH($A676,'Hoja de Trabajo para listado'!$BC$155:$BC$1048576,0),MATCH((CUADRO!L$5&amp;$E676),'Hoja de Trabajo para listado'!$BC$151:$CB$151,0)),0)+IFERROR(INDEX('Hoja de Trabajo para listado'!$DE$153:$DG$274,MATCH($A676,'Hoja de Trabajo para listado'!$DE$153:$DE$1048576,0),MATCH((CUADRO!L$5&amp;$E676),'Hoja de Trabajo para listado'!$DE$151:$DG$151,0)),0)+IFERROR(INDEX('Hoja de Trabajo para listado'!$CD$155:$DC$1048576,MATCH($A676,'Hoja de Trabajo para listado'!$CD$155:$CD$1048576,0),MATCH((CUADRO!L$5&amp;$E676),'Hoja de Trabajo para listado'!$CD$151:$DC$151,0)),0)</f>
        <v>0</v>
      </c>
      <c r="M676" s="243">
        <f ca="1">+IFERROR(INDEX('Hoja de Trabajo para listado'!$A$155:$Z$1048576,MATCH($A676,'Hoja de Trabajo para listado'!$A$155:$A$1048576,0),MATCH((CUADRO!M$5&amp;$E676),'Hoja de Trabajo para listado'!$A$151:$Z$151,0)),0)+IFERROR(INDEX('Hoja de Trabajo para listado'!$AB$155:$BA$1048576,MATCH($A676,'Hoja de Trabajo para listado'!$AB$155:$AB$1048576,0),MATCH((CUADRO!M$5&amp;$E676),'Hoja de Trabajo para listado'!$AB$151:$BA$151,0)),0)+IFERROR(INDEX('Hoja de Trabajo para listado'!$BC$155:$CB$1048576,MATCH($A676,'Hoja de Trabajo para listado'!$BC$155:$BC$1048576,0),MATCH((CUADRO!M$5&amp;$E676),'Hoja de Trabajo para listado'!$BC$151:$CB$151,0)),0)+IFERROR(INDEX('Hoja de Trabajo para listado'!$DE$153:$DG$274,MATCH($A676,'Hoja de Trabajo para listado'!$DE$153:$DE$1048576,0),MATCH((CUADRO!M$5&amp;$E676),'Hoja de Trabajo para listado'!$DE$151:$DG$151,0)),0)+IFERROR(INDEX('Hoja de Trabajo para listado'!$CD$155:$DC$1048576,MATCH($A676,'Hoja de Trabajo para listado'!$CD$155:$CD$1048576,0),MATCH((CUADRO!M$5&amp;$E676),'Hoja de Trabajo para listado'!$CD$151:$DC$151,0)),0)</f>
        <v>0</v>
      </c>
      <c r="N676" s="243">
        <f ca="1">+IFERROR(INDEX('Hoja de Trabajo para listado'!$A$155:$Z$1048576,MATCH($A676,'Hoja de Trabajo para listado'!$A$155:$A$1048576,0),MATCH((CUADRO!N$5&amp;$E676),'Hoja de Trabajo para listado'!$A$151:$Z$151,0)),0)+IFERROR(INDEX('Hoja de Trabajo para listado'!$AB$155:$BA$1048576,MATCH($A676,'Hoja de Trabajo para listado'!$AB$155:$AB$1048576,0),MATCH((CUADRO!N$5&amp;$E676),'Hoja de Trabajo para listado'!$AB$151:$BA$151,0)),0)+IFERROR(INDEX('Hoja de Trabajo para listado'!$BC$155:$CB$1048576,MATCH($A676,'Hoja de Trabajo para listado'!$BC$155:$BC$1048576,0),MATCH((CUADRO!N$5&amp;$E676),'Hoja de Trabajo para listado'!$BC$151:$CB$151,0)),0)+IFERROR(INDEX('Hoja de Trabajo para listado'!$DE$153:$DG$274,MATCH($A676,'Hoja de Trabajo para listado'!$DE$153:$DE$1048576,0),MATCH((CUADRO!N$5&amp;$E676),'Hoja de Trabajo para listado'!$DE$151:$DG$151,0)),0)+IFERROR(INDEX('Hoja de Trabajo para listado'!$CD$155:$DC$1048576,MATCH($A676,'Hoja de Trabajo para listado'!$CD$155:$CD$1048576,0),MATCH((CUADRO!N$5&amp;$E676),'Hoja de Trabajo para listado'!$CD$151:$DC$151,0)),0)</f>
        <v>0</v>
      </c>
      <c r="O676" s="243">
        <f ca="1">+IFERROR(INDEX('Hoja de Trabajo para listado'!$A$155:$Z$1048576,MATCH($A676,'Hoja de Trabajo para listado'!$A$155:$A$1048576,0),MATCH((CUADRO!O$5&amp;$E676),'Hoja de Trabajo para listado'!$A$151:$Z$151,0)),0)+IFERROR(INDEX('Hoja de Trabajo para listado'!$AB$155:$BA$1048576,MATCH($A676,'Hoja de Trabajo para listado'!$AB$155:$AB$1048576,0),MATCH((CUADRO!O$5&amp;$E676),'Hoja de Trabajo para listado'!$AB$151:$BA$151,0)),0)+IFERROR(INDEX('Hoja de Trabajo para listado'!$BC$155:$CB$1048576,MATCH($A676,'Hoja de Trabajo para listado'!$BC$155:$BC$1048576,0),MATCH((CUADRO!O$5&amp;$E676),'Hoja de Trabajo para listado'!$BC$151:$CB$151,0)),0)+IFERROR(INDEX('Hoja de Trabajo para listado'!$DE$153:$DG$274,MATCH($A676,'Hoja de Trabajo para listado'!$DE$153:$DE$1048576,0),MATCH((CUADRO!O$5&amp;$E676),'Hoja de Trabajo para listado'!$DE$151:$DG$151,0)),0)+IFERROR(INDEX('Hoja de Trabajo para listado'!$CD$155:$DC$1048576,MATCH($A676,'Hoja de Trabajo para listado'!$CD$155:$CD$1048576,0),MATCH((CUADRO!O$5&amp;$E676),'Hoja de Trabajo para listado'!$CD$151:$DC$151,0)),0)</f>
        <v>0</v>
      </c>
      <c r="P676" s="243">
        <f ca="1">+IFERROR(INDEX('Hoja de Trabajo para listado'!$A$155:$Z$1048576,MATCH($A676,'Hoja de Trabajo para listado'!$A$155:$A$1048576,0),MATCH((CUADRO!P$5&amp;$E676),'Hoja de Trabajo para listado'!$A$151:$Z$151,0)),0)+IFERROR(INDEX('Hoja de Trabajo para listado'!$AB$155:$BA$1048576,MATCH($A676,'Hoja de Trabajo para listado'!$AB$155:$AB$1048576,0),MATCH((CUADRO!P$5&amp;$E676),'Hoja de Trabajo para listado'!$AB$151:$BA$151,0)),0)+IFERROR(INDEX('Hoja de Trabajo para listado'!$BC$155:$CB$1048576,MATCH($A676,'Hoja de Trabajo para listado'!$BC$155:$BC$1048576,0),MATCH((CUADRO!P$5&amp;$E676),'Hoja de Trabajo para listado'!$BC$151:$CB$151,0)),0)+IFERROR(INDEX('Hoja de Trabajo para listado'!$DE$153:$DG$274,MATCH($A676,'Hoja de Trabajo para listado'!$DE$153:$DE$1048576,0),MATCH((CUADRO!P$5&amp;$E676),'Hoja de Trabajo para listado'!$DE$151:$DG$151,0)),0)+IFERROR(INDEX('Hoja de Trabajo para listado'!$CD$155:$DC$1048576,MATCH($A676,'Hoja de Trabajo para listado'!$CD$155:$CD$1048576,0),MATCH((CUADRO!P$5&amp;$E676),'Hoja de Trabajo para listado'!$CD$151:$DC$151,0)),0)</f>
        <v>0</v>
      </c>
      <c r="Q676" s="243">
        <f ca="1">+IFERROR(INDEX('Hoja de Trabajo para listado'!$A$155:$Z$1048576,MATCH($A676,'Hoja de Trabajo para listado'!$A$155:$A$1048576,0),MATCH((CUADRO!Q$5&amp;$E676),'Hoja de Trabajo para listado'!$A$151:$Z$151,0)),0)+IFERROR(INDEX('Hoja de Trabajo para listado'!$AB$155:$BA$1048576,MATCH($A676,'Hoja de Trabajo para listado'!$AB$155:$AB$1048576,0),MATCH((CUADRO!Q$5&amp;$E676),'Hoja de Trabajo para listado'!$AB$151:$BA$151,0)),0)+IFERROR(INDEX('Hoja de Trabajo para listado'!$BC$155:$CB$1048576,MATCH($A676,'Hoja de Trabajo para listado'!$BC$155:$BC$1048576,0),MATCH((CUADRO!Q$5&amp;$E676),'Hoja de Trabajo para listado'!$BC$151:$CB$151,0)),0)+IFERROR(INDEX('Hoja de Trabajo para listado'!$DE$153:$DG$274,MATCH($A676,'Hoja de Trabajo para listado'!$DE$153:$DE$1048576,0),MATCH((CUADRO!Q$5&amp;$E676),'Hoja de Trabajo para listado'!$DE$151:$DG$151,0)),0)+IFERROR(INDEX('Hoja de Trabajo para listado'!$CD$155:$DC$1048576,MATCH($A676,'Hoja de Trabajo para listado'!$CD$155:$CD$1048576,0),MATCH((CUADRO!Q$5&amp;$E676),'Hoja de Trabajo para listado'!$CD$151:$DC$151,0)),0)</f>
        <v>0</v>
      </c>
      <c r="R676" s="243">
        <f t="shared" ca="1" si="23"/>
        <v>0</v>
      </c>
      <c r="S676" s="249"/>
      <c r="T676" s="243">
        <f ca="1">+T677</f>
        <v>0</v>
      </c>
      <c r="U676" s="242">
        <f t="shared" si="24"/>
        <v>1</v>
      </c>
      <c r="V676" s="333" t="str">
        <f>+VLOOKUP(A676,bd_lista!$A$3:$E$590,5,FALSE)</f>
        <v>Gobiernos Autonomos Municipales</v>
      </c>
      <c r="W676" s="391" t="str">
        <f>+V676</f>
        <v>Gobiernos Autonomos Municipales</v>
      </c>
      <c r="X676" s="242">
        <f>+VLOOKUP(A676,[4]Sheet1!$A$13:$D$744,4,FALSE)</f>
        <v>0</v>
      </c>
      <c r="Y676" s="242" t="e">
        <f>+VLOOKUP(X676,bd_lista!$A$3:$C$590,3,FALSE)</f>
        <v>#N/A</v>
      </c>
      <c r="Z676" s="294">
        <f>+X676</f>
        <v>0</v>
      </c>
      <c r="AA676" s="295" t="e">
        <f>+Y676</f>
        <v>#N/A</v>
      </c>
    </row>
    <row r="677" spans="1:27" customFormat="1" ht="15" hidden="1" customHeight="1">
      <c r="A677" s="32">
        <v>1304</v>
      </c>
      <c r="B677" s="388"/>
      <c r="C677" s="247" t="str">
        <f>+VLOOKUP(A677,bd_lista!$A$3:$C$590,3,FALSE)</f>
        <v>Gobierno Autónomo Municipal de Tiquipaya</v>
      </c>
      <c r="D677" s="390"/>
      <c r="E677" s="244" t="s">
        <v>1305</v>
      </c>
      <c r="F677" s="243">
        <f ca="1">+IFERROR(INDEX('Hoja de Trabajo para listado'!$A$155:$Z$1048576,MATCH($A677,'Hoja de Trabajo para listado'!$A$155:$A$1048576,0),MATCH((CUADRO!F$5&amp;$E677),'Hoja de Trabajo para listado'!$A$151:$Z$151,0)),0)+IFERROR(INDEX('Hoja de Trabajo para listado'!$AB$155:$BA$1048576,MATCH($A677,'Hoja de Trabajo para listado'!$AB$155:$AB$1048576,0),MATCH((CUADRO!F$5&amp;$E677),'Hoja de Trabajo para listado'!$AB$151:$BA$151,0)),0)+IFERROR(INDEX('Hoja de Trabajo para listado'!$BC$155:$CB$1048576,MATCH($A677,'Hoja de Trabajo para listado'!$BC$155:$BC$1048576,0),MATCH((CUADRO!F$5&amp;$E677),'Hoja de Trabajo para listado'!$BC$151:$CB$151,0)),0)+IFERROR(INDEX('Hoja de Trabajo para listado'!$DE$153:$DG$274,MATCH($A677,'Hoja de Trabajo para listado'!$DE$153:$DE$1048576,0),MATCH((CUADRO!F$5&amp;$E677),'Hoja de Trabajo para listado'!$DE$151:$DG$151,0)),0)+IFERROR(INDEX('Hoja de Trabajo para listado'!$CD$155:$DC$1048576,MATCH($A677,'Hoja de Trabajo para listado'!$CD$155:$CD$1048576,0),MATCH((CUADRO!F$5&amp;$E677),'Hoja de Trabajo para listado'!$CD$151:$DC$151,0)),0)</f>
        <v>0</v>
      </c>
      <c r="G677" s="243">
        <f ca="1">+IFERROR(INDEX('Hoja de Trabajo para listado'!$A$155:$Z$1048576,MATCH($A677,'Hoja de Trabajo para listado'!$A$155:$A$1048576,0),MATCH((CUADRO!G$5&amp;$E677),'Hoja de Trabajo para listado'!$A$151:$Z$151,0)),0)+IFERROR(INDEX('Hoja de Trabajo para listado'!$AB$155:$BA$1048576,MATCH($A677,'Hoja de Trabajo para listado'!$AB$155:$AB$1048576,0),MATCH((CUADRO!G$5&amp;$E677),'Hoja de Trabajo para listado'!$AB$151:$BA$151,0)),0)+IFERROR(INDEX('Hoja de Trabajo para listado'!$BC$155:$CB$1048576,MATCH($A677,'Hoja de Trabajo para listado'!$BC$155:$BC$1048576,0),MATCH((CUADRO!G$5&amp;$E677),'Hoja de Trabajo para listado'!$BC$151:$CB$151,0)),0)+IFERROR(INDEX('Hoja de Trabajo para listado'!$DE$153:$DG$274,MATCH($A677,'Hoja de Trabajo para listado'!$DE$153:$DE$1048576,0),MATCH((CUADRO!G$5&amp;$E677),'Hoja de Trabajo para listado'!$DE$151:$DG$151,0)),0)+IFERROR(INDEX('Hoja de Trabajo para listado'!$CD$155:$DC$1048576,MATCH($A677,'Hoja de Trabajo para listado'!$CD$155:$CD$1048576,0),MATCH((CUADRO!G$5&amp;$E677),'Hoja de Trabajo para listado'!$CD$151:$DC$151,0)),0)</f>
        <v>0</v>
      </c>
      <c r="H677" s="243">
        <f ca="1">+IFERROR(INDEX('Hoja de Trabajo para listado'!$A$155:$Z$1048576,MATCH($A677,'Hoja de Trabajo para listado'!$A$155:$A$1048576,0),MATCH((CUADRO!H$5&amp;$E677),'Hoja de Trabajo para listado'!$A$151:$Z$151,0)),0)+IFERROR(INDEX('Hoja de Trabajo para listado'!$AB$155:$BA$1048576,MATCH($A677,'Hoja de Trabajo para listado'!$AB$155:$AB$1048576,0),MATCH((CUADRO!H$5&amp;$E677),'Hoja de Trabajo para listado'!$AB$151:$BA$151,0)),0)+IFERROR(INDEX('Hoja de Trabajo para listado'!$BC$155:$CB$1048576,MATCH($A677,'Hoja de Trabajo para listado'!$BC$155:$BC$1048576,0),MATCH((CUADRO!H$5&amp;$E677),'Hoja de Trabajo para listado'!$BC$151:$CB$151,0)),0)+IFERROR(INDEX('Hoja de Trabajo para listado'!$DE$153:$DG$274,MATCH($A677,'Hoja de Trabajo para listado'!$DE$153:$DE$1048576,0),MATCH((CUADRO!H$5&amp;$E677),'Hoja de Trabajo para listado'!$DE$151:$DG$151,0)),0)+IFERROR(INDEX('Hoja de Trabajo para listado'!$CD$155:$DC$1048576,MATCH($A677,'Hoja de Trabajo para listado'!$CD$155:$CD$1048576,0),MATCH((CUADRO!H$5&amp;$E677),'Hoja de Trabajo para listado'!$CD$151:$DC$151,0)),0)</f>
        <v>0</v>
      </c>
      <c r="I677" s="243">
        <f ca="1">+IFERROR(INDEX('Hoja de Trabajo para listado'!$A$155:$Z$1048576,MATCH($A677,'Hoja de Trabajo para listado'!$A$155:$A$1048576,0),MATCH((CUADRO!I$5&amp;$E677),'Hoja de Trabajo para listado'!$A$151:$Z$151,0)),0)+IFERROR(INDEX('Hoja de Trabajo para listado'!$AB$155:$BA$1048576,MATCH($A677,'Hoja de Trabajo para listado'!$AB$155:$AB$1048576,0),MATCH((CUADRO!I$5&amp;$E677),'Hoja de Trabajo para listado'!$AB$151:$BA$151,0)),0)+IFERROR(INDEX('Hoja de Trabajo para listado'!$BC$155:$CB$1048576,MATCH($A677,'Hoja de Trabajo para listado'!$BC$155:$BC$1048576,0),MATCH((CUADRO!I$5&amp;$E677),'Hoja de Trabajo para listado'!$BC$151:$CB$151,0)),0)+IFERROR(INDEX('Hoja de Trabajo para listado'!$DE$153:$DG$274,MATCH($A677,'Hoja de Trabajo para listado'!$DE$153:$DE$1048576,0),MATCH((CUADRO!I$5&amp;$E677),'Hoja de Trabajo para listado'!$DE$151:$DG$151,0)),0)+IFERROR(INDEX('Hoja de Trabajo para listado'!$CD$155:$DC$1048576,MATCH($A677,'Hoja de Trabajo para listado'!$CD$155:$CD$1048576,0),MATCH((CUADRO!I$5&amp;$E677),'Hoja de Trabajo para listado'!$CD$151:$DC$151,0)),0)</f>
        <v>0</v>
      </c>
      <c r="J677" s="243">
        <f ca="1">+IFERROR(INDEX('Hoja de Trabajo para listado'!$A$155:$Z$1048576,MATCH($A677,'Hoja de Trabajo para listado'!$A$155:$A$1048576,0),MATCH((CUADRO!J$5&amp;$E677),'Hoja de Trabajo para listado'!$A$151:$Z$151,0)),0)+IFERROR(INDEX('Hoja de Trabajo para listado'!$AB$155:$BA$1048576,MATCH($A677,'Hoja de Trabajo para listado'!$AB$155:$AB$1048576,0),MATCH((CUADRO!J$5&amp;$E677),'Hoja de Trabajo para listado'!$AB$151:$BA$151,0)),0)+IFERROR(INDEX('Hoja de Trabajo para listado'!$BC$155:$CB$1048576,MATCH($A677,'Hoja de Trabajo para listado'!$BC$155:$BC$1048576,0),MATCH((CUADRO!J$5&amp;$E677),'Hoja de Trabajo para listado'!$BC$151:$CB$151,0)),0)+IFERROR(INDEX('Hoja de Trabajo para listado'!$DE$153:$DG$274,MATCH($A677,'Hoja de Trabajo para listado'!$DE$153:$DE$1048576,0),MATCH((CUADRO!J$5&amp;$E677),'Hoja de Trabajo para listado'!$DE$151:$DG$151,0)),0)+IFERROR(INDEX('Hoja de Trabajo para listado'!$CD$155:$DC$1048576,MATCH($A677,'Hoja de Trabajo para listado'!$CD$155:$CD$1048576,0),MATCH((CUADRO!J$5&amp;$E677),'Hoja de Trabajo para listado'!$CD$151:$DC$151,0)),0)</f>
        <v>0</v>
      </c>
      <c r="K677" s="243">
        <f ca="1">+IFERROR(INDEX('Hoja de Trabajo para listado'!$A$155:$Z$1048576,MATCH($A677,'Hoja de Trabajo para listado'!$A$155:$A$1048576,0),MATCH((CUADRO!K$5&amp;$E677),'Hoja de Trabajo para listado'!$A$151:$Z$151,0)),0)+IFERROR(INDEX('Hoja de Trabajo para listado'!$AB$155:$BA$1048576,MATCH($A677,'Hoja de Trabajo para listado'!$AB$155:$AB$1048576,0),MATCH((CUADRO!K$5&amp;$E677),'Hoja de Trabajo para listado'!$AB$151:$BA$151,0)),0)+IFERROR(INDEX('Hoja de Trabajo para listado'!$BC$155:$CB$1048576,MATCH($A677,'Hoja de Trabajo para listado'!$BC$155:$BC$1048576,0),MATCH((CUADRO!K$5&amp;$E677),'Hoja de Trabajo para listado'!$BC$151:$CB$151,0)),0)+IFERROR(INDEX('Hoja de Trabajo para listado'!$DE$153:$DG$274,MATCH($A677,'Hoja de Trabajo para listado'!$DE$153:$DE$1048576,0),MATCH((CUADRO!K$5&amp;$E677),'Hoja de Trabajo para listado'!$DE$151:$DG$151,0)),0)+IFERROR(INDEX('Hoja de Trabajo para listado'!$CD$155:$DC$1048576,MATCH($A677,'Hoja de Trabajo para listado'!$CD$155:$CD$1048576,0),MATCH((CUADRO!K$5&amp;$E677),'Hoja de Trabajo para listado'!$CD$151:$DC$151,0)),0)</f>
        <v>0</v>
      </c>
      <c r="L677" s="243">
        <f ca="1">+IFERROR(INDEX('Hoja de Trabajo para listado'!$A$155:$Z$1048576,MATCH($A677,'Hoja de Trabajo para listado'!$A$155:$A$1048576,0),MATCH((CUADRO!L$5&amp;$E677),'Hoja de Trabajo para listado'!$A$151:$Z$151,0)),0)+IFERROR(INDEX('Hoja de Trabajo para listado'!$AB$155:$BA$1048576,MATCH($A677,'Hoja de Trabajo para listado'!$AB$155:$AB$1048576,0),MATCH((CUADRO!L$5&amp;$E677),'Hoja de Trabajo para listado'!$AB$151:$BA$151,0)),0)+IFERROR(INDEX('Hoja de Trabajo para listado'!$BC$155:$CB$1048576,MATCH($A677,'Hoja de Trabajo para listado'!$BC$155:$BC$1048576,0),MATCH((CUADRO!L$5&amp;$E677),'Hoja de Trabajo para listado'!$BC$151:$CB$151,0)),0)+IFERROR(INDEX('Hoja de Trabajo para listado'!$DE$153:$DG$274,MATCH($A677,'Hoja de Trabajo para listado'!$DE$153:$DE$1048576,0),MATCH((CUADRO!L$5&amp;$E677),'Hoja de Trabajo para listado'!$DE$151:$DG$151,0)),0)+IFERROR(INDEX('Hoja de Trabajo para listado'!$CD$155:$DC$1048576,MATCH($A677,'Hoja de Trabajo para listado'!$CD$155:$CD$1048576,0),MATCH((CUADRO!L$5&amp;$E677),'Hoja de Trabajo para listado'!$CD$151:$DC$151,0)),0)</f>
        <v>0</v>
      </c>
      <c r="M677" s="243">
        <f ca="1">+IFERROR(INDEX('Hoja de Trabajo para listado'!$A$155:$Z$1048576,MATCH($A677,'Hoja de Trabajo para listado'!$A$155:$A$1048576,0),MATCH((CUADRO!M$5&amp;$E677),'Hoja de Trabajo para listado'!$A$151:$Z$151,0)),0)+IFERROR(INDEX('Hoja de Trabajo para listado'!$AB$155:$BA$1048576,MATCH($A677,'Hoja de Trabajo para listado'!$AB$155:$AB$1048576,0),MATCH((CUADRO!M$5&amp;$E677),'Hoja de Trabajo para listado'!$AB$151:$BA$151,0)),0)+IFERROR(INDEX('Hoja de Trabajo para listado'!$BC$155:$CB$1048576,MATCH($A677,'Hoja de Trabajo para listado'!$BC$155:$BC$1048576,0),MATCH((CUADRO!M$5&amp;$E677),'Hoja de Trabajo para listado'!$BC$151:$CB$151,0)),0)+IFERROR(INDEX('Hoja de Trabajo para listado'!$DE$153:$DG$274,MATCH($A677,'Hoja de Trabajo para listado'!$DE$153:$DE$1048576,0),MATCH((CUADRO!M$5&amp;$E677),'Hoja de Trabajo para listado'!$DE$151:$DG$151,0)),0)+IFERROR(INDEX('Hoja de Trabajo para listado'!$CD$155:$DC$1048576,MATCH($A677,'Hoja de Trabajo para listado'!$CD$155:$CD$1048576,0),MATCH((CUADRO!M$5&amp;$E677),'Hoja de Trabajo para listado'!$CD$151:$DC$151,0)),0)</f>
        <v>0</v>
      </c>
      <c r="N677" s="243">
        <f ca="1">+IFERROR(INDEX('Hoja de Trabajo para listado'!$A$155:$Z$1048576,MATCH($A677,'Hoja de Trabajo para listado'!$A$155:$A$1048576,0),MATCH((CUADRO!N$5&amp;$E677),'Hoja de Trabajo para listado'!$A$151:$Z$151,0)),0)+IFERROR(INDEX('Hoja de Trabajo para listado'!$AB$155:$BA$1048576,MATCH($A677,'Hoja de Trabajo para listado'!$AB$155:$AB$1048576,0),MATCH((CUADRO!N$5&amp;$E677),'Hoja de Trabajo para listado'!$AB$151:$BA$151,0)),0)+IFERROR(INDEX('Hoja de Trabajo para listado'!$BC$155:$CB$1048576,MATCH($A677,'Hoja de Trabajo para listado'!$BC$155:$BC$1048576,0),MATCH((CUADRO!N$5&amp;$E677),'Hoja de Trabajo para listado'!$BC$151:$CB$151,0)),0)+IFERROR(INDEX('Hoja de Trabajo para listado'!$DE$153:$DG$274,MATCH($A677,'Hoja de Trabajo para listado'!$DE$153:$DE$1048576,0),MATCH((CUADRO!N$5&amp;$E677),'Hoja de Trabajo para listado'!$DE$151:$DG$151,0)),0)+IFERROR(INDEX('Hoja de Trabajo para listado'!$CD$155:$DC$1048576,MATCH($A677,'Hoja de Trabajo para listado'!$CD$155:$CD$1048576,0),MATCH((CUADRO!N$5&amp;$E677),'Hoja de Trabajo para listado'!$CD$151:$DC$151,0)),0)</f>
        <v>0</v>
      </c>
      <c r="O677" s="243">
        <f ca="1">+IFERROR(INDEX('Hoja de Trabajo para listado'!$A$155:$Z$1048576,MATCH($A677,'Hoja de Trabajo para listado'!$A$155:$A$1048576,0),MATCH((CUADRO!O$5&amp;$E677),'Hoja de Trabajo para listado'!$A$151:$Z$151,0)),0)+IFERROR(INDEX('Hoja de Trabajo para listado'!$AB$155:$BA$1048576,MATCH($A677,'Hoja de Trabajo para listado'!$AB$155:$AB$1048576,0),MATCH((CUADRO!O$5&amp;$E677),'Hoja de Trabajo para listado'!$AB$151:$BA$151,0)),0)+IFERROR(INDEX('Hoja de Trabajo para listado'!$BC$155:$CB$1048576,MATCH($A677,'Hoja de Trabajo para listado'!$BC$155:$BC$1048576,0),MATCH((CUADRO!O$5&amp;$E677),'Hoja de Trabajo para listado'!$BC$151:$CB$151,0)),0)+IFERROR(INDEX('Hoja de Trabajo para listado'!$DE$153:$DG$274,MATCH($A677,'Hoja de Trabajo para listado'!$DE$153:$DE$1048576,0),MATCH((CUADRO!O$5&amp;$E677),'Hoja de Trabajo para listado'!$DE$151:$DG$151,0)),0)+IFERROR(INDEX('Hoja de Trabajo para listado'!$CD$155:$DC$1048576,MATCH($A677,'Hoja de Trabajo para listado'!$CD$155:$CD$1048576,0),MATCH((CUADRO!O$5&amp;$E677),'Hoja de Trabajo para listado'!$CD$151:$DC$151,0)),0)</f>
        <v>0</v>
      </c>
      <c r="P677" s="243">
        <f ca="1">+IFERROR(INDEX('Hoja de Trabajo para listado'!$A$155:$Z$1048576,MATCH($A677,'Hoja de Trabajo para listado'!$A$155:$A$1048576,0),MATCH((CUADRO!P$5&amp;$E677),'Hoja de Trabajo para listado'!$A$151:$Z$151,0)),0)+IFERROR(INDEX('Hoja de Trabajo para listado'!$AB$155:$BA$1048576,MATCH($A677,'Hoja de Trabajo para listado'!$AB$155:$AB$1048576,0),MATCH((CUADRO!P$5&amp;$E677),'Hoja de Trabajo para listado'!$AB$151:$BA$151,0)),0)+IFERROR(INDEX('Hoja de Trabajo para listado'!$BC$155:$CB$1048576,MATCH($A677,'Hoja de Trabajo para listado'!$BC$155:$BC$1048576,0),MATCH((CUADRO!P$5&amp;$E677),'Hoja de Trabajo para listado'!$BC$151:$CB$151,0)),0)+IFERROR(INDEX('Hoja de Trabajo para listado'!$DE$153:$DG$274,MATCH($A677,'Hoja de Trabajo para listado'!$DE$153:$DE$1048576,0),MATCH((CUADRO!P$5&amp;$E677),'Hoja de Trabajo para listado'!$DE$151:$DG$151,0)),0)+IFERROR(INDEX('Hoja de Trabajo para listado'!$CD$155:$DC$1048576,MATCH($A677,'Hoja de Trabajo para listado'!$CD$155:$CD$1048576,0),MATCH((CUADRO!P$5&amp;$E677),'Hoja de Trabajo para listado'!$CD$151:$DC$151,0)),0)</f>
        <v>0</v>
      </c>
      <c r="Q677" s="243">
        <f ca="1">+IFERROR(INDEX('Hoja de Trabajo para listado'!$A$155:$Z$1048576,MATCH($A677,'Hoja de Trabajo para listado'!$A$155:$A$1048576,0),MATCH((CUADRO!Q$5&amp;$E677),'Hoja de Trabajo para listado'!$A$151:$Z$151,0)),0)+IFERROR(INDEX('Hoja de Trabajo para listado'!$AB$155:$BA$1048576,MATCH($A677,'Hoja de Trabajo para listado'!$AB$155:$AB$1048576,0),MATCH((CUADRO!Q$5&amp;$E677),'Hoja de Trabajo para listado'!$AB$151:$BA$151,0)),0)+IFERROR(INDEX('Hoja de Trabajo para listado'!$BC$155:$CB$1048576,MATCH($A677,'Hoja de Trabajo para listado'!$BC$155:$BC$1048576,0),MATCH((CUADRO!Q$5&amp;$E677),'Hoja de Trabajo para listado'!$BC$151:$CB$151,0)),0)+IFERROR(INDEX('Hoja de Trabajo para listado'!$DE$153:$DG$274,MATCH($A677,'Hoja de Trabajo para listado'!$DE$153:$DE$1048576,0),MATCH((CUADRO!Q$5&amp;$E677),'Hoja de Trabajo para listado'!$DE$151:$DG$151,0)),0)+IFERROR(INDEX('Hoja de Trabajo para listado'!$CD$155:$DC$1048576,MATCH($A677,'Hoja de Trabajo para listado'!$CD$155:$CD$1048576,0),MATCH((CUADRO!Q$5&amp;$E677),'Hoja de Trabajo para listado'!$CD$151:$DC$151,0)),0)</f>
        <v>0</v>
      </c>
      <c r="R677" s="243">
        <f t="shared" ca="1" si="23"/>
        <v>0</v>
      </c>
      <c r="S677" s="249">
        <f ca="1">+R676+R677</f>
        <v>0</v>
      </c>
      <c r="T677" s="243">
        <f ca="1">+S677</f>
        <v>0</v>
      </c>
      <c r="U677" s="242">
        <f t="shared" si="24"/>
        <v>2</v>
      </c>
      <c r="V677" s="333" t="str">
        <f>+VLOOKUP(A677,bd_lista!$A$3:$E$590,5,FALSE)</f>
        <v>Gobiernos Autonomos Municipales</v>
      </c>
      <c r="W677" s="392"/>
      <c r="X677" s="242">
        <f>+VLOOKUP(A677,[4]Sheet1!$A$13:$D$744,4,FALSE)</f>
        <v>0</v>
      </c>
      <c r="Y677" s="242" t="e">
        <f>+VLOOKUP(X677,bd_lista!$A$3:$C$590,3,FALSE)</f>
        <v>#N/A</v>
      </c>
      <c r="Z677" s="292"/>
      <c r="AA677" s="293"/>
    </row>
    <row r="678" spans="1:27" customFormat="1" ht="15" hidden="1" customHeight="1">
      <c r="A678" s="32">
        <v>1305</v>
      </c>
      <c r="B678" s="387">
        <f>+A678</f>
        <v>1305</v>
      </c>
      <c r="C678" s="247" t="str">
        <f>+VLOOKUP(A678,bd_lista!$A$3:$C$590,3,FALSE)</f>
        <v>Gobierno Autónomo Municipal de Vinto</v>
      </c>
      <c r="D678" s="389" t="str">
        <f>+C678</f>
        <v>Gobierno Autónomo Municipal de Vinto</v>
      </c>
      <c r="E678" s="242" t="s">
        <v>1304</v>
      </c>
      <c r="F678" s="243">
        <f ca="1">+IFERROR(INDEX('Hoja de Trabajo para listado'!$A$155:$Z$1048576,MATCH($A678,'Hoja de Trabajo para listado'!$A$155:$A$1048576,0),MATCH((CUADRO!F$5&amp;$E678),'Hoja de Trabajo para listado'!$A$151:$Z$151,0)),0)+IFERROR(INDEX('Hoja de Trabajo para listado'!$AB$155:$BA$1048576,MATCH($A678,'Hoja de Trabajo para listado'!$AB$155:$AB$1048576,0),MATCH((CUADRO!F$5&amp;$E678),'Hoja de Trabajo para listado'!$AB$151:$BA$151,0)),0)+IFERROR(INDEX('Hoja de Trabajo para listado'!$BC$155:$CB$1048576,MATCH($A678,'Hoja de Trabajo para listado'!$BC$155:$BC$1048576,0),MATCH((CUADRO!F$5&amp;$E678),'Hoja de Trabajo para listado'!$BC$151:$CB$151,0)),0)+IFERROR(INDEX('Hoja de Trabajo para listado'!$DE$153:$DG$274,MATCH($A678,'Hoja de Trabajo para listado'!$DE$153:$DE$1048576,0),MATCH((CUADRO!F$5&amp;$E678),'Hoja de Trabajo para listado'!$DE$151:$DG$151,0)),0)+IFERROR(INDEX('Hoja de Trabajo para listado'!$CD$155:$DC$1048576,MATCH($A678,'Hoja de Trabajo para listado'!$CD$155:$CD$1048576,0),MATCH((CUADRO!F$5&amp;$E678),'Hoja de Trabajo para listado'!$CD$151:$DC$151,0)),0)</f>
        <v>0</v>
      </c>
      <c r="G678" s="243">
        <f ca="1">+IFERROR(INDEX('Hoja de Trabajo para listado'!$A$155:$Z$1048576,MATCH($A678,'Hoja de Trabajo para listado'!$A$155:$A$1048576,0),MATCH((CUADRO!G$5&amp;$E678),'Hoja de Trabajo para listado'!$A$151:$Z$151,0)),0)+IFERROR(INDEX('Hoja de Trabajo para listado'!$AB$155:$BA$1048576,MATCH($A678,'Hoja de Trabajo para listado'!$AB$155:$AB$1048576,0),MATCH((CUADRO!G$5&amp;$E678),'Hoja de Trabajo para listado'!$AB$151:$BA$151,0)),0)+IFERROR(INDEX('Hoja de Trabajo para listado'!$BC$155:$CB$1048576,MATCH($A678,'Hoja de Trabajo para listado'!$BC$155:$BC$1048576,0),MATCH((CUADRO!G$5&amp;$E678),'Hoja de Trabajo para listado'!$BC$151:$CB$151,0)),0)+IFERROR(INDEX('Hoja de Trabajo para listado'!$DE$153:$DG$274,MATCH($A678,'Hoja de Trabajo para listado'!$DE$153:$DE$1048576,0),MATCH((CUADRO!G$5&amp;$E678),'Hoja de Trabajo para listado'!$DE$151:$DG$151,0)),0)+IFERROR(INDEX('Hoja de Trabajo para listado'!$CD$155:$DC$1048576,MATCH($A678,'Hoja de Trabajo para listado'!$CD$155:$CD$1048576,0),MATCH((CUADRO!G$5&amp;$E678),'Hoja de Trabajo para listado'!$CD$151:$DC$151,0)),0)</f>
        <v>0</v>
      </c>
      <c r="H678" s="243">
        <f ca="1">+IFERROR(INDEX('Hoja de Trabajo para listado'!$A$155:$Z$1048576,MATCH($A678,'Hoja de Trabajo para listado'!$A$155:$A$1048576,0),MATCH((CUADRO!H$5&amp;$E678),'Hoja de Trabajo para listado'!$A$151:$Z$151,0)),0)+IFERROR(INDEX('Hoja de Trabajo para listado'!$AB$155:$BA$1048576,MATCH($A678,'Hoja de Trabajo para listado'!$AB$155:$AB$1048576,0),MATCH((CUADRO!H$5&amp;$E678),'Hoja de Trabajo para listado'!$AB$151:$BA$151,0)),0)+IFERROR(INDEX('Hoja de Trabajo para listado'!$BC$155:$CB$1048576,MATCH($A678,'Hoja de Trabajo para listado'!$BC$155:$BC$1048576,0),MATCH((CUADRO!H$5&amp;$E678),'Hoja de Trabajo para listado'!$BC$151:$CB$151,0)),0)+IFERROR(INDEX('Hoja de Trabajo para listado'!$DE$153:$DG$274,MATCH($A678,'Hoja de Trabajo para listado'!$DE$153:$DE$1048576,0),MATCH((CUADRO!H$5&amp;$E678),'Hoja de Trabajo para listado'!$DE$151:$DG$151,0)),0)+IFERROR(INDEX('Hoja de Trabajo para listado'!$CD$155:$DC$1048576,MATCH($A678,'Hoja de Trabajo para listado'!$CD$155:$CD$1048576,0),MATCH((CUADRO!H$5&amp;$E678),'Hoja de Trabajo para listado'!$CD$151:$DC$151,0)),0)</f>
        <v>0</v>
      </c>
      <c r="I678" s="243">
        <f ca="1">+IFERROR(INDEX('Hoja de Trabajo para listado'!$A$155:$Z$1048576,MATCH($A678,'Hoja de Trabajo para listado'!$A$155:$A$1048576,0),MATCH((CUADRO!I$5&amp;$E678),'Hoja de Trabajo para listado'!$A$151:$Z$151,0)),0)+IFERROR(INDEX('Hoja de Trabajo para listado'!$AB$155:$BA$1048576,MATCH($A678,'Hoja de Trabajo para listado'!$AB$155:$AB$1048576,0),MATCH((CUADRO!I$5&amp;$E678),'Hoja de Trabajo para listado'!$AB$151:$BA$151,0)),0)+IFERROR(INDEX('Hoja de Trabajo para listado'!$BC$155:$CB$1048576,MATCH($A678,'Hoja de Trabajo para listado'!$BC$155:$BC$1048576,0),MATCH((CUADRO!I$5&amp;$E678),'Hoja de Trabajo para listado'!$BC$151:$CB$151,0)),0)+IFERROR(INDEX('Hoja de Trabajo para listado'!$DE$153:$DG$274,MATCH($A678,'Hoja de Trabajo para listado'!$DE$153:$DE$1048576,0),MATCH((CUADRO!I$5&amp;$E678),'Hoja de Trabajo para listado'!$DE$151:$DG$151,0)),0)+IFERROR(INDEX('Hoja de Trabajo para listado'!$CD$155:$DC$1048576,MATCH($A678,'Hoja de Trabajo para listado'!$CD$155:$CD$1048576,0),MATCH((CUADRO!I$5&amp;$E678),'Hoja de Trabajo para listado'!$CD$151:$DC$151,0)),0)</f>
        <v>0</v>
      </c>
      <c r="J678" s="243">
        <f ca="1">+IFERROR(INDEX('Hoja de Trabajo para listado'!$A$155:$Z$1048576,MATCH($A678,'Hoja de Trabajo para listado'!$A$155:$A$1048576,0),MATCH((CUADRO!J$5&amp;$E678),'Hoja de Trabajo para listado'!$A$151:$Z$151,0)),0)+IFERROR(INDEX('Hoja de Trabajo para listado'!$AB$155:$BA$1048576,MATCH($A678,'Hoja de Trabajo para listado'!$AB$155:$AB$1048576,0),MATCH((CUADRO!J$5&amp;$E678),'Hoja de Trabajo para listado'!$AB$151:$BA$151,0)),0)+IFERROR(INDEX('Hoja de Trabajo para listado'!$BC$155:$CB$1048576,MATCH($A678,'Hoja de Trabajo para listado'!$BC$155:$BC$1048576,0),MATCH((CUADRO!J$5&amp;$E678),'Hoja de Trabajo para listado'!$BC$151:$CB$151,0)),0)+IFERROR(INDEX('Hoja de Trabajo para listado'!$DE$153:$DG$274,MATCH($A678,'Hoja de Trabajo para listado'!$DE$153:$DE$1048576,0),MATCH((CUADRO!J$5&amp;$E678),'Hoja de Trabajo para listado'!$DE$151:$DG$151,0)),0)+IFERROR(INDEX('Hoja de Trabajo para listado'!$CD$155:$DC$1048576,MATCH($A678,'Hoja de Trabajo para listado'!$CD$155:$CD$1048576,0),MATCH((CUADRO!J$5&amp;$E678),'Hoja de Trabajo para listado'!$CD$151:$DC$151,0)),0)</f>
        <v>0</v>
      </c>
      <c r="K678" s="243">
        <f ca="1">+IFERROR(INDEX('Hoja de Trabajo para listado'!$A$155:$Z$1048576,MATCH($A678,'Hoja de Trabajo para listado'!$A$155:$A$1048576,0),MATCH((CUADRO!K$5&amp;$E678),'Hoja de Trabajo para listado'!$A$151:$Z$151,0)),0)+IFERROR(INDEX('Hoja de Trabajo para listado'!$AB$155:$BA$1048576,MATCH($A678,'Hoja de Trabajo para listado'!$AB$155:$AB$1048576,0),MATCH((CUADRO!K$5&amp;$E678),'Hoja de Trabajo para listado'!$AB$151:$BA$151,0)),0)+IFERROR(INDEX('Hoja de Trabajo para listado'!$BC$155:$CB$1048576,MATCH($A678,'Hoja de Trabajo para listado'!$BC$155:$BC$1048576,0),MATCH((CUADRO!K$5&amp;$E678),'Hoja de Trabajo para listado'!$BC$151:$CB$151,0)),0)+IFERROR(INDEX('Hoja de Trabajo para listado'!$DE$153:$DG$274,MATCH($A678,'Hoja de Trabajo para listado'!$DE$153:$DE$1048576,0),MATCH((CUADRO!K$5&amp;$E678),'Hoja de Trabajo para listado'!$DE$151:$DG$151,0)),0)+IFERROR(INDEX('Hoja de Trabajo para listado'!$CD$155:$DC$1048576,MATCH($A678,'Hoja de Trabajo para listado'!$CD$155:$CD$1048576,0),MATCH((CUADRO!K$5&amp;$E678),'Hoja de Trabajo para listado'!$CD$151:$DC$151,0)),0)</f>
        <v>0</v>
      </c>
      <c r="L678" s="243">
        <f ca="1">+IFERROR(INDEX('Hoja de Trabajo para listado'!$A$155:$Z$1048576,MATCH($A678,'Hoja de Trabajo para listado'!$A$155:$A$1048576,0),MATCH((CUADRO!L$5&amp;$E678),'Hoja de Trabajo para listado'!$A$151:$Z$151,0)),0)+IFERROR(INDEX('Hoja de Trabajo para listado'!$AB$155:$BA$1048576,MATCH($A678,'Hoja de Trabajo para listado'!$AB$155:$AB$1048576,0),MATCH((CUADRO!L$5&amp;$E678),'Hoja de Trabajo para listado'!$AB$151:$BA$151,0)),0)+IFERROR(INDEX('Hoja de Trabajo para listado'!$BC$155:$CB$1048576,MATCH($A678,'Hoja de Trabajo para listado'!$BC$155:$BC$1048576,0),MATCH((CUADRO!L$5&amp;$E678),'Hoja de Trabajo para listado'!$BC$151:$CB$151,0)),0)+IFERROR(INDEX('Hoja de Trabajo para listado'!$DE$153:$DG$274,MATCH($A678,'Hoja de Trabajo para listado'!$DE$153:$DE$1048576,0),MATCH((CUADRO!L$5&amp;$E678),'Hoja de Trabajo para listado'!$DE$151:$DG$151,0)),0)+IFERROR(INDEX('Hoja de Trabajo para listado'!$CD$155:$DC$1048576,MATCH($A678,'Hoja de Trabajo para listado'!$CD$155:$CD$1048576,0),MATCH((CUADRO!L$5&amp;$E678),'Hoja de Trabajo para listado'!$CD$151:$DC$151,0)),0)</f>
        <v>0</v>
      </c>
      <c r="M678" s="243">
        <f ca="1">+IFERROR(INDEX('Hoja de Trabajo para listado'!$A$155:$Z$1048576,MATCH($A678,'Hoja de Trabajo para listado'!$A$155:$A$1048576,0),MATCH((CUADRO!M$5&amp;$E678),'Hoja de Trabajo para listado'!$A$151:$Z$151,0)),0)+IFERROR(INDEX('Hoja de Trabajo para listado'!$AB$155:$BA$1048576,MATCH($A678,'Hoja de Trabajo para listado'!$AB$155:$AB$1048576,0),MATCH((CUADRO!M$5&amp;$E678),'Hoja de Trabajo para listado'!$AB$151:$BA$151,0)),0)+IFERROR(INDEX('Hoja de Trabajo para listado'!$BC$155:$CB$1048576,MATCH($A678,'Hoja de Trabajo para listado'!$BC$155:$BC$1048576,0),MATCH((CUADRO!M$5&amp;$E678),'Hoja de Trabajo para listado'!$BC$151:$CB$151,0)),0)+IFERROR(INDEX('Hoja de Trabajo para listado'!$DE$153:$DG$274,MATCH($A678,'Hoja de Trabajo para listado'!$DE$153:$DE$1048576,0),MATCH((CUADRO!M$5&amp;$E678),'Hoja de Trabajo para listado'!$DE$151:$DG$151,0)),0)+IFERROR(INDEX('Hoja de Trabajo para listado'!$CD$155:$DC$1048576,MATCH($A678,'Hoja de Trabajo para listado'!$CD$155:$CD$1048576,0),MATCH((CUADRO!M$5&amp;$E678),'Hoja de Trabajo para listado'!$CD$151:$DC$151,0)),0)</f>
        <v>0</v>
      </c>
      <c r="N678" s="243">
        <f ca="1">+IFERROR(INDEX('Hoja de Trabajo para listado'!$A$155:$Z$1048576,MATCH($A678,'Hoja de Trabajo para listado'!$A$155:$A$1048576,0),MATCH((CUADRO!N$5&amp;$E678),'Hoja de Trabajo para listado'!$A$151:$Z$151,0)),0)+IFERROR(INDEX('Hoja de Trabajo para listado'!$AB$155:$BA$1048576,MATCH($A678,'Hoja de Trabajo para listado'!$AB$155:$AB$1048576,0),MATCH((CUADRO!N$5&amp;$E678),'Hoja de Trabajo para listado'!$AB$151:$BA$151,0)),0)+IFERROR(INDEX('Hoja de Trabajo para listado'!$BC$155:$CB$1048576,MATCH($A678,'Hoja de Trabajo para listado'!$BC$155:$BC$1048576,0),MATCH((CUADRO!N$5&amp;$E678),'Hoja de Trabajo para listado'!$BC$151:$CB$151,0)),0)+IFERROR(INDEX('Hoja de Trabajo para listado'!$DE$153:$DG$274,MATCH($A678,'Hoja de Trabajo para listado'!$DE$153:$DE$1048576,0),MATCH((CUADRO!N$5&amp;$E678),'Hoja de Trabajo para listado'!$DE$151:$DG$151,0)),0)+IFERROR(INDEX('Hoja de Trabajo para listado'!$CD$155:$DC$1048576,MATCH($A678,'Hoja de Trabajo para listado'!$CD$155:$CD$1048576,0),MATCH((CUADRO!N$5&amp;$E678),'Hoja de Trabajo para listado'!$CD$151:$DC$151,0)),0)</f>
        <v>0</v>
      </c>
      <c r="O678" s="243">
        <f ca="1">+IFERROR(INDEX('Hoja de Trabajo para listado'!$A$155:$Z$1048576,MATCH($A678,'Hoja de Trabajo para listado'!$A$155:$A$1048576,0),MATCH((CUADRO!O$5&amp;$E678),'Hoja de Trabajo para listado'!$A$151:$Z$151,0)),0)+IFERROR(INDEX('Hoja de Trabajo para listado'!$AB$155:$BA$1048576,MATCH($A678,'Hoja de Trabajo para listado'!$AB$155:$AB$1048576,0),MATCH((CUADRO!O$5&amp;$E678),'Hoja de Trabajo para listado'!$AB$151:$BA$151,0)),0)+IFERROR(INDEX('Hoja de Trabajo para listado'!$BC$155:$CB$1048576,MATCH($A678,'Hoja de Trabajo para listado'!$BC$155:$BC$1048576,0),MATCH((CUADRO!O$5&amp;$E678),'Hoja de Trabajo para listado'!$BC$151:$CB$151,0)),0)+IFERROR(INDEX('Hoja de Trabajo para listado'!$DE$153:$DG$274,MATCH($A678,'Hoja de Trabajo para listado'!$DE$153:$DE$1048576,0),MATCH((CUADRO!O$5&amp;$E678),'Hoja de Trabajo para listado'!$DE$151:$DG$151,0)),0)+IFERROR(INDEX('Hoja de Trabajo para listado'!$CD$155:$DC$1048576,MATCH($A678,'Hoja de Trabajo para listado'!$CD$155:$CD$1048576,0),MATCH((CUADRO!O$5&amp;$E678),'Hoja de Trabajo para listado'!$CD$151:$DC$151,0)),0)</f>
        <v>0</v>
      </c>
      <c r="P678" s="243">
        <f ca="1">+IFERROR(INDEX('Hoja de Trabajo para listado'!$A$155:$Z$1048576,MATCH($A678,'Hoja de Trabajo para listado'!$A$155:$A$1048576,0),MATCH((CUADRO!P$5&amp;$E678),'Hoja de Trabajo para listado'!$A$151:$Z$151,0)),0)+IFERROR(INDEX('Hoja de Trabajo para listado'!$AB$155:$BA$1048576,MATCH($A678,'Hoja de Trabajo para listado'!$AB$155:$AB$1048576,0),MATCH((CUADRO!P$5&amp;$E678),'Hoja de Trabajo para listado'!$AB$151:$BA$151,0)),0)+IFERROR(INDEX('Hoja de Trabajo para listado'!$BC$155:$CB$1048576,MATCH($A678,'Hoja de Trabajo para listado'!$BC$155:$BC$1048576,0),MATCH((CUADRO!P$5&amp;$E678),'Hoja de Trabajo para listado'!$BC$151:$CB$151,0)),0)+IFERROR(INDEX('Hoja de Trabajo para listado'!$DE$153:$DG$274,MATCH($A678,'Hoja de Trabajo para listado'!$DE$153:$DE$1048576,0),MATCH((CUADRO!P$5&amp;$E678),'Hoja de Trabajo para listado'!$DE$151:$DG$151,0)),0)+IFERROR(INDEX('Hoja de Trabajo para listado'!$CD$155:$DC$1048576,MATCH($A678,'Hoja de Trabajo para listado'!$CD$155:$CD$1048576,0),MATCH((CUADRO!P$5&amp;$E678),'Hoja de Trabajo para listado'!$CD$151:$DC$151,0)),0)</f>
        <v>0</v>
      </c>
      <c r="Q678" s="243">
        <f ca="1">+IFERROR(INDEX('Hoja de Trabajo para listado'!$A$155:$Z$1048576,MATCH($A678,'Hoja de Trabajo para listado'!$A$155:$A$1048576,0),MATCH((CUADRO!Q$5&amp;$E678),'Hoja de Trabajo para listado'!$A$151:$Z$151,0)),0)+IFERROR(INDEX('Hoja de Trabajo para listado'!$AB$155:$BA$1048576,MATCH($A678,'Hoja de Trabajo para listado'!$AB$155:$AB$1048576,0),MATCH((CUADRO!Q$5&amp;$E678),'Hoja de Trabajo para listado'!$AB$151:$BA$151,0)),0)+IFERROR(INDEX('Hoja de Trabajo para listado'!$BC$155:$CB$1048576,MATCH($A678,'Hoja de Trabajo para listado'!$BC$155:$BC$1048576,0),MATCH((CUADRO!Q$5&amp;$E678),'Hoja de Trabajo para listado'!$BC$151:$CB$151,0)),0)+IFERROR(INDEX('Hoja de Trabajo para listado'!$DE$153:$DG$274,MATCH($A678,'Hoja de Trabajo para listado'!$DE$153:$DE$1048576,0),MATCH((CUADRO!Q$5&amp;$E678),'Hoja de Trabajo para listado'!$DE$151:$DG$151,0)),0)+IFERROR(INDEX('Hoja de Trabajo para listado'!$CD$155:$DC$1048576,MATCH($A678,'Hoja de Trabajo para listado'!$CD$155:$CD$1048576,0),MATCH((CUADRO!Q$5&amp;$E678),'Hoja de Trabajo para listado'!$CD$151:$DC$151,0)),0)</f>
        <v>0</v>
      </c>
      <c r="R678" s="243">
        <f t="shared" ca="1" si="23"/>
        <v>0</v>
      </c>
      <c r="S678" s="249"/>
      <c r="T678" s="243">
        <f ca="1">+T679</f>
        <v>0</v>
      </c>
      <c r="U678" s="242">
        <f t="shared" si="24"/>
        <v>1</v>
      </c>
      <c r="V678" s="333" t="str">
        <f>+VLOOKUP(A678,bd_lista!$A$3:$E$590,5,FALSE)</f>
        <v>Gobiernos Autonomos Municipales</v>
      </c>
      <c r="W678" s="391" t="str">
        <f>+V678</f>
        <v>Gobiernos Autonomos Municipales</v>
      </c>
      <c r="X678" s="242">
        <f>+VLOOKUP(A678,[4]Sheet1!$A$13:$D$744,4,FALSE)</f>
        <v>0</v>
      </c>
      <c r="Y678" s="242" t="e">
        <f>+VLOOKUP(X678,bd_lista!$A$3:$C$590,3,FALSE)</f>
        <v>#N/A</v>
      </c>
      <c r="Z678" s="294">
        <f>+X678</f>
        <v>0</v>
      </c>
      <c r="AA678" s="295" t="e">
        <f>+Y678</f>
        <v>#N/A</v>
      </c>
    </row>
    <row r="679" spans="1:27" customFormat="1" ht="15" hidden="1" customHeight="1">
      <c r="A679" s="32">
        <v>1305</v>
      </c>
      <c r="B679" s="388"/>
      <c r="C679" s="247" t="str">
        <f>+VLOOKUP(A679,bd_lista!$A$3:$C$590,3,FALSE)</f>
        <v>Gobierno Autónomo Municipal de Vinto</v>
      </c>
      <c r="D679" s="390"/>
      <c r="E679" s="244" t="s">
        <v>1305</v>
      </c>
      <c r="F679" s="243">
        <f ca="1">+IFERROR(INDEX('Hoja de Trabajo para listado'!$A$155:$Z$1048576,MATCH($A679,'Hoja de Trabajo para listado'!$A$155:$A$1048576,0),MATCH((CUADRO!F$5&amp;$E679),'Hoja de Trabajo para listado'!$A$151:$Z$151,0)),0)+IFERROR(INDEX('Hoja de Trabajo para listado'!$AB$155:$BA$1048576,MATCH($A679,'Hoja de Trabajo para listado'!$AB$155:$AB$1048576,0),MATCH((CUADRO!F$5&amp;$E679),'Hoja de Trabajo para listado'!$AB$151:$BA$151,0)),0)+IFERROR(INDEX('Hoja de Trabajo para listado'!$BC$155:$CB$1048576,MATCH($A679,'Hoja de Trabajo para listado'!$BC$155:$BC$1048576,0),MATCH((CUADRO!F$5&amp;$E679),'Hoja de Trabajo para listado'!$BC$151:$CB$151,0)),0)+IFERROR(INDEX('Hoja de Trabajo para listado'!$DE$153:$DG$274,MATCH($A679,'Hoja de Trabajo para listado'!$DE$153:$DE$1048576,0),MATCH((CUADRO!F$5&amp;$E679),'Hoja de Trabajo para listado'!$DE$151:$DG$151,0)),0)+IFERROR(INDEX('Hoja de Trabajo para listado'!$CD$155:$DC$1048576,MATCH($A679,'Hoja de Trabajo para listado'!$CD$155:$CD$1048576,0),MATCH((CUADRO!F$5&amp;$E679),'Hoja de Trabajo para listado'!$CD$151:$DC$151,0)),0)</f>
        <v>0</v>
      </c>
      <c r="G679" s="243">
        <f ca="1">+IFERROR(INDEX('Hoja de Trabajo para listado'!$A$155:$Z$1048576,MATCH($A679,'Hoja de Trabajo para listado'!$A$155:$A$1048576,0),MATCH((CUADRO!G$5&amp;$E679),'Hoja de Trabajo para listado'!$A$151:$Z$151,0)),0)+IFERROR(INDEX('Hoja de Trabajo para listado'!$AB$155:$BA$1048576,MATCH($A679,'Hoja de Trabajo para listado'!$AB$155:$AB$1048576,0),MATCH((CUADRO!G$5&amp;$E679),'Hoja de Trabajo para listado'!$AB$151:$BA$151,0)),0)+IFERROR(INDEX('Hoja de Trabajo para listado'!$BC$155:$CB$1048576,MATCH($A679,'Hoja de Trabajo para listado'!$BC$155:$BC$1048576,0),MATCH((CUADRO!G$5&amp;$E679),'Hoja de Trabajo para listado'!$BC$151:$CB$151,0)),0)+IFERROR(INDEX('Hoja de Trabajo para listado'!$DE$153:$DG$274,MATCH($A679,'Hoja de Trabajo para listado'!$DE$153:$DE$1048576,0),MATCH((CUADRO!G$5&amp;$E679),'Hoja de Trabajo para listado'!$DE$151:$DG$151,0)),0)+IFERROR(INDEX('Hoja de Trabajo para listado'!$CD$155:$DC$1048576,MATCH($A679,'Hoja de Trabajo para listado'!$CD$155:$CD$1048576,0),MATCH((CUADRO!G$5&amp;$E679),'Hoja de Trabajo para listado'!$CD$151:$DC$151,0)),0)</f>
        <v>0</v>
      </c>
      <c r="H679" s="243">
        <f ca="1">+IFERROR(INDEX('Hoja de Trabajo para listado'!$A$155:$Z$1048576,MATCH($A679,'Hoja de Trabajo para listado'!$A$155:$A$1048576,0),MATCH((CUADRO!H$5&amp;$E679),'Hoja de Trabajo para listado'!$A$151:$Z$151,0)),0)+IFERROR(INDEX('Hoja de Trabajo para listado'!$AB$155:$BA$1048576,MATCH($A679,'Hoja de Trabajo para listado'!$AB$155:$AB$1048576,0),MATCH((CUADRO!H$5&amp;$E679),'Hoja de Trabajo para listado'!$AB$151:$BA$151,0)),0)+IFERROR(INDEX('Hoja de Trabajo para listado'!$BC$155:$CB$1048576,MATCH($A679,'Hoja de Trabajo para listado'!$BC$155:$BC$1048576,0),MATCH((CUADRO!H$5&amp;$E679),'Hoja de Trabajo para listado'!$BC$151:$CB$151,0)),0)+IFERROR(INDEX('Hoja de Trabajo para listado'!$DE$153:$DG$274,MATCH($A679,'Hoja de Trabajo para listado'!$DE$153:$DE$1048576,0),MATCH((CUADRO!H$5&amp;$E679),'Hoja de Trabajo para listado'!$DE$151:$DG$151,0)),0)+IFERROR(INDEX('Hoja de Trabajo para listado'!$CD$155:$DC$1048576,MATCH($A679,'Hoja de Trabajo para listado'!$CD$155:$CD$1048576,0),MATCH((CUADRO!H$5&amp;$E679),'Hoja de Trabajo para listado'!$CD$151:$DC$151,0)),0)</f>
        <v>0</v>
      </c>
      <c r="I679" s="243">
        <f ca="1">+IFERROR(INDEX('Hoja de Trabajo para listado'!$A$155:$Z$1048576,MATCH($A679,'Hoja de Trabajo para listado'!$A$155:$A$1048576,0),MATCH((CUADRO!I$5&amp;$E679),'Hoja de Trabajo para listado'!$A$151:$Z$151,0)),0)+IFERROR(INDEX('Hoja de Trabajo para listado'!$AB$155:$BA$1048576,MATCH($A679,'Hoja de Trabajo para listado'!$AB$155:$AB$1048576,0),MATCH((CUADRO!I$5&amp;$E679),'Hoja de Trabajo para listado'!$AB$151:$BA$151,0)),0)+IFERROR(INDEX('Hoja de Trabajo para listado'!$BC$155:$CB$1048576,MATCH($A679,'Hoja de Trabajo para listado'!$BC$155:$BC$1048576,0),MATCH((CUADRO!I$5&amp;$E679),'Hoja de Trabajo para listado'!$BC$151:$CB$151,0)),0)+IFERROR(INDEX('Hoja de Trabajo para listado'!$DE$153:$DG$274,MATCH($A679,'Hoja de Trabajo para listado'!$DE$153:$DE$1048576,0),MATCH((CUADRO!I$5&amp;$E679),'Hoja de Trabajo para listado'!$DE$151:$DG$151,0)),0)+IFERROR(INDEX('Hoja de Trabajo para listado'!$CD$155:$DC$1048576,MATCH($A679,'Hoja de Trabajo para listado'!$CD$155:$CD$1048576,0),MATCH((CUADRO!I$5&amp;$E679),'Hoja de Trabajo para listado'!$CD$151:$DC$151,0)),0)</f>
        <v>0</v>
      </c>
      <c r="J679" s="243">
        <f ca="1">+IFERROR(INDEX('Hoja de Trabajo para listado'!$A$155:$Z$1048576,MATCH($A679,'Hoja de Trabajo para listado'!$A$155:$A$1048576,0),MATCH((CUADRO!J$5&amp;$E679),'Hoja de Trabajo para listado'!$A$151:$Z$151,0)),0)+IFERROR(INDEX('Hoja de Trabajo para listado'!$AB$155:$BA$1048576,MATCH($A679,'Hoja de Trabajo para listado'!$AB$155:$AB$1048576,0),MATCH((CUADRO!J$5&amp;$E679),'Hoja de Trabajo para listado'!$AB$151:$BA$151,0)),0)+IFERROR(INDEX('Hoja de Trabajo para listado'!$BC$155:$CB$1048576,MATCH($A679,'Hoja de Trabajo para listado'!$BC$155:$BC$1048576,0),MATCH((CUADRO!J$5&amp;$E679),'Hoja de Trabajo para listado'!$BC$151:$CB$151,0)),0)+IFERROR(INDEX('Hoja de Trabajo para listado'!$DE$153:$DG$274,MATCH($A679,'Hoja de Trabajo para listado'!$DE$153:$DE$1048576,0),MATCH((CUADRO!J$5&amp;$E679),'Hoja de Trabajo para listado'!$DE$151:$DG$151,0)),0)+IFERROR(INDEX('Hoja de Trabajo para listado'!$CD$155:$DC$1048576,MATCH($A679,'Hoja de Trabajo para listado'!$CD$155:$CD$1048576,0),MATCH((CUADRO!J$5&amp;$E679),'Hoja de Trabajo para listado'!$CD$151:$DC$151,0)),0)</f>
        <v>0</v>
      </c>
      <c r="K679" s="243">
        <f ca="1">+IFERROR(INDEX('Hoja de Trabajo para listado'!$A$155:$Z$1048576,MATCH($A679,'Hoja de Trabajo para listado'!$A$155:$A$1048576,0),MATCH((CUADRO!K$5&amp;$E679),'Hoja de Trabajo para listado'!$A$151:$Z$151,0)),0)+IFERROR(INDEX('Hoja de Trabajo para listado'!$AB$155:$BA$1048576,MATCH($A679,'Hoja de Trabajo para listado'!$AB$155:$AB$1048576,0),MATCH((CUADRO!K$5&amp;$E679),'Hoja de Trabajo para listado'!$AB$151:$BA$151,0)),0)+IFERROR(INDEX('Hoja de Trabajo para listado'!$BC$155:$CB$1048576,MATCH($A679,'Hoja de Trabajo para listado'!$BC$155:$BC$1048576,0),MATCH((CUADRO!K$5&amp;$E679),'Hoja de Trabajo para listado'!$BC$151:$CB$151,0)),0)+IFERROR(INDEX('Hoja de Trabajo para listado'!$DE$153:$DG$274,MATCH($A679,'Hoja de Trabajo para listado'!$DE$153:$DE$1048576,0),MATCH((CUADRO!K$5&amp;$E679),'Hoja de Trabajo para listado'!$DE$151:$DG$151,0)),0)+IFERROR(INDEX('Hoja de Trabajo para listado'!$CD$155:$DC$1048576,MATCH($A679,'Hoja de Trabajo para listado'!$CD$155:$CD$1048576,0),MATCH((CUADRO!K$5&amp;$E679),'Hoja de Trabajo para listado'!$CD$151:$DC$151,0)),0)</f>
        <v>0</v>
      </c>
      <c r="L679" s="243">
        <f ca="1">+IFERROR(INDEX('Hoja de Trabajo para listado'!$A$155:$Z$1048576,MATCH($A679,'Hoja de Trabajo para listado'!$A$155:$A$1048576,0),MATCH((CUADRO!L$5&amp;$E679),'Hoja de Trabajo para listado'!$A$151:$Z$151,0)),0)+IFERROR(INDEX('Hoja de Trabajo para listado'!$AB$155:$BA$1048576,MATCH($A679,'Hoja de Trabajo para listado'!$AB$155:$AB$1048576,0),MATCH((CUADRO!L$5&amp;$E679),'Hoja de Trabajo para listado'!$AB$151:$BA$151,0)),0)+IFERROR(INDEX('Hoja de Trabajo para listado'!$BC$155:$CB$1048576,MATCH($A679,'Hoja de Trabajo para listado'!$BC$155:$BC$1048576,0),MATCH((CUADRO!L$5&amp;$E679),'Hoja de Trabajo para listado'!$BC$151:$CB$151,0)),0)+IFERROR(INDEX('Hoja de Trabajo para listado'!$DE$153:$DG$274,MATCH($A679,'Hoja de Trabajo para listado'!$DE$153:$DE$1048576,0),MATCH((CUADRO!L$5&amp;$E679),'Hoja de Trabajo para listado'!$DE$151:$DG$151,0)),0)+IFERROR(INDEX('Hoja de Trabajo para listado'!$CD$155:$DC$1048576,MATCH($A679,'Hoja de Trabajo para listado'!$CD$155:$CD$1048576,0),MATCH((CUADRO!L$5&amp;$E679),'Hoja de Trabajo para listado'!$CD$151:$DC$151,0)),0)</f>
        <v>0</v>
      </c>
      <c r="M679" s="243">
        <f ca="1">+IFERROR(INDEX('Hoja de Trabajo para listado'!$A$155:$Z$1048576,MATCH($A679,'Hoja de Trabajo para listado'!$A$155:$A$1048576,0),MATCH((CUADRO!M$5&amp;$E679),'Hoja de Trabajo para listado'!$A$151:$Z$151,0)),0)+IFERROR(INDEX('Hoja de Trabajo para listado'!$AB$155:$BA$1048576,MATCH($A679,'Hoja de Trabajo para listado'!$AB$155:$AB$1048576,0),MATCH((CUADRO!M$5&amp;$E679),'Hoja de Trabajo para listado'!$AB$151:$BA$151,0)),0)+IFERROR(INDEX('Hoja de Trabajo para listado'!$BC$155:$CB$1048576,MATCH($A679,'Hoja de Trabajo para listado'!$BC$155:$BC$1048576,0),MATCH((CUADRO!M$5&amp;$E679),'Hoja de Trabajo para listado'!$BC$151:$CB$151,0)),0)+IFERROR(INDEX('Hoja de Trabajo para listado'!$DE$153:$DG$274,MATCH($A679,'Hoja de Trabajo para listado'!$DE$153:$DE$1048576,0),MATCH((CUADRO!M$5&amp;$E679),'Hoja de Trabajo para listado'!$DE$151:$DG$151,0)),0)+IFERROR(INDEX('Hoja de Trabajo para listado'!$CD$155:$DC$1048576,MATCH($A679,'Hoja de Trabajo para listado'!$CD$155:$CD$1048576,0),MATCH((CUADRO!M$5&amp;$E679),'Hoja de Trabajo para listado'!$CD$151:$DC$151,0)),0)</f>
        <v>0</v>
      </c>
      <c r="N679" s="243">
        <f ca="1">+IFERROR(INDEX('Hoja de Trabajo para listado'!$A$155:$Z$1048576,MATCH($A679,'Hoja de Trabajo para listado'!$A$155:$A$1048576,0),MATCH((CUADRO!N$5&amp;$E679),'Hoja de Trabajo para listado'!$A$151:$Z$151,0)),0)+IFERROR(INDEX('Hoja de Trabajo para listado'!$AB$155:$BA$1048576,MATCH($A679,'Hoja de Trabajo para listado'!$AB$155:$AB$1048576,0),MATCH((CUADRO!N$5&amp;$E679),'Hoja de Trabajo para listado'!$AB$151:$BA$151,0)),0)+IFERROR(INDEX('Hoja de Trabajo para listado'!$BC$155:$CB$1048576,MATCH($A679,'Hoja de Trabajo para listado'!$BC$155:$BC$1048576,0),MATCH((CUADRO!N$5&amp;$E679),'Hoja de Trabajo para listado'!$BC$151:$CB$151,0)),0)+IFERROR(INDEX('Hoja de Trabajo para listado'!$DE$153:$DG$274,MATCH($A679,'Hoja de Trabajo para listado'!$DE$153:$DE$1048576,0),MATCH((CUADRO!N$5&amp;$E679),'Hoja de Trabajo para listado'!$DE$151:$DG$151,0)),0)+IFERROR(INDEX('Hoja de Trabajo para listado'!$CD$155:$DC$1048576,MATCH($A679,'Hoja de Trabajo para listado'!$CD$155:$CD$1048576,0),MATCH((CUADRO!N$5&amp;$E679),'Hoja de Trabajo para listado'!$CD$151:$DC$151,0)),0)</f>
        <v>0</v>
      </c>
      <c r="O679" s="243">
        <f ca="1">+IFERROR(INDEX('Hoja de Trabajo para listado'!$A$155:$Z$1048576,MATCH($A679,'Hoja de Trabajo para listado'!$A$155:$A$1048576,0),MATCH((CUADRO!O$5&amp;$E679),'Hoja de Trabajo para listado'!$A$151:$Z$151,0)),0)+IFERROR(INDEX('Hoja de Trabajo para listado'!$AB$155:$BA$1048576,MATCH($A679,'Hoja de Trabajo para listado'!$AB$155:$AB$1048576,0),MATCH((CUADRO!O$5&amp;$E679),'Hoja de Trabajo para listado'!$AB$151:$BA$151,0)),0)+IFERROR(INDEX('Hoja de Trabajo para listado'!$BC$155:$CB$1048576,MATCH($A679,'Hoja de Trabajo para listado'!$BC$155:$BC$1048576,0),MATCH((CUADRO!O$5&amp;$E679),'Hoja de Trabajo para listado'!$BC$151:$CB$151,0)),0)+IFERROR(INDEX('Hoja de Trabajo para listado'!$DE$153:$DG$274,MATCH($A679,'Hoja de Trabajo para listado'!$DE$153:$DE$1048576,0),MATCH((CUADRO!O$5&amp;$E679),'Hoja de Trabajo para listado'!$DE$151:$DG$151,0)),0)+IFERROR(INDEX('Hoja de Trabajo para listado'!$CD$155:$DC$1048576,MATCH($A679,'Hoja de Trabajo para listado'!$CD$155:$CD$1048576,0),MATCH((CUADRO!O$5&amp;$E679),'Hoja de Trabajo para listado'!$CD$151:$DC$151,0)),0)</f>
        <v>0</v>
      </c>
      <c r="P679" s="243">
        <f ca="1">+IFERROR(INDEX('Hoja de Trabajo para listado'!$A$155:$Z$1048576,MATCH($A679,'Hoja de Trabajo para listado'!$A$155:$A$1048576,0),MATCH((CUADRO!P$5&amp;$E679),'Hoja de Trabajo para listado'!$A$151:$Z$151,0)),0)+IFERROR(INDEX('Hoja de Trabajo para listado'!$AB$155:$BA$1048576,MATCH($A679,'Hoja de Trabajo para listado'!$AB$155:$AB$1048576,0),MATCH((CUADRO!P$5&amp;$E679),'Hoja de Trabajo para listado'!$AB$151:$BA$151,0)),0)+IFERROR(INDEX('Hoja de Trabajo para listado'!$BC$155:$CB$1048576,MATCH($A679,'Hoja de Trabajo para listado'!$BC$155:$BC$1048576,0),MATCH((CUADRO!P$5&amp;$E679),'Hoja de Trabajo para listado'!$BC$151:$CB$151,0)),0)+IFERROR(INDEX('Hoja de Trabajo para listado'!$DE$153:$DG$274,MATCH($A679,'Hoja de Trabajo para listado'!$DE$153:$DE$1048576,0),MATCH((CUADRO!P$5&amp;$E679),'Hoja de Trabajo para listado'!$DE$151:$DG$151,0)),0)+IFERROR(INDEX('Hoja de Trabajo para listado'!$CD$155:$DC$1048576,MATCH($A679,'Hoja de Trabajo para listado'!$CD$155:$CD$1048576,0),MATCH((CUADRO!P$5&amp;$E679),'Hoja de Trabajo para listado'!$CD$151:$DC$151,0)),0)</f>
        <v>0</v>
      </c>
      <c r="Q679" s="243">
        <f ca="1">+IFERROR(INDEX('Hoja de Trabajo para listado'!$A$155:$Z$1048576,MATCH($A679,'Hoja de Trabajo para listado'!$A$155:$A$1048576,0),MATCH((CUADRO!Q$5&amp;$E679),'Hoja de Trabajo para listado'!$A$151:$Z$151,0)),0)+IFERROR(INDEX('Hoja de Trabajo para listado'!$AB$155:$BA$1048576,MATCH($A679,'Hoja de Trabajo para listado'!$AB$155:$AB$1048576,0),MATCH((CUADRO!Q$5&amp;$E679),'Hoja de Trabajo para listado'!$AB$151:$BA$151,0)),0)+IFERROR(INDEX('Hoja de Trabajo para listado'!$BC$155:$CB$1048576,MATCH($A679,'Hoja de Trabajo para listado'!$BC$155:$BC$1048576,0),MATCH((CUADRO!Q$5&amp;$E679),'Hoja de Trabajo para listado'!$BC$151:$CB$151,0)),0)+IFERROR(INDEX('Hoja de Trabajo para listado'!$DE$153:$DG$274,MATCH($A679,'Hoja de Trabajo para listado'!$DE$153:$DE$1048576,0),MATCH((CUADRO!Q$5&amp;$E679),'Hoja de Trabajo para listado'!$DE$151:$DG$151,0)),0)+IFERROR(INDEX('Hoja de Trabajo para listado'!$CD$155:$DC$1048576,MATCH($A679,'Hoja de Trabajo para listado'!$CD$155:$CD$1048576,0),MATCH((CUADRO!Q$5&amp;$E679),'Hoja de Trabajo para listado'!$CD$151:$DC$151,0)),0)</f>
        <v>0</v>
      </c>
      <c r="R679" s="243">
        <f t="shared" ca="1" si="23"/>
        <v>0</v>
      </c>
      <c r="S679" s="249">
        <f ca="1">+R678+R679</f>
        <v>0</v>
      </c>
      <c r="T679" s="243">
        <f ca="1">+S679</f>
        <v>0</v>
      </c>
      <c r="U679" s="242">
        <f t="shared" si="24"/>
        <v>2</v>
      </c>
      <c r="V679" s="333" t="str">
        <f>+VLOOKUP(A679,bd_lista!$A$3:$E$590,5,FALSE)</f>
        <v>Gobiernos Autonomos Municipales</v>
      </c>
      <c r="W679" s="392"/>
      <c r="X679" s="242">
        <f>+VLOOKUP(A679,[4]Sheet1!$A$13:$D$744,4,FALSE)</f>
        <v>0</v>
      </c>
      <c r="Y679" s="242" t="e">
        <f>+VLOOKUP(X679,bd_lista!$A$3:$C$590,3,FALSE)</f>
        <v>#N/A</v>
      </c>
      <c r="Z679" s="292"/>
      <c r="AA679" s="293"/>
    </row>
    <row r="680" spans="1:27" customFormat="1" ht="15" hidden="1" customHeight="1">
      <c r="A680" s="32">
        <v>1306</v>
      </c>
      <c r="B680" s="387">
        <f>+A680</f>
        <v>1306</v>
      </c>
      <c r="C680" s="247" t="str">
        <f>+VLOOKUP(A680,bd_lista!$A$3:$C$590,3,FALSE)</f>
        <v>Gobierno Autónomo Municipal de Colcapirhua</v>
      </c>
      <c r="D680" s="389" t="str">
        <f>+C680</f>
        <v>Gobierno Autónomo Municipal de Colcapirhua</v>
      </c>
      <c r="E680" s="242" t="s">
        <v>1304</v>
      </c>
      <c r="F680" s="243">
        <f ca="1">+IFERROR(INDEX('Hoja de Trabajo para listado'!$A$155:$Z$1048576,MATCH($A680,'Hoja de Trabajo para listado'!$A$155:$A$1048576,0),MATCH((CUADRO!F$5&amp;$E680),'Hoja de Trabajo para listado'!$A$151:$Z$151,0)),0)+IFERROR(INDEX('Hoja de Trabajo para listado'!$AB$155:$BA$1048576,MATCH($A680,'Hoja de Trabajo para listado'!$AB$155:$AB$1048576,0),MATCH((CUADRO!F$5&amp;$E680),'Hoja de Trabajo para listado'!$AB$151:$BA$151,0)),0)+IFERROR(INDEX('Hoja de Trabajo para listado'!$BC$155:$CB$1048576,MATCH($A680,'Hoja de Trabajo para listado'!$BC$155:$BC$1048576,0),MATCH((CUADRO!F$5&amp;$E680),'Hoja de Trabajo para listado'!$BC$151:$CB$151,0)),0)+IFERROR(INDEX('Hoja de Trabajo para listado'!$DE$153:$DG$274,MATCH($A680,'Hoja de Trabajo para listado'!$DE$153:$DE$1048576,0),MATCH((CUADRO!F$5&amp;$E680),'Hoja de Trabajo para listado'!$DE$151:$DG$151,0)),0)+IFERROR(INDEX('Hoja de Trabajo para listado'!$CD$155:$DC$1048576,MATCH($A680,'Hoja de Trabajo para listado'!$CD$155:$CD$1048576,0),MATCH((CUADRO!F$5&amp;$E680),'Hoja de Trabajo para listado'!$CD$151:$DC$151,0)),0)</f>
        <v>0</v>
      </c>
      <c r="G680" s="243">
        <f ca="1">+IFERROR(INDEX('Hoja de Trabajo para listado'!$A$155:$Z$1048576,MATCH($A680,'Hoja de Trabajo para listado'!$A$155:$A$1048576,0),MATCH((CUADRO!G$5&amp;$E680),'Hoja de Trabajo para listado'!$A$151:$Z$151,0)),0)+IFERROR(INDEX('Hoja de Trabajo para listado'!$AB$155:$BA$1048576,MATCH($A680,'Hoja de Trabajo para listado'!$AB$155:$AB$1048576,0),MATCH((CUADRO!G$5&amp;$E680),'Hoja de Trabajo para listado'!$AB$151:$BA$151,0)),0)+IFERROR(INDEX('Hoja de Trabajo para listado'!$BC$155:$CB$1048576,MATCH($A680,'Hoja de Trabajo para listado'!$BC$155:$BC$1048576,0),MATCH((CUADRO!G$5&amp;$E680),'Hoja de Trabajo para listado'!$BC$151:$CB$151,0)),0)+IFERROR(INDEX('Hoja de Trabajo para listado'!$DE$153:$DG$274,MATCH($A680,'Hoja de Trabajo para listado'!$DE$153:$DE$1048576,0),MATCH((CUADRO!G$5&amp;$E680),'Hoja de Trabajo para listado'!$DE$151:$DG$151,0)),0)+IFERROR(INDEX('Hoja de Trabajo para listado'!$CD$155:$DC$1048576,MATCH($A680,'Hoja de Trabajo para listado'!$CD$155:$CD$1048576,0),MATCH((CUADRO!G$5&amp;$E680),'Hoja de Trabajo para listado'!$CD$151:$DC$151,0)),0)</f>
        <v>0</v>
      </c>
      <c r="H680" s="243">
        <f ca="1">+IFERROR(INDEX('Hoja de Trabajo para listado'!$A$155:$Z$1048576,MATCH($A680,'Hoja de Trabajo para listado'!$A$155:$A$1048576,0),MATCH((CUADRO!H$5&amp;$E680),'Hoja de Trabajo para listado'!$A$151:$Z$151,0)),0)+IFERROR(INDEX('Hoja de Trabajo para listado'!$AB$155:$BA$1048576,MATCH($A680,'Hoja de Trabajo para listado'!$AB$155:$AB$1048576,0),MATCH((CUADRO!H$5&amp;$E680),'Hoja de Trabajo para listado'!$AB$151:$BA$151,0)),0)+IFERROR(INDEX('Hoja de Trabajo para listado'!$BC$155:$CB$1048576,MATCH($A680,'Hoja de Trabajo para listado'!$BC$155:$BC$1048576,0),MATCH((CUADRO!H$5&amp;$E680),'Hoja de Trabajo para listado'!$BC$151:$CB$151,0)),0)+IFERROR(INDEX('Hoja de Trabajo para listado'!$DE$153:$DG$274,MATCH($A680,'Hoja de Trabajo para listado'!$DE$153:$DE$1048576,0),MATCH((CUADRO!H$5&amp;$E680),'Hoja de Trabajo para listado'!$DE$151:$DG$151,0)),0)+IFERROR(INDEX('Hoja de Trabajo para listado'!$CD$155:$DC$1048576,MATCH($A680,'Hoja de Trabajo para listado'!$CD$155:$CD$1048576,0),MATCH((CUADRO!H$5&amp;$E680),'Hoja de Trabajo para listado'!$CD$151:$DC$151,0)),0)</f>
        <v>0</v>
      </c>
      <c r="I680" s="243">
        <f ca="1">+IFERROR(INDEX('Hoja de Trabajo para listado'!$A$155:$Z$1048576,MATCH($A680,'Hoja de Trabajo para listado'!$A$155:$A$1048576,0),MATCH((CUADRO!I$5&amp;$E680),'Hoja de Trabajo para listado'!$A$151:$Z$151,0)),0)+IFERROR(INDEX('Hoja de Trabajo para listado'!$AB$155:$BA$1048576,MATCH($A680,'Hoja de Trabajo para listado'!$AB$155:$AB$1048576,0),MATCH((CUADRO!I$5&amp;$E680),'Hoja de Trabajo para listado'!$AB$151:$BA$151,0)),0)+IFERROR(INDEX('Hoja de Trabajo para listado'!$BC$155:$CB$1048576,MATCH($A680,'Hoja de Trabajo para listado'!$BC$155:$BC$1048576,0),MATCH((CUADRO!I$5&amp;$E680),'Hoja de Trabajo para listado'!$BC$151:$CB$151,0)),0)+IFERROR(INDEX('Hoja de Trabajo para listado'!$DE$153:$DG$274,MATCH($A680,'Hoja de Trabajo para listado'!$DE$153:$DE$1048576,0),MATCH((CUADRO!I$5&amp;$E680),'Hoja de Trabajo para listado'!$DE$151:$DG$151,0)),0)+IFERROR(INDEX('Hoja de Trabajo para listado'!$CD$155:$DC$1048576,MATCH($A680,'Hoja de Trabajo para listado'!$CD$155:$CD$1048576,0),MATCH((CUADRO!I$5&amp;$E680),'Hoja de Trabajo para listado'!$CD$151:$DC$151,0)),0)</f>
        <v>0</v>
      </c>
      <c r="J680" s="243">
        <f ca="1">+IFERROR(INDEX('Hoja de Trabajo para listado'!$A$155:$Z$1048576,MATCH($A680,'Hoja de Trabajo para listado'!$A$155:$A$1048576,0),MATCH((CUADRO!J$5&amp;$E680),'Hoja de Trabajo para listado'!$A$151:$Z$151,0)),0)+IFERROR(INDEX('Hoja de Trabajo para listado'!$AB$155:$BA$1048576,MATCH($A680,'Hoja de Trabajo para listado'!$AB$155:$AB$1048576,0),MATCH((CUADRO!J$5&amp;$E680),'Hoja de Trabajo para listado'!$AB$151:$BA$151,0)),0)+IFERROR(INDEX('Hoja de Trabajo para listado'!$BC$155:$CB$1048576,MATCH($A680,'Hoja de Trabajo para listado'!$BC$155:$BC$1048576,0),MATCH((CUADRO!J$5&amp;$E680),'Hoja de Trabajo para listado'!$BC$151:$CB$151,0)),0)+IFERROR(INDEX('Hoja de Trabajo para listado'!$DE$153:$DG$274,MATCH($A680,'Hoja de Trabajo para listado'!$DE$153:$DE$1048576,0),MATCH((CUADRO!J$5&amp;$E680),'Hoja de Trabajo para listado'!$DE$151:$DG$151,0)),0)+IFERROR(INDEX('Hoja de Trabajo para listado'!$CD$155:$DC$1048576,MATCH($A680,'Hoja de Trabajo para listado'!$CD$155:$CD$1048576,0),MATCH((CUADRO!J$5&amp;$E680),'Hoja de Trabajo para listado'!$CD$151:$DC$151,0)),0)</f>
        <v>0</v>
      </c>
      <c r="K680" s="243">
        <f ca="1">+IFERROR(INDEX('Hoja de Trabajo para listado'!$A$155:$Z$1048576,MATCH($A680,'Hoja de Trabajo para listado'!$A$155:$A$1048576,0),MATCH((CUADRO!K$5&amp;$E680),'Hoja de Trabajo para listado'!$A$151:$Z$151,0)),0)+IFERROR(INDEX('Hoja de Trabajo para listado'!$AB$155:$BA$1048576,MATCH($A680,'Hoja de Trabajo para listado'!$AB$155:$AB$1048576,0),MATCH((CUADRO!K$5&amp;$E680),'Hoja de Trabajo para listado'!$AB$151:$BA$151,0)),0)+IFERROR(INDEX('Hoja de Trabajo para listado'!$BC$155:$CB$1048576,MATCH($A680,'Hoja de Trabajo para listado'!$BC$155:$BC$1048576,0),MATCH((CUADRO!K$5&amp;$E680),'Hoja de Trabajo para listado'!$BC$151:$CB$151,0)),0)+IFERROR(INDEX('Hoja de Trabajo para listado'!$DE$153:$DG$274,MATCH($A680,'Hoja de Trabajo para listado'!$DE$153:$DE$1048576,0),MATCH((CUADRO!K$5&amp;$E680),'Hoja de Trabajo para listado'!$DE$151:$DG$151,0)),0)+IFERROR(INDEX('Hoja de Trabajo para listado'!$CD$155:$DC$1048576,MATCH($A680,'Hoja de Trabajo para listado'!$CD$155:$CD$1048576,0),MATCH((CUADRO!K$5&amp;$E680),'Hoja de Trabajo para listado'!$CD$151:$DC$151,0)),0)</f>
        <v>0</v>
      </c>
      <c r="L680" s="243">
        <f ca="1">+IFERROR(INDEX('Hoja de Trabajo para listado'!$A$155:$Z$1048576,MATCH($A680,'Hoja de Trabajo para listado'!$A$155:$A$1048576,0),MATCH((CUADRO!L$5&amp;$E680),'Hoja de Trabajo para listado'!$A$151:$Z$151,0)),0)+IFERROR(INDEX('Hoja de Trabajo para listado'!$AB$155:$BA$1048576,MATCH($A680,'Hoja de Trabajo para listado'!$AB$155:$AB$1048576,0),MATCH((CUADRO!L$5&amp;$E680),'Hoja de Trabajo para listado'!$AB$151:$BA$151,0)),0)+IFERROR(INDEX('Hoja de Trabajo para listado'!$BC$155:$CB$1048576,MATCH($A680,'Hoja de Trabajo para listado'!$BC$155:$BC$1048576,0),MATCH((CUADRO!L$5&amp;$E680),'Hoja de Trabajo para listado'!$BC$151:$CB$151,0)),0)+IFERROR(INDEX('Hoja de Trabajo para listado'!$DE$153:$DG$274,MATCH($A680,'Hoja de Trabajo para listado'!$DE$153:$DE$1048576,0),MATCH((CUADRO!L$5&amp;$E680),'Hoja de Trabajo para listado'!$DE$151:$DG$151,0)),0)+IFERROR(INDEX('Hoja de Trabajo para listado'!$CD$155:$DC$1048576,MATCH($A680,'Hoja de Trabajo para listado'!$CD$155:$CD$1048576,0),MATCH((CUADRO!L$5&amp;$E680),'Hoja de Trabajo para listado'!$CD$151:$DC$151,0)),0)</f>
        <v>0</v>
      </c>
      <c r="M680" s="243">
        <f ca="1">+IFERROR(INDEX('Hoja de Trabajo para listado'!$A$155:$Z$1048576,MATCH($A680,'Hoja de Trabajo para listado'!$A$155:$A$1048576,0),MATCH((CUADRO!M$5&amp;$E680),'Hoja de Trabajo para listado'!$A$151:$Z$151,0)),0)+IFERROR(INDEX('Hoja de Trabajo para listado'!$AB$155:$BA$1048576,MATCH($A680,'Hoja de Trabajo para listado'!$AB$155:$AB$1048576,0),MATCH((CUADRO!M$5&amp;$E680),'Hoja de Trabajo para listado'!$AB$151:$BA$151,0)),0)+IFERROR(INDEX('Hoja de Trabajo para listado'!$BC$155:$CB$1048576,MATCH($A680,'Hoja de Trabajo para listado'!$BC$155:$BC$1048576,0),MATCH((CUADRO!M$5&amp;$E680),'Hoja de Trabajo para listado'!$BC$151:$CB$151,0)),0)+IFERROR(INDEX('Hoja de Trabajo para listado'!$DE$153:$DG$274,MATCH($A680,'Hoja de Trabajo para listado'!$DE$153:$DE$1048576,0),MATCH((CUADRO!M$5&amp;$E680),'Hoja de Trabajo para listado'!$DE$151:$DG$151,0)),0)+IFERROR(INDEX('Hoja de Trabajo para listado'!$CD$155:$DC$1048576,MATCH($A680,'Hoja de Trabajo para listado'!$CD$155:$CD$1048576,0),MATCH((CUADRO!M$5&amp;$E680),'Hoja de Trabajo para listado'!$CD$151:$DC$151,0)),0)</f>
        <v>0</v>
      </c>
      <c r="N680" s="243">
        <f ca="1">+IFERROR(INDEX('Hoja de Trabajo para listado'!$A$155:$Z$1048576,MATCH($A680,'Hoja de Trabajo para listado'!$A$155:$A$1048576,0),MATCH((CUADRO!N$5&amp;$E680),'Hoja de Trabajo para listado'!$A$151:$Z$151,0)),0)+IFERROR(INDEX('Hoja de Trabajo para listado'!$AB$155:$BA$1048576,MATCH($A680,'Hoja de Trabajo para listado'!$AB$155:$AB$1048576,0),MATCH((CUADRO!N$5&amp;$E680),'Hoja de Trabajo para listado'!$AB$151:$BA$151,0)),0)+IFERROR(INDEX('Hoja de Trabajo para listado'!$BC$155:$CB$1048576,MATCH($A680,'Hoja de Trabajo para listado'!$BC$155:$BC$1048576,0),MATCH((CUADRO!N$5&amp;$E680),'Hoja de Trabajo para listado'!$BC$151:$CB$151,0)),0)+IFERROR(INDEX('Hoja de Trabajo para listado'!$DE$153:$DG$274,MATCH($A680,'Hoja de Trabajo para listado'!$DE$153:$DE$1048576,0),MATCH((CUADRO!N$5&amp;$E680),'Hoja de Trabajo para listado'!$DE$151:$DG$151,0)),0)+IFERROR(INDEX('Hoja de Trabajo para listado'!$CD$155:$DC$1048576,MATCH($A680,'Hoja de Trabajo para listado'!$CD$155:$CD$1048576,0),MATCH((CUADRO!N$5&amp;$E680),'Hoja de Trabajo para listado'!$CD$151:$DC$151,0)),0)</f>
        <v>0</v>
      </c>
      <c r="O680" s="243">
        <f ca="1">+IFERROR(INDEX('Hoja de Trabajo para listado'!$A$155:$Z$1048576,MATCH($A680,'Hoja de Trabajo para listado'!$A$155:$A$1048576,0),MATCH((CUADRO!O$5&amp;$E680),'Hoja de Trabajo para listado'!$A$151:$Z$151,0)),0)+IFERROR(INDEX('Hoja de Trabajo para listado'!$AB$155:$BA$1048576,MATCH($A680,'Hoja de Trabajo para listado'!$AB$155:$AB$1048576,0),MATCH((CUADRO!O$5&amp;$E680),'Hoja de Trabajo para listado'!$AB$151:$BA$151,0)),0)+IFERROR(INDEX('Hoja de Trabajo para listado'!$BC$155:$CB$1048576,MATCH($A680,'Hoja de Trabajo para listado'!$BC$155:$BC$1048576,0),MATCH((CUADRO!O$5&amp;$E680),'Hoja de Trabajo para listado'!$BC$151:$CB$151,0)),0)+IFERROR(INDEX('Hoja de Trabajo para listado'!$DE$153:$DG$274,MATCH($A680,'Hoja de Trabajo para listado'!$DE$153:$DE$1048576,0),MATCH((CUADRO!O$5&amp;$E680),'Hoja de Trabajo para listado'!$DE$151:$DG$151,0)),0)+IFERROR(INDEX('Hoja de Trabajo para listado'!$CD$155:$DC$1048576,MATCH($A680,'Hoja de Trabajo para listado'!$CD$155:$CD$1048576,0),MATCH((CUADRO!O$5&amp;$E680),'Hoja de Trabajo para listado'!$CD$151:$DC$151,0)),0)</f>
        <v>0</v>
      </c>
      <c r="P680" s="243">
        <f ca="1">+IFERROR(INDEX('Hoja de Trabajo para listado'!$A$155:$Z$1048576,MATCH($A680,'Hoja de Trabajo para listado'!$A$155:$A$1048576,0),MATCH((CUADRO!P$5&amp;$E680),'Hoja de Trabajo para listado'!$A$151:$Z$151,0)),0)+IFERROR(INDEX('Hoja de Trabajo para listado'!$AB$155:$BA$1048576,MATCH($A680,'Hoja de Trabajo para listado'!$AB$155:$AB$1048576,0),MATCH((CUADRO!P$5&amp;$E680),'Hoja de Trabajo para listado'!$AB$151:$BA$151,0)),0)+IFERROR(INDEX('Hoja de Trabajo para listado'!$BC$155:$CB$1048576,MATCH($A680,'Hoja de Trabajo para listado'!$BC$155:$BC$1048576,0),MATCH((CUADRO!P$5&amp;$E680),'Hoja de Trabajo para listado'!$BC$151:$CB$151,0)),0)+IFERROR(INDEX('Hoja de Trabajo para listado'!$DE$153:$DG$274,MATCH($A680,'Hoja de Trabajo para listado'!$DE$153:$DE$1048576,0),MATCH((CUADRO!P$5&amp;$E680),'Hoja de Trabajo para listado'!$DE$151:$DG$151,0)),0)+IFERROR(INDEX('Hoja de Trabajo para listado'!$CD$155:$DC$1048576,MATCH($A680,'Hoja de Trabajo para listado'!$CD$155:$CD$1048576,0),MATCH((CUADRO!P$5&amp;$E680),'Hoja de Trabajo para listado'!$CD$151:$DC$151,0)),0)</f>
        <v>0</v>
      </c>
      <c r="Q680" s="243">
        <f ca="1">+IFERROR(INDEX('Hoja de Trabajo para listado'!$A$155:$Z$1048576,MATCH($A680,'Hoja de Trabajo para listado'!$A$155:$A$1048576,0),MATCH((CUADRO!Q$5&amp;$E680),'Hoja de Trabajo para listado'!$A$151:$Z$151,0)),0)+IFERROR(INDEX('Hoja de Trabajo para listado'!$AB$155:$BA$1048576,MATCH($A680,'Hoja de Trabajo para listado'!$AB$155:$AB$1048576,0),MATCH((CUADRO!Q$5&amp;$E680),'Hoja de Trabajo para listado'!$AB$151:$BA$151,0)),0)+IFERROR(INDEX('Hoja de Trabajo para listado'!$BC$155:$CB$1048576,MATCH($A680,'Hoja de Trabajo para listado'!$BC$155:$BC$1048576,0),MATCH((CUADRO!Q$5&amp;$E680),'Hoja de Trabajo para listado'!$BC$151:$CB$151,0)),0)+IFERROR(INDEX('Hoja de Trabajo para listado'!$DE$153:$DG$274,MATCH($A680,'Hoja de Trabajo para listado'!$DE$153:$DE$1048576,0),MATCH((CUADRO!Q$5&amp;$E680),'Hoja de Trabajo para listado'!$DE$151:$DG$151,0)),0)+IFERROR(INDEX('Hoja de Trabajo para listado'!$CD$155:$DC$1048576,MATCH($A680,'Hoja de Trabajo para listado'!$CD$155:$CD$1048576,0),MATCH((CUADRO!Q$5&amp;$E680),'Hoja de Trabajo para listado'!$CD$151:$DC$151,0)),0)</f>
        <v>0</v>
      </c>
      <c r="R680" s="243">
        <f t="shared" ca="1" si="23"/>
        <v>0</v>
      </c>
      <c r="S680" s="249"/>
      <c r="T680" s="243">
        <f ca="1">+T681</f>
        <v>0</v>
      </c>
      <c r="U680" s="242">
        <f t="shared" si="24"/>
        <v>1</v>
      </c>
      <c r="V680" s="333" t="str">
        <f>+VLOOKUP(A680,bd_lista!$A$3:$E$590,5,FALSE)</f>
        <v>Gobiernos Autonomos Municipales</v>
      </c>
      <c r="W680" s="391" t="str">
        <f>+V680</f>
        <v>Gobiernos Autonomos Municipales</v>
      </c>
      <c r="X680" s="242">
        <f>+VLOOKUP(A680,[4]Sheet1!$A$13:$D$744,4,FALSE)</f>
        <v>0</v>
      </c>
      <c r="Y680" s="242" t="e">
        <f>+VLOOKUP(X680,bd_lista!$A$3:$C$590,3,FALSE)</f>
        <v>#N/A</v>
      </c>
      <c r="Z680" s="294">
        <f>+X680</f>
        <v>0</v>
      </c>
      <c r="AA680" s="295" t="e">
        <f>+Y680</f>
        <v>#N/A</v>
      </c>
    </row>
    <row r="681" spans="1:27" customFormat="1" ht="15" hidden="1" customHeight="1">
      <c r="A681" s="32">
        <v>1306</v>
      </c>
      <c r="B681" s="388"/>
      <c r="C681" s="247" t="str">
        <f>+VLOOKUP(A681,bd_lista!$A$3:$C$590,3,FALSE)</f>
        <v>Gobierno Autónomo Municipal de Colcapirhua</v>
      </c>
      <c r="D681" s="390"/>
      <c r="E681" s="244" t="s">
        <v>1305</v>
      </c>
      <c r="F681" s="243">
        <f ca="1">+IFERROR(INDEX('Hoja de Trabajo para listado'!$A$155:$Z$1048576,MATCH($A681,'Hoja de Trabajo para listado'!$A$155:$A$1048576,0),MATCH((CUADRO!F$5&amp;$E681),'Hoja de Trabajo para listado'!$A$151:$Z$151,0)),0)+IFERROR(INDEX('Hoja de Trabajo para listado'!$AB$155:$BA$1048576,MATCH($A681,'Hoja de Trabajo para listado'!$AB$155:$AB$1048576,0),MATCH((CUADRO!F$5&amp;$E681),'Hoja de Trabajo para listado'!$AB$151:$BA$151,0)),0)+IFERROR(INDEX('Hoja de Trabajo para listado'!$BC$155:$CB$1048576,MATCH($A681,'Hoja de Trabajo para listado'!$BC$155:$BC$1048576,0),MATCH((CUADRO!F$5&amp;$E681),'Hoja de Trabajo para listado'!$BC$151:$CB$151,0)),0)+IFERROR(INDEX('Hoja de Trabajo para listado'!$DE$153:$DG$274,MATCH($A681,'Hoja de Trabajo para listado'!$DE$153:$DE$1048576,0),MATCH((CUADRO!F$5&amp;$E681),'Hoja de Trabajo para listado'!$DE$151:$DG$151,0)),0)+IFERROR(INDEX('Hoja de Trabajo para listado'!$CD$155:$DC$1048576,MATCH($A681,'Hoja de Trabajo para listado'!$CD$155:$CD$1048576,0),MATCH((CUADRO!F$5&amp;$E681),'Hoja de Trabajo para listado'!$CD$151:$DC$151,0)),0)</f>
        <v>0</v>
      </c>
      <c r="G681" s="243">
        <f ca="1">+IFERROR(INDEX('Hoja de Trabajo para listado'!$A$155:$Z$1048576,MATCH($A681,'Hoja de Trabajo para listado'!$A$155:$A$1048576,0),MATCH((CUADRO!G$5&amp;$E681),'Hoja de Trabajo para listado'!$A$151:$Z$151,0)),0)+IFERROR(INDEX('Hoja de Trabajo para listado'!$AB$155:$BA$1048576,MATCH($A681,'Hoja de Trabajo para listado'!$AB$155:$AB$1048576,0),MATCH((CUADRO!G$5&amp;$E681),'Hoja de Trabajo para listado'!$AB$151:$BA$151,0)),0)+IFERROR(INDEX('Hoja de Trabajo para listado'!$BC$155:$CB$1048576,MATCH($A681,'Hoja de Trabajo para listado'!$BC$155:$BC$1048576,0),MATCH((CUADRO!G$5&amp;$E681),'Hoja de Trabajo para listado'!$BC$151:$CB$151,0)),0)+IFERROR(INDEX('Hoja de Trabajo para listado'!$DE$153:$DG$274,MATCH($A681,'Hoja de Trabajo para listado'!$DE$153:$DE$1048576,0),MATCH((CUADRO!G$5&amp;$E681),'Hoja de Trabajo para listado'!$DE$151:$DG$151,0)),0)+IFERROR(INDEX('Hoja de Trabajo para listado'!$CD$155:$DC$1048576,MATCH($A681,'Hoja de Trabajo para listado'!$CD$155:$CD$1048576,0),MATCH((CUADRO!G$5&amp;$E681),'Hoja de Trabajo para listado'!$CD$151:$DC$151,0)),0)</f>
        <v>0</v>
      </c>
      <c r="H681" s="243">
        <f ca="1">+IFERROR(INDEX('Hoja de Trabajo para listado'!$A$155:$Z$1048576,MATCH($A681,'Hoja de Trabajo para listado'!$A$155:$A$1048576,0),MATCH((CUADRO!H$5&amp;$E681),'Hoja de Trabajo para listado'!$A$151:$Z$151,0)),0)+IFERROR(INDEX('Hoja de Trabajo para listado'!$AB$155:$BA$1048576,MATCH($A681,'Hoja de Trabajo para listado'!$AB$155:$AB$1048576,0),MATCH((CUADRO!H$5&amp;$E681),'Hoja de Trabajo para listado'!$AB$151:$BA$151,0)),0)+IFERROR(INDEX('Hoja de Trabajo para listado'!$BC$155:$CB$1048576,MATCH($A681,'Hoja de Trabajo para listado'!$BC$155:$BC$1048576,0),MATCH((CUADRO!H$5&amp;$E681),'Hoja de Trabajo para listado'!$BC$151:$CB$151,0)),0)+IFERROR(INDEX('Hoja de Trabajo para listado'!$DE$153:$DG$274,MATCH($A681,'Hoja de Trabajo para listado'!$DE$153:$DE$1048576,0),MATCH((CUADRO!H$5&amp;$E681),'Hoja de Trabajo para listado'!$DE$151:$DG$151,0)),0)+IFERROR(INDEX('Hoja de Trabajo para listado'!$CD$155:$DC$1048576,MATCH($A681,'Hoja de Trabajo para listado'!$CD$155:$CD$1048576,0),MATCH((CUADRO!H$5&amp;$E681),'Hoja de Trabajo para listado'!$CD$151:$DC$151,0)),0)</f>
        <v>0</v>
      </c>
      <c r="I681" s="243">
        <f ca="1">+IFERROR(INDEX('Hoja de Trabajo para listado'!$A$155:$Z$1048576,MATCH($A681,'Hoja de Trabajo para listado'!$A$155:$A$1048576,0),MATCH((CUADRO!I$5&amp;$E681),'Hoja de Trabajo para listado'!$A$151:$Z$151,0)),0)+IFERROR(INDEX('Hoja de Trabajo para listado'!$AB$155:$BA$1048576,MATCH($A681,'Hoja de Trabajo para listado'!$AB$155:$AB$1048576,0),MATCH((CUADRO!I$5&amp;$E681),'Hoja de Trabajo para listado'!$AB$151:$BA$151,0)),0)+IFERROR(INDEX('Hoja de Trabajo para listado'!$BC$155:$CB$1048576,MATCH($A681,'Hoja de Trabajo para listado'!$BC$155:$BC$1048576,0),MATCH((CUADRO!I$5&amp;$E681),'Hoja de Trabajo para listado'!$BC$151:$CB$151,0)),0)+IFERROR(INDEX('Hoja de Trabajo para listado'!$DE$153:$DG$274,MATCH($A681,'Hoja de Trabajo para listado'!$DE$153:$DE$1048576,0),MATCH((CUADRO!I$5&amp;$E681),'Hoja de Trabajo para listado'!$DE$151:$DG$151,0)),0)+IFERROR(INDEX('Hoja de Trabajo para listado'!$CD$155:$DC$1048576,MATCH($A681,'Hoja de Trabajo para listado'!$CD$155:$CD$1048576,0),MATCH((CUADRO!I$5&amp;$E681),'Hoja de Trabajo para listado'!$CD$151:$DC$151,0)),0)</f>
        <v>0</v>
      </c>
      <c r="J681" s="243">
        <f ca="1">+IFERROR(INDEX('Hoja de Trabajo para listado'!$A$155:$Z$1048576,MATCH($A681,'Hoja de Trabajo para listado'!$A$155:$A$1048576,0),MATCH((CUADRO!J$5&amp;$E681),'Hoja de Trabajo para listado'!$A$151:$Z$151,0)),0)+IFERROR(INDEX('Hoja de Trabajo para listado'!$AB$155:$BA$1048576,MATCH($A681,'Hoja de Trabajo para listado'!$AB$155:$AB$1048576,0),MATCH((CUADRO!J$5&amp;$E681),'Hoja de Trabajo para listado'!$AB$151:$BA$151,0)),0)+IFERROR(INDEX('Hoja de Trabajo para listado'!$BC$155:$CB$1048576,MATCH($A681,'Hoja de Trabajo para listado'!$BC$155:$BC$1048576,0),MATCH((CUADRO!J$5&amp;$E681),'Hoja de Trabajo para listado'!$BC$151:$CB$151,0)),0)+IFERROR(INDEX('Hoja de Trabajo para listado'!$DE$153:$DG$274,MATCH($A681,'Hoja de Trabajo para listado'!$DE$153:$DE$1048576,0),MATCH((CUADRO!J$5&amp;$E681),'Hoja de Trabajo para listado'!$DE$151:$DG$151,0)),0)+IFERROR(INDEX('Hoja de Trabajo para listado'!$CD$155:$DC$1048576,MATCH($A681,'Hoja de Trabajo para listado'!$CD$155:$CD$1048576,0),MATCH((CUADRO!J$5&amp;$E681),'Hoja de Trabajo para listado'!$CD$151:$DC$151,0)),0)</f>
        <v>0</v>
      </c>
      <c r="K681" s="243">
        <f ca="1">+IFERROR(INDEX('Hoja de Trabajo para listado'!$A$155:$Z$1048576,MATCH($A681,'Hoja de Trabajo para listado'!$A$155:$A$1048576,0),MATCH((CUADRO!K$5&amp;$E681),'Hoja de Trabajo para listado'!$A$151:$Z$151,0)),0)+IFERROR(INDEX('Hoja de Trabajo para listado'!$AB$155:$BA$1048576,MATCH($A681,'Hoja de Trabajo para listado'!$AB$155:$AB$1048576,0),MATCH((CUADRO!K$5&amp;$E681),'Hoja de Trabajo para listado'!$AB$151:$BA$151,0)),0)+IFERROR(INDEX('Hoja de Trabajo para listado'!$BC$155:$CB$1048576,MATCH($A681,'Hoja de Trabajo para listado'!$BC$155:$BC$1048576,0),MATCH((CUADRO!K$5&amp;$E681),'Hoja de Trabajo para listado'!$BC$151:$CB$151,0)),0)+IFERROR(INDEX('Hoja de Trabajo para listado'!$DE$153:$DG$274,MATCH($A681,'Hoja de Trabajo para listado'!$DE$153:$DE$1048576,0),MATCH((CUADRO!K$5&amp;$E681),'Hoja de Trabajo para listado'!$DE$151:$DG$151,0)),0)+IFERROR(INDEX('Hoja de Trabajo para listado'!$CD$155:$DC$1048576,MATCH($A681,'Hoja de Trabajo para listado'!$CD$155:$CD$1048576,0),MATCH((CUADRO!K$5&amp;$E681),'Hoja de Trabajo para listado'!$CD$151:$DC$151,0)),0)</f>
        <v>0</v>
      </c>
      <c r="L681" s="243">
        <f ca="1">+IFERROR(INDEX('Hoja de Trabajo para listado'!$A$155:$Z$1048576,MATCH($A681,'Hoja de Trabajo para listado'!$A$155:$A$1048576,0),MATCH((CUADRO!L$5&amp;$E681),'Hoja de Trabajo para listado'!$A$151:$Z$151,0)),0)+IFERROR(INDEX('Hoja de Trabajo para listado'!$AB$155:$BA$1048576,MATCH($A681,'Hoja de Trabajo para listado'!$AB$155:$AB$1048576,0),MATCH((CUADRO!L$5&amp;$E681),'Hoja de Trabajo para listado'!$AB$151:$BA$151,0)),0)+IFERROR(INDEX('Hoja de Trabajo para listado'!$BC$155:$CB$1048576,MATCH($A681,'Hoja de Trabajo para listado'!$BC$155:$BC$1048576,0),MATCH((CUADRO!L$5&amp;$E681),'Hoja de Trabajo para listado'!$BC$151:$CB$151,0)),0)+IFERROR(INDEX('Hoja de Trabajo para listado'!$DE$153:$DG$274,MATCH($A681,'Hoja de Trabajo para listado'!$DE$153:$DE$1048576,0),MATCH((CUADRO!L$5&amp;$E681),'Hoja de Trabajo para listado'!$DE$151:$DG$151,0)),0)+IFERROR(INDEX('Hoja de Trabajo para listado'!$CD$155:$DC$1048576,MATCH($A681,'Hoja de Trabajo para listado'!$CD$155:$CD$1048576,0),MATCH((CUADRO!L$5&amp;$E681),'Hoja de Trabajo para listado'!$CD$151:$DC$151,0)),0)</f>
        <v>0</v>
      </c>
      <c r="M681" s="243">
        <f ca="1">+IFERROR(INDEX('Hoja de Trabajo para listado'!$A$155:$Z$1048576,MATCH($A681,'Hoja de Trabajo para listado'!$A$155:$A$1048576,0),MATCH((CUADRO!M$5&amp;$E681),'Hoja de Trabajo para listado'!$A$151:$Z$151,0)),0)+IFERROR(INDEX('Hoja de Trabajo para listado'!$AB$155:$BA$1048576,MATCH($A681,'Hoja de Trabajo para listado'!$AB$155:$AB$1048576,0),MATCH((CUADRO!M$5&amp;$E681),'Hoja de Trabajo para listado'!$AB$151:$BA$151,0)),0)+IFERROR(INDEX('Hoja de Trabajo para listado'!$BC$155:$CB$1048576,MATCH($A681,'Hoja de Trabajo para listado'!$BC$155:$BC$1048576,0),MATCH((CUADRO!M$5&amp;$E681),'Hoja de Trabajo para listado'!$BC$151:$CB$151,0)),0)+IFERROR(INDEX('Hoja de Trabajo para listado'!$DE$153:$DG$274,MATCH($A681,'Hoja de Trabajo para listado'!$DE$153:$DE$1048576,0),MATCH((CUADRO!M$5&amp;$E681),'Hoja de Trabajo para listado'!$DE$151:$DG$151,0)),0)+IFERROR(INDEX('Hoja de Trabajo para listado'!$CD$155:$DC$1048576,MATCH($A681,'Hoja de Trabajo para listado'!$CD$155:$CD$1048576,0),MATCH((CUADRO!M$5&amp;$E681),'Hoja de Trabajo para listado'!$CD$151:$DC$151,0)),0)</f>
        <v>0</v>
      </c>
      <c r="N681" s="243">
        <f ca="1">+IFERROR(INDEX('Hoja de Trabajo para listado'!$A$155:$Z$1048576,MATCH($A681,'Hoja de Trabajo para listado'!$A$155:$A$1048576,0),MATCH((CUADRO!N$5&amp;$E681),'Hoja de Trabajo para listado'!$A$151:$Z$151,0)),0)+IFERROR(INDEX('Hoja de Trabajo para listado'!$AB$155:$BA$1048576,MATCH($A681,'Hoja de Trabajo para listado'!$AB$155:$AB$1048576,0),MATCH((CUADRO!N$5&amp;$E681),'Hoja de Trabajo para listado'!$AB$151:$BA$151,0)),0)+IFERROR(INDEX('Hoja de Trabajo para listado'!$BC$155:$CB$1048576,MATCH($A681,'Hoja de Trabajo para listado'!$BC$155:$BC$1048576,0),MATCH((CUADRO!N$5&amp;$E681),'Hoja de Trabajo para listado'!$BC$151:$CB$151,0)),0)+IFERROR(INDEX('Hoja de Trabajo para listado'!$DE$153:$DG$274,MATCH($A681,'Hoja de Trabajo para listado'!$DE$153:$DE$1048576,0),MATCH((CUADRO!N$5&amp;$E681),'Hoja de Trabajo para listado'!$DE$151:$DG$151,0)),0)+IFERROR(INDEX('Hoja de Trabajo para listado'!$CD$155:$DC$1048576,MATCH($A681,'Hoja de Trabajo para listado'!$CD$155:$CD$1048576,0),MATCH((CUADRO!N$5&amp;$E681),'Hoja de Trabajo para listado'!$CD$151:$DC$151,0)),0)</f>
        <v>0</v>
      </c>
      <c r="O681" s="243">
        <f ca="1">+IFERROR(INDEX('Hoja de Trabajo para listado'!$A$155:$Z$1048576,MATCH($A681,'Hoja de Trabajo para listado'!$A$155:$A$1048576,0),MATCH((CUADRO!O$5&amp;$E681),'Hoja de Trabajo para listado'!$A$151:$Z$151,0)),0)+IFERROR(INDEX('Hoja de Trabajo para listado'!$AB$155:$BA$1048576,MATCH($A681,'Hoja de Trabajo para listado'!$AB$155:$AB$1048576,0),MATCH((CUADRO!O$5&amp;$E681),'Hoja de Trabajo para listado'!$AB$151:$BA$151,0)),0)+IFERROR(INDEX('Hoja de Trabajo para listado'!$BC$155:$CB$1048576,MATCH($A681,'Hoja de Trabajo para listado'!$BC$155:$BC$1048576,0),MATCH((CUADRO!O$5&amp;$E681),'Hoja de Trabajo para listado'!$BC$151:$CB$151,0)),0)+IFERROR(INDEX('Hoja de Trabajo para listado'!$DE$153:$DG$274,MATCH($A681,'Hoja de Trabajo para listado'!$DE$153:$DE$1048576,0),MATCH((CUADRO!O$5&amp;$E681),'Hoja de Trabajo para listado'!$DE$151:$DG$151,0)),0)+IFERROR(INDEX('Hoja de Trabajo para listado'!$CD$155:$DC$1048576,MATCH($A681,'Hoja de Trabajo para listado'!$CD$155:$CD$1048576,0),MATCH((CUADRO!O$5&amp;$E681),'Hoja de Trabajo para listado'!$CD$151:$DC$151,0)),0)</f>
        <v>0</v>
      </c>
      <c r="P681" s="243">
        <f ca="1">+IFERROR(INDEX('Hoja de Trabajo para listado'!$A$155:$Z$1048576,MATCH($A681,'Hoja de Trabajo para listado'!$A$155:$A$1048576,0),MATCH((CUADRO!P$5&amp;$E681),'Hoja de Trabajo para listado'!$A$151:$Z$151,0)),0)+IFERROR(INDEX('Hoja de Trabajo para listado'!$AB$155:$BA$1048576,MATCH($A681,'Hoja de Trabajo para listado'!$AB$155:$AB$1048576,0),MATCH((CUADRO!P$5&amp;$E681),'Hoja de Trabajo para listado'!$AB$151:$BA$151,0)),0)+IFERROR(INDEX('Hoja de Trabajo para listado'!$BC$155:$CB$1048576,MATCH($A681,'Hoja de Trabajo para listado'!$BC$155:$BC$1048576,0),MATCH((CUADRO!P$5&amp;$E681),'Hoja de Trabajo para listado'!$BC$151:$CB$151,0)),0)+IFERROR(INDEX('Hoja de Trabajo para listado'!$DE$153:$DG$274,MATCH($A681,'Hoja de Trabajo para listado'!$DE$153:$DE$1048576,0),MATCH((CUADRO!P$5&amp;$E681),'Hoja de Trabajo para listado'!$DE$151:$DG$151,0)),0)+IFERROR(INDEX('Hoja de Trabajo para listado'!$CD$155:$DC$1048576,MATCH($A681,'Hoja de Trabajo para listado'!$CD$155:$CD$1048576,0),MATCH((CUADRO!P$5&amp;$E681),'Hoja de Trabajo para listado'!$CD$151:$DC$151,0)),0)</f>
        <v>0</v>
      </c>
      <c r="Q681" s="243">
        <f ca="1">+IFERROR(INDEX('Hoja de Trabajo para listado'!$A$155:$Z$1048576,MATCH($A681,'Hoja de Trabajo para listado'!$A$155:$A$1048576,0),MATCH((CUADRO!Q$5&amp;$E681),'Hoja de Trabajo para listado'!$A$151:$Z$151,0)),0)+IFERROR(INDEX('Hoja de Trabajo para listado'!$AB$155:$BA$1048576,MATCH($A681,'Hoja de Trabajo para listado'!$AB$155:$AB$1048576,0),MATCH((CUADRO!Q$5&amp;$E681),'Hoja de Trabajo para listado'!$AB$151:$BA$151,0)),0)+IFERROR(INDEX('Hoja de Trabajo para listado'!$BC$155:$CB$1048576,MATCH($A681,'Hoja de Trabajo para listado'!$BC$155:$BC$1048576,0),MATCH((CUADRO!Q$5&amp;$E681),'Hoja de Trabajo para listado'!$BC$151:$CB$151,0)),0)+IFERROR(INDEX('Hoja de Trabajo para listado'!$DE$153:$DG$274,MATCH($A681,'Hoja de Trabajo para listado'!$DE$153:$DE$1048576,0),MATCH((CUADRO!Q$5&amp;$E681),'Hoja de Trabajo para listado'!$DE$151:$DG$151,0)),0)+IFERROR(INDEX('Hoja de Trabajo para listado'!$CD$155:$DC$1048576,MATCH($A681,'Hoja de Trabajo para listado'!$CD$155:$CD$1048576,0),MATCH((CUADRO!Q$5&amp;$E681),'Hoja de Trabajo para listado'!$CD$151:$DC$151,0)),0)</f>
        <v>0</v>
      </c>
      <c r="R681" s="243">
        <f t="shared" ca="1" si="23"/>
        <v>0</v>
      </c>
      <c r="S681" s="249">
        <f ca="1">+R680+R681</f>
        <v>0</v>
      </c>
      <c r="T681" s="243">
        <f ca="1">+S681</f>
        <v>0</v>
      </c>
      <c r="U681" s="242">
        <f t="shared" si="24"/>
        <v>2</v>
      </c>
      <c r="V681" s="333" t="str">
        <f>+VLOOKUP(A681,bd_lista!$A$3:$E$590,5,FALSE)</f>
        <v>Gobiernos Autonomos Municipales</v>
      </c>
      <c r="W681" s="392"/>
      <c r="X681" s="242">
        <f>+VLOOKUP(A681,[4]Sheet1!$A$13:$D$744,4,FALSE)</f>
        <v>0</v>
      </c>
      <c r="Y681" s="242" t="e">
        <f>+VLOOKUP(X681,bd_lista!$A$3:$C$590,3,FALSE)</f>
        <v>#N/A</v>
      </c>
      <c r="Z681" s="292"/>
      <c r="AA681" s="293"/>
    </row>
    <row r="682" spans="1:27" customFormat="1" ht="15" hidden="1" customHeight="1">
      <c r="A682" s="250">
        <v>1307</v>
      </c>
      <c r="B682" s="387">
        <f>+A682</f>
        <v>1307</v>
      </c>
      <c r="C682" s="247" t="str">
        <f>+VLOOKUP(A682,bd_lista!$A$3:$C$590,3,FALSE)</f>
        <v>Gobierno Autónomo Municipal de Aiquile</v>
      </c>
      <c r="D682" s="389" t="str">
        <f>+C682</f>
        <v>Gobierno Autónomo Municipal de Aiquile</v>
      </c>
      <c r="E682" s="242" t="s">
        <v>1304</v>
      </c>
      <c r="F682" s="243">
        <f ca="1">+IFERROR(INDEX('Hoja de Trabajo para listado'!$A$155:$Z$1048576,MATCH($A682,'Hoja de Trabajo para listado'!$A$155:$A$1048576,0),MATCH((CUADRO!F$5&amp;$E682),'Hoja de Trabajo para listado'!$A$151:$Z$151,0)),0)+IFERROR(INDEX('Hoja de Trabajo para listado'!$AB$155:$BA$1048576,MATCH($A682,'Hoja de Trabajo para listado'!$AB$155:$AB$1048576,0),MATCH((CUADRO!F$5&amp;$E682),'Hoja de Trabajo para listado'!$AB$151:$BA$151,0)),0)+IFERROR(INDEX('Hoja de Trabajo para listado'!$BC$155:$CB$1048576,MATCH($A682,'Hoja de Trabajo para listado'!$BC$155:$BC$1048576,0),MATCH((CUADRO!F$5&amp;$E682),'Hoja de Trabajo para listado'!$BC$151:$CB$151,0)),0)+IFERROR(INDEX('Hoja de Trabajo para listado'!$DE$153:$DG$274,MATCH($A682,'Hoja de Trabajo para listado'!$DE$153:$DE$1048576,0),MATCH((CUADRO!F$5&amp;$E682),'Hoja de Trabajo para listado'!$DE$151:$DG$151,0)),0)+IFERROR(INDEX('Hoja de Trabajo para listado'!$CD$155:$DC$1048576,MATCH($A682,'Hoja de Trabajo para listado'!$CD$155:$CD$1048576,0),MATCH((CUADRO!F$5&amp;$E682),'Hoja de Trabajo para listado'!$CD$151:$DC$151,0)),0)</f>
        <v>0</v>
      </c>
      <c r="G682" s="243">
        <f ca="1">+IFERROR(INDEX('Hoja de Trabajo para listado'!$A$155:$Z$1048576,MATCH($A682,'Hoja de Trabajo para listado'!$A$155:$A$1048576,0),MATCH((CUADRO!G$5&amp;$E682),'Hoja de Trabajo para listado'!$A$151:$Z$151,0)),0)+IFERROR(INDEX('Hoja de Trabajo para listado'!$AB$155:$BA$1048576,MATCH($A682,'Hoja de Trabajo para listado'!$AB$155:$AB$1048576,0),MATCH((CUADRO!G$5&amp;$E682),'Hoja de Trabajo para listado'!$AB$151:$BA$151,0)),0)+IFERROR(INDEX('Hoja de Trabajo para listado'!$BC$155:$CB$1048576,MATCH($A682,'Hoja de Trabajo para listado'!$BC$155:$BC$1048576,0),MATCH((CUADRO!G$5&amp;$E682),'Hoja de Trabajo para listado'!$BC$151:$CB$151,0)),0)+IFERROR(INDEX('Hoja de Trabajo para listado'!$DE$153:$DG$274,MATCH($A682,'Hoja de Trabajo para listado'!$DE$153:$DE$1048576,0),MATCH((CUADRO!G$5&amp;$E682),'Hoja de Trabajo para listado'!$DE$151:$DG$151,0)),0)+IFERROR(INDEX('Hoja de Trabajo para listado'!$CD$155:$DC$1048576,MATCH($A682,'Hoja de Trabajo para listado'!$CD$155:$CD$1048576,0),MATCH((CUADRO!G$5&amp;$E682),'Hoja de Trabajo para listado'!$CD$151:$DC$151,0)),0)</f>
        <v>0</v>
      </c>
      <c r="H682" s="243">
        <f ca="1">+IFERROR(INDEX('Hoja de Trabajo para listado'!$A$155:$Z$1048576,MATCH($A682,'Hoja de Trabajo para listado'!$A$155:$A$1048576,0),MATCH((CUADRO!H$5&amp;$E682),'Hoja de Trabajo para listado'!$A$151:$Z$151,0)),0)+IFERROR(INDEX('Hoja de Trabajo para listado'!$AB$155:$BA$1048576,MATCH($A682,'Hoja de Trabajo para listado'!$AB$155:$AB$1048576,0),MATCH((CUADRO!H$5&amp;$E682),'Hoja de Trabajo para listado'!$AB$151:$BA$151,0)),0)+IFERROR(INDEX('Hoja de Trabajo para listado'!$BC$155:$CB$1048576,MATCH($A682,'Hoja de Trabajo para listado'!$BC$155:$BC$1048576,0),MATCH((CUADRO!H$5&amp;$E682),'Hoja de Trabajo para listado'!$BC$151:$CB$151,0)),0)+IFERROR(INDEX('Hoja de Trabajo para listado'!$DE$153:$DG$274,MATCH($A682,'Hoja de Trabajo para listado'!$DE$153:$DE$1048576,0),MATCH((CUADRO!H$5&amp;$E682),'Hoja de Trabajo para listado'!$DE$151:$DG$151,0)),0)+IFERROR(INDEX('Hoja de Trabajo para listado'!$CD$155:$DC$1048576,MATCH($A682,'Hoja de Trabajo para listado'!$CD$155:$CD$1048576,0),MATCH((CUADRO!H$5&amp;$E682),'Hoja de Trabajo para listado'!$CD$151:$DC$151,0)),0)</f>
        <v>0</v>
      </c>
      <c r="I682" s="243">
        <f ca="1">+IFERROR(INDEX('Hoja de Trabajo para listado'!$A$155:$Z$1048576,MATCH($A682,'Hoja de Trabajo para listado'!$A$155:$A$1048576,0),MATCH((CUADRO!I$5&amp;$E682),'Hoja de Trabajo para listado'!$A$151:$Z$151,0)),0)+IFERROR(INDEX('Hoja de Trabajo para listado'!$AB$155:$BA$1048576,MATCH($A682,'Hoja de Trabajo para listado'!$AB$155:$AB$1048576,0),MATCH((CUADRO!I$5&amp;$E682),'Hoja de Trabajo para listado'!$AB$151:$BA$151,0)),0)+IFERROR(INDEX('Hoja de Trabajo para listado'!$BC$155:$CB$1048576,MATCH($A682,'Hoja de Trabajo para listado'!$BC$155:$BC$1048576,0),MATCH((CUADRO!I$5&amp;$E682),'Hoja de Trabajo para listado'!$BC$151:$CB$151,0)),0)+IFERROR(INDEX('Hoja de Trabajo para listado'!$DE$153:$DG$274,MATCH($A682,'Hoja de Trabajo para listado'!$DE$153:$DE$1048576,0),MATCH((CUADRO!I$5&amp;$E682),'Hoja de Trabajo para listado'!$DE$151:$DG$151,0)),0)+IFERROR(INDEX('Hoja de Trabajo para listado'!$CD$155:$DC$1048576,MATCH($A682,'Hoja de Trabajo para listado'!$CD$155:$CD$1048576,0),MATCH((CUADRO!I$5&amp;$E682),'Hoja de Trabajo para listado'!$CD$151:$DC$151,0)),0)</f>
        <v>0</v>
      </c>
      <c r="J682" s="243">
        <f ca="1">+IFERROR(INDEX('Hoja de Trabajo para listado'!$A$155:$Z$1048576,MATCH($A682,'Hoja de Trabajo para listado'!$A$155:$A$1048576,0),MATCH((CUADRO!J$5&amp;$E682),'Hoja de Trabajo para listado'!$A$151:$Z$151,0)),0)+IFERROR(INDEX('Hoja de Trabajo para listado'!$AB$155:$BA$1048576,MATCH($A682,'Hoja de Trabajo para listado'!$AB$155:$AB$1048576,0),MATCH((CUADRO!J$5&amp;$E682),'Hoja de Trabajo para listado'!$AB$151:$BA$151,0)),0)+IFERROR(INDEX('Hoja de Trabajo para listado'!$BC$155:$CB$1048576,MATCH($A682,'Hoja de Trabajo para listado'!$BC$155:$BC$1048576,0),MATCH((CUADRO!J$5&amp;$E682),'Hoja de Trabajo para listado'!$BC$151:$CB$151,0)),0)+IFERROR(INDEX('Hoja de Trabajo para listado'!$DE$153:$DG$274,MATCH($A682,'Hoja de Trabajo para listado'!$DE$153:$DE$1048576,0),MATCH((CUADRO!J$5&amp;$E682),'Hoja de Trabajo para listado'!$DE$151:$DG$151,0)),0)+IFERROR(INDEX('Hoja de Trabajo para listado'!$CD$155:$DC$1048576,MATCH($A682,'Hoja de Trabajo para listado'!$CD$155:$CD$1048576,0),MATCH((CUADRO!J$5&amp;$E682),'Hoja de Trabajo para listado'!$CD$151:$DC$151,0)),0)</f>
        <v>0</v>
      </c>
      <c r="K682" s="243">
        <f ca="1">+IFERROR(INDEX('Hoja de Trabajo para listado'!$A$155:$Z$1048576,MATCH($A682,'Hoja de Trabajo para listado'!$A$155:$A$1048576,0),MATCH((CUADRO!K$5&amp;$E682),'Hoja de Trabajo para listado'!$A$151:$Z$151,0)),0)+IFERROR(INDEX('Hoja de Trabajo para listado'!$AB$155:$BA$1048576,MATCH($A682,'Hoja de Trabajo para listado'!$AB$155:$AB$1048576,0),MATCH((CUADRO!K$5&amp;$E682),'Hoja de Trabajo para listado'!$AB$151:$BA$151,0)),0)+IFERROR(INDEX('Hoja de Trabajo para listado'!$BC$155:$CB$1048576,MATCH($A682,'Hoja de Trabajo para listado'!$BC$155:$BC$1048576,0),MATCH((CUADRO!K$5&amp;$E682),'Hoja de Trabajo para listado'!$BC$151:$CB$151,0)),0)+IFERROR(INDEX('Hoja de Trabajo para listado'!$DE$153:$DG$274,MATCH($A682,'Hoja de Trabajo para listado'!$DE$153:$DE$1048576,0),MATCH((CUADRO!K$5&amp;$E682),'Hoja de Trabajo para listado'!$DE$151:$DG$151,0)),0)+IFERROR(INDEX('Hoja de Trabajo para listado'!$CD$155:$DC$1048576,MATCH($A682,'Hoja de Trabajo para listado'!$CD$155:$CD$1048576,0),MATCH((CUADRO!K$5&amp;$E682),'Hoja de Trabajo para listado'!$CD$151:$DC$151,0)),0)</f>
        <v>0</v>
      </c>
      <c r="L682" s="243">
        <f ca="1">+IFERROR(INDEX('Hoja de Trabajo para listado'!$A$155:$Z$1048576,MATCH($A682,'Hoja de Trabajo para listado'!$A$155:$A$1048576,0),MATCH((CUADRO!L$5&amp;$E682),'Hoja de Trabajo para listado'!$A$151:$Z$151,0)),0)+IFERROR(INDEX('Hoja de Trabajo para listado'!$AB$155:$BA$1048576,MATCH($A682,'Hoja de Trabajo para listado'!$AB$155:$AB$1048576,0),MATCH((CUADRO!L$5&amp;$E682),'Hoja de Trabajo para listado'!$AB$151:$BA$151,0)),0)+IFERROR(INDEX('Hoja de Trabajo para listado'!$BC$155:$CB$1048576,MATCH($A682,'Hoja de Trabajo para listado'!$BC$155:$BC$1048576,0),MATCH((CUADRO!L$5&amp;$E682),'Hoja de Trabajo para listado'!$BC$151:$CB$151,0)),0)+IFERROR(INDEX('Hoja de Trabajo para listado'!$DE$153:$DG$274,MATCH($A682,'Hoja de Trabajo para listado'!$DE$153:$DE$1048576,0),MATCH((CUADRO!L$5&amp;$E682),'Hoja de Trabajo para listado'!$DE$151:$DG$151,0)),0)+IFERROR(INDEX('Hoja de Trabajo para listado'!$CD$155:$DC$1048576,MATCH($A682,'Hoja de Trabajo para listado'!$CD$155:$CD$1048576,0),MATCH((CUADRO!L$5&amp;$E682),'Hoja de Trabajo para listado'!$CD$151:$DC$151,0)),0)</f>
        <v>0</v>
      </c>
      <c r="M682" s="243">
        <f ca="1">+IFERROR(INDEX('Hoja de Trabajo para listado'!$A$155:$Z$1048576,MATCH($A682,'Hoja de Trabajo para listado'!$A$155:$A$1048576,0),MATCH((CUADRO!M$5&amp;$E682),'Hoja de Trabajo para listado'!$A$151:$Z$151,0)),0)+IFERROR(INDEX('Hoja de Trabajo para listado'!$AB$155:$BA$1048576,MATCH($A682,'Hoja de Trabajo para listado'!$AB$155:$AB$1048576,0),MATCH((CUADRO!M$5&amp;$E682),'Hoja de Trabajo para listado'!$AB$151:$BA$151,0)),0)+IFERROR(INDEX('Hoja de Trabajo para listado'!$BC$155:$CB$1048576,MATCH($A682,'Hoja de Trabajo para listado'!$BC$155:$BC$1048576,0),MATCH((CUADRO!M$5&amp;$E682),'Hoja de Trabajo para listado'!$BC$151:$CB$151,0)),0)+IFERROR(INDEX('Hoja de Trabajo para listado'!$DE$153:$DG$274,MATCH($A682,'Hoja de Trabajo para listado'!$DE$153:$DE$1048576,0),MATCH((CUADRO!M$5&amp;$E682),'Hoja de Trabajo para listado'!$DE$151:$DG$151,0)),0)+IFERROR(INDEX('Hoja de Trabajo para listado'!$CD$155:$DC$1048576,MATCH($A682,'Hoja de Trabajo para listado'!$CD$155:$CD$1048576,0),MATCH((CUADRO!M$5&amp;$E682),'Hoja de Trabajo para listado'!$CD$151:$DC$151,0)),0)</f>
        <v>0</v>
      </c>
      <c r="N682" s="243">
        <f ca="1">+IFERROR(INDEX('Hoja de Trabajo para listado'!$A$155:$Z$1048576,MATCH($A682,'Hoja de Trabajo para listado'!$A$155:$A$1048576,0),MATCH((CUADRO!N$5&amp;$E682),'Hoja de Trabajo para listado'!$A$151:$Z$151,0)),0)+IFERROR(INDEX('Hoja de Trabajo para listado'!$AB$155:$BA$1048576,MATCH($A682,'Hoja de Trabajo para listado'!$AB$155:$AB$1048576,0),MATCH((CUADRO!N$5&amp;$E682),'Hoja de Trabajo para listado'!$AB$151:$BA$151,0)),0)+IFERROR(INDEX('Hoja de Trabajo para listado'!$BC$155:$CB$1048576,MATCH($A682,'Hoja de Trabajo para listado'!$BC$155:$BC$1048576,0),MATCH((CUADRO!N$5&amp;$E682),'Hoja de Trabajo para listado'!$BC$151:$CB$151,0)),0)+IFERROR(INDEX('Hoja de Trabajo para listado'!$DE$153:$DG$274,MATCH($A682,'Hoja de Trabajo para listado'!$DE$153:$DE$1048576,0),MATCH((CUADRO!N$5&amp;$E682),'Hoja de Trabajo para listado'!$DE$151:$DG$151,0)),0)+IFERROR(INDEX('Hoja de Trabajo para listado'!$CD$155:$DC$1048576,MATCH($A682,'Hoja de Trabajo para listado'!$CD$155:$CD$1048576,0),MATCH((CUADRO!N$5&amp;$E682),'Hoja de Trabajo para listado'!$CD$151:$DC$151,0)),0)</f>
        <v>0</v>
      </c>
      <c r="O682" s="243">
        <f ca="1">+IFERROR(INDEX('Hoja de Trabajo para listado'!$A$155:$Z$1048576,MATCH($A682,'Hoja de Trabajo para listado'!$A$155:$A$1048576,0),MATCH((CUADRO!O$5&amp;$E682),'Hoja de Trabajo para listado'!$A$151:$Z$151,0)),0)+IFERROR(INDEX('Hoja de Trabajo para listado'!$AB$155:$BA$1048576,MATCH($A682,'Hoja de Trabajo para listado'!$AB$155:$AB$1048576,0),MATCH((CUADRO!O$5&amp;$E682),'Hoja de Trabajo para listado'!$AB$151:$BA$151,0)),0)+IFERROR(INDEX('Hoja de Trabajo para listado'!$BC$155:$CB$1048576,MATCH($A682,'Hoja de Trabajo para listado'!$BC$155:$BC$1048576,0),MATCH((CUADRO!O$5&amp;$E682),'Hoja de Trabajo para listado'!$BC$151:$CB$151,0)),0)+IFERROR(INDEX('Hoja de Trabajo para listado'!$DE$153:$DG$274,MATCH($A682,'Hoja de Trabajo para listado'!$DE$153:$DE$1048576,0),MATCH((CUADRO!O$5&amp;$E682),'Hoja de Trabajo para listado'!$DE$151:$DG$151,0)),0)+IFERROR(INDEX('Hoja de Trabajo para listado'!$CD$155:$DC$1048576,MATCH($A682,'Hoja de Trabajo para listado'!$CD$155:$CD$1048576,0),MATCH((CUADRO!O$5&amp;$E682),'Hoja de Trabajo para listado'!$CD$151:$DC$151,0)),0)</f>
        <v>0</v>
      </c>
      <c r="P682" s="243">
        <f ca="1">+IFERROR(INDEX('Hoja de Trabajo para listado'!$A$155:$Z$1048576,MATCH($A682,'Hoja de Trabajo para listado'!$A$155:$A$1048576,0),MATCH((CUADRO!P$5&amp;$E682),'Hoja de Trabajo para listado'!$A$151:$Z$151,0)),0)+IFERROR(INDEX('Hoja de Trabajo para listado'!$AB$155:$BA$1048576,MATCH($A682,'Hoja de Trabajo para listado'!$AB$155:$AB$1048576,0),MATCH((CUADRO!P$5&amp;$E682),'Hoja de Trabajo para listado'!$AB$151:$BA$151,0)),0)+IFERROR(INDEX('Hoja de Trabajo para listado'!$BC$155:$CB$1048576,MATCH($A682,'Hoja de Trabajo para listado'!$BC$155:$BC$1048576,0),MATCH((CUADRO!P$5&amp;$E682),'Hoja de Trabajo para listado'!$BC$151:$CB$151,0)),0)+IFERROR(INDEX('Hoja de Trabajo para listado'!$DE$153:$DG$274,MATCH($A682,'Hoja de Trabajo para listado'!$DE$153:$DE$1048576,0),MATCH((CUADRO!P$5&amp;$E682),'Hoja de Trabajo para listado'!$DE$151:$DG$151,0)),0)+IFERROR(INDEX('Hoja de Trabajo para listado'!$CD$155:$DC$1048576,MATCH($A682,'Hoja de Trabajo para listado'!$CD$155:$CD$1048576,0),MATCH((CUADRO!P$5&amp;$E682),'Hoja de Trabajo para listado'!$CD$151:$DC$151,0)),0)</f>
        <v>0</v>
      </c>
      <c r="Q682" s="243">
        <f ca="1">+IFERROR(INDEX('Hoja de Trabajo para listado'!$A$155:$Z$1048576,MATCH($A682,'Hoja de Trabajo para listado'!$A$155:$A$1048576,0),MATCH((CUADRO!Q$5&amp;$E682),'Hoja de Trabajo para listado'!$A$151:$Z$151,0)),0)+IFERROR(INDEX('Hoja de Trabajo para listado'!$AB$155:$BA$1048576,MATCH($A682,'Hoja de Trabajo para listado'!$AB$155:$AB$1048576,0),MATCH((CUADRO!Q$5&amp;$E682),'Hoja de Trabajo para listado'!$AB$151:$BA$151,0)),0)+IFERROR(INDEX('Hoja de Trabajo para listado'!$BC$155:$CB$1048576,MATCH($A682,'Hoja de Trabajo para listado'!$BC$155:$BC$1048576,0),MATCH((CUADRO!Q$5&amp;$E682),'Hoja de Trabajo para listado'!$BC$151:$CB$151,0)),0)+IFERROR(INDEX('Hoja de Trabajo para listado'!$DE$153:$DG$274,MATCH($A682,'Hoja de Trabajo para listado'!$DE$153:$DE$1048576,0),MATCH((CUADRO!Q$5&amp;$E682),'Hoja de Trabajo para listado'!$DE$151:$DG$151,0)),0)+IFERROR(INDEX('Hoja de Trabajo para listado'!$CD$155:$DC$1048576,MATCH($A682,'Hoja de Trabajo para listado'!$CD$155:$CD$1048576,0),MATCH((CUADRO!Q$5&amp;$E682),'Hoja de Trabajo para listado'!$CD$151:$DC$151,0)),0)</f>
        <v>0</v>
      </c>
      <c r="R682" s="243">
        <f t="shared" ca="1" si="23"/>
        <v>0</v>
      </c>
      <c r="S682" s="249"/>
      <c r="T682" s="243">
        <f ca="1">+T683</f>
        <v>0</v>
      </c>
      <c r="U682" s="242">
        <f t="shared" si="24"/>
        <v>1</v>
      </c>
      <c r="V682" s="333" t="str">
        <f>+VLOOKUP(A682,bd_lista!$A$3:$E$590,5,FALSE)</f>
        <v>Gobiernos Autonomos Municipales</v>
      </c>
      <c r="W682" s="391" t="str">
        <f>+V682</f>
        <v>Gobiernos Autonomos Municipales</v>
      </c>
      <c r="X682" s="242">
        <f>+VLOOKUP(A682,[4]Sheet1!$A$13:$D$744,4,FALSE)</f>
        <v>0</v>
      </c>
      <c r="Y682" s="242" t="e">
        <f>+VLOOKUP(X682,bd_lista!$A$3:$C$590,3,FALSE)</f>
        <v>#N/A</v>
      </c>
      <c r="Z682" s="294">
        <f>+X682</f>
        <v>0</v>
      </c>
      <c r="AA682" s="295" t="e">
        <f>+Y682</f>
        <v>#N/A</v>
      </c>
    </row>
    <row r="683" spans="1:27" customFormat="1" ht="15" hidden="1" customHeight="1">
      <c r="A683" s="251">
        <v>1307</v>
      </c>
      <c r="B683" s="388"/>
      <c r="C683" s="247" t="str">
        <f>+VLOOKUP(A683,bd_lista!$A$3:$C$590,3,FALSE)</f>
        <v>Gobierno Autónomo Municipal de Aiquile</v>
      </c>
      <c r="D683" s="390"/>
      <c r="E683" s="244" t="s">
        <v>1305</v>
      </c>
      <c r="F683" s="243">
        <f ca="1">+IFERROR(INDEX('Hoja de Trabajo para listado'!$A$155:$Z$1048576,MATCH($A683,'Hoja de Trabajo para listado'!$A$155:$A$1048576,0),MATCH((CUADRO!F$5&amp;$E683),'Hoja de Trabajo para listado'!$A$151:$Z$151,0)),0)+IFERROR(INDEX('Hoja de Trabajo para listado'!$AB$155:$BA$1048576,MATCH($A683,'Hoja de Trabajo para listado'!$AB$155:$AB$1048576,0),MATCH((CUADRO!F$5&amp;$E683),'Hoja de Trabajo para listado'!$AB$151:$BA$151,0)),0)+IFERROR(INDEX('Hoja de Trabajo para listado'!$BC$155:$CB$1048576,MATCH($A683,'Hoja de Trabajo para listado'!$BC$155:$BC$1048576,0),MATCH((CUADRO!F$5&amp;$E683),'Hoja de Trabajo para listado'!$BC$151:$CB$151,0)),0)+IFERROR(INDEX('Hoja de Trabajo para listado'!$DE$153:$DG$274,MATCH($A683,'Hoja de Trabajo para listado'!$DE$153:$DE$1048576,0),MATCH((CUADRO!F$5&amp;$E683),'Hoja de Trabajo para listado'!$DE$151:$DG$151,0)),0)+IFERROR(INDEX('Hoja de Trabajo para listado'!$CD$155:$DC$1048576,MATCH($A683,'Hoja de Trabajo para listado'!$CD$155:$CD$1048576,0),MATCH((CUADRO!F$5&amp;$E683),'Hoja de Trabajo para listado'!$CD$151:$DC$151,0)),0)</f>
        <v>0</v>
      </c>
      <c r="G683" s="243">
        <f ca="1">+IFERROR(INDEX('Hoja de Trabajo para listado'!$A$155:$Z$1048576,MATCH($A683,'Hoja de Trabajo para listado'!$A$155:$A$1048576,0),MATCH((CUADRO!G$5&amp;$E683),'Hoja de Trabajo para listado'!$A$151:$Z$151,0)),0)+IFERROR(INDEX('Hoja de Trabajo para listado'!$AB$155:$BA$1048576,MATCH($A683,'Hoja de Trabajo para listado'!$AB$155:$AB$1048576,0),MATCH((CUADRO!G$5&amp;$E683),'Hoja de Trabajo para listado'!$AB$151:$BA$151,0)),0)+IFERROR(INDEX('Hoja de Trabajo para listado'!$BC$155:$CB$1048576,MATCH($A683,'Hoja de Trabajo para listado'!$BC$155:$BC$1048576,0),MATCH((CUADRO!G$5&amp;$E683),'Hoja de Trabajo para listado'!$BC$151:$CB$151,0)),0)+IFERROR(INDEX('Hoja de Trabajo para listado'!$DE$153:$DG$274,MATCH($A683,'Hoja de Trabajo para listado'!$DE$153:$DE$1048576,0),MATCH((CUADRO!G$5&amp;$E683),'Hoja de Trabajo para listado'!$DE$151:$DG$151,0)),0)+IFERROR(INDEX('Hoja de Trabajo para listado'!$CD$155:$DC$1048576,MATCH($A683,'Hoja de Trabajo para listado'!$CD$155:$CD$1048576,0),MATCH((CUADRO!G$5&amp;$E683),'Hoja de Trabajo para listado'!$CD$151:$DC$151,0)),0)</f>
        <v>0</v>
      </c>
      <c r="H683" s="243">
        <f ca="1">+IFERROR(INDEX('Hoja de Trabajo para listado'!$A$155:$Z$1048576,MATCH($A683,'Hoja de Trabajo para listado'!$A$155:$A$1048576,0),MATCH((CUADRO!H$5&amp;$E683),'Hoja de Trabajo para listado'!$A$151:$Z$151,0)),0)+IFERROR(INDEX('Hoja de Trabajo para listado'!$AB$155:$BA$1048576,MATCH($A683,'Hoja de Trabajo para listado'!$AB$155:$AB$1048576,0),MATCH((CUADRO!H$5&amp;$E683),'Hoja de Trabajo para listado'!$AB$151:$BA$151,0)),0)+IFERROR(INDEX('Hoja de Trabajo para listado'!$BC$155:$CB$1048576,MATCH($A683,'Hoja de Trabajo para listado'!$BC$155:$BC$1048576,0),MATCH((CUADRO!H$5&amp;$E683),'Hoja de Trabajo para listado'!$BC$151:$CB$151,0)),0)+IFERROR(INDEX('Hoja de Trabajo para listado'!$DE$153:$DG$274,MATCH($A683,'Hoja de Trabajo para listado'!$DE$153:$DE$1048576,0),MATCH((CUADRO!H$5&amp;$E683),'Hoja de Trabajo para listado'!$DE$151:$DG$151,0)),0)+IFERROR(INDEX('Hoja de Trabajo para listado'!$CD$155:$DC$1048576,MATCH($A683,'Hoja de Trabajo para listado'!$CD$155:$CD$1048576,0),MATCH((CUADRO!H$5&amp;$E683),'Hoja de Trabajo para listado'!$CD$151:$DC$151,0)),0)</f>
        <v>0</v>
      </c>
      <c r="I683" s="243">
        <f ca="1">+IFERROR(INDEX('Hoja de Trabajo para listado'!$A$155:$Z$1048576,MATCH($A683,'Hoja de Trabajo para listado'!$A$155:$A$1048576,0),MATCH((CUADRO!I$5&amp;$E683),'Hoja de Trabajo para listado'!$A$151:$Z$151,0)),0)+IFERROR(INDEX('Hoja de Trabajo para listado'!$AB$155:$BA$1048576,MATCH($A683,'Hoja de Trabajo para listado'!$AB$155:$AB$1048576,0),MATCH((CUADRO!I$5&amp;$E683),'Hoja de Trabajo para listado'!$AB$151:$BA$151,0)),0)+IFERROR(INDEX('Hoja de Trabajo para listado'!$BC$155:$CB$1048576,MATCH($A683,'Hoja de Trabajo para listado'!$BC$155:$BC$1048576,0),MATCH((CUADRO!I$5&amp;$E683),'Hoja de Trabajo para listado'!$BC$151:$CB$151,0)),0)+IFERROR(INDEX('Hoja de Trabajo para listado'!$DE$153:$DG$274,MATCH($A683,'Hoja de Trabajo para listado'!$DE$153:$DE$1048576,0),MATCH((CUADRO!I$5&amp;$E683),'Hoja de Trabajo para listado'!$DE$151:$DG$151,0)),0)+IFERROR(INDEX('Hoja de Trabajo para listado'!$CD$155:$DC$1048576,MATCH($A683,'Hoja de Trabajo para listado'!$CD$155:$CD$1048576,0),MATCH((CUADRO!I$5&amp;$E683),'Hoja de Trabajo para listado'!$CD$151:$DC$151,0)),0)</f>
        <v>0</v>
      </c>
      <c r="J683" s="243">
        <f ca="1">+IFERROR(INDEX('Hoja de Trabajo para listado'!$A$155:$Z$1048576,MATCH($A683,'Hoja de Trabajo para listado'!$A$155:$A$1048576,0),MATCH((CUADRO!J$5&amp;$E683),'Hoja de Trabajo para listado'!$A$151:$Z$151,0)),0)+IFERROR(INDEX('Hoja de Trabajo para listado'!$AB$155:$BA$1048576,MATCH($A683,'Hoja de Trabajo para listado'!$AB$155:$AB$1048576,0),MATCH((CUADRO!J$5&amp;$E683),'Hoja de Trabajo para listado'!$AB$151:$BA$151,0)),0)+IFERROR(INDEX('Hoja de Trabajo para listado'!$BC$155:$CB$1048576,MATCH($A683,'Hoja de Trabajo para listado'!$BC$155:$BC$1048576,0),MATCH((CUADRO!J$5&amp;$E683),'Hoja de Trabajo para listado'!$BC$151:$CB$151,0)),0)+IFERROR(INDEX('Hoja de Trabajo para listado'!$DE$153:$DG$274,MATCH($A683,'Hoja de Trabajo para listado'!$DE$153:$DE$1048576,0),MATCH((CUADRO!J$5&amp;$E683),'Hoja de Trabajo para listado'!$DE$151:$DG$151,0)),0)+IFERROR(INDEX('Hoja de Trabajo para listado'!$CD$155:$DC$1048576,MATCH($A683,'Hoja de Trabajo para listado'!$CD$155:$CD$1048576,0),MATCH((CUADRO!J$5&amp;$E683),'Hoja de Trabajo para listado'!$CD$151:$DC$151,0)),0)</f>
        <v>0</v>
      </c>
      <c r="K683" s="243">
        <f ca="1">+IFERROR(INDEX('Hoja de Trabajo para listado'!$A$155:$Z$1048576,MATCH($A683,'Hoja de Trabajo para listado'!$A$155:$A$1048576,0),MATCH((CUADRO!K$5&amp;$E683),'Hoja de Trabajo para listado'!$A$151:$Z$151,0)),0)+IFERROR(INDEX('Hoja de Trabajo para listado'!$AB$155:$BA$1048576,MATCH($A683,'Hoja de Trabajo para listado'!$AB$155:$AB$1048576,0),MATCH((CUADRO!K$5&amp;$E683),'Hoja de Trabajo para listado'!$AB$151:$BA$151,0)),0)+IFERROR(INDEX('Hoja de Trabajo para listado'!$BC$155:$CB$1048576,MATCH($A683,'Hoja de Trabajo para listado'!$BC$155:$BC$1048576,0),MATCH((CUADRO!K$5&amp;$E683),'Hoja de Trabajo para listado'!$BC$151:$CB$151,0)),0)+IFERROR(INDEX('Hoja de Trabajo para listado'!$DE$153:$DG$274,MATCH($A683,'Hoja de Trabajo para listado'!$DE$153:$DE$1048576,0),MATCH((CUADRO!K$5&amp;$E683),'Hoja de Trabajo para listado'!$DE$151:$DG$151,0)),0)+IFERROR(INDEX('Hoja de Trabajo para listado'!$CD$155:$DC$1048576,MATCH($A683,'Hoja de Trabajo para listado'!$CD$155:$CD$1048576,0),MATCH((CUADRO!K$5&amp;$E683),'Hoja de Trabajo para listado'!$CD$151:$DC$151,0)),0)</f>
        <v>0</v>
      </c>
      <c r="L683" s="243">
        <f ca="1">+IFERROR(INDEX('Hoja de Trabajo para listado'!$A$155:$Z$1048576,MATCH($A683,'Hoja de Trabajo para listado'!$A$155:$A$1048576,0),MATCH((CUADRO!L$5&amp;$E683),'Hoja de Trabajo para listado'!$A$151:$Z$151,0)),0)+IFERROR(INDEX('Hoja de Trabajo para listado'!$AB$155:$BA$1048576,MATCH($A683,'Hoja de Trabajo para listado'!$AB$155:$AB$1048576,0),MATCH((CUADRO!L$5&amp;$E683),'Hoja de Trabajo para listado'!$AB$151:$BA$151,0)),0)+IFERROR(INDEX('Hoja de Trabajo para listado'!$BC$155:$CB$1048576,MATCH($A683,'Hoja de Trabajo para listado'!$BC$155:$BC$1048576,0),MATCH((CUADRO!L$5&amp;$E683),'Hoja de Trabajo para listado'!$BC$151:$CB$151,0)),0)+IFERROR(INDEX('Hoja de Trabajo para listado'!$DE$153:$DG$274,MATCH($A683,'Hoja de Trabajo para listado'!$DE$153:$DE$1048576,0),MATCH((CUADRO!L$5&amp;$E683),'Hoja de Trabajo para listado'!$DE$151:$DG$151,0)),0)+IFERROR(INDEX('Hoja de Trabajo para listado'!$CD$155:$DC$1048576,MATCH($A683,'Hoja de Trabajo para listado'!$CD$155:$CD$1048576,0),MATCH((CUADRO!L$5&amp;$E683),'Hoja de Trabajo para listado'!$CD$151:$DC$151,0)),0)</f>
        <v>0</v>
      </c>
      <c r="M683" s="243">
        <f ca="1">+IFERROR(INDEX('Hoja de Trabajo para listado'!$A$155:$Z$1048576,MATCH($A683,'Hoja de Trabajo para listado'!$A$155:$A$1048576,0),MATCH((CUADRO!M$5&amp;$E683),'Hoja de Trabajo para listado'!$A$151:$Z$151,0)),0)+IFERROR(INDEX('Hoja de Trabajo para listado'!$AB$155:$BA$1048576,MATCH($A683,'Hoja de Trabajo para listado'!$AB$155:$AB$1048576,0),MATCH((CUADRO!M$5&amp;$E683),'Hoja de Trabajo para listado'!$AB$151:$BA$151,0)),0)+IFERROR(INDEX('Hoja de Trabajo para listado'!$BC$155:$CB$1048576,MATCH($A683,'Hoja de Trabajo para listado'!$BC$155:$BC$1048576,0),MATCH((CUADRO!M$5&amp;$E683),'Hoja de Trabajo para listado'!$BC$151:$CB$151,0)),0)+IFERROR(INDEX('Hoja de Trabajo para listado'!$DE$153:$DG$274,MATCH($A683,'Hoja de Trabajo para listado'!$DE$153:$DE$1048576,0),MATCH((CUADRO!M$5&amp;$E683),'Hoja de Trabajo para listado'!$DE$151:$DG$151,0)),0)+IFERROR(INDEX('Hoja de Trabajo para listado'!$CD$155:$DC$1048576,MATCH($A683,'Hoja de Trabajo para listado'!$CD$155:$CD$1048576,0),MATCH((CUADRO!M$5&amp;$E683),'Hoja de Trabajo para listado'!$CD$151:$DC$151,0)),0)</f>
        <v>0</v>
      </c>
      <c r="N683" s="243">
        <f ca="1">+IFERROR(INDEX('Hoja de Trabajo para listado'!$A$155:$Z$1048576,MATCH($A683,'Hoja de Trabajo para listado'!$A$155:$A$1048576,0),MATCH((CUADRO!N$5&amp;$E683),'Hoja de Trabajo para listado'!$A$151:$Z$151,0)),0)+IFERROR(INDEX('Hoja de Trabajo para listado'!$AB$155:$BA$1048576,MATCH($A683,'Hoja de Trabajo para listado'!$AB$155:$AB$1048576,0),MATCH((CUADRO!N$5&amp;$E683),'Hoja de Trabajo para listado'!$AB$151:$BA$151,0)),0)+IFERROR(INDEX('Hoja de Trabajo para listado'!$BC$155:$CB$1048576,MATCH($A683,'Hoja de Trabajo para listado'!$BC$155:$BC$1048576,0),MATCH((CUADRO!N$5&amp;$E683),'Hoja de Trabajo para listado'!$BC$151:$CB$151,0)),0)+IFERROR(INDEX('Hoja de Trabajo para listado'!$DE$153:$DG$274,MATCH($A683,'Hoja de Trabajo para listado'!$DE$153:$DE$1048576,0),MATCH((CUADRO!N$5&amp;$E683),'Hoja de Trabajo para listado'!$DE$151:$DG$151,0)),0)+IFERROR(INDEX('Hoja de Trabajo para listado'!$CD$155:$DC$1048576,MATCH($A683,'Hoja de Trabajo para listado'!$CD$155:$CD$1048576,0),MATCH((CUADRO!N$5&amp;$E683),'Hoja de Trabajo para listado'!$CD$151:$DC$151,0)),0)</f>
        <v>0</v>
      </c>
      <c r="O683" s="243">
        <f ca="1">+IFERROR(INDEX('Hoja de Trabajo para listado'!$A$155:$Z$1048576,MATCH($A683,'Hoja de Trabajo para listado'!$A$155:$A$1048576,0),MATCH((CUADRO!O$5&amp;$E683),'Hoja de Trabajo para listado'!$A$151:$Z$151,0)),0)+IFERROR(INDEX('Hoja de Trabajo para listado'!$AB$155:$BA$1048576,MATCH($A683,'Hoja de Trabajo para listado'!$AB$155:$AB$1048576,0),MATCH((CUADRO!O$5&amp;$E683),'Hoja de Trabajo para listado'!$AB$151:$BA$151,0)),0)+IFERROR(INDEX('Hoja de Trabajo para listado'!$BC$155:$CB$1048576,MATCH($A683,'Hoja de Trabajo para listado'!$BC$155:$BC$1048576,0),MATCH((CUADRO!O$5&amp;$E683),'Hoja de Trabajo para listado'!$BC$151:$CB$151,0)),0)+IFERROR(INDEX('Hoja de Trabajo para listado'!$DE$153:$DG$274,MATCH($A683,'Hoja de Trabajo para listado'!$DE$153:$DE$1048576,0),MATCH((CUADRO!O$5&amp;$E683),'Hoja de Trabajo para listado'!$DE$151:$DG$151,0)),0)+IFERROR(INDEX('Hoja de Trabajo para listado'!$CD$155:$DC$1048576,MATCH($A683,'Hoja de Trabajo para listado'!$CD$155:$CD$1048576,0),MATCH((CUADRO!O$5&amp;$E683),'Hoja de Trabajo para listado'!$CD$151:$DC$151,0)),0)</f>
        <v>0</v>
      </c>
      <c r="P683" s="243">
        <f ca="1">+IFERROR(INDEX('Hoja de Trabajo para listado'!$A$155:$Z$1048576,MATCH($A683,'Hoja de Trabajo para listado'!$A$155:$A$1048576,0),MATCH((CUADRO!P$5&amp;$E683),'Hoja de Trabajo para listado'!$A$151:$Z$151,0)),0)+IFERROR(INDEX('Hoja de Trabajo para listado'!$AB$155:$BA$1048576,MATCH($A683,'Hoja de Trabajo para listado'!$AB$155:$AB$1048576,0),MATCH((CUADRO!P$5&amp;$E683),'Hoja de Trabajo para listado'!$AB$151:$BA$151,0)),0)+IFERROR(INDEX('Hoja de Trabajo para listado'!$BC$155:$CB$1048576,MATCH($A683,'Hoja de Trabajo para listado'!$BC$155:$BC$1048576,0),MATCH((CUADRO!P$5&amp;$E683),'Hoja de Trabajo para listado'!$BC$151:$CB$151,0)),0)+IFERROR(INDEX('Hoja de Trabajo para listado'!$DE$153:$DG$274,MATCH($A683,'Hoja de Trabajo para listado'!$DE$153:$DE$1048576,0),MATCH((CUADRO!P$5&amp;$E683),'Hoja de Trabajo para listado'!$DE$151:$DG$151,0)),0)+IFERROR(INDEX('Hoja de Trabajo para listado'!$CD$155:$DC$1048576,MATCH($A683,'Hoja de Trabajo para listado'!$CD$155:$CD$1048576,0),MATCH((CUADRO!P$5&amp;$E683),'Hoja de Trabajo para listado'!$CD$151:$DC$151,0)),0)</f>
        <v>0</v>
      </c>
      <c r="Q683" s="243">
        <f ca="1">+IFERROR(INDEX('Hoja de Trabajo para listado'!$A$155:$Z$1048576,MATCH($A683,'Hoja de Trabajo para listado'!$A$155:$A$1048576,0),MATCH((CUADRO!Q$5&amp;$E683),'Hoja de Trabajo para listado'!$A$151:$Z$151,0)),0)+IFERROR(INDEX('Hoja de Trabajo para listado'!$AB$155:$BA$1048576,MATCH($A683,'Hoja de Trabajo para listado'!$AB$155:$AB$1048576,0),MATCH((CUADRO!Q$5&amp;$E683),'Hoja de Trabajo para listado'!$AB$151:$BA$151,0)),0)+IFERROR(INDEX('Hoja de Trabajo para listado'!$BC$155:$CB$1048576,MATCH($A683,'Hoja de Trabajo para listado'!$BC$155:$BC$1048576,0),MATCH((CUADRO!Q$5&amp;$E683),'Hoja de Trabajo para listado'!$BC$151:$CB$151,0)),0)+IFERROR(INDEX('Hoja de Trabajo para listado'!$DE$153:$DG$274,MATCH($A683,'Hoja de Trabajo para listado'!$DE$153:$DE$1048576,0),MATCH((CUADRO!Q$5&amp;$E683),'Hoja de Trabajo para listado'!$DE$151:$DG$151,0)),0)+IFERROR(INDEX('Hoja de Trabajo para listado'!$CD$155:$DC$1048576,MATCH($A683,'Hoja de Trabajo para listado'!$CD$155:$CD$1048576,0),MATCH((CUADRO!Q$5&amp;$E683),'Hoja de Trabajo para listado'!$CD$151:$DC$151,0)),0)</f>
        <v>0</v>
      </c>
      <c r="R683" s="243">
        <f t="shared" ca="1" si="23"/>
        <v>0</v>
      </c>
      <c r="S683" s="249">
        <f ca="1">+R682+R683</f>
        <v>0</v>
      </c>
      <c r="T683" s="243">
        <f ca="1">+S683</f>
        <v>0</v>
      </c>
      <c r="U683" s="242">
        <f t="shared" si="24"/>
        <v>2</v>
      </c>
      <c r="V683" s="333" t="str">
        <f>+VLOOKUP(A683,bd_lista!$A$3:$E$590,5,FALSE)</f>
        <v>Gobiernos Autonomos Municipales</v>
      </c>
      <c r="W683" s="392"/>
      <c r="X683" s="242">
        <f>+VLOOKUP(A683,[4]Sheet1!$A$13:$D$744,4,FALSE)</f>
        <v>0</v>
      </c>
      <c r="Y683" s="242" t="e">
        <f>+VLOOKUP(X683,bd_lista!$A$3:$C$590,3,FALSE)</f>
        <v>#N/A</v>
      </c>
      <c r="Z683" s="292"/>
      <c r="AA683" s="293"/>
    </row>
    <row r="684" spans="1:27" customFormat="1" ht="15" hidden="1" customHeight="1">
      <c r="A684" s="32">
        <v>1308</v>
      </c>
      <c r="B684" s="387">
        <f>+A684</f>
        <v>1308</v>
      </c>
      <c r="C684" s="247" t="str">
        <f>+VLOOKUP(A684,bd_lista!$A$3:$C$590,3,FALSE)</f>
        <v>Gobierno Autónomo Municipal de Pasorapa</v>
      </c>
      <c r="D684" s="389" t="str">
        <f>+C684</f>
        <v>Gobierno Autónomo Municipal de Pasorapa</v>
      </c>
      <c r="E684" s="242" t="s">
        <v>1304</v>
      </c>
      <c r="F684" s="243">
        <f ca="1">+IFERROR(INDEX('Hoja de Trabajo para listado'!$A$155:$Z$1048576,MATCH($A684,'Hoja de Trabajo para listado'!$A$155:$A$1048576,0),MATCH((CUADRO!F$5&amp;$E684),'Hoja de Trabajo para listado'!$A$151:$Z$151,0)),0)+IFERROR(INDEX('Hoja de Trabajo para listado'!$AB$155:$BA$1048576,MATCH($A684,'Hoja de Trabajo para listado'!$AB$155:$AB$1048576,0),MATCH((CUADRO!F$5&amp;$E684),'Hoja de Trabajo para listado'!$AB$151:$BA$151,0)),0)+IFERROR(INDEX('Hoja de Trabajo para listado'!$BC$155:$CB$1048576,MATCH($A684,'Hoja de Trabajo para listado'!$BC$155:$BC$1048576,0),MATCH((CUADRO!F$5&amp;$E684),'Hoja de Trabajo para listado'!$BC$151:$CB$151,0)),0)+IFERROR(INDEX('Hoja de Trabajo para listado'!$DE$153:$DG$274,MATCH($A684,'Hoja de Trabajo para listado'!$DE$153:$DE$1048576,0),MATCH((CUADRO!F$5&amp;$E684),'Hoja de Trabajo para listado'!$DE$151:$DG$151,0)),0)+IFERROR(INDEX('Hoja de Trabajo para listado'!$CD$155:$DC$1048576,MATCH($A684,'Hoja de Trabajo para listado'!$CD$155:$CD$1048576,0),MATCH((CUADRO!F$5&amp;$E684),'Hoja de Trabajo para listado'!$CD$151:$DC$151,0)),0)</f>
        <v>0</v>
      </c>
      <c r="G684" s="243">
        <f ca="1">+IFERROR(INDEX('Hoja de Trabajo para listado'!$A$155:$Z$1048576,MATCH($A684,'Hoja de Trabajo para listado'!$A$155:$A$1048576,0),MATCH((CUADRO!G$5&amp;$E684),'Hoja de Trabajo para listado'!$A$151:$Z$151,0)),0)+IFERROR(INDEX('Hoja de Trabajo para listado'!$AB$155:$BA$1048576,MATCH($A684,'Hoja de Trabajo para listado'!$AB$155:$AB$1048576,0),MATCH((CUADRO!G$5&amp;$E684),'Hoja de Trabajo para listado'!$AB$151:$BA$151,0)),0)+IFERROR(INDEX('Hoja de Trabajo para listado'!$BC$155:$CB$1048576,MATCH($A684,'Hoja de Trabajo para listado'!$BC$155:$BC$1048576,0),MATCH((CUADRO!G$5&amp;$E684),'Hoja de Trabajo para listado'!$BC$151:$CB$151,0)),0)+IFERROR(INDEX('Hoja de Trabajo para listado'!$DE$153:$DG$274,MATCH($A684,'Hoja de Trabajo para listado'!$DE$153:$DE$1048576,0),MATCH((CUADRO!G$5&amp;$E684),'Hoja de Trabajo para listado'!$DE$151:$DG$151,0)),0)+IFERROR(INDEX('Hoja de Trabajo para listado'!$CD$155:$DC$1048576,MATCH($A684,'Hoja de Trabajo para listado'!$CD$155:$CD$1048576,0),MATCH((CUADRO!G$5&amp;$E684),'Hoja de Trabajo para listado'!$CD$151:$DC$151,0)),0)</f>
        <v>0</v>
      </c>
      <c r="H684" s="243">
        <f ca="1">+IFERROR(INDEX('Hoja de Trabajo para listado'!$A$155:$Z$1048576,MATCH($A684,'Hoja de Trabajo para listado'!$A$155:$A$1048576,0),MATCH((CUADRO!H$5&amp;$E684),'Hoja de Trabajo para listado'!$A$151:$Z$151,0)),0)+IFERROR(INDEX('Hoja de Trabajo para listado'!$AB$155:$BA$1048576,MATCH($A684,'Hoja de Trabajo para listado'!$AB$155:$AB$1048576,0),MATCH((CUADRO!H$5&amp;$E684),'Hoja de Trabajo para listado'!$AB$151:$BA$151,0)),0)+IFERROR(INDEX('Hoja de Trabajo para listado'!$BC$155:$CB$1048576,MATCH($A684,'Hoja de Trabajo para listado'!$BC$155:$BC$1048576,0),MATCH((CUADRO!H$5&amp;$E684),'Hoja de Trabajo para listado'!$BC$151:$CB$151,0)),0)+IFERROR(INDEX('Hoja de Trabajo para listado'!$DE$153:$DG$274,MATCH($A684,'Hoja de Trabajo para listado'!$DE$153:$DE$1048576,0),MATCH((CUADRO!H$5&amp;$E684),'Hoja de Trabajo para listado'!$DE$151:$DG$151,0)),0)+IFERROR(INDEX('Hoja de Trabajo para listado'!$CD$155:$DC$1048576,MATCH($A684,'Hoja de Trabajo para listado'!$CD$155:$CD$1048576,0),MATCH((CUADRO!H$5&amp;$E684),'Hoja de Trabajo para listado'!$CD$151:$DC$151,0)),0)</f>
        <v>0</v>
      </c>
      <c r="I684" s="243">
        <f ca="1">+IFERROR(INDEX('Hoja de Trabajo para listado'!$A$155:$Z$1048576,MATCH($A684,'Hoja de Trabajo para listado'!$A$155:$A$1048576,0),MATCH((CUADRO!I$5&amp;$E684),'Hoja de Trabajo para listado'!$A$151:$Z$151,0)),0)+IFERROR(INDEX('Hoja de Trabajo para listado'!$AB$155:$BA$1048576,MATCH($A684,'Hoja de Trabajo para listado'!$AB$155:$AB$1048576,0),MATCH((CUADRO!I$5&amp;$E684),'Hoja de Trabajo para listado'!$AB$151:$BA$151,0)),0)+IFERROR(INDEX('Hoja de Trabajo para listado'!$BC$155:$CB$1048576,MATCH($A684,'Hoja de Trabajo para listado'!$BC$155:$BC$1048576,0),MATCH((CUADRO!I$5&amp;$E684),'Hoja de Trabajo para listado'!$BC$151:$CB$151,0)),0)+IFERROR(INDEX('Hoja de Trabajo para listado'!$DE$153:$DG$274,MATCH($A684,'Hoja de Trabajo para listado'!$DE$153:$DE$1048576,0),MATCH((CUADRO!I$5&amp;$E684),'Hoja de Trabajo para listado'!$DE$151:$DG$151,0)),0)+IFERROR(INDEX('Hoja de Trabajo para listado'!$CD$155:$DC$1048576,MATCH($A684,'Hoja de Trabajo para listado'!$CD$155:$CD$1048576,0),MATCH((CUADRO!I$5&amp;$E684),'Hoja de Trabajo para listado'!$CD$151:$DC$151,0)),0)</f>
        <v>0</v>
      </c>
      <c r="J684" s="243">
        <f ca="1">+IFERROR(INDEX('Hoja de Trabajo para listado'!$A$155:$Z$1048576,MATCH($A684,'Hoja de Trabajo para listado'!$A$155:$A$1048576,0),MATCH((CUADRO!J$5&amp;$E684),'Hoja de Trabajo para listado'!$A$151:$Z$151,0)),0)+IFERROR(INDEX('Hoja de Trabajo para listado'!$AB$155:$BA$1048576,MATCH($A684,'Hoja de Trabajo para listado'!$AB$155:$AB$1048576,0),MATCH((CUADRO!J$5&amp;$E684),'Hoja de Trabajo para listado'!$AB$151:$BA$151,0)),0)+IFERROR(INDEX('Hoja de Trabajo para listado'!$BC$155:$CB$1048576,MATCH($A684,'Hoja de Trabajo para listado'!$BC$155:$BC$1048576,0),MATCH((CUADRO!J$5&amp;$E684),'Hoja de Trabajo para listado'!$BC$151:$CB$151,0)),0)+IFERROR(INDEX('Hoja de Trabajo para listado'!$DE$153:$DG$274,MATCH($A684,'Hoja de Trabajo para listado'!$DE$153:$DE$1048576,0),MATCH((CUADRO!J$5&amp;$E684),'Hoja de Trabajo para listado'!$DE$151:$DG$151,0)),0)+IFERROR(INDEX('Hoja de Trabajo para listado'!$CD$155:$DC$1048576,MATCH($A684,'Hoja de Trabajo para listado'!$CD$155:$CD$1048576,0),MATCH((CUADRO!J$5&amp;$E684),'Hoja de Trabajo para listado'!$CD$151:$DC$151,0)),0)</f>
        <v>0</v>
      </c>
      <c r="K684" s="243">
        <f ca="1">+IFERROR(INDEX('Hoja de Trabajo para listado'!$A$155:$Z$1048576,MATCH($A684,'Hoja de Trabajo para listado'!$A$155:$A$1048576,0),MATCH((CUADRO!K$5&amp;$E684),'Hoja de Trabajo para listado'!$A$151:$Z$151,0)),0)+IFERROR(INDEX('Hoja de Trabajo para listado'!$AB$155:$BA$1048576,MATCH($A684,'Hoja de Trabajo para listado'!$AB$155:$AB$1048576,0),MATCH((CUADRO!K$5&amp;$E684),'Hoja de Trabajo para listado'!$AB$151:$BA$151,0)),0)+IFERROR(INDEX('Hoja de Trabajo para listado'!$BC$155:$CB$1048576,MATCH($A684,'Hoja de Trabajo para listado'!$BC$155:$BC$1048576,0),MATCH((CUADRO!K$5&amp;$E684),'Hoja de Trabajo para listado'!$BC$151:$CB$151,0)),0)+IFERROR(INDEX('Hoja de Trabajo para listado'!$DE$153:$DG$274,MATCH($A684,'Hoja de Trabajo para listado'!$DE$153:$DE$1048576,0),MATCH((CUADRO!K$5&amp;$E684),'Hoja de Trabajo para listado'!$DE$151:$DG$151,0)),0)+IFERROR(INDEX('Hoja de Trabajo para listado'!$CD$155:$DC$1048576,MATCH($A684,'Hoja de Trabajo para listado'!$CD$155:$CD$1048576,0),MATCH((CUADRO!K$5&amp;$E684),'Hoja de Trabajo para listado'!$CD$151:$DC$151,0)),0)</f>
        <v>0</v>
      </c>
      <c r="L684" s="243">
        <f ca="1">+IFERROR(INDEX('Hoja de Trabajo para listado'!$A$155:$Z$1048576,MATCH($A684,'Hoja de Trabajo para listado'!$A$155:$A$1048576,0),MATCH((CUADRO!L$5&amp;$E684),'Hoja de Trabajo para listado'!$A$151:$Z$151,0)),0)+IFERROR(INDEX('Hoja de Trabajo para listado'!$AB$155:$BA$1048576,MATCH($A684,'Hoja de Trabajo para listado'!$AB$155:$AB$1048576,0),MATCH((CUADRO!L$5&amp;$E684),'Hoja de Trabajo para listado'!$AB$151:$BA$151,0)),0)+IFERROR(INDEX('Hoja de Trabajo para listado'!$BC$155:$CB$1048576,MATCH($A684,'Hoja de Trabajo para listado'!$BC$155:$BC$1048576,0),MATCH((CUADRO!L$5&amp;$E684),'Hoja de Trabajo para listado'!$BC$151:$CB$151,0)),0)+IFERROR(INDEX('Hoja de Trabajo para listado'!$DE$153:$DG$274,MATCH($A684,'Hoja de Trabajo para listado'!$DE$153:$DE$1048576,0),MATCH((CUADRO!L$5&amp;$E684),'Hoja de Trabajo para listado'!$DE$151:$DG$151,0)),0)+IFERROR(INDEX('Hoja de Trabajo para listado'!$CD$155:$DC$1048576,MATCH($A684,'Hoja de Trabajo para listado'!$CD$155:$CD$1048576,0),MATCH((CUADRO!L$5&amp;$E684),'Hoja de Trabajo para listado'!$CD$151:$DC$151,0)),0)</f>
        <v>0</v>
      </c>
      <c r="M684" s="243">
        <f ca="1">+IFERROR(INDEX('Hoja de Trabajo para listado'!$A$155:$Z$1048576,MATCH($A684,'Hoja de Trabajo para listado'!$A$155:$A$1048576,0),MATCH((CUADRO!M$5&amp;$E684),'Hoja de Trabajo para listado'!$A$151:$Z$151,0)),0)+IFERROR(INDEX('Hoja de Trabajo para listado'!$AB$155:$BA$1048576,MATCH($A684,'Hoja de Trabajo para listado'!$AB$155:$AB$1048576,0),MATCH((CUADRO!M$5&amp;$E684),'Hoja de Trabajo para listado'!$AB$151:$BA$151,0)),0)+IFERROR(INDEX('Hoja de Trabajo para listado'!$BC$155:$CB$1048576,MATCH($A684,'Hoja de Trabajo para listado'!$BC$155:$BC$1048576,0),MATCH((CUADRO!M$5&amp;$E684),'Hoja de Trabajo para listado'!$BC$151:$CB$151,0)),0)+IFERROR(INDEX('Hoja de Trabajo para listado'!$DE$153:$DG$274,MATCH($A684,'Hoja de Trabajo para listado'!$DE$153:$DE$1048576,0),MATCH((CUADRO!M$5&amp;$E684),'Hoja de Trabajo para listado'!$DE$151:$DG$151,0)),0)+IFERROR(INDEX('Hoja de Trabajo para listado'!$CD$155:$DC$1048576,MATCH($A684,'Hoja de Trabajo para listado'!$CD$155:$CD$1048576,0),MATCH((CUADRO!M$5&amp;$E684),'Hoja de Trabajo para listado'!$CD$151:$DC$151,0)),0)</f>
        <v>0</v>
      </c>
      <c r="N684" s="243">
        <f ca="1">+IFERROR(INDEX('Hoja de Trabajo para listado'!$A$155:$Z$1048576,MATCH($A684,'Hoja de Trabajo para listado'!$A$155:$A$1048576,0),MATCH((CUADRO!N$5&amp;$E684),'Hoja de Trabajo para listado'!$A$151:$Z$151,0)),0)+IFERROR(INDEX('Hoja de Trabajo para listado'!$AB$155:$BA$1048576,MATCH($A684,'Hoja de Trabajo para listado'!$AB$155:$AB$1048576,0),MATCH((CUADRO!N$5&amp;$E684),'Hoja de Trabajo para listado'!$AB$151:$BA$151,0)),0)+IFERROR(INDEX('Hoja de Trabajo para listado'!$BC$155:$CB$1048576,MATCH($A684,'Hoja de Trabajo para listado'!$BC$155:$BC$1048576,0),MATCH((CUADRO!N$5&amp;$E684),'Hoja de Trabajo para listado'!$BC$151:$CB$151,0)),0)+IFERROR(INDEX('Hoja de Trabajo para listado'!$DE$153:$DG$274,MATCH($A684,'Hoja de Trabajo para listado'!$DE$153:$DE$1048576,0),MATCH((CUADRO!N$5&amp;$E684),'Hoja de Trabajo para listado'!$DE$151:$DG$151,0)),0)+IFERROR(INDEX('Hoja de Trabajo para listado'!$CD$155:$DC$1048576,MATCH($A684,'Hoja de Trabajo para listado'!$CD$155:$CD$1048576,0),MATCH((CUADRO!N$5&amp;$E684),'Hoja de Trabajo para listado'!$CD$151:$DC$151,0)),0)</f>
        <v>0</v>
      </c>
      <c r="O684" s="243">
        <f ca="1">+IFERROR(INDEX('Hoja de Trabajo para listado'!$A$155:$Z$1048576,MATCH($A684,'Hoja de Trabajo para listado'!$A$155:$A$1048576,0),MATCH((CUADRO!O$5&amp;$E684),'Hoja de Trabajo para listado'!$A$151:$Z$151,0)),0)+IFERROR(INDEX('Hoja de Trabajo para listado'!$AB$155:$BA$1048576,MATCH($A684,'Hoja de Trabajo para listado'!$AB$155:$AB$1048576,0),MATCH((CUADRO!O$5&amp;$E684),'Hoja de Trabajo para listado'!$AB$151:$BA$151,0)),0)+IFERROR(INDEX('Hoja de Trabajo para listado'!$BC$155:$CB$1048576,MATCH($A684,'Hoja de Trabajo para listado'!$BC$155:$BC$1048576,0),MATCH((CUADRO!O$5&amp;$E684),'Hoja de Trabajo para listado'!$BC$151:$CB$151,0)),0)+IFERROR(INDEX('Hoja de Trabajo para listado'!$DE$153:$DG$274,MATCH($A684,'Hoja de Trabajo para listado'!$DE$153:$DE$1048576,0),MATCH((CUADRO!O$5&amp;$E684),'Hoja de Trabajo para listado'!$DE$151:$DG$151,0)),0)+IFERROR(INDEX('Hoja de Trabajo para listado'!$CD$155:$DC$1048576,MATCH($A684,'Hoja de Trabajo para listado'!$CD$155:$CD$1048576,0),MATCH((CUADRO!O$5&amp;$E684),'Hoja de Trabajo para listado'!$CD$151:$DC$151,0)),0)</f>
        <v>0</v>
      </c>
      <c r="P684" s="243">
        <f ca="1">+IFERROR(INDEX('Hoja de Trabajo para listado'!$A$155:$Z$1048576,MATCH($A684,'Hoja de Trabajo para listado'!$A$155:$A$1048576,0),MATCH((CUADRO!P$5&amp;$E684),'Hoja de Trabajo para listado'!$A$151:$Z$151,0)),0)+IFERROR(INDEX('Hoja de Trabajo para listado'!$AB$155:$BA$1048576,MATCH($A684,'Hoja de Trabajo para listado'!$AB$155:$AB$1048576,0),MATCH((CUADRO!P$5&amp;$E684),'Hoja de Trabajo para listado'!$AB$151:$BA$151,0)),0)+IFERROR(INDEX('Hoja de Trabajo para listado'!$BC$155:$CB$1048576,MATCH($A684,'Hoja de Trabajo para listado'!$BC$155:$BC$1048576,0),MATCH((CUADRO!P$5&amp;$E684),'Hoja de Trabajo para listado'!$BC$151:$CB$151,0)),0)+IFERROR(INDEX('Hoja de Trabajo para listado'!$DE$153:$DG$274,MATCH($A684,'Hoja de Trabajo para listado'!$DE$153:$DE$1048576,0),MATCH((CUADRO!P$5&amp;$E684),'Hoja de Trabajo para listado'!$DE$151:$DG$151,0)),0)+IFERROR(INDEX('Hoja de Trabajo para listado'!$CD$155:$DC$1048576,MATCH($A684,'Hoja de Trabajo para listado'!$CD$155:$CD$1048576,0),MATCH((CUADRO!P$5&amp;$E684),'Hoja de Trabajo para listado'!$CD$151:$DC$151,0)),0)</f>
        <v>0</v>
      </c>
      <c r="Q684" s="243">
        <f ca="1">+IFERROR(INDEX('Hoja de Trabajo para listado'!$A$155:$Z$1048576,MATCH($A684,'Hoja de Trabajo para listado'!$A$155:$A$1048576,0),MATCH((CUADRO!Q$5&amp;$E684),'Hoja de Trabajo para listado'!$A$151:$Z$151,0)),0)+IFERROR(INDEX('Hoja de Trabajo para listado'!$AB$155:$BA$1048576,MATCH($A684,'Hoja de Trabajo para listado'!$AB$155:$AB$1048576,0),MATCH((CUADRO!Q$5&amp;$E684),'Hoja de Trabajo para listado'!$AB$151:$BA$151,0)),0)+IFERROR(INDEX('Hoja de Trabajo para listado'!$BC$155:$CB$1048576,MATCH($A684,'Hoja de Trabajo para listado'!$BC$155:$BC$1048576,0),MATCH((CUADRO!Q$5&amp;$E684),'Hoja de Trabajo para listado'!$BC$151:$CB$151,0)),0)+IFERROR(INDEX('Hoja de Trabajo para listado'!$DE$153:$DG$274,MATCH($A684,'Hoja de Trabajo para listado'!$DE$153:$DE$1048576,0),MATCH((CUADRO!Q$5&amp;$E684),'Hoja de Trabajo para listado'!$DE$151:$DG$151,0)),0)+IFERROR(INDEX('Hoja de Trabajo para listado'!$CD$155:$DC$1048576,MATCH($A684,'Hoja de Trabajo para listado'!$CD$155:$CD$1048576,0),MATCH((CUADRO!Q$5&amp;$E684),'Hoja de Trabajo para listado'!$CD$151:$DC$151,0)),0)</f>
        <v>0</v>
      </c>
      <c r="R684" s="243">
        <f t="shared" ca="1" si="23"/>
        <v>0</v>
      </c>
      <c r="S684" s="249"/>
      <c r="T684" s="243">
        <f ca="1">+T685</f>
        <v>0</v>
      </c>
      <c r="U684" s="242">
        <f t="shared" si="24"/>
        <v>1</v>
      </c>
      <c r="V684" s="333" t="str">
        <f>+VLOOKUP(A684,bd_lista!$A$3:$E$590,5,FALSE)</f>
        <v>Gobiernos Autonomos Municipales</v>
      </c>
      <c r="W684" s="391" t="str">
        <f>+V684</f>
        <v>Gobiernos Autonomos Municipales</v>
      </c>
      <c r="X684" s="242">
        <f>+VLOOKUP(A684,[4]Sheet1!$A$13:$D$744,4,FALSE)</f>
        <v>0</v>
      </c>
      <c r="Y684" s="242" t="e">
        <f>+VLOOKUP(X684,bd_lista!$A$3:$C$590,3,FALSE)</f>
        <v>#N/A</v>
      </c>
      <c r="Z684" s="294">
        <f>+X684</f>
        <v>0</v>
      </c>
      <c r="AA684" s="295" t="e">
        <f>+Y684</f>
        <v>#N/A</v>
      </c>
    </row>
    <row r="685" spans="1:27" customFormat="1" ht="15" hidden="1" customHeight="1">
      <c r="A685" s="32">
        <v>1308</v>
      </c>
      <c r="B685" s="388"/>
      <c r="C685" s="247" t="str">
        <f>+VLOOKUP(A685,bd_lista!$A$3:$C$590,3,FALSE)</f>
        <v>Gobierno Autónomo Municipal de Pasorapa</v>
      </c>
      <c r="D685" s="390"/>
      <c r="E685" s="244" t="s">
        <v>1305</v>
      </c>
      <c r="F685" s="243">
        <f ca="1">+IFERROR(INDEX('Hoja de Trabajo para listado'!$A$155:$Z$1048576,MATCH($A685,'Hoja de Trabajo para listado'!$A$155:$A$1048576,0),MATCH((CUADRO!F$5&amp;$E685),'Hoja de Trabajo para listado'!$A$151:$Z$151,0)),0)+IFERROR(INDEX('Hoja de Trabajo para listado'!$AB$155:$BA$1048576,MATCH($A685,'Hoja de Trabajo para listado'!$AB$155:$AB$1048576,0),MATCH((CUADRO!F$5&amp;$E685),'Hoja de Trabajo para listado'!$AB$151:$BA$151,0)),0)+IFERROR(INDEX('Hoja de Trabajo para listado'!$BC$155:$CB$1048576,MATCH($A685,'Hoja de Trabajo para listado'!$BC$155:$BC$1048576,0),MATCH((CUADRO!F$5&amp;$E685),'Hoja de Trabajo para listado'!$BC$151:$CB$151,0)),0)+IFERROR(INDEX('Hoja de Trabajo para listado'!$DE$153:$DG$274,MATCH($A685,'Hoja de Trabajo para listado'!$DE$153:$DE$1048576,0),MATCH((CUADRO!F$5&amp;$E685),'Hoja de Trabajo para listado'!$DE$151:$DG$151,0)),0)+IFERROR(INDEX('Hoja de Trabajo para listado'!$CD$155:$DC$1048576,MATCH($A685,'Hoja de Trabajo para listado'!$CD$155:$CD$1048576,0),MATCH((CUADRO!F$5&amp;$E685),'Hoja de Trabajo para listado'!$CD$151:$DC$151,0)),0)</f>
        <v>0</v>
      </c>
      <c r="G685" s="243">
        <f ca="1">+IFERROR(INDEX('Hoja de Trabajo para listado'!$A$155:$Z$1048576,MATCH($A685,'Hoja de Trabajo para listado'!$A$155:$A$1048576,0),MATCH((CUADRO!G$5&amp;$E685),'Hoja de Trabajo para listado'!$A$151:$Z$151,0)),0)+IFERROR(INDEX('Hoja de Trabajo para listado'!$AB$155:$BA$1048576,MATCH($A685,'Hoja de Trabajo para listado'!$AB$155:$AB$1048576,0),MATCH((CUADRO!G$5&amp;$E685),'Hoja de Trabajo para listado'!$AB$151:$BA$151,0)),0)+IFERROR(INDEX('Hoja de Trabajo para listado'!$BC$155:$CB$1048576,MATCH($A685,'Hoja de Trabajo para listado'!$BC$155:$BC$1048576,0),MATCH((CUADRO!G$5&amp;$E685),'Hoja de Trabajo para listado'!$BC$151:$CB$151,0)),0)+IFERROR(INDEX('Hoja de Trabajo para listado'!$DE$153:$DG$274,MATCH($A685,'Hoja de Trabajo para listado'!$DE$153:$DE$1048576,0),MATCH((CUADRO!G$5&amp;$E685),'Hoja de Trabajo para listado'!$DE$151:$DG$151,0)),0)+IFERROR(INDEX('Hoja de Trabajo para listado'!$CD$155:$DC$1048576,MATCH($A685,'Hoja de Trabajo para listado'!$CD$155:$CD$1048576,0),MATCH((CUADRO!G$5&amp;$E685),'Hoja de Trabajo para listado'!$CD$151:$DC$151,0)),0)</f>
        <v>0</v>
      </c>
      <c r="H685" s="243">
        <f ca="1">+IFERROR(INDEX('Hoja de Trabajo para listado'!$A$155:$Z$1048576,MATCH($A685,'Hoja de Trabajo para listado'!$A$155:$A$1048576,0),MATCH((CUADRO!H$5&amp;$E685),'Hoja de Trabajo para listado'!$A$151:$Z$151,0)),0)+IFERROR(INDEX('Hoja de Trabajo para listado'!$AB$155:$BA$1048576,MATCH($A685,'Hoja de Trabajo para listado'!$AB$155:$AB$1048576,0),MATCH((CUADRO!H$5&amp;$E685),'Hoja de Trabajo para listado'!$AB$151:$BA$151,0)),0)+IFERROR(INDEX('Hoja de Trabajo para listado'!$BC$155:$CB$1048576,MATCH($A685,'Hoja de Trabajo para listado'!$BC$155:$BC$1048576,0),MATCH((CUADRO!H$5&amp;$E685),'Hoja de Trabajo para listado'!$BC$151:$CB$151,0)),0)+IFERROR(INDEX('Hoja de Trabajo para listado'!$DE$153:$DG$274,MATCH($A685,'Hoja de Trabajo para listado'!$DE$153:$DE$1048576,0),MATCH((CUADRO!H$5&amp;$E685),'Hoja de Trabajo para listado'!$DE$151:$DG$151,0)),0)+IFERROR(INDEX('Hoja de Trabajo para listado'!$CD$155:$DC$1048576,MATCH($A685,'Hoja de Trabajo para listado'!$CD$155:$CD$1048576,0),MATCH((CUADRO!H$5&amp;$E685),'Hoja de Trabajo para listado'!$CD$151:$DC$151,0)),0)</f>
        <v>0</v>
      </c>
      <c r="I685" s="243">
        <f ca="1">+IFERROR(INDEX('Hoja de Trabajo para listado'!$A$155:$Z$1048576,MATCH($A685,'Hoja de Trabajo para listado'!$A$155:$A$1048576,0),MATCH((CUADRO!I$5&amp;$E685),'Hoja de Trabajo para listado'!$A$151:$Z$151,0)),0)+IFERROR(INDEX('Hoja de Trabajo para listado'!$AB$155:$BA$1048576,MATCH($A685,'Hoja de Trabajo para listado'!$AB$155:$AB$1048576,0),MATCH((CUADRO!I$5&amp;$E685),'Hoja de Trabajo para listado'!$AB$151:$BA$151,0)),0)+IFERROR(INDEX('Hoja de Trabajo para listado'!$BC$155:$CB$1048576,MATCH($A685,'Hoja de Trabajo para listado'!$BC$155:$BC$1048576,0),MATCH((CUADRO!I$5&amp;$E685),'Hoja de Trabajo para listado'!$BC$151:$CB$151,0)),0)+IFERROR(INDEX('Hoja de Trabajo para listado'!$DE$153:$DG$274,MATCH($A685,'Hoja de Trabajo para listado'!$DE$153:$DE$1048576,0),MATCH((CUADRO!I$5&amp;$E685),'Hoja de Trabajo para listado'!$DE$151:$DG$151,0)),0)+IFERROR(INDEX('Hoja de Trabajo para listado'!$CD$155:$DC$1048576,MATCH($A685,'Hoja de Trabajo para listado'!$CD$155:$CD$1048576,0),MATCH((CUADRO!I$5&amp;$E685),'Hoja de Trabajo para listado'!$CD$151:$DC$151,0)),0)</f>
        <v>0</v>
      </c>
      <c r="J685" s="243">
        <f ca="1">+IFERROR(INDEX('Hoja de Trabajo para listado'!$A$155:$Z$1048576,MATCH($A685,'Hoja de Trabajo para listado'!$A$155:$A$1048576,0),MATCH((CUADRO!J$5&amp;$E685),'Hoja de Trabajo para listado'!$A$151:$Z$151,0)),0)+IFERROR(INDEX('Hoja de Trabajo para listado'!$AB$155:$BA$1048576,MATCH($A685,'Hoja de Trabajo para listado'!$AB$155:$AB$1048576,0),MATCH((CUADRO!J$5&amp;$E685),'Hoja de Trabajo para listado'!$AB$151:$BA$151,0)),0)+IFERROR(INDEX('Hoja de Trabajo para listado'!$BC$155:$CB$1048576,MATCH($A685,'Hoja de Trabajo para listado'!$BC$155:$BC$1048576,0),MATCH((CUADRO!J$5&amp;$E685),'Hoja de Trabajo para listado'!$BC$151:$CB$151,0)),0)+IFERROR(INDEX('Hoja de Trabajo para listado'!$DE$153:$DG$274,MATCH($A685,'Hoja de Trabajo para listado'!$DE$153:$DE$1048576,0),MATCH((CUADRO!J$5&amp;$E685),'Hoja de Trabajo para listado'!$DE$151:$DG$151,0)),0)+IFERROR(INDEX('Hoja de Trabajo para listado'!$CD$155:$DC$1048576,MATCH($A685,'Hoja de Trabajo para listado'!$CD$155:$CD$1048576,0),MATCH((CUADRO!J$5&amp;$E685),'Hoja de Trabajo para listado'!$CD$151:$DC$151,0)),0)</f>
        <v>0</v>
      </c>
      <c r="K685" s="243">
        <f ca="1">+IFERROR(INDEX('Hoja de Trabajo para listado'!$A$155:$Z$1048576,MATCH($A685,'Hoja de Trabajo para listado'!$A$155:$A$1048576,0),MATCH((CUADRO!K$5&amp;$E685),'Hoja de Trabajo para listado'!$A$151:$Z$151,0)),0)+IFERROR(INDEX('Hoja de Trabajo para listado'!$AB$155:$BA$1048576,MATCH($A685,'Hoja de Trabajo para listado'!$AB$155:$AB$1048576,0),MATCH((CUADRO!K$5&amp;$E685),'Hoja de Trabajo para listado'!$AB$151:$BA$151,0)),0)+IFERROR(INDEX('Hoja de Trabajo para listado'!$BC$155:$CB$1048576,MATCH($A685,'Hoja de Trabajo para listado'!$BC$155:$BC$1048576,0),MATCH((CUADRO!K$5&amp;$E685),'Hoja de Trabajo para listado'!$BC$151:$CB$151,0)),0)+IFERROR(INDEX('Hoja de Trabajo para listado'!$DE$153:$DG$274,MATCH($A685,'Hoja de Trabajo para listado'!$DE$153:$DE$1048576,0),MATCH((CUADRO!K$5&amp;$E685),'Hoja de Trabajo para listado'!$DE$151:$DG$151,0)),0)+IFERROR(INDEX('Hoja de Trabajo para listado'!$CD$155:$DC$1048576,MATCH($A685,'Hoja de Trabajo para listado'!$CD$155:$CD$1048576,0),MATCH((CUADRO!K$5&amp;$E685),'Hoja de Trabajo para listado'!$CD$151:$DC$151,0)),0)</f>
        <v>0</v>
      </c>
      <c r="L685" s="243">
        <f ca="1">+IFERROR(INDEX('Hoja de Trabajo para listado'!$A$155:$Z$1048576,MATCH($A685,'Hoja de Trabajo para listado'!$A$155:$A$1048576,0),MATCH((CUADRO!L$5&amp;$E685),'Hoja de Trabajo para listado'!$A$151:$Z$151,0)),0)+IFERROR(INDEX('Hoja de Trabajo para listado'!$AB$155:$BA$1048576,MATCH($A685,'Hoja de Trabajo para listado'!$AB$155:$AB$1048576,0),MATCH((CUADRO!L$5&amp;$E685),'Hoja de Trabajo para listado'!$AB$151:$BA$151,0)),0)+IFERROR(INDEX('Hoja de Trabajo para listado'!$BC$155:$CB$1048576,MATCH($A685,'Hoja de Trabajo para listado'!$BC$155:$BC$1048576,0),MATCH((CUADRO!L$5&amp;$E685),'Hoja de Trabajo para listado'!$BC$151:$CB$151,0)),0)+IFERROR(INDEX('Hoja de Trabajo para listado'!$DE$153:$DG$274,MATCH($A685,'Hoja de Trabajo para listado'!$DE$153:$DE$1048576,0),MATCH((CUADRO!L$5&amp;$E685),'Hoja de Trabajo para listado'!$DE$151:$DG$151,0)),0)+IFERROR(INDEX('Hoja de Trabajo para listado'!$CD$155:$DC$1048576,MATCH($A685,'Hoja de Trabajo para listado'!$CD$155:$CD$1048576,0),MATCH((CUADRO!L$5&amp;$E685),'Hoja de Trabajo para listado'!$CD$151:$DC$151,0)),0)</f>
        <v>0</v>
      </c>
      <c r="M685" s="243">
        <f ca="1">+IFERROR(INDEX('Hoja de Trabajo para listado'!$A$155:$Z$1048576,MATCH($A685,'Hoja de Trabajo para listado'!$A$155:$A$1048576,0),MATCH((CUADRO!M$5&amp;$E685),'Hoja de Trabajo para listado'!$A$151:$Z$151,0)),0)+IFERROR(INDEX('Hoja de Trabajo para listado'!$AB$155:$BA$1048576,MATCH($A685,'Hoja de Trabajo para listado'!$AB$155:$AB$1048576,0),MATCH((CUADRO!M$5&amp;$E685),'Hoja de Trabajo para listado'!$AB$151:$BA$151,0)),0)+IFERROR(INDEX('Hoja de Trabajo para listado'!$BC$155:$CB$1048576,MATCH($A685,'Hoja de Trabajo para listado'!$BC$155:$BC$1048576,0),MATCH((CUADRO!M$5&amp;$E685),'Hoja de Trabajo para listado'!$BC$151:$CB$151,0)),0)+IFERROR(INDEX('Hoja de Trabajo para listado'!$DE$153:$DG$274,MATCH($A685,'Hoja de Trabajo para listado'!$DE$153:$DE$1048576,0),MATCH((CUADRO!M$5&amp;$E685),'Hoja de Trabajo para listado'!$DE$151:$DG$151,0)),0)+IFERROR(INDEX('Hoja de Trabajo para listado'!$CD$155:$DC$1048576,MATCH($A685,'Hoja de Trabajo para listado'!$CD$155:$CD$1048576,0),MATCH((CUADRO!M$5&amp;$E685),'Hoja de Trabajo para listado'!$CD$151:$DC$151,0)),0)</f>
        <v>0</v>
      </c>
      <c r="N685" s="243">
        <f ca="1">+IFERROR(INDEX('Hoja de Trabajo para listado'!$A$155:$Z$1048576,MATCH($A685,'Hoja de Trabajo para listado'!$A$155:$A$1048576,0),MATCH((CUADRO!N$5&amp;$E685),'Hoja de Trabajo para listado'!$A$151:$Z$151,0)),0)+IFERROR(INDEX('Hoja de Trabajo para listado'!$AB$155:$BA$1048576,MATCH($A685,'Hoja de Trabajo para listado'!$AB$155:$AB$1048576,0),MATCH((CUADRO!N$5&amp;$E685),'Hoja de Trabajo para listado'!$AB$151:$BA$151,0)),0)+IFERROR(INDEX('Hoja de Trabajo para listado'!$BC$155:$CB$1048576,MATCH($A685,'Hoja de Trabajo para listado'!$BC$155:$BC$1048576,0),MATCH((CUADRO!N$5&amp;$E685),'Hoja de Trabajo para listado'!$BC$151:$CB$151,0)),0)+IFERROR(INDEX('Hoja de Trabajo para listado'!$DE$153:$DG$274,MATCH($A685,'Hoja de Trabajo para listado'!$DE$153:$DE$1048576,0),MATCH((CUADRO!N$5&amp;$E685),'Hoja de Trabajo para listado'!$DE$151:$DG$151,0)),0)+IFERROR(INDEX('Hoja de Trabajo para listado'!$CD$155:$DC$1048576,MATCH($A685,'Hoja de Trabajo para listado'!$CD$155:$CD$1048576,0),MATCH((CUADRO!N$5&amp;$E685),'Hoja de Trabajo para listado'!$CD$151:$DC$151,0)),0)</f>
        <v>0</v>
      </c>
      <c r="O685" s="243">
        <f ca="1">+IFERROR(INDEX('Hoja de Trabajo para listado'!$A$155:$Z$1048576,MATCH($A685,'Hoja de Trabajo para listado'!$A$155:$A$1048576,0),MATCH((CUADRO!O$5&amp;$E685),'Hoja de Trabajo para listado'!$A$151:$Z$151,0)),0)+IFERROR(INDEX('Hoja de Trabajo para listado'!$AB$155:$BA$1048576,MATCH($A685,'Hoja de Trabajo para listado'!$AB$155:$AB$1048576,0),MATCH((CUADRO!O$5&amp;$E685),'Hoja de Trabajo para listado'!$AB$151:$BA$151,0)),0)+IFERROR(INDEX('Hoja de Trabajo para listado'!$BC$155:$CB$1048576,MATCH($A685,'Hoja de Trabajo para listado'!$BC$155:$BC$1048576,0),MATCH((CUADRO!O$5&amp;$E685),'Hoja de Trabajo para listado'!$BC$151:$CB$151,0)),0)+IFERROR(INDEX('Hoja de Trabajo para listado'!$DE$153:$DG$274,MATCH($A685,'Hoja de Trabajo para listado'!$DE$153:$DE$1048576,0),MATCH((CUADRO!O$5&amp;$E685),'Hoja de Trabajo para listado'!$DE$151:$DG$151,0)),0)+IFERROR(INDEX('Hoja de Trabajo para listado'!$CD$155:$DC$1048576,MATCH($A685,'Hoja de Trabajo para listado'!$CD$155:$CD$1048576,0),MATCH((CUADRO!O$5&amp;$E685),'Hoja de Trabajo para listado'!$CD$151:$DC$151,0)),0)</f>
        <v>0</v>
      </c>
      <c r="P685" s="243">
        <f ca="1">+IFERROR(INDEX('Hoja de Trabajo para listado'!$A$155:$Z$1048576,MATCH($A685,'Hoja de Trabajo para listado'!$A$155:$A$1048576,0),MATCH((CUADRO!P$5&amp;$E685),'Hoja de Trabajo para listado'!$A$151:$Z$151,0)),0)+IFERROR(INDEX('Hoja de Trabajo para listado'!$AB$155:$BA$1048576,MATCH($A685,'Hoja de Trabajo para listado'!$AB$155:$AB$1048576,0),MATCH((CUADRO!P$5&amp;$E685),'Hoja de Trabajo para listado'!$AB$151:$BA$151,0)),0)+IFERROR(INDEX('Hoja de Trabajo para listado'!$BC$155:$CB$1048576,MATCH($A685,'Hoja de Trabajo para listado'!$BC$155:$BC$1048576,0),MATCH((CUADRO!P$5&amp;$E685),'Hoja de Trabajo para listado'!$BC$151:$CB$151,0)),0)+IFERROR(INDEX('Hoja de Trabajo para listado'!$DE$153:$DG$274,MATCH($A685,'Hoja de Trabajo para listado'!$DE$153:$DE$1048576,0),MATCH((CUADRO!P$5&amp;$E685),'Hoja de Trabajo para listado'!$DE$151:$DG$151,0)),0)+IFERROR(INDEX('Hoja de Trabajo para listado'!$CD$155:$DC$1048576,MATCH($A685,'Hoja de Trabajo para listado'!$CD$155:$CD$1048576,0),MATCH((CUADRO!P$5&amp;$E685),'Hoja de Trabajo para listado'!$CD$151:$DC$151,0)),0)</f>
        <v>0</v>
      </c>
      <c r="Q685" s="243">
        <f ca="1">+IFERROR(INDEX('Hoja de Trabajo para listado'!$A$155:$Z$1048576,MATCH($A685,'Hoja de Trabajo para listado'!$A$155:$A$1048576,0),MATCH((CUADRO!Q$5&amp;$E685),'Hoja de Trabajo para listado'!$A$151:$Z$151,0)),0)+IFERROR(INDEX('Hoja de Trabajo para listado'!$AB$155:$BA$1048576,MATCH($A685,'Hoja de Trabajo para listado'!$AB$155:$AB$1048576,0),MATCH((CUADRO!Q$5&amp;$E685),'Hoja de Trabajo para listado'!$AB$151:$BA$151,0)),0)+IFERROR(INDEX('Hoja de Trabajo para listado'!$BC$155:$CB$1048576,MATCH($A685,'Hoja de Trabajo para listado'!$BC$155:$BC$1048576,0),MATCH((CUADRO!Q$5&amp;$E685),'Hoja de Trabajo para listado'!$BC$151:$CB$151,0)),0)+IFERROR(INDEX('Hoja de Trabajo para listado'!$DE$153:$DG$274,MATCH($A685,'Hoja de Trabajo para listado'!$DE$153:$DE$1048576,0),MATCH((CUADRO!Q$5&amp;$E685),'Hoja de Trabajo para listado'!$DE$151:$DG$151,0)),0)+IFERROR(INDEX('Hoja de Trabajo para listado'!$CD$155:$DC$1048576,MATCH($A685,'Hoja de Trabajo para listado'!$CD$155:$CD$1048576,0),MATCH((CUADRO!Q$5&amp;$E685),'Hoja de Trabajo para listado'!$CD$151:$DC$151,0)),0)</f>
        <v>0</v>
      </c>
      <c r="R685" s="243">
        <f t="shared" ca="1" si="23"/>
        <v>0</v>
      </c>
      <c r="S685" s="249">
        <f ca="1">+R684+R685</f>
        <v>0</v>
      </c>
      <c r="T685" s="243">
        <f ca="1">+S685</f>
        <v>0</v>
      </c>
      <c r="U685" s="242">
        <f t="shared" si="24"/>
        <v>2</v>
      </c>
      <c r="V685" s="333" t="str">
        <f>+VLOOKUP(A685,bd_lista!$A$3:$E$590,5,FALSE)</f>
        <v>Gobiernos Autonomos Municipales</v>
      </c>
      <c r="W685" s="392"/>
      <c r="X685" s="242">
        <f>+VLOOKUP(A685,[4]Sheet1!$A$13:$D$744,4,FALSE)</f>
        <v>0</v>
      </c>
      <c r="Y685" s="242" t="e">
        <f>+VLOOKUP(X685,bd_lista!$A$3:$C$590,3,FALSE)</f>
        <v>#N/A</v>
      </c>
      <c r="Z685" s="292"/>
      <c r="AA685" s="293"/>
    </row>
    <row r="686" spans="1:27" customFormat="1" ht="15" hidden="1" customHeight="1">
      <c r="A686" s="32">
        <v>1309</v>
      </c>
      <c r="B686" s="387">
        <f>+A686</f>
        <v>1309</v>
      </c>
      <c r="C686" s="247" t="str">
        <f>+VLOOKUP(A686,bd_lista!$A$3:$C$590,3,FALSE)</f>
        <v>Gobierno Autónomo Municipal de Omereque</v>
      </c>
      <c r="D686" s="389" t="str">
        <f>+C686</f>
        <v>Gobierno Autónomo Municipal de Omereque</v>
      </c>
      <c r="E686" s="242" t="s">
        <v>1304</v>
      </c>
      <c r="F686" s="243">
        <f ca="1">+IFERROR(INDEX('Hoja de Trabajo para listado'!$A$155:$Z$1048576,MATCH($A686,'Hoja de Trabajo para listado'!$A$155:$A$1048576,0),MATCH((CUADRO!F$5&amp;$E686),'Hoja de Trabajo para listado'!$A$151:$Z$151,0)),0)+IFERROR(INDEX('Hoja de Trabajo para listado'!$AB$155:$BA$1048576,MATCH($A686,'Hoja de Trabajo para listado'!$AB$155:$AB$1048576,0),MATCH((CUADRO!F$5&amp;$E686),'Hoja de Trabajo para listado'!$AB$151:$BA$151,0)),0)+IFERROR(INDEX('Hoja de Trabajo para listado'!$BC$155:$CB$1048576,MATCH($A686,'Hoja de Trabajo para listado'!$BC$155:$BC$1048576,0),MATCH((CUADRO!F$5&amp;$E686),'Hoja de Trabajo para listado'!$BC$151:$CB$151,0)),0)+IFERROR(INDEX('Hoja de Trabajo para listado'!$DE$153:$DG$274,MATCH($A686,'Hoja de Trabajo para listado'!$DE$153:$DE$1048576,0),MATCH((CUADRO!F$5&amp;$E686),'Hoja de Trabajo para listado'!$DE$151:$DG$151,0)),0)+IFERROR(INDEX('Hoja de Trabajo para listado'!$CD$155:$DC$1048576,MATCH($A686,'Hoja de Trabajo para listado'!$CD$155:$CD$1048576,0),MATCH((CUADRO!F$5&amp;$E686),'Hoja de Trabajo para listado'!$CD$151:$DC$151,0)),0)</f>
        <v>0</v>
      </c>
      <c r="G686" s="243">
        <f ca="1">+IFERROR(INDEX('Hoja de Trabajo para listado'!$A$155:$Z$1048576,MATCH($A686,'Hoja de Trabajo para listado'!$A$155:$A$1048576,0),MATCH((CUADRO!G$5&amp;$E686),'Hoja de Trabajo para listado'!$A$151:$Z$151,0)),0)+IFERROR(INDEX('Hoja de Trabajo para listado'!$AB$155:$BA$1048576,MATCH($A686,'Hoja de Trabajo para listado'!$AB$155:$AB$1048576,0),MATCH((CUADRO!G$5&amp;$E686),'Hoja de Trabajo para listado'!$AB$151:$BA$151,0)),0)+IFERROR(INDEX('Hoja de Trabajo para listado'!$BC$155:$CB$1048576,MATCH($A686,'Hoja de Trabajo para listado'!$BC$155:$BC$1048576,0),MATCH((CUADRO!G$5&amp;$E686),'Hoja de Trabajo para listado'!$BC$151:$CB$151,0)),0)+IFERROR(INDEX('Hoja de Trabajo para listado'!$DE$153:$DG$274,MATCH($A686,'Hoja de Trabajo para listado'!$DE$153:$DE$1048576,0),MATCH((CUADRO!G$5&amp;$E686),'Hoja de Trabajo para listado'!$DE$151:$DG$151,0)),0)+IFERROR(INDEX('Hoja de Trabajo para listado'!$CD$155:$DC$1048576,MATCH($A686,'Hoja de Trabajo para listado'!$CD$155:$CD$1048576,0),MATCH((CUADRO!G$5&amp;$E686),'Hoja de Trabajo para listado'!$CD$151:$DC$151,0)),0)</f>
        <v>0</v>
      </c>
      <c r="H686" s="243">
        <f ca="1">+IFERROR(INDEX('Hoja de Trabajo para listado'!$A$155:$Z$1048576,MATCH($A686,'Hoja de Trabajo para listado'!$A$155:$A$1048576,0),MATCH((CUADRO!H$5&amp;$E686),'Hoja de Trabajo para listado'!$A$151:$Z$151,0)),0)+IFERROR(INDEX('Hoja de Trabajo para listado'!$AB$155:$BA$1048576,MATCH($A686,'Hoja de Trabajo para listado'!$AB$155:$AB$1048576,0),MATCH((CUADRO!H$5&amp;$E686),'Hoja de Trabajo para listado'!$AB$151:$BA$151,0)),0)+IFERROR(INDEX('Hoja de Trabajo para listado'!$BC$155:$CB$1048576,MATCH($A686,'Hoja de Trabajo para listado'!$BC$155:$BC$1048576,0),MATCH((CUADRO!H$5&amp;$E686),'Hoja de Trabajo para listado'!$BC$151:$CB$151,0)),0)+IFERROR(INDEX('Hoja de Trabajo para listado'!$DE$153:$DG$274,MATCH($A686,'Hoja de Trabajo para listado'!$DE$153:$DE$1048576,0),MATCH((CUADRO!H$5&amp;$E686),'Hoja de Trabajo para listado'!$DE$151:$DG$151,0)),0)+IFERROR(INDEX('Hoja de Trabajo para listado'!$CD$155:$DC$1048576,MATCH($A686,'Hoja de Trabajo para listado'!$CD$155:$CD$1048576,0),MATCH((CUADRO!H$5&amp;$E686),'Hoja de Trabajo para listado'!$CD$151:$DC$151,0)),0)</f>
        <v>0</v>
      </c>
      <c r="I686" s="243">
        <f ca="1">+IFERROR(INDEX('Hoja de Trabajo para listado'!$A$155:$Z$1048576,MATCH($A686,'Hoja de Trabajo para listado'!$A$155:$A$1048576,0),MATCH((CUADRO!I$5&amp;$E686),'Hoja de Trabajo para listado'!$A$151:$Z$151,0)),0)+IFERROR(INDEX('Hoja de Trabajo para listado'!$AB$155:$BA$1048576,MATCH($A686,'Hoja de Trabajo para listado'!$AB$155:$AB$1048576,0),MATCH((CUADRO!I$5&amp;$E686),'Hoja de Trabajo para listado'!$AB$151:$BA$151,0)),0)+IFERROR(INDEX('Hoja de Trabajo para listado'!$BC$155:$CB$1048576,MATCH($A686,'Hoja de Trabajo para listado'!$BC$155:$BC$1048576,0),MATCH((CUADRO!I$5&amp;$E686),'Hoja de Trabajo para listado'!$BC$151:$CB$151,0)),0)+IFERROR(INDEX('Hoja de Trabajo para listado'!$DE$153:$DG$274,MATCH($A686,'Hoja de Trabajo para listado'!$DE$153:$DE$1048576,0),MATCH((CUADRO!I$5&amp;$E686),'Hoja de Trabajo para listado'!$DE$151:$DG$151,0)),0)+IFERROR(INDEX('Hoja de Trabajo para listado'!$CD$155:$DC$1048576,MATCH($A686,'Hoja de Trabajo para listado'!$CD$155:$CD$1048576,0),MATCH((CUADRO!I$5&amp;$E686),'Hoja de Trabajo para listado'!$CD$151:$DC$151,0)),0)</f>
        <v>0</v>
      </c>
      <c r="J686" s="243">
        <f ca="1">+IFERROR(INDEX('Hoja de Trabajo para listado'!$A$155:$Z$1048576,MATCH($A686,'Hoja de Trabajo para listado'!$A$155:$A$1048576,0),MATCH((CUADRO!J$5&amp;$E686),'Hoja de Trabajo para listado'!$A$151:$Z$151,0)),0)+IFERROR(INDEX('Hoja de Trabajo para listado'!$AB$155:$BA$1048576,MATCH($A686,'Hoja de Trabajo para listado'!$AB$155:$AB$1048576,0),MATCH((CUADRO!J$5&amp;$E686),'Hoja de Trabajo para listado'!$AB$151:$BA$151,0)),0)+IFERROR(INDEX('Hoja de Trabajo para listado'!$BC$155:$CB$1048576,MATCH($A686,'Hoja de Trabajo para listado'!$BC$155:$BC$1048576,0),MATCH((CUADRO!J$5&amp;$E686),'Hoja de Trabajo para listado'!$BC$151:$CB$151,0)),0)+IFERROR(INDEX('Hoja de Trabajo para listado'!$DE$153:$DG$274,MATCH($A686,'Hoja de Trabajo para listado'!$DE$153:$DE$1048576,0),MATCH((CUADRO!J$5&amp;$E686),'Hoja de Trabajo para listado'!$DE$151:$DG$151,0)),0)+IFERROR(INDEX('Hoja de Trabajo para listado'!$CD$155:$DC$1048576,MATCH($A686,'Hoja de Trabajo para listado'!$CD$155:$CD$1048576,0),MATCH((CUADRO!J$5&amp;$E686),'Hoja de Trabajo para listado'!$CD$151:$DC$151,0)),0)</f>
        <v>0</v>
      </c>
      <c r="K686" s="243">
        <f ca="1">+IFERROR(INDEX('Hoja de Trabajo para listado'!$A$155:$Z$1048576,MATCH($A686,'Hoja de Trabajo para listado'!$A$155:$A$1048576,0),MATCH((CUADRO!K$5&amp;$E686),'Hoja de Trabajo para listado'!$A$151:$Z$151,0)),0)+IFERROR(INDEX('Hoja de Trabajo para listado'!$AB$155:$BA$1048576,MATCH($A686,'Hoja de Trabajo para listado'!$AB$155:$AB$1048576,0),MATCH((CUADRO!K$5&amp;$E686),'Hoja de Trabajo para listado'!$AB$151:$BA$151,0)),0)+IFERROR(INDEX('Hoja de Trabajo para listado'!$BC$155:$CB$1048576,MATCH($A686,'Hoja de Trabajo para listado'!$BC$155:$BC$1048576,0),MATCH((CUADRO!K$5&amp;$E686),'Hoja de Trabajo para listado'!$BC$151:$CB$151,0)),0)+IFERROR(INDEX('Hoja de Trabajo para listado'!$DE$153:$DG$274,MATCH($A686,'Hoja de Trabajo para listado'!$DE$153:$DE$1048576,0),MATCH((CUADRO!K$5&amp;$E686),'Hoja de Trabajo para listado'!$DE$151:$DG$151,0)),0)+IFERROR(INDEX('Hoja de Trabajo para listado'!$CD$155:$DC$1048576,MATCH($A686,'Hoja de Trabajo para listado'!$CD$155:$CD$1048576,0),MATCH((CUADRO!K$5&amp;$E686),'Hoja de Trabajo para listado'!$CD$151:$DC$151,0)),0)</f>
        <v>0</v>
      </c>
      <c r="L686" s="243">
        <f ca="1">+IFERROR(INDEX('Hoja de Trabajo para listado'!$A$155:$Z$1048576,MATCH($A686,'Hoja de Trabajo para listado'!$A$155:$A$1048576,0),MATCH((CUADRO!L$5&amp;$E686),'Hoja de Trabajo para listado'!$A$151:$Z$151,0)),0)+IFERROR(INDEX('Hoja de Trabajo para listado'!$AB$155:$BA$1048576,MATCH($A686,'Hoja de Trabajo para listado'!$AB$155:$AB$1048576,0),MATCH((CUADRO!L$5&amp;$E686),'Hoja de Trabajo para listado'!$AB$151:$BA$151,0)),0)+IFERROR(INDEX('Hoja de Trabajo para listado'!$BC$155:$CB$1048576,MATCH($A686,'Hoja de Trabajo para listado'!$BC$155:$BC$1048576,0),MATCH((CUADRO!L$5&amp;$E686),'Hoja de Trabajo para listado'!$BC$151:$CB$151,0)),0)+IFERROR(INDEX('Hoja de Trabajo para listado'!$DE$153:$DG$274,MATCH($A686,'Hoja de Trabajo para listado'!$DE$153:$DE$1048576,0),MATCH((CUADRO!L$5&amp;$E686),'Hoja de Trabajo para listado'!$DE$151:$DG$151,0)),0)+IFERROR(INDEX('Hoja de Trabajo para listado'!$CD$155:$DC$1048576,MATCH($A686,'Hoja de Trabajo para listado'!$CD$155:$CD$1048576,0),MATCH((CUADRO!L$5&amp;$E686),'Hoja de Trabajo para listado'!$CD$151:$DC$151,0)),0)</f>
        <v>0</v>
      </c>
      <c r="M686" s="243">
        <f ca="1">+IFERROR(INDEX('Hoja de Trabajo para listado'!$A$155:$Z$1048576,MATCH($A686,'Hoja de Trabajo para listado'!$A$155:$A$1048576,0),MATCH((CUADRO!M$5&amp;$E686),'Hoja de Trabajo para listado'!$A$151:$Z$151,0)),0)+IFERROR(INDEX('Hoja de Trabajo para listado'!$AB$155:$BA$1048576,MATCH($A686,'Hoja de Trabajo para listado'!$AB$155:$AB$1048576,0),MATCH((CUADRO!M$5&amp;$E686),'Hoja de Trabajo para listado'!$AB$151:$BA$151,0)),0)+IFERROR(INDEX('Hoja de Trabajo para listado'!$BC$155:$CB$1048576,MATCH($A686,'Hoja de Trabajo para listado'!$BC$155:$BC$1048576,0),MATCH((CUADRO!M$5&amp;$E686),'Hoja de Trabajo para listado'!$BC$151:$CB$151,0)),0)+IFERROR(INDEX('Hoja de Trabajo para listado'!$DE$153:$DG$274,MATCH($A686,'Hoja de Trabajo para listado'!$DE$153:$DE$1048576,0),MATCH((CUADRO!M$5&amp;$E686),'Hoja de Trabajo para listado'!$DE$151:$DG$151,0)),0)+IFERROR(INDEX('Hoja de Trabajo para listado'!$CD$155:$DC$1048576,MATCH($A686,'Hoja de Trabajo para listado'!$CD$155:$CD$1048576,0),MATCH((CUADRO!M$5&amp;$E686),'Hoja de Trabajo para listado'!$CD$151:$DC$151,0)),0)</f>
        <v>0</v>
      </c>
      <c r="N686" s="243">
        <f ca="1">+IFERROR(INDEX('Hoja de Trabajo para listado'!$A$155:$Z$1048576,MATCH($A686,'Hoja de Trabajo para listado'!$A$155:$A$1048576,0),MATCH((CUADRO!N$5&amp;$E686),'Hoja de Trabajo para listado'!$A$151:$Z$151,0)),0)+IFERROR(INDEX('Hoja de Trabajo para listado'!$AB$155:$BA$1048576,MATCH($A686,'Hoja de Trabajo para listado'!$AB$155:$AB$1048576,0),MATCH((CUADRO!N$5&amp;$E686),'Hoja de Trabajo para listado'!$AB$151:$BA$151,0)),0)+IFERROR(INDEX('Hoja de Trabajo para listado'!$BC$155:$CB$1048576,MATCH($A686,'Hoja de Trabajo para listado'!$BC$155:$BC$1048576,0),MATCH((CUADRO!N$5&amp;$E686),'Hoja de Trabajo para listado'!$BC$151:$CB$151,0)),0)+IFERROR(INDEX('Hoja de Trabajo para listado'!$DE$153:$DG$274,MATCH($A686,'Hoja de Trabajo para listado'!$DE$153:$DE$1048576,0),MATCH((CUADRO!N$5&amp;$E686),'Hoja de Trabajo para listado'!$DE$151:$DG$151,0)),0)+IFERROR(INDEX('Hoja de Trabajo para listado'!$CD$155:$DC$1048576,MATCH($A686,'Hoja de Trabajo para listado'!$CD$155:$CD$1048576,0),MATCH((CUADRO!N$5&amp;$E686),'Hoja de Trabajo para listado'!$CD$151:$DC$151,0)),0)</f>
        <v>0</v>
      </c>
      <c r="O686" s="243">
        <f ca="1">+IFERROR(INDEX('Hoja de Trabajo para listado'!$A$155:$Z$1048576,MATCH($A686,'Hoja de Trabajo para listado'!$A$155:$A$1048576,0),MATCH((CUADRO!O$5&amp;$E686),'Hoja de Trabajo para listado'!$A$151:$Z$151,0)),0)+IFERROR(INDEX('Hoja de Trabajo para listado'!$AB$155:$BA$1048576,MATCH($A686,'Hoja de Trabajo para listado'!$AB$155:$AB$1048576,0),MATCH((CUADRO!O$5&amp;$E686),'Hoja de Trabajo para listado'!$AB$151:$BA$151,0)),0)+IFERROR(INDEX('Hoja de Trabajo para listado'!$BC$155:$CB$1048576,MATCH($A686,'Hoja de Trabajo para listado'!$BC$155:$BC$1048576,0),MATCH((CUADRO!O$5&amp;$E686),'Hoja de Trabajo para listado'!$BC$151:$CB$151,0)),0)+IFERROR(INDEX('Hoja de Trabajo para listado'!$DE$153:$DG$274,MATCH($A686,'Hoja de Trabajo para listado'!$DE$153:$DE$1048576,0),MATCH((CUADRO!O$5&amp;$E686),'Hoja de Trabajo para listado'!$DE$151:$DG$151,0)),0)+IFERROR(INDEX('Hoja de Trabajo para listado'!$CD$155:$DC$1048576,MATCH($A686,'Hoja de Trabajo para listado'!$CD$155:$CD$1048576,0),MATCH((CUADRO!O$5&amp;$E686),'Hoja de Trabajo para listado'!$CD$151:$DC$151,0)),0)</f>
        <v>0</v>
      </c>
      <c r="P686" s="243">
        <f ca="1">+IFERROR(INDEX('Hoja de Trabajo para listado'!$A$155:$Z$1048576,MATCH($A686,'Hoja de Trabajo para listado'!$A$155:$A$1048576,0),MATCH((CUADRO!P$5&amp;$E686),'Hoja de Trabajo para listado'!$A$151:$Z$151,0)),0)+IFERROR(INDEX('Hoja de Trabajo para listado'!$AB$155:$BA$1048576,MATCH($A686,'Hoja de Trabajo para listado'!$AB$155:$AB$1048576,0),MATCH((CUADRO!P$5&amp;$E686),'Hoja de Trabajo para listado'!$AB$151:$BA$151,0)),0)+IFERROR(INDEX('Hoja de Trabajo para listado'!$BC$155:$CB$1048576,MATCH($A686,'Hoja de Trabajo para listado'!$BC$155:$BC$1048576,0),MATCH((CUADRO!P$5&amp;$E686),'Hoja de Trabajo para listado'!$BC$151:$CB$151,0)),0)+IFERROR(INDEX('Hoja de Trabajo para listado'!$DE$153:$DG$274,MATCH($A686,'Hoja de Trabajo para listado'!$DE$153:$DE$1048576,0),MATCH((CUADRO!P$5&amp;$E686),'Hoja de Trabajo para listado'!$DE$151:$DG$151,0)),0)+IFERROR(INDEX('Hoja de Trabajo para listado'!$CD$155:$DC$1048576,MATCH($A686,'Hoja de Trabajo para listado'!$CD$155:$CD$1048576,0),MATCH((CUADRO!P$5&amp;$E686),'Hoja de Trabajo para listado'!$CD$151:$DC$151,0)),0)</f>
        <v>0</v>
      </c>
      <c r="Q686" s="243">
        <f ca="1">+IFERROR(INDEX('Hoja de Trabajo para listado'!$A$155:$Z$1048576,MATCH($A686,'Hoja de Trabajo para listado'!$A$155:$A$1048576,0),MATCH((CUADRO!Q$5&amp;$E686),'Hoja de Trabajo para listado'!$A$151:$Z$151,0)),0)+IFERROR(INDEX('Hoja de Trabajo para listado'!$AB$155:$BA$1048576,MATCH($A686,'Hoja de Trabajo para listado'!$AB$155:$AB$1048576,0),MATCH((CUADRO!Q$5&amp;$E686),'Hoja de Trabajo para listado'!$AB$151:$BA$151,0)),0)+IFERROR(INDEX('Hoja de Trabajo para listado'!$BC$155:$CB$1048576,MATCH($A686,'Hoja de Trabajo para listado'!$BC$155:$BC$1048576,0),MATCH((CUADRO!Q$5&amp;$E686),'Hoja de Trabajo para listado'!$BC$151:$CB$151,0)),0)+IFERROR(INDEX('Hoja de Trabajo para listado'!$DE$153:$DG$274,MATCH($A686,'Hoja de Trabajo para listado'!$DE$153:$DE$1048576,0),MATCH((CUADRO!Q$5&amp;$E686),'Hoja de Trabajo para listado'!$DE$151:$DG$151,0)),0)+IFERROR(INDEX('Hoja de Trabajo para listado'!$CD$155:$DC$1048576,MATCH($A686,'Hoja de Trabajo para listado'!$CD$155:$CD$1048576,0),MATCH((CUADRO!Q$5&amp;$E686),'Hoja de Trabajo para listado'!$CD$151:$DC$151,0)),0)</f>
        <v>0</v>
      </c>
      <c r="R686" s="243">
        <f t="shared" ca="1" si="23"/>
        <v>0</v>
      </c>
      <c r="S686" s="249"/>
      <c r="T686" s="243">
        <f ca="1">+T687</f>
        <v>0</v>
      </c>
      <c r="U686" s="242">
        <f t="shared" si="24"/>
        <v>1</v>
      </c>
      <c r="V686" s="333" t="str">
        <f>+VLOOKUP(A686,bd_lista!$A$3:$E$590,5,FALSE)</f>
        <v>Gobiernos Autonomos Municipales</v>
      </c>
      <c r="W686" s="391" t="str">
        <f>+V686</f>
        <v>Gobiernos Autonomos Municipales</v>
      </c>
      <c r="X686" s="242">
        <f>+VLOOKUP(A686,[4]Sheet1!$A$13:$D$744,4,FALSE)</f>
        <v>0</v>
      </c>
      <c r="Y686" s="242" t="e">
        <f>+VLOOKUP(X686,bd_lista!$A$3:$C$590,3,FALSE)</f>
        <v>#N/A</v>
      </c>
      <c r="Z686" s="294">
        <f>+X686</f>
        <v>0</v>
      </c>
      <c r="AA686" s="295" t="e">
        <f>+Y686</f>
        <v>#N/A</v>
      </c>
    </row>
    <row r="687" spans="1:27" customFormat="1" ht="15" hidden="1" customHeight="1">
      <c r="A687" s="32">
        <v>1309</v>
      </c>
      <c r="B687" s="388"/>
      <c r="C687" s="247" t="str">
        <f>+VLOOKUP(A687,bd_lista!$A$3:$C$590,3,FALSE)</f>
        <v>Gobierno Autónomo Municipal de Omereque</v>
      </c>
      <c r="D687" s="390"/>
      <c r="E687" s="244" t="s">
        <v>1305</v>
      </c>
      <c r="F687" s="243">
        <f ca="1">+IFERROR(INDEX('Hoja de Trabajo para listado'!$A$155:$Z$1048576,MATCH($A687,'Hoja de Trabajo para listado'!$A$155:$A$1048576,0),MATCH((CUADRO!F$5&amp;$E687),'Hoja de Trabajo para listado'!$A$151:$Z$151,0)),0)+IFERROR(INDEX('Hoja de Trabajo para listado'!$AB$155:$BA$1048576,MATCH($A687,'Hoja de Trabajo para listado'!$AB$155:$AB$1048576,0),MATCH((CUADRO!F$5&amp;$E687),'Hoja de Trabajo para listado'!$AB$151:$BA$151,0)),0)+IFERROR(INDEX('Hoja de Trabajo para listado'!$BC$155:$CB$1048576,MATCH($A687,'Hoja de Trabajo para listado'!$BC$155:$BC$1048576,0),MATCH((CUADRO!F$5&amp;$E687),'Hoja de Trabajo para listado'!$BC$151:$CB$151,0)),0)+IFERROR(INDEX('Hoja de Trabajo para listado'!$DE$153:$DG$274,MATCH($A687,'Hoja de Trabajo para listado'!$DE$153:$DE$1048576,0),MATCH((CUADRO!F$5&amp;$E687),'Hoja de Trabajo para listado'!$DE$151:$DG$151,0)),0)+IFERROR(INDEX('Hoja de Trabajo para listado'!$CD$155:$DC$1048576,MATCH($A687,'Hoja de Trabajo para listado'!$CD$155:$CD$1048576,0),MATCH((CUADRO!F$5&amp;$E687),'Hoja de Trabajo para listado'!$CD$151:$DC$151,0)),0)</f>
        <v>0</v>
      </c>
      <c r="G687" s="243">
        <f ca="1">+IFERROR(INDEX('Hoja de Trabajo para listado'!$A$155:$Z$1048576,MATCH($A687,'Hoja de Trabajo para listado'!$A$155:$A$1048576,0),MATCH((CUADRO!G$5&amp;$E687),'Hoja de Trabajo para listado'!$A$151:$Z$151,0)),0)+IFERROR(INDEX('Hoja de Trabajo para listado'!$AB$155:$BA$1048576,MATCH($A687,'Hoja de Trabajo para listado'!$AB$155:$AB$1048576,0),MATCH((CUADRO!G$5&amp;$E687),'Hoja de Trabajo para listado'!$AB$151:$BA$151,0)),0)+IFERROR(INDEX('Hoja de Trabajo para listado'!$BC$155:$CB$1048576,MATCH($A687,'Hoja de Trabajo para listado'!$BC$155:$BC$1048576,0),MATCH((CUADRO!G$5&amp;$E687),'Hoja de Trabajo para listado'!$BC$151:$CB$151,0)),0)+IFERROR(INDEX('Hoja de Trabajo para listado'!$DE$153:$DG$274,MATCH($A687,'Hoja de Trabajo para listado'!$DE$153:$DE$1048576,0),MATCH((CUADRO!G$5&amp;$E687),'Hoja de Trabajo para listado'!$DE$151:$DG$151,0)),0)+IFERROR(INDEX('Hoja de Trabajo para listado'!$CD$155:$DC$1048576,MATCH($A687,'Hoja de Trabajo para listado'!$CD$155:$CD$1048576,0),MATCH((CUADRO!G$5&amp;$E687),'Hoja de Trabajo para listado'!$CD$151:$DC$151,0)),0)</f>
        <v>0</v>
      </c>
      <c r="H687" s="243">
        <f ca="1">+IFERROR(INDEX('Hoja de Trabajo para listado'!$A$155:$Z$1048576,MATCH($A687,'Hoja de Trabajo para listado'!$A$155:$A$1048576,0),MATCH((CUADRO!H$5&amp;$E687),'Hoja de Trabajo para listado'!$A$151:$Z$151,0)),0)+IFERROR(INDEX('Hoja de Trabajo para listado'!$AB$155:$BA$1048576,MATCH($A687,'Hoja de Trabajo para listado'!$AB$155:$AB$1048576,0),MATCH((CUADRO!H$5&amp;$E687),'Hoja de Trabajo para listado'!$AB$151:$BA$151,0)),0)+IFERROR(INDEX('Hoja de Trabajo para listado'!$BC$155:$CB$1048576,MATCH($A687,'Hoja de Trabajo para listado'!$BC$155:$BC$1048576,0),MATCH((CUADRO!H$5&amp;$E687),'Hoja de Trabajo para listado'!$BC$151:$CB$151,0)),0)+IFERROR(INDEX('Hoja de Trabajo para listado'!$DE$153:$DG$274,MATCH($A687,'Hoja de Trabajo para listado'!$DE$153:$DE$1048576,0),MATCH((CUADRO!H$5&amp;$E687),'Hoja de Trabajo para listado'!$DE$151:$DG$151,0)),0)+IFERROR(INDEX('Hoja de Trabajo para listado'!$CD$155:$DC$1048576,MATCH($A687,'Hoja de Trabajo para listado'!$CD$155:$CD$1048576,0),MATCH((CUADRO!H$5&amp;$E687),'Hoja de Trabajo para listado'!$CD$151:$DC$151,0)),0)</f>
        <v>0</v>
      </c>
      <c r="I687" s="243">
        <f ca="1">+IFERROR(INDEX('Hoja de Trabajo para listado'!$A$155:$Z$1048576,MATCH($A687,'Hoja de Trabajo para listado'!$A$155:$A$1048576,0),MATCH((CUADRO!I$5&amp;$E687),'Hoja de Trabajo para listado'!$A$151:$Z$151,0)),0)+IFERROR(INDEX('Hoja de Trabajo para listado'!$AB$155:$BA$1048576,MATCH($A687,'Hoja de Trabajo para listado'!$AB$155:$AB$1048576,0),MATCH((CUADRO!I$5&amp;$E687),'Hoja de Trabajo para listado'!$AB$151:$BA$151,0)),0)+IFERROR(INDEX('Hoja de Trabajo para listado'!$BC$155:$CB$1048576,MATCH($A687,'Hoja de Trabajo para listado'!$BC$155:$BC$1048576,0),MATCH((CUADRO!I$5&amp;$E687),'Hoja de Trabajo para listado'!$BC$151:$CB$151,0)),0)+IFERROR(INDEX('Hoja de Trabajo para listado'!$DE$153:$DG$274,MATCH($A687,'Hoja de Trabajo para listado'!$DE$153:$DE$1048576,0),MATCH((CUADRO!I$5&amp;$E687),'Hoja de Trabajo para listado'!$DE$151:$DG$151,0)),0)+IFERROR(INDEX('Hoja de Trabajo para listado'!$CD$155:$DC$1048576,MATCH($A687,'Hoja de Trabajo para listado'!$CD$155:$CD$1048576,0),MATCH((CUADRO!I$5&amp;$E687),'Hoja de Trabajo para listado'!$CD$151:$DC$151,0)),0)</f>
        <v>0</v>
      </c>
      <c r="J687" s="243">
        <f ca="1">+IFERROR(INDEX('Hoja de Trabajo para listado'!$A$155:$Z$1048576,MATCH($A687,'Hoja de Trabajo para listado'!$A$155:$A$1048576,0),MATCH((CUADRO!J$5&amp;$E687),'Hoja de Trabajo para listado'!$A$151:$Z$151,0)),0)+IFERROR(INDEX('Hoja de Trabajo para listado'!$AB$155:$BA$1048576,MATCH($A687,'Hoja de Trabajo para listado'!$AB$155:$AB$1048576,0),MATCH((CUADRO!J$5&amp;$E687),'Hoja de Trabajo para listado'!$AB$151:$BA$151,0)),0)+IFERROR(INDEX('Hoja de Trabajo para listado'!$BC$155:$CB$1048576,MATCH($A687,'Hoja de Trabajo para listado'!$BC$155:$BC$1048576,0),MATCH((CUADRO!J$5&amp;$E687),'Hoja de Trabajo para listado'!$BC$151:$CB$151,0)),0)+IFERROR(INDEX('Hoja de Trabajo para listado'!$DE$153:$DG$274,MATCH($A687,'Hoja de Trabajo para listado'!$DE$153:$DE$1048576,0),MATCH((CUADRO!J$5&amp;$E687),'Hoja de Trabajo para listado'!$DE$151:$DG$151,0)),0)+IFERROR(INDEX('Hoja de Trabajo para listado'!$CD$155:$DC$1048576,MATCH($A687,'Hoja de Trabajo para listado'!$CD$155:$CD$1048576,0),MATCH((CUADRO!J$5&amp;$E687),'Hoja de Trabajo para listado'!$CD$151:$DC$151,0)),0)</f>
        <v>0</v>
      </c>
      <c r="K687" s="243">
        <f ca="1">+IFERROR(INDEX('Hoja de Trabajo para listado'!$A$155:$Z$1048576,MATCH($A687,'Hoja de Trabajo para listado'!$A$155:$A$1048576,0),MATCH((CUADRO!K$5&amp;$E687),'Hoja de Trabajo para listado'!$A$151:$Z$151,0)),0)+IFERROR(INDEX('Hoja de Trabajo para listado'!$AB$155:$BA$1048576,MATCH($A687,'Hoja de Trabajo para listado'!$AB$155:$AB$1048576,0),MATCH((CUADRO!K$5&amp;$E687),'Hoja de Trabajo para listado'!$AB$151:$BA$151,0)),0)+IFERROR(INDEX('Hoja de Trabajo para listado'!$BC$155:$CB$1048576,MATCH($A687,'Hoja de Trabajo para listado'!$BC$155:$BC$1048576,0),MATCH((CUADRO!K$5&amp;$E687),'Hoja de Trabajo para listado'!$BC$151:$CB$151,0)),0)+IFERROR(INDEX('Hoja de Trabajo para listado'!$DE$153:$DG$274,MATCH($A687,'Hoja de Trabajo para listado'!$DE$153:$DE$1048576,0),MATCH((CUADRO!K$5&amp;$E687),'Hoja de Trabajo para listado'!$DE$151:$DG$151,0)),0)+IFERROR(INDEX('Hoja de Trabajo para listado'!$CD$155:$DC$1048576,MATCH($A687,'Hoja de Trabajo para listado'!$CD$155:$CD$1048576,0),MATCH((CUADRO!K$5&amp;$E687),'Hoja de Trabajo para listado'!$CD$151:$DC$151,0)),0)</f>
        <v>0</v>
      </c>
      <c r="L687" s="243">
        <f ca="1">+IFERROR(INDEX('Hoja de Trabajo para listado'!$A$155:$Z$1048576,MATCH($A687,'Hoja de Trabajo para listado'!$A$155:$A$1048576,0),MATCH((CUADRO!L$5&amp;$E687),'Hoja de Trabajo para listado'!$A$151:$Z$151,0)),0)+IFERROR(INDEX('Hoja de Trabajo para listado'!$AB$155:$BA$1048576,MATCH($A687,'Hoja de Trabajo para listado'!$AB$155:$AB$1048576,0),MATCH((CUADRO!L$5&amp;$E687),'Hoja de Trabajo para listado'!$AB$151:$BA$151,0)),0)+IFERROR(INDEX('Hoja de Trabajo para listado'!$BC$155:$CB$1048576,MATCH($A687,'Hoja de Trabajo para listado'!$BC$155:$BC$1048576,0),MATCH((CUADRO!L$5&amp;$E687),'Hoja de Trabajo para listado'!$BC$151:$CB$151,0)),0)+IFERROR(INDEX('Hoja de Trabajo para listado'!$DE$153:$DG$274,MATCH($A687,'Hoja de Trabajo para listado'!$DE$153:$DE$1048576,0),MATCH((CUADRO!L$5&amp;$E687),'Hoja de Trabajo para listado'!$DE$151:$DG$151,0)),0)+IFERROR(INDEX('Hoja de Trabajo para listado'!$CD$155:$DC$1048576,MATCH($A687,'Hoja de Trabajo para listado'!$CD$155:$CD$1048576,0),MATCH((CUADRO!L$5&amp;$E687),'Hoja de Trabajo para listado'!$CD$151:$DC$151,0)),0)</f>
        <v>0</v>
      </c>
      <c r="M687" s="243">
        <f ca="1">+IFERROR(INDEX('Hoja de Trabajo para listado'!$A$155:$Z$1048576,MATCH($A687,'Hoja de Trabajo para listado'!$A$155:$A$1048576,0),MATCH((CUADRO!M$5&amp;$E687),'Hoja de Trabajo para listado'!$A$151:$Z$151,0)),0)+IFERROR(INDEX('Hoja de Trabajo para listado'!$AB$155:$BA$1048576,MATCH($A687,'Hoja de Trabajo para listado'!$AB$155:$AB$1048576,0),MATCH((CUADRO!M$5&amp;$E687),'Hoja de Trabajo para listado'!$AB$151:$BA$151,0)),0)+IFERROR(INDEX('Hoja de Trabajo para listado'!$BC$155:$CB$1048576,MATCH($A687,'Hoja de Trabajo para listado'!$BC$155:$BC$1048576,0),MATCH((CUADRO!M$5&amp;$E687),'Hoja de Trabajo para listado'!$BC$151:$CB$151,0)),0)+IFERROR(INDEX('Hoja de Trabajo para listado'!$DE$153:$DG$274,MATCH($A687,'Hoja de Trabajo para listado'!$DE$153:$DE$1048576,0),MATCH((CUADRO!M$5&amp;$E687),'Hoja de Trabajo para listado'!$DE$151:$DG$151,0)),0)+IFERROR(INDEX('Hoja de Trabajo para listado'!$CD$155:$DC$1048576,MATCH($A687,'Hoja de Trabajo para listado'!$CD$155:$CD$1048576,0),MATCH((CUADRO!M$5&amp;$E687),'Hoja de Trabajo para listado'!$CD$151:$DC$151,0)),0)</f>
        <v>0</v>
      </c>
      <c r="N687" s="243">
        <f ca="1">+IFERROR(INDEX('Hoja de Trabajo para listado'!$A$155:$Z$1048576,MATCH($A687,'Hoja de Trabajo para listado'!$A$155:$A$1048576,0),MATCH((CUADRO!N$5&amp;$E687),'Hoja de Trabajo para listado'!$A$151:$Z$151,0)),0)+IFERROR(INDEX('Hoja de Trabajo para listado'!$AB$155:$BA$1048576,MATCH($A687,'Hoja de Trabajo para listado'!$AB$155:$AB$1048576,0),MATCH((CUADRO!N$5&amp;$E687),'Hoja de Trabajo para listado'!$AB$151:$BA$151,0)),0)+IFERROR(INDEX('Hoja de Trabajo para listado'!$BC$155:$CB$1048576,MATCH($A687,'Hoja de Trabajo para listado'!$BC$155:$BC$1048576,0),MATCH((CUADRO!N$5&amp;$E687),'Hoja de Trabajo para listado'!$BC$151:$CB$151,0)),0)+IFERROR(INDEX('Hoja de Trabajo para listado'!$DE$153:$DG$274,MATCH($A687,'Hoja de Trabajo para listado'!$DE$153:$DE$1048576,0),MATCH((CUADRO!N$5&amp;$E687),'Hoja de Trabajo para listado'!$DE$151:$DG$151,0)),0)+IFERROR(INDEX('Hoja de Trabajo para listado'!$CD$155:$DC$1048576,MATCH($A687,'Hoja de Trabajo para listado'!$CD$155:$CD$1048576,0),MATCH((CUADRO!N$5&amp;$E687),'Hoja de Trabajo para listado'!$CD$151:$DC$151,0)),0)</f>
        <v>0</v>
      </c>
      <c r="O687" s="243">
        <f ca="1">+IFERROR(INDEX('Hoja de Trabajo para listado'!$A$155:$Z$1048576,MATCH($A687,'Hoja de Trabajo para listado'!$A$155:$A$1048576,0),MATCH((CUADRO!O$5&amp;$E687),'Hoja de Trabajo para listado'!$A$151:$Z$151,0)),0)+IFERROR(INDEX('Hoja de Trabajo para listado'!$AB$155:$BA$1048576,MATCH($A687,'Hoja de Trabajo para listado'!$AB$155:$AB$1048576,0),MATCH((CUADRO!O$5&amp;$E687),'Hoja de Trabajo para listado'!$AB$151:$BA$151,0)),0)+IFERROR(INDEX('Hoja de Trabajo para listado'!$BC$155:$CB$1048576,MATCH($A687,'Hoja de Trabajo para listado'!$BC$155:$BC$1048576,0),MATCH((CUADRO!O$5&amp;$E687),'Hoja de Trabajo para listado'!$BC$151:$CB$151,0)),0)+IFERROR(INDEX('Hoja de Trabajo para listado'!$DE$153:$DG$274,MATCH($A687,'Hoja de Trabajo para listado'!$DE$153:$DE$1048576,0),MATCH((CUADRO!O$5&amp;$E687),'Hoja de Trabajo para listado'!$DE$151:$DG$151,0)),0)+IFERROR(INDEX('Hoja de Trabajo para listado'!$CD$155:$DC$1048576,MATCH($A687,'Hoja de Trabajo para listado'!$CD$155:$CD$1048576,0),MATCH((CUADRO!O$5&amp;$E687),'Hoja de Trabajo para listado'!$CD$151:$DC$151,0)),0)</f>
        <v>0</v>
      </c>
      <c r="P687" s="243">
        <f ca="1">+IFERROR(INDEX('Hoja de Trabajo para listado'!$A$155:$Z$1048576,MATCH($A687,'Hoja de Trabajo para listado'!$A$155:$A$1048576,0),MATCH((CUADRO!P$5&amp;$E687),'Hoja de Trabajo para listado'!$A$151:$Z$151,0)),0)+IFERROR(INDEX('Hoja de Trabajo para listado'!$AB$155:$BA$1048576,MATCH($A687,'Hoja de Trabajo para listado'!$AB$155:$AB$1048576,0),MATCH((CUADRO!P$5&amp;$E687),'Hoja de Trabajo para listado'!$AB$151:$BA$151,0)),0)+IFERROR(INDEX('Hoja de Trabajo para listado'!$BC$155:$CB$1048576,MATCH($A687,'Hoja de Trabajo para listado'!$BC$155:$BC$1048576,0),MATCH((CUADRO!P$5&amp;$E687),'Hoja de Trabajo para listado'!$BC$151:$CB$151,0)),0)+IFERROR(INDEX('Hoja de Trabajo para listado'!$DE$153:$DG$274,MATCH($A687,'Hoja de Trabajo para listado'!$DE$153:$DE$1048576,0),MATCH((CUADRO!P$5&amp;$E687),'Hoja de Trabajo para listado'!$DE$151:$DG$151,0)),0)+IFERROR(INDEX('Hoja de Trabajo para listado'!$CD$155:$DC$1048576,MATCH($A687,'Hoja de Trabajo para listado'!$CD$155:$CD$1048576,0),MATCH((CUADRO!P$5&amp;$E687),'Hoja de Trabajo para listado'!$CD$151:$DC$151,0)),0)</f>
        <v>0</v>
      </c>
      <c r="Q687" s="243">
        <f ca="1">+IFERROR(INDEX('Hoja de Trabajo para listado'!$A$155:$Z$1048576,MATCH($A687,'Hoja de Trabajo para listado'!$A$155:$A$1048576,0),MATCH((CUADRO!Q$5&amp;$E687),'Hoja de Trabajo para listado'!$A$151:$Z$151,0)),0)+IFERROR(INDEX('Hoja de Trabajo para listado'!$AB$155:$BA$1048576,MATCH($A687,'Hoja de Trabajo para listado'!$AB$155:$AB$1048576,0),MATCH((CUADRO!Q$5&amp;$E687),'Hoja de Trabajo para listado'!$AB$151:$BA$151,0)),0)+IFERROR(INDEX('Hoja de Trabajo para listado'!$BC$155:$CB$1048576,MATCH($A687,'Hoja de Trabajo para listado'!$BC$155:$BC$1048576,0),MATCH((CUADRO!Q$5&amp;$E687),'Hoja de Trabajo para listado'!$BC$151:$CB$151,0)),0)+IFERROR(INDEX('Hoja de Trabajo para listado'!$DE$153:$DG$274,MATCH($A687,'Hoja de Trabajo para listado'!$DE$153:$DE$1048576,0),MATCH((CUADRO!Q$5&amp;$E687),'Hoja de Trabajo para listado'!$DE$151:$DG$151,0)),0)+IFERROR(INDEX('Hoja de Trabajo para listado'!$CD$155:$DC$1048576,MATCH($A687,'Hoja de Trabajo para listado'!$CD$155:$CD$1048576,0),MATCH((CUADRO!Q$5&amp;$E687),'Hoja de Trabajo para listado'!$CD$151:$DC$151,0)),0)</f>
        <v>0</v>
      </c>
      <c r="R687" s="243">
        <f t="shared" ca="1" si="23"/>
        <v>0</v>
      </c>
      <c r="S687" s="249">
        <f ca="1">+R686+R687</f>
        <v>0</v>
      </c>
      <c r="T687" s="243">
        <f ca="1">+S687</f>
        <v>0</v>
      </c>
      <c r="U687" s="242">
        <f t="shared" si="24"/>
        <v>2</v>
      </c>
      <c r="V687" s="333" t="str">
        <f>+VLOOKUP(A687,bd_lista!$A$3:$E$590,5,FALSE)</f>
        <v>Gobiernos Autonomos Municipales</v>
      </c>
      <c r="W687" s="392"/>
      <c r="X687" s="242">
        <f>+VLOOKUP(A687,[4]Sheet1!$A$13:$D$744,4,FALSE)</f>
        <v>0</v>
      </c>
      <c r="Y687" s="242" t="e">
        <f>+VLOOKUP(X687,bd_lista!$A$3:$C$590,3,FALSE)</f>
        <v>#N/A</v>
      </c>
      <c r="Z687" s="292"/>
      <c r="AA687" s="293"/>
    </row>
    <row r="688" spans="1:27" customFormat="1" ht="15" hidden="1" customHeight="1">
      <c r="A688" s="32">
        <v>1310</v>
      </c>
      <c r="B688" s="387">
        <f>+A688</f>
        <v>1310</v>
      </c>
      <c r="C688" s="247" t="str">
        <f>+VLOOKUP(A688,bd_lista!$A$3:$C$590,3,FALSE)</f>
        <v>Gobierno Autónomo Municipal de Independencia</v>
      </c>
      <c r="D688" s="389" t="str">
        <f>+C688</f>
        <v>Gobierno Autónomo Municipal de Independencia</v>
      </c>
      <c r="E688" s="242" t="s">
        <v>1304</v>
      </c>
      <c r="F688" s="243">
        <f ca="1">+IFERROR(INDEX('Hoja de Trabajo para listado'!$A$155:$Z$1048576,MATCH($A688,'Hoja de Trabajo para listado'!$A$155:$A$1048576,0),MATCH((CUADRO!F$5&amp;$E688),'Hoja de Trabajo para listado'!$A$151:$Z$151,0)),0)+IFERROR(INDEX('Hoja de Trabajo para listado'!$AB$155:$BA$1048576,MATCH($A688,'Hoja de Trabajo para listado'!$AB$155:$AB$1048576,0),MATCH((CUADRO!F$5&amp;$E688),'Hoja de Trabajo para listado'!$AB$151:$BA$151,0)),0)+IFERROR(INDEX('Hoja de Trabajo para listado'!$BC$155:$CB$1048576,MATCH($A688,'Hoja de Trabajo para listado'!$BC$155:$BC$1048576,0),MATCH((CUADRO!F$5&amp;$E688),'Hoja de Trabajo para listado'!$BC$151:$CB$151,0)),0)+IFERROR(INDEX('Hoja de Trabajo para listado'!$DE$153:$DG$274,MATCH($A688,'Hoja de Trabajo para listado'!$DE$153:$DE$1048576,0),MATCH((CUADRO!F$5&amp;$E688),'Hoja de Trabajo para listado'!$DE$151:$DG$151,0)),0)+IFERROR(INDEX('Hoja de Trabajo para listado'!$CD$155:$DC$1048576,MATCH($A688,'Hoja de Trabajo para listado'!$CD$155:$CD$1048576,0),MATCH((CUADRO!F$5&amp;$E688),'Hoja de Trabajo para listado'!$CD$151:$DC$151,0)),0)</f>
        <v>0</v>
      </c>
      <c r="G688" s="243">
        <f ca="1">+IFERROR(INDEX('Hoja de Trabajo para listado'!$A$155:$Z$1048576,MATCH($A688,'Hoja de Trabajo para listado'!$A$155:$A$1048576,0),MATCH((CUADRO!G$5&amp;$E688),'Hoja de Trabajo para listado'!$A$151:$Z$151,0)),0)+IFERROR(INDEX('Hoja de Trabajo para listado'!$AB$155:$BA$1048576,MATCH($A688,'Hoja de Trabajo para listado'!$AB$155:$AB$1048576,0),MATCH((CUADRO!G$5&amp;$E688),'Hoja de Trabajo para listado'!$AB$151:$BA$151,0)),0)+IFERROR(INDEX('Hoja de Trabajo para listado'!$BC$155:$CB$1048576,MATCH($A688,'Hoja de Trabajo para listado'!$BC$155:$BC$1048576,0),MATCH((CUADRO!G$5&amp;$E688),'Hoja de Trabajo para listado'!$BC$151:$CB$151,0)),0)+IFERROR(INDEX('Hoja de Trabajo para listado'!$DE$153:$DG$274,MATCH($A688,'Hoja de Trabajo para listado'!$DE$153:$DE$1048576,0),MATCH((CUADRO!G$5&amp;$E688),'Hoja de Trabajo para listado'!$DE$151:$DG$151,0)),0)+IFERROR(INDEX('Hoja de Trabajo para listado'!$CD$155:$DC$1048576,MATCH($A688,'Hoja de Trabajo para listado'!$CD$155:$CD$1048576,0),MATCH((CUADRO!G$5&amp;$E688),'Hoja de Trabajo para listado'!$CD$151:$DC$151,0)),0)</f>
        <v>0</v>
      </c>
      <c r="H688" s="243">
        <f ca="1">+IFERROR(INDEX('Hoja de Trabajo para listado'!$A$155:$Z$1048576,MATCH($A688,'Hoja de Trabajo para listado'!$A$155:$A$1048576,0),MATCH((CUADRO!H$5&amp;$E688),'Hoja de Trabajo para listado'!$A$151:$Z$151,0)),0)+IFERROR(INDEX('Hoja de Trabajo para listado'!$AB$155:$BA$1048576,MATCH($A688,'Hoja de Trabajo para listado'!$AB$155:$AB$1048576,0),MATCH((CUADRO!H$5&amp;$E688),'Hoja de Trabajo para listado'!$AB$151:$BA$151,0)),0)+IFERROR(INDEX('Hoja de Trabajo para listado'!$BC$155:$CB$1048576,MATCH($A688,'Hoja de Trabajo para listado'!$BC$155:$BC$1048576,0),MATCH((CUADRO!H$5&amp;$E688),'Hoja de Trabajo para listado'!$BC$151:$CB$151,0)),0)+IFERROR(INDEX('Hoja de Trabajo para listado'!$DE$153:$DG$274,MATCH($A688,'Hoja de Trabajo para listado'!$DE$153:$DE$1048576,0),MATCH((CUADRO!H$5&amp;$E688),'Hoja de Trabajo para listado'!$DE$151:$DG$151,0)),0)+IFERROR(INDEX('Hoja de Trabajo para listado'!$CD$155:$DC$1048576,MATCH($A688,'Hoja de Trabajo para listado'!$CD$155:$CD$1048576,0),MATCH((CUADRO!H$5&amp;$E688),'Hoja de Trabajo para listado'!$CD$151:$DC$151,0)),0)</f>
        <v>0</v>
      </c>
      <c r="I688" s="243">
        <f ca="1">+IFERROR(INDEX('Hoja de Trabajo para listado'!$A$155:$Z$1048576,MATCH($A688,'Hoja de Trabajo para listado'!$A$155:$A$1048576,0),MATCH((CUADRO!I$5&amp;$E688),'Hoja de Trabajo para listado'!$A$151:$Z$151,0)),0)+IFERROR(INDEX('Hoja de Trabajo para listado'!$AB$155:$BA$1048576,MATCH($A688,'Hoja de Trabajo para listado'!$AB$155:$AB$1048576,0),MATCH((CUADRO!I$5&amp;$E688),'Hoja de Trabajo para listado'!$AB$151:$BA$151,0)),0)+IFERROR(INDEX('Hoja de Trabajo para listado'!$BC$155:$CB$1048576,MATCH($A688,'Hoja de Trabajo para listado'!$BC$155:$BC$1048576,0),MATCH((CUADRO!I$5&amp;$E688),'Hoja de Trabajo para listado'!$BC$151:$CB$151,0)),0)+IFERROR(INDEX('Hoja de Trabajo para listado'!$DE$153:$DG$274,MATCH($A688,'Hoja de Trabajo para listado'!$DE$153:$DE$1048576,0),MATCH((CUADRO!I$5&amp;$E688),'Hoja de Trabajo para listado'!$DE$151:$DG$151,0)),0)+IFERROR(INDEX('Hoja de Trabajo para listado'!$CD$155:$DC$1048576,MATCH($A688,'Hoja de Trabajo para listado'!$CD$155:$CD$1048576,0),MATCH((CUADRO!I$5&amp;$E688),'Hoja de Trabajo para listado'!$CD$151:$DC$151,0)),0)</f>
        <v>0</v>
      </c>
      <c r="J688" s="243">
        <f ca="1">+IFERROR(INDEX('Hoja de Trabajo para listado'!$A$155:$Z$1048576,MATCH($A688,'Hoja de Trabajo para listado'!$A$155:$A$1048576,0),MATCH((CUADRO!J$5&amp;$E688),'Hoja de Trabajo para listado'!$A$151:$Z$151,0)),0)+IFERROR(INDEX('Hoja de Trabajo para listado'!$AB$155:$BA$1048576,MATCH($A688,'Hoja de Trabajo para listado'!$AB$155:$AB$1048576,0),MATCH((CUADRO!J$5&amp;$E688),'Hoja de Trabajo para listado'!$AB$151:$BA$151,0)),0)+IFERROR(INDEX('Hoja de Trabajo para listado'!$BC$155:$CB$1048576,MATCH($A688,'Hoja de Trabajo para listado'!$BC$155:$BC$1048576,0),MATCH((CUADRO!J$5&amp;$E688),'Hoja de Trabajo para listado'!$BC$151:$CB$151,0)),0)+IFERROR(INDEX('Hoja de Trabajo para listado'!$DE$153:$DG$274,MATCH($A688,'Hoja de Trabajo para listado'!$DE$153:$DE$1048576,0),MATCH((CUADRO!J$5&amp;$E688),'Hoja de Trabajo para listado'!$DE$151:$DG$151,0)),0)+IFERROR(INDEX('Hoja de Trabajo para listado'!$CD$155:$DC$1048576,MATCH($A688,'Hoja de Trabajo para listado'!$CD$155:$CD$1048576,0),MATCH((CUADRO!J$5&amp;$E688),'Hoja de Trabajo para listado'!$CD$151:$DC$151,0)),0)</f>
        <v>0</v>
      </c>
      <c r="K688" s="243">
        <f ca="1">+IFERROR(INDEX('Hoja de Trabajo para listado'!$A$155:$Z$1048576,MATCH($A688,'Hoja de Trabajo para listado'!$A$155:$A$1048576,0),MATCH((CUADRO!K$5&amp;$E688),'Hoja de Trabajo para listado'!$A$151:$Z$151,0)),0)+IFERROR(INDEX('Hoja de Trabajo para listado'!$AB$155:$BA$1048576,MATCH($A688,'Hoja de Trabajo para listado'!$AB$155:$AB$1048576,0),MATCH((CUADRO!K$5&amp;$E688),'Hoja de Trabajo para listado'!$AB$151:$BA$151,0)),0)+IFERROR(INDEX('Hoja de Trabajo para listado'!$BC$155:$CB$1048576,MATCH($A688,'Hoja de Trabajo para listado'!$BC$155:$BC$1048576,0),MATCH((CUADRO!K$5&amp;$E688),'Hoja de Trabajo para listado'!$BC$151:$CB$151,0)),0)+IFERROR(INDEX('Hoja de Trabajo para listado'!$DE$153:$DG$274,MATCH($A688,'Hoja de Trabajo para listado'!$DE$153:$DE$1048576,0),MATCH((CUADRO!K$5&amp;$E688),'Hoja de Trabajo para listado'!$DE$151:$DG$151,0)),0)+IFERROR(INDEX('Hoja de Trabajo para listado'!$CD$155:$DC$1048576,MATCH($A688,'Hoja de Trabajo para listado'!$CD$155:$CD$1048576,0),MATCH((CUADRO!K$5&amp;$E688),'Hoja de Trabajo para listado'!$CD$151:$DC$151,0)),0)</f>
        <v>0</v>
      </c>
      <c r="L688" s="243">
        <f ca="1">+IFERROR(INDEX('Hoja de Trabajo para listado'!$A$155:$Z$1048576,MATCH($A688,'Hoja de Trabajo para listado'!$A$155:$A$1048576,0),MATCH((CUADRO!L$5&amp;$E688),'Hoja de Trabajo para listado'!$A$151:$Z$151,0)),0)+IFERROR(INDEX('Hoja de Trabajo para listado'!$AB$155:$BA$1048576,MATCH($A688,'Hoja de Trabajo para listado'!$AB$155:$AB$1048576,0),MATCH((CUADRO!L$5&amp;$E688),'Hoja de Trabajo para listado'!$AB$151:$BA$151,0)),0)+IFERROR(INDEX('Hoja de Trabajo para listado'!$BC$155:$CB$1048576,MATCH($A688,'Hoja de Trabajo para listado'!$BC$155:$BC$1048576,0),MATCH((CUADRO!L$5&amp;$E688),'Hoja de Trabajo para listado'!$BC$151:$CB$151,0)),0)+IFERROR(INDEX('Hoja de Trabajo para listado'!$DE$153:$DG$274,MATCH($A688,'Hoja de Trabajo para listado'!$DE$153:$DE$1048576,0),MATCH((CUADRO!L$5&amp;$E688),'Hoja de Trabajo para listado'!$DE$151:$DG$151,0)),0)+IFERROR(INDEX('Hoja de Trabajo para listado'!$CD$155:$DC$1048576,MATCH($A688,'Hoja de Trabajo para listado'!$CD$155:$CD$1048576,0),MATCH((CUADRO!L$5&amp;$E688),'Hoja de Trabajo para listado'!$CD$151:$DC$151,0)),0)</f>
        <v>0</v>
      </c>
      <c r="M688" s="243">
        <f ca="1">+IFERROR(INDEX('Hoja de Trabajo para listado'!$A$155:$Z$1048576,MATCH($A688,'Hoja de Trabajo para listado'!$A$155:$A$1048576,0),MATCH((CUADRO!M$5&amp;$E688),'Hoja de Trabajo para listado'!$A$151:$Z$151,0)),0)+IFERROR(INDEX('Hoja de Trabajo para listado'!$AB$155:$BA$1048576,MATCH($A688,'Hoja de Trabajo para listado'!$AB$155:$AB$1048576,0),MATCH((CUADRO!M$5&amp;$E688),'Hoja de Trabajo para listado'!$AB$151:$BA$151,0)),0)+IFERROR(INDEX('Hoja de Trabajo para listado'!$BC$155:$CB$1048576,MATCH($A688,'Hoja de Trabajo para listado'!$BC$155:$BC$1048576,0),MATCH((CUADRO!M$5&amp;$E688),'Hoja de Trabajo para listado'!$BC$151:$CB$151,0)),0)+IFERROR(INDEX('Hoja de Trabajo para listado'!$DE$153:$DG$274,MATCH($A688,'Hoja de Trabajo para listado'!$DE$153:$DE$1048576,0),MATCH((CUADRO!M$5&amp;$E688),'Hoja de Trabajo para listado'!$DE$151:$DG$151,0)),0)+IFERROR(INDEX('Hoja de Trabajo para listado'!$CD$155:$DC$1048576,MATCH($A688,'Hoja de Trabajo para listado'!$CD$155:$CD$1048576,0),MATCH((CUADRO!M$5&amp;$E688),'Hoja de Trabajo para listado'!$CD$151:$DC$151,0)),0)</f>
        <v>0</v>
      </c>
      <c r="N688" s="243">
        <f ca="1">+IFERROR(INDEX('Hoja de Trabajo para listado'!$A$155:$Z$1048576,MATCH($A688,'Hoja de Trabajo para listado'!$A$155:$A$1048576,0),MATCH((CUADRO!N$5&amp;$E688),'Hoja de Trabajo para listado'!$A$151:$Z$151,0)),0)+IFERROR(INDEX('Hoja de Trabajo para listado'!$AB$155:$BA$1048576,MATCH($A688,'Hoja de Trabajo para listado'!$AB$155:$AB$1048576,0),MATCH((CUADRO!N$5&amp;$E688),'Hoja de Trabajo para listado'!$AB$151:$BA$151,0)),0)+IFERROR(INDEX('Hoja de Trabajo para listado'!$BC$155:$CB$1048576,MATCH($A688,'Hoja de Trabajo para listado'!$BC$155:$BC$1048576,0),MATCH((CUADRO!N$5&amp;$E688),'Hoja de Trabajo para listado'!$BC$151:$CB$151,0)),0)+IFERROR(INDEX('Hoja de Trabajo para listado'!$DE$153:$DG$274,MATCH($A688,'Hoja de Trabajo para listado'!$DE$153:$DE$1048576,0),MATCH((CUADRO!N$5&amp;$E688),'Hoja de Trabajo para listado'!$DE$151:$DG$151,0)),0)+IFERROR(INDEX('Hoja de Trabajo para listado'!$CD$155:$DC$1048576,MATCH($A688,'Hoja de Trabajo para listado'!$CD$155:$CD$1048576,0),MATCH((CUADRO!N$5&amp;$E688),'Hoja de Trabajo para listado'!$CD$151:$DC$151,0)),0)</f>
        <v>0</v>
      </c>
      <c r="O688" s="243">
        <f ca="1">+IFERROR(INDEX('Hoja de Trabajo para listado'!$A$155:$Z$1048576,MATCH($A688,'Hoja de Trabajo para listado'!$A$155:$A$1048576,0),MATCH((CUADRO!O$5&amp;$E688),'Hoja de Trabajo para listado'!$A$151:$Z$151,0)),0)+IFERROR(INDEX('Hoja de Trabajo para listado'!$AB$155:$BA$1048576,MATCH($A688,'Hoja de Trabajo para listado'!$AB$155:$AB$1048576,0),MATCH((CUADRO!O$5&amp;$E688),'Hoja de Trabajo para listado'!$AB$151:$BA$151,0)),0)+IFERROR(INDEX('Hoja de Trabajo para listado'!$BC$155:$CB$1048576,MATCH($A688,'Hoja de Trabajo para listado'!$BC$155:$BC$1048576,0),MATCH((CUADRO!O$5&amp;$E688),'Hoja de Trabajo para listado'!$BC$151:$CB$151,0)),0)+IFERROR(INDEX('Hoja de Trabajo para listado'!$DE$153:$DG$274,MATCH($A688,'Hoja de Trabajo para listado'!$DE$153:$DE$1048576,0),MATCH((CUADRO!O$5&amp;$E688),'Hoja de Trabajo para listado'!$DE$151:$DG$151,0)),0)+IFERROR(INDEX('Hoja de Trabajo para listado'!$CD$155:$DC$1048576,MATCH($A688,'Hoja de Trabajo para listado'!$CD$155:$CD$1048576,0),MATCH((CUADRO!O$5&amp;$E688),'Hoja de Trabajo para listado'!$CD$151:$DC$151,0)),0)</f>
        <v>0</v>
      </c>
      <c r="P688" s="243">
        <f ca="1">+IFERROR(INDEX('Hoja de Trabajo para listado'!$A$155:$Z$1048576,MATCH($A688,'Hoja de Trabajo para listado'!$A$155:$A$1048576,0),MATCH((CUADRO!P$5&amp;$E688),'Hoja de Trabajo para listado'!$A$151:$Z$151,0)),0)+IFERROR(INDEX('Hoja de Trabajo para listado'!$AB$155:$BA$1048576,MATCH($A688,'Hoja de Trabajo para listado'!$AB$155:$AB$1048576,0),MATCH((CUADRO!P$5&amp;$E688),'Hoja de Trabajo para listado'!$AB$151:$BA$151,0)),0)+IFERROR(INDEX('Hoja de Trabajo para listado'!$BC$155:$CB$1048576,MATCH($A688,'Hoja de Trabajo para listado'!$BC$155:$BC$1048576,0),MATCH((CUADRO!P$5&amp;$E688),'Hoja de Trabajo para listado'!$BC$151:$CB$151,0)),0)+IFERROR(INDEX('Hoja de Trabajo para listado'!$DE$153:$DG$274,MATCH($A688,'Hoja de Trabajo para listado'!$DE$153:$DE$1048576,0),MATCH((CUADRO!P$5&amp;$E688),'Hoja de Trabajo para listado'!$DE$151:$DG$151,0)),0)+IFERROR(INDEX('Hoja de Trabajo para listado'!$CD$155:$DC$1048576,MATCH($A688,'Hoja de Trabajo para listado'!$CD$155:$CD$1048576,0),MATCH((CUADRO!P$5&amp;$E688),'Hoja de Trabajo para listado'!$CD$151:$DC$151,0)),0)</f>
        <v>0</v>
      </c>
      <c r="Q688" s="243">
        <f ca="1">+IFERROR(INDEX('Hoja de Trabajo para listado'!$A$155:$Z$1048576,MATCH($A688,'Hoja de Trabajo para listado'!$A$155:$A$1048576,0),MATCH((CUADRO!Q$5&amp;$E688),'Hoja de Trabajo para listado'!$A$151:$Z$151,0)),0)+IFERROR(INDEX('Hoja de Trabajo para listado'!$AB$155:$BA$1048576,MATCH($A688,'Hoja de Trabajo para listado'!$AB$155:$AB$1048576,0),MATCH((CUADRO!Q$5&amp;$E688),'Hoja de Trabajo para listado'!$AB$151:$BA$151,0)),0)+IFERROR(INDEX('Hoja de Trabajo para listado'!$BC$155:$CB$1048576,MATCH($A688,'Hoja de Trabajo para listado'!$BC$155:$BC$1048576,0),MATCH((CUADRO!Q$5&amp;$E688),'Hoja de Trabajo para listado'!$BC$151:$CB$151,0)),0)+IFERROR(INDEX('Hoja de Trabajo para listado'!$DE$153:$DG$274,MATCH($A688,'Hoja de Trabajo para listado'!$DE$153:$DE$1048576,0),MATCH((CUADRO!Q$5&amp;$E688),'Hoja de Trabajo para listado'!$DE$151:$DG$151,0)),0)+IFERROR(INDEX('Hoja de Trabajo para listado'!$CD$155:$DC$1048576,MATCH($A688,'Hoja de Trabajo para listado'!$CD$155:$CD$1048576,0),MATCH((CUADRO!Q$5&amp;$E688),'Hoja de Trabajo para listado'!$CD$151:$DC$151,0)),0)</f>
        <v>0</v>
      </c>
      <c r="R688" s="243">
        <f t="shared" ca="1" si="23"/>
        <v>0</v>
      </c>
      <c r="S688" s="249"/>
      <c r="T688" s="243">
        <f ca="1">+T689</f>
        <v>0</v>
      </c>
      <c r="U688" s="242">
        <f t="shared" si="24"/>
        <v>1</v>
      </c>
      <c r="V688" s="333" t="str">
        <f>+VLOOKUP(A688,bd_lista!$A$3:$E$590,5,FALSE)</f>
        <v>Gobiernos Autonomos Municipales</v>
      </c>
      <c r="W688" s="391" t="str">
        <f>+V688</f>
        <v>Gobiernos Autonomos Municipales</v>
      </c>
      <c r="X688" s="242">
        <f>+VLOOKUP(A688,[4]Sheet1!$A$13:$D$744,4,FALSE)</f>
        <v>0</v>
      </c>
      <c r="Y688" s="242" t="e">
        <f>+VLOOKUP(X688,bd_lista!$A$3:$C$590,3,FALSE)</f>
        <v>#N/A</v>
      </c>
      <c r="Z688" s="294">
        <f>+X688</f>
        <v>0</v>
      </c>
      <c r="AA688" s="295" t="e">
        <f>+Y688</f>
        <v>#N/A</v>
      </c>
    </row>
    <row r="689" spans="1:27" customFormat="1" ht="15" hidden="1" customHeight="1">
      <c r="A689" s="32">
        <v>1310</v>
      </c>
      <c r="B689" s="388"/>
      <c r="C689" s="247" t="str">
        <f>+VLOOKUP(A689,bd_lista!$A$3:$C$590,3,FALSE)</f>
        <v>Gobierno Autónomo Municipal de Independencia</v>
      </c>
      <c r="D689" s="390"/>
      <c r="E689" s="244" t="s">
        <v>1305</v>
      </c>
      <c r="F689" s="243">
        <f ca="1">+IFERROR(INDEX('Hoja de Trabajo para listado'!$A$155:$Z$1048576,MATCH($A689,'Hoja de Trabajo para listado'!$A$155:$A$1048576,0),MATCH((CUADRO!F$5&amp;$E689),'Hoja de Trabajo para listado'!$A$151:$Z$151,0)),0)+IFERROR(INDEX('Hoja de Trabajo para listado'!$AB$155:$BA$1048576,MATCH($A689,'Hoja de Trabajo para listado'!$AB$155:$AB$1048576,0),MATCH((CUADRO!F$5&amp;$E689),'Hoja de Trabajo para listado'!$AB$151:$BA$151,0)),0)+IFERROR(INDEX('Hoja de Trabajo para listado'!$BC$155:$CB$1048576,MATCH($A689,'Hoja de Trabajo para listado'!$BC$155:$BC$1048576,0),MATCH((CUADRO!F$5&amp;$E689),'Hoja de Trabajo para listado'!$BC$151:$CB$151,0)),0)+IFERROR(INDEX('Hoja de Trabajo para listado'!$DE$153:$DG$274,MATCH($A689,'Hoja de Trabajo para listado'!$DE$153:$DE$1048576,0),MATCH((CUADRO!F$5&amp;$E689),'Hoja de Trabajo para listado'!$DE$151:$DG$151,0)),0)+IFERROR(INDEX('Hoja de Trabajo para listado'!$CD$155:$DC$1048576,MATCH($A689,'Hoja de Trabajo para listado'!$CD$155:$CD$1048576,0),MATCH((CUADRO!F$5&amp;$E689),'Hoja de Trabajo para listado'!$CD$151:$DC$151,0)),0)</f>
        <v>0</v>
      </c>
      <c r="G689" s="243">
        <f ca="1">+IFERROR(INDEX('Hoja de Trabajo para listado'!$A$155:$Z$1048576,MATCH($A689,'Hoja de Trabajo para listado'!$A$155:$A$1048576,0),MATCH((CUADRO!G$5&amp;$E689),'Hoja de Trabajo para listado'!$A$151:$Z$151,0)),0)+IFERROR(INDEX('Hoja de Trabajo para listado'!$AB$155:$BA$1048576,MATCH($A689,'Hoja de Trabajo para listado'!$AB$155:$AB$1048576,0),MATCH((CUADRO!G$5&amp;$E689),'Hoja de Trabajo para listado'!$AB$151:$BA$151,0)),0)+IFERROR(INDEX('Hoja de Trabajo para listado'!$BC$155:$CB$1048576,MATCH($A689,'Hoja de Trabajo para listado'!$BC$155:$BC$1048576,0),MATCH((CUADRO!G$5&amp;$E689),'Hoja de Trabajo para listado'!$BC$151:$CB$151,0)),0)+IFERROR(INDEX('Hoja de Trabajo para listado'!$DE$153:$DG$274,MATCH($A689,'Hoja de Trabajo para listado'!$DE$153:$DE$1048576,0),MATCH((CUADRO!G$5&amp;$E689),'Hoja de Trabajo para listado'!$DE$151:$DG$151,0)),0)+IFERROR(INDEX('Hoja de Trabajo para listado'!$CD$155:$DC$1048576,MATCH($A689,'Hoja de Trabajo para listado'!$CD$155:$CD$1048576,0),MATCH((CUADRO!G$5&amp;$E689),'Hoja de Trabajo para listado'!$CD$151:$DC$151,0)),0)</f>
        <v>0</v>
      </c>
      <c r="H689" s="243">
        <f ca="1">+IFERROR(INDEX('Hoja de Trabajo para listado'!$A$155:$Z$1048576,MATCH($A689,'Hoja de Trabajo para listado'!$A$155:$A$1048576,0),MATCH((CUADRO!H$5&amp;$E689),'Hoja de Trabajo para listado'!$A$151:$Z$151,0)),0)+IFERROR(INDEX('Hoja de Trabajo para listado'!$AB$155:$BA$1048576,MATCH($A689,'Hoja de Trabajo para listado'!$AB$155:$AB$1048576,0),MATCH((CUADRO!H$5&amp;$E689),'Hoja de Trabajo para listado'!$AB$151:$BA$151,0)),0)+IFERROR(INDEX('Hoja de Trabajo para listado'!$BC$155:$CB$1048576,MATCH($A689,'Hoja de Trabajo para listado'!$BC$155:$BC$1048576,0),MATCH((CUADRO!H$5&amp;$E689),'Hoja de Trabajo para listado'!$BC$151:$CB$151,0)),0)+IFERROR(INDEX('Hoja de Trabajo para listado'!$DE$153:$DG$274,MATCH($A689,'Hoja de Trabajo para listado'!$DE$153:$DE$1048576,0),MATCH((CUADRO!H$5&amp;$E689),'Hoja de Trabajo para listado'!$DE$151:$DG$151,0)),0)+IFERROR(INDEX('Hoja de Trabajo para listado'!$CD$155:$DC$1048576,MATCH($A689,'Hoja de Trabajo para listado'!$CD$155:$CD$1048576,0),MATCH((CUADRO!H$5&amp;$E689),'Hoja de Trabajo para listado'!$CD$151:$DC$151,0)),0)</f>
        <v>0</v>
      </c>
      <c r="I689" s="243">
        <f ca="1">+IFERROR(INDEX('Hoja de Trabajo para listado'!$A$155:$Z$1048576,MATCH($A689,'Hoja de Trabajo para listado'!$A$155:$A$1048576,0),MATCH((CUADRO!I$5&amp;$E689),'Hoja de Trabajo para listado'!$A$151:$Z$151,0)),0)+IFERROR(INDEX('Hoja de Trabajo para listado'!$AB$155:$BA$1048576,MATCH($A689,'Hoja de Trabajo para listado'!$AB$155:$AB$1048576,0),MATCH((CUADRO!I$5&amp;$E689),'Hoja de Trabajo para listado'!$AB$151:$BA$151,0)),0)+IFERROR(INDEX('Hoja de Trabajo para listado'!$BC$155:$CB$1048576,MATCH($A689,'Hoja de Trabajo para listado'!$BC$155:$BC$1048576,0),MATCH((CUADRO!I$5&amp;$E689),'Hoja de Trabajo para listado'!$BC$151:$CB$151,0)),0)+IFERROR(INDEX('Hoja de Trabajo para listado'!$DE$153:$DG$274,MATCH($A689,'Hoja de Trabajo para listado'!$DE$153:$DE$1048576,0),MATCH((CUADRO!I$5&amp;$E689),'Hoja de Trabajo para listado'!$DE$151:$DG$151,0)),0)+IFERROR(INDEX('Hoja de Trabajo para listado'!$CD$155:$DC$1048576,MATCH($A689,'Hoja de Trabajo para listado'!$CD$155:$CD$1048576,0),MATCH((CUADRO!I$5&amp;$E689),'Hoja de Trabajo para listado'!$CD$151:$DC$151,0)),0)</f>
        <v>0</v>
      </c>
      <c r="J689" s="243">
        <f ca="1">+IFERROR(INDEX('Hoja de Trabajo para listado'!$A$155:$Z$1048576,MATCH($A689,'Hoja de Trabajo para listado'!$A$155:$A$1048576,0),MATCH((CUADRO!J$5&amp;$E689),'Hoja de Trabajo para listado'!$A$151:$Z$151,0)),0)+IFERROR(INDEX('Hoja de Trabajo para listado'!$AB$155:$BA$1048576,MATCH($A689,'Hoja de Trabajo para listado'!$AB$155:$AB$1048576,0),MATCH((CUADRO!J$5&amp;$E689),'Hoja de Trabajo para listado'!$AB$151:$BA$151,0)),0)+IFERROR(INDEX('Hoja de Trabajo para listado'!$BC$155:$CB$1048576,MATCH($A689,'Hoja de Trabajo para listado'!$BC$155:$BC$1048576,0),MATCH((CUADRO!J$5&amp;$E689),'Hoja de Trabajo para listado'!$BC$151:$CB$151,0)),0)+IFERROR(INDEX('Hoja de Trabajo para listado'!$DE$153:$DG$274,MATCH($A689,'Hoja de Trabajo para listado'!$DE$153:$DE$1048576,0),MATCH((CUADRO!J$5&amp;$E689),'Hoja de Trabajo para listado'!$DE$151:$DG$151,0)),0)+IFERROR(INDEX('Hoja de Trabajo para listado'!$CD$155:$DC$1048576,MATCH($A689,'Hoja de Trabajo para listado'!$CD$155:$CD$1048576,0),MATCH((CUADRO!J$5&amp;$E689),'Hoja de Trabajo para listado'!$CD$151:$DC$151,0)),0)</f>
        <v>0</v>
      </c>
      <c r="K689" s="243">
        <f ca="1">+IFERROR(INDEX('Hoja de Trabajo para listado'!$A$155:$Z$1048576,MATCH($A689,'Hoja de Trabajo para listado'!$A$155:$A$1048576,0),MATCH((CUADRO!K$5&amp;$E689),'Hoja de Trabajo para listado'!$A$151:$Z$151,0)),0)+IFERROR(INDEX('Hoja de Trabajo para listado'!$AB$155:$BA$1048576,MATCH($A689,'Hoja de Trabajo para listado'!$AB$155:$AB$1048576,0),MATCH((CUADRO!K$5&amp;$E689),'Hoja de Trabajo para listado'!$AB$151:$BA$151,0)),0)+IFERROR(INDEX('Hoja de Trabajo para listado'!$BC$155:$CB$1048576,MATCH($A689,'Hoja de Trabajo para listado'!$BC$155:$BC$1048576,0),MATCH((CUADRO!K$5&amp;$E689),'Hoja de Trabajo para listado'!$BC$151:$CB$151,0)),0)+IFERROR(INDEX('Hoja de Trabajo para listado'!$DE$153:$DG$274,MATCH($A689,'Hoja de Trabajo para listado'!$DE$153:$DE$1048576,0),MATCH((CUADRO!K$5&amp;$E689),'Hoja de Trabajo para listado'!$DE$151:$DG$151,0)),0)+IFERROR(INDEX('Hoja de Trabajo para listado'!$CD$155:$DC$1048576,MATCH($A689,'Hoja de Trabajo para listado'!$CD$155:$CD$1048576,0),MATCH((CUADRO!K$5&amp;$E689),'Hoja de Trabajo para listado'!$CD$151:$DC$151,0)),0)</f>
        <v>0</v>
      </c>
      <c r="L689" s="243">
        <f ca="1">+IFERROR(INDEX('Hoja de Trabajo para listado'!$A$155:$Z$1048576,MATCH($A689,'Hoja de Trabajo para listado'!$A$155:$A$1048576,0),MATCH((CUADRO!L$5&amp;$E689),'Hoja de Trabajo para listado'!$A$151:$Z$151,0)),0)+IFERROR(INDEX('Hoja de Trabajo para listado'!$AB$155:$BA$1048576,MATCH($A689,'Hoja de Trabajo para listado'!$AB$155:$AB$1048576,0),MATCH((CUADRO!L$5&amp;$E689),'Hoja de Trabajo para listado'!$AB$151:$BA$151,0)),0)+IFERROR(INDEX('Hoja de Trabajo para listado'!$BC$155:$CB$1048576,MATCH($A689,'Hoja de Trabajo para listado'!$BC$155:$BC$1048576,0),MATCH((CUADRO!L$5&amp;$E689),'Hoja de Trabajo para listado'!$BC$151:$CB$151,0)),0)+IFERROR(INDEX('Hoja de Trabajo para listado'!$DE$153:$DG$274,MATCH($A689,'Hoja de Trabajo para listado'!$DE$153:$DE$1048576,0),MATCH((CUADRO!L$5&amp;$E689),'Hoja de Trabajo para listado'!$DE$151:$DG$151,0)),0)+IFERROR(INDEX('Hoja de Trabajo para listado'!$CD$155:$DC$1048576,MATCH($A689,'Hoja de Trabajo para listado'!$CD$155:$CD$1048576,0),MATCH((CUADRO!L$5&amp;$E689),'Hoja de Trabajo para listado'!$CD$151:$DC$151,0)),0)</f>
        <v>0</v>
      </c>
      <c r="M689" s="243">
        <f ca="1">+IFERROR(INDEX('Hoja de Trabajo para listado'!$A$155:$Z$1048576,MATCH($A689,'Hoja de Trabajo para listado'!$A$155:$A$1048576,0),MATCH((CUADRO!M$5&amp;$E689),'Hoja de Trabajo para listado'!$A$151:$Z$151,0)),0)+IFERROR(INDEX('Hoja de Trabajo para listado'!$AB$155:$BA$1048576,MATCH($A689,'Hoja de Trabajo para listado'!$AB$155:$AB$1048576,0),MATCH((CUADRO!M$5&amp;$E689),'Hoja de Trabajo para listado'!$AB$151:$BA$151,0)),0)+IFERROR(INDEX('Hoja de Trabajo para listado'!$BC$155:$CB$1048576,MATCH($A689,'Hoja de Trabajo para listado'!$BC$155:$BC$1048576,0),MATCH((CUADRO!M$5&amp;$E689),'Hoja de Trabajo para listado'!$BC$151:$CB$151,0)),0)+IFERROR(INDEX('Hoja de Trabajo para listado'!$DE$153:$DG$274,MATCH($A689,'Hoja de Trabajo para listado'!$DE$153:$DE$1048576,0),MATCH((CUADRO!M$5&amp;$E689),'Hoja de Trabajo para listado'!$DE$151:$DG$151,0)),0)+IFERROR(INDEX('Hoja de Trabajo para listado'!$CD$155:$DC$1048576,MATCH($A689,'Hoja de Trabajo para listado'!$CD$155:$CD$1048576,0),MATCH((CUADRO!M$5&amp;$E689),'Hoja de Trabajo para listado'!$CD$151:$DC$151,0)),0)</f>
        <v>0</v>
      </c>
      <c r="N689" s="243">
        <f ca="1">+IFERROR(INDEX('Hoja de Trabajo para listado'!$A$155:$Z$1048576,MATCH($A689,'Hoja de Trabajo para listado'!$A$155:$A$1048576,0),MATCH((CUADRO!N$5&amp;$E689),'Hoja de Trabajo para listado'!$A$151:$Z$151,0)),0)+IFERROR(INDEX('Hoja de Trabajo para listado'!$AB$155:$BA$1048576,MATCH($A689,'Hoja de Trabajo para listado'!$AB$155:$AB$1048576,0),MATCH((CUADRO!N$5&amp;$E689),'Hoja de Trabajo para listado'!$AB$151:$BA$151,0)),0)+IFERROR(INDEX('Hoja de Trabajo para listado'!$BC$155:$CB$1048576,MATCH($A689,'Hoja de Trabajo para listado'!$BC$155:$BC$1048576,0),MATCH((CUADRO!N$5&amp;$E689),'Hoja de Trabajo para listado'!$BC$151:$CB$151,0)),0)+IFERROR(INDEX('Hoja de Trabajo para listado'!$DE$153:$DG$274,MATCH($A689,'Hoja de Trabajo para listado'!$DE$153:$DE$1048576,0),MATCH((CUADRO!N$5&amp;$E689),'Hoja de Trabajo para listado'!$DE$151:$DG$151,0)),0)+IFERROR(INDEX('Hoja de Trabajo para listado'!$CD$155:$DC$1048576,MATCH($A689,'Hoja de Trabajo para listado'!$CD$155:$CD$1048576,0),MATCH((CUADRO!N$5&amp;$E689),'Hoja de Trabajo para listado'!$CD$151:$DC$151,0)),0)</f>
        <v>0</v>
      </c>
      <c r="O689" s="243">
        <f ca="1">+IFERROR(INDEX('Hoja de Trabajo para listado'!$A$155:$Z$1048576,MATCH($A689,'Hoja de Trabajo para listado'!$A$155:$A$1048576,0),MATCH((CUADRO!O$5&amp;$E689),'Hoja de Trabajo para listado'!$A$151:$Z$151,0)),0)+IFERROR(INDEX('Hoja de Trabajo para listado'!$AB$155:$BA$1048576,MATCH($A689,'Hoja de Trabajo para listado'!$AB$155:$AB$1048576,0),MATCH((CUADRO!O$5&amp;$E689),'Hoja de Trabajo para listado'!$AB$151:$BA$151,0)),0)+IFERROR(INDEX('Hoja de Trabajo para listado'!$BC$155:$CB$1048576,MATCH($A689,'Hoja de Trabajo para listado'!$BC$155:$BC$1048576,0),MATCH((CUADRO!O$5&amp;$E689),'Hoja de Trabajo para listado'!$BC$151:$CB$151,0)),0)+IFERROR(INDEX('Hoja de Trabajo para listado'!$DE$153:$DG$274,MATCH($A689,'Hoja de Trabajo para listado'!$DE$153:$DE$1048576,0),MATCH((CUADRO!O$5&amp;$E689),'Hoja de Trabajo para listado'!$DE$151:$DG$151,0)),0)+IFERROR(INDEX('Hoja de Trabajo para listado'!$CD$155:$DC$1048576,MATCH($A689,'Hoja de Trabajo para listado'!$CD$155:$CD$1048576,0),MATCH((CUADRO!O$5&amp;$E689),'Hoja de Trabajo para listado'!$CD$151:$DC$151,0)),0)</f>
        <v>0</v>
      </c>
      <c r="P689" s="243">
        <f ca="1">+IFERROR(INDEX('Hoja de Trabajo para listado'!$A$155:$Z$1048576,MATCH($A689,'Hoja de Trabajo para listado'!$A$155:$A$1048576,0),MATCH((CUADRO!P$5&amp;$E689),'Hoja de Trabajo para listado'!$A$151:$Z$151,0)),0)+IFERROR(INDEX('Hoja de Trabajo para listado'!$AB$155:$BA$1048576,MATCH($A689,'Hoja de Trabajo para listado'!$AB$155:$AB$1048576,0),MATCH((CUADRO!P$5&amp;$E689),'Hoja de Trabajo para listado'!$AB$151:$BA$151,0)),0)+IFERROR(INDEX('Hoja de Trabajo para listado'!$BC$155:$CB$1048576,MATCH($A689,'Hoja de Trabajo para listado'!$BC$155:$BC$1048576,0),MATCH((CUADRO!P$5&amp;$E689),'Hoja de Trabajo para listado'!$BC$151:$CB$151,0)),0)+IFERROR(INDEX('Hoja de Trabajo para listado'!$DE$153:$DG$274,MATCH($A689,'Hoja de Trabajo para listado'!$DE$153:$DE$1048576,0),MATCH((CUADRO!P$5&amp;$E689),'Hoja de Trabajo para listado'!$DE$151:$DG$151,0)),0)+IFERROR(INDEX('Hoja de Trabajo para listado'!$CD$155:$DC$1048576,MATCH($A689,'Hoja de Trabajo para listado'!$CD$155:$CD$1048576,0),MATCH((CUADRO!P$5&amp;$E689),'Hoja de Trabajo para listado'!$CD$151:$DC$151,0)),0)</f>
        <v>0</v>
      </c>
      <c r="Q689" s="243">
        <f ca="1">+IFERROR(INDEX('Hoja de Trabajo para listado'!$A$155:$Z$1048576,MATCH($A689,'Hoja de Trabajo para listado'!$A$155:$A$1048576,0),MATCH((CUADRO!Q$5&amp;$E689),'Hoja de Trabajo para listado'!$A$151:$Z$151,0)),0)+IFERROR(INDEX('Hoja de Trabajo para listado'!$AB$155:$BA$1048576,MATCH($A689,'Hoja de Trabajo para listado'!$AB$155:$AB$1048576,0),MATCH((CUADRO!Q$5&amp;$E689),'Hoja de Trabajo para listado'!$AB$151:$BA$151,0)),0)+IFERROR(INDEX('Hoja de Trabajo para listado'!$BC$155:$CB$1048576,MATCH($A689,'Hoja de Trabajo para listado'!$BC$155:$BC$1048576,0),MATCH((CUADRO!Q$5&amp;$E689),'Hoja de Trabajo para listado'!$BC$151:$CB$151,0)),0)+IFERROR(INDEX('Hoja de Trabajo para listado'!$DE$153:$DG$274,MATCH($A689,'Hoja de Trabajo para listado'!$DE$153:$DE$1048576,0),MATCH((CUADRO!Q$5&amp;$E689),'Hoja de Trabajo para listado'!$DE$151:$DG$151,0)),0)+IFERROR(INDEX('Hoja de Trabajo para listado'!$CD$155:$DC$1048576,MATCH($A689,'Hoja de Trabajo para listado'!$CD$155:$CD$1048576,0),MATCH((CUADRO!Q$5&amp;$E689),'Hoja de Trabajo para listado'!$CD$151:$DC$151,0)),0)</f>
        <v>0</v>
      </c>
      <c r="R689" s="243">
        <f t="shared" ca="1" si="23"/>
        <v>0</v>
      </c>
      <c r="S689" s="249">
        <f ca="1">+R688+R689</f>
        <v>0</v>
      </c>
      <c r="T689" s="243">
        <f ca="1">+S689</f>
        <v>0</v>
      </c>
      <c r="U689" s="242">
        <f t="shared" si="24"/>
        <v>2</v>
      </c>
      <c r="V689" s="333" t="str">
        <f>+VLOOKUP(A689,bd_lista!$A$3:$E$590,5,FALSE)</f>
        <v>Gobiernos Autonomos Municipales</v>
      </c>
      <c r="W689" s="392"/>
      <c r="X689" s="242">
        <f>+VLOOKUP(A689,[4]Sheet1!$A$13:$D$744,4,FALSE)</f>
        <v>0</v>
      </c>
      <c r="Y689" s="242" t="e">
        <f>+VLOOKUP(X689,bd_lista!$A$3:$C$590,3,FALSE)</f>
        <v>#N/A</v>
      </c>
      <c r="Z689" s="292"/>
      <c r="AA689" s="293"/>
    </row>
    <row r="690" spans="1:27" customFormat="1" ht="15" hidden="1" customHeight="1">
      <c r="A690" s="32">
        <v>1311</v>
      </c>
      <c r="B690" s="387">
        <f>+A690</f>
        <v>1311</v>
      </c>
      <c r="C690" s="247" t="str">
        <f>+VLOOKUP(A690,bd_lista!$A$3:$C$590,3,FALSE)</f>
        <v>Gobierno Autónomo Municipal de Morochata</v>
      </c>
      <c r="D690" s="389" t="str">
        <f>+C690</f>
        <v>Gobierno Autónomo Municipal de Morochata</v>
      </c>
      <c r="E690" s="242" t="s">
        <v>1304</v>
      </c>
      <c r="F690" s="243">
        <f ca="1">+IFERROR(INDEX('Hoja de Trabajo para listado'!$A$155:$Z$1048576,MATCH($A690,'Hoja de Trabajo para listado'!$A$155:$A$1048576,0),MATCH((CUADRO!F$5&amp;$E690),'Hoja de Trabajo para listado'!$A$151:$Z$151,0)),0)+IFERROR(INDEX('Hoja de Trabajo para listado'!$AB$155:$BA$1048576,MATCH($A690,'Hoja de Trabajo para listado'!$AB$155:$AB$1048576,0),MATCH((CUADRO!F$5&amp;$E690),'Hoja de Trabajo para listado'!$AB$151:$BA$151,0)),0)+IFERROR(INDEX('Hoja de Trabajo para listado'!$BC$155:$CB$1048576,MATCH($A690,'Hoja de Trabajo para listado'!$BC$155:$BC$1048576,0),MATCH((CUADRO!F$5&amp;$E690),'Hoja de Trabajo para listado'!$BC$151:$CB$151,0)),0)+IFERROR(INDEX('Hoja de Trabajo para listado'!$DE$153:$DG$274,MATCH($A690,'Hoja de Trabajo para listado'!$DE$153:$DE$1048576,0),MATCH((CUADRO!F$5&amp;$E690),'Hoja de Trabajo para listado'!$DE$151:$DG$151,0)),0)+IFERROR(INDEX('Hoja de Trabajo para listado'!$CD$155:$DC$1048576,MATCH($A690,'Hoja de Trabajo para listado'!$CD$155:$CD$1048576,0),MATCH((CUADRO!F$5&amp;$E690),'Hoja de Trabajo para listado'!$CD$151:$DC$151,0)),0)</f>
        <v>0</v>
      </c>
      <c r="G690" s="243">
        <f ca="1">+IFERROR(INDEX('Hoja de Trabajo para listado'!$A$155:$Z$1048576,MATCH($A690,'Hoja de Trabajo para listado'!$A$155:$A$1048576,0),MATCH((CUADRO!G$5&amp;$E690),'Hoja de Trabajo para listado'!$A$151:$Z$151,0)),0)+IFERROR(INDEX('Hoja de Trabajo para listado'!$AB$155:$BA$1048576,MATCH($A690,'Hoja de Trabajo para listado'!$AB$155:$AB$1048576,0),MATCH((CUADRO!G$5&amp;$E690),'Hoja de Trabajo para listado'!$AB$151:$BA$151,0)),0)+IFERROR(INDEX('Hoja de Trabajo para listado'!$BC$155:$CB$1048576,MATCH($A690,'Hoja de Trabajo para listado'!$BC$155:$BC$1048576,0),MATCH((CUADRO!G$5&amp;$E690),'Hoja de Trabajo para listado'!$BC$151:$CB$151,0)),0)+IFERROR(INDEX('Hoja de Trabajo para listado'!$DE$153:$DG$274,MATCH($A690,'Hoja de Trabajo para listado'!$DE$153:$DE$1048576,0),MATCH((CUADRO!G$5&amp;$E690),'Hoja de Trabajo para listado'!$DE$151:$DG$151,0)),0)+IFERROR(INDEX('Hoja de Trabajo para listado'!$CD$155:$DC$1048576,MATCH($A690,'Hoja de Trabajo para listado'!$CD$155:$CD$1048576,0),MATCH((CUADRO!G$5&amp;$E690),'Hoja de Trabajo para listado'!$CD$151:$DC$151,0)),0)</f>
        <v>0</v>
      </c>
      <c r="H690" s="243">
        <f ca="1">+IFERROR(INDEX('Hoja de Trabajo para listado'!$A$155:$Z$1048576,MATCH($A690,'Hoja de Trabajo para listado'!$A$155:$A$1048576,0),MATCH((CUADRO!H$5&amp;$E690),'Hoja de Trabajo para listado'!$A$151:$Z$151,0)),0)+IFERROR(INDEX('Hoja de Trabajo para listado'!$AB$155:$BA$1048576,MATCH($A690,'Hoja de Trabajo para listado'!$AB$155:$AB$1048576,0),MATCH((CUADRO!H$5&amp;$E690),'Hoja de Trabajo para listado'!$AB$151:$BA$151,0)),0)+IFERROR(INDEX('Hoja de Trabajo para listado'!$BC$155:$CB$1048576,MATCH($A690,'Hoja de Trabajo para listado'!$BC$155:$BC$1048576,0),MATCH((CUADRO!H$5&amp;$E690),'Hoja de Trabajo para listado'!$BC$151:$CB$151,0)),0)+IFERROR(INDEX('Hoja de Trabajo para listado'!$DE$153:$DG$274,MATCH($A690,'Hoja de Trabajo para listado'!$DE$153:$DE$1048576,0),MATCH((CUADRO!H$5&amp;$E690),'Hoja de Trabajo para listado'!$DE$151:$DG$151,0)),0)+IFERROR(INDEX('Hoja de Trabajo para listado'!$CD$155:$DC$1048576,MATCH($A690,'Hoja de Trabajo para listado'!$CD$155:$CD$1048576,0),MATCH((CUADRO!H$5&amp;$E690),'Hoja de Trabajo para listado'!$CD$151:$DC$151,0)),0)</f>
        <v>0</v>
      </c>
      <c r="I690" s="243">
        <f ca="1">+IFERROR(INDEX('Hoja de Trabajo para listado'!$A$155:$Z$1048576,MATCH($A690,'Hoja de Trabajo para listado'!$A$155:$A$1048576,0),MATCH((CUADRO!I$5&amp;$E690),'Hoja de Trabajo para listado'!$A$151:$Z$151,0)),0)+IFERROR(INDEX('Hoja de Trabajo para listado'!$AB$155:$BA$1048576,MATCH($A690,'Hoja de Trabajo para listado'!$AB$155:$AB$1048576,0),MATCH((CUADRO!I$5&amp;$E690),'Hoja de Trabajo para listado'!$AB$151:$BA$151,0)),0)+IFERROR(INDEX('Hoja de Trabajo para listado'!$BC$155:$CB$1048576,MATCH($A690,'Hoja de Trabajo para listado'!$BC$155:$BC$1048576,0),MATCH((CUADRO!I$5&amp;$E690),'Hoja de Trabajo para listado'!$BC$151:$CB$151,0)),0)+IFERROR(INDEX('Hoja de Trabajo para listado'!$DE$153:$DG$274,MATCH($A690,'Hoja de Trabajo para listado'!$DE$153:$DE$1048576,0),MATCH((CUADRO!I$5&amp;$E690),'Hoja de Trabajo para listado'!$DE$151:$DG$151,0)),0)+IFERROR(INDEX('Hoja de Trabajo para listado'!$CD$155:$DC$1048576,MATCH($A690,'Hoja de Trabajo para listado'!$CD$155:$CD$1048576,0),MATCH((CUADRO!I$5&amp;$E690),'Hoja de Trabajo para listado'!$CD$151:$DC$151,0)),0)</f>
        <v>0</v>
      </c>
      <c r="J690" s="243">
        <f ca="1">+IFERROR(INDEX('Hoja de Trabajo para listado'!$A$155:$Z$1048576,MATCH($A690,'Hoja de Trabajo para listado'!$A$155:$A$1048576,0),MATCH((CUADRO!J$5&amp;$E690),'Hoja de Trabajo para listado'!$A$151:$Z$151,0)),0)+IFERROR(INDEX('Hoja de Trabajo para listado'!$AB$155:$BA$1048576,MATCH($A690,'Hoja de Trabajo para listado'!$AB$155:$AB$1048576,0),MATCH((CUADRO!J$5&amp;$E690),'Hoja de Trabajo para listado'!$AB$151:$BA$151,0)),0)+IFERROR(INDEX('Hoja de Trabajo para listado'!$BC$155:$CB$1048576,MATCH($A690,'Hoja de Trabajo para listado'!$BC$155:$BC$1048576,0),MATCH((CUADRO!J$5&amp;$E690),'Hoja de Trabajo para listado'!$BC$151:$CB$151,0)),0)+IFERROR(INDEX('Hoja de Trabajo para listado'!$DE$153:$DG$274,MATCH($A690,'Hoja de Trabajo para listado'!$DE$153:$DE$1048576,0),MATCH((CUADRO!J$5&amp;$E690),'Hoja de Trabajo para listado'!$DE$151:$DG$151,0)),0)+IFERROR(INDEX('Hoja de Trabajo para listado'!$CD$155:$DC$1048576,MATCH($A690,'Hoja de Trabajo para listado'!$CD$155:$CD$1048576,0),MATCH((CUADRO!J$5&amp;$E690),'Hoja de Trabajo para listado'!$CD$151:$DC$151,0)),0)</f>
        <v>0</v>
      </c>
      <c r="K690" s="243">
        <f ca="1">+IFERROR(INDEX('Hoja de Trabajo para listado'!$A$155:$Z$1048576,MATCH($A690,'Hoja de Trabajo para listado'!$A$155:$A$1048576,0),MATCH((CUADRO!K$5&amp;$E690),'Hoja de Trabajo para listado'!$A$151:$Z$151,0)),0)+IFERROR(INDEX('Hoja de Trabajo para listado'!$AB$155:$BA$1048576,MATCH($A690,'Hoja de Trabajo para listado'!$AB$155:$AB$1048576,0),MATCH((CUADRO!K$5&amp;$E690),'Hoja de Trabajo para listado'!$AB$151:$BA$151,0)),0)+IFERROR(INDEX('Hoja de Trabajo para listado'!$BC$155:$CB$1048576,MATCH($A690,'Hoja de Trabajo para listado'!$BC$155:$BC$1048576,0),MATCH((CUADRO!K$5&amp;$E690),'Hoja de Trabajo para listado'!$BC$151:$CB$151,0)),0)+IFERROR(INDEX('Hoja de Trabajo para listado'!$DE$153:$DG$274,MATCH($A690,'Hoja de Trabajo para listado'!$DE$153:$DE$1048576,0),MATCH((CUADRO!K$5&amp;$E690),'Hoja de Trabajo para listado'!$DE$151:$DG$151,0)),0)+IFERROR(INDEX('Hoja de Trabajo para listado'!$CD$155:$DC$1048576,MATCH($A690,'Hoja de Trabajo para listado'!$CD$155:$CD$1048576,0),MATCH((CUADRO!K$5&amp;$E690),'Hoja de Trabajo para listado'!$CD$151:$DC$151,0)),0)</f>
        <v>0</v>
      </c>
      <c r="L690" s="243">
        <f ca="1">+IFERROR(INDEX('Hoja de Trabajo para listado'!$A$155:$Z$1048576,MATCH($A690,'Hoja de Trabajo para listado'!$A$155:$A$1048576,0),MATCH((CUADRO!L$5&amp;$E690),'Hoja de Trabajo para listado'!$A$151:$Z$151,0)),0)+IFERROR(INDEX('Hoja de Trabajo para listado'!$AB$155:$BA$1048576,MATCH($A690,'Hoja de Trabajo para listado'!$AB$155:$AB$1048576,0),MATCH((CUADRO!L$5&amp;$E690),'Hoja de Trabajo para listado'!$AB$151:$BA$151,0)),0)+IFERROR(INDEX('Hoja de Trabajo para listado'!$BC$155:$CB$1048576,MATCH($A690,'Hoja de Trabajo para listado'!$BC$155:$BC$1048576,0),MATCH((CUADRO!L$5&amp;$E690),'Hoja de Trabajo para listado'!$BC$151:$CB$151,0)),0)+IFERROR(INDEX('Hoja de Trabajo para listado'!$DE$153:$DG$274,MATCH($A690,'Hoja de Trabajo para listado'!$DE$153:$DE$1048576,0),MATCH((CUADRO!L$5&amp;$E690),'Hoja de Trabajo para listado'!$DE$151:$DG$151,0)),0)+IFERROR(INDEX('Hoja de Trabajo para listado'!$CD$155:$DC$1048576,MATCH($A690,'Hoja de Trabajo para listado'!$CD$155:$CD$1048576,0),MATCH((CUADRO!L$5&amp;$E690),'Hoja de Trabajo para listado'!$CD$151:$DC$151,0)),0)</f>
        <v>0</v>
      </c>
      <c r="M690" s="243">
        <f ca="1">+IFERROR(INDEX('Hoja de Trabajo para listado'!$A$155:$Z$1048576,MATCH($A690,'Hoja de Trabajo para listado'!$A$155:$A$1048576,0),MATCH((CUADRO!M$5&amp;$E690),'Hoja de Trabajo para listado'!$A$151:$Z$151,0)),0)+IFERROR(INDEX('Hoja de Trabajo para listado'!$AB$155:$BA$1048576,MATCH($A690,'Hoja de Trabajo para listado'!$AB$155:$AB$1048576,0),MATCH((CUADRO!M$5&amp;$E690),'Hoja de Trabajo para listado'!$AB$151:$BA$151,0)),0)+IFERROR(INDEX('Hoja de Trabajo para listado'!$BC$155:$CB$1048576,MATCH($A690,'Hoja de Trabajo para listado'!$BC$155:$BC$1048576,0),MATCH((CUADRO!M$5&amp;$E690),'Hoja de Trabajo para listado'!$BC$151:$CB$151,0)),0)+IFERROR(INDEX('Hoja de Trabajo para listado'!$DE$153:$DG$274,MATCH($A690,'Hoja de Trabajo para listado'!$DE$153:$DE$1048576,0),MATCH((CUADRO!M$5&amp;$E690),'Hoja de Trabajo para listado'!$DE$151:$DG$151,0)),0)+IFERROR(INDEX('Hoja de Trabajo para listado'!$CD$155:$DC$1048576,MATCH($A690,'Hoja de Trabajo para listado'!$CD$155:$CD$1048576,0),MATCH((CUADRO!M$5&amp;$E690),'Hoja de Trabajo para listado'!$CD$151:$DC$151,0)),0)</f>
        <v>0</v>
      </c>
      <c r="N690" s="243">
        <f ca="1">+IFERROR(INDEX('Hoja de Trabajo para listado'!$A$155:$Z$1048576,MATCH($A690,'Hoja de Trabajo para listado'!$A$155:$A$1048576,0),MATCH((CUADRO!N$5&amp;$E690),'Hoja de Trabajo para listado'!$A$151:$Z$151,0)),0)+IFERROR(INDEX('Hoja de Trabajo para listado'!$AB$155:$BA$1048576,MATCH($A690,'Hoja de Trabajo para listado'!$AB$155:$AB$1048576,0),MATCH((CUADRO!N$5&amp;$E690),'Hoja de Trabajo para listado'!$AB$151:$BA$151,0)),0)+IFERROR(INDEX('Hoja de Trabajo para listado'!$BC$155:$CB$1048576,MATCH($A690,'Hoja de Trabajo para listado'!$BC$155:$BC$1048576,0),MATCH((CUADRO!N$5&amp;$E690),'Hoja de Trabajo para listado'!$BC$151:$CB$151,0)),0)+IFERROR(INDEX('Hoja de Trabajo para listado'!$DE$153:$DG$274,MATCH($A690,'Hoja de Trabajo para listado'!$DE$153:$DE$1048576,0),MATCH((CUADRO!N$5&amp;$E690),'Hoja de Trabajo para listado'!$DE$151:$DG$151,0)),0)+IFERROR(INDEX('Hoja de Trabajo para listado'!$CD$155:$DC$1048576,MATCH($A690,'Hoja de Trabajo para listado'!$CD$155:$CD$1048576,0),MATCH((CUADRO!N$5&amp;$E690),'Hoja de Trabajo para listado'!$CD$151:$DC$151,0)),0)</f>
        <v>0</v>
      </c>
      <c r="O690" s="243">
        <f ca="1">+IFERROR(INDEX('Hoja de Trabajo para listado'!$A$155:$Z$1048576,MATCH($A690,'Hoja de Trabajo para listado'!$A$155:$A$1048576,0),MATCH((CUADRO!O$5&amp;$E690),'Hoja de Trabajo para listado'!$A$151:$Z$151,0)),0)+IFERROR(INDEX('Hoja de Trabajo para listado'!$AB$155:$BA$1048576,MATCH($A690,'Hoja de Trabajo para listado'!$AB$155:$AB$1048576,0),MATCH((CUADRO!O$5&amp;$E690),'Hoja de Trabajo para listado'!$AB$151:$BA$151,0)),0)+IFERROR(INDEX('Hoja de Trabajo para listado'!$BC$155:$CB$1048576,MATCH($A690,'Hoja de Trabajo para listado'!$BC$155:$BC$1048576,0),MATCH((CUADRO!O$5&amp;$E690),'Hoja de Trabajo para listado'!$BC$151:$CB$151,0)),0)+IFERROR(INDEX('Hoja de Trabajo para listado'!$DE$153:$DG$274,MATCH($A690,'Hoja de Trabajo para listado'!$DE$153:$DE$1048576,0),MATCH((CUADRO!O$5&amp;$E690),'Hoja de Trabajo para listado'!$DE$151:$DG$151,0)),0)+IFERROR(INDEX('Hoja de Trabajo para listado'!$CD$155:$DC$1048576,MATCH($A690,'Hoja de Trabajo para listado'!$CD$155:$CD$1048576,0),MATCH((CUADRO!O$5&amp;$E690),'Hoja de Trabajo para listado'!$CD$151:$DC$151,0)),0)</f>
        <v>0</v>
      </c>
      <c r="P690" s="243">
        <f ca="1">+IFERROR(INDEX('Hoja de Trabajo para listado'!$A$155:$Z$1048576,MATCH($A690,'Hoja de Trabajo para listado'!$A$155:$A$1048576,0),MATCH((CUADRO!P$5&amp;$E690),'Hoja de Trabajo para listado'!$A$151:$Z$151,0)),0)+IFERROR(INDEX('Hoja de Trabajo para listado'!$AB$155:$BA$1048576,MATCH($A690,'Hoja de Trabajo para listado'!$AB$155:$AB$1048576,0),MATCH((CUADRO!P$5&amp;$E690),'Hoja de Trabajo para listado'!$AB$151:$BA$151,0)),0)+IFERROR(INDEX('Hoja de Trabajo para listado'!$BC$155:$CB$1048576,MATCH($A690,'Hoja de Trabajo para listado'!$BC$155:$BC$1048576,0),MATCH((CUADRO!P$5&amp;$E690),'Hoja de Trabajo para listado'!$BC$151:$CB$151,0)),0)+IFERROR(INDEX('Hoja de Trabajo para listado'!$DE$153:$DG$274,MATCH($A690,'Hoja de Trabajo para listado'!$DE$153:$DE$1048576,0),MATCH((CUADRO!P$5&amp;$E690),'Hoja de Trabajo para listado'!$DE$151:$DG$151,0)),0)+IFERROR(INDEX('Hoja de Trabajo para listado'!$CD$155:$DC$1048576,MATCH($A690,'Hoja de Trabajo para listado'!$CD$155:$CD$1048576,0),MATCH((CUADRO!P$5&amp;$E690),'Hoja de Trabajo para listado'!$CD$151:$DC$151,0)),0)</f>
        <v>0</v>
      </c>
      <c r="Q690" s="243">
        <f ca="1">+IFERROR(INDEX('Hoja de Trabajo para listado'!$A$155:$Z$1048576,MATCH($A690,'Hoja de Trabajo para listado'!$A$155:$A$1048576,0),MATCH((CUADRO!Q$5&amp;$E690),'Hoja de Trabajo para listado'!$A$151:$Z$151,0)),0)+IFERROR(INDEX('Hoja de Trabajo para listado'!$AB$155:$BA$1048576,MATCH($A690,'Hoja de Trabajo para listado'!$AB$155:$AB$1048576,0),MATCH((CUADRO!Q$5&amp;$E690),'Hoja de Trabajo para listado'!$AB$151:$BA$151,0)),0)+IFERROR(INDEX('Hoja de Trabajo para listado'!$BC$155:$CB$1048576,MATCH($A690,'Hoja de Trabajo para listado'!$BC$155:$BC$1048576,0),MATCH((CUADRO!Q$5&amp;$E690),'Hoja de Trabajo para listado'!$BC$151:$CB$151,0)),0)+IFERROR(INDEX('Hoja de Trabajo para listado'!$DE$153:$DG$274,MATCH($A690,'Hoja de Trabajo para listado'!$DE$153:$DE$1048576,0),MATCH((CUADRO!Q$5&amp;$E690),'Hoja de Trabajo para listado'!$DE$151:$DG$151,0)),0)+IFERROR(INDEX('Hoja de Trabajo para listado'!$CD$155:$DC$1048576,MATCH($A690,'Hoja de Trabajo para listado'!$CD$155:$CD$1048576,0),MATCH((CUADRO!Q$5&amp;$E690),'Hoja de Trabajo para listado'!$CD$151:$DC$151,0)),0)</f>
        <v>0</v>
      </c>
      <c r="R690" s="243">
        <f t="shared" ca="1" si="23"/>
        <v>0</v>
      </c>
      <c r="S690" s="249"/>
      <c r="T690" s="243">
        <f ca="1">+T691</f>
        <v>0</v>
      </c>
      <c r="U690" s="242">
        <f t="shared" si="24"/>
        <v>1</v>
      </c>
      <c r="V690" s="333" t="str">
        <f>+VLOOKUP(A690,bd_lista!$A$3:$E$590,5,FALSE)</f>
        <v>Gobiernos Autonomos Municipales</v>
      </c>
      <c r="W690" s="391" t="str">
        <f>+V690</f>
        <v>Gobiernos Autonomos Municipales</v>
      </c>
      <c r="X690" s="242">
        <f>+VLOOKUP(A690,[4]Sheet1!$A$13:$D$744,4,FALSE)</f>
        <v>0</v>
      </c>
      <c r="Y690" s="242" t="e">
        <f>+VLOOKUP(X690,bd_lista!$A$3:$C$590,3,FALSE)</f>
        <v>#N/A</v>
      </c>
      <c r="Z690" s="294">
        <f>+X690</f>
        <v>0</v>
      </c>
      <c r="AA690" s="295" t="e">
        <f>+Y690</f>
        <v>#N/A</v>
      </c>
    </row>
    <row r="691" spans="1:27" customFormat="1" ht="15" hidden="1" customHeight="1">
      <c r="A691" s="32">
        <v>1311</v>
      </c>
      <c r="B691" s="388"/>
      <c r="C691" s="247" t="str">
        <f>+VLOOKUP(A691,bd_lista!$A$3:$C$590,3,FALSE)</f>
        <v>Gobierno Autónomo Municipal de Morochata</v>
      </c>
      <c r="D691" s="390"/>
      <c r="E691" s="244" t="s">
        <v>1305</v>
      </c>
      <c r="F691" s="243">
        <f ca="1">+IFERROR(INDEX('Hoja de Trabajo para listado'!$A$155:$Z$1048576,MATCH($A691,'Hoja de Trabajo para listado'!$A$155:$A$1048576,0),MATCH((CUADRO!F$5&amp;$E691),'Hoja de Trabajo para listado'!$A$151:$Z$151,0)),0)+IFERROR(INDEX('Hoja de Trabajo para listado'!$AB$155:$BA$1048576,MATCH($A691,'Hoja de Trabajo para listado'!$AB$155:$AB$1048576,0),MATCH((CUADRO!F$5&amp;$E691),'Hoja de Trabajo para listado'!$AB$151:$BA$151,0)),0)+IFERROR(INDEX('Hoja de Trabajo para listado'!$BC$155:$CB$1048576,MATCH($A691,'Hoja de Trabajo para listado'!$BC$155:$BC$1048576,0),MATCH((CUADRO!F$5&amp;$E691),'Hoja de Trabajo para listado'!$BC$151:$CB$151,0)),0)+IFERROR(INDEX('Hoja de Trabajo para listado'!$DE$153:$DG$274,MATCH($A691,'Hoja de Trabajo para listado'!$DE$153:$DE$1048576,0),MATCH((CUADRO!F$5&amp;$E691),'Hoja de Trabajo para listado'!$DE$151:$DG$151,0)),0)+IFERROR(INDEX('Hoja de Trabajo para listado'!$CD$155:$DC$1048576,MATCH($A691,'Hoja de Trabajo para listado'!$CD$155:$CD$1048576,0),MATCH((CUADRO!F$5&amp;$E691),'Hoja de Trabajo para listado'!$CD$151:$DC$151,0)),0)</f>
        <v>0</v>
      </c>
      <c r="G691" s="243">
        <f ca="1">+IFERROR(INDEX('Hoja de Trabajo para listado'!$A$155:$Z$1048576,MATCH($A691,'Hoja de Trabajo para listado'!$A$155:$A$1048576,0),MATCH((CUADRO!G$5&amp;$E691),'Hoja de Trabajo para listado'!$A$151:$Z$151,0)),0)+IFERROR(INDEX('Hoja de Trabajo para listado'!$AB$155:$BA$1048576,MATCH($A691,'Hoja de Trabajo para listado'!$AB$155:$AB$1048576,0),MATCH((CUADRO!G$5&amp;$E691),'Hoja de Trabajo para listado'!$AB$151:$BA$151,0)),0)+IFERROR(INDEX('Hoja de Trabajo para listado'!$BC$155:$CB$1048576,MATCH($A691,'Hoja de Trabajo para listado'!$BC$155:$BC$1048576,0),MATCH((CUADRO!G$5&amp;$E691),'Hoja de Trabajo para listado'!$BC$151:$CB$151,0)),0)+IFERROR(INDEX('Hoja de Trabajo para listado'!$DE$153:$DG$274,MATCH($A691,'Hoja de Trabajo para listado'!$DE$153:$DE$1048576,0),MATCH((CUADRO!G$5&amp;$E691),'Hoja de Trabajo para listado'!$DE$151:$DG$151,0)),0)+IFERROR(INDEX('Hoja de Trabajo para listado'!$CD$155:$DC$1048576,MATCH($A691,'Hoja de Trabajo para listado'!$CD$155:$CD$1048576,0),MATCH((CUADRO!G$5&amp;$E691),'Hoja de Trabajo para listado'!$CD$151:$DC$151,0)),0)</f>
        <v>0</v>
      </c>
      <c r="H691" s="243">
        <f ca="1">+IFERROR(INDEX('Hoja de Trabajo para listado'!$A$155:$Z$1048576,MATCH($A691,'Hoja de Trabajo para listado'!$A$155:$A$1048576,0),MATCH((CUADRO!H$5&amp;$E691),'Hoja de Trabajo para listado'!$A$151:$Z$151,0)),0)+IFERROR(INDEX('Hoja de Trabajo para listado'!$AB$155:$BA$1048576,MATCH($A691,'Hoja de Trabajo para listado'!$AB$155:$AB$1048576,0),MATCH((CUADRO!H$5&amp;$E691),'Hoja de Trabajo para listado'!$AB$151:$BA$151,0)),0)+IFERROR(INDEX('Hoja de Trabajo para listado'!$BC$155:$CB$1048576,MATCH($A691,'Hoja de Trabajo para listado'!$BC$155:$BC$1048576,0),MATCH((CUADRO!H$5&amp;$E691),'Hoja de Trabajo para listado'!$BC$151:$CB$151,0)),0)+IFERROR(INDEX('Hoja de Trabajo para listado'!$DE$153:$DG$274,MATCH($A691,'Hoja de Trabajo para listado'!$DE$153:$DE$1048576,0),MATCH((CUADRO!H$5&amp;$E691),'Hoja de Trabajo para listado'!$DE$151:$DG$151,0)),0)+IFERROR(INDEX('Hoja de Trabajo para listado'!$CD$155:$DC$1048576,MATCH($A691,'Hoja de Trabajo para listado'!$CD$155:$CD$1048576,0),MATCH((CUADRO!H$5&amp;$E691),'Hoja de Trabajo para listado'!$CD$151:$DC$151,0)),0)</f>
        <v>0</v>
      </c>
      <c r="I691" s="243">
        <f ca="1">+IFERROR(INDEX('Hoja de Trabajo para listado'!$A$155:$Z$1048576,MATCH($A691,'Hoja de Trabajo para listado'!$A$155:$A$1048576,0),MATCH((CUADRO!I$5&amp;$E691),'Hoja de Trabajo para listado'!$A$151:$Z$151,0)),0)+IFERROR(INDEX('Hoja de Trabajo para listado'!$AB$155:$BA$1048576,MATCH($A691,'Hoja de Trabajo para listado'!$AB$155:$AB$1048576,0),MATCH((CUADRO!I$5&amp;$E691),'Hoja de Trabajo para listado'!$AB$151:$BA$151,0)),0)+IFERROR(INDEX('Hoja de Trabajo para listado'!$BC$155:$CB$1048576,MATCH($A691,'Hoja de Trabajo para listado'!$BC$155:$BC$1048576,0),MATCH((CUADRO!I$5&amp;$E691),'Hoja de Trabajo para listado'!$BC$151:$CB$151,0)),0)+IFERROR(INDEX('Hoja de Trabajo para listado'!$DE$153:$DG$274,MATCH($A691,'Hoja de Trabajo para listado'!$DE$153:$DE$1048576,0),MATCH((CUADRO!I$5&amp;$E691),'Hoja de Trabajo para listado'!$DE$151:$DG$151,0)),0)+IFERROR(INDEX('Hoja de Trabajo para listado'!$CD$155:$DC$1048576,MATCH($A691,'Hoja de Trabajo para listado'!$CD$155:$CD$1048576,0),MATCH((CUADRO!I$5&amp;$E691),'Hoja de Trabajo para listado'!$CD$151:$DC$151,0)),0)</f>
        <v>0</v>
      </c>
      <c r="J691" s="243">
        <f ca="1">+IFERROR(INDEX('Hoja de Trabajo para listado'!$A$155:$Z$1048576,MATCH($A691,'Hoja de Trabajo para listado'!$A$155:$A$1048576,0),MATCH((CUADRO!J$5&amp;$E691),'Hoja de Trabajo para listado'!$A$151:$Z$151,0)),0)+IFERROR(INDEX('Hoja de Trabajo para listado'!$AB$155:$BA$1048576,MATCH($A691,'Hoja de Trabajo para listado'!$AB$155:$AB$1048576,0),MATCH((CUADRO!J$5&amp;$E691),'Hoja de Trabajo para listado'!$AB$151:$BA$151,0)),0)+IFERROR(INDEX('Hoja de Trabajo para listado'!$BC$155:$CB$1048576,MATCH($A691,'Hoja de Trabajo para listado'!$BC$155:$BC$1048576,0),MATCH((CUADRO!J$5&amp;$E691),'Hoja de Trabajo para listado'!$BC$151:$CB$151,0)),0)+IFERROR(INDEX('Hoja de Trabajo para listado'!$DE$153:$DG$274,MATCH($A691,'Hoja de Trabajo para listado'!$DE$153:$DE$1048576,0),MATCH((CUADRO!J$5&amp;$E691),'Hoja de Trabajo para listado'!$DE$151:$DG$151,0)),0)+IFERROR(INDEX('Hoja de Trabajo para listado'!$CD$155:$DC$1048576,MATCH($A691,'Hoja de Trabajo para listado'!$CD$155:$CD$1048576,0),MATCH((CUADRO!J$5&amp;$E691),'Hoja de Trabajo para listado'!$CD$151:$DC$151,0)),0)</f>
        <v>0</v>
      </c>
      <c r="K691" s="243">
        <f ca="1">+IFERROR(INDEX('Hoja de Trabajo para listado'!$A$155:$Z$1048576,MATCH($A691,'Hoja de Trabajo para listado'!$A$155:$A$1048576,0),MATCH((CUADRO!K$5&amp;$E691),'Hoja de Trabajo para listado'!$A$151:$Z$151,0)),0)+IFERROR(INDEX('Hoja de Trabajo para listado'!$AB$155:$BA$1048576,MATCH($A691,'Hoja de Trabajo para listado'!$AB$155:$AB$1048576,0),MATCH((CUADRO!K$5&amp;$E691),'Hoja de Trabajo para listado'!$AB$151:$BA$151,0)),0)+IFERROR(INDEX('Hoja de Trabajo para listado'!$BC$155:$CB$1048576,MATCH($A691,'Hoja de Trabajo para listado'!$BC$155:$BC$1048576,0),MATCH((CUADRO!K$5&amp;$E691),'Hoja de Trabajo para listado'!$BC$151:$CB$151,0)),0)+IFERROR(INDEX('Hoja de Trabajo para listado'!$DE$153:$DG$274,MATCH($A691,'Hoja de Trabajo para listado'!$DE$153:$DE$1048576,0),MATCH((CUADRO!K$5&amp;$E691),'Hoja de Trabajo para listado'!$DE$151:$DG$151,0)),0)+IFERROR(INDEX('Hoja de Trabajo para listado'!$CD$155:$DC$1048576,MATCH($A691,'Hoja de Trabajo para listado'!$CD$155:$CD$1048576,0),MATCH((CUADRO!K$5&amp;$E691),'Hoja de Trabajo para listado'!$CD$151:$DC$151,0)),0)</f>
        <v>0</v>
      </c>
      <c r="L691" s="243">
        <f ca="1">+IFERROR(INDEX('Hoja de Trabajo para listado'!$A$155:$Z$1048576,MATCH($A691,'Hoja de Trabajo para listado'!$A$155:$A$1048576,0),MATCH((CUADRO!L$5&amp;$E691),'Hoja de Trabajo para listado'!$A$151:$Z$151,0)),0)+IFERROR(INDEX('Hoja de Trabajo para listado'!$AB$155:$BA$1048576,MATCH($A691,'Hoja de Trabajo para listado'!$AB$155:$AB$1048576,0),MATCH((CUADRO!L$5&amp;$E691),'Hoja de Trabajo para listado'!$AB$151:$BA$151,0)),0)+IFERROR(INDEX('Hoja de Trabajo para listado'!$BC$155:$CB$1048576,MATCH($A691,'Hoja de Trabajo para listado'!$BC$155:$BC$1048576,0),MATCH((CUADRO!L$5&amp;$E691),'Hoja de Trabajo para listado'!$BC$151:$CB$151,0)),0)+IFERROR(INDEX('Hoja de Trabajo para listado'!$DE$153:$DG$274,MATCH($A691,'Hoja de Trabajo para listado'!$DE$153:$DE$1048576,0),MATCH((CUADRO!L$5&amp;$E691),'Hoja de Trabajo para listado'!$DE$151:$DG$151,0)),0)+IFERROR(INDEX('Hoja de Trabajo para listado'!$CD$155:$DC$1048576,MATCH($A691,'Hoja de Trabajo para listado'!$CD$155:$CD$1048576,0),MATCH((CUADRO!L$5&amp;$E691),'Hoja de Trabajo para listado'!$CD$151:$DC$151,0)),0)</f>
        <v>0</v>
      </c>
      <c r="M691" s="243">
        <f ca="1">+IFERROR(INDEX('Hoja de Trabajo para listado'!$A$155:$Z$1048576,MATCH($A691,'Hoja de Trabajo para listado'!$A$155:$A$1048576,0),MATCH((CUADRO!M$5&amp;$E691),'Hoja de Trabajo para listado'!$A$151:$Z$151,0)),0)+IFERROR(INDEX('Hoja de Trabajo para listado'!$AB$155:$BA$1048576,MATCH($A691,'Hoja de Trabajo para listado'!$AB$155:$AB$1048576,0),MATCH((CUADRO!M$5&amp;$E691),'Hoja de Trabajo para listado'!$AB$151:$BA$151,0)),0)+IFERROR(INDEX('Hoja de Trabajo para listado'!$BC$155:$CB$1048576,MATCH($A691,'Hoja de Trabajo para listado'!$BC$155:$BC$1048576,0),MATCH((CUADRO!M$5&amp;$E691),'Hoja de Trabajo para listado'!$BC$151:$CB$151,0)),0)+IFERROR(INDEX('Hoja de Trabajo para listado'!$DE$153:$DG$274,MATCH($A691,'Hoja de Trabajo para listado'!$DE$153:$DE$1048576,0),MATCH((CUADRO!M$5&amp;$E691),'Hoja de Trabajo para listado'!$DE$151:$DG$151,0)),0)+IFERROR(INDEX('Hoja de Trabajo para listado'!$CD$155:$DC$1048576,MATCH($A691,'Hoja de Trabajo para listado'!$CD$155:$CD$1048576,0),MATCH((CUADRO!M$5&amp;$E691),'Hoja de Trabajo para listado'!$CD$151:$DC$151,0)),0)</f>
        <v>0</v>
      </c>
      <c r="N691" s="243">
        <f ca="1">+IFERROR(INDEX('Hoja de Trabajo para listado'!$A$155:$Z$1048576,MATCH($A691,'Hoja de Trabajo para listado'!$A$155:$A$1048576,0),MATCH((CUADRO!N$5&amp;$E691),'Hoja de Trabajo para listado'!$A$151:$Z$151,0)),0)+IFERROR(INDEX('Hoja de Trabajo para listado'!$AB$155:$BA$1048576,MATCH($A691,'Hoja de Trabajo para listado'!$AB$155:$AB$1048576,0),MATCH((CUADRO!N$5&amp;$E691),'Hoja de Trabajo para listado'!$AB$151:$BA$151,0)),0)+IFERROR(INDEX('Hoja de Trabajo para listado'!$BC$155:$CB$1048576,MATCH($A691,'Hoja de Trabajo para listado'!$BC$155:$BC$1048576,0),MATCH((CUADRO!N$5&amp;$E691),'Hoja de Trabajo para listado'!$BC$151:$CB$151,0)),0)+IFERROR(INDEX('Hoja de Trabajo para listado'!$DE$153:$DG$274,MATCH($A691,'Hoja de Trabajo para listado'!$DE$153:$DE$1048576,0),MATCH((CUADRO!N$5&amp;$E691),'Hoja de Trabajo para listado'!$DE$151:$DG$151,0)),0)+IFERROR(INDEX('Hoja de Trabajo para listado'!$CD$155:$DC$1048576,MATCH($A691,'Hoja de Trabajo para listado'!$CD$155:$CD$1048576,0),MATCH((CUADRO!N$5&amp;$E691),'Hoja de Trabajo para listado'!$CD$151:$DC$151,0)),0)</f>
        <v>0</v>
      </c>
      <c r="O691" s="243">
        <f ca="1">+IFERROR(INDEX('Hoja de Trabajo para listado'!$A$155:$Z$1048576,MATCH($A691,'Hoja de Trabajo para listado'!$A$155:$A$1048576,0),MATCH((CUADRO!O$5&amp;$E691),'Hoja de Trabajo para listado'!$A$151:$Z$151,0)),0)+IFERROR(INDEX('Hoja de Trabajo para listado'!$AB$155:$BA$1048576,MATCH($A691,'Hoja de Trabajo para listado'!$AB$155:$AB$1048576,0),MATCH((CUADRO!O$5&amp;$E691),'Hoja de Trabajo para listado'!$AB$151:$BA$151,0)),0)+IFERROR(INDEX('Hoja de Trabajo para listado'!$BC$155:$CB$1048576,MATCH($A691,'Hoja de Trabajo para listado'!$BC$155:$BC$1048576,0),MATCH((CUADRO!O$5&amp;$E691),'Hoja de Trabajo para listado'!$BC$151:$CB$151,0)),0)+IFERROR(INDEX('Hoja de Trabajo para listado'!$DE$153:$DG$274,MATCH($A691,'Hoja de Trabajo para listado'!$DE$153:$DE$1048576,0),MATCH((CUADRO!O$5&amp;$E691),'Hoja de Trabajo para listado'!$DE$151:$DG$151,0)),0)+IFERROR(INDEX('Hoja de Trabajo para listado'!$CD$155:$DC$1048576,MATCH($A691,'Hoja de Trabajo para listado'!$CD$155:$CD$1048576,0),MATCH((CUADRO!O$5&amp;$E691),'Hoja de Trabajo para listado'!$CD$151:$DC$151,0)),0)</f>
        <v>0</v>
      </c>
      <c r="P691" s="243">
        <f ca="1">+IFERROR(INDEX('Hoja de Trabajo para listado'!$A$155:$Z$1048576,MATCH($A691,'Hoja de Trabajo para listado'!$A$155:$A$1048576,0),MATCH((CUADRO!P$5&amp;$E691),'Hoja de Trabajo para listado'!$A$151:$Z$151,0)),0)+IFERROR(INDEX('Hoja de Trabajo para listado'!$AB$155:$BA$1048576,MATCH($A691,'Hoja de Trabajo para listado'!$AB$155:$AB$1048576,0),MATCH((CUADRO!P$5&amp;$E691),'Hoja de Trabajo para listado'!$AB$151:$BA$151,0)),0)+IFERROR(INDEX('Hoja de Trabajo para listado'!$BC$155:$CB$1048576,MATCH($A691,'Hoja de Trabajo para listado'!$BC$155:$BC$1048576,0),MATCH((CUADRO!P$5&amp;$E691),'Hoja de Trabajo para listado'!$BC$151:$CB$151,0)),0)+IFERROR(INDEX('Hoja de Trabajo para listado'!$DE$153:$DG$274,MATCH($A691,'Hoja de Trabajo para listado'!$DE$153:$DE$1048576,0),MATCH((CUADRO!P$5&amp;$E691),'Hoja de Trabajo para listado'!$DE$151:$DG$151,0)),0)+IFERROR(INDEX('Hoja de Trabajo para listado'!$CD$155:$DC$1048576,MATCH($A691,'Hoja de Trabajo para listado'!$CD$155:$CD$1048576,0),MATCH((CUADRO!P$5&amp;$E691),'Hoja de Trabajo para listado'!$CD$151:$DC$151,0)),0)</f>
        <v>0</v>
      </c>
      <c r="Q691" s="243">
        <f ca="1">+IFERROR(INDEX('Hoja de Trabajo para listado'!$A$155:$Z$1048576,MATCH($A691,'Hoja de Trabajo para listado'!$A$155:$A$1048576,0),MATCH((CUADRO!Q$5&amp;$E691),'Hoja de Trabajo para listado'!$A$151:$Z$151,0)),0)+IFERROR(INDEX('Hoja de Trabajo para listado'!$AB$155:$BA$1048576,MATCH($A691,'Hoja de Trabajo para listado'!$AB$155:$AB$1048576,0),MATCH((CUADRO!Q$5&amp;$E691),'Hoja de Trabajo para listado'!$AB$151:$BA$151,0)),0)+IFERROR(INDEX('Hoja de Trabajo para listado'!$BC$155:$CB$1048576,MATCH($A691,'Hoja de Trabajo para listado'!$BC$155:$BC$1048576,0),MATCH((CUADRO!Q$5&amp;$E691),'Hoja de Trabajo para listado'!$BC$151:$CB$151,0)),0)+IFERROR(INDEX('Hoja de Trabajo para listado'!$DE$153:$DG$274,MATCH($A691,'Hoja de Trabajo para listado'!$DE$153:$DE$1048576,0),MATCH((CUADRO!Q$5&amp;$E691),'Hoja de Trabajo para listado'!$DE$151:$DG$151,0)),0)+IFERROR(INDEX('Hoja de Trabajo para listado'!$CD$155:$DC$1048576,MATCH($A691,'Hoja de Trabajo para listado'!$CD$155:$CD$1048576,0),MATCH((CUADRO!Q$5&amp;$E691),'Hoja de Trabajo para listado'!$CD$151:$DC$151,0)),0)</f>
        <v>0</v>
      </c>
      <c r="R691" s="243">
        <f t="shared" ca="1" si="23"/>
        <v>0</v>
      </c>
      <c r="S691" s="249">
        <f ca="1">+R690+R691</f>
        <v>0</v>
      </c>
      <c r="T691" s="243">
        <f ca="1">+S691</f>
        <v>0</v>
      </c>
      <c r="U691" s="242">
        <f t="shared" si="24"/>
        <v>2</v>
      </c>
      <c r="V691" s="333" t="str">
        <f>+VLOOKUP(A691,bd_lista!$A$3:$E$590,5,FALSE)</f>
        <v>Gobiernos Autonomos Municipales</v>
      </c>
      <c r="W691" s="392"/>
      <c r="X691" s="242">
        <f>+VLOOKUP(A691,[4]Sheet1!$A$13:$D$744,4,FALSE)</f>
        <v>0</v>
      </c>
      <c r="Y691" s="242" t="e">
        <f>+VLOOKUP(X691,bd_lista!$A$3:$C$590,3,FALSE)</f>
        <v>#N/A</v>
      </c>
      <c r="Z691" s="292"/>
      <c r="AA691" s="293"/>
    </row>
    <row r="692" spans="1:27" customFormat="1" ht="15" hidden="1" customHeight="1">
      <c r="A692" s="32">
        <v>1312</v>
      </c>
      <c r="B692" s="387">
        <f>+A692</f>
        <v>1312</v>
      </c>
      <c r="C692" s="247" t="str">
        <f>+VLOOKUP(A692,bd_lista!$A$3:$C$590,3,FALSE)</f>
        <v>Gobierno Autónomo Municipal de Sacaba</v>
      </c>
      <c r="D692" s="389" t="str">
        <f>+C692</f>
        <v>Gobierno Autónomo Municipal de Sacaba</v>
      </c>
      <c r="E692" s="242" t="s">
        <v>1304</v>
      </c>
      <c r="F692" s="243">
        <f ca="1">+IFERROR(INDEX('Hoja de Trabajo para listado'!$A$155:$Z$1048576,MATCH($A692,'Hoja de Trabajo para listado'!$A$155:$A$1048576,0),MATCH((CUADRO!F$5&amp;$E692),'Hoja de Trabajo para listado'!$A$151:$Z$151,0)),0)+IFERROR(INDEX('Hoja de Trabajo para listado'!$AB$155:$BA$1048576,MATCH($A692,'Hoja de Trabajo para listado'!$AB$155:$AB$1048576,0),MATCH((CUADRO!F$5&amp;$E692),'Hoja de Trabajo para listado'!$AB$151:$BA$151,0)),0)+IFERROR(INDEX('Hoja de Trabajo para listado'!$BC$155:$CB$1048576,MATCH($A692,'Hoja de Trabajo para listado'!$BC$155:$BC$1048576,0),MATCH((CUADRO!F$5&amp;$E692),'Hoja de Trabajo para listado'!$BC$151:$CB$151,0)),0)+IFERROR(INDEX('Hoja de Trabajo para listado'!$DE$153:$DG$274,MATCH($A692,'Hoja de Trabajo para listado'!$DE$153:$DE$1048576,0),MATCH((CUADRO!F$5&amp;$E692),'Hoja de Trabajo para listado'!$DE$151:$DG$151,0)),0)+IFERROR(INDEX('Hoja de Trabajo para listado'!$CD$155:$DC$1048576,MATCH($A692,'Hoja de Trabajo para listado'!$CD$155:$CD$1048576,0),MATCH((CUADRO!F$5&amp;$E692),'Hoja de Trabajo para listado'!$CD$151:$DC$151,0)),0)</f>
        <v>0</v>
      </c>
      <c r="G692" s="243">
        <f ca="1">+IFERROR(INDEX('Hoja de Trabajo para listado'!$A$155:$Z$1048576,MATCH($A692,'Hoja de Trabajo para listado'!$A$155:$A$1048576,0),MATCH((CUADRO!G$5&amp;$E692),'Hoja de Trabajo para listado'!$A$151:$Z$151,0)),0)+IFERROR(INDEX('Hoja de Trabajo para listado'!$AB$155:$BA$1048576,MATCH($A692,'Hoja de Trabajo para listado'!$AB$155:$AB$1048576,0),MATCH((CUADRO!G$5&amp;$E692),'Hoja de Trabajo para listado'!$AB$151:$BA$151,0)),0)+IFERROR(INDEX('Hoja de Trabajo para listado'!$BC$155:$CB$1048576,MATCH($A692,'Hoja de Trabajo para listado'!$BC$155:$BC$1048576,0),MATCH((CUADRO!G$5&amp;$E692),'Hoja de Trabajo para listado'!$BC$151:$CB$151,0)),0)+IFERROR(INDEX('Hoja de Trabajo para listado'!$DE$153:$DG$274,MATCH($A692,'Hoja de Trabajo para listado'!$DE$153:$DE$1048576,0),MATCH((CUADRO!G$5&amp;$E692),'Hoja de Trabajo para listado'!$DE$151:$DG$151,0)),0)+IFERROR(INDEX('Hoja de Trabajo para listado'!$CD$155:$DC$1048576,MATCH($A692,'Hoja de Trabajo para listado'!$CD$155:$CD$1048576,0),MATCH((CUADRO!G$5&amp;$E692),'Hoja de Trabajo para listado'!$CD$151:$DC$151,0)),0)</f>
        <v>0</v>
      </c>
      <c r="H692" s="243">
        <f ca="1">+IFERROR(INDEX('Hoja de Trabajo para listado'!$A$155:$Z$1048576,MATCH($A692,'Hoja de Trabajo para listado'!$A$155:$A$1048576,0),MATCH((CUADRO!H$5&amp;$E692),'Hoja de Trabajo para listado'!$A$151:$Z$151,0)),0)+IFERROR(INDEX('Hoja de Trabajo para listado'!$AB$155:$BA$1048576,MATCH($A692,'Hoja de Trabajo para listado'!$AB$155:$AB$1048576,0),MATCH((CUADRO!H$5&amp;$E692),'Hoja de Trabajo para listado'!$AB$151:$BA$151,0)),0)+IFERROR(INDEX('Hoja de Trabajo para listado'!$BC$155:$CB$1048576,MATCH($A692,'Hoja de Trabajo para listado'!$BC$155:$BC$1048576,0),MATCH((CUADRO!H$5&amp;$E692),'Hoja de Trabajo para listado'!$BC$151:$CB$151,0)),0)+IFERROR(INDEX('Hoja de Trabajo para listado'!$DE$153:$DG$274,MATCH($A692,'Hoja de Trabajo para listado'!$DE$153:$DE$1048576,0),MATCH((CUADRO!H$5&amp;$E692),'Hoja de Trabajo para listado'!$DE$151:$DG$151,0)),0)+IFERROR(INDEX('Hoja de Trabajo para listado'!$CD$155:$DC$1048576,MATCH($A692,'Hoja de Trabajo para listado'!$CD$155:$CD$1048576,0),MATCH((CUADRO!H$5&amp;$E692),'Hoja de Trabajo para listado'!$CD$151:$DC$151,0)),0)</f>
        <v>0</v>
      </c>
      <c r="I692" s="243">
        <f ca="1">+IFERROR(INDEX('Hoja de Trabajo para listado'!$A$155:$Z$1048576,MATCH($A692,'Hoja de Trabajo para listado'!$A$155:$A$1048576,0),MATCH((CUADRO!I$5&amp;$E692),'Hoja de Trabajo para listado'!$A$151:$Z$151,0)),0)+IFERROR(INDEX('Hoja de Trabajo para listado'!$AB$155:$BA$1048576,MATCH($A692,'Hoja de Trabajo para listado'!$AB$155:$AB$1048576,0),MATCH((CUADRO!I$5&amp;$E692),'Hoja de Trabajo para listado'!$AB$151:$BA$151,0)),0)+IFERROR(INDEX('Hoja de Trabajo para listado'!$BC$155:$CB$1048576,MATCH($A692,'Hoja de Trabajo para listado'!$BC$155:$BC$1048576,0),MATCH((CUADRO!I$5&amp;$E692),'Hoja de Trabajo para listado'!$BC$151:$CB$151,0)),0)+IFERROR(INDEX('Hoja de Trabajo para listado'!$DE$153:$DG$274,MATCH($A692,'Hoja de Trabajo para listado'!$DE$153:$DE$1048576,0),MATCH((CUADRO!I$5&amp;$E692),'Hoja de Trabajo para listado'!$DE$151:$DG$151,0)),0)+IFERROR(INDEX('Hoja de Trabajo para listado'!$CD$155:$DC$1048576,MATCH($A692,'Hoja de Trabajo para listado'!$CD$155:$CD$1048576,0),MATCH((CUADRO!I$5&amp;$E692),'Hoja de Trabajo para listado'!$CD$151:$DC$151,0)),0)</f>
        <v>0</v>
      </c>
      <c r="J692" s="243">
        <f ca="1">+IFERROR(INDEX('Hoja de Trabajo para listado'!$A$155:$Z$1048576,MATCH($A692,'Hoja de Trabajo para listado'!$A$155:$A$1048576,0),MATCH((CUADRO!J$5&amp;$E692),'Hoja de Trabajo para listado'!$A$151:$Z$151,0)),0)+IFERROR(INDEX('Hoja de Trabajo para listado'!$AB$155:$BA$1048576,MATCH($A692,'Hoja de Trabajo para listado'!$AB$155:$AB$1048576,0),MATCH((CUADRO!J$5&amp;$E692),'Hoja de Trabajo para listado'!$AB$151:$BA$151,0)),0)+IFERROR(INDEX('Hoja de Trabajo para listado'!$BC$155:$CB$1048576,MATCH($A692,'Hoja de Trabajo para listado'!$BC$155:$BC$1048576,0),MATCH((CUADRO!J$5&amp;$E692),'Hoja de Trabajo para listado'!$BC$151:$CB$151,0)),0)+IFERROR(INDEX('Hoja de Trabajo para listado'!$DE$153:$DG$274,MATCH($A692,'Hoja de Trabajo para listado'!$DE$153:$DE$1048576,0),MATCH((CUADRO!J$5&amp;$E692),'Hoja de Trabajo para listado'!$DE$151:$DG$151,0)),0)+IFERROR(INDEX('Hoja de Trabajo para listado'!$CD$155:$DC$1048576,MATCH($A692,'Hoja de Trabajo para listado'!$CD$155:$CD$1048576,0),MATCH((CUADRO!J$5&amp;$E692),'Hoja de Trabajo para listado'!$CD$151:$DC$151,0)),0)</f>
        <v>0</v>
      </c>
      <c r="K692" s="243">
        <f ca="1">+IFERROR(INDEX('Hoja de Trabajo para listado'!$A$155:$Z$1048576,MATCH($A692,'Hoja de Trabajo para listado'!$A$155:$A$1048576,0),MATCH((CUADRO!K$5&amp;$E692),'Hoja de Trabajo para listado'!$A$151:$Z$151,0)),0)+IFERROR(INDEX('Hoja de Trabajo para listado'!$AB$155:$BA$1048576,MATCH($A692,'Hoja de Trabajo para listado'!$AB$155:$AB$1048576,0),MATCH((CUADRO!K$5&amp;$E692),'Hoja de Trabajo para listado'!$AB$151:$BA$151,0)),0)+IFERROR(INDEX('Hoja de Trabajo para listado'!$BC$155:$CB$1048576,MATCH($A692,'Hoja de Trabajo para listado'!$BC$155:$BC$1048576,0),MATCH((CUADRO!K$5&amp;$E692),'Hoja de Trabajo para listado'!$BC$151:$CB$151,0)),0)+IFERROR(INDEX('Hoja de Trabajo para listado'!$DE$153:$DG$274,MATCH($A692,'Hoja de Trabajo para listado'!$DE$153:$DE$1048576,0),MATCH((CUADRO!K$5&amp;$E692),'Hoja de Trabajo para listado'!$DE$151:$DG$151,0)),0)+IFERROR(INDEX('Hoja de Trabajo para listado'!$CD$155:$DC$1048576,MATCH($A692,'Hoja de Trabajo para listado'!$CD$155:$CD$1048576,0),MATCH((CUADRO!K$5&amp;$E692),'Hoja de Trabajo para listado'!$CD$151:$DC$151,0)),0)</f>
        <v>0</v>
      </c>
      <c r="L692" s="243">
        <f ca="1">+IFERROR(INDEX('Hoja de Trabajo para listado'!$A$155:$Z$1048576,MATCH($A692,'Hoja de Trabajo para listado'!$A$155:$A$1048576,0),MATCH((CUADRO!L$5&amp;$E692),'Hoja de Trabajo para listado'!$A$151:$Z$151,0)),0)+IFERROR(INDEX('Hoja de Trabajo para listado'!$AB$155:$BA$1048576,MATCH($A692,'Hoja de Trabajo para listado'!$AB$155:$AB$1048576,0),MATCH((CUADRO!L$5&amp;$E692),'Hoja de Trabajo para listado'!$AB$151:$BA$151,0)),0)+IFERROR(INDEX('Hoja de Trabajo para listado'!$BC$155:$CB$1048576,MATCH($A692,'Hoja de Trabajo para listado'!$BC$155:$BC$1048576,0),MATCH((CUADRO!L$5&amp;$E692),'Hoja de Trabajo para listado'!$BC$151:$CB$151,0)),0)+IFERROR(INDEX('Hoja de Trabajo para listado'!$DE$153:$DG$274,MATCH($A692,'Hoja de Trabajo para listado'!$DE$153:$DE$1048576,0),MATCH((CUADRO!L$5&amp;$E692),'Hoja de Trabajo para listado'!$DE$151:$DG$151,0)),0)+IFERROR(INDEX('Hoja de Trabajo para listado'!$CD$155:$DC$1048576,MATCH($A692,'Hoja de Trabajo para listado'!$CD$155:$CD$1048576,0),MATCH((CUADRO!L$5&amp;$E692),'Hoja de Trabajo para listado'!$CD$151:$DC$151,0)),0)</f>
        <v>0</v>
      </c>
      <c r="M692" s="243">
        <f ca="1">+IFERROR(INDEX('Hoja de Trabajo para listado'!$A$155:$Z$1048576,MATCH($A692,'Hoja de Trabajo para listado'!$A$155:$A$1048576,0),MATCH((CUADRO!M$5&amp;$E692),'Hoja de Trabajo para listado'!$A$151:$Z$151,0)),0)+IFERROR(INDEX('Hoja de Trabajo para listado'!$AB$155:$BA$1048576,MATCH($A692,'Hoja de Trabajo para listado'!$AB$155:$AB$1048576,0),MATCH((CUADRO!M$5&amp;$E692),'Hoja de Trabajo para listado'!$AB$151:$BA$151,0)),0)+IFERROR(INDEX('Hoja de Trabajo para listado'!$BC$155:$CB$1048576,MATCH($A692,'Hoja de Trabajo para listado'!$BC$155:$BC$1048576,0),MATCH((CUADRO!M$5&amp;$E692),'Hoja de Trabajo para listado'!$BC$151:$CB$151,0)),0)+IFERROR(INDEX('Hoja de Trabajo para listado'!$DE$153:$DG$274,MATCH($A692,'Hoja de Trabajo para listado'!$DE$153:$DE$1048576,0),MATCH((CUADRO!M$5&amp;$E692),'Hoja de Trabajo para listado'!$DE$151:$DG$151,0)),0)+IFERROR(INDEX('Hoja de Trabajo para listado'!$CD$155:$DC$1048576,MATCH($A692,'Hoja de Trabajo para listado'!$CD$155:$CD$1048576,0),MATCH((CUADRO!M$5&amp;$E692),'Hoja de Trabajo para listado'!$CD$151:$DC$151,0)),0)</f>
        <v>0</v>
      </c>
      <c r="N692" s="243">
        <f ca="1">+IFERROR(INDEX('Hoja de Trabajo para listado'!$A$155:$Z$1048576,MATCH($A692,'Hoja de Trabajo para listado'!$A$155:$A$1048576,0),MATCH((CUADRO!N$5&amp;$E692),'Hoja de Trabajo para listado'!$A$151:$Z$151,0)),0)+IFERROR(INDEX('Hoja de Trabajo para listado'!$AB$155:$BA$1048576,MATCH($A692,'Hoja de Trabajo para listado'!$AB$155:$AB$1048576,0),MATCH((CUADRO!N$5&amp;$E692),'Hoja de Trabajo para listado'!$AB$151:$BA$151,0)),0)+IFERROR(INDEX('Hoja de Trabajo para listado'!$BC$155:$CB$1048576,MATCH($A692,'Hoja de Trabajo para listado'!$BC$155:$BC$1048576,0),MATCH((CUADRO!N$5&amp;$E692),'Hoja de Trabajo para listado'!$BC$151:$CB$151,0)),0)+IFERROR(INDEX('Hoja de Trabajo para listado'!$DE$153:$DG$274,MATCH($A692,'Hoja de Trabajo para listado'!$DE$153:$DE$1048576,0),MATCH((CUADRO!N$5&amp;$E692),'Hoja de Trabajo para listado'!$DE$151:$DG$151,0)),0)+IFERROR(INDEX('Hoja de Trabajo para listado'!$CD$155:$DC$1048576,MATCH($A692,'Hoja de Trabajo para listado'!$CD$155:$CD$1048576,0),MATCH((CUADRO!N$5&amp;$E692),'Hoja de Trabajo para listado'!$CD$151:$DC$151,0)),0)</f>
        <v>0</v>
      </c>
      <c r="O692" s="243">
        <f ca="1">+IFERROR(INDEX('Hoja de Trabajo para listado'!$A$155:$Z$1048576,MATCH($A692,'Hoja de Trabajo para listado'!$A$155:$A$1048576,0),MATCH((CUADRO!O$5&amp;$E692),'Hoja de Trabajo para listado'!$A$151:$Z$151,0)),0)+IFERROR(INDEX('Hoja de Trabajo para listado'!$AB$155:$BA$1048576,MATCH($A692,'Hoja de Trabajo para listado'!$AB$155:$AB$1048576,0),MATCH((CUADRO!O$5&amp;$E692),'Hoja de Trabajo para listado'!$AB$151:$BA$151,0)),0)+IFERROR(INDEX('Hoja de Trabajo para listado'!$BC$155:$CB$1048576,MATCH($A692,'Hoja de Trabajo para listado'!$BC$155:$BC$1048576,0),MATCH((CUADRO!O$5&amp;$E692),'Hoja de Trabajo para listado'!$BC$151:$CB$151,0)),0)+IFERROR(INDEX('Hoja de Trabajo para listado'!$DE$153:$DG$274,MATCH($A692,'Hoja de Trabajo para listado'!$DE$153:$DE$1048576,0),MATCH((CUADRO!O$5&amp;$E692),'Hoja de Trabajo para listado'!$DE$151:$DG$151,0)),0)+IFERROR(INDEX('Hoja de Trabajo para listado'!$CD$155:$DC$1048576,MATCH($A692,'Hoja de Trabajo para listado'!$CD$155:$CD$1048576,0),MATCH((CUADRO!O$5&amp;$E692),'Hoja de Trabajo para listado'!$CD$151:$DC$151,0)),0)</f>
        <v>0</v>
      </c>
      <c r="P692" s="243">
        <f ca="1">+IFERROR(INDEX('Hoja de Trabajo para listado'!$A$155:$Z$1048576,MATCH($A692,'Hoja de Trabajo para listado'!$A$155:$A$1048576,0),MATCH((CUADRO!P$5&amp;$E692),'Hoja de Trabajo para listado'!$A$151:$Z$151,0)),0)+IFERROR(INDEX('Hoja de Trabajo para listado'!$AB$155:$BA$1048576,MATCH($A692,'Hoja de Trabajo para listado'!$AB$155:$AB$1048576,0),MATCH((CUADRO!P$5&amp;$E692),'Hoja de Trabajo para listado'!$AB$151:$BA$151,0)),0)+IFERROR(INDEX('Hoja de Trabajo para listado'!$BC$155:$CB$1048576,MATCH($A692,'Hoja de Trabajo para listado'!$BC$155:$BC$1048576,0),MATCH((CUADRO!P$5&amp;$E692),'Hoja de Trabajo para listado'!$BC$151:$CB$151,0)),0)+IFERROR(INDEX('Hoja de Trabajo para listado'!$DE$153:$DG$274,MATCH($A692,'Hoja de Trabajo para listado'!$DE$153:$DE$1048576,0),MATCH((CUADRO!P$5&amp;$E692),'Hoja de Trabajo para listado'!$DE$151:$DG$151,0)),0)+IFERROR(INDEX('Hoja de Trabajo para listado'!$CD$155:$DC$1048576,MATCH($A692,'Hoja de Trabajo para listado'!$CD$155:$CD$1048576,0),MATCH((CUADRO!P$5&amp;$E692),'Hoja de Trabajo para listado'!$CD$151:$DC$151,0)),0)</f>
        <v>0</v>
      </c>
      <c r="Q692" s="243">
        <f ca="1">+IFERROR(INDEX('Hoja de Trabajo para listado'!$A$155:$Z$1048576,MATCH($A692,'Hoja de Trabajo para listado'!$A$155:$A$1048576,0),MATCH((CUADRO!Q$5&amp;$E692),'Hoja de Trabajo para listado'!$A$151:$Z$151,0)),0)+IFERROR(INDEX('Hoja de Trabajo para listado'!$AB$155:$BA$1048576,MATCH($A692,'Hoja de Trabajo para listado'!$AB$155:$AB$1048576,0),MATCH((CUADRO!Q$5&amp;$E692),'Hoja de Trabajo para listado'!$AB$151:$BA$151,0)),0)+IFERROR(INDEX('Hoja de Trabajo para listado'!$BC$155:$CB$1048576,MATCH($A692,'Hoja de Trabajo para listado'!$BC$155:$BC$1048576,0),MATCH((CUADRO!Q$5&amp;$E692),'Hoja de Trabajo para listado'!$BC$151:$CB$151,0)),0)+IFERROR(INDEX('Hoja de Trabajo para listado'!$DE$153:$DG$274,MATCH($A692,'Hoja de Trabajo para listado'!$DE$153:$DE$1048576,0),MATCH((CUADRO!Q$5&amp;$E692),'Hoja de Trabajo para listado'!$DE$151:$DG$151,0)),0)+IFERROR(INDEX('Hoja de Trabajo para listado'!$CD$155:$DC$1048576,MATCH($A692,'Hoja de Trabajo para listado'!$CD$155:$CD$1048576,0),MATCH((CUADRO!Q$5&amp;$E692),'Hoja de Trabajo para listado'!$CD$151:$DC$151,0)),0)</f>
        <v>0</v>
      </c>
      <c r="R692" s="243">
        <f t="shared" ca="1" si="23"/>
        <v>0</v>
      </c>
      <c r="S692" s="249"/>
      <c r="T692" s="243">
        <f ca="1">+T693</f>
        <v>0</v>
      </c>
      <c r="U692" s="242">
        <f t="shared" si="24"/>
        <v>1</v>
      </c>
      <c r="V692" s="333" t="str">
        <f>+VLOOKUP(A692,bd_lista!$A$3:$E$590,5,FALSE)</f>
        <v>Gobiernos Autonomos Municipales</v>
      </c>
      <c r="W692" s="391" t="str">
        <f>+V692</f>
        <v>Gobiernos Autonomos Municipales</v>
      </c>
      <c r="X692" s="242">
        <f>+VLOOKUP(A692,[4]Sheet1!$A$13:$D$744,4,FALSE)</f>
        <v>0</v>
      </c>
      <c r="Y692" s="242" t="e">
        <f>+VLOOKUP(X692,bd_lista!$A$3:$C$590,3,FALSE)</f>
        <v>#N/A</v>
      </c>
      <c r="Z692" s="294">
        <f>+X692</f>
        <v>0</v>
      </c>
      <c r="AA692" s="295" t="e">
        <f>+Y692</f>
        <v>#N/A</v>
      </c>
    </row>
    <row r="693" spans="1:27" customFormat="1" ht="15" hidden="1" customHeight="1">
      <c r="A693" s="32">
        <v>1312</v>
      </c>
      <c r="B693" s="388"/>
      <c r="C693" s="247" t="str">
        <f>+VLOOKUP(A693,bd_lista!$A$3:$C$590,3,FALSE)</f>
        <v>Gobierno Autónomo Municipal de Sacaba</v>
      </c>
      <c r="D693" s="390"/>
      <c r="E693" s="244" t="s">
        <v>1305</v>
      </c>
      <c r="F693" s="243">
        <f ca="1">+IFERROR(INDEX('Hoja de Trabajo para listado'!$A$155:$Z$1048576,MATCH($A693,'Hoja de Trabajo para listado'!$A$155:$A$1048576,0),MATCH((CUADRO!F$5&amp;$E693),'Hoja de Trabajo para listado'!$A$151:$Z$151,0)),0)+IFERROR(INDEX('Hoja de Trabajo para listado'!$AB$155:$BA$1048576,MATCH($A693,'Hoja de Trabajo para listado'!$AB$155:$AB$1048576,0),MATCH((CUADRO!F$5&amp;$E693),'Hoja de Trabajo para listado'!$AB$151:$BA$151,0)),0)+IFERROR(INDEX('Hoja de Trabajo para listado'!$BC$155:$CB$1048576,MATCH($A693,'Hoja de Trabajo para listado'!$BC$155:$BC$1048576,0),MATCH((CUADRO!F$5&amp;$E693),'Hoja de Trabajo para listado'!$BC$151:$CB$151,0)),0)+IFERROR(INDEX('Hoja de Trabajo para listado'!$DE$153:$DG$274,MATCH($A693,'Hoja de Trabajo para listado'!$DE$153:$DE$1048576,0),MATCH((CUADRO!F$5&amp;$E693),'Hoja de Trabajo para listado'!$DE$151:$DG$151,0)),0)+IFERROR(INDEX('Hoja de Trabajo para listado'!$CD$155:$DC$1048576,MATCH($A693,'Hoja de Trabajo para listado'!$CD$155:$CD$1048576,0),MATCH((CUADRO!F$5&amp;$E693),'Hoja de Trabajo para listado'!$CD$151:$DC$151,0)),0)</f>
        <v>0</v>
      </c>
      <c r="G693" s="243">
        <f ca="1">+IFERROR(INDEX('Hoja de Trabajo para listado'!$A$155:$Z$1048576,MATCH($A693,'Hoja de Trabajo para listado'!$A$155:$A$1048576,0),MATCH((CUADRO!G$5&amp;$E693),'Hoja de Trabajo para listado'!$A$151:$Z$151,0)),0)+IFERROR(INDEX('Hoja de Trabajo para listado'!$AB$155:$BA$1048576,MATCH($A693,'Hoja de Trabajo para listado'!$AB$155:$AB$1048576,0),MATCH((CUADRO!G$5&amp;$E693),'Hoja de Trabajo para listado'!$AB$151:$BA$151,0)),0)+IFERROR(INDEX('Hoja de Trabajo para listado'!$BC$155:$CB$1048576,MATCH($A693,'Hoja de Trabajo para listado'!$BC$155:$BC$1048576,0),MATCH((CUADRO!G$5&amp;$E693),'Hoja de Trabajo para listado'!$BC$151:$CB$151,0)),0)+IFERROR(INDEX('Hoja de Trabajo para listado'!$DE$153:$DG$274,MATCH($A693,'Hoja de Trabajo para listado'!$DE$153:$DE$1048576,0),MATCH((CUADRO!G$5&amp;$E693),'Hoja de Trabajo para listado'!$DE$151:$DG$151,0)),0)+IFERROR(INDEX('Hoja de Trabajo para listado'!$CD$155:$DC$1048576,MATCH($A693,'Hoja de Trabajo para listado'!$CD$155:$CD$1048576,0),MATCH((CUADRO!G$5&amp;$E693),'Hoja de Trabajo para listado'!$CD$151:$DC$151,0)),0)</f>
        <v>0</v>
      </c>
      <c r="H693" s="243">
        <f ca="1">+IFERROR(INDEX('Hoja de Trabajo para listado'!$A$155:$Z$1048576,MATCH($A693,'Hoja de Trabajo para listado'!$A$155:$A$1048576,0),MATCH((CUADRO!H$5&amp;$E693),'Hoja de Trabajo para listado'!$A$151:$Z$151,0)),0)+IFERROR(INDEX('Hoja de Trabajo para listado'!$AB$155:$BA$1048576,MATCH($A693,'Hoja de Trabajo para listado'!$AB$155:$AB$1048576,0),MATCH((CUADRO!H$5&amp;$E693),'Hoja de Trabajo para listado'!$AB$151:$BA$151,0)),0)+IFERROR(INDEX('Hoja de Trabajo para listado'!$BC$155:$CB$1048576,MATCH($A693,'Hoja de Trabajo para listado'!$BC$155:$BC$1048576,0),MATCH((CUADRO!H$5&amp;$E693),'Hoja de Trabajo para listado'!$BC$151:$CB$151,0)),0)+IFERROR(INDEX('Hoja de Trabajo para listado'!$DE$153:$DG$274,MATCH($A693,'Hoja de Trabajo para listado'!$DE$153:$DE$1048576,0),MATCH((CUADRO!H$5&amp;$E693),'Hoja de Trabajo para listado'!$DE$151:$DG$151,0)),0)+IFERROR(INDEX('Hoja de Trabajo para listado'!$CD$155:$DC$1048576,MATCH($A693,'Hoja de Trabajo para listado'!$CD$155:$CD$1048576,0),MATCH((CUADRO!H$5&amp;$E693),'Hoja de Trabajo para listado'!$CD$151:$DC$151,0)),0)</f>
        <v>0</v>
      </c>
      <c r="I693" s="243">
        <f ca="1">+IFERROR(INDEX('Hoja de Trabajo para listado'!$A$155:$Z$1048576,MATCH($A693,'Hoja de Trabajo para listado'!$A$155:$A$1048576,0),MATCH((CUADRO!I$5&amp;$E693),'Hoja de Trabajo para listado'!$A$151:$Z$151,0)),0)+IFERROR(INDEX('Hoja de Trabajo para listado'!$AB$155:$BA$1048576,MATCH($A693,'Hoja de Trabajo para listado'!$AB$155:$AB$1048576,0),MATCH((CUADRO!I$5&amp;$E693),'Hoja de Trabajo para listado'!$AB$151:$BA$151,0)),0)+IFERROR(INDEX('Hoja de Trabajo para listado'!$BC$155:$CB$1048576,MATCH($A693,'Hoja de Trabajo para listado'!$BC$155:$BC$1048576,0),MATCH((CUADRO!I$5&amp;$E693),'Hoja de Trabajo para listado'!$BC$151:$CB$151,0)),0)+IFERROR(INDEX('Hoja de Trabajo para listado'!$DE$153:$DG$274,MATCH($A693,'Hoja de Trabajo para listado'!$DE$153:$DE$1048576,0),MATCH((CUADRO!I$5&amp;$E693),'Hoja de Trabajo para listado'!$DE$151:$DG$151,0)),0)+IFERROR(INDEX('Hoja de Trabajo para listado'!$CD$155:$DC$1048576,MATCH($A693,'Hoja de Trabajo para listado'!$CD$155:$CD$1048576,0),MATCH((CUADRO!I$5&amp;$E693),'Hoja de Trabajo para listado'!$CD$151:$DC$151,0)),0)</f>
        <v>0</v>
      </c>
      <c r="J693" s="243">
        <f ca="1">+IFERROR(INDEX('Hoja de Trabajo para listado'!$A$155:$Z$1048576,MATCH($A693,'Hoja de Trabajo para listado'!$A$155:$A$1048576,0),MATCH((CUADRO!J$5&amp;$E693),'Hoja de Trabajo para listado'!$A$151:$Z$151,0)),0)+IFERROR(INDEX('Hoja de Trabajo para listado'!$AB$155:$BA$1048576,MATCH($A693,'Hoja de Trabajo para listado'!$AB$155:$AB$1048576,0),MATCH((CUADRO!J$5&amp;$E693),'Hoja de Trabajo para listado'!$AB$151:$BA$151,0)),0)+IFERROR(INDEX('Hoja de Trabajo para listado'!$BC$155:$CB$1048576,MATCH($A693,'Hoja de Trabajo para listado'!$BC$155:$BC$1048576,0),MATCH((CUADRO!J$5&amp;$E693),'Hoja de Trabajo para listado'!$BC$151:$CB$151,0)),0)+IFERROR(INDEX('Hoja de Trabajo para listado'!$DE$153:$DG$274,MATCH($A693,'Hoja de Trabajo para listado'!$DE$153:$DE$1048576,0),MATCH((CUADRO!J$5&amp;$E693),'Hoja de Trabajo para listado'!$DE$151:$DG$151,0)),0)+IFERROR(INDEX('Hoja de Trabajo para listado'!$CD$155:$DC$1048576,MATCH($A693,'Hoja de Trabajo para listado'!$CD$155:$CD$1048576,0),MATCH((CUADRO!J$5&amp;$E693),'Hoja de Trabajo para listado'!$CD$151:$DC$151,0)),0)</f>
        <v>0</v>
      </c>
      <c r="K693" s="243">
        <f ca="1">+IFERROR(INDEX('Hoja de Trabajo para listado'!$A$155:$Z$1048576,MATCH($A693,'Hoja de Trabajo para listado'!$A$155:$A$1048576,0),MATCH((CUADRO!K$5&amp;$E693),'Hoja de Trabajo para listado'!$A$151:$Z$151,0)),0)+IFERROR(INDEX('Hoja de Trabajo para listado'!$AB$155:$BA$1048576,MATCH($A693,'Hoja de Trabajo para listado'!$AB$155:$AB$1048576,0),MATCH((CUADRO!K$5&amp;$E693),'Hoja de Trabajo para listado'!$AB$151:$BA$151,0)),0)+IFERROR(INDEX('Hoja de Trabajo para listado'!$BC$155:$CB$1048576,MATCH($A693,'Hoja de Trabajo para listado'!$BC$155:$BC$1048576,0),MATCH((CUADRO!K$5&amp;$E693),'Hoja de Trabajo para listado'!$BC$151:$CB$151,0)),0)+IFERROR(INDEX('Hoja de Trabajo para listado'!$DE$153:$DG$274,MATCH($A693,'Hoja de Trabajo para listado'!$DE$153:$DE$1048576,0),MATCH((CUADRO!K$5&amp;$E693),'Hoja de Trabajo para listado'!$DE$151:$DG$151,0)),0)+IFERROR(INDEX('Hoja de Trabajo para listado'!$CD$155:$DC$1048576,MATCH($A693,'Hoja de Trabajo para listado'!$CD$155:$CD$1048576,0),MATCH((CUADRO!K$5&amp;$E693),'Hoja de Trabajo para listado'!$CD$151:$DC$151,0)),0)</f>
        <v>0</v>
      </c>
      <c r="L693" s="243">
        <f ca="1">+IFERROR(INDEX('Hoja de Trabajo para listado'!$A$155:$Z$1048576,MATCH($A693,'Hoja de Trabajo para listado'!$A$155:$A$1048576,0),MATCH((CUADRO!L$5&amp;$E693),'Hoja de Trabajo para listado'!$A$151:$Z$151,0)),0)+IFERROR(INDEX('Hoja de Trabajo para listado'!$AB$155:$BA$1048576,MATCH($A693,'Hoja de Trabajo para listado'!$AB$155:$AB$1048576,0),MATCH((CUADRO!L$5&amp;$E693),'Hoja de Trabajo para listado'!$AB$151:$BA$151,0)),0)+IFERROR(INDEX('Hoja de Trabajo para listado'!$BC$155:$CB$1048576,MATCH($A693,'Hoja de Trabajo para listado'!$BC$155:$BC$1048576,0),MATCH((CUADRO!L$5&amp;$E693),'Hoja de Trabajo para listado'!$BC$151:$CB$151,0)),0)+IFERROR(INDEX('Hoja de Trabajo para listado'!$DE$153:$DG$274,MATCH($A693,'Hoja de Trabajo para listado'!$DE$153:$DE$1048576,0),MATCH((CUADRO!L$5&amp;$E693),'Hoja de Trabajo para listado'!$DE$151:$DG$151,0)),0)+IFERROR(INDEX('Hoja de Trabajo para listado'!$CD$155:$DC$1048576,MATCH($A693,'Hoja de Trabajo para listado'!$CD$155:$CD$1048576,0),MATCH((CUADRO!L$5&amp;$E693),'Hoja de Trabajo para listado'!$CD$151:$DC$151,0)),0)</f>
        <v>0</v>
      </c>
      <c r="M693" s="243">
        <f ca="1">+IFERROR(INDEX('Hoja de Trabajo para listado'!$A$155:$Z$1048576,MATCH($A693,'Hoja de Trabajo para listado'!$A$155:$A$1048576,0),MATCH((CUADRO!M$5&amp;$E693),'Hoja de Trabajo para listado'!$A$151:$Z$151,0)),0)+IFERROR(INDEX('Hoja de Trabajo para listado'!$AB$155:$BA$1048576,MATCH($A693,'Hoja de Trabajo para listado'!$AB$155:$AB$1048576,0),MATCH((CUADRO!M$5&amp;$E693),'Hoja de Trabajo para listado'!$AB$151:$BA$151,0)),0)+IFERROR(INDEX('Hoja de Trabajo para listado'!$BC$155:$CB$1048576,MATCH($A693,'Hoja de Trabajo para listado'!$BC$155:$BC$1048576,0),MATCH((CUADRO!M$5&amp;$E693),'Hoja de Trabajo para listado'!$BC$151:$CB$151,0)),0)+IFERROR(INDEX('Hoja de Trabajo para listado'!$DE$153:$DG$274,MATCH($A693,'Hoja de Trabajo para listado'!$DE$153:$DE$1048576,0),MATCH((CUADRO!M$5&amp;$E693),'Hoja de Trabajo para listado'!$DE$151:$DG$151,0)),0)+IFERROR(INDEX('Hoja de Trabajo para listado'!$CD$155:$DC$1048576,MATCH($A693,'Hoja de Trabajo para listado'!$CD$155:$CD$1048576,0),MATCH((CUADRO!M$5&amp;$E693),'Hoja de Trabajo para listado'!$CD$151:$DC$151,0)),0)</f>
        <v>0</v>
      </c>
      <c r="N693" s="243">
        <f ca="1">+IFERROR(INDEX('Hoja de Trabajo para listado'!$A$155:$Z$1048576,MATCH($A693,'Hoja de Trabajo para listado'!$A$155:$A$1048576,0),MATCH((CUADRO!N$5&amp;$E693),'Hoja de Trabajo para listado'!$A$151:$Z$151,0)),0)+IFERROR(INDEX('Hoja de Trabajo para listado'!$AB$155:$BA$1048576,MATCH($A693,'Hoja de Trabajo para listado'!$AB$155:$AB$1048576,0),MATCH((CUADRO!N$5&amp;$E693),'Hoja de Trabajo para listado'!$AB$151:$BA$151,0)),0)+IFERROR(INDEX('Hoja de Trabajo para listado'!$BC$155:$CB$1048576,MATCH($A693,'Hoja de Trabajo para listado'!$BC$155:$BC$1048576,0),MATCH((CUADRO!N$5&amp;$E693),'Hoja de Trabajo para listado'!$BC$151:$CB$151,0)),0)+IFERROR(INDEX('Hoja de Trabajo para listado'!$DE$153:$DG$274,MATCH($A693,'Hoja de Trabajo para listado'!$DE$153:$DE$1048576,0),MATCH((CUADRO!N$5&amp;$E693),'Hoja de Trabajo para listado'!$DE$151:$DG$151,0)),0)+IFERROR(INDEX('Hoja de Trabajo para listado'!$CD$155:$DC$1048576,MATCH($A693,'Hoja de Trabajo para listado'!$CD$155:$CD$1048576,0),MATCH((CUADRO!N$5&amp;$E693),'Hoja de Trabajo para listado'!$CD$151:$DC$151,0)),0)</f>
        <v>0</v>
      </c>
      <c r="O693" s="243">
        <f ca="1">+IFERROR(INDEX('Hoja de Trabajo para listado'!$A$155:$Z$1048576,MATCH($A693,'Hoja de Trabajo para listado'!$A$155:$A$1048576,0),MATCH((CUADRO!O$5&amp;$E693),'Hoja de Trabajo para listado'!$A$151:$Z$151,0)),0)+IFERROR(INDEX('Hoja de Trabajo para listado'!$AB$155:$BA$1048576,MATCH($A693,'Hoja de Trabajo para listado'!$AB$155:$AB$1048576,0),MATCH((CUADRO!O$5&amp;$E693),'Hoja de Trabajo para listado'!$AB$151:$BA$151,0)),0)+IFERROR(INDEX('Hoja de Trabajo para listado'!$BC$155:$CB$1048576,MATCH($A693,'Hoja de Trabajo para listado'!$BC$155:$BC$1048576,0),MATCH((CUADRO!O$5&amp;$E693),'Hoja de Trabajo para listado'!$BC$151:$CB$151,0)),0)+IFERROR(INDEX('Hoja de Trabajo para listado'!$DE$153:$DG$274,MATCH($A693,'Hoja de Trabajo para listado'!$DE$153:$DE$1048576,0),MATCH((CUADRO!O$5&amp;$E693),'Hoja de Trabajo para listado'!$DE$151:$DG$151,0)),0)+IFERROR(INDEX('Hoja de Trabajo para listado'!$CD$155:$DC$1048576,MATCH($A693,'Hoja de Trabajo para listado'!$CD$155:$CD$1048576,0),MATCH((CUADRO!O$5&amp;$E693),'Hoja de Trabajo para listado'!$CD$151:$DC$151,0)),0)</f>
        <v>0</v>
      </c>
      <c r="P693" s="243">
        <f ca="1">+IFERROR(INDEX('Hoja de Trabajo para listado'!$A$155:$Z$1048576,MATCH($A693,'Hoja de Trabajo para listado'!$A$155:$A$1048576,0),MATCH((CUADRO!P$5&amp;$E693),'Hoja de Trabajo para listado'!$A$151:$Z$151,0)),0)+IFERROR(INDEX('Hoja de Trabajo para listado'!$AB$155:$BA$1048576,MATCH($A693,'Hoja de Trabajo para listado'!$AB$155:$AB$1048576,0),MATCH((CUADRO!P$5&amp;$E693),'Hoja de Trabajo para listado'!$AB$151:$BA$151,0)),0)+IFERROR(INDEX('Hoja de Trabajo para listado'!$BC$155:$CB$1048576,MATCH($A693,'Hoja de Trabajo para listado'!$BC$155:$BC$1048576,0),MATCH((CUADRO!P$5&amp;$E693),'Hoja de Trabajo para listado'!$BC$151:$CB$151,0)),0)+IFERROR(INDEX('Hoja de Trabajo para listado'!$DE$153:$DG$274,MATCH($A693,'Hoja de Trabajo para listado'!$DE$153:$DE$1048576,0),MATCH((CUADRO!P$5&amp;$E693),'Hoja de Trabajo para listado'!$DE$151:$DG$151,0)),0)+IFERROR(INDEX('Hoja de Trabajo para listado'!$CD$155:$DC$1048576,MATCH($A693,'Hoja de Trabajo para listado'!$CD$155:$CD$1048576,0),MATCH((CUADRO!P$5&amp;$E693),'Hoja de Trabajo para listado'!$CD$151:$DC$151,0)),0)</f>
        <v>0</v>
      </c>
      <c r="Q693" s="243">
        <f ca="1">+IFERROR(INDEX('Hoja de Trabajo para listado'!$A$155:$Z$1048576,MATCH($A693,'Hoja de Trabajo para listado'!$A$155:$A$1048576,0),MATCH((CUADRO!Q$5&amp;$E693),'Hoja de Trabajo para listado'!$A$151:$Z$151,0)),0)+IFERROR(INDEX('Hoja de Trabajo para listado'!$AB$155:$BA$1048576,MATCH($A693,'Hoja de Trabajo para listado'!$AB$155:$AB$1048576,0),MATCH((CUADRO!Q$5&amp;$E693),'Hoja de Trabajo para listado'!$AB$151:$BA$151,0)),0)+IFERROR(INDEX('Hoja de Trabajo para listado'!$BC$155:$CB$1048576,MATCH($A693,'Hoja de Trabajo para listado'!$BC$155:$BC$1048576,0),MATCH((CUADRO!Q$5&amp;$E693),'Hoja de Trabajo para listado'!$BC$151:$CB$151,0)),0)+IFERROR(INDEX('Hoja de Trabajo para listado'!$DE$153:$DG$274,MATCH($A693,'Hoja de Trabajo para listado'!$DE$153:$DE$1048576,0),MATCH((CUADRO!Q$5&amp;$E693),'Hoja de Trabajo para listado'!$DE$151:$DG$151,0)),0)+IFERROR(INDEX('Hoja de Trabajo para listado'!$CD$155:$DC$1048576,MATCH($A693,'Hoja de Trabajo para listado'!$CD$155:$CD$1048576,0),MATCH((CUADRO!Q$5&amp;$E693),'Hoja de Trabajo para listado'!$CD$151:$DC$151,0)),0)</f>
        <v>0</v>
      </c>
      <c r="R693" s="243">
        <f t="shared" ca="1" si="23"/>
        <v>0</v>
      </c>
      <c r="S693" s="249">
        <f ca="1">+R692+R693</f>
        <v>0</v>
      </c>
      <c r="T693" s="243">
        <f ca="1">+S693</f>
        <v>0</v>
      </c>
      <c r="U693" s="242">
        <f t="shared" si="24"/>
        <v>2</v>
      </c>
      <c r="V693" s="333" t="str">
        <f>+VLOOKUP(A693,bd_lista!$A$3:$E$590,5,FALSE)</f>
        <v>Gobiernos Autonomos Municipales</v>
      </c>
      <c r="W693" s="392"/>
      <c r="X693" s="242">
        <f>+VLOOKUP(A693,[4]Sheet1!$A$13:$D$744,4,FALSE)</f>
        <v>0</v>
      </c>
      <c r="Y693" s="242" t="e">
        <f>+VLOOKUP(X693,bd_lista!$A$3:$C$590,3,FALSE)</f>
        <v>#N/A</v>
      </c>
      <c r="Z693" s="292"/>
      <c r="AA693" s="293"/>
    </row>
    <row r="694" spans="1:27" customFormat="1" ht="15" hidden="1" customHeight="1">
      <c r="A694" s="32">
        <v>1313</v>
      </c>
      <c r="B694" s="387">
        <f>+A694</f>
        <v>1313</v>
      </c>
      <c r="C694" s="247" t="str">
        <f>+VLOOKUP(A694,bd_lista!$A$3:$C$590,3,FALSE)</f>
        <v>Gobierno Autónomo Municipal de Colomi</v>
      </c>
      <c r="D694" s="389" t="str">
        <f>+C694</f>
        <v>Gobierno Autónomo Municipal de Colomi</v>
      </c>
      <c r="E694" s="242" t="s">
        <v>1304</v>
      </c>
      <c r="F694" s="243">
        <f ca="1">+IFERROR(INDEX('Hoja de Trabajo para listado'!$A$155:$Z$1048576,MATCH($A694,'Hoja de Trabajo para listado'!$A$155:$A$1048576,0),MATCH((CUADRO!F$5&amp;$E694),'Hoja de Trabajo para listado'!$A$151:$Z$151,0)),0)+IFERROR(INDEX('Hoja de Trabajo para listado'!$AB$155:$BA$1048576,MATCH($A694,'Hoja de Trabajo para listado'!$AB$155:$AB$1048576,0),MATCH((CUADRO!F$5&amp;$E694),'Hoja de Trabajo para listado'!$AB$151:$BA$151,0)),0)+IFERROR(INDEX('Hoja de Trabajo para listado'!$BC$155:$CB$1048576,MATCH($A694,'Hoja de Trabajo para listado'!$BC$155:$BC$1048576,0),MATCH((CUADRO!F$5&amp;$E694),'Hoja de Trabajo para listado'!$BC$151:$CB$151,0)),0)+IFERROR(INDEX('Hoja de Trabajo para listado'!$DE$153:$DG$274,MATCH($A694,'Hoja de Trabajo para listado'!$DE$153:$DE$1048576,0),MATCH((CUADRO!F$5&amp;$E694),'Hoja de Trabajo para listado'!$DE$151:$DG$151,0)),0)+IFERROR(INDEX('Hoja de Trabajo para listado'!$CD$155:$DC$1048576,MATCH($A694,'Hoja de Trabajo para listado'!$CD$155:$CD$1048576,0),MATCH((CUADRO!F$5&amp;$E694),'Hoja de Trabajo para listado'!$CD$151:$DC$151,0)),0)</f>
        <v>0</v>
      </c>
      <c r="G694" s="243">
        <f ca="1">+IFERROR(INDEX('Hoja de Trabajo para listado'!$A$155:$Z$1048576,MATCH($A694,'Hoja de Trabajo para listado'!$A$155:$A$1048576,0),MATCH((CUADRO!G$5&amp;$E694),'Hoja de Trabajo para listado'!$A$151:$Z$151,0)),0)+IFERROR(INDEX('Hoja de Trabajo para listado'!$AB$155:$BA$1048576,MATCH($A694,'Hoja de Trabajo para listado'!$AB$155:$AB$1048576,0),MATCH((CUADRO!G$5&amp;$E694),'Hoja de Trabajo para listado'!$AB$151:$BA$151,0)),0)+IFERROR(INDEX('Hoja de Trabajo para listado'!$BC$155:$CB$1048576,MATCH($A694,'Hoja de Trabajo para listado'!$BC$155:$BC$1048576,0),MATCH((CUADRO!G$5&amp;$E694),'Hoja de Trabajo para listado'!$BC$151:$CB$151,0)),0)+IFERROR(INDEX('Hoja de Trabajo para listado'!$DE$153:$DG$274,MATCH($A694,'Hoja de Trabajo para listado'!$DE$153:$DE$1048576,0),MATCH((CUADRO!G$5&amp;$E694),'Hoja de Trabajo para listado'!$DE$151:$DG$151,0)),0)+IFERROR(INDEX('Hoja de Trabajo para listado'!$CD$155:$DC$1048576,MATCH($A694,'Hoja de Trabajo para listado'!$CD$155:$CD$1048576,0),MATCH((CUADRO!G$5&amp;$E694),'Hoja de Trabajo para listado'!$CD$151:$DC$151,0)),0)</f>
        <v>0</v>
      </c>
      <c r="H694" s="243">
        <f ca="1">+IFERROR(INDEX('Hoja de Trabajo para listado'!$A$155:$Z$1048576,MATCH($A694,'Hoja de Trabajo para listado'!$A$155:$A$1048576,0),MATCH((CUADRO!H$5&amp;$E694),'Hoja de Trabajo para listado'!$A$151:$Z$151,0)),0)+IFERROR(INDEX('Hoja de Trabajo para listado'!$AB$155:$BA$1048576,MATCH($A694,'Hoja de Trabajo para listado'!$AB$155:$AB$1048576,0),MATCH((CUADRO!H$5&amp;$E694),'Hoja de Trabajo para listado'!$AB$151:$BA$151,0)),0)+IFERROR(INDEX('Hoja de Trabajo para listado'!$BC$155:$CB$1048576,MATCH($A694,'Hoja de Trabajo para listado'!$BC$155:$BC$1048576,0),MATCH((CUADRO!H$5&amp;$E694),'Hoja de Trabajo para listado'!$BC$151:$CB$151,0)),0)+IFERROR(INDEX('Hoja de Trabajo para listado'!$DE$153:$DG$274,MATCH($A694,'Hoja de Trabajo para listado'!$DE$153:$DE$1048576,0),MATCH((CUADRO!H$5&amp;$E694),'Hoja de Trabajo para listado'!$DE$151:$DG$151,0)),0)+IFERROR(INDEX('Hoja de Trabajo para listado'!$CD$155:$DC$1048576,MATCH($A694,'Hoja de Trabajo para listado'!$CD$155:$CD$1048576,0),MATCH((CUADRO!H$5&amp;$E694),'Hoja de Trabajo para listado'!$CD$151:$DC$151,0)),0)</f>
        <v>0</v>
      </c>
      <c r="I694" s="243">
        <f ca="1">+IFERROR(INDEX('Hoja de Trabajo para listado'!$A$155:$Z$1048576,MATCH($A694,'Hoja de Trabajo para listado'!$A$155:$A$1048576,0),MATCH((CUADRO!I$5&amp;$E694),'Hoja de Trabajo para listado'!$A$151:$Z$151,0)),0)+IFERROR(INDEX('Hoja de Trabajo para listado'!$AB$155:$BA$1048576,MATCH($A694,'Hoja de Trabajo para listado'!$AB$155:$AB$1048576,0),MATCH((CUADRO!I$5&amp;$E694),'Hoja de Trabajo para listado'!$AB$151:$BA$151,0)),0)+IFERROR(INDEX('Hoja de Trabajo para listado'!$BC$155:$CB$1048576,MATCH($A694,'Hoja de Trabajo para listado'!$BC$155:$BC$1048576,0),MATCH((CUADRO!I$5&amp;$E694),'Hoja de Trabajo para listado'!$BC$151:$CB$151,0)),0)+IFERROR(INDEX('Hoja de Trabajo para listado'!$DE$153:$DG$274,MATCH($A694,'Hoja de Trabajo para listado'!$DE$153:$DE$1048576,0),MATCH((CUADRO!I$5&amp;$E694),'Hoja de Trabajo para listado'!$DE$151:$DG$151,0)),0)+IFERROR(INDEX('Hoja de Trabajo para listado'!$CD$155:$DC$1048576,MATCH($A694,'Hoja de Trabajo para listado'!$CD$155:$CD$1048576,0),MATCH((CUADRO!I$5&amp;$E694),'Hoja de Trabajo para listado'!$CD$151:$DC$151,0)),0)</f>
        <v>0</v>
      </c>
      <c r="J694" s="243">
        <f ca="1">+IFERROR(INDEX('Hoja de Trabajo para listado'!$A$155:$Z$1048576,MATCH($A694,'Hoja de Trabajo para listado'!$A$155:$A$1048576,0),MATCH((CUADRO!J$5&amp;$E694),'Hoja de Trabajo para listado'!$A$151:$Z$151,0)),0)+IFERROR(INDEX('Hoja de Trabajo para listado'!$AB$155:$BA$1048576,MATCH($A694,'Hoja de Trabajo para listado'!$AB$155:$AB$1048576,0),MATCH((CUADRO!J$5&amp;$E694),'Hoja de Trabajo para listado'!$AB$151:$BA$151,0)),0)+IFERROR(INDEX('Hoja de Trabajo para listado'!$BC$155:$CB$1048576,MATCH($A694,'Hoja de Trabajo para listado'!$BC$155:$BC$1048576,0),MATCH((CUADRO!J$5&amp;$E694),'Hoja de Trabajo para listado'!$BC$151:$CB$151,0)),0)+IFERROR(INDEX('Hoja de Trabajo para listado'!$DE$153:$DG$274,MATCH($A694,'Hoja de Trabajo para listado'!$DE$153:$DE$1048576,0),MATCH((CUADRO!J$5&amp;$E694),'Hoja de Trabajo para listado'!$DE$151:$DG$151,0)),0)+IFERROR(INDEX('Hoja de Trabajo para listado'!$CD$155:$DC$1048576,MATCH($A694,'Hoja de Trabajo para listado'!$CD$155:$CD$1048576,0),MATCH((CUADRO!J$5&amp;$E694),'Hoja de Trabajo para listado'!$CD$151:$DC$151,0)),0)</f>
        <v>0</v>
      </c>
      <c r="K694" s="243">
        <f ca="1">+IFERROR(INDEX('Hoja de Trabajo para listado'!$A$155:$Z$1048576,MATCH($A694,'Hoja de Trabajo para listado'!$A$155:$A$1048576,0),MATCH((CUADRO!K$5&amp;$E694),'Hoja de Trabajo para listado'!$A$151:$Z$151,0)),0)+IFERROR(INDEX('Hoja de Trabajo para listado'!$AB$155:$BA$1048576,MATCH($A694,'Hoja de Trabajo para listado'!$AB$155:$AB$1048576,0),MATCH((CUADRO!K$5&amp;$E694),'Hoja de Trabajo para listado'!$AB$151:$BA$151,0)),0)+IFERROR(INDEX('Hoja de Trabajo para listado'!$BC$155:$CB$1048576,MATCH($A694,'Hoja de Trabajo para listado'!$BC$155:$BC$1048576,0),MATCH((CUADRO!K$5&amp;$E694),'Hoja de Trabajo para listado'!$BC$151:$CB$151,0)),0)+IFERROR(INDEX('Hoja de Trabajo para listado'!$DE$153:$DG$274,MATCH($A694,'Hoja de Trabajo para listado'!$DE$153:$DE$1048576,0),MATCH((CUADRO!K$5&amp;$E694),'Hoja de Trabajo para listado'!$DE$151:$DG$151,0)),0)+IFERROR(INDEX('Hoja de Trabajo para listado'!$CD$155:$DC$1048576,MATCH($A694,'Hoja de Trabajo para listado'!$CD$155:$CD$1048576,0),MATCH((CUADRO!K$5&amp;$E694),'Hoja de Trabajo para listado'!$CD$151:$DC$151,0)),0)</f>
        <v>0</v>
      </c>
      <c r="L694" s="243">
        <f ca="1">+IFERROR(INDEX('Hoja de Trabajo para listado'!$A$155:$Z$1048576,MATCH($A694,'Hoja de Trabajo para listado'!$A$155:$A$1048576,0),MATCH((CUADRO!L$5&amp;$E694),'Hoja de Trabajo para listado'!$A$151:$Z$151,0)),0)+IFERROR(INDEX('Hoja de Trabajo para listado'!$AB$155:$BA$1048576,MATCH($A694,'Hoja de Trabajo para listado'!$AB$155:$AB$1048576,0),MATCH((CUADRO!L$5&amp;$E694),'Hoja de Trabajo para listado'!$AB$151:$BA$151,0)),0)+IFERROR(INDEX('Hoja de Trabajo para listado'!$BC$155:$CB$1048576,MATCH($A694,'Hoja de Trabajo para listado'!$BC$155:$BC$1048576,0),MATCH((CUADRO!L$5&amp;$E694),'Hoja de Trabajo para listado'!$BC$151:$CB$151,0)),0)+IFERROR(INDEX('Hoja de Trabajo para listado'!$DE$153:$DG$274,MATCH($A694,'Hoja de Trabajo para listado'!$DE$153:$DE$1048576,0),MATCH((CUADRO!L$5&amp;$E694),'Hoja de Trabajo para listado'!$DE$151:$DG$151,0)),0)+IFERROR(INDEX('Hoja de Trabajo para listado'!$CD$155:$DC$1048576,MATCH($A694,'Hoja de Trabajo para listado'!$CD$155:$CD$1048576,0),MATCH((CUADRO!L$5&amp;$E694),'Hoja de Trabajo para listado'!$CD$151:$DC$151,0)),0)</f>
        <v>0</v>
      </c>
      <c r="M694" s="243">
        <f ca="1">+IFERROR(INDEX('Hoja de Trabajo para listado'!$A$155:$Z$1048576,MATCH($A694,'Hoja de Trabajo para listado'!$A$155:$A$1048576,0),MATCH((CUADRO!M$5&amp;$E694),'Hoja de Trabajo para listado'!$A$151:$Z$151,0)),0)+IFERROR(INDEX('Hoja de Trabajo para listado'!$AB$155:$BA$1048576,MATCH($A694,'Hoja de Trabajo para listado'!$AB$155:$AB$1048576,0),MATCH((CUADRO!M$5&amp;$E694),'Hoja de Trabajo para listado'!$AB$151:$BA$151,0)),0)+IFERROR(INDEX('Hoja de Trabajo para listado'!$BC$155:$CB$1048576,MATCH($A694,'Hoja de Trabajo para listado'!$BC$155:$BC$1048576,0),MATCH((CUADRO!M$5&amp;$E694),'Hoja de Trabajo para listado'!$BC$151:$CB$151,0)),0)+IFERROR(INDEX('Hoja de Trabajo para listado'!$DE$153:$DG$274,MATCH($A694,'Hoja de Trabajo para listado'!$DE$153:$DE$1048576,0),MATCH((CUADRO!M$5&amp;$E694),'Hoja de Trabajo para listado'!$DE$151:$DG$151,0)),0)+IFERROR(INDEX('Hoja de Trabajo para listado'!$CD$155:$DC$1048576,MATCH($A694,'Hoja de Trabajo para listado'!$CD$155:$CD$1048576,0),MATCH((CUADRO!M$5&amp;$E694),'Hoja de Trabajo para listado'!$CD$151:$DC$151,0)),0)</f>
        <v>0</v>
      </c>
      <c r="N694" s="243">
        <f ca="1">+IFERROR(INDEX('Hoja de Trabajo para listado'!$A$155:$Z$1048576,MATCH($A694,'Hoja de Trabajo para listado'!$A$155:$A$1048576,0),MATCH((CUADRO!N$5&amp;$E694),'Hoja de Trabajo para listado'!$A$151:$Z$151,0)),0)+IFERROR(INDEX('Hoja de Trabajo para listado'!$AB$155:$BA$1048576,MATCH($A694,'Hoja de Trabajo para listado'!$AB$155:$AB$1048576,0),MATCH((CUADRO!N$5&amp;$E694),'Hoja de Trabajo para listado'!$AB$151:$BA$151,0)),0)+IFERROR(INDEX('Hoja de Trabajo para listado'!$BC$155:$CB$1048576,MATCH($A694,'Hoja de Trabajo para listado'!$BC$155:$BC$1048576,0),MATCH((CUADRO!N$5&amp;$E694),'Hoja de Trabajo para listado'!$BC$151:$CB$151,0)),0)+IFERROR(INDEX('Hoja de Trabajo para listado'!$DE$153:$DG$274,MATCH($A694,'Hoja de Trabajo para listado'!$DE$153:$DE$1048576,0),MATCH((CUADRO!N$5&amp;$E694),'Hoja de Trabajo para listado'!$DE$151:$DG$151,0)),0)+IFERROR(INDEX('Hoja de Trabajo para listado'!$CD$155:$DC$1048576,MATCH($A694,'Hoja de Trabajo para listado'!$CD$155:$CD$1048576,0),MATCH((CUADRO!N$5&amp;$E694),'Hoja de Trabajo para listado'!$CD$151:$DC$151,0)),0)</f>
        <v>0</v>
      </c>
      <c r="O694" s="243">
        <f ca="1">+IFERROR(INDEX('Hoja de Trabajo para listado'!$A$155:$Z$1048576,MATCH($A694,'Hoja de Trabajo para listado'!$A$155:$A$1048576,0),MATCH((CUADRO!O$5&amp;$E694),'Hoja de Trabajo para listado'!$A$151:$Z$151,0)),0)+IFERROR(INDEX('Hoja de Trabajo para listado'!$AB$155:$BA$1048576,MATCH($A694,'Hoja de Trabajo para listado'!$AB$155:$AB$1048576,0),MATCH((CUADRO!O$5&amp;$E694),'Hoja de Trabajo para listado'!$AB$151:$BA$151,0)),0)+IFERROR(INDEX('Hoja de Trabajo para listado'!$BC$155:$CB$1048576,MATCH($A694,'Hoja de Trabajo para listado'!$BC$155:$BC$1048576,0),MATCH((CUADRO!O$5&amp;$E694),'Hoja de Trabajo para listado'!$BC$151:$CB$151,0)),0)+IFERROR(INDEX('Hoja de Trabajo para listado'!$DE$153:$DG$274,MATCH($A694,'Hoja de Trabajo para listado'!$DE$153:$DE$1048576,0),MATCH((CUADRO!O$5&amp;$E694),'Hoja de Trabajo para listado'!$DE$151:$DG$151,0)),0)+IFERROR(INDEX('Hoja de Trabajo para listado'!$CD$155:$DC$1048576,MATCH($A694,'Hoja de Trabajo para listado'!$CD$155:$CD$1048576,0),MATCH((CUADRO!O$5&amp;$E694),'Hoja de Trabajo para listado'!$CD$151:$DC$151,0)),0)</f>
        <v>0</v>
      </c>
      <c r="P694" s="243">
        <f ca="1">+IFERROR(INDEX('Hoja de Trabajo para listado'!$A$155:$Z$1048576,MATCH($A694,'Hoja de Trabajo para listado'!$A$155:$A$1048576,0),MATCH((CUADRO!P$5&amp;$E694),'Hoja de Trabajo para listado'!$A$151:$Z$151,0)),0)+IFERROR(INDEX('Hoja de Trabajo para listado'!$AB$155:$BA$1048576,MATCH($A694,'Hoja de Trabajo para listado'!$AB$155:$AB$1048576,0),MATCH((CUADRO!P$5&amp;$E694),'Hoja de Trabajo para listado'!$AB$151:$BA$151,0)),0)+IFERROR(INDEX('Hoja de Trabajo para listado'!$BC$155:$CB$1048576,MATCH($A694,'Hoja de Trabajo para listado'!$BC$155:$BC$1048576,0),MATCH((CUADRO!P$5&amp;$E694),'Hoja de Trabajo para listado'!$BC$151:$CB$151,0)),0)+IFERROR(INDEX('Hoja de Trabajo para listado'!$DE$153:$DG$274,MATCH($A694,'Hoja de Trabajo para listado'!$DE$153:$DE$1048576,0),MATCH((CUADRO!P$5&amp;$E694),'Hoja de Trabajo para listado'!$DE$151:$DG$151,0)),0)+IFERROR(INDEX('Hoja de Trabajo para listado'!$CD$155:$DC$1048576,MATCH($A694,'Hoja de Trabajo para listado'!$CD$155:$CD$1048576,0),MATCH((CUADRO!P$5&amp;$E694),'Hoja de Trabajo para listado'!$CD$151:$DC$151,0)),0)</f>
        <v>0</v>
      </c>
      <c r="Q694" s="243">
        <f ca="1">+IFERROR(INDEX('Hoja de Trabajo para listado'!$A$155:$Z$1048576,MATCH($A694,'Hoja de Trabajo para listado'!$A$155:$A$1048576,0),MATCH((CUADRO!Q$5&amp;$E694),'Hoja de Trabajo para listado'!$A$151:$Z$151,0)),0)+IFERROR(INDEX('Hoja de Trabajo para listado'!$AB$155:$BA$1048576,MATCH($A694,'Hoja de Trabajo para listado'!$AB$155:$AB$1048576,0),MATCH((CUADRO!Q$5&amp;$E694),'Hoja de Trabajo para listado'!$AB$151:$BA$151,0)),0)+IFERROR(INDEX('Hoja de Trabajo para listado'!$BC$155:$CB$1048576,MATCH($A694,'Hoja de Trabajo para listado'!$BC$155:$BC$1048576,0),MATCH((CUADRO!Q$5&amp;$E694),'Hoja de Trabajo para listado'!$BC$151:$CB$151,0)),0)+IFERROR(INDEX('Hoja de Trabajo para listado'!$DE$153:$DG$274,MATCH($A694,'Hoja de Trabajo para listado'!$DE$153:$DE$1048576,0),MATCH((CUADRO!Q$5&amp;$E694),'Hoja de Trabajo para listado'!$DE$151:$DG$151,0)),0)+IFERROR(INDEX('Hoja de Trabajo para listado'!$CD$155:$DC$1048576,MATCH($A694,'Hoja de Trabajo para listado'!$CD$155:$CD$1048576,0),MATCH((CUADRO!Q$5&amp;$E694),'Hoja de Trabajo para listado'!$CD$151:$DC$151,0)),0)</f>
        <v>0</v>
      </c>
      <c r="R694" s="243">
        <f t="shared" ca="1" si="23"/>
        <v>0</v>
      </c>
      <c r="S694" s="249"/>
      <c r="T694" s="243">
        <f ca="1">+T695</f>
        <v>0</v>
      </c>
      <c r="U694" s="242">
        <f t="shared" si="24"/>
        <v>1</v>
      </c>
      <c r="V694" s="333" t="str">
        <f>+VLOOKUP(A694,bd_lista!$A$3:$E$590,5,FALSE)</f>
        <v>Gobiernos Autonomos Municipales</v>
      </c>
      <c r="W694" s="391" t="str">
        <f>+V694</f>
        <v>Gobiernos Autonomos Municipales</v>
      </c>
      <c r="X694" s="242">
        <f>+VLOOKUP(A694,[4]Sheet1!$A$13:$D$744,4,FALSE)</f>
        <v>0</v>
      </c>
      <c r="Y694" s="242" t="e">
        <f>+VLOOKUP(X694,bd_lista!$A$3:$C$590,3,FALSE)</f>
        <v>#N/A</v>
      </c>
      <c r="Z694" s="294">
        <f>+X694</f>
        <v>0</v>
      </c>
      <c r="AA694" s="295" t="e">
        <f>+Y694</f>
        <v>#N/A</v>
      </c>
    </row>
    <row r="695" spans="1:27" customFormat="1" ht="15" hidden="1" customHeight="1">
      <c r="A695" s="32">
        <v>1313</v>
      </c>
      <c r="B695" s="388"/>
      <c r="C695" s="247" t="str">
        <f>+VLOOKUP(A695,bd_lista!$A$3:$C$590,3,FALSE)</f>
        <v>Gobierno Autónomo Municipal de Colomi</v>
      </c>
      <c r="D695" s="390"/>
      <c r="E695" s="244" t="s">
        <v>1305</v>
      </c>
      <c r="F695" s="245">
        <f ca="1">+IFERROR(INDEX('Hoja de Trabajo para listado'!$A$155:$Z$1048576,MATCH($A695,'Hoja de Trabajo para listado'!$A$155:$A$1048576,0),MATCH((CUADRO!F$5&amp;$E695),'Hoja de Trabajo para listado'!$A$151:$Z$151,0)),0)+IFERROR(INDEX('Hoja de Trabajo para listado'!$AB$155:$BA$1048576,MATCH($A695,'Hoja de Trabajo para listado'!$AB$155:$AB$1048576,0),MATCH((CUADRO!F$5&amp;$E695),'Hoja de Trabajo para listado'!$AB$151:$BA$151,0)),0)+IFERROR(INDEX('Hoja de Trabajo para listado'!$BC$155:$CB$1048576,MATCH($A695,'Hoja de Trabajo para listado'!$BC$155:$BC$1048576,0),MATCH((CUADRO!F$5&amp;$E695),'Hoja de Trabajo para listado'!$BC$151:$CB$151,0)),0)+IFERROR(INDEX('Hoja de Trabajo para listado'!$DE$153:$DG$274,MATCH($A695,'Hoja de Trabajo para listado'!$DE$153:$DE$1048576,0),MATCH((CUADRO!F$5&amp;$E695),'Hoja de Trabajo para listado'!$DE$151:$DG$151,0)),0)+IFERROR(INDEX('Hoja de Trabajo para listado'!$CD$155:$DC$1048576,MATCH($A695,'Hoja de Trabajo para listado'!$CD$155:$CD$1048576,0),MATCH((CUADRO!F$5&amp;$E695),'Hoja de Trabajo para listado'!$CD$151:$DC$151,0)),0)</f>
        <v>0</v>
      </c>
      <c r="G695" s="245">
        <f ca="1">+IFERROR(INDEX('Hoja de Trabajo para listado'!$A$155:$Z$1048576,MATCH($A695,'Hoja de Trabajo para listado'!$A$155:$A$1048576,0),MATCH((CUADRO!G$5&amp;$E695),'Hoja de Trabajo para listado'!$A$151:$Z$151,0)),0)+IFERROR(INDEX('Hoja de Trabajo para listado'!$AB$155:$BA$1048576,MATCH($A695,'Hoja de Trabajo para listado'!$AB$155:$AB$1048576,0),MATCH((CUADRO!G$5&amp;$E695),'Hoja de Trabajo para listado'!$AB$151:$BA$151,0)),0)+IFERROR(INDEX('Hoja de Trabajo para listado'!$BC$155:$CB$1048576,MATCH($A695,'Hoja de Trabajo para listado'!$BC$155:$BC$1048576,0),MATCH((CUADRO!G$5&amp;$E695),'Hoja de Trabajo para listado'!$BC$151:$CB$151,0)),0)+IFERROR(INDEX('Hoja de Trabajo para listado'!$DE$153:$DG$274,MATCH($A695,'Hoja de Trabajo para listado'!$DE$153:$DE$1048576,0),MATCH((CUADRO!G$5&amp;$E695),'Hoja de Trabajo para listado'!$DE$151:$DG$151,0)),0)+IFERROR(INDEX('Hoja de Trabajo para listado'!$CD$155:$DC$1048576,MATCH($A695,'Hoja de Trabajo para listado'!$CD$155:$CD$1048576,0),MATCH((CUADRO!G$5&amp;$E695),'Hoja de Trabajo para listado'!$CD$151:$DC$151,0)),0)</f>
        <v>0</v>
      </c>
      <c r="H695" s="245">
        <f ca="1">+IFERROR(INDEX('Hoja de Trabajo para listado'!$A$155:$Z$1048576,MATCH($A695,'Hoja de Trabajo para listado'!$A$155:$A$1048576,0),MATCH((CUADRO!H$5&amp;$E695),'Hoja de Trabajo para listado'!$A$151:$Z$151,0)),0)+IFERROR(INDEX('Hoja de Trabajo para listado'!$AB$155:$BA$1048576,MATCH($A695,'Hoja de Trabajo para listado'!$AB$155:$AB$1048576,0),MATCH((CUADRO!H$5&amp;$E695),'Hoja de Trabajo para listado'!$AB$151:$BA$151,0)),0)+IFERROR(INDEX('Hoja de Trabajo para listado'!$BC$155:$CB$1048576,MATCH($A695,'Hoja de Trabajo para listado'!$BC$155:$BC$1048576,0),MATCH((CUADRO!H$5&amp;$E695),'Hoja de Trabajo para listado'!$BC$151:$CB$151,0)),0)+IFERROR(INDEX('Hoja de Trabajo para listado'!$DE$153:$DG$274,MATCH($A695,'Hoja de Trabajo para listado'!$DE$153:$DE$1048576,0),MATCH((CUADRO!H$5&amp;$E695),'Hoja de Trabajo para listado'!$DE$151:$DG$151,0)),0)+IFERROR(INDEX('Hoja de Trabajo para listado'!$CD$155:$DC$1048576,MATCH($A695,'Hoja de Trabajo para listado'!$CD$155:$CD$1048576,0),MATCH((CUADRO!H$5&amp;$E695),'Hoja de Trabajo para listado'!$CD$151:$DC$151,0)),0)</f>
        <v>0</v>
      </c>
      <c r="I695" s="245">
        <f ca="1">+IFERROR(INDEX('Hoja de Trabajo para listado'!$A$155:$Z$1048576,MATCH($A695,'Hoja de Trabajo para listado'!$A$155:$A$1048576,0),MATCH((CUADRO!I$5&amp;$E695),'Hoja de Trabajo para listado'!$A$151:$Z$151,0)),0)+IFERROR(INDEX('Hoja de Trabajo para listado'!$AB$155:$BA$1048576,MATCH($A695,'Hoja de Trabajo para listado'!$AB$155:$AB$1048576,0),MATCH((CUADRO!I$5&amp;$E695),'Hoja de Trabajo para listado'!$AB$151:$BA$151,0)),0)+IFERROR(INDEX('Hoja de Trabajo para listado'!$BC$155:$CB$1048576,MATCH($A695,'Hoja de Trabajo para listado'!$BC$155:$BC$1048576,0),MATCH((CUADRO!I$5&amp;$E695),'Hoja de Trabajo para listado'!$BC$151:$CB$151,0)),0)+IFERROR(INDEX('Hoja de Trabajo para listado'!$DE$153:$DG$274,MATCH($A695,'Hoja de Trabajo para listado'!$DE$153:$DE$1048576,0),MATCH((CUADRO!I$5&amp;$E695),'Hoja de Trabajo para listado'!$DE$151:$DG$151,0)),0)+IFERROR(INDEX('Hoja de Trabajo para listado'!$CD$155:$DC$1048576,MATCH($A695,'Hoja de Trabajo para listado'!$CD$155:$CD$1048576,0),MATCH((CUADRO!I$5&amp;$E695),'Hoja de Trabajo para listado'!$CD$151:$DC$151,0)),0)</f>
        <v>0</v>
      </c>
      <c r="J695" s="245">
        <f ca="1">+IFERROR(INDEX('Hoja de Trabajo para listado'!$A$155:$Z$1048576,MATCH($A695,'Hoja de Trabajo para listado'!$A$155:$A$1048576,0),MATCH((CUADRO!J$5&amp;$E695),'Hoja de Trabajo para listado'!$A$151:$Z$151,0)),0)+IFERROR(INDEX('Hoja de Trabajo para listado'!$AB$155:$BA$1048576,MATCH($A695,'Hoja de Trabajo para listado'!$AB$155:$AB$1048576,0),MATCH((CUADRO!J$5&amp;$E695),'Hoja de Trabajo para listado'!$AB$151:$BA$151,0)),0)+IFERROR(INDEX('Hoja de Trabajo para listado'!$BC$155:$CB$1048576,MATCH($A695,'Hoja de Trabajo para listado'!$BC$155:$BC$1048576,0),MATCH((CUADRO!J$5&amp;$E695),'Hoja de Trabajo para listado'!$BC$151:$CB$151,0)),0)+IFERROR(INDEX('Hoja de Trabajo para listado'!$DE$153:$DG$274,MATCH($A695,'Hoja de Trabajo para listado'!$DE$153:$DE$1048576,0),MATCH((CUADRO!J$5&amp;$E695),'Hoja de Trabajo para listado'!$DE$151:$DG$151,0)),0)+IFERROR(INDEX('Hoja de Trabajo para listado'!$CD$155:$DC$1048576,MATCH($A695,'Hoja de Trabajo para listado'!$CD$155:$CD$1048576,0),MATCH((CUADRO!J$5&amp;$E695),'Hoja de Trabajo para listado'!$CD$151:$DC$151,0)),0)</f>
        <v>0</v>
      </c>
      <c r="K695" s="245">
        <f ca="1">+IFERROR(INDEX('Hoja de Trabajo para listado'!$A$155:$Z$1048576,MATCH($A695,'Hoja de Trabajo para listado'!$A$155:$A$1048576,0),MATCH((CUADRO!K$5&amp;$E695),'Hoja de Trabajo para listado'!$A$151:$Z$151,0)),0)+IFERROR(INDEX('Hoja de Trabajo para listado'!$AB$155:$BA$1048576,MATCH($A695,'Hoja de Trabajo para listado'!$AB$155:$AB$1048576,0),MATCH((CUADRO!K$5&amp;$E695),'Hoja de Trabajo para listado'!$AB$151:$BA$151,0)),0)+IFERROR(INDEX('Hoja de Trabajo para listado'!$BC$155:$CB$1048576,MATCH($A695,'Hoja de Trabajo para listado'!$BC$155:$BC$1048576,0),MATCH((CUADRO!K$5&amp;$E695),'Hoja de Trabajo para listado'!$BC$151:$CB$151,0)),0)+IFERROR(INDEX('Hoja de Trabajo para listado'!$DE$153:$DG$274,MATCH($A695,'Hoja de Trabajo para listado'!$DE$153:$DE$1048576,0),MATCH((CUADRO!K$5&amp;$E695),'Hoja de Trabajo para listado'!$DE$151:$DG$151,0)),0)+IFERROR(INDEX('Hoja de Trabajo para listado'!$CD$155:$DC$1048576,MATCH($A695,'Hoja de Trabajo para listado'!$CD$155:$CD$1048576,0),MATCH((CUADRO!K$5&amp;$E695),'Hoja de Trabajo para listado'!$CD$151:$DC$151,0)),0)</f>
        <v>0</v>
      </c>
      <c r="L695" s="245">
        <f ca="1">+IFERROR(INDEX('Hoja de Trabajo para listado'!$A$155:$Z$1048576,MATCH($A695,'Hoja de Trabajo para listado'!$A$155:$A$1048576,0),MATCH((CUADRO!L$5&amp;$E695),'Hoja de Trabajo para listado'!$A$151:$Z$151,0)),0)+IFERROR(INDEX('Hoja de Trabajo para listado'!$AB$155:$BA$1048576,MATCH($A695,'Hoja de Trabajo para listado'!$AB$155:$AB$1048576,0),MATCH((CUADRO!L$5&amp;$E695),'Hoja de Trabajo para listado'!$AB$151:$BA$151,0)),0)+IFERROR(INDEX('Hoja de Trabajo para listado'!$BC$155:$CB$1048576,MATCH($A695,'Hoja de Trabajo para listado'!$BC$155:$BC$1048576,0),MATCH((CUADRO!L$5&amp;$E695),'Hoja de Trabajo para listado'!$BC$151:$CB$151,0)),0)+IFERROR(INDEX('Hoja de Trabajo para listado'!$DE$153:$DG$274,MATCH($A695,'Hoja de Trabajo para listado'!$DE$153:$DE$1048576,0),MATCH((CUADRO!L$5&amp;$E695),'Hoja de Trabajo para listado'!$DE$151:$DG$151,0)),0)+IFERROR(INDEX('Hoja de Trabajo para listado'!$CD$155:$DC$1048576,MATCH($A695,'Hoja de Trabajo para listado'!$CD$155:$CD$1048576,0),MATCH((CUADRO!L$5&amp;$E695),'Hoja de Trabajo para listado'!$CD$151:$DC$151,0)),0)</f>
        <v>0</v>
      </c>
      <c r="M695" s="245">
        <f ca="1">+IFERROR(INDEX('Hoja de Trabajo para listado'!$A$155:$Z$1048576,MATCH($A695,'Hoja de Trabajo para listado'!$A$155:$A$1048576,0),MATCH((CUADRO!M$5&amp;$E695),'Hoja de Trabajo para listado'!$A$151:$Z$151,0)),0)+IFERROR(INDEX('Hoja de Trabajo para listado'!$AB$155:$BA$1048576,MATCH($A695,'Hoja de Trabajo para listado'!$AB$155:$AB$1048576,0),MATCH((CUADRO!M$5&amp;$E695),'Hoja de Trabajo para listado'!$AB$151:$BA$151,0)),0)+IFERROR(INDEX('Hoja de Trabajo para listado'!$BC$155:$CB$1048576,MATCH($A695,'Hoja de Trabajo para listado'!$BC$155:$BC$1048576,0),MATCH((CUADRO!M$5&amp;$E695),'Hoja de Trabajo para listado'!$BC$151:$CB$151,0)),0)+IFERROR(INDEX('Hoja de Trabajo para listado'!$DE$153:$DG$274,MATCH($A695,'Hoja de Trabajo para listado'!$DE$153:$DE$1048576,0),MATCH((CUADRO!M$5&amp;$E695),'Hoja de Trabajo para listado'!$DE$151:$DG$151,0)),0)+IFERROR(INDEX('Hoja de Trabajo para listado'!$CD$155:$DC$1048576,MATCH($A695,'Hoja de Trabajo para listado'!$CD$155:$CD$1048576,0),MATCH((CUADRO!M$5&amp;$E695),'Hoja de Trabajo para listado'!$CD$151:$DC$151,0)),0)</f>
        <v>0</v>
      </c>
      <c r="N695" s="245">
        <f ca="1">+IFERROR(INDEX('Hoja de Trabajo para listado'!$A$155:$Z$1048576,MATCH($A695,'Hoja de Trabajo para listado'!$A$155:$A$1048576,0),MATCH((CUADRO!N$5&amp;$E695),'Hoja de Trabajo para listado'!$A$151:$Z$151,0)),0)+IFERROR(INDEX('Hoja de Trabajo para listado'!$AB$155:$BA$1048576,MATCH($A695,'Hoja de Trabajo para listado'!$AB$155:$AB$1048576,0),MATCH((CUADRO!N$5&amp;$E695),'Hoja de Trabajo para listado'!$AB$151:$BA$151,0)),0)+IFERROR(INDEX('Hoja de Trabajo para listado'!$BC$155:$CB$1048576,MATCH($A695,'Hoja de Trabajo para listado'!$BC$155:$BC$1048576,0),MATCH((CUADRO!N$5&amp;$E695),'Hoja de Trabajo para listado'!$BC$151:$CB$151,0)),0)+IFERROR(INDEX('Hoja de Trabajo para listado'!$DE$153:$DG$274,MATCH($A695,'Hoja de Trabajo para listado'!$DE$153:$DE$1048576,0),MATCH((CUADRO!N$5&amp;$E695),'Hoja de Trabajo para listado'!$DE$151:$DG$151,0)),0)+IFERROR(INDEX('Hoja de Trabajo para listado'!$CD$155:$DC$1048576,MATCH($A695,'Hoja de Trabajo para listado'!$CD$155:$CD$1048576,0),MATCH((CUADRO!N$5&amp;$E695),'Hoja de Trabajo para listado'!$CD$151:$DC$151,0)),0)</f>
        <v>0</v>
      </c>
      <c r="O695" s="245">
        <f ca="1">+IFERROR(INDEX('Hoja de Trabajo para listado'!$A$155:$Z$1048576,MATCH($A695,'Hoja de Trabajo para listado'!$A$155:$A$1048576,0),MATCH((CUADRO!O$5&amp;$E695),'Hoja de Trabajo para listado'!$A$151:$Z$151,0)),0)+IFERROR(INDEX('Hoja de Trabajo para listado'!$AB$155:$BA$1048576,MATCH($A695,'Hoja de Trabajo para listado'!$AB$155:$AB$1048576,0),MATCH((CUADRO!O$5&amp;$E695),'Hoja de Trabajo para listado'!$AB$151:$BA$151,0)),0)+IFERROR(INDEX('Hoja de Trabajo para listado'!$BC$155:$CB$1048576,MATCH($A695,'Hoja de Trabajo para listado'!$BC$155:$BC$1048576,0),MATCH((CUADRO!O$5&amp;$E695),'Hoja de Trabajo para listado'!$BC$151:$CB$151,0)),0)+IFERROR(INDEX('Hoja de Trabajo para listado'!$DE$153:$DG$274,MATCH($A695,'Hoja de Trabajo para listado'!$DE$153:$DE$1048576,0),MATCH((CUADRO!O$5&amp;$E695),'Hoja de Trabajo para listado'!$DE$151:$DG$151,0)),0)+IFERROR(INDEX('Hoja de Trabajo para listado'!$CD$155:$DC$1048576,MATCH($A695,'Hoja de Trabajo para listado'!$CD$155:$CD$1048576,0),MATCH((CUADRO!O$5&amp;$E695),'Hoja de Trabajo para listado'!$CD$151:$DC$151,0)),0)</f>
        <v>0</v>
      </c>
      <c r="P695" s="245">
        <f ca="1">+IFERROR(INDEX('Hoja de Trabajo para listado'!$A$155:$Z$1048576,MATCH($A695,'Hoja de Trabajo para listado'!$A$155:$A$1048576,0),MATCH((CUADRO!P$5&amp;$E695),'Hoja de Trabajo para listado'!$A$151:$Z$151,0)),0)+IFERROR(INDEX('Hoja de Trabajo para listado'!$AB$155:$BA$1048576,MATCH($A695,'Hoja de Trabajo para listado'!$AB$155:$AB$1048576,0),MATCH((CUADRO!P$5&amp;$E695),'Hoja de Trabajo para listado'!$AB$151:$BA$151,0)),0)+IFERROR(INDEX('Hoja de Trabajo para listado'!$BC$155:$CB$1048576,MATCH($A695,'Hoja de Trabajo para listado'!$BC$155:$BC$1048576,0),MATCH((CUADRO!P$5&amp;$E695),'Hoja de Trabajo para listado'!$BC$151:$CB$151,0)),0)+IFERROR(INDEX('Hoja de Trabajo para listado'!$DE$153:$DG$274,MATCH($A695,'Hoja de Trabajo para listado'!$DE$153:$DE$1048576,0),MATCH((CUADRO!P$5&amp;$E695),'Hoja de Trabajo para listado'!$DE$151:$DG$151,0)),0)+IFERROR(INDEX('Hoja de Trabajo para listado'!$CD$155:$DC$1048576,MATCH($A695,'Hoja de Trabajo para listado'!$CD$155:$CD$1048576,0),MATCH((CUADRO!P$5&amp;$E695),'Hoja de Trabajo para listado'!$CD$151:$DC$151,0)),0)</f>
        <v>0</v>
      </c>
      <c r="Q695" s="245">
        <f ca="1">+IFERROR(INDEX('Hoja de Trabajo para listado'!$A$155:$Z$1048576,MATCH($A695,'Hoja de Trabajo para listado'!$A$155:$A$1048576,0),MATCH((CUADRO!Q$5&amp;$E695),'Hoja de Trabajo para listado'!$A$151:$Z$151,0)),0)+IFERROR(INDEX('Hoja de Trabajo para listado'!$AB$155:$BA$1048576,MATCH($A695,'Hoja de Trabajo para listado'!$AB$155:$AB$1048576,0),MATCH((CUADRO!Q$5&amp;$E695),'Hoja de Trabajo para listado'!$AB$151:$BA$151,0)),0)+IFERROR(INDEX('Hoja de Trabajo para listado'!$BC$155:$CB$1048576,MATCH($A695,'Hoja de Trabajo para listado'!$BC$155:$BC$1048576,0),MATCH((CUADRO!Q$5&amp;$E695),'Hoja de Trabajo para listado'!$BC$151:$CB$151,0)),0)+IFERROR(INDEX('Hoja de Trabajo para listado'!$DE$153:$DG$274,MATCH($A695,'Hoja de Trabajo para listado'!$DE$153:$DE$1048576,0),MATCH((CUADRO!Q$5&amp;$E695),'Hoja de Trabajo para listado'!$DE$151:$DG$151,0)),0)+IFERROR(INDEX('Hoja de Trabajo para listado'!$CD$155:$DC$1048576,MATCH($A695,'Hoja de Trabajo para listado'!$CD$155:$CD$1048576,0),MATCH((CUADRO!Q$5&amp;$E695),'Hoja de Trabajo para listado'!$CD$151:$DC$151,0)),0)</f>
        <v>0</v>
      </c>
      <c r="R695" s="245">
        <f t="shared" ca="1" si="23"/>
        <v>0</v>
      </c>
      <c r="S695" s="249">
        <f ca="1">+R694+R695</f>
        <v>0</v>
      </c>
      <c r="T695" s="243">
        <f ca="1">+S695</f>
        <v>0</v>
      </c>
      <c r="U695" s="242">
        <f t="shared" si="24"/>
        <v>2</v>
      </c>
      <c r="V695" s="333" t="str">
        <f>+VLOOKUP(A695,bd_lista!$A$3:$E$590,5,FALSE)</f>
        <v>Gobiernos Autonomos Municipales</v>
      </c>
      <c r="W695" s="392"/>
      <c r="X695" s="242">
        <f>+VLOOKUP(A695,[4]Sheet1!$A$13:$D$744,4,FALSE)</f>
        <v>0</v>
      </c>
      <c r="Y695" s="242" t="e">
        <f>+VLOOKUP(X695,bd_lista!$A$3:$C$590,3,FALSE)</f>
        <v>#N/A</v>
      </c>
      <c r="Z695" s="292"/>
      <c r="AA695" s="293"/>
    </row>
    <row r="696" spans="1:27" customFormat="1" ht="15" hidden="1" customHeight="1">
      <c r="A696" s="32">
        <v>1314</v>
      </c>
      <c r="B696" s="387">
        <f>+A696</f>
        <v>1314</v>
      </c>
      <c r="C696" s="247" t="str">
        <f>+VLOOKUP(A696,bd_lista!$A$3:$C$590,3,FALSE)</f>
        <v>Gobierno Autónomo Municipal de Villa Tunari</v>
      </c>
      <c r="D696" s="389" t="str">
        <f>+C696</f>
        <v>Gobierno Autónomo Municipal de Villa Tunari</v>
      </c>
      <c r="E696" s="242" t="s">
        <v>1304</v>
      </c>
      <c r="F696" s="243">
        <f ca="1">+IFERROR(INDEX('Hoja de Trabajo para listado'!$A$155:$Z$1048576,MATCH($A696,'Hoja de Trabajo para listado'!$A$155:$A$1048576,0),MATCH((CUADRO!F$5&amp;$E696),'Hoja de Trabajo para listado'!$A$151:$Z$151,0)),0)+IFERROR(INDEX('Hoja de Trabajo para listado'!$AB$155:$BA$1048576,MATCH($A696,'Hoja de Trabajo para listado'!$AB$155:$AB$1048576,0),MATCH((CUADRO!F$5&amp;$E696),'Hoja de Trabajo para listado'!$AB$151:$BA$151,0)),0)+IFERROR(INDEX('Hoja de Trabajo para listado'!$BC$155:$CB$1048576,MATCH($A696,'Hoja de Trabajo para listado'!$BC$155:$BC$1048576,0),MATCH((CUADRO!F$5&amp;$E696),'Hoja de Trabajo para listado'!$BC$151:$CB$151,0)),0)+IFERROR(INDEX('Hoja de Trabajo para listado'!$DE$153:$DG$274,MATCH($A696,'Hoja de Trabajo para listado'!$DE$153:$DE$1048576,0),MATCH((CUADRO!F$5&amp;$E696),'Hoja de Trabajo para listado'!$DE$151:$DG$151,0)),0)+IFERROR(INDEX('Hoja de Trabajo para listado'!$CD$155:$DC$1048576,MATCH($A696,'Hoja de Trabajo para listado'!$CD$155:$CD$1048576,0),MATCH((CUADRO!F$5&amp;$E696),'Hoja de Trabajo para listado'!$CD$151:$DC$151,0)),0)</f>
        <v>0</v>
      </c>
      <c r="G696" s="243">
        <f ca="1">+IFERROR(INDEX('Hoja de Trabajo para listado'!$A$155:$Z$1048576,MATCH($A696,'Hoja de Trabajo para listado'!$A$155:$A$1048576,0),MATCH((CUADRO!G$5&amp;$E696),'Hoja de Trabajo para listado'!$A$151:$Z$151,0)),0)+IFERROR(INDEX('Hoja de Trabajo para listado'!$AB$155:$BA$1048576,MATCH($A696,'Hoja de Trabajo para listado'!$AB$155:$AB$1048576,0),MATCH((CUADRO!G$5&amp;$E696),'Hoja de Trabajo para listado'!$AB$151:$BA$151,0)),0)+IFERROR(INDEX('Hoja de Trabajo para listado'!$BC$155:$CB$1048576,MATCH($A696,'Hoja de Trabajo para listado'!$BC$155:$BC$1048576,0),MATCH((CUADRO!G$5&amp;$E696),'Hoja de Trabajo para listado'!$BC$151:$CB$151,0)),0)+IFERROR(INDEX('Hoja de Trabajo para listado'!$DE$153:$DG$274,MATCH($A696,'Hoja de Trabajo para listado'!$DE$153:$DE$1048576,0),MATCH((CUADRO!G$5&amp;$E696),'Hoja de Trabajo para listado'!$DE$151:$DG$151,0)),0)+IFERROR(INDEX('Hoja de Trabajo para listado'!$CD$155:$DC$1048576,MATCH($A696,'Hoja de Trabajo para listado'!$CD$155:$CD$1048576,0),MATCH((CUADRO!G$5&amp;$E696),'Hoja de Trabajo para listado'!$CD$151:$DC$151,0)),0)</f>
        <v>0</v>
      </c>
      <c r="H696" s="243">
        <f ca="1">+IFERROR(INDEX('Hoja de Trabajo para listado'!$A$155:$Z$1048576,MATCH($A696,'Hoja de Trabajo para listado'!$A$155:$A$1048576,0),MATCH((CUADRO!H$5&amp;$E696),'Hoja de Trabajo para listado'!$A$151:$Z$151,0)),0)+IFERROR(INDEX('Hoja de Trabajo para listado'!$AB$155:$BA$1048576,MATCH($A696,'Hoja de Trabajo para listado'!$AB$155:$AB$1048576,0),MATCH((CUADRO!H$5&amp;$E696),'Hoja de Trabajo para listado'!$AB$151:$BA$151,0)),0)+IFERROR(INDEX('Hoja de Trabajo para listado'!$BC$155:$CB$1048576,MATCH($A696,'Hoja de Trabajo para listado'!$BC$155:$BC$1048576,0),MATCH((CUADRO!H$5&amp;$E696),'Hoja de Trabajo para listado'!$BC$151:$CB$151,0)),0)+IFERROR(INDEX('Hoja de Trabajo para listado'!$DE$153:$DG$274,MATCH($A696,'Hoja de Trabajo para listado'!$DE$153:$DE$1048576,0),MATCH((CUADRO!H$5&amp;$E696),'Hoja de Trabajo para listado'!$DE$151:$DG$151,0)),0)+IFERROR(INDEX('Hoja de Trabajo para listado'!$CD$155:$DC$1048576,MATCH($A696,'Hoja de Trabajo para listado'!$CD$155:$CD$1048576,0),MATCH((CUADRO!H$5&amp;$E696),'Hoja de Trabajo para listado'!$CD$151:$DC$151,0)),0)</f>
        <v>0</v>
      </c>
      <c r="I696" s="243">
        <f ca="1">+IFERROR(INDEX('Hoja de Trabajo para listado'!$A$155:$Z$1048576,MATCH($A696,'Hoja de Trabajo para listado'!$A$155:$A$1048576,0),MATCH((CUADRO!I$5&amp;$E696),'Hoja de Trabajo para listado'!$A$151:$Z$151,0)),0)+IFERROR(INDEX('Hoja de Trabajo para listado'!$AB$155:$BA$1048576,MATCH($A696,'Hoja de Trabajo para listado'!$AB$155:$AB$1048576,0),MATCH((CUADRO!I$5&amp;$E696),'Hoja de Trabajo para listado'!$AB$151:$BA$151,0)),0)+IFERROR(INDEX('Hoja de Trabajo para listado'!$BC$155:$CB$1048576,MATCH($A696,'Hoja de Trabajo para listado'!$BC$155:$BC$1048576,0),MATCH((CUADRO!I$5&amp;$E696),'Hoja de Trabajo para listado'!$BC$151:$CB$151,0)),0)+IFERROR(INDEX('Hoja de Trabajo para listado'!$DE$153:$DG$274,MATCH($A696,'Hoja de Trabajo para listado'!$DE$153:$DE$1048576,0),MATCH((CUADRO!I$5&amp;$E696),'Hoja de Trabajo para listado'!$DE$151:$DG$151,0)),0)+IFERROR(INDEX('Hoja de Trabajo para listado'!$CD$155:$DC$1048576,MATCH($A696,'Hoja de Trabajo para listado'!$CD$155:$CD$1048576,0),MATCH((CUADRO!I$5&amp;$E696),'Hoja de Trabajo para listado'!$CD$151:$DC$151,0)),0)</f>
        <v>0</v>
      </c>
      <c r="J696" s="243">
        <f ca="1">+IFERROR(INDEX('Hoja de Trabajo para listado'!$A$155:$Z$1048576,MATCH($A696,'Hoja de Trabajo para listado'!$A$155:$A$1048576,0),MATCH((CUADRO!J$5&amp;$E696),'Hoja de Trabajo para listado'!$A$151:$Z$151,0)),0)+IFERROR(INDEX('Hoja de Trabajo para listado'!$AB$155:$BA$1048576,MATCH($A696,'Hoja de Trabajo para listado'!$AB$155:$AB$1048576,0),MATCH((CUADRO!J$5&amp;$E696),'Hoja de Trabajo para listado'!$AB$151:$BA$151,0)),0)+IFERROR(INDEX('Hoja de Trabajo para listado'!$BC$155:$CB$1048576,MATCH($A696,'Hoja de Trabajo para listado'!$BC$155:$BC$1048576,0),MATCH((CUADRO!J$5&amp;$E696),'Hoja de Trabajo para listado'!$BC$151:$CB$151,0)),0)+IFERROR(INDEX('Hoja de Trabajo para listado'!$DE$153:$DG$274,MATCH($A696,'Hoja de Trabajo para listado'!$DE$153:$DE$1048576,0),MATCH((CUADRO!J$5&amp;$E696),'Hoja de Trabajo para listado'!$DE$151:$DG$151,0)),0)+IFERROR(INDEX('Hoja de Trabajo para listado'!$CD$155:$DC$1048576,MATCH($A696,'Hoja de Trabajo para listado'!$CD$155:$CD$1048576,0),MATCH((CUADRO!J$5&amp;$E696),'Hoja de Trabajo para listado'!$CD$151:$DC$151,0)),0)</f>
        <v>0</v>
      </c>
      <c r="K696" s="243">
        <f ca="1">+IFERROR(INDEX('Hoja de Trabajo para listado'!$A$155:$Z$1048576,MATCH($A696,'Hoja de Trabajo para listado'!$A$155:$A$1048576,0),MATCH((CUADRO!K$5&amp;$E696),'Hoja de Trabajo para listado'!$A$151:$Z$151,0)),0)+IFERROR(INDEX('Hoja de Trabajo para listado'!$AB$155:$BA$1048576,MATCH($A696,'Hoja de Trabajo para listado'!$AB$155:$AB$1048576,0),MATCH((CUADRO!K$5&amp;$E696),'Hoja de Trabajo para listado'!$AB$151:$BA$151,0)),0)+IFERROR(INDEX('Hoja de Trabajo para listado'!$BC$155:$CB$1048576,MATCH($A696,'Hoja de Trabajo para listado'!$BC$155:$BC$1048576,0),MATCH((CUADRO!K$5&amp;$E696),'Hoja de Trabajo para listado'!$BC$151:$CB$151,0)),0)+IFERROR(INDEX('Hoja de Trabajo para listado'!$DE$153:$DG$274,MATCH($A696,'Hoja de Trabajo para listado'!$DE$153:$DE$1048576,0),MATCH((CUADRO!K$5&amp;$E696),'Hoja de Trabajo para listado'!$DE$151:$DG$151,0)),0)+IFERROR(INDEX('Hoja de Trabajo para listado'!$CD$155:$DC$1048576,MATCH($A696,'Hoja de Trabajo para listado'!$CD$155:$CD$1048576,0),MATCH((CUADRO!K$5&amp;$E696),'Hoja de Trabajo para listado'!$CD$151:$DC$151,0)),0)</f>
        <v>0</v>
      </c>
      <c r="L696" s="243">
        <f ca="1">+IFERROR(INDEX('Hoja de Trabajo para listado'!$A$155:$Z$1048576,MATCH($A696,'Hoja de Trabajo para listado'!$A$155:$A$1048576,0),MATCH((CUADRO!L$5&amp;$E696),'Hoja de Trabajo para listado'!$A$151:$Z$151,0)),0)+IFERROR(INDEX('Hoja de Trabajo para listado'!$AB$155:$BA$1048576,MATCH($A696,'Hoja de Trabajo para listado'!$AB$155:$AB$1048576,0),MATCH((CUADRO!L$5&amp;$E696),'Hoja de Trabajo para listado'!$AB$151:$BA$151,0)),0)+IFERROR(INDEX('Hoja de Trabajo para listado'!$BC$155:$CB$1048576,MATCH($A696,'Hoja de Trabajo para listado'!$BC$155:$BC$1048576,0),MATCH((CUADRO!L$5&amp;$E696),'Hoja de Trabajo para listado'!$BC$151:$CB$151,0)),0)+IFERROR(INDEX('Hoja de Trabajo para listado'!$DE$153:$DG$274,MATCH($A696,'Hoja de Trabajo para listado'!$DE$153:$DE$1048576,0),MATCH((CUADRO!L$5&amp;$E696),'Hoja de Trabajo para listado'!$DE$151:$DG$151,0)),0)+IFERROR(INDEX('Hoja de Trabajo para listado'!$CD$155:$DC$1048576,MATCH($A696,'Hoja de Trabajo para listado'!$CD$155:$CD$1048576,0),MATCH((CUADRO!L$5&amp;$E696),'Hoja de Trabajo para listado'!$CD$151:$DC$151,0)),0)</f>
        <v>0</v>
      </c>
      <c r="M696" s="243">
        <f ca="1">+IFERROR(INDEX('Hoja de Trabajo para listado'!$A$155:$Z$1048576,MATCH($A696,'Hoja de Trabajo para listado'!$A$155:$A$1048576,0),MATCH((CUADRO!M$5&amp;$E696),'Hoja de Trabajo para listado'!$A$151:$Z$151,0)),0)+IFERROR(INDEX('Hoja de Trabajo para listado'!$AB$155:$BA$1048576,MATCH($A696,'Hoja de Trabajo para listado'!$AB$155:$AB$1048576,0),MATCH((CUADRO!M$5&amp;$E696),'Hoja de Trabajo para listado'!$AB$151:$BA$151,0)),0)+IFERROR(INDEX('Hoja de Trabajo para listado'!$BC$155:$CB$1048576,MATCH($A696,'Hoja de Trabajo para listado'!$BC$155:$BC$1048576,0),MATCH((CUADRO!M$5&amp;$E696),'Hoja de Trabajo para listado'!$BC$151:$CB$151,0)),0)+IFERROR(INDEX('Hoja de Trabajo para listado'!$DE$153:$DG$274,MATCH($A696,'Hoja de Trabajo para listado'!$DE$153:$DE$1048576,0),MATCH((CUADRO!M$5&amp;$E696),'Hoja de Trabajo para listado'!$DE$151:$DG$151,0)),0)+IFERROR(INDEX('Hoja de Trabajo para listado'!$CD$155:$DC$1048576,MATCH($A696,'Hoja de Trabajo para listado'!$CD$155:$CD$1048576,0),MATCH((CUADRO!M$5&amp;$E696),'Hoja de Trabajo para listado'!$CD$151:$DC$151,0)),0)</f>
        <v>0</v>
      </c>
      <c r="N696" s="243">
        <f ca="1">+IFERROR(INDEX('Hoja de Trabajo para listado'!$A$155:$Z$1048576,MATCH($A696,'Hoja de Trabajo para listado'!$A$155:$A$1048576,0),MATCH((CUADRO!N$5&amp;$E696),'Hoja de Trabajo para listado'!$A$151:$Z$151,0)),0)+IFERROR(INDEX('Hoja de Trabajo para listado'!$AB$155:$BA$1048576,MATCH($A696,'Hoja de Trabajo para listado'!$AB$155:$AB$1048576,0),MATCH((CUADRO!N$5&amp;$E696),'Hoja de Trabajo para listado'!$AB$151:$BA$151,0)),0)+IFERROR(INDEX('Hoja de Trabajo para listado'!$BC$155:$CB$1048576,MATCH($A696,'Hoja de Trabajo para listado'!$BC$155:$BC$1048576,0),MATCH((CUADRO!N$5&amp;$E696),'Hoja de Trabajo para listado'!$BC$151:$CB$151,0)),0)+IFERROR(INDEX('Hoja de Trabajo para listado'!$DE$153:$DG$274,MATCH($A696,'Hoja de Trabajo para listado'!$DE$153:$DE$1048576,0),MATCH((CUADRO!N$5&amp;$E696),'Hoja de Trabajo para listado'!$DE$151:$DG$151,0)),0)+IFERROR(INDEX('Hoja de Trabajo para listado'!$CD$155:$DC$1048576,MATCH($A696,'Hoja de Trabajo para listado'!$CD$155:$CD$1048576,0),MATCH((CUADRO!N$5&amp;$E696),'Hoja de Trabajo para listado'!$CD$151:$DC$151,0)),0)</f>
        <v>0</v>
      </c>
      <c r="O696" s="243">
        <f ca="1">+IFERROR(INDEX('Hoja de Trabajo para listado'!$A$155:$Z$1048576,MATCH($A696,'Hoja de Trabajo para listado'!$A$155:$A$1048576,0),MATCH((CUADRO!O$5&amp;$E696),'Hoja de Trabajo para listado'!$A$151:$Z$151,0)),0)+IFERROR(INDEX('Hoja de Trabajo para listado'!$AB$155:$BA$1048576,MATCH($A696,'Hoja de Trabajo para listado'!$AB$155:$AB$1048576,0),MATCH((CUADRO!O$5&amp;$E696),'Hoja de Trabajo para listado'!$AB$151:$BA$151,0)),0)+IFERROR(INDEX('Hoja de Trabajo para listado'!$BC$155:$CB$1048576,MATCH($A696,'Hoja de Trabajo para listado'!$BC$155:$BC$1048576,0),MATCH((CUADRO!O$5&amp;$E696),'Hoja de Trabajo para listado'!$BC$151:$CB$151,0)),0)+IFERROR(INDEX('Hoja de Trabajo para listado'!$DE$153:$DG$274,MATCH($A696,'Hoja de Trabajo para listado'!$DE$153:$DE$1048576,0),MATCH((CUADRO!O$5&amp;$E696),'Hoja de Trabajo para listado'!$DE$151:$DG$151,0)),0)+IFERROR(INDEX('Hoja de Trabajo para listado'!$CD$155:$DC$1048576,MATCH($A696,'Hoja de Trabajo para listado'!$CD$155:$CD$1048576,0),MATCH((CUADRO!O$5&amp;$E696),'Hoja de Trabajo para listado'!$CD$151:$DC$151,0)),0)</f>
        <v>0</v>
      </c>
      <c r="P696" s="243">
        <f ca="1">+IFERROR(INDEX('Hoja de Trabajo para listado'!$A$155:$Z$1048576,MATCH($A696,'Hoja de Trabajo para listado'!$A$155:$A$1048576,0),MATCH((CUADRO!P$5&amp;$E696),'Hoja de Trabajo para listado'!$A$151:$Z$151,0)),0)+IFERROR(INDEX('Hoja de Trabajo para listado'!$AB$155:$BA$1048576,MATCH($A696,'Hoja de Trabajo para listado'!$AB$155:$AB$1048576,0),MATCH((CUADRO!P$5&amp;$E696),'Hoja de Trabajo para listado'!$AB$151:$BA$151,0)),0)+IFERROR(INDEX('Hoja de Trabajo para listado'!$BC$155:$CB$1048576,MATCH($A696,'Hoja de Trabajo para listado'!$BC$155:$BC$1048576,0),MATCH((CUADRO!P$5&amp;$E696),'Hoja de Trabajo para listado'!$BC$151:$CB$151,0)),0)+IFERROR(INDEX('Hoja de Trabajo para listado'!$DE$153:$DG$274,MATCH($A696,'Hoja de Trabajo para listado'!$DE$153:$DE$1048576,0),MATCH((CUADRO!P$5&amp;$E696),'Hoja de Trabajo para listado'!$DE$151:$DG$151,0)),0)+IFERROR(INDEX('Hoja de Trabajo para listado'!$CD$155:$DC$1048576,MATCH($A696,'Hoja de Trabajo para listado'!$CD$155:$CD$1048576,0),MATCH((CUADRO!P$5&amp;$E696),'Hoja de Trabajo para listado'!$CD$151:$DC$151,0)),0)</f>
        <v>0</v>
      </c>
      <c r="Q696" s="243">
        <f ca="1">+IFERROR(INDEX('Hoja de Trabajo para listado'!$A$155:$Z$1048576,MATCH($A696,'Hoja de Trabajo para listado'!$A$155:$A$1048576,0),MATCH((CUADRO!Q$5&amp;$E696),'Hoja de Trabajo para listado'!$A$151:$Z$151,0)),0)+IFERROR(INDEX('Hoja de Trabajo para listado'!$AB$155:$BA$1048576,MATCH($A696,'Hoja de Trabajo para listado'!$AB$155:$AB$1048576,0),MATCH((CUADRO!Q$5&amp;$E696),'Hoja de Trabajo para listado'!$AB$151:$BA$151,0)),0)+IFERROR(INDEX('Hoja de Trabajo para listado'!$BC$155:$CB$1048576,MATCH($A696,'Hoja de Trabajo para listado'!$BC$155:$BC$1048576,0),MATCH((CUADRO!Q$5&amp;$E696),'Hoja de Trabajo para listado'!$BC$151:$CB$151,0)),0)+IFERROR(INDEX('Hoja de Trabajo para listado'!$DE$153:$DG$274,MATCH($A696,'Hoja de Trabajo para listado'!$DE$153:$DE$1048576,0),MATCH((CUADRO!Q$5&amp;$E696),'Hoja de Trabajo para listado'!$DE$151:$DG$151,0)),0)+IFERROR(INDEX('Hoja de Trabajo para listado'!$CD$155:$DC$1048576,MATCH($A696,'Hoja de Trabajo para listado'!$CD$155:$CD$1048576,0),MATCH((CUADRO!Q$5&amp;$E696),'Hoja de Trabajo para listado'!$CD$151:$DC$151,0)),0)</f>
        <v>0</v>
      </c>
      <c r="R696" s="243">
        <f t="shared" ca="1" si="23"/>
        <v>0</v>
      </c>
      <c r="S696" s="249"/>
      <c r="T696" s="243">
        <f ca="1">+T697</f>
        <v>0</v>
      </c>
      <c r="U696" s="242">
        <f t="shared" si="24"/>
        <v>1</v>
      </c>
      <c r="V696" s="333" t="str">
        <f>+VLOOKUP(A696,bd_lista!$A$3:$E$590,5,FALSE)</f>
        <v>Gobiernos Autonomos Municipales</v>
      </c>
      <c r="W696" s="391" t="str">
        <f>+V696</f>
        <v>Gobiernos Autonomos Municipales</v>
      </c>
      <c r="X696" s="242">
        <f>+VLOOKUP(A696,[4]Sheet1!$A$13:$D$744,4,FALSE)</f>
        <v>0</v>
      </c>
      <c r="Y696" s="242" t="e">
        <f>+VLOOKUP(X696,bd_lista!$A$3:$C$590,3,FALSE)</f>
        <v>#N/A</v>
      </c>
      <c r="Z696" s="294">
        <f>+X696</f>
        <v>0</v>
      </c>
      <c r="AA696" s="295" t="e">
        <f>+Y696</f>
        <v>#N/A</v>
      </c>
    </row>
    <row r="697" spans="1:27" customFormat="1" ht="15" hidden="1" customHeight="1">
      <c r="A697" s="32">
        <v>1314</v>
      </c>
      <c r="B697" s="388"/>
      <c r="C697" s="247" t="str">
        <f>+VLOOKUP(A697,bd_lista!$A$3:$C$590,3,FALSE)</f>
        <v>Gobierno Autónomo Municipal de Villa Tunari</v>
      </c>
      <c r="D697" s="390"/>
      <c r="E697" s="244" t="s">
        <v>1305</v>
      </c>
      <c r="F697" s="243">
        <f ca="1">+IFERROR(INDEX('Hoja de Trabajo para listado'!$A$155:$Z$1048576,MATCH($A697,'Hoja de Trabajo para listado'!$A$155:$A$1048576,0),MATCH((CUADRO!F$5&amp;$E697),'Hoja de Trabajo para listado'!$A$151:$Z$151,0)),0)+IFERROR(INDEX('Hoja de Trabajo para listado'!$AB$155:$BA$1048576,MATCH($A697,'Hoja de Trabajo para listado'!$AB$155:$AB$1048576,0),MATCH((CUADRO!F$5&amp;$E697),'Hoja de Trabajo para listado'!$AB$151:$BA$151,0)),0)+IFERROR(INDEX('Hoja de Trabajo para listado'!$BC$155:$CB$1048576,MATCH($A697,'Hoja de Trabajo para listado'!$BC$155:$BC$1048576,0),MATCH((CUADRO!F$5&amp;$E697),'Hoja de Trabajo para listado'!$BC$151:$CB$151,0)),0)+IFERROR(INDEX('Hoja de Trabajo para listado'!$DE$153:$DG$274,MATCH($A697,'Hoja de Trabajo para listado'!$DE$153:$DE$1048576,0),MATCH((CUADRO!F$5&amp;$E697),'Hoja de Trabajo para listado'!$DE$151:$DG$151,0)),0)+IFERROR(INDEX('Hoja de Trabajo para listado'!$CD$155:$DC$1048576,MATCH($A697,'Hoja de Trabajo para listado'!$CD$155:$CD$1048576,0),MATCH((CUADRO!F$5&amp;$E697),'Hoja de Trabajo para listado'!$CD$151:$DC$151,0)),0)</f>
        <v>0</v>
      </c>
      <c r="G697" s="243">
        <f ca="1">+IFERROR(INDEX('Hoja de Trabajo para listado'!$A$155:$Z$1048576,MATCH($A697,'Hoja de Trabajo para listado'!$A$155:$A$1048576,0),MATCH((CUADRO!G$5&amp;$E697),'Hoja de Trabajo para listado'!$A$151:$Z$151,0)),0)+IFERROR(INDEX('Hoja de Trabajo para listado'!$AB$155:$BA$1048576,MATCH($A697,'Hoja de Trabajo para listado'!$AB$155:$AB$1048576,0),MATCH((CUADRO!G$5&amp;$E697),'Hoja de Trabajo para listado'!$AB$151:$BA$151,0)),0)+IFERROR(INDEX('Hoja de Trabajo para listado'!$BC$155:$CB$1048576,MATCH($A697,'Hoja de Trabajo para listado'!$BC$155:$BC$1048576,0),MATCH((CUADRO!G$5&amp;$E697),'Hoja de Trabajo para listado'!$BC$151:$CB$151,0)),0)+IFERROR(INDEX('Hoja de Trabajo para listado'!$DE$153:$DG$274,MATCH($A697,'Hoja de Trabajo para listado'!$DE$153:$DE$1048576,0),MATCH((CUADRO!G$5&amp;$E697),'Hoja de Trabajo para listado'!$DE$151:$DG$151,0)),0)+IFERROR(INDEX('Hoja de Trabajo para listado'!$CD$155:$DC$1048576,MATCH($A697,'Hoja de Trabajo para listado'!$CD$155:$CD$1048576,0),MATCH((CUADRO!G$5&amp;$E697),'Hoja de Trabajo para listado'!$CD$151:$DC$151,0)),0)</f>
        <v>0</v>
      </c>
      <c r="H697" s="243">
        <f ca="1">+IFERROR(INDEX('Hoja de Trabajo para listado'!$A$155:$Z$1048576,MATCH($A697,'Hoja de Trabajo para listado'!$A$155:$A$1048576,0),MATCH((CUADRO!H$5&amp;$E697),'Hoja de Trabajo para listado'!$A$151:$Z$151,0)),0)+IFERROR(INDEX('Hoja de Trabajo para listado'!$AB$155:$BA$1048576,MATCH($A697,'Hoja de Trabajo para listado'!$AB$155:$AB$1048576,0),MATCH((CUADRO!H$5&amp;$E697),'Hoja de Trabajo para listado'!$AB$151:$BA$151,0)),0)+IFERROR(INDEX('Hoja de Trabajo para listado'!$BC$155:$CB$1048576,MATCH($A697,'Hoja de Trabajo para listado'!$BC$155:$BC$1048576,0),MATCH((CUADRO!H$5&amp;$E697),'Hoja de Trabajo para listado'!$BC$151:$CB$151,0)),0)+IFERROR(INDEX('Hoja de Trabajo para listado'!$DE$153:$DG$274,MATCH($A697,'Hoja de Trabajo para listado'!$DE$153:$DE$1048576,0),MATCH((CUADRO!H$5&amp;$E697),'Hoja de Trabajo para listado'!$DE$151:$DG$151,0)),0)+IFERROR(INDEX('Hoja de Trabajo para listado'!$CD$155:$DC$1048576,MATCH($A697,'Hoja de Trabajo para listado'!$CD$155:$CD$1048576,0),MATCH((CUADRO!H$5&amp;$E697),'Hoja de Trabajo para listado'!$CD$151:$DC$151,0)),0)</f>
        <v>0</v>
      </c>
      <c r="I697" s="243">
        <f ca="1">+IFERROR(INDEX('Hoja de Trabajo para listado'!$A$155:$Z$1048576,MATCH($A697,'Hoja de Trabajo para listado'!$A$155:$A$1048576,0),MATCH((CUADRO!I$5&amp;$E697),'Hoja de Trabajo para listado'!$A$151:$Z$151,0)),0)+IFERROR(INDEX('Hoja de Trabajo para listado'!$AB$155:$BA$1048576,MATCH($A697,'Hoja de Trabajo para listado'!$AB$155:$AB$1048576,0),MATCH((CUADRO!I$5&amp;$E697),'Hoja de Trabajo para listado'!$AB$151:$BA$151,0)),0)+IFERROR(INDEX('Hoja de Trabajo para listado'!$BC$155:$CB$1048576,MATCH($A697,'Hoja de Trabajo para listado'!$BC$155:$BC$1048576,0),MATCH((CUADRO!I$5&amp;$E697),'Hoja de Trabajo para listado'!$BC$151:$CB$151,0)),0)+IFERROR(INDEX('Hoja de Trabajo para listado'!$DE$153:$DG$274,MATCH($A697,'Hoja de Trabajo para listado'!$DE$153:$DE$1048576,0),MATCH((CUADRO!I$5&amp;$E697),'Hoja de Trabajo para listado'!$DE$151:$DG$151,0)),0)+IFERROR(INDEX('Hoja de Trabajo para listado'!$CD$155:$DC$1048576,MATCH($A697,'Hoja de Trabajo para listado'!$CD$155:$CD$1048576,0),MATCH((CUADRO!I$5&amp;$E697),'Hoja de Trabajo para listado'!$CD$151:$DC$151,0)),0)</f>
        <v>0</v>
      </c>
      <c r="J697" s="243">
        <f ca="1">+IFERROR(INDEX('Hoja de Trabajo para listado'!$A$155:$Z$1048576,MATCH($A697,'Hoja de Trabajo para listado'!$A$155:$A$1048576,0),MATCH((CUADRO!J$5&amp;$E697),'Hoja de Trabajo para listado'!$A$151:$Z$151,0)),0)+IFERROR(INDEX('Hoja de Trabajo para listado'!$AB$155:$BA$1048576,MATCH($A697,'Hoja de Trabajo para listado'!$AB$155:$AB$1048576,0),MATCH((CUADRO!J$5&amp;$E697),'Hoja de Trabajo para listado'!$AB$151:$BA$151,0)),0)+IFERROR(INDEX('Hoja de Trabajo para listado'!$BC$155:$CB$1048576,MATCH($A697,'Hoja de Trabajo para listado'!$BC$155:$BC$1048576,0),MATCH((CUADRO!J$5&amp;$E697),'Hoja de Trabajo para listado'!$BC$151:$CB$151,0)),0)+IFERROR(INDEX('Hoja de Trabajo para listado'!$DE$153:$DG$274,MATCH($A697,'Hoja de Trabajo para listado'!$DE$153:$DE$1048576,0),MATCH((CUADRO!J$5&amp;$E697),'Hoja de Trabajo para listado'!$DE$151:$DG$151,0)),0)+IFERROR(INDEX('Hoja de Trabajo para listado'!$CD$155:$DC$1048576,MATCH($A697,'Hoja de Trabajo para listado'!$CD$155:$CD$1048576,0),MATCH((CUADRO!J$5&amp;$E697),'Hoja de Trabajo para listado'!$CD$151:$DC$151,0)),0)</f>
        <v>0</v>
      </c>
      <c r="K697" s="243">
        <f ca="1">+IFERROR(INDEX('Hoja de Trabajo para listado'!$A$155:$Z$1048576,MATCH($A697,'Hoja de Trabajo para listado'!$A$155:$A$1048576,0),MATCH((CUADRO!K$5&amp;$E697),'Hoja de Trabajo para listado'!$A$151:$Z$151,0)),0)+IFERROR(INDEX('Hoja de Trabajo para listado'!$AB$155:$BA$1048576,MATCH($A697,'Hoja de Trabajo para listado'!$AB$155:$AB$1048576,0),MATCH((CUADRO!K$5&amp;$E697),'Hoja de Trabajo para listado'!$AB$151:$BA$151,0)),0)+IFERROR(INDEX('Hoja de Trabajo para listado'!$BC$155:$CB$1048576,MATCH($A697,'Hoja de Trabajo para listado'!$BC$155:$BC$1048576,0),MATCH((CUADRO!K$5&amp;$E697),'Hoja de Trabajo para listado'!$BC$151:$CB$151,0)),0)+IFERROR(INDEX('Hoja de Trabajo para listado'!$DE$153:$DG$274,MATCH($A697,'Hoja de Trabajo para listado'!$DE$153:$DE$1048576,0),MATCH((CUADRO!K$5&amp;$E697),'Hoja de Trabajo para listado'!$DE$151:$DG$151,0)),0)+IFERROR(INDEX('Hoja de Trabajo para listado'!$CD$155:$DC$1048576,MATCH($A697,'Hoja de Trabajo para listado'!$CD$155:$CD$1048576,0),MATCH((CUADRO!K$5&amp;$E697),'Hoja de Trabajo para listado'!$CD$151:$DC$151,0)),0)</f>
        <v>0</v>
      </c>
      <c r="L697" s="243">
        <f ca="1">+IFERROR(INDEX('Hoja de Trabajo para listado'!$A$155:$Z$1048576,MATCH($A697,'Hoja de Trabajo para listado'!$A$155:$A$1048576,0),MATCH((CUADRO!L$5&amp;$E697),'Hoja de Trabajo para listado'!$A$151:$Z$151,0)),0)+IFERROR(INDEX('Hoja de Trabajo para listado'!$AB$155:$BA$1048576,MATCH($A697,'Hoja de Trabajo para listado'!$AB$155:$AB$1048576,0),MATCH((CUADRO!L$5&amp;$E697),'Hoja de Trabajo para listado'!$AB$151:$BA$151,0)),0)+IFERROR(INDEX('Hoja de Trabajo para listado'!$BC$155:$CB$1048576,MATCH($A697,'Hoja de Trabajo para listado'!$BC$155:$BC$1048576,0),MATCH((CUADRO!L$5&amp;$E697),'Hoja de Trabajo para listado'!$BC$151:$CB$151,0)),0)+IFERROR(INDEX('Hoja de Trabajo para listado'!$DE$153:$DG$274,MATCH($A697,'Hoja de Trabajo para listado'!$DE$153:$DE$1048576,0),MATCH((CUADRO!L$5&amp;$E697),'Hoja de Trabajo para listado'!$DE$151:$DG$151,0)),0)+IFERROR(INDEX('Hoja de Trabajo para listado'!$CD$155:$DC$1048576,MATCH($A697,'Hoja de Trabajo para listado'!$CD$155:$CD$1048576,0),MATCH((CUADRO!L$5&amp;$E697),'Hoja de Trabajo para listado'!$CD$151:$DC$151,0)),0)</f>
        <v>0</v>
      </c>
      <c r="M697" s="243">
        <f ca="1">+IFERROR(INDEX('Hoja de Trabajo para listado'!$A$155:$Z$1048576,MATCH($A697,'Hoja de Trabajo para listado'!$A$155:$A$1048576,0),MATCH((CUADRO!M$5&amp;$E697),'Hoja de Trabajo para listado'!$A$151:$Z$151,0)),0)+IFERROR(INDEX('Hoja de Trabajo para listado'!$AB$155:$BA$1048576,MATCH($A697,'Hoja de Trabajo para listado'!$AB$155:$AB$1048576,0),MATCH((CUADRO!M$5&amp;$E697),'Hoja de Trabajo para listado'!$AB$151:$BA$151,0)),0)+IFERROR(INDEX('Hoja de Trabajo para listado'!$BC$155:$CB$1048576,MATCH($A697,'Hoja de Trabajo para listado'!$BC$155:$BC$1048576,0),MATCH((CUADRO!M$5&amp;$E697),'Hoja de Trabajo para listado'!$BC$151:$CB$151,0)),0)+IFERROR(INDEX('Hoja de Trabajo para listado'!$DE$153:$DG$274,MATCH($A697,'Hoja de Trabajo para listado'!$DE$153:$DE$1048576,0),MATCH((CUADRO!M$5&amp;$E697),'Hoja de Trabajo para listado'!$DE$151:$DG$151,0)),0)+IFERROR(INDEX('Hoja de Trabajo para listado'!$CD$155:$DC$1048576,MATCH($A697,'Hoja de Trabajo para listado'!$CD$155:$CD$1048576,0),MATCH((CUADRO!M$5&amp;$E697),'Hoja de Trabajo para listado'!$CD$151:$DC$151,0)),0)</f>
        <v>0</v>
      </c>
      <c r="N697" s="243">
        <f ca="1">+IFERROR(INDEX('Hoja de Trabajo para listado'!$A$155:$Z$1048576,MATCH($A697,'Hoja de Trabajo para listado'!$A$155:$A$1048576,0),MATCH((CUADRO!N$5&amp;$E697),'Hoja de Trabajo para listado'!$A$151:$Z$151,0)),0)+IFERROR(INDEX('Hoja de Trabajo para listado'!$AB$155:$BA$1048576,MATCH($A697,'Hoja de Trabajo para listado'!$AB$155:$AB$1048576,0),MATCH((CUADRO!N$5&amp;$E697),'Hoja de Trabajo para listado'!$AB$151:$BA$151,0)),0)+IFERROR(INDEX('Hoja de Trabajo para listado'!$BC$155:$CB$1048576,MATCH($A697,'Hoja de Trabajo para listado'!$BC$155:$BC$1048576,0),MATCH((CUADRO!N$5&amp;$E697),'Hoja de Trabajo para listado'!$BC$151:$CB$151,0)),0)+IFERROR(INDEX('Hoja de Trabajo para listado'!$DE$153:$DG$274,MATCH($A697,'Hoja de Trabajo para listado'!$DE$153:$DE$1048576,0),MATCH((CUADRO!N$5&amp;$E697),'Hoja de Trabajo para listado'!$DE$151:$DG$151,0)),0)+IFERROR(INDEX('Hoja de Trabajo para listado'!$CD$155:$DC$1048576,MATCH($A697,'Hoja de Trabajo para listado'!$CD$155:$CD$1048576,0),MATCH((CUADRO!N$5&amp;$E697),'Hoja de Trabajo para listado'!$CD$151:$DC$151,0)),0)</f>
        <v>0</v>
      </c>
      <c r="O697" s="243">
        <f ca="1">+IFERROR(INDEX('Hoja de Trabajo para listado'!$A$155:$Z$1048576,MATCH($A697,'Hoja de Trabajo para listado'!$A$155:$A$1048576,0),MATCH((CUADRO!O$5&amp;$E697),'Hoja de Trabajo para listado'!$A$151:$Z$151,0)),0)+IFERROR(INDEX('Hoja de Trabajo para listado'!$AB$155:$BA$1048576,MATCH($A697,'Hoja de Trabajo para listado'!$AB$155:$AB$1048576,0),MATCH((CUADRO!O$5&amp;$E697),'Hoja de Trabajo para listado'!$AB$151:$BA$151,0)),0)+IFERROR(INDEX('Hoja de Trabajo para listado'!$BC$155:$CB$1048576,MATCH($A697,'Hoja de Trabajo para listado'!$BC$155:$BC$1048576,0),MATCH((CUADRO!O$5&amp;$E697),'Hoja de Trabajo para listado'!$BC$151:$CB$151,0)),0)+IFERROR(INDEX('Hoja de Trabajo para listado'!$DE$153:$DG$274,MATCH($A697,'Hoja de Trabajo para listado'!$DE$153:$DE$1048576,0),MATCH((CUADRO!O$5&amp;$E697),'Hoja de Trabajo para listado'!$DE$151:$DG$151,0)),0)+IFERROR(INDEX('Hoja de Trabajo para listado'!$CD$155:$DC$1048576,MATCH($A697,'Hoja de Trabajo para listado'!$CD$155:$CD$1048576,0),MATCH((CUADRO!O$5&amp;$E697),'Hoja de Trabajo para listado'!$CD$151:$DC$151,0)),0)</f>
        <v>0</v>
      </c>
      <c r="P697" s="243">
        <f ca="1">+IFERROR(INDEX('Hoja de Trabajo para listado'!$A$155:$Z$1048576,MATCH($A697,'Hoja de Trabajo para listado'!$A$155:$A$1048576,0),MATCH((CUADRO!P$5&amp;$E697),'Hoja de Trabajo para listado'!$A$151:$Z$151,0)),0)+IFERROR(INDEX('Hoja de Trabajo para listado'!$AB$155:$BA$1048576,MATCH($A697,'Hoja de Trabajo para listado'!$AB$155:$AB$1048576,0),MATCH((CUADRO!P$5&amp;$E697),'Hoja de Trabajo para listado'!$AB$151:$BA$151,0)),0)+IFERROR(INDEX('Hoja de Trabajo para listado'!$BC$155:$CB$1048576,MATCH($A697,'Hoja de Trabajo para listado'!$BC$155:$BC$1048576,0),MATCH((CUADRO!P$5&amp;$E697),'Hoja de Trabajo para listado'!$BC$151:$CB$151,0)),0)+IFERROR(INDEX('Hoja de Trabajo para listado'!$DE$153:$DG$274,MATCH($A697,'Hoja de Trabajo para listado'!$DE$153:$DE$1048576,0),MATCH((CUADRO!P$5&amp;$E697),'Hoja de Trabajo para listado'!$DE$151:$DG$151,0)),0)+IFERROR(INDEX('Hoja de Trabajo para listado'!$CD$155:$DC$1048576,MATCH($A697,'Hoja de Trabajo para listado'!$CD$155:$CD$1048576,0),MATCH((CUADRO!P$5&amp;$E697),'Hoja de Trabajo para listado'!$CD$151:$DC$151,0)),0)</f>
        <v>0</v>
      </c>
      <c r="Q697" s="243">
        <f ca="1">+IFERROR(INDEX('Hoja de Trabajo para listado'!$A$155:$Z$1048576,MATCH($A697,'Hoja de Trabajo para listado'!$A$155:$A$1048576,0),MATCH((CUADRO!Q$5&amp;$E697),'Hoja de Trabajo para listado'!$A$151:$Z$151,0)),0)+IFERROR(INDEX('Hoja de Trabajo para listado'!$AB$155:$BA$1048576,MATCH($A697,'Hoja de Trabajo para listado'!$AB$155:$AB$1048576,0),MATCH((CUADRO!Q$5&amp;$E697),'Hoja de Trabajo para listado'!$AB$151:$BA$151,0)),0)+IFERROR(INDEX('Hoja de Trabajo para listado'!$BC$155:$CB$1048576,MATCH($A697,'Hoja de Trabajo para listado'!$BC$155:$BC$1048576,0),MATCH((CUADRO!Q$5&amp;$E697),'Hoja de Trabajo para listado'!$BC$151:$CB$151,0)),0)+IFERROR(INDEX('Hoja de Trabajo para listado'!$DE$153:$DG$274,MATCH($A697,'Hoja de Trabajo para listado'!$DE$153:$DE$1048576,0),MATCH((CUADRO!Q$5&amp;$E697),'Hoja de Trabajo para listado'!$DE$151:$DG$151,0)),0)+IFERROR(INDEX('Hoja de Trabajo para listado'!$CD$155:$DC$1048576,MATCH($A697,'Hoja de Trabajo para listado'!$CD$155:$CD$1048576,0),MATCH((CUADRO!Q$5&amp;$E697),'Hoja de Trabajo para listado'!$CD$151:$DC$151,0)),0)</f>
        <v>0</v>
      </c>
      <c r="R697" s="243">
        <f t="shared" ca="1" si="23"/>
        <v>0</v>
      </c>
      <c r="S697" s="249">
        <f ca="1">+R696+R697</f>
        <v>0</v>
      </c>
      <c r="T697" s="243">
        <f ca="1">+S697</f>
        <v>0</v>
      </c>
      <c r="U697" s="242">
        <f t="shared" si="24"/>
        <v>2</v>
      </c>
      <c r="V697" s="333" t="str">
        <f>+VLOOKUP(A697,bd_lista!$A$3:$E$590,5,FALSE)</f>
        <v>Gobiernos Autonomos Municipales</v>
      </c>
      <c r="W697" s="392"/>
      <c r="X697" s="242">
        <f>+VLOOKUP(A697,[4]Sheet1!$A$13:$D$744,4,FALSE)</f>
        <v>0</v>
      </c>
      <c r="Y697" s="242" t="e">
        <f>+VLOOKUP(X697,bd_lista!$A$3:$C$590,3,FALSE)</f>
        <v>#N/A</v>
      </c>
      <c r="Z697" s="292"/>
      <c r="AA697" s="293"/>
    </row>
    <row r="698" spans="1:27" customFormat="1" ht="15" hidden="1" customHeight="1">
      <c r="A698" s="32">
        <v>1315</v>
      </c>
      <c r="B698" s="387">
        <f>+A698</f>
        <v>1315</v>
      </c>
      <c r="C698" s="247" t="str">
        <f>+VLOOKUP(A698,bd_lista!$A$3:$C$590,3,FALSE)</f>
        <v>Gobierno Autónomo Municipal de Punata</v>
      </c>
      <c r="D698" s="389" t="str">
        <f>+C698</f>
        <v>Gobierno Autónomo Municipal de Punata</v>
      </c>
      <c r="E698" s="242" t="s">
        <v>1304</v>
      </c>
      <c r="F698" s="243">
        <f ca="1">+IFERROR(INDEX('Hoja de Trabajo para listado'!$A$155:$Z$1048576,MATCH($A698,'Hoja de Trabajo para listado'!$A$155:$A$1048576,0),MATCH((CUADRO!F$5&amp;$E698),'Hoja de Trabajo para listado'!$A$151:$Z$151,0)),0)+IFERROR(INDEX('Hoja de Trabajo para listado'!$AB$155:$BA$1048576,MATCH($A698,'Hoja de Trabajo para listado'!$AB$155:$AB$1048576,0),MATCH((CUADRO!F$5&amp;$E698),'Hoja de Trabajo para listado'!$AB$151:$BA$151,0)),0)+IFERROR(INDEX('Hoja de Trabajo para listado'!$BC$155:$CB$1048576,MATCH($A698,'Hoja de Trabajo para listado'!$BC$155:$BC$1048576,0),MATCH((CUADRO!F$5&amp;$E698),'Hoja de Trabajo para listado'!$BC$151:$CB$151,0)),0)+IFERROR(INDEX('Hoja de Trabajo para listado'!$DE$153:$DG$274,MATCH($A698,'Hoja de Trabajo para listado'!$DE$153:$DE$1048576,0),MATCH((CUADRO!F$5&amp;$E698),'Hoja de Trabajo para listado'!$DE$151:$DG$151,0)),0)+IFERROR(INDEX('Hoja de Trabajo para listado'!$CD$155:$DC$1048576,MATCH($A698,'Hoja de Trabajo para listado'!$CD$155:$CD$1048576,0),MATCH((CUADRO!F$5&amp;$E698),'Hoja de Trabajo para listado'!$CD$151:$DC$151,0)),0)</f>
        <v>0</v>
      </c>
      <c r="G698" s="243">
        <f ca="1">+IFERROR(INDEX('Hoja de Trabajo para listado'!$A$155:$Z$1048576,MATCH($A698,'Hoja de Trabajo para listado'!$A$155:$A$1048576,0),MATCH((CUADRO!G$5&amp;$E698),'Hoja de Trabajo para listado'!$A$151:$Z$151,0)),0)+IFERROR(INDEX('Hoja de Trabajo para listado'!$AB$155:$BA$1048576,MATCH($A698,'Hoja de Trabajo para listado'!$AB$155:$AB$1048576,0),MATCH((CUADRO!G$5&amp;$E698),'Hoja de Trabajo para listado'!$AB$151:$BA$151,0)),0)+IFERROR(INDEX('Hoja de Trabajo para listado'!$BC$155:$CB$1048576,MATCH($A698,'Hoja de Trabajo para listado'!$BC$155:$BC$1048576,0),MATCH((CUADRO!G$5&amp;$E698),'Hoja de Trabajo para listado'!$BC$151:$CB$151,0)),0)+IFERROR(INDEX('Hoja de Trabajo para listado'!$DE$153:$DG$274,MATCH($A698,'Hoja de Trabajo para listado'!$DE$153:$DE$1048576,0),MATCH((CUADRO!G$5&amp;$E698),'Hoja de Trabajo para listado'!$DE$151:$DG$151,0)),0)+IFERROR(INDEX('Hoja de Trabajo para listado'!$CD$155:$DC$1048576,MATCH($A698,'Hoja de Trabajo para listado'!$CD$155:$CD$1048576,0),MATCH((CUADRO!G$5&amp;$E698),'Hoja de Trabajo para listado'!$CD$151:$DC$151,0)),0)</f>
        <v>0</v>
      </c>
      <c r="H698" s="243">
        <f ca="1">+IFERROR(INDEX('Hoja de Trabajo para listado'!$A$155:$Z$1048576,MATCH($A698,'Hoja de Trabajo para listado'!$A$155:$A$1048576,0),MATCH((CUADRO!H$5&amp;$E698),'Hoja de Trabajo para listado'!$A$151:$Z$151,0)),0)+IFERROR(INDEX('Hoja de Trabajo para listado'!$AB$155:$BA$1048576,MATCH($A698,'Hoja de Trabajo para listado'!$AB$155:$AB$1048576,0),MATCH((CUADRO!H$5&amp;$E698),'Hoja de Trabajo para listado'!$AB$151:$BA$151,0)),0)+IFERROR(INDEX('Hoja de Trabajo para listado'!$BC$155:$CB$1048576,MATCH($A698,'Hoja de Trabajo para listado'!$BC$155:$BC$1048576,0),MATCH((CUADRO!H$5&amp;$E698),'Hoja de Trabajo para listado'!$BC$151:$CB$151,0)),0)+IFERROR(INDEX('Hoja de Trabajo para listado'!$DE$153:$DG$274,MATCH($A698,'Hoja de Trabajo para listado'!$DE$153:$DE$1048576,0),MATCH((CUADRO!H$5&amp;$E698),'Hoja de Trabajo para listado'!$DE$151:$DG$151,0)),0)+IFERROR(INDEX('Hoja de Trabajo para listado'!$CD$155:$DC$1048576,MATCH($A698,'Hoja de Trabajo para listado'!$CD$155:$CD$1048576,0),MATCH((CUADRO!H$5&amp;$E698),'Hoja de Trabajo para listado'!$CD$151:$DC$151,0)),0)</f>
        <v>0</v>
      </c>
      <c r="I698" s="243">
        <f ca="1">+IFERROR(INDEX('Hoja de Trabajo para listado'!$A$155:$Z$1048576,MATCH($A698,'Hoja de Trabajo para listado'!$A$155:$A$1048576,0),MATCH((CUADRO!I$5&amp;$E698),'Hoja de Trabajo para listado'!$A$151:$Z$151,0)),0)+IFERROR(INDEX('Hoja de Trabajo para listado'!$AB$155:$BA$1048576,MATCH($A698,'Hoja de Trabajo para listado'!$AB$155:$AB$1048576,0),MATCH((CUADRO!I$5&amp;$E698),'Hoja de Trabajo para listado'!$AB$151:$BA$151,0)),0)+IFERROR(INDEX('Hoja de Trabajo para listado'!$BC$155:$CB$1048576,MATCH($A698,'Hoja de Trabajo para listado'!$BC$155:$BC$1048576,0),MATCH((CUADRO!I$5&amp;$E698),'Hoja de Trabajo para listado'!$BC$151:$CB$151,0)),0)+IFERROR(INDEX('Hoja de Trabajo para listado'!$DE$153:$DG$274,MATCH($A698,'Hoja de Trabajo para listado'!$DE$153:$DE$1048576,0),MATCH((CUADRO!I$5&amp;$E698),'Hoja de Trabajo para listado'!$DE$151:$DG$151,0)),0)+IFERROR(INDEX('Hoja de Trabajo para listado'!$CD$155:$DC$1048576,MATCH($A698,'Hoja de Trabajo para listado'!$CD$155:$CD$1048576,0),MATCH((CUADRO!I$5&amp;$E698),'Hoja de Trabajo para listado'!$CD$151:$DC$151,0)),0)</f>
        <v>0</v>
      </c>
      <c r="J698" s="243">
        <f ca="1">+IFERROR(INDEX('Hoja de Trabajo para listado'!$A$155:$Z$1048576,MATCH($A698,'Hoja de Trabajo para listado'!$A$155:$A$1048576,0),MATCH((CUADRO!J$5&amp;$E698),'Hoja de Trabajo para listado'!$A$151:$Z$151,0)),0)+IFERROR(INDEX('Hoja de Trabajo para listado'!$AB$155:$BA$1048576,MATCH($A698,'Hoja de Trabajo para listado'!$AB$155:$AB$1048576,0),MATCH((CUADRO!J$5&amp;$E698),'Hoja de Trabajo para listado'!$AB$151:$BA$151,0)),0)+IFERROR(INDEX('Hoja de Trabajo para listado'!$BC$155:$CB$1048576,MATCH($A698,'Hoja de Trabajo para listado'!$BC$155:$BC$1048576,0),MATCH((CUADRO!J$5&amp;$E698),'Hoja de Trabajo para listado'!$BC$151:$CB$151,0)),0)+IFERROR(INDEX('Hoja de Trabajo para listado'!$DE$153:$DG$274,MATCH($A698,'Hoja de Trabajo para listado'!$DE$153:$DE$1048576,0),MATCH((CUADRO!J$5&amp;$E698),'Hoja de Trabajo para listado'!$DE$151:$DG$151,0)),0)+IFERROR(INDEX('Hoja de Trabajo para listado'!$CD$155:$DC$1048576,MATCH($A698,'Hoja de Trabajo para listado'!$CD$155:$CD$1048576,0),MATCH((CUADRO!J$5&amp;$E698),'Hoja de Trabajo para listado'!$CD$151:$DC$151,0)),0)</f>
        <v>0</v>
      </c>
      <c r="K698" s="243">
        <f ca="1">+IFERROR(INDEX('Hoja de Trabajo para listado'!$A$155:$Z$1048576,MATCH($A698,'Hoja de Trabajo para listado'!$A$155:$A$1048576,0),MATCH((CUADRO!K$5&amp;$E698),'Hoja de Trabajo para listado'!$A$151:$Z$151,0)),0)+IFERROR(INDEX('Hoja de Trabajo para listado'!$AB$155:$BA$1048576,MATCH($A698,'Hoja de Trabajo para listado'!$AB$155:$AB$1048576,0),MATCH((CUADRO!K$5&amp;$E698),'Hoja de Trabajo para listado'!$AB$151:$BA$151,0)),0)+IFERROR(INDEX('Hoja de Trabajo para listado'!$BC$155:$CB$1048576,MATCH($A698,'Hoja de Trabajo para listado'!$BC$155:$BC$1048576,0),MATCH((CUADRO!K$5&amp;$E698),'Hoja de Trabajo para listado'!$BC$151:$CB$151,0)),0)+IFERROR(INDEX('Hoja de Trabajo para listado'!$DE$153:$DG$274,MATCH($A698,'Hoja de Trabajo para listado'!$DE$153:$DE$1048576,0),MATCH((CUADRO!K$5&amp;$E698),'Hoja de Trabajo para listado'!$DE$151:$DG$151,0)),0)+IFERROR(INDEX('Hoja de Trabajo para listado'!$CD$155:$DC$1048576,MATCH($A698,'Hoja de Trabajo para listado'!$CD$155:$CD$1048576,0),MATCH((CUADRO!K$5&amp;$E698),'Hoja de Trabajo para listado'!$CD$151:$DC$151,0)),0)</f>
        <v>0</v>
      </c>
      <c r="L698" s="243">
        <f ca="1">+IFERROR(INDEX('Hoja de Trabajo para listado'!$A$155:$Z$1048576,MATCH($A698,'Hoja de Trabajo para listado'!$A$155:$A$1048576,0),MATCH((CUADRO!L$5&amp;$E698),'Hoja de Trabajo para listado'!$A$151:$Z$151,0)),0)+IFERROR(INDEX('Hoja de Trabajo para listado'!$AB$155:$BA$1048576,MATCH($A698,'Hoja de Trabajo para listado'!$AB$155:$AB$1048576,0),MATCH((CUADRO!L$5&amp;$E698),'Hoja de Trabajo para listado'!$AB$151:$BA$151,0)),0)+IFERROR(INDEX('Hoja de Trabajo para listado'!$BC$155:$CB$1048576,MATCH($A698,'Hoja de Trabajo para listado'!$BC$155:$BC$1048576,0),MATCH((CUADRO!L$5&amp;$E698),'Hoja de Trabajo para listado'!$BC$151:$CB$151,0)),0)+IFERROR(INDEX('Hoja de Trabajo para listado'!$DE$153:$DG$274,MATCH($A698,'Hoja de Trabajo para listado'!$DE$153:$DE$1048576,0),MATCH((CUADRO!L$5&amp;$E698),'Hoja de Trabajo para listado'!$DE$151:$DG$151,0)),0)+IFERROR(INDEX('Hoja de Trabajo para listado'!$CD$155:$DC$1048576,MATCH($A698,'Hoja de Trabajo para listado'!$CD$155:$CD$1048576,0),MATCH((CUADRO!L$5&amp;$E698),'Hoja de Trabajo para listado'!$CD$151:$DC$151,0)),0)</f>
        <v>0</v>
      </c>
      <c r="M698" s="243">
        <f ca="1">+IFERROR(INDEX('Hoja de Trabajo para listado'!$A$155:$Z$1048576,MATCH($A698,'Hoja de Trabajo para listado'!$A$155:$A$1048576,0),MATCH((CUADRO!M$5&amp;$E698),'Hoja de Trabajo para listado'!$A$151:$Z$151,0)),0)+IFERROR(INDEX('Hoja de Trabajo para listado'!$AB$155:$BA$1048576,MATCH($A698,'Hoja de Trabajo para listado'!$AB$155:$AB$1048576,0),MATCH((CUADRO!M$5&amp;$E698),'Hoja de Trabajo para listado'!$AB$151:$BA$151,0)),0)+IFERROR(INDEX('Hoja de Trabajo para listado'!$BC$155:$CB$1048576,MATCH($A698,'Hoja de Trabajo para listado'!$BC$155:$BC$1048576,0),MATCH((CUADRO!M$5&amp;$E698),'Hoja de Trabajo para listado'!$BC$151:$CB$151,0)),0)+IFERROR(INDEX('Hoja de Trabajo para listado'!$DE$153:$DG$274,MATCH($A698,'Hoja de Trabajo para listado'!$DE$153:$DE$1048576,0),MATCH((CUADRO!M$5&amp;$E698),'Hoja de Trabajo para listado'!$DE$151:$DG$151,0)),0)+IFERROR(INDEX('Hoja de Trabajo para listado'!$CD$155:$DC$1048576,MATCH($A698,'Hoja de Trabajo para listado'!$CD$155:$CD$1048576,0),MATCH((CUADRO!M$5&amp;$E698),'Hoja de Trabajo para listado'!$CD$151:$DC$151,0)),0)</f>
        <v>0</v>
      </c>
      <c r="N698" s="243">
        <f ca="1">+IFERROR(INDEX('Hoja de Trabajo para listado'!$A$155:$Z$1048576,MATCH($A698,'Hoja de Trabajo para listado'!$A$155:$A$1048576,0),MATCH((CUADRO!N$5&amp;$E698),'Hoja de Trabajo para listado'!$A$151:$Z$151,0)),0)+IFERROR(INDEX('Hoja de Trabajo para listado'!$AB$155:$BA$1048576,MATCH($A698,'Hoja de Trabajo para listado'!$AB$155:$AB$1048576,0),MATCH((CUADRO!N$5&amp;$E698),'Hoja de Trabajo para listado'!$AB$151:$BA$151,0)),0)+IFERROR(INDEX('Hoja de Trabajo para listado'!$BC$155:$CB$1048576,MATCH($A698,'Hoja de Trabajo para listado'!$BC$155:$BC$1048576,0),MATCH((CUADRO!N$5&amp;$E698),'Hoja de Trabajo para listado'!$BC$151:$CB$151,0)),0)+IFERROR(INDEX('Hoja de Trabajo para listado'!$DE$153:$DG$274,MATCH($A698,'Hoja de Trabajo para listado'!$DE$153:$DE$1048576,0),MATCH((CUADRO!N$5&amp;$E698),'Hoja de Trabajo para listado'!$DE$151:$DG$151,0)),0)+IFERROR(INDEX('Hoja de Trabajo para listado'!$CD$155:$DC$1048576,MATCH($A698,'Hoja de Trabajo para listado'!$CD$155:$CD$1048576,0),MATCH((CUADRO!N$5&amp;$E698),'Hoja de Trabajo para listado'!$CD$151:$DC$151,0)),0)</f>
        <v>0</v>
      </c>
      <c r="O698" s="243">
        <f ca="1">+IFERROR(INDEX('Hoja de Trabajo para listado'!$A$155:$Z$1048576,MATCH($A698,'Hoja de Trabajo para listado'!$A$155:$A$1048576,0),MATCH((CUADRO!O$5&amp;$E698),'Hoja de Trabajo para listado'!$A$151:$Z$151,0)),0)+IFERROR(INDEX('Hoja de Trabajo para listado'!$AB$155:$BA$1048576,MATCH($A698,'Hoja de Trabajo para listado'!$AB$155:$AB$1048576,0),MATCH((CUADRO!O$5&amp;$E698),'Hoja de Trabajo para listado'!$AB$151:$BA$151,0)),0)+IFERROR(INDEX('Hoja de Trabajo para listado'!$BC$155:$CB$1048576,MATCH($A698,'Hoja de Trabajo para listado'!$BC$155:$BC$1048576,0),MATCH((CUADRO!O$5&amp;$E698),'Hoja de Trabajo para listado'!$BC$151:$CB$151,0)),0)+IFERROR(INDEX('Hoja de Trabajo para listado'!$DE$153:$DG$274,MATCH($A698,'Hoja de Trabajo para listado'!$DE$153:$DE$1048576,0),MATCH((CUADRO!O$5&amp;$E698),'Hoja de Trabajo para listado'!$DE$151:$DG$151,0)),0)+IFERROR(INDEX('Hoja de Trabajo para listado'!$CD$155:$DC$1048576,MATCH($A698,'Hoja de Trabajo para listado'!$CD$155:$CD$1048576,0),MATCH((CUADRO!O$5&amp;$E698),'Hoja de Trabajo para listado'!$CD$151:$DC$151,0)),0)</f>
        <v>0</v>
      </c>
      <c r="P698" s="243">
        <f ca="1">+IFERROR(INDEX('Hoja de Trabajo para listado'!$A$155:$Z$1048576,MATCH($A698,'Hoja de Trabajo para listado'!$A$155:$A$1048576,0),MATCH((CUADRO!P$5&amp;$E698),'Hoja de Trabajo para listado'!$A$151:$Z$151,0)),0)+IFERROR(INDEX('Hoja de Trabajo para listado'!$AB$155:$BA$1048576,MATCH($A698,'Hoja de Trabajo para listado'!$AB$155:$AB$1048576,0),MATCH((CUADRO!P$5&amp;$E698),'Hoja de Trabajo para listado'!$AB$151:$BA$151,0)),0)+IFERROR(INDEX('Hoja de Trabajo para listado'!$BC$155:$CB$1048576,MATCH($A698,'Hoja de Trabajo para listado'!$BC$155:$BC$1048576,0),MATCH((CUADRO!P$5&amp;$E698),'Hoja de Trabajo para listado'!$BC$151:$CB$151,0)),0)+IFERROR(INDEX('Hoja de Trabajo para listado'!$DE$153:$DG$274,MATCH($A698,'Hoja de Trabajo para listado'!$DE$153:$DE$1048576,0),MATCH((CUADRO!P$5&amp;$E698),'Hoja de Trabajo para listado'!$DE$151:$DG$151,0)),0)+IFERROR(INDEX('Hoja de Trabajo para listado'!$CD$155:$DC$1048576,MATCH($A698,'Hoja de Trabajo para listado'!$CD$155:$CD$1048576,0),MATCH((CUADRO!P$5&amp;$E698),'Hoja de Trabajo para listado'!$CD$151:$DC$151,0)),0)</f>
        <v>0</v>
      </c>
      <c r="Q698" s="243">
        <f ca="1">+IFERROR(INDEX('Hoja de Trabajo para listado'!$A$155:$Z$1048576,MATCH($A698,'Hoja de Trabajo para listado'!$A$155:$A$1048576,0),MATCH((CUADRO!Q$5&amp;$E698),'Hoja de Trabajo para listado'!$A$151:$Z$151,0)),0)+IFERROR(INDEX('Hoja de Trabajo para listado'!$AB$155:$BA$1048576,MATCH($A698,'Hoja de Trabajo para listado'!$AB$155:$AB$1048576,0),MATCH((CUADRO!Q$5&amp;$E698),'Hoja de Trabajo para listado'!$AB$151:$BA$151,0)),0)+IFERROR(INDEX('Hoja de Trabajo para listado'!$BC$155:$CB$1048576,MATCH($A698,'Hoja de Trabajo para listado'!$BC$155:$BC$1048576,0),MATCH((CUADRO!Q$5&amp;$E698),'Hoja de Trabajo para listado'!$BC$151:$CB$151,0)),0)+IFERROR(INDEX('Hoja de Trabajo para listado'!$DE$153:$DG$274,MATCH($A698,'Hoja de Trabajo para listado'!$DE$153:$DE$1048576,0),MATCH((CUADRO!Q$5&amp;$E698),'Hoja de Trabajo para listado'!$DE$151:$DG$151,0)),0)+IFERROR(INDEX('Hoja de Trabajo para listado'!$CD$155:$DC$1048576,MATCH($A698,'Hoja de Trabajo para listado'!$CD$155:$CD$1048576,0),MATCH((CUADRO!Q$5&amp;$E698),'Hoja de Trabajo para listado'!$CD$151:$DC$151,0)),0)</f>
        <v>0</v>
      </c>
      <c r="R698" s="243">
        <f t="shared" ca="1" si="23"/>
        <v>0</v>
      </c>
      <c r="S698" s="249"/>
      <c r="T698" s="243">
        <f ca="1">+T699</f>
        <v>0</v>
      </c>
      <c r="U698" s="242">
        <f t="shared" si="24"/>
        <v>1</v>
      </c>
      <c r="V698" s="333" t="str">
        <f>+VLOOKUP(A698,bd_lista!$A$3:$E$590,5,FALSE)</f>
        <v>Gobiernos Autonomos Municipales</v>
      </c>
      <c r="W698" s="391" t="str">
        <f>+V698</f>
        <v>Gobiernos Autonomos Municipales</v>
      </c>
      <c r="X698" s="242">
        <f>+VLOOKUP(A698,[4]Sheet1!$A$13:$D$744,4,FALSE)</f>
        <v>0</v>
      </c>
      <c r="Y698" s="242" t="e">
        <f>+VLOOKUP(X698,bd_lista!$A$3:$C$590,3,FALSE)</f>
        <v>#N/A</v>
      </c>
      <c r="Z698" s="294">
        <f>+X698</f>
        <v>0</v>
      </c>
      <c r="AA698" s="295" t="e">
        <f>+Y698</f>
        <v>#N/A</v>
      </c>
    </row>
    <row r="699" spans="1:27" customFormat="1" ht="15" hidden="1" customHeight="1">
      <c r="A699" s="32">
        <v>1315</v>
      </c>
      <c r="B699" s="388"/>
      <c r="C699" s="247" t="str">
        <f>+VLOOKUP(A699,bd_lista!$A$3:$C$590,3,FALSE)</f>
        <v>Gobierno Autónomo Municipal de Punata</v>
      </c>
      <c r="D699" s="390"/>
      <c r="E699" s="244" t="s">
        <v>1305</v>
      </c>
      <c r="F699" s="243">
        <f ca="1">+IFERROR(INDEX('Hoja de Trabajo para listado'!$A$155:$Z$1048576,MATCH($A699,'Hoja de Trabajo para listado'!$A$155:$A$1048576,0),MATCH((CUADRO!F$5&amp;$E699),'Hoja de Trabajo para listado'!$A$151:$Z$151,0)),0)+IFERROR(INDEX('Hoja de Trabajo para listado'!$AB$155:$BA$1048576,MATCH($A699,'Hoja de Trabajo para listado'!$AB$155:$AB$1048576,0),MATCH((CUADRO!F$5&amp;$E699),'Hoja de Trabajo para listado'!$AB$151:$BA$151,0)),0)+IFERROR(INDEX('Hoja de Trabajo para listado'!$BC$155:$CB$1048576,MATCH($A699,'Hoja de Trabajo para listado'!$BC$155:$BC$1048576,0),MATCH((CUADRO!F$5&amp;$E699),'Hoja de Trabajo para listado'!$BC$151:$CB$151,0)),0)+IFERROR(INDEX('Hoja de Trabajo para listado'!$DE$153:$DG$274,MATCH($A699,'Hoja de Trabajo para listado'!$DE$153:$DE$1048576,0),MATCH((CUADRO!F$5&amp;$E699),'Hoja de Trabajo para listado'!$DE$151:$DG$151,0)),0)+IFERROR(INDEX('Hoja de Trabajo para listado'!$CD$155:$DC$1048576,MATCH($A699,'Hoja de Trabajo para listado'!$CD$155:$CD$1048576,0),MATCH((CUADRO!F$5&amp;$E699),'Hoja de Trabajo para listado'!$CD$151:$DC$151,0)),0)</f>
        <v>0</v>
      </c>
      <c r="G699" s="243">
        <f ca="1">+IFERROR(INDEX('Hoja de Trabajo para listado'!$A$155:$Z$1048576,MATCH($A699,'Hoja de Trabajo para listado'!$A$155:$A$1048576,0),MATCH((CUADRO!G$5&amp;$E699),'Hoja de Trabajo para listado'!$A$151:$Z$151,0)),0)+IFERROR(INDEX('Hoja de Trabajo para listado'!$AB$155:$BA$1048576,MATCH($A699,'Hoja de Trabajo para listado'!$AB$155:$AB$1048576,0),MATCH((CUADRO!G$5&amp;$E699),'Hoja de Trabajo para listado'!$AB$151:$BA$151,0)),0)+IFERROR(INDEX('Hoja de Trabajo para listado'!$BC$155:$CB$1048576,MATCH($A699,'Hoja de Trabajo para listado'!$BC$155:$BC$1048576,0),MATCH((CUADRO!G$5&amp;$E699),'Hoja de Trabajo para listado'!$BC$151:$CB$151,0)),0)+IFERROR(INDEX('Hoja de Trabajo para listado'!$DE$153:$DG$274,MATCH($A699,'Hoja de Trabajo para listado'!$DE$153:$DE$1048576,0),MATCH((CUADRO!G$5&amp;$E699),'Hoja de Trabajo para listado'!$DE$151:$DG$151,0)),0)+IFERROR(INDEX('Hoja de Trabajo para listado'!$CD$155:$DC$1048576,MATCH($A699,'Hoja de Trabajo para listado'!$CD$155:$CD$1048576,0),MATCH((CUADRO!G$5&amp;$E699),'Hoja de Trabajo para listado'!$CD$151:$DC$151,0)),0)</f>
        <v>0</v>
      </c>
      <c r="H699" s="243">
        <f ca="1">+IFERROR(INDEX('Hoja de Trabajo para listado'!$A$155:$Z$1048576,MATCH($A699,'Hoja de Trabajo para listado'!$A$155:$A$1048576,0),MATCH((CUADRO!H$5&amp;$E699),'Hoja de Trabajo para listado'!$A$151:$Z$151,0)),0)+IFERROR(INDEX('Hoja de Trabajo para listado'!$AB$155:$BA$1048576,MATCH($A699,'Hoja de Trabajo para listado'!$AB$155:$AB$1048576,0),MATCH((CUADRO!H$5&amp;$E699),'Hoja de Trabajo para listado'!$AB$151:$BA$151,0)),0)+IFERROR(INDEX('Hoja de Trabajo para listado'!$BC$155:$CB$1048576,MATCH($A699,'Hoja de Trabajo para listado'!$BC$155:$BC$1048576,0),MATCH((CUADRO!H$5&amp;$E699),'Hoja de Trabajo para listado'!$BC$151:$CB$151,0)),0)+IFERROR(INDEX('Hoja de Trabajo para listado'!$DE$153:$DG$274,MATCH($A699,'Hoja de Trabajo para listado'!$DE$153:$DE$1048576,0),MATCH((CUADRO!H$5&amp;$E699),'Hoja de Trabajo para listado'!$DE$151:$DG$151,0)),0)+IFERROR(INDEX('Hoja de Trabajo para listado'!$CD$155:$DC$1048576,MATCH($A699,'Hoja de Trabajo para listado'!$CD$155:$CD$1048576,0),MATCH((CUADRO!H$5&amp;$E699),'Hoja de Trabajo para listado'!$CD$151:$DC$151,0)),0)</f>
        <v>0</v>
      </c>
      <c r="I699" s="243">
        <f ca="1">+IFERROR(INDEX('Hoja de Trabajo para listado'!$A$155:$Z$1048576,MATCH($A699,'Hoja de Trabajo para listado'!$A$155:$A$1048576,0),MATCH((CUADRO!I$5&amp;$E699),'Hoja de Trabajo para listado'!$A$151:$Z$151,0)),0)+IFERROR(INDEX('Hoja de Trabajo para listado'!$AB$155:$BA$1048576,MATCH($A699,'Hoja de Trabajo para listado'!$AB$155:$AB$1048576,0),MATCH((CUADRO!I$5&amp;$E699),'Hoja de Trabajo para listado'!$AB$151:$BA$151,0)),0)+IFERROR(INDEX('Hoja de Trabajo para listado'!$BC$155:$CB$1048576,MATCH($A699,'Hoja de Trabajo para listado'!$BC$155:$BC$1048576,0),MATCH((CUADRO!I$5&amp;$E699),'Hoja de Trabajo para listado'!$BC$151:$CB$151,0)),0)+IFERROR(INDEX('Hoja de Trabajo para listado'!$DE$153:$DG$274,MATCH($A699,'Hoja de Trabajo para listado'!$DE$153:$DE$1048576,0),MATCH((CUADRO!I$5&amp;$E699),'Hoja de Trabajo para listado'!$DE$151:$DG$151,0)),0)+IFERROR(INDEX('Hoja de Trabajo para listado'!$CD$155:$DC$1048576,MATCH($A699,'Hoja de Trabajo para listado'!$CD$155:$CD$1048576,0),MATCH((CUADRO!I$5&amp;$E699),'Hoja de Trabajo para listado'!$CD$151:$DC$151,0)),0)</f>
        <v>0</v>
      </c>
      <c r="J699" s="243">
        <f ca="1">+IFERROR(INDEX('Hoja de Trabajo para listado'!$A$155:$Z$1048576,MATCH($A699,'Hoja de Trabajo para listado'!$A$155:$A$1048576,0),MATCH((CUADRO!J$5&amp;$E699),'Hoja de Trabajo para listado'!$A$151:$Z$151,0)),0)+IFERROR(INDEX('Hoja de Trabajo para listado'!$AB$155:$BA$1048576,MATCH($A699,'Hoja de Trabajo para listado'!$AB$155:$AB$1048576,0),MATCH((CUADRO!J$5&amp;$E699),'Hoja de Trabajo para listado'!$AB$151:$BA$151,0)),0)+IFERROR(INDEX('Hoja de Trabajo para listado'!$BC$155:$CB$1048576,MATCH($A699,'Hoja de Trabajo para listado'!$BC$155:$BC$1048576,0),MATCH((CUADRO!J$5&amp;$E699),'Hoja de Trabajo para listado'!$BC$151:$CB$151,0)),0)+IFERROR(INDEX('Hoja de Trabajo para listado'!$DE$153:$DG$274,MATCH($A699,'Hoja de Trabajo para listado'!$DE$153:$DE$1048576,0),MATCH((CUADRO!J$5&amp;$E699),'Hoja de Trabajo para listado'!$DE$151:$DG$151,0)),0)+IFERROR(INDEX('Hoja de Trabajo para listado'!$CD$155:$DC$1048576,MATCH($A699,'Hoja de Trabajo para listado'!$CD$155:$CD$1048576,0),MATCH((CUADRO!J$5&amp;$E699),'Hoja de Trabajo para listado'!$CD$151:$DC$151,0)),0)</f>
        <v>0</v>
      </c>
      <c r="K699" s="243">
        <f ca="1">+IFERROR(INDEX('Hoja de Trabajo para listado'!$A$155:$Z$1048576,MATCH($A699,'Hoja de Trabajo para listado'!$A$155:$A$1048576,0),MATCH((CUADRO!K$5&amp;$E699),'Hoja de Trabajo para listado'!$A$151:$Z$151,0)),0)+IFERROR(INDEX('Hoja de Trabajo para listado'!$AB$155:$BA$1048576,MATCH($A699,'Hoja de Trabajo para listado'!$AB$155:$AB$1048576,0),MATCH((CUADRO!K$5&amp;$E699),'Hoja de Trabajo para listado'!$AB$151:$BA$151,0)),0)+IFERROR(INDEX('Hoja de Trabajo para listado'!$BC$155:$CB$1048576,MATCH($A699,'Hoja de Trabajo para listado'!$BC$155:$BC$1048576,0),MATCH((CUADRO!K$5&amp;$E699),'Hoja de Trabajo para listado'!$BC$151:$CB$151,0)),0)+IFERROR(INDEX('Hoja de Trabajo para listado'!$DE$153:$DG$274,MATCH($A699,'Hoja de Trabajo para listado'!$DE$153:$DE$1048576,0),MATCH((CUADRO!K$5&amp;$E699),'Hoja de Trabajo para listado'!$DE$151:$DG$151,0)),0)+IFERROR(INDEX('Hoja de Trabajo para listado'!$CD$155:$DC$1048576,MATCH($A699,'Hoja de Trabajo para listado'!$CD$155:$CD$1048576,0),MATCH((CUADRO!K$5&amp;$E699),'Hoja de Trabajo para listado'!$CD$151:$DC$151,0)),0)</f>
        <v>0</v>
      </c>
      <c r="L699" s="243">
        <f ca="1">+IFERROR(INDEX('Hoja de Trabajo para listado'!$A$155:$Z$1048576,MATCH($A699,'Hoja de Trabajo para listado'!$A$155:$A$1048576,0),MATCH((CUADRO!L$5&amp;$E699),'Hoja de Trabajo para listado'!$A$151:$Z$151,0)),0)+IFERROR(INDEX('Hoja de Trabajo para listado'!$AB$155:$BA$1048576,MATCH($A699,'Hoja de Trabajo para listado'!$AB$155:$AB$1048576,0),MATCH((CUADRO!L$5&amp;$E699),'Hoja de Trabajo para listado'!$AB$151:$BA$151,0)),0)+IFERROR(INDEX('Hoja de Trabajo para listado'!$BC$155:$CB$1048576,MATCH($A699,'Hoja de Trabajo para listado'!$BC$155:$BC$1048576,0),MATCH((CUADRO!L$5&amp;$E699),'Hoja de Trabajo para listado'!$BC$151:$CB$151,0)),0)+IFERROR(INDEX('Hoja de Trabajo para listado'!$DE$153:$DG$274,MATCH($A699,'Hoja de Trabajo para listado'!$DE$153:$DE$1048576,0),MATCH((CUADRO!L$5&amp;$E699),'Hoja de Trabajo para listado'!$DE$151:$DG$151,0)),0)+IFERROR(INDEX('Hoja de Trabajo para listado'!$CD$155:$DC$1048576,MATCH($A699,'Hoja de Trabajo para listado'!$CD$155:$CD$1048576,0),MATCH((CUADRO!L$5&amp;$E699),'Hoja de Trabajo para listado'!$CD$151:$DC$151,0)),0)</f>
        <v>0</v>
      </c>
      <c r="M699" s="243">
        <f ca="1">+IFERROR(INDEX('Hoja de Trabajo para listado'!$A$155:$Z$1048576,MATCH($A699,'Hoja de Trabajo para listado'!$A$155:$A$1048576,0),MATCH((CUADRO!M$5&amp;$E699),'Hoja de Trabajo para listado'!$A$151:$Z$151,0)),0)+IFERROR(INDEX('Hoja de Trabajo para listado'!$AB$155:$BA$1048576,MATCH($A699,'Hoja de Trabajo para listado'!$AB$155:$AB$1048576,0),MATCH((CUADRO!M$5&amp;$E699),'Hoja de Trabajo para listado'!$AB$151:$BA$151,0)),0)+IFERROR(INDEX('Hoja de Trabajo para listado'!$BC$155:$CB$1048576,MATCH($A699,'Hoja de Trabajo para listado'!$BC$155:$BC$1048576,0),MATCH((CUADRO!M$5&amp;$E699),'Hoja de Trabajo para listado'!$BC$151:$CB$151,0)),0)+IFERROR(INDEX('Hoja de Trabajo para listado'!$DE$153:$DG$274,MATCH($A699,'Hoja de Trabajo para listado'!$DE$153:$DE$1048576,0),MATCH((CUADRO!M$5&amp;$E699),'Hoja de Trabajo para listado'!$DE$151:$DG$151,0)),0)+IFERROR(INDEX('Hoja de Trabajo para listado'!$CD$155:$DC$1048576,MATCH($A699,'Hoja de Trabajo para listado'!$CD$155:$CD$1048576,0),MATCH((CUADRO!M$5&amp;$E699),'Hoja de Trabajo para listado'!$CD$151:$DC$151,0)),0)</f>
        <v>0</v>
      </c>
      <c r="N699" s="243">
        <f ca="1">+IFERROR(INDEX('Hoja de Trabajo para listado'!$A$155:$Z$1048576,MATCH($A699,'Hoja de Trabajo para listado'!$A$155:$A$1048576,0),MATCH((CUADRO!N$5&amp;$E699),'Hoja de Trabajo para listado'!$A$151:$Z$151,0)),0)+IFERROR(INDEX('Hoja de Trabajo para listado'!$AB$155:$BA$1048576,MATCH($A699,'Hoja de Trabajo para listado'!$AB$155:$AB$1048576,0),MATCH((CUADRO!N$5&amp;$E699),'Hoja de Trabajo para listado'!$AB$151:$BA$151,0)),0)+IFERROR(INDEX('Hoja de Trabajo para listado'!$BC$155:$CB$1048576,MATCH($A699,'Hoja de Trabajo para listado'!$BC$155:$BC$1048576,0),MATCH((CUADRO!N$5&amp;$E699),'Hoja de Trabajo para listado'!$BC$151:$CB$151,0)),0)+IFERROR(INDEX('Hoja de Trabajo para listado'!$DE$153:$DG$274,MATCH($A699,'Hoja de Trabajo para listado'!$DE$153:$DE$1048576,0),MATCH((CUADRO!N$5&amp;$E699),'Hoja de Trabajo para listado'!$DE$151:$DG$151,0)),0)+IFERROR(INDEX('Hoja de Trabajo para listado'!$CD$155:$DC$1048576,MATCH($A699,'Hoja de Trabajo para listado'!$CD$155:$CD$1048576,0),MATCH((CUADRO!N$5&amp;$E699),'Hoja de Trabajo para listado'!$CD$151:$DC$151,0)),0)</f>
        <v>0</v>
      </c>
      <c r="O699" s="243">
        <f ca="1">+IFERROR(INDEX('Hoja de Trabajo para listado'!$A$155:$Z$1048576,MATCH($A699,'Hoja de Trabajo para listado'!$A$155:$A$1048576,0),MATCH((CUADRO!O$5&amp;$E699),'Hoja de Trabajo para listado'!$A$151:$Z$151,0)),0)+IFERROR(INDEX('Hoja de Trabajo para listado'!$AB$155:$BA$1048576,MATCH($A699,'Hoja de Trabajo para listado'!$AB$155:$AB$1048576,0),MATCH((CUADRO!O$5&amp;$E699),'Hoja de Trabajo para listado'!$AB$151:$BA$151,0)),0)+IFERROR(INDEX('Hoja de Trabajo para listado'!$BC$155:$CB$1048576,MATCH($A699,'Hoja de Trabajo para listado'!$BC$155:$BC$1048576,0),MATCH((CUADRO!O$5&amp;$E699),'Hoja de Trabajo para listado'!$BC$151:$CB$151,0)),0)+IFERROR(INDEX('Hoja de Trabajo para listado'!$DE$153:$DG$274,MATCH($A699,'Hoja de Trabajo para listado'!$DE$153:$DE$1048576,0),MATCH((CUADRO!O$5&amp;$E699),'Hoja de Trabajo para listado'!$DE$151:$DG$151,0)),0)+IFERROR(INDEX('Hoja de Trabajo para listado'!$CD$155:$DC$1048576,MATCH($A699,'Hoja de Trabajo para listado'!$CD$155:$CD$1048576,0),MATCH((CUADRO!O$5&amp;$E699),'Hoja de Trabajo para listado'!$CD$151:$DC$151,0)),0)</f>
        <v>0</v>
      </c>
      <c r="P699" s="243">
        <f ca="1">+IFERROR(INDEX('Hoja de Trabajo para listado'!$A$155:$Z$1048576,MATCH($A699,'Hoja de Trabajo para listado'!$A$155:$A$1048576,0),MATCH((CUADRO!P$5&amp;$E699),'Hoja de Trabajo para listado'!$A$151:$Z$151,0)),0)+IFERROR(INDEX('Hoja de Trabajo para listado'!$AB$155:$BA$1048576,MATCH($A699,'Hoja de Trabajo para listado'!$AB$155:$AB$1048576,0),MATCH((CUADRO!P$5&amp;$E699),'Hoja de Trabajo para listado'!$AB$151:$BA$151,0)),0)+IFERROR(INDEX('Hoja de Trabajo para listado'!$BC$155:$CB$1048576,MATCH($A699,'Hoja de Trabajo para listado'!$BC$155:$BC$1048576,0),MATCH((CUADRO!P$5&amp;$E699),'Hoja de Trabajo para listado'!$BC$151:$CB$151,0)),0)+IFERROR(INDEX('Hoja de Trabajo para listado'!$DE$153:$DG$274,MATCH($A699,'Hoja de Trabajo para listado'!$DE$153:$DE$1048576,0),MATCH((CUADRO!P$5&amp;$E699),'Hoja de Trabajo para listado'!$DE$151:$DG$151,0)),0)+IFERROR(INDEX('Hoja de Trabajo para listado'!$CD$155:$DC$1048576,MATCH($A699,'Hoja de Trabajo para listado'!$CD$155:$CD$1048576,0),MATCH((CUADRO!P$5&amp;$E699),'Hoja de Trabajo para listado'!$CD$151:$DC$151,0)),0)</f>
        <v>0</v>
      </c>
      <c r="Q699" s="243">
        <f ca="1">+IFERROR(INDEX('Hoja de Trabajo para listado'!$A$155:$Z$1048576,MATCH($A699,'Hoja de Trabajo para listado'!$A$155:$A$1048576,0),MATCH((CUADRO!Q$5&amp;$E699),'Hoja de Trabajo para listado'!$A$151:$Z$151,0)),0)+IFERROR(INDEX('Hoja de Trabajo para listado'!$AB$155:$BA$1048576,MATCH($A699,'Hoja de Trabajo para listado'!$AB$155:$AB$1048576,0),MATCH((CUADRO!Q$5&amp;$E699),'Hoja de Trabajo para listado'!$AB$151:$BA$151,0)),0)+IFERROR(INDEX('Hoja de Trabajo para listado'!$BC$155:$CB$1048576,MATCH($A699,'Hoja de Trabajo para listado'!$BC$155:$BC$1048576,0),MATCH((CUADRO!Q$5&amp;$E699),'Hoja de Trabajo para listado'!$BC$151:$CB$151,0)),0)+IFERROR(INDEX('Hoja de Trabajo para listado'!$DE$153:$DG$274,MATCH($A699,'Hoja de Trabajo para listado'!$DE$153:$DE$1048576,0),MATCH((CUADRO!Q$5&amp;$E699),'Hoja de Trabajo para listado'!$DE$151:$DG$151,0)),0)+IFERROR(INDEX('Hoja de Trabajo para listado'!$CD$155:$DC$1048576,MATCH($A699,'Hoja de Trabajo para listado'!$CD$155:$CD$1048576,0),MATCH((CUADRO!Q$5&amp;$E699),'Hoja de Trabajo para listado'!$CD$151:$DC$151,0)),0)</f>
        <v>0</v>
      </c>
      <c r="R699" s="243">
        <f t="shared" ca="1" si="23"/>
        <v>0</v>
      </c>
      <c r="S699" s="249">
        <f ca="1">+R698+R699</f>
        <v>0</v>
      </c>
      <c r="T699" s="243">
        <f ca="1">+S699</f>
        <v>0</v>
      </c>
      <c r="U699" s="242">
        <f t="shared" si="24"/>
        <v>2</v>
      </c>
      <c r="V699" s="333" t="str">
        <f>+VLOOKUP(A699,bd_lista!$A$3:$E$590,5,FALSE)</f>
        <v>Gobiernos Autonomos Municipales</v>
      </c>
      <c r="W699" s="392"/>
      <c r="X699" s="242">
        <f>+VLOOKUP(A699,[4]Sheet1!$A$13:$D$744,4,FALSE)</f>
        <v>0</v>
      </c>
      <c r="Y699" s="242" t="e">
        <f>+VLOOKUP(X699,bd_lista!$A$3:$C$590,3,FALSE)</f>
        <v>#N/A</v>
      </c>
      <c r="Z699" s="292"/>
      <c r="AA699" s="293"/>
    </row>
    <row r="700" spans="1:27" customFormat="1" ht="15" hidden="1" customHeight="1">
      <c r="A700" s="32">
        <v>1316</v>
      </c>
      <c r="B700" s="387">
        <f>+A700</f>
        <v>1316</v>
      </c>
      <c r="C700" s="247" t="str">
        <f>+VLOOKUP(A700,bd_lista!$A$3:$C$590,3,FALSE)</f>
        <v>Gobierno Autónomo Municipal de Villa Rivero</v>
      </c>
      <c r="D700" s="389" t="str">
        <f>+C700</f>
        <v>Gobierno Autónomo Municipal de Villa Rivero</v>
      </c>
      <c r="E700" s="242" t="s">
        <v>1304</v>
      </c>
      <c r="F700" s="243">
        <f ca="1">+IFERROR(INDEX('Hoja de Trabajo para listado'!$A$155:$Z$1048576,MATCH($A700,'Hoja de Trabajo para listado'!$A$155:$A$1048576,0),MATCH((CUADRO!F$5&amp;$E700),'Hoja de Trabajo para listado'!$A$151:$Z$151,0)),0)+IFERROR(INDEX('Hoja de Trabajo para listado'!$AB$155:$BA$1048576,MATCH($A700,'Hoja de Trabajo para listado'!$AB$155:$AB$1048576,0),MATCH((CUADRO!F$5&amp;$E700),'Hoja de Trabajo para listado'!$AB$151:$BA$151,0)),0)+IFERROR(INDEX('Hoja de Trabajo para listado'!$BC$155:$CB$1048576,MATCH($A700,'Hoja de Trabajo para listado'!$BC$155:$BC$1048576,0),MATCH((CUADRO!F$5&amp;$E700),'Hoja de Trabajo para listado'!$BC$151:$CB$151,0)),0)+IFERROR(INDEX('Hoja de Trabajo para listado'!$DE$153:$DG$274,MATCH($A700,'Hoja de Trabajo para listado'!$DE$153:$DE$1048576,0),MATCH((CUADRO!F$5&amp;$E700),'Hoja de Trabajo para listado'!$DE$151:$DG$151,0)),0)+IFERROR(INDEX('Hoja de Trabajo para listado'!$CD$155:$DC$1048576,MATCH($A700,'Hoja de Trabajo para listado'!$CD$155:$CD$1048576,0),MATCH((CUADRO!F$5&amp;$E700),'Hoja de Trabajo para listado'!$CD$151:$DC$151,0)),0)</f>
        <v>0</v>
      </c>
      <c r="G700" s="243">
        <f ca="1">+IFERROR(INDEX('Hoja de Trabajo para listado'!$A$155:$Z$1048576,MATCH($A700,'Hoja de Trabajo para listado'!$A$155:$A$1048576,0),MATCH((CUADRO!G$5&amp;$E700),'Hoja de Trabajo para listado'!$A$151:$Z$151,0)),0)+IFERROR(INDEX('Hoja de Trabajo para listado'!$AB$155:$BA$1048576,MATCH($A700,'Hoja de Trabajo para listado'!$AB$155:$AB$1048576,0),MATCH((CUADRO!G$5&amp;$E700),'Hoja de Trabajo para listado'!$AB$151:$BA$151,0)),0)+IFERROR(INDEX('Hoja de Trabajo para listado'!$BC$155:$CB$1048576,MATCH($A700,'Hoja de Trabajo para listado'!$BC$155:$BC$1048576,0),MATCH((CUADRO!G$5&amp;$E700),'Hoja de Trabajo para listado'!$BC$151:$CB$151,0)),0)+IFERROR(INDEX('Hoja de Trabajo para listado'!$DE$153:$DG$274,MATCH($A700,'Hoja de Trabajo para listado'!$DE$153:$DE$1048576,0),MATCH((CUADRO!G$5&amp;$E700),'Hoja de Trabajo para listado'!$DE$151:$DG$151,0)),0)+IFERROR(INDEX('Hoja de Trabajo para listado'!$CD$155:$DC$1048576,MATCH($A700,'Hoja de Trabajo para listado'!$CD$155:$CD$1048576,0),MATCH((CUADRO!G$5&amp;$E700),'Hoja de Trabajo para listado'!$CD$151:$DC$151,0)),0)</f>
        <v>0</v>
      </c>
      <c r="H700" s="243">
        <f ca="1">+IFERROR(INDEX('Hoja de Trabajo para listado'!$A$155:$Z$1048576,MATCH($A700,'Hoja de Trabajo para listado'!$A$155:$A$1048576,0),MATCH((CUADRO!H$5&amp;$E700),'Hoja de Trabajo para listado'!$A$151:$Z$151,0)),0)+IFERROR(INDEX('Hoja de Trabajo para listado'!$AB$155:$BA$1048576,MATCH($A700,'Hoja de Trabajo para listado'!$AB$155:$AB$1048576,0),MATCH((CUADRO!H$5&amp;$E700),'Hoja de Trabajo para listado'!$AB$151:$BA$151,0)),0)+IFERROR(INDEX('Hoja de Trabajo para listado'!$BC$155:$CB$1048576,MATCH($A700,'Hoja de Trabajo para listado'!$BC$155:$BC$1048576,0),MATCH((CUADRO!H$5&amp;$E700),'Hoja de Trabajo para listado'!$BC$151:$CB$151,0)),0)+IFERROR(INDEX('Hoja de Trabajo para listado'!$DE$153:$DG$274,MATCH($A700,'Hoja de Trabajo para listado'!$DE$153:$DE$1048576,0),MATCH((CUADRO!H$5&amp;$E700),'Hoja de Trabajo para listado'!$DE$151:$DG$151,0)),0)+IFERROR(INDEX('Hoja de Trabajo para listado'!$CD$155:$DC$1048576,MATCH($A700,'Hoja de Trabajo para listado'!$CD$155:$CD$1048576,0),MATCH((CUADRO!H$5&amp;$E700),'Hoja de Trabajo para listado'!$CD$151:$DC$151,0)),0)</f>
        <v>0</v>
      </c>
      <c r="I700" s="243">
        <f ca="1">+IFERROR(INDEX('Hoja de Trabajo para listado'!$A$155:$Z$1048576,MATCH($A700,'Hoja de Trabajo para listado'!$A$155:$A$1048576,0),MATCH((CUADRO!I$5&amp;$E700),'Hoja de Trabajo para listado'!$A$151:$Z$151,0)),0)+IFERROR(INDEX('Hoja de Trabajo para listado'!$AB$155:$BA$1048576,MATCH($A700,'Hoja de Trabajo para listado'!$AB$155:$AB$1048576,0),MATCH((CUADRO!I$5&amp;$E700),'Hoja de Trabajo para listado'!$AB$151:$BA$151,0)),0)+IFERROR(INDEX('Hoja de Trabajo para listado'!$BC$155:$CB$1048576,MATCH($A700,'Hoja de Trabajo para listado'!$BC$155:$BC$1048576,0),MATCH((CUADRO!I$5&amp;$E700),'Hoja de Trabajo para listado'!$BC$151:$CB$151,0)),0)+IFERROR(INDEX('Hoja de Trabajo para listado'!$DE$153:$DG$274,MATCH($A700,'Hoja de Trabajo para listado'!$DE$153:$DE$1048576,0),MATCH((CUADRO!I$5&amp;$E700),'Hoja de Trabajo para listado'!$DE$151:$DG$151,0)),0)+IFERROR(INDEX('Hoja de Trabajo para listado'!$CD$155:$DC$1048576,MATCH($A700,'Hoja de Trabajo para listado'!$CD$155:$CD$1048576,0),MATCH((CUADRO!I$5&amp;$E700),'Hoja de Trabajo para listado'!$CD$151:$DC$151,0)),0)</f>
        <v>0</v>
      </c>
      <c r="J700" s="243">
        <f ca="1">+IFERROR(INDEX('Hoja de Trabajo para listado'!$A$155:$Z$1048576,MATCH($A700,'Hoja de Trabajo para listado'!$A$155:$A$1048576,0),MATCH((CUADRO!J$5&amp;$E700),'Hoja de Trabajo para listado'!$A$151:$Z$151,0)),0)+IFERROR(INDEX('Hoja de Trabajo para listado'!$AB$155:$BA$1048576,MATCH($A700,'Hoja de Trabajo para listado'!$AB$155:$AB$1048576,0),MATCH((CUADRO!J$5&amp;$E700),'Hoja de Trabajo para listado'!$AB$151:$BA$151,0)),0)+IFERROR(INDEX('Hoja de Trabajo para listado'!$BC$155:$CB$1048576,MATCH($A700,'Hoja de Trabajo para listado'!$BC$155:$BC$1048576,0),MATCH((CUADRO!J$5&amp;$E700),'Hoja de Trabajo para listado'!$BC$151:$CB$151,0)),0)+IFERROR(INDEX('Hoja de Trabajo para listado'!$DE$153:$DG$274,MATCH($A700,'Hoja de Trabajo para listado'!$DE$153:$DE$1048576,0),MATCH((CUADRO!J$5&amp;$E700),'Hoja de Trabajo para listado'!$DE$151:$DG$151,0)),0)+IFERROR(INDEX('Hoja de Trabajo para listado'!$CD$155:$DC$1048576,MATCH($A700,'Hoja de Trabajo para listado'!$CD$155:$CD$1048576,0),MATCH((CUADRO!J$5&amp;$E700),'Hoja de Trabajo para listado'!$CD$151:$DC$151,0)),0)</f>
        <v>0</v>
      </c>
      <c r="K700" s="243">
        <f ca="1">+IFERROR(INDEX('Hoja de Trabajo para listado'!$A$155:$Z$1048576,MATCH($A700,'Hoja de Trabajo para listado'!$A$155:$A$1048576,0),MATCH((CUADRO!K$5&amp;$E700),'Hoja de Trabajo para listado'!$A$151:$Z$151,0)),0)+IFERROR(INDEX('Hoja de Trabajo para listado'!$AB$155:$BA$1048576,MATCH($A700,'Hoja de Trabajo para listado'!$AB$155:$AB$1048576,0),MATCH((CUADRO!K$5&amp;$E700),'Hoja de Trabajo para listado'!$AB$151:$BA$151,0)),0)+IFERROR(INDEX('Hoja de Trabajo para listado'!$BC$155:$CB$1048576,MATCH($A700,'Hoja de Trabajo para listado'!$BC$155:$BC$1048576,0),MATCH((CUADRO!K$5&amp;$E700),'Hoja de Trabajo para listado'!$BC$151:$CB$151,0)),0)+IFERROR(INDEX('Hoja de Trabajo para listado'!$DE$153:$DG$274,MATCH($A700,'Hoja de Trabajo para listado'!$DE$153:$DE$1048576,0),MATCH((CUADRO!K$5&amp;$E700),'Hoja de Trabajo para listado'!$DE$151:$DG$151,0)),0)+IFERROR(INDEX('Hoja de Trabajo para listado'!$CD$155:$DC$1048576,MATCH($A700,'Hoja de Trabajo para listado'!$CD$155:$CD$1048576,0),MATCH((CUADRO!K$5&amp;$E700),'Hoja de Trabajo para listado'!$CD$151:$DC$151,0)),0)</f>
        <v>0</v>
      </c>
      <c r="L700" s="243">
        <f ca="1">+IFERROR(INDEX('Hoja de Trabajo para listado'!$A$155:$Z$1048576,MATCH($A700,'Hoja de Trabajo para listado'!$A$155:$A$1048576,0),MATCH((CUADRO!L$5&amp;$E700),'Hoja de Trabajo para listado'!$A$151:$Z$151,0)),0)+IFERROR(INDEX('Hoja de Trabajo para listado'!$AB$155:$BA$1048576,MATCH($A700,'Hoja de Trabajo para listado'!$AB$155:$AB$1048576,0),MATCH((CUADRO!L$5&amp;$E700),'Hoja de Trabajo para listado'!$AB$151:$BA$151,0)),0)+IFERROR(INDEX('Hoja de Trabajo para listado'!$BC$155:$CB$1048576,MATCH($A700,'Hoja de Trabajo para listado'!$BC$155:$BC$1048576,0),MATCH((CUADRO!L$5&amp;$E700),'Hoja de Trabajo para listado'!$BC$151:$CB$151,0)),0)+IFERROR(INDEX('Hoja de Trabajo para listado'!$DE$153:$DG$274,MATCH($A700,'Hoja de Trabajo para listado'!$DE$153:$DE$1048576,0),MATCH((CUADRO!L$5&amp;$E700),'Hoja de Trabajo para listado'!$DE$151:$DG$151,0)),0)+IFERROR(INDEX('Hoja de Trabajo para listado'!$CD$155:$DC$1048576,MATCH($A700,'Hoja de Trabajo para listado'!$CD$155:$CD$1048576,0),MATCH((CUADRO!L$5&amp;$E700),'Hoja de Trabajo para listado'!$CD$151:$DC$151,0)),0)</f>
        <v>0</v>
      </c>
      <c r="M700" s="243">
        <f ca="1">+IFERROR(INDEX('Hoja de Trabajo para listado'!$A$155:$Z$1048576,MATCH($A700,'Hoja de Trabajo para listado'!$A$155:$A$1048576,0),MATCH((CUADRO!M$5&amp;$E700),'Hoja de Trabajo para listado'!$A$151:$Z$151,0)),0)+IFERROR(INDEX('Hoja de Trabajo para listado'!$AB$155:$BA$1048576,MATCH($A700,'Hoja de Trabajo para listado'!$AB$155:$AB$1048576,0),MATCH((CUADRO!M$5&amp;$E700),'Hoja de Trabajo para listado'!$AB$151:$BA$151,0)),0)+IFERROR(INDEX('Hoja de Trabajo para listado'!$BC$155:$CB$1048576,MATCH($A700,'Hoja de Trabajo para listado'!$BC$155:$BC$1048576,0),MATCH((CUADRO!M$5&amp;$E700),'Hoja de Trabajo para listado'!$BC$151:$CB$151,0)),0)+IFERROR(INDEX('Hoja de Trabajo para listado'!$DE$153:$DG$274,MATCH($A700,'Hoja de Trabajo para listado'!$DE$153:$DE$1048576,0),MATCH((CUADRO!M$5&amp;$E700),'Hoja de Trabajo para listado'!$DE$151:$DG$151,0)),0)+IFERROR(INDEX('Hoja de Trabajo para listado'!$CD$155:$DC$1048576,MATCH($A700,'Hoja de Trabajo para listado'!$CD$155:$CD$1048576,0),MATCH((CUADRO!M$5&amp;$E700),'Hoja de Trabajo para listado'!$CD$151:$DC$151,0)),0)</f>
        <v>0</v>
      </c>
      <c r="N700" s="243">
        <f ca="1">+IFERROR(INDEX('Hoja de Trabajo para listado'!$A$155:$Z$1048576,MATCH($A700,'Hoja de Trabajo para listado'!$A$155:$A$1048576,0),MATCH((CUADRO!N$5&amp;$E700),'Hoja de Trabajo para listado'!$A$151:$Z$151,0)),0)+IFERROR(INDEX('Hoja de Trabajo para listado'!$AB$155:$BA$1048576,MATCH($A700,'Hoja de Trabajo para listado'!$AB$155:$AB$1048576,0),MATCH((CUADRO!N$5&amp;$E700),'Hoja de Trabajo para listado'!$AB$151:$BA$151,0)),0)+IFERROR(INDEX('Hoja de Trabajo para listado'!$BC$155:$CB$1048576,MATCH($A700,'Hoja de Trabajo para listado'!$BC$155:$BC$1048576,0),MATCH((CUADRO!N$5&amp;$E700),'Hoja de Trabajo para listado'!$BC$151:$CB$151,0)),0)+IFERROR(INDEX('Hoja de Trabajo para listado'!$DE$153:$DG$274,MATCH($A700,'Hoja de Trabajo para listado'!$DE$153:$DE$1048576,0),MATCH((CUADRO!N$5&amp;$E700),'Hoja de Trabajo para listado'!$DE$151:$DG$151,0)),0)+IFERROR(INDEX('Hoja de Trabajo para listado'!$CD$155:$DC$1048576,MATCH($A700,'Hoja de Trabajo para listado'!$CD$155:$CD$1048576,0),MATCH((CUADRO!N$5&amp;$E700),'Hoja de Trabajo para listado'!$CD$151:$DC$151,0)),0)</f>
        <v>0</v>
      </c>
      <c r="O700" s="243">
        <f ca="1">+IFERROR(INDEX('Hoja de Trabajo para listado'!$A$155:$Z$1048576,MATCH($A700,'Hoja de Trabajo para listado'!$A$155:$A$1048576,0),MATCH((CUADRO!O$5&amp;$E700),'Hoja de Trabajo para listado'!$A$151:$Z$151,0)),0)+IFERROR(INDEX('Hoja de Trabajo para listado'!$AB$155:$BA$1048576,MATCH($A700,'Hoja de Trabajo para listado'!$AB$155:$AB$1048576,0),MATCH((CUADRO!O$5&amp;$E700),'Hoja de Trabajo para listado'!$AB$151:$BA$151,0)),0)+IFERROR(INDEX('Hoja de Trabajo para listado'!$BC$155:$CB$1048576,MATCH($A700,'Hoja de Trabajo para listado'!$BC$155:$BC$1048576,0),MATCH((CUADRO!O$5&amp;$E700),'Hoja de Trabajo para listado'!$BC$151:$CB$151,0)),0)+IFERROR(INDEX('Hoja de Trabajo para listado'!$DE$153:$DG$274,MATCH($A700,'Hoja de Trabajo para listado'!$DE$153:$DE$1048576,0),MATCH((CUADRO!O$5&amp;$E700),'Hoja de Trabajo para listado'!$DE$151:$DG$151,0)),0)+IFERROR(INDEX('Hoja de Trabajo para listado'!$CD$155:$DC$1048576,MATCH($A700,'Hoja de Trabajo para listado'!$CD$155:$CD$1048576,0),MATCH((CUADRO!O$5&amp;$E700),'Hoja de Trabajo para listado'!$CD$151:$DC$151,0)),0)</f>
        <v>0</v>
      </c>
      <c r="P700" s="243">
        <f ca="1">+IFERROR(INDEX('Hoja de Trabajo para listado'!$A$155:$Z$1048576,MATCH($A700,'Hoja de Trabajo para listado'!$A$155:$A$1048576,0),MATCH((CUADRO!P$5&amp;$E700),'Hoja de Trabajo para listado'!$A$151:$Z$151,0)),0)+IFERROR(INDEX('Hoja de Trabajo para listado'!$AB$155:$BA$1048576,MATCH($A700,'Hoja de Trabajo para listado'!$AB$155:$AB$1048576,0),MATCH((CUADRO!P$5&amp;$E700),'Hoja de Trabajo para listado'!$AB$151:$BA$151,0)),0)+IFERROR(INDEX('Hoja de Trabajo para listado'!$BC$155:$CB$1048576,MATCH($A700,'Hoja de Trabajo para listado'!$BC$155:$BC$1048576,0),MATCH((CUADRO!P$5&amp;$E700),'Hoja de Trabajo para listado'!$BC$151:$CB$151,0)),0)+IFERROR(INDEX('Hoja de Trabajo para listado'!$DE$153:$DG$274,MATCH($A700,'Hoja de Trabajo para listado'!$DE$153:$DE$1048576,0),MATCH((CUADRO!P$5&amp;$E700),'Hoja de Trabajo para listado'!$DE$151:$DG$151,0)),0)+IFERROR(INDEX('Hoja de Trabajo para listado'!$CD$155:$DC$1048576,MATCH($A700,'Hoja de Trabajo para listado'!$CD$155:$CD$1048576,0),MATCH((CUADRO!P$5&amp;$E700),'Hoja de Trabajo para listado'!$CD$151:$DC$151,0)),0)</f>
        <v>0</v>
      </c>
      <c r="Q700" s="243">
        <f ca="1">+IFERROR(INDEX('Hoja de Trabajo para listado'!$A$155:$Z$1048576,MATCH($A700,'Hoja de Trabajo para listado'!$A$155:$A$1048576,0),MATCH((CUADRO!Q$5&amp;$E700),'Hoja de Trabajo para listado'!$A$151:$Z$151,0)),0)+IFERROR(INDEX('Hoja de Trabajo para listado'!$AB$155:$BA$1048576,MATCH($A700,'Hoja de Trabajo para listado'!$AB$155:$AB$1048576,0),MATCH((CUADRO!Q$5&amp;$E700),'Hoja de Trabajo para listado'!$AB$151:$BA$151,0)),0)+IFERROR(INDEX('Hoja de Trabajo para listado'!$BC$155:$CB$1048576,MATCH($A700,'Hoja de Trabajo para listado'!$BC$155:$BC$1048576,0),MATCH((CUADRO!Q$5&amp;$E700),'Hoja de Trabajo para listado'!$BC$151:$CB$151,0)),0)+IFERROR(INDEX('Hoja de Trabajo para listado'!$DE$153:$DG$274,MATCH($A700,'Hoja de Trabajo para listado'!$DE$153:$DE$1048576,0),MATCH((CUADRO!Q$5&amp;$E700),'Hoja de Trabajo para listado'!$DE$151:$DG$151,0)),0)+IFERROR(INDEX('Hoja de Trabajo para listado'!$CD$155:$DC$1048576,MATCH($A700,'Hoja de Trabajo para listado'!$CD$155:$CD$1048576,0),MATCH((CUADRO!Q$5&amp;$E700),'Hoja de Trabajo para listado'!$CD$151:$DC$151,0)),0)</f>
        <v>0</v>
      </c>
      <c r="R700" s="243">
        <f t="shared" ca="1" si="23"/>
        <v>0</v>
      </c>
      <c r="S700" s="249"/>
      <c r="T700" s="243">
        <f ca="1">+T701</f>
        <v>0</v>
      </c>
      <c r="U700" s="242">
        <f t="shared" si="24"/>
        <v>1</v>
      </c>
      <c r="V700" s="333" t="str">
        <f>+VLOOKUP(A700,bd_lista!$A$3:$E$590,5,FALSE)</f>
        <v>Gobiernos Autonomos Municipales</v>
      </c>
      <c r="W700" s="391" t="str">
        <f>+V700</f>
        <v>Gobiernos Autonomos Municipales</v>
      </c>
      <c r="X700" s="242">
        <f>+VLOOKUP(A700,[4]Sheet1!$A$13:$D$744,4,FALSE)</f>
        <v>0</v>
      </c>
      <c r="Y700" s="242" t="e">
        <f>+VLOOKUP(X700,bd_lista!$A$3:$C$590,3,FALSE)</f>
        <v>#N/A</v>
      </c>
      <c r="Z700" s="294">
        <f>+X700</f>
        <v>0</v>
      </c>
      <c r="AA700" s="295" t="e">
        <f>+Y700</f>
        <v>#N/A</v>
      </c>
    </row>
    <row r="701" spans="1:27" customFormat="1" ht="15" hidden="1" customHeight="1">
      <c r="A701" s="32">
        <v>1316</v>
      </c>
      <c r="B701" s="388"/>
      <c r="C701" s="247" t="str">
        <f>+VLOOKUP(A701,bd_lista!$A$3:$C$590,3,FALSE)</f>
        <v>Gobierno Autónomo Municipal de Villa Rivero</v>
      </c>
      <c r="D701" s="390"/>
      <c r="E701" s="244" t="s">
        <v>1305</v>
      </c>
      <c r="F701" s="243">
        <f ca="1">+IFERROR(INDEX('Hoja de Trabajo para listado'!$A$155:$Z$1048576,MATCH($A701,'Hoja de Trabajo para listado'!$A$155:$A$1048576,0),MATCH((CUADRO!F$5&amp;$E701),'Hoja de Trabajo para listado'!$A$151:$Z$151,0)),0)+IFERROR(INDEX('Hoja de Trabajo para listado'!$AB$155:$BA$1048576,MATCH($A701,'Hoja de Trabajo para listado'!$AB$155:$AB$1048576,0),MATCH((CUADRO!F$5&amp;$E701),'Hoja de Trabajo para listado'!$AB$151:$BA$151,0)),0)+IFERROR(INDEX('Hoja de Trabajo para listado'!$BC$155:$CB$1048576,MATCH($A701,'Hoja de Trabajo para listado'!$BC$155:$BC$1048576,0),MATCH((CUADRO!F$5&amp;$E701),'Hoja de Trabajo para listado'!$BC$151:$CB$151,0)),0)+IFERROR(INDEX('Hoja de Trabajo para listado'!$DE$153:$DG$274,MATCH($A701,'Hoja de Trabajo para listado'!$DE$153:$DE$1048576,0),MATCH((CUADRO!F$5&amp;$E701),'Hoja de Trabajo para listado'!$DE$151:$DG$151,0)),0)+IFERROR(INDEX('Hoja de Trabajo para listado'!$CD$155:$DC$1048576,MATCH($A701,'Hoja de Trabajo para listado'!$CD$155:$CD$1048576,0),MATCH((CUADRO!F$5&amp;$E701),'Hoja de Trabajo para listado'!$CD$151:$DC$151,0)),0)</f>
        <v>0</v>
      </c>
      <c r="G701" s="243">
        <f ca="1">+IFERROR(INDEX('Hoja de Trabajo para listado'!$A$155:$Z$1048576,MATCH($A701,'Hoja de Trabajo para listado'!$A$155:$A$1048576,0),MATCH((CUADRO!G$5&amp;$E701),'Hoja de Trabajo para listado'!$A$151:$Z$151,0)),0)+IFERROR(INDEX('Hoja de Trabajo para listado'!$AB$155:$BA$1048576,MATCH($A701,'Hoja de Trabajo para listado'!$AB$155:$AB$1048576,0),MATCH((CUADRO!G$5&amp;$E701),'Hoja de Trabajo para listado'!$AB$151:$BA$151,0)),0)+IFERROR(INDEX('Hoja de Trabajo para listado'!$BC$155:$CB$1048576,MATCH($A701,'Hoja de Trabajo para listado'!$BC$155:$BC$1048576,0),MATCH((CUADRO!G$5&amp;$E701),'Hoja de Trabajo para listado'!$BC$151:$CB$151,0)),0)+IFERROR(INDEX('Hoja de Trabajo para listado'!$DE$153:$DG$274,MATCH($A701,'Hoja de Trabajo para listado'!$DE$153:$DE$1048576,0),MATCH((CUADRO!G$5&amp;$E701),'Hoja de Trabajo para listado'!$DE$151:$DG$151,0)),0)+IFERROR(INDEX('Hoja de Trabajo para listado'!$CD$155:$DC$1048576,MATCH($A701,'Hoja de Trabajo para listado'!$CD$155:$CD$1048576,0),MATCH((CUADRO!G$5&amp;$E701),'Hoja de Trabajo para listado'!$CD$151:$DC$151,0)),0)</f>
        <v>0</v>
      </c>
      <c r="H701" s="243">
        <f ca="1">+IFERROR(INDEX('Hoja de Trabajo para listado'!$A$155:$Z$1048576,MATCH($A701,'Hoja de Trabajo para listado'!$A$155:$A$1048576,0),MATCH((CUADRO!H$5&amp;$E701),'Hoja de Trabajo para listado'!$A$151:$Z$151,0)),0)+IFERROR(INDEX('Hoja de Trabajo para listado'!$AB$155:$BA$1048576,MATCH($A701,'Hoja de Trabajo para listado'!$AB$155:$AB$1048576,0),MATCH((CUADRO!H$5&amp;$E701),'Hoja de Trabajo para listado'!$AB$151:$BA$151,0)),0)+IFERROR(INDEX('Hoja de Trabajo para listado'!$BC$155:$CB$1048576,MATCH($A701,'Hoja de Trabajo para listado'!$BC$155:$BC$1048576,0),MATCH((CUADRO!H$5&amp;$E701),'Hoja de Trabajo para listado'!$BC$151:$CB$151,0)),0)+IFERROR(INDEX('Hoja de Trabajo para listado'!$DE$153:$DG$274,MATCH($A701,'Hoja de Trabajo para listado'!$DE$153:$DE$1048576,0),MATCH((CUADRO!H$5&amp;$E701),'Hoja de Trabajo para listado'!$DE$151:$DG$151,0)),0)+IFERROR(INDEX('Hoja de Trabajo para listado'!$CD$155:$DC$1048576,MATCH($A701,'Hoja de Trabajo para listado'!$CD$155:$CD$1048576,0),MATCH((CUADRO!H$5&amp;$E701),'Hoja de Trabajo para listado'!$CD$151:$DC$151,0)),0)</f>
        <v>0</v>
      </c>
      <c r="I701" s="243">
        <f ca="1">+IFERROR(INDEX('Hoja de Trabajo para listado'!$A$155:$Z$1048576,MATCH($A701,'Hoja de Trabajo para listado'!$A$155:$A$1048576,0),MATCH((CUADRO!I$5&amp;$E701),'Hoja de Trabajo para listado'!$A$151:$Z$151,0)),0)+IFERROR(INDEX('Hoja de Trabajo para listado'!$AB$155:$BA$1048576,MATCH($A701,'Hoja de Trabajo para listado'!$AB$155:$AB$1048576,0),MATCH((CUADRO!I$5&amp;$E701),'Hoja de Trabajo para listado'!$AB$151:$BA$151,0)),0)+IFERROR(INDEX('Hoja de Trabajo para listado'!$BC$155:$CB$1048576,MATCH($A701,'Hoja de Trabajo para listado'!$BC$155:$BC$1048576,0),MATCH((CUADRO!I$5&amp;$E701),'Hoja de Trabajo para listado'!$BC$151:$CB$151,0)),0)+IFERROR(INDEX('Hoja de Trabajo para listado'!$DE$153:$DG$274,MATCH($A701,'Hoja de Trabajo para listado'!$DE$153:$DE$1048576,0),MATCH((CUADRO!I$5&amp;$E701),'Hoja de Trabajo para listado'!$DE$151:$DG$151,0)),0)+IFERROR(INDEX('Hoja de Trabajo para listado'!$CD$155:$DC$1048576,MATCH($A701,'Hoja de Trabajo para listado'!$CD$155:$CD$1048576,0),MATCH((CUADRO!I$5&amp;$E701),'Hoja de Trabajo para listado'!$CD$151:$DC$151,0)),0)</f>
        <v>0</v>
      </c>
      <c r="J701" s="243">
        <f ca="1">+IFERROR(INDEX('Hoja de Trabajo para listado'!$A$155:$Z$1048576,MATCH($A701,'Hoja de Trabajo para listado'!$A$155:$A$1048576,0),MATCH((CUADRO!J$5&amp;$E701),'Hoja de Trabajo para listado'!$A$151:$Z$151,0)),0)+IFERROR(INDEX('Hoja de Trabajo para listado'!$AB$155:$BA$1048576,MATCH($A701,'Hoja de Trabajo para listado'!$AB$155:$AB$1048576,0),MATCH((CUADRO!J$5&amp;$E701),'Hoja de Trabajo para listado'!$AB$151:$BA$151,0)),0)+IFERROR(INDEX('Hoja de Trabajo para listado'!$BC$155:$CB$1048576,MATCH($A701,'Hoja de Trabajo para listado'!$BC$155:$BC$1048576,0),MATCH((CUADRO!J$5&amp;$E701),'Hoja de Trabajo para listado'!$BC$151:$CB$151,0)),0)+IFERROR(INDEX('Hoja de Trabajo para listado'!$DE$153:$DG$274,MATCH($A701,'Hoja de Trabajo para listado'!$DE$153:$DE$1048576,0),MATCH((CUADRO!J$5&amp;$E701),'Hoja de Trabajo para listado'!$DE$151:$DG$151,0)),0)+IFERROR(INDEX('Hoja de Trabajo para listado'!$CD$155:$DC$1048576,MATCH($A701,'Hoja de Trabajo para listado'!$CD$155:$CD$1048576,0),MATCH((CUADRO!J$5&amp;$E701),'Hoja de Trabajo para listado'!$CD$151:$DC$151,0)),0)</f>
        <v>0</v>
      </c>
      <c r="K701" s="243">
        <f ca="1">+IFERROR(INDEX('Hoja de Trabajo para listado'!$A$155:$Z$1048576,MATCH($A701,'Hoja de Trabajo para listado'!$A$155:$A$1048576,0),MATCH((CUADRO!K$5&amp;$E701),'Hoja de Trabajo para listado'!$A$151:$Z$151,0)),0)+IFERROR(INDEX('Hoja de Trabajo para listado'!$AB$155:$BA$1048576,MATCH($A701,'Hoja de Trabajo para listado'!$AB$155:$AB$1048576,0),MATCH((CUADRO!K$5&amp;$E701),'Hoja de Trabajo para listado'!$AB$151:$BA$151,0)),0)+IFERROR(INDEX('Hoja de Trabajo para listado'!$BC$155:$CB$1048576,MATCH($A701,'Hoja de Trabajo para listado'!$BC$155:$BC$1048576,0),MATCH((CUADRO!K$5&amp;$E701),'Hoja de Trabajo para listado'!$BC$151:$CB$151,0)),0)+IFERROR(INDEX('Hoja de Trabajo para listado'!$DE$153:$DG$274,MATCH($A701,'Hoja de Trabajo para listado'!$DE$153:$DE$1048576,0),MATCH((CUADRO!K$5&amp;$E701),'Hoja de Trabajo para listado'!$DE$151:$DG$151,0)),0)+IFERROR(INDEX('Hoja de Trabajo para listado'!$CD$155:$DC$1048576,MATCH($A701,'Hoja de Trabajo para listado'!$CD$155:$CD$1048576,0),MATCH((CUADRO!K$5&amp;$E701),'Hoja de Trabajo para listado'!$CD$151:$DC$151,0)),0)</f>
        <v>0</v>
      </c>
      <c r="L701" s="243">
        <f ca="1">+IFERROR(INDEX('Hoja de Trabajo para listado'!$A$155:$Z$1048576,MATCH($A701,'Hoja de Trabajo para listado'!$A$155:$A$1048576,0),MATCH((CUADRO!L$5&amp;$E701),'Hoja de Trabajo para listado'!$A$151:$Z$151,0)),0)+IFERROR(INDEX('Hoja de Trabajo para listado'!$AB$155:$BA$1048576,MATCH($A701,'Hoja de Trabajo para listado'!$AB$155:$AB$1048576,0),MATCH((CUADRO!L$5&amp;$E701),'Hoja de Trabajo para listado'!$AB$151:$BA$151,0)),0)+IFERROR(INDEX('Hoja de Trabajo para listado'!$BC$155:$CB$1048576,MATCH($A701,'Hoja de Trabajo para listado'!$BC$155:$BC$1048576,0),MATCH((CUADRO!L$5&amp;$E701),'Hoja de Trabajo para listado'!$BC$151:$CB$151,0)),0)+IFERROR(INDEX('Hoja de Trabajo para listado'!$DE$153:$DG$274,MATCH($A701,'Hoja de Trabajo para listado'!$DE$153:$DE$1048576,0),MATCH((CUADRO!L$5&amp;$E701),'Hoja de Trabajo para listado'!$DE$151:$DG$151,0)),0)+IFERROR(INDEX('Hoja de Trabajo para listado'!$CD$155:$DC$1048576,MATCH($A701,'Hoja de Trabajo para listado'!$CD$155:$CD$1048576,0),MATCH((CUADRO!L$5&amp;$E701),'Hoja de Trabajo para listado'!$CD$151:$DC$151,0)),0)</f>
        <v>0</v>
      </c>
      <c r="M701" s="243">
        <f ca="1">+IFERROR(INDEX('Hoja de Trabajo para listado'!$A$155:$Z$1048576,MATCH($A701,'Hoja de Trabajo para listado'!$A$155:$A$1048576,0),MATCH((CUADRO!M$5&amp;$E701),'Hoja de Trabajo para listado'!$A$151:$Z$151,0)),0)+IFERROR(INDEX('Hoja de Trabajo para listado'!$AB$155:$BA$1048576,MATCH($A701,'Hoja de Trabajo para listado'!$AB$155:$AB$1048576,0),MATCH((CUADRO!M$5&amp;$E701),'Hoja de Trabajo para listado'!$AB$151:$BA$151,0)),0)+IFERROR(INDEX('Hoja de Trabajo para listado'!$BC$155:$CB$1048576,MATCH($A701,'Hoja de Trabajo para listado'!$BC$155:$BC$1048576,0),MATCH((CUADRO!M$5&amp;$E701),'Hoja de Trabajo para listado'!$BC$151:$CB$151,0)),0)+IFERROR(INDEX('Hoja de Trabajo para listado'!$DE$153:$DG$274,MATCH($A701,'Hoja de Trabajo para listado'!$DE$153:$DE$1048576,0),MATCH((CUADRO!M$5&amp;$E701),'Hoja de Trabajo para listado'!$DE$151:$DG$151,0)),0)+IFERROR(INDEX('Hoja de Trabajo para listado'!$CD$155:$DC$1048576,MATCH($A701,'Hoja de Trabajo para listado'!$CD$155:$CD$1048576,0),MATCH((CUADRO!M$5&amp;$E701),'Hoja de Trabajo para listado'!$CD$151:$DC$151,0)),0)</f>
        <v>0</v>
      </c>
      <c r="N701" s="243">
        <f ca="1">+IFERROR(INDEX('Hoja de Trabajo para listado'!$A$155:$Z$1048576,MATCH($A701,'Hoja de Trabajo para listado'!$A$155:$A$1048576,0),MATCH((CUADRO!N$5&amp;$E701),'Hoja de Trabajo para listado'!$A$151:$Z$151,0)),0)+IFERROR(INDEX('Hoja de Trabajo para listado'!$AB$155:$BA$1048576,MATCH($A701,'Hoja de Trabajo para listado'!$AB$155:$AB$1048576,0),MATCH((CUADRO!N$5&amp;$E701),'Hoja de Trabajo para listado'!$AB$151:$BA$151,0)),0)+IFERROR(INDEX('Hoja de Trabajo para listado'!$BC$155:$CB$1048576,MATCH($A701,'Hoja de Trabajo para listado'!$BC$155:$BC$1048576,0),MATCH((CUADRO!N$5&amp;$E701),'Hoja de Trabajo para listado'!$BC$151:$CB$151,0)),0)+IFERROR(INDEX('Hoja de Trabajo para listado'!$DE$153:$DG$274,MATCH($A701,'Hoja de Trabajo para listado'!$DE$153:$DE$1048576,0),MATCH((CUADRO!N$5&amp;$E701),'Hoja de Trabajo para listado'!$DE$151:$DG$151,0)),0)+IFERROR(INDEX('Hoja de Trabajo para listado'!$CD$155:$DC$1048576,MATCH($A701,'Hoja de Trabajo para listado'!$CD$155:$CD$1048576,0),MATCH((CUADRO!N$5&amp;$E701),'Hoja de Trabajo para listado'!$CD$151:$DC$151,0)),0)</f>
        <v>0</v>
      </c>
      <c r="O701" s="243">
        <f ca="1">+IFERROR(INDEX('Hoja de Trabajo para listado'!$A$155:$Z$1048576,MATCH($A701,'Hoja de Trabajo para listado'!$A$155:$A$1048576,0),MATCH((CUADRO!O$5&amp;$E701),'Hoja de Trabajo para listado'!$A$151:$Z$151,0)),0)+IFERROR(INDEX('Hoja de Trabajo para listado'!$AB$155:$BA$1048576,MATCH($A701,'Hoja de Trabajo para listado'!$AB$155:$AB$1048576,0),MATCH((CUADRO!O$5&amp;$E701),'Hoja de Trabajo para listado'!$AB$151:$BA$151,0)),0)+IFERROR(INDEX('Hoja de Trabajo para listado'!$BC$155:$CB$1048576,MATCH($A701,'Hoja de Trabajo para listado'!$BC$155:$BC$1048576,0),MATCH((CUADRO!O$5&amp;$E701),'Hoja de Trabajo para listado'!$BC$151:$CB$151,0)),0)+IFERROR(INDEX('Hoja de Trabajo para listado'!$DE$153:$DG$274,MATCH($A701,'Hoja de Trabajo para listado'!$DE$153:$DE$1048576,0),MATCH((CUADRO!O$5&amp;$E701),'Hoja de Trabajo para listado'!$DE$151:$DG$151,0)),0)+IFERROR(INDEX('Hoja de Trabajo para listado'!$CD$155:$DC$1048576,MATCH($A701,'Hoja de Trabajo para listado'!$CD$155:$CD$1048576,0),MATCH((CUADRO!O$5&amp;$E701),'Hoja de Trabajo para listado'!$CD$151:$DC$151,0)),0)</f>
        <v>0</v>
      </c>
      <c r="P701" s="243">
        <f ca="1">+IFERROR(INDEX('Hoja de Trabajo para listado'!$A$155:$Z$1048576,MATCH($A701,'Hoja de Trabajo para listado'!$A$155:$A$1048576,0),MATCH((CUADRO!P$5&amp;$E701),'Hoja de Trabajo para listado'!$A$151:$Z$151,0)),0)+IFERROR(INDEX('Hoja de Trabajo para listado'!$AB$155:$BA$1048576,MATCH($A701,'Hoja de Trabajo para listado'!$AB$155:$AB$1048576,0),MATCH((CUADRO!P$5&amp;$E701),'Hoja de Trabajo para listado'!$AB$151:$BA$151,0)),0)+IFERROR(INDEX('Hoja de Trabajo para listado'!$BC$155:$CB$1048576,MATCH($A701,'Hoja de Trabajo para listado'!$BC$155:$BC$1048576,0),MATCH((CUADRO!P$5&amp;$E701),'Hoja de Trabajo para listado'!$BC$151:$CB$151,0)),0)+IFERROR(INDEX('Hoja de Trabajo para listado'!$DE$153:$DG$274,MATCH($A701,'Hoja de Trabajo para listado'!$DE$153:$DE$1048576,0),MATCH((CUADRO!P$5&amp;$E701),'Hoja de Trabajo para listado'!$DE$151:$DG$151,0)),0)+IFERROR(INDEX('Hoja de Trabajo para listado'!$CD$155:$DC$1048576,MATCH($A701,'Hoja de Trabajo para listado'!$CD$155:$CD$1048576,0),MATCH((CUADRO!P$5&amp;$E701),'Hoja de Trabajo para listado'!$CD$151:$DC$151,0)),0)</f>
        <v>0</v>
      </c>
      <c r="Q701" s="243">
        <f ca="1">+IFERROR(INDEX('Hoja de Trabajo para listado'!$A$155:$Z$1048576,MATCH($A701,'Hoja de Trabajo para listado'!$A$155:$A$1048576,0),MATCH((CUADRO!Q$5&amp;$E701),'Hoja de Trabajo para listado'!$A$151:$Z$151,0)),0)+IFERROR(INDEX('Hoja de Trabajo para listado'!$AB$155:$BA$1048576,MATCH($A701,'Hoja de Trabajo para listado'!$AB$155:$AB$1048576,0),MATCH((CUADRO!Q$5&amp;$E701),'Hoja de Trabajo para listado'!$AB$151:$BA$151,0)),0)+IFERROR(INDEX('Hoja de Trabajo para listado'!$BC$155:$CB$1048576,MATCH($A701,'Hoja de Trabajo para listado'!$BC$155:$BC$1048576,0),MATCH((CUADRO!Q$5&amp;$E701),'Hoja de Trabajo para listado'!$BC$151:$CB$151,0)),0)+IFERROR(INDEX('Hoja de Trabajo para listado'!$DE$153:$DG$274,MATCH($A701,'Hoja de Trabajo para listado'!$DE$153:$DE$1048576,0),MATCH((CUADRO!Q$5&amp;$E701),'Hoja de Trabajo para listado'!$DE$151:$DG$151,0)),0)+IFERROR(INDEX('Hoja de Trabajo para listado'!$CD$155:$DC$1048576,MATCH($A701,'Hoja de Trabajo para listado'!$CD$155:$CD$1048576,0),MATCH((CUADRO!Q$5&amp;$E701),'Hoja de Trabajo para listado'!$CD$151:$DC$151,0)),0)</f>
        <v>0</v>
      </c>
      <c r="R701" s="243">
        <f t="shared" ca="1" si="23"/>
        <v>0</v>
      </c>
      <c r="S701" s="249">
        <f ca="1">+R700+R701</f>
        <v>0</v>
      </c>
      <c r="T701" s="243">
        <f ca="1">+S701</f>
        <v>0</v>
      </c>
      <c r="U701" s="242">
        <f t="shared" si="24"/>
        <v>2</v>
      </c>
      <c r="V701" s="333" t="str">
        <f>+VLOOKUP(A701,bd_lista!$A$3:$E$590,5,FALSE)</f>
        <v>Gobiernos Autonomos Municipales</v>
      </c>
      <c r="W701" s="392"/>
      <c r="X701" s="242">
        <f>+VLOOKUP(A701,[4]Sheet1!$A$13:$D$744,4,FALSE)</f>
        <v>0</v>
      </c>
      <c r="Y701" s="242" t="e">
        <f>+VLOOKUP(X701,bd_lista!$A$3:$C$590,3,FALSE)</f>
        <v>#N/A</v>
      </c>
      <c r="Z701" s="292"/>
      <c r="AA701" s="293"/>
    </row>
    <row r="702" spans="1:27" customFormat="1" ht="15" hidden="1" customHeight="1">
      <c r="A702" s="32">
        <v>1317</v>
      </c>
      <c r="B702" s="387">
        <f>+A702</f>
        <v>1317</v>
      </c>
      <c r="C702" s="247" t="str">
        <f>+VLOOKUP(A702,bd_lista!$A$3:$C$590,3,FALSE)</f>
        <v>Gobierno Autónomo Municipal de San Benito (Villa José Quintín Mendoza)</v>
      </c>
      <c r="D702" s="389" t="str">
        <f>+C702</f>
        <v>Gobierno Autónomo Municipal de San Benito (Villa José Quintín Mendoza)</v>
      </c>
      <c r="E702" s="242" t="s">
        <v>1304</v>
      </c>
      <c r="F702" s="243">
        <f ca="1">+IFERROR(INDEX('Hoja de Trabajo para listado'!$A$155:$Z$1048576,MATCH($A702,'Hoja de Trabajo para listado'!$A$155:$A$1048576,0),MATCH((CUADRO!F$5&amp;$E702),'Hoja de Trabajo para listado'!$A$151:$Z$151,0)),0)+IFERROR(INDEX('Hoja de Trabajo para listado'!$AB$155:$BA$1048576,MATCH($A702,'Hoja de Trabajo para listado'!$AB$155:$AB$1048576,0),MATCH((CUADRO!F$5&amp;$E702),'Hoja de Trabajo para listado'!$AB$151:$BA$151,0)),0)+IFERROR(INDEX('Hoja de Trabajo para listado'!$BC$155:$CB$1048576,MATCH($A702,'Hoja de Trabajo para listado'!$BC$155:$BC$1048576,0),MATCH((CUADRO!F$5&amp;$E702),'Hoja de Trabajo para listado'!$BC$151:$CB$151,0)),0)+IFERROR(INDEX('Hoja de Trabajo para listado'!$DE$153:$DG$274,MATCH($A702,'Hoja de Trabajo para listado'!$DE$153:$DE$1048576,0),MATCH((CUADRO!F$5&amp;$E702),'Hoja de Trabajo para listado'!$DE$151:$DG$151,0)),0)+IFERROR(INDEX('Hoja de Trabajo para listado'!$CD$155:$DC$1048576,MATCH($A702,'Hoja de Trabajo para listado'!$CD$155:$CD$1048576,0),MATCH((CUADRO!F$5&amp;$E702),'Hoja de Trabajo para listado'!$CD$151:$DC$151,0)),0)</f>
        <v>0</v>
      </c>
      <c r="G702" s="243">
        <f ca="1">+IFERROR(INDEX('Hoja de Trabajo para listado'!$A$155:$Z$1048576,MATCH($A702,'Hoja de Trabajo para listado'!$A$155:$A$1048576,0),MATCH((CUADRO!G$5&amp;$E702),'Hoja de Trabajo para listado'!$A$151:$Z$151,0)),0)+IFERROR(INDEX('Hoja de Trabajo para listado'!$AB$155:$BA$1048576,MATCH($A702,'Hoja de Trabajo para listado'!$AB$155:$AB$1048576,0),MATCH((CUADRO!G$5&amp;$E702),'Hoja de Trabajo para listado'!$AB$151:$BA$151,0)),0)+IFERROR(INDEX('Hoja de Trabajo para listado'!$BC$155:$CB$1048576,MATCH($A702,'Hoja de Trabajo para listado'!$BC$155:$BC$1048576,0),MATCH((CUADRO!G$5&amp;$E702),'Hoja de Trabajo para listado'!$BC$151:$CB$151,0)),0)+IFERROR(INDEX('Hoja de Trabajo para listado'!$DE$153:$DG$274,MATCH($A702,'Hoja de Trabajo para listado'!$DE$153:$DE$1048576,0),MATCH((CUADRO!G$5&amp;$E702),'Hoja de Trabajo para listado'!$DE$151:$DG$151,0)),0)+IFERROR(INDEX('Hoja de Trabajo para listado'!$CD$155:$DC$1048576,MATCH($A702,'Hoja de Trabajo para listado'!$CD$155:$CD$1048576,0),MATCH((CUADRO!G$5&amp;$E702),'Hoja de Trabajo para listado'!$CD$151:$DC$151,0)),0)</f>
        <v>0</v>
      </c>
      <c r="H702" s="243">
        <f ca="1">+IFERROR(INDEX('Hoja de Trabajo para listado'!$A$155:$Z$1048576,MATCH($A702,'Hoja de Trabajo para listado'!$A$155:$A$1048576,0),MATCH((CUADRO!H$5&amp;$E702),'Hoja de Trabajo para listado'!$A$151:$Z$151,0)),0)+IFERROR(INDEX('Hoja de Trabajo para listado'!$AB$155:$BA$1048576,MATCH($A702,'Hoja de Trabajo para listado'!$AB$155:$AB$1048576,0),MATCH((CUADRO!H$5&amp;$E702),'Hoja de Trabajo para listado'!$AB$151:$BA$151,0)),0)+IFERROR(INDEX('Hoja de Trabajo para listado'!$BC$155:$CB$1048576,MATCH($A702,'Hoja de Trabajo para listado'!$BC$155:$BC$1048576,0),MATCH((CUADRO!H$5&amp;$E702),'Hoja de Trabajo para listado'!$BC$151:$CB$151,0)),0)+IFERROR(INDEX('Hoja de Trabajo para listado'!$DE$153:$DG$274,MATCH($A702,'Hoja de Trabajo para listado'!$DE$153:$DE$1048576,0),MATCH((CUADRO!H$5&amp;$E702),'Hoja de Trabajo para listado'!$DE$151:$DG$151,0)),0)+IFERROR(INDEX('Hoja de Trabajo para listado'!$CD$155:$DC$1048576,MATCH($A702,'Hoja de Trabajo para listado'!$CD$155:$CD$1048576,0),MATCH((CUADRO!H$5&amp;$E702),'Hoja de Trabajo para listado'!$CD$151:$DC$151,0)),0)</f>
        <v>0</v>
      </c>
      <c r="I702" s="243">
        <f ca="1">+IFERROR(INDEX('Hoja de Trabajo para listado'!$A$155:$Z$1048576,MATCH($A702,'Hoja de Trabajo para listado'!$A$155:$A$1048576,0),MATCH((CUADRO!I$5&amp;$E702),'Hoja de Trabajo para listado'!$A$151:$Z$151,0)),0)+IFERROR(INDEX('Hoja de Trabajo para listado'!$AB$155:$BA$1048576,MATCH($A702,'Hoja de Trabajo para listado'!$AB$155:$AB$1048576,0),MATCH((CUADRO!I$5&amp;$E702),'Hoja de Trabajo para listado'!$AB$151:$BA$151,0)),0)+IFERROR(INDEX('Hoja de Trabajo para listado'!$BC$155:$CB$1048576,MATCH($A702,'Hoja de Trabajo para listado'!$BC$155:$BC$1048576,0),MATCH((CUADRO!I$5&amp;$E702),'Hoja de Trabajo para listado'!$BC$151:$CB$151,0)),0)+IFERROR(INDEX('Hoja de Trabajo para listado'!$DE$153:$DG$274,MATCH($A702,'Hoja de Trabajo para listado'!$DE$153:$DE$1048576,0),MATCH((CUADRO!I$5&amp;$E702),'Hoja de Trabajo para listado'!$DE$151:$DG$151,0)),0)+IFERROR(INDEX('Hoja de Trabajo para listado'!$CD$155:$DC$1048576,MATCH($A702,'Hoja de Trabajo para listado'!$CD$155:$CD$1048576,0),MATCH((CUADRO!I$5&amp;$E702),'Hoja de Trabajo para listado'!$CD$151:$DC$151,0)),0)</f>
        <v>0</v>
      </c>
      <c r="J702" s="243">
        <f ca="1">+IFERROR(INDEX('Hoja de Trabajo para listado'!$A$155:$Z$1048576,MATCH($A702,'Hoja de Trabajo para listado'!$A$155:$A$1048576,0),MATCH((CUADRO!J$5&amp;$E702),'Hoja de Trabajo para listado'!$A$151:$Z$151,0)),0)+IFERROR(INDEX('Hoja de Trabajo para listado'!$AB$155:$BA$1048576,MATCH($A702,'Hoja de Trabajo para listado'!$AB$155:$AB$1048576,0),MATCH((CUADRO!J$5&amp;$E702),'Hoja de Trabajo para listado'!$AB$151:$BA$151,0)),0)+IFERROR(INDEX('Hoja de Trabajo para listado'!$BC$155:$CB$1048576,MATCH($A702,'Hoja de Trabajo para listado'!$BC$155:$BC$1048576,0),MATCH((CUADRO!J$5&amp;$E702),'Hoja de Trabajo para listado'!$BC$151:$CB$151,0)),0)+IFERROR(INDEX('Hoja de Trabajo para listado'!$DE$153:$DG$274,MATCH($A702,'Hoja de Trabajo para listado'!$DE$153:$DE$1048576,0),MATCH((CUADRO!J$5&amp;$E702),'Hoja de Trabajo para listado'!$DE$151:$DG$151,0)),0)+IFERROR(INDEX('Hoja de Trabajo para listado'!$CD$155:$DC$1048576,MATCH($A702,'Hoja de Trabajo para listado'!$CD$155:$CD$1048576,0),MATCH((CUADRO!J$5&amp;$E702),'Hoja de Trabajo para listado'!$CD$151:$DC$151,0)),0)</f>
        <v>0</v>
      </c>
      <c r="K702" s="243">
        <f ca="1">+IFERROR(INDEX('Hoja de Trabajo para listado'!$A$155:$Z$1048576,MATCH($A702,'Hoja de Trabajo para listado'!$A$155:$A$1048576,0),MATCH((CUADRO!K$5&amp;$E702),'Hoja de Trabajo para listado'!$A$151:$Z$151,0)),0)+IFERROR(INDEX('Hoja de Trabajo para listado'!$AB$155:$BA$1048576,MATCH($A702,'Hoja de Trabajo para listado'!$AB$155:$AB$1048576,0),MATCH((CUADRO!K$5&amp;$E702),'Hoja de Trabajo para listado'!$AB$151:$BA$151,0)),0)+IFERROR(INDEX('Hoja de Trabajo para listado'!$BC$155:$CB$1048576,MATCH($A702,'Hoja de Trabajo para listado'!$BC$155:$BC$1048576,0),MATCH((CUADRO!K$5&amp;$E702),'Hoja de Trabajo para listado'!$BC$151:$CB$151,0)),0)+IFERROR(INDEX('Hoja de Trabajo para listado'!$DE$153:$DG$274,MATCH($A702,'Hoja de Trabajo para listado'!$DE$153:$DE$1048576,0),MATCH((CUADRO!K$5&amp;$E702),'Hoja de Trabajo para listado'!$DE$151:$DG$151,0)),0)+IFERROR(INDEX('Hoja de Trabajo para listado'!$CD$155:$DC$1048576,MATCH($A702,'Hoja de Trabajo para listado'!$CD$155:$CD$1048576,0),MATCH((CUADRO!K$5&amp;$E702),'Hoja de Trabajo para listado'!$CD$151:$DC$151,0)),0)</f>
        <v>0</v>
      </c>
      <c r="L702" s="243">
        <f ca="1">+IFERROR(INDEX('Hoja de Trabajo para listado'!$A$155:$Z$1048576,MATCH($A702,'Hoja de Trabajo para listado'!$A$155:$A$1048576,0),MATCH((CUADRO!L$5&amp;$E702),'Hoja de Trabajo para listado'!$A$151:$Z$151,0)),0)+IFERROR(INDEX('Hoja de Trabajo para listado'!$AB$155:$BA$1048576,MATCH($A702,'Hoja de Trabajo para listado'!$AB$155:$AB$1048576,0),MATCH((CUADRO!L$5&amp;$E702),'Hoja de Trabajo para listado'!$AB$151:$BA$151,0)),0)+IFERROR(INDEX('Hoja de Trabajo para listado'!$BC$155:$CB$1048576,MATCH($A702,'Hoja de Trabajo para listado'!$BC$155:$BC$1048576,0),MATCH((CUADRO!L$5&amp;$E702),'Hoja de Trabajo para listado'!$BC$151:$CB$151,0)),0)+IFERROR(INDEX('Hoja de Trabajo para listado'!$DE$153:$DG$274,MATCH($A702,'Hoja de Trabajo para listado'!$DE$153:$DE$1048576,0),MATCH((CUADRO!L$5&amp;$E702),'Hoja de Trabajo para listado'!$DE$151:$DG$151,0)),0)+IFERROR(INDEX('Hoja de Trabajo para listado'!$CD$155:$DC$1048576,MATCH($A702,'Hoja de Trabajo para listado'!$CD$155:$CD$1048576,0),MATCH((CUADRO!L$5&amp;$E702),'Hoja de Trabajo para listado'!$CD$151:$DC$151,0)),0)</f>
        <v>0</v>
      </c>
      <c r="M702" s="243">
        <f ca="1">+IFERROR(INDEX('Hoja de Trabajo para listado'!$A$155:$Z$1048576,MATCH($A702,'Hoja de Trabajo para listado'!$A$155:$A$1048576,0),MATCH((CUADRO!M$5&amp;$E702),'Hoja de Trabajo para listado'!$A$151:$Z$151,0)),0)+IFERROR(INDEX('Hoja de Trabajo para listado'!$AB$155:$BA$1048576,MATCH($A702,'Hoja de Trabajo para listado'!$AB$155:$AB$1048576,0),MATCH((CUADRO!M$5&amp;$E702),'Hoja de Trabajo para listado'!$AB$151:$BA$151,0)),0)+IFERROR(INDEX('Hoja de Trabajo para listado'!$BC$155:$CB$1048576,MATCH($A702,'Hoja de Trabajo para listado'!$BC$155:$BC$1048576,0),MATCH((CUADRO!M$5&amp;$E702),'Hoja de Trabajo para listado'!$BC$151:$CB$151,0)),0)+IFERROR(INDEX('Hoja de Trabajo para listado'!$DE$153:$DG$274,MATCH($A702,'Hoja de Trabajo para listado'!$DE$153:$DE$1048576,0),MATCH((CUADRO!M$5&amp;$E702),'Hoja de Trabajo para listado'!$DE$151:$DG$151,0)),0)+IFERROR(INDEX('Hoja de Trabajo para listado'!$CD$155:$DC$1048576,MATCH($A702,'Hoja de Trabajo para listado'!$CD$155:$CD$1048576,0),MATCH((CUADRO!M$5&amp;$E702),'Hoja de Trabajo para listado'!$CD$151:$DC$151,0)),0)</f>
        <v>0</v>
      </c>
      <c r="N702" s="243">
        <f ca="1">+IFERROR(INDEX('Hoja de Trabajo para listado'!$A$155:$Z$1048576,MATCH($A702,'Hoja de Trabajo para listado'!$A$155:$A$1048576,0),MATCH((CUADRO!N$5&amp;$E702),'Hoja de Trabajo para listado'!$A$151:$Z$151,0)),0)+IFERROR(INDEX('Hoja de Trabajo para listado'!$AB$155:$BA$1048576,MATCH($A702,'Hoja de Trabajo para listado'!$AB$155:$AB$1048576,0),MATCH((CUADRO!N$5&amp;$E702),'Hoja de Trabajo para listado'!$AB$151:$BA$151,0)),0)+IFERROR(INDEX('Hoja de Trabajo para listado'!$BC$155:$CB$1048576,MATCH($A702,'Hoja de Trabajo para listado'!$BC$155:$BC$1048576,0),MATCH((CUADRO!N$5&amp;$E702),'Hoja de Trabajo para listado'!$BC$151:$CB$151,0)),0)+IFERROR(INDEX('Hoja de Trabajo para listado'!$DE$153:$DG$274,MATCH($A702,'Hoja de Trabajo para listado'!$DE$153:$DE$1048576,0),MATCH((CUADRO!N$5&amp;$E702),'Hoja de Trabajo para listado'!$DE$151:$DG$151,0)),0)+IFERROR(INDEX('Hoja de Trabajo para listado'!$CD$155:$DC$1048576,MATCH($A702,'Hoja de Trabajo para listado'!$CD$155:$CD$1048576,0),MATCH((CUADRO!N$5&amp;$E702),'Hoja de Trabajo para listado'!$CD$151:$DC$151,0)),0)</f>
        <v>0</v>
      </c>
      <c r="O702" s="243">
        <f ca="1">+IFERROR(INDEX('Hoja de Trabajo para listado'!$A$155:$Z$1048576,MATCH($A702,'Hoja de Trabajo para listado'!$A$155:$A$1048576,0),MATCH((CUADRO!O$5&amp;$E702),'Hoja de Trabajo para listado'!$A$151:$Z$151,0)),0)+IFERROR(INDEX('Hoja de Trabajo para listado'!$AB$155:$BA$1048576,MATCH($A702,'Hoja de Trabajo para listado'!$AB$155:$AB$1048576,0),MATCH((CUADRO!O$5&amp;$E702),'Hoja de Trabajo para listado'!$AB$151:$BA$151,0)),0)+IFERROR(INDEX('Hoja de Trabajo para listado'!$BC$155:$CB$1048576,MATCH($A702,'Hoja de Trabajo para listado'!$BC$155:$BC$1048576,0),MATCH((CUADRO!O$5&amp;$E702),'Hoja de Trabajo para listado'!$BC$151:$CB$151,0)),0)+IFERROR(INDEX('Hoja de Trabajo para listado'!$DE$153:$DG$274,MATCH($A702,'Hoja de Trabajo para listado'!$DE$153:$DE$1048576,0),MATCH((CUADRO!O$5&amp;$E702),'Hoja de Trabajo para listado'!$DE$151:$DG$151,0)),0)+IFERROR(INDEX('Hoja de Trabajo para listado'!$CD$155:$DC$1048576,MATCH($A702,'Hoja de Trabajo para listado'!$CD$155:$CD$1048576,0),MATCH((CUADRO!O$5&amp;$E702),'Hoja de Trabajo para listado'!$CD$151:$DC$151,0)),0)</f>
        <v>0</v>
      </c>
      <c r="P702" s="243">
        <f ca="1">+IFERROR(INDEX('Hoja de Trabajo para listado'!$A$155:$Z$1048576,MATCH($A702,'Hoja de Trabajo para listado'!$A$155:$A$1048576,0),MATCH((CUADRO!P$5&amp;$E702),'Hoja de Trabajo para listado'!$A$151:$Z$151,0)),0)+IFERROR(INDEX('Hoja de Trabajo para listado'!$AB$155:$BA$1048576,MATCH($A702,'Hoja de Trabajo para listado'!$AB$155:$AB$1048576,0),MATCH((CUADRO!P$5&amp;$E702),'Hoja de Trabajo para listado'!$AB$151:$BA$151,0)),0)+IFERROR(INDEX('Hoja de Trabajo para listado'!$BC$155:$CB$1048576,MATCH($A702,'Hoja de Trabajo para listado'!$BC$155:$BC$1048576,0),MATCH((CUADRO!P$5&amp;$E702),'Hoja de Trabajo para listado'!$BC$151:$CB$151,0)),0)+IFERROR(INDEX('Hoja de Trabajo para listado'!$DE$153:$DG$274,MATCH($A702,'Hoja de Trabajo para listado'!$DE$153:$DE$1048576,0),MATCH((CUADRO!P$5&amp;$E702),'Hoja de Trabajo para listado'!$DE$151:$DG$151,0)),0)+IFERROR(INDEX('Hoja de Trabajo para listado'!$CD$155:$DC$1048576,MATCH($A702,'Hoja de Trabajo para listado'!$CD$155:$CD$1048576,0),MATCH((CUADRO!P$5&amp;$E702),'Hoja de Trabajo para listado'!$CD$151:$DC$151,0)),0)</f>
        <v>0</v>
      </c>
      <c r="Q702" s="243">
        <f ca="1">+IFERROR(INDEX('Hoja de Trabajo para listado'!$A$155:$Z$1048576,MATCH($A702,'Hoja de Trabajo para listado'!$A$155:$A$1048576,0),MATCH((CUADRO!Q$5&amp;$E702),'Hoja de Trabajo para listado'!$A$151:$Z$151,0)),0)+IFERROR(INDEX('Hoja de Trabajo para listado'!$AB$155:$BA$1048576,MATCH($A702,'Hoja de Trabajo para listado'!$AB$155:$AB$1048576,0),MATCH((CUADRO!Q$5&amp;$E702),'Hoja de Trabajo para listado'!$AB$151:$BA$151,0)),0)+IFERROR(INDEX('Hoja de Trabajo para listado'!$BC$155:$CB$1048576,MATCH($A702,'Hoja de Trabajo para listado'!$BC$155:$BC$1048576,0),MATCH((CUADRO!Q$5&amp;$E702),'Hoja de Trabajo para listado'!$BC$151:$CB$151,0)),0)+IFERROR(INDEX('Hoja de Trabajo para listado'!$DE$153:$DG$274,MATCH($A702,'Hoja de Trabajo para listado'!$DE$153:$DE$1048576,0),MATCH((CUADRO!Q$5&amp;$E702),'Hoja de Trabajo para listado'!$DE$151:$DG$151,0)),0)+IFERROR(INDEX('Hoja de Trabajo para listado'!$CD$155:$DC$1048576,MATCH($A702,'Hoja de Trabajo para listado'!$CD$155:$CD$1048576,0),MATCH((CUADRO!Q$5&amp;$E702),'Hoja de Trabajo para listado'!$CD$151:$DC$151,0)),0)</f>
        <v>0</v>
      </c>
      <c r="R702" s="243">
        <f t="shared" ca="1" si="23"/>
        <v>0</v>
      </c>
      <c r="S702" s="249"/>
      <c r="T702" s="243">
        <f ca="1">+T703</f>
        <v>0</v>
      </c>
      <c r="U702" s="242">
        <f t="shared" si="24"/>
        <v>1</v>
      </c>
      <c r="V702" s="333" t="str">
        <f>+VLOOKUP(A702,bd_lista!$A$3:$E$590,5,FALSE)</f>
        <v>Gobiernos Autonomos Municipales</v>
      </c>
      <c r="W702" s="391" t="str">
        <f>+V702</f>
        <v>Gobiernos Autonomos Municipales</v>
      </c>
      <c r="X702" s="242">
        <f>+VLOOKUP(A702,[4]Sheet1!$A$13:$D$744,4,FALSE)</f>
        <v>0</v>
      </c>
      <c r="Y702" s="242" t="e">
        <f>+VLOOKUP(X702,bd_lista!$A$3:$C$590,3,FALSE)</f>
        <v>#N/A</v>
      </c>
      <c r="Z702" s="294">
        <f>+X702</f>
        <v>0</v>
      </c>
      <c r="AA702" s="295" t="e">
        <f>+Y702</f>
        <v>#N/A</v>
      </c>
    </row>
    <row r="703" spans="1:27" customFormat="1" ht="15" hidden="1" customHeight="1">
      <c r="A703" s="32">
        <v>1317</v>
      </c>
      <c r="B703" s="388"/>
      <c r="C703" s="247" t="str">
        <f>+VLOOKUP(A703,bd_lista!$A$3:$C$590,3,FALSE)</f>
        <v>Gobierno Autónomo Municipal de San Benito (Villa José Quintín Mendoza)</v>
      </c>
      <c r="D703" s="390"/>
      <c r="E703" s="244" t="s">
        <v>1305</v>
      </c>
      <c r="F703" s="243">
        <f ca="1">+IFERROR(INDEX('Hoja de Trabajo para listado'!$A$155:$Z$1048576,MATCH($A703,'Hoja de Trabajo para listado'!$A$155:$A$1048576,0),MATCH((CUADRO!F$5&amp;$E703),'Hoja de Trabajo para listado'!$A$151:$Z$151,0)),0)+IFERROR(INDEX('Hoja de Trabajo para listado'!$AB$155:$BA$1048576,MATCH($A703,'Hoja de Trabajo para listado'!$AB$155:$AB$1048576,0),MATCH((CUADRO!F$5&amp;$E703),'Hoja de Trabajo para listado'!$AB$151:$BA$151,0)),0)+IFERROR(INDEX('Hoja de Trabajo para listado'!$BC$155:$CB$1048576,MATCH($A703,'Hoja de Trabajo para listado'!$BC$155:$BC$1048576,0),MATCH((CUADRO!F$5&amp;$E703),'Hoja de Trabajo para listado'!$BC$151:$CB$151,0)),0)+IFERROR(INDEX('Hoja de Trabajo para listado'!$DE$153:$DG$274,MATCH($A703,'Hoja de Trabajo para listado'!$DE$153:$DE$1048576,0),MATCH((CUADRO!F$5&amp;$E703),'Hoja de Trabajo para listado'!$DE$151:$DG$151,0)),0)+IFERROR(INDEX('Hoja de Trabajo para listado'!$CD$155:$DC$1048576,MATCH($A703,'Hoja de Trabajo para listado'!$CD$155:$CD$1048576,0),MATCH((CUADRO!F$5&amp;$E703),'Hoja de Trabajo para listado'!$CD$151:$DC$151,0)),0)</f>
        <v>0</v>
      </c>
      <c r="G703" s="243">
        <f ca="1">+IFERROR(INDEX('Hoja de Trabajo para listado'!$A$155:$Z$1048576,MATCH($A703,'Hoja de Trabajo para listado'!$A$155:$A$1048576,0),MATCH((CUADRO!G$5&amp;$E703),'Hoja de Trabajo para listado'!$A$151:$Z$151,0)),0)+IFERROR(INDEX('Hoja de Trabajo para listado'!$AB$155:$BA$1048576,MATCH($A703,'Hoja de Trabajo para listado'!$AB$155:$AB$1048576,0),MATCH((CUADRO!G$5&amp;$E703),'Hoja de Trabajo para listado'!$AB$151:$BA$151,0)),0)+IFERROR(INDEX('Hoja de Trabajo para listado'!$BC$155:$CB$1048576,MATCH($A703,'Hoja de Trabajo para listado'!$BC$155:$BC$1048576,0),MATCH((CUADRO!G$5&amp;$E703),'Hoja de Trabajo para listado'!$BC$151:$CB$151,0)),0)+IFERROR(INDEX('Hoja de Trabajo para listado'!$DE$153:$DG$274,MATCH($A703,'Hoja de Trabajo para listado'!$DE$153:$DE$1048576,0),MATCH((CUADRO!G$5&amp;$E703),'Hoja de Trabajo para listado'!$DE$151:$DG$151,0)),0)+IFERROR(INDEX('Hoja de Trabajo para listado'!$CD$155:$DC$1048576,MATCH($A703,'Hoja de Trabajo para listado'!$CD$155:$CD$1048576,0),MATCH((CUADRO!G$5&amp;$E703),'Hoja de Trabajo para listado'!$CD$151:$DC$151,0)),0)</f>
        <v>0</v>
      </c>
      <c r="H703" s="243">
        <f ca="1">+IFERROR(INDEX('Hoja de Trabajo para listado'!$A$155:$Z$1048576,MATCH($A703,'Hoja de Trabajo para listado'!$A$155:$A$1048576,0),MATCH((CUADRO!H$5&amp;$E703),'Hoja de Trabajo para listado'!$A$151:$Z$151,0)),0)+IFERROR(INDEX('Hoja de Trabajo para listado'!$AB$155:$BA$1048576,MATCH($A703,'Hoja de Trabajo para listado'!$AB$155:$AB$1048576,0),MATCH((CUADRO!H$5&amp;$E703),'Hoja de Trabajo para listado'!$AB$151:$BA$151,0)),0)+IFERROR(INDEX('Hoja de Trabajo para listado'!$BC$155:$CB$1048576,MATCH($A703,'Hoja de Trabajo para listado'!$BC$155:$BC$1048576,0),MATCH((CUADRO!H$5&amp;$E703),'Hoja de Trabajo para listado'!$BC$151:$CB$151,0)),0)+IFERROR(INDEX('Hoja de Trabajo para listado'!$DE$153:$DG$274,MATCH($A703,'Hoja de Trabajo para listado'!$DE$153:$DE$1048576,0),MATCH((CUADRO!H$5&amp;$E703),'Hoja de Trabajo para listado'!$DE$151:$DG$151,0)),0)+IFERROR(INDEX('Hoja de Trabajo para listado'!$CD$155:$DC$1048576,MATCH($A703,'Hoja de Trabajo para listado'!$CD$155:$CD$1048576,0),MATCH((CUADRO!H$5&amp;$E703),'Hoja de Trabajo para listado'!$CD$151:$DC$151,0)),0)</f>
        <v>0</v>
      </c>
      <c r="I703" s="243">
        <f ca="1">+IFERROR(INDEX('Hoja de Trabajo para listado'!$A$155:$Z$1048576,MATCH($A703,'Hoja de Trabajo para listado'!$A$155:$A$1048576,0),MATCH((CUADRO!I$5&amp;$E703),'Hoja de Trabajo para listado'!$A$151:$Z$151,0)),0)+IFERROR(INDEX('Hoja de Trabajo para listado'!$AB$155:$BA$1048576,MATCH($A703,'Hoja de Trabajo para listado'!$AB$155:$AB$1048576,0),MATCH((CUADRO!I$5&amp;$E703),'Hoja de Trabajo para listado'!$AB$151:$BA$151,0)),0)+IFERROR(INDEX('Hoja de Trabajo para listado'!$BC$155:$CB$1048576,MATCH($A703,'Hoja de Trabajo para listado'!$BC$155:$BC$1048576,0),MATCH((CUADRO!I$5&amp;$E703),'Hoja de Trabajo para listado'!$BC$151:$CB$151,0)),0)+IFERROR(INDEX('Hoja de Trabajo para listado'!$DE$153:$DG$274,MATCH($A703,'Hoja de Trabajo para listado'!$DE$153:$DE$1048576,0),MATCH((CUADRO!I$5&amp;$E703),'Hoja de Trabajo para listado'!$DE$151:$DG$151,0)),0)+IFERROR(INDEX('Hoja de Trabajo para listado'!$CD$155:$DC$1048576,MATCH($A703,'Hoja de Trabajo para listado'!$CD$155:$CD$1048576,0),MATCH((CUADRO!I$5&amp;$E703),'Hoja de Trabajo para listado'!$CD$151:$DC$151,0)),0)</f>
        <v>0</v>
      </c>
      <c r="J703" s="243">
        <f ca="1">+IFERROR(INDEX('Hoja de Trabajo para listado'!$A$155:$Z$1048576,MATCH($A703,'Hoja de Trabajo para listado'!$A$155:$A$1048576,0),MATCH((CUADRO!J$5&amp;$E703),'Hoja de Trabajo para listado'!$A$151:$Z$151,0)),0)+IFERROR(INDEX('Hoja de Trabajo para listado'!$AB$155:$BA$1048576,MATCH($A703,'Hoja de Trabajo para listado'!$AB$155:$AB$1048576,0),MATCH((CUADRO!J$5&amp;$E703),'Hoja de Trabajo para listado'!$AB$151:$BA$151,0)),0)+IFERROR(INDEX('Hoja de Trabajo para listado'!$BC$155:$CB$1048576,MATCH($A703,'Hoja de Trabajo para listado'!$BC$155:$BC$1048576,0),MATCH((CUADRO!J$5&amp;$E703),'Hoja de Trabajo para listado'!$BC$151:$CB$151,0)),0)+IFERROR(INDEX('Hoja de Trabajo para listado'!$DE$153:$DG$274,MATCH($A703,'Hoja de Trabajo para listado'!$DE$153:$DE$1048576,0),MATCH((CUADRO!J$5&amp;$E703),'Hoja de Trabajo para listado'!$DE$151:$DG$151,0)),0)+IFERROR(INDEX('Hoja de Trabajo para listado'!$CD$155:$DC$1048576,MATCH($A703,'Hoja de Trabajo para listado'!$CD$155:$CD$1048576,0),MATCH((CUADRO!J$5&amp;$E703),'Hoja de Trabajo para listado'!$CD$151:$DC$151,0)),0)</f>
        <v>0</v>
      </c>
      <c r="K703" s="243">
        <f ca="1">+IFERROR(INDEX('Hoja de Trabajo para listado'!$A$155:$Z$1048576,MATCH($A703,'Hoja de Trabajo para listado'!$A$155:$A$1048576,0),MATCH((CUADRO!K$5&amp;$E703),'Hoja de Trabajo para listado'!$A$151:$Z$151,0)),0)+IFERROR(INDEX('Hoja de Trabajo para listado'!$AB$155:$BA$1048576,MATCH($A703,'Hoja de Trabajo para listado'!$AB$155:$AB$1048576,0),MATCH((CUADRO!K$5&amp;$E703),'Hoja de Trabajo para listado'!$AB$151:$BA$151,0)),0)+IFERROR(INDEX('Hoja de Trabajo para listado'!$BC$155:$CB$1048576,MATCH($A703,'Hoja de Trabajo para listado'!$BC$155:$BC$1048576,0),MATCH((CUADRO!K$5&amp;$E703),'Hoja de Trabajo para listado'!$BC$151:$CB$151,0)),0)+IFERROR(INDEX('Hoja de Trabajo para listado'!$DE$153:$DG$274,MATCH($A703,'Hoja de Trabajo para listado'!$DE$153:$DE$1048576,0),MATCH((CUADRO!K$5&amp;$E703),'Hoja de Trabajo para listado'!$DE$151:$DG$151,0)),0)+IFERROR(INDEX('Hoja de Trabajo para listado'!$CD$155:$DC$1048576,MATCH($A703,'Hoja de Trabajo para listado'!$CD$155:$CD$1048576,0),MATCH((CUADRO!K$5&amp;$E703),'Hoja de Trabajo para listado'!$CD$151:$DC$151,0)),0)</f>
        <v>0</v>
      </c>
      <c r="L703" s="243">
        <f ca="1">+IFERROR(INDEX('Hoja de Trabajo para listado'!$A$155:$Z$1048576,MATCH($A703,'Hoja de Trabajo para listado'!$A$155:$A$1048576,0),MATCH((CUADRO!L$5&amp;$E703),'Hoja de Trabajo para listado'!$A$151:$Z$151,0)),0)+IFERROR(INDEX('Hoja de Trabajo para listado'!$AB$155:$BA$1048576,MATCH($A703,'Hoja de Trabajo para listado'!$AB$155:$AB$1048576,0),MATCH((CUADRO!L$5&amp;$E703),'Hoja de Trabajo para listado'!$AB$151:$BA$151,0)),0)+IFERROR(INDEX('Hoja de Trabajo para listado'!$BC$155:$CB$1048576,MATCH($A703,'Hoja de Trabajo para listado'!$BC$155:$BC$1048576,0),MATCH((CUADRO!L$5&amp;$E703),'Hoja de Trabajo para listado'!$BC$151:$CB$151,0)),0)+IFERROR(INDEX('Hoja de Trabajo para listado'!$DE$153:$DG$274,MATCH($A703,'Hoja de Trabajo para listado'!$DE$153:$DE$1048576,0),MATCH((CUADRO!L$5&amp;$E703),'Hoja de Trabajo para listado'!$DE$151:$DG$151,0)),0)+IFERROR(INDEX('Hoja de Trabajo para listado'!$CD$155:$DC$1048576,MATCH($A703,'Hoja de Trabajo para listado'!$CD$155:$CD$1048576,0),MATCH((CUADRO!L$5&amp;$E703),'Hoja de Trabajo para listado'!$CD$151:$DC$151,0)),0)</f>
        <v>0</v>
      </c>
      <c r="M703" s="243">
        <f ca="1">+IFERROR(INDEX('Hoja de Trabajo para listado'!$A$155:$Z$1048576,MATCH($A703,'Hoja de Trabajo para listado'!$A$155:$A$1048576,0),MATCH((CUADRO!M$5&amp;$E703),'Hoja de Trabajo para listado'!$A$151:$Z$151,0)),0)+IFERROR(INDEX('Hoja de Trabajo para listado'!$AB$155:$BA$1048576,MATCH($A703,'Hoja de Trabajo para listado'!$AB$155:$AB$1048576,0),MATCH((CUADRO!M$5&amp;$E703),'Hoja de Trabajo para listado'!$AB$151:$BA$151,0)),0)+IFERROR(INDEX('Hoja de Trabajo para listado'!$BC$155:$CB$1048576,MATCH($A703,'Hoja de Trabajo para listado'!$BC$155:$BC$1048576,0),MATCH((CUADRO!M$5&amp;$E703),'Hoja de Trabajo para listado'!$BC$151:$CB$151,0)),0)+IFERROR(INDEX('Hoja de Trabajo para listado'!$DE$153:$DG$274,MATCH($A703,'Hoja de Trabajo para listado'!$DE$153:$DE$1048576,0),MATCH((CUADRO!M$5&amp;$E703),'Hoja de Trabajo para listado'!$DE$151:$DG$151,0)),0)+IFERROR(INDEX('Hoja de Trabajo para listado'!$CD$155:$DC$1048576,MATCH($A703,'Hoja de Trabajo para listado'!$CD$155:$CD$1048576,0),MATCH((CUADRO!M$5&amp;$E703),'Hoja de Trabajo para listado'!$CD$151:$DC$151,0)),0)</f>
        <v>0</v>
      </c>
      <c r="N703" s="243">
        <f ca="1">+IFERROR(INDEX('Hoja de Trabajo para listado'!$A$155:$Z$1048576,MATCH($A703,'Hoja de Trabajo para listado'!$A$155:$A$1048576,0),MATCH((CUADRO!N$5&amp;$E703),'Hoja de Trabajo para listado'!$A$151:$Z$151,0)),0)+IFERROR(INDEX('Hoja de Trabajo para listado'!$AB$155:$BA$1048576,MATCH($A703,'Hoja de Trabajo para listado'!$AB$155:$AB$1048576,0),MATCH((CUADRO!N$5&amp;$E703),'Hoja de Trabajo para listado'!$AB$151:$BA$151,0)),0)+IFERROR(INDEX('Hoja de Trabajo para listado'!$BC$155:$CB$1048576,MATCH($A703,'Hoja de Trabajo para listado'!$BC$155:$BC$1048576,0),MATCH((CUADRO!N$5&amp;$E703),'Hoja de Trabajo para listado'!$BC$151:$CB$151,0)),0)+IFERROR(INDEX('Hoja de Trabajo para listado'!$DE$153:$DG$274,MATCH($A703,'Hoja de Trabajo para listado'!$DE$153:$DE$1048576,0),MATCH((CUADRO!N$5&amp;$E703),'Hoja de Trabajo para listado'!$DE$151:$DG$151,0)),0)+IFERROR(INDEX('Hoja de Trabajo para listado'!$CD$155:$DC$1048576,MATCH($A703,'Hoja de Trabajo para listado'!$CD$155:$CD$1048576,0),MATCH((CUADRO!N$5&amp;$E703),'Hoja de Trabajo para listado'!$CD$151:$DC$151,0)),0)</f>
        <v>0</v>
      </c>
      <c r="O703" s="243">
        <f ca="1">+IFERROR(INDEX('Hoja de Trabajo para listado'!$A$155:$Z$1048576,MATCH($A703,'Hoja de Trabajo para listado'!$A$155:$A$1048576,0),MATCH((CUADRO!O$5&amp;$E703),'Hoja de Trabajo para listado'!$A$151:$Z$151,0)),0)+IFERROR(INDEX('Hoja de Trabajo para listado'!$AB$155:$BA$1048576,MATCH($A703,'Hoja de Trabajo para listado'!$AB$155:$AB$1048576,0),MATCH((CUADRO!O$5&amp;$E703),'Hoja de Trabajo para listado'!$AB$151:$BA$151,0)),0)+IFERROR(INDEX('Hoja de Trabajo para listado'!$BC$155:$CB$1048576,MATCH($A703,'Hoja de Trabajo para listado'!$BC$155:$BC$1048576,0),MATCH((CUADRO!O$5&amp;$E703),'Hoja de Trabajo para listado'!$BC$151:$CB$151,0)),0)+IFERROR(INDEX('Hoja de Trabajo para listado'!$DE$153:$DG$274,MATCH($A703,'Hoja de Trabajo para listado'!$DE$153:$DE$1048576,0),MATCH((CUADRO!O$5&amp;$E703),'Hoja de Trabajo para listado'!$DE$151:$DG$151,0)),0)+IFERROR(INDEX('Hoja de Trabajo para listado'!$CD$155:$DC$1048576,MATCH($A703,'Hoja de Trabajo para listado'!$CD$155:$CD$1048576,0),MATCH((CUADRO!O$5&amp;$E703),'Hoja de Trabajo para listado'!$CD$151:$DC$151,0)),0)</f>
        <v>0</v>
      </c>
      <c r="P703" s="243">
        <f ca="1">+IFERROR(INDEX('Hoja de Trabajo para listado'!$A$155:$Z$1048576,MATCH($A703,'Hoja de Trabajo para listado'!$A$155:$A$1048576,0),MATCH((CUADRO!P$5&amp;$E703),'Hoja de Trabajo para listado'!$A$151:$Z$151,0)),0)+IFERROR(INDEX('Hoja de Trabajo para listado'!$AB$155:$BA$1048576,MATCH($A703,'Hoja de Trabajo para listado'!$AB$155:$AB$1048576,0),MATCH((CUADRO!P$5&amp;$E703),'Hoja de Trabajo para listado'!$AB$151:$BA$151,0)),0)+IFERROR(INDEX('Hoja de Trabajo para listado'!$BC$155:$CB$1048576,MATCH($A703,'Hoja de Trabajo para listado'!$BC$155:$BC$1048576,0),MATCH((CUADRO!P$5&amp;$E703),'Hoja de Trabajo para listado'!$BC$151:$CB$151,0)),0)+IFERROR(INDEX('Hoja de Trabajo para listado'!$DE$153:$DG$274,MATCH($A703,'Hoja de Trabajo para listado'!$DE$153:$DE$1048576,0),MATCH((CUADRO!P$5&amp;$E703),'Hoja de Trabajo para listado'!$DE$151:$DG$151,0)),0)+IFERROR(INDEX('Hoja de Trabajo para listado'!$CD$155:$DC$1048576,MATCH($A703,'Hoja de Trabajo para listado'!$CD$155:$CD$1048576,0),MATCH((CUADRO!P$5&amp;$E703),'Hoja de Trabajo para listado'!$CD$151:$DC$151,0)),0)</f>
        <v>0</v>
      </c>
      <c r="Q703" s="243">
        <f ca="1">+IFERROR(INDEX('Hoja de Trabajo para listado'!$A$155:$Z$1048576,MATCH($A703,'Hoja de Trabajo para listado'!$A$155:$A$1048576,0),MATCH((CUADRO!Q$5&amp;$E703),'Hoja de Trabajo para listado'!$A$151:$Z$151,0)),0)+IFERROR(INDEX('Hoja de Trabajo para listado'!$AB$155:$BA$1048576,MATCH($A703,'Hoja de Trabajo para listado'!$AB$155:$AB$1048576,0),MATCH((CUADRO!Q$5&amp;$E703),'Hoja de Trabajo para listado'!$AB$151:$BA$151,0)),0)+IFERROR(INDEX('Hoja de Trabajo para listado'!$BC$155:$CB$1048576,MATCH($A703,'Hoja de Trabajo para listado'!$BC$155:$BC$1048576,0),MATCH((CUADRO!Q$5&amp;$E703),'Hoja de Trabajo para listado'!$BC$151:$CB$151,0)),0)+IFERROR(INDEX('Hoja de Trabajo para listado'!$DE$153:$DG$274,MATCH($A703,'Hoja de Trabajo para listado'!$DE$153:$DE$1048576,0),MATCH((CUADRO!Q$5&amp;$E703),'Hoja de Trabajo para listado'!$DE$151:$DG$151,0)),0)+IFERROR(INDEX('Hoja de Trabajo para listado'!$CD$155:$DC$1048576,MATCH($A703,'Hoja de Trabajo para listado'!$CD$155:$CD$1048576,0),MATCH((CUADRO!Q$5&amp;$E703),'Hoja de Trabajo para listado'!$CD$151:$DC$151,0)),0)</f>
        <v>0</v>
      </c>
      <c r="R703" s="243">
        <f t="shared" ca="1" si="23"/>
        <v>0</v>
      </c>
      <c r="S703" s="249">
        <f ca="1">+R702+R703</f>
        <v>0</v>
      </c>
      <c r="T703" s="243">
        <f ca="1">+S703</f>
        <v>0</v>
      </c>
      <c r="U703" s="242">
        <f t="shared" si="24"/>
        <v>2</v>
      </c>
      <c r="V703" s="333" t="str">
        <f>+VLOOKUP(A703,bd_lista!$A$3:$E$590,5,FALSE)</f>
        <v>Gobiernos Autonomos Municipales</v>
      </c>
      <c r="W703" s="392"/>
      <c r="X703" s="242">
        <f>+VLOOKUP(A703,[4]Sheet1!$A$13:$D$744,4,FALSE)</f>
        <v>0</v>
      </c>
      <c r="Y703" s="242" t="e">
        <f>+VLOOKUP(X703,bd_lista!$A$3:$C$590,3,FALSE)</f>
        <v>#N/A</v>
      </c>
      <c r="Z703" s="292"/>
      <c r="AA703" s="293"/>
    </row>
    <row r="704" spans="1:27" customFormat="1" ht="15" hidden="1" customHeight="1">
      <c r="A704" s="32">
        <v>1318</v>
      </c>
      <c r="B704" s="387">
        <f>+A704</f>
        <v>1318</v>
      </c>
      <c r="C704" s="247" t="str">
        <f>+VLOOKUP(A704,bd_lista!$A$3:$C$590,3,FALSE)</f>
        <v>Gobierno Autónomo Municipal de Tacachi</v>
      </c>
      <c r="D704" s="389" t="str">
        <f>+C704</f>
        <v>Gobierno Autónomo Municipal de Tacachi</v>
      </c>
      <c r="E704" s="242" t="s">
        <v>1304</v>
      </c>
      <c r="F704" s="243">
        <f ca="1">+IFERROR(INDEX('Hoja de Trabajo para listado'!$A$155:$Z$1048576,MATCH($A704,'Hoja de Trabajo para listado'!$A$155:$A$1048576,0),MATCH((CUADRO!F$5&amp;$E704),'Hoja de Trabajo para listado'!$A$151:$Z$151,0)),0)+IFERROR(INDEX('Hoja de Trabajo para listado'!$AB$155:$BA$1048576,MATCH($A704,'Hoja de Trabajo para listado'!$AB$155:$AB$1048576,0),MATCH((CUADRO!F$5&amp;$E704),'Hoja de Trabajo para listado'!$AB$151:$BA$151,0)),0)+IFERROR(INDEX('Hoja de Trabajo para listado'!$BC$155:$CB$1048576,MATCH($A704,'Hoja de Trabajo para listado'!$BC$155:$BC$1048576,0),MATCH((CUADRO!F$5&amp;$E704),'Hoja de Trabajo para listado'!$BC$151:$CB$151,0)),0)+IFERROR(INDEX('Hoja de Trabajo para listado'!$DE$153:$DG$274,MATCH($A704,'Hoja de Trabajo para listado'!$DE$153:$DE$1048576,0),MATCH((CUADRO!F$5&amp;$E704),'Hoja de Trabajo para listado'!$DE$151:$DG$151,0)),0)+IFERROR(INDEX('Hoja de Trabajo para listado'!$CD$155:$DC$1048576,MATCH($A704,'Hoja de Trabajo para listado'!$CD$155:$CD$1048576,0),MATCH((CUADRO!F$5&amp;$E704),'Hoja de Trabajo para listado'!$CD$151:$DC$151,0)),0)</f>
        <v>0</v>
      </c>
      <c r="G704" s="243">
        <f ca="1">+IFERROR(INDEX('Hoja de Trabajo para listado'!$A$155:$Z$1048576,MATCH($A704,'Hoja de Trabajo para listado'!$A$155:$A$1048576,0),MATCH((CUADRO!G$5&amp;$E704),'Hoja de Trabajo para listado'!$A$151:$Z$151,0)),0)+IFERROR(INDEX('Hoja de Trabajo para listado'!$AB$155:$BA$1048576,MATCH($A704,'Hoja de Trabajo para listado'!$AB$155:$AB$1048576,0),MATCH((CUADRO!G$5&amp;$E704),'Hoja de Trabajo para listado'!$AB$151:$BA$151,0)),0)+IFERROR(INDEX('Hoja de Trabajo para listado'!$BC$155:$CB$1048576,MATCH($A704,'Hoja de Trabajo para listado'!$BC$155:$BC$1048576,0),MATCH((CUADRO!G$5&amp;$E704),'Hoja de Trabajo para listado'!$BC$151:$CB$151,0)),0)+IFERROR(INDEX('Hoja de Trabajo para listado'!$DE$153:$DG$274,MATCH($A704,'Hoja de Trabajo para listado'!$DE$153:$DE$1048576,0),MATCH((CUADRO!G$5&amp;$E704),'Hoja de Trabajo para listado'!$DE$151:$DG$151,0)),0)+IFERROR(INDEX('Hoja de Trabajo para listado'!$CD$155:$DC$1048576,MATCH($A704,'Hoja de Trabajo para listado'!$CD$155:$CD$1048576,0),MATCH((CUADRO!G$5&amp;$E704),'Hoja de Trabajo para listado'!$CD$151:$DC$151,0)),0)</f>
        <v>0</v>
      </c>
      <c r="H704" s="243">
        <f ca="1">+IFERROR(INDEX('Hoja de Trabajo para listado'!$A$155:$Z$1048576,MATCH($A704,'Hoja de Trabajo para listado'!$A$155:$A$1048576,0),MATCH((CUADRO!H$5&amp;$E704),'Hoja de Trabajo para listado'!$A$151:$Z$151,0)),0)+IFERROR(INDEX('Hoja de Trabajo para listado'!$AB$155:$BA$1048576,MATCH($A704,'Hoja de Trabajo para listado'!$AB$155:$AB$1048576,0),MATCH((CUADRO!H$5&amp;$E704),'Hoja de Trabajo para listado'!$AB$151:$BA$151,0)),0)+IFERROR(INDEX('Hoja de Trabajo para listado'!$BC$155:$CB$1048576,MATCH($A704,'Hoja de Trabajo para listado'!$BC$155:$BC$1048576,0),MATCH((CUADRO!H$5&amp;$E704),'Hoja de Trabajo para listado'!$BC$151:$CB$151,0)),0)+IFERROR(INDEX('Hoja de Trabajo para listado'!$DE$153:$DG$274,MATCH($A704,'Hoja de Trabajo para listado'!$DE$153:$DE$1048576,0),MATCH((CUADRO!H$5&amp;$E704),'Hoja de Trabajo para listado'!$DE$151:$DG$151,0)),0)+IFERROR(INDEX('Hoja de Trabajo para listado'!$CD$155:$DC$1048576,MATCH($A704,'Hoja de Trabajo para listado'!$CD$155:$CD$1048576,0),MATCH((CUADRO!H$5&amp;$E704),'Hoja de Trabajo para listado'!$CD$151:$DC$151,0)),0)</f>
        <v>0</v>
      </c>
      <c r="I704" s="243">
        <f ca="1">+IFERROR(INDEX('Hoja de Trabajo para listado'!$A$155:$Z$1048576,MATCH($A704,'Hoja de Trabajo para listado'!$A$155:$A$1048576,0),MATCH((CUADRO!I$5&amp;$E704),'Hoja de Trabajo para listado'!$A$151:$Z$151,0)),0)+IFERROR(INDEX('Hoja de Trabajo para listado'!$AB$155:$BA$1048576,MATCH($A704,'Hoja de Trabajo para listado'!$AB$155:$AB$1048576,0),MATCH((CUADRO!I$5&amp;$E704),'Hoja de Trabajo para listado'!$AB$151:$BA$151,0)),0)+IFERROR(INDEX('Hoja de Trabajo para listado'!$BC$155:$CB$1048576,MATCH($A704,'Hoja de Trabajo para listado'!$BC$155:$BC$1048576,0),MATCH((CUADRO!I$5&amp;$E704),'Hoja de Trabajo para listado'!$BC$151:$CB$151,0)),0)+IFERROR(INDEX('Hoja de Trabajo para listado'!$DE$153:$DG$274,MATCH($A704,'Hoja de Trabajo para listado'!$DE$153:$DE$1048576,0),MATCH((CUADRO!I$5&amp;$E704),'Hoja de Trabajo para listado'!$DE$151:$DG$151,0)),0)+IFERROR(INDEX('Hoja de Trabajo para listado'!$CD$155:$DC$1048576,MATCH($A704,'Hoja de Trabajo para listado'!$CD$155:$CD$1048576,0),MATCH((CUADRO!I$5&amp;$E704),'Hoja de Trabajo para listado'!$CD$151:$DC$151,0)),0)</f>
        <v>0</v>
      </c>
      <c r="J704" s="243">
        <f ca="1">+IFERROR(INDEX('Hoja de Trabajo para listado'!$A$155:$Z$1048576,MATCH($A704,'Hoja de Trabajo para listado'!$A$155:$A$1048576,0),MATCH((CUADRO!J$5&amp;$E704),'Hoja de Trabajo para listado'!$A$151:$Z$151,0)),0)+IFERROR(INDEX('Hoja de Trabajo para listado'!$AB$155:$BA$1048576,MATCH($A704,'Hoja de Trabajo para listado'!$AB$155:$AB$1048576,0),MATCH((CUADRO!J$5&amp;$E704),'Hoja de Trabajo para listado'!$AB$151:$BA$151,0)),0)+IFERROR(INDEX('Hoja de Trabajo para listado'!$BC$155:$CB$1048576,MATCH($A704,'Hoja de Trabajo para listado'!$BC$155:$BC$1048576,0),MATCH((CUADRO!J$5&amp;$E704),'Hoja de Trabajo para listado'!$BC$151:$CB$151,0)),0)+IFERROR(INDEX('Hoja de Trabajo para listado'!$DE$153:$DG$274,MATCH($A704,'Hoja de Trabajo para listado'!$DE$153:$DE$1048576,0),MATCH((CUADRO!J$5&amp;$E704),'Hoja de Trabajo para listado'!$DE$151:$DG$151,0)),0)+IFERROR(INDEX('Hoja de Trabajo para listado'!$CD$155:$DC$1048576,MATCH($A704,'Hoja de Trabajo para listado'!$CD$155:$CD$1048576,0),MATCH((CUADRO!J$5&amp;$E704),'Hoja de Trabajo para listado'!$CD$151:$DC$151,0)),0)</f>
        <v>0</v>
      </c>
      <c r="K704" s="243">
        <f ca="1">+IFERROR(INDEX('Hoja de Trabajo para listado'!$A$155:$Z$1048576,MATCH($A704,'Hoja de Trabajo para listado'!$A$155:$A$1048576,0),MATCH((CUADRO!K$5&amp;$E704),'Hoja de Trabajo para listado'!$A$151:$Z$151,0)),0)+IFERROR(INDEX('Hoja de Trabajo para listado'!$AB$155:$BA$1048576,MATCH($A704,'Hoja de Trabajo para listado'!$AB$155:$AB$1048576,0),MATCH((CUADRO!K$5&amp;$E704),'Hoja de Trabajo para listado'!$AB$151:$BA$151,0)),0)+IFERROR(INDEX('Hoja de Trabajo para listado'!$BC$155:$CB$1048576,MATCH($A704,'Hoja de Trabajo para listado'!$BC$155:$BC$1048576,0),MATCH((CUADRO!K$5&amp;$E704),'Hoja de Trabajo para listado'!$BC$151:$CB$151,0)),0)+IFERROR(INDEX('Hoja de Trabajo para listado'!$DE$153:$DG$274,MATCH($A704,'Hoja de Trabajo para listado'!$DE$153:$DE$1048576,0),MATCH((CUADRO!K$5&amp;$E704),'Hoja de Trabajo para listado'!$DE$151:$DG$151,0)),0)+IFERROR(INDEX('Hoja de Trabajo para listado'!$CD$155:$DC$1048576,MATCH($A704,'Hoja de Trabajo para listado'!$CD$155:$CD$1048576,0),MATCH((CUADRO!K$5&amp;$E704),'Hoja de Trabajo para listado'!$CD$151:$DC$151,0)),0)</f>
        <v>0</v>
      </c>
      <c r="L704" s="243">
        <f ca="1">+IFERROR(INDEX('Hoja de Trabajo para listado'!$A$155:$Z$1048576,MATCH($A704,'Hoja de Trabajo para listado'!$A$155:$A$1048576,0),MATCH((CUADRO!L$5&amp;$E704),'Hoja de Trabajo para listado'!$A$151:$Z$151,0)),0)+IFERROR(INDEX('Hoja de Trabajo para listado'!$AB$155:$BA$1048576,MATCH($A704,'Hoja de Trabajo para listado'!$AB$155:$AB$1048576,0),MATCH((CUADRO!L$5&amp;$E704),'Hoja de Trabajo para listado'!$AB$151:$BA$151,0)),0)+IFERROR(INDEX('Hoja de Trabajo para listado'!$BC$155:$CB$1048576,MATCH($A704,'Hoja de Trabajo para listado'!$BC$155:$BC$1048576,0),MATCH((CUADRO!L$5&amp;$E704),'Hoja de Trabajo para listado'!$BC$151:$CB$151,0)),0)+IFERROR(INDEX('Hoja de Trabajo para listado'!$DE$153:$DG$274,MATCH($A704,'Hoja de Trabajo para listado'!$DE$153:$DE$1048576,0),MATCH((CUADRO!L$5&amp;$E704),'Hoja de Trabajo para listado'!$DE$151:$DG$151,0)),0)+IFERROR(INDEX('Hoja de Trabajo para listado'!$CD$155:$DC$1048576,MATCH($A704,'Hoja de Trabajo para listado'!$CD$155:$CD$1048576,0),MATCH((CUADRO!L$5&amp;$E704),'Hoja de Trabajo para listado'!$CD$151:$DC$151,0)),0)</f>
        <v>0</v>
      </c>
      <c r="M704" s="243">
        <f ca="1">+IFERROR(INDEX('Hoja de Trabajo para listado'!$A$155:$Z$1048576,MATCH($A704,'Hoja de Trabajo para listado'!$A$155:$A$1048576,0),MATCH((CUADRO!M$5&amp;$E704),'Hoja de Trabajo para listado'!$A$151:$Z$151,0)),0)+IFERROR(INDEX('Hoja de Trabajo para listado'!$AB$155:$BA$1048576,MATCH($A704,'Hoja de Trabajo para listado'!$AB$155:$AB$1048576,0),MATCH((CUADRO!M$5&amp;$E704),'Hoja de Trabajo para listado'!$AB$151:$BA$151,0)),0)+IFERROR(INDEX('Hoja de Trabajo para listado'!$BC$155:$CB$1048576,MATCH($A704,'Hoja de Trabajo para listado'!$BC$155:$BC$1048576,0),MATCH((CUADRO!M$5&amp;$E704),'Hoja de Trabajo para listado'!$BC$151:$CB$151,0)),0)+IFERROR(INDEX('Hoja de Trabajo para listado'!$DE$153:$DG$274,MATCH($A704,'Hoja de Trabajo para listado'!$DE$153:$DE$1048576,0),MATCH((CUADRO!M$5&amp;$E704),'Hoja de Trabajo para listado'!$DE$151:$DG$151,0)),0)+IFERROR(INDEX('Hoja de Trabajo para listado'!$CD$155:$DC$1048576,MATCH($A704,'Hoja de Trabajo para listado'!$CD$155:$CD$1048576,0),MATCH((CUADRO!M$5&amp;$E704),'Hoja de Trabajo para listado'!$CD$151:$DC$151,0)),0)</f>
        <v>0</v>
      </c>
      <c r="N704" s="243">
        <f ca="1">+IFERROR(INDEX('Hoja de Trabajo para listado'!$A$155:$Z$1048576,MATCH($A704,'Hoja de Trabajo para listado'!$A$155:$A$1048576,0),MATCH((CUADRO!N$5&amp;$E704),'Hoja de Trabajo para listado'!$A$151:$Z$151,0)),0)+IFERROR(INDEX('Hoja de Trabajo para listado'!$AB$155:$BA$1048576,MATCH($A704,'Hoja de Trabajo para listado'!$AB$155:$AB$1048576,0),MATCH((CUADRO!N$5&amp;$E704),'Hoja de Trabajo para listado'!$AB$151:$BA$151,0)),0)+IFERROR(INDEX('Hoja de Trabajo para listado'!$BC$155:$CB$1048576,MATCH($A704,'Hoja de Trabajo para listado'!$BC$155:$BC$1048576,0),MATCH((CUADRO!N$5&amp;$E704),'Hoja de Trabajo para listado'!$BC$151:$CB$151,0)),0)+IFERROR(INDEX('Hoja de Trabajo para listado'!$DE$153:$DG$274,MATCH($A704,'Hoja de Trabajo para listado'!$DE$153:$DE$1048576,0),MATCH((CUADRO!N$5&amp;$E704),'Hoja de Trabajo para listado'!$DE$151:$DG$151,0)),0)+IFERROR(INDEX('Hoja de Trabajo para listado'!$CD$155:$DC$1048576,MATCH($A704,'Hoja de Trabajo para listado'!$CD$155:$CD$1048576,0),MATCH((CUADRO!N$5&amp;$E704),'Hoja de Trabajo para listado'!$CD$151:$DC$151,0)),0)</f>
        <v>0</v>
      </c>
      <c r="O704" s="243">
        <f ca="1">+IFERROR(INDEX('Hoja de Trabajo para listado'!$A$155:$Z$1048576,MATCH($A704,'Hoja de Trabajo para listado'!$A$155:$A$1048576,0),MATCH((CUADRO!O$5&amp;$E704),'Hoja de Trabajo para listado'!$A$151:$Z$151,0)),0)+IFERROR(INDEX('Hoja de Trabajo para listado'!$AB$155:$BA$1048576,MATCH($A704,'Hoja de Trabajo para listado'!$AB$155:$AB$1048576,0),MATCH((CUADRO!O$5&amp;$E704),'Hoja de Trabajo para listado'!$AB$151:$BA$151,0)),0)+IFERROR(INDEX('Hoja de Trabajo para listado'!$BC$155:$CB$1048576,MATCH($A704,'Hoja de Trabajo para listado'!$BC$155:$BC$1048576,0),MATCH((CUADRO!O$5&amp;$E704),'Hoja de Trabajo para listado'!$BC$151:$CB$151,0)),0)+IFERROR(INDEX('Hoja de Trabajo para listado'!$DE$153:$DG$274,MATCH($A704,'Hoja de Trabajo para listado'!$DE$153:$DE$1048576,0),MATCH((CUADRO!O$5&amp;$E704),'Hoja de Trabajo para listado'!$DE$151:$DG$151,0)),0)+IFERROR(INDEX('Hoja de Trabajo para listado'!$CD$155:$DC$1048576,MATCH($A704,'Hoja de Trabajo para listado'!$CD$155:$CD$1048576,0),MATCH((CUADRO!O$5&amp;$E704),'Hoja de Trabajo para listado'!$CD$151:$DC$151,0)),0)</f>
        <v>0</v>
      </c>
      <c r="P704" s="243">
        <f ca="1">+IFERROR(INDEX('Hoja de Trabajo para listado'!$A$155:$Z$1048576,MATCH($A704,'Hoja de Trabajo para listado'!$A$155:$A$1048576,0),MATCH((CUADRO!P$5&amp;$E704),'Hoja de Trabajo para listado'!$A$151:$Z$151,0)),0)+IFERROR(INDEX('Hoja de Trabajo para listado'!$AB$155:$BA$1048576,MATCH($A704,'Hoja de Trabajo para listado'!$AB$155:$AB$1048576,0),MATCH((CUADRO!P$5&amp;$E704),'Hoja de Trabajo para listado'!$AB$151:$BA$151,0)),0)+IFERROR(INDEX('Hoja de Trabajo para listado'!$BC$155:$CB$1048576,MATCH($A704,'Hoja de Trabajo para listado'!$BC$155:$BC$1048576,0),MATCH((CUADRO!P$5&amp;$E704),'Hoja de Trabajo para listado'!$BC$151:$CB$151,0)),0)+IFERROR(INDEX('Hoja de Trabajo para listado'!$DE$153:$DG$274,MATCH($A704,'Hoja de Trabajo para listado'!$DE$153:$DE$1048576,0),MATCH((CUADRO!P$5&amp;$E704),'Hoja de Trabajo para listado'!$DE$151:$DG$151,0)),0)+IFERROR(INDEX('Hoja de Trabajo para listado'!$CD$155:$DC$1048576,MATCH($A704,'Hoja de Trabajo para listado'!$CD$155:$CD$1048576,0),MATCH((CUADRO!P$5&amp;$E704),'Hoja de Trabajo para listado'!$CD$151:$DC$151,0)),0)</f>
        <v>0</v>
      </c>
      <c r="Q704" s="243">
        <f ca="1">+IFERROR(INDEX('Hoja de Trabajo para listado'!$A$155:$Z$1048576,MATCH($A704,'Hoja de Trabajo para listado'!$A$155:$A$1048576,0),MATCH((CUADRO!Q$5&amp;$E704),'Hoja de Trabajo para listado'!$A$151:$Z$151,0)),0)+IFERROR(INDEX('Hoja de Trabajo para listado'!$AB$155:$BA$1048576,MATCH($A704,'Hoja de Trabajo para listado'!$AB$155:$AB$1048576,0),MATCH((CUADRO!Q$5&amp;$E704),'Hoja de Trabajo para listado'!$AB$151:$BA$151,0)),0)+IFERROR(INDEX('Hoja de Trabajo para listado'!$BC$155:$CB$1048576,MATCH($A704,'Hoja de Trabajo para listado'!$BC$155:$BC$1048576,0),MATCH((CUADRO!Q$5&amp;$E704),'Hoja de Trabajo para listado'!$BC$151:$CB$151,0)),0)+IFERROR(INDEX('Hoja de Trabajo para listado'!$DE$153:$DG$274,MATCH($A704,'Hoja de Trabajo para listado'!$DE$153:$DE$1048576,0),MATCH((CUADRO!Q$5&amp;$E704),'Hoja de Trabajo para listado'!$DE$151:$DG$151,0)),0)+IFERROR(INDEX('Hoja de Trabajo para listado'!$CD$155:$DC$1048576,MATCH($A704,'Hoja de Trabajo para listado'!$CD$155:$CD$1048576,0),MATCH((CUADRO!Q$5&amp;$E704),'Hoja de Trabajo para listado'!$CD$151:$DC$151,0)),0)</f>
        <v>0</v>
      </c>
      <c r="R704" s="243">
        <f t="shared" ca="1" si="23"/>
        <v>0</v>
      </c>
      <c r="S704" s="249"/>
      <c r="T704" s="243">
        <f ca="1">+T705</f>
        <v>0</v>
      </c>
      <c r="U704" s="242">
        <f t="shared" si="24"/>
        <v>1</v>
      </c>
      <c r="V704" s="333" t="str">
        <f>+VLOOKUP(A704,bd_lista!$A$3:$E$590,5,FALSE)</f>
        <v>Gobiernos Autonomos Municipales</v>
      </c>
      <c r="W704" s="391" t="str">
        <f>+V704</f>
        <v>Gobiernos Autonomos Municipales</v>
      </c>
      <c r="X704" s="242">
        <f>+VLOOKUP(A704,[4]Sheet1!$A$13:$D$744,4,FALSE)</f>
        <v>0</v>
      </c>
      <c r="Y704" s="242" t="e">
        <f>+VLOOKUP(X704,bd_lista!$A$3:$C$590,3,FALSE)</f>
        <v>#N/A</v>
      </c>
      <c r="Z704" s="294">
        <f>+X704</f>
        <v>0</v>
      </c>
      <c r="AA704" s="295" t="e">
        <f>+Y704</f>
        <v>#N/A</v>
      </c>
    </row>
    <row r="705" spans="1:27" customFormat="1" ht="15" hidden="1" customHeight="1">
      <c r="A705" s="32">
        <v>1318</v>
      </c>
      <c r="B705" s="388"/>
      <c r="C705" s="247" t="str">
        <f>+VLOOKUP(A705,bd_lista!$A$3:$C$590,3,FALSE)</f>
        <v>Gobierno Autónomo Municipal de Tacachi</v>
      </c>
      <c r="D705" s="390"/>
      <c r="E705" s="244" t="s">
        <v>1305</v>
      </c>
      <c r="F705" s="243">
        <f ca="1">+IFERROR(INDEX('Hoja de Trabajo para listado'!$A$155:$Z$1048576,MATCH($A705,'Hoja de Trabajo para listado'!$A$155:$A$1048576,0),MATCH((CUADRO!F$5&amp;$E705),'Hoja de Trabajo para listado'!$A$151:$Z$151,0)),0)+IFERROR(INDEX('Hoja de Trabajo para listado'!$AB$155:$BA$1048576,MATCH($A705,'Hoja de Trabajo para listado'!$AB$155:$AB$1048576,0),MATCH((CUADRO!F$5&amp;$E705),'Hoja de Trabajo para listado'!$AB$151:$BA$151,0)),0)+IFERROR(INDEX('Hoja de Trabajo para listado'!$BC$155:$CB$1048576,MATCH($A705,'Hoja de Trabajo para listado'!$BC$155:$BC$1048576,0),MATCH((CUADRO!F$5&amp;$E705),'Hoja de Trabajo para listado'!$BC$151:$CB$151,0)),0)+IFERROR(INDEX('Hoja de Trabajo para listado'!$DE$153:$DG$274,MATCH($A705,'Hoja de Trabajo para listado'!$DE$153:$DE$1048576,0),MATCH((CUADRO!F$5&amp;$E705),'Hoja de Trabajo para listado'!$DE$151:$DG$151,0)),0)+IFERROR(INDEX('Hoja de Trabajo para listado'!$CD$155:$DC$1048576,MATCH($A705,'Hoja de Trabajo para listado'!$CD$155:$CD$1048576,0),MATCH((CUADRO!F$5&amp;$E705),'Hoja de Trabajo para listado'!$CD$151:$DC$151,0)),0)</f>
        <v>0</v>
      </c>
      <c r="G705" s="243">
        <f ca="1">+IFERROR(INDEX('Hoja de Trabajo para listado'!$A$155:$Z$1048576,MATCH($A705,'Hoja de Trabajo para listado'!$A$155:$A$1048576,0),MATCH((CUADRO!G$5&amp;$E705),'Hoja de Trabajo para listado'!$A$151:$Z$151,0)),0)+IFERROR(INDEX('Hoja de Trabajo para listado'!$AB$155:$BA$1048576,MATCH($A705,'Hoja de Trabajo para listado'!$AB$155:$AB$1048576,0),MATCH((CUADRO!G$5&amp;$E705),'Hoja de Trabajo para listado'!$AB$151:$BA$151,0)),0)+IFERROR(INDEX('Hoja de Trabajo para listado'!$BC$155:$CB$1048576,MATCH($A705,'Hoja de Trabajo para listado'!$BC$155:$BC$1048576,0),MATCH((CUADRO!G$5&amp;$E705),'Hoja de Trabajo para listado'!$BC$151:$CB$151,0)),0)+IFERROR(INDEX('Hoja de Trabajo para listado'!$DE$153:$DG$274,MATCH($A705,'Hoja de Trabajo para listado'!$DE$153:$DE$1048576,0),MATCH((CUADRO!G$5&amp;$E705),'Hoja de Trabajo para listado'!$DE$151:$DG$151,0)),0)+IFERROR(INDEX('Hoja de Trabajo para listado'!$CD$155:$DC$1048576,MATCH($A705,'Hoja de Trabajo para listado'!$CD$155:$CD$1048576,0),MATCH((CUADRO!G$5&amp;$E705),'Hoja de Trabajo para listado'!$CD$151:$DC$151,0)),0)</f>
        <v>0</v>
      </c>
      <c r="H705" s="243">
        <f ca="1">+IFERROR(INDEX('Hoja de Trabajo para listado'!$A$155:$Z$1048576,MATCH($A705,'Hoja de Trabajo para listado'!$A$155:$A$1048576,0),MATCH((CUADRO!H$5&amp;$E705),'Hoja de Trabajo para listado'!$A$151:$Z$151,0)),0)+IFERROR(INDEX('Hoja de Trabajo para listado'!$AB$155:$BA$1048576,MATCH($A705,'Hoja de Trabajo para listado'!$AB$155:$AB$1048576,0),MATCH((CUADRO!H$5&amp;$E705),'Hoja de Trabajo para listado'!$AB$151:$BA$151,0)),0)+IFERROR(INDEX('Hoja de Trabajo para listado'!$BC$155:$CB$1048576,MATCH($A705,'Hoja de Trabajo para listado'!$BC$155:$BC$1048576,0),MATCH((CUADRO!H$5&amp;$E705),'Hoja de Trabajo para listado'!$BC$151:$CB$151,0)),0)+IFERROR(INDEX('Hoja de Trabajo para listado'!$DE$153:$DG$274,MATCH($A705,'Hoja de Trabajo para listado'!$DE$153:$DE$1048576,0),MATCH((CUADRO!H$5&amp;$E705),'Hoja de Trabajo para listado'!$DE$151:$DG$151,0)),0)+IFERROR(INDEX('Hoja de Trabajo para listado'!$CD$155:$DC$1048576,MATCH($A705,'Hoja de Trabajo para listado'!$CD$155:$CD$1048576,0),MATCH((CUADRO!H$5&amp;$E705),'Hoja de Trabajo para listado'!$CD$151:$DC$151,0)),0)</f>
        <v>0</v>
      </c>
      <c r="I705" s="243">
        <f ca="1">+IFERROR(INDEX('Hoja de Trabajo para listado'!$A$155:$Z$1048576,MATCH($A705,'Hoja de Trabajo para listado'!$A$155:$A$1048576,0),MATCH((CUADRO!I$5&amp;$E705),'Hoja de Trabajo para listado'!$A$151:$Z$151,0)),0)+IFERROR(INDEX('Hoja de Trabajo para listado'!$AB$155:$BA$1048576,MATCH($A705,'Hoja de Trabajo para listado'!$AB$155:$AB$1048576,0),MATCH((CUADRO!I$5&amp;$E705),'Hoja de Trabajo para listado'!$AB$151:$BA$151,0)),0)+IFERROR(INDEX('Hoja de Trabajo para listado'!$BC$155:$CB$1048576,MATCH($A705,'Hoja de Trabajo para listado'!$BC$155:$BC$1048576,0),MATCH((CUADRO!I$5&amp;$E705),'Hoja de Trabajo para listado'!$BC$151:$CB$151,0)),0)+IFERROR(INDEX('Hoja de Trabajo para listado'!$DE$153:$DG$274,MATCH($A705,'Hoja de Trabajo para listado'!$DE$153:$DE$1048576,0),MATCH((CUADRO!I$5&amp;$E705),'Hoja de Trabajo para listado'!$DE$151:$DG$151,0)),0)+IFERROR(INDEX('Hoja de Trabajo para listado'!$CD$155:$DC$1048576,MATCH($A705,'Hoja de Trabajo para listado'!$CD$155:$CD$1048576,0),MATCH((CUADRO!I$5&amp;$E705),'Hoja de Trabajo para listado'!$CD$151:$DC$151,0)),0)</f>
        <v>0</v>
      </c>
      <c r="J705" s="243">
        <f ca="1">+IFERROR(INDEX('Hoja de Trabajo para listado'!$A$155:$Z$1048576,MATCH($A705,'Hoja de Trabajo para listado'!$A$155:$A$1048576,0),MATCH((CUADRO!J$5&amp;$E705),'Hoja de Trabajo para listado'!$A$151:$Z$151,0)),0)+IFERROR(INDEX('Hoja de Trabajo para listado'!$AB$155:$BA$1048576,MATCH($A705,'Hoja de Trabajo para listado'!$AB$155:$AB$1048576,0),MATCH((CUADRO!J$5&amp;$E705),'Hoja de Trabajo para listado'!$AB$151:$BA$151,0)),0)+IFERROR(INDEX('Hoja de Trabajo para listado'!$BC$155:$CB$1048576,MATCH($A705,'Hoja de Trabajo para listado'!$BC$155:$BC$1048576,0),MATCH((CUADRO!J$5&amp;$E705),'Hoja de Trabajo para listado'!$BC$151:$CB$151,0)),0)+IFERROR(INDEX('Hoja de Trabajo para listado'!$DE$153:$DG$274,MATCH($A705,'Hoja de Trabajo para listado'!$DE$153:$DE$1048576,0),MATCH((CUADRO!J$5&amp;$E705),'Hoja de Trabajo para listado'!$DE$151:$DG$151,0)),0)+IFERROR(INDEX('Hoja de Trabajo para listado'!$CD$155:$DC$1048576,MATCH($A705,'Hoja de Trabajo para listado'!$CD$155:$CD$1048576,0),MATCH((CUADRO!J$5&amp;$E705),'Hoja de Trabajo para listado'!$CD$151:$DC$151,0)),0)</f>
        <v>0</v>
      </c>
      <c r="K705" s="243">
        <f ca="1">+IFERROR(INDEX('Hoja de Trabajo para listado'!$A$155:$Z$1048576,MATCH($A705,'Hoja de Trabajo para listado'!$A$155:$A$1048576,0),MATCH((CUADRO!K$5&amp;$E705),'Hoja de Trabajo para listado'!$A$151:$Z$151,0)),0)+IFERROR(INDEX('Hoja de Trabajo para listado'!$AB$155:$BA$1048576,MATCH($A705,'Hoja de Trabajo para listado'!$AB$155:$AB$1048576,0),MATCH((CUADRO!K$5&amp;$E705),'Hoja de Trabajo para listado'!$AB$151:$BA$151,0)),0)+IFERROR(INDEX('Hoja de Trabajo para listado'!$BC$155:$CB$1048576,MATCH($A705,'Hoja de Trabajo para listado'!$BC$155:$BC$1048576,0),MATCH((CUADRO!K$5&amp;$E705),'Hoja de Trabajo para listado'!$BC$151:$CB$151,0)),0)+IFERROR(INDEX('Hoja de Trabajo para listado'!$DE$153:$DG$274,MATCH($A705,'Hoja de Trabajo para listado'!$DE$153:$DE$1048576,0),MATCH((CUADRO!K$5&amp;$E705),'Hoja de Trabajo para listado'!$DE$151:$DG$151,0)),0)+IFERROR(INDEX('Hoja de Trabajo para listado'!$CD$155:$DC$1048576,MATCH($A705,'Hoja de Trabajo para listado'!$CD$155:$CD$1048576,0),MATCH((CUADRO!K$5&amp;$E705),'Hoja de Trabajo para listado'!$CD$151:$DC$151,0)),0)</f>
        <v>0</v>
      </c>
      <c r="L705" s="243">
        <f ca="1">+IFERROR(INDEX('Hoja de Trabajo para listado'!$A$155:$Z$1048576,MATCH($A705,'Hoja de Trabajo para listado'!$A$155:$A$1048576,0),MATCH((CUADRO!L$5&amp;$E705),'Hoja de Trabajo para listado'!$A$151:$Z$151,0)),0)+IFERROR(INDEX('Hoja de Trabajo para listado'!$AB$155:$BA$1048576,MATCH($A705,'Hoja de Trabajo para listado'!$AB$155:$AB$1048576,0),MATCH((CUADRO!L$5&amp;$E705),'Hoja de Trabajo para listado'!$AB$151:$BA$151,0)),0)+IFERROR(INDEX('Hoja de Trabajo para listado'!$BC$155:$CB$1048576,MATCH($A705,'Hoja de Trabajo para listado'!$BC$155:$BC$1048576,0),MATCH((CUADRO!L$5&amp;$E705),'Hoja de Trabajo para listado'!$BC$151:$CB$151,0)),0)+IFERROR(INDEX('Hoja de Trabajo para listado'!$DE$153:$DG$274,MATCH($A705,'Hoja de Trabajo para listado'!$DE$153:$DE$1048576,0),MATCH((CUADRO!L$5&amp;$E705),'Hoja de Trabajo para listado'!$DE$151:$DG$151,0)),0)+IFERROR(INDEX('Hoja de Trabajo para listado'!$CD$155:$DC$1048576,MATCH($A705,'Hoja de Trabajo para listado'!$CD$155:$CD$1048576,0),MATCH((CUADRO!L$5&amp;$E705),'Hoja de Trabajo para listado'!$CD$151:$DC$151,0)),0)</f>
        <v>0</v>
      </c>
      <c r="M705" s="243">
        <f ca="1">+IFERROR(INDEX('Hoja de Trabajo para listado'!$A$155:$Z$1048576,MATCH($A705,'Hoja de Trabajo para listado'!$A$155:$A$1048576,0),MATCH((CUADRO!M$5&amp;$E705),'Hoja de Trabajo para listado'!$A$151:$Z$151,0)),0)+IFERROR(INDEX('Hoja de Trabajo para listado'!$AB$155:$BA$1048576,MATCH($A705,'Hoja de Trabajo para listado'!$AB$155:$AB$1048576,0),MATCH((CUADRO!M$5&amp;$E705),'Hoja de Trabajo para listado'!$AB$151:$BA$151,0)),0)+IFERROR(INDEX('Hoja de Trabajo para listado'!$BC$155:$CB$1048576,MATCH($A705,'Hoja de Trabajo para listado'!$BC$155:$BC$1048576,0),MATCH((CUADRO!M$5&amp;$E705),'Hoja de Trabajo para listado'!$BC$151:$CB$151,0)),0)+IFERROR(INDEX('Hoja de Trabajo para listado'!$DE$153:$DG$274,MATCH($A705,'Hoja de Trabajo para listado'!$DE$153:$DE$1048576,0),MATCH((CUADRO!M$5&amp;$E705),'Hoja de Trabajo para listado'!$DE$151:$DG$151,0)),0)+IFERROR(INDEX('Hoja de Trabajo para listado'!$CD$155:$DC$1048576,MATCH($A705,'Hoja de Trabajo para listado'!$CD$155:$CD$1048576,0),MATCH((CUADRO!M$5&amp;$E705),'Hoja de Trabajo para listado'!$CD$151:$DC$151,0)),0)</f>
        <v>0</v>
      </c>
      <c r="N705" s="243">
        <f ca="1">+IFERROR(INDEX('Hoja de Trabajo para listado'!$A$155:$Z$1048576,MATCH($A705,'Hoja de Trabajo para listado'!$A$155:$A$1048576,0),MATCH((CUADRO!N$5&amp;$E705),'Hoja de Trabajo para listado'!$A$151:$Z$151,0)),0)+IFERROR(INDEX('Hoja de Trabajo para listado'!$AB$155:$BA$1048576,MATCH($A705,'Hoja de Trabajo para listado'!$AB$155:$AB$1048576,0),MATCH((CUADRO!N$5&amp;$E705),'Hoja de Trabajo para listado'!$AB$151:$BA$151,0)),0)+IFERROR(INDEX('Hoja de Trabajo para listado'!$BC$155:$CB$1048576,MATCH($A705,'Hoja de Trabajo para listado'!$BC$155:$BC$1048576,0),MATCH((CUADRO!N$5&amp;$E705),'Hoja de Trabajo para listado'!$BC$151:$CB$151,0)),0)+IFERROR(INDEX('Hoja de Trabajo para listado'!$DE$153:$DG$274,MATCH($A705,'Hoja de Trabajo para listado'!$DE$153:$DE$1048576,0),MATCH((CUADRO!N$5&amp;$E705),'Hoja de Trabajo para listado'!$DE$151:$DG$151,0)),0)+IFERROR(INDEX('Hoja de Trabajo para listado'!$CD$155:$DC$1048576,MATCH($A705,'Hoja de Trabajo para listado'!$CD$155:$CD$1048576,0),MATCH((CUADRO!N$5&amp;$E705),'Hoja de Trabajo para listado'!$CD$151:$DC$151,0)),0)</f>
        <v>0</v>
      </c>
      <c r="O705" s="243">
        <f ca="1">+IFERROR(INDEX('Hoja de Trabajo para listado'!$A$155:$Z$1048576,MATCH($A705,'Hoja de Trabajo para listado'!$A$155:$A$1048576,0),MATCH((CUADRO!O$5&amp;$E705),'Hoja de Trabajo para listado'!$A$151:$Z$151,0)),0)+IFERROR(INDEX('Hoja de Trabajo para listado'!$AB$155:$BA$1048576,MATCH($A705,'Hoja de Trabajo para listado'!$AB$155:$AB$1048576,0),MATCH((CUADRO!O$5&amp;$E705),'Hoja de Trabajo para listado'!$AB$151:$BA$151,0)),0)+IFERROR(INDEX('Hoja de Trabajo para listado'!$BC$155:$CB$1048576,MATCH($A705,'Hoja de Trabajo para listado'!$BC$155:$BC$1048576,0),MATCH((CUADRO!O$5&amp;$E705),'Hoja de Trabajo para listado'!$BC$151:$CB$151,0)),0)+IFERROR(INDEX('Hoja de Trabajo para listado'!$DE$153:$DG$274,MATCH($A705,'Hoja de Trabajo para listado'!$DE$153:$DE$1048576,0),MATCH((CUADRO!O$5&amp;$E705),'Hoja de Trabajo para listado'!$DE$151:$DG$151,0)),0)+IFERROR(INDEX('Hoja de Trabajo para listado'!$CD$155:$DC$1048576,MATCH($A705,'Hoja de Trabajo para listado'!$CD$155:$CD$1048576,0),MATCH((CUADRO!O$5&amp;$E705),'Hoja de Trabajo para listado'!$CD$151:$DC$151,0)),0)</f>
        <v>0</v>
      </c>
      <c r="P705" s="243">
        <f ca="1">+IFERROR(INDEX('Hoja de Trabajo para listado'!$A$155:$Z$1048576,MATCH($A705,'Hoja de Trabajo para listado'!$A$155:$A$1048576,0),MATCH((CUADRO!P$5&amp;$E705),'Hoja de Trabajo para listado'!$A$151:$Z$151,0)),0)+IFERROR(INDEX('Hoja de Trabajo para listado'!$AB$155:$BA$1048576,MATCH($A705,'Hoja de Trabajo para listado'!$AB$155:$AB$1048576,0),MATCH((CUADRO!P$5&amp;$E705),'Hoja de Trabajo para listado'!$AB$151:$BA$151,0)),0)+IFERROR(INDEX('Hoja de Trabajo para listado'!$BC$155:$CB$1048576,MATCH($A705,'Hoja de Trabajo para listado'!$BC$155:$BC$1048576,0),MATCH((CUADRO!P$5&amp;$E705),'Hoja de Trabajo para listado'!$BC$151:$CB$151,0)),0)+IFERROR(INDEX('Hoja de Trabajo para listado'!$DE$153:$DG$274,MATCH($A705,'Hoja de Trabajo para listado'!$DE$153:$DE$1048576,0),MATCH((CUADRO!P$5&amp;$E705),'Hoja de Trabajo para listado'!$DE$151:$DG$151,0)),0)+IFERROR(INDEX('Hoja de Trabajo para listado'!$CD$155:$DC$1048576,MATCH($A705,'Hoja de Trabajo para listado'!$CD$155:$CD$1048576,0),MATCH((CUADRO!P$5&amp;$E705),'Hoja de Trabajo para listado'!$CD$151:$DC$151,0)),0)</f>
        <v>0</v>
      </c>
      <c r="Q705" s="243">
        <f ca="1">+IFERROR(INDEX('Hoja de Trabajo para listado'!$A$155:$Z$1048576,MATCH($A705,'Hoja de Trabajo para listado'!$A$155:$A$1048576,0),MATCH((CUADRO!Q$5&amp;$E705),'Hoja de Trabajo para listado'!$A$151:$Z$151,0)),0)+IFERROR(INDEX('Hoja de Trabajo para listado'!$AB$155:$BA$1048576,MATCH($A705,'Hoja de Trabajo para listado'!$AB$155:$AB$1048576,0),MATCH((CUADRO!Q$5&amp;$E705),'Hoja de Trabajo para listado'!$AB$151:$BA$151,0)),0)+IFERROR(INDEX('Hoja de Trabajo para listado'!$BC$155:$CB$1048576,MATCH($A705,'Hoja de Trabajo para listado'!$BC$155:$BC$1048576,0),MATCH((CUADRO!Q$5&amp;$E705),'Hoja de Trabajo para listado'!$BC$151:$CB$151,0)),0)+IFERROR(INDEX('Hoja de Trabajo para listado'!$DE$153:$DG$274,MATCH($A705,'Hoja de Trabajo para listado'!$DE$153:$DE$1048576,0),MATCH((CUADRO!Q$5&amp;$E705),'Hoja de Trabajo para listado'!$DE$151:$DG$151,0)),0)+IFERROR(INDEX('Hoja de Trabajo para listado'!$CD$155:$DC$1048576,MATCH($A705,'Hoja de Trabajo para listado'!$CD$155:$CD$1048576,0),MATCH((CUADRO!Q$5&amp;$E705),'Hoja de Trabajo para listado'!$CD$151:$DC$151,0)),0)</f>
        <v>0</v>
      </c>
      <c r="R705" s="243">
        <f t="shared" ca="1" si="23"/>
        <v>0</v>
      </c>
      <c r="S705" s="249">
        <f ca="1">+R704+R705</f>
        <v>0</v>
      </c>
      <c r="T705" s="243">
        <f ca="1">+S705</f>
        <v>0</v>
      </c>
      <c r="U705" s="242">
        <f t="shared" si="24"/>
        <v>2</v>
      </c>
      <c r="V705" s="333" t="str">
        <f>+VLOOKUP(A705,bd_lista!$A$3:$E$590,5,FALSE)</f>
        <v>Gobiernos Autonomos Municipales</v>
      </c>
      <c r="W705" s="392"/>
      <c r="X705" s="242">
        <f>+VLOOKUP(A705,[4]Sheet1!$A$13:$D$744,4,FALSE)</f>
        <v>0</v>
      </c>
      <c r="Y705" s="242" t="e">
        <f>+VLOOKUP(X705,bd_lista!$A$3:$C$590,3,FALSE)</f>
        <v>#N/A</v>
      </c>
      <c r="Z705" s="292"/>
      <c r="AA705" s="293"/>
    </row>
    <row r="706" spans="1:27" customFormat="1" ht="15" hidden="1" customHeight="1">
      <c r="A706" s="32">
        <v>1319</v>
      </c>
      <c r="B706" s="387">
        <f>+A706</f>
        <v>1319</v>
      </c>
      <c r="C706" s="247" t="str">
        <f>+VLOOKUP(A706,bd_lista!$A$3:$C$590,3,FALSE)</f>
        <v>Gobierno Autónomo Municipal Villa Gualberto Villarroel</v>
      </c>
      <c r="D706" s="389" t="str">
        <f>+C706</f>
        <v>Gobierno Autónomo Municipal Villa Gualberto Villarroel</v>
      </c>
      <c r="E706" s="242" t="s">
        <v>1304</v>
      </c>
      <c r="F706" s="243">
        <f ca="1">+IFERROR(INDEX('Hoja de Trabajo para listado'!$A$155:$Z$1048576,MATCH($A706,'Hoja de Trabajo para listado'!$A$155:$A$1048576,0),MATCH((CUADRO!F$5&amp;$E706),'Hoja de Trabajo para listado'!$A$151:$Z$151,0)),0)+IFERROR(INDEX('Hoja de Trabajo para listado'!$AB$155:$BA$1048576,MATCH($A706,'Hoja de Trabajo para listado'!$AB$155:$AB$1048576,0),MATCH((CUADRO!F$5&amp;$E706),'Hoja de Trabajo para listado'!$AB$151:$BA$151,0)),0)+IFERROR(INDEX('Hoja de Trabajo para listado'!$BC$155:$CB$1048576,MATCH($A706,'Hoja de Trabajo para listado'!$BC$155:$BC$1048576,0),MATCH((CUADRO!F$5&amp;$E706),'Hoja de Trabajo para listado'!$BC$151:$CB$151,0)),0)+IFERROR(INDEX('Hoja de Trabajo para listado'!$DE$153:$DG$274,MATCH($A706,'Hoja de Trabajo para listado'!$DE$153:$DE$1048576,0),MATCH((CUADRO!F$5&amp;$E706),'Hoja de Trabajo para listado'!$DE$151:$DG$151,0)),0)+IFERROR(INDEX('Hoja de Trabajo para listado'!$CD$155:$DC$1048576,MATCH($A706,'Hoja de Trabajo para listado'!$CD$155:$CD$1048576,0),MATCH((CUADRO!F$5&amp;$E706),'Hoja de Trabajo para listado'!$CD$151:$DC$151,0)),0)</f>
        <v>0</v>
      </c>
      <c r="G706" s="243">
        <f ca="1">+IFERROR(INDEX('Hoja de Trabajo para listado'!$A$155:$Z$1048576,MATCH($A706,'Hoja de Trabajo para listado'!$A$155:$A$1048576,0),MATCH((CUADRO!G$5&amp;$E706),'Hoja de Trabajo para listado'!$A$151:$Z$151,0)),0)+IFERROR(INDEX('Hoja de Trabajo para listado'!$AB$155:$BA$1048576,MATCH($A706,'Hoja de Trabajo para listado'!$AB$155:$AB$1048576,0),MATCH((CUADRO!G$5&amp;$E706),'Hoja de Trabajo para listado'!$AB$151:$BA$151,0)),0)+IFERROR(INDEX('Hoja de Trabajo para listado'!$BC$155:$CB$1048576,MATCH($A706,'Hoja de Trabajo para listado'!$BC$155:$BC$1048576,0),MATCH((CUADRO!G$5&amp;$E706),'Hoja de Trabajo para listado'!$BC$151:$CB$151,0)),0)+IFERROR(INDEX('Hoja de Trabajo para listado'!$DE$153:$DG$274,MATCH($A706,'Hoja de Trabajo para listado'!$DE$153:$DE$1048576,0),MATCH((CUADRO!G$5&amp;$E706),'Hoja de Trabajo para listado'!$DE$151:$DG$151,0)),0)+IFERROR(INDEX('Hoja de Trabajo para listado'!$CD$155:$DC$1048576,MATCH($A706,'Hoja de Trabajo para listado'!$CD$155:$CD$1048576,0),MATCH((CUADRO!G$5&amp;$E706),'Hoja de Trabajo para listado'!$CD$151:$DC$151,0)),0)</f>
        <v>0</v>
      </c>
      <c r="H706" s="243">
        <f ca="1">+IFERROR(INDEX('Hoja de Trabajo para listado'!$A$155:$Z$1048576,MATCH($A706,'Hoja de Trabajo para listado'!$A$155:$A$1048576,0),MATCH((CUADRO!H$5&amp;$E706),'Hoja de Trabajo para listado'!$A$151:$Z$151,0)),0)+IFERROR(INDEX('Hoja de Trabajo para listado'!$AB$155:$BA$1048576,MATCH($A706,'Hoja de Trabajo para listado'!$AB$155:$AB$1048576,0),MATCH((CUADRO!H$5&amp;$E706),'Hoja de Trabajo para listado'!$AB$151:$BA$151,0)),0)+IFERROR(INDEX('Hoja de Trabajo para listado'!$BC$155:$CB$1048576,MATCH($A706,'Hoja de Trabajo para listado'!$BC$155:$BC$1048576,0),MATCH((CUADRO!H$5&amp;$E706),'Hoja de Trabajo para listado'!$BC$151:$CB$151,0)),0)+IFERROR(INDEX('Hoja de Trabajo para listado'!$DE$153:$DG$274,MATCH($A706,'Hoja de Trabajo para listado'!$DE$153:$DE$1048576,0),MATCH((CUADRO!H$5&amp;$E706),'Hoja de Trabajo para listado'!$DE$151:$DG$151,0)),0)+IFERROR(INDEX('Hoja de Trabajo para listado'!$CD$155:$DC$1048576,MATCH($A706,'Hoja de Trabajo para listado'!$CD$155:$CD$1048576,0),MATCH((CUADRO!H$5&amp;$E706),'Hoja de Trabajo para listado'!$CD$151:$DC$151,0)),0)</f>
        <v>0</v>
      </c>
      <c r="I706" s="243">
        <f ca="1">+IFERROR(INDEX('Hoja de Trabajo para listado'!$A$155:$Z$1048576,MATCH($A706,'Hoja de Trabajo para listado'!$A$155:$A$1048576,0),MATCH((CUADRO!I$5&amp;$E706),'Hoja de Trabajo para listado'!$A$151:$Z$151,0)),0)+IFERROR(INDEX('Hoja de Trabajo para listado'!$AB$155:$BA$1048576,MATCH($A706,'Hoja de Trabajo para listado'!$AB$155:$AB$1048576,0),MATCH((CUADRO!I$5&amp;$E706),'Hoja de Trabajo para listado'!$AB$151:$BA$151,0)),0)+IFERROR(INDEX('Hoja de Trabajo para listado'!$BC$155:$CB$1048576,MATCH($A706,'Hoja de Trabajo para listado'!$BC$155:$BC$1048576,0),MATCH((CUADRO!I$5&amp;$E706),'Hoja de Trabajo para listado'!$BC$151:$CB$151,0)),0)+IFERROR(INDEX('Hoja de Trabajo para listado'!$DE$153:$DG$274,MATCH($A706,'Hoja de Trabajo para listado'!$DE$153:$DE$1048576,0),MATCH((CUADRO!I$5&amp;$E706),'Hoja de Trabajo para listado'!$DE$151:$DG$151,0)),0)+IFERROR(INDEX('Hoja de Trabajo para listado'!$CD$155:$DC$1048576,MATCH($A706,'Hoja de Trabajo para listado'!$CD$155:$CD$1048576,0),MATCH((CUADRO!I$5&amp;$E706),'Hoja de Trabajo para listado'!$CD$151:$DC$151,0)),0)</f>
        <v>0</v>
      </c>
      <c r="J706" s="243">
        <f ca="1">+IFERROR(INDEX('Hoja de Trabajo para listado'!$A$155:$Z$1048576,MATCH($A706,'Hoja de Trabajo para listado'!$A$155:$A$1048576,0),MATCH((CUADRO!J$5&amp;$E706),'Hoja de Trabajo para listado'!$A$151:$Z$151,0)),0)+IFERROR(INDEX('Hoja de Trabajo para listado'!$AB$155:$BA$1048576,MATCH($A706,'Hoja de Trabajo para listado'!$AB$155:$AB$1048576,0),MATCH((CUADRO!J$5&amp;$E706),'Hoja de Trabajo para listado'!$AB$151:$BA$151,0)),0)+IFERROR(INDEX('Hoja de Trabajo para listado'!$BC$155:$CB$1048576,MATCH($A706,'Hoja de Trabajo para listado'!$BC$155:$BC$1048576,0),MATCH((CUADRO!J$5&amp;$E706),'Hoja de Trabajo para listado'!$BC$151:$CB$151,0)),0)+IFERROR(INDEX('Hoja de Trabajo para listado'!$DE$153:$DG$274,MATCH($A706,'Hoja de Trabajo para listado'!$DE$153:$DE$1048576,0),MATCH((CUADRO!J$5&amp;$E706),'Hoja de Trabajo para listado'!$DE$151:$DG$151,0)),0)+IFERROR(INDEX('Hoja de Trabajo para listado'!$CD$155:$DC$1048576,MATCH($A706,'Hoja de Trabajo para listado'!$CD$155:$CD$1048576,0),MATCH((CUADRO!J$5&amp;$E706),'Hoja de Trabajo para listado'!$CD$151:$DC$151,0)),0)</f>
        <v>0</v>
      </c>
      <c r="K706" s="243">
        <f ca="1">+IFERROR(INDEX('Hoja de Trabajo para listado'!$A$155:$Z$1048576,MATCH($A706,'Hoja de Trabajo para listado'!$A$155:$A$1048576,0),MATCH((CUADRO!K$5&amp;$E706),'Hoja de Trabajo para listado'!$A$151:$Z$151,0)),0)+IFERROR(INDEX('Hoja de Trabajo para listado'!$AB$155:$BA$1048576,MATCH($A706,'Hoja de Trabajo para listado'!$AB$155:$AB$1048576,0),MATCH((CUADRO!K$5&amp;$E706),'Hoja de Trabajo para listado'!$AB$151:$BA$151,0)),0)+IFERROR(INDEX('Hoja de Trabajo para listado'!$BC$155:$CB$1048576,MATCH($A706,'Hoja de Trabajo para listado'!$BC$155:$BC$1048576,0),MATCH((CUADRO!K$5&amp;$E706),'Hoja de Trabajo para listado'!$BC$151:$CB$151,0)),0)+IFERROR(INDEX('Hoja de Trabajo para listado'!$DE$153:$DG$274,MATCH($A706,'Hoja de Trabajo para listado'!$DE$153:$DE$1048576,0),MATCH((CUADRO!K$5&amp;$E706),'Hoja de Trabajo para listado'!$DE$151:$DG$151,0)),0)+IFERROR(INDEX('Hoja de Trabajo para listado'!$CD$155:$DC$1048576,MATCH($A706,'Hoja de Trabajo para listado'!$CD$155:$CD$1048576,0),MATCH((CUADRO!K$5&amp;$E706),'Hoja de Trabajo para listado'!$CD$151:$DC$151,0)),0)</f>
        <v>0</v>
      </c>
      <c r="L706" s="243">
        <f ca="1">+IFERROR(INDEX('Hoja de Trabajo para listado'!$A$155:$Z$1048576,MATCH($A706,'Hoja de Trabajo para listado'!$A$155:$A$1048576,0),MATCH((CUADRO!L$5&amp;$E706),'Hoja de Trabajo para listado'!$A$151:$Z$151,0)),0)+IFERROR(INDEX('Hoja de Trabajo para listado'!$AB$155:$BA$1048576,MATCH($A706,'Hoja de Trabajo para listado'!$AB$155:$AB$1048576,0),MATCH((CUADRO!L$5&amp;$E706),'Hoja de Trabajo para listado'!$AB$151:$BA$151,0)),0)+IFERROR(INDEX('Hoja de Trabajo para listado'!$BC$155:$CB$1048576,MATCH($A706,'Hoja de Trabajo para listado'!$BC$155:$BC$1048576,0),MATCH((CUADRO!L$5&amp;$E706),'Hoja de Trabajo para listado'!$BC$151:$CB$151,0)),0)+IFERROR(INDEX('Hoja de Trabajo para listado'!$DE$153:$DG$274,MATCH($A706,'Hoja de Trabajo para listado'!$DE$153:$DE$1048576,0),MATCH((CUADRO!L$5&amp;$E706),'Hoja de Trabajo para listado'!$DE$151:$DG$151,0)),0)+IFERROR(INDEX('Hoja de Trabajo para listado'!$CD$155:$DC$1048576,MATCH($A706,'Hoja de Trabajo para listado'!$CD$155:$CD$1048576,0),MATCH((CUADRO!L$5&amp;$E706),'Hoja de Trabajo para listado'!$CD$151:$DC$151,0)),0)</f>
        <v>0</v>
      </c>
      <c r="M706" s="243">
        <f ca="1">+IFERROR(INDEX('Hoja de Trabajo para listado'!$A$155:$Z$1048576,MATCH($A706,'Hoja de Trabajo para listado'!$A$155:$A$1048576,0),MATCH((CUADRO!M$5&amp;$E706),'Hoja de Trabajo para listado'!$A$151:$Z$151,0)),0)+IFERROR(INDEX('Hoja de Trabajo para listado'!$AB$155:$BA$1048576,MATCH($A706,'Hoja de Trabajo para listado'!$AB$155:$AB$1048576,0),MATCH((CUADRO!M$5&amp;$E706),'Hoja de Trabajo para listado'!$AB$151:$BA$151,0)),0)+IFERROR(INDEX('Hoja de Trabajo para listado'!$BC$155:$CB$1048576,MATCH($A706,'Hoja de Trabajo para listado'!$BC$155:$BC$1048576,0),MATCH((CUADRO!M$5&amp;$E706),'Hoja de Trabajo para listado'!$BC$151:$CB$151,0)),0)+IFERROR(INDEX('Hoja de Trabajo para listado'!$DE$153:$DG$274,MATCH($A706,'Hoja de Trabajo para listado'!$DE$153:$DE$1048576,0),MATCH((CUADRO!M$5&amp;$E706),'Hoja de Trabajo para listado'!$DE$151:$DG$151,0)),0)+IFERROR(INDEX('Hoja de Trabajo para listado'!$CD$155:$DC$1048576,MATCH($A706,'Hoja de Trabajo para listado'!$CD$155:$CD$1048576,0),MATCH((CUADRO!M$5&amp;$E706),'Hoja de Trabajo para listado'!$CD$151:$DC$151,0)),0)</f>
        <v>0</v>
      </c>
      <c r="N706" s="243">
        <f ca="1">+IFERROR(INDEX('Hoja de Trabajo para listado'!$A$155:$Z$1048576,MATCH($A706,'Hoja de Trabajo para listado'!$A$155:$A$1048576,0),MATCH((CUADRO!N$5&amp;$E706),'Hoja de Trabajo para listado'!$A$151:$Z$151,0)),0)+IFERROR(INDEX('Hoja de Trabajo para listado'!$AB$155:$BA$1048576,MATCH($A706,'Hoja de Trabajo para listado'!$AB$155:$AB$1048576,0),MATCH((CUADRO!N$5&amp;$E706),'Hoja de Trabajo para listado'!$AB$151:$BA$151,0)),0)+IFERROR(INDEX('Hoja de Trabajo para listado'!$BC$155:$CB$1048576,MATCH($A706,'Hoja de Trabajo para listado'!$BC$155:$BC$1048576,0),MATCH((CUADRO!N$5&amp;$E706),'Hoja de Trabajo para listado'!$BC$151:$CB$151,0)),0)+IFERROR(INDEX('Hoja de Trabajo para listado'!$DE$153:$DG$274,MATCH($A706,'Hoja de Trabajo para listado'!$DE$153:$DE$1048576,0),MATCH((CUADRO!N$5&amp;$E706),'Hoja de Trabajo para listado'!$DE$151:$DG$151,0)),0)+IFERROR(INDEX('Hoja de Trabajo para listado'!$CD$155:$DC$1048576,MATCH($A706,'Hoja de Trabajo para listado'!$CD$155:$CD$1048576,0),MATCH((CUADRO!N$5&amp;$E706),'Hoja de Trabajo para listado'!$CD$151:$DC$151,0)),0)</f>
        <v>0</v>
      </c>
      <c r="O706" s="243">
        <f ca="1">+IFERROR(INDEX('Hoja de Trabajo para listado'!$A$155:$Z$1048576,MATCH($A706,'Hoja de Trabajo para listado'!$A$155:$A$1048576,0),MATCH((CUADRO!O$5&amp;$E706),'Hoja de Trabajo para listado'!$A$151:$Z$151,0)),0)+IFERROR(INDEX('Hoja de Trabajo para listado'!$AB$155:$BA$1048576,MATCH($A706,'Hoja de Trabajo para listado'!$AB$155:$AB$1048576,0),MATCH((CUADRO!O$5&amp;$E706),'Hoja de Trabajo para listado'!$AB$151:$BA$151,0)),0)+IFERROR(INDEX('Hoja de Trabajo para listado'!$BC$155:$CB$1048576,MATCH($A706,'Hoja de Trabajo para listado'!$BC$155:$BC$1048576,0),MATCH((CUADRO!O$5&amp;$E706),'Hoja de Trabajo para listado'!$BC$151:$CB$151,0)),0)+IFERROR(INDEX('Hoja de Trabajo para listado'!$DE$153:$DG$274,MATCH($A706,'Hoja de Trabajo para listado'!$DE$153:$DE$1048576,0),MATCH((CUADRO!O$5&amp;$E706),'Hoja de Trabajo para listado'!$DE$151:$DG$151,0)),0)+IFERROR(INDEX('Hoja de Trabajo para listado'!$CD$155:$DC$1048576,MATCH($A706,'Hoja de Trabajo para listado'!$CD$155:$CD$1048576,0),MATCH((CUADRO!O$5&amp;$E706),'Hoja de Trabajo para listado'!$CD$151:$DC$151,0)),0)</f>
        <v>0</v>
      </c>
      <c r="P706" s="243">
        <f ca="1">+IFERROR(INDEX('Hoja de Trabajo para listado'!$A$155:$Z$1048576,MATCH($A706,'Hoja de Trabajo para listado'!$A$155:$A$1048576,0),MATCH((CUADRO!P$5&amp;$E706),'Hoja de Trabajo para listado'!$A$151:$Z$151,0)),0)+IFERROR(INDEX('Hoja de Trabajo para listado'!$AB$155:$BA$1048576,MATCH($A706,'Hoja de Trabajo para listado'!$AB$155:$AB$1048576,0),MATCH((CUADRO!P$5&amp;$E706),'Hoja de Trabajo para listado'!$AB$151:$BA$151,0)),0)+IFERROR(INDEX('Hoja de Trabajo para listado'!$BC$155:$CB$1048576,MATCH($A706,'Hoja de Trabajo para listado'!$BC$155:$BC$1048576,0),MATCH((CUADRO!P$5&amp;$E706),'Hoja de Trabajo para listado'!$BC$151:$CB$151,0)),0)+IFERROR(INDEX('Hoja de Trabajo para listado'!$DE$153:$DG$274,MATCH($A706,'Hoja de Trabajo para listado'!$DE$153:$DE$1048576,0),MATCH((CUADRO!P$5&amp;$E706),'Hoja de Trabajo para listado'!$DE$151:$DG$151,0)),0)+IFERROR(INDEX('Hoja de Trabajo para listado'!$CD$155:$DC$1048576,MATCH($A706,'Hoja de Trabajo para listado'!$CD$155:$CD$1048576,0),MATCH((CUADRO!P$5&amp;$E706),'Hoja de Trabajo para listado'!$CD$151:$DC$151,0)),0)</f>
        <v>0</v>
      </c>
      <c r="Q706" s="243">
        <f ca="1">+IFERROR(INDEX('Hoja de Trabajo para listado'!$A$155:$Z$1048576,MATCH($A706,'Hoja de Trabajo para listado'!$A$155:$A$1048576,0),MATCH((CUADRO!Q$5&amp;$E706),'Hoja de Trabajo para listado'!$A$151:$Z$151,0)),0)+IFERROR(INDEX('Hoja de Trabajo para listado'!$AB$155:$BA$1048576,MATCH($A706,'Hoja de Trabajo para listado'!$AB$155:$AB$1048576,0),MATCH((CUADRO!Q$5&amp;$E706),'Hoja de Trabajo para listado'!$AB$151:$BA$151,0)),0)+IFERROR(INDEX('Hoja de Trabajo para listado'!$BC$155:$CB$1048576,MATCH($A706,'Hoja de Trabajo para listado'!$BC$155:$BC$1048576,0),MATCH((CUADRO!Q$5&amp;$E706),'Hoja de Trabajo para listado'!$BC$151:$CB$151,0)),0)+IFERROR(INDEX('Hoja de Trabajo para listado'!$DE$153:$DG$274,MATCH($A706,'Hoja de Trabajo para listado'!$DE$153:$DE$1048576,0),MATCH((CUADRO!Q$5&amp;$E706),'Hoja de Trabajo para listado'!$DE$151:$DG$151,0)),0)+IFERROR(INDEX('Hoja de Trabajo para listado'!$CD$155:$DC$1048576,MATCH($A706,'Hoja de Trabajo para listado'!$CD$155:$CD$1048576,0),MATCH((CUADRO!Q$5&amp;$E706),'Hoja de Trabajo para listado'!$CD$151:$DC$151,0)),0)</f>
        <v>0</v>
      </c>
      <c r="R706" s="243">
        <f t="shared" ca="1" si="23"/>
        <v>0</v>
      </c>
      <c r="S706" s="249"/>
      <c r="T706" s="243">
        <f ca="1">+T707</f>
        <v>0</v>
      </c>
      <c r="U706" s="242">
        <f t="shared" si="24"/>
        <v>1</v>
      </c>
      <c r="V706" s="333" t="str">
        <f>+VLOOKUP(A706,bd_lista!$A$3:$E$590,5,FALSE)</f>
        <v>Gobiernos Autonomos Municipales</v>
      </c>
      <c r="W706" s="391" t="str">
        <f>+V706</f>
        <v>Gobiernos Autonomos Municipales</v>
      </c>
      <c r="X706" s="242">
        <f>+VLOOKUP(A706,[4]Sheet1!$A$13:$D$744,4,FALSE)</f>
        <v>0</v>
      </c>
      <c r="Y706" s="242" t="e">
        <f>+VLOOKUP(X706,bd_lista!$A$3:$C$590,3,FALSE)</f>
        <v>#N/A</v>
      </c>
      <c r="Z706" s="294">
        <f>+X706</f>
        <v>0</v>
      </c>
      <c r="AA706" s="295" t="e">
        <f>+Y706</f>
        <v>#N/A</v>
      </c>
    </row>
    <row r="707" spans="1:27" customFormat="1" ht="15" hidden="1" customHeight="1">
      <c r="A707" s="32">
        <v>1319</v>
      </c>
      <c r="B707" s="388"/>
      <c r="C707" s="247" t="str">
        <f>+VLOOKUP(A707,bd_lista!$A$3:$C$590,3,FALSE)</f>
        <v>Gobierno Autónomo Municipal Villa Gualberto Villarroel</v>
      </c>
      <c r="D707" s="390"/>
      <c r="E707" s="244" t="s">
        <v>1305</v>
      </c>
      <c r="F707" s="243">
        <f ca="1">+IFERROR(INDEX('Hoja de Trabajo para listado'!$A$155:$Z$1048576,MATCH($A707,'Hoja de Trabajo para listado'!$A$155:$A$1048576,0),MATCH((CUADRO!F$5&amp;$E707),'Hoja de Trabajo para listado'!$A$151:$Z$151,0)),0)+IFERROR(INDEX('Hoja de Trabajo para listado'!$AB$155:$BA$1048576,MATCH($A707,'Hoja de Trabajo para listado'!$AB$155:$AB$1048576,0),MATCH((CUADRO!F$5&amp;$E707),'Hoja de Trabajo para listado'!$AB$151:$BA$151,0)),0)+IFERROR(INDEX('Hoja de Trabajo para listado'!$BC$155:$CB$1048576,MATCH($A707,'Hoja de Trabajo para listado'!$BC$155:$BC$1048576,0),MATCH((CUADRO!F$5&amp;$E707),'Hoja de Trabajo para listado'!$BC$151:$CB$151,0)),0)+IFERROR(INDEX('Hoja de Trabajo para listado'!$DE$153:$DG$274,MATCH($A707,'Hoja de Trabajo para listado'!$DE$153:$DE$1048576,0),MATCH((CUADRO!F$5&amp;$E707),'Hoja de Trabajo para listado'!$DE$151:$DG$151,0)),0)+IFERROR(INDEX('Hoja de Trabajo para listado'!$CD$155:$DC$1048576,MATCH($A707,'Hoja de Trabajo para listado'!$CD$155:$CD$1048576,0),MATCH((CUADRO!F$5&amp;$E707),'Hoja de Trabajo para listado'!$CD$151:$DC$151,0)),0)</f>
        <v>0</v>
      </c>
      <c r="G707" s="243">
        <f ca="1">+IFERROR(INDEX('Hoja de Trabajo para listado'!$A$155:$Z$1048576,MATCH($A707,'Hoja de Trabajo para listado'!$A$155:$A$1048576,0),MATCH((CUADRO!G$5&amp;$E707),'Hoja de Trabajo para listado'!$A$151:$Z$151,0)),0)+IFERROR(INDEX('Hoja de Trabajo para listado'!$AB$155:$BA$1048576,MATCH($A707,'Hoja de Trabajo para listado'!$AB$155:$AB$1048576,0),MATCH((CUADRO!G$5&amp;$E707),'Hoja de Trabajo para listado'!$AB$151:$BA$151,0)),0)+IFERROR(INDEX('Hoja de Trabajo para listado'!$BC$155:$CB$1048576,MATCH($A707,'Hoja de Trabajo para listado'!$BC$155:$BC$1048576,0),MATCH((CUADRO!G$5&amp;$E707),'Hoja de Trabajo para listado'!$BC$151:$CB$151,0)),0)+IFERROR(INDEX('Hoja de Trabajo para listado'!$DE$153:$DG$274,MATCH($A707,'Hoja de Trabajo para listado'!$DE$153:$DE$1048576,0),MATCH((CUADRO!G$5&amp;$E707),'Hoja de Trabajo para listado'!$DE$151:$DG$151,0)),0)+IFERROR(INDEX('Hoja de Trabajo para listado'!$CD$155:$DC$1048576,MATCH($A707,'Hoja de Trabajo para listado'!$CD$155:$CD$1048576,0),MATCH((CUADRO!G$5&amp;$E707),'Hoja de Trabajo para listado'!$CD$151:$DC$151,0)),0)</f>
        <v>0</v>
      </c>
      <c r="H707" s="243">
        <f ca="1">+IFERROR(INDEX('Hoja de Trabajo para listado'!$A$155:$Z$1048576,MATCH($A707,'Hoja de Trabajo para listado'!$A$155:$A$1048576,0),MATCH((CUADRO!H$5&amp;$E707),'Hoja de Trabajo para listado'!$A$151:$Z$151,0)),0)+IFERROR(INDEX('Hoja de Trabajo para listado'!$AB$155:$BA$1048576,MATCH($A707,'Hoja de Trabajo para listado'!$AB$155:$AB$1048576,0),MATCH((CUADRO!H$5&amp;$E707),'Hoja de Trabajo para listado'!$AB$151:$BA$151,0)),0)+IFERROR(INDEX('Hoja de Trabajo para listado'!$BC$155:$CB$1048576,MATCH($A707,'Hoja de Trabajo para listado'!$BC$155:$BC$1048576,0),MATCH((CUADRO!H$5&amp;$E707),'Hoja de Trabajo para listado'!$BC$151:$CB$151,0)),0)+IFERROR(INDEX('Hoja de Trabajo para listado'!$DE$153:$DG$274,MATCH($A707,'Hoja de Trabajo para listado'!$DE$153:$DE$1048576,0),MATCH((CUADRO!H$5&amp;$E707),'Hoja de Trabajo para listado'!$DE$151:$DG$151,0)),0)+IFERROR(INDEX('Hoja de Trabajo para listado'!$CD$155:$DC$1048576,MATCH($A707,'Hoja de Trabajo para listado'!$CD$155:$CD$1048576,0),MATCH((CUADRO!H$5&amp;$E707),'Hoja de Trabajo para listado'!$CD$151:$DC$151,0)),0)</f>
        <v>0</v>
      </c>
      <c r="I707" s="243">
        <f ca="1">+IFERROR(INDEX('Hoja de Trabajo para listado'!$A$155:$Z$1048576,MATCH($A707,'Hoja de Trabajo para listado'!$A$155:$A$1048576,0),MATCH((CUADRO!I$5&amp;$E707),'Hoja de Trabajo para listado'!$A$151:$Z$151,0)),0)+IFERROR(INDEX('Hoja de Trabajo para listado'!$AB$155:$BA$1048576,MATCH($A707,'Hoja de Trabajo para listado'!$AB$155:$AB$1048576,0),MATCH((CUADRO!I$5&amp;$E707),'Hoja de Trabajo para listado'!$AB$151:$BA$151,0)),0)+IFERROR(INDEX('Hoja de Trabajo para listado'!$BC$155:$CB$1048576,MATCH($A707,'Hoja de Trabajo para listado'!$BC$155:$BC$1048576,0),MATCH((CUADRO!I$5&amp;$E707),'Hoja de Trabajo para listado'!$BC$151:$CB$151,0)),0)+IFERROR(INDEX('Hoja de Trabajo para listado'!$DE$153:$DG$274,MATCH($A707,'Hoja de Trabajo para listado'!$DE$153:$DE$1048576,0),MATCH((CUADRO!I$5&amp;$E707),'Hoja de Trabajo para listado'!$DE$151:$DG$151,0)),0)+IFERROR(INDEX('Hoja de Trabajo para listado'!$CD$155:$DC$1048576,MATCH($A707,'Hoja de Trabajo para listado'!$CD$155:$CD$1048576,0),MATCH((CUADRO!I$5&amp;$E707),'Hoja de Trabajo para listado'!$CD$151:$DC$151,0)),0)</f>
        <v>0</v>
      </c>
      <c r="J707" s="243">
        <f ca="1">+IFERROR(INDEX('Hoja de Trabajo para listado'!$A$155:$Z$1048576,MATCH($A707,'Hoja de Trabajo para listado'!$A$155:$A$1048576,0),MATCH((CUADRO!J$5&amp;$E707),'Hoja de Trabajo para listado'!$A$151:$Z$151,0)),0)+IFERROR(INDEX('Hoja de Trabajo para listado'!$AB$155:$BA$1048576,MATCH($A707,'Hoja de Trabajo para listado'!$AB$155:$AB$1048576,0),MATCH((CUADRO!J$5&amp;$E707),'Hoja de Trabajo para listado'!$AB$151:$BA$151,0)),0)+IFERROR(INDEX('Hoja de Trabajo para listado'!$BC$155:$CB$1048576,MATCH($A707,'Hoja de Trabajo para listado'!$BC$155:$BC$1048576,0),MATCH((CUADRO!J$5&amp;$E707),'Hoja de Trabajo para listado'!$BC$151:$CB$151,0)),0)+IFERROR(INDEX('Hoja de Trabajo para listado'!$DE$153:$DG$274,MATCH($A707,'Hoja de Trabajo para listado'!$DE$153:$DE$1048576,0),MATCH((CUADRO!J$5&amp;$E707),'Hoja de Trabajo para listado'!$DE$151:$DG$151,0)),0)+IFERROR(INDEX('Hoja de Trabajo para listado'!$CD$155:$DC$1048576,MATCH($A707,'Hoja de Trabajo para listado'!$CD$155:$CD$1048576,0),MATCH((CUADRO!J$5&amp;$E707),'Hoja de Trabajo para listado'!$CD$151:$DC$151,0)),0)</f>
        <v>0</v>
      </c>
      <c r="K707" s="243">
        <f ca="1">+IFERROR(INDEX('Hoja de Trabajo para listado'!$A$155:$Z$1048576,MATCH($A707,'Hoja de Trabajo para listado'!$A$155:$A$1048576,0),MATCH((CUADRO!K$5&amp;$E707),'Hoja de Trabajo para listado'!$A$151:$Z$151,0)),0)+IFERROR(INDEX('Hoja de Trabajo para listado'!$AB$155:$BA$1048576,MATCH($A707,'Hoja de Trabajo para listado'!$AB$155:$AB$1048576,0),MATCH((CUADRO!K$5&amp;$E707),'Hoja de Trabajo para listado'!$AB$151:$BA$151,0)),0)+IFERROR(INDEX('Hoja de Trabajo para listado'!$BC$155:$CB$1048576,MATCH($A707,'Hoja de Trabajo para listado'!$BC$155:$BC$1048576,0),MATCH((CUADRO!K$5&amp;$E707),'Hoja de Trabajo para listado'!$BC$151:$CB$151,0)),0)+IFERROR(INDEX('Hoja de Trabajo para listado'!$DE$153:$DG$274,MATCH($A707,'Hoja de Trabajo para listado'!$DE$153:$DE$1048576,0),MATCH((CUADRO!K$5&amp;$E707),'Hoja de Trabajo para listado'!$DE$151:$DG$151,0)),0)+IFERROR(INDEX('Hoja de Trabajo para listado'!$CD$155:$DC$1048576,MATCH($A707,'Hoja de Trabajo para listado'!$CD$155:$CD$1048576,0),MATCH((CUADRO!K$5&amp;$E707),'Hoja de Trabajo para listado'!$CD$151:$DC$151,0)),0)</f>
        <v>0</v>
      </c>
      <c r="L707" s="243">
        <f ca="1">+IFERROR(INDEX('Hoja de Trabajo para listado'!$A$155:$Z$1048576,MATCH($A707,'Hoja de Trabajo para listado'!$A$155:$A$1048576,0),MATCH((CUADRO!L$5&amp;$E707),'Hoja de Trabajo para listado'!$A$151:$Z$151,0)),0)+IFERROR(INDEX('Hoja de Trabajo para listado'!$AB$155:$BA$1048576,MATCH($A707,'Hoja de Trabajo para listado'!$AB$155:$AB$1048576,0),MATCH((CUADRO!L$5&amp;$E707),'Hoja de Trabajo para listado'!$AB$151:$BA$151,0)),0)+IFERROR(INDEX('Hoja de Trabajo para listado'!$BC$155:$CB$1048576,MATCH($A707,'Hoja de Trabajo para listado'!$BC$155:$BC$1048576,0),MATCH((CUADRO!L$5&amp;$E707),'Hoja de Trabajo para listado'!$BC$151:$CB$151,0)),0)+IFERROR(INDEX('Hoja de Trabajo para listado'!$DE$153:$DG$274,MATCH($A707,'Hoja de Trabajo para listado'!$DE$153:$DE$1048576,0),MATCH((CUADRO!L$5&amp;$E707),'Hoja de Trabajo para listado'!$DE$151:$DG$151,0)),0)+IFERROR(INDEX('Hoja de Trabajo para listado'!$CD$155:$DC$1048576,MATCH($A707,'Hoja de Trabajo para listado'!$CD$155:$CD$1048576,0),MATCH((CUADRO!L$5&amp;$E707),'Hoja de Trabajo para listado'!$CD$151:$DC$151,0)),0)</f>
        <v>0</v>
      </c>
      <c r="M707" s="243">
        <f ca="1">+IFERROR(INDEX('Hoja de Trabajo para listado'!$A$155:$Z$1048576,MATCH($A707,'Hoja de Trabajo para listado'!$A$155:$A$1048576,0),MATCH((CUADRO!M$5&amp;$E707),'Hoja de Trabajo para listado'!$A$151:$Z$151,0)),0)+IFERROR(INDEX('Hoja de Trabajo para listado'!$AB$155:$BA$1048576,MATCH($A707,'Hoja de Trabajo para listado'!$AB$155:$AB$1048576,0),MATCH((CUADRO!M$5&amp;$E707),'Hoja de Trabajo para listado'!$AB$151:$BA$151,0)),0)+IFERROR(INDEX('Hoja de Trabajo para listado'!$BC$155:$CB$1048576,MATCH($A707,'Hoja de Trabajo para listado'!$BC$155:$BC$1048576,0),MATCH((CUADRO!M$5&amp;$E707),'Hoja de Trabajo para listado'!$BC$151:$CB$151,0)),0)+IFERROR(INDEX('Hoja de Trabajo para listado'!$DE$153:$DG$274,MATCH($A707,'Hoja de Trabajo para listado'!$DE$153:$DE$1048576,0),MATCH((CUADRO!M$5&amp;$E707),'Hoja de Trabajo para listado'!$DE$151:$DG$151,0)),0)+IFERROR(INDEX('Hoja de Trabajo para listado'!$CD$155:$DC$1048576,MATCH($A707,'Hoja de Trabajo para listado'!$CD$155:$CD$1048576,0),MATCH((CUADRO!M$5&amp;$E707),'Hoja de Trabajo para listado'!$CD$151:$DC$151,0)),0)</f>
        <v>0</v>
      </c>
      <c r="N707" s="243">
        <f ca="1">+IFERROR(INDEX('Hoja de Trabajo para listado'!$A$155:$Z$1048576,MATCH($A707,'Hoja de Trabajo para listado'!$A$155:$A$1048576,0),MATCH((CUADRO!N$5&amp;$E707),'Hoja de Trabajo para listado'!$A$151:$Z$151,0)),0)+IFERROR(INDEX('Hoja de Trabajo para listado'!$AB$155:$BA$1048576,MATCH($A707,'Hoja de Trabajo para listado'!$AB$155:$AB$1048576,0),MATCH((CUADRO!N$5&amp;$E707),'Hoja de Trabajo para listado'!$AB$151:$BA$151,0)),0)+IFERROR(INDEX('Hoja de Trabajo para listado'!$BC$155:$CB$1048576,MATCH($A707,'Hoja de Trabajo para listado'!$BC$155:$BC$1048576,0),MATCH((CUADRO!N$5&amp;$E707),'Hoja de Trabajo para listado'!$BC$151:$CB$151,0)),0)+IFERROR(INDEX('Hoja de Trabajo para listado'!$DE$153:$DG$274,MATCH($A707,'Hoja de Trabajo para listado'!$DE$153:$DE$1048576,0),MATCH((CUADRO!N$5&amp;$E707),'Hoja de Trabajo para listado'!$DE$151:$DG$151,0)),0)+IFERROR(INDEX('Hoja de Trabajo para listado'!$CD$155:$DC$1048576,MATCH($A707,'Hoja de Trabajo para listado'!$CD$155:$CD$1048576,0),MATCH((CUADRO!N$5&amp;$E707),'Hoja de Trabajo para listado'!$CD$151:$DC$151,0)),0)</f>
        <v>0</v>
      </c>
      <c r="O707" s="243">
        <f ca="1">+IFERROR(INDEX('Hoja de Trabajo para listado'!$A$155:$Z$1048576,MATCH($A707,'Hoja de Trabajo para listado'!$A$155:$A$1048576,0),MATCH((CUADRO!O$5&amp;$E707),'Hoja de Trabajo para listado'!$A$151:$Z$151,0)),0)+IFERROR(INDEX('Hoja de Trabajo para listado'!$AB$155:$BA$1048576,MATCH($A707,'Hoja de Trabajo para listado'!$AB$155:$AB$1048576,0),MATCH((CUADRO!O$5&amp;$E707),'Hoja de Trabajo para listado'!$AB$151:$BA$151,0)),0)+IFERROR(INDEX('Hoja de Trabajo para listado'!$BC$155:$CB$1048576,MATCH($A707,'Hoja de Trabajo para listado'!$BC$155:$BC$1048576,0),MATCH((CUADRO!O$5&amp;$E707),'Hoja de Trabajo para listado'!$BC$151:$CB$151,0)),0)+IFERROR(INDEX('Hoja de Trabajo para listado'!$DE$153:$DG$274,MATCH($A707,'Hoja de Trabajo para listado'!$DE$153:$DE$1048576,0),MATCH((CUADRO!O$5&amp;$E707),'Hoja de Trabajo para listado'!$DE$151:$DG$151,0)),0)+IFERROR(INDEX('Hoja de Trabajo para listado'!$CD$155:$DC$1048576,MATCH($A707,'Hoja de Trabajo para listado'!$CD$155:$CD$1048576,0),MATCH((CUADRO!O$5&amp;$E707),'Hoja de Trabajo para listado'!$CD$151:$DC$151,0)),0)</f>
        <v>0</v>
      </c>
      <c r="P707" s="243">
        <f ca="1">+IFERROR(INDEX('Hoja de Trabajo para listado'!$A$155:$Z$1048576,MATCH($A707,'Hoja de Trabajo para listado'!$A$155:$A$1048576,0),MATCH((CUADRO!P$5&amp;$E707),'Hoja de Trabajo para listado'!$A$151:$Z$151,0)),0)+IFERROR(INDEX('Hoja de Trabajo para listado'!$AB$155:$BA$1048576,MATCH($A707,'Hoja de Trabajo para listado'!$AB$155:$AB$1048576,0),MATCH((CUADRO!P$5&amp;$E707),'Hoja de Trabajo para listado'!$AB$151:$BA$151,0)),0)+IFERROR(INDEX('Hoja de Trabajo para listado'!$BC$155:$CB$1048576,MATCH($A707,'Hoja de Trabajo para listado'!$BC$155:$BC$1048576,0),MATCH((CUADRO!P$5&amp;$E707),'Hoja de Trabajo para listado'!$BC$151:$CB$151,0)),0)+IFERROR(INDEX('Hoja de Trabajo para listado'!$DE$153:$DG$274,MATCH($A707,'Hoja de Trabajo para listado'!$DE$153:$DE$1048576,0),MATCH((CUADRO!P$5&amp;$E707),'Hoja de Trabajo para listado'!$DE$151:$DG$151,0)),0)+IFERROR(INDEX('Hoja de Trabajo para listado'!$CD$155:$DC$1048576,MATCH($A707,'Hoja de Trabajo para listado'!$CD$155:$CD$1048576,0),MATCH((CUADRO!P$5&amp;$E707),'Hoja de Trabajo para listado'!$CD$151:$DC$151,0)),0)</f>
        <v>0</v>
      </c>
      <c r="Q707" s="243">
        <f ca="1">+IFERROR(INDEX('Hoja de Trabajo para listado'!$A$155:$Z$1048576,MATCH($A707,'Hoja de Trabajo para listado'!$A$155:$A$1048576,0),MATCH((CUADRO!Q$5&amp;$E707),'Hoja de Trabajo para listado'!$A$151:$Z$151,0)),0)+IFERROR(INDEX('Hoja de Trabajo para listado'!$AB$155:$BA$1048576,MATCH($A707,'Hoja de Trabajo para listado'!$AB$155:$AB$1048576,0),MATCH((CUADRO!Q$5&amp;$E707),'Hoja de Trabajo para listado'!$AB$151:$BA$151,0)),0)+IFERROR(INDEX('Hoja de Trabajo para listado'!$BC$155:$CB$1048576,MATCH($A707,'Hoja de Trabajo para listado'!$BC$155:$BC$1048576,0),MATCH((CUADRO!Q$5&amp;$E707),'Hoja de Trabajo para listado'!$BC$151:$CB$151,0)),0)+IFERROR(INDEX('Hoja de Trabajo para listado'!$DE$153:$DG$274,MATCH($A707,'Hoja de Trabajo para listado'!$DE$153:$DE$1048576,0),MATCH((CUADRO!Q$5&amp;$E707),'Hoja de Trabajo para listado'!$DE$151:$DG$151,0)),0)+IFERROR(INDEX('Hoja de Trabajo para listado'!$CD$155:$DC$1048576,MATCH($A707,'Hoja de Trabajo para listado'!$CD$155:$CD$1048576,0),MATCH((CUADRO!Q$5&amp;$E707),'Hoja de Trabajo para listado'!$CD$151:$DC$151,0)),0)</f>
        <v>0</v>
      </c>
      <c r="R707" s="243">
        <f t="shared" ca="1" si="23"/>
        <v>0</v>
      </c>
      <c r="S707" s="249">
        <f ca="1">+R706+R707</f>
        <v>0</v>
      </c>
      <c r="T707" s="243">
        <f ca="1">+S707</f>
        <v>0</v>
      </c>
      <c r="U707" s="242">
        <f t="shared" si="24"/>
        <v>2</v>
      </c>
      <c r="V707" s="333" t="str">
        <f>+VLOOKUP(A707,bd_lista!$A$3:$E$590,5,FALSE)</f>
        <v>Gobiernos Autonomos Municipales</v>
      </c>
      <c r="W707" s="392"/>
      <c r="X707" s="242">
        <f>+VLOOKUP(A707,[4]Sheet1!$A$13:$D$744,4,FALSE)</f>
        <v>0</v>
      </c>
      <c r="Y707" s="242" t="e">
        <f>+VLOOKUP(X707,bd_lista!$A$3:$C$590,3,FALSE)</f>
        <v>#N/A</v>
      </c>
      <c r="Z707" s="292"/>
      <c r="AA707" s="293"/>
    </row>
    <row r="708" spans="1:27" customFormat="1" ht="27" hidden="1" customHeight="1">
      <c r="A708" s="32">
        <v>1320</v>
      </c>
      <c r="B708" s="387">
        <f>+A708</f>
        <v>1320</v>
      </c>
      <c r="C708" s="247" t="str">
        <f>+VLOOKUP(A708,bd_lista!$A$3:$C$590,3,FALSE)</f>
        <v>Gobierno Autónomo Municipal de Tarata</v>
      </c>
      <c r="D708" s="389" t="str">
        <f>+C708</f>
        <v>Gobierno Autónomo Municipal de Tarata</v>
      </c>
      <c r="E708" s="242" t="s">
        <v>1304</v>
      </c>
      <c r="F708" s="243">
        <f ca="1">+IFERROR(INDEX('Hoja de Trabajo para listado'!$A$155:$Z$1048576,MATCH($A708,'Hoja de Trabajo para listado'!$A$155:$A$1048576,0),MATCH((CUADRO!F$5&amp;$E708),'Hoja de Trabajo para listado'!$A$151:$Z$151,0)),0)+IFERROR(INDEX('Hoja de Trabajo para listado'!$AB$155:$BA$1048576,MATCH($A708,'Hoja de Trabajo para listado'!$AB$155:$AB$1048576,0),MATCH((CUADRO!F$5&amp;$E708),'Hoja de Trabajo para listado'!$AB$151:$BA$151,0)),0)+IFERROR(INDEX('Hoja de Trabajo para listado'!$BC$155:$CB$1048576,MATCH($A708,'Hoja de Trabajo para listado'!$BC$155:$BC$1048576,0),MATCH((CUADRO!F$5&amp;$E708),'Hoja de Trabajo para listado'!$BC$151:$CB$151,0)),0)+IFERROR(INDEX('Hoja de Trabajo para listado'!$DE$153:$DG$274,MATCH($A708,'Hoja de Trabajo para listado'!$DE$153:$DE$1048576,0),MATCH((CUADRO!F$5&amp;$E708),'Hoja de Trabajo para listado'!$DE$151:$DG$151,0)),0)+IFERROR(INDEX('Hoja de Trabajo para listado'!$CD$155:$DC$1048576,MATCH($A708,'Hoja de Trabajo para listado'!$CD$155:$CD$1048576,0),MATCH((CUADRO!F$5&amp;$E708),'Hoja de Trabajo para listado'!$CD$151:$DC$151,0)),0)</f>
        <v>0</v>
      </c>
      <c r="G708" s="243">
        <f ca="1">+IFERROR(INDEX('Hoja de Trabajo para listado'!$A$155:$Z$1048576,MATCH($A708,'Hoja de Trabajo para listado'!$A$155:$A$1048576,0),MATCH((CUADRO!G$5&amp;$E708),'Hoja de Trabajo para listado'!$A$151:$Z$151,0)),0)+IFERROR(INDEX('Hoja de Trabajo para listado'!$AB$155:$BA$1048576,MATCH($A708,'Hoja de Trabajo para listado'!$AB$155:$AB$1048576,0),MATCH((CUADRO!G$5&amp;$E708),'Hoja de Trabajo para listado'!$AB$151:$BA$151,0)),0)+IFERROR(INDEX('Hoja de Trabajo para listado'!$BC$155:$CB$1048576,MATCH($A708,'Hoja de Trabajo para listado'!$BC$155:$BC$1048576,0),MATCH((CUADRO!G$5&amp;$E708),'Hoja de Trabajo para listado'!$BC$151:$CB$151,0)),0)+IFERROR(INDEX('Hoja de Trabajo para listado'!$DE$153:$DG$274,MATCH($A708,'Hoja de Trabajo para listado'!$DE$153:$DE$1048576,0),MATCH((CUADRO!G$5&amp;$E708),'Hoja de Trabajo para listado'!$DE$151:$DG$151,0)),0)+IFERROR(INDEX('Hoja de Trabajo para listado'!$CD$155:$DC$1048576,MATCH($A708,'Hoja de Trabajo para listado'!$CD$155:$CD$1048576,0),MATCH((CUADRO!G$5&amp;$E708),'Hoja de Trabajo para listado'!$CD$151:$DC$151,0)),0)</f>
        <v>0</v>
      </c>
      <c r="H708" s="243">
        <f ca="1">+IFERROR(INDEX('Hoja de Trabajo para listado'!$A$155:$Z$1048576,MATCH($A708,'Hoja de Trabajo para listado'!$A$155:$A$1048576,0),MATCH((CUADRO!H$5&amp;$E708),'Hoja de Trabajo para listado'!$A$151:$Z$151,0)),0)+IFERROR(INDEX('Hoja de Trabajo para listado'!$AB$155:$BA$1048576,MATCH($A708,'Hoja de Trabajo para listado'!$AB$155:$AB$1048576,0),MATCH((CUADRO!H$5&amp;$E708),'Hoja de Trabajo para listado'!$AB$151:$BA$151,0)),0)+IFERROR(INDEX('Hoja de Trabajo para listado'!$BC$155:$CB$1048576,MATCH($A708,'Hoja de Trabajo para listado'!$BC$155:$BC$1048576,0),MATCH((CUADRO!H$5&amp;$E708),'Hoja de Trabajo para listado'!$BC$151:$CB$151,0)),0)+IFERROR(INDEX('Hoja de Trabajo para listado'!$DE$153:$DG$274,MATCH($A708,'Hoja de Trabajo para listado'!$DE$153:$DE$1048576,0),MATCH((CUADRO!H$5&amp;$E708),'Hoja de Trabajo para listado'!$DE$151:$DG$151,0)),0)+IFERROR(INDEX('Hoja de Trabajo para listado'!$CD$155:$DC$1048576,MATCH($A708,'Hoja de Trabajo para listado'!$CD$155:$CD$1048576,0),MATCH((CUADRO!H$5&amp;$E708),'Hoja de Trabajo para listado'!$CD$151:$DC$151,0)),0)</f>
        <v>0</v>
      </c>
      <c r="I708" s="243">
        <f ca="1">+IFERROR(INDEX('Hoja de Trabajo para listado'!$A$155:$Z$1048576,MATCH($A708,'Hoja de Trabajo para listado'!$A$155:$A$1048576,0),MATCH((CUADRO!I$5&amp;$E708),'Hoja de Trabajo para listado'!$A$151:$Z$151,0)),0)+IFERROR(INDEX('Hoja de Trabajo para listado'!$AB$155:$BA$1048576,MATCH($A708,'Hoja de Trabajo para listado'!$AB$155:$AB$1048576,0),MATCH((CUADRO!I$5&amp;$E708),'Hoja de Trabajo para listado'!$AB$151:$BA$151,0)),0)+IFERROR(INDEX('Hoja de Trabajo para listado'!$BC$155:$CB$1048576,MATCH($A708,'Hoja de Trabajo para listado'!$BC$155:$BC$1048576,0),MATCH((CUADRO!I$5&amp;$E708),'Hoja de Trabajo para listado'!$BC$151:$CB$151,0)),0)+IFERROR(INDEX('Hoja de Trabajo para listado'!$DE$153:$DG$274,MATCH($A708,'Hoja de Trabajo para listado'!$DE$153:$DE$1048576,0),MATCH((CUADRO!I$5&amp;$E708),'Hoja de Trabajo para listado'!$DE$151:$DG$151,0)),0)+IFERROR(INDEX('Hoja de Trabajo para listado'!$CD$155:$DC$1048576,MATCH($A708,'Hoja de Trabajo para listado'!$CD$155:$CD$1048576,0),MATCH((CUADRO!I$5&amp;$E708),'Hoja de Trabajo para listado'!$CD$151:$DC$151,0)),0)</f>
        <v>0</v>
      </c>
      <c r="J708" s="243">
        <f ca="1">+IFERROR(INDEX('Hoja de Trabajo para listado'!$A$155:$Z$1048576,MATCH($A708,'Hoja de Trabajo para listado'!$A$155:$A$1048576,0),MATCH((CUADRO!J$5&amp;$E708),'Hoja de Trabajo para listado'!$A$151:$Z$151,0)),0)+IFERROR(INDEX('Hoja de Trabajo para listado'!$AB$155:$BA$1048576,MATCH($A708,'Hoja de Trabajo para listado'!$AB$155:$AB$1048576,0),MATCH((CUADRO!J$5&amp;$E708),'Hoja de Trabajo para listado'!$AB$151:$BA$151,0)),0)+IFERROR(INDEX('Hoja de Trabajo para listado'!$BC$155:$CB$1048576,MATCH($A708,'Hoja de Trabajo para listado'!$BC$155:$BC$1048576,0),MATCH((CUADRO!J$5&amp;$E708),'Hoja de Trabajo para listado'!$BC$151:$CB$151,0)),0)+IFERROR(INDEX('Hoja de Trabajo para listado'!$DE$153:$DG$274,MATCH($A708,'Hoja de Trabajo para listado'!$DE$153:$DE$1048576,0),MATCH((CUADRO!J$5&amp;$E708),'Hoja de Trabajo para listado'!$DE$151:$DG$151,0)),0)+IFERROR(INDEX('Hoja de Trabajo para listado'!$CD$155:$DC$1048576,MATCH($A708,'Hoja de Trabajo para listado'!$CD$155:$CD$1048576,0),MATCH((CUADRO!J$5&amp;$E708),'Hoja de Trabajo para listado'!$CD$151:$DC$151,0)),0)</f>
        <v>0</v>
      </c>
      <c r="K708" s="243">
        <f ca="1">+IFERROR(INDEX('Hoja de Trabajo para listado'!$A$155:$Z$1048576,MATCH($A708,'Hoja de Trabajo para listado'!$A$155:$A$1048576,0),MATCH((CUADRO!K$5&amp;$E708),'Hoja de Trabajo para listado'!$A$151:$Z$151,0)),0)+IFERROR(INDEX('Hoja de Trabajo para listado'!$AB$155:$BA$1048576,MATCH($A708,'Hoja de Trabajo para listado'!$AB$155:$AB$1048576,0),MATCH((CUADRO!K$5&amp;$E708),'Hoja de Trabajo para listado'!$AB$151:$BA$151,0)),0)+IFERROR(INDEX('Hoja de Trabajo para listado'!$BC$155:$CB$1048576,MATCH($A708,'Hoja de Trabajo para listado'!$BC$155:$BC$1048576,0),MATCH((CUADRO!K$5&amp;$E708),'Hoja de Trabajo para listado'!$BC$151:$CB$151,0)),0)+IFERROR(INDEX('Hoja de Trabajo para listado'!$DE$153:$DG$274,MATCH($A708,'Hoja de Trabajo para listado'!$DE$153:$DE$1048576,0),MATCH((CUADRO!K$5&amp;$E708),'Hoja de Trabajo para listado'!$DE$151:$DG$151,0)),0)+IFERROR(INDEX('Hoja de Trabajo para listado'!$CD$155:$DC$1048576,MATCH($A708,'Hoja de Trabajo para listado'!$CD$155:$CD$1048576,0),MATCH((CUADRO!K$5&amp;$E708),'Hoja de Trabajo para listado'!$CD$151:$DC$151,0)),0)</f>
        <v>0</v>
      </c>
      <c r="L708" s="243">
        <f ca="1">+IFERROR(INDEX('Hoja de Trabajo para listado'!$A$155:$Z$1048576,MATCH($A708,'Hoja de Trabajo para listado'!$A$155:$A$1048576,0),MATCH((CUADRO!L$5&amp;$E708),'Hoja de Trabajo para listado'!$A$151:$Z$151,0)),0)+IFERROR(INDEX('Hoja de Trabajo para listado'!$AB$155:$BA$1048576,MATCH($A708,'Hoja de Trabajo para listado'!$AB$155:$AB$1048576,0),MATCH((CUADRO!L$5&amp;$E708),'Hoja de Trabajo para listado'!$AB$151:$BA$151,0)),0)+IFERROR(INDEX('Hoja de Trabajo para listado'!$BC$155:$CB$1048576,MATCH($A708,'Hoja de Trabajo para listado'!$BC$155:$BC$1048576,0),MATCH((CUADRO!L$5&amp;$E708),'Hoja de Trabajo para listado'!$BC$151:$CB$151,0)),0)+IFERROR(INDEX('Hoja de Trabajo para listado'!$DE$153:$DG$274,MATCH($A708,'Hoja de Trabajo para listado'!$DE$153:$DE$1048576,0),MATCH((CUADRO!L$5&amp;$E708),'Hoja de Trabajo para listado'!$DE$151:$DG$151,0)),0)+IFERROR(INDEX('Hoja de Trabajo para listado'!$CD$155:$DC$1048576,MATCH($A708,'Hoja de Trabajo para listado'!$CD$155:$CD$1048576,0),MATCH((CUADRO!L$5&amp;$E708),'Hoja de Trabajo para listado'!$CD$151:$DC$151,0)),0)</f>
        <v>0</v>
      </c>
      <c r="M708" s="243">
        <f ca="1">+IFERROR(INDEX('Hoja de Trabajo para listado'!$A$155:$Z$1048576,MATCH($A708,'Hoja de Trabajo para listado'!$A$155:$A$1048576,0),MATCH((CUADRO!M$5&amp;$E708),'Hoja de Trabajo para listado'!$A$151:$Z$151,0)),0)+IFERROR(INDEX('Hoja de Trabajo para listado'!$AB$155:$BA$1048576,MATCH($A708,'Hoja de Trabajo para listado'!$AB$155:$AB$1048576,0),MATCH((CUADRO!M$5&amp;$E708),'Hoja de Trabajo para listado'!$AB$151:$BA$151,0)),0)+IFERROR(INDEX('Hoja de Trabajo para listado'!$BC$155:$CB$1048576,MATCH($A708,'Hoja de Trabajo para listado'!$BC$155:$BC$1048576,0),MATCH((CUADRO!M$5&amp;$E708),'Hoja de Trabajo para listado'!$BC$151:$CB$151,0)),0)+IFERROR(INDEX('Hoja de Trabajo para listado'!$DE$153:$DG$274,MATCH($A708,'Hoja de Trabajo para listado'!$DE$153:$DE$1048576,0),MATCH((CUADRO!M$5&amp;$E708),'Hoja de Trabajo para listado'!$DE$151:$DG$151,0)),0)+IFERROR(INDEX('Hoja de Trabajo para listado'!$CD$155:$DC$1048576,MATCH($A708,'Hoja de Trabajo para listado'!$CD$155:$CD$1048576,0),MATCH((CUADRO!M$5&amp;$E708),'Hoja de Trabajo para listado'!$CD$151:$DC$151,0)),0)</f>
        <v>0</v>
      </c>
      <c r="N708" s="243">
        <f ca="1">+IFERROR(INDEX('Hoja de Trabajo para listado'!$A$155:$Z$1048576,MATCH($A708,'Hoja de Trabajo para listado'!$A$155:$A$1048576,0),MATCH((CUADRO!N$5&amp;$E708),'Hoja de Trabajo para listado'!$A$151:$Z$151,0)),0)+IFERROR(INDEX('Hoja de Trabajo para listado'!$AB$155:$BA$1048576,MATCH($A708,'Hoja de Trabajo para listado'!$AB$155:$AB$1048576,0),MATCH((CUADRO!N$5&amp;$E708),'Hoja de Trabajo para listado'!$AB$151:$BA$151,0)),0)+IFERROR(INDEX('Hoja de Trabajo para listado'!$BC$155:$CB$1048576,MATCH($A708,'Hoja de Trabajo para listado'!$BC$155:$BC$1048576,0),MATCH((CUADRO!N$5&amp;$E708),'Hoja de Trabajo para listado'!$BC$151:$CB$151,0)),0)+IFERROR(INDEX('Hoja de Trabajo para listado'!$DE$153:$DG$274,MATCH($A708,'Hoja de Trabajo para listado'!$DE$153:$DE$1048576,0),MATCH((CUADRO!N$5&amp;$E708),'Hoja de Trabajo para listado'!$DE$151:$DG$151,0)),0)+IFERROR(INDEX('Hoja de Trabajo para listado'!$CD$155:$DC$1048576,MATCH($A708,'Hoja de Trabajo para listado'!$CD$155:$CD$1048576,0),MATCH((CUADRO!N$5&amp;$E708),'Hoja de Trabajo para listado'!$CD$151:$DC$151,0)),0)</f>
        <v>0</v>
      </c>
      <c r="O708" s="243">
        <f ca="1">+IFERROR(INDEX('Hoja de Trabajo para listado'!$A$155:$Z$1048576,MATCH($A708,'Hoja de Trabajo para listado'!$A$155:$A$1048576,0),MATCH((CUADRO!O$5&amp;$E708),'Hoja de Trabajo para listado'!$A$151:$Z$151,0)),0)+IFERROR(INDEX('Hoja de Trabajo para listado'!$AB$155:$BA$1048576,MATCH($A708,'Hoja de Trabajo para listado'!$AB$155:$AB$1048576,0),MATCH((CUADRO!O$5&amp;$E708),'Hoja de Trabajo para listado'!$AB$151:$BA$151,0)),0)+IFERROR(INDEX('Hoja de Trabajo para listado'!$BC$155:$CB$1048576,MATCH($A708,'Hoja de Trabajo para listado'!$BC$155:$BC$1048576,0),MATCH((CUADRO!O$5&amp;$E708),'Hoja de Trabajo para listado'!$BC$151:$CB$151,0)),0)+IFERROR(INDEX('Hoja de Trabajo para listado'!$DE$153:$DG$274,MATCH($A708,'Hoja de Trabajo para listado'!$DE$153:$DE$1048576,0),MATCH((CUADRO!O$5&amp;$E708),'Hoja de Trabajo para listado'!$DE$151:$DG$151,0)),0)+IFERROR(INDEX('Hoja de Trabajo para listado'!$CD$155:$DC$1048576,MATCH($A708,'Hoja de Trabajo para listado'!$CD$155:$CD$1048576,0),MATCH((CUADRO!O$5&amp;$E708),'Hoja de Trabajo para listado'!$CD$151:$DC$151,0)),0)</f>
        <v>0</v>
      </c>
      <c r="P708" s="243">
        <f ca="1">+IFERROR(INDEX('Hoja de Trabajo para listado'!$A$155:$Z$1048576,MATCH($A708,'Hoja de Trabajo para listado'!$A$155:$A$1048576,0),MATCH((CUADRO!P$5&amp;$E708),'Hoja de Trabajo para listado'!$A$151:$Z$151,0)),0)+IFERROR(INDEX('Hoja de Trabajo para listado'!$AB$155:$BA$1048576,MATCH($A708,'Hoja de Trabajo para listado'!$AB$155:$AB$1048576,0),MATCH((CUADRO!P$5&amp;$E708),'Hoja de Trabajo para listado'!$AB$151:$BA$151,0)),0)+IFERROR(INDEX('Hoja de Trabajo para listado'!$BC$155:$CB$1048576,MATCH($A708,'Hoja de Trabajo para listado'!$BC$155:$BC$1048576,0),MATCH((CUADRO!P$5&amp;$E708),'Hoja de Trabajo para listado'!$BC$151:$CB$151,0)),0)+IFERROR(INDEX('Hoja de Trabajo para listado'!$DE$153:$DG$274,MATCH($A708,'Hoja de Trabajo para listado'!$DE$153:$DE$1048576,0),MATCH((CUADRO!P$5&amp;$E708),'Hoja de Trabajo para listado'!$DE$151:$DG$151,0)),0)+IFERROR(INDEX('Hoja de Trabajo para listado'!$CD$155:$DC$1048576,MATCH($A708,'Hoja de Trabajo para listado'!$CD$155:$CD$1048576,0),MATCH((CUADRO!P$5&amp;$E708),'Hoja de Trabajo para listado'!$CD$151:$DC$151,0)),0)</f>
        <v>0</v>
      </c>
      <c r="Q708" s="243">
        <f ca="1">+IFERROR(INDEX('Hoja de Trabajo para listado'!$A$155:$Z$1048576,MATCH($A708,'Hoja de Trabajo para listado'!$A$155:$A$1048576,0),MATCH((CUADRO!Q$5&amp;$E708),'Hoja de Trabajo para listado'!$A$151:$Z$151,0)),0)+IFERROR(INDEX('Hoja de Trabajo para listado'!$AB$155:$BA$1048576,MATCH($A708,'Hoja de Trabajo para listado'!$AB$155:$AB$1048576,0),MATCH((CUADRO!Q$5&amp;$E708),'Hoja de Trabajo para listado'!$AB$151:$BA$151,0)),0)+IFERROR(INDEX('Hoja de Trabajo para listado'!$BC$155:$CB$1048576,MATCH($A708,'Hoja de Trabajo para listado'!$BC$155:$BC$1048576,0),MATCH((CUADRO!Q$5&amp;$E708),'Hoja de Trabajo para listado'!$BC$151:$CB$151,0)),0)+IFERROR(INDEX('Hoja de Trabajo para listado'!$DE$153:$DG$274,MATCH($A708,'Hoja de Trabajo para listado'!$DE$153:$DE$1048576,0),MATCH((CUADRO!Q$5&amp;$E708),'Hoja de Trabajo para listado'!$DE$151:$DG$151,0)),0)+IFERROR(INDEX('Hoja de Trabajo para listado'!$CD$155:$DC$1048576,MATCH($A708,'Hoja de Trabajo para listado'!$CD$155:$CD$1048576,0),MATCH((CUADRO!Q$5&amp;$E708),'Hoja de Trabajo para listado'!$CD$151:$DC$151,0)),0)</f>
        <v>0</v>
      </c>
      <c r="R708" s="243">
        <f t="shared" ca="1" si="23"/>
        <v>0</v>
      </c>
      <c r="S708" s="249"/>
      <c r="T708" s="243">
        <f ca="1">+T709</f>
        <v>0</v>
      </c>
      <c r="U708" s="242">
        <f t="shared" si="24"/>
        <v>1</v>
      </c>
      <c r="V708" s="333" t="str">
        <f>+VLOOKUP(A708,bd_lista!$A$3:$E$590,5,FALSE)</f>
        <v>Gobiernos Autonomos Municipales</v>
      </c>
      <c r="W708" s="391" t="str">
        <f>+V708</f>
        <v>Gobiernos Autonomos Municipales</v>
      </c>
      <c r="X708" s="242">
        <f>+VLOOKUP(A708,[4]Sheet1!$A$13:$D$744,4,FALSE)</f>
        <v>0</v>
      </c>
      <c r="Y708" s="242" t="e">
        <f>+VLOOKUP(X708,bd_lista!$A$3:$C$590,3,FALSE)</f>
        <v>#N/A</v>
      </c>
      <c r="Z708" s="294">
        <f>+X708</f>
        <v>0</v>
      </c>
      <c r="AA708" s="295" t="e">
        <f>+Y708</f>
        <v>#N/A</v>
      </c>
    </row>
    <row r="709" spans="1:27" customFormat="1" ht="27" hidden="1" customHeight="1">
      <c r="A709" s="32">
        <v>1320</v>
      </c>
      <c r="B709" s="388"/>
      <c r="C709" s="247" t="str">
        <f>+VLOOKUP(A709,bd_lista!$A$3:$C$590,3,FALSE)</f>
        <v>Gobierno Autónomo Municipal de Tarata</v>
      </c>
      <c r="D709" s="390"/>
      <c r="E709" s="244" t="s">
        <v>1305</v>
      </c>
      <c r="F709" s="243">
        <f ca="1">+IFERROR(INDEX('Hoja de Trabajo para listado'!$A$155:$Z$1048576,MATCH($A709,'Hoja de Trabajo para listado'!$A$155:$A$1048576,0),MATCH((CUADRO!F$5&amp;$E709),'Hoja de Trabajo para listado'!$A$151:$Z$151,0)),0)+IFERROR(INDEX('Hoja de Trabajo para listado'!$AB$155:$BA$1048576,MATCH($A709,'Hoja de Trabajo para listado'!$AB$155:$AB$1048576,0),MATCH((CUADRO!F$5&amp;$E709),'Hoja de Trabajo para listado'!$AB$151:$BA$151,0)),0)+IFERROR(INDEX('Hoja de Trabajo para listado'!$BC$155:$CB$1048576,MATCH($A709,'Hoja de Trabajo para listado'!$BC$155:$BC$1048576,0),MATCH((CUADRO!F$5&amp;$E709),'Hoja de Trabajo para listado'!$BC$151:$CB$151,0)),0)+IFERROR(INDEX('Hoja de Trabajo para listado'!$DE$153:$DG$274,MATCH($A709,'Hoja de Trabajo para listado'!$DE$153:$DE$1048576,0),MATCH((CUADRO!F$5&amp;$E709),'Hoja de Trabajo para listado'!$DE$151:$DG$151,0)),0)+IFERROR(INDEX('Hoja de Trabajo para listado'!$CD$155:$DC$1048576,MATCH($A709,'Hoja de Trabajo para listado'!$CD$155:$CD$1048576,0),MATCH((CUADRO!F$5&amp;$E709),'Hoja de Trabajo para listado'!$CD$151:$DC$151,0)),0)</f>
        <v>0</v>
      </c>
      <c r="G709" s="243">
        <f ca="1">+IFERROR(INDEX('Hoja de Trabajo para listado'!$A$155:$Z$1048576,MATCH($A709,'Hoja de Trabajo para listado'!$A$155:$A$1048576,0),MATCH((CUADRO!G$5&amp;$E709),'Hoja de Trabajo para listado'!$A$151:$Z$151,0)),0)+IFERROR(INDEX('Hoja de Trabajo para listado'!$AB$155:$BA$1048576,MATCH($A709,'Hoja de Trabajo para listado'!$AB$155:$AB$1048576,0),MATCH((CUADRO!G$5&amp;$E709),'Hoja de Trabajo para listado'!$AB$151:$BA$151,0)),0)+IFERROR(INDEX('Hoja de Trabajo para listado'!$BC$155:$CB$1048576,MATCH($A709,'Hoja de Trabajo para listado'!$BC$155:$BC$1048576,0),MATCH((CUADRO!G$5&amp;$E709),'Hoja de Trabajo para listado'!$BC$151:$CB$151,0)),0)+IFERROR(INDEX('Hoja de Trabajo para listado'!$DE$153:$DG$274,MATCH($A709,'Hoja de Trabajo para listado'!$DE$153:$DE$1048576,0),MATCH((CUADRO!G$5&amp;$E709),'Hoja de Trabajo para listado'!$DE$151:$DG$151,0)),0)+IFERROR(INDEX('Hoja de Trabajo para listado'!$CD$155:$DC$1048576,MATCH($A709,'Hoja de Trabajo para listado'!$CD$155:$CD$1048576,0),MATCH((CUADRO!G$5&amp;$E709),'Hoja de Trabajo para listado'!$CD$151:$DC$151,0)),0)</f>
        <v>0</v>
      </c>
      <c r="H709" s="243">
        <f ca="1">+IFERROR(INDEX('Hoja de Trabajo para listado'!$A$155:$Z$1048576,MATCH($A709,'Hoja de Trabajo para listado'!$A$155:$A$1048576,0),MATCH((CUADRO!H$5&amp;$E709),'Hoja de Trabajo para listado'!$A$151:$Z$151,0)),0)+IFERROR(INDEX('Hoja de Trabajo para listado'!$AB$155:$BA$1048576,MATCH($A709,'Hoja de Trabajo para listado'!$AB$155:$AB$1048576,0),MATCH((CUADRO!H$5&amp;$E709),'Hoja de Trabajo para listado'!$AB$151:$BA$151,0)),0)+IFERROR(INDEX('Hoja de Trabajo para listado'!$BC$155:$CB$1048576,MATCH($A709,'Hoja de Trabajo para listado'!$BC$155:$BC$1048576,0),MATCH((CUADRO!H$5&amp;$E709),'Hoja de Trabajo para listado'!$BC$151:$CB$151,0)),0)+IFERROR(INDEX('Hoja de Trabajo para listado'!$DE$153:$DG$274,MATCH($A709,'Hoja de Trabajo para listado'!$DE$153:$DE$1048576,0),MATCH((CUADRO!H$5&amp;$E709),'Hoja de Trabajo para listado'!$DE$151:$DG$151,0)),0)+IFERROR(INDEX('Hoja de Trabajo para listado'!$CD$155:$DC$1048576,MATCH($A709,'Hoja de Trabajo para listado'!$CD$155:$CD$1048576,0),MATCH((CUADRO!H$5&amp;$E709),'Hoja de Trabajo para listado'!$CD$151:$DC$151,0)),0)</f>
        <v>0</v>
      </c>
      <c r="I709" s="243">
        <f ca="1">+IFERROR(INDEX('Hoja de Trabajo para listado'!$A$155:$Z$1048576,MATCH($A709,'Hoja de Trabajo para listado'!$A$155:$A$1048576,0),MATCH((CUADRO!I$5&amp;$E709),'Hoja de Trabajo para listado'!$A$151:$Z$151,0)),0)+IFERROR(INDEX('Hoja de Trabajo para listado'!$AB$155:$BA$1048576,MATCH($A709,'Hoja de Trabajo para listado'!$AB$155:$AB$1048576,0),MATCH((CUADRO!I$5&amp;$E709),'Hoja de Trabajo para listado'!$AB$151:$BA$151,0)),0)+IFERROR(INDEX('Hoja de Trabajo para listado'!$BC$155:$CB$1048576,MATCH($A709,'Hoja de Trabajo para listado'!$BC$155:$BC$1048576,0),MATCH((CUADRO!I$5&amp;$E709),'Hoja de Trabajo para listado'!$BC$151:$CB$151,0)),0)+IFERROR(INDEX('Hoja de Trabajo para listado'!$DE$153:$DG$274,MATCH($A709,'Hoja de Trabajo para listado'!$DE$153:$DE$1048576,0),MATCH((CUADRO!I$5&amp;$E709),'Hoja de Trabajo para listado'!$DE$151:$DG$151,0)),0)+IFERROR(INDEX('Hoja de Trabajo para listado'!$CD$155:$DC$1048576,MATCH($A709,'Hoja de Trabajo para listado'!$CD$155:$CD$1048576,0),MATCH((CUADRO!I$5&amp;$E709),'Hoja de Trabajo para listado'!$CD$151:$DC$151,0)),0)</f>
        <v>0</v>
      </c>
      <c r="J709" s="243">
        <f ca="1">+IFERROR(INDEX('Hoja de Trabajo para listado'!$A$155:$Z$1048576,MATCH($A709,'Hoja de Trabajo para listado'!$A$155:$A$1048576,0),MATCH((CUADRO!J$5&amp;$E709),'Hoja de Trabajo para listado'!$A$151:$Z$151,0)),0)+IFERROR(INDEX('Hoja de Trabajo para listado'!$AB$155:$BA$1048576,MATCH($A709,'Hoja de Trabajo para listado'!$AB$155:$AB$1048576,0),MATCH((CUADRO!J$5&amp;$E709),'Hoja de Trabajo para listado'!$AB$151:$BA$151,0)),0)+IFERROR(INDEX('Hoja de Trabajo para listado'!$BC$155:$CB$1048576,MATCH($A709,'Hoja de Trabajo para listado'!$BC$155:$BC$1048576,0),MATCH((CUADRO!J$5&amp;$E709),'Hoja de Trabajo para listado'!$BC$151:$CB$151,0)),0)+IFERROR(INDEX('Hoja de Trabajo para listado'!$DE$153:$DG$274,MATCH($A709,'Hoja de Trabajo para listado'!$DE$153:$DE$1048576,0),MATCH((CUADRO!J$5&amp;$E709),'Hoja de Trabajo para listado'!$DE$151:$DG$151,0)),0)+IFERROR(INDEX('Hoja de Trabajo para listado'!$CD$155:$DC$1048576,MATCH($A709,'Hoja de Trabajo para listado'!$CD$155:$CD$1048576,0),MATCH((CUADRO!J$5&amp;$E709),'Hoja de Trabajo para listado'!$CD$151:$DC$151,0)),0)</f>
        <v>0</v>
      </c>
      <c r="K709" s="243">
        <f ca="1">+IFERROR(INDEX('Hoja de Trabajo para listado'!$A$155:$Z$1048576,MATCH($A709,'Hoja de Trabajo para listado'!$A$155:$A$1048576,0),MATCH((CUADRO!K$5&amp;$E709),'Hoja de Trabajo para listado'!$A$151:$Z$151,0)),0)+IFERROR(INDEX('Hoja de Trabajo para listado'!$AB$155:$BA$1048576,MATCH($A709,'Hoja de Trabajo para listado'!$AB$155:$AB$1048576,0),MATCH((CUADRO!K$5&amp;$E709),'Hoja de Trabajo para listado'!$AB$151:$BA$151,0)),0)+IFERROR(INDEX('Hoja de Trabajo para listado'!$BC$155:$CB$1048576,MATCH($A709,'Hoja de Trabajo para listado'!$BC$155:$BC$1048576,0),MATCH((CUADRO!K$5&amp;$E709),'Hoja de Trabajo para listado'!$BC$151:$CB$151,0)),0)+IFERROR(INDEX('Hoja de Trabajo para listado'!$DE$153:$DG$274,MATCH($A709,'Hoja de Trabajo para listado'!$DE$153:$DE$1048576,0),MATCH((CUADRO!K$5&amp;$E709),'Hoja de Trabajo para listado'!$DE$151:$DG$151,0)),0)+IFERROR(INDEX('Hoja de Trabajo para listado'!$CD$155:$DC$1048576,MATCH($A709,'Hoja de Trabajo para listado'!$CD$155:$CD$1048576,0),MATCH((CUADRO!K$5&amp;$E709),'Hoja de Trabajo para listado'!$CD$151:$DC$151,0)),0)</f>
        <v>0</v>
      </c>
      <c r="L709" s="243">
        <f ca="1">+IFERROR(INDEX('Hoja de Trabajo para listado'!$A$155:$Z$1048576,MATCH($A709,'Hoja de Trabajo para listado'!$A$155:$A$1048576,0),MATCH((CUADRO!L$5&amp;$E709),'Hoja de Trabajo para listado'!$A$151:$Z$151,0)),0)+IFERROR(INDEX('Hoja de Trabajo para listado'!$AB$155:$BA$1048576,MATCH($A709,'Hoja de Trabajo para listado'!$AB$155:$AB$1048576,0),MATCH((CUADRO!L$5&amp;$E709),'Hoja de Trabajo para listado'!$AB$151:$BA$151,0)),0)+IFERROR(INDEX('Hoja de Trabajo para listado'!$BC$155:$CB$1048576,MATCH($A709,'Hoja de Trabajo para listado'!$BC$155:$BC$1048576,0),MATCH((CUADRO!L$5&amp;$E709),'Hoja de Trabajo para listado'!$BC$151:$CB$151,0)),0)+IFERROR(INDEX('Hoja de Trabajo para listado'!$DE$153:$DG$274,MATCH($A709,'Hoja de Trabajo para listado'!$DE$153:$DE$1048576,0),MATCH((CUADRO!L$5&amp;$E709),'Hoja de Trabajo para listado'!$DE$151:$DG$151,0)),0)+IFERROR(INDEX('Hoja de Trabajo para listado'!$CD$155:$DC$1048576,MATCH($A709,'Hoja de Trabajo para listado'!$CD$155:$CD$1048576,0),MATCH((CUADRO!L$5&amp;$E709),'Hoja de Trabajo para listado'!$CD$151:$DC$151,0)),0)</f>
        <v>0</v>
      </c>
      <c r="M709" s="243">
        <f ca="1">+IFERROR(INDEX('Hoja de Trabajo para listado'!$A$155:$Z$1048576,MATCH($A709,'Hoja de Trabajo para listado'!$A$155:$A$1048576,0),MATCH((CUADRO!M$5&amp;$E709),'Hoja de Trabajo para listado'!$A$151:$Z$151,0)),0)+IFERROR(INDEX('Hoja de Trabajo para listado'!$AB$155:$BA$1048576,MATCH($A709,'Hoja de Trabajo para listado'!$AB$155:$AB$1048576,0),MATCH((CUADRO!M$5&amp;$E709),'Hoja de Trabajo para listado'!$AB$151:$BA$151,0)),0)+IFERROR(INDEX('Hoja de Trabajo para listado'!$BC$155:$CB$1048576,MATCH($A709,'Hoja de Trabajo para listado'!$BC$155:$BC$1048576,0),MATCH((CUADRO!M$5&amp;$E709),'Hoja de Trabajo para listado'!$BC$151:$CB$151,0)),0)+IFERROR(INDEX('Hoja de Trabajo para listado'!$DE$153:$DG$274,MATCH($A709,'Hoja de Trabajo para listado'!$DE$153:$DE$1048576,0),MATCH((CUADRO!M$5&amp;$E709),'Hoja de Trabajo para listado'!$DE$151:$DG$151,0)),0)+IFERROR(INDEX('Hoja de Trabajo para listado'!$CD$155:$DC$1048576,MATCH($A709,'Hoja de Trabajo para listado'!$CD$155:$CD$1048576,0),MATCH((CUADRO!M$5&amp;$E709),'Hoja de Trabajo para listado'!$CD$151:$DC$151,0)),0)</f>
        <v>0</v>
      </c>
      <c r="N709" s="243">
        <f ca="1">+IFERROR(INDEX('Hoja de Trabajo para listado'!$A$155:$Z$1048576,MATCH($A709,'Hoja de Trabajo para listado'!$A$155:$A$1048576,0),MATCH((CUADRO!N$5&amp;$E709),'Hoja de Trabajo para listado'!$A$151:$Z$151,0)),0)+IFERROR(INDEX('Hoja de Trabajo para listado'!$AB$155:$BA$1048576,MATCH($A709,'Hoja de Trabajo para listado'!$AB$155:$AB$1048576,0),MATCH((CUADRO!N$5&amp;$E709),'Hoja de Trabajo para listado'!$AB$151:$BA$151,0)),0)+IFERROR(INDEX('Hoja de Trabajo para listado'!$BC$155:$CB$1048576,MATCH($A709,'Hoja de Trabajo para listado'!$BC$155:$BC$1048576,0),MATCH((CUADRO!N$5&amp;$E709),'Hoja de Trabajo para listado'!$BC$151:$CB$151,0)),0)+IFERROR(INDEX('Hoja de Trabajo para listado'!$DE$153:$DG$274,MATCH($A709,'Hoja de Trabajo para listado'!$DE$153:$DE$1048576,0),MATCH((CUADRO!N$5&amp;$E709),'Hoja de Trabajo para listado'!$DE$151:$DG$151,0)),0)+IFERROR(INDEX('Hoja de Trabajo para listado'!$CD$155:$DC$1048576,MATCH($A709,'Hoja de Trabajo para listado'!$CD$155:$CD$1048576,0),MATCH((CUADRO!N$5&amp;$E709),'Hoja de Trabajo para listado'!$CD$151:$DC$151,0)),0)</f>
        <v>0</v>
      </c>
      <c r="O709" s="243">
        <f ca="1">+IFERROR(INDEX('Hoja de Trabajo para listado'!$A$155:$Z$1048576,MATCH($A709,'Hoja de Trabajo para listado'!$A$155:$A$1048576,0),MATCH((CUADRO!O$5&amp;$E709),'Hoja de Trabajo para listado'!$A$151:$Z$151,0)),0)+IFERROR(INDEX('Hoja de Trabajo para listado'!$AB$155:$BA$1048576,MATCH($A709,'Hoja de Trabajo para listado'!$AB$155:$AB$1048576,0),MATCH((CUADRO!O$5&amp;$E709),'Hoja de Trabajo para listado'!$AB$151:$BA$151,0)),0)+IFERROR(INDEX('Hoja de Trabajo para listado'!$BC$155:$CB$1048576,MATCH($A709,'Hoja de Trabajo para listado'!$BC$155:$BC$1048576,0),MATCH((CUADRO!O$5&amp;$E709),'Hoja de Trabajo para listado'!$BC$151:$CB$151,0)),0)+IFERROR(INDEX('Hoja de Trabajo para listado'!$DE$153:$DG$274,MATCH($A709,'Hoja de Trabajo para listado'!$DE$153:$DE$1048576,0),MATCH((CUADRO!O$5&amp;$E709),'Hoja de Trabajo para listado'!$DE$151:$DG$151,0)),0)+IFERROR(INDEX('Hoja de Trabajo para listado'!$CD$155:$DC$1048576,MATCH($A709,'Hoja de Trabajo para listado'!$CD$155:$CD$1048576,0),MATCH((CUADRO!O$5&amp;$E709),'Hoja de Trabajo para listado'!$CD$151:$DC$151,0)),0)</f>
        <v>0</v>
      </c>
      <c r="P709" s="243">
        <f ca="1">+IFERROR(INDEX('Hoja de Trabajo para listado'!$A$155:$Z$1048576,MATCH($A709,'Hoja de Trabajo para listado'!$A$155:$A$1048576,0),MATCH((CUADRO!P$5&amp;$E709),'Hoja de Trabajo para listado'!$A$151:$Z$151,0)),0)+IFERROR(INDEX('Hoja de Trabajo para listado'!$AB$155:$BA$1048576,MATCH($A709,'Hoja de Trabajo para listado'!$AB$155:$AB$1048576,0),MATCH((CUADRO!P$5&amp;$E709),'Hoja de Trabajo para listado'!$AB$151:$BA$151,0)),0)+IFERROR(INDEX('Hoja de Trabajo para listado'!$BC$155:$CB$1048576,MATCH($A709,'Hoja de Trabajo para listado'!$BC$155:$BC$1048576,0),MATCH((CUADRO!P$5&amp;$E709),'Hoja de Trabajo para listado'!$BC$151:$CB$151,0)),0)+IFERROR(INDEX('Hoja de Trabajo para listado'!$DE$153:$DG$274,MATCH($A709,'Hoja de Trabajo para listado'!$DE$153:$DE$1048576,0),MATCH((CUADRO!P$5&amp;$E709),'Hoja de Trabajo para listado'!$DE$151:$DG$151,0)),0)+IFERROR(INDEX('Hoja de Trabajo para listado'!$CD$155:$DC$1048576,MATCH($A709,'Hoja de Trabajo para listado'!$CD$155:$CD$1048576,0),MATCH((CUADRO!P$5&amp;$E709),'Hoja de Trabajo para listado'!$CD$151:$DC$151,0)),0)</f>
        <v>0</v>
      </c>
      <c r="Q709" s="243">
        <f ca="1">+IFERROR(INDEX('Hoja de Trabajo para listado'!$A$155:$Z$1048576,MATCH($A709,'Hoja de Trabajo para listado'!$A$155:$A$1048576,0),MATCH((CUADRO!Q$5&amp;$E709),'Hoja de Trabajo para listado'!$A$151:$Z$151,0)),0)+IFERROR(INDEX('Hoja de Trabajo para listado'!$AB$155:$BA$1048576,MATCH($A709,'Hoja de Trabajo para listado'!$AB$155:$AB$1048576,0),MATCH((CUADRO!Q$5&amp;$E709),'Hoja de Trabajo para listado'!$AB$151:$BA$151,0)),0)+IFERROR(INDEX('Hoja de Trabajo para listado'!$BC$155:$CB$1048576,MATCH($A709,'Hoja de Trabajo para listado'!$BC$155:$BC$1048576,0),MATCH((CUADRO!Q$5&amp;$E709),'Hoja de Trabajo para listado'!$BC$151:$CB$151,0)),0)+IFERROR(INDEX('Hoja de Trabajo para listado'!$DE$153:$DG$274,MATCH($A709,'Hoja de Trabajo para listado'!$DE$153:$DE$1048576,0),MATCH((CUADRO!Q$5&amp;$E709),'Hoja de Trabajo para listado'!$DE$151:$DG$151,0)),0)+IFERROR(INDEX('Hoja de Trabajo para listado'!$CD$155:$DC$1048576,MATCH($A709,'Hoja de Trabajo para listado'!$CD$155:$CD$1048576,0),MATCH((CUADRO!Q$5&amp;$E709),'Hoja de Trabajo para listado'!$CD$151:$DC$151,0)),0)</f>
        <v>0</v>
      </c>
      <c r="R709" s="243">
        <f t="shared" ca="1" si="23"/>
        <v>0</v>
      </c>
      <c r="S709" s="249">
        <f ca="1">+R708+R709</f>
        <v>0</v>
      </c>
      <c r="T709" s="243">
        <f ca="1">+S709</f>
        <v>0</v>
      </c>
      <c r="U709" s="242">
        <f t="shared" si="24"/>
        <v>2</v>
      </c>
      <c r="V709" s="333" t="str">
        <f>+VLOOKUP(A709,bd_lista!$A$3:$E$590,5,FALSE)</f>
        <v>Gobiernos Autonomos Municipales</v>
      </c>
      <c r="W709" s="392"/>
      <c r="X709" s="242">
        <f>+VLOOKUP(A709,[4]Sheet1!$A$13:$D$744,4,FALSE)</f>
        <v>0</v>
      </c>
      <c r="Y709" s="242" t="e">
        <f>+VLOOKUP(X709,bd_lista!$A$3:$C$590,3,FALSE)</f>
        <v>#N/A</v>
      </c>
      <c r="Z709" s="292"/>
      <c r="AA709" s="293"/>
    </row>
    <row r="710" spans="1:27" customFormat="1" ht="15" hidden="1" customHeight="1">
      <c r="A710" s="32">
        <v>1321</v>
      </c>
      <c r="B710" s="387">
        <f>+A710</f>
        <v>1321</v>
      </c>
      <c r="C710" s="247" t="str">
        <f>+VLOOKUP(A710,bd_lista!$A$3:$C$590,3,FALSE)</f>
        <v>Gobierno Autónomo Municipal de Anzaldo</v>
      </c>
      <c r="D710" s="389" t="str">
        <f>+C710</f>
        <v>Gobierno Autónomo Municipal de Anzaldo</v>
      </c>
      <c r="E710" s="242" t="s">
        <v>1304</v>
      </c>
      <c r="F710" s="243">
        <f ca="1">+IFERROR(INDEX('Hoja de Trabajo para listado'!$A$155:$Z$1048576,MATCH($A710,'Hoja de Trabajo para listado'!$A$155:$A$1048576,0),MATCH((CUADRO!F$5&amp;$E710),'Hoja de Trabajo para listado'!$A$151:$Z$151,0)),0)+IFERROR(INDEX('Hoja de Trabajo para listado'!$AB$155:$BA$1048576,MATCH($A710,'Hoja de Trabajo para listado'!$AB$155:$AB$1048576,0),MATCH((CUADRO!F$5&amp;$E710),'Hoja de Trabajo para listado'!$AB$151:$BA$151,0)),0)+IFERROR(INDEX('Hoja de Trabajo para listado'!$BC$155:$CB$1048576,MATCH($A710,'Hoja de Trabajo para listado'!$BC$155:$BC$1048576,0),MATCH((CUADRO!F$5&amp;$E710),'Hoja de Trabajo para listado'!$BC$151:$CB$151,0)),0)+IFERROR(INDEX('Hoja de Trabajo para listado'!$DE$153:$DG$274,MATCH($A710,'Hoja de Trabajo para listado'!$DE$153:$DE$1048576,0),MATCH((CUADRO!F$5&amp;$E710),'Hoja de Trabajo para listado'!$DE$151:$DG$151,0)),0)+IFERROR(INDEX('Hoja de Trabajo para listado'!$CD$155:$DC$1048576,MATCH($A710,'Hoja de Trabajo para listado'!$CD$155:$CD$1048576,0),MATCH((CUADRO!F$5&amp;$E710),'Hoja de Trabajo para listado'!$CD$151:$DC$151,0)),0)</f>
        <v>0</v>
      </c>
      <c r="G710" s="243">
        <f ca="1">+IFERROR(INDEX('Hoja de Trabajo para listado'!$A$155:$Z$1048576,MATCH($A710,'Hoja de Trabajo para listado'!$A$155:$A$1048576,0),MATCH((CUADRO!G$5&amp;$E710),'Hoja de Trabajo para listado'!$A$151:$Z$151,0)),0)+IFERROR(INDEX('Hoja de Trabajo para listado'!$AB$155:$BA$1048576,MATCH($A710,'Hoja de Trabajo para listado'!$AB$155:$AB$1048576,0),MATCH((CUADRO!G$5&amp;$E710),'Hoja de Trabajo para listado'!$AB$151:$BA$151,0)),0)+IFERROR(INDEX('Hoja de Trabajo para listado'!$BC$155:$CB$1048576,MATCH($A710,'Hoja de Trabajo para listado'!$BC$155:$BC$1048576,0),MATCH((CUADRO!G$5&amp;$E710),'Hoja de Trabajo para listado'!$BC$151:$CB$151,0)),0)+IFERROR(INDEX('Hoja de Trabajo para listado'!$DE$153:$DG$274,MATCH($A710,'Hoja de Trabajo para listado'!$DE$153:$DE$1048576,0),MATCH((CUADRO!G$5&amp;$E710),'Hoja de Trabajo para listado'!$DE$151:$DG$151,0)),0)+IFERROR(INDEX('Hoja de Trabajo para listado'!$CD$155:$DC$1048576,MATCH($A710,'Hoja de Trabajo para listado'!$CD$155:$CD$1048576,0),MATCH((CUADRO!G$5&amp;$E710),'Hoja de Trabajo para listado'!$CD$151:$DC$151,0)),0)</f>
        <v>0</v>
      </c>
      <c r="H710" s="243">
        <f ca="1">+IFERROR(INDEX('Hoja de Trabajo para listado'!$A$155:$Z$1048576,MATCH($A710,'Hoja de Trabajo para listado'!$A$155:$A$1048576,0),MATCH((CUADRO!H$5&amp;$E710),'Hoja de Trabajo para listado'!$A$151:$Z$151,0)),0)+IFERROR(INDEX('Hoja de Trabajo para listado'!$AB$155:$BA$1048576,MATCH($A710,'Hoja de Trabajo para listado'!$AB$155:$AB$1048576,0),MATCH((CUADRO!H$5&amp;$E710),'Hoja de Trabajo para listado'!$AB$151:$BA$151,0)),0)+IFERROR(INDEX('Hoja de Trabajo para listado'!$BC$155:$CB$1048576,MATCH($A710,'Hoja de Trabajo para listado'!$BC$155:$BC$1048576,0),MATCH((CUADRO!H$5&amp;$E710),'Hoja de Trabajo para listado'!$BC$151:$CB$151,0)),0)+IFERROR(INDEX('Hoja de Trabajo para listado'!$DE$153:$DG$274,MATCH($A710,'Hoja de Trabajo para listado'!$DE$153:$DE$1048576,0),MATCH((CUADRO!H$5&amp;$E710),'Hoja de Trabajo para listado'!$DE$151:$DG$151,0)),0)+IFERROR(INDEX('Hoja de Trabajo para listado'!$CD$155:$DC$1048576,MATCH($A710,'Hoja de Trabajo para listado'!$CD$155:$CD$1048576,0),MATCH((CUADRO!H$5&amp;$E710),'Hoja de Trabajo para listado'!$CD$151:$DC$151,0)),0)</f>
        <v>0</v>
      </c>
      <c r="I710" s="243">
        <f ca="1">+IFERROR(INDEX('Hoja de Trabajo para listado'!$A$155:$Z$1048576,MATCH($A710,'Hoja de Trabajo para listado'!$A$155:$A$1048576,0),MATCH((CUADRO!I$5&amp;$E710),'Hoja de Trabajo para listado'!$A$151:$Z$151,0)),0)+IFERROR(INDEX('Hoja de Trabajo para listado'!$AB$155:$BA$1048576,MATCH($A710,'Hoja de Trabajo para listado'!$AB$155:$AB$1048576,0),MATCH((CUADRO!I$5&amp;$E710),'Hoja de Trabajo para listado'!$AB$151:$BA$151,0)),0)+IFERROR(INDEX('Hoja de Trabajo para listado'!$BC$155:$CB$1048576,MATCH($A710,'Hoja de Trabajo para listado'!$BC$155:$BC$1048576,0),MATCH((CUADRO!I$5&amp;$E710),'Hoja de Trabajo para listado'!$BC$151:$CB$151,0)),0)+IFERROR(INDEX('Hoja de Trabajo para listado'!$DE$153:$DG$274,MATCH($A710,'Hoja de Trabajo para listado'!$DE$153:$DE$1048576,0),MATCH((CUADRO!I$5&amp;$E710),'Hoja de Trabajo para listado'!$DE$151:$DG$151,0)),0)+IFERROR(INDEX('Hoja de Trabajo para listado'!$CD$155:$DC$1048576,MATCH($A710,'Hoja de Trabajo para listado'!$CD$155:$CD$1048576,0),MATCH((CUADRO!I$5&amp;$E710),'Hoja de Trabajo para listado'!$CD$151:$DC$151,0)),0)</f>
        <v>0</v>
      </c>
      <c r="J710" s="243">
        <f ca="1">+IFERROR(INDEX('Hoja de Trabajo para listado'!$A$155:$Z$1048576,MATCH($A710,'Hoja de Trabajo para listado'!$A$155:$A$1048576,0),MATCH((CUADRO!J$5&amp;$E710),'Hoja de Trabajo para listado'!$A$151:$Z$151,0)),0)+IFERROR(INDEX('Hoja de Trabajo para listado'!$AB$155:$BA$1048576,MATCH($A710,'Hoja de Trabajo para listado'!$AB$155:$AB$1048576,0),MATCH((CUADRO!J$5&amp;$E710),'Hoja de Trabajo para listado'!$AB$151:$BA$151,0)),0)+IFERROR(INDEX('Hoja de Trabajo para listado'!$BC$155:$CB$1048576,MATCH($A710,'Hoja de Trabajo para listado'!$BC$155:$BC$1048576,0),MATCH((CUADRO!J$5&amp;$E710),'Hoja de Trabajo para listado'!$BC$151:$CB$151,0)),0)+IFERROR(INDEX('Hoja de Trabajo para listado'!$DE$153:$DG$274,MATCH($A710,'Hoja de Trabajo para listado'!$DE$153:$DE$1048576,0),MATCH((CUADRO!J$5&amp;$E710),'Hoja de Trabajo para listado'!$DE$151:$DG$151,0)),0)+IFERROR(INDEX('Hoja de Trabajo para listado'!$CD$155:$DC$1048576,MATCH($A710,'Hoja de Trabajo para listado'!$CD$155:$CD$1048576,0),MATCH((CUADRO!J$5&amp;$E710),'Hoja de Trabajo para listado'!$CD$151:$DC$151,0)),0)</f>
        <v>0</v>
      </c>
      <c r="K710" s="243">
        <f ca="1">+IFERROR(INDEX('Hoja de Trabajo para listado'!$A$155:$Z$1048576,MATCH($A710,'Hoja de Trabajo para listado'!$A$155:$A$1048576,0),MATCH((CUADRO!K$5&amp;$E710),'Hoja de Trabajo para listado'!$A$151:$Z$151,0)),0)+IFERROR(INDEX('Hoja de Trabajo para listado'!$AB$155:$BA$1048576,MATCH($A710,'Hoja de Trabajo para listado'!$AB$155:$AB$1048576,0),MATCH((CUADRO!K$5&amp;$E710),'Hoja de Trabajo para listado'!$AB$151:$BA$151,0)),0)+IFERROR(INDEX('Hoja de Trabajo para listado'!$BC$155:$CB$1048576,MATCH($A710,'Hoja de Trabajo para listado'!$BC$155:$BC$1048576,0),MATCH((CUADRO!K$5&amp;$E710),'Hoja de Trabajo para listado'!$BC$151:$CB$151,0)),0)+IFERROR(INDEX('Hoja de Trabajo para listado'!$DE$153:$DG$274,MATCH($A710,'Hoja de Trabajo para listado'!$DE$153:$DE$1048576,0),MATCH((CUADRO!K$5&amp;$E710),'Hoja de Trabajo para listado'!$DE$151:$DG$151,0)),0)+IFERROR(INDEX('Hoja de Trabajo para listado'!$CD$155:$DC$1048576,MATCH($A710,'Hoja de Trabajo para listado'!$CD$155:$CD$1048576,0),MATCH((CUADRO!K$5&amp;$E710),'Hoja de Trabajo para listado'!$CD$151:$DC$151,0)),0)</f>
        <v>0</v>
      </c>
      <c r="L710" s="243">
        <f ca="1">+IFERROR(INDEX('Hoja de Trabajo para listado'!$A$155:$Z$1048576,MATCH($A710,'Hoja de Trabajo para listado'!$A$155:$A$1048576,0),MATCH((CUADRO!L$5&amp;$E710),'Hoja de Trabajo para listado'!$A$151:$Z$151,0)),0)+IFERROR(INDEX('Hoja de Trabajo para listado'!$AB$155:$BA$1048576,MATCH($A710,'Hoja de Trabajo para listado'!$AB$155:$AB$1048576,0),MATCH((CUADRO!L$5&amp;$E710),'Hoja de Trabajo para listado'!$AB$151:$BA$151,0)),0)+IFERROR(INDEX('Hoja de Trabajo para listado'!$BC$155:$CB$1048576,MATCH($A710,'Hoja de Trabajo para listado'!$BC$155:$BC$1048576,0),MATCH((CUADRO!L$5&amp;$E710),'Hoja de Trabajo para listado'!$BC$151:$CB$151,0)),0)+IFERROR(INDEX('Hoja de Trabajo para listado'!$DE$153:$DG$274,MATCH($A710,'Hoja de Trabajo para listado'!$DE$153:$DE$1048576,0),MATCH((CUADRO!L$5&amp;$E710),'Hoja de Trabajo para listado'!$DE$151:$DG$151,0)),0)+IFERROR(INDEX('Hoja de Trabajo para listado'!$CD$155:$DC$1048576,MATCH($A710,'Hoja de Trabajo para listado'!$CD$155:$CD$1048576,0),MATCH((CUADRO!L$5&amp;$E710),'Hoja de Trabajo para listado'!$CD$151:$DC$151,0)),0)</f>
        <v>0</v>
      </c>
      <c r="M710" s="243">
        <f ca="1">+IFERROR(INDEX('Hoja de Trabajo para listado'!$A$155:$Z$1048576,MATCH($A710,'Hoja de Trabajo para listado'!$A$155:$A$1048576,0),MATCH((CUADRO!M$5&amp;$E710),'Hoja de Trabajo para listado'!$A$151:$Z$151,0)),0)+IFERROR(INDEX('Hoja de Trabajo para listado'!$AB$155:$BA$1048576,MATCH($A710,'Hoja de Trabajo para listado'!$AB$155:$AB$1048576,0),MATCH((CUADRO!M$5&amp;$E710),'Hoja de Trabajo para listado'!$AB$151:$BA$151,0)),0)+IFERROR(INDEX('Hoja de Trabajo para listado'!$BC$155:$CB$1048576,MATCH($A710,'Hoja de Trabajo para listado'!$BC$155:$BC$1048576,0),MATCH((CUADRO!M$5&amp;$E710),'Hoja de Trabajo para listado'!$BC$151:$CB$151,0)),0)+IFERROR(INDEX('Hoja de Trabajo para listado'!$DE$153:$DG$274,MATCH($A710,'Hoja de Trabajo para listado'!$DE$153:$DE$1048576,0),MATCH((CUADRO!M$5&amp;$E710),'Hoja de Trabajo para listado'!$DE$151:$DG$151,0)),0)+IFERROR(INDEX('Hoja de Trabajo para listado'!$CD$155:$DC$1048576,MATCH($A710,'Hoja de Trabajo para listado'!$CD$155:$CD$1048576,0),MATCH((CUADRO!M$5&amp;$E710),'Hoja de Trabajo para listado'!$CD$151:$DC$151,0)),0)</f>
        <v>0</v>
      </c>
      <c r="N710" s="243">
        <f ca="1">+IFERROR(INDEX('Hoja de Trabajo para listado'!$A$155:$Z$1048576,MATCH($A710,'Hoja de Trabajo para listado'!$A$155:$A$1048576,0),MATCH((CUADRO!N$5&amp;$E710),'Hoja de Trabajo para listado'!$A$151:$Z$151,0)),0)+IFERROR(INDEX('Hoja de Trabajo para listado'!$AB$155:$BA$1048576,MATCH($A710,'Hoja de Trabajo para listado'!$AB$155:$AB$1048576,0),MATCH((CUADRO!N$5&amp;$E710),'Hoja de Trabajo para listado'!$AB$151:$BA$151,0)),0)+IFERROR(INDEX('Hoja de Trabajo para listado'!$BC$155:$CB$1048576,MATCH($A710,'Hoja de Trabajo para listado'!$BC$155:$BC$1048576,0),MATCH((CUADRO!N$5&amp;$E710),'Hoja de Trabajo para listado'!$BC$151:$CB$151,0)),0)+IFERROR(INDEX('Hoja de Trabajo para listado'!$DE$153:$DG$274,MATCH($A710,'Hoja de Trabajo para listado'!$DE$153:$DE$1048576,0),MATCH((CUADRO!N$5&amp;$E710),'Hoja de Trabajo para listado'!$DE$151:$DG$151,0)),0)+IFERROR(INDEX('Hoja de Trabajo para listado'!$CD$155:$DC$1048576,MATCH($A710,'Hoja de Trabajo para listado'!$CD$155:$CD$1048576,0),MATCH((CUADRO!N$5&amp;$E710),'Hoja de Trabajo para listado'!$CD$151:$DC$151,0)),0)</f>
        <v>0</v>
      </c>
      <c r="O710" s="243">
        <f ca="1">+IFERROR(INDEX('Hoja de Trabajo para listado'!$A$155:$Z$1048576,MATCH($A710,'Hoja de Trabajo para listado'!$A$155:$A$1048576,0),MATCH((CUADRO!O$5&amp;$E710),'Hoja de Trabajo para listado'!$A$151:$Z$151,0)),0)+IFERROR(INDEX('Hoja de Trabajo para listado'!$AB$155:$BA$1048576,MATCH($A710,'Hoja de Trabajo para listado'!$AB$155:$AB$1048576,0),MATCH((CUADRO!O$5&amp;$E710),'Hoja de Trabajo para listado'!$AB$151:$BA$151,0)),0)+IFERROR(INDEX('Hoja de Trabajo para listado'!$BC$155:$CB$1048576,MATCH($A710,'Hoja de Trabajo para listado'!$BC$155:$BC$1048576,0),MATCH((CUADRO!O$5&amp;$E710),'Hoja de Trabajo para listado'!$BC$151:$CB$151,0)),0)+IFERROR(INDEX('Hoja de Trabajo para listado'!$DE$153:$DG$274,MATCH($A710,'Hoja de Trabajo para listado'!$DE$153:$DE$1048576,0),MATCH((CUADRO!O$5&amp;$E710),'Hoja de Trabajo para listado'!$DE$151:$DG$151,0)),0)+IFERROR(INDEX('Hoja de Trabajo para listado'!$CD$155:$DC$1048576,MATCH($A710,'Hoja de Trabajo para listado'!$CD$155:$CD$1048576,0),MATCH((CUADRO!O$5&amp;$E710),'Hoja de Trabajo para listado'!$CD$151:$DC$151,0)),0)</f>
        <v>0</v>
      </c>
      <c r="P710" s="243">
        <f ca="1">+IFERROR(INDEX('Hoja de Trabajo para listado'!$A$155:$Z$1048576,MATCH($A710,'Hoja de Trabajo para listado'!$A$155:$A$1048576,0),MATCH((CUADRO!P$5&amp;$E710),'Hoja de Trabajo para listado'!$A$151:$Z$151,0)),0)+IFERROR(INDEX('Hoja de Trabajo para listado'!$AB$155:$BA$1048576,MATCH($A710,'Hoja de Trabajo para listado'!$AB$155:$AB$1048576,0),MATCH((CUADRO!P$5&amp;$E710),'Hoja de Trabajo para listado'!$AB$151:$BA$151,0)),0)+IFERROR(INDEX('Hoja de Trabajo para listado'!$BC$155:$CB$1048576,MATCH($A710,'Hoja de Trabajo para listado'!$BC$155:$BC$1048576,0),MATCH((CUADRO!P$5&amp;$E710),'Hoja de Trabajo para listado'!$BC$151:$CB$151,0)),0)+IFERROR(INDEX('Hoja de Trabajo para listado'!$DE$153:$DG$274,MATCH($A710,'Hoja de Trabajo para listado'!$DE$153:$DE$1048576,0),MATCH((CUADRO!P$5&amp;$E710),'Hoja de Trabajo para listado'!$DE$151:$DG$151,0)),0)+IFERROR(INDEX('Hoja de Trabajo para listado'!$CD$155:$DC$1048576,MATCH($A710,'Hoja de Trabajo para listado'!$CD$155:$CD$1048576,0),MATCH((CUADRO!P$5&amp;$E710),'Hoja de Trabajo para listado'!$CD$151:$DC$151,0)),0)</f>
        <v>0</v>
      </c>
      <c r="Q710" s="243">
        <f ca="1">+IFERROR(INDEX('Hoja de Trabajo para listado'!$A$155:$Z$1048576,MATCH($A710,'Hoja de Trabajo para listado'!$A$155:$A$1048576,0),MATCH((CUADRO!Q$5&amp;$E710),'Hoja de Trabajo para listado'!$A$151:$Z$151,0)),0)+IFERROR(INDEX('Hoja de Trabajo para listado'!$AB$155:$BA$1048576,MATCH($A710,'Hoja de Trabajo para listado'!$AB$155:$AB$1048576,0),MATCH((CUADRO!Q$5&amp;$E710),'Hoja de Trabajo para listado'!$AB$151:$BA$151,0)),0)+IFERROR(INDEX('Hoja de Trabajo para listado'!$BC$155:$CB$1048576,MATCH($A710,'Hoja de Trabajo para listado'!$BC$155:$BC$1048576,0),MATCH((CUADRO!Q$5&amp;$E710),'Hoja de Trabajo para listado'!$BC$151:$CB$151,0)),0)+IFERROR(INDEX('Hoja de Trabajo para listado'!$DE$153:$DG$274,MATCH($A710,'Hoja de Trabajo para listado'!$DE$153:$DE$1048576,0),MATCH((CUADRO!Q$5&amp;$E710),'Hoja de Trabajo para listado'!$DE$151:$DG$151,0)),0)+IFERROR(INDEX('Hoja de Trabajo para listado'!$CD$155:$DC$1048576,MATCH($A710,'Hoja de Trabajo para listado'!$CD$155:$CD$1048576,0),MATCH((CUADRO!Q$5&amp;$E710),'Hoja de Trabajo para listado'!$CD$151:$DC$151,0)),0)</f>
        <v>0</v>
      </c>
      <c r="R710" s="243">
        <f t="shared" ref="R710:R773" ca="1" si="25">+SUM(F710:Q710)</f>
        <v>0</v>
      </c>
      <c r="S710" s="249"/>
      <c r="T710" s="243">
        <f ca="1">+T711</f>
        <v>0</v>
      </c>
      <c r="U710" s="242">
        <f t="shared" ref="U710:U773" si="26">+IF(E710="Débitos",1,2)</f>
        <v>1</v>
      </c>
      <c r="V710" s="333" t="str">
        <f>+VLOOKUP(A710,bd_lista!$A$3:$E$590,5,FALSE)</f>
        <v>Gobiernos Autonomos Municipales</v>
      </c>
      <c r="W710" s="391" t="str">
        <f>+V710</f>
        <v>Gobiernos Autonomos Municipales</v>
      </c>
      <c r="X710" s="242">
        <f>+VLOOKUP(A710,[4]Sheet1!$A$13:$D$744,4,FALSE)</f>
        <v>0</v>
      </c>
      <c r="Y710" s="242" t="e">
        <f>+VLOOKUP(X710,bd_lista!$A$3:$C$590,3,FALSE)</f>
        <v>#N/A</v>
      </c>
      <c r="Z710" s="294">
        <f>+X710</f>
        <v>0</v>
      </c>
      <c r="AA710" s="295" t="e">
        <f>+Y710</f>
        <v>#N/A</v>
      </c>
    </row>
    <row r="711" spans="1:27" customFormat="1" ht="15" hidden="1" customHeight="1">
      <c r="A711" s="32">
        <v>1321</v>
      </c>
      <c r="B711" s="388"/>
      <c r="C711" s="247" t="str">
        <f>+VLOOKUP(A711,bd_lista!$A$3:$C$590,3,FALSE)</f>
        <v>Gobierno Autónomo Municipal de Anzaldo</v>
      </c>
      <c r="D711" s="390"/>
      <c r="E711" s="244" t="s">
        <v>1305</v>
      </c>
      <c r="F711" s="243">
        <f ca="1">+IFERROR(INDEX('Hoja de Trabajo para listado'!$A$155:$Z$1048576,MATCH($A711,'Hoja de Trabajo para listado'!$A$155:$A$1048576,0),MATCH((CUADRO!F$5&amp;$E711),'Hoja de Trabajo para listado'!$A$151:$Z$151,0)),0)+IFERROR(INDEX('Hoja de Trabajo para listado'!$AB$155:$BA$1048576,MATCH($A711,'Hoja de Trabajo para listado'!$AB$155:$AB$1048576,0),MATCH((CUADRO!F$5&amp;$E711),'Hoja de Trabajo para listado'!$AB$151:$BA$151,0)),0)+IFERROR(INDEX('Hoja de Trabajo para listado'!$BC$155:$CB$1048576,MATCH($A711,'Hoja de Trabajo para listado'!$BC$155:$BC$1048576,0),MATCH((CUADRO!F$5&amp;$E711),'Hoja de Trabajo para listado'!$BC$151:$CB$151,0)),0)+IFERROR(INDEX('Hoja de Trabajo para listado'!$DE$153:$DG$274,MATCH($A711,'Hoja de Trabajo para listado'!$DE$153:$DE$1048576,0),MATCH((CUADRO!F$5&amp;$E711),'Hoja de Trabajo para listado'!$DE$151:$DG$151,0)),0)+IFERROR(INDEX('Hoja de Trabajo para listado'!$CD$155:$DC$1048576,MATCH($A711,'Hoja de Trabajo para listado'!$CD$155:$CD$1048576,0),MATCH((CUADRO!F$5&amp;$E711),'Hoja de Trabajo para listado'!$CD$151:$DC$151,0)),0)</f>
        <v>0</v>
      </c>
      <c r="G711" s="243">
        <f ca="1">+IFERROR(INDEX('Hoja de Trabajo para listado'!$A$155:$Z$1048576,MATCH($A711,'Hoja de Trabajo para listado'!$A$155:$A$1048576,0),MATCH((CUADRO!G$5&amp;$E711),'Hoja de Trabajo para listado'!$A$151:$Z$151,0)),0)+IFERROR(INDEX('Hoja de Trabajo para listado'!$AB$155:$BA$1048576,MATCH($A711,'Hoja de Trabajo para listado'!$AB$155:$AB$1048576,0),MATCH((CUADRO!G$5&amp;$E711),'Hoja de Trabajo para listado'!$AB$151:$BA$151,0)),0)+IFERROR(INDEX('Hoja de Trabajo para listado'!$BC$155:$CB$1048576,MATCH($A711,'Hoja de Trabajo para listado'!$BC$155:$BC$1048576,0),MATCH((CUADRO!G$5&amp;$E711),'Hoja de Trabajo para listado'!$BC$151:$CB$151,0)),0)+IFERROR(INDEX('Hoja de Trabajo para listado'!$DE$153:$DG$274,MATCH($A711,'Hoja de Trabajo para listado'!$DE$153:$DE$1048576,0),MATCH((CUADRO!G$5&amp;$E711),'Hoja de Trabajo para listado'!$DE$151:$DG$151,0)),0)+IFERROR(INDEX('Hoja de Trabajo para listado'!$CD$155:$DC$1048576,MATCH($A711,'Hoja de Trabajo para listado'!$CD$155:$CD$1048576,0),MATCH((CUADRO!G$5&amp;$E711),'Hoja de Trabajo para listado'!$CD$151:$DC$151,0)),0)</f>
        <v>0</v>
      </c>
      <c r="H711" s="243">
        <f ca="1">+IFERROR(INDEX('Hoja de Trabajo para listado'!$A$155:$Z$1048576,MATCH($A711,'Hoja de Trabajo para listado'!$A$155:$A$1048576,0),MATCH((CUADRO!H$5&amp;$E711),'Hoja de Trabajo para listado'!$A$151:$Z$151,0)),0)+IFERROR(INDEX('Hoja de Trabajo para listado'!$AB$155:$BA$1048576,MATCH($A711,'Hoja de Trabajo para listado'!$AB$155:$AB$1048576,0),MATCH((CUADRO!H$5&amp;$E711),'Hoja de Trabajo para listado'!$AB$151:$BA$151,0)),0)+IFERROR(INDEX('Hoja de Trabajo para listado'!$BC$155:$CB$1048576,MATCH($A711,'Hoja de Trabajo para listado'!$BC$155:$BC$1048576,0),MATCH((CUADRO!H$5&amp;$E711),'Hoja de Trabajo para listado'!$BC$151:$CB$151,0)),0)+IFERROR(INDEX('Hoja de Trabajo para listado'!$DE$153:$DG$274,MATCH($A711,'Hoja de Trabajo para listado'!$DE$153:$DE$1048576,0),MATCH((CUADRO!H$5&amp;$E711),'Hoja de Trabajo para listado'!$DE$151:$DG$151,0)),0)+IFERROR(INDEX('Hoja de Trabajo para listado'!$CD$155:$DC$1048576,MATCH($A711,'Hoja de Trabajo para listado'!$CD$155:$CD$1048576,0),MATCH((CUADRO!H$5&amp;$E711),'Hoja de Trabajo para listado'!$CD$151:$DC$151,0)),0)</f>
        <v>0</v>
      </c>
      <c r="I711" s="243">
        <f ca="1">+IFERROR(INDEX('Hoja de Trabajo para listado'!$A$155:$Z$1048576,MATCH($A711,'Hoja de Trabajo para listado'!$A$155:$A$1048576,0),MATCH((CUADRO!I$5&amp;$E711),'Hoja de Trabajo para listado'!$A$151:$Z$151,0)),0)+IFERROR(INDEX('Hoja de Trabajo para listado'!$AB$155:$BA$1048576,MATCH($A711,'Hoja de Trabajo para listado'!$AB$155:$AB$1048576,0),MATCH((CUADRO!I$5&amp;$E711),'Hoja de Trabajo para listado'!$AB$151:$BA$151,0)),0)+IFERROR(INDEX('Hoja de Trabajo para listado'!$BC$155:$CB$1048576,MATCH($A711,'Hoja de Trabajo para listado'!$BC$155:$BC$1048576,0),MATCH((CUADRO!I$5&amp;$E711),'Hoja de Trabajo para listado'!$BC$151:$CB$151,0)),0)+IFERROR(INDEX('Hoja de Trabajo para listado'!$DE$153:$DG$274,MATCH($A711,'Hoja de Trabajo para listado'!$DE$153:$DE$1048576,0),MATCH((CUADRO!I$5&amp;$E711),'Hoja de Trabajo para listado'!$DE$151:$DG$151,0)),0)+IFERROR(INDEX('Hoja de Trabajo para listado'!$CD$155:$DC$1048576,MATCH($A711,'Hoja de Trabajo para listado'!$CD$155:$CD$1048576,0),MATCH((CUADRO!I$5&amp;$E711),'Hoja de Trabajo para listado'!$CD$151:$DC$151,0)),0)</f>
        <v>0</v>
      </c>
      <c r="J711" s="243">
        <f ca="1">+IFERROR(INDEX('Hoja de Trabajo para listado'!$A$155:$Z$1048576,MATCH($A711,'Hoja de Trabajo para listado'!$A$155:$A$1048576,0),MATCH((CUADRO!J$5&amp;$E711),'Hoja de Trabajo para listado'!$A$151:$Z$151,0)),0)+IFERROR(INDEX('Hoja de Trabajo para listado'!$AB$155:$BA$1048576,MATCH($A711,'Hoja de Trabajo para listado'!$AB$155:$AB$1048576,0),MATCH((CUADRO!J$5&amp;$E711),'Hoja de Trabajo para listado'!$AB$151:$BA$151,0)),0)+IFERROR(INDEX('Hoja de Trabajo para listado'!$BC$155:$CB$1048576,MATCH($A711,'Hoja de Trabajo para listado'!$BC$155:$BC$1048576,0),MATCH((CUADRO!J$5&amp;$E711),'Hoja de Trabajo para listado'!$BC$151:$CB$151,0)),0)+IFERROR(INDEX('Hoja de Trabajo para listado'!$DE$153:$DG$274,MATCH($A711,'Hoja de Trabajo para listado'!$DE$153:$DE$1048576,0),MATCH((CUADRO!J$5&amp;$E711),'Hoja de Trabajo para listado'!$DE$151:$DG$151,0)),0)+IFERROR(INDEX('Hoja de Trabajo para listado'!$CD$155:$DC$1048576,MATCH($A711,'Hoja de Trabajo para listado'!$CD$155:$CD$1048576,0),MATCH((CUADRO!J$5&amp;$E711),'Hoja de Trabajo para listado'!$CD$151:$DC$151,0)),0)</f>
        <v>0</v>
      </c>
      <c r="K711" s="243">
        <f ca="1">+IFERROR(INDEX('Hoja de Trabajo para listado'!$A$155:$Z$1048576,MATCH($A711,'Hoja de Trabajo para listado'!$A$155:$A$1048576,0),MATCH((CUADRO!K$5&amp;$E711),'Hoja de Trabajo para listado'!$A$151:$Z$151,0)),0)+IFERROR(INDEX('Hoja de Trabajo para listado'!$AB$155:$BA$1048576,MATCH($A711,'Hoja de Trabajo para listado'!$AB$155:$AB$1048576,0),MATCH((CUADRO!K$5&amp;$E711),'Hoja de Trabajo para listado'!$AB$151:$BA$151,0)),0)+IFERROR(INDEX('Hoja de Trabajo para listado'!$BC$155:$CB$1048576,MATCH($A711,'Hoja de Trabajo para listado'!$BC$155:$BC$1048576,0),MATCH((CUADRO!K$5&amp;$E711),'Hoja de Trabajo para listado'!$BC$151:$CB$151,0)),0)+IFERROR(INDEX('Hoja de Trabajo para listado'!$DE$153:$DG$274,MATCH($A711,'Hoja de Trabajo para listado'!$DE$153:$DE$1048576,0),MATCH((CUADRO!K$5&amp;$E711),'Hoja de Trabajo para listado'!$DE$151:$DG$151,0)),0)+IFERROR(INDEX('Hoja de Trabajo para listado'!$CD$155:$DC$1048576,MATCH($A711,'Hoja de Trabajo para listado'!$CD$155:$CD$1048576,0),MATCH((CUADRO!K$5&amp;$E711),'Hoja de Trabajo para listado'!$CD$151:$DC$151,0)),0)</f>
        <v>0</v>
      </c>
      <c r="L711" s="243">
        <f ca="1">+IFERROR(INDEX('Hoja de Trabajo para listado'!$A$155:$Z$1048576,MATCH($A711,'Hoja de Trabajo para listado'!$A$155:$A$1048576,0),MATCH((CUADRO!L$5&amp;$E711),'Hoja de Trabajo para listado'!$A$151:$Z$151,0)),0)+IFERROR(INDEX('Hoja de Trabajo para listado'!$AB$155:$BA$1048576,MATCH($A711,'Hoja de Trabajo para listado'!$AB$155:$AB$1048576,0),MATCH((CUADRO!L$5&amp;$E711),'Hoja de Trabajo para listado'!$AB$151:$BA$151,0)),0)+IFERROR(INDEX('Hoja de Trabajo para listado'!$BC$155:$CB$1048576,MATCH($A711,'Hoja de Trabajo para listado'!$BC$155:$BC$1048576,0),MATCH((CUADRO!L$5&amp;$E711),'Hoja de Trabajo para listado'!$BC$151:$CB$151,0)),0)+IFERROR(INDEX('Hoja de Trabajo para listado'!$DE$153:$DG$274,MATCH($A711,'Hoja de Trabajo para listado'!$DE$153:$DE$1048576,0),MATCH((CUADRO!L$5&amp;$E711),'Hoja de Trabajo para listado'!$DE$151:$DG$151,0)),0)+IFERROR(INDEX('Hoja de Trabajo para listado'!$CD$155:$DC$1048576,MATCH($A711,'Hoja de Trabajo para listado'!$CD$155:$CD$1048576,0),MATCH((CUADRO!L$5&amp;$E711),'Hoja de Trabajo para listado'!$CD$151:$DC$151,0)),0)</f>
        <v>0</v>
      </c>
      <c r="M711" s="243">
        <f ca="1">+IFERROR(INDEX('Hoja de Trabajo para listado'!$A$155:$Z$1048576,MATCH($A711,'Hoja de Trabajo para listado'!$A$155:$A$1048576,0),MATCH((CUADRO!M$5&amp;$E711),'Hoja de Trabajo para listado'!$A$151:$Z$151,0)),0)+IFERROR(INDEX('Hoja de Trabajo para listado'!$AB$155:$BA$1048576,MATCH($A711,'Hoja de Trabajo para listado'!$AB$155:$AB$1048576,0),MATCH((CUADRO!M$5&amp;$E711),'Hoja de Trabajo para listado'!$AB$151:$BA$151,0)),0)+IFERROR(INDEX('Hoja de Trabajo para listado'!$BC$155:$CB$1048576,MATCH($A711,'Hoja de Trabajo para listado'!$BC$155:$BC$1048576,0),MATCH((CUADRO!M$5&amp;$E711),'Hoja de Trabajo para listado'!$BC$151:$CB$151,0)),0)+IFERROR(INDEX('Hoja de Trabajo para listado'!$DE$153:$DG$274,MATCH($A711,'Hoja de Trabajo para listado'!$DE$153:$DE$1048576,0),MATCH((CUADRO!M$5&amp;$E711),'Hoja de Trabajo para listado'!$DE$151:$DG$151,0)),0)+IFERROR(INDEX('Hoja de Trabajo para listado'!$CD$155:$DC$1048576,MATCH($A711,'Hoja de Trabajo para listado'!$CD$155:$CD$1048576,0),MATCH((CUADRO!M$5&amp;$E711),'Hoja de Trabajo para listado'!$CD$151:$DC$151,0)),0)</f>
        <v>0</v>
      </c>
      <c r="N711" s="243">
        <f ca="1">+IFERROR(INDEX('Hoja de Trabajo para listado'!$A$155:$Z$1048576,MATCH($A711,'Hoja de Trabajo para listado'!$A$155:$A$1048576,0),MATCH((CUADRO!N$5&amp;$E711),'Hoja de Trabajo para listado'!$A$151:$Z$151,0)),0)+IFERROR(INDEX('Hoja de Trabajo para listado'!$AB$155:$BA$1048576,MATCH($A711,'Hoja de Trabajo para listado'!$AB$155:$AB$1048576,0),MATCH((CUADRO!N$5&amp;$E711),'Hoja de Trabajo para listado'!$AB$151:$BA$151,0)),0)+IFERROR(INDEX('Hoja de Trabajo para listado'!$BC$155:$CB$1048576,MATCH($A711,'Hoja de Trabajo para listado'!$BC$155:$BC$1048576,0),MATCH((CUADRO!N$5&amp;$E711),'Hoja de Trabajo para listado'!$BC$151:$CB$151,0)),0)+IFERROR(INDEX('Hoja de Trabajo para listado'!$DE$153:$DG$274,MATCH($A711,'Hoja de Trabajo para listado'!$DE$153:$DE$1048576,0),MATCH((CUADRO!N$5&amp;$E711),'Hoja de Trabajo para listado'!$DE$151:$DG$151,0)),0)+IFERROR(INDEX('Hoja de Trabajo para listado'!$CD$155:$DC$1048576,MATCH($A711,'Hoja de Trabajo para listado'!$CD$155:$CD$1048576,0),MATCH((CUADRO!N$5&amp;$E711),'Hoja de Trabajo para listado'!$CD$151:$DC$151,0)),0)</f>
        <v>0</v>
      </c>
      <c r="O711" s="243">
        <f ca="1">+IFERROR(INDEX('Hoja de Trabajo para listado'!$A$155:$Z$1048576,MATCH($A711,'Hoja de Trabajo para listado'!$A$155:$A$1048576,0),MATCH((CUADRO!O$5&amp;$E711),'Hoja de Trabajo para listado'!$A$151:$Z$151,0)),0)+IFERROR(INDEX('Hoja de Trabajo para listado'!$AB$155:$BA$1048576,MATCH($A711,'Hoja de Trabajo para listado'!$AB$155:$AB$1048576,0),MATCH((CUADRO!O$5&amp;$E711),'Hoja de Trabajo para listado'!$AB$151:$BA$151,0)),0)+IFERROR(INDEX('Hoja de Trabajo para listado'!$BC$155:$CB$1048576,MATCH($A711,'Hoja de Trabajo para listado'!$BC$155:$BC$1048576,0),MATCH((CUADRO!O$5&amp;$E711),'Hoja de Trabajo para listado'!$BC$151:$CB$151,0)),0)+IFERROR(INDEX('Hoja de Trabajo para listado'!$DE$153:$DG$274,MATCH($A711,'Hoja de Trabajo para listado'!$DE$153:$DE$1048576,0),MATCH((CUADRO!O$5&amp;$E711),'Hoja de Trabajo para listado'!$DE$151:$DG$151,0)),0)+IFERROR(INDEX('Hoja de Trabajo para listado'!$CD$155:$DC$1048576,MATCH($A711,'Hoja de Trabajo para listado'!$CD$155:$CD$1048576,0),MATCH((CUADRO!O$5&amp;$E711),'Hoja de Trabajo para listado'!$CD$151:$DC$151,0)),0)</f>
        <v>0</v>
      </c>
      <c r="P711" s="243">
        <f ca="1">+IFERROR(INDEX('Hoja de Trabajo para listado'!$A$155:$Z$1048576,MATCH($A711,'Hoja de Trabajo para listado'!$A$155:$A$1048576,0),MATCH((CUADRO!P$5&amp;$E711),'Hoja de Trabajo para listado'!$A$151:$Z$151,0)),0)+IFERROR(INDEX('Hoja de Trabajo para listado'!$AB$155:$BA$1048576,MATCH($A711,'Hoja de Trabajo para listado'!$AB$155:$AB$1048576,0),MATCH((CUADRO!P$5&amp;$E711),'Hoja de Trabajo para listado'!$AB$151:$BA$151,0)),0)+IFERROR(INDEX('Hoja de Trabajo para listado'!$BC$155:$CB$1048576,MATCH($A711,'Hoja de Trabajo para listado'!$BC$155:$BC$1048576,0),MATCH((CUADRO!P$5&amp;$E711),'Hoja de Trabajo para listado'!$BC$151:$CB$151,0)),0)+IFERROR(INDEX('Hoja de Trabajo para listado'!$DE$153:$DG$274,MATCH($A711,'Hoja de Trabajo para listado'!$DE$153:$DE$1048576,0),MATCH((CUADRO!P$5&amp;$E711),'Hoja de Trabajo para listado'!$DE$151:$DG$151,0)),0)+IFERROR(INDEX('Hoja de Trabajo para listado'!$CD$155:$DC$1048576,MATCH($A711,'Hoja de Trabajo para listado'!$CD$155:$CD$1048576,0),MATCH((CUADRO!P$5&amp;$E711),'Hoja de Trabajo para listado'!$CD$151:$DC$151,0)),0)</f>
        <v>0</v>
      </c>
      <c r="Q711" s="243">
        <f ca="1">+IFERROR(INDEX('Hoja de Trabajo para listado'!$A$155:$Z$1048576,MATCH($A711,'Hoja de Trabajo para listado'!$A$155:$A$1048576,0),MATCH((CUADRO!Q$5&amp;$E711),'Hoja de Trabajo para listado'!$A$151:$Z$151,0)),0)+IFERROR(INDEX('Hoja de Trabajo para listado'!$AB$155:$BA$1048576,MATCH($A711,'Hoja de Trabajo para listado'!$AB$155:$AB$1048576,0),MATCH((CUADRO!Q$5&amp;$E711),'Hoja de Trabajo para listado'!$AB$151:$BA$151,0)),0)+IFERROR(INDEX('Hoja de Trabajo para listado'!$BC$155:$CB$1048576,MATCH($A711,'Hoja de Trabajo para listado'!$BC$155:$BC$1048576,0),MATCH((CUADRO!Q$5&amp;$E711),'Hoja de Trabajo para listado'!$BC$151:$CB$151,0)),0)+IFERROR(INDEX('Hoja de Trabajo para listado'!$DE$153:$DG$274,MATCH($A711,'Hoja de Trabajo para listado'!$DE$153:$DE$1048576,0),MATCH((CUADRO!Q$5&amp;$E711),'Hoja de Trabajo para listado'!$DE$151:$DG$151,0)),0)+IFERROR(INDEX('Hoja de Trabajo para listado'!$CD$155:$DC$1048576,MATCH($A711,'Hoja de Trabajo para listado'!$CD$155:$CD$1048576,0),MATCH((CUADRO!Q$5&amp;$E711),'Hoja de Trabajo para listado'!$CD$151:$DC$151,0)),0)</f>
        <v>0</v>
      </c>
      <c r="R711" s="243">
        <f t="shared" ca="1" si="25"/>
        <v>0</v>
      </c>
      <c r="S711" s="249">
        <f ca="1">+R710+R711</f>
        <v>0</v>
      </c>
      <c r="T711" s="243">
        <f ca="1">+S711</f>
        <v>0</v>
      </c>
      <c r="U711" s="242">
        <f t="shared" si="26"/>
        <v>2</v>
      </c>
      <c r="V711" s="333" t="str">
        <f>+VLOOKUP(A711,bd_lista!$A$3:$E$590,5,FALSE)</f>
        <v>Gobiernos Autonomos Municipales</v>
      </c>
      <c r="W711" s="392"/>
      <c r="X711" s="242">
        <f>+VLOOKUP(A711,[4]Sheet1!$A$13:$D$744,4,FALSE)</f>
        <v>0</v>
      </c>
      <c r="Y711" s="242" t="e">
        <f>+VLOOKUP(X711,bd_lista!$A$3:$C$590,3,FALSE)</f>
        <v>#N/A</v>
      </c>
      <c r="Z711" s="292"/>
      <c r="AA711" s="293"/>
    </row>
    <row r="712" spans="1:27" customFormat="1" ht="27" hidden="1" customHeight="1">
      <c r="A712" s="32">
        <v>1322</v>
      </c>
      <c r="B712" s="387">
        <f>+A712</f>
        <v>1322</v>
      </c>
      <c r="C712" s="247" t="str">
        <f>+VLOOKUP(A712,bd_lista!$A$3:$C$590,3,FALSE)</f>
        <v>Gobierno Autónomo Municipal de Arbieto</v>
      </c>
      <c r="D712" s="389" t="str">
        <f>+C712</f>
        <v>Gobierno Autónomo Municipal de Arbieto</v>
      </c>
      <c r="E712" s="242" t="s">
        <v>1304</v>
      </c>
      <c r="F712" s="243">
        <f ca="1">+IFERROR(INDEX('Hoja de Trabajo para listado'!$A$155:$Z$1048576,MATCH($A712,'Hoja de Trabajo para listado'!$A$155:$A$1048576,0),MATCH((CUADRO!F$5&amp;$E712),'Hoja de Trabajo para listado'!$A$151:$Z$151,0)),0)+IFERROR(INDEX('Hoja de Trabajo para listado'!$AB$155:$BA$1048576,MATCH($A712,'Hoja de Trabajo para listado'!$AB$155:$AB$1048576,0),MATCH((CUADRO!F$5&amp;$E712),'Hoja de Trabajo para listado'!$AB$151:$BA$151,0)),0)+IFERROR(INDEX('Hoja de Trabajo para listado'!$BC$155:$CB$1048576,MATCH($A712,'Hoja de Trabajo para listado'!$BC$155:$BC$1048576,0),MATCH((CUADRO!F$5&amp;$E712),'Hoja de Trabajo para listado'!$BC$151:$CB$151,0)),0)+IFERROR(INDEX('Hoja de Trabajo para listado'!$DE$153:$DG$274,MATCH($A712,'Hoja de Trabajo para listado'!$DE$153:$DE$1048576,0),MATCH((CUADRO!F$5&amp;$E712),'Hoja de Trabajo para listado'!$DE$151:$DG$151,0)),0)+IFERROR(INDEX('Hoja de Trabajo para listado'!$CD$155:$DC$1048576,MATCH($A712,'Hoja de Trabajo para listado'!$CD$155:$CD$1048576,0),MATCH((CUADRO!F$5&amp;$E712),'Hoja de Trabajo para listado'!$CD$151:$DC$151,0)),0)</f>
        <v>0</v>
      </c>
      <c r="G712" s="243">
        <f ca="1">+IFERROR(INDEX('Hoja de Trabajo para listado'!$A$155:$Z$1048576,MATCH($A712,'Hoja de Trabajo para listado'!$A$155:$A$1048576,0),MATCH((CUADRO!G$5&amp;$E712),'Hoja de Trabajo para listado'!$A$151:$Z$151,0)),0)+IFERROR(INDEX('Hoja de Trabajo para listado'!$AB$155:$BA$1048576,MATCH($A712,'Hoja de Trabajo para listado'!$AB$155:$AB$1048576,0),MATCH((CUADRO!G$5&amp;$E712),'Hoja de Trabajo para listado'!$AB$151:$BA$151,0)),0)+IFERROR(INDEX('Hoja de Trabajo para listado'!$BC$155:$CB$1048576,MATCH($A712,'Hoja de Trabajo para listado'!$BC$155:$BC$1048576,0),MATCH((CUADRO!G$5&amp;$E712),'Hoja de Trabajo para listado'!$BC$151:$CB$151,0)),0)+IFERROR(INDEX('Hoja de Trabajo para listado'!$DE$153:$DG$274,MATCH($A712,'Hoja de Trabajo para listado'!$DE$153:$DE$1048576,0),MATCH((CUADRO!G$5&amp;$E712),'Hoja de Trabajo para listado'!$DE$151:$DG$151,0)),0)+IFERROR(INDEX('Hoja de Trabajo para listado'!$CD$155:$DC$1048576,MATCH($A712,'Hoja de Trabajo para listado'!$CD$155:$CD$1048576,0),MATCH((CUADRO!G$5&amp;$E712),'Hoja de Trabajo para listado'!$CD$151:$DC$151,0)),0)</f>
        <v>0</v>
      </c>
      <c r="H712" s="243">
        <f ca="1">+IFERROR(INDEX('Hoja de Trabajo para listado'!$A$155:$Z$1048576,MATCH($A712,'Hoja de Trabajo para listado'!$A$155:$A$1048576,0),MATCH((CUADRO!H$5&amp;$E712),'Hoja de Trabajo para listado'!$A$151:$Z$151,0)),0)+IFERROR(INDEX('Hoja de Trabajo para listado'!$AB$155:$BA$1048576,MATCH($A712,'Hoja de Trabajo para listado'!$AB$155:$AB$1048576,0),MATCH((CUADRO!H$5&amp;$E712),'Hoja de Trabajo para listado'!$AB$151:$BA$151,0)),0)+IFERROR(INDEX('Hoja de Trabajo para listado'!$BC$155:$CB$1048576,MATCH($A712,'Hoja de Trabajo para listado'!$BC$155:$BC$1048576,0),MATCH((CUADRO!H$5&amp;$E712),'Hoja de Trabajo para listado'!$BC$151:$CB$151,0)),0)+IFERROR(INDEX('Hoja de Trabajo para listado'!$DE$153:$DG$274,MATCH($A712,'Hoja de Trabajo para listado'!$DE$153:$DE$1048576,0),MATCH((CUADRO!H$5&amp;$E712),'Hoja de Trabajo para listado'!$DE$151:$DG$151,0)),0)+IFERROR(INDEX('Hoja de Trabajo para listado'!$CD$155:$DC$1048576,MATCH($A712,'Hoja de Trabajo para listado'!$CD$155:$CD$1048576,0),MATCH((CUADRO!H$5&amp;$E712),'Hoja de Trabajo para listado'!$CD$151:$DC$151,0)),0)</f>
        <v>0</v>
      </c>
      <c r="I712" s="243">
        <f ca="1">+IFERROR(INDEX('Hoja de Trabajo para listado'!$A$155:$Z$1048576,MATCH($A712,'Hoja de Trabajo para listado'!$A$155:$A$1048576,0),MATCH((CUADRO!I$5&amp;$E712),'Hoja de Trabajo para listado'!$A$151:$Z$151,0)),0)+IFERROR(INDEX('Hoja de Trabajo para listado'!$AB$155:$BA$1048576,MATCH($A712,'Hoja de Trabajo para listado'!$AB$155:$AB$1048576,0),MATCH((CUADRO!I$5&amp;$E712),'Hoja de Trabajo para listado'!$AB$151:$BA$151,0)),0)+IFERROR(INDEX('Hoja de Trabajo para listado'!$BC$155:$CB$1048576,MATCH($A712,'Hoja de Trabajo para listado'!$BC$155:$BC$1048576,0),MATCH((CUADRO!I$5&amp;$E712),'Hoja de Trabajo para listado'!$BC$151:$CB$151,0)),0)+IFERROR(INDEX('Hoja de Trabajo para listado'!$DE$153:$DG$274,MATCH($A712,'Hoja de Trabajo para listado'!$DE$153:$DE$1048576,0),MATCH((CUADRO!I$5&amp;$E712),'Hoja de Trabajo para listado'!$DE$151:$DG$151,0)),0)+IFERROR(INDEX('Hoja de Trabajo para listado'!$CD$155:$DC$1048576,MATCH($A712,'Hoja de Trabajo para listado'!$CD$155:$CD$1048576,0),MATCH((CUADRO!I$5&amp;$E712),'Hoja de Trabajo para listado'!$CD$151:$DC$151,0)),0)</f>
        <v>0</v>
      </c>
      <c r="J712" s="243">
        <f ca="1">+IFERROR(INDEX('Hoja de Trabajo para listado'!$A$155:$Z$1048576,MATCH($A712,'Hoja de Trabajo para listado'!$A$155:$A$1048576,0),MATCH((CUADRO!J$5&amp;$E712),'Hoja de Trabajo para listado'!$A$151:$Z$151,0)),0)+IFERROR(INDEX('Hoja de Trabajo para listado'!$AB$155:$BA$1048576,MATCH($A712,'Hoja de Trabajo para listado'!$AB$155:$AB$1048576,0),MATCH((CUADRO!J$5&amp;$E712),'Hoja de Trabajo para listado'!$AB$151:$BA$151,0)),0)+IFERROR(INDEX('Hoja de Trabajo para listado'!$BC$155:$CB$1048576,MATCH($A712,'Hoja de Trabajo para listado'!$BC$155:$BC$1048576,0),MATCH((CUADRO!J$5&amp;$E712),'Hoja de Trabajo para listado'!$BC$151:$CB$151,0)),0)+IFERROR(INDEX('Hoja de Trabajo para listado'!$DE$153:$DG$274,MATCH($A712,'Hoja de Trabajo para listado'!$DE$153:$DE$1048576,0),MATCH((CUADRO!J$5&amp;$E712),'Hoja de Trabajo para listado'!$DE$151:$DG$151,0)),0)+IFERROR(INDEX('Hoja de Trabajo para listado'!$CD$155:$DC$1048576,MATCH($A712,'Hoja de Trabajo para listado'!$CD$155:$CD$1048576,0),MATCH((CUADRO!J$5&amp;$E712),'Hoja de Trabajo para listado'!$CD$151:$DC$151,0)),0)</f>
        <v>0</v>
      </c>
      <c r="K712" s="243">
        <f ca="1">+IFERROR(INDEX('Hoja de Trabajo para listado'!$A$155:$Z$1048576,MATCH($A712,'Hoja de Trabajo para listado'!$A$155:$A$1048576,0),MATCH((CUADRO!K$5&amp;$E712),'Hoja de Trabajo para listado'!$A$151:$Z$151,0)),0)+IFERROR(INDEX('Hoja de Trabajo para listado'!$AB$155:$BA$1048576,MATCH($A712,'Hoja de Trabajo para listado'!$AB$155:$AB$1048576,0),MATCH((CUADRO!K$5&amp;$E712),'Hoja de Trabajo para listado'!$AB$151:$BA$151,0)),0)+IFERROR(INDEX('Hoja de Trabajo para listado'!$BC$155:$CB$1048576,MATCH($A712,'Hoja de Trabajo para listado'!$BC$155:$BC$1048576,0),MATCH((CUADRO!K$5&amp;$E712),'Hoja de Trabajo para listado'!$BC$151:$CB$151,0)),0)+IFERROR(INDEX('Hoja de Trabajo para listado'!$DE$153:$DG$274,MATCH($A712,'Hoja de Trabajo para listado'!$DE$153:$DE$1048576,0),MATCH((CUADRO!K$5&amp;$E712),'Hoja de Trabajo para listado'!$DE$151:$DG$151,0)),0)+IFERROR(INDEX('Hoja de Trabajo para listado'!$CD$155:$DC$1048576,MATCH($A712,'Hoja de Trabajo para listado'!$CD$155:$CD$1048576,0),MATCH((CUADRO!K$5&amp;$E712),'Hoja de Trabajo para listado'!$CD$151:$DC$151,0)),0)</f>
        <v>0</v>
      </c>
      <c r="L712" s="243">
        <f ca="1">+IFERROR(INDEX('Hoja de Trabajo para listado'!$A$155:$Z$1048576,MATCH($A712,'Hoja de Trabajo para listado'!$A$155:$A$1048576,0),MATCH((CUADRO!L$5&amp;$E712),'Hoja de Trabajo para listado'!$A$151:$Z$151,0)),0)+IFERROR(INDEX('Hoja de Trabajo para listado'!$AB$155:$BA$1048576,MATCH($A712,'Hoja de Trabajo para listado'!$AB$155:$AB$1048576,0),MATCH((CUADRO!L$5&amp;$E712),'Hoja de Trabajo para listado'!$AB$151:$BA$151,0)),0)+IFERROR(INDEX('Hoja de Trabajo para listado'!$BC$155:$CB$1048576,MATCH($A712,'Hoja de Trabajo para listado'!$BC$155:$BC$1048576,0),MATCH((CUADRO!L$5&amp;$E712),'Hoja de Trabajo para listado'!$BC$151:$CB$151,0)),0)+IFERROR(INDEX('Hoja de Trabajo para listado'!$DE$153:$DG$274,MATCH($A712,'Hoja de Trabajo para listado'!$DE$153:$DE$1048576,0),MATCH((CUADRO!L$5&amp;$E712),'Hoja de Trabajo para listado'!$DE$151:$DG$151,0)),0)+IFERROR(INDEX('Hoja de Trabajo para listado'!$CD$155:$DC$1048576,MATCH($A712,'Hoja de Trabajo para listado'!$CD$155:$CD$1048576,0),MATCH((CUADRO!L$5&amp;$E712),'Hoja de Trabajo para listado'!$CD$151:$DC$151,0)),0)</f>
        <v>0</v>
      </c>
      <c r="M712" s="243">
        <f ca="1">+IFERROR(INDEX('Hoja de Trabajo para listado'!$A$155:$Z$1048576,MATCH($A712,'Hoja de Trabajo para listado'!$A$155:$A$1048576,0),MATCH((CUADRO!M$5&amp;$E712),'Hoja de Trabajo para listado'!$A$151:$Z$151,0)),0)+IFERROR(INDEX('Hoja de Trabajo para listado'!$AB$155:$BA$1048576,MATCH($A712,'Hoja de Trabajo para listado'!$AB$155:$AB$1048576,0),MATCH((CUADRO!M$5&amp;$E712),'Hoja de Trabajo para listado'!$AB$151:$BA$151,0)),0)+IFERROR(INDEX('Hoja de Trabajo para listado'!$BC$155:$CB$1048576,MATCH($A712,'Hoja de Trabajo para listado'!$BC$155:$BC$1048576,0),MATCH((CUADRO!M$5&amp;$E712),'Hoja de Trabajo para listado'!$BC$151:$CB$151,0)),0)+IFERROR(INDEX('Hoja de Trabajo para listado'!$DE$153:$DG$274,MATCH($A712,'Hoja de Trabajo para listado'!$DE$153:$DE$1048576,0),MATCH((CUADRO!M$5&amp;$E712),'Hoja de Trabajo para listado'!$DE$151:$DG$151,0)),0)+IFERROR(INDEX('Hoja de Trabajo para listado'!$CD$155:$DC$1048576,MATCH($A712,'Hoja de Trabajo para listado'!$CD$155:$CD$1048576,0),MATCH((CUADRO!M$5&amp;$E712),'Hoja de Trabajo para listado'!$CD$151:$DC$151,0)),0)</f>
        <v>0</v>
      </c>
      <c r="N712" s="243">
        <f ca="1">+IFERROR(INDEX('Hoja de Trabajo para listado'!$A$155:$Z$1048576,MATCH($A712,'Hoja de Trabajo para listado'!$A$155:$A$1048576,0),MATCH((CUADRO!N$5&amp;$E712),'Hoja de Trabajo para listado'!$A$151:$Z$151,0)),0)+IFERROR(INDEX('Hoja de Trabajo para listado'!$AB$155:$BA$1048576,MATCH($A712,'Hoja de Trabajo para listado'!$AB$155:$AB$1048576,0),MATCH((CUADRO!N$5&amp;$E712),'Hoja de Trabajo para listado'!$AB$151:$BA$151,0)),0)+IFERROR(INDEX('Hoja de Trabajo para listado'!$BC$155:$CB$1048576,MATCH($A712,'Hoja de Trabajo para listado'!$BC$155:$BC$1048576,0),MATCH((CUADRO!N$5&amp;$E712),'Hoja de Trabajo para listado'!$BC$151:$CB$151,0)),0)+IFERROR(INDEX('Hoja de Trabajo para listado'!$DE$153:$DG$274,MATCH($A712,'Hoja de Trabajo para listado'!$DE$153:$DE$1048576,0),MATCH((CUADRO!N$5&amp;$E712),'Hoja de Trabajo para listado'!$DE$151:$DG$151,0)),0)+IFERROR(INDEX('Hoja de Trabajo para listado'!$CD$155:$DC$1048576,MATCH($A712,'Hoja de Trabajo para listado'!$CD$155:$CD$1048576,0),MATCH((CUADRO!N$5&amp;$E712),'Hoja de Trabajo para listado'!$CD$151:$DC$151,0)),0)</f>
        <v>0</v>
      </c>
      <c r="O712" s="243">
        <f ca="1">+IFERROR(INDEX('Hoja de Trabajo para listado'!$A$155:$Z$1048576,MATCH($A712,'Hoja de Trabajo para listado'!$A$155:$A$1048576,0),MATCH((CUADRO!O$5&amp;$E712),'Hoja de Trabajo para listado'!$A$151:$Z$151,0)),0)+IFERROR(INDEX('Hoja de Trabajo para listado'!$AB$155:$BA$1048576,MATCH($A712,'Hoja de Trabajo para listado'!$AB$155:$AB$1048576,0),MATCH((CUADRO!O$5&amp;$E712),'Hoja de Trabajo para listado'!$AB$151:$BA$151,0)),0)+IFERROR(INDEX('Hoja de Trabajo para listado'!$BC$155:$CB$1048576,MATCH($A712,'Hoja de Trabajo para listado'!$BC$155:$BC$1048576,0),MATCH((CUADRO!O$5&amp;$E712),'Hoja de Trabajo para listado'!$BC$151:$CB$151,0)),0)+IFERROR(INDEX('Hoja de Trabajo para listado'!$DE$153:$DG$274,MATCH($A712,'Hoja de Trabajo para listado'!$DE$153:$DE$1048576,0),MATCH((CUADRO!O$5&amp;$E712),'Hoja de Trabajo para listado'!$DE$151:$DG$151,0)),0)+IFERROR(INDEX('Hoja de Trabajo para listado'!$CD$155:$DC$1048576,MATCH($A712,'Hoja de Trabajo para listado'!$CD$155:$CD$1048576,0),MATCH((CUADRO!O$5&amp;$E712),'Hoja de Trabajo para listado'!$CD$151:$DC$151,0)),0)</f>
        <v>0</v>
      </c>
      <c r="P712" s="243">
        <f ca="1">+IFERROR(INDEX('Hoja de Trabajo para listado'!$A$155:$Z$1048576,MATCH($A712,'Hoja de Trabajo para listado'!$A$155:$A$1048576,0),MATCH((CUADRO!P$5&amp;$E712),'Hoja de Trabajo para listado'!$A$151:$Z$151,0)),0)+IFERROR(INDEX('Hoja de Trabajo para listado'!$AB$155:$BA$1048576,MATCH($A712,'Hoja de Trabajo para listado'!$AB$155:$AB$1048576,0),MATCH((CUADRO!P$5&amp;$E712),'Hoja de Trabajo para listado'!$AB$151:$BA$151,0)),0)+IFERROR(INDEX('Hoja de Trabajo para listado'!$BC$155:$CB$1048576,MATCH($A712,'Hoja de Trabajo para listado'!$BC$155:$BC$1048576,0),MATCH((CUADRO!P$5&amp;$E712),'Hoja de Trabajo para listado'!$BC$151:$CB$151,0)),0)+IFERROR(INDEX('Hoja de Trabajo para listado'!$DE$153:$DG$274,MATCH($A712,'Hoja de Trabajo para listado'!$DE$153:$DE$1048576,0),MATCH((CUADRO!P$5&amp;$E712),'Hoja de Trabajo para listado'!$DE$151:$DG$151,0)),0)+IFERROR(INDEX('Hoja de Trabajo para listado'!$CD$155:$DC$1048576,MATCH($A712,'Hoja de Trabajo para listado'!$CD$155:$CD$1048576,0),MATCH((CUADRO!P$5&amp;$E712),'Hoja de Trabajo para listado'!$CD$151:$DC$151,0)),0)</f>
        <v>0</v>
      </c>
      <c r="Q712" s="243">
        <f ca="1">+IFERROR(INDEX('Hoja de Trabajo para listado'!$A$155:$Z$1048576,MATCH($A712,'Hoja de Trabajo para listado'!$A$155:$A$1048576,0),MATCH((CUADRO!Q$5&amp;$E712),'Hoja de Trabajo para listado'!$A$151:$Z$151,0)),0)+IFERROR(INDEX('Hoja de Trabajo para listado'!$AB$155:$BA$1048576,MATCH($A712,'Hoja de Trabajo para listado'!$AB$155:$AB$1048576,0),MATCH((CUADRO!Q$5&amp;$E712),'Hoja de Trabajo para listado'!$AB$151:$BA$151,0)),0)+IFERROR(INDEX('Hoja de Trabajo para listado'!$BC$155:$CB$1048576,MATCH($A712,'Hoja de Trabajo para listado'!$BC$155:$BC$1048576,0),MATCH((CUADRO!Q$5&amp;$E712),'Hoja de Trabajo para listado'!$BC$151:$CB$151,0)),0)+IFERROR(INDEX('Hoja de Trabajo para listado'!$DE$153:$DG$274,MATCH($A712,'Hoja de Trabajo para listado'!$DE$153:$DE$1048576,0),MATCH((CUADRO!Q$5&amp;$E712),'Hoja de Trabajo para listado'!$DE$151:$DG$151,0)),0)+IFERROR(INDEX('Hoja de Trabajo para listado'!$CD$155:$DC$1048576,MATCH($A712,'Hoja de Trabajo para listado'!$CD$155:$CD$1048576,0),MATCH((CUADRO!Q$5&amp;$E712),'Hoja de Trabajo para listado'!$CD$151:$DC$151,0)),0)</f>
        <v>0</v>
      </c>
      <c r="R712" s="243">
        <f t="shared" ca="1" si="25"/>
        <v>0</v>
      </c>
      <c r="S712" s="249"/>
      <c r="T712" s="243">
        <f ca="1">+T713</f>
        <v>0</v>
      </c>
      <c r="U712" s="242">
        <f t="shared" si="26"/>
        <v>1</v>
      </c>
      <c r="V712" s="333" t="str">
        <f>+VLOOKUP(A712,bd_lista!$A$3:$E$590,5,FALSE)</f>
        <v>Gobiernos Autonomos Municipales</v>
      </c>
      <c r="W712" s="391" t="str">
        <f>+V712</f>
        <v>Gobiernos Autonomos Municipales</v>
      </c>
      <c r="X712" s="242">
        <f>+VLOOKUP(A712,[4]Sheet1!$A$13:$D$744,4,FALSE)</f>
        <v>0</v>
      </c>
      <c r="Y712" s="242" t="e">
        <f>+VLOOKUP(X712,bd_lista!$A$3:$C$590,3,FALSE)</f>
        <v>#N/A</v>
      </c>
      <c r="Z712" s="294">
        <f>+X712</f>
        <v>0</v>
      </c>
      <c r="AA712" s="295" t="e">
        <f>+Y712</f>
        <v>#N/A</v>
      </c>
    </row>
    <row r="713" spans="1:27" customFormat="1" ht="27" hidden="1" customHeight="1">
      <c r="A713" s="32">
        <v>1322</v>
      </c>
      <c r="B713" s="388"/>
      <c r="C713" s="247" t="str">
        <f>+VLOOKUP(A713,bd_lista!$A$3:$C$590,3,FALSE)</f>
        <v>Gobierno Autónomo Municipal de Arbieto</v>
      </c>
      <c r="D713" s="390"/>
      <c r="E713" s="244" t="s">
        <v>1305</v>
      </c>
      <c r="F713" s="243">
        <f ca="1">+IFERROR(INDEX('Hoja de Trabajo para listado'!$A$155:$Z$1048576,MATCH($A713,'Hoja de Trabajo para listado'!$A$155:$A$1048576,0),MATCH((CUADRO!F$5&amp;$E713),'Hoja de Trabajo para listado'!$A$151:$Z$151,0)),0)+IFERROR(INDEX('Hoja de Trabajo para listado'!$AB$155:$BA$1048576,MATCH($A713,'Hoja de Trabajo para listado'!$AB$155:$AB$1048576,0),MATCH((CUADRO!F$5&amp;$E713),'Hoja de Trabajo para listado'!$AB$151:$BA$151,0)),0)+IFERROR(INDEX('Hoja de Trabajo para listado'!$BC$155:$CB$1048576,MATCH($A713,'Hoja de Trabajo para listado'!$BC$155:$BC$1048576,0),MATCH((CUADRO!F$5&amp;$E713),'Hoja de Trabajo para listado'!$BC$151:$CB$151,0)),0)+IFERROR(INDEX('Hoja de Trabajo para listado'!$DE$153:$DG$274,MATCH($A713,'Hoja de Trabajo para listado'!$DE$153:$DE$1048576,0),MATCH((CUADRO!F$5&amp;$E713),'Hoja de Trabajo para listado'!$DE$151:$DG$151,0)),0)+IFERROR(INDEX('Hoja de Trabajo para listado'!$CD$155:$DC$1048576,MATCH($A713,'Hoja de Trabajo para listado'!$CD$155:$CD$1048576,0),MATCH((CUADRO!F$5&amp;$E713),'Hoja de Trabajo para listado'!$CD$151:$DC$151,0)),0)</f>
        <v>0</v>
      </c>
      <c r="G713" s="243">
        <f ca="1">+IFERROR(INDEX('Hoja de Trabajo para listado'!$A$155:$Z$1048576,MATCH($A713,'Hoja de Trabajo para listado'!$A$155:$A$1048576,0),MATCH((CUADRO!G$5&amp;$E713),'Hoja de Trabajo para listado'!$A$151:$Z$151,0)),0)+IFERROR(INDEX('Hoja de Trabajo para listado'!$AB$155:$BA$1048576,MATCH($A713,'Hoja de Trabajo para listado'!$AB$155:$AB$1048576,0),MATCH((CUADRO!G$5&amp;$E713),'Hoja de Trabajo para listado'!$AB$151:$BA$151,0)),0)+IFERROR(INDEX('Hoja de Trabajo para listado'!$BC$155:$CB$1048576,MATCH($A713,'Hoja de Trabajo para listado'!$BC$155:$BC$1048576,0),MATCH((CUADRO!G$5&amp;$E713),'Hoja de Trabajo para listado'!$BC$151:$CB$151,0)),0)+IFERROR(INDEX('Hoja de Trabajo para listado'!$DE$153:$DG$274,MATCH($A713,'Hoja de Trabajo para listado'!$DE$153:$DE$1048576,0),MATCH((CUADRO!G$5&amp;$E713),'Hoja de Trabajo para listado'!$DE$151:$DG$151,0)),0)+IFERROR(INDEX('Hoja de Trabajo para listado'!$CD$155:$DC$1048576,MATCH($A713,'Hoja de Trabajo para listado'!$CD$155:$CD$1048576,0),MATCH((CUADRO!G$5&amp;$E713),'Hoja de Trabajo para listado'!$CD$151:$DC$151,0)),0)</f>
        <v>0</v>
      </c>
      <c r="H713" s="243">
        <f ca="1">+IFERROR(INDEX('Hoja de Trabajo para listado'!$A$155:$Z$1048576,MATCH($A713,'Hoja de Trabajo para listado'!$A$155:$A$1048576,0),MATCH((CUADRO!H$5&amp;$E713),'Hoja de Trabajo para listado'!$A$151:$Z$151,0)),0)+IFERROR(INDEX('Hoja de Trabajo para listado'!$AB$155:$BA$1048576,MATCH($A713,'Hoja de Trabajo para listado'!$AB$155:$AB$1048576,0),MATCH((CUADRO!H$5&amp;$E713),'Hoja de Trabajo para listado'!$AB$151:$BA$151,0)),0)+IFERROR(INDEX('Hoja de Trabajo para listado'!$BC$155:$CB$1048576,MATCH($A713,'Hoja de Trabajo para listado'!$BC$155:$BC$1048576,0),MATCH((CUADRO!H$5&amp;$E713),'Hoja de Trabajo para listado'!$BC$151:$CB$151,0)),0)+IFERROR(INDEX('Hoja de Trabajo para listado'!$DE$153:$DG$274,MATCH($A713,'Hoja de Trabajo para listado'!$DE$153:$DE$1048576,0),MATCH((CUADRO!H$5&amp;$E713),'Hoja de Trabajo para listado'!$DE$151:$DG$151,0)),0)+IFERROR(INDEX('Hoja de Trabajo para listado'!$CD$155:$DC$1048576,MATCH($A713,'Hoja de Trabajo para listado'!$CD$155:$CD$1048576,0),MATCH((CUADRO!H$5&amp;$E713),'Hoja de Trabajo para listado'!$CD$151:$DC$151,0)),0)</f>
        <v>0</v>
      </c>
      <c r="I713" s="243">
        <f ca="1">+IFERROR(INDEX('Hoja de Trabajo para listado'!$A$155:$Z$1048576,MATCH($A713,'Hoja de Trabajo para listado'!$A$155:$A$1048576,0),MATCH((CUADRO!I$5&amp;$E713),'Hoja de Trabajo para listado'!$A$151:$Z$151,0)),0)+IFERROR(INDEX('Hoja de Trabajo para listado'!$AB$155:$BA$1048576,MATCH($A713,'Hoja de Trabajo para listado'!$AB$155:$AB$1048576,0),MATCH((CUADRO!I$5&amp;$E713),'Hoja de Trabajo para listado'!$AB$151:$BA$151,0)),0)+IFERROR(INDEX('Hoja de Trabajo para listado'!$BC$155:$CB$1048576,MATCH($A713,'Hoja de Trabajo para listado'!$BC$155:$BC$1048576,0),MATCH((CUADRO!I$5&amp;$E713),'Hoja de Trabajo para listado'!$BC$151:$CB$151,0)),0)+IFERROR(INDEX('Hoja de Trabajo para listado'!$DE$153:$DG$274,MATCH($A713,'Hoja de Trabajo para listado'!$DE$153:$DE$1048576,0),MATCH((CUADRO!I$5&amp;$E713),'Hoja de Trabajo para listado'!$DE$151:$DG$151,0)),0)+IFERROR(INDEX('Hoja de Trabajo para listado'!$CD$155:$DC$1048576,MATCH($A713,'Hoja de Trabajo para listado'!$CD$155:$CD$1048576,0),MATCH((CUADRO!I$5&amp;$E713),'Hoja de Trabajo para listado'!$CD$151:$DC$151,0)),0)</f>
        <v>0</v>
      </c>
      <c r="J713" s="243">
        <f ca="1">+IFERROR(INDEX('Hoja de Trabajo para listado'!$A$155:$Z$1048576,MATCH($A713,'Hoja de Trabajo para listado'!$A$155:$A$1048576,0),MATCH((CUADRO!J$5&amp;$E713),'Hoja de Trabajo para listado'!$A$151:$Z$151,0)),0)+IFERROR(INDEX('Hoja de Trabajo para listado'!$AB$155:$BA$1048576,MATCH($A713,'Hoja de Trabajo para listado'!$AB$155:$AB$1048576,0),MATCH((CUADRO!J$5&amp;$E713),'Hoja de Trabajo para listado'!$AB$151:$BA$151,0)),0)+IFERROR(INDEX('Hoja de Trabajo para listado'!$BC$155:$CB$1048576,MATCH($A713,'Hoja de Trabajo para listado'!$BC$155:$BC$1048576,0),MATCH((CUADRO!J$5&amp;$E713),'Hoja de Trabajo para listado'!$BC$151:$CB$151,0)),0)+IFERROR(INDEX('Hoja de Trabajo para listado'!$DE$153:$DG$274,MATCH($A713,'Hoja de Trabajo para listado'!$DE$153:$DE$1048576,0),MATCH((CUADRO!J$5&amp;$E713),'Hoja de Trabajo para listado'!$DE$151:$DG$151,0)),0)+IFERROR(INDEX('Hoja de Trabajo para listado'!$CD$155:$DC$1048576,MATCH($A713,'Hoja de Trabajo para listado'!$CD$155:$CD$1048576,0),MATCH((CUADRO!J$5&amp;$E713),'Hoja de Trabajo para listado'!$CD$151:$DC$151,0)),0)</f>
        <v>0</v>
      </c>
      <c r="K713" s="243">
        <f ca="1">+IFERROR(INDEX('Hoja de Trabajo para listado'!$A$155:$Z$1048576,MATCH($A713,'Hoja de Trabajo para listado'!$A$155:$A$1048576,0),MATCH((CUADRO!K$5&amp;$E713),'Hoja de Trabajo para listado'!$A$151:$Z$151,0)),0)+IFERROR(INDEX('Hoja de Trabajo para listado'!$AB$155:$BA$1048576,MATCH($A713,'Hoja de Trabajo para listado'!$AB$155:$AB$1048576,0),MATCH((CUADRO!K$5&amp;$E713),'Hoja de Trabajo para listado'!$AB$151:$BA$151,0)),0)+IFERROR(INDEX('Hoja de Trabajo para listado'!$BC$155:$CB$1048576,MATCH($A713,'Hoja de Trabajo para listado'!$BC$155:$BC$1048576,0),MATCH((CUADRO!K$5&amp;$E713),'Hoja de Trabajo para listado'!$BC$151:$CB$151,0)),0)+IFERROR(INDEX('Hoja de Trabajo para listado'!$DE$153:$DG$274,MATCH($A713,'Hoja de Trabajo para listado'!$DE$153:$DE$1048576,0),MATCH((CUADRO!K$5&amp;$E713),'Hoja de Trabajo para listado'!$DE$151:$DG$151,0)),0)+IFERROR(INDEX('Hoja de Trabajo para listado'!$CD$155:$DC$1048576,MATCH($A713,'Hoja de Trabajo para listado'!$CD$155:$CD$1048576,0),MATCH((CUADRO!K$5&amp;$E713),'Hoja de Trabajo para listado'!$CD$151:$DC$151,0)),0)</f>
        <v>0</v>
      </c>
      <c r="L713" s="243">
        <f ca="1">+IFERROR(INDEX('Hoja de Trabajo para listado'!$A$155:$Z$1048576,MATCH($A713,'Hoja de Trabajo para listado'!$A$155:$A$1048576,0),MATCH((CUADRO!L$5&amp;$E713),'Hoja de Trabajo para listado'!$A$151:$Z$151,0)),0)+IFERROR(INDEX('Hoja de Trabajo para listado'!$AB$155:$BA$1048576,MATCH($A713,'Hoja de Trabajo para listado'!$AB$155:$AB$1048576,0),MATCH((CUADRO!L$5&amp;$E713),'Hoja de Trabajo para listado'!$AB$151:$BA$151,0)),0)+IFERROR(INDEX('Hoja de Trabajo para listado'!$BC$155:$CB$1048576,MATCH($A713,'Hoja de Trabajo para listado'!$BC$155:$BC$1048576,0),MATCH((CUADRO!L$5&amp;$E713),'Hoja de Trabajo para listado'!$BC$151:$CB$151,0)),0)+IFERROR(INDEX('Hoja de Trabajo para listado'!$DE$153:$DG$274,MATCH($A713,'Hoja de Trabajo para listado'!$DE$153:$DE$1048576,0),MATCH((CUADRO!L$5&amp;$E713),'Hoja de Trabajo para listado'!$DE$151:$DG$151,0)),0)+IFERROR(INDEX('Hoja de Trabajo para listado'!$CD$155:$DC$1048576,MATCH($A713,'Hoja de Trabajo para listado'!$CD$155:$CD$1048576,0),MATCH((CUADRO!L$5&amp;$E713),'Hoja de Trabajo para listado'!$CD$151:$DC$151,0)),0)</f>
        <v>0</v>
      </c>
      <c r="M713" s="243">
        <f ca="1">+IFERROR(INDEX('Hoja de Trabajo para listado'!$A$155:$Z$1048576,MATCH($A713,'Hoja de Trabajo para listado'!$A$155:$A$1048576,0),MATCH((CUADRO!M$5&amp;$E713),'Hoja de Trabajo para listado'!$A$151:$Z$151,0)),0)+IFERROR(INDEX('Hoja de Trabajo para listado'!$AB$155:$BA$1048576,MATCH($A713,'Hoja de Trabajo para listado'!$AB$155:$AB$1048576,0),MATCH((CUADRO!M$5&amp;$E713),'Hoja de Trabajo para listado'!$AB$151:$BA$151,0)),0)+IFERROR(INDEX('Hoja de Trabajo para listado'!$BC$155:$CB$1048576,MATCH($A713,'Hoja de Trabajo para listado'!$BC$155:$BC$1048576,0),MATCH((CUADRO!M$5&amp;$E713),'Hoja de Trabajo para listado'!$BC$151:$CB$151,0)),0)+IFERROR(INDEX('Hoja de Trabajo para listado'!$DE$153:$DG$274,MATCH($A713,'Hoja de Trabajo para listado'!$DE$153:$DE$1048576,0),MATCH((CUADRO!M$5&amp;$E713),'Hoja de Trabajo para listado'!$DE$151:$DG$151,0)),0)+IFERROR(INDEX('Hoja de Trabajo para listado'!$CD$155:$DC$1048576,MATCH($A713,'Hoja de Trabajo para listado'!$CD$155:$CD$1048576,0),MATCH((CUADRO!M$5&amp;$E713),'Hoja de Trabajo para listado'!$CD$151:$DC$151,0)),0)</f>
        <v>0</v>
      </c>
      <c r="N713" s="243">
        <f ca="1">+IFERROR(INDEX('Hoja de Trabajo para listado'!$A$155:$Z$1048576,MATCH($A713,'Hoja de Trabajo para listado'!$A$155:$A$1048576,0),MATCH((CUADRO!N$5&amp;$E713),'Hoja de Trabajo para listado'!$A$151:$Z$151,0)),0)+IFERROR(INDEX('Hoja de Trabajo para listado'!$AB$155:$BA$1048576,MATCH($A713,'Hoja de Trabajo para listado'!$AB$155:$AB$1048576,0),MATCH((CUADRO!N$5&amp;$E713),'Hoja de Trabajo para listado'!$AB$151:$BA$151,0)),0)+IFERROR(INDEX('Hoja de Trabajo para listado'!$BC$155:$CB$1048576,MATCH($A713,'Hoja de Trabajo para listado'!$BC$155:$BC$1048576,0),MATCH((CUADRO!N$5&amp;$E713),'Hoja de Trabajo para listado'!$BC$151:$CB$151,0)),0)+IFERROR(INDEX('Hoja de Trabajo para listado'!$DE$153:$DG$274,MATCH($A713,'Hoja de Trabajo para listado'!$DE$153:$DE$1048576,0),MATCH((CUADRO!N$5&amp;$E713),'Hoja de Trabajo para listado'!$DE$151:$DG$151,0)),0)+IFERROR(INDEX('Hoja de Trabajo para listado'!$CD$155:$DC$1048576,MATCH($A713,'Hoja de Trabajo para listado'!$CD$155:$CD$1048576,0),MATCH((CUADRO!N$5&amp;$E713),'Hoja de Trabajo para listado'!$CD$151:$DC$151,0)),0)</f>
        <v>0</v>
      </c>
      <c r="O713" s="243">
        <f ca="1">+IFERROR(INDEX('Hoja de Trabajo para listado'!$A$155:$Z$1048576,MATCH($A713,'Hoja de Trabajo para listado'!$A$155:$A$1048576,0),MATCH((CUADRO!O$5&amp;$E713),'Hoja de Trabajo para listado'!$A$151:$Z$151,0)),0)+IFERROR(INDEX('Hoja de Trabajo para listado'!$AB$155:$BA$1048576,MATCH($A713,'Hoja de Trabajo para listado'!$AB$155:$AB$1048576,0),MATCH((CUADRO!O$5&amp;$E713),'Hoja de Trabajo para listado'!$AB$151:$BA$151,0)),0)+IFERROR(INDEX('Hoja de Trabajo para listado'!$BC$155:$CB$1048576,MATCH($A713,'Hoja de Trabajo para listado'!$BC$155:$BC$1048576,0),MATCH((CUADRO!O$5&amp;$E713),'Hoja de Trabajo para listado'!$BC$151:$CB$151,0)),0)+IFERROR(INDEX('Hoja de Trabajo para listado'!$DE$153:$DG$274,MATCH($A713,'Hoja de Trabajo para listado'!$DE$153:$DE$1048576,0),MATCH((CUADRO!O$5&amp;$E713),'Hoja de Trabajo para listado'!$DE$151:$DG$151,0)),0)+IFERROR(INDEX('Hoja de Trabajo para listado'!$CD$155:$DC$1048576,MATCH($A713,'Hoja de Trabajo para listado'!$CD$155:$CD$1048576,0),MATCH((CUADRO!O$5&amp;$E713),'Hoja de Trabajo para listado'!$CD$151:$DC$151,0)),0)</f>
        <v>0</v>
      </c>
      <c r="P713" s="243">
        <f ca="1">+IFERROR(INDEX('Hoja de Trabajo para listado'!$A$155:$Z$1048576,MATCH($A713,'Hoja de Trabajo para listado'!$A$155:$A$1048576,0),MATCH((CUADRO!P$5&amp;$E713),'Hoja de Trabajo para listado'!$A$151:$Z$151,0)),0)+IFERROR(INDEX('Hoja de Trabajo para listado'!$AB$155:$BA$1048576,MATCH($A713,'Hoja de Trabajo para listado'!$AB$155:$AB$1048576,0),MATCH((CUADRO!P$5&amp;$E713),'Hoja de Trabajo para listado'!$AB$151:$BA$151,0)),0)+IFERROR(INDEX('Hoja de Trabajo para listado'!$BC$155:$CB$1048576,MATCH($A713,'Hoja de Trabajo para listado'!$BC$155:$BC$1048576,0),MATCH((CUADRO!P$5&amp;$E713),'Hoja de Trabajo para listado'!$BC$151:$CB$151,0)),0)+IFERROR(INDEX('Hoja de Trabajo para listado'!$DE$153:$DG$274,MATCH($A713,'Hoja de Trabajo para listado'!$DE$153:$DE$1048576,0),MATCH((CUADRO!P$5&amp;$E713),'Hoja de Trabajo para listado'!$DE$151:$DG$151,0)),0)+IFERROR(INDEX('Hoja de Trabajo para listado'!$CD$155:$DC$1048576,MATCH($A713,'Hoja de Trabajo para listado'!$CD$155:$CD$1048576,0),MATCH((CUADRO!P$5&amp;$E713),'Hoja de Trabajo para listado'!$CD$151:$DC$151,0)),0)</f>
        <v>0</v>
      </c>
      <c r="Q713" s="243">
        <f ca="1">+IFERROR(INDEX('Hoja de Trabajo para listado'!$A$155:$Z$1048576,MATCH($A713,'Hoja de Trabajo para listado'!$A$155:$A$1048576,0),MATCH((CUADRO!Q$5&amp;$E713),'Hoja de Trabajo para listado'!$A$151:$Z$151,0)),0)+IFERROR(INDEX('Hoja de Trabajo para listado'!$AB$155:$BA$1048576,MATCH($A713,'Hoja de Trabajo para listado'!$AB$155:$AB$1048576,0),MATCH((CUADRO!Q$5&amp;$E713),'Hoja de Trabajo para listado'!$AB$151:$BA$151,0)),0)+IFERROR(INDEX('Hoja de Trabajo para listado'!$BC$155:$CB$1048576,MATCH($A713,'Hoja de Trabajo para listado'!$BC$155:$BC$1048576,0),MATCH((CUADRO!Q$5&amp;$E713),'Hoja de Trabajo para listado'!$BC$151:$CB$151,0)),0)+IFERROR(INDEX('Hoja de Trabajo para listado'!$DE$153:$DG$274,MATCH($A713,'Hoja de Trabajo para listado'!$DE$153:$DE$1048576,0),MATCH((CUADRO!Q$5&amp;$E713),'Hoja de Trabajo para listado'!$DE$151:$DG$151,0)),0)+IFERROR(INDEX('Hoja de Trabajo para listado'!$CD$155:$DC$1048576,MATCH($A713,'Hoja de Trabajo para listado'!$CD$155:$CD$1048576,0),MATCH((CUADRO!Q$5&amp;$E713),'Hoja de Trabajo para listado'!$CD$151:$DC$151,0)),0)</f>
        <v>0</v>
      </c>
      <c r="R713" s="243">
        <f t="shared" ca="1" si="25"/>
        <v>0</v>
      </c>
      <c r="S713" s="249">
        <f ca="1">+R712+R713</f>
        <v>0</v>
      </c>
      <c r="T713" s="243">
        <f ca="1">+S713</f>
        <v>0</v>
      </c>
      <c r="U713" s="242">
        <f t="shared" si="26"/>
        <v>2</v>
      </c>
      <c r="V713" s="333" t="str">
        <f>+VLOOKUP(A713,bd_lista!$A$3:$E$590,5,FALSE)</f>
        <v>Gobiernos Autonomos Municipales</v>
      </c>
      <c r="W713" s="392"/>
      <c r="X713" s="242">
        <f>+VLOOKUP(A713,[4]Sheet1!$A$13:$D$744,4,FALSE)</f>
        <v>0</v>
      </c>
      <c r="Y713" s="242" t="e">
        <f>+VLOOKUP(X713,bd_lista!$A$3:$C$590,3,FALSE)</f>
        <v>#N/A</v>
      </c>
      <c r="Z713" s="292"/>
      <c r="AA713" s="293"/>
    </row>
    <row r="714" spans="1:27" customFormat="1" ht="15" hidden="1" customHeight="1">
      <c r="A714" s="32">
        <v>1323</v>
      </c>
      <c r="B714" s="387">
        <f>+A714</f>
        <v>1323</v>
      </c>
      <c r="C714" s="247" t="str">
        <f>+VLOOKUP(A714,bd_lista!$A$3:$C$590,3,FALSE)</f>
        <v>Gobierno Autónomo Municipal de Sacabamba</v>
      </c>
      <c r="D714" s="389" t="str">
        <f>+C714</f>
        <v>Gobierno Autónomo Municipal de Sacabamba</v>
      </c>
      <c r="E714" s="242" t="s">
        <v>1304</v>
      </c>
      <c r="F714" s="243">
        <f ca="1">+IFERROR(INDEX('Hoja de Trabajo para listado'!$A$155:$Z$1048576,MATCH($A714,'Hoja de Trabajo para listado'!$A$155:$A$1048576,0),MATCH((CUADRO!F$5&amp;$E714),'Hoja de Trabajo para listado'!$A$151:$Z$151,0)),0)+IFERROR(INDEX('Hoja de Trabajo para listado'!$AB$155:$BA$1048576,MATCH($A714,'Hoja de Trabajo para listado'!$AB$155:$AB$1048576,0),MATCH((CUADRO!F$5&amp;$E714),'Hoja de Trabajo para listado'!$AB$151:$BA$151,0)),0)+IFERROR(INDEX('Hoja de Trabajo para listado'!$BC$155:$CB$1048576,MATCH($A714,'Hoja de Trabajo para listado'!$BC$155:$BC$1048576,0),MATCH((CUADRO!F$5&amp;$E714),'Hoja de Trabajo para listado'!$BC$151:$CB$151,0)),0)+IFERROR(INDEX('Hoja de Trabajo para listado'!$DE$153:$DG$274,MATCH($A714,'Hoja de Trabajo para listado'!$DE$153:$DE$1048576,0),MATCH((CUADRO!F$5&amp;$E714),'Hoja de Trabajo para listado'!$DE$151:$DG$151,0)),0)+IFERROR(INDEX('Hoja de Trabajo para listado'!$CD$155:$DC$1048576,MATCH($A714,'Hoja de Trabajo para listado'!$CD$155:$CD$1048576,0),MATCH((CUADRO!F$5&amp;$E714),'Hoja de Trabajo para listado'!$CD$151:$DC$151,0)),0)</f>
        <v>0</v>
      </c>
      <c r="G714" s="243">
        <f ca="1">+IFERROR(INDEX('Hoja de Trabajo para listado'!$A$155:$Z$1048576,MATCH($A714,'Hoja de Trabajo para listado'!$A$155:$A$1048576,0),MATCH((CUADRO!G$5&amp;$E714),'Hoja de Trabajo para listado'!$A$151:$Z$151,0)),0)+IFERROR(INDEX('Hoja de Trabajo para listado'!$AB$155:$BA$1048576,MATCH($A714,'Hoja de Trabajo para listado'!$AB$155:$AB$1048576,0),MATCH((CUADRO!G$5&amp;$E714),'Hoja de Trabajo para listado'!$AB$151:$BA$151,0)),0)+IFERROR(INDEX('Hoja de Trabajo para listado'!$BC$155:$CB$1048576,MATCH($A714,'Hoja de Trabajo para listado'!$BC$155:$BC$1048576,0),MATCH((CUADRO!G$5&amp;$E714),'Hoja de Trabajo para listado'!$BC$151:$CB$151,0)),0)+IFERROR(INDEX('Hoja de Trabajo para listado'!$DE$153:$DG$274,MATCH($A714,'Hoja de Trabajo para listado'!$DE$153:$DE$1048576,0),MATCH((CUADRO!G$5&amp;$E714),'Hoja de Trabajo para listado'!$DE$151:$DG$151,0)),0)+IFERROR(INDEX('Hoja de Trabajo para listado'!$CD$155:$DC$1048576,MATCH($A714,'Hoja de Trabajo para listado'!$CD$155:$CD$1048576,0),MATCH((CUADRO!G$5&amp;$E714),'Hoja de Trabajo para listado'!$CD$151:$DC$151,0)),0)</f>
        <v>0</v>
      </c>
      <c r="H714" s="243">
        <f ca="1">+IFERROR(INDEX('Hoja de Trabajo para listado'!$A$155:$Z$1048576,MATCH($A714,'Hoja de Trabajo para listado'!$A$155:$A$1048576,0),MATCH((CUADRO!H$5&amp;$E714),'Hoja de Trabajo para listado'!$A$151:$Z$151,0)),0)+IFERROR(INDEX('Hoja de Trabajo para listado'!$AB$155:$BA$1048576,MATCH($A714,'Hoja de Trabajo para listado'!$AB$155:$AB$1048576,0),MATCH((CUADRO!H$5&amp;$E714),'Hoja de Trabajo para listado'!$AB$151:$BA$151,0)),0)+IFERROR(INDEX('Hoja de Trabajo para listado'!$BC$155:$CB$1048576,MATCH($A714,'Hoja de Trabajo para listado'!$BC$155:$BC$1048576,0),MATCH((CUADRO!H$5&amp;$E714),'Hoja de Trabajo para listado'!$BC$151:$CB$151,0)),0)+IFERROR(INDEX('Hoja de Trabajo para listado'!$DE$153:$DG$274,MATCH($A714,'Hoja de Trabajo para listado'!$DE$153:$DE$1048576,0),MATCH((CUADRO!H$5&amp;$E714),'Hoja de Trabajo para listado'!$DE$151:$DG$151,0)),0)+IFERROR(INDEX('Hoja de Trabajo para listado'!$CD$155:$DC$1048576,MATCH($A714,'Hoja de Trabajo para listado'!$CD$155:$CD$1048576,0),MATCH((CUADRO!H$5&amp;$E714),'Hoja de Trabajo para listado'!$CD$151:$DC$151,0)),0)</f>
        <v>0</v>
      </c>
      <c r="I714" s="243">
        <f ca="1">+IFERROR(INDEX('Hoja de Trabajo para listado'!$A$155:$Z$1048576,MATCH($A714,'Hoja de Trabajo para listado'!$A$155:$A$1048576,0),MATCH((CUADRO!I$5&amp;$E714),'Hoja de Trabajo para listado'!$A$151:$Z$151,0)),0)+IFERROR(INDEX('Hoja de Trabajo para listado'!$AB$155:$BA$1048576,MATCH($A714,'Hoja de Trabajo para listado'!$AB$155:$AB$1048576,0),MATCH((CUADRO!I$5&amp;$E714),'Hoja de Trabajo para listado'!$AB$151:$BA$151,0)),0)+IFERROR(INDEX('Hoja de Trabajo para listado'!$BC$155:$CB$1048576,MATCH($A714,'Hoja de Trabajo para listado'!$BC$155:$BC$1048576,0),MATCH((CUADRO!I$5&amp;$E714),'Hoja de Trabajo para listado'!$BC$151:$CB$151,0)),0)+IFERROR(INDEX('Hoja de Trabajo para listado'!$DE$153:$DG$274,MATCH($A714,'Hoja de Trabajo para listado'!$DE$153:$DE$1048576,0),MATCH((CUADRO!I$5&amp;$E714),'Hoja de Trabajo para listado'!$DE$151:$DG$151,0)),0)+IFERROR(INDEX('Hoja de Trabajo para listado'!$CD$155:$DC$1048576,MATCH($A714,'Hoja de Trabajo para listado'!$CD$155:$CD$1048576,0),MATCH((CUADRO!I$5&amp;$E714),'Hoja de Trabajo para listado'!$CD$151:$DC$151,0)),0)</f>
        <v>0</v>
      </c>
      <c r="J714" s="243">
        <f ca="1">+IFERROR(INDEX('Hoja de Trabajo para listado'!$A$155:$Z$1048576,MATCH($A714,'Hoja de Trabajo para listado'!$A$155:$A$1048576,0),MATCH((CUADRO!J$5&amp;$E714),'Hoja de Trabajo para listado'!$A$151:$Z$151,0)),0)+IFERROR(INDEX('Hoja de Trabajo para listado'!$AB$155:$BA$1048576,MATCH($A714,'Hoja de Trabajo para listado'!$AB$155:$AB$1048576,0),MATCH((CUADRO!J$5&amp;$E714),'Hoja de Trabajo para listado'!$AB$151:$BA$151,0)),0)+IFERROR(INDEX('Hoja de Trabajo para listado'!$BC$155:$CB$1048576,MATCH($A714,'Hoja de Trabajo para listado'!$BC$155:$BC$1048576,0),MATCH((CUADRO!J$5&amp;$E714),'Hoja de Trabajo para listado'!$BC$151:$CB$151,0)),0)+IFERROR(INDEX('Hoja de Trabajo para listado'!$DE$153:$DG$274,MATCH($A714,'Hoja de Trabajo para listado'!$DE$153:$DE$1048576,0),MATCH((CUADRO!J$5&amp;$E714),'Hoja de Trabajo para listado'!$DE$151:$DG$151,0)),0)+IFERROR(INDEX('Hoja de Trabajo para listado'!$CD$155:$DC$1048576,MATCH($A714,'Hoja de Trabajo para listado'!$CD$155:$CD$1048576,0),MATCH((CUADRO!J$5&amp;$E714),'Hoja de Trabajo para listado'!$CD$151:$DC$151,0)),0)</f>
        <v>0</v>
      </c>
      <c r="K714" s="243">
        <f ca="1">+IFERROR(INDEX('Hoja de Trabajo para listado'!$A$155:$Z$1048576,MATCH($A714,'Hoja de Trabajo para listado'!$A$155:$A$1048576,0),MATCH((CUADRO!K$5&amp;$E714),'Hoja de Trabajo para listado'!$A$151:$Z$151,0)),0)+IFERROR(INDEX('Hoja de Trabajo para listado'!$AB$155:$BA$1048576,MATCH($A714,'Hoja de Trabajo para listado'!$AB$155:$AB$1048576,0),MATCH((CUADRO!K$5&amp;$E714),'Hoja de Trabajo para listado'!$AB$151:$BA$151,0)),0)+IFERROR(INDEX('Hoja de Trabajo para listado'!$BC$155:$CB$1048576,MATCH($A714,'Hoja de Trabajo para listado'!$BC$155:$BC$1048576,0),MATCH((CUADRO!K$5&amp;$E714),'Hoja de Trabajo para listado'!$BC$151:$CB$151,0)),0)+IFERROR(INDEX('Hoja de Trabajo para listado'!$DE$153:$DG$274,MATCH($A714,'Hoja de Trabajo para listado'!$DE$153:$DE$1048576,0),MATCH((CUADRO!K$5&amp;$E714),'Hoja de Trabajo para listado'!$DE$151:$DG$151,0)),0)+IFERROR(INDEX('Hoja de Trabajo para listado'!$CD$155:$DC$1048576,MATCH($A714,'Hoja de Trabajo para listado'!$CD$155:$CD$1048576,0),MATCH((CUADRO!K$5&amp;$E714),'Hoja de Trabajo para listado'!$CD$151:$DC$151,0)),0)</f>
        <v>0</v>
      </c>
      <c r="L714" s="243">
        <f ca="1">+IFERROR(INDEX('Hoja de Trabajo para listado'!$A$155:$Z$1048576,MATCH($A714,'Hoja de Trabajo para listado'!$A$155:$A$1048576,0),MATCH((CUADRO!L$5&amp;$E714),'Hoja de Trabajo para listado'!$A$151:$Z$151,0)),0)+IFERROR(INDEX('Hoja de Trabajo para listado'!$AB$155:$BA$1048576,MATCH($A714,'Hoja de Trabajo para listado'!$AB$155:$AB$1048576,0),MATCH((CUADRO!L$5&amp;$E714),'Hoja de Trabajo para listado'!$AB$151:$BA$151,0)),0)+IFERROR(INDEX('Hoja de Trabajo para listado'!$BC$155:$CB$1048576,MATCH($A714,'Hoja de Trabajo para listado'!$BC$155:$BC$1048576,0),MATCH((CUADRO!L$5&amp;$E714),'Hoja de Trabajo para listado'!$BC$151:$CB$151,0)),0)+IFERROR(INDEX('Hoja de Trabajo para listado'!$DE$153:$DG$274,MATCH($A714,'Hoja de Trabajo para listado'!$DE$153:$DE$1048576,0),MATCH((CUADRO!L$5&amp;$E714),'Hoja de Trabajo para listado'!$DE$151:$DG$151,0)),0)+IFERROR(INDEX('Hoja de Trabajo para listado'!$CD$155:$DC$1048576,MATCH($A714,'Hoja de Trabajo para listado'!$CD$155:$CD$1048576,0),MATCH((CUADRO!L$5&amp;$E714),'Hoja de Trabajo para listado'!$CD$151:$DC$151,0)),0)</f>
        <v>0</v>
      </c>
      <c r="M714" s="243">
        <f ca="1">+IFERROR(INDEX('Hoja de Trabajo para listado'!$A$155:$Z$1048576,MATCH($A714,'Hoja de Trabajo para listado'!$A$155:$A$1048576,0),MATCH((CUADRO!M$5&amp;$E714),'Hoja de Trabajo para listado'!$A$151:$Z$151,0)),0)+IFERROR(INDEX('Hoja de Trabajo para listado'!$AB$155:$BA$1048576,MATCH($A714,'Hoja de Trabajo para listado'!$AB$155:$AB$1048576,0),MATCH((CUADRO!M$5&amp;$E714),'Hoja de Trabajo para listado'!$AB$151:$BA$151,0)),0)+IFERROR(INDEX('Hoja de Trabajo para listado'!$BC$155:$CB$1048576,MATCH($A714,'Hoja de Trabajo para listado'!$BC$155:$BC$1048576,0),MATCH((CUADRO!M$5&amp;$E714),'Hoja de Trabajo para listado'!$BC$151:$CB$151,0)),0)+IFERROR(INDEX('Hoja de Trabajo para listado'!$DE$153:$DG$274,MATCH($A714,'Hoja de Trabajo para listado'!$DE$153:$DE$1048576,0),MATCH((CUADRO!M$5&amp;$E714),'Hoja de Trabajo para listado'!$DE$151:$DG$151,0)),0)+IFERROR(INDEX('Hoja de Trabajo para listado'!$CD$155:$DC$1048576,MATCH($A714,'Hoja de Trabajo para listado'!$CD$155:$CD$1048576,0),MATCH((CUADRO!M$5&amp;$E714),'Hoja de Trabajo para listado'!$CD$151:$DC$151,0)),0)</f>
        <v>0</v>
      </c>
      <c r="N714" s="243">
        <f ca="1">+IFERROR(INDEX('Hoja de Trabajo para listado'!$A$155:$Z$1048576,MATCH($A714,'Hoja de Trabajo para listado'!$A$155:$A$1048576,0),MATCH((CUADRO!N$5&amp;$E714),'Hoja de Trabajo para listado'!$A$151:$Z$151,0)),0)+IFERROR(INDEX('Hoja de Trabajo para listado'!$AB$155:$BA$1048576,MATCH($A714,'Hoja de Trabajo para listado'!$AB$155:$AB$1048576,0),MATCH((CUADRO!N$5&amp;$E714),'Hoja de Trabajo para listado'!$AB$151:$BA$151,0)),0)+IFERROR(INDEX('Hoja de Trabajo para listado'!$BC$155:$CB$1048576,MATCH($A714,'Hoja de Trabajo para listado'!$BC$155:$BC$1048576,0),MATCH((CUADRO!N$5&amp;$E714),'Hoja de Trabajo para listado'!$BC$151:$CB$151,0)),0)+IFERROR(INDEX('Hoja de Trabajo para listado'!$DE$153:$DG$274,MATCH($A714,'Hoja de Trabajo para listado'!$DE$153:$DE$1048576,0),MATCH((CUADRO!N$5&amp;$E714),'Hoja de Trabajo para listado'!$DE$151:$DG$151,0)),0)+IFERROR(INDEX('Hoja de Trabajo para listado'!$CD$155:$DC$1048576,MATCH($A714,'Hoja de Trabajo para listado'!$CD$155:$CD$1048576,0),MATCH((CUADRO!N$5&amp;$E714),'Hoja de Trabajo para listado'!$CD$151:$DC$151,0)),0)</f>
        <v>0</v>
      </c>
      <c r="O714" s="243">
        <f ca="1">+IFERROR(INDEX('Hoja de Trabajo para listado'!$A$155:$Z$1048576,MATCH($A714,'Hoja de Trabajo para listado'!$A$155:$A$1048576,0),MATCH((CUADRO!O$5&amp;$E714),'Hoja de Trabajo para listado'!$A$151:$Z$151,0)),0)+IFERROR(INDEX('Hoja de Trabajo para listado'!$AB$155:$BA$1048576,MATCH($A714,'Hoja de Trabajo para listado'!$AB$155:$AB$1048576,0),MATCH((CUADRO!O$5&amp;$E714),'Hoja de Trabajo para listado'!$AB$151:$BA$151,0)),0)+IFERROR(INDEX('Hoja de Trabajo para listado'!$BC$155:$CB$1048576,MATCH($A714,'Hoja de Trabajo para listado'!$BC$155:$BC$1048576,0),MATCH((CUADRO!O$5&amp;$E714),'Hoja de Trabajo para listado'!$BC$151:$CB$151,0)),0)+IFERROR(INDEX('Hoja de Trabajo para listado'!$DE$153:$DG$274,MATCH($A714,'Hoja de Trabajo para listado'!$DE$153:$DE$1048576,0),MATCH((CUADRO!O$5&amp;$E714),'Hoja de Trabajo para listado'!$DE$151:$DG$151,0)),0)+IFERROR(INDEX('Hoja de Trabajo para listado'!$CD$155:$DC$1048576,MATCH($A714,'Hoja de Trabajo para listado'!$CD$155:$CD$1048576,0),MATCH((CUADRO!O$5&amp;$E714),'Hoja de Trabajo para listado'!$CD$151:$DC$151,0)),0)</f>
        <v>0</v>
      </c>
      <c r="P714" s="243">
        <f ca="1">+IFERROR(INDEX('Hoja de Trabajo para listado'!$A$155:$Z$1048576,MATCH($A714,'Hoja de Trabajo para listado'!$A$155:$A$1048576,0),MATCH((CUADRO!P$5&amp;$E714),'Hoja de Trabajo para listado'!$A$151:$Z$151,0)),0)+IFERROR(INDEX('Hoja de Trabajo para listado'!$AB$155:$BA$1048576,MATCH($A714,'Hoja de Trabajo para listado'!$AB$155:$AB$1048576,0),MATCH((CUADRO!P$5&amp;$E714),'Hoja de Trabajo para listado'!$AB$151:$BA$151,0)),0)+IFERROR(INDEX('Hoja de Trabajo para listado'!$BC$155:$CB$1048576,MATCH($A714,'Hoja de Trabajo para listado'!$BC$155:$BC$1048576,0),MATCH((CUADRO!P$5&amp;$E714),'Hoja de Trabajo para listado'!$BC$151:$CB$151,0)),0)+IFERROR(INDEX('Hoja de Trabajo para listado'!$DE$153:$DG$274,MATCH($A714,'Hoja de Trabajo para listado'!$DE$153:$DE$1048576,0),MATCH((CUADRO!P$5&amp;$E714),'Hoja de Trabajo para listado'!$DE$151:$DG$151,0)),0)+IFERROR(INDEX('Hoja de Trabajo para listado'!$CD$155:$DC$1048576,MATCH($A714,'Hoja de Trabajo para listado'!$CD$155:$CD$1048576,0),MATCH((CUADRO!P$5&amp;$E714),'Hoja de Trabajo para listado'!$CD$151:$DC$151,0)),0)</f>
        <v>0</v>
      </c>
      <c r="Q714" s="243">
        <f ca="1">+IFERROR(INDEX('Hoja de Trabajo para listado'!$A$155:$Z$1048576,MATCH($A714,'Hoja de Trabajo para listado'!$A$155:$A$1048576,0),MATCH((CUADRO!Q$5&amp;$E714),'Hoja de Trabajo para listado'!$A$151:$Z$151,0)),0)+IFERROR(INDEX('Hoja de Trabajo para listado'!$AB$155:$BA$1048576,MATCH($A714,'Hoja de Trabajo para listado'!$AB$155:$AB$1048576,0),MATCH((CUADRO!Q$5&amp;$E714),'Hoja de Trabajo para listado'!$AB$151:$BA$151,0)),0)+IFERROR(INDEX('Hoja de Trabajo para listado'!$BC$155:$CB$1048576,MATCH($A714,'Hoja de Trabajo para listado'!$BC$155:$BC$1048576,0),MATCH((CUADRO!Q$5&amp;$E714),'Hoja de Trabajo para listado'!$BC$151:$CB$151,0)),0)+IFERROR(INDEX('Hoja de Trabajo para listado'!$DE$153:$DG$274,MATCH($A714,'Hoja de Trabajo para listado'!$DE$153:$DE$1048576,0),MATCH((CUADRO!Q$5&amp;$E714),'Hoja de Trabajo para listado'!$DE$151:$DG$151,0)),0)+IFERROR(INDEX('Hoja de Trabajo para listado'!$CD$155:$DC$1048576,MATCH($A714,'Hoja de Trabajo para listado'!$CD$155:$CD$1048576,0),MATCH((CUADRO!Q$5&amp;$E714),'Hoja de Trabajo para listado'!$CD$151:$DC$151,0)),0)</f>
        <v>0</v>
      </c>
      <c r="R714" s="243">
        <f t="shared" ca="1" si="25"/>
        <v>0</v>
      </c>
      <c r="S714" s="249"/>
      <c r="T714" s="243">
        <f ca="1">+T715</f>
        <v>0</v>
      </c>
      <c r="U714" s="242">
        <f t="shared" si="26"/>
        <v>1</v>
      </c>
      <c r="V714" s="333" t="str">
        <f>+VLOOKUP(A714,bd_lista!$A$3:$E$590,5,FALSE)</f>
        <v>Gobiernos Autonomos Municipales</v>
      </c>
      <c r="W714" s="391" t="str">
        <f>+V714</f>
        <v>Gobiernos Autonomos Municipales</v>
      </c>
      <c r="X714" s="242">
        <f>+VLOOKUP(A714,[4]Sheet1!$A$13:$D$744,4,FALSE)</f>
        <v>0</v>
      </c>
      <c r="Y714" s="242" t="e">
        <f>+VLOOKUP(X714,bd_lista!$A$3:$C$590,3,FALSE)</f>
        <v>#N/A</v>
      </c>
      <c r="Z714" s="294">
        <f>+X714</f>
        <v>0</v>
      </c>
      <c r="AA714" s="295" t="e">
        <f>+Y714</f>
        <v>#N/A</v>
      </c>
    </row>
    <row r="715" spans="1:27" customFormat="1" ht="15" hidden="1" customHeight="1">
      <c r="A715" s="32">
        <v>1323</v>
      </c>
      <c r="B715" s="388"/>
      <c r="C715" s="247" t="str">
        <f>+VLOOKUP(A715,bd_lista!$A$3:$C$590,3,FALSE)</f>
        <v>Gobierno Autónomo Municipal de Sacabamba</v>
      </c>
      <c r="D715" s="390"/>
      <c r="E715" s="244" t="s">
        <v>1305</v>
      </c>
      <c r="F715" s="243">
        <f ca="1">+IFERROR(INDEX('Hoja de Trabajo para listado'!$A$155:$Z$1048576,MATCH($A715,'Hoja de Trabajo para listado'!$A$155:$A$1048576,0),MATCH((CUADRO!F$5&amp;$E715),'Hoja de Trabajo para listado'!$A$151:$Z$151,0)),0)+IFERROR(INDEX('Hoja de Trabajo para listado'!$AB$155:$BA$1048576,MATCH($A715,'Hoja de Trabajo para listado'!$AB$155:$AB$1048576,0),MATCH((CUADRO!F$5&amp;$E715),'Hoja de Trabajo para listado'!$AB$151:$BA$151,0)),0)+IFERROR(INDEX('Hoja de Trabajo para listado'!$BC$155:$CB$1048576,MATCH($A715,'Hoja de Trabajo para listado'!$BC$155:$BC$1048576,0),MATCH((CUADRO!F$5&amp;$E715),'Hoja de Trabajo para listado'!$BC$151:$CB$151,0)),0)+IFERROR(INDEX('Hoja de Trabajo para listado'!$DE$153:$DG$274,MATCH($A715,'Hoja de Trabajo para listado'!$DE$153:$DE$1048576,0),MATCH((CUADRO!F$5&amp;$E715),'Hoja de Trabajo para listado'!$DE$151:$DG$151,0)),0)+IFERROR(INDEX('Hoja de Trabajo para listado'!$CD$155:$DC$1048576,MATCH($A715,'Hoja de Trabajo para listado'!$CD$155:$CD$1048576,0),MATCH((CUADRO!F$5&amp;$E715),'Hoja de Trabajo para listado'!$CD$151:$DC$151,0)),0)</f>
        <v>0</v>
      </c>
      <c r="G715" s="243">
        <f ca="1">+IFERROR(INDEX('Hoja de Trabajo para listado'!$A$155:$Z$1048576,MATCH($A715,'Hoja de Trabajo para listado'!$A$155:$A$1048576,0),MATCH((CUADRO!G$5&amp;$E715),'Hoja de Trabajo para listado'!$A$151:$Z$151,0)),0)+IFERROR(INDEX('Hoja de Trabajo para listado'!$AB$155:$BA$1048576,MATCH($A715,'Hoja de Trabajo para listado'!$AB$155:$AB$1048576,0),MATCH((CUADRO!G$5&amp;$E715),'Hoja de Trabajo para listado'!$AB$151:$BA$151,0)),0)+IFERROR(INDEX('Hoja de Trabajo para listado'!$BC$155:$CB$1048576,MATCH($A715,'Hoja de Trabajo para listado'!$BC$155:$BC$1048576,0),MATCH((CUADRO!G$5&amp;$E715),'Hoja de Trabajo para listado'!$BC$151:$CB$151,0)),0)+IFERROR(INDEX('Hoja de Trabajo para listado'!$DE$153:$DG$274,MATCH($A715,'Hoja de Trabajo para listado'!$DE$153:$DE$1048576,0),MATCH((CUADRO!G$5&amp;$E715),'Hoja de Trabajo para listado'!$DE$151:$DG$151,0)),0)+IFERROR(INDEX('Hoja de Trabajo para listado'!$CD$155:$DC$1048576,MATCH($A715,'Hoja de Trabajo para listado'!$CD$155:$CD$1048576,0),MATCH((CUADRO!G$5&amp;$E715),'Hoja de Trabajo para listado'!$CD$151:$DC$151,0)),0)</f>
        <v>0</v>
      </c>
      <c r="H715" s="243">
        <f ca="1">+IFERROR(INDEX('Hoja de Trabajo para listado'!$A$155:$Z$1048576,MATCH($A715,'Hoja de Trabajo para listado'!$A$155:$A$1048576,0),MATCH((CUADRO!H$5&amp;$E715),'Hoja de Trabajo para listado'!$A$151:$Z$151,0)),0)+IFERROR(INDEX('Hoja de Trabajo para listado'!$AB$155:$BA$1048576,MATCH($A715,'Hoja de Trabajo para listado'!$AB$155:$AB$1048576,0),MATCH((CUADRO!H$5&amp;$E715),'Hoja de Trabajo para listado'!$AB$151:$BA$151,0)),0)+IFERROR(INDEX('Hoja de Trabajo para listado'!$BC$155:$CB$1048576,MATCH($A715,'Hoja de Trabajo para listado'!$BC$155:$BC$1048576,0),MATCH((CUADRO!H$5&amp;$E715),'Hoja de Trabajo para listado'!$BC$151:$CB$151,0)),0)+IFERROR(INDEX('Hoja de Trabajo para listado'!$DE$153:$DG$274,MATCH($A715,'Hoja de Trabajo para listado'!$DE$153:$DE$1048576,0),MATCH((CUADRO!H$5&amp;$E715),'Hoja de Trabajo para listado'!$DE$151:$DG$151,0)),0)+IFERROR(INDEX('Hoja de Trabajo para listado'!$CD$155:$DC$1048576,MATCH($A715,'Hoja de Trabajo para listado'!$CD$155:$CD$1048576,0),MATCH((CUADRO!H$5&amp;$E715),'Hoja de Trabajo para listado'!$CD$151:$DC$151,0)),0)</f>
        <v>0</v>
      </c>
      <c r="I715" s="243">
        <f ca="1">+IFERROR(INDEX('Hoja de Trabajo para listado'!$A$155:$Z$1048576,MATCH($A715,'Hoja de Trabajo para listado'!$A$155:$A$1048576,0),MATCH((CUADRO!I$5&amp;$E715),'Hoja de Trabajo para listado'!$A$151:$Z$151,0)),0)+IFERROR(INDEX('Hoja de Trabajo para listado'!$AB$155:$BA$1048576,MATCH($A715,'Hoja de Trabajo para listado'!$AB$155:$AB$1048576,0),MATCH((CUADRO!I$5&amp;$E715),'Hoja de Trabajo para listado'!$AB$151:$BA$151,0)),0)+IFERROR(INDEX('Hoja de Trabajo para listado'!$BC$155:$CB$1048576,MATCH($A715,'Hoja de Trabajo para listado'!$BC$155:$BC$1048576,0),MATCH((CUADRO!I$5&amp;$E715),'Hoja de Trabajo para listado'!$BC$151:$CB$151,0)),0)+IFERROR(INDEX('Hoja de Trabajo para listado'!$DE$153:$DG$274,MATCH($A715,'Hoja de Trabajo para listado'!$DE$153:$DE$1048576,0),MATCH((CUADRO!I$5&amp;$E715),'Hoja de Trabajo para listado'!$DE$151:$DG$151,0)),0)+IFERROR(INDEX('Hoja de Trabajo para listado'!$CD$155:$DC$1048576,MATCH($A715,'Hoja de Trabajo para listado'!$CD$155:$CD$1048576,0),MATCH((CUADRO!I$5&amp;$E715),'Hoja de Trabajo para listado'!$CD$151:$DC$151,0)),0)</f>
        <v>0</v>
      </c>
      <c r="J715" s="243">
        <f ca="1">+IFERROR(INDEX('Hoja de Trabajo para listado'!$A$155:$Z$1048576,MATCH($A715,'Hoja de Trabajo para listado'!$A$155:$A$1048576,0),MATCH((CUADRO!J$5&amp;$E715),'Hoja de Trabajo para listado'!$A$151:$Z$151,0)),0)+IFERROR(INDEX('Hoja de Trabajo para listado'!$AB$155:$BA$1048576,MATCH($A715,'Hoja de Trabajo para listado'!$AB$155:$AB$1048576,0),MATCH((CUADRO!J$5&amp;$E715),'Hoja de Trabajo para listado'!$AB$151:$BA$151,0)),0)+IFERROR(INDEX('Hoja de Trabajo para listado'!$BC$155:$CB$1048576,MATCH($A715,'Hoja de Trabajo para listado'!$BC$155:$BC$1048576,0),MATCH((CUADRO!J$5&amp;$E715),'Hoja de Trabajo para listado'!$BC$151:$CB$151,0)),0)+IFERROR(INDEX('Hoja de Trabajo para listado'!$DE$153:$DG$274,MATCH($A715,'Hoja de Trabajo para listado'!$DE$153:$DE$1048576,0),MATCH((CUADRO!J$5&amp;$E715),'Hoja de Trabajo para listado'!$DE$151:$DG$151,0)),0)+IFERROR(INDEX('Hoja de Trabajo para listado'!$CD$155:$DC$1048576,MATCH($A715,'Hoja de Trabajo para listado'!$CD$155:$CD$1048576,0),MATCH((CUADRO!J$5&amp;$E715),'Hoja de Trabajo para listado'!$CD$151:$DC$151,0)),0)</f>
        <v>0</v>
      </c>
      <c r="K715" s="243">
        <f ca="1">+IFERROR(INDEX('Hoja de Trabajo para listado'!$A$155:$Z$1048576,MATCH($A715,'Hoja de Trabajo para listado'!$A$155:$A$1048576,0),MATCH((CUADRO!K$5&amp;$E715),'Hoja de Trabajo para listado'!$A$151:$Z$151,0)),0)+IFERROR(INDEX('Hoja de Trabajo para listado'!$AB$155:$BA$1048576,MATCH($A715,'Hoja de Trabajo para listado'!$AB$155:$AB$1048576,0),MATCH((CUADRO!K$5&amp;$E715),'Hoja de Trabajo para listado'!$AB$151:$BA$151,0)),0)+IFERROR(INDEX('Hoja de Trabajo para listado'!$BC$155:$CB$1048576,MATCH($A715,'Hoja de Trabajo para listado'!$BC$155:$BC$1048576,0),MATCH((CUADRO!K$5&amp;$E715),'Hoja de Trabajo para listado'!$BC$151:$CB$151,0)),0)+IFERROR(INDEX('Hoja de Trabajo para listado'!$DE$153:$DG$274,MATCH($A715,'Hoja de Trabajo para listado'!$DE$153:$DE$1048576,0),MATCH((CUADRO!K$5&amp;$E715),'Hoja de Trabajo para listado'!$DE$151:$DG$151,0)),0)+IFERROR(INDEX('Hoja de Trabajo para listado'!$CD$155:$DC$1048576,MATCH($A715,'Hoja de Trabajo para listado'!$CD$155:$CD$1048576,0),MATCH((CUADRO!K$5&amp;$E715),'Hoja de Trabajo para listado'!$CD$151:$DC$151,0)),0)</f>
        <v>0</v>
      </c>
      <c r="L715" s="243">
        <f ca="1">+IFERROR(INDEX('Hoja de Trabajo para listado'!$A$155:$Z$1048576,MATCH($A715,'Hoja de Trabajo para listado'!$A$155:$A$1048576,0),MATCH((CUADRO!L$5&amp;$E715),'Hoja de Trabajo para listado'!$A$151:$Z$151,0)),0)+IFERROR(INDEX('Hoja de Trabajo para listado'!$AB$155:$BA$1048576,MATCH($A715,'Hoja de Trabajo para listado'!$AB$155:$AB$1048576,0),MATCH((CUADRO!L$5&amp;$E715),'Hoja de Trabajo para listado'!$AB$151:$BA$151,0)),0)+IFERROR(INDEX('Hoja de Trabajo para listado'!$BC$155:$CB$1048576,MATCH($A715,'Hoja de Trabajo para listado'!$BC$155:$BC$1048576,0),MATCH((CUADRO!L$5&amp;$E715),'Hoja de Trabajo para listado'!$BC$151:$CB$151,0)),0)+IFERROR(INDEX('Hoja de Trabajo para listado'!$DE$153:$DG$274,MATCH($A715,'Hoja de Trabajo para listado'!$DE$153:$DE$1048576,0),MATCH((CUADRO!L$5&amp;$E715),'Hoja de Trabajo para listado'!$DE$151:$DG$151,0)),0)+IFERROR(INDEX('Hoja de Trabajo para listado'!$CD$155:$DC$1048576,MATCH($A715,'Hoja de Trabajo para listado'!$CD$155:$CD$1048576,0),MATCH((CUADRO!L$5&amp;$E715),'Hoja de Trabajo para listado'!$CD$151:$DC$151,0)),0)</f>
        <v>0</v>
      </c>
      <c r="M715" s="243">
        <f ca="1">+IFERROR(INDEX('Hoja de Trabajo para listado'!$A$155:$Z$1048576,MATCH($A715,'Hoja de Trabajo para listado'!$A$155:$A$1048576,0),MATCH((CUADRO!M$5&amp;$E715),'Hoja de Trabajo para listado'!$A$151:$Z$151,0)),0)+IFERROR(INDEX('Hoja de Trabajo para listado'!$AB$155:$BA$1048576,MATCH($A715,'Hoja de Trabajo para listado'!$AB$155:$AB$1048576,0),MATCH((CUADRO!M$5&amp;$E715),'Hoja de Trabajo para listado'!$AB$151:$BA$151,0)),0)+IFERROR(INDEX('Hoja de Trabajo para listado'!$BC$155:$CB$1048576,MATCH($A715,'Hoja de Trabajo para listado'!$BC$155:$BC$1048576,0),MATCH((CUADRO!M$5&amp;$E715),'Hoja de Trabajo para listado'!$BC$151:$CB$151,0)),0)+IFERROR(INDEX('Hoja de Trabajo para listado'!$DE$153:$DG$274,MATCH($A715,'Hoja de Trabajo para listado'!$DE$153:$DE$1048576,0),MATCH((CUADRO!M$5&amp;$E715),'Hoja de Trabajo para listado'!$DE$151:$DG$151,0)),0)+IFERROR(INDEX('Hoja de Trabajo para listado'!$CD$155:$DC$1048576,MATCH($A715,'Hoja de Trabajo para listado'!$CD$155:$CD$1048576,0),MATCH((CUADRO!M$5&amp;$E715),'Hoja de Trabajo para listado'!$CD$151:$DC$151,0)),0)</f>
        <v>0</v>
      </c>
      <c r="N715" s="243">
        <f ca="1">+IFERROR(INDEX('Hoja de Trabajo para listado'!$A$155:$Z$1048576,MATCH($A715,'Hoja de Trabajo para listado'!$A$155:$A$1048576,0),MATCH((CUADRO!N$5&amp;$E715),'Hoja de Trabajo para listado'!$A$151:$Z$151,0)),0)+IFERROR(INDEX('Hoja de Trabajo para listado'!$AB$155:$BA$1048576,MATCH($A715,'Hoja de Trabajo para listado'!$AB$155:$AB$1048576,0),MATCH((CUADRO!N$5&amp;$E715),'Hoja de Trabajo para listado'!$AB$151:$BA$151,0)),0)+IFERROR(INDEX('Hoja de Trabajo para listado'!$BC$155:$CB$1048576,MATCH($A715,'Hoja de Trabajo para listado'!$BC$155:$BC$1048576,0),MATCH((CUADRO!N$5&amp;$E715),'Hoja de Trabajo para listado'!$BC$151:$CB$151,0)),0)+IFERROR(INDEX('Hoja de Trabajo para listado'!$DE$153:$DG$274,MATCH($A715,'Hoja de Trabajo para listado'!$DE$153:$DE$1048576,0),MATCH((CUADRO!N$5&amp;$E715),'Hoja de Trabajo para listado'!$DE$151:$DG$151,0)),0)+IFERROR(INDEX('Hoja de Trabajo para listado'!$CD$155:$DC$1048576,MATCH($A715,'Hoja de Trabajo para listado'!$CD$155:$CD$1048576,0),MATCH((CUADRO!N$5&amp;$E715),'Hoja de Trabajo para listado'!$CD$151:$DC$151,0)),0)</f>
        <v>0</v>
      </c>
      <c r="O715" s="243">
        <f ca="1">+IFERROR(INDEX('Hoja de Trabajo para listado'!$A$155:$Z$1048576,MATCH($A715,'Hoja de Trabajo para listado'!$A$155:$A$1048576,0),MATCH((CUADRO!O$5&amp;$E715),'Hoja de Trabajo para listado'!$A$151:$Z$151,0)),0)+IFERROR(INDEX('Hoja de Trabajo para listado'!$AB$155:$BA$1048576,MATCH($A715,'Hoja de Trabajo para listado'!$AB$155:$AB$1048576,0),MATCH((CUADRO!O$5&amp;$E715),'Hoja de Trabajo para listado'!$AB$151:$BA$151,0)),0)+IFERROR(INDEX('Hoja de Trabajo para listado'!$BC$155:$CB$1048576,MATCH($A715,'Hoja de Trabajo para listado'!$BC$155:$BC$1048576,0),MATCH((CUADRO!O$5&amp;$E715),'Hoja de Trabajo para listado'!$BC$151:$CB$151,0)),0)+IFERROR(INDEX('Hoja de Trabajo para listado'!$DE$153:$DG$274,MATCH($A715,'Hoja de Trabajo para listado'!$DE$153:$DE$1048576,0),MATCH((CUADRO!O$5&amp;$E715),'Hoja de Trabajo para listado'!$DE$151:$DG$151,0)),0)+IFERROR(INDEX('Hoja de Trabajo para listado'!$CD$155:$DC$1048576,MATCH($A715,'Hoja de Trabajo para listado'!$CD$155:$CD$1048576,0),MATCH((CUADRO!O$5&amp;$E715),'Hoja de Trabajo para listado'!$CD$151:$DC$151,0)),0)</f>
        <v>0</v>
      </c>
      <c r="P715" s="243">
        <f ca="1">+IFERROR(INDEX('Hoja de Trabajo para listado'!$A$155:$Z$1048576,MATCH($A715,'Hoja de Trabajo para listado'!$A$155:$A$1048576,0),MATCH((CUADRO!P$5&amp;$E715),'Hoja de Trabajo para listado'!$A$151:$Z$151,0)),0)+IFERROR(INDEX('Hoja de Trabajo para listado'!$AB$155:$BA$1048576,MATCH($A715,'Hoja de Trabajo para listado'!$AB$155:$AB$1048576,0),MATCH((CUADRO!P$5&amp;$E715),'Hoja de Trabajo para listado'!$AB$151:$BA$151,0)),0)+IFERROR(INDEX('Hoja de Trabajo para listado'!$BC$155:$CB$1048576,MATCH($A715,'Hoja de Trabajo para listado'!$BC$155:$BC$1048576,0),MATCH((CUADRO!P$5&amp;$E715),'Hoja de Trabajo para listado'!$BC$151:$CB$151,0)),0)+IFERROR(INDEX('Hoja de Trabajo para listado'!$DE$153:$DG$274,MATCH($A715,'Hoja de Trabajo para listado'!$DE$153:$DE$1048576,0),MATCH((CUADRO!P$5&amp;$E715),'Hoja de Trabajo para listado'!$DE$151:$DG$151,0)),0)+IFERROR(INDEX('Hoja de Trabajo para listado'!$CD$155:$DC$1048576,MATCH($A715,'Hoja de Trabajo para listado'!$CD$155:$CD$1048576,0),MATCH((CUADRO!P$5&amp;$E715),'Hoja de Trabajo para listado'!$CD$151:$DC$151,0)),0)</f>
        <v>0</v>
      </c>
      <c r="Q715" s="243">
        <f ca="1">+IFERROR(INDEX('Hoja de Trabajo para listado'!$A$155:$Z$1048576,MATCH($A715,'Hoja de Trabajo para listado'!$A$155:$A$1048576,0),MATCH((CUADRO!Q$5&amp;$E715),'Hoja de Trabajo para listado'!$A$151:$Z$151,0)),0)+IFERROR(INDEX('Hoja de Trabajo para listado'!$AB$155:$BA$1048576,MATCH($A715,'Hoja de Trabajo para listado'!$AB$155:$AB$1048576,0),MATCH((CUADRO!Q$5&amp;$E715),'Hoja de Trabajo para listado'!$AB$151:$BA$151,0)),0)+IFERROR(INDEX('Hoja de Trabajo para listado'!$BC$155:$CB$1048576,MATCH($A715,'Hoja de Trabajo para listado'!$BC$155:$BC$1048576,0),MATCH((CUADRO!Q$5&amp;$E715),'Hoja de Trabajo para listado'!$BC$151:$CB$151,0)),0)+IFERROR(INDEX('Hoja de Trabajo para listado'!$DE$153:$DG$274,MATCH($A715,'Hoja de Trabajo para listado'!$DE$153:$DE$1048576,0),MATCH((CUADRO!Q$5&amp;$E715),'Hoja de Trabajo para listado'!$DE$151:$DG$151,0)),0)+IFERROR(INDEX('Hoja de Trabajo para listado'!$CD$155:$DC$1048576,MATCH($A715,'Hoja de Trabajo para listado'!$CD$155:$CD$1048576,0),MATCH((CUADRO!Q$5&amp;$E715),'Hoja de Trabajo para listado'!$CD$151:$DC$151,0)),0)</f>
        <v>0</v>
      </c>
      <c r="R715" s="243">
        <f t="shared" ca="1" si="25"/>
        <v>0</v>
      </c>
      <c r="S715" s="249">
        <f ca="1">+R714+R715</f>
        <v>0</v>
      </c>
      <c r="T715" s="243">
        <f ca="1">+S715</f>
        <v>0</v>
      </c>
      <c r="U715" s="242">
        <f t="shared" si="26"/>
        <v>2</v>
      </c>
      <c r="V715" s="333" t="str">
        <f>+VLOOKUP(A715,bd_lista!$A$3:$E$590,5,FALSE)</f>
        <v>Gobiernos Autonomos Municipales</v>
      </c>
      <c r="W715" s="392"/>
      <c r="X715" s="242">
        <f>+VLOOKUP(A715,[4]Sheet1!$A$13:$D$744,4,FALSE)</f>
        <v>0</v>
      </c>
      <c r="Y715" s="242" t="e">
        <f>+VLOOKUP(X715,bd_lista!$A$3:$C$590,3,FALSE)</f>
        <v>#N/A</v>
      </c>
      <c r="Z715" s="292"/>
      <c r="AA715" s="293"/>
    </row>
    <row r="716" spans="1:27" customFormat="1" ht="15" hidden="1" customHeight="1">
      <c r="A716" s="32">
        <v>1324</v>
      </c>
      <c r="B716" s="387">
        <f>+A716</f>
        <v>1324</v>
      </c>
      <c r="C716" s="247" t="str">
        <f>+VLOOKUP(A716,bd_lista!$A$3:$C$590,3,FALSE)</f>
        <v>Gobierno Autónomo Municipal de Cliza</v>
      </c>
      <c r="D716" s="389" t="str">
        <f>+C716</f>
        <v>Gobierno Autónomo Municipal de Cliza</v>
      </c>
      <c r="E716" s="242" t="s">
        <v>1304</v>
      </c>
      <c r="F716" s="243">
        <f ca="1">+IFERROR(INDEX('Hoja de Trabajo para listado'!$A$155:$Z$1048576,MATCH($A716,'Hoja de Trabajo para listado'!$A$155:$A$1048576,0),MATCH((CUADRO!F$5&amp;$E716),'Hoja de Trabajo para listado'!$A$151:$Z$151,0)),0)+IFERROR(INDEX('Hoja de Trabajo para listado'!$AB$155:$BA$1048576,MATCH($A716,'Hoja de Trabajo para listado'!$AB$155:$AB$1048576,0),MATCH((CUADRO!F$5&amp;$E716),'Hoja de Trabajo para listado'!$AB$151:$BA$151,0)),0)+IFERROR(INDEX('Hoja de Trabajo para listado'!$BC$155:$CB$1048576,MATCH($A716,'Hoja de Trabajo para listado'!$BC$155:$BC$1048576,0),MATCH((CUADRO!F$5&amp;$E716),'Hoja de Trabajo para listado'!$BC$151:$CB$151,0)),0)+IFERROR(INDEX('Hoja de Trabajo para listado'!$DE$153:$DG$274,MATCH($A716,'Hoja de Trabajo para listado'!$DE$153:$DE$1048576,0),MATCH((CUADRO!F$5&amp;$E716),'Hoja de Trabajo para listado'!$DE$151:$DG$151,0)),0)+IFERROR(INDEX('Hoja de Trabajo para listado'!$CD$155:$DC$1048576,MATCH($A716,'Hoja de Trabajo para listado'!$CD$155:$CD$1048576,0),MATCH((CUADRO!F$5&amp;$E716),'Hoja de Trabajo para listado'!$CD$151:$DC$151,0)),0)</f>
        <v>0</v>
      </c>
      <c r="G716" s="243">
        <f ca="1">+IFERROR(INDEX('Hoja de Trabajo para listado'!$A$155:$Z$1048576,MATCH($A716,'Hoja de Trabajo para listado'!$A$155:$A$1048576,0),MATCH((CUADRO!G$5&amp;$E716),'Hoja de Trabajo para listado'!$A$151:$Z$151,0)),0)+IFERROR(INDEX('Hoja de Trabajo para listado'!$AB$155:$BA$1048576,MATCH($A716,'Hoja de Trabajo para listado'!$AB$155:$AB$1048576,0),MATCH((CUADRO!G$5&amp;$E716),'Hoja de Trabajo para listado'!$AB$151:$BA$151,0)),0)+IFERROR(INDEX('Hoja de Trabajo para listado'!$BC$155:$CB$1048576,MATCH($A716,'Hoja de Trabajo para listado'!$BC$155:$BC$1048576,0),MATCH((CUADRO!G$5&amp;$E716),'Hoja de Trabajo para listado'!$BC$151:$CB$151,0)),0)+IFERROR(INDEX('Hoja de Trabajo para listado'!$DE$153:$DG$274,MATCH($A716,'Hoja de Trabajo para listado'!$DE$153:$DE$1048576,0),MATCH((CUADRO!G$5&amp;$E716),'Hoja de Trabajo para listado'!$DE$151:$DG$151,0)),0)+IFERROR(INDEX('Hoja de Trabajo para listado'!$CD$155:$DC$1048576,MATCH($A716,'Hoja de Trabajo para listado'!$CD$155:$CD$1048576,0),MATCH((CUADRO!G$5&amp;$E716),'Hoja de Trabajo para listado'!$CD$151:$DC$151,0)),0)</f>
        <v>0</v>
      </c>
      <c r="H716" s="243">
        <f ca="1">+IFERROR(INDEX('Hoja de Trabajo para listado'!$A$155:$Z$1048576,MATCH($A716,'Hoja de Trabajo para listado'!$A$155:$A$1048576,0),MATCH((CUADRO!H$5&amp;$E716),'Hoja de Trabajo para listado'!$A$151:$Z$151,0)),0)+IFERROR(INDEX('Hoja de Trabajo para listado'!$AB$155:$BA$1048576,MATCH($A716,'Hoja de Trabajo para listado'!$AB$155:$AB$1048576,0),MATCH((CUADRO!H$5&amp;$E716),'Hoja de Trabajo para listado'!$AB$151:$BA$151,0)),0)+IFERROR(INDEX('Hoja de Trabajo para listado'!$BC$155:$CB$1048576,MATCH($A716,'Hoja de Trabajo para listado'!$BC$155:$BC$1048576,0),MATCH((CUADRO!H$5&amp;$E716),'Hoja de Trabajo para listado'!$BC$151:$CB$151,0)),0)+IFERROR(INDEX('Hoja de Trabajo para listado'!$DE$153:$DG$274,MATCH($A716,'Hoja de Trabajo para listado'!$DE$153:$DE$1048576,0),MATCH((CUADRO!H$5&amp;$E716),'Hoja de Trabajo para listado'!$DE$151:$DG$151,0)),0)+IFERROR(INDEX('Hoja de Trabajo para listado'!$CD$155:$DC$1048576,MATCH($A716,'Hoja de Trabajo para listado'!$CD$155:$CD$1048576,0),MATCH((CUADRO!H$5&amp;$E716),'Hoja de Trabajo para listado'!$CD$151:$DC$151,0)),0)</f>
        <v>0</v>
      </c>
      <c r="I716" s="243">
        <f ca="1">+IFERROR(INDEX('Hoja de Trabajo para listado'!$A$155:$Z$1048576,MATCH($A716,'Hoja de Trabajo para listado'!$A$155:$A$1048576,0),MATCH((CUADRO!I$5&amp;$E716),'Hoja de Trabajo para listado'!$A$151:$Z$151,0)),0)+IFERROR(INDEX('Hoja de Trabajo para listado'!$AB$155:$BA$1048576,MATCH($A716,'Hoja de Trabajo para listado'!$AB$155:$AB$1048576,0),MATCH((CUADRO!I$5&amp;$E716),'Hoja de Trabajo para listado'!$AB$151:$BA$151,0)),0)+IFERROR(INDEX('Hoja de Trabajo para listado'!$BC$155:$CB$1048576,MATCH($A716,'Hoja de Trabajo para listado'!$BC$155:$BC$1048576,0),MATCH((CUADRO!I$5&amp;$E716),'Hoja de Trabajo para listado'!$BC$151:$CB$151,0)),0)+IFERROR(INDEX('Hoja de Trabajo para listado'!$DE$153:$DG$274,MATCH($A716,'Hoja de Trabajo para listado'!$DE$153:$DE$1048576,0),MATCH((CUADRO!I$5&amp;$E716),'Hoja de Trabajo para listado'!$DE$151:$DG$151,0)),0)+IFERROR(INDEX('Hoja de Trabajo para listado'!$CD$155:$DC$1048576,MATCH($A716,'Hoja de Trabajo para listado'!$CD$155:$CD$1048576,0),MATCH((CUADRO!I$5&amp;$E716),'Hoja de Trabajo para listado'!$CD$151:$DC$151,0)),0)</f>
        <v>0</v>
      </c>
      <c r="J716" s="243">
        <f ca="1">+IFERROR(INDEX('Hoja de Trabajo para listado'!$A$155:$Z$1048576,MATCH($A716,'Hoja de Trabajo para listado'!$A$155:$A$1048576,0),MATCH((CUADRO!J$5&amp;$E716),'Hoja de Trabajo para listado'!$A$151:$Z$151,0)),0)+IFERROR(INDEX('Hoja de Trabajo para listado'!$AB$155:$BA$1048576,MATCH($A716,'Hoja de Trabajo para listado'!$AB$155:$AB$1048576,0),MATCH((CUADRO!J$5&amp;$E716),'Hoja de Trabajo para listado'!$AB$151:$BA$151,0)),0)+IFERROR(INDEX('Hoja de Trabajo para listado'!$BC$155:$CB$1048576,MATCH($A716,'Hoja de Trabajo para listado'!$BC$155:$BC$1048576,0),MATCH((CUADRO!J$5&amp;$E716),'Hoja de Trabajo para listado'!$BC$151:$CB$151,0)),0)+IFERROR(INDEX('Hoja de Trabajo para listado'!$DE$153:$DG$274,MATCH($A716,'Hoja de Trabajo para listado'!$DE$153:$DE$1048576,0),MATCH((CUADRO!J$5&amp;$E716),'Hoja de Trabajo para listado'!$DE$151:$DG$151,0)),0)+IFERROR(INDEX('Hoja de Trabajo para listado'!$CD$155:$DC$1048576,MATCH($A716,'Hoja de Trabajo para listado'!$CD$155:$CD$1048576,0),MATCH((CUADRO!J$5&amp;$E716),'Hoja de Trabajo para listado'!$CD$151:$DC$151,0)),0)</f>
        <v>0</v>
      </c>
      <c r="K716" s="243">
        <f ca="1">+IFERROR(INDEX('Hoja de Trabajo para listado'!$A$155:$Z$1048576,MATCH($A716,'Hoja de Trabajo para listado'!$A$155:$A$1048576,0),MATCH((CUADRO!K$5&amp;$E716),'Hoja de Trabajo para listado'!$A$151:$Z$151,0)),0)+IFERROR(INDEX('Hoja de Trabajo para listado'!$AB$155:$BA$1048576,MATCH($A716,'Hoja de Trabajo para listado'!$AB$155:$AB$1048576,0),MATCH((CUADRO!K$5&amp;$E716),'Hoja de Trabajo para listado'!$AB$151:$BA$151,0)),0)+IFERROR(INDEX('Hoja de Trabajo para listado'!$BC$155:$CB$1048576,MATCH($A716,'Hoja de Trabajo para listado'!$BC$155:$BC$1048576,0),MATCH((CUADRO!K$5&amp;$E716),'Hoja de Trabajo para listado'!$BC$151:$CB$151,0)),0)+IFERROR(INDEX('Hoja de Trabajo para listado'!$DE$153:$DG$274,MATCH($A716,'Hoja de Trabajo para listado'!$DE$153:$DE$1048576,0),MATCH((CUADRO!K$5&amp;$E716),'Hoja de Trabajo para listado'!$DE$151:$DG$151,0)),0)+IFERROR(INDEX('Hoja de Trabajo para listado'!$CD$155:$DC$1048576,MATCH($A716,'Hoja de Trabajo para listado'!$CD$155:$CD$1048576,0),MATCH((CUADRO!K$5&amp;$E716),'Hoja de Trabajo para listado'!$CD$151:$DC$151,0)),0)</f>
        <v>0</v>
      </c>
      <c r="L716" s="243">
        <f ca="1">+IFERROR(INDEX('Hoja de Trabajo para listado'!$A$155:$Z$1048576,MATCH($A716,'Hoja de Trabajo para listado'!$A$155:$A$1048576,0),MATCH((CUADRO!L$5&amp;$E716),'Hoja de Trabajo para listado'!$A$151:$Z$151,0)),0)+IFERROR(INDEX('Hoja de Trabajo para listado'!$AB$155:$BA$1048576,MATCH($A716,'Hoja de Trabajo para listado'!$AB$155:$AB$1048576,0),MATCH((CUADRO!L$5&amp;$E716),'Hoja de Trabajo para listado'!$AB$151:$BA$151,0)),0)+IFERROR(INDEX('Hoja de Trabajo para listado'!$BC$155:$CB$1048576,MATCH($A716,'Hoja de Trabajo para listado'!$BC$155:$BC$1048576,0),MATCH((CUADRO!L$5&amp;$E716),'Hoja de Trabajo para listado'!$BC$151:$CB$151,0)),0)+IFERROR(INDEX('Hoja de Trabajo para listado'!$DE$153:$DG$274,MATCH($A716,'Hoja de Trabajo para listado'!$DE$153:$DE$1048576,0),MATCH((CUADRO!L$5&amp;$E716),'Hoja de Trabajo para listado'!$DE$151:$DG$151,0)),0)+IFERROR(INDEX('Hoja de Trabajo para listado'!$CD$155:$DC$1048576,MATCH($A716,'Hoja de Trabajo para listado'!$CD$155:$CD$1048576,0),MATCH((CUADRO!L$5&amp;$E716),'Hoja de Trabajo para listado'!$CD$151:$DC$151,0)),0)</f>
        <v>0</v>
      </c>
      <c r="M716" s="243">
        <f ca="1">+IFERROR(INDEX('Hoja de Trabajo para listado'!$A$155:$Z$1048576,MATCH($A716,'Hoja de Trabajo para listado'!$A$155:$A$1048576,0),MATCH((CUADRO!M$5&amp;$E716),'Hoja de Trabajo para listado'!$A$151:$Z$151,0)),0)+IFERROR(INDEX('Hoja de Trabajo para listado'!$AB$155:$BA$1048576,MATCH($A716,'Hoja de Trabajo para listado'!$AB$155:$AB$1048576,0),MATCH((CUADRO!M$5&amp;$E716),'Hoja de Trabajo para listado'!$AB$151:$BA$151,0)),0)+IFERROR(INDEX('Hoja de Trabajo para listado'!$BC$155:$CB$1048576,MATCH($A716,'Hoja de Trabajo para listado'!$BC$155:$BC$1048576,0),MATCH((CUADRO!M$5&amp;$E716),'Hoja de Trabajo para listado'!$BC$151:$CB$151,0)),0)+IFERROR(INDEX('Hoja de Trabajo para listado'!$DE$153:$DG$274,MATCH($A716,'Hoja de Trabajo para listado'!$DE$153:$DE$1048576,0),MATCH((CUADRO!M$5&amp;$E716),'Hoja de Trabajo para listado'!$DE$151:$DG$151,0)),0)+IFERROR(INDEX('Hoja de Trabajo para listado'!$CD$155:$DC$1048576,MATCH($A716,'Hoja de Trabajo para listado'!$CD$155:$CD$1048576,0),MATCH((CUADRO!M$5&amp;$E716),'Hoja de Trabajo para listado'!$CD$151:$DC$151,0)),0)</f>
        <v>0</v>
      </c>
      <c r="N716" s="243">
        <f ca="1">+IFERROR(INDEX('Hoja de Trabajo para listado'!$A$155:$Z$1048576,MATCH($A716,'Hoja de Trabajo para listado'!$A$155:$A$1048576,0),MATCH((CUADRO!N$5&amp;$E716),'Hoja de Trabajo para listado'!$A$151:$Z$151,0)),0)+IFERROR(INDEX('Hoja de Trabajo para listado'!$AB$155:$BA$1048576,MATCH($A716,'Hoja de Trabajo para listado'!$AB$155:$AB$1048576,0),MATCH((CUADRO!N$5&amp;$E716),'Hoja de Trabajo para listado'!$AB$151:$BA$151,0)),0)+IFERROR(INDEX('Hoja de Trabajo para listado'!$BC$155:$CB$1048576,MATCH($A716,'Hoja de Trabajo para listado'!$BC$155:$BC$1048576,0),MATCH((CUADRO!N$5&amp;$E716),'Hoja de Trabajo para listado'!$BC$151:$CB$151,0)),0)+IFERROR(INDEX('Hoja de Trabajo para listado'!$DE$153:$DG$274,MATCH($A716,'Hoja de Trabajo para listado'!$DE$153:$DE$1048576,0),MATCH((CUADRO!N$5&amp;$E716),'Hoja de Trabajo para listado'!$DE$151:$DG$151,0)),0)+IFERROR(INDEX('Hoja de Trabajo para listado'!$CD$155:$DC$1048576,MATCH($A716,'Hoja de Trabajo para listado'!$CD$155:$CD$1048576,0),MATCH((CUADRO!N$5&amp;$E716),'Hoja de Trabajo para listado'!$CD$151:$DC$151,0)),0)</f>
        <v>0</v>
      </c>
      <c r="O716" s="243">
        <f ca="1">+IFERROR(INDEX('Hoja de Trabajo para listado'!$A$155:$Z$1048576,MATCH($A716,'Hoja de Trabajo para listado'!$A$155:$A$1048576,0),MATCH((CUADRO!O$5&amp;$E716),'Hoja de Trabajo para listado'!$A$151:$Z$151,0)),0)+IFERROR(INDEX('Hoja de Trabajo para listado'!$AB$155:$BA$1048576,MATCH($A716,'Hoja de Trabajo para listado'!$AB$155:$AB$1048576,0),MATCH((CUADRO!O$5&amp;$E716),'Hoja de Trabajo para listado'!$AB$151:$BA$151,0)),0)+IFERROR(INDEX('Hoja de Trabajo para listado'!$BC$155:$CB$1048576,MATCH($A716,'Hoja de Trabajo para listado'!$BC$155:$BC$1048576,0),MATCH((CUADRO!O$5&amp;$E716),'Hoja de Trabajo para listado'!$BC$151:$CB$151,0)),0)+IFERROR(INDEX('Hoja de Trabajo para listado'!$DE$153:$DG$274,MATCH($A716,'Hoja de Trabajo para listado'!$DE$153:$DE$1048576,0),MATCH((CUADRO!O$5&amp;$E716),'Hoja de Trabajo para listado'!$DE$151:$DG$151,0)),0)+IFERROR(INDEX('Hoja de Trabajo para listado'!$CD$155:$DC$1048576,MATCH($A716,'Hoja de Trabajo para listado'!$CD$155:$CD$1048576,0),MATCH((CUADRO!O$5&amp;$E716),'Hoja de Trabajo para listado'!$CD$151:$DC$151,0)),0)</f>
        <v>0</v>
      </c>
      <c r="P716" s="243">
        <f ca="1">+IFERROR(INDEX('Hoja de Trabajo para listado'!$A$155:$Z$1048576,MATCH($A716,'Hoja de Trabajo para listado'!$A$155:$A$1048576,0),MATCH((CUADRO!P$5&amp;$E716),'Hoja de Trabajo para listado'!$A$151:$Z$151,0)),0)+IFERROR(INDEX('Hoja de Trabajo para listado'!$AB$155:$BA$1048576,MATCH($A716,'Hoja de Trabajo para listado'!$AB$155:$AB$1048576,0),MATCH((CUADRO!P$5&amp;$E716),'Hoja de Trabajo para listado'!$AB$151:$BA$151,0)),0)+IFERROR(INDEX('Hoja de Trabajo para listado'!$BC$155:$CB$1048576,MATCH($A716,'Hoja de Trabajo para listado'!$BC$155:$BC$1048576,0),MATCH((CUADRO!P$5&amp;$E716),'Hoja de Trabajo para listado'!$BC$151:$CB$151,0)),0)+IFERROR(INDEX('Hoja de Trabajo para listado'!$DE$153:$DG$274,MATCH($A716,'Hoja de Trabajo para listado'!$DE$153:$DE$1048576,0),MATCH((CUADRO!P$5&amp;$E716),'Hoja de Trabajo para listado'!$DE$151:$DG$151,0)),0)+IFERROR(INDEX('Hoja de Trabajo para listado'!$CD$155:$DC$1048576,MATCH($A716,'Hoja de Trabajo para listado'!$CD$155:$CD$1048576,0),MATCH((CUADRO!P$5&amp;$E716),'Hoja de Trabajo para listado'!$CD$151:$DC$151,0)),0)</f>
        <v>0</v>
      </c>
      <c r="Q716" s="243">
        <f ca="1">+IFERROR(INDEX('Hoja de Trabajo para listado'!$A$155:$Z$1048576,MATCH($A716,'Hoja de Trabajo para listado'!$A$155:$A$1048576,0),MATCH((CUADRO!Q$5&amp;$E716),'Hoja de Trabajo para listado'!$A$151:$Z$151,0)),0)+IFERROR(INDEX('Hoja de Trabajo para listado'!$AB$155:$BA$1048576,MATCH($A716,'Hoja de Trabajo para listado'!$AB$155:$AB$1048576,0),MATCH((CUADRO!Q$5&amp;$E716),'Hoja de Trabajo para listado'!$AB$151:$BA$151,0)),0)+IFERROR(INDEX('Hoja de Trabajo para listado'!$BC$155:$CB$1048576,MATCH($A716,'Hoja de Trabajo para listado'!$BC$155:$BC$1048576,0),MATCH((CUADRO!Q$5&amp;$E716),'Hoja de Trabajo para listado'!$BC$151:$CB$151,0)),0)+IFERROR(INDEX('Hoja de Trabajo para listado'!$DE$153:$DG$274,MATCH($A716,'Hoja de Trabajo para listado'!$DE$153:$DE$1048576,0),MATCH((CUADRO!Q$5&amp;$E716),'Hoja de Trabajo para listado'!$DE$151:$DG$151,0)),0)+IFERROR(INDEX('Hoja de Trabajo para listado'!$CD$155:$DC$1048576,MATCH($A716,'Hoja de Trabajo para listado'!$CD$155:$CD$1048576,0),MATCH((CUADRO!Q$5&amp;$E716),'Hoja de Trabajo para listado'!$CD$151:$DC$151,0)),0)</f>
        <v>0</v>
      </c>
      <c r="R716" s="243">
        <f t="shared" ca="1" si="25"/>
        <v>0</v>
      </c>
      <c r="S716" s="249"/>
      <c r="T716" s="243">
        <f ca="1">+T717</f>
        <v>0</v>
      </c>
      <c r="U716" s="242">
        <f t="shared" si="26"/>
        <v>1</v>
      </c>
      <c r="V716" s="333" t="str">
        <f>+VLOOKUP(A716,bd_lista!$A$3:$E$590,5,FALSE)</f>
        <v>Gobiernos Autonomos Municipales</v>
      </c>
      <c r="W716" s="391" t="str">
        <f>+V716</f>
        <v>Gobiernos Autonomos Municipales</v>
      </c>
      <c r="X716" s="242">
        <f>+VLOOKUP(A716,[4]Sheet1!$A$13:$D$744,4,FALSE)</f>
        <v>0</v>
      </c>
      <c r="Y716" s="242" t="e">
        <f>+VLOOKUP(X716,bd_lista!$A$3:$C$590,3,FALSE)</f>
        <v>#N/A</v>
      </c>
      <c r="Z716" s="294">
        <f>+X716</f>
        <v>0</v>
      </c>
      <c r="AA716" s="295" t="e">
        <f>+Y716</f>
        <v>#N/A</v>
      </c>
    </row>
    <row r="717" spans="1:27" customFormat="1" ht="15" hidden="1" customHeight="1">
      <c r="A717" s="32">
        <v>1324</v>
      </c>
      <c r="B717" s="388"/>
      <c r="C717" s="247" t="str">
        <f>+VLOOKUP(A717,bd_lista!$A$3:$C$590,3,FALSE)</f>
        <v>Gobierno Autónomo Municipal de Cliza</v>
      </c>
      <c r="D717" s="390"/>
      <c r="E717" s="244" t="s">
        <v>1305</v>
      </c>
      <c r="F717" s="243">
        <f ca="1">+IFERROR(INDEX('Hoja de Trabajo para listado'!$A$155:$Z$1048576,MATCH($A717,'Hoja de Trabajo para listado'!$A$155:$A$1048576,0),MATCH((CUADRO!F$5&amp;$E717),'Hoja de Trabajo para listado'!$A$151:$Z$151,0)),0)+IFERROR(INDEX('Hoja de Trabajo para listado'!$AB$155:$BA$1048576,MATCH($A717,'Hoja de Trabajo para listado'!$AB$155:$AB$1048576,0),MATCH((CUADRO!F$5&amp;$E717),'Hoja de Trabajo para listado'!$AB$151:$BA$151,0)),0)+IFERROR(INDEX('Hoja de Trabajo para listado'!$BC$155:$CB$1048576,MATCH($A717,'Hoja de Trabajo para listado'!$BC$155:$BC$1048576,0),MATCH((CUADRO!F$5&amp;$E717),'Hoja de Trabajo para listado'!$BC$151:$CB$151,0)),0)+IFERROR(INDEX('Hoja de Trabajo para listado'!$DE$153:$DG$274,MATCH($A717,'Hoja de Trabajo para listado'!$DE$153:$DE$1048576,0),MATCH((CUADRO!F$5&amp;$E717),'Hoja de Trabajo para listado'!$DE$151:$DG$151,0)),0)+IFERROR(INDEX('Hoja de Trabajo para listado'!$CD$155:$DC$1048576,MATCH($A717,'Hoja de Trabajo para listado'!$CD$155:$CD$1048576,0),MATCH((CUADRO!F$5&amp;$E717),'Hoja de Trabajo para listado'!$CD$151:$DC$151,0)),0)</f>
        <v>0</v>
      </c>
      <c r="G717" s="243">
        <f ca="1">+IFERROR(INDEX('Hoja de Trabajo para listado'!$A$155:$Z$1048576,MATCH($A717,'Hoja de Trabajo para listado'!$A$155:$A$1048576,0),MATCH((CUADRO!G$5&amp;$E717),'Hoja de Trabajo para listado'!$A$151:$Z$151,0)),0)+IFERROR(INDEX('Hoja de Trabajo para listado'!$AB$155:$BA$1048576,MATCH($A717,'Hoja de Trabajo para listado'!$AB$155:$AB$1048576,0),MATCH((CUADRO!G$5&amp;$E717),'Hoja de Trabajo para listado'!$AB$151:$BA$151,0)),0)+IFERROR(INDEX('Hoja de Trabajo para listado'!$BC$155:$CB$1048576,MATCH($A717,'Hoja de Trabajo para listado'!$BC$155:$BC$1048576,0),MATCH((CUADRO!G$5&amp;$E717),'Hoja de Trabajo para listado'!$BC$151:$CB$151,0)),0)+IFERROR(INDEX('Hoja de Trabajo para listado'!$DE$153:$DG$274,MATCH($A717,'Hoja de Trabajo para listado'!$DE$153:$DE$1048576,0),MATCH((CUADRO!G$5&amp;$E717),'Hoja de Trabajo para listado'!$DE$151:$DG$151,0)),0)+IFERROR(INDEX('Hoja de Trabajo para listado'!$CD$155:$DC$1048576,MATCH($A717,'Hoja de Trabajo para listado'!$CD$155:$CD$1048576,0),MATCH((CUADRO!G$5&amp;$E717),'Hoja de Trabajo para listado'!$CD$151:$DC$151,0)),0)</f>
        <v>0</v>
      </c>
      <c r="H717" s="243">
        <f ca="1">+IFERROR(INDEX('Hoja de Trabajo para listado'!$A$155:$Z$1048576,MATCH($A717,'Hoja de Trabajo para listado'!$A$155:$A$1048576,0),MATCH((CUADRO!H$5&amp;$E717),'Hoja de Trabajo para listado'!$A$151:$Z$151,0)),0)+IFERROR(INDEX('Hoja de Trabajo para listado'!$AB$155:$BA$1048576,MATCH($A717,'Hoja de Trabajo para listado'!$AB$155:$AB$1048576,0),MATCH((CUADRO!H$5&amp;$E717),'Hoja de Trabajo para listado'!$AB$151:$BA$151,0)),0)+IFERROR(INDEX('Hoja de Trabajo para listado'!$BC$155:$CB$1048576,MATCH($A717,'Hoja de Trabajo para listado'!$BC$155:$BC$1048576,0),MATCH((CUADRO!H$5&amp;$E717),'Hoja de Trabajo para listado'!$BC$151:$CB$151,0)),0)+IFERROR(INDEX('Hoja de Trabajo para listado'!$DE$153:$DG$274,MATCH($A717,'Hoja de Trabajo para listado'!$DE$153:$DE$1048576,0),MATCH((CUADRO!H$5&amp;$E717),'Hoja de Trabajo para listado'!$DE$151:$DG$151,0)),0)+IFERROR(INDEX('Hoja de Trabajo para listado'!$CD$155:$DC$1048576,MATCH($A717,'Hoja de Trabajo para listado'!$CD$155:$CD$1048576,0),MATCH((CUADRO!H$5&amp;$E717),'Hoja de Trabajo para listado'!$CD$151:$DC$151,0)),0)</f>
        <v>0</v>
      </c>
      <c r="I717" s="243">
        <f ca="1">+IFERROR(INDEX('Hoja de Trabajo para listado'!$A$155:$Z$1048576,MATCH($A717,'Hoja de Trabajo para listado'!$A$155:$A$1048576,0),MATCH((CUADRO!I$5&amp;$E717),'Hoja de Trabajo para listado'!$A$151:$Z$151,0)),0)+IFERROR(INDEX('Hoja de Trabajo para listado'!$AB$155:$BA$1048576,MATCH($A717,'Hoja de Trabajo para listado'!$AB$155:$AB$1048576,0),MATCH((CUADRO!I$5&amp;$E717),'Hoja de Trabajo para listado'!$AB$151:$BA$151,0)),0)+IFERROR(INDEX('Hoja de Trabajo para listado'!$BC$155:$CB$1048576,MATCH($A717,'Hoja de Trabajo para listado'!$BC$155:$BC$1048576,0),MATCH((CUADRO!I$5&amp;$E717),'Hoja de Trabajo para listado'!$BC$151:$CB$151,0)),0)+IFERROR(INDEX('Hoja de Trabajo para listado'!$DE$153:$DG$274,MATCH($A717,'Hoja de Trabajo para listado'!$DE$153:$DE$1048576,0),MATCH((CUADRO!I$5&amp;$E717),'Hoja de Trabajo para listado'!$DE$151:$DG$151,0)),0)+IFERROR(INDEX('Hoja de Trabajo para listado'!$CD$155:$DC$1048576,MATCH($A717,'Hoja de Trabajo para listado'!$CD$155:$CD$1048576,0),MATCH((CUADRO!I$5&amp;$E717),'Hoja de Trabajo para listado'!$CD$151:$DC$151,0)),0)</f>
        <v>0</v>
      </c>
      <c r="J717" s="243">
        <f ca="1">+IFERROR(INDEX('Hoja de Trabajo para listado'!$A$155:$Z$1048576,MATCH($A717,'Hoja de Trabajo para listado'!$A$155:$A$1048576,0),MATCH((CUADRO!J$5&amp;$E717),'Hoja de Trabajo para listado'!$A$151:$Z$151,0)),0)+IFERROR(INDEX('Hoja de Trabajo para listado'!$AB$155:$BA$1048576,MATCH($A717,'Hoja de Trabajo para listado'!$AB$155:$AB$1048576,0),MATCH((CUADRO!J$5&amp;$E717),'Hoja de Trabajo para listado'!$AB$151:$BA$151,0)),0)+IFERROR(INDEX('Hoja de Trabajo para listado'!$BC$155:$CB$1048576,MATCH($A717,'Hoja de Trabajo para listado'!$BC$155:$BC$1048576,0),MATCH((CUADRO!J$5&amp;$E717),'Hoja de Trabajo para listado'!$BC$151:$CB$151,0)),0)+IFERROR(INDEX('Hoja de Trabajo para listado'!$DE$153:$DG$274,MATCH($A717,'Hoja de Trabajo para listado'!$DE$153:$DE$1048576,0),MATCH((CUADRO!J$5&amp;$E717),'Hoja de Trabajo para listado'!$DE$151:$DG$151,0)),0)+IFERROR(INDEX('Hoja de Trabajo para listado'!$CD$155:$DC$1048576,MATCH($A717,'Hoja de Trabajo para listado'!$CD$155:$CD$1048576,0),MATCH((CUADRO!J$5&amp;$E717),'Hoja de Trabajo para listado'!$CD$151:$DC$151,0)),0)</f>
        <v>0</v>
      </c>
      <c r="K717" s="243">
        <f ca="1">+IFERROR(INDEX('Hoja de Trabajo para listado'!$A$155:$Z$1048576,MATCH($A717,'Hoja de Trabajo para listado'!$A$155:$A$1048576,0),MATCH((CUADRO!K$5&amp;$E717),'Hoja de Trabajo para listado'!$A$151:$Z$151,0)),0)+IFERROR(INDEX('Hoja de Trabajo para listado'!$AB$155:$BA$1048576,MATCH($A717,'Hoja de Trabajo para listado'!$AB$155:$AB$1048576,0),MATCH((CUADRO!K$5&amp;$E717),'Hoja de Trabajo para listado'!$AB$151:$BA$151,0)),0)+IFERROR(INDEX('Hoja de Trabajo para listado'!$BC$155:$CB$1048576,MATCH($A717,'Hoja de Trabajo para listado'!$BC$155:$BC$1048576,0),MATCH((CUADRO!K$5&amp;$E717),'Hoja de Trabajo para listado'!$BC$151:$CB$151,0)),0)+IFERROR(INDEX('Hoja de Trabajo para listado'!$DE$153:$DG$274,MATCH($A717,'Hoja de Trabajo para listado'!$DE$153:$DE$1048576,0),MATCH((CUADRO!K$5&amp;$E717),'Hoja de Trabajo para listado'!$DE$151:$DG$151,0)),0)+IFERROR(INDEX('Hoja de Trabajo para listado'!$CD$155:$DC$1048576,MATCH($A717,'Hoja de Trabajo para listado'!$CD$155:$CD$1048576,0),MATCH((CUADRO!K$5&amp;$E717),'Hoja de Trabajo para listado'!$CD$151:$DC$151,0)),0)</f>
        <v>0</v>
      </c>
      <c r="L717" s="243">
        <f ca="1">+IFERROR(INDEX('Hoja de Trabajo para listado'!$A$155:$Z$1048576,MATCH($A717,'Hoja de Trabajo para listado'!$A$155:$A$1048576,0),MATCH((CUADRO!L$5&amp;$E717),'Hoja de Trabajo para listado'!$A$151:$Z$151,0)),0)+IFERROR(INDEX('Hoja de Trabajo para listado'!$AB$155:$BA$1048576,MATCH($A717,'Hoja de Trabajo para listado'!$AB$155:$AB$1048576,0),MATCH((CUADRO!L$5&amp;$E717),'Hoja de Trabajo para listado'!$AB$151:$BA$151,0)),0)+IFERROR(INDEX('Hoja de Trabajo para listado'!$BC$155:$CB$1048576,MATCH($A717,'Hoja de Trabajo para listado'!$BC$155:$BC$1048576,0),MATCH((CUADRO!L$5&amp;$E717),'Hoja de Trabajo para listado'!$BC$151:$CB$151,0)),0)+IFERROR(INDEX('Hoja de Trabajo para listado'!$DE$153:$DG$274,MATCH($A717,'Hoja de Trabajo para listado'!$DE$153:$DE$1048576,0),MATCH((CUADRO!L$5&amp;$E717),'Hoja de Trabajo para listado'!$DE$151:$DG$151,0)),0)+IFERROR(INDEX('Hoja de Trabajo para listado'!$CD$155:$DC$1048576,MATCH($A717,'Hoja de Trabajo para listado'!$CD$155:$CD$1048576,0),MATCH((CUADRO!L$5&amp;$E717),'Hoja de Trabajo para listado'!$CD$151:$DC$151,0)),0)</f>
        <v>0</v>
      </c>
      <c r="M717" s="243">
        <f ca="1">+IFERROR(INDEX('Hoja de Trabajo para listado'!$A$155:$Z$1048576,MATCH($A717,'Hoja de Trabajo para listado'!$A$155:$A$1048576,0),MATCH((CUADRO!M$5&amp;$E717),'Hoja de Trabajo para listado'!$A$151:$Z$151,0)),0)+IFERROR(INDEX('Hoja de Trabajo para listado'!$AB$155:$BA$1048576,MATCH($A717,'Hoja de Trabajo para listado'!$AB$155:$AB$1048576,0),MATCH((CUADRO!M$5&amp;$E717),'Hoja de Trabajo para listado'!$AB$151:$BA$151,0)),0)+IFERROR(INDEX('Hoja de Trabajo para listado'!$BC$155:$CB$1048576,MATCH($A717,'Hoja de Trabajo para listado'!$BC$155:$BC$1048576,0),MATCH((CUADRO!M$5&amp;$E717),'Hoja de Trabajo para listado'!$BC$151:$CB$151,0)),0)+IFERROR(INDEX('Hoja de Trabajo para listado'!$DE$153:$DG$274,MATCH($A717,'Hoja de Trabajo para listado'!$DE$153:$DE$1048576,0),MATCH((CUADRO!M$5&amp;$E717),'Hoja de Trabajo para listado'!$DE$151:$DG$151,0)),0)+IFERROR(INDEX('Hoja de Trabajo para listado'!$CD$155:$DC$1048576,MATCH($A717,'Hoja de Trabajo para listado'!$CD$155:$CD$1048576,0),MATCH((CUADRO!M$5&amp;$E717),'Hoja de Trabajo para listado'!$CD$151:$DC$151,0)),0)</f>
        <v>0</v>
      </c>
      <c r="N717" s="243">
        <f ca="1">+IFERROR(INDEX('Hoja de Trabajo para listado'!$A$155:$Z$1048576,MATCH($A717,'Hoja de Trabajo para listado'!$A$155:$A$1048576,0),MATCH((CUADRO!N$5&amp;$E717),'Hoja de Trabajo para listado'!$A$151:$Z$151,0)),0)+IFERROR(INDEX('Hoja de Trabajo para listado'!$AB$155:$BA$1048576,MATCH($A717,'Hoja de Trabajo para listado'!$AB$155:$AB$1048576,0),MATCH((CUADRO!N$5&amp;$E717),'Hoja de Trabajo para listado'!$AB$151:$BA$151,0)),0)+IFERROR(INDEX('Hoja de Trabajo para listado'!$BC$155:$CB$1048576,MATCH($A717,'Hoja de Trabajo para listado'!$BC$155:$BC$1048576,0),MATCH((CUADRO!N$5&amp;$E717),'Hoja de Trabajo para listado'!$BC$151:$CB$151,0)),0)+IFERROR(INDEX('Hoja de Trabajo para listado'!$DE$153:$DG$274,MATCH($A717,'Hoja de Trabajo para listado'!$DE$153:$DE$1048576,0),MATCH((CUADRO!N$5&amp;$E717),'Hoja de Trabajo para listado'!$DE$151:$DG$151,0)),0)+IFERROR(INDEX('Hoja de Trabajo para listado'!$CD$155:$DC$1048576,MATCH($A717,'Hoja de Trabajo para listado'!$CD$155:$CD$1048576,0),MATCH((CUADRO!N$5&amp;$E717),'Hoja de Trabajo para listado'!$CD$151:$DC$151,0)),0)</f>
        <v>0</v>
      </c>
      <c r="O717" s="243">
        <f ca="1">+IFERROR(INDEX('Hoja de Trabajo para listado'!$A$155:$Z$1048576,MATCH($A717,'Hoja de Trabajo para listado'!$A$155:$A$1048576,0),MATCH((CUADRO!O$5&amp;$E717),'Hoja de Trabajo para listado'!$A$151:$Z$151,0)),0)+IFERROR(INDEX('Hoja de Trabajo para listado'!$AB$155:$BA$1048576,MATCH($A717,'Hoja de Trabajo para listado'!$AB$155:$AB$1048576,0),MATCH((CUADRO!O$5&amp;$E717),'Hoja de Trabajo para listado'!$AB$151:$BA$151,0)),0)+IFERROR(INDEX('Hoja de Trabajo para listado'!$BC$155:$CB$1048576,MATCH($A717,'Hoja de Trabajo para listado'!$BC$155:$BC$1048576,0),MATCH((CUADRO!O$5&amp;$E717),'Hoja de Trabajo para listado'!$BC$151:$CB$151,0)),0)+IFERROR(INDEX('Hoja de Trabajo para listado'!$DE$153:$DG$274,MATCH($A717,'Hoja de Trabajo para listado'!$DE$153:$DE$1048576,0),MATCH((CUADRO!O$5&amp;$E717),'Hoja de Trabajo para listado'!$DE$151:$DG$151,0)),0)+IFERROR(INDEX('Hoja de Trabajo para listado'!$CD$155:$DC$1048576,MATCH($A717,'Hoja de Trabajo para listado'!$CD$155:$CD$1048576,0),MATCH((CUADRO!O$5&amp;$E717),'Hoja de Trabajo para listado'!$CD$151:$DC$151,0)),0)</f>
        <v>0</v>
      </c>
      <c r="P717" s="243">
        <f ca="1">+IFERROR(INDEX('Hoja de Trabajo para listado'!$A$155:$Z$1048576,MATCH($A717,'Hoja de Trabajo para listado'!$A$155:$A$1048576,0),MATCH((CUADRO!P$5&amp;$E717),'Hoja de Trabajo para listado'!$A$151:$Z$151,0)),0)+IFERROR(INDEX('Hoja de Trabajo para listado'!$AB$155:$BA$1048576,MATCH($A717,'Hoja de Trabajo para listado'!$AB$155:$AB$1048576,0),MATCH((CUADRO!P$5&amp;$E717),'Hoja de Trabajo para listado'!$AB$151:$BA$151,0)),0)+IFERROR(INDEX('Hoja de Trabajo para listado'!$BC$155:$CB$1048576,MATCH($A717,'Hoja de Trabajo para listado'!$BC$155:$BC$1048576,0),MATCH((CUADRO!P$5&amp;$E717),'Hoja de Trabajo para listado'!$BC$151:$CB$151,0)),0)+IFERROR(INDEX('Hoja de Trabajo para listado'!$DE$153:$DG$274,MATCH($A717,'Hoja de Trabajo para listado'!$DE$153:$DE$1048576,0),MATCH((CUADRO!P$5&amp;$E717),'Hoja de Trabajo para listado'!$DE$151:$DG$151,0)),0)+IFERROR(INDEX('Hoja de Trabajo para listado'!$CD$155:$DC$1048576,MATCH($A717,'Hoja de Trabajo para listado'!$CD$155:$CD$1048576,0),MATCH((CUADRO!P$5&amp;$E717),'Hoja de Trabajo para listado'!$CD$151:$DC$151,0)),0)</f>
        <v>0</v>
      </c>
      <c r="Q717" s="243">
        <f ca="1">+IFERROR(INDEX('Hoja de Trabajo para listado'!$A$155:$Z$1048576,MATCH($A717,'Hoja de Trabajo para listado'!$A$155:$A$1048576,0),MATCH((CUADRO!Q$5&amp;$E717),'Hoja de Trabajo para listado'!$A$151:$Z$151,0)),0)+IFERROR(INDEX('Hoja de Trabajo para listado'!$AB$155:$BA$1048576,MATCH($A717,'Hoja de Trabajo para listado'!$AB$155:$AB$1048576,0),MATCH((CUADRO!Q$5&amp;$E717),'Hoja de Trabajo para listado'!$AB$151:$BA$151,0)),0)+IFERROR(INDEX('Hoja de Trabajo para listado'!$BC$155:$CB$1048576,MATCH($A717,'Hoja de Trabajo para listado'!$BC$155:$BC$1048576,0),MATCH((CUADRO!Q$5&amp;$E717),'Hoja de Trabajo para listado'!$BC$151:$CB$151,0)),0)+IFERROR(INDEX('Hoja de Trabajo para listado'!$DE$153:$DG$274,MATCH($A717,'Hoja de Trabajo para listado'!$DE$153:$DE$1048576,0),MATCH((CUADRO!Q$5&amp;$E717),'Hoja de Trabajo para listado'!$DE$151:$DG$151,0)),0)+IFERROR(INDEX('Hoja de Trabajo para listado'!$CD$155:$DC$1048576,MATCH($A717,'Hoja de Trabajo para listado'!$CD$155:$CD$1048576,0),MATCH((CUADRO!Q$5&amp;$E717),'Hoja de Trabajo para listado'!$CD$151:$DC$151,0)),0)</f>
        <v>0</v>
      </c>
      <c r="R717" s="243">
        <f t="shared" ca="1" si="25"/>
        <v>0</v>
      </c>
      <c r="S717" s="249">
        <f ca="1">+R716+R717</f>
        <v>0</v>
      </c>
      <c r="T717" s="243">
        <f ca="1">+S717</f>
        <v>0</v>
      </c>
      <c r="U717" s="242">
        <f t="shared" si="26"/>
        <v>2</v>
      </c>
      <c r="V717" s="333" t="str">
        <f>+VLOOKUP(A717,bd_lista!$A$3:$E$590,5,FALSE)</f>
        <v>Gobiernos Autonomos Municipales</v>
      </c>
      <c r="W717" s="392"/>
      <c r="X717" s="242">
        <f>+VLOOKUP(A717,[4]Sheet1!$A$13:$D$744,4,FALSE)</f>
        <v>0</v>
      </c>
      <c r="Y717" s="242" t="e">
        <f>+VLOOKUP(X717,bd_lista!$A$3:$C$590,3,FALSE)</f>
        <v>#N/A</v>
      </c>
      <c r="Z717" s="292"/>
      <c r="AA717" s="293"/>
    </row>
    <row r="718" spans="1:27" customFormat="1" ht="15" hidden="1" customHeight="1">
      <c r="A718" s="32">
        <v>1325</v>
      </c>
      <c r="B718" s="387">
        <f>+A718</f>
        <v>1325</v>
      </c>
      <c r="C718" s="247" t="str">
        <f>+VLOOKUP(A718,bd_lista!$A$3:$C$590,3,FALSE)</f>
        <v>Gobierno Autónomo Municipal de Toco</v>
      </c>
      <c r="D718" s="389" t="str">
        <f>+C718</f>
        <v>Gobierno Autónomo Municipal de Toco</v>
      </c>
      <c r="E718" s="242" t="s">
        <v>1304</v>
      </c>
      <c r="F718" s="243">
        <f ca="1">+IFERROR(INDEX('Hoja de Trabajo para listado'!$A$155:$Z$1048576,MATCH($A718,'Hoja de Trabajo para listado'!$A$155:$A$1048576,0),MATCH((CUADRO!F$5&amp;$E718),'Hoja de Trabajo para listado'!$A$151:$Z$151,0)),0)+IFERROR(INDEX('Hoja de Trabajo para listado'!$AB$155:$BA$1048576,MATCH($A718,'Hoja de Trabajo para listado'!$AB$155:$AB$1048576,0),MATCH((CUADRO!F$5&amp;$E718),'Hoja de Trabajo para listado'!$AB$151:$BA$151,0)),0)+IFERROR(INDEX('Hoja de Trabajo para listado'!$BC$155:$CB$1048576,MATCH($A718,'Hoja de Trabajo para listado'!$BC$155:$BC$1048576,0),MATCH((CUADRO!F$5&amp;$E718),'Hoja de Trabajo para listado'!$BC$151:$CB$151,0)),0)+IFERROR(INDEX('Hoja de Trabajo para listado'!$DE$153:$DG$274,MATCH($A718,'Hoja de Trabajo para listado'!$DE$153:$DE$1048576,0),MATCH((CUADRO!F$5&amp;$E718),'Hoja de Trabajo para listado'!$DE$151:$DG$151,0)),0)+IFERROR(INDEX('Hoja de Trabajo para listado'!$CD$155:$DC$1048576,MATCH($A718,'Hoja de Trabajo para listado'!$CD$155:$CD$1048576,0),MATCH((CUADRO!F$5&amp;$E718),'Hoja de Trabajo para listado'!$CD$151:$DC$151,0)),0)</f>
        <v>0</v>
      </c>
      <c r="G718" s="243">
        <f ca="1">+IFERROR(INDEX('Hoja de Trabajo para listado'!$A$155:$Z$1048576,MATCH($A718,'Hoja de Trabajo para listado'!$A$155:$A$1048576,0),MATCH((CUADRO!G$5&amp;$E718),'Hoja de Trabajo para listado'!$A$151:$Z$151,0)),0)+IFERROR(INDEX('Hoja de Trabajo para listado'!$AB$155:$BA$1048576,MATCH($A718,'Hoja de Trabajo para listado'!$AB$155:$AB$1048576,0),MATCH((CUADRO!G$5&amp;$E718),'Hoja de Trabajo para listado'!$AB$151:$BA$151,0)),0)+IFERROR(INDEX('Hoja de Trabajo para listado'!$BC$155:$CB$1048576,MATCH($A718,'Hoja de Trabajo para listado'!$BC$155:$BC$1048576,0),MATCH((CUADRO!G$5&amp;$E718),'Hoja de Trabajo para listado'!$BC$151:$CB$151,0)),0)+IFERROR(INDEX('Hoja de Trabajo para listado'!$DE$153:$DG$274,MATCH($A718,'Hoja de Trabajo para listado'!$DE$153:$DE$1048576,0),MATCH((CUADRO!G$5&amp;$E718),'Hoja de Trabajo para listado'!$DE$151:$DG$151,0)),0)+IFERROR(INDEX('Hoja de Trabajo para listado'!$CD$155:$DC$1048576,MATCH($A718,'Hoja de Trabajo para listado'!$CD$155:$CD$1048576,0),MATCH((CUADRO!G$5&amp;$E718),'Hoja de Trabajo para listado'!$CD$151:$DC$151,0)),0)</f>
        <v>0</v>
      </c>
      <c r="H718" s="243">
        <f ca="1">+IFERROR(INDEX('Hoja de Trabajo para listado'!$A$155:$Z$1048576,MATCH($A718,'Hoja de Trabajo para listado'!$A$155:$A$1048576,0),MATCH((CUADRO!H$5&amp;$E718),'Hoja de Trabajo para listado'!$A$151:$Z$151,0)),0)+IFERROR(INDEX('Hoja de Trabajo para listado'!$AB$155:$BA$1048576,MATCH($A718,'Hoja de Trabajo para listado'!$AB$155:$AB$1048576,0),MATCH((CUADRO!H$5&amp;$E718),'Hoja de Trabajo para listado'!$AB$151:$BA$151,0)),0)+IFERROR(INDEX('Hoja de Trabajo para listado'!$BC$155:$CB$1048576,MATCH($A718,'Hoja de Trabajo para listado'!$BC$155:$BC$1048576,0),MATCH((CUADRO!H$5&amp;$E718),'Hoja de Trabajo para listado'!$BC$151:$CB$151,0)),0)+IFERROR(INDEX('Hoja de Trabajo para listado'!$DE$153:$DG$274,MATCH($A718,'Hoja de Trabajo para listado'!$DE$153:$DE$1048576,0),MATCH((CUADRO!H$5&amp;$E718),'Hoja de Trabajo para listado'!$DE$151:$DG$151,0)),0)+IFERROR(INDEX('Hoja de Trabajo para listado'!$CD$155:$DC$1048576,MATCH($A718,'Hoja de Trabajo para listado'!$CD$155:$CD$1048576,0),MATCH((CUADRO!H$5&amp;$E718),'Hoja de Trabajo para listado'!$CD$151:$DC$151,0)),0)</f>
        <v>0</v>
      </c>
      <c r="I718" s="243">
        <f ca="1">+IFERROR(INDEX('Hoja de Trabajo para listado'!$A$155:$Z$1048576,MATCH($A718,'Hoja de Trabajo para listado'!$A$155:$A$1048576,0),MATCH((CUADRO!I$5&amp;$E718),'Hoja de Trabajo para listado'!$A$151:$Z$151,0)),0)+IFERROR(INDEX('Hoja de Trabajo para listado'!$AB$155:$BA$1048576,MATCH($A718,'Hoja de Trabajo para listado'!$AB$155:$AB$1048576,0),MATCH((CUADRO!I$5&amp;$E718),'Hoja de Trabajo para listado'!$AB$151:$BA$151,0)),0)+IFERROR(INDEX('Hoja de Trabajo para listado'!$BC$155:$CB$1048576,MATCH($A718,'Hoja de Trabajo para listado'!$BC$155:$BC$1048576,0),MATCH((CUADRO!I$5&amp;$E718),'Hoja de Trabajo para listado'!$BC$151:$CB$151,0)),0)+IFERROR(INDEX('Hoja de Trabajo para listado'!$DE$153:$DG$274,MATCH($A718,'Hoja de Trabajo para listado'!$DE$153:$DE$1048576,0),MATCH((CUADRO!I$5&amp;$E718),'Hoja de Trabajo para listado'!$DE$151:$DG$151,0)),0)+IFERROR(INDEX('Hoja de Trabajo para listado'!$CD$155:$DC$1048576,MATCH($A718,'Hoja de Trabajo para listado'!$CD$155:$CD$1048576,0),MATCH((CUADRO!I$5&amp;$E718),'Hoja de Trabajo para listado'!$CD$151:$DC$151,0)),0)</f>
        <v>0</v>
      </c>
      <c r="J718" s="243">
        <f ca="1">+IFERROR(INDEX('Hoja de Trabajo para listado'!$A$155:$Z$1048576,MATCH($A718,'Hoja de Trabajo para listado'!$A$155:$A$1048576,0),MATCH((CUADRO!J$5&amp;$E718),'Hoja de Trabajo para listado'!$A$151:$Z$151,0)),0)+IFERROR(INDEX('Hoja de Trabajo para listado'!$AB$155:$BA$1048576,MATCH($A718,'Hoja de Trabajo para listado'!$AB$155:$AB$1048576,0),MATCH((CUADRO!J$5&amp;$E718),'Hoja de Trabajo para listado'!$AB$151:$BA$151,0)),0)+IFERROR(INDEX('Hoja de Trabajo para listado'!$BC$155:$CB$1048576,MATCH($A718,'Hoja de Trabajo para listado'!$BC$155:$BC$1048576,0),MATCH((CUADRO!J$5&amp;$E718),'Hoja de Trabajo para listado'!$BC$151:$CB$151,0)),0)+IFERROR(INDEX('Hoja de Trabajo para listado'!$DE$153:$DG$274,MATCH($A718,'Hoja de Trabajo para listado'!$DE$153:$DE$1048576,0),MATCH((CUADRO!J$5&amp;$E718),'Hoja de Trabajo para listado'!$DE$151:$DG$151,0)),0)+IFERROR(INDEX('Hoja de Trabajo para listado'!$CD$155:$DC$1048576,MATCH($A718,'Hoja de Trabajo para listado'!$CD$155:$CD$1048576,0),MATCH((CUADRO!J$5&amp;$E718),'Hoja de Trabajo para listado'!$CD$151:$DC$151,0)),0)</f>
        <v>0</v>
      </c>
      <c r="K718" s="243">
        <f ca="1">+IFERROR(INDEX('Hoja de Trabajo para listado'!$A$155:$Z$1048576,MATCH($A718,'Hoja de Trabajo para listado'!$A$155:$A$1048576,0),MATCH((CUADRO!K$5&amp;$E718),'Hoja de Trabajo para listado'!$A$151:$Z$151,0)),0)+IFERROR(INDEX('Hoja de Trabajo para listado'!$AB$155:$BA$1048576,MATCH($A718,'Hoja de Trabajo para listado'!$AB$155:$AB$1048576,0),MATCH((CUADRO!K$5&amp;$E718),'Hoja de Trabajo para listado'!$AB$151:$BA$151,0)),0)+IFERROR(INDEX('Hoja de Trabajo para listado'!$BC$155:$CB$1048576,MATCH($A718,'Hoja de Trabajo para listado'!$BC$155:$BC$1048576,0),MATCH((CUADRO!K$5&amp;$E718),'Hoja de Trabajo para listado'!$BC$151:$CB$151,0)),0)+IFERROR(INDEX('Hoja de Trabajo para listado'!$DE$153:$DG$274,MATCH($A718,'Hoja de Trabajo para listado'!$DE$153:$DE$1048576,0),MATCH((CUADRO!K$5&amp;$E718),'Hoja de Trabajo para listado'!$DE$151:$DG$151,0)),0)+IFERROR(INDEX('Hoja de Trabajo para listado'!$CD$155:$DC$1048576,MATCH($A718,'Hoja de Trabajo para listado'!$CD$155:$CD$1048576,0),MATCH((CUADRO!K$5&amp;$E718),'Hoja de Trabajo para listado'!$CD$151:$DC$151,0)),0)</f>
        <v>0</v>
      </c>
      <c r="L718" s="243">
        <f ca="1">+IFERROR(INDEX('Hoja de Trabajo para listado'!$A$155:$Z$1048576,MATCH($A718,'Hoja de Trabajo para listado'!$A$155:$A$1048576,0),MATCH((CUADRO!L$5&amp;$E718),'Hoja de Trabajo para listado'!$A$151:$Z$151,0)),0)+IFERROR(INDEX('Hoja de Trabajo para listado'!$AB$155:$BA$1048576,MATCH($A718,'Hoja de Trabajo para listado'!$AB$155:$AB$1048576,0),MATCH((CUADRO!L$5&amp;$E718),'Hoja de Trabajo para listado'!$AB$151:$BA$151,0)),0)+IFERROR(INDEX('Hoja de Trabajo para listado'!$BC$155:$CB$1048576,MATCH($A718,'Hoja de Trabajo para listado'!$BC$155:$BC$1048576,0),MATCH((CUADRO!L$5&amp;$E718),'Hoja de Trabajo para listado'!$BC$151:$CB$151,0)),0)+IFERROR(INDEX('Hoja de Trabajo para listado'!$DE$153:$DG$274,MATCH($A718,'Hoja de Trabajo para listado'!$DE$153:$DE$1048576,0),MATCH((CUADRO!L$5&amp;$E718),'Hoja de Trabajo para listado'!$DE$151:$DG$151,0)),0)+IFERROR(INDEX('Hoja de Trabajo para listado'!$CD$155:$DC$1048576,MATCH($A718,'Hoja de Trabajo para listado'!$CD$155:$CD$1048576,0),MATCH((CUADRO!L$5&amp;$E718),'Hoja de Trabajo para listado'!$CD$151:$DC$151,0)),0)</f>
        <v>0</v>
      </c>
      <c r="M718" s="243">
        <f ca="1">+IFERROR(INDEX('Hoja de Trabajo para listado'!$A$155:$Z$1048576,MATCH($A718,'Hoja de Trabajo para listado'!$A$155:$A$1048576,0),MATCH((CUADRO!M$5&amp;$E718),'Hoja de Trabajo para listado'!$A$151:$Z$151,0)),0)+IFERROR(INDEX('Hoja de Trabajo para listado'!$AB$155:$BA$1048576,MATCH($A718,'Hoja de Trabajo para listado'!$AB$155:$AB$1048576,0),MATCH((CUADRO!M$5&amp;$E718),'Hoja de Trabajo para listado'!$AB$151:$BA$151,0)),0)+IFERROR(INDEX('Hoja de Trabajo para listado'!$BC$155:$CB$1048576,MATCH($A718,'Hoja de Trabajo para listado'!$BC$155:$BC$1048576,0),MATCH((CUADRO!M$5&amp;$E718),'Hoja de Trabajo para listado'!$BC$151:$CB$151,0)),0)+IFERROR(INDEX('Hoja de Trabajo para listado'!$DE$153:$DG$274,MATCH($A718,'Hoja de Trabajo para listado'!$DE$153:$DE$1048576,0),MATCH((CUADRO!M$5&amp;$E718),'Hoja de Trabajo para listado'!$DE$151:$DG$151,0)),0)+IFERROR(INDEX('Hoja de Trabajo para listado'!$CD$155:$DC$1048576,MATCH($A718,'Hoja de Trabajo para listado'!$CD$155:$CD$1048576,0),MATCH((CUADRO!M$5&amp;$E718),'Hoja de Trabajo para listado'!$CD$151:$DC$151,0)),0)</f>
        <v>0</v>
      </c>
      <c r="N718" s="243">
        <f ca="1">+IFERROR(INDEX('Hoja de Trabajo para listado'!$A$155:$Z$1048576,MATCH($A718,'Hoja de Trabajo para listado'!$A$155:$A$1048576,0),MATCH((CUADRO!N$5&amp;$E718),'Hoja de Trabajo para listado'!$A$151:$Z$151,0)),0)+IFERROR(INDEX('Hoja de Trabajo para listado'!$AB$155:$BA$1048576,MATCH($A718,'Hoja de Trabajo para listado'!$AB$155:$AB$1048576,0),MATCH((CUADRO!N$5&amp;$E718),'Hoja de Trabajo para listado'!$AB$151:$BA$151,0)),0)+IFERROR(INDEX('Hoja de Trabajo para listado'!$BC$155:$CB$1048576,MATCH($A718,'Hoja de Trabajo para listado'!$BC$155:$BC$1048576,0),MATCH((CUADRO!N$5&amp;$E718),'Hoja de Trabajo para listado'!$BC$151:$CB$151,0)),0)+IFERROR(INDEX('Hoja de Trabajo para listado'!$DE$153:$DG$274,MATCH($A718,'Hoja de Trabajo para listado'!$DE$153:$DE$1048576,0),MATCH((CUADRO!N$5&amp;$E718),'Hoja de Trabajo para listado'!$DE$151:$DG$151,0)),0)+IFERROR(INDEX('Hoja de Trabajo para listado'!$CD$155:$DC$1048576,MATCH($A718,'Hoja de Trabajo para listado'!$CD$155:$CD$1048576,0),MATCH((CUADRO!N$5&amp;$E718),'Hoja de Trabajo para listado'!$CD$151:$DC$151,0)),0)</f>
        <v>0</v>
      </c>
      <c r="O718" s="243">
        <f ca="1">+IFERROR(INDEX('Hoja de Trabajo para listado'!$A$155:$Z$1048576,MATCH($A718,'Hoja de Trabajo para listado'!$A$155:$A$1048576,0),MATCH((CUADRO!O$5&amp;$E718),'Hoja de Trabajo para listado'!$A$151:$Z$151,0)),0)+IFERROR(INDEX('Hoja de Trabajo para listado'!$AB$155:$BA$1048576,MATCH($A718,'Hoja de Trabajo para listado'!$AB$155:$AB$1048576,0),MATCH((CUADRO!O$5&amp;$E718),'Hoja de Trabajo para listado'!$AB$151:$BA$151,0)),0)+IFERROR(INDEX('Hoja de Trabajo para listado'!$BC$155:$CB$1048576,MATCH($A718,'Hoja de Trabajo para listado'!$BC$155:$BC$1048576,0),MATCH((CUADRO!O$5&amp;$E718),'Hoja de Trabajo para listado'!$BC$151:$CB$151,0)),0)+IFERROR(INDEX('Hoja de Trabajo para listado'!$DE$153:$DG$274,MATCH($A718,'Hoja de Trabajo para listado'!$DE$153:$DE$1048576,0),MATCH((CUADRO!O$5&amp;$E718),'Hoja de Trabajo para listado'!$DE$151:$DG$151,0)),0)+IFERROR(INDEX('Hoja de Trabajo para listado'!$CD$155:$DC$1048576,MATCH($A718,'Hoja de Trabajo para listado'!$CD$155:$CD$1048576,0),MATCH((CUADRO!O$5&amp;$E718),'Hoja de Trabajo para listado'!$CD$151:$DC$151,0)),0)</f>
        <v>0</v>
      </c>
      <c r="P718" s="243">
        <f ca="1">+IFERROR(INDEX('Hoja de Trabajo para listado'!$A$155:$Z$1048576,MATCH($A718,'Hoja de Trabajo para listado'!$A$155:$A$1048576,0),MATCH((CUADRO!P$5&amp;$E718),'Hoja de Trabajo para listado'!$A$151:$Z$151,0)),0)+IFERROR(INDEX('Hoja de Trabajo para listado'!$AB$155:$BA$1048576,MATCH($A718,'Hoja de Trabajo para listado'!$AB$155:$AB$1048576,0),MATCH((CUADRO!P$5&amp;$E718),'Hoja de Trabajo para listado'!$AB$151:$BA$151,0)),0)+IFERROR(INDEX('Hoja de Trabajo para listado'!$BC$155:$CB$1048576,MATCH($A718,'Hoja de Trabajo para listado'!$BC$155:$BC$1048576,0),MATCH((CUADRO!P$5&amp;$E718),'Hoja de Trabajo para listado'!$BC$151:$CB$151,0)),0)+IFERROR(INDEX('Hoja de Trabajo para listado'!$DE$153:$DG$274,MATCH($A718,'Hoja de Trabajo para listado'!$DE$153:$DE$1048576,0),MATCH((CUADRO!P$5&amp;$E718),'Hoja de Trabajo para listado'!$DE$151:$DG$151,0)),0)+IFERROR(INDEX('Hoja de Trabajo para listado'!$CD$155:$DC$1048576,MATCH($A718,'Hoja de Trabajo para listado'!$CD$155:$CD$1048576,0),MATCH((CUADRO!P$5&amp;$E718),'Hoja de Trabajo para listado'!$CD$151:$DC$151,0)),0)</f>
        <v>0</v>
      </c>
      <c r="Q718" s="243">
        <f ca="1">+IFERROR(INDEX('Hoja de Trabajo para listado'!$A$155:$Z$1048576,MATCH($A718,'Hoja de Trabajo para listado'!$A$155:$A$1048576,0),MATCH((CUADRO!Q$5&amp;$E718),'Hoja de Trabajo para listado'!$A$151:$Z$151,0)),0)+IFERROR(INDEX('Hoja de Trabajo para listado'!$AB$155:$BA$1048576,MATCH($A718,'Hoja de Trabajo para listado'!$AB$155:$AB$1048576,0),MATCH((CUADRO!Q$5&amp;$E718),'Hoja de Trabajo para listado'!$AB$151:$BA$151,0)),0)+IFERROR(INDEX('Hoja de Trabajo para listado'!$BC$155:$CB$1048576,MATCH($A718,'Hoja de Trabajo para listado'!$BC$155:$BC$1048576,0),MATCH((CUADRO!Q$5&amp;$E718),'Hoja de Trabajo para listado'!$BC$151:$CB$151,0)),0)+IFERROR(INDEX('Hoja de Trabajo para listado'!$DE$153:$DG$274,MATCH($A718,'Hoja de Trabajo para listado'!$DE$153:$DE$1048576,0),MATCH((CUADRO!Q$5&amp;$E718),'Hoja de Trabajo para listado'!$DE$151:$DG$151,0)),0)+IFERROR(INDEX('Hoja de Trabajo para listado'!$CD$155:$DC$1048576,MATCH($A718,'Hoja de Trabajo para listado'!$CD$155:$CD$1048576,0),MATCH((CUADRO!Q$5&amp;$E718),'Hoja de Trabajo para listado'!$CD$151:$DC$151,0)),0)</f>
        <v>0</v>
      </c>
      <c r="R718" s="243">
        <f t="shared" ca="1" si="25"/>
        <v>0</v>
      </c>
      <c r="S718" s="249"/>
      <c r="T718" s="243">
        <f ca="1">+T719</f>
        <v>0</v>
      </c>
      <c r="U718" s="242">
        <f t="shared" si="26"/>
        <v>1</v>
      </c>
      <c r="V718" s="333" t="str">
        <f>+VLOOKUP(A718,bd_lista!$A$3:$E$590,5,FALSE)</f>
        <v>Gobiernos Autonomos Municipales</v>
      </c>
      <c r="W718" s="391" t="str">
        <f>+V718</f>
        <v>Gobiernos Autonomos Municipales</v>
      </c>
      <c r="X718" s="242">
        <f>+VLOOKUP(A718,[4]Sheet1!$A$13:$D$744,4,FALSE)</f>
        <v>0</v>
      </c>
      <c r="Y718" s="242" t="e">
        <f>+VLOOKUP(X718,bd_lista!$A$3:$C$590,3,FALSE)</f>
        <v>#N/A</v>
      </c>
      <c r="Z718" s="294">
        <f>+X718</f>
        <v>0</v>
      </c>
      <c r="AA718" s="295" t="e">
        <f>+Y718</f>
        <v>#N/A</v>
      </c>
    </row>
    <row r="719" spans="1:27" customFormat="1" ht="15" hidden="1" customHeight="1">
      <c r="A719" s="32">
        <v>1325</v>
      </c>
      <c r="B719" s="388"/>
      <c r="C719" s="247" t="str">
        <f>+VLOOKUP(A719,bd_lista!$A$3:$C$590,3,FALSE)</f>
        <v>Gobierno Autónomo Municipal de Toco</v>
      </c>
      <c r="D719" s="390"/>
      <c r="E719" s="244" t="s">
        <v>1305</v>
      </c>
      <c r="F719" s="243">
        <f ca="1">+IFERROR(INDEX('Hoja de Trabajo para listado'!$A$155:$Z$1048576,MATCH($A719,'Hoja de Trabajo para listado'!$A$155:$A$1048576,0),MATCH((CUADRO!F$5&amp;$E719),'Hoja de Trabajo para listado'!$A$151:$Z$151,0)),0)+IFERROR(INDEX('Hoja de Trabajo para listado'!$AB$155:$BA$1048576,MATCH($A719,'Hoja de Trabajo para listado'!$AB$155:$AB$1048576,0),MATCH((CUADRO!F$5&amp;$E719),'Hoja de Trabajo para listado'!$AB$151:$BA$151,0)),0)+IFERROR(INDEX('Hoja de Trabajo para listado'!$BC$155:$CB$1048576,MATCH($A719,'Hoja de Trabajo para listado'!$BC$155:$BC$1048576,0),MATCH((CUADRO!F$5&amp;$E719),'Hoja de Trabajo para listado'!$BC$151:$CB$151,0)),0)+IFERROR(INDEX('Hoja de Trabajo para listado'!$DE$153:$DG$274,MATCH($A719,'Hoja de Trabajo para listado'!$DE$153:$DE$1048576,0),MATCH((CUADRO!F$5&amp;$E719),'Hoja de Trabajo para listado'!$DE$151:$DG$151,0)),0)+IFERROR(INDEX('Hoja de Trabajo para listado'!$CD$155:$DC$1048576,MATCH($A719,'Hoja de Trabajo para listado'!$CD$155:$CD$1048576,0),MATCH((CUADRO!F$5&amp;$E719),'Hoja de Trabajo para listado'!$CD$151:$DC$151,0)),0)</f>
        <v>0</v>
      </c>
      <c r="G719" s="243">
        <f ca="1">+IFERROR(INDEX('Hoja de Trabajo para listado'!$A$155:$Z$1048576,MATCH($A719,'Hoja de Trabajo para listado'!$A$155:$A$1048576,0),MATCH((CUADRO!G$5&amp;$E719),'Hoja de Trabajo para listado'!$A$151:$Z$151,0)),0)+IFERROR(INDEX('Hoja de Trabajo para listado'!$AB$155:$BA$1048576,MATCH($A719,'Hoja de Trabajo para listado'!$AB$155:$AB$1048576,0),MATCH((CUADRO!G$5&amp;$E719),'Hoja de Trabajo para listado'!$AB$151:$BA$151,0)),0)+IFERROR(INDEX('Hoja de Trabajo para listado'!$BC$155:$CB$1048576,MATCH($A719,'Hoja de Trabajo para listado'!$BC$155:$BC$1048576,0),MATCH((CUADRO!G$5&amp;$E719),'Hoja de Trabajo para listado'!$BC$151:$CB$151,0)),0)+IFERROR(INDEX('Hoja de Trabajo para listado'!$DE$153:$DG$274,MATCH($A719,'Hoja de Trabajo para listado'!$DE$153:$DE$1048576,0),MATCH((CUADRO!G$5&amp;$E719),'Hoja de Trabajo para listado'!$DE$151:$DG$151,0)),0)+IFERROR(INDEX('Hoja de Trabajo para listado'!$CD$155:$DC$1048576,MATCH($A719,'Hoja de Trabajo para listado'!$CD$155:$CD$1048576,0),MATCH((CUADRO!G$5&amp;$E719),'Hoja de Trabajo para listado'!$CD$151:$DC$151,0)),0)</f>
        <v>0</v>
      </c>
      <c r="H719" s="243">
        <f ca="1">+IFERROR(INDEX('Hoja de Trabajo para listado'!$A$155:$Z$1048576,MATCH($A719,'Hoja de Trabajo para listado'!$A$155:$A$1048576,0),MATCH((CUADRO!H$5&amp;$E719),'Hoja de Trabajo para listado'!$A$151:$Z$151,0)),0)+IFERROR(INDEX('Hoja de Trabajo para listado'!$AB$155:$BA$1048576,MATCH($A719,'Hoja de Trabajo para listado'!$AB$155:$AB$1048576,0),MATCH((CUADRO!H$5&amp;$E719),'Hoja de Trabajo para listado'!$AB$151:$BA$151,0)),0)+IFERROR(INDEX('Hoja de Trabajo para listado'!$BC$155:$CB$1048576,MATCH($A719,'Hoja de Trabajo para listado'!$BC$155:$BC$1048576,0),MATCH((CUADRO!H$5&amp;$E719),'Hoja de Trabajo para listado'!$BC$151:$CB$151,0)),0)+IFERROR(INDEX('Hoja de Trabajo para listado'!$DE$153:$DG$274,MATCH($A719,'Hoja de Trabajo para listado'!$DE$153:$DE$1048576,0),MATCH((CUADRO!H$5&amp;$E719),'Hoja de Trabajo para listado'!$DE$151:$DG$151,0)),0)+IFERROR(INDEX('Hoja de Trabajo para listado'!$CD$155:$DC$1048576,MATCH($A719,'Hoja de Trabajo para listado'!$CD$155:$CD$1048576,0),MATCH((CUADRO!H$5&amp;$E719),'Hoja de Trabajo para listado'!$CD$151:$DC$151,0)),0)</f>
        <v>0</v>
      </c>
      <c r="I719" s="243">
        <f ca="1">+IFERROR(INDEX('Hoja de Trabajo para listado'!$A$155:$Z$1048576,MATCH($A719,'Hoja de Trabajo para listado'!$A$155:$A$1048576,0),MATCH((CUADRO!I$5&amp;$E719),'Hoja de Trabajo para listado'!$A$151:$Z$151,0)),0)+IFERROR(INDEX('Hoja de Trabajo para listado'!$AB$155:$BA$1048576,MATCH($A719,'Hoja de Trabajo para listado'!$AB$155:$AB$1048576,0),MATCH((CUADRO!I$5&amp;$E719),'Hoja de Trabajo para listado'!$AB$151:$BA$151,0)),0)+IFERROR(INDEX('Hoja de Trabajo para listado'!$BC$155:$CB$1048576,MATCH($A719,'Hoja de Trabajo para listado'!$BC$155:$BC$1048576,0),MATCH((CUADRO!I$5&amp;$E719),'Hoja de Trabajo para listado'!$BC$151:$CB$151,0)),0)+IFERROR(INDEX('Hoja de Trabajo para listado'!$DE$153:$DG$274,MATCH($A719,'Hoja de Trabajo para listado'!$DE$153:$DE$1048576,0),MATCH((CUADRO!I$5&amp;$E719),'Hoja de Trabajo para listado'!$DE$151:$DG$151,0)),0)+IFERROR(INDEX('Hoja de Trabajo para listado'!$CD$155:$DC$1048576,MATCH($A719,'Hoja de Trabajo para listado'!$CD$155:$CD$1048576,0),MATCH((CUADRO!I$5&amp;$E719),'Hoja de Trabajo para listado'!$CD$151:$DC$151,0)),0)</f>
        <v>0</v>
      </c>
      <c r="J719" s="243">
        <f ca="1">+IFERROR(INDEX('Hoja de Trabajo para listado'!$A$155:$Z$1048576,MATCH($A719,'Hoja de Trabajo para listado'!$A$155:$A$1048576,0),MATCH((CUADRO!J$5&amp;$E719),'Hoja de Trabajo para listado'!$A$151:$Z$151,0)),0)+IFERROR(INDEX('Hoja de Trabajo para listado'!$AB$155:$BA$1048576,MATCH($A719,'Hoja de Trabajo para listado'!$AB$155:$AB$1048576,0),MATCH((CUADRO!J$5&amp;$E719),'Hoja de Trabajo para listado'!$AB$151:$BA$151,0)),0)+IFERROR(INDEX('Hoja de Trabajo para listado'!$BC$155:$CB$1048576,MATCH($A719,'Hoja de Trabajo para listado'!$BC$155:$BC$1048576,0),MATCH((CUADRO!J$5&amp;$E719),'Hoja de Trabajo para listado'!$BC$151:$CB$151,0)),0)+IFERROR(INDEX('Hoja de Trabajo para listado'!$DE$153:$DG$274,MATCH($A719,'Hoja de Trabajo para listado'!$DE$153:$DE$1048576,0),MATCH((CUADRO!J$5&amp;$E719),'Hoja de Trabajo para listado'!$DE$151:$DG$151,0)),0)+IFERROR(INDEX('Hoja de Trabajo para listado'!$CD$155:$DC$1048576,MATCH($A719,'Hoja de Trabajo para listado'!$CD$155:$CD$1048576,0),MATCH((CUADRO!J$5&amp;$E719),'Hoja de Trabajo para listado'!$CD$151:$DC$151,0)),0)</f>
        <v>0</v>
      </c>
      <c r="K719" s="243">
        <f ca="1">+IFERROR(INDEX('Hoja de Trabajo para listado'!$A$155:$Z$1048576,MATCH($A719,'Hoja de Trabajo para listado'!$A$155:$A$1048576,0),MATCH((CUADRO!K$5&amp;$E719),'Hoja de Trabajo para listado'!$A$151:$Z$151,0)),0)+IFERROR(INDEX('Hoja de Trabajo para listado'!$AB$155:$BA$1048576,MATCH($A719,'Hoja de Trabajo para listado'!$AB$155:$AB$1048576,0),MATCH((CUADRO!K$5&amp;$E719),'Hoja de Trabajo para listado'!$AB$151:$BA$151,0)),0)+IFERROR(INDEX('Hoja de Trabajo para listado'!$BC$155:$CB$1048576,MATCH($A719,'Hoja de Trabajo para listado'!$BC$155:$BC$1048576,0),MATCH((CUADRO!K$5&amp;$E719),'Hoja de Trabajo para listado'!$BC$151:$CB$151,0)),0)+IFERROR(INDEX('Hoja de Trabajo para listado'!$DE$153:$DG$274,MATCH($A719,'Hoja de Trabajo para listado'!$DE$153:$DE$1048576,0),MATCH((CUADRO!K$5&amp;$E719),'Hoja de Trabajo para listado'!$DE$151:$DG$151,0)),0)+IFERROR(INDEX('Hoja de Trabajo para listado'!$CD$155:$DC$1048576,MATCH($A719,'Hoja de Trabajo para listado'!$CD$155:$CD$1048576,0),MATCH((CUADRO!K$5&amp;$E719),'Hoja de Trabajo para listado'!$CD$151:$DC$151,0)),0)</f>
        <v>0</v>
      </c>
      <c r="L719" s="243">
        <f ca="1">+IFERROR(INDEX('Hoja de Trabajo para listado'!$A$155:$Z$1048576,MATCH($A719,'Hoja de Trabajo para listado'!$A$155:$A$1048576,0),MATCH((CUADRO!L$5&amp;$E719),'Hoja de Trabajo para listado'!$A$151:$Z$151,0)),0)+IFERROR(INDEX('Hoja de Trabajo para listado'!$AB$155:$BA$1048576,MATCH($A719,'Hoja de Trabajo para listado'!$AB$155:$AB$1048576,0),MATCH((CUADRO!L$5&amp;$E719),'Hoja de Trabajo para listado'!$AB$151:$BA$151,0)),0)+IFERROR(INDEX('Hoja de Trabajo para listado'!$BC$155:$CB$1048576,MATCH($A719,'Hoja de Trabajo para listado'!$BC$155:$BC$1048576,0),MATCH((CUADRO!L$5&amp;$E719),'Hoja de Trabajo para listado'!$BC$151:$CB$151,0)),0)+IFERROR(INDEX('Hoja de Trabajo para listado'!$DE$153:$DG$274,MATCH($A719,'Hoja de Trabajo para listado'!$DE$153:$DE$1048576,0),MATCH((CUADRO!L$5&amp;$E719),'Hoja de Trabajo para listado'!$DE$151:$DG$151,0)),0)+IFERROR(INDEX('Hoja de Trabajo para listado'!$CD$155:$DC$1048576,MATCH($A719,'Hoja de Trabajo para listado'!$CD$155:$CD$1048576,0),MATCH((CUADRO!L$5&amp;$E719),'Hoja de Trabajo para listado'!$CD$151:$DC$151,0)),0)</f>
        <v>0</v>
      </c>
      <c r="M719" s="243">
        <f ca="1">+IFERROR(INDEX('Hoja de Trabajo para listado'!$A$155:$Z$1048576,MATCH($A719,'Hoja de Trabajo para listado'!$A$155:$A$1048576,0),MATCH((CUADRO!M$5&amp;$E719),'Hoja de Trabajo para listado'!$A$151:$Z$151,0)),0)+IFERROR(INDEX('Hoja de Trabajo para listado'!$AB$155:$BA$1048576,MATCH($A719,'Hoja de Trabajo para listado'!$AB$155:$AB$1048576,0),MATCH((CUADRO!M$5&amp;$E719),'Hoja de Trabajo para listado'!$AB$151:$BA$151,0)),0)+IFERROR(INDEX('Hoja de Trabajo para listado'!$BC$155:$CB$1048576,MATCH($A719,'Hoja de Trabajo para listado'!$BC$155:$BC$1048576,0),MATCH((CUADRO!M$5&amp;$E719),'Hoja de Trabajo para listado'!$BC$151:$CB$151,0)),0)+IFERROR(INDEX('Hoja de Trabajo para listado'!$DE$153:$DG$274,MATCH($A719,'Hoja de Trabajo para listado'!$DE$153:$DE$1048576,0),MATCH((CUADRO!M$5&amp;$E719),'Hoja de Trabajo para listado'!$DE$151:$DG$151,0)),0)+IFERROR(INDEX('Hoja de Trabajo para listado'!$CD$155:$DC$1048576,MATCH($A719,'Hoja de Trabajo para listado'!$CD$155:$CD$1048576,0),MATCH((CUADRO!M$5&amp;$E719),'Hoja de Trabajo para listado'!$CD$151:$DC$151,0)),0)</f>
        <v>0</v>
      </c>
      <c r="N719" s="243">
        <f ca="1">+IFERROR(INDEX('Hoja de Trabajo para listado'!$A$155:$Z$1048576,MATCH($A719,'Hoja de Trabajo para listado'!$A$155:$A$1048576,0),MATCH((CUADRO!N$5&amp;$E719),'Hoja de Trabajo para listado'!$A$151:$Z$151,0)),0)+IFERROR(INDEX('Hoja de Trabajo para listado'!$AB$155:$BA$1048576,MATCH($A719,'Hoja de Trabajo para listado'!$AB$155:$AB$1048576,0),MATCH((CUADRO!N$5&amp;$E719),'Hoja de Trabajo para listado'!$AB$151:$BA$151,0)),0)+IFERROR(INDEX('Hoja de Trabajo para listado'!$BC$155:$CB$1048576,MATCH($A719,'Hoja de Trabajo para listado'!$BC$155:$BC$1048576,0),MATCH((CUADRO!N$5&amp;$E719),'Hoja de Trabajo para listado'!$BC$151:$CB$151,0)),0)+IFERROR(INDEX('Hoja de Trabajo para listado'!$DE$153:$DG$274,MATCH($A719,'Hoja de Trabajo para listado'!$DE$153:$DE$1048576,0),MATCH((CUADRO!N$5&amp;$E719),'Hoja de Trabajo para listado'!$DE$151:$DG$151,0)),0)+IFERROR(INDEX('Hoja de Trabajo para listado'!$CD$155:$DC$1048576,MATCH($A719,'Hoja de Trabajo para listado'!$CD$155:$CD$1048576,0),MATCH((CUADRO!N$5&amp;$E719),'Hoja de Trabajo para listado'!$CD$151:$DC$151,0)),0)</f>
        <v>0</v>
      </c>
      <c r="O719" s="243">
        <f ca="1">+IFERROR(INDEX('Hoja de Trabajo para listado'!$A$155:$Z$1048576,MATCH($A719,'Hoja de Trabajo para listado'!$A$155:$A$1048576,0),MATCH((CUADRO!O$5&amp;$E719),'Hoja de Trabajo para listado'!$A$151:$Z$151,0)),0)+IFERROR(INDEX('Hoja de Trabajo para listado'!$AB$155:$BA$1048576,MATCH($A719,'Hoja de Trabajo para listado'!$AB$155:$AB$1048576,0),MATCH((CUADRO!O$5&amp;$E719),'Hoja de Trabajo para listado'!$AB$151:$BA$151,0)),0)+IFERROR(INDEX('Hoja de Trabajo para listado'!$BC$155:$CB$1048576,MATCH($A719,'Hoja de Trabajo para listado'!$BC$155:$BC$1048576,0),MATCH((CUADRO!O$5&amp;$E719),'Hoja de Trabajo para listado'!$BC$151:$CB$151,0)),0)+IFERROR(INDEX('Hoja de Trabajo para listado'!$DE$153:$DG$274,MATCH($A719,'Hoja de Trabajo para listado'!$DE$153:$DE$1048576,0),MATCH((CUADRO!O$5&amp;$E719),'Hoja de Trabajo para listado'!$DE$151:$DG$151,0)),0)+IFERROR(INDEX('Hoja de Trabajo para listado'!$CD$155:$DC$1048576,MATCH($A719,'Hoja de Trabajo para listado'!$CD$155:$CD$1048576,0),MATCH((CUADRO!O$5&amp;$E719),'Hoja de Trabajo para listado'!$CD$151:$DC$151,0)),0)</f>
        <v>0</v>
      </c>
      <c r="P719" s="243">
        <f ca="1">+IFERROR(INDEX('Hoja de Trabajo para listado'!$A$155:$Z$1048576,MATCH($A719,'Hoja de Trabajo para listado'!$A$155:$A$1048576,0),MATCH((CUADRO!P$5&amp;$E719),'Hoja de Trabajo para listado'!$A$151:$Z$151,0)),0)+IFERROR(INDEX('Hoja de Trabajo para listado'!$AB$155:$BA$1048576,MATCH($A719,'Hoja de Trabajo para listado'!$AB$155:$AB$1048576,0),MATCH((CUADRO!P$5&amp;$E719),'Hoja de Trabajo para listado'!$AB$151:$BA$151,0)),0)+IFERROR(INDEX('Hoja de Trabajo para listado'!$BC$155:$CB$1048576,MATCH($A719,'Hoja de Trabajo para listado'!$BC$155:$BC$1048576,0),MATCH((CUADRO!P$5&amp;$E719),'Hoja de Trabajo para listado'!$BC$151:$CB$151,0)),0)+IFERROR(INDEX('Hoja de Trabajo para listado'!$DE$153:$DG$274,MATCH($A719,'Hoja de Trabajo para listado'!$DE$153:$DE$1048576,0),MATCH((CUADRO!P$5&amp;$E719),'Hoja de Trabajo para listado'!$DE$151:$DG$151,0)),0)+IFERROR(INDEX('Hoja de Trabajo para listado'!$CD$155:$DC$1048576,MATCH($A719,'Hoja de Trabajo para listado'!$CD$155:$CD$1048576,0),MATCH((CUADRO!P$5&amp;$E719),'Hoja de Trabajo para listado'!$CD$151:$DC$151,0)),0)</f>
        <v>0</v>
      </c>
      <c r="Q719" s="243">
        <f ca="1">+IFERROR(INDEX('Hoja de Trabajo para listado'!$A$155:$Z$1048576,MATCH($A719,'Hoja de Trabajo para listado'!$A$155:$A$1048576,0),MATCH((CUADRO!Q$5&amp;$E719),'Hoja de Trabajo para listado'!$A$151:$Z$151,0)),0)+IFERROR(INDEX('Hoja de Trabajo para listado'!$AB$155:$BA$1048576,MATCH($A719,'Hoja de Trabajo para listado'!$AB$155:$AB$1048576,0),MATCH((CUADRO!Q$5&amp;$E719),'Hoja de Trabajo para listado'!$AB$151:$BA$151,0)),0)+IFERROR(INDEX('Hoja de Trabajo para listado'!$BC$155:$CB$1048576,MATCH($A719,'Hoja de Trabajo para listado'!$BC$155:$BC$1048576,0),MATCH((CUADRO!Q$5&amp;$E719),'Hoja de Trabajo para listado'!$BC$151:$CB$151,0)),0)+IFERROR(INDEX('Hoja de Trabajo para listado'!$DE$153:$DG$274,MATCH($A719,'Hoja de Trabajo para listado'!$DE$153:$DE$1048576,0),MATCH((CUADRO!Q$5&amp;$E719),'Hoja de Trabajo para listado'!$DE$151:$DG$151,0)),0)+IFERROR(INDEX('Hoja de Trabajo para listado'!$CD$155:$DC$1048576,MATCH($A719,'Hoja de Trabajo para listado'!$CD$155:$CD$1048576,0),MATCH((CUADRO!Q$5&amp;$E719),'Hoja de Trabajo para listado'!$CD$151:$DC$151,0)),0)</f>
        <v>0</v>
      </c>
      <c r="R719" s="243">
        <f t="shared" ca="1" si="25"/>
        <v>0</v>
      </c>
      <c r="S719" s="249">
        <f ca="1">+R718+R719</f>
        <v>0</v>
      </c>
      <c r="T719" s="243">
        <f ca="1">+S719</f>
        <v>0</v>
      </c>
      <c r="U719" s="242">
        <f t="shared" si="26"/>
        <v>2</v>
      </c>
      <c r="V719" s="333" t="str">
        <f>+VLOOKUP(A719,bd_lista!$A$3:$E$590,5,FALSE)</f>
        <v>Gobiernos Autonomos Municipales</v>
      </c>
      <c r="W719" s="392"/>
      <c r="X719" s="242">
        <f>+VLOOKUP(A719,[4]Sheet1!$A$13:$D$744,4,FALSE)</f>
        <v>0</v>
      </c>
      <c r="Y719" s="242" t="e">
        <f>+VLOOKUP(X719,bd_lista!$A$3:$C$590,3,FALSE)</f>
        <v>#N/A</v>
      </c>
      <c r="Z719" s="292"/>
      <c r="AA719" s="293"/>
    </row>
    <row r="720" spans="1:27" customFormat="1" ht="15" hidden="1" customHeight="1">
      <c r="A720" s="32">
        <v>1326</v>
      </c>
      <c r="B720" s="387">
        <f>+A720</f>
        <v>1326</v>
      </c>
      <c r="C720" s="247" t="str">
        <f>+VLOOKUP(A720,bd_lista!$A$3:$C$590,3,FALSE)</f>
        <v>Gobierno Autónomo Municipal de Tolata</v>
      </c>
      <c r="D720" s="389" t="str">
        <f>+C720</f>
        <v>Gobierno Autónomo Municipal de Tolata</v>
      </c>
      <c r="E720" s="242" t="s">
        <v>1304</v>
      </c>
      <c r="F720" s="243">
        <f ca="1">+IFERROR(INDEX('Hoja de Trabajo para listado'!$A$155:$Z$1048576,MATCH($A720,'Hoja de Trabajo para listado'!$A$155:$A$1048576,0),MATCH((CUADRO!F$5&amp;$E720),'Hoja de Trabajo para listado'!$A$151:$Z$151,0)),0)+IFERROR(INDEX('Hoja de Trabajo para listado'!$AB$155:$BA$1048576,MATCH($A720,'Hoja de Trabajo para listado'!$AB$155:$AB$1048576,0),MATCH((CUADRO!F$5&amp;$E720),'Hoja de Trabajo para listado'!$AB$151:$BA$151,0)),0)+IFERROR(INDEX('Hoja de Trabajo para listado'!$BC$155:$CB$1048576,MATCH($A720,'Hoja de Trabajo para listado'!$BC$155:$BC$1048576,0),MATCH((CUADRO!F$5&amp;$E720),'Hoja de Trabajo para listado'!$BC$151:$CB$151,0)),0)+IFERROR(INDEX('Hoja de Trabajo para listado'!$DE$153:$DG$274,MATCH($A720,'Hoja de Trabajo para listado'!$DE$153:$DE$1048576,0),MATCH((CUADRO!F$5&amp;$E720),'Hoja de Trabajo para listado'!$DE$151:$DG$151,0)),0)+IFERROR(INDEX('Hoja de Trabajo para listado'!$CD$155:$DC$1048576,MATCH($A720,'Hoja de Trabajo para listado'!$CD$155:$CD$1048576,0),MATCH((CUADRO!F$5&amp;$E720),'Hoja de Trabajo para listado'!$CD$151:$DC$151,0)),0)</f>
        <v>0</v>
      </c>
      <c r="G720" s="243">
        <f ca="1">+IFERROR(INDEX('Hoja de Trabajo para listado'!$A$155:$Z$1048576,MATCH($A720,'Hoja de Trabajo para listado'!$A$155:$A$1048576,0),MATCH((CUADRO!G$5&amp;$E720),'Hoja de Trabajo para listado'!$A$151:$Z$151,0)),0)+IFERROR(INDEX('Hoja de Trabajo para listado'!$AB$155:$BA$1048576,MATCH($A720,'Hoja de Trabajo para listado'!$AB$155:$AB$1048576,0),MATCH((CUADRO!G$5&amp;$E720),'Hoja de Trabajo para listado'!$AB$151:$BA$151,0)),0)+IFERROR(INDEX('Hoja de Trabajo para listado'!$BC$155:$CB$1048576,MATCH($A720,'Hoja de Trabajo para listado'!$BC$155:$BC$1048576,0),MATCH((CUADRO!G$5&amp;$E720),'Hoja de Trabajo para listado'!$BC$151:$CB$151,0)),0)+IFERROR(INDEX('Hoja de Trabajo para listado'!$DE$153:$DG$274,MATCH($A720,'Hoja de Trabajo para listado'!$DE$153:$DE$1048576,0),MATCH((CUADRO!G$5&amp;$E720),'Hoja de Trabajo para listado'!$DE$151:$DG$151,0)),0)+IFERROR(INDEX('Hoja de Trabajo para listado'!$CD$155:$DC$1048576,MATCH($A720,'Hoja de Trabajo para listado'!$CD$155:$CD$1048576,0),MATCH((CUADRO!G$5&amp;$E720),'Hoja de Trabajo para listado'!$CD$151:$DC$151,0)),0)</f>
        <v>0</v>
      </c>
      <c r="H720" s="243">
        <f ca="1">+IFERROR(INDEX('Hoja de Trabajo para listado'!$A$155:$Z$1048576,MATCH($A720,'Hoja de Trabajo para listado'!$A$155:$A$1048576,0),MATCH((CUADRO!H$5&amp;$E720),'Hoja de Trabajo para listado'!$A$151:$Z$151,0)),0)+IFERROR(INDEX('Hoja de Trabajo para listado'!$AB$155:$BA$1048576,MATCH($A720,'Hoja de Trabajo para listado'!$AB$155:$AB$1048576,0),MATCH((CUADRO!H$5&amp;$E720),'Hoja de Trabajo para listado'!$AB$151:$BA$151,0)),0)+IFERROR(INDEX('Hoja de Trabajo para listado'!$BC$155:$CB$1048576,MATCH($A720,'Hoja de Trabajo para listado'!$BC$155:$BC$1048576,0),MATCH((CUADRO!H$5&amp;$E720),'Hoja de Trabajo para listado'!$BC$151:$CB$151,0)),0)+IFERROR(INDEX('Hoja de Trabajo para listado'!$DE$153:$DG$274,MATCH($A720,'Hoja de Trabajo para listado'!$DE$153:$DE$1048576,0),MATCH((CUADRO!H$5&amp;$E720),'Hoja de Trabajo para listado'!$DE$151:$DG$151,0)),0)+IFERROR(INDEX('Hoja de Trabajo para listado'!$CD$155:$DC$1048576,MATCH($A720,'Hoja de Trabajo para listado'!$CD$155:$CD$1048576,0),MATCH((CUADRO!H$5&amp;$E720),'Hoja de Trabajo para listado'!$CD$151:$DC$151,0)),0)</f>
        <v>0</v>
      </c>
      <c r="I720" s="243">
        <f ca="1">+IFERROR(INDEX('Hoja de Trabajo para listado'!$A$155:$Z$1048576,MATCH($A720,'Hoja de Trabajo para listado'!$A$155:$A$1048576,0),MATCH((CUADRO!I$5&amp;$E720),'Hoja de Trabajo para listado'!$A$151:$Z$151,0)),0)+IFERROR(INDEX('Hoja de Trabajo para listado'!$AB$155:$BA$1048576,MATCH($A720,'Hoja de Trabajo para listado'!$AB$155:$AB$1048576,0),MATCH((CUADRO!I$5&amp;$E720),'Hoja de Trabajo para listado'!$AB$151:$BA$151,0)),0)+IFERROR(INDEX('Hoja de Trabajo para listado'!$BC$155:$CB$1048576,MATCH($A720,'Hoja de Trabajo para listado'!$BC$155:$BC$1048576,0),MATCH((CUADRO!I$5&amp;$E720),'Hoja de Trabajo para listado'!$BC$151:$CB$151,0)),0)+IFERROR(INDEX('Hoja de Trabajo para listado'!$DE$153:$DG$274,MATCH($A720,'Hoja de Trabajo para listado'!$DE$153:$DE$1048576,0),MATCH((CUADRO!I$5&amp;$E720),'Hoja de Trabajo para listado'!$DE$151:$DG$151,0)),0)+IFERROR(INDEX('Hoja de Trabajo para listado'!$CD$155:$DC$1048576,MATCH($A720,'Hoja de Trabajo para listado'!$CD$155:$CD$1048576,0),MATCH((CUADRO!I$5&amp;$E720),'Hoja de Trabajo para listado'!$CD$151:$DC$151,0)),0)</f>
        <v>0</v>
      </c>
      <c r="J720" s="243">
        <f ca="1">+IFERROR(INDEX('Hoja de Trabajo para listado'!$A$155:$Z$1048576,MATCH($A720,'Hoja de Trabajo para listado'!$A$155:$A$1048576,0),MATCH((CUADRO!J$5&amp;$E720),'Hoja de Trabajo para listado'!$A$151:$Z$151,0)),0)+IFERROR(INDEX('Hoja de Trabajo para listado'!$AB$155:$BA$1048576,MATCH($A720,'Hoja de Trabajo para listado'!$AB$155:$AB$1048576,0),MATCH((CUADRO!J$5&amp;$E720),'Hoja de Trabajo para listado'!$AB$151:$BA$151,0)),0)+IFERROR(INDEX('Hoja de Trabajo para listado'!$BC$155:$CB$1048576,MATCH($A720,'Hoja de Trabajo para listado'!$BC$155:$BC$1048576,0),MATCH((CUADRO!J$5&amp;$E720),'Hoja de Trabajo para listado'!$BC$151:$CB$151,0)),0)+IFERROR(INDEX('Hoja de Trabajo para listado'!$DE$153:$DG$274,MATCH($A720,'Hoja de Trabajo para listado'!$DE$153:$DE$1048576,0),MATCH((CUADRO!J$5&amp;$E720),'Hoja de Trabajo para listado'!$DE$151:$DG$151,0)),0)+IFERROR(INDEX('Hoja de Trabajo para listado'!$CD$155:$DC$1048576,MATCH($A720,'Hoja de Trabajo para listado'!$CD$155:$CD$1048576,0),MATCH((CUADRO!J$5&amp;$E720),'Hoja de Trabajo para listado'!$CD$151:$DC$151,0)),0)</f>
        <v>0</v>
      </c>
      <c r="K720" s="243">
        <f ca="1">+IFERROR(INDEX('Hoja de Trabajo para listado'!$A$155:$Z$1048576,MATCH($A720,'Hoja de Trabajo para listado'!$A$155:$A$1048576,0),MATCH((CUADRO!K$5&amp;$E720),'Hoja de Trabajo para listado'!$A$151:$Z$151,0)),0)+IFERROR(INDEX('Hoja de Trabajo para listado'!$AB$155:$BA$1048576,MATCH($A720,'Hoja de Trabajo para listado'!$AB$155:$AB$1048576,0),MATCH((CUADRO!K$5&amp;$E720),'Hoja de Trabajo para listado'!$AB$151:$BA$151,0)),0)+IFERROR(INDEX('Hoja de Trabajo para listado'!$BC$155:$CB$1048576,MATCH($A720,'Hoja de Trabajo para listado'!$BC$155:$BC$1048576,0),MATCH((CUADRO!K$5&amp;$E720),'Hoja de Trabajo para listado'!$BC$151:$CB$151,0)),0)+IFERROR(INDEX('Hoja de Trabajo para listado'!$DE$153:$DG$274,MATCH($A720,'Hoja de Trabajo para listado'!$DE$153:$DE$1048576,0),MATCH((CUADRO!K$5&amp;$E720),'Hoja de Trabajo para listado'!$DE$151:$DG$151,0)),0)+IFERROR(INDEX('Hoja de Trabajo para listado'!$CD$155:$DC$1048576,MATCH($A720,'Hoja de Trabajo para listado'!$CD$155:$CD$1048576,0),MATCH((CUADRO!K$5&amp;$E720),'Hoja de Trabajo para listado'!$CD$151:$DC$151,0)),0)</f>
        <v>0</v>
      </c>
      <c r="L720" s="243">
        <f ca="1">+IFERROR(INDEX('Hoja de Trabajo para listado'!$A$155:$Z$1048576,MATCH($A720,'Hoja de Trabajo para listado'!$A$155:$A$1048576,0),MATCH((CUADRO!L$5&amp;$E720),'Hoja de Trabajo para listado'!$A$151:$Z$151,0)),0)+IFERROR(INDEX('Hoja de Trabajo para listado'!$AB$155:$BA$1048576,MATCH($A720,'Hoja de Trabajo para listado'!$AB$155:$AB$1048576,0),MATCH((CUADRO!L$5&amp;$E720),'Hoja de Trabajo para listado'!$AB$151:$BA$151,0)),0)+IFERROR(INDEX('Hoja de Trabajo para listado'!$BC$155:$CB$1048576,MATCH($A720,'Hoja de Trabajo para listado'!$BC$155:$BC$1048576,0),MATCH((CUADRO!L$5&amp;$E720),'Hoja de Trabajo para listado'!$BC$151:$CB$151,0)),0)+IFERROR(INDEX('Hoja de Trabajo para listado'!$DE$153:$DG$274,MATCH($A720,'Hoja de Trabajo para listado'!$DE$153:$DE$1048576,0),MATCH((CUADRO!L$5&amp;$E720),'Hoja de Trabajo para listado'!$DE$151:$DG$151,0)),0)+IFERROR(INDEX('Hoja de Trabajo para listado'!$CD$155:$DC$1048576,MATCH($A720,'Hoja de Trabajo para listado'!$CD$155:$CD$1048576,0),MATCH((CUADRO!L$5&amp;$E720),'Hoja de Trabajo para listado'!$CD$151:$DC$151,0)),0)</f>
        <v>0</v>
      </c>
      <c r="M720" s="243">
        <f ca="1">+IFERROR(INDEX('Hoja de Trabajo para listado'!$A$155:$Z$1048576,MATCH($A720,'Hoja de Trabajo para listado'!$A$155:$A$1048576,0),MATCH((CUADRO!M$5&amp;$E720),'Hoja de Trabajo para listado'!$A$151:$Z$151,0)),0)+IFERROR(INDEX('Hoja de Trabajo para listado'!$AB$155:$BA$1048576,MATCH($A720,'Hoja de Trabajo para listado'!$AB$155:$AB$1048576,0),MATCH((CUADRO!M$5&amp;$E720),'Hoja de Trabajo para listado'!$AB$151:$BA$151,0)),0)+IFERROR(INDEX('Hoja de Trabajo para listado'!$BC$155:$CB$1048576,MATCH($A720,'Hoja de Trabajo para listado'!$BC$155:$BC$1048576,0),MATCH((CUADRO!M$5&amp;$E720),'Hoja de Trabajo para listado'!$BC$151:$CB$151,0)),0)+IFERROR(INDEX('Hoja de Trabajo para listado'!$DE$153:$DG$274,MATCH($A720,'Hoja de Trabajo para listado'!$DE$153:$DE$1048576,0),MATCH((CUADRO!M$5&amp;$E720),'Hoja de Trabajo para listado'!$DE$151:$DG$151,0)),0)+IFERROR(INDEX('Hoja de Trabajo para listado'!$CD$155:$DC$1048576,MATCH($A720,'Hoja de Trabajo para listado'!$CD$155:$CD$1048576,0),MATCH((CUADRO!M$5&amp;$E720),'Hoja de Trabajo para listado'!$CD$151:$DC$151,0)),0)</f>
        <v>0</v>
      </c>
      <c r="N720" s="243">
        <f ca="1">+IFERROR(INDEX('Hoja de Trabajo para listado'!$A$155:$Z$1048576,MATCH($A720,'Hoja de Trabajo para listado'!$A$155:$A$1048576,0),MATCH((CUADRO!N$5&amp;$E720),'Hoja de Trabajo para listado'!$A$151:$Z$151,0)),0)+IFERROR(INDEX('Hoja de Trabajo para listado'!$AB$155:$BA$1048576,MATCH($A720,'Hoja de Trabajo para listado'!$AB$155:$AB$1048576,0),MATCH((CUADRO!N$5&amp;$E720),'Hoja de Trabajo para listado'!$AB$151:$BA$151,0)),0)+IFERROR(INDEX('Hoja de Trabajo para listado'!$BC$155:$CB$1048576,MATCH($A720,'Hoja de Trabajo para listado'!$BC$155:$BC$1048576,0),MATCH((CUADRO!N$5&amp;$E720),'Hoja de Trabajo para listado'!$BC$151:$CB$151,0)),0)+IFERROR(INDEX('Hoja de Trabajo para listado'!$DE$153:$DG$274,MATCH($A720,'Hoja de Trabajo para listado'!$DE$153:$DE$1048576,0),MATCH((CUADRO!N$5&amp;$E720),'Hoja de Trabajo para listado'!$DE$151:$DG$151,0)),0)+IFERROR(INDEX('Hoja de Trabajo para listado'!$CD$155:$DC$1048576,MATCH($A720,'Hoja de Trabajo para listado'!$CD$155:$CD$1048576,0),MATCH((CUADRO!N$5&amp;$E720),'Hoja de Trabajo para listado'!$CD$151:$DC$151,0)),0)</f>
        <v>0</v>
      </c>
      <c r="O720" s="243">
        <f ca="1">+IFERROR(INDEX('Hoja de Trabajo para listado'!$A$155:$Z$1048576,MATCH($A720,'Hoja de Trabajo para listado'!$A$155:$A$1048576,0),MATCH((CUADRO!O$5&amp;$E720),'Hoja de Trabajo para listado'!$A$151:$Z$151,0)),0)+IFERROR(INDEX('Hoja de Trabajo para listado'!$AB$155:$BA$1048576,MATCH($A720,'Hoja de Trabajo para listado'!$AB$155:$AB$1048576,0),MATCH((CUADRO!O$5&amp;$E720),'Hoja de Trabajo para listado'!$AB$151:$BA$151,0)),0)+IFERROR(INDEX('Hoja de Trabajo para listado'!$BC$155:$CB$1048576,MATCH($A720,'Hoja de Trabajo para listado'!$BC$155:$BC$1048576,0),MATCH((CUADRO!O$5&amp;$E720),'Hoja de Trabajo para listado'!$BC$151:$CB$151,0)),0)+IFERROR(INDEX('Hoja de Trabajo para listado'!$DE$153:$DG$274,MATCH($A720,'Hoja de Trabajo para listado'!$DE$153:$DE$1048576,0),MATCH((CUADRO!O$5&amp;$E720),'Hoja de Trabajo para listado'!$DE$151:$DG$151,0)),0)+IFERROR(INDEX('Hoja de Trabajo para listado'!$CD$155:$DC$1048576,MATCH($A720,'Hoja de Trabajo para listado'!$CD$155:$CD$1048576,0),MATCH((CUADRO!O$5&amp;$E720),'Hoja de Trabajo para listado'!$CD$151:$DC$151,0)),0)</f>
        <v>0</v>
      </c>
      <c r="P720" s="243">
        <f ca="1">+IFERROR(INDEX('Hoja de Trabajo para listado'!$A$155:$Z$1048576,MATCH($A720,'Hoja de Trabajo para listado'!$A$155:$A$1048576,0),MATCH((CUADRO!P$5&amp;$E720),'Hoja de Trabajo para listado'!$A$151:$Z$151,0)),0)+IFERROR(INDEX('Hoja de Trabajo para listado'!$AB$155:$BA$1048576,MATCH($A720,'Hoja de Trabajo para listado'!$AB$155:$AB$1048576,0),MATCH((CUADRO!P$5&amp;$E720),'Hoja de Trabajo para listado'!$AB$151:$BA$151,0)),0)+IFERROR(INDEX('Hoja de Trabajo para listado'!$BC$155:$CB$1048576,MATCH($A720,'Hoja de Trabajo para listado'!$BC$155:$BC$1048576,0),MATCH((CUADRO!P$5&amp;$E720),'Hoja de Trabajo para listado'!$BC$151:$CB$151,0)),0)+IFERROR(INDEX('Hoja de Trabajo para listado'!$DE$153:$DG$274,MATCH($A720,'Hoja de Trabajo para listado'!$DE$153:$DE$1048576,0),MATCH((CUADRO!P$5&amp;$E720),'Hoja de Trabajo para listado'!$DE$151:$DG$151,0)),0)+IFERROR(INDEX('Hoja de Trabajo para listado'!$CD$155:$DC$1048576,MATCH($A720,'Hoja de Trabajo para listado'!$CD$155:$CD$1048576,0),MATCH((CUADRO!P$5&amp;$E720),'Hoja de Trabajo para listado'!$CD$151:$DC$151,0)),0)</f>
        <v>0</v>
      </c>
      <c r="Q720" s="243">
        <f ca="1">+IFERROR(INDEX('Hoja de Trabajo para listado'!$A$155:$Z$1048576,MATCH($A720,'Hoja de Trabajo para listado'!$A$155:$A$1048576,0),MATCH((CUADRO!Q$5&amp;$E720),'Hoja de Trabajo para listado'!$A$151:$Z$151,0)),0)+IFERROR(INDEX('Hoja de Trabajo para listado'!$AB$155:$BA$1048576,MATCH($A720,'Hoja de Trabajo para listado'!$AB$155:$AB$1048576,0),MATCH((CUADRO!Q$5&amp;$E720),'Hoja de Trabajo para listado'!$AB$151:$BA$151,0)),0)+IFERROR(INDEX('Hoja de Trabajo para listado'!$BC$155:$CB$1048576,MATCH($A720,'Hoja de Trabajo para listado'!$BC$155:$BC$1048576,0),MATCH((CUADRO!Q$5&amp;$E720),'Hoja de Trabajo para listado'!$BC$151:$CB$151,0)),0)+IFERROR(INDEX('Hoja de Trabajo para listado'!$DE$153:$DG$274,MATCH($A720,'Hoja de Trabajo para listado'!$DE$153:$DE$1048576,0),MATCH((CUADRO!Q$5&amp;$E720),'Hoja de Trabajo para listado'!$DE$151:$DG$151,0)),0)+IFERROR(INDEX('Hoja de Trabajo para listado'!$CD$155:$DC$1048576,MATCH($A720,'Hoja de Trabajo para listado'!$CD$155:$CD$1048576,0),MATCH((CUADRO!Q$5&amp;$E720),'Hoja de Trabajo para listado'!$CD$151:$DC$151,0)),0)</f>
        <v>0</v>
      </c>
      <c r="R720" s="243">
        <f t="shared" ca="1" si="25"/>
        <v>0</v>
      </c>
      <c r="S720" s="249"/>
      <c r="T720" s="243">
        <f ca="1">+T721</f>
        <v>0</v>
      </c>
      <c r="U720" s="242">
        <f t="shared" si="26"/>
        <v>1</v>
      </c>
      <c r="V720" s="333" t="str">
        <f>+VLOOKUP(A720,bd_lista!$A$3:$E$590,5,FALSE)</f>
        <v>Gobiernos Autonomos Municipales</v>
      </c>
      <c r="W720" s="391" t="str">
        <f>+V720</f>
        <v>Gobiernos Autonomos Municipales</v>
      </c>
      <c r="X720" s="242">
        <f>+VLOOKUP(A720,[4]Sheet1!$A$13:$D$744,4,FALSE)</f>
        <v>0</v>
      </c>
      <c r="Y720" s="242" t="e">
        <f>+VLOOKUP(X720,bd_lista!$A$3:$C$590,3,FALSE)</f>
        <v>#N/A</v>
      </c>
      <c r="Z720" s="294">
        <f>+X720</f>
        <v>0</v>
      </c>
      <c r="AA720" s="295" t="e">
        <f>+Y720</f>
        <v>#N/A</v>
      </c>
    </row>
    <row r="721" spans="1:27" customFormat="1" ht="15" hidden="1" customHeight="1">
      <c r="A721" s="32">
        <v>1326</v>
      </c>
      <c r="B721" s="388"/>
      <c r="C721" s="247" t="str">
        <f>+VLOOKUP(A721,bd_lista!$A$3:$C$590,3,FALSE)</f>
        <v>Gobierno Autónomo Municipal de Tolata</v>
      </c>
      <c r="D721" s="390"/>
      <c r="E721" s="244" t="s">
        <v>1305</v>
      </c>
      <c r="F721" s="243">
        <f ca="1">+IFERROR(INDEX('Hoja de Trabajo para listado'!$A$155:$Z$1048576,MATCH($A721,'Hoja de Trabajo para listado'!$A$155:$A$1048576,0),MATCH((CUADRO!F$5&amp;$E721),'Hoja de Trabajo para listado'!$A$151:$Z$151,0)),0)+IFERROR(INDEX('Hoja de Trabajo para listado'!$AB$155:$BA$1048576,MATCH($A721,'Hoja de Trabajo para listado'!$AB$155:$AB$1048576,0),MATCH((CUADRO!F$5&amp;$E721),'Hoja de Trabajo para listado'!$AB$151:$BA$151,0)),0)+IFERROR(INDEX('Hoja de Trabajo para listado'!$BC$155:$CB$1048576,MATCH($A721,'Hoja de Trabajo para listado'!$BC$155:$BC$1048576,0),MATCH((CUADRO!F$5&amp;$E721),'Hoja de Trabajo para listado'!$BC$151:$CB$151,0)),0)+IFERROR(INDEX('Hoja de Trabajo para listado'!$DE$153:$DG$274,MATCH($A721,'Hoja de Trabajo para listado'!$DE$153:$DE$1048576,0),MATCH((CUADRO!F$5&amp;$E721),'Hoja de Trabajo para listado'!$DE$151:$DG$151,0)),0)+IFERROR(INDEX('Hoja de Trabajo para listado'!$CD$155:$DC$1048576,MATCH($A721,'Hoja de Trabajo para listado'!$CD$155:$CD$1048576,0),MATCH((CUADRO!F$5&amp;$E721),'Hoja de Trabajo para listado'!$CD$151:$DC$151,0)),0)</f>
        <v>0</v>
      </c>
      <c r="G721" s="243">
        <f ca="1">+IFERROR(INDEX('Hoja de Trabajo para listado'!$A$155:$Z$1048576,MATCH($A721,'Hoja de Trabajo para listado'!$A$155:$A$1048576,0),MATCH((CUADRO!G$5&amp;$E721),'Hoja de Trabajo para listado'!$A$151:$Z$151,0)),0)+IFERROR(INDEX('Hoja de Trabajo para listado'!$AB$155:$BA$1048576,MATCH($A721,'Hoja de Trabajo para listado'!$AB$155:$AB$1048576,0),MATCH((CUADRO!G$5&amp;$E721),'Hoja de Trabajo para listado'!$AB$151:$BA$151,0)),0)+IFERROR(INDEX('Hoja de Trabajo para listado'!$BC$155:$CB$1048576,MATCH($A721,'Hoja de Trabajo para listado'!$BC$155:$BC$1048576,0),MATCH((CUADRO!G$5&amp;$E721),'Hoja de Trabajo para listado'!$BC$151:$CB$151,0)),0)+IFERROR(INDEX('Hoja de Trabajo para listado'!$DE$153:$DG$274,MATCH($A721,'Hoja de Trabajo para listado'!$DE$153:$DE$1048576,0),MATCH((CUADRO!G$5&amp;$E721),'Hoja de Trabajo para listado'!$DE$151:$DG$151,0)),0)+IFERROR(INDEX('Hoja de Trabajo para listado'!$CD$155:$DC$1048576,MATCH($A721,'Hoja de Trabajo para listado'!$CD$155:$CD$1048576,0),MATCH((CUADRO!G$5&amp;$E721),'Hoja de Trabajo para listado'!$CD$151:$DC$151,0)),0)</f>
        <v>0</v>
      </c>
      <c r="H721" s="243">
        <f ca="1">+IFERROR(INDEX('Hoja de Trabajo para listado'!$A$155:$Z$1048576,MATCH($A721,'Hoja de Trabajo para listado'!$A$155:$A$1048576,0),MATCH((CUADRO!H$5&amp;$E721),'Hoja de Trabajo para listado'!$A$151:$Z$151,0)),0)+IFERROR(INDEX('Hoja de Trabajo para listado'!$AB$155:$BA$1048576,MATCH($A721,'Hoja de Trabajo para listado'!$AB$155:$AB$1048576,0),MATCH((CUADRO!H$5&amp;$E721),'Hoja de Trabajo para listado'!$AB$151:$BA$151,0)),0)+IFERROR(INDEX('Hoja de Trabajo para listado'!$BC$155:$CB$1048576,MATCH($A721,'Hoja de Trabajo para listado'!$BC$155:$BC$1048576,0),MATCH((CUADRO!H$5&amp;$E721),'Hoja de Trabajo para listado'!$BC$151:$CB$151,0)),0)+IFERROR(INDEX('Hoja de Trabajo para listado'!$DE$153:$DG$274,MATCH($A721,'Hoja de Trabajo para listado'!$DE$153:$DE$1048576,0),MATCH((CUADRO!H$5&amp;$E721),'Hoja de Trabajo para listado'!$DE$151:$DG$151,0)),0)+IFERROR(INDEX('Hoja de Trabajo para listado'!$CD$155:$DC$1048576,MATCH($A721,'Hoja de Trabajo para listado'!$CD$155:$CD$1048576,0),MATCH((CUADRO!H$5&amp;$E721),'Hoja de Trabajo para listado'!$CD$151:$DC$151,0)),0)</f>
        <v>0</v>
      </c>
      <c r="I721" s="243">
        <f ca="1">+IFERROR(INDEX('Hoja de Trabajo para listado'!$A$155:$Z$1048576,MATCH($A721,'Hoja de Trabajo para listado'!$A$155:$A$1048576,0),MATCH((CUADRO!I$5&amp;$E721),'Hoja de Trabajo para listado'!$A$151:$Z$151,0)),0)+IFERROR(INDEX('Hoja de Trabajo para listado'!$AB$155:$BA$1048576,MATCH($A721,'Hoja de Trabajo para listado'!$AB$155:$AB$1048576,0),MATCH((CUADRO!I$5&amp;$E721),'Hoja de Trabajo para listado'!$AB$151:$BA$151,0)),0)+IFERROR(INDEX('Hoja de Trabajo para listado'!$BC$155:$CB$1048576,MATCH($A721,'Hoja de Trabajo para listado'!$BC$155:$BC$1048576,0),MATCH((CUADRO!I$5&amp;$E721),'Hoja de Trabajo para listado'!$BC$151:$CB$151,0)),0)+IFERROR(INDEX('Hoja de Trabajo para listado'!$DE$153:$DG$274,MATCH($A721,'Hoja de Trabajo para listado'!$DE$153:$DE$1048576,0),MATCH((CUADRO!I$5&amp;$E721),'Hoja de Trabajo para listado'!$DE$151:$DG$151,0)),0)+IFERROR(INDEX('Hoja de Trabajo para listado'!$CD$155:$DC$1048576,MATCH($A721,'Hoja de Trabajo para listado'!$CD$155:$CD$1048576,0),MATCH((CUADRO!I$5&amp;$E721),'Hoja de Trabajo para listado'!$CD$151:$DC$151,0)),0)</f>
        <v>0</v>
      </c>
      <c r="J721" s="243">
        <f ca="1">+IFERROR(INDEX('Hoja de Trabajo para listado'!$A$155:$Z$1048576,MATCH($A721,'Hoja de Trabajo para listado'!$A$155:$A$1048576,0),MATCH((CUADRO!J$5&amp;$E721),'Hoja de Trabajo para listado'!$A$151:$Z$151,0)),0)+IFERROR(INDEX('Hoja de Trabajo para listado'!$AB$155:$BA$1048576,MATCH($A721,'Hoja de Trabajo para listado'!$AB$155:$AB$1048576,0),MATCH((CUADRO!J$5&amp;$E721),'Hoja de Trabajo para listado'!$AB$151:$BA$151,0)),0)+IFERROR(INDEX('Hoja de Trabajo para listado'!$BC$155:$CB$1048576,MATCH($A721,'Hoja de Trabajo para listado'!$BC$155:$BC$1048576,0),MATCH((CUADRO!J$5&amp;$E721),'Hoja de Trabajo para listado'!$BC$151:$CB$151,0)),0)+IFERROR(INDEX('Hoja de Trabajo para listado'!$DE$153:$DG$274,MATCH($A721,'Hoja de Trabajo para listado'!$DE$153:$DE$1048576,0),MATCH((CUADRO!J$5&amp;$E721),'Hoja de Trabajo para listado'!$DE$151:$DG$151,0)),0)+IFERROR(INDEX('Hoja de Trabajo para listado'!$CD$155:$DC$1048576,MATCH($A721,'Hoja de Trabajo para listado'!$CD$155:$CD$1048576,0),MATCH((CUADRO!J$5&amp;$E721),'Hoja de Trabajo para listado'!$CD$151:$DC$151,0)),0)</f>
        <v>0</v>
      </c>
      <c r="K721" s="243">
        <f ca="1">+IFERROR(INDEX('Hoja de Trabajo para listado'!$A$155:$Z$1048576,MATCH($A721,'Hoja de Trabajo para listado'!$A$155:$A$1048576,0),MATCH((CUADRO!K$5&amp;$E721),'Hoja de Trabajo para listado'!$A$151:$Z$151,0)),0)+IFERROR(INDEX('Hoja de Trabajo para listado'!$AB$155:$BA$1048576,MATCH($A721,'Hoja de Trabajo para listado'!$AB$155:$AB$1048576,0),MATCH((CUADRO!K$5&amp;$E721),'Hoja de Trabajo para listado'!$AB$151:$BA$151,0)),0)+IFERROR(INDEX('Hoja de Trabajo para listado'!$BC$155:$CB$1048576,MATCH($A721,'Hoja de Trabajo para listado'!$BC$155:$BC$1048576,0),MATCH((CUADRO!K$5&amp;$E721),'Hoja de Trabajo para listado'!$BC$151:$CB$151,0)),0)+IFERROR(INDEX('Hoja de Trabajo para listado'!$DE$153:$DG$274,MATCH($A721,'Hoja de Trabajo para listado'!$DE$153:$DE$1048576,0),MATCH((CUADRO!K$5&amp;$E721),'Hoja de Trabajo para listado'!$DE$151:$DG$151,0)),0)+IFERROR(INDEX('Hoja de Trabajo para listado'!$CD$155:$DC$1048576,MATCH($A721,'Hoja de Trabajo para listado'!$CD$155:$CD$1048576,0),MATCH((CUADRO!K$5&amp;$E721),'Hoja de Trabajo para listado'!$CD$151:$DC$151,0)),0)</f>
        <v>0</v>
      </c>
      <c r="L721" s="243">
        <f ca="1">+IFERROR(INDEX('Hoja de Trabajo para listado'!$A$155:$Z$1048576,MATCH($A721,'Hoja de Trabajo para listado'!$A$155:$A$1048576,0),MATCH((CUADRO!L$5&amp;$E721),'Hoja de Trabajo para listado'!$A$151:$Z$151,0)),0)+IFERROR(INDEX('Hoja de Trabajo para listado'!$AB$155:$BA$1048576,MATCH($A721,'Hoja de Trabajo para listado'!$AB$155:$AB$1048576,0),MATCH((CUADRO!L$5&amp;$E721),'Hoja de Trabajo para listado'!$AB$151:$BA$151,0)),0)+IFERROR(INDEX('Hoja de Trabajo para listado'!$BC$155:$CB$1048576,MATCH($A721,'Hoja de Trabajo para listado'!$BC$155:$BC$1048576,0),MATCH((CUADRO!L$5&amp;$E721),'Hoja de Trabajo para listado'!$BC$151:$CB$151,0)),0)+IFERROR(INDEX('Hoja de Trabajo para listado'!$DE$153:$DG$274,MATCH($A721,'Hoja de Trabajo para listado'!$DE$153:$DE$1048576,0),MATCH((CUADRO!L$5&amp;$E721),'Hoja de Trabajo para listado'!$DE$151:$DG$151,0)),0)+IFERROR(INDEX('Hoja de Trabajo para listado'!$CD$155:$DC$1048576,MATCH($A721,'Hoja de Trabajo para listado'!$CD$155:$CD$1048576,0),MATCH((CUADRO!L$5&amp;$E721),'Hoja de Trabajo para listado'!$CD$151:$DC$151,0)),0)</f>
        <v>0</v>
      </c>
      <c r="M721" s="243">
        <f ca="1">+IFERROR(INDEX('Hoja de Trabajo para listado'!$A$155:$Z$1048576,MATCH($A721,'Hoja de Trabajo para listado'!$A$155:$A$1048576,0),MATCH((CUADRO!M$5&amp;$E721),'Hoja de Trabajo para listado'!$A$151:$Z$151,0)),0)+IFERROR(INDEX('Hoja de Trabajo para listado'!$AB$155:$BA$1048576,MATCH($A721,'Hoja de Trabajo para listado'!$AB$155:$AB$1048576,0),MATCH((CUADRO!M$5&amp;$E721),'Hoja de Trabajo para listado'!$AB$151:$BA$151,0)),0)+IFERROR(INDEX('Hoja de Trabajo para listado'!$BC$155:$CB$1048576,MATCH($A721,'Hoja de Trabajo para listado'!$BC$155:$BC$1048576,0),MATCH((CUADRO!M$5&amp;$E721),'Hoja de Trabajo para listado'!$BC$151:$CB$151,0)),0)+IFERROR(INDEX('Hoja de Trabajo para listado'!$DE$153:$DG$274,MATCH($A721,'Hoja de Trabajo para listado'!$DE$153:$DE$1048576,0),MATCH((CUADRO!M$5&amp;$E721),'Hoja de Trabajo para listado'!$DE$151:$DG$151,0)),0)+IFERROR(INDEX('Hoja de Trabajo para listado'!$CD$155:$DC$1048576,MATCH($A721,'Hoja de Trabajo para listado'!$CD$155:$CD$1048576,0),MATCH((CUADRO!M$5&amp;$E721),'Hoja de Trabajo para listado'!$CD$151:$DC$151,0)),0)</f>
        <v>0</v>
      </c>
      <c r="N721" s="243">
        <f ca="1">+IFERROR(INDEX('Hoja de Trabajo para listado'!$A$155:$Z$1048576,MATCH($A721,'Hoja de Trabajo para listado'!$A$155:$A$1048576,0),MATCH((CUADRO!N$5&amp;$E721),'Hoja de Trabajo para listado'!$A$151:$Z$151,0)),0)+IFERROR(INDEX('Hoja de Trabajo para listado'!$AB$155:$BA$1048576,MATCH($A721,'Hoja de Trabajo para listado'!$AB$155:$AB$1048576,0),MATCH((CUADRO!N$5&amp;$E721),'Hoja de Trabajo para listado'!$AB$151:$BA$151,0)),0)+IFERROR(INDEX('Hoja de Trabajo para listado'!$BC$155:$CB$1048576,MATCH($A721,'Hoja de Trabajo para listado'!$BC$155:$BC$1048576,0),MATCH((CUADRO!N$5&amp;$E721),'Hoja de Trabajo para listado'!$BC$151:$CB$151,0)),0)+IFERROR(INDEX('Hoja de Trabajo para listado'!$DE$153:$DG$274,MATCH($A721,'Hoja de Trabajo para listado'!$DE$153:$DE$1048576,0),MATCH((CUADRO!N$5&amp;$E721),'Hoja de Trabajo para listado'!$DE$151:$DG$151,0)),0)+IFERROR(INDEX('Hoja de Trabajo para listado'!$CD$155:$DC$1048576,MATCH($A721,'Hoja de Trabajo para listado'!$CD$155:$CD$1048576,0),MATCH((CUADRO!N$5&amp;$E721),'Hoja de Trabajo para listado'!$CD$151:$DC$151,0)),0)</f>
        <v>0</v>
      </c>
      <c r="O721" s="243">
        <f ca="1">+IFERROR(INDEX('Hoja de Trabajo para listado'!$A$155:$Z$1048576,MATCH($A721,'Hoja de Trabajo para listado'!$A$155:$A$1048576,0),MATCH((CUADRO!O$5&amp;$E721),'Hoja de Trabajo para listado'!$A$151:$Z$151,0)),0)+IFERROR(INDEX('Hoja de Trabajo para listado'!$AB$155:$BA$1048576,MATCH($A721,'Hoja de Trabajo para listado'!$AB$155:$AB$1048576,0),MATCH((CUADRO!O$5&amp;$E721),'Hoja de Trabajo para listado'!$AB$151:$BA$151,0)),0)+IFERROR(INDEX('Hoja de Trabajo para listado'!$BC$155:$CB$1048576,MATCH($A721,'Hoja de Trabajo para listado'!$BC$155:$BC$1048576,0),MATCH((CUADRO!O$5&amp;$E721),'Hoja de Trabajo para listado'!$BC$151:$CB$151,0)),0)+IFERROR(INDEX('Hoja de Trabajo para listado'!$DE$153:$DG$274,MATCH($A721,'Hoja de Trabajo para listado'!$DE$153:$DE$1048576,0),MATCH((CUADRO!O$5&amp;$E721),'Hoja de Trabajo para listado'!$DE$151:$DG$151,0)),0)+IFERROR(INDEX('Hoja de Trabajo para listado'!$CD$155:$DC$1048576,MATCH($A721,'Hoja de Trabajo para listado'!$CD$155:$CD$1048576,0),MATCH((CUADRO!O$5&amp;$E721),'Hoja de Trabajo para listado'!$CD$151:$DC$151,0)),0)</f>
        <v>0</v>
      </c>
      <c r="P721" s="243">
        <f ca="1">+IFERROR(INDEX('Hoja de Trabajo para listado'!$A$155:$Z$1048576,MATCH($A721,'Hoja de Trabajo para listado'!$A$155:$A$1048576,0),MATCH((CUADRO!P$5&amp;$E721),'Hoja de Trabajo para listado'!$A$151:$Z$151,0)),0)+IFERROR(INDEX('Hoja de Trabajo para listado'!$AB$155:$BA$1048576,MATCH($A721,'Hoja de Trabajo para listado'!$AB$155:$AB$1048576,0),MATCH((CUADRO!P$5&amp;$E721),'Hoja de Trabajo para listado'!$AB$151:$BA$151,0)),0)+IFERROR(INDEX('Hoja de Trabajo para listado'!$BC$155:$CB$1048576,MATCH($A721,'Hoja de Trabajo para listado'!$BC$155:$BC$1048576,0),MATCH((CUADRO!P$5&amp;$E721),'Hoja de Trabajo para listado'!$BC$151:$CB$151,0)),0)+IFERROR(INDEX('Hoja de Trabajo para listado'!$DE$153:$DG$274,MATCH($A721,'Hoja de Trabajo para listado'!$DE$153:$DE$1048576,0),MATCH((CUADRO!P$5&amp;$E721),'Hoja de Trabajo para listado'!$DE$151:$DG$151,0)),0)+IFERROR(INDEX('Hoja de Trabajo para listado'!$CD$155:$DC$1048576,MATCH($A721,'Hoja de Trabajo para listado'!$CD$155:$CD$1048576,0),MATCH((CUADRO!P$5&amp;$E721),'Hoja de Trabajo para listado'!$CD$151:$DC$151,0)),0)</f>
        <v>0</v>
      </c>
      <c r="Q721" s="243">
        <f ca="1">+IFERROR(INDEX('Hoja de Trabajo para listado'!$A$155:$Z$1048576,MATCH($A721,'Hoja de Trabajo para listado'!$A$155:$A$1048576,0),MATCH((CUADRO!Q$5&amp;$E721),'Hoja de Trabajo para listado'!$A$151:$Z$151,0)),0)+IFERROR(INDEX('Hoja de Trabajo para listado'!$AB$155:$BA$1048576,MATCH($A721,'Hoja de Trabajo para listado'!$AB$155:$AB$1048576,0),MATCH((CUADRO!Q$5&amp;$E721),'Hoja de Trabajo para listado'!$AB$151:$BA$151,0)),0)+IFERROR(INDEX('Hoja de Trabajo para listado'!$BC$155:$CB$1048576,MATCH($A721,'Hoja de Trabajo para listado'!$BC$155:$BC$1048576,0),MATCH((CUADRO!Q$5&amp;$E721),'Hoja de Trabajo para listado'!$BC$151:$CB$151,0)),0)+IFERROR(INDEX('Hoja de Trabajo para listado'!$DE$153:$DG$274,MATCH($A721,'Hoja de Trabajo para listado'!$DE$153:$DE$1048576,0),MATCH((CUADRO!Q$5&amp;$E721),'Hoja de Trabajo para listado'!$DE$151:$DG$151,0)),0)+IFERROR(INDEX('Hoja de Trabajo para listado'!$CD$155:$DC$1048576,MATCH($A721,'Hoja de Trabajo para listado'!$CD$155:$CD$1048576,0),MATCH((CUADRO!Q$5&amp;$E721),'Hoja de Trabajo para listado'!$CD$151:$DC$151,0)),0)</f>
        <v>0</v>
      </c>
      <c r="R721" s="243">
        <f t="shared" ca="1" si="25"/>
        <v>0</v>
      </c>
      <c r="S721" s="249">
        <f ca="1">+R720+R721</f>
        <v>0</v>
      </c>
      <c r="T721" s="243">
        <f ca="1">+S721</f>
        <v>0</v>
      </c>
      <c r="U721" s="242">
        <f t="shared" si="26"/>
        <v>2</v>
      </c>
      <c r="V721" s="333" t="str">
        <f>+VLOOKUP(A721,bd_lista!$A$3:$E$590,5,FALSE)</f>
        <v>Gobiernos Autonomos Municipales</v>
      </c>
      <c r="W721" s="392"/>
      <c r="X721" s="242">
        <f>+VLOOKUP(A721,[4]Sheet1!$A$13:$D$744,4,FALSE)</f>
        <v>0</v>
      </c>
      <c r="Y721" s="242" t="e">
        <f>+VLOOKUP(X721,bd_lista!$A$3:$C$590,3,FALSE)</f>
        <v>#N/A</v>
      </c>
      <c r="Z721" s="292"/>
      <c r="AA721" s="293"/>
    </row>
    <row r="722" spans="1:27" customFormat="1" ht="15" hidden="1" customHeight="1">
      <c r="A722" s="32">
        <v>1327</v>
      </c>
      <c r="B722" s="387">
        <f>+A722</f>
        <v>1327</v>
      </c>
      <c r="C722" s="247" t="str">
        <f>+VLOOKUP(A722,bd_lista!$A$3:$C$590,3,FALSE)</f>
        <v>Gobierno Autónomo Municipal de Capinota</v>
      </c>
      <c r="D722" s="389" t="str">
        <f>+C722</f>
        <v>Gobierno Autónomo Municipal de Capinota</v>
      </c>
      <c r="E722" s="242" t="s">
        <v>1304</v>
      </c>
      <c r="F722" s="243">
        <f ca="1">+IFERROR(INDEX('Hoja de Trabajo para listado'!$A$155:$Z$1048576,MATCH($A722,'Hoja de Trabajo para listado'!$A$155:$A$1048576,0),MATCH((CUADRO!F$5&amp;$E722),'Hoja de Trabajo para listado'!$A$151:$Z$151,0)),0)+IFERROR(INDEX('Hoja de Trabajo para listado'!$AB$155:$BA$1048576,MATCH($A722,'Hoja de Trabajo para listado'!$AB$155:$AB$1048576,0),MATCH((CUADRO!F$5&amp;$E722),'Hoja de Trabajo para listado'!$AB$151:$BA$151,0)),0)+IFERROR(INDEX('Hoja de Trabajo para listado'!$BC$155:$CB$1048576,MATCH($A722,'Hoja de Trabajo para listado'!$BC$155:$BC$1048576,0),MATCH((CUADRO!F$5&amp;$E722),'Hoja de Trabajo para listado'!$BC$151:$CB$151,0)),0)+IFERROR(INDEX('Hoja de Trabajo para listado'!$DE$153:$DG$274,MATCH($A722,'Hoja de Trabajo para listado'!$DE$153:$DE$1048576,0),MATCH((CUADRO!F$5&amp;$E722),'Hoja de Trabajo para listado'!$DE$151:$DG$151,0)),0)+IFERROR(INDEX('Hoja de Trabajo para listado'!$CD$155:$DC$1048576,MATCH($A722,'Hoja de Trabajo para listado'!$CD$155:$CD$1048576,0),MATCH((CUADRO!F$5&amp;$E722),'Hoja de Trabajo para listado'!$CD$151:$DC$151,0)),0)</f>
        <v>0</v>
      </c>
      <c r="G722" s="243">
        <f ca="1">+IFERROR(INDEX('Hoja de Trabajo para listado'!$A$155:$Z$1048576,MATCH($A722,'Hoja de Trabajo para listado'!$A$155:$A$1048576,0),MATCH((CUADRO!G$5&amp;$E722),'Hoja de Trabajo para listado'!$A$151:$Z$151,0)),0)+IFERROR(INDEX('Hoja de Trabajo para listado'!$AB$155:$BA$1048576,MATCH($A722,'Hoja de Trabajo para listado'!$AB$155:$AB$1048576,0),MATCH((CUADRO!G$5&amp;$E722),'Hoja de Trabajo para listado'!$AB$151:$BA$151,0)),0)+IFERROR(INDEX('Hoja de Trabajo para listado'!$BC$155:$CB$1048576,MATCH($A722,'Hoja de Trabajo para listado'!$BC$155:$BC$1048576,0),MATCH((CUADRO!G$5&amp;$E722),'Hoja de Trabajo para listado'!$BC$151:$CB$151,0)),0)+IFERROR(INDEX('Hoja de Trabajo para listado'!$DE$153:$DG$274,MATCH($A722,'Hoja de Trabajo para listado'!$DE$153:$DE$1048576,0),MATCH((CUADRO!G$5&amp;$E722),'Hoja de Trabajo para listado'!$DE$151:$DG$151,0)),0)+IFERROR(INDEX('Hoja de Trabajo para listado'!$CD$155:$DC$1048576,MATCH($A722,'Hoja de Trabajo para listado'!$CD$155:$CD$1048576,0),MATCH((CUADRO!G$5&amp;$E722),'Hoja de Trabajo para listado'!$CD$151:$DC$151,0)),0)</f>
        <v>0</v>
      </c>
      <c r="H722" s="243">
        <f ca="1">+IFERROR(INDEX('Hoja de Trabajo para listado'!$A$155:$Z$1048576,MATCH($A722,'Hoja de Trabajo para listado'!$A$155:$A$1048576,0),MATCH((CUADRO!H$5&amp;$E722),'Hoja de Trabajo para listado'!$A$151:$Z$151,0)),0)+IFERROR(INDEX('Hoja de Trabajo para listado'!$AB$155:$BA$1048576,MATCH($A722,'Hoja de Trabajo para listado'!$AB$155:$AB$1048576,0),MATCH((CUADRO!H$5&amp;$E722),'Hoja de Trabajo para listado'!$AB$151:$BA$151,0)),0)+IFERROR(INDEX('Hoja de Trabajo para listado'!$BC$155:$CB$1048576,MATCH($A722,'Hoja de Trabajo para listado'!$BC$155:$BC$1048576,0),MATCH((CUADRO!H$5&amp;$E722),'Hoja de Trabajo para listado'!$BC$151:$CB$151,0)),0)+IFERROR(INDEX('Hoja de Trabajo para listado'!$DE$153:$DG$274,MATCH($A722,'Hoja de Trabajo para listado'!$DE$153:$DE$1048576,0),MATCH((CUADRO!H$5&amp;$E722),'Hoja de Trabajo para listado'!$DE$151:$DG$151,0)),0)+IFERROR(INDEX('Hoja de Trabajo para listado'!$CD$155:$DC$1048576,MATCH($A722,'Hoja de Trabajo para listado'!$CD$155:$CD$1048576,0),MATCH((CUADRO!H$5&amp;$E722),'Hoja de Trabajo para listado'!$CD$151:$DC$151,0)),0)</f>
        <v>0</v>
      </c>
      <c r="I722" s="243">
        <f ca="1">+IFERROR(INDEX('Hoja de Trabajo para listado'!$A$155:$Z$1048576,MATCH($A722,'Hoja de Trabajo para listado'!$A$155:$A$1048576,0),MATCH((CUADRO!I$5&amp;$E722),'Hoja de Trabajo para listado'!$A$151:$Z$151,0)),0)+IFERROR(INDEX('Hoja de Trabajo para listado'!$AB$155:$BA$1048576,MATCH($A722,'Hoja de Trabajo para listado'!$AB$155:$AB$1048576,0),MATCH((CUADRO!I$5&amp;$E722),'Hoja de Trabajo para listado'!$AB$151:$BA$151,0)),0)+IFERROR(INDEX('Hoja de Trabajo para listado'!$BC$155:$CB$1048576,MATCH($A722,'Hoja de Trabajo para listado'!$BC$155:$BC$1048576,0),MATCH((CUADRO!I$5&amp;$E722),'Hoja de Trabajo para listado'!$BC$151:$CB$151,0)),0)+IFERROR(INDEX('Hoja de Trabajo para listado'!$DE$153:$DG$274,MATCH($A722,'Hoja de Trabajo para listado'!$DE$153:$DE$1048576,0),MATCH((CUADRO!I$5&amp;$E722),'Hoja de Trabajo para listado'!$DE$151:$DG$151,0)),0)+IFERROR(INDEX('Hoja de Trabajo para listado'!$CD$155:$DC$1048576,MATCH($A722,'Hoja de Trabajo para listado'!$CD$155:$CD$1048576,0),MATCH((CUADRO!I$5&amp;$E722),'Hoja de Trabajo para listado'!$CD$151:$DC$151,0)),0)</f>
        <v>0</v>
      </c>
      <c r="J722" s="243">
        <f ca="1">+IFERROR(INDEX('Hoja de Trabajo para listado'!$A$155:$Z$1048576,MATCH($A722,'Hoja de Trabajo para listado'!$A$155:$A$1048576,0),MATCH((CUADRO!J$5&amp;$E722),'Hoja de Trabajo para listado'!$A$151:$Z$151,0)),0)+IFERROR(INDEX('Hoja de Trabajo para listado'!$AB$155:$BA$1048576,MATCH($A722,'Hoja de Trabajo para listado'!$AB$155:$AB$1048576,0),MATCH((CUADRO!J$5&amp;$E722),'Hoja de Trabajo para listado'!$AB$151:$BA$151,0)),0)+IFERROR(INDEX('Hoja de Trabajo para listado'!$BC$155:$CB$1048576,MATCH($A722,'Hoja de Trabajo para listado'!$BC$155:$BC$1048576,0),MATCH((CUADRO!J$5&amp;$E722),'Hoja de Trabajo para listado'!$BC$151:$CB$151,0)),0)+IFERROR(INDEX('Hoja de Trabajo para listado'!$DE$153:$DG$274,MATCH($A722,'Hoja de Trabajo para listado'!$DE$153:$DE$1048576,0),MATCH((CUADRO!J$5&amp;$E722),'Hoja de Trabajo para listado'!$DE$151:$DG$151,0)),0)+IFERROR(INDEX('Hoja de Trabajo para listado'!$CD$155:$DC$1048576,MATCH($A722,'Hoja de Trabajo para listado'!$CD$155:$CD$1048576,0),MATCH((CUADRO!J$5&amp;$E722),'Hoja de Trabajo para listado'!$CD$151:$DC$151,0)),0)</f>
        <v>0</v>
      </c>
      <c r="K722" s="243">
        <f ca="1">+IFERROR(INDEX('Hoja de Trabajo para listado'!$A$155:$Z$1048576,MATCH($A722,'Hoja de Trabajo para listado'!$A$155:$A$1048576,0),MATCH((CUADRO!K$5&amp;$E722),'Hoja de Trabajo para listado'!$A$151:$Z$151,0)),0)+IFERROR(INDEX('Hoja de Trabajo para listado'!$AB$155:$BA$1048576,MATCH($A722,'Hoja de Trabajo para listado'!$AB$155:$AB$1048576,0),MATCH((CUADRO!K$5&amp;$E722),'Hoja de Trabajo para listado'!$AB$151:$BA$151,0)),0)+IFERROR(INDEX('Hoja de Trabajo para listado'!$BC$155:$CB$1048576,MATCH($A722,'Hoja de Trabajo para listado'!$BC$155:$BC$1048576,0),MATCH((CUADRO!K$5&amp;$E722),'Hoja de Trabajo para listado'!$BC$151:$CB$151,0)),0)+IFERROR(INDEX('Hoja de Trabajo para listado'!$DE$153:$DG$274,MATCH($A722,'Hoja de Trabajo para listado'!$DE$153:$DE$1048576,0),MATCH((CUADRO!K$5&amp;$E722),'Hoja de Trabajo para listado'!$DE$151:$DG$151,0)),0)+IFERROR(INDEX('Hoja de Trabajo para listado'!$CD$155:$DC$1048576,MATCH($A722,'Hoja de Trabajo para listado'!$CD$155:$CD$1048576,0),MATCH((CUADRO!K$5&amp;$E722),'Hoja de Trabajo para listado'!$CD$151:$DC$151,0)),0)</f>
        <v>0</v>
      </c>
      <c r="L722" s="243">
        <f ca="1">+IFERROR(INDEX('Hoja de Trabajo para listado'!$A$155:$Z$1048576,MATCH($A722,'Hoja de Trabajo para listado'!$A$155:$A$1048576,0),MATCH((CUADRO!L$5&amp;$E722),'Hoja de Trabajo para listado'!$A$151:$Z$151,0)),0)+IFERROR(INDEX('Hoja de Trabajo para listado'!$AB$155:$BA$1048576,MATCH($A722,'Hoja de Trabajo para listado'!$AB$155:$AB$1048576,0),MATCH((CUADRO!L$5&amp;$E722),'Hoja de Trabajo para listado'!$AB$151:$BA$151,0)),0)+IFERROR(INDEX('Hoja de Trabajo para listado'!$BC$155:$CB$1048576,MATCH($A722,'Hoja de Trabajo para listado'!$BC$155:$BC$1048576,0),MATCH((CUADRO!L$5&amp;$E722),'Hoja de Trabajo para listado'!$BC$151:$CB$151,0)),0)+IFERROR(INDEX('Hoja de Trabajo para listado'!$DE$153:$DG$274,MATCH($A722,'Hoja de Trabajo para listado'!$DE$153:$DE$1048576,0),MATCH((CUADRO!L$5&amp;$E722),'Hoja de Trabajo para listado'!$DE$151:$DG$151,0)),0)+IFERROR(INDEX('Hoja de Trabajo para listado'!$CD$155:$DC$1048576,MATCH($A722,'Hoja de Trabajo para listado'!$CD$155:$CD$1048576,0),MATCH((CUADRO!L$5&amp;$E722),'Hoja de Trabajo para listado'!$CD$151:$DC$151,0)),0)</f>
        <v>0</v>
      </c>
      <c r="M722" s="243">
        <f ca="1">+IFERROR(INDEX('Hoja de Trabajo para listado'!$A$155:$Z$1048576,MATCH($A722,'Hoja de Trabajo para listado'!$A$155:$A$1048576,0),MATCH((CUADRO!M$5&amp;$E722),'Hoja de Trabajo para listado'!$A$151:$Z$151,0)),0)+IFERROR(INDEX('Hoja de Trabajo para listado'!$AB$155:$BA$1048576,MATCH($A722,'Hoja de Trabajo para listado'!$AB$155:$AB$1048576,0),MATCH((CUADRO!M$5&amp;$E722),'Hoja de Trabajo para listado'!$AB$151:$BA$151,0)),0)+IFERROR(INDEX('Hoja de Trabajo para listado'!$BC$155:$CB$1048576,MATCH($A722,'Hoja de Trabajo para listado'!$BC$155:$BC$1048576,0),MATCH((CUADRO!M$5&amp;$E722),'Hoja de Trabajo para listado'!$BC$151:$CB$151,0)),0)+IFERROR(INDEX('Hoja de Trabajo para listado'!$DE$153:$DG$274,MATCH($A722,'Hoja de Trabajo para listado'!$DE$153:$DE$1048576,0),MATCH((CUADRO!M$5&amp;$E722),'Hoja de Trabajo para listado'!$DE$151:$DG$151,0)),0)+IFERROR(INDEX('Hoja de Trabajo para listado'!$CD$155:$DC$1048576,MATCH($A722,'Hoja de Trabajo para listado'!$CD$155:$CD$1048576,0),MATCH((CUADRO!M$5&amp;$E722),'Hoja de Trabajo para listado'!$CD$151:$DC$151,0)),0)</f>
        <v>0</v>
      </c>
      <c r="N722" s="243">
        <f ca="1">+IFERROR(INDEX('Hoja de Trabajo para listado'!$A$155:$Z$1048576,MATCH($A722,'Hoja de Trabajo para listado'!$A$155:$A$1048576,0),MATCH((CUADRO!N$5&amp;$E722),'Hoja de Trabajo para listado'!$A$151:$Z$151,0)),0)+IFERROR(INDEX('Hoja de Trabajo para listado'!$AB$155:$BA$1048576,MATCH($A722,'Hoja de Trabajo para listado'!$AB$155:$AB$1048576,0),MATCH((CUADRO!N$5&amp;$E722),'Hoja de Trabajo para listado'!$AB$151:$BA$151,0)),0)+IFERROR(INDEX('Hoja de Trabajo para listado'!$BC$155:$CB$1048576,MATCH($A722,'Hoja de Trabajo para listado'!$BC$155:$BC$1048576,0),MATCH((CUADRO!N$5&amp;$E722),'Hoja de Trabajo para listado'!$BC$151:$CB$151,0)),0)+IFERROR(INDEX('Hoja de Trabajo para listado'!$DE$153:$DG$274,MATCH($A722,'Hoja de Trabajo para listado'!$DE$153:$DE$1048576,0),MATCH((CUADRO!N$5&amp;$E722),'Hoja de Trabajo para listado'!$DE$151:$DG$151,0)),0)+IFERROR(INDEX('Hoja de Trabajo para listado'!$CD$155:$DC$1048576,MATCH($A722,'Hoja de Trabajo para listado'!$CD$155:$CD$1048576,0),MATCH((CUADRO!N$5&amp;$E722),'Hoja de Trabajo para listado'!$CD$151:$DC$151,0)),0)</f>
        <v>0</v>
      </c>
      <c r="O722" s="243">
        <f ca="1">+IFERROR(INDEX('Hoja de Trabajo para listado'!$A$155:$Z$1048576,MATCH($A722,'Hoja de Trabajo para listado'!$A$155:$A$1048576,0),MATCH((CUADRO!O$5&amp;$E722),'Hoja de Trabajo para listado'!$A$151:$Z$151,0)),0)+IFERROR(INDEX('Hoja de Trabajo para listado'!$AB$155:$BA$1048576,MATCH($A722,'Hoja de Trabajo para listado'!$AB$155:$AB$1048576,0),MATCH((CUADRO!O$5&amp;$E722),'Hoja de Trabajo para listado'!$AB$151:$BA$151,0)),0)+IFERROR(INDEX('Hoja de Trabajo para listado'!$BC$155:$CB$1048576,MATCH($A722,'Hoja de Trabajo para listado'!$BC$155:$BC$1048576,0),MATCH((CUADRO!O$5&amp;$E722),'Hoja de Trabajo para listado'!$BC$151:$CB$151,0)),0)+IFERROR(INDEX('Hoja de Trabajo para listado'!$DE$153:$DG$274,MATCH($A722,'Hoja de Trabajo para listado'!$DE$153:$DE$1048576,0),MATCH((CUADRO!O$5&amp;$E722),'Hoja de Trabajo para listado'!$DE$151:$DG$151,0)),0)+IFERROR(INDEX('Hoja de Trabajo para listado'!$CD$155:$DC$1048576,MATCH($A722,'Hoja de Trabajo para listado'!$CD$155:$CD$1048576,0),MATCH((CUADRO!O$5&amp;$E722),'Hoja de Trabajo para listado'!$CD$151:$DC$151,0)),0)</f>
        <v>0</v>
      </c>
      <c r="P722" s="243">
        <f ca="1">+IFERROR(INDEX('Hoja de Trabajo para listado'!$A$155:$Z$1048576,MATCH($A722,'Hoja de Trabajo para listado'!$A$155:$A$1048576,0),MATCH((CUADRO!P$5&amp;$E722),'Hoja de Trabajo para listado'!$A$151:$Z$151,0)),0)+IFERROR(INDEX('Hoja de Trabajo para listado'!$AB$155:$BA$1048576,MATCH($A722,'Hoja de Trabajo para listado'!$AB$155:$AB$1048576,0),MATCH((CUADRO!P$5&amp;$E722),'Hoja de Trabajo para listado'!$AB$151:$BA$151,0)),0)+IFERROR(INDEX('Hoja de Trabajo para listado'!$BC$155:$CB$1048576,MATCH($A722,'Hoja de Trabajo para listado'!$BC$155:$BC$1048576,0),MATCH((CUADRO!P$5&amp;$E722),'Hoja de Trabajo para listado'!$BC$151:$CB$151,0)),0)+IFERROR(INDEX('Hoja de Trabajo para listado'!$DE$153:$DG$274,MATCH($A722,'Hoja de Trabajo para listado'!$DE$153:$DE$1048576,0),MATCH((CUADRO!P$5&amp;$E722),'Hoja de Trabajo para listado'!$DE$151:$DG$151,0)),0)+IFERROR(INDEX('Hoja de Trabajo para listado'!$CD$155:$DC$1048576,MATCH($A722,'Hoja de Trabajo para listado'!$CD$155:$CD$1048576,0),MATCH((CUADRO!P$5&amp;$E722),'Hoja de Trabajo para listado'!$CD$151:$DC$151,0)),0)</f>
        <v>0</v>
      </c>
      <c r="Q722" s="243">
        <f ca="1">+IFERROR(INDEX('Hoja de Trabajo para listado'!$A$155:$Z$1048576,MATCH($A722,'Hoja de Trabajo para listado'!$A$155:$A$1048576,0),MATCH((CUADRO!Q$5&amp;$E722),'Hoja de Trabajo para listado'!$A$151:$Z$151,0)),0)+IFERROR(INDEX('Hoja de Trabajo para listado'!$AB$155:$BA$1048576,MATCH($A722,'Hoja de Trabajo para listado'!$AB$155:$AB$1048576,0),MATCH((CUADRO!Q$5&amp;$E722),'Hoja de Trabajo para listado'!$AB$151:$BA$151,0)),0)+IFERROR(INDEX('Hoja de Trabajo para listado'!$BC$155:$CB$1048576,MATCH($A722,'Hoja de Trabajo para listado'!$BC$155:$BC$1048576,0),MATCH((CUADRO!Q$5&amp;$E722),'Hoja de Trabajo para listado'!$BC$151:$CB$151,0)),0)+IFERROR(INDEX('Hoja de Trabajo para listado'!$DE$153:$DG$274,MATCH($A722,'Hoja de Trabajo para listado'!$DE$153:$DE$1048576,0),MATCH((CUADRO!Q$5&amp;$E722),'Hoja de Trabajo para listado'!$DE$151:$DG$151,0)),0)+IFERROR(INDEX('Hoja de Trabajo para listado'!$CD$155:$DC$1048576,MATCH($A722,'Hoja de Trabajo para listado'!$CD$155:$CD$1048576,0),MATCH((CUADRO!Q$5&amp;$E722),'Hoja de Trabajo para listado'!$CD$151:$DC$151,0)),0)</f>
        <v>0</v>
      </c>
      <c r="R722" s="243">
        <f t="shared" ca="1" si="25"/>
        <v>0</v>
      </c>
      <c r="S722" s="249"/>
      <c r="T722" s="243">
        <f ca="1">+T723</f>
        <v>0</v>
      </c>
      <c r="U722" s="242">
        <f t="shared" si="26"/>
        <v>1</v>
      </c>
      <c r="V722" s="333" t="str">
        <f>+VLOOKUP(A722,bd_lista!$A$3:$E$590,5,FALSE)</f>
        <v>Gobiernos Autonomos Municipales</v>
      </c>
      <c r="W722" s="391" t="str">
        <f>+V722</f>
        <v>Gobiernos Autonomos Municipales</v>
      </c>
      <c r="X722" s="242">
        <f>+VLOOKUP(A722,[4]Sheet1!$A$13:$D$744,4,FALSE)</f>
        <v>0</v>
      </c>
      <c r="Y722" s="242" t="e">
        <f>+VLOOKUP(X722,bd_lista!$A$3:$C$590,3,FALSE)</f>
        <v>#N/A</v>
      </c>
      <c r="Z722" s="294">
        <f>+X722</f>
        <v>0</v>
      </c>
      <c r="AA722" s="295" t="e">
        <f>+Y722</f>
        <v>#N/A</v>
      </c>
    </row>
    <row r="723" spans="1:27" customFormat="1" ht="15" hidden="1" customHeight="1">
      <c r="A723" s="32">
        <v>1327</v>
      </c>
      <c r="B723" s="388"/>
      <c r="C723" s="247" t="str">
        <f>+VLOOKUP(A723,bd_lista!$A$3:$C$590,3,FALSE)</f>
        <v>Gobierno Autónomo Municipal de Capinota</v>
      </c>
      <c r="D723" s="390"/>
      <c r="E723" s="244" t="s">
        <v>1305</v>
      </c>
      <c r="F723" s="243">
        <f ca="1">+IFERROR(INDEX('Hoja de Trabajo para listado'!$A$155:$Z$1048576,MATCH($A723,'Hoja de Trabajo para listado'!$A$155:$A$1048576,0),MATCH((CUADRO!F$5&amp;$E723),'Hoja de Trabajo para listado'!$A$151:$Z$151,0)),0)+IFERROR(INDEX('Hoja de Trabajo para listado'!$AB$155:$BA$1048576,MATCH($A723,'Hoja de Trabajo para listado'!$AB$155:$AB$1048576,0),MATCH((CUADRO!F$5&amp;$E723),'Hoja de Trabajo para listado'!$AB$151:$BA$151,0)),0)+IFERROR(INDEX('Hoja de Trabajo para listado'!$BC$155:$CB$1048576,MATCH($A723,'Hoja de Trabajo para listado'!$BC$155:$BC$1048576,0),MATCH((CUADRO!F$5&amp;$E723),'Hoja de Trabajo para listado'!$BC$151:$CB$151,0)),0)+IFERROR(INDEX('Hoja de Trabajo para listado'!$DE$153:$DG$274,MATCH($A723,'Hoja de Trabajo para listado'!$DE$153:$DE$1048576,0),MATCH((CUADRO!F$5&amp;$E723),'Hoja de Trabajo para listado'!$DE$151:$DG$151,0)),0)+IFERROR(INDEX('Hoja de Trabajo para listado'!$CD$155:$DC$1048576,MATCH($A723,'Hoja de Trabajo para listado'!$CD$155:$CD$1048576,0),MATCH((CUADRO!F$5&amp;$E723),'Hoja de Trabajo para listado'!$CD$151:$DC$151,0)),0)</f>
        <v>0</v>
      </c>
      <c r="G723" s="243">
        <f ca="1">+IFERROR(INDEX('Hoja de Trabajo para listado'!$A$155:$Z$1048576,MATCH($A723,'Hoja de Trabajo para listado'!$A$155:$A$1048576,0),MATCH((CUADRO!G$5&amp;$E723),'Hoja de Trabajo para listado'!$A$151:$Z$151,0)),0)+IFERROR(INDEX('Hoja de Trabajo para listado'!$AB$155:$BA$1048576,MATCH($A723,'Hoja de Trabajo para listado'!$AB$155:$AB$1048576,0),MATCH((CUADRO!G$5&amp;$E723),'Hoja de Trabajo para listado'!$AB$151:$BA$151,0)),0)+IFERROR(INDEX('Hoja de Trabajo para listado'!$BC$155:$CB$1048576,MATCH($A723,'Hoja de Trabajo para listado'!$BC$155:$BC$1048576,0),MATCH((CUADRO!G$5&amp;$E723),'Hoja de Trabajo para listado'!$BC$151:$CB$151,0)),0)+IFERROR(INDEX('Hoja de Trabajo para listado'!$DE$153:$DG$274,MATCH($A723,'Hoja de Trabajo para listado'!$DE$153:$DE$1048576,0),MATCH((CUADRO!G$5&amp;$E723),'Hoja de Trabajo para listado'!$DE$151:$DG$151,0)),0)+IFERROR(INDEX('Hoja de Trabajo para listado'!$CD$155:$DC$1048576,MATCH($A723,'Hoja de Trabajo para listado'!$CD$155:$CD$1048576,0),MATCH((CUADRO!G$5&amp;$E723),'Hoja de Trabajo para listado'!$CD$151:$DC$151,0)),0)</f>
        <v>0</v>
      </c>
      <c r="H723" s="243">
        <f ca="1">+IFERROR(INDEX('Hoja de Trabajo para listado'!$A$155:$Z$1048576,MATCH($A723,'Hoja de Trabajo para listado'!$A$155:$A$1048576,0),MATCH((CUADRO!H$5&amp;$E723),'Hoja de Trabajo para listado'!$A$151:$Z$151,0)),0)+IFERROR(INDEX('Hoja de Trabajo para listado'!$AB$155:$BA$1048576,MATCH($A723,'Hoja de Trabajo para listado'!$AB$155:$AB$1048576,0),MATCH((CUADRO!H$5&amp;$E723),'Hoja de Trabajo para listado'!$AB$151:$BA$151,0)),0)+IFERROR(INDEX('Hoja de Trabajo para listado'!$BC$155:$CB$1048576,MATCH($A723,'Hoja de Trabajo para listado'!$BC$155:$BC$1048576,0),MATCH((CUADRO!H$5&amp;$E723),'Hoja de Trabajo para listado'!$BC$151:$CB$151,0)),0)+IFERROR(INDEX('Hoja de Trabajo para listado'!$DE$153:$DG$274,MATCH($A723,'Hoja de Trabajo para listado'!$DE$153:$DE$1048576,0),MATCH((CUADRO!H$5&amp;$E723),'Hoja de Trabajo para listado'!$DE$151:$DG$151,0)),0)+IFERROR(INDEX('Hoja de Trabajo para listado'!$CD$155:$DC$1048576,MATCH($A723,'Hoja de Trabajo para listado'!$CD$155:$CD$1048576,0),MATCH((CUADRO!H$5&amp;$E723),'Hoja de Trabajo para listado'!$CD$151:$DC$151,0)),0)</f>
        <v>0</v>
      </c>
      <c r="I723" s="243">
        <f ca="1">+IFERROR(INDEX('Hoja de Trabajo para listado'!$A$155:$Z$1048576,MATCH($A723,'Hoja de Trabajo para listado'!$A$155:$A$1048576,0),MATCH((CUADRO!I$5&amp;$E723),'Hoja de Trabajo para listado'!$A$151:$Z$151,0)),0)+IFERROR(INDEX('Hoja de Trabajo para listado'!$AB$155:$BA$1048576,MATCH($A723,'Hoja de Trabajo para listado'!$AB$155:$AB$1048576,0),MATCH((CUADRO!I$5&amp;$E723),'Hoja de Trabajo para listado'!$AB$151:$BA$151,0)),0)+IFERROR(INDEX('Hoja de Trabajo para listado'!$BC$155:$CB$1048576,MATCH($A723,'Hoja de Trabajo para listado'!$BC$155:$BC$1048576,0),MATCH((CUADRO!I$5&amp;$E723),'Hoja de Trabajo para listado'!$BC$151:$CB$151,0)),0)+IFERROR(INDEX('Hoja de Trabajo para listado'!$DE$153:$DG$274,MATCH($A723,'Hoja de Trabajo para listado'!$DE$153:$DE$1048576,0),MATCH((CUADRO!I$5&amp;$E723),'Hoja de Trabajo para listado'!$DE$151:$DG$151,0)),0)+IFERROR(INDEX('Hoja de Trabajo para listado'!$CD$155:$DC$1048576,MATCH($A723,'Hoja de Trabajo para listado'!$CD$155:$CD$1048576,0),MATCH((CUADRO!I$5&amp;$E723),'Hoja de Trabajo para listado'!$CD$151:$DC$151,0)),0)</f>
        <v>0</v>
      </c>
      <c r="J723" s="243">
        <f ca="1">+IFERROR(INDEX('Hoja de Trabajo para listado'!$A$155:$Z$1048576,MATCH($A723,'Hoja de Trabajo para listado'!$A$155:$A$1048576,0),MATCH((CUADRO!J$5&amp;$E723),'Hoja de Trabajo para listado'!$A$151:$Z$151,0)),0)+IFERROR(INDEX('Hoja de Trabajo para listado'!$AB$155:$BA$1048576,MATCH($A723,'Hoja de Trabajo para listado'!$AB$155:$AB$1048576,0),MATCH((CUADRO!J$5&amp;$E723),'Hoja de Trabajo para listado'!$AB$151:$BA$151,0)),0)+IFERROR(INDEX('Hoja de Trabajo para listado'!$BC$155:$CB$1048576,MATCH($A723,'Hoja de Trabajo para listado'!$BC$155:$BC$1048576,0),MATCH((CUADRO!J$5&amp;$E723),'Hoja de Trabajo para listado'!$BC$151:$CB$151,0)),0)+IFERROR(INDEX('Hoja de Trabajo para listado'!$DE$153:$DG$274,MATCH($A723,'Hoja de Trabajo para listado'!$DE$153:$DE$1048576,0),MATCH((CUADRO!J$5&amp;$E723),'Hoja de Trabajo para listado'!$DE$151:$DG$151,0)),0)+IFERROR(INDEX('Hoja de Trabajo para listado'!$CD$155:$DC$1048576,MATCH($A723,'Hoja de Trabajo para listado'!$CD$155:$CD$1048576,0),MATCH((CUADRO!J$5&amp;$E723),'Hoja de Trabajo para listado'!$CD$151:$DC$151,0)),0)</f>
        <v>0</v>
      </c>
      <c r="K723" s="243">
        <f ca="1">+IFERROR(INDEX('Hoja de Trabajo para listado'!$A$155:$Z$1048576,MATCH($A723,'Hoja de Trabajo para listado'!$A$155:$A$1048576,0),MATCH((CUADRO!K$5&amp;$E723),'Hoja de Trabajo para listado'!$A$151:$Z$151,0)),0)+IFERROR(INDEX('Hoja de Trabajo para listado'!$AB$155:$BA$1048576,MATCH($A723,'Hoja de Trabajo para listado'!$AB$155:$AB$1048576,0),MATCH((CUADRO!K$5&amp;$E723),'Hoja de Trabajo para listado'!$AB$151:$BA$151,0)),0)+IFERROR(INDEX('Hoja de Trabajo para listado'!$BC$155:$CB$1048576,MATCH($A723,'Hoja de Trabajo para listado'!$BC$155:$BC$1048576,0),MATCH((CUADRO!K$5&amp;$E723),'Hoja de Trabajo para listado'!$BC$151:$CB$151,0)),0)+IFERROR(INDEX('Hoja de Trabajo para listado'!$DE$153:$DG$274,MATCH($A723,'Hoja de Trabajo para listado'!$DE$153:$DE$1048576,0),MATCH((CUADRO!K$5&amp;$E723),'Hoja de Trabajo para listado'!$DE$151:$DG$151,0)),0)+IFERROR(INDEX('Hoja de Trabajo para listado'!$CD$155:$DC$1048576,MATCH($A723,'Hoja de Trabajo para listado'!$CD$155:$CD$1048576,0),MATCH((CUADRO!K$5&amp;$E723),'Hoja de Trabajo para listado'!$CD$151:$DC$151,0)),0)</f>
        <v>0</v>
      </c>
      <c r="L723" s="243">
        <f ca="1">+IFERROR(INDEX('Hoja de Trabajo para listado'!$A$155:$Z$1048576,MATCH($A723,'Hoja de Trabajo para listado'!$A$155:$A$1048576,0),MATCH((CUADRO!L$5&amp;$E723),'Hoja de Trabajo para listado'!$A$151:$Z$151,0)),0)+IFERROR(INDEX('Hoja de Trabajo para listado'!$AB$155:$BA$1048576,MATCH($A723,'Hoja de Trabajo para listado'!$AB$155:$AB$1048576,0),MATCH((CUADRO!L$5&amp;$E723),'Hoja de Trabajo para listado'!$AB$151:$BA$151,0)),0)+IFERROR(INDEX('Hoja de Trabajo para listado'!$BC$155:$CB$1048576,MATCH($A723,'Hoja de Trabajo para listado'!$BC$155:$BC$1048576,0),MATCH((CUADRO!L$5&amp;$E723),'Hoja de Trabajo para listado'!$BC$151:$CB$151,0)),0)+IFERROR(INDEX('Hoja de Trabajo para listado'!$DE$153:$DG$274,MATCH($A723,'Hoja de Trabajo para listado'!$DE$153:$DE$1048576,0),MATCH((CUADRO!L$5&amp;$E723),'Hoja de Trabajo para listado'!$DE$151:$DG$151,0)),0)+IFERROR(INDEX('Hoja de Trabajo para listado'!$CD$155:$DC$1048576,MATCH($A723,'Hoja de Trabajo para listado'!$CD$155:$CD$1048576,0),MATCH((CUADRO!L$5&amp;$E723),'Hoja de Trabajo para listado'!$CD$151:$DC$151,0)),0)</f>
        <v>0</v>
      </c>
      <c r="M723" s="243">
        <f ca="1">+IFERROR(INDEX('Hoja de Trabajo para listado'!$A$155:$Z$1048576,MATCH($A723,'Hoja de Trabajo para listado'!$A$155:$A$1048576,0),MATCH((CUADRO!M$5&amp;$E723),'Hoja de Trabajo para listado'!$A$151:$Z$151,0)),0)+IFERROR(INDEX('Hoja de Trabajo para listado'!$AB$155:$BA$1048576,MATCH($A723,'Hoja de Trabajo para listado'!$AB$155:$AB$1048576,0),MATCH((CUADRO!M$5&amp;$E723),'Hoja de Trabajo para listado'!$AB$151:$BA$151,0)),0)+IFERROR(INDEX('Hoja de Trabajo para listado'!$BC$155:$CB$1048576,MATCH($A723,'Hoja de Trabajo para listado'!$BC$155:$BC$1048576,0),MATCH((CUADRO!M$5&amp;$E723),'Hoja de Trabajo para listado'!$BC$151:$CB$151,0)),0)+IFERROR(INDEX('Hoja de Trabajo para listado'!$DE$153:$DG$274,MATCH($A723,'Hoja de Trabajo para listado'!$DE$153:$DE$1048576,0),MATCH((CUADRO!M$5&amp;$E723),'Hoja de Trabajo para listado'!$DE$151:$DG$151,0)),0)+IFERROR(INDEX('Hoja de Trabajo para listado'!$CD$155:$DC$1048576,MATCH($A723,'Hoja de Trabajo para listado'!$CD$155:$CD$1048576,0),MATCH((CUADRO!M$5&amp;$E723),'Hoja de Trabajo para listado'!$CD$151:$DC$151,0)),0)</f>
        <v>0</v>
      </c>
      <c r="N723" s="243">
        <f ca="1">+IFERROR(INDEX('Hoja de Trabajo para listado'!$A$155:$Z$1048576,MATCH($A723,'Hoja de Trabajo para listado'!$A$155:$A$1048576,0),MATCH((CUADRO!N$5&amp;$E723),'Hoja de Trabajo para listado'!$A$151:$Z$151,0)),0)+IFERROR(INDEX('Hoja de Trabajo para listado'!$AB$155:$BA$1048576,MATCH($A723,'Hoja de Trabajo para listado'!$AB$155:$AB$1048576,0),MATCH((CUADRO!N$5&amp;$E723),'Hoja de Trabajo para listado'!$AB$151:$BA$151,0)),0)+IFERROR(INDEX('Hoja de Trabajo para listado'!$BC$155:$CB$1048576,MATCH($A723,'Hoja de Trabajo para listado'!$BC$155:$BC$1048576,0),MATCH((CUADRO!N$5&amp;$E723),'Hoja de Trabajo para listado'!$BC$151:$CB$151,0)),0)+IFERROR(INDEX('Hoja de Trabajo para listado'!$DE$153:$DG$274,MATCH($A723,'Hoja de Trabajo para listado'!$DE$153:$DE$1048576,0),MATCH((CUADRO!N$5&amp;$E723),'Hoja de Trabajo para listado'!$DE$151:$DG$151,0)),0)+IFERROR(INDEX('Hoja de Trabajo para listado'!$CD$155:$DC$1048576,MATCH($A723,'Hoja de Trabajo para listado'!$CD$155:$CD$1048576,0),MATCH((CUADRO!N$5&amp;$E723),'Hoja de Trabajo para listado'!$CD$151:$DC$151,0)),0)</f>
        <v>0</v>
      </c>
      <c r="O723" s="243">
        <f ca="1">+IFERROR(INDEX('Hoja de Trabajo para listado'!$A$155:$Z$1048576,MATCH($A723,'Hoja de Trabajo para listado'!$A$155:$A$1048576,0),MATCH((CUADRO!O$5&amp;$E723),'Hoja de Trabajo para listado'!$A$151:$Z$151,0)),0)+IFERROR(INDEX('Hoja de Trabajo para listado'!$AB$155:$BA$1048576,MATCH($A723,'Hoja de Trabajo para listado'!$AB$155:$AB$1048576,0),MATCH((CUADRO!O$5&amp;$E723),'Hoja de Trabajo para listado'!$AB$151:$BA$151,0)),0)+IFERROR(INDEX('Hoja de Trabajo para listado'!$BC$155:$CB$1048576,MATCH($A723,'Hoja de Trabajo para listado'!$BC$155:$BC$1048576,0),MATCH((CUADRO!O$5&amp;$E723),'Hoja de Trabajo para listado'!$BC$151:$CB$151,0)),0)+IFERROR(INDEX('Hoja de Trabajo para listado'!$DE$153:$DG$274,MATCH($A723,'Hoja de Trabajo para listado'!$DE$153:$DE$1048576,0),MATCH((CUADRO!O$5&amp;$E723),'Hoja de Trabajo para listado'!$DE$151:$DG$151,0)),0)+IFERROR(INDEX('Hoja de Trabajo para listado'!$CD$155:$DC$1048576,MATCH($A723,'Hoja de Trabajo para listado'!$CD$155:$CD$1048576,0),MATCH((CUADRO!O$5&amp;$E723),'Hoja de Trabajo para listado'!$CD$151:$DC$151,0)),0)</f>
        <v>0</v>
      </c>
      <c r="P723" s="243">
        <f ca="1">+IFERROR(INDEX('Hoja de Trabajo para listado'!$A$155:$Z$1048576,MATCH($A723,'Hoja de Trabajo para listado'!$A$155:$A$1048576,0),MATCH((CUADRO!P$5&amp;$E723),'Hoja de Trabajo para listado'!$A$151:$Z$151,0)),0)+IFERROR(INDEX('Hoja de Trabajo para listado'!$AB$155:$BA$1048576,MATCH($A723,'Hoja de Trabajo para listado'!$AB$155:$AB$1048576,0),MATCH((CUADRO!P$5&amp;$E723),'Hoja de Trabajo para listado'!$AB$151:$BA$151,0)),0)+IFERROR(INDEX('Hoja de Trabajo para listado'!$BC$155:$CB$1048576,MATCH($A723,'Hoja de Trabajo para listado'!$BC$155:$BC$1048576,0),MATCH((CUADRO!P$5&amp;$E723),'Hoja de Trabajo para listado'!$BC$151:$CB$151,0)),0)+IFERROR(INDEX('Hoja de Trabajo para listado'!$DE$153:$DG$274,MATCH($A723,'Hoja de Trabajo para listado'!$DE$153:$DE$1048576,0),MATCH((CUADRO!P$5&amp;$E723),'Hoja de Trabajo para listado'!$DE$151:$DG$151,0)),0)+IFERROR(INDEX('Hoja de Trabajo para listado'!$CD$155:$DC$1048576,MATCH($A723,'Hoja de Trabajo para listado'!$CD$155:$CD$1048576,0),MATCH((CUADRO!P$5&amp;$E723),'Hoja de Trabajo para listado'!$CD$151:$DC$151,0)),0)</f>
        <v>0</v>
      </c>
      <c r="Q723" s="243">
        <f ca="1">+IFERROR(INDEX('Hoja de Trabajo para listado'!$A$155:$Z$1048576,MATCH($A723,'Hoja de Trabajo para listado'!$A$155:$A$1048576,0),MATCH((CUADRO!Q$5&amp;$E723),'Hoja de Trabajo para listado'!$A$151:$Z$151,0)),0)+IFERROR(INDEX('Hoja de Trabajo para listado'!$AB$155:$BA$1048576,MATCH($A723,'Hoja de Trabajo para listado'!$AB$155:$AB$1048576,0),MATCH((CUADRO!Q$5&amp;$E723),'Hoja de Trabajo para listado'!$AB$151:$BA$151,0)),0)+IFERROR(INDEX('Hoja de Trabajo para listado'!$BC$155:$CB$1048576,MATCH($A723,'Hoja de Trabajo para listado'!$BC$155:$BC$1048576,0),MATCH((CUADRO!Q$5&amp;$E723),'Hoja de Trabajo para listado'!$BC$151:$CB$151,0)),0)+IFERROR(INDEX('Hoja de Trabajo para listado'!$DE$153:$DG$274,MATCH($A723,'Hoja de Trabajo para listado'!$DE$153:$DE$1048576,0),MATCH((CUADRO!Q$5&amp;$E723),'Hoja de Trabajo para listado'!$DE$151:$DG$151,0)),0)+IFERROR(INDEX('Hoja de Trabajo para listado'!$CD$155:$DC$1048576,MATCH($A723,'Hoja de Trabajo para listado'!$CD$155:$CD$1048576,0),MATCH((CUADRO!Q$5&amp;$E723),'Hoja de Trabajo para listado'!$CD$151:$DC$151,0)),0)</f>
        <v>0</v>
      </c>
      <c r="R723" s="243">
        <f t="shared" ca="1" si="25"/>
        <v>0</v>
      </c>
      <c r="S723" s="249">
        <f ca="1">+R722+R723</f>
        <v>0</v>
      </c>
      <c r="T723" s="243">
        <f ca="1">+S723</f>
        <v>0</v>
      </c>
      <c r="U723" s="242">
        <f t="shared" si="26"/>
        <v>2</v>
      </c>
      <c r="V723" s="333" t="str">
        <f>+VLOOKUP(A723,bd_lista!$A$3:$E$590,5,FALSE)</f>
        <v>Gobiernos Autonomos Municipales</v>
      </c>
      <c r="W723" s="392"/>
      <c r="X723" s="242">
        <f>+VLOOKUP(A723,[4]Sheet1!$A$13:$D$744,4,FALSE)</f>
        <v>0</v>
      </c>
      <c r="Y723" s="242" t="e">
        <f>+VLOOKUP(X723,bd_lista!$A$3:$C$590,3,FALSE)</f>
        <v>#N/A</v>
      </c>
      <c r="Z723" s="292"/>
      <c r="AA723" s="293"/>
    </row>
    <row r="724" spans="1:27" customFormat="1" ht="15" hidden="1" customHeight="1">
      <c r="A724" s="32">
        <v>1328</v>
      </c>
      <c r="B724" s="387">
        <f>+A724</f>
        <v>1328</v>
      </c>
      <c r="C724" s="247" t="str">
        <f>+VLOOKUP(A724,bd_lista!$A$3:$C$590,3,FALSE)</f>
        <v>Gobierno Autónomo Municipal de Santivañez</v>
      </c>
      <c r="D724" s="389" t="str">
        <f>+C724</f>
        <v>Gobierno Autónomo Municipal de Santivañez</v>
      </c>
      <c r="E724" s="242" t="s">
        <v>1304</v>
      </c>
      <c r="F724" s="243">
        <f ca="1">+IFERROR(INDEX('Hoja de Trabajo para listado'!$A$155:$Z$1048576,MATCH($A724,'Hoja de Trabajo para listado'!$A$155:$A$1048576,0),MATCH((CUADRO!F$5&amp;$E724),'Hoja de Trabajo para listado'!$A$151:$Z$151,0)),0)+IFERROR(INDEX('Hoja de Trabajo para listado'!$AB$155:$BA$1048576,MATCH($A724,'Hoja de Trabajo para listado'!$AB$155:$AB$1048576,0),MATCH((CUADRO!F$5&amp;$E724),'Hoja de Trabajo para listado'!$AB$151:$BA$151,0)),0)+IFERROR(INDEX('Hoja de Trabajo para listado'!$BC$155:$CB$1048576,MATCH($A724,'Hoja de Trabajo para listado'!$BC$155:$BC$1048576,0),MATCH((CUADRO!F$5&amp;$E724),'Hoja de Trabajo para listado'!$BC$151:$CB$151,0)),0)+IFERROR(INDEX('Hoja de Trabajo para listado'!$DE$153:$DG$274,MATCH($A724,'Hoja de Trabajo para listado'!$DE$153:$DE$1048576,0),MATCH((CUADRO!F$5&amp;$E724),'Hoja de Trabajo para listado'!$DE$151:$DG$151,0)),0)+IFERROR(INDEX('Hoja de Trabajo para listado'!$CD$155:$DC$1048576,MATCH($A724,'Hoja de Trabajo para listado'!$CD$155:$CD$1048576,0),MATCH((CUADRO!F$5&amp;$E724),'Hoja de Trabajo para listado'!$CD$151:$DC$151,0)),0)</f>
        <v>0</v>
      </c>
      <c r="G724" s="243">
        <f ca="1">+IFERROR(INDEX('Hoja de Trabajo para listado'!$A$155:$Z$1048576,MATCH($A724,'Hoja de Trabajo para listado'!$A$155:$A$1048576,0),MATCH((CUADRO!G$5&amp;$E724),'Hoja de Trabajo para listado'!$A$151:$Z$151,0)),0)+IFERROR(INDEX('Hoja de Trabajo para listado'!$AB$155:$BA$1048576,MATCH($A724,'Hoja de Trabajo para listado'!$AB$155:$AB$1048576,0),MATCH((CUADRO!G$5&amp;$E724),'Hoja de Trabajo para listado'!$AB$151:$BA$151,0)),0)+IFERROR(INDEX('Hoja de Trabajo para listado'!$BC$155:$CB$1048576,MATCH($A724,'Hoja de Trabajo para listado'!$BC$155:$BC$1048576,0),MATCH((CUADRO!G$5&amp;$E724),'Hoja de Trabajo para listado'!$BC$151:$CB$151,0)),0)+IFERROR(INDEX('Hoja de Trabajo para listado'!$DE$153:$DG$274,MATCH($A724,'Hoja de Trabajo para listado'!$DE$153:$DE$1048576,0),MATCH((CUADRO!G$5&amp;$E724),'Hoja de Trabajo para listado'!$DE$151:$DG$151,0)),0)+IFERROR(INDEX('Hoja de Trabajo para listado'!$CD$155:$DC$1048576,MATCH($A724,'Hoja de Trabajo para listado'!$CD$155:$CD$1048576,0),MATCH((CUADRO!G$5&amp;$E724),'Hoja de Trabajo para listado'!$CD$151:$DC$151,0)),0)</f>
        <v>0</v>
      </c>
      <c r="H724" s="243">
        <f ca="1">+IFERROR(INDEX('Hoja de Trabajo para listado'!$A$155:$Z$1048576,MATCH($A724,'Hoja de Trabajo para listado'!$A$155:$A$1048576,0),MATCH((CUADRO!H$5&amp;$E724),'Hoja de Trabajo para listado'!$A$151:$Z$151,0)),0)+IFERROR(INDEX('Hoja de Trabajo para listado'!$AB$155:$BA$1048576,MATCH($A724,'Hoja de Trabajo para listado'!$AB$155:$AB$1048576,0),MATCH((CUADRO!H$5&amp;$E724),'Hoja de Trabajo para listado'!$AB$151:$BA$151,0)),0)+IFERROR(INDEX('Hoja de Trabajo para listado'!$BC$155:$CB$1048576,MATCH($A724,'Hoja de Trabajo para listado'!$BC$155:$BC$1048576,0),MATCH((CUADRO!H$5&amp;$E724),'Hoja de Trabajo para listado'!$BC$151:$CB$151,0)),0)+IFERROR(INDEX('Hoja de Trabajo para listado'!$DE$153:$DG$274,MATCH($A724,'Hoja de Trabajo para listado'!$DE$153:$DE$1048576,0),MATCH((CUADRO!H$5&amp;$E724),'Hoja de Trabajo para listado'!$DE$151:$DG$151,0)),0)+IFERROR(INDEX('Hoja de Trabajo para listado'!$CD$155:$DC$1048576,MATCH($A724,'Hoja de Trabajo para listado'!$CD$155:$CD$1048576,0),MATCH((CUADRO!H$5&amp;$E724),'Hoja de Trabajo para listado'!$CD$151:$DC$151,0)),0)</f>
        <v>0</v>
      </c>
      <c r="I724" s="243">
        <f ca="1">+IFERROR(INDEX('Hoja de Trabajo para listado'!$A$155:$Z$1048576,MATCH($A724,'Hoja de Trabajo para listado'!$A$155:$A$1048576,0),MATCH((CUADRO!I$5&amp;$E724),'Hoja de Trabajo para listado'!$A$151:$Z$151,0)),0)+IFERROR(INDEX('Hoja de Trabajo para listado'!$AB$155:$BA$1048576,MATCH($A724,'Hoja de Trabajo para listado'!$AB$155:$AB$1048576,0),MATCH((CUADRO!I$5&amp;$E724),'Hoja de Trabajo para listado'!$AB$151:$BA$151,0)),0)+IFERROR(INDEX('Hoja de Trabajo para listado'!$BC$155:$CB$1048576,MATCH($A724,'Hoja de Trabajo para listado'!$BC$155:$BC$1048576,0),MATCH((CUADRO!I$5&amp;$E724),'Hoja de Trabajo para listado'!$BC$151:$CB$151,0)),0)+IFERROR(INDEX('Hoja de Trabajo para listado'!$DE$153:$DG$274,MATCH($A724,'Hoja de Trabajo para listado'!$DE$153:$DE$1048576,0),MATCH((CUADRO!I$5&amp;$E724),'Hoja de Trabajo para listado'!$DE$151:$DG$151,0)),0)+IFERROR(INDEX('Hoja de Trabajo para listado'!$CD$155:$DC$1048576,MATCH($A724,'Hoja de Trabajo para listado'!$CD$155:$CD$1048576,0),MATCH((CUADRO!I$5&amp;$E724),'Hoja de Trabajo para listado'!$CD$151:$DC$151,0)),0)</f>
        <v>0</v>
      </c>
      <c r="J724" s="243">
        <f ca="1">+IFERROR(INDEX('Hoja de Trabajo para listado'!$A$155:$Z$1048576,MATCH($A724,'Hoja de Trabajo para listado'!$A$155:$A$1048576,0),MATCH((CUADRO!J$5&amp;$E724),'Hoja de Trabajo para listado'!$A$151:$Z$151,0)),0)+IFERROR(INDEX('Hoja de Trabajo para listado'!$AB$155:$BA$1048576,MATCH($A724,'Hoja de Trabajo para listado'!$AB$155:$AB$1048576,0),MATCH((CUADRO!J$5&amp;$E724),'Hoja de Trabajo para listado'!$AB$151:$BA$151,0)),0)+IFERROR(INDEX('Hoja de Trabajo para listado'!$BC$155:$CB$1048576,MATCH($A724,'Hoja de Trabajo para listado'!$BC$155:$BC$1048576,0),MATCH((CUADRO!J$5&amp;$E724),'Hoja de Trabajo para listado'!$BC$151:$CB$151,0)),0)+IFERROR(INDEX('Hoja de Trabajo para listado'!$DE$153:$DG$274,MATCH($A724,'Hoja de Trabajo para listado'!$DE$153:$DE$1048576,0),MATCH((CUADRO!J$5&amp;$E724),'Hoja de Trabajo para listado'!$DE$151:$DG$151,0)),0)+IFERROR(INDEX('Hoja de Trabajo para listado'!$CD$155:$DC$1048576,MATCH($A724,'Hoja de Trabajo para listado'!$CD$155:$CD$1048576,0),MATCH((CUADRO!J$5&amp;$E724),'Hoja de Trabajo para listado'!$CD$151:$DC$151,0)),0)</f>
        <v>0</v>
      </c>
      <c r="K724" s="243">
        <f ca="1">+IFERROR(INDEX('Hoja de Trabajo para listado'!$A$155:$Z$1048576,MATCH($A724,'Hoja de Trabajo para listado'!$A$155:$A$1048576,0),MATCH((CUADRO!K$5&amp;$E724),'Hoja de Trabajo para listado'!$A$151:$Z$151,0)),0)+IFERROR(INDEX('Hoja de Trabajo para listado'!$AB$155:$BA$1048576,MATCH($A724,'Hoja de Trabajo para listado'!$AB$155:$AB$1048576,0),MATCH((CUADRO!K$5&amp;$E724),'Hoja de Trabajo para listado'!$AB$151:$BA$151,0)),0)+IFERROR(INDEX('Hoja de Trabajo para listado'!$BC$155:$CB$1048576,MATCH($A724,'Hoja de Trabajo para listado'!$BC$155:$BC$1048576,0),MATCH((CUADRO!K$5&amp;$E724),'Hoja de Trabajo para listado'!$BC$151:$CB$151,0)),0)+IFERROR(INDEX('Hoja de Trabajo para listado'!$DE$153:$DG$274,MATCH($A724,'Hoja de Trabajo para listado'!$DE$153:$DE$1048576,0),MATCH((CUADRO!K$5&amp;$E724),'Hoja de Trabajo para listado'!$DE$151:$DG$151,0)),0)+IFERROR(INDEX('Hoja de Trabajo para listado'!$CD$155:$DC$1048576,MATCH($A724,'Hoja de Trabajo para listado'!$CD$155:$CD$1048576,0),MATCH((CUADRO!K$5&amp;$E724),'Hoja de Trabajo para listado'!$CD$151:$DC$151,0)),0)</f>
        <v>0</v>
      </c>
      <c r="L724" s="243">
        <f ca="1">+IFERROR(INDEX('Hoja de Trabajo para listado'!$A$155:$Z$1048576,MATCH($A724,'Hoja de Trabajo para listado'!$A$155:$A$1048576,0),MATCH((CUADRO!L$5&amp;$E724),'Hoja de Trabajo para listado'!$A$151:$Z$151,0)),0)+IFERROR(INDEX('Hoja de Trabajo para listado'!$AB$155:$BA$1048576,MATCH($A724,'Hoja de Trabajo para listado'!$AB$155:$AB$1048576,0),MATCH((CUADRO!L$5&amp;$E724),'Hoja de Trabajo para listado'!$AB$151:$BA$151,0)),0)+IFERROR(INDEX('Hoja de Trabajo para listado'!$BC$155:$CB$1048576,MATCH($A724,'Hoja de Trabajo para listado'!$BC$155:$BC$1048576,0),MATCH((CUADRO!L$5&amp;$E724),'Hoja de Trabajo para listado'!$BC$151:$CB$151,0)),0)+IFERROR(INDEX('Hoja de Trabajo para listado'!$DE$153:$DG$274,MATCH($A724,'Hoja de Trabajo para listado'!$DE$153:$DE$1048576,0),MATCH((CUADRO!L$5&amp;$E724),'Hoja de Trabajo para listado'!$DE$151:$DG$151,0)),0)+IFERROR(INDEX('Hoja de Trabajo para listado'!$CD$155:$DC$1048576,MATCH($A724,'Hoja de Trabajo para listado'!$CD$155:$CD$1048576,0),MATCH((CUADRO!L$5&amp;$E724),'Hoja de Trabajo para listado'!$CD$151:$DC$151,0)),0)</f>
        <v>0</v>
      </c>
      <c r="M724" s="243">
        <f ca="1">+IFERROR(INDEX('Hoja de Trabajo para listado'!$A$155:$Z$1048576,MATCH($A724,'Hoja de Trabajo para listado'!$A$155:$A$1048576,0),MATCH((CUADRO!M$5&amp;$E724),'Hoja de Trabajo para listado'!$A$151:$Z$151,0)),0)+IFERROR(INDEX('Hoja de Trabajo para listado'!$AB$155:$BA$1048576,MATCH($A724,'Hoja de Trabajo para listado'!$AB$155:$AB$1048576,0),MATCH((CUADRO!M$5&amp;$E724),'Hoja de Trabajo para listado'!$AB$151:$BA$151,0)),0)+IFERROR(INDEX('Hoja de Trabajo para listado'!$BC$155:$CB$1048576,MATCH($A724,'Hoja de Trabajo para listado'!$BC$155:$BC$1048576,0),MATCH((CUADRO!M$5&amp;$E724),'Hoja de Trabajo para listado'!$BC$151:$CB$151,0)),0)+IFERROR(INDEX('Hoja de Trabajo para listado'!$DE$153:$DG$274,MATCH($A724,'Hoja de Trabajo para listado'!$DE$153:$DE$1048576,0),MATCH((CUADRO!M$5&amp;$E724),'Hoja de Trabajo para listado'!$DE$151:$DG$151,0)),0)+IFERROR(INDEX('Hoja de Trabajo para listado'!$CD$155:$DC$1048576,MATCH($A724,'Hoja de Trabajo para listado'!$CD$155:$CD$1048576,0),MATCH((CUADRO!M$5&amp;$E724),'Hoja de Trabajo para listado'!$CD$151:$DC$151,0)),0)</f>
        <v>0</v>
      </c>
      <c r="N724" s="243">
        <f ca="1">+IFERROR(INDEX('Hoja de Trabajo para listado'!$A$155:$Z$1048576,MATCH($A724,'Hoja de Trabajo para listado'!$A$155:$A$1048576,0),MATCH((CUADRO!N$5&amp;$E724),'Hoja de Trabajo para listado'!$A$151:$Z$151,0)),0)+IFERROR(INDEX('Hoja de Trabajo para listado'!$AB$155:$BA$1048576,MATCH($A724,'Hoja de Trabajo para listado'!$AB$155:$AB$1048576,0),MATCH((CUADRO!N$5&amp;$E724),'Hoja de Trabajo para listado'!$AB$151:$BA$151,0)),0)+IFERROR(INDEX('Hoja de Trabajo para listado'!$BC$155:$CB$1048576,MATCH($A724,'Hoja de Trabajo para listado'!$BC$155:$BC$1048576,0),MATCH((CUADRO!N$5&amp;$E724),'Hoja de Trabajo para listado'!$BC$151:$CB$151,0)),0)+IFERROR(INDEX('Hoja de Trabajo para listado'!$DE$153:$DG$274,MATCH($A724,'Hoja de Trabajo para listado'!$DE$153:$DE$1048576,0),MATCH((CUADRO!N$5&amp;$E724),'Hoja de Trabajo para listado'!$DE$151:$DG$151,0)),0)+IFERROR(INDEX('Hoja de Trabajo para listado'!$CD$155:$DC$1048576,MATCH($A724,'Hoja de Trabajo para listado'!$CD$155:$CD$1048576,0),MATCH((CUADRO!N$5&amp;$E724),'Hoja de Trabajo para listado'!$CD$151:$DC$151,0)),0)</f>
        <v>0</v>
      </c>
      <c r="O724" s="243">
        <f ca="1">+IFERROR(INDEX('Hoja de Trabajo para listado'!$A$155:$Z$1048576,MATCH($A724,'Hoja de Trabajo para listado'!$A$155:$A$1048576,0),MATCH((CUADRO!O$5&amp;$E724),'Hoja de Trabajo para listado'!$A$151:$Z$151,0)),0)+IFERROR(INDEX('Hoja de Trabajo para listado'!$AB$155:$BA$1048576,MATCH($A724,'Hoja de Trabajo para listado'!$AB$155:$AB$1048576,0),MATCH((CUADRO!O$5&amp;$E724),'Hoja de Trabajo para listado'!$AB$151:$BA$151,0)),0)+IFERROR(INDEX('Hoja de Trabajo para listado'!$BC$155:$CB$1048576,MATCH($A724,'Hoja de Trabajo para listado'!$BC$155:$BC$1048576,0),MATCH((CUADRO!O$5&amp;$E724),'Hoja de Trabajo para listado'!$BC$151:$CB$151,0)),0)+IFERROR(INDEX('Hoja de Trabajo para listado'!$DE$153:$DG$274,MATCH($A724,'Hoja de Trabajo para listado'!$DE$153:$DE$1048576,0),MATCH((CUADRO!O$5&amp;$E724),'Hoja de Trabajo para listado'!$DE$151:$DG$151,0)),0)+IFERROR(INDEX('Hoja de Trabajo para listado'!$CD$155:$DC$1048576,MATCH($A724,'Hoja de Trabajo para listado'!$CD$155:$CD$1048576,0),MATCH((CUADRO!O$5&amp;$E724),'Hoja de Trabajo para listado'!$CD$151:$DC$151,0)),0)</f>
        <v>0</v>
      </c>
      <c r="P724" s="243">
        <f ca="1">+IFERROR(INDEX('Hoja de Trabajo para listado'!$A$155:$Z$1048576,MATCH($A724,'Hoja de Trabajo para listado'!$A$155:$A$1048576,0),MATCH((CUADRO!P$5&amp;$E724),'Hoja de Trabajo para listado'!$A$151:$Z$151,0)),0)+IFERROR(INDEX('Hoja de Trabajo para listado'!$AB$155:$BA$1048576,MATCH($A724,'Hoja de Trabajo para listado'!$AB$155:$AB$1048576,0),MATCH((CUADRO!P$5&amp;$E724),'Hoja de Trabajo para listado'!$AB$151:$BA$151,0)),0)+IFERROR(INDEX('Hoja de Trabajo para listado'!$BC$155:$CB$1048576,MATCH($A724,'Hoja de Trabajo para listado'!$BC$155:$BC$1048576,0),MATCH((CUADRO!P$5&amp;$E724),'Hoja de Trabajo para listado'!$BC$151:$CB$151,0)),0)+IFERROR(INDEX('Hoja de Trabajo para listado'!$DE$153:$DG$274,MATCH($A724,'Hoja de Trabajo para listado'!$DE$153:$DE$1048576,0),MATCH((CUADRO!P$5&amp;$E724),'Hoja de Trabajo para listado'!$DE$151:$DG$151,0)),0)+IFERROR(INDEX('Hoja de Trabajo para listado'!$CD$155:$DC$1048576,MATCH($A724,'Hoja de Trabajo para listado'!$CD$155:$CD$1048576,0),MATCH((CUADRO!P$5&amp;$E724),'Hoja de Trabajo para listado'!$CD$151:$DC$151,0)),0)</f>
        <v>0</v>
      </c>
      <c r="Q724" s="243">
        <f ca="1">+IFERROR(INDEX('Hoja de Trabajo para listado'!$A$155:$Z$1048576,MATCH($A724,'Hoja de Trabajo para listado'!$A$155:$A$1048576,0),MATCH((CUADRO!Q$5&amp;$E724),'Hoja de Trabajo para listado'!$A$151:$Z$151,0)),0)+IFERROR(INDEX('Hoja de Trabajo para listado'!$AB$155:$BA$1048576,MATCH($A724,'Hoja de Trabajo para listado'!$AB$155:$AB$1048576,0),MATCH((CUADRO!Q$5&amp;$E724),'Hoja de Trabajo para listado'!$AB$151:$BA$151,0)),0)+IFERROR(INDEX('Hoja de Trabajo para listado'!$BC$155:$CB$1048576,MATCH($A724,'Hoja de Trabajo para listado'!$BC$155:$BC$1048576,0),MATCH((CUADRO!Q$5&amp;$E724),'Hoja de Trabajo para listado'!$BC$151:$CB$151,0)),0)+IFERROR(INDEX('Hoja de Trabajo para listado'!$DE$153:$DG$274,MATCH($A724,'Hoja de Trabajo para listado'!$DE$153:$DE$1048576,0),MATCH((CUADRO!Q$5&amp;$E724),'Hoja de Trabajo para listado'!$DE$151:$DG$151,0)),0)+IFERROR(INDEX('Hoja de Trabajo para listado'!$CD$155:$DC$1048576,MATCH($A724,'Hoja de Trabajo para listado'!$CD$155:$CD$1048576,0),MATCH((CUADRO!Q$5&amp;$E724),'Hoja de Trabajo para listado'!$CD$151:$DC$151,0)),0)</f>
        <v>0</v>
      </c>
      <c r="R724" s="243">
        <f t="shared" ca="1" si="25"/>
        <v>0</v>
      </c>
      <c r="S724" s="249"/>
      <c r="T724" s="243">
        <f ca="1">+T725</f>
        <v>0</v>
      </c>
      <c r="U724" s="242">
        <f t="shared" si="26"/>
        <v>1</v>
      </c>
      <c r="V724" s="333" t="str">
        <f>+VLOOKUP(A724,bd_lista!$A$3:$E$590,5,FALSE)</f>
        <v>Gobiernos Autonomos Municipales</v>
      </c>
      <c r="W724" s="391" t="str">
        <f>+V724</f>
        <v>Gobiernos Autonomos Municipales</v>
      </c>
      <c r="X724" s="242">
        <f>+VLOOKUP(A724,[4]Sheet1!$A$13:$D$744,4,FALSE)</f>
        <v>0</v>
      </c>
      <c r="Y724" s="242" t="e">
        <f>+VLOOKUP(X724,bd_lista!$A$3:$C$590,3,FALSE)</f>
        <v>#N/A</v>
      </c>
      <c r="Z724" s="294">
        <f>+X724</f>
        <v>0</v>
      </c>
      <c r="AA724" s="295" t="e">
        <f>+Y724</f>
        <v>#N/A</v>
      </c>
    </row>
    <row r="725" spans="1:27" customFormat="1" ht="15" hidden="1" customHeight="1">
      <c r="A725" s="32">
        <v>1328</v>
      </c>
      <c r="B725" s="388"/>
      <c r="C725" s="247" t="str">
        <f>+VLOOKUP(A725,bd_lista!$A$3:$C$590,3,FALSE)</f>
        <v>Gobierno Autónomo Municipal de Santivañez</v>
      </c>
      <c r="D725" s="390"/>
      <c r="E725" s="244" t="s">
        <v>1305</v>
      </c>
      <c r="F725" s="243">
        <f ca="1">+IFERROR(INDEX('Hoja de Trabajo para listado'!$A$155:$Z$1048576,MATCH($A725,'Hoja de Trabajo para listado'!$A$155:$A$1048576,0),MATCH((CUADRO!F$5&amp;$E725),'Hoja de Trabajo para listado'!$A$151:$Z$151,0)),0)+IFERROR(INDEX('Hoja de Trabajo para listado'!$AB$155:$BA$1048576,MATCH($A725,'Hoja de Trabajo para listado'!$AB$155:$AB$1048576,0),MATCH((CUADRO!F$5&amp;$E725),'Hoja de Trabajo para listado'!$AB$151:$BA$151,0)),0)+IFERROR(INDEX('Hoja de Trabajo para listado'!$BC$155:$CB$1048576,MATCH($A725,'Hoja de Trabajo para listado'!$BC$155:$BC$1048576,0),MATCH((CUADRO!F$5&amp;$E725),'Hoja de Trabajo para listado'!$BC$151:$CB$151,0)),0)+IFERROR(INDEX('Hoja de Trabajo para listado'!$DE$153:$DG$274,MATCH($A725,'Hoja de Trabajo para listado'!$DE$153:$DE$1048576,0),MATCH((CUADRO!F$5&amp;$E725),'Hoja de Trabajo para listado'!$DE$151:$DG$151,0)),0)+IFERROR(INDEX('Hoja de Trabajo para listado'!$CD$155:$DC$1048576,MATCH($A725,'Hoja de Trabajo para listado'!$CD$155:$CD$1048576,0),MATCH((CUADRO!F$5&amp;$E725),'Hoja de Trabajo para listado'!$CD$151:$DC$151,0)),0)</f>
        <v>0</v>
      </c>
      <c r="G725" s="243">
        <f ca="1">+IFERROR(INDEX('Hoja de Trabajo para listado'!$A$155:$Z$1048576,MATCH($A725,'Hoja de Trabajo para listado'!$A$155:$A$1048576,0),MATCH((CUADRO!G$5&amp;$E725),'Hoja de Trabajo para listado'!$A$151:$Z$151,0)),0)+IFERROR(INDEX('Hoja de Trabajo para listado'!$AB$155:$BA$1048576,MATCH($A725,'Hoja de Trabajo para listado'!$AB$155:$AB$1048576,0),MATCH((CUADRO!G$5&amp;$E725),'Hoja de Trabajo para listado'!$AB$151:$BA$151,0)),0)+IFERROR(INDEX('Hoja de Trabajo para listado'!$BC$155:$CB$1048576,MATCH($A725,'Hoja de Trabajo para listado'!$BC$155:$BC$1048576,0),MATCH((CUADRO!G$5&amp;$E725),'Hoja de Trabajo para listado'!$BC$151:$CB$151,0)),0)+IFERROR(INDEX('Hoja de Trabajo para listado'!$DE$153:$DG$274,MATCH($A725,'Hoja de Trabajo para listado'!$DE$153:$DE$1048576,0),MATCH((CUADRO!G$5&amp;$E725),'Hoja de Trabajo para listado'!$DE$151:$DG$151,0)),0)+IFERROR(INDEX('Hoja de Trabajo para listado'!$CD$155:$DC$1048576,MATCH($A725,'Hoja de Trabajo para listado'!$CD$155:$CD$1048576,0),MATCH((CUADRO!G$5&amp;$E725),'Hoja de Trabajo para listado'!$CD$151:$DC$151,0)),0)</f>
        <v>0</v>
      </c>
      <c r="H725" s="243">
        <f ca="1">+IFERROR(INDEX('Hoja de Trabajo para listado'!$A$155:$Z$1048576,MATCH($A725,'Hoja de Trabajo para listado'!$A$155:$A$1048576,0),MATCH((CUADRO!H$5&amp;$E725),'Hoja de Trabajo para listado'!$A$151:$Z$151,0)),0)+IFERROR(INDEX('Hoja de Trabajo para listado'!$AB$155:$BA$1048576,MATCH($A725,'Hoja de Trabajo para listado'!$AB$155:$AB$1048576,0),MATCH((CUADRO!H$5&amp;$E725),'Hoja de Trabajo para listado'!$AB$151:$BA$151,0)),0)+IFERROR(INDEX('Hoja de Trabajo para listado'!$BC$155:$CB$1048576,MATCH($A725,'Hoja de Trabajo para listado'!$BC$155:$BC$1048576,0),MATCH((CUADRO!H$5&amp;$E725),'Hoja de Trabajo para listado'!$BC$151:$CB$151,0)),0)+IFERROR(INDEX('Hoja de Trabajo para listado'!$DE$153:$DG$274,MATCH($A725,'Hoja de Trabajo para listado'!$DE$153:$DE$1048576,0),MATCH((CUADRO!H$5&amp;$E725),'Hoja de Trabajo para listado'!$DE$151:$DG$151,0)),0)+IFERROR(INDEX('Hoja de Trabajo para listado'!$CD$155:$DC$1048576,MATCH($A725,'Hoja de Trabajo para listado'!$CD$155:$CD$1048576,0),MATCH((CUADRO!H$5&amp;$E725),'Hoja de Trabajo para listado'!$CD$151:$DC$151,0)),0)</f>
        <v>0</v>
      </c>
      <c r="I725" s="243">
        <f ca="1">+IFERROR(INDEX('Hoja de Trabajo para listado'!$A$155:$Z$1048576,MATCH($A725,'Hoja de Trabajo para listado'!$A$155:$A$1048576,0),MATCH((CUADRO!I$5&amp;$E725),'Hoja de Trabajo para listado'!$A$151:$Z$151,0)),0)+IFERROR(INDEX('Hoja de Trabajo para listado'!$AB$155:$BA$1048576,MATCH($A725,'Hoja de Trabajo para listado'!$AB$155:$AB$1048576,0),MATCH((CUADRO!I$5&amp;$E725),'Hoja de Trabajo para listado'!$AB$151:$BA$151,0)),0)+IFERROR(INDEX('Hoja de Trabajo para listado'!$BC$155:$CB$1048576,MATCH($A725,'Hoja de Trabajo para listado'!$BC$155:$BC$1048576,0),MATCH((CUADRO!I$5&amp;$E725),'Hoja de Trabajo para listado'!$BC$151:$CB$151,0)),0)+IFERROR(INDEX('Hoja de Trabajo para listado'!$DE$153:$DG$274,MATCH($A725,'Hoja de Trabajo para listado'!$DE$153:$DE$1048576,0),MATCH((CUADRO!I$5&amp;$E725),'Hoja de Trabajo para listado'!$DE$151:$DG$151,0)),0)+IFERROR(INDEX('Hoja de Trabajo para listado'!$CD$155:$DC$1048576,MATCH($A725,'Hoja de Trabajo para listado'!$CD$155:$CD$1048576,0),MATCH((CUADRO!I$5&amp;$E725),'Hoja de Trabajo para listado'!$CD$151:$DC$151,0)),0)</f>
        <v>0</v>
      </c>
      <c r="J725" s="243">
        <f ca="1">+IFERROR(INDEX('Hoja de Trabajo para listado'!$A$155:$Z$1048576,MATCH($A725,'Hoja de Trabajo para listado'!$A$155:$A$1048576,0),MATCH((CUADRO!J$5&amp;$E725),'Hoja de Trabajo para listado'!$A$151:$Z$151,0)),0)+IFERROR(INDEX('Hoja de Trabajo para listado'!$AB$155:$BA$1048576,MATCH($A725,'Hoja de Trabajo para listado'!$AB$155:$AB$1048576,0),MATCH((CUADRO!J$5&amp;$E725),'Hoja de Trabajo para listado'!$AB$151:$BA$151,0)),0)+IFERROR(INDEX('Hoja de Trabajo para listado'!$BC$155:$CB$1048576,MATCH($A725,'Hoja de Trabajo para listado'!$BC$155:$BC$1048576,0),MATCH((CUADRO!J$5&amp;$E725),'Hoja de Trabajo para listado'!$BC$151:$CB$151,0)),0)+IFERROR(INDEX('Hoja de Trabajo para listado'!$DE$153:$DG$274,MATCH($A725,'Hoja de Trabajo para listado'!$DE$153:$DE$1048576,0),MATCH((CUADRO!J$5&amp;$E725),'Hoja de Trabajo para listado'!$DE$151:$DG$151,0)),0)+IFERROR(INDEX('Hoja de Trabajo para listado'!$CD$155:$DC$1048576,MATCH($A725,'Hoja de Trabajo para listado'!$CD$155:$CD$1048576,0),MATCH((CUADRO!J$5&amp;$E725),'Hoja de Trabajo para listado'!$CD$151:$DC$151,0)),0)</f>
        <v>0</v>
      </c>
      <c r="K725" s="243">
        <f ca="1">+IFERROR(INDEX('Hoja de Trabajo para listado'!$A$155:$Z$1048576,MATCH($A725,'Hoja de Trabajo para listado'!$A$155:$A$1048576,0),MATCH((CUADRO!K$5&amp;$E725),'Hoja de Trabajo para listado'!$A$151:$Z$151,0)),0)+IFERROR(INDEX('Hoja de Trabajo para listado'!$AB$155:$BA$1048576,MATCH($A725,'Hoja de Trabajo para listado'!$AB$155:$AB$1048576,0),MATCH((CUADRO!K$5&amp;$E725),'Hoja de Trabajo para listado'!$AB$151:$BA$151,0)),0)+IFERROR(INDEX('Hoja de Trabajo para listado'!$BC$155:$CB$1048576,MATCH($A725,'Hoja de Trabajo para listado'!$BC$155:$BC$1048576,0),MATCH((CUADRO!K$5&amp;$E725),'Hoja de Trabajo para listado'!$BC$151:$CB$151,0)),0)+IFERROR(INDEX('Hoja de Trabajo para listado'!$DE$153:$DG$274,MATCH($A725,'Hoja de Trabajo para listado'!$DE$153:$DE$1048576,0),MATCH((CUADRO!K$5&amp;$E725),'Hoja de Trabajo para listado'!$DE$151:$DG$151,0)),0)+IFERROR(INDEX('Hoja de Trabajo para listado'!$CD$155:$DC$1048576,MATCH($A725,'Hoja de Trabajo para listado'!$CD$155:$CD$1048576,0),MATCH((CUADRO!K$5&amp;$E725),'Hoja de Trabajo para listado'!$CD$151:$DC$151,0)),0)</f>
        <v>0</v>
      </c>
      <c r="L725" s="243">
        <f ca="1">+IFERROR(INDEX('Hoja de Trabajo para listado'!$A$155:$Z$1048576,MATCH($A725,'Hoja de Trabajo para listado'!$A$155:$A$1048576,0),MATCH((CUADRO!L$5&amp;$E725),'Hoja de Trabajo para listado'!$A$151:$Z$151,0)),0)+IFERROR(INDEX('Hoja de Trabajo para listado'!$AB$155:$BA$1048576,MATCH($A725,'Hoja de Trabajo para listado'!$AB$155:$AB$1048576,0),MATCH((CUADRO!L$5&amp;$E725),'Hoja de Trabajo para listado'!$AB$151:$BA$151,0)),0)+IFERROR(INDEX('Hoja de Trabajo para listado'!$BC$155:$CB$1048576,MATCH($A725,'Hoja de Trabajo para listado'!$BC$155:$BC$1048576,0),MATCH((CUADRO!L$5&amp;$E725),'Hoja de Trabajo para listado'!$BC$151:$CB$151,0)),0)+IFERROR(INDEX('Hoja de Trabajo para listado'!$DE$153:$DG$274,MATCH($A725,'Hoja de Trabajo para listado'!$DE$153:$DE$1048576,0),MATCH((CUADRO!L$5&amp;$E725),'Hoja de Trabajo para listado'!$DE$151:$DG$151,0)),0)+IFERROR(INDEX('Hoja de Trabajo para listado'!$CD$155:$DC$1048576,MATCH($A725,'Hoja de Trabajo para listado'!$CD$155:$CD$1048576,0),MATCH((CUADRO!L$5&amp;$E725),'Hoja de Trabajo para listado'!$CD$151:$DC$151,0)),0)</f>
        <v>0</v>
      </c>
      <c r="M725" s="243">
        <f ca="1">+IFERROR(INDEX('Hoja de Trabajo para listado'!$A$155:$Z$1048576,MATCH($A725,'Hoja de Trabajo para listado'!$A$155:$A$1048576,0),MATCH((CUADRO!M$5&amp;$E725),'Hoja de Trabajo para listado'!$A$151:$Z$151,0)),0)+IFERROR(INDEX('Hoja de Trabajo para listado'!$AB$155:$BA$1048576,MATCH($A725,'Hoja de Trabajo para listado'!$AB$155:$AB$1048576,0),MATCH((CUADRO!M$5&amp;$E725),'Hoja de Trabajo para listado'!$AB$151:$BA$151,0)),0)+IFERROR(INDEX('Hoja de Trabajo para listado'!$BC$155:$CB$1048576,MATCH($A725,'Hoja de Trabajo para listado'!$BC$155:$BC$1048576,0),MATCH((CUADRO!M$5&amp;$E725),'Hoja de Trabajo para listado'!$BC$151:$CB$151,0)),0)+IFERROR(INDEX('Hoja de Trabajo para listado'!$DE$153:$DG$274,MATCH($A725,'Hoja de Trabajo para listado'!$DE$153:$DE$1048576,0),MATCH((CUADRO!M$5&amp;$E725),'Hoja de Trabajo para listado'!$DE$151:$DG$151,0)),0)+IFERROR(INDEX('Hoja de Trabajo para listado'!$CD$155:$DC$1048576,MATCH($A725,'Hoja de Trabajo para listado'!$CD$155:$CD$1048576,0),MATCH((CUADRO!M$5&amp;$E725),'Hoja de Trabajo para listado'!$CD$151:$DC$151,0)),0)</f>
        <v>0</v>
      </c>
      <c r="N725" s="243">
        <f ca="1">+IFERROR(INDEX('Hoja de Trabajo para listado'!$A$155:$Z$1048576,MATCH($A725,'Hoja de Trabajo para listado'!$A$155:$A$1048576,0),MATCH((CUADRO!N$5&amp;$E725),'Hoja de Trabajo para listado'!$A$151:$Z$151,0)),0)+IFERROR(INDEX('Hoja de Trabajo para listado'!$AB$155:$BA$1048576,MATCH($A725,'Hoja de Trabajo para listado'!$AB$155:$AB$1048576,0),MATCH((CUADRO!N$5&amp;$E725),'Hoja de Trabajo para listado'!$AB$151:$BA$151,0)),0)+IFERROR(INDEX('Hoja de Trabajo para listado'!$BC$155:$CB$1048576,MATCH($A725,'Hoja de Trabajo para listado'!$BC$155:$BC$1048576,0),MATCH((CUADRO!N$5&amp;$E725),'Hoja de Trabajo para listado'!$BC$151:$CB$151,0)),0)+IFERROR(INDEX('Hoja de Trabajo para listado'!$DE$153:$DG$274,MATCH($A725,'Hoja de Trabajo para listado'!$DE$153:$DE$1048576,0),MATCH((CUADRO!N$5&amp;$E725),'Hoja de Trabajo para listado'!$DE$151:$DG$151,0)),0)+IFERROR(INDEX('Hoja de Trabajo para listado'!$CD$155:$DC$1048576,MATCH($A725,'Hoja de Trabajo para listado'!$CD$155:$CD$1048576,0),MATCH((CUADRO!N$5&amp;$E725),'Hoja de Trabajo para listado'!$CD$151:$DC$151,0)),0)</f>
        <v>0</v>
      </c>
      <c r="O725" s="243">
        <f ca="1">+IFERROR(INDEX('Hoja de Trabajo para listado'!$A$155:$Z$1048576,MATCH($A725,'Hoja de Trabajo para listado'!$A$155:$A$1048576,0),MATCH((CUADRO!O$5&amp;$E725),'Hoja de Trabajo para listado'!$A$151:$Z$151,0)),0)+IFERROR(INDEX('Hoja de Trabajo para listado'!$AB$155:$BA$1048576,MATCH($A725,'Hoja de Trabajo para listado'!$AB$155:$AB$1048576,0),MATCH((CUADRO!O$5&amp;$E725),'Hoja de Trabajo para listado'!$AB$151:$BA$151,0)),0)+IFERROR(INDEX('Hoja de Trabajo para listado'!$BC$155:$CB$1048576,MATCH($A725,'Hoja de Trabajo para listado'!$BC$155:$BC$1048576,0),MATCH((CUADRO!O$5&amp;$E725),'Hoja de Trabajo para listado'!$BC$151:$CB$151,0)),0)+IFERROR(INDEX('Hoja de Trabajo para listado'!$DE$153:$DG$274,MATCH($A725,'Hoja de Trabajo para listado'!$DE$153:$DE$1048576,0),MATCH((CUADRO!O$5&amp;$E725),'Hoja de Trabajo para listado'!$DE$151:$DG$151,0)),0)+IFERROR(INDEX('Hoja de Trabajo para listado'!$CD$155:$DC$1048576,MATCH($A725,'Hoja de Trabajo para listado'!$CD$155:$CD$1048576,0),MATCH((CUADRO!O$5&amp;$E725),'Hoja de Trabajo para listado'!$CD$151:$DC$151,0)),0)</f>
        <v>0</v>
      </c>
      <c r="P725" s="243">
        <f ca="1">+IFERROR(INDEX('Hoja de Trabajo para listado'!$A$155:$Z$1048576,MATCH($A725,'Hoja de Trabajo para listado'!$A$155:$A$1048576,0),MATCH((CUADRO!P$5&amp;$E725),'Hoja de Trabajo para listado'!$A$151:$Z$151,0)),0)+IFERROR(INDEX('Hoja de Trabajo para listado'!$AB$155:$BA$1048576,MATCH($A725,'Hoja de Trabajo para listado'!$AB$155:$AB$1048576,0),MATCH((CUADRO!P$5&amp;$E725),'Hoja de Trabajo para listado'!$AB$151:$BA$151,0)),0)+IFERROR(INDEX('Hoja de Trabajo para listado'!$BC$155:$CB$1048576,MATCH($A725,'Hoja de Trabajo para listado'!$BC$155:$BC$1048576,0),MATCH((CUADRO!P$5&amp;$E725),'Hoja de Trabajo para listado'!$BC$151:$CB$151,0)),0)+IFERROR(INDEX('Hoja de Trabajo para listado'!$DE$153:$DG$274,MATCH($A725,'Hoja de Trabajo para listado'!$DE$153:$DE$1048576,0),MATCH((CUADRO!P$5&amp;$E725),'Hoja de Trabajo para listado'!$DE$151:$DG$151,0)),0)+IFERROR(INDEX('Hoja de Trabajo para listado'!$CD$155:$DC$1048576,MATCH($A725,'Hoja de Trabajo para listado'!$CD$155:$CD$1048576,0),MATCH((CUADRO!P$5&amp;$E725),'Hoja de Trabajo para listado'!$CD$151:$DC$151,0)),0)</f>
        <v>0</v>
      </c>
      <c r="Q725" s="243">
        <f ca="1">+IFERROR(INDEX('Hoja de Trabajo para listado'!$A$155:$Z$1048576,MATCH($A725,'Hoja de Trabajo para listado'!$A$155:$A$1048576,0),MATCH((CUADRO!Q$5&amp;$E725),'Hoja de Trabajo para listado'!$A$151:$Z$151,0)),0)+IFERROR(INDEX('Hoja de Trabajo para listado'!$AB$155:$BA$1048576,MATCH($A725,'Hoja de Trabajo para listado'!$AB$155:$AB$1048576,0),MATCH((CUADRO!Q$5&amp;$E725),'Hoja de Trabajo para listado'!$AB$151:$BA$151,0)),0)+IFERROR(INDEX('Hoja de Trabajo para listado'!$BC$155:$CB$1048576,MATCH($A725,'Hoja de Trabajo para listado'!$BC$155:$BC$1048576,0),MATCH((CUADRO!Q$5&amp;$E725),'Hoja de Trabajo para listado'!$BC$151:$CB$151,0)),0)+IFERROR(INDEX('Hoja de Trabajo para listado'!$DE$153:$DG$274,MATCH($A725,'Hoja de Trabajo para listado'!$DE$153:$DE$1048576,0),MATCH((CUADRO!Q$5&amp;$E725),'Hoja de Trabajo para listado'!$DE$151:$DG$151,0)),0)+IFERROR(INDEX('Hoja de Trabajo para listado'!$CD$155:$DC$1048576,MATCH($A725,'Hoja de Trabajo para listado'!$CD$155:$CD$1048576,0),MATCH((CUADRO!Q$5&amp;$E725),'Hoja de Trabajo para listado'!$CD$151:$DC$151,0)),0)</f>
        <v>0</v>
      </c>
      <c r="R725" s="243">
        <f t="shared" ca="1" si="25"/>
        <v>0</v>
      </c>
      <c r="S725" s="249">
        <f ca="1">+R724+R725</f>
        <v>0</v>
      </c>
      <c r="T725" s="243">
        <f ca="1">+S725</f>
        <v>0</v>
      </c>
      <c r="U725" s="242">
        <f t="shared" si="26"/>
        <v>2</v>
      </c>
      <c r="V725" s="333" t="str">
        <f>+VLOOKUP(A725,bd_lista!$A$3:$E$590,5,FALSE)</f>
        <v>Gobiernos Autonomos Municipales</v>
      </c>
      <c r="W725" s="392"/>
      <c r="X725" s="242">
        <f>+VLOOKUP(A725,[4]Sheet1!$A$13:$D$744,4,FALSE)</f>
        <v>0</v>
      </c>
      <c r="Y725" s="242" t="e">
        <f>+VLOOKUP(X725,bd_lista!$A$3:$C$590,3,FALSE)</f>
        <v>#N/A</v>
      </c>
      <c r="Z725" s="292"/>
      <c r="AA725" s="293"/>
    </row>
    <row r="726" spans="1:27" customFormat="1" ht="15" hidden="1" customHeight="1">
      <c r="A726" s="32">
        <v>1329</v>
      </c>
      <c r="B726" s="387">
        <f>+A726</f>
        <v>1329</v>
      </c>
      <c r="C726" s="247" t="str">
        <f>+VLOOKUP(A726,bd_lista!$A$3:$C$590,3,FALSE)</f>
        <v>Gobierno Autónomo Municipal de Sicaya</v>
      </c>
      <c r="D726" s="389" t="str">
        <f>+C726</f>
        <v>Gobierno Autónomo Municipal de Sicaya</v>
      </c>
      <c r="E726" s="242" t="s">
        <v>1304</v>
      </c>
      <c r="F726" s="243">
        <f ca="1">+IFERROR(INDEX('Hoja de Trabajo para listado'!$A$155:$Z$1048576,MATCH($A726,'Hoja de Trabajo para listado'!$A$155:$A$1048576,0),MATCH((CUADRO!F$5&amp;$E726),'Hoja de Trabajo para listado'!$A$151:$Z$151,0)),0)+IFERROR(INDEX('Hoja de Trabajo para listado'!$AB$155:$BA$1048576,MATCH($A726,'Hoja de Trabajo para listado'!$AB$155:$AB$1048576,0),MATCH((CUADRO!F$5&amp;$E726),'Hoja de Trabajo para listado'!$AB$151:$BA$151,0)),0)+IFERROR(INDEX('Hoja de Trabajo para listado'!$BC$155:$CB$1048576,MATCH($A726,'Hoja de Trabajo para listado'!$BC$155:$BC$1048576,0),MATCH((CUADRO!F$5&amp;$E726),'Hoja de Trabajo para listado'!$BC$151:$CB$151,0)),0)+IFERROR(INDEX('Hoja de Trabajo para listado'!$DE$153:$DG$274,MATCH($A726,'Hoja de Trabajo para listado'!$DE$153:$DE$1048576,0),MATCH((CUADRO!F$5&amp;$E726),'Hoja de Trabajo para listado'!$DE$151:$DG$151,0)),0)+IFERROR(INDEX('Hoja de Trabajo para listado'!$CD$155:$DC$1048576,MATCH($A726,'Hoja de Trabajo para listado'!$CD$155:$CD$1048576,0),MATCH((CUADRO!F$5&amp;$E726),'Hoja de Trabajo para listado'!$CD$151:$DC$151,0)),0)</f>
        <v>0</v>
      </c>
      <c r="G726" s="243">
        <f ca="1">+IFERROR(INDEX('Hoja de Trabajo para listado'!$A$155:$Z$1048576,MATCH($A726,'Hoja de Trabajo para listado'!$A$155:$A$1048576,0),MATCH((CUADRO!G$5&amp;$E726),'Hoja de Trabajo para listado'!$A$151:$Z$151,0)),0)+IFERROR(INDEX('Hoja de Trabajo para listado'!$AB$155:$BA$1048576,MATCH($A726,'Hoja de Trabajo para listado'!$AB$155:$AB$1048576,0),MATCH((CUADRO!G$5&amp;$E726),'Hoja de Trabajo para listado'!$AB$151:$BA$151,0)),0)+IFERROR(INDEX('Hoja de Trabajo para listado'!$BC$155:$CB$1048576,MATCH($A726,'Hoja de Trabajo para listado'!$BC$155:$BC$1048576,0),MATCH((CUADRO!G$5&amp;$E726),'Hoja de Trabajo para listado'!$BC$151:$CB$151,0)),0)+IFERROR(INDEX('Hoja de Trabajo para listado'!$DE$153:$DG$274,MATCH($A726,'Hoja de Trabajo para listado'!$DE$153:$DE$1048576,0),MATCH((CUADRO!G$5&amp;$E726),'Hoja de Trabajo para listado'!$DE$151:$DG$151,0)),0)+IFERROR(INDEX('Hoja de Trabajo para listado'!$CD$155:$DC$1048576,MATCH($A726,'Hoja de Trabajo para listado'!$CD$155:$CD$1048576,0),MATCH((CUADRO!G$5&amp;$E726),'Hoja de Trabajo para listado'!$CD$151:$DC$151,0)),0)</f>
        <v>0</v>
      </c>
      <c r="H726" s="243">
        <f ca="1">+IFERROR(INDEX('Hoja de Trabajo para listado'!$A$155:$Z$1048576,MATCH($A726,'Hoja de Trabajo para listado'!$A$155:$A$1048576,0),MATCH((CUADRO!H$5&amp;$E726),'Hoja de Trabajo para listado'!$A$151:$Z$151,0)),0)+IFERROR(INDEX('Hoja de Trabajo para listado'!$AB$155:$BA$1048576,MATCH($A726,'Hoja de Trabajo para listado'!$AB$155:$AB$1048576,0),MATCH((CUADRO!H$5&amp;$E726),'Hoja de Trabajo para listado'!$AB$151:$BA$151,0)),0)+IFERROR(INDEX('Hoja de Trabajo para listado'!$BC$155:$CB$1048576,MATCH($A726,'Hoja de Trabajo para listado'!$BC$155:$BC$1048576,0),MATCH((CUADRO!H$5&amp;$E726),'Hoja de Trabajo para listado'!$BC$151:$CB$151,0)),0)+IFERROR(INDEX('Hoja de Trabajo para listado'!$DE$153:$DG$274,MATCH($A726,'Hoja de Trabajo para listado'!$DE$153:$DE$1048576,0),MATCH((CUADRO!H$5&amp;$E726),'Hoja de Trabajo para listado'!$DE$151:$DG$151,0)),0)+IFERROR(INDEX('Hoja de Trabajo para listado'!$CD$155:$DC$1048576,MATCH($A726,'Hoja de Trabajo para listado'!$CD$155:$CD$1048576,0),MATCH((CUADRO!H$5&amp;$E726),'Hoja de Trabajo para listado'!$CD$151:$DC$151,0)),0)</f>
        <v>0</v>
      </c>
      <c r="I726" s="243">
        <f ca="1">+IFERROR(INDEX('Hoja de Trabajo para listado'!$A$155:$Z$1048576,MATCH($A726,'Hoja de Trabajo para listado'!$A$155:$A$1048576,0),MATCH((CUADRO!I$5&amp;$E726),'Hoja de Trabajo para listado'!$A$151:$Z$151,0)),0)+IFERROR(INDEX('Hoja de Trabajo para listado'!$AB$155:$BA$1048576,MATCH($A726,'Hoja de Trabajo para listado'!$AB$155:$AB$1048576,0),MATCH((CUADRO!I$5&amp;$E726),'Hoja de Trabajo para listado'!$AB$151:$BA$151,0)),0)+IFERROR(INDEX('Hoja de Trabajo para listado'!$BC$155:$CB$1048576,MATCH($A726,'Hoja de Trabajo para listado'!$BC$155:$BC$1048576,0),MATCH((CUADRO!I$5&amp;$E726),'Hoja de Trabajo para listado'!$BC$151:$CB$151,0)),0)+IFERROR(INDEX('Hoja de Trabajo para listado'!$DE$153:$DG$274,MATCH($A726,'Hoja de Trabajo para listado'!$DE$153:$DE$1048576,0),MATCH((CUADRO!I$5&amp;$E726),'Hoja de Trabajo para listado'!$DE$151:$DG$151,0)),0)+IFERROR(INDEX('Hoja de Trabajo para listado'!$CD$155:$DC$1048576,MATCH($A726,'Hoja de Trabajo para listado'!$CD$155:$CD$1048576,0),MATCH((CUADRO!I$5&amp;$E726),'Hoja de Trabajo para listado'!$CD$151:$DC$151,0)),0)</f>
        <v>0</v>
      </c>
      <c r="J726" s="243">
        <f ca="1">+IFERROR(INDEX('Hoja de Trabajo para listado'!$A$155:$Z$1048576,MATCH($A726,'Hoja de Trabajo para listado'!$A$155:$A$1048576,0),MATCH((CUADRO!J$5&amp;$E726),'Hoja de Trabajo para listado'!$A$151:$Z$151,0)),0)+IFERROR(INDEX('Hoja de Trabajo para listado'!$AB$155:$BA$1048576,MATCH($A726,'Hoja de Trabajo para listado'!$AB$155:$AB$1048576,0),MATCH((CUADRO!J$5&amp;$E726),'Hoja de Trabajo para listado'!$AB$151:$BA$151,0)),0)+IFERROR(INDEX('Hoja de Trabajo para listado'!$BC$155:$CB$1048576,MATCH($A726,'Hoja de Trabajo para listado'!$BC$155:$BC$1048576,0),MATCH((CUADRO!J$5&amp;$E726),'Hoja de Trabajo para listado'!$BC$151:$CB$151,0)),0)+IFERROR(INDEX('Hoja de Trabajo para listado'!$DE$153:$DG$274,MATCH($A726,'Hoja de Trabajo para listado'!$DE$153:$DE$1048576,0),MATCH((CUADRO!J$5&amp;$E726),'Hoja de Trabajo para listado'!$DE$151:$DG$151,0)),0)+IFERROR(INDEX('Hoja de Trabajo para listado'!$CD$155:$DC$1048576,MATCH($A726,'Hoja de Trabajo para listado'!$CD$155:$CD$1048576,0),MATCH((CUADRO!J$5&amp;$E726),'Hoja de Trabajo para listado'!$CD$151:$DC$151,0)),0)</f>
        <v>0</v>
      </c>
      <c r="K726" s="243">
        <f ca="1">+IFERROR(INDEX('Hoja de Trabajo para listado'!$A$155:$Z$1048576,MATCH($A726,'Hoja de Trabajo para listado'!$A$155:$A$1048576,0),MATCH((CUADRO!K$5&amp;$E726),'Hoja de Trabajo para listado'!$A$151:$Z$151,0)),0)+IFERROR(INDEX('Hoja de Trabajo para listado'!$AB$155:$BA$1048576,MATCH($A726,'Hoja de Trabajo para listado'!$AB$155:$AB$1048576,0),MATCH((CUADRO!K$5&amp;$E726),'Hoja de Trabajo para listado'!$AB$151:$BA$151,0)),0)+IFERROR(INDEX('Hoja de Trabajo para listado'!$BC$155:$CB$1048576,MATCH($A726,'Hoja de Trabajo para listado'!$BC$155:$BC$1048576,0),MATCH((CUADRO!K$5&amp;$E726),'Hoja de Trabajo para listado'!$BC$151:$CB$151,0)),0)+IFERROR(INDEX('Hoja de Trabajo para listado'!$DE$153:$DG$274,MATCH($A726,'Hoja de Trabajo para listado'!$DE$153:$DE$1048576,0),MATCH((CUADRO!K$5&amp;$E726),'Hoja de Trabajo para listado'!$DE$151:$DG$151,0)),0)+IFERROR(INDEX('Hoja de Trabajo para listado'!$CD$155:$DC$1048576,MATCH($A726,'Hoja de Trabajo para listado'!$CD$155:$CD$1048576,0),MATCH((CUADRO!K$5&amp;$E726),'Hoja de Trabajo para listado'!$CD$151:$DC$151,0)),0)</f>
        <v>0</v>
      </c>
      <c r="L726" s="243">
        <f ca="1">+IFERROR(INDEX('Hoja de Trabajo para listado'!$A$155:$Z$1048576,MATCH($A726,'Hoja de Trabajo para listado'!$A$155:$A$1048576,0),MATCH((CUADRO!L$5&amp;$E726),'Hoja de Trabajo para listado'!$A$151:$Z$151,0)),0)+IFERROR(INDEX('Hoja de Trabajo para listado'!$AB$155:$BA$1048576,MATCH($A726,'Hoja de Trabajo para listado'!$AB$155:$AB$1048576,0),MATCH((CUADRO!L$5&amp;$E726),'Hoja de Trabajo para listado'!$AB$151:$BA$151,0)),0)+IFERROR(INDEX('Hoja de Trabajo para listado'!$BC$155:$CB$1048576,MATCH($A726,'Hoja de Trabajo para listado'!$BC$155:$BC$1048576,0),MATCH((CUADRO!L$5&amp;$E726),'Hoja de Trabajo para listado'!$BC$151:$CB$151,0)),0)+IFERROR(INDEX('Hoja de Trabajo para listado'!$DE$153:$DG$274,MATCH($A726,'Hoja de Trabajo para listado'!$DE$153:$DE$1048576,0),MATCH((CUADRO!L$5&amp;$E726),'Hoja de Trabajo para listado'!$DE$151:$DG$151,0)),0)+IFERROR(INDEX('Hoja de Trabajo para listado'!$CD$155:$DC$1048576,MATCH($A726,'Hoja de Trabajo para listado'!$CD$155:$CD$1048576,0),MATCH((CUADRO!L$5&amp;$E726),'Hoja de Trabajo para listado'!$CD$151:$DC$151,0)),0)</f>
        <v>0</v>
      </c>
      <c r="M726" s="243">
        <f ca="1">+IFERROR(INDEX('Hoja de Trabajo para listado'!$A$155:$Z$1048576,MATCH($A726,'Hoja de Trabajo para listado'!$A$155:$A$1048576,0),MATCH((CUADRO!M$5&amp;$E726),'Hoja de Trabajo para listado'!$A$151:$Z$151,0)),0)+IFERROR(INDEX('Hoja de Trabajo para listado'!$AB$155:$BA$1048576,MATCH($A726,'Hoja de Trabajo para listado'!$AB$155:$AB$1048576,0),MATCH((CUADRO!M$5&amp;$E726),'Hoja de Trabajo para listado'!$AB$151:$BA$151,0)),0)+IFERROR(INDEX('Hoja de Trabajo para listado'!$BC$155:$CB$1048576,MATCH($A726,'Hoja de Trabajo para listado'!$BC$155:$BC$1048576,0),MATCH((CUADRO!M$5&amp;$E726),'Hoja de Trabajo para listado'!$BC$151:$CB$151,0)),0)+IFERROR(INDEX('Hoja de Trabajo para listado'!$DE$153:$DG$274,MATCH($A726,'Hoja de Trabajo para listado'!$DE$153:$DE$1048576,0),MATCH((CUADRO!M$5&amp;$E726),'Hoja de Trabajo para listado'!$DE$151:$DG$151,0)),0)+IFERROR(INDEX('Hoja de Trabajo para listado'!$CD$155:$DC$1048576,MATCH($A726,'Hoja de Trabajo para listado'!$CD$155:$CD$1048576,0),MATCH((CUADRO!M$5&amp;$E726),'Hoja de Trabajo para listado'!$CD$151:$DC$151,0)),0)</f>
        <v>0</v>
      </c>
      <c r="N726" s="243">
        <f ca="1">+IFERROR(INDEX('Hoja de Trabajo para listado'!$A$155:$Z$1048576,MATCH($A726,'Hoja de Trabajo para listado'!$A$155:$A$1048576,0),MATCH((CUADRO!N$5&amp;$E726),'Hoja de Trabajo para listado'!$A$151:$Z$151,0)),0)+IFERROR(INDEX('Hoja de Trabajo para listado'!$AB$155:$BA$1048576,MATCH($A726,'Hoja de Trabajo para listado'!$AB$155:$AB$1048576,0),MATCH((CUADRO!N$5&amp;$E726),'Hoja de Trabajo para listado'!$AB$151:$BA$151,0)),0)+IFERROR(INDEX('Hoja de Trabajo para listado'!$BC$155:$CB$1048576,MATCH($A726,'Hoja de Trabajo para listado'!$BC$155:$BC$1048576,0),MATCH((CUADRO!N$5&amp;$E726),'Hoja de Trabajo para listado'!$BC$151:$CB$151,0)),0)+IFERROR(INDEX('Hoja de Trabajo para listado'!$DE$153:$DG$274,MATCH($A726,'Hoja de Trabajo para listado'!$DE$153:$DE$1048576,0),MATCH((CUADRO!N$5&amp;$E726),'Hoja de Trabajo para listado'!$DE$151:$DG$151,0)),0)+IFERROR(INDEX('Hoja de Trabajo para listado'!$CD$155:$DC$1048576,MATCH($A726,'Hoja de Trabajo para listado'!$CD$155:$CD$1048576,0),MATCH((CUADRO!N$5&amp;$E726),'Hoja de Trabajo para listado'!$CD$151:$DC$151,0)),0)</f>
        <v>0</v>
      </c>
      <c r="O726" s="243">
        <f ca="1">+IFERROR(INDEX('Hoja de Trabajo para listado'!$A$155:$Z$1048576,MATCH($A726,'Hoja de Trabajo para listado'!$A$155:$A$1048576,0),MATCH((CUADRO!O$5&amp;$E726),'Hoja de Trabajo para listado'!$A$151:$Z$151,0)),0)+IFERROR(INDEX('Hoja de Trabajo para listado'!$AB$155:$BA$1048576,MATCH($A726,'Hoja de Trabajo para listado'!$AB$155:$AB$1048576,0),MATCH((CUADRO!O$5&amp;$E726),'Hoja de Trabajo para listado'!$AB$151:$BA$151,0)),0)+IFERROR(INDEX('Hoja de Trabajo para listado'!$BC$155:$CB$1048576,MATCH($A726,'Hoja de Trabajo para listado'!$BC$155:$BC$1048576,0),MATCH((CUADRO!O$5&amp;$E726),'Hoja de Trabajo para listado'!$BC$151:$CB$151,0)),0)+IFERROR(INDEX('Hoja de Trabajo para listado'!$DE$153:$DG$274,MATCH($A726,'Hoja de Trabajo para listado'!$DE$153:$DE$1048576,0),MATCH((CUADRO!O$5&amp;$E726),'Hoja de Trabajo para listado'!$DE$151:$DG$151,0)),0)+IFERROR(INDEX('Hoja de Trabajo para listado'!$CD$155:$DC$1048576,MATCH($A726,'Hoja de Trabajo para listado'!$CD$155:$CD$1048576,0),MATCH((CUADRO!O$5&amp;$E726),'Hoja de Trabajo para listado'!$CD$151:$DC$151,0)),0)</f>
        <v>0</v>
      </c>
      <c r="P726" s="243">
        <f ca="1">+IFERROR(INDEX('Hoja de Trabajo para listado'!$A$155:$Z$1048576,MATCH($A726,'Hoja de Trabajo para listado'!$A$155:$A$1048576,0),MATCH((CUADRO!P$5&amp;$E726),'Hoja de Trabajo para listado'!$A$151:$Z$151,0)),0)+IFERROR(INDEX('Hoja de Trabajo para listado'!$AB$155:$BA$1048576,MATCH($A726,'Hoja de Trabajo para listado'!$AB$155:$AB$1048576,0),MATCH((CUADRO!P$5&amp;$E726),'Hoja de Trabajo para listado'!$AB$151:$BA$151,0)),0)+IFERROR(INDEX('Hoja de Trabajo para listado'!$BC$155:$CB$1048576,MATCH($A726,'Hoja de Trabajo para listado'!$BC$155:$BC$1048576,0),MATCH((CUADRO!P$5&amp;$E726),'Hoja de Trabajo para listado'!$BC$151:$CB$151,0)),0)+IFERROR(INDEX('Hoja de Trabajo para listado'!$DE$153:$DG$274,MATCH($A726,'Hoja de Trabajo para listado'!$DE$153:$DE$1048576,0),MATCH((CUADRO!P$5&amp;$E726),'Hoja de Trabajo para listado'!$DE$151:$DG$151,0)),0)+IFERROR(INDEX('Hoja de Trabajo para listado'!$CD$155:$DC$1048576,MATCH($A726,'Hoja de Trabajo para listado'!$CD$155:$CD$1048576,0),MATCH((CUADRO!P$5&amp;$E726),'Hoja de Trabajo para listado'!$CD$151:$DC$151,0)),0)</f>
        <v>0</v>
      </c>
      <c r="Q726" s="243">
        <f ca="1">+IFERROR(INDEX('Hoja de Trabajo para listado'!$A$155:$Z$1048576,MATCH($A726,'Hoja de Trabajo para listado'!$A$155:$A$1048576,0),MATCH((CUADRO!Q$5&amp;$E726),'Hoja de Trabajo para listado'!$A$151:$Z$151,0)),0)+IFERROR(INDEX('Hoja de Trabajo para listado'!$AB$155:$BA$1048576,MATCH($A726,'Hoja de Trabajo para listado'!$AB$155:$AB$1048576,0),MATCH((CUADRO!Q$5&amp;$E726),'Hoja de Trabajo para listado'!$AB$151:$BA$151,0)),0)+IFERROR(INDEX('Hoja de Trabajo para listado'!$BC$155:$CB$1048576,MATCH($A726,'Hoja de Trabajo para listado'!$BC$155:$BC$1048576,0),MATCH((CUADRO!Q$5&amp;$E726),'Hoja de Trabajo para listado'!$BC$151:$CB$151,0)),0)+IFERROR(INDEX('Hoja de Trabajo para listado'!$DE$153:$DG$274,MATCH($A726,'Hoja de Trabajo para listado'!$DE$153:$DE$1048576,0),MATCH((CUADRO!Q$5&amp;$E726),'Hoja de Trabajo para listado'!$DE$151:$DG$151,0)),0)+IFERROR(INDEX('Hoja de Trabajo para listado'!$CD$155:$DC$1048576,MATCH($A726,'Hoja de Trabajo para listado'!$CD$155:$CD$1048576,0),MATCH((CUADRO!Q$5&amp;$E726),'Hoja de Trabajo para listado'!$CD$151:$DC$151,0)),0)</f>
        <v>0</v>
      </c>
      <c r="R726" s="243">
        <f t="shared" ca="1" si="25"/>
        <v>0</v>
      </c>
      <c r="S726" s="249"/>
      <c r="T726" s="243">
        <f ca="1">+T727</f>
        <v>0</v>
      </c>
      <c r="U726" s="242">
        <f t="shared" si="26"/>
        <v>1</v>
      </c>
      <c r="V726" s="333" t="str">
        <f>+VLOOKUP(A726,bd_lista!$A$3:$E$590,5,FALSE)</f>
        <v>Gobiernos Autonomos Municipales</v>
      </c>
      <c r="W726" s="391" t="str">
        <f>+V726</f>
        <v>Gobiernos Autonomos Municipales</v>
      </c>
      <c r="X726" s="242">
        <f>+VLOOKUP(A726,[4]Sheet1!$A$13:$D$744,4,FALSE)</f>
        <v>0</v>
      </c>
      <c r="Y726" s="242" t="e">
        <f>+VLOOKUP(X726,bd_lista!$A$3:$C$590,3,FALSE)</f>
        <v>#N/A</v>
      </c>
      <c r="Z726" s="294">
        <f>+X726</f>
        <v>0</v>
      </c>
      <c r="AA726" s="295" t="e">
        <f>+Y726</f>
        <v>#N/A</v>
      </c>
    </row>
    <row r="727" spans="1:27" customFormat="1" ht="15" hidden="1" customHeight="1">
      <c r="A727" s="32">
        <v>1329</v>
      </c>
      <c r="B727" s="388"/>
      <c r="C727" s="247" t="str">
        <f>+VLOOKUP(A727,bd_lista!$A$3:$C$590,3,FALSE)</f>
        <v>Gobierno Autónomo Municipal de Sicaya</v>
      </c>
      <c r="D727" s="390"/>
      <c r="E727" s="244" t="s">
        <v>1305</v>
      </c>
      <c r="F727" s="243">
        <f ca="1">+IFERROR(INDEX('Hoja de Trabajo para listado'!$A$155:$Z$1048576,MATCH($A727,'Hoja de Trabajo para listado'!$A$155:$A$1048576,0),MATCH((CUADRO!F$5&amp;$E727),'Hoja de Trabajo para listado'!$A$151:$Z$151,0)),0)+IFERROR(INDEX('Hoja de Trabajo para listado'!$AB$155:$BA$1048576,MATCH($A727,'Hoja de Trabajo para listado'!$AB$155:$AB$1048576,0),MATCH((CUADRO!F$5&amp;$E727),'Hoja de Trabajo para listado'!$AB$151:$BA$151,0)),0)+IFERROR(INDEX('Hoja de Trabajo para listado'!$BC$155:$CB$1048576,MATCH($A727,'Hoja de Trabajo para listado'!$BC$155:$BC$1048576,0),MATCH((CUADRO!F$5&amp;$E727),'Hoja de Trabajo para listado'!$BC$151:$CB$151,0)),0)+IFERROR(INDEX('Hoja de Trabajo para listado'!$DE$153:$DG$274,MATCH($A727,'Hoja de Trabajo para listado'!$DE$153:$DE$1048576,0),MATCH((CUADRO!F$5&amp;$E727),'Hoja de Trabajo para listado'!$DE$151:$DG$151,0)),0)+IFERROR(INDEX('Hoja de Trabajo para listado'!$CD$155:$DC$1048576,MATCH($A727,'Hoja de Trabajo para listado'!$CD$155:$CD$1048576,0),MATCH((CUADRO!F$5&amp;$E727),'Hoja de Trabajo para listado'!$CD$151:$DC$151,0)),0)</f>
        <v>0</v>
      </c>
      <c r="G727" s="243">
        <f ca="1">+IFERROR(INDEX('Hoja de Trabajo para listado'!$A$155:$Z$1048576,MATCH($A727,'Hoja de Trabajo para listado'!$A$155:$A$1048576,0),MATCH((CUADRO!G$5&amp;$E727),'Hoja de Trabajo para listado'!$A$151:$Z$151,0)),0)+IFERROR(INDEX('Hoja de Trabajo para listado'!$AB$155:$BA$1048576,MATCH($A727,'Hoja de Trabajo para listado'!$AB$155:$AB$1048576,0),MATCH((CUADRO!G$5&amp;$E727),'Hoja de Trabajo para listado'!$AB$151:$BA$151,0)),0)+IFERROR(INDEX('Hoja de Trabajo para listado'!$BC$155:$CB$1048576,MATCH($A727,'Hoja de Trabajo para listado'!$BC$155:$BC$1048576,0),MATCH((CUADRO!G$5&amp;$E727),'Hoja de Trabajo para listado'!$BC$151:$CB$151,0)),0)+IFERROR(INDEX('Hoja de Trabajo para listado'!$DE$153:$DG$274,MATCH($A727,'Hoja de Trabajo para listado'!$DE$153:$DE$1048576,0),MATCH((CUADRO!G$5&amp;$E727),'Hoja de Trabajo para listado'!$DE$151:$DG$151,0)),0)+IFERROR(INDEX('Hoja de Trabajo para listado'!$CD$155:$DC$1048576,MATCH($A727,'Hoja de Trabajo para listado'!$CD$155:$CD$1048576,0),MATCH((CUADRO!G$5&amp;$E727),'Hoja de Trabajo para listado'!$CD$151:$DC$151,0)),0)</f>
        <v>0</v>
      </c>
      <c r="H727" s="243">
        <f ca="1">+IFERROR(INDEX('Hoja de Trabajo para listado'!$A$155:$Z$1048576,MATCH($A727,'Hoja de Trabajo para listado'!$A$155:$A$1048576,0),MATCH((CUADRO!H$5&amp;$E727),'Hoja de Trabajo para listado'!$A$151:$Z$151,0)),0)+IFERROR(INDEX('Hoja de Trabajo para listado'!$AB$155:$BA$1048576,MATCH($A727,'Hoja de Trabajo para listado'!$AB$155:$AB$1048576,0),MATCH((CUADRO!H$5&amp;$E727),'Hoja de Trabajo para listado'!$AB$151:$BA$151,0)),0)+IFERROR(INDEX('Hoja de Trabajo para listado'!$BC$155:$CB$1048576,MATCH($A727,'Hoja de Trabajo para listado'!$BC$155:$BC$1048576,0),MATCH((CUADRO!H$5&amp;$E727),'Hoja de Trabajo para listado'!$BC$151:$CB$151,0)),0)+IFERROR(INDEX('Hoja de Trabajo para listado'!$DE$153:$DG$274,MATCH($A727,'Hoja de Trabajo para listado'!$DE$153:$DE$1048576,0),MATCH((CUADRO!H$5&amp;$E727),'Hoja de Trabajo para listado'!$DE$151:$DG$151,0)),0)+IFERROR(INDEX('Hoja de Trabajo para listado'!$CD$155:$DC$1048576,MATCH($A727,'Hoja de Trabajo para listado'!$CD$155:$CD$1048576,0),MATCH((CUADRO!H$5&amp;$E727),'Hoja de Trabajo para listado'!$CD$151:$DC$151,0)),0)</f>
        <v>0</v>
      </c>
      <c r="I727" s="243">
        <f ca="1">+IFERROR(INDEX('Hoja de Trabajo para listado'!$A$155:$Z$1048576,MATCH($A727,'Hoja de Trabajo para listado'!$A$155:$A$1048576,0),MATCH((CUADRO!I$5&amp;$E727),'Hoja de Trabajo para listado'!$A$151:$Z$151,0)),0)+IFERROR(INDEX('Hoja de Trabajo para listado'!$AB$155:$BA$1048576,MATCH($A727,'Hoja de Trabajo para listado'!$AB$155:$AB$1048576,0),MATCH((CUADRO!I$5&amp;$E727),'Hoja de Trabajo para listado'!$AB$151:$BA$151,0)),0)+IFERROR(INDEX('Hoja de Trabajo para listado'!$BC$155:$CB$1048576,MATCH($A727,'Hoja de Trabajo para listado'!$BC$155:$BC$1048576,0),MATCH((CUADRO!I$5&amp;$E727),'Hoja de Trabajo para listado'!$BC$151:$CB$151,0)),0)+IFERROR(INDEX('Hoja de Trabajo para listado'!$DE$153:$DG$274,MATCH($A727,'Hoja de Trabajo para listado'!$DE$153:$DE$1048576,0),MATCH((CUADRO!I$5&amp;$E727),'Hoja de Trabajo para listado'!$DE$151:$DG$151,0)),0)+IFERROR(INDEX('Hoja de Trabajo para listado'!$CD$155:$DC$1048576,MATCH($A727,'Hoja de Trabajo para listado'!$CD$155:$CD$1048576,0),MATCH((CUADRO!I$5&amp;$E727),'Hoja de Trabajo para listado'!$CD$151:$DC$151,0)),0)</f>
        <v>0</v>
      </c>
      <c r="J727" s="243">
        <f ca="1">+IFERROR(INDEX('Hoja de Trabajo para listado'!$A$155:$Z$1048576,MATCH($A727,'Hoja de Trabajo para listado'!$A$155:$A$1048576,0),MATCH((CUADRO!J$5&amp;$E727),'Hoja de Trabajo para listado'!$A$151:$Z$151,0)),0)+IFERROR(INDEX('Hoja de Trabajo para listado'!$AB$155:$BA$1048576,MATCH($A727,'Hoja de Trabajo para listado'!$AB$155:$AB$1048576,0),MATCH((CUADRO!J$5&amp;$E727),'Hoja de Trabajo para listado'!$AB$151:$BA$151,0)),0)+IFERROR(INDEX('Hoja de Trabajo para listado'!$BC$155:$CB$1048576,MATCH($A727,'Hoja de Trabajo para listado'!$BC$155:$BC$1048576,0),MATCH((CUADRO!J$5&amp;$E727),'Hoja de Trabajo para listado'!$BC$151:$CB$151,0)),0)+IFERROR(INDEX('Hoja de Trabajo para listado'!$DE$153:$DG$274,MATCH($A727,'Hoja de Trabajo para listado'!$DE$153:$DE$1048576,0),MATCH((CUADRO!J$5&amp;$E727),'Hoja de Trabajo para listado'!$DE$151:$DG$151,0)),0)+IFERROR(INDEX('Hoja de Trabajo para listado'!$CD$155:$DC$1048576,MATCH($A727,'Hoja de Trabajo para listado'!$CD$155:$CD$1048576,0),MATCH((CUADRO!J$5&amp;$E727),'Hoja de Trabajo para listado'!$CD$151:$DC$151,0)),0)</f>
        <v>0</v>
      </c>
      <c r="K727" s="243">
        <f ca="1">+IFERROR(INDEX('Hoja de Trabajo para listado'!$A$155:$Z$1048576,MATCH($A727,'Hoja de Trabajo para listado'!$A$155:$A$1048576,0),MATCH((CUADRO!K$5&amp;$E727),'Hoja de Trabajo para listado'!$A$151:$Z$151,0)),0)+IFERROR(INDEX('Hoja de Trabajo para listado'!$AB$155:$BA$1048576,MATCH($A727,'Hoja de Trabajo para listado'!$AB$155:$AB$1048576,0),MATCH((CUADRO!K$5&amp;$E727),'Hoja de Trabajo para listado'!$AB$151:$BA$151,0)),0)+IFERROR(INDEX('Hoja de Trabajo para listado'!$BC$155:$CB$1048576,MATCH($A727,'Hoja de Trabajo para listado'!$BC$155:$BC$1048576,0),MATCH((CUADRO!K$5&amp;$E727),'Hoja de Trabajo para listado'!$BC$151:$CB$151,0)),0)+IFERROR(INDEX('Hoja de Trabajo para listado'!$DE$153:$DG$274,MATCH($A727,'Hoja de Trabajo para listado'!$DE$153:$DE$1048576,0),MATCH((CUADRO!K$5&amp;$E727),'Hoja de Trabajo para listado'!$DE$151:$DG$151,0)),0)+IFERROR(INDEX('Hoja de Trabajo para listado'!$CD$155:$DC$1048576,MATCH($A727,'Hoja de Trabajo para listado'!$CD$155:$CD$1048576,0),MATCH((CUADRO!K$5&amp;$E727),'Hoja de Trabajo para listado'!$CD$151:$DC$151,0)),0)</f>
        <v>0</v>
      </c>
      <c r="L727" s="243">
        <f ca="1">+IFERROR(INDEX('Hoja de Trabajo para listado'!$A$155:$Z$1048576,MATCH($A727,'Hoja de Trabajo para listado'!$A$155:$A$1048576,0),MATCH((CUADRO!L$5&amp;$E727),'Hoja de Trabajo para listado'!$A$151:$Z$151,0)),0)+IFERROR(INDEX('Hoja de Trabajo para listado'!$AB$155:$BA$1048576,MATCH($A727,'Hoja de Trabajo para listado'!$AB$155:$AB$1048576,0),MATCH((CUADRO!L$5&amp;$E727),'Hoja de Trabajo para listado'!$AB$151:$BA$151,0)),0)+IFERROR(INDEX('Hoja de Trabajo para listado'!$BC$155:$CB$1048576,MATCH($A727,'Hoja de Trabajo para listado'!$BC$155:$BC$1048576,0),MATCH((CUADRO!L$5&amp;$E727),'Hoja de Trabajo para listado'!$BC$151:$CB$151,0)),0)+IFERROR(INDEX('Hoja de Trabajo para listado'!$DE$153:$DG$274,MATCH($A727,'Hoja de Trabajo para listado'!$DE$153:$DE$1048576,0),MATCH((CUADRO!L$5&amp;$E727),'Hoja de Trabajo para listado'!$DE$151:$DG$151,0)),0)+IFERROR(INDEX('Hoja de Trabajo para listado'!$CD$155:$DC$1048576,MATCH($A727,'Hoja de Trabajo para listado'!$CD$155:$CD$1048576,0),MATCH((CUADRO!L$5&amp;$E727),'Hoja de Trabajo para listado'!$CD$151:$DC$151,0)),0)</f>
        <v>0</v>
      </c>
      <c r="M727" s="243">
        <f ca="1">+IFERROR(INDEX('Hoja de Trabajo para listado'!$A$155:$Z$1048576,MATCH($A727,'Hoja de Trabajo para listado'!$A$155:$A$1048576,0),MATCH((CUADRO!M$5&amp;$E727),'Hoja de Trabajo para listado'!$A$151:$Z$151,0)),0)+IFERROR(INDEX('Hoja de Trabajo para listado'!$AB$155:$BA$1048576,MATCH($A727,'Hoja de Trabajo para listado'!$AB$155:$AB$1048576,0),MATCH((CUADRO!M$5&amp;$E727),'Hoja de Trabajo para listado'!$AB$151:$BA$151,0)),0)+IFERROR(INDEX('Hoja de Trabajo para listado'!$BC$155:$CB$1048576,MATCH($A727,'Hoja de Trabajo para listado'!$BC$155:$BC$1048576,0),MATCH((CUADRO!M$5&amp;$E727),'Hoja de Trabajo para listado'!$BC$151:$CB$151,0)),0)+IFERROR(INDEX('Hoja de Trabajo para listado'!$DE$153:$DG$274,MATCH($A727,'Hoja de Trabajo para listado'!$DE$153:$DE$1048576,0),MATCH((CUADRO!M$5&amp;$E727),'Hoja de Trabajo para listado'!$DE$151:$DG$151,0)),0)+IFERROR(INDEX('Hoja de Trabajo para listado'!$CD$155:$DC$1048576,MATCH($A727,'Hoja de Trabajo para listado'!$CD$155:$CD$1048576,0),MATCH((CUADRO!M$5&amp;$E727),'Hoja de Trabajo para listado'!$CD$151:$DC$151,0)),0)</f>
        <v>0</v>
      </c>
      <c r="N727" s="243">
        <f ca="1">+IFERROR(INDEX('Hoja de Trabajo para listado'!$A$155:$Z$1048576,MATCH($A727,'Hoja de Trabajo para listado'!$A$155:$A$1048576,0),MATCH((CUADRO!N$5&amp;$E727),'Hoja de Trabajo para listado'!$A$151:$Z$151,0)),0)+IFERROR(INDEX('Hoja de Trabajo para listado'!$AB$155:$BA$1048576,MATCH($A727,'Hoja de Trabajo para listado'!$AB$155:$AB$1048576,0),MATCH((CUADRO!N$5&amp;$E727),'Hoja de Trabajo para listado'!$AB$151:$BA$151,0)),0)+IFERROR(INDEX('Hoja de Trabajo para listado'!$BC$155:$CB$1048576,MATCH($A727,'Hoja de Trabajo para listado'!$BC$155:$BC$1048576,0),MATCH((CUADRO!N$5&amp;$E727),'Hoja de Trabajo para listado'!$BC$151:$CB$151,0)),0)+IFERROR(INDEX('Hoja de Trabajo para listado'!$DE$153:$DG$274,MATCH($A727,'Hoja de Trabajo para listado'!$DE$153:$DE$1048576,0),MATCH((CUADRO!N$5&amp;$E727),'Hoja de Trabajo para listado'!$DE$151:$DG$151,0)),0)+IFERROR(INDEX('Hoja de Trabajo para listado'!$CD$155:$DC$1048576,MATCH($A727,'Hoja de Trabajo para listado'!$CD$155:$CD$1048576,0),MATCH((CUADRO!N$5&amp;$E727),'Hoja de Trabajo para listado'!$CD$151:$DC$151,0)),0)</f>
        <v>0</v>
      </c>
      <c r="O727" s="243">
        <f ca="1">+IFERROR(INDEX('Hoja de Trabajo para listado'!$A$155:$Z$1048576,MATCH($A727,'Hoja de Trabajo para listado'!$A$155:$A$1048576,0),MATCH((CUADRO!O$5&amp;$E727),'Hoja de Trabajo para listado'!$A$151:$Z$151,0)),0)+IFERROR(INDEX('Hoja de Trabajo para listado'!$AB$155:$BA$1048576,MATCH($A727,'Hoja de Trabajo para listado'!$AB$155:$AB$1048576,0),MATCH((CUADRO!O$5&amp;$E727),'Hoja de Trabajo para listado'!$AB$151:$BA$151,0)),0)+IFERROR(INDEX('Hoja de Trabajo para listado'!$BC$155:$CB$1048576,MATCH($A727,'Hoja de Trabajo para listado'!$BC$155:$BC$1048576,0),MATCH((CUADRO!O$5&amp;$E727),'Hoja de Trabajo para listado'!$BC$151:$CB$151,0)),0)+IFERROR(INDEX('Hoja de Trabajo para listado'!$DE$153:$DG$274,MATCH($A727,'Hoja de Trabajo para listado'!$DE$153:$DE$1048576,0),MATCH((CUADRO!O$5&amp;$E727),'Hoja de Trabajo para listado'!$DE$151:$DG$151,0)),0)+IFERROR(INDEX('Hoja de Trabajo para listado'!$CD$155:$DC$1048576,MATCH($A727,'Hoja de Trabajo para listado'!$CD$155:$CD$1048576,0),MATCH((CUADRO!O$5&amp;$E727),'Hoja de Trabajo para listado'!$CD$151:$DC$151,0)),0)</f>
        <v>0</v>
      </c>
      <c r="P727" s="243">
        <f ca="1">+IFERROR(INDEX('Hoja de Trabajo para listado'!$A$155:$Z$1048576,MATCH($A727,'Hoja de Trabajo para listado'!$A$155:$A$1048576,0),MATCH((CUADRO!P$5&amp;$E727),'Hoja de Trabajo para listado'!$A$151:$Z$151,0)),0)+IFERROR(INDEX('Hoja de Trabajo para listado'!$AB$155:$BA$1048576,MATCH($A727,'Hoja de Trabajo para listado'!$AB$155:$AB$1048576,0),MATCH((CUADRO!P$5&amp;$E727),'Hoja de Trabajo para listado'!$AB$151:$BA$151,0)),0)+IFERROR(INDEX('Hoja de Trabajo para listado'!$BC$155:$CB$1048576,MATCH($A727,'Hoja de Trabajo para listado'!$BC$155:$BC$1048576,0),MATCH((CUADRO!P$5&amp;$E727),'Hoja de Trabajo para listado'!$BC$151:$CB$151,0)),0)+IFERROR(INDEX('Hoja de Trabajo para listado'!$DE$153:$DG$274,MATCH($A727,'Hoja de Trabajo para listado'!$DE$153:$DE$1048576,0),MATCH((CUADRO!P$5&amp;$E727),'Hoja de Trabajo para listado'!$DE$151:$DG$151,0)),0)+IFERROR(INDEX('Hoja de Trabajo para listado'!$CD$155:$DC$1048576,MATCH($A727,'Hoja de Trabajo para listado'!$CD$155:$CD$1048576,0),MATCH((CUADRO!P$5&amp;$E727),'Hoja de Trabajo para listado'!$CD$151:$DC$151,0)),0)</f>
        <v>0</v>
      </c>
      <c r="Q727" s="243">
        <f ca="1">+IFERROR(INDEX('Hoja de Trabajo para listado'!$A$155:$Z$1048576,MATCH($A727,'Hoja de Trabajo para listado'!$A$155:$A$1048576,0),MATCH((CUADRO!Q$5&amp;$E727),'Hoja de Trabajo para listado'!$A$151:$Z$151,0)),0)+IFERROR(INDEX('Hoja de Trabajo para listado'!$AB$155:$BA$1048576,MATCH($A727,'Hoja de Trabajo para listado'!$AB$155:$AB$1048576,0),MATCH((CUADRO!Q$5&amp;$E727),'Hoja de Trabajo para listado'!$AB$151:$BA$151,0)),0)+IFERROR(INDEX('Hoja de Trabajo para listado'!$BC$155:$CB$1048576,MATCH($A727,'Hoja de Trabajo para listado'!$BC$155:$BC$1048576,0),MATCH((CUADRO!Q$5&amp;$E727),'Hoja de Trabajo para listado'!$BC$151:$CB$151,0)),0)+IFERROR(INDEX('Hoja de Trabajo para listado'!$DE$153:$DG$274,MATCH($A727,'Hoja de Trabajo para listado'!$DE$153:$DE$1048576,0),MATCH((CUADRO!Q$5&amp;$E727),'Hoja de Trabajo para listado'!$DE$151:$DG$151,0)),0)+IFERROR(INDEX('Hoja de Trabajo para listado'!$CD$155:$DC$1048576,MATCH($A727,'Hoja de Trabajo para listado'!$CD$155:$CD$1048576,0),MATCH((CUADRO!Q$5&amp;$E727),'Hoja de Trabajo para listado'!$CD$151:$DC$151,0)),0)</f>
        <v>0</v>
      </c>
      <c r="R727" s="243">
        <f t="shared" ca="1" si="25"/>
        <v>0</v>
      </c>
      <c r="S727" s="249">
        <f ca="1">+R726+R727</f>
        <v>0</v>
      </c>
      <c r="T727" s="243">
        <f ca="1">+S727</f>
        <v>0</v>
      </c>
      <c r="U727" s="242">
        <f t="shared" si="26"/>
        <v>2</v>
      </c>
      <c r="V727" s="333" t="str">
        <f>+VLOOKUP(A727,bd_lista!$A$3:$E$590,5,FALSE)</f>
        <v>Gobiernos Autonomos Municipales</v>
      </c>
      <c r="W727" s="392"/>
      <c r="X727" s="242">
        <f>+VLOOKUP(A727,[4]Sheet1!$A$13:$D$744,4,FALSE)</f>
        <v>0</v>
      </c>
      <c r="Y727" s="242" t="e">
        <f>+VLOOKUP(X727,bd_lista!$A$3:$C$590,3,FALSE)</f>
        <v>#N/A</v>
      </c>
      <c r="Z727" s="292"/>
      <c r="AA727" s="293"/>
    </row>
    <row r="728" spans="1:27" customFormat="1" ht="15" hidden="1" customHeight="1">
      <c r="A728" s="32">
        <v>1330</v>
      </c>
      <c r="B728" s="387">
        <f>+A728</f>
        <v>1330</v>
      </c>
      <c r="C728" s="247" t="str">
        <f>+VLOOKUP(A728,bd_lista!$A$3:$C$590,3,FALSE)</f>
        <v>Gobierno Autónomo Municipal de Tapacari</v>
      </c>
      <c r="D728" s="389" t="str">
        <f>+C728</f>
        <v>Gobierno Autónomo Municipal de Tapacari</v>
      </c>
      <c r="E728" s="242" t="s">
        <v>1304</v>
      </c>
      <c r="F728" s="243">
        <f ca="1">+IFERROR(INDEX('Hoja de Trabajo para listado'!$A$155:$Z$1048576,MATCH($A728,'Hoja de Trabajo para listado'!$A$155:$A$1048576,0),MATCH((CUADRO!F$5&amp;$E728),'Hoja de Trabajo para listado'!$A$151:$Z$151,0)),0)+IFERROR(INDEX('Hoja de Trabajo para listado'!$AB$155:$BA$1048576,MATCH($A728,'Hoja de Trabajo para listado'!$AB$155:$AB$1048576,0),MATCH((CUADRO!F$5&amp;$E728),'Hoja de Trabajo para listado'!$AB$151:$BA$151,0)),0)+IFERROR(INDEX('Hoja de Trabajo para listado'!$BC$155:$CB$1048576,MATCH($A728,'Hoja de Trabajo para listado'!$BC$155:$BC$1048576,0),MATCH((CUADRO!F$5&amp;$E728),'Hoja de Trabajo para listado'!$BC$151:$CB$151,0)),0)+IFERROR(INDEX('Hoja de Trabajo para listado'!$DE$153:$DG$274,MATCH($A728,'Hoja de Trabajo para listado'!$DE$153:$DE$1048576,0),MATCH((CUADRO!F$5&amp;$E728),'Hoja de Trabajo para listado'!$DE$151:$DG$151,0)),0)+IFERROR(INDEX('Hoja de Trabajo para listado'!$CD$155:$DC$1048576,MATCH($A728,'Hoja de Trabajo para listado'!$CD$155:$CD$1048576,0),MATCH((CUADRO!F$5&amp;$E728),'Hoja de Trabajo para listado'!$CD$151:$DC$151,0)),0)</f>
        <v>0</v>
      </c>
      <c r="G728" s="243">
        <f ca="1">+IFERROR(INDEX('Hoja de Trabajo para listado'!$A$155:$Z$1048576,MATCH($A728,'Hoja de Trabajo para listado'!$A$155:$A$1048576,0),MATCH((CUADRO!G$5&amp;$E728),'Hoja de Trabajo para listado'!$A$151:$Z$151,0)),0)+IFERROR(INDEX('Hoja de Trabajo para listado'!$AB$155:$BA$1048576,MATCH($A728,'Hoja de Trabajo para listado'!$AB$155:$AB$1048576,0),MATCH((CUADRO!G$5&amp;$E728),'Hoja de Trabajo para listado'!$AB$151:$BA$151,0)),0)+IFERROR(INDEX('Hoja de Trabajo para listado'!$BC$155:$CB$1048576,MATCH($A728,'Hoja de Trabajo para listado'!$BC$155:$BC$1048576,0),MATCH((CUADRO!G$5&amp;$E728),'Hoja de Trabajo para listado'!$BC$151:$CB$151,0)),0)+IFERROR(INDEX('Hoja de Trabajo para listado'!$DE$153:$DG$274,MATCH($A728,'Hoja de Trabajo para listado'!$DE$153:$DE$1048576,0),MATCH((CUADRO!G$5&amp;$E728),'Hoja de Trabajo para listado'!$DE$151:$DG$151,0)),0)+IFERROR(INDEX('Hoja de Trabajo para listado'!$CD$155:$DC$1048576,MATCH($A728,'Hoja de Trabajo para listado'!$CD$155:$CD$1048576,0),MATCH((CUADRO!G$5&amp;$E728),'Hoja de Trabajo para listado'!$CD$151:$DC$151,0)),0)</f>
        <v>0</v>
      </c>
      <c r="H728" s="243">
        <f ca="1">+IFERROR(INDEX('Hoja de Trabajo para listado'!$A$155:$Z$1048576,MATCH($A728,'Hoja de Trabajo para listado'!$A$155:$A$1048576,0),MATCH((CUADRO!H$5&amp;$E728),'Hoja de Trabajo para listado'!$A$151:$Z$151,0)),0)+IFERROR(INDEX('Hoja de Trabajo para listado'!$AB$155:$BA$1048576,MATCH($A728,'Hoja de Trabajo para listado'!$AB$155:$AB$1048576,0),MATCH((CUADRO!H$5&amp;$E728),'Hoja de Trabajo para listado'!$AB$151:$BA$151,0)),0)+IFERROR(INDEX('Hoja de Trabajo para listado'!$BC$155:$CB$1048576,MATCH($A728,'Hoja de Trabajo para listado'!$BC$155:$BC$1048576,0),MATCH((CUADRO!H$5&amp;$E728),'Hoja de Trabajo para listado'!$BC$151:$CB$151,0)),0)+IFERROR(INDEX('Hoja de Trabajo para listado'!$DE$153:$DG$274,MATCH($A728,'Hoja de Trabajo para listado'!$DE$153:$DE$1048576,0),MATCH((CUADRO!H$5&amp;$E728),'Hoja de Trabajo para listado'!$DE$151:$DG$151,0)),0)+IFERROR(INDEX('Hoja de Trabajo para listado'!$CD$155:$DC$1048576,MATCH($A728,'Hoja de Trabajo para listado'!$CD$155:$CD$1048576,0),MATCH((CUADRO!H$5&amp;$E728),'Hoja de Trabajo para listado'!$CD$151:$DC$151,0)),0)</f>
        <v>0</v>
      </c>
      <c r="I728" s="243">
        <f ca="1">+IFERROR(INDEX('Hoja de Trabajo para listado'!$A$155:$Z$1048576,MATCH($A728,'Hoja de Trabajo para listado'!$A$155:$A$1048576,0),MATCH((CUADRO!I$5&amp;$E728),'Hoja de Trabajo para listado'!$A$151:$Z$151,0)),0)+IFERROR(INDEX('Hoja de Trabajo para listado'!$AB$155:$BA$1048576,MATCH($A728,'Hoja de Trabajo para listado'!$AB$155:$AB$1048576,0),MATCH((CUADRO!I$5&amp;$E728),'Hoja de Trabajo para listado'!$AB$151:$BA$151,0)),0)+IFERROR(INDEX('Hoja de Trabajo para listado'!$BC$155:$CB$1048576,MATCH($A728,'Hoja de Trabajo para listado'!$BC$155:$BC$1048576,0),MATCH((CUADRO!I$5&amp;$E728),'Hoja de Trabajo para listado'!$BC$151:$CB$151,0)),0)+IFERROR(INDEX('Hoja de Trabajo para listado'!$DE$153:$DG$274,MATCH($A728,'Hoja de Trabajo para listado'!$DE$153:$DE$1048576,0),MATCH((CUADRO!I$5&amp;$E728),'Hoja de Trabajo para listado'!$DE$151:$DG$151,0)),0)+IFERROR(INDEX('Hoja de Trabajo para listado'!$CD$155:$DC$1048576,MATCH($A728,'Hoja de Trabajo para listado'!$CD$155:$CD$1048576,0),MATCH((CUADRO!I$5&amp;$E728),'Hoja de Trabajo para listado'!$CD$151:$DC$151,0)),0)</f>
        <v>0</v>
      </c>
      <c r="J728" s="243">
        <f ca="1">+IFERROR(INDEX('Hoja de Trabajo para listado'!$A$155:$Z$1048576,MATCH($A728,'Hoja de Trabajo para listado'!$A$155:$A$1048576,0),MATCH((CUADRO!J$5&amp;$E728),'Hoja de Trabajo para listado'!$A$151:$Z$151,0)),0)+IFERROR(INDEX('Hoja de Trabajo para listado'!$AB$155:$BA$1048576,MATCH($A728,'Hoja de Trabajo para listado'!$AB$155:$AB$1048576,0),MATCH((CUADRO!J$5&amp;$E728),'Hoja de Trabajo para listado'!$AB$151:$BA$151,0)),0)+IFERROR(INDEX('Hoja de Trabajo para listado'!$BC$155:$CB$1048576,MATCH($A728,'Hoja de Trabajo para listado'!$BC$155:$BC$1048576,0),MATCH((CUADRO!J$5&amp;$E728),'Hoja de Trabajo para listado'!$BC$151:$CB$151,0)),0)+IFERROR(INDEX('Hoja de Trabajo para listado'!$DE$153:$DG$274,MATCH($A728,'Hoja de Trabajo para listado'!$DE$153:$DE$1048576,0),MATCH((CUADRO!J$5&amp;$E728),'Hoja de Trabajo para listado'!$DE$151:$DG$151,0)),0)+IFERROR(INDEX('Hoja de Trabajo para listado'!$CD$155:$DC$1048576,MATCH($A728,'Hoja de Trabajo para listado'!$CD$155:$CD$1048576,0),MATCH((CUADRO!J$5&amp;$E728),'Hoja de Trabajo para listado'!$CD$151:$DC$151,0)),0)</f>
        <v>0</v>
      </c>
      <c r="K728" s="243">
        <f ca="1">+IFERROR(INDEX('Hoja de Trabajo para listado'!$A$155:$Z$1048576,MATCH($A728,'Hoja de Trabajo para listado'!$A$155:$A$1048576,0),MATCH((CUADRO!K$5&amp;$E728),'Hoja de Trabajo para listado'!$A$151:$Z$151,0)),0)+IFERROR(INDEX('Hoja de Trabajo para listado'!$AB$155:$BA$1048576,MATCH($A728,'Hoja de Trabajo para listado'!$AB$155:$AB$1048576,0),MATCH((CUADRO!K$5&amp;$E728),'Hoja de Trabajo para listado'!$AB$151:$BA$151,0)),0)+IFERROR(INDEX('Hoja de Trabajo para listado'!$BC$155:$CB$1048576,MATCH($A728,'Hoja de Trabajo para listado'!$BC$155:$BC$1048576,0),MATCH((CUADRO!K$5&amp;$E728),'Hoja de Trabajo para listado'!$BC$151:$CB$151,0)),0)+IFERROR(INDEX('Hoja de Trabajo para listado'!$DE$153:$DG$274,MATCH($A728,'Hoja de Trabajo para listado'!$DE$153:$DE$1048576,0),MATCH((CUADRO!K$5&amp;$E728),'Hoja de Trabajo para listado'!$DE$151:$DG$151,0)),0)+IFERROR(INDEX('Hoja de Trabajo para listado'!$CD$155:$DC$1048576,MATCH($A728,'Hoja de Trabajo para listado'!$CD$155:$CD$1048576,0),MATCH((CUADRO!K$5&amp;$E728),'Hoja de Trabajo para listado'!$CD$151:$DC$151,0)),0)</f>
        <v>0</v>
      </c>
      <c r="L728" s="243">
        <f ca="1">+IFERROR(INDEX('Hoja de Trabajo para listado'!$A$155:$Z$1048576,MATCH($A728,'Hoja de Trabajo para listado'!$A$155:$A$1048576,0),MATCH((CUADRO!L$5&amp;$E728),'Hoja de Trabajo para listado'!$A$151:$Z$151,0)),0)+IFERROR(INDEX('Hoja de Trabajo para listado'!$AB$155:$BA$1048576,MATCH($A728,'Hoja de Trabajo para listado'!$AB$155:$AB$1048576,0),MATCH((CUADRO!L$5&amp;$E728),'Hoja de Trabajo para listado'!$AB$151:$BA$151,0)),0)+IFERROR(INDEX('Hoja de Trabajo para listado'!$BC$155:$CB$1048576,MATCH($A728,'Hoja de Trabajo para listado'!$BC$155:$BC$1048576,0),MATCH((CUADRO!L$5&amp;$E728),'Hoja de Trabajo para listado'!$BC$151:$CB$151,0)),0)+IFERROR(INDEX('Hoja de Trabajo para listado'!$DE$153:$DG$274,MATCH($A728,'Hoja de Trabajo para listado'!$DE$153:$DE$1048576,0),MATCH((CUADRO!L$5&amp;$E728),'Hoja de Trabajo para listado'!$DE$151:$DG$151,0)),0)+IFERROR(INDEX('Hoja de Trabajo para listado'!$CD$155:$DC$1048576,MATCH($A728,'Hoja de Trabajo para listado'!$CD$155:$CD$1048576,0),MATCH((CUADRO!L$5&amp;$E728),'Hoja de Trabajo para listado'!$CD$151:$DC$151,0)),0)</f>
        <v>0</v>
      </c>
      <c r="M728" s="243">
        <f ca="1">+IFERROR(INDEX('Hoja de Trabajo para listado'!$A$155:$Z$1048576,MATCH($A728,'Hoja de Trabajo para listado'!$A$155:$A$1048576,0),MATCH((CUADRO!M$5&amp;$E728),'Hoja de Trabajo para listado'!$A$151:$Z$151,0)),0)+IFERROR(INDEX('Hoja de Trabajo para listado'!$AB$155:$BA$1048576,MATCH($A728,'Hoja de Trabajo para listado'!$AB$155:$AB$1048576,0),MATCH((CUADRO!M$5&amp;$E728),'Hoja de Trabajo para listado'!$AB$151:$BA$151,0)),0)+IFERROR(INDEX('Hoja de Trabajo para listado'!$BC$155:$CB$1048576,MATCH($A728,'Hoja de Trabajo para listado'!$BC$155:$BC$1048576,0),MATCH((CUADRO!M$5&amp;$E728),'Hoja de Trabajo para listado'!$BC$151:$CB$151,0)),0)+IFERROR(INDEX('Hoja de Trabajo para listado'!$DE$153:$DG$274,MATCH($A728,'Hoja de Trabajo para listado'!$DE$153:$DE$1048576,0),MATCH((CUADRO!M$5&amp;$E728),'Hoja de Trabajo para listado'!$DE$151:$DG$151,0)),0)+IFERROR(INDEX('Hoja de Trabajo para listado'!$CD$155:$DC$1048576,MATCH($A728,'Hoja de Trabajo para listado'!$CD$155:$CD$1048576,0),MATCH((CUADRO!M$5&amp;$E728),'Hoja de Trabajo para listado'!$CD$151:$DC$151,0)),0)</f>
        <v>0</v>
      </c>
      <c r="N728" s="243">
        <f ca="1">+IFERROR(INDEX('Hoja de Trabajo para listado'!$A$155:$Z$1048576,MATCH($A728,'Hoja de Trabajo para listado'!$A$155:$A$1048576,0),MATCH((CUADRO!N$5&amp;$E728),'Hoja de Trabajo para listado'!$A$151:$Z$151,0)),0)+IFERROR(INDEX('Hoja de Trabajo para listado'!$AB$155:$BA$1048576,MATCH($A728,'Hoja de Trabajo para listado'!$AB$155:$AB$1048576,0),MATCH((CUADRO!N$5&amp;$E728),'Hoja de Trabajo para listado'!$AB$151:$BA$151,0)),0)+IFERROR(INDEX('Hoja de Trabajo para listado'!$BC$155:$CB$1048576,MATCH($A728,'Hoja de Trabajo para listado'!$BC$155:$BC$1048576,0),MATCH((CUADRO!N$5&amp;$E728),'Hoja de Trabajo para listado'!$BC$151:$CB$151,0)),0)+IFERROR(INDEX('Hoja de Trabajo para listado'!$DE$153:$DG$274,MATCH($A728,'Hoja de Trabajo para listado'!$DE$153:$DE$1048576,0),MATCH((CUADRO!N$5&amp;$E728),'Hoja de Trabajo para listado'!$DE$151:$DG$151,0)),0)+IFERROR(INDEX('Hoja de Trabajo para listado'!$CD$155:$DC$1048576,MATCH($A728,'Hoja de Trabajo para listado'!$CD$155:$CD$1048576,0),MATCH((CUADRO!N$5&amp;$E728),'Hoja de Trabajo para listado'!$CD$151:$DC$151,0)),0)</f>
        <v>0</v>
      </c>
      <c r="O728" s="243">
        <f ca="1">+IFERROR(INDEX('Hoja de Trabajo para listado'!$A$155:$Z$1048576,MATCH($A728,'Hoja de Trabajo para listado'!$A$155:$A$1048576,0),MATCH((CUADRO!O$5&amp;$E728),'Hoja de Trabajo para listado'!$A$151:$Z$151,0)),0)+IFERROR(INDEX('Hoja de Trabajo para listado'!$AB$155:$BA$1048576,MATCH($A728,'Hoja de Trabajo para listado'!$AB$155:$AB$1048576,0),MATCH((CUADRO!O$5&amp;$E728),'Hoja de Trabajo para listado'!$AB$151:$BA$151,0)),0)+IFERROR(INDEX('Hoja de Trabajo para listado'!$BC$155:$CB$1048576,MATCH($A728,'Hoja de Trabajo para listado'!$BC$155:$BC$1048576,0),MATCH((CUADRO!O$5&amp;$E728),'Hoja de Trabajo para listado'!$BC$151:$CB$151,0)),0)+IFERROR(INDEX('Hoja de Trabajo para listado'!$DE$153:$DG$274,MATCH($A728,'Hoja de Trabajo para listado'!$DE$153:$DE$1048576,0),MATCH((CUADRO!O$5&amp;$E728),'Hoja de Trabajo para listado'!$DE$151:$DG$151,0)),0)+IFERROR(INDEX('Hoja de Trabajo para listado'!$CD$155:$DC$1048576,MATCH($A728,'Hoja de Trabajo para listado'!$CD$155:$CD$1048576,0),MATCH((CUADRO!O$5&amp;$E728),'Hoja de Trabajo para listado'!$CD$151:$DC$151,0)),0)</f>
        <v>0</v>
      </c>
      <c r="P728" s="243">
        <f ca="1">+IFERROR(INDEX('Hoja de Trabajo para listado'!$A$155:$Z$1048576,MATCH($A728,'Hoja de Trabajo para listado'!$A$155:$A$1048576,0),MATCH((CUADRO!P$5&amp;$E728),'Hoja de Trabajo para listado'!$A$151:$Z$151,0)),0)+IFERROR(INDEX('Hoja de Trabajo para listado'!$AB$155:$BA$1048576,MATCH($A728,'Hoja de Trabajo para listado'!$AB$155:$AB$1048576,0),MATCH((CUADRO!P$5&amp;$E728),'Hoja de Trabajo para listado'!$AB$151:$BA$151,0)),0)+IFERROR(INDEX('Hoja de Trabajo para listado'!$BC$155:$CB$1048576,MATCH($A728,'Hoja de Trabajo para listado'!$BC$155:$BC$1048576,0),MATCH((CUADRO!P$5&amp;$E728),'Hoja de Trabajo para listado'!$BC$151:$CB$151,0)),0)+IFERROR(INDEX('Hoja de Trabajo para listado'!$DE$153:$DG$274,MATCH($A728,'Hoja de Trabajo para listado'!$DE$153:$DE$1048576,0),MATCH((CUADRO!P$5&amp;$E728),'Hoja de Trabajo para listado'!$DE$151:$DG$151,0)),0)+IFERROR(INDEX('Hoja de Trabajo para listado'!$CD$155:$DC$1048576,MATCH($A728,'Hoja de Trabajo para listado'!$CD$155:$CD$1048576,0),MATCH((CUADRO!P$5&amp;$E728),'Hoja de Trabajo para listado'!$CD$151:$DC$151,0)),0)</f>
        <v>0</v>
      </c>
      <c r="Q728" s="243">
        <f ca="1">+IFERROR(INDEX('Hoja de Trabajo para listado'!$A$155:$Z$1048576,MATCH($A728,'Hoja de Trabajo para listado'!$A$155:$A$1048576,0),MATCH((CUADRO!Q$5&amp;$E728),'Hoja de Trabajo para listado'!$A$151:$Z$151,0)),0)+IFERROR(INDEX('Hoja de Trabajo para listado'!$AB$155:$BA$1048576,MATCH($A728,'Hoja de Trabajo para listado'!$AB$155:$AB$1048576,0),MATCH((CUADRO!Q$5&amp;$E728),'Hoja de Trabajo para listado'!$AB$151:$BA$151,0)),0)+IFERROR(INDEX('Hoja de Trabajo para listado'!$BC$155:$CB$1048576,MATCH($A728,'Hoja de Trabajo para listado'!$BC$155:$BC$1048576,0),MATCH((CUADRO!Q$5&amp;$E728),'Hoja de Trabajo para listado'!$BC$151:$CB$151,0)),0)+IFERROR(INDEX('Hoja de Trabajo para listado'!$DE$153:$DG$274,MATCH($A728,'Hoja de Trabajo para listado'!$DE$153:$DE$1048576,0),MATCH((CUADRO!Q$5&amp;$E728),'Hoja de Trabajo para listado'!$DE$151:$DG$151,0)),0)+IFERROR(INDEX('Hoja de Trabajo para listado'!$CD$155:$DC$1048576,MATCH($A728,'Hoja de Trabajo para listado'!$CD$155:$CD$1048576,0),MATCH((CUADRO!Q$5&amp;$E728),'Hoja de Trabajo para listado'!$CD$151:$DC$151,0)),0)</f>
        <v>0</v>
      </c>
      <c r="R728" s="243">
        <f t="shared" ca="1" si="25"/>
        <v>0</v>
      </c>
      <c r="S728" s="249"/>
      <c r="T728" s="243">
        <f ca="1">+T729</f>
        <v>0</v>
      </c>
      <c r="U728" s="242">
        <f t="shared" si="26"/>
        <v>1</v>
      </c>
      <c r="V728" s="333" t="str">
        <f>+VLOOKUP(A728,bd_lista!$A$3:$E$590,5,FALSE)</f>
        <v>Gobiernos Autonomos Municipales</v>
      </c>
      <c r="W728" s="391" t="str">
        <f>+V728</f>
        <v>Gobiernos Autonomos Municipales</v>
      </c>
      <c r="X728" s="242">
        <f>+VLOOKUP(A728,[4]Sheet1!$A$13:$D$744,4,FALSE)</f>
        <v>0</v>
      </c>
      <c r="Y728" s="242" t="e">
        <f>+VLOOKUP(X728,bd_lista!$A$3:$C$590,3,FALSE)</f>
        <v>#N/A</v>
      </c>
      <c r="Z728" s="294">
        <f>+X728</f>
        <v>0</v>
      </c>
      <c r="AA728" s="295" t="e">
        <f>+Y728</f>
        <v>#N/A</v>
      </c>
    </row>
    <row r="729" spans="1:27" customFormat="1" ht="15" hidden="1" customHeight="1">
      <c r="A729" s="32">
        <v>1330</v>
      </c>
      <c r="B729" s="388"/>
      <c r="C729" s="247" t="str">
        <f>+VLOOKUP(A729,bd_lista!$A$3:$C$590,3,FALSE)</f>
        <v>Gobierno Autónomo Municipal de Tapacari</v>
      </c>
      <c r="D729" s="390"/>
      <c r="E729" s="244" t="s">
        <v>1305</v>
      </c>
      <c r="F729" s="243">
        <f ca="1">+IFERROR(INDEX('Hoja de Trabajo para listado'!$A$155:$Z$1048576,MATCH($A729,'Hoja de Trabajo para listado'!$A$155:$A$1048576,0),MATCH((CUADRO!F$5&amp;$E729),'Hoja de Trabajo para listado'!$A$151:$Z$151,0)),0)+IFERROR(INDEX('Hoja de Trabajo para listado'!$AB$155:$BA$1048576,MATCH($A729,'Hoja de Trabajo para listado'!$AB$155:$AB$1048576,0),MATCH((CUADRO!F$5&amp;$E729),'Hoja de Trabajo para listado'!$AB$151:$BA$151,0)),0)+IFERROR(INDEX('Hoja de Trabajo para listado'!$BC$155:$CB$1048576,MATCH($A729,'Hoja de Trabajo para listado'!$BC$155:$BC$1048576,0),MATCH((CUADRO!F$5&amp;$E729),'Hoja de Trabajo para listado'!$BC$151:$CB$151,0)),0)+IFERROR(INDEX('Hoja de Trabajo para listado'!$DE$153:$DG$274,MATCH($A729,'Hoja de Trabajo para listado'!$DE$153:$DE$1048576,0),MATCH((CUADRO!F$5&amp;$E729),'Hoja de Trabajo para listado'!$DE$151:$DG$151,0)),0)+IFERROR(INDEX('Hoja de Trabajo para listado'!$CD$155:$DC$1048576,MATCH($A729,'Hoja de Trabajo para listado'!$CD$155:$CD$1048576,0),MATCH((CUADRO!F$5&amp;$E729),'Hoja de Trabajo para listado'!$CD$151:$DC$151,0)),0)</f>
        <v>0</v>
      </c>
      <c r="G729" s="243">
        <f ca="1">+IFERROR(INDEX('Hoja de Trabajo para listado'!$A$155:$Z$1048576,MATCH($A729,'Hoja de Trabajo para listado'!$A$155:$A$1048576,0),MATCH((CUADRO!G$5&amp;$E729),'Hoja de Trabajo para listado'!$A$151:$Z$151,0)),0)+IFERROR(INDEX('Hoja de Trabajo para listado'!$AB$155:$BA$1048576,MATCH($A729,'Hoja de Trabajo para listado'!$AB$155:$AB$1048576,0),MATCH((CUADRO!G$5&amp;$E729),'Hoja de Trabajo para listado'!$AB$151:$BA$151,0)),0)+IFERROR(INDEX('Hoja de Trabajo para listado'!$BC$155:$CB$1048576,MATCH($A729,'Hoja de Trabajo para listado'!$BC$155:$BC$1048576,0),MATCH((CUADRO!G$5&amp;$E729),'Hoja de Trabajo para listado'!$BC$151:$CB$151,0)),0)+IFERROR(INDEX('Hoja de Trabajo para listado'!$DE$153:$DG$274,MATCH($A729,'Hoja de Trabajo para listado'!$DE$153:$DE$1048576,0),MATCH((CUADRO!G$5&amp;$E729),'Hoja de Trabajo para listado'!$DE$151:$DG$151,0)),0)+IFERROR(INDEX('Hoja de Trabajo para listado'!$CD$155:$DC$1048576,MATCH($A729,'Hoja de Trabajo para listado'!$CD$155:$CD$1048576,0),MATCH((CUADRO!G$5&amp;$E729),'Hoja de Trabajo para listado'!$CD$151:$DC$151,0)),0)</f>
        <v>0</v>
      </c>
      <c r="H729" s="243">
        <f ca="1">+IFERROR(INDEX('Hoja de Trabajo para listado'!$A$155:$Z$1048576,MATCH($A729,'Hoja de Trabajo para listado'!$A$155:$A$1048576,0),MATCH((CUADRO!H$5&amp;$E729),'Hoja de Trabajo para listado'!$A$151:$Z$151,0)),0)+IFERROR(INDEX('Hoja de Trabajo para listado'!$AB$155:$BA$1048576,MATCH($A729,'Hoja de Trabajo para listado'!$AB$155:$AB$1048576,0),MATCH((CUADRO!H$5&amp;$E729),'Hoja de Trabajo para listado'!$AB$151:$BA$151,0)),0)+IFERROR(INDEX('Hoja de Trabajo para listado'!$BC$155:$CB$1048576,MATCH($A729,'Hoja de Trabajo para listado'!$BC$155:$BC$1048576,0),MATCH((CUADRO!H$5&amp;$E729),'Hoja de Trabajo para listado'!$BC$151:$CB$151,0)),0)+IFERROR(INDEX('Hoja de Trabajo para listado'!$DE$153:$DG$274,MATCH($A729,'Hoja de Trabajo para listado'!$DE$153:$DE$1048576,0),MATCH((CUADRO!H$5&amp;$E729),'Hoja de Trabajo para listado'!$DE$151:$DG$151,0)),0)+IFERROR(INDEX('Hoja de Trabajo para listado'!$CD$155:$DC$1048576,MATCH($A729,'Hoja de Trabajo para listado'!$CD$155:$CD$1048576,0),MATCH((CUADRO!H$5&amp;$E729),'Hoja de Trabajo para listado'!$CD$151:$DC$151,0)),0)</f>
        <v>0</v>
      </c>
      <c r="I729" s="243">
        <f ca="1">+IFERROR(INDEX('Hoja de Trabajo para listado'!$A$155:$Z$1048576,MATCH($A729,'Hoja de Trabajo para listado'!$A$155:$A$1048576,0),MATCH((CUADRO!I$5&amp;$E729),'Hoja de Trabajo para listado'!$A$151:$Z$151,0)),0)+IFERROR(INDEX('Hoja de Trabajo para listado'!$AB$155:$BA$1048576,MATCH($A729,'Hoja de Trabajo para listado'!$AB$155:$AB$1048576,0),MATCH((CUADRO!I$5&amp;$E729),'Hoja de Trabajo para listado'!$AB$151:$BA$151,0)),0)+IFERROR(INDEX('Hoja de Trabajo para listado'!$BC$155:$CB$1048576,MATCH($A729,'Hoja de Trabajo para listado'!$BC$155:$BC$1048576,0),MATCH((CUADRO!I$5&amp;$E729),'Hoja de Trabajo para listado'!$BC$151:$CB$151,0)),0)+IFERROR(INDEX('Hoja de Trabajo para listado'!$DE$153:$DG$274,MATCH($A729,'Hoja de Trabajo para listado'!$DE$153:$DE$1048576,0),MATCH((CUADRO!I$5&amp;$E729),'Hoja de Trabajo para listado'!$DE$151:$DG$151,0)),0)+IFERROR(INDEX('Hoja de Trabajo para listado'!$CD$155:$DC$1048576,MATCH($A729,'Hoja de Trabajo para listado'!$CD$155:$CD$1048576,0),MATCH((CUADRO!I$5&amp;$E729),'Hoja de Trabajo para listado'!$CD$151:$DC$151,0)),0)</f>
        <v>0</v>
      </c>
      <c r="J729" s="243">
        <f ca="1">+IFERROR(INDEX('Hoja de Trabajo para listado'!$A$155:$Z$1048576,MATCH($A729,'Hoja de Trabajo para listado'!$A$155:$A$1048576,0),MATCH((CUADRO!J$5&amp;$E729),'Hoja de Trabajo para listado'!$A$151:$Z$151,0)),0)+IFERROR(INDEX('Hoja de Trabajo para listado'!$AB$155:$BA$1048576,MATCH($A729,'Hoja de Trabajo para listado'!$AB$155:$AB$1048576,0),MATCH((CUADRO!J$5&amp;$E729),'Hoja de Trabajo para listado'!$AB$151:$BA$151,0)),0)+IFERROR(INDEX('Hoja de Trabajo para listado'!$BC$155:$CB$1048576,MATCH($A729,'Hoja de Trabajo para listado'!$BC$155:$BC$1048576,0),MATCH((CUADRO!J$5&amp;$E729),'Hoja de Trabajo para listado'!$BC$151:$CB$151,0)),0)+IFERROR(INDEX('Hoja de Trabajo para listado'!$DE$153:$DG$274,MATCH($A729,'Hoja de Trabajo para listado'!$DE$153:$DE$1048576,0),MATCH((CUADRO!J$5&amp;$E729),'Hoja de Trabajo para listado'!$DE$151:$DG$151,0)),0)+IFERROR(INDEX('Hoja de Trabajo para listado'!$CD$155:$DC$1048576,MATCH($A729,'Hoja de Trabajo para listado'!$CD$155:$CD$1048576,0),MATCH((CUADRO!J$5&amp;$E729),'Hoja de Trabajo para listado'!$CD$151:$DC$151,0)),0)</f>
        <v>0</v>
      </c>
      <c r="K729" s="243">
        <f ca="1">+IFERROR(INDEX('Hoja de Trabajo para listado'!$A$155:$Z$1048576,MATCH($A729,'Hoja de Trabajo para listado'!$A$155:$A$1048576,0),MATCH((CUADRO!K$5&amp;$E729),'Hoja de Trabajo para listado'!$A$151:$Z$151,0)),0)+IFERROR(INDEX('Hoja de Trabajo para listado'!$AB$155:$BA$1048576,MATCH($A729,'Hoja de Trabajo para listado'!$AB$155:$AB$1048576,0),MATCH((CUADRO!K$5&amp;$E729),'Hoja de Trabajo para listado'!$AB$151:$BA$151,0)),0)+IFERROR(INDEX('Hoja de Trabajo para listado'!$BC$155:$CB$1048576,MATCH($A729,'Hoja de Trabajo para listado'!$BC$155:$BC$1048576,0),MATCH((CUADRO!K$5&amp;$E729),'Hoja de Trabajo para listado'!$BC$151:$CB$151,0)),0)+IFERROR(INDEX('Hoja de Trabajo para listado'!$DE$153:$DG$274,MATCH($A729,'Hoja de Trabajo para listado'!$DE$153:$DE$1048576,0),MATCH((CUADRO!K$5&amp;$E729),'Hoja de Trabajo para listado'!$DE$151:$DG$151,0)),0)+IFERROR(INDEX('Hoja de Trabajo para listado'!$CD$155:$DC$1048576,MATCH($A729,'Hoja de Trabajo para listado'!$CD$155:$CD$1048576,0),MATCH((CUADRO!K$5&amp;$E729),'Hoja de Trabajo para listado'!$CD$151:$DC$151,0)),0)</f>
        <v>0</v>
      </c>
      <c r="L729" s="243">
        <f ca="1">+IFERROR(INDEX('Hoja de Trabajo para listado'!$A$155:$Z$1048576,MATCH($A729,'Hoja de Trabajo para listado'!$A$155:$A$1048576,0),MATCH((CUADRO!L$5&amp;$E729),'Hoja de Trabajo para listado'!$A$151:$Z$151,0)),0)+IFERROR(INDEX('Hoja de Trabajo para listado'!$AB$155:$BA$1048576,MATCH($A729,'Hoja de Trabajo para listado'!$AB$155:$AB$1048576,0),MATCH((CUADRO!L$5&amp;$E729),'Hoja de Trabajo para listado'!$AB$151:$BA$151,0)),0)+IFERROR(INDEX('Hoja de Trabajo para listado'!$BC$155:$CB$1048576,MATCH($A729,'Hoja de Trabajo para listado'!$BC$155:$BC$1048576,0),MATCH((CUADRO!L$5&amp;$E729),'Hoja de Trabajo para listado'!$BC$151:$CB$151,0)),0)+IFERROR(INDEX('Hoja de Trabajo para listado'!$DE$153:$DG$274,MATCH($A729,'Hoja de Trabajo para listado'!$DE$153:$DE$1048576,0),MATCH((CUADRO!L$5&amp;$E729),'Hoja de Trabajo para listado'!$DE$151:$DG$151,0)),0)+IFERROR(INDEX('Hoja de Trabajo para listado'!$CD$155:$DC$1048576,MATCH($A729,'Hoja de Trabajo para listado'!$CD$155:$CD$1048576,0),MATCH((CUADRO!L$5&amp;$E729),'Hoja de Trabajo para listado'!$CD$151:$DC$151,0)),0)</f>
        <v>0</v>
      </c>
      <c r="M729" s="243">
        <f ca="1">+IFERROR(INDEX('Hoja de Trabajo para listado'!$A$155:$Z$1048576,MATCH($A729,'Hoja de Trabajo para listado'!$A$155:$A$1048576,0),MATCH((CUADRO!M$5&amp;$E729),'Hoja de Trabajo para listado'!$A$151:$Z$151,0)),0)+IFERROR(INDEX('Hoja de Trabajo para listado'!$AB$155:$BA$1048576,MATCH($A729,'Hoja de Trabajo para listado'!$AB$155:$AB$1048576,0),MATCH((CUADRO!M$5&amp;$E729),'Hoja de Trabajo para listado'!$AB$151:$BA$151,0)),0)+IFERROR(INDEX('Hoja de Trabajo para listado'!$BC$155:$CB$1048576,MATCH($A729,'Hoja de Trabajo para listado'!$BC$155:$BC$1048576,0),MATCH((CUADRO!M$5&amp;$E729),'Hoja de Trabajo para listado'!$BC$151:$CB$151,0)),0)+IFERROR(INDEX('Hoja de Trabajo para listado'!$DE$153:$DG$274,MATCH($A729,'Hoja de Trabajo para listado'!$DE$153:$DE$1048576,0),MATCH((CUADRO!M$5&amp;$E729),'Hoja de Trabajo para listado'!$DE$151:$DG$151,0)),0)+IFERROR(INDEX('Hoja de Trabajo para listado'!$CD$155:$DC$1048576,MATCH($A729,'Hoja de Trabajo para listado'!$CD$155:$CD$1048576,0),MATCH((CUADRO!M$5&amp;$E729),'Hoja de Trabajo para listado'!$CD$151:$DC$151,0)),0)</f>
        <v>0</v>
      </c>
      <c r="N729" s="243">
        <f ca="1">+IFERROR(INDEX('Hoja de Trabajo para listado'!$A$155:$Z$1048576,MATCH($A729,'Hoja de Trabajo para listado'!$A$155:$A$1048576,0),MATCH((CUADRO!N$5&amp;$E729),'Hoja de Trabajo para listado'!$A$151:$Z$151,0)),0)+IFERROR(INDEX('Hoja de Trabajo para listado'!$AB$155:$BA$1048576,MATCH($A729,'Hoja de Trabajo para listado'!$AB$155:$AB$1048576,0),MATCH((CUADRO!N$5&amp;$E729),'Hoja de Trabajo para listado'!$AB$151:$BA$151,0)),0)+IFERROR(INDEX('Hoja de Trabajo para listado'!$BC$155:$CB$1048576,MATCH($A729,'Hoja de Trabajo para listado'!$BC$155:$BC$1048576,0),MATCH((CUADRO!N$5&amp;$E729),'Hoja de Trabajo para listado'!$BC$151:$CB$151,0)),0)+IFERROR(INDEX('Hoja de Trabajo para listado'!$DE$153:$DG$274,MATCH($A729,'Hoja de Trabajo para listado'!$DE$153:$DE$1048576,0),MATCH((CUADRO!N$5&amp;$E729),'Hoja de Trabajo para listado'!$DE$151:$DG$151,0)),0)+IFERROR(INDEX('Hoja de Trabajo para listado'!$CD$155:$DC$1048576,MATCH($A729,'Hoja de Trabajo para listado'!$CD$155:$CD$1048576,0),MATCH((CUADRO!N$5&amp;$E729),'Hoja de Trabajo para listado'!$CD$151:$DC$151,0)),0)</f>
        <v>0</v>
      </c>
      <c r="O729" s="243">
        <f ca="1">+IFERROR(INDEX('Hoja de Trabajo para listado'!$A$155:$Z$1048576,MATCH($A729,'Hoja de Trabajo para listado'!$A$155:$A$1048576,0),MATCH((CUADRO!O$5&amp;$E729),'Hoja de Trabajo para listado'!$A$151:$Z$151,0)),0)+IFERROR(INDEX('Hoja de Trabajo para listado'!$AB$155:$BA$1048576,MATCH($A729,'Hoja de Trabajo para listado'!$AB$155:$AB$1048576,0),MATCH((CUADRO!O$5&amp;$E729),'Hoja de Trabajo para listado'!$AB$151:$BA$151,0)),0)+IFERROR(INDEX('Hoja de Trabajo para listado'!$BC$155:$CB$1048576,MATCH($A729,'Hoja de Trabajo para listado'!$BC$155:$BC$1048576,0),MATCH((CUADRO!O$5&amp;$E729),'Hoja de Trabajo para listado'!$BC$151:$CB$151,0)),0)+IFERROR(INDEX('Hoja de Trabajo para listado'!$DE$153:$DG$274,MATCH($A729,'Hoja de Trabajo para listado'!$DE$153:$DE$1048576,0),MATCH((CUADRO!O$5&amp;$E729),'Hoja de Trabajo para listado'!$DE$151:$DG$151,0)),0)+IFERROR(INDEX('Hoja de Trabajo para listado'!$CD$155:$DC$1048576,MATCH($A729,'Hoja de Trabajo para listado'!$CD$155:$CD$1048576,0),MATCH((CUADRO!O$5&amp;$E729),'Hoja de Trabajo para listado'!$CD$151:$DC$151,0)),0)</f>
        <v>0</v>
      </c>
      <c r="P729" s="243">
        <f ca="1">+IFERROR(INDEX('Hoja de Trabajo para listado'!$A$155:$Z$1048576,MATCH($A729,'Hoja de Trabajo para listado'!$A$155:$A$1048576,0),MATCH((CUADRO!P$5&amp;$E729),'Hoja de Trabajo para listado'!$A$151:$Z$151,0)),0)+IFERROR(INDEX('Hoja de Trabajo para listado'!$AB$155:$BA$1048576,MATCH($A729,'Hoja de Trabajo para listado'!$AB$155:$AB$1048576,0),MATCH((CUADRO!P$5&amp;$E729),'Hoja de Trabajo para listado'!$AB$151:$BA$151,0)),0)+IFERROR(INDEX('Hoja de Trabajo para listado'!$BC$155:$CB$1048576,MATCH($A729,'Hoja de Trabajo para listado'!$BC$155:$BC$1048576,0),MATCH((CUADRO!P$5&amp;$E729),'Hoja de Trabajo para listado'!$BC$151:$CB$151,0)),0)+IFERROR(INDEX('Hoja de Trabajo para listado'!$DE$153:$DG$274,MATCH($A729,'Hoja de Trabajo para listado'!$DE$153:$DE$1048576,0),MATCH((CUADRO!P$5&amp;$E729),'Hoja de Trabajo para listado'!$DE$151:$DG$151,0)),0)+IFERROR(INDEX('Hoja de Trabajo para listado'!$CD$155:$DC$1048576,MATCH($A729,'Hoja de Trabajo para listado'!$CD$155:$CD$1048576,0),MATCH((CUADRO!P$5&amp;$E729),'Hoja de Trabajo para listado'!$CD$151:$DC$151,0)),0)</f>
        <v>0</v>
      </c>
      <c r="Q729" s="243">
        <f ca="1">+IFERROR(INDEX('Hoja de Trabajo para listado'!$A$155:$Z$1048576,MATCH($A729,'Hoja de Trabajo para listado'!$A$155:$A$1048576,0),MATCH((CUADRO!Q$5&amp;$E729),'Hoja de Trabajo para listado'!$A$151:$Z$151,0)),0)+IFERROR(INDEX('Hoja de Trabajo para listado'!$AB$155:$BA$1048576,MATCH($A729,'Hoja de Trabajo para listado'!$AB$155:$AB$1048576,0),MATCH((CUADRO!Q$5&amp;$E729),'Hoja de Trabajo para listado'!$AB$151:$BA$151,0)),0)+IFERROR(INDEX('Hoja de Trabajo para listado'!$BC$155:$CB$1048576,MATCH($A729,'Hoja de Trabajo para listado'!$BC$155:$BC$1048576,0),MATCH((CUADRO!Q$5&amp;$E729),'Hoja de Trabajo para listado'!$BC$151:$CB$151,0)),0)+IFERROR(INDEX('Hoja de Trabajo para listado'!$DE$153:$DG$274,MATCH($A729,'Hoja de Trabajo para listado'!$DE$153:$DE$1048576,0),MATCH((CUADRO!Q$5&amp;$E729),'Hoja de Trabajo para listado'!$DE$151:$DG$151,0)),0)+IFERROR(INDEX('Hoja de Trabajo para listado'!$CD$155:$DC$1048576,MATCH($A729,'Hoja de Trabajo para listado'!$CD$155:$CD$1048576,0),MATCH((CUADRO!Q$5&amp;$E729),'Hoja de Trabajo para listado'!$CD$151:$DC$151,0)),0)</f>
        <v>0</v>
      </c>
      <c r="R729" s="243">
        <f t="shared" ca="1" si="25"/>
        <v>0</v>
      </c>
      <c r="S729" s="249">
        <f ca="1">+R728+R729</f>
        <v>0</v>
      </c>
      <c r="T729" s="243">
        <f ca="1">+S729</f>
        <v>0</v>
      </c>
      <c r="U729" s="242">
        <f t="shared" si="26"/>
        <v>2</v>
      </c>
      <c r="V729" s="333" t="str">
        <f>+VLOOKUP(A729,bd_lista!$A$3:$E$590,5,FALSE)</f>
        <v>Gobiernos Autonomos Municipales</v>
      </c>
      <c r="W729" s="392"/>
      <c r="X729" s="242">
        <f>+VLOOKUP(A729,[4]Sheet1!$A$13:$D$744,4,FALSE)</f>
        <v>0</v>
      </c>
      <c r="Y729" s="242" t="e">
        <f>+VLOOKUP(X729,bd_lista!$A$3:$C$590,3,FALSE)</f>
        <v>#N/A</v>
      </c>
      <c r="Z729" s="292"/>
      <c r="AA729" s="293"/>
    </row>
    <row r="730" spans="1:27" customFormat="1" ht="15" hidden="1" customHeight="1">
      <c r="A730" s="32">
        <v>1331</v>
      </c>
      <c r="B730" s="387">
        <f>+A730</f>
        <v>1331</v>
      </c>
      <c r="C730" s="247" t="str">
        <f>+VLOOKUP(A730,bd_lista!$A$3:$C$590,3,FALSE)</f>
        <v>Gobierno Autónomo Municipal de Totora</v>
      </c>
      <c r="D730" s="389" t="str">
        <f>+C730</f>
        <v>Gobierno Autónomo Municipal de Totora</v>
      </c>
      <c r="E730" s="242" t="s">
        <v>1304</v>
      </c>
      <c r="F730" s="243">
        <f ca="1">+IFERROR(INDEX('Hoja de Trabajo para listado'!$A$155:$Z$1048576,MATCH($A730,'Hoja de Trabajo para listado'!$A$155:$A$1048576,0),MATCH((CUADRO!F$5&amp;$E730),'Hoja de Trabajo para listado'!$A$151:$Z$151,0)),0)+IFERROR(INDEX('Hoja de Trabajo para listado'!$AB$155:$BA$1048576,MATCH($A730,'Hoja de Trabajo para listado'!$AB$155:$AB$1048576,0),MATCH((CUADRO!F$5&amp;$E730),'Hoja de Trabajo para listado'!$AB$151:$BA$151,0)),0)+IFERROR(INDEX('Hoja de Trabajo para listado'!$BC$155:$CB$1048576,MATCH($A730,'Hoja de Trabajo para listado'!$BC$155:$BC$1048576,0),MATCH((CUADRO!F$5&amp;$E730),'Hoja de Trabajo para listado'!$BC$151:$CB$151,0)),0)+IFERROR(INDEX('Hoja de Trabajo para listado'!$DE$153:$DG$274,MATCH($A730,'Hoja de Trabajo para listado'!$DE$153:$DE$1048576,0),MATCH((CUADRO!F$5&amp;$E730),'Hoja de Trabajo para listado'!$DE$151:$DG$151,0)),0)+IFERROR(INDEX('Hoja de Trabajo para listado'!$CD$155:$DC$1048576,MATCH($A730,'Hoja de Trabajo para listado'!$CD$155:$CD$1048576,0),MATCH((CUADRO!F$5&amp;$E730),'Hoja de Trabajo para listado'!$CD$151:$DC$151,0)),0)</f>
        <v>0</v>
      </c>
      <c r="G730" s="243">
        <f ca="1">+IFERROR(INDEX('Hoja de Trabajo para listado'!$A$155:$Z$1048576,MATCH($A730,'Hoja de Trabajo para listado'!$A$155:$A$1048576,0),MATCH((CUADRO!G$5&amp;$E730),'Hoja de Trabajo para listado'!$A$151:$Z$151,0)),0)+IFERROR(INDEX('Hoja de Trabajo para listado'!$AB$155:$BA$1048576,MATCH($A730,'Hoja de Trabajo para listado'!$AB$155:$AB$1048576,0),MATCH((CUADRO!G$5&amp;$E730),'Hoja de Trabajo para listado'!$AB$151:$BA$151,0)),0)+IFERROR(INDEX('Hoja de Trabajo para listado'!$BC$155:$CB$1048576,MATCH($A730,'Hoja de Trabajo para listado'!$BC$155:$BC$1048576,0),MATCH((CUADRO!G$5&amp;$E730),'Hoja de Trabajo para listado'!$BC$151:$CB$151,0)),0)+IFERROR(INDEX('Hoja de Trabajo para listado'!$DE$153:$DG$274,MATCH($A730,'Hoja de Trabajo para listado'!$DE$153:$DE$1048576,0),MATCH((CUADRO!G$5&amp;$E730),'Hoja de Trabajo para listado'!$DE$151:$DG$151,0)),0)+IFERROR(INDEX('Hoja de Trabajo para listado'!$CD$155:$DC$1048576,MATCH($A730,'Hoja de Trabajo para listado'!$CD$155:$CD$1048576,0),MATCH((CUADRO!G$5&amp;$E730),'Hoja de Trabajo para listado'!$CD$151:$DC$151,0)),0)</f>
        <v>0</v>
      </c>
      <c r="H730" s="243">
        <f ca="1">+IFERROR(INDEX('Hoja de Trabajo para listado'!$A$155:$Z$1048576,MATCH($A730,'Hoja de Trabajo para listado'!$A$155:$A$1048576,0),MATCH((CUADRO!H$5&amp;$E730),'Hoja de Trabajo para listado'!$A$151:$Z$151,0)),0)+IFERROR(INDEX('Hoja de Trabajo para listado'!$AB$155:$BA$1048576,MATCH($A730,'Hoja de Trabajo para listado'!$AB$155:$AB$1048576,0),MATCH((CUADRO!H$5&amp;$E730),'Hoja de Trabajo para listado'!$AB$151:$BA$151,0)),0)+IFERROR(INDEX('Hoja de Trabajo para listado'!$BC$155:$CB$1048576,MATCH($A730,'Hoja de Trabajo para listado'!$BC$155:$BC$1048576,0),MATCH((CUADRO!H$5&amp;$E730),'Hoja de Trabajo para listado'!$BC$151:$CB$151,0)),0)+IFERROR(INDEX('Hoja de Trabajo para listado'!$DE$153:$DG$274,MATCH($A730,'Hoja de Trabajo para listado'!$DE$153:$DE$1048576,0),MATCH((CUADRO!H$5&amp;$E730),'Hoja de Trabajo para listado'!$DE$151:$DG$151,0)),0)+IFERROR(INDEX('Hoja de Trabajo para listado'!$CD$155:$DC$1048576,MATCH($A730,'Hoja de Trabajo para listado'!$CD$155:$CD$1048576,0),MATCH((CUADRO!H$5&amp;$E730),'Hoja de Trabajo para listado'!$CD$151:$DC$151,0)),0)</f>
        <v>0</v>
      </c>
      <c r="I730" s="243">
        <f ca="1">+IFERROR(INDEX('Hoja de Trabajo para listado'!$A$155:$Z$1048576,MATCH($A730,'Hoja de Trabajo para listado'!$A$155:$A$1048576,0),MATCH((CUADRO!I$5&amp;$E730),'Hoja de Trabajo para listado'!$A$151:$Z$151,0)),0)+IFERROR(INDEX('Hoja de Trabajo para listado'!$AB$155:$BA$1048576,MATCH($A730,'Hoja de Trabajo para listado'!$AB$155:$AB$1048576,0),MATCH((CUADRO!I$5&amp;$E730),'Hoja de Trabajo para listado'!$AB$151:$BA$151,0)),0)+IFERROR(INDEX('Hoja de Trabajo para listado'!$BC$155:$CB$1048576,MATCH($A730,'Hoja de Trabajo para listado'!$BC$155:$BC$1048576,0),MATCH((CUADRO!I$5&amp;$E730),'Hoja de Trabajo para listado'!$BC$151:$CB$151,0)),0)+IFERROR(INDEX('Hoja de Trabajo para listado'!$DE$153:$DG$274,MATCH($A730,'Hoja de Trabajo para listado'!$DE$153:$DE$1048576,0),MATCH((CUADRO!I$5&amp;$E730),'Hoja de Trabajo para listado'!$DE$151:$DG$151,0)),0)+IFERROR(INDEX('Hoja de Trabajo para listado'!$CD$155:$DC$1048576,MATCH($A730,'Hoja de Trabajo para listado'!$CD$155:$CD$1048576,0),MATCH((CUADRO!I$5&amp;$E730),'Hoja de Trabajo para listado'!$CD$151:$DC$151,0)),0)</f>
        <v>0</v>
      </c>
      <c r="J730" s="243">
        <f ca="1">+IFERROR(INDEX('Hoja de Trabajo para listado'!$A$155:$Z$1048576,MATCH($A730,'Hoja de Trabajo para listado'!$A$155:$A$1048576,0),MATCH((CUADRO!J$5&amp;$E730),'Hoja de Trabajo para listado'!$A$151:$Z$151,0)),0)+IFERROR(INDEX('Hoja de Trabajo para listado'!$AB$155:$BA$1048576,MATCH($A730,'Hoja de Trabajo para listado'!$AB$155:$AB$1048576,0),MATCH((CUADRO!J$5&amp;$E730),'Hoja de Trabajo para listado'!$AB$151:$BA$151,0)),0)+IFERROR(INDEX('Hoja de Trabajo para listado'!$BC$155:$CB$1048576,MATCH($A730,'Hoja de Trabajo para listado'!$BC$155:$BC$1048576,0),MATCH((CUADRO!J$5&amp;$E730),'Hoja de Trabajo para listado'!$BC$151:$CB$151,0)),0)+IFERROR(INDEX('Hoja de Trabajo para listado'!$DE$153:$DG$274,MATCH($A730,'Hoja de Trabajo para listado'!$DE$153:$DE$1048576,0),MATCH((CUADRO!J$5&amp;$E730),'Hoja de Trabajo para listado'!$DE$151:$DG$151,0)),0)+IFERROR(INDEX('Hoja de Trabajo para listado'!$CD$155:$DC$1048576,MATCH($A730,'Hoja de Trabajo para listado'!$CD$155:$CD$1048576,0),MATCH((CUADRO!J$5&amp;$E730),'Hoja de Trabajo para listado'!$CD$151:$DC$151,0)),0)</f>
        <v>0</v>
      </c>
      <c r="K730" s="243">
        <f ca="1">+IFERROR(INDEX('Hoja de Trabajo para listado'!$A$155:$Z$1048576,MATCH($A730,'Hoja de Trabajo para listado'!$A$155:$A$1048576,0),MATCH((CUADRO!K$5&amp;$E730),'Hoja de Trabajo para listado'!$A$151:$Z$151,0)),0)+IFERROR(INDEX('Hoja de Trabajo para listado'!$AB$155:$BA$1048576,MATCH($A730,'Hoja de Trabajo para listado'!$AB$155:$AB$1048576,0),MATCH((CUADRO!K$5&amp;$E730),'Hoja de Trabajo para listado'!$AB$151:$BA$151,0)),0)+IFERROR(INDEX('Hoja de Trabajo para listado'!$BC$155:$CB$1048576,MATCH($A730,'Hoja de Trabajo para listado'!$BC$155:$BC$1048576,0),MATCH((CUADRO!K$5&amp;$E730),'Hoja de Trabajo para listado'!$BC$151:$CB$151,0)),0)+IFERROR(INDEX('Hoja de Trabajo para listado'!$DE$153:$DG$274,MATCH($A730,'Hoja de Trabajo para listado'!$DE$153:$DE$1048576,0),MATCH((CUADRO!K$5&amp;$E730),'Hoja de Trabajo para listado'!$DE$151:$DG$151,0)),0)+IFERROR(INDEX('Hoja de Trabajo para listado'!$CD$155:$DC$1048576,MATCH($A730,'Hoja de Trabajo para listado'!$CD$155:$CD$1048576,0),MATCH((CUADRO!K$5&amp;$E730),'Hoja de Trabajo para listado'!$CD$151:$DC$151,0)),0)</f>
        <v>0</v>
      </c>
      <c r="L730" s="243">
        <f ca="1">+IFERROR(INDEX('Hoja de Trabajo para listado'!$A$155:$Z$1048576,MATCH($A730,'Hoja de Trabajo para listado'!$A$155:$A$1048576,0),MATCH((CUADRO!L$5&amp;$E730),'Hoja de Trabajo para listado'!$A$151:$Z$151,0)),0)+IFERROR(INDEX('Hoja de Trabajo para listado'!$AB$155:$BA$1048576,MATCH($A730,'Hoja de Trabajo para listado'!$AB$155:$AB$1048576,0),MATCH((CUADRO!L$5&amp;$E730),'Hoja de Trabajo para listado'!$AB$151:$BA$151,0)),0)+IFERROR(INDEX('Hoja de Trabajo para listado'!$BC$155:$CB$1048576,MATCH($A730,'Hoja de Trabajo para listado'!$BC$155:$BC$1048576,0),MATCH((CUADRO!L$5&amp;$E730),'Hoja de Trabajo para listado'!$BC$151:$CB$151,0)),0)+IFERROR(INDEX('Hoja de Trabajo para listado'!$DE$153:$DG$274,MATCH($A730,'Hoja de Trabajo para listado'!$DE$153:$DE$1048576,0),MATCH((CUADRO!L$5&amp;$E730),'Hoja de Trabajo para listado'!$DE$151:$DG$151,0)),0)+IFERROR(INDEX('Hoja de Trabajo para listado'!$CD$155:$DC$1048576,MATCH($A730,'Hoja de Trabajo para listado'!$CD$155:$CD$1048576,0),MATCH((CUADRO!L$5&amp;$E730),'Hoja de Trabajo para listado'!$CD$151:$DC$151,0)),0)</f>
        <v>0</v>
      </c>
      <c r="M730" s="243">
        <f ca="1">+IFERROR(INDEX('Hoja de Trabajo para listado'!$A$155:$Z$1048576,MATCH($A730,'Hoja de Trabajo para listado'!$A$155:$A$1048576,0),MATCH((CUADRO!M$5&amp;$E730),'Hoja de Trabajo para listado'!$A$151:$Z$151,0)),0)+IFERROR(INDEX('Hoja de Trabajo para listado'!$AB$155:$BA$1048576,MATCH($A730,'Hoja de Trabajo para listado'!$AB$155:$AB$1048576,0),MATCH((CUADRO!M$5&amp;$E730),'Hoja de Trabajo para listado'!$AB$151:$BA$151,0)),0)+IFERROR(INDEX('Hoja de Trabajo para listado'!$BC$155:$CB$1048576,MATCH($A730,'Hoja de Trabajo para listado'!$BC$155:$BC$1048576,0),MATCH((CUADRO!M$5&amp;$E730),'Hoja de Trabajo para listado'!$BC$151:$CB$151,0)),0)+IFERROR(INDEX('Hoja de Trabajo para listado'!$DE$153:$DG$274,MATCH($A730,'Hoja de Trabajo para listado'!$DE$153:$DE$1048576,0),MATCH((CUADRO!M$5&amp;$E730),'Hoja de Trabajo para listado'!$DE$151:$DG$151,0)),0)+IFERROR(INDEX('Hoja de Trabajo para listado'!$CD$155:$DC$1048576,MATCH($A730,'Hoja de Trabajo para listado'!$CD$155:$CD$1048576,0),MATCH((CUADRO!M$5&amp;$E730),'Hoja de Trabajo para listado'!$CD$151:$DC$151,0)),0)</f>
        <v>0</v>
      </c>
      <c r="N730" s="243">
        <f ca="1">+IFERROR(INDEX('Hoja de Trabajo para listado'!$A$155:$Z$1048576,MATCH($A730,'Hoja de Trabajo para listado'!$A$155:$A$1048576,0),MATCH((CUADRO!N$5&amp;$E730),'Hoja de Trabajo para listado'!$A$151:$Z$151,0)),0)+IFERROR(INDEX('Hoja de Trabajo para listado'!$AB$155:$BA$1048576,MATCH($A730,'Hoja de Trabajo para listado'!$AB$155:$AB$1048576,0),MATCH((CUADRO!N$5&amp;$E730),'Hoja de Trabajo para listado'!$AB$151:$BA$151,0)),0)+IFERROR(INDEX('Hoja de Trabajo para listado'!$BC$155:$CB$1048576,MATCH($A730,'Hoja de Trabajo para listado'!$BC$155:$BC$1048576,0),MATCH((CUADRO!N$5&amp;$E730),'Hoja de Trabajo para listado'!$BC$151:$CB$151,0)),0)+IFERROR(INDEX('Hoja de Trabajo para listado'!$DE$153:$DG$274,MATCH($A730,'Hoja de Trabajo para listado'!$DE$153:$DE$1048576,0),MATCH((CUADRO!N$5&amp;$E730),'Hoja de Trabajo para listado'!$DE$151:$DG$151,0)),0)+IFERROR(INDEX('Hoja de Trabajo para listado'!$CD$155:$DC$1048576,MATCH($A730,'Hoja de Trabajo para listado'!$CD$155:$CD$1048576,0),MATCH((CUADRO!N$5&amp;$E730),'Hoja de Trabajo para listado'!$CD$151:$DC$151,0)),0)</f>
        <v>0</v>
      </c>
      <c r="O730" s="243">
        <f ca="1">+IFERROR(INDEX('Hoja de Trabajo para listado'!$A$155:$Z$1048576,MATCH($A730,'Hoja de Trabajo para listado'!$A$155:$A$1048576,0),MATCH((CUADRO!O$5&amp;$E730),'Hoja de Trabajo para listado'!$A$151:$Z$151,0)),0)+IFERROR(INDEX('Hoja de Trabajo para listado'!$AB$155:$BA$1048576,MATCH($A730,'Hoja de Trabajo para listado'!$AB$155:$AB$1048576,0),MATCH((CUADRO!O$5&amp;$E730),'Hoja de Trabajo para listado'!$AB$151:$BA$151,0)),0)+IFERROR(INDEX('Hoja de Trabajo para listado'!$BC$155:$CB$1048576,MATCH($A730,'Hoja de Trabajo para listado'!$BC$155:$BC$1048576,0),MATCH((CUADRO!O$5&amp;$E730),'Hoja de Trabajo para listado'!$BC$151:$CB$151,0)),0)+IFERROR(INDEX('Hoja de Trabajo para listado'!$DE$153:$DG$274,MATCH($A730,'Hoja de Trabajo para listado'!$DE$153:$DE$1048576,0),MATCH((CUADRO!O$5&amp;$E730),'Hoja de Trabajo para listado'!$DE$151:$DG$151,0)),0)+IFERROR(INDEX('Hoja de Trabajo para listado'!$CD$155:$DC$1048576,MATCH($A730,'Hoja de Trabajo para listado'!$CD$155:$CD$1048576,0),MATCH((CUADRO!O$5&amp;$E730),'Hoja de Trabajo para listado'!$CD$151:$DC$151,0)),0)</f>
        <v>0</v>
      </c>
      <c r="P730" s="243">
        <f ca="1">+IFERROR(INDEX('Hoja de Trabajo para listado'!$A$155:$Z$1048576,MATCH($A730,'Hoja de Trabajo para listado'!$A$155:$A$1048576,0),MATCH((CUADRO!P$5&amp;$E730),'Hoja de Trabajo para listado'!$A$151:$Z$151,0)),0)+IFERROR(INDEX('Hoja de Trabajo para listado'!$AB$155:$BA$1048576,MATCH($A730,'Hoja de Trabajo para listado'!$AB$155:$AB$1048576,0),MATCH((CUADRO!P$5&amp;$E730),'Hoja de Trabajo para listado'!$AB$151:$BA$151,0)),0)+IFERROR(INDEX('Hoja de Trabajo para listado'!$BC$155:$CB$1048576,MATCH($A730,'Hoja de Trabajo para listado'!$BC$155:$BC$1048576,0),MATCH((CUADRO!P$5&amp;$E730),'Hoja de Trabajo para listado'!$BC$151:$CB$151,0)),0)+IFERROR(INDEX('Hoja de Trabajo para listado'!$DE$153:$DG$274,MATCH($A730,'Hoja de Trabajo para listado'!$DE$153:$DE$1048576,0),MATCH((CUADRO!P$5&amp;$E730),'Hoja de Trabajo para listado'!$DE$151:$DG$151,0)),0)+IFERROR(INDEX('Hoja de Trabajo para listado'!$CD$155:$DC$1048576,MATCH($A730,'Hoja de Trabajo para listado'!$CD$155:$CD$1048576,0),MATCH((CUADRO!P$5&amp;$E730),'Hoja de Trabajo para listado'!$CD$151:$DC$151,0)),0)</f>
        <v>0</v>
      </c>
      <c r="Q730" s="243">
        <f ca="1">+IFERROR(INDEX('Hoja de Trabajo para listado'!$A$155:$Z$1048576,MATCH($A730,'Hoja de Trabajo para listado'!$A$155:$A$1048576,0),MATCH((CUADRO!Q$5&amp;$E730),'Hoja de Trabajo para listado'!$A$151:$Z$151,0)),0)+IFERROR(INDEX('Hoja de Trabajo para listado'!$AB$155:$BA$1048576,MATCH($A730,'Hoja de Trabajo para listado'!$AB$155:$AB$1048576,0),MATCH((CUADRO!Q$5&amp;$E730),'Hoja de Trabajo para listado'!$AB$151:$BA$151,0)),0)+IFERROR(INDEX('Hoja de Trabajo para listado'!$BC$155:$CB$1048576,MATCH($A730,'Hoja de Trabajo para listado'!$BC$155:$BC$1048576,0),MATCH((CUADRO!Q$5&amp;$E730),'Hoja de Trabajo para listado'!$BC$151:$CB$151,0)),0)+IFERROR(INDEX('Hoja de Trabajo para listado'!$DE$153:$DG$274,MATCH($A730,'Hoja de Trabajo para listado'!$DE$153:$DE$1048576,0),MATCH((CUADRO!Q$5&amp;$E730),'Hoja de Trabajo para listado'!$DE$151:$DG$151,0)),0)+IFERROR(INDEX('Hoja de Trabajo para listado'!$CD$155:$DC$1048576,MATCH($A730,'Hoja de Trabajo para listado'!$CD$155:$CD$1048576,0),MATCH((CUADRO!Q$5&amp;$E730),'Hoja de Trabajo para listado'!$CD$151:$DC$151,0)),0)</f>
        <v>0</v>
      </c>
      <c r="R730" s="243">
        <f t="shared" ca="1" si="25"/>
        <v>0</v>
      </c>
      <c r="S730" s="249"/>
      <c r="T730" s="243">
        <f ca="1">+T731</f>
        <v>0</v>
      </c>
      <c r="U730" s="242">
        <f t="shared" si="26"/>
        <v>1</v>
      </c>
      <c r="V730" s="333" t="str">
        <f>+VLOOKUP(A730,bd_lista!$A$3:$E$590,5,FALSE)</f>
        <v>Gobiernos Autonomos Municipales</v>
      </c>
      <c r="W730" s="391" t="str">
        <f>+V730</f>
        <v>Gobiernos Autonomos Municipales</v>
      </c>
      <c r="X730" s="242">
        <f>+VLOOKUP(A730,[4]Sheet1!$A$13:$D$744,4,FALSE)</f>
        <v>0</v>
      </c>
      <c r="Y730" s="242" t="e">
        <f>+VLOOKUP(X730,bd_lista!$A$3:$C$590,3,FALSE)</f>
        <v>#N/A</v>
      </c>
      <c r="Z730" s="294">
        <f>+X730</f>
        <v>0</v>
      </c>
      <c r="AA730" s="295" t="e">
        <f>+Y730</f>
        <v>#N/A</v>
      </c>
    </row>
    <row r="731" spans="1:27" customFormat="1" ht="15" hidden="1" customHeight="1">
      <c r="A731" s="32">
        <v>1331</v>
      </c>
      <c r="B731" s="388"/>
      <c r="C731" s="247" t="str">
        <f>+VLOOKUP(A731,bd_lista!$A$3:$C$590,3,FALSE)</f>
        <v>Gobierno Autónomo Municipal de Totora</v>
      </c>
      <c r="D731" s="390"/>
      <c r="E731" s="244" t="s">
        <v>1305</v>
      </c>
      <c r="F731" s="243">
        <f ca="1">+IFERROR(INDEX('Hoja de Trabajo para listado'!$A$155:$Z$1048576,MATCH($A731,'Hoja de Trabajo para listado'!$A$155:$A$1048576,0),MATCH((CUADRO!F$5&amp;$E731),'Hoja de Trabajo para listado'!$A$151:$Z$151,0)),0)+IFERROR(INDEX('Hoja de Trabajo para listado'!$AB$155:$BA$1048576,MATCH($A731,'Hoja de Trabajo para listado'!$AB$155:$AB$1048576,0),MATCH((CUADRO!F$5&amp;$E731),'Hoja de Trabajo para listado'!$AB$151:$BA$151,0)),0)+IFERROR(INDEX('Hoja de Trabajo para listado'!$BC$155:$CB$1048576,MATCH($A731,'Hoja de Trabajo para listado'!$BC$155:$BC$1048576,0),MATCH((CUADRO!F$5&amp;$E731),'Hoja de Trabajo para listado'!$BC$151:$CB$151,0)),0)+IFERROR(INDEX('Hoja de Trabajo para listado'!$DE$153:$DG$274,MATCH($A731,'Hoja de Trabajo para listado'!$DE$153:$DE$1048576,0),MATCH((CUADRO!F$5&amp;$E731),'Hoja de Trabajo para listado'!$DE$151:$DG$151,0)),0)+IFERROR(INDEX('Hoja de Trabajo para listado'!$CD$155:$DC$1048576,MATCH($A731,'Hoja de Trabajo para listado'!$CD$155:$CD$1048576,0),MATCH((CUADRO!F$5&amp;$E731),'Hoja de Trabajo para listado'!$CD$151:$DC$151,0)),0)</f>
        <v>0</v>
      </c>
      <c r="G731" s="243">
        <f ca="1">+IFERROR(INDEX('Hoja de Trabajo para listado'!$A$155:$Z$1048576,MATCH($A731,'Hoja de Trabajo para listado'!$A$155:$A$1048576,0),MATCH((CUADRO!G$5&amp;$E731),'Hoja de Trabajo para listado'!$A$151:$Z$151,0)),0)+IFERROR(INDEX('Hoja de Trabajo para listado'!$AB$155:$BA$1048576,MATCH($A731,'Hoja de Trabajo para listado'!$AB$155:$AB$1048576,0),MATCH((CUADRO!G$5&amp;$E731),'Hoja de Trabajo para listado'!$AB$151:$BA$151,0)),0)+IFERROR(INDEX('Hoja de Trabajo para listado'!$BC$155:$CB$1048576,MATCH($A731,'Hoja de Trabajo para listado'!$BC$155:$BC$1048576,0),MATCH((CUADRO!G$5&amp;$E731),'Hoja de Trabajo para listado'!$BC$151:$CB$151,0)),0)+IFERROR(INDEX('Hoja de Trabajo para listado'!$DE$153:$DG$274,MATCH($A731,'Hoja de Trabajo para listado'!$DE$153:$DE$1048576,0),MATCH((CUADRO!G$5&amp;$E731),'Hoja de Trabajo para listado'!$DE$151:$DG$151,0)),0)+IFERROR(INDEX('Hoja de Trabajo para listado'!$CD$155:$DC$1048576,MATCH($A731,'Hoja de Trabajo para listado'!$CD$155:$CD$1048576,0),MATCH((CUADRO!G$5&amp;$E731),'Hoja de Trabajo para listado'!$CD$151:$DC$151,0)),0)</f>
        <v>0</v>
      </c>
      <c r="H731" s="243">
        <f ca="1">+IFERROR(INDEX('Hoja de Trabajo para listado'!$A$155:$Z$1048576,MATCH($A731,'Hoja de Trabajo para listado'!$A$155:$A$1048576,0),MATCH((CUADRO!H$5&amp;$E731),'Hoja de Trabajo para listado'!$A$151:$Z$151,0)),0)+IFERROR(INDEX('Hoja de Trabajo para listado'!$AB$155:$BA$1048576,MATCH($A731,'Hoja de Trabajo para listado'!$AB$155:$AB$1048576,0),MATCH((CUADRO!H$5&amp;$E731),'Hoja de Trabajo para listado'!$AB$151:$BA$151,0)),0)+IFERROR(INDEX('Hoja de Trabajo para listado'!$BC$155:$CB$1048576,MATCH($A731,'Hoja de Trabajo para listado'!$BC$155:$BC$1048576,0),MATCH((CUADRO!H$5&amp;$E731),'Hoja de Trabajo para listado'!$BC$151:$CB$151,0)),0)+IFERROR(INDEX('Hoja de Trabajo para listado'!$DE$153:$DG$274,MATCH($A731,'Hoja de Trabajo para listado'!$DE$153:$DE$1048576,0),MATCH((CUADRO!H$5&amp;$E731),'Hoja de Trabajo para listado'!$DE$151:$DG$151,0)),0)+IFERROR(INDEX('Hoja de Trabajo para listado'!$CD$155:$DC$1048576,MATCH($A731,'Hoja de Trabajo para listado'!$CD$155:$CD$1048576,0),MATCH((CUADRO!H$5&amp;$E731),'Hoja de Trabajo para listado'!$CD$151:$DC$151,0)),0)</f>
        <v>0</v>
      </c>
      <c r="I731" s="243">
        <f ca="1">+IFERROR(INDEX('Hoja de Trabajo para listado'!$A$155:$Z$1048576,MATCH($A731,'Hoja de Trabajo para listado'!$A$155:$A$1048576,0),MATCH((CUADRO!I$5&amp;$E731),'Hoja de Trabajo para listado'!$A$151:$Z$151,0)),0)+IFERROR(INDEX('Hoja de Trabajo para listado'!$AB$155:$BA$1048576,MATCH($A731,'Hoja de Trabajo para listado'!$AB$155:$AB$1048576,0),MATCH((CUADRO!I$5&amp;$E731),'Hoja de Trabajo para listado'!$AB$151:$BA$151,0)),0)+IFERROR(INDEX('Hoja de Trabajo para listado'!$BC$155:$CB$1048576,MATCH($A731,'Hoja de Trabajo para listado'!$BC$155:$BC$1048576,0),MATCH((CUADRO!I$5&amp;$E731),'Hoja de Trabajo para listado'!$BC$151:$CB$151,0)),0)+IFERROR(INDEX('Hoja de Trabajo para listado'!$DE$153:$DG$274,MATCH($A731,'Hoja de Trabajo para listado'!$DE$153:$DE$1048576,0),MATCH((CUADRO!I$5&amp;$E731),'Hoja de Trabajo para listado'!$DE$151:$DG$151,0)),0)+IFERROR(INDEX('Hoja de Trabajo para listado'!$CD$155:$DC$1048576,MATCH($A731,'Hoja de Trabajo para listado'!$CD$155:$CD$1048576,0),MATCH((CUADRO!I$5&amp;$E731),'Hoja de Trabajo para listado'!$CD$151:$DC$151,0)),0)</f>
        <v>0</v>
      </c>
      <c r="J731" s="243">
        <f ca="1">+IFERROR(INDEX('Hoja de Trabajo para listado'!$A$155:$Z$1048576,MATCH($A731,'Hoja de Trabajo para listado'!$A$155:$A$1048576,0),MATCH((CUADRO!J$5&amp;$E731),'Hoja de Trabajo para listado'!$A$151:$Z$151,0)),0)+IFERROR(INDEX('Hoja de Trabajo para listado'!$AB$155:$BA$1048576,MATCH($A731,'Hoja de Trabajo para listado'!$AB$155:$AB$1048576,0),MATCH((CUADRO!J$5&amp;$E731),'Hoja de Trabajo para listado'!$AB$151:$BA$151,0)),0)+IFERROR(INDEX('Hoja de Trabajo para listado'!$BC$155:$CB$1048576,MATCH($A731,'Hoja de Trabajo para listado'!$BC$155:$BC$1048576,0),MATCH((CUADRO!J$5&amp;$E731),'Hoja de Trabajo para listado'!$BC$151:$CB$151,0)),0)+IFERROR(INDEX('Hoja de Trabajo para listado'!$DE$153:$DG$274,MATCH($A731,'Hoja de Trabajo para listado'!$DE$153:$DE$1048576,0),MATCH((CUADRO!J$5&amp;$E731),'Hoja de Trabajo para listado'!$DE$151:$DG$151,0)),0)+IFERROR(INDEX('Hoja de Trabajo para listado'!$CD$155:$DC$1048576,MATCH($A731,'Hoja de Trabajo para listado'!$CD$155:$CD$1048576,0),MATCH((CUADRO!J$5&amp;$E731),'Hoja de Trabajo para listado'!$CD$151:$DC$151,0)),0)</f>
        <v>0</v>
      </c>
      <c r="K731" s="243">
        <f ca="1">+IFERROR(INDEX('Hoja de Trabajo para listado'!$A$155:$Z$1048576,MATCH($A731,'Hoja de Trabajo para listado'!$A$155:$A$1048576,0),MATCH((CUADRO!K$5&amp;$E731),'Hoja de Trabajo para listado'!$A$151:$Z$151,0)),0)+IFERROR(INDEX('Hoja de Trabajo para listado'!$AB$155:$BA$1048576,MATCH($A731,'Hoja de Trabajo para listado'!$AB$155:$AB$1048576,0),MATCH((CUADRO!K$5&amp;$E731),'Hoja de Trabajo para listado'!$AB$151:$BA$151,0)),0)+IFERROR(INDEX('Hoja de Trabajo para listado'!$BC$155:$CB$1048576,MATCH($A731,'Hoja de Trabajo para listado'!$BC$155:$BC$1048576,0),MATCH((CUADRO!K$5&amp;$E731),'Hoja de Trabajo para listado'!$BC$151:$CB$151,0)),0)+IFERROR(INDEX('Hoja de Trabajo para listado'!$DE$153:$DG$274,MATCH($A731,'Hoja de Trabajo para listado'!$DE$153:$DE$1048576,0),MATCH((CUADRO!K$5&amp;$E731),'Hoja de Trabajo para listado'!$DE$151:$DG$151,0)),0)+IFERROR(INDEX('Hoja de Trabajo para listado'!$CD$155:$DC$1048576,MATCH($A731,'Hoja de Trabajo para listado'!$CD$155:$CD$1048576,0),MATCH((CUADRO!K$5&amp;$E731),'Hoja de Trabajo para listado'!$CD$151:$DC$151,0)),0)</f>
        <v>0</v>
      </c>
      <c r="L731" s="243">
        <f ca="1">+IFERROR(INDEX('Hoja de Trabajo para listado'!$A$155:$Z$1048576,MATCH($A731,'Hoja de Trabajo para listado'!$A$155:$A$1048576,0),MATCH((CUADRO!L$5&amp;$E731),'Hoja de Trabajo para listado'!$A$151:$Z$151,0)),0)+IFERROR(INDEX('Hoja de Trabajo para listado'!$AB$155:$BA$1048576,MATCH($A731,'Hoja de Trabajo para listado'!$AB$155:$AB$1048576,0),MATCH((CUADRO!L$5&amp;$E731),'Hoja de Trabajo para listado'!$AB$151:$BA$151,0)),0)+IFERROR(INDEX('Hoja de Trabajo para listado'!$BC$155:$CB$1048576,MATCH($A731,'Hoja de Trabajo para listado'!$BC$155:$BC$1048576,0),MATCH((CUADRO!L$5&amp;$E731),'Hoja de Trabajo para listado'!$BC$151:$CB$151,0)),0)+IFERROR(INDEX('Hoja de Trabajo para listado'!$DE$153:$DG$274,MATCH($A731,'Hoja de Trabajo para listado'!$DE$153:$DE$1048576,0),MATCH((CUADRO!L$5&amp;$E731),'Hoja de Trabajo para listado'!$DE$151:$DG$151,0)),0)+IFERROR(INDEX('Hoja de Trabajo para listado'!$CD$155:$DC$1048576,MATCH($A731,'Hoja de Trabajo para listado'!$CD$155:$CD$1048576,0),MATCH((CUADRO!L$5&amp;$E731),'Hoja de Trabajo para listado'!$CD$151:$DC$151,0)),0)</f>
        <v>0</v>
      </c>
      <c r="M731" s="243">
        <f ca="1">+IFERROR(INDEX('Hoja de Trabajo para listado'!$A$155:$Z$1048576,MATCH($A731,'Hoja de Trabajo para listado'!$A$155:$A$1048576,0),MATCH((CUADRO!M$5&amp;$E731),'Hoja de Trabajo para listado'!$A$151:$Z$151,0)),0)+IFERROR(INDEX('Hoja de Trabajo para listado'!$AB$155:$BA$1048576,MATCH($A731,'Hoja de Trabajo para listado'!$AB$155:$AB$1048576,0),MATCH((CUADRO!M$5&amp;$E731),'Hoja de Trabajo para listado'!$AB$151:$BA$151,0)),0)+IFERROR(INDEX('Hoja de Trabajo para listado'!$BC$155:$CB$1048576,MATCH($A731,'Hoja de Trabajo para listado'!$BC$155:$BC$1048576,0),MATCH((CUADRO!M$5&amp;$E731),'Hoja de Trabajo para listado'!$BC$151:$CB$151,0)),0)+IFERROR(INDEX('Hoja de Trabajo para listado'!$DE$153:$DG$274,MATCH($A731,'Hoja de Trabajo para listado'!$DE$153:$DE$1048576,0),MATCH((CUADRO!M$5&amp;$E731),'Hoja de Trabajo para listado'!$DE$151:$DG$151,0)),0)+IFERROR(INDEX('Hoja de Trabajo para listado'!$CD$155:$DC$1048576,MATCH($A731,'Hoja de Trabajo para listado'!$CD$155:$CD$1048576,0),MATCH((CUADRO!M$5&amp;$E731),'Hoja de Trabajo para listado'!$CD$151:$DC$151,0)),0)</f>
        <v>0</v>
      </c>
      <c r="N731" s="243">
        <f ca="1">+IFERROR(INDEX('Hoja de Trabajo para listado'!$A$155:$Z$1048576,MATCH($A731,'Hoja de Trabajo para listado'!$A$155:$A$1048576,0),MATCH((CUADRO!N$5&amp;$E731),'Hoja de Trabajo para listado'!$A$151:$Z$151,0)),0)+IFERROR(INDEX('Hoja de Trabajo para listado'!$AB$155:$BA$1048576,MATCH($A731,'Hoja de Trabajo para listado'!$AB$155:$AB$1048576,0),MATCH((CUADRO!N$5&amp;$E731),'Hoja de Trabajo para listado'!$AB$151:$BA$151,0)),0)+IFERROR(INDEX('Hoja de Trabajo para listado'!$BC$155:$CB$1048576,MATCH($A731,'Hoja de Trabajo para listado'!$BC$155:$BC$1048576,0),MATCH((CUADRO!N$5&amp;$E731),'Hoja de Trabajo para listado'!$BC$151:$CB$151,0)),0)+IFERROR(INDEX('Hoja de Trabajo para listado'!$DE$153:$DG$274,MATCH($A731,'Hoja de Trabajo para listado'!$DE$153:$DE$1048576,0),MATCH((CUADRO!N$5&amp;$E731),'Hoja de Trabajo para listado'!$DE$151:$DG$151,0)),0)+IFERROR(INDEX('Hoja de Trabajo para listado'!$CD$155:$DC$1048576,MATCH($A731,'Hoja de Trabajo para listado'!$CD$155:$CD$1048576,0),MATCH((CUADRO!N$5&amp;$E731),'Hoja de Trabajo para listado'!$CD$151:$DC$151,0)),0)</f>
        <v>0</v>
      </c>
      <c r="O731" s="243">
        <f ca="1">+IFERROR(INDEX('Hoja de Trabajo para listado'!$A$155:$Z$1048576,MATCH($A731,'Hoja de Trabajo para listado'!$A$155:$A$1048576,0),MATCH((CUADRO!O$5&amp;$E731),'Hoja de Trabajo para listado'!$A$151:$Z$151,0)),0)+IFERROR(INDEX('Hoja de Trabajo para listado'!$AB$155:$BA$1048576,MATCH($A731,'Hoja de Trabajo para listado'!$AB$155:$AB$1048576,0),MATCH((CUADRO!O$5&amp;$E731),'Hoja de Trabajo para listado'!$AB$151:$BA$151,0)),0)+IFERROR(INDEX('Hoja de Trabajo para listado'!$BC$155:$CB$1048576,MATCH($A731,'Hoja de Trabajo para listado'!$BC$155:$BC$1048576,0),MATCH((CUADRO!O$5&amp;$E731),'Hoja de Trabajo para listado'!$BC$151:$CB$151,0)),0)+IFERROR(INDEX('Hoja de Trabajo para listado'!$DE$153:$DG$274,MATCH($A731,'Hoja de Trabajo para listado'!$DE$153:$DE$1048576,0),MATCH((CUADRO!O$5&amp;$E731),'Hoja de Trabajo para listado'!$DE$151:$DG$151,0)),0)+IFERROR(INDEX('Hoja de Trabajo para listado'!$CD$155:$DC$1048576,MATCH($A731,'Hoja de Trabajo para listado'!$CD$155:$CD$1048576,0),MATCH((CUADRO!O$5&amp;$E731),'Hoja de Trabajo para listado'!$CD$151:$DC$151,0)),0)</f>
        <v>0</v>
      </c>
      <c r="P731" s="243">
        <f ca="1">+IFERROR(INDEX('Hoja de Trabajo para listado'!$A$155:$Z$1048576,MATCH($A731,'Hoja de Trabajo para listado'!$A$155:$A$1048576,0),MATCH((CUADRO!P$5&amp;$E731),'Hoja de Trabajo para listado'!$A$151:$Z$151,0)),0)+IFERROR(INDEX('Hoja de Trabajo para listado'!$AB$155:$BA$1048576,MATCH($A731,'Hoja de Trabajo para listado'!$AB$155:$AB$1048576,0),MATCH((CUADRO!P$5&amp;$E731),'Hoja de Trabajo para listado'!$AB$151:$BA$151,0)),0)+IFERROR(INDEX('Hoja de Trabajo para listado'!$BC$155:$CB$1048576,MATCH($A731,'Hoja de Trabajo para listado'!$BC$155:$BC$1048576,0),MATCH((CUADRO!P$5&amp;$E731),'Hoja de Trabajo para listado'!$BC$151:$CB$151,0)),0)+IFERROR(INDEX('Hoja de Trabajo para listado'!$DE$153:$DG$274,MATCH($A731,'Hoja de Trabajo para listado'!$DE$153:$DE$1048576,0),MATCH((CUADRO!P$5&amp;$E731),'Hoja de Trabajo para listado'!$DE$151:$DG$151,0)),0)+IFERROR(INDEX('Hoja de Trabajo para listado'!$CD$155:$DC$1048576,MATCH($A731,'Hoja de Trabajo para listado'!$CD$155:$CD$1048576,0),MATCH((CUADRO!P$5&amp;$E731),'Hoja de Trabajo para listado'!$CD$151:$DC$151,0)),0)</f>
        <v>0</v>
      </c>
      <c r="Q731" s="243">
        <f ca="1">+IFERROR(INDEX('Hoja de Trabajo para listado'!$A$155:$Z$1048576,MATCH($A731,'Hoja de Trabajo para listado'!$A$155:$A$1048576,0),MATCH((CUADRO!Q$5&amp;$E731),'Hoja de Trabajo para listado'!$A$151:$Z$151,0)),0)+IFERROR(INDEX('Hoja de Trabajo para listado'!$AB$155:$BA$1048576,MATCH($A731,'Hoja de Trabajo para listado'!$AB$155:$AB$1048576,0),MATCH((CUADRO!Q$5&amp;$E731),'Hoja de Trabajo para listado'!$AB$151:$BA$151,0)),0)+IFERROR(INDEX('Hoja de Trabajo para listado'!$BC$155:$CB$1048576,MATCH($A731,'Hoja de Trabajo para listado'!$BC$155:$BC$1048576,0),MATCH((CUADRO!Q$5&amp;$E731),'Hoja de Trabajo para listado'!$BC$151:$CB$151,0)),0)+IFERROR(INDEX('Hoja de Trabajo para listado'!$DE$153:$DG$274,MATCH($A731,'Hoja de Trabajo para listado'!$DE$153:$DE$1048576,0),MATCH((CUADRO!Q$5&amp;$E731),'Hoja de Trabajo para listado'!$DE$151:$DG$151,0)),0)+IFERROR(INDEX('Hoja de Trabajo para listado'!$CD$155:$DC$1048576,MATCH($A731,'Hoja de Trabajo para listado'!$CD$155:$CD$1048576,0),MATCH((CUADRO!Q$5&amp;$E731),'Hoja de Trabajo para listado'!$CD$151:$DC$151,0)),0)</f>
        <v>0</v>
      </c>
      <c r="R731" s="243">
        <f t="shared" ca="1" si="25"/>
        <v>0</v>
      </c>
      <c r="S731" s="249">
        <f ca="1">+R730+R731</f>
        <v>0</v>
      </c>
      <c r="T731" s="243">
        <f ca="1">+S731</f>
        <v>0</v>
      </c>
      <c r="U731" s="242">
        <f t="shared" si="26"/>
        <v>2</v>
      </c>
      <c r="V731" s="333" t="str">
        <f>+VLOOKUP(A731,bd_lista!$A$3:$E$590,5,FALSE)</f>
        <v>Gobiernos Autonomos Municipales</v>
      </c>
      <c r="W731" s="392"/>
      <c r="X731" s="242">
        <f>+VLOOKUP(A731,[4]Sheet1!$A$13:$D$744,4,FALSE)</f>
        <v>0</v>
      </c>
      <c r="Y731" s="242" t="e">
        <f>+VLOOKUP(X731,bd_lista!$A$3:$C$590,3,FALSE)</f>
        <v>#N/A</v>
      </c>
      <c r="Z731" s="292"/>
      <c r="AA731" s="293"/>
    </row>
    <row r="732" spans="1:27" customFormat="1" ht="15" hidden="1" customHeight="1">
      <c r="A732" s="32">
        <v>1332</v>
      </c>
      <c r="B732" s="387">
        <f>+A732</f>
        <v>1332</v>
      </c>
      <c r="C732" s="247" t="str">
        <f>+VLOOKUP(A732,bd_lista!$A$3:$C$590,3,FALSE)</f>
        <v>Gobierno Autónomo Municipal de Pojo</v>
      </c>
      <c r="D732" s="389" t="str">
        <f>+C732</f>
        <v>Gobierno Autónomo Municipal de Pojo</v>
      </c>
      <c r="E732" s="242" t="s">
        <v>1304</v>
      </c>
      <c r="F732" s="243">
        <f ca="1">+IFERROR(INDEX('Hoja de Trabajo para listado'!$A$155:$Z$1048576,MATCH($A732,'Hoja de Trabajo para listado'!$A$155:$A$1048576,0),MATCH((CUADRO!F$5&amp;$E732),'Hoja de Trabajo para listado'!$A$151:$Z$151,0)),0)+IFERROR(INDEX('Hoja de Trabajo para listado'!$AB$155:$BA$1048576,MATCH($A732,'Hoja de Trabajo para listado'!$AB$155:$AB$1048576,0),MATCH((CUADRO!F$5&amp;$E732),'Hoja de Trabajo para listado'!$AB$151:$BA$151,0)),0)+IFERROR(INDEX('Hoja de Trabajo para listado'!$BC$155:$CB$1048576,MATCH($A732,'Hoja de Trabajo para listado'!$BC$155:$BC$1048576,0),MATCH((CUADRO!F$5&amp;$E732),'Hoja de Trabajo para listado'!$BC$151:$CB$151,0)),0)+IFERROR(INDEX('Hoja de Trabajo para listado'!$DE$153:$DG$274,MATCH($A732,'Hoja de Trabajo para listado'!$DE$153:$DE$1048576,0),MATCH((CUADRO!F$5&amp;$E732),'Hoja de Trabajo para listado'!$DE$151:$DG$151,0)),0)+IFERROR(INDEX('Hoja de Trabajo para listado'!$CD$155:$DC$1048576,MATCH($A732,'Hoja de Trabajo para listado'!$CD$155:$CD$1048576,0),MATCH((CUADRO!F$5&amp;$E732),'Hoja de Trabajo para listado'!$CD$151:$DC$151,0)),0)</f>
        <v>0</v>
      </c>
      <c r="G732" s="243">
        <f ca="1">+IFERROR(INDEX('Hoja de Trabajo para listado'!$A$155:$Z$1048576,MATCH($A732,'Hoja de Trabajo para listado'!$A$155:$A$1048576,0),MATCH((CUADRO!G$5&amp;$E732),'Hoja de Trabajo para listado'!$A$151:$Z$151,0)),0)+IFERROR(INDEX('Hoja de Trabajo para listado'!$AB$155:$BA$1048576,MATCH($A732,'Hoja de Trabajo para listado'!$AB$155:$AB$1048576,0),MATCH((CUADRO!G$5&amp;$E732),'Hoja de Trabajo para listado'!$AB$151:$BA$151,0)),0)+IFERROR(INDEX('Hoja de Trabajo para listado'!$BC$155:$CB$1048576,MATCH($A732,'Hoja de Trabajo para listado'!$BC$155:$BC$1048576,0),MATCH((CUADRO!G$5&amp;$E732),'Hoja de Trabajo para listado'!$BC$151:$CB$151,0)),0)+IFERROR(INDEX('Hoja de Trabajo para listado'!$DE$153:$DG$274,MATCH($A732,'Hoja de Trabajo para listado'!$DE$153:$DE$1048576,0),MATCH((CUADRO!G$5&amp;$E732),'Hoja de Trabajo para listado'!$DE$151:$DG$151,0)),0)+IFERROR(INDEX('Hoja de Trabajo para listado'!$CD$155:$DC$1048576,MATCH($A732,'Hoja de Trabajo para listado'!$CD$155:$CD$1048576,0),MATCH((CUADRO!G$5&amp;$E732),'Hoja de Trabajo para listado'!$CD$151:$DC$151,0)),0)</f>
        <v>0</v>
      </c>
      <c r="H732" s="243">
        <f ca="1">+IFERROR(INDEX('Hoja de Trabajo para listado'!$A$155:$Z$1048576,MATCH($A732,'Hoja de Trabajo para listado'!$A$155:$A$1048576,0),MATCH((CUADRO!H$5&amp;$E732),'Hoja de Trabajo para listado'!$A$151:$Z$151,0)),0)+IFERROR(INDEX('Hoja de Trabajo para listado'!$AB$155:$BA$1048576,MATCH($A732,'Hoja de Trabajo para listado'!$AB$155:$AB$1048576,0),MATCH((CUADRO!H$5&amp;$E732),'Hoja de Trabajo para listado'!$AB$151:$BA$151,0)),0)+IFERROR(INDEX('Hoja de Trabajo para listado'!$BC$155:$CB$1048576,MATCH($A732,'Hoja de Trabajo para listado'!$BC$155:$BC$1048576,0),MATCH((CUADRO!H$5&amp;$E732),'Hoja de Trabajo para listado'!$BC$151:$CB$151,0)),0)+IFERROR(INDEX('Hoja de Trabajo para listado'!$DE$153:$DG$274,MATCH($A732,'Hoja de Trabajo para listado'!$DE$153:$DE$1048576,0),MATCH((CUADRO!H$5&amp;$E732),'Hoja de Trabajo para listado'!$DE$151:$DG$151,0)),0)+IFERROR(INDEX('Hoja de Trabajo para listado'!$CD$155:$DC$1048576,MATCH($A732,'Hoja de Trabajo para listado'!$CD$155:$CD$1048576,0),MATCH((CUADRO!H$5&amp;$E732),'Hoja de Trabajo para listado'!$CD$151:$DC$151,0)),0)</f>
        <v>0</v>
      </c>
      <c r="I732" s="243">
        <f ca="1">+IFERROR(INDEX('Hoja de Trabajo para listado'!$A$155:$Z$1048576,MATCH($A732,'Hoja de Trabajo para listado'!$A$155:$A$1048576,0),MATCH((CUADRO!I$5&amp;$E732),'Hoja de Trabajo para listado'!$A$151:$Z$151,0)),0)+IFERROR(INDEX('Hoja de Trabajo para listado'!$AB$155:$BA$1048576,MATCH($A732,'Hoja de Trabajo para listado'!$AB$155:$AB$1048576,0),MATCH((CUADRO!I$5&amp;$E732),'Hoja de Trabajo para listado'!$AB$151:$BA$151,0)),0)+IFERROR(INDEX('Hoja de Trabajo para listado'!$BC$155:$CB$1048576,MATCH($A732,'Hoja de Trabajo para listado'!$BC$155:$BC$1048576,0),MATCH((CUADRO!I$5&amp;$E732),'Hoja de Trabajo para listado'!$BC$151:$CB$151,0)),0)+IFERROR(INDEX('Hoja de Trabajo para listado'!$DE$153:$DG$274,MATCH($A732,'Hoja de Trabajo para listado'!$DE$153:$DE$1048576,0),MATCH((CUADRO!I$5&amp;$E732),'Hoja de Trabajo para listado'!$DE$151:$DG$151,0)),0)+IFERROR(INDEX('Hoja de Trabajo para listado'!$CD$155:$DC$1048576,MATCH($A732,'Hoja de Trabajo para listado'!$CD$155:$CD$1048576,0),MATCH((CUADRO!I$5&amp;$E732),'Hoja de Trabajo para listado'!$CD$151:$DC$151,0)),0)</f>
        <v>0</v>
      </c>
      <c r="J732" s="243">
        <f ca="1">+IFERROR(INDEX('Hoja de Trabajo para listado'!$A$155:$Z$1048576,MATCH($A732,'Hoja de Trabajo para listado'!$A$155:$A$1048576,0),MATCH((CUADRO!J$5&amp;$E732),'Hoja de Trabajo para listado'!$A$151:$Z$151,0)),0)+IFERROR(INDEX('Hoja de Trabajo para listado'!$AB$155:$BA$1048576,MATCH($A732,'Hoja de Trabajo para listado'!$AB$155:$AB$1048576,0),MATCH((CUADRO!J$5&amp;$E732),'Hoja de Trabajo para listado'!$AB$151:$BA$151,0)),0)+IFERROR(INDEX('Hoja de Trabajo para listado'!$BC$155:$CB$1048576,MATCH($A732,'Hoja de Trabajo para listado'!$BC$155:$BC$1048576,0),MATCH((CUADRO!J$5&amp;$E732),'Hoja de Trabajo para listado'!$BC$151:$CB$151,0)),0)+IFERROR(INDEX('Hoja de Trabajo para listado'!$DE$153:$DG$274,MATCH($A732,'Hoja de Trabajo para listado'!$DE$153:$DE$1048576,0),MATCH((CUADRO!J$5&amp;$E732),'Hoja de Trabajo para listado'!$DE$151:$DG$151,0)),0)+IFERROR(INDEX('Hoja de Trabajo para listado'!$CD$155:$DC$1048576,MATCH($A732,'Hoja de Trabajo para listado'!$CD$155:$CD$1048576,0),MATCH((CUADRO!J$5&amp;$E732),'Hoja de Trabajo para listado'!$CD$151:$DC$151,0)),0)</f>
        <v>0</v>
      </c>
      <c r="K732" s="243">
        <f ca="1">+IFERROR(INDEX('Hoja de Trabajo para listado'!$A$155:$Z$1048576,MATCH($A732,'Hoja de Trabajo para listado'!$A$155:$A$1048576,0),MATCH((CUADRO!K$5&amp;$E732),'Hoja de Trabajo para listado'!$A$151:$Z$151,0)),0)+IFERROR(INDEX('Hoja de Trabajo para listado'!$AB$155:$BA$1048576,MATCH($A732,'Hoja de Trabajo para listado'!$AB$155:$AB$1048576,0),MATCH((CUADRO!K$5&amp;$E732),'Hoja de Trabajo para listado'!$AB$151:$BA$151,0)),0)+IFERROR(INDEX('Hoja de Trabajo para listado'!$BC$155:$CB$1048576,MATCH($A732,'Hoja de Trabajo para listado'!$BC$155:$BC$1048576,0),MATCH((CUADRO!K$5&amp;$E732),'Hoja de Trabajo para listado'!$BC$151:$CB$151,0)),0)+IFERROR(INDEX('Hoja de Trabajo para listado'!$DE$153:$DG$274,MATCH($A732,'Hoja de Trabajo para listado'!$DE$153:$DE$1048576,0),MATCH((CUADRO!K$5&amp;$E732),'Hoja de Trabajo para listado'!$DE$151:$DG$151,0)),0)+IFERROR(INDEX('Hoja de Trabajo para listado'!$CD$155:$DC$1048576,MATCH($A732,'Hoja de Trabajo para listado'!$CD$155:$CD$1048576,0),MATCH((CUADRO!K$5&amp;$E732),'Hoja de Trabajo para listado'!$CD$151:$DC$151,0)),0)</f>
        <v>0</v>
      </c>
      <c r="L732" s="243">
        <f ca="1">+IFERROR(INDEX('Hoja de Trabajo para listado'!$A$155:$Z$1048576,MATCH($A732,'Hoja de Trabajo para listado'!$A$155:$A$1048576,0),MATCH((CUADRO!L$5&amp;$E732),'Hoja de Trabajo para listado'!$A$151:$Z$151,0)),0)+IFERROR(INDEX('Hoja de Trabajo para listado'!$AB$155:$BA$1048576,MATCH($A732,'Hoja de Trabajo para listado'!$AB$155:$AB$1048576,0),MATCH((CUADRO!L$5&amp;$E732),'Hoja de Trabajo para listado'!$AB$151:$BA$151,0)),0)+IFERROR(INDEX('Hoja de Trabajo para listado'!$BC$155:$CB$1048576,MATCH($A732,'Hoja de Trabajo para listado'!$BC$155:$BC$1048576,0),MATCH((CUADRO!L$5&amp;$E732),'Hoja de Trabajo para listado'!$BC$151:$CB$151,0)),0)+IFERROR(INDEX('Hoja de Trabajo para listado'!$DE$153:$DG$274,MATCH($A732,'Hoja de Trabajo para listado'!$DE$153:$DE$1048576,0),MATCH((CUADRO!L$5&amp;$E732),'Hoja de Trabajo para listado'!$DE$151:$DG$151,0)),0)+IFERROR(INDEX('Hoja de Trabajo para listado'!$CD$155:$DC$1048576,MATCH($A732,'Hoja de Trabajo para listado'!$CD$155:$CD$1048576,0),MATCH((CUADRO!L$5&amp;$E732),'Hoja de Trabajo para listado'!$CD$151:$DC$151,0)),0)</f>
        <v>0</v>
      </c>
      <c r="M732" s="243">
        <f ca="1">+IFERROR(INDEX('Hoja de Trabajo para listado'!$A$155:$Z$1048576,MATCH($A732,'Hoja de Trabajo para listado'!$A$155:$A$1048576,0),MATCH((CUADRO!M$5&amp;$E732),'Hoja de Trabajo para listado'!$A$151:$Z$151,0)),0)+IFERROR(INDEX('Hoja de Trabajo para listado'!$AB$155:$BA$1048576,MATCH($A732,'Hoja de Trabajo para listado'!$AB$155:$AB$1048576,0),MATCH((CUADRO!M$5&amp;$E732),'Hoja de Trabajo para listado'!$AB$151:$BA$151,0)),0)+IFERROR(INDEX('Hoja de Trabajo para listado'!$BC$155:$CB$1048576,MATCH($A732,'Hoja de Trabajo para listado'!$BC$155:$BC$1048576,0),MATCH((CUADRO!M$5&amp;$E732),'Hoja de Trabajo para listado'!$BC$151:$CB$151,0)),0)+IFERROR(INDEX('Hoja de Trabajo para listado'!$DE$153:$DG$274,MATCH($A732,'Hoja de Trabajo para listado'!$DE$153:$DE$1048576,0),MATCH((CUADRO!M$5&amp;$E732),'Hoja de Trabajo para listado'!$DE$151:$DG$151,0)),0)+IFERROR(INDEX('Hoja de Trabajo para listado'!$CD$155:$DC$1048576,MATCH($A732,'Hoja de Trabajo para listado'!$CD$155:$CD$1048576,0),MATCH((CUADRO!M$5&amp;$E732),'Hoja de Trabajo para listado'!$CD$151:$DC$151,0)),0)</f>
        <v>0</v>
      </c>
      <c r="N732" s="243">
        <f ca="1">+IFERROR(INDEX('Hoja de Trabajo para listado'!$A$155:$Z$1048576,MATCH($A732,'Hoja de Trabajo para listado'!$A$155:$A$1048576,0),MATCH((CUADRO!N$5&amp;$E732),'Hoja de Trabajo para listado'!$A$151:$Z$151,0)),0)+IFERROR(INDEX('Hoja de Trabajo para listado'!$AB$155:$BA$1048576,MATCH($A732,'Hoja de Trabajo para listado'!$AB$155:$AB$1048576,0),MATCH((CUADRO!N$5&amp;$E732),'Hoja de Trabajo para listado'!$AB$151:$BA$151,0)),0)+IFERROR(INDEX('Hoja de Trabajo para listado'!$BC$155:$CB$1048576,MATCH($A732,'Hoja de Trabajo para listado'!$BC$155:$BC$1048576,0),MATCH((CUADRO!N$5&amp;$E732),'Hoja de Trabajo para listado'!$BC$151:$CB$151,0)),0)+IFERROR(INDEX('Hoja de Trabajo para listado'!$DE$153:$DG$274,MATCH($A732,'Hoja de Trabajo para listado'!$DE$153:$DE$1048576,0),MATCH((CUADRO!N$5&amp;$E732),'Hoja de Trabajo para listado'!$DE$151:$DG$151,0)),0)+IFERROR(INDEX('Hoja de Trabajo para listado'!$CD$155:$DC$1048576,MATCH($A732,'Hoja de Trabajo para listado'!$CD$155:$CD$1048576,0),MATCH((CUADRO!N$5&amp;$E732),'Hoja de Trabajo para listado'!$CD$151:$DC$151,0)),0)</f>
        <v>0</v>
      </c>
      <c r="O732" s="243">
        <f ca="1">+IFERROR(INDEX('Hoja de Trabajo para listado'!$A$155:$Z$1048576,MATCH($A732,'Hoja de Trabajo para listado'!$A$155:$A$1048576,0),MATCH((CUADRO!O$5&amp;$E732),'Hoja de Trabajo para listado'!$A$151:$Z$151,0)),0)+IFERROR(INDEX('Hoja de Trabajo para listado'!$AB$155:$BA$1048576,MATCH($A732,'Hoja de Trabajo para listado'!$AB$155:$AB$1048576,0),MATCH((CUADRO!O$5&amp;$E732),'Hoja de Trabajo para listado'!$AB$151:$BA$151,0)),0)+IFERROR(INDEX('Hoja de Trabajo para listado'!$BC$155:$CB$1048576,MATCH($A732,'Hoja de Trabajo para listado'!$BC$155:$BC$1048576,0),MATCH((CUADRO!O$5&amp;$E732),'Hoja de Trabajo para listado'!$BC$151:$CB$151,0)),0)+IFERROR(INDEX('Hoja de Trabajo para listado'!$DE$153:$DG$274,MATCH($A732,'Hoja de Trabajo para listado'!$DE$153:$DE$1048576,0),MATCH((CUADRO!O$5&amp;$E732),'Hoja de Trabajo para listado'!$DE$151:$DG$151,0)),0)+IFERROR(INDEX('Hoja de Trabajo para listado'!$CD$155:$DC$1048576,MATCH($A732,'Hoja de Trabajo para listado'!$CD$155:$CD$1048576,0),MATCH((CUADRO!O$5&amp;$E732),'Hoja de Trabajo para listado'!$CD$151:$DC$151,0)),0)</f>
        <v>0</v>
      </c>
      <c r="P732" s="243">
        <f ca="1">+IFERROR(INDEX('Hoja de Trabajo para listado'!$A$155:$Z$1048576,MATCH($A732,'Hoja de Trabajo para listado'!$A$155:$A$1048576,0),MATCH((CUADRO!P$5&amp;$E732),'Hoja de Trabajo para listado'!$A$151:$Z$151,0)),0)+IFERROR(INDEX('Hoja de Trabajo para listado'!$AB$155:$BA$1048576,MATCH($A732,'Hoja de Trabajo para listado'!$AB$155:$AB$1048576,0),MATCH((CUADRO!P$5&amp;$E732),'Hoja de Trabajo para listado'!$AB$151:$BA$151,0)),0)+IFERROR(INDEX('Hoja de Trabajo para listado'!$BC$155:$CB$1048576,MATCH($A732,'Hoja de Trabajo para listado'!$BC$155:$BC$1048576,0),MATCH((CUADRO!P$5&amp;$E732),'Hoja de Trabajo para listado'!$BC$151:$CB$151,0)),0)+IFERROR(INDEX('Hoja de Trabajo para listado'!$DE$153:$DG$274,MATCH($A732,'Hoja de Trabajo para listado'!$DE$153:$DE$1048576,0),MATCH((CUADRO!P$5&amp;$E732),'Hoja de Trabajo para listado'!$DE$151:$DG$151,0)),0)+IFERROR(INDEX('Hoja de Trabajo para listado'!$CD$155:$DC$1048576,MATCH($A732,'Hoja de Trabajo para listado'!$CD$155:$CD$1048576,0),MATCH((CUADRO!P$5&amp;$E732),'Hoja de Trabajo para listado'!$CD$151:$DC$151,0)),0)</f>
        <v>0</v>
      </c>
      <c r="Q732" s="243">
        <f ca="1">+IFERROR(INDEX('Hoja de Trabajo para listado'!$A$155:$Z$1048576,MATCH($A732,'Hoja de Trabajo para listado'!$A$155:$A$1048576,0),MATCH((CUADRO!Q$5&amp;$E732),'Hoja de Trabajo para listado'!$A$151:$Z$151,0)),0)+IFERROR(INDEX('Hoja de Trabajo para listado'!$AB$155:$BA$1048576,MATCH($A732,'Hoja de Trabajo para listado'!$AB$155:$AB$1048576,0),MATCH((CUADRO!Q$5&amp;$E732),'Hoja de Trabajo para listado'!$AB$151:$BA$151,0)),0)+IFERROR(INDEX('Hoja de Trabajo para listado'!$BC$155:$CB$1048576,MATCH($A732,'Hoja de Trabajo para listado'!$BC$155:$BC$1048576,0),MATCH((CUADRO!Q$5&amp;$E732),'Hoja de Trabajo para listado'!$BC$151:$CB$151,0)),0)+IFERROR(INDEX('Hoja de Trabajo para listado'!$DE$153:$DG$274,MATCH($A732,'Hoja de Trabajo para listado'!$DE$153:$DE$1048576,0),MATCH((CUADRO!Q$5&amp;$E732),'Hoja de Trabajo para listado'!$DE$151:$DG$151,0)),0)+IFERROR(INDEX('Hoja de Trabajo para listado'!$CD$155:$DC$1048576,MATCH($A732,'Hoja de Trabajo para listado'!$CD$155:$CD$1048576,0),MATCH((CUADRO!Q$5&amp;$E732),'Hoja de Trabajo para listado'!$CD$151:$DC$151,0)),0)</f>
        <v>0</v>
      </c>
      <c r="R732" s="243">
        <f t="shared" ca="1" si="25"/>
        <v>0</v>
      </c>
      <c r="S732" s="249"/>
      <c r="T732" s="243">
        <f ca="1">+T733</f>
        <v>0</v>
      </c>
      <c r="U732" s="242">
        <f t="shared" si="26"/>
        <v>1</v>
      </c>
      <c r="V732" s="333" t="str">
        <f>+VLOOKUP(A732,bd_lista!$A$3:$E$590,5,FALSE)</f>
        <v>Gobiernos Autonomos Municipales</v>
      </c>
      <c r="W732" s="391" t="str">
        <f>+V732</f>
        <v>Gobiernos Autonomos Municipales</v>
      </c>
      <c r="X732" s="242">
        <f>+VLOOKUP(A732,[4]Sheet1!$A$13:$D$744,4,FALSE)</f>
        <v>0</v>
      </c>
      <c r="Y732" s="242" t="e">
        <f>+VLOOKUP(X732,bd_lista!$A$3:$C$590,3,FALSE)</f>
        <v>#N/A</v>
      </c>
      <c r="Z732" s="294">
        <f>+X732</f>
        <v>0</v>
      </c>
      <c r="AA732" s="295" t="e">
        <f>+Y732</f>
        <v>#N/A</v>
      </c>
    </row>
    <row r="733" spans="1:27" customFormat="1" ht="15" hidden="1" customHeight="1">
      <c r="A733" s="32">
        <v>1332</v>
      </c>
      <c r="B733" s="388"/>
      <c r="C733" s="247" t="str">
        <f>+VLOOKUP(A733,bd_lista!$A$3:$C$590,3,FALSE)</f>
        <v>Gobierno Autónomo Municipal de Pojo</v>
      </c>
      <c r="D733" s="390"/>
      <c r="E733" s="244" t="s">
        <v>1305</v>
      </c>
      <c r="F733" s="243">
        <f ca="1">+IFERROR(INDEX('Hoja de Trabajo para listado'!$A$155:$Z$1048576,MATCH($A733,'Hoja de Trabajo para listado'!$A$155:$A$1048576,0),MATCH((CUADRO!F$5&amp;$E733),'Hoja de Trabajo para listado'!$A$151:$Z$151,0)),0)+IFERROR(INDEX('Hoja de Trabajo para listado'!$AB$155:$BA$1048576,MATCH($A733,'Hoja de Trabajo para listado'!$AB$155:$AB$1048576,0),MATCH((CUADRO!F$5&amp;$E733),'Hoja de Trabajo para listado'!$AB$151:$BA$151,0)),0)+IFERROR(INDEX('Hoja de Trabajo para listado'!$BC$155:$CB$1048576,MATCH($A733,'Hoja de Trabajo para listado'!$BC$155:$BC$1048576,0),MATCH((CUADRO!F$5&amp;$E733),'Hoja de Trabajo para listado'!$BC$151:$CB$151,0)),0)+IFERROR(INDEX('Hoja de Trabajo para listado'!$DE$153:$DG$274,MATCH($A733,'Hoja de Trabajo para listado'!$DE$153:$DE$1048576,0),MATCH((CUADRO!F$5&amp;$E733),'Hoja de Trabajo para listado'!$DE$151:$DG$151,0)),0)+IFERROR(INDEX('Hoja de Trabajo para listado'!$CD$155:$DC$1048576,MATCH($A733,'Hoja de Trabajo para listado'!$CD$155:$CD$1048576,0),MATCH((CUADRO!F$5&amp;$E733),'Hoja de Trabajo para listado'!$CD$151:$DC$151,0)),0)</f>
        <v>0</v>
      </c>
      <c r="G733" s="243">
        <f ca="1">+IFERROR(INDEX('Hoja de Trabajo para listado'!$A$155:$Z$1048576,MATCH($A733,'Hoja de Trabajo para listado'!$A$155:$A$1048576,0),MATCH((CUADRO!G$5&amp;$E733),'Hoja de Trabajo para listado'!$A$151:$Z$151,0)),0)+IFERROR(INDEX('Hoja de Trabajo para listado'!$AB$155:$BA$1048576,MATCH($A733,'Hoja de Trabajo para listado'!$AB$155:$AB$1048576,0),MATCH((CUADRO!G$5&amp;$E733),'Hoja de Trabajo para listado'!$AB$151:$BA$151,0)),0)+IFERROR(INDEX('Hoja de Trabajo para listado'!$BC$155:$CB$1048576,MATCH($A733,'Hoja de Trabajo para listado'!$BC$155:$BC$1048576,0),MATCH((CUADRO!G$5&amp;$E733),'Hoja de Trabajo para listado'!$BC$151:$CB$151,0)),0)+IFERROR(INDEX('Hoja de Trabajo para listado'!$DE$153:$DG$274,MATCH($A733,'Hoja de Trabajo para listado'!$DE$153:$DE$1048576,0),MATCH((CUADRO!G$5&amp;$E733),'Hoja de Trabajo para listado'!$DE$151:$DG$151,0)),0)+IFERROR(INDEX('Hoja de Trabajo para listado'!$CD$155:$DC$1048576,MATCH($A733,'Hoja de Trabajo para listado'!$CD$155:$CD$1048576,0),MATCH((CUADRO!G$5&amp;$E733),'Hoja de Trabajo para listado'!$CD$151:$DC$151,0)),0)</f>
        <v>0</v>
      </c>
      <c r="H733" s="243">
        <f ca="1">+IFERROR(INDEX('Hoja de Trabajo para listado'!$A$155:$Z$1048576,MATCH($A733,'Hoja de Trabajo para listado'!$A$155:$A$1048576,0),MATCH((CUADRO!H$5&amp;$E733),'Hoja de Trabajo para listado'!$A$151:$Z$151,0)),0)+IFERROR(INDEX('Hoja de Trabajo para listado'!$AB$155:$BA$1048576,MATCH($A733,'Hoja de Trabajo para listado'!$AB$155:$AB$1048576,0),MATCH((CUADRO!H$5&amp;$E733),'Hoja de Trabajo para listado'!$AB$151:$BA$151,0)),0)+IFERROR(INDEX('Hoja de Trabajo para listado'!$BC$155:$CB$1048576,MATCH($A733,'Hoja de Trabajo para listado'!$BC$155:$BC$1048576,0),MATCH((CUADRO!H$5&amp;$E733),'Hoja de Trabajo para listado'!$BC$151:$CB$151,0)),0)+IFERROR(INDEX('Hoja de Trabajo para listado'!$DE$153:$DG$274,MATCH($A733,'Hoja de Trabajo para listado'!$DE$153:$DE$1048576,0),MATCH((CUADRO!H$5&amp;$E733),'Hoja de Trabajo para listado'!$DE$151:$DG$151,0)),0)+IFERROR(INDEX('Hoja de Trabajo para listado'!$CD$155:$DC$1048576,MATCH($A733,'Hoja de Trabajo para listado'!$CD$155:$CD$1048576,0),MATCH((CUADRO!H$5&amp;$E733),'Hoja de Trabajo para listado'!$CD$151:$DC$151,0)),0)</f>
        <v>0</v>
      </c>
      <c r="I733" s="243">
        <f ca="1">+IFERROR(INDEX('Hoja de Trabajo para listado'!$A$155:$Z$1048576,MATCH($A733,'Hoja de Trabajo para listado'!$A$155:$A$1048576,0),MATCH((CUADRO!I$5&amp;$E733),'Hoja de Trabajo para listado'!$A$151:$Z$151,0)),0)+IFERROR(INDEX('Hoja de Trabajo para listado'!$AB$155:$BA$1048576,MATCH($A733,'Hoja de Trabajo para listado'!$AB$155:$AB$1048576,0),MATCH((CUADRO!I$5&amp;$E733),'Hoja de Trabajo para listado'!$AB$151:$BA$151,0)),0)+IFERROR(INDEX('Hoja de Trabajo para listado'!$BC$155:$CB$1048576,MATCH($A733,'Hoja de Trabajo para listado'!$BC$155:$BC$1048576,0),MATCH((CUADRO!I$5&amp;$E733),'Hoja de Trabajo para listado'!$BC$151:$CB$151,0)),0)+IFERROR(INDEX('Hoja de Trabajo para listado'!$DE$153:$DG$274,MATCH($A733,'Hoja de Trabajo para listado'!$DE$153:$DE$1048576,0),MATCH((CUADRO!I$5&amp;$E733),'Hoja de Trabajo para listado'!$DE$151:$DG$151,0)),0)+IFERROR(INDEX('Hoja de Trabajo para listado'!$CD$155:$DC$1048576,MATCH($A733,'Hoja de Trabajo para listado'!$CD$155:$CD$1048576,0),MATCH((CUADRO!I$5&amp;$E733),'Hoja de Trabajo para listado'!$CD$151:$DC$151,0)),0)</f>
        <v>0</v>
      </c>
      <c r="J733" s="243">
        <f ca="1">+IFERROR(INDEX('Hoja de Trabajo para listado'!$A$155:$Z$1048576,MATCH($A733,'Hoja de Trabajo para listado'!$A$155:$A$1048576,0),MATCH((CUADRO!J$5&amp;$E733),'Hoja de Trabajo para listado'!$A$151:$Z$151,0)),0)+IFERROR(INDEX('Hoja de Trabajo para listado'!$AB$155:$BA$1048576,MATCH($A733,'Hoja de Trabajo para listado'!$AB$155:$AB$1048576,0),MATCH((CUADRO!J$5&amp;$E733),'Hoja de Trabajo para listado'!$AB$151:$BA$151,0)),0)+IFERROR(INDEX('Hoja de Trabajo para listado'!$BC$155:$CB$1048576,MATCH($A733,'Hoja de Trabajo para listado'!$BC$155:$BC$1048576,0),MATCH((CUADRO!J$5&amp;$E733),'Hoja de Trabajo para listado'!$BC$151:$CB$151,0)),0)+IFERROR(INDEX('Hoja de Trabajo para listado'!$DE$153:$DG$274,MATCH($A733,'Hoja de Trabajo para listado'!$DE$153:$DE$1048576,0),MATCH((CUADRO!J$5&amp;$E733),'Hoja de Trabajo para listado'!$DE$151:$DG$151,0)),0)+IFERROR(INDEX('Hoja de Trabajo para listado'!$CD$155:$DC$1048576,MATCH($A733,'Hoja de Trabajo para listado'!$CD$155:$CD$1048576,0),MATCH((CUADRO!J$5&amp;$E733),'Hoja de Trabajo para listado'!$CD$151:$DC$151,0)),0)</f>
        <v>0</v>
      </c>
      <c r="K733" s="243">
        <f ca="1">+IFERROR(INDEX('Hoja de Trabajo para listado'!$A$155:$Z$1048576,MATCH($A733,'Hoja de Trabajo para listado'!$A$155:$A$1048576,0),MATCH((CUADRO!K$5&amp;$E733),'Hoja de Trabajo para listado'!$A$151:$Z$151,0)),0)+IFERROR(INDEX('Hoja de Trabajo para listado'!$AB$155:$BA$1048576,MATCH($A733,'Hoja de Trabajo para listado'!$AB$155:$AB$1048576,0),MATCH((CUADRO!K$5&amp;$E733),'Hoja de Trabajo para listado'!$AB$151:$BA$151,0)),0)+IFERROR(INDEX('Hoja de Trabajo para listado'!$BC$155:$CB$1048576,MATCH($A733,'Hoja de Trabajo para listado'!$BC$155:$BC$1048576,0),MATCH((CUADRO!K$5&amp;$E733),'Hoja de Trabajo para listado'!$BC$151:$CB$151,0)),0)+IFERROR(INDEX('Hoja de Trabajo para listado'!$DE$153:$DG$274,MATCH($A733,'Hoja de Trabajo para listado'!$DE$153:$DE$1048576,0),MATCH((CUADRO!K$5&amp;$E733),'Hoja de Trabajo para listado'!$DE$151:$DG$151,0)),0)+IFERROR(INDEX('Hoja de Trabajo para listado'!$CD$155:$DC$1048576,MATCH($A733,'Hoja de Trabajo para listado'!$CD$155:$CD$1048576,0),MATCH((CUADRO!K$5&amp;$E733),'Hoja de Trabajo para listado'!$CD$151:$DC$151,0)),0)</f>
        <v>0</v>
      </c>
      <c r="L733" s="243">
        <f ca="1">+IFERROR(INDEX('Hoja de Trabajo para listado'!$A$155:$Z$1048576,MATCH($A733,'Hoja de Trabajo para listado'!$A$155:$A$1048576,0),MATCH((CUADRO!L$5&amp;$E733),'Hoja de Trabajo para listado'!$A$151:$Z$151,0)),0)+IFERROR(INDEX('Hoja de Trabajo para listado'!$AB$155:$BA$1048576,MATCH($A733,'Hoja de Trabajo para listado'!$AB$155:$AB$1048576,0),MATCH((CUADRO!L$5&amp;$E733),'Hoja de Trabajo para listado'!$AB$151:$BA$151,0)),0)+IFERROR(INDEX('Hoja de Trabajo para listado'!$BC$155:$CB$1048576,MATCH($A733,'Hoja de Trabajo para listado'!$BC$155:$BC$1048576,0),MATCH((CUADRO!L$5&amp;$E733),'Hoja de Trabajo para listado'!$BC$151:$CB$151,0)),0)+IFERROR(INDEX('Hoja de Trabajo para listado'!$DE$153:$DG$274,MATCH($A733,'Hoja de Trabajo para listado'!$DE$153:$DE$1048576,0),MATCH((CUADRO!L$5&amp;$E733),'Hoja de Trabajo para listado'!$DE$151:$DG$151,0)),0)+IFERROR(INDEX('Hoja de Trabajo para listado'!$CD$155:$DC$1048576,MATCH($A733,'Hoja de Trabajo para listado'!$CD$155:$CD$1048576,0),MATCH((CUADRO!L$5&amp;$E733),'Hoja de Trabajo para listado'!$CD$151:$DC$151,0)),0)</f>
        <v>0</v>
      </c>
      <c r="M733" s="243">
        <f ca="1">+IFERROR(INDEX('Hoja de Trabajo para listado'!$A$155:$Z$1048576,MATCH($A733,'Hoja de Trabajo para listado'!$A$155:$A$1048576,0),MATCH((CUADRO!M$5&amp;$E733),'Hoja de Trabajo para listado'!$A$151:$Z$151,0)),0)+IFERROR(INDEX('Hoja de Trabajo para listado'!$AB$155:$BA$1048576,MATCH($A733,'Hoja de Trabajo para listado'!$AB$155:$AB$1048576,0),MATCH((CUADRO!M$5&amp;$E733),'Hoja de Trabajo para listado'!$AB$151:$BA$151,0)),0)+IFERROR(INDEX('Hoja de Trabajo para listado'!$BC$155:$CB$1048576,MATCH($A733,'Hoja de Trabajo para listado'!$BC$155:$BC$1048576,0),MATCH((CUADRO!M$5&amp;$E733),'Hoja de Trabajo para listado'!$BC$151:$CB$151,0)),0)+IFERROR(INDEX('Hoja de Trabajo para listado'!$DE$153:$DG$274,MATCH($A733,'Hoja de Trabajo para listado'!$DE$153:$DE$1048576,0),MATCH((CUADRO!M$5&amp;$E733),'Hoja de Trabajo para listado'!$DE$151:$DG$151,0)),0)+IFERROR(INDEX('Hoja de Trabajo para listado'!$CD$155:$DC$1048576,MATCH($A733,'Hoja de Trabajo para listado'!$CD$155:$CD$1048576,0),MATCH((CUADRO!M$5&amp;$E733),'Hoja de Trabajo para listado'!$CD$151:$DC$151,0)),0)</f>
        <v>0</v>
      </c>
      <c r="N733" s="243">
        <f ca="1">+IFERROR(INDEX('Hoja de Trabajo para listado'!$A$155:$Z$1048576,MATCH($A733,'Hoja de Trabajo para listado'!$A$155:$A$1048576,0),MATCH((CUADRO!N$5&amp;$E733),'Hoja de Trabajo para listado'!$A$151:$Z$151,0)),0)+IFERROR(INDEX('Hoja de Trabajo para listado'!$AB$155:$BA$1048576,MATCH($A733,'Hoja de Trabajo para listado'!$AB$155:$AB$1048576,0),MATCH((CUADRO!N$5&amp;$E733),'Hoja de Trabajo para listado'!$AB$151:$BA$151,0)),0)+IFERROR(INDEX('Hoja de Trabajo para listado'!$BC$155:$CB$1048576,MATCH($A733,'Hoja de Trabajo para listado'!$BC$155:$BC$1048576,0),MATCH((CUADRO!N$5&amp;$E733),'Hoja de Trabajo para listado'!$BC$151:$CB$151,0)),0)+IFERROR(INDEX('Hoja de Trabajo para listado'!$DE$153:$DG$274,MATCH($A733,'Hoja de Trabajo para listado'!$DE$153:$DE$1048576,0),MATCH((CUADRO!N$5&amp;$E733),'Hoja de Trabajo para listado'!$DE$151:$DG$151,0)),0)+IFERROR(INDEX('Hoja de Trabajo para listado'!$CD$155:$DC$1048576,MATCH($A733,'Hoja de Trabajo para listado'!$CD$155:$CD$1048576,0),MATCH((CUADRO!N$5&amp;$E733),'Hoja de Trabajo para listado'!$CD$151:$DC$151,0)),0)</f>
        <v>0</v>
      </c>
      <c r="O733" s="243">
        <f ca="1">+IFERROR(INDEX('Hoja de Trabajo para listado'!$A$155:$Z$1048576,MATCH($A733,'Hoja de Trabajo para listado'!$A$155:$A$1048576,0),MATCH((CUADRO!O$5&amp;$E733),'Hoja de Trabajo para listado'!$A$151:$Z$151,0)),0)+IFERROR(INDEX('Hoja de Trabajo para listado'!$AB$155:$BA$1048576,MATCH($A733,'Hoja de Trabajo para listado'!$AB$155:$AB$1048576,0),MATCH((CUADRO!O$5&amp;$E733),'Hoja de Trabajo para listado'!$AB$151:$BA$151,0)),0)+IFERROR(INDEX('Hoja de Trabajo para listado'!$BC$155:$CB$1048576,MATCH($A733,'Hoja de Trabajo para listado'!$BC$155:$BC$1048576,0),MATCH((CUADRO!O$5&amp;$E733),'Hoja de Trabajo para listado'!$BC$151:$CB$151,0)),0)+IFERROR(INDEX('Hoja de Trabajo para listado'!$DE$153:$DG$274,MATCH($A733,'Hoja de Trabajo para listado'!$DE$153:$DE$1048576,0),MATCH((CUADRO!O$5&amp;$E733),'Hoja de Trabajo para listado'!$DE$151:$DG$151,0)),0)+IFERROR(INDEX('Hoja de Trabajo para listado'!$CD$155:$DC$1048576,MATCH($A733,'Hoja de Trabajo para listado'!$CD$155:$CD$1048576,0),MATCH((CUADRO!O$5&amp;$E733),'Hoja de Trabajo para listado'!$CD$151:$DC$151,0)),0)</f>
        <v>0</v>
      </c>
      <c r="P733" s="243">
        <f ca="1">+IFERROR(INDEX('Hoja de Trabajo para listado'!$A$155:$Z$1048576,MATCH($A733,'Hoja de Trabajo para listado'!$A$155:$A$1048576,0),MATCH((CUADRO!P$5&amp;$E733),'Hoja de Trabajo para listado'!$A$151:$Z$151,0)),0)+IFERROR(INDEX('Hoja de Trabajo para listado'!$AB$155:$BA$1048576,MATCH($A733,'Hoja de Trabajo para listado'!$AB$155:$AB$1048576,0),MATCH((CUADRO!P$5&amp;$E733),'Hoja de Trabajo para listado'!$AB$151:$BA$151,0)),0)+IFERROR(INDEX('Hoja de Trabajo para listado'!$BC$155:$CB$1048576,MATCH($A733,'Hoja de Trabajo para listado'!$BC$155:$BC$1048576,0),MATCH((CUADRO!P$5&amp;$E733),'Hoja de Trabajo para listado'!$BC$151:$CB$151,0)),0)+IFERROR(INDEX('Hoja de Trabajo para listado'!$DE$153:$DG$274,MATCH($A733,'Hoja de Trabajo para listado'!$DE$153:$DE$1048576,0),MATCH((CUADRO!P$5&amp;$E733),'Hoja de Trabajo para listado'!$DE$151:$DG$151,0)),0)+IFERROR(INDEX('Hoja de Trabajo para listado'!$CD$155:$DC$1048576,MATCH($A733,'Hoja de Trabajo para listado'!$CD$155:$CD$1048576,0),MATCH((CUADRO!P$5&amp;$E733),'Hoja de Trabajo para listado'!$CD$151:$DC$151,0)),0)</f>
        <v>0</v>
      </c>
      <c r="Q733" s="243">
        <f ca="1">+IFERROR(INDEX('Hoja de Trabajo para listado'!$A$155:$Z$1048576,MATCH($A733,'Hoja de Trabajo para listado'!$A$155:$A$1048576,0),MATCH((CUADRO!Q$5&amp;$E733),'Hoja de Trabajo para listado'!$A$151:$Z$151,0)),0)+IFERROR(INDEX('Hoja de Trabajo para listado'!$AB$155:$BA$1048576,MATCH($A733,'Hoja de Trabajo para listado'!$AB$155:$AB$1048576,0),MATCH((CUADRO!Q$5&amp;$E733),'Hoja de Trabajo para listado'!$AB$151:$BA$151,0)),0)+IFERROR(INDEX('Hoja de Trabajo para listado'!$BC$155:$CB$1048576,MATCH($A733,'Hoja de Trabajo para listado'!$BC$155:$BC$1048576,0),MATCH((CUADRO!Q$5&amp;$E733),'Hoja de Trabajo para listado'!$BC$151:$CB$151,0)),0)+IFERROR(INDEX('Hoja de Trabajo para listado'!$DE$153:$DG$274,MATCH($A733,'Hoja de Trabajo para listado'!$DE$153:$DE$1048576,0),MATCH((CUADRO!Q$5&amp;$E733),'Hoja de Trabajo para listado'!$DE$151:$DG$151,0)),0)+IFERROR(INDEX('Hoja de Trabajo para listado'!$CD$155:$DC$1048576,MATCH($A733,'Hoja de Trabajo para listado'!$CD$155:$CD$1048576,0),MATCH((CUADRO!Q$5&amp;$E733),'Hoja de Trabajo para listado'!$CD$151:$DC$151,0)),0)</f>
        <v>0</v>
      </c>
      <c r="R733" s="243">
        <f t="shared" ca="1" si="25"/>
        <v>0</v>
      </c>
      <c r="S733" s="249">
        <f ca="1">+R732+R733</f>
        <v>0</v>
      </c>
      <c r="T733" s="243">
        <f ca="1">+S733</f>
        <v>0</v>
      </c>
      <c r="U733" s="242">
        <f t="shared" si="26"/>
        <v>2</v>
      </c>
      <c r="V733" s="333" t="str">
        <f>+VLOOKUP(A733,bd_lista!$A$3:$E$590,5,FALSE)</f>
        <v>Gobiernos Autonomos Municipales</v>
      </c>
      <c r="W733" s="392"/>
      <c r="X733" s="242">
        <f>+VLOOKUP(A733,[4]Sheet1!$A$13:$D$744,4,FALSE)</f>
        <v>0</v>
      </c>
      <c r="Y733" s="242" t="e">
        <f>+VLOOKUP(X733,bd_lista!$A$3:$C$590,3,FALSE)</f>
        <v>#N/A</v>
      </c>
      <c r="Z733" s="292"/>
      <c r="AA733" s="293"/>
    </row>
    <row r="734" spans="1:27" customFormat="1" ht="15" hidden="1" customHeight="1">
      <c r="A734" s="32">
        <v>1333</v>
      </c>
      <c r="B734" s="387">
        <f>+A734</f>
        <v>1333</v>
      </c>
      <c r="C734" s="247" t="str">
        <f>+VLOOKUP(A734,bd_lista!$A$3:$C$590,3,FALSE)</f>
        <v>Gobierno Autónomo Municipal de Pocona</v>
      </c>
      <c r="D734" s="389" t="str">
        <f>+C734</f>
        <v>Gobierno Autónomo Municipal de Pocona</v>
      </c>
      <c r="E734" s="242" t="s">
        <v>1304</v>
      </c>
      <c r="F734" s="243">
        <f ca="1">+IFERROR(INDEX('Hoja de Trabajo para listado'!$A$155:$Z$1048576,MATCH($A734,'Hoja de Trabajo para listado'!$A$155:$A$1048576,0),MATCH((CUADRO!F$5&amp;$E734),'Hoja de Trabajo para listado'!$A$151:$Z$151,0)),0)+IFERROR(INDEX('Hoja de Trabajo para listado'!$AB$155:$BA$1048576,MATCH($A734,'Hoja de Trabajo para listado'!$AB$155:$AB$1048576,0),MATCH((CUADRO!F$5&amp;$E734),'Hoja de Trabajo para listado'!$AB$151:$BA$151,0)),0)+IFERROR(INDEX('Hoja de Trabajo para listado'!$BC$155:$CB$1048576,MATCH($A734,'Hoja de Trabajo para listado'!$BC$155:$BC$1048576,0),MATCH((CUADRO!F$5&amp;$E734),'Hoja de Trabajo para listado'!$BC$151:$CB$151,0)),0)+IFERROR(INDEX('Hoja de Trabajo para listado'!$DE$153:$DG$274,MATCH($A734,'Hoja de Trabajo para listado'!$DE$153:$DE$1048576,0),MATCH((CUADRO!F$5&amp;$E734),'Hoja de Trabajo para listado'!$DE$151:$DG$151,0)),0)+IFERROR(INDEX('Hoja de Trabajo para listado'!$CD$155:$DC$1048576,MATCH($A734,'Hoja de Trabajo para listado'!$CD$155:$CD$1048576,0),MATCH((CUADRO!F$5&amp;$E734),'Hoja de Trabajo para listado'!$CD$151:$DC$151,0)),0)</f>
        <v>0</v>
      </c>
      <c r="G734" s="243">
        <f ca="1">+IFERROR(INDEX('Hoja de Trabajo para listado'!$A$155:$Z$1048576,MATCH($A734,'Hoja de Trabajo para listado'!$A$155:$A$1048576,0),MATCH((CUADRO!G$5&amp;$E734),'Hoja de Trabajo para listado'!$A$151:$Z$151,0)),0)+IFERROR(INDEX('Hoja de Trabajo para listado'!$AB$155:$BA$1048576,MATCH($A734,'Hoja de Trabajo para listado'!$AB$155:$AB$1048576,0),MATCH((CUADRO!G$5&amp;$E734),'Hoja de Trabajo para listado'!$AB$151:$BA$151,0)),0)+IFERROR(INDEX('Hoja de Trabajo para listado'!$BC$155:$CB$1048576,MATCH($A734,'Hoja de Trabajo para listado'!$BC$155:$BC$1048576,0),MATCH((CUADRO!G$5&amp;$E734),'Hoja de Trabajo para listado'!$BC$151:$CB$151,0)),0)+IFERROR(INDEX('Hoja de Trabajo para listado'!$DE$153:$DG$274,MATCH($A734,'Hoja de Trabajo para listado'!$DE$153:$DE$1048576,0),MATCH((CUADRO!G$5&amp;$E734),'Hoja de Trabajo para listado'!$DE$151:$DG$151,0)),0)+IFERROR(INDEX('Hoja de Trabajo para listado'!$CD$155:$DC$1048576,MATCH($A734,'Hoja de Trabajo para listado'!$CD$155:$CD$1048576,0),MATCH((CUADRO!G$5&amp;$E734),'Hoja de Trabajo para listado'!$CD$151:$DC$151,0)),0)</f>
        <v>0</v>
      </c>
      <c r="H734" s="243">
        <f ca="1">+IFERROR(INDEX('Hoja de Trabajo para listado'!$A$155:$Z$1048576,MATCH($A734,'Hoja de Trabajo para listado'!$A$155:$A$1048576,0),MATCH((CUADRO!H$5&amp;$E734),'Hoja de Trabajo para listado'!$A$151:$Z$151,0)),0)+IFERROR(INDEX('Hoja de Trabajo para listado'!$AB$155:$BA$1048576,MATCH($A734,'Hoja de Trabajo para listado'!$AB$155:$AB$1048576,0),MATCH((CUADRO!H$5&amp;$E734),'Hoja de Trabajo para listado'!$AB$151:$BA$151,0)),0)+IFERROR(INDEX('Hoja de Trabajo para listado'!$BC$155:$CB$1048576,MATCH($A734,'Hoja de Trabajo para listado'!$BC$155:$BC$1048576,0),MATCH((CUADRO!H$5&amp;$E734),'Hoja de Trabajo para listado'!$BC$151:$CB$151,0)),0)+IFERROR(INDEX('Hoja de Trabajo para listado'!$DE$153:$DG$274,MATCH($A734,'Hoja de Trabajo para listado'!$DE$153:$DE$1048576,0),MATCH((CUADRO!H$5&amp;$E734),'Hoja de Trabajo para listado'!$DE$151:$DG$151,0)),0)+IFERROR(INDEX('Hoja de Trabajo para listado'!$CD$155:$DC$1048576,MATCH($A734,'Hoja de Trabajo para listado'!$CD$155:$CD$1048576,0),MATCH((CUADRO!H$5&amp;$E734),'Hoja de Trabajo para listado'!$CD$151:$DC$151,0)),0)</f>
        <v>0</v>
      </c>
      <c r="I734" s="243">
        <f ca="1">+IFERROR(INDEX('Hoja de Trabajo para listado'!$A$155:$Z$1048576,MATCH($A734,'Hoja de Trabajo para listado'!$A$155:$A$1048576,0),MATCH((CUADRO!I$5&amp;$E734),'Hoja de Trabajo para listado'!$A$151:$Z$151,0)),0)+IFERROR(INDEX('Hoja de Trabajo para listado'!$AB$155:$BA$1048576,MATCH($A734,'Hoja de Trabajo para listado'!$AB$155:$AB$1048576,0),MATCH((CUADRO!I$5&amp;$E734),'Hoja de Trabajo para listado'!$AB$151:$BA$151,0)),0)+IFERROR(INDEX('Hoja de Trabajo para listado'!$BC$155:$CB$1048576,MATCH($A734,'Hoja de Trabajo para listado'!$BC$155:$BC$1048576,0),MATCH((CUADRO!I$5&amp;$E734),'Hoja de Trabajo para listado'!$BC$151:$CB$151,0)),0)+IFERROR(INDEX('Hoja de Trabajo para listado'!$DE$153:$DG$274,MATCH($A734,'Hoja de Trabajo para listado'!$DE$153:$DE$1048576,0),MATCH((CUADRO!I$5&amp;$E734),'Hoja de Trabajo para listado'!$DE$151:$DG$151,0)),0)+IFERROR(INDEX('Hoja de Trabajo para listado'!$CD$155:$DC$1048576,MATCH($A734,'Hoja de Trabajo para listado'!$CD$155:$CD$1048576,0),MATCH((CUADRO!I$5&amp;$E734),'Hoja de Trabajo para listado'!$CD$151:$DC$151,0)),0)</f>
        <v>0</v>
      </c>
      <c r="J734" s="243">
        <f ca="1">+IFERROR(INDEX('Hoja de Trabajo para listado'!$A$155:$Z$1048576,MATCH($A734,'Hoja de Trabajo para listado'!$A$155:$A$1048576,0),MATCH((CUADRO!J$5&amp;$E734),'Hoja de Trabajo para listado'!$A$151:$Z$151,0)),0)+IFERROR(INDEX('Hoja de Trabajo para listado'!$AB$155:$BA$1048576,MATCH($A734,'Hoja de Trabajo para listado'!$AB$155:$AB$1048576,0),MATCH((CUADRO!J$5&amp;$E734),'Hoja de Trabajo para listado'!$AB$151:$BA$151,0)),0)+IFERROR(INDEX('Hoja de Trabajo para listado'!$BC$155:$CB$1048576,MATCH($A734,'Hoja de Trabajo para listado'!$BC$155:$BC$1048576,0),MATCH((CUADRO!J$5&amp;$E734),'Hoja de Trabajo para listado'!$BC$151:$CB$151,0)),0)+IFERROR(INDEX('Hoja de Trabajo para listado'!$DE$153:$DG$274,MATCH($A734,'Hoja de Trabajo para listado'!$DE$153:$DE$1048576,0),MATCH((CUADRO!J$5&amp;$E734),'Hoja de Trabajo para listado'!$DE$151:$DG$151,0)),0)+IFERROR(INDEX('Hoja de Trabajo para listado'!$CD$155:$DC$1048576,MATCH($A734,'Hoja de Trabajo para listado'!$CD$155:$CD$1048576,0),MATCH((CUADRO!J$5&amp;$E734),'Hoja de Trabajo para listado'!$CD$151:$DC$151,0)),0)</f>
        <v>0</v>
      </c>
      <c r="K734" s="243">
        <f ca="1">+IFERROR(INDEX('Hoja de Trabajo para listado'!$A$155:$Z$1048576,MATCH($A734,'Hoja de Trabajo para listado'!$A$155:$A$1048576,0),MATCH((CUADRO!K$5&amp;$E734),'Hoja de Trabajo para listado'!$A$151:$Z$151,0)),0)+IFERROR(INDEX('Hoja de Trabajo para listado'!$AB$155:$BA$1048576,MATCH($A734,'Hoja de Trabajo para listado'!$AB$155:$AB$1048576,0),MATCH((CUADRO!K$5&amp;$E734),'Hoja de Trabajo para listado'!$AB$151:$BA$151,0)),0)+IFERROR(INDEX('Hoja de Trabajo para listado'!$BC$155:$CB$1048576,MATCH($A734,'Hoja de Trabajo para listado'!$BC$155:$BC$1048576,0),MATCH((CUADRO!K$5&amp;$E734),'Hoja de Trabajo para listado'!$BC$151:$CB$151,0)),0)+IFERROR(INDEX('Hoja de Trabajo para listado'!$DE$153:$DG$274,MATCH($A734,'Hoja de Trabajo para listado'!$DE$153:$DE$1048576,0),MATCH((CUADRO!K$5&amp;$E734),'Hoja de Trabajo para listado'!$DE$151:$DG$151,0)),0)+IFERROR(INDEX('Hoja de Trabajo para listado'!$CD$155:$DC$1048576,MATCH($A734,'Hoja de Trabajo para listado'!$CD$155:$CD$1048576,0),MATCH((CUADRO!K$5&amp;$E734),'Hoja de Trabajo para listado'!$CD$151:$DC$151,0)),0)</f>
        <v>0</v>
      </c>
      <c r="L734" s="243">
        <f ca="1">+IFERROR(INDEX('Hoja de Trabajo para listado'!$A$155:$Z$1048576,MATCH($A734,'Hoja de Trabajo para listado'!$A$155:$A$1048576,0),MATCH((CUADRO!L$5&amp;$E734),'Hoja de Trabajo para listado'!$A$151:$Z$151,0)),0)+IFERROR(INDEX('Hoja de Trabajo para listado'!$AB$155:$BA$1048576,MATCH($A734,'Hoja de Trabajo para listado'!$AB$155:$AB$1048576,0),MATCH((CUADRO!L$5&amp;$E734),'Hoja de Trabajo para listado'!$AB$151:$BA$151,0)),0)+IFERROR(INDEX('Hoja de Trabajo para listado'!$BC$155:$CB$1048576,MATCH($A734,'Hoja de Trabajo para listado'!$BC$155:$BC$1048576,0),MATCH((CUADRO!L$5&amp;$E734),'Hoja de Trabajo para listado'!$BC$151:$CB$151,0)),0)+IFERROR(INDEX('Hoja de Trabajo para listado'!$DE$153:$DG$274,MATCH($A734,'Hoja de Trabajo para listado'!$DE$153:$DE$1048576,0),MATCH((CUADRO!L$5&amp;$E734),'Hoja de Trabajo para listado'!$DE$151:$DG$151,0)),0)+IFERROR(INDEX('Hoja de Trabajo para listado'!$CD$155:$DC$1048576,MATCH($A734,'Hoja de Trabajo para listado'!$CD$155:$CD$1048576,0),MATCH((CUADRO!L$5&amp;$E734),'Hoja de Trabajo para listado'!$CD$151:$DC$151,0)),0)</f>
        <v>0</v>
      </c>
      <c r="M734" s="243">
        <f ca="1">+IFERROR(INDEX('Hoja de Trabajo para listado'!$A$155:$Z$1048576,MATCH($A734,'Hoja de Trabajo para listado'!$A$155:$A$1048576,0),MATCH((CUADRO!M$5&amp;$E734),'Hoja de Trabajo para listado'!$A$151:$Z$151,0)),0)+IFERROR(INDEX('Hoja de Trabajo para listado'!$AB$155:$BA$1048576,MATCH($A734,'Hoja de Trabajo para listado'!$AB$155:$AB$1048576,0),MATCH((CUADRO!M$5&amp;$E734),'Hoja de Trabajo para listado'!$AB$151:$BA$151,0)),0)+IFERROR(INDEX('Hoja de Trabajo para listado'!$BC$155:$CB$1048576,MATCH($A734,'Hoja de Trabajo para listado'!$BC$155:$BC$1048576,0),MATCH((CUADRO!M$5&amp;$E734),'Hoja de Trabajo para listado'!$BC$151:$CB$151,0)),0)+IFERROR(INDEX('Hoja de Trabajo para listado'!$DE$153:$DG$274,MATCH($A734,'Hoja de Trabajo para listado'!$DE$153:$DE$1048576,0),MATCH((CUADRO!M$5&amp;$E734),'Hoja de Trabajo para listado'!$DE$151:$DG$151,0)),0)+IFERROR(INDEX('Hoja de Trabajo para listado'!$CD$155:$DC$1048576,MATCH($A734,'Hoja de Trabajo para listado'!$CD$155:$CD$1048576,0),MATCH((CUADRO!M$5&amp;$E734),'Hoja de Trabajo para listado'!$CD$151:$DC$151,0)),0)</f>
        <v>0</v>
      </c>
      <c r="N734" s="243">
        <f ca="1">+IFERROR(INDEX('Hoja de Trabajo para listado'!$A$155:$Z$1048576,MATCH($A734,'Hoja de Trabajo para listado'!$A$155:$A$1048576,0),MATCH((CUADRO!N$5&amp;$E734),'Hoja de Trabajo para listado'!$A$151:$Z$151,0)),0)+IFERROR(INDEX('Hoja de Trabajo para listado'!$AB$155:$BA$1048576,MATCH($A734,'Hoja de Trabajo para listado'!$AB$155:$AB$1048576,0),MATCH((CUADRO!N$5&amp;$E734),'Hoja de Trabajo para listado'!$AB$151:$BA$151,0)),0)+IFERROR(INDEX('Hoja de Trabajo para listado'!$BC$155:$CB$1048576,MATCH($A734,'Hoja de Trabajo para listado'!$BC$155:$BC$1048576,0),MATCH((CUADRO!N$5&amp;$E734),'Hoja de Trabajo para listado'!$BC$151:$CB$151,0)),0)+IFERROR(INDEX('Hoja de Trabajo para listado'!$DE$153:$DG$274,MATCH($A734,'Hoja de Trabajo para listado'!$DE$153:$DE$1048576,0),MATCH((CUADRO!N$5&amp;$E734),'Hoja de Trabajo para listado'!$DE$151:$DG$151,0)),0)+IFERROR(INDEX('Hoja de Trabajo para listado'!$CD$155:$DC$1048576,MATCH($A734,'Hoja de Trabajo para listado'!$CD$155:$CD$1048576,0),MATCH((CUADRO!N$5&amp;$E734),'Hoja de Trabajo para listado'!$CD$151:$DC$151,0)),0)</f>
        <v>0</v>
      </c>
      <c r="O734" s="243">
        <f ca="1">+IFERROR(INDEX('Hoja de Trabajo para listado'!$A$155:$Z$1048576,MATCH($A734,'Hoja de Trabajo para listado'!$A$155:$A$1048576,0),MATCH((CUADRO!O$5&amp;$E734),'Hoja de Trabajo para listado'!$A$151:$Z$151,0)),0)+IFERROR(INDEX('Hoja de Trabajo para listado'!$AB$155:$BA$1048576,MATCH($A734,'Hoja de Trabajo para listado'!$AB$155:$AB$1048576,0),MATCH((CUADRO!O$5&amp;$E734),'Hoja de Trabajo para listado'!$AB$151:$BA$151,0)),0)+IFERROR(INDEX('Hoja de Trabajo para listado'!$BC$155:$CB$1048576,MATCH($A734,'Hoja de Trabajo para listado'!$BC$155:$BC$1048576,0),MATCH((CUADRO!O$5&amp;$E734),'Hoja de Trabajo para listado'!$BC$151:$CB$151,0)),0)+IFERROR(INDEX('Hoja de Trabajo para listado'!$DE$153:$DG$274,MATCH($A734,'Hoja de Trabajo para listado'!$DE$153:$DE$1048576,0),MATCH((CUADRO!O$5&amp;$E734),'Hoja de Trabajo para listado'!$DE$151:$DG$151,0)),0)+IFERROR(INDEX('Hoja de Trabajo para listado'!$CD$155:$DC$1048576,MATCH($A734,'Hoja de Trabajo para listado'!$CD$155:$CD$1048576,0),MATCH((CUADRO!O$5&amp;$E734),'Hoja de Trabajo para listado'!$CD$151:$DC$151,0)),0)</f>
        <v>0</v>
      </c>
      <c r="P734" s="243">
        <f ca="1">+IFERROR(INDEX('Hoja de Trabajo para listado'!$A$155:$Z$1048576,MATCH($A734,'Hoja de Trabajo para listado'!$A$155:$A$1048576,0),MATCH((CUADRO!P$5&amp;$E734),'Hoja de Trabajo para listado'!$A$151:$Z$151,0)),0)+IFERROR(INDEX('Hoja de Trabajo para listado'!$AB$155:$BA$1048576,MATCH($A734,'Hoja de Trabajo para listado'!$AB$155:$AB$1048576,0),MATCH((CUADRO!P$5&amp;$E734),'Hoja de Trabajo para listado'!$AB$151:$BA$151,0)),0)+IFERROR(INDEX('Hoja de Trabajo para listado'!$BC$155:$CB$1048576,MATCH($A734,'Hoja de Trabajo para listado'!$BC$155:$BC$1048576,0),MATCH((CUADRO!P$5&amp;$E734),'Hoja de Trabajo para listado'!$BC$151:$CB$151,0)),0)+IFERROR(INDEX('Hoja de Trabajo para listado'!$DE$153:$DG$274,MATCH($A734,'Hoja de Trabajo para listado'!$DE$153:$DE$1048576,0),MATCH((CUADRO!P$5&amp;$E734),'Hoja de Trabajo para listado'!$DE$151:$DG$151,0)),0)+IFERROR(INDEX('Hoja de Trabajo para listado'!$CD$155:$DC$1048576,MATCH($A734,'Hoja de Trabajo para listado'!$CD$155:$CD$1048576,0),MATCH((CUADRO!P$5&amp;$E734),'Hoja de Trabajo para listado'!$CD$151:$DC$151,0)),0)</f>
        <v>0</v>
      </c>
      <c r="Q734" s="243">
        <f ca="1">+IFERROR(INDEX('Hoja de Trabajo para listado'!$A$155:$Z$1048576,MATCH($A734,'Hoja de Trabajo para listado'!$A$155:$A$1048576,0),MATCH((CUADRO!Q$5&amp;$E734),'Hoja de Trabajo para listado'!$A$151:$Z$151,0)),0)+IFERROR(INDEX('Hoja de Trabajo para listado'!$AB$155:$BA$1048576,MATCH($A734,'Hoja de Trabajo para listado'!$AB$155:$AB$1048576,0),MATCH((CUADRO!Q$5&amp;$E734),'Hoja de Trabajo para listado'!$AB$151:$BA$151,0)),0)+IFERROR(INDEX('Hoja de Trabajo para listado'!$BC$155:$CB$1048576,MATCH($A734,'Hoja de Trabajo para listado'!$BC$155:$BC$1048576,0),MATCH((CUADRO!Q$5&amp;$E734),'Hoja de Trabajo para listado'!$BC$151:$CB$151,0)),0)+IFERROR(INDEX('Hoja de Trabajo para listado'!$DE$153:$DG$274,MATCH($A734,'Hoja de Trabajo para listado'!$DE$153:$DE$1048576,0),MATCH((CUADRO!Q$5&amp;$E734),'Hoja de Trabajo para listado'!$DE$151:$DG$151,0)),0)+IFERROR(INDEX('Hoja de Trabajo para listado'!$CD$155:$DC$1048576,MATCH($A734,'Hoja de Trabajo para listado'!$CD$155:$CD$1048576,0),MATCH((CUADRO!Q$5&amp;$E734),'Hoja de Trabajo para listado'!$CD$151:$DC$151,0)),0)</f>
        <v>0</v>
      </c>
      <c r="R734" s="243">
        <f t="shared" ca="1" si="25"/>
        <v>0</v>
      </c>
      <c r="S734" s="249"/>
      <c r="T734" s="243">
        <f ca="1">+T735</f>
        <v>0</v>
      </c>
      <c r="U734" s="242">
        <f t="shared" si="26"/>
        <v>1</v>
      </c>
      <c r="V734" s="333" t="str">
        <f>+VLOOKUP(A734,bd_lista!$A$3:$E$590,5,FALSE)</f>
        <v>Gobiernos Autonomos Municipales</v>
      </c>
      <c r="W734" s="391" t="str">
        <f>+V734</f>
        <v>Gobiernos Autonomos Municipales</v>
      </c>
      <c r="X734" s="242">
        <f>+VLOOKUP(A734,[4]Sheet1!$A$13:$D$744,4,FALSE)</f>
        <v>0</v>
      </c>
      <c r="Y734" s="242" t="e">
        <f>+VLOOKUP(X734,bd_lista!$A$3:$C$590,3,FALSE)</f>
        <v>#N/A</v>
      </c>
      <c r="Z734" s="294">
        <f>+X734</f>
        <v>0</v>
      </c>
      <c r="AA734" s="295" t="e">
        <f>+Y734</f>
        <v>#N/A</v>
      </c>
    </row>
    <row r="735" spans="1:27" customFormat="1" ht="15" hidden="1" customHeight="1">
      <c r="A735" s="32">
        <v>1333</v>
      </c>
      <c r="B735" s="388"/>
      <c r="C735" s="247" t="str">
        <f>+VLOOKUP(A735,bd_lista!$A$3:$C$590,3,FALSE)</f>
        <v>Gobierno Autónomo Municipal de Pocona</v>
      </c>
      <c r="D735" s="390"/>
      <c r="E735" s="244" t="s">
        <v>1305</v>
      </c>
      <c r="F735" s="243">
        <f ca="1">+IFERROR(INDEX('Hoja de Trabajo para listado'!$A$155:$Z$1048576,MATCH($A735,'Hoja de Trabajo para listado'!$A$155:$A$1048576,0),MATCH((CUADRO!F$5&amp;$E735),'Hoja de Trabajo para listado'!$A$151:$Z$151,0)),0)+IFERROR(INDEX('Hoja de Trabajo para listado'!$AB$155:$BA$1048576,MATCH($A735,'Hoja de Trabajo para listado'!$AB$155:$AB$1048576,0),MATCH((CUADRO!F$5&amp;$E735),'Hoja de Trabajo para listado'!$AB$151:$BA$151,0)),0)+IFERROR(INDEX('Hoja de Trabajo para listado'!$BC$155:$CB$1048576,MATCH($A735,'Hoja de Trabajo para listado'!$BC$155:$BC$1048576,0),MATCH((CUADRO!F$5&amp;$E735),'Hoja de Trabajo para listado'!$BC$151:$CB$151,0)),0)+IFERROR(INDEX('Hoja de Trabajo para listado'!$DE$153:$DG$274,MATCH($A735,'Hoja de Trabajo para listado'!$DE$153:$DE$1048576,0),MATCH((CUADRO!F$5&amp;$E735),'Hoja de Trabajo para listado'!$DE$151:$DG$151,0)),0)+IFERROR(INDEX('Hoja de Trabajo para listado'!$CD$155:$DC$1048576,MATCH($A735,'Hoja de Trabajo para listado'!$CD$155:$CD$1048576,0),MATCH((CUADRO!F$5&amp;$E735),'Hoja de Trabajo para listado'!$CD$151:$DC$151,0)),0)</f>
        <v>0</v>
      </c>
      <c r="G735" s="243">
        <f ca="1">+IFERROR(INDEX('Hoja de Trabajo para listado'!$A$155:$Z$1048576,MATCH($A735,'Hoja de Trabajo para listado'!$A$155:$A$1048576,0),MATCH((CUADRO!G$5&amp;$E735),'Hoja de Trabajo para listado'!$A$151:$Z$151,0)),0)+IFERROR(INDEX('Hoja de Trabajo para listado'!$AB$155:$BA$1048576,MATCH($A735,'Hoja de Trabajo para listado'!$AB$155:$AB$1048576,0),MATCH((CUADRO!G$5&amp;$E735),'Hoja de Trabajo para listado'!$AB$151:$BA$151,0)),0)+IFERROR(INDEX('Hoja de Trabajo para listado'!$BC$155:$CB$1048576,MATCH($A735,'Hoja de Trabajo para listado'!$BC$155:$BC$1048576,0),MATCH((CUADRO!G$5&amp;$E735),'Hoja de Trabajo para listado'!$BC$151:$CB$151,0)),0)+IFERROR(INDEX('Hoja de Trabajo para listado'!$DE$153:$DG$274,MATCH($A735,'Hoja de Trabajo para listado'!$DE$153:$DE$1048576,0),MATCH((CUADRO!G$5&amp;$E735),'Hoja de Trabajo para listado'!$DE$151:$DG$151,0)),0)+IFERROR(INDEX('Hoja de Trabajo para listado'!$CD$155:$DC$1048576,MATCH($A735,'Hoja de Trabajo para listado'!$CD$155:$CD$1048576,0),MATCH((CUADRO!G$5&amp;$E735),'Hoja de Trabajo para listado'!$CD$151:$DC$151,0)),0)</f>
        <v>0</v>
      </c>
      <c r="H735" s="243">
        <f ca="1">+IFERROR(INDEX('Hoja de Trabajo para listado'!$A$155:$Z$1048576,MATCH($A735,'Hoja de Trabajo para listado'!$A$155:$A$1048576,0),MATCH((CUADRO!H$5&amp;$E735),'Hoja de Trabajo para listado'!$A$151:$Z$151,0)),0)+IFERROR(INDEX('Hoja de Trabajo para listado'!$AB$155:$BA$1048576,MATCH($A735,'Hoja de Trabajo para listado'!$AB$155:$AB$1048576,0),MATCH((CUADRO!H$5&amp;$E735),'Hoja de Trabajo para listado'!$AB$151:$BA$151,0)),0)+IFERROR(INDEX('Hoja de Trabajo para listado'!$BC$155:$CB$1048576,MATCH($A735,'Hoja de Trabajo para listado'!$BC$155:$BC$1048576,0),MATCH((CUADRO!H$5&amp;$E735),'Hoja de Trabajo para listado'!$BC$151:$CB$151,0)),0)+IFERROR(INDEX('Hoja de Trabajo para listado'!$DE$153:$DG$274,MATCH($A735,'Hoja de Trabajo para listado'!$DE$153:$DE$1048576,0),MATCH((CUADRO!H$5&amp;$E735),'Hoja de Trabajo para listado'!$DE$151:$DG$151,0)),0)+IFERROR(INDEX('Hoja de Trabajo para listado'!$CD$155:$DC$1048576,MATCH($A735,'Hoja de Trabajo para listado'!$CD$155:$CD$1048576,0),MATCH((CUADRO!H$5&amp;$E735),'Hoja de Trabajo para listado'!$CD$151:$DC$151,0)),0)</f>
        <v>0</v>
      </c>
      <c r="I735" s="243">
        <f ca="1">+IFERROR(INDEX('Hoja de Trabajo para listado'!$A$155:$Z$1048576,MATCH($A735,'Hoja de Trabajo para listado'!$A$155:$A$1048576,0),MATCH((CUADRO!I$5&amp;$E735),'Hoja de Trabajo para listado'!$A$151:$Z$151,0)),0)+IFERROR(INDEX('Hoja de Trabajo para listado'!$AB$155:$BA$1048576,MATCH($A735,'Hoja de Trabajo para listado'!$AB$155:$AB$1048576,0),MATCH((CUADRO!I$5&amp;$E735),'Hoja de Trabajo para listado'!$AB$151:$BA$151,0)),0)+IFERROR(INDEX('Hoja de Trabajo para listado'!$BC$155:$CB$1048576,MATCH($A735,'Hoja de Trabajo para listado'!$BC$155:$BC$1048576,0),MATCH((CUADRO!I$5&amp;$E735),'Hoja de Trabajo para listado'!$BC$151:$CB$151,0)),0)+IFERROR(INDEX('Hoja de Trabajo para listado'!$DE$153:$DG$274,MATCH($A735,'Hoja de Trabajo para listado'!$DE$153:$DE$1048576,0),MATCH((CUADRO!I$5&amp;$E735),'Hoja de Trabajo para listado'!$DE$151:$DG$151,0)),0)+IFERROR(INDEX('Hoja de Trabajo para listado'!$CD$155:$DC$1048576,MATCH($A735,'Hoja de Trabajo para listado'!$CD$155:$CD$1048576,0),MATCH((CUADRO!I$5&amp;$E735),'Hoja de Trabajo para listado'!$CD$151:$DC$151,0)),0)</f>
        <v>0</v>
      </c>
      <c r="J735" s="243">
        <f ca="1">+IFERROR(INDEX('Hoja de Trabajo para listado'!$A$155:$Z$1048576,MATCH($A735,'Hoja de Trabajo para listado'!$A$155:$A$1048576,0),MATCH((CUADRO!J$5&amp;$E735),'Hoja de Trabajo para listado'!$A$151:$Z$151,0)),0)+IFERROR(INDEX('Hoja de Trabajo para listado'!$AB$155:$BA$1048576,MATCH($A735,'Hoja de Trabajo para listado'!$AB$155:$AB$1048576,0),MATCH((CUADRO!J$5&amp;$E735),'Hoja de Trabajo para listado'!$AB$151:$BA$151,0)),0)+IFERROR(INDEX('Hoja de Trabajo para listado'!$BC$155:$CB$1048576,MATCH($A735,'Hoja de Trabajo para listado'!$BC$155:$BC$1048576,0),MATCH((CUADRO!J$5&amp;$E735),'Hoja de Trabajo para listado'!$BC$151:$CB$151,0)),0)+IFERROR(INDEX('Hoja de Trabajo para listado'!$DE$153:$DG$274,MATCH($A735,'Hoja de Trabajo para listado'!$DE$153:$DE$1048576,0),MATCH((CUADRO!J$5&amp;$E735),'Hoja de Trabajo para listado'!$DE$151:$DG$151,0)),0)+IFERROR(INDEX('Hoja de Trabajo para listado'!$CD$155:$DC$1048576,MATCH($A735,'Hoja de Trabajo para listado'!$CD$155:$CD$1048576,0),MATCH((CUADRO!J$5&amp;$E735),'Hoja de Trabajo para listado'!$CD$151:$DC$151,0)),0)</f>
        <v>0</v>
      </c>
      <c r="K735" s="243">
        <f ca="1">+IFERROR(INDEX('Hoja de Trabajo para listado'!$A$155:$Z$1048576,MATCH($A735,'Hoja de Trabajo para listado'!$A$155:$A$1048576,0),MATCH((CUADRO!K$5&amp;$E735),'Hoja de Trabajo para listado'!$A$151:$Z$151,0)),0)+IFERROR(INDEX('Hoja de Trabajo para listado'!$AB$155:$BA$1048576,MATCH($A735,'Hoja de Trabajo para listado'!$AB$155:$AB$1048576,0),MATCH((CUADRO!K$5&amp;$E735),'Hoja de Trabajo para listado'!$AB$151:$BA$151,0)),0)+IFERROR(INDEX('Hoja de Trabajo para listado'!$BC$155:$CB$1048576,MATCH($A735,'Hoja de Trabajo para listado'!$BC$155:$BC$1048576,0),MATCH((CUADRO!K$5&amp;$E735),'Hoja de Trabajo para listado'!$BC$151:$CB$151,0)),0)+IFERROR(INDEX('Hoja de Trabajo para listado'!$DE$153:$DG$274,MATCH($A735,'Hoja de Trabajo para listado'!$DE$153:$DE$1048576,0),MATCH((CUADRO!K$5&amp;$E735),'Hoja de Trabajo para listado'!$DE$151:$DG$151,0)),0)+IFERROR(INDEX('Hoja de Trabajo para listado'!$CD$155:$DC$1048576,MATCH($A735,'Hoja de Trabajo para listado'!$CD$155:$CD$1048576,0),MATCH((CUADRO!K$5&amp;$E735),'Hoja de Trabajo para listado'!$CD$151:$DC$151,0)),0)</f>
        <v>0</v>
      </c>
      <c r="L735" s="243">
        <f ca="1">+IFERROR(INDEX('Hoja de Trabajo para listado'!$A$155:$Z$1048576,MATCH($A735,'Hoja de Trabajo para listado'!$A$155:$A$1048576,0),MATCH((CUADRO!L$5&amp;$E735),'Hoja de Trabajo para listado'!$A$151:$Z$151,0)),0)+IFERROR(INDEX('Hoja de Trabajo para listado'!$AB$155:$BA$1048576,MATCH($A735,'Hoja de Trabajo para listado'!$AB$155:$AB$1048576,0),MATCH((CUADRO!L$5&amp;$E735),'Hoja de Trabajo para listado'!$AB$151:$BA$151,0)),0)+IFERROR(INDEX('Hoja de Trabajo para listado'!$BC$155:$CB$1048576,MATCH($A735,'Hoja de Trabajo para listado'!$BC$155:$BC$1048576,0),MATCH((CUADRO!L$5&amp;$E735),'Hoja de Trabajo para listado'!$BC$151:$CB$151,0)),0)+IFERROR(INDEX('Hoja de Trabajo para listado'!$DE$153:$DG$274,MATCH($A735,'Hoja de Trabajo para listado'!$DE$153:$DE$1048576,0),MATCH((CUADRO!L$5&amp;$E735),'Hoja de Trabajo para listado'!$DE$151:$DG$151,0)),0)+IFERROR(INDEX('Hoja de Trabajo para listado'!$CD$155:$DC$1048576,MATCH($A735,'Hoja de Trabajo para listado'!$CD$155:$CD$1048576,0),MATCH((CUADRO!L$5&amp;$E735),'Hoja de Trabajo para listado'!$CD$151:$DC$151,0)),0)</f>
        <v>0</v>
      </c>
      <c r="M735" s="243">
        <f ca="1">+IFERROR(INDEX('Hoja de Trabajo para listado'!$A$155:$Z$1048576,MATCH($A735,'Hoja de Trabajo para listado'!$A$155:$A$1048576,0),MATCH((CUADRO!M$5&amp;$E735),'Hoja de Trabajo para listado'!$A$151:$Z$151,0)),0)+IFERROR(INDEX('Hoja de Trabajo para listado'!$AB$155:$BA$1048576,MATCH($A735,'Hoja de Trabajo para listado'!$AB$155:$AB$1048576,0),MATCH((CUADRO!M$5&amp;$E735),'Hoja de Trabajo para listado'!$AB$151:$BA$151,0)),0)+IFERROR(INDEX('Hoja de Trabajo para listado'!$BC$155:$CB$1048576,MATCH($A735,'Hoja de Trabajo para listado'!$BC$155:$BC$1048576,0),MATCH((CUADRO!M$5&amp;$E735),'Hoja de Trabajo para listado'!$BC$151:$CB$151,0)),0)+IFERROR(INDEX('Hoja de Trabajo para listado'!$DE$153:$DG$274,MATCH($A735,'Hoja de Trabajo para listado'!$DE$153:$DE$1048576,0),MATCH((CUADRO!M$5&amp;$E735),'Hoja de Trabajo para listado'!$DE$151:$DG$151,0)),0)+IFERROR(INDEX('Hoja de Trabajo para listado'!$CD$155:$DC$1048576,MATCH($A735,'Hoja de Trabajo para listado'!$CD$155:$CD$1048576,0),MATCH((CUADRO!M$5&amp;$E735),'Hoja de Trabajo para listado'!$CD$151:$DC$151,0)),0)</f>
        <v>0</v>
      </c>
      <c r="N735" s="243">
        <f ca="1">+IFERROR(INDEX('Hoja de Trabajo para listado'!$A$155:$Z$1048576,MATCH($A735,'Hoja de Trabajo para listado'!$A$155:$A$1048576,0),MATCH((CUADRO!N$5&amp;$E735),'Hoja de Trabajo para listado'!$A$151:$Z$151,0)),0)+IFERROR(INDEX('Hoja de Trabajo para listado'!$AB$155:$BA$1048576,MATCH($A735,'Hoja de Trabajo para listado'!$AB$155:$AB$1048576,0),MATCH((CUADRO!N$5&amp;$E735),'Hoja de Trabajo para listado'!$AB$151:$BA$151,0)),0)+IFERROR(INDEX('Hoja de Trabajo para listado'!$BC$155:$CB$1048576,MATCH($A735,'Hoja de Trabajo para listado'!$BC$155:$BC$1048576,0),MATCH((CUADRO!N$5&amp;$E735),'Hoja de Trabajo para listado'!$BC$151:$CB$151,0)),0)+IFERROR(INDEX('Hoja de Trabajo para listado'!$DE$153:$DG$274,MATCH($A735,'Hoja de Trabajo para listado'!$DE$153:$DE$1048576,0),MATCH((CUADRO!N$5&amp;$E735),'Hoja de Trabajo para listado'!$DE$151:$DG$151,0)),0)+IFERROR(INDEX('Hoja de Trabajo para listado'!$CD$155:$DC$1048576,MATCH($A735,'Hoja de Trabajo para listado'!$CD$155:$CD$1048576,0),MATCH((CUADRO!N$5&amp;$E735),'Hoja de Trabajo para listado'!$CD$151:$DC$151,0)),0)</f>
        <v>0</v>
      </c>
      <c r="O735" s="243">
        <f ca="1">+IFERROR(INDEX('Hoja de Trabajo para listado'!$A$155:$Z$1048576,MATCH($A735,'Hoja de Trabajo para listado'!$A$155:$A$1048576,0),MATCH((CUADRO!O$5&amp;$E735),'Hoja de Trabajo para listado'!$A$151:$Z$151,0)),0)+IFERROR(INDEX('Hoja de Trabajo para listado'!$AB$155:$BA$1048576,MATCH($A735,'Hoja de Trabajo para listado'!$AB$155:$AB$1048576,0),MATCH((CUADRO!O$5&amp;$E735),'Hoja de Trabajo para listado'!$AB$151:$BA$151,0)),0)+IFERROR(INDEX('Hoja de Trabajo para listado'!$BC$155:$CB$1048576,MATCH($A735,'Hoja de Trabajo para listado'!$BC$155:$BC$1048576,0),MATCH((CUADRO!O$5&amp;$E735),'Hoja de Trabajo para listado'!$BC$151:$CB$151,0)),0)+IFERROR(INDEX('Hoja de Trabajo para listado'!$DE$153:$DG$274,MATCH($A735,'Hoja de Trabajo para listado'!$DE$153:$DE$1048576,0),MATCH((CUADRO!O$5&amp;$E735),'Hoja de Trabajo para listado'!$DE$151:$DG$151,0)),0)+IFERROR(INDEX('Hoja de Trabajo para listado'!$CD$155:$DC$1048576,MATCH($A735,'Hoja de Trabajo para listado'!$CD$155:$CD$1048576,0),MATCH((CUADRO!O$5&amp;$E735),'Hoja de Trabajo para listado'!$CD$151:$DC$151,0)),0)</f>
        <v>0</v>
      </c>
      <c r="P735" s="243">
        <f ca="1">+IFERROR(INDEX('Hoja de Trabajo para listado'!$A$155:$Z$1048576,MATCH($A735,'Hoja de Trabajo para listado'!$A$155:$A$1048576,0),MATCH((CUADRO!P$5&amp;$E735),'Hoja de Trabajo para listado'!$A$151:$Z$151,0)),0)+IFERROR(INDEX('Hoja de Trabajo para listado'!$AB$155:$BA$1048576,MATCH($A735,'Hoja de Trabajo para listado'!$AB$155:$AB$1048576,0),MATCH((CUADRO!P$5&amp;$E735),'Hoja de Trabajo para listado'!$AB$151:$BA$151,0)),0)+IFERROR(INDEX('Hoja de Trabajo para listado'!$BC$155:$CB$1048576,MATCH($A735,'Hoja de Trabajo para listado'!$BC$155:$BC$1048576,0),MATCH((CUADRO!P$5&amp;$E735),'Hoja de Trabajo para listado'!$BC$151:$CB$151,0)),0)+IFERROR(INDEX('Hoja de Trabajo para listado'!$DE$153:$DG$274,MATCH($A735,'Hoja de Trabajo para listado'!$DE$153:$DE$1048576,0),MATCH((CUADRO!P$5&amp;$E735),'Hoja de Trabajo para listado'!$DE$151:$DG$151,0)),0)+IFERROR(INDEX('Hoja de Trabajo para listado'!$CD$155:$DC$1048576,MATCH($A735,'Hoja de Trabajo para listado'!$CD$155:$CD$1048576,0),MATCH((CUADRO!P$5&amp;$E735),'Hoja de Trabajo para listado'!$CD$151:$DC$151,0)),0)</f>
        <v>0</v>
      </c>
      <c r="Q735" s="243">
        <f ca="1">+IFERROR(INDEX('Hoja de Trabajo para listado'!$A$155:$Z$1048576,MATCH($A735,'Hoja de Trabajo para listado'!$A$155:$A$1048576,0),MATCH((CUADRO!Q$5&amp;$E735),'Hoja de Trabajo para listado'!$A$151:$Z$151,0)),0)+IFERROR(INDEX('Hoja de Trabajo para listado'!$AB$155:$BA$1048576,MATCH($A735,'Hoja de Trabajo para listado'!$AB$155:$AB$1048576,0),MATCH((CUADRO!Q$5&amp;$E735),'Hoja de Trabajo para listado'!$AB$151:$BA$151,0)),0)+IFERROR(INDEX('Hoja de Trabajo para listado'!$BC$155:$CB$1048576,MATCH($A735,'Hoja de Trabajo para listado'!$BC$155:$BC$1048576,0),MATCH((CUADRO!Q$5&amp;$E735),'Hoja de Trabajo para listado'!$BC$151:$CB$151,0)),0)+IFERROR(INDEX('Hoja de Trabajo para listado'!$DE$153:$DG$274,MATCH($A735,'Hoja de Trabajo para listado'!$DE$153:$DE$1048576,0),MATCH((CUADRO!Q$5&amp;$E735),'Hoja de Trabajo para listado'!$DE$151:$DG$151,0)),0)+IFERROR(INDEX('Hoja de Trabajo para listado'!$CD$155:$DC$1048576,MATCH($A735,'Hoja de Trabajo para listado'!$CD$155:$CD$1048576,0),MATCH((CUADRO!Q$5&amp;$E735),'Hoja de Trabajo para listado'!$CD$151:$DC$151,0)),0)</f>
        <v>0</v>
      </c>
      <c r="R735" s="243">
        <f t="shared" ca="1" si="25"/>
        <v>0</v>
      </c>
      <c r="S735" s="249">
        <f ca="1">+R734+R735</f>
        <v>0</v>
      </c>
      <c r="T735" s="243">
        <f ca="1">+S735</f>
        <v>0</v>
      </c>
      <c r="U735" s="242">
        <f t="shared" si="26"/>
        <v>2</v>
      </c>
      <c r="V735" s="333" t="str">
        <f>+VLOOKUP(A735,bd_lista!$A$3:$E$590,5,FALSE)</f>
        <v>Gobiernos Autonomos Municipales</v>
      </c>
      <c r="W735" s="392"/>
      <c r="X735" s="242">
        <f>+VLOOKUP(A735,[4]Sheet1!$A$13:$D$744,4,FALSE)</f>
        <v>0</v>
      </c>
      <c r="Y735" s="242" t="e">
        <f>+VLOOKUP(X735,bd_lista!$A$3:$C$590,3,FALSE)</f>
        <v>#N/A</v>
      </c>
      <c r="Z735" s="292"/>
      <c r="AA735" s="293"/>
    </row>
    <row r="736" spans="1:27" customFormat="1" ht="15" hidden="1" customHeight="1">
      <c r="A736" s="32">
        <v>1334</v>
      </c>
      <c r="B736" s="387">
        <f>+A736</f>
        <v>1334</v>
      </c>
      <c r="C736" s="247" t="str">
        <f>+VLOOKUP(A736,bd_lista!$A$3:$C$590,3,FALSE)</f>
        <v>Gobierno Autónomo Municipal de Chimoré</v>
      </c>
      <c r="D736" s="389" t="str">
        <f>+C736</f>
        <v>Gobierno Autónomo Municipal de Chimoré</v>
      </c>
      <c r="E736" s="242" t="s">
        <v>1304</v>
      </c>
      <c r="F736" s="243">
        <f ca="1">+IFERROR(INDEX('Hoja de Trabajo para listado'!$A$155:$Z$1048576,MATCH($A736,'Hoja de Trabajo para listado'!$A$155:$A$1048576,0),MATCH((CUADRO!F$5&amp;$E736),'Hoja de Trabajo para listado'!$A$151:$Z$151,0)),0)+IFERROR(INDEX('Hoja de Trabajo para listado'!$AB$155:$BA$1048576,MATCH($A736,'Hoja de Trabajo para listado'!$AB$155:$AB$1048576,0),MATCH((CUADRO!F$5&amp;$E736),'Hoja de Trabajo para listado'!$AB$151:$BA$151,0)),0)+IFERROR(INDEX('Hoja de Trabajo para listado'!$BC$155:$CB$1048576,MATCH($A736,'Hoja de Trabajo para listado'!$BC$155:$BC$1048576,0),MATCH((CUADRO!F$5&amp;$E736),'Hoja de Trabajo para listado'!$BC$151:$CB$151,0)),0)+IFERROR(INDEX('Hoja de Trabajo para listado'!$DE$153:$DG$274,MATCH($A736,'Hoja de Trabajo para listado'!$DE$153:$DE$1048576,0),MATCH((CUADRO!F$5&amp;$E736),'Hoja de Trabajo para listado'!$DE$151:$DG$151,0)),0)+IFERROR(INDEX('Hoja de Trabajo para listado'!$CD$155:$DC$1048576,MATCH($A736,'Hoja de Trabajo para listado'!$CD$155:$CD$1048576,0),MATCH((CUADRO!F$5&amp;$E736),'Hoja de Trabajo para listado'!$CD$151:$DC$151,0)),0)</f>
        <v>0</v>
      </c>
      <c r="G736" s="243">
        <f ca="1">+IFERROR(INDEX('Hoja de Trabajo para listado'!$A$155:$Z$1048576,MATCH($A736,'Hoja de Trabajo para listado'!$A$155:$A$1048576,0),MATCH((CUADRO!G$5&amp;$E736),'Hoja de Trabajo para listado'!$A$151:$Z$151,0)),0)+IFERROR(INDEX('Hoja de Trabajo para listado'!$AB$155:$BA$1048576,MATCH($A736,'Hoja de Trabajo para listado'!$AB$155:$AB$1048576,0),MATCH((CUADRO!G$5&amp;$E736),'Hoja de Trabajo para listado'!$AB$151:$BA$151,0)),0)+IFERROR(INDEX('Hoja de Trabajo para listado'!$BC$155:$CB$1048576,MATCH($A736,'Hoja de Trabajo para listado'!$BC$155:$BC$1048576,0),MATCH((CUADRO!G$5&amp;$E736),'Hoja de Trabajo para listado'!$BC$151:$CB$151,0)),0)+IFERROR(INDEX('Hoja de Trabajo para listado'!$DE$153:$DG$274,MATCH($A736,'Hoja de Trabajo para listado'!$DE$153:$DE$1048576,0),MATCH((CUADRO!G$5&amp;$E736),'Hoja de Trabajo para listado'!$DE$151:$DG$151,0)),0)+IFERROR(INDEX('Hoja de Trabajo para listado'!$CD$155:$DC$1048576,MATCH($A736,'Hoja de Trabajo para listado'!$CD$155:$CD$1048576,0),MATCH((CUADRO!G$5&amp;$E736),'Hoja de Trabajo para listado'!$CD$151:$DC$151,0)),0)</f>
        <v>0</v>
      </c>
      <c r="H736" s="243">
        <f ca="1">+IFERROR(INDEX('Hoja de Trabajo para listado'!$A$155:$Z$1048576,MATCH($A736,'Hoja de Trabajo para listado'!$A$155:$A$1048576,0),MATCH((CUADRO!H$5&amp;$E736),'Hoja de Trabajo para listado'!$A$151:$Z$151,0)),0)+IFERROR(INDEX('Hoja de Trabajo para listado'!$AB$155:$BA$1048576,MATCH($A736,'Hoja de Trabajo para listado'!$AB$155:$AB$1048576,0),MATCH((CUADRO!H$5&amp;$E736),'Hoja de Trabajo para listado'!$AB$151:$BA$151,0)),0)+IFERROR(INDEX('Hoja de Trabajo para listado'!$BC$155:$CB$1048576,MATCH($A736,'Hoja de Trabajo para listado'!$BC$155:$BC$1048576,0),MATCH((CUADRO!H$5&amp;$E736),'Hoja de Trabajo para listado'!$BC$151:$CB$151,0)),0)+IFERROR(INDEX('Hoja de Trabajo para listado'!$DE$153:$DG$274,MATCH($A736,'Hoja de Trabajo para listado'!$DE$153:$DE$1048576,0),MATCH((CUADRO!H$5&amp;$E736),'Hoja de Trabajo para listado'!$DE$151:$DG$151,0)),0)+IFERROR(INDEX('Hoja de Trabajo para listado'!$CD$155:$DC$1048576,MATCH($A736,'Hoja de Trabajo para listado'!$CD$155:$CD$1048576,0),MATCH((CUADRO!H$5&amp;$E736),'Hoja de Trabajo para listado'!$CD$151:$DC$151,0)),0)</f>
        <v>0</v>
      </c>
      <c r="I736" s="243">
        <f ca="1">+IFERROR(INDEX('Hoja de Trabajo para listado'!$A$155:$Z$1048576,MATCH($A736,'Hoja de Trabajo para listado'!$A$155:$A$1048576,0),MATCH((CUADRO!I$5&amp;$E736),'Hoja de Trabajo para listado'!$A$151:$Z$151,0)),0)+IFERROR(INDEX('Hoja de Trabajo para listado'!$AB$155:$BA$1048576,MATCH($A736,'Hoja de Trabajo para listado'!$AB$155:$AB$1048576,0),MATCH((CUADRO!I$5&amp;$E736),'Hoja de Trabajo para listado'!$AB$151:$BA$151,0)),0)+IFERROR(INDEX('Hoja de Trabajo para listado'!$BC$155:$CB$1048576,MATCH($A736,'Hoja de Trabajo para listado'!$BC$155:$BC$1048576,0),MATCH((CUADRO!I$5&amp;$E736),'Hoja de Trabajo para listado'!$BC$151:$CB$151,0)),0)+IFERROR(INDEX('Hoja de Trabajo para listado'!$DE$153:$DG$274,MATCH($A736,'Hoja de Trabajo para listado'!$DE$153:$DE$1048576,0),MATCH((CUADRO!I$5&amp;$E736),'Hoja de Trabajo para listado'!$DE$151:$DG$151,0)),0)+IFERROR(INDEX('Hoja de Trabajo para listado'!$CD$155:$DC$1048576,MATCH($A736,'Hoja de Trabajo para listado'!$CD$155:$CD$1048576,0),MATCH((CUADRO!I$5&amp;$E736),'Hoja de Trabajo para listado'!$CD$151:$DC$151,0)),0)</f>
        <v>0</v>
      </c>
      <c r="J736" s="243">
        <f ca="1">+IFERROR(INDEX('Hoja de Trabajo para listado'!$A$155:$Z$1048576,MATCH($A736,'Hoja de Trabajo para listado'!$A$155:$A$1048576,0),MATCH((CUADRO!J$5&amp;$E736),'Hoja de Trabajo para listado'!$A$151:$Z$151,0)),0)+IFERROR(INDEX('Hoja de Trabajo para listado'!$AB$155:$BA$1048576,MATCH($A736,'Hoja de Trabajo para listado'!$AB$155:$AB$1048576,0),MATCH((CUADRO!J$5&amp;$E736),'Hoja de Trabajo para listado'!$AB$151:$BA$151,0)),0)+IFERROR(INDEX('Hoja de Trabajo para listado'!$BC$155:$CB$1048576,MATCH($A736,'Hoja de Trabajo para listado'!$BC$155:$BC$1048576,0),MATCH((CUADRO!J$5&amp;$E736),'Hoja de Trabajo para listado'!$BC$151:$CB$151,0)),0)+IFERROR(INDEX('Hoja de Trabajo para listado'!$DE$153:$DG$274,MATCH($A736,'Hoja de Trabajo para listado'!$DE$153:$DE$1048576,0),MATCH((CUADRO!J$5&amp;$E736),'Hoja de Trabajo para listado'!$DE$151:$DG$151,0)),0)+IFERROR(INDEX('Hoja de Trabajo para listado'!$CD$155:$DC$1048576,MATCH($A736,'Hoja de Trabajo para listado'!$CD$155:$CD$1048576,0),MATCH((CUADRO!J$5&amp;$E736),'Hoja de Trabajo para listado'!$CD$151:$DC$151,0)),0)</f>
        <v>0</v>
      </c>
      <c r="K736" s="243">
        <f ca="1">+IFERROR(INDEX('Hoja de Trabajo para listado'!$A$155:$Z$1048576,MATCH($A736,'Hoja de Trabajo para listado'!$A$155:$A$1048576,0),MATCH((CUADRO!K$5&amp;$E736),'Hoja de Trabajo para listado'!$A$151:$Z$151,0)),0)+IFERROR(INDEX('Hoja de Trabajo para listado'!$AB$155:$BA$1048576,MATCH($A736,'Hoja de Trabajo para listado'!$AB$155:$AB$1048576,0),MATCH((CUADRO!K$5&amp;$E736),'Hoja de Trabajo para listado'!$AB$151:$BA$151,0)),0)+IFERROR(INDEX('Hoja de Trabajo para listado'!$BC$155:$CB$1048576,MATCH($A736,'Hoja de Trabajo para listado'!$BC$155:$BC$1048576,0),MATCH((CUADRO!K$5&amp;$E736),'Hoja de Trabajo para listado'!$BC$151:$CB$151,0)),0)+IFERROR(INDEX('Hoja de Trabajo para listado'!$DE$153:$DG$274,MATCH($A736,'Hoja de Trabajo para listado'!$DE$153:$DE$1048576,0),MATCH((CUADRO!K$5&amp;$E736),'Hoja de Trabajo para listado'!$DE$151:$DG$151,0)),0)+IFERROR(INDEX('Hoja de Trabajo para listado'!$CD$155:$DC$1048576,MATCH($A736,'Hoja de Trabajo para listado'!$CD$155:$CD$1048576,0),MATCH((CUADRO!K$5&amp;$E736),'Hoja de Trabajo para listado'!$CD$151:$DC$151,0)),0)</f>
        <v>0</v>
      </c>
      <c r="L736" s="243">
        <f ca="1">+IFERROR(INDEX('Hoja de Trabajo para listado'!$A$155:$Z$1048576,MATCH($A736,'Hoja de Trabajo para listado'!$A$155:$A$1048576,0),MATCH((CUADRO!L$5&amp;$E736),'Hoja de Trabajo para listado'!$A$151:$Z$151,0)),0)+IFERROR(INDEX('Hoja de Trabajo para listado'!$AB$155:$BA$1048576,MATCH($A736,'Hoja de Trabajo para listado'!$AB$155:$AB$1048576,0),MATCH((CUADRO!L$5&amp;$E736),'Hoja de Trabajo para listado'!$AB$151:$BA$151,0)),0)+IFERROR(INDEX('Hoja de Trabajo para listado'!$BC$155:$CB$1048576,MATCH($A736,'Hoja de Trabajo para listado'!$BC$155:$BC$1048576,0),MATCH((CUADRO!L$5&amp;$E736),'Hoja de Trabajo para listado'!$BC$151:$CB$151,0)),0)+IFERROR(INDEX('Hoja de Trabajo para listado'!$DE$153:$DG$274,MATCH($A736,'Hoja de Trabajo para listado'!$DE$153:$DE$1048576,0),MATCH((CUADRO!L$5&amp;$E736),'Hoja de Trabajo para listado'!$DE$151:$DG$151,0)),0)+IFERROR(INDEX('Hoja de Trabajo para listado'!$CD$155:$DC$1048576,MATCH($A736,'Hoja de Trabajo para listado'!$CD$155:$CD$1048576,0),MATCH((CUADRO!L$5&amp;$E736),'Hoja de Trabajo para listado'!$CD$151:$DC$151,0)),0)</f>
        <v>0</v>
      </c>
      <c r="M736" s="243">
        <f ca="1">+IFERROR(INDEX('Hoja de Trabajo para listado'!$A$155:$Z$1048576,MATCH($A736,'Hoja de Trabajo para listado'!$A$155:$A$1048576,0),MATCH((CUADRO!M$5&amp;$E736),'Hoja de Trabajo para listado'!$A$151:$Z$151,0)),0)+IFERROR(INDEX('Hoja de Trabajo para listado'!$AB$155:$BA$1048576,MATCH($A736,'Hoja de Trabajo para listado'!$AB$155:$AB$1048576,0),MATCH((CUADRO!M$5&amp;$E736),'Hoja de Trabajo para listado'!$AB$151:$BA$151,0)),0)+IFERROR(INDEX('Hoja de Trabajo para listado'!$BC$155:$CB$1048576,MATCH($A736,'Hoja de Trabajo para listado'!$BC$155:$BC$1048576,0),MATCH((CUADRO!M$5&amp;$E736),'Hoja de Trabajo para listado'!$BC$151:$CB$151,0)),0)+IFERROR(INDEX('Hoja de Trabajo para listado'!$DE$153:$DG$274,MATCH($A736,'Hoja de Trabajo para listado'!$DE$153:$DE$1048576,0),MATCH((CUADRO!M$5&amp;$E736),'Hoja de Trabajo para listado'!$DE$151:$DG$151,0)),0)+IFERROR(INDEX('Hoja de Trabajo para listado'!$CD$155:$DC$1048576,MATCH($A736,'Hoja de Trabajo para listado'!$CD$155:$CD$1048576,0),MATCH((CUADRO!M$5&amp;$E736),'Hoja de Trabajo para listado'!$CD$151:$DC$151,0)),0)</f>
        <v>0</v>
      </c>
      <c r="N736" s="243">
        <f ca="1">+IFERROR(INDEX('Hoja de Trabajo para listado'!$A$155:$Z$1048576,MATCH($A736,'Hoja de Trabajo para listado'!$A$155:$A$1048576,0),MATCH((CUADRO!N$5&amp;$E736),'Hoja de Trabajo para listado'!$A$151:$Z$151,0)),0)+IFERROR(INDEX('Hoja de Trabajo para listado'!$AB$155:$BA$1048576,MATCH($A736,'Hoja de Trabajo para listado'!$AB$155:$AB$1048576,0),MATCH((CUADRO!N$5&amp;$E736),'Hoja de Trabajo para listado'!$AB$151:$BA$151,0)),0)+IFERROR(INDEX('Hoja de Trabajo para listado'!$BC$155:$CB$1048576,MATCH($A736,'Hoja de Trabajo para listado'!$BC$155:$BC$1048576,0),MATCH((CUADRO!N$5&amp;$E736),'Hoja de Trabajo para listado'!$BC$151:$CB$151,0)),0)+IFERROR(INDEX('Hoja de Trabajo para listado'!$DE$153:$DG$274,MATCH($A736,'Hoja de Trabajo para listado'!$DE$153:$DE$1048576,0),MATCH((CUADRO!N$5&amp;$E736),'Hoja de Trabajo para listado'!$DE$151:$DG$151,0)),0)+IFERROR(INDEX('Hoja de Trabajo para listado'!$CD$155:$DC$1048576,MATCH($A736,'Hoja de Trabajo para listado'!$CD$155:$CD$1048576,0),MATCH((CUADRO!N$5&amp;$E736),'Hoja de Trabajo para listado'!$CD$151:$DC$151,0)),0)</f>
        <v>0</v>
      </c>
      <c r="O736" s="243">
        <f ca="1">+IFERROR(INDEX('Hoja de Trabajo para listado'!$A$155:$Z$1048576,MATCH($A736,'Hoja de Trabajo para listado'!$A$155:$A$1048576,0),MATCH((CUADRO!O$5&amp;$E736),'Hoja de Trabajo para listado'!$A$151:$Z$151,0)),0)+IFERROR(INDEX('Hoja de Trabajo para listado'!$AB$155:$BA$1048576,MATCH($A736,'Hoja de Trabajo para listado'!$AB$155:$AB$1048576,0),MATCH((CUADRO!O$5&amp;$E736),'Hoja de Trabajo para listado'!$AB$151:$BA$151,0)),0)+IFERROR(INDEX('Hoja de Trabajo para listado'!$BC$155:$CB$1048576,MATCH($A736,'Hoja de Trabajo para listado'!$BC$155:$BC$1048576,0),MATCH((CUADRO!O$5&amp;$E736),'Hoja de Trabajo para listado'!$BC$151:$CB$151,0)),0)+IFERROR(INDEX('Hoja de Trabajo para listado'!$DE$153:$DG$274,MATCH($A736,'Hoja de Trabajo para listado'!$DE$153:$DE$1048576,0),MATCH((CUADRO!O$5&amp;$E736),'Hoja de Trabajo para listado'!$DE$151:$DG$151,0)),0)+IFERROR(INDEX('Hoja de Trabajo para listado'!$CD$155:$DC$1048576,MATCH($A736,'Hoja de Trabajo para listado'!$CD$155:$CD$1048576,0),MATCH((CUADRO!O$5&amp;$E736),'Hoja de Trabajo para listado'!$CD$151:$DC$151,0)),0)</f>
        <v>0</v>
      </c>
      <c r="P736" s="243">
        <f ca="1">+IFERROR(INDEX('Hoja de Trabajo para listado'!$A$155:$Z$1048576,MATCH($A736,'Hoja de Trabajo para listado'!$A$155:$A$1048576,0),MATCH((CUADRO!P$5&amp;$E736),'Hoja de Trabajo para listado'!$A$151:$Z$151,0)),0)+IFERROR(INDEX('Hoja de Trabajo para listado'!$AB$155:$BA$1048576,MATCH($A736,'Hoja de Trabajo para listado'!$AB$155:$AB$1048576,0),MATCH((CUADRO!P$5&amp;$E736),'Hoja de Trabajo para listado'!$AB$151:$BA$151,0)),0)+IFERROR(INDEX('Hoja de Trabajo para listado'!$BC$155:$CB$1048576,MATCH($A736,'Hoja de Trabajo para listado'!$BC$155:$BC$1048576,0),MATCH((CUADRO!P$5&amp;$E736),'Hoja de Trabajo para listado'!$BC$151:$CB$151,0)),0)+IFERROR(INDEX('Hoja de Trabajo para listado'!$DE$153:$DG$274,MATCH($A736,'Hoja de Trabajo para listado'!$DE$153:$DE$1048576,0),MATCH((CUADRO!P$5&amp;$E736),'Hoja de Trabajo para listado'!$DE$151:$DG$151,0)),0)+IFERROR(INDEX('Hoja de Trabajo para listado'!$CD$155:$DC$1048576,MATCH($A736,'Hoja de Trabajo para listado'!$CD$155:$CD$1048576,0),MATCH((CUADRO!P$5&amp;$E736),'Hoja de Trabajo para listado'!$CD$151:$DC$151,0)),0)</f>
        <v>0</v>
      </c>
      <c r="Q736" s="243">
        <f ca="1">+IFERROR(INDEX('Hoja de Trabajo para listado'!$A$155:$Z$1048576,MATCH($A736,'Hoja de Trabajo para listado'!$A$155:$A$1048576,0),MATCH((CUADRO!Q$5&amp;$E736),'Hoja de Trabajo para listado'!$A$151:$Z$151,0)),0)+IFERROR(INDEX('Hoja de Trabajo para listado'!$AB$155:$BA$1048576,MATCH($A736,'Hoja de Trabajo para listado'!$AB$155:$AB$1048576,0),MATCH((CUADRO!Q$5&amp;$E736),'Hoja de Trabajo para listado'!$AB$151:$BA$151,0)),0)+IFERROR(INDEX('Hoja de Trabajo para listado'!$BC$155:$CB$1048576,MATCH($A736,'Hoja de Trabajo para listado'!$BC$155:$BC$1048576,0),MATCH((CUADRO!Q$5&amp;$E736),'Hoja de Trabajo para listado'!$BC$151:$CB$151,0)),0)+IFERROR(INDEX('Hoja de Trabajo para listado'!$DE$153:$DG$274,MATCH($A736,'Hoja de Trabajo para listado'!$DE$153:$DE$1048576,0),MATCH((CUADRO!Q$5&amp;$E736),'Hoja de Trabajo para listado'!$DE$151:$DG$151,0)),0)+IFERROR(INDEX('Hoja de Trabajo para listado'!$CD$155:$DC$1048576,MATCH($A736,'Hoja de Trabajo para listado'!$CD$155:$CD$1048576,0),MATCH((CUADRO!Q$5&amp;$E736),'Hoja de Trabajo para listado'!$CD$151:$DC$151,0)),0)</f>
        <v>0</v>
      </c>
      <c r="R736" s="243">
        <f t="shared" ca="1" si="25"/>
        <v>0</v>
      </c>
      <c r="S736" s="249"/>
      <c r="T736" s="243">
        <f ca="1">+T737</f>
        <v>0</v>
      </c>
      <c r="U736" s="242">
        <f t="shared" si="26"/>
        <v>1</v>
      </c>
      <c r="V736" s="333" t="str">
        <f>+VLOOKUP(A736,bd_lista!$A$3:$E$590,5,FALSE)</f>
        <v>Gobiernos Autonomos Municipales</v>
      </c>
      <c r="W736" s="391" t="str">
        <f>+V736</f>
        <v>Gobiernos Autonomos Municipales</v>
      </c>
      <c r="X736" s="242">
        <f>+VLOOKUP(A736,[4]Sheet1!$A$13:$D$744,4,FALSE)</f>
        <v>0</v>
      </c>
      <c r="Y736" s="242" t="e">
        <f>+VLOOKUP(X736,bd_lista!$A$3:$C$590,3,FALSE)</f>
        <v>#N/A</v>
      </c>
      <c r="Z736" s="294">
        <f>+X736</f>
        <v>0</v>
      </c>
      <c r="AA736" s="295" t="e">
        <f>+Y736</f>
        <v>#N/A</v>
      </c>
    </row>
    <row r="737" spans="1:27" customFormat="1" ht="15" hidden="1" customHeight="1">
      <c r="A737" s="32">
        <v>1334</v>
      </c>
      <c r="B737" s="388"/>
      <c r="C737" s="247" t="str">
        <f>+VLOOKUP(A737,bd_lista!$A$3:$C$590,3,FALSE)</f>
        <v>Gobierno Autónomo Municipal de Chimoré</v>
      </c>
      <c r="D737" s="390"/>
      <c r="E737" s="244" t="s">
        <v>1305</v>
      </c>
      <c r="F737" s="243">
        <f ca="1">+IFERROR(INDEX('Hoja de Trabajo para listado'!$A$155:$Z$1048576,MATCH($A737,'Hoja de Trabajo para listado'!$A$155:$A$1048576,0),MATCH((CUADRO!F$5&amp;$E737),'Hoja de Trabajo para listado'!$A$151:$Z$151,0)),0)+IFERROR(INDEX('Hoja de Trabajo para listado'!$AB$155:$BA$1048576,MATCH($A737,'Hoja de Trabajo para listado'!$AB$155:$AB$1048576,0),MATCH((CUADRO!F$5&amp;$E737),'Hoja de Trabajo para listado'!$AB$151:$BA$151,0)),0)+IFERROR(INDEX('Hoja de Trabajo para listado'!$BC$155:$CB$1048576,MATCH($A737,'Hoja de Trabajo para listado'!$BC$155:$BC$1048576,0),MATCH((CUADRO!F$5&amp;$E737),'Hoja de Trabajo para listado'!$BC$151:$CB$151,0)),0)+IFERROR(INDEX('Hoja de Trabajo para listado'!$DE$153:$DG$274,MATCH($A737,'Hoja de Trabajo para listado'!$DE$153:$DE$1048576,0),MATCH((CUADRO!F$5&amp;$E737),'Hoja de Trabajo para listado'!$DE$151:$DG$151,0)),0)+IFERROR(INDEX('Hoja de Trabajo para listado'!$CD$155:$DC$1048576,MATCH($A737,'Hoja de Trabajo para listado'!$CD$155:$CD$1048576,0),MATCH((CUADRO!F$5&amp;$E737),'Hoja de Trabajo para listado'!$CD$151:$DC$151,0)),0)</f>
        <v>0</v>
      </c>
      <c r="G737" s="243">
        <f ca="1">+IFERROR(INDEX('Hoja de Trabajo para listado'!$A$155:$Z$1048576,MATCH($A737,'Hoja de Trabajo para listado'!$A$155:$A$1048576,0),MATCH((CUADRO!G$5&amp;$E737),'Hoja de Trabajo para listado'!$A$151:$Z$151,0)),0)+IFERROR(INDEX('Hoja de Trabajo para listado'!$AB$155:$BA$1048576,MATCH($A737,'Hoja de Trabajo para listado'!$AB$155:$AB$1048576,0),MATCH((CUADRO!G$5&amp;$E737),'Hoja de Trabajo para listado'!$AB$151:$BA$151,0)),0)+IFERROR(INDEX('Hoja de Trabajo para listado'!$BC$155:$CB$1048576,MATCH($A737,'Hoja de Trabajo para listado'!$BC$155:$BC$1048576,0),MATCH((CUADRO!G$5&amp;$E737),'Hoja de Trabajo para listado'!$BC$151:$CB$151,0)),0)+IFERROR(INDEX('Hoja de Trabajo para listado'!$DE$153:$DG$274,MATCH($A737,'Hoja de Trabajo para listado'!$DE$153:$DE$1048576,0),MATCH((CUADRO!G$5&amp;$E737),'Hoja de Trabajo para listado'!$DE$151:$DG$151,0)),0)+IFERROR(INDEX('Hoja de Trabajo para listado'!$CD$155:$DC$1048576,MATCH($A737,'Hoja de Trabajo para listado'!$CD$155:$CD$1048576,0),MATCH((CUADRO!G$5&amp;$E737),'Hoja de Trabajo para listado'!$CD$151:$DC$151,0)),0)</f>
        <v>0</v>
      </c>
      <c r="H737" s="243">
        <f ca="1">+IFERROR(INDEX('Hoja de Trabajo para listado'!$A$155:$Z$1048576,MATCH($A737,'Hoja de Trabajo para listado'!$A$155:$A$1048576,0),MATCH((CUADRO!H$5&amp;$E737),'Hoja de Trabajo para listado'!$A$151:$Z$151,0)),0)+IFERROR(INDEX('Hoja de Trabajo para listado'!$AB$155:$BA$1048576,MATCH($A737,'Hoja de Trabajo para listado'!$AB$155:$AB$1048576,0),MATCH((CUADRO!H$5&amp;$E737),'Hoja de Trabajo para listado'!$AB$151:$BA$151,0)),0)+IFERROR(INDEX('Hoja de Trabajo para listado'!$BC$155:$CB$1048576,MATCH($A737,'Hoja de Trabajo para listado'!$BC$155:$BC$1048576,0),MATCH((CUADRO!H$5&amp;$E737),'Hoja de Trabajo para listado'!$BC$151:$CB$151,0)),0)+IFERROR(INDEX('Hoja de Trabajo para listado'!$DE$153:$DG$274,MATCH($A737,'Hoja de Trabajo para listado'!$DE$153:$DE$1048576,0),MATCH((CUADRO!H$5&amp;$E737),'Hoja de Trabajo para listado'!$DE$151:$DG$151,0)),0)+IFERROR(INDEX('Hoja de Trabajo para listado'!$CD$155:$DC$1048576,MATCH($A737,'Hoja de Trabajo para listado'!$CD$155:$CD$1048576,0),MATCH((CUADRO!H$5&amp;$E737),'Hoja de Trabajo para listado'!$CD$151:$DC$151,0)),0)</f>
        <v>0</v>
      </c>
      <c r="I737" s="243">
        <f ca="1">+IFERROR(INDEX('Hoja de Trabajo para listado'!$A$155:$Z$1048576,MATCH($A737,'Hoja de Trabajo para listado'!$A$155:$A$1048576,0),MATCH((CUADRO!I$5&amp;$E737),'Hoja de Trabajo para listado'!$A$151:$Z$151,0)),0)+IFERROR(INDEX('Hoja de Trabajo para listado'!$AB$155:$BA$1048576,MATCH($A737,'Hoja de Trabajo para listado'!$AB$155:$AB$1048576,0),MATCH((CUADRO!I$5&amp;$E737),'Hoja de Trabajo para listado'!$AB$151:$BA$151,0)),0)+IFERROR(INDEX('Hoja de Trabajo para listado'!$BC$155:$CB$1048576,MATCH($A737,'Hoja de Trabajo para listado'!$BC$155:$BC$1048576,0),MATCH((CUADRO!I$5&amp;$E737),'Hoja de Trabajo para listado'!$BC$151:$CB$151,0)),0)+IFERROR(INDEX('Hoja de Trabajo para listado'!$DE$153:$DG$274,MATCH($A737,'Hoja de Trabajo para listado'!$DE$153:$DE$1048576,0),MATCH((CUADRO!I$5&amp;$E737),'Hoja de Trabajo para listado'!$DE$151:$DG$151,0)),0)+IFERROR(INDEX('Hoja de Trabajo para listado'!$CD$155:$DC$1048576,MATCH($A737,'Hoja de Trabajo para listado'!$CD$155:$CD$1048576,0),MATCH((CUADRO!I$5&amp;$E737),'Hoja de Trabajo para listado'!$CD$151:$DC$151,0)),0)</f>
        <v>0</v>
      </c>
      <c r="J737" s="243">
        <f ca="1">+IFERROR(INDEX('Hoja de Trabajo para listado'!$A$155:$Z$1048576,MATCH($A737,'Hoja de Trabajo para listado'!$A$155:$A$1048576,0),MATCH((CUADRO!J$5&amp;$E737),'Hoja de Trabajo para listado'!$A$151:$Z$151,0)),0)+IFERROR(INDEX('Hoja de Trabajo para listado'!$AB$155:$BA$1048576,MATCH($A737,'Hoja de Trabajo para listado'!$AB$155:$AB$1048576,0),MATCH((CUADRO!J$5&amp;$E737),'Hoja de Trabajo para listado'!$AB$151:$BA$151,0)),0)+IFERROR(INDEX('Hoja de Trabajo para listado'!$BC$155:$CB$1048576,MATCH($A737,'Hoja de Trabajo para listado'!$BC$155:$BC$1048576,0),MATCH((CUADRO!J$5&amp;$E737),'Hoja de Trabajo para listado'!$BC$151:$CB$151,0)),0)+IFERROR(INDEX('Hoja de Trabajo para listado'!$DE$153:$DG$274,MATCH($A737,'Hoja de Trabajo para listado'!$DE$153:$DE$1048576,0),MATCH((CUADRO!J$5&amp;$E737),'Hoja de Trabajo para listado'!$DE$151:$DG$151,0)),0)+IFERROR(INDEX('Hoja de Trabajo para listado'!$CD$155:$DC$1048576,MATCH($A737,'Hoja de Trabajo para listado'!$CD$155:$CD$1048576,0),MATCH((CUADRO!J$5&amp;$E737),'Hoja de Trabajo para listado'!$CD$151:$DC$151,0)),0)</f>
        <v>0</v>
      </c>
      <c r="K737" s="243">
        <f ca="1">+IFERROR(INDEX('Hoja de Trabajo para listado'!$A$155:$Z$1048576,MATCH($A737,'Hoja de Trabajo para listado'!$A$155:$A$1048576,0),MATCH((CUADRO!K$5&amp;$E737),'Hoja de Trabajo para listado'!$A$151:$Z$151,0)),0)+IFERROR(INDEX('Hoja de Trabajo para listado'!$AB$155:$BA$1048576,MATCH($A737,'Hoja de Trabajo para listado'!$AB$155:$AB$1048576,0),MATCH((CUADRO!K$5&amp;$E737),'Hoja de Trabajo para listado'!$AB$151:$BA$151,0)),0)+IFERROR(INDEX('Hoja de Trabajo para listado'!$BC$155:$CB$1048576,MATCH($A737,'Hoja de Trabajo para listado'!$BC$155:$BC$1048576,0),MATCH((CUADRO!K$5&amp;$E737),'Hoja de Trabajo para listado'!$BC$151:$CB$151,0)),0)+IFERROR(INDEX('Hoja de Trabajo para listado'!$DE$153:$DG$274,MATCH($A737,'Hoja de Trabajo para listado'!$DE$153:$DE$1048576,0),MATCH((CUADRO!K$5&amp;$E737),'Hoja de Trabajo para listado'!$DE$151:$DG$151,0)),0)+IFERROR(INDEX('Hoja de Trabajo para listado'!$CD$155:$DC$1048576,MATCH($A737,'Hoja de Trabajo para listado'!$CD$155:$CD$1048576,0),MATCH((CUADRO!K$5&amp;$E737),'Hoja de Trabajo para listado'!$CD$151:$DC$151,0)),0)</f>
        <v>0</v>
      </c>
      <c r="L737" s="243">
        <f ca="1">+IFERROR(INDEX('Hoja de Trabajo para listado'!$A$155:$Z$1048576,MATCH($A737,'Hoja de Trabajo para listado'!$A$155:$A$1048576,0),MATCH((CUADRO!L$5&amp;$E737),'Hoja de Trabajo para listado'!$A$151:$Z$151,0)),0)+IFERROR(INDEX('Hoja de Trabajo para listado'!$AB$155:$BA$1048576,MATCH($A737,'Hoja de Trabajo para listado'!$AB$155:$AB$1048576,0),MATCH((CUADRO!L$5&amp;$E737),'Hoja de Trabajo para listado'!$AB$151:$BA$151,0)),0)+IFERROR(INDEX('Hoja de Trabajo para listado'!$BC$155:$CB$1048576,MATCH($A737,'Hoja de Trabajo para listado'!$BC$155:$BC$1048576,0),MATCH((CUADRO!L$5&amp;$E737),'Hoja de Trabajo para listado'!$BC$151:$CB$151,0)),0)+IFERROR(INDEX('Hoja de Trabajo para listado'!$DE$153:$DG$274,MATCH($A737,'Hoja de Trabajo para listado'!$DE$153:$DE$1048576,0),MATCH((CUADRO!L$5&amp;$E737),'Hoja de Trabajo para listado'!$DE$151:$DG$151,0)),0)+IFERROR(INDEX('Hoja de Trabajo para listado'!$CD$155:$DC$1048576,MATCH($A737,'Hoja de Trabajo para listado'!$CD$155:$CD$1048576,0),MATCH((CUADRO!L$5&amp;$E737),'Hoja de Trabajo para listado'!$CD$151:$DC$151,0)),0)</f>
        <v>0</v>
      </c>
      <c r="M737" s="243">
        <f ca="1">+IFERROR(INDEX('Hoja de Trabajo para listado'!$A$155:$Z$1048576,MATCH($A737,'Hoja de Trabajo para listado'!$A$155:$A$1048576,0),MATCH((CUADRO!M$5&amp;$E737),'Hoja de Trabajo para listado'!$A$151:$Z$151,0)),0)+IFERROR(INDEX('Hoja de Trabajo para listado'!$AB$155:$BA$1048576,MATCH($A737,'Hoja de Trabajo para listado'!$AB$155:$AB$1048576,0),MATCH((CUADRO!M$5&amp;$E737),'Hoja de Trabajo para listado'!$AB$151:$BA$151,0)),0)+IFERROR(INDEX('Hoja de Trabajo para listado'!$BC$155:$CB$1048576,MATCH($A737,'Hoja de Trabajo para listado'!$BC$155:$BC$1048576,0),MATCH((CUADRO!M$5&amp;$E737),'Hoja de Trabajo para listado'!$BC$151:$CB$151,0)),0)+IFERROR(INDEX('Hoja de Trabajo para listado'!$DE$153:$DG$274,MATCH($A737,'Hoja de Trabajo para listado'!$DE$153:$DE$1048576,0),MATCH((CUADRO!M$5&amp;$E737),'Hoja de Trabajo para listado'!$DE$151:$DG$151,0)),0)+IFERROR(INDEX('Hoja de Trabajo para listado'!$CD$155:$DC$1048576,MATCH($A737,'Hoja de Trabajo para listado'!$CD$155:$CD$1048576,0),MATCH((CUADRO!M$5&amp;$E737),'Hoja de Trabajo para listado'!$CD$151:$DC$151,0)),0)</f>
        <v>0</v>
      </c>
      <c r="N737" s="243">
        <f ca="1">+IFERROR(INDEX('Hoja de Trabajo para listado'!$A$155:$Z$1048576,MATCH($A737,'Hoja de Trabajo para listado'!$A$155:$A$1048576,0),MATCH((CUADRO!N$5&amp;$E737),'Hoja de Trabajo para listado'!$A$151:$Z$151,0)),0)+IFERROR(INDEX('Hoja de Trabajo para listado'!$AB$155:$BA$1048576,MATCH($A737,'Hoja de Trabajo para listado'!$AB$155:$AB$1048576,0),MATCH((CUADRO!N$5&amp;$E737),'Hoja de Trabajo para listado'!$AB$151:$BA$151,0)),0)+IFERROR(INDEX('Hoja de Trabajo para listado'!$BC$155:$CB$1048576,MATCH($A737,'Hoja de Trabajo para listado'!$BC$155:$BC$1048576,0),MATCH((CUADRO!N$5&amp;$E737),'Hoja de Trabajo para listado'!$BC$151:$CB$151,0)),0)+IFERROR(INDEX('Hoja de Trabajo para listado'!$DE$153:$DG$274,MATCH($A737,'Hoja de Trabajo para listado'!$DE$153:$DE$1048576,0),MATCH((CUADRO!N$5&amp;$E737),'Hoja de Trabajo para listado'!$DE$151:$DG$151,0)),0)+IFERROR(INDEX('Hoja de Trabajo para listado'!$CD$155:$DC$1048576,MATCH($A737,'Hoja de Trabajo para listado'!$CD$155:$CD$1048576,0),MATCH((CUADRO!N$5&amp;$E737),'Hoja de Trabajo para listado'!$CD$151:$DC$151,0)),0)</f>
        <v>0</v>
      </c>
      <c r="O737" s="243">
        <f ca="1">+IFERROR(INDEX('Hoja de Trabajo para listado'!$A$155:$Z$1048576,MATCH($A737,'Hoja de Trabajo para listado'!$A$155:$A$1048576,0),MATCH((CUADRO!O$5&amp;$E737),'Hoja de Trabajo para listado'!$A$151:$Z$151,0)),0)+IFERROR(INDEX('Hoja de Trabajo para listado'!$AB$155:$BA$1048576,MATCH($A737,'Hoja de Trabajo para listado'!$AB$155:$AB$1048576,0),MATCH((CUADRO!O$5&amp;$E737),'Hoja de Trabajo para listado'!$AB$151:$BA$151,0)),0)+IFERROR(INDEX('Hoja de Trabajo para listado'!$BC$155:$CB$1048576,MATCH($A737,'Hoja de Trabajo para listado'!$BC$155:$BC$1048576,0),MATCH((CUADRO!O$5&amp;$E737),'Hoja de Trabajo para listado'!$BC$151:$CB$151,0)),0)+IFERROR(INDEX('Hoja de Trabajo para listado'!$DE$153:$DG$274,MATCH($A737,'Hoja de Trabajo para listado'!$DE$153:$DE$1048576,0),MATCH((CUADRO!O$5&amp;$E737),'Hoja de Trabajo para listado'!$DE$151:$DG$151,0)),0)+IFERROR(INDEX('Hoja de Trabajo para listado'!$CD$155:$DC$1048576,MATCH($A737,'Hoja de Trabajo para listado'!$CD$155:$CD$1048576,0),MATCH((CUADRO!O$5&amp;$E737),'Hoja de Trabajo para listado'!$CD$151:$DC$151,0)),0)</f>
        <v>0</v>
      </c>
      <c r="P737" s="243">
        <f ca="1">+IFERROR(INDEX('Hoja de Trabajo para listado'!$A$155:$Z$1048576,MATCH($A737,'Hoja de Trabajo para listado'!$A$155:$A$1048576,0),MATCH((CUADRO!P$5&amp;$E737),'Hoja de Trabajo para listado'!$A$151:$Z$151,0)),0)+IFERROR(INDEX('Hoja de Trabajo para listado'!$AB$155:$BA$1048576,MATCH($A737,'Hoja de Trabajo para listado'!$AB$155:$AB$1048576,0),MATCH((CUADRO!P$5&amp;$E737),'Hoja de Trabajo para listado'!$AB$151:$BA$151,0)),0)+IFERROR(INDEX('Hoja de Trabajo para listado'!$BC$155:$CB$1048576,MATCH($A737,'Hoja de Trabajo para listado'!$BC$155:$BC$1048576,0),MATCH((CUADRO!P$5&amp;$E737),'Hoja de Trabajo para listado'!$BC$151:$CB$151,0)),0)+IFERROR(INDEX('Hoja de Trabajo para listado'!$DE$153:$DG$274,MATCH($A737,'Hoja de Trabajo para listado'!$DE$153:$DE$1048576,0),MATCH((CUADRO!P$5&amp;$E737),'Hoja de Trabajo para listado'!$DE$151:$DG$151,0)),0)+IFERROR(INDEX('Hoja de Trabajo para listado'!$CD$155:$DC$1048576,MATCH($A737,'Hoja de Trabajo para listado'!$CD$155:$CD$1048576,0),MATCH((CUADRO!P$5&amp;$E737),'Hoja de Trabajo para listado'!$CD$151:$DC$151,0)),0)</f>
        <v>0</v>
      </c>
      <c r="Q737" s="243">
        <f ca="1">+IFERROR(INDEX('Hoja de Trabajo para listado'!$A$155:$Z$1048576,MATCH($A737,'Hoja de Trabajo para listado'!$A$155:$A$1048576,0),MATCH((CUADRO!Q$5&amp;$E737),'Hoja de Trabajo para listado'!$A$151:$Z$151,0)),0)+IFERROR(INDEX('Hoja de Trabajo para listado'!$AB$155:$BA$1048576,MATCH($A737,'Hoja de Trabajo para listado'!$AB$155:$AB$1048576,0),MATCH((CUADRO!Q$5&amp;$E737),'Hoja de Trabajo para listado'!$AB$151:$BA$151,0)),0)+IFERROR(INDEX('Hoja de Trabajo para listado'!$BC$155:$CB$1048576,MATCH($A737,'Hoja de Trabajo para listado'!$BC$155:$BC$1048576,0),MATCH((CUADRO!Q$5&amp;$E737),'Hoja de Trabajo para listado'!$BC$151:$CB$151,0)),0)+IFERROR(INDEX('Hoja de Trabajo para listado'!$DE$153:$DG$274,MATCH($A737,'Hoja de Trabajo para listado'!$DE$153:$DE$1048576,0),MATCH((CUADRO!Q$5&amp;$E737),'Hoja de Trabajo para listado'!$DE$151:$DG$151,0)),0)+IFERROR(INDEX('Hoja de Trabajo para listado'!$CD$155:$DC$1048576,MATCH($A737,'Hoja de Trabajo para listado'!$CD$155:$CD$1048576,0),MATCH((CUADRO!Q$5&amp;$E737),'Hoja de Trabajo para listado'!$CD$151:$DC$151,0)),0)</f>
        <v>0</v>
      </c>
      <c r="R737" s="243">
        <f t="shared" ca="1" si="25"/>
        <v>0</v>
      </c>
      <c r="S737" s="249">
        <f ca="1">+R736+R737</f>
        <v>0</v>
      </c>
      <c r="T737" s="243">
        <f ca="1">+S737</f>
        <v>0</v>
      </c>
      <c r="U737" s="242">
        <f t="shared" si="26"/>
        <v>2</v>
      </c>
      <c r="V737" s="333" t="str">
        <f>+VLOOKUP(A737,bd_lista!$A$3:$E$590,5,FALSE)</f>
        <v>Gobiernos Autonomos Municipales</v>
      </c>
      <c r="W737" s="392"/>
      <c r="X737" s="242">
        <f>+VLOOKUP(A737,[4]Sheet1!$A$13:$D$744,4,FALSE)</f>
        <v>0</v>
      </c>
      <c r="Y737" s="242" t="e">
        <f>+VLOOKUP(X737,bd_lista!$A$3:$C$590,3,FALSE)</f>
        <v>#N/A</v>
      </c>
      <c r="Z737" s="292"/>
      <c r="AA737" s="293"/>
    </row>
    <row r="738" spans="1:27" customFormat="1" ht="15" hidden="1" customHeight="1">
      <c r="A738" s="32">
        <v>1335</v>
      </c>
      <c r="B738" s="387">
        <f>+A738</f>
        <v>1335</v>
      </c>
      <c r="C738" s="247" t="str">
        <f>+VLOOKUP(A738,bd_lista!$A$3:$C$590,3,FALSE)</f>
        <v>Gobierno Autónomo Municipal de Puerto Villarroel</v>
      </c>
      <c r="D738" s="389" t="str">
        <f>+C738</f>
        <v>Gobierno Autónomo Municipal de Puerto Villarroel</v>
      </c>
      <c r="E738" s="242" t="s">
        <v>1304</v>
      </c>
      <c r="F738" s="243">
        <f ca="1">+IFERROR(INDEX('Hoja de Trabajo para listado'!$A$155:$Z$1048576,MATCH($A738,'Hoja de Trabajo para listado'!$A$155:$A$1048576,0),MATCH((CUADRO!F$5&amp;$E738),'Hoja de Trabajo para listado'!$A$151:$Z$151,0)),0)+IFERROR(INDEX('Hoja de Trabajo para listado'!$AB$155:$BA$1048576,MATCH($A738,'Hoja de Trabajo para listado'!$AB$155:$AB$1048576,0),MATCH((CUADRO!F$5&amp;$E738),'Hoja de Trabajo para listado'!$AB$151:$BA$151,0)),0)+IFERROR(INDEX('Hoja de Trabajo para listado'!$BC$155:$CB$1048576,MATCH($A738,'Hoja de Trabajo para listado'!$BC$155:$BC$1048576,0),MATCH((CUADRO!F$5&amp;$E738),'Hoja de Trabajo para listado'!$BC$151:$CB$151,0)),0)+IFERROR(INDEX('Hoja de Trabajo para listado'!$DE$153:$DG$274,MATCH($A738,'Hoja de Trabajo para listado'!$DE$153:$DE$1048576,0),MATCH((CUADRO!F$5&amp;$E738),'Hoja de Trabajo para listado'!$DE$151:$DG$151,0)),0)+IFERROR(INDEX('Hoja de Trabajo para listado'!$CD$155:$DC$1048576,MATCH($A738,'Hoja de Trabajo para listado'!$CD$155:$CD$1048576,0),MATCH((CUADRO!F$5&amp;$E738),'Hoja de Trabajo para listado'!$CD$151:$DC$151,0)),0)</f>
        <v>0</v>
      </c>
      <c r="G738" s="243">
        <f ca="1">+IFERROR(INDEX('Hoja de Trabajo para listado'!$A$155:$Z$1048576,MATCH($A738,'Hoja de Trabajo para listado'!$A$155:$A$1048576,0),MATCH((CUADRO!G$5&amp;$E738),'Hoja de Trabajo para listado'!$A$151:$Z$151,0)),0)+IFERROR(INDEX('Hoja de Trabajo para listado'!$AB$155:$BA$1048576,MATCH($A738,'Hoja de Trabajo para listado'!$AB$155:$AB$1048576,0),MATCH((CUADRO!G$5&amp;$E738),'Hoja de Trabajo para listado'!$AB$151:$BA$151,0)),0)+IFERROR(INDEX('Hoja de Trabajo para listado'!$BC$155:$CB$1048576,MATCH($A738,'Hoja de Trabajo para listado'!$BC$155:$BC$1048576,0),MATCH((CUADRO!G$5&amp;$E738),'Hoja de Trabajo para listado'!$BC$151:$CB$151,0)),0)+IFERROR(INDEX('Hoja de Trabajo para listado'!$DE$153:$DG$274,MATCH($A738,'Hoja de Trabajo para listado'!$DE$153:$DE$1048576,0),MATCH((CUADRO!G$5&amp;$E738),'Hoja de Trabajo para listado'!$DE$151:$DG$151,0)),0)+IFERROR(INDEX('Hoja de Trabajo para listado'!$CD$155:$DC$1048576,MATCH($A738,'Hoja de Trabajo para listado'!$CD$155:$CD$1048576,0),MATCH((CUADRO!G$5&amp;$E738),'Hoja de Trabajo para listado'!$CD$151:$DC$151,0)),0)</f>
        <v>0</v>
      </c>
      <c r="H738" s="243">
        <f ca="1">+IFERROR(INDEX('Hoja de Trabajo para listado'!$A$155:$Z$1048576,MATCH($A738,'Hoja de Trabajo para listado'!$A$155:$A$1048576,0),MATCH((CUADRO!H$5&amp;$E738),'Hoja de Trabajo para listado'!$A$151:$Z$151,0)),0)+IFERROR(INDEX('Hoja de Trabajo para listado'!$AB$155:$BA$1048576,MATCH($A738,'Hoja de Trabajo para listado'!$AB$155:$AB$1048576,0),MATCH((CUADRO!H$5&amp;$E738),'Hoja de Trabajo para listado'!$AB$151:$BA$151,0)),0)+IFERROR(INDEX('Hoja de Trabajo para listado'!$BC$155:$CB$1048576,MATCH($A738,'Hoja de Trabajo para listado'!$BC$155:$BC$1048576,0),MATCH((CUADRO!H$5&amp;$E738),'Hoja de Trabajo para listado'!$BC$151:$CB$151,0)),0)+IFERROR(INDEX('Hoja de Trabajo para listado'!$DE$153:$DG$274,MATCH($A738,'Hoja de Trabajo para listado'!$DE$153:$DE$1048576,0),MATCH((CUADRO!H$5&amp;$E738),'Hoja de Trabajo para listado'!$DE$151:$DG$151,0)),0)+IFERROR(INDEX('Hoja de Trabajo para listado'!$CD$155:$DC$1048576,MATCH($A738,'Hoja de Trabajo para listado'!$CD$155:$CD$1048576,0),MATCH((CUADRO!H$5&amp;$E738),'Hoja de Trabajo para listado'!$CD$151:$DC$151,0)),0)</f>
        <v>0</v>
      </c>
      <c r="I738" s="243">
        <f ca="1">+IFERROR(INDEX('Hoja de Trabajo para listado'!$A$155:$Z$1048576,MATCH($A738,'Hoja de Trabajo para listado'!$A$155:$A$1048576,0),MATCH((CUADRO!I$5&amp;$E738),'Hoja de Trabajo para listado'!$A$151:$Z$151,0)),0)+IFERROR(INDEX('Hoja de Trabajo para listado'!$AB$155:$BA$1048576,MATCH($A738,'Hoja de Trabajo para listado'!$AB$155:$AB$1048576,0),MATCH((CUADRO!I$5&amp;$E738),'Hoja de Trabajo para listado'!$AB$151:$BA$151,0)),0)+IFERROR(INDEX('Hoja de Trabajo para listado'!$BC$155:$CB$1048576,MATCH($A738,'Hoja de Trabajo para listado'!$BC$155:$BC$1048576,0),MATCH((CUADRO!I$5&amp;$E738),'Hoja de Trabajo para listado'!$BC$151:$CB$151,0)),0)+IFERROR(INDEX('Hoja de Trabajo para listado'!$DE$153:$DG$274,MATCH($A738,'Hoja de Trabajo para listado'!$DE$153:$DE$1048576,0),MATCH((CUADRO!I$5&amp;$E738),'Hoja de Trabajo para listado'!$DE$151:$DG$151,0)),0)+IFERROR(INDEX('Hoja de Trabajo para listado'!$CD$155:$DC$1048576,MATCH($A738,'Hoja de Trabajo para listado'!$CD$155:$CD$1048576,0),MATCH((CUADRO!I$5&amp;$E738),'Hoja de Trabajo para listado'!$CD$151:$DC$151,0)),0)</f>
        <v>0</v>
      </c>
      <c r="J738" s="243">
        <f ca="1">+IFERROR(INDEX('Hoja de Trabajo para listado'!$A$155:$Z$1048576,MATCH($A738,'Hoja de Trabajo para listado'!$A$155:$A$1048576,0),MATCH((CUADRO!J$5&amp;$E738),'Hoja de Trabajo para listado'!$A$151:$Z$151,0)),0)+IFERROR(INDEX('Hoja de Trabajo para listado'!$AB$155:$BA$1048576,MATCH($A738,'Hoja de Trabajo para listado'!$AB$155:$AB$1048576,0),MATCH((CUADRO!J$5&amp;$E738),'Hoja de Trabajo para listado'!$AB$151:$BA$151,0)),0)+IFERROR(INDEX('Hoja de Trabajo para listado'!$BC$155:$CB$1048576,MATCH($A738,'Hoja de Trabajo para listado'!$BC$155:$BC$1048576,0),MATCH((CUADRO!J$5&amp;$E738),'Hoja de Trabajo para listado'!$BC$151:$CB$151,0)),0)+IFERROR(INDEX('Hoja de Trabajo para listado'!$DE$153:$DG$274,MATCH($A738,'Hoja de Trabajo para listado'!$DE$153:$DE$1048576,0),MATCH((CUADRO!J$5&amp;$E738),'Hoja de Trabajo para listado'!$DE$151:$DG$151,0)),0)+IFERROR(INDEX('Hoja de Trabajo para listado'!$CD$155:$DC$1048576,MATCH($A738,'Hoja de Trabajo para listado'!$CD$155:$CD$1048576,0),MATCH((CUADRO!J$5&amp;$E738),'Hoja de Trabajo para listado'!$CD$151:$DC$151,0)),0)</f>
        <v>0</v>
      </c>
      <c r="K738" s="243">
        <f ca="1">+IFERROR(INDEX('Hoja de Trabajo para listado'!$A$155:$Z$1048576,MATCH($A738,'Hoja de Trabajo para listado'!$A$155:$A$1048576,0),MATCH((CUADRO!K$5&amp;$E738),'Hoja de Trabajo para listado'!$A$151:$Z$151,0)),0)+IFERROR(INDEX('Hoja de Trabajo para listado'!$AB$155:$BA$1048576,MATCH($A738,'Hoja de Trabajo para listado'!$AB$155:$AB$1048576,0),MATCH((CUADRO!K$5&amp;$E738),'Hoja de Trabajo para listado'!$AB$151:$BA$151,0)),0)+IFERROR(INDEX('Hoja de Trabajo para listado'!$BC$155:$CB$1048576,MATCH($A738,'Hoja de Trabajo para listado'!$BC$155:$BC$1048576,0),MATCH((CUADRO!K$5&amp;$E738),'Hoja de Trabajo para listado'!$BC$151:$CB$151,0)),0)+IFERROR(INDEX('Hoja de Trabajo para listado'!$DE$153:$DG$274,MATCH($A738,'Hoja de Trabajo para listado'!$DE$153:$DE$1048576,0),MATCH((CUADRO!K$5&amp;$E738),'Hoja de Trabajo para listado'!$DE$151:$DG$151,0)),0)+IFERROR(INDEX('Hoja de Trabajo para listado'!$CD$155:$DC$1048576,MATCH($A738,'Hoja de Trabajo para listado'!$CD$155:$CD$1048576,0),MATCH((CUADRO!K$5&amp;$E738),'Hoja de Trabajo para listado'!$CD$151:$DC$151,0)),0)</f>
        <v>0</v>
      </c>
      <c r="L738" s="243">
        <f ca="1">+IFERROR(INDEX('Hoja de Trabajo para listado'!$A$155:$Z$1048576,MATCH($A738,'Hoja de Trabajo para listado'!$A$155:$A$1048576,0),MATCH((CUADRO!L$5&amp;$E738),'Hoja de Trabajo para listado'!$A$151:$Z$151,0)),0)+IFERROR(INDEX('Hoja de Trabajo para listado'!$AB$155:$BA$1048576,MATCH($A738,'Hoja de Trabajo para listado'!$AB$155:$AB$1048576,0),MATCH((CUADRO!L$5&amp;$E738),'Hoja de Trabajo para listado'!$AB$151:$BA$151,0)),0)+IFERROR(INDEX('Hoja de Trabajo para listado'!$BC$155:$CB$1048576,MATCH($A738,'Hoja de Trabajo para listado'!$BC$155:$BC$1048576,0),MATCH((CUADRO!L$5&amp;$E738),'Hoja de Trabajo para listado'!$BC$151:$CB$151,0)),0)+IFERROR(INDEX('Hoja de Trabajo para listado'!$DE$153:$DG$274,MATCH($A738,'Hoja de Trabajo para listado'!$DE$153:$DE$1048576,0),MATCH((CUADRO!L$5&amp;$E738),'Hoja de Trabajo para listado'!$DE$151:$DG$151,0)),0)+IFERROR(INDEX('Hoja de Trabajo para listado'!$CD$155:$DC$1048576,MATCH($A738,'Hoja de Trabajo para listado'!$CD$155:$CD$1048576,0),MATCH((CUADRO!L$5&amp;$E738),'Hoja de Trabajo para listado'!$CD$151:$DC$151,0)),0)</f>
        <v>0</v>
      </c>
      <c r="M738" s="243">
        <f ca="1">+IFERROR(INDEX('Hoja de Trabajo para listado'!$A$155:$Z$1048576,MATCH($A738,'Hoja de Trabajo para listado'!$A$155:$A$1048576,0),MATCH((CUADRO!M$5&amp;$E738),'Hoja de Trabajo para listado'!$A$151:$Z$151,0)),0)+IFERROR(INDEX('Hoja de Trabajo para listado'!$AB$155:$BA$1048576,MATCH($A738,'Hoja de Trabajo para listado'!$AB$155:$AB$1048576,0),MATCH((CUADRO!M$5&amp;$E738),'Hoja de Trabajo para listado'!$AB$151:$BA$151,0)),0)+IFERROR(INDEX('Hoja de Trabajo para listado'!$BC$155:$CB$1048576,MATCH($A738,'Hoja de Trabajo para listado'!$BC$155:$BC$1048576,0),MATCH((CUADRO!M$5&amp;$E738),'Hoja de Trabajo para listado'!$BC$151:$CB$151,0)),0)+IFERROR(INDEX('Hoja de Trabajo para listado'!$DE$153:$DG$274,MATCH($A738,'Hoja de Trabajo para listado'!$DE$153:$DE$1048576,0),MATCH((CUADRO!M$5&amp;$E738),'Hoja de Trabajo para listado'!$DE$151:$DG$151,0)),0)+IFERROR(INDEX('Hoja de Trabajo para listado'!$CD$155:$DC$1048576,MATCH($A738,'Hoja de Trabajo para listado'!$CD$155:$CD$1048576,0),MATCH((CUADRO!M$5&amp;$E738),'Hoja de Trabajo para listado'!$CD$151:$DC$151,0)),0)</f>
        <v>0</v>
      </c>
      <c r="N738" s="243">
        <f ca="1">+IFERROR(INDEX('Hoja de Trabajo para listado'!$A$155:$Z$1048576,MATCH($A738,'Hoja de Trabajo para listado'!$A$155:$A$1048576,0),MATCH((CUADRO!N$5&amp;$E738),'Hoja de Trabajo para listado'!$A$151:$Z$151,0)),0)+IFERROR(INDEX('Hoja de Trabajo para listado'!$AB$155:$BA$1048576,MATCH($A738,'Hoja de Trabajo para listado'!$AB$155:$AB$1048576,0),MATCH((CUADRO!N$5&amp;$E738),'Hoja de Trabajo para listado'!$AB$151:$BA$151,0)),0)+IFERROR(INDEX('Hoja de Trabajo para listado'!$BC$155:$CB$1048576,MATCH($A738,'Hoja de Trabajo para listado'!$BC$155:$BC$1048576,0),MATCH((CUADRO!N$5&amp;$E738),'Hoja de Trabajo para listado'!$BC$151:$CB$151,0)),0)+IFERROR(INDEX('Hoja de Trabajo para listado'!$DE$153:$DG$274,MATCH($A738,'Hoja de Trabajo para listado'!$DE$153:$DE$1048576,0),MATCH((CUADRO!N$5&amp;$E738),'Hoja de Trabajo para listado'!$DE$151:$DG$151,0)),0)+IFERROR(INDEX('Hoja de Trabajo para listado'!$CD$155:$DC$1048576,MATCH($A738,'Hoja de Trabajo para listado'!$CD$155:$CD$1048576,0),MATCH((CUADRO!N$5&amp;$E738),'Hoja de Trabajo para listado'!$CD$151:$DC$151,0)),0)</f>
        <v>0</v>
      </c>
      <c r="O738" s="243">
        <f ca="1">+IFERROR(INDEX('Hoja de Trabajo para listado'!$A$155:$Z$1048576,MATCH($A738,'Hoja de Trabajo para listado'!$A$155:$A$1048576,0),MATCH((CUADRO!O$5&amp;$E738),'Hoja de Trabajo para listado'!$A$151:$Z$151,0)),0)+IFERROR(INDEX('Hoja de Trabajo para listado'!$AB$155:$BA$1048576,MATCH($A738,'Hoja de Trabajo para listado'!$AB$155:$AB$1048576,0),MATCH((CUADRO!O$5&amp;$E738),'Hoja de Trabajo para listado'!$AB$151:$BA$151,0)),0)+IFERROR(INDEX('Hoja de Trabajo para listado'!$BC$155:$CB$1048576,MATCH($A738,'Hoja de Trabajo para listado'!$BC$155:$BC$1048576,0),MATCH((CUADRO!O$5&amp;$E738),'Hoja de Trabajo para listado'!$BC$151:$CB$151,0)),0)+IFERROR(INDEX('Hoja de Trabajo para listado'!$DE$153:$DG$274,MATCH($A738,'Hoja de Trabajo para listado'!$DE$153:$DE$1048576,0),MATCH((CUADRO!O$5&amp;$E738),'Hoja de Trabajo para listado'!$DE$151:$DG$151,0)),0)+IFERROR(INDEX('Hoja de Trabajo para listado'!$CD$155:$DC$1048576,MATCH($A738,'Hoja de Trabajo para listado'!$CD$155:$CD$1048576,0),MATCH((CUADRO!O$5&amp;$E738),'Hoja de Trabajo para listado'!$CD$151:$DC$151,0)),0)</f>
        <v>0</v>
      </c>
      <c r="P738" s="243">
        <f ca="1">+IFERROR(INDEX('Hoja de Trabajo para listado'!$A$155:$Z$1048576,MATCH($A738,'Hoja de Trabajo para listado'!$A$155:$A$1048576,0),MATCH((CUADRO!P$5&amp;$E738),'Hoja de Trabajo para listado'!$A$151:$Z$151,0)),0)+IFERROR(INDEX('Hoja de Trabajo para listado'!$AB$155:$BA$1048576,MATCH($A738,'Hoja de Trabajo para listado'!$AB$155:$AB$1048576,0),MATCH((CUADRO!P$5&amp;$E738),'Hoja de Trabajo para listado'!$AB$151:$BA$151,0)),0)+IFERROR(INDEX('Hoja de Trabajo para listado'!$BC$155:$CB$1048576,MATCH($A738,'Hoja de Trabajo para listado'!$BC$155:$BC$1048576,0),MATCH((CUADRO!P$5&amp;$E738),'Hoja de Trabajo para listado'!$BC$151:$CB$151,0)),0)+IFERROR(INDEX('Hoja de Trabajo para listado'!$DE$153:$DG$274,MATCH($A738,'Hoja de Trabajo para listado'!$DE$153:$DE$1048576,0),MATCH((CUADRO!P$5&amp;$E738),'Hoja de Trabajo para listado'!$DE$151:$DG$151,0)),0)+IFERROR(INDEX('Hoja de Trabajo para listado'!$CD$155:$DC$1048576,MATCH($A738,'Hoja de Trabajo para listado'!$CD$155:$CD$1048576,0),MATCH((CUADRO!P$5&amp;$E738),'Hoja de Trabajo para listado'!$CD$151:$DC$151,0)),0)</f>
        <v>0</v>
      </c>
      <c r="Q738" s="243">
        <f ca="1">+IFERROR(INDEX('Hoja de Trabajo para listado'!$A$155:$Z$1048576,MATCH($A738,'Hoja de Trabajo para listado'!$A$155:$A$1048576,0),MATCH((CUADRO!Q$5&amp;$E738),'Hoja de Trabajo para listado'!$A$151:$Z$151,0)),0)+IFERROR(INDEX('Hoja de Trabajo para listado'!$AB$155:$BA$1048576,MATCH($A738,'Hoja de Trabajo para listado'!$AB$155:$AB$1048576,0),MATCH((CUADRO!Q$5&amp;$E738),'Hoja de Trabajo para listado'!$AB$151:$BA$151,0)),0)+IFERROR(INDEX('Hoja de Trabajo para listado'!$BC$155:$CB$1048576,MATCH($A738,'Hoja de Trabajo para listado'!$BC$155:$BC$1048576,0),MATCH((CUADRO!Q$5&amp;$E738),'Hoja de Trabajo para listado'!$BC$151:$CB$151,0)),0)+IFERROR(INDEX('Hoja de Trabajo para listado'!$DE$153:$DG$274,MATCH($A738,'Hoja de Trabajo para listado'!$DE$153:$DE$1048576,0),MATCH((CUADRO!Q$5&amp;$E738),'Hoja de Trabajo para listado'!$DE$151:$DG$151,0)),0)+IFERROR(INDEX('Hoja de Trabajo para listado'!$CD$155:$DC$1048576,MATCH($A738,'Hoja de Trabajo para listado'!$CD$155:$CD$1048576,0),MATCH((CUADRO!Q$5&amp;$E738),'Hoja de Trabajo para listado'!$CD$151:$DC$151,0)),0)</f>
        <v>0</v>
      </c>
      <c r="R738" s="243">
        <f t="shared" ca="1" si="25"/>
        <v>0</v>
      </c>
      <c r="S738" s="249"/>
      <c r="T738" s="243">
        <f ca="1">+T739</f>
        <v>0</v>
      </c>
      <c r="U738" s="242">
        <f t="shared" si="26"/>
        <v>1</v>
      </c>
      <c r="V738" s="333" t="str">
        <f>+VLOOKUP(A738,bd_lista!$A$3:$E$590,5,FALSE)</f>
        <v>Gobiernos Autonomos Municipales</v>
      </c>
      <c r="W738" s="391" t="str">
        <f>+V738</f>
        <v>Gobiernos Autonomos Municipales</v>
      </c>
      <c r="X738" s="242">
        <f>+VLOOKUP(A738,[4]Sheet1!$A$13:$D$744,4,FALSE)</f>
        <v>0</v>
      </c>
      <c r="Y738" s="242" t="e">
        <f>+VLOOKUP(X738,bd_lista!$A$3:$C$590,3,FALSE)</f>
        <v>#N/A</v>
      </c>
      <c r="Z738" s="294">
        <f>+X738</f>
        <v>0</v>
      </c>
      <c r="AA738" s="295" t="e">
        <f>+Y738</f>
        <v>#N/A</v>
      </c>
    </row>
    <row r="739" spans="1:27" customFormat="1" ht="15" hidden="1" customHeight="1">
      <c r="A739" s="32">
        <v>1335</v>
      </c>
      <c r="B739" s="388"/>
      <c r="C739" s="247" t="str">
        <f>+VLOOKUP(A739,bd_lista!$A$3:$C$590,3,FALSE)</f>
        <v>Gobierno Autónomo Municipal de Puerto Villarroel</v>
      </c>
      <c r="D739" s="390"/>
      <c r="E739" s="244" t="s">
        <v>1305</v>
      </c>
      <c r="F739" s="243">
        <f ca="1">+IFERROR(INDEX('Hoja de Trabajo para listado'!$A$155:$Z$1048576,MATCH($A739,'Hoja de Trabajo para listado'!$A$155:$A$1048576,0),MATCH((CUADRO!F$5&amp;$E739),'Hoja de Trabajo para listado'!$A$151:$Z$151,0)),0)+IFERROR(INDEX('Hoja de Trabajo para listado'!$AB$155:$BA$1048576,MATCH($A739,'Hoja de Trabajo para listado'!$AB$155:$AB$1048576,0),MATCH((CUADRO!F$5&amp;$E739),'Hoja de Trabajo para listado'!$AB$151:$BA$151,0)),0)+IFERROR(INDEX('Hoja de Trabajo para listado'!$BC$155:$CB$1048576,MATCH($A739,'Hoja de Trabajo para listado'!$BC$155:$BC$1048576,0),MATCH((CUADRO!F$5&amp;$E739),'Hoja de Trabajo para listado'!$BC$151:$CB$151,0)),0)+IFERROR(INDEX('Hoja de Trabajo para listado'!$DE$153:$DG$274,MATCH($A739,'Hoja de Trabajo para listado'!$DE$153:$DE$1048576,0),MATCH((CUADRO!F$5&amp;$E739),'Hoja de Trabajo para listado'!$DE$151:$DG$151,0)),0)+IFERROR(INDEX('Hoja de Trabajo para listado'!$CD$155:$DC$1048576,MATCH($A739,'Hoja de Trabajo para listado'!$CD$155:$CD$1048576,0),MATCH((CUADRO!F$5&amp;$E739),'Hoja de Trabajo para listado'!$CD$151:$DC$151,0)),0)</f>
        <v>0</v>
      </c>
      <c r="G739" s="243">
        <f ca="1">+IFERROR(INDEX('Hoja de Trabajo para listado'!$A$155:$Z$1048576,MATCH($A739,'Hoja de Trabajo para listado'!$A$155:$A$1048576,0),MATCH((CUADRO!G$5&amp;$E739),'Hoja de Trabajo para listado'!$A$151:$Z$151,0)),0)+IFERROR(INDEX('Hoja de Trabajo para listado'!$AB$155:$BA$1048576,MATCH($A739,'Hoja de Trabajo para listado'!$AB$155:$AB$1048576,0),MATCH((CUADRO!G$5&amp;$E739),'Hoja de Trabajo para listado'!$AB$151:$BA$151,0)),0)+IFERROR(INDEX('Hoja de Trabajo para listado'!$BC$155:$CB$1048576,MATCH($A739,'Hoja de Trabajo para listado'!$BC$155:$BC$1048576,0),MATCH((CUADRO!G$5&amp;$E739),'Hoja de Trabajo para listado'!$BC$151:$CB$151,0)),0)+IFERROR(INDEX('Hoja de Trabajo para listado'!$DE$153:$DG$274,MATCH($A739,'Hoja de Trabajo para listado'!$DE$153:$DE$1048576,0),MATCH((CUADRO!G$5&amp;$E739),'Hoja de Trabajo para listado'!$DE$151:$DG$151,0)),0)+IFERROR(INDEX('Hoja de Trabajo para listado'!$CD$155:$DC$1048576,MATCH($A739,'Hoja de Trabajo para listado'!$CD$155:$CD$1048576,0),MATCH((CUADRO!G$5&amp;$E739),'Hoja de Trabajo para listado'!$CD$151:$DC$151,0)),0)</f>
        <v>0</v>
      </c>
      <c r="H739" s="243">
        <f ca="1">+IFERROR(INDEX('Hoja de Trabajo para listado'!$A$155:$Z$1048576,MATCH($A739,'Hoja de Trabajo para listado'!$A$155:$A$1048576,0),MATCH((CUADRO!H$5&amp;$E739),'Hoja de Trabajo para listado'!$A$151:$Z$151,0)),0)+IFERROR(INDEX('Hoja de Trabajo para listado'!$AB$155:$BA$1048576,MATCH($A739,'Hoja de Trabajo para listado'!$AB$155:$AB$1048576,0),MATCH((CUADRO!H$5&amp;$E739),'Hoja de Trabajo para listado'!$AB$151:$BA$151,0)),0)+IFERROR(INDEX('Hoja de Trabajo para listado'!$BC$155:$CB$1048576,MATCH($A739,'Hoja de Trabajo para listado'!$BC$155:$BC$1048576,0),MATCH((CUADRO!H$5&amp;$E739),'Hoja de Trabajo para listado'!$BC$151:$CB$151,0)),0)+IFERROR(INDEX('Hoja de Trabajo para listado'!$DE$153:$DG$274,MATCH($A739,'Hoja de Trabajo para listado'!$DE$153:$DE$1048576,0),MATCH((CUADRO!H$5&amp;$E739),'Hoja de Trabajo para listado'!$DE$151:$DG$151,0)),0)+IFERROR(INDEX('Hoja de Trabajo para listado'!$CD$155:$DC$1048576,MATCH($A739,'Hoja de Trabajo para listado'!$CD$155:$CD$1048576,0),MATCH((CUADRO!H$5&amp;$E739),'Hoja de Trabajo para listado'!$CD$151:$DC$151,0)),0)</f>
        <v>0</v>
      </c>
      <c r="I739" s="243">
        <f ca="1">+IFERROR(INDEX('Hoja de Trabajo para listado'!$A$155:$Z$1048576,MATCH($A739,'Hoja de Trabajo para listado'!$A$155:$A$1048576,0),MATCH((CUADRO!I$5&amp;$E739),'Hoja de Trabajo para listado'!$A$151:$Z$151,0)),0)+IFERROR(INDEX('Hoja de Trabajo para listado'!$AB$155:$BA$1048576,MATCH($A739,'Hoja de Trabajo para listado'!$AB$155:$AB$1048576,0),MATCH((CUADRO!I$5&amp;$E739),'Hoja de Trabajo para listado'!$AB$151:$BA$151,0)),0)+IFERROR(INDEX('Hoja de Trabajo para listado'!$BC$155:$CB$1048576,MATCH($A739,'Hoja de Trabajo para listado'!$BC$155:$BC$1048576,0),MATCH((CUADRO!I$5&amp;$E739),'Hoja de Trabajo para listado'!$BC$151:$CB$151,0)),0)+IFERROR(INDEX('Hoja de Trabajo para listado'!$DE$153:$DG$274,MATCH($A739,'Hoja de Trabajo para listado'!$DE$153:$DE$1048576,0),MATCH((CUADRO!I$5&amp;$E739),'Hoja de Trabajo para listado'!$DE$151:$DG$151,0)),0)+IFERROR(INDEX('Hoja de Trabajo para listado'!$CD$155:$DC$1048576,MATCH($A739,'Hoja de Trabajo para listado'!$CD$155:$CD$1048576,0),MATCH((CUADRO!I$5&amp;$E739),'Hoja de Trabajo para listado'!$CD$151:$DC$151,0)),0)</f>
        <v>0</v>
      </c>
      <c r="J739" s="243">
        <f ca="1">+IFERROR(INDEX('Hoja de Trabajo para listado'!$A$155:$Z$1048576,MATCH($A739,'Hoja de Trabajo para listado'!$A$155:$A$1048576,0),MATCH((CUADRO!J$5&amp;$E739),'Hoja de Trabajo para listado'!$A$151:$Z$151,0)),0)+IFERROR(INDEX('Hoja de Trabajo para listado'!$AB$155:$BA$1048576,MATCH($A739,'Hoja de Trabajo para listado'!$AB$155:$AB$1048576,0),MATCH((CUADRO!J$5&amp;$E739),'Hoja de Trabajo para listado'!$AB$151:$BA$151,0)),0)+IFERROR(INDEX('Hoja de Trabajo para listado'!$BC$155:$CB$1048576,MATCH($A739,'Hoja de Trabajo para listado'!$BC$155:$BC$1048576,0),MATCH((CUADRO!J$5&amp;$E739),'Hoja de Trabajo para listado'!$BC$151:$CB$151,0)),0)+IFERROR(INDEX('Hoja de Trabajo para listado'!$DE$153:$DG$274,MATCH($A739,'Hoja de Trabajo para listado'!$DE$153:$DE$1048576,0),MATCH((CUADRO!J$5&amp;$E739),'Hoja de Trabajo para listado'!$DE$151:$DG$151,0)),0)+IFERROR(INDEX('Hoja de Trabajo para listado'!$CD$155:$DC$1048576,MATCH($A739,'Hoja de Trabajo para listado'!$CD$155:$CD$1048576,0),MATCH((CUADRO!J$5&amp;$E739),'Hoja de Trabajo para listado'!$CD$151:$DC$151,0)),0)</f>
        <v>0</v>
      </c>
      <c r="K739" s="243">
        <f ca="1">+IFERROR(INDEX('Hoja de Trabajo para listado'!$A$155:$Z$1048576,MATCH($A739,'Hoja de Trabajo para listado'!$A$155:$A$1048576,0),MATCH((CUADRO!K$5&amp;$E739),'Hoja de Trabajo para listado'!$A$151:$Z$151,0)),0)+IFERROR(INDEX('Hoja de Trabajo para listado'!$AB$155:$BA$1048576,MATCH($A739,'Hoja de Trabajo para listado'!$AB$155:$AB$1048576,0),MATCH((CUADRO!K$5&amp;$E739),'Hoja de Trabajo para listado'!$AB$151:$BA$151,0)),0)+IFERROR(INDEX('Hoja de Trabajo para listado'!$BC$155:$CB$1048576,MATCH($A739,'Hoja de Trabajo para listado'!$BC$155:$BC$1048576,0),MATCH((CUADRO!K$5&amp;$E739),'Hoja de Trabajo para listado'!$BC$151:$CB$151,0)),0)+IFERROR(INDEX('Hoja de Trabajo para listado'!$DE$153:$DG$274,MATCH($A739,'Hoja de Trabajo para listado'!$DE$153:$DE$1048576,0),MATCH((CUADRO!K$5&amp;$E739),'Hoja de Trabajo para listado'!$DE$151:$DG$151,0)),0)+IFERROR(INDEX('Hoja de Trabajo para listado'!$CD$155:$DC$1048576,MATCH($A739,'Hoja de Trabajo para listado'!$CD$155:$CD$1048576,0),MATCH((CUADRO!K$5&amp;$E739),'Hoja de Trabajo para listado'!$CD$151:$DC$151,0)),0)</f>
        <v>0</v>
      </c>
      <c r="L739" s="243">
        <f ca="1">+IFERROR(INDEX('Hoja de Trabajo para listado'!$A$155:$Z$1048576,MATCH($A739,'Hoja de Trabajo para listado'!$A$155:$A$1048576,0),MATCH((CUADRO!L$5&amp;$E739),'Hoja de Trabajo para listado'!$A$151:$Z$151,0)),0)+IFERROR(INDEX('Hoja de Trabajo para listado'!$AB$155:$BA$1048576,MATCH($A739,'Hoja de Trabajo para listado'!$AB$155:$AB$1048576,0),MATCH((CUADRO!L$5&amp;$E739),'Hoja de Trabajo para listado'!$AB$151:$BA$151,0)),0)+IFERROR(INDEX('Hoja de Trabajo para listado'!$BC$155:$CB$1048576,MATCH($A739,'Hoja de Trabajo para listado'!$BC$155:$BC$1048576,0),MATCH((CUADRO!L$5&amp;$E739),'Hoja de Trabajo para listado'!$BC$151:$CB$151,0)),0)+IFERROR(INDEX('Hoja de Trabajo para listado'!$DE$153:$DG$274,MATCH($A739,'Hoja de Trabajo para listado'!$DE$153:$DE$1048576,0),MATCH((CUADRO!L$5&amp;$E739),'Hoja de Trabajo para listado'!$DE$151:$DG$151,0)),0)+IFERROR(INDEX('Hoja de Trabajo para listado'!$CD$155:$DC$1048576,MATCH($A739,'Hoja de Trabajo para listado'!$CD$155:$CD$1048576,0),MATCH((CUADRO!L$5&amp;$E739),'Hoja de Trabajo para listado'!$CD$151:$DC$151,0)),0)</f>
        <v>0</v>
      </c>
      <c r="M739" s="243">
        <f ca="1">+IFERROR(INDEX('Hoja de Trabajo para listado'!$A$155:$Z$1048576,MATCH($A739,'Hoja de Trabajo para listado'!$A$155:$A$1048576,0),MATCH((CUADRO!M$5&amp;$E739),'Hoja de Trabajo para listado'!$A$151:$Z$151,0)),0)+IFERROR(INDEX('Hoja de Trabajo para listado'!$AB$155:$BA$1048576,MATCH($A739,'Hoja de Trabajo para listado'!$AB$155:$AB$1048576,0),MATCH((CUADRO!M$5&amp;$E739),'Hoja de Trabajo para listado'!$AB$151:$BA$151,0)),0)+IFERROR(INDEX('Hoja de Trabajo para listado'!$BC$155:$CB$1048576,MATCH($A739,'Hoja de Trabajo para listado'!$BC$155:$BC$1048576,0),MATCH((CUADRO!M$5&amp;$E739),'Hoja de Trabajo para listado'!$BC$151:$CB$151,0)),0)+IFERROR(INDEX('Hoja de Trabajo para listado'!$DE$153:$DG$274,MATCH($A739,'Hoja de Trabajo para listado'!$DE$153:$DE$1048576,0),MATCH((CUADRO!M$5&amp;$E739),'Hoja de Trabajo para listado'!$DE$151:$DG$151,0)),0)+IFERROR(INDEX('Hoja de Trabajo para listado'!$CD$155:$DC$1048576,MATCH($A739,'Hoja de Trabajo para listado'!$CD$155:$CD$1048576,0),MATCH((CUADRO!M$5&amp;$E739),'Hoja de Trabajo para listado'!$CD$151:$DC$151,0)),0)</f>
        <v>0</v>
      </c>
      <c r="N739" s="243">
        <f ca="1">+IFERROR(INDEX('Hoja de Trabajo para listado'!$A$155:$Z$1048576,MATCH($A739,'Hoja de Trabajo para listado'!$A$155:$A$1048576,0),MATCH((CUADRO!N$5&amp;$E739),'Hoja de Trabajo para listado'!$A$151:$Z$151,0)),0)+IFERROR(INDEX('Hoja de Trabajo para listado'!$AB$155:$BA$1048576,MATCH($A739,'Hoja de Trabajo para listado'!$AB$155:$AB$1048576,0),MATCH((CUADRO!N$5&amp;$E739),'Hoja de Trabajo para listado'!$AB$151:$BA$151,0)),0)+IFERROR(INDEX('Hoja de Trabajo para listado'!$BC$155:$CB$1048576,MATCH($A739,'Hoja de Trabajo para listado'!$BC$155:$BC$1048576,0),MATCH((CUADRO!N$5&amp;$E739),'Hoja de Trabajo para listado'!$BC$151:$CB$151,0)),0)+IFERROR(INDEX('Hoja de Trabajo para listado'!$DE$153:$DG$274,MATCH($A739,'Hoja de Trabajo para listado'!$DE$153:$DE$1048576,0),MATCH((CUADRO!N$5&amp;$E739),'Hoja de Trabajo para listado'!$DE$151:$DG$151,0)),0)+IFERROR(INDEX('Hoja de Trabajo para listado'!$CD$155:$DC$1048576,MATCH($A739,'Hoja de Trabajo para listado'!$CD$155:$CD$1048576,0),MATCH((CUADRO!N$5&amp;$E739),'Hoja de Trabajo para listado'!$CD$151:$DC$151,0)),0)</f>
        <v>0</v>
      </c>
      <c r="O739" s="243">
        <f ca="1">+IFERROR(INDEX('Hoja de Trabajo para listado'!$A$155:$Z$1048576,MATCH($A739,'Hoja de Trabajo para listado'!$A$155:$A$1048576,0),MATCH((CUADRO!O$5&amp;$E739),'Hoja de Trabajo para listado'!$A$151:$Z$151,0)),0)+IFERROR(INDEX('Hoja de Trabajo para listado'!$AB$155:$BA$1048576,MATCH($A739,'Hoja de Trabajo para listado'!$AB$155:$AB$1048576,0),MATCH((CUADRO!O$5&amp;$E739),'Hoja de Trabajo para listado'!$AB$151:$BA$151,0)),0)+IFERROR(INDEX('Hoja de Trabajo para listado'!$BC$155:$CB$1048576,MATCH($A739,'Hoja de Trabajo para listado'!$BC$155:$BC$1048576,0),MATCH((CUADRO!O$5&amp;$E739),'Hoja de Trabajo para listado'!$BC$151:$CB$151,0)),0)+IFERROR(INDEX('Hoja de Trabajo para listado'!$DE$153:$DG$274,MATCH($A739,'Hoja de Trabajo para listado'!$DE$153:$DE$1048576,0),MATCH((CUADRO!O$5&amp;$E739),'Hoja de Trabajo para listado'!$DE$151:$DG$151,0)),0)+IFERROR(INDEX('Hoja de Trabajo para listado'!$CD$155:$DC$1048576,MATCH($A739,'Hoja de Trabajo para listado'!$CD$155:$CD$1048576,0),MATCH((CUADRO!O$5&amp;$E739),'Hoja de Trabajo para listado'!$CD$151:$DC$151,0)),0)</f>
        <v>0</v>
      </c>
      <c r="P739" s="243">
        <f ca="1">+IFERROR(INDEX('Hoja de Trabajo para listado'!$A$155:$Z$1048576,MATCH($A739,'Hoja de Trabajo para listado'!$A$155:$A$1048576,0),MATCH((CUADRO!P$5&amp;$E739),'Hoja de Trabajo para listado'!$A$151:$Z$151,0)),0)+IFERROR(INDEX('Hoja de Trabajo para listado'!$AB$155:$BA$1048576,MATCH($A739,'Hoja de Trabajo para listado'!$AB$155:$AB$1048576,0),MATCH((CUADRO!P$5&amp;$E739),'Hoja de Trabajo para listado'!$AB$151:$BA$151,0)),0)+IFERROR(INDEX('Hoja de Trabajo para listado'!$BC$155:$CB$1048576,MATCH($A739,'Hoja de Trabajo para listado'!$BC$155:$BC$1048576,0),MATCH((CUADRO!P$5&amp;$E739),'Hoja de Trabajo para listado'!$BC$151:$CB$151,0)),0)+IFERROR(INDEX('Hoja de Trabajo para listado'!$DE$153:$DG$274,MATCH($A739,'Hoja de Trabajo para listado'!$DE$153:$DE$1048576,0),MATCH((CUADRO!P$5&amp;$E739),'Hoja de Trabajo para listado'!$DE$151:$DG$151,0)),0)+IFERROR(INDEX('Hoja de Trabajo para listado'!$CD$155:$DC$1048576,MATCH($A739,'Hoja de Trabajo para listado'!$CD$155:$CD$1048576,0),MATCH((CUADRO!P$5&amp;$E739),'Hoja de Trabajo para listado'!$CD$151:$DC$151,0)),0)</f>
        <v>0</v>
      </c>
      <c r="Q739" s="243">
        <f ca="1">+IFERROR(INDEX('Hoja de Trabajo para listado'!$A$155:$Z$1048576,MATCH($A739,'Hoja de Trabajo para listado'!$A$155:$A$1048576,0),MATCH((CUADRO!Q$5&amp;$E739),'Hoja de Trabajo para listado'!$A$151:$Z$151,0)),0)+IFERROR(INDEX('Hoja de Trabajo para listado'!$AB$155:$BA$1048576,MATCH($A739,'Hoja de Trabajo para listado'!$AB$155:$AB$1048576,0),MATCH((CUADRO!Q$5&amp;$E739),'Hoja de Trabajo para listado'!$AB$151:$BA$151,0)),0)+IFERROR(INDEX('Hoja de Trabajo para listado'!$BC$155:$CB$1048576,MATCH($A739,'Hoja de Trabajo para listado'!$BC$155:$BC$1048576,0),MATCH((CUADRO!Q$5&amp;$E739),'Hoja de Trabajo para listado'!$BC$151:$CB$151,0)),0)+IFERROR(INDEX('Hoja de Trabajo para listado'!$DE$153:$DG$274,MATCH($A739,'Hoja de Trabajo para listado'!$DE$153:$DE$1048576,0),MATCH((CUADRO!Q$5&amp;$E739),'Hoja de Trabajo para listado'!$DE$151:$DG$151,0)),0)+IFERROR(INDEX('Hoja de Trabajo para listado'!$CD$155:$DC$1048576,MATCH($A739,'Hoja de Trabajo para listado'!$CD$155:$CD$1048576,0),MATCH((CUADRO!Q$5&amp;$E739),'Hoja de Trabajo para listado'!$CD$151:$DC$151,0)),0)</f>
        <v>0</v>
      </c>
      <c r="R739" s="243">
        <f t="shared" ca="1" si="25"/>
        <v>0</v>
      </c>
      <c r="S739" s="249">
        <f ca="1">+R738+R739</f>
        <v>0</v>
      </c>
      <c r="T739" s="243">
        <f ca="1">+S739</f>
        <v>0</v>
      </c>
      <c r="U739" s="242">
        <f t="shared" si="26"/>
        <v>2</v>
      </c>
      <c r="V739" s="333" t="str">
        <f>+VLOOKUP(A739,bd_lista!$A$3:$E$590,5,FALSE)</f>
        <v>Gobiernos Autonomos Municipales</v>
      </c>
      <c r="W739" s="392"/>
      <c r="X739" s="242">
        <f>+VLOOKUP(A739,[4]Sheet1!$A$13:$D$744,4,FALSE)</f>
        <v>0</v>
      </c>
      <c r="Y739" s="242" t="e">
        <f>+VLOOKUP(X739,bd_lista!$A$3:$C$590,3,FALSE)</f>
        <v>#N/A</v>
      </c>
      <c r="Z739" s="292"/>
      <c r="AA739" s="293"/>
    </row>
    <row r="740" spans="1:27" customFormat="1" ht="15" hidden="1" customHeight="1">
      <c r="A740" s="32">
        <v>1336</v>
      </c>
      <c r="B740" s="387">
        <f>+A740</f>
        <v>1336</v>
      </c>
      <c r="C740" s="247" t="str">
        <f>+VLOOKUP(A740,bd_lista!$A$3:$C$590,3,FALSE)</f>
        <v>Gobierno Autónomo Municipal de Arani</v>
      </c>
      <c r="D740" s="389" t="str">
        <f>+C740</f>
        <v>Gobierno Autónomo Municipal de Arani</v>
      </c>
      <c r="E740" s="242" t="s">
        <v>1304</v>
      </c>
      <c r="F740" s="243">
        <f ca="1">+IFERROR(INDEX('Hoja de Trabajo para listado'!$A$155:$Z$1048576,MATCH($A740,'Hoja de Trabajo para listado'!$A$155:$A$1048576,0),MATCH((CUADRO!F$5&amp;$E740),'Hoja de Trabajo para listado'!$A$151:$Z$151,0)),0)+IFERROR(INDEX('Hoja de Trabajo para listado'!$AB$155:$BA$1048576,MATCH($A740,'Hoja de Trabajo para listado'!$AB$155:$AB$1048576,0),MATCH((CUADRO!F$5&amp;$E740),'Hoja de Trabajo para listado'!$AB$151:$BA$151,0)),0)+IFERROR(INDEX('Hoja de Trabajo para listado'!$BC$155:$CB$1048576,MATCH($A740,'Hoja de Trabajo para listado'!$BC$155:$BC$1048576,0),MATCH((CUADRO!F$5&amp;$E740),'Hoja de Trabajo para listado'!$BC$151:$CB$151,0)),0)+IFERROR(INDEX('Hoja de Trabajo para listado'!$DE$153:$DG$274,MATCH($A740,'Hoja de Trabajo para listado'!$DE$153:$DE$1048576,0),MATCH((CUADRO!F$5&amp;$E740),'Hoja de Trabajo para listado'!$DE$151:$DG$151,0)),0)+IFERROR(INDEX('Hoja de Trabajo para listado'!$CD$155:$DC$1048576,MATCH($A740,'Hoja de Trabajo para listado'!$CD$155:$CD$1048576,0),MATCH((CUADRO!F$5&amp;$E740),'Hoja de Trabajo para listado'!$CD$151:$DC$151,0)),0)</f>
        <v>0</v>
      </c>
      <c r="G740" s="243">
        <f ca="1">+IFERROR(INDEX('Hoja de Trabajo para listado'!$A$155:$Z$1048576,MATCH($A740,'Hoja de Trabajo para listado'!$A$155:$A$1048576,0),MATCH((CUADRO!G$5&amp;$E740),'Hoja de Trabajo para listado'!$A$151:$Z$151,0)),0)+IFERROR(INDEX('Hoja de Trabajo para listado'!$AB$155:$BA$1048576,MATCH($A740,'Hoja de Trabajo para listado'!$AB$155:$AB$1048576,0),MATCH((CUADRO!G$5&amp;$E740),'Hoja de Trabajo para listado'!$AB$151:$BA$151,0)),0)+IFERROR(INDEX('Hoja de Trabajo para listado'!$BC$155:$CB$1048576,MATCH($A740,'Hoja de Trabajo para listado'!$BC$155:$BC$1048576,0),MATCH((CUADRO!G$5&amp;$E740),'Hoja de Trabajo para listado'!$BC$151:$CB$151,0)),0)+IFERROR(INDEX('Hoja de Trabajo para listado'!$DE$153:$DG$274,MATCH($A740,'Hoja de Trabajo para listado'!$DE$153:$DE$1048576,0),MATCH((CUADRO!G$5&amp;$E740),'Hoja de Trabajo para listado'!$DE$151:$DG$151,0)),0)+IFERROR(INDEX('Hoja de Trabajo para listado'!$CD$155:$DC$1048576,MATCH($A740,'Hoja de Trabajo para listado'!$CD$155:$CD$1048576,0),MATCH((CUADRO!G$5&amp;$E740),'Hoja de Trabajo para listado'!$CD$151:$DC$151,0)),0)</f>
        <v>0</v>
      </c>
      <c r="H740" s="243">
        <f ca="1">+IFERROR(INDEX('Hoja de Trabajo para listado'!$A$155:$Z$1048576,MATCH($A740,'Hoja de Trabajo para listado'!$A$155:$A$1048576,0),MATCH((CUADRO!H$5&amp;$E740),'Hoja de Trabajo para listado'!$A$151:$Z$151,0)),0)+IFERROR(INDEX('Hoja de Trabajo para listado'!$AB$155:$BA$1048576,MATCH($A740,'Hoja de Trabajo para listado'!$AB$155:$AB$1048576,0),MATCH((CUADRO!H$5&amp;$E740),'Hoja de Trabajo para listado'!$AB$151:$BA$151,0)),0)+IFERROR(INDEX('Hoja de Trabajo para listado'!$BC$155:$CB$1048576,MATCH($A740,'Hoja de Trabajo para listado'!$BC$155:$BC$1048576,0),MATCH((CUADRO!H$5&amp;$E740),'Hoja de Trabajo para listado'!$BC$151:$CB$151,0)),0)+IFERROR(INDEX('Hoja de Trabajo para listado'!$DE$153:$DG$274,MATCH($A740,'Hoja de Trabajo para listado'!$DE$153:$DE$1048576,0),MATCH((CUADRO!H$5&amp;$E740),'Hoja de Trabajo para listado'!$DE$151:$DG$151,0)),0)+IFERROR(INDEX('Hoja de Trabajo para listado'!$CD$155:$DC$1048576,MATCH($A740,'Hoja de Trabajo para listado'!$CD$155:$CD$1048576,0),MATCH((CUADRO!H$5&amp;$E740),'Hoja de Trabajo para listado'!$CD$151:$DC$151,0)),0)</f>
        <v>0</v>
      </c>
      <c r="I740" s="243">
        <f ca="1">+IFERROR(INDEX('Hoja de Trabajo para listado'!$A$155:$Z$1048576,MATCH($A740,'Hoja de Trabajo para listado'!$A$155:$A$1048576,0),MATCH((CUADRO!I$5&amp;$E740),'Hoja de Trabajo para listado'!$A$151:$Z$151,0)),0)+IFERROR(INDEX('Hoja de Trabajo para listado'!$AB$155:$BA$1048576,MATCH($A740,'Hoja de Trabajo para listado'!$AB$155:$AB$1048576,0),MATCH((CUADRO!I$5&amp;$E740),'Hoja de Trabajo para listado'!$AB$151:$BA$151,0)),0)+IFERROR(INDEX('Hoja de Trabajo para listado'!$BC$155:$CB$1048576,MATCH($A740,'Hoja de Trabajo para listado'!$BC$155:$BC$1048576,0),MATCH((CUADRO!I$5&amp;$E740),'Hoja de Trabajo para listado'!$BC$151:$CB$151,0)),0)+IFERROR(INDEX('Hoja de Trabajo para listado'!$DE$153:$DG$274,MATCH($A740,'Hoja de Trabajo para listado'!$DE$153:$DE$1048576,0),MATCH((CUADRO!I$5&amp;$E740),'Hoja de Trabajo para listado'!$DE$151:$DG$151,0)),0)+IFERROR(INDEX('Hoja de Trabajo para listado'!$CD$155:$DC$1048576,MATCH($A740,'Hoja de Trabajo para listado'!$CD$155:$CD$1048576,0),MATCH((CUADRO!I$5&amp;$E740),'Hoja de Trabajo para listado'!$CD$151:$DC$151,0)),0)</f>
        <v>0</v>
      </c>
      <c r="J740" s="243">
        <f ca="1">+IFERROR(INDEX('Hoja de Trabajo para listado'!$A$155:$Z$1048576,MATCH($A740,'Hoja de Trabajo para listado'!$A$155:$A$1048576,0),MATCH((CUADRO!J$5&amp;$E740),'Hoja de Trabajo para listado'!$A$151:$Z$151,0)),0)+IFERROR(INDEX('Hoja de Trabajo para listado'!$AB$155:$BA$1048576,MATCH($A740,'Hoja de Trabajo para listado'!$AB$155:$AB$1048576,0),MATCH((CUADRO!J$5&amp;$E740),'Hoja de Trabajo para listado'!$AB$151:$BA$151,0)),0)+IFERROR(INDEX('Hoja de Trabajo para listado'!$BC$155:$CB$1048576,MATCH($A740,'Hoja de Trabajo para listado'!$BC$155:$BC$1048576,0),MATCH((CUADRO!J$5&amp;$E740),'Hoja de Trabajo para listado'!$BC$151:$CB$151,0)),0)+IFERROR(INDEX('Hoja de Trabajo para listado'!$DE$153:$DG$274,MATCH($A740,'Hoja de Trabajo para listado'!$DE$153:$DE$1048576,0),MATCH((CUADRO!J$5&amp;$E740),'Hoja de Trabajo para listado'!$DE$151:$DG$151,0)),0)+IFERROR(INDEX('Hoja de Trabajo para listado'!$CD$155:$DC$1048576,MATCH($A740,'Hoja de Trabajo para listado'!$CD$155:$CD$1048576,0),MATCH((CUADRO!J$5&amp;$E740),'Hoja de Trabajo para listado'!$CD$151:$DC$151,0)),0)</f>
        <v>0</v>
      </c>
      <c r="K740" s="243">
        <f ca="1">+IFERROR(INDEX('Hoja de Trabajo para listado'!$A$155:$Z$1048576,MATCH($A740,'Hoja de Trabajo para listado'!$A$155:$A$1048576,0),MATCH((CUADRO!K$5&amp;$E740),'Hoja de Trabajo para listado'!$A$151:$Z$151,0)),0)+IFERROR(INDEX('Hoja de Trabajo para listado'!$AB$155:$BA$1048576,MATCH($A740,'Hoja de Trabajo para listado'!$AB$155:$AB$1048576,0),MATCH((CUADRO!K$5&amp;$E740),'Hoja de Trabajo para listado'!$AB$151:$BA$151,0)),0)+IFERROR(INDEX('Hoja de Trabajo para listado'!$BC$155:$CB$1048576,MATCH($A740,'Hoja de Trabajo para listado'!$BC$155:$BC$1048576,0),MATCH((CUADRO!K$5&amp;$E740),'Hoja de Trabajo para listado'!$BC$151:$CB$151,0)),0)+IFERROR(INDEX('Hoja de Trabajo para listado'!$DE$153:$DG$274,MATCH($A740,'Hoja de Trabajo para listado'!$DE$153:$DE$1048576,0),MATCH((CUADRO!K$5&amp;$E740),'Hoja de Trabajo para listado'!$DE$151:$DG$151,0)),0)+IFERROR(INDEX('Hoja de Trabajo para listado'!$CD$155:$DC$1048576,MATCH($A740,'Hoja de Trabajo para listado'!$CD$155:$CD$1048576,0),MATCH((CUADRO!K$5&amp;$E740),'Hoja de Trabajo para listado'!$CD$151:$DC$151,0)),0)</f>
        <v>0</v>
      </c>
      <c r="L740" s="243">
        <f ca="1">+IFERROR(INDEX('Hoja de Trabajo para listado'!$A$155:$Z$1048576,MATCH($A740,'Hoja de Trabajo para listado'!$A$155:$A$1048576,0),MATCH((CUADRO!L$5&amp;$E740),'Hoja de Trabajo para listado'!$A$151:$Z$151,0)),0)+IFERROR(INDEX('Hoja de Trabajo para listado'!$AB$155:$BA$1048576,MATCH($A740,'Hoja de Trabajo para listado'!$AB$155:$AB$1048576,0),MATCH((CUADRO!L$5&amp;$E740),'Hoja de Trabajo para listado'!$AB$151:$BA$151,0)),0)+IFERROR(INDEX('Hoja de Trabajo para listado'!$BC$155:$CB$1048576,MATCH($A740,'Hoja de Trabajo para listado'!$BC$155:$BC$1048576,0),MATCH((CUADRO!L$5&amp;$E740),'Hoja de Trabajo para listado'!$BC$151:$CB$151,0)),0)+IFERROR(INDEX('Hoja de Trabajo para listado'!$DE$153:$DG$274,MATCH($A740,'Hoja de Trabajo para listado'!$DE$153:$DE$1048576,0),MATCH((CUADRO!L$5&amp;$E740),'Hoja de Trabajo para listado'!$DE$151:$DG$151,0)),0)+IFERROR(INDEX('Hoja de Trabajo para listado'!$CD$155:$DC$1048576,MATCH($A740,'Hoja de Trabajo para listado'!$CD$155:$CD$1048576,0),MATCH((CUADRO!L$5&amp;$E740),'Hoja de Trabajo para listado'!$CD$151:$DC$151,0)),0)</f>
        <v>0</v>
      </c>
      <c r="M740" s="243">
        <f ca="1">+IFERROR(INDEX('Hoja de Trabajo para listado'!$A$155:$Z$1048576,MATCH($A740,'Hoja de Trabajo para listado'!$A$155:$A$1048576,0),MATCH((CUADRO!M$5&amp;$E740),'Hoja de Trabajo para listado'!$A$151:$Z$151,0)),0)+IFERROR(INDEX('Hoja de Trabajo para listado'!$AB$155:$BA$1048576,MATCH($A740,'Hoja de Trabajo para listado'!$AB$155:$AB$1048576,0),MATCH((CUADRO!M$5&amp;$E740),'Hoja de Trabajo para listado'!$AB$151:$BA$151,0)),0)+IFERROR(INDEX('Hoja de Trabajo para listado'!$BC$155:$CB$1048576,MATCH($A740,'Hoja de Trabajo para listado'!$BC$155:$BC$1048576,0),MATCH((CUADRO!M$5&amp;$E740),'Hoja de Trabajo para listado'!$BC$151:$CB$151,0)),0)+IFERROR(INDEX('Hoja de Trabajo para listado'!$DE$153:$DG$274,MATCH($A740,'Hoja de Trabajo para listado'!$DE$153:$DE$1048576,0),MATCH((CUADRO!M$5&amp;$E740),'Hoja de Trabajo para listado'!$DE$151:$DG$151,0)),0)+IFERROR(INDEX('Hoja de Trabajo para listado'!$CD$155:$DC$1048576,MATCH($A740,'Hoja de Trabajo para listado'!$CD$155:$CD$1048576,0),MATCH((CUADRO!M$5&amp;$E740),'Hoja de Trabajo para listado'!$CD$151:$DC$151,0)),0)</f>
        <v>0</v>
      </c>
      <c r="N740" s="243">
        <f ca="1">+IFERROR(INDEX('Hoja de Trabajo para listado'!$A$155:$Z$1048576,MATCH($A740,'Hoja de Trabajo para listado'!$A$155:$A$1048576,0),MATCH((CUADRO!N$5&amp;$E740),'Hoja de Trabajo para listado'!$A$151:$Z$151,0)),0)+IFERROR(INDEX('Hoja de Trabajo para listado'!$AB$155:$BA$1048576,MATCH($A740,'Hoja de Trabajo para listado'!$AB$155:$AB$1048576,0),MATCH((CUADRO!N$5&amp;$E740),'Hoja de Trabajo para listado'!$AB$151:$BA$151,0)),0)+IFERROR(INDEX('Hoja de Trabajo para listado'!$BC$155:$CB$1048576,MATCH($A740,'Hoja de Trabajo para listado'!$BC$155:$BC$1048576,0),MATCH((CUADRO!N$5&amp;$E740),'Hoja de Trabajo para listado'!$BC$151:$CB$151,0)),0)+IFERROR(INDEX('Hoja de Trabajo para listado'!$DE$153:$DG$274,MATCH($A740,'Hoja de Trabajo para listado'!$DE$153:$DE$1048576,0),MATCH((CUADRO!N$5&amp;$E740),'Hoja de Trabajo para listado'!$DE$151:$DG$151,0)),0)+IFERROR(INDEX('Hoja de Trabajo para listado'!$CD$155:$DC$1048576,MATCH($A740,'Hoja de Trabajo para listado'!$CD$155:$CD$1048576,0),MATCH((CUADRO!N$5&amp;$E740),'Hoja de Trabajo para listado'!$CD$151:$DC$151,0)),0)</f>
        <v>0</v>
      </c>
      <c r="O740" s="243">
        <f ca="1">+IFERROR(INDEX('Hoja de Trabajo para listado'!$A$155:$Z$1048576,MATCH($A740,'Hoja de Trabajo para listado'!$A$155:$A$1048576,0),MATCH((CUADRO!O$5&amp;$E740),'Hoja de Trabajo para listado'!$A$151:$Z$151,0)),0)+IFERROR(INDEX('Hoja de Trabajo para listado'!$AB$155:$BA$1048576,MATCH($A740,'Hoja de Trabajo para listado'!$AB$155:$AB$1048576,0),MATCH((CUADRO!O$5&amp;$E740),'Hoja de Trabajo para listado'!$AB$151:$BA$151,0)),0)+IFERROR(INDEX('Hoja de Trabajo para listado'!$BC$155:$CB$1048576,MATCH($A740,'Hoja de Trabajo para listado'!$BC$155:$BC$1048576,0),MATCH((CUADRO!O$5&amp;$E740),'Hoja de Trabajo para listado'!$BC$151:$CB$151,0)),0)+IFERROR(INDEX('Hoja de Trabajo para listado'!$DE$153:$DG$274,MATCH($A740,'Hoja de Trabajo para listado'!$DE$153:$DE$1048576,0),MATCH((CUADRO!O$5&amp;$E740),'Hoja de Trabajo para listado'!$DE$151:$DG$151,0)),0)+IFERROR(INDEX('Hoja de Trabajo para listado'!$CD$155:$DC$1048576,MATCH($A740,'Hoja de Trabajo para listado'!$CD$155:$CD$1048576,0),MATCH((CUADRO!O$5&amp;$E740),'Hoja de Trabajo para listado'!$CD$151:$DC$151,0)),0)</f>
        <v>0</v>
      </c>
      <c r="P740" s="243">
        <f ca="1">+IFERROR(INDEX('Hoja de Trabajo para listado'!$A$155:$Z$1048576,MATCH($A740,'Hoja de Trabajo para listado'!$A$155:$A$1048576,0),MATCH((CUADRO!P$5&amp;$E740),'Hoja de Trabajo para listado'!$A$151:$Z$151,0)),0)+IFERROR(INDEX('Hoja de Trabajo para listado'!$AB$155:$BA$1048576,MATCH($A740,'Hoja de Trabajo para listado'!$AB$155:$AB$1048576,0),MATCH((CUADRO!P$5&amp;$E740),'Hoja de Trabajo para listado'!$AB$151:$BA$151,0)),0)+IFERROR(INDEX('Hoja de Trabajo para listado'!$BC$155:$CB$1048576,MATCH($A740,'Hoja de Trabajo para listado'!$BC$155:$BC$1048576,0),MATCH((CUADRO!P$5&amp;$E740),'Hoja de Trabajo para listado'!$BC$151:$CB$151,0)),0)+IFERROR(INDEX('Hoja de Trabajo para listado'!$DE$153:$DG$274,MATCH($A740,'Hoja de Trabajo para listado'!$DE$153:$DE$1048576,0),MATCH((CUADRO!P$5&amp;$E740),'Hoja de Trabajo para listado'!$DE$151:$DG$151,0)),0)+IFERROR(INDEX('Hoja de Trabajo para listado'!$CD$155:$DC$1048576,MATCH($A740,'Hoja de Trabajo para listado'!$CD$155:$CD$1048576,0),MATCH((CUADRO!P$5&amp;$E740),'Hoja de Trabajo para listado'!$CD$151:$DC$151,0)),0)</f>
        <v>0</v>
      </c>
      <c r="Q740" s="243">
        <f ca="1">+IFERROR(INDEX('Hoja de Trabajo para listado'!$A$155:$Z$1048576,MATCH($A740,'Hoja de Trabajo para listado'!$A$155:$A$1048576,0),MATCH((CUADRO!Q$5&amp;$E740),'Hoja de Trabajo para listado'!$A$151:$Z$151,0)),0)+IFERROR(INDEX('Hoja de Trabajo para listado'!$AB$155:$BA$1048576,MATCH($A740,'Hoja de Trabajo para listado'!$AB$155:$AB$1048576,0),MATCH((CUADRO!Q$5&amp;$E740),'Hoja de Trabajo para listado'!$AB$151:$BA$151,0)),0)+IFERROR(INDEX('Hoja de Trabajo para listado'!$BC$155:$CB$1048576,MATCH($A740,'Hoja de Trabajo para listado'!$BC$155:$BC$1048576,0),MATCH((CUADRO!Q$5&amp;$E740),'Hoja de Trabajo para listado'!$BC$151:$CB$151,0)),0)+IFERROR(INDEX('Hoja de Trabajo para listado'!$DE$153:$DG$274,MATCH($A740,'Hoja de Trabajo para listado'!$DE$153:$DE$1048576,0),MATCH((CUADRO!Q$5&amp;$E740),'Hoja de Trabajo para listado'!$DE$151:$DG$151,0)),0)+IFERROR(INDEX('Hoja de Trabajo para listado'!$CD$155:$DC$1048576,MATCH($A740,'Hoja de Trabajo para listado'!$CD$155:$CD$1048576,0),MATCH((CUADRO!Q$5&amp;$E740),'Hoja de Trabajo para listado'!$CD$151:$DC$151,0)),0)</f>
        <v>0</v>
      </c>
      <c r="R740" s="243">
        <f t="shared" ca="1" si="25"/>
        <v>0</v>
      </c>
      <c r="S740" s="249"/>
      <c r="T740" s="243">
        <f ca="1">+T741</f>
        <v>0</v>
      </c>
      <c r="U740" s="242">
        <f t="shared" si="26"/>
        <v>1</v>
      </c>
      <c r="V740" s="333" t="str">
        <f>+VLOOKUP(A740,bd_lista!$A$3:$E$590,5,FALSE)</f>
        <v>Gobiernos Autonomos Municipales</v>
      </c>
      <c r="W740" s="391" t="str">
        <f>+V740</f>
        <v>Gobiernos Autonomos Municipales</v>
      </c>
      <c r="X740" s="242">
        <f>+VLOOKUP(A740,[4]Sheet1!$A$13:$D$744,4,FALSE)</f>
        <v>0</v>
      </c>
      <c r="Y740" s="242" t="e">
        <f>+VLOOKUP(X740,bd_lista!$A$3:$C$590,3,FALSE)</f>
        <v>#N/A</v>
      </c>
      <c r="Z740" s="294">
        <f>+X740</f>
        <v>0</v>
      </c>
      <c r="AA740" s="295" t="e">
        <f>+Y740</f>
        <v>#N/A</v>
      </c>
    </row>
    <row r="741" spans="1:27" customFormat="1" ht="15" hidden="1" customHeight="1">
      <c r="A741" s="32">
        <v>1336</v>
      </c>
      <c r="B741" s="388"/>
      <c r="C741" s="247" t="str">
        <f>+VLOOKUP(A741,bd_lista!$A$3:$C$590,3,FALSE)</f>
        <v>Gobierno Autónomo Municipal de Arani</v>
      </c>
      <c r="D741" s="390"/>
      <c r="E741" s="244" t="s">
        <v>1305</v>
      </c>
      <c r="F741" s="243">
        <f ca="1">+IFERROR(INDEX('Hoja de Trabajo para listado'!$A$155:$Z$1048576,MATCH($A741,'Hoja de Trabajo para listado'!$A$155:$A$1048576,0),MATCH((CUADRO!F$5&amp;$E741),'Hoja de Trabajo para listado'!$A$151:$Z$151,0)),0)+IFERROR(INDEX('Hoja de Trabajo para listado'!$AB$155:$BA$1048576,MATCH($A741,'Hoja de Trabajo para listado'!$AB$155:$AB$1048576,0),MATCH((CUADRO!F$5&amp;$E741),'Hoja de Trabajo para listado'!$AB$151:$BA$151,0)),0)+IFERROR(INDEX('Hoja de Trabajo para listado'!$BC$155:$CB$1048576,MATCH($A741,'Hoja de Trabajo para listado'!$BC$155:$BC$1048576,0),MATCH((CUADRO!F$5&amp;$E741),'Hoja de Trabajo para listado'!$BC$151:$CB$151,0)),0)+IFERROR(INDEX('Hoja de Trabajo para listado'!$DE$153:$DG$274,MATCH($A741,'Hoja de Trabajo para listado'!$DE$153:$DE$1048576,0),MATCH((CUADRO!F$5&amp;$E741),'Hoja de Trabajo para listado'!$DE$151:$DG$151,0)),0)+IFERROR(INDEX('Hoja de Trabajo para listado'!$CD$155:$DC$1048576,MATCH($A741,'Hoja de Trabajo para listado'!$CD$155:$CD$1048576,0),MATCH((CUADRO!F$5&amp;$E741),'Hoja de Trabajo para listado'!$CD$151:$DC$151,0)),0)</f>
        <v>0</v>
      </c>
      <c r="G741" s="243">
        <f ca="1">+IFERROR(INDEX('Hoja de Trabajo para listado'!$A$155:$Z$1048576,MATCH($A741,'Hoja de Trabajo para listado'!$A$155:$A$1048576,0),MATCH((CUADRO!G$5&amp;$E741),'Hoja de Trabajo para listado'!$A$151:$Z$151,0)),0)+IFERROR(INDEX('Hoja de Trabajo para listado'!$AB$155:$BA$1048576,MATCH($A741,'Hoja de Trabajo para listado'!$AB$155:$AB$1048576,0),MATCH((CUADRO!G$5&amp;$E741),'Hoja de Trabajo para listado'!$AB$151:$BA$151,0)),0)+IFERROR(INDEX('Hoja de Trabajo para listado'!$BC$155:$CB$1048576,MATCH($A741,'Hoja de Trabajo para listado'!$BC$155:$BC$1048576,0),MATCH((CUADRO!G$5&amp;$E741),'Hoja de Trabajo para listado'!$BC$151:$CB$151,0)),0)+IFERROR(INDEX('Hoja de Trabajo para listado'!$DE$153:$DG$274,MATCH($A741,'Hoja de Trabajo para listado'!$DE$153:$DE$1048576,0),MATCH((CUADRO!G$5&amp;$E741),'Hoja de Trabajo para listado'!$DE$151:$DG$151,0)),0)+IFERROR(INDEX('Hoja de Trabajo para listado'!$CD$155:$DC$1048576,MATCH($A741,'Hoja de Trabajo para listado'!$CD$155:$CD$1048576,0),MATCH((CUADRO!G$5&amp;$E741),'Hoja de Trabajo para listado'!$CD$151:$DC$151,0)),0)</f>
        <v>0</v>
      </c>
      <c r="H741" s="243">
        <f ca="1">+IFERROR(INDEX('Hoja de Trabajo para listado'!$A$155:$Z$1048576,MATCH($A741,'Hoja de Trabajo para listado'!$A$155:$A$1048576,0),MATCH((CUADRO!H$5&amp;$E741),'Hoja de Trabajo para listado'!$A$151:$Z$151,0)),0)+IFERROR(INDEX('Hoja de Trabajo para listado'!$AB$155:$BA$1048576,MATCH($A741,'Hoja de Trabajo para listado'!$AB$155:$AB$1048576,0),MATCH((CUADRO!H$5&amp;$E741),'Hoja de Trabajo para listado'!$AB$151:$BA$151,0)),0)+IFERROR(INDEX('Hoja de Trabajo para listado'!$BC$155:$CB$1048576,MATCH($A741,'Hoja de Trabajo para listado'!$BC$155:$BC$1048576,0),MATCH((CUADRO!H$5&amp;$E741),'Hoja de Trabajo para listado'!$BC$151:$CB$151,0)),0)+IFERROR(INDEX('Hoja de Trabajo para listado'!$DE$153:$DG$274,MATCH($A741,'Hoja de Trabajo para listado'!$DE$153:$DE$1048576,0),MATCH((CUADRO!H$5&amp;$E741),'Hoja de Trabajo para listado'!$DE$151:$DG$151,0)),0)+IFERROR(INDEX('Hoja de Trabajo para listado'!$CD$155:$DC$1048576,MATCH($A741,'Hoja de Trabajo para listado'!$CD$155:$CD$1048576,0),MATCH((CUADRO!H$5&amp;$E741),'Hoja de Trabajo para listado'!$CD$151:$DC$151,0)),0)</f>
        <v>0</v>
      </c>
      <c r="I741" s="243">
        <f ca="1">+IFERROR(INDEX('Hoja de Trabajo para listado'!$A$155:$Z$1048576,MATCH($A741,'Hoja de Trabajo para listado'!$A$155:$A$1048576,0),MATCH((CUADRO!I$5&amp;$E741),'Hoja de Trabajo para listado'!$A$151:$Z$151,0)),0)+IFERROR(INDEX('Hoja de Trabajo para listado'!$AB$155:$BA$1048576,MATCH($A741,'Hoja de Trabajo para listado'!$AB$155:$AB$1048576,0),MATCH((CUADRO!I$5&amp;$E741),'Hoja de Trabajo para listado'!$AB$151:$BA$151,0)),0)+IFERROR(INDEX('Hoja de Trabajo para listado'!$BC$155:$CB$1048576,MATCH($A741,'Hoja de Trabajo para listado'!$BC$155:$BC$1048576,0),MATCH((CUADRO!I$5&amp;$E741),'Hoja de Trabajo para listado'!$BC$151:$CB$151,0)),0)+IFERROR(INDEX('Hoja de Trabajo para listado'!$DE$153:$DG$274,MATCH($A741,'Hoja de Trabajo para listado'!$DE$153:$DE$1048576,0),MATCH((CUADRO!I$5&amp;$E741),'Hoja de Trabajo para listado'!$DE$151:$DG$151,0)),0)+IFERROR(INDEX('Hoja de Trabajo para listado'!$CD$155:$DC$1048576,MATCH($A741,'Hoja de Trabajo para listado'!$CD$155:$CD$1048576,0),MATCH((CUADRO!I$5&amp;$E741),'Hoja de Trabajo para listado'!$CD$151:$DC$151,0)),0)</f>
        <v>0</v>
      </c>
      <c r="J741" s="243">
        <f ca="1">+IFERROR(INDEX('Hoja de Trabajo para listado'!$A$155:$Z$1048576,MATCH($A741,'Hoja de Trabajo para listado'!$A$155:$A$1048576,0),MATCH((CUADRO!J$5&amp;$E741),'Hoja de Trabajo para listado'!$A$151:$Z$151,0)),0)+IFERROR(INDEX('Hoja de Trabajo para listado'!$AB$155:$BA$1048576,MATCH($A741,'Hoja de Trabajo para listado'!$AB$155:$AB$1048576,0),MATCH((CUADRO!J$5&amp;$E741),'Hoja de Trabajo para listado'!$AB$151:$BA$151,0)),0)+IFERROR(INDEX('Hoja de Trabajo para listado'!$BC$155:$CB$1048576,MATCH($A741,'Hoja de Trabajo para listado'!$BC$155:$BC$1048576,0),MATCH((CUADRO!J$5&amp;$E741),'Hoja de Trabajo para listado'!$BC$151:$CB$151,0)),0)+IFERROR(INDEX('Hoja de Trabajo para listado'!$DE$153:$DG$274,MATCH($A741,'Hoja de Trabajo para listado'!$DE$153:$DE$1048576,0),MATCH((CUADRO!J$5&amp;$E741),'Hoja de Trabajo para listado'!$DE$151:$DG$151,0)),0)+IFERROR(INDEX('Hoja de Trabajo para listado'!$CD$155:$DC$1048576,MATCH($A741,'Hoja de Trabajo para listado'!$CD$155:$CD$1048576,0),MATCH((CUADRO!J$5&amp;$E741),'Hoja de Trabajo para listado'!$CD$151:$DC$151,0)),0)</f>
        <v>0</v>
      </c>
      <c r="K741" s="243">
        <f ca="1">+IFERROR(INDEX('Hoja de Trabajo para listado'!$A$155:$Z$1048576,MATCH($A741,'Hoja de Trabajo para listado'!$A$155:$A$1048576,0),MATCH((CUADRO!K$5&amp;$E741),'Hoja de Trabajo para listado'!$A$151:$Z$151,0)),0)+IFERROR(INDEX('Hoja de Trabajo para listado'!$AB$155:$BA$1048576,MATCH($A741,'Hoja de Trabajo para listado'!$AB$155:$AB$1048576,0),MATCH((CUADRO!K$5&amp;$E741),'Hoja de Trabajo para listado'!$AB$151:$BA$151,0)),0)+IFERROR(INDEX('Hoja de Trabajo para listado'!$BC$155:$CB$1048576,MATCH($A741,'Hoja de Trabajo para listado'!$BC$155:$BC$1048576,0),MATCH((CUADRO!K$5&amp;$E741),'Hoja de Trabajo para listado'!$BC$151:$CB$151,0)),0)+IFERROR(INDEX('Hoja de Trabajo para listado'!$DE$153:$DG$274,MATCH($A741,'Hoja de Trabajo para listado'!$DE$153:$DE$1048576,0),MATCH((CUADRO!K$5&amp;$E741),'Hoja de Trabajo para listado'!$DE$151:$DG$151,0)),0)+IFERROR(INDEX('Hoja de Trabajo para listado'!$CD$155:$DC$1048576,MATCH($A741,'Hoja de Trabajo para listado'!$CD$155:$CD$1048576,0),MATCH((CUADRO!K$5&amp;$E741),'Hoja de Trabajo para listado'!$CD$151:$DC$151,0)),0)</f>
        <v>0</v>
      </c>
      <c r="L741" s="243">
        <f ca="1">+IFERROR(INDEX('Hoja de Trabajo para listado'!$A$155:$Z$1048576,MATCH($A741,'Hoja de Trabajo para listado'!$A$155:$A$1048576,0),MATCH((CUADRO!L$5&amp;$E741),'Hoja de Trabajo para listado'!$A$151:$Z$151,0)),0)+IFERROR(INDEX('Hoja de Trabajo para listado'!$AB$155:$BA$1048576,MATCH($A741,'Hoja de Trabajo para listado'!$AB$155:$AB$1048576,0),MATCH((CUADRO!L$5&amp;$E741),'Hoja de Trabajo para listado'!$AB$151:$BA$151,0)),0)+IFERROR(INDEX('Hoja de Trabajo para listado'!$BC$155:$CB$1048576,MATCH($A741,'Hoja de Trabajo para listado'!$BC$155:$BC$1048576,0),MATCH((CUADRO!L$5&amp;$E741),'Hoja de Trabajo para listado'!$BC$151:$CB$151,0)),0)+IFERROR(INDEX('Hoja de Trabajo para listado'!$DE$153:$DG$274,MATCH($A741,'Hoja de Trabajo para listado'!$DE$153:$DE$1048576,0),MATCH((CUADRO!L$5&amp;$E741),'Hoja de Trabajo para listado'!$DE$151:$DG$151,0)),0)+IFERROR(INDEX('Hoja de Trabajo para listado'!$CD$155:$DC$1048576,MATCH($A741,'Hoja de Trabajo para listado'!$CD$155:$CD$1048576,0),MATCH((CUADRO!L$5&amp;$E741),'Hoja de Trabajo para listado'!$CD$151:$DC$151,0)),0)</f>
        <v>0</v>
      </c>
      <c r="M741" s="243">
        <f ca="1">+IFERROR(INDEX('Hoja de Trabajo para listado'!$A$155:$Z$1048576,MATCH($A741,'Hoja de Trabajo para listado'!$A$155:$A$1048576,0),MATCH((CUADRO!M$5&amp;$E741),'Hoja de Trabajo para listado'!$A$151:$Z$151,0)),0)+IFERROR(INDEX('Hoja de Trabajo para listado'!$AB$155:$BA$1048576,MATCH($A741,'Hoja de Trabajo para listado'!$AB$155:$AB$1048576,0),MATCH((CUADRO!M$5&amp;$E741),'Hoja de Trabajo para listado'!$AB$151:$BA$151,0)),0)+IFERROR(INDEX('Hoja de Trabajo para listado'!$BC$155:$CB$1048576,MATCH($A741,'Hoja de Trabajo para listado'!$BC$155:$BC$1048576,0),MATCH((CUADRO!M$5&amp;$E741),'Hoja de Trabajo para listado'!$BC$151:$CB$151,0)),0)+IFERROR(INDEX('Hoja de Trabajo para listado'!$DE$153:$DG$274,MATCH($A741,'Hoja de Trabajo para listado'!$DE$153:$DE$1048576,0),MATCH((CUADRO!M$5&amp;$E741),'Hoja de Trabajo para listado'!$DE$151:$DG$151,0)),0)+IFERROR(INDEX('Hoja de Trabajo para listado'!$CD$155:$DC$1048576,MATCH($A741,'Hoja de Trabajo para listado'!$CD$155:$CD$1048576,0),MATCH((CUADRO!M$5&amp;$E741),'Hoja de Trabajo para listado'!$CD$151:$DC$151,0)),0)</f>
        <v>0</v>
      </c>
      <c r="N741" s="243">
        <f ca="1">+IFERROR(INDEX('Hoja de Trabajo para listado'!$A$155:$Z$1048576,MATCH($A741,'Hoja de Trabajo para listado'!$A$155:$A$1048576,0),MATCH((CUADRO!N$5&amp;$E741),'Hoja de Trabajo para listado'!$A$151:$Z$151,0)),0)+IFERROR(INDEX('Hoja de Trabajo para listado'!$AB$155:$BA$1048576,MATCH($A741,'Hoja de Trabajo para listado'!$AB$155:$AB$1048576,0),MATCH((CUADRO!N$5&amp;$E741),'Hoja de Trabajo para listado'!$AB$151:$BA$151,0)),0)+IFERROR(INDEX('Hoja de Trabajo para listado'!$BC$155:$CB$1048576,MATCH($A741,'Hoja de Trabajo para listado'!$BC$155:$BC$1048576,0),MATCH((CUADRO!N$5&amp;$E741),'Hoja de Trabajo para listado'!$BC$151:$CB$151,0)),0)+IFERROR(INDEX('Hoja de Trabajo para listado'!$DE$153:$DG$274,MATCH($A741,'Hoja de Trabajo para listado'!$DE$153:$DE$1048576,0),MATCH((CUADRO!N$5&amp;$E741),'Hoja de Trabajo para listado'!$DE$151:$DG$151,0)),0)+IFERROR(INDEX('Hoja de Trabajo para listado'!$CD$155:$DC$1048576,MATCH($A741,'Hoja de Trabajo para listado'!$CD$155:$CD$1048576,0),MATCH((CUADRO!N$5&amp;$E741),'Hoja de Trabajo para listado'!$CD$151:$DC$151,0)),0)</f>
        <v>0</v>
      </c>
      <c r="O741" s="243">
        <f ca="1">+IFERROR(INDEX('Hoja de Trabajo para listado'!$A$155:$Z$1048576,MATCH($A741,'Hoja de Trabajo para listado'!$A$155:$A$1048576,0),MATCH((CUADRO!O$5&amp;$E741),'Hoja de Trabajo para listado'!$A$151:$Z$151,0)),0)+IFERROR(INDEX('Hoja de Trabajo para listado'!$AB$155:$BA$1048576,MATCH($A741,'Hoja de Trabajo para listado'!$AB$155:$AB$1048576,0),MATCH((CUADRO!O$5&amp;$E741),'Hoja de Trabajo para listado'!$AB$151:$BA$151,0)),0)+IFERROR(INDEX('Hoja de Trabajo para listado'!$BC$155:$CB$1048576,MATCH($A741,'Hoja de Trabajo para listado'!$BC$155:$BC$1048576,0),MATCH((CUADRO!O$5&amp;$E741),'Hoja de Trabajo para listado'!$BC$151:$CB$151,0)),0)+IFERROR(INDEX('Hoja de Trabajo para listado'!$DE$153:$DG$274,MATCH($A741,'Hoja de Trabajo para listado'!$DE$153:$DE$1048576,0),MATCH((CUADRO!O$5&amp;$E741),'Hoja de Trabajo para listado'!$DE$151:$DG$151,0)),0)+IFERROR(INDEX('Hoja de Trabajo para listado'!$CD$155:$DC$1048576,MATCH($A741,'Hoja de Trabajo para listado'!$CD$155:$CD$1048576,0),MATCH((CUADRO!O$5&amp;$E741),'Hoja de Trabajo para listado'!$CD$151:$DC$151,0)),0)</f>
        <v>0</v>
      </c>
      <c r="P741" s="243">
        <f ca="1">+IFERROR(INDEX('Hoja de Trabajo para listado'!$A$155:$Z$1048576,MATCH($A741,'Hoja de Trabajo para listado'!$A$155:$A$1048576,0),MATCH((CUADRO!P$5&amp;$E741),'Hoja de Trabajo para listado'!$A$151:$Z$151,0)),0)+IFERROR(INDEX('Hoja de Trabajo para listado'!$AB$155:$BA$1048576,MATCH($A741,'Hoja de Trabajo para listado'!$AB$155:$AB$1048576,0),MATCH((CUADRO!P$5&amp;$E741),'Hoja de Trabajo para listado'!$AB$151:$BA$151,0)),0)+IFERROR(INDEX('Hoja de Trabajo para listado'!$BC$155:$CB$1048576,MATCH($A741,'Hoja de Trabajo para listado'!$BC$155:$BC$1048576,0),MATCH((CUADRO!P$5&amp;$E741),'Hoja de Trabajo para listado'!$BC$151:$CB$151,0)),0)+IFERROR(INDEX('Hoja de Trabajo para listado'!$DE$153:$DG$274,MATCH($A741,'Hoja de Trabajo para listado'!$DE$153:$DE$1048576,0),MATCH((CUADRO!P$5&amp;$E741),'Hoja de Trabajo para listado'!$DE$151:$DG$151,0)),0)+IFERROR(INDEX('Hoja de Trabajo para listado'!$CD$155:$DC$1048576,MATCH($A741,'Hoja de Trabajo para listado'!$CD$155:$CD$1048576,0),MATCH((CUADRO!P$5&amp;$E741),'Hoja de Trabajo para listado'!$CD$151:$DC$151,0)),0)</f>
        <v>0</v>
      </c>
      <c r="Q741" s="243">
        <f ca="1">+IFERROR(INDEX('Hoja de Trabajo para listado'!$A$155:$Z$1048576,MATCH($A741,'Hoja de Trabajo para listado'!$A$155:$A$1048576,0),MATCH((CUADRO!Q$5&amp;$E741),'Hoja de Trabajo para listado'!$A$151:$Z$151,0)),0)+IFERROR(INDEX('Hoja de Trabajo para listado'!$AB$155:$BA$1048576,MATCH($A741,'Hoja de Trabajo para listado'!$AB$155:$AB$1048576,0),MATCH((CUADRO!Q$5&amp;$E741),'Hoja de Trabajo para listado'!$AB$151:$BA$151,0)),0)+IFERROR(INDEX('Hoja de Trabajo para listado'!$BC$155:$CB$1048576,MATCH($A741,'Hoja de Trabajo para listado'!$BC$155:$BC$1048576,0),MATCH((CUADRO!Q$5&amp;$E741),'Hoja de Trabajo para listado'!$BC$151:$CB$151,0)),0)+IFERROR(INDEX('Hoja de Trabajo para listado'!$DE$153:$DG$274,MATCH($A741,'Hoja de Trabajo para listado'!$DE$153:$DE$1048576,0),MATCH((CUADRO!Q$5&amp;$E741),'Hoja de Trabajo para listado'!$DE$151:$DG$151,0)),0)+IFERROR(INDEX('Hoja de Trabajo para listado'!$CD$155:$DC$1048576,MATCH($A741,'Hoja de Trabajo para listado'!$CD$155:$CD$1048576,0),MATCH((CUADRO!Q$5&amp;$E741),'Hoja de Trabajo para listado'!$CD$151:$DC$151,0)),0)</f>
        <v>0</v>
      </c>
      <c r="R741" s="243">
        <f t="shared" ca="1" si="25"/>
        <v>0</v>
      </c>
      <c r="S741" s="249">
        <f ca="1">+R740+R741</f>
        <v>0</v>
      </c>
      <c r="T741" s="243">
        <f ca="1">+S741</f>
        <v>0</v>
      </c>
      <c r="U741" s="242">
        <f t="shared" si="26"/>
        <v>2</v>
      </c>
      <c r="V741" s="333" t="str">
        <f>+VLOOKUP(A741,bd_lista!$A$3:$E$590,5,FALSE)</f>
        <v>Gobiernos Autonomos Municipales</v>
      </c>
      <c r="W741" s="392"/>
      <c r="X741" s="242">
        <f>+VLOOKUP(A741,[4]Sheet1!$A$13:$D$744,4,FALSE)</f>
        <v>0</v>
      </c>
      <c r="Y741" s="242" t="e">
        <f>+VLOOKUP(X741,bd_lista!$A$3:$C$590,3,FALSE)</f>
        <v>#N/A</v>
      </c>
      <c r="Z741" s="292"/>
      <c r="AA741" s="293"/>
    </row>
    <row r="742" spans="1:27" customFormat="1" ht="15" hidden="1" customHeight="1">
      <c r="A742" s="32">
        <v>1337</v>
      </c>
      <c r="B742" s="387">
        <f>+A742</f>
        <v>1337</v>
      </c>
      <c r="C742" s="247" t="str">
        <f>+VLOOKUP(A742,bd_lista!$A$3:$C$590,3,FALSE)</f>
        <v>Gobierno Autónomo Municipal de Vacas</v>
      </c>
      <c r="D742" s="389" t="str">
        <f>+C742</f>
        <v>Gobierno Autónomo Municipal de Vacas</v>
      </c>
      <c r="E742" s="242" t="s">
        <v>1304</v>
      </c>
      <c r="F742" s="243">
        <f ca="1">+IFERROR(INDEX('Hoja de Trabajo para listado'!$A$155:$Z$1048576,MATCH($A742,'Hoja de Trabajo para listado'!$A$155:$A$1048576,0),MATCH((CUADRO!F$5&amp;$E742),'Hoja de Trabajo para listado'!$A$151:$Z$151,0)),0)+IFERROR(INDEX('Hoja de Trabajo para listado'!$AB$155:$BA$1048576,MATCH($A742,'Hoja de Trabajo para listado'!$AB$155:$AB$1048576,0),MATCH((CUADRO!F$5&amp;$E742),'Hoja de Trabajo para listado'!$AB$151:$BA$151,0)),0)+IFERROR(INDEX('Hoja de Trabajo para listado'!$BC$155:$CB$1048576,MATCH($A742,'Hoja de Trabajo para listado'!$BC$155:$BC$1048576,0),MATCH((CUADRO!F$5&amp;$E742),'Hoja de Trabajo para listado'!$BC$151:$CB$151,0)),0)+IFERROR(INDEX('Hoja de Trabajo para listado'!$DE$153:$DG$274,MATCH($A742,'Hoja de Trabajo para listado'!$DE$153:$DE$1048576,0),MATCH((CUADRO!F$5&amp;$E742),'Hoja de Trabajo para listado'!$DE$151:$DG$151,0)),0)+IFERROR(INDEX('Hoja de Trabajo para listado'!$CD$155:$DC$1048576,MATCH($A742,'Hoja de Trabajo para listado'!$CD$155:$CD$1048576,0),MATCH((CUADRO!F$5&amp;$E742),'Hoja de Trabajo para listado'!$CD$151:$DC$151,0)),0)</f>
        <v>0</v>
      </c>
      <c r="G742" s="243">
        <f ca="1">+IFERROR(INDEX('Hoja de Trabajo para listado'!$A$155:$Z$1048576,MATCH($A742,'Hoja de Trabajo para listado'!$A$155:$A$1048576,0),MATCH((CUADRO!G$5&amp;$E742),'Hoja de Trabajo para listado'!$A$151:$Z$151,0)),0)+IFERROR(INDEX('Hoja de Trabajo para listado'!$AB$155:$BA$1048576,MATCH($A742,'Hoja de Trabajo para listado'!$AB$155:$AB$1048576,0),MATCH((CUADRO!G$5&amp;$E742),'Hoja de Trabajo para listado'!$AB$151:$BA$151,0)),0)+IFERROR(INDEX('Hoja de Trabajo para listado'!$BC$155:$CB$1048576,MATCH($A742,'Hoja de Trabajo para listado'!$BC$155:$BC$1048576,0),MATCH((CUADRO!G$5&amp;$E742),'Hoja de Trabajo para listado'!$BC$151:$CB$151,0)),0)+IFERROR(INDEX('Hoja de Trabajo para listado'!$DE$153:$DG$274,MATCH($A742,'Hoja de Trabajo para listado'!$DE$153:$DE$1048576,0),MATCH((CUADRO!G$5&amp;$E742),'Hoja de Trabajo para listado'!$DE$151:$DG$151,0)),0)+IFERROR(INDEX('Hoja de Trabajo para listado'!$CD$155:$DC$1048576,MATCH($A742,'Hoja de Trabajo para listado'!$CD$155:$CD$1048576,0),MATCH((CUADRO!G$5&amp;$E742),'Hoja de Trabajo para listado'!$CD$151:$DC$151,0)),0)</f>
        <v>0</v>
      </c>
      <c r="H742" s="243">
        <f ca="1">+IFERROR(INDEX('Hoja de Trabajo para listado'!$A$155:$Z$1048576,MATCH($A742,'Hoja de Trabajo para listado'!$A$155:$A$1048576,0),MATCH((CUADRO!H$5&amp;$E742),'Hoja de Trabajo para listado'!$A$151:$Z$151,0)),0)+IFERROR(INDEX('Hoja de Trabajo para listado'!$AB$155:$BA$1048576,MATCH($A742,'Hoja de Trabajo para listado'!$AB$155:$AB$1048576,0),MATCH((CUADRO!H$5&amp;$E742),'Hoja de Trabajo para listado'!$AB$151:$BA$151,0)),0)+IFERROR(INDEX('Hoja de Trabajo para listado'!$BC$155:$CB$1048576,MATCH($A742,'Hoja de Trabajo para listado'!$BC$155:$BC$1048576,0),MATCH((CUADRO!H$5&amp;$E742),'Hoja de Trabajo para listado'!$BC$151:$CB$151,0)),0)+IFERROR(INDEX('Hoja de Trabajo para listado'!$DE$153:$DG$274,MATCH($A742,'Hoja de Trabajo para listado'!$DE$153:$DE$1048576,0),MATCH((CUADRO!H$5&amp;$E742),'Hoja de Trabajo para listado'!$DE$151:$DG$151,0)),0)+IFERROR(INDEX('Hoja de Trabajo para listado'!$CD$155:$DC$1048576,MATCH($A742,'Hoja de Trabajo para listado'!$CD$155:$CD$1048576,0),MATCH((CUADRO!H$5&amp;$E742),'Hoja de Trabajo para listado'!$CD$151:$DC$151,0)),0)</f>
        <v>0</v>
      </c>
      <c r="I742" s="243">
        <f ca="1">+IFERROR(INDEX('Hoja de Trabajo para listado'!$A$155:$Z$1048576,MATCH($A742,'Hoja de Trabajo para listado'!$A$155:$A$1048576,0),MATCH((CUADRO!I$5&amp;$E742),'Hoja de Trabajo para listado'!$A$151:$Z$151,0)),0)+IFERROR(INDEX('Hoja de Trabajo para listado'!$AB$155:$BA$1048576,MATCH($A742,'Hoja de Trabajo para listado'!$AB$155:$AB$1048576,0),MATCH((CUADRO!I$5&amp;$E742),'Hoja de Trabajo para listado'!$AB$151:$BA$151,0)),0)+IFERROR(INDEX('Hoja de Trabajo para listado'!$BC$155:$CB$1048576,MATCH($A742,'Hoja de Trabajo para listado'!$BC$155:$BC$1048576,0),MATCH((CUADRO!I$5&amp;$E742),'Hoja de Trabajo para listado'!$BC$151:$CB$151,0)),0)+IFERROR(INDEX('Hoja de Trabajo para listado'!$DE$153:$DG$274,MATCH($A742,'Hoja de Trabajo para listado'!$DE$153:$DE$1048576,0),MATCH((CUADRO!I$5&amp;$E742),'Hoja de Trabajo para listado'!$DE$151:$DG$151,0)),0)+IFERROR(INDEX('Hoja de Trabajo para listado'!$CD$155:$DC$1048576,MATCH($A742,'Hoja de Trabajo para listado'!$CD$155:$CD$1048576,0),MATCH((CUADRO!I$5&amp;$E742),'Hoja de Trabajo para listado'!$CD$151:$DC$151,0)),0)</f>
        <v>0</v>
      </c>
      <c r="J742" s="243">
        <f ca="1">+IFERROR(INDEX('Hoja de Trabajo para listado'!$A$155:$Z$1048576,MATCH($A742,'Hoja de Trabajo para listado'!$A$155:$A$1048576,0),MATCH((CUADRO!J$5&amp;$E742),'Hoja de Trabajo para listado'!$A$151:$Z$151,0)),0)+IFERROR(INDEX('Hoja de Trabajo para listado'!$AB$155:$BA$1048576,MATCH($A742,'Hoja de Trabajo para listado'!$AB$155:$AB$1048576,0),MATCH((CUADRO!J$5&amp;$E742),'Hoja de Trabajo para listado'!$AB$151:$BA$151,0)),0)+IFERROR(INDEX('Hoja de Trabajo para listado'!$BC$155:$CB$1048576,MATCH($A742,'Hoja de Trabajo para listado'!$BC$155:$BC$1048576,0),MATCH((CUADRO!J$5&amp;$E742),'Hoja de Trabajo para listado'!$BC$151:$CB$151,0)),0)+IFERROR(INDEX('Hoja de Trabajo para listado'!$DE$153:$DG$274,MATCH($A742,'Hoja de Trabajo para listado'!$DE$153:$DE$1048576,0),MATCH((CUADRO!J$5&amp;$E742),'Hoja de Trabajo para listado'!$DE$151:$DG$151,0)),0)+IFERROR(INDEX('Hoja de Trabajo para listado'!$CD$155:$DC$1048576,MATCH($A742,'Hoja de Trabajo para listado'!$CD$155:$CD$1048576,0),MATCH((CUADRO!J$5&amp;$E742),'Hoja de Trabajo para listado'!$CD$151:$DC$151,0)),0)</f>
        <v>0</v>
      </c>
      <c r="K742" s="243">
        <f ca="1">+IFERROR(INDEX('Hoja de Trabajo para listado'!$A$155:$Z$1048576,MATCH($A742,'Hoja de Trabajo para listado'!$A$155:$A$1048576,0),MATCH((CUADRO!K$5&amp;$E742),'Hoja de Trabajo para listado'!$A$151:$Z$151,0)),0)+IFERROR(INDEX('Hoja de Trabajo para listado'!$AB$155:$BA$1048576,MATCH($A742,'Hoja de Trabajo para listado'!$AB$155:$AB$1048576,0),MATCH((CUADRO!K$5&amp;$E742),'Hoja de Trabajo para listado'!$AB$151:$BA$151,0)),0)+IFERROR(INDEX('Hoja de Trabajo para listado'!$BC$155:$CB$1048576,MATCH($A742,'Hoja de Trabajo para listado'!$BC$155:$BC$1048576,0),MATCH((CUADRO!K$5&amp;$E742),'Hoja de Trabajo para listado'!$BC$151:$CB$151,0)),0)+IFERROR(INDEX('Hoja de Trabajo para listado'!$DE$153:$DG$274,MATCH($A742,'Hoja de Trabajo para listado'!$DE$153:$DE$1048576,0),MATCH((CUADRO!K$5&amp;$E742),'Hoja de Trabajo para listado'!$DE$151:$DG$151,0)),0)+IFERROR(INDEX('Hoja de Trabajo para listado'!$CD$155:$DC$1048576,MATCH($A742,'Hoja de Trabajo para listado'!$CD$155:$CD$1048576,0),MATCH((CUADRO!K$5&amp;$E742),'Hoja de Trabajo para listado'!$CD$151:$DC$151,0)),0)</f>
        <v>0</v>
      </c>
      <c r="L742" s="243">
        <f ca="1">+IFERROR(INDEX('Hoja de Trabajo para listado'!$A$155:$Z$1048576,MATCH($A742,'Hoja de Trabajo para listado'!$A$155:$A$1048576,0),MATCH((CUADRO!L$5&amp;$E742),'Hoja de Trabajo para listado'!$A$151:$Z$151,0)),0)+IFERROR(INDEX('Hoja de Trabajo para listado'!$AB$155:$BA$1048576,MATCH($A742,'Hoja de Trabajo para listado'!$AB$155:$AB$1048576,0),MATCH((CUADRO!L$5&amp;$E742),'Hoja de Trabajo para listado'!$AB$151:$BA$151,0)),0)+IFERROR(INDEX('Hoja de Trabajo para listado'!$BC$155:$CB$1048576,MATCH($A742,'Hoja de Trabajo para listado'!$BC$155:$BC$1048576,0),MATCH((CUADRO!L$5&amp;$E742),'Hoja de Trabajo para listado'!$BC$151:$CB$151,0)),0)+IFERROR(INDEX('Hoja de Trabajo para listado'!$DE$153:$DG$274,MATCH($A742,'Hoja de Trabajo para listado'!$DE$153:$DE$1048576,0),MATCH((CUADRO!L$5&amp;$E742),'Hoja de Trabajo para listado'!$DE$151:$DG$151,0)),0)+IFERROR(INDEX('Hoja de Trabajo para listado'!$CD$155:$DC$1048576,MATCH($A742,'Hoja de Trabajo para listado'!$CD$155:$CD$1048576,0),MATCH((CUADRO!L$5&amp;$E742),'Hoja de Trabajo para listado'!$CD$151:$DC$151,0)),0)</f>
        <v>0</v>
      </c>
      <c r="M742" s="243">
        <f ca="1">+IFERROR(INDEX('Hoja de Trabajo para listado'!$A$155:$Z$1048576,MATCH($A742,'Hoja de Trabajo para listado'!$A$155:$A$1048576,0),MATCH((CUADRO!M$5&amp;$E742),'Hoja de Trabajo para listado'!$A$151:$Z$151,0)),0)+IFERROR(INDEX('Hoja de Trabajo para listado'!$AB$155:$BA$1048576,MATCH($A742,'Hoja de Trabajo para listado'!$AB$155:$AB$1048576,0),MATCH((CUADRO!M$5&amp;$E742),'Hoja de Trabajo para listado'!$AB$151:$BA$151,0)),0)+IFERROR(INDEX('Hoja de Trabajo para listado'!$BC$155:$CB$1048576,MATCH($A742,'Hoja de Trabajo para listado'!$BC$155:$BC$1048576,0),MATCH((CUADRO!M$5&amp;$E742),'Hoja de Trabajo para listado'!$BC$151:$CB$151,0)),0)+IFERROR(INDEX('Hoja de Trabajo para listado'!$DE$153:$DG$274,MATCH($A742,'Hoja de Trabajo para listado'!$DE$153:$DE$1048576,0),MATCH((CUADRO!M$5&amp;$E742),'Hoja de Trabajo para listado'!$DE$151:$DG$151,0)),0)+IFERROR(INDEX('Hoja de Trabajo para listado'!$CD$155:$DC$1048576,MATCH($A742,'Hoja de Trabajo para listado'!$CD$155:$CD$1048576,0),MATCH((CUADRO!M$5&amp;$E742),'Hoja de Trabajo para listado'!$CD$151:$DC$151,0)),0)</f>
        <v>0</v>
      </c>
      <c r="N742" s="243">
        <f ca="1">+IFERROR(INDEX('Hoja de Trabajo para listado'!$A$155:$Z$1048576,MATCH($A742,'Hoja de Trabajo para listado'!$A$155:$A$1048576,0),MATCH((CUADRO!N$5&amp;$E742),'Hoja de Trabajo para listado'!$A$151:$Z$151,0)),0)+IFERROR(INDEX('Hoja de Trabajo para listado'!$AB$155:$BA$1048576,MATCH($A742,'Hoja de Trabajo para listado'!$AB$155:$AB$1048576,0),MATCH((CUADRO!N$5&amp;$E742),'Hoja de Trabajo para listado'!$AB$151:$BA$151,0)),0)+IFERROR(INDEX('Hoja de Trabajo para listado'!$BC$155:$CB$1048576,MATCH($A742,'Hoja de Trabajo para listado'!$BC$155:$BC$1048576,0),MATCH((CUADRO!N$5&amp;$E742),'Hoja de Trabajo para listado'!$BC$151:$CB$151,0)),0)+IFERROR(INDEX('Hoja de Trabajo para listado'!$DE$153:$DG$274,MATCH($A742,'Hoja de Trabajo para listado'!$DE$153:$DE$1048576,0),MATCH((CUADRO!N$5&amp;$E742),'Hoja de Trabajo para listado'!$DE$151:$DG$151,0)),0)+IFERROR(INDEX('Hoja de Trabajo para listado'!$CD$155:$DC$1048576,MATCH($A742,'Hoja de Trabajo para listado'!$CD$155:$CD$1048576,0),MATCH((CUADRO!N$5&amp;$E742),'Hoja de Trabajo para listado'!$CD$151:$DC$151,0)),0)</f>
        <v>0</v>
      </c>
      <c r="O742" s="243">
        <f ca="1">+IFERROR(INDEX('Hoja de Trabajo para listado'!$A$155:$Z$1048576,MATCH($A742,'Hoja de Trabajo para listado'!$A$155:$A$1048576,0),MATCH((CUADRO!O$5&amp;$E742),'Hoja de Trabajo para listado'!$A$151:$Z$151,0)),0)+IFERROR(INDEX('Hoja de Trabajo para listado'!$AB$155:$BA$1048576,MATCH($A742,'Hoja de Trabajo para listado'!$AB$155:$AB$1048576,0),MATCH((CUADRO!O$5&amp;$E742),'Hoja de Trabajo para listado'!$AB$151:$BA$151,0)),0)+IFERROR(INDEX('Hoja de Trabajo para listado'!$BC$155:$CB$1048576,MATCH($A742,'Hoja de Trabajo para listado'!$BC$155:$BC$1048576,0),MATCH((CUADRO!O$5&amp;$E742),'Hoja de Trabajo para listado'!$BC$151:$CB$151,0)),0)+IFERROR(INDEX('Hoja de Trabajo para listado'!$DE$153:$DG$274,MATCH($A742,'Hoja de Trabajo para listado'!$DE$153:$DE$1048576,0),MATCH((CUADRO!O$5&amp;$E742),'Hoja de Trabajo para listado'!$DE$151:$DG$151,0)),0)+IFERROR(INDEX('Hoja de Trabajo para listado'!$CD$155:$DC$1048576,MATCH($A742,'Hoja de Trabajo para listado'!$CD$155:$CD$1048576,0),MATCH((CUADRO!O$5&amp;$E742),'Hoja de Trabajo para listado'!$CD$151:$DC$151,0)),0)</f>
        <v>0</v>
      </c>
      <c r="P742" s="243">
        <f ca="1">+IFERROR(INDEX('Hoja de Trabajo para listado'!$A$155:$Z$1048576,MATCH($A742,'Hoja de Trabajo para listado'!$A$155:$A$1048576,0),MATCH((CUADRO!P$5&amp;$E742),'Hoja de Trabajo para listado'!$A$151:$Z$151,0)),0)+IFERROR(INDEX('Hoja de Trabajo para listado'!$AB$155:$BA$1048576,MATCH($A742,'Hoja de Trabajo para listado'!$AB$155:$AB$1048576,0),MATCH((CUADRO!P$5&amp;$E742),'Hoja de Trabajo para listado'!$AB$151:$BA$151,0)),0)+IFERROR(INDEX('Hoja de Trabajo para listado'!$BC$155:$CB$1048576,MATCH($A742,'Hoja de Trabajo para listado'!$BC$155:$BC$1048576,0),MATCH((CUADRO!P$5&amp;$E742),'Hoja de Trabajo para listado'!$BC$151:$CB$151,0)),0)+IFERROR(INDEX('Hoja de Trabajo para listado'!$DE$153:$DG$274,MATCH($A742,'Hoja de Trabajo para listado'!$DE$153:$DE$1048576,0),MATCH((CUADRO!P$5&amp;$E742),'Hoja de Trabajo para listado'!$DE$151:$DG$151,0)),0)+IFERROR(INDEX('Hoja de Trabajo para listado'!$CD$155:$DC$1048576,MATCH($A742,'Hoja de Trabajo para listado'!$CD$155:$CD$1048576,0),MATCH((CUADRO!P$5&amp;$E742),'Hoja de Trabajo para listado'!$CD$151:$DC$151,0)),0)</f>
        <v>0</v>
      </c>
      <c r="Q742" s="243">
        <f ca="1">+IFERROR(INDEX('Hoja de Trabajo para listado'!$A$155:$Z$1048576,MATCH($A742,'Hoja de Trabajo para listado'!$A$155:$A$1048576,0),MATCH((CUADRO!Q$5&amp;$E742),'Hoja de Trabajo para listado'!$A$151:$Z$151,0)),0)+IFERROR(INDEX('Hoja de Trabajo para listado'!$AB$155:$BA$1048576,MATCH($A742,'Hoja de Trabajo para listado'!$AB$155:$AB$1048576,0),MATCH((CUADRO!Q$5&amp;$E742),'Hoja de Trabajo para listado'!$AB$151:$BA$151,0)),0)+IFERROR(INDEX('Hoja de Trabajo para listado'!$BC$155:$CB$1048576,MATCH($A742,'Hoja de Trabajo para listado'!$BC$155:$BC$1048576,0),MATCH((CUADRO!Q$5&amp;$E742),'Hoja de Trabajo para listado'!$BC$151:$CB$151,0)),0)+IFERROR(INDEX('Hoja de Trabajo para listado'!$DE$153:$DG$274,MATCH($A742,'Hoja de Trabajo para listado'!$DE$153:$DE$1048576,0),MATCH((CUADRO!Q$5&amp;$E742),'Hoja de Trabajo para listado'!$DE$151:$DG$151,0)),0)+IFERROR(INDEX('Hoja de Trabajo para listado'!$CD$155:$DC$1048576,MATCH($A742,'Hoja de Trabajo para listado'!$CD$155:$CD$1048576,0),MATCH((CUADRO!Q$5&amp;$E742),'Hoja de Trabajo para listado'!$CD$151:$DC$151,0)),0)</f>
        <v>0</v>
      </c>
      <c r="R742" s="243">
        <f t="shared" ca="1" si="25"/>
        <v>0</v>
      </c>
      <c r="S742" s="249"/>
      <c r="T742" s="243">
        <f ca="1">+T743</f>
        <v>0</v>
      </c>
      <c r="U742" s="242">
        <f t="shared" si="26"/>
        <v>1</v>
      </c>
      <c r="V742" s="333" t="str">
        <f>+VLOOKUP(A742,bd_lista!$A$3:$E$590,5,FALSE)</f>
        <v>Gobiernos Autonomos Municipales</v>
      </c>
      <c r="W742" s="391" t="str">
        <f>+V742</f>
        <v>Gobiernos Autonomos Municipales</v>
      </c>
      <c r="X742" s="242">
        <f>+VLOOKUP(A742,[4]Sheet1!$A$13:$D$744,4,FALSE)</f>
        <v>0</v>
      </c>
      <c r="Y742" s="242" t="e">
        <f>+VLOOKUP(X742,bd_lista!$A$3:$C$590,3,FALSE)</f>
        <v>#N/A</v>
      </c>
      <c r="Z742" s="294">
        <f>+X742</f>
        <v>0</v>
      </c>
      <c r="AA742" s="295" t="e">
        <f>+Y742</f>
        <v>#N/A</v>
      </c>
    </row>
    <row r="743" spans="1:27" customFormat="1" ht="15" hidden="1" customHeight="1">
      <c r="A743" s="32">
        <v>1337</v>
      </c>
      <c r="B743" s="388"/>
      <c r="C743" s="247" t="str">
        <f>+VLOOKUP(A743,bd_lista!$A$3:$C$590,3,FALSE)</f>
        <v>Gobierno Autónomo Municipal de Vacas</v>
      </c>
      <c r="D743" s="390"/>
      <c r="E743" s="244" t="s">
        <v>1305</v>
      </c>
      <c r="F743" s="243">
        <f ca="1">+IFERROR(INDEX('Hoja de Trabajo para listado'!$A$155:$Z$1048576,MATCH($A743,'Hoja de Trabajo para listado'!$A$155:$A$1048576,0),MATCH((CUADRO!F$5&amp;$E743),'Hoja de Trabajo para listado'!$A$151:$Z$151,0)),0)+IFERROR(INDEX('Hoja de Trabajo para listado'!$AB$155:$BA$1048576,MATCH($A743,'Hoja de Trabajo para listado'!$AB$155:$AB$1048576,0),MATCH((CUADRO!F$5&amp;$E743),'Hoja de Trabajo para listado'!$AB$151:$BA$151,0)),0)+IFERROR(INDEX('Hoja de Trabajo para listado'!$BC$155:$CB$1048576,MATCH($A743,'Hoja de Trabajo para listado'!$BC$155:$BC$1048576,0),MATCH((CUADRO!F$5&amp;$E743),'Hoja de Trabajo para listado'!$BC$151:$CB$151,0)),0)+IFERROR(INDEX('Hoja de Trabajo para listado'!$DE$153:$DG$274,MATCH($A743,'Hoja de Trabajo para listado'!$DE$153:$DE$1048576,0),MATCH((CUADRO!F$5&amp;$E743),'Hoja de Trabajo para listado'!$DE$151:$DG$151,0)),0)+IFERROR(INDEX('Hoja de Trabajo para listado'!$CD$155:$DC$1048576,MATCH($A743,'Hoja de Trabajo para listado'!$CD$155:$CD$1048576,0),MATCH((CUADRO!F$5&amp;$E743),'Hoja de Trabajo para listado'!$CD$151:$DC$151,0)),0)</f>
        <v>0</v>
      </c>
      <c r="G743" s="243">
        <f ca="1">+IFERROR(INDEX('Hoja de Trabajo para listado'!$A$155:$Z$1048576,MATCH($A743,'Hoja de Trabajo para listado'!$A$155:$A$1048576,0),MATCH((CUADRO!G$5&amp;$E743),'Hoja de Trabajo para listado'!$A$151:$Z$151,0)),0)+IFERROR(INDEX('Hoja de Trabajo para listado'!$AB$155:$BA$1048576,MATCH($A743,'Hoja de Trabajo para listado'!$AB$155:$AB$1048576,0),MATCH((CUADRO!G$5&amp;$E743),'Hoja de Trabajo para listado'!$AB$151:$BA$151,0)),0)+IFERROR(INDEX('Hoja de Trabajo para listado'!$BC$155:$CB$1048576,MATCH($A743,'Hoja de Trabajo para listado'!$BC$155:$BC$1048576,0),MATCH((CUADRO!G$5&amp;$E743),'Hoja de Trabajo para listado'!$BC$151:$CB$151,0)),0)+IFERROR(INDEX('Hoja de Trabajo para listado'!$DE$153:$DG$274,MATCH($A743,'Hoja de Trabajo para listado'!$DE$153:$DE$1048576,0),MATCH((CUADRO!G$5&amp;$E743),'Hoja de Trabajo para listado'!$DE$151:$DG$151,0)),0)+IFERROR(INDEX('Hoja de Trabajo para listado'!$CD$155:$DC$1048576,MATCH($A743,'Hoja de Trabajo para listado'!$CD$155:$CD$1048576,0),MATCH((CUADRO!G$5&amp;$E743),'Hoja de Trabajo para listado'!$CD$151:$DC$151,0)),0)</f>
        <v>0</v>
      </c>
      <c r="H743" s="243">
        <f ca="1">+IFERROR(INDEX('Hoja de Trabajo para listado'!$A$155:$Z$1048576,MATCH($A743,'Hoja de Trabajo para listado'!$A$155:$A$1048576,0),MATCH((CUADRO!H$5&amp;$E743),'Hoja de Trabajo para listado'!$A$151:$Z$151,0)),0)+IFERROR(INDEX('Hoja de Trabajo para listado'!$AB$155:$BA$1048576,MATCH($A743,'Hoja de Trabajo para listado'!$AB$155:$AB$1048576,0),MATCH((CUADRO!H$5&amp;$E743),'Hoja de Trabajo para listado'!$AB$151:$BA$151,0)),0)+IFERROR(INDEX('Hoja de Trabajo para listado'!$BC$155:$CB$1048576,MATCH($A743,'Hoja de Trabajo para listado'!$BC$155:$BC$1048576,0),MATCH((CUADRO!H$5&amp;$E743),'Hoja de Trabajo para listado'!$BC$151:$CB$151,0)),0)+IFERROR(INDEX('Hoja de Trabajo para listado'!$DE$153:$DG$274,MATCH($A743,'Hoja de Trabajo para listado'!$DE$153:$DE$1048576,0),MATCH((CUADRO!H$5&amp;$E743),'Hoja de Trabajo para listado'!$DE$151:$DG$151,0)),0)+IFERROR(INDEX('Hoja de Trabajo para listado'!$CD$155:$DC$1048576,MATCH($A743,'Hoja de Trabajo para listado'!$CD$155:$CD$1048576,0),MATCH((CUADRO!H$5&amp;$E743),'Hoja de Trabajo para listado'!$CD$151:$DC$151,0)),0)</f>
        <v>0</v>
      </c>
      <c r="I743" s="243">
        <f ca="1">+IFERROR(INDEX('Hoja de Trabajo para listado'!$A$155:$Z$1048576,MATCH($A743,'Hoja de Trabajo para listado'!$A$155:$A$1048576,0),MATCH((CUADRO!I$5&amp;$E743),'Hoja de Trabajo para listado'!$A$151:$Z$151,0)),0)+IFERROR(INDEX('Hoja de Trabajo para listado'!$AB$155:$BA$1048576,MATCH($A743,'Hoja de Trabajo para listado'!$AB$155:$AB$1048576,0),MATCH((CUADRO!I$5&amp;$E743),'Hoja de Trabajo para listado'!$AB$151:$BA$151,0)),0)+IFERROR(INDEX('Hoja de Trabajo para listado'!$BC$155:$CB$1048576,MATCH($A743,'Hoja de Trabajo para listado'!$BC$155:$BC$1048576,0),MATCH((CUADRO!I$5&amp;$E743),'Hoja de Trabajo para listado'!$BC$151:$CB$151,0)),0)+IFERROR(INDEX('Hoja de Trabajo para listado'!$DE$153:$DG$274,MATCH($A743,'Hoja de Trabajo para listado'!$DE$153:$DE$1048576,0),MATCH((CUADRO!I$5&amp;$E743),'Hoja de Trabajo para listado'!$DE$151:$DG$151,0)),0)+IFERROR(INDEX('Hoja de Trabajo para listado'!$CD$155:$DC$1048576,MATCH($A743,'Hoja de Trabajo para listado'!$CD$155:$CD$1048576,0),MATCH((CUADRO!I$5&amp;$E743),'Hoja de Trabajo para listado'!$CD$151:$DC$151,0)),0)</f>
        <v>0</v>
      </c>
      <c r="J743" s="243">
        <f ca="1">+IFERROR(INDEX('Hoja de Trabajo para listado'!$A$155:$Z$1048576,MATCH($A743,'Hoja de Trabajo para listado'!$A$155:$A$1048576,0),MATCH((CUADRO!J$5&amp;$E743),'Hoja de Trabajo para listado'!$A$151:$Z$151,0)),0)+IFERROR(INDEX('Hoja de Trabajo para listado'!$AB$155:$BA$1048576,MATCH($A743,'Hoja de Trabajo para listado'!$AB$155:$AB$1048576,0),MATCH((CUADRO!J$5&amp;$E743),'Hoja de Trabajo para listado'!$AB$151:$BA$151,0)),0)+IFERROR(INDEX('Hoja de Trabajo para listado'!$BC$155:$CB$1048576,MATCH($A743,'Hoja de Trabajo para listado'!$BC$155:$BC$1048576,0),MATCH((CUADRO!J$5&amp;$E743),'Hoja de Trabajo para listado'!$BC$151:$CB$151,0)),0)+IFERROR(INDEX('Hoja de Trabajo para listado'!$DE$153:$DG$274,MATCH($A743,'Hoja de Trabajo para listado'!$DE$153:$DE$1048576,0),MATCH((CUADRO!J$5&amp;$E743),'Hoja de Trabajo para listado'!$DE$151:$DG$151,0)),0)+IFERROR(INDEX('Hoja de Trabajo para listado'!$CD$155:$DC$1048576,MATCH($A743,'Hoja de Trabajo para listado'!$CD$155:$CD$1048576,0),MATCH((CUADRO!J$5&amp;$E743),'Hoja de Trabajo para listado'!$CD$151:$DC$151,0)),0)</f>
        <v>0</v>
      </c>
      <c r="K743" s="243">
        <f ca="1">+IFERROR(INDEX('Hoja de Trabajo para listado'!$A$155:$Z$1048576,MATCH($A743,'Hoja de Trabajo para listado'!$A$155:$A$1048576,0),MATCH((CUADRO!K$5&amp;$E743),'Hoja de Trabajo para listado'!$A$151:$Z$151,0)),0)+IFERROR(INDEX('Hoja de Trabajo para listado'!$AB$155:$BA$1048576,MATCH($A743,'Hoja de Trabajo para listado'!$AB$155:$AB$1048576,0),MATCH((CUADRO!K$5&amp;$E743),'Hoja de Trabajo para listado'!$AB$151:$BA$151,0)),0)+IFERROR(INDEX('Hoja de Trabajo para listado'!$BC$155:$CB$1048576,MATCH($A743,'Hoja de Trabajo para listado'!$BC$155:$BC$1048576,0),MATCH((CUADRO!K$5&amp;$E743),'Hoja de Trabajo para listado'!$BC$151:$CB$151,0)),0)+IFERROR(INDEX('Hoja de Trabajo para listado'!$DE$153:$DG$274,MATCH($A743,'Hoja de Trabajo para listado'!$DE$153:$DE$1048576,0),MATCH((CUADRO!K$5&amp;$E743),'Hoja de Trabajo para listado'!$DE$151:$DG$151,0)),0)+IFERROR(INDEX('Hoja de Trabajo para listado'!$CD$155:$DC$1048576,MATCH($A743,'Hoja de Trabajo para listado'!$CD$155:$CD$1048576,0),MATCH((CUADRO!K$5&amp;$E743),'Hoja de Trabajo para listado'!$CD$151:$DC$151,0)),0)</f>
        <v>0</v>
      </c>
      <c r="L743" s="243">
        <f ca="1">+IFERROR(INDEX('Hoja de Trabajo para listado'!$A$155:$Z$1048576,MATCH($A743,'Hoja de Trabajo para listado'!$A$155:$A$1048576,0),MATCH((CUADRO!L$5&amp;$E743),'Hoja de Trabajo para listado'!$A$151:$Z$151,0)),0)+IFERROR(INDEX('Hoja de Trabajo para listado'!$AB$155:$BA$1048576,MATCH($A743,'Hoja de Trabajo para listado'!$AB$155:$AB$1048576,0),MATCH((CUADRO!L$5&amp;$E743),'Hoja de Trabajo para listado'!$AB$151:$BA$151,0)),0)+IFERROR(INDEX('Hoja de Trabajo para listado'!$BC$155:$CB$1048576,MATCH($A743,'Hoja de Trabajo para listado'!$BC$155:$BC$1048576,0),MATCH((CUADRO!L$5&amp;$E743),'Hoja de Trabajo para listado'!$BC$151:$CB$151,0)),0)+IFERROR(INDEX('Hoja de Trabajo para listado'!$DE$153:$DG$274,MATCH($A743,'Hoja de Trabajo para listado'!$DE$153:$DE$1048576,0),MATCH((CUADRO!L$5&amp;$E743),'Hoja de Trabajo para listado'!$DE$151:$DG$151,0)),0)+IFERROR(INDEX('Hoja de Trabajo para listado'!$CD$155:$DC$1048576,MATCH($A743,'Hoja de Trabajo para listado'!$CD$155:$CD$1048576,0),MATCH((CUADRO!L$5&amp;$E743),'Hoja de Trabajo para listado'!$CD$151:$DC$151,0)),0)</f>
        <v>0</v>
      </c>
      <c r="M743" s="243">
        <f ca="1">+IFERROR(INDEX('Hoja de Trabajo para listado'!$A$155:$Z$1048576,MATCH($A743,'Hoja de Trabajo para listado'!$A$155:$A$1048576,0),MATCH((CUADRO!M$5&amp;$E743),'Hoja de Trabajo para listado'!$A$151:$Z$151,0)),0)+IFERROR(INDEX('Hoja de Trabajo para listado'!$AB$155:$BA$1048576,MATCH($A743,'Hoja de Trabajo para listado'!$AB$155:$AB$1048576,0),MATCH((CUADRO!M$5&amp;$E743),'Hoja de Trabajo para listado'!$AB$151:$BA$151,0)),0)+IFERROR(INDEX('Hoja de Trabajo para listado'!$BC$155:$CB$1048576,MATCH($A743,'Hoja de Trabajo para listado'!$BC$155:$BC$1048576,0),MATCH((CUADRO!M$5&amp;$E743),'Hoja de Trabajo para listado'!$BC$151:$CB$151,0)),0)+IFERROR(INDEX('Hoja de Trabajo para listado'!$DE$153:$DG$274,MATCH($A743,'Hoja de Trabajo para listado'!$DE$153:$DE$1048576,0),MATCH((CUADRO!M$5&amp;$E743),'Hoja de Trabajo para listado'!$DE$151:$DG$151,0)),0)+IFERROR(INDEX('Hoja de Trabajo para listado'!$CD$155:$DC$1048576,MATCH($A743,'Hoja de Trabajo para listado'!$CD$155:$CD$1048576,0),MATCH((CUADRO!M$5&amp;$E743),'Hoja de Trabajo para listado'!$CD$151:$DC$151,0)),0)</f>
        <v>0</v>
      </c>
      <c r="N743" s="243">
        <f ca="1">+IFERROR(INDEX('Hoja de Trabajo para listado'!$A$155:$Z$1048576,MATCH($A743,'Hoja de Trabajo para listado'!$A$155:$A$1048576,0),MATCH((CUADRO!N$5&amp;$E743),'Hoja de Trabajo para listado'!$A$151:$Z$151,0)),0)+IFERROR(INDEX('Hoja de Trabajo para listado'!$AB$155:$BA$1048576,MATCH($A743,'Hoja de Trabajo para listado'!$AB$155:$AB$1048576,0),MATCH((CUADRO!N$5&amp;$E743),'Hoja de Trabajo para listado'!$AB$151:$BA$151,0)),0)+IFERROR(INDEX('Hoja de Trabajo para listado'!$BC$155:$CB$1048576,MATCH($A743,'Hoja de Trabajo para listado'!$BC$155:$BC$1048576,0),MATCH((CUADRO!N$5&amp;$E743),'Hoja de Trabajo para listado'!$BC$151:$CB$151,0)),0)+IFERROR(INDEX('Hoja de Trabajo para listado'!$DE$153:$DG$274,MATCH($A743,'Hoja de Trabajo para listado'!$DE$153:$DE$1048576,0),MATCH((CUADRO!N$5&amp;$E743),'Hoja de Trabajo para listado'!$DE$151:$DG$151,0)),0)+IFERROR(INDEX('Hoja de Trabajo para listado'!$CD$155:$DC$1048576,MATCH($A743,'Hoja de Trabajo para listado'!$CD$155:$CD$1048576,0),MATCH((CUADRO!N$5&amp;$E743),'Hoja de Trabajo para listado'!$CD$151:$DC$151,0)),0)</f>
        <v>0</v>
      </c>
      <c r="O743" s="243">
        <f ca="1">+IFERROR(INDEX('Hoja de Trabajo para listado'!$A$155:$Z$1048576,MATCH($A743,'Hoja de Trabajo para listado'!$A$155:$A$1048576,0),MATCH((CUADRO!O$5&amp;$E743),'Hoja de Trabajo para listado'!$A$151:$Z$151,0)),0)+IFERROR(INDEX('Hoja de Trabajo para listado'!$AB$155:$BA$1048576,MATCH($A743,'Hoja de Trabajo para listado'!$AB$155:$AB$1048576,0),MATCH((CUADRO!O$5&amp;$E743),'Hoja de Trabajo para listado'!$AB$151:$BA$151,0)),0)+IFERROR(INDEX('Hoja de Trabajo para listado'!$BC$155:$CB$1048576,MATCH($A743,'Hoja de Trabajo para listado'!$BC$155:$BC$1048576,0),MATCH((CUADRO!O$5&amp;$E743),'Hoja de Trabajo para listado'!$BC$151:$CB$151,0)),0)+IFERROR(INDEX('Hoja de Trabajo para listado'!$DE$153:$DG$274,MATCH($A743,'Hoja de Trabajo para listado'!$DE$153:$DE$1048576,0),MATCH((CUADRO!O$5&amp;$E743),'Hoja de Trabajo para listado'!$DE$151:$DG$151,0)),0)+IFERROR(INDEX('Hoja de Trabajo para listado'!$CD$155:$DC$1048576,MATCH($A743,'Hoja de Trabajo para listado'!$CD$155:$CD$1048576,0),MATCH((CUADRO!O$5&amp;$E743),'Hoja de Trabajo para listado'!$CD$151:$DC$151,0)),0)</f>
        <v>0</v>
      </c>
      <c r="P743" s="243">
        <f ca="1">+IFERROR(INDEX('Hoja de Trabajo para listado'!$A$155:$Z$1048576,MATCH($A743,'Hoja de Trabajo para listado'!$A$155:$A$1048576,0),MATCH((CUADRO!P$5&amp;$E743),'Hoja de Trabajo para listado'!$A$151:$Z$151,0)),0)+IFERROR(INDEX('Hoja de Trabajo para listado'!$AB$155:$BA$1048576,MATCH($A743,'Hoja de Trabajo para listado'!$AB$155:$AB$1048576,0),MATCH((CUADRO!P$5&amp;$E743),'Hoja de Trabajo para listado'!$AB$151:$BA$151,0)),0)+IFERROR(INDEX('Hoja de Trabajo para listado'!$BC$155:$CB$1048576,MATCH($A743,'Hoja de Trabajo para listado'!$BC$155:$BC$1048576,0),MATCH((CUADRO!P$5&amp;$E743),'Hoja de Trabajo para listado'!$BC$151:$CB$151,0)),0)+IFERROR(INDEX('Hoja de Trabajo para listado'!$DE$153:$DG$274,MATCH($A743,'Hoja de Trabajo para listado'!$DE$153:$DE$1048576,0),MATCH((CUADRO!P$5&amp;$E743),'Hoja de Trabajo para listado'!$DE$151:$DG$151,0)),0)+IFERROR(INDEX('Hoja de Trabajo para listado'!$CD$155:$DC$1048576,MATCH($A743,'Hoja de Trabajo para listado'!$CD$155:$CD$1048576,0),MATCH((CUADRO!P$5&amp;$E743),'Hoja de Trabajo para listado'!$CD$151:$DC$151,0)),0)</f>
        <v>0</v>
      </c>
      <c r="Q743" s="243">
        <f ca="1">+IFERROR(INDEX('Hoja de Trabajo para listado'!$A$155:$Z$1048576,MATCH($A743,'Hoja de Trabajo para listado'!$A$155:$A$1048576,0),MATCH((CUADRO!Q$5&amp;$E743),'Hoja de Trabajo para listado'!$A$151:$Z$151,0)),0)+IFERROR(INDEX('Hoja de Trabajo para listado'!$AB$155:$BA$1048576,MATCH($A743,'Hoja de Trabajo para listado'!$AB$155:$AB$1048576,0),MATCH((CUADRO!Q$5&amp;$E743),'Hoja de Trabajo para listado'!$AB$151:$BA$151,0)),0)+IFERROR(INDEX('Hoja de Trabajo para listado'!$BC$155:$CB$1048576,MATCH($A743,'Hoja de Trabajo para listado'!$BC$155:$BC$1048576,0),MATCH((CUADRO!Q$5&amp;$E743),'Hoja de Trabajo para listado'!$BC$151:$CB$151,0)),0)+IFERROR(INDEX('Hoja de Trabajo para listado'!$DE$153:$DG$274,MATCH($A743,'Hoja de Trabajo para listado'!$DE$153:$DE$1048576,0),MATCH((CUADRO!Q$5&amp;$E743),'Hoja de Trabajo para listado'!$DE$151:$DG$151,0)),0)+IFERROR(INDEX('Hoja de Trabajo para listado'!$CD$155:$DC$1048576,MATCH($A743,'Hoja de Trabajo para listado'!$CD$155:$CD$1048576,0),MATCH((CUADRO!Q$5&amp;$E743),'Hoja de Trabajo para listado'!$CD$151:$DC$151,0)),0)</f>
        <v>0</v>
      </c>
      <c r="R743" s="243">
        <f t="shared" ca="1" si="25"/>
        <v>0</v>
      </c>
      <c r="S743" s="249">
        <f ca="1">+R742+R743</f>
        <v>0</v>
      </c>
      <c r="T743" s="243">
        <f ca="1">+S743</f>
        <v>0</v>
      </c>
      <c r="U743" s="242">
        <f t="shared" si="26"/>
        <v>2</v>
      </c>
      <c r="V743" s="333" t="str">
        <f>+VLOOKUP(A743,bd_lista!$A$3:$E$590,5,FALSE)</f>
        <v>Gobiernos Autonomos Municipales</v>
      </c>
      <c r="W743" s="392"/>
      <c r="X743" s="242">
        <f>+VLOOKUP(A743,[4]Sheet1!$A$13:$D$744,4,FALSE)</f>
        <v>0</v>
      </c>
      <c r="Y743" s="242" t="e">
        <f>+VLOOKUP(X743,bd_lista!$A$3:$C$590,3,FALSE)</f>
        <v>#N/A</v>
      </c>
      <c r="Z743" s="292"/>
      <c r="AA743" s="293"/>
    </row>
    <row r="744" spans="1:27" customFormat="1" ht="15" hidden="1" customHeight="1">
      <c r="A744" s="32">
        <v>1338</v>
      </c>
      <c r="B744" s="387">
        <f>+A744</f>
        <v>1338</v>
      </c>
      <c r="C744" s="247" t="str">
        <f>+VLOOKUP(A744,bd_lista!$A$3:$C$590,3,FALSE)</f>
        <v>Gobierno Autónomo Municipal de Arque</v>
      </c>
      <c r="D744" s="389" t="str">
        <f>+C744</f>
        <v>Gobierno Autónomo Municipal de Arque</v>
      </c>
      <c r="E744" s="242" t="s">
        <v>1304</v>
      </c>
      <c r="F744" s="243">
        <f ca="1">+IFERROR(INDEX('Hoja de Trabajo para listado'!$A$155:$Z$1048576,MATCH($A744,'Hoja de Trabajo para listado'!$A$155:$A$1048576,0),MATCH((CUADRO!F$5&amp;$E744),'Hoja de Trabajo para listado'!$A$151:$Z$151,0)),0)+IFERROR(INDEX('Hoja de Trabajo para listado'!$AB$155:$BA$1048576,MATCH($A744,'Hoja de Trabajo para listado'!$AB$155:$AB$1048576,0),MATCH((CUADRO!F$5&amp;$E744),'Hoja de Trabajo para listado'!$AB$151:$BA$151,0)),0)+IFERROR(INDEX('Hoja de Trabajo para listado'!$BC$155:$CB$1048576,MATCH($A744,'Hoja de Trabajo para listado'!$BC$155:$BC$1048576,0),MATCH((CUADRO!F$5&amp;$E744),'Hoja de Trabajo para listado'!$BC$151:$CB$151,0)),0)+IFERROR(INDEX('Hoja de Trabajo para listado'!$DE$153:$DG$274,MATCH($A744,'Hoja de Trabajo para listado'!$DE$153:$DE$1048576,0),MATCH((CUADRO!F$5&amp;$E744),'Hoja de Trabajo para listado'!$DE$151:$DG$151,0)),0)+IFERROR(INDEX('Hoja de Trabajo para listado'!$CD$155:$DC$1048576,MATCH($A744,'Hoja de Trabajo para listado'!$CD$155:$CD$1048576,0),MATCH((CUADRO!F$5&amp;$E744),'Hoja de Trabajo para listado'!$CD$151:$DC$151,0)),0)</f>
        <v>0</v>
      </c>
      <c r="G744" s="243">
        <f ca="1">+IFERROR(INDEX('Hoja de Trabajo para listado'!$A$155:$Z$1048576,MATCH($A744,'Hoja de Trabajo para listado'!$A$155:$A$1048576,0),MATCH((CUADRO!G$5&amp;$E744),'Hoja de Trabajo para listado'!$A$151:$Z$151,0)),0)+IFERROR(INDEX('Hoja de Trabajo para listado'!$AB$155:$BA$1048576,MATCH($A744,'Hoja de Trabajo para listado'!$AB$155:$AB$1048576,0),MATCH((CUADRO!G$5&amp;$E744),'Hoja de Trabajo para listado'!$AB$151:$BA$151,0)),0)+IFERROR(INDEX('Hoja de Trabajo para listado'!$BC$155:$CB$1048576,MATCH($A744,'Hoja de Trabajo para listado'!$BC$155:$BC$1048576,0),MATCH((CUADRO!G$5&amp;$E744),'Hoja de Trabajo para listado'!$BC$151:$CB$151,0)),0)+IFERROR(INDEX('Hoja de Trabajo para listado'!$DE$153:$DG$274,MATCH($A744,'Hoja de Trabajo para listado'!$DE$153:$DE$1048576,0),MATCH((CUADRO!G$5&amp;$E744),'Hoja de Trabajo para listado'!$DE$151:$DG$151,0)),0)+IFERROR(INDEX('Hoja de Trabajo para listado'!$CD$155:$DC$1048576,MATCH($A744,'Hoja de Trabajo para listado'!$CD$155:$CD$1048576,0),MATCH((CUADRO!G$5&amp;$E744),'Hoja de Trabajo para listado'!$CD$151:$DC$151,0)),0)</f>
        <v>0</v>
      </c>
      <c r="H744" s="243">
        <f ca="1">+IFERROR(INDEX('Hoja de Trabajo para listado'!$A$155:$Z$1048576,MATCH($A744,'Hoja de Trabajo para listado'!$A$155:$A$1048576,0),MATCH((CUADRO!H$5&amp;$E744),'Hoja de Trabajo para listado'!$A$151:$Z$151,0)),0)+IFERROR(INDEX('Hoja de Trabajo para listado'!$AB$155:$BA$1048576,MATCH($A744,'Hoja de Trabajo para listado'!$AB$155:$AB$1048576,0),MATCH((CUADRO!H$5&amp;$E744),'Hoja de Trabajo para listado'!$AB$151:$BA$151,0)),0)+IFERROR(INDEX('Hoja de Trabajo para listado'!$BC$155:$CB$1048576,MATCH($A744,'Hoja de Trabajo para listado'!$BC$155:$BC$1048576,0),MATCH((CUADRO!H$5&amp;$E744),'Hoja de Trabajo para listado'!$BC$151:$CB$151,0)),0)+IFERROR(INDEX('Hoja de Trabajo para listado'!$DE$153:$DG$274,MATCH($A744,'Hoja de Trabajo para listado'!$DE$153:$DE$1048576,0),MATCH((CUADRO!H$5&amp;$E744),'Hoja de Trabajo para listado'!$DE$151:$DG$151,0)),0)+IFERROR(INDEX('Hoja de Trabajo para listado'!$CD$155:$DC$1048576,MATCH($A744,'Hoja de Trabajo para listado'!$CD$155:$CD$1048576,0),MATCH((CUADRO!H$5&amp;$E744),'Hoja de Trabajo para listado'!$CD$151:$DC$151,0)),0)</f>
        <v>0</v>
      </c>
      <c r="I744" s="243">
        <f ca="1">+IFERROR(INDEX('Hoja de Trabajo para listado'!$A$155:$Z$1048576,MATCH($A744,'Hoja de Trabajo para listado'!$A$155:$A$1048576,0),MATCH((CUADRO!I$5&amp;$E744),'Hoja de Trabajo para listado'!$A$151:$Z$151,0)),0)+IFERROR(INDEX('Hoja de Trabajo para listado'!$AB$155:$BA$1048576,MATCH($A744,'Hoja de Trabajo para listado'!$AB$155:$AB$1048576,0),MATCH((CUADRO!I$5&amp;$E744),'Hoja de Trabajo para listado'!$AB$151:$BA$151,0)),0)+IFERROR(INDEX('Hoja de Trabajo para listado'!$BC$155:$CB$1048576,MATCH($A744,'Hoja de Trabajo para listado'!$BC$155:$BC$1048576,0),MATCH((CUADRO!I$5&amp;$E744),'Hoja de Trabajo para listado'!$BC$151:$CB$151,0)),0)+IFERROR(INDEX('Hoja de Trabajo para listado'!$DE$153:$DG$274,MATCH($A744,'Hoja de Trabajo para listado'!$DE$153:$DE$1048576,0),MATCH((CUADRO!I$5&amp;$E744),'Hoja de Trabajo para listado'!$DE$151:$DG$151,0)),0)+IFERROR(INDEX('Hoja de Trabajo para listado'!$CD$155:$DC$1048576,MATCH($A744,'Hoja de Trabajo para listado'!$CD$155:$CD$1048576,0),MATCH((CUADRO!I$5&amp;$E744),'Hoja de Trabajo para listado'!$CD$151:$DC$151,0)),0)</f>
        <v>0</v>
      </c>
      <c r="J744" s="243">
        <f ca="1">+IFERROR(INDEX('Hoja de Trabajo para listado'!$A$155:$Z$1048576,MATCH($A744,'Hoja de Trabajo para listado'!$A$155:$A$1048576,0),MATCH((CUADRO!J$5&amp;$E744),'Hoja de Trabajo para listado'!$A$151:$Z$151,0)),0)+IFERROR(INDEX('Hoja de Trabajo para listado'!$AB$155:$BA$1048576,MATCH($A744,'Hoja de Trabajo para listado'!$AB$155:$AB$1048576,0),MATCH((CUADRO!J$5&amp;$E744),'Hoja de Trabajo para listado'!$AB$151:$BA$151,0)),0)+IFERROR(INDEX('Hoja de Trabajo para listado'!$BC$155:$CB$1048576,MATCH($A744,'Hoja de Trabajo para listado'!$BC$155:$BC$1048576,0),MATCH((CUADRO!J$5&amp;$E744),'Hoja de Trabajo para listado'!$BC$151:$CB$151,0)),0)+IFERROR(INDEX('Hoja de Trabajo para listado'!$DE$153:$DG$274,MATCH($A744,'Hoja de Trabajo para listado'!$DE$153:$DE$1048576,0),MATCH((CUADRO!J$5&amp;$E744),'Hoja de Trabajo para listado'!$DE$151:$DG$151,0)),0)+IFERROR(INDEX('Hoja de Trabajo para listado'!$CD$155:$DC$1048576,MATCH($A744,'Hoja de Trabajo para listado'!$CD$155:$CD$1048576,0),MATCH((CUADRO!J$5&amp;$E744),'Hoja de Trabajo para listado'!$CD$151:$DC$151,0)),0)</f>
        <v>0</v>
      </c>
      <c r="K744" s="243">
        <f ca="1">+IFERROR(INDEX('Hoja de Trabajo para listado'!$A$155:$Z$1048576,MATCH($A744,'Hoja de Trabajo para listado'!$A$155:$A$1048576,0),MATCH((CUADRO!K$5&amp;$E744),'Hoja de Trabajo para listado'!$A$151:$Z$151,0)),0)+IFERROR(INDEX('Hoja de Trabajo para listado'!$AB$155:$BA$1048576,MATCH($A744,'Hoja de Trabajo para listado'!$AB$155:$AB$1048576,0),MATCH((CUADRO!K$5&amp;$E744),'Hoja de Trabajo para listado'!$AB$151:$BA$151,0)),0)+IFERROR(INDEX('Hoja de Trabajo para listado'!$BC$155:$CB$1048576,MATCH($A744,'Hoja de Trabajo para listado'!$BC$155:$BC$1048576,0),MATCH((CUADRO!K$5&amp;$E744),'Hoja de Trabajo para listado'!$BC$151:$CB$151,0)),0)+IFERROR(INDEX('Hoja de Trabajo para listado'!$DE$153:$DG$274,MATCH($A744,'Hoja de Trabajo para listado'!$DE$153:$DE$1048576,0),MATCH((CUADRO!K$5&amp;$E744),'Hoja de Trabajo para listado'!$DE$151:$DG$151,0)),0)+IFERROR(INDEX('Hoja de Trabajo para listado'!$CD$155:$DC$1048576,MATCH($A744,'Hoja de Trabajo para listado'!$CD$155:$CD$1048576,0),MATCH((CUADRO!K$5&amp;$E744),'Hoja de Trabajo para listado'!$CD$151:$DC$151,0)),0)</f>
        <v>0</v>
      </c>
      <c r="L744" s="243">
        <f ca="1">+IFERROR(INDEX('Hoja de Trabajo para listado'!$A$155:$Z$1048576,MATCH($A744,'Hoja de Trabajo para listado'!$A$155:$A$1048576,0),MATCH((CUADRO!L$5&amp;$E744),'Hoja de Trabajo para listado'!$A$151:$Z$151,0)),0)+IFERROR(INDEX('Hoja de Trabajo para listado'!$AB$155:$BA$1048576,MATCH($A744,'Hoja de Trabajo para listado'!$AB$155:$AB$1048576,0),MATCH((CUADRO!L$5&amp;$E744),'Hoja de Trabajo para listado'!$AB$151:$BA$151,0)),0)+IFERROR(INDEX('Hoja de Trabajo para listado'!$BC$155:$CB$1048576,MATCH($A744,'Hoja de Trabajo para listado'!$BC$155:$BC$1048576,0),MATCH((CUADRO!L$5&amp;$E744),'Hoja de Trabajo para listado'!$BC$151:$CB$151,0)),0)+IFERROR(INDEX('Hoja de Trabajo para listado'!$DE$153:$DG$274,MATCH($A744,'Hoja de Trabajo para listado'!$DE$153:$DE$1048576,0),MATCH((CUADRO!L$5&amp;$E744),'Hoja de Trabajo para listado'!$DE$151:$DG$151,0)),0)+IFERROR(INDEX('Hoja de Trabajo para listado'!$CD$155:$DC$1048576,MATCH($A744,'Hoja de Trabajo para listado'!$CD$155:$CD$1048576,0),MATCH((CUADRO!L$5&amp;$E744),'Hoja de Trabajo para listado'!$CD$151:$DC$151,0)),0)</f>
        <v>0</v>
      </c>
      <c r="M744" s="243">
        <f ca="1">+IFERROR(INDEX('Hoja de Trabajo para listado'!$A$155:$Z$1048576,MATCH($A744,'Hoja de Trabajo para listado'!$A$155:$A$1048576,0),MATCH((CUADRO!M$5&amp;$E744),'Hoja de Trabajo para listado'!$A$151:$Z$151,0)),0)+IFERROR(INDEX('Hoja de Trabajo para listado'!$AB$155:$BA$1048576,MATCH($A744,'Hoja de Trabajo para listado'!$AB$155:$AB$1048576,0),MATCH((CUADRO!M$5&amp;$E744),'Hoja de Trabajo para listado'!$AB$151:$BA$151,0)),0)+IFERROR(INDEX('Hoja de Trabajo para listado'!$BC$155:$CB$1048576,MATCH($A744,'Hoja de Trabajo para listado'!$BC$155:$BC$1048576,0),MATCH((CUADRO!M$5&amp;$E744),'Hoja de Trabajo para listado'!$BC$151:$CB$151,0)),0)+IFERROR(INDEX('Hoja de Trabajo para listado'!$DE$153:$DG$274,MATCH($A744,'Hoja de Trabajo para listado'!$DE$153:$DE$1048576,0),MATCH((CUADRO!M$5&amp;$E744),'Hoja de Trabajo para listado'!$DE$151:$DG$151,0)),0)+IFERROR(INDEX('Hoja de Trabajo para listado'!$CD$155:$DC$1048576,MATCH($A744,'Hoja de Trabajo para listado'!$CD$155:$CD$1048576,0),MATCH((CUADRO!M$5&amp;$E744),'Hoja de Trabajo para listado'!$CD$151:$DC$151,0)),0)</f>
        <v>0</v>
      </c>
      <c r="N744" s="243">
        <f ca="1">+IFERROR(INDEX('Hoja de Trabajo para listado'!$A$155:$Z$1048576,MATCH($A744,'Hoja de Trabajo para listado'!$A$155:$A$1048576,0),MATCH((CUADRO!N$5&amp;$E744),'Hoja de Trabajo para listado'!$A$151:$Z$151,0)),0)+IFERROR(INDEX('Hoja de Trabajo para listado'!$AB$155:$BA$1048576,MATCH($A744,'Hoja de Trabajo para listado'!$AB$155:$AB$1048576,0),MATCH((CUADRO!N$5&amp;$E744),'Hoja de Trabajo para listado'!$AB$151:$BA$151,0)),0)+IFERROR(INDEX('Hoja de Trabajo para listado'!$BC$155:$CB$1048576,MATCH($A744,'Hoja de Trabajo para listado'!$BC$155:$BC$1048576,0),MATCH((CUADRO!N$5&amp;$E744),'Hoja de Trabajo para listado'!$BC$151:$CB$151,0)),0)+IFERROR(INDEX('Hoja de Trabajo para listado'!$DE$153:$DG$274,MATCH($A744,'Hoja de Trabajo para listado'!$DE$153:$DE$1048576,0),MATCH((CUADRO!N$5&amp;$E744),'Hoja de Trabajo para listado'!$DE$151:$DG$151,0)),0)+IFERROR(INDEX('Hoja de Trabajo para listado'!$CD$155:$DC$1048576,MATCH($A744,'Hoja de Trabajo para listado'!$CD$155:$CD$1048576,0),MATCH((CUADRO!N$5&amp;$E744),'Hoja de Trabajo para listado'!$CD$151:$DC$151,0)),0)</f>
        <v>0</v>
      </c>
      <c r="O744" s="243">
        <f ca="1">+IFERROR(INDEX('Hoja de Trabajo para listado'!$A$155:$Z$1048576,MATCH($A744,'Hoja de Trabajo para listado'!$A$155:$A$1048576,0),MATCH((CUADRO!O$5&amp;$E744),'Hoja de Trabajo para listado'!$A$151:$Z$151,0)),0)+IFERROR(INDEX('Hoja de Trabajo para listado'!$AB$155:$BA$1048576,MATCH($A744,'Hoja de Trabajo para listado'!$AB$155:$AB$1048576,0),MATCH((CUADRO!O$5&amp;$E744),'Hoja de Trabajo para listado'!$AB$151:$BA$151,0)),0)+IFERROR(INDEX('Hoja de Trabajo para listado'!$BC$155:$CB$1048576,MATCH($A744,'Hoja de Trabajo para listado'!$BC$155:$BC$1048576,0),MATCH((CUADRO!O$5&amp;$E744),'Hoja de Trabajo para listado'!$BC$151:$CB$151,0)),0)+IFERROR(INDEX('Hoja de Trabajo para listado'!$DE$153:$DG$274,MATCH($A744,'Hoja de Trabajo para listado'!$DE$153:$DE$1048576,0),MATCH((CUADRO!O$5&amp;$E744),'Hoja de Trabajo para listado'!$DE$151:$DG$151,0)),0)+IFERROR(INDEX('Hoja de Trabajo para listado'!$CD$155:$DC$1048576,MATCH($A744,'Hoja de Trabajo para listado'!$CD$155:$CD$1048576,0),MATCH((CUADRO!O$5&amp;$E744),'Hoja de Trabajo para listado'!$CD$151:$DC$151,0)),0)</f>
        <v>0</v>
      </c>
      <c r="P744" s="243">
        <f ca="1">+IFERROR(INDEX('Hoja de Trabajo para listado'!$A$155:$Z$1048576,MATCH($A744,'Hoja de Trabajo para listado'!$A$155:$A$1048576,0),MATCH((CUADRO!P$5&amp;$E744),'Hoja de Trabajo para listado'!$A$151:$Z$151,0)),0)+IFERROR(INDEX('Hoja de Trabajo para listado'!$AB$155:$BA$1048576,MATCH($A744,'Hoja de Trabajo para listado'!$AB$155:$AB$1048576,0),MATCH((CUADRO!P$5&amp;$E744),'Hoja de Trabajo para listado'!$AB$151:$BA$151,0)),0)+IFERROR(INDEX('Hoja de Trabajo para listado'!$BC$155:$CB$1048576,MATCH($A744,'Hoja de Trabajo para listado'!$BC$155:$BC$1048576,0),MATCH((CUADRO!P$5&amp;$E744),'Hoja de Trabajo para listado'!$BC$151:$CB$151,0)),0)+IFERROR(INDEX('Hoja de Trabajo para listado'!$DE$153:$DG$274,MATCH($A744,'Hoja de Trabajo para listado'!$DE$153:$DE$1048576,0),MATCH((CUADRO!P$5&amp;$E744),'Hoja de Trabajo para listado'!$DE$151:$DG$151,0)),0)+IFERROR(INDEX('Hoja de Trabajo para listado'!$CD$155:$DC$1048576,MATCH($A744,'Hoja de Trabajo para listado'!$CD$155:$CD$1048576,0),MATCH((CUADRO!P$5&amp;$E744),'Hoja de Trabajo para listado'!$CD$151:$DC$151,0)),0)</f>
        <v>0</v>
      </c>
      <c r="Q744" s="243">
        <f ca="1">+IFERROR(INDEX('Hoja de Trabajo para listado'!$A$155:$Z$1048576,MATCH($A744,'Hoja de Trabajo para listado'!$A$155:$A$1048576,0),MATCH((CUADRO!Q$5&amp;$E744),'Hoja de Trabajo para listado'!$A$151:$Z$151,0)),0)+IFERROR(INDEX('Hoja de Trabajo para listado'!$AB$155:$BA$1048576,MATCH($A744,'Hoja de Trabajo para listado'!$AB$155:$AB$1048576,0),MATCH((CUADRO!Q$5&amp;$E744),'Hoja de Trabajo para listado'!$AB$151:$BA$151,0)),0)+IFERROR(INDEX('Hoja de Trabajo para listado'!$BC$155:$CB$1048576,MATCH($A744,'Hoja de Trabajo para listado'!$BC$155:$BC$1048576,0),MATCH((CUADRO!Q$5&amp;$E744),'Hoja de Trabajo para listado'!$BC$151:$CB$151,0)),0)+IFERROR(INDEX('Hoja de Trabajo para listado'!$DE$153:$DG$274,MATCH($A744,'Hoja de Trabajo para listado'!$DE$153:$DE$1048576,0),MATCH((CUADRO!Q$5&amp;$E744),'Hoja de Trabajo para listado'!$DE$151:$DG$151,0)),0)+IFERROR(INDEX('Hoja de Trabajo para listado'!$CD$155:$DC$1048576,MATCH($A744,'Hoja de Trabajo para listado'!$CD$155:$CD$1048576,0),MATCH((CUADRO!Q$5&amp;$E744),'Hoja de Trabajo para listado'!$CD$151:$DC$151,0)),0)</f>
        <v>0</v>
      </c>
      <c r="R744" s="243">
        <f t="shared" ca="1" si="25"/>
        <v>0</v>
      </c>
      <c r="S744" s="249"/>
      <c r="T744" s="243">
        <f ca="1">+T745</f>
        <v>0</v>
      </c>
      <c r="U744" s="242">
        <f t="shared" si="26"/>
        <v>1</v>
      </c>
      <c r="V744" s="333" t="str">
        <f>+VLOOKUP(A744,bd_lista!$A$3:$E$590,5,FALSE)</f>
        <v>Gobiernos Autonomos Municipales</v>
      </c>
      <c r="W744" s="391" t="str">
        <f>+V744</f>
        <v>Gobiernos Autonomos Municipales</v>
      </c>
      <c r="X744" s="242">
        <f>+VLOOKUP(A744,[4]Sheet1!$A$13:$D$744,4,FALSE)</f>
        <v>0</v>
      </c>
      <c r="Y744" s="242" t="e">
        <f>+VLOOKUP(X744,bd_lista!$A$3:$C$590,3,FALSE)</f>
        <v>#N/A</v>
      </c>
      <c r="Z744" s="294">
        <f>+X744</f>
        <v>0</v>
      </c>
      <c r="AA744" s="295" t="e">
        <f>+Y744</f>
        <v>#N/A</v>
      </c>
    </row>
    <row r="745" spans="1:27" customFormat="1" ht="15" hidden="1" customHeight="1">
      <c r="A745" s="32">
        <v>1338</v>
      </c>
      <c r="B745" s="388"/>
      <c r="C745" s="247" t="str">
        <f>+VLOOKUP(A745,bd_lista!$A$3:$C$590,3,FALSE)</f>
        <v>Gobierno Autónomo Municipal de Arque</v>
      </c>
      <c r="D745" s="390"/>
      <c r="E745" s="244" t="s">
        <v>1305</v>
      </c>
      <c r="F745" s="243">
        <f ca="1">+IFERROR(INDEX('Hoja de Trabajo para listado'!$A$155:$Z$1048576,MATCH($A745,'Hoja de Trabajo para listado'!$A$155:$A$1048576,0),MATCH((CUADRO!F$5&amp;$E745),'Hoja de Trabajo para listado'!$A$151:$Z$151,0)),0)+IFERROR(INDEX('Hoja de Trabajo para listado'!$AB$155:$BA$1048576,MATCH($A745,'Hoja de Trabajo para listado'!$AB$155:$AB$1048576,0),MATCH((CUADRO!F$5&amp;$E745),'Hoja de Trabajo para listado'!$AB$151:$BA$151,0)),0)+IFERROR(INDEX('Hoja de Trabajo para listado'!$BC$155:$CB$1048576,MATCH($A745,'Hoja de Trabajo para listado'!$BC$155:$BC$1048576,0),MATCH((CUADRO!F$5&amp;$E745),'Hoja de Trabajo para listado'!$BC$151:$CB$151,0)),0)+IFERROR(INDEX('Hoja de Trabajo para listado'!$DE$153:$DG$274,MATCH($A745,'Hoja de Trabajo para listado'!$DE$153:$DE$1048576,0),MATCH((CUADRO!F$5&amp;$E745),'Hoja de Trabajo para listado'!$DE$151:$DG$151,0)),0)+IFERROR(INDEX('Hoja de Trabajo para listado'!$CD$155:$DC$1048576,MATCH($A745,'Hoja de Trabajo para listado'!$CD$155:$CD$1048576,0),MATCH((CUADRO!F$5&amp;$E745),'Hoja de Trabajo para listado'!$CD$151:$DC$151,0)),0)</f>
        <v>0</v>
      </c>
      <c r="G745" s="243">
        <f ca="1">+IFERROR(INDEX('Hoja de Trabajo para listado'!$A$155:$Z$1048576,MATCH($A745,'Hoja de Trabajo para listado'!$A$155:$A$1048576,0),MATCH((CUADRO!G$5&amp;$E745),'Hoja de Trabajo para listado'!$A$151:$Z$151,0)),0)+IFERROR(INDEX('Hoja de Trabajo para listado'!$AB$155:$BA$1048576,MATCH($A745,'Hoja de Trabajo para listado'!$AB$155:$AB$1048576,0),MATCH((CUADRO!G$5&amp;$E745),'Hoja de Trabajo para listado'!$AB$151:$BA$151,0)),0)+IFERROR(INDEX('Hoja de Trabajo para listado'!$BC$155:$CB$1048576,MATCH($A745,'Hoja de Trabajo para listado'!$BC$155:$BC$1048576,0),MATCH((CUADRO!G$5&amp;$E745),'Hoja de Trabajo para listado'!$BC$151:$CB$151,0)),0)+IFERROR(INDEX('Hoja de Trabajo para listado'!$DE$153:$DG$274,MATCH($A745,'Hoja de Trabajo para listado'!$DE$153:$DE$1048576,0),MATCH((CUADRO!G$5&amp;$E745),'Hoja de Trabajo para listado'!$DE$151:$DG$151,0)),0)+IFERROR(INDEX('Hoja de Trabajo para listado'!$CD$155:$DC$1048576,MATCH($A745,'Hoja de Trabajo para listado'!$CD$155:$CD$1048576,0),MATCH((CUADRO!G$5&amp;$E745),'Hoja de Trabajo para listado'!$CD$151:$DC$151,0)),0)</f>
        <v>0</v>
      </c>
      <c r="H745" s="243">
        <f ca="1">+IFERROR(INDEX('Hoja de Trabajo para listado'!$A$155:$Z$1048576,MATCH($A745,'Hoja de Trabajo para listado'!$A$155:$A$1048576,0),MATCH((CUADRO!H$5&amp;$E745),'Hoja de Trabajo para listado'!$A$151:$Z$151,0)),0)+IFERROR(INDEX('Hoja de Trabajo para listado'!$AB$155:$BA$1048576,MATCH($A745,'Hoja de Trabajo para listado'!$AB$155:$AB$1048576,0),MATCH((CUADRO!H$5&amp;$E745),'Hoja de Trabajo para listado'!$AB$151:$BA$151,0)),0)+IFERROR(INDEX('Hoja de Trabajo para listado'!$BC$155:$CB$1048576,MATCH($A745,'Hoja de Trabajo para listado'!$BC$155:$BC$1048576,0),MATCH((CUADRO!H$5&amp;$E745),'Hoja de Trabajo para listado'!$BC$151:$CB$151,0)),0)+IFERROR(INDEX('Hoja de Trabajo para listado'!$DE$153:$DG$274,MATCH($A745,'Hoja de Trabajo para listado'!$DE$153:$DE$1048576,0),MATCH((CUADRO!H$5&amp;$E745),'Hoja de Trabajo para listado'!$DE$151:$DG$151,0)),0)+IFERROR(INDEX('Hoja de Trabajo para listado'!$CD$155:$DC$1048576,MATCH($A745,'Hoja de Trabajo para listado'!$CD$155:$CD$1048576,0),MATCH((CUADRO!H$5&amp;$E745),'Hoja de Trabajo para listado'!$CD$151:$DC$151,0)),0)</f>
        <v>0</v>
      </c>
      <c r="I745" s="243">
        <f ca="1">+IFERROR(INDEX('Hoja de Trabajo para listado'!$A$155:$Z$1048576,MATCH($A745,'Hoja de Trabajo para listado'!$A$155:$A$1048576,0),MATCH((CUADRO!I$5&amp;$E745),'Hoja de Trabajo para listado'!$A$151:$Z$151,0)),0)+IFERROR(INDEX('Hoja de Trabajo para listado'!$AB$155:$BA$1048576,MATCH($A745,'Hoja de Trabajo para listado'!$AB$155:$AB$1048576,0),MATCH((CUADRO!I$5&amp;$E745),'Hoja de Trabajo para listado'!$AB$151:$BA$151,0)),0)+IFERROR(INDEX('Hoja de Trabajo para listado'!$BC$155:$CB$1048576,MATCH($A745,'Hoja de Trabajo para listado'!$BC$155:$BC$1048576,0),MATCH((CUADRO!I$5&amp;$E745),'Hoja de Trabajo para listado'!$BC$151:$CB$151,0)),0)+IFERROR(INDEX('Hoja de Trabajo para listado'!$DE$153:$DG$274,MATCH($A745,'Hoja de Trabajo para listado'!$DE$153:$DE$1048576,0),MATCH((CUADRO!I$5&amp;$E745),'Hoja de Trabajo para listado'!$DE$151:$DG$151,0)),0)+IFERROR(INDEX('Hoja de Trabajo para listado'!$CD$155:$DC$1048576,MATCH($A745,'Hoja de Trabajo para listado'!$CD$155:$CD$1048576,0),MATCH((CUADRO!I$5&amp;$E745),'Hoja de Trabajo para listado'!$CD$151:$DC$151,0)),0)</f>
        <v>0</v>
      </c>
      <c r="J745" s="243">
        <f ca="1">+IFERROR(INDEX('Hoja de Trabajo para listado'!$A$155:$Z$1048576,MATCH($A745,'Hoja de Trabajo para listado'!$A$155:$A$1048576,0),MATCH((CUADRO!J$5&amp;$E745),'Hoja de Trabajo para listado'!$A$151:$Z$151,0)),0)+IFERROR(INDEX('Hoja de Trabajo para listado'!$AB$155:$BA$1048576,MATCH($A745,'Hoja de Trabajo para listado'!$AB$155:$AB$1048576,0),MATCH((CUADRO!J$5&amp;$E745),'Hoja de Trabajo para listado'!$AB$151:$BA$151,0)),0)+IFERROR(INDEX('Hoja de Trabajo para listado'!$BC$155:$CB$1048576,MATCH($A745,'Hoja de Trabajo para listado'!$BC$155:$BC$1048576,0),MATCH((CUADRO!J$5&amp;$E745),'Hoja de Trabajo para listado'!$BC$151:$CB$151,0)),0)+IFERROR(INDEX('Hoja de Trabajo para listado'!$DE$153:$DG$274,MATCH($A745,'Hoja de Trabajo para listado'!$DE$153:$DE$1048576,0),MATCH((CUADRO!J$5&amp;$E745),'Hoja de Trabajo para listado'!$DE$151:$DG$151,0)),0)+IFERROR(INDEX('Hoja de Trabajo para listado'!$CD$155:$DC$1048576,MATCH($A745,'Hoja de Trabajo para listado'!$CD$155:$CD$1048576,0),MATCH((CUADRO!J$5&amp;$E745),'Hoja de Trabajo para listado'!$CD$151:$DC$151,0)),0)</f>
        <v>0</v>
      </c>
      <c r="K745" s="243">
        <f ca="1">+IFERROR(INDEX('Hoja de Trabajo para listado'!$A$155:$Z$1048576,MATCH($A745,'Hoja de Trabajo para listado'!$A$155:$A$1048576,0),MATCH((CUADRO!K$5&amp;$E745),'Hoja de Trabajo para listado'!$A$151:$Z$151,0)),0)+IFERROR(INDEX('Hoja de Trabajo para listado'!$AB$155:$BA$1048576,MATCH($A745,'Hoja de Trabajo para listado'!$AB$155:$AB$1048576,0),MATCH((CUADRO!K$5&amp;$E745),'Hoja de Trabajo para listado'!$AB$151:$BA$151,0)),0)+IFERROR(INDEX('Hoja de Trabajo para listado'!$BC$155:$CB$1048576,MATCH($A745,'Hoja de Trabajo para listado'!$BC$155:$BC$1048576,0),MATCH((CUADRO!K$5&amp;$E745),'Hoja de Trabajo para listado'!$BC$151:$CB$151,0)),0)+IFERROR(INDEX('Hoja de Trabajo para listado'!$DE$153:$DG$274,MATCH($A745,'Hoja de Trabajo para listado'!$DE$153:$DE$1048576,0),MATCH((CUADRO!K$5&amp;$E745),'Hoja de Trabajo para listado'!$DE$151:$DG$151,0)),0)+IFERROR(INDEX('Hoja de Trabajo para listado'!$CD$155:$DC$1048576,MATCH($A745,'Hoja de Trabajo para listado'!$CD$155:$CD$1048576,0),MATCH((CUADRO!K$5&amp;$E745),'Hoja de Trabajo para listado'!$CD$151:$DC$151,0)),0)</f>
        <v>0</v>
      </c>
      <c r="L745" s="243">
        <f ca="1">+IFERROR(INDEX('Hoja de Trabajo para listado'!$A$155:$Z$1048576,MATCH($A745,'Hoja de Trabajo para listado'!$A$155:$A$1048576,0),MATCH((CUADRO!L$5&amp;$E745),'Hoja de Trabajo para listado'!$A$151:$Z$151,0)),0)+IFERROR(INDEX('Hoja de Trabajo para listado'!$AB$155:$BA$1048576,MATCH($A745,'Hoja de Trabajo para listado'!$AB$155:$AB$1048576,0),MATCH((CUADRO!L$5&amp;$E745),'Hoja de Trabajo para listado'!$AB$151:$BA$151,0)),0)+IFERROR(INDEX('Hoja de Trabajo para listado'!$BC$155:$CB$1048576,MATCH($A745,'Hoja de Trabajo para listado'!$BC$155:$BC$1048576,0),MATCH((CUADRO!L$5&amp;$E745),'Hoja de Trabajo para listado'!$BC$151:$CB$151,0)),0)+IFERROR(INDEX('Hoja de Trabajo para listado'!$DE$153:$DG$274,MATCH($A745,'Hoja de Trabajo para listado'!$DE$153:$DE$1048576,0),MATCH((CUADRO!L$5&amp;$E745),'Hoja de Trabajo para listado'!$DE$151:$DG$151,0)),0)+IFERROR(INDEX('Hoja de Trabajo para listado'!$CD$155:$DC$1048576,MATCH($A745,'Hoja de Trabajo para listado'!$CD$155:$CD$1048576,0),MATCH((CUADRO!L$5&amp;$E745),'Hoja de Trabajo para listado'!$CD$151:$DC$151,0)),0)</f>
        <v>0</v>
      </c>
      <c r="M745" s="243">
        <f ca="1">+IFERROR(INDEX('Hoja de Trabajo para listado'!$A$155:$Z$1048576,MATCH($A745,'Hoja de Trabajo para listado'!$A$155:$A$1048576,0),MATCH((CUADRO!M$5&amp;$E745),'Hoja de Trabajo para listado'!$A$151:$Z$151,0)),0)+IFERROR(INDEX('Hoja de Trabajo para listado'!$AB$155:$BA$1048576,MATCH($A745,'Hoja de Trabajo para listado'!$AB$155:$AB$1048576,0),MATCH((CUADRO!M$5&amp;$E745),'Hoja de Trabajo para listado'!$AB$151:$BA$151,0)),0)+IFERROR(INDEX('Hoja de Trabajo para listado'!$BC$155:$CB$1048576,MATCH($A745,'Hoja de Trabajo para listado'!$BC$155:$BC$1048576,0),MATCH((CUADRO!M$5&amp;$E745),'Hoja de Trabajo para listado'!$BC$151:$CB$151,0)),0)+IFERROR(INDEX('Hoja de Trabajo para listado'!$DE$153:$DG$274,MATCH($A745,'Hoja de Trabajo para listado'!$DE$153:$DE$1048576,0),MATCH((CUADRO!M$5&amp;$E745),'Hoja de Trabajo para listado'!$DE$151:$DG$151,0)),0)+IFERROR(INDEX('Hoja de Trabajo para listado'!$CD$155:$DC$1048576,MATCH($A745,'Hoja de Trabajo para listado'!$CD$155:$CD$1048576,0),MATCH((CUADRO!M$5&amp;$E745),'Hoja de Trabajo para listado'!$CD$151:$DC$151,0)),0)</f>
        <v>0</v>
      </c>
      <c r="N745" s="243">
        <f ca="1">+IFERROR(INDEX('Hoja de Trabajo para listado'!$A$155:$Z$1048576,MATCH($A745,'Hoja de Trabajo para listado'!$A$155:$A$1048576,0),MATCH((CUADRO!N$5&amp;$E745),'Hoja de Trabajo para listado'!$A$151:$Z$151,0)),0)+IFERROR(INDEX('Hoja de Trabajo para listado'!$AB$155:$BA$1048576,MATCH($A745,'Hoja de Trabajo para listado'!$AB$155:$AB$1048576,0),MATCH((CUADRO!N$5&amp;$E745),'Hoja de Trabajo para listado'!$AB$151:$BA$151,0)),0)+IFERROR(INDEX('Hoja de Trabajo para listado'!$BC$155:$CB$1048576,MATCH($A745,'Hoja de Trabajo para listado'!$BC$155:$BC$1048576,0),MATCH((CUADRO!N$5&amp;$E745),'Hoja de Trabajo para listado'!$BC$151:$CB$151,0)),0)+IFERROR(INDEX('Hoja de Trabajo para listado'!$DE$153:$DG$274,MATCH($A745,'Hoja de Trabajo para listado'!$DE$153:$DE$1048576,0),MATCH((CUADRO!N$5&amp;$E745),'Hoja de Trabajo para listado'!$DE$151:$DG$151,0)),0)+IFERROR(INDEX('Hoja de Trabajo para listado'!$CD$155:$DC$1048576,MATCH($A745,'Hoja de Trabajo para listado'!$CD$155:$CD$1048576,0),MATCH((CUADRO!N$5&amp;$E745),'Hoja de Trabajo para listado'!$CD$151:$DC$151,0)),0)</f>
        <v>0</v>
      </c>
      <c r="O745" s="243">
        <f ca="1">+IFERROR(INDEX('Hoja de Trabajo para listado'!$A$155:$Z$1048576,MATCH($A745,'Hoja de Trabajo para listado'!$A$155:$A$1048576,0),MATCH((CUADRO!O$5&amp;$E745),'Hoja de Trabajo para listado'!$A$151:$Z$151,0)),0)+IFERROR(INDEX('Hoja de Trabajo para listado'!$AB$155:$BA$1048576,MATCH($A745,'Hoja de Trabajo para listado'!$AB$155:$AB$1048576,0),MATCH((CUADRO!O$5&amp;$E745),'Hoja de Trabajo para listado'!$AB$151:$BA$151,0)),0)+IFERROR(INDEX('Hoja de Trabajo para listado'!$BC$155:$CB$1048576,MATCH($A745,'Hoja de Trabajo para listado'!$BC$155:$BC$1048576,0),MATCH((CUADRO!O$5&amp;$E745),'Hoja de Trabajo para listado'!$BC$151:$CB$151,0)),0)+IFERROR(INDEX('Hoja de Trabajo para listado'!$DE$153:$DG$274,MATCH($A745,'Hoja de Trabajo para listado'!$DE$153:$DE$1048576,0),MATCH((CUADRO!O$5&amp;$E745),'Hoja de Trabajo para listado'!$DE$151:$DG$151,0)),0)+IFERROR(INDEX('Hoja de Trabajo para listado'!$CD$155:$DC$1048576,MATCH($A745,'Hoja de Trabajo para listado'!$CD$155:$CD$1048576,0),MATCH((CUADRO!O$5&amp;$E745),'Hoja de Trabajo para listado'!$CD$151:$DC$151,0)),0)</f>
        <v>0</v>
      </c>
      <c r="P745" s="243">
        <f ca="1">+IFERROR(INDEX('Hoja de Trabajo para listado'!$A$155:$Z$1048576,MATCH($A745,'Hoja de Trabajo para listado'!$A$155:$A$1048576,0),MATCH((CUADRO!P$5&amp;$E745),'Hoja de Trabajo para listado'!$A$151:$Z$151,0)),0)+IFERROR(INDEX('Hoja de Trabajo para listado'!$AB$155:$BA$1048576,MATCH($A745,'Hoja de Trabajo para listado'!$AB$155:$AB$1048576,0),MATCH((CUADRO!P$5&amp;$E745),'Hoja de Trabajo para listado'!$AB$151:$BA$151,0)),0)+IFERROR(INDEX('Hoja de Trabajo para listado'!$BC$155:$CB$1048576,MATCH($A745,'Hoja de Trabajo para listado'!$BC$155:$BC$1048576,0),MATCH((CUADRO!P$5&amp;$E745),'Hoja de Trabajo para listado'!$BC$151:$CB$151,0)),0)+IFERROR(INDEX('Hoja de Trabajo para listado'!$DE$153:$DG$274,MATCH($A745,'Hoja de Trabajo para listado'!$DE$153:$DE$1048576,0),MATCH((CUADRO!P$5&amp;$E745),'Hoja de Trabajo para listado'!$DE$151:$DG$151,0)),0)+IFERROR(INDEX('Hoja de Trabajo para listado'!$CD$155:$DC$1048576,MATCH($A745,'Hoja de Trabajo para listado'!$CD$155:$CD$1048576,0),MATCH((CUADRO!P$5&amp;$E745),'Hoja de Trabajo para listado'!$CD$151:$DC$151,0)),0)</f>
        <v>0</v>
      </c>
      <c r="Q745" s="243">
        <f ca="1">+IFERROR(INDEX('Hoja de Trabajo para listado'!$A$155:$Z$1048576,MATCH($A745,'Hoja de Trabajo para listado'!$A$155:$A$1048576,0),MATCH((CUADRO!Q$5&amp;$E745),'Hoja de Trabajo para listado'!$A$151:$Z$151,0)),0)+IFERROR(INDEX('Hoja de Trabajo para listado'!$AB$155:$BA$1048576,MATCH($A745,'Hoja de Trabajo para listado'!$AB$155:$AB$1048576,0),MATCH((CUADRO!Q$5&amp;$E745),'Hoja de Trabajo para listado'!$AB$151:$BA$151,0)),0)+IFERROR(INDEX('Hoja de Trabajo para listado'!$BC$155:$CB$1048576,MATCH($A745,'Hoja de Trabajo para listado'!$BC$155:$BC$1048576,0),MATCH((CUADRO!Q$5&amp;$E745),'Hoja de Trabajo para listado'!$BC$151:$CB$151,0)),0)+IFERROR(INDEX('Hoja de Trabajo para listado'!$DE$153:$DG$274,MATCH($A745,'Hoja de Trabajo para listado'!$DE$153:$DE$1048576,0),MATCH((CUADRO!Q$5&amp;$E745),'Hoja de Trabajo para listado'!$DE$151:$DG$151,0)),0)+IFERROR(INDEX('Hoja de Trabajo para listado'!$CD$155:$DC$1048576,MATCH($A745,'Hoja de Trabajo para listado'!$CD$155:$CD$1048576,0),MATCH((CUADRO!Q$5&amp;$E745),'Hoja de Trabajo para listado'!$CD$151:$DC$151,0)),0)</f>
        <v>0</v>
      </c>
      <c r="R745" s="243">
        <f t="shared" ca="1" si="25"/>
        <v>0</v>
      </c>
      <c r="S745" s="249">
        <f ca="1">+R744+R745</f>
        <v>0</v>
      </c>
      <c r="T745" s="243">
        <f ca="1">+S745</f>
        <v>0</v>
      </c>
      <c r="U745" s="242">
        <f t="shared" si="26"/>
        <v>2</v>
      </c>
      <c r="V745" s="333" t="str">
        <f>+VLOOKUP(A745,bd_lista!$A$3:$E$590,5,FALSE)</f>
        <v>Gobiernos Autonomos Municipales</v>
      </c>
      <c r="W745" s="392"/>
      <c r="X745" s="242">
        <f>+VLOOKUP(A745,[4]Sheet1!$A$13:$D$744,4,FALSE)</f>
        <v>0</v>
      </c>
      <c r="Y745" s="242" t="e">
        <f>+VLOOKUP(X745,bd_lista!$A$3:$C$590,3,FALSE)</f>
        <v>#N/A</v>
      </c>
      <c r="Z745" s="292"/>
      <c r="AA745" s="293"/>
    </row>
    <row r="746" spans="1:27" customFormat="1" ht="15" hidden="1" customHeight="1">
      <c r="A746" s="32">
        <v>1339</v>
      </c>
      <c r="B746" s="387">
        <f>+A746</f>
        <v>1339</v>
      </c>
      <c r="C746" s="247" t="str">
        <f>+VLOOKUP(A746,bd_lista!$A$3:$C$590,3,FALSE)</f>
        <v>Gobierno Autónomo Municipal de Tacopaya</v>
      </c>
      <c r="D746" s="389" t="str">
        <f>+C746</f>
        <v>Gobierno Autónomo Municipal de Tacopaya</v>
      </c>
      <c r="E746" s="242" t="s">
        <v>1304</v>
      </c>
      <c r="F746" s="243">
        <f ca="1">+IFERROR(INDEX('Hoja de Trabajo para listado'!$A$155:$Z$1048576,MATCH($A746,'Hoja de Trabajo para listado'!$A$155:$A$1048576,0),MATCH((CUADRO!F$5&amp;$E746),'Hoja de Trabajo para listado'!$A$151:$Z$151,0)),0)+IFERROR(INDEX('Hoja de Trabajo para listado'!$AB$155:$BA$1048576,MATCH($A746,'Hoja de Trabajo para listado'!$AB$155:$AB$1048576,0),MATCH((CUADRO!F$5&amp;$E746),'Hoja de Trabajo para listado'!$AB$151:$BA$151,0)),0)+IFERROR(INDEX('Hoja de Trabajo para listado'!$BC$155:$CB$1048576,MATCH($A746,'Hoja de Trabajo para listado'!$BC$155:$BC$1048576,0),MATCH((CUADRO!F$5&amp;$E746),'Hoja de Trabajo para listado'!$BC$151:$CB$151,0)),0)+IFERROR(INDEX('Hoja de Trabajo para listado'!$DE$153:$DG$274,MATCH($A746,'Hoja de Trabajo para listado'!$DE$153:$DE$1048576,0),MATCH((CUADRO!F$5&amp;$E746),'Hoja de Trabajo para listado'!$DE$151:$DG$151,0)),0)+IFERROR(INDEX('Hoja de Trabajo para listado'!$CD$155:$DC$1048576,MATCH($A746,'Hoja de Trabajo para listado'!$CD$155:$CD$1048576,0),MATCH((CUADRO!F$5&amp;$E746),'Hoja de Trabajo para listado'!$CD$151:$DC$151,0)),0)</f>
        <v>0</v>
      </c>
      <c r="G746" s="243">
        <f ca="1">+IFERROR(INDEX('Hoja de Trabajo para listado'!$A$155:$Z$1048576,MATCH($A746,'Hoja de Trabajo para listado'!$A$155:$A$1048576,0),MATCH((CUADRO!G$5&amp;$E746),'Hoja de Trabajo para listado'!$A$151:$Z$151,0)),0)+IFERROR(INDEX('Hoja de Trabajo para listado'!$AB$155:$BA$1048576,MATCH($A746,'Hoja de Trabajo para listado'!$AB$155:$AB$1048576,0),MATCH((CUADRO!G$5&amp;$E746),'Hoja de Trabajo para listado'!$AB$151:$BA$151,0)),0)+IFERROR(INDEX('Hoja de Trabajo para listado'!$BC$155:$CB$1048576,MATCH($A746,'Hoja de Trabajo para listado'!$BC$155:$BC$1048576,0),MATCH((CUADRO!G$5&amp;$E746),'Hoja de Trabajo para listado'!$BC$151:$CB$151,0)),0)+IFERROR(INDEX('Hoja de Trabajo para listado'!$DE$153:$DG$274,MATCH($A746,'Hoja de Trabajo para listado'!$DE$153:$DE$1048576,0),MATCH((CUADRO!G$5&amp;$E746),'Hoja de Trabajo para listado'!$DE$151:$DG$151,0)),0)+IFERROR(INDEX('Hoja de Trabajo para listado'!$CD$155:$DC$1048576,MATCH($A746,'Hoja de Trabajo para listado'!$CD$155:$CD$1048576,0),MATCH((CUADRO!G$5&amp;$E746),'Hoja de Trabajo para listado'!$CD$151:$DC$151,0)),0)</f>
        <v>0</v>
      </c>
      <c r="H746" s="243">
        <f ca="1">+IFERROR(INDEX('Hoja de Trabajo para listado'!$A$155:$Z$1048576,MATCH($A746,'Hoja de Trabajo para listado'!$A$155:$A$1048576,0),MATCH((CUADRO!H$5&amp;$E746),'Hoja de Trabajo para listado'!$A$151:$Z$151,0)),0)+IFERROR(INDEX('Hoja de Trabajo para listado'!$AB$155:$BA$1048576,MATCH($A746,'Hoja de Trabajo para listado'!$AB$155:$AB$1048576,0),MATCH((CUADRO!H$5&amp;$E746),'Hoja de Trabajo para listado'!$AB$151:$BA$151,0)),0)+IFERROR(INDEX('Hoja de Trabajo para listado'!$BC$155:$CB$1048576,MATCH($A746,'Hoja de Trabajo para listado'!$BC$155:$BC$1048576,0),MATCH((CUADRO!H$5&amp;$E746),'Hoja de Trabajo para listado'!$BC$151:$CB$151,0)),0)+IFERROR(INDEX('Hoja de Trabajo para listado'!$DE$153:$DG$274,MATCH($A746,'Hoja de Trabajo para listado'!$DE$153:$DE$1048576,0),MATCH((CUADRO!H$5&amp;$E746),'Hoja de Trabajo para listado'!$DE$151:$DG$151,0)),0)+IFERROR(INDEX('Hoja de Trabajo para listado'!$CD$155:$DC$1048576,MATCH($A746,'Hoja de Trabajo para listado'!$CD$155:$CD$1048576,0),MATCH((CUADRO!H$5&amp;$E746),'Hoja de Trabajo para listado'!$CD$151:$DC$151,0)),0)</f>
        <v>0</v>
      </c>
      <c r="I746" s="243">
        <f ca="1">+IFERROR(INDEX('Hoja de Trabajo para listado'!$A$155:$Z$1048576,MATCH($A746,'Hoja de Trabajo para listado'!$A$155:$A$1048576,0),MATCH((CUADRO!I$5&amp;$E746),'Hoja de Trabajo para listado'!$A$151:$Z$151,0)),0)+IFERROR(INDEX('Hoja de Trabajo para listado'!$AB$155:$BA$1048576,MATCH($A746,'Hoja de Trabajo para listado'!$AB$155:$AB$1048576,0),MATCH((CUADRO!I$5&amp;$E746),'Hoja de Trabajo para listado'!$AB$151:$BA$151,0)),0)+IFERROR(INDEX('Hoja de Trabajo para listado'!$BC$155:$CB$1048576,MATCH($A746,'Hoja de Trabajo para listado'!$BC$155:$BC$1048576,0),MATCH((CUADRO!I$5&amp;$E746),'Hoja de Trabajo para listado'!$BC$151:$CB$151,0)),0)+IFERROR(INDEX('Hoja de Trabajo para listado'!$DE$153:$DG$274,MATCH($A746,'Hoja de Trabajo para listado'!$DE$153:$DE$1048576,0),MATCH((CUADRO!I$5&amp;$E746),'Hoja de Trabajo para listado'!$DE$151:$DG$151,0)),0)+IFERROR(INDEX('Hoja de Trabajo para listado'!$CD$155:$DC$1048576,MATCH($A746,'Hoja de Trabajo para listado'!$CD$155:$CD$1048576,0),MATCH((CUADRO!I$5&amp;$E746),'Hoja de Trabajo para listado'!$CD$151:$DC$151,0)),0)</f>
        <v>0</v>
      </c>
      <c r="J746" s="243">
        <f ca="1">+IFERROR(INDEX('Hoja de Trabajo para listado'!$A$155:$Z$1048576,MATCH($A746,'Hoja de Trabajo para listado'!$A$155:$A$1048576,0),MATCH((CUADRO!J$5&amp;$E746),'Hoja de Trabajo para listado'!$A$151:$Z$151,0)),0)+IFERROR(INDEX('Hoja de Trabajo para listado'!$AB$155:$BA$1048576,MATCH($A746,'Hoja de Trabajo para listado'!$AB$155:$AB$1048576,0),MATCH((CUADRO!J$5&amp;$E746),'Hoja de Trabajo para listado'!$AB$151:$BA$151,0)),0)+IFERROR(INDEX('Hoja de Trabajo para listado'!$BC$155:$CB$1048576,MATCH($A746,'Hoja de Trabajo para listado'!$BC$155:$BC$1048576,0),MATCH((CUADRO!J$5&amp;$E746),'Hoja de Trabajo para listado'!$BC$151:$CB$151,0)),0)+IFERROR(INDEX('Hoja de Trabajo para listado'!$DE$153:$DG$274,MATCH($A746,'Hoja de Trabajo para listado'!$DE$153:$DE$1048576,0),MATCH((CUADRO!J$5&amp;$E746),'Hoja de Trabajo para listado'!$DE$151:$DG$151,0)),0)+IFERROR(INDEX('Hoja de Trabajo para listado'!$CD$155:$DC$1048576,MATCH($A746,'Hoja de Trabajo para listado'!$CD$155:$CD$1048576,0),MATCH((CUADRO!J$5&amp;$E746),'Hoja de Trabajo para listado'!$CD$151:$DC$151,0)),0)</f>
        <v>0</v>
      </c>
      <c r="K746" s="243">
        <f ca="1">+IFERROR(INDEX('Hoja de Trabajo para listado'!$A$155:$Z$1048576,MATCH($A746,'Hoja de Trabajo para listado'!$A$155:$A$1048576,0),MATCH((CUADRO!K$5&amp;$E746),'Hoja de Trabajo para listado'!$A$151:$Z$151,0)),0)+IFERROR(INDEX('Hoja de Trabajo para listado'!$AB$155:$BA$1048576,MATCH($A746,'Hoja de Trabajo para listado'!$AB$155:$AB$1048576,0),MATCH((CUADRO!K$5&amp;$E746),'Hoja de Trabajo para listado'!$AB$151:$BA$151,0)),0)+IFERROR(INDEX('Hoja de Trabajo para listado'!$BC$155:$CB$1048576,MATCH($A746,'Hoja de Trabajo para listado'!$BC$155:$BC$1048576,0),MATCH((CUADRO!K$5&amp;$E746),'Hoja de Trabajo para listado'!$BC$151:$CB$151,0)),0)+IFERROR(INDEX('Hoja de Trabajo para listado'!$DE$153:$DG$274,MATCH($A746,'Hoja de Trabajo para listado'!$DE$153:$DE$1048576,0),MATCH((CUADRO!K$5&amp;$E746),'Hoja de Trabajo para listado'!$DE$151:$DG$151,0)),0)+IFERROR(INDEX('Hoja de Trabajo para listado'!$CD$155:$DC$1048576,MATCH($A746,'Hoja de Trabajo para listado'!$CD$155:$CD$1048576,0),MATCH((CUADRO!K$5&amp;$E746),'Hoja de Trabajo para listado'!$CD$151:$DC$151,0)),0)</f>
        <v>0</v>
      </c>
      <c r="L746" s="243">
        <f ca="1">+IFERROR(INDEX('Hoja de Trabajo para listado'!$A$155:$Z$1048576,MATCH($A746,'Hoja de Trabajo para listado'!$A$155:$A$1048576,0),MATCH((CUADRO!L$5&amp;$E746),'Hoja de Trabajo para listado'!$A$151:$Z$151,0)),0)+IFERROR(INDEX('Hoja de Trabajo para listado'!$AB$155:$BA$1048576,MATCH($A746,'Hoja de Trabajo para listado'!$AB$155:$AB$1048576,0),MATCH((CUADRO!L$5&amp;$E746),'Hoja de Trabajo para listado'!$AB$151:$BA$151,0)),0)+IFERROR(INDEX('Hoja de Trabajo para listado'!$BC$155:$CB$1048576,MATCH($A746,'Hoja de Trabajo para listado'!$BC$155:$BC$1048576,0),MATCH((CUADRO!L$5&amp;$E746),'Hoja de Trabajo para listado'!$BC$151:$CB$151,0)),0)+IFERROR(INDEX('Hoja de Trabajo para listado'!$DE$153:$DG$274,MATCH($A746,'Hoja de Trabajo para listado'!$DE$153:$DE$1048576,0),MATCH((CUADRO!L$5&amp;$E746),'Hoja de Trabajo para listado'!$DE$151:$DG$151,0)),0)+IFERROR(INDEX('Hoja de Trabajo para listado'!$CD$155:$DC$1048576,MATCH($A746,'Hoja de Trabajo para listado'!$CD$155:$CD$1048576,0),MATCH((CUADRO!L$5&amp;$E746),'Hoja de Trabajo para listado'!$CD$151:$DC$151,0)),0)</f>
        <v>0</v>
      </c>
      <c r="M746" s="243">
        <f ca="1">+IFERROR(INDEX('Hoja de Trabajo para listado'!$A$155:$Z$1048576,MATCH($A746,'Hoja de Trabajo para listado'!$A$155:$A$1048576,0),MATCH((CUADRO!M$5&amp;$E746),'Hoja de Trabajo para listado'!$A$151:$Z$151,0)),0)+IFERROR(INDEX('Hoja de Trabajo para listado'!$AB$155:$BA$1048576,MATCH($A746,'Hoja de Trabajo para listado'!$AB$155:$AB$1048576,0),MATCH((CUADRO!M$5&amp;$E746),'Hoja de Trabajo para listado'!$AB$151:$BA$151,0)),0)+IFERROR(INDEX('Hoja de Trabajo para listado'!$BC$155:$CB$1048576,MATCH($A746,'Hoja de Trabajo para listado'!$BC$155:$BC$1048576,0),MATCH((CUADRO!M$5&amp;$E746),'Hoja de Trabajo para listado'!$BC$151:$CB$151,0)),0)+IFERROR(INDEX('Hoja de Trabajo para listado'!$DE$153:$DG$274,MATCH($A746,'Hoja de Trabajo para listado'!$DE$153:$DE$1048576,0),MATCH((CUADRO!M$5&amp;$E746),'Hoja de Trabajo para listado'!$DE$151:$DG$151,0)),0)+IFERROR(INDEX('Hoja de Trabajo para listado'!$CD$155:$DC$1048576,MATCH($A746,'Hoja de Trabajo para listado'!$CD$155:$CD$1048576,0),MATCH((CUADRO!M$5&amp;$E746),'Hoja de Trabajo para listado'!$CD$151:$DC$151,0)),0)</f>
        <v>0</v>
      </c>
      <c r="N746" s="243">
        <f ca="1">+IFERROR(INDEX('Hoja de Trabajo para listado'!$A$155:$Z$1048576,MATCH($A746,'Hoja de Trabajo para listado'!$A$155:$A$1048576,0),MATCH((CUADRO!N$5&amp;$E746),'Hoja de Trabajo para listado'!$A$151:$Z$151,0)),0)+IFERROR(INDEX('Hoja de Trabajo para listado'!$AB$155:$BA$1048576,MATCH($A746,'Hoja de Trabajo para listado'!$AB$155:$AB$1048576,0),MATCH((CUADRO!N$5&amp;$E746),'Hoja de Trabajo para listado'!$AB$151:$BA$151,0)),0)+IFERROR(INDEX('Hoja de Trabajo para listado'!$BC$155:$CB$1048576,MATCH($A746,'Hoja de Trabajo para listado'!$BC$155:$BC$1048576,0),MATCH((CUADRO!N$5&amp;$E746),'Hoja de Trabajo para listado'!$BC$151:$CB$151,0)),0)+IFERROR(INDEX('Hoja de Trabajo para listado'!$DE$153:$DG$274,MATCH($A746,'Hoja de Trabajo para listado'!$DE$153:$DE$1048576,0),MATCH((CUADRO!N$5&amp;$E746),'Hoja de Trabajo para listado'!$DE$151:$DG$151,0)),0)+IFERROR(INDEX('Hoja de Trabajo para listado'!$CD$155:$DC$1048576,MATCH($A746,'Hoja de Trabajo para listado'!$CD$155:$CD$1048576,0),MATCH((CUADRO!N$5&amp;$E746),'Hoja de Trabajo para listado'!$CD$151:$DC$151,0)),0)</f>
        <v>0</v>
      </c>
      <c r="O746" s="243">
        <f ca="1">+IFERROR(INDEX('Hoja de Trabajo para listado'!$A$155:$Z$1048576,MATCH($A746,'Hoja de Trabajo para listado'!$A$155:$A$1048576,0),MATCH((CUADRO!O$5&amp;$E746),'Hoja de Trabajo para listado'!$A$151:$Z$151,0)),0)+IFERROR(INDEX('Hoja de Trabajo para listado'!$AB$155:$BA$1048576,MATCH($A746,'Hoja de Trabajo para listado'!$AB$155:$AB$1048576,0),MATCH((CUADRO!O$5&amp;$E746),'Hoja de Trabajo para listado'!$AB$151:$BA$151,0)),0)+IFERROR(INDEX('Hoja de Trabajo para listado'!$BC$155:$CB$1048576,MATCH($A746,'Hoja de Trabajo para listado'!$BC$155:$BC$1048576,0),MATCH((CUADRO!O$5&amp;$E746),'Hoja de Trabajo para listado'!$BC$151:$CB$151,0)),0)+IFERROR(INDEX('Hoja de Trabajo para listado'!$DE$153:$DG$274,MATCH($A746,'Hoja de Trabajo para listado'!$DE$153:$DE$1048576,0),MATCH((CUADRO!O$5&amp;$E746),'Hoja de Trabajo para listado'!$DE$151:$DG$151,0)),0)+IFERROR(INDEX('Hoja de Trabajo para listado'!$CD$155:$DC$1048576,MATCH($A746,'Hoja de Trabajo para listado'!$CD$155:$CD$1048576,0),MATCH((CUADRO!O$5&amp;$E746),'Hoja de Trabajo para listado'!$CD$151:$DC$151,0)),0)</f>
        <v>0</v>
      </c>
      <c r="P746" s="243">
        <f ca="1">+IFERROR(INDEX('Hoja de Trabajo para listado'!$A$155:$Z$1048576,MATCH($A746,'Hoja de Trabajo para listado'!$A$155:$A$1048576,0),MATCH((CUADRO!P$5&amp;$E746),'Hoja de Trabajo para listado'!$A$151:$Z$151,0)),0)+IFERROR(INDEX('Hoja de Trabajo para listado'!$AB$155:$BA$1048576,MATCH($A746,'Hoja de Trabajo para listado'!$AB$155:$AB$1048576,0),MATCH((CUADRO!P$5&amp;$E746),'Hoja de Trabajo para listado'!$AB$151:$BA$151,0)),0)+IFERROR(INDEX('Hoja de Trabajo para listado'!$BC$155:$CB$1048576,MATCH($A746,'Hoja de Trabajo para listado'!$BC$155:$BC$1048576,0),MATCH((CUADRO!P$5&amp;$E746),'Hoja de Trabajo para listado'!$BC$151:$CB$151,0)),0)+IFERROR(INDEX('Hoja de Trabajo para listado'!$DE$153:$DG$274,MATCH($A746,'Hoja de Trabajo para listado'!$DE$153:$DE$1048576,0),MATCH((CUADRO!P$5&amp;$E746),'Hoja de Trabajo para listado'!$DE$151:$DG$151,0)),0)+IFERROR(INDEX('Hoja de Trabajo para listado'!$CD$155:$DC$1048576,MATCH($A746,'Hoja de Trabajo para listado'!$CD$155:$CD$1048576,0),MATCH((CUADRO!P$5&amp;$E746),'Hoja de Trabajo para listado'!$CD$151:$DC$151,0)),0)</f>
        <v>0</v>
      </c>
      <c r="Q746" s="243">
        <f ca="1">+IFERROR(INDEX('Hoja de Trabajo para listado'!$A$155:$Z$1048576,MATCH($A746,'Hoja de Trabajo para listado'!$A$155:$A$1048576,0),MATCH((CUADRO!Q$5&amp;$E746),'Hoja de Trabajo para listado'!$A$151:$Z$151,0)),0)+IFERROR(INDEX('Hoja de Trabajo para listado'!$AB$155:$BA$1048576,MATCH($A746,'Hoja de Trabajo para listado'!$AB$155:$AB$1048576,0),MATCH((CUADRO!Q$5&amp;$E746),'Hoja de Trabajo para listado'!$AB$151:$BA$151,0)),0)+IFERROR(INDEX('Hoja de Trabajo para listado'!$BC$155:$CB$1048576,MATCH($A746,'Hoja de Trabajo para listado'!$BC$155:$BC$1048576,0),MATCH((CUADRO!Q$5&amp;$E746),'Hoja de Trabajo para listado'!$BC$151:$CB$151,0)),0)+IFERROR(INDEX('Hoja de Trabajo para listado'!$DE$153:$DG$274,MATCH($A746,'Hoja de Trabajo para listado'!$DE$153:$DE$1048576,0),MATCH((CUADRO!Q$5&amp;$E746),'Hoja de Trabajo para listado'!$DE$151:$DG$151,0)),0)+IFERROR(INDEX('Hoja de Trabajo para listado'!$CD$155:$DC$1048576,MATCH($A746,'Hoja de Trabajo para listado'!$CD$155:$CD$1048576,0),MATCH((CUADRO!Q$5&amp;$E746),'Hoja de Trabajo para listado'!$CD$151:$DC$151,0)),0)</f>
        <v>0</v>
      </c>
      <c r="R746" s="243">
        <f t="shared" ca="1" si="25"/>
        <v>0</v>
      </c>
      <c r="S746" s="249"/>
      <c r="T746" s="243">
        <f ca="1">+T747</f>
        <v>0</v>
      </c>
      <c r="U746" s="242">
        <f t="shared" si="26"/>
        <v>1</v>
      </c>
      <c r="V746" s="333" t="str">
        <f>+VLOOKUP(A746,bd_lista!$A$3:$E$590,5,FALSE)</f>
        <v>Gobiernos Autonomos Municipales</v>
      </c>
      <c r="W746" s="391" t="str">
        <f>+V746</f>
        <v>Gobiernos Autonomos Municipales</v>
      </c>
      <c r="X746" s="242">
        <f>+VLOOKUP(A746,[4]Sheet1!$A$13:$D$744,4,FALSE)</f>
        <v>0</v>
      </c>
      <c r="Y746" s="242" t="e">
        <f>+VLOOKUP(X746,bd_lista!$A$3:$C$590,3,FALSE)</f>
        <v>#N/A</v>
      </c>
      <c r="Z746" s="294">
        <f>+X746</f>
        <v>0</v>
      </c>
      <c r="AA746" s="295" t="e">
        <f>+Y746</f>
        <v>#N/A</v>
      </c>
    </row>
    <row r="747" spans="1:27" customFormat="1" ht="15" hidden="1" customHeight="1">
      <c r="A747" s="32">
        <v>1339</v>
      </c>
      <c r="B747" s="388"/>
      <c r="C747" s="247" t="str">
        <f>+VLOOKUP(A747,bd_lista!$A$3:$C$590,3,FALSE)</f>
        <v>Gobierno Autónomo Municipal de Tacopaya</v>
      </c>
      <c r="D747" s="390"/>
      <c r="E747" s="244" t="s">
        <v>1305</v>
      </c>
      <c r="F747" s="243">
        <f ca="1">+IFERROR(INDEX('Hoja de Trabajo para listado'!$A$155:$Z$1048576,MATCH($A747,'Hoja de Trabajo para listado'!$A$155:$A$1048576,0),MATCH((CUADRO!F$5&amp;$E747),'Hoja de Trabajo para listado'!$A$151:$Z$151,0)),0)+IFERROR(INDEX('Hoja de Trabajo para listado'!$AB$155:$BA$1048576,MATCH($A747,'Hoja de Trabajo para listado'!$AB$155:$AB$1048576,0),MATCH((CUADRO!F$5&amp;$E747),'Hoja de Trabajo para listado'!$AB$151:$BA$151,0)),0)+IFERROR(INDEX('Hoja de Trabajo para listado'!$BC$155:$CB$1048576,MATCH($A747,'Hoja de Trabajo para listado'!$BC$155:$BC$1048576,0),MATCH((CUADRO!F$5&amp;$E747),'Hoja de Trabajo para listado'!$BC$151:$CB$151,0)),0)+IFERROR(INDEX('Hoja de Trabajo para listado'!$DE$153:$DG$274,MATCH($A747,'Hoja de Trabajo para listado'!$DE$153:$DE$1048576,0),MATCH((CUADRO!F$5&amp;$E747),'Hoja de Trabajo para listado'!$DE$151:$DG$151,0)),0)+IFERROR(INDEX('Hoja de Trabajo para listado'!$CD$155:$DC$1048576,MATCH($A747,'Hoja de Trabajo para listado'!$CD$155:$CD$1048576,0),MATCH((CUADRO!F$5&amp;$E747),'Hoja de Trabajo para listado'!$CD$151:$DC$151,0)),0)</f>
        <v>0</v>
      </c>
      <c r="G747" s="243">
        <f ca="1">+IFERROR(INDEX('Hoja de Trabajo para listado'!$A$155:$Z$1048576,MATCH($A747,'Hoja de Trabajo para listado'!$A$155:$A$1048576,0),MATCH((CUADRO!G$5&amp;$E747),'Hoja de Trabajo para listado'!$A$151:$Z$151,0)),0)+IFERROR(INDEX('Hoja de Trabajo para listado'!$AB$155:$BA$1048576,MATCH($A747,'Hoja de Trabajo para listado'!$AB$155:$AB$1048576,0),MATCH((CUADRO!G$5&amp;$E747),'Hoja de Trabajo para listado'!$AB$151:$BA$151,0)),0)+IFERROR(INDEX('Hoja de Trabajo para listado'!$BC$155:$CB$1048576,MATCH($A747,'Hoja de Trabajo para listado'!$BC$155:$BC$1048576,0),MATCH((CUADRO!G$5&amp;$E747),'Hoja de Trabajo para listado'!$BC$151:$CB$151,0)),0)+IFERROR(INDEX('Hoja de Trabajo para listado'!$DE$153:$DG$274,MATCH($A747,'Hoja de Trabajo para listado'!$DE$153:$DE$1048576,0),MATCH((CUADRO!G$5&amp;$E747),'Hoja de Trabajo para listado'!$DE$151:$DG$151,0)),0)+IFERROR(INDEX('Hoja de Trabajo para listado'!$CD$155:$DC$1048576,MATCH($A747,'Hoja de Trabajo para listado'!$CD$155:$CD$1048576,0),MATCH((CUADRO!G$5&amp;$E747),'Hoja de Trabajo para listado'!$CD$151:$DC$151,0)),0)</f>
        <v>0</v>
      </c>
      <c r="H747" s="243">
        <f ca="1">+IFERROR(INDEX('Hoja de Trabajo para listado'!$A$155:$Z$1048576,MATCH($A747,'Hoja de Trabajo para listado'!$A$155:$A$1048576,0),MATCH((CUADRO!H$5&amp;$E747),'Hoja de Trabajo para listado'!$A$151:$Z$151,0)),0)+IFERROR(INDEX('Hoja de Trabajo para listado'!$AB$155:$BA$1048576,MATCH($A747,'Hoja de Trabajo para listado'!$AB$155:$AB$1048576,0),MATCH((CUADRO!H$5&amp;$E747),'Hoja de Trabajo para listado'!$AB$151:$BA$151,0)),0)+IFERROR(INDEX('Hoja de Trabajo para listado'!$BC$155:$CB$1048576,MATCH($A747,'Hoja de Trabajo para listado'!$BC$155:$BC$1048576,0),MATCH((CUADRO!H$5&amp;$E747),'Hoja de Trabajo para listado'!$BC$151:$CB$151,0)),0)+IFERROR(INDEX('Hoja de Trabajo para listado'!$DE$153:$DG$274,MATCH($A747,'Hoja de Trabajo para listado'!$DE$153:$DE$1048576,0),MATCH((CUADRO!H$5&amp;$E747),'Hoja de Trabajo para listado'!$DE$151:$DG$151,0)),0)+IFERROR(INDEX('Hoja de Trabajo para listado'!$CD$155:$DC$1048576,MATCH($A747,'Hoja de Trabajo para listado'!$CD$155:$CD$1048576,0),MATCH((CUADRO!H$5&amp;$E747),'Hoja de Trabajo para listado'!$CD$151:$DC$151,0)),0)</f>
        <v>0</v>
      </c>
      <c r="I747" s="243">
        <f ca="1">+IFERROR(INDEX('Hoja de Trabajo para listado'!$A$155:$Z$1048576,MATCH($A747,'Hoja de Trabajo para listado'!$A$155:$A$1048576,0),MATCH((CUADRO!I$5&amp;$E747),'Hoja de Trabajo para listado'!$A$151:$Z$151,0)),0)+IFERROR(INDEX('Hoja de Trabajo para listado'!$AB$155:$BA$1048576,MATCH($A747,'Hoja de Trabajo para listado'!$AB$155:$AB$1048576,0),MATCH((CUADRO!I$5&amp;$E747),'Hoja de Trabajo para listado'!$AB$151:$BA$151,0)),0)+IFERROR(INDEX('Hoja de Trabajo para listado'!$BC$155:$CB$1048576,MATCH($A747,'Hoja de Trabajo para listado'!$BC$155:$BC$1048576,0),MATCH((CUADRO!I$5&amp;$E747),'Hoja de Trabajo para listado'!$BC$151:$CB$151,0)),0)+IFERROR(INDEX('Hoja de Trabajo para listado'!$DE$153:$DG$274,MATCH($A747,'Hoja de Trabajo para listado'!$DE$153:$DE$1048576,0),MATCH((CUADRO!I$5&amp;$E747),'Hoja de Trabajo para listado'!$DE$151:$DG$151,0)),0)+IFERROR(INDEX('Hoja de Trabajo para listado'!$CD$155:$DC$1048576,MATCH($A747,'Hoja de Trabajo para listado'!$CD$155:$CD$1048576,0),MATCH((CUADRO!I$5&amp;$E747),'Hoja de Trabajo para listado'!$CD$151:$DC$151,0)),0)</f>
        <v>0</v>
      </c>
      <c r="J747" s="243">
        <f ca="1">+IFERROR(INDEX('Hoja de Trabajo para listado'!$A$155:$Z$1048576,MATCH($A747,'Hoja de Trabajo para listado'!$A$155:$A$1048576,0),MATCH((CUADRO!J$5&amp;$E747),'Hoja de Trabajo para listado'!$A$151:$Z$151,0)),0)+IFERROR(INDEX('Hoja de Trabajo para listado'!$AB$155:$BA$1048576,MATCH($A747,'Hoja de Trabajo para listado'!$AB$155:$AB$1048576,0),MATCH((CUADRO!J$5&amp;$E747),'Hoja de Trabajo para listado'!$AB$151:$BA$151,0)),0)+IFERROR(INDEX('Hoja de Trabajo para listado'!$BC$155:$CB$1048576,MATCH($A747,'Hoja de Trabajo para listado'!$BC$155:$BC$1048576,0),MATCH((CUADRO!J$5&amp;$E747),'Hoja de Trabajo para listado'!$BC$151:$CB$151,0)),0)+IFERROR(INDEX('Hoja de Trabajo para listado'!$DE$153:$DG$274,MATCH($A747,'Hoja de Trabajo para listado'!$DE$153:$DE$1048576,0),MATCH((CUADRO!J$5&amp;$E747),'Hoja de Trabajo para listado'!$DE$151:$DG$151,0)),0)+IFERROR(INDEX('Hoja de Trabajo para listado'!$CD$155:$DC$1048576,MATCH($A747,'Hoja de Trabajo para listado'!$CD$155:$CD$1048576,0),MATCH((CUADRO!J$5&amp;$E747),'Hoja de Trabajo para listado'!$CD$151:$DC$151,0)),0)</f>
        <v>0</v>
      </c>
      <c r="K747" s="243">
        <f ca="1">+IFERROR(INDEX('Hoja de Trabajo para listado'!$A$155:$Z$1048576,MATCH($A747,'Hoja de Trabajo para listado'!$A$155:$A$1048576,0),MATCH((CUADRO!K$5&amp;$E747),'Hoja de Trabajo para listado'!$A$151:$Z$151,0)),0)+IFERROR(INDEX('Hoja de Trabajo para listado'!$AB$155:$BA$1048576,MATCH($A747,'Hoja de Trabajo para listado'!$AB$155:$AB$1048576,0),MATCH((CUADRO!K$5&amp;$E747),'Hoja de Trabajo para listado'!$AB$151:$BA$151,0)),0)+IFERROR(INDEX('Hoja de Trabajo para listado'!$BC$155:$CB$1048576,MATCH($A747,'Hoja de Trabajo para listado'!$BC$155:$BC$1048576,0),MATCH((CUADRO!K$5&amp;$E747),'Hoja de Trabajo para listado'!$BC$151:$CB$151,0)),0)+IFERROR(INDEX('Hoja de Trabajo para listado'!$DE$153:$DG$274,MATCH($A747,'Hoja de Trabajo para listado'!$DE$153:$DE$1048576,0),MATCH((CUADRO!K$5&amp;$E747),'Hoja de Trabajo para listado'!$DE$151:$DG$151,0)),0)+IFERROR(INDEX('Hoja de Trabajo para listado'!$CD$155:$DC$1048576,MATCH($A747,'Hoja de Trabajo para listado'!$CD$155:$CD$1048576,0),MATCH((CUADRO!K$5&amp;$E747),'Hoja de Trabajo para listado'!$CD$151:$DC$151,0)),0)</f>
        <v>0</v>
      </c>
      <c r="L747" s="243">
        <f ca="1">+IFERROR(INDEX('Hoja de Trabajo para listado'!$A$155:$Z$1048576,MATCH($A747,'Hoja de Trabajo para listado'!$A$155:$A$1048576,0),MATCH((CUADRO!L$5&amp;$E747),'Hoja de Trabajo para listado'!$A$151:$Z$151,0)),0)+IFERROR(INDEX('Hoja de Trabajo para listado'!$AB$155:$BA$1048576,MATCH($A747,'Hoja de Trabajo para listado'!$AB$155:$AB$1048576,0),MATCH((CUADRO!L$5&amp;$E747),'Hoja de Trabajo para listado'!$AB$151:$BA$151,0)),0)+IFERROR(INDEX('Hoja de Trabajo para listado'!$BC$155:$CB$1048576,MATCH($A747,'Hoja de Trabajo para listado'!$BC$155:$BC$1048576,0),MATCH((CUADRO!L$5&amp;$E747),'Hoja de Trabajo para listado'!$BC$151:$CB$151,0)),0)+IFERROR(INDEX('Hoja de Trabajo para listado'!$DE$153:$DG$274,MATCH($A747,'Hoja de Trabajo para listado'!$DE$153:$DE$1048576,0),MATCH((CUADRO!L$5&amp;$E747),'Hoja de Trabajo para listado'!$DE$151:$DG$151,0)),0)+IFERROR(INDEX('Hoja de Trabajo para listado'!$CD$155:$DC$1048576,MATCH($A747,'Hoja de Trabajo para listado'!$CD$155:$CD$1048576,0),MATCH((CUADRO!L$5&amp;$E747),'Hoja de Trabajo para listado'!$CD$151:$DC$151,0)),0)</f>
        <v>0</v>
      </c>
      <c r="M747" s="243">
        <f ca="1">+IFERROR(INDEX('Hoja de Trabajo para listado'!$A$155:$Z$1048576,MATCH($A747,'Hoja de Trabajo para listado'!$A$155:$A$1048576,0),MATCH((CUADRO!M$5&amp;$E747),'Hoja de Trabajo para listado'!$A$151:$Z$151,0)),0)+IFERROR(INDEX('Hoja de Trabajo para listado'!$AB$155:$BA$1048576,MATCH($A747,'Hoja de Trabajo para listado'!$AB$155:$AB$1048576,0),MATCH((CUADRO!M$5&amp;$E747),'Hoja de Trabajo para listado'!$AB$151:$BA$151,0)),0)+IFERROR(INDEX('Hoja de Trabajo para listado'!$BC$155:$CB$1048576,MATCH($A747,'Hoja de Trabajo para listado'!$BC$155:$BC$1048576,0),MATCH((CUADRO!M$5&amp;$E747),'Hoja de Trabajo para listado'!$BC$151:$CB$151,0)),0)+IFERROR(INDEX('Hoja de Trabajo para listado'!$DE$153:$DG$274,MATCH($A747,'Hoja de Trabajo para listado'!$DE$153:$DE$1048576,0),MATCH((CUADRO!M$5&amp;$E747),'Hoja de Trabajo para listado'!$DE$151:$DG$151,0)),0)+IFERROR(INDEX('Hoja de Trabajo para listado'!$CD$155:$DC$1048576,MATCH($A747,'Hoja de Trabajo para listado'!$CD$155:$CD$1048576,0),MATCH((CUADRO!M$5&amp;$E747),'Hoja de Trabajo para listado'!$CD$151:$DC$151,0)),0)</f>
        <v>0</v>
      </c>
      <c r="N747" s="243">
        <f ca="1">+IFERROR(INDEX('Hoja de Trabajo para listado'!$A$155:$Z$1048576,MATCH($A747,'Hoja de Trabajo para listado'!$A$155:$A$1048576,0),MATCH((CUADRO!N$5&amp;$E747),'Hoja de Trabajo para listado'!$A$151:$Z$151,0)),0)+IFERROR(INDEX('Hoja de Trabajo para listado'!$AB$155:$BA$1048576,MATCH($A747,'Hoja de Trabajo para listado'!$AB$155:$AB$1048576,0),MATCH((CUADRO!N$5&amp;$E747),'Hoja de Trabajo para listado'!$AB$151:$BA$151,0)),0)+IFERROR(INDEX('Hoja de Trabajo para listado'!$BC$155:$CB$1048576,MATCH($A747,'Hoja de Trabajo para listado'!$BC$155:$BC$1048576,0),MATCH((CUADRO!N$5&amp;$E747),'Hoja de Trabajo para listado'!$BC$151:$CB$151,0)),0)+IFERROR(INDEX('Hoja de Trabajo para listado'!$DE$153:$DG$274,MATCH($A747,'Hoja de Trabajo para listado'!$DE$153:$DE$1048576,0),MATCH((CUADRO!N$5&amp;$E747),'Hoja de Trabajo para listado'!$DE$151:$DG$151,0)),0)+IFERROR(INDEX('Hoja de Trabajo para listado'!$CD$155:$DC$1048576,MATCH($A747,'Hoja de Trabajo para listado'!$CD$155:$CD$1048576,0),MATCH((CUADRO!N$5&amp;$E747),'Hoja de Trabajo para listado'!$CD$151:$DC$151,0)),0)</f>
        <v>0</v>
      </c>
      <c r="O747" s="243">
        <f ca="1">+IFERROR(INDEX('Hoja de Trabajo para listado'!$A$155:$Z$1048576,MATCH($A747,'Hoja de Trabajo para listado'!$A$155:$A$1048576,0),MATCH((CUADRO!O$5&amp;$E747),'Hoja de Trabajo para listado'!$A$151:$Z$151,0)),0)+IFERROR(INDEX('Hoja de Trabajo para listado'!$AB$155:$BA$1048576,MATCH($A747,'Hoja de Trabajo para listado'!$AB$155:$AB$1048576,0),MATCH((CUADRO!O$5&amp;$E747),'Hoja de Trabajo para listado'!$AB$151:$BA$151,0)),0)+IFERROR(INDEX('Hoja de Trabajo para listado'!$BC$155:$CB$1048576,MATCH($A747,'Hoja de Trabajo para listado'!$BC$155:$BC$1048576,0),MATCH((CUADRO!O$5&amp;$E747),'Hoja de Trabajo para listado'!$BC$151:$CB$151,0)),0)+IFERROR(INDEX('Hoja de Trabajo para listado'!$DE$153:$DG$274,MATCH($A747,'Hoja de Trabajo para listado'!$DE$153:$DE$1048576,0),MATCH((CUADRO!O$5&amp;$E747),'Hoja de Trabajo para listado'!$DE$151:$DG$151,0)),0)+IFERROR(INDEX('Hoja de Trabajo para listado'!$CD$155:$DC$1048576,MATCH($A747,'Hoja de Trabajo para listado'!$CD$155:$CD$1048576,0),MATCH((CUADRO!O$5&amp;$E747),'Hoja de Trabajo para listado'!$CD$151:$DC$151,0)),0)</f>
        <v>0</v>
      </c>
      <c r="P747" s="243">
        <f ca="1">+IFERROR(INDEX('Hoja de Trabajo para listado'!$A$155:$Z$1048576,MATCH($A747,'Hoja de Trabajo para listado'!$A$155:$A$1048576,0),MATCH((CUADRO!P$5&amp;$E747),'Hoja de Trabajo para listado'!$A$151:$Z$151,0)),0)+IFERROR(INDEX('Hoja de Trabajo para listado'!$AB$155:$BA$1048576,MATCH($A747,'Hoja de Trabajo para listado'!$AB$155:$AB$1048576,0),MATCH((CUADRO!P$5&amp;$E747),'Hoja de Trabajo para listado'!$AB$151:$BA$151,0)),0)+IFERROR(INDEX('Hoja de Trabajo para listado'!$BC$155:$CB$1048576,MATCH($A747,'Hoja de Trabajo para listado'!$BC$155:$BC$1048576,0),MATCH((CUADRO!P$5&amp;$E747),'Hoja de Trabajo para listado'!$BC$151:$CB$151,0)),0)+IFERROR(INDEX('Hoja de Trabajo para listado'!$DE$153:$DG$274,MATCH($A747,'Hoja de Trabajo para listado'!$DE$153:$DE$1048576,0),MATCH((CUADRO!P$5&amp;$E747),'Hoja de Trabajo para listado'!$DE$151:$DG$151,0)),0)+IFERROR(INDEX('Hoja de Trabajo para listado'!$CD$155:$DC$1048576,MATCH($A747,'Hoja de Trabajo para listado'!$CD$155:$CD$1048576,0),MATCH((CUADRO!P$5&amp;$E747),'Hoja de Trabajo para listado'!$CD$151:$DC$151,0)),0)</f>
        <v>0</v>
      </c>
      <c r="Q747" s="243">
        <f ca="1">+IFERROR(INDEX('Hoja de Trabajo para listado'!$A$155:$Z$1048576,MATCH($A747,'Hoja de Trabajo para listado'!$A$155:$A$1048576,0),MATCH((CUADRO!Q$5&amp;$E747),'Hoja de Trabajo para listado'!$A$151:$Z$151,0)),0)+IFERROR(INDEX('Hoja de Trabajo para listado'!$AB$155:$BA$1048576,MATCH($A747,'Hoja de Trabajo para listado'!$AB$155:$AB$1048576,0),MATCH((CUADRO!Q$5&amp;$E747),'Hoja de Trabajo para listado'!$AB$151:$BA$151,0)),0)+IFERROR(INDEX('Hoja de Trabajo para listado'!$BC$155:$CB$1048576,MATCH($A747,'Hoja de Trabajo para listado'!$BC$155:$BC$1048576,0),MATCH((CUADRO!Q$5&amp;$E747),'Hoja de Trabajo para listado'!$BC$151:$CB$151,0)),0)+IFERROR(INDEX('Hoja de Trabajo para listado'!$DE$153:$DG$274,MATCH($A747,'Hoja de Trabajo para listado'!$DE$153:$DE$1048576,0),MATCH((CUADRO!Q$5&amp;$E747),'Hoja de Trabajo para listado'!$DE$151:$DG$151,0)),0)+IFERROR(INDEX('Hoja de Trabajo para listado'!$CD$155:$DC$1048576,MATCH($A747,'Hoja de Trabajo para listado'!$CD$155:$CD$1048576,0),MATCH((CUADRO!Q$5&amp;$E747),'Hoja de Trabajo para listado'!$CD$151:$DC$151,0)),0)</f>
        <v>0</v>
      </c>
      <c r="R747" s="243">
        <f t="shared" ca="1" si="25"/>
        <v>0</v>
      </c>
      <c r="S747" s="249">
        <f ca="1">+R746+R747</f>
        <v>0</v>
      </c>
      <c r="T747" s="243">
        <f ca="1">+S747</f>
        <v>0</v>
      </c>
      <c r="U747" s="242">
        <f t="shared" si="26"/>
        <v>2</v>
      </c>
      <c r="V747" s="333" t="str">
        <f>+VLOOKUP(A747,bd_lista!$A$3:$E$590,5,FALSE)</f>
        <v>Gobiernos Autonomos Municipales</v>
      </c>
      <c r="W747" s="392"/>
      <c r="X747" s="242">
        <f>+VLOOKUP(A747,[4]Sheet1!$A$13:$D$744,4,FALSE)</f>
        <v>0</v>
      </c>
      <c r="Y747" s="242" t="e">
        <f>+VLOOKUP(X747,bd_lista!$A$3:$C$590,3,FALSE)</f>
        <v>#N/A</v>
      </c>
      <c r="Z747" s="292"/>
      <c r="AA747" s="293"/>
    </row>
    <row r="748" spans="1:27" customFormat="1" ht="15" hidden="1" customHeight="1">
      <c r="A748" s="32">
        <v>1340</v>
      </c>
      <c r="B748" s="387">
        <f>+A748</f>
        <v>1340</v>
      </c>
      <c r="C748" s="247" t="str">
        <f>+VLOOKUP(A748,bd_lista!$A$3:$C$590,3,FALSE)</f>
        <v>Gobierno Autónomo Municipal de Bolivar</v>
      </c>
      <c r="D748" s="389" t="str">
        <f>+C748</f>
        <v>Gobierno Autónomo Municipal de Bolivar</v>
      </c>
      <c r="E748" s="242" t="s">
        <v>1304</v>
      </c>
      <c r="F748" s="243">
        <f ca="1">+IFERROR(INDEX('Hoja de Trabajo para listado'!$A$155:$Z$1048576,MATCH($A748,'Hoja de Trabajo para listado'!$A$155:$A$1048576,0),MATCH((CUADRO!F$5&amp;$E748),'Hoja de Trabajo para listado'!$A$151:$Z$151,0)),0)+IFERROR(INDEX('Hoja de Trabajo para listado'!$AB$155:$BA$1048576,MATCH($A748,'Hoja de Trabajo para listado'!$AB$155:$AB$1048576,0),MATCH((CUADRO!F$5&amp;$E748),'Hoja de Trabajo para listado'!$AB$151:$BA$151,0)),0)+IFERROR(INDEX('Hoja de Trabajo para listado'!$BC$155:$CB$1048576,MATCH($A748,'Hoja de Trabajo para listado'!$BC$155:$BC$1048576,0),MATCH((CUADRO!F$5&amp;$E748),'Hoja de Trabajo para listado'!$BC$151:$CB$151,0)),0)+IFERROR(INDEX('Hoja de Trabajo para listado'!$DE$153:$DG$274,MATCH($A748,'Hoja de Trabajo para listado'!$DE$153:$DE$1048576,0),MATCH((CUADRO!F$5&amp;$E748),'Hoja de Trabajo para listado'!$DE$151:$DG$151,0)),0)+IFERROR(INDEX('Hoja de Trabajo para listado'!$CD$155:$DC$1048576,MATCH($A748,'Hoja de Trabajo para listado'!$CD$155:$CD$1048576,0),MATCH((CUADRO!F$5&amp;$E748),'Hoja de Trabajo para listado'!$CD$151:$DC$151,0)),0)</f>
        <v>0</v>
      </c>
      <c r="G748" s="243">
        <f ca="1">+IFERROR(INDEX('Hoja de Trabajo para listado'!$A$155:$Z$1048576,MATCH($A748,'Hoja de Trabajo para listado'!$A$155:$A$1048576,0),MATCH((CUADRO!G$5&amp;$E748),'Hoja de Trabajo para listado'!$A$151:$Z$151,0)),0)+IFERROR(INDEX('Hoja de Trabajo para listado'!$AB$155:$BA$1048576,MATCH($A748,'Hoja de Trabajo para listado'!$AB$155:$AB$1048576,0),MATCH((CUADRO!G$5&amp;$E748),'Hoja de Trabajo para listado'!$AB$151:$BA$151,0)),0)+IFERROR(INDEX('Hoja de Trabajo para listado'!$BC$155:$CB$1048576,MATCH($A748,'Hoja de Trabajo para listado'!$BC$155:$BC$1048576,0),MATCH((CUADRO!G$5&amp;$E748),'Hoja de Trabajo para listado'!$BC$151:$CB$151,0)),0)+IFERROR(INDEX('Hoja de Trabajo para listado'!$DE$153:$DG$274,MATCH($A748,'Hoja de Trabajo para listado'!$DE$153:$DE$1048576,0),MATCH((CUADRO!G$5&amp;$E748),'Hoja de Trabajo para listado'!$DE$151:$DG$151,0)),0)+IFERROR(INDEX('Hoja de Trabajo para listado'!$CD$155:$DC$1048576,MATCH($A748,'Hoja de Trabajo para listado'!$CD$155:$CD$1048576,0),MATCH((CUADRO!G$5&amp;$E748),'Hoja de Trabajo para listado'!$CD$151:$DC$151,0)),0)</f>
        <v>0</v>
      </c>
      <c r="H748" s="243">
        <f ca="1">+IFERROR(INDEX('Hoja de Trabajo para listado'!$A$155:$Z$1048576,MATCH($A748,'Hoja de Trabajo para listado'!$A$155:$A$1048576,0),MATCH((CUADRO!H$5&amp;$E748),'Hoja de Trabajo para listado'!$A$151:$Z$151,0)),0)+IFERROR(INDEX('Hoja de Trabajo para listado'!$AB$155:$BA$1048576,MATCH($A748,'Hoja de Trabajo para listado'!$AB$155:$AB$1048576,0),MATCH((CUADRO!H$5&amp;$E748),'Hoja de Trabajo para listado'!$AB$151:$BA$151,0)),0)+IFERROR(INDEX('Hoja de Trabajo para listado'!$BC$155:$CB$1048576,MATCH($A748,'Hoja de Trabajo para listado'!$BC$155:$BC$1048576,0),MATCH((CUADRO!H$5&amp;$E748),'Hoja de Trabajo para listado'!$BC$151:$CB$151,0)),0)+IFERROR(INDEX('Hoja de Trabajo para listado'!$DE$153:$DG$274,MATCH($A748,'Hoja de Trabajo para listado'!$DE$153:$DE$1048576,0),MATCH((CUADRO!H$5&amp;$E748),'Hoja de Trabajo para listado'!$DE$151:$DG$151,0)),0)+IFERROR(INDEX('Hoja de Trabajo para listado'!$CD$155:$DC$1048576,MATCH($A748,'Hoja de Trabajo para listado'!$CD$155:$CD$1048576,0),MATCH((CUADRO!H$5&amp;$E748),'Hoja de Trabajo para listado'!$CD$151:$DC$151,0)),0)</f>
        <v>0</v>
      </c>
      <c r="I748" s="243">
        <f ca="1">+IFERROR(INDEX('Hoja de Trabajo para listado'!$A$155:$Z$1048576,MATCH($A748,'Hoja de Trabajo para listado'!$A$155:$A$1048576,0),MATCH((CUADRO!I$5&amp;$E748),'Hoja de Trabajo para listado'!$A$151:$Z$151,0)),0)+IFERROR(INDEX('Hoja de Trabajo para listado'!$AB$155:$BA$1048576,MATCH($A748,'Hoja de Trabajo para listado'!$AB$155:$AB$1048576,0),MATCH((CUADRO!I$5&amp;$E748),'Hoja de Trabajo para listado'!$AB$151:$BA$151,0)),0)+IFERROR(INDEX('Hoja de Trabajo para listado'!$BC$155:$CB$1048576,MATCH($A748,'Hoja de Trabajo para listado'!$BC$155:$BC$1048576,0),MATCH((CUADRO!I$5&amp;$E748),'Hoja de Trabajo para listado'!$BC$151:$CB$151,0)),0)+IFERROR(INDEX('Hoja de Trabajo para listado'!$DE$153:$DG$274,MATCH($A748,'Hoja de Trabajo para listado'!$DE$153:$DE$1048576,0),MATCH((CUADRO!I$5&amp;$E748),'Hoja de Trabajo para listado'!$DE$151:$DG$151,0)),0)+IFERROR(INDEX('Hoja de Trabajo para listado'!$CD$155:$DC$1048576,MATCH($A748,'Hoja de Trabajo para listado'!$CD$155:$CD$1048576,0),MATCH((CUADRO!I$5&amp;$E748),'Hoja de Trabajo para listado'!$CD$151:$DC$151,0)),0)</f>
        <v>0</v>
      </c>
      <c r="J748" s="243">
        <f ca="1">+IFERROR(INDEX('Hoja de Trabajo para listado'!$A$155:$Z$1048576,MATCH($A748,'Hoja de Trabajo para listado'!$A$155:$A$1048576,0),MATCH((CUADRO!J$5&amp;$E748),'Hoja de Trabajo para listado'!$A$151:$Z$151,0)),0)+IFERROR(INDEX('Hoja de Trabajo para listado'!$AB$155:$BA$1048576,MATCH($A748,'Hoja de Trabajo para listado'!$AB$155:$AB$1048576,0),MATCH((CUADRO!J$5&amp;$E748),'Hoja de Trabajo para listado'!$AB$151:$BA$151,0)),0)+IFERROR(INDEX('Hoja de Trabajo para listado'!$BC$155:$CB$1048576,MATCH($A748,'Hoja de Trabajo para listado'!$BC$155:$BC$1048576,0),MATCH((CUADRO!J$5&amp;$E748),'Hoja de Trabajo para listado'!$BC$151:$CB$151,0)),0)+IFERROR(INDEX('Hoja de Trabajo para listado'!$DE$153:$DG$274,MATCH($A748,'Hoja de Trabajo para listado'!$DE$153:$DE$1048576,0),MATCH((CUADRO!J$5&amp;$E748),'Hoja de Trabajo para listado'!$DE$151:$DG$151,0)),0)+IFERROR(INDEX('Hoja de Trabajo para listado'!$CD$155:$DC$1048576,MATCH($A748,'Hoja de Trabajo para listado'!$CD$155:$CD$1048576,0),MATCH((CUADRO!J$5&amp;$E748),'Hoja de Trabajo para listado'!$CD$151:$DC$151,0)),0)</f>
        <v>0</v>
      </c>
      <c r="K748" s="243">
        <f ca="1">+IFERROR(INDEX('Hoja de Trabajo para listado'!$A$155:$Z$1048576,MATCH($A748,'Hoja de Trabajo para listado'!$A$155:$A$1048576,0),MATCH((CUADRO!K$5&amp;$E748),'Hoja de Trabajo para listado'!$A$151:$Z$151,0)),0)+IFERROR(INDEX('Hoja de Trabajo para listado'!$AB$155:$BA$1048576,MATCH($A748,'Hoja de Trabajo para listado'!$AB$155:$AB$1048576,0),MATCH((CUADRO!K$5&amp;$E748),'Hoja de Trabajo para listado'!$AB$151:$BA$151,0)),0)+IFERROR(INDEX('Hoja de Trabajo para listado'!$BC$155:$CB$1048576,MATCH($A748,'Hoja de Trabajo para listado'!$BC$155:$BC$1048576,0),MATCH((CUADRO!K$5&amp;$E748),'Hoja de Trabajo para listado'!$BC$151:$CB$151,0)),0)+IFERROR(INDEX('Hoja de Trabajo para listado'!$DE$153:$DG$274,MATCH($A748,'Hoja de Trabajo para listado'!$DE$153:$DE$1048576,0),MATCH((CUADRO!K$5&amp;$E748),'Hoja de Trabajo para listado'!$DE$151:$DG$151,0)),0)+IFERROR(INDEX('Hoja de Trabajo para listado'!$CD$155:$DC$1048576,MATCH($A748,'Hoja de Trabajo para listado'!$CD$155:$CD$1048576,0),MATCH((CUADRO!K$5&amp;$E748),'Hoja de Trabajo para listado'!$CD$151:$DC$151,0)),0)</f>
        <v>0</v>
      </c>
      <c r="L748" s="243">
        <f ca="1">+IFERROR(INDEX('Hoja de Trabajo para listado'!$A$155:$Z$1048576,MATCH($A748,'Hoja de Trabajo para listado'!$A$155:$A$1048576,0),MATCH((CUADRO!L$5&amp;$E748),'Hoja de Trabajo para listado'!$A$151:$Z$151,0)),0)+IFERROR(INDEX('Hoja de Trabajo para listado'!$AB$155:$BA$1048576,MATCH($A748,'Hoja de Trabajo para listado'!$AB$155:$AB$1048576,0),MATCH((CUADRO!L$5&amp;$E748),'Hoja de Trabajo para listado'!$AB$151:$BA$151,0)),0)+IFERROR(INDEX('Hoja de Trabajo para listado'!$BC$155:$CB$1048576,MATCH($A748,'Hoja de Trabajo para listado'!$BC$155:$BC$1048576,0),MATCH((CUADRO!L$5&amp;$E748),'Hoja de Trabajo para listado'!$BC$151:$CB$151,0)),0)+IFERROR(INDEX('Hoja de Trabajo para listado'!$DE$153:$DG$274,MATCH($A748,'Hoja de Trabajo para listado'!$DE$153:$DE$1048576,0),MATCH((CUADRO!L$5&amp;$E748),'Hoja de Trabajo para listado'!$DE$151:$DG$151,0)),0)+IFERROR(INDEX('Hoja de Trabajo para listado'!$CD$155:$DC$1048576,MATCH($A748,'Hoja de Trabajo para listado'!$CD$155:$CD$1048576,0),MATCH((CUADRO!L$5&amp;$E748),'Hoja de Trabajo para listado'!$CD$151:$DC$151,0)),0)</f>
        <v>0</v>
      </c>
      <c r="M748" s="243">
        <f ca="1">+IFERROR(INDEX('Hoja de Trabajo para listado'!$A$155:$Z$1048576,MATCH($A748,'Hoja de Trabajo para listado'!$A$155:$A$1048576,0),MATCH((CUADRO!M$5&amp;$E748),'Hoja de Trabajo para listado'!$A$151:$Z$151,0)),0)+IFERROR(INDEX('Hoja de Trabajo para listado'!$AB$155:$BA$1048576,MATCH($A748,'Hoja de Trabajo para listado'!$AB$155:$AB$1048576,0),MATCH((CUADRO!M$5&amp;$E748),'Hoja de Trabajo para listado'!$AB$151:$BA$151,0)),0)+IFERROR(INDEX('Hoja de Trabajo para listado'!$BC$155:$CB$1048576,MATCH($A748,'Hoja de Trabajo para listado'!$BC$155:$BC$1048576,0),MATCH((CUADRO!M$5&amp;$E748),'Hoja de Trabajo para listado'!$BC$151:$CB$151,0)),0)+IFERROR(INDEX('Hoja de Trabajo para listado'!$DE$153:$DG$274,MATCH($A748,'Hoja de Trabajo para listado'!$DE$153:$DE$1048576,0),MATCH((CUADRO!M$5&amp;$E748),'Hoja de Trabajo para listado'!$DE$151:$DG$151,0)),0)+IFERROR(INDEX('Hoja de Trabajo para listado'!$CD$155:$DC$1048576,MATCH($A748,'Hoja de Trabajo para listado'!$CD$155:$CD$1048576,0),MATCH((CUADRO!M$5&amp;$E748),'Hoja de Trabajo para listado'!$CD$151:$DC$151,0)),0)</f>
        <v>0</v>
      </c>
      <c r="N748" s="243">
        <f ca="1">+IFERROR(INDEX('Hoja de Trabajo para listado'!$A$155:$Z$1048576,MATCH($A748,'Hoja de Trabajo para listado'!$A$155:$A$1048576,0),MATCH((CUADRO!N$5&amp;$E748),'Hoja de Trabajo para listado'!$A$151:$Z$151,0)),0)+IFERROR(INDEX('Hoja de Trabajo para listado'!$AB$155:$BA$1048576,MATCH($A748,'Hoja de Trabajo para listado'!$AB$155:$AB$1048576,0),MATCH((CUADRO!N$5&amp;$E748),'Hoja de Trabajo para listado'!$AB$151:$BA$151,0)),0)+IFERROR(INDEX('Hoja de Trabajo para listado'!$BC$155:$CB$1048576,MATCH($A748,'Hoja de Trabajo para listado'!$BC$155:$BC$1048576,0),MATCH((CUADRO!N$5&amp;$E748),'Hoja de Trabajo para listado'!$BC$151:$CB$151,0)),0)+IFERROR(INDEX('Hoja de Trabajo para listado'!$DE$153:$DG$274,MATCH($A748,'Hoja de Trabajo para listado'!$DE$153:$DE$1048576,0),MATCH((CUADRO!N$5&amp;$E748),'Hoja de Trabajo para listado'!$DE$151:$DG$151,0)),0)+IFERROR(INDEX('Hoja de Trabajo para listado'!$CD$155:$DC$1048576,MATCH($A748,'Hoja de Trabajo para listado'!$CD$155:$CD$1048576,0),MATCH((CUADRO!N$5&amp;$E748),'Hoja de Trabajo para listado'!$CD$151:$DC$151,0)),0)</f>
        <v>0</v>
      </c>
      <c r="O748" s="243">
        <f ca="1">+IFERROR(INDEX('Hoja de Trabajo para listado'!$A$155:$Z$1048576,MATCH($A748,'Hoja de Trabajo para listado'!$A$155:$A$1048576,0),MATCH((CUADRO!O$5&amp;$E748),'Hoja de Trabajo para listado'!$A$151:$Z$151,0)),0)+IFERROR(INDEX('Hoja de Trabajo para listado'!$AB$155:$BA$1048576,MATCH($A748,'Hoja de Trabajo para listado'!$AB$155:$AB$1048576,0),MATCH((CUADRO!O$5&amp;$E748),'Hoja de Trabajo para listado'!$AB$151:$BA$151,0)),0)+IFERROR(INDEX('Hoja de Trabajo para listado'!$BC$155:$CB$1048576,MATCH($A748,'Hoja de Trabajo para listado'!$BC$155:$BC$1048576,0),MATCH((CUADRO!O$5&amp;$E748),'Hoja de Trabajo para listado'!$BC$151:$CB$151,0)),0)+IFERROR(INDEX('Hoja de Trabajo para listado'!$DE$153:$DG$274,MATCH($A748,'Hoja de Trabajo para listado'!$DE$153:$DE$1048576,0),MATCH((CUADRO!O$5&amp;$E748),'Hoja de Trabajo para listado'!$DE$151:$DG$151,0)),0)+IFERROR(INDEX('Hoja de Trabajo para listado'!$CD$155:$DC$1048576,MATCH($A748,'Hoja de Trabajo para listado'!$CD$155:$CD$1048576,0),MATCH((CUADRO!O$5&amp;$E748),'Hoja de Trabajo para listado'!$CD$151:$DC$151,0)),0)</f>
        <v>0</v>
      </c>
      <c r="P748" s="243">
        <f ca="1">+IFERROR(INDEX('Hoja de Trabajo para listado'!$A$155:$Z$1048576,MATCH($A748,'Hoja de Trabajo para listado'!$A$155:$A$1048576,0),MATCH((CUADRO!P$5&amp;$E748),'Hoja de Trabajo para listado'!$A$151:$Z$151,0)),0)+IFERROR(INDEX('Hoja de Trabajo para listado'!$AB$155:$BA$1048576,MATCH($A748,'Hoja de Trabajo para listado'!$AB$155:$AB$1048576,0),MATCH((CUADRO!P$5&amp;$E748),'Hoja de Trabajo para listado'!$AB$151:$BA$151,0)),0)+IFERROR(INDEX('Hoja de Trabajo para listado'!$BC$155:$CB$1048576,MATCH($A748,'Hoja de Trabajo para listado'!$BC$155:$BC$1048576,0),MATCH((CUADRO!P$5&amp;$E748),'Hoja de Trabajo para listado'!$BC$151:$CB$151,0)),0)+IFERROR(INDEX('Hoja de Trabajo para listado'!$DE$153:$DG$274,MATCH($A748,'Hoja de Trabajo para listado'!$DE$153:$DE$1048576,0),MATCH((CUADRO!P$5&amp;$E748),'Hoja de Trabajo para listado'!$DE$151:$DG$151,0)),0)+IFERROR(INDEX('Hoja de Trabajo para listado'!$CD$155:$DC$1048576,MATCH($A748,'Hoja de Trabajo para listado'!$CD$155:$CD$1048576,0),MATCH((CUADRO!P$5&amp;$E748),'Hoja de Trabajo para listado'!$CD$151:$DC$151,0)),0)</f>
        <v>0</v>
      </c>
      <c r="Q748" s="243">
        <f ca="1">+IFERROR(INDEX('Hoja de Trabajo para listado'!$A$155:$Z$1048576,MATCH($A748,'Hoja de Trabajo para listado'!$A$155:$A$1048576,0),MATCH((CUADRO!Q$5&amp;$E748),'Hoja de Trabajo para listado'!$A$151:$Z$151,0)),0)+IFERROR(INDEX('Hoja de Trabajo para listado'!$AB$155:$BA$1048576,MATCH($A748,'Hoja de Trabajo para listado'!$AB$155:$AB$1048576,0),MATCH((CUADRO!Q$5&amp;$E748),'Hoja de Trabajo para listado'!$AB$151:$BA$151,0)),0)+IFERROR(INDEX('Hoja de Trabajo para listado'!$BC$155:$CB$1048576,MATCH($A748,'Hoja de Trabajo para listado'!$BC$155:$BC$1048576,0),MATCH((CUADRO!Q$5&amp;$E748),'Hoja de Trabajo para listado'!$BC$151:$CB$151,0)),0)+IFERROR(INDEX('Hoja de Trabajo para listado'!$DE$153:$DG$274,MATCH($A748,'Hoja de Trabajo para listado'!$DE$153:$DE$1048576,0),MATCH((CUADRO!Q$5&amp;$E748),'Hoja de Trabajo para listado'!$DE$151:$DG$151,0)),0)+IFERROR(INDEX('Hoja de Trabajo para listado'!$CD$155:$DC$1048576,MATCH($A748,'Hoja de Trabajo para listado'!$CD$155:$CD$1048576,0),MATCH((CUADRO!Q$5&amp;$E748),'Hoja de Trabajo para listado'!$CD$151:$DC$151,0)),0)</f>
        <v>0</v>
      </c>
      <c r="R748" s="243">
        <f t="shared" ca="1" si="25"/>
        <v>0</v>
      </c>
      <c r="S748" s="249"/>
      <c r="T748" s="243">
        <f ca="1">+T749</f>
        <v>0</v>
      </c>
      <c r="U748" s="242">
        <f t="shared" si="26"/>
        <v>1</v>
      </c>
      <c r="V748" s="333" t="str">
        <f>+VLOOKUP(A748,bd_lista!$A$3:$E$590,5,FALSE)</f>
        <v>Gobiernos Autonomos Municipales</v>
      </c>
      <c r="W748" s="391" t="str">
        <f>+V748</f>
        <v>Gobiernos Autonomos Municipales</v>
      </c>
      <c r="X748" s="242">
        <f>+VLOOKUP(A748,[4]Sheet1!$A$13:$D$744,4,FALSE)</f>
        <v>0</v>
      </c>
      <c r="Y748" s="242" t="e">
        <f>+VLOOKUP(X748,bd_lista!$A$3:$C$590,3,FALSE)</f>
        <v>#N/A</v>
      </c>
      <c r="Z748" s="294">
        <f>+X748</f>
        <v>0</v>
      </c>
      <c r="AA748" s="295" t="e">
        <f>+Y748</f>
        <v>#N/A</v>
      </c>
    </row>
    <row r="749" spans="1:27" customFormat="1" ht="15" hidden="1" customHeight="1">
      <c r="A749" s="32">
        <v>1340</v>
      </c>
      <c r="B749" s="388"/>
      <c r="C749" s="247" t="str">
        <f>+VLOOKUP(A749,bd_lista!$A$3:$C$590,3,FALSE)</f>
        <v>Gobierno Autónomo Municipal de Bolivar</v>
      </c>
      <c r="D749" s="390"/>
      <c r="E749" s="244" t="s">
        <v>1305</v>
      </c>
      <c r="F749" s="243">
        <f ca="1">+IFERROR(INDEX('Hoja de Trabajo para listado'!$A$155:$Z$1048576,MATCH($A749,'Hoja de Trabajo para listado'!$A$155:$A$1048576,0),MATCH((CUADRO!F$5&amp;$E749),'Hoja de Trabajo para listado'!$A$151:$Z$151,0)),0)+IFERROR(INDEX('Hoja de Trabajo para listado'!$AB$155:$BA$1048576,MATCH($A749,'Hoja de Trabajo para listado'!$AB$155:$AB$1048576,0),MATCH((CUADRO!F$5&amp;$E749),'Hoja de Trabajo para listado'!$AB$151:$BA$151,0)),0)+IFERROR(INDEX('Hoja de Trabajo para listado'!$BC$155:$CB$1048576,MATCH($A749,'Hoja de Trabajo para listado'!$BC$155:$BC$1048576,0),MATCH((CUADRO!F$5&amp;$E749),'Hoja de Trabajo para listado'!$BC$151:$CB$151,0)),0)+IFERROR(INDEX('Hoja de Trabajo para listado'!$DE$153:$DG$274,MATCH($A749,'Hoja de Trabajo para listado'!$DE$153:$DE$1048576,0),MATCH((CUADRO!F$5&amp;$E749),'Hoja de Trabajo para listado'!$DE$151:$DG$151,0)),0)+IFERROR(INDEX('Hoja de Trabajo para listado'!$CD$155:$DC$1048576,MATCH($A749,'Hoja de Trabajo para listado'!$CD$155:$CD$1048576,0),MATCH((CUADRO!F$5&amp;$E749),'Hoja de Trabajo para listado'!$CD$151:$DC$151,0)),0)</f>
        <v>0</v>
      </c>
      <c r="G749" s="243">
        <f ca="1">+IFERROR(INDEX('Hoja de Trabajo para listado'!$A$155:$Z$1048576,MATCH($A749,'Hoja de Trabajo para listado'!$A$155:$A$1048576,0),MATCH((CUADRO!G$5&amp;$E749),'Hoja de Trabajo para listado'!$A$151:$Z$151,0)),0)+IFERROR(INDEX('Hoja de Trabajo para listado'!$AB$155:$BA$1048576,MATCH($A749,'Hoja de Trabajo para listado'!$AB$155:$AB$1048576,0),MATCH((CUADRO!G$5&amp;$E749),'Hoja de Trabajo para listado'!$AB$151:$BA$151,0)),0)+IFERROR(INDEX('Hoja de Trabajo para listado'!$BC$155:$CB$1048576,MATCH($A749,'Hoja de Trabajo para listado'!$BC$155:$BC$1048576,0),MATCH((CUADRO!G$5&amp;$E749),'Hoja de Trabajo para listado'!$BC$151:$CB$151,0)),0)+IFERROR(INDEX('Hoja de Trabajo para listado'!$DE$153:$DG$274,MATCH($A749,'Hoja de Trabajo para listado'!$DE$153:$DE$1048576,0),MATCH((CUADRO!G$5&amp;$E749),'Hoja de Trabajo para listado'!$DE$151:$DG$151,0)),0)+IFERROR(INDEX('Hoja de Trabajo para listado'!$CD$155:$DC$1048576,MATCH($A749,'Hoja de Trabajo para listado'!$CD$155:$CD$1048576,0),MATCH((CUADRO!G$5&amp;$E749),'Hoja de Trabajo para listado'!$CD$151:$DC$151,0)),0)</f>
        <v>0</v>
      </c>
      <c r="H749" s="243">
        <f ca="1">+IFERROR(INDEX('Hoja de Trabajo para listado'!$A$155:$Z$1048576,MATCH($A749,'Hoja de Trabajo para listado'!$A$155:$A$1048576,0),MATCH((CUADRO!H$5&amp;$E749),'Hoja de Trabajo para listado'!$A$151:$Z$151,0)),0)+IFERROR(INDEX('Hoja de Trabajo para listado'!$AB$155:$BA$1048576,MATCH($A749,'Hoja de Trabajo para listado'!$AB$155:$AB$1048576,0),MATCH((CUADRO!H$5&amp;$E749),'Hoja de Trabajo para listado'!$AB$151:$BA$151,0)),0)+IFERROR(INDEX('Hoja de Trabajo para listado'!$BC$155:$CB$1048576,MATCH($A749,'Hoja de Trabajo para listado'!$BC$155:$BC$1048576,0),MATCH((CUADRO!H$5&amp;$E749),'Hoja de Trabajo para listado'!$BC$151:$CB$151,0)),0)+IFERROR(INDEX('Hoja de Trabajo para listado'!$DE$153:$DG$274,MATCH($A749,'Hoja de Trabajo para listado'!$DE$153:$DE$1048576,0),MATCH((CUADRO!H$5&amp;$E749),'Hoja de Trabajo para listado'!$DE$151:$DG$151,0)),0)+IFERROR(INDEX('Hoja de Trabajo para listado'!$CD$155:$DC$1048576,MATCH($A749,'Hoja de Trabajo para listado'!$CD$155:$CD$1048576,0),MATCH((CUADRO!H$5&amp;$E749),'Hoja de Trabajo para listado'!$CD$151:$DC$151,0)),0)</f>
        <v>0</v>
      </c>
      <c r="I749" s="243">
        <f ca="1">+IFERROR(INDEX('Hoja de Trabajo para listado'!$A$155:$Z$1048576,MATCH($A749,'Hoja de Trabajo para listado'!$A$155:$A$1048576,0),MATCH((CUADRO!I$5&amp;$E749),'Hoja de Trabajo para listado'!$A$151:$Z$151,0)),0)+IFERROR(INDEX('Hoja de Trabajo para listado'!$AB$155:$BA$1048576,MATCH($A749,'Hoja de Trabajo para listado'!$AB$155:$AB$1048576,0),MATCH((CUADRO!I$5&amp;$E749),'Hoja de Trabajo para listado'!$AB$151:$BA$151,0)),0)+IFERROR(INDEX('Hoja de Trabajo para listado'!$BC$155:$CB$1048576,MATCH($A749,'Hoja de Trabajo para listado'!$BC$155:$BC$1048576,0),MATCH((CUADRO!I$5&amp;$E749),'Hoja de Trabajo para listado'!$BC$151:$CB$151,0)),0)+IFERROR(INDEX('Hoja de Trabajo para listado'!$DE$153:$DG$274,MATCH($A749,'Hoja de Trabajo para listado'!$DE$153:$DE$1048576,0),MATCH((CUADRO!I$5&amp;$E749),'Hoja de Trabajo para listado'!$DE$151:$DG$151,0)),0)+IFERROR(INDEX('Hoja de Trabajo para listado'!$CD$155:$DC$1048576,MATCH($A749,'Hoja de Trabajo para listado'!$CD$155:$CD$1048576,0),MATCH((CUADRO!I$5&amp;$E749),'Hoja de Trabajo para listado'!$CD$151:$DC$151,0)),0)</f>
        <v>0</v>
      </c>
      <c r="J749" s="243">
        <f ca="1">+IFERROR(INDEX('Hoja de Trabajo para listado'!$A$155:$Z$1048576,MATCH($A749,'Hoja de Trabajo para listado'!$A$155:$A$1048576,0),MATCH((CUADRO!J$5&amp;$E749),'Hoja de Trabajo para listado'!$A$151:$Z$151,0)),0)+IFERROR(INDEX('Hoja de Trabajo para listado'!$AB$155:$BA$1048576,MATCH($A749,'Hoja de Trabajo para listado'!$AB$155:$AB$1048576,0),MATCH((CUADRO!J$5&amp;$E749),'Hoja de Trabajo para listado'!$AB$151:$BA$151,0)),0)+IFERROR(INDEX('Hoja de Trabajo para listado'!$BC$155:$CB$1048576,MATCH($A749,'Hoja de Trabajo para listado'!$BC$155:$BC$1048576,0),MATCH((CUADRO!J$5&amp;$E749),'Hoja de Trabajo para listado'!$BC$151:$CB$151,0)),0)+IFERROR(INDEX('Hoja de Trabajo para listado'!$DE$153:$DG$274,MATCH($A749,'Hoja de Trabajo para listado'!$DE$153:$DE$1048576,0),MATCH((CUADRO!J$5&amp;$E749),'Hoja de Trabajo para listado'!$DE$151:$DG$151,0)),0)+IFERROR(INDEX('Hoja de Trabajo para listado'!$CD$155:$DC$1048576,MATCH($A749,'Hoja de Trabajo para listado'!$CD$155:$CD$1048576,0),MATCH((CUADRO!J$5&amp;$E749),'Hoja de Trabajo para listado'!$CD$151:$DC$151,0)),0)</f>
        <v>0</v>
      </c>
      <c r="K749" s="243">
        <f ca="1">+IFERROR(INDEX('Hoja de Trabajo para listado'!$A$155:$Z$1048576,MATCH($A749,'Hoja de Trabajo para listado'!$A$155:$A$1048576,0),MATCH((CUADRO!K$5&amp;$E749),'Hoja de Trabajo para listado'!$A$151:$Z$151,0)),0)+IFERROR(INDEX('Hoja de Trabajo para listado'!$AB$155:$BA$1048576,MATCH($A749,'Hoja de Trabajo para listado'!$AB$155:$AB$1048576,0),MATCH((CUADRO!K$5&amp;$E749),'Hoja de Trabajo para listado'!$AB$151:$BA$151,0)),0)+IFERROR(INDEX('Hoja de Trabajo para listado'!$BC$155:$CB$1048576,MATCH($A749,'Hoja de Trabajo para listado'!$BC$155:$BC$1048576,0),MATCH((CUADRO!K$5&amp;$E749),'Hoja de Trabajo para listado'!$BC$151:$CB$151,0)),0)+IFERROR(INDEX('Hoja de Trabajo para listado'!$DE$153:$DG$274,MATCH($A749,'Hoja de Trabajo para listado'!$DE$153:$DE$1048576,0),MATCH((CUADRO!K$5&amp;$E749),'Hoja de Trabajo para listado'!$DE$151:$DG$151,0)),0)+IFERROR(INDEX('Hoja de Trabajo para listado'!$CD$155:$DC$1048576,MATCH($A749,'Hoja de Trabajo para listado'!$CD$155:$CD$1048576,0),MATCH((CUADRO!K$5&amp;$E749),'Hoja de Trabajo para listado'!$CD$151:$DC$151,0)),0)</f>
        <v>0</v>
      </c>
      <c r="L749" s="243">
        <f ca="1">+IFERROR(INDEX('Hoja de Trabajo para listado'!$A$155:$Z$1048576,MATCH($A749,'Hoja de Trabajo para listado'!$A$155:$A$1048576,0),MATCH((CUADRO!L$5&amp;$E749),'Hoja de Trabajo para listado'!$A$151:$Z$151,0)),0)+IFERROR(INDEX('Hoja de Trabajo para listado'!$AB$155:$BA$1048576,MATCH($A749,'Hoja de Trabajo para listado'!$AB$155:$AB$1048576,0),MATCH((CUADRO!L$5&amp;$E749),'Hoja de Trabajo para listado'!$AB$151:$BA$151,0)),0)+IFERROR(INDEX('Hoja de Trabajo para listado'!$BC$155:$CB$1048576,MATCH($A749,'Hoja de Trabajo para listado'!$BC$155:$BC$1048576,0),MATCH((CUADRO!L$5&amp;$E749),'Hoja de Trabajo para listado'!$BC$151:$CB$151,0)),0)+IFERROR(INDEX('Hoja de Trabajo para listado'!$DE$153:$DG$274,MATCH($A749,'Hoja de Trabajo para listado'!$DE$153:$DE$1048576,0),MATCH((CUADRO!L$5&amp;$E749),'Hoja de Trabajo para listado'!$DE$151:$DG$151,0)),0)+IFERROR(INDEX('Hoja de Trabajo para listado'!$CD$155:$DC$1048576,MATCH($A749,'Hoja de Trabajo para listado'!$CD$155:$CD$1048576,0),MATCH((CUADRO!L$5&amp;$E749),'Hoja de Trabajo para listado'!$CD$151:$DC$151,0)),0)</f>
        <v>0</v>
      </c>
      <c r="M749" s="243">
        <f ca="1">+IFERROR(INDEX('Hoja de Trabajo para listado'!$A$155:$Z$1048576,MATCH($A749,'Hoja de Trabajo para listado'!$A$155:$A$1048576,0),MATCH((CUADRO!M$5&amp;$E749),'Hoja de Trabajo para listado'!$A$151:$Z$151,0)),0)+IFERROR(INDEX('Hoja de Trabajo para listado'!$AB$155:$BA$1048576,MATCH($A749,'Hoja de Trabajo para listado'!$AB$155:$AB$1048576,0),MATCH((CUADRO!M$5&amp;$E749),'Hoja de Trabajo para listado'!$AB$151:$BA$151,0)),0)+IFERROR(INDEX('Hoja de Trabajo para listado'!$BC$155:$CB$1048576,MATCH($A749,'Hoja de Trabajo para listado'!$BC$155:$BC$1048576,0),MATCH((CUADRO!M$5&amp;$E749),'Hoja de Trabajo para listado'!$BC$151:$CB$151,0)),0)+IFERROR(INDEX('Hoja de Trabajo para listado'!$DE$153:$DG$274,MATCH($A749,'Hoja de Trabajo para listado'!$DE$153:$DE$1048576,0),MATCH((CUADRO!M$5&amp;$E749),'Hoja de Trabajo para listado'!$DE$151:$DG$151,0)),0)+IFERROR(INDEX('Hoja de Trabajo para listado'!$CD$155:$DC$1048576,MATCH($A749,'Hoja de Trabajo para listado'!$CD$155:$CD$1048576,0),MATCH((CUADRO!M$5&amp;$E749),'Hoja de Trabajo para listado'!$CD$151:$DC$151,0)),0)</f>
        <v>0</v>
      </c>
      <c r="N749" s="243">
        <f ca="1">+IFERROR(INDEX('Hoja de Trabajo para listado'!$A$155:$Z$1048576,MATCH($A749,'Hoja de Trabajo para listado'!$A$155:$A$1048576,0),MATCH((CUADRO!N$5&amp;$E749),'Hoja de Trabajo para listado'!$A$151:$Z$151,0)),0)+IFERROR(INDEX('Hoja de Trabajo para listado'!$AB$155:$BA$1048576,MATCH($A749,'Hoja de Trabajo para listado'!$AB$155:$AB$1048576,0),MATCH((CUADRO!N$5&amp;$E749),'Hoja de Trabajo para listado'!$AB$151:$BA$151,0)),0)+IFERROR(INDEX('Hoja de Trabajo para listado'!$BC$155:$CB$1048576,MATCH($A749,'Hoja de Trabajo para listado'!$BC$155:$BC$1048576,0),MATCH((CUADRO!N$5&amp;$E749),'Hoja de Trabajo para listado'!$BC$151:$CB$151,0)),0)+IFERROR(INDEX('Hoja de Trabajo para listado'!$DE$153:$DG$274,MATCH($A749,'Hoja de Trabajo para listado'!$DE$153:$DE$1048576,0),MATCH((CUADRO!N$5&amp;$E749),'Hoja de Trabajo para listado'!$DE$151:$DG$151,0)),0)+IFERROR(INDEX('Hoja de Trabajo para listado'!$CD$155:$DC$1048576,MATCH($A749,'Hoja de Trabajo para listado'!$CD$155:$CD$1048576,0),MATCH((CUADRO!N$5&amp;$E749),'Hoja de Trabajo para listado'!$CD$151:$DC$151,0)),0)</f>
        <v>0</v>
      </c>
      <c r="O749" s="243">
        <f ca="1">+IFERROR(INDEX('Hoja de Trabajo para listado'!$A$155:$Z$1048576,MATCH($A749,'Hoja de Trabajo para listado'!$A$155:$A$1048576,0),MATCH((CUADRO!O$5&amp;$E749),'Hoja de Trabajo para listado'!$A$151:$Z$151,0)),0)+IFERROR(INDEX('Hoja de Trabajo para listado'!$AB$155:$BA$1048576,MATCH($A749,'Hoja de Trabajo para listado'!$AB$155:$AB$1048576,0),MATCH((CUADRO!O$5&amp;$E749),'Hoja de Trabajo para listado'!$AB$151:$BA$151,0)),0)+IFERROR(INDEX('Hoja de Trabajo para listado'!$BC$155:$CB$1048576,MATCH($A749,'Hoja de Trabajo para listado'!$BC$155:$BC$1048576,0),MATCH((CUADRO!O$5&amp;$E749),'Hoja de Trabajo para listado'!$BC$151:$CB$151,0)),0)+IFERROR(INDEX('Hoja de Trabajo para listado'!$DE$153:$DG$274,MATCH($A749,'Hoja de Trabajo para listado'!$DE$153:$DE$1048576,0),MATCH((CUADRO!O$5&amp;$E749),'Hoja de Trabajo para listado'!$DE$151:$DG$151,0)),0)+IFERROR(INDEX('Hoja de Trabajo para listado'!$CD$155:$DC$1048576,MATCH($A749,'Hoja de Trabajo para listado'!$CD$155:$CD$1048576,0),MATCH((CUADRO!O$5&amp;$E749),'Hoja de Trabajo para listado'!$CD$151:$DC$151,0)),0)</f>
        <v>0</v>
      </c>
      <c r="P749" s="243">
        <f ca="1">+IFERROR(INDEX('Hoja de Trabajo para listado'!$A$155:$Z$1048576,MATCH($A749,'Hoja de Trabajo para listado'!$A$155:$A$1048576,0),MATCH((CUADRO!P$5&amp;$E749),'Hoja de Trabajo para listado'!$A$151:$Z$151,0)),0)+IFERROR(INDEX('Hoja de Trabajo para listado'!$AB$155:$BA$1048576,MATCH($A749,'Hoja de Trabajo para listado'!$AB$155:$AB$1048576,0),MATCH((CUADRO!P$5&amp;$E749),'Hoja de Trabajo para listado'!$AB$151:$BA$151,0)),0)+IFERROR(INDEX('Hoja de Trabajo para listado'!$BC$155:$CB$1048576,MATCH($A749,'Hoja de Trabajo para listado'!$BC$155:$BC$1048576,0),MATCH((CUADRO!P$5&amp;$E749),'Hoja de Trabajo para listado'!$BC$151:$CB$151,0)),0)+IFERROR(INDEX('Hoja de Trabajo para listado'!$DE$153:$DG$274,MATCH($A749,'Hoja de Trabajo para listado'!$DE$153:$DE$1048576,0),MATCH((CUADRO!P$5&amp;$E749),'Hoja de Trabajo para listado'!$DE$151:$DG$151,0)),0)+IFERROR(INDEX('Hoja de Trabajo para listado'!$CD$155:$DC$1048576,MATCH($A749,'Hoja de Trabajo para listado'!$CD$155:$CD$1048576,0),MATCH((CUADRO!P$5&amp;$E749),'Hoja de Trabajo para listado'!$CD$151:$DC$151,0)),0)</f>
        <v>0</v>
      </c>
      <c r="Q749" s="243">
        <f ca="1">+IFERROR(INDEX('Hoja de Trabajo para listado'!$A$155:$Z$1048576,MATCH($A749,'Hoja de Trabajo para listado'!$A$155:$A$1048576,0),MATCH((CUADRO!Q$5&amp;$E749),'Hoja de Trabajo para listado'!$A$151:$Z$151,0)),0)+IFERROR(INDEX('Hoja de Trabajo para listado'!$AB$155:$BA$1048576,MATCH($A749,'Hoja de Trabajo para listado'!$AB$155:$AB$1048576,0),MATCH((CUADRO!Q$5&amp;$E749),'Hoja de Trabajo para listado'!$AB$151:$BA$151,0)),0)+IFERROR(INDEX('Hoja de Trabajo para listado'!$BC$155:$CB$1048576,MATCH($A749,'Hoja de Trabajo para listado'!$BC$155:$BC$1048576,0),MATCH((CUADRO!Q$5&amp;$E749),'Hoja de Trabajo para listado'!$BC$151:$CB$151,0)),0)+IFERROR(INDEX('Hoja de Trabajo para listado'!$DE$153:$DG$274,MATCH($A749,'Hoja de Trabajo para listado'!$DE$153:$DE$1048576,0),MATCH((CUADRO!Q$5&amp;$E749),'Hoja de Trabajo para listado'!$DE$151:$DG$151,0)),0)+IFERROR(INDEX('Hoja de Trabajo para listado'!$CD$155:$DC$1048576,MATCH($A749,'Hoja de Trabajo para listado'!$CD$155:$CD$1048576,0),MATCH((CUADRO!Q$5&amp;$E749),'Hoja de Trabajo para listado'!$CD$151:$DC$151,0)),0)</f>
        <v>0</v>
      </c>
      <c r="R749" s="243">
        <f t="shared" ca="1" si="25"/>
        <v>0</v>
      </c>
      <c r="S749" s="249">
        <f ca="1">+R748+R749</f>
        <v>0</v>
      </c>
      <c r="T749" s="243">
        <f ca="1">+S749</f>
        <v>0</v>
      </c>
      <c r="U749" s="242">
        <f t="shared" si="26"/>
        <v>2</v>
      </c>
      <c r="V749" s="333" t="str">
        <f>+VLOOKUP(A749,bd_lista!$A$3:$E$590,5,FALSE)</f>
        <v>Gobiernos Autonomos Municipales</v>
      </c>
      <c r="W749" s="392"/>
      <c r="X749" s="242">
        <f>+VLOOKUP(A749,[4]Sheet1!$A$13:$D$744,4,FALSE)</f>
        <v>0</v>
      </c>
      <c r="Y749" s="242" t="e">
        <f>+VLOOKUP(X749,bd_lista!$A$3:$C$590,3,FALSE)</f>
        <v>#N/A</v>
      </c>
      <c r="Z749" s="292"/>
      <c r="AA749" s="293"/>
    </row>
    <row r="750" spans="1:27" customFormat="1" ht="15" hidden="1" customHeight="1">
      <c r="A750" s="32">
        <v>1341</v>
      </c>
      <c r="B750" s="387">
        <f>+A750</f>
        <v>1341</v>
      </c>
      <c r="C750" s="247" t="str">
        <f>+VLOOKUP(A750,bd_lista!$A$3:$C$590,3,FALSE)</f>
        <v>Gobierno Autónomo Municipal de Tiraque</v>
      </c>
      <c r="D750" s="389" t="str">
        <f>+C750</f>
        <v>Gobierno Autónomo Municipal de Tiraque</v>
      </c>
      <c r="E750" s="242" t="s">
        <v>1304</v>
      </c>
      <c r="F750" s="243">
        <f ca="1">+IFERROR(INDEX('Hoja de Trabajo para listado'!$A$155:$Z$1048576,MATCH($A750,'Hoja de Trabajo para listado'!$A$155:$A$1048576,0),MATCH((CUADRO!F$5&amp;$E750),'Hoja de Trabajo para listado'!$A$151:$Z$151,0)),0)+IFERROR(INDEX('Hoja de Trabajo para listado'!$AB$155:$BA$1048576,MATCH($A750,'Hoja de Trabajo para listado'!$AB$155:$AB$1048576,0),MATCH((CUADRO!F$5&amp;$E750),'Hoja de Trabajo para listado'!$AB$151:$BA$151,0)),0)+IFERROR(INDEX('Hoja de Trabajo para listado'!$BC$155:$CB$1048576,MATCH($A750,'Hoja de Trabajo para listado'!$BC$155:$BC$1048576,0),MATCH((CUADRO!F$5&amp;$E750),'Hoja de Trabajo para listado'!$BC$151:$CB$151,0)),0)+IFERROR(INDEX('Hoja de Trabajo para listado'!$DE$153:$DG$274,MATCH($A750,'Hoja de Trabajo para listado'!$DE$153:$DE$1048576,0),MATCH((CUADRO!F$5&amp;$E750),'Hoja de Trabajo para listado'!$DE$151:$DG$151,0)),0)+IFERROR(INDEX('Hoja de Trabajo para listado'!$CD$155:$DC$1048576,MATCH($A750,'Hoja de Trabajo para listado'!$CD$155:$CD$1048576,0),MATCH((CUADRO!F$5&amp;$E750),'Hoja de Trabajo para listado'!$CD$151:$DC$151,0)),0)</f>
        <v>0</v>
      </c>
      <c r="G750" s="243">
        <f ca="1">+IFERROR(INDEX('Hoja de Trabajo para listado'!$A$155:$Z$1048576,MATCH($A750,'Hoja de Trabajo para listado'!$A$155:$A$1048576,0),MATCH((CUADRO!G$5&amp;$E750),'Hoja de Trabajo para listado'!$A$151:$Z$151,0)),0)+IFERROR(INDEX('Hoja de Trabajo para listado'!$AB$155:$BA$1048576,MATCH($A750,'Hoja de Trabajo para listado'!$AB$155:$AB$1048576,0),MATCH((CUADRO!G$5&amp;$E750),'Hoja de Trabajo para listado'!$AB$151:$BA$151,0)),0)+IFERROR(INDEX('Hoja de Trabajo para listado'!$BC$155:$CB$1048576,MATCH($A750,'Hoja de Trabajo para listado'!$BC$155:$BC$1048576,0),MATCH((CUADRO!G$5&amp;$E750),'Hoja de Trabajo para listado'!$BC$151:$CB$151,0)),0)+IFERROR(INDEX('Hoja de Trabajo para listado'!$DE$153:$DG$274,MATCH($A750,'Hoja de Trabajo para listado'!$DE$153:$DE$1048576,0),MATCH((CUADRO!G$5&amp;$E750),'Hoja de Trabajo para listado'!$DE$151:$DG$151,0)),0)+IFERROR(INDEX('Hoja de Trabajo para listado'!$CD$155:$DC$1048576,MATCH($A750,'Hoja de Trabajo para listado'!$CD$155:$CD$1048576,0),MATCH((CUADRO!G$5&amp;$E750),'Hoja de Trabajo para listado'!$CD$151:$DC$151,0)),0)</f>
        <v>0</v>
      </c>
      <c r="H750" s="243">
        <f ca="1">+IFERROR(INDEX('Hoja de Trabajo para listado'!$A$155:$Z$1048576,MATCH($A750,'Hoja de Trabajo para listado'!$A$155:$A$1048576,0),MATCH((CUADRO!H$5&amp;$E750),'Hoja de Trabajo para listado'!$A$151:$Z$151,0)),0)+IFERROR(INDEX('Hoja de Trabajo para listado'!$AB$155:$BA$1048576,MATCH($A750,'Hoja de Trabajo para listado'!$AB$155:$AB$1048576,0),MATCH((CUADRO!H$5&amp;$E750),'Hoja de Trabajo para listado'!$AB$151:$BA$151,0)),0)+IFERROR(INDEX('Hoja de Trabajo para listado'!$BC$155:$CB$1048576,MATCH($A750,'Hoja de Trabajo para listado'!$BC$155:$BC$1048576,0),MATCH((CUADRO!H$5&amp;$E750),'Hoja de Trabajo para listado'!$BC$151:$CB$151,0)),0)+IFERROR(INDEX('Hoja de Trabajo para listado'!$DE$153:$DG$274,MATCH($A750,'Hoja de Trabajo para listado'!$DE$153:$DE$1048576,0),MATCH((CUADRO!H$5&amp;$E750),'Hoja de Trabajo para listado'!$DE$151:$DG$151,0)),0)+IFERROR(INDEX('Hoja de Trabajo para listado'!$CD$155:$DC$1048576,MATCH($A750,'Hoja de Trabajo para listado'!$CD$155:$CD$1048576,0),MATCH((CUADRO!H$5&amp;$E750),'Hoja de Trabajo para listado'!$CD$151:$DC$151,0)),0)</f>
        <v>0</v>
      </c>
      <c r="I750" s="243">
        <f ca="1">+IFERROR(INDEX('Hoja de Trabajo para listado'!$A$155:$Z$1048576,MATCH($A750,'Hoja de Trabajo para listado'!$A$155:$A$1048576,0),MATCH((CUADRO!I$5&amp;$E750),'Hoja de Trabajo para listado'!$A$151:$Z$151,0)),0)+IFERROR(INDEX('Hoja de Trabajo para listado'!$AB$155:$BA$1048576,MATCH($A750,'Hoja de Trabajo para listado'!$AB$155:$AB$1048576,0),MATCH((CUADRO!I$5&amp;$E750),'Hoja de Trabajo para listado'!$AB$151:$BA$151,0)),0)+IFERROR(INDEX('Hoja de Trabajo para listado'!$BC$155:$CB$1048576,MATCH($A750,'Hoja de Trabajo para listado'!$BC$155:$BC$1048576,0),MATCH((CUADRO!I$5&amp;$E750),'Hoja de Trabajo para listado'!$BC$151:$CB$151,0)),0)+IFERROR(INDEX('Hoja de Trabajo para listado'!$DE$153:$DG$274,MATCH($A750,'Hoja de Trabajo para listado'!$DE$153:$DE$1048576,0),MATCH((CUADRO!I$5&amp;$E750),'Hoja de Trabajo para listado'!$DE$151:$DG$151,0)),0)+IFERROR(INDEX('Hoja de Trabajo para listado'!$CD$155:$DC$1048576,MATCH($A750,'Hoja de Trabajo para listado'!$CD$155:$CD$1048576,0),MATCH((CUADRO!I$5&amp;$E750),'Hoja de Trabajo para listado'!$CD$151:$DC$151,0)),0)</f>
        <v>0</v>
      </c>
      <c r="J750" s="243">
        <f ca="1">+IFERROR(INDEX('Hoja de Trabajo para listado'!$A$155:$Z$1048576,MATCH($A750,'Hoja de Trabajo para listado'!$A$155:$A$1048576,0),MATCH((CUADRO!J$5&amp;$E750),'Hoja de Trabajo para listado'!$A$151:$Z$151,0)),0)+IFERROR(INDEX('Hoja de Trabajo para listado'!$AB$155:$BA$1048576,MATCH($A750,'Hoja de Trabajo para listado'!$AB$155:$AB$1048576,0),MATCH((CUADRO!J$5&amp;$E750),'Hoja de Trabajo para listado'!$AB$151:$BA$151,0)),0)+IFERROR(INDEX('Hoja de Trabajo para listado'!$BC$155:$CB$1048576,MATCH($A750,'Hoja de Trabajo para listado'!$BC$155:$BC$1048576,0),MATCH((CUADRO!J$5&amp;$E750),'Hoja de Trabajo para listado'!$BC$151:$CB$151,0)),0)+IFERROR(INDEX('Hoja de Trabajo para listado'!$DE$153:$DG$274,MATCH($A750,'Hoja de Trabajo para listado'!$DE$153:$DE$1048576,0),MATCH((CUADRO!J$5&amp;$E750),'Hoja de Trabajo para listado'!$DE$151:$DG$151,0)),0)+IFERROR(INDEX('Hoja de Trabajo para listado'!$CD$155:$DC$1048576,MATCH($A750,'Hoja de Trabajo para listado'!$CD$155:$CD$1048576,0),MATCH((CUADRO!J$5&amp;$E750),'Hoja de Trabajo para listado'!$CD$151:$DC$151,0)),0)</f>
        <v>0</v>
      </c>
      <c r="K750" s="243">
        <f ca="1">+IFERROR(INDEX('Hoja de Trabajo para listado'!$A$155:$Z$1048576,MATCH($A750,'Hoja de Trabajo para listado'!$A$155:$A$1048576,0),MATCH((CUADRO!K$5&amp;$E750),'Hoja de Trabajo para listado'!$A$151:$Z$151,0)),0)+IFERROR(INDEX('Hoja de Trabajo para listado'!$AB$155:$BA$1048576,MATCH($A750,'Hoja de Trabajo para listado'!$AB$155:$AB$1048576,0),MATCH((CUADRO!K$5&amp;$E750),'Hoja de Trabajo para listado'!$AB$151:$BA$151,0)),0)+IFERROR(INDEX('Hoja de Trabajo para listado'!$BC$155:$CB$1048576,MATCH($A750,'Hoja de Trabajo para listado'!$BC$155:$BC$1048576,0),MATCH((CUADRO!K$5&amp;$E750),'Hoja de Trabajo para listado'!$BC$151:$CB$151,0)),0)+IFERROR(INDEX('Hoja de Trabajo para listado'!$DE$153:$DG$274,MATCH($A750,'Hoja de Trabajo para listado'!$DE$153:$DE$1048576,0),MATCH((CUADRO!K$5&amp;$E750),'Hoja de Trabajo para listado'!$DE$151:$DG$151,0)),0)+IFERROR(INDEX('Hoja de Trabajo para listado'!$CD$155:$DC$1048576,MATCH($A750,'Hoja de Trabajo para listado'!$CD$155:$CD$1048576,0),MATCH((CUADRO!K$5&amp;$E750),'Hoja de Trabajo para listado'!$CD$151:$DC$151,0)),0)</f>
        <v>0</v>
      </c>
      <c r="L750" s="243">
        <f ca="1">+IFERROR(INDEX('Hoja de Trabajo para listado'!$A$155:$Z$1048576,MATCH($A750,'Hoja de Trabajo para listado'!$A$155:$A$1048576,0),MATCH((CUADRO!L$5&amp;$E750),'Hoja de Trabajo para listado'!$A$151:$Z$151,0)),0)+IFERROR(INDEX('Hoja de Trabajo para listado'!$AB$155:$BA$1048576,MATCH($A750,'Hoja de Trabajo para listado'!$AB$155:$AB$1048576,0),MATCH((CUADRO!L$5&amp;$E750),'Hoja de Trabajo para listado'!$AB$151:$BA$151,0)),0)+IFERROR(INDEX('Hoja de Trabajo para listado'!$BC$155:$CB$1048576,MATCH($A750,'Hoja de Trabajo para listado'!$BC$155:$BC$1048576,0),MATCH((CUADRO!L$5&amp;$E750),'Hoja de Trabajo para listado'!$BC$151:$CB$151,0)),0)+IFERROR(INDEX('Hoja de Trabajo para listado'!$DE$153:$DG$274,MATCH($A750,'Hoja de Trabajo para listado'!$DE$153:$DE$1048576,0),MATCH((CUADRO!L$5&amp;$E750),'Hoja de Trabajo para listado'!$DE$151:$DG$151,0)),0)+IFERROR(INDEX('Hoja de Trabajo para listado'!$CD$155:$DC$1048576,MATCH($A750,'Hoja de Trabajo para listado'!$CD$155:$CD$1048576,0),MATCH((CUADRO!L$5&amp;$E750),'Hoja de Trabajo para listado'!$CD$151:$DC$151,0)),0)</f>
        <v>0</v>
      </c>
      <c r="M750" s="243">
        <f ca="1">+IFERROR(INDEX('Hoja de Trabajo para listado'!$A$155:$Z$1048576,MATCH($A750,'Hoja de Trabajo para listado'!$A$155:$A$1048576,0),MATCH((CUADRO!M$5&amp;$E750),'Hoja de Trabajo para listado'!$A$151:$Z$151,0)),0)+IFERROR(INDEX('Hoja de Trabajo para listado'!$AB$155:$BA$1048576,MATCH($A750,'Hoja de Trabajo para listado'!$AB$155:$AB$1048576,0),MATCH((CUADRO!M$5&amp;$E750),'Hoja de Trabajo para listado'!$AB$151:$BA$151,0)),0)+IFERROR(INDEX('Hoja de Trabajo para listado'!$BC$155:$CB$1048576,MATCH($A750,'Hoja de Trabajo para listado'!$BC$155:$BC$1048576,0),MATCH((CUADRO!M$5&amp;$E750),'Hoja de Trabajo para listado'!$BC$151:$CB$151,0)),0)+IFERROR(INDEX('Hoja de Trabajo para listado'!$DE$153:$DG$274,MATCH($A750,'Hoja de Trabajo para listado'!$DE$153:$DE$1048576,0),MATCH((CUADRO!M$5&amp;$E750),'Hoja de Trabajo para listado'!$DE$151:$DG$151,0)),0)+IFERROR(INDEX('Hoja de Trabajo para listado'!$CD$155:$DC$1048576,MATCH($A750,'Hoja de Trabajo para listado'!$CD$155:$CD$1048576,0),MATCH((CUADRO!M$5&amp;$E750),'Hoja de Trabajo para listado'!$CD$151:$DC$151,0)),0)</f>
        <v>0</v>
      </c>
      <c r="N750" s="243">
        <f ca="1">+IFERROR(INDEX('Hoja de Trabajo para listado'!$A$155:$Z$1048576,MATCH($A750,'Hoja de Trabajo para listado'!$A$155:$A$1048576,0),MATCH((CUADRO!N$5&amp;$E750),'Hoja de Trabajo para listado'!$A$151:$Z$151,0)),0)+IFERROR(INDEX('Hoja de Trabajo para listado'!$AB$155:$BA$1048576,MATCH($A750,'Hoja de Trabajo para listado'!$AB$155:$AB$1048576,0),MATCH((CUADRO!N$5&amp;$E750),'Hoja de Trabajo para listado'!$AB$151:$BA$151,0)),0)+IFERROR(INDEX('Hoja de Trabajo para listado'!$BC$155:$CB$1048576,MATCH($A750,'Hoja de Trabajo para listado'!$BC$155:$BC$1048576,0),MATCH((CUADRO!N$5&amp;$E750),'Hoja de Trabajo para listado'!$BC$151:$CB$151,0)),0)+IFERROR(INDEX('Hoja de Trabajo para listado'!$DE$153:$DG$274,MATCH($A750,'Hoja de Trabajo para listado'!$DE$153:$DE$1048576,0),MATCH((CUADRO!N$5&amp;$E750),'Hoja de Trabajo para listado'!$DE$151:$DG$151,0)),0)+IFERROR(INDEX('Hoja de Trabajo para listado'!$CD$155:$DC$1048576,MATCH($A750,'Hoja de Trabajo para listado'!$CD$155:$CD$1048576,0),MATCH((CUADRO!N$5&amp;$E750),'Hoja de Trabajo para listado'!$CD$151:$DC$151,0)),0)</f>
        <v>0</v>
      </c>
      <c r="O750" s="243">
        <f ca="1">+IFERROR(INDEX('Hoja de Trabajo para listado'!$A$155:$Z$1048576,MATCH($A750,'Hoja de Trabajo para listado'!$A$155:$A$1048576,0),MATCH((CUADRO!O$5&amp;$E750),'Hoja de Trabajo para listado'!$A$151:$Z$151,0)),0)+IFERROR(INDEX('Hoja de Trabajo para listado'!$AB$155:$BA$1048576,MATCH($A750,'Hoja de Trabajo para listado'!$AB$155:$AB$1048576,0),MATCH((CUADRO!O$5&amp;$E750),'Hoja de Trabajo para listado'!$AB$151:$BA$151,0)),0)+IFERROR(INDEX('Hoja de Trabajo para listado'!$BC$155:$CB$1048576,MATCH($A750,'Hoja de Trabajo para listado'!$BC$155:$BC$1048576,0),MATCH((CUADRO!O$5&amp;$E750),'Hoja de Trabajo para listado'!$BC$151:$CB$151,0)),0)+IFERROR(INDEX('Hoja de Trabajo para listado'!$DE$153:$DG$274,MATCH($A750,'Hoja de Trabajo para listado'!$DE$153:$DE$1048576,0),MATCH((CUADRO!O$5&amp;$E750),'Hoja de Trabajo para listado'!$DE$151:$DG$151,0)),0)+IFERROR(INDEX('Hoja de Trabajo para listado'!$CD$155:$DC$1048576,MATCH($A750,'Hoja de Trabajo para listado'!$CD$155:$CD$1048576,0),MATCH((CUADRO!O$5&amp;$E750),'Hoja de Trabajo para listado'!$CD$151:$DC$151,0)),0)</f>
        <v>0</v>
      </c>
      <c r="P750" s="243">
        <f ca="1">+IFERROR(INDEX('Hoja de Trabajo para listado'!$A$155:$Z$1048576,MATCH($A750,'Hoja de Trabajo para listado'!$A$155:$A$1048576,0),MATCH((CUADRO!P$5&amp;$E750),'Hoja de Trabajo para listado'!$A$151:$Z$151,0)),0)+IFERROR(INDEX('Hoja de Trabajo para listado'!$AB$155:$BA$1048576,MATCH($A750,'Hoja de Trabajo para listado'!$AB$155:$AB$1048576,0),MATCH((CUADRO!P$5&amp;$E750),'Hoja de Trabajo para listado'!$AB$151:$BA$151,0)),0)+IFERROR(INDEX('Hoja de Trabajo para listado'!$BC$155:$CB$1048576,MATCH($A750,'Hoja de Trabajo para listado'!$BC$155:$BC$1048576,0),MATCH((CUADRO!P$5&amp;$E750),'Hoja de Trabajo para listado'!$BC$151:$CB$151,0)),0)+IFERROR(INDEX('Hoja de Trabajo para listado'!$DE$153:$DG$274,MATCH($A750,'Hoja de Trabajo para listado'!$DE$153:$DE$1048576,0),MATCH((CUADRO!P$5&amp;$E750),'Hoja de Trabajo para listado'!$DE$151:$DG$151,0)),0)+IFERROR(INDEX('Hoja de Trabajo para listado'!$CD$155:$DC$1048576,MATCH($A750,'Hoja de Trabajo para listado'!$CD$155:$CD$1048576,0),MATCH((CUADRO!P$5&amp;$E750),'Hoja de Trabajo para listado'!$CD$151:$DC$151,0)),0)</f>
        <v>0</v>
      </c>
      <c r="Q750" s="243">
        <f ca="1">+IFERROR(INDEX('Hoja de Trabajo para listado'!$A$155:$Z$1048576,MATCH($A750,'Hoja de Trabajo para listado'!$A$155:$A$1048576,0),MATCH((CUADRO!Q$5&amp;$E750),'Hoja de Trabajo para listado'!$A$151:$Z$151,0)),0)+IFERROR(INDEX('Hoja de Trabajo para listado'!$AB$155:$BA$1048576,MATCH($A750,'Hoja de Trabajo para listado'!$AB$155:$AB$1048576,0),MATCH((CUADRO!Q$5&amp;$E750),'Hoja de Trabajo para listado'!$AB$151:$BA$151,0)),0)+IFERROR(INDEX('Hoja de Trabajo para listado'!$BC$155:$CB$1048576,MATCH($A750,'Hoja de Trabajo para listado'!$BC$155:$BC$1048576,0),MATCH((CUADRO!Q$5&amp;$E750),'Hoja de Trabajo para listado'!$BC$151:$CB$151,0)),0)+IFERROR(INDEX('Hoja de Trabajo para listado'!$DE$153:$DG$274,MATCH($A750,'Hoja de Trabajo para listado'!$DE$153:$DE$1048576,0),MATCH((CUADRO!Q$5&amp;$E750),'Hoja de Trabajo para listado'!$DE$151:$DG$151,0)),0)+IFERROR(INDEX('Hoja de Trabajo para listado'!$CD$155:$DC$1048576,MATCH($A750,'Hoja de Trabajo para listado'!$CD$155:$CD$1048576,0),MATCH((CUADRO!Q$5&amp;$E750),'Hoja de Trabajo para listado'!$CD$151:$DC$151,0)),0)</f>
        <v>0</v>
      </c>
      <c r="R750" s="243">
        <f t="shared" ca="1" si="25"/>
        <v>0</v>
      </c>
      <c r="S750" s="249"/>
      <c r="T750" s="243">
        <f ca="1">+T751</f>
        <v>0</v>
      </c>
      <c r="U750" s="242">
        <f t="shared" si="26"/>
        <v>1</v>
      </c>
      <c r="V750" s="333" t="str">
        <f>+VLOOKUP(A750,bd_lista!$A$3:$E$590,5,FALSE)</f>
        <v>Gobiernos Autonomos Municipales</v>
      </c>
      <c r="W750" s="391" t="str">
        <f>+V750</f>
        <v>Gobiernos Autonomos Municipales</v>
      </c>
      <c r="X750" s="242">
        <f>+VLOOKUP(A750,[4]Sheet1!$A$13:$D$744,4,FALSE)</f>
        <v>0</v>
      </c>
      <c r="Y750" s="242" t="e">
        <f>+VLOOKUP(X750,bd_lista!$A$3:$C$590,3,FALSE)</f>
        <v>#N/A</v>
      </c>
      <c r="Z750" s="294">
        <f>+X750</f>
        <v>0</v>
      </c>
      <c r="AA750" s="295" t="e">
        <f>+Y750</f>
        <v>#N/A</v>
      </c>
    </row>
    <row r="751" spans="1:27" customFormat="1" ht="15" hidden="1" customHeight="1">
      <c r="A751" s="32">
        <v>1341</v>
      </c>
      <c r="B751" s="388"/>
      <c r="C751" s="247" t="str">
        <f>+VLOOKUP(A751,bd_lista!$A$3:$C$590,3,FALSE)</f>
        <v>Gobierno Autónomo Municipal de Tiraque</v>
      </c>
      <c r="D751" s="390"/>
      <c r="E751" s="244" t="s">
        <v>1305</v>
      </c>
      <c r="F751" s="243">
        <f ca="1">+IFERROR(INDEX('Hoja de Trabajo para listado'!$A$155:$Z$1048576,MATCH($A751,'Hoja de Trabajo para listado'!$A$155:$A$1048576,0),MATCH((CUADRO!F$5&amp;$E751),'Hoja de Trabajo para listado'!$A$151:$Z$151,0)),0)+IFERROR(INDEX('Hoja de Trabajo para listado'!$AB$155:$BA$1048576,MATCH($A751,'Hoja de Trabajo para listado'!$AB$155:$AB$1048576,0),MATCH((CUADRO!F$5&amp;$E751),'Hoja de Trabajo para listado'!$AB$151:$BA$151,0)),0)+IFERROR(INDEX('Hoja de Trabajo para listado'!$BC$155:$CB$1048576,MATCH($A751,'Hoja de Trabajo para listado'!$BC$155:$BC$1048576,0),MATCH((CUADRO!F$5&amp;$E751),'Hoja de Trabajo para listado'!$BC$151:$CB$151,0)),0)+IFERROR(INDEX('Hoja de Trabajo para listado'!$DE$153:$DG$274,MATCH($A751,'Hoja de Trabajo para listado'!$DE$153:$DE$1048576,0),MATCH((CUADRO!F$5&amp;$E751),'Hoja de Trabajo para listado'!$DE$151:$DG$151,0)),0)+IFERROR(INDEX('Hoja de Trabajo para listado'!$CD$155:$DC$1048576,MATCH($A751,'Hoja de Trabajo para listado'!$CD$155:$CD$1048576,0),MATCH((CUADRO!F$5&amp;$E751),'Hoja de Trabajo para listado'!$CD$151:$DC$151,0)),0)</f>
        <v>0</v>
      </c>
      <c r="G751" s="243">
        <f ca="1">+IFERROR(INDEX('Hoja de Trabajo para listado'!$A$155:$Z$1048576,MATCH($A751,'Hoja de Trabajo para listado'!$A$155:$A$1048576,0),MATCH((CUADRO!G$5&amp;$E751),'Hoja de Trabajo para listado'!$A$151:$Z$151,0)),0)+IFERROR(INDEX('Hoja de Trabajo para listado'!$AB$155:$BA$1048576,MATCH($A751,'Hoja de Trabajo para listado'!$AB$155:$AB$1048576,0),MATCH((CUADRO!G$5&amp;$E751),'Hoja de Trabajo para listado'!$AB$151:$BA$151,0)),0)+IFERROR(INDEX('Hoja de Trabajo para listado'!$BC$155:$CB$1048576,MATCH($A751,'Hoja de Trabajo para listado'!$BC$155:$BC$1048576,0),MATCH((CUADRO!G$5&amp;$E751),'Hoja de Trabajo para listado'!$BC$151:$CB$151,0)),0)+IFERROR(INDEX('Hoja de Trabajo para listado'!$DE$153:$DG$274,MATCH($A751,'Hoja de Trabajo para listado'!$DE$153:$DE$1048576,0),MATCH((CUADRO!G$5&amp;$E751),'Hoja de Trabajo para listado'!$DE$151:$DG$151,0)),0)+IFERROR(INDEX('Hoja de Trabajo para listado'!$CD$155:$DC$1048576,MATCH($A751,'Hoja de Trabajo para listado'!$CD$155:$CD$1048576,0),MATCH((CUADRO!G$5&amp;$E751),'Hoja de Trabajo para listado'!$CD$151:$DC$151,0)),0)</f>
        <v>0</v>
      </c>
      <c r="H751" s="243">
        <f ca="1">+IFERROR(INDEX('Hoja de Trabajo para listado'!$A$155:$Z$1048576,MATCH($A751,'Hoja de Trabajo para listado'!$A$155:$A$1048576,0),MATCH((CUADRO!H$5&amp;$E751),'Hoja de Trabajo para listado'!$A$151:$Z$151,0)),0)+IFERROR(INDEX('Hoja de Trabajo para listado'!$AB$155:$BA$1048576,MATCH($A751,'Hoja de Trabajo para listado'!$AB$155:$AB$1048576,0),MATCH((CUADRO!H$5&amp;$E751),'Hoja de Trabajo para listado'!$AB$151:$BA$151,0)),0)+IFERROR(INDEX('Hoja de Trabajo para listado'!$BC$155:$CB$1048576,MATCH($A751,'Hoja de Trabajo para listado'!$BC$155:$BC$1048576,0),MATCH((CUADRO!H$5&amp;$E751),'Hoja de Trabajo para listado'!$BC$151:$CB$151,0)),0)+IFERROR(INDEX('Hoja de Trabajo para listado'!$DE$153:$DG$274,MATCH($A751,'Hoja de Trabajo para listado'!$DE$153:$DE$1048576,0),MATCH((CUADRO!H$5&amp;$E751),'Hoja de Trabajo para listado'!$DE$151:$DG$151,0)),0)+IFERROR(INDEX('Hoja de Trabajo para listado'!$CD$155:$DC$1048576,MATCH($A751,'Hoja de Trabajo para listado'!$CD$155:$CD$1048576,0),MATCH((CUADRO!H$5&amp;$E751),'Hoja de Trabajo para listado'!$CD$151:$DC$151,0)),0)</f>
        <v>0</v>
      </c>
      <c r="I751" s="243">
        <f ca="1">+IFERROR(INDEX('Hoja de Trabajo para listado'!$A$155:$Z$1048576,MATCH($A751,'Hoja de Trabajo para listado'!$A$155:$A$1048576,0),MATCH((CUADRO!I$5&amp;$E751),'Hoja de Trabajo para listado'!$A$151:$Z$151,0)),0)+IFERROR(INDEX('Hoja de Trabajo para listado'!$AB$155:$BA$1048576,MATCH($A751,'Hoja de Trabajo para listado'!$AB$155:$AB$1048576,0),MATCH((CUADRO!I$5&amp;$E751),'Hoja de Trabajo para listado'!$AB$151:$BA$151,0)),0)+IFERROR(INDEX('Hoja de Trabajo para listado'!$BC$155:$CB$1048576,MATCH($A751,'Hoja de Trabajo para listado'!$BC$155:$BC$1048576,0),MATCH((CUADRO!I$5&amp;$E751),'Hoja de Trabajo para listado'!$BC$151:$CB$151,0)),0)+IFERROR(INDEX('Hoja de Trabajo para listado'!$DE$153:$DG$274,MATCH($A751,'Hoja de Trabajo para listado'!$DE$153:$DE$1048576,0),MATCH((CUADRO!I$5&amp;$E751),'Hoja de Trabajo para listado'!$DE$151:$DG$151,0)),0)+IFERROR(INDEX('Hoja de Trabajo para listado'!$CD$155:$DC$1048576,MATCH($A751,'Hoja de Trabajo para listado'!$CD$155:$CD$1048576,0),MATCH((CUADRO!I$5&amp;$E751),'Hoja de Trabajo para listado'!$CD$151:$DC$151,0)),0)</f>
        <v>0</v>
      </c>
      <c r="J751" s="243">
        <f ca="1">+IFERROR(INDEX('Hoja de Trabajo para listado'!$A$155:$Z$1048576,MATCH($A751,'Hoja de Trabajo para listado'!$A$155:$A$1048576,0),MATCH((CUADRO!J$5&amp;$E751),'Hoja de Trabajo para listado'!$A$151:$Z$151,0)),0)+IFERROR(INDEX('Hoja de Trabajo para listado'!$AB$155:$BA$1048576,MATCH($A751,'Hoja de Trabajo para listado'!$AB$155:$AB$1048576,0),MATCH((CUADRO!J$5&amp;$E751),'Hoja de Trabajo para listado'!$AB$151:$BA$151,0)),0)+IFERROR(INDEX('Hoja de Trabajo para listado'!$BC$155:$CB$1048576,MATCH($A751,'Hoja de Trabajo para listado'!$BC$155:$BC$1048576,0),MATCH((CUADRO!J$5&amp;$E751),'Hoja de Trabajo para listado'!$BC$151:$CB$151,0)),0)+IFERROR(INDEX('Hoja de Trabajo para listado'!$DE$153:$DG$274,MATCH($A751,'Hoja de Trabajo para listado'!$DE$153:$DE$1048576,0),MATCH((CUADRO!J$5&amp;$E751),'Hoja de Trabajo para listado'!$DE$151:$DG$151,0)),0)+IFERROR(INDEX('Hoja de Trabajo para listado'!$CD$155:$DC$1048576,MATCH($A751,'Hoja de Trabajo para listado'!$CD$155:$CD$1048576,0),MATCH((CUADRO!J$5&amp;$E751),'Hoja de Trabajo para listado'!$CD$151:$DC$151,0)),0)</f>
        <v>0</v>
      </c>
      <c r="K751" s="243">
        <f ca="1">+IFERROR(INDEX('Hoja de Trabajo para listado'!$A$155:$Z$1048576,MATCH($A751,'Hoja de Trabajo para listado'!$A$155:$A$1048576,0),MATCH((CUADRO!K$5&amp;$E751),'Hoja de Trabajo para listado'!$A$151:$Z$151,0)),0)+IFERROR(INDEX('Hoja de Trabajo para listado'!$AB$155:$BA$1048576,MATCH($A751,'Hoja de Trabajo para listado'!$AB$155:$AB$1048576,0),MATCH((CUADRO!K$5&amp;$E751),'Hoja de Trabajo para listado'!$AB$151:$BA$151,0)),0)+IFERROR(INDEX('Hoja de Trabajo para listado'!$BC$155:$CB$1048576,MATCH($A751,'Hoja de Trabajo para listado'!$BC$155:$BC$1048576,0),MATCH((CUADRO!K$5&amp;$E751),'Hoja de Trabajo para listado'!$BC$151:$CB$151,0)),0)+IFERROR(INDEX('Hoja de Trabajo para listado'!$DE$153:$DG$274,MATCH($A751,'Hoja de Trabajo para listado'!$DE$153:$DE$1048576,0),MATCH((CUADRO!K$5&amp;$E751),'Hoja de Trabajo para listado'!$DE$151:$DG$151,0)),0)+IFERROR(INDEX('Hoja de Trabajo para listado'!$CD$155:$DC$1048576,MATCH($A751,'Hoja de Trabajo para listado'!$CD$155:$CD$1048576,0),MATCH((CUADRO!K$5&amp;$E751),'Hoja de Trabajo para listado'!$CD$151:$DC$151,0)),0)</f>
        <v>0</v>
      </c>
      <c r="L751" s="243">
        <f ca="1">+IFERROR(INDEX('Hoja de Trabajo para listado'!$A$155:$Z$1048576,MATCH($A751,'Hoja de Trabajo para listado'!$A$155:$A$1048576,0),MATCH((CUADRO!L$5&amp;$E751),'Hoja de Trabajo para listado'!$A$151:$Z$151,0)),0)+IFERROR(INDEX('Hoja de Trabajo para listado'!$AB$155:$BA$1048576,MATCH($A751,'Hoja de Trabajo para listado'!$AB$155:$AB$1048576,0),MATCH((CUADRO!L$5&amp;$E751),'Hoja de Trabajo para listado'!$AB$151:$BA$151,0)),0)+IFERROR(INDEX('Hoja de Trabajo para listado'!$BC$155:$CB$1048576,MATCH($A751,'Hoja de Trabajo para listado'!$BC$155:$BC$1048576,0),MATCH((CUADRO!L$5&amp;$E751),'Hoja de Trabajo para listado'!$BC$151:$CB$151,0)),0)+IFERROR(INDEX('Hoja de Trabajo para listado'!$DE$153:$DG$274,MATCH($A751,'Hoja de Trabajo para listado'!$DE$153:$DE$1048576,0),MATCH((CUADRO!L$5&amp;$E751),'Hoja de Trabajo para listado'!$DE$151:$DG$151,0)),0)+IFERROR(INDEX('Hoja de Trabajo para listado'!$CD$155:$DC$1048576,MATCH($A751,'Hoja de Trabajo para listado'!$CD$155:$CD$1048576,0),MATCH((CUADRO!L$5&amp;$E751),'Hoja de Trabajo para listado'!$CD$151:$DC$151,0)),0)</f>
        <v>0</v>
      </c>
      <c r="M751" s="243">
        <f ca="1">+IFERROR(INDEX('Hoja de Trabajo para listado'!$A$155:$Z$1048576,MATCH($A751,'Hoja de Trabajo para listado'!$A$155:$A$1048576,0),MATCH((CUADRO!M$5&amp;$E751),'Hoja de Trabajo para listado'!$A$151:$Z$151,0)),0)+IFERROR(INDEX('Hoja de Trabajo para listado'!$AB$155:$BA$1048576,MATCH($A751,'Hoja de Trabajo para listado'!$AB$155:$AB$1048576,0),MATCH((CUADRO!M$5&amp;$E751),'Hoja de Trabajo para listado'!$AB$151:$BA$151,0)),0)+IFERROR(INDEX('Hoja de Trabajo para listado'!$BC$155:$CB$1048576,MATCH($A751,'Hoja de Trabajo para listado'!$BC$155:$BC$1048576,0),MATCH((CUADRO!M$5&amp;$E751),'Hoja de Trabajo para listado'!$BC$151:$CB$151,0)),0)+IFERROR(INDEX('Hoja de Trabajo para listado'!$DE$153:$DG$274,MATCH($A751,'Hoja de Trabajo para listado'!$DE$153:$DE$1048576,0),MATCH((CUADRO!M$5&amp;$E751),'Hoja de Trabajo para listado'!$DE$151:$DG$151,0)),0)+IFERROR(INDEX('Hoja de Trabajo para listado'!$CD$155:$DC$1048576,MATCH($A751,'Hoja de Trabajo para listado'!$CD$155:$CD$1048576,0),MATCH((CUADRO!M$5&amp;$E751),'Hoja de Trabajo para listado'!$CD$151:$DC$151,0)),0)</f>
        <v>0</v>
      </c>
      <c r="N751" s="243">
        <f ca="1">+IFERROR(INDEX('Hoja de Trabajo para listado'!$A$155:$Z$1048576,MATCH($A751,'Hoja de Trabajo para listado'!$A$155:$A$1048576,0),MATCH((CUADRO!N$5&amp;$E751),'Hoja de Trabajo para listado'!$A$151:$Z$151,0)),0)+IFERROR(INDEX('Hoja de Trabajo para listado'!$AB$155:$BA$1048576,MATCH($A751,'Hoja de Trabajo para listado'!$AB$155:$AB$1048576,0),MATCH((CUADRO!N$5&amp;$E751),'Hoja de Trabajo para listado'!$AB$151:$BA$151,0)),0)+IFERROR(INDEX('Hoja de Trabajo para listado'!$BC$155:$CB$1048576,MATCH($A751,'Hoja de Trabajo para listado'!$BC$155:$BC$1048576,0),MATCH((CUADRO!N$5&amp;$E751),'Hoja de Trabajo para listado'!$BC$151:$CB$151,0)),0)+IFERROR(INDEX('Hoja de Trabajo para listado'!$DE$153:$DG$274,MATCH($A751,'Hoja de Trabajo para listado'!$DE$153:$DE$1048576,0),MATCH((CUADRO!N$5&amp;$E751),'Hoja de Trabajo para listado'!$DE$151:$DG$151,0)),0)+IFERROR(INDEX('Hoja de Trabajo para listado'!$CD$155:$DC$1048576,MATCH($A751,'Hoja de Trabajo para listado'!$CD$155:$CD$1048576,0),MATCH((CUADRO!N$5&amp;$E751),'Hoja de Trabajo para listado'!$CD$151:$DC$151,0)),0)</f>
        <v>0</v>
      </c>
      <c r="O751" s="243">
        <f ca="1">+IFERROR(INDEX('Hoja de Trabajo para listado'!$A$155:$Z$1048576,MATCH($A751,'Hoja de Trabajo para listado'!$A$155:$A$1048576,0),MATCH((CUADRO!O$5&amp;$E751),'Hoja de Trabajo para listado'!$A$151:$Z$151,0)),0)+IFERROR(INDEX('Hoja de Trabajo para listado'!$AB$155:$BA$1048576,MATCH($A751,'Hoja de Trabajo para listado'!$AB$155:$AB$1048576,0),MATCH((CUADRO!O$5&amp;$E751),'Hoja de Trabajo para listado'!$AB$151:$BA$151,0)),0)+IFERROR(INDEX('Hoja de Trabajo para listado'!$BC$155:$CB$1048576,MATCH($A751,'Hoja de Trabajo para listado'!$BC$155:$BC$1048576,0),MATCH((CUADRO!O$5&amp;$E751),'Hoja de Trabajo para listado'!$BC$151:$CB$151,0)),0)+IFERROR(INDEX('Hoja de Trabajo para listado'!$DE$153:$DG$274,MATCH($A751,'Hoja de Trabajo para listado'!$DE$153:$DE$1048576,0),MATCH((CUADRO!O$5&amp;$E751),'Hoja de Trabajo para listado'!$DE$151:$DG$151,0)),0)+IFERROR(INDEX('Hoja de Trabajo para listado'!$CD$155:$DC$1048576,MATCH($A751,'Hoja de Trabajo para listado'!$CD$155:$CD$1048576,0),MATCH((CUADRO!O$5&amp;$E751),'Hoja de Trabajo para listado'!$CD$151:$DC$151,0)),0)</f>
        <v>0</v>
      </c>
      <c r="P751" s="243">
        <f ca="1">+IFERROR(INDEX('Hoja de Trabajo para listado'!$A$155:$Z$1048576,MATCH($A751,'Hoja de Trabajo para listado'!$A$155:$A$1048576,0),MATCH((CUADRO!P$5&amp;$E751),'Hoja de Trabajo para listado'!$A$151:$Z$151,0)),0)+IFERROR(INDEX('Hoja de Trabajo para listado'!$AB$155:$BA$1048576,MATCH($A751,'Hoja de Trabajo para listado'!$AB$155:$AB$1048576,0),MATCH((CUADRO!P$5&amp;$E751),'Hoja de Trabajo para listado'!$AB$151:$BA$151,0)),0)+IFERROR(INDEX('Hoja de Trabajo para listado'!$BC$155:$CB$1048576,MATCH($A751,'Hoja de Trabajo para listado'!$BC$155:$BC$1048576,0),MATCH((CUADRO!P$5&amp;$E751),'Hoja de Trabajo para listado'!$BC$151:$CB$151,0)),0)+IFERROR(INDEX('Hoja de Trabajo para listado'!$DE$153:$DG$274,MATCH($A751,'Hoja de Trabajo para listado'!$DE$153:$DE$1048576,0),MATCH((CUADRO!P$5&amp;$E751),'Hoja de Trabajo para listado'!$DE$151:$DG$151,0)),0)+IFERROR(INDEX('Hoja de Trabajo para listado'!$CD$155:$DC$1048576,MATCH($A751,'Hoja de Trabajo para listado'!$CD$155:$CD$1048576,0),MATCH((CUADRO!P$5&amp;$E751),'Hoja de Trabajo para listado'!$CD$151:$DC$151,0)),0)</f>
        <v>0</v>
      </c>
      <c r="Q751" s="243">
        <f ca="1">+IFERROR(INDEX('Hoja de Trabajo para listado'!$A$155:$Z$1048576,MATCH($A751,'Hoja de Trabajo para listado'!$A$155:$A$1048576,0),MATCH((CUADRO!Q$5&amp;$E751),'Hoja de Trabajo para listado'!$A$151:$Z$151,0)),0)+IFERROR(INDEX('Hoja de Trabajo para listado'!$AB$155:$BA$1048576,MATCH($A751,'Hoja de Trabajo para listado'!$AB$155:$AB$1048576,0),MATCH((CUADRO!Q$5&amp;$E751),'Hoja de Trabajo para listado'!$AB$151:$BA$151,0)),0)+IFERROR(INDEX('Hoja de Trabajo para listado'!$BC$155:$CB$1048576,MATCH($A751,'Hoja de Trabajo para listado'!$BC$155:$BC$1048576,0),MATCH((CUADRO!Q$5&amp;$E751),'Hoja de Trabajo para listado'!$BC$151:$CB$151,0)),0)+IFERROR(INDEX('Hoja de Trabajo para listado'!$DE$153:$DG$274,MATCH($A751,'Hoja de Trabajo para listado'!$DE$153:$DE$1048576,0),MATCH((CUADRO!Q$5&amp;$E751),'Hoja de Trabajo para listado'!$DE$151:$DG$151,0)),0)+IFERROR(INDEX('Hoja de Trabajo para listado'!$CD$155:$DC$1048576,MATCH($A751,'Hoja de Trabajo para listado'!$CD$155:$CD$1048576,0),MATCH((CUADRO!Q$5&amp;$E751),'Hoja de Trabajo para listado'!$CD$151:$DC$151,0)),0)</f>
        <v>0</v>
      </c>
      <c r="R751" s="243">
        <f t="shared" ca="1" si="25"/>
        <v>0</v>
      </c>
      <c r="S751" s="249">
        <f ca="1">+R750+R751</f>
        <v>0</v>
      </c>
      <c r="T751" s="243">
        <f ca="1">+S751</f>
        <v>0</v>
      </c>
      <c r="U751" s="242">
        <f t="shared" si="26"/>
        <v>2</v>
      </c>
      <c r="V751" s="333" t="str">
        <f>+VLOOKUP(A751,bd_lista!$A$3:$E$590,5,FALSE)</f>
        <v>Gobiernos Autonomos Municipales</v>
      </c>
      <c r="W751" s="392"/>
      <c r="X751" s="242">
        <f>+VLOOKUP(A751,[4]Sheet1!$A$13:$D$744,4,FALSE)</f>
        <v>0</v>
      </c>
      <c r="Y751" s="242" t="e">
        <f>+VLOOKUP(X751,bd_lista!$A$3:$C$590,3,FALSE)</f>
        <v>#N/A</v>
      </c>
      <c r="Z751" s="292"/>
      <c r="AA751" s="293"/>
    </row>
    <row r="752" spans="1:27" customFormat="1" ht="15" hidden="1" customHeight="1">
      <c r="A752" s="32">
        <v>1342</v>
      </c>
      <c r="B752" s="387">
        <f>+A752</f>
        <v>1342</v>
      </c>
      <c r="C752" s="247" t="str">
        <f>+VLOOKUP(A752,bd_lista!$A$3:$C$590,3,FALSE)</f>
        <v>Gobierno Autónomo Municipal de Mizque</v>
      </c>
      <c r="D752" s="389" t="str">
        <f>+C752</f>
        <v>Gobierno Autónomo Municipal de Mizque</v>
      </c>
      <c r="E752" s="242" t="s">
        <v>1304</v>
      </c>
      <c r="F752" s="243">
        <f ca="1">+IFERROR(INDEX('Hoja de Trabajo para listado'!$A$155:$Z$1048576,MATCH($A752,'Hoja de Trabajo para listado'!$A$155:$A$1048576,0),MATCH((CUADRO!F$5&amp;$E752),'Hoja de Trabajo para listado'!$A$151:$Z$151,0)),0)+IFERROR(INDEX('Hoja de Trabajo para listado'!$AB$155:$BA$1048576,MATCH($A752,'Hoja de Trabajo para listado'!$AB$155:$AB$1048576,0),MATCH((CUADRO!F$5&amp;$E752),'Hoja de Trabajo para listado'!$AB$151:$BA$151,0)),0)+IFERROR(INDEX('Hoja de Trabajo para listado'!$BC$155:$CB$1048576,MATCH($A752,'Hoja de Trabajo para listado'!$BC$155:$BC$1048576,0),MATCH((CUADRO!F$5&amp;$E752),'Hoja de Trabajo para listado'!$BC$151:$CB$151,0)),0)+IFERROR(INDEX('Hoja de Trabajo para listado'!$DE$153:$DG$274,MATCH($A752,'Hoja de Trabajo para listado'!$DE$153:$DE$1048576,0),MATCH((CUADRO!F$5&amp;$E752),'Hoja de Trabajo para listado'!$DE$151:$DG$151,0)),0)+IFERROR(INDEX('Hoja de Trabajo para listado'!$CD$155:$DC$1048576,MATCH($A752,'Hoja de Trabajo para listado'!$CD$155:$CD$1048576,0),MATCH((CUADRO!F$5&amp;$E752),'Hoja de Trabajo para listado'!$CD$151:$DC$151,0)),0)</f>
        <v>0</v>
      </c>
      <c r="G752" s="243">
        <f ca="1">+IFERROR(INDEX('Hoja de Trabajo para listado'!$A$155:$Z$1048576,MATCH($A752,'Hoja de Trabajo para listado'!$A$155:$A$1048576,0),MATCH((CUADRO!G$5&amp;$E752),'Hoja de Trabajo para listado'!$A$151:$Z$151,0)),0)+IFERROR(INDEX('Hoja de Trabajo para listado'!$AB$155:$BA$1048576,MATCH($A752,'Hoja de Trabajo para listado'!$AB$155:$AB$1048576,0),MATCH((CUADRO!G$5&amp;$E752),'Hoja de Trabajo para listado'!$AB$151:$BA$151,0)),0)+IFERROR(INDEX('Hoja de Trabajo para listado'!$BC$155:$CB$1048576,MATCH($A752,'Hoja de Trabajo para listado'!$BC$155:$BC$1048576,0),MATCH((CUADRO!G$5&amp;$E752),'Hoja de Trabajo para listado'!$BC$151:$CB$151,0)),0)+IFERROR(INDEX('Hoja de Trabajo para listado'!$DE$153:$DG$274,MATCH($A752,'Hoja de Trabajo para listado'!$DE$153:$DE$1048576,0),MATCH((CUADRO!G$5&amp;$E752),'Hoja de Trabajo para listado'!$DE$151:$DG$151,0)),0)+IFERROR(INDEX('Hoja de Trabajo para listado'!$CD$155:$DC$1048576,MATCH($A752,'Hoja de Trabajo para listado'!$CD$155:$CD$1048576,0),MATCH((CUADRO!G$5&amp;$E752),'Hoja de Trabajo para listado'!$CD$151:$DC$151,0)),0)</f>
        <v>0</v>
      </c>
      <c r="H752" s="243">
        <f ca="1">+IFERROR(INDEX('Hoja de Trabajo para listado'!$A$155:$Z$1048576,MATCH($A752,'Hoja de Trabajo para listado'!$A$155:$A$1048576,0),MATCH((CUADRO!H$5&amp;$E752),'Hoja de Trabajo para listado'!$A$151:$Z$151,0)),0)+IFERROR(INDEX('Hoja de Trabajo para listado'!$AB$155:$BA$1048576,MATCH($A752,'Hoja de Trabajo para listado'!$AB$155:$AB$1048576,0),MATCH((CUADRO!H$5&amp;$E752),'Hoja de Trabajo para listado'!$AB$151:$BA$151,0)),0)+IFERROR(INDEX('Hoja de Trabajo para listado'!$BC$155:$CB$1048576,MATCH($A752,'Hoja de Trabajo para listado'!$BC$155:$BC$1048576,0),MATCH((CUADRO!H$5&amp;$E752),'Hoja de Trabajo para listado'!$BC$151:$CB$151,0)),0)+IFERROR(INDEX('Hoja de Trabajo para listado'!$DE$153:$DG$274,MATCH($A752,'Hoja de Trabajo para listado'!$DE$153:$DE$1048576,0),MATCH((CUADRO!H$5&amp;$E752),'Hoja de Trabajo para listado'!$DE$151:$DG$151,0)),0)+IFERROR(INDEX('Hoja de Trabajo para listado'!$CD$155:$DC$1048576,MATCH($A752,'Hoja de Trabajo para listado'!$CD$155:$CD$1048576,0),MATCH((CUADRO!H$5&amp;$E752),'Hoja de Trabajo para listado'!$CD$151:$DC$151,0)),0)</f>
        <v>0</v>
      </c>
      <c r="I752" s="243">
        <f ca="1">+IFERROR(INDEX('Hoja de Trabajo para listado'!$A$155:$Z$1048576,MATCH($A752,'Hoja de Trabajo para listado'!$A$155:$A$1048576,0),MATCH((CUADRO!I$5&amp;$E752),'Hoja de Trabajo para listado'!$A$151:$Z$151,0)),0)+IFERROR(INDEX('Hoja de Trabajo para listado'!$AB$155:$BA$1048576,MATCH($A752,'Hoja de Trabajo para listado'!$AB$155:$AB$1048576,0),MATCH((CUADRO!I$5&amp;$E752),'Hoja de Trabajo para listado'!$AB$151:$BA$151,0)),0)+IFERROR(INDEX('Hoja de Trabajo para listado'!$BC$155:$CB$1048576,MATCH($A752,'Hoja de Trabajo para listado'!$BC$155:$BC$1048576,0),MATCH((CUADRO!I$5&amp;$E752),'Hoja de Trabajo para listado'!$BC$151:$CB$151,0)),0)+IFERROR(INDEX('Hoja de Trabajo para listado'!$DE$153:$DG$274,MATCH($A752,'Hoja de Trabajo para listado'!$DE$153:$DE$1048576,0),MATCH((CUADRO!I$5&amp;$E752),'Hoja de Trabajo para listado'!$DE$151:$DG$151,0)),0)+IFERROR(INDEX('Hoja de Trabajo para listado'!$CD$155:$DC$1048576,MATCH($A752,'Hoja de Trabajo para listado'!$CD$155:$CD$1048576,0),MATCH((CUADRO!I$5&amp;$E752),'Hoja de Trabajo para listado'!$CD$151:$DC$151,0)),0)</f>
        <v>0</v>
      </c>
      <c r="J752" s="243">
        <f ca="1">+IFERROR(INDEX('Hoja de Trabajo para listado'!$A$155:$Z$1048576,MATCH($A752,'Hoja de Trabajo para listado'!$A$155:$A$1048576,0),MATCH((CUADRO!J$5&amp;$E752),'Hoja de Trabajo para listado'!$A$151:$Z$151,0)),0)+IFERROR(INDEX('Hoja de Trabajo para listado'!$AB$155:$BA$1048576,MATCH($A752,'Hoja de Trabajo para listado'!$AB$155:$AB$1048576,0),MATCH((CUADRO!J$5&amp;$E752),'Hoja de Trabajo para listado'!$AB$151:$BA$151,0)),0)+IFERROR(INDEX('Hoja de Trabajo para listado'!$BC$155:$CB$1048576,MATCH($A752,'Hoja de Trabajo para listado'!$BC$155:$BC$1048576,0),MATCH((CUADRO!J$5&amp;$E752),'Hoja de Trabajo para listado'!$BC$151:$CB$151,0)),0)+IFERROR(INDEX('Hoja de Trabajo para listado'!$DE$153:$DG$274,MATCH($A752,'Hoja de Trabajo para listado'!$DE$153:$DE$1048576,0),MATCH((CUADRO!J$5&amp;$E752),'Hoja de Trabajo para listado'!$DE$151:$DG$151,0)),0)+IFERROR(INDEX('Hoja de Trabajo para listado'!$CD$155:$DC$1048576,MATCH($A752,'Hoja de Trabajo para listado'!$CD$155:$CD$1048576,0),MATCH((CUADRO!J$5&amp;$E752),'Hoja de Trabajo para listado'!$CD$151:$DC$151,0)),0)</f>
        <v>0</v>
      </c>
      <c r="K752" s="243">
        <f ca="1">+IFERROR(INDEX('Hoja de Trabajo para listado'!$A$155:$Z$1048576,MATCH($A752,'Hoja de Trabajo para listado'!$A$155:$A$1048576,0),MATCH((CUADRO!K$5&amp;$E752),'Hoja de Trabajo para listado'!$A$151:$Z$151,0)),0)+IFERROR(INDEX('Hoja de Trabajo para listado'!$AB$155:$BA$1048576,MATCH($A752,'Hoja de Trabajo para listado'!$AB$155:$AB$1048576,0),MATCH((CUADRO!K$5&amp;$E752),'Hoja de Trabajo para listado'!$AB$151:$BA$151,0)),0)+IFERROR(INDEX('Hoja de Trabajo para listado'!$BC$155:$CB$1048576,MATCH($A752,'Hoja de Trabajo para listado'!$BC$155:$BC$1048576,0),MATCH((CUADRO!K$5&amp;$E752),'Hoja de Trabajo para listado'!$BC$151:$CB$151,0)),0)+IFERROR(INDEX('Hoja de Trabajo para listado'!$DE$153:$DG$274,MATCH($A752,'Hoja de Trabajo para listado'!$DE$153:$DE$1048576,0),MATCH((CUADRO!K$5&amp;$E752),'Hoja de Trabajo para listado'!$DE$151:$DG$151,0)),0)+IFERROR(INDEX('Hoja de Trabajo para listado'!$CD$155:$DC$1048576,MATCH($A752,'Hoja de Trabajo para listado'!$CD$155:$CD$1048576,0),MATCH((CUADRO!K$5&amp;$E752),'Hoja de Trabajo para listado'!$CD$151:$DC$151,0)),0)</f>
        <v>0</v>
      </c>
      <c r="L752" s="243">
        <f ca="1">+IFERROR(INDEX('Hoja de Trabajo para listado'!$A$155:$Z$1048576,MATCH($A752,'Hoja de Trabajo para listado'!$A$155:$A$1048576,0),MATCH((CUADRO!L$5&amp;$E752),'Hoja de Trabajo para listado'!$A$151:$Z$151,0)),0)+IFERROR(INDEX('Hoja de Trabajo para listado'!$AB$155:$BA$1048576,MATCH($A752,'Hoja de Trabajo para listado'!$AB$155:$AB$1048576,0),MATCH((CUADRO!L$5&amp;$E752),'Hoja de Trabajo para listado'!$AB$151:$BA$151,0)),0)+IFERROR(INDEX('Hoja de Trabajo para listado'!$BC$155:$CB$1048576,MATCH($A752,'Hoja de Trabajo para listado'!$BC$155:$BC$1048576,0),MATCH((CUADRO!L$5&amp;$E752),'Hoja de Trabajo para listado'!$BC$151:$CB$151,0)),0)+IFERROR(INDEX('Hoja de Trabajo para listado'!$DE$153:$DG$274,MATCH($A752,'Hoja de Trabajo para listado'!$DE$153:$DE$1048576,0),MATCH((CUADRO!L$5&amp;$E752),'Hoja de Trabajo para listado'!$DE$151:$DG$151,0)),0)+IFERROR(INDEX('Hoja de Trabajo para listado'!$CD$155:$DC$1048576,MATCH($A752,'Hoja de Trabajo para listado'!$CD$155:$CD$1048576,0),MATCH((CUADRO!L$5&amp;$E752),'Hoja de Trabajo para listado'!$CD$151:$DC$151,0)),0)</f>
        <v>0</v>
      </c>
      <c r="M752" s="243">
        <f ca="1">+IFERROR(INDEX('Hoja de Trabajo para listado'!$A$155:$Z$1048576,MATCH($A752,'Hoja de Trabajo para listado'!$A$155:$A$1048576,0),MATCH((CUADRO!M$5&amp;$E752),'Hoja de Trabajo para listado'!$A$151:$Z$151,0)),0)+IFERROR(INDEX('Hoja de Trabajo para listado'!$AB$155:$BA$1048576,MATCH($A752,'Hoja de Trabajo para listado'!$AB$155:$AB$1048576,0),MATCH((CUADRO!M$5&amp;$E752),'Hoja de Trabajo para listado'!$AB$151:$BA$151,0)),0)+IFERROR(INDEX('Hoja de Trabajo para listado'!$BC$155:$CB$1048576,MATCH($A752,'Hoja de Trabajo para listado'!$BC$155:$BC$1048576,0),MATCH((CUADRO!M$5&amp;$E752),'Hoja de Trabajo para listado'!$BC$151:$CB$151,0)),0)+IFERROR(INDEX('Hoja de Trabajo para listado'!$DE$153:$DG$274,MATCH($A752,'Hoja de Trabajo para listado'!$DE$153:$DE$1048576,0),MATCH((CUADRO!M$5&amp;$E752),'Hoja de Trabajo para listado'!$DE$151:$DG$151,0)),0)+IFERROR(INDEX('Hoja de Trabajo para listado'!$CD$155:$DC$1048576,MATCH($A752,'Hoja de Trabajo para listado'!$CD$155:$CD$1048576,0),MATCH((CUADRO!M$5&amp;$E752),'Hoja de Trabajo para listado'!$CD$151:$DC$151,0)),0)</f>
        <v>0</v>
      </c>
      <c r="N752" s="243">
        <f ca="1">+IFERROR(INDEX('Hoja de Trabajo para listado'!$A$155:$Z$1048576,MATCH($A752,'Hoja de Trabajo para listado'!$A$155:$A$1048576,0),MATCH((CUADRO!N$5&amp;$E752),'Hoja de Trabajo para listado'!$A$151:$Z$151,0)),0)+IFERROR(INDEX('Hoja de Trabajo para listado'!$AB$155:$BA$1048576,MATCH($A752,'Hoja de Trabajo para listado'!$AB$155:$AB$1048576,0),MATCH((CUADRO!N$5&amp;$E752),'Hoja de Trabajo para listado'!$AB$151:$BA$151,0)),0)+IFERROR(INDEX('Hoja de Trabajo para listado'!$BC$155:$CB$1048576,MATCH($A752,'Hoja de Trabajo para listado'!$BC$155:$BC$1048576,0),MATCH((CUADRO!N$5&amp;$E752),'Hoja de Trabajo para listado'!$BC$151:$CB$151,0)),0)+IFERROR(INDEX('Hoja de Trabajo para listado'!$DE$153:$DG$274,MATCH($A752,'Hoja de Trabajo para listado'!$DE$153:$DE$1048576,0),MATCH((CUADRO!N$5&amp;$E752),'Hoja de Trabajo para listado'!$DE$151:$DG$151,0)),0)+IFERROR(INDEX('Hoja de Trabajo para listado'!$CD$155:$DC$1048576,MATCH($A752,'Hoja de Trabajo para listado'!$CD$155:$CD$1048576,0),MATCH((CUADRO!N$5&amp;$E752),'Hoja de Trabajo para listado'!$CD$151:$DC$151,0)),0)</f>
        <v>0</v>
      </c>
      <c r="O752" s="243">
        <f ca="1">+IFERROR(INDEX('Hoja de Trabajo para listado'!$A$155:$Z$1048576,MATCH($A752,'Hoja de Trabajo para listado'!$A$155:$A$1048576,0),MATCH((CUADRO!O$5&amp;$E752),'Hoja de Trabajo para listado'!$A$151:$Z$151,0)),0)+IFERROR(INDEX('Hoja de Trabajo para listado'!$AB$155:$BA$1048576,MATCH($A752,'Hoja de Trabajo para listado'!$AB$155:$AB$1048576,0),MATCH((CUADRO!O$5&amp;$E752),'Hoja de Trabajo para listado'!$AB$151:$BA$151,0)),0)+IFERROR(INDEX('Hoja de Trabajo para listado'!$BC$155:$CB$1048576,MATCH($A752,'Hoja de Trabajo para listado'!$BC$155:$BC$1048576,0),MATCH((CUADRO!O$5&amp;$E752),'Hoja de Trabajo para listado'!$BC$151:$CB$151,0)),0)+IFERROR(INDEX('Hoja de Trabajo para listado'!$DE$153:$DG$274,MATCH($A752,'Hoja de Trabajo para listado'!$DE$153:$DE$1048576,0),MATCH((CUADRO!O$5&amp;$E752),'Hoja de Trabajo para listado'!$DE$151:$DG$151,0)),0)+IFERROR(INDEX('Hoja de Trabajo para listado'!$CD$155:$DC$1048576,MATCH($A752,'Hoja de Trabajo para listado'!$CD$155:$CD$1048576,0),MATCH((CUADRO!O$5&amp;$E752),'Hoja de Trabajo para listado'!$CD$151:$DC$151,0)),0)</f>
        <v>0</v>
      </c>
      <c r="P752" s="243">
        <f ca="1">+IFERROR(INDEX('Hoja de Trabajo para listado'!$A$155:$Z$1048576,MATCH($A752,'Hoja de Trabajo para listado'!$A$155:$A$1048576,0),MATCH((CUADRO!P$5&amp;$E752),'Hoja de Trabajo para listado'!$A$151:$Z$151,0)),0)+IFERROR(INDEX('Hoja de Trabajo para listado'!$AB$155:$BA$1048576,MATCH($A752,'Hoja de Trabajo para listado'!$AB$155:$AB$1048576,0),MATCH((CUADRO!P$5&amp;$E752),'Hoja de Trabajo para listado'!$AB$151:$BA$151,0)),0)+IFERROR(INDEX('Hoja de Trabajo para listado'!$BC$155:$CB$1048576,MATCH($A752,'Hoja de Trabajo para listado'!$BC$155:$BC$1048576,0),MATCH((CUADRO!P$5&amp;$E752),'Hoja de Trabajo para listado'!$BC$151:$CB$151,0)),0)+IFERROR(INDEX('Hoja de Trabajo para listado'!$DE$153:$DG$274,MATCH($A752,'Hoja de Trabajo para listado'!$DE$153:$DE$1048576,0),MATCH((CUADRO!P$5&amp;$E752),'Hoja de Trabajo para listado'!$DE$151:$DG$151,0)),0)+IFERROR(INDEX('Hoja de Trabajo para listado'!$CD$155:$DC$1048576,MATCH($A752,'Hoja de Trabajo para listado'!$CD$155:$CD$1048576,0),MATCH((CUADRO!P$5&amp;$E752),'Hoja de Trabajo para listado'!$CD$151:$DC$151,0)),0)</f>
        <v>0</v>
      </c>
      <c r="Q752" s="243">
        <f ca="1">+IFERROR(INDEX('Hoja de Trabajo para listado'!$A$155:$Z$1048576,MATCH($A752,'Hoja de Trabajo para listado'!$A$155:$A$1048576,0),MATCH((CUADRO!Q$5&amp;$E752),'Hoja de Trabajo para listado'!$A$151:$Z$151,0)),0)+IFERROR(INDEX('Hoja de Trabajo para listado'!$AB$155:$BA$1048576,MATCH($A752,'Hoja de Trabajo para listado'!$AB$155:$AB$1048576,0),MATCH((CUADRO!Q$5&amp;$E752),'Hoja de Trabajo para listado'!$AB$151:$BA$151,0)),0)+IFERROR(INDEX('Hoja de Trabajo para listado'!$BC$155:$CB$1048576,MATCH($A752,'Hoja de Trabajo para listado'!$BC$155:$BC$1048576,0),MATCH((CUADRO!Q$5&amp;$E752),'Hoja de Trabajo para listado'!$BC$151:$CB$151,0)),0)+IFERROR(INDEX('Hoja de Trabajo para listado'!$DE$153:$DG$274,MATCH($A752,'Hoja de Trabajo para listado'!$DE$153:$DE$1048576,0),MATCH((CUADRO!Q$5&amp;$E752),'Hoja de Trabajo para listado'!$DE$151:$DG$151,0)),0)+IFERROR(INDEX('Hoja de Trabajo para listado'!$CD$155:$DC$1048576,MATCH($A752,'Hoja de Trabajo para listado'!$CD$155:$CD$1048576,0),MATCH((CUADRO!Q$5&amp;$E752),'Hoja de Trabajo para listado'!$CD$151:$DC$151,0)),0)</f>
        <v>0</v>
      </c>
      <c r="R752" s="243">
        <f t="shared" ca="1" si="25"/>
        <v>0</v>
      </c>
      <c r="S752" s="249"/>
      <c r="T752" s="243">
        <f ca="1">+T753</f>
        <v>0</v>
      </c>
      <c r="U752" s="242">
        <f t="shared" si="26"/>
        <v>1</v>
      </c>
      <c r="V752" s="333" t="str">
        <f>+VLOOKUP(A752,bd_lista!$A$3:$E$590,5,FALSE)</f>
        <v>Gobiernos Autonomos Municipales</v>
      </c>
      <c r="W752" s="391" t="str">
        <f>+V752</f>
        <v>Gobiernos Autonomos Municipales</v>
      </c>
      <c r="X752" s="242">
        <f>+VLOOKUP(A752,[4]Sheet1!$A$13:$D$744,4,FALSE)</f>
        <v>0</v>
      </c>
      <c r="Y752" s="242" t="e">
        <f>+VLOOKUP(X752,bd_lista!$A$3:$C$590,3,FALSE)</f>
        <v>#N/A</v>
      </c>
      <c r="Z752" s="294">
        <f>+X752</f>
        <v>0</v>
      </c>
      <c r="AA752" s="295" t="e">
        <f>+Y752</f>
        <v>#N/A</v>
      </c>
    </row>
    <row r="753" spans="1:27" customFormat="1" ht="15" hidden="1" customHeight="1">
      <c r="A753" s="32">
        <v>1342</v>
      </c>
      <c r="B753" s="388"/>
      <c r="C753" s="247" t="str">
        <f>+VLOOKUP(A753,bd_lista!$A$3:$C$590,3,FALSE)</f>
        <v>Gobierno Autónomo Municipal de Mizque</v>
      </c>
      <c r="D753" s="390"/>
      <c r="E753" s="244" t="s">
        <v>1305</v>
      </c>
      <c r="F753" s="243">
        <f ca="1">+IFERROR(INDEX('Hoja de Trabajo para listado'!$A$155:$Z$1048576,MATCH($A753,'Hoja de Trabajo para listado'!$A$155:$A$1048576,0),MATCH((CUADRO!F$5&amp;$E753),'Hoja de Trabajo para listado'!$A$151:$Z$151,0)),0)+IFERROR(INDEX('Hoja de Trabajo para listado'!$AB$155:$BA$1048576,MATCH($A753,'Hoja de Trabajo para listado'!$AB$155:$AB$1048576,0),MATCH((CUADRO!F$5&amp;$E753),'Hoja de Trabajo para listado'!$AB$151:$BA$151,0)),0)+IFERROR(INDEX('Hoja de Trabajo para listado'!$BC$155:$CB$1048576,MATCH($A753,'Hoja de Trabajo para listado'!$BC$155:$BC$1048576,0),MATCH((CUADRO!F$5&amp;$E753),'Hoja de Trabajo para listado'!$BC$151:$CB$151,0)),0)+IFERROR(INDEX('Hoja de Trabajo para listado'!$DE$153:$DG$274,MATCH($A753,'Hoja de Trabajo para listado'!$DE$153:$DE$1048576,0),MATCH((CUADRO!F$5&amp;$E753),'Hoja de Trabajo para listado'!$DE$151:$DG$151,0)),0)+IFERROR(INDEX('Hoja de Trabajo para listado'!$CD$155:$DC$1048576,MATCH($A753,'Hoja de Trabajo para listado'!$CD$155:$CD$1048576,0),MATCH((CUADRO!F$5&amp;$E753),'Hoja de Trabajo para listado'!$CD$151:$DC$151,0)),0)</f>
        <v>0</v>
      </c>
      <c r="G753" s="243">
        <f ca="1">+IFERROR(INDEX('Hoja de Trabajo para listado'!$A$155:$Z$1048576,MATCH($A753,'Hoja de Trabajo para listado'!$A$155:$A$1048576,0),MATCH((CUADRO!G$5&amp;$E753),'Hoja de Trabajo para listado'!$A$151:$Z$151,0)),0)+IFERROR(INDEX('Hoja de Trabajo para listado'!$AB$155:$BA$1048576,MATCH($A753,'Hoja de Trabajo para listado'!$AB$155:$AB$1048576,0),MATCH((CUADRO!G$5&amp;$E753),'Hoja de Trabajo para listado'!$AB$151:$BA$151,0)),0)+IFERROR(INDEX('Hoja de Trabajo para listado'!$BC$155:$CB$1048576,MATCH($A753,'Hoja de Trabajo para listado'!$BC$155:$BC$1048576,0),MATCH((CUADRO!G$5&amp;$E753),'Hoja de Trabajo para listado'!$BC$151:$CB$151,0)),0)+IFERROR(INDEX('Hoja de Trabajo para listado'!$DE$153:$DG$274,MATCH($A753,'Hoja de Trabajo para listado'!$DE$153:$DE$1048576,0),MATCH((CUADRO!G$5&amp;$E753),'Hoja de Trabajo para listado'!$DE$151:$DG$151,0)),0)+IFERROR(INDEX('Hoja de Trabajo para listado'!$CD$155:$DC$1048576,MATCH($A753,'Hoja de Trabajo para listado'!$CD$155:$CD$1048576,0),MATCH((CUADRO!G$5&amp;$E753),'Hoja de Trabajo para listado'!$CD$151:$DC$151,0)),0)</f>
        <v>0</v>
      </c>
      <c r="H753" s="243">
        <f ca="1">+IFERROR(INDEX('Hoja de Trabajo para listado'!$A$155:$Z$1048576,MATCH($A753,'Hoja de Trabajo para listado'!$A$155:$A$1048576,0),MATCH((CUADRO!H$5&amp;$E753),'Hoja de Trabajo para listado'!$A$151:$Z$151,0)),0)+IFERROR(INDEX('Hoja de Trabajo para listado'!$AB$155:$BA$1048576,MATCH($A753,'Hoja de Trabajo para listado'!$AB$155:$AB$1048576,0),MATCH((CUADRO!H$5&amp;$E753),'Hoja de Trabajo para listado'!$AB$151:$BA$151,0)),0)+IFERROR(INDEX('Hoja de Trabajo para listado'!$BC$155:$CB$1048576,MATCH($A753,'Hoja de Trabajo para listado'!$BC$155:$BC$1048576,0),MATCH((CUADRO!H$5&amp;$E753),'Hoja de Trabajo para listado'!$BC$151:$CB$151,0)),0)+IFERROR(INDEX('Hoja de Trabajo para listado'!$DE$153:$DG$274,MATCH($A753,'Hoja de Trabajo para listado'!$DE$153:$DE$1048576,0),MATCH((CUADRO!H$5&amp;$E753),'Hoja de Trabajo para listado'!$DE$151:$DG$151,0)),0)+IFERROR(INDEX('Hoja de Trabajo para listado'!$CD$155:$DC$1048576,MATCH($A753,'Hoja de Trabajo para listado'!$CD$155:$CD$1048576,0),MATCH((CUADRO!H$5&amp;$E753),'Hoja de Trabajo para listado'!$CD$151:$DC$151,0)),0)</f>
        <v>0</v>
      </c>
      <c r="I753" s="243">
        <f ca="1">+IFERROR(INDEX('Hoja de Trabajo para listado'!$A$155:$Z$1048576,MATCH($A753,'Hoja de Trabajo para listado'!$A$155:$A$1048576,0),MATCH((CUADRO!I$5&amp;$E753),'Hoja de Trabajo para listado'!$A$151:$Z$151,0)),0)+IFERROR(INDEX('Hoja de Trabajo para listado'!$AB$155:$BA$1048576,MATCH($A753,'Hoja de Trabajo para listado'!$AB$155:$AB$1048576,0),MATCH((CUADRO!I$5&amp;$E753),'Hoja de Trabajo para listado'!$AB$151:$BA$151,0)),0)+IFERROR(INDEX('Hoja de Trabajo para listado'!$BC$155:$CB$1048576,MATCH($A753,'Hoja de Trabajo para listado'!$BC$155:$BC$1048576,0),MATCH((CUADRO!I$5&amp;$E753),'Hoja de Trabajo para listado'!$BC$151:$CB$151,0)),0)+IFERROR(INDEX('Hoja de Trabajo para listado'!$DE$153:$DG$274,MATCH($A753,'Hoja de Trabajo para listado'!$DE$153:$DE$1048576,0),MATCH((CUADRO!I$5&amp;$E753),'Hoja de Trabajo para listado'!$DE$151:$DG$151,0)),0)+IFERROR(INDEX('Hoja de Trabajo para listado'!$CD$155:$DC$1048576,MATCH($A753,'Hoja de Trabajo para listado'!$CD$155:$CD$1048576,0),MATCH((CUADRO!I$5&amp;$E753),'Hoja de Trabajo para listado'!$CD$151:$DC$151,0)),0)</f>
        <v>0</v>
      </c>
      <c r="J753" s="243">
        <f ca="1">+IFERROR(INDEX('Hoja de Trabajo para listado'!$A$155:$Z$1048576,MATCH($A753,'Hoja de Trabajo para listado'!$A$155:$A$1048576,0),MATCH((CUADRO!J$5&amp;$E753),'Hoja de Trabajo para listado'!$A$151:$Z$151,0)),0)+IFERROR(INDEX('Hoja de Trabajo para listado'!$AB$155:$BA$1048576,MATCH($A753,'Hoja de Trabajo para listado'!$AB$155:$AB$1048576,0),MATCH((CUADRO!J$5&amp;$E753),'Hoja de Trabajo para listado'!$AB$151:$BA$151,0)),0)+IFERROR(INDEX('Hoja de Trabajo para listado'!$BC$155:$CB$1048576,MATCH($A753,'Hoja de Trabajo para listado'!$BC$155:$BC$1048576,0),MATCH((CUADRO!J$5&amp;$E753),'Hoja de Trabajo para listado'!$BC$151:$CB$151,0)),0)+IFERROR(INDEX('Hoja de Trabajo para listado'!$DE$153:$DG$274,MATCH($A753,'Hoja de Trabajo para listado'!$DE$153:$DE$1048576,0),MATCH((CUADRO!J$5&amp;$E753),'Hoja de Trabajo para listado'!$DE$151:$DG$151,0)),0)+IFERROR(INDEX('Hoja de Trabajo para listado'!$CD$155:$DC$1048576,MATCH($A753,'Hoja de Trabajo para listado'!$CD$155:$CD$1048576,0),MATCH((CUADRO!J$5&amp;$E753),'Hoja de Trabajo para listado'!$CD$151:$DC$151,0)),0)</f>
        <v>0</v>
      </c>
      <c r="K753" s="243">
        <f ca="1">+IFERROR(INDEX('Hoja de Trabajo para listado'!$A$155:$Z$1048576,MATCH($A753,'Hoja de Trabajo para listado'!$A$155:$A$1048576,0),MATCH((CUADRO!K$5&amp;$E753),'Hoja de Trabajo para listado'!$A$151:$Z$151,0)),0)+IFERROR(INDEX('Hoja de Trabajo para listado'!$AB$155:$BA$1048576,MATCH($A753,'Hoja de Trabajo para listado'!$AB$155:$AB$1048576,0),MATCH((CUADRO!K$5&amp;$E753),'Hoja de Trabajo para listado'!$AB$151:$BA$151,0)),0)+IFERROR(INDEX('Hoja de Trabajo para listado'!$BC$155:$CB$1048576,MATCH($A753,'Hoja de Trabajo para listado'!$BC$155:$BC$1048576,0),MATCH((CUADRO!K$5&amp;$E753),'Hoja de Trabajo para listado'!$BC$151:$CB$151,0)),0)+IFERROR(INDEX('Hoja de Trabajo para listado'!$DE$153:$DG$274,MATCH($A753,'Hoja de Trabajo para listado'!$DE$153:$DE$1048576,0),MATCH((CUADRO!K$5&amp;$E753),'Hoja de Trabajo para listado'!$DE$151:$DG$151,0)),0)+IFERROR(INDEX('Hoja de Trabajo para listado'!$CD$155:$DC$1048576,MATCH($A753,'Hoja de Trabajo para listado'!$CD$155:$CD$1048576,0),MATCH((CUADRO!K$5&amp;$E753),'Hoja de Trabajo para listado'!$CD$151:$DC$151,0)),0)</f>
        <v>0</v>
      </c>
      <c r="L753" s="243">
        <f ca="1">+IFERROR(INDEX('Hoja de Trabajo para listado'!$A$155:$Z$1048576,MATCH($A753,'Hoja de Trabajo para listado'!$A$155:$A$1048576,0),MATCH((CUADRO!L$5&amp;$E753),'Hoja de Trabajo para listado'!$A$151:$Z$151,0)),0)+IFERROR(INDEX('Hoja de Trabajo para listado'!$AB$155:$BA$1048576,MATCH($A753,'Hoja de Trabajo para listado'!$AB$155:$AB$1048576,0),MATCH((CUADRO!L$5&amp;$E753),'Hoja de Trabajo para listado'!$AB$151:$BA$151,0)),0)+IFERROR(INDEX('Hoja de Trabajo para listado'!$BC$155:$CB$1048576,MATCH($A753,'Hoja de Trabajo para listado'!$BC$155:$BC$1048576,0),MATCH((CUADRO!L$5&amp;$E753),'Hoja de Trabajo para listado'!$BC$151:$CB$151,0)),0)+IFERROR(INDEX('Hoja de Trabajo para listado'!$DE$153:$DG$274,MATCH($A753,'Hoja de Trabajo para listado'!$DE$153:$DE$1048576,0),MATCH((CUADRO!L$5&amp;$E753),'Hoja de Trabajo para listado'!$DE$151:$DG$151,0)),0)+IFERROR(INDEX('Hoja de Trabajo para listado'!$CD$155:$DC$1048576,MATCH($A753,'Hoja de Trabajo para listado'!$CD$155:$CD$1048576,0),MATCH((CUADRO!L$5&amp;$E753),'Hoja de Trabajo para listado'!$CD$151:$DC$151,0)),0)</f>
        <v>0</v>
      </c>
      <c r="M753" s="243">
        <f ca="1">+IFERROR(INDEX('Hoja de Trabajo para listado'!$A$155:$Z$1048576,MATCH($A753,'Hoja de Trabajo para listado'!$A$155:$A$1048576,0),MATCH((CUADRO!M$5&amp;$E753),'Hoja de Trabajo para listado'!$A$151:$Z$151,0)),0)+IFERROR(INDEX('Hoja de Trabajo para listado'!$AB$155:$BA$1048576,MATCH($A753,'Hoja de Trabajo para listado'!$AB$155:$AB$1048576,0),MATCH((CUADRO!M$5&amp;$E753),'Hoja de Trabajo para listado'!$AB$151:$BA$151,0)),0)+IFERROR(INDEX('Hoja de Trabajo para listado'!$BC$155:$CB$1048576,MATCH($A753,'Hoja de Trabajo para listado'!$BC$155:$BC$1048576,0),MATCH((CUADRO!M$5&amp;$E753),'Hoja de Trabajo para listado'!$BC$151:$CB$151,0)),0)+IFERROR(INDEX('Hoja de Trabajo para listado'!$DE$153:$DG$274,MATCH($A753,'Hoja de Trabajo para listado'!$DE$153:$DE$1048576,0),MATCH((CUADRO!M$5&amp;$E753),'Hoja de Trabajo para listado'!$DE$151:$DG$151,0)),0)+IFERROR(INDEX('Hoja de Trabajo para listado'!$CD$155:$DC$1048576,MATCH($A753,'Hoja de Trabajo para listado'!$CD$155:$CD$1048576,0),MATCH((CUADRO!M$5&amp;$E753),'Hoja de Trabajo para listado'!$CD$151:$DC$151,0)),0)</f>
        <v>0</v>
      </c>
      <c r="N753" s="243">
        <f ca="1">+IFERROR(INDEX('Hoja de Trabajo para listado'!$A$155:$Z$1048576,MATCH($A753,'Hoja de Trabajo para listado'!$A$155:$A$1048576,0),MATCH((CUADRO!N$5&amp;$E753),'Hoja de Trabajo para listado'!$A$151:$Z$151,0)),0)+IFERROR(INDEX('Hoja de Trabajo para listado'!$AB$155:$BA$1048576,MATCH($A753,'Hoja de Trabajo para listado'!$AB$155:$AB$1048576,0),MATCH((CUADRO!N$5&amp;$E753),'Hoja de Trabajo para listado'!$AB$151:$BA$151,0)),0)+IFERROR(INDEX('Hoja de Trabajo para listado'!$BC$155:$CB$1048576,MATCH($A753,'Hoja de Trabajo para listado'!$BC$155:$BC$1048576,0),MATCH((CUADRO!N$5&amp;$E753),'Hoja de Trabajo para listado'!$BC$151:$CB$151,0)),0)+IFERROR(INDEX('Hoja de Trabajo para listado'!$DE$153:$DG$274,MATCH($A753,'Hoja de Trabajo para listado'!$DE$153:$DE$1048576,0),MATCH((CUADRO!N$5&amp;$E753),'Hoja de Trabajo para listado'!$DE$151:$DG$151,0)),0)+IFERROR(INDEX('Hoja de Trabajo para listado'!$CD$155:$DC$1048576,MATCH($A753,'Hoja de Trabajo para listado'!$CD$155:$CD$1048576,0),MATCH((CUADRO!N$5&amp;$E753),'Hoja de Trabajo para listado'!$CD$151:$DC$151,0)),0)</f>
        <v>0</v>
      </c>
      <c r="O753" s="243">
        <f ca="1">+IFERROR(INDEX('Hoja de Trabajo para listado'!$A$155:$Z$1048576,MATCH($A753,'Hoja de Trabajo para listado'!$A$155:$A$1048576,0),MATCH((CUADRO!O$5&amp;$E753),'Hoja de Trabajo para listado'!$A$151:$Z$151,0)),0)+IFERROR(INDEX('Hoja de Trabajo para listado'!$AB$155:$BA$1048576,MATCH($A753,'Hoja de Trabajo para listado'!$AB$155:$AB$1048576,0),MATCH((CUADRO!O$5&amp;$E753),'Hoja de Trabajo para listado'!$AB$151:$BA$151,0)),0)+IFERROR(INDEX('Hoja de Trabajo para listado'!$BC$155:$CB$1048576,MATCH($A753,'Hoja de Trabajo para listado'!$BC$155:$BC$1048576,0),MATCH((CUADRO!O$5&amp;$E753),'Hoja de Trabajo para listado'!$BC$151:$CB$151,0)),0)+IFERROR(INDEX('Hoja de Trabajo para listado'!$DE$153:$DG$274,MATCH($A753,'Hoja de Trabajo para listado'!$DE$153:$DE$1048576,0),MATCH((CUADRO!O$5&amp;$E753),'Hoja de Trabajo para listado'!$DE$151:$DG$151,0)),0)+IFERROR(INDEX('Hoja de Trabajo para listado'!$CD$155:$DC$1048576,MATCH($A753,'Hoja de Trabajo para listado'!$CD$155:$CD$1048576,0),MATCH((CUADRO!O$5&amp;$E753),'Hoja de Trabajo para listado'!$CD$151:$DC$151,0)),0)</f>
        <v>0</v>
      </c>
      <c r="P753" s="243">
        <f ca="1">+IFERROR(INDEX('Hoja de Trabajo para listado'!$A$155:$Z$1048576,MATCH($A753,'Hoja de Trabajo para listado'!$A$155:$A$1048576,0),MATCH((CUADRO!P$5&amp;$E753),'Hoja de Trabajo para listado'!$A$151:$Z$151,0)),0)+IFERROR(INDEX('Hoja de Trabajo para listado'!$AB$155:$BA$1048576,MATCH($A753,'Hoja de Trabajo para listado'!$AB$155:$AB$1048576,0),MATCH((CUADRO!P$5&amp;$E753),'Hoja de Trabajo para listado'!$AB$151:$BA$151,0)),0)+IFERROR(INDEX('Hoja de Trabajo para listado'!$BC$155:$CB$1048576,MATCH($A753,'Hoja de Trabajo para listado'!$BC$155:$BC$1048576,0),MATCH((CUADRO!P$5&amp;$E753),'Hoja de Trabajo para listado'!$BC$151:$CB$151,0)),0)+IFERROR(INDEX('Hoja de Trabajo para listado'!$DE$153:$DG$274,MATCH($A753,'Hoja de Trabajo para listado'!$DE$153:$DE$1048576,0),MATCH((CUADRO!P$5&amp;$E753),'Hoja de Trabajo para listado'!$DE$151:$DG$151,0)),0)+IFERROR(INDEX('Hoja de Trabajo para listado'!$CD$155:$DC$1048576,MATCH($A753,'Hoja de Trabajo para listado'!$CD$155:$CD$1048576,0),MATCH((CUADRO!P$5&amp;$E753),'Hoja de Trabajo para listado'!$CD$151:$DC$151,0)),0)</f>
        <v>0</v>
      </c>
      <c r="Q753" s="243">
        <f ca="1">+IFERROR(INDEX('Hoja de Trabajo para listado'!$A$155:$Z$1048576,MATCH($A753,'Hoja de Trabajo para listado'!$A$155:$A$1048576,0),MATCH((CUADRO!Q$5&amp;$E753),'Hoja de Trabajo para listado'!$A$151:$Z$151,0)),0)+IFERROR(INDEX('Hoja de Trabajo para listado'!$AB$155:$BA$1048576,MATCH($A753,'Hoja de Trabajo para listado'!$AB$155:$AB$1048576,0),MATCH((CUADRO!Q$5&amp;$E753),'Hoja de Trabajo para listado'!$AB$151:$BA$151,0)),0)+IFERROR(INDEX('Hoja de Trabajo para listado'!$BC$155:$CB$1048576,MATCH($A753,'Hoja de Trabajo para listado'!$BC$155:$BC$1048576,0),MATCH((CUADRO!Q$5&amp;$E753),'Hoja de Trabajo para listado'!$BC$151:$CB$151,0)),0)+IFERROR(INDEX('Hoja de Trabajo para listado'!$DE$153:$DG$274,MATCH($A753,'Hoja de Trabajo para listado'!$DE$153:$DE$1048576,0),MATCH((CUADRO!Q$5&amp;$E753),'Hoja de Trabajo para listado'!$DE$151:$DG$151,0)),0)+IFERROR(INDEX('Hoja de Trabajo para listado'!$CD$155:$DC$1048576,MATCH($A753,'Hoja de Trabajo para listado'!$CD$155:$CD$1048576,0),MATCH((CUADRO!Q$5&amp;$E753),'Hoja de Trabajo para listado'!$CD$151:$DC$151,0)),0)</f>
        <v>0</v>
      </c>
      <c r="R753" s="243">
        <f t="shared" ca="1" si="25"/>
        <v>0</v>
      </c>
      <c r="S753" s="249">
        <f ca="1">+R752+R753</f>
        <v>0</v>
      </c>
      <c r="T753" s="243">
        <f ca="1">+S753</f>
        <v>0</v>
      </c>
      <c r="U753" s="242">
        <f t="shared" si="26"/>
        <v>2</v>
      </c>
      <c r="V753" s="333" t="str">
        <f>+VLOOKUP(A753,bd_lista!$A$3:$E$590,5,FALSE)</f>
        <v>Gobiernos Autonomos Municipales</v>
      </c>
      <c r="W753" s="392"/>
      <c r="X753" s="242">
        <f>+VLOOKUP(A753,[4]Sheet1!$A$13:$D$744,4,FALSE)</f>
        <v>0</v>
      </c>
      <c r="Y753" s="242" t="e">
        <f>+VLOOKUP(X753,bd_lista!$A$3:$C$590,3,FALSE)</f>
        <v>#N/A</v>
      </c>
      <c r="Z753" s="292"/>
      <c r="AA753" s="293"/>
    </row>
    <row r="754" spans="1:27" customFormat="1" ht="15" hidden="1" customHeight="1">
      <c r="A754" s="32">
        <v>1343</v>
      </c>
      <c r="B754" s="387">
        <f>+A754</f>
        <v>1343</v>
      </c>
      <c r="C754" s="247" t="str">
        <f>+VLOOKUP(A754,bd_lista!$A$3:$C$590,3,FALSE)</f>
        <v>Gobierno Autónomo Municipal de Vila Vila</v>
      </c>
      <c r="D754" s="389" t="str">
        <f>+C754</f>
        <v>Gobierno Autónomo Municipal de Vila Vila</v>
      </c>
      <c r="E754" s="242" t="s">
        <v>1304</v>
      </c>
      <c r="F754" s="243">
        <f ca="1">+IFERROR(INDEX('Hoja de Trabajo para listado'!$A$155:$Z$1048576,MATCH($A754,'Hoja de Trabajo para listado'!$A$155:$A$1048576,0),MATCH((CUADRO!F$5&amp;$E754),'Hoja de Trabajo para listado'!$A$151:$Z$151,0)),0)+IFERROR(INDEX('Hoja de Trabajo para listado'!$AB$155:$BA$1048576,MATCH($A754,'Hoja de Trabajo para listado'!$AB$155:$AB$1048576,0),MATCH((CUADRO!F$5&amp;$E754),'Hoja de Trabajo para listado'!$AB$151:$BA$151,0)),0)+IFERROR(INDEX('Hoja de Trabajo para listado'!$BC$155:$CB$1048576,MATCH($A754,'Hoja de Trabajo para listado'!$BC$155:$BC$1048576,0),MATCH((CUADRO!F$5&amp;$E754),'Hoja de Trabajo para listado'!$BC$151:$CB$151,0)),0)+IFERROR(INDEX('Hoja de Trabajo para listado'!$DE$153:$DG$274,MATCH($A754,'Hoja de Trabajo para listado'!$DE$153:$DE$1048576,0),MATCH((CUADRO!F$5&amp;$E754),'Hoja de Trabajo para listado'!$DE$151:$DG$151,0)),0)+IFERROR(INDEX('Hoja de Trabajo para listado'!$CD$155:$DC$1048576,MATCH($A754,'Hoja de Trabajo para listado'!$CD$155:$CD$1048576,0),MATCH((CUADRO!F$5&amp;$E754),'Hoja de Trabajo para listado'!$CD$151:$DC$151,0)),0)</f>
        <v>0</v>
      </c>
      <c r="G754" s="243">
        <f ca="1">+IFERROR(INDEX('Hoja de Trabajo para listado'!$A$155:$Z$1048576,MATCH($A754,'Hoja de Trabajo para listado'!$A$155:$A$1048576,0),MATCH((CUADRO!G$5&amp;$E754),'Hoja de Trabajo para listado'!$A$151:$Z$151,0)),0)+IFERROR(INDEX('Hoja de Trabajo para listado'!$AB$155:$BA$1048576,MATCH($A754,'Hoja de Trabajo para listado'!$AB$155:$AB$1048576,0),MATCH((CUADRO!G$5&amp;$E754),'Hoja de Trabajo para listado'!$AB$151:$BA$151,0)),0)+IFERROR(INDEX('Hoja de Trabajo para listado'!$BC$155:$CB$1048576,MATCH($A754,'Hoja de Trabajo para listado'!$BC$155:$BC$1048576,0),MATCH((CUADRO!G$5&amp;$E754),'Hoja de Trabajo para listado'!$BC$151:$CB$151,0)),0)+IFERROR(INDEX('Hoja de Trabajo para listado'!$DE$153:$DG$274,MATCH($A754,'Hoja de Trabajo para listado'!$DE$153:$DE$1048576,0),MATCH((CUADRO!G$5&amp;$E754),'Hoja de Trabajo para listado'!$DE$151:$DG$151,0)),0)+IFERROR(INDEX('Hoja de Trabajo para listado'!$CD$155:$DC$1048576,MATCH($A754,'Hoja de Trabajo para listado'!$CD$155:$CD$1048576,0),MATCH((CUADRO!G$5&amp;$E754),'Hoja de Trabajo para listado'!$CD$151:$DC$151,0)),0)</f>
        <v>0</v>
      </c>
      <c r="H754" s="243">
        <f ca="1">+IFERROR(INDEX('Hoja de Trabajo para listado'!$A$155:$Z$1048576,MATCH($A754,'Hoja de Trabajo para listado'!$A$155:$A$1048576,0),MATCH((CUADRO!H$5&amp;$E754),'Hoja de Trabajo para listado'!$A$151:$Z$151,0)),0)+IFERROR(INDEX('Hoja de Trabajo para listado'!$AB$155:$BA$1048576,MATCH($A754,'Hoja de Trabajo para listado'!$AB$155:$AB$1048576,0),MATCH((CUADRO!H$5&amp;$E754),'Hoja de Trabajo para listado'!$AB$151:$BA$151,0)),0)+IFERROR(INDEX('Hoja de Trabajo para listado'!$BC$155:$CB$1048576,MATCH($A754,'Hoja de Trabajo para listado'!$BC$155:$BC$1048576,0),MATCH((CUADRO!H$5&amp;$E754),'Hoja de Trabajo para listado'!$BC$151:$CB$151,0)),0)+IFERROR(INDEX('Hoja de Trabajo para listado'!$DE$153:$DG$274,MATCH($A754,'Hoja de Trabajo para listado'!$DE$153:$DE$1048576,0),MATCH((CUADRO!H$5&amp;$E754),'Hoja de Trabajo para listado'!$DE$151:$DG$151,0)),0)+IFERROR(INDEX('Hoja de Trabajo para listado'!$CD$155:$DC$1048576,MATCH($A754,'Hoja de Trabajo para listado'!$CD$155:$CD$1048576,0),MATCH((CUADRO!H$5&amp;$E754),'Hoja de Trabajo para listado'!$CD$151:$DC$151,0)),0)</f>
        <v>0</v>
      </c>
      <c r="I754" s="243">
        <f ca="1">+IFERROR(INDEX('Hoja de Trabajo para listado'!$A$155:$Z$1048576,MATCH($A754,'Hoja de Trabajo para listado'!$A$155:$A$1048576,0),MATCH((CUADRO!I$5&amp;$E754),'Hoja de Trabajo para listado'!$A$151:$Z$151,0)),0)+IFERROR(INDEX('Hoja de Trabajo para listado'!$AB$155:$BA$1048576,MATCH($A754,'Hoja de Trabajo para listado'!$AB$155:$AB$1048576,0),MATCH((CUADRO!I$5&amp;$E754),'Hoja de Trabajo para listado'!$AB$151:$BA$151,0)),0)+IFERROR(INDEX('Hoja de Trabajo para listado'!$BC$155:$CB$1048576,MATCH($A754,'Hoja de Trabajo para listado'!$BC$155:$BC$1048576,0),MATCH((CUADRO!I$5&amp;$E754),'Hoja de Trabajo para listado'!$BC$151:$CB$151,0)),0)+IFERROR(INDEX('Hoja de Trabajo para listado'!$DE$153:$DG$274,MATCH($A754,'Hoja de Trabajo para listado'!$DE$153:$DE$1048576,0),MATCH((CUADRO!I$5&amp;$E754),'Hoja de Trabajo para listado'!$DE$151:$DG$151,0)),0)+IFERROR(INDEX('Hoja de Trabajo para listado'!$CD$155:$DC$1048576,MATCH($A754,'Hoja de Trabajo para listado'!$CD$155:$CD$1048576,0),MATCH((CUADRO!I$5&amp;$E754),'Hoja de Trabajo para listado'!$CD$151:$DC$151,0)),0)</f>
        <v>0</v>
      </c>
      <c r="J754" s="243">
        <f ca="1">+IFERROR(INDEX('Hoja de Trabajo para listado'!$A$155:$Z$1048576,MATCH($A754,'Hoja de Trabajo para listado'!$A$155:$A$1048576,0),MATCH((CUADRO!J$5&amp;$E754),'Hoja de Trabajo para listado'!$A$151:$Z$151,0)),0)+IFERROR(INDEX('Hoja de Trabajo para listado'!$AB$155:$BA$1048576,MATCH($A754,'Hoja de Trabajo para listado'!$AB$155:$AB$1048576,0),MATCH((CUADRO!J$5&amp;$E754),'Hoja de Trabajo para listado'!$AB$151:$BA$151,0)),0)+IFERROR(INDEX('Hoja de Trabajo para listado'!$BC$155:$CB$1048576,MATCH($A754,'Hoja de Trabajo para listado'!$BC$155:$BC$1048576,0),MATCH((CUADRO!J$5&amp;$E754),'Hoja de Trabajo para listado'!$BC$151:$CB$151,0)),0)+IFERROR(INDEX('Hoja de Trabajo para listado'!$DE$153:$DG$274,MATCH($A754,'Hoja de Trabajo para listado'!$DE$153:$DE$1048576,0),MATCH((CUADRO!J$5&amp;$E754),'Hoja de Trabajo para listado'!$DE$151:$DG$151,0)),0)+IFERROR(INDEX('Hoja de Trabajo para listado'!$CD$155:$DC$1048576,MATCH($A754,'Hoja de Trabajo para listado'!$CD$155:$CD$1048576,0),MATCH((CUADRO!J$5&amp;$E754),'Hoja de Trabajo para listado'!$CD$151:$DC$151,0)),0)</f>
        <v>0</v>
      </c>
      <c r="K754" s="243">
        <f ca="1">+IFERROR(INDEX('Hoja de Trabajo para listado'!$A$155:$Z$1048576,MATCH($A754,'Hoja de Trabajo para listado'!$A$155:$A$1048576,0),MATCH((CUADRO!K$5&amp;$E754),'Hoja de Trabajo para listado'!$A$151:$Z$151,0)),0)+IFERROR(INDEX('Hoja de Trabajo para listado'!$AB$155:$BA$1048576,MATCH($A754,'Hoja de Trabajo para listado'!$AB$155:$AB$1048576,0),MATCH((CUADRO!K$5&amp;$E754),'Hoja de Trabajo para listado'!$AB$151:$BA$151,0)),0)+IFERROR(INDEX('Hoja de Trabajo para listado'!$BC$155:$CB$1048576,MATCH($A754,'Hoja de Trabajo para listado'!$BC$155:$BC$1048576,0),MATCH((CUADRO!K$5&amp;$E754),'Hoja de Trabajo para listado'!$BC$151:$CB$151,0)),0)+IFERROR(INDEX('Hoja de Trabajo para listado'!$DE$153:$DG$274,MATCH($A754,'Hoja de Trabajo para listado'!$DE$153:$DE$1048576,0),MATCH((CUADRO!K$5&amp;$E754),'Hoja de Trabajo para listado'!$DE$151:$DG$151,0)),0)+IFERROR(INDEX('Hoja de Trabajo para listado'!$CD$155:$DC$1048576,MATCH($A754,'Hoja de Trabajo para listado'!$CD$155:$CD$1048576,0),MATCH((CUADRO!K$5&amp;$E754),'Hoja de Trabajo para listado'!$CD$151:$DC$151,0)),0)</f>
        <v>0</v>
      </c>
      <c r="L754" s="243">
        <f ca="1">+IFERROR(INDEX('Hoja de Trabajo para listado'!$A$155:$Z$1048576,MATCH($A754,'Hoja de Trabajo para listado'!$A$155:$A$1048576,0),MATCH((CUADRO!L$5&amp;$E754),'Hoja de Trabajo para listado'!$A$151:$Z$151,0)),0)+IFERROR(INDEX('Hoja de Trabajo para listado'!$AB$155:$BA$1048576,MATCH($A754,'Hoja de Trabajo para listado'!$AB$155:$AB$1048576,0),MATCH((CUADRO!L$5&amp;$E754),'Hoja de Trabajo para listado'!$AB$151:$BA$151,0)),0)+IFERROR(INDEX('Hoja de Trabajo para listado'!$BC$155:$CB$1048576,MATCH($A754,'Hoja de Trabajo para listado'!$BC$155:$BC$1048576,0),MATCH((CUADRO!L$5&amp;$E754),'Hoja de Trabajo para listado'!$BC$151:$CB$151,0)),0)+IFERROR(INDEX('Hoja de Trabajo para listado'!$DE$153:$DG$274,MATCH($A754,'Hoja de Trabajo para listado'!$DE$153:$DE$1048576,0),MATCH((CUADRO!L$5&amp;$E754),'Hoja de Trabajo para listado'!$DE$151:$DG$151,0)),0)+IFERROR(INDEX('Hoja de Trabajo para listado'!$CD$155:$DC$1048576,MATCH($A754,'Hoja de Trabajo para listado'!$CD$155:$CD$1048576,0),MATCH((CUADRO!L$5&amp;$E754),'Hoja de Trabajo para listado'!$CD$151:$DC$151,0)),0)</f>
        <v>0</v>
      </c>
      <c r="M754" s="243">
        <f ca="1">+IFERROR(INDEX('Hoja de Trabajo para listado'!$A$155:$Z$1048576,MATCH($A754,'Hoja de Trabajo para listado'!$A$155:$A$1048576,0),MATCH((CUADRO!M$5&amp;$E754),'Hoja de Trabajo para listado'!$A$151:$Z$151,0)),0)+IFERROR(INDEX('Hoja de Trabajo para listado'!$AB$155:$BA$1048576,MATCH($A754,'Hoja de Trabajo para listado'!$AB$155:$AB$1048576,0),MATCH((CUADRO!M$5&amp;$E754),'Hoja de Trabajo para listado'!$AB$151:$BA$151,0)),0)+IFERROR(INDEX('Hoja de Trabajo para listado'!$BC$155:$CB$1048576,MATCH($A754,'Hoja de Trabajo para listado'!$BC$155:$BC$1048576,0),MATCH((CUADRO!M$5&amp;$E754),'Hoja de Trabajo para listado'!$BC$151:$CB$151,0)),0)+IFERROR(INDEX('Hoja de Trabajo para listado'!$DE$153:$DG$274,MATCH($A754,'Hoja de Trabajo para listado'!$DE$153:$DE$1048576,0),MATCH((CUADRO!M$5&amp;$E754),'Hoja de Trabajo para listado'!$DE$151:$DG$151,0)),0)+IFERROR(INDEX('Hoja de Trabajo para listado'!$CD$155:$DC$1048576,MATCH($A754,'Hoja de Trabajo para listado'!$CD$155:$CD$1048576,0),MATCH((CUADRO!M$5&amp;$E754),'Hoja de Trabajo para listado'!$CD$151:$DC$151,0)),0)</f>
        <v>0</v>
      </c>
      <c r="N754" s="243">
        <f ca="1">+IFERROR(INDEX('Hoja de Trabajo para listado'!$A$155:$Z$1048576,MATCH($A754,'Hoja de Trabajo para listado'!$A$155:$A$1048576,0),MATCH((CUADRO!N$5&amp;$E754),'Hoja de Trabajo para listado'!$A$151:$Z$151,0)),0)+IFERROR(INDEX('Hoja de Trabajo para listado'!$AB$155:$BA$1048576,MATCH($A754,'Hoja de Trabajo para listado'!$AB$155:$AB$1048576,0),MATCH((CUADRO!N$5&amp;$E754),'Hoja de Trabajo para listado'!$AB$151:$BA$151,0)),0)+IFERROR(INDEX('Hoja de Trabajo para listado'!$BC$155:$CB$1048576,MATCH($A754,'Hoja de Trabajo para listado'!$BC$155:$BC$1048576,0),MATCH((CUADRO!N$5&amp;$E754),'Hoja de Trabajo para listado'!$BC$151:$CB$151,0)),0)+IFERROR(INDEX('Hoja de Trabajo para listado'!$DE$153:$DG$274,MATCH($A754,'Hoja de Trabajo para listado'!$DE$153:$DE$1048576,0),MATCH((CUADRO!N$5&amp;$E754),'Hoja de Trabajo para listado'!$DE$151:$DG$151,0)),0)+IFERROR(INDEX('Hoja de Trabajo para listado'!$CD$155:$DC$1048576,MATCH($A754,'Hoja de Trabajo para listado'!$CD$155:$CD$1048576,0),MATCH((CUADRO!N$5&amp;$E754),'Hoja de Trabajo para listado'!$CD$151:$DC$151,0)),0)</f>
        <v>0</v>
      </c>
      <c r="O754" s="243">
        <f ca="1">+IFERROR(INDEX('Hoja de Trabajo para listado'!$A$155:$Z$1048576,MATCH($A754,'Hoja de Trabajo para listado'!$A$155:$A$1048576,0),MATCH((CUADRO!O$5&amp;$E754),'Hoja de Trabajo para listado'!$A$151:$Z$151,0)),0)+IFERROR(INDEX('Hoja de Trabajo para listado'!$AB$155:$BA$1048576,MATCH($A754,'Hoja de Trabajo para listado'!$AB$155:$AB$1048576,0),MATCH((CUADRO!O$5&amp;$E754),'Hoja de Trabajo para listado'!$AB$151:$BA$151,0)),0)+IFERROR(INDEX('Hoja de Trabajo para listado'!$BC$155:$CB$1048576,MATCH($A754,'Hoja de Trabajo para listado'!$BC$155:$BC$1048576,0),MATCH((CUADRO!O$5&amp;$E754),'Hoja de Trabajo para listado'!$BC$151:$CB$151,0)),0)+IFERROR(INDEX('Hoja de Trabajo para listado'!$DE$153:$DG$274,MATCH($A754,'Hoja de Trabajo para listado'!$DE$153:$DE$1048576,0),MATCH((CUADRO!O$5&amp;$E754),'Hoja de Trabajo para listado'!$DE$151:$DG$151,0)),0)+IFERROR(INDEX('Hoja de Trabajo para listado'!$CD$155:$DC$1048576,MATCH($A754,'Hoja de Trabajo para listado'!$CD$155:$CD$1048576,0),MATCH((CUADRO!O$5&amp;$E754),'Hoja de Trabajo para listado'!$CD$151:$DC$151,0)),0)</f>
        <v>0</v>
      </c>
      <c r="P754" s="243">
        <f ca="1">+IFERROR(INDEX('Hoja de Trabajo para listado'!$A$155:$Z$1048576,MATCH($A754,'Hoja de Trabajo para listado'!$A$155:$A$1048576,0),MATCH((CUADRO!P$5&amp;$E754),'Hoja de Trabajo para listado'!$A$151:$Z$151,0)),0)+IFERROR(INDEX('Hoja de Trabajo para listado'!$AB$155:$BA$1048576,MATCH($A754,'Hoja de Trabajo para listado'!$AB$155:$AB$1048576,0),MATCH((CUADRO!P$5&amp;$E754),'Hoja de Trabajo para listado'!$AB$151:$BA$151,0)),0)+IFERROR(INDEX('Hoja de Trabajo para listado'!$BC$155:$CB$1048576,MATCH($A754,'Hoja de Trabajo para listado'!$BC$155:$BC$1048576,0),MATCH((CUADRO!P$5&amp;$E754),'Hoja de Trabajo para listado'!$BC$151:$CB$151,0)),0)+IFERROR(INDEX('Hoja de Trabajo para listado'!$DE$153:$DG$274,MATCH($A754,'Hoja de Trabajo para listado'!$DE$153:$DE$1048576,0),MATCH((CUADRO!P$5&amp;$E754),'Hoja de Trabajo para listado'!$DE$151:$DG$151,0)),0)+IFERROR(INDEX('Hoja de Trabajo para listado'!$CD$155:$DC$1048576,MATCH($A754,'Hoja de Trabajo para listado'!$CD$155:$CD$1048576,0),MATCH((CUADRO!P$5&amp;$E754),'Hoja de Trabajo para listado'!$CD$151:$DC$151,0)),0)</f>
        <v>0</v>
      </c>
      <c r="Q754" s="243">
        <f ca="1">+IFERROR(INDEX('Hoja de Trabajo para listado'!$A$155:$Z$1048576,MATCH($A754,'Hoja de Trabajo para listado'!$A$155:$A$1048576,0),MATCH((CUADRO!Q$5&amp;$E754),'Hoja de Trabajo para listado'!$A$151:$Z$151,0)),0)+IFERROR(INDEX('Hoja de Trabajo para listado'!$AB$155:$BA$1048576,MATCH($A754,'Hoja de Trabajo para listado'!$AB$155:$AB$1048576,0),MATCH((CUADRO!Q$5&amp;$E754),'Hoja de Trabajo para listado'!$AB$151:$BA$151,0)),0)+IFERROR(INDEX('Hoja de Trabajo para listado'!$BC$155:$CB$1048576,MATCH($A754,'Hoja de Trabajo para listado'!$BC$155:$BC$1048576,0),MATCH((CUADRO!Q$5&amp;$E754),'Hoja de Trabajo para listado'!$BC$151:$CB$151,0)),0)+IFERROR(INDEX('Hoja de Trabajo para listado'!$DE$153:$DG$274,MATCH($A754,'Hoja de Trabajo para listado'!$DE$153:$DE$1048576,0),MATCH((CUADRO!Q$5&amp;$E754),'Hoja de Trabajo para listado'!$DE$151:$DG$151,0)),0)+IFERROR(INDEX('Hoja de Trabajo para listado'!$CD$155:$DC$1048576,MATCH($A754,'Hoja de Trabajo para listado'!$CD$155:$CD$1048576,0),MATCH((CUADRO!Q$5&amp;$E754),'Hoja de Trabajo para listado'!$CD$151:$DC$151,0)),0)</f>
        <v>0</v>
      </c>
      <c r="R754" s="243">
        <f t="shared" ca="1" si="25"/>
        <v>0</v>
      </c>
      <c r="S754" s="249"/>
      <c r="T754" s="243">
        <f ca="1">+T755</f>
        <v>0</v>
      </c>
      <c r="U754" s="242">
        <f t="shared" si="26"/>
        <v>1</v>
      </c>
      <c r="V754" s="333" t="str">
        <f>+VLOOKUP(A754,bd_lista!$A$3:$E$590,5,FALSE)</f>
        <v>Gobiernos Autonomos Municipales</v>
      </c>
      <c r="W754" s="391" t="str">
        <f>+V754</f>
        <v>Gobiernos Autonomos Municipales</v>
      </c>
      <c r="X754" s="242">
        <f>+VLOOKUP(A754,[4]Sheet1!$A$13:$D$744,4,FALSE)</f>
        <v>0</v>
      </c>
      <c r="Y754" s="242" t="e">
        <f>+VLOOKUP(X754,bd_lista!$A$3:$C$590,3,FALSE)</f>
        <v>#N/A</v>
      </c>
      <c r="Z754" s="294">
        <f>+X754</f>
        <v>0</v>
      </c>
      <c r="AA754" s="295" t="e">
        <f>+Y754</f>
        <v>#N/A</v>
      </c>
    </row>
    <row r="755" spans="1:27" customFormat="1" ht="15" hidden="1" customHeight="1">
      <c r="A755" s="32">
        <v>1343</v>
      </c>
      <c r="B755" s="388"/>
      <c r="C755" s="247" t="str">
        <f>+VLOOKUP(A755,bd_lista!$A$3:$C$590,3,FALSE)</f>
        <v>Gobierno Autónomo Municipal de Vila Vila</v>
      </c>
      <c r="D755" s="390"/>
      <c r="E755" s="244" t="s">
        <v>1305</v>
      </c>
      <c r="F755" s="243">
        <f ca="1">+IFERROR(INDEX('Hoja de Trabajo para listado'!$A$155:$Z$1048576,MATCH($A755,'Hoja de Trabajo para listado'!$A$155:$A$1048576,0),MATCH((CUADRO!F$5&amp;$E755),'Hoja de Trabajo para listado'!$A$151:$Z$151,0)),0)+IFERROR(INDEX('Hoja de Trabajo para listado'!$AB$155:$BA$1048576,MATCH($A755,'Hoja de Trabajo para listado'!$AB$155:$AB$1048576,0),MATCH((CUADRO!F$5&amp;$E755),'Hoja de Trabajo para listado'!$AB$151:$BA$151,0)),0)+IFERROR(INDEX('Hoja de Trabajo para listado'!$BC$155:$CB$1048576,MATCH($A755,'Hoja de Trabajo para listado'!$BC$155:$BC$1048576,0),MATCH((CUADRO!F$5&amp;$E755),'Hoja de Trabajo para listado'!$BC$151:$CB$151,0)),0)+IFERROR(INDEX('Hoja de Trabajo para listado'!$DE$153:$DG$274,MATCH($A755,'Hoja de Trabajo para listado'!$DE$153:$DE$1048576,0),MATCH((CUADRO!F$5&amp;$E755),'Hoja de Trabajo para listado'!$DE$151:$DG$151,0)),0)+IFERROR(INDEX('Hoja de Trabajo para listado'!$CD$155:$DC$1048576,MATCH($A755,'Hoja de Trabajo para listado'!$CD$155:$CD$1048576,0),MATCH((CUADRO!F$5&amp;$E755),'Hoja de Trabajo para listado'!$CD$151:$DC$151,0)),0)</f>
        <v>0</v>
      </c>
      <c r="G755" s="243">
        <f ca="1">+IFERROR(INDEX('Hoja de Trabajo para listado'!$A$155:$Z$1048576,MATCH($A755,'Hoja de Trabajo para listado'!$A$155:$A$1048576,0),MATCH((CUADRO!G$5&amp;$E755),'Hoja de Trabajo para listado'!$A$151:$Z$151,0)),0)+IFERROR(INDEX('Hoja de Trabajo para listado'!$AB$155:$BA$1048576,MATCH($A755,'Hoja de Trabajo para listado'!$AB$155:$AB$1048576,0),MATCH((CUADRO!G$5&amp;$E755),'Hoja de Trabajo para listado'!$AB$151:$BA$151,0)),0)+IFERROR(INDEX('Hoja de Trabajo para listado'!$BC$155:$CB$1048576,MATCH($A755,'Hoja de Trabajo para listado'!$BC$155:$BC$1048576,0),MATCH((CUADRO!G$5&amp;$E755),'Hoja de Trabajo para listado'!$BC$151:$CB$151,0)),0)+IFERROR(INDEX('Hoja de Trabajo para listado'!$DE$153:$DG$274,MATCH($A755,'Hoja de Trabajo para listado'!$DE$153:$DE$1048576,0),MATCH((CUADRO!G$5&amp;$E755),'Hoja de Trabajo para listado'!$DE$151:$DG$151,0)),0)+IFERROR(INDEX('Hoja de Trabajo para listado'!$CD$155:$DC$1048576,MATCH($A755,'Hoja de Trabajo para listado'!$CD$155:$CD$1048576,0),MATCH((CUADRO!G$5&amp;$E755),'Hoja de Trabajo para listado'!$CD$151:$DC$151,0)),0)</f>
        <v>0</v>
      </c>
      <c r="H755" s="243">
        <f ca="1">+IFERROR(INDEX('Hoja de Trabajo para listado'!$A$155:$Z$1048576,MATCH($A755,'Hoja de Trabajo para listado'!$A$155:$A$1048576,0),MATCH((CUADRO!H$5&amp;$E755),'Hoja de Trabajo para listado'!$A$151:$Z$151,0)),0)+IFERROR(INDEX('Hoja de Trabajo para listado'!$AB$155:$BA$1048576,MATCH($A755,'Hoja de Trabajo para listado'!$AB$155:$AB$1048576,0),MATCH((CUADRO!H$5&amp;$E755),'Hoja de Trabajo para listado'!$AB$151:$BA$151,0)),0)+IFERROR(INDEX('Hoja de Trabajo para listado'!$BC$155:$CB$1048576,MATCH($A755,'Hoja de Trabajo para listado'!$BC$155:$BC$1048576,0),MATCH((CUADRO!H$5&amp;$E755),'Hoja de Trabajo para listado'!$BC$151:$CB$151,0)),0)+IFERROR(INDEX('Hoja de Trabajo para listado'!$DE$153:$DG$274,MATCH($A755,'Hoja de Trabajo para listado'!$DE$153:$DE$1048576,0),MATCH((CUADRO!H$5&amp;$E755),'Hoja de Trabajo para listado'!$DE$151:$DG$151,0)),0)+IFERROR(INDEX('Hoja de Trabajo para listado'!$CD$155:$DC$1048576,MATCH($A755,'Hoja de Trabajo para listado'!$CD$155:$CD$1048576,0),MATCH((CUADRO!H$5&amp;$E755),'Hoja de Trabajo para listado'!$CD$151:$DC$151,0)),0)</f>
        <v>0</v>
      </c>
      <c r="I755" s="243">
        <f ca="1">+IFERROR(INDEX('Hoja de Trabajo para listado'!$A$155:$Z$1048576,MATCH($A755,'Hoja de Trabajo para listado'!$A$155:$A$1048576,0),MATCH((CUADRO!I$5&amp;$E755),'Hoja de Trabajo para listado'!$A$151:$Z$151,0)),0)+IFERROR(INDEX('Hoja de Trabajo para listado'!$AB$155:$BA$1048576,MATCH($A755,'Hoja de Trabajo para listado'!$AB$155:$AB$1048576,0),MATCH((CUADRO!I$5&amp;$E755),'Hoja de Trabajo para listado'!$AB$151:$BA$151,0)),0)+IFERROR(INDEX('Hoja de Trabajo para listado'!$BC$155:$CB$1048576,MATCH($A755,'Hoja de Trabajo para listado'!$BC$155:$BC$1048576,0),MATCH((CUADRO!I$5&amp;$E755),'Hoja de Trabajo para listado'!$BC$151:$CB$151,0)),0)+IFERROR(INDEX('Hoja de Trabajo para listado'!$DE$153:$DG$274,MATCH($A755,'Hoja de Trabajo para listado'!$DE$153:$DE$1048576,0),MATCH((CUADRO!I$5&amp;$E755),'Hoja de Trabajo para listado'!$DE$151:$DG$151,0)),0)+IFERROR(INDEX('Hoja de Trabajo para listado'!$CD$155:$DC$1048576,MATCH($A755,'Hoja de Trabajo para listado'!$CD$155:$CD$1048576,0),MATCH((CUADRO!I$5&amp;$E755),'Hoja de Trabajo para listado'!$CD$151:$DC$151,0)),0)</f>
        <v>0</v>
      </c>
      <c r="J755" s="243">
        <f ca="1">+IFERROR(INDEX('Hoja de Trabajo para listado'!$A$155:$Z$1048576,MATCH($A755,'Hoja de Trabajo para listado'!$A$155:$A$1048576,0),MATCH((CUADRO!J$5&amp;$E755),'Hoja de Trabajo para listado'!$A$151:$Z$151,0)),0)+IFERROR(INDEX('Hoja de Trabajo para listado'!$AB$155:$BA$1048576,MATCH($A755,'Hoja de Trabajo para listado'!$AB$155:$AB$1048576,0),MATCH((CUADRO!J$5&amp;$E755),'Hoja de Trabajo para listado'!$AB$151:$BA$151,0)),0)+IFERROR(INDEX('Hoja de Trabajo para listado'!$BC$155:$CB$1048576,MATCH($A755,'Hoja de Trabajo para listado'!$BC$155:$BC$1048576,0),MATCH((CUADRO!J$5&amp;$E755),'Hoja de Trabajo para listado'!$BC$151:$CB$151,0)),0)+IFERROR(INDEX('Hoja de Trabajo para listado'!$DE$153:$DG$274,MATCH($A755,'Hoja de Trabajo para listado'!$DE$153:$DE$1048576,0),MATCH((CUADRO!J$5&amp;$E755),'Hoja de Trabajo para listado'!$DE$151:$DG$151,0)),0)+IFERROR(INDEX('Hoja de Trabajo para listado'!$CD$155:$DC$1048576,MATCH($A755,'Hoja de Trabajo para listado'!$CD$155:$CD$1048576,0),MATCH((CUADRO!J$5&amp;$E755),'Hoja de Trabajo para listado'!$CD$151:$DC$151,0)),0)</f>
        <v>0</v>
      </c>
      <c r="K755" s="243">
        <f ca="1">+IFERROR(INDEX('Hoja de Trabajo para listado'!$A$155:$Z$1048576,MATCH($A755,'Hoja de Trabajo para listado'!$A$155:$A$1048576,0),MATCH((CUADRO!K$5&amp;$E755),'Hoja de Trabajo para listado'!$A$151:$Z$151,0)),0)+IFERROR(INDEX('Hoja de Trabajo para listado'!$AB$155:$BA$1048576,MATCH($A755,'Hoja de Trabajo para listado'!$AB$155:$AB$1048576,0),MATCH((CUADRO!K$5&amp;$E755),'Hoja de Trabajo para listado'!$AB$151:$BA$151,0)),0)+IFERROR(INDEX('Hoja de Trabajo para listado'!$BC$155:$CB$1048576,MATCH($A755,'Hoja de Trabajo para listado'!$BC$155:$BC$1048576,0),MATCH((CUADRO!K$5&amp;$E755),'Hoja de Trabajo para listado'!$BC$151:$CB$151,0)),0)+IFERROR(INDEX('Hoja de Trabajo para listado'!$DE$153:$DG$274,MATCH($A755,'Hoja de Trabajo para listado'!$DE$153:$DE$1048576,0),MATCH((CUADRO!K$5&amp;$E755),'Hoja de Trabajo para listado'!$DE$151:$DG$151,0)),0)+IFERROR(INDEX('Hoja de Trabajo para listado'!$CD$155:$DC$1048576,MATCH($A755,'Hoja de Trabajo para listado'!$CD$155:$CD$1048576,0),MATCH((CUADRO!K$5&amp;$E755),'Hoja de Trabajo para listado'!$CD$151:$DC$151,0)),0)</f>
        <v>0</v>
      </c>
      <c r="L755" s="243">
        <f ca="1">+IFERROR(INDEX('Hoja de Trabajo para listado'!$A$155:$Z$1048576,MATCH($A755,'Hoja de Trabajo para listado'!$A$155:$A$1048576,0),MATCH((CUADRO!L$5&amp;$E755),'Hoja de Trabajo para listado'!$A$151:$Z$151,0)),0)+IFERROR(INDEX('Hoja de Trabajo para listado'!$AB$155:$BA$1048576,MATCH($A755,'Hoja de Trabajo para listado'!$AB$155:$AB$1048576,0),MATCH((CUADRO!L$5&amp;$E755),'Hoja de Trabajo para listado'!$AB$151:$BA$151,0)),0)+IFERROR(INDEX('Hoja de Trabajo para listado'!$BC$155:$CB$1048576,MATCH($A755,'Hoja de Trabajo para listado'!$BC$155:$BC$1048576,0),MATCH((CUADRO!L$5&amp;$E755),'Hoja de Trabajo para listado'!$BC$151:$CB$151,0)),0)+IFERROR(INDEX('Hoja de Trabajo para listado'!$DE$153:$DG$274,MATCH($A755,'Hoja de Trabajo para listado'!$DE$153:$DE$1048576,0),MATCH((CUADRO!L$5&amp;$E755),'Hoja de Trabajo para listado'!$DE$151:$DG$151,0)),0)+IFERROR(INDEX('Hoja de Trabajo para listado'!$CD$155:$DC$1048576,MATCH($A755,'Hoja de Trabajo para listado'!$CD$155:$CD$1048576,0),MATCH((CUADRO!L$5&amp;$E755),'Hoja de Trabajo para listado'!$CD$151:$DC$151,0)),0)</f>
        <v>0</v>
      </c>
      <c r="M755" s="243">
        <f ca="1">+IFERROR(INDEX('Hoja de Trabajo para listado'!$A$155:$Z$1048576,MATCH($A755,'Hoja de Trabajo para listado'!$A$155:$A$1048576,0),MATCH((CUADRO!M$5&amp;$E755),'Hoja de Trabajo para listado'!$A$151:$Z$151,0)),0)+IFERROR(INDEX('Hoja de Trabajo para listado'!$AB$155:$BA$1048576,MATCH($A755,'Hoja de Trabajo para listado'!$AB$155:$AB$1048576,0),MATCH((CUADRO!M$5&amp;$E755),'Hoja de Trabajo para listado'!$AB$151:$BA$151,0)),0)+IFERROR(INDEX('Hoja de Trabajo para listado'!$BC$155:$CB$1048576,MATCH($A755,'Hoja de Trabajo para listado'!$BC$155:$BC$1048576,0),MATCH((CUADRO!M$5&amp;$E755),'Hoja de Trabajo para listado'!$BC$151:$CB$151,0)),0)+IFERROR(INDEX('Hoja de Trabajo para listado'!$DE$153:$DG$274,MATCH($A755,'Hoja de Trabajo para listado'!$DE$153:$DE$1048576,0),MATCH((CUADRO!M$5&amp;$E755),'Hoja de Trabajo para listado'!$DE$151:$DG$151,0)),0)+IFERROR(INDEX('Hoja de Trabajo para listado'!$CD$155:$DC$1048576,MATCH($A755,'Hoja de Trabajo para listado'!$CD$155:$CD$1048576,0),MATCH((CUADRO!M$5&amp;$E755),'Hoja de Trabajo para listado'!$CD$151:$DC$151,0)),0)</f>
        <v>0</v>
      </c>
      <c r="N755" s="243">
        <f ca="1">+IFERROR(INDEX('Hoja de Trabajo para listado'!$A$155:$Z$1048576,MATCH($A755,'Hoja de Trabajo para listado'!$A$155:$A$1048576,0),MATCH((CUADRO!N$5&amp;$E755),'Hoja de Trabajo para listado'!$A$151:$Z$151,0)),0)+IFERROR(INDEX('Hoja de Trabajo para listado'!$AB$155:$BA$1048576,MATCH($A755,'Hoja de Trabajo para listado'!$AB$155:$AB$1048576,0),MATCH((CUADRO!N$5&amp;$E755),'Hoja de Trabajo para listado'!$AB$151:$BA$151,0)),0)+IFERROR(INDEX('Hoja de Trabajo para listado'!$BC$155:$CB$1048576,MATCH($A755,'Hoja de Trabajo para listado'!$BC$155:$BC$1048576,0),MATCH((CUADRO!N$5&amp;$E755),'Hoja de Trabajo para listado'!$BC$151:$CB$151,0)),0)+IFERROR(INDEX('Hoja de Trabajo para listado'!$DE$153:$DG$274,MATCH($A755,'Hoja de Trabajo para listado'!$DE$153:$DE$1048576,0),MATCH((CUADRO!N$5&amp;$E755),'Hoja de Trabajo para listado'!$DE$151:$DG$151,0)),0)+IFERROR(INDEX('Hoja de Trabajo para listado'!$CD$155:$DC$1048576,MATCH($A755,'Hoja de Trabajo para listado'!$CD$155:$CD$1048576,0),MATCH((CUADRO!N$5&amp;$E755),'Hoja de Trabajo para listado'!$CD$151:$DC$151,0)),0)</f>
        <v>0</v>
      </c>
      <c r="O755" s="243">
        <f ca="1">+IFERROR(INDEX('Hoja de Trabajo para listado'!$A$155:$Z$1048576,MATCH($A755,'Hoja de Trabajo para listado'!$A$155:$A$1048576,0),MATCH((CUADRO!O$5&amp;$E755),'Hoja de Trabajo para listado'!$A$151:$Z$151,0)),0)+IFERROR(INDEX('Hoja de Trabajo para listado'!$AB$155:$BA$1048576,MATCH($A755,'Hoja de Trabajo para listado'!$AB$155:$AB$1048576,0),MATCH((CUADRO!O$5&amp;$E755),'Hoja de Trabajo para listado'!$AB$151:$BA$151,0)),0)+IFERROR(INDEX('Hoja de Trabajo para listado'!$BC$155:$CB$1048576,MATCH($A755,'Hoja de Trabajo para listado'!$BC$155:$BC$1048576,0),MATCH((CUADRO!O$5&amp;$E755),'Hoja de Trabajo para listado'!$BC$151:$CB$151,0)),0)+IFERROR(INDEX('Hoja de Trabajo para listado'!$DE$153:$DG$274,MATCH($A755,'Hoja de Trabajo para listado'!$DE$153:$DE$1048576,0),MATCH((CUADRO!O$5&amp;$E755),'Hoja de Trabajo para listado'!$DE$151:$DG$151,0)),0)+IFERROR(INDEX('Hoja de Trabajo para listado'!$CD$155:$DC$1048576,MATCH($A755,'Hoja de Trabajo para listado'!$CD$155:$CD$1048576,0),MATCH((CUADRO!O$5&amp;$E755),'Hoja de Trabajo para listado'!$CD$151:$DC$151,0)),0)</f>
        <v>0</v>
      </c>
      <c r="P755" s="243">
        <f ca="1">+IFERROR(INDEX('Hoja de Trabajo para listado'!$A$155:$Z$1048576,MATCH($A755,'Hoja de Trabajo para listado'!$A$155:$A$1048576,0),MATCH((CUADRO!P$5&amp;$E755),'Hoja de Trabajo para listado'!$A$151:$Z$151,0)),0)+IFERROR(INDEX('Hoja de Trabajo para listado'!$AB$155:$BA$1048576,MATCH($A755,'Hoja de Trabajo para listado'!$AB$155:$AB$1048576,0),MATCH((CUADRO!P$5&amp;$E755),'Hoja de Trabajo para listado'!$AB$151:$BA$151,0)),0)+IFERROR(INDEX('Hoja de Trabajo para listado'!$BC$155:$CB$1048576,MATCH($A755,'Hoja de Trabajo para listado'!$BC$155:$BC$1048576,0),MATCH((CUADRO!P$5&amp;$E755),'Hoja de Trabajo para listado'!$BC$151:$CB$151,0)),0)+IFERROR(INDEX('Hoja de Trabajo para listado'!$DE$153:$DG$274,MATCH($A755,'Hoja de Trabajo para listado'!$DE$153:$DE$1048576,0),MATCH((CUADRO!P$5&amp;$E755),'Hoja de Trabajo para listado'!$DE$151:$DG$151,0)),0)+IFERROR(INDEX('Hoja de Trabajo para listado'!$CD$155:$DC$1048576,MATCH($A755,'Hoja de Trabajo para listado'!$CD$155:$CD$1048576,0),MATCH((CUADRO!P$5&amp;$E755),'Hoja de Trabajo para listado'!$CD$151:$DC$151,0)),0)</f>
        <v>0</v>
      </c>
      <c r="Q755" s="243">
        <f ca="1">+IFERROR(INDEX('Hoja de Trabajo para listado'!$A$155:$Z$1048576,MATCH($A755,'Hoja de Trabajo para listado'!$A$155:$A$1048576,0),MATCH((CUADRO!Q$5&amp;$E755),'Hoja de Trabajo para listado'!$A$151:$Z$151,0)),0)+IFERROR(INDEX('Hoja de Trabajo para listado'!$AB$155:$BA$1048576,MATCH($A755,'Hoja de Trabajo para listado'!$AB$155:$AB$1048576,0),MATCH((CUADRO!Q$5&amp;$E755),'Hoja de Trabajo para listado'!$AB$151:$BA$151,0)),0)+IFERROR(INDEX('Hoja de Trabajo para listado'!$BC$155:$CB$1048576,MATCH($A755,'Hoja de Trabajo para listado'!$BC$155:$BC$1048576,0),MATCH((CUADRO!Q$5&amp;$E755),'Hoja de Trabajo para listado'!$BC$151:$CB$151,0)),0)+IFERROR(INDEX('Hoja de Trabajo para listado'!$DE$153:$DG$274,MATCH($A755,'Hoja de Trabajo para listado'!$DE$153:$DE$1048576,0),MATCH((CUADRO!Q$5&amp;$E755),'Hoja de Trabajo para listado'!$DE$151:$DG$151,0)),0)+IFERROR(INDEX('Hoja de Trabajo para listado'!$CD$155:$DC$1048576,MATCH($A755,'Hoja de Trabajo para listado'!$CD$155:$CD$1048576,0),MATCH((CUADRO!Q$5&amp;$E755),'Hoja de Trabajo para listado'!$CD$151:$DC$151,0)),0)</f>
        <v>0</v>
      </c>
      <c r="R755" s="243">
        <f t="shared" ca="1" si="25"/>
        <v>0</v>
      </c>
      <c r="S755" s="249">
        <f ca="1">+R754+R755</f>
        <v>0</v>
      </c>
      <c r="T755" s="243">
        <f ca="1">+S755</f>
        <v>0</v>
      </c>
      <c r="U755" s="242">
        <f t="shared" si="26"/>
        <v>2</v>
      </c>
      <c r="V755" s="333" t="str">
        <f>+VLOOKUP(A755,bd_lista!$A$3:$E$590,5,FALSE)</f>
        <v>Gobiernos Autonomos Municipales</v>
      </c>
      <c r="W755" s="392"/>
      <c r="X755" s="242">
        <f>+VLOOKUP(A755,[4]Sheet1!$A$13:$D$744,4,FALSE)</f>
        <v>0</v>
      </c>
      <c r="Y755" s="242" t="e">
        <f>+VLOOKUP(X755,bd_lista!$A$3:$C$590,3,FALSE)</f>
        <v>#N/A</v>
      </c>
      <c r="Z755" s="292"/>
      <c r="AA755" s="293"/>
    </row>
    <row r="756" spans="1:27" customFormat="1" ht="15" hidden="1" customHeight="1">
      <c r="A756" s="32">
        <v>1344</v>
      </c>
      <c r="B756" s="387">
        <f>+A756</f>
        <v>1344</v>
      </c>
      <c r="C756" s="247" t="str">
        <f>+VLOOKUP(A756,bd_lista!$A$3:$C$590,3,FALSE)</f>
        <v>Gobierno Autónomo Municipal de Alalay</v>
      </c>
      <c r="D756" s="389" t="str">
        <f>+C756</f>
        <v>Gobierno Autónomo Municipal de Alalay</v>
      </c>
      <c r="E756" s="242" t="s">
        <v>1304</v>
      </c>
      <c r="F756" s="243">
        <f ca="1">+IFERROR(INDEX('Hoja de Trabajo para listado'!$A$155:$Z$1048576,MATCH($A756,'Hoja de Trabajo para listado'!$A$155:$A$1048576,0),MATCH((CUADRO!F$5&amp;$E756),'Hoja de Trabajo para listado'!$A$151:$Z$151,0)),0)+IFERROR(INDEX('Hoja de Trabajo para listado'!$AB$155:$BA$1048576,MATCH($A756,'Hoja de Trabajo para listado'!$AB$155:$AB$1048576,0),MATCH((CUADRO!F$5&amp;$E756),'Hoja de Trabajo para listado'!$AB$151:$BA$151,0)),0)+IFERROR(INDEX('Hoja de Trabajo para listado'!$BC$155:$CB$1048576,MATCH($A756,'Hoja de Trabajo para listado'!$BC$155:$BC$1048576,0),MATCH((CUADRO!F$5&amp;$E756),'Hoja de Trabajo para listado'!$BC$151:$CB$151,0)),0)+IFERROR(INDEX('Hoja de Trabajo para listado'!$DE$153:$DG$274,MATCH($A756,'Hoja de Trabajo para listado'!$DE$153:$DE$1048576,0),MATCH((CUADRO!F$5&amp;$E756),'Hoja de Trabajo para listado'!$DE$151:$DG$151,0)),0)+IFERROR(INDEX('Hoja de Trabajo para listado'!$CD$155:$DC$1048576,MATCH($A756,'Hoja de Trabajo para listado'!$CD$155:$CD$1048576,0),MATCH((CUADRO!F$5&amp;$E756),'Hoja de Trabajo para listado'!$CD$151:$DC$151,0)),0)</f>
        <v>0</v>
      </c>
      <c r="G756" s="243">
        <f ca="1">+IFERROR(INDEX('Hoja de Trabajo para listado'!$A$155:$Z$1048576,MATCH($A756,'Hoja de Trabajo para listado'!$A$155:$A$1048576,0),MATCH((CUADRO!G$5&amp;$E756),'Hoja de Trabajo para listado'!$A$151:$Z$151,0)),0)+IFERROR(INDEX('Hoja de Trabajo para listado'!$AB$155:$BA$1048576,MATCH($A756,'Hoja de Trabajo para listado'!$AB$155:$AB$1048576,0),MATCH((CUADRO!G$5&amp;$E756),'Hoja de Trabajo para listado'!$AB$151:$BA$151,0)),0)+IFERROR(INDEX('Hoja de Trabajo para listado'!$BC$155:$CB$1048576,MATCH($A756,'Hoja de Trabajo para listado'!$BC$155:$BC$1048576,0),MATCH((CUADRO!G$5&amp;$E756),'Hoja de Trabajo para listado'!$BC$151:$CB$151,0)),0)+IFERROR(INDEX('Hoja de Trabajo para listado'!$DE$153:$DG$274,MATCH($A756,'Hoja de Trabajo para listado'!$DE$153:$DE$1048576,0),MATCH((CUADRO!G$5&amp;$E756),'Hoja de Trabajo para listado'!$DE$151:$DG$151,0)),0)+IFERROR(INDEX('Hoja de Trabajo para listado'!$CD$155:$DC$1048576,MATCH($A756,'Hoja de Trabajo para listado'!$CD$155:$CD$1048576,0),MATCH((CUADRO!G$5&amp;$E756),'Hoja de Trabajo para listado'!$CD$151:$DC$151,0)),0)</f>
        <v>0</v>
      </c>
      <c r="H756" s="243">
        <f ca="1">+IFERROR(INDEX('Hoja de Trabajo para listado'!$A$155:$Z$1048576,MATCH($A756,'Hoja de Trabajo para listado'!$A$155:$A$1048576,0),MATCH((CUADRO!H$5&amp;$E756),'Hoja de Trabajo para listado'!$A$151:$Z$151,0)),0)+IFERROR(INDEX('Hoja de Trabajo para listado'!$AB$155:$BA$1048576,MATCH($A756,'Hoja de Trabajo para listado'!$AB$155:$AB$1048576,0),MATCH((CUADRO!H$5&amp;$E756),'Hoja de Trabajo para listado'!$AB$151:$BA$151,0)),0)+IFERROR(INDEX('Hoja de Trabajo para listado'!$BC$155:$CB$1048576,MATCH($A756,'Hoja de Trabajo para listado'!$BC$155:$BC$1048576,0),MATCH((CUADRO!H$5&amp;$E756),'Hoja de Trabajo para listado'!$BC$151:$CB$151,0)),0)+IFERROR(INDEX('Hoja de Trabajo para listado'!$DE$153:$DG$274,MATCH($A756,'Hoja de Trabajo para listado'!$DE$153:$DE$1048576,0),MATCH((CUADRO!H$5&amp;$E756),'Hoja de Trabajo para listado'!$DE$151:$DG$151,0)),0)+IFERROR(INDEX('Hoja de Trabajo para listado'!$CD$155:$DC$1048576,MATCH($A756,'Hoja de Trabajo para listado'!$CD$155:$CD$1048576,0),MATCH((CUADRO!H$5&amp;$E756),'Hoja de Trabajo para listado'!$CD$151:$DC$151,0)),0)</f>
        <v>0</v>
      </c>
      <c r="I756" s="243">
        <f ca="1">+IFERROR(INDEX('Hoja de Trabajo para listado'!$A$155:$Z$1048576,MATCH($A756,'Hoja de Trabajo para listado'!$A$155:$A$1048576,0),MATCH((CUADRO!I$5&amp;$E756),'Hoja de Trabajo para listado'!$A$151:$Z$151,0)),0)+IFERROR(INDEX('Hoja de Trabajo para listado'!$AB$155:$BA$1048576,MATCH($A756,'Hoja de Trabajo para listado'!$AB$155:$AB$1048576,0),MATCH((CUADRO!I$5&amp;$E756),'Hoja de Trabajo para listado'!$AB$151:$BA$151,0)),0)+IFERROR(INDEX('Hoja de Trabajo para listado'!$BC$155:$CB$1048576,MATCH($A756,'Hoja de Trabajo para listado'!$BC$155:$BC$1048576,0),MATCH((CUADRO!I$5&amp;$E756),'Hoja de Trabajo para listado'!$BC$151:$CB$151,0)),0)+IFERROR(INDEX('Hoja de Trabajo para listado'!$DE$153:$DG$274,MATCH($A756,'Hoja de Trabajo para listado'!$DE$153:$DE$1048576,0),MATCH((CUADRO!I$5&amp;$E756),'Hoja de Trabajo para listado'!$DE$151:$DG$151,0)),0)+IFERROR(INDEX('Hoja de Trabajo para listado'!$CD$155:$DC$1048576,MATCH($A756,'Hoja de Trabajo para listado'!$CD$155:$CD$1048576,0),MATCH((CUADRO!I$5&amp;$E756),'Hoja de Trabajo para listado'!$CD$151:$DC$151,0)),0)</f>
        <v>0</v>
      </c>
      <c r="J756" s="243">
        <f ca="1">+IFERROR(INDEX('Hoja de Trabajo para listado'!$A$155:$Z$1048576,MATCH($A756,'Hoja de Trabajo para listado'!$A$155:$A$1048576,0),MATCH((CUADRO!J$5&amp;$E756),'Hoja de Trabajo para listado'!$A$151:$Z$151,0)),0)+IFERROR(INDEX('Hoja de Trabajo para listado'!$AB$155:$BA$1048576,MATCH($A756,'Hoja de Trabajo para listado'!$AB$155:$AB$1048576,0),MATCH((CUADRO!J$5&amp;$E756),'Hoja de Trabajo para listado'!$AB$151:$BA$151,0)),0)+IFERROR(INDEX('Hoja de Trabajo para listado'!$BC$155:$CB$1048576,MATCH($A756,'Hoja de Trabajo para listado'!$BC$155:$BC$1048576,0),MATCH((CUADRO!J$5&amp;$E756),'Hoja de Trabajo para listado'!$BC$151:$CB$151,0)),0)+IFERROR(INDEX('Hoja de Trabajo para listado'!$DE$153:$DG$274,MATCH($A756,'Hoja de Trabajo para listado'!$DE$153:$DE$1048576,0),MATCH((CUADRO!J$5&amp;$E756),'Hoja de Trabajo para listado'!$DE$151:$DG$151,0)),0)+IFERROR(INDEX('Hoja de Trabajo para listado'!$CD$155:$DC$1048576,MATCH($A756,'Hoja de Trabajo para listado'!$CD$155:$CD$1048576,0),MATCH((CUADRO!J$5&amp;$E756),'Hoja de Trabajo para listado'!$CD$151:$DC$151,0)),0)</f>
        <v>0</v>
      </c>
      <c r="K756" s="243">
        <f ca="1">+IFERROR(INDEX('Hoja de Trabajo para listado'!$A$155:$Z$1048576,MATCH($A756,'Hoja de Trabajo para listado'!$A$155:$A$1048576,0),MATCH((CUADRO!K$5&amp;$E756),'Hoja de Trabajo para listado'!$A$151:$Z$151,0)),0)+IFERROR(INDEX('Hoja de Trabajo para listado'!$AB$155:$BA$1048576,MATCH($A756,'Hoja de Trabajo para listado'!$AB$155:$AB$1048576,0),MATCH((CUADRO!K$5&amp;$E756),'Hoja de Trabajo para listado'!$AB$151:$BA$151,0)),0)+IFERROR(INDEX('Hoja de Trabajo para listado'!$BC$155:$CB$1048576,MATCH($A756,'Hoja de Trabajo para listado'!$BC$155:$BC$1048576,0),MATCH((CUADRO!K$5&amp;$E756),'Hoja de Trabajo para listado'!$BC$151:$CB$151,0)),0)+IFERROR(INDEX('Hoja de Trabajo para listado'!$DE$153:$DG$274,MATCH($A756,'Hoja de Trabajo para listado'!$DE$153:$DE$1048576,0),MATCH((CUADRO!K$5&amp;$E756),'Hoja de Trabajo para listado'!$DE$151:$DG$151,0)),0)+IFERROR(INDEX('Hoja de Trabajo para listado'!$CD$155:$DC$1048576,MATCH($A756,'Hoja de Trabajo para listado'!$CD$155:$CD$1048576,0),MATCH((CUADRO!K$5&amp;$E756),'Hoja de Trabajo para listado'!$CD$151:$DC$151,0)),0)</f>
        <v>0</v>
      </c>
      <c r="L756" s="243">
        <f ca="1">+IFERROR(INDEX('Hoja de Trabajo para listado'!$A$155:$Z$1048576,MATCH($A756,'Hoja de Trabajo para listado'!$A$155:$A$1048576,0),MATCH((CUADRO!L$5&amp;$E756),'Hoja de Trabajo para listado'!$A$151:$Z$151,0)),0)+IFERROR(INDEX('Hoja de Trabajo para listado'!$AB$155:$BA$1048576,MATCH($A756,'Hoja de Trabajo para listado'!$AB$155:$AB$1048576,0),MATCH((CUADRO!L$5&amp;$E756),'Hoja de Trabajo para listado'!$AB$151:$BA$151,0)),0)+IFERROR(INDEX('Hoja de Trabajo para listado'!$BC$155:$CB$1048576,MATCH($A756,'Hoja de Trabajo para listado'!$BC$155:$BC$1048576,0),MATCH((CUADRO!L$5&amp;$E756),'Hoja de Trabajo para listado'!$BC$151:$CB$151,0)),0)+IFERROR(INDEX('Hoja de Trabajo para listado'!$DE$153:$DG$274,MATCH($A756,'Hoja de Trabajo para listado'!$DE$153:$DE$1048576,0),MATCH((CUADRO!L$5&amp;$E756),'Hoja de Trabajo para listado'!$DE$151:$DG$151,0)),0)+IFERROR(INDEX('Hoja de Trabajo para listado'!$CD$155:$DC$1048576,MATCH($A756,'Hoja de Trabajo para listado'!$CD$155:$CD$1048576,0),MATCH((CUADRO!L$5&amp;$E756),'Hoja de Trabajo para listado'!$CD$151:$DC$151,0)),0)</f>
        <v>0</v>
      </c>
      <c r="M756" s="243">
        <f ca="1">+IFERROR(INDEX('Hoja de Trabajo para listado'!$A$155:$Z$1048576,MATCH($A756,'Hoja de Trabajo para listado'!$A$155:$A$1048576,0),MATCH((CUADRO!M$5&amp;$E756),'Hoja de Trabajo para listado'!$A$151:$Z$151,0)),0)+IFERROR(INDEX('Hoja de Trabajo para listado'!$AB$155:$BA$1048576,MATCH($A756,'Hoja de Trabajo para listado'!$AB$155:$AB$1048576,0),MATCH((CUADRO!M$5&amp;$E756),'Hoja de Trabajo para listado'!$AB$151:$BA$151,0)),0)+IFERROR(INDEX('Hoja de Trabajo para listado'!$BC$155:$CB$1048576,MATCH($A756,'Hoja de Trabajo para listado'!$BC$155:$BC$1048576,0),MATCH((CUADRO!M$5&amp;$E756),'Hoja de Trabajo para listado'!$BC$151:$CB$151,0)),0)+IFERROR(INDEX('Hoja de Trabajo para listado'!$DE$153:$DG$274,MATCH($A756,'Hoja de Trabajo para listado'!$DE$153:$DE$1048576,0),MATCH((CUADRO!M$5&amp;$E756),'Hoja de Trabajo para listado'!$DE$151:$DG$151,0)),0)+IFERROR(INDEX('Hoja de Trabajo para listado'!$CD$155:$DC$1048576,MATCH($A756,'Hoja de Trabajo para listado'!$CD$155:$CD$1048576,0),MATCH((CUADRO!M$5&amp;$E756),'Hoja de Trabajo para listado'!$CD$151:$DC$151,0)),0)</f>
        <v>0</v>
      </c>
      <c r="N756" s="243">
        <f ca="1">+IFERROR(INDEX('Hoja de Trabajo para listado'!$A$155:$Z$1048576,MATCH($A756,'Hoja de Trabajo para listado'!$A$155:$A$1048576,0),MATCH((CUADRO!N$5&amp;$E756),'Hoja de Trabajo para listado'!$A$151:$Z$151,0)),0)+IFERROR(INDEX('Hoja de Trabajo para listado'!$AB$155:$BA$1048576,MATCH($A756,'Hoja de Trabajo para listado'!$AB$155:$AB$1048576,0),MATCH((CUADRO!N$5&amp;$E756),'Hoja de Trabajo para listado'!$AB$151:$BA$151,0)),0)+IFERROR(INDEX('Hoja de Trabajo para listado'!$BC$155:$CB$1048576,MATCH($A756,'Hoja de Trabajo para listado'!$BC$155:$BC$1048576,0),MATCH((CUADRO!N$5&amp;$E756),'Hoja de Trabajo para listado'!$BC$151:$CB$151,0)),0)+IFERROR(INDEX('Hoja de Trabajo para listado'!$DE$153:$DG$274,MATCH($A756,'Hoja de Trabajo para listado'!$DE$153:$DE$1048576,0),MATCH((CUADRO!N$5&amp;$E756),'Hoja de Trabajo para listado'!$DE$151:$DG$151,0)),0)+IFERROR(INDEX('Hoja de Trabajo para listado'!$CD$155:$DC$1048576,MATCH($A756,'Hoja de Trabajo para listado'!$CD$155:$CD$1048576,0),MATCH((CUADRO!N$5&amp;$E756),'Hoja de Trabajo para listado'!$CD$151:$DC$151,0)),0)</f>
        <v>0</v>
      </c>
      <c r="O756" s="243">
        <f ca="1">+IFERROR(INDEX('Hoja de Trabajo para listado'!$A$155:$Z$1048576,MATCH($A756,'Hoja de Trabajo para listado'!$A$155:$A$1048576,0),MATCH((CUADRO!O$5&amp;$E756),'Hoja de Trabajo para listado'!$A$151:$Z$151,0)),0)+IFERROR(INDEX('Hoja de Trabajo para listado'!$AB$155:$BA$1048576,MATCH($A756,'Hoja de Trabajo para listado'!$AB$155:$AB$1048576,0),MATCH((CUADRO!O$5&amp;$E756),'Hoja de Trabajo para listado'!$AB$151:$BA$151,0)),0)+IFERROR(INDEX('Hoja de Trabajo para listado'!$BC$155:$CB$1048576,MATCH($A756,'Hoja de Trabajo para listado'!$BC$155:$BC$1048576,0),MATCH((CUADRO!O$5&amp;$E756),'Hoja de Trabajo para listado'!$BC$151:$CB$151,0)),0)+IFERROR(INDEX('Hoja de Trabajo para listado'!$DE$153:$DG$274,MATCH($A756,'Hoja de Trabajo para listado'!$DE$153:$DE$1048576,0),MATCH((CUADRO!O$5&amp;$E756),'Hoja de Trabajo para listado'!$DE$151:$DG$151,0)),0)+IFERROR(INDEX('Hoja de Trabajo para listado'!$CD$155:$DC$1048576,MATCH($A756,'Hoja de Trabajo para listado'!$CD$155:$CD$1048576,0),MATCH((CUADRO!O$5&amp;$E756),'Hoja de Trabajo para listado'!$CD$151:$DC$151,0)),0)</f>
        <v>0</v>
      </c>
      <c r="P756" s="243">
        <f ca="1">+IFERROR(INDEX('Hoja de Trabajo para listado'!$A$155:$Z$1048576,MATCH($A756,'Hoja de Trabajo para listado'!$A$155:$A$1048576,0),MATCH((CUADRO!P$5&amp;$E756),'Hoja de Trabajo para listado'!$A$151:$Z$151,0)),0)+IFERROR(INDEX('Hoja de Trabajo para listado'!$AB$155:$BA$1048576,MATCH($A756,'Hoja de Trabajo para listado'!$AB$155:$AB$1048576,0),MATCH((CUADRO!P$5&amp;$E756),'Hoja de Trabajo para listado'!$AB$151:$BA$151,0)),0)+IFERROR(INDEX('Hoja de Trabajo para listado'!$BC$155:$CB$1048576,MATCH($A756,'Hoja de Trabajo para listado'!$BC$155:$BC$1048576,0),MATCH((CUADRO!P$5&amp;$E756),'Hoja de Trabajo para listado'!$BC$151:$CB$151,0)),0)+IFERROR(INDEX('Hoja de Trabajo para listado'!$DE$153:$DG$274,MATCH($A756,'Hoja de Trabajo para listado'!$DE$153:$DE$1048576,0),MATCH((CUADRO!P$5&amp;$E756),'Hoja de Trabajo para listado'!$DE$151:$DG$151,0)),0)+IFERROR(INDEX('Hoja de Trabajo para listado'!$CD$155:$DC$1048576,MATCH($A756,'Hoja de Trabajo para listado'!$CD$155:$CD$1048576,0),MATCH((CUADRO!P$5&amp;$E756),'Hoja de Trabajo para listado'!$CD$151:$DC$151,0)),0)</f>
        <v>0</v>
      </c>
      <c r="Q756" s="243">
        <f ca="1">+IFERROR(INDEX('Hoja de Trabajo para listado'!$A$155:$Z$1048576,MATCH($A756,'Hoja de Trabajo para listado'!$A$155:$A$1048576,0),MATCH((CUADRO!Q$5&amp;$E756),'Hoja de Trabajo para listado'!$A$151:$Z$151,0)),0)+IFERROR(INDEX('Hoja de Trabajo para listado'!$AB$155:$BA$1048576,MATCH($A756,'Hoja de Trabajo para listado'!$AB$155:$AB$1048576,0),MATCH((CUADRO!Q$5&amp;$E756),'Hoja de Trabajo para listado'!$AB$151:$BA$151,0)),0)+IFERROR(INDEX('Hoja de Trabajo para listado'!$BC$155:$CB$1048576,MATCH($A756,'Hoja de Trabajo para listado'!$BC$155:$BC$1048576,0),MATCH((CUADRO!Q$5&amp;$E756),'Hoja de Trabajo para listado'!$BC$151:$CB$151,0)),0)+IFERROR(INDEX('Hoja de Trabajo para listado'!$DE$153:$DG$274,MATCH($A756,'Hoja de Trabajo para listado'!$DE$153:$DE$1048576,0),MATCH((CUADRO!Q$5&amp;$E756),'Hoja de Trabajo para listado'!$DE$151:$DG$151,0)),0)+IFERROR(INDEX('Hoja de Trabajo para listado'!$CD$155:$DC$1048576,MATCH($A756,'Hoja de Trabajo para listado'!$CD$155:$CD$1048576,0),MATCH((CUADRO!Q$5&amp;$E756),'Hoja de Trabajo para listado'!$CD$151:$DC$151,0)),0)</f>
        <v>0</v>
      </c>
      <c r="R756" s="243">
        <f t="shared" ca="1" si="25"/>
        <v>0</v>
      </c>
      <c r="S756" s="249"/>
      <c r="T756" s="243">
        <f ca="1">+T757</f>
        <v>0</v>
      </c>
      <c r="U756" s="242">
        <f t="shared" si="26"/>
        <v>1</v>
      </c>
      <c r="V756" s="333" t="str">
        <f>+VLOOKUP(A756,bd_lista!$A$3:$E$590,5,FALSE)</f>
        <v>Gobiernos Autonomos Municipales</v>
      </c>
      <c r="W756" s="391" t="str">
        <f>+V756</f>
        <v>Gobiernos Autonomos Municipales</v>
      </c>
      <c r="X756" s="242">
        <f>+VLOOKUP(A756,[4]Sheet1!$A$13:$D$744,4,FALSE)</f>
        <v>0</v>
      </c>
      <c r="Y756" s="242" t="e">
        <f>+VLOOKUP(X756,bd_lista!$A$3:$C$590,3,FALSE)</f>
        <v>#N/A</v>
      </c>
      <c r="Z756" s="294">
        <f>+X756</f>
        <v>0</v>
      </c>
      <c r="AA756" s="295" t="e">
        <f>+Y756</f>
        <v>#N/A</v>
      </c>
    </row>
    <row r="757" spans="1:27" customFormat="1" ht="15" hidden="1" customHeight="1">
      <c r="A757" s="32">
        <v>1344</v>
      </c>
      <c r="B757" s="388"/>
      <c r="C757" s="247" t="str">
        <f>+VLOOKUP(A757,bd_lista!$A$3:$C$590,3,FALSE)</f>
        <v>Gobierno Autónomo Municipal de Alalay</v>
      </c>
      <c r="D757" s="390"/>
      <c r="E757" s="244" t="s">
        <v>1305</v>
      </c>
      <c r="F757" s="243">
        <f ca="1">+IFERROR(INDEX('Hoja de Trabajo para listado'!$A$155:$Z$1048576,MATCH($A757,'Hoja de Trabajo para listado'!$A$155:$A$1048576,0),MATCH((CUADRO!F$5&amp;$E757),'Hoja de Trabajo para listado'!$A$151:$Z$151,0)),0)+IFERROR(INDEX('Hoja de Trabajo para listado'!$AB$155:$BA$1048576,MATCH($A757,'Hoja de Trabajo para listado'!$AB$155:$AB$1048576,0),MATCH((CUADRO!F$5&amp;$E757),'Hoja de Trabajo para listado'!$AB$151:$BA$151,0)),0)+IFERROR(INDEX('Hoja de Trabajo para listado'!$BC$155:$CB$1048576,MATCH($A757,'Hoja de Trabajo para listado'!$BC$155:$BC$1048576,0),MATCH((CUADRO!F$5&amp;$E757),'Hoja de Trabajo para listado'!$BC$151:$CB$151,0)),0)+IFERROR(INDEX('Hoja de Trabajo para listado'!$DE$153:$DG$274,MATCH($A757,'Hoja de Trabajo para listado'!$DE$153:$DE$1048576,0),MATCH((CUADRO!F$5&amp;$E757),'Hoja de Trabajo para listado'!$DE$151:$DG$151,0)),0)+IFERROR(INDEX('Hoja de Trabajo para listado'!$CD$155:$DC$1048576,MATCH($A757,'Hoja de Trabajo para listado'!$CD$155:$CD$1048576,0),MATCH((CUADRO!F$5&amp;$E757),'Hoja de Trabajo para listado'!$CD$151:$DC$151,0)),0)</f>
        <v>0</v>
      </c>
      <c r="G757" s="243">
        <f ca="1">+IFERROR(INDEX('Hoja de Trabajo para listado'!$A$155:$Z$1048576,MATCH($A757,'Hoja de Trabajo para listado'!$A$155:$A$1048576,0),MATCH((CUADRO!G$5&amp;$E757),'Hoja de Trabajo para listado'!$A$151:$Z$151,0)),0)+IFERROR(INDEX('Hoja de Trabajo para listado'!$AB$155:$BA$1048576,MATCH($A757,'Hoja de Trabajo para listado'!$AB$155:$AB$1048576,0),MATCH((CUADRO!G$5&amp;$E757),'Hoja de Trabajo para listado'!$AB$151:$BA$151,0)),0)+IFERROR(INDEX('Hoja de Trabajo para listado'!$BC$155:$CB$1048576,MATCH($A757,'Hoja de Trabajo para listado'!$BC$155:$BC$1048576,0),MATCH((CUADRO!G$5&amp;$E757),'Hoja de Trabajo para listado'!$BC$151:$CB$151,0)),0)+IFERROR(INDEX('Hoja de Trabajo para listado'!$DE$153:$DG$274,MATCH($A757,'Hoja de Trabajo para listado'!$DE$153:$DE$1048576,0),MATCH((CUADRO!G$5&amp;$E757),'Hoja de Trabajo para listado'!$DE$151:$DG$151,0)),0)+IFERROR(INDEX('Hoja de Trabajo para listado'!$CD$155:$DC$1048576,MATCH($A757,'Hoja de Trabajo para listado'!$CD$155:$CD$1048576,0),MATCH((CUADRO!G$5&amp;$E757),'Hoja de Trabajo para listado'!$CD$151:$DC$151,0)),0)</f>
        <v>0</v>
      </c>
      <c r="H757" s="243">
        <f ca="1">+IFERROR(INDEX('Hoja de Trabajo para listado'!$A$155:$Z$1048576,MATCH($A757,'Hoja de Trabajo para listado'!$A$155:$A$1048576,0),MATCH((CUADRO!H$5&amp;$E757),'Hoja de Trabajo para listado'!$A$151:$Z$151,0)),0)+IFERROR(INDEX('Hoja de Trabajo para listado'!$AB$155:$BA$1048576,MATCH($A757,'Hoja de Trabajo para listado'!$AB$155:$AB$1048576,0),MATCH((CUADRO!H$5&amp;$E757),'Hoja de Trabajo para listado'!$AB$151:$BA$151,0)),0)+IFERROR(INDEX('Hoja de Trabajo para listado'!$BC$155:$CB$1048576,MATCH($A757,'Hoja de Trabajo para listado'!$BC$155:$BC$1048576,0),MATCH((CUADRO!H$5&amp;$E757),'Hoja de Trabajo para listado'!$BC$151:$CB$151,0)),0)+IFERROR(INDEX('Hoja de Trabajo para listado'!$DE$153:$DG$274,MATCH($A757,'Hoja de Trabajo para listado'!$DE$153:$DE$1048576,0),MATCH((CUADRO!H$5&amp;$E757),'Hoja de Trabajo para listado'!$DE$151:$DG$151,0)),0)+IFERROR(INDEX('Hoja de Trabajo para listado'!$CD$155:$DC$1048576,MATCH($A757,'Hoja de Trabajo para listado'!$CD$155:$CD$1048576,0),MATCH((CUADRO!H$5&amp;$E757),'Hoja de Trabajo para listado'!$CD$151:$DC$151,0)),0)</f>
        <v>0</v>
      </c>
      <c r="I757" s="243">
        <f ca="1">+IFERROR(INDEX('Hoja de Trabajo para listado'!$A$155:$Z$1048576,MATCH($A757,'Hoja de Trabajo para listado'!$A$155:$A$1048576,0),MATCH((CUADRO!I$5&amp;$E757),'Hoja de Trabajo para listado'!$A$151:$Z$151,0)),0)+IFERROR(INDEX('Hoja de Trabajo para listado'!$AB$155:$BA$1048576,MATCH($A757,'Hoja de Trabajo para listado'!$AB$155:$AB$1048576,0),MATCH((CUADRO!I$5&amp;$E757),'Hoja de Trabajo para listado'!$AB$151:$BA$151,0)),0)+IFERROR(INDEX('Hoja de Trabajo para listado'!$BC$155:$CB$1048576,MATCH($A757,'Hoja de Trabajo para listado'!$BC$155:$BC$1048576,0),MATCH((CUADRO!I$5&amp;$E757),'Hoja de Trabajo para listado'!$BC$151:$CB$151,0)),0)+IFERROR(INDEX('Hoja de Trabajo para listado'!$DE$153:$DG$274,MATCH($A757,'Hoja de Trabajo para listado'!$DE$153:$DE$1048576,0),MATCH((CUADRO!I$5&amp;$E757),'Hoja de Trabajo para listado'!$DE$151:$DG$151,0)),0)+IFERROR(INDEX('Hoja de Trabajo para listado'!$CD$155:$DC$1048576,MATCH($A757,'Hoja de Trabajo para listado'!$CD$155:$CD$1048576,0),MATCH((CUADRO!I$5&amp;$E757),'Hoja de Trabajo para listado'!$CD$151:$DC$151,0)),0)</f>
        <v>0</v>
      </c>
      <c r="J757" s="243">
        <f ca="1">+IFERROR(INDEX('Hoja de Trabajo para listado'!$A$155:$Z$1048576,MATCH($A757,'Hoja de Trabajo para listado'!$A$155:$A$1048576,0),MATCH((CUADRO!J$5&amp;$E757),'Hoja de Trabajo para listado'!$A$151:$Z$151,0)),0)+IFERROR(INDEX('Hoja de Trabajo para listado'!$AB$155:$BA$1048576,MATCH($A757,'Hoja de Trabajo para listado'!$AB$155:$AB$1048576,0),MATCH((CUADRO!J$5&amp;$E757),'Hoja de Trabajo para listado'!$AB$151:$BA$151,0)),0)+IFERROR(INDEX('Hoja de Trabajo para listado'!$BC$155:$CB$1048576,MATCH($A757,'Hoja de Trabajo para listado'!$BC$155:$BC$1048576,0),MATCH((CUADRO!J$5&amp;$E757),'Hoja de Trabajo para listado'!$BC$151:$CB$151,0)),0)+IFERROR(INDEX('Hoja de Trabajo para listado'!$DE$153:$DG$274,MATCH($A757,'Hoja de Trabajo para listado'!$DE$153:$DE$1048576,0),MATCH((CUADRO!J$5&amp;$E757),'Hoja de Trabajo para listado'!$DE$151:$DG$151,0)),0)+IFERROR(INDEX('Hoja de Trabajo para listado'!$CD$155:$DC$1048576,MATCH($A757,'Hoja de Trabajo para listado'!$CD$155:$CD$1048576,0),MATCH((CUADRO!J$5&amp;$E757),'Hoja de Trabajo para listado'!$CD$151:$DC$151,0)),0)</f>
        <v>0</v>
      </c>
      <c r="K757" s="243">
        <f ca="1">+IFERROR(INDEX('Hoja de Trabajo para listado'!$A$155:$Z$1048576,MATCH($A757,'Hoja de Trabajo para listado'!$A$155:$A$1048576,0),MATCH((CUADRO!K$5&amp;$E757),'Hoja de Trabajo para listado'!$A$151:$Z$151,0)),0)+IFERROR(INDEX('Hoja de Trabajo para listado'!$AB$155:$BA$1048576,MATCH($A757,'Hoja de Trabajo para listado'!$AB$155:$AB$1048576,0),MATCH((CUADRO!K$5&amp;$E757),'Hoja de Trabajo para listado'!$AB$151:$BA$151,0)),0)+IFERROR(INDEX('Hoja de Trabajo para listado'!$BC$155:$CB$1048576,MATCH($A757,'Hoja de Trabajo para listado'!$BC$155:$BC$1048576,0),MATCH((CUADRO!K$5&amp;$E757),'Hoja de Trabajo para listado'!$BC$151:$CB$151,0)),0)+IFERROR(INDEX('Hoja de Trabajo para listado'!$DE$153:$DG$274,MATCH($A757,'Hoja de Trabajo para listado'!$DE$153:$DE$1048576,0),MATCH((CUADRO!K$5&amp;$E757),'Hoja de Trabajo para listado'!$DE$151:$DG$151,0)),0)+IFERROR(INDEX('Hoja de Trabajo para listado'!$CD$155:$DC$1048576,MATCH($A757,'Hoja de Trabajo para listado'!$CD$155:$CD$1048576,0),MATCH((CUADRO!K$5&amp;$E757),'Hoja de Trabajo para listado'!$CD$151:$DC$151,0)),0)</f>
        <v>0</v>
      </c>
      <c r="L757" s="243">
        <f ca="1">+IFERROR(INDEX('Hoja de Trabajo para listado'!$A$155:$Z$1048576,MATCH($A757,'Hoja de Trabajo para listado'!$A$155:$A$1048576,0),MATCH((CUADRO!L$5&amp;$E757),'Hoja de Trabajo para listado'!$A$151:$Z$151,0)),0)+IFERROR(INDEX('Hoja de Trabajo para listado'!$AB$155:$BA$1048576,MATCH($A757,'Hoja de Trabajo para listado'!$AB$155:$AB$1048576,0),MATCH((CUADRO!L$5&amp;$E757),'Hoja de Trabajo para listado'!$AB$151:$BA$151,0)),0)+IFERROR(INDEX('Hoja de Trabajo para listado'!$BC$155:$CB$1048576,MATCH($A757,'Hoja de Trabajo para listado'!$BC$155:$BC$1048576,0),MATCH((CUADRO!L$5&amp;$E757),'Hoja de Trabajo para listado'!$BC$151:$CB$151,0)),0)+IFERROR(INDEX('Hoja de Trabajo para listado'!$DE$153:$DG$274,MATCH($A757,'Hoja de Trabajo para listado'!$DE$153:$DE$1048576,0),MATCH((CUADRO!L$5&amp;$E757),'Hoja de Trabajo para listado'!$DE$151:$DG$151,0)),0)+IFERROR(INDEX('Hoja de Trabajo para listado'!$CD$155:$DC$1048576,MATCH($A757,'Hoja de Trabajo para listado'!$CD$155:$CD$1048576,0),MATCH((CUADRO!L$5&amp;$E757),'Hoja de Trabajo para listado'!$CD$151:$DC$151,0)),0)</f>
        <v>0</v>
      </c>
      <c r="M757" s="243">
        <f ca="1">+IFERROR(INDEX('Hoja de Trabajo para listado'!$A$155:$Z$1048576,MATCH($A757,'Hoja de Trabajo para listado'!$A$155:$A$1048576,0),MATCH((CUADRO!M$5&amp;$E757),'Hoja de Trabajo para listado'!$A$151:$Z$151,0)),0)+IFERROR(INDEX('Hoja de Trabajo para listado'!$AB$155:$BA$1048576,MATCH($A757,'Hoja de Trabajo para listado'!$AB$155:$AB$1048576,0),MATCH((CUADRO!M$5&amp;$E757),'Hoja de Trabajo para listado'!$AB$151:$BA$151,0)),0)+IFERROR(INDEX('Hoja de Trabajo para listado'!$BC$155:$CB$1048576,MATCH($A757,'Hoja de Trabajo para listado'!$BC$155:$BC$1048576,0),MATCH((CUADRO!M$5&amp;$E757),'Hoja de Trabajo para listado'!$BC$151:$CB$151,0)),0)+IFERROR(INDEX('Hoja de Trabajo para listado'!$DE$153:$DG$274,MATCH($A757,'Hoja de Trabajo para listado'!$DE$153:$DE$1048576,0),MATCH((CUADRO!M$5&amp;$E757),'Hoja de Trabajo para listado'!$DE$151:$DG$151,0)),0)+IFERROR(INDEX('Hoja de Trabajo para listado'!$CD$155:$DC$1048576,MATCH($A757,'Hoja de Trabajo para listado'!$CD$155:$CD$1048576,0),MATCH((CUADRO!M$5&amp;$E757),'Hoja de Trabajo para listado'!$CD$151:$DC$151,0)),0)</f>
        <v>0</v>
      </c>
      <c r="N757" s="243">
        <f ca="1">+IFERROR(INDEX('Hoja de Trabajo para listado'!$A$155:$Z$1048576,MATCH($A757,'Hoja de Trabajo para listado'!$A$155:$A$1048576,0),MATCH((CUADRO!N$5&amp;$E757),'Hoja de Trabajo para listado'!$A$151:$Z$151,0)),0)+IFERROR(INDEX('Hoja de Trabajo para listado'!$AB$155:$BA$1048576,MATCH($A757,'Hoja de Trabajo para listado'!$AB$155:$AB$1048576,0),MATCH((CUADRO!N$5&amp;$E757),'Hoja de Trabajo para listado'!$AB$151:$BA$151,0)),0)+IFERROR(INDEX('Hoja de Trabajo para listado'!$BC$155:$CB$1048576,MATCH($A757,'Hoja de Trabajo para listado'!$BC$155:$BC$1048576,0),MATCH((CUADRO!N$5&amp;$E757),'Hoja de Trabajo para listado'!$BC$151:$CB$151,0)),0)+IFERROR(INDEX('Hoja de Trabajo para listado'!$DE$153:$DG$274,MATCH($A757,'Hoja de Trabajo para listado'!$DE$153:$DE$1048576,0),MATCH((CUADRO!N$5&amp;$E757),'Hoja de Trabajo para listado'!$DE$151:$DG$151,0)),0)+IFERROR(INDEX('Hoja de Trabajo para listado'!$CD$155:$DC$1048576,MATCH($A757,'Hoja de Trabajo para listado'!$CD$155:$CD$1048576,0),MATCH((CUADRO!N$5&amp;$E757),'Hoja de Trabajo para listado'!$CD$151:$DC$151,0)),0)</f>
        <v>0</v>
      </c>
      <c r="O757" s="243">
        <f ca="1">+IFERROR(INDEX('Hoja de Trabajo para listado'!$A$155:$Z$1048576,MATCH($A757,'Hoja de Trabajo para listado'!$A$155:$A$1048576,0),MATCH((CUADRO!O$5&amp;$E757),'Hoja de Trabajo para listado'!$A$151:$Z$151,0)),0)+IFERROR(INDEX('Hoja de Trabajo para listado'!$AB$155:$BA$1048576,MATCH($A757,'Hoja de Trabajo para listado'!$AB$155:$AB$1048576,0),MATCH((CUADRO!O$5&amp;$E757),'Hoja de Trabajo para listado'!$AB$151:$BA$151,0)),0)+IFERROR(INDEX('Hoja de Trabajo para listado'!$BC$155:$CB$1048576,MATCH($A757,'Hoja de Trabajo para listado'!$BC$155:$BC$1048576,0),MATCH((CUADRO!O$5&amp;$E757),'Hoja de Trabajo para listado'!$BC$151:$CB$151,0)),0)+IFERROR(INDEX('Hoja de Trabajo para listado'!$DE$153:$DG$274,MATCH($A757,'Hoja de Trabajo para listado'!$DE$153:$DE$1048576,0),MATCH((CUADRO!O$5&amp;$E757),'Hoja de Trabajo para listado'!$DE$151:$DG$151,0)),0)+IFERROR(INDEX('Hoja de Trabajo para listado'!$CD$155:$DC$1048576,MATCH($A757,'Hoja de Trabajo para listado'!$CD$155:$CD$1048576,0),MATCH((CUADRO!O$5&amp;$E757),'Hoja de Trabajo para listado'!$CD$151:$DC$151,0)),0)</f>
        <v>0</v>
      </c>
      <c r="P757" s="243">
        <f ca="1">+IFERROR(INDEX('Hoja de Trabajo para listado'!$A$155:$Z$1048576,MATCH($A757,'Hoja de Trabajo para listado'!$A$155:$A$1048576,0),MATCH((CUADRO!P$5&amp;$E757),'Hoja de Trabajo para listado'!$A$151:$Z$151,0)),0)+IFERROR(INDEX('Hoja de Trabajo para listado'!$AB$155:$BA$1048576,MATCH($A757,'Hoja de Trabajo para listado'!$AB$155:$AB$1048576,0),MATCH((CUADRO!P$5&amp;$E757),'Hoja de Trabajo para listado'!$AB$151:$BA$151,0)),0)+IFERROR(INDEX('Hoja de Trabajo para listado'!$BC$155:$CB$1048576,MATCH($A757,'Hoja de Trabajo para listado'!$BC$155:$BC$1048576,0),MATCH((CUADRO!P$5&amp;$E757),'Hoja de Trabajo para listado'!$BC$151:$CB$151,0)),0)+IFERROR(INDEX('Hoja de Trabajo para listado'!$DE$153:$DG$274,MATCH($A757,'Hoja de Trabajo para listado'!$DE$153:$DE$1048576,0),MATCH((CUADRO!P$5&amp;$E757),'Hoja de Trabajo para listado'!$DE$151:$DG$151,0)),0)+IFERROR(INDEX('Hoja de Trabajo para listado'!$CD$155:$DC$1048576,MATCH($A757,'Hoja de Trabajo para listado'!$CD$155:$CD$1048576,0),MATCH((CUADRO!P$5&amp;$E757),'Hoja de Trabajo para listado'!$CD$151:$DC$151,0)),0)</f>
        <v>0</v>
      </c>
      <c r="Q757" s="243">
        <f ca="1">+IFERROR(INDEX('Hoja de Trabajo para listado'!$A$155:$Z$1048576,MATCH($A757,'Hoja de Trabajo para listado'!$A$155:$A$1048576,0),MATCH((CUADRO!Q$5&amp;$E757),'Hoja de Trabajo para listado'!$A$151:$Z$151,0)),0)+IFERROR(INDEX('Hoja de Trabajo para listado'!$AB$155:$BA$1048576,MATCH($A757,'Hoja de Trabajo para listado'!$AB$155:$AB$1048576,0),MATCH((CUADRO!Q$5&amp;$E757),'Hoja de Trabajo para listado'!$AB$151:$BA$151,0)),0)+IFERROR(INDEX('Hoja de Trabajo para listado'!$BC$155:$CB$1048576,MATCH($A757,'Hoja de Trabajo para listado'!$BC$155:$BC$1048576,0),MATCH((CUADRO!Q$5&amp;$E757),'Hoja de Trabajo para listado'!$BC$151:$CB$151,0)),0)+IFERROR(INDEX('Hoja de Trabajo para listado'!$DE$153:$DG$274,MATCH($A757,'Hoja de Trabajo para listado'!$DE$153:$DE$1048576,0),MATCH((CUADRO!Q$5&amp;$E757),'Hoja de Trabajo para listado'!$DE$151:$DG$151,0)),0)+IFERROR(INDEX('Hoja de Trabajo para listado'!$CD$155:$DC$1048576,MATCH($A757,'Hoja de Trabajo para listado'!$CD$155:$CD$1048576,0),MATCH((CUADRO!Q$5&amp;$E757),'Hoja de Trabajo para listado'!$CD$151:$DC$151,0)),0)</f>
        <v>0</v>
      </c>
      <c r="R757" s="243">
        <f t="shared" ca="1" si="25"/>
        <v>0</v>
      </c>
      <c r="S757" s="249">
        <f ca="1">+R756+R757</f>
        <v>0</v>
      </c>
      <c r="T757" s="243">
        <f ca="1">+S757</f>
        <v>0</v>
      </c>
      <c r="U757" s="242">
        <f t="shared" si="26"/>
        <v>2</v>
      </c>
      <c r="V757" s="333" t="str">
        <f>+VLOOKUP(A757,bd_lista!$A$3:$E$590,5,FALSE)</f>
        <v>Gobiernos Autonomos Municipales</v>
      </c>
      <c r="W757" s="392"/>
      <c r="X757" s="242">
        <f>+VLOOKUP(A757,[4]Sheet1!$A$13:$D$744,4,FALSE)</f>
        <v>0</v>
      </c>
      <c r="Y757" s="242" t="e">
        <f>+VLOOKUP(X757,bd_lista!$A$3:$C$590,3,FALSE)</f>
        <v>#N/A</v>
      </c>
      <c r="Z757" s="292"/>
      <c r="AA757" s="293"/>
    </row>
    <row r="758" spans="1:27" customFormat="1" ht="15" hidden="1" customHeight="1">
      <c r="A758" s="32">
        <v>1345</v>
      </c>
      <c r="B758" s="387">
        <f>+A758</f>
        <v>1345</v>
      </c>
      <c r="C758" s="247" t="str">
        <f>+VLOOKUP(A758,bd_lista!$A$3:$C$590,3,FALSE)</f>
        <v>Gobierno Autónomo Municipal de Entre Rios</v>
      </c>
      <c r="D758" s="389" t="str">
        <f>+C758</f>
        <v>Gobierno Autónomo Municipal de Entre Rios</v>
      </c>
      <c r="E758" s="242" t="s">
        <v>1304</v>
      </c>
      <c r="F758" s="243">
        <f ca="1">+IFERROR(INDEX('Hoja de Trabajo para listado'!$A$155:$Z$1048576,MATCH($A758,'Hoja de Trabajo para listado'!$A$155:$A$1048576,0),MATCH((CUADRO!F$5&amp;$E758),'Hoja de Trabajo para listado'!$A$151:$Z$151,0)),0)+IFERROR(INDEX('Hoja de Trabajo para listado'!$AB$155:$BA$1048576,MATCH($A758,'Hoja de Trabajo para listado'!$AB$155:$AB$1048576,0),MATCH((CUADRO!F$5&amp;$E758),'Hoja de Trabajo para listado'!$AB$151:$BA$151,0)),0)+IFERROR(INDEX('Hoja de Trabajo para listado'!$BC$155:$CB$1048576,MATCH($A758,'Hoja de Trabajo para listado'!$BC$155:$BC$1048576,0),MATCH((CUADRO!F$5&amp;$E758),'Hoja de Trabajo para listado'!$BC$151:$CB$151,0)),0)+IFERROR(INDEX('Hoja de Trabajo para listado'!$DE$153:$DG$274,MATCH($A758,'Hoja de Trabajo para listado'!$DE$153:$DE$1048576,0),MATCH((CUADRO!F$5&amp;$E758),'Hoja de Trabajo para listado'!$DE$151:$DG$151,0)),0)+IFERROR(INDEX('Hoja de Trabajo para listado'!$CD$155:$DC$1048576,MATCH($A758,'Hoja de Trabajo para listado'!$CD$155:$CD$1048576,0),MATCH((CUADRO!F$5&amp;$E758),'Hoja de Trabajo para listado'!$CD$151:$DC$151,0)),0)</f>
        <v>0</v>
      </c>
      <c r="G758" s="243">
        <f ca="1">+IFERROR(INDEX('Hoja de Trabajo para listado'!$A$155:$Z$1048576,MATCH($A758,'Hoja de Trabajo para listado'!$A$155:$A$1048576,0),MATCH((CUADRO!G$5&amp;$E758),'Hoja de Trabajo para listado'!$A$151:$Z$151,0)),0)+IFERROR(INDEX('Hoja de Trabajo para listado'!$AB$155:$BA$1048576,MATCH($A758,'Hoja de Trabajo para listado'!$AB$155:$AB$1048576,0),MATCH((CUADRO!G$5&amp;$E758),'Hoja de Trabajo para listado'!$AB$151:$BA$151,0)),0)+IFERROR(INDEX('Hoja de Trabajo para listado'!$BC$155:$CB$1048576,MATCH($A758,'Hoja de Trabajo para listado'!$BC$155:$BC$1048576,0),MATCH((CUADRO!G$5&amp;$E758),'Hoja de Trabajo para listado'!$BC$151:$CB$151,0)),0)+IFERROR(INDEX('Hoja de Trabajo para listado'!$DE$153:$DG$274,MATCH($A758,'Hoja de Trabajo para listado'!$DE$153:$DE$1048576,0),MATCH((CUADRO!G$5&amp;$E758),'Hoja de Trabajo para listado'!$DE$151:$DG$151,0)),0)+IFERROR(INDEX('Hoja de Trabajo para listado'!$CD$155:$DC$1048576,MATCH($A758,'Hoja de Trabajo para listado'!$CD$155:$CD$1048576,0),MATCH((CUADRO!G$5&amp;$E758),'Hoja de Trabajo para listado'!$CD$151:$DC$151,0)),0)</f>
        <v>0</v>
      </c>
      <c r="H758" s="243">
        <f ca="1">+IFERROR(INDEX('Hoja de Trabajo para listado'!$A$155:$Z$1048576,MATCH($A758,'Hoja de Trabajo para listado'!$A$155:$A$1048576,0),MATCH((CUADRO!H$5&amp;$E758),'Hoja de Trabajo para listado'!$A$151:$Z$151,0)),0)+IFERROR(INDEX('Hoja de Trabajo para listado'!$AB$155:$BA$1048576,MATCH($A758,'Hoja de Trabajo para listado'!$AB$155:$AB$1048576,0),MATCH((CUADRO!H$5&amp;$E758),'Hoja de Trabajo para listado'!$AB$151:$BA$151,0)),0)+IFERROR(INDEX('Hoja de Trabajo para listado'!$BC$155:$CB$1048576,MATCH($A758,'Hoja de Trabajo para listado'!$BC$155:$BC$1048576,0),MATCH((CUADRO!H$5&amp;$E758),'Hoja de Trabajo para listado'!$BC$151:$CB$151,0)),0)+IFERROR(INDEX('Hoja de Trabajo para listado'!$DE$153:$DG$274,MATCH($A758,'Hoja de Trabajo para listado'!$DE$153:$DE$1048576,0),MATCH((CUADRO!H$5&amp;$E758),'Hoja de Trabajo para listado'!$DE$151:$DG$151,0)),0)+IFERROR(INDEX('Hoja de Trabajo para listado'!$CD$155:$DC$1048576,MATCH($A758,'Hoja de Trabajo para listado'!$CD$155:$CD$1048576,0),MATCH((CUADRO!H$5&amp;$E758),'Hoja de Trabajo para listado'!$CD$151:$DC$151,0)),0)</f>
        <v>0</v>
      </c>
      <c r="I758" s="243">
        <f ca="1">+IFERROR(INDEX('Hoja de Trabajo para listado'!$A$155:$Z$1048576,MATCH($A758,'Hoja de Trabajo para listado'!$A$155:$A$1048576,0),MATCH((CUADRO!I$5&amp;$E758),'Hoja de Trabajo para listado'!$A$151:$Z$151,0)),0)+IFERROR(INDEX('Hoja de Trabajo para listado'!$AB$155:$BA$1048576,MATCH($A758,'Hoja de Trabajo para listado'!$AB$155:$AB$1048576,0),MATCH((CUADRO!I$5&amp;$E758),'Hoja de Trabajo para listado'!$AB$151:$BA$151,0)),0)+IFERROR(INDEX('Hoja de Trabajo para listado'!$BC$155:$CB$1048576,MATCH($A758,'Hoja de Trabajo para listado'!$BC$155:$BC$1048576,0),MATCH((CUADRO!I$5&amp;$E758),'Hoja de Trabajo para listado'!$BC$151:$CB$151,0)),0)+IFERROR(INDEX('Hoja de Trabajo para listado'!$DE$153:$DG$274,MATCH($A758,'Hoja de Trabajo para listado'!$DE$153:$DE$1048576,0),MATCH((CUADRO!I$5&amp;$E758),'Hoja de Trabajo para listado'!$DE$151:$DG$151,0)),0)+IFERROR(INDEX('Hoja de Trabajo para listado'!$CD$155:$DC$1048576,MATCH($A758,'Hoja de Trabajo para listado'!$CD$155:$CD$1048576,0),MATCH((CUADRO!I$5&amp;$E758),'Hoja de Trabajo para listado'!$CD$151:$DC$151,0)),0)</f>
        <v>0</v>
      </c>
      <c r="J758" s="243">
        <f ca="1">+IFERROR(INDEX('Hoja de Trabajo para listado'!$A$155:$Z$1048576,MATCH($A758,'Hoja de Trabajo para listado'!$A$155:$A$1048576,0),MATCH((CUADRO!J$5&amp;$E758),'Hoja de Trabajo para listado'!$A$151:$Z$151,0)),0)+IFERROR(INDEX('Hoja de Trabajo para listado'!$AB$155:$BA$1048576,MATCH($A758,'Hoja de Trabajo para listado'!$AB$155:$AB$1048576,0),MATCH((CUADRO!J$5&amp;$E758),'Hoja de Trabajo para listado'!$AB$151:$BA$151,0)),0)+IFERROR(INDEX('Hoja de Trabajo para listado'!$BC$155:$CB$1048576,MATCH($A758,'Hoja de Trabajo para listado'!$BC$155:$BC$1048576,0),MATCH((CUADRO!J$5&amp;$E758),'Hoja de Trabajo para listado'!$BC$151:$CB$151,0)),0)+IFERROR(INDEX('Hoja de Trabajo para listado'!$DE$153:$DG$274,MATCH($A758,'Hoja de Trabajo para listado'!$DE$153:$DE$1048576,0),MATCH((CUADRO!J$5&amp;$E758),'Hoja de Trabajo para listado'!$DE$151:$DG$151,0)),0)+IFERROR(INDEX('Hoja de Trabajo para listado'!$CD$155:$DC$1048576,MATCH($A758,'Hoja de Trabajo para listado'!$CD$155:$CD$1048576,0),MATCH((CUADRO!J$5&amp;$E758),'Hoja de Trabajo para listado'!$CD$151:$DC$151,0)),0)</f>
        <v>0</v>
      </c>
      <c r="K758" s="243">
        <f ca="1">+IFERROR(INDEX('Hoja de Trabajo para listado'!$A$155:$Z$1048576,MATCH($A758,'Hoja de Trabajo para listado'!$A$155:$A$1048576,0),MATCH((CUADRO!K$5&amp;$E758),'Hoja de Trabajo para listado'!$A$151:$Z$151,0)),0)+IFERROR(INDEX('Hoja de Trabajo para listado'!$AB$155:$BA$1048576,MATCH($A758,'Hoja de Trabajo para listado'!$AB$155:$AB$1048576,0),MATCH((CUADRO!K$5&amp;$E758),'Hoja de Trabajo para listado'!$AB$151:$BA$151,0)),0)+IFERROR(INDEX('Hoja de Trabajo para listado'!$BC$155:$CB$1048576,MATCH($A758,'Hoja de Trabajo para listado'!$BC$155:$BC$1048576,0),MATCH((CUADRO!K$5&amp;$E758),'Hoja de Trabajo para listado'!$BC$151:$CB$151,0)),0)+IFERROR(INDEX('Hoja de Trabajo para listado'!$DE$153:$DG$274,MATCH($A758,'Hoja de Trabajo para listado'!$DE$153:$DE$1048576,0),MATCH((CUADRO!K$5&amp;$E758),'Hoja de Trabajo para listado'!$DE$151:$DG$151,0)),0)+IFERROR(INDEX('Hoja de Trabajo para listado'!$CD$155:$DC$1048576,MATCH($A758,'Hoja de Trabajo para listado'!$CD$155:$CD$1048576,0),MATCH((CUADRO!K$5&amp;$E758),'Hoja de Trabajo para listado'!$CD$151:$DC$151,0)),0)</f>
        <v>0</v>
      </c>
      <c r="L758" s="243">
        <f ca="1">+IFERROR(INDEX('Hoja de Trabajo para listado'!$A$155:$Z$1048576,MATCH($A758,'Hoja de Trabajo para listado'!$A$155:$A$1048576,0),MATCH((CUADRO!L$5&amp;$E758),'Hoja de Trabajo para listado'!$A$151:$Z$151,0)),0)+IFERROR(INDEX('Hoja de Trabajo para listado'!$AB$155:$BA$1048576,MATCH($A758,'Hoja de Trabajo para listado'!$AB$155:$AB$1048576,0),MATCH((CUADRO!L$5&amp;$E758),'Hoja de Trabajo para listado'!$AB$151:$BA$151,0)),0)+IFERROR(INDEX('Hoja de Trabajo para listado'!$BC$155:$CB$1048576,MATCH($A758,'Hoja de Trabajo para listado'!$BC$155:$BC$1048576,0),MATCH((CUADRO!L$5&amp;$E758),'Hoja de Trabajo para listado'!$BC$151:$CB$151,0)),0)+IFERROR(INDEX('Hoja de Trabajo para listado'!$DE$153:$DG$274,MATCH($A758,'Hoja de Trabajo para listado'!$DE$153:$DE$1048576,0),MATCH((CUADRO!L$5&amp;$E758),'Hoja de Trabajo para listado'!$DE$151:$DG$151,0)),0)+IFERROR(INDEX('Hoja de Trabajo para listado'!$CD$155:$DC$1048576,MATCH($A758,'Hoja de Trabajo para listado'!$CD$155:$CD$1048576,0),MATCH((CUADRO!L$5&amp;$E758),'Hoja de Trabajo para listado'!$CD$151:$DC$151,0)),0)</f>
        <v>0</v>
      </c>
      <c r="M758" s="243">
        <f ca="1">+IFERROR(INDEX('Hoja de Trabajo para listado'!$A$155:$Z$1048576,MATCH($A758,'Hoja de Trabajo para listado'!$A$155:$A$1048576,0),MATCH((CUADRO!M$5&amp;$E758),'Hoja de Trabajo para listado'!$A$151:$Z$151,0)),0)+IFERROR(INDEX('Hoja de Trabajo para listado'!$AB$155:$BA$1048576,MATCH($A758,'Hoja de Trabajo para listado'!$AB$155:$AB$1048576,0),MATCH((CUADRO!M$5&amp;$E758),'Hoja de Trabajo para listado'!$AB$151:$BA$151,0)),0)+IFERROR(INDEX('Hoja de Trabajo para listado'!$BC$155:$CB$1048576,MATCH($A758,'Hoja de Trabajo para listado'!$BC$155:$BC$1048576,0),MATCH((CUADRO!M$5&amp;$E758),'Hoja de Trabajo para listado'!$BC$151:$CB$151,0)),0)+IFERROR(INDEX('Hoja de Trabajo para listado'!$DE$153:$DG$274,MATCH($A758,'Hoja de Trabajo para listado'!$DE$153:$DE$1048576,0),MATCH((CUADRO!M$5&amp;$E758),'Hoja de Trabajo para listado'!$DE$151:$DG$151,0)),0)+IFERROR(INDEX('Hoja de Trabajo para listado'!$CD$155:$DC$1048576,MATCH($A758,'Hoja de Trabajo para listado'!$CD$155:$CD$1048576,0),MATCH((CUADRO!M$5&amp;$E758),'Hoja de Trabajo para listado'!$CD$151:$DC$151,0)),0)</f>
        <v>0</v>
      </c>
      <c r="N758" s="243">
        <f ca="1">+IFERROR(INDEX('Hoja de Trabajo para listado'!$A$155:$Z$1048576,MATCH($A758,'Hoja de Trabajo para listado'!$A$155:$A$1048576,0),MATCH((CUADRO!N$5&amp;$E758),'Hoja de Trabajo para listado'!$A$151:$Z$151,0)),0)+IFERROR(INDEX('Hoja de Trabajo para listado'!$AB$155:$BA$1048576,MATCH($A758,'Hoja de Trabajo para listado'!$AB$155:$AB$1048576,0),MATCH((CUADRO!N$5&amp;$E758),'Hoja de Trabajo para listado'!$AB$151:$BA$151,0)),0)+IFERROR(INDEX('Hoja de Trabajo para listado'!$BC$155:$CB$1048576,MATCH($A758,'Hoja de Trabajo para listado'!$BC$155:$BC$1048576,0),MATCH((CUADRO!N$5&amp;$E758),'Hoja de Trabajo para listado'!$BC$151:$CB$151,0)),0)+IFERROR(INDEX('Hoja de Trabajo para listado'!$DE$153:$DG$274,MATCH($A758,'Hoja de Trabajo para listado'!$DE$153:$DE$1048576,0),MATCH((CUADRO!N$5&amp;$E758),'Hoja de Trabajo para listado'!$DE$151:$DG$151,0)),0)+IFERROR(INDEX('Hoja de Trabajo para listado'!$CD$155:$DC$1048576,MATCH($A758,'Hoja de Trabajo para listado'!$CD$155:$CD$1048576,0),MATCH((CUADRO!N$5&amp;$E758),'Hoja de Trabajo para listado'!$CD$151:$DC$151,0)),0)</f>
        <v>0</v>
      </c>
      <c r="O758" s="243">
        <f ca="1">+IFERROR(INDEX('Hoja de Trabajo para listado'!$A$155:$Z$1048576,MATCH($A758,'Hoja de Trabajo para listado'!$A$155:$A$1048576,0),MATCH((CUADRO!O$5&amp;$E758),'Hoja de Trabajo para listado'!$A$151:$Z$151,0)),0)+IFERROR(INDEX('Hoja de Trabajo para listado'!$AB$155:$BA$1048576,MATCH($A758,'Hoja de Trabajo para listado'!$AB$155:$AB$1048576,0),MATCH((CUADRO!O$5&amp;$E758),'Hoja de Trabajo para listado'!$AB$151:$BA$151,0)),0)+IFERROR(INDEX('Hoja de Trabajo para listado'!$BC$155:$CB$1048576,MATCH($A758,'Hoja de Trabajo para listado'!$BC$155:$BC$1048576,0),MATCH((CUADRO!O$5&amp;$E758),'Hoja de Trabajo para listado'!$BC$151:$CB$151,0)),0)+IFERROR(INDEX('Hoja de Trabajo para listado'!$DE$153:$DG$274,MATCH($A758,'Hoja de Trabajo para listado'!$DE$153:$DE$1048576,0),MATCH((CUADRO!O$5&amp;$E758),'Hoja de Trabajo para listado'!$DE$151:$DG$151,0)),0)+IFERROR(INDEX('Hoja de Trabajo para listado'!$CD$155:$DC$1048576,MATCH($A758,'Hoja de Trabajo para listado'!$CD$155:$CD$1048576,0),MATCH((CUADRO!O$5&amp;$E758),'Hoja de Trabajo para listado'!$CD$151:$DC$151,0)),0)</f>
        <v>0</v>
      </c>
      <c r="P758" s="243">
        <f ca="1">+IFERROR(INDEX('Hoja de Trabajo para listado'!$A$155:$Z$1048576,MATCH($A758,'Hoja de Trabajo para listado'!$A$155:$A$1048576,0),MATCH((CUADRO!P$5&amp;$E758),'Hoja de Trabajo para listado'!$A$151:$Z$151,0)),0)+IFERROR(INDEX('Hoja de Trabajo para listado'!$AB$155:$BA$1048576,MATCH($A758,'Hoja de Trabajo para listado'!$AB$155:$AB$1048576,0),MATCH((CUADRO!P$5&amp;$E758),'Hoja de Trabajo para listado'!$AB$151:$BA$151,0)),0)+IFERROR(INDEX('Hoja de Trabajo para listado'!$BC$155:$CB$1048576,MATCH($A758,'Hoja de Trabajo para listado'!$BC$155:$BC$1048576,0),MATCH((CUADRO!P$5&amp;$E758),'Hoja de Trabajo para listado'!$BC$151:$CB$151,0)),0)+IFERROR(INDEX('Hoja de Trabajo para listado'!$DE$153:$DG$274,MATCH($A758,'Hoja de Trabajo para listado'!$DE$153:$DE$1048576,0),MATCH((CUADRO!P$5&amp;$E758),'Hoja de Trabajo para listado'!$DE$151:$DG$151,0)),0)+IFERROR(INDEX('Hoja de Trabajo para listado'!$CD$155:$DC$1048576,MATCH($A758,'Hoja de Trabajo para listado'!$CD$155:$CD$1048576,0),MATCH((CUADRO!P$5&amp;$E758),'Hoja de Trabajo para listado'!$CD$151:$DC$151,0)),0)</f>
        <v>0</v>
      </c>
      <c r="Q758" s="243">
        <f ca="1">+IFERROR(INDEX('Hoja de Trabajo para listado'!$A$155:$Z$1048576,MATCH($A758,'Hoja de Trabajo para listado'!$A$155:$A$1048576,0),MATCH((CUADRO!Q$5&amp;$E758),'Hoja de Trabajo para listado'!$A$151:$Z$151,0)),0)+IFERROR(INDEX('Hoja de Trabajo para listado'!$AB$155:$BA$1048576,MATCH($A758,'Hoja de Trabajo para listado'!$AB$155:$AB$1048576,0),MATCH((CUADRO!Q$5&amp;$E758),'Hoja de Trabajo para listado'!$AB$151:$BA$151,0)),0)+IFERROR(INDEX('Hoja de Trabajo para listado'!$BC$155:$CB$1048576,MATCH($A758,'Hoja de Trabajo para listado'!$BC$155:$BC$1048576,0),MATCH((CUADRO!Q$5&amp;$E758),'Hoja de Trabajo para listado'!$BC$151:$CB$151,0)),0)+IFERROR(INDEX('Hoja de Trabajo para listado'!$DE$153:$DG$274,MATCH($A758,'Hoja de Trabajo para listado'!$DE$153:$DE$1048576,0),MATCH((CUADRO!Q$5&amp;$E758),'Hoja de Trabajo para listado'!$DE$151:$DG$151,0)),0)+IFERROR(INDEX('Hoja de Trabajo para listado'!$CD$155:$DC$1048576,MATCH($A758,'Hoja de Trabajo para listado'!$CD$155:$CD$1048576,0),MATCH((CUADRO!Q$5&amp;$E758),'Hoja de Trabajo para listado'!$CD$151:$DC$151,0)),0)</f>
        <v>0</v>
      </c>
      <c r="R758" s="243">
        <f t="shared" ca="1" si="25"/>
        <v>0</v>
      </c>
      <c r="S758" s="249"/>
      <c r="T758" s="243">
        <f ca="1">+T759</f>
        <v>0</v>
      </c>
      <c r="U758" s="242">
        <f t="shared" si="26"/>
        <v>1</v>
      </c>
      <c r="V758" s="333" t="str">
        <f>+VLOOKUP(A758,bd_lista!$A$3:$E$590,5,FALSE)</f>
        <v>Gobiernos Autonomos Municipales</v>
      </c>
      <c r="W758" s="391" t="str">
        <f>+V758</f>
        <v>Gobiernos Autonomos Municipales</v>
      </c>
      <c r="X758" s="242">
        <f>+VLOOKUP(A758,[4]Sheet1!$A$13:$D$744,4,FALSE)</f>
        <v>0</v>
      </c>
      <c r="Y758" s="242" t="e">
        <f>+VLOOKUP(X758,bd_lista!$A$3:$C$590,3,FALSE)</f>
        <v>#N/A</v>
      </c>
      <c r="Z758" s="294">
        <f>+X758</f>
        <v>0</v>
      </c>
      <c r="AA758" s="295" t="e">
        <f>+Y758</f>
        <v>#N/A</v>
      </c>
    </row>
    <row r="759" spans="1:27" customFormat="1" ht="15" hidden="1" customHeight="1">
      <c r="A759" s="32">
        <v>1345</v>
      </c>
      <c r="B759" s="388"/>
      <c r="C759" s="247" t="str">
        <f>+VLOOKUP(A759,bd_lista!$A$3:$C$590,3,FALSE)</f>
        <v>Gobierno Autónomo Municipal de Entre Rios</v>
      </c>
      <c r="D759" s="390"/>
      <c r="E759" s="244" t="s">
        <v>1305</v>
      </c>
      <c r="F759" s="243">
        <f ca="1">+IFERROR(INDEX('Hoja de Trabajo para listado'!$A$155:$Z$1048576,MATCH($A759,'Hoja de Trabajo para listado'!$A$155:$A$1048576,0),MATCH((CUADRO!F$5&amp;$E759),'Hoja de Trabajo para listado'!$A$151:$Z$151,0)),0)+IFERROR(INDEX('Hoja de Trabajo para listado'!$AB$155:$BA$1048576,MATCH($A759,'Hoja de Trabajo para listado'!$AB$155:$AB$1048576,0),MATCH((CUADRO!F$5&amp;$E759),'Hoja de Trabajo para listado'!$AB$151:$BA$151,0)),0)+IFERROR(INDEX('Hoja de Trabajo para listado'!$BC$155:$CB$1048576,MATCH($A759,'Hoja de Trabajo para listado'!$BC$155:$BC$1048576,0),MATCH((CUADRO!F$5&amp;$E759),'Hoja de Trabajo para listado'!$BC$151:$CB$151,0)),0)+IFERROR(INDEX('Hoja de Trabajo para listado'!$DE$153:$DG$274,MATCH($A759,'Hoja de Trabajo para listado'!$DE$153:$DE$1048576,0),MATCH((CUADRO!F$5&amp;$E759),'Hoja de Trabajo para listado'!$DE$151:$DG$151,0)),0)+IFERROR(INDEX('Hoja de Trabajo para listado'!$CD$155:$DC$1048576,MATCH($A759,'Hoja de Trabajo para listado'!$CD$155:$CD$1048576,0),MATCH((CUADRO!F$5&amp;$E759),'Hoja de Trabajo para listado'!$CD$151:$DC$151,0)),0)</f>
        <v>0</v>
      </c>
      <c r="G759" s="243">
        <f ca="1">+IFERROR(INDEX('Hoja de Trabajo para listado'!$A$155:$Z$1048576,MATCH($A759,'Hoja de Trabajo para listado'!$A$155:$A$1048576,0),MATCH((CUADRO!G$5&amp;$E759),'Hoja de Trabajo para listado'!$A$151:$Z$151,0)),0)+IFERROR(INDEX('Hoja de Trabajo para listado'!$AB$155:$BA$1048576,MATCH($A759,'Hoja de Trabajo para listado'!$AB$155:$AB$1048576,0),MATCH((CUADRO!G$5&amp;$E759),'Hoja de Trabajo para listado'!$AB$151:$BA$151,0)),0)+IFERROR(INDEX('Hoja de Trabajo para listado'!$BC$155:$CB$1048576,MATCH($A759,'Hoja de Trabajo para listado'!$BC$155:$BC$1048576,0),MATCH((CUADRO!G$5&amp;$E759),'Hoja de Trabajo para listado'!$BC$151:$CB$151,0)),0)+IFERROR(INDEX('Hoja de Trabajo para listado'!$DE$153:$DG$274,MATCH($A759,'Hoja de Trabajo para listado'!$DE$153:$DE$1048576,0),MATCH((CUADRO!G$5&amp;$E759),'Hoja de Trabajo para listado'!$DE$151:$DG$151,0)),0)+IFERROR(INDEX('Hoja de Trabajo para listado'!$CD$155:$DC$1048576,MATCH($A759,'Hoja de Trabajo para listado'!$CD$155:$CD$1048576,0),MATCH((CUADRO!G$5&amp;$E759),'Hoja de Trabajo para listado'!$CD$151:$DC$151,0)),0)</f>
        <v>0</v>
      </c>
      <c r="H759" s="243">
        <f ca="1">+IFERROR(INDEX('Hoja de Trabajo para listado'!$A$155:$Z$1048576,MATCH($A759,'Hoja de Trabajo para listado'!$A$155:$A$1048576,0),MATCH((CUADRO!H$5&amp;$E759),'Hoja de Trabajo para listado'!$A$151:$Z$151,0)),0)+IFERROR(INDEX('Hoja de Trabajo para listado'!$AB$155:$BA$1048576,MATCH($A759,'Hoja de Trabajo para listado'!$AB$155:$AB$1048576,0),MATCH((CUADRO!H$5&amp;$E759),'Hoja de Trabajo para listado'!$AB$151:$BA$151,0)),0)+IFERROR(INDEX('Hoja de Trabajo para listado'!$BC$155:$CB$1048576,MATCH($A759,'Hoja de Trabajo para listado'!$BC$155:$BC$1048576,0),MATCH((CUADRO!H$5&amp;$E759),'Hoja de Trabajo para listado'!$BC$151:$CB$151,0)),0)+IFERROR(INDEX('Hoja de Trabajo para listado'!$DE$153:$DG$274,MATCH($A759,'Hoja de Trabajo para listado'!$DE$153:$DE$1048576,0),MATCH((CUADRO!H$5&amp;$E759),'Hoja de Trabajo para listado'!$DE$151:$DG$151,0)),0)+IFERROR(INDEX('Hoja de Trabajo para listado'!$CD$155:$DC$1048576,MATCH($A759,'Hoja de Trabajo para listado'!$CD$155:$CD$1048576,0),MATCH((CUADRO!H$5&amp;$E759),'Hoja de Trabajo para listado'!$CD$151:$DC$151,0)),0)</f>
        <v>0</v>
      </c>
      <c r="I759" s="243">
        <f ca="1">+IFERROR(INDEX('Hoja de Trabajo para listado'!$A$155:$Z$1048576,MATCH($A759,'Hoja de Trabajo para listado'!$A$155:$A$1048576,0),MATCH((CUADRO!I$5&amp;$E759),'Hoja de Trabajo para listado'!$A$151:$Z$151,0)),0)+IFERROR(INDEX('Hoja de Trabajo para listado'!$AB$155:$BA$1048576,MATCH($A759,'Hoja de Trabajo para listado'!$AB$155:$AB$1048576,0),MATCH((CUADRO!I$5&amp;$E759),'Hoja de Trabajo para listado'!$AB$151:$BA$151,0)),0)+IFERROR(INDEX('Hoja de Trabajo para listado'!$BC$155:$CB$1048576,MATCH($A759,'Hoja de Trabajo para listado'!$BC$155:$BC$1048576,0),MATCH((CUADRO!I$5&amp;$E759),'Hoja de Trabajo para listado'!$BC$151:$CB$151,0)),0)+IFERROR(INDEX('Hoja de Trabajo para listado'!$DE$153:$DG$274,MATCH($A759,'Hoja de Trabajo para listado'!$DE$153:$DE$1048576,0),MATCH((CUADRO!I$5&amp;$E759),'Hoja de Trabajo para listado'!$DE$151:$DG$151,0)),0)+IFERROR(INDEX('Hoja de Trabajo para listado'!$CD$155:$DC$1048576,MATCH($A759,'Hoja de Trabajo para listado'!$CD$155:$CD$1048576,0),MATCH((CUADRO!I$5&amp;$E759),'Hoja de Trabajo para listado'!$CD$151:$DC$151,0)),0)</f>
        <v>0</v>
      </c>
      <c r="J759" s="243">
        <f ca="1">+IFERROR(INDEX('Hoja de Trabajo para listado'!$A$155:$Z$1048576,MATCH($A759,'Hoja de Trabajo para listado'!$A$155:$A$1048576,0),MATCH((CUADRO!J$5&amp;$E759),'Hoja de Trabajo para listado'!$A$151:$Z$151,0)),0)+IFERROR(INDEX('Hoja de Trabajo para listado'!$AB$155:$BA$1048576,MATCH($A759,'Hoja de Trabajo para listado'!$AB$155:$AB$1048576,0),MATCH((CUADRO!J$5&amp;$E759),'Hoja de Trabajo para listado'!$AB$151:$BA$151,0)),0)+IFERROR(INDEX('Hoja de Trabajo para listado'!$BC$155:$CB$1048576,MATCH($A759,'Hoja de Trabajo para listado'!$BC$155:$BC$1048576,0),MATCH((CUADRO!J$5&amp;$E759),'Hoja de Trabajo para listado'!$BC$151:$CB$151,0)),0)+IFERROR(INDEX('Hoja de Trabajo para listado'!$DE$153:$DG$274,MATCH($A759,'Hoja de Trabajo para listado'!$DE$153:$DE$1048576,0),MATCH((CUADRO!J$5&amp;$E759),'Hoja de Trabajo para listado'!$DE$151:$DG$151,0)),0)+IFERROR(INDEX('Hoja de Trabajo para listado'!$CD$155:$DC$1048576,MATCH($A759,'Hoja de Trabajo para listado'!$CD$155:$CD$1048576,0),MATCH((CUADRO!J$5&amp;$E759),'Hoja de Trabajo para listado'!$CD$151:$DC$151,0)),0)</f>
        <v>0</v>
      </c>
      <c r="K759" s="243">
        <f ca="1">+IFERROR(INDEX('Hoja de Trabajo para listado'!$A$155:$Z$1048576,MATCH($A759,'Hoja de Trabajo para listado'!$A$155:$A$1048576,0),MATCH((CUADRO!K$5&amp;$E759),'Hoja de Trabajo para listado'!$A$151:$Z$151,0)),0)+IFERROR(INDEX('Hoja de Trabajo para listado'!$AB$155:$BA$1048576,MATCH($A759,'Hoja de Trabajo para listado'!$AB$155:$AB$1048576,0),MATCH((CUADRO!K$5&amp;$E759),'Hoja de Trabajo para listado'!$AB$151:$BA$151,0)),0)+IFERROR(INDEX('Hoja de Trabajo para listado'!$BC$155:$CB$1048576,MATCH($A759,'Hoja de Trabajo para listado'!$BC$155:$BC$1048576,0),MATCH((CUADRO!K$5&amp;$E759),'Hoja de Trabajo para listado'!$BC$151:$CB$151,0)),0)+IFERROR(INDEX('Hoja de Trabajo para listado'!$DE$153:$DG$274,MATCH($A759,'Hoja de Trabajo para listado'!$DE$153:$DE$1048576,0),MATCH((CUADRO!K$5&amp;$E759),'Hoja de Trabajo para listado'!$DE$151:$DG$151,0)),0)+IFERROR(INDEX('Hoja de Trabajo para listado'!$CD$155:$DC$1048576,MATCH($A759,'Hoja de Trabajo para listado'!$CD$155:$CD$1048576,0),MATCH((CUADRO!K$5&amp;$E759),'Hoja de Trabajo para listado'!$CD$151:$DC$151,0)),0)</f>
        <v>0</v>
      </c>
      <c r="L759" s="243">
        <f ca="1">+IFERROR(INDEX('Hoja de Trabajo para listado'!$A$155:$Z$1048576,MATCH($A759,'Hoja de Trabajo para listado'!$A$155:$A$1048576,0),MATCH((CUADRO!L$5&amp;$E759),'Hoja de Trabajo para listado'!$A$151:$Z$151,0)),0)+IFERROR(INDEX('Hoja de Trabajo para listado'!$AB$155:$BA$1048576,MATCH($A759,'Hoja de Trabajo para listado'!$AB$155:$AB$1048576,0),MATCH((CUADRO!L$5&amp;$E759),'Hoja de Trabajo para listado'!$AB$151:$BA$151,0)),0)+IFERROR(INDEX('Hoja de Trabajo para listado'!$BC$155:$CB$1048576,MATCH($A759,'Hoja de Trabajo para listado'!$BC$155:$BC$1048576,0),MATCH((CUADRO!L$5&amp;$E759),'Hoja de Trabajo para listado'!$BC$151:$CB$151,0)),0)+IFERROR(INDEX('Hoja de Trabajo para listado'!$DE$153:$DG$274,MATCH($A759,'Hoja de Trabajo para listado'!$DE$153:$DE$1048576,0),MATCH((CUADRO!L$5&amp;$E759),'Hoja de Trabajo para listado'!$DE$151:$DG$151,0)),0)+IFERROR(INDEX('Hoja de Trabajo para listado'!$CD$155:$DC$1048576,MATCH($A759,'Hoja de Trabajo para listado'!$CD$155:$CD$1048576,0),MATCH((CUADRO!L$5&amp;$E759),'Hoja de Trabajo para listado'!$CD$151:$DC$151,0)),0)</f>
        <v>0</v>
      </c>
      <c r="M759" s="243">
        <f ca="1">+IFERROR(INDEX('Hoja de Trabajo para listado'!$A$155:$Z$1048576,MATCH($A759,'Hoja de Trabajo para listado'!$A$155:$A$1048576,0),MATCH((CUADRO!M$5&amp;$E759),'Hoja de Trabajo para listado'!$A$151:$Z$151,0)),0)+IFERROR(INDEX('Hoja de Trabajo para listado'!$AB$155:$BA$1048576,MATCH($A759,'Hoja de Trabajo para listado'!$AB$155:$AB$1048576,0),MATCH((CUADRO!M$5&amp;$E759),'Hoja de Trabajo para listado'!$AB$151:$BA$151,0)),0)+IFERROR(INDEX('Hoja de Trabajo para listado'!$BC$155:$CB$1048576,MATCH($A759,'Hoja de Trabajo para listado'!$BC$155:$BC$1048576,0),MATCH((CUADRO!M$5&amp;$E759),'Hoja de Trabajo para listado'!$BC$151:$CB$151,0)),0)+IFERROR(INDEX('Hoja de Trabajo para listado'!$DE$153:$DG$274,MATCH($A759,'Hoja de Trabajo para listado'!$DE$153:$DE$1048576,0),MATCH((CUADRO!M$5&amp;$E759),'Hoja de Trabajo para listado'!$DE$151:$DG$151,0)),0)+IFERROR(INDEX('Hoja de Trabajo para listado'!$CD$155:$DC$1048576,MATCH($A759,'Hoja de Trabajo para listado'!$CD$155:$CD$1048576,0),MATCH((CUADRO!M$5&amp;$E759),'Hoja de Trabajo para listado'!$CD$151:$DC$151,0)),0)</f>
        <v>0</v>
      </c>
      <c r="N759" s="243">
        <f ca="1">+IFERROR(INDEX('Hoja de Trabajo para listado'!$A$155:$Z$1048576,MATCH($A759,'Hoja de Trabajo para listado'!$A$155:$A$1048576,0),MATCH((CUADRO!N$5&amp;$E759),'Hoja de Trabajo para listado'!$A$151:$Z$151,0)),0)+IFERROR(INDEX('Hoja de Trabajo para listado'!$AB$155:$BA$1048576,MATCH($A759,'Hoja de Trabajo para listado'!$AB$155:$AB$1048576,0),MATCH((CUADRO!N$5&amp;$E759),'Hoja de Trabajo para listado'!$AB$151:$BA$151,0)),0)+IFERROR(INDEX('Hoja de Trabajo para listado'!$BC$155:$CB$1048576,MATCH($A759,'Hoja de Trabajo para listado'!$BC$155:$BC$1048576,0),MATCH((CUADRO!N$5&amp;$E759),'Hoja de Trabajo para listado'!$BC$151:$CB$151,0)),0)+IFERROR(INDEX('Hoja de Trabajo para listado'!$DE$153:$DG$274,MATCH($A759,'Hoja de Trabajo para listado'!$DE$153:$DE$1048576,0),MATCH((CUADRO!N$5&amp;$E759),'Hoja de Trabajo para listado'!$DE$151:$DG$151,0)),0)+IFERROR(INDEX('Hoja de Trabajo para listado'!$CD$155:$DC$1048576,MATCH($A759,'Hoja de Trabajo para listado'!$CD$155:$CD$1048576,0),MATCH((CUADRO!N$5&amp;$E759),'Hoja de Trabajo para listado'!$CD$151:$DC$151,0)),0)</f>
        <v>0</v>
      </c>
      <c r="O759" s="243">
        <f ca="1">+IFERROR(INDEX('Hoja de Trabajo para listado'!$A$155:$Z$1048576,MATCH($A759,'Hoja de Trabajo para listado'!$A$155:$A$1048576,0),MATCH((CUADRO!O$5&amp;$E759),'Hoja de Trabajo para listado'!$A$151:$Z$151,0)),0)+IFERROR(INDEX('Hoja de Trabajo para listado'!$AB$155:$BA$1048576,MATCH($A759,'Hoja de Trabajo para listado'!$AB$155:$AB$1048576,0),MATCH((CUADRO!O$5&amp;$E759),'Hoja de Trabajo para listado'!$AB$151:$BA$151,0)),0)+IFERROR(INDEX('Hoja de Trabajo para listado'!$BC$155:$CB$1048576,MATCH($A759,'Hoja de Trabajo para listado'!$BC$155:$BC$1048576,0),MATCH((CUADRO!O$5&amp;$E759),'Hoja de Trabajo para listado'!$BC$151:$CB$151,0)),0)+IFERROR(INDEX('Hoja de Trabajo para listado'!$DE$153:$DG$274,MATCH($A759,'Hoja de Trabajo para listado'!$DE$153:$DE$1048576,0),MATCH((CUADRO!O$5&amp;$E759),'Hoja de Trabajo para listado'!$DE$151:$DG$151,0)),0)+IFERROR(INDEX('Hoja de Trabajo para listado'!$CD$155:$DC$1048576,MATCH($A759,'Hoja de Trabajo para listado'!$CD$155:$CD$1048576,0),MATCH((CUADRO!O$5&amp;$E759),'Hoja de Trabajo para listado'!$CD$151:$DC$151,0)),0)</f>
        <v>0</v>
      </c>
      <c r="P759" s="243">
        <f ca="1">+IFERROR(INDEX('Hoja de Trabajo para listado'!$A$155:$Z$1048576,MATCH($A759,'Hoja de Trabajo para listado'!$A$155:$A$1048576,0),MATCH((CUADRO!P$5&amp;$E759),'Hoja de Trabajo para listado'!$A$151:$Z$151,0)),0)+IFERROR(INDEX('Hoja de Trabajo para listado'!$AB$155:$BA$1048576,MATCH($A759,'Hoja de Trabajo para listado'!$AB$155:$AB$1048576,0),MATCH((CUADRO!P$5&amp;$E759),'Hoja de Trabajo para listado'!$AB$151:$BA$151,0)),0)+IFERROR(INDEX('Hoja de Trabajo para listado'!$BC$155:$CB$1048576,MATCH($A759,'Hoja de Trabajo para listado'!$BC$155:$BC$1048576,0),MATCH((CUADRO!P$5&amp;$E759),'Hoja de Trabajo para listado'!$BC$151:$CB$151,0)),0)+IFERROR(INDEX('Hoja de Trabajo para listado'!$DE$153:$DG$274,MATCH($A759,'Hoja de Trabajo para listado'!$DE$153:$DE$1048576,0),MATCH((CUADRO!P$5&amp;$E759),'Hoja de Trabajo para listado'!$DE$151:$DG$151,0)),0)+IFERROR(INDEX('Hoja de Trabajo para listado'!$CD$155:$DC$1048576,MATCH($A759,'Hoja de Trabajo para listado'!$CD$155:$CD$1048576,0),MATCH((CUADRO!P$5&amp;$E759),'Hoja de Trabajo para listado'!$CD$151:$DC$151,0)),0)</f>
        <v>0</v>
      </c>
      <c r="Q759" s="243">
        <f ca="1">+IFERROR(INDEX('Hoja de Trabajo para listado'!$A$155:$Z$1048576,MATCH($A759,'Hoja de Trabajo para listado'!$A$155:$A$1048576,0),MATCH((CUADRO!Q$5&amp;$E759),'Hoja de Trabajo para listado'!$A$151:$Z$151,0)),0)+IFERROR(INDEX('Hoja de Trabajo para listado'!$AB$155:$BA$1048576,MATCH($A759,'Hoja de Trabajo para listado'!$AB$155:$AB$1048576,0),MATCH((CUADRO!Q$5&amp;$E759),'Hoja de Trabajo para listado'!$AB$151:$BA$151,0)),0)+IFERROR(INDEX('Hoja de Trabajo para listado'!$BC$155:$CB$1048576,MATCH($A759,'Hoja de Trabajo para listado'!$BC$155:$BC$1048576,0),MATCH((CUADRO!Q$5&amp;$E759),'Hoja de Trabajo para listado'!$BC$151:$CB$151,0)),0)+IFERROR(INDEX('Hoja de Trabajo para listado'!$DE$153:$DG$274,MATCH($A759,'Hoja de Trabajo para listado'!$DE$153:$DE$1048576,0),MATCH((CUADRO!Q$5&amp;$E759),'Hoja de Trabajo para listado'!$DE$151:$DG$151,0)),0)+IFERROR(INDEX('Hoja de Trabajo para listado'!$CD$155:$DC$1048576,MATCH($A759,'Hoja de Trabajo para listado'!$CD$155:$CD$1048576,0),MATCH((CUADRO!Q$5&amp;$E759),'Hoja de Trabajo para listado'!$CD$151:$DC$151,0)),0)</f>
        <v>0</v>
      </c>
      <c r="R759" s="243">
        <f t="shared" ca="1" si="25"/>
        <v>0</v>
      </c>
      <c r="S759" s="249">
        <f ca="1">+R758+R759</f>
        <v>0</v>
      </c>
      <c r="T759" s="243">
        <f ca="1">+S759</f>
        <v>0</v>
      </c>
      <c r="U759" s="242">
        <f t="shared" si="26"/>
        <v>2</v>
      </c>
      <c r="V759" s="333" t="str">
        <f>+VLOOKUP(A759,bd_lista!$A$3:$E$590,5,FALSE)</f>
        <v>Gobiernos Autonomos Municipales</v>
      </c>
      <c r="W759" s="392"/>
      <c r="X759" s="242">
        <f>+VLOOKUP(A759,[4]Sheet1!$A$13:$D$744,4,FALSE)</f>
        <v>0</v>
      </c>
      <c r="Y759" s="242" t="e">
        <f>+VLOOKUP(X759,bd_lista!$A$3:$C$590,3,FALSE)</f>
        <v>#N/A</v>
      </c>
      <c r="Z759" s="292"/>
      <c r="AA759" s="293"/>
    </row>
    <row r="760" spans="1:27" customFormat="1" ht="15" hidden="1" customHeight="1">
      <c r="A760" s="32">
        <v>1346</v>
      </c>
      <c r="B760" s="387">
        <f>+A760</f>
        <v>1346</v>
      </c>
      <c r="C760" s="247" t="str">
        <f>+VLOOKUP(A760,bd_lista!$A$3:$C$590,3,FALSE)</f>
        <v>Gobierno Autónomo Municipal de Cocapata</v>
      </c>
      <c r="D760" s="389" t="str">
        <f>+C760</f>
        <v>Gobierno Autónomo Municipal de Cocapata</v>
      </c>
      <c r="E760" s="242" t="s">
        <v>1304</v>
      </c>
      <c r="F760" s="243">
        <f ca="1">+IFERROR(INDEX('Hoja de Trabajo para listado'!$A$155:$Z$1048576,MATCH($A760,'Hoja de Trabajo para listado'!$A$155:$A$1048576,0),MATCH((CUADRO!F$5&amp;$E760),'Hoja de Trabajo para listado'!$A$151:$Z$151,0)),0)+IFERROR(INDEX('Hoja de Trabajo para listado'!$AB$155:$BA$1048576,MATCH($A760,'Hoja de Trabajo para listado'!$AB$155:$AB$1048576,0),MATCH((CUADRO!F$5&amp;$E760),'Hoja de Trabajo para listado'!$AB$151:$BA$151,0)),0)+IFERROR(INDEX('Hoja de Trabajo para listado'!$BC$155:$CB$1048576,MATCH($A760,'Hoja de Trabajo para listado'!$BC$155:$BC$1048576,0),MATCH((CUADRO!F$5&amp;$E760),'Hoja de Trabajo para listado'!$BC$151:$CB$151,0)),0)+IFERROR(INDEX('Hoja de Trabajo para listado'!$DE$153:$DG$274,MATCH($A760,'Hoja de Trabajo para listado'!$DE$153:$DE$1048576,0),MATCH((CUADRO!F$5&amp;$E760),'Hoja de Trabajo para listado'!$DE$151:$DG$151,0)),0)+IFERROR(INDEX('Hoja de Trabajo para listado'!$CD$155:$DC$1048576,MATCH($A760,'Hoja de Trabajo para listado'!$CD$155:$CD$1048576,0),MATCH((CUADRO!F$5&amp;$E760),'Hoja de Trabajo para listado'!$CD$151:$DC$151,0)),0)</f>
        <v>0</v>
      </c>
      <c r="G760" s="243">
        <f ca="1">+IFERROR(INDEX('Hoja de Trabajo para listado'!$A$155:$Z$1048576,MATCH($A760,'Hoja de Trabajo para listado'!$A$155:$A$1048576,0),MATCH((CUADRO!G$5&amp;$E760),'Hoja de Trabajo para listado'!$A$151:$Z$151,0)),0)+IFERROR(INDEX('Hoja de Trabajo para listado'!$AB$155:$BA$1048576,MATCH($A760,'Hoja de Trabajo para listado'!$AB$155:$AB$1048576,0),MATCH((CUADRO!G$5&amp;$E760),'Hoja de Trabajo para listado'!$AB$151:$BA$151,0)),0)+IFERROR(INDEX('Hoja de Trabajo para listado'!$BC$155:$CB$1048576,MATCH($A760,'Hoja de Trabajo para listado'!$BC$155:$BC$1048576,0),MATCH((CUADRO!G$5&amp;$E760),'Hoja de Trabajo para listado'!$BC$151:$CB$151,0)),0)+IFERROR(INDEX('Hoja de Trabajo para listado'!$DE$153:$DG$274,MATCH($A760,'Hoja de Trabajo para listado'!$DE$153:$DE$1048576,0),MATCH((CUADRO!G$5&amp;$E760),'Hoja de Trabajo para listado'!$DE$151:$DG$151,0)),0)+IFERROR(INDEX('Hoja de Trabajo para listado'!$CD$155:$DC$1048576,MATCH($A760,'Hoja de Trabajo para listado'!$CD$155:$CD$1048576,0),MATCH((CUADRO!G$5&amp;$E760),'Hoja de Trabajo para listado'!$CD$151:$DC$151,0)),0)</f>
        <v>0</v>
      </c>
      <c r="H760" s="243">
        <f ca="1">+IFERROR(INDEX('Hoja de Trabajo para listado'!$A$155:$Z$1048576,MATCH($A760,'Hoja de Trabajo para listado'!$A$155:$A$1048576,0),MATCH((CUADRO!H$5&amp;$E760),'Hoja de Trabajo para listado'!$A$151:$Z$151,0)),0)+IFERROR(INDEX('Hoja de Trabajo para listado'!$AB$155:$BA$1048576,MATCH($A760,'Hoja de Trabajo para listado'!$AB$155:$AB$1048576,0),MATCH((CUADRO!H$5&amp;$E760),'Hoja de Trabajo para listado'!$AB$151:$BA$151,0)),0)+IFERROR(INDEX('Hoja de Trabajo para listado'!$BC$155:$CB$1048576,MATCH($A760,'Hoja de Trabajo para listado'!$BC$155:$BC$1048576,0),MATCH((CUADRO!H$5&amp;$E760),'Hoja de Trabajo para listado'!$BC$151:$CB$151,0)),0)+IFERROR(INDEX('Hoja de Trabajo para listado'!$DE$153:$DG$274,MATCH($A760,'Hoja de Trabajo para listado'!$DE$153:$DE$1048576,0),MATCH((CUADRO!H$5&amp;$E760),'Hoja de Trabajo para listado'!$DE$151:$DG$151,0)),0)+IFERROR(INDEX('Hoja de Trabajo para listado'!$CD$155:$DC$1048576,MATCH($A760,'Hoja de Trabajo para listado'!$CD$155:$CD$1048576,0),MATCH((CUADRO!H$5&amp;$E760),'Hoja de Trabajo para listado'!$CD$151:$DC$151,0)),0)</f>
        <v>0</v>
      </c>
      <c r="I760" s="243">
        <f ca="1">+IFERROR(INDEX('Hoja de Trabajo para listado'!$A$155:$Z$1048576,MATCH($A760,'Hoja de Trabajo para listado'!$A$155:$A$1048576,0),MATCH((CUADRO!I$5&amp;$E760),'Hoja de Trabajo para listado'!$A$151:$Z$151,0)),0)+IFERROR(INDEX('Hoja de Trabajo para listado'!$AB$155:$BA$1048576,MATCH($A760,'Hoja de Trabajo para listado'!$AB$155:$AB$1048576,0),MATCH((CUADRO!I$5&amp;$E760),'Hoja de Trabajo para listado'!$AB$151:$BA$151,0)),0)+IFERROR(INDEX('Hoja de Trabajo para listado'!$BC$155:$CB$1048576,MATCH($A760,'Hoja de Trabajo para listado'!$BC$155:$BC$1048576,0),MATCH((CUADRO!I$5&amp;$E760),'Hoja de Trabajo para listado'!$BC$151:$CB$151,0)),0)+IFERROR(INDEX('Hoja de Trabajo para listado'!$DE$153:$DG$274,MATCH($A760,'Hoja de Trabajo para listado'!$DE$153:$DE$1048576,0),MATCH((CUADRO!I$5&amp;$E760),'Hoja de Trabajo para listado'!$DE$151:$DG$151,0)),0)+IFERROR(INDEX('Hoja de Trabajo para listado'!$CD$155:$DC$1048576,MATCH($A760,'Hoja de Trabajo para listado'!$CD$155:$CD$1048576,0),MATCH((CUADRO!I$5&amp;$E760),'Hoja de Trabajo para listado'!$CD$151:$DC$151,0)),0)</f>
        <v>0</v>
      </c>
      <c r="J760" s="243">
        <f ca="1">+IFERROR(INDEX('Hoja de Trabajo para listado'!$A$155:$Z$1048576,MATCH($A760,'Hoja de Trabajo para listado'!$A$155:$A$1048576,0),MATCH((CUADRO!J$5&amp;$E760),'Hoja de Trabajo para listado'!$A$151:$Z$151,0)),0)+IFERROR(INDEX('Hoja de Trabajo para listado'!$AB$155:$BA$1048576,MATCH($A760,'Hoja de Trabajo para listado'!$AB$155:$AB$1048576,0),MATCH((CUADRO!J$5&amp;$E760),'Hoja de Trabajo para listado'!$AB$151:$BA$151,0)),0)+IFERROR(INDEX('Hoja de Trabajo para listado'!$BC$155:$CB$1048576,MATCH($A760,'Hoja de Trabajo para listado'!$BC$155:$BC$1048576,0),MATCH((CUADRO!J$5&amp;$E760),'Hoja de Trabajo para listado'!$BC$151:$CB$151,0)),0)+IFERROR(INDEX('Hoja de Trabajo para listado'!$DE$153:$DG$274,MATCH($A760,'Hoja de Trabajo para listado'!$DE$153:$DE$1048576,0),MATCH((CUADRO!J$5&amp;$E760),'Hoja de Trabajo para listado'!$DE$151:$DG$151,0)),0)+IFERROR(INDEX('Hoja de Trabajo para listado'!$CD$155:$DC$1048576,MATCH($A760,'Hoja de Trabajo para listado'!$CD$155:$CD$1048576,0),MATCH((CUADRO!J$5&amp;$E760),'Hoja de Trabajo para listado'!$CD$151:$DC$151,0)),0)</f>
        <v>0</v>
      </c>
      <c r="K760" s="243">
        <f ca="1">+IFERROR(INDEX('Hoja de Trabajo para listado'!$A$155:$Z$1048576,MATCH($A760,'Hoja de Trabajo para listado'!$A$155:$A$1048576,0),MATCH((CUADRO!K$5&amp;$E760),'Hoja de Trabajo para listado'!$A$151:$Z$151,0)),0)+IFERROR(INDEX('Hoja de Trabajo para listado'!$AB$155:$BA$1048576,MATCH($A760,'Hoja de Trabajo para listado'!$AB$155:$AB$1048576,0),MATCH((CUADRO!K$5&amp;$E760),'Hoja de Trabajo para listado'!$AB$151:$BA$151,0)),0)+IFERROR(INDEX('Hoja de Trabajo para listado'!$BC$155:$CB$1048576,MATCH($A760,'Hoja de Trabajo para listado'!$BC$155:$BC$1048576,0),MATCH((CUADRO!K$5&amp;$E760),'Hoja de Trabajo para listado'!$BC$151:$CB$151,0)),0)+IFERROR(INDEX('Hoja de Trabajo para listado'!$DE$153:$DG$274,MATCH($A760,'Hoja de Trabajo para listado'!$DE$153:$DE$1048576,0),MATCH((CUADRO!K$5&amp;$E760),'Hoja de Trabajo para listado'!$DE$151:$DG$151,0)),0)+IFERROR(INDEX('Hoja de Trabajo para listado'!$CD$155:$DC$1048576,MATCH($A760,'Hoja de Trabajo para listado'!$CD$155:$CD$1048576,0),MATCH((CUADRO!K$5&amp;$E760),'Hoja de Trabajo para listado'!$CD$151:$DC$151,0)),0)</f>
        <v>0</v>
      </c>
      <c r="L760" s="243">
        <f ca="1">+IFERROR(INDEX('Hoja de Trabajo para listado'!$A$155:$Z$1048576,MATCH($A760,'Hoja de Trabajo para listado'!$A$155:$A$1048576,0),MATCH((CUADRO!L$5&amp;$E760),'Hoja de Trabajo para listado'!$A$151:$Z$151,0)),0)+IFERROR(INDEX('Hoja de Trabajo para listado'!$AB$155:$BA$1048576,MATCH($A760,'Hoja de Trabajo para listado'!$AB$155:$AB$1048576,0),MATCH((CUADRO!L$5&amp;$E760),'Hoja de Trabajo para listado'!$AB$151:$BA$151,0)),0)+IFERROR(INDEX('Hoja de Trabajo para listado'!$BC$155:$CB$1048576,MATCH($A760,'Hoja de Trabajo para listado'!$BC$155:$BC$1048576,0),MATCH((CUADRO!L$5&amp;$E760),'Hoja de Trabajo para listado'!$BC$151:$CB$151,0)),0)+IFERROR(INDEX('Hoja de Trabajo para listado'!$DE$153:$DG$274,MATCH($A760,'Hoja de Trabajo para listado'!$DE$153:$DE$1048576,0),MATCH((CUADRO!L$5&amp;$E760),'Hoja de Trabajo para listado'!$DE$151:$DG$151,0)),0)+IFERROR(INDEX('Hoja de Trabajo para listado'!$CD$155:$DC$1048576,MATCH($A760,'Hoja de Trabajo para listado'!$CD$155:$CD$1048576,0),MATCH((CUADRO!L$5&amp;$E760),'Hoja de Trabajo para listado'!$CD$151:$DC$151,0)),0)</f>
        <v>0</v>
      </c>
      <c r="M760" s="243">
        <f ca="1">+IFERROR(INDEX('Hoja de Trabajo para listado'!$A$155:$Z$1048576,MATCH($A760,'Hoja de Trabajo para listado'!$A$155:$A$1048576,0),MATCH((CUADRO!M$5&amp;$E760),'Hoja de Trabajo para listado'!$A$151:$Z$151,0)),0)+IFERROR(INDEX('Hoja de Trabajo para listado'!$AB$155:$BA$1048576,MATCH($A760,'Hoja de Trabajo para listado'!$AB$155:$AB$1048576,0),MATCH((CUADRO!M$5&amp;$E760),'Hoja de Trabajo para listado'!$AB$151:$BA$151,0)),0)+IFERROR(INDEX('Hoja de Trabajo para listado'!$BC$155:$CB$1048576,MATCH($A760,'Hoja de Trabajo para listado'!$BC$155:$BC$1048576,0),MATCH((CUADRO!M$5&amp;$E760),'Hoja de Trabajo para listado'!$BC$151:$CB$151,0)),0)+IFERROR(INDEX('Hoja de Trabajo para listado'!$DE$153:$DG$274,MATCH($A760,'Hoja de Trabajo para listado'!$DE$153:$DE$1048576,0),MATCH((CUADRO!M$5&amp;$E760),'Hoja de Trabajo para listado'!$DE$151:$DG$151,0)),0)+IFERROR(INDEX('Hoja de Trabajo para listado'!$CD$155:$DC$1048576,MATCH($A760,'Hoja de Trabajo para listado'!$CD$155:$CD$1048576,0),MATCH((CUADRO!M$5&amp;$E760),'Hoja de Trabajo para listado'!$CD$151:$DC$151,0)),0)</f>
        <v>0</v>
      </c>
      <c r="N760" s="243">
        <f ca="1">+IFERROR(INDEX('Hoja de Trabajo para listado'!$A$155:$Z$1048576,MATCH($A760,'Hoja de Trabajo para listado'!$A$155:$A$1048576,0),MATCH((CUADRO!N$5&amp;$E760),'Hoja de Trabajo para listado'!$A$151:$Z$151,0)),0)+IFERROR(INDEX('Hoja de Trabajo para listado'!$AB$155:$BA$1048576,MATCH($A760,'Hoja de Trabajo para listado'!$AB$155:$AB$1048576,0),MATCH((CUADRO!N$5&amp;$E760),'Hoja de Trabajo para listado'!$AB$151:$BA$151,0)),0)+IFERROR(INDEX('Hoja de Trabajo para listado'!$BC$155:$CB$1048576,MATCH($A760,'Hoja de Trabajo para listado'!$BC$155:$BC$1048576,0),MATCH((CUADRO!N$5&amp;$E760),'Hoja de Trabajo para listado'!$BC$151:$CB$151,0)),0)+IFERROR(INDEX('Hoja de Trabajo para listado'!$DE$153:$DG$274,MATCH($A760,'Hoja de Trabajo para listado'!$DE$153:$DE$1048576,0),MATCH((CUADRO!N$5&amp;$E760),'Hoja de Trabajo para listado'!$DE$151:$DG$151,0)),0)+IFERROR(INDEX('Hoja de Trabajo para listado'!$CD$155:$DC$1048576,MATCH($A760,'Hoja de Trabajo para listado'!$CD$155:$CD$1048576,0),MATCH((CUADRO!N$5&amp;$E760),'Hoja de Trabajo para listado'!$CD$151:$DC$151,0)),0)</f>
        <v>0</v>
      </c>
      <c r="O760" s="243">
        <f ca="1">+IFERROR(INDEX('Hoja de Trabajo para listado'!$A$155:$Z$1048576,MATCH($A760,'Hoja de Trabajo para listado'!$A$155:$A$1048576,0),MATCH((CUADRO!O$5&amp;$E760),'Hoja de Trabajo para listado'!$A$151:$Z$151,0)),0)+IFERROR(INDEX('Hoja de Trabajo para listado'!$AB$155:$BA$1048576,MATCH($A760,'Hoja de Trabajo para listado'!$AB$155:$AB$1048576,0),MATCH((CUADRO!O$5&amp;$E760),'Hoja de Trabajo para listado'!$AB$151:$BA$151,0)),0)+IFERROR(INDEX('Hoja de Trabajo para listado'!$BC$155:$CB$1048576,MATCH($A760,'Hoja de Trabajo para listado'!$BC$155:$BC$1048576,0),MATCH((CUADRO!O$5&amp;$E760),'Hoja de Trabajo para listado'!$BC$151:$CB$151,0)),0)+IFERROR(INDEX('Hoja de Trabajo para listado'!$DE$153:$DG$274,MATCH($A760,'Hoja de Trabajo para listado'!$DE$153:$DE$1048576,0),MATCH((CUADRO!O$5&amp;$E760),'Hoja de Trabajo para listado'!$DE$151:$DG$151,0)),0)+IFERROR(INDEX('Hoja de Trabajo para listado'!$CD$155:$DC$1048576,MATCH($A760,'Hoja de Trabajo para listado'!$CD$155:$CD$1048576,0),MATCH((CUADRO!O$5&amp;$E760),'Hoja de Trabajo para listado'!$CD$151:$DC$151,0)),0)</f>
        <v>0</v>
      </c>
      <c r="P760" s="243">
        <f ca="1">+IFERROR(INDEX('Hoja de Trabajo para listado'!$A$155:$Z$1048576,MATCH($A760,'Hoja de Trabajo para listado'!$A$155:$A$1048576,0),MATCH((CUADRO!P$5&amp;$E760),'Hoja de Trabajo para listado'!$A$151:$Z$151,0)),0)+IFERROR(INDEX('Hoja de Trabajo para listado'!$AB$155:$BA$1048576,MATCH($A760,'Hoja de Trabajo para listado'!$AB$155:$AB$1048576,0),MATCH((CUADRO!P$5&amp;$E760),'Hoja de Trabajo para listado'!$AB$151:$BA$151,0)),0)+IFERROR(INDEX('Hoja de Trabajo para listado'!$BC$155:$CB$1048576,MATCH($A760,'Hoja de Trabajo para listado'!$BC$155:$BC$1048576,0),MATCH((CUADRO!P$5&amp;$E760),'Hoja de Trabajo para listado'!$BC$151:$CB$151,0)),0)+IFERROR(INDEX('Hoja de Trabajo para listado'!$DE$153:$DG$274,MATCH($A760,'Hoja de Trabajo para listado'!$DE$153:$DE$1048576,0),MATCH((CUADRO!P$5&amp;$E760),'Hoja de Trabajo para listado'!$DE$151:$DG$151,0)),0)+IFERROR(INDEX('Hoja de Trabajo para listado'!$CD$155:$DC$1048576,MATCH($A760,'Hoja de Trabajo para listado'!$CD$155:$CD$1048576,0),MATCH((CUADRO!P$5&amp;$E760),'Hoja de Trabajo para listado'!$CD$151:$DC$151,0)),0)</f>
        <v>0</v>
      </c>
      <c r="Q760" s="243">
        <f ca="1">+IFERROR(INDEX('Hoja de Trabajo para listado'!$A$155:$Z$1048576,MATCH($A760,'Hoja de Trabajo para listado'!$A$155:$A$1048576,0),MATCH((CUADRO!Q$5&amp;$E760),'Hoja de Trabajo para listado'!$A$151:$Z$151,0)),0)+IFERROR(INDEX('Hoja de Trabajo para listado'!$AB$155:$BA$1048576,MATCH($A760,'Hoja de Trabajo para listado'!$AB$155:$AB$1048576,0),MATCH((CUADRO!Q$5&amp;$E760),'Hoja de Trabajo para listado'!$AB$151:$BA$151,0)),0)+IFERROR(INDEX('Hoja de Trabajo para listado'!$BC$155:$CB$1048576,MATCH($A760,'Hoja de Trabajo para listado'!$BC$155:$BC$1048576,0),MATCH((CUADRO!Q$5&amp;$E760),'Hoja de Trabajo para listado'!$BC$151:$CB$151,0)),0)+IFERROR(INDEX('Hoja de Trabajo para listado'!$DE$153:$DG$274,MATCH($A760,'Hoja de Trabajo para listado'!$DE$153:$DE$1048576,0),MATCH((CUADRO!Q$5&amp;$E760),'Hoja de Trabajo para listado'!$DE$151:$DG$151,0)),0)+IFERROR(INDEX('Hoja de Trabajo para listado'!$CD$155:$DC$1048576,MATCH($A760,'Hoja de Trabajo para listado'!$CD$155:$CD$1048576,0),MATCH((CUADRO!Q$5&amp;$E760),'Hoja de Trabajo para listado'!$CD$151:$DC$151,0)),0)</f>
        <v>0</v>
      </c>
      <c r="R760" s="243">
        <f t="shared" ca="1" si="25"/>
        <v>0</v>
      </c>
      <c r="S760" s="249"/>
      <c r="T760" s="243">
        <f ca="1">+T761</f>
        <v>0</v>
      </c>
      <c r="U760" s="242">
        <f t="shared" si="26"/>
        <v>1</v>
      </c>
      <c r="V760" s="333" t="str">
        <f>+VLOOKUP(A760,bd_lista!$A$3:$E$590,5,FALSE)</f>
        <v>Gobiernos Autonomos Municipales</v>
      </c>
      <c r="W760" s="391" t="str">
        <f>+V760</f>
        <v>Gobiernos Autonomos Municipales</v>
      </c>
      <c r="X760" s="242">
        <f>+VLOOKUP(A760,[4]Sheet1!$A$13:$D$744,4,FALSE)</f>
        <v>0</v>
      </c>
      <c r="Y760" s="242" t="e">
        <f>+VLOOKUP(X760,bd_lista!$A$3:$C$590,3,FALSE)</f>
        <v>#N/A</v>
      </c>
      <c r="Z760" s="294">
        <f>+X760</f>
        <v>0</v>
      </c>
      <c r="AA760" s="295" t="e">
        <f>+Y760</f>
        <v>#N/A</v>
      </c>
    </row>
    <row r="761" spans="1:27" customFormat="1" ht="15" hidden="1" customHeight="1">
      <c r="A761" s="32">
        <v>1346</v>
      </c>
      <c r="B761" s="388"/>
      <c r="C761" s="247" t="str">
        <f>+VLOOKUP(A761,bd_lista!$A$3:$C$590,3,FALSE)</f>
        <v>Gobierno Autónomo Municipal de Cocapata</v>
      </c>
      <c r="D761" s="390"/>
      <c r="E761" s="244" t="s">
        <v>1305</v>
      </c>
      <c r="F761" s="243">
        <f ca="1">+IFERROR(INDEX('Hoja de Trabajo para listado'!$A$155:$Z$1048576,MATCH($A761,'Hoja de Trabajo para listado'!$A$155:$A$1048576,0),MATCH((CUADRO!F$5&amp;$E761),'Hoja de Trabajo para listado'!$A$151:$Z$151,0)),0)+IFERROR(INDEX('Hoja de Trabajo para listado'!$AB$155:$BA$1048576,MATCH($A761,'Hoja de Trabajo para listado'!$AB$155:$AB$1048576,0),MATCH((CUADRO!F$5&amp;$E761),'Hoja de Trabajo para listado'!$AB$151:$BA$151,0)),0)+IFERROR(INDEX('Hoja de Trabajo para listado'!$BC$155:$CB$1048576,MATCH($A761,'Hoja de Trabajo para listado'!$BC$155:$BC$1048576,0),MATCH((CUADRO!F$5&amp;$E761),'Hoja de Trabajo para listado'!$BC$151:$CB$151,0)),0)+IFERROR(INDEX('Hoja de Trabajo para listado'!$DE$153:$DG$274,MATCH($A761,'Hoja de Trabajo para listado'!$DE$153:$DE$1048576,0),MATCH((CUADRO!F$5&amp;$E761),'Hoja de Trabajo para listado'!$DE$151:$DG$151,0)),0)+IFERROR(INDEX('Hoja de Trabajo para listado'!$CD$155:$DC$1048576,MATCH($A761,'Hoja de Trabajo para listado'!$CD$155:$CD$1048576,0),MATCH((CUADRO!F$5&amp;$E761),'Hoja de Trabajo para listado'!$CD$151:$DC$151,0)),0)</f>
        <v>0</v>
      </c>
      <c r="G761" s="243">
        <f ca="1">+IFERROR(INDEX('Hoja de Trabajo para listado'!$A$155:$Z$1048576,MATCH($A761,'Hoja de Trabajo para listado'!$A$155:$A$1048576,0),MATCH((CUADRO!G$5&amp;$E761),'Hoja de Trabajo para listado'!$A$151:$Z$151,0)),0)+IFERROR(INDEX('Hoja de Trabajo para listado'!$AB$155:$BA$1048576,MATCH($A761,'Hoja de Trabajo para listado'!$AB$155:$AB$1048576,0),MATCH((CUADRO!G$5&amp;$E761),'Hoja de Trabajo para listado'!$AB$151:$BA$151,0)),0)+IFERROR(INDEX('Hoja de Trabajo para listado'!$BC$155:$CB$1048576,MATCH($A761,'Hoja de Trabajo para listado'!$BC$155:$BC$1048576,0),MATCH((CUADRO!G$5&amp;$E761),'Hoja de Trabajo para listado'!$BC$151:$CB$151,0)),0)+IFERROR(INDEX('Hoja de Trabajo para listado'!$DE$153:$DG$274,MATCH($A761,'Hoja de Trabajo para listado'!$DE$153:$DE$1048576,0),MATCH((CUADRO!G$5&amp;$E761),'Hoja de Trabajo para listado'!$DE$151:$DG$151,0)),0)+IFERROR(INDEX('Hoja de Trabajo para listado'!$CD$155:$DC$1048576,MATCH($A761,'Hoja de Trabajo para listado'!$CD$155:$CD$1048576,0),MATCH((CUADRO!G$5&amp;$E761),'Hoja de Trabajo para listado'!$CD$151:$DC$151,0)),0)</f>
        <v>0</v>
      </c>
      <c r="H761" s="243">
        <f ca="1">+IFERROR(INDEX('Hoja de Trabajo para listado'!$A$155:$Z$1048576,MATCH($A761,'Hoja de Trabajo para listado'!$A$155:$A$1048576,0),MATCH((CUADRO!H$5&amp;$E761),'Hoja de Trabajo para listado'!$A$151:$Z$151,0)),0)+IFERROR(INDEX('Hoja de Trabajo para listado'!$AB$155:$BA$1048576,MATCH($A761,'Hoja de Trabajo para listado'!$AB$155:$AB$1048576,0),MATCH((CUADRO!H$5&amp;$E761),'Hoja de Trabajo para listado'!$AB$151:$BA$151,0)),0)+IFERROR(INDEX('Hoja de Trabajo para listado'!$BC$155:$CB$1048576,MATCH($A761,'Hoja de Trabajo para listado'!$BC$155:$BC$1048576,0),MATCH((CUADRO!H$5&amp;$E761),'Hoja de Trabajo para listado'!$BC$151:$CB$151,0)),0)+IFERROR(INDEX('Hoja de Trabajo para listado'!$DE$153:$DG$274,MATCH($A761,'Hoja de Trabajo para listado'!$DE$153:$DE$1048576,0),MATCH((CUADRO!H$5&amp;$E761),'Hoja de Trabajo para listado'!$DE$151:$DG$151,0)),0)+IFERROR(INDEX('Hoja de Trabajo para listado'!$CD$155:$DC$1048576,MATCH($A761,'Hoja de Trabajo para listado'!$CD$155:$CD$1048576,0),MATCH((CUADRO!H$5&amp;$E761),'Hoja de Trabajo para listado'!$CD$151:$DC$151,0)),0)</f>
        <v>0</v>
      </c>
      <c r="I761" s="243">
        <f ca="1">+IFERROR(INDEX('Hoja de Trabajo para listado'!$A$155:$Z$1048576,MATCH($A761,'Hoja de Trabajo para listado'!$A$155:$A$1048576,0),MATCH((CUADRO!I$5&amp;$E761),'Hoja de Trabajo para listado'!$A$151:$Z$151,0)),0)+IFERROR(INDEX('Hoja de Trabajo para listado'!$AB$155:$BA$1048576,MATCH($A761,'Hoja de Trabajo para listado'!$AB$155:$AB$1048576,0),MATCH((CUADRO!I$5&amp;$E761),'Hoja de Trabajo para listado'!$AB$151:$BA$151,0)),0)+IFERROR(INDEX('Hoja de Trabajo para listado'!$BC$155:$CB$1048576,MATCH($A761,'Hoja de Trabajo para listado'!$BC$155:$BC$1048576,0),MATCH((CUADRO!I$5&amp;$E761),'Hoja de Trabajo para listado'!$BC$151:$CB$151,0)),0)+IFERROR(INDEX('Hoja de Trabajo para listado'!$DE$153:$DG$274,MATCH($A761,'Hoja de Trabajo para listado'!$DE$153:$DE$1048576,0),MATCH((CUADRO!I$5&amp;$E761),'Hoja de Trabajo para listado'!$DE$151:$DG$151,0)),0)+IFERROR(INDEX('Hoja de Trabajo para listado'!$CD$155:$DC$1048576,MATCH($A761,'Hoja de Trabajo para listado'!$CD$155:$CD$1048576,0),MATCH((CUADRO!I$5&amp;$E761),'Hoja de Trabajo para listado'!$CD$151:$DC$151,0)),0)</f>
        <v>0</v>
      </c>
      <c r="J761" s="243">
        <f ca="1">+IFERROR(INDEX('Hoja de Trabajo para listado'!$A$155:$Z$1048576,MATCH($A761,'Hoja de Trabajo para listado'!$A$155:$A$1048576,0),MATCH((CUADRO!J$5&amp;$E761),'Hoja de Trabajo para listado'!$A$151:$Z$151,0)),0)+IFERROR(INDEX('Hoja de Trabajo para listado'!$AB$155:$BA$1048576,MATCH($A761,'Hoja de Trabajo para listado'!$AB$155:$AB$1048576,0),MATCH((CUADRO!J$5&amp;$E761),'Hoja de Trabajo para listado'!$AB$151:$BA$151,0)),0)+IFERROR(INDEX('Hoja de Trabajo para listado'!$BC$155:$CB$1048576,MATCH($A761,'Hoja de Trabajo para listado'!$BC$155:$BC$1048576,0),MATCH((CUADRO!J$5&amp;$E761),'Hoja de Trabajo para listado'!$BC$151:$CB$151,0)),0)+IFERROR(INDEX('Hoja de Trabajo para listado'!$DE$153:$DG$274,MATCH($A761,'Hoja de Trabajo para listado'!$DE$153:$DE$1048576,0),MATCH((CUADRO!J$5&amp;$E761),'Hoja de Trabajo para listado'!$DE$151:$DG$151,0)),0)+IFERROR(INDEX('Hoja de Trabajo para listado'!$CD$155:$DC$1048576,MATCH($A761,'Hoja de Trabajo para listado'!$CD$155:$CD$1048576,0),MATCH((CUADRO!J$5&amp;$E761),'Hoja de Trabajo para listado'!$CD$151:$DC$151,0)),0)</f>
        <v>0</v>
      </c>
      <c r="K761" s="243">
        <f ca="1">+IFERROR(INDEX('Hoja de Trabajo para listado'!$A$155:$Z$1048576,MATCH($A761,'Hoja de Trabajo para listado'!$A$155:$A$1048576,0),MATCH((CUADRO!K$5&amp;$E761),'Hoja de Trabajo para listado'!$A$151:$Z$151,0)),0)+IFERROR(INDEX('Hoja de Trabajo para listado'!$AB$155:$BA$1048576,MATCH($A761,'Hoja de Trabajo para listado'!$AB$155:$AB$1048576,0),MATCH((CUADRO!K$5&amp;$E761),'Hoja de Trabajo para listado'!$AB$151:$BA$151,0)),0)+IFERROR(INDEX('Hoja de Trabajo para listado'!$BC$155:$CB$1048576,MATCH($A761,'Hoja de Trabajo para listado'!$BC$155:$BC$1048576,0),MATCH((CUADRO!K$5&amp;$E761),'Hoja de Trabajo para listado'!$BC$151:$CB$151,0)),0)+IFERROR(INDEX('Hoja de Trabajo para listado'!$DE$153:$DG$274,MATCH($A761,'Hoja de Trabajo para listado'!$DE$153:$DE$1048576,0),MATCH((CUADRO!K$5&amp;$E761),'Hoja de Trabajo para listado'!$DE$151:$DG$151,0)),0)+IFERROR(INDEX('Hoja de Trabajo para listado'!$CD$155:$DC$1048576,MATCH($A761,'Hoja de Trabajo para listado'!$CD$155:$CD$1048576,0),MATCH((CUADRO!K$5&amp;$E761),'Hoja de Trabajo para listado'!$CD$151:$DC$151,0)),0)</f>
        <v>0</v>
      </c>
      <c r="L761" s="243">
        <f ca="1">+IFERROR(INDEX('Hoja de Trabajo para listado'!$A$155:$Z$1048576,MATCH($A761,'Hoja de Trabajo para listado'!$A$155:$A$1048576,0),MATCH((CUADRO!L$5&amp;$E761),'Hoja de Trabajo para listado'!$A$151:$Z$151,0)),0)+IFERROR(INDEX('Hoja de Trabajo para listado'!$AB$155:$BA$1048576,MATCH($A761,'Hoja de Trabajo para listado'!$AB$155:$AB$1048576,0),MATCH((CUADRO!L$5&amp;$E761),'Hoja de Trabajo para listado'!$AB$151:$BA$151,0)),0)+IFERROR(INDEX('Hoja de Trabajo para listado'!$BC$155:$CB$1048576,MATCH($A761,'Hoja de Trabajo para listado'!$BC$155:$BC$1048576,0),MATCH((CUADRO!L$5&amp;$E761),'Hoja de Trabajo para listado'!$BC$151:$CB$151,0)),0)+IFERROR(INDEX('Hoja de Trabajo para listado'!$DE$153:$DG$274,MATCH($A761,'Hoja de Trabajo para listado'!$DE$153:$DE$1048576,0),MATCH((CUADRO!L$5&amp;$E761),'Hoja de Trabajo para listado'!$DE$151:$DG$151,0)),0)+IFERROR(INDEX('Hoja de Trabajo para listado'!$CD$155:$DC$1048576,MATCH($A761,'Hoja de Trabajo para listado'!$CD$155:$CD$1048576,0),MATCH((CUADRO!L$5&amp;$E761),'Hoja de Trabajo para listado'!$CD$151:$DC$151,0)),0)</f>
        <v>0</v>
      </c>
      <c r="M761" s="243">
        <f ca="1">+IFERROR(INDEX('Hoja de Trabajo para listado'!$A$155:$Z$1048576,MATCH($A761,'Hoja de Trabajo para listado'!$A$155:$A$1048576,0),MATCH((CUADRO!M$5&amp;$E761),'Hoja de Trabajo para listado'!$A$151:$Z$151,0)),0)+IFERROR(INDEX('Hoja de Trabajo para listado'!$AB$155:$BA$1048576,MATCH($A761,'Hoja de Trabajo para listado'!$AB$155:$AB$1048576,0),MATCH((CUADRO!M$5&amp;$E761),'Hoja de Trabajo para listado'!$AB$151:$BA$151,0)),0)+IFERROR(INDEX('Hoja de Trabajo para listado'!$BC$155:$CB$1048576,MATCH($A761,'Hoja de Trabajo para listado'!$BC$155:$BC$1048576,0),MATCH((CUADRO!M$5&amp;$E761),'Hoja de Trabajo para listado'!$BC$151:$CB$151,0)),0)+IFERROR(INDEX('Hoja de Trabajo para listado'!$DE$153:$DG$274,MATCH($A761,'Hoja de Trabajo para listado'!$DE$153:$DE$1048576,0),MATCH((CUADRO!M$5&amp;$E761),'Hoja de Trabajo para listado'!$DE$151:$DG$151,0)),0)+IFERROR(INDEX('Hoja de Trabajo para listado'!$CD$155:$DC$1048576,MATCH($A761,'Hoja de Trabajo para listado'!$CD$155:$CD$1048576,0),MATCH((CUADRO!M$5&amp;$E761),'Hoja de Trabajo para listado'!$CD$151:$DC$151,0)),0)</f>
        <v>0</v>
      </c>
      <c r="N761" s="243">
        <f ca="1">+IFERROR(INDEX('Hoja de Trabajo para listado'!$A$155:$Z$1048576,MATCH($A761,'Hoja de Trabajo para listado'!$A$155:$A$1048576,0),MATCH((CUADRO!N$5&amp;$E761),'Hoja de Trabajo para listado'!$A$151:$Z$151,0)),0)+IFERROR(INDEX('Hoja de Trabajo para listado'!$AB$155:$BA$1048576,MATCH($A761,'Hoja de Trabajo para listado'!$AB$155:$AB$1048576,0),MATCH((CUADRO!N$5&amp;$E761),'Hoja de Trabajo para listado'!$AB$151:$BA$151,0)),0)+IFERROR(INDEX('Hoja de Trabajo para listado'!$BC$155:$CB$1048576,MATCH($A761,'Hoja de Trabajo para listado'!$BC$155:$BC$1048576,0),MATCH((CUADRO!N$5&amp;$E761),'Hoja de Trabajo para listado'!$BC$151:$CB$151,0)),0)+IFERROR(INDEX('Hoja de Trabajo para listado'!$DE$153:$DG$274,MATCH($A761,'Hoja de Trabajo para listado'!$DE$153:$DE$1048576,0),MATCH((CUADRO!N$5&amp;$E761),'Hoja de Trabajo para listado'!$DE$151:$DG$151,0)),0)+IFERROR(INDEX('Hoja de Trabajo para listado'!$CD$155:$DC$1048576,MATCH($A761,'Hoja de Trabajo para listado'!$CD$155:$CD$1048576,0),MATCH((CUADRO!N$5&amp;$E761),'Hoja de Trabajo para listado'!$CD$151:$DC$151,0)),0)</f>
        <v>0</v>
      </c>
      <c r="O761" s="243">
        <f ca="1">+IFERROR(INDEX('Hoja de Trabajo para listado'!$A$155:$Z$1048576,MATCH($A761,'Hoja de Trabajo para listado'!$A$155:$A$1048576,0),MATCH((CUADRO!O$5&amp;$E761),'Hoja de Trabajo para listado'!$A$151:$Z$151,0)),0)+IFERROR(INDEX('Hoja de Trabajo para listado'!$AB$155:$BA$1048576,MATCH($A761,'Hoja de Trabajo para listado'!$AB$155:$AB$1048576,0),MATCH((CUADRO!O$5&amp;$E761),'Hoja de Trabajo para listado'!$AB$151:$BA$151,0)),0)+IFERROR(INDEX('Hoja de Trabajo para listado'!$BC$155:$CB$1048576,MATCH($A761,'Hoja de Trabajo para listado'!$BC$155:$BC$1048576,0),MATCH((CUADRO!O$5&amp;$E761),'Hoja de Trabajo para listado'!$BC$151:$CB$151,0)),0)+IFERROR(INDEX('Hoja de Trabajo para listado'!$DE$153:$DG$274,MATCH($A761,'Hoja de Trabajo para listado'!$DE$153:$DE$1048576,0),MATCH((CUADRO!O$5&amp;$E761),'Hoja de Trabajo para listado'!$DE$151:$DG$151,0)),0)+IFERROR(INDEX('Hoja de Trabajo para listado'!$CD$155:$DC$1048576,MATCH($A761,'Hoja de Trabajo para listado'!$CD$155:$CD$1048576,0),MATCH((CUADRO!O$5&amp;$E761),'Hoja de Trabajo para listado'!$CD$151:$DC$151,0)),0)</f>
        <v>0</v>
      </c>
      <c r="P761" s="243">
        <f ca="1">+IFERROR(INDEX('Hoja de Trabajo para listado'!$A$155:$Z$1048576,MATCH($A761,'Hoja de Trabajo para listado'!$A$155:$A$1048576,0),MATCH((CUADRO!P$5&amp;$E761),'Hoja de Trabajo para listado'!$A$151:$Z$151,0)),0)+IFERROR(INDEX('Hoja de Trabajo para listado'!$AB$155:$BA$1048576,MATCH($A761,'Hoja de Trabajo para listado'!$AB$155:$AB$1048576,0),MATCH((CUADRO!P$5&amp;$E761),'Hoja de Trabajo para listado'!$AB$151:$BA$151,0)),0)+IFERROR(INDEX('Hoja de Trabajo para listado'!$BC$155:$CB$1048576,MATCH($A761,'Hoja de Trabajo para listado'!$BC$155:$BC$1048576,0),MATCH((CUADRO!P$5&amp;$E761),'Hoja de Trabajo para listado'!$BC$151:$CB$151,0)),0)+IFERROR(INDEX('Hoja de Trabajo para listado'!$DE$153:$DG$274,MATCH($A761,'Hoja de Trabajo para listado'!$DE$153:$DE$1048576,0),MATCH((CUADRO!P$5&amp;$E761),'Hoja de Trabajo para listado'!$DE$151:$DG$151,0)),0)+IFERROR(INDEX('Hoja de Trabajo para listado'!$CD$155:$DC$1048576,MATCH($A761,'Hoja de Trabajo para listado'!$CD$155:$CD$1048576,0),MATCH((CUADRO!P$5&amp;$E761),'Hoja de Trabajo para listado'!$CD$151:$DC$151,0)),0)</f>
        <v>0</v>
      </c>
      <c r="Q761" s="243">
        <f ca="1">+IFERROR(INDEX('Hoja de Trabajo para listado'!$A$155:$Z$1048576,MATCH($A761,'Hoja de Trabajo para listado'!$A$155:$A$1048576,0),MATCH((CUADRO!Q$5&amp;$E761),'Hoja de Trabajo para listado'!$A$151:$Z$151,0)),0)+IFERROR(INDEX('Hoja de Trabajo para listado'!$AB$155:$BA$1048576,MATCH($A761,'Hoja de Trabajo para listado'!$AB$155:$AB$1048576,0),MATCH((CUADRO!Q$5&amp;$E761),'Hoja de Trabajo para listado'!$AB$151:$BA$151,0)),0)+IFERROR(INDEX('Hoja de Trabajo para listado'!$BC$155:$CB$1048576,MATCH($A761,'Hoja de Trabajo para listado'!$BC$155:$BC$1048576,0),MATCH((CUADRO!Q$5&amp;$E761),'Hoja de Trabajo para listado'!$BC$151:$CB$151,0)),0)+IFERROR(INDEX('Hoja de Trabajo para listado'!$DE$153:$DG$274,MATCH($A761,'Hoja de Trabajo para listado'!$DE$153:$DE$1048576,0),MATCH((CUADRO!Q$5&amp;$E761),'Hoja de Trabajo para listado'!$DE$151:$DG$151,0)),0)+IFERROR(INDEX('Hoja de Trabajo para listado'!$CD$155:$DC$1048576,MATCH($A761,'Hoja de Trabajo para listado'!$CD$155:$CD$1048576,0),MATCH((CUADRO!Q$5&amp;$E761),'Hoja de Trabajo para listado'!$CD$151:$DC$151,0)),0)</f>
        <v>0</v>
      </c>
      <c r="R761" s="243">
        <f t="shared" ca="1" si="25"/>
        <v>0</v>
      </c>
      <c r="S761" s="249">
        <f ca="1">+R760+R761</f>
        <v>0</v>
      </c>
      <c r="T761" s="243">
        <f ca="1">+S761</f>
        <v>0</v>
      </c>
      <c r="U761" s="242">
        <f t="shared" si="26"/>
        <v>2</v>
      </c>
      <c r="V761" s="333" t="str">
        <f>+VLOOKUP(A761,bd_lista!$A$3:$E$590,5,FALSE)</f>
        <v>Gobiernos Autonomos Municipales</v>
      </c>
      <c r="W761" s="392"/>
      <c r="X761" s="242">
        <f>+VLOOKUP(A761,[4]Sheet1!$A$13:$D$744,4,FALSE)</f>
        <v>0</v>
      </c>
      <c r="Y761" s="242" t="e">
        <f>+VLOOKUP(X761,bd_lista!$A$3:$C$590,3,FALSE)</f>
        <v>#N/A</v>
      </c>
      <c r="Z761" s="292"/>
      <c r="AA761" s="293"/>
    </row>
    <row r="762" spans="1:27" customFormat="1" ht="15" hidden="1" customHeight="1">
      <c r="A762" s="32">
        <v>1347</v>
      </c>
      <c r="B762" s="387">
        <f>+A762</f>
        <v>1347</v>
      </c>
      <c r="C762" s="247" t="str">
        <f>+VLOOKUP(A762,bd_lista!$A$3:$C$590,3,FALSE)</f>
        <v>Gobierno Autónomo Municipal de Shinahota</v>
      </c>
      <c r="D762" s="389" t="str">
        <f>+C762</f>
        <v>Gobierno Autónomo Municipal de Shinahota</v>
      </c>
      <c r="E762" s="242" t="s">
        <v>1304</v>
      </c>
      <c r="F762" s="243">
        <f ca="1">+IFERROR(INDEX('Hoja de Trabajo para listado'!$A$155:$Z$1048576,MATCH($A762,'Hoja de Trabajo para listado'!$A$155:$A$1048576,0),MATCH((CUADRO!F$5&amp;$E762),'Hoja de Trabajo para listado'!$A$151:$Z$151,0)),0)+IFERROR(INDEX('Hoja de Trabajo para listado'!$AB$155:$BA$1048576,MATCH($A762,'Hoja de Trabajo para listado'!$AB$155:$AB$1048576,0),MATCH((CUADRO!F$5&amp;$E762),'Hoja de Trabajo para listado'!$AB$151:$BA$151,0)),0)+IFERROR(INDEX('Hoja de Trabajo para listado'!$BC$155:$CB$1048576,MATCH($A762,'Hoja de Trabajo para listado'!$BC$155:$BC$1048576,0),MATCH((CUADRO!F$5&amp;$E762),'Hoja de Trabajo para listado'!$BC$151:$CB$151,0)),0)+IFERROR(INDEX('Hoja de Trabajo para listado'!$DE$153:$DG$274,MATCH($A762,'Hoja de Trabajo para listado'!$DE$153:$DE$1048576,0),MATCH((CUADRO!F$5&amp;$E762),'Hoja de Trabajo para listado'!$DE$151:$DG$151,0)),0)+IFERROR(INDEX('Hoja de Trabajo para listado'!$CD$155:$DC$1048576,MATCH($A762,'Hoja de Trabajo para listado'!$CD$155:$CD$1048576,0),MATCH((CUADRO!F$5&amp;$E762),'Hoja de Trabajo para listado'!$CD$151:$DC$151,0)),0)</f>
        <v>0</v>
      </c>
      <c r="G762" s="243">
        <f ca="1">+IFERROR(INDEX('Hoja de Trabajo para listado'!$A$155:$Z$1048576,MATCH($A762,'Hoja de Trabajo para listado'!$A$155:$A$1048576,0),MATCH((CUADRO!G$5&amp;$E762),'Hoja de Trabajo para listado'!$A$151:$Z$151,0)),0)+IFERROR(INDEX('Hoja de Trabajo para listado'!$AB$155:$BA$1048576,MATCH($A762,'Hoja de Trabajo para listado'!$AB$155:$AB$1048576,0),MATCH((CUADRO!G$5&amp;$E762),'Hoja de Trabajo para listado'!$AB$151:$BA$151,0)),0)+IFERROR(INDEX('Hoja de Trabajo para listado'!$BC$155:$CB$1048576,MATCH($A762,'Hoja de Trabajo para listado'!$BC$155:$BC$1048576,0),MATCH((CUADRO!G$5&amp;$E762),'Hoja de Trabajo para listado'!$BC$151:$CB$151,0)),0)+IFERROR(INDEX('Hoja de Trabajo para listado'!$DE$153:$DG$274,MATCH($A762,'Hoja de Trabajo para listado'!$DE$153:$DE$1048576,0),MATCH((CUADRO!G$5&amp;$E762),'Hoja de Trabajo para listado'!$DE$151:$DG$151,0)),0)+IFERROR(INDEX('Hoja de Trabajo para listado'!$CD$155:$DC$1048576,MATCH($A762,'Hoja de Trabajo para listado'!$CD$155:$CD$1048576,0),MATCH((CUADRO!G$5&amp;$E762),'Hoja de Trabajo para listado'!$CD$151:$DC$151,0)),0)</f>
        <v>0</v>
      </c>
      <c r="H762" s="243">
        <f ca="1">+IFERROR(INDEX('Hoja de Trabajo para listado'!$A$155:$Z$1048576,MATCH($A762,'Hoja de Trabajo para listado'!$A$155:$A$1048576,0),MATCH((CUADRO!H$5&amp;$E762),'Hoja de Trabajo para listado'!$A$151:$Z$151,0)),0)+IFERROR(INDEX('Hoja de Trabajo para listado'!$AB$155:$BA$1048576,MATCH($A762,'Hoja de Trabajo para listado'!$AB$155:$AB$1048576,0),MATCH((CUADRO!H$5&amp;$E762),'Hoja de Trabajo para listado'!$AB$151:$BA$151,0)),0)+IFERROR(INDEX('Hoja de Trabajo para listado'!$BC$155:$CB$1048576,MATCH($A762,'Hoja de Trabajo para listado'!$BC$155:$BC$1048576,0),MATCH((CUADRO!H$5&amp;$E762),'Hoja de Trabajo para listado'!$BC$151:$CB$151,0)),0)+IFERROR(INDEX('Hoja de Trabajo para listado'!$DE$153:$DG$274,MATCH($A762,'Hoja de Trabajo para listado'!$DE$153:$DE$1048576,0),MATCH((CUADRO!H$5&amp;$E762),'Hoja de Trabajo para listado'!$DE$151:$DG$151,0)),0)+IFERROR(INDEX('Hoja de Trabajo para listado'!$CD$155:$DC$1048576,MATCH($A762,'Hoja de Trabajo para listado'!$CD$155:$CD$1048576,0),MATCH((CUADRO!H$5&amp;$E762),'Hoja de Trabajo para listado'!$CD$151:$DC$151,0)),0)</f>
        <v>0</v>
      </c>
      <c r="I762" s="243">
        <f ca="1">+IFERROR(INDEX('Hoja de Trabajo para listado'!$A$155:$Z$1048576,MATCH($A762,'Hoja de Trabajo para listado'!$A$155:$A$1048576,0),MATCH((CUADRO!I$5&amp;$E762),'Hoja de Trabajo para listado'!$A$151:$Z$151,0)),0)+IFERROR(INDEX('Hoja de Trabajo para listado'!$AB$155:$BA$1048576,MATCH($A762,'Hoja de Trabajo para listado'!$AB$155:$AB$1048576,0),MATCH((CUADRO!I$5&amp;$E762),'Hoja de Trabajo para listado'!$AB$151:$BA$151,0)),0)+IFERROR(INDEX('Hoja de Trabajo para listado'!$BC$155:$CB$1048576,MATCH($A762,'Hoja de Trabajo para listado'!$BC$155:$BC$1048576,0),MATCH((CUADRO!I$5&amp;$E762),'Hoja de Trabajo para listado'!$BC$151:$CB$151,0)),0)+IFERROR(INDEX('Hoja de Trabajo para listado'!$DE$153:$DG$274,MATCH($A762,'Hoja de Trabajo para listado'!$DE$153:$DE$1048576,0),MATCH((CUADRO!I$5&amp;$E762),'Hoja de Trabajo para listado'!$DE$151:$DG$151,0)),0)+IFERROR(INDEX('Hoja de Trabajo para listado'!$CD$155:$DC$1048576,MATCH($A762,'Hoja de Trabajo para listado'!$CD$155:$CD$1048576,0),MATCH((CUADRO!I$5&amp;$E762),'Hoja de Trabajo para listado'!$CD$151:$DC$151,0)),0)</f>
        <v>0</v>
      </c>
      <c r="J762" s="243">
        <f ca="1">+IFERROR(INDEX('Hoja de Trabajo para listado'!$A$155:$Z$1048576,MATCH($A762,'Hoja de Trabajo para listado'!$A$155:$A$1048576,0),MATCH((CUADRO!J$5&amp;$E762),'Hoja de Trabajo para listado'!$A$151:$Z$151,0)),0)+IFERROR(INDEX('Hoja de Trabajo para listado'!$AB$155:$BA$1048576,MATCH($A762,'Hoja de Trabajo para listado'!$AB$155:$AB$1048576,0),MATCH((CUADRO!J$5&amp;$E762),'Hoja de Trabajo para listado'!$AB$151:$BA$151,0)),0)+IFERROR(INDEX('Hoja de Trabajo para listado'!$BC$155:$CB$1048576,MATCH($A762,'Hoja de Trabajo para listado'!$BC$155:$BC$1048576,0),MATCH((CUADRO!J$5&amp;$E762),'Hoja de Trabajo para listado'!$BC$151:$CB$151,0)),0)+IFERROR(INDEX('Hoja de Trabajo para listado'!$DE$153:$DG$274,MATCH($A762,'Hoja de Trabajo para listado'!$DE$153:$DE$1048576,0),MATCH((CUADRO!J$5&amp;$E762),'Hoja de Trabajo para listado'!$DE$151:$DG$151,0)),0)+IFERROR(INDEX('Hoja de Trabajo para listado'!$CD$155:$DC$1048576,MATCH($A762,'Hoja de Trabajo para listado'!$CD$155:$CD$1048576,0),MATCH((CUADRO!J$5&amp;$E762),'Hoja de Trabajo para listado'!$CD$151:$DC$151,0)),0)</f>
        <v>0</v>
      </c>
      <c r="K762" s="243">
        <f ca="1">+IFERROR(INDEX('Hoja de Trabajo para listado'!$A$155:$Z$1048576,MATCH($A762,'Hoja de Trabajo para listado'!$A$155:$A$1048576,0),MATCH((CUADRO!K$5&amp;$E762),'Hoja de Trabajo para listado'!$A$151:$Z$151,0)),0)+IFERROR(INDEX('Hoja de Trabajo para listado'!$AB$155:$BA$1048576,MATCH($A762,'Hoja de Trabajo para listado'!$AB$155:$AB$1048576,0),MATCH((CUADRO!K$5&amp;$E762),'Hoja de Trabajo para listado'!$AB$151:$BA$151,0)),0)+IFERROR(INDEX('Hoja de Trabajo para listado'!$BC$155:$CB$1048576,MATCH($A762,'Hoja de Trabajo para listado'!$BC$155:$BC$1048576,0),MATCH((CUADRO!K$5&amp;$E762),'Hoja de Trabajo para listado'!$BC$151:$CB$151,0)),0)+IFERROR(INDEX('Hoja de Trabajo para listado'!$DE$153:$DG$274,MATCH($A762,'Hoja de Trabajo para listado'!$DE$153:$DE$1048576,0),MATCH((CUADRO!K$5&amp;$E762),'Hoja de Trabajo para listado'!$DE$151:$DG$151,0)),0)+IFERROR(INDEX('Hoja de Trabajo para listado'!$CD$155:$DC$1048576,MATCH($A762,'Hoja de Trabajo para listado'!$CD$155:$CD$1048576,0),MATCH((CUADRO!K$5&amp;$E762),'Hoja de Trabajo para listado'!$CD$151:$DC$151,0)),0)</f>
        <v>0</v>
      </c>
      <c r="L762" s="243">
        <f ca="1">+IFERROR(INDEX('Hoja de Trabajo para listado'!$A$155:$Z$1048576,MATCH($A762,'Hoja de Trabajo para listado'!$A$155:$A$1048576,0),MATCH((CUADRO!L$5&amp;$E762),'Hoja de Trabajo para listado'!$A$151:$Z$151,0)),0)+IFERROR(INDEX('Hoja de Trabajo para listado'!$AB$155:$BA$1048576,MATCH($A762,'Hoja de Trabajo para listado'!$AB$155:$AB$1048576,0),MATCH((CUADRO!L$5&amp;$E762),'Hoja de Trabajo para listado'!$AB$151:$BA$151,0)),0)+IFERROR(INDEX('Hoja de Trabajo para listado'!$BC$155:$CB$1048576,MATCH($A762,'Hoja de Trabajo para listado'!$BC$155:$BC$1048576,0),MATCH((CUADRO!L$5&amp;$E762),'Hoja de Trabajo para listado'!$BC$151:$CB$151,0)),0)+IFERROR(INDEX('Hoja de Trabajo para listado'!$DE$153:$DG$274,MATCH($A762,'Hoja de Trabajo para listado'!$DE$153:$DE$1048576,0),MATCH((CUADRO!L$5&amp;$E762),'Hoja de Trabajo para listado'!$DE$151:$DG$151,0)),0)+IFERROR(INDEX('Hoja de Trabajo para listado'!$CD$155:$DC$1048576,MATCH($A762,'Hoja de Trabajo para listado'!$CD$155:$CD$1048576,0),MATCH((CUADRO!L$5&amp;$E762),'Hoja de Trabajo para listado'!$CD$151:$DC$151,0)),0)</f>
        <v>0</v>
      </c>
      <c r="M762" s="243">
        <f ca="1">+IFERROR(INDEX('Hoja de Trabajo para listado'!$A$155:$Z$1048576,MATCH($A762,'Hoja de Trabajo para listado'!$A$155:$A$1048576,0),MATCH((CUADRO!M$5&amp;$E762),'Hoja de Trabajo para listado'!$A$151:$Z$151,0)),0)+IFERROR(INDEX('Hoja de Trabajo para listado'!$AB$155:$BA$1048576,MATCH($A762,'Hoja de Trabajo para listado'!$AB$155:$AB$1048576,0),MATCH((CUADRO!M$5&amp;$E762),'Hoja de Trabajo para listado'!$AB$151:$BA$151,0)),0)+IFERROR(INDEX('Hoja de Trabajo para listado'!$BC$155:$CB$1048576,MATCH($A762,'Hoja de Trabajo para listado'!$BC$155:$BC$1048576,0),MATCH((CUADRO!M$5&amp;$E762),'Hoja de Trabajo para listado'!$BC$151:$CB$151,0)),0)+IFERROR(INDEX('Hoja de Trabajo para listado'!$DE$153:$DG$274,MATCH($A762,'Hoja de Trabajo para listado'!$DE$153:$DE$1048576,0),MATCH((CUADRO!M$5&amp;$E762),'Hoja de Trabajo para listado'!$DE$151:$DG$151,0)),0)+IFERROR(INDEX('Hoja de Trabajo para listado'!$CD$155:$DC$1048576,MATCH($A762,'Hoja de Trabajo para listado'!$CD$155:$CD$1048576,0),MATCH((CUADRO!M$5&amp;$E762),'Hoja de Trabajo para listado'!$CD$151:$DC$151,0)),0)</f>
        <v>0</v>
      </c>
      <c r="N762" s="243">
        <f ca="1">+IFERROR(INDEX('Hoja de Trabajo para listado'!$A$155:$Z$1048576,MATCH($A762,'Hoja de Trabajo para listado'!$A$155:$A$1048576,0),MATCH((CUADRO!N$5&amp;$E762),'Hoja de Trabajo para listado'!$A$151:$Z$151,0)),0)+IFERROR(INDEX('Hoja de Trabajo para listado'!$AB$155:$BA$1048576,MATCH($A762,'Hoja de Trabajo para listado'!$AB$155:$AB$1048576,0),MATCH((CUADRO!N$5&amp;$E762),'Hoja de Trabajo para listado'!$AB$151:$BA$151,0)),0)+IFERROR(INDEX('Hoja de Trabajo para listado'!$BC$155:$CB$1048576,MATCH($A762,'Hoja de Trabajo para listado'!$BC$155:$BC$1048576,0),MATCH((CUADRO!N$5&amp;$E762),'Hoja de Trabajo para listado'!$BC$151:$CB$151,0)),0)+IFERROR(INDEX('Hoja de Trabajo para listado'!$DE$153:$DG$274,MATCH($A762,'Hoja de Trabajo para listado'!$DE$153:$DE$1048576,0),MATCH((CUADRO!N$5&amp;$E762),'Hoja de Trabajo para listado'!$DE$151:$DG$151,0)),0)+IFERROR(INDEX('Hoja de Trabajo para listado'!$CD$155:$DC$1048576,MATCH($A762,'Hoja de Trabajo para listado'!$CD$155:$CD$1048576,0),MATCH((CUADRO!N$5&amp;$E762),'Hoja de Trabajo para listado'!$CD$151:$DC$151,0)),0)</f>
        <v>0</v>
      </c>
      <c r="O762" s="243">
        <f ca="1">+IFERROR(INDEX('Hoja de Trabajo para listado'!$A$155:$Z$1048576,MATCH($A762,'Hoja de Trabajo para listado'!$A$155:$A$1048576,0),MATCH((CUADRO!O$5&amp;$E762),'Hoja de Trabajo para listado'!$A$151:$Z$151,0)),0)+IFERROR(INDEX('Hoja de Trabajo para listado'!$AB$155:$BA$1048576,MATCH($A762,'Hoja de Trabajo para listado'!$AB$155:$AB$1048576,0),MATCH((CUADRO!O$5&amp;$E762),'Hoja de Trabajo para listado'!$AB$151:$BA$151,0)),0)+IFERROR(INDEX('Hoja de Trabajo para listado'!$BC$155:$CB$1048576,MATCH($A762,'Hoja de Trabajo para listado'!$BC$155:$BC$1048576,0),MATCH((CUADRO!O$5&amp;$E762),'Hoja de Trabajo para listado'!$BC$151:$CB$151,0)),0)+IFERROR(INDEX('Hoja de Trabajo para listado'!$DE$153:$DG$274,MATCH($A762,'Hoja de Trabajo para listado'!$DE$153:$DE$1048576,0),MATCH((CUADRO!O$5&amp;$E762),'Hoja de Trabajo para listado'!$DE$151:$DG$151,0)),0)+IFERROR(INDEX('Hoja de Trabajo para listado'!$CD$155:$DC$1048576,MATCH($A762,'Hoja de Trabajo para listado'!$CD$155:$CD$1048576,0),MATCH((CUADRO!O$5&amp;$E762),'Hoja de Trabajo para listado'!$CD$151:$DC$151,0)),0)</f>
        <v>0</v>
      </c>
      <c r="P762" s="243">
        <f ca="1">+IFERROR(INDEX('Hoja de Trabajo para listado'!$A$155:$Z$1048576,MATCH($A762,'Hoja de Trabajo para listado'!$A$155:$A$1048576,0),MATCH((CUADRO!P$5&amp;$E762),'Hoja de Trabajo para listado'!$A$151:$Z$151,0)),0)+IFERROR(INDEX('Hoja de Trabajo para listado'!$AB$155:$BA$1048576,MATCH($A762,'Hoja de Trabajo para listado'!$AB$155:$AB$1048576,0),MATCH((CUADRO!P$5&amp;$E762),'Hoja de Trabajo para listado'!$AB$151:$BA$151,0)),0)+IFERROR(INDEX('Hoja de Trabajo para listado'!$BC$155:$CB$1048576,MATCH($A762,'Hoja de Trabajo para listado'!$BC$155:$BC$1048576,0),MATCH((CUADRO!P$5&amp;$E762),'Hoja de Trabajo para listado'!$BC$151:$CB$151,0)),0)+IFERROR(INDEX('Hoja de Trabajo para listado'!$DE$153:$DG$274,MATCH($A762,'Hoja de Trabajo para listado'!$DE$153:$DE$1048576,0),MATCH((CUADRO!P$5&amp;$E762),'Hoja de Trabajo para listado'!$DE$151:$DG$151,0)),0)+IFERROR(INDEX('Hoja de Trabajo para listado'!$CD$155:$DC$1048576,MATCH($A762,'Hoja de Trabajo para listado'!$CD$155:$CD$1048576,0),MATCH((CUADRO!P$5&amp;$E762),'Hoja de Trabajo para listado'!$CD$151:$DC$151,0)),0)</f>
        <v>0</v>
      </c>
      <c r="Q762" s="243">
        <f ca="1">+IFERROR(INDEX('Hoja de Trabajo para listado'!$A$155:$Z$1048576,MATCH($A762,'Hoja de Trabajo para listado'!$A$155:$A$1048576,0),MATCH((CUADRO!Q$5&amp;$E762),'Hoja de Trabajo para listado'!$A$151:$Z$151,0)),0)+IFERROR(INDEX('Hoja de Trabajo para listado'!$AB$155:$BA$1048576,MATCH($A762,'Hoja de Trabajo para listado'!$AB$155:$AB$1048576,0),MATCH((CUADRO!Q$5&amp;$E762),'Hoja de Trabajo para listado'!$AB$151:$BA$151,0)),0)+IFERROR(INDEX('Hoja de Trabajo para listado'!$BC$155:$CB$1048576,MATCH($A762,'Hoja de Trabajo para listado'!$BC$155:$BC$1048576,0),MATCH((CUADRO!Q$5&amp;$E762),'Hoja de Trabajo para listado'!$BC$151:$CB$151,0)),0)+IFERROR(INDEX('Hoja de Trabajo para listado'!$DE$153:$DG$274,MATCH($A762,'Hoja de Trabajo para listado'!$DE$153:$DE$1048576,0),MATCH((CUADRO!Q$5&amp;$E762),'Hoja de Trabajo para listado'!$DE$151:$DG$151,0)),0)+IFERROR(INDEX('Hoja de Trabajo para listado'!$CD$155:$DC$1048576,MATCH($A762,'Hoja de Trabajo para listado'!$CD$155:$CD$1048576,0),MATCH((CUADRO!Q$5&amp;$E762),'Hoja de Trabajo para listado'!$CD$151:$DC$151,0)),0)</f>
        <v>0</v>
      </c>
      <c r="R762" s="243">
        <f t="shared" ca="1" si="25"/>
        <v>0</v>
      </c>
      <c r="S762" s="249"/>
      <c r="T762" s="243">
        <f ca="1">+T763</f>
        <v>0</v>
      </c>
      <c r="U762" s="242">
        <f t="shared" si="26"/>
        <v>1</v>
      </c>
      <c r="V762" s="333" t="str">
        <f>+VLOOKUP(A762,bd_lista!$A$3:$E$590,5,FALSE)</f>
        <v>Gobiernos Autonomos Municipales</v>
      </c>
      <c r="W762" s="391" t="str">
        <f>+V762</f>
        <v>Gobiernos Autonomos Municipales</v>
      </c>
      <c r="X762" s="242">
        <f>+VLOOKUP(A762,[4]Sheet1!$A$13:$D$744,4,FALSE)</f>
        <v>0</v>
      </c>
      <c r="Y762" s="242" t="e">
        <f>+VLOOKUP(X762,bd_lista!$A$3:$C$590,3,FALSE)</f>
        <v>#N/A</v>
      </c>
      <c r="Z762" s="294">
        <f>+X762</f>
        <v>0</v>
      </c>
      <c r="AA762" s="295" t="e">
        <f>+Y762</f>
        <v>#N/A</v>
      </c>
    </row>
    <row r="763" spans="1:27" customFormat="1" ht="15" hidden="1" customHeight="1">
      <c r="A763" s="32">
        <v>1347</v>
      </c>
      <c r="B763" s="388"/>
      <c r="C763" s="247" t="str">
        <f>+VLOOKUP(A763,bd_lista!$A$3:$C$590,3,FALSE)</f>
        <v>Gobierno Autónomo Municipal de Shinahota</v>
      </c>
      <c r="D763" s="390"/>
      <c r="E763" s="244" t="s">
        <v>1305</v>
      </c>
      <c r="F763" s="243">
        <f ca="1">+IFERROR(INDEX('Hoja de Trabajo para listado'!$A$155:$Z$1048576,MATCH($A763,'Hoja de Trabajo para listado'!$A$155:$A$1048576,0),MATCH((CUADRO!F$5&amp;$E763),'Hoja de Trabajo para listado'!$A$151:$Z$151,0)),0)+IFERROR(INDEX('Hoja de Trabajo para listado'!$AB$155:$BA$1048576,MATCH($A763,'Hoja de Trabajo para listado'!$AB$155:$AB$1048576,0),MATCH((CUADRO!F$5&amp;$E763),'Hoja de Trabajo para listado'!$AB$151:$BA$151,0)),0)+IFERROR(INDEX('Hoja de Trabajo para listado'!$BC$155:$CB$1048576,MATCH($A763,'Hoja de Trabajo para listado'!$BC$155:$BC$1048576,0),MATCH((CUADRO!F$5&amp;$E763),'Hoja de Trabajo para listado'!$BC$151:$CB$151,0)),0)+IFERROR(INDEX('Hoja de Trabajo para listado'!$DE$153:$DG$274,MATCH($A763,'Hoja de Trabajo para listado'!$DE$153:$DE$1048576,0),MATCH((CUADRO!F$5&amp;$E763),'Hoja de Trabajo para listado'!$DE$151:$DG$151,0)),0)+IFERROR(INDEX('Hoja de Trabajo para listado'!$CD$155:$DC$1048576,MATCH($A763,'Hoja de Trabajo para listado'!$CD$155:$CD$1048576,0),MATCH((CUADRO!F$5&amp;$E763),'Hoja de Trabajo para listado'!$CD$151:$DC$151,0)),0)</f>
        <v>0</v>
      </c>
      <c r="G763" s="243">
        <f ca="1">+IFERROR(INDEX('Hoja de Trabajo para listado'!$A$155:$Z$1048576,MATCH($A763,'Hoja de Trabajo para listado'!$A$155:$A$1048576,0),MATCH((CUADRO!G$5&amp;$E763),'Hoja de Trabajo para listado'!$A$151:$Z$151,0)),0)+IFERROR(INDEX('Hoja de Trabajo para listado'!$AB$155:$BA$1048576,MATCH($A763,'Hoja de Trabajo para listado'!$AB$155:$AB$1048576,0),MATCH((CUADRO!G$5&amp;$E763),'Hoja de Trabajo para listado'!$AB$151:$BA$151,0)),0)+IFERROR(INDEX('Hoja de Trabajo para listado'!$BC$155:$CB$1048576,MATCH($A763,'Hoja de Trabajo para listado'!$BC$155:$BC$1048576,0),MATCH((CUADRO!G$5&amp;$E763),'Hoja de Trabajo para listado'!$BC$151:$CB$151,0)),0)+IFERROR(INDEX('Hoja de Trabajo para listado'!$DE$153:$DG$274,MATCH($A763,'Hoja de Trabajo para listado'!$DE$153:$DE$1048576,0),MATCH((CUADRO!G$5&amp;$E763),'Hoja de Trabajo para listado'!$DE$151:$DG$151,0)),0)+IFERROR(INDEX('Hoja de Trabajo para listado'!$CD$155:$DC$1048576,MATCH($A763,'Hoja de Trabajo para listado'!$CD$155:$CD$1048576,0),MATCH((CUADRO!G$5&amp;$E763),'Hoja de Trabajo para listado'!$CD$151:$DC$151,0)),0)</f>
        <v>0</v>
      </c>
      <c r="H763" s="243">
        <f ca="1">+IFERROR(INDEX('Hoja de Trabajo para listado'!$A$155:$Z$1048576,MATCH($A763,'Hoja de Trabajo para listado'!$A$155:$A$1048576,0),MATCH((CUADRO!H$5&amp;$E763),'Hoja de Trabajo para listado'!$A$151:$Z$151,0)),0)+IFERROR(INDEX('Hoja de Trabajo para listado'!$AB$155:$BA$1048576,MATCH($A763,'Hoja de Trabajo para listado'!$AB$155:$AB$1048576,0),MATCH((CUADRO!H$5&amp;$E763),'Hoja de Trabajo para listado'!$AB$151:$BA$151,0)),0)+IFERROR(INDEX('Hoja de Trabajo para listado'!$BC$155:$CB$1048576,MATCH($A763,'Hoja de Trabajo para listado'!$BC$155:$BC$1048576,0),MATCH((CUADRO!H$5&amp;$E763),'Hoja de Trabajo para listado'!$BC$151:$CB$151,0)),0)+IFERROR(INDEX('Hoja de Trabajo para listado'!$DE$153:$DG$274,MATCH($A763,'Hoja de Trabajo para listado'!$DE$153:$DE$1048576,0),MATCH((CUADRO!H$5&amp;$E763),'Hoja de Trabajo para listado'!$DE$151:$DG$151,0)),0)+IFERROR(INDEX('Hoja de Trabajo para listado'!$CD$155:$DC$1048576,MATCH($A763,'Hoja de Trabajo para listado'!$CD$155:$CD$1048576,0),MATCH((CUADRO!H$5&amp;$E763),'Hoja de Trabajo para listado'!$CD$151:$DC$151,0)),0)</f>
        <v>0</v>
      </c>
      <c r="I763" s="243">
        <f ca="1">+IFERROR(INDEX('Hoja de Trabajo para listado'!$A$155:$Z$1048576,MATCH($A763,'Hoja de Trabajo para listado'!$A$155:$A$1048576,0),MATCH((CUADRO!I$5&amp;$E763),'Hoja de Trabajo para listado'!$A$151:$Z$151,0)),0)+IFERROR(INDEX('Hoja de Trabajo para listado'!$AB$155:$BA$1048576,MATCH($A763,'Hoja de Trabajo para listado'!$AB$155:$AB$1048576,0),MATCH((CUADRO!I$5&amp;$E763),'Hoja de Trabajo para listado'!$AB$151:$BA$151,0)),0)+IFERROR(INDEX('Hoja de Trabajo para listado'!$BC$155:$CB$1048576,MATCH($A763,'Hoja de Trabajo para listado'!$BC$155:$BC$1048576,0),MATCH((CUADRO!I$5&amp;$E763),'Hoja de Trabajo para listado'!$BC$151:$CB$151,0)),0)+IFERROR(INDEX('Hoja de Trabajo para listado'!$DE$153:$DG$274,MATCH($A763,'Hoja de Trabajo para listado'!$DE$153:$DE$1048576,0),MATCH((CUADRO!I$5&amp;$E763),'Hoja de Trabajo para listado'!$DE$151:$DG$151,0)),0)+IFERROR(INDEX('Hoja de Trabajo para listado'!$CD$155:$DC$1048576,MATCH($A763,'Hoja de Trabajo para listado'!$CD$155:$CD$1048576,0),MATCH((CUADRO!I$5&amp;$E763),'Hoja de Trabajo para listado'!$CD$151:$DC$151,0)),0)</f>
        <v>0</v>
      </c>
      <c r="J763" s="243">
        <f ca="1">+IFERROR(INDEX('Hoja de Trabajo para listado'!$A$155:$Z$1048576,MATCH($A763,'Hoja de Trabajo para listado'!$A$155:$A$1048576,0),MATCH((CUADRO!J$5&amp;$E763),'Hoja de Trabajo para listado'!$A$151:$Z$151,0)),0)+IFERROR(INDEX('Hoja de Trabajo para listado'!$AB$155:$BA$1048576,MATCH($A763,'Hoja de Trabajo para listado'!$AB$155:$AB$1048576,0),MATCH((CUADRO!J$5&amp;$E763),'Hoja de Trabajo para listado'!$AB$151:$BA$151,0)),0)+IFERROR(INDEX('Hoja de Trabajo para listado'!$BC$155:$CB$1048576,MATCH($A763,'Hoja de Trabajo para listado'!$BC$155:$BC$1048576,0),MATCH((CUADRO!J$5&amp;$E763),'Hoja de Trabajo para listado'!$BC$151:$CB$151,0)),0)+IFERROR(INDEX('Hoja de Trabajo para listado'!$DE$153:$DG$274,MATCH($A763,'Hoja de Trabajo para listado'!$DE$153:$DE$1048576,0),MATCH((CUADRO!J$5&amp;$E763),'Hoja de Trabajo para listado'!$DE$151:$DG$151,0)),0)+IFERROR(INDEX('Hoja de Trabajo para listado'!$CD$155:$DC$1048576,MATCH($A763,'Hoja de Trabajo para listado'!$CD$155:$CD$1048576,0),MATCH((CUADRO!J$5&amp;$E763),'Hoja de Trabajo para listado'!$CD$151:$DC$151,0)),0)</f>
        <v>0</v>
      </c>
      <c r="K763" s="243">
        <f ca="1">+IFERROR(INDEX('Hoja de Trabajo para listado'!$A$155:$Z$1048576,MATCH($A763,'Hoja de Trabajo para listado'!$A$155:$A$1048576,0),MATCH((CUADRO!K$5&amp;$E763),'Hoja de Trabajo para listado'!$A$151:$Z$151,0)),0)+IFERROR(INDEX('Hoja de Trabajo para listado'!$AB$155:$BA$1048576,MATCH($A763,'Hoja de Trabajo para listado'!$AB$155:$AB$1048576,0),MATCH((CUADRO!K$5&amp;$E763),'Hoja de Trabajo para listado'!$AB$151:$BA$151,0)),0)+IFERROR(INDEX('Hoja de Trabajo para listado'!$BC$155:$CB$1048576,MATCH($A763,'Hoja de Trabajo para listado'!$BC$155:$BC$1048576,0),MATCH((CUADRO!K$5&amp;$E763),'Hoja de Trabajo para listado'!$BC$151:$CB$151,0)),0)+IFERROR(INDEX('Hoja de Trabajo para listado'!$DE$153:$DG$274,MATCH($A763,'Hoja de Trabajo para listado'!$DE$153:$DE$1048576,0),MATCH((CUADRO!K$5&amp;$E763),'Hoja de Trabajo para listado'!$DE$151:$DG$151,0)),0)+IFERROR(INDEX('Hoja de Trabajo para listado'!$CD$155:$DC$1048576,MATCH($A763,'Hoja de Trabajo para listado'!$CD$155:$CD$1048576,0),MATCH((CUADRO!K$5&amp;$E763),'Hoja de Trabajo para listado'!$CD$151:$DC$151,0)),0)</f>
        <v>0</v>
      </c>
      <c r="L763" s="243">
        <f ca="1">+IFERROR(INDEX('Hoja de Trabajo para listado'!$A$155:$Z$1048576,MATCH($A763,'Hoja de Trabajo para listado'!$A$155:$A$1048576,0),MATCH((CUADRO!L$5&amp;$E763),'Hoja de Trabajo para listado'!$A$151:$Z$151,0)),0)+IFERROR(INDEX('Hoja de Trabajo para listado'!$AB$155:$BA$1048576,MATCH($A763,'Hoja de Trabajo para listado'!$AB$155:$AB$1048576,0),MATCH((CUADRO!L$5&amp;$E763),'Hoja de Trabajo para listado'!$AB$151:$BA$151,0)),0)+IFERROR(INDEX('Hoja de Trabajo para listado'!$BC$155:$CB$1048576,MATCH($A763,'Hoja de Trabajo para listado'!$BC$155:$BC$1048576,0),MATCH((CUADRO!L$5&amp;$E763),'Hoja de Trabajo para listado'!$BC$151:$CB$151,0)),0)+IFERROR(INDEX('Hoja de Trabajo para listado'!$DE$153:$DG$274,MATCH($A763,'Hoja de Trabajo para listado'!$DE$153:$DE$1048576,0),MATCH((CUADRO!L$5&amp;$E763),'Hoja de Trabajo para listado'!$DE$151:$DG$151,0)),0)+IFERROR(INDEX('Hoja de Trabajo para listado'!$CD$155:$DC$1048576,MATCH($A763,'Hoja de Trabajo para listado'!$CD$155:$CD$1048576,0),MATCH((CUADRO!L$5&amp;$E763),'Hoja de Trabajo para listado'!$CD$151:$DC$151,0)),0)</f>
        <v>0</v>
      </c>
      <c r="M763" s="243">
        <f ca="1">+IFERROR(INDEX('Hoja de Trabajo para listado'!$A$155:$Z$1048576,MATCH($A763,'Hoja de Trabajo para listado'!$A$155:$A$1048576,0),MATCH((CUADRO!M$5&amp;$E763),'Hoja de Trabajo para listado'!$A$151:$Z$151,0)),0)+IFERROR(INDEX('Hoja de Trabajo para listado'!$AB$155:$BA$1048576,MATCH($A763,'Hoja de Trabajo para listado'!$AB$155:$AB$1048576,0),MATCH((CUADRO!M$5&amp;$E763),'Hoja de Trabajo para listado'!$AB$151:$BA$151,0)),0)+IFERROR(INDEX('Hoja de Trabajo para listado'!$BC$155:$CB$1048576,MATCH($A763,'Hoja de Trabajo para listado'!$BC$155:$BC$1048576,0),MATCH((CUADRO!M$5&amp;$E763),'Hoja de Trabajo para listado'!$BC$151:$CB$151,0)),0)+IFERROR(INDEX('Hoja de Trabajo para listado'!$DE$153:$DG$274,MATCH($A763,'Hoja de Trabajo para listado'!$DE$153:$DE$1048576,0),MATCH((CUADRO!M$5&amp;$E763),'Hoja de Trabajo para listado'!$DE$151:$DG$151,0)),0)+IFERROR(INDEX('Hoja de Trabajo para listado'!$CD$155:$DC$1048576,MATCH($A763,'Hoja de Trabajo para listado'!$CD$155:$CD$1048576,0),MATCH((CUADRO!M$5&amp;$E763),'Hoja de Trabajo para listado'!$CD$151:$DC$151,0)),0)</f>
        <v>0</v>
      </c>
      <c r="N763" s="243">
        <f ca="1">+IFERROR(INDEX('Hoja de Trabajo para listado'!$A$155:$Z$1048576,MATCH($A763,'Hoja de Trabajo para listado'!$A$155:$A$1048576,0),MATCH((CUADRO!N$5&amp;$E763),'Hoja de Trabajo para listado'!$A$151:$Z$151,0)),0)+IFERROR(INDEX('Hoja de Trabajo para listado'!$AB$155:$BA$1048576,MATCH($A763,'Hoja de Trabajo para listado'!$AB$155:$AB$1048576,0),MATCH((CUADRO!N$5&amp;$E763),'Hoja de Trabajo para listado'!$AB$151:$BA$151,0)),0)+IFERROR(INDEX('Hoja de Trabajo para listado'!$BC$155:$CB$1048576,MATCH($A763,'Hoja de Trabajo para listado'!$BC$155:$BC$1048576,0),MATCH((CUADRO!N$5&amp;$E763),'Hoja de Trabajo para listado'!$BC$151:$CB$151,0)),0)+IFERROR(INDEX('Hoja de Trabajo para listado'!$DE$153:$DG$274,MATCH($A763,'Hoja de Trabajo para listado'!$DE$153:$DE$1048576,0),MATCH((CUADRO!N$5&amp;$E763),'Hoja de Trabajo para listado'!$DE$151:$DG$151,0)),0)+IFERROR(INDEX('Hoja de Trabajo para listado'!$CD$155:$DC$1048576,MATCH($A763,'Hoja de Trabajo para listado'!$CD$155:$CD$1048576,0),MATCH((CUADRO!N$5&amp;$E763),'Hoja de Trabajo para listado'!$CD$151:$DC$151,0)),0)</f>
        <v>0</v>
      </c>
      <c r="O763" s="243">
        <f ca="1">+IFERROR(INDEX('Hoja de Trabajo para listado'!$A$155:$Z$1048576,MATCH($A763,'Hoja de Trabajo para listado'!$A$155:$A$1048576,0),MATCH((CUADRO!O$5&amp;$E763),'Hoja de Trabajo para listado'!$A$151:$Z$151,0)),0)+IFERROR(INDEX('Hoja de Trabajo para listado'!$AB$155:$BA$1048576,MATCH($A763,'Hoja de Trabajo para listado'!$AB$155:$AB$1048576,0),MATCH((CUADRO!O$5&amp;$E763),'Hoja de Trabajo para listado'!$AB$151:$BA$151,0)),0)+IFERROR(INDEX('Hoja de Trabajo para listado'!$BC$155:$CB$1048576,MATCH($A763,'Hoja de Trabajo para listado'!$BC$155:$BC$1048576,0),MATCH((CUADRO!O$5&amp;$E763),'Hoja de Trabajo para listado'!$BC$151:$CB$151,0)),0)+IFERROR(INDEX('Hoja de Trabajo para listado'!$DE$153:$DG$274,MATCH($A763,'Hoja de Trabajo para listado'!$DE$153:$DE$1048576,0),MATCH((CUADRO!O$5&amp;$E763),'Hoja de Trabajo para listado'!$DE$151:$DG$151,0)),0)+IFERROR(INDEX('Hoja de Trabajo para listado'!$CD$155:$DC$1048576,MATCH($A763,'Hoja de Trabajo para listado'!$CD$155:$CD$1048576,0),MATCH((CUADRO!O$5&amp;$E763),'Hoja de Trabajo para listado'!$CD$151:$DC$151,0)),0)</f>
        <v>0</v>
      </c>
      <c r="P763" s="243">
        <f ca="1">+IFERROR(INDEX('Hoja de Trabajo para listado'!$A$155:$Z$1048576,MATCH($A763,'Hoja de Trabajo para listado'!$A$155:$A$1048576,0),MATCH((CUADRO!P$5&amp;$E763),'Hoja de Trabajo para listado'!$A$151:$Z$151,0)),0)+IFERROR(INDEX('Hoja de Trabajo para listado'!$AB$155:$BA$1048576,MATCH($A763,'Hoja de Trabajo para listado'!$AB$155:$AB$1048576,0),MATCH((CUADRO!P$5&amp;$E763),'Hoja de Trabajo para listado'!$AB$151:$BA$151,0)),0)+IFERROR(INDEX('Hoja de Trabajo para listado'!$BC$155:$CB$1048576,MATCH($A763,'Hoja de Trabajo para listado'!$BC$155:$BC$1048576,0),MATCH((CUADRO!P$5&amp;$E763),'Hoja de Trabajo para listado'!$BC$151:$CB$151,0)),0)+IFERROR(INDEX('Hoja de Trabajo para listado'!$DE$153:$DG$274,MATCH($A763,'Hoja de Trabajo para listado'!$DE$153:$DE$1048576,0),MATCH((CUADRO!P$5&amp;$E763),'Hoja de Trabajo para listado'!$DE$151:$DG$151,0)),0)+IFERROR(INDEX('Hoja de Trabajo para listado'!$CD$155:$DC$1048576,MATCH($A763,'Hoja de Trabajo para listado'!$CD$155:$CD$1048576,0),MATCH((CUADRO!P$5&amp;$E763),'Hoja de Trabajo para listado'!$CD$151:$DC$151,0)),0)</f>
        <v>0</v>
      </c>
      <c r="Q763" s="243">
        <f ca="1">+IFERROR(INDEX('Hoja de Trabajo para listado'!$A$155:$Z$1048576,MATCH($A763,'Hoja de Trabajo para listado'!$A$155:$A$1048576,0),MATCH((CUADRO!Q$5&amp;$E763),'Hoja de Trabajo para listado'!$A$151:$Z$151,0)),0)+IFERROR(INDEX('Hoja de Trabajo para listado'!$AB$155:$BA$1048576,MATCH($A763,'Hoja de Trabajo para listado'!$AB$155:$AB$1048576,0),MATCH((CUADRO!Q$5&amp;$E763),'Hoja de Trabajo para listado'!$AB$151:$BA$151,0)),0)+IFERROR(INDEX('Hoja de Trabajo para listado'!$BC$155:$CB$1048576,MATCH($A763,'Hoja de Trabajo para listado'!$BC$155:$BC$1048576,0),MATCH((CUADRO!Q$5&amp;$E763),'Hoja de Trabajo para listado'!$BC$151:$CB$151,0)),0)+IFERROR(INDEX('Hoja de Trabajo para listado'!$DE$153:$DG$274,MATCH($A763,'Hoja de Trabajo para listado'!$DE$153:$DE$1048576,0),MATCH((CUADRO!Q$5&amp;$E763),'Hoja de Trabajo para listado'!$DE$151:$DG$151,0)),0)+IFERROR(INDEX('Hoja de Trabajo para listado'!$CD$155:$DC$1048576,MATCH($A763,'Hoja de Trabajo para listado'!$CD$155:$CD$1048576,0),MATCH((CUADRO!Q$5&amp;$E763),'Hoja de Trabajo para listado'!$CD$151:$DC$151,0)),0)</f>
        <v>0</v>
      </c>
      <c r="R763" s="243">
        <f t="shared" ca="1" si="25"/>
        <v>0</v>
      </c>
      <c r="S763" s="249">
        <f ca="1">+R762+R763</f>
        <v>0</v>
      </c>
      <c r="T763" s="243">
        <f ca="1">+S763</f>
        <v>0</v>
      </c>
      <c r="U763" s="242">
        <f t="shared" si="26"/>
        <v>2</v>
      </c>
      <c r="V763" s="333" t="str">
        <f>+VLOOKUP(A763,bd_lista!$A$3:$E$590,5,FALSE)</f>
        <v>Gobiernos Autonomos Municipales</v>
      </c>
      <c r="W763" s="392"/>
      <c r="X763" s="242">
        <f>+VLOOKUP(A763,[4]Sheet1!$A$13:$D$744,4,FALSE)</f>
        <v>0</v>
      </c>
      <c r="Y763" s="242" t="e">
        <f>+VLOOKUP(X763,bd_lista!$A$3:$C$590,3,FALSE)</f>
        <v>#N/A</v>
      </c>
      <c r="Z763" s="292"/>
      <c r="AA763" s="293"/>
    </row>
    <row r="764" spans="1:27" customFormat="1" ht="15" hidden="1" customHeight="1">
      <c r="A764" s="32">
        <v>1401</v>
      </c>
      <c r="B764" s="387">
        <f>+A764</f>
        <v>1401</v>
      </c>
      <c r="C764" s="247" t="str">
        <f>+VLOOKUP(A764,bd_lista!$A$3:$C$590,3,FALSE)</f>
        <v>Gobierno Autónomo Municipal de Oruro</v>
      </c>
      <c r="D764" s="389" t="str">
        <f>+C764</f>
        <v>Gobierno Autónomo Municipal de Oruro</v>
      </c>
      <c r="E764" s="242" t="s">
        <v>1304</v>
      </c>
      <c r="F764" s="243">
        <f ca="1">+IFERROR(INDEX('Hoja de Trabajo para listado'!$A$155:$Z$1048576,MATCH($A764,'Hoja de Trabajo para listado'!$A$155:$A$1048576,0),MATCH((CUADRO!F$5&amp;$E764),'Hoja de Trabajo para listado'!$A$151:$Z$151,0)),0)+IFERROR(INDEX('Hoja de Trabajo para listado'!$AB$155:$BA$1048576,MATCH($A764,'Hoja de Trabajo para listado'!$AB$155:$AB$1048576,0),MATCH((CUADRO!F$5&amp;$E764),'Hoja de Trabajo para listado'!$AB$151:$BA$151,0)),0)+IFERROR(INDEX('Hoja de Trabajo para listado'!$BC$155:$CB$1048576,MATCH($A764,'Hoja de Trabajo para listado'!$BC$155:$BC$1048576,0),MATCH((CUADRO!F$5&amp;$E764),'Hoja de Trabajo para listado'!$BC$151:$CB$151,0)),0)+IFERROR(INDEX('Hoja de Trabajo para listado'!$DE$153:$DG$274,MATCH($A764,'Hoja de Trabajo para listado'!$DE$153:$DE$1048576,0),MATCH((CUADRO!F$5&amp;$E764),'Hoja de Trabajo para listado'!$DE$151:$DG$151,0)),0)+IFERROR(INDEX('Hoja de Trabajo para listado'!$CD$155:$DC$1048576,MATCH($A764,'Hoja de Trabajo para listado'!$CD$155:$CD$1048576,0),MATCH((CUADRO!F$5&amp;$E764),'Hoja de Trabajo para listado'!$CD$151:$DC$151,0)),0)</f>
        <v>0</v>
      </c>
      <c r="G764" s="243">
        <f ca="1">+IFERROR(INDEX('Hoja de Trabajo para listado'!$A$155:$Z$1048576,MATCH($A764,'Hoja de Trabajo para listado'!$A$155:$A$1048576,0),MATCH((CUADRO!G$5&amp;$E764),'Hoja de Trabajo para listado'!$A$151:$Z$151,0)),0)+IFERROR(INDEX('Hoja de Trabajo para listado'!$AB$155:$BA$1048576,MATCH($A764,'Hoja de Trabajo para listado'!$AB$155:$AB$1048576,0),MATCH((CUADRO!G$5&amp;$E764),'Hoja de Trabajo para listado'!$AB$151:$BA$151,0)),0)+IFERROR(INDEX('Hoja de Trabajo para listado'!$BC$155:$CB$1048576,MATCH($A764,'Hoja de Trabajo para listado'!$BC$155:$BC$1048576,0),MATCH((CUADRO!G$5&amp;$E764),'Hoja de Trabajo para listado'!$BC$151:$CB$151,0)),0)+IFERROR(INDEX('Hoja de Trabajo para listado'!$DE$153:$DG$274,MATCH($A764,'Hoja de Trabajo para listado'!$DE$153:$DE$1048576,0),MATCH((CUADRO!G$5&amp;$E764),'Hoja de Trabajo para listado'!$DE$151:$DG$151,0)),0)+IFERROR(INDEX('Hoja de Trabajo para listado'!$CD$155:$DC$1048576,MATCH($A764,'Hoja de Trabajo para listado'!$CD$155:$CD$1048576,0),MATCH((CUADRO!G$5&amp;$E764),'Hoja de Trabajo para listado'!$CD$151:$DC$151,0)),0)</f>
        <v>0</v>
      </c>
      <c r="H764" s="243">
        <f ca="1">+IFERROR(INDEX('Hoja de Trabajo para listado'!$A$155:$Z$1048576,MATCH($A764,'Hoja de Trabajo para listado'!$A$155:$A$1048576,0),MATCH((CUADRO!H$5&amp;$E764),'Hoja de Trabajo para listado'!$A$151:$Z$151,0)),0)+IFERROR(INDEX('Hoja de Trabajo para listado'!$AB$155:$BA$1048576,MATCH($A764,'Hoja de Trabajo para listado'!$AB$155:$AB$1048576,0),MATCH((CUADRO!H$5&amp;$E764),'Hoja de Trabajo para listado'!$AB$151:$BA$151,0)),0)+IFERROR(INDEX('Hoja de Trabajo para listado'!$BC$155:$CB$1048576,MATCH($A764,'Hoja de Trabajo para listado'!$BC$155:$BC$1048576,0),MATCH((CUADRO!H$5&amp;$E764),'Hoja de Trabajo para listado'!$BC$151:$CB$151,0)),0)+IFERROR(INDEX('Hoja de Trabajo para listado'!$DE$153:$DG$274,MATCH($A764,'Hoja de Trabajo para listado'!$DE$153:$DE$1048576,0),MATCH((CUADRO!H$5&amp;$E764),'Hoja de Trabajo para listado'!$DE$151:$DG$151,0)),0)+IFERROR(INDEX('Hoja de Trabajo para listado'!$CD$155:$DC$1048576,MATCH($A764,'Hoja de Trabajo para listado'!$CD$155:$CD$1048576,0),MATCH((CUADRO!H$5&amp;$E764),'Hoja de Trabajo para listado'!$CD$151:$DC$151,0)),0)</f>
        <v>0</v>
      </c>
      <c r="I764" s="243">
        <f ca="1">+IFERROR(INDEX('Hoja de Trabajo para listado'!$A$155:$Z$1048576,MATCH($A764,'Hoja de Trabajo para listado'!$A$155:$A$1048576,0),MATCH((CUADRO!I$5&amp;$E764),'Hoja de Trabajo para listado'!$A$151:$Z$151,0)),0)+IFERROR(INDEX('Hoja de Trabajo para listado'!$AB$155:$BA$1048576,MATCH($A764,'Hoja de Trabajo para listado'!$AB$155:$AB$1048576,0),MATCH((CUADRO!I$5&amp;$E764),'Hoja de Trabajo para listado'!$AB$151:$BA$151,0)),0)+IFERROR(INDEX('Hoja de Trabajo para listado'!$BC$155:$CB$1048576,MATCH($A764,'Hoja de Trabajo para listado'!$BC$155:$BC$1048576,0),MATCH((CUADRO!I$5&amp;$E764),'Hoja de Trabajo para listado'!$BC$151:$CB$151,0)),0)+IFERROR(INDEX('Hoja de Trabajo para listado'!$DE$153:$DG$274,MATCH($A764,'Hoja de Trabajo para listado'!$DE$153:$DE$1048576,0),MATCH((CUADRO!I$5&amp;$E764),'Hoja de Trabajo para listado'!$DE$151:$DG$151,0)),0)+IFERROR(INDEX('Hoja de Trabajo para listado'!$CD$155:$DC$1048576,MATCH($A764,'Hoja de Trabajo para listado'!$CD$155:$CD$1048576,0),MATCH((CUADRO!I$5&amp;$E764),'Hoja de Trabajo para listado'!$CD$151:$DC$151,0)),0)</f>
        <v>0</v>
      </c>
      <c r="J764" s="243">
        <f ca="1">+IFERROR(INDEX('Hoja de Trabajo para listado'!$A$155:$Z$1048576,MATCH($A764,'Hoja de Trabajo para listado'!$A$155:$A$1048576,0),MATCH((CUADRO!J$5&amp;$E764),'Hoja de Trabajo para listado'!$A$151:$Z$151,0)),0)+IFERROR(INDEX('Hoja de Trabajo para listado'!$AB$155:$BA$1048576,MATCH($A764,'Hoja de Trabajo para listado'!$AB$155:$AB$1048576,0),MATCH((CUADRO!J$5&amp;$E764),'Hoja de Trabajo para listado'!$AB$151:$BA$151,0)),0)+IFERROR(INDEX('Hoja de Trabajo para listado'!$BC$155:$CB$1048576,MATCH($A764,'Hoja de Trabajo para listado'!$BC$155:$BC$1048576,0),MATCH((CUADRO!J$5&amp;$E764),'Hoja de Trabajo para listado'!$BC$151:$CB$151,0)),0)+IFERROR(INDEX('Hoja de Trabajo para listado'!$DE$153:$DG$274,MATCH($A764,'Hoja de Trabajo para listado'!$DE$153:$DE$1048576,0),MATCH((CUADRO!J$5&amp;$E764),'Hoja de Trabajo para listado'!$DE$151:$DG$151,0)),0)+IFERROR(INDEX('Hoja de Trabajo para listado'!$CD$155:$DC$1048576,MATCH($A764,'Hoja de Trabajo para listado'!$CD$155:$CD$1048576,0),MATCH((CUADRO!J$5&amp;$E764),'Hoja de Trabajo para listado'!$CD$151:$DC$151,0)),0)</f>
        <v>0</v>
      </c>
      <c r="K764" s="243">
        <f ca="1">+IFERROR(INDEX('Hoja de Trabajo para listado'!$A$155:$Z$1048576,MATCH($A764,'Hoja de Trabajo para listado'!$A$155:$A$1048576,0),MATCH((CUADRO!K$5&amp;$E764),'Hoja de Trabajo para listado'!$A$151:$Z$151,0)),0)+IFERROR(INDEX('Hoja de Trabajo para listado'!$AB$155:$BA$1048576,MATCH($A764,'Hoja de Trabajo para listado'!$AB$155:$AB$1048576,0),MATCH((CUADRO!K$5&amp;$E764),'Hoja de Trabajo para listado'!$AB$151:$BA$151,0)),0)+IFERROR(INDEX('Hoja de Trabajo para listado'!$BC$155:$CB$1048576,MATCH($A764,'Hoja de Trabajo para listado'!$BC$155:$BC$1048576,0),MATCH((CUADRO!K$5&amp;$E764),'Hoja de Trabajo para listado'!$BC$151:$CB$151,0)),0)+IFERROR(INDEX('Hoja de Trabajo para listado'!$DE$153:$DG$274,MATCH($A764,'Hoja de Trabajo para listado'!$DE$153:$DE$1048576,0),MATCH((CUADRO!K$5&amp;$E764),'Hoja de Trabajo para listado'!$DE$151:$DG$151,0)),0)+IFERROR(INDEX('Hoja de Trabajo para listado'!$CD$155:$DC$1048576,MATCH($A764,'Hoja de Trabajo para listado'!$CD$155:$CD$1048576,0),MATCH((CUADRO!K$5&amp;$E764),'Hoja de Trabajo para listado'!$CD$151:$DC$151,0)),0)</f>
        <v>0</v>
      </c>
      <c r="L764" s="243">
        <f ca="1">+IFERROR(INDEX('Hoja de Trabajo para listado'!$A$155:$Z$1048576,MATCH($A764,'Hoja de Trabajo para listado'!$A$155:$A$1048576,0),MATCH((CUADRO!L$5&amp;$E764),'Hoja de Trabajo para listado'!$A$151:$Z$151,0)),0)+IFERROR(INDEX('Hoja de Trabajo para listado'!$AB$155:$BA$1048576,MATCH($A764,'Hoja de Trabajo para listado'!$AB$155:$AB$1048576,0),MATCH((CUADRO!L$5&amp;$E764),'Hoja de Trabajo para listado'!$AB$151:$BA$151,0)),0)+IFERROR(INDEX('Hoja de Trabajo para listado'!$BC$155:$CB$1048576,MATCH($A764,'Hoja de Trabajo para listado'!$BC$155:$BC$1048576,0),MATCH((CUADRO!L$5&amp;$E764),'Hoja de Trabajo para listado'!$BC$151:$CB$151,0)),0)+IFERROR(INDEX('Hoja de Trabajo para listado'!$DE$153:$DG$274,MATCH($A764,'Hoja de Trabajo para listado'!$DE$153:$DE$1048576,0),MATCH((CUADRO!L$5&amp;$E764),'Hoja de Trabajo para listado'!$DE$151:$DG$151,0)),0)+IFERROR(INDEX('Hoja de Trabajo para listado'!$CD$155:$DC$1048576,MATCH($A764,'Hoja de Trabajo para listado'!$CD$155:$CD$1048576,0),MATCH((CUADRO!L$5&amp;$E764),'Hoja de Trabajo para listado'!$CD$151:$DC$151,0)),0)</f>
        <v>0</v>
      </c>
      <c r="M764" s="243">
        <f ca="1">+IFERROR(INDEX('Hoja de Trabajo para listado'!$A$155:$Z$1048576,MATCH($A764,'Hoja de Trabajo para listado'!$A$155:$A$1048576,0),MATCH((CUADRO!M$5&amp;$E764),'Hoja de Trabajo para listado'!$A$151:$Z$151,0)),0)+IFERROR(INDEX('Hoja de Trabajo para listado'!$AB$155:$BA$1048576,MATCH($A764,'Hoja de Trabajo para listado'!$AB$155:$AB$1048576,0),MATCH((CUADRO!M$5&amp;$E764),'Hoja de Trabajo para listado'!$AB$151:$BA$151,0)),0)+IFERROR(INDEX('Hoja de Trabajo para listado'!$BC$155:$CB$1048576,MATCH($A764,'Hoja de Trabajo para listado'!$BC$155:$BC$1048576,0),MATCH((CUADRO!M$5&amp;$E764),'Hoja de Trabajo para listado'!$BC$151:$CB$151,0)),0)+IFERROR(INDEX('Hoja de Trabajo para listado'!$DE$153:$DG$274,MATCH($A764,'Hoja de Trabajo para listado'!$DE$153:$DE$1048576,0),MATCH((CUADRO!M$5&amp;$E764),'Hoja de Trabajo para listado'!$DE$151:$DG$151,0)),0)+IFERROR(INDEX('Hoja de Trabajo para listado'!$CD$155:$DC$1048576,MATCH($A764,'Hoja de Trabajo para listado'!$CD$155:$CD$1048576,0),MATCH((CUADRO!M$5&amp;$E764),'Hoja de Trabajo para listado'!$CD$151:$DC$151,0)),0)</f>
        <v>0</v>
      </c>
      <c r="N764" s="243">
        <f ca="1">+IFERROR(INDEX('Hoja de Trabajo para listado'!$A$155:$Z$1048576,MATCH($A764,'Hoja de Trabajo para listado'!$A$155:$A$1048576,0),MATCH((CUADRO!N$5&amp;$E764),'Hoja de Trabajo para listado'!$A$151:$Z$151,0)),0)+IFERROR(INDEX('Hoja de Trabajo para listado'!$AB$155:$BA$1048576,MATCH($A764,'Hoja de Trabajo para listado'!$AB$155:$AB$1048576,0),MATCH((CUADRO!N$5&amp;$E764),'Hoja de Trabajo para listado'!$AB$151:$BA$151,0)),0)+IFERROR(INDEX('Hoja de Trabajo para listado'!$BC$155:$CB$1048576,MATCH($A764,'Hoja de Trabajo para listado'!$BC$155:$BC$1048576,0),MATCH((CUADRO!N$5&amp;$E764),'Hoja de Trabajo para listado'!$BC$151:$CB$151,0)),0)+IFERROR(INDEX('Hoja de Trabajo para listado'!$DE$153:$DG$274,MATCH($A764,'Hoja de Trabajo para listado'!$DE$153:$DE$1048576,0),MATCH((CUADRO!N$5&amp;$E764),'Hoja de Trabajo para listado'!$DE$151:$DG$151,0)),0)+IFERROR(INDEX('Hoja de Trabajo para listado'!$CD$155:$DC$1048576,MATCH($A764,'Hoja de Trabajo para listado'!$CD$155:$CD$1048576,0),MATCH((CUADRO!N$5&amp;$E764),'Hoja de Trabajo para listado'!$CD$151:$DC$151,0)),0)</f>
        <v>0</v>
      </c>
      <c r="O764" s="243">
        <f ca="1">+IFERROR(INDEX('Hoja de Trabajo para listado'!$A$155:$Z$1048576,MATCH($A764,'Hoja de Trabajo para listado'!$A$155:$A$1048576,0),MATCH((CUADRO!O$5&amp;$E764),'Hoja de Trabajo para listado'!$A$151:$Z$151,0)),0)+IFERROR(INDEX('Hoja de Trabajo para listado'!$AB$155:$BA$1048576,MATCH($A764,'Hoja de Trabajo para listado'!$AB$155:$AB$1048576,0),MATCH((CUADRO!O$5&amp;$E764),'Hoja de Trabajo para listado'!$AB$151:$BA$151,0)),0)+IFERROR(INDEX('Hoja de Trabajo para listado'!$BC$155:$CB$1048576,MATCH($A764,'Hoja de Trabajo para listado'!$BC$155:$BC$1048576,0),MATCH((CUADRO!O$5&amp;$E764),'Hoja de Trabajo para listado'!$BC$151:$CB$151,0)),0)+IFERROR(INDEX('Hoja de Trabajo para listado'!$DE$153:$DG$274,MATCH($A764,'Hoja de Trabajo para listado'!$DE$153:$DE$1048576,0),MATCH((CUADRO!O$5&amp;$E764),'Hoja de Trabajo para listado'!$DE$151:$DG$151,0)),0)+IFERROR(INDEX('Hoja de Trabajo para listado'!$CD$155:$DC$1048576,MATCH($A764,'Hoja de Trabajo para listado'!$CD$155:$CD$1048576,0),MATCH((CUADRO!O$5&amp;$E764),'Hoja de Trabajo para listado'!$CD$151:$DC$151,0)),0)</f>
        <v>0</v>
      </c>
      <c r="P764" s="243">
        <f ca="1">+IFERROR(INDEX('Hoja de Trabajo para listado'!$A$155:$Z$1048576,MATCH($A764,'Hoja de Trabajo para listado'!$A$155:$A$1048576,0),MATCH((CUADRO!P$5&amp;$E764),'Hoja de Trabajo para listado'!$A$151:$Z$151,0)),0)+IFERROR(INDEX('Hoja de Trabajo para listado'!$AB$155:$BA$1048576,MATCH($A764,'Hoja de Trabajo para listado'!$AB$155:$AB$1048576,0),MATCH((CUADRO!P$5&amp;$E764),'Hoja de Trabajo para listado'!$AB$151:$BA$151,0)),0)+IFERROR(INDEX('Hoja de Trabajo para listado'!$BC$155:$CB$1048576,MATCH($A764,'Hoja de Trabajo para listado'!$BC$155:$BC$1048576,0),MATCH((CUADRO!P$5&amp;$E764),'Hoja de Trabajo para listado'!$BC$151:$CB$151,0)),0)+IFERROR(INDEX('Hoja de Trabajo para listado'!$DE$153:$DG$274,MATCH($A764,'Hoja de Trabajo para listado'!$DE$153:$DE$1048576,0),MATCH((CUADRO!P$5&amp;$E764),'Hoja de Trabajo para listado'!$DE$151:$DG$151,0)),0)+IFERROR(INDEX('Hoja de Trabajo para listado'!$CD$155:$DC$1048576,MATCH($A764,'Hoja de Trabajo para listado'!$CD$155:$CD$1048576,0),MATCH((CUADRO!P$5&amp;$E764),'Hoja de Trabajo para listado'!$CD$151:$DC$151,0)),0)</f>
        <v>0</v>
      </c>
      <c r="Q764" s="243">
        <f ca="1">+IFERROR(INDEX('Hoja de Trabajo para listado'!$A$155:$Z$1048576,MATCH($A764,'Hoja de Trabajo para listado'!$A$155:$A$1048576,0),MATCH((CUADRO!Q$5&amp;$E764),'Hoja de Trabajo para listado'!$A$151:$Z$151,0)),0)+IFERROR(INDEX('Hoja de Trabajo para listado'!$AB$155:$BA$1048576,MATCH($A764,'Hoja de Trabajo para listado'!$AB$155:$AB$1048576,0),MATCH((CUADRO!Q$5&amp;$E764),'Hoja de Trabajo para listado'!$AB$151:$BA$151,0)),0)+IFERROR(INDEX('Hoja de Trabajo para listado'!$BC$155:$CB$1048576,MATCH($A764,'Hoja de Trabajo para listado'!$BC$155:$BC$1048576,0),MATCH((CUADRO!Q$5&amp;$E764),'Hoja de Trabajo para listado'!$BC$151:$CB$151,0)),0)+IFERROR(INDEX('Hoja de Trabajo para listado'!$DE$153:$DG$274,MATCH($A764,'Hoja de Trabajo para listado'!$DE$153:$DE$1048576,0),MATCH((CUADRO!Q$5&amp;$E764),'Hoja de Trabajo para listado'!$DE$151:$DG$151,0)),0)+IFERROR(INDEX('Hoja de Trabajo para listado'!$CD$155:$DC$1048576,MATCH($A764,'Hoja de Trabajo para listado'!$CD$155:$CD$1048576,0),MATCH((CUADRO!Q$5&amp;$E764),'Hoja de Trabajo para listado'!$CD$151:$DC$151,0)),0)</f>
        <v>0</v>
      </c>
      <c r="R764" s="243">
        <f t="shared" ca="1" si="25"/>
        <v>0</v>
      </c>
      <c r="S764" s="249"/>
      <c r="T764" s="243">
        <f ca="1">+T765</f>
        <v>0</v>
      </c>
      <c r="U764" s="242">
        <f t="shared" si="26"/>
        <v>1</v>
      </c>
      <c r="V764" s="333" t="str">
        <f>+VLOOKUP(A764,bd_lista!$A$3:$E$590,5,FALSE)</f>
        <v>Gobiernos Autonomos Municipales</v>
      </c>
      <c r="W764" s="391" t="str">
        <f>+V764</f>
        <v>Gobiernos Autonomos Municipales</v>
      </c>
      <c r="X764" s="242">
        <f>+VLOOKUP(A764,[4]Sheet1!$A$13:$D$744,4,FALSE)</f>
        <v>0</v>
      </c>
      <c r="Y764" s="242" t="e">
        <f>+VLOOKUP(X764,bd_lista!$A$3:$C$590,3,FALSE)</f>
        <v>#N/A</v>
      </c>
      <c r="Z764" s="294">
        <f>+X764</f>
        <v>0</v>
      </c>
      <c r="AA764" s="295" t="e">
        <f>+Y764</f>
        <v>#N/A</v>
      </c>
    </row>
    <row r="765" spans="1:27" customFormat="1" ht="15" hidden="1" customHeight="1">
      <c r="A765" s="32">
        <v>1401</v>
      </c>
      <c r="B765" s="388"/>
      <c r="C765" s="247" t="str">
        <f>+VLOOKUP(A765,bd_lista!$A$3:$C$590,3,FALSE)</f>
        <v>Gobierno Autónomo Municipal de Oruro</v>
      </c>
      <c r="D765" s="390"/>
      <c r="E765" s="244" t="s">
        <v>1305</v>
      </c>
      <c r="F765" s="243">
        <f ca="1">+IFERROR(INDEX('Hoja de Trabajo para listado'!$A$155:$Z$1048576,MATCH($A765,'Hoja de Trabajo para listado'!$A$155:$A$1048576,0),MATCH((CUADRO!F$5&amp;$E765),'Hoja de Trabajo para listado'!$A$151:$Z$151,0)),0)+IFERROR(INDEX('Hoja de Trabajo para listado'!$AB$155:$BA$1048576,MATCH($A765,'Hoja de Trabajo para listado'!$AB$155:$AB$1048576,0),MATCH((CUADRO!F$5&amp;$E765),'Hoja de Trabajo para listado'!$AB$151:$BA$151,0)),0)+IFERROR(INDEX('Hoja de Trabajo para listado'!$BC$155:$CB$1048576,MATCH($A765,'Hoja de Trabajo para listado'!$BC$155:$BC$1048576,0),MATCH((CUADRO!F$5&amp;$E765),'Hoja de Trabajo para listado'!$BC$151:$CB$151,0)),0)+IFERROR(INDEX('Hoja de Trabajo para listado'!$DE$153:$DG$274,MATCH($A765,'Hoja de Trabajo para listado'!$DE$153:$DE$1048576,0),MATCH((CUADRO!F$5&amp;$E765),'Hoja de Trabajo para listado'!$DE$151:$DG$151,0)),0)+IFERROR(INDEX('Hoja de Trabajo para listado'!$CD$155:$DC$1048576,MATCH($A765,'Hoja de Trabajo para listado'!$CD$155:$CD$1048576,0),MATCH((CUADRO!F$5&amp;$E765),'Hoja de Trabajo para listado'!$CD$151:$DC$151,0)),0)</f>
        <v>0</v>
      </c>
      <c r="G765" s="243">
        <f ca="1">+IFERROR(INDEX('Hoja de Trabajo para listado'!$A$155:$Z$1048576,MATCH($A765,'Hoja de Trabajo para listado'!$A$155:$A$1048576,0),MATCH((CUADRO!G$5&amp;$E765),'Hoja de Trabajo para listado'!$A$151:$Z$151,0)),0)+IFERROR(INDEX('Hoja de Trabajo para listado'!$AB$155:$BA$1048576,MATCH($A765,'Hoja de Trabajo para listado'!$AB$155:$AB$1048576,0),MATCH((CUADRO!G$5&amp;$E765),'Hoja de Trabajo para listado'!$AB$151:$BA$151,0)),0)+IFERROR(INDEX('Hoja de Trabajo para listado'!$BC$155:$CB$1048576,MATCH($A765,'Hoja de Trabajo para listado'!$BC$155:$BC$1048576,0),MATCH((CUADRO!G$5&amp;$E765),'Hoja de Trabajo para listado'!$BC$151:$CB$151,0)),0)+IFERROR(INDEX('Hoja de Trabajo para listado'!$DE$153:$DG$274,MATCH($A765,'Hoja de Trabajo para listado'!$DE$153:$DE$1048576,0),MATCH((CUADRO!G$5&amp;$E765),'Hoja de Trabajo para listado'!$DE$151:$DG$151,0)),0)+IFERROR(INDEX('Hoja de Trabajo para listado'!$CD$155:$DC$1048576,MATCH($A765,'Hoja de Trabajo para listado'!$CD$155:$CD$1048576,0),MATCH((CUADRO!G$5&amp;$E765),'Hoja de Trabajo para listado'!$CD$151:$DC$151,0)),0)</f>
        <v>0</v>
      </c>
      <c r="H765" s="243">
        <f ca="1">+IFERROR(INDEX('Hoja de Trabajo para listado'!$A$155:$Z$1048576,MATCH($A765,'Hoja de Trabajo para listado'!$A$155:$A$1048576,0),MATCH((CUADRO!H$5&amp;$E765),'Hoja de Trabajo para listado'!$A$151:$Z$151,0)),0)+IFERROR(INDEX('Hoja de Trabajo para listado'!$AB$155:$BA$1048576,MATCH($A765,'Hoja de Trabajo para listado'!$AB$155:$AB$1048576,0),MATCH((CUADRO!H$5&amp;$E765),'Hoja de Trabajo para listado'!$AB$151:$BA$151,0)),0)+IFERROR(INDEX('Hoja de Trabajo para listado'!$BC$155:$CB$1048576,MATCH($A765,'Hoja de Trabajo para listado'!$BC$155:$BC$1048576,0),MATCH((CUADRO!H$5&amp;$E765),'Hoja de Trabajo para listado'!$BC$151:$CB$151,0)),0)+IFERROR(INDEX('Hoja de Trabajo para listado'!$DE$153:$DG$274,MATCH($A765,'Hoja de Trabajo para listado'!$DE$153:$DE$1048576,0),MATCH((CUADRO!H$5&amp;$E765),'Hoja de Trabajo para listado'!$DE$151:$DG$151,0)),0)+IFERROR(INDEX('Hoja de Trabajo para listado'!$CD$155:$DC$1048576,MATCH($A765,'Hoja de Trabajo para listado'!$CD$155:$CD$1048576,0),MATCH((CUADRO!H$5&amp;$E765),'Hoja de Trabajo para listado'!$CD$151:$DC$151,0)),0)</f>
        <v>0</v>
      </c>
      <c r="I765" s="243">
        <f ca="1">+IFERROR(INDEX('Hoja de Trabajo para listado'!$A$155:$Z$1048576,MATCH($A765,'Hoja de Trabajo para listado'!$A$155:$A$1048576,0),MATCH((CUADRO!I$5&amp;$E765),'Hoja de Trabajo para listado'!$A$151:$Z$151,0)),0)+IFERROR(INDEX('Hoja de Trabajo para listado'!$AB$155:$BA$1048576,MATCH($A765,'Hoja de Trabajo para listado'!$AB$155:$AB$1048576,0),MATCH((CUADRO!I$5&amp;$E765),'Hoja de Trabajo para listado'!$AB$151:$BA$151,0)),0)+IFERROR(INDEX('Hoja de Trabajo para listado'!$BC$155:$CB$1048576,MATCH($A765,'Hoja de Trabajo para listado'!$BC$155:$BC$1048576,0),MATCH((CUADRO!I$5&amp;$E765),'Hoja de Trabajo para listado'!$BC$151:$CB$151,0)),0)+IFERROR(INDEX('Hoja de Trabajo para listado'!$DE$153:$DG$274,MATCH($A765,'Hoja de Trabajo para listado'!$DE$153:$DE$1048576,0),MATCH((CUADRO!I$5&amp;$E765),'Hoja de Trabajo para listado'!$DE$151:$DG$151,0)),0)+IFERROR(INDEX('Hoja de Trabajo para listado'!$CD$155:$DC$1048576,MATCH($A765,'Hoja de Trabajo para listado'!$CD$155:$CD$1048576,0),MATCH((CUADRO!I$5&amp;$E765),'Hoja de Trabajo para listado'!$CD$151:$DC$151,0)),0)</f>
        <v>0</v>
      </c>
      <c r="J765" s="243">
        <f ca="1">+IFERROR(INDEX('Hoja de Trabajo para listado'!$A$155:$Z$1048576,MATCH($A765,'Hoja de Trabajo para listado'!$A$155:$A$1048576,0),MATCH((CUADRO!J$5&amp;$E765),'Hoja de Trabajo para listado'!$A$151:$Z$151,0)),0)+IFERROR(INDEX('Hoja de Trabajo para listado'!$AB$155:$BA$1048576,MATCH($A765,'Hoja de Trabajo para listado'!$AB$155:$AB$1048576,0),MATCH((CUADRO!J$5&amp;$E765),'Hoja de Trabajo para listado'!$AB$151:$BA$151,0)),0)+IFERROR(INDEX('Hoja de Trabajo para listado'!$BC$155:$CB$1048576,MATCH($A765,'Hoja de Trabajo para listado'!$BC$155:$BC$1048576,0),MATCH((CUADRO!J$5&amp;$E765),'Hoja de Trabajo para listado'!$BC$151:$CB$151,0)),0)+IFERROR(INDEX('Hoja de Trabajo para listado'!$DE$153:$DG$274,MATCH($A765,'Hoja de Trabajo para listado'!$DE$153:$DE$1048576,0),MATCH((CUADRO!J$5&amp;$E765),'Hoja de Trabajo para listado'!$DE$151:$DG$151,0)),0)+IFERROR(INDEX('Hoja de Trabajo para listado'!$CD$155:$DC$1048576,MATCH($A765,'Hoja de Trabajo para listado'!$CD$155:$CD$1048576,0),MATCH((CUADRO!J$5&amp;$E765),'Hoja de Trabajo para listado'!$CD$151:$DC$151,0)),0)</f>
        <v>0</v>
      </c>
      <c r="K765" s="243">
        <f ca="1">+IFERROR(INDEX('Hoja de Trabajo para listado'!$A$155:$Z$1048576,MATCH($A765,'Hoja de Trabajo para listado'!$A$155:$A$1048576,0),MATCH((CUADRO!K$5&amp;$E765),'Hoja de Trabajo para listado'!$A$151:$Z$151,0)),0)+IFERROR(INDEX('Hoja de Trabajo para listado'!$AB$155:$BA$1048576,MATCH($A765,'Hoja de Trabajo para listado'!$AB$155:$AB$1048576,0),MATCH((CUADRO!K$5&amp;$E765),'Hoja de Trabajo para listado'!$AB$151:$BA$151,0)),0)+IFERROR(INDEX('Hoja de Trabajo para listado'!$BC$155:$CB$1048576,MATCH($A765,'Hoja de Trabajo para listado'!$BC$155:$BC$1048576,0),MATCH((CUADRO!K$5&amp;$E765),'Hoja de Trabajo para listado'!$BC$151:$CB$151,0)),0)+IFERROR(INDEX('Hoja de Trabajo para listado'!$DE$153:$DG$274,MATCH($A765,'Hoja de Trabajo para listado'!$DE$153:$DE$1048576,0),MATCH((CUADRO!K$5&amp;$E765),'Hoja de Trabajo para listado'!$DE$151:$DG$151,0)),0)+IFERROR(INDEX('Hoja de Trabajo para listado'!$CD$155:$DC$1048576,MATCH($A765,'Hoja de Trabajo para listado'!$CD$155:$CD$1048576,0),MATCH((CUADRO!K$5&amp;$E765),'Hoja de Trabajo para listado'!$CD$151:$DC$151,0)),0)</f>
        <v>0</v>
      </c>
      <c r="L765" s="243">
        <f ca="1">+IFERROR(INDEX('Hoja de Trabajo para listado'!$A$155:$Z$1048576,MATCH($A765,'Hoja de Trabajo para listado'!$A$155:$A$1048576,0),MATCH((CUADRO!L$5&amp;$E765),'Hoja de Trabajo para listado'!$A$151:$Z$151,0)),0)+IFERROR(INDEX('Hoja de Trabajo para listado'!$AB$155:$BA$1048576,MATCH($A765,'Hoja de Trabajo para listado'!$AB$155:$AB$1048576,0),MATCH((CUADRO!L$5&amp;$E765),'Hoja de Trabajo para listado'!$AB$151:$BA$151,0)),0)+IFERROR(INDEX('Hoja de Trabajo para listado'!$BC$155:$CB$1048576,MATCH($A765,'Hoja de Trabajo para listado'!$BC$155:$BC$1048576,0),MATCH((CUADRO!L$5&amp;$E765),'Hoja de Trabajo para listado'!$BC$151:$CB$151,0)),0)+IFERROR(INDEX('Hoja de Trabajo para listado'!$DE$153:$DG$274,MATCH($A765,'Hoja de Trabajo para listado'!$DE$153:$DE$1048576,0),MATCH((CUADRO!L$5&amp;$E765),'Hoja de Trabajo para listado'!$DE$151:$DG$151,0)),0)+IFERROR(INDEX('Hoja de Trabajo para listado'!$CD$155:$DC$1048576,MATCH($A765,'Hoja de Trabajo para listado'!$CD$155:$CD$1048576,0),MATCH((CUADRO!L$5&amp;$E765),'Hoja de Trabajo para listado'!$CD$151:$DC$151,0)),0)</f>
        <v>0</v>
      </c>
      <c r="M765" s="243">
        <f ca="1">+IFERROR(INDEX('Hoja de Trabajo para listado'!$A$155:$Z$1048576,MATCH($A765,'Hoja de Trabajo para listado'!$A$155:$A$1048576,0),MATCH((CUADRO!M$5&amp;$E765),'Hoja de Trabajo para listado'!$A$151:$Z$151,0)),0)+IFERROR(INDEX('Hoja de Trabajo para listado'!$AB$155:$BA$1048576,MATCH($A765,'Hoja de Trabajo para listado'!$AB$155:$AB$1048576,0),MATCH((CUADRO!M$5&amp;$E765),'Hoja de Trabajo para listado'!$AB$151:$BA$151,0)),0)+IFERROR(INDEX('Hoja de Trabajo para listado'!$BC$155:$CB$1048576,MATCH($A765,'Hoja de Trabajo para listado'!$BC$155:$BC$1048576,0),MATCH((CUADRO!M$5&amp;$E765),'Hoja de Trabajo para listado'!$BC$151:$CB$151,0)),0)+IFERROR(INDEX('Hoja de Trabajo para listado'!$DE$153:$DG$274,MATCH($A765,'Hoja de Trabajo para listado'!$DE$153:$DE$1048576,0),MATCH((CUADRO!M$5&amp;$E765),'Hoja de Trabajo para listado'!$DE$151:$DG$151,0)),0)+IFERROR(INDEX('Hoja de Trabajo para listado'!$CD$155:$DC$1048576,MATCH($A765,'Hoja de Trabajo para listado'!$CD$155:$CD$1048576,0),MATCH((CUADRO!M$5&amp;$E765),'Hoja de Trabajo para listado'!$CD$151:$DC$151,0)),0)</f>
        <v>0</v>
      </c>
      <c r="N765" s="243">
        <f ca="1">+IFERROR(INDEX('Hoja de Trabajo para listado'!$A$155:$Z$1048576,MATCH($A765,'Hoja de Trabajo para listado'!$A$155:$A$1048576,0),MATCH((CUADRO!N$5&amp;$E765),'Hoja de Trabajo para listado'!$A$151:$Z$151,0)),0)+IFERROR(INDEX('Hoja de Trabajo para listado'!$AB$155:$BA$1048576,MATCH($A765,'Hoja de Trabajo para listado'!$AB$155:$AB$1048576,0),MATCH((CUADRO!N$5&amp;$E765),'Hoja de Trabajo para listado'!$AB$151:$BA$151,0)),0)+IFERROR(INDEX('Hoja de Trabajo para listado'!$BC$155:$CB$1048576,MATCH($A765,'Hoja de Trabajo para listado'!$BC$155:$BC$1048576,0),MATCH((CUADRO!N$5&amp;$E765),'Hoja de Trabajo para listado'!$BC$151:$CB$151,0)),0)+IFERROR(INDEX('Hoja de Trabajo para listado'!$DE$153:$DG$274,MATCH($A765,'Hoja de Trabajo para listado'!$DE$153:$DE$1048576,0),MATCH((CUADRO!N$5&amp;$E765),'Hoja de Trabajo para listado'!$DE$151:$DG$151,0)),0)+IFERROR(INDEX('Hoja de Trabajo para listado'!$CD$155:$DC$1048576,MATCH($A765,'Hoja de Trabajo para listado'!$CD$155:$CD$1048576,0),MATCH((CUADRO!N$5&amp;$E765),'Hoja de Trabajo para listado'!$CD$151:$DC$151,0)),0)</f>
        <v>0</v>
      </c>
      <c r="O765" s="243">
        <f ca="1">+IFERROR(INDEX('Hoja de Trabajo para listado'!$A$155:$Z$1048576,MATCH($A765,'Hoja de Trabajo para listado'!$A$155:$A$1048576,0),MATCH((CUADRO!O$5&amp;$E765),'Hoja de Trabajo para listado'!$A$151:$Z$151,0)),0)+IFERROR(INDEX('Hoja de Trabajo para listado'!$AB$155:$BA$1048576,MATCH($A765,'Hoja de Trabajo para listado'!$AB$155:$AB$1048576,0),MATCH((CUADRO!O$5&amp;$E765),'Hoja de Trabajo para listado'!$AB$151:$BA$151,0)),0)+IFERROR(INDEX('Hoja de Trabajo para listado'!$BC$155:$CB$1048576,MATCH($A765,'Hoja de Trabajo para listado'!$BC$155:$BC$1048576,0),MATCH((CUADRO!O$5&amp;$E765),'Hoja de Trabajo para listado'!$BC$151:$CB$151,0)),0)+IFERROR(INDEX('Hoja de Trabajo para listado'!$DE$153:$DG$274,MATCH($A765,'Hoja de Trabajo para listado'!$DE$153:$DE$1048576,0),MATCH((CUADRO!O$5&amp;$E765),'Hoja de Trabajo para listado'!$DE$151:$DG$151,0)),0)+IFERROR(INDEX('Hoja de Trabajo para listado'!$CD$155:$DC$1048576,MATCH($A765,'Hoja de Trabajo para listado'!$CD$155:$CD$1048576,0),MATCH((CUADRO!O$5&amp;$E765),'Hoja de Trabajo para listado'!$CD$151:$DC$151,0)),0)</f>
        <v>0</v>
      </c>
      <c r="P765" s="243">
        <f ca="1">+IFERROR(INDEX('Hoja de Trabajo para listado'!$A$155:$Z$1048576,MATCH($A765,'Hoja de Trabajo para listado'!$A$155:$A$1048576,0),MATCH((CUADRO!P$5&amp;$E765),'Hoja de Trabajo para listado'!$A$151:$Z$151,0)),0)+IFERROR(INDEX('Hoja de Trabajo para listado'!$AB$155:$BA$1048576,MATCH($A765,'Hoja de Trabajo para listado'!$AB$155:$AB$1048576,0),MATCH((CUADRO!P$5&amp;$E765),'Hoja de Trabajo para listado'!$AB$151:$BA$151,0)),0)+IFERROR(INDEX('Hoja de Trabajo para listado'!$BC$155:$CB$1048576,MATCH($A765,'Hoja de Trabajo para listado'!$BC$155:$BC$1048576,0),MATCH((CUADRO!P$5&amp;$E765),'Hoja de Trabajo para listado'!$BC$151:$CB$151,0)),0)+IFERROR(INDEX('Hoja de Trabajo para listado'!$DE$153:$DG$274,MATCH($A765,'Hoja de Trabajo para listado'!$DE$153:$DE$1048576,0),MATCH((CUADRO!P$5&amp;$E765),'Hoja de Trabajo para listado'!$DE$151:$DG$151,0)),0)+IFERROR(INDEX('Hoja de Trabajo para listado'!$CD$155:$DC$1048576,MATCH($A765,'Hoja de Trabajo para listado'!$CD$155:$CD$1048576,0),MATCH((CUADRO!P$5&amp;$E765),'Hoja de Trabajo para listado'!$CD$151:$DC$151,0)),0)</f>
        <v>0</v>
      </c>
      <c r="Q765" s="243">
        <f ca="1">+IFERROR(INDEX('Hoja de Trabajo para listado'!$A$155:$Z$1048576,MATCH($A765,'Hoja de Trabajo para listado'!$A$155:$A$1048576,0),MATCH((CUADRO!Q$5&amp;$E765),'Hoja de Trabajo para listado'!$A$151:$Z$151,0)),0)+IFERROR(INDEX('Hoja de Trabajo para listado'!$AB$155:$BA$1048576,MATCH($A765,'Hoja de Trabajo para listado'!$AB$155:$AB$1048576,0),MATCH((CUADRO!Q$5&amp;$E765),'Hoja de Trabajo para listado'!$AB$151:$BA$151,0)),0)+IFERROR(INDEX('Hoja de Trabajo para listado'!$BC$155:$CB$1048576,MATCH($A765,'Hoja de Trabajo para listado'!$BC$155:$BC$1048576,0),MATCH((CUADRO!Q$5&amp;$E765),'Hoja de Trabajo para listado'!$BC$151:$CB$151,0)),0)+IFERROR(INDEX('Hoja de Trabajo para listado'!$DE$153:$DG$274,MATCH($A765,'Hoja de Trabajo para listado'!$DE$153:$DE$1048576,0),MATCH((CUADRO!Q$5&amp;$E765),'Hoja de Trabajo para listado'!$DE$151:$DG$151,0)),0)+IFERROR(INDEX('Hoja de Trabajo para listado'!$CD$155:$DC$1048576,MATCH($A765,'Hoja de Trabajo para listado'!$CD$155:$CD$1048576,0),MATCH((CUADRO!Q$5&amp;$E765),'Hoja de Trabajo para listado'!$CD$151:$DC$151,0)),0)</f>
        <v>0</v>
      </c>
      <c r="R765" s="243">
        <f t="shared" ca="1" si="25"/>
        <v>0</v>
      </c>
      <c r="S765" s="249">
        <f ca="1">+R764+R765</f>
        <v>0</v>
      </c>
      <c r="T765" s="243">
        <f ca="1">+S765</f>
        <v>0</v>
      </c>
      <c r="U765" s="242">
        <f t="shared" si="26"/>
        <v>2</v>
      </c>
      <c r="V765" s="333" t="str">
        <f>+VLOOKUP(A765,bd_lista!$A$3:$E$590,5,FALSE)</f>
        <v>Gobiernos Autonomos Municipales</v>
      </c>
      <c r="W765" s="392"/>
      <c r="X765" s="242">
        <f>+VLOOKUP(A765,[4]Sheet1!$A$13:$D$744,4,FALSE)</f>
        <v>0</v>
      </c>
      <c r="Y765" s="242" t="e">
        <f>+VLOOKUP(X765,bd_lista!$A$3:$C$590,3,FALSE)</f>
        <v>#N/A</v>
      </c>
      <c r="Z765" s="292"/>
      <c r="AA765" s="293"/>
    </row>
    <row r="766" spans="1:27" customFormat="1" ht="15" hidden="1" customHeight="1">
      <c r="A766" s="32">
        <v>1402</v>
      </c>
      <c r="B766" s="387">
        <f>+A766</f>
        <v>1402</v>
      </c>
      <c r="C766" s="247" t="str">
        <f>+VLOOKUP(A766,bd_lista!$A$3:$C$590,3,FALSE)</f>
        <v>Gobierno Autónomo Municipal de Caracollo</v>
      </c>
      <c r="D766" s="389" t="str">
        <f>+C766</f>
        <v>Gobierno Autónomo Municipal de Caracollo</v>
      </c>
      <c r="E766" s="242" t="s">
        <v>1304</v>
      </c>
      <c r="F766" s="243">
        <f ca="1">+IFERROR(INDEX('Hoja de Trabajo para listado'!$A$155:$Z$1048576,MATCH($A766,'Hoja de Trabajo para listado'!$A$155:$A$1048576,0),MATCH((CUADRO!F$5&amp;$E766),'Hoja de Trabajo para listado'!$A$151:$Z$151,0)),0)+IFERROR(INDEX('Hoja de Trabajo para listado'!$AB$155:$BA$1048576,MATCH($A766,'Hoja de Trabajo para listado'!$AB$155:$AB$1048576,0),MATCH((CUADRO!F$5&amp;$E766),'Hoja de Trabajo para listado'!$AB$151:$BA$151,0)),0)+IFERROR(INDEX('Hoja de Trabajo para listado'!$BC$155:$CB$1048576,MATCH($A766,'Hoja de Trabajo para listado'!$BC$155:$BC$1048576,0),MATCH((CUADRO!F$5&amp;$E766),'Hoja de Trabajo para listado'!$BC$151:$CB$151,0)),0)+IFERROR(INDEX('Hoja de Trabajo para listado'!$DE$153:$DG$274,MATCH($A766,'Hoja de Trabajo para listado'!$DE$153:$DE$1048576,0),MATCH((CUADRO!F$5&amp;$E766),'Hoja de Trabajo para listado'!$DE$151:$DG$151,0)),0)+IFERROR(INDEX('Hoja de Trabajo para listado'!$CD$155:$DC$1048576,MATCH($A766,'Hoja de Trabajo para listado'!$CD$155:$CD$1048576,0),MATCH((CUADRO!F$5&amp;$E766),'Hoja de Trabajo para listado'!$CD$151:$DC$151,0)),0)</f>
        <v>0</v>
      </c>
      <c r="G766" s="243">
        <f ca="1">+IFERROR(INDEX('Hoja de Trabajo para listado'!$A$155:$Z$1048576,MATCH($A766,'Hoja de Trabajo para listado'!$A$155:$A$1048576,0),MATCH((CUADRO!G$5&amp;$E766),'Hoja de Trabajo para listado'!$A$151:$Z$151,0)),0)+IFERROR(INDEX('Hoja de Trabajo para listado'!$AB$155:$BA$1048576,MATCH($A766,'Hoja de Trabajo para listado'!$AB$155:$AB$1048576,0),MATCH((CUADRO!G$5&amp;$E766),'Hoja de Trabajo para listado'!$AB$151:$BA$151,0)),0)+IFERROR(INDEX('Hoja de Trabajo para listado'!$BC$155:$CB$1048576,MATCH($A766,'Hoja de Trabajo para listado'!$BC$155:$BC$1048576,0),MATCH((CUADRO!G$5&amp;$E766),'Hoja de Trabajo para listado'!$BC$151:$CB$151,0)),0)+IFERROR(INDEX('Hoja de Trabajo para listado'!$DE$153:$DG$274,MATCH($A766,'Hoja de Trabajo para listado'!$DE$153:$DE$1048576,0),MATCH((CUADRO!G$5&amp;$E766),'Hoja de Trabajo para listado'!$DE$151:$DG$151,0)),0)+IFERROR(INDEX('Hoja de Trabajo para listado'!$CD$155:$DC$1048576,MATCH($A766,'Hoja de Trabajo para listado'!$CD$155:$CD$1048576,0),MATCH((CUADRO!G$5&amp;$E766),'Hoja de Trabajo para listado'!$CD$151:$DC$151,0)),0)</f>
        <v>0</v>
      </c>
      <c r="H766" s="243">
        <f ca="1">+IFERROR(INDEX('Hoja de Trabajo para listado'!$A$155:$Z$1048576,MATCH($A766,'Hoja de Trabajo para listado'!$A$155:$A$1048576,0),MATCH((CUADRO!H$5&amp;$E766),'Hoja de Trabajo para listado'!$A$151:$Z$151,0)),0)+IFERROR(INDEX('Hoja de Trabajo para listado'!$AB$155:$BA$1048576,MATCH($A766,'Hoja de Trabajo para listado'!$AB$155:$AB$1048576,0),MATCH((CUADRO!H$5&amp;$E766),'Hoja de Trabajo para listado'!$AB$151:$BA$151,0)),0)+IFERROR(INDEX('Hoja de Trabajo para listado'!$BC$155:$CB$1048576,MATCH($A766,'Hoja de Trabajo para listado'!$BC$155:$BC$1048576,0),MATCH((CUADRO!H$5&amp;$E766),'Hoja de Trabajo para listado'!$BC$151:$CB$151,0)),0)+IFERROR(INDEX('Hoja de Trabajo para listado'!$DE$153:$DG$274,MATCH($A766,'Hoja de Trabajo para listado'!$DE$153:$DE$1048576,0),MATCH((CUADRO!H$5&amp;$E766),'Hoja de Trabajo para listado'!$DE$151:$DG$151,0)),0)+IFERROR(INDEX('Hoja de Trabajo para listado'!$CD$155:$DC$1048576,MATCH($A766,'Hoja de Trabajo para listado'!$CD$155:$CD$1048576,0),MATCH((CUADRO!H$5&amp;$E766),'Hoja de Trabajo para listado'!$CD$151:$DC$151,0)),0)</f>
        <v>0</v>
      </c>
      <c r="I766" s="243">
        <f ca="1">+IFERROR(INDEX('Hoja de Trabajo para listado'!$A$155:$Z$1048576,MATCH($A766,'Hoja de Trabajo para listado'!$A$155:$A$1048576,0),MATCH((CUADRO!I$5&amp;$E766),'Hoja de Trabajo para listado'!$A$151:$Z$151,0)),0)+IFERROR(INDEX('Hoja de Trabajo para listado'!$AB$155:$BA$1048576,MATCH($A766,'Hoja de Trabajo para listado'!$AB$155:$AB$1048576,0),MATCH((CUADRO!I$5&amp;$E766),'Hoja de Trabajo para listado'!$AB$151:$BA$151,0)),0)+IFERROR(INDEX('Hoja de Trabajo para listado'!$BC$155:$CB$1048576,MATCH($A766,'Hoja de Trabajo para listado'!$BC$155:$BC$1048576,0),MATCH((CUADRO!I$5&amp;$E766),'Hoja de Trabajo para listado'!$BC$151:$CB$151,0)),0)+IFERROR(INDEX('Hoja de Trabajo para listado'!$DE$153:$DG$274,MATCH($A766,'Hoja de Trabajo para listado'!$DE$153:$DE$1048576,0),MATCH((CUADRO!I$5&amp;$E766),'Hoja de Trabajo para listado'!$DE$151:$DG$151,0)),0)+IFERROR(INDEX('Hoja de Trabajo para listado'!$CD$155:$DC$1048576,MATCH($A766,'Hoja de Trabajo para listado'!$CD$155:$CD$1048576,0),MATCH((CUADRO!I$5&amp;$E766),'Hoja de Trabajo para listado'!$CD$151:$DC$151,0)),0)</f>
        <v>0</v>
      </c>
      <c r="J766" s="243">
        <f ca="1">+IFERROR(INDEX('Hoja de Trabajo para listado'!$A$155:$Z$1048576,MATCH($A766,'Hoja de Trabajo para listado'!$A$155:$A$1048576,0),MATCH((CUADRO!J$5&amp;$E766),'Hoja de Trabajo para listado'!$A$151:$Z$151,0)),0)+IFERROR(INDEX('Hoja de Trabajo para listado'!$AB$155:$BA$1048576,MATCH($A766,'Hoja de Trabajo para listado'!$AB$155:$AB$1048576,0),MATCH((CUADRO!J$5&amp;$E766),'Hoja de Trabajo para listado'!$AB$151:$BA$151,0)),0)+IFERROR(INDEX('Hoja de Trabajo para listado'!$BC$155:$CB$1048576,MATCH($A766,'Hoja de Trabajo para listado'!$BC$155:$BC$1048576,0),MATCH((CUADRO!J$5&amp;$E766),'Hoja de Trabajo para listado'!$BC$151:$CB$151,0)),0)+IFERROR(INDEX('Hoja de Trabajo para listado'!$DE$153:$DG$274,MATCH($A766,'Hoja de Trabajo para listado'!$DE$153:$DE$1048576,0),MATCH((CUADRO!J$5&amp;$E766),'Hoja de Trabajo para listado'!$DE$151:$DG$151,0)),0)+IFERROR(INDEX('Hoja de Trabajo para listado'!$CD$155:$DC$1048576,MATCH($A766,'Hoja de Trabajo para listado'!$CD$155:$CD$1048576,0),MATCH((CUADRO!J$5&amp;$E766),'Hoja de Trabajo para listado'!$CD$151:$DC$151,0)),0)</f>
        <v>0</v>
      </c>
      <c r="K766" s="243">
        <f ca="1">+IFERROR(INDEX('Hoja de Trabajo para listado'!$A$155:$Z$1048576,MATCH($A766,'Hoja de Trabajo para listado'!$A$155:$A$1048576,0),MATCH((CUADRO!K$5&amp;$E766),'Hoja de Trabajo para listado'!$A$151:$Z$151,0)),0)+IFERROR(INDEX('Hoja de Trabajo para listado'!$AB$155:$BA$1048576,MATCH($A766,'Hoja de Trabajo para listado'!$AB$155:$AB$1048576,0),MATCH((CUADRO!K$5&amp;$E766),'Hoja de Trabajo para listado'!$AB$151:$BA$151,0)),0)+IFERROR(INDEX('Hoja de Trabajo para listado'!$BC$155:$CB$1048576,MATCH($A766,'Hoja de Trabajo para listado'!$BC$155:$BC$1048576,0),MATCH((CUADRO!K$5&amp;$E766),'Hoja de Trabajo para listado'!$BC$151:$CB$151,0)),0)+IFERROR(INDEX('Hoja de Trabajo para listado'!$DE$153:$DG$274,MATCH($A766,'Hoja de Trabajo para listado'!$DE$153:$DE$1048576,0),MATCH((CUADRO!K$5&amp;$E766),'Hoja de Trabajo para listado'!$DE$151:$DG$151,0)),0)+IFERROR(INDEX('Hoja de Trabajo para listado'!$CD$155:$DC$1048576,MATCH($A766,'Hoja de Trabajo para listado'!$CD$155:$CD$1048576,0),MATCH((CUADRO!K$5&amp;$E766),'Hoja de Trabajo para listado'!$CD$151:$DC$151,0)),0)</f>
        <v>0</v>
      </c>
      <c r="L766" s="243">
        <f ca="1">+IFERROR(INDEX('Hoja de Trabajo para listado'!$A$155:$Z$1048576,MATCH($A766,'Hoja de Trabajo para listado'!$A$155:$A$1048576,0),MATCH((CUADRO!L$5&amp;$E766),'Hoja de Trabajo para listado'!$A$151:$Z$151,0)),0)+IFERROR(INDEX('Hoja de Trabajo para listado'!$AB$155:$BA$1048576,MATCH($A766,'Hoja de Trabajo para listado'!$AB$155:$AB$1048576,0),MATCH((CUADRO!L$5&amp;$E766),'Hoja de Trabajo para listado'!$AB$151:$BA$151,0)),0)+IFERROR(INDEX('Hoja de Trabajo para listado'!$BC$155:$CB$1048576,MATCH($A766,'Hoja de Trabajo para listado'!$BC$155:$BC$1048576,0),MATCH((CUADRO!L$5&amp;$E766),'Hoja de Trabajo para listado'!$BC$151:$CB$151,0)),0)+IFERROR(INDEX('Hoja de Trabajo para listado'!$DE$153:$DG$274,MATCH($A766,'Hoja de Trabajo para listado'!$DE$153:$DE$1048576,0),MATCH((CUADRO!L$5&amp;$E766),'Hoja de Trabajo para listado'!$DE$151:$DG$151,0)),0)+IFERROR(INDEX('Hoja de Trabajo para listado'!$CD$155:$DC$1048576,MATCH($A766,'Hoja de Trabajo para listado'!$CD$155:$CD$1048576,0),MATCH((CUADRO!L$5&amp;$E766),'Hoja de Trabajo para listado'!$CD$151:$DC$151,0)),0)</f>
        <v>0</v>
      </c>
      <c r="M766" s="243">
        <f ca="1">+IFERROR(INDEX('Hoja de Trabajo para listado'!$A$155:$Z$1048576,MATCH($A766,'Hoja de Trabajo para listado'!$A$155:$A$1048576,0),MATCH((CUADRO!M$5&amp;$E766),'Hoja de Trabajo para listado'!$A$151:$Z$151,0)),0)+IFERROR(INDEX('Hoja de Trabajo para listado'!$AB$155:$BA$1048576,MATCH($A766,'Hoja de Trabajo para listado'!$AB$155:$AB$1048576,0),MATCH((CUADRO!M$5&amp;$E766),'Hoja de Trabajo para listado'!$AB$151:$BA$151,0)),0)+IFERROR(INDEX('Hoja de Trabajo para listado'!$BC$155:$CB$1048576,MATCH($A766,'Hoja de Trabajo para listado'!$BC$155:$BC$1048576,0),MATCH((CUADRO!M$5&amp;$E766),'Hoja de Trabajo para listado'!$BC$151:$CB$151,0)),0)+IFERROR(INDEX('Hoja de Trabajo para listado'!$DE$153:$DG$274,MATCH($A766,'Hoja de Trabajo para listado'!$DE$153:$DE$1048576,0),MATCH((CUADRO!M$5&amp;$E766),'Hoja de Trabajo para listado'!$DE$151:$DG$151,0)),0)+IFERROR(INDEX('Hoja de Trabajo para listado'!$CD$155:$DC$1048576,MATCH($A766,'Hoja de Trabajo para listado'!$CD$155:$CD$1048576,0),MATCH((CUADRO!M$5&amp;$E766),'Hoja de Trabajo para listado'!$CD$151:$DC$151,0)),0)</f>
        <v>0</v>
      </c>
      <c r="N766" s="243">
        <f ca="1">+IFERROR(INDEX('Hoja de Trabajo para listado'!$A$155:$Z$1048576,MATCH($A766,'Hoja de Trabajo para listado'!$A$155:$A$1048576,0),MATCH((CUADRO!N$5&amp;$E766),'Hoja de Trabajo para listado'!$A$151:$Z$151,0)),0)+IFERROR(INDEX('Hoja de Trabajo para listado'!$AB$155:$BA$1048576,MATCH($A766,'Hoja de Trabajo para listado'!$AB$155:$AB$1048576,0),MATCH((CUADRO!N$5&amp;$E766),'Hoja de Trabajo para listado'!$AB$151:$BA$151,0)),0)+IFERROR(INDEX('Hoja de Trabajo para listado'!$BC$155:$CB$1048576,MATCH($A766,'Hoja de Trabajo para listado'!$BC$155:$BC$1048576,0),MATCH((CUADRO!N$5&amp;$E766),'Hoja de Trabajo para listado'!$BC$151:$CB$151,0)),0)+IFERROR(INDEX('Hoja de Trabajo para listado'!$DE$153:$DG$274,MATCH($A766,'Hoja de Trabajo para listado'!$DE$153:$DE$1048576,0),MATCH((CUADRO!N$5&amp;$E766),'Hoja de Trabajo para listado'!$DE$151:$DG$151,0)),0)+IFERROR(INDEX('Hoja de Trabajo para listado'!$CD$155:$DC$1048576,MATCH($A766,'Hoja de Trabajo para listado'!$CD$155:$CD$1048576,0),MATCH((CUADRO!N$5&amp;$E766),'Hoja de Trabajo para listado'!$CD$151:$DC$151,0)),0)</f>
        <v>0</v>
      </c>
      <c r="O766" s="243">
        <f ca="1">+IFERROR(INDEX('Hoja de Trabajo para listado'!$A$155:$Z$1048576,MATCH($A766,'Hoja de Trabajo para listado'!$A$155:$A$1048576,0),MATCH((CUADRO!O$5&amp;$E766),'Hoja de Trabajo para listado'!$A$151:$Z$151,0)),0)+IFERROR(INDEX('Hoja de Trabajo para listado'!$AB$155:$BA$1048576,MATCH($A766,'Hoja de Trabajo para listado'!$AB$155:$AB$1048576,0),MATCH((CUADRO!O$5&amp;$E766),'Hoja de Trabajo para listado'!$AB$151:$BA$151,0)),0)+IFERROR(INDEX('Hoja de Trabajo para listado'!$BC$155:$CB$1048576,MATCH($A766,'Hoja de Trabajo para listado'!$BC$155:$BC$1048576,0),MATCH((CUADRO!O$5&amp;$E766),'Hoja de Trabajo para listado'!$BC$151:$CB$151,0)),0)+IFERROR(INDEX('Hoja de Trabajo para listado'!$DE$153:$DG$274,MATCH($A766,'Hoja de Trabajo para listado'!$DE$153:$DE$1048576,0),MATCH((CUADRO!O$5&amp;$E766),'Hoja de Trabajo para listado'!$DE$151:$DG$151,0)),0)+IFERROR(INDEX('Hoja de Trabajo para listado'!$CD$155:$DC$1048576,MATCH($A766,'Hoja de Trabajo para listado'!$CD$155:$CD$1048576,0),MATCH((CUADRO!O$5&amp;$E766),'Hoja de Trabajo para listado'!$CD$151:$DC$151,0)),0)</f>
        <v>0</v>
      </c>
      <c r="P766" s="243">
        <f ca="1">+IFERROR(INDEX('Hoja de Trabajo para listado'!$A$155:$Z$1048576,MATCH($A766,'Hoja de Trabajo para listado'!$A$155:$A$1048576,0),MATCH((CUADRO!P$5&amp;$E766),'Hoja de Trabajo para listado'!$A$151:$Z$151,0)),0)+IFERROR(INDEX('Hoja de Trabajo para listado'!$AB$155:$BA$1048576,MATCH($A766,'Hoja de Trabajo para listado'!$AB$155:$AB$1048576,0),MATCH((CUADRO!P$5&amp;$E766),'Hoja de Trabajo para listado'!$AB$151:$BA$151,0)),0)+IFERROR(INDEX('Hoja de Trabajo para listado'!$BC$155:$CB$1048576,MATCH($A766,'Hoja de Trabajo para listado'!$BC$155:$BC$1048576,0),MATCH((CUADRO!P$5&amp;$E766),'Hoja de Trabajo para listado'!$BC$151:$CB$151,0)),0)+IFERROR(INDEX('Hoja de Trabajo para listado'!$DE$153:$DG$274,MATCH($A766,'Hoja de Trabajo para listado'!$DE$153:$DE$1048576,0),MATCH((CUADRO!P$5&amp;$E766),'Hoja de Trabajo para listado'!$DE$151:$DG$151,0)),0)+IFERROR(INDEX('Hoja de Trabajo para listado'!$CD$155:$DC$1048576,MATCH($A766,'Hoja de Trabajo para listado'!$CD$155:$CD$1048576,0),MATCH((CUADRO!P$5&amp;$E766),'Hoja de Trabajo para listado'!$CD$151:$DC$151,0)),0)</f>
        <v>0</v>
      </c>
      <c r="Q766" s="243">
        <f ca="1">+IFERROR(INDEX('Hoja de Trabajo para listado'!$A$155:$Z$1048576,MATCH($A766,'Hoja de Trabajo para listado'!$A$155:$A$1048576,0),MATCH((CUADRO!Q$5&amp;$E766),'Hoja de Trabajo para listado'!$A$151:$Z$151,0)),0)+IFERROR(INDEX('Hoja de Trabajo para listado'!$AB$155:$BA$1048576,MATCH($A766,'Hoja de Trabajo para listado'!$AB$155:$AB$1048576,0),MATCH((CUADRO!Q$5&amp;$E766),'Hoja de Trabajo para listado'!$AB$151:$BA$151,0)),0)+IFERROR(INDEX('Hoja de Trabajo para listado'!$BC$155:$CB$1048576,MATCH($A766,'Hoja de Trabajo para listado'!$BC$155:$BC$1048576,0),MATCH((CUADRO!Q$5&amp;$E766),'Hoja de Trabajo para listado'!$BC$151:$CB$151,0)),0)+IFERROR(INDEX('Hoja de Trabajo para listado'!$DE$153:$DG$274,MATCH($A766,'Hoja de Trabajo para listado'!$DE$153:$DE$1048576,0),MATCH((CUADRO!Q$5&amp;$E766),'Hoja de Trabajo para listado'!$DE$151:$DG$151,0)),0)+IFERROR(INDEX('Hoja de Trabajo para listado'!$CD$155:$DC$1048576,MATCH($A766,'Hoja de Trabajo para listado'!$CD$155:$CD$1048576,0),MATCH((CUADRO!Q$5&amp;$E766),'Hoja de Trabajo para listado'!$CD$151:$DC$151,0)),0)</f>
        <v>0</v>
      </c>
      <c r="R766" s="243">
        <f t="shared" ca="1" si="25"/>
        <v>0</v>
      </c>
      <c r="S766" s="249"/>
      <c r="T766" s="243">
        <f ca="1">+T767</f>
        <v>0</v>
      </c>
      <c r="U766" s="242">
        <f t="shared" si="26"/>
        <v>1</v>
      </c>
      <c r="V766" s="333" t="str">
        <f>+VLOOKUP(A766,bd_lista!$A$3:$E$590,5,FALSE)</f>
        <v>Gobiernos Autonomos Municipales</v>
      </c>
      <c r="W766" s="391" t="str">
        <f>+V766</f>
        <v>Gobiernos Autonomos Municipales</v>
      </c>
      <c r="X766" s="242">
        <f>+VLOOKUP(A766,[4]Sheet1!$A$13:$D$744,4,FALSE)</f>
        <v>0</v>
      </c>
      <c r="Y766" s="242" t="e">
        <f>+VLOOKUP(X766,bd_lista!$A$3:$C$590,3,FALSE)</f>
        <v>#N/A</v>
      </c>
      <c r="Z766" s="294">
        <f>+X766</f>
        <v>0</v>
      </c>
      <c r="AA766" s="295" t="e">
        <f>+Y766</f>
        <v>#N/A</v>
      </c>
    </row>
    <row r="767" spans="1:27" customFormat="1" ht="15" hidden="1" customHeight="1">
      <c r="A767" s="32">
        <v>1402</v>
      </c>
      <c r="B767" s="388"/>
      <c r="C767" s="247" t="str">
        <f>+VLOOKUP(A767,bd_lista!$A$3:$C$590,3,FALSE)</f>
        <v>Gobierno Autónomo Municipal de Caracollo</v>
      </c>
      <c r="D767" s="390"/>
      <c r="E767" s="244" t="s">
        <v>1305</v>
      </c>
      <c r="F767" s="243">
        <f ca="1">+IFERROR(INDEX('Hoja de Trabajo para listado'!$A$155:$Z$1048576,MATCH($A767,'Hoja de Trabajo para listado'!$A$155:$A$1048576,0),MATCH((CUADRO!F$5&amp;$E767),'Hoja de Trabajo para listado'!$A$151:$Z$151,0)),0)+IFERROR(INDEX('Hoja de Trabajo para listado'!$AB$155:$BA$1048576,MATCH($A767,'Hoja de Trabajo para listado'!$AB$155:$AB$1048576,0),MATCH((CUADRO!F$5&amp;$E767),'Hoja de Trabajo para listado'!$AB$151:$BA$151,0)),0)+IFERROR(INDEX('Hoja de Trabajo para listado'!$BC$155:$CB$1048576,MATCH($A767,'Hoja de Trabajo para listado'!$BC$155:$BC$1048576,0),MATCH((CUADRO!F$5&amp;$E767),'Hoja de Trabajo para listado'!$BC$151:$CB$151,0)),0)+IFERROR(INDEX('Hoja de Trabajo para listado'!$DE$153:$DG$274,MATCH($A767,'Hoja de Trabajo para listado'!$DE$153:$DE$1048576,0),MATCH((CUADRO!F$5&amp;$E767),'Hoja de Trabajo para listado'!$DE$151:$DG$151,0)),0)+IFERROR(INDEX('Hoja de Trabajo para listado'!$CD$155:$DC$1048576,MATCH($A767,'Hoja de Trabajo para listado'!$CD$155:$CD$1048576,0),MATCH((CUADRO!F$5&amp;$E767),'Hoja de Trabajo para listado'!$CD$151:$DC$151,0)),0)</f>
        <v>0</v>
      </c>
      <c r="G767" s="243">
        <f ca="1">+IFERROR(INDEX('Hoja de Trabajo para listado'!$A$155:$Z$1048576,MATCH($A767,'Hoja de Trabajo para listado'!$A$155:$A$1048576,0),MATCH((CUADRO!G$5&amp;$E767),'Hoja de Trabajo para listado'!$A$151:$Z$151,0)),0)+IFERROR(INDEX('Hoja de Trabajo para listado'!$AB$155:$BA$1048576,MATCH($A767,'Hoja de Trabajo para listado'!$AB$155:$AB$1048576,0),MATCH((CUADRO!G$5&amp;$E767),'Hoja de Trabajo para listado'!$AB$151:$BA$151,0)),0)+IFERROR(INDEX('Hoja de Trabajo para listado'!$BC$155:$CB$1048576,MATCH($A767,'Hoja de Trabajo para listado'!$BC$155:$BC$1048576,0),MATCH((CUADRO!G$5&amp;$E767),'Hoja de Trabajo para listado'!$BC$151:$CB$151,0)),0)+IFERROR(INDEX('Hoja de Trabajo para listado'!$DE$153:$DG$274,MATCH($A767,'Hoja de Trabajo para listado'!$DE$153:$DE$1048576,0),MATCH((CUADRO!G$5&amp;$E767),'Hoja de Trabajo para listado'!$DE$151:$DG$151,0)),0)+IFERROR(INDEX('Hoja de Trabajo para listado'!$CD$155:$DC$1048576,MATCH($A767,'Hoja de Trabajo para listado'!$CD$155:$CD$1048576,0),MATCH((CUADRO!G$5&amp;$E767),'Hoja de Trabajo para listado'!$CD$151:$DC$151,0)),0)</f>
        <v>0</v>
      </c>
      <c r="H767" s="243">
        <f ca="1">+IFERROR(INDEX('Hoja de Trabajo para listado'!$A$155:$Z$1048576,MATCH($A767,'Hoja de Trabajo para listado'!$A$155:$A$1048576,0),MATCH((CUADRO!H$5&amp;$E767),'Hoja de Trabajo para listado'!$A$151:$Z$151,0)),0)+IFERROR(INDEX('Hoja de Trabajo para listado'!$AB$155:$BA$1048576,MATCH($A767,'Hoja de Trabajo para listado'!$AB$155:$AB$1048576,0),MATCH((CUADRO!H$5&amp;$E767),'Hoja de Trabajo para listado'!$AB$151:$BA$151,0)),0)+IFERROR(INDEX('Hoja de Trabajo para listado'!$BC$155:$CB$1048576,MATCH($A767,'Hoja de Trabajo para listado'!$BC$155:$BC$1048576,0),MATCH((CUADRO!H$5&amp;$E767),'Hoja de Trabajo para listado'!$BC$151:$CB$151,0)),0)+IFERROR(INDEX('Hoja de Trabajo para listado'!$DE$153:$DG$274,MATCH($A767,'Hoja de Trabajo para listado'!$DE$153:$DE$1048576,0),MATCH((CUADRO!H$5&amp;$E767),'Hoja de Trabajo para listado'!$DE$151:$DG$151,0)),0)+IFERROR(INDEX('Hoja de Trabajo para listado'!$CD$155:$DC$1048576,MATCH($A767,'Hoja de Trabajo para listado'!$CD$155:$CD$1048576,0),MATCH((CUADRO!H$5&amp;$E767),'Hoja de Trabajo para listado'!$CD$151:$DC$151,0)),0)</f>
        <v>0</v>
      </c>
      <c r="I767" s="243">
        <f ca="1">+IFERROR(INDEX('Hoja de Trabajo para listado'!$A$155:$Z$1048576,MATCH($A767,'Hoja de Trabajo para listado'!$A$155:$A$1048576,0),MATCH((CUADRO!I$5&amp;$E767),'Hoja de Trabajo para listado'!$A$151:$Z$151,0)),0)+IFERROR(INDEX('Hoja de Trabajo para listado'!$AB$155:$BA$1048576,MATCH($A767,'Hoja de Trabajo para listado'!$AB$155:$AB$1048576,0),MATCH((CUADRO!I$5&amp;$E767),'Hoja de Trabajo para listado'!$AB$151:$BA$151,0)),0)+IFERROR(INDEX('Hoja de Trabajo para listado'!$BC$155:$CB$1048576,MATCH($A767,'Hoja de Trabajo para listado'!$BC$155:$BC$1048576,0),MATCH((CUADRO!I$5&amp;$E767),'Hoja de Trabajo para listado'!$BC$151:$CB$151,0)),0)+IFERROR(INDEX('Hoja de Trabajo para listado'!$DE$153:$DG$274,MATCH($A767,'Hoja de Trabajo para listado'!$DE$153:$DE$1048576,0),MATCH((CUADRO!I$5&amp;$E767),'Hoja de Trabajo para listado'!$DE$151:$DG$151,0)),0)+IFERROR(INDEX('Hoja de Trabajo para listado'!$CD$155:$DC$1048576,MATCH($A767,'Hoja de Trabajo para listado'!$CD$155:$CD$1048576,0),MATCH((CUADRO!I$5&amp;$E767),'Hoja de Trabajo para listado'!$CD$151:$DC$151,0)),0)</f>
        <v>0</v>
      </c>
      <c r="J767" s="243">
        <f ca="1">+IFERROR(INDEX('Hoja de Trabajo para listado'!$A$155:$Z$1048576,MATCH($A767,'Hoja de Trabajo para listado'!$A$155:$A$1048576,0),MATCH((CUADRO!J$5&amp;$E767),'Hoja de Trabajo para listado'!$A$151:$Z$151,0)),0)+IFERROR(INDEX('Hoja de Trabajo para listado'!$AB$155:$BA$1048576,MATCH($A767,'Hoja de Trabajo para listado'!$AB$155:$AB$1048576,0),MATCH((CUADRO!J$5&amp;$E767),'Hoja de Trabajo para listado'!$AB$151:$BA$151,0)),0)+IFERROR(INDEX('Hoja de Trabajo para listado'!$BC$155:$CB$1048576,MATCH($A767,'Hoja de Trabajo para listado'!$BC$155:$BC$1048576,0),MATCH((CUADRO!J$5&amp;$E767),'Hoja de Trabajo para listado'!$BC$151:$CB$151,0)),0)+IFERROR(INDEX('Hoja de Trabajo para listado'!$DE$153:$DG$274,MATCH($A767,'Hoja de Trabajo para listado'!$DE$153:$DE$1048576,0),MATCH((CUADRO!J$5&amp;$E767),'Hoja de Trabajo para listado'!$DE$151:$DG$151,0)),0)+IFERROR(INDEX('Hoja de Trabajo para listado'!$CD$155:$DC$1048576,MATCH($A767,'Hoja de Trabajo para listado'!$CD$155:$CD$1048576,0),MATCH((CUADRO!J$5&amp;$E767),'Hoja de Trabajo para listado'!$CD$151:$DC$151,0)),0)</f>
        <v>0</v>
      </c>
      <c r="K767" s="243">
        <f ca="1">+IFERROR(INDEX('Hoja de Trabajo para listado'!$A$155:$Z$1048576,MATCH($A767,'Hoja de Trabajo para listado'!$A$155:$A$1048576,0),MATCH((CUADRO!K$5&amp;$E767),'Hoja de Trabajo para listado'!$A$151:$Z$151,0)),0)+IFERROR(INDEX('Hoja de Trabajo para listado'!$AB$155:$BA$1048576,MATCH($A767,'Hoja de Trabajo para listado'!$AB$155:$AB$1048576,0),MATCH((CUADRO!K$5&amp;$E767),'Hoja de Trabajo para listado'!$AB$151:$BA$151,0)),0)+IFERROR(INDEX('Hoja de Trabajo para listado'!$BC$155:$CB$1048576,MATCH($A767,'Hoja de Trabajo para listado'!$BC$155:$BC$1048576,0),MATCH((CUADRO!K$5&amp;$E767),'Hoja de Trabajo para listado'!$BC$151:$CB$151,0)),0)+IFERROR(INDEX('Hoja de Trabajo para listado'!$DE$153:$DG$274,MATCH($A767,'Hoja de Trabajo para listado'!$DE$153:$DE$1048576,0),MATCH((CUADRO!K$5&amp;$E767),'Hoja de Trabajo para listado'!$DE$151:$DG$151,0)),0)+IFERROR(INDEX('Hoja de Trabajo para listado'!$CD$155:$DC$1048576,MATCH($A767,'Hoja de Trabajo para listado'!$CD$155:$CD$1048576,0),MATCH((CUADRO!K$5&amp;$E767),'Hoja de Trabajo para listado'!$CD$151:$DC$151,0)),0)</f>
        <v>0</v>
      </c>
      <c r="L767" s="243">
        <f ca="1">+IFERROR(INDEX('Hoja de Trabajo para listado'!$A$155:$Z$1048576,MATCH($A767,'Hoja de Trabajo para listado'!$A$155:$A$1048576,0),MATCH((CUADRO!L$5&amp;$E767),'Hoja de Trabajo para listado'!$A$151:$Z$151,0)),0)+IFERROR(INDEX('Hoja de Trabajo para listado'!$AB$155:$BA$1048576,MATCH($A767,'Hoja de Trabajo para listado'!$AB$155:$AB$1048576,0),MATCH((CUADRO!L$5&amp;$E767),'Hoja de Trabajo para listado'!$AB$151:$BA$151,0)),0)+IFERROR(INDEX('Hoja de Trabajo para listado'!$BC$155:$CB$1048576,MATCH($A767,'Hoja de Trabajo para listado'!$BC$155:$BC$1048576,0),MATCH((CUADRO!L$5&amp;$E767),'Hoja de Trabajo para listado'!$BC$151:$CB$151,0)),0)+IFERROR(INDEX('Hoja de Trabajo para listado'!$DE$153:$DG$274,MATCH($A767,'Hoja de Trabajo para listado'!$DE$153:$DE$1048576,0),MATCH((CUADRO!L$5&amp;$E767),'Hoja de Trabajo para listado'!$DE$151:$DG$151,0)),0)+IFERROR(INDEX('Hoja de Trabajo para listado'!$CD$155:$DC$1048576,MATCH($A767,'Hoja de Trabajo para listado'!$CD$155:$CD$1048576,0),MATCH((CUADRO!L$5&amp;$E767),'Hoja de Trabajo para listado'!$CD$151:$DC$151,0)),0)</f>
        <v>0</v>
      </c>
      <c r="M767" s="243">
        <f ca="1">+IFERROR(INDEX('Hoja de Trabajo para listado'!$A$155:$Z$1048576,MATCH($A767,'Hoja de Trabajo para listado'!$A$155:$A$1048576,0),MATCH((CUADRO!M$5&amp;$E767),'Hoja de Trabajo para listado'!$A$151:$Z$151,0)),0)+IFERROR(INDEX('Hoja de Trabajo para listado'!$AB$155:$BA$1048576,MATCH($A767,'Hoja de Trabajo para listado'!$AB$155:$AB$1048576,0),MATCH((CUADRO!M$5&amp;$E767),'Hoja de Trabajo para listado'!$AB$151:$BA$151,0)),0)+IFERROR(INDEX('Hoja de Trabajo para listado'!$BC$155:$CB$1048576,MATCH($A767,'Hoja de Trabajo para listado'!$BC$155:$BC$1048576,0),MATCH((CUADRO!M$5&amp;$E767),'Hoja de Trabajo para listado'!$BC$151:$CB$151,0)),0)+IFERROR(INDEX('Hoja de Trabajo para listado'!$DE$153:$DG$274,MATCH($A767,'Hoja de Trabajo para listado'!$DE$153:$DE$1048576,0),MATCH((CUADRO!M$5&amp;$E767),'Hoja de Trabajo para listado'!$DE$151:$DG$151,0)),0)+IFERROR(INDEX('Hoja de Trabajo para listado'!$CD$155:$DC$1048576,MATCH($A767,'Hoja de Trabajo para listado'!$CD$155:$CD$1048576,0),MATCH((CUADRO!M$5&amp;$E767),'Hoja de Trabajo para listado'!$CD$151:$DC$151,0)),0)</f>
        <v>0</v>
      </c>
      <c r="N767" s="243">
        <f ca="1">+IFERROR(INDEX('Hoja de Trabajo para listado'!$A$155:$Z$1048576,MATCH($A767,'Hoja de Trabajo para listado'!$A$155:$A$1048576,0),MATCH((CUADRO!N$5&amp;$E767),'Hoja de Trabajo para listado'!$A$151:$Z$151,0)),0)+IFERROR(INDEX('Hoja de Trabajo para listado'!$AB$155:$BA$1048576,MATCH($A767,'Hoja de Trabajo para listado'!$AB$155:$AB$1048576,0),MATCH((CUADRO!N$5&amp;$E767),'Hoja de Trabajo para listado'!$AB$151:$BA$151,0)),0)+IFERROR(INDEX('Hoja de Trabajo para listado'!$BC$155:$CB$1048576,MATCH($A767,'Hoja de Trabajo para listado'!$BC$155:$BC$1048576,0),MATCH((CUADRO!N$5&amp;$E767),'Hoja de Trabajo para listado'!$BC$151:$CB$151,0)),0)+IFERROR(INDEX('Hoja de Trabajo para listado'!$DE$153:$DG$274,MATCH($A767,'Hoja de Trabajo para listado'!$DE$153:$DE$1048576,0),MATCH((CUADRO!N$5&amp;$E767),'Hoja de Trabajo para listado'!$DE$151:$DG$151,0)),0)+IFERROR(INDEX('Hoja de Trabajo para listado'!$CD$155:$DC$1048576,MATCH($A767,'Hoja de Trabajo para listado'!$CD$155:$CD$1048576,0),MATCH((CUADRO!N$5&amp;$E767),'Hoja de Trabajo para listado'!$CD$151:$DC$151,0)),0)</f>
        <v>0</v>
      </c>
      <c r="O767" s="243">
        <f ca="1">+IFERROR(INDEX('Hoja de Trabajo para listado'!$A$155:$Z$1048576,MATCH($A767,'Hoja de Trabajo para listado'!$A$155:$A$1048576,0),MATCH((CUADRO!O$5&amp;$E767),'Hoja de Trabajo para listado'!$A$151:$Z$151,0)),0)+IFERROR(INDEX('Hoja de Trabajo para listado'!$AB$155:$BA$1048576,MATCH($A767,'Hoja de Trabajo para listado'!$AB$155:$AB$1048576,0),MATCH((CUADRO!O$5&amp;$E767),'Hoja de Trabajo para listado'!$AB$151:$BA$151,0)),0)+IFERROR(INDEX('Hoja de Trabajo para listado'!$BC$155:$CB$1048576,MATCH($A767,'Hoja de Trabajo para listado'!$BC$155:$BC$1048576,0),MATCH((CUADRO!O$5&amp;$E767),'Hoja de Trabajo para listado'!$BC$151:$CB$151,0)),0)+IFERROR(INDEX('Hoja de Trabajo para listado'!$DE$153:$DG$274,MATCH($A767,'Hoja de Trabajo para listado'!$DE$153:$DE$1048576,0),MATCH((CUADRO!O$5&amp;$E767),'Hoja de Trabajo para listado'!$DE$151:$DG$151,0)),0)+IFERROR(INDEX('Hoja de Trabajo para listado'!$CD$155:$DC$1048576,MATCH($A767,'Hoja de Trabajo para listado'!$CD$155:$CD$1048576,0),MATCH((CUADRO!O$5&amp;$E767),'Hoja de Trabajo para listado'!$CD$151:$DC$151,0)),0)</f>
        <v>0</v>
      </c>
      <c r="P767" s="243">
        <f ca="1">+IFERROR(INDEX('Hoja de Trabajo para listado'!$A$155:$Z$1048576,MATCH($A767,'Hoja de Trabajo para listado'!$A$155:$A$1048576,0),MATCH((CUADRO!P$5&amp;$E767),'Hoja de Trabajo para listado'!$A$151:$Z$151,0)),0)+IFERROR(INDEX('Hoja de Trabajo para listado'!$AB$155:$BA$1048576,MATCH($A767,'Hoja de Trabajo para listado'!$AB$155:$AB$1048576,0),MATCH((CUADRO!P$5&amp;$E767),'Hoja de Trabajo para listado'!$AB$151:$BA$151,0)),0)+IFERROR(INDEX('Hoja de Trabajo para listado'!$BC$155:$CB$1048576,MATCH($A767,'Hoja de Trabajo para listado'!$BC$155:$BC$1048576,0),MATCH((CUADRO!P$5&amp;$E767),'Hoja de Trabajo para listado'!$BC$151:$CB$151,0)),0)+IFERROR(INDEX('Hoja de Trabajo para listado'!$DE$153:$DG$274,MATCH($A767,'Hoja de Trabajo para listado'!$DE$153:$DE$1048576,0),MATCH((CUADRO!P$5&amp;$E767),'Hoja de Trabajo para listado'!$DE$151:$DG$151,0)),0)+IFERROR(INDEX('Hoja de Trabajo para listado'!$CD$155:$DC$1048576,MATCH($A767,'Hoja de Trabajo para listado'!$CD$155:$CD$1048576,0),MATCH((CUADRO!P$5&amp;$E767),'Hoja de Trabajo para listado'!$CD$151:$DC$151,0)),0)</f>
        <v>0</v>
      </c>
      <c r="Q767" s="243">
        <f ca="1">+IFERROR(INDEX('Hoja de Trabajo para listado'!$A$155:$Z$1048576,MATCH($A767,'Hoja de Trabajo para listado'!$A$155:$A$1048576,0),MATCH((CUADRO!Q$5&amp;$E767),'Hoja de Trabajo para listado'!$A$151:$Z$151,0)),0)+IFERROR(INDEX('Hoja de Trabajo para listado'!$AB$155:$BA$1048576,MATCH($A767,'Hoja de Trabajo para listado'!$AB$155:$AB$1048576,0),MATCH((CUADRO!Q$5&amp;$E767),'Hoja de Trabajo para listado'!$AB$151:$BA$151,0)),0)+IFERROR(INDEX('Hoja de Trabajo para listado'!$BC$155:$CB$1048576,MATCH($A767,'Hoja de Trabajo para listado'!$BC$155:$BC$1048576,0),MATCH((CUADRO!Q$5&amp;$E767),'Hoja de Trabajo para listado'!$BC$151:$CB$151,0)),0)+IFERROR(INDEX('Hoja de Trabajo para listado'!$DE$153:$DG$274,MATCH($A767,'Hoja de Trabajo para listado'!$DE$153:$DE$1048576,0),MATCH((CUADRO!Q$5&amp;$E767),'Hoja de Trabajo para listado'!$DE$151:$DG$151,0)),0)+IFERROR(INDEX('Hoja de Trabajo para listado'!$CD$155:$DC$1048576,MATCH($A767,'Hoja de Trabajo para listado'!$CD$155:$CD$1048576,0),MATCH((CUADRO!Q$5&amp;$E767),'Hoja de Trabajo para listado'!$CD$151:$DC$151,0)),0)</f>
        <v>0</v>
      </c>
      <c r="R767" s="243">
        <f t="shared" ca="1" si="25"/>
        <v>0</v>
      </c>
      <c r="S767" s="249">
        <f ca="1">+R766+R767</f>
        <v>0</v>
      </c>
      <c r="T767" s="243">
        <f ca="1">+S767</f>
        <v>0</v>
      </c>
      <c r="U767" s="242">
        <f t="shared" si="26"/>
        <v>2</v>
      </c>
      <c r="V767" s="333" t="str">
        <f>+VLOOKUP(A767,bd_lista!$A$3:$E$590,5,FALSE)</f>
        <v>Gobiernos Autonomos Municipales</v>
      </c>
      <c r="W767" s="392"/>
      <c r="X767" s="242">
        <f>+VLOOKUP(A767,[4]Sheet1!$A$13:$D$744,4,FALSE)</f>
        <v>0</v>
      </c>
      <c r="Y767" s="242" t="e">
        <f>+VLOOKUP(X767,bd_lista!$A$3:$C$590,3,FALSE)</f>
        <v>#N/A</v>
      </c>
      <c r="Z767" s="292"/>
      <c r="AA767" s="293"/>
    </row>
    <row r="768" spans="1:27" customFormat="1" ht="15" hidden="1" customHeight="1">
      <c r="A768" s="32">
        <v>1403</v>
      </c>
      <c r="B768" s="387">
        <f>+A768</f>
        <v>1403</v>
      </c>
      <c r="C768" s="247" t="str">
        <f>+VLOOKUP(A768,bd_lista!$A$3:$C$590,3,FALSE)</f>
        <v>Gobierno Autónomo Municipal de El Choro</v>
      </c>
      <c r="D768" s="389" t="str">
        <f>+C768</f>
        <v>Gobierno Autónomo Municipal de El Choro</v>
      </c>
      <c r="E768" s="242" t="s">
        <v>1304</v>
      </c>
      <c r="F768" s="243">
        <f ca="1">+IFERROR(INDEX('Hoja de Trabajo para listado'!$A$155:$Z$1048576,MATCH($A768,'Hoja de Trabajo para listado'!$A$155:$A$1048576,0),MATCH((CUADRO!F$5&amp;$E768),'Hoja de Trabajo para listado'!$A$151:$Z$151,0)),0)+IFERROR(INDEX('Hoja de Trabajo para listado'!$AB$155:$BA$1048576,MATCH($A768,'Hoja de Trabajo para listado'!$AB$155:$AB$1048576,0),MATCH((CUADRO!F$5&amp;$E768),'Hoja de Trabajo para listado'!$AB$151:$BA$151,0)),0)+IFERROR(INDEX('Hoja de Trabajo para listado'!$BC$155:$CB$1048576,MATCH($A768,'Hoja de Trabajo para listado'!$BC$155:$BC$1048576,0),MATCH((CUADRO!F$5&amp;$E768),'Hoja de Trabajo para listado'!$BC$151:$CB$151,0)),0)+IFERROR(INDEX('Hoja de Trabajo para listado'!$DE$153:$DG$274,MATCH($A768,'Hoja de Trabajo para listado'!$DE$153:$DE$1048576,0),MATCH((CUADRO!F$5&amp;$E768),'Hoja de Trabajo para listado'!$DE$151:$DG$151,0)),0)+IFERROR(INDEX('Hoja de Trabajo para listado'!$CD$155:$DC$1048576,MATCH($A768,'Hoja de Trabajo para listado'!$CD$155:$CD$1048576,0),MATCH((CUADRO!F$5&amp;$E768),'Hoja de Trabajo para listado'!$CD$151:$DC$151,0)),0)</f>
        <v>0</v>
      </c>
      <c r="G768" s="243">
        <f ca="1">+IFERROR(INDEX('Hoja de Trabajo para listado'!$A$155:$Z$1048576,MATCH($A768,'Hoja de Trabajo para listado'!$A$155:$A$1048576,0),MATCH((CUADRO!G$5&amp;$E768),'Hoja de Trabajo para listado'!$A$151:$Z$151,0)),0)+IFERROR(INDEX('Hoja de Trabajo para listado'!$AB$155:$BA$1048576,MATCH($A768,'Hoja de Trabajo para listado'!$AB$155:$AB$1048576,0),MATCH((CUADRO!G$5&amp;$E768),'Hoja de Trabajo para listado'!$AB$151:$BA$151,0)),0)+IFERROR(INDEX('Hoja de Trabajo para listado'!$BC$155:$CB$1048576,MATCH($A768,'Hoja de Trabajo para listado'!$BC$155:$BC$1048576,0),MATCH((CUADRO!G$5&amp;$E768),'Hoja de Trabajo para listado'!$BC$151:$CB$151,0)),0)+IFERROR(INDEX('Hoja de Trabajo para listado'!$DE$153:$DG$274,MATCH($A768,'Hoja de Trabajo para listado'!$DE$153:$DE$1048576,0),MATCH((CUADRO!G$5&amp;$E768),'Hoja de Trabajo para listado'!$DE$151:$DG$151,0)),0)+IFERROR(INDEX('Hoja de Trabajo para listado'!$CD$155:$DC$1048576,MATCH($A768,'Hoja de Trabajo para listado'!$CD$155:$CD$1048576,0),MATCH((CUADRO!G$5&amp;$E768),'Hoja de Trabajo para listado'!$CD$151:$DC$151,0)),0)</f>
        <v>0</v>
      </c>
      <c r="H768" s="243">
        <f ca="1">+IFERROR(INDEX('Hoja de Trabajo para listado'!$A$155:$Z$1048576,MATCH($A768,'Hoja de Trabajo para listado'!$A$155:$A$1048576,0),MATCH((CUADRO!H$5&amp;$E768),'Hoja de Trabajo para listado'!$A$151:$Z$151,0)),0)+IFERROR(INDEX('Hoja de Trabajo para listado'!$AB$155:$BA$1048576,MATCH($A768,'Hoja de Trabajo para listado'!$AB$155:$AB$1048576,0),MATCH((CUADRO!H$5&amp;$E768),'Hoja de Trabajo para listado'!$AB$151:$BA$151,0)),0)+IFERROR(INDEX('Hoja de Trabajo para listado'!$BC$155:$CB$1048576,MATCH($A768,'Hoja de Trabajo para listado'!$BC$155:$BC$1048576,0),MATCH((CUADRO!H$5&amp;$E768),'Hoja de Trabajo para listado'!$BC$151:$CB$151,0)),0)+IFERROR(INDEX('Hoja de Trabajo para listado'!$DE$153:$DG$274,MATCH($A768,'Hoja de Trabajo para listado'!$DE$153:$DE$1048576,0),MATCH((CUADRO!H$5&amp;$E768),'Hoja de Trabajo para listado'!$DE$151:$DG$151,0)),0)+IFERROR(INDEX('Hoja de Trabajo para listado'!$CD$155:$DC$1048576,MATCH($A768,'Hoja de Trabajo para listado'!$CD$155:$CD$1048576,0),MATCH((CUADRO!H$5&amp;$E768),'Hoja de Trabajo para listado'!$CD$151:$DC$151,0)),0)</f>
        <v>0</v>
      </c>
      <c r="I768" s="243">
        <f ca="1">+IFERROR(INDEX('Hoja de Trabajo para listado'!$A$155:$Z$1048576,MATCH($A768,'Hoja de Trabajo para listado'!$A$155:$A$1048576,0),MATCH((CUADRO!I$5&amp;$E768),'Hoja de Trabajo para listado'!$A$151:$Z$151,0)),0)+IFERROR(INDEX('Hoja de Trabajo para listado'!$AB$155:$BA$1048576,MATCH($A768,'Hoja de Trabajo para listado'!$AB$155:$AB$1048576,0),MATCH((CUADRO!I$5&amp;$E768),'Hoja de Trabajo para listado'!$AB$151:$BA$151,0)),0)+IFERROR(INDEX('Hoja de Trabajo para listado'!$BC$155:$CB$1048576,MATCH($A768,'Hoja de Trabajo para listado'!$BC$155:$BC$1048576,0),MATCH((CUADRO!I$5&amp;$E768),'Hoja de Trabajo para listado'!$BC$151:$CB$151,0)),0)+IFERROR(INDEX('Hoja de Trabajo para listado'!$DE$153:$DG$274,MATCH($A768,'Hoja de Trabajo para listado'!$DE$153:$DE$1048576,0),MATCH((CUADRO!I$5&amp;$E768),'Hoja de Trabajo para listado'!$DE$151:$DG$151,0)),0)+IFERROR(INDEX('Hoja de Trabajo para listado'!$CD$155:$DC$1048576,MATCH($A768,'Hoja de Trabajo para listado'!$CD$155:$CD$1048576,0),MATCH((CUADRO!I$5&amp;$E768),'Hoja de Trabajo para listado'!$CD$151:$DC$151,0)),0)</f>
        <v>0</v>
      </c>
      <c r="J768" s="243">
        <f ca="1">+IFERROR(INDEX('Hoja de Trabajo para listado'!$A$155:$Z$1048576,MATCH($A768,'Hoja de Trabajo para listado'!$A$155:$A$1048576,0),MATCH((CUADRO!J$5&amp;$E768),'Hoja de Trabajo para listado'!$A$151:$Z$151,0)),0)+IFERROR(INDEX('Hoja de Trabajo para listado'!$AB$155:$BA$1048576,MATCH($A768,'Hoja de Trabajo para listado'!$AB$155:$AB$1048576,0),MATCH((CUADRO!J$5&amp;$E768),'Hoja de Trabajo para listado'!$AB$151:$BA$151,0)),0)+IFERROR(INDEX('Hoja de Trabajo para listado'!$BC$155:$CB$1048576,MATCH($A768,'Hoja de Trabajo para listado'!$BC$155:$BC$1048576,0),MATCH((CUADRO!J$5&amp;$E768),'Hoja de Trabajo para listado'!$BC$151:$CB$151,0)),0)+IFERROR(INDEX('Hoja de Trabajo para listado'!$DE$153:$DG$274,MATCH($A768,'Hoja de Trabajo para listado'!$DE$153:$DE$1048576,0),MATCH((CUADRO!J$5&amp;$E768),'Hoja de Trabajo para listado'!$DE$151:$DG$151,0)),0)+IFERROR(INDEX('Hoja de Trabajo para listado'!$CD$155:$DC$1048576,MATCH($A768,'Hoja de Trabajo para listado'!$CD$155:$CD$1048576,0),MATCH((CUADRO!J$5&amp;$E768),'Hoja de Trabajo para listado'!$CD$151:$DC$151,0)),0)</f>
        <v>0</v>
      </c>
      <c r="K768" s="243">
        <f ca="1">+IFERROR(INDEX('Hoja de Trabajo para listado'!$A$155:$Z$1048576,MATCH($A768,'Hoja de Trabajo para listado'!$A$155:$A$1048576,0),MATCH((CUADRO!K$5&amp;$E768),'Hoja de Trabajo para listado'!$A$151:$Z$151,0)),0)+IFERROR(INDEX('Hoja de Trabajo para listado'!$AB$155:$BA$1048576,MATCH($A768,'Hoja de Trabajo para listado'!$AB$155:$AB$1048576,0),MATCH((CUADRO!K$5&amp;$E768),'Hoja de Trabajo para listado'!$AB$151:$BA$151,0)),0)+IFERROR(INDEX('Hoja de Trabajo para listado'!$BC$155:$CB$1048576,MATCH($A768,'Hoja de Trabajo para listado'!$BC$155:$BC$1048576,0),MATCH((CUADRO!K$5&amp;$E768),'Hoja de Trabajo para listado'!$BC$151:$CB$151,0)),0)+IFERROR(INDEX('Hoja de Trabajo para listado'!$DE$153:$DG$274,MATCH($A768,'Hoja de Trabajo para listado'!$DE$153:$DE$1048576,0),MATCH((CUADRO!K$5&amp;$E768),'Hoja de Trabajo para listado'!$DE$151:$DG$151,0)),0)+IFERROR(INDEX('Hoja de Trabajo para listado'!$CD$155:$DC$1048576,MATCH($A768,'Hoja de Trabajo para listado'!$CD$155:$CD$1048576,0),MATCH((CUADRO!K$5&amp;$E768),'Hoja de Trabajo para listado'!$CD$151:$DC$151,0)),0)</f>
        <v>0</v>
      </c>
      <c r="L768" s="243">
        <f ca="1">+IFERROR(INDEX('Hoja de Trabajo para listado'!$A$155:$Z$1048576,MATCH($A768,'Hoja de Trabajo para listado'!$A$155:$A$1048576,0),MATCH((CUADRO!L$5&amp;$E768),'Hoja de Trabajo para listado'!$A$151:$Z$151,0)),0)+IFERROR(INDEX('Hoja de Trabajo para listado'!$AB$155:$BA$1048576,MATCH($A768,'Hoja de Trabajo para listado'!$AB$155:$AB$1048576,0),MATCH((CUADRO!L$5&amp;$E768),'Hoja de Trabajo para listado'!$AB$151:$BA$151,0)),0)+IFERROR(INDEX('Hoja de Trabajo para listado'!$BC$155:$CB$1048576,MATCH($A768,'Hoja de Trabajo para listado'!$BC$155:$BC$1048576,0),MATCH((CUADRO!L$5&amp;$E768),'Hoja de Trabajo para listado'!$BC$151:$CB$151,0)),0)+IFERROR(INDEX('Hoja de Trabajo para listado'!$DE$153:$DG$274,MATCH($A768,'Hoja de Trabajo para listado'!$DE$153:$DE$1048576,0),MATCH((CUADRO!L$5&amp;$E768),'Hoja de Trabajo para listado'!$DE$151:$DG$151,0)),0)+IFERROR(INDEX('Hoja de Trabajo para listado'!$CD$155:$DC$1048576,MATCH($A768,'Hoja de Trabajo para listado'!$CD$155:$CD$1048576,0),MATCH((CUADRO!L$5&amp;$E768),'Hoja de Trabajo para listado'!$CD$151:$DC$151,0)),0)</f>
        <v>0</v>
      </c>
      <c r="M768" s="243">
        <f ca="1">+IFERROR(INDEX('Hoja de Trabajo para listado'!$A$155:$Z$1048576,MATCH($A768,'Hoja de Trabajo para listado'!$A$155:$A$1048576,0),MATCH((CUADRO!M$5&amp;$E768),'Hoja de Trabajo para listado'!$A$151:$Z$151,0)),0)+IFERROR(INDEX('Hoja de Trabajo para listado'!$AB$155:$BA$1048576,MATCH($A768,'Hoja de Trabajo para listado'!$AB$155:$AB$1048576,0),MATCH((CUADRO!M$5&amp;$E768),'Hoja de Trabajo para listado'!$AB$151:$BA$151,0)),0)+IFERROR(INDEX('Hoja de Trabajo para listado'!$BC$155:$CB$1048576,MATCH($A768,'Hoja de Trabajo para listado'!$BC$155:$BC$1048576,0),MATCH((CUADRO!M$5&amp;$E768),'Hoja de Trabajo para listado'!$BC$151:$CB$151,0)),0)+IFERROR(INDEX('Hoja de Trabajo para listado'!$DE$153:$DG$274,MATCH($A768,'Hoja de Trabajo para listado'!$DE$153:$DE$1048576,0),MATCH((CUADRO!M$5&amp;$E768),'Hoja de Trabajo para listado'!$DE$151:$DG$151,0)),0)+IFERROR(INDEX('Hoja de Trabajo para listado'!$CD$155:$DC$1048576,MATCH($A768,'Hoja de Trabajo para listado'!$CD$155:$CD$1048576,0),MATCH((CUADRO!M$5&amp;$E768),'Hoja de Trabajo para listado'!$CD$151:$DC$151,0)),0)</f>
        <v>0</v>
      </c>
      <c r="N768" s="243">
        <f ca="1">+IFERROR(INDEX('Hoja de Trabajo para listado'!$A$155:$Z$1048576,MATCH($A768,'Hoja de Trabajo para listado'!$A$155:$A$1048576,0),MATCH((CUADRO!N$5&amp;$E768),'Hoja de Trabajo para listado'!$A$151:$Z$151,0)),0)+IFERROR(INDEX('Hoja de Trabajo para listado'!$AB$155:$BA$1048576,MATCH($A768,'Hoja de Trabajo para listado'!$AB$155:$AB$1048576,0),MATCH((CUADRO!N$5&amp;$E768),'Hoja de Trabajo para listado'!$AB$151:$BA$151,0)),0)+IFERROR(INDEX('Hoja de Trabajo para listado'!$BC$155:$CB$1048576,MATCH($A768,'Hoja de Trabajo para listado'!$BC$155:$BC$1048576,0),MATCH((CUADRO!N$5&amp;$E768),'Hoja de Trabajo para listado'!$BC$151:$CB$151,0)),0)+IFERROR(INDEX('Hoja de Trabajo para listado'!$DE$153:$DG$274,MATCH($A768,'Hoja de Trabajo para listado'!$DE$153:$DE$1048576,0),MATCH((CUADRO!N$5&amp;$E768),'Hoja de Trabajo para listado'!$DE$151:$DG$151,0)),0)+IFERROR(INDEX('Hoja de Trabajo para listado'!$CD$155:$DC$1048576,MATCH($A768,'Hoja de Trabajo para listado'!$CD$155:$CD$1048576,0),MATCH((CUADRO!N$5&amp;$E768),'Hoja de Trabajo para listado'!$CD$151:$DC$151,0)),0)</f>
        <v>0</v>
      </c>
      <c r="O768" s="243">
        <f ca="1">+IFERROR(INDEX('Hoja de Trabajo para listado'!$A$155:$Z$1048576,MATCH($A768,'Hoja de Trabajo para listado'!$A$155:$A$1048576,0),MATCH((CUADRO!O$5&amp;$E768),'Hoja de Trabajo para listado'!$A$151:$Z$151,0)),0)+IFERROR(INDEX('Hoja de Trabajo para listado'!$AB$155:$BA$1048576,MATCH($A768,'Hoja de Trabajo para listado'!$AB$155:$AB$1048576,0),MATCH((CUADRO!O$5&amp;$E768),'Hoja de Trabajo para listado'!$AB$151:$BA$151,0)),0)+IFERROR(INDEX('Hoja de Trabajo para listado'!$BC$155:$CB$1048576,MATCH($A768,'Hoja de Trabajo para listado'!$BC$155:$BC$1048576,0),MATCH((CUADRO!O$5&amp;$E768),'Hoja de Trabajo para listado'!$BC$151:$CB$151,0)),0)+IFERROR(INDEX('Hoja de Trabajo para listado'!$DE$153:$DG$274,MATCH($A768,'Hoja de Trabajo para listado'!$DE$153:$DE$1048576,0),MATCH((CUADRO!O$5&amp;$E768),'Hoja de Trabajo para listado'!$DE$151:$DG$151,0)),0)+IFERROR(INDEX('Hoja de Trabajo para listado'!$CD$155:$DC$1048576,MATCH($A768,'Hoja de Trabajo para listado'!$CD$155:$CD$1048576,0),MATCH((CUADRO!O$5&amp;$E768),'Hoja de Trabajo para listado'!$CD$151:$DC$151,0)),0)</f>
        <v>0</v>
      </c>
      <c r="P768" s="243">
        <f ca="1">+IFERROR(INDEX('Hoja de Trabajo para listado'!$A$155:$Z$1048576,MATCH($A768,'Hoja de Trabajo para listado'!$A$155:$A$1048576,0),MATCH((CUADRO!P$5&amp;$E768),'Hoja de Trabajo para listado'!$A$151:$Z$151,0)),0)+IFERROR(INDEX('Hoja de Trabajo para listado'!$AB$155:$BA$1048576,MATCH($A768,'Hoja de Trabajo para listado'!$AB$155:$AB$1048576,0),MATCH((CUADRO!P$5&amp;$E768),'Hoja de Trabajo para listado'!$AB$151:$BA$151,0)),0)+IFERROR(INDEX('Hoja de Trabajo para listado'!$BC$155:$CB$1048576,MATCH($A768,'Hoja de Trabajo para listado'!$BC$155:$BC$1048576,0),MATCH((CUADRO!P$5&amp;$E768),'Hoja de Trabajo para listado'!$BC$151:$CB$151,0)),0)+IFERROR(INDEX('Hoja de Trabajo para listado'!$DE$153:$DG$274,MATCH($A768,'Hoja de Trabajo para listado'!$DE$153:$DE$1048576,0),MATCH((CUADRO!P$5&amp;$E768),'Hoja de Trabajo para listado'!$DE$151:$DG$151,0)),0)+IFERROR(INDEX('Hoja de Trabajo para listado'!$CD$155:$DC$1048576,MATCH($A768,'Hoja de Trabajo para listado'!$CD$155:$CD$1048576,0),MATCH((CUADRO!P$5&amp;$E768),'Hoja de Trabajo para listado'!$CD$151:$DC$151,0)),0)</f>
        <v>0</v>
      </c>
      <c r="Q768" s="243">
        <f ca="1">+IFERROR(INDEX('Hoja de Trabajo para listado'!$A$155:$Z$1048576,MATCH($A768,'Hoja de Trabajo para listado'!$A$155:$A$1048576,0),MATCH((CUADRO!Q$5&amp;$E768),'Hoja de Trabajo para listado'!$A$151:$Z$151,0)),0)+IFERROR(INDEX('Hoja de Trabajo para listado'!$AB$155:$BA$1048576,MATCH($A768,'Hoja de Trabajo para listado'!$AB$155:$AB$1048576,0),MATCH((CUADRO!Q$5&amp;$E768),'Hoja de Trabajo para listado'!$AB$151:$BA$151,0)),0)+IFERROR(INDEX('Hoja de Trabajo para listado'!$BC$155:$CB$1048576,MATCH($A768,'Hoja de Trabajo para listado'!$BC$155:$BC$1048576,0),MATCH((CUADRO!Q$5&amp;$E768),'Hoja de Trabajo para listado'!$BC$151:$CB$151,0)),0)+IFERROR(INDEX('Hoja de Trabajo para listado'!$DE$153:$DG$274,MATCH($A768,'Hoja de Trabajo para listado'!$DE$153:$DE$1048576,0),MATCH((CUADRO!Q$5&amp;$E768),'Hoja de Trabajo para listado'!$DE$151:$DG$151,0)),0)+IFERROR(INDEX('Hoja de Trabajo para listado'!$CD$155:$DC$1048576,MATCH($A768,'Hoja de Trabajo para listado'!$CD$155:$CD$1048576,0),MATCH((CUADRO!Q$5&amp;$E768),'Hoja de Trabajo para listado'!$CD$151:$DC$151,0)),0)</f>
        <v>0</v>
      </c>
      <c r="R768" s="243">
        <f t="shared" ca="1" si="25"/>
        <v>0</v>
      </c>
      <c r="S768" s="249"/>
      <c r="T768" s="243">
        <f ca="1">+T769</f>
        <v>0</v>
      </c>
      <c r="U768" s="242">
        <f t="shared" si="26"/>
        <v>1</v>
      </c>
      <c r="V768" s="333" t="str">
        <f>+VLOOKUP(A768,bd_lista!$A$3:$E$590,5,FALSE)</f>
        <v>Gobiernos Autonomos Municipales</v>
      </c>
      <c r="W768" s="391" t="str">
        <f>+V768</f>
        <v>Gobiernos Autonomos Municipales</v>
      </c>
      <c r="X768" s="242">
        <f>+VLOOKUP(A768,[4]Sheet1!$A$13:$D$744,4,FALSE)</f>
        <v>0</v>
      </c>
      <c r="Y768" s="242" t="e">
        <f>+VLOOKUP(X768,bd_lista!$A$3:$C$590,3,FALSE)</f>
        <v>#N/A</v>
      </c>
      <c r="Z768" s="294">
        <f>+X768</f>
        <v>0</v>
      </c>
      <c r="AA768" s="295" t="e">
        <f>+Y768</f>
        <v>#N/A</v>
      </c>
    </row>
    <row r="769" spans="1:27" customFormat="1" ht="15" hidden="1" customHeight="1">
      <c r="A769" s="32">
        <v>1403</v>
      </c>
      <c r="B769" s="388"/>
      <c r="C769" s="247" t="str">
        <f>+VLOOKUP(A769,bd_lista!$A$3:$C$590,3,FALSE)</f>
        <v>Gobierno Autónomo Municipal de El Choro</v>
      </c>
      <c r="D769" s="390"/>
      <c r="E769" s="244" t="s">
        <v>1305</v>
      </c>
      <c r="F769" s="243">
        <f ca="1">+IFERROR(INDEX('Hoja de Trabajo para listado'!$A$155:$Z$1048576,MATCH($A769,'Hoja de Trabajo para listado'!$A$155:$A$1048576,0),MATCH((CUADRO!F$5&amp;$E769),'Hoja de Trabajo para listado'!$A$151:$Z$151,0)),0)+IFERROR(INDEX('Hoja de Trabajo para listado'!$AB$155:$BA$1048576,MATCH($A769,'Hoja de Trabajo para listado'!$AB$155:$AB$1048576,0),MATCH((CUADRO!F$5&amp;$E769),'Hoja de Trabajo para listado'!$AB$151:$BA$151,0)),0)+IFERROR(INDEX('Hoja de Trabajo para listado'!$BC$155:$CB$1048576,MATCH($A769,'Hoja de Trabajo para listado'!$BC$155:$BC$1048576,0),MATCH((CUADRO!F$5&amp;$E769),'Hoja de Trabajo para listado'!$BC$151:$CB$151,0)),0)+IFERROR(INDEX('Hoja de Trabajo para listado'!$DE$153:$DG$274,MATCH($A769,'Hoja de Trabajo para listado'!$DE$153:$DE$1048576,0),MATCH((CUADRO!F$5&amp;$E769),'Hoja de Trabajo para listado'!$DE$151:$DG$151,0)),0)+IFERROR(INDEX('Hoja de Trabajo para listado'!$CD$155:$DC$1048576,MATCH($A769,'Hoja de Trabajo para listado'!$CD$155:$CD$1048576,0),MATCH((CUADRO!F$5&amp;$E769),'Hoja de Trabajo para listado'!$CD$151:$DC$151,0)),0)</f>
        <v>0</v>
      </c>
      <c r="G769" s="243">
        <f ca="1">+IFERROR(INDEX('Hoja de Trabajo para listado'!$A$155:$Z$1048576,MATCH($A769,'Hoja de Trabajo para listado'!$A$155:$A$1048576,0),MATCH((CUADRO!G$5&amp;$E769),'Hoja de Trabajo para listado'!$A$151:$Z$151,0)),0)+IFERROR(INDEX('Hoja de Trabajo para listado'!$AB$155:$BA$1048576,MATCH($A769,'Hoja de Trabajo para listado'!$AB$155:$AB$1048576,0),MATCH((CUADRO!G$5&amp;$E769),'Hoja de Trabajo para listado'!$AB$151:$BA$151,0)),0)+IFERROR(INDEX('Hoja de Trabajo para listado'!$BC$155:$CB$1048576,MATCH($A769,'Hoja de Trabajo para listado'!$BC$155:$BC$1048576,0),MATCH((CUADRO!G$5&amp;$E769),'Hoja de Trabajo para listado'!$BC$151:$CB$151,0)),0)+IFERROR(INDEX('Hoja de Trabajo para listado'!$DE$153:$DG$274,MATCH($A769,'Hoja de Trabajo para listado'!$DE$153:$DE$1048576,0),MATCH((CUADRO!G$5&amp;$E769),'Hoja de Trabajo para listado'!$DE$151:$DG$151,0)),0)+IFERROR(INDEX('Hoja de Trabajo para listado'!$CD$155:$DC$1048576,MATCH($A769,'Hoja de Trabajo para listado'!$CD$155:$CD$1048576,0),MATCH((CUADRO!G$5&amp;$E769),'Hoja de Trabajo para listado'!$CD$151:$DC$151,0)),0)</f>
        <v>0</v>
      </c>
      <c r="H769" s="243">
        <f ca="1">+IFERROR(INDEX('Hoja de Trabajo para listado'!$A$155:$Z$1048576,MATCH($A769,'Hoja de Trabajo para listado'!$A$155:$A$1048576,0),MATCH((CUADRO!H$5&amp;$E769),'Hoja de Trabajo para listado'!$A$151:$Z$151,0)),0)+IFERROR(INDEX('Hoja de Trabajo para listado'!$AB$155:$BA$1048576,MATCH($A769,'Hoja de Trabajo para listado'!$AB$155:$AB$1048576,0),MATCH((CUADRO!H$5&amp;$E769),'Hoja de Trabajo para listado'!$AB$151:$BA$151,0)),0)+IFERROR(INDEX('Hoja de Trabajo para listado'!$BC$155:$CB$1048576,MATCH($A769,'Hoja de Trabajo para listado'!$BC$155:$BC$1048576,0),MATCH((CUADRO!H$5&amp;$E769),'Hoja de Trabajo para listado'!$BC$151:$CB$151,0)),0)+IFERROR(INDEX('Hoja de Trabajo para listado'!$DE$153:$DG$274,MATCH($A769,'Hoja de Trabajo para listado'!$DE$153:$DE$1048576,0),MATCH((CUADRO!H$5&amp;$E769),'Hoja de Trabajo para listado'!$DE$151:$DG$151,0)),0)+IFERROR(INDEX('Hoja de Trabajo para listado'!$CD$155:$DC$1048576,MATCH($A769,'Hoja de Trabajo para listado'!$CD$155:$CD$1048576,0),MATCH((CUADRO!H$5&amp;$E769),'Hoja de Trabajo para listado'!$CD$151:$DC$151,0)),0)</f>
        <v>0</v>
      </c>
      <c r="I769" s="243">
        <f ca="1">+IFERROR(INDEX('Hoja de Trabajo para listado'!$A$155:$Z$1048576,MATCH($A769,'Hoja de Trabajo para listado'!$A$155:$A$1048576,0),MATCH((CUADRO!I$5&amp;$E769),'Hoja de Trabajo para listado'!$A$151:$Z$151,0)),0)+IFERROR(INDEX('Hoja de Trabajo para listado'!$AB$155:$BA$1048576,MATCH($A769,'Hoja de Trabajo para listado'!$AB$155:$AB$1048576,0),MATCH((CUADRO!I$5&amp;$E769),'Hoja de Trabajo para listado'!$AB$151:$BA$151,0)),0)+IFERROR(INDEX('Hoja de Trabajo para listado'!$BC$155:$CB$1048576,MATCH($A769,'Hoja de Trabajo para listado'!$BC$155:$BC$1048576,0),MATCH((CUADRO!I$5&amp;$E769),'Hoja de Trabajo para listado'!$BC$151:$CB$151,0)),0)+IFERROR(INDEX('Hoja de Trabajo para listado'!$DE$153:$DG$274,MATCH($A769,'Hoja de Trabajo para listado'!$DE$153:$DE$1048576,0),MATCH((CUADRO!I$5&amp;$E769),'Hoja de Trabajo para listado'!$DE$151:$DG$151,0)),0)+IFERROR(INDEX('Hoja de Trabajo para listado'!$CD$155:$DC$1048576,MATCH($A769,'Hoja de Trabajo para listado'!$CD$155:$CD$1048576,0),MATCH((CUADRO!I$5&amp;$E769),'Hoja de Trabajo para listado'!$CD$151:$DC$151,0)),0)</f>
        <v>0</v>
      </c>
      <c r="J769" s="243">
        <f ca="1">+IFERROR(INDEX('Hoja de Trabajo para listado'!$A$155:$Z$1048576,MATCH($A769,'Hoja de Trabajo para listado'!$A$155:$A$1048576,0),MATCH((CUADRO!J$5&amp;$E769),'Hoja de Trabajo para listado'!$A$151:$Z$151,0)),0)+IFERROR(INDEX('Hoja de Trabajo para listado'!$AB$155:$BA$1048576,MATCH($A769,'Hoja de Trabajo para listado'!$AB$155:$AB$1048576,0),MATCH((CUADRO!J$5&amp;$E769),'Hoja de Trabajo para listado'!$AB$151:$BA$151,0)),0)+IFERROR(INDEX('Hoja de Trabajo para listado'!$BC$155:$CB$1048576,MATCH($A769,'Hoja de Trabajo para listado'!$BC$155:$BC$1048576,0),MATCH((CUADRO!J$5&amp;$E769),'Hoja de Trabajo para listado'!$BC$151:$CB$151,0)),0)+IFERROR(INDEX('Hoja de Trabajo para listado'!$DE$153:$DG$274,MATCH($A769,'Hoja de Trabajo para listado'!$DE$153:$DE$1048576,0),MATCH((CUADRO!J$5&amp;$E769),'Hoja de Trabajo para listado'!$DE$151:$DG$151,0)),0)+IFERROR(INDEX('Hoja de Trabajo para listado'!$CD$155:$DC$1048576,MATCH($A769,'Hoja de Trabajo para listado'!$CD$155:$CD$1048576,0),MATCH((CUADRO!J$5&amp;$E769),'Hoja de Trabajo para listado'!$CD$151:$DC$151,0)),0)</f>
        <v>0</v>
      </c>
      <c r="K769" s="243">
        <f ca="1">+IFERROR(INDEX('Hoja de Trabajo para listado'!$A$155:$Z$1048576,MATCH($A769,'Hoja de Trabajo para listado'!$A$155:$A$1048576,0),MATCH((CUADRO!K$5&amp;$E769),'Hoja de Trabajo para listado'!$A$151:$Z$151,0)),0)+IFERROR(INDEX('Hoja de Trabajo para listado'!$AB$155:$BA$1048576,MATCH($A769,'Hoja de Trabajo para listado'!$AB$155:$AB$1048576,0),MATCH((CUADRO!K$5&amp;$E769),'Hoja de Trabajo para listado'!$AB$151:$BA$151,0)),0)+IFERROR(INDEX('Hoja de Trabajo para listado'!$BC$155:$CB$1048576,MATCH($A769,'Hoja de Trabajo para listado'!$BC$155:$BC$1048576,0),MATCH((CUADRO!K$5&amp;$E769),'Hoja de Trabajo para listado'!$BC$151:$CB$151,0)),0)+IFERROR(INDEX('Hoja de Trabajo para listado'!$DE$153:$DG$274,MATCH($A769,'Hoja de Trabajo para listado'!$DE$153:$DE$1048576,0),MATCH((CUADRO!K$5&amp;$E769),'Hoja de Trabajo para listado'!$DE$151:$DG$151,0)),0)+IFERROR(INDEX('Hoja de Trabajo para listado'!$CD$155:$DC$1048576,MATCH($A769,'Hoja de Trabajo para listado'!$CD$155:$CD$1048576,0),MATCH((CUADRO!K$5&amp;$E769),'Hoja de Trabajo para listado'!$CD$151:$DC$151,0)),0)</f>
        <v>0</v>
      </c>
      <c r="L769" s="243">
        <f ca="1">+IFERROR(INDEX('Hoja de Trabajo para listado'!$A$155:$Z$1048576,MATCH($A769,'Hoja de Trabajo para listado'!$A$155:$A$1048576,0),MATCH((CUADRO!L$5&amp;$E769),'Hoja de Trabajo para listado'!$A$151:$Z$151,0)),0)+IFERROR(INDEX('Hoja de Trabajo para listado'!$AB$155:$BA$1048576,MATCH($A769,'Hoja de Trabajo para listado'!$AB$155:$AB$1048576,0),MATCH((CUADRO!L$5&amp;$E769),'Hoja de Trabajo para listado'!$AB$151:$BA$151,0)),0)+IFERROR(INDEX('Hoja de Trabajo para listado'!$BC$155:$CB$1048576,MATCH($A769,'Hoja de Trabajo para listado'!$BC$155:$BC$1048576,0),MATCH((CUADRO!L$5&amp;$E769),'Hoja de Trabajo para listado'!$BC$151:$CB$151,0)),0)+IFERROR(INDEX('Hoja de Trabajo para listado'!$DE$153:$DG$274,MATCH($A769,'Hoja de Trabajo para listado'!$DE$153:$DE$1048576,0),MATCH((CUADRO!L$5&amp;$E769),'Hoja de Trabajo para listado'!$DE$151:$DG$151,0)),0)+IFERROR(INDEX('Hoja de Trabajo para listado'!$CD$155:$DC$1048576,MATCH($A769,'Hoja de Trabajo para listado'!$CD$155:$CD$1048576,0),MATCH((CUADRO!L$5&amp;$E769),'Hoja de Trabajo para listado'!$CD$151:$DC$151,0)),0)</f>
        <v>0</v>
      </c>
      <c r="M769" s="243">
        <f ca="1">+IFERROR(INDEX('Hoja de Trabajo para listado'!$A$155:$Z$1048576,MATCH($A769,'Hoja de Trabajo para listado'!$A$155:$A$1048576,0),MATCH((CUADRO!M$5&amp;$E769),'Hoja de Trabajo para listado'!$A$151:$Z$151,0)),0)+IFERROR(INDEX('Hoja de Trabajo para listado'!$AB$155:$BA$1048576,MATCH($A769,'Hoja de Trabajo para listado'!$AB$155:$AB$1048576,0),MATCH((CUADRO!M$5&amp;$E769),'Hoja de Trabajo para listado'!$AB$151:$BA$151,0)),0)+IFERROR(INDEX('Hoja de Trabajo para listado'!$BC$155:$CB$1048576,MATCH($A769,'Hoja de Trabajo para listado'!$BC$155:$BC$1048576,0),MATCH((CUADRO!M$5&amp;$E769),'Hoja de Trabajo para listado'!$BC$151:$CB$151,0)),0)+IFERROR(INDEX('Hoja de Trabajo para listado'!$DE$153:$DG$274,MATCH($A769,'Hoja de Trabajo para listado'!$DE$153:$DE$1048576,0),MATCH((CUADRO!M$5&amp;$E769),'Hoja de Trabajo para listado'!$DE$151:$DG$151,0)),0)+IFERROR(INDEX('Hoja de Trabajo para listado'!$CD$155:$DC$1048576,MATCH($A769,'Hoja de Trabajo para listado'!$CD$155:$CD$1048576,0),MATCH((CUADRO!M$5&amp;$E769),'Hoja de Trabajo para listado'!$CD$151:$DC$151,0)),0)</f>
        <v>0</v>
      </c>
      <c r="N769" s="243">
        <f ca="1">+IFERROR(INDEX('Hoja de Trabajo para listado'!$A$155:$Z$1048576,MATCH($A769,'Hoja de Trabajo para listado'!$A$155:$A$1048576,0),MATCH((CUADRO!N$5&amp;$E769),'Hoja de Trabajo para listado'!$A$151:$Z$151,0)),0)+IFERROR(INDEX('Hoja de Trabajo para listado'!$AB$155:$BA$1048576,MATCH($A769,'Hoja de Trabajo para listado'!$AB$155:$AB$1048576,0),MATCH((CUADRO!N$5&amp;$E769),'Hoja de Trabajo para listado'!$AB$151:$BA$151,0)),0)+IFERROR(INDEX('Hoja de Trabajo para listado'!$BC$155:$CB$1048576,MATCH($A769,'Hoja de Trabajo para listado'!$BC$155:$BC$1048576,0),MATCH((CUADRO!N$5&amp;$E769),'Hoja de Trabajo para listado'!$BC$151:$CB$151,0)),0)+IFERROR(INDEX('Hoja de Trabajo para listado'!$DE$153:$DG$274,MATCH($A769,'Hoja de Trabajo para listado'!$DE$153:$DE$1048576,0),MATCH((CUADRO!N$5&amp;$E769),'Hoja de Trabajo para listado'!$DE$151:$DG$151,0)),0)+IFERROR(INDEX('Hoja de Trabajo para listado'!$CD$155:$DC$1048576,MATCH($A769,'Hoja de Trabajo para listado'!$CD$155:$CD$1048576,0),MATCH((CUADRO!N$5&amp;$E769),'Hoja de Trabajo para listado'!$CD$151:$DC$151,0)),0)</f>
        <v>0</v>
      </c>
      <c r="O769" s="243">
        <f ca="1">+IFERROR(INDEX('Hoja de Trabajo para listado'!$A$155:$Z$1048576,MATCH($A769,'Hoja de Trabajo para listado'!$A$155:$A$1048576,0),MATCH((CUADRO!O$5&amp;$E769),'Hoja de Trabajo para listado'!$A$151:$Z$151,0)),0)+IFERROR(INDEX('Hoja de Trabajo para listado'!$AB$155:$BA$1048576,MATCH($A769,'Hoja de Trabajo para listado'!$AB$155:$AB$1048576,0),MATCH((CUADRO!O$5&amp;$E769),'Hoja de Trabajo para listado'!$AB$151:$BA$151,0)),0)+IFERROR(INDEX('Hoja de Trabajo para listado'!$BC$155:$CB$1048576,MATCH($A769,'Hoja de Trabajo para listado'!$BC$155:$BC$1048576,0),MATCH((CUADRO!O$5&amp;$E769),'Hoja de Trabajo para listado'!$BC$151:$CB$151,0)),0)+IFERROR(INDEX('Hoja de Trabajo para listado'!$DE$153:$DG$274,MATCH($A769,'Hoja de Trabajo para listado'!$DE$153:$DE$1048576,0),MATCH((CUADRO!O$5&amp;$E769),'Hoja de Trabajo para listado'!$DE$151:$DG$151,0)),0)+IFERROR(INDEX('Hoja de Trabajo para listado'!$CD$155:$DC$1048576,MATCH($A769,'Hoja de Trabajo para listado'!$CD$155:$CD$1048576,0),MATCH((CUADRO!O$5&amp;$E769),'Hoja de Trabajo para listado'!$CD$151:$DC$151,0)),0)</f>
        <v>0</v>
      </c>
      <c r="P769" s="243">
        <f ca="1">+IFERROR(INDEX('Hoja de Trabajo para listado'!$A$155:$Z$1048576,MATCH($A769,'Hoja de Trabajo para listado'!$A$155:$A$1048576,0),MATCH((CUADRO!P$5&amp;$E769),'Hoja de Trabajo para listado'!$A$151:$Z$151,0)),0)+IFERROR(INDEX('Hoja de Trabajo para listado'!$AB$155:$BA$1048576,MATCH($A769,'Hoja de Trabajo para listado'!$AB$155:$AB$1048576,0),MATCH((CUADRO!P$5&amp;$E769),'Hoja de Trabajo para listado'!$AB$151:$BA$151,0)),0)+IFERROR(INDEX('Hoja de Trabajo para listado'!$BC$155:$CB$1048576,MATCH($A769,'Hoja de Trabajo para listado'!$BC$155:$BC$1048576,0),MATCH((CUADRO!P$5&amp;$E769),'Hoja de Trabajo para listado'!$BC$151:$CB$151,0)),0)+IFERROR(INDEX('Hoja de Trabajo para listado'!$DE$153:$DG$274,MATCH($A769,'Hoja de Trabajo para listado'!$DE$153:$DE$1048576,0),MATCH((CUADRO!P$5&amp;$E769),'Hoja de Trabajo para listado'!$DE$151:$DG$151,0)),0)+IFERROR(INDEX('Hoja de Trabajo para listado'!$CD$155:$DC$1048576,MATCH($A769,'Hoja de Trabajo para listado'!$CD$155:$CD$1048576,0),MATCH((CUADRO!P$5&amp;$E769),'Hoja de Trabajo para listado'!$CD$151:$DC$151,0)),0)</f>
        <v>0</v>
      </c>
      <c r="Q769" s="243">
        <f ca="1">+IFERROR(INDEX('Hoja de Trabajo para listado'!$A$155:$Z$1048576,MATCH($A769,'Hoja de Trabajo para listado'!$A$155:$A$1048576,0),MATCH((CUADRO!Q$5&amp;$E769),'Hoja de Trabajo para listado'!$A$151:$Z$151,0)),0)+IFERROR(INDEX('Hoja de Trabajo para listado'!$AB$155:$BA$1048576,MATCH($A769,'Hoja de Trabajo para listado'!$AB$155:$AB$1048576,0),MATCH((CUADRO!Q$5&amp;$E769),'Hoja de Trabajo para listado'!$AB$151:$BA$151,0)),0)+IFERROR(INDEX('Hoja de Trabajo para listado'!$BC$155:$CB$1048576,MATCH($A769,'Hoja de Trabajo para listado'!$BC$155:$BC$1048576,0),MATCH((CUADRO!Q$5&amp;$E769),'Hoja de Trabajo para listado'!$BC$151:$CB$151,0)),0)+IFERROR(INDEX('Hoja de Trabajo para listado'!$DE$153:$DG$274,MATCH($A769,'Hoja de Trabajo para listado'!$DE$153:$DE$1048576,0),MATCH((CUADRO!Q$5&amp;$E769),'Hoja de Trabajo para listado'!$DE$151:$DG$151,0)),0)+IFERROR(INDEX('Hoja de Trabajo para listado'!$CD$155:$DC$1048576,MATCH($A769,'Hoja de Trabajo para listado'!$CD$155:$CD$1048576,0),MATCH((CUADRO!Q$5&amp;$E769),'Hoja de Trabajo para listado'!$CD$151:$DC$151,0)),0)</f>
        <v>0</v>
      </c>
      <c r="R769" s="243">
        <f t="shared" ca="1" si="25"/>
        <v>0</v>
      </c>
      <c r="S769" s="249">
        <f ca="1">+R768+R769</f>
        <v>0</v>
      </c>
      <c r="T769" s="243">
        <f ca="1">+S769</f>
        <v>0</v>
      </c>
      <c r="U769" s="242">
        <f t="shared" si="26"/>
        <v>2</v>
      </c>
      <c r="V769" s="333" t="str">
        <f>+VLOOKUP(A769,bd_lista!$A$3:$E$590,5,FALSE)</f>
        <v>Gobiernos Autonomos Municipales</v>
      </c>
      <c r="W769" s="392"/>
      <c r="X769" s="242">
        <f>+VLOOKUP(A769,[4]Sheet1!$A$13:$D$744,4,FALSE)</f>
        <v>0</v>
      </c>
      <c r="Y769" s="242" t="e">
        <f>+VLOOKUP(X769,bd_lista!$A$3:$C$590,3,FALSE)</f>
        <v>#N/A</v>
      </c>
      <c r="Z769" s="292"/>
      <c r="AA769" s="293"/>
    </row>
    <row r="770" spans="1:27" customFormat="1" ht="15" hidden="1" customHeight="1">
      <c r="A770" s="32">
        <v>1404</v>
      </c>
      <c r="B770" s="387">
        <f>+A770</f>
        <v>1404</v>
      </c>
      <c r="C770" s="247" t="str">
        <f>+VLOOKUP(A770,bd_lista!$A$3:$C$590,3,FALSE)</f>
        <v>Gobierno Autónomo Municipal de Challapata</v>
      </c>
      <c r="D770" s="389" t="str">
        <f>+C770</f>
        <v>Gobierno Autónomo Municipal de Challapata</v>
      </c>
      <c r="E770" s="242" t="s">
        <v>1304</v>
      </c>
      <c r="F770" s="243">
        <f ca="1">+IFERROR(INDEX('Hoja de Trabajo para listado'!$A$155:$Z$1048576,MATCH($A770,'Hoja de Trabajo para listado'!$A$155:$A$1048576,0),MATCH((CUADRO!F$5&amp;$E770),'Hoja de Trabajo para listado'!$A$151:$Z$151,0)),0)+IFERROR(INDEX('Hoja de Trabajo para listado'!$AB$155:$BA$1048576,MATCH($A770,'Hoja de Trabajo para listado'!$AB$155:$AB$1048576,0),MATCH((CUADRO!F$5&amp;$E770),'Hoja de Trabajo para listado'!$AB$151:$BA$151,0)),0)+IFERROR(INDEX('Hoja de Trabajo para listado'!$BC$155:$CB$1048576,MATCH($A770,'Hoja de Trabajo para listado'!$BC$155:$BC$1048576,0),MATCH((CUADRO!F$5&amp;$E770),'Hoja de Trabajo para listado'!$BC$151:$CB$151,0)),0)+IFERROR(INDEX('Hoja de Trabajo para listado'!$DE$153:$DG$274,MATCH($A770,'Hoja de Trabajo para listado'!$DE$153:$DE$1048576,0),MATCH((CUADRO!F$5&amp;$E770),'Hoja de Trabajo para listado'!$DE$151:$DG$151,0)),0)+IFERROR(INDEX('Hoja de Trabajo para listado'!$CD$155:$DC$1048576,MATCH($A770,'Hoja de Trabajo para listado'!$CD$155:$CD$1048576,0),MATCH((CUADRO!F$5&amp;$E770),'Hoja de Trabajo para listado'!$CD$151:$DC$151,0)),0)</f>
        <v>0</v>
      </c>
      <c r="G770" s="243">
        <f ca="1">+IFERROR(INDEX('Hoja de Trabajo para listado'!$A$155:$Z$1048576,MATCH($A770,'Hoja de Trabajo para listado'!$A$155:$A$1048576,0),MATCH((CUADRO!G$5&amp;$E770),'Hoja de Trabajo para listado'!$A$151:$Z$151,0)),0)+IFERROR(INDEX('Hoja de Trabajo para listado'!$AB$155:$BA$1048576,MATCH($A770,'Hoja de Trabajo para listado'!$AB$155:$AB$1048576,0),MATCH((CUADRO!G$5&amp;$E770),'Hoja de Trabajo para listado'!$AB$151:$BA$151,0)),0)+IFERROR(INDEX('Hoja de Trabajo para listado'!$BC$155:$CB$1048576,MATCH($A770,'Hoja de Trabajo para listado'!$BC$155:$BC$1048576,0),MATCH((CUADRO!G$5&amp;$E770),'Hoja de Trabajo para listado'!$BC$151:$CB$151,0)),0)+IFERROR(INDEX('Hoja de Trabajo para listado'!$DE$153:$DG$274,MATCH($A770,'Hoja de Trabajo para listado'!$DE$153:$DE$1048576,0),MATCH((CUADRO!G$5&amp;$E770),'Hoja de Trabajo para listado'!$DE$151:$DG$151,0)),0)+IFERROR(INDEX('Hoja de Trabajo para listado'!$CD$155:$DC$1048576,MATCH($A770,'Hoja de Trabajo para listado'!$CD$155:$CD$1048576,0),MATCH((CUADRO!G$5&amp;$E770),'Hoja de Trabajo para listado'!$CD$151:$DC$151,0)),0)</f>
        <v>0</v>
      </c>
      <c r="H770" s="243">
        <f ca="1">+IFERROR(INDEX('Hoja de Trabajo para listado'!$A$155:$Z$1048576,MATCH($A770,'Hoja de Trabajo para listado'!$A$155:$A$1048576,0),MATCH((CUADRO!H$5&amp;$E770),'Hoja de Trabajo para listado'!$A$151:$Z$151,0)),0)+IFERROR(INDEX('Hoja de Trabajo para listado'!$AB$155:$BA$1048576,MATCH($A770,'Hoja de Trabajo para listado'!$AB$155:$AB$1048576,0),MATCH((CUADRO!H$5&amp;$E770),'Hoja de Trabajo para listado'!$AB$151:$BA$151,0)),0)+IFERROR(INDEX('Hoja de Trabajo para listado'!$BC$155:$CB$1048576,MATCH($A770,'Hoja de Trabajo para listado'!$BC$155:$BC$1048576,0),MATCH((CUADRO!H$5&amp;$E770),'Hoja de Trabajo para listado'!$BC$151:$CB$151,0)),0)+IFERROR(INDEX('Hoja de Trabajo para listado'!$DE$153:$DG$274,MATCH($A770,'Hoja de Trabajo para listado'!$DE$153:$DE$1048576,0),MATCH((CUADRO!H$5&amp;$E770),'Hoja de Trabajo para listado'!$DE$151:$DG$151,0)),0)+IFERROR(INDEX('Hoja de Trabajo para listado'!$CD$155:$DC$1048576,MATCH($A770,'Hoja de Trabajo para listado'!$CD$155:$CD$1048576,0),MATCH((CUADRO!H$5&amp;$E770),'Hoja de Trabajo para listado'!$CD$151:$DC$151,0)),0)</f>
        <v>0</v>
      </c>
      <c r="I770" s="243">
        <f ca="1">+IFERROR(INDEX('Hoja de Trabajo para listado'!$A$155:$Z$1048576,MATCH($A770,'Hoja de Trabajo para listado'!$A$155:$A$1048576,0),MATCH((CUADRO!I$5&amp;$E770),'Hoja de Trabajo para listado'!$A$151:$Z$151,0)),0)+IFERROR(INDEX('Hoja de Trabajo para listado'!$AB$155:$BA$1048576,MATCH($A770,'Hoja de Trabajo para listado'!$AB$155:$AB$1048576,0),MATCH((CUADRO!I$5&amp;$E770),'Hoja de Trabajo para listado'!$AB$151:$BA$151,0)),0)+IFERROR(INDEX('Hoja de Trabajo para listado'!$BC$155:$CB$1048576,MATCH($A770,'Hoja de Trabajo para listado'!$BC$155:$BC$1048576,0),MATCH((CUADRO!I$5&amp;$E770),'Hoja de Trabajo para listado'!$BC$151:$CB$151,0)),0)+IFERROR(INDEX('Hoja de Trabajo para listado'!$DE$153:$DG$274,MATCH($A770,'Hoja de Trabajo para listado'!$DE$153:$DE$1048576,0),MATCH((CUADRO!I$5&amp;$E770),'Hoja de Trabajo para listado'!$DE$151:$DG$151,0)),0)+IFERROR(INDEX('Hoja de Trabajo para listado'!$CD$155:$DC$1048576,MATCH($A770,'Hoja de Trabajo para listado'!$CD$155:$CD$1048576,0),MATCH((CUADRO!I$5&amp;$E770),'Hoja de Trabajo para listado'!$CD$151:$DC$151,0)),0)</f>
        <v>0</v>
      </c>
      <c r="J770" s="243">
        <f ca="1">+IFERROR(INDEX('Hoja de Trabajo para listado'!$A$155:$Z$1048576,MATCH($A770,'Hoja de Trabajo para listado'!$A$155:$A$1048576,0),MATCH((CUADRO!J$5&amp;$E770),'Hoja de Trabajo para listado'!$A$151:$Z$151,0)),0)+IFERROR(INDEX('Hoja de Trabajo para listado'!$AB$155:$BA$1048576,MATCH($A770,'Hoja de Trabajo para listado'!$AB$155:$AB$1048576,0),MATCH((CUADRO!J$5&amp;$E770),'Hoja de Trabajo para listado'!$AB$151:$BA$151,0)),0)+IFERROR(INDEX('Hoja de Trabajo para listado'!$BC$155:$CB$1048576,MATCH($A770,'Hoja de Trabajo para listado'!$BC$155:$BC$1048576,0),MATCH((CUADRO!J$5&amp;$E770),'Hoja de Trabajo para listado'!$BC$151:$CB$151,0)),0)+IFERROR(INDEX('Hoja de Trabajo para listado'!$DE$153:$DG$274,MATCH($A770,'Hoja de Trabajo para listado'!$DE$153:$DE$1048576,0),MATCH((CUADRO!J$5&amp;$E770),'Hoja de Trabajo para listado'!$DE$151:$DG$151,0)),0)+IFERROR(INDEX('Hoja de Trabajo para listado'!$CD$155:$DC$1048576,MATCH($A770,'Hoja de Trabajo para listado'!$CD$155:$CD$1048576,0),MATCH((CUADRO!J$5&amp;$E770),'Hoja de Trabajo para listado'!$CD$151:$DC$151,0)),0)</f>
        <v>0</v>
      </c>
      <c r="K770" s="243">
        <f ca="1">+IFERROR(INDEX('Hoja de Trabajo para listado'!$A$155:$Z$1048576,MATCH($A770,'Hoja de Trabajo para listado'!$A$155:$A$1048576,0),MATCH((CUADRO!K$5&amp;$E770),'Hoja de Trabajo para listado'!$A$151:$Z$151,0)),0)+IFERROR(INDEX('Hoja de Trabajo para listado'!$AB$155:$BA$1048576,MATCH($A770,'Hoja de Trabajo para listado'!$AB$155:$AB$1048576,0),MATCH((CUADRO!K$5&amp;$E770),'Hoja de Trabajo para listado'!$AB$151:$BA$151,0)),0)+IFERROR(INDEX('Hoja de Trabajo para listado'!$BC$155:$CB$1048576,MATCH($A770,'Hoja de Trabajo para listado'!$BC$155:$BC$1048576,0),MATCH((CUADRO!K$5&amp;$E770),'Hoja de Trabajo para listado'!$BC$151:$CB$151,0)),0)+IFERROR(INDEX('Hoja de Trabajo para listado'!$DE$153:$DG$274,MATCH($A770,'Hoja de Trabajo para listado'!$DE$153:$DE$1048576,0),MATCH((CUADRO!K$5&amp;$E770),'Hoja de Trabajo para listado'!$DE$151:$DG$151,0)),0)+IFERROR(INDEX('Hoja de Trabajo para listado'!$CD$155:$DC$1048576,MATCH($A770,'Hoja de Trabajo para listado'!$CD$155:$CD$1048576,0),MATCH((CUADRO!K$5&amp;$E770),'Hoja de Trabajo para listado'!$CD$151:$DC$151,0)),0)</f>
        <v>0</v>
      </c>
      <c r="L770" s="243">
        <f ca="1">+IFERROR(INDEX('Hoja de Trabajo para listado'!$A$155:$Z$1048576,MATCH($A770,'Hoja de Trabajo para listado'!$A$155:$A$1048576,0),MATCH((CUADRO!L$5&amp;$E770),'Hoja de Trabajo para listado'!$A$151:$Z$151,0)),0)+IFERROR(INDEX('Hoja de Trabajo para listado'!$AB$155:$BA$1048576,MATCH($A770,'Hoja de Trabajo para listado'!$AB$155:$AB$1048576,0),MATCH((CUADRO!L$5&amp;$E770),'Hoja de Trabajo para listado'!$AB$151:$BA$151,0)),0)+IFERROR(INDEX('Hoja de Trabajo para listado'!$BC$155:$CB$1048576,MATCH($A770,'Hoja de Trabajo para listado'!$BC$155:$BC$1048576,0),MATCH((CUADRO!L$5&amp;$E770),'Hoja de Trabajo para listado'!$BC$151:$CB$151,0)),0)+IFERROR(INDEX('Hoja de Trabajo para listado'!$DE$153:$DG$274,MATCH($A770,'Hoja de Trabajo para listado'!$DE$153:$DE$1048576,0),MATCH((CUADRO!L$5&amp;$E770),'Hoja de Trabajo para listado'!$DE$151:$DG$151,0)),0)+IFERROR(INDEX('Hoja de Trabajo para listado'!$CD$155:$DC$1048576,MATCH($A770,'Hoja de Trabajo para listado'!$CD$155:$CD$1048576,0),MATCH((CUADRO!L$5&amp;$E770),'Hoja de Trabajo para listado'!$CD$151:$DC$151,0)),0)</f>
        <v>0</v>
      </c>
      <c r="M770" s="243">
        <f ca="1">+IFERROR(INDEX('Hoja de Trabajo para listado'!$A$155:$Z$1048576,MATCH($A770,'Hoja de Trabajo para listado'!$A$155:$A$1048576,0),MATCH((CUADRO!M$5&amp;$E770),'Hoja de Trabajo para listado'!$A$151:$Z$151,0)),0)+IFERROR(INDEX('Hoja de Trabajo para listado'!$AB$155:$BA$1048576,MATCH($A770,'Hoja de Trabajo para listado'!$AB$155:$AB$1048576,0),MATCH((CUADRO!M$5&amp;$E770),'Hoja de Trabajo para listado'!$AB$151:$BA$151,0)),0)+IFERROR(INDEX('Hoja de Trabajo para listado'!$BC$155:$CB$1048576,MATCH($A770,'Hoja de Trabajo para listado'!$BC$155:$BC$1048576,0),MATCH((CUADRO!M$5&amp;$E770),'Hoja de Trabajo para listado'!$BC$151:$CB$151,0)),0)+IFERROR(INDEX('Hoja de Trabajo para listado'!$DE$153:$DG$274,MATCH($A770,'Hoja de Trabajo para listado'!$DE$153:$DE$1048576,0),MATCH((CUADRO!M$5&amp;$E770),'Hoja de Trabajo para listado'!$DE$151:$DG$151,0)),0)+IFERROR(INDEX('Hoja de Trabajo para listado'!$CD$155:$DC$1048576,MATCH($A770,'Hoja de Trabajo para listado'!$CD$155:$CD$1048576,0),MATCH((CUADRO!M$5&amp;$E770),'Hoja de Trabajo para listado'!$CD$151:$DC$151,0)),0)</f>
        <v>0</v>
      </c>
      <c r="N770" s="243">
        <f ca="1">+IFERROR(INDEX('Hoja de Trabajo para listado'!$A$155:$Z$1048576,MATCH($A770,'Hoja de Trabajo para listado'!$A$155:$A$1048576,0),MATCH((CUADRO!N$5&amp;$E770),'Hoja de Trabajo para listado'!$A$151:$Z$151,0)),0)+IFERROR(INDEX('Hoja de Trabajo para listado'!$AB$155:$BA$1048576,MATCH($A770,'Hoja de Trabajo para listado'!$AB$155:$AB$1048576,0),MATCH((CUADRO!N$5&amp;$E770),'Hoja de Trabajo para listado'!$AB$151:$BA$151,0)),0)+IFERROR(INDEX('Hoja de Trabajo para listado'!$BC$155:$CB$1048576,MATCH($A770,'Hoja de Trabajo para listado'!$BC$155:$BC$1048576,0),MATCH((CUADRO!N$5&amp;$E770),'Hoja de Trabajo para listado'!$BC$151:$CB$151,0)),0)+IFERROR(INDEX('Hoja de Trabajo para listado'!$DE$153:$DG$274,MATCH($A770,'Hoja de Trabajo para listado'!$DE$153:$DE$1048576,0),MATCH((CUADRO!N$5&amp;$E770),'Hoja de Trabajo para listado'!$DE$151:$DG$151,0)),0)+IFERROR(INDEX('Hoja de Trabajo para listado'!$CD$155:$DC$1048576,MATCH($A770,'Hoja de Trabajo para listado'!$CD$155:$CD$1048576,0),MATCH((CUADRO!N$5&amp;$E770),'Hoja de Trabajo para listado'!$CD$151:$DC$151,0)),0)</f>
        <v>0</v>
      </c>
      <c r="O770" s="243">
        <f ca="1">+IFERROR(INDEX('Hoja de Trabajo para listado'!$A$155:$Z$1048576,MATCH($A770,'Hoja de Trabajo para listado'!$A$155:$A$1048576,0),MATCH((CUADRO!O$5&amp;$E770),'Hoja de Trabajo para listado'!$A$151:$Z$151,0)),0)+IFERROR(INDEX('Hoja de Trabajo para listado'!$AB$155:$BA$1048576,MATCH($A770,'Hoja de Trabajo para listado'!$AB$155:$AB$1048576,0),MATCH((CUADRO!O$5&amp;$E770),'Hoja de Trabajo para listado'!$AB$151:$BA$151,0)),0)+IFERROR(INDEX('Hoja de Trabajo para listado'!$BC$155:$CB$1048576,MATCH($A770,'Hoja de Trabajo para listado'!$BC$155:$BC$1048576,0),MATCH((CUADRO!O$5&amp;$E770),'Hoja de Trabajo para listado'!$BC$151:$CB$151,0)),0)+IFERROR(INDEX('Hoja de Trabajo para listado'!$DE$153:$DG$274,MATCH($A770,'Hoja de Trabajo para listado'!$DE$153:$DE$1048576,0),MATCH((CUADRO!O$5&amp;$E770),'Hoja de Trabajo para listado'!$DE$151:$DG$151,0)),0)+IFERROR(INDEX('Hoja de Trabajo para listado'!$CD$155:$DC$1048576,MATCH($A770,'Hoja de Trabajo para listado'!$CD$155:$CD$1048576,0),MATCH((CUADRO!O$5&amp;$E770),'Hoja de Trabajo para listado'!$CD$151:$DC$151,0)),0)</f>
        <v>0</v>
      </c>
      <c r="P770" s="243">
        <f ca="1">+IFERROR(INDEX('Hoja de Trabajo para listado'!$A$155:$Z$1048576,MATCH($A770,'Hoja de Trabajo para listado'!$A$155:$A$1048576,0),MATCH((CUADRO!P$5&amp;$E770),'Hoja de Trabajo para listado'!$A$151:$Z$151,0)),0)+IFERROR(INDEX('Hoja de Trabajo para listado'!$AB$155:$BA$1048576,MATCH($A770,'Hoja de Trabajo para listado'!$AB$155:$AB$1048576,0),MATCH((CUADRO!P$5&amp;$E770),'Hoja de Trabajo para listado'!$AB$151:$BA$151,0)),0)+IFERROR(INDEX('Hoja de Trabajo para listado'!$BC$155:$CB$1048576,MATCH($A770,'Hoja de Trabajo para listado'!$BC$155:$BC$1048576,0),MATCH((CUADRO!P$5&amp;$E770),'Hoja de Trabajo para listado'!$BC$151:$CB$151,0)),0)+IFERROR(INDEX('Hoja de Trabajo para listado'!$DE$153:$DG$274,MATCH($A770,'Hoja de Trabajo para listado'!$DE$153:$DE$1048576,0),MATCH((CUADRO!P$5&amp;$E770),'Hoja de Trabajo para listado'!$DE$151:$DG$151,0)),0)+IFERROR(INDEX('Hoja de Trabajo para listado'!$CD$155:$DC$1048576,MATCH($A770,'Hoja de Trabajo para listado'!$CD$155:$CD$1048576,0),MATCH((CUADRO!P$5&amp;$E770),'Hoja de Trabajo para listado'!$CD$151:$DC$151,0)),0)</f>
        <v>0</v>
      </c>
      <c r="Q770" s="243">
        <f ca="1">+IFERROR(INDEX('Hoja de Trabajo para listado'!$A$155:$Z$1048576,MATCH($A770,'Hoja de Trabajo para listado'!$A$155:$A$1048576,0),MATCH((CUADRO!Q$5&amp;$E770),'Hoja de Trabajo para listado'!$A$151:$Z$151,0)),0)+IFERROR(INDEX('Hoja de Trabajo para listado'!$AB$155:$BA$1048576,MATCH($A770,'Hoja de Trabajo para listado'!$AB$155:$AB$1048576,0),MATCH((CUADRO!Q$5&amp;$E770),'Hoja de Trabajo para listado'!$AB$151:$BA$151,0)),0)+IFERROR(INDEX('Hoja de Trabajo para listado'!$BC$155:$CB$1048576,MATCH($A770,'Hoja de Trabajo para listado'!$BC$155:$BC$1048576,0),MATCH((CUADRO!Q$5&amp;$E770),'Hoja de Trabajo para listado'!$BC$151:$CB$151,0)),0)+IFERROR(INDEX('Hoja de Trabajo para listado'!$DE$153:$DG$274,MATCH($A770,'Hoja de Trabajo para listado'!$DE$153:$DE$1048576,0),MATCH((CUADRO!Q$5&amp;$E770),'Hoja de Trabajo para listado'!$DE$151:$DG$151,0)),0)+IFERROR(INDEX('Hoja de Trabajo para listado'!$CD$155:$DC$1048576,MATCH($A770,'Hoja de Trabajo para listado'!$CD$155:$CD$1048576,0),MATCH((CUADRO!Q$5&amp;$E770),'Hoja de Trabajo para listado'!$CD$151:$DC$151,0)),0)</f>
        <v>0</v>
      </c>
      <c r="R770" s="243">
        <f t="shared" ca="1" si="25"/>
        <v>0</v>
      </c>
      <c r="S770" s="249"/>
      <c r="T770" s="243">
        <f ca="1">+T771</f>
        <v>0</v>
      </c>
      <c r="U770" s="242">
        <f t="shared" si="26"/>
        <v>1</v>
      </c>
      <c r="V770" s="333" t="str">
        <f>+VLOOKUP(A770,bd_lista!$A$3:$E$590,5,FALSE)</f>
        <v>Gobiernos Autonomos Municipales</v>
      </c>
      <c r="W770" s="391" t="str">
        <f>+V770</f>
        <v>Gobiernos Autonomos Municipales</v>
      </c>
      <c r="X770" s="242">
        <f>+VLOOKUP(A770,[4]Sheet1!$A$13:$D$744,4,FALSE)</f>
        <v>0</v>
      </c>
      <c r="Y770" s="242" t="e">
        <f>+VLOOKUP(X770,bd_lista!$A$3:$C$590,3,FALSE)</f>
        <v>#N/A</v>
      </c>
      <c r="Z770" s="294">
        <f>+X770</f>
        <v>0</v>
      </c>
      <c r="AA770" s="295" t="e">
        <f>+Y770</f>
        <v>#N/A</v>
      </c>
    </row>
    <row r="771" spans="1:27" customFormat="1" ht="15" hidden="1" customHeight="1">
      <c r="A771" s="32">
        <v>1404</v>
      </c>
      <c r="B771" s="388"/>
      <c r="C771" s="247" t="str">
        <f>+VLOOKUP(A771,bd_lista!$A$3:$C$590,3,FALSE)</f>
        <v>Gobierno Autónomo Municipal de Challapata</v>
      </c>
      <c r="D771" s="390"/>
      <c r="E771" s="244" t="s">
        <v>1305</v>
      </c>
      <c r="F771" s="243">
        <f ca="1">+IFERROR(INDEX('Hoja de Trabajo para listado'!$A$155:$Z$1048576,MATCH($A771,'Hoja de Trabajo para listado'!$A$155:$A$1048576,0),MATCH((CUADRO!F$5&amp;$E771),'Hoja de Trabajo para listado'!$A$151:$Z$151,0)),0)+IFERROR(INDEX('Hoja de Trabajo para listado'!$AB$155:$BA$1048576,MATCH($A771,'Hoja de Trabajo para listado'!$AB$155:$AB$1048576,0),MATCH((CUADRO!F$5&amp;$E771),'Hoja de Trabajo para listado'!$AB$151:$BA$151,0)),0)+IFERROR(INDEX('Hoja de Trabajo para listado'!$BC$155:$CB$1048576,MATCH($A771,'Hoja de Trabajo para listado'!$BC$155:$BC$1048576,0),MATCH((CUADRO!F$5&amp;$E771),'Hoja de Trabajo para listado'!$BC$151:$CB$151,0)),0)+IFERROR(INDEX('Hoja de Trabajo para listado'!$DE$153:$DG$274,MATCH($A771,'Hoja de Trabajo para listado'!$DE$153:$DE$1048576,0),MATCH((CUADRO!F$5&amp;$E771),'Hoja de Trabajo para listado'!$DE$151:$DG$151,0)),0)+IFERROR(INDEX('Hoja de Trabajo para listado'!$CD$155:$DC$1048576,MATCH($A771,'Hoja de Trabajo para listado'!$CD$155:$CD$1048576,0),MATCH((CUADRO!F$5&amp;$E771),'Hoja de Trabajo para listado'!$CD$151:$DC$151,0)),0)</f>
        <v>0</v>
      </c>
      <c r="G771" s="243">
        <f ca="1">+IFERROR(INDEX('Hoja de Trabajo para listado'!$A$155:$Z$1048576,MATCH($A771,'Hoja de Trabajo para listado'!$A$155:$A$1048576,0),MATCH((CUADRO!G$5&amp;$E771),'Hoja de Trabajo para listado'!$A$151:$Z$151,0)),0)+IFERROR(INDEX('Hoja de Trabajo para listado'!$AB$155:$BA$1048576,MATCH($A771,'Hoja de Trabajo para listado'!$AB$155:$AB$1048576,0),MATCH((CUADRO!G$5&amp;$E771),'Hoja de Trabajo para listado'!$AB$151:$BA$151,0)),0)+IFERROR(INDEX('Hoja de Trabajo para listado'!$BC$155:$CB$1048576,MATCH($A771,'Hoja de Trabajo para listado'!$BC$155:$BC$1048576,0),MATCH((CUADRO!G$5&amp;$E771),'Hoja de Trabajo para listado'!$BC$151:$CB$151,0)),0)+IFERROR(INDEX('Hoja de Trabajo para listado'!$DE$153:$DG$274,MATCH($A771,'Hoja de Trabajo para listado'!$DE$153:$DE$1048576,0),MATCH((CUADRO!G$5&amp;$E771),'Hoja de Trabajo para listado'!$DE$151:$DG$151,0)),0)+IFERROR(INDEX('Hoja de Trabajo para listado'!$CD$155:$DC$1048576,MATCH($A771,'Hoja de Trabajo para listado'!$CD$155:$CD$1048576,0),MATCH((CUADRO!G$5&amp;$E771),'Hoja de Trabajo para listado'!$CD$151:$DC$151,0)),0)</f>
        <v>0</v>
      </c>
      <c r="H771" s="243">
        <f ca="1">+IFERROR(INDEX('Hoja de Trabajo para listado'!$A$155:$Z$1048576,MATCH($A771,'Hoja de Trabajo para listado'!$A$155:$A$1048576,0),MATCH((CUADRO!H$5&amp;$E771),'Hoja de Trabajo para listado'!$A$151:$Z$151,0)),0)+IFERROR(INDEX('Hoja de Trabajo para listado'!$AB$155:$BA$1048576,MATCH($A771,'Hoja de Trabajo para listado'!$AB$155:$AB$1048576,0),MATCH((CUADRO!H$5&amp;$E771),'Hoja de Trabajo para listado'!$AB$151:$BA$151,0)),0)+IFERROR(INDEX('Hoja de Trabajo para listado'!$BC$155:$CB$1048576,MATCH($A771,'Hoja de Trabajo para listado'!$BC$155:$BC$1048576,0),MATCH((CUADRO!H$5&amp;$E771),'Hoja de Trabajo para listado'!$BC$151:$CB$151,0)),0)+IFERROR(INDEX('Hoja de Trabajo para listado'!$DE$153:$DG$274,MATCH($A771,'Hoja de Trabajo para listado'!$DE$153:$DE$1048576,0),MATCH((CUADRO!H$5&amp;$E771),'Hoja de Trabajo para listado'!$DE$151:$DG$151,0)),0)+IFERROR(INDEX('Hoja de Trabajo para listado'!$CD$155:$DC$1048576,MATCH($A771,'Hoja de Trabajo para listado'!$CD$155:$CD$1048576,0),MATCH((CUADRO!H$5&amp;$E771),'Hoja de Trabajo para listado'!$CD$151:$DC$151,0)),0)</f>
        <v>0</v>
      </c>
      <c r="I771" s="243">
        <f ca="1">+IFERROR(INDEX('Hoja de Trabajo para listado'!$A$155:$Z$1048576,MATCH($A771,'Hoja de Trabajo para listado'!$A$155:$A$1048576,0),MATCH((CUADRO!I$5&amp;$E771),'Hoja de Trabajo para listado'!$A$151:$Z$151,0)),0)+IFERROR(INDEX('Hoja de Trabajo para listado'!$AB$155:$BA$1048576,MATCH($A771,'Hoja de Trabajo para listado'!$AB$155:$AB$1048576,0),MATCH((CUADRO!I$5&amp;$E771),'Hoja de Trabajo para listado'!$AB$151:$BA$151,0)),0)+IFERROR(INDEX('Hoja de Trabajo para listado'!$BC$155:$CB$1048576,MATCH($A771,'Hoja de Trabajo para listado'!$BC$155:$BC$1048576,0),MATCH((CUADRO!I$5&amp;$E771),'Hoja de Trabajo para listado'!$BC$151:$CB$151,0)),0)+IFERROR(INDEX('Hoja de Trabajo para listado'!$DE$153:$DG$274,MATCH($A771,'Hoja de Trabajo para listado'!$DE$153:$DE$1048576,0),MATCH((CUADRO!I$5&amp;$E771),'Hoja de Trabajo para listado'!$DE$151:$DG$151,0)),0)+IFERROR(INDEX('Hoja de Trabajo para listado'!$CD$155:$DC$1048576,MATCH($A771,'Hoja de Trabajo para listado'!$CD$155:$CD$1048576,0),MATCH((CUADRO!I$5&amp;$E771),'Hoja de Trabajo para listado'!$CD$151:$DC$151,0)),0)</f>
        <v>0</v>
      </c>
      <c r="J771" s="243">
        <f ca="1">+IFERROR(INDEX('Hoja de Trabajo para listado'!$A$155:$Z$1048576,MATCH($A771,'Hoja de Trabajo para listado'!$A$155:$A$1048576,0),MATCH((CUADRO!J$5&amp;$E771),'Hoja de Trabajo para listado'!$A$151:$Z$151,0)),0)+IFERROR(INDEX('Hoja de Trabajo para listado'!$AB$155:$BA$1048576,MATCH($A771,'Hoja de Trabajo para listado'!$AB$155:$AB$1048576,0),MATCH((CUADRO!J$5&amp;$E771),'Hoja de Trabajo para listado'!$AB$151:$BA$151,0)),0)+IFERROR(INDEX('Hoja de Trabajo para listado'!$BC$155:$CB$1048576,MATCH($A771,'Hoja de Trabajo para listado'!$BC$155:$BC$1048576,0),MATCH((CUADRO!J$5&amp;$E771),'Hoja de Trabajo para listado'!$BC$151:$CB$151,0)),0)+IFERROR(INDEX('Hoja de Trabajo para listado'!$DE$153:$DG$274,MATCH($A771,'Hoja de Trabajo para listado'!$DE$153:$DE$1048576,0),MATCH((CUADRO!J$5&amp;$E771),'Hoja de Trabajo para listado'!$DE$151:$DG$151,0)),0)+IFERROR(INDEX('Hoja de Trabajo para listado'!$CD$155:$DC$1048576,MATCH($A771,'Hoja de Trabajo para listado'!$CD$155:$CD$1048576,0),MATCH((CUADRO!J$5&amp;$E771),'Hoja de Trabajo para listado'!$CD$151:$DC$151,0)),0)</f>
        <v>0</v>
      </c>
      <c r="K771" s="243">
        <f ca="1">+IFERROR(INDEX('Hoja de Trabajo para listado'!$A$155:$Z$1048576,MATCH($A771,'Hoja de Trabajo para listado'!$A$155:$A$1048576,0),MATCH((CUADRO!K$5&amp;$E771),'Hoja de Trabajo para listado'!$A$151:$Z$151,0)),0)+IFERROR(INDEX('Hoja de Trabajo para listado'!$AB$155:$BA$1048576,MATCH($A771,'Hoja de Trabajo para listado'!$AB$155:$AB$1048576,0),MATCH((CUADRO!K$5&amp;$E771),'Hoja de Trabajo para listado'!$AB$151:$BA$151,0)),0)+IFERROR(INDEX('Hoja de Trabajo para listado'!$BC$155:$CB$1048576,MATCH($A771,'Hoja de Trabajo para listado'!$BC$155:$BC$1048576,0),MATCH((CUADRO!K$5&amp;$E771),'Hoja de Trabajo para listado'!$BC$151:$CB$151,0)),0)+IFERROR(INDEX('Hoja de Trabajo para listado'!$DE$153:$DG$274,MATCH($A771,'Hoja de Trabajo para listado'!$DE$153:$DE$1048576,0),MATCH((CUADRO!K$5&amp;$E771),'Hoja de Trabajo para listado'!$DE$151:$DG$151,0)),0)+IFERROR(INDEX('Hoja de Trabajo para listado'!$CD$155:$DC$1048576,MATCH($A771,'Hoja de Trabajo para listado'!$CD$155:$CD$1048576,0),MATCH((CUADRO!K$5&amp;$E771),'Hoja de Trabajo para listado'!$CD$151:$DC$151,0)),0)</f>
        <v>0</v>
      </c>
      <c r="L771" s="243">
        <f ca="1">+IFERROR(INDEX('Hoja de Trabajo para listado'!$A$155:$Z$1048576,MATCH($A771,'Hoja de Trabajo para listado'!$A$155:$A$1048576,0),MATCH((CUADRO!L$5&amp;$E771),'Hoja de Trabajo para listado'!$A$151:$Z$151,0)),0)+IFERROR(INDEX('Hoja de Trabajo para listado'!$AB$155:$BA$1048576,MATCH($A771,'Hoja de Trabajo para listado'!$AB$155:$AB$1048576,0),MATCH((CUADRO!L$5&amp;$E771),'Hoja de Trabajo para listado'!$AB$151:$BA$151,0)),0)+IFERROR(INDEX('Hoja de Trabajo para listado'!$BC$155:$CB$1048576,MATCH($A771,'Hoja de Trabajo para listado'!$BC$155:$BC$1048576,0),MATCH((CUADRO!L$5&amp;$E771),'Hoja de Trabajo para listado'!$BC$151:$CB$151,0)),0)+IFERROR(INDEX('Hoja de Trabajo para listado'!$DE$153:$DG$274,MATCH($A771,'Hoja de Trabajo para listado'!$DE$153:$DE$1048576,0),MATCH((CUADRO!L$5&amp;$E771),'Hoja de Trabajo para listado'!$DE$151:$DG$151,0)),0)+IFERROR(INDEX('Hoja de Trabajo para listado'!$CD$155:$DC$1048576,MATCH($A771,'Hoja de Trabajo para listado'!$CD$155:$CD$1048576,0),MATCH((CUADRO!L$5&amp;$E771),'Hoja de Trabajo para listado'!$CD$151:$DC$151,0)),0)</f>
        <v>0</v>
      </c>
      <c r="M771" s="243">
        <f ca="1">+IFERROR(INDEX('Hoja de Trabajo para listado'!$A$155:$Z$1048576,MATCH($A771,'Hoja de Trabajo para listado'!$A$155:$A$1048576,0),MATCH((CUADRO!M$5&amp;$E771),'Hoja de Trabajo para listado'!$A$151:$Z$151,0)),0)+IFERROR(INDEX('Hoja de Trabajo para listado'!$AB$155:$BA$1048576,MATCH($A771,'Hoja de Trabajo para listado'!$AB$155:$AB$1048576,0),MATCH((CUADRO!M$5&amp;$E771),'Hoja de Trabajo para listado'!$AB$151:$BA$151,0)),0)+IFERROR(INDEX('Hoja de Trabajo para listado'!$BC$155:$CB$1048576,MATCH($A771,'Hoja de Trabajo para listado'!$BC$155:$BC$1048576,0),MATCH((CUADRO!M$5&amp;$E771),'Hoja de Trabajo para listado'!$BC$151:$CB$151,0)),0)+IFERROR(INDEX('Hoja de Trabajo para listado'!$DE$153:$DG$274,MATCH($A771,'Hoja de Trabajo para listado'!$DE$153:$DE$1048576,0),MATCH((CUADRO!M$5&amp;$E771),'Hoja de Trabajo para listado'!$DE$151:$DG$151,0)),0)+IFERROR(INDEX('Hoja de Trabajo para listado'!$CD$155:$DC$1048576,MATCH($A771,'Hoja de Trabajo para listado'!$CD$155:$CD$1048576,0),MATCH((CUADRO!M$5&amp;$E771),'Hoja de Trabajo para listado'!$CD$151:$DC$151,0)),0)</f>
        <v>0</v>
      </c>
      <c r="N771" s="243">
        <f ca="1">+IFERROR(INDEX('Hoja de Trabajo para listado'!$A$155:$Z$1048576,MATCH($A771,'Hoja de Trabajo para listado'!$A$155:$A$1048576,0),MATCH((CUADRO!N$5&amp;$E771),'Hoja de Trabajo para listado'!$A$151:$Z$151,0)),0)+IFERROR(INDEX('Hoja de Trabajo para listado'!$AB$155:$BA$1048576,MATCH($A771,'Hoja de Trabajo para listado'!$AB$155:$AB$1048576,0),MATCH((CUADRO!N$5&amp;$E771),'Hoja de Trabajo para listado'!$AB$151:$BA$151,0)),0)+IFERROR(INDEX('Hoja de Trabajo para listado'!$BC$155:$CB$1048576,MATCH($A771,'Hoja de Trabajo para listado'!$BC$155:$BC$1048576,0),MATCH((CUADRO!N$5&amp;$E771),'Hoja de Trabajo para listado'!$BC$151:$CB$151,0)),0)+IFERROR(INDEX('Hoja de Trabajo para listado'!$DE$153:$DG$274,MATCH($A771,'Hoja de Trabajo para listado'!$DE$153:$DE$1048576,0),MATCH((CUADRO!N$5&amp;$E771),'Hoja de Trabajo para listado'!$DE$151:$DG$151,0)),0)+IFERROR(INDEX('Hoja de Trabajo para listado'!$CD$155:$DC$1048576,MATCH($A771,'Hoja de Trabajo para listado'!$CD$155:$CD$1048576,0),MATCH((CUADRO!N$5&amp;$E771),'Hoja de Trabajo para listado'!$CD$151:$DC$151,0)),0)</f>
        <v>0</v>
      </c>
      <c r="O771" s="243">
        <f ca="1">+IFERROR(INDEX('Hoja de Trabajo para listado'!$A$155:$Z$1048576,MATCH($A771,'Hoja de Trabajo para listado'!$A$155:$A$1048576,0),MATCH((CUADRO!O$5&amp;$E771),'Hoja de Trabajo para listado'!$A$151:$Z$151,0)),0)+IFERROR(INDEX('Hoja de Trabajo para listado'!$AB$155:$BA$1048576,MATCH($A771,'Hoja de Trabajo para listado'!$AB$155:$AB$1048576,0),MATCH((CUADRO!O$5&amp;$E771),'Hoja de Trabajo para listado'!$AB$151:$BA$151,0)),0)+IFERROR(INDEX('Hoja de Trabajo para listado'!$BC$155:$CB$1048576,MATCH($A771,'Hoja de Trabajo para listado'!$BC$155:$BC$1048576,0),MATCH((CUADRO!O$5&amp;$E771),'Hoja de Trabajo para listado'!$BC$151:$CB$151,0)),0)+IFERROR(INDEX('Hoja de Trabajo para listado'!$DE$153:$DG$274,MATCH($A771,'Hoja de Trabajo para listado'!$DE$153:$DE$1048576,0),MATCH((CUADRO!O$5&amp;$E771),'Hoja de Trabajo para listado'!$DE$151:$DG$151,0)),0)+IFERROR(INDEX('Hoja de Trabajo para listado'!$CD$155:$DC$1048576,MATCH($A771,'Hoja de Trabajo para listado'!$CD$155:$CD$1048576,0),MATCH((CUADRO!O$5&amp;$E771),'Hoja de Trabajo para listado'!$CD$151:$DC$151,0)),0)</f>
        <v>0</v>
      </c>
      <c r="P771" s="243">
        <f ca="1">+IFERROR(INDEX('Hoja de Trabajo para listado'!$A$155:$Z$1048576,MATCH($A771,'Hoja de Trabajo para listado'!$A$155:$A$1048576,0),MATCH((CUADRO!P$5&amp;$E771),'Hoja de Trabajo para listado'!$A$151:$Z$151,0)),0)+IFERROR(INDEX('Hoja de Trabajo para listado'!$AB$155:$BA$1048576,MATCH($A771,'Hoja de Trabajo para listado'!$AB$155:$AB$1048576,0),MATCH((CUADRO!P$5&amp;$E771),'Hoja de Trabajo para listado'!$AB$151:$BA$151,0)),0)+IFERROR(INDEX('Hoja de Trabajo para listado'!$BC$155:$CB$1048576,MATCH($A771,'Hoja de Trabajo para listado'!$BC$155:$BC$1048576,0),MATCH((CUADRO!P$5&amp;$E771),'Hoja de Trabajo para listado'!$BC$151:$CB$151,0)),0)+IFERROR(INDEX('Hoja de Trabajo para listado'!$DE$153:$DG$274,MATCH($A771,'Hoja de Trabajo para listado'!$DE$153:$DE$1048576,0),MATCH((CUADRO!P$5&amp;$E771),'Hoja de Trabajo para listado'!$DE$151:$DG$151,0)),0)+IFERROR(INDEX('Hoja de Trabajo para listado'!$CD$155:$DC$1048576,MATCH($A771,'Hoja de Trabajo para listado'!$CD$155:$CD$1048576,0),MATCH((CUADRO!P$5&amp;$E771),'Hoja de Trabajo para listado'!$CD$151:$DC$151,0)),0)</f>
        <v>0</v>
      </c>
      <c r="Q771" s="243">
        <f ca="1">+IFERROR(INDEX('Hoja de Trabajo para listado'!$A$155:$Z$1048576,MATCH($A771,'Hoja de Trabajo para listado'!$A$155:$A$1048576,0),MATCH((CUADRO!Q$5&amp;$E771),'Hoja de Trabajo para listado'!$A$151:$Z$151,0)),0)+IFERROR(INDEX('Hoja de Trabajo para listado'!$AB$155:$BA$1048576,MATCH($A771,'Hoja de Trabajo para listado'!$AB$155:$AB$1048576,0),MATCH((CUADRO!Q$5&amp;$E771),'Hoja de Trabajo para listado'!$AB$151:$BA$151,0)),0)+IFERROR(INDEX('Hoja de Trabajo para listado'!$BC$155:$CB$1048576,MATCH($A771,'Hoja de Trabajo para listado'!$BC$155:$BC$1048576,0),MATCH((CUADRO!Q$5&amp;$E771),'Hoja de Trabajo para listado'!$BC$151:$CB$151,0)),0)+IFERROR(INDEX('Hoja de Trabajo para listado'!$DE$153:$DG$274,MATCH($A771,'Hoja de Trabajo para listado'!$DE$153:$DE$1048576,0),MATCH((CUADRO!Q$5&amp;$E771),'Hoja de Trabajo para listado'!$DE$151:$DG$151,0)),0)+IFERROR(INDEX('Hoja de Trabajo para listado'!$CD$155:$DC$1048576,MATCH($A771,'Hoja de Trabajo para listado'!$CD$155:$CD$1048576,0),MATCH((CUADRO!Q$5&amp;$E771),'Hoja de Trabajo para listado'!$CD$151:$DC$151,0)),0)</f>
        <v>0</v>
      </c>
      <c r="R771" s="243">
        <f t="shared" ca="1" si="25"/>
        <v>0</v>
      </c>
      <c r="S771" s="249">
        <f ca="1">+R770+R771</f>
        <v>0</v>
      </c>
      <c r="T771" s="243">
        <f ca="1">+S771</f>
        <v>0</v>
      </c>
      <c r="U771" s="242">
        <f t="shared" si="26"/>
        <v>2</v>
      </c>
      <c r="V771" s="333" t="str">
        <f>+VLOOKUP(A771,bd_lista!$A$3:$E$590,5,FALSE)</f>
        <v>Gobiernos Autonomos Municipales</v>
      </c>
      <c r="W771" s="392"/>
      <c r="X771" s="242">
        <f>+VLOOKUP(A771,[4]Sheet1!$A$13:$D$744,4,FALSE)</f>
        <v>0</v>
      </c>
      <c r="Y771" s="242" t="e">
        <f>+VLOOKUP(X771,bd_lista!$A$3:$C$590,3,FALSE)</f>
        <v>#N/A</v>
      </c>
      <c r="Z771" s="292"/>
      <c r="AA771" s="293"/>
    </row>
    <row r="772" spans="1:27" customFormat="1" ht="15" hidden="1" customHeight="1">
      <c r="A772" s="32">
        <v>1405</v>
      </c>
      <c r="B772" s="387">
        <f>+A772</f>
        <v>1405</v>
      </c>
      <c r="C772" s="247" t="str">
        <f>+VLOOKUP(A772,bd_lista!$A$3:$C$590,3,FALSE)</f>
        <v>Gobierno Autónomo Municipal de Santuario de Quillacas</v>
      </c>
      <c r="D772" s="389" t="str">
        <f>+C772</f>
        <v>Gobierno Autónomo Municipal de Santuario de Quillacas</v>
      </c>
      <c r="E772" s="242" t="s">
        <v>1304</v>
      </c>
      <c r="F772" s="243">
        <f ca="1">+IFERROR(INDEX('Hoja de Trabajo para listado'!$A$155:$Z$1048576,MATCH($A772,'Hoja de Trabajo para listado'!$A$155:$A$1048576,0),MATCH((CUADRO!F$5&amp;$E772),'Hoja de Trabajo para listado'!$A$151:$Z$151,0)),0)+IFERROR(INDEX('Hoja de Trabajo para listado'!$AB$155:$BA$1048576,MATCH($A772,'Hoja de Trabajo para listado'!$AB$155:$AB$1048576,0),MATCH((CUADRO!F$5&amp;$E772),'Hoja de Trabajo para listado'!$AB$151:$BA$151,0)),0)+IFERROR(INDEX('Hoja de Trabajo para listado'!$BC$155:$CB$1048576,MATCH($A772,'Hoja de Trabajo para listado'!$BC$155:$BC$1048576,0),MATCH((CUADRO!F$5&amp;$E772),'Hoja de Trabajo para listado'!$BC$151:$CB$151,0)),0)+IFERROR(INDEX('Hoja de Trabajo para listado'!$DE$153:$DG$274,MATCH($A772,'Hoja de Trabajo para listado'!$DE$153:$DE$1048576,0),MATCH((CUADRO!F$5&amp;$E772),'Hoja de Trabajo para listado'!$DE$151:$DG$151,0)),0)+IFERROR(INDEX('Hoja de Trabajo para listado'!$CD$155:$DC$1048576,MATCH($A772,'Hoja de Trabajo para listado'!$CD$155:$CD$1048576,0),MATCH((CUADRO!F$5&amp;$E772),'Hoja de Trabajo para listado'!$CD$151:$DC$151,0)),0)</f>
        <v>0</v>
      </c>
      <c r="G772" s="243">
        <f ca="1">+IFERROR(INDEX('Hoja de Trabajo para listado'!$A$155:$Z$1048576,MATCH($A772,'Hoja de Trabajo para listado'!$A$155:$A$1048576,0),MATCH((CUADRO!G$5&amp;$E772),'Hoja de Trabajo para listado'!$A$151:$Z$151,0)),0)+IFERROR(INDEX('Hoja de Trabajo para listado'!$AB$155:$BA$1048576,MATCH($A772,'Hoja de Trabajo para listado'!$AB$155:$AB$1048576,0),MATCH((CUADRO!G$5&amp;$E772),'Hoja de Trabajo para listado'!$AB$151:$BA$151,0)),0)+IFERROR(INDEX('Hoja de Trabajo para listado'!$BC$155:$CB$1048576,MATCH($A772,'Hoja de Trabajo para listado'!$BC$155:$BC$1048576,0),MATCH((CUADRO!G$5&amp;$E772),'Hoja de Trabajo para listado'!$BC$151:$CB$151,0)),0)+IFERROR(INDEX('Hoja de Trabajo para listado'!$DE$153:$DG$274,MATCH($A772,'Hoja de Trabajo para listado'!$DE$153:$DE$1048576,0),MATCH((CUADRO!G$5&amp;$E772),'Hoja de Trabajo para listado'!$DE$151:$DG$151,0)),0)+IFERROR(INDEX('Hoja de Trabajo para listado'!$CD$155:$DC$1048576,MATCH($A772,'Hoja de Trabajo para listado'!$CD$155:$CD$1048576,0),MATCH((CUADRO!G$5&amp;$E772),'Hoja de Trabajo para listado'!$CD$151:$DC$151,0)),0)</f>
        <v>0</v>
      </c>
      <c r="H772" s="243">
        <f ca="1">+IFERROR(INDEX('Hoja de Trabajo para listado'!$A$155:$Z$1048576,MATCH($A772,'Hoja de Trabajo para listado'!$A$155:$A$1048576,0),MATCH((CUADRO!H$5&amp;$E772),'Hoja de Trabajo para listado'!$A$151:$Z$151,0)),0)+IFERROR(INDEX('Hoja de Trabajo para listado'!$AB$155:$BA$1048576,MATCH($A772,'Hoja de Trabajo para listado'!$AB$155:$AB$1048576,0),MATCH((CUADRO!H$5&amp;$E772),'Hoja de Trabajo para listado'!$AB$151:$BA$151,0)),0)+IFERROR(INDEX('Hoja de Trabajo para listado'!$BC$155:$CB$1048576,MATCH($A772,'Hoja de Trabajo para listado'!$BC$155:$BC$1048576,0),MATCH((CUADRO!H$5&amp;$E772),'Hoja de Trabajo para listado'!$BC$151:$CB$151,0)),0)+IFERROR(INDEX('Hoja de Trabajo para listado'!$DE$153:$DG$274,MATCH($A772,'Hoja de Trabajo para listado'!$DE$153:$DE$1048576,0),MATCH((CUADRO!H$5&amp;$E772),'Hoja de Trabajo para listado'!$DE$151:$DG$151,0)),0)+IFERROR(INDEX('Hoja de Trabajo para listado'!$CD$155:$DC$1048576,MATCH($A772,'Hoja de Trabajo para listado'!$CD$155:$CD$1048576,0),MATCH((CUADRO!H$5&amp;$E772),'Hoja de Trabajo para listado'!$CD$151:$DC$151,0)),0)</f>
        <v>0</v>
      </c>
      <c r="I772" s="243">
        <f ca="1">+IFERROR(INDEX('Hoja de Trabajo para listado'!$A$155:$Z$1048576,MATCH($A772,'Hoja de Trabajo para listado'!$A$155:$A$1048576,0),MATCH((CUADRO!I$5&amp;$E772),'Hoja de Trabajo para listado'!$A$151:$Z$151,0)),0)+IFERROR(INDEX('Hoja de Trabajo para listado'!$AB$155:$BA$1048576,MATCH($A772,'Hoja de Trabajo para listado'!$AB$155:$AB$1048576,0),MATCH((CUADRO!I$5&amp;$E772),'Hoja de Trabajo para listado'!$AB$151:$BA$151,0)),0)+IFERROR(INDEX('Hoja de Trabajo para listado'!$BC$155:$CB$1048576,MATCH($A772,'Hoja de Trabajo para listado'!$BC$155:$BC$1048576,0),MATCH((CUADRO!I$5&amp;$E772),'Hoja de Trabajo para listado'!$BC$151:$CB$151,0)),0)+IFERROR(INDEX('Hoja de Trabajo para listado'!$DE$153:$DG$274,MATCH($A772,'Hoja de Trabajo para listado'!$DE$153:$DE$1048576,0),MATCH((CUADRO!I$5&amp;$E772),'Hoja de Trabajo para listado'!$DE$151:$DG$151,0)),0)+IFERROR(INDEX('Hoja de Trabajo para listado'!$CD$155:$DC$1048576,MATCH($A772,'Hoja de Trabajo para listado'!$CD$155:$CD$1048576,0),MATCH((CUADRO!I$5&amp;$E772),'Hoja de Trabajo para listado'!$CD$151:$DC$151,0)),0)</f>
        <v>0</v>
      </c>
      <c r="J772" s="243">
        <f ca="1">+IFERROR(INDEX('Hoja de Trabajo para listado'!$A$155:$Z$1048576,MATCH($A772,'Hoja de Trabajo para listado'!$A$155:$A$1048576,0),MATCH((CUADRO!J$5&amp;$E772),'Hoja de Trabajo para listado'!$A$151:$Z$151,0)),0)+IFERROR(INDEX('Hoja de Trabajo para listado'!$AB$155:$BA$1048576,MATCH($A772,'Hoja de Trabajo para listado'!$AB$155:$AB$1048576,0),MATCH((CUADRO!J$5&amp;$E772),'Hoja de Trabajo para listado'!$AB$151:$BA$151,0)),0)+IFERROR(INDEX('Hoja de Trabajo para listado'!$BC$155:$CB$1048576,MATCH($A772,'Hoja de Trabajo para listado'!$BC$155:$BC$1048576,0),MATCH((CUADRO!J$5&amp;$E772),'Hoja de Trabajo para listado'!$BC$151:$CB$151,0)),0)+IFERROR(INDEX('Hoja de Trabajo para listado'!$DE$153:$DG$274,MATCH($A772,'Hoja de Trabajo para listado'!$DE$153:$DE$1048576,0),MATCH((CUADRO!J$5&amp;$E772),'Hoja de Trabajo para listado'!$DE$151:$DG$151,0)),0)+IFERROR(INDEX('Hoja de Trabajo para listado'!$CD$155:$DC$1048576,MATCH($A772,'Hoja de Trabajo para listado'!$CD$155:$CD$1048576,0),MATCH((CUADRO!J$5&amp;$E772),'Hoja de Trabajo para listado'!$CD$151:$DC$151,0)),0)</f>
        <v>0</v>
      </c>
      <c r="K772" s="243">
        <f ca="1">+IFERROR(INDEX('Hoja de Trabajo para listado'!$A$155:$Z$1048576,MATCH($A772,'Hoja de Trabajo para listado'!$A$155:$A$1048576,0),MATCH((CUADRO!K$5&amp;$E772),'Hoja de Trabajo para listado'!$A$151:$Z$151,0)),0)+IFERROR(INDEX('Hoja de Trabajo para listado'!$AB$155:$BA$1048576,MATCH($A772,'Hoja de Trabajo para listado'!$AB$155:$AB$1048576,0),MATCH((CUADRO!K$5&amp;$E772),'Hoja de Trabajo para listado'!$AB$151:$BA$151,0)),0)+IFERROR(INDEX('Hoja de Trabajo para listado'!$BC$155:$CB$1048576,MATCH($A772,'Hoja de Trabajo para listado'!$BC$155:$BC$1048576,0),MATCH((CUADRO!K$5&amp;$E772),'Hoja de Trabajo para listado'!$BC$151:$CB$151,0)),0)+IFERROR(INDEX('Hoja de Trabajo para listado'!$DE$153:$DG$274,MATCH($A772,'Hoja de Trabajo para listado'!$DE$153:$DE$1048576,0),MATCH((CUADRO!K$5&amp;$E772),'Hoja de Trabajo para listado'!$DE$151:$DG$151,0)),0)+IFERROR(INDEX('Hoja de Trabajo para listado'!$CD$155:$DC$1048576,MATCH($A772,'Hoja de Trabajo para listado'!$CD$155:$CD$1048576,0),MATCH((CUADRO!K$5&amp;$E772),'Hoja de Trabajo para listado'!$CD$151:$DC$151,0)),0)</f>
        <v>0</v>
      </c>
      <c r="L772" s="243">
        <f ca="1">+IFERROR(INDEX('Hoja de Trabajo para listado'!$A$155:$Z$1048576,MATCH($A772,'Hoja de Trabajo para listado'!$A$155:$A$1048576,0),MATCH((CUADRO!L$5&amp;$E772),'Hoja de Trabajo para listado'!$A$151:$Z$151,0)),0)+IFERROR(INDEX('Hoja de Trabajo para listado'!$AB$155:$BA$1048576,MATCH($A772,'Hoja de Trabajo para listado'!$AB$155:$AB$1048576,0),MATCH((CUADRO!L$5&amp;$E772),'Hoja de Trabajo para listado'!$AB$151:$BA$151,0)),0)+IFERROR(INDEX('Hoja de Trabajo para listado'!$BC$155:$CB$1048576,MATCH($A772,'Hoja de Trabajo para listado'!$BC$155:$BC$1048576,0),MATCH((CUADRO!L$5&amp;$E772),'Hoja de Trabajo para listado'!$BC$151:$CB$151,0)),0)+IFERROR(INDEX('Hoja de Trabajo para listado'!$DE$153:$DG$274,MATCH($A772,'Hoja de Trabajo para listado'!$DE$153:$DE$1048576,0),MATCH((CUADRO!L$5&amp;$E772),'Hoja de Trabajo para listado'!$DE$151:$DG$151,0)),0)+IFERROR(INDEX('Hoja de Trabajo para listado'!$CD$155:$DC$1048576,MATCH($A772,'Hoja de Trabajo para listado'!$CD$155:$CD$1048576,0),MATCH((CUADRO!L$5&amp;$E772),'Hoja de Trabajo para listado'!$CD$151:$DC$151,0)),0)</f>
        <v>0</v>
      </c>
      <c r="M772" s="243">
        <f ca="1">+IFERROR(INDEX('Hoja de Trabajo para listado'!$A$155:$Z$1048576,MATCH($A772,'Hoja de Trabajo para listado'!$A$155:$A$1048576,0),MATCH((CUADRO!M$5&amp;$E772),'Hoja de Trabajo para listado'!$A$151:$Z$151,0)),0)+IFERROR(INDEX('Hoja de Trabajo para listado'!$AB$155:$BA$1048576,MATCH($A772,'Hoja de Trabajo para listado'!$AB$155:$AB$1048576,0),MATCH((CUADRO!M$5&amp;$E772),'Hoja de Trabajo para listado'!$AB$151:$BA$151,0)),0)+IFERROR(INDEX('Hoja de Trabajo para listado'!$BC$155:$CB$1048576,MATCH($A772,'Hoja de Trabajo para listado'!$BC$155:$BC$1048576,0),MATCH((CUADRO!M$5&amp;$E772),'Hoja de Trabajo para listado'!$BC$151:$CB$151,0)),0)+IFERROR(INDEX('Hoja de Trabajo para listado'!$DE$153:$DG$274,MATCH($A772,'Hoja de Trabajo para listado'!$DE$153:$DE$1048576,0),MATCH((CUADRO!M$5&amp;$E772),'Hoja de Trabajo para listado'!$DE$151:$DG$151,0)),0)+IFERROR(INDEX('Hoja de Trabajo para listado'!$CD$155:$DC$1048576,MATCH($A772,'Hoja de Trabajo para listado'!$CD$155:$CD$1048576,0),MATCH((CUADRO!M$5&amp;$E772),'Hoja de Trabajo para listado'!$CD$151:$DC$151,0)),0)</f>
        <v>0</v>
      </c>
      <c r="N772" s="243">
        <f ca="1">+IFERROR(INDEX('Hoja de Trabajo para listado'!$A$155:$Z$1048576,MATCH($A772,'Hoja de Trabajo para listado'!$A$155:$A$1048576,0),MATCH((CUADRO!N$5&amp;$E772),'Hoja de Trabajo para listado'!$A$151:$Z$151,0)),0)+IFERROR(INDEX('Hoja de Trabajo para listado'!$AB$155:$BA$1048576,MATCH($A772,'Hoja de Trabajo para listado'!$AB$155:$AB$1048576,0),MATCH((CUADRO!N$5&amp;$E772),'Hoja de Trabajo para listado'!$AB$151:$BA$151,0)),0)+IFERROR(INDEX('Hoja de Trabajo para listado'!$BC$155:$CB$1048576,MATCH($A772,'Hoja de Trabajo para listado'!$BC$155:$BC$1048576,0),MATCH((CUADRO!N$5&amp;$E772),'Hoja de Trabajo para listado'!$BC$151:$CB$151,0)),0)+IFERROR(INDEX('Hoja de Trabajo para listado'!$DE$153:$DG$274,MATCH($A772,'Hoja de Trabajo para listado'!$DE$153:$DE$1048576,0),MATCH((CUADRO!N$5&amp;$E772),'Hoja de Trabajo para listado'!$DE$151:$DG$151,0)),0)+IFERROR(INDEX('Hoja de Trabajo para listado'!$CD$155:$DC$1048576,MATCH($A772,'Hoja de Trabajo para listado'!$CD$155:$CD$1048576,0),MATCH((CUADRO!N$5&amp;$E772),'Hoja de Trabajo para listado'!$CD$151:$DC$151,0)),0)</f>
        <v>0</v>
      </c>
      <c r="O772" s="243">
        <f ca="1">+IFERROR(INDEX('Hoja de Trabajo para listado'!$A$155:$Z$1048576,MATCH($A772,'Hoja de Trabajo para listado'!$A$155:$A$1048576,0),MATCH((CUADRO!O$5&amp;$E772),'Hoja de Trabajo para listado'!$A$151:$Z$151,0)),0)+IFERROR(INDEX('Hoja de Trabajo para listado'!$AB$155:$BA$1048576,MATCH($A772,'Hoja de Trabajo para listado'!$AB$155:$AB$1048576,0),MATCH((CUADRO!O$5&amp;$E772),'Hoja de Trabajo para listado'!$AB$151:$BA$151,0)),0)+IFERROR(INDEX('Hoja de Trabajo para listado'!$BC$155:$CB$1048576,MATCH($A772,'Hoja de Trabajo para listado'!$BC$155:$BC$1048576,0),MATCH((CUADRO!O$5&amp;$E772),'Hoja de Trabajo para listado'!$BC$151:$CB$151,0)),0)+IFERROR(INDEX('Hoja de Trabajo para listado'!$DE$153:$DG$274,MATCH($A772,'Hoja de Trabajo para listado'!$DE$153:$DE$1048576,0),MATCH((CUADRO!O$5&amp;$E772),'Hoja de Trabajo para listado'!$DE$151:$DG$151,0)),0)+IFERROR(INDEX('Hoja de Trabajo para listado'!$CD$155:$DC$1048576,MATCH($A772,'Hoja de Trabajo para listado'!$CD$155:$CD$1048576,0),MATCH((CUADRO!O$5&amp;$E772),'Hoja de Trabajo para listado'!$CD$151:$DC$151,0)),0)</f>
        <v>0</v>
      </c>
      <c r="P772" s="243">
        <f ca="1">+IFERROR(INDEX('Hoja de Trabajo para listado'!$A$155:$Z$1048576,MATCH($A772,'Hoja de Trabajo para listado'!$A$155:$A$1048576,0),MATCH((CUADRO!P$5&amp;$E772),'Hoja de Trabajo para listado'!$A$151:$Z$151,0)),0)+IFERROR(INDEX('Hoja de Trabajo para listado'!$AB$155:$BA$1048576,MATCH($A772,'Hoja de Trabajo para listado'!$AB$155:$AB$1048576,0),MATCH((CUADRO!P$5&amp;$E772),'Hoja de Trabajo para listado'!$AB$151:$BA$151,0)),0)+IFERROR(INDEX('Hoja de Trabajo para listado'!$BC$155:$CB$1048576,MATCH($A772,'Hoja de Trabajo para listado'!$BC$155:$BC$1048576,0),MATCH((CUADRO!P$5&amp;$E772),'Hoja de Trabajo para listado'!$BC$151:$CB$151,0)),0)+IFERROR(INDEX('Hoja de Trabajo para listado'!$DE$153:$DG$274,MATCH($A772,'Hoja de Trabajo para listado'!$DE$153:$DE$1048576,0),MATCH((CUADRO!P$5&amp;$E772),'Hoja de Trabajo para listado'!$DE$151:$DG$151,0)),0)+IFERROR(INDEX('Hoja de Trabajo para listado'!$CD$155:$DC$1048576,MATCH($A772,'Hoja de Trabajo para listado'!$CD$155:$CD$1048576,0),MATCH((CUADRO!P$5&amp;$E772),'Hoja de Trabajo para listado'!$CD$151:$DC$151,0)),0)</f>
        <v>0</v>
      </c>
      <c r="Q772" s="243">
        <f ca="1">+IFERROR(INDEX('Hoja de Trabajo para listado'!$A$155:$Z$1048576,MATCH($A772,'Hoja de Trabajo para listado'!$A$155:$A$1048576,0),MATCH((CUADRO!Q$5&amp;$E772),'Hoja de Trabajo para listado'!$A$151:$Z$151,0)),0)+IFERROR(INDEX('Hoja de Trabajo para listado'!$AB$155:$BA$1048576,MATCH($A772,'Hoja de Trabajo para listado'!$AB$155:$AB$1048576,0),MATCH((CUADRO!Q$5&amp;$E772),'Hoja de Trabajo para listado'!$AB$151:$BA$151,0)),0)+IFERROR(INDEX('Hoja de Trabajo para listado'!$BC$155:$CB$1048576,MATCH($A772,'Hoja de Trabajo para listado'!$BC$155:$BC$1048576,0),MATCH((CUADRO!Q$5&amp;$E772),'Hoja de Trabajo para listado'!$BC$151:$CB$151,0)),0)+IFERROR(INDEX('Hoja de Trabajo para listado'!$DE$153:$DG$274,MATCH($A772,'Hoja de Trabajo para listado'!$DE$153:$DE$1048576,0),MATCH((CUADRO!Q$5&amp;$E772),'Hoja de Trabajo para listado'!$DE$151:$DG$151,0)),0)+IFERROR(INDEX('Hoja de Trabajo para listado'!$CD$155:$DC$1048576,MATCH($A772,'Hoja de Trabajo para listado'!$CD$155:$CD$1048576,0),MATCH((CUADRO!Q$5&amp;$E772),'Hoja de Trabajo para listado'!$CD$151:$DC$151,0)),0)</f>
        <v>0</v>
      </c>
      <c r="R772" s="243">
        <f t="shared" ca="1" si="25"/>
        <v>0</v>
      </c>
      <c r="S772" s="249"/>
      <c r="T772" s="243">
        <f ca="1">+T773</f>
        <v>0</v>
      </c>
      <c r="U772" s="242">
        <f t="shared" si="26"/>
        <v>1</v>
      </c>
      <c r="V772" s="333" t="str">
        <f>+VLOOKUP(A772,bd_lista!$A$3:$E$590,5,FALSE)</f>
        <v>Gobiernos Autonomos Municipales</v>
      </c>
      <c r="W772" s="391" t="str">
        <f>+V772</f>
        <v>Gobiernos Autonomos Municipales</v>
      </c>
      <c r="X772" s="242">
        <f>+VLOOKUP(A772,[4]Sheet1!$A$13:$D$744,4,FALSE)</f>
        <v>0</v>
      </c>
      <c r="Y772" s="242" t="e">
        <f>+VLOOKUP(X772,bd_lista!$A$3:$C$590,3,FALSE)</f>
        <v>#N/A</v>
      </c>
      <c r="Z772" s="294">
        <f>+X772</f>
        <v>0</v>
      </c>
      <c r="AA772" s="295" t="e">
        <f>+Y772</f>
        <v>#N/A</v>
      </c>
    </row>
    <row r="773" spans="1:27" customFormat="1" ht="15" hidden="1" customHeight="1">
      <c r="A773" s="32">
        <v>1405</v>
      </c>
      <c r="B773" s="388"/>
      <c r="C773" s="247" t="str">
        <f>+VLOOKUP(A773,bd_lista!$A$3:$C$590,3,FALSE)</f>
        <v>Gobierno Autónomo Municipal de Santuario de Quillacas</v>
      </c>
      <c r="D773" s="390"/>
      <c r="E773" s="244" t="s">
        <v>1305</v>
      </c>
      <c r="F773" s="243">
        <f ca="1">+IFERROR(INDEX('Hoja de Trabajo para listado'!$A$155:$Z$1048576,MATCH($A773,'Hoja de Trabajo para listado'!$A$155:$A$1048576,0),MATCH((CUADRO!F$5&amp;$E773),'Hoja de Trabajo para listado'!$A$151:$Z$151,0)),0)+IFERROR(INDEX('Hoja de Trabajo para listado'!$AB$155:$BA$1048576,MATCH($A773,'Hoja de Trabajo para listado'!$AB$155:$AB$1048576,0),MATCH((CUADRO!F$5&amp;$E773),'Hoja de Trabajo para listado'!$AB$151:$BA$151,0)),0)+IFERROR(INDEX('Hoja de Trabajo para listado'!$BC$155:$CB$1048576,MATCH($A773,'Hoja de Trabajo para listado'!$BC$155:$BC$1048576,0),MATCH((CUADRO!F$5&amp;$E773),'Hoja de Trabajo para listado'!$BC$151:$CB$151,0)),0)+IFERROR(INDEX('Hoja de Trabajo para listado'!$DE$153:$DG$274,MATCH($A773,'Hoja de Trabajo para listado'!$DE$153:$DE$1048576,0),MATCH((CUADRO!F$5&amp;$E773),'Hoja de Trabajo para listado'!$DE$151:$DG$151,0)),0)+IFERROR(INDEX('Hoja de Trabajo para listado'!$CD$155:$DC$1048576,MATCH($A773,'Hoja de Trabajo para listado'!$CD$155:$CD$1048576,0),MATCH((CUADRO!F$5&amp;$E773),'Hoja de Trabajo para listado'!$CD$151:$DC$151,0)),0)</f>
        <v>0</v>
      </c>
      <c r="G773" s="243">
        <f ca="1">+IFERROR(INDEX('Hoja de Trabajo para listado'!$A$155:$Z$1048576,MATCH($A773,'Hoja de Trabajo para listado'!$A$155:$A$1048576,0),MATCH((CUADRO!G$5&amp;$E773),'Hoja de Trabajo para listado'!$A$151:$Z$151,0)),0)+IFERROR(INDEX('Hoja de Trabajo para listado'!$AB$155:$BA$1048576,MATCH($A773,'Hoja de Trabajo para listado'!$AB$155:$AB$1048576,0),MATCH((CUADRO!G$5&amp;$E773),'Hoja de Trabajo para listado'!$AB$151:$BA$151,0)),0)+IFERROR(INDEX('Hoja de Trabajo para listado'!$BC$155:$CB$1048576,MATCH($A773,'Hoja de Trabajo para listado'!$BC$155:$BC$1048576,0),MATCH((CUADRO!G$5&amp;$E773),'Hoja de Trabajo para listado'!$BC$151:$CB$151,0)),0)+IFERROR(INDEX('Hoja de Trabajo para listado'!$DE$153:$DG$274,MATCH($A773,'Hoja de Trabajo para listado'!$DE$153:$DE$1048576,0),MATCH((CUADRO!G$5&amp;$E773),'Hoja de Trabajo para listado'!$DE$151:$DG$151,0)),0)+IFERROR(INDEX('Hoja de Trabajo para listado'!$CD$155:$DC$1048576,MATCH($A773,'Hoja de Trabajo para listado'!$CD$155:$CD$1048576,0),MATCH((CUADRO!G$5&amp;$E773),'Hoja de Trabajo para listado'!$CD$151:$DC$151,0)),0)</f>
        <v>0</v>
      </c>
      <c r="H773" s="243">
        <f ca="1">+IFERROR(INDEX('Hoja de Trabajo para listado'!$A$155:$Z$1048576,MATCH($A773,'Hoja de Trabajo para listado'!$A$155:$A$1048576,0),MATCH((CUADRO!H$5&amp;$E773),'Hoja de Trabajo para listado'!$A$151:$Z$151,0)),0)+IFERROR(INDEX('Hoja de Trabajo para listado'!$AB$155:$BA$1048576,MATCH($A773,'Hoja de Trabajo para listado'!$AB$155:$AB$1048576,0),MATCH((CUADRO!H$5&amp;$E773),'Hoja de Trabajo para listado'!$AB$151:$BA$151,0)),0)+IFERROR(INDEX('Hoja de Trabajo para listado'!$BC$155:$CB$1048576,MATCH($A773,'Hoja de Trabajo para listado'!$BC$155:$BC$1048576,0),MATCH((CUADRO!H$5&amp;$E773),'Hoja de Trabajo para listado'!$BC$151:$CB$151,0)),0)+IFERROR(INDEX('Hoja de Trabajo para listado'!$DE$153:$DG$274,MATCH($A773,'Hoja de Trabajo para listado'!$DE$153:$DE$1048576,0),MATCH((CUADRO!H$5&amp;$E773),'Hoja de Trabajo para listado'!$DE$151:$DG$151,0)),0)+IFERROR(INDEX('Hoja de Trabajo para listado'!$CD$155:$DC$1048576,MATCH($A773,'Hoja de Trabajo para listado'!$CD$155:$CD$1048576,0),MATCH((CUADRO!H$5&amp;$E773),'Hoja de Trabajo para listado'!$CD$151:$DC$151,0)),0)</f>
        <v>0</v>
      </c>
      <c r="I773" s="243">
        <f ca="1">+IFERROR(INDEX('Hoja de Trabajo para listado'!$A$155:$Z$1048576,MATCH($A773,'Hoja de Trabajo para listado'!$A$155:$A$1048576,0),MATCH((CUADRO!I$5&amp;$E773),'Hoja de Trabajo para listado'!$A$151:$Z$151,0)),0)+IFERROR(INDEX('Hoja de Trabajo para listado'!$AB$155:$BA$1048576,MATCH($A773,'Hoja de Trabajo para listado'!$AB$155:$AB$1048576,0),MATCH((CUADRO!I$5&amp;$E773),'Hoja de Trabajo para listado'!$AB$151:$BA$151,0)),0)+IFERROR(INDEX('Hoja de Trabajo para listado'!$BC$155:$CB$1048576,MATCH($A773,'Hoja de Trabajo para listado'!$BC$155:$BC$1048576,0),MATCH((CUADRO!I$5&amp;$E773),'Hoja de Trabajo para listado'!$BC$151:$CB$151,0)),0)+IFERROR(INDEX('Hoja de Trabajo para listado'!$DE$153:$DG$274,MATCH($A773,'Hoja de Trabajo para listado'!$DE$153:$DE$1048576,0),MATCH((CUADRO!I$5&amp;$E773),'Hoja de Trabajo para listado'!$DE$151:$DG$151,0)),0)+IFERROR(INDEX('Hoja de Trabajo para listado'!$CD$155:$DC$1048576,MATCH($A773,'Hoja de Trabajo para listado'!$CD$155:$CD$1048576,0),MATCH((CUADRO!I$5&amp;$E773),'Hoja de Trabajo para listado'!$CD$151:$DC$151,0)),0)</f>
        <v>0</v>
      </c>
      <c r="J773" s="243">
        <f ca="1">+IFERROR(INDEX('Hoja de Trabajo para listado'!$A$155:$Z$1048576,MATCH($A773,'Hoja de Trabajo para listado'!$A$155:$A$1048576,0),MATCH((CUADRO!J$5&amp;$E773),'Hoja de Trabajo para listado'!$A$151:$Z$151,0)),0)+IFERROR(INDEX('Hoja de Trabajo para listado'!$AB$155:$BA$1048576,MATCH($A773,'Hoja de Trabajo para listado'!$AB$155:$AB$1048576,0),MATCH((CUADRO!J$5&amp;$E773),'Hoja de Trabajo para listado'!$AB$151:$BA$151,0)),0)+IFERROR(INDEX('Hoja de Trabajo para listado'!$BC$155:$CB$1048576,MATCH($A773,'Hoja de Trabajo para listado'!$BC$155:$BC$1048576,0),MATCH((CUADRO!J$5&amp;$E773),'Hoja de Trabajo para listado'!$BC$151:$CB$151,0)),0)+IFERROR(INDEX('Hoja de Trabajo para listado'!$DE$153:$DG$274,MATCH($A773,'Hoja de Trabajo para listado'!$DE$153:$DE$1048576,0),MATCH((CUADRO!J$5&amp;$E773),'Hoja de Trabajo para listado'!$DE$151:$DG$151,0)),0)+IFERROR(INDEX('Hoja de Trabajo para listado'!$CD$155:$DC$1048576,MATCH($A773,'Hoja de Trabajo para listado'!$CD$155:$CD$1048576,0),MATCH((CUADRO!J$5&amp;$E773),'Hoja de Trabajo para listado'!$CD$151:$DC$151,0)),0)</f>
        <v>0</v>
      </c>
      <c r="K773" s="243">
        <f ca="1">+IFERROR(INDEX('Hoja de Trabajo para listado'!$A$155:$Z$1048576,MATCH($A773,'Hoja de Trabajo para listado'!$A$155:$A$1048576,0),MATCH((CUADRO!K$5&amp;$E773),'Hoja de Trabajo para listado'!$A$151:$Z$151,0)),0)+IFERROR(INDEX('Hoja de Trabajo para listado'!$AB$155:$BA$1048576,MATCH($A773,'Hoja de Trabajo para listado'!$AB$155:$AB$1048576,0),MATCH((CUADRO!K$5&amp;$E773),'Hoja de Trabajo para listado'!$AB$151:$BA$151,0)),0)+IFERROR(INDEX('Hoja de Trabajo para listado'!$BC$155:$CB$1048576,MATCH($A773,'Hoja de Trabajo para listado'!$BC$155:$BC$1048576,0),MATCH((CUADRO!K$5&amp;$E773),'Hoja de Trabajo para listado'!$BC$151:$CB$151,0)),0)+IFERROR(INDEX('Hoja de Trabajo para listado'!$DE$153:$DG$274,MATCH($A773,'Hoja de Trabajo para listado'!$DE$153:$DE$1048576,0),MATCH((CUADRO!K$5&amp;$E773),'Hoja de Trabajo para listado'!$DE$151:$DG$151,0)),0)+IFERROR(INDEX('Hoja de Trabajo para listado'!$CD$155:$DC$1048576,MATCH($A773,'Hoja de Trabajo para listado'!$CD$155:$CD$1048576,0),MATCH((CUADRO!K$5&amp;$E773),'Hoja de Trabajo para listado'!$CD$151:$DC$151,0)),0)</f>
        <v>0</v>
      </c>
      <c r="L773" s="243">
        <f ca="1">+IFERROR(INDEX('Hoja de Trabajo para listado'!$A$155:$Z$1048576,MATCH($A773,'Hoja de Trabajo para listado'!$A$155:$A$1048576,0),MATCH((CUADRO!L$5&amp;$E773),'Hoja de Trabajo para listado'!$A$151:$Z$151,0)),0)+IFERROR(INDEX('Hoja de Trabajo para listado'!$AB$155:$BA$1048576,MATCH($A773,'Hoja de Trabajo para listado'!$AB$155:$AB$1048576,0),MATCH((CUADRO!L$5&amp;$E773),'Hoja de Trabajo para listado'!$AB$151:$BA$151,0)),0)+IFERROR(INDEX('Hoja de Trabajo para listado'!$BC$155:$CB$1048576,MATCH($A773,'Hoja de Trabajo para listado'!$BC$155:$BC$1048576,0),MATCH((CUADRO!L$5&amp;$E773),'Hoja de Trabajo para listado'!$BC$151:$CB$151,0)),0)+IFERROR(INDEX('Hoja de Trabajo para listado'!$DE$153:$DG$274,MATCH($A773,'Hoja de Trabajo para listado'!$DE$153:$DE$1048576,0),MATCH((CUADRO!L$5&amp;$E773),'Hoja de Trabajo para listado'!$DE$151:$DG$151,0)),0)+IFERROR(INDEX('Hoja de Trabajo para listado'!$CD$155:$DC$1048576,MATCH($A773,'Hoja de Trabajo para listado'!$CD$155:$CD$1048576,0),MATCH((CUADRO!L$5&amp;$E773),'Hoja de Trabajo para listado'!$CD$151:$DC$151,0)),0)</f>
        <v>0</v>
      </c>
      <c r="M773" s="243">
        <f ca="1">+IFERROR(INDEX('Hoja de Trabajo para listado'!$A$155:$Z$1048576,MATCH($A773,'Hoja de Trabajo para listado'!$A$155:$A$1048576,0),MATCH((CUADRO!M$5&amp;$E773),'Hoja de Trabajo para listado'!$A$151:$Z$151,0)),0)+IFERROR(INDEX('Hoja de Trabajo para listado'!$AB$155:$BA$1048576,MATCH($A773,'Hoja de Trabajo para listado'!$AB$155:$AB$1048576,0),MATCH((CUADRO!M$5&amp;$E773),'Hoja de Trabajo para listado'!$AB$151:$BA$151,0)),0)+IFERROR(INDEX('Hoja de Trabajo para listado'!$BC$155:$CB$1048576,MATCH($A773,'Hoja de Trabajo para listado'!$BC$155:$BC$1048576,0),MATCH((CUADRO!M$5&amp;$E773),'Hoja de Trabajo para listado'!$BC$151:$CB$151,0)),0)+IFERROR(INDEX('Hoja de Trabajo para listado'!$DE$153:$DG$274,MATCH($A773,'Hoja de Trabajo para listado'!$DE$153:$DE$1048576,0),MATCH((CUADRO!M$5&amp;$E773),'Hoja de Trabajo para listado'!$DE$151:$DG$151,0)),0)+IFERROR(INDEX('Hoja de Trabajo para listado'!$CD$155:$DC$1048576,MATCH($A773,'Hoja de Trabajo para listado'!$CD$155:$CD$1048576,0),MATCH((CUADRO!M$5&amp;$E773),'Hoja de Trabajo para listado'!$CD$151:$DC$151,0)),0)</f>
        <v>0</v>
      </c>
      <c r="N773" s="243">
        <f ca="1">+IFERROR(INDEX('Hoja de Trabajo para listado'!$A$155:$Z$1048576,MATCH($A773,'Hoja de Trabajo para listado'!$A$155:$A$1048576,0),MATCH((CUADRO!N$5&amp;$E773),'Hoja de Trabajo para listado'!$A$151:$Z$151,0)),0)+IFERROR(INDEX('Hoja de Trabajo para listado'!$AB$155:$BA$1048576,MATCH($A773,'Hoja de Trabajo para listado'!$AB$155:$AB$1048576,0),MATCH((CUADRO!N$5&amp;$E773),'Hoja de Trabajo para listado'!$AB$151:$BA$151,0)),0)+IFERROR(INDEX('Hoja de Trabajo para listado'!$BC$155:$CB$1048576,MATCH($A773,'Hoja de Trabajo para listado'!$BC$155:$BC$1048576,0),MATCH((CUADRO!N$5&amp;$E773),'Hoja de Trabajo para listado'!$BC$151:$CB$151,0)),0)+IFERROR(INDEX('Hoja de Trabajo para listado'!$DE$153:$DG$274,MATCH($A773,'Hoja de Trabajo para listado'!$DE$153:$DE$1048576,0),MATCH((CUADRO!N$5&amp;$E773),'Hoja de Trabajo para listado'!$DE$151:$DG$151,0)),0)+IFERROR(INDEX('Hoja de Trabajo para listado'!$CD$155:$DC$1048576,MATCH($A773,'Hoja de Trabajo para listado'!$CD$155:$CD$1048576,0),MATCH((CUADRO!N$5&amp;$E773),'Hoja de Trabajo para listado'!$CD$151:$DC$151,0)),0)</f>
        <v>0</v>
      </c>
      <c r="O773" s="243">
        <f ca="1">+IFERROR(INDEX('Hoja de Trabajo para listado'!$A$155:$Z$1048576,MATCH($A773,'Hoja de Trabajo para listado'!$A$155:$A$1048576,0),MATCH((CUADRO!O$5&amp;$E773),'Hoja de Trabajo para listado'!$A$151:$Z$151,0)),0)+IFERROR(INDEX('Hoja de Trabajo para listado'!$AB$155:$BA$1048576,MATCH($A773,'Hoja de Trabajo para listado'!$AB$155:$AB$1048576,0),MATCH((CUADRO!O$5&amp;$E773),'Hoja de Trabajo para listado'!$AB$151:$BA$151,0)),0)+IFERROR(INDEX('Hoja de Trabajo para listado'!$BC$155:$CB$1048576,MATCH($A773,'Hoja de Trabajo para listado'!$BC$155:$BC$1048576,0),MATCH((CUADRO!O$5&amp;$E773),'Hoja de Trabajo para listado'!$BC$151:$CB$151,0)),0)+IFERROR(INDEX('Hoja de Trabajo para listado'!$DE$153:$DG$274,MATCH($A773,'Hoja de Trabajo para listado'!$DE$153:$DE$1048576,0),MATCH((CUADRO!O$5&amp;$E773),'Hoja de Trabajo para listado'!$DE$151:$DG$151,0)),0)+IFERROR(INDEX('Hoja de Trabajo para listado'!$CD$155:$DC$1048576,MATCH($A773,'Hoja de Trabajo para listado'!$CD$155:$CD$1048576,0),MATCH((CUADRO!O$5&amp;$E773),'Hoja de Trabajo para listado'!$CD$151:$DC$151,0)),0)</f>
        <v>0</v>
      </c>
      <c r="P773" s="243">
        <f ca="1">+IFERROR(INDEX('Hoja de Trabajo para listado'!$A$155:$Z$1048576,MATCH($A773,'Hoja de Trabajo para listado'!$A$155:$A$1048576,0),MATCH((CUADRO!P$5&amp;$E773),'Hoja de Trabajo para listado'!$A$151:$Z$151,0)),0)+IFERROR(INDEX('Hoja de Trabajo para listado'!$AB$155:$BA$1048576,MATCH($A773,'Hoja de Trabajo para listado'!$AB$155:$AB$1048576,0),MATCH((CUADRO!P$5&amp;$E773),'Hoja de Trabajo para listado'!$AB$151:$BA$151,0)),0)+IFERROR(INDEX('Hoja de Trabajo para listado'!$BC$155:$CB$1048576,MATCH($A773,'Hoja de Trabajo para listado'!$BC$155:$BC$1048576,0),MATCH((CUADRO!P$5&amp;$E773),'Hoja de Trabajo para listado'!$BC$151:$CB$151,0)),0)+IFERROR(INDEX('Hoja de Trabajo para listado'!$DE$153:$DG$274,MATCH($A773,'Hoja de Trabajo para listado'!$DE$153:$DE$1048576,0),MATCH((CUADRO!P$5&amp;$E773),'Hoja de Trabajo para listado'!$DE$151:$DG$151,0)),0)+IFERROR(INDEX('Hoja de Trabajo para listado'!$CD$155:$DC$1048576,MATCH($A773,'Hoja de Trabajo para listado'!$CD$155:$CD$1048576,0),MATCH((CUADRO!P$5&amp;$E773),'Hoja de Trabajo para listado'!$CD$151:$DC$151,0)),0)</f>
        <v>0</v>
      </c>
      <c r="Q773" s="243">
        <f ca="1">+IFERROR(INDEX('Hoja de Trabajo para listado'!$A$155:$Z$1048576,MATCH($A773,'Hoja de Trabajo para listado'!$A$155:$A$1048576,0),MATCH((CUADRO!Q$5&amp;$E773),'Hoja de Trabajo para listado'!$A$151:$Z$151,0)),0)+IFERROR(INDEX('Hoja de Trabajo para listado'!$AB$155:$BA$1048576,MATCH($A773,'Hoja de Trabajo para listado'!$AB$155:$AB$1048576,0),MATCH((CUADRO!Q$5&amp;$E773),'Hoja de Trabajo para listado'!$AB$151:$BA$151,0)),0)+IFERROR(INDEX('Hoja de Trabajo para listado'!$BC$155:$CB$1048576,MATCH($A773,'Hoja de Trabajo para listado'!$BC$155:$BC$1048576,0),MATCH((CUADRO!Q$5&amp;$E773),'Hoja de Trabajo para listado'!$BC$151:$CB$151,0)),0)+IFERROR(INDEX('Hoja de Trabajo para listado'!$DE$153:$DG$274,MATCH($A773,'Hoja de Trabajo para listado'!$DE$153:$DE$1048576,0),MATCH((CUADRO!Q$5&amp;$E773),'Hoja de Trabajo para listado'!$DE$151:$DG$151,0)),0)+IFERROR(INDEX('Hoja de Trabajo para listado'!$CD$155:$DC$1048576,MATCH($A773,'Hoja de Trabajo para listado'!$CD$155:$CD$1048576,0),MATCH((CUADRO!Q$5&amp;$E773),'Hoja de Trabajo para listado'!$CD$151:$DC$151,0)),0)</f>
        <v>0</v>
      </c>
      <c r="R773" s="243">
        <f t="shared" ca="1" si="25"/>
        <v>0</v>
      </c>
      <c r="S773" s="249">
        <f ca="1">+R772+R773</f>
        <v>0</v>
      </c>
      <c r="T773" s="243">
        <f ca="1">+S773</f>
        <v>0</v>
      </c>
      <c r="U773" s="242">
        <f t="shared" si="26"/>
        <v>2</v>
      </c>
      <c r="V773" s="333" t="str">
        <f>+VLOOKUP(A773,bd_lista!$A$3:$E$590,5,FALSE)</f>
        <v>Gobiernos Autonomos Municipales</v>
      </c>
      <c r="W773" s="392"/>
      <c r="X773" s="242">
        <f>+VLOOKUP(A773,[4]Sheet1!$A$13:$D$744,4,FALSE)</f>
        <v>0</v>
      </c>
      <c r="Y773" s="242" t="e">
        <f>+VLOOKUP(X773,bd_lista!$A$3:$C$590,3,FALSE)</f>
        <v>#N/A</v>
      </c>
      <c r="Z773" s="292"/>
      <c r="AA773" s="293"/>
    </row>
    <row r="774" spans="1:27" customFormat="1" ht="15" hidden="1" customHeight="1">
      <c r="A774" s="32">
        <v>1406</v>
      </c>
      <c r="B774" s="387">
        <f>+A774</f>
        <v>1406</v>
      </c>
      <c r="C774" s="247" t="str">
        <f>+VLOOKUP(A774,bd_lista!$A$3:$C$590,3,FALSE)</f>
        <v>Gobierno Autónomo Municipal de Huanuni</v>
      </c>
      <c r="D774" s="389" t="str">
        <f>+C774</f>
        <v>Gobierno Autónomo Municipal de Huanuni</v>
      </c>
      <c r="E774" s="242" t="s">
        <v>1304</v>
      </c>
      <c r="F774" s="243">
        <f ca="1">+IFERROR(INDEX('Hoja de Trabajo para listado'!$A$155:$Z$1048576,MATCH($A774,'Hoja de Trabajo para listado'!$A$155:$A$1048576,0),MATCH((CUADRO!F$5&amp;$E774),'Hoja de Trabajo para listado'!$A$151:$Z$151,0)),0)+IFERROR(INDEX('Hoja de Trabajo para listado'!$AB$155:$BA$1048576,MATCH($A774,'Hoja de Trabajo para listado'!$AB$155:$AB$1048576,0),MATCH((CUADRO!F$5&amp;$E774),'Hoja de Trabajo para listado'!$AB$151:$BA$151,0)),0)+IFERROR(INDEX('Hoja de Trabajo para listado'!$BC$155:$CB$1048576,MATCH($A774,'Hoja de Trabajo para listado'!$BC$155:$BC$1048576,0),MATCH((CUADRO!F$5&amp;$E774),'Hoja de Trabajo para listado'!$BC$151:$CB$151,0)),0)+IFERROR(INDEX('Hoja de Trabajo para listado'!$DE$153:$DG$274,MATCH($A774,'Hoja de Trabajo para listado'!$DE$153:$DE$1048576,0),MATCH((CUADRO!F$5&amp;$E774),'Hoja de Trabajo para listado'!$DE$151:$DG$151,0)),0)+IFERROR(INDEX('Hoja de Trabajo para listado'!$CD$155:$DC$1048576,MATCH($A774,'Hoja de Trabajo para listado'!$CD$155:$CD$1048576,0),MATCH((CUADRO!F$5&amp;$E774),'Hoja de Trabajo para listado'!$CD$151:$DC$151,0)),0)</f>
        <v>0</v>
      </c>
      <c r="G774" s="243">
        <f ca="1">+IFERROR(INDEX('Hoja de Trabajo para listado'!$A$155:$Z$1048576,MATCH($A774,'Hoja de Trabajo para listado'!$A$155:$A$1048576,0),MATCH((CUADRO!G$5&amp;$E774),'Hoja de Trabajo para listado'!$A$151:$Z$151,0)),0)+IFERROR(INDEX('Hoja de Trabajo para listado'!$AB$155:$BA$1048576,MATCH($A774,'Hoja de Trabajo para listado'!$AB$155:$AB$1048576,0),MATCH((CUADRO!G$5&amp;$E774),'Hoja de Trabajo para listado'!$AB$151:$BA$151,0)),0)+IFERROR(INDEX('Hoja de Trabajo para listado'!$BC$155:$CB$1048576,MATCH($A774,'Hoja de Trabajo para listado'!$BC$155:$BC$1048576,0),MATCH((CUADRO!G$5&amp;$E774),'Hoja de Trabajo para listado'!$BC$151:$CB$151,0)),0)+IFERROR(INDEX('Hoja de Trabajo para listado'!$DE$153:$DG$274,MATCH($A774,'Hoja de Trabajo para listado'!$DE$153:$DE$1048576,0),MATCH((CUADRO!G$5&amp;$E774),'Hoja de Trabajo para listado'!$DE$151:$DG$151,0)),0)+IFERROR(INDEX('Hoja de Trabajo para listado'!$CD$155:$DC$1048576,MATCH($A774,'Hoja de Trabajo para listado'!$CD$155:$CD$1048576,0),MATCH((CUADRO!G$5&amp;$E774),'Hoja de Trabajo para listado'!$CD$151:$DC$151,0)),0)</f>
        <v>0</v>
      </c>
      <c r="H774" s="243">
        <f ca="1">+IFERROR(INDEX('Hoja de Trabajo para listado'!$A$155:$Z$1048576,MATCH($A774,'Hoja de Trabajo para listado'!$A$155:$A$1048576,0),MATCH((CUADRO!H$5&amp;$E774),'Hoja de Trabajo para listado'!$A$151:$Z$151,0)),0)+IFERROR(INDEX('Hoja de Trabajo para listado'!$AB$155:$BA$1048576,MATCH($A774,'Hoja de Trabajo para listado'!$AB$155:$AB$1048576,0),MATCH((CUADRO!H$5&amp;$E774),'Hoja de Trabajo para listado'!$AB$151:$BA$151,0)),0)+IFERROR(INDEX('Hoja de Trabajo para listado'!$BC$155:$CB$1048576,MATCH($A774,'Hoja de Trabajo para listado'!$BC$155:$BC$1048576,0),MATCH((CUADRO!H$5&amp;$E774),'Hoja de Trabajo para listado'!$BC$151:$CB$151,0)),0)+IFERROR(INDEX('Hoja de Trabajo para listado'!$DE$153:$DG$274,MATCH($A774,'Hoja de Trabajo para listado'!$DE$153:$DE$1048576,0),MATCH((CUADRO!H$5&amp;$E774),'Hoja de Trabajo para listado'!$DE$151:$DG$151,0)),0)+IFERROR(INDEX('Hoja de Trabajo para listado'!$CD$155:$DC$1048576,MATCH($A774,'Hoja de Trabajo para listado'!$CD$155:$CD$1048576,0),MATCH((CUADRO!H$5&amp;$E774),'Hoja de Trabajo para listado'!$CD$151:$DC$151,0)),0)</f>
        <v>0</v>
      </c>
      <c r="I774" s="243">
        <f ca="1">+IFERROR(INDEX('Hoja de Trabajo para listado'!$A$155:$Z$1048576,MATCH($A774,'Hoja de Trabajo para listado'!$A$155:$A$1048576,0),MATCH((CUADRO!I$5&amp;$E774),'Hoja de Trabajo para listado'!$A$151:$Z$151,0)),0)+IFERROR(INDEX('Hoja de Trabajo para listado'!$AB$155:$BA$1048576,MATCH($A774,'Hoja de Trabajo para listado'!$AB$155:$AB$1048576,0),MATCH((CUADRO!I$5&amp;$E774),'Hoja de Trabajo para listado'!$AB$151:$BA$151,0)),0)+IFERROR(INDEX('Hoja de Trabajo para listado'!$BC$155:$CB$1048576,MATCH($A774,'Hoja de Trabajo para listado'!$BC$155:$BC$1048576,0),MATCH((CUADRO!I$5&amp;$E774),'Hoja de Trabajo para listado'!$BC$151:$CB$151,0)),0)+IFERROR(INDEX('Hoja de Trabajo para listado'!$DE$153:$DG$274,MATCH($A774,'Hoja de Trabajo para listado'!$DE$153:$DE$1048576,0),MATCH((CUADRO!I$5&amp;$E774),'Hoja de Trabajo para listado'!$DE$151:$DG$151,0)),0)+IFERROR(INDEX('Hoja de Trabajo para listado'!$CD$155:$DC$1048576,MATCH($A774,'Hoja de Trabajo para listado'!$CD$155:$CD$1048576,0),MATCH((CUADRO!I$5&amp;$E774),'Hoja de Trabajo para listado'!$CD$151:$DC$151,0)),0)</f>
        <v>0</v>
      </c>
      <c r="J774" s="243">
        <f ca="1">+IFERROR(INDEX('Hoja de Trabajo para listado'!$A$155:$Z$1048576,MATCH($A774,'Hoja de Trabajo para listado'!$A$155:$A$1048576,0),MATCH((CUADRO!J$5&amp;$E774),'Hoja de Trabajo para listado'!$A$151:$Z$151,0)),0)+IFERROR(INDEX('Hoja de Trabajo para listado'!$AB$155:$BA$1048576,MATCH($A774,'Hoja de Trabajo para listado'!$AB$155:$AB$1048576,0),MATCH((CUADRO!J$5&amp;$E774),'Hoja de Trabajo para listado'!$AB$151:$BA$151,0)),0)+IFERROR(INDEX('Hoja de Trabajo para listado'!$BC$155:$CB$1048576,MATCH($A774,'Hoja de Trabajo para listado'!$BC$155:$BC$1048576,0),MATCH((CUADRO!J$5&amp;$E774),'Hoja de Trabajo para listado'!$BC$151:$CB$151,0)),0)+IFERROR(INDEX('Hoja de Trabajo para listado'!$DE$153:$DG$274,MATCH($A774,'Hoja de Trabajo para listado'!$DE$153:$DE$1048576,0),MATCH((CUADRO!J$5&amp;$E774),'Hoja de Trabajo para listado'!$DE$151:$DG$151,0)),0)+IFERROR(INDEX('Hoja de Trabajo para listado'!$CD$155:$DC$1048576,MATCH($A774,'Hoja de Trabajo para listado'!$CD$155:$CD$1048576,0),MATCH((CUADRO!J$5&amp;$E774),'Hoja de Trabajo para listado'!$CD$151:$DC$151,0)),0)</f>
        <v>0</v>
      </c>
      <c r="K774" s="243">
        <f ca="1">+IFERROR(INDEX('Hoja de Trabajo para listado'!$A$155:$Z$1048576,MATCH($A774,'Hoja de Trabajo para listado'!$A$155:$A$1048576,0),MATCH((CUADRO!K$5&amp;$E774),'Hoja de Trabajo para listado'!$A$151:$Z$151,0)),0)+IFERROR(INDEX('Hoja de Trabajo para listado'!$AB$155:$BA$1048576,MATCH($A774,'Hoja de Trabajo para listado'!$AB$155:$AB$1048576,0),MATCH((CUADRO!K$5&amp;$E774),'Hoja de Trabajo para listado'!$AB$151:$BA$151,0)),0)+IFERROR(INDEX('Hoja de Trabajo para listado'!$BC$155:$CB$1048576,MATCH($A774,'Hoja de Trabajo para listado'!$BC$155:$BC$1048576,0),MATCH((CUADRO!K$5&amp;$E774),'Hoja de Trabajo para listado'!$BC$151:$CB$151,0)),0)+IFERROR(INDEX('Hoja de Trabajo para listado'!$DE$153:$DG$274,MATCH($A774,'Hoja de Trabajo para listado'!$DE$153:$DE$1048576,0),MATCH((CUADRO!K$5&amp;$E774),'Hoja de Trabajo para listado'!$DE$151:$DG$151,0)),0)+IFERROR(INDEX('Hoja de Trabajo para listado'!$CD$155:$DC$1048576,MATCH($A774,'Hoja de Trabajo para listado'!$CD$155:$CD$1048576,0),MATCH((CUADRO!K$5&amp;$E774),'Hoja de Trabajo para listado'!$CD$151:$DC$151,0)),0)</f>
        <v>0</v>
      </c>
      <c r="L774" s="243">
        <f ca="1">+IFERROR(INDEX('Hoja de Trabajo para listado'!$A$155:$Z$1048576,MATCH($A774,'Hoja de Trabajo para listado'!$A$155:$A$1048576,0),MATCH((CUADRO!L$5&amp;$E774),'Hoja de Trabajo para listado'!$A$151:$Z$151,0)),0)+IFERROR(INDEX('Hoja de Trabajo para listado'!$AB$155:$BA$1048576,MATCH($A774,'Hoja de Trabajo para listado'!$AB$155:$AB$1048576,0),MATCH((CUADRO!L$5&amp;$E774),'Hoja de Trabajo para listado'!$AB$151:$BA$151,0)),0)+IFERROR(INDEX('Hoja de Trabajo para listado'!$BC$155:$CB$1048576,MATCH($A774,'Hoja de Trabajo para listado'!$BC$155:$BC$1048576,0),MATCH((CUADRO!L$5&amp;$E774),'Hoja de Trabajo para listado'!$BC$151:$CB$151,0)),0)+IFERROR(INDEX('Hoja de Trabajo para listado'!$DE$153:$DG$274,MATCH($A774,'Hoja de Trabajo para listado'!$DE$153:$DE$1048576,0),MATCH((CUADRO!L$5&amp;$E774),'Hoja de Trabajo para listado'!$DE$151:$DG$151,0)),0)+IFERROR(INDEX('Hoja de Trabajo para listado'!$CD$155:$DC$1048576,MATCH($A774,'Hoja de Trabajo para listado'!$CD$155:$CD$1048576,0),MATCH((CUADRO!L$5&amp;$E774),'Hoja de Trabajo para listado'!$CD$151:$DC$151,0)),0)</f>
        <v>0</v>
      </c>
      <c r="M774" s="243">
        <f ca="1">+IFERROR(INDEX('Hoja de Trabajo para listado'!$A$155:$Z$1048576,MATCH($A774,'Hoja de Trabajo para listado'!$A$155:$A$1048576,0),MATCH((CUADRO!M$5&amp;$E774),'Hoja de Trabajo para listado'!$A$151:$Z$151,0)),0)+IFERROR(INDEX('Hoja de Trabajo para listado'!$AB$155:$BA$1048576,MATCH($A774,'Hoja de Trabajo para listado'!$AB$155:$AB$1048576,0),MATCH((CUADRO!M$5&amp;$E774),'Hoja de Trabajo para listado'!$AB$151:$BA$151,0)),0)+IFERROR(INDEX('Hoja de Trabajo para listado'!$BC$155:$CB$1048576,MATCH($A774,'Hoja de Trabajo para listado'!$BC$155:$BC$1048576,0),MATCH((CUADRO!M$5&amp;$E774),'Hoja de Trabajo para listado'!$BC$151:$CB$151,0)),0)+IFERROR(INDEX('Hoja de Trabajo para listado'!$DE$153:$DG$274,MATCH($A774,'Hoja de Trabajo para listado'!$DE$153:$DE$1048576,0),MATCH((CUADRO!M$5&amp;$E774),'Hoja de Trabajo para listado'!$DE$151:$DG$151,0)),0)+IFERROR(INDEX('Hoja de Trabajo para listado'!$CD$155:$DC$1048576,MATCH($A774,'Hoja de Trabajo para listado'!$CD$155:$CD$1048576,0),MATCH((CUADRO!M$5&amp;$E774),'Hoja de Trabajo para listado'!$CD$151:$DC$151,0)),0)</f>
        <v>0</v>
      </c>
      <c r="N774" s="243">
        <f ca="1">+IFERROR(INDEX('Hoja de Trabajo para listado'!$A$155:$Z$1048576,MATCH($A774,'Hoja de Trabajo para listado'!$A$155:$A$1048576,0),MATCH((CUADRO!N$5&amp;$E774),'Hoja de Trabajo para listado'!$A$151:$Z$151,0)),0)+IFERROR(INDEX('Hoja de Trabajo para listado'!$AB$155:$BA$1048576,MATCH($A774,'Hoja de Trabajo para listado'!$AB$155:$AB$1048576,0),MATCH((CUADRO!N$5&amp;$E774),'Hoja de Trabajo para listado'!$AB$151:$BA$151,0)),0)+IFERROR(INDEX('Hoja de Trabajo para listado'!$BC$155:$CB$1048576,MATCH($A774,'Hoja de Trabajo para listado'!$BC$155:$BC$1048576,0),MATCH((CUADRO!N$5&amp;$E774),'Hoja de Trabajo para listado'!$BC$151:$CB$151,0)),0)+IFERROR(INDEX('Hoja de Trabajo para listado'!$DE$153:$DG$274,MATCH($A774,'Hoja de Trabajo para listado'!$DE$153:$DE$1048576,0),MATCH((CUADRO!N$5&amp;$E774),'Hoja de Trabajo para listado'!$DE$151:$DG$151,0)),0)+IFERROR(INDEX('Hoja de Trabajo para listado'!$CD$155:$DC$1048576,MATCH($A774,'Hoja de Trabajo para listado'!$CD$155:$CD$1048576,0),MATCH((CUADRO!N$5&amp;$E774),'Hoja de Trabajo para listado'!$CD$151:$DC$151,0)),0)</f>
        <v>0</v>
      </c>
      <c r="O774" s="243">
        <f ca="1">+IFERROR(INDEX('Hoja de Trabajo para listado'!$A$155:$Z$1048576,MATCH($A774,'Hoja de Trabajo para listado'!$A$155:$A$1048576,0),MATCH((CUADRO!O$5&amp;$E774),'Hoja de Trabajo para listado'!$A$151:$Z$151,0)),0)+IFERROR(INDEX('Hoja de Trabajo para listado'!$AB$155:$BA$1048576,MATCH($A774,'Hoja de Trabajo para listado'!$AB$155:$AB$1048576,0),MATCH((CUADRO!O$5&amp;$E774),'Hoja de Trabajo para listado'!$AB$151:$BA$151,0)),0)+IFERROR(INDEX('Hoja de Trabajo para listado'!$BC$155:$CB$1048576,MATCH($A774,'Hoja de Trabajo para listado'!$BC$155:$BC$1048576,0),MATCH((CUADRO!O$5&amp;$E774),'Hoja de Trabajo para listado'!$BC$151:$CB$151,0)),0)+IFERROR(INDEX('Hoja de Trabajo para listado'!$DE$153:$DG$274,MATCH($A774,'Hoja de Trabajo para listado'!$DE$153:$DE$1048576,0),MATCH((CUADRO!O$5&amp;$E774),'Hoja de Trabajo para listado'!$DE$151:$DG$151,0)),0)+IFERROR(INDEX('Hoja de Trabajo para listado'!$CD$155:$DC$1048576,MATCH($A774,'Hoja de Trabajo para listado'!$CD$155:$CD$1048576,0),MATCH((CUADRO!O$5&amp;$E774),'Hoja de Trabajo para listado'!$CD$151:$DC$151,0)),0)</f>
        <v>0</v>
      </c>
      <c r="P774" s="243">
        <f ca="1">+IFERROR(INDEX('Hoja de Trabajo para listado'!$A$155:$Z$1048576,MATCH($A774,'Hoja de Trabajo para listado'!$A$155:$A$1048576,0),MATCH((CUADRO!P$5&amp;$E774),'Hoja de Trabajo para listado'!$A$151:$Z$151,0)),0)+IFERROR(INDEX('Hoja de Trabajo para listado'!$AB$155:$BA$1048576,MATCH($A774,'Hoja de Trabajo para listado'!$AB$155:$AB$1048576,0),MATCH((CUADRO!P$5&amp;$E774),'Hoja de Trabajo para listado'!$AB$151:$BA$151,0)),0)+IFERROR(INDEX('Hoja de Trabajo para listado'!$BC$155:$CB$1048576,MATCH($A774,'Hoja de Trabajo para listado'!$BC$155:$BC$1048576,0),MATCH((CUADRO!P$5&amp;$E774),'Hoja de Trabajo para listado'!$BC$151:$CB$151,0)),0)+IFERROR(INDEX('Hoja de Trabajo para listado'!$DE$153:$DG$274,MATCH($A774,'Hoja de Trabajo para listado'!$DE$153:$DE$1048576,0),MATCH((CUADRO!P$5&amp;$E774),'Hoja de Trabajo para listado'!$DE$151:$DG$151,0)),0)+IFERROR(INDEX('Hoja de Trabajo para listado'!$CD$155:$DC$1048576,MATCH($A774,'Hoja de Trabajo para listado'!$CD$155:$CD$1048576,0),MATCH((CUADRO!P$5&amp;$E774),'Hoja de Trabajo para listado'!$CD$151:$DC$151,0)),0)</f>
        <v>0</v>
      </c>
      <c r="Q774" s="243">
        <f ca="1">+IFERROR(INDEX('Hoja de Trabajo para listado'!$A$155:$Z$1048576,MATCH($A774,'Hoja de Trabajo para listado'!$A$155:$A$1048576,0),MATCH((CUADRO!Q$5&amp;$E774),'Hoja de Trabajo para listado'!$A$151:$Z$151,0)),0)+IFERROR(INDEX('Hoja de Trabajo para listado'!$AB$155:$BA$1048576,MATCH($A774,'Hoja de Trabajo para listado'!$AB$155:$AB$1048576,0),MATCH((CUADRO!Q$5&amp;$E774),'Hoja de Trabajo para listado'!$AB$151:$BA$151,0)),0)+IFERROR(INDEX('Hoja de Trabajo para listado'!$BC$155:$CB$1048576,MATCH($A774,'Hoja de Trabajo para listado'!$BC$155:$BC$1048576,0),MATCH((CUADRO!Q$5&amp;$E774),'Hoja de Trabajo para listado'!$BC$151:$CB$151,0)),0)+IFERROR(INDEX('Hoja de Trabajo para listado'!$DE$153:$DG$274,MATCH($A774,'Hoja de Trabajo para listado'!$DE$153:$DE$1048576,0),MATCH((CUADRO!Q$5&amp;$E774),'Hoja de Trabajo para listado'!$DE$151:$DG$151,0)),0)+IFERROR(INDEX('Hoja de Trabajo para listado'!$CD$155:$DC$1048576,MATCH($A774,'Hoja de Trabajo para listado'!$CD$155:$CD$1048576,0),MATCH((CUADRO!Q$5&amp;$E774),'Hoja de Trabajo para listado'!$CD$151:$DC$151,0)),0)</f>
        <v>0</v>
      </c>
      <c r="R774" s="243">
        <f t="shared" ref="R774:R837" ca="1" si="27">+SUM(F774:Q774)</f>
        <v>0</v>
      </c>
      <c r="S774" s="249"/>
      <c r="T774" s="243">
        <f ca="1">+T775</f>
        <v>0</v>
      </c>
      <c r="U774" s="242">
        <f t="shared" ref="U774:U837" si="28">+IF(E774="Débitos",1,2)</f>
        <v>1</v>
      </c>
      <c r="V774" s="333" t="str">
        <f>+VLOOKUP(A774,bd_lista!$A$3:$E$590,5,FALSE)</f>
        <v>Gobiernos Autonomos Municipales</v>
      </c>
      <c r="W774" s="391" t="str">
        <f>+V774</f>
        <v>Gobiernos Autonomos Municipales</v>
      </c>
      <c r="X774" s="242">
        <f>+VLOOKUP(A774,[4]Sheet1!$A$13:$D$744,4,FALSE)</f>
        <v>0</v>
      </c>
      <c r="Y774" s="242" t="e">
        <f>+VLOOKUP(X774,bd_lista!$A$3:$C$590,3,FALSE)</f>
        <v>#N/A</v>
      </c>
      <c r="Z774" s="294">
        <f>+X774</f>
        <v>0</v>
      </c>
      <c r="AA774" s="295" t="e">
        <f>+Y774</f>
        <v>#N/A</v>
      </c>
    </row>
    <row r="775" spans="1:27" customFormat="1" ht="15" hidden="1" customHeight="1">
      <c r="A775" s="32">
        <v>1406</v>
      </c>
      <c r="B775" s="388"/>
      <c r="C775" s="247" t="str">
        <f>+VLOOKUP(A775,bd_lista!$A$3:$C$590,3,FALSE)</f>
        <v>Gobierno Autónomo Municipal de Huanuni</v>
      </c>
      <c r="D775" s="390"/>
      <c r="E775" s="244" t="s">
        <v>1305</v>
      </c>
      <c r="F775" s="243">
        <f ca="1">+IFERROR(INDEX('Hoja de Trabajo para listado'!$A$155:$Z$1048576,MATCH($A775,'Hoja de Trabajo para listado'!$A$155:$A$1048576,0),MATCH((CUADRO!F$5&amp;$E775),'Hoja de Trabajo para listado'!$A$151:$Z$151,0)),0)+IFERROR(INDEX('Hoja de Trabajo para listado'!$AB$155:$BA$1048576,MATCH($A775,'Hoja de Trabajo para listado'!$AB$155:$AB$1048576,0),MATCH((CUADRO!F$5&amp;$E775),'Hoja de Trabajo para listado'!$AB$151:$BA$151,0)),0)+IFERROR(INDEX('Hoja de Trabajo para listado'!$BC$155:$CB$1048576,MATCH($A775,'Hoja de Trabajo para listado'!$BC$155:$BC$1048576,0),MATCH((CUADRO!F$5&amp;$E775),'Hoja de Trabajo para listado'!$BC$151:$CB$151,0)),0)+IFERROR(INDEX('Hoja de Trabajo para listado'!$DE$153:$DG$274,MATCH($A775,'Hoja de Trabajo para listado'!$DE$153:$DE$1048576,0),MATCH((CUADRO!F$5&amp;$E775),'Hoja de Trabajo para listado'!$DE$151:$DG$151,0)),0)+IFERROR(INDEX('Hoja de Trabajo para listado'!$CD$155:$DC$1048576,MATCH($A775,'Hoja de Trabajo para listado'!$CD$155:$CD$1048576,0),MATCH((CUADRO!F$5&amp;$E775),'Hoja de Trabajo para listado'!$CD$151:$DC$151,0)),0)</f>
        <v>0</v>
      </c>
      <c r="G775" s="243">
        <f ca="1">+IFERROR(INDEX('Hoja de Trabajo para listado'!$A$155:$Z$1048576,MATCH($A775,'Hoja de Trabajo para listado'!$A$155:$A$1048576,0),MATCH((CUADRO!G$5&amp;$E775),'Hoja de Trabajo para listado'!$A$151:$Z$151,0)),0)+IFERROR(INDEX('Hoja de Trabajo para listado'!$AB$155:$BA$1048576,MATCH($A775,'Hoja de Trabajo para listado'!$AB$155:$AB$1048576,0),MATCH((CUADRO!G$5&amp;$E775),'Hoja de Trabajo para listado'!$AB$151:$BA$151,0)),0)+IFERROR(INDEX('Hoja de Trabajo para listado'!$BC$155:$CB$1048576,MATCH($A775,'Hoja de Trabajo para listado'!$BC$155:$BC$1048576,0),MATCH((CUADRO!G$5&amp;$E775),'Hoja de Trabajo para listado'!$BC$151:$CB$151,0)),0)+IFERROR(INDEX('Hoja de Trabajo para listado'!$DE$153:$DG$274,MATCH($A775,'Hoja de Trabajo para listado'!$DE$153:$DE$1048576,0),MATCH((CUADRO!G$5&amp;$E775),'Hoja de Trabajo para listado'!$DE$151:$DG$151,0)),0)+IFERROR(INDEX('Hoja de Trabajo para listado'!$CD$155:$DC$1048576,MATCH($A775,'Hoja de Trabajo para listado'!$CD$155:$CD$1048576,0),MATCH((CUADRO!G$5&amp;$E775),'Hoja de Trabajo para listado'!$CD$151:$DC$151,0)),0)</f>
        <v>0</v>
      </c>
      <c r="H775" s="243">
        <f ca="1">+IFERROR(INDEX('Hoja de Trabajo para listado'!$A$155:$Z$1048576,MATCH($A775,'Hoja de Trabajo para listado'!$A$155:$A$1048576,0),MATCH((CUADRO!H$5&amp;$E775),'Hoja de Trabajo para listado'!$A$151:$Z$151,0)),0)+IFERROR(INDEX('Hoja de Trabajo para listado'!$AB$155:$BA$1048576,MATCH($A775,'Hoja de Trabajo para listado'!$AB$155:$AB$1048576,0),MATCH((CUADRO!H$5&amp;$E775),'Hoja de Trabajo para listado'!$AB$151:$BA$151,0)),0)+IFERROR(INDEX('Hoja de Trabajo para listado'!$BC$155:$CB$1048576,MATCH($A775,'Hoja de Trabajo para listado'!$BC$155:$BC$1048576,0),MATCH((CUADRO!H$5&amp;$E775),'Hoja de Trabajo para listado'!$BC$151:$CB$151,0)),0)+IFERROR(INDEX('Hoja de Trabajo para listado'!$DE$153:$DG$274,MATCH($A775,'Hoja de Trabajo para listado'!$DE$153:$DE$1048576,0),MATCH((CUADRO!H$5&amp;$E775),'Hoja de Trabajo para listado'!$DE$151:$DG$151,0)),0)+IFERROR(INDEX('Hoja de Trabajo para listado'!$CD$155:$DC$1048576,MATCH($A775,'Hoja de Trabajo para listado'!$CD$155:$CD$1048576,0),MATCH((CUADRO!H$5&amp;$E775),'Hoja de Trabajo para listado'!$CD$151:$DC$151,0)),0)</f>
        <v>0</v>
      </c>
      <c r="I775" s="243">
        <f ca="1">+IFERROR(INDEX('Hoja de Trabajo para listado'!$A$155:$Z$1048576,MATCH($A775,'Hoja de Trabajo para listado'!$A$155:$A$1048576,0),MATCH((CUADRO!I$5&amp;$E775),'Hoja de Trabajo para listado'!$A$151:$Z$151,0)),0)+IFERROR(INDEX('Hoja de Trabajo para listado'!$AB$155:$BA$1048576,MATCH($A775,'Hoja de Trabajo para listado'!$AB$155:$AB$1048576,0),MATCH((CUADRO!I$5&amp;$E775),'Hoja de Trabajo para listado'!$AB$151:$BA$151,0)),0)+IFERROR(INDEX('Hoja de Trabajo para listado'!$BC$155:$CB$1048576,MATCH($A775,'Hoja de Trabajo para listado'!$BC$155:$BC$1048576,0),MATCH((CUADRO!I$5&amp;$E775),'Hoja de Trabajo para listado'!$BC$151:$CB$151,0)),0)+IFERROR(INDEX('Hoja de Trabajo para listado'!$DE$153:$DG$274,MATCH($A775,'Hoja de Trabajo para listado'!$DE$153:$DE$1048576,0),MATCH((CUADRO!I$5&amp;$E775),'Hoja de Trabajo para listado'!$DE$151:$DG$151,0)),0)+IFERROR(INDEX('Hoja de Trabajo para listado'!$CD$155:$DC$1048576,MATCH($A775,'Hoja de Trabajo para listado'!$CD$155:$CD$1048576,0),MATCH((CUADRO!I$5&amp;$E775),'Hoja de Trabajo para listado'!$CD$151:$DC$151,0)),0)</f>
        <v>0</v>
      </c>
      <c r="J775" s="243">
        <f ca="1">+IFERROR(INDEX('Hoja de Trabajo para listado'!$A$155:$Z$1048576,MATCH($A775,'Hoja de Trabajo para listado'!$A$155:$A$1048576,0),MATCH((CUADRO!J$5&amp;$E775),'Hoja de Trabajo para listado'!$A$151:$Z$151,0)),0)+IFERROR(INDEX('Hoja de Trabajo para listado'!$AB$155:$BA$1048576,MATCH($A775,'Hoja de Trabajo para listado'!$AB$155:$AB$1048576,0),MATCH((CUADRO!J$5&amp;$E775),'Hoja de Trabajo para listado'!$AB$151:$BA$151,0)),0)+IFERROR(INDEX('Hoja de Trabajo para listado'!$BC$155:$CB$1048576,MATCH($A775,'Hoja de Trabajo para listado'!$BC$155:$BC$1048576,0),MATCH((CUADRO!J$5&amp;$E775),'Hoja de Trabajo para listado'!$BC$151:$CB$151,0)),0)+IFERROR(INDEX('Hoja de Trabajo para listado'!$DE$153:$DG$274,MATCH($A775,'Hoja de Trabajo para listado'!$DE$153:$DE$1048576,0),MATCH((CUADRO!J$5&amp;$E775),'Hoja de Trabajo para listado'!$DE$151:$DG$151,0)),0)+IFERROR(INDEX('Hoja de Trabajo para listado'!$CD$155:$DC$1048576,MATCH($A775,'Hoja de Trabajo para listado'!$CD$155:$CD$1048576,0),MATCH((CUADRO!J$5&amp;$E775),'Hoja de Trabajo para listado'!$CD$151:$DC$151,0)),0)</f>
        <v>0</v>
      </c>
      <c r="K775" s="243">
        <f ca="1">+IFERROR(INDEX('Hoja de Trabajo para listado'!$A$155:$Z$1048576,MATCH($A775,'Hoja de Trabajo para listado'!$A$155:$A$1048576,0),MATCH((CUADRO!K$5&amp;$E775),'Hoja de Trabajo para listado'!$A$151:$Z$151,0)),0)+IFERROR(INDEX('Hoja de Trabajo para listado'!$AB$155:$BA$1048576,MATCH($A775,'Hoja de Trabajo para listado'!$AB$155:$AB$1048576,0),MATCH((CUADRO!K$5&amp;$E775),'Hoja de Trabajo para listado'!$AB$151:$BA$151,0)),0)+IFERROR(INDEX('Hoja de Trabajo para listado'!$BC$155:$CB$1048576,MATCH($A775,'Hoja de Trabajo para listado'!$BC$155:$BC$1048576,0),MATCH((CUADRO!K$5&amp;$E775),'Hoja de Trabajo para listado'!$BC$151:$CB$151,0)),0)+IFERROR(INDEX('Hoja de Trabajo para listado'!$DE$153:$DG$274,MATCH($A775,'Hoja de Trabajo para listado'!$DE$153:$DE$1048576,0),MATCH((CUADRO!K$5&amp;$E775),'Hoja de Trabajo para listado'!$DE$151:$DG$151,0)),0)+IFERROR(INDEX('Hoja de Trabajo para listado'!$CD$155:$DC$1048576,MATCH($A775,'Hoja de Trabajo para listado'!$CD$155:$CD$1048576,0),MATCH((CUADRO!K$5&amp;$E775),'Hoja de Trabajo para listado'!$CD$151:$DC$151,0)),0)</f>
        <v>0</v>
      </c>
      <c r="L775" s="243">
        <f ca="1">+IFERROR(INDEX('Hoja de Trabajo para listado'!$A$155:$Z$1048576,MATCH($A775,'Hoja de Trabajo para listado'!$A$155:$A$1048576,0),MATCH((CUADRO!L$5&amp;$E775),'Hoja de Trabajo para listado'!$A$151:$Z$151,0)),0)+IFERROR(INDEX('Hoja de Trabajo para listado'!$AB$155:$BA$1048576,MATCH($A775,'Hoja de Trabajo para listado'!$AB$155:$AB$1048576,0),MATCH((CUADRO!L$5&amp;$E775),'Hoja de Trabajo para listado'!$AB$151:$BA$151,0)),0)+IFERROR(INDEX('Hoja de Trabajo para listado'!$BC$155:$CB$1048576,MATCH($A775,'Hoja de Trabajo para listado'!$BC$155:$BC$1048576,0),MATCH((CUADRO!L$5&amp;$E775),'Hoja de Trabajo para listado'!$BC$151:$CB$151,0)),0)+IFERROR(INDEX('Hoja de Trabajo para listado'!$DE$153:$DG$274,MATCH($A775,'Hoja de Trabajo para listado'!$DE$153:$DE$1048576,0),MATCH((CUADRO!L$5&amp;$E775),'Hoja de Trabajo para listado'!$DE$151:$DG$151,0)),0)+IFERROR(INDEX('Hoja de Trabajo para listado'!$CD$155:$DC$1048576,MATCH($A775,'Hoja de Trabajo para listado'!$CD$155:$CD$1048576,0),MATCH((CUADRO!L$5&amp;$E775),'Hoja de Trabajo para listado'!$CD$151:$DC$151,0)),0)</f>
        <v>0</v>
      </c>
      <c r="M775" s="243">
        <f ca="1">+IFERROR(INDEX('Hoja de Trabajo para listado'!$A$155:$Z$1048576,MATCH($A775,'Hoja de Trabajo para listado'!$A$155:$A$1048576,0),MATCH((CUADRO!M$5&amp;$E775),'Hoja de Trabajo para listado'!$A$151:$Z$151,0)),0)+IFERROR(INDEX('Hoja de Trabajo para listado'!$AB$155:$BA$1048576,MATCH($A775,'Hoja de Trabajo para listado'!$AB$155:$AB$1048576,0),MATCH((CUADRO!M$5&amp;$E775),'Hoja de Trabajo para listado'!$AB$151:$BA$151,0)),0)+IFERROR(INDEX('Hoja de Trabajo para listado'!$BC$155:$CB$1048576,MATCH($A775,'Hoja de Trabajo para listado'!$BC$155:$BC$1048576,0),MATCH((CUADRO!M$5&amp;$E775),'Hoja de Trabajo para listado'!$BC$151:$CB$151,0)),0)+IFERROR(INDEX('Hoja de Trabajo para listado'!$DE$153:$DG$274,MATCH($A775,'Hoja de Trabajo para listado'!$DE$153:$DE$1048576,0),MATCH((CUADRO!M$5&amp;$E775),'Hoja de Trabajo para listado'!$DE$151:$DG$151,0)),0)+IFERROR(INDEX('Hoja de Trabajo para listado'!$CD$155:$DC$1048576,MATCH($A775,'Hoja de Trabajo para listado'!$CD$155:$CD$1048576,0),MATCH((CUADRO!M$5&amp;$E775),'Hoja de Trabajo para listado'!$CD$151:$DC$151,0)),0)</f>
        <v>0</v>
      </c>
      <c r="N775" s="243">
        <f ca="1">+IFERROR(INDEX('Hoja de Trabajo para listado'!$A$155:$Z$1048576,MATCH($A775,'Hoja de Trabajo para listado'!$A$155:$A$1048576,0),MATCH((CUADRO!N$5&amp;$E775),'Hoja de Trabajo para listado'!$A$151:$Z$151,0)),0)+IFERROR(INDEX('Hoja de Trabajo para listado'!$AB$155:$BA$1048576,MATCH($A775,'Hoja de Trabajo para listado'!$AB$155:$AB$1048576,0),MATCH((CUADRO!N$5&amp;$E775),'Hoja de Trabajo para listado'!$AB$151:$BA$151,0)),0)+IFERROR(INDEX('Hoja de Trabajo para listado'!$BC$155:$CB$1048576,MATCH($A775,'Hoja de Trabajo para listado'!$BC$155:$BC$1048576,0),MATCH((CUADRO!N$5&amp;$E775),'Hoja de Trabajo para listado'!$BC$151:$CB$151,0)),0)+IFERROR(INDEX('Hoja de Trabajo para listado'!$DE$153:$DG$274,MATCH($A775,'Hoja de Trabajo para listado'!$DE$153:$DE$1048576,0),MATCH((CUADRO!N$5&amp;$E775),'Hoja de Trabajo para listado'!$DE$151:$DG$151,0)),0)+IFERROR(INDEX('Hoja de Trabajo para listado'!$CD$155:$DC$1048576,MATCH($A775,'Hoja de Trabajo para listado'!$CD$155:$CD$1048576,0),MATCH((CUADRO!N$5&amp;$E775),'Hoja de Trabajo para listado'!$CD$151:$DC$151,0)),0)</f>
        <v>0</v>
      </c>
      <c r="O775" s="243">
        <f ca="1">+IFERROR(INDEX('Hoja de Trabajo para listado'!$A$155:$Z$1048576,MATCH($A775,'Hoja de Trabajo para listado'!$A$155:$A$1048576,0),MATCH((CUADRO!O$5&amp;$E775),'Hoja de Trabajo para listado'!$A$151:$Z$151,0)),0)+IFERROR(INDEX('Hoja de Trabajo para listado'!$AB$155:$BA$1048576,MATCH($A775,'Hoja de Trabajo para listado'!$AB$155:$AB$1048576,0),MATCH((CUADRO!O$5&amp;$E775),'Hoja de Trabajo para listado'!$AB$151:$BA$151,0)),0)+IFERROR(INDEX('Hoja de Trabajo para listado'!$BC$155:$CB$1048576,MATCH($A775,'Hoja de Trabajo para listado'!$BC$155:$BC$1048576,0),MATCH((CUADRO!O$5&amp;$E775),'Hoja de Trabajo para listado'!$BC$151:$CB$151,0)),0)+IFERROR(INDEX('Hoja de Trabajo para listado'!$DE$153:$DG$274,MATCH($A775,'Hoja de Trabajo para listado'!$DE$153:$DE$1048576,0),MATCH((CUADRO!O$5&amp;$E775),'Hoja de Trabajo para listado'!$DE$151:$DG$151,0)),0)+IFERROR(INDEX('Hoja de Trabajo para listado'!$CD$155:$DC$1048576,MATCH($A775,'Hoja de Trabajo para listado'!$CD$155:$CD$1048576,0),MATCH((CUADRO!O$5&amp;$E775),'Hoja de Trabajo para listado'!$CD$151:$DC$151,0)),0)</f>
        <v>0</v>
      </c>
      <c r="P775" s="243">
        <f ca="1">+IFERROR(INDEX('Hoja de Trabajo para listado'!$A$155:$Z$1048576,MATCH($A775,'Hoja de Trabajo para listado'!$A$155:$A$1048576,0),MATCH((CUADRO!P$5&amp;$E775),'Hoja de Trabajo para listado'!$A$151:$Z$151,0)),0)+IFERROR(INDEX('Hoja de Trabajo para listado'!$AB$155:$BA$1048576,MATCH($A775,'Hoja de Trabajo para listado'!$AB$155:$AB$1048576,0),MATCH((CUADRO!P$5&amp;$E775),'Hoja de Trabajo para listado'!$AB$151:$BA$151,0)),0)+IFERROR(INDEX('Hoja de Trabajo para listado'!$BC$155:$CB$1048576,MATCH($A775,'Hoja de Trabajo para listado'!$BC$155:$BC$1048576,0),MATCH((CUADRO!P$5&amp;$E775),'Hoja de Trabajo para listado'!$BC$151:$CB$151,0)),0)+IFERROR(INDEX('Hoja de Trabajo para listado'!$DE$153:$DG$274,MATCH($A775,'Hoja de Trabajo para listado'!$DE$153:$DE$1048576,0),MATCH((CUADRO!P$5&amp;$E775),'Hoja de Trabajo para listado'!$DE$151:$DG$151,0)),0)+IFERROR(INDEX('Hoja de Trabajo para listado'!$CD$155:$DC$1048576,MATCH($A775,'Hoja de Trabajo para listado'!$CD$155:$CD$1048576,0),MATCH((CUADRO!P$5&amp;$E775),'Hoja de Trabajo para listado'!$CD$151:$DC$151,0)),0)</f>
        <v>0</v>
      </c>
      <c r="Q775" s="243">
        <f ca="1">+IFERROR(INDEX('Hoja de Trabajo para listado'!$A$155:$Z$1048576,MATCH($A775,'Hoja de Trabajo para listado'!$A$155:$A$1048576,0),MATCH((CUADRO!Q$5&amp;$E775),'Hoja de Trabajo para listado'!$A$151:$Z$151,0)),0)+IFERROR(INDEX('Hoja de Trabajo para listado'!$AB$155:$BA$1048576,MATCH($A775,'Hoja de Trabajo para listado'!$AB$155:$AB$1048576,0),MATCH((CUADRO!Q$5&amp;$E775),'Hoja de Trabajo para listado'!$AB$151:$BA$151,0)),0)+IFERROR(INDEX('Hoja de Trabajo para listado'!$BC$155:$CB$1048576,MATCH($A775,'Hoja de Trabajo para listado'!$BC$155:$BC$1048576,0),MATCH((CUADRO!Q$5&amp;$E775),'Hoja de Trabajo para listado'!$BC$151:$CB$151,0)),0)+IFERROR(INDEX('Hoja de Trabajo para listado'!$DE$153:$DG$274,MATCH($A775,'Hoja de Trabajo para listado'!$DE$153:$DE$1048576,0),MATCH((CUADRO!Q$5&amp;$E775),'Hoja de Trabajo para listado'!$DE$151:$DG$151,0)),0)+IFERROR(INDEX('Hoja de Trabajo para listado'!$CD$155:$DC$1048576,MATCH($A775,'Hoja de Trabajo para listado'!$CD$155:$CD$1048576,0),MATCH((CUADRO!Q$5&amp;$E775),'Hoja de Trabajo para listado'!$CD$151:$DC$151,0)),0)</f>
        <v>0</v>
      </c>
      <c r="R775" s="243">
        <f t="shared" ca="1" si="27"/>
        <v>0</v>
      </c>
      <c r="S775" s="249">
        <f ca="1">+R774+R775</f>
        <v>0</v>
      </c>
      <c r="T775" s="243">
        <f ca="1">+S775</f>
        <v>0</v>
      </c>
      <c r="U775" s="242">
        <f t="shared" si="28"/>
        <v>2</v>
      </c>
      <c r="V775" s="333" t="str">
        <f>+VLOOKUP(A775,bd_lista!$A$3:$E$590,5,FALSE)</f>
        <v>Gobiernos Autonomos Municipales</v>
      </c>
      <c r="W775" s="392"/>
      <c r="X775" s="242">
        <f>+VLOOKUP(A775,[4]Sheet1!$A$13:$D$744,4,FALSE)</f>
        <v>0</v>
      </c>
      <c r="Y775" s="242" t="e">
        <f>+VLOOKUP(X775,bd_lista!$A$3:$C$590,3,FALSE)</f>
        <v>#N/A</v>
      </c>
      <c r="Z775" s="292"/>
      <c r="AA775" s="293"/>
    </row>
    <row r="776" spans="1:27" customFormat="1" ht="15" hidden="1" customHeight="1">
      <c r="A776" s="32">
        <v>1407</v>
      </c>
      <c r="B776" s="387">
        <f>+A776</f>
        <v>1407</v>
      </c>
      <c r="C776" s="247" t="str">
        <f>+VLOOKUP(A776,bd_lista!$A$3:$C$590,3,FALSE)</f>
        <v>Gobierno Autónomo Municipal de Machacamarca</v>
      </c>
      <c r="D776" s="389" t="str">
        <f>+C776</f>
        <v>Gobierno Autónomo Municipal de Machacamarca</v>
      </c>
      <c r="E776" s="242" t="s">
        <v>1304</v>
      </c>
      <c r="F776" s="243">
        <f ca="1">+IFERROR(INDEX('Hoja de Trabajo para listado'!$A$155:$Z$1048576,MATCH($A776,'Hoja de Trabajo para listado'!$A$155:$A$1048576,0),MATCH((CUADRO!F$5&amp;$E776),'Hoja de Trabajo para listado'!$A$151:$Z$151,0)),0)+IFERROR(INDEX('Hoja de Trabajo para listado'!$AB$155:$BA$1048576,MATCH($A776,'Hoja de Trabajo para listado'!$AB$155:$AB$1048576,0),MATCH((CUADRO!F$5&amp;$E776),'Hoja de Trabajo para listado'!$AB$151:$BA$151,0)),0)+IFERROR(INDEX('Hoja de Trabajo para listado'!$BC$155:$CB$1048576,MATCH($A776,'Hoja de Trabajo para listado'!$BC$155:$BC$1048576,0),MATCH((CUADRO!F$5&amp;$E776),'Hoja de Trabajo para listado'!$BC$151:$CB$151,0)),0)+IFERROR(INDEX('Hoja de Trabajo para listado'!$DE$153:$DG$274,MATCH($A776,'Hoja de Trabajo para listado'!$DE$153:$DE$1048576,0),MATCH((CUADRO!F$5&amp;$E776),'Hoja de Trabajo para listado'!$DE$151:$DG$151,0)),0)+IFERROR(INDEX('Hoja de Trabajo para listado'!$CD$155:$DC$1048576,MATCH($A776,'Hoja de Trabajo para listado'!$CD$155:$CD$1048576,0),MATCH((CUADRO!F$5&amp;$E776),'Hoja de Trabajo para listado'!$CD$151:$DC$151,0)),0)</f>
        <v>0</v>
      </c>
      <c r="G776" s="243">
        <f ca="1">+IFERROR(INDEX('Hoja de Trabajo para listado'!$A$155:$Z$1048576,MATCH($A776,'Hoja de Trabajo para listado'!$A$155:$A$1048576,0),MATCH((CUADRO!G$5&amp;$E776),'Hoja de Trabajo para listado'!$A$151:$Z$151,0)),0)+IFERROR(INDEX('Hoja de Trabajo para listado'!$AB$155:$BA$1048576,MATCH($A776,'Hoja de Trabajo para listado'!$AB$155:$AB$1048576,0),MATCH((CUADRO!G$5&amp;$E776),'Hoja de Trabajo para listado'!$AB$151:$BA$151,0)),0)+IFERROR(INDEX('Hoja de Trabajo para listado'!$BC$155:$CB$1048576,MATCH($A776,'Hoja de Trabajo para listado'!$BC$155:$BC$1048576,0),MATCH((CUADRO!G$5&amp;$E776),'Hoja de Trabajo para listado'!$BC$151:$CB$151,0)),0)+IFERROR(INDEX('Hoja de Trabajo para listado'!$DE$153:$DG$274,MATCH($A776,'Hoja de Trabajo para listado'!$DE$153:$DE$1048576,0),MATCH((CUADRO!G$5&amp;$E776),'Hoja de Trabajo para listado'!$DE$151:$DG$151,0)),0)+IFERROR(INDEX('Hoja de Trabajo para listado'!$CD$155:$DC$1048576,MATCH($A776,'Hoja de Trabajo para listado'!$CD$155:$CD$1048576,0),MATCH((CUADRO!G$5&amp;$E776),'Hoja de Trabajo para listado'!$CD$151:$DC$151,0)),0)</f>
        <v>0</v>
      </c>
      <c r="H776" s="243">
        <f ca="1">+IFERROR(INDEX('Hoja de Trabajo para listado'!$A$155:$Z$1048576,MATCH($A776,'Hoja de Trabajo para listado'!$A$155:$A$1048576,0),MATCH((CUADRO!H$5&amp;$E776),'Hoja de Trabajo para listado'!$A$151:$Z$151,0)),0)+IFERROR(INDEX('Hoja de Trabajo para listado'!$AB$155:$BA$1048576,MATCH($A776,'Hoja de Trabajo para listado'!$AB$155:$AB$1048576,0),MATCH((CUADRO!H$5&amp;$E776),'Hoja de Trabajo para listado'!$AB$151:$BA$151,0)),0)+IFERROR(INDEX('Hoja de Trabajo para listado'!$BC$155:$CB$1048576,MATCH($A776,'Hoja de Trabajo para listado'!$BC$155:$BC$1048576,0),MATCH((CUADRO!H$5&amp;$E776),'Hoja de Trabajo para listado'!$BC$151:$CB$151,0)),0)+IFERROR(INDEX('Hoja de Trabajo para listado'!$DE$153:$DG$274,MATCH($A776,'Hoja de Trabajo para listado'!$DE$153:$DE$1048576,0),MATCH((CUADRO!H$5&amp;$E776),'Hoja de Trabajo para listado'!$DE$151:$DG$151,0)),0)+IFERROR(INDEX('Hoja de Trabajo para listado'!$CD$155:$DC$1048576,MATCH($A776,'Hoja de Trabajo para listado'!$CD$155:$CD$1048576,0),MATCH((CUADRO!H$5&amp;$E776),'Hoja de Trabajo para listado'!$CD$151:$DC$151,0)),0)</f>
        <v>0</v>
      </c>
      <c r="I776" s="243">
        <f ca="1">+IFERROR(INDEX('Hoja de Trabajo para listado'!$A$155:$Z$1048576,MATCH($A776,'Hoja de Trabajo para listado'!$A$155:$A$1048576,0),MATCH((CUADRO!I$5&amp;$E776),'Hoja de Trabajo para listado'!$A$151:$Z$151,0)),0)+IFERROR(INDEX('Hoja de Trabajo para listado'!$AB$155:$BA$1048576,MATCH($A776,'Hoja de Trabajo para listado'!$AB$155:$AB$1048576,0),MATCH((CUADRO!I$5&amp;$E776),'Hoja de Trabajo para listado'!$AB$151:$BA$151,0)),0)+IFERROR(INDEX('Hoja de Trabajo para listado'!$BC$155:$CB$1048576,MATCH($A776,'Hoja de Trabajo para listado'!$BC$155:$BC$1048576,0),MATCH((CUADRO!I$5&amp;$E776),'Hoja de Trabajo para listado'!$BC$151:$CB$151,0)),0)+IFERROR(INDEX('Hoja de Trabajo para listado'!$DE$153:$DG$274,MATCH($A776,'Hoja de Trabajo para listado'!$DE$153:$DE$1048576,0),MATCH((CUADRO!I$5&amp;$E776),'Hoja de Trabajo para listado'!$DE$151:$DG$151,0)),0)+IFERROR(INDEX('Hoja de Trabajo para listado'!$CD$155:$DC$1048576,MATCH($A776,'Hoja de Trabajo para listado'!$CD$155:$CD$1048576,0),MATCH((CUADRO!I$5&amp;$E776),'Hoja de Trabajo para listado'!$CD$151:$DC$151,0)),0)</f>
        <v>0</v>
      </c>
      <c r="J776" s="243">
        <f ca="1">+IFERROR(INDEX('Hoja de Trabajo para listado'!$A$155:$Z$1048576,MATCH($A776,'Hoja de Trabajo para listado'!$A$155:$A$1048576,0),MATCH((CUADRO!J$5&amp;$E776),'Hoja de Trabajo para listado'!$A$151:$Z$151,0)),0)+IFERROR(INDEX('Hoja de Trabajo para listado'!$AB$155:$BA$1048576,MATCH($A776,'Hoja de Trabajo para listado'!$AB$155:$AB$1048576,0),MATCH((CUADRO!J$5&amp;$E776),'Hoja de Trabajo para listado'!$AB$151:$BA$151,0)),0)+IFERROR(INDEX('Hoja de Trabajo para listado'!$BC$155:$CB$1048576,MATCH($A776,'Hoja de Trabajo para listado'!$BC$155:$BC$1048576,0),MATCH((CUADRO!J$5&amp;$E776),'Hoja de Trabajo para listado'!$BC$151:$CB$151,0)),0)+IFERROR(INDEX('Hoja de Trabajo para listado'!$DE$153:$DG$274,MATCH($A776,'Hoja de Trabajo para listado'!$DE$153:$DE$1048576,0),MATCH((CUADRO!J$5&amp;$E776),'Hoja de Trabajo para listado'!$DE$151:$DG$151,0)),0)+IFERROR(INDEX('Hoja de Trabajo para listado'!$CD$155:$DC$1048576,MATCH($A776,'Hoja de Trabajo para listado'!$CD$155:$CD$1048576,0),MATCH((CUADRO!J$5&amp;$E776),'Hoja de Trabajo para listado'!$CD$151:$DC$151,0)),0)</f>
        <v>0</v>
      </c>
      <c r="K776" s="243">
        <f ca="1">+IFERROR(INDEX('Hoja de Trabajo para listado'!$A$155:$Z$1048576,MATCH($A776,'Hoja de Trabajo para listado'!$A$155:$A$1048576,0),MATCH((CUADRO!K$5&amp;$E776),'Hoja de Trabajo para listado'!$A$151:$Z$151,0)),0)+IFERROR(INDEX('Hoja de Trabajo para listado'!$AB$155:$BA$1048576,MATCH($A776,'Hoja de Trabajo para listado'!$AB$155:$AB$1048576,0),MATCH((CUADRO!K$5&amp;$E776),'Hoja de Trabajo para listado'!$AB$151:$BA$151,0)),0)+IFERROR(INDEX('Hoja de Trabajo para listado'!$BC$155:$CB$1048576,MATCH($A776,'Hoja de Trabajo para listado'!$BC$155:$BC$1048576,0),MATCH((CUADRO!K$5&amp;$E776),'Hoja de Trabajo para listado'!$BC$151:$CB$151,0)),0)+IFERROR(INDEX('Hoja de Trabajo para listado'!$DE$153:$DG$274,MATCH($A776,'Hoja de Trabajo para listado'!$DE$153:$DE$1048576,0),MATCH((CUADRO!K$5&amp;$E776),'Hoja de Trabajo para listado'!$DE$151:$DG$151,0)),0)+IFERROR(INDEX('Hoja de Trabajo para listado'!$CD$155:$DC$1048576,MATCH($A776,'Hoja de Trabajo para listado'!$CD$155:$CD$1048576,0),MATCH((CUADRO!K$5&amp;$E776),'Hoja de Trabajo para listado'!$CD$151:$DC$151,0)),0)</f>
        <v>0</v>
      </c>
      <c r="L776" s="243">
        <f ca="1">+IFERROR(INDEX('Hoja de Trabajo para listado'!$A$155:$Z$1048576,MATCH($A776,'Hoja de Trabajo para listado'!$A$155:$A$1048576,0),MATCH((CUADRO!L$5&amp;$E776),'Hoja de Trabajo para listado'!$A$151:$Z$151,0)),0)+IFERROR(INDEX('Hoja de Trabajo para listado'!$AB$155:$BA$1048576,MATCH($A776,'Hoja de Trabajo para listado'!$AB$155:$AB$1048576,0),MATCH((CUADRO!L$5&amp;$E776),'Hoja de Trabajo para listado'!$AB$151:$BA$151,0)),0)+IFERROR(INDEX('Hoja de Trabajo para listado'!$BC$155:$CB$1048576,MATCH($A776,'Hoja de Trabajo para listado'!$BC$155:$BC$1048576,0),MATCH((CUADRO!L$5&amp;$E776),'Hoja de Trabajo para listado'!$BC$151:$CB$151,0)),0)+IFERROR(INDEX('Hoja de Trabajo para listado'!$DE$153:$DG$274,MATCH($A776,'Hoja de Trabajo para listado'!$DE$153:$DE$1048576,0),MATCH((CUADRO!L$5&amp;$E776),'Hoja de Trabajo para listado'!$DE$151:$DG$151,0)),0)+IFERROR(INDEX('Hoja de Trabajo para listado'!$CD$155:$DC$1048576,MATCH($A776,'Hoja de Trabajo para listado'!$CD$155:$CD$1048576,0),MATCH((CUADRO!L$5&amp;$E776),'Hoja de Trabajo para listado'!$CD$151:$DC$151,0)),0)</f>
        <v>0</v>
      </c>
      <c r="M776" s="243">
        <f ca="1">+IFERROR(INDEX('Hoja de Trabajo para listado'!$A$155:$Z$1048576,MATCH($A776,'Hoja de Trabajo para listado'!$A$155:$A$1048576,0),MATCH((CUADRO!M$5&amp;$E776),'Hoja de Trabajo para listado'!$A$151:$Z$151,0)),0)+IFERROR(INDEX('Hoja de Trabajo para listado'!$AB$155:$BA$1048576,MATCH($A776,'Hoja de Trabajo para listado'!$AB$155:$AB$1048576,0),MATCH((CUADRO!M$5&amp;$E776),'Hoja de Trabajo para listado'!$AB$151:$BA$151,0)),0)+IFERROR(INDEX('Hoja de Trabajo para listado'!$BC$155:$CB$1048576,MATCH($A776,'Hoja de Trabajo para listado'!$BC$155:$BC$1048576,0),MATCH((CUADRO!M$5&amp;$E776),'Hoja de Trabajo para listado'!$BC$151:$CB$151,0)),0)+IFERROR(INDEX('Hoja de Trabajo para listado'!$DE$153:$DG$274,MATCH($A776,'Hoja de Trabajo para listado'!$DE$153:$DE$1048576,0),MATCH((CUADRO!M$5&amp;$E776),'Hoja de Trabajo para listado'!$DE$151:$DG$151,0)),0)+IFERROR(INDEX('Hoja de Trabajo para listado'!$CD$155:$DC$1048576,MATCH($A776,'Hoja de Trabajo para listado'!$CD$155:$CD$1048576,0),MATCH((CUADRO!M$5&amp;$E776),'Hoja de Trabajo para listado'!$CD$151:$DC$151,0)),0)</f>
        <v>0</v>
      </c>
      <c r="N776" s="243">
        <f ca="1">+IFERROR(INDEX('Hoja de Trabajo para listado'!$A$155:$Z$1048576,MATCH($A776,'Hoja de Trabajo para listado'!$A$155:$A$1048576,0),MATCH((CUADRO!N$5&amp;$E776),'Hoja de Trabajo para listado'!$A$151:$Z$151,0)),0)+IFERROR(INDEX('Hoja de Trabajo para listado'!$AB$155:$BA$1048576,MATCH($A776,'Hoja de Trabajo para listado'!$AB$155:$AB$1048576,0),MATCH((CUADRO!N$5&amp;$E776),'Hoja de Trabajo para listado'!$AB$151:$BA$151,0)),0)+IFERROR(INDEX('Hoja de Trabajo para listado'!$BC$155:$CB$1048576,MATCH($A776,'Hoja de Trabajo para listado'!$BC$155:$BC$1048576,0),MATCH((CUADRO!N$5&amp;$E776),'Hoja de Trabajo para listado'!$BC$151:$CB$151,0)),0)+IFERROR(INDEX('Hoja de Trabajo para listado'!$DE$153:$DG$274,MATCH($A776,'Hoja de Trabajo para listado'!$DE$153:$DE$1048576,0),MATCH((CUADRO!N$5&amp;$E776),'Hoja de Trabajo para listado'!$DE$151:$DG$151,0)),0)+IFERROR(INDEX('Hoja de Trabajo para listado'!$CD$155:$DC$1048576,MATCH($A776,'Hoja de Trabajo para listado'!$CD$155:$CD$1048576,0),MATCH((CUADRO!N$5&amp;$E776),'Hoja de Trabajo para listado'!$CD$151:$DC$151,0)),0)</f>
        <v>0</v>
      </c>
      <c r="O776" s="243">
        <f ca="1">+IFERROR(INDEX('Hoja de Trabajo para listado'!$A$155:$Z$1048576,MATCH($A776,'Hoja de Trabajo para listado'!$A$155:$A$1048576,0),MATCH((CUADRO!O$5&amp;$E776),'Hoja de Trabajo para listado'!$A$151:$Z$151,0)),0)+IFERROR(INDEX('Hoja de Trabajo para listado'!$AB$155:$BA$1048576,MATCH($A776,'Hoja de Trabajo para listado'!$AB$155:$AB$1048576,0),MATCH((CUADRO!O$5&amp;$E776),'Hoja de Trabajo para listado'!$AB$151:$BA$151,0)),0)+IFERROR(INDEX('Hoja de Trabajo para listado'!$BC$155:$CB$1048576,MATCH($A776,'Hoja de Trabajo para listado'!$BC$155:$BC$1048576,0),MATCH((CUADRO!O$5&amp;$E776),'Hoja de Trabajo para listado'!$BC$151:$CB$151,0)),0)+IFERROR(INDEX('Hoja de Trabajo para listado'!$DE$153:$DG$274,MATCH($A776,'Hoja de Trabajo para listado'!$DE$153:$DE$1048576,0),MATCH((CUADRO!O$5&amp;$E776),'Hoja de Trabajo para listado'!$DE$151:$DG$151,0)),0)+IFERROR(INDEX('Hoja de Trabajo para listado'!$CD$155:$DC$1048576,MATCH($A776,'Hoja de Trabajo para listado'!$CD$155:$CD$1048576,0),MATCH((CUADRO!O$5&amp;$E776),'Hoja de Trabajo para listado'!$CD$151:$DC$151,0)),0)</f>
        <v>0</v>
      </c>
      <c r="P776" s="243">
        <f ca="1">+IFERROR(INDEX('Hoja de Trabajo para listado'!$A$155:$Z$1048576,MATCH($A776,'Hoja de Trabajo para listado'!$A$155:$A$1048576,0),MATCH((CUADRO!P$5&amp;$E776),'Hoja de Trabajo para listado'!$A$151:$Z$151,0)),0)+IFERROR(INDEX('Hoja de Trabajo para listado'!$AB$155:$BA$1048576,MATCH($A776,'Hoja de Trabajo para listado'!$AB$155:$AB$1048576,0),MATCH((CUADRO!P$5&amp;$E776),'Hoja de Trabajo para listado'!$AB$151:$BA$151,0)),0)+IFERROR(INDEX('Hoja de Trabajo para listado'!$BC$155:$CB$1048576,MATCH($A776,'Hoja de Trabajo para listado'!$BC$155:$BC$1048576,0),MATCH((CUADRO!P$5&amp;$E776),'Hoja de Trabajo para listado'!$BC$151:$CB$151,0)),0)+IFERROR(INDEX('Hoja de Trabajo para listado'!$DE$153:$DG$274,MATCH($A776,'Hoja de Trabajo para listado'!$DE$153:$DE$1048576,0),MATCH((CUADRO!P$5&amp;$E776),'Hoja de Trabajo para listado'!$DE$151:$DG$151,0)),0)+IFERROR(INDEX('Hoja de Trabajo para listado'!$CD$155:$DC$1048576,MATCH($A776,'Hoja de Trabajo para listado'!$CD$155:$CD$1048576,0),MATCH((CUADRO!P$5&amp;$E776),'Hoja de Trabajo para listado'!$CD$151:$DC$151,0)),0)</f>
        <v>0</v>
      </c>
      <c r="Q776" s="243">
        <f ca="1">+IFERROR(INDEX('Hoja de Trabajo para listado'!$A$155:$Z$1048576,MATCH($A776,'Hoja de Trabajo para listado'!$A$155:$A$1048576,0),MATCH((CUADRO!Q$5&amp;$E776),'Hoja de Trabajo para listado'!$A$151:$Z$151,0)),0)+IFERROR(INDEX('Hoja de Trabajo para listado'!$AB$155:$BA$1048576,MATCH($A776,'Hoja de Trabajo para listado'!$AB$155:$AB$1048576,0),MATCH((CUADRO!Q$5&amp;$E776),'Hoja de Trabajo para listado'!$AB$151:$BA$151,0)),0)+IFERROR(INDEX('Hoja de Trabajo para listado'!$BC$155:$CB$1048576,MATCH($A776,'Hoja de Trabajo para listado'!$BC$155:$BC$1048576,0),MATCH((CUADRO!Q$5&amp;$E776),'Hoja de Trabajo para listado'!$BC$151:$CB$151,0)),0)+IFERROR(INDEX('Hoja de Trabajo para listado'!$DE$153:$DG$274,MATCH($A776,'Hoja de Trabajo para listado'!$DE$153:$DE$1048576,0),MATCH((CUADRO!Q$5&amp;$E776),'Hoja de Trabajo para listado'!$DE$151:$DG$151,0)),0)+IFERROR(INDEX('Hoja de Trabajo para listado'!$CD$155:$DC$1048576,MATCH($A776,'Hoja de Trabajo para listado'!$CD$155:$CD$1048576,0),MATCH((CUADRO!Q$5&amp;$E776),'Hoja de Trabajo para listado'!$CD$151:$DC$151,0)),0)</f>
        <v>0</v>
      </c>
      <c r="R776" s="243">
        <f t="shared" ca="1" si="27"/>
        <v>0</v>
      </c>
      <c r="S776" s="249"/>
      <c r="T776" s="243">
        <f ca="1">+T777</f>
        <v>0</v>
      </c>
      <c r="U776" s="242">
        <f t="shared" si="28"/>
        <v>1</v>
      </c>
      <c r="V776" s="333" t="str">
        <f>+VLOOKUP(A776,bd_lista!$A$3:$E$590,5,FALSE)</f>
        <v>Gobiernos Autonomos Municipales</v>
      </c>
      <c r="W776" s="391" t="str">
        <f>+V776</f>
        <v>Gobiernos Autonomos Municipales</v>
      </c>
      <c r="X776" s="242">
        <f>+VLOOKUP(A776,[4]Sheet1!$A$13:$D$744,4,FALSE)</f>
        <v>0</v>
      </c>
      <c r="Y776" s="242" t="e">
        <f>+VLOOKUP(X776,bd_lista!$A$3:$C$590,3,FALSE)</f>
        <v>#N/A</v>
      </c>
      <c r="Z776" s="294">
        <f>+X776</f>
        <v>0</v>
      </c>
      <c r="AA776" s="295" t="e">
        <f>+Y776</f>
        <v>#N/A</v>
      </c>
    </row>
    <row r="777" spans="1:27" customFormat="1" ht="15" hidden="1" customHeight="1">
      <c r="A777" s="32">
        <v>1407</v>
      </c>
      <c r="B777" s="388"/>
      <c r="C777" s="247" t="str">
        <f>+VLOOKUP(A777,bd_lista!$A$3:$C$590,3,FALSE)</f>
        <v>Gobierno Autónomo Municipal de Machacamarca</v>
      </c>
      <c r="D777" s="390"/>
      <c r="E777" s="244" t="s">
        <v>1305</v>
      </c>
      <c r="F777" s="243">
        <f ca="1">+IFERROR(INDEX('Hoja de Trabajo para listado'!$A$155:$Z$1048576,MATCH($A777,'Hoja de Trabajo para listado'!$A$155:$A$1048576,0),MATCH((CUADRO!F$5&amp;$E777),'Hoja de Trabajo para listado'!$A$151:$Z$151,0)),0)+IFERROR(INDEX('Hoja de Trabajo para listado'!$AB$155:$BA$1048576,MATCH($A777,'Hoja de Trabajo para listado'!$AB$155:$AB$1048576,0),MATCH((CUADRO!F$5&amp;$E777),'Hoja de Trabajo para listado'!$AB$151:$BA$151,0)),0)+IFERROR(INDEX('Hoja de Trabajo para listado'!$BC$155:$CB$1048576,MATCH($A777,'Hoja de Trabajo para listado'!$BC$155:$BC$1048576,0),MATCH((CUADRO!F$5&amp;$E777),'Hoja de Trabajo para listado'!$BC$151:$CB$151,0)),0)+IFERROR(INDEX('Hoja de Trabajo para listado'!$DE$153:$DG$274,MATCH($A777,'Hoja de Trabajo para listado'!$DE$153:$DE$1048576,0),MATCH((CUADRO!F$5&amp;$E777),'Hoja de Trabajo para listado'!$DE$151:$DG$151,0)),0)+IFERROR(INDEX('Hoja de Trabajo para listado'!$CD$155:$DC$1048576,MATCH($A777,'Hoja de Trabajo para listado'!$CD$155:$CD$1048576,0),MATCH((CUADRO!F$5&amp;$E777),'Hoja de Trabajo para listado'!$CD$151:$DC$151,0)),0)</f>
        <v>0</v>
      </c>
      <c r="G777" s="243">
        <f ca="1">+IFERROR(INDEX('Hoja de Trabajo para listado'!$A$155:$Z$1048576,MATCH($A777,'Hoja de Trabajo para listado'!$A$155:$A$1048576,0),MATCH((CUADRO!G$5&amp;$E777),'Hoja de Trabajo para listado'!$A$151:$Z$151,0)),0)+IFERROR(INDEX('Hoja de Trabajo para listado'!$AB$155:$BA$1048576,MATCH($A777,'Hoja de Trabajo para listado'!$AB$155:$AB$1048576,0),MATCH((CUADRO!G$5&amp;$E777),'Hoja de Trabajo para listado'!$AB$151:$BA$151,0)),0)+IFERROR(INDEX('Hoja de Trabajo para listado'!$BC$155:$CB$1048576,MATCH($A777,'Hoja de Trabajo para listado'!$BC$155:$BC$1048576,0),MATCH((CUADRO!G$5&amp;$E777),'Hoja de Trabajo para listado'!$BC$151:$CB$151,0)),0)+IFERROR(INDEX('Hoja de Trabajo para listado'!$DE$153:$DG$274,MATCH($A777,'Hoja de Trabajo para listado'!$DE$153:$DE$1048576,0),MATCH((CUADRO!G$5&amp;$E777),'Hoja de Trabajo para listado'!$DE$151:$DG$151,0)),0)+IFERROR(INDEX('Hoja de Trabajo para listado'!$CD$155:$DC$1048576,MATCH($A777,'Hoja de Trabajo para listado'!$CD$155:$CD$1048576,0),MATCH((CUADRO!G$5&amp;$E777),'Hoja de Trabajo para listado'!$CD$151:$DC$151,0)),0)</f>
        <v>0</v>
      </c>
      <c r="H777" s="243">
        <f ca="1">+IFERROR(INDEX('Hoja de Trabajo para listado'!$A$155:$Z$1048576,MATCH($A777,'Hoja de Trabajo para listado'!$A$155:$A$1048576,0),MATCH((CUADRO!H$5&amp;$E777),'Hoja de Trabajo para listado'!$A$151:$Z$151,0)),0)+IFERROR(INDEX('Hoja de Trabajo para listado'!$AB$155:$BA$1048576,MATCH($A777,'Hoja de Trabajo para listado'!$AB$155:$AB$1048576,0),MATCH((CUADRO!H$5&amp;$E777),'Hoja de Trabajo para listado'!$AB$151:$BA$151,0)),0)+IFERROR(INDEX('Hoja de Trabajo para listado'!$BC$155:$CB$1048576,MATCH($A777,'Hoja de Trabajo para listado'!$BC$155:$BC$1048576,0),MATCH((CUADRO!H$5&amp;$E777),'Hoja de Trabajo para listado'!$BC$151:$CB$151,0)),0)+IFERROR(INDEX('Hoja de Trabajo para listado'!$DE$153:$DG$274,MATCH($A777,'Hoja de Trabajo para listado'!$DE$153:$DE$1048576,0),MATCH((CUADRO!H$5&amp;$E777),'Hoja de Trabajo para listado'!$DE$151:$DG$151,0)),0)+IFERROR(INDEX('Hoja de Trabajo para listado'!$CD$155:$DC$1048576,MATCH($A777,'Hoja de Trabajo para listado'!$CD$155:$CD$1048576,0),MATCH((CUADRO!H$5&amp;$E777),'Hoja de Trabajo para listado'!$CD$151:$DC$151,0)),0)</f>
        <v>0</v>
      </c>
      <c r="I777" s="243">
        <f ca="1">+IFERROR(INDEX('Hoja de Trabajo para listado'!$A$155:$Z$1048576,MATCH($A777,'Hoja de Trabajo para listado'!$A$155:$A$1048576,0),MATCH((CUADRO!I$5&amp;$E777),'Hoja de Trabajo para listado'!$A$151:$Z$151,0)),0)+IFERROR(INDEX('Hoja de Trabajo para listado'!$AB$155:$BA$1048576,MATCH($A777,'Hoja de Trabajo para listado'!$AB$155:$AB$1048576,0),MATCH((CUADRO!I$5&amp;$E777),'Hoja de Trabajo para listado'!$AB$151:$BA$151,0)),0)+IFERROR(INDEX('Hoja de Trabajo para listado'!$BC$155:$CB$1048576,MATCH($A777,'Hoja de Trabajo para listado'!$BC$155:$BC$1048576,0),MATCH((CUADRO!I$5&amp;$E777),'Hoja de Trabajo para listado'!$BC$151:$CB$151,0)),0)+IFERROR(INDEX('Hoja de Trabajo para listado'!$DE$153:$DG$274,MATCH($A777,'Hoja de Trabajo para listado'!$DE$153:$DE$1048576,0),MATCH((CUADRO!I$5&amp;$E777),'Hoja de Trabajo para listado'!$DE$151:$DG$151,0)),0)+IFERROR(INDEX('Hoja de Trabajo para listado'!$CD$155:$DC$1048576,MATCH($A777,'Hoja de Trabajo para listado'!$CD$155:$CD$1048576,0),MATCH((CUADRO!I$5&amp;$E777),'Hoja de Trabajo para listado'!$CD$151:$DC$151,0)),0)</f>
        <v>0</v>
      </c>
      <c r="J777" s="243">
        <f ca="1">+IFERROR(INDEX('Hoja de Trabajo para listado'!$A$155:$Z$1048576,MATCH($A777,'Hoja de Trabajo para listado'!$A$155:$A$1048576,0),MATCH((CUADRO!J$5&amp;$E777),'Hoja de Trabajo para listado'!$A$151:$Z$151,0)),0)+IFERROR(INDEX('Hoja de Trabajo para listado'!$AB$155:$BA$1048576,MATCH($A777,'Hoja de Trabajo para listado'!$AB$155:$AB$1048576,0),MATCH((CUADRO!J$5&amp;$E777),'Hoja de Trabajo para listado'!$AB$151:$BA$151,0)),0)+IFERROR(INDEX('Hoja de Trabajo para listado'!$BC$155:$CB$1048576,MATCH($A777,'Hoja de Trabajo para listado'!$BC$155:$BC$1048576,0),MATCH((CUADRO!J$5&amp;$E777),'Hoja de Trabajo para listado'!$BC$151:$CB$151,0)),0)+IFERROR(INDEX('Hoja de Trabajo para listado'!$DE$153:$DG$274,MATCH($A777,'Hoja de Trabajo para listado'!$DE$153:$DE$1048576,0),MATCH((CUADRO!J$5&amp;$E777),'Hoja de Trabajo para listado'!$DE$151:$DG$151,0)),0)+IFERROR(INDEX('Hoja de Trabajo para listado'!$CD$155:$DC$1048576,MATCH($A777,'Hoja de Trabajo para listado'!$CD$155:$CD$1048576,0),MATCH((CUADRO!J$5&amp;$E777),'Hoja de Trabajo para listado'!$CD$151:$DC$151,0)),0)</f>
        <v>0</v>
      </c>
      <c r="K777" s="243">
        <f ca="1">+IFERROR(INDEX('Hoja de Trabajo para listado'!$A$155:$Z$1048576,MATCH($A777,'Hoja de Trabajo para listado'!$A$155:$A$1048576,0),MATCH((CUADRO!K$5&amp;$E777),'Hoja de Trabajo para listado'!$A$151:$Z$151,0)),0)+IFERROR(INDEX('Hoja de Trabajo para listado'!$AB$155:$BA$1048576,MATCH($A777,'Hoja de Trabajo para listado'!$AB$155:$AB$1048576,0),MATCH((CUADRO!K$5&amp;$E777),'Hoja de Trabajo para listado'!$AB$151:$BA$151,0)),0)+IFERROR(INDEX('Hoja de Trabajo para listado'!$BC$155:$CB$1048576,MATCH($A777,'Hoja de Trabajo para listado'!$BC$155:$BC$1048576,0),MATCH((CUADRO!K$5&amp;$E777),'Hoja de Trabajo para listado'!$BC$151:$CB$151,0)),0)+IFERROR(INDEX('Hoja de Trabajo para listado'!$DE$153:$DG$274,MATCH($A777,'Hoja de Trabajo para listado'!$DE$153:$DE$1048576,0),MATCH((CUADRO!K$5&amp;$E777),'Hoja de Trabajo para listado'!$DE$151:$DG$151,0)),0)+IFERROR(INDEX('Hoja de Trabajo para listado'!$CD$155:$DC$1048576,MATCH($A777,'Hoja de Trabajo para listado'!$CD$155:$CD$1048576,0),MATCH((CUADRO!K$5&amp;$E777),'Hoja de Trabajo para listado'!$CD$151:$DC$151,0)),0)</f>
        <v>0</v>
      </c>
      <c r="L777" s="243">
        <f ca="1">+IFERROR(INDEX('Hoja de Trabajo para listado'!$A$155:$Z$1048576,MATCH($A777,'Hoja de Trabajo para listado'!$A$155:$A$1048576,0),MATCH((CUADRO!L$5&amp;$E777),'Hoja de Trabajo para listado'!$A$151:$Z$151,0)),0)+IFERROR(INDEX('Hoja de Trabajo para listado'!$AB$155:$BA$1048576,MATCH($A777,'Hoja de Trabajo para listado'!$AB$155:$AB$1048576,0),MATCH((CUADRO!L$5&amp;$E777),'Hoja de Trabajo para listado'!$AB$151:$BA$151,0)),0)+IFERROR(INDEX('Hoja de Trabajo para listado'!$BC$155:$CB$1048576,MATCH($A777,'Hoja de Trabajo para listado'!$BC$155:$BC$1048576,0),MATCH((CUADRO!L$5&amp;$E777),'Hoja de Trabajo para listado'!$BC$151:$CB$151,0)),0)+IFERROR(INDEX('Hoja de Trabajo para listado'!$DE$153:$DG$274,MATCH($A777,'Hoja de Trabajo para listado'!$DE$153:$DE$1048576,0),MATCH((CUADRO!L$5&amp;$E777),'Hoja de Trabajo para listado'!$DE$151:$DG$151,0)),0)+IFERROR(INDEX('Hoja de Trabajo para listado'!$CD$155:$DC$1048576,MATCH($A777,'Hoja de Trabajo para listado'!$CD$155:$CD$1048576,0),MATCH((CUADRO!L$5&amp;$E777),'Hoja de Trabajo para listado'!$CD$151:$DC$151,0)),0)</f>
        <v>0</v>
      </c>
      <c r="M777" s="243">
        <f ca="1">+IFERROR(INDEX('Hoja de Trabajo para listado'!$A$155:$Z$1048576,MATCH($A777,'Hoja de Trabajo para listado'!$A$155:$A$1048576,0),MATCH((CUADRO!M$5&amp;$E777),'Hoja de Trabajo para listado'!$A$151:$Z$151,0)),0)+IFERROR(INDEX('Hoja de Trabajo para listado'!$AB$155:$BA$1048576,MATCH($A777,'Hoja de Trabajo para listado'!$AB$155:$AB$1048576,0),MATCH((CUADRO!M$5&amp;$E777),'Hoja de Trabajo para listado'!$AB$151:$BA$151,0)),0)+IFERROR(INDEX('Hoja de Trabajo para listado'!$BC$155:$CB$1048576,MATCH($A777,'Hoja de Trabajo para listado'!$BC$155:$BC$1048576,0),MATCH((CUADRO!M$5&amp;$E777),'Hoja de Trabajo para listado'!$BC$151:$CB$151,0)),0)+IFERROR(INDEX('Hoja de Trabajo para listado'!$DE$153:$DG$274,MATCH($A777,'Hoja de Trabajo para listado'!$DE$153:$DE$1048576,0),MATCH((CUADRO!M$5&amp;$E777),'Hoja de Trabajo para listado'!$DE$151:$DG$151,0)),0)+IFERROR(INDEX('Hoja de Trabajo para listado'!$CD$155:$DC$1048576,MATCH($A777,'Hoja de Trabajo para listado'!$CD$155:$CD$1048576,0),MATCH((CUADRO!M$5&amp;$E777),'Hoja de Trabajo para listado'!$CD$151:$DC$151,0)),0)</f>
        <v>0</v>
      </c>
      <c r="N777" s="243">
        <f ca="1">+IFERROR(INDEX('Hoja de Trabajo para listado'!$A$155:$Z$1048576,MATCH($A777,'Hoja de Trabajo para listado'!$A$155:$A$1048576,0),MATCH((CUADRO!N$5&amp;$E777),'Hoja de Trabajo para listado'!$A$151:$Z$151,0)),0)+IFERROR(INDEX('Hoja de Trabajo para listado'!$AB$155:$BA$1048576,MATCH($A777,'Hoja de Trabajo para listado'!$AB$155:$AB$1048576,0),MATCH((CUADRO!N$5&amp;$E777),'Hoja de Trabajo para listado'!$AB$151:$BA$151,0)),0)+IFERROR(INDEX('Hoja de Trabajo para listado'!$BC$155:$CB$1048576,MATCH($A777,'Hoja de Trabajo para listado'!$BC$155:$BC$1048576,0),MATCH((CUADRO!N$5&amp;$E777),'Hoja de Trabajo para listado'!$BC$151:$CB$151,0)),0)+IFERROR(INDEX('Hoja de Trabajo para listado'!$DE$153:$DG$274,MATCH($A777,'Hoja de Trabajo para listado'!$DE$153:$DE$1048576,0),MATCH((CUADRO!N$5&amp;$E777),'Hoja de Trabajo para listado'!$DE$151:$DG$151,0)),0)+IFERROR(INDEX('Hoja de Trabajo para listado'!$CD$155:$DC$1048576,MATCH($A777,'Hoja de Trabajo para listado'!$CD$155:$CD$1048576,0),MATCH((CUADRO!N$5&amp;$E777),'Hoja de Trabajo para listado'!$CD$151:$DC$151,0)),0)</f>
        <v>0</v>
      </c>
      <c r="O777" s="243">
        <f ca="1">+IFERROR(INDEX('Hoja de Trabajo para listado'!$A$155:$Z$1048576,MATCH($A777,'Hoja de Trabajo para listado'!$A$155:$A$1048576,0),MATCH((CUADRO!O$5&amp;$E777),'Hoja de Trabajo para listado'!$A$151:$Z$151,0)),0)+IFERROR(INDEX('Hoja de Trabajo para listado'!$AB$155:$BA$1048576,MATCH($A777,'Hoja de Trabajo para listado'!$AB$155:$AB$1048576,0),MATCH((CUADRO!O$5&amp;$E777),'Hoja de Trabajo para listado'!$AB$151:$BA$151,0)),0)+IFERROR(INDEX('Hoja de Trabajo para listado'!$BC$155:$CB$1048576,MATCH($A777,'Hoja de Trabajo para listado'!$BC$155:$BC$1048576,0),MATCH((CUADRO!O$5&amp;$E777),'Hoja de Trabajo para listado'!$BC$151:$CB$151,0)),0)+IFERROR(INDEX('Hoja de Trabajo para listado'!$DE$153:$DG$274,MATCH($A777,'Hoja de Trabajo para listado'!$DE$153:$DE$1048576,0),MATCH((CUADRO!O$5&amp;$E777),'Hoja de Trabajo para listado'!$DE$151:$DG$151,0)),0)+IFERROR(INDEX('Hoja de Trabajo para listado'!$CD$155:$DC$1048576,MATCH($A777,'Hoja de Trabajo para listado'!$CD$155:$CD$1048576,0),MATCH((CUADRO!O$5&amp;$E777),'Hoja de Trabajo para listado'!$CD$151:$DC$151,0)),0)</f>
        <v>0</v>
      </c>
      <c r="P777" s="243">
        <f ca="1">+IFERROR(INDEX('Hoja de Trabajo para listado'!$A$155:$Z$1048576,MATCH($A777,'Hoja de Trabajo para listado'!$A$155:$A$1048576,0),MATCH((CUADRO!P$5&amp;$E777),'Hoja de Trabajo para listado'!$A$151:$Z$151,0)),0)+IFERROR(INDEX('Hoja de Trabajo para listado'!$AB$155:$BA$1048576,MATCH($A777,'Hoja de Trabajo para listado'!$AB$155:$AB$1048576,0),MATCH((CUADRO!P$5&amp;$E777),'Hoja de Trabajo para listado'!$AB$151:$BA$151,0)),0)+IFERROR(INDEX('Hoja de Trabajo para listado'!$BC$155:$CB$1048576,MATCH($A777,'Hoja de Trabajo para listado'!$BC$155:$BC$1048576,0),MATCH((CUADRO!P$5&amp;$E777),'Hoja de Trabajo para listado'!$BC$151:$CB$151,0)),0)+IFERROR(INDEX('Hoja de Trabajo para listado'!$DE$153:$DG$274,MATCH($A777,'Hoja de Trabajo para listado'!$DE$153:$DE$1048576,0),MATCH((CUADRO!P$5&amp;$E777),'Hoja de Trabajo para listado'!$DE$151:$DG$151,0)),0)+IFERROR(INDEX('Hoja de Trabajo para listado'!$CD$155:$DC$1048576,MATCH($A777,'Hoja de Trabajo para listado'!$CD$155:$CD$1048576,0),MATCH((CUADRO!P$5&amp;$E777),'Hoja de Trabajo para listado'!$CD$151:$DC$151,0)),0)</f>
        <v>0</v>
      </c>
      <c r="Q777" s="243">
        <f ca="1">+IFERROR(INDEX('Hoja de Trabajo para listado'!$A$155:$Z$1048576,MATCH($A777,'Hoja de Trabajo para listado'!$A$155:$A$1048576,0),MATCH((CUADRO!Q$5&amp;$E777),'Hoja de Trabajo para listado'!$A$151:$Z$151,0)),0)+IFERROR(INDEX('Hoja de Trabajo para listado'!$AB$155:$BA$1048576,MATCH($A777,'Hoja de Trabajo para listado'!$AB$155:$AB$1048576,0),MATCH((CUADRO!Q$5&amp;$E777),'Hoja de Trabajo para listado'!$AB$151:$BA$151,0)),0)+IFERROR(INDEX('Hoja de Trabajo para listado'!$BC$155:$CB$1048576,MATCH($A777,'Hoja de Trabajo para listado'!$BC$155:$BC$1048576,0),MATCH((CUADRO!Q$5&amp;$E777),'Hoja de Trabajo para listado'!$BC$151:$CB$151,0)),0)+IFERROR(INDEX('Hoja de Trabajo para listado'!$DE$153:$DG$274,MATCH($A777,'Hoja de Trabajo para listado'!$DE$153:$DE$1048576,0),MATCH((CUADRO!Q$5&amp;$E777),'Hoja de Trabajo para listado'!$DE$151:$DG$151,0)),0)+IFERROR(INDEX('Hoja de Trabajo para listado'!$CD$155:$DC$1048576,MATCH($A777,'Hoja de Trabajo para listado'!$CD$155:$CD$1048576,0),MATCH((CUADRO!Q$5&amp;$E777),'Hoja de Trabajo para listado'!$CD$151:$DC$151,0)),0)</f>
        <v>0</v>
      </c>
      <c r="R777" s="243">
        <f t="shared" ca="1" si="27"/>
        <v>0</v>
      </c>
      <c r="S777" s="249">
        <f ca="1">+R776+R777</f>
        <v>0</v>
      </c>
      <c r="T777" s="243">
        <f ca="1">+S777</f>
        <v>0</v>
      </c>
      <c r="U777" s="242">
        <f t="shared" si="28"/>
        <v>2</v>
      </c>
      <c r="V777" s="333" t="str">
        <f>+VLOOKUP(A777,bd_lista!$A$3:$E$590,5,FALSE)</f>
        <v>Gobiernos Autonomos Municipales</v>
      </c>
      <c r="W777" s="392"/>
      <c r="X777" s="242">
        <f>+VLOOKUP(A777,[4]Sheet1!$A$13:$D$744,4,FALSE)</f>
        <v>0</v>
      </c>
      <c r="Y777" s="242" t="e">
        <f>+VLOOKUP(X777,bd_lista!$A$3:$C$590,3,FALSE)</f>
        <v>#N/A</v>
      </c>
      <c r="Z777" s="292"/>
      <c r="AA777" s="293"/>
    </row>
    <row r="778" spans="1:27" customFormat="1" ht="27" hidden="1" customHeight="1">
      <c r="A778" s="32">
        <v>1408</v>
      </c>
      <c r="B778" s="387">
        <f>+A778</f>
        <v>1408</v>
      </c>
      <c r="C778" s="247" t="str">
        <f>+VLOOKUP(A778,bd_lista!$A$3:$C$590,3,FALSE)</f>
        <v>Gobierno Autónomo Municipal de Poopó (Villa Poopó)</v>
      </c>
      <c r="D778" s="389" t="str">
        <f>+C778</f>
        <v>Gobierno Autónomo Municipal de Poopó (Villa Poopó)</v>
      </c>
      <c r="E778" s="242" t="s">
        <v>1304</v>
      </c>
      <c r="F778" s="243">
        <f ca="1">+IFERROR(INDEX('Hoja de Trabajo para listado'!$A$155:$Z$1048576,MATCH($A778,'Hoja de Trabajo para listado'!$A$155:$A$1048576,0),MATCH((CUADRO!F$5&amp;$E778),'Hoja de Trabajo para listado'!$A$151:$Z$151,0)),0)+IFERROR(INDEX('Hoja de Trabajo para listado'!$AB$155:$BA$1048576,MATCH($A778,'Hoja de Trabajo para listado'!$AB$155:$AB$1048576,0),MATCH((CUADRO!F$5&amp;$E778),'Hoja de Trabajo para listado'!$AB$151:$BA$151,0)),0)+IFERROR(INDEX('Hoja de Trabajo para listado'!$BC$155:$CB$1048576,MATCH($A778,'Hoja de Trabajo para listado'!$BC$155:$BC$1048576,0),MATCH((CUADRO!F$5&amp;$E778),'Hoja de Trabajo para listado'!$BC$151:$CB$151,0)),0)+IFERROR(INDEX('Hoja de Trabajo para listado'!$DE$153:$DG$274,MATCH($A778,'Hoja de Trabajo para listado'!$DE$153:$DE$1048576,0),MATCH((CUADRO!F$5&amp;$E778),'Hoja de Trabajo para listado'!$DE$151:$DG$151,0)),0)+IFERROR(INDEX('Hoja de Trabajo para listado'!$CD$155:$DC$1048576,MATCH($A778,'Hoja de Trabajo para listado'!$CD$155:$CD$1048576,0),MATCH((CUADRO!F$5&amp;$E778),'Hoja de Trabajo para listado'!$CD$151:$DC$151,0)),0)</f>
        <v>0</v>
      </c>
      <c r="G778" s="243">
        <f ca="1">+IFERROR(INDEX('Hoja de Trabajo para listado'!$A$155:$Z$1048576,MATCH($A778,'Hoja de Trabajo para listado'!$A$155:$A$1048576,0),MATCH((CUADRO!G$5&amp;$E778),'Hoja de Trabajo para listado'!$A$151:$Z$151,0)),0)+IFERROR(INDEX('Hoja de Trabajo para listado'!$AB$155:$BA$1048576,MATCH($A778,'Hoja de Trabajo para listado'!$AB$155:$AB$1048576,0),MATCH((CUADRO!G$5&amp;$E778),'Hoja de Trabajo para listado'!$AB$151:$BA$151,0)),0)+IFERROR(INDEX('Hoja de Trabajo para listado'!$BC$155:$CB$1048576,MATCH($A778,'Hoja de Trabajo para listado'!$BC$155:$BC$1048576,0),MATCH((CUADRO!G$5&amp;$E778),'Hoja de Trabajo para listado'!$BC$151:$CB$151,0)),0)+IFERROR(INDEX('Hoja de Trabajo para listado'!$DE$153:$DG$274,MATCH($A778,'Hoja de Trabajo para listado'!$DE$153:$DE$1048576,0),MATCH((CUADRO!G$5&amp;$E778),'Hoja de Trabajo para listado'!$DE$151:$DG$151,0)),0)+IFERROR(INDEX('Hoja de Trabajo para listado'!$CD$155:$DC$1048576,MATCH($A778,'Hoja de Trabajo para listado'!$CD$155:$CD$1048576,0),MATCH((CUADRO!G$5&amp;$E778),'Hoja de Trabajo para listado'!$CD$151:$DC$151,0)),0)</f>
        <v>0</v>
      </c>
      <c r="H778" s="243">
        <f ca="1">+IFERROR(INDEX('Hoja de Trabajo para listado'!$A$155:$Z$1048576,MATCH($A778,'Hoja de Trabajo para listado'!$A$155:$A$1048576,0),MATCH((CUADRO!H$5&amp;$E778),'Hoja de Trabajo para listado'!$A$151:$Z$151,0)),0)+IFERROR(INDEX('Hoja de Trabajo para listado'!$AB$155:$BA$1048576,MATCH($A778,'Hoja de Trabajo para listado'!$AB$155:$AB$1048576,0),MATCH((CUADRO!H$5&amp;$E778),'Hoja de Trabajo para listado'!$AB$151:$BA$151,0)),0)+IFERROR(INDEX('Hoja de Trabajo para listado'!$BC$155:$CB$1048576,MATCH($A778,'Hoja de Trabajo para listado'!$BC$155:$BC$1048576,0),MATCH((CUADRO!H$5&amp;$E778),'Hoja de Trabajo para listado'!$BC$151:$CB$151,0)),0)+IFERROR(INDEX('Hoja de Trabajo para listado'!$DE$153:$DG$274,MATCH($A778,'Hoja de Trabajo para listado'!$DE$153:$DE$1048576,0),MATCH((CUADRO!H$5&amp;$E778),'Hoja de Trabajo para listado'!$DE$151:$DG$151,0)),0)+IFERROR(INDEX('Hoja de Trabajo para listado'!$CD$155:$DC$1048576,MATCH($A778,'Hoja de Trabajo para listado'!$CD$155:$CD$1048576,0),MATCH((CUADRO!H$5&amp;$E778),'Hoja de Trabajo para listado'!$CD$151:$DC$151,0)),0)</f>
        <v>0</v>
      </c>
      <c r="I778" s="243">
        <f ca="1">+IFERROR(INDEX('Hoja de Trabajo para listado'!$A$155:$Z$1048576,MATCH($A778,'Hoja de Trabajo para listado'!$A$155:$A$1048576,0),MATCH((CUADRO!I$5&amp;$E778),'Hoja de Trabajo para listado'!$A$151:$Z$151,0)),0)+IFERROR(INDEX('Hoja de Trabajo para listado'!$AB$155:$BA$1048576,MATCH($A778,'Hoja de Trabajo para listado'!$AB$155:$AB$1048576,0),MATCH((CUADRO!I$5&amp;$E778),'Hoja de Trabajo para listado'!$AB$151:$BA$151,0)),0)+IFERROR(INDEX('Hoja de Trabajo para listado'!$BC$155:$CB$1048576,MATCH($A778,'Hoja de Trabajo para listado'!$BC$155:$BC$1048576,0),MATCH((CUADRO!I$5&amp;$E778),'Hoja de Trabajo para listado'!$BC$151:$CB$151,0)),0)+IFERROR(INDEX('Hoja de Trabajo para listado'!$DE$153:$DG$274,MATCH($A778,'Hoja de Trabajo para listado'!$DE$153:$DE$1048576,0),MATCH((CUADRO!I$5&amp;$E778),'Hoja de Trabajo para listado'!$DE$151:$DG$151,0)),0)+IFERROR(INDEX('Hoja de Trabajo para listado'!$CD$155:$DC$1048576,MATCH($A778,'Hoja de Trabajo para listado'!$CD$155:$CD$1048576,0),MATCH((CUADRO!I$5&amp;$E778),'Hoja de Trabajo para listado'!$CD$151:$DC$151,0)),0)</f>
        <v>0</v>
      </c>
      <c r="J778" s="243">
        <f ca="1">+IFERROR(INDEX('Hoja de Trabajo para listado'!$A$155:$Z$1048576,MATCH($A778,'Hoja de Trabajo para listado'!$A$155:$A$1048576,0),MATCH((CUADRO!J$5&amp;$E778),'Hoja de Trabajo para listado'!$A$151:$Z$151,0)),0)+IFERROR(INDEX('Hoja de Trabajo para listado'!$AB$155:$BA$1048576,MATCH($A778,'Hoja de Trabajo para listado'!$AB$155:$AB$1048576,0),MATCH((CUADRO!J$5&amp;$E778),'Hoja de Trabajo para listado'!$AB$151:$BA$151,0)),0)+IFERROR(INDEX('Hoja de Trabajo para listado'!$BC$155:$CB$1048576,MATCH($A778,'Hoja de Trabajo para listado'!$BC$155:$BC$1048576,0),MATCH((CUADRO!J$5&amp;$E778),'Hoja de Trabajo para listado'!$BC$151:$CB$151,0)),0)+IFERROR(INDEX('Hoja de Trabajo para listado'!$DE$153:$DG$274,MATCH($A778,'Hoja de Trabajo para listado'!$DE$153:$DE$1048576,0),MATCH((CUADRO!J$5&amp;$E778),'Hoja de Trabajo para listado'!$DE$151:$DG$151,0)),0)+IFERROR(INDEX('Hoja de Trabajo para listado'!$CD$155:$DC$1048576,MATCH($A778,'Hoja de Trabajo para listado'!$CD$155:$CD$1048576,0),MATCH((CUADRO!J$5&amp;$E778),'Hoja de Trabajo para listado'!$CD$151:$DC$151,0)),0)</f>
        <v>0</v>
      </c>
      <c r="K778" s="243">
        <f ca="1">+IFERROR(INDEX('Hoja de Trabajo para listado'!$A$155:$Z$1048576,MATCH($A778,'Hoja de Trabajo para listado'!$A$155:$A$1048576,0),MATCH((CUADRO!K$5&amp;$E778),'Hoja de Trabajo para listado'!$A$151:$Z$151,0)),0)+IFERROR(INDEX('Hoja de Trabajo para listado'!$AB$155:$BA$1048576,MATCH($A778,'Hoja de Trabajo para listado'!$AB$155:$AB$1048576,0),MATCH((CUADRO!K$5&amp;$E778),'Hoja de Trabajo para listado'!$AB$151:$BA$151,0)),0)+IFERROR(INDEX('Hoja de Trabajo para listado'!$BC$155:$CB$1048576,MATCH($A778,'Hoja de Trabajo para listado'!$BC$155:$BC$1048576,0),MATCH((CUADRO!K$5&amp;$E778),'Hoja de Trabajo para listado'!$BC$151:$CB$151,0)),0)+IFERROR(INDEX('Hoja de Trabajo para listado'!$DE$153:$DG$274,MATCH($A778,'Hoja de Trabajo para listado'!$DE$153:$DE$1048576,0),MATCH((CUADRO!K$5&amp;$E778),'Hoja de Trabajo para listado'!$DE$151:$DG$151,0)),0)+IFERROR(INDEX('Hoja de Trabajo para listado'!$CD$155:$DC$1048576,MATCH($A778,'Hoja de Trabajo para listado'!$CD$155:$CD$1048576,0),MATCH((CUADRO!K$5&amp;$E778),'Hoja de Trabajo para listado'!$CD$151:$DC$151,0)),0)</f>
        <v>0</v>
      </c>
      <c r="L778" s="243">
        <f ca="1">+IFERROR(INDEX('Hoja de Trabajo para listado'!$A$155:$Z$1048576,MATCH($A778,'Hoja de Trabajo para listado'!$A$155:$A$1048576,0),MATCH((CUADRO!L$5&amp;$E778),'Hoja de Trabajo para listado'!$A$151:$Z$151,0)),0)+IFERROR(INDEX('Hoja de Trabajo para listado'!$AB$155:$BA$1048576,MATCH($A778,'Hoja de Trabajo para listado'!$AB$155:$AB$1048576,0),MATCH((CUADRO!L$5&amp;$E778),'Hoja de Trabajo para listado'!$AB$151:$BA$151,0)),0)+IFERROR(INDEX('Hoja de Trabajo para listado'!$BC$155:$CB$1048576,MATCH($A778,'Hoja de Trabajo para listado'!$BC$155:$BC$1048576,0),MATCH((CUADRO!L$5&amp;$E778),'Hoja de Trabajo para listado'!$BC$151:$CB$151,0)),0)+IFERROR(INDEX('Hoja de Trabajo para listado'!$DE$153:$DG$274,MATCH($A778,'Hoja de Trabajo para listado'!$DE$153:$DE$1048576,0),MATCH((CUADRO!L$5&amp;$E778),'Hoja de Trabajo para listado'!$DE$151:$DG$151,0)),0)+IFERROR(INDEX('Hoja de Trabajo para listado'!$CD$155:$DC$1048576,MATCH($A778,'Hoja de Trabajo para listado'!$CD$155:$CD$1048576,0),MATCH((CUADRO!L$5&amp;$E778),'Hoja de Trabajo para listado'!$CD$151:$DC$151,0)),0)</f>
        <v>0</v>
      </c>
      <c r="M778" s="243">
        <f ca="1">+IFERROR(INDEX('Hoja de Trabajo para listado'!$A$155:$Z$1048576,MATCH($A778,'Hoja de Trabajo para listado'!$A$155:$A$1048576,0),MATCH((CUADRO!M$5&amp;$E778),'Hoja de Trabajo para listado'!$A$151:$Z$151,0)),0)+IFERROR(INDEX('Hoja de Trabajo para listado'!$AB$155:$BA$1048576,MATCH($A778,'Hoja de Trabajo para listado'!$AB$155:$AB$1048576,0),MATCH((CUADRO!M$5&amp;$E778),'Hoja de Trabajo para listado'!$AB$151:$BA$151,0)),0)+IFERROR(INDEX('Hoja de Trabajo para listado'!$BC$155:$CB$1048576,MATCH($A778,'Hoja de Trabajo para listado'!$BC$155:$BC$1048576,0),MATCH((CUADRO!M$5&amp;$E778),'Hoja de Trabajo para listado'!$BC$151:$CB$151,0)),0)+IFERROR(INDEX('Hoja de Trabajo para listado'!$DE$153:$DG$274,MATCH($A778,'Hoja de Trabajo para listado'!$DE$153:$DE$1048576,0),MATCH((CUADRO!M$5&amp;$E778),'Hoja de Trabajo para listado'!$DE$151:$DG$151,0)),0)+IFERROR(INDEX('Hoja de Trabajo para listado'!$CD$155:$DC$1048576,MATCH($A778,'Hoja de Trabajo para listado'!$CD$155:$CD$1048576,0),MATCH((CUADRO!M$5&amp;$E778),'Hoja de Trabajo para listado'!$CD$151:$DC$151,0)),0)</f>
        <v>0</v>
      </c>
      <c r="N778" s="243">
        <f ca="1">+IFERROR(INDEX('Hoja de Trabajo para listado'!$A$155:$Z$1048576,MATCH($A778,'Hoja de Trabajo para listado'!$A$155:$A$1048576,0),MATCH((CUADRO!N$5&amp;$E778),'Hoja de Trabajo para listado'!$A$151:$Z$151,0)),0)+IFERROR(INDEX('Hoja de Trabajo para listado'!$AB$155:$BA$1048576,MATCH($A778,'Hoja de Trabajo para listado'!$AB$155:$AB$1048576,0),MATCH((CUADRO!N$5&amp;$E778),'Hoja de Trabajo para listado'!$AB$151:$BA$151,0)),0)+IFERROR(INDEX('Hoja de Trabajo para listado'!$BC$155:$CB$1048576,MATCH($A778,'Hoja de Trabajo para listado'!$BC$155:$BC$1048576,0),MATCH((CUADRO!N$5&amp;$E778),'Hoja de Trabajo para listado'!$BC$151:$CB$151,0)),0)+IFERROR(INDEX('Hoja de Trabajo para listado'!$DE$153:$DG$274,MATCH($A778,'Hoja de Trabajo para listado'!$DE$153:$DE$1048576,0),MATCH((CUADRO!N$5&amp;$E778),'Hoja de Trabajo para listado'!$DE$151:$DG$151,0)),0)+IFERROR(INDEX('Hoja de Trabajo para listado'!$CD$155:$DC$1048576,MATCH($A778,'Hoja de Trabajo para listado'!$CD$155:$CD$1048576,0),MATCH((CUADRO!N$5&amp;$E778),'Hoja de Trabajo para listado'!$CD$151:$DC$151,0)),0)</f>
        <v>0</v>
      </c>
      <c r="O778" s="243">
        <f ca="1">+IFERROR(INDEX('Hoja de Trabajo para listado'!$A$155:$Z$1048576,MATCH($A778,'Hoja de Trabajo para listado'!$A$155:$A$1048576,0),MATCH((CUADRO!O$5&amp;$E778),'Hoja de Trabajo para listado'!$A$151:$Z$151,0)),0)+IFERROR(INDEX('Hoja de Trabajo para listado'!$AB$155:$BA$1048576,MATCH($A778,'Hoja de Trabajo para listado'!$AB$155:$AB$1048576,0),MATCH((CUADRO!O$5&amp;$E778),'Hoja de Trabajo para listado'!$AB$151:$BA$151,0)),0)+IFERROR(INDEX('Hoja de Trabajo para listado'!$BC$155:$CB$1048576,MATCH($A778,'Hoja de Trabajo para listado'!$BC$155:$BC$1048576,0),MATCH((CUADRO!O$5&amp;$E778),'Hoja de Trabajo para listado'!$BC$151:$CB$151,0)),0)+IFERROR(INDEX('Hoja de Trabajo para listado'!$DE$153:$DG$274,MATCH($A778,'Hoja de Trabajo para listado'!$DE$153:$DE$1048576,0),MATCH((CUADRO!O$5&amp;$E778),'Hoja de Trabajo para listado'!$DE$151:$DG$151,0)),0)+IFERROR(INDEX('Hoja de Trabajo para listado'!$CD$155:$DC$1048576,MATCH($A778,'Hoja de Trabajo para listado'!$CD$155:$CD$1048576,0),MATCH((CUADRO!O$5&amp;$E778),'Hoja de Trabajo para listado'!$CD$151:$DC$151,0)),0)</f>
        <v>0</v>
      </c>
      <c r="P778" s="243">
        <f ca="1">+IFERROR(INDEX('Hoja de Trabajo para listado'!$A$155:$Z$1048576,MATCH($A778,'Hoja de Trabajo para listado'!$A$155:$A$1048576,0),MATCH((CUADRO!P$5&amp;$E778),'Hoja de Trabajo para listado'!$A$151:$Z$151,0)),0)+IFERROR(INDEX('Hoja de Trabajo para listado'!$AB$155:$BA$1048576,MATCH($A778,'Hoja de Trabajo para listado'!$AB$155:$AB$1048576,0),MATCH((CUADRO!P$5&amp;$E778),'Hoja de Trabajo para listado'!$AB$151:$BA$151,0)),0)+IFERROR(INDEX('Hoja de Trabajo para listado'!$BC$155:$CB$1048576,MATCH($A778,'Hoja de Trabajo para listado'!$BC$155:$BC$1048576,0),MATCH((CUADRO!P$5&amp;$E778),'Hoja de Trabajo para listado'!$BC$151:$CB$151,0)),0)+IFERROR(INDEX('Hoja de Trabajo para listado'!$DE$153:$DG$274,MATCH($A778,'Hoja de Trabajo para listado'!$DE$153:$DE$1048576,0),MATCH((CUADRO!P$5&amp;$E778),'Hoja de Trabajo para listado'!$DE$151:$DG$151,0)),0)+IFERROR(INDEX('Hoja de Trabajo para listado'!$CD$155:$DC$1048576,MATCH($A778,'Hoja de Trabajo para listado'!$CD$155:$CD$1048576,0),MATCH((CUADRO!P$5&amp;$E778),'Hoja de Trabajo para listado'!$CD$151:$DC$151,0)),0)</f>
        <v>0</v>
      </c>
      <c r="Q778" s="243">
        <f ca="1">+IFERROR(INDEX('Hoja de Trabajo para listado'!$A$155:$Z$1048576,MATCH($A778,'Hoja de Trabajo para listado'!$A$155:$A$1048576,0),MATCH((CUADRO!Q$5&amp;$E778),'Hoja de Trabajo para listado'!$A$151:$Z$151,0)),0)+IFERROR(INDEX('Hoja de Trabajo para listado'!$AB$155:$BA$1048576,MATCH($A778,'Hoja de Trabajo para listado'!$AB$155:$AB$1048576,0),MATCH((CUADRO!Q$5&amp;$E778),'Hoja de Trabajo para listado'!$AB$151:$BA$151,0)),0)+IFERROR(INDEX('Hoja de Trabajo para listado'!$BC$155:$CB$1048576,MATCH($A778,'Hoja de Trabajo para listado'!$BC$155:$BC$1048576,0),MATCH((CUADRO!Q$5&amp;$E778),'Hoja de Trabajo para listado'!$BC$151:$CB$151,0)),0)+IFERROR(INDEX('Hoja de Trabajo para listado'!$DE$153:$DG$274,MATCH($A778,'Hoja de Trabajo para listado'!$DE$153:$DE$1048576,0),MATCH((CUADRO!Q$5&amp;$E778),'Hoja de Trabajo para listado'!$DE$151:$DG$151,0)),0)+IFERROR(INDEX('Hoja de Trabajo para listado'!$CD$155:$DC$1048576,MATCH($A778,'Hoja de Trabajo para listado'!$CD$155:$CD$1048576,0),MATCH((CUADRO!Q$5&amp;$E778),'Hoja de Trabajo para listado'!$CD$151:$DC$151,0)),0)</f>
        <v>0</v>
      </c>
      <c r="R778" s="243">
        <f t="shared" ca="1" si="27"/>
        <v>0</v>
      </c>
      <c r="S778" s="249"/>
      <c r="T778" s="243">
        <f ca="1">+T779</f>
        <v>0</v>
      </c>
      <c r="U778" s="242">
        <f t="shared" si="28"/>
        <v>1</v>
      </c>
      <c r="V778" s="333" t="str">
        <f>+VLOOKUP(A778,bd_lista!$A$3:$E$590,5,FALSE)</f>
        <v>Gobiernos Autonomos Municipales</v>
      </c>
      <c r="W778" s="391" t="str">
        <f>+V778</f>
        <v>Gobiernos Autonomos Municipales</v>
      </c>
      <c r="X778" s="242">
        <f>+VLOOKUP(A778,[4]Sheet1!$A$13:$D$744,4,FALSE)</f>
        <v>0</v>
      </c>
      <c r="Y778" s="242" t="e">
        <f>+VLOOKUP(X778,bd_lista!$A$3:$C$590,3,FALSE)</f>
        <v>#N/A</v>
      </c>
      <c r="Z778" s="294">
        <f>+X778</f>
        <v>0</v>
      </c>
      <c r="AA778" s="295" t="e">
        <f>+Y778</f>
        <v>#N/A</v>
      </c>
    </row>
    <row r="779" spans="1:27" customFormat="1" ht="27" hidden="1" customHeight="1">
      <c r="A779" s="32">
        <v>1408</v>
      </c>
      <c r="B779" s="388"/>
      <c r="C779" s="247" t="str">
        <f>+VLOOKUP(A779,bd_lista!$A$3:$C$590,3,FALSE)</f>
        <v>Gobierno Autónomo Municipal de Poopó (Villa Poopó)</v>
      </c>
      <c r="D779" s="390"/>
      <c r="E779" s="244" t="s">
        <v>1305</v>
      </c>
      <c r="F779" s="243">
        <f ca="1">+IFERROR(INDEX('Hoja de Trabajo para listado'!$A$155:$Z$1048576,MATCH($A779,'Hoja de Trabajo para listado'!$A$155:$A$1048576,0),MATCH((CUADRO!F$5&amp;$E779),'Hoja de Trabajo para listado'!$A$151:$Z$151,0)),0)+IFERROR(INDEX('Hoja de Trabajo para listado'!$AB$155:$BA$1048576,MATCH($A779,'Hoja de Trabajo para listado'!$AB$155:$AB$1048576,0),MATCH((CUADRO!F$5&amp;$E779),'Hoja de Trabajo para listado'!$AB$151:$BA$151,0)),0)+IFERROR(INDEX('Hoja de Trabajo para listado'!$BC$155:$CB$1048576,MATCH($A779,'Hoja de Trabajo para listado'!$BC$155:$BC$1048576,0),MATCH((CUADRO!F$5&amp;$E779),'Hoja de Trabajo para listado'!$BC$151:$CB$151,0)),0)+IFERROR(INDEX('Hoja de Trabajo para listado'!$DE$153:$DG$274,MATCH($A779,'Hoja de Trabajo para listado'!$DE$153:$DE$1048576,0),MATCH((CUADRO!F$5&amp;$E779),'Hoja de Trabajo para listado'!$DE$151:$DG$151,0)),0)+IFERROR(INDEX('Hoja de Trabajo para listado'!$CD$155:$DC$1048576,MATCH($A779,'Hoja de Trabajo para listado'!$CD$155:$CD$1048576,0),MATCH((CUADRO!F$5&amp;$E779),'Hoja de Trabajo para listado'!$CD$151:$DC$151,0)),0)</f>
        <v>0</v>
      </c>
      <c r="G779" s="243">
        <f ca="1">+IFERROR(INDEX('Hoja de Trabajo para listado'!$A$155:$Z$1048576,MATCH($A779,'Hoja de Trabajo para listado'!$A$155:$A$1048576,0),MATCH((CUADRO!G$5&amp;$E779),'Hoja de Trabajo para listado'!$A$151:$Z$151,0)),0)+IFERROR(INDEX('Hoja de Trabajo para listado'!$AB$155:$BA$1048576,MATCH($A779,'Hoja de Trabajo para listado'!$AB$155:$AB$1048576,0),MATCH((CUADRO!G$5&amp;$E779),'Hoja de Trabajo para listado'!$AB$151:$BA$151,0)),0)+IFERROR(INDEX('Hoja de Trabajo para listado'!$BC$155:$CB$1048576,MATCH($A779,'Hoja de Trabajo para listado'!$BC$155:$BC$1048576,0),MATCH((CUADRO!G$5&amp;$E779),'Hoja de Trabajo para listado'!$BC$151:$CB$151,0)),0)+IFERROR(INDEX('Hoja de Trabajo para listado'!$DE$153:$DG$274,MATCH($A779,'Hoja de Trabajo para listado'!$DE$153:$DE$1048576,0),MATCH((CUADRO!G$5&amp;$E779),'Hoja de Trabajo para listado'!$DE$151:$DG$151,0)),0)+IFERROR(INDEX('Hoja de Trabajo para listado'!$CD$155:$DC$1048576,MATCH($A779,'Hoja de Trabajo para listado'!$CD$155:$CD$1048576,0),MATCH((CUADRO!G$5&amp;$E779),'Hoja de Trabajo para listado'!$CD$151:$DC$151,0)),0)</f>
        <v>0</v>
      </c>
      <c r="H779" s="243">
        <f ca="1">+IFERROR(INDEX('Hoja de Trabajo para listado'!$A$155:$Z$1048576,MATCH($A779,'Hoja de Trabajo para listado'!$A$155:$A$1048576,0),MATCH((CUADRO!H$5&amp;$E779),'Hoja de Trabajo para listado'!$A$151:$Z$151,0)),0)+IFERROR(INDEX('Hoja de Trabajo para listado'!$AB$155:$BA$1048576,MATCH($A779,'Hoja de Trabajo para listado'!$AB$155:$AB$1048576,0),MATCH((CUADRO!H$5&amp;$E779),'Hoja de Trabajo para listado'!$AB$151:$BA$151,0)),0)+IFERROR(INDEX('Hoja de Trabajo para listado'!$BC$155:$CB$1048576,MATCH($A779,'Hoja de Trabajo para listado'!$BC$155:$BC$1048576,0),MATCH((CUADRO!H$5&amp;$E779),'Hoja de Trabajo para listado'!$BC$151:$CB$151,0)),0)+IFERROR(INDEX('Hoja de Trabajo para listado'!$DE$153:$DG$274,MATCH($A779,'Hoja de Trabajo para listado'!$DE$153:$DE$1048576,0),MATCH((CUADRO!H$5&amp;$E779),'Hoja de Trabajo para listado'!$DE$151:$DG$151,0)),0)+IFERROR(INDEX('Hoja de Trabajo para listado'!$CD$155:$DC$1048576,MATCH($A779,'Hoja de Trabajo para listado'!$CD$155:$CD$1048576,0),MATCH((CUADRO!H$5&amp;$E779),'Hoja de Trabajo para listado'!$CD$151:$DC$151,0)),0)</f>
        <v>0</v>
      </c>
      <c r="I779" s="243">
        <f ca="1">+IFERROR(INDEX('Hoja de Trabajo para listado'!$A$155:$Z$1048576,MATCH($A779,'Hoja de Trabajo para listado'!$A$155:$A$1048576,0),MATCH((CUADRO!I$5&amp;$E779),'Hoja de Trabajo para listado'!$A$151:$Z$151,0)),0)+IFERROR(INDEX('Hoja de Trabajo para listado'!$AB$155:$BA$1048576,MATCH($A779,'Hoja de Trabajo para listado'!$AB$155:$AB$1048576,0),MATCH((CUADRO!I$5&amp;$E779),'Hoja de Trabajo para listado'!$AB$151:$BA$151,0)),0)+IFERROR(INDEX('Hoja de Trabajo para listado'!$BC$155:$CB$1048576,MATCH($A779,'Hoja de Trabajo para listado'!$BC$155:$BC$1048576,0),MATCH((CUADRO!I$5&amp;$E779),'Hoja de Trabajo para listado'!$BC$151:$CB$151,0)),0)+IFERROR(INDEX('Hoja de Trabajo para listado'!$DE$153:$DG$274,MATCH($A779,'Hoja de Trabajo para listado'!$DE$153:$DE$1048576,0),MATCH((CUADRO!I$5&amp;$E779),'Hoja de Trabajo para listado'!$DE$151:$DG$151,0)),0)+IFERROR(INDEX('Hoja de Trabajo para listado'!$CD$155:$DC$1048576,MATCH($A779,'Hoja de Trabajo para listado'!$CD$155:$CD$1048576,0),MATCH((CUADRO!I$5&amp;$E779),'Hoja de Trabajo para listado'!$CD$151:$DC$151,0)),0)</f>
        <v>0</v>
      </c>
      <c r="J779" s="243">
        <f ca="1">+IFERROR(INDEX('Hoja de Trabajo para listado'!$A$155:$Z$1048576,MATCH($A779,'Hoja de Trabajo para listado'!$A$155:$A$1048576,0),MATCH((CUADRO!J$5&amp;$E779),'Hoja de Trabajo para listado'!$A$151:$Z$151,0)),0)+IFERROR(INDEX('Hoja de Trabajo para listado'!$AB$155:$BA$1048576,MATCH($A779,'Hoja de Trabajo para listado'!$AB$155:$AB$1048576,0),MATCH((CUADRO!J$5&amp;$E779),'Hoja de Trabajo para listado'!$AB$151:$BA$151,0)),0)+IFERROR(INDEX('Hoja de Trabajo para listado'!$BC$155:$CB$1048576,MATCH($A779,'Hoja de Trabajo para listado'!$BC$155:$BC$1048576,0),MATCH((CUADRO!J$5&amp;$E779),'Hoja de Trabajo para listado'!$BC$151:$CB$151,0)),0)+IFERROR(INDEX('Hoja de Trabajo para listado'!$DE$153:$DG$274,MATCH($A779,'Hoja de Trabajo para listado'!$DE$153:$DE$1048576,0),MATCH((CUADRO!J$5&amp;$E779),'Hoja de Trabajo para listado'!$DE$151:$DG$151,0)),0)+IFERROR(INDEX('Hoja de Trabajo para listado'!$CD$155:$DC$1048576,MATCH($A779,'Hoja de Trabajo para listado'!$CD$155:$CD$1048576,0),MATCH((CUADRO!J$5&amp;$E779),'Hoja de Trabajo para listado'!$CD$151:$DC$151,0)),0)</f>
        <v>0</v>
      </c>
      <c r="K779" s="243">
        <f ca="1">+IFERROR(INDEX('Hoja de Trabajo para listado'!$A$155:$Z$1048576,MATCH($A779,'Hoja de Trabajo para listado'!$A$155:$A$1048576,0),MATCH((CUADRO!K$5&amp;$E779),'Hoja de Trabajo para listado'!$A$151:$Z$151,0)),0)+IFERROR(INDEX('Hoja de Trabajo para listado'!$AB$155:$BA$1048576,MATCH($A779,'Hoja de Trabajo para listado'!$AB$155:$AB$1048576,0),MATCH((CUADRO!K$5&amp;$E779),'Hoja de Trabajo para listado'!$AB$151:$BA$151,0)),0)+IFERROR(INDEX('Hoja de Trabajo para listado'!$BC$155:$CB$1048576,MATCH($A779,'Hoja de Trabajo para listado'!$BC$155:$BC$1048576,0),MATCH((CUADRO!K$5&amp;$E779),'Hoja de Trabajo para listado'!$BC$151:$CB$151,0)),0)+IFERROR(INDEX('Hoja de Trabajo para listado'!$DE$153:$DG$274,MATCH($A779,'Hoja de Trabajo para listado'!$DE$153:$DE$1048576,0),MATCH((CUADRO!K$5&amp;$E779),'Hoja de Trabajo para listado'!$DE$151:$DG$151,0)),0)+IFERROR(INDEX('Hoja de Trabajo para listado'!$CD$155:$DC$1048576,MATCH($A779,'Hoja de Trabajo para listado'!$CD$155:$CD$1048576,0),MATCH((CUADRO!K$5&amp;$E779),'Hoja de Trabajo para listado'!$CD$151:$DC$151,0)),0)</f>
        <v>0</v>
      </c>
      <c r="L779" s="243">
        <f ca="1">+IFERROR(INDEX('Hoja de Trabajo para listado'!$A$155:$Z$1048576,MATCH($A779,'Hoja de Trabajo para listado'!$A$155:$A$1048576,0),MATCH((CUADRO!L$5&amp;$E779),'Hoja de Trabajo para listado'!$A$151:$Z$151,0)),0)+IFERROR(INDEX('Hoja de Trabajo para listado'!$AB$155:$BA$1048576,MATCH($A779,'Hoja de Trabajo para listado'!$AB$155:$AB$1048576,0),MATCH((CUADRO!L$5&amp;$E779),'Hoja de Trabajo para listado'!$AB$151:$BA$151,0)),0)+IFERROR(INDEX('Hoja de Trabajo para listado'!$BC$155:$CB$1048576,MATCH($A779,'Hoja de Trabajo para listado'!$BC$155:$BC$1048576,0),MATCH((CUADRO!L$5&amp;$E779),'Hoja de Trabajo para listado'!$BC$151:$CB$151,0)),0)+IFERROR(INDEX('Hoja de Trabajo para listado'!$DE$153:$DG$274,MATCH($A779,'Hoja de Trabajo para listado'!$DE$153:$DE$1048576,0),MATCH((CUADRO!L$5&amp;$E779),'Hoja de Trabajo para listado'!$DE$151:$DG$151,0)),0)+IFERROR(INDEX('Hoja de Trabajo para listado'!$CD$155:$DC$1048576,MATCH($A779,'Hoja de Trabajo para listado'!$CD$155:$CD$1048576,0),MATCH((CUADRO!L$5&amp;$E779),'Hoja de Trabajo para listado'!$CD$151:$DC$151,0)),0)</f>
        <v>0</v>
      </c>
      <c r="M779" s="243">
        <f ca="1">+IFERROR(INDEX('Hoja de Trabajo para listado'!$A$155:$Z$1048576,MATCH($A779,'Hoja de Trabajo para listado'!$A$155:$A$1048576,0),MATCH((CUADRO!M$5&amp;$E779),'Hoja de Trabajo para listado'!$A$151:$Z$151,0)),0)+IFERROR(INDEX('Hoja de Trabajo para listado'!$AB$155:$BA$1048576,MATCH($A779,'Hoja de Trabajo para listado'!$AB$155:$AB$1048576,0),MATCH((CUADRO!M$5&amp;$E779),'Hoja de Trabajo para listado'!$AB$151:$BA$151,0)),0)+IFERROR(INDEX('Hoja de Trabajo para listado'!$BC$155:$CB$1048576,MATCH($A779,'Hoja de Trabajo para listado'!$BC$155:$BC$1048576,0),MATCH((CUADRO!M$5&amp;$E779),'Hoja de Trabajo para listado'!$BC$151:$CB$151,0)),0)+IFERROR(INDEX('Hoja de Trabajo para listado'!$DE$153:$DG$274,MATCH($A779,'Hoja de Trabajo para listado'!$DE$153:$DE$1048576,0),MATCH((CUADRO!M$5&amp;$E779),'Hoja de Trabajo para listado'!$DE$151:$DG$151,0)),0)+IFERROR(INDEX('Hoja de Trabajo para listado'!$CD$155:$DC$1048576,MATCH($A779,'Hoja de Trabajo para listado'!$CD$155:$CD$1048576,0),MATCH((CUADRO!M$5&amp;$E779),'Hoja de Trabajo para listado'!$CD$151:$DC$151,0)),0)</f>
        <v>0</v>
      </c>
      <c r="N779" s="243">
        <f ca="1">+IFERROR(INDEX('Hoja de Trabajo para listado'!$A$155:$Z$1048576,MATCH($A779,'Hoja de Trabajo para listado'!$A$155:$A$1048576,0),MATCH((CUADRO!N$5&amp;$E779),'Hoja de Trabajo para listado'!$A$151:$Z$151,0)),0)+IFERROR(INDEX('Hoja de Trabajo para listado'!$AB$155:$BA$1048576,MATCH($A779,'Hoja de Trabajo para listado'!$AB$155:$AB$1048576,0),MATCH((CUADRO!N$5&amp;$E779),'Hoja de Trabajo para listado'!$AB$151:$BA$151,0)),0)+IFERROR(INDEX('Hoja de Trabajo para listado'!$BC$155:$CB$1048576,MATCH($A779,'Hoja de Trabajo para listado'!$BC$155:$BC$1048576,0),MATCH((CUADRO!N$5&amp;$E779),'Hoja de Trabajo para listado'!$BC$151:$CB$151,0)),0)+IFERROR(INDEX('Hoja de Trabajo para listado'!$DE$153:$DG$274,MATCH($A779,'Hoja de Trabajo para listado'!$DE$153:$DE$1048576,0),MATCH((CUADRO!N$5&amp;$E779),'Hoja de Trabajo para listado'!$DE$151:$DG$151,0)),0)+IFERROR(INDEX('Hoja de Trabajo para listado'!$CD$155:$DC$1048576,MATCH($A779,'Hoja de Trabajo para listado'!$CD$155:$CD$1048576,0),MATCH((CUADRO!N$5&amp;$E779),'Hoja de Trabajo para listado'!$CD$151:$DC$151,0)),0)</f>
        <v>0</v>
      </c>
      <c r="O779" s="243">
        <f ca="1">+IFERROR(INDEX('Hoja de Trabajo para listado'!$A$155:$Z$1048576,MATCH($A779,'Hoja de Trabajo para listado'!$A$155:$A$1048576,0),MATCH((CUADRO!O$5&amp;$E779),'Hoja de Trabajo para listado'!$A$151:$Z$151,0)),0)+IFERROR(INDEX('Hoja de Trabajo para listado'!$AB$155:$BA$1048576,MATCH($A779,'Hoja de Trabajo para listado'!$AB$155:$AB$1048576,0),MATCH((CUADRO!O$5&amp;$E779),'Hoja de Trabajo para listado'!$AB$151:$BA$151,0)),0)+IFERROR(INDEX('Hoja de Trabajo para listado'!$BC$155:$CB$1048576,MATCH($A779,'Hoja de Trabajo para listado'!$BC$155:$BC$1048576,0),MATCH((CUADRO!O$5&amp;$E779),'Hoja de Trabajo para listado'!$BC$151:$CB$151,0)),0)+IFERROR(INDEX('Hoja de Trabajo para listado'!$DE$153:$DG$274,MATCH($A779,'Hoja de Trabajo para listado'!$DE$153:$DE$1048576,0),MATCH((CUADRO!O$5&amp;$E779),'Hoja de Trabajo para listado'!$DE$151:$DG$151,0)),0)+IFERROR(INDEX('Hoja de Trabajo para listado'!$CD$155:$DC$1048576,MATCH($A779,'Hoja de Trabajo para listado'!$CD$155:$CD$1048576,0),MATCH((CUADRO!O$5&amp;$E779),'Hoja de Trabajo para listado'!$CD$151:$DC$151,0)),0)</f>
        <v>0</v>
      </c>
      <c r="P779" s="243">
        <f ca="1">+IFERROR(INDEX('Hoja de Trabajo para listado'!$A$155:$Z$1048576,MATCH($A779,'Hoja de Trabajo para listado'!$A$155:$A$1048576,0),MATCH((CUADRO!P$5&amp;$E779),'Hoja de Trabajo para listado'!$A$151:$Z$151,0)),0)+IFERROR(INDEX('Hoja de Trabajo para listado'!$AB$155:$BA$1048576,MATCH($A779,'Hoja de Trabajo para listado'!$AB$155:$AB$1048576,0),MATCH((CUADRO!P$5&amp;$E779),'Hoja de Trabajo para listado'!$AB$151:$BA$151,0)),0)+IFERROR(INDEX('Hoja de Trabajo para listado'!$BC$155:$CB$1048576,MATCH($A779,'Hoja de Trabajo para listado'!$BC$155:$BC$1048576,0),MATCH((CUADRO!P$5&amp;$E779),'Hoja de Trabajo para listado'!$BC$151:$CB$151,0)),0)+IFERROR(INDEX('Hoja de Trabajo para listado'!$DE$153:$DG$274,MATCH($A779,'Hoja de Trabajo para listado'!$DE$153:$DE$1048576,0),MATCH((CUADRO!P$5&amp;$E779),'Hoja de Trabajo para listado'!$DE$151:$DG$151,0)),0)+IFERROR(INDEX('Hoja de Trabajo para listado'!$CD$155:$DC$1048576,MATCH($A779,'Hoja de Trabajo para listado'!$CD$155:$CD$1048576,0),MATCH((CUADRO!P$5&amp;$E779),'Hoja de Trabajo para listado'!$CD$151:$DC$151,0)),0)</f>
        <v>0</v>
      </c>
      <c r="Q779" s="243">
        <f ca="1">+IFERROR(INDEX('Hoja de Trabajo para listado'!$A$155:$Z$1048576,MATCH($A779,'Hoja de Trabajo para listado'!$A$155:$A$1048576,0),MATCH((CUADRO!Q$5&amp;$E779),'Hoja de Trabajo para listado'!$A$151:$Z$151,0)),0)+IFERROR(INDEX('Hoja de Trabajo para listado'!$AB$155:$BA$1048576,MATCH($A779,'Hoja de Trabajo para listado'!$AB$155:$AB$1048576,0),MATCH((CUADRO!Q$5&amp;$E779),'Hoja de Trabajo para listado'!$AB$151:$BA$151,0)),0)+IFERROR(INDEX('Hoja de Trabajo para listado'!$BC$155:$CB$1048576,MATCH($A779,'Hoja de Trabajo para listado'!$BC$155:$BC$1048576,0),MATCH((CUADRO!Q$5&amp;$E779),'Hoja de Trabajo para listado'!$BC$151:$CB$151,0)),0)+IFERROR(INDEX('Hoja de Trabajo para listado'!$DE$153:$DG$274,MATCH($A779,'Hoja de Trabajo para listado'!$DE$153:$DE$1048576,0),MATCH((CUADRO!Q$5&amp;$E779),'Hoja de Trabajo para listado'!$DE$151:$DG$151,0)),0)+IFERROR(INDEX('Hoja de Trabajo para listado'!$CD$155:$DC$1048576,MATCH($A779,'Hoja de Trabajo para listado'!$CD$155:$CD$1048576,0),MATCH((CUADRO!Q$5&amp;$E779),'Hoja de Trabajo para listado'!$CD$151:$DC$151,0)),0)</f>
        <v>0</v>
      </c>
      <c r="R779" s="243">
        <f t="shared" ca="1" si="27"/>
        <v>0</v>
      </c>
      <c r="S779" s="249">
        <f ca="1">+R778+R779</f>
        <v>0</v>
      </c>
      <c r="T779" s="243">
        <f ca="1">+S779</f>
        <v>0</v>
      </c>
      <c r="U779" s="242">
        <f t="shared" si="28"/>
        <v>2</v>
      </c>
      <c r="V779" s="333" t="str">
        <f>+VLOOKUP(A779,bd_lista!$A$3:$E$590,5,FALSE)</f>
        <v>Gobiernos Autonomos Municipales</v>
      </c>
      <c r="W779" s="392"/>
      <c r="X779" s="242">
        <f>+VLOOKUP(A779,[4]Sheet1!$A$13:$D$744,4,FALSE)</f>
        <v>0</v>
      </c>
      <c r="Y779" s="242" t="e">
        <f>+VLOOKUP(X779,bd_lista!$A$3:$C$590,3,FALSE)</f>
        <v>#N/A</v>
      </c>
      <c r="Z779" s="292"/>
      <c r="AA779" s="293"/>
    </row>
    <row r="780" spans="1:27" customFormat="1" ht="15" hidden="1" customHeight="1">
      <c r="A780" s="32">
        <v>1409</v>
      </c>
      <c r="B780" s="387">
        <f>+A780</f>
        <v>1409</v>
      </c>
      <c r="C780" s="247" t="str">
        <f>+VLOOKUP(A780,bd_lista!$A$3:$C$590,3,FALSE)</f>
        <v>Gobierno Autónomo Municipal de Pazña</v>
      </c>
      <c r="D780" s="389" t="str">
        <f>+C780</f>
        <v>Gobierno Autónomo Municipal de Pazña</v>
      </c>
      <c r="E780" s="242" t="s">
        <v>1304</v>
      </c>
      <c r="F780" s="243">
        <f ca="1">+IFERROR(INDEX('Hoja de Trabajo para listado'!$A$155:$Z$1048576,MATCH($A780,'Hoja de Trabajo para listado'!$A$155:$A$1048576,0),MATCH((CUADRO!F$5&amp;$E780),'Hoja de Trabajo para listado'!$A$151:$Z$151,0)),0)+IFERROR(INDEX('Hoja de Trabajo para listado'!$AB$155:$BA$1048576,MATCH($A780,'Hoja de Trabajo para listado'!$AB$155:$AB$1048576,0),MATCH((CUADRO!F$5&amp;$E780),'Hoja de Trabajo para listado'!$AB$151:$BA$151,0)),0)+IFERROR(INDEX('Hoja de Trabajo para listado'!$BC$155:$CB$1048576,MATCH($A780,'Hoja de Trabajo para listado'!$BC$155:$BC$1048576,0),MATCH((CUADRO!F$5&amp;$E780),'Hoja de Trabajo para listado'!$BC$151:$CB$151,0)),0)+IFERROR(INDEX('Hoja de Trabajo para listado'!$DE$153:$DG$274,MATCH($A780,'Hoja de Trabajo para listado'!$DE$153:$DE$1048576,0),MATCH((CUADRO!F$5&amp;$E780),'Hoja de Trabajo para listado'!$DE$151:$DG$151,0)),0)+IFERROR(INDEX('Hoja de Trabajo para listado'!$CD$155:$DC$1048576,MATCH($A780,'Hoja de Trabajo para listado'!$CD$155:$CD$1048576,0),MATCH((CUADRO!F$5&amp;$E780),'Hoja de Trabajo para listado'!$CD$151:$DC$151,0)),0)</f>
        <v>0</v>
      </c>
      <c r="G780" s="243">
        <f ca="1">+IFERROR(INDEX('Hoja de Trabajo para listado'!$A$155:$Z$1048576,MATCH($A780,'Hoja de Trabajo para listado'!$A$155:$A$1048576,0),MATCH((CUADRO!G$5&amp;$E780),'Hoja de Trabajo para listado'!$A$151:$Z$151,0)),0)+IFERROR(INDEX('Hoja de Trabajo para listado'!$AB$155:$BA$1048576,MATCH($A780,'Hoja de Trabajo para listado'!$AB$155:$AB$1048576,0),MATCH((CUADRO!G$5&amp;$E780),'Hoja de Trabajo para listado'!$AB$151:$BA$151,0)),0)+IFERROR(INDEX('Hoja de Trabajo para listado'!$BC$155:$CB$1048576,MATCH($A780,'Hoja de Trabajo para listado'!$BC$155:$BC$1048576,0),MATCH((CUADRO!G$5&amp;$E780),'Hoja de Trabajo para listado'!$BC$151:$CB$151,0)),0)+IFERROR(INDEX('Hoja de Trabajo para listado'!$DE$153:$DG$274,MATCH($A780,'Hoja de Trabajo para listado'!$DE$153:$DE$1048576,0),MATCH((CUADRO!G$5&amp;$E780),'Hoja de Trabajo para listado'!$DE$151:$DG$151,0)),0)+IFERROR(INDEX('Hoja de Trabajo para listado'!$CD$155:$DC$1048576,MATCH($A780,'Hoja de Trabajo para listado'!$CD$155:$CD$1048576,0),MATCH((CUADRO!G$5&amp;$E780),'Hoja de Trabajo para listado'!$CD$151:$DC$151,0)),0)</f>
        <v>0</v>
      </c>
      <c r="H780" s="243">
        <f ca="1">+IFERROR(INDEX('Hoja de Trabajo para listado'!$A$155:$Z$1048576,MATCH($A780,'Hoja de Trabajo para listado'!$A$155:$A$1048576,0),MATCH((CUADRO!H$5&amp;$E780),'Hoja de Trabajo para listado'!$A$151:$Z$151,0)),0)+IFERROR(INDEX('Hoja de Trabajo para listado'!$AB$155:$BA$1048576,MATCH($A780,'Hoja de Trabajo para listado'!$AB$155:$AB$1048576,0),MATCH((CUADRO!H$5&amp;$E780),'Hoja de Trabajo para listado'!$AB$151:$BA$151,0)),0)+IFERROR(INDEX('Hoja de Trabajo para listado'!$BC$155:$CB$1048576,MATCH($A780,'Hoja de Trabajo para listado'!$BC$155:$BC$1048576,0),MATCH((CUADRO!H$5&amp;$E780),'Hoja de Trabajo para listado'!$BC$151:$CB$151,0)),0)+IFERROR(INDEX('Hoja de Trabajo para listado'!$DE$153:$DG$274,MATCH($A780,'Hoja de Trabajo para listado'!$DE$153:$DE$1048576,0),MATCH((CUADRO!H$5&amp;$E780),'Hoja de Trabajo para listado'!$DE$151:$DG$151,0)),0)+IFERROR(INDEX('Hoja de Trabajo para listado'!$CD$155:$DC$1048576,MATCH($A780,'Hoja de Trabajo para listado'!$CD$155:$CD$1048576,0),MATCH((CUADRO!H$5&amp;$E780),'Hoja de Trabajo para listado'!$CD$151:$DC$151,0)),0)</f>
        <v>0</v>
      </c>
      <c r="I780" s="243">
        <f ca="1">+IFERROR(INDEX('Hoja de Trabajo para listado'!$A$155:$Z$1048576,MATCH($A780,'Hoja de Trabajo para listado'!$A$155:$A$1048576,0),MATCH((CUADRO!I$5&amp;$E780),'Hoja de Trabajo para listado'!$A$151:$Z$151,0)),0)+IFERROR(INDEX('Hoja de Trabajo para listado'!$AB$155:$BA$1048576,MATCH($A780,'Hoja de Trabajo para listado'!$AB$155:$AB$1048576,0),MATCH((CUADRO!I$5&amp;$E780),'Hoja de Trabajo para listado'!$AB$151:$BA$151,0)),0)+IFERROR(INDEX('Hoja de Trabajo para listado'!$BC$155:$CB$1048576,MATCH($A780,'Hoja de Trabajo para listado'!$BC$155:$BC$1048576,0),MATCH((CUADRO!I$5&amp;$E780),'Hoja de Trabajo para listado'!$BC$151:$CB$151,0)),0)+IFERROR(INDEX('Hoja de Trabajo para listado'!$DE$153:$DG$274,MATCH($A780,'Hoja de Trabajo para listado'!$DE$153:$DE$1048576,0),MATCH((CUADRO!I$5&amp;$E780),'Hoja de Trabajo para listado'!$DE$151:$DG$151,0)),0)+IFERROR(INDEX('Hoja de Trabajo para listado'!$CD$155:$DC$1048576,MATCH($A780,'Hoja de Trabajo para listado'!$CD$155:$CD$1048576,0),MATCH((CUADRO!I$5&amp;$E780),'Hoja de Trabajo para listado'!$CD$151:$DC$151,0)),0)</f>
        <v>0</v>
      </c>
      <c r="J780" s="243">
        <f ca="1">+IFERROR(INDEX('Hoja de Trabajo para listado'!$A$155:$Z$1048576,MATCH($A780,'Hoja de Trabajo para listado'!$A$155:$A$1048576,0),MATCH((CUADRO!J$5&amp;$E780),'Hoja de Trabajo para listado'!$A$151:$Z$151,0)),0)+IFERROR(INDEX('Hoja de Trabajo para listado'!$AB$155:$BA$1048576,MATCH($A780,'Hoja de Trabajo para listado'!$AB$155:$AB$1048576,0),MATCH((CUADRO!J$5&amp;$E780),'Hoja de Trabajo para listado'!$AB$151:$BA$151,0)),0)+IFERROR(INDEX('Hoja de Trabajo para listado'!$BC$155:$CB$1048576,MATCH($A780,'Hoja de Trabajo para listado'!$BC$155:$BC$1048576,0),MATCH((CUADRO!J$5&amp;$E780),'Hoja de Trabajo para listado'!$BC$151:$CB$151,0)),0)+IFERROR(INDEX('Hoja de Trabajo para listado'!$DE$153:$DG$274,MATCH($A780,'Hoja de Trabajo para listado'!$DE$153:$DE$1048576,0),MATCH((CUADRO!J$5&amp;$E780),'Hoja de Trabajo para listado'!$DE$151:$DG$151,0)),0)+IFERROR(INDEX('Hoja de Trabajo para listado'!$CD$155:$DC$1048576,MATCH($A780,'Hoja de Trabajo para listado'!$CD$155:$CD$1048576,0),MATCH((CUADRO!J$5&amp;$E780),'Hoja de Trabajo para listado'!$CD$151:$DC$151,0)),0)</f>
        <v>0</v>
      </c>
      <c r="K780" s="243">
        <f ca="1">+IFERROR(INDEX('Hoja de Trabajo para listado'!$A$155:$Z$1048576,MATCH($A780,'Hoja de Trabajo para listado'!$A$155:$A$1048576,0),MATCH((CUADRO!K$5&amp;$E780),'Hoja de Trabajo para listado'!$A$151:$Z$151,0)),0)+IFERROR(INDEX('Hoja de Trabajo para listado'!$AB$155:$BA$1048576,MATCH($A780,'Hoja de Trabajo para listado'!$AB$155:$AB$1048576,0),MATCH((CUADRO!K$5&amp;$E780),'Hoja de Trabajo para listado'!$AB$151:$BA$151,0)),0)+IFERROR(INDEX('Hoja de Trabajo para listado'!$BC$155:$CB$1048576,MATCH($A780,'Hoja de Trabajo para listado'!$BC$155:$BC$1048576,0),MATCH((CUADRO!K$5&amp;$E780),'Hoja de Trabajo para listado'!$BC$151:$CB$151,0)),0)+IFERROR(INDEX('Hoja de Trabajo para listado'!$DE$153:$DG$274,MATCH($A780,'Hoja de Trabajo para listado'!$DE$153:$DE$1048576,0),MATCH((CUADRO!K$5&amp;$E780),'Hoja de Trabajo para listado'!$DE$151:$DG$151,0)),0)+IFERROR(INDEX('Hoja de Trabajo para listado'!$CD$155:$DC$1048576,MATCH($A780,'Hoja de Trabajo para listado'!$CD$155:$CD$1048576,0),MATCH((CUADRO!K$5&amp;$E780),'Hoja de Trabajo para listado'!$CD$151:$DC$151,0)),0)</f>
        <v>0</v>
      </c>
      <c r="L780" s="243">
        <f ca="1">+IFERROR(INDEX('Hoja de Trabajo para listado'!$A$155:$Z$1048576,MATCH($A780,'Hoja de Trabajo para listado'!$A$155:$A$1048576,0),MATCH((CUADRO!L$5&amp;$E780),'Hoja de Trabajo para listado'!$A$151:$Z$151,0)),0)+IFERROR(INDEX('Hoja de Trabajo para listado'!$AB$155:$BA$1048576,MATCH($A780,'Hoja de Trabajo para listado'!$AB$155:$AB$1048576,0),MATCH((CUADRO!L$5&amp;$E780),'Hoja de Trabajo para listado'!$AB$151:$BA$151,0)),0)+IFERROR(INDEX('Hoja de Trabajo para listado'!$BC$155:$CB$1048576,MATCH($A780,'Hoja de Trabajo para listado'!$BC$155:$BC$1048576,0),MATCH((CUADRO!L$5&amp;$E780),'Hoja de Trabajo para listado'!$BC$151:$CB$151,0)),0)+IFERROR(INDEX('Hoja de Trabajo para listado'!$DE$153:$DG$274,MATCH($A780,'Hoja de Trabajo para listado'!$DE$153:$DE$1048576,0),MATCH((CUADRO!L$5&amp;$E780),'Hoja de Trabajo para listado'!$DE$151:$DG$151,0)),0)+IFERROR(INDEX('Hoja de Trabajo para listado'!$CD$155:$DC$1048576,MATCH($A780,'Hoja de Trabajo para listado'!$CD$155:$CD$1048576,0),MATCH((CUADRO!L$5&amp;$E780),'Hoja de Trabajo para listado'!$CD$151:$DC$151,0)),0)</f>
        <v>0</v>
      </c>
      <c r="M780" s="243">
        <f ca="1">+IFERROR(INDEX('Hoja de Trabajo para listado'!$A$155:$Z$1048576,MATCH($A780,'Hoja de Trabajo para listado'!$A$155:$A$1048576,0),MATCH((CUADRO!M$5&amp;$E780),'Hoja de Trabajo para listado'!$A$151:$Z$151,0)),0)+IFERROR(INDEX('Hoja de Trabajo para listado'!$AB$155:$BA$1048576,MATCH($A780,'Hoja de Trabajo para listado'!$AB$155:$AB$1048576,0),MATCH((CUADRO!M$5&amp;$E780),'Hoja de Trabajo para listado'!$AB$151:$BA$151,0)),0)+IFERROR(INDEX('Hoja de Trabajo para listado'!$BC$155:$CB$1048576,MATCH($A780,'Hoja de Trabajo para listado'!$BC$155:$BC$1048576,0),MATCH((CUADRO!M$5&amp;$E780),'Hoja de Trabajo para listado'!$BC$151:$CB$151,0)),0)+IFERROR(INDEX('Hoja de Trabajo para listado'!$DE$153:$DG$274,MATCH($A780,'Hoja de Trabajo para listado'!$DE$153:$DE$1048576,0),MATCH((CUADRO!M$5&amp;$E780),'Hoja de Trabajo para listado'!$DE$151:$DG$151,0)),0)+IFERROR(INDEX('Hoja de Trabajo para listado'!$CD$155:$DC$1048576,MATCH($A780,'Hoja de Trabajo para listado'!$CD$155:$CD$1048576,0),MATCH((CUADRO!M$5&amp;$E780),'Hoja de Trabajo para listado'!$CD$151:$DC$151,0)),0)</f>
        <v>0</v>
      </c>
      <c r="N780" s="243">
        <f ca="1">+IFERROR(INDEX('Hoja de Trabajo para listado'!$A$155:$Z$1048576,MATCH($A780,'Hoja de Trabajo para listado'!$A$155:$A$1048576,0),MATCH((CUADRO!N$5&amp;$E780),'Hoja de Trabajo para listado'!$A$151:$Z$151,0)),0)+IFERROR(INDEX('Hoja de Trabajo para listado'!$AB$155:$BA$1048576,MATCH($A780,'Hoja de Trabajo para listado'!$AB$155:$AB$1048576,0),MATCH((CUADRO!N$5&amp;$E780),'Hoja de Trabajo para listado'!$AB$151:$BA$151,0)),0)+IFERROR(INDEX('Hoja de Trabajo para listado'!$BC$155:$CB$1048576,MATCH($A780,'Hoja de Trabajo para listado'!$BC$155:$BC$1048576,0),MATCH((CUADRO!N$5&amp;$E780),'Hoja de Trabajo para listado'!$BC$151:$CB$151,0)),0)+IFERROR(INDEX('Hoja de Trabajo para listado'!$DE$153:$DG$274,MATCH($A780,'Hoja de Trabajo para listado'!$DE$153:$DE$1048576,0),MATCH((CUADRO!N$5&amp;$E780),'Hoja de Trabajo para listado'!$DE$151:$DG$151,0)),0)+IFERROR(INDEX('Hoja de Trabajo para listado'!$CD$155:$DC$1048576,MATCH($A780,'Hoja de Trabajo para listado'!$CD$155:$CD$1048576,0),MATCH((CUADRO!N$5&amp;$E780),'Hoja de Trabajo para listado'!$CD$151:$DC$151,0)),0)</f>
        <v>0</v>
      </c>
      <c r="O780" s="243">
        <f ca="1">+IFERROR(INDEX('Hoja de Trabajo para listado'!$A$155:$Z$1048576,MATCH($A780,'Hoja de Trabajo para listado'!$A$155:$A$1048576,0),MATCH((CUADRO!O$5&amp;$E780),'Hoja de Trabajo para listado'!$A$151:$Z$151,0)),0)+IFERROR(INDEX('Hoja de Trabajo para listado'!$AB$155:$BA$1048576,MATCH($A780,'Hoja de Trabajo para listado'!$AB$155:$AB$1048576,0),MATCH((CUADRO!O$5&amp;$E780),'Hoja de Trabajo para listado'!$AB$151:$BA$151,0)),0)+IFERROR(INDEX('Hoja de Trabajo para listado'!$BC$155:$CB$1048576,MATCH($A780,'Hoja de Trabajo para listado'!$BC$155:$BC$1048576,0),MATCH((CUADRO!O$5&amp;$E780),'Hoja de Trabajo para listado'!$BC$151:$CB$151,0)),0)+IFERROR(INDEX('Hoja de Trabajo para listado'!$DE$153:$DG$274,MATCH($A780,'Hoja de Trabajo para listado'!$DE$153:$DE$1048576,0),MATCH((CUADRO!O$5&amp;$E780),'Hoja de Trabajo para listado'!$DE$151:$DG$151,0)),0)+IFERROR(INDEX('Hoja de Trabajo para listado'!$CD$155:$DC$1048576,MATCH($A780,'Hoja de Trabajo para listado'!$CD$155:$CD$1048576,0),MATCH((CUADRO!O$5&amp;$E780),'Hoja de Trabajo para listado'!$CD$151:$DC$151,0)),0)</f>
        <v>0</v>
      </c>
      <c r="P780" s="243">
        <f ca="1">+IFERROR(INDEX('Hoja de Trabajo para listado'!$A$155:$Z$1048576,MATCH($A780,'Hoja de Trabajo para listado'!$A$155:$A$1048576,0),MATCH((CUADRO!P$5&amp;$E780),'Hoja de Trabajo para listado'!$A$151:$Z$151,0)),0)+IFERROR(INDEX('Hoja de Trabajo para listado'!$AB$155:$BA$1048576,MATCH($A780,'Hoja de Trabajo para listado'!$AB$155:$AB$1048576,0),MATCH((CUADRO!P$5&amp;$E780),'Hoja de Trabajo para listado'!$AB$151:$BA$151,0)),0)+IFERROR(INDEX('Hoja de Trabajo para listado'!$BC$155:$CB$1048576,MATCH($A780,'Hoja de Trabajo para listado'!$BC$155:$BC$1048576,0),MATCH((CUADRO!P$5&amp;$E780),'Hoja de Trabajo para listado'!$BC$151:$CB$151,0)),0)+IFERROR(INDEX('Hoja de Trabajo para listado'!$DE$153:$DG$274,MATCH($A780,'Hoja de Trabajo para listado'!$DE$153:$DE$1048576,0),MATCH((CUADRO!P$5&amp;$E780),'Hoja de Trabajo para listado'!$DE$151:$DG$151,0)),0)+IFERROR(INDEX('Hoja de Trabajo para listado'!$CD$155:$DC$1048576,MATCH($A780,'Hoja de Trabajo para listado'!$CD$155:$CD$1048576,0),MATCH((CUADRO!P$5&amp;$E780),'Hoja de Trabajo para listado'!$CD$151:$DC$151,0)),0)</f>
        <v>0</v>
      </c>
      <c r="Q780" s="243">
        <f ca="1">+IFERROR(INDEX('Hoja de Trabajo para listado'!$A$155:$Z$1048576,MATCH($A780,'Hoja de Trabajo para listado'!$A$155:$A$1048576,0),MATCH((CUADRO!Q$5&amp;$E780),'Hoja de Trabajo para listado'!$A$151:$Z$151,0)),0)+IFERROR(INDEX('Hoja de Trabajo para listado'!$AB$155:$BA$1048576,MATCH($A780,'Hoja de Trabajo para listado'!$AB$155:$AB$1048576,0),MATCH((CUADRO!Q$5&amp;$E780),'Hoja de Trabajo para listado'!$AB$151:$BA$151,0)),0)+IFERROR(INDEX('Hoja de Trabajo para listado'!$BC$155:$CB$1048576,MATCH($A780,'Hoja de Trabajo para listado'!$BC$155:$BC$1048576,0),MATCH((CUADRO!Q$5&amp;$E780),'Hoja de Trabajo para listado'!$BC$151:$CB$151,0)),0)+IFERROR(INDEX('Hoja de Trabajo para listado'!$DE$153:$DG$274,MATCH($A780,'Hoja de Trabajo para listado'!$DE$153:$DE$1048576,0),MATCH((CUADRO!Q$5&amp;$E780),'Hoja de Trabajo para listado'!$DE$151:$DG$151,0)),0)+IFERROR(INDEX('Hoja de Trabajo para listado'!$CD$155:$DC$1048576,MATCH($A780,'Hoja de Trabajo para listado'!$CD$155:$CD$1048576,0),MATCH((CUADRO!Q$5&amp;$E780),'Hoja de Trabajo para listado'!$CD$151:$DC$151,0)),0)</f>
        <v>0</v>
      </c>
      <c r="R780" s="243">
        <f t="shared" ca="1" si="27"/>
        <v>0</v>
      </c>
      <c r="S780" s="249"/>
      <c r="T780" s="243">
        <f ca="1">+T781</f>
        <v>0</v>
      </c>
      <c r="U780" s="242">
        <f t="shared" si="28"/>
        <v>1</v>
      </c>
      <c r="V780" s="333" t="str">
        <f>+VLOOKUP(A780,bd_lista!$A$3:$E$590,5,FALSE)</f>
        <v>Gobiernos Autonomos Municipales</v>
      </c>
      <c r="W780" s="391" t="str">
        <f>+V780</f>
        <v>Gobiernos Autonomos Municipales</v>
      </c>
      <c r="X780" s="242">
        <f>+VLOOKUP(A780,[4]Sheet1!$A$13:$D$744,4,FALSE)</f>
        <v>0</v>
      </c>
      <c r="Y780" s="242" t="e">
        <f>+VLOOKUP(X780,bd_lista!$A$3:$C$590,3,FALSE)</f>
        <v>#N/A</v>
      </c>
      <c r="Z780" s="294">
        <f>+X780</f>
        <v>0</v>
      </c>
      <c r="AA780" s="295" t="e">
        <f>+Y780</f>
        <v>#N/A</v>
      </c>
    </row>
    <row r="781" spans="1:27" customFormat="1" ht="15" hidden="1" customHeight="1">
      <c r="A781" s="32">
        <v>1409</v>
      </c>
      <c r="B781" s="388"/>
      <c r="C781" s="247" t="str">
        <f>+VLOOKUP(A781,bd_lista!$A$3:$C$590,3,FALSE)</f>
        <v>Gobierno Autónomo Municipal de Pazña</v>
      </c>
      <c r="D781" s="390"/>
      <c r="E781" s="244" t="s">
        <v>1305</v>
      </c>
      <c r="F781" s="243">
        <f ca="1">+IFERROR(INDEX('Hoja de Trabajo para listado'!$A$155:$Z$1048576,MATCH($A781,'Hoja de Trabajo para listado'!$A$155:$A$1048576,0),MATCH((CUADRO!F$5&amp;$E781),'Hoja de Trabajo para listado'!$A$151:$Z$151,0)),0)+IFERROR(INDEX('Hoja de Trabajo para listado'!$AB$155:$BA$1048576,MATCH($A781,'Hoja de Trabajo para listado'!$AB$155:$AB$1048576,0),MATCH((CUADRO!F$5&amp;$E781),'Hoja de Trabajo para listado'!$AB$151:$BA$151,0)),0)+IFERROR(INDEX('Hoja de Trabajo para listado'!$BC$155:$CB$1048576,MATCH($A781,'Hoja de Trabajo para listado'!$BC$155:$BC$1048576,0),MATCH((CUADRO!F$5&amp;$E781),'Hoja de Trabajo para listado'!$BC$151:$CB$151,0)),0)+IFERROR(INDEX('Hoja de Trabajo para listado'!$DE$153:$DG$274,MATCH($A781,'Hoja de Trabajo para listado'!$DE$153:$DE$1048576,0),MATCH((CUADRO!F$5&amp;$E781),'Hoja de Trabajo para listado'!$DE$151:$DG$151,0)),0)+IFERROR(INDEX('Hoja de Trabajo para listado'!$CD$155:$DC$1048576,MATCH($A781,'Hoja de Trabajo para listado'!$CD$155:$CD$1048576,0),MATCH((CUADRO!F$5&amp;$E781),'Hoja de Trabajo para listado'!$CD$151:$DC$151,0)),0)</f>
        <v>0</v>
      </c>
      <c r="G781" s="243">
        <f ca="1">+IFERROR(INDEX('Hoja de Trabajo para listado'!$A$155:$Z$1048576,MATCH($A781,'Hoja de Trabajo para listado'!$A$155:$A$1048576,0),MATCH((CUADRO!G$5&amp;$E781),'Hoja de Trabajo para listado'!$A$151:$Z$151,0)),0)+IFERROR(INDEX('Hoja de Trabajo para listado'!$AB$155:$BA$1048576,MATCH($A781,'Hoja de Trabajo para listado'!$AB$155:$AB$1048576,0),MATCH((CUADRO!G$5&amp;$E781),'Hoja de Trabajo para listado'!$AB$151:$BA$151,0)),0)+IFERROR(INDEX('Hoja de Trabajo para listado'!$BC$155:$CB$1048576,MATCH($A781,'Hoja de Trabajo para listado'!$BC$155:$BC$1048576,0),MATCH((CUADRO!G$5&amp;$E781),'Hoja de Trabajo para listado'!$BC$151:$CB$151,0)),0)+IFERROR(INDEX('Hoja de Trabajo para listado'!$DE$153:$DG$274,MATCH($A781,'Hoja de Trabajo para listado'!$DE$153:$DE$1048576,0),MATCH((CUADRO!G$5&amp;$E781),'Hoja de Trabajo para listado'!$DE$151:$DG$151,0)),0)+IFERROR(INDEX('Hoja de Trabajo para listado'!$CD$155:$DC$1048576,MATCH($A781,'Hoja de Trabajo para listado'!$CD$155:$CD$1048576,0),MATCH((CUADRO!G$5&amp;$E781),'Hoja de Trabajo para listado'!$CD$151:$DC$151,0)),0)</f>
        <v>0</v>
      </c>
      <c r="H781" s="243">
        <f ca="1">+IFERROR(INDEX('Hoja de Trabajo para listado'!$A$155:$Z$1048576,MATCH($A781,'Hoja de Trabajo para listado'!$A$155:$A$1048576,0),MATCH((CUADRO!H$5&amp;$E781),'Hoja de Trabajo para listado'!$A$151:$Z$151,0)),0)+IFERROR(INDEX('Hoja de Trabajo para listado'!$AB$155:$BA$1048576,MATCH($A781,'Hoja de Trabajo para listado'!$AB$155:$AB$1048576,0),MATCH((CUADRO!H$5&amp;$E781),'Hoja de Trabajo para listado'!$AB$151:$BA$151,0)),0)+IFERROR(INDEX('Hoja de Trabajo para listado'!$BC$155:$CB$1048576,MATCH($A781,'Hoja de Trabajo para listado'!$BC$155:$BC$1048576,0),MATCH((CUADRO!H$5&amp;$E781),'Hoja de Trabajo para listado'!$BC$151:$CB$151,0)),0)+IFERROR(INDEX('Hoja de Trabajo para listado'!$DE$153:$DG$274,MATCH($A781,'Hoja de Trabajo para listado'!$DE$153:$DE$1048576,0),MATCH((CUADRO!H$5&amp;$E781),'Hoja de Trabajo para listado'!$DE$151:$DG$151,0)),0)+IFERROR(INDEX('Hoja de Trabajo para listado'!$CD$155:$DC$1048576,MATCH($A781,'Hoja de Trabajo para listado'!$CD$155:$CD$1048576,0),MATCH((CUADRO!H$5&amp;$E781),'Hoja de Trabajo para listado'!$CD$151:$DC$151,0)),0)</f>
        <v>0</v>
      </c>
      <c r="I781" s="243">
        <f ca="1">+IFERROR(INDEX('Hoja de Trabajo para listado'!$A$155:$Z$1048576,MATCH($A781,'Hoja de Trabajo para listado'!$A$155:$A$1048576,0),MATCH((CUADRO!I$5&amp;$E781),'Hoja de Trabajo para listado'!$A$151:$Z$151,0)),0)+IFERROR(INDEX('Hoja de Trabajo para listado'!$AB$155:$BA$1048576,MATCH($A781,'Hoja de Trabajo para listado'!$AB$155:$AB$1048576,0),MATCH((CUADRO!I$5&amp;$E781),'Hoja de Trabajo para listado'!$AB$151:$BA$151,0)),0)+IFERROR(INDEX('Hoja de Trabajo para listado'!$BC$155:$CB$1048576,MATCH($A781,'Hoja de Trabajo para listado'!$BC$155:$BC$1048576,0),MATCH((CUADRO!I$5&amp;$E781),'Hoja de Trabajo para listado'!$BC$151:$CB$151,0)),0)+IFERROR(INDEX('Hoja de Trabajo para listado'!$DE$153:$DG$274,MATCH($A781,'Hoja de Trabajo para listado'!$DE$153:$DE$1048576,0),MATCH((CUADRO!I$5&amp;$E781),'Hoja de Trabajo para listado'!$DE$151:$DG$151,0)),0)+IFERROR(INDEX('Hoja de Trabajo para listado'!$CD$155:$DC$1048576,MATCH($A781,'Hoja de Trabajo para listado'!$CD$155:$CD$1048576,0),MATCH((CUADRO!I$5&amp;$E781),'Hoja de Trabajo para listado'!$CD$151:$DC$151,0)),0)</f>
        <v>0</v>
      </c>
      <c r="J781" s="243">
        <f ca="1">+IFERROR(INDEX('Hoja de Trabajo para listado'!$A$155:$Z$1048576,MATCH($A781,'Hoja de Trabajo para listado'!$A$155:$A$1048576,0),MATCH((CUADRO!J$5&amp;$E781),'Hoja de Trabajo para listado'!$A$151:$Z$151,0)),0)+IFERROR(INDEX('Hoja de Trabajo para listado'!$AB$155:$BA$1048576,MATCH($A781,'Hoja de Trabajo para listado'!$AB$155:$AB$1048576,0),MATCH((CUADRO!J$5&amp;$E781),'Hoja de Trabajo para listado'!$AB$151:$BA$151,0)),0)+IFERROR(INDEX('Hoja de Trabajo para listado'!$BC$155:$CB$1048576,MATCH($A781,'Hoja de Trabajo para listado'!$BC$155:$BC$1048576,0),MATCH((CUADRO!J$5&amp;$E781),'Hoja de Trabajo para listado'!$BC$151:$CB$151,0)),0)+IFERROR(INDEX('Hoja de Trabajo para listado'!$DE$153:$DG$274,MATCH($A781,'Hoja de Trabajo para listado'!$DE$153:$DE$1048576,0),MATCH((CUADRO!J$5&amp;$E781),'Hoja de Trabajo para listado'!$DE$151:$DG$151,0)),0)+IFERROR(INDEX('Hoja de Trabajo para listado'!$CD$155:$DC$1048576,MATCH($A781,'Hoja de Trabajo para listado'!$CD$155:$CD$1048576,0),MATCH((CUADRO!J$5&amp;$E781),'Hoja de Trabajo para listado'!$CD$151:$DC$151,0)),0)</f>
        <v>0</v>
      </c>
      <c r="K781" s="243">
        <f ca="1">+IFERROR(INDEX('Hoja de Trabajo para listado'!$A$155:$Z$1048576,MATCH($A781,'Hoja de Trabajo para listado'!$A$155:$A$1048576,0),MATCH((CUADRO!K$5&amp;$E781),'Hoja de Trabajo para listado'!$A$151:$Z$151,0)),0)+IFERROR(INDEX('Hoja de Trabajo para listado'!$AB$155:$BA$1048576,MATCH($A781,'Hoja de Trabajo para listado'!$AB$155:$AB$1048576,0),MATCH((CUADRO!K$5&amp;$E781),'Hoja de Trabajo para listado'!$AB$151:$BA$151,0)),0)+IFERROR(INDEX('Hoja de Trabajo para listado'!$BC$155:$CB$1048576,MATCH($A781,'Hoja de Trabajo para listado'!$BC$155:$BC$1048576,0),MATCH((CUADRO!K$5&amp;$E781),'Hoja de Trabajo para listado'!$BC$151:$CB$151,0)),0)+IFERROR(INDEX('Hoja de Trabajo para listado'!$DE$153:$DG$274,MATCH($A781,'Hoja de Trabajo para listado'!$DE$153:$DE$1048576,0),MATCH((CUADRO!K$5&amp;$E781),'Hoja de Trabajo para listado'!$DE$151:$DG$151,0)),0)+IFERROR(INDEX('Hoja de Trabajo para listado'!$CD$155:$DC$1048576,MATCH($A781,'Hoja de Trabajo para listado'!$CD$155:$CD$1048576,0),MATCH((CUADRO!K$5&amp;$E781),'Hoja de Trabajo para listado'!$CD$151:$DC$151,0)),0)</f>
        <v>0</v>
      </c>
      <c r="L781" s="243">
        <f ca="1">+IFERROR(INDEX('Hoja de Trabajo para listado'!$A$155:$Z$1048576,MATCH($A781,'Hoja de Trabajo para listado'!$A$155:$A$1048576,0),MATCH((CUADRO!L$5&amp;$E781),'Hoja de Trabajo para listado'!$A$151:$Z$151,0)),0)+IFERROR(INDEX('Hoja de Trabajo para listado'!$AB$155:$BA$1048576,MATCH($A781,'Hoja de Trabajo para listado'!$AB$155:$AB$1048576,0),MATCH((CUADRO!L$5&amp;$E781),'Hoja de Trabajo para listado'!$AB$151:$BA$151,0)),0)+IFERROR(INDEX('Hoja de Trabajo para listado'!$BC$155:$CB$1048576,MATCH($A781,'Hoja de Trabajo para listado'!$BC$155:$BC$1048576,0),MATCH((CUADRO!L$5&amp;$E781),'Hoja de Trabajo para listado'!$BC$151:$CB$151,0)),0)+IFERROR(INDEX('Hoja de Trabajo para listado'!$DE$153:$DG$274,MATCH($A781,'Hoja de Trabajo para listado'!$DE$153:$DE$1048576,0),MATCH((CUADRO!L$5&amp;$E781),'Hoja de Trabajo para listado'!$DE$151:$DG$151,0)),0)+IFERROR(INDEX('Hoja de Trabajo para listado'!$CD$155:$DC$1048576,MATCH($A781,'Hoja de Trabajo para listado'!$CD$155:$CD$1048576,0),MATCH((CUADRO!L$5&amp;$E781),'Hoja de Trabajo para listado'!$CD$151:$DC$151,0)),0)</f>
        <v>0</v>
      </c>
      <c r="M781" s="243">
        <f ca="1">+IFERROR(INDEX('Hoja de Trabajo para listado'!$A$155:$Z$1048576,MATCH($A781,'Hoja de Trabajo para listado'!$A$155:$A$1048576,0),MATCH((CUADRO!M$5&amp;$E781),'Hoja de Trabajo para listado'!$A$151:$Z$151,0)),0)+IFERROR(INDEX('Hoja de Trabajo para listado'!$AB$155:$BA$1048576,MATCH($A781,'Hoja de Trabajo para listado'!$AB$155:$AB$1048576,0),MATCH((CUADRO!M$5&amp;$E781),'Hoja de Trabajo para listado'!$AB$151:$BA$151,0)),0)+IFERROR(INDEX('Hoja de Trabajo para listado'!$BC$155:$CB$1048576,MATCH($A781,'Hoja de Trabajo para listado'!$BC$155:$BC$1048576,0),MATCH((CUADRO!M$5&amp;$E781),'Hoja de Trabajo para listado'!$BC$151:$CB$151,0)),0)+IFERROR(INDEX('Hoja de Trabajo para listado'!$DE$153:$DG$274,MATCH($A781,'Hoja de Trabajo para listado'!$DE$153:$DE$1048576,0),MATCH((CUADRO!M$5&amp;$E781),'Hoja de Trabajo para listado'!$DE$151:$DG$151,0)),0)+IFERROR(INDEX('Hoja de Trabajo para listado'!$CD$155:$DC$1048576,MATCH($A781,'Hoja de Trabajo para listado'!$CD$155:$CD$1048576,0),MATCH((CUADRO!M$5&amp;$E781),'Hoja de Trabajo para listado'!$CD$151:$DC$151,0)),0)</f>
        <v>0</v>
      </c>
      <c r="N781" s="243">
        <f ca="1">+IFERROR(INDEX('Hoja de Trabajo para listado'!$A$155:$Z$1048576,MATCH($A781,'Hoja de Trabajo para listado'!$A$155:$A$1048576,0),MATCH((CUADRO!N$5&amp;$E781),'Hoja de Trabajo para listado'!$A$151:$Z$151,0)),0)+IFERROR(INDEX('Hoja de Trabajo para listado'!$AB$155:$BA$1048576,MATCH($A781,'Hoja de Trabajo para listado'!$AB$155:$AB$1048576,0),MATCH((CUADRO!N$5&amp;$E781),'Hoja de Trabajo para listado'!$AB$151:$BA$151,0)),0)+IFERROR(INDEX('Hoja de Trabajo para listado'!$BC$155:$CB$1048576,MATCH($A781,'Hoja de Trabajo para listado'!$BC$155:$BC$1048576,0),MATCH((CUADRO!N$5&amp;$E781),'Hoja de Trabajo para listado'!$BC$151:$CB$151,0)),0)+IFERROR(INDEX('Hoja de Trabajo para listado'!$DE$153:$DG$274,MATCH($A781,'Hoja de Trabajo para listado'!$DE$153:$DE$1048576,0),MATCH((CUADRO!N$5&amp;$E781),'Hoja de Trabajo para listado'!$DE$151:$DG$151,0)),0)+IFERROR(INDEX('Hoja de Trabajo para listado'!$CD$155:$DC$1048576,MATCH($A781,'Hoja de Trabajo para listado'!$CD$155:$CD$1048576,0),MATCH((CUADRO!N$5&amp;$E781),'Hoja de Trabajo para listado'!$CD$151:$DC$151,0)),0)</f>
        <v>0</v>
      </c>
      <c r="O781" s="243">
        <f ca="1">+IFERROR(INDEX('Hoja de Trabajo para listado'!$A$155:$Z$1048576,MATCH($A781,'Hoja de Trabajo para listado'!$A$155:$A$1048576,0),MATCH((CUADRO!O$5&amp;$E781),'Hoja de Trabajo para listado'!$A$151:$Z$151,0)),0)+IFERROR(INDEX('Hoja de Trabajo para listado'!$AB$155:$BA$1048576,MATCH($A781,'Hoja de Trabajo para listado'!$AB$155:$AB$1048576,0),MATCH((CUADRO!O$5&amp;$E781),'Hoja de Trabajo para listado'!$AB$151:$BA$151,0)),0)+IFERROR(INDEX('Hoja de Trabajo para listado'!$BC$155:$CB$1048576,MATCH($A781,'Hoja de Trabajo para listado'!$BC$155:$BC$1048576,0),MATCH((CUADRO!O$5&amp;$E781),'Hoja de Trabajo para listado'!$BC$151:$CB$151,0)),0)+IFERROR(INDEX('Hoja de Trabajo para listado'!$DE$153:$DG$274,MATCH($A781,'Hoja de Trabajo para listado'!$DE$153:$DE$1048576,0),MATCH((CUADRO!O$5&amp;$E781),'Hoja de Trabajo para listado'!$DE$151:$DG$151,0)),0)+IFERROR(INDEX('Hoja de Trabajo para listado'!$CD$155:$DC$1048576,MATCH($A781,'Hoja de Trabajo para listado'!$CD$155:$CD$1048576,0),MATCH((CUADRO!O$5&amp;$E781),'Hoja de Trabajo para listado'!$CD$151:$DC$151,0)),0)</f>
        <v>0</v>
      </c>
      <c r="P781" s="243">
        <f ca="1">+IFERROR(INDEX('Hoja de Trabajo para listado'!$A$155:$Z$1048576,MATCH($A781,'Hoja de Trabajo para listado'!$A$155:$A$1048576,0),MATCH((CUADRO!P$5&amp;$E781),'Hoja de Trabajo para listado'!$A$151:$Z$151,0)),0)+IFERROR(INDEX('Hoja de Trabajo para listado'!$AB$155:$BA$1048576,MATCH($A781,'Hoja de Trabajo para listado'!$AB$155:$AB$1048576,0),MATCH((CUADRO!P$5&amp;$E781),'Hoja de Trabajo para listado'!$AB$151:$BA$151,0)),0)+IFERROR(INDEX('Hoja de Trabajo para listado'!$BC$155:$CB$1048576,MATCH($A781,'Hoja de Trabajo para listado'!$BC$155:$BC$1048576,0),MATCH((CUADRO!P$5&amp;$E781),'Hoja de Trabajo para listado'!$BC$151:$CB$151,0)),0)+IFERROR(INDEX('Hoja de Trabajo para listado'!$DE$153:$DG$274,MATCH($A781,'Hoja de Trabajo para listado'!$DE$153:$DE$1048576,0),MATCH((CUADRO!P$5&amp;$E781),'Hoja de Trabajo para listado'!$DE$151:$DG$151,0)),0)+IFERROR(INDEX('Hoja de Trabajo para listado'!$CD$155:$DC$1048576,MATCH($A781,'Hoja de Trabajo para listado'!$CD$155:$CD$1048576,0),MATCH((CUADRO!P$5&amp;$E781),'Hoja de Trabajo para listado'!$CD$151:$DC$151,0)),0)</f>
        <v>0</v>
      </c>
      <c r="Q781" s="243">
        <f ca="1">+IFERROR(INDEX('Hoja de Trabajo para listado'!$A$155:$Z$1048576,MATCH($A781,'Hoja de Trabajo para listado'!$A$155:$A$1048576,0),MATCH((CUADRO!Q$5&amp;$E781),'Hoja de Trabajo para listado'!$A$151:$Z$151,0)),0)+IFERROR(INDEX('Hoja de Trabajo para listado'!$AB$155:$BA$1048576,MATCH($A781,'Hoja de Trabajo para listado'!$AB$155:$AB$1048576,0),MATCH((CUADRO!Q$5&amp;$E781),'Hoja de Trabajo para listado'!$AB$151:$BA$151,0)),0)+IFERROR(INDEX('Hoja de Trabajo para listado'!$BC$155:$CB$1048576,MATCH($A781,'Hoja de Trabajo para listado'!$BC$155:$BC$1048576,0),MATCH((CUADRO!Q$5&amp;$E781),'Hoja de Trabajo para listado'!$BC$151:$CB$151,0)),0)+IFERROR(INDEX('Hoja de Trabajo para listado'!$DE$153:$DG$274,MATCH($A781,'Hoja de Trabajo para listado'!$DE$153:$DE$1048576,0),MATCH((CUADRO!Q$5&amp;$E781),'Hoja de Trabajo para listado'!$DE$151:$DG$151,0)),0)+IFERROR(INDEX('Hoja de Trabajo para listado'!$CD$155:$DC$1048576,MATCH($A781,'Hoja de Trabajo para listado'!$CD$155:$CD$1048576,0),MATCH((CUADRO!Q$5&amp;$E781),'Hoja de Trabajo para listado'!$CD$151:$DC$151,0)),0)</f>
        <v>0</v>
      </c>
      <c r="R781" s="243">
        <f t="shared" ca="1" si="27"/>
        <v>0</v>
      </c>
      <c r="S781" s="249">
        <f ca="1">+R780+R781</f>
        <v>0</v>
      </c>
      <c r="T781" s="243">
        <f ca="1">+S781</f>
        <v>0</v>
      </c>
      <c r="U781" s="242">
        <f t="shared" si="28"/>
        <v>2</v>
      </c>
      <c r="V781" s="333" t="str">
        <f>+VLOOKUP(A781,bd_lista!$A$3:$E$590,5,FALSE)</f>
        <v>Gobiernos Autonomos Municipales</v>
      </c>
      <c r="W781" s="392"/>
      <c r="X781" s="242">
        <f>+VLOOKUP(A781,[4]Sheet1!$A$13:$D$744,4,FALSE)</f>
        <v>0</v>
      </c>
      <c r="Y781" s="242" t="e">
        <f>+VLOOKUP(X781,bd_lista!$A$3:$C$590,3,FALSE)</f>
        <v>#N/A</v>
      </c>
      <c r="Z781" s="292"/>
      <c r="AA781" s="293"/>
    </row>
    <row r="782" spans="1:27" customFormat="1" ht="15" hidden="1" customHeight="1">
      <c r="A782" s="32">
        <v>1410</v>
      </c>
      <c r="B782" s="387">
        <f>+A782</f>
        <v>1410</v>
      </c>
      <c r="C782" s="247" t="str">
        <f>+VLOOKUP(A782,bd_lista!$A$3:$C$590,3,FALSE)</f>
        <v>Gobierno Autónomo Municipal de Antequera</v>
      </c>
      <c r="D782" s="389" t="str">
        <f>+C782</f>
        <v>Gobierno Autónomo Municipal de Antequera</v>
      </c>
      <c r="E782" s="242" t="s">
        <v>1304</v>
      </c>
      <c r="F782" s="243">
        <f ca="1">+IFERROR(INDEX('Hoja de Trabajo para listado'!$A$155:$Z$1048576,MATCH($A782,'Hoja de Trabajo para listado'!$A$155:$A$1048576,0),MATCH((CUADRO!F$5&amp;$E782),'Hoja de Trabajo para listado'!$A$151:$Z$151,0)),0)+IFERROR(INDEX('Hoja de Trabajo para listado'!$AB$155:$BA$1048576,MATCH($A782,'Hoja de Trabajo para listado'!$AB$155:$AB$1048576,0),MATCH((CUADRO!F$5&amp;$E782),'Hoja de Trabajo para listado'!$AB$151:$BA$151,0)),0)+IFERROR(INDEX('Hoja de Trabajo para listado'!$BC$155:$CB$1048576,MATCH($A782,'Hoja de Trabajo para listado'!$BC$155:$BC$1048576,0),MATCH((CUADRO!F$5&amp;$E782),'Hoja de Trabajo para listado'!$BC$151:$CB$151,0)),0)+IFERROR(INDEX('Hoja de Trabajo para listado'!$DE$153:$DG$274,MATCH($A782,'Hoja de Trabajo para listado'!$DE$153:$DE$1048576,0),MATCH((CUADRO!F$5&amp;$E782),'Hoja de Trabajo para listado'!$DE$151:$DG$151,0)),0)+IFERROR(INDEX('Hoja de Trabajo para listado'!$CD$155:$DC$1048576,MATCH($A782,'Hoja de Trabajo para listado'!$CD$155:$CD$1048576,0),MATCH((CUADRO!F$5&amp;$E782),'Hoja de Trabajo para listado'!$CD$151:$DC$151,0)),0)</f>
        <v>0</v>
      </c>
      <c r="G782" s="243">
        <f ca="1">+IFERROR(INDEX('Hoja de Trabajo para listado'!$A$155:$Z$1048576,MATCH($A782,'Hoja de Trabajo para listado'!$A$155:$A$1048576,0),MATCH((CUADRO!G$5&amp;$E782),'Hoja de Trabajo para listado'!$A$151:$Z$151,0)),0)+IFERROR(INDEX('Hoja de Trabajo para listado'!$AB$155:$BA$1048576,MATCH($A782,'Hoja de Trabajo para listado'!$AB$155:$AB$1048576,0),MATCH((CUADRO!G$5&amp;$E782),'Hoja de Trabajo para listado'!$AB$151:$BA$151,0)),0)+IFERROR(INDEX('Hoja de Trabajo para listado'!$BC$155:$CB$1048576,MATCH($A782,'Hoja de Trabajo para listado'!$BC$155:$BC$1048576,0),MATCH((CUADRO!G$5&amp;$E782),'Hoja de Trabajo para listado'!$BC$151:$CB$151,0)),0)+IFERROR(INDEX('Hoja de Trabajo para listado'!$DE$153:$DG$274,MATCH($A782,'Hoja de Trabajo para listado'!$DE$153:$DE$1048576,0),MATCH((CUADRO!G$5&amp;$E782),'Hoja de Trabajo para listado'!$DE$151:$DG$151,0)),0)+IFERROR(INDEX('Hoja de Trabajo para listado'!$CD$155:$DC$1048576,MATCH($A782,'Hoja de Trabajo para listado'!$CD$155:$CD$1048576,0),MATCH((CUADRO!G$5&amp;$E782),'Hoja de Trabajo para listado'!$CD$151:$DC$151,0)),0)</f>
        <v>0</v>
      </c>
      <c r="H782" s="243">
        <f ca="1">+IFERROR(INDEX('Hoja de Trabajo para listado'!$A$155:$Z$1048576,MATCH($A782,'Hoja de Trabajo para listado'!$A$155:$A$1048576,0),MATCH((CUADRO!H$5&amp;$E782),'Hoja de Trabajo para listado'!$A$151:$Z$151,0)),0)+IFERROR(INDEX('Hoja de Trabajo para listado'!$AB$155:$BA$1048576,MATCH($A782,'Hoja de Trabajo para listado'!$AB$155:$AB$1048576,0),MATCH((CUADRO!H$5&amp;$E782),'Hoja de Trabajo para listado'!$AB$151:$BA$151,0)),0)+IFERROR(INDEX('Hoja de Trabajo para listado'!$BC$155:$CB$1048576,MATCH($A782,'Hoja de Trabajo para listado'!$BC$155:$BC$1048576,0),MATCH((CUADRO!H$5&amp;$E782),'Hoja de Trabajo para listado'!$BC$151:$CB$151,0)),0)+IFERROR(INDEX('Hoja de Trabajo para listado'!$DE$153:$DG$274,MATCH($A782,'Hoja de Trabajo para listado'!$DE$153:$DE$1048576,0),MATCH((CUADRO!H$5&amp;$E782),'Hoja de Trabajo para listado'!$DE$151:$DG$151,0)),0)+IFERROR(INDEX('Hoja de Trabajo para listado'!$CD$155:$DC$1048576,MATCH($A782,'Hoja de Trabajo para listado'!$CD$155:$CD$1048576,0),MATCH((CUADRO!H$5&amp;$E782),'Hoja de Trabajo para listado'!$CD$151:$DC$151,0)),0)</f>
        <v>0</v>
      </c>
      <c r="I782" s="243">
        <f ca="1">+IFERROR(INDEX('Hoja de Trabajo para listado'!$A$155:$Z$1048576,MATCH($A782,'Hoja de Trabajo para listado'!$A$155:$A$1048576,0),MATCH((CUADRO!I$5&amp;$E782),'Hoja de Trabajo para listado'!$A$151:$Z$151,0)),0)+IFERROR(INDEX('Hoja de Trabajo para listado'!$AB$155:$BA$1048576,MATCH($A782,'Hoja de Trabajo para listado'!$AB$155:$AB$1048576,0),MATCH((CUADRO!I$5&amp;$E782),'Hoja de Trabajo para listado'!$AB$151:$BA$151,0)),0)+IFERROR(INDEX('Hoja de Trabajo para listado'!$BC$155:$CB$1048576,MATCH($A782,'Hoja de Trabajo para listado'!$BC$155:$BC$1048576,0),MATCH((CUADRO!I$5&amp;$E782),'Hoja de Trabajo para listado'!$BC$151:$CB$151,0)),0)+IFERROR(INDEX('Hoja de Trabajo para listado'!$DE$153:$DG$274,MATCH($A782,'Hoja de Trabajo para listado'!$DE$153:$DE$1048576,0),MATCH((CUADRO!I$5&amp;$E782),'Hoja de Trabajo para listado'!$DE$151:$DG$151,0)),0)+IFERROR(INDEX('Hoja de Trabajo para listado'!$CD$155:$DC$1048576,MATCH($A782,'Hoja de Trabajo para listado'!$CD$155:$CD$1048576,0),MATCH((CUADRO!I$5&amp;$E782),'Hoja de Trabajo para listado'!$CD$151:$DC$151,0)),0)</f>
        <v>0</v>
      </c>
      <c r="J782" s="243">
        <f ca="1">+IFERROR(INDEX('Hoja de Trabajo para listado'!$A$155:$Z$1048576,MATCH($A782,'Hoja de Trabajo para listado'!$A$155:$A$1048576,0),MATCH((CUADRO!J$5&amp;$E782),'Hoja de Trabajo para listado'!$A$151:$Z$151,0)),0)+IFERROR(INDEX('Hoja de Trabajo para listado'!$AB$155:$BA$1048576,MATCH($A782,'Hoja de Trabajo para listado'!$AB$155:$AB$1048576,0),MATCH((CUADRO!J$5&amp;$E782),'Hoja de Trabajo para listado'!$AB$151:$BA$151,0)),0)+IFERROR(INDEX('Hoja de Trabajo para listado'!$BC$155:$CB$1048576,MATCH($A782,'Hoja de Trabajo para listado'!$BC$155:$BC$1048576,0),MATCH((CUADRO!J$5&amp;$E782),'Hoja de Trabajo para listado'!$BC$151:$CB$151,0)),0)+IFERROR(INDEX('Hoja de Trabajo para listado'!$DE$153:$DG$274,MATCH($A782,'Hoja de Trabajo para listado'!$DE$153:$DE$1048576,0),MATCH((CUADRO!J$5&amp;$E782),'Hoja de Trabajo para listado'!$DE$151:$DG$151,0)),0)+IFERROR(INDEX('Hoja de Trabajo para listado'!$CD$155:$DC$1048576,MATCH($A782,'Hoja de Trabajo para listado'!$CD$155:$CD$1048576,0),MATCH((CUADRO!J$5&amp;$E782),'Hoja de Trabajo para listado'!$CD$151:$DC$151,0)),0)</f>
        <v>0</v>
      </c>
      <c r="K782" s="243">
        <f ca="1">+IFERROR(INDEX('Hoja de Trabajo para listado'!$A$155:$Z$1048576,MATCH($A782,'Hoja de Trabajo para listado'!$A$155:$A$1048576,0),MATCH((CUADRO!K$5&amp;$E782),'Hoja de Trabajo para listado'!$A$151:$Z$151,0)),0)+IFERROR(INDEX('Hoja de Trabajo para listado'!$AB$155:$BA$1048576,MATCH($A782,'Hoja de Trabajo para listado'!$AB$155:$AB$1048576,0),MATCH((CUADRO!K$5&amp;$E782),'Hoja de Trabajo para listado'!$AB$151:$BA$151,0)),0)+IFERROR(INDEX('Hoja de Trabajo para listado'!$BC$155:$CB$1048576,MATCH($A782,'Hoja de Trabajo para listado'!$BC$155:$BC$1048576,0),MATCH((CUADRO!K$5&amp;$E782),'Hoja de Trabajo para listado'!$BC$151:$CB$151,0)),0)+IFERROR(INDEX('Hoja de Trabajo para listado'!$DE$153:$DG$274,MATCH($A782,'Hoja de Trabajo para listado'!$DE$153:$DE$1048576,0),MATCH((CUADRO!K$5&amp;$E782),'Hoja de Trabajo para listado'!$DE$151:$DG$151,0)),0)+IFERROR(INDEX('Hoja de Trabajo para listado'!$CD$155:$DC$1048576,MATCH($A782,'Hoja de Trabajo para listado'!$CD$155:$CD$1048576,0),MATCH((CUADRO!K$5&amp;$E782),'Hoja de Trabajo para listado'!$CD$151:$DC$151,0)),0)</f>
        <v>0</v>
      </c>
      <c r="L782" s="243">
        <f ca="1">+IFERROR(INDEX('Hoja de Trabajo para listado'!$A$155:$Z$1048576,MATCH($A782,'Hoja de Trabajo para listado'!$A$155:$A$1048576,0),MATCH((CUADRO!L$5&amp;$E782),'Hoja de Trabajo para listado'!$A$151:$Z$151,0)),0)+IFERROR(INDEX('Hoja de Trabajo para listado'!$AB$155:$BA$1048576,MATCH($A782,'Hoja de Trabajo para listado'!$AB$155:$AB$1048576,0),MATCH((CUADRO!L$5&amp;$E782),'Hoja de Trabajo para listado'!$AB$151:$BA$151,0)),0)+IFERROR(INDEX('Hoja de Trabajo para listado'!$BC$155:$CB$1048576,MATCH($A782,'Hoja de Trabajo para listado'!$BC$155:$BC$1048576,0),MATCH((CUADRO!L$5&amp;$E782),'Hoja de Trabajo para listado'!$BC$151:$CB$151,0)),0)+IFERROR(INDEX('Hoja de Trabajo para listado'!$DE$153:$DG$274,MATCH($A782,'Hoja de Trabajo para listado'!$DE$153:$DE$1048576,0),MATCH((CUADRO!L$5&amp;$E782),'Hoja de Trabajo para listado'!$DE$151:$DG$151,0)),0)+IFERROR(INDEX('Hoja de Trabajo para listado'!$CD$155:$DC$1048576,MATCH($A782,'Hoja de Trabajo para listado'!$CD$155:$CD$1048576,0),MATCH((CUADRO!L$5&amp;$E782),'Hoja de Trabajo para listado'!$CD$151:$DC$151,0)),0)</f>
        <v>0</v>
      </c>
      <c r="M782" s="243">
        <f ca="1">+IFERROR(INDEX('Hoja de Trabajo para listado'!$A$155:$Z$1048576,MATCH($A782,'Hoja de Trabajo para listado'!$A$155:$A$1048576,0),MATCH((CUADRO!M$5&amp;$E782),'Hoja de Trabajo para listado'!$A$151:$Z$151,0)),0)+IFERROR(INDEX('Hoja de Trabajo para listado'!$AB$155:$BA$1048576,MATCH($A782,'Hoja de Trabajo para listado'!$AB$155:$AB$1048576,0),MATCH((CUADRO!M$5&amp;$E782),'Hoja de Trabajo para listado'!$AB$151:$BA$151,0)),0)+IFERROR(INDEX('Hoja de Trabajo para listado'!$BC$155:$CB$1048576,MATCH($A782,'Hoja de Trabajo para listado'!$BC$155:$BC$1048576,0),MATCH((CUADRO!M$5&amp;$E782),'Hoja de Trabajo para listado'!$BC$151:$CB$151,0)),0)+IFERROR(INDEX('Hoja de Trabajo para listado'!$DE$153:$DG$274,MATCH($A782,'Hoja de Trabajo para listado'!$DE$153:$DE$1048576,0),MATCH((CUADRO!M$5&amp;$E782),'Hoja de Trabajo para listado'!$DE$151:$DG$151,0)),0)+IFERROR(INDEX('Hoja de Trabajo para listado'!$CD$155:$DC$1048576,MATCH($A782,'Hoja de Trabajo para listado'!$CD$155:$CD$1048576,0),MATCH((CUADRO!M$5&amp;$E782),'Hoja de Trabajo para listado'!$CD$151:$DC$151,0)),0)</f>
        <v>0</v>
      </c>
      <c r="N782" s="243">
        <f ca="1">+IFERROR(INDEX('Hoja de Trabajo para listado'!$A$155:$Z$1048576,MATCH($A782,'Hoja de Trabajo para listado'!$A$155:$A$1048576,0),MATCH((CUADRO!N$5&amp;$E782),'Hoja de Trabajo para listado'!$A$151:$Z$151,0)),0)+IFERROR(INDEX('Hoja de Trabajo para listado'!$AB$155:$BA$1048576,MATCH($A782,'Hoja de Trabajo para listado'!$AB$155:$AB$1048576,0),MATCH((CUADRO!N$5&amp;$E782),'Hoja de Trabajo para listado'!$AB$151:$BA$151,0)),0)+IFERROR(INDEX('Hoja de Trabajo para listado'!$BC$155:$CB$1048576,MATCH($A782,'Hoja de Trabajo para listado'!$BC$155:$BC$1048576,0),MATCH((CUADRO!N$5&amp;$E782),'Hoja de Trabajo para listado'!$BC$151:$CB$151,0)),0)+IFERROR(INDEX('Hoja de Trabajo para listado'!$DE$153:$DG$274,MATCH($A782,'Hoja de Trabajo para listado'!$DE$153:$DE$1048576,0),MATCH((CUADRO!N$5&amp;$E782),'Hoja de Trabajo para listado'!$DE$151:$DG$151,0)),0)+IFERROR(INDEX('Hoja de Trabajo para listado'!$CD$155:$DC$1048576,MATCH($A782,'Hoja de Trabajo para listado'!$CD$155:$CD$1048576,0),MATCH((CUADRO!N$5&amp;$E782),'Hoja de Trabajo para listado'!$CD$151:$DC$151,0)),0)</f>
        <v>0</v>
      </c>
      <c r="O782" s="243">
        <f ca="1">+IFERROR(INDEX('Hoja de Trabajo para listado'!$A$155:$Z$1048576,MATCH($A782,'Hoja de Trabajo para listado'!$A$155:$A$1048576,0),MATCH((CUADRO!O$5&amp;$E782),'Hoja de Trabajo para listado'!$A$151:$Z$151,0)),0)+IFERROR(INDEX('Hoja de Trabajo para listado'!$AB$155:$BA$1048576,MATCH($A782,'Hoja de Trabajo para listado'!$AB$155:$AB$1048576,0),MATCH((CUADRO!O$5&amp;$E782),'Hoja de Trabajo para listado'!$AB$151:$BA$151,0)),0)+IFERROR(INDEX('Hoja de Trabajo para listado'!$BC$155:$CB$1048576,MATCH($A782,'Hoja de Trabajo para listado'!$BC$155:$BC$1048576,0),MATCH((CUADRO!O$5&amp;$E782),'Hoja de Trabajo para listado'!$BC$151:$CB$151,0)),0)+IFERROR(INDEX('Hoja de Trabajo para listado'!$DE$153:$DG$274,MATCH($A782,'Hoja de Trabajo para listado'!$DE$153:$DE$1048576,0),MATCH((CUADRO!O$5&amp;$E782),'Hoja de Trabajo para listado'!$DE$151:$DG$151,0)),0)+IFERROR(INDEX('Hoja de Trabajo para listado'!$CD$155:$DC$1048576,MATCH($A782,'Hoja de Trabajo para listado'!$CD$155:$CD$1048576,0),MATCH((CUADRO!O$5&amp;$E782),'Hoja de Trabajo para listado'!$CD$151:$DC$151,0)),0)</f>
        <v>0</v>
      </c>
      <c r="P782" s="243">
        <f ca="1">+IFERROR(INDEX('Hoja de Trabajo para listado'!$A$155:$Z$1048576,MATCH($A782,'Hoja de Trabajo para listado'!$A$155:$A$1048576,0),MATCH((CUADRO!P$5&amp;$E782),'Hoja de Trabajo para listado'!$A$151:$Z$151,0)),0)+IFERROR(INDEX('Hoja de Trabajo para listado'!$AB$155:$BA$1048576,MATCH($A782,'Hoja de Trabajo para listado'!$AB$155:$AB$1048576,0),MATCH((CUADRO!P$5&amp;$E782),'Hoja de Trabajo para listado'!$AB$151:$BA$151,0)),0)+IFERROR(INDEX('Hoja de Trabajo para listado'!$BC$155:$CB$1048576,MATCH($A782,'Hoja de Trabajo para listado'!$BC$155:$BC$1048576,0),MATCH((CUADRO!P$5&amp;$E782),'Hoja de Trabajo para listado'!$BC$151:$CB$151,0)),0)+IFERROR(INDEX('Hoja de Trabajo para listado'!$DE$153:$DG$274,MATCH($A782,'Hoja de Trabajo para listado'!$DE$153:$DE$1048576,0),MATCH((CUADRO!P$5&amp;$E782),'Hoja de Trabajo para listado'!$DE$151:$DG$151,0)),0)+IFERROR(INDEX('Hoja de Trabajo para listado'!$CD$155:$DC$1048576,MATCH($A782,'Hoja de Trabajo para listado'!$CD$155:$CD$1048576,0),MATCH((CUADRO!P$5&amp;$E782),'Hoja de Trabajo para listado'!$CD$151:$DC$151,0)),0)</f>
        <v>0</v>
      </c>
      <c r="Q782" s="243">
        <f ca="1">+IFERROR(INDEX('Hoja de Trabajo para listado'!$A$155:$Z$1048576,MATCH($A782,'Hoja de Trabajo para listado'!$A$155:$A$1048576,0),MATCH((CUADRO!Q$5&amp;$E782),'Hoja de Trabajo para listado'!$A$151:$Z$151,0)),0)+IFERROR(INDEX('Hoja de Trabajo para listado'!$AB$155:$BA$1048576,MATCH($A782,'Hoja de Trabajo para listado'!$AB$155:$AB$1048576,0),MATCH((CUADRO!Q$5&amp;$E782),'Hoja de Trabajo para listado'!$AB$151:$BA$151,0)),0)+IFERROR(INDEX('Hoja de Trabajo para listado'!$BC$155:$CB$1048576,MATCH($A782,'Hoja de Trabajo para listado'!$BC$155:$BC$1048576,0),MATCH((CUADRO!Q$5&amp;$E782),'Hoja de Trabajo para listado'!$BC$151:$CB$151,0)),0)+IFERROR(INDEX('Hoja de Trabajo para listado'!$DE$153:$DG$274,MATCH($A782,'Hoja de Trabajo para listado'!$DE$153:$DE$1048576,0),MATCH((CUADRO!Q$5&amp;$E782),'Hoja de Trabajo para listado'!$DE$151:$DG$151,0)),0)+IFERROR(INDEX('Hoja de Trabajo para listado'!$CD$155:$DC$1048576,MATCH($A782,'Hoja de Trabajo para listado'!$CD$155:$CD$1048576,0),MATCH((CUADRO!Q$5&amp;$E782),'Hoja de Trabajo para listado'!$CD$151:$DC$151,0)),0)</f>
        <v>0</v>
      </c>
      <c r="R782" s="243">
        <f t="shared" ca="1" si="27"/>
        <v>0</v>
      </c>
      <c r="S782" s="249"/>
      <c r="T782" s="243">
        <f ca="1">+T783</f>
        <v>0</v>
      </c>
      <c r="U782" s="242">
        <f t="shared" si="28"/>
        <v>1</v>
      </c>
      <c r="V782" s="333" t="str">
        <f>+VLOOKUP(A782,bd_lista!$A$3:$E$590,5,FALSE)</f>
        <v>Gobiernos Autonomos Municipales</v>
      </c>
      <c r="W782" s="391" t="str">
        <f>+V782</f>
        <v>Gobiernos Autonomos Municipales</v>
      </c>
      <c r="X782" s="242">
        <f>+VLOOKUP(A782,[4]Sheet1!$A$13:$D$744,4,FALSE)</f>
        <v>0</v>
      </c>
      <c r="Y782" s="242" t="e">
        <f>+VLOOKUP(X782,bd_lista!$A$3:$C$590,3,FALSE)</f>
        <v>#N/A</v>
      </c>
      <c r="Z782" s="294">
        <f>+X782</f>
        <v>0</v>
      </c>
      <c r="AA782" s="295" t="e">
        <f>+Y782</f>
        <v>#N/A</v>
      </c>
    </row>
    <row r="783" spans="1:27" customFormat="1" ht="15" hidden="1" customHeight="1">
      <c r="A783" s="32">
        <v>1410</v>
      </c>
      <c r="B783" s="388"/>
      <c r="C783" s="247" t="str">
        <f>+VLOOKUP(A783,bd_lista!$A$3:$C$590,3,FALSE)</f>
        <v>Gobierno Autónomo Municipal de Antequera</v>
      </c>
      <c r="D783" s="390"/>
      <c r="E783" s="244" t="s">
        <v>1305</v>
      </c>
      <c r="F783" s="243">
        <f ca="1">+IFERROR(INDEX('Hoja de Trabajo para listado'!$A$155:$Z$1048576,MATCH($A783,'Hoja de Trabajo para listado'!$A$155:$A$1048576,0),MATCH((CUADRO!F$5&amp;$E783),'Hoja de Trabajo para listado'!$A$151:$Z$151,0)),0)+IFERROR(INDEX('Hoja de Trabajo para listado'!$AB$155:$BA$1048576,MATCH($A783,'Hoja de Trabajo para listado'!$AB$155:$AB$1048576,0),MATCH((CUADRO!F$5&amp;$E783),'Hoja de Trabajo para listado'!$AB$151:$BA$151,0)),0)+IFERROR(INDEX('Hoja de Trabajo para listado'!$BC$155:$CB$1048576,MATCH($A783,'Hoja de Trabajo para listado'!$BC$155:$BC$1048576,0),MATCH((CUADRO!F$5&amp;$E783),'Hoja de Trabajo para listado'!$BC$151:$CB$151,0)),0)+IFERROR(INDEX('Hoja de Trabajo para listado'!$DE$153:$DG$274,MATCH($A783,'Hoja de Trabajo para listado'!$DE$153:$DE$1048576,0),MATCH((CUADRO!F$5&amp;$E783),'Hoja de Trabajo para listado'!$DE$151:$DG$151,0)),0)+IFERROR(INDEX('Hoja de Trabajo para listado'!$CD$155:$DC$1048576,MATCH($A783,'Hoja de Trabajo para listado'!$CD$155:$CD$1048576,0),MATCH((CUADRO!F$5&amp;$E783),'Hoja de Trabajo para listado'!$CD$151:$DC$151,0)),0)</f>
        <v>0</v>
      </c>
      <c r="G783" s="243">
        <f ca="1">+IFERROR(INDEX('Hoja de Trabajo para listado'!$A$155:$Z$1048576,MATCH($A783,'Hoja de Trabajo para listado'!$A$155:$A$1048576,0),MATCH((CUADRO!G$5&amp;$E783),'Hoja de Trabajo para listado'!$A$151:$Z$151,0)),0)+IFERROR(INDEX('Hoja de Trabajo para listado'!$AB$155:$BA$1048576,MATCH($A783,'Hoja de Trabajo para listado'!$AB$155:$AB$1048576,0),MATCH((CUADRO!G$5&amp;$E783),'Hoja de Trabajo para listado'!$AB$151:$BA$151,0)),0)+IFERROR(INDEX('Hoja de Trabajo para listado'!$BC$155:$CB$1048576,MATCH($A783,'Hoja de Trabajo para listado'!$BC$155:$BC$1048576,0),MATCH((CUADRO!G$5&amp;$E783),'Hoja de Trabajo para listado'!$BC$151:$CB$151,0)),0)+IFERROR(INDEX('Hoja de Trabajo para listado'!$DE$153:$DG$274,MATCH($A783,'Hoja de Trabajo para listado'!$DE$153:$DE$1048576,0),MATCH((CUADRO!G$5&amp;$E783),'Hoja de Trabajo para listado'!$DE$151:$DG$151,0)),0)+IFERROR(INDEX('Hoja de Trabajo para listado'!$CD$155:$DC$1048576,MATCH($A783,'Hoja de Trabajo para listado'!$CD$155:$CD$1048576,0),MATCH((CUADRO!G$5&amp;$E783),'Hoja de Trabajo para listado'!$CD$151:$DC$151,0)),0)</f>
        <v>0</v>
      </c>
      <c r="H783" s="243">
        <f ca="1">+IFERROR(INDEX('Hoja de Trabajo para listado'!$A$155:$Z$1048576,MATCH($A783,'Hoja de Trabajo para listado'!$A$155:$A$1048576,0),MATCH((CUADRO!H$5&amp;$E783),'Hoja de Trabajo para listado'!$A$151:$Z$151,0)),0)+IFERROR(INDEX('Hoja de Trabajo para listado'!$AB$155:$BA$1048576,MATCH($A783,'Hoja de Trabajo para listado'!$AB$155:$AB$1048576,0),MATCH((CUADRO!H$5&amp;$E783),'Hoja de Trabajo para listado'!$AB$151:$BA$151,0)),0)+IFERROR(INDEX('Hoja de Trabajo para listado'!$BC$155:$CB$1048576,MATCH($A783,'Hoja de Trabajo para listado'!$BC$155:$BC$1048576,0),MATCH((CUADRO!H$5&amp;$E783),'Hoja de Trabajo para listado'!$BC$151:$CB$151,0)),0)+IFERROR(INDEX('Hoja de Trabajo para listado'!$DE$153:$DG$274,MATCH($A783,'Hoja de Trabajo para listado'!$DE$153:$DE$1048576,0),MATCH((CUADRO!H$5&amp;$E783),'Hoja de Trabajo para listado'!$DE$151:$DG$151,0)),0)+IFERROR(INDEX('Hoja de Trabajo para listado'!$CD$155:$DC$1048576,MATCH($A783,'Hoja de Trabajo para listado'!$CD$155:$CD$1048576,0),MATCH((CUADRO!H$5&amp;$E783),'Hoja de Trabajo para listado'!$CD$151:$DC$151,0)),0)</f>
        <v>0</v>
      </c>
      <c r="I783" s="243">
        <f ca="1">+IFERROR(INDEX('Hoja de Trabajo para listado'!$A$155:$Z$1048576,MATCH($A783,'Hoja de Trabajo para listado'!$A$155:$A$1048576,0),MATCH((CUADRO!I$5&amp;$E783),'Hoja de Trabajo para listado'!$A$151:$Z$151,0)),0)+IFERROR(INDEX('Hoja de Trabajo para listado'!$AB$155:$BA$1048576,MATCH($A783,'Hoja de Trabajo para listado'!$AB$155:$AB$1048576,0),MATCH((CUADRO!I$5&amp;$E783),'Hoja de Trabajo para listado'!$AB$151:$BA$151,0)),0)+IFERROR(INDEX('Hoja de Trabajo para listado'!$BC$155:$CB$1048576,MATCH($A783,'Hoja de Trabajo para listado'!$BC$155:$BC$1048576,0),MATCH((CUADRO!I$5&amp;$E783),'Hoja de Trabajo para listado'!$BC$151:$CB$151,0)),0)+IFERROR(INDEX('Hoja de Trabajo para listado'!$DE$153:$DG$274,MATCH($A783,'Hoja de Trabajo para listado'!$DE$153:$DE$1048576,0),MATCH((CUADRO!I$5&amp;$E783),'Hoja de Trabajo para listado'!$DE$151:$DG$151,0)),0)+IFERROR(INDEX('Hoja de Trabajo para listado'!$CD$155:$DC$1048576,MATCH($A783,'Hoja de Trabajo para listado'!$CD$155:$CD$1048576,0),MATCH((CUADRO!I$5&amp;$E783),'Hoja de Trabajo para listado'!$CD$151:$DC$151,0)),0)</f>
        <v>0</v>
      </c>
      <c r="J783" s="243">
        <f ca="1">+IFERROR(INDEX('Hoja de Trabajo para listado'!$A$155:$Z$1048576,MATCH($A783,'Hoja de Trabajo para listado'!$A$155:$A$1048576,0),MATCH((CUADRO!J$5&amp;$E783),'Hoja de Trabajo para listado'!$A$151:$Z$151,0)),0)+IFERROR(INDEX('Hoja de Trabajo para listado'!$AB$155:$BA$1048576,MATCH($A783,'Hoja de Trabajo para listado'!$AB$155:$AB$1048576,0),MATCH((CUADRO!J$5&amp;$E783),'Hoja de Trabajo para listado'!$AB$151:$BA$151,0)),0)+IFERROR(INDEX('Hoja de Trabajo para listado'!$BC$155:$CB$1048576,MATCH($A783,'Hoja de Trabajo para listado'!$BC$155:$BC$1048576,0),MATCH((CUADRO!J$5&amp;$E783),'Hoja de Trabajo para listado'!$BC$151:$CB$151,0)),0)+IFERROR(INDEX('Hoja de Trabajo para listado'!$DE$153:$DG$274,MATCH($A783,'Hoja de Trabajo para listado'!$DE$153:$DE$1048576,0),MATCH((CUADRO!J$5&amp;$E783),'Hoja de Trabajo para listado'!$DE$151:$DG$151,0)),0)+IFERROR(INDEX('Hoja de Trabajo para listado'!$CD$155:$DC$1048576,MATCH($A783,'Hoja de Trabajo para listado'!$CD$155:$CD$1048576,0),MATCH((CUADRO!J$5&amp;$E783),'Hoja de Trabajo para listado'!$CD$151:$DC$151,0)),0)</f>
        <v>0</v>
      </c>
      <c r="K783" s="243">
        <f ca="1">+IFERROR(INDEX('Hoja de Trabajo para listado'!$A$155:$Z$1048576,MATCH($A783,'Hoja de Trabajo para listado'!$A$155:$A$1048576,0),MATCH((CUADRO!K$5&amp;$E783),'Hoja de Trabajo para listado'!$A$151:$Z$151,0)),0)+IFERROR(INDEX('Hoja de Trabajo para listado'!$AB$155:$BA$1048576,MATCH($A783,'Hoja de Trabajo para listado'!$AB$155:$AB$1048576,0),MATCH((CUADRO!K$5&amp;$E783),'Hoja de Trabajo para listado'!$AB$151:$BA$151,0)),0)+IFERROR(INDEX('Hoja de Trabajo para listado'!$BC$155:$CB$1048576,MATCH($A783,'Hoja de Trabajo para listado'!$BC$155:$BC$1048576,0),MATCH((CUADRO!K$5&amp;$E783),'Hoja de Trabajo para listado'!$BC$151:$CB$151,0)),0)+IFERROR(INDEX('Hoja de Trabajo para listado'!$DE$153:$DG$274,MATCH($A783,'Hoja de Trabajo para listado'!$DE$153:$DE$1048576,0),MATCH((CUADRO!K$5&amp;$E783),'Hoja de Trabajo para listado'!$DE$151:$DG$151,0)),0)+IFERROR(INDEX('Hoja de Trabajo para listado'!$CD$155:$DC$1048576,MATCH($A783,'Hoja de Trabajo para listado'!$CD$155:$CD$1048576,0),MATCH((CUADRO!K$5&amp;$E783),'Hoja de Trabajo para listado'!$CD$151:$DC$151,0)),0)</f>
        <v>0</v>
      </c>
      <c r="L783" s="243">
        <f ca="1">+IFERROR(INDEX('Hoja de Trabajo para listado'!$A$155:$Z$1048576,MATCH($A783,'Hoja de Trabajo para listado'!$A$155:$A$1048576,0),MATCH((CUADRO!L$5&amp;$E783),'Hoja de Trabajo para listado'!$A$151:$Z$151,0)),0)+IFERROR(INDEX('Hoja de Trabajo para listado'!$AB$155:$BA$1048576,MATCH($A783,'Hoja de Trabajo para listado'!$AB$155:$AB$1048576,0),MATCH((CUADRO!L$5&amp;$E783),'Hoja de Trabajo para listado'!$AB$151:$BA$151,0)),0)+IFERROR(INDEX('Hoja de Trabajo para listado'!$BC$155:$CB$1048576,MATCH($A783,'Hoja de Trabajo para listado'!$BC$155:$BC$1048576,0),MATCH((CUADRO!L$5&amp;$E783),'Hoja de Trabajo para listado'!$BC$151:$CB$151,0)),0)+IFERROR(INDEX('Hoja de Trabajo para listado'!$DE$153:$DG$274,MATCH($A783,'Hoja de Trabajo para listado'!$DE$153:$DE$1048576,0),MATCH((CUADRO!L$5&amp;$E783),'Hoja de Trabajo para listado'!$DE$151:$DG$151,0)),0)+IFERROR(INDEX('Hoja de Trabajo para listado'!$CD$155:$DC$1048576,MATCH($A783,'Hoja de Trabajo para listado'!$CD$155:$CD$1048576,0),MATCH((CUADRO!L$5&amp;$E783),'Hoja de Trabajo para listado'!$CD$151:$DC$151,0)),0)</f>
        <v>0</v>
      </c>
      <c r="M783" s="243">
        <f ca="1">+IFERROR(INDEX('Hoja de Trabajo para listado'!$A$155:$Z$1048576,MATCH($A783,'Hoja de Trabajo para listado'!$A$155:$A$1048576,0),MATCH((CUADRO!M$5&amp;$E783),'Hoja de Trabajo para listado'!$A$151:$Z$151,0)),0)+IFERROR(INDEX('Hoja de Trabajo para listado'!$AB$155:$BA$1048576,MATCH($A783,'Hoja de Trabajo para listado'!$AB$155:$AB$1048576,0),MATCH((CUADRO!M$5&amp;$E783),'Hoja de Trabajo para listado'!$AB$151:$BA$151,0)),0)+IFERROR(INDEX('Hoja de Trabajo para listado'!$BC$155:$CB$1048576,MATCH($A783,'Hoja de Trabajo para listado'!$BC$155:$BC$1048576,0),MATCH((CUADRO!M$5&amp;$E783),'Hoja de Trabajo para listado'!$BC$151:$CB$151,0)),0)+IFERROR(INDEX('Hoja de Trabajo para listado'!$DE$153:$DG$274,MATCH($A783,'Hoja de Trabajo para listado'!$DE$153:$DE$1048576,0),MATCH((CUADRO!M$5&amp;$E783),'Hoja de Trabajo para listado'!$DE$151:$DG$151,0)),0)+IFERROR(INDEX('Hoja de Trabajo para listado'!$CD$155:$DC$1048576,MATCH($A783,'Hoja de Trabajo para listado'!$CD$155:$CD$1048576,0),MATCH((CUADRO!M$5&amp;$E783),'Hoja de Trabajo para listado'!$CD$151:$DC$151,0)),0)</f>
        <v>0</v>
      </c>
      <c r="N783" s="243">
        <f ca="1">+IFERROR(INDEX('Hoja de Trabajo para listado'!$A$155:$Z$1048576,MATCH($A783,'Hoja de Trabajo para listado'!$A$155:$A$1048576,0),MATCH((CUADRO!N$5&amp;$E783),'Hoja de Trabajo para listado'!$A$151:$Z$151,0)),0)+IFERROR(INDEX('Hoja de Trabajo para listado'!$AB$155:$BA$1048576,MATCH($A783,'Hoja de Trabajo para listado'!$AB$155:$AB$1048576,0),MATCH((CUADRO!N$5&amp;$E783),'Hoja de Trabajo para listado'!$AB$151:$BA$151,0)),0)+IFERROR(INDEX('Hoja de Trabajo para listado'!$BC$155:$CB$1048576,MATCH($A783,'Hoja de Trabajo para listado'!$BC$155:$BC$1048576,0),MATCH((CUADRO!N$5&amp;$E783),'Hoja de Trabajo para listado'!$BC$151:$CB$151,0)),0)+IFERROR(INDEX('Hoja de Trabajo para listado'!$DE$153:$DG$274,MATCH($A783,'Hoja de Trabajo para listado'!$DE$153:$DE$1048576,0),MATCH((CUADRO!N$5&amp;$E783),'Hoja de Trabajo para listado'!$DE$151:$DG$151,0)),0)+IFERROR(INDEX('Hoja de Trabajo para listado'!$CD$155:$DC$1048576,MATCH($A783,'Hoja de Trabajo para listado'!$CD$155:$CD$1048576,0),MATCH((CUADRO!N$5&amp;$E783),'Hoja de Trabajo para listado'!$CD$151:$DC$151,0)),0)</f>
        <v>0</v>
      </c>
      <c r="O783" s="243">
        <f ca="1">+IFERROR(INDEX('Hoja de Trabajo para listado'!$A$155:$Z$1048576,MATCH($A783,'Hoja de Trabajo para listado'!$A$155:$A$1048576,0),MATCH((CUADRO!O$5&amp;$E783),'Hoja de Trabajo para listado'!$A$151:$Z$151,0)),0)+IFERROR(INDEX('Hoja de Trabajo para listado'!$AB$155:$BA$1048576,MATCH($A783,'Hoja de Trabajo para listado'!$AB$155:$AB$1048576,0),MATCH((CUADRO!O$5&amp;$E783),'Hoja de Trabajo para listado'!$AB$151:$BA$151,0)),0)+IFERROR(INDEX('Hoja de Trabajo para listado'!$BC$155:$CB$1048576,MATCH($A783,'Hoja de Trabajo para listado'!$BC$155:$BC$1048576,0),MATCH((CUADRO!O$5&amp;$E783),'Hoja de Trabajo para listado'!$BC$151:$CB$151,0)),0)+IFERROR(INDEX('Hoja de Trabajo para listado'!$DE$153:$DG$274,MATCH($A783,'Hoja de Trabajo para listado'!$DE$153:$DE$1048576,0),MATCH((CUADRO!O$5&amp;$E783),'Hoja de Trabajo para listado'!$DE$151:$DG$151,0)),0)+IFERROR(INDEX('Hoja de Trabajo para listado'!$CD$155:$DC$1048576,MATCH($A783,'Hoja de Trabajo para listado'!$CD$155:$CD$1048576,0),MATCH((CUADRO!O$5&amp;$E783),'Hoja de Trabajo para listado'!$CD$151:$DC$151,0)),0)</f>
        <v>0</v>
      </c>
      <c r="P783" s="243">
        <f ca="1">+IFERROR(INDEX('Hoja de Trabajo para listado'!$A$155:$Z$1048576,MATCH($A783,'Hoja de Trabajo para listado'!$A$155:$A$1048576,0),MATCH((CUADRO!P$5&amp;$E783),'Hoja de Trabajo para listado'!$A$151:$Z$151,0)),0)+IFERROR(INDEX('Hoja de Trabajo para listado'!$AB$155:$BA$1048576,MATCH($A783,'Hoja de Trabajo para listado'!$AB$155:$AB$1048576,0),MATCH((CUADRO!P$5&amp;$E783),'Hoja de Trabajo para listado'!$AB$151:$BA$151,0)),0)+IFERROR(INDEX('Hoja de Trabajo para listado'!$BC$155:$CB$1048576,MATCH($A783,'Hoja de Trabajo para listado'!$BC$155:$BC$1048576,0),MATCH((CUADRO!P$5&amp;$E783),'Hoja de Trabajo para listado'!$BC$151:$CB$151,0)),0)+IFERROR(INDEX('Hoja de Trabajo para listado'!$DE$153:$DG$274,MATCH($A783,'Hoja de Trabajo para listado'!$DE$153:$DE$1048576,0),MATCH((CUADRO!P$5&amp;$E783),'Hoja de Trabajo para listado'!$DE$151:$DG$151,0)),0)+IFERROR(INDEX('Hoja de Trabajo para listado'!$CD$155:$DC$1048576,MATCH($A783,'Hoja de Trabajo para listado'!$CD$155:$CD$1048576,0),MATCH((CUADRO!P$5&amp;$E783),'Hoja de Trabajo para listado'!$CD$151:$DC$151,0)),0)</f>
        <v>0</v>
      </c>
      <c r="Q783" s="243">
        <f ca="1">+IFERROR(INDEX('Hoja de Trabajo para listado'!$A$155:$Z$1048576,MATCH($A783,'Hoja de Trabajo para listado'!$A$155:$A$1048576,0),MATCH((CUADRO!Q$5&amp;$E783),'Hoja de Trabajo para listado'!$A$151:$Z$151,0)),0)+IFERROR(INDEX('Hoja de Trabajo para listado'!$AB$155:$BA$1048576,MATCH($A783,'Hoja de Trabajo para listado'!$AB$155:$AB$1048576,0),MATCH((CUADRO!Q$5&amp;$E783),'Hoja de Trabajo para listado'!$AB$151:$BA$151,0)),0)+IFERROR(INDEX('Hoja de Trabajo para listado'!$BC$155:$CB$1048576,MATCH($A783,'Hoja de Trabajo para listado'!$BC$155:$BC$1048576,0),MATCH((CUADRO!Q$5&amp;$E783),'Hoja de Trabajo para listado'!$BC$151:$CB$151,0)),0)+IFERROR(INDEX('Hoja de Trabajo para listado'!$DE$153:$DG$274,MATCH($A783,'Hoja de Trabajo para listado'!$DE$153:$DE$1048576,0),MATCH((CUADRO!Q$5&amp;$E783),'Hoja de Trabajo para listado'!$DE$151:$DG$151,0)),0)+IFERROR(INDEX('Hoja de Trabajo para listado'!$CD$155:$DC$1048576,MATCH($A783,'Hoja de Trabajo para listado'!$CD$155:$CD$1048576,0),MATCH((CUADRO!Q$5&amp;$E783),'Hoja de Trabajo para listado'!$CD$151:$DC$151,0)),0)</f>
        <v>0</v>
      </c>
      <c r="R783" s="243">
        <f t="shared" ca="1" si="27"/>
        <v>0</v>
      </c>
      <c r="S783" s="249">
        <f ca="1">+R782+R783</f>
        <v>0</v>
      </c>
      <c r="T783" s="243">
        <f ca="1">+S783</f>
        <v>0</v>
      </c>
      <c r="U783" s="242">
        <f t="shared" si="28"/>
        <v>2</v>
      </c>
      <c r="V783" s="333" t="str">
        <f>+VLOOKUP(A783,bd_lista!$A$3:$E$590,5,FALSE)</f>
        <v>Gobiernos Autonomos Municipales</v>
      </c>
      <c r="W783" s="392"/>
      <c r="X783" s="242">
        <f>+VLOOKUP(A783,[4]Sheet1!$A$13:$D$744,4,FALSE)</f>
        <v>0</v>
      </c>
      <c r="Y783" s="242" t="e">
        <f>+VLOOKUP(X783,bd_lista!$A$3:$C$590,3,FALSE)</f>
        <v>#N/A</v>
      </c>
      <c r="Z783" s="292"/>
      <c r="AA783" s="293"/>
    </row>
    <row r="784" spans="1:27" customFormat="1" ht="27" hidden="1" customHeight="1">
      <c r="A784" s="32">
        <v>1411</v>
      </c>
      <c r="B784" s="387">
        <f>+A784</f>
        <v>1411</v>
      </c>
      <c r="C784" s="247" t="str">
        <f>+VLOOKUP(A784,bd_lista!$A$3:$C$590,3,FALSE)</f>
        <v>Gobierno Autónomo Municipal de Eucaliptus</v>
      </c>
      <c r="D784" s="389" t="str">
        <f>+C784</f>
        <v>Gobierno Autónomo Municipal de Eucaliptus</v>
      </c>
      <c r="E784" s="242" t="s">
        <v>1304</v>
      </c>
      <c r="F784" s="243">
        <f ca="1">+IFERROR(INDEX('Hoja de Trabajo para listado'!$A$155:$Z$1048576,MATCH($A784,'Hoja de Trabajo para listado'!$A$155:$A$1048576,0),MATCH((CUADRO!F$5&amp;$E784),'Hoja de Trabajo para listado'!$A$151:$Z$151,0)),0)+IFERROR(INDEX('Hoja de Trabajo para listado'!$AB$155:$BA$1048576,MATCH($A784,'Hoja de Trabajo para listado'!$AB$155:$AB$1048576,0),MATCH((CUADRO!F$5&amp;$E784),'Hoja de Trabajo para listado'!$AB$151:$BA$151,0)),0)+IFERROR(INDEX('Hoja de Trabajo para listado'!$BC$155:$CB$1048576,MATCH($A784,'Hoja de Trabajo para listado'!$BC$155:$BC$1048576,0),MATCH((CUADRO!F$5&amp;$E784),'Hoja de Trabajo para listado'!$BC$151:$CB$151,0)),0)+IFERROR(INDEX('Hoja de Trabajo para listado'!$DE$153:$DG$274,MATCH($A784,'Hoja de Trabajo para listado'!$DE$153:$DE$1048576,0),MATCH((CUADRO!F$5&amp;$E784),'Hoja de Trabajo para listado'!$DE$151:$DG$151,0)),0)+IFERROR(INDEX('Hoja de Trabajo para listado'!$CD$155:$DC$1048576,MATCH($A784,'Hoja de Trabajo para listado'!$CD$155:$CD$1048576,0),MATCH((CUADRO!F$5&amp;$E784),'Hoja de Trabajo para listado'!$CD$151:$DC$151,0)),0)</f>
        <v>0</v>
      </c>
      <c r="G784" s="243">
        <f ca="1">+IFERROR(INDEX('Hoja de Trabajo para listado'!$A$155:$Z$1048576,MATCH($A784,'Hoja de Trabajo para listado'!$A$155:$A$1048576,0),MATCH((CUADRO!G$5&amp;$E784),'Hoja de Trabajo para listado'!$A$151:$Z$151,0)),0)+IFERROR(INDEX('Hoja de Trabajo para listado'!$AB$155:$BA$1048576,MATCH($A784,'Hoja de Trabajo para listado'!$AB$155:$AB$1048576,0),MATCH((CUADRO!G$5&amp;$E784),'Hoja de Trabajo para listado'!$AB$151:$BA$151,0)),0)+IFERROR(INDEX('Hoja de Trabajo para listado'!$BC$155:$CB$1048576,MATCH($A784,'Hoja de Trabajo para listado'!$BC$155:$BC$1048576,0),MATCH((CUADRO!G$5&amp;$E784),'Hoja de Trabajo para listado'!$BC$151:$CB$151,0)),0)+IFERROR(INDEX('Hoja de Trabajo para listado'!$DE$153:$DG$274,MATCH($A784,'Hoja de Trabajo para listado'!$DE$153:$DE$1048576,0),MATCH((CUADRO!G$5&amp;$E784),'Hoja de Trabajo para listado'!$DE$151:$DG$151,0)),0)+IFERROR(INDEX('Hoja de Trabajo para listado'!$CD$155:$DC$1048576,MATCH($A784,'Hoja de Trabajo para listado'!$CD$155:$CD$1048576,0),MATCH((CUADRO!G$5&amp;$E784),'Hoja de Trabajo para listado'!$CD$151:$DC$151,0)),0)</f>
        <v>0</v>
      </c>
      <c r="H784" s="243">
        <f ca="1">+IFERROR(INDEX('Hoja de Trabajo para listado'!$A$155:$Z$1048576,MATCH($A784,'Hoja de Trabajo para listado'!$A$155:$A$1048576,0),MATCH((CUADRO!H$5&amp;$E784),'Hoja de Trabajo para listado'!$A$151:$Z$151,0)),0)+IFERROR(INDEX('Hoja de Trabajo para listado'!$AB$155:$BA$1048576,MATCH($A784,'Hoja de Trabajo para listado'!$AB$155:$AB$1048576,0),MATCH((CUADRO!H$5&amp;$E784),'Hoja de Trabajo para listado'!$AB$151:$BA$151,0)),0)+IFERROR(INDEX('Hoja de Trabajo para listado'!$BC$155:$CB$1048576,MATCH($A784,'Hoja de Trabajo para listado'!$BC$155:$BC$1048576,0),MATCH((CUADRO!H$5&amp;$E784),'Hoja de Trabajo para listado'!$BC$151:$CB$151,0)),0)+IFERROR(INDEX('Hoja de Trabajo para listado'!$DE$153:$DG$274,MATCH($A784,'Hoja de Trabajo para listado'!$DE$153:$DE$1048576,0),MATCH((CUADRO!H$5&amp;$E784),'Hoja de Trabajo para listado'!$DE$151:$DG$151,0)),0)+IFERROR(INDEX('Hoja de Trabajo para listado'!$CD$155:$DC$1048576,MATCH($A784,'Hoja de Trabajo para listado'!$CD$155:$CD$1048576,0),MATCH((CUADRO!H$5&amp;$E784),'Hoja de Trabajo para listado'!$CD$151:$DC$151,0)),0)</f>
        <v>0</v>
      </c>
      <c r="I784" s="243">
        <f ca="1">+IFERROR(INDEX('Hoja de Trabajo para listado'!$A$155:$Z$1048576,MATCH($A784,'Hoja de Trabajo para listado'!$A$155:$A$1048576,0),MATCH((CUADRO!I$5&amp;$E784),'Hoja de Trabajo para listado'!$A$151:$Z$151,0)),0)+IFERROR(INDEX('Hoja de Trabajo para listado'!$AB$155:$BA$1048576,MATCH($A784,'Hoja de Trabajo para listado'!$AB$155:$AB$1048576,0),MATCH((CUADRO!I$5&amp;$E784),'Hoja de Trabajo para listado'!$AB$151:$BA$151,0)),0)+IFERROR(INDEX('Hoja de Trabajo para listado'!$BC$155:$CB$1048576,MATCH($A784,'Hoja de Trabajo para listado'!$BC$155:$BC$1048576,0),MATCH((CUADRO!I$5&amp;$E784),'Hoja de Trabajo para listado'!$BC$151:$CB$151,0)),0)+IFERROR(INDEX('Hoja de Trabajo para listado'!$DE$153:$DG$274,MATCH($A784,'Hoja de Trabajo para listado'!$DE$153:$DE$1048576,0),MATCH((CUADRO!I$5&amp;$E784),'Hoja de Trabajo para listado'!$DE$151:$DG$151,0)),0)+IFERROR(INDEX('Hoja de Trabajo para listado'!$CD$155:$DC$1048576,MATCH($A784,'Hoja de Trabajo para listado'!$CD$155:$CD$1048576,0),MATCH((CUADRO!I$5&amp;$E784),'Hoja de Trabajo para listado'!$CD$151:$DC$151,0)),0)</f>
        <v>0</v>
      </c>
      <c r="J784" s="243">
        <f ca="1">+IFERROR(INDEX('Hoja de Trabajo para listado'!$A$155:$Z$1048576,MATCH($A784,'Hoja de Trabajo para listado'!$A$155:$A$1048576,0),MATCH((CUADRO!J$5&amp;$E784),'Hoja de Trabajo para listado'!$A$151:$Z$151,0)),0)+IFERROR(INDEX('Hoja de Trabajo para listado'!$AB$155:$BA$1048576,MATCH($A784,'Hoja de Trabajo para listado'!$AB$155:$AB$1048576,0),MATCH((CUADRO!J$5&amp;$E784),'Hoja de Trabajo para listado'!$AB$151:$BA$151,0)),0)+IFERROR(INDEX('Hoja de Trabajo para listado'!$BC$155:$CB$1048576,MATCH($A784,'Hoja de Trabajo para listado'!$BC$155:$BC$1048576,0),MATCH((CUADRO!J$5&amp;$E784),'Hoja de Trabajo para listado'!$BC$151:$CB$151,0)),0)+IFERROR(INDEX('Hoja de Trabajo para listado'!$DE$153:$DG$274,MATCH($A784,'Hoja de Trabajo para listado'!$DE$153:$DE$1048576,0),MATCH((CUADRO!J$5&amp;$E784),'Hoja de Trabajo para listado'!$DE$151:$DG$151,0)),0)+IFERROR(INDEX('Hoja de Trabajo para listado'!$CD$155:$DC$1048576,MATCH($A784,'Hoja de Trabajo para listado'!$CD$155:$CD$1048576,0),MATCH((CUADRO!J$5&amp;$E784),'Hoja de Trabajo para listado'!$CD$151:$DC$151,0)),0)</f>
        <v>0</v>
      </c>
      <c r="K784" s="243">
        <f ca="1">+IFERROR(INDEX('Hoja de Trabajo para listado'!$A$155:$Z$1048576,MATCH($A784,'Hoja de Trabajo para listado'!$A$155:$A$1048576,0),MATCH((CUADRO!K$5&amp;$E784),'Hoja de Trabajo para listado'!$A$151:$Z$151,0)),0)+IFERROR(INDEX('Hoja de Trabajo para listado'!$AB$155:$BA$1048576,MATCH($A784,'Hoja de Trabajo para listado'!$AB$155:$AB$1048576,0),MATCH((CUADRO!K$5&amp;$E784),'Hoja de Trabajo para listado'!$AB$151:$BA$151,0)),0)+IFERROR(INDEX('Hoja de Trabajo para listado'!$BC$155:$CB$1048576,MATCH($A784,'Hoja de Trabajo para listado'!$BC$155:$BC$1048576,0),MATCH((CUADRO!K$5&amp;$E784),'Hoja de Trabajo para listado'!$BC$151:$CB$151,0)),0)+IFERROR(INDEX('Hoja de Trabajo para listado'!$DE$153:$DG$274,MATCH($A784,'Hoja de Trabajo para listado'!$DE$153:$DE$1048576,0),MATCH((CUADRO!K$5&amp;$E784),'Hoja de Trabajo para listado'!$DE$151:$DG$151,0)),0)+IFERROR(INDEX('Hoja de Trabajo para listado'!$CD$155:$DC$1048576,MATCH($A784,'Hoja de Trabajo para listado'!$CD$155:$CD$1048576,0),MATCH((CUADRO!K$5&amp;$E784),'Hoja de Trabajo para listado'!$CD$151:$DC$151,0)),0)</f>
        <v>0</v>
      </c>
      <c r="L784" s="243">
        <f ca="1">+IFERROR(INDEX('Hoja de Trabajo para listado'!$A$155:$Z$1048576,MATCH($A784,'Hoja de Trabajo para listado'!$A$155:$A$1048576,0),MATCH((CUADRO!L$5&amp;$E784),'Hoja de Trabajo para listado'!$A$151:$Z$151,0)),0)+IFERROR(INDEX('Hoja de Trabajo para listado'!$AB$155:$BA$1048576,MATCH($A784,'Hoja de Trabajo para listado'!$AB$155:$AB$1048576,0),MATCH((CUADRO!L$5&amp;$E784),'Hoja de Trabajo para listado'!$AB$151:$BA$151,0)),0)+IFERROR(INDEX('Hoja de Trabajo para listado'!$BC$155:$CB$1048576,MATCH($A784,'Hoja de Trabajo para listado'!$BC$155:$BC$1048576,0),MATCH((CUADRO!L$5&amp;$E784),'Hoja de Trabajo para listado'!$BC$151:$CB$151,0)),0)+IFERROR(INDEX('Hoja de Trabajo para listado'!$DE$153:$DG$274,MATCH($A784,'Hoja de Trabajo para listado'!$DE$153:$DE$1048576,0),MATCH((CUADRO!L$5&amp;$E784),'Hoja de Trabajo para listado'!$DE$151:$DG$151,0)),0)+IFERROR(INDEX('Hoja de Trabajo para listado'!$CD$155:$DC$1048576,MATCH($A784,'Hoja de Trabajo para listado'!$CD$155:$CD$1048576,0),MATCH((CUADRO!L$5&amp;$E784),'Hoja de Trabajo para listado'!$CD$151:$DC$151,0)),0)</f>
        <v>0</v>
      </c>
      <c r="M784" s="243">
        <f ca="1">+IFERROR(INDEX('Hoja de Trabajo para listado'!$A$155:$Z$1048576,MATCH($A784,'Hoja de Trabajo para listado'!$A$155:$A$1048576,0),MATCH((CUADRO!M$5&amp;$E784),'Hoja de Trabajo para listado'!$A$151:$Z$151,0)),0)+IFERROR(INDEX('Hoja de Trabajo para listado'!$AB$155:$BA$1048576,MATCH($A784,'Hoja de Trabajo para listado'!$AB$155:$AB$1048576,0),MATCH((CUADRO!M$5&amp;$E784),'Hoja de Trabajo para listado'!$AB$151:$BA$151,0)),0)+IFERROR(INDEX('Hoja de Trabajo para listado'!$BC$155:$CB$1048576,MATCH($A784,'Hoja de Trabajo para listado'!$BC$155:$BC$1048576,0),MATCH((CUADRO!M$5&amp;$E784),'Hoja de Trabajo para listado'!$BC$151:$CB$151,0)),0)+IFERROR(INDEX('Hoja de Trabajo para listado'!$DE$153:$DG$274,MATCH($A784,'Hoja de Trabajo para listado'!$DE$153:$DE$1048576,0),MATCH((CUADRO!M$5&amp;$E784),'Hoja de Trabajo para listado'!$DE$151:$DG$151,0)),0)+IFERROR(INDEX('Hoja de Trabajo para listado'!$CD$155:$DC$1048576,MATCH($A784,'Hoja de Trabajo para listado'!$CD$155:$CD$1048576,0),MATCH((CUADRO!M$5&amp;$E784),'Hoja de Trabajo para listado'!$CD$151:$DC$151,0)),0)</f>
        <v>0</v>
      </c>
      <c r="N784" s="243">
        <f ca="1">+IFERROR(INDEX('Hoja de Trabajo para listado'!$A$155:$Z$1048576,MATCH($A784,'Hoja de Trabajo para listado'!$A$155:$A$1048576,0),MATCH((CUADRO!N$5&amp;$E784),'Hoja de Trabajo para listado'!$A$151:$Z$151,0)),0)+IFERROR(INDEX('Hoja de Trabajo para listado'!$AB$155:$BA$1048576,MATCH($A784,'Hoja de Trabajo para listado'!$AB$155:$AB$1048576,0),MATCH((CUADRO!N$5&amp;$E784),'Hoja de Trabajo para listado'!$AB$151:$BA$151,0)),0)+IFERROR(INDEX('Hoja de Trabajo para listado'!$BC$155:$CB$1048576,MATCH($A784,'Hoja de Trabajo para listado'!$BC$155:$BC$1048576,0),MATCH((CUADRO!N$5&amp;$E784),'Hoja de Trabajo para listado'!$BC$151:$CB$151,0)),0)+IFERROR(INDEX('Hoja de Trabajo para listado'!$DE$153:$DG$274,MATCH($A784,'Hoja de Trabajo para listado'!$DE$153:$DE$1048576,0),MATCH((CUADRO!N$5&amp;$E784),'Hoja de Trabajo para listado'!$DE$151:$DG$151,0)),0)+IFERROR(INDEX('Hoja de Trabajo para listado'!$CD$155:$DC$1048576,MATCH($A784,'Hoja de Trabajo para listado'!$CD$155:$CD$1048576,0),MATCH((CUADRO!N$5&amp;$E784),'Hoja de Trabajo para listado'!$CD$151:$DC$151,0)),0)</f>
        <v>0</v>
      </c>
      <c r="O784" s="243">
        <f ca="1">+IFERROR(INDEX('Hoja de Trabajo para listado'!$A$155:$Z$1048576,MATCH($A784,'Hoja de Trabajo para listado'!$A$155:$A$1048576,0),MATCH((CUADRO!O$5&amp;$E784),'Hoja de Trabajo para listado'!$A$151:$Z$151,0)),0)+IFERROR(INDEX('Hoja de Trabajo para listado'!$AB$155:$BA$1048576,MATCH($A784,'Hoja de Trabajo para listado'!$AB$155:$AB$1048576,0),MATCH((CUADRO!O$5&amp;$E784),'Hoja de Trabajo para listado'!$AB$151:$BA$151,0)),0)+IFERROR(INDEX('Hoja de Trabajo para listado'!$BC$155:$CB$1048576,MATCH($A784,'Hoja de Trabajo para listado'!$BC$155:$BC$1048576,0),MATCH((CUADRO!O$5&amp;$E784),'Hoja de Trabajo para listado'!$BC$151:$CB$151,0)),0)+IFERROR(INDEX('Hoja de Trabajo para listado'!$DE$153:$DG$274,MATCH($A784,'Hoja de Trabajo para listado'!$DE$153:$DE$1048576,0),MATCH((CUADRO!O$5&amp;$E784),'Hoja de Trabajo para listado'!$DE$151:$DG$151,0)),0)+IFERROR(INDEX('Hoja de Trabajo para listado'!$CD$155:$DC$1048576,MATCH($A784,'Hoja de Trabajo para listado'!$CD$155:$CD$1048576,0),MATCH((CUADRO!O$5&amp;$E784),'Hoja de Trabajo para listado'!$CD$151:$DC$151,0)),0)</f>
        <v>0</v>
      </c>
      <c r="P784" s="243">
        <f ca="1">+IFERROR(INDEX('Hoja de Trabajo para listado'!$A$155:$Z$1048576,MATCH($A784,'Hoja de Trabajo para listado'!$A$155:$A$1048576,0),MATCH((CUADRO!P$5&amp;$E784),'Hoja de Trabajo para listado'!$A$151:$Z$151,0)),0)+IFERROR(INDEX('Hoja de Trabajo para listado'!$AB$155:$BA$1048576,MATCH($A784,'Hoja de Trabajo para listado'!$AB$155:$AB$1048576,0),MATCH((CUADRO!P$5&amp;$E784),'Hoja de Trabajo para listado'!$AB$151:$BA$151,0)),0)+IFERROR(INDEX('Hoja de Trabajo para listado'!$BC$155:$CB$1048576,MATCH($A784,'Hoja de Trabajo para listado'!$BC$155:$BC$1048576,0),MATCH((CUADRO!P$5&amp;$E784),'Hoja de Trabajo para listado'!$BC$151:$CB$151,0)),0)+IFERROR(INDEX('Hoja de Trabajo para listado'!$DE$153:$DG$274,MATCH($A784,'Hoja de Trabajo para listado'!$DE$153:$DE$1048576,0),MATCH((CUADRO!P$5&amp;$E784),'Hoja de Trabajo para listado'!$DE$151:$DG$151,0)),0)+IFERROR(INDEX('Hoja de Trabajo para listado'!$CD$155:$DC$1048576,MATCH($A784,'Hoja de Trabajo para listado'!$CD$155:$CD$1048576,0),MATCH((CUADRO!P$5&amp;$E784),'Hoja de Trabajo para listado'!$CD$151:$DC$151,0)),0)</f>
        <v>0</v>
      </c>
      <c r="Q784" s="243">
        <f ca="1">+IFERROR(INDEX('Hoja de Trabajo para listado'!$A$155:$Z$1048576,MATCH($A784,'Hoja de Trabajo para listado'!$A$155:$A$1048576,0),MATCH((CUADRO!Q$5&amp;$E784),'Hoja de Trabajo para listado'!$A$151:$Z$151,0)),0)+IFERROR(INDEX('Hoja de Trabajo para listado'!$AB$155:$BA$1048576,MATCH($A784,'Hoja de Trabajo para listado'!$AB$155:$AB$1048576,0),MATCH((CUADRO!Q$5&amp;$E784),'Hoja de Trabajo para listado'!$AB$151:$BA$151,0)),0)+IFERROR(INDEX('Hoja de Trabajo para listado'!$BC$155:$CB$1048576,MATCH($A784,'Hoja de Trabajo para listado'!$BC$155:$BC$1048576,0),MATCH((CUADRO!Q$5&amp;$E784),'Hoja de Trabajo para listado'!$BC$151:$CB$151,0)),0)+IFERROR(INDEX('Hoja de Trabajo para listado'!$DE$153:$DG$274,MATCH($A784,'Hoja de Trabajo para listado'!$DE$153:$DE$1048576,0),MATCH((CUADRO!Q$5&amp;$E784),'Hoja de Trabajo para listado'!$DE$151:$DG$151,0)),0)+IFERROR(INDEX('Hoja de Trabajo para listado'!$CD$155:$DC$1048576,MATCH($A784,'Hoja de Trabajo para listado'!$CD$155:$CD$1048576,0),MATCH((CUADRO!Q$5&amp;$E784),'Hoja de Trabajo para listado'!$CD$151:$DC$151,0)),0)</f>
        <v>0</v>
      </c>
      <c r="R784" s="243">
        <f t="shared" ca="1" si="27"/>
        <v>0</v>
      </c>
      <c r="S784" s="249"/>
      <c r="T784" s="243">
        <f ca="1">+T785</f>
        <v>0</v>
      </c>
      <c r="U784" s="242">
        <f t="shared" si="28"/>
        <v>1</v>
      </c>
      <c r="V784" s="333" t="str">
        <f>+VLOOKUP(A784,bd_lista!$A$3:$E$590,5,FALSE)</f>
        <v>Gobiernos Autonomos Municipales</v>
      </c>
      <c r="W784" s="391" t="str">
        <f>+V784</f>
        <v>Gobiernos Autonomos Municipales</v>
      </c>
      <c r="X784" s="242">
        <f>+VLOOKUP(A784,[4]Sheet1!$A$13:$D$744,4,FALSE)</f>
        <v>0</v>
      </c>
      <c r="Y784" s="242" t="e">
        <f>+VLOOKUP(X784,bd_lista!$A$3:$C$590,3,FALSE)</f>
        <v>#N/A</v>
      </c>
      <c r="Z784" s="294">
        <f>+X784</f>
        <v>0</v>
      </c>
      <c r="AA784" s="295" t="e">
        <f>+Y784</f>
        <v>#N/A</v>
      </c>
    </row>
    <row r="785" spans="1:27" customFormat="1" ht="27" hidden="1" customHeight="1">
      <c r="A785" s="32">
        <v>1411</v>
      </c>
      <c r="B785" s="388"/>
      <c r="C785" s="247" t="str">
        <f>+VLOOKUP(A785,bd_lista!$A$3:$C$590,3,FALSE)</f>
        <v>Gobierno Autónomo Municipal de Eucaliptus</v>
      </c>
      <c r="D785" s="390"/>
      <c r="E785" s="244" t="s">
        <v>1305</v>
      </c>
      <c r="F785" s="243">
        <f ca="1">+IFERROR(INDEX('Hoja de Trabajo para listado'!$A$155:$Z$1048576,MATCH($A785,'Hoja de Trabajo para listado'!$A$155:$A$1048576,0),MATCH((CUADRO!F$5&amp;$E785),'Hoja de Trabajo para listado'!$A$151:$Z$151,0)),0)+IFERROR(INDEX('Hoja de Trabajo para listado'!$AB$155:$BA$1048576,MATCH($A785,'Hoja de Trabajo para listado'!$AB$155:$AB$1048576,0),MATCH((CUADRO!F$5&amp;$E785),'Hoja de Trabajo para listado'!$AB$151:$BA$151,0)),0)+IFERROR(INDEX('Hoja de Trabajo para listado'!$BC$155:$CB$1048576,MATCH($A785,'Hoja de Trabajo para listado'!$BC$155:$BC$1048576,0),MATCH((CUADRO!F$5&amp;$E785),'Hoja de Trabajo para listado'!$BC$151:$CB$151,0)),0)+IFERROR(INDEX('Hoja de Trabajo para listado'!$DE$153:$DG$274,MATCH($A785,'Hoja de Trabajo para listado'!$DE$153:$DE$1048576,0),MATCH((CUADRO!F$5&amp;$E785),'Hoja de Trabajo para listado'!$DE$151:$DG$151,0)),0)+IFERROR(INDEX('Hoja de Trabajo para listado'!$CD$155:$DC$1048576,MATCH($A785,'Hoja de Trabajo para listado'!$CD$155:$CD$1048576,0),MATCH((CUADRO!F$5&amp;$E785),'Hoja de Trabajo para listado'!$CD$151:$DC$151,0)),0)</f>
        <v>0</v>
      </c>
      <c r="G785" s="243">
        <f ca="1">+IFERROR(INDEX('Hoja de Trabajo para listado'!$A$155:$Z$1048576,MATCH($A785,'Hoja de Trabajo para listado'!$A$155:$A$1048576,0),MATCH((CUADRO!G$5&amp;$E785),'Hoja de Trabajo para listado'!$A$151:$Z$151,0)),0)+IFERROR(INDEX('Hoja de Trabajo para listado'!$AB$155:$BA$1048576,MATCH($A785,'Hoja de Trabajo para listado'!$AB$155:$AB$1048576,0),MATCH((CUADRO!G$5&amp;$E785),'Hoja de Trabajo para listado'!$AB$151:$BA$151,0)),0)+IFERROR(INDEX('Hoja de Trabajo para listado'!$BC$155:$CB$1048576,MATCH($A785,'Hoja de Trabajo para listado'!$BC$155:$BC$1048576,0),MATCH((CUADRO!G$5&amp;$E785),'Hoja de Trabajo para listado'!$BC$151:$CB$151,0)),0)+IFERROR(INDEX('Hoja de Trabajo para listado'!$DE$153:$DG$274,MATCH($A785,'Hoja de Trabajo para listado'!$DE$153:$DE$1048576,0),MATCH((CUADRO!G$5&amp;$E785),'Hoja de Trabajo para listado'!$DE$151:$DG$151,0)),0)+IFERROR(INDEX('Hoja de Trabajo para listado'!$CD$155:$DC$1048576,MATCH($A785,'Hoja de Trabajo para listado'!$CD$155:$CD$1048576,0),MATCH((CUADRO!G$5&amp;$E785),'Hoja de Trabajo para listado'!$CD$151:$DC$151,0)),0)</f>
        <v>0</v>
      </c>
      <c r="H785" s="243">
        <f ca="1">+IFERROR(INDEX('Hoja de Trabajo para listado'!$A$155:$Z$1048576,MATCH($A785,'Hoja de Trabajo para listado'!$A$155:$A$1048576,0),MATCH((CUADRO!H$5&amp;$E785),'Hoja de Trabajo para listado'!$A$151:$Z$151,0)),0)+IFERROR(INDEX('Hoja de Trabajo para listado'!$AB$155:$BA$1048576,MATCH($A785,'Hoja de Trabajo para listado'!$AB$155:$AB$1048576,0),MATCH((CUADRO!H$5&amp;$E785),'Hoja de Trabajo para listado'!$AB$151:$BA$151,0)),0)+IFERROR(INDEX('Hoja de Trabajo para listado'!$BC$155:$CB$1048576,MATCH($A785,'Hoja de Trabajo para listado'!$BC$155:$BC$1048576,0),MATCH((CUADRO!H$5&amp;$E785),'Hoja de Trabajo para listado'!$BC$151:$CB$151,0)),0)+IFERROR(INDEX('Hoja de Trabajo para listado'!$DE$153:$DG$274,MATCH($A785,'Hoja de Trabajo para listado'!$DE$153:$DE$1048576,0),MATCH((CUADRO!H$5&amp;$E785),'Hoja de Trabajo para listado'!$DE$151:$DG$151,0)),0)+IFERROR(INDEX('Hoja de Trabajo para listado'!$CD$155:$DC$1048576,MATCH($A785,'Hoja de Trabajo para listado'!$CD$155:$CD$1048576,0),MATCH((CUADRO!H$5&amp;$E785),'Hoja de Trabajo para listado'!$CD$151:$DC$151,0)),0)</f>
        <v>0</v>
      </c>
      <c r="I785" s="243">
        <f ca="1">+IFERROR(INDEX('Hoja de Trabajo para listado'!$A$155:$Z$1048576,MATCH($A785,'Hoja de Trabajo para listado'!$A$155:$A$1048576,0),MATCH((CUADRO!I$5&amp;$E785),'Hoja de Trabajo para listado'!$A$151:$Z$151,0)),0)+IFERROR(INDEX('Hoja de Trabajo para listado'!$AB$155:$BA$1048576,MATCH($A785,'Hoja de Trabajo para listado'!$AB$155:$AB$1048576,0),MATCH((CUADRO!I$5&amp;$E785),'Hoja de Trabajo para listado'!$AB$151:$BA$151,0)),0)+IFERROR(INDEX('Hoja de Trabajo para listado'!$BC$155:$CB$1048576,MATCH($A785,'Hoja de Trabajo para listado'!$BC$155:$BC$1048576,0),MATCH((CUADRO!I$5&amp;$E785),'Hoja de Trabajo para listado'!$BC$151:$CB$151,0)),0)+IFERROR(INDEX('Hoja de Trabajo para listado'!$DE$153:$DG$274,MATCH($A785,'Hoja de Trabajo para listado'!$DE$153:$DE$1048576,0),MATCH((CUADRO!I$5&amp;$E785),'Hoja de Trabajo para listado'!$DE$151:$DG$151,0)),0)+IFERROR(INDEX('Hoja de Trabajo para listado'!$CD$155:$DC$1048576,MATCH($A785,'Hoja de Trabajo para listado'!$CD$155:$CD$1048576,0),MATCH((CUADRO!I$5&amp;$E785),'Hoja de Trabajo para listado'!$CD$151:$DC$151,0)),0)</f>
        <v>0</v>
      </c>
      <c r="J785" s="243">
        <f ca="1">+IFERROR(INDEX('Hoja de Trabajo para listado'!$A$155:$Z$1048576,MATCH($A785,'Hoja de Trabajo para listado'!$A$155:$A$1048576,0),MATCH((CUADRO!J$5&amp;$E785),'Hoja de Trabajo para listado'!$A$151:$Z$151,0)),0)+IFERROR(INDEX('Hoja de Trabajo para listado'!$AB$155:$BA$1048576,MATCH($A785,'Hoja de Trabajo para listado'!$AB$155:$AB$1048576,0),MATCH((CUADRO!J$5&amp;$E785),'Hoja de Trabajo para listado'!$AB$151:$BA$151,0)),0)+IFERROR(INDEX('Hoja de Trabajo para listado'!$BC$155:$CB$1048576,MATCH($A785,'Hoja de Trabajo para listado'!$BC$155:$BC$1048576,0),MATCH((CUADRO!J$5&amp;$E785),'Hoja de Trabajo para listado'!$BC$151:$CB$151,0)),0)+IFERROR(INDEX('Hoja de Trabajo para listado'!$DE$153:$DG$274,MATCH($A785,'Hoja de Trabajo para listado'!$DE$153:$DE$1048576,0),MATCH((CUADRO!J$5&amp;$E785),'Hoja de Trabajo para listado'!$DE$151:$DG$151,0)),0)+IFERROR(INDEX('Hoja de Trabajo para listado'!$CD$155:$DC$1048576,MATCH($A785,'Hoja de Trabajo para listado'!$CD$155:$CD$1048576,0),MATCH((CUADRO!J$5&amp;$E785),'Hoja de Trabajo para listado'!$CD$151:$DC$151,0)),0)</f>
        <v>0</v>
      </c>
      <c r="K785" s="243">
        <f ca="1">+IFERROR(INDEX('Hoja de Trabajo para listado'!$A$155:$Z$1048576,MATCH($A785,'Hoja de Trabajo para listado'!$A$155:$A$1048576,0),MATCH((CUADRO!K$5&amp;$E785),'Hoja de Trabajo para listado'!$A$151:$Z$151,0)),0)+IFERROR(INDEX('Hoja de Trabajo para listado'!$AB$155:$BA$1048576,MATCH($A785,'Hoja de Trabajo para listado'!$AB$155:$AB$1048576,0),MATCH((CUADRO!K$5&amp;$E785),'Hoja de Trabajo para listado'!$AB$151:$BA$151,0)),0)+IFERROR(INDEX('Hoja de Trabajo para listado'!$BC$155:$CB$1048576,MATCH($A785,'Hoja de Trabajo para listado'!$BC$155:$BC$1048576,0),MATCH((CUADRO!K$5&amp;$E785),'Hoja de Trabajo para listado'!$BC$151:$CB$151,0)),0)+IFERROR(INDEX('Hoja de Trabajo para listado'!$DE$153:$DG$274,MATCH($A785,'Hoja de Trabajo para listado'!$DE$153:$DE$1048576,0),MATCH((CUADRO!K$5&amp;$E785),'Hoja de Trabajo para listado'!$DE$151:$DG$151,0)),0)+IFERROR(INDEX('Hoja de Trabajo para listado'!$CD$155:$DC$1048576,MATCH($A785,'Hoja de Trabajo para listado'!$CD$155:$CD$1048576,0),MATCH((CUADRO!K$5&amp;$E785),'Hoja de Trabajo para listado'!$CD$151:$DC$151,0)),0)</f>
        <v>0</v>
      </c>
      <c r="L785" s="243">
        <f ca="1">+IFERROR(INDEX('Hoja de Trabajo para listado'!$A$155:$Z$1048576,MATCH($A785,'Hoja de Trabajo para listado'!$A$155:$A$1048576,0),MATCH((CUADRO!L$5&amp;$E785),'Hoja de Trabajo para listado'!$A$151:$Z$151,0)),0)+IFERROR(INDEX('Hoja de Trabajo para listado'!$AB$155:$BA$1048576,MATCH($A785,'Hoja de Trabajo para listado'!$AB$155:$AB$1048576,0),MATCH((CUADRO!L$5&amp;$E785),'Hoja de Trabajo para listado'!$AB$151:$BA$151,0)),0)+IFERROR(INDEX('Hoja de Trabajo para listado'!$BC$155:$CB$1048576,MATCH($A785,'Hoja de Trabajo para listado'!$BC$155:$BC$1048576,0),MATCH((CUADRO!L$5&amp;$E785),'Hoja de Trabajo para listado'!$BC$151:$CB$151,0)),0)+IFERROR(INDEX('Hoja de Trabajo para listado'!$DE$153:$DG$274,MATCH($A785,'Hoja de Trabajo para listado'!$DE$153:$DE$1048576,0),MATCH((CUADRO!L$5&amp;$E785),'Hoja de Trabajo para listado'!$DE$151:$DG$151,0)),0)+IFERROR(INDEX('Hoja de Trabajo para listado'!$CD$155:$DC$1048576,MATCH($A785,'Hoja de Trabajo para listado'!$CD$155:$CD$1048576,0),MATCH((CUADRO!L$5&amp;$E785),'Hoja de Trabajo para listado'!$CD$151:$DC$151,0)),0)</f>
        <v>0</v>
      </c>
      <c r="M785" s="243">
        <f ca="1">+IFERROR(INDEX('Hoja de Trabajo para listado'!$A$155:$Z$1048576,MATCH($A785,'Hoja de Trabajo para listado'!$A$155:$A$1048576,0),MATCH((CUADRO!M$5&amp;$E785),'Hoja de Trabajo para listado'!$A$151:$Z$151,0)),0)+IFERROR(INDEX('Hoja de Trabajo para listado'!$AB$155:$BA$1048576,MATCH($A785,'Hoja de Trabajo para listado'!$AB$155:$AB$1048576,0),MATCH((CUADRO!M$5&amp;$E785),'Hoja de Trabajo para listado'!$AB$151:$BA$151,0)),0)+IFERROR(INDEX('Hoja de Trabajo para listado'!$BC$155:$CB$1048576,MATCH($A785,'Hoja de Trabajo para listado'!$BC$155:$BC$1048576,0),MATCH((CUADRO!M$5&amp;$E785),'Hoja de Trabajo para listado'!$BC$151:$CB$151,0)),0)+IFERROR(INDEX('Hoja de Trabajo para listado'!$DE$153:$DG$274,MATCH($A785,'Hoja de Trabajo para listado'!$DE$153:$DE$1048576,0),MATCH((CUADRO!M$5&amp;$E785),'Hoja de Trabajo para listado'!$DE$151:$DG$151,0)),0)+IFERROR(INDEX('Hoja de Trabajo para listado'!$CD$155:$DC$1048576,MATCH($A785,'Hoja de Trabajo para listado'!$CD$155:$CD$1048576,0),MATCH((CUADRO!M$5&amp;$E785),'Hoja de Trabajo para listado'!$CD$151:$DC$151,0)),0)</f>
        <v>0</v>
      </c>
      <c r="N785" s="243">
        <f ca="1">+IFERROR(INDEX('Hoja de Trabajo para listado'!$A$155:$Z$1048576,MATCH($A785,'Hoja de Trabajo para listado'!$A$155:$A$1048576,0),MATCH((CUADRO!N$5&amp;$E785),'Hoja de Trabajo para listado'!$A$151:$Z$151,0)),0)+IFERROR(INDEX('Hoja de Trabajo para listado'!$AB$155:$BA$1048576,MATCH($A785,'Hoja de Trabajo para listado'!$AB$155:$AB$1048576,0),MATCH((CUADRO!N$5&amp;$E785),'Hoja de Trabajo para listado'!$AB$151:$BA$151,0)),0)+IFERROR(INDEX('Hoja de Trabajo para listado'!$BC$155:$CB$1048576,MATCH($A785,'Hoja de Trabajo para listado'!$BC$155:$BC$1048576,0),MATCH((CUADRO!N$5&amp;$E785),'Hoja de Trabajo para listado'!$BC$151:$CB$151,0)),0)+IFERROR(INDEX('Hoja de Trabajo para listado'!$DE$153:$DG$274,MATCH($A785,'Hoja de Trabajo para listado'!$DE$153:$DE$1048576,0),MATCH((CUADRO!N$5&amp;$E785),'Hoja de Trabajo para listado'!$DE$151:$DG$151,0)),0)+IFERROR(INDEX('Hoja de Trabajo para listado'!$CD$155:$DC$1048576,MATCH($A785,'Hoja de Trabajo para listado'!$CD$155:$CD$1048576,0),MATCH((CUADRO!N$5&amp;$E785),'Hoja de Trabajo para listado'!$CD$151:$DC$151,0)),0)</f>
        <v>0</v>
      </c>
      <c r="O785" s="243">
        <f ca="1">+IFERROR(INDEX('Hoja de Trabajo para listado'!$A$155:$Z$1048576,MATCH($A785,'Hoja de Trabajo para listado'!$A$155:$A$1048576,0),MATCH((CUADRO!O$5&amp;$E785),'Hoja de Trabajo para listado'!$A$151:$Z$151,0)),0)+IFERROR(INDEX('Hoja de Trabajo para listado'!$AB$155:$BA$1048576,MATCH($A785,'Hoja de Trabajo para listado'!$AB$155:$AB$1048576,0),MATCH((CUADRO!O$5&amp;$E785),'Hoja de Trabajo para listado'!$AB$151:$BA$151,0)),0)+IFERROR(INDEX('Hoja de Trabajo para listado'!$BC$155:$CB$1048576,MATCH($A785,'Hoja de Trabajo para listado'!$BC$155:$BC$1048576,0),MATCH((CUADRO!O$5&amp;$E785),'Hoja de Trabajo para listado'!$BC$151:$CB$151,0)),0)+IFERROR(INDEX('Hoja de Trabajo para listado'!$DE$153:$DG$274,MATCH($A785,'Hoja de Trabajo para listado'!$DE$153:$DE$1048576,0),MATCH((CUADRO!O$5&amp;$E785),'Hoja de Trabajo para listado'!$DE$151:$DG$151,0)),0)+IFERROR(INDEX('Hoja de Trabajo para listado'!$CD$155:$DC$1048576,MATCH($A785,'Hoja de Trabajo para listado'!$CD$155:$CD$1048576,0),MATCH((CUADRO!O$5&amp;$E785),'Hoja de Trabajo para listado'!$CD$151:$DC$151,0)),0)</f>
        <v>0</v>
      </c>
      <c r="P785" s="243">
        <f ca="1">+IFERROR(INDEX('Hoja de Trabajo para listado'!$A$155:$Z$1048576,MATCH($A785,'Hoja de Trabajo para listado'!$A$155:$A$1048576,0),MATCH((CUADRO!P$5&amp;$E785),'Hoja de Trabajo para listado'!$A$151:$Z$151,0)),0)+IFERROR(INDEX('Hoja de Trabajo para listado'!$AB$155:$BA$1048576,MATCH($A785,'Hoja de Trabajo para listado'!$AB$155:$AB$1048576,0),MATCH((CUADRO!P$5&amp;$E785),'Hoja de Trabajo para listado'!$AB$151:$BA$151,0)),0)+IFERROR(INDEX('Hoja de Trabajo para listado'!$BC$155:$CB$1048576,MATCH($A785,'Hoja de Trabajo para listado'!$BC$155:$BC$1048576,0),MATCH((CUADRO!P$5&amp;$E785),'Hoja de Trabajo para listado'!$BC$151:$CB$151,0)),0)+IFERROR(INDEX('Hoja de Trabajo para listado'!$DE$153:$DG$274,MATCH($A785,'Hoja de Trabajo para listado'!$DE$153:$DE$1048576,0),MATCH((CUADRO!P$5&amp;$E785),'Hoja de Trabajo para listado'!$DE$151:$DG$151,0)),0)+IFERROR(INDEX('Hoja de Trabajo para listado'!$CD$155:$DC$1048576,MATCH($A785,'Hoja de Trabajo para listado'!$CD$155:$CD$1048576,0),MATCH((CUADRO!P$5&amp;$E785),'Hoja de Trabajo para listado'!$CD$151:$DC$151,0)),0)</f>
        <v>0</v>
      </c>
      <c r="Q785" s="243">
        <f ca="1">+IFERROR(INDEX('Hoja de Trabajo para listado'!$A$155:$Z$1048576,MATCH($A785,'Hoja de Trabajo para listado'!$A$155:$A$1048576,0),MATCH((CUADRO!Q$5&amp;$E785),'Hoja de Trabajo para listado'!$A$151:$Z$151,0)),0)+IFERROR(INDEX('Hoja de Trabajo para listado'!$AB$155:$BA$1048576,MATCH($A785,'Hoja de Trabajo para listado'!$AB$155:$AB$1048576,0),MATCH((CUADRO!Q$5&amp;$E785),'Hoja de Trabajo para listado'!$AB$151:$BA$151,0)),0)+IFERROR(INDEX('Hoja de Trabajo para listado'!$BC$155:$CB$1048576,MATCH($A785,'Hoja de Trabajo para listado'!$BC$155:$BC$1048576,0),MATCH((CUADRO!Q$5&amp;$E785),'Hoja de Trabajo para listado'!$BC$151:$CB$151,0)),0)+IFERROR(INDEX('Hoja de Trabajo para listado'!$DE$153:$DG$274,MATCH($A785,'Hoja de Trabajo para listado'!$DE$153:$DE$1048576,0),MATCH((CUADRO!Q$5&amp;$E785),'Hoja de Trabajo para listado'!$DE$151:$DG$151,0)),0)+IFERROR(INDEX('Hoja de Trabajo para listado'!$CD$155:$DC$1048576,MATCH($A785,'Hoja de Trabajo para listado'!$CD$155:$CD$1048576,0),MATCH((CUADRO!Q$5&amp;$E785),'Hoja de Trabajo para listado'!$CD$151:$DC$151,0)),0)</f>
        <v>0</v>
      </c>
      <c r="R785" s="243">
        <f t="shared" ca="1" si="27"/>
        <v>0</v>
      </c>
      <c r="S785" s="249">
        <f ca="1">+R784+R785</f>
        <v>0</v>
      </c>
      <c r="T785" s="243">
        <f ca="1">+S785</f>
        <v>0</v>
      </c>
      <c r="U785" s="242">
        <f t="shared" si="28"/>
        <v>2</v>
      </c>
      <c r="V785" s="333" t="str">
        <f>+VLOOKUP(A785,bd_lista!$A$3:$E$590,5,FALSE)</f>
        <v>Gobiernos Autonomos Municipales</v>
      </c>
      <c r="W785" s="392"/>
      <c r="X785" s="242">
        <f>+VLOOKUP(A785,[4]Sheet1!$A$13:$D$744,4,FALSE)</f>
        <v>0</v>
      </c>
      <c r="Y785" s="242" t="e">
        <f>+VLOOKUP(X785,bd_lista!$A$3:$C$590,3,FALSE)</f>
        <v>#N/A</v>
      </c>
      <c r="Z785" s="292"/>
      <c r="AA785" s="293"/>
    </row>
    <row r="786" spans="1:27" customFormat="1" ht="15" hidden="1" customHeight="1">
      <c r="A786" s="32">
        <v>1412</v>
      </c>
      <c r="B786" s="387">
        <f>+A786</f>
        <v>1412</v>
      </c>
      <c r="C786" s="247" t="str">
        <f>+VLOOKUP(A786,bd_lista!$A$3:$C$590,3,FALSE)</f>
        <v>Gobierno Autónomo Municipal de Santiago de Huari</v>
      </c>
      <c r="D786" s="389" t="str">
        <f>+C786</f>
        <v>Gobierno Autónomo Municipal de Santiago de Huari</v>
      </c>
      <c r="E786" s="242" t="s">
        <v>1304</v>
      </c>
      <c r="F786" s="243">
        <f ca="1">+IFERROR(INDEX('Hoja de Trabajo para listado'!$A$155:$Z$1048576,MATCH($A786,'Hoja de Trabajo para listado'!$A$155:$A$1048576,0),MATCH((CUADRO!F$5&amp;$E786),'Hoja de Trabajo para listado'!$A$151:$Z$151,0)),0)+IFERROR(INDEX('Hoja de Trabajo para listado'!$AB$155:$BA$1048576,MATCH($A786,'Hoja de Trabajo para listado'!$AB$155:$AB$1048576,0),MATCH((CUADRO!F$5&amp;$E786),'Hoja de Trabajo para listado'!$AB$151:$BA$151,0)),0)+IFERROR(INDEX('Hoja de Trabajo para listado'!$BC$155:$CB$1048576,MATCH($A786,'Hoja de Trabajo para listado'!$BC$155:$BC$1048576,0),MATCH((CUADRO!F$5&amp;$E786),'Hoja de Trabajo para listado'!$BC$151:$CB$151,0)),0)+IFERROR(INDEX('Hoja de Trabajo para listado'!$DE$153:$DG$274,MATCH($A786,'Hoja de Trabajo para listado'!$DE$153:$DE$1048576,0),MATCH((CUADRO!F$5&amp;$E786),'Hoja de Trabajo para listado'!$DE$151:$DG$151,0)),0)+IFERROR(INDEX('Hoja de Trabajo para listado'!$CD$155:$DC$1048576,MATCH($A786,'Hoja de Trabajo para listado'!$CD$155:$CD$1048576,0),MATCH((CUADRO!F$5&amp;$E786),'Hoja de Trabajo para listado'!$CD$151:$DC$151,0)),0)</f>
        <v>0</v>
      </c>
      <c r="G786" s="243">
        <f ca="1">+IFERROR(INDEX('Hoja de Trabajo para listado'!$A$155:$Z$1048576,MATCH($A786,'Hoja de Trabajo para listado'!$A$155:$A$1048576,0),MATCH((CUADRO!G$5&amp;$E786),'Hoja de Trabajo para listado'!$A$151:$Z$151,0)),0)+IFERROR(INDEX('Hoja de Trabajo para listado'!$AB$155:$BA$1048576,MATCH($A786,'Hoja de Trabajo para listado'!$AB$155:$AB$1048576,0),MATCH((CUADRO!G$5&amp;$E786),'Hoja de Trabajo para listado'!$AB$151:$BA$151,0)),0)+IFERROR(INDEX('Hoja de Trabajo para listado'!$BC$155:$CB$1048576,MATCH($A786,'Hoja de Trabajo para listado'!$BC$155:$BC$1048576,0),MATCH((CUADRO!G$5&amp;$E786),'Hoja de Trabajo para listado'!$BC$151:$CB$151,0)),0)+IFERROR(INDEX('Hoja de Trabajo para listado'!$DE$153:$DG$274,MATCH($A786,'Hoja de Trabajo para listado'!$DE$153:$DE$1048576,0),MATCH((CUADRO!G$5&amp;$E786),'Hoja de Trabajo para listado'!$DE$151:$DG$151,0)),0)+IFERROR(INDEX('Hoja de Trabajo para listado'!$CD$155:$DC$1048576,MATCH($A786,'Hoja de Trabajo para listado'!$CD$155:$CD$1048576,0),MATCH((CUADRO!G$5&amp;$E786),'Hoja de Trabajo para listado'!$CD$151:$DC$151,0)),0)</f>
        <v>0</v>
      </c>
      <c r="H786" s="243">
        <f ca="1">+IFERROR(INDEX('Hoja de Trabajo para listado'!$A$155:$Z$1048576,MATCH($A786,'Hoja de Trabajo para listado'!$A$155:$A$1048576,0),MATCH((CUADRO!H$5&amp;$E786),'Hoja de Trabajo para listado'!$A$151:$Z$151,0)),0)+IFERROR(INDEX('Hoja de Trabajo para listado'!$AB$155:$BA$1048576,MATCH($A786,'Hoja de Trabajo para listado'!$AB$155:$AB$1048576,0),MATCH((CUADRO!H$5&amp;$E786),'Hoja de Trabajo para listado'!$AB$151:$BA$151,0)),0)+IFERROR(INDEX('Hoja de Trabajo para listado'!$BC$155:$CB$1048576,MATCH($A786,'Hoja de Trabajo para listado'!$BC$155:$BC$1048576,0),MATCH((CUADRO!H$5&amp;$E786),'Hoja de Trabajo para listado'!$BC$151:$CB$151,0)),0)+IFERROR(INDEX('Hoja de Trabajo para listado'!$DE$153:$DG$274,MATCH($A786,'Hoja de Trabajo para listado'!$DE$153:$DE$1048576,0),MATCH((CUADRO!H$5&amp;$E786),'Hoja de Trabajo para listado'!$DE$151:$DG$151,0)),0)+IFERROR(INDEX('Hoja de Trabajo para listado'!$CD$155:$DC$1048576,MATCH($A786,'Hoja de Trabajo para listado'!$CD$155:$CD$1048576,0),MATCH((CUADRO!H$5&amp;$E786),'Hoja de Trabajo para listado'!$CD$151:$DC$151,0)),0)</f>
        <v>0</v>
      </c>
      <c r="I786" s="243">
        <f ca="1">+IFERROR(INDEX('Hoja de Trabajo para listado'!$A$155:$Z$1048576,MATCH($A786,'Hoja de Trabajo para listado'!$A$155:$A$1048576,0),MATCH((CUADRO!I$5&amp;$E786),'Hoja de Trabajo para listado'!$A$151:$Z$151,0)),0)+IFERROR(INDEX('Hoja de Trabajo para listado'!$AB$155:$BA$1048576,MATCH($A786,'Hoja de Trabajo para listado'!$AB$155:$AB$1048576,0),MATCH((CUADRO!I$5&amp;$E786),'Hoja de Trabajo para listado'!$AB$151:$BA$151,0)),0)+IFERROR(INDEX('Hoja de Trabajo para listado'!$BC$155:$CB$1048576,MATCH($A786,'Hoja de Trabajo para listado'!$BC$155:$BC$1048576,0),MATCH((CUADRO!I$5&amp;$E786),'Hoja de Trabajo para listado'!$BC$151:$CB$151,0)),0)+IFERROR(INDEX('Hoja de Trabajo para listado'!$DE$153:$DG$274,MATCH($A786,'Hoja de Trabajo para listado'!$DE$153:$DE$1048576,0),MATCH((CUADRO!I$5&amp;$E786),'Hoja de Trabajo para listado'!$DE$151:$DG$151,0)),0)+IFERROR(INDEX('Hoja de Trabajo para listado'!$CD$155:$DC$1048576,MATCH($A786,'Hoja de Trabajo para listado'!$CD$155:$CD$1048576,0),MATCH((CUADRO!I$5&amp;$E786),'Hoja de Trabajo para listado'!$CD$151:$DC$151,0)),0)</f>
        <v>0</v>
      </c>
      <c r="J786" s="243">
        <f ca="1">+IFERROR(INDEX('Hoja de Trabajo para listado'!$A$155:$Z$1048576,MATCH($A786,'Hoja de Trabajo para listado'!$A$155:$A$1048576,0),MATCH((CUADRO!J$5&amp;$E786),'Hoja de Trabajo para listado'!$A$151:$Z$151,0)),0)+IFERROR(INDEX('Hoja de Trabajo para listado'!$AB$155:$BA$1048576,MATCH($A786,'Hoja de Trabajo para listado'!$AB$155:$AB$1048576,0),MATCH((CUADRO!J$5&amp;$E786),'Hoja de Trabajo para listado'!$AB$151:$BA$151,0)),0)+IFERROR(INDEX('Hoja de Trabajo para listado'!$BC$155:$CB$1048576,MATCH($A786,'Hoja de Trabajo para listado'!$BC$155:$BC$1048576,0),MATCH((CUADRO!J$5&amp;$E786),'Hoja de Trabajo para listado'!$BC$151:$CB$151,0)),0)+IFERROR(INDEX('Hoja de Trabajo para listado'!$DE$153:$DG$274,MATCH($A786,'Hoja de Trabajo para listado'!$DE$153:$DE$1048576,0),MATCH((CUADRO!J$5&amp;$E786),'Hoja de Trabajo para listado'!$DE$151:$DG$151,0)),0)+IFERROR(INDEX('Hoja de Trabajo para listado'!$CD$155:$DC$1048576,MATCH($A786,'Hoja de Trabajo para listado'!$CD$155:$CD$1048576,0),MATCH((CUADRO!J$5&amp;$E786),'Hoja de Trabajo para listado'!$CD$151:$DC$151,0)),0)</f>
        <v>0</v>
      </c>
      <c r="K786" s="243">
        <f ca="1">+IFERROR(INDEX('Hoja de Trabajo para listado'!$A$155:$Z$1048576,MATCH($A786,'Hoja de Trabajo para listado'!$A$155:$A$1048576,0),MATCH((CUADRO!K$5&amp;$E786),'Hoja de Trabajo para listado'!$A$151:$Z$151,0)),0)+IFERROR(INDEX('Hoja de Trabajo para listado'!$AB$155:$BA$1048576,MATCH($A786,'Hoja de Trabajo para listado'!$AB$155:$AB$1048576,0),MATCH((CUADRO!K$5&amp;$E786),'Hoja de Trabajo para listado'!$AB$151:$BA$151,0)),0)+IFERROR(INDEX('Hoja de Trabajo para listado'!$BC$155:$CB$1048576,MATCH($A786,'Hoja de Trabajo para listado'!$BC$155:$BC$1048576,0),MATCH((CUADRO!K$5&amp;$E786),'Hoja de Trabajo para listado'!$BC$151:$CB$151,0)),0)+IFERROR(INDEX('Hoja de Trabajo para listado'!$DE$153:$DG$274,MATCH($A786,'Hoja de Trabajo para listado'!$DE$153:$DE$1048576,0),MATCH((CUADRO!K$5&amp;$E786),'Hoja de Trabajo para listado'!$DE$151:$DG$151,0)),0)+IFERROR(INDEX('Hoja de Trabajo para listado'!$CD$155:$DC$1048576,MATCH($A786,'Hoja de Trabajo para listado'!$CD$155:$CD$1048576,0),MATCH((CUADRO!K$5&amp;$E786),'Hoja de Trabajo para listado'!$CD$151:$DC$151,0)),0)</f>
        <v>0</v>
      </c>
      <c r="L786" s="243">
        <f ca="1">+IFERROR(INDEX('Hoja de Trabajo para listado'!$A$155:$Z$1048576,MATCH($A786,'Hoja de Trabajo para listado'!$A$155:$A$1048576,0),MATCH((CUADRO!L$5&amp;$E786),'Hoja de Trabajo para listado'!$A$151:$Z$151,0)),0)+IFERROR(INDEX('Hoja de Trabajo para listado'!$AB$155:$BA$1048576,MATCH($A786,'Hoja de Trabajo para listado'!$AB$155:$AB$1048576,0),MATCH((CUADRO!L$5&amp;$E786),'Hoja de Trabajo para listado'!$AB$151:$BA$151,0)),0)+IFERROR(INDEX('Hoja de Trabajo para listado'!$BC$155:$CB$1048576,MATCH($A786,'Hoja de Trabajo para listado'!$BC$155:$BC$1048576,0),MATCH((CUADRO!L$5&amp;$E786),'Hoja de Trabajo para listado'!$BC$151:$CB$151,0)),0)+IFERROR(INDEX('Hoja de Trabajo para listado'!$DE$153:$DG$274,MATCH($A786,'Hoja de Trabajo para listado'!$DE$153:$DE$1048576,0),MATCH((CUADRO!L$5&amp;$E786),'Hoja de Trabajo para listado'!$DE$151:$DG$151,0)),0)+IFERROR(INDEX('Hoja de Trabajo para listado'!$CD$155:$DC$1048576,MATCH($A786,'Hoja de Trabajo para listado'!$CD$155:$CD$1048576,0),MATCH((CUADRO!L$5&amp;$E786),'Hoja de Trabajo para listado'!$CD$151:$DC$151,0)),0)</f>
        <v>0</v>
      </c>
      <c r="M786" s="243">
        <f ca="1">+IFERROR(INDEX('Hoja de Trabajo para listado'!$A$155:$Z$1048576,MATCH($A786,'Hoja de Trabajo para listado'!$A$155:$A$1048576,0),MATCH((CUADRO!M$5&amp;$E786),'Hoja de Trabajo para listado'!$A$151:$Z$151,0)),0)+IFERROR(INDEX('Hoja de Trabajo para listado'!$AB$155:$BA$1048576,MATCH($A786,'Hoja de Trabajo para listado'!$AB$155:$AB$1048576,0),MATCH((CUADRO!M$5&amp;$E786),'Hoja de Trabajo para listado'!$AB$151:$BA$151,0)),0)+IFERROR(INDEX('Hoja de Trabajo para listado'!$BC$155:$CB$1048576,MATCH($A786,'Hoja de Trabajo para listado'!$BC$155:$BC$1048576,0),MATCH((CUADRO!M$5&amp;$E786),'Hoja de Trabajo para listado'!$BC$151:$CB$151,0)),0)+IFERROR(INDEX('Hoja de Trabajo para listado'!$DE$153:$DG$274,MATCH($A786,'Hoja de Trabajo para listado'!$DE$153:$DE$1048576,0),MATCH((CUADRO!M$5&amp;$E786),'Hoja de Trabajo para listado'!$DE$151:$DG$151,0)),0)+IFERROR(INDEX('Hoja de Trabajo para listado'!$CD$155:$DC$1048576,MATCH($A786,'Hoja de Trabajo para listado'!$CD$155:$CD$1048576,0),MATCH((CUADRO!M$5&amp;$E786),'Hoja de Trabajo para listado'!$CD$151:$DC$151,0)),0)</f>
        <v>0</v>
      </c>
      <c r="N786" s="243">
        <f ca="1">+IFERROR(INDEX('Hoja de Trabajo para listado'!$A$155:$Z$1048576,MATCH($A786,'Hoja de Trabajo para listado'!$A$155:$A$1048576,0),MATCH((CUADRO!N$5&amp;$E786),'Hoja de Trabajo para listado'!$A$151:$Z$151,0)),0)+IFERROR(INDEX('Hoja de Trabajo para listado'!$AB$155:$BA$1048576,MATCH($A786,'Hoja de Trabajo para listado'!$AB$155:$AB$1048576,0),MATCH((CUADRO!N$5&amp;$E786),'Hoja de Trabajo para listado'!$AB$151:$BA$151,0)),0)+IFERROR(INDEX('Hoja de Trabajo para listado'!$BC$155:$CB$1048576,MATCH($A786,'Hoja de Trabajo para listado'!$BC$155:$BC$1048576,0),MATCH((CUADRO!N$5&amp;$E786),'Hoja de Trabajo para listado'!$BC$151:$CB$151,0)),0)+IFERROR(INDEX('Hoja de Trabajo para listado'!$DE$153:$DG$274,MATCH($A786,'Hoja de Trabajo para listado'!$DE$153:$DE$1048576,0),MATCH((CUADRO!N$5&amp;$E786),'Hoja de Trabajo para listado'!$DE$151:$DG$151,0)),0)+IFERROR(INDEX('Hoja de Trabajo para listado'!$CD$155:$DC$1048576,MATCH($A786,'Hoja de Trabajo para listado'!$CD$155:$CD$1048576,0),MATCH((CUADRO!N$5&amp;$E786),'Hoja de Trabajo para listado'!$CD$151:$DC$151,0)),0)</f>
        <v>0</v>
      </c>
      <c r="O786" s="243">
        <f ca="1">+IFERROR(INDEX('Hoja de Trabajo para listado'!$A$155:$Z$1048576,MATCH($A786,'Hoja de Trabajo para listado'!$A$155:$A$1048576,0),MATCH((CUADRO!O$5&amp;$E786),'Hoja de Trabajo para listado'!$A$151:$Z$151,0)),0)+IFERROR(INDEX('Hoja de Trabajo para listado'!$AB$155:$BA$1048576,MATCH($A786,'Hoja de Trabajo para listado'!$AB$155:$AB$1048576,0),MATCH((CUADRO!O$5&amp;$E786),'Hoja de Trabajo para listado'!$AB$151:$BA$151,0)),0)+IFERROR(INDEX('Hoja de Trabajo para listado'!$BC$155:$CB$1048576,MATCH($A786,'Hoja de Trabajo para listado'!$BC$155:$BC$1048576,0),MATCH((CUADRO!O$5&amp;$E786),'Hoja de Trabajo para listado'!$BC$151:$CB$151,0)),0)+IFERROR(INDEX('Hoja de Trabajo para listado'!$DE$153:$DG$274,MATCH($A786,'Hoja de Trabajo para listado'!$DE$153:$DE$1048576,0),MATCH((CUADRO!O$5&amp;$E786),'Hoja de Trabajo para listado'!$DE$151:$DG$151,0)),0)+IFERROR(INDEX('Hoja de Trabajo para listado'!$CD$155:$DC$1048576,MATCH($A786,'Hoja de Trabajo para listado'!$CD$155:$CD$1048576,0),MATCH((CUADRO!O$5&amp;$E786),'Hoja de Trabajo para listado'!$CD$151:$DC$151,0)),0)</f>
        <v>0</v>
      </c>
      <c r="P786" s="243">
        <f ca="1">+IFERROR(INDEX('Hoja de Trabajo para listado'!$A$155:$Z$1048576,MATCH($A786,'Hoja de Trabajo para listado'!$A$155:$A$1048576,0),MATCH((CUADRO!P$5&amp;$E786),'Hoja de Trabajo para listado'!$A$151:$Z$151,0)),0)+IFERROR(INDEX('Hoja de Trabajo para listado'!$AB$155:$BA$1048576,MATCH($A786,'Hoja de Trabajo para listado'!$AB$155:$AB$1048576,0),MATCH((CUADRO!P$5&amp;$E786),'Hoja de Trabajo para listado'!$AB$151:$BA$151,0)),0)+IFERROR(INDEX('Hoja de Trabajo para listado'!$BC$155:$CB$1048576,MATCH($A786,'Hoja de Trabajo para listado'!$BC$155:$BC$1048576,0),MATCH((CUADRO!P$5&amp;$E786),'Hoja de Trabajo para listado'!$BC$151:$CB$151,0)),0)+IFERROR(INDEX('Hoja de Trabajo para listado'!$DE$153:$DG$274,MATCH($A786,'Hoja de Trabajo para listado'!$DE$153:$DE$1048576,0),MATCH((CUADRO!P$5&amp;$E786),'Hoja de Trabajo para listado'!$DE$151:$DG$151,0)),0)+IFERROR(INDEX('Hoja de Trabajo para listado'!$CD$155:$DC$1048576,MATCH($A786,'Hoja de Trabajo para listado'!$CD$155:$CD$1048576,0),MATCH((CUADRO!P$5&amp;$E786),'Hoja de Trabajo para listado'!$CD$151:$DC$151,0)),0)</f>
        <v>0</v>
      </c>
      <c r="Q786" s="243">
        <f ca="1">+IFERROR(INDEX('Hoja de Trabajo para listado'!$A$155:$Z$1048576,MATCH($A786,'Hoja de Trabajo para listado'!$A$155:$A$1048576,0),MATCH((CUADRO!Q$5&amp;$E786),'Hoja de Trabajo para listado'!$A$151:$Z$151,0)),0)+IFERROR(INDEX('Hoja de Trabajo para listado'!$AB$155:$BA$1048576,MATCH($A786,'Hoja de Trabajo para listado'!$AB$155:$AB$1048576,0),MATCH((CUADRO!Q$5&amp;$E786),'Hoja de Trabajo para listado'!$AB$151:$BA$151,0)),0)+IFERROR(INDEX('Hoja de Trabajo para listado'!$BC$155:$CB$1048576,MATCH($A786,'Hoja de Trabajo para listado'!$BC$155:$BC$1048576,0),MATCH((CUADRO!Q$5&amp;$E786),'Hoja de Trabajo para listado'!$BC$151:$CB$151,0)),0)+IFERROR(INDEX('Hoja de Trabajo para listado'!$DE$153:$DG$274,MATCH($A786,'Hoja de Trabajo para listado'!$DE$153:$DE$1048576,0),MATCH((CUADRO!Q$5&amp;$E786),'Hoja de Trabajo para listado'!$DE$151:$DG$151,0)),0)+IFERROR(INDEX('Hoja de Trabajo para listado'!$CD$155:$DC$1048576,MATCH($A786,'Hoja de Trabajo para listado'!$CD$155:$CD$1048576,0),MATCH((CUADRO!Q$5&amp;$E786),'Hoja de Trabajo para listado'!$CD$151:$DC$151,0)),0)</f>
        <v>0</v>
      </c>
      <c r="R786" s="243">
        <f t="shared" ca="1" si="27"/>
        <v>0</v>
      </c>
      <c r="S786" s="249"/>
      <c r="T786" s="243">
        <f ca="1">+T787</f>
        <v>0</v>
      </c>
      <c r="U786" s="242">
        <f t="shared" si="28"/>
        <v>1</v>
      </c>
      <c r="V786" s="333" t="str">
        <f>+VLOOKUP(A786,bd_lista!$A$3:$E$590,5,FALSE)</f>
        <v>Gobiernos Autonomos Municipales</v>
      </c>
      <c r="W786" s="391" t="str">
        <f>+V786</f>
        <v>Gobiernos Autonomos Municipales</v>
      </c>
      <c r="X786" s="242">
        <f>+VLOOKUP(A786,[4]Sheet1!$A$13:$D$744,4,FALSE)</f>
        <v>0</v>
      </c>
      <c r="Y786" s="242" t="e">
        <f>+VLOOKUP(X786,bd_lista!$A$3:$C$590,3,FALSE)</f>
        <v>#N/A</v>
      </c>
      <c r="Z786" s="294">
        <f>+X786</f>
        <v>0</v>
      </c>
      <c r="AA786" s="295" t="e">
        <f>+Y786</f>
        <v>#N/A</v>
      </c>
    </row>
    <row r="787" spans="1:27" customFormat="1" ht="15" hidden="1" customHeight="1">
      <c r="A787" s="32">
        <v>1412</v>
      </c>
      <c r="B787" s="388"/>
      <c r="C787" s="247" t="str">
        <f>+VLOOKUP(A787,bd_lista!$A$3:$C$590,3,FALSE)</f>
        <v>Gobierno Autónomo Municipal de Santiago de Huari</v>
      </c>
      <c r="D787" s="390"/>
      <c r="E787" s="244" t="s">
        <v>1305</v>
      </c>
      <c r="F787" s="243">
        <f ca="1">+IFERROR(INDEX('Hoja de Trabajo para listado'!$A$155:$Z$1048576,MATCH($A787,'Hoja de Trabajo para listado'!$A$155:$A$1048576,0),MATCH((CUADRO!F$5&amp;$E787),'Hoja de Trabajo para listado'!$A$151:$Z$151,0)),0)+IFERROR(INDEX('Hoja de Trabajo para listado'!$AB$155:$BA$1048576,MATCH($A787,'Hoja de Trabajo para listado'!$AB$155:$AB$1048576,0),MATCH((CUADRO!F$5&amp;$E787),'Hoja de Trabajo para listado'!$AB$151:$BA$151,0)),0)+IFERROR(INDEX('Hoja de Trabajo para listado'!$BC$155:$CB$1048576,MATCH($A787,'Hoja de Trabajo para listado'!$BC$155:$BC$1048576,0),MATCH((CUADRO!F$5&amp;$E787),'Hoja de Trabajo para listado'!$BC$151:$CB$151,0)),0)+IFERROR(INDEX('Hoja de Trabajo para listado'!$DE$153:$DG$274,MATCH($A787,'Hoja de Trabajo para listado'!$DE$153:$DE$1048576,0),MATCH((CUADRO!F$5&amp;$E787),'Hoja de Trabajo para listado'!$DE$151:$DG$151,0)),0)+IFERROR(INDEX('Hoja de Trabajo para listado'!$CD$155:$DC$1048576,MATCH($A787,'Hoja de Trabajo para listado'!$CD$155:$CD$1048576,0),MATCH((CUADRO!F$5&amp;$E787),'Hoja de Trabajo para listado'!$CD$151:$DC$151,0)),0)</f>
        <v>0</v>
      </c>
      <c r="G787" s="243">
        <f ca="1">+IFERROR(INDEX('Hoja de Trabajo para listado'!$A$155:$Z$1048576,MATCH($A787,'Hoja de Trabajo para listado'!$A$155:$A$1048576,0),MATCH((CUADRO!G$5&amp;$E787),'Hoja de Trabajo para listado'!$A$151:$Z$151,0)),0)+IFERROR(INDEX('Hoja de Trabajo para listado'!$AB$155:$BA$1048576,MATCH($A787,'Hoja de Trabajo para listado'!$AB$155:$AB$1048576,0),MATCH((CUADRO!G$5&amp;$E787),'Hoja de Trabajo para listado'!$AB$151:$BA$151,0)),0)+IFERROR(INDEX('Hoja de Trabajo para listado'!$BC$155:$CB$1048576,MATCH($A787,'Hoja de Trabajo para listado'!$BC$155:$BC$1048576,0),MATCH((CUADRO!G$5&amp;$E787),'Hoja de Trabajo para listado'!$BC$151:$CB$151,0)),0)+IFERROR(INDEX('Hoja de Trabajo para listado'!$DE$153:$DG$274,MATCH($A787,'Hoja de Trabajo para listado'!$DE$153:$DE$1048576,0),MATCH((CUADRO!G$5&amp;$E787),'Hoja de Trabajo para listado'!$DE$151:$DG$151,0)),0)+IFERROR(INDEX('Hoja de Trabajo para listado'!$CD$155:$DC$1048576,MATCH($A787,'Hoja de Trabajo para listado'!$CD$155:$CD$1048576,0),MATCH((CUADRO!G$5&amp;$E787),'Hoja de Trabajo para listado'!$CD$151:$DC$151,0)),0)</f>
        <v>0</v>
      </c>
      <c r="H787" s="243">
        <f ca="1">+IFERROR(INDEX('Hoja de Trabajo para listado'!$A$155:$Z$1048576,MATCH($A787,'Hoja de Trabajo para listado'!$A$155:$A$1048576,0),MATCH((CUADRO!H$5&amp;$E787),'Hoja de Trabajo para listado'!$A$151:$Z$151,0)),0)+IFERROR(INDEX('Hoja de Trabajo para listado'!$AB$155:$BA$1048576,MATCH($A787,'Hoja de Trabajo para listado'!$AB$155:$AB$1048576,0),MATCH((CUADRO!H$5&amp;$E787),'Hoja de Trabajo para listado'!$AB$151:$BA$151,0)),0)+IFERROR(INDEX('Hoja de Trabajo para listado'!$BC$155:$CB$1048576,MATCH($A787,'Hoja de Trabajo para listado'!$BC$155:$BC$1048576,0),MATCH((CUADRO!H$5&amp;$E787),'Hoja de Trabajo para listado'!$BC$151:$CB$151,0)),0)+IFERROR(INDEX('Hoja de Trabajo para listado'!$DE$153:$DG$274,MATCH($A787,'Hoja de Trabajo para listado'!$DE$153:$DE$1048576,0),MATCH((CUADRO!H$5&amp;$E787),'Hoja de Trabajo para listado'!$DE$151:$DG$151,0)),0)+IFERROR(INDEX('Hoja de Trabajo para listado'!$CD$155:$DC$1048576,MATCH($A787,'Hoja de Trabajo para listado'!$CD$155:$CD$1048576,0),MATCH((CUADRO!H$5&amp;$E787),'Hoja de Trabajo para listado'!$CD$151:$DC$151,0)),0)</f>
        <v>0</v>
      </c>
      <c r="I787" s="243">
        <f ca="1">+IFERROR(INDEX('Hoja de Trabajo para listado'!$A$155:$Z$1048576,MATCH($A787,'Hoja de Trabajo para listado'!$A$155:$A$1048576,0),MATCH((CUADRO!I$5&amp;$E787),'Hoja de Trabajo para listado'!$A$151:$Z$151,0)),0)+IFERROR(INDEX('Hoja de Trabajo para listado'!$AB$155:$BA$1048576,MATCH($A787,'Hoja de Trabajo para listado'!$AB$155:$AB$1048576,0),MATCH((CUADRO!I$5&amp;$E787),'Hoja de Trabajo para listado'!$AB$151:$BA$151,0)),0)+IFERROR(INDEX('Hoja de Trabajo para listado'!$BC$155:$CB$1048576,MATCH($A787,'Hoja de Trabajo para listado'!$BC$155:$BC$1048576,0),MATCH((CUADRO!I$5&amp;$E787),'Hoja de Trabajo para listado'!$BC$151:$CB$151,0)),0)+IFERROR(INDEX('Hoja de Trabajo para listado'!$DE$153:$DG$274,MATCH($A787,'Hoja de Trabajo para listado'!$DE$153:$DE$1048576,0),MATCH((CUADRO!I$5&amp;$E787),'Hoja de Trabajo para listado'!$DE$151:$DG$151,0)),0)+IFERROR(INDEX('Hoja de Trabajo para listado'!$CD$155:$DC$1048576,MATCH($A787,'Hoja de Trabajo para listado'!$CD$155:$CD$1048576,0),MATCH((CUADRO!I$5&amp;$E787),'Hoja de Trabajo para listado'!$CD$151:$DC$151,0)),0)</f>
        <v>0</v>
      </c>
      <c r="J787" s="243">
        <f ca="1">+IFERROR(INDEX('Hoja de Trabajo para listado'!$A$155:$Z$1048576,MATCH($A787,'Hoja de Trabajo para listado'!$A$155:$A$1048576,0),MATCH((CUADRO!J$5&amp;$E787),'Hoja de Trabajo para listado'!$A$151:$Z$151,0)),0)+IFERROR(INDEX('Hoja de Trabajo para listado'!$AB$155:$BA$1048576,MATCH($A787,'Hoja de Trabajo para listado'!$AB$155:$AB$1048576,0),MATCH((CUADRO!J$5&amp;$E787),'Hoja de Trabajo para listado'!$AB$151:$BA$151,0)),0)+IFERROR(INDEX('Hoja de Trabajo para listado'!$BC$155:$CB$1048576,MATCH($A787,'Hoja de Trabajo para listado'!$BC$155:$BC$1048576,0),MATCH((CUADRO!J$5&amp;$E787),'Hoja de Trabajo para listado'!$BC$151:$CB$151,0)),0)+IFERROR(INDEX('Hoja de Trabajo para listado'!$DE$153:$DG$274,MATCH($A787,'Hoja de Trabajo para listado'!$DE$153:$DE$1048576,0),MATCH((CUADRO!J$5&amp;$E787),'Hoja de Trabajo para listado'!$DE$151:$DG$151,0)),0)+IFERROR(INDEX('Hoja de Trabajo para listado'!$CD$155:$DC$1048576,MATCH($A787,'Hoja de Trabajo para listado'!$CD$155:$CD$1048576,0),MATCH((CUADRO!J$5&amp;$E787),'Hoja de Trabajo para listado'!$CD$151:$DC$151,0)),0)</f>
        <v>0</v>
      </c>
      <c r="K787" s="243">
        <f ca="1">+IFERROR(INDEX('Hoja de Trabajo para listado'!$A$155:$Z$1048576,MATCH($A787,'Hoja de Trabajo para listado'!$A$155:$A$1048576,0),MATCH((CUADRO!K$5&amp;$E787),'Hoja de Trabajo para listado'!$A$151:$Z$151,0)),0)+IFERROR(INDEX('Hoja de Trabajo para listado'!$AB$155:$BA$1048576,MATCH($A787,'Hoja de Trabajo para listado'!$AB$155:$AB$1048576,0),MATCH((CUADRO!K$5&amp;$E787),'Hoja de Trabajo para listado'!$AB$151:$BA$151,0)),0)+IFERROR(INDEX('Hoja de Trabajo para listado'!$BC$155:$CB$1048576,MATCH($A787,'Hoja de Trabajo para listado'!$BC$155:$BC$1048576,0),MATCH((CUADRO!K$5&amp;$E787),'Hoja de Trabajo para listado'!$BC$151:$CB$151,0)),0)+IFERROR(INDEX('Hoja de Trabajo para listado'!$DE$153:$DG$274,MATCH($A787,'Hoja de Trabajo para listado'!$DE$153:$DE$1048576,0),MATCH((CUADRO!K$5&amp;$E787),'Hoja de Trabajo para listado'!$DE$151:$DG$151,0)),0)+IFERROR(INDEX('Hoja de Trabajo para listado'!$CD$155:$DC$1048576,MATCH($A787,'Hoja de Trabajo para listado'!$CD$155:$CD$1048576,0),MATCH((CUADRO!K$5&amp;$E787),'Hoja de Trabajo para listado'!$CD$151:$DC$151,0)),0)</f>
        <v>0</v>
      </c>
      <c r="L787" s="243">
        <f ca="1">+IFERROR(INDEX('Hoja de Trabajo para listado'!$A$155:$Z$1048576,MATCH($A787,'Hoja de Trabajo para listado'!$A$155:$A$1048576,0),MATCH((CUADRO!L$5&amp;$E787),'Hoja de Trabajo para listado'!$A$151:$Z$151,0)),0)+IFERROR(INDEX('Hoja de Trabajo para listado'!$AB$155:$BA$1048576,MATCH($A787,'Hoja de Trabajo para listado'!$AB$155:$AB$1048576,0),MATCH((CUADRO!L$5&amp;$E787),'Hoja de Trabajo para listado'!$AB$151:$BA$151,0)),0)+IFERROR(INDEX('Hoja de Trabajo para listado'!$BC$155:$CB$1048576,MATCH($A787,'Hoja de Trabajo para listado'!$BC$155:$BC$1048576,0),MATCH((CUADRO!L$5&amp;$E787),'Hoja de Trabajo para listado'!$BC$151:$CB$151,0)),0)+IFERROR(INDEX('Hoja de Trabajo para listado'!$DE$153:$DG$274,MATCH($A787,'Hoja de Trabajo para listado'!$DE$153:$DE$1048576,0),MATCH((CUADRO!L$5&amp;$E787),'Hoja de Trabajo para listado'!$DE$151:$DG$151,0)),0)+IFERROR(INDEX('Hoja de Trabajo para listado'!$CD$155:$DC$1048576,MATCH($A787,'Hoja de Trabajo para listado'!$CD$155:$CD$1048576,0),MATCH((CUADRO!L$5&amp;$E787),'Hoja de Trabajo para listado'!$CD$151:$DC$151,0)),0)</f>
        <v>0</v>
      </c>
      <c r="M787" s="243">
        <f ca="1">+IFERROR(INDEX('Hoja de Trabajo para listado'!$A$155:$Z$1048576,MATCH($A787,'Hoja de Trabajo para listado'!$A$155:$A$1048576,0),MATCH((CUADRO!M$5&amp;$E787),'Hoja de Trabajo para listado'!$A$151:$Z$151,0)),0)+IFERROR(INDEX('Hoja de Trabajo para listado'!$AB$155:$BA$1048576,MATCH($A787,'Hoja de Trabajo para listado'!$AB$155:$AB$1048576,0),MATCH((CUADRO!M$5&amp;$E787),'Hoja de Trabajo para listado'!$AB$151:$BA$151,0)),0)+IFERROR(INDEX('Hoja de Trabajo para listado'!$BC$155:$CB$1048576,MATCH($A787,'Hoja de Trabajo para listado'!$BC$155:$BC$1048576,0),MATCH((CUADRO!M$5&amp;$E787),'Hoja de Trabajo para listado'!$BC$151:$CB$151,0)),0)+IFERROR(INDEX('Hoja de Trabajo para listado'!$DE$153:$DG$274,MATCH($A787,'Hoja de Trabajo para listado'!$DE$153:$DE$1048576,0),MATCH((CUADRO!M$5&amp;$E787),'Hoja de Trabajo para listado'!$DE$151:$DG$151,0)),0)+IFERROR(INDEX('Hoja de Trabajo para listado'!$CD$155:$DC$1048576,MATCH($A787,'Hoja de Trabajo para listado'!$CD$155:$CD$1048576,0),MATCH((CUADRO!M$5&amp;$E787),'Hoja de Trabajo para listado'!$CD$151:$DC$151,0)),0)</f>
        <v>0</v>
      </c>
      <c r="N787" s="243">
        <f ca="1">+IFERROR(INDEX('Hoja de Trabajo para listado'!$A$155:$Z$1048576,MATCH($A787,'Hoja de Trabajo para listado'!$A$155:$A$1048576,0),MATCH((CUADRO!N$5&amp;$E787),'Hoja de Trabajo para listado'!$A$151:$Z$151,0)),0)+IFERROR(INDEX('Hoja de Trabajo para listado'!$AB$155:$BA$1048576,MATCH($A787,'Hoja de Trabajo para listado'!$AB$155:$AB$1048576,0),MATCH((CUADRO!N$5&amp;$E787),'Hoja de Trabajo para listado'!$AB$151:$BA$151,0)),0)+IFERROR(INDEX('Hoja de Trabajo para listado'!$BC$155:$CB$1048576,MATCH($A787,'Hoja de Trabajo para listado'!$BC$155:$BC$1048576,0),MATCH((CUADRO!N$5&amp;$E787),'Hoja de Trabajo para listado'!$BC$151:$CB$151,0)),0)+IFERROR(INDEX('Hoja de Trabajo para listado'!$DE$153:$DG$274,MATCH($A787,'Hoja de Trabajo para listado'!$DE$153:$DE$1048576,0),MATCH((CUADRO!N$5&amp;$E787),'Hoja de Trabajo para listado'!$DE$151:$DG$151,0)),0)+IFERROR(INDEX('Hoja de Trabajo para listado'!$CD$155:$DC$1048576,MATCH($A787,'Hoja de Trabajo para listado'!$CD$155:$CD$1048576,0),MATCH((CUADRO!N$5&amp;$E787),'Hoja de Trabajo para listado'!$CD$151:$DC$151,0)),0)</f>
        <v>0</v>
      </c>
      <c r="O787" s="243">
        <f ca="1">+IFERROR(INDEX('Hoja de Trabajo para listado'!$A$155:$Z$1048576,MATCH($A787,'Hoja de Trabajo para listado'!$A$155:$A$1048576,0),MATCH((CUADRO!O$5&amp;$E787),'Hoja de Trabajo para listado'!$A$151:$Z$151,0)),0)+IFERROR(INDEX('Hoja de Trabajo para listado'!$AB$155:$BA$1048576,MATCH($A787,'Hoja de Trabajo para listado'!$AB$155:$AB$1048576,0),MATCH((CUADRO!O$5&amp;$E787),'Hoja de Trabajo para listado'!$AB$151:$BA$151,0)),0)+IFERROR(INDEX('Hoja de Trabajo para listado'!$BC$155:$CB$1048576,MATCH($A787,'Hoja de Trabajo para listado'!$BC$155:$BC$1048576,0),MATCH((CUADRO!O$5&amp;$E787),'Hoja de Trabajo para listado'!$BC$151:$CB$151,0)),0)+IFERROR(INDEX('Hoja de Trabajo para listado'!$DE$153:$DG$274,MATCH($A787,'Hoja de Trabajo para listado'!$DE$153:$DE$1048576,0),MATCH((CUADRO!O$5&amp;$E787),'Hoja de Trabajo para listado'!$DE$151:$DG$151,0)),0)+IFERROR(INDEX('Hoja de Trabajo para listado'!$CD$155:$DC$1048576,MATCH($A787,'Hoja de Trabajo para listado'!$CD$155:$CD$1048576,0),MATCH((CUADRO!O$5&amp;$E787),'Hoja de Trabajo para listado'!$CD$151:$DC$151,0)),0)</f>
        <v>0</v>
      </c>
      <c r="P787" s="243">
        <f ca="1">+IFERROR(INDEX('Hoja de Trabajo para listado'!$A$155:$Z$1048576,MATCH($A787,'Hoja de Trabajo para listado'!$A$155:$A$1048576,0),MATCH((CUADRO!P$5&amp;$E787),'Hoja de Trabajo para listado'!$A$151:$Z$151,0)),0)+IFERROR(INDEX('Hoja de Trabajo para listado'!$AB$155:$BA$1048576,MATCH($A787,'Hoja de Trabajo para listado'!$AB$155:$AB$1048576,0),MATCH((CUADRO!P$5&amp;$E787),'Hoja de Trabajo para listado'!$AB$151:$BA$151,0)),0)+IFERROR(INDEX('Hoja de Trabajo para listado'!$BC$155:$CB$1048576,MATCH($A787,'Hoja de Trabajo para listado'!$BC$155:$BC$1048576,0),MATCH((CUADRO!P$5&amp;$E787),'Hoja de Trabajo para listado'!$BC$151:$CB$151,0)),0)+IFERROR(INDEX('Hoja de Trabajo para listado'!$DE$153:$DG$274,MATCH($A787,'Hoja de Trabajo para listado'!$DE$153:$DE$1048576,0),MATCH((CUADRO!P$5&amp;$E787),'Hoja de Trabajo para listado'!$DE$151:$DG$151,0)),0)+IFERROR(INDEX('Hoja de Trabajo para listado'!$CD$155:$DC$1048576,MATCH($A787,'Hoja de Trabajo para listado'!$CD$155:$CD$1048576,0),MATCH((CUADRO!P$5&amp;$E787),'Hoja de Trabajo para listado'!$CD$151:$DC$151,0)),0)</f>
        <v>0</v>
      </c>
      <c r="Q787" s="243">
        <f ca="1">+IFERROR(INDEX('Hoja de Trabajo para listado'!$A$155:$Z$1048576,MATCH($A787,'Hoja de Trabajo para listado'!$A$155:$A$1048576,0),MATCH((CUADRO!Q$5&amp;$E787),'Hoja de Trabajo para listado'!$A$151:$Z$151,0)),0)+IFERROR(INDEX('Hoja de Trabajo para listado'!$AB$155:$BA$1048576,MATCH($A787,'Hoja de Trabajo para listado'!$AB$155:$AB$1048576,0),MATCH((CUADRO!Q$5&amp;$E787),'Hoja de Trabajo para listado'!$AB$151:$BA$151,0)),0)+IFERROR(INDEX('Hoja de Trabajo para listado'!$BC$155:$CB$1048576,MATCH($A787,'Hoja de Trabajo para listado'!$BC$155:$BC$1048576,0),MATCH((CUADRO!Q$5&amp;$E787),'Hoja de Trabajo para listado'!$BC$151:$CB$151,0)),0)+IFERROR(INDEX('Hoja de Trabajo para listado'!$DE$153:$DG$274,MATCH($A787,'Hoja de Trabajo para listado'!$DE$153:$DE$1048576,0),MATCH((CUADRO!Q$5&amp;$E787),'Hoja de Trabajo para listado'!$DE$151:$DG$151,0)),0)+IFERROR(INDEX('Hoja de Trabajo para listado'!$CD$155:$DC$1048576,MATCH($A787,'Hoja de Trabajo para listado'!$CD$155:$CD$1048576,0),MATCH((CUADRO!Q$5&amp;$E787),'Hoja de Trabajo para listado'!$CD$151:$DC$151,0)),0)</f>
        <v>0</v>
      </c>
      <c r="R787" s="243">
        <f t="shared" ca="1" si="27"/>
        <v>0</v>
      </c>
      <c r="S787" s="249">
        <f ca="1">+R786+R787</f>
        <v>0</v>
      </c>
      <c r="T787" s="243">
        <f ca="1">+S787</f>
        <v>0</v>
      </c>
      <c r="U787" s="242">
        <f t="shared" si="28"/>
        <v>2</v>
      </c>
      <c r="V787" s="333" t="str">
        <f>+VLOOKUP(A787,bd_lista!$A$3:$E$590,5,FALSE)</f>
        <v>Gobiernos Autonomos Municipales</v>
      </c>
      <c r="W787" s="392"/>
      <c r="X787" s="242">
        <f>+VLOOKUP(A787,[4]Sheet1!$A$13:$D$744,4,FALSE)</f>
        <v>0</v>
      </c>
      <c r="Y787" s="242" t="e">
        <f>+VLOOKUP(X787,bd_lista!$A$3:$C$590,3,FALSE)</f>
        <v>#N/A</v>
      </c>
      <c r="Z787" s="292"/>
      <c r="AA787" s="293"/>
    </row>
    <row r="788" spans="1:27" customFormat="1" ht="15" hidden="1" customHeight="1">
      <c r="A788" s="32">
        <v>1413</v>
      </c>
      <c r="B788" s="387">
        <f>+A788</f>
        <v>1413</v>
      </c>
      <c r="C788" s="247" t="str">
        <f>+VLOOKUP(A788,bd_lista!$A$3:$C$590,3,FALSE)</f>
        <v>Gobierno Autónomo Municipal de Totora</v>
      </c>
      <c r="D788" s="389" t="str">
        <f>+C788</f>
        <v>Gobierno Autónomo Municipal de Totora</v>
      </c>
      <c r="E788" s="242" t="s">
        <v>1304</v>
      </c>
      <c r="F788" s="243">
        <f ca="1">+IFERROR(INDEX('Hoja de Trabajo para listado'!$A$155:$Z$1048576,MATCH($A788,'Hoja de Trabajo para listado'!$A$155:$A$1048576,0),MATCH((CUADRO!F$5&amp;$E788),'Hoja de Trabajo para listado'!$A$151:$Z$151,0)),0)+IFERROR(INDEX('Hoja de Trabajo para listado'!$AB$155:$BA$1048576,MATCH($A788,'Hoja de Trabajo para listado'!$AB$155:$AB$1048576,0),MATCH((CUADRO!F$5&amp;$E788),'Hoja de Trabajo para listado'!$AB$151:$BA$151,0)),0)+IFERROR(INDEX('Hoja de Trabajo para listado'!$BC$155:$CB$1048576,MATCH($A788,'Hoja de Trabajo para listado'!$BC$155:$BC$1048576,0),MATCH((CUADRO!F$5&amp;$E788),'Hoja de Trabajo para listado'!$BC$151:$CB$151,0)),0)+IFERROR(INDEX('Hoja de Trabajo para listado'!$DE$153:$DG$274,MATCH($A788,'Hoja de Trabajo para listado'!$DE$153:$DE$1048576,0),MATCH((CUADRO!F$5&amp;$E788),'Hoja de Trabajo para listado'!$DE$151:$DG$151,0)),0)+IFERROR(INDEX('Hoja de Trabajo para listado'!$CD$155:$DC$1048576,MATCH($A788,'Hoja de Trabajo para listado'!$CD$155:$CD$1048576,0),MATCH((CUADRO!F$5&amp;$E788),'Hoja de Trabajo para listado'!$CD$151:$DC$151,0)),0)</f>
        <v>0</v>
      </c>
      <c r="G788" s="243">
        <f ca="1">+IFERROR(INDEX('Hoja de Trabajo para listado'!$A$155:$Z$1048576,MATCH($A788,'Hoja de Trabajo para listado'!$A$155:$A$1048576,0),MATCH((CUADRO!G$5&amp;$E788),'Hoja de Trabajo para listado'!$A$151:$Z$151,0)),0)+IFERROR(INDEX('Hoja de Trabajo para listado'!$AB$155:$BA$1048576,MATCH($A788,'Hoja de Trabajo para listado'!$AB$155:$AB$1048576,0),MATCH((CUADRO!G$5&amp;$E788),'Hoja de Trabajo para listado'!$AB$151:$BA$151,0)),0)+IFERROR(INDEX('Hoja de Trabajo para listado'!$BC$155:$CB$1048576,MATCH($A788,'Hoja de Trabajo para listado'!$BC$155:$BC$1048576,0),MATCH((CUADRO!G$5&amp;$E788),'Hoja de Trabajo para listado'!$BC$151:$CB$151,0)),0)+IFERROR(INDEX('Hoja de Trabajo para listado'!$DE$153:$DG$274,MATCH($A788,'Hoja de Trabajo para listado'!$DE$153:$DE$1048576,0),MATCH((CUADRO!G$5&amp;$E788),'Hoja de Trabajo para listado'!$DE$151:$DG$151,0)),0)+IFERROR(INDEX('Hoja de Trabajo para listado'!$CD$155:$DC$1048576,MATCH($A788,'Hoja de Trabajo para listado'!$CD$155:$CD$1048576,0),MATCH((CUADRO!G$5&amp;$E788),'Hoja de Trabajo para listado'!$CD$151:$DC$151,0)),0)</f>
        <v>0</v>
      </c>
      <c r="H788" s="243">
        <f ca="1">+IFERROR(INDEX('Hoja de Trabajo para listado'!$A$155:$Z$1048576,MATCH($A788,'Hoja de Trabajo para listado'!$A$155:$A$1048576,0),MATCH((CUADRO!H$5&amp;$E788),'Hoja de Trabajo para listado'!$A$151:$Z$151,0)),0)+IFERROR(INDEX('Hoja de Trabajo para listado'!$AB$155:$BA$1048576,MATCH($A788,'Hoja de Trabajo para listado'!$AB$155:$AB$1048576,0),MATCH((CUADRO!H$5&amp;$E788),'Hoja de Trabajo para listado'!$AB$151:$BA$151,0)),0)+IFERROR(INDEX('Hoja de Trabajo para listado'!$BC$155:$CB$1048576,MATCH($A788,'Hoja de Trabajo para listado'!$BC$155:$BC$1048576,0),MATCH((CUADRO!H$5&amp;$E788),'Hoja de Trabajo para listado'!$BC$151:$CB$151,0)),0)+IFERROR(INDEX('Hoja de Trabajo para listado'!$DE$153:$DG$274,MATCH($A788,'Hoja de Trabajo para listado'!$DE$153:$DE$1048576,0),MATCH((CUADRO!H$5&amp;$E788),'Hoja de Trabajo para listado'!$DE$151:$DG$151,0)),0)+IFERROR(INDEX('Hoja de Trabajo para listado'!$CD$155:$DC$1048576,MATCH($A788,'Hoja de Trabajo para listado'!$CD$155:$CD$1048576,0),MATCH((CUADRO!H$5&amp;$E788),'Hoja de Trabajo para listado'!$CD$151:$DC$151,0)),0)</f>
        <v>0</v>
      </c>
      <c r="I788" s="243">
        <f ca="1">+IFERROR(INDEX('Hoja de Trabajo para listado'!$A$155:$Z$1048576,MATCH($A788,'Hoja de Trabajo para listado'!$A$155:$A$1048576,0),MATCH((CUADRO!I$5&amp;$E788),'Hoja de Trabajo para listado'!$A$151:$Z$151,0)),0)+IFERROR(INDEX('Hoja de Trabajo para listado'!$AB$155:$BA$1048576,MATCH($A788,'Hoja de Trabajo para listado'!$AB$155:$AB$1048576,0),MATCH((CUADRO!I$5&amp;$E788),'Hoja de Trabajo para listado'!$AB$151:$BA$151,0)),0)+IFERROR(INDEX('Hoja de Trabajo para listado'!$BC$155:$CB$1048576,MATCH($A788,'Hoja de Trabajo para listado'!$BC$155:$BC$1048576,0),MATCH((CUADRO!I$5&amp;$E788),'Hoja de Trabajo para listado'!$BC$151:$CB$151,0)),0)+IFERROR(INDEX('Hoja de Trabajo para listado'!$DE$153:$DG$274,MATCH($A788,'Hoja de Trabajo para listado'!$DE$153:$DE$1048576,0),MATCH((CUADRO!I$5&amp;$E788),'Hoja de Trabajo para listado'!$DE$151:$DG$151,0)),0)+IFERROR(INDEX('Hoja de Trabajo para listado'!$CD$155:$DC$1048576,MATCH($A788,'Hoja de Trabajo para listado'!$CD$155:$CD$1048576,0),MATCH((CUADRO!I$5&amp;$E788),'Hoja de Trabajo para listado'!$CD$151:$DC$151,0)),0)</f>
        <v>0</v>
      </c>
      <c r="J788" s="243">
        <f ca="1">+IFERROR(INDEX('Hoja de Trabajo para listado'!$A$155:$Z$1048576,MATCH($A788,'Hoja de Trabajo para listado'!$A$155:$A$1048576,0),MATCH((CUADRO!J$5&amp;$E788),'Hoja de Trabajo para listado'!$A$151:$Z$151,0)),0)+IFERROR(INDEX('Hoja de Trabajo para listado'!$AB$155:$BA$1048576,MATCH($A788,'Hoja de Trabajo para listado'!$AB$155:$AB$1048576,0),MATCH((CUADRO!J$5&amp;$E788),'Hoja de Trabajo para listado'!$AB$151:$BA$151,0)),0)+IFERROR(INDEX('Hoja de Trabajo para listado'!$BC$155:$CB$1048576,MATCH($A788,'Hoja de Trabajo para listado'!$BC$155:$BC$1048576,0),MATCH((CUADRO!J$5&amp;$E788),'Hoja de Trabajo para listado'!$BC$151:$CB$151,0)),0)+IFERROR(INDEX('Hoja de Trabajo para listado'!$DE$153:$DG$274,MATCH($A788,'Hoja de Trabajo para listado'!$DE$153:$DE$1048576,0),MATCH((CUADRO!J$5&amp;$E788),'Hoja de Trabajo para listado'!$DE$151:$DG$151,0)),0)+IFERROR(INDEX('Hoja de Trabajo para listado'!$CD$155:$DC$1048576,MATCH($A788,'Hoja de Trabajo para listado'!$CD$155:$CD$1048576,0),MATCH((CUADRO!J$5&amp;$E788),'Hoja de Trabajo para listado'!$CD$151:$DC$151,0)),0)</f>
        <v>0</v>
      </c>
      <c r="K788" s="243">
        <f ca="1">+IFERROR(INDEX('Hoja de Trabajo para listado'!$A$155:$Z$1048576,MATCH($A788,'Hoja de Trabajo para listado'!$A$155:$A$1048576,0),MATCH((CUADRO!K$5&amp;$E788),'Hoja de Trabajo para listado'!$A$151:$Z$151,0)),0)+IFERROR(INDEX('Hoja de Trabajo para listado'!$AB$155:$BA$1048576,MATCH($A788,'Hoja de Trabajo para listado'!$AB$155:$AB$1048576,0),MATCH((CUADRO!K$5&amp;$E788),'Hoja de Trabajo para listado'!$AB$151:$BA$151,0)),0)+IFERROR(INDEX('Hoja de Trabajo para listado'!$BC$155:$CB$1048576,MATCH($A788,'Hoja de Trabajo para listado'!$BC$155:$BC$1048576,0),MATCH((CUADRO!K$5&amp;$E788),'Hoja de Trabajo para listado'!$BC$151:$CB$151,0)),0)+IFERROR(INDEX('Hoja de Trabajo para listado'!$DE$153:$DG$274,MATCH($A788,'Hoja de Trabajo para listado'!$DE$153:$DE$1048576,0),MATCH((CUADRO!K$5&amp;$E788),'Hoja de Trabajo para listado'!$DE$151:$DG$151,0)),0)+IFERROR(INDEX('Hoja de Trabajo para listado'!$CD$155:$DC$1048576,MATCH($A788,'Hoja de Trabajo para listado'!$CD$155:$CD$1048576,0),MATCH((CUADRO!K$5&amp;$E788),'Hoja de Trabajo para listado'!$CD$151:$DC$151,0)),0)</f>
        <v>0</v>
      </c>
      <c r="L788" s="243">
        <f ca="1">+IFERROR(INDEX('Hoja de Trabajo para listado'!$A$155:$Z$1048576,MATCH($A788,'Hoja de Trabajo para listado'!$A$155:$A$1048576,0),MATCH((CUADRO!L$5&amp;$E788),'Hoja de Trabajo para listado'!$A$151:$Z$151,0)),0)+IFERROR(INDEX('Hoja de Trabajo para listado'!$AB$155:$BA$1048576,MATCH($A788,'Hoja de Trabajo para listado'!$AB$155:$AB$1048576,0),MATCH((CUADRO!L$5&amp;$E788),'Hoja de Trabajo para listado'!$AB$151:$BA$151,0)),0)+IFERROR(INDEX('Hoja de Trabajo para listado'!$BC$155:$CB$1048576,MATCH($A788,'Hoja de Trabajo para listado'!$BC$155:$BC$1048576,0),MATCH((CUADRO!L$5&amp;$E788),'Hoja de Trabajo para listado'!$BC$151:$CB$151,0)),0)+IFERROR(INDEX('Hoja de Trabajo para listado'!$DE$153:$DG$274,MATCH($A788,'Hoja de Trabajo para listado'!$DE$153:$DE$1048576,0),MATCH((CUADRO!L$5&amp;$E788),'Hoja de Trabajo para listado'!$DE$151:$DG$151,0)),0)+IFERROR(INDEX('Hoja de Trabajo para listado'!$CD$155:$DC$1048576,MATCH($A788,'Hoja de Trabajo para listado'!$CD$155:$CD$1048576,0),MATCH((CUADRO!L$5&amp;$E788),'Hoja de Trabajo para listado'!$CD$151:$DC$151,0)),0)</f>
        <v>0</v>
      </c>
      <c r="M788" s="243">
        <f ca="1">+IFERROR(INDEX('Hoja de Trabajo para listado'!$A$155:$Z$1048576,MATCH($A788,'Hoja de Trabajo para listado'!$A$155:$A$1048576,0),MATCH((CUADRO!M$5&amp;$E788),'Hoja de Trabajo para listado'!$A$151:$Z$151,0)),0)+IFERROR(INDEX('Hoja de Trabajo para listado'!$AB$155:$BA$1048576,MATCH($A788,'Hoja de Trabajo para listado'!$AB$155:$AB$1048576,0),MATCH((CUADRO!M$5&amp;$E788),'Hoja de Trabajo para listado'!$AB$151:$BA$151,0)),0)+IFERROR(INDEX('Hoja de Trabajo para listado'!$BC$155:$CB$1048576,MATCH($A788,'Hoja de Trabajo para listado'!$BC$155:$BC$1048576,0),MATCH((CUADRO!M$5&amp;$E788),'Hoja de Trabajo para listado'!$BC$151:$CB$151,0)),0)+IFERROR(INDEX('Hoja de Trabajo para listado'!$DE$153:$DG$274,MATCH($A788,'Hoja de Trabajo para listado'!$DE$153:$DE$1048576,0),MATCH((CUADRO!M$5&amp;$E788),'Hoja de Trabajo para listado'!$DE$151:$DG$151,0)),0)+IFERROR(INDEX('Hoja de Trabajo para listado'!$CD$155:$DC$1048576,MATCH($A788,'Hoja de Trabajo para listado'!$CD$155:$CD$1048576,0),MATCH((CUADRO!M$5&amp;$E788),'Hoja de Trabajo para listado'!$CD$151:$DC$151,0)),0)</f>
        <v>0</v>
      </c>
      <c r="N788" s="243">
        <f ca="1">+IFERROR(INDEX('Hoja de Trabajo para listado'!$A$155:$Z$1048576,MATCH($A788,'Hoja de Trabajo para listado'!$A$155:$A$1048576,0),MATCH((CUADRO!N$5&amp;$E788),'Hoja de Trabajo para listado'!$A$151:$Z$151,0)),0)+IFERROR(INDEX('Hoja de Trabajo para listado'!$AB$155:$BA$1048576,MATCH($A788,'Hoja de Trabajo para listado'!$AB$155:$AB$1048576,0),MATCH((CUADRO!N$5&amp;$E788),'Hoja de Trabajo para listado'!$AB$151:$BA$151,0)),0)+IFERROR(INDEX('Hoja de Trabajo para listado'!$BC$155:$CB$1048576,MATCH($A788,'Hoja de Trabajo para listado'!$BC$155:$BC$1048576,0),MATCH((CUADRO!N$5&amp;$E788),'Hoja de Trabajo para listado'!$BC$151:$CB$151,0)),0)+IFERROR(INDEX('Hoja de Trabajo para listado'!$DE$153:$DG$274,MATCH($A788,'Hoja de Trabajo para listado'!$DE$153:$DE$1048576,0),MATCH((CUADRO!N$5&amp;$E788),'Hoja de Trabajo para listado'!$DE$151:$DG$151,0)),0)+IFERROR(INDEX('Hoja de Trabajo para listado'!$CD$155:$DC$1048576,MATCH($A788,'Hoja de Trabajo para listado'!$CD$155:$CD$1048576,0),MATCH((CUADRO!N$5&amp;$E788),'Hoja de Trabajo para listado'!$CD$151:$DC$151,0)),0)</f>
        <v>0</v>
      </c>
      <c r="O788" s="243">
        <f ca="1">+IFERROR(INDEX('Hoja de Trabajo para listado'!$A$155:$Z$1048576,MATCH($A788,'Hoja de Trabajo para listado'!$A$155:$A$1048576,0),MATCH((CUADRO!O$5&amp;$E788),'Hoja de Trabajo para listado'!$A$151:$Z$151,0)),0)+IFERROR(INDEX('Hoja de Trabajo para listado'!$AB$155:$BA$1048576,MATCH($A788,'Hoja de Trabajo para listado'!$AB$155:$AB$1048576,0),MATCH((CUADRO!O$5&amp;$E788),'Hoja de Trabajo para listado'!$AB$151:$BA$151,0)),0)+IFERROR(INDEX('Hoja de Trabajo para listado'!$BC$155:$CB$1048576,MATCH($A788,'Hoja de Trabajo para listado'!$BC$155:$BC$1048576,0),MATCH((CUADRO!O$5&amp;$E788),'Hoja de Trabajo para listado'!$BC$151:$CB$151,0)),0)+IFERROR(INDEX('Hoja de Trabajo para listado'!$DE$153:$DG$274,MATCH($A788,'Hoja de Trabajo para listado'!$DE$153:$DE$1048576,0),MATCH((CUADRO!O$5&amp;$E788),'Hoja de Trabajo para listado'!$DE$151:$DG$151,0)),0)+IFERROR(INDEX('Hoja de Trabajo para listado'!$CD$155:$DC$1048576,MATCH($A788,'Hoja de Trabajo para listado'!$CD$155:$CD$1048576,0),MATCH((CUADRO!O$5&amp;$E788),'Hoja de Trabajo para listado'!$CD$151:$DC$151,0)),0)</f>
        <v>0</v>
      </c>
      <c r="P788" s="243">
        <f ca="1">+IFERROR(INDEX('Hoja de Trabajo para listado'!$A$155:$Z$1048576,MATCH($A788,'Hoja de Trabajo para listado'!$A$155:$A$1048576,0),MATCH((CUADRO!P$5&amp;$E788),'Hoja de Trabajo para listado'!$A$151:$Z$151,0)),0)+IFERROR(INDEX('Hoja de Trabajo para listado'!$AB$155:$BA$1048576,MATCH($A788,'Hoja de Trabajo para listado'!$AB$155:$AB$1048576,0),MATCH((CUADRO!P$5&amp;$E788),'Hoja de Trabajo para listado'!$AB$151:$BA$151,0)),0)+IFERROR(INDEX('Hoja de Trabajo para listado'!$BC$155:$CB$1048576,MATCH($A788,'Hoja de Trabajo para listado'!$BC$155:$BC$1048576,0),MATCH((CUADRO!P$5&amp;$E788),'Hoja de Trabajo para listado'!$BC$151:$CB$151,0)),0)+IFERROR(INDEX('Hoja de Trabajo para listado'!$DE$153:$DG$274,MATCH($A788,'Hoja de Trabajo para listado'!$DE$153:$DE$1048576,0),MATCH((CUADRO!P$5&amp;$E788),'Hoja de Trabajo para listado'!$DE$151:$DG$151,0)),0)+IFERROR(INDEX('Hoja de Trabajo para listado'!$CD$155:$DC$1048576,MATCH($A788,'Hoja de Trabajo para listado'!$CD$155:$CD$1048576,0),MATCH((CUADRO!P$5&amp;$E788),'Hoja de Trabajo para listado'!$CD$151:$DC$151,0)),0)</f>
        <v>0</v>
      </c>
      <c r="Q788" s="243">
        <f ca="1">+IFERROR(INDEX('Hoja de Trabajo para listado'!$A$155:$Z$1048576,MATCH($A788,'Hoja de Trabajo para listado'!$A$155:$A$1048576,0),MATCH((CUADRO!Q$5&amp;$E788),'Hoja de Trabajo para listado'!$A$151:$Z$151,0)),0)+IFERROR(INDEX('Hoja de Trabajo para listado'!$AB$155:$BA$1048576,MATCH($A788,'Hoja de Trabajo para listado'!$AB$155:$AB$1048576,0),MATCH((CUADRO!Q$5&amp;$E788),'Hoja de Trabajo para listado'!$AB$151:$BA$151,0)),0)+IFERROR(INDEX('Hoja de Trabajo para listado'!$BC$155:$CB$1048576,MATCH($A788,'Hoja de Trabajo para listado'!$BC$155:$BC$1048576,0),MATCH((CUADRO!Q$5&amp;$E788),'Hoja de Trabajo para listado'!$BC$151:$CB$151,0)),0)+IFERROR(INDEX('Hoja de Trabajo para listado'!$DE$153:$DG$274,MATCH($A788,'Hoja de Trabajo para listado'!$DE$153:$DE$1048576,0),MATCH((CUADRO!Q$5&amp;$E788),'Hoja de Trabajo para listado'!$DE$151:$DG$151,0)),0)+IFERROR(INDEX('Hoja de Trabajo para listado'!$CD$155:$DC$1048576,MATCH($A788,'Hoja de Trabajo para listado'!$CD$155:$CD$1048576,0),MATCH((CUADRO!Q$5&amp;$E788),'Hoja de Trabajo para listado'!$CD$151:$DC$151,0)),0)</f>
        <v>0</v>
      </c>
      <c r="R788" s="243">
        <f t="shared" ca="1" si="27"/>
        <v>0</v>
      </c>
      <c r="S788" s="249"/>
      <c r="T788" s="243">
        <f ca="1">+T789</f>
        <v>0</v>
      </c>
      <c r="U788" s="242">
        <f t="shared" si="28"/>
        <v>1</v>
      </c>
      <c r="V788" s="333" t="str">
        <f>+VLOOKUP(A788,bd_lista!$A$3:$E$590,5,FALSE)</f>
        <v>Gobiernos Autonomos Municipales</v>
      </c>
      <c r="W788" s="391" t="str">
        <f>+V788</f>
        <v>Gobiernos Autonomos Municipales</v>
      </c>
      <c r="X788" s="242">
        <f>+VLOOKUP(A788,[4]Sheet1!$A$13:$D$744,4,FALSE)</f>
        <v>0</v>
      </c>
      <c r="Y788" s="242" t="e">
        <f>+VLOOKUP(X788,bd_lista!$A$3:$C$590,3,FALSE)</f>
        <v>#N/A</v>
      </c>
      <c r="Z788" s="294">
        <f>+X788</f>
        <v>0</v>
      </c>
      <c r="AA788" s="295" t="e">
        <f>+Y788</f>
        <v>#N/A</v>
      </c>
    </row>
    <row r="789" spans="1:27" customFormat="1" ht="15" hidden="1" customHeight="1">
      <c r="A789" s="32">
        <v>1413</v>
      </c>
      <c r="B789" s="388"/>
      <c r="C789" s="247" t="str">
        <f>+VLOOKUP(A789,bd_lista!$A$3:$C$590,3,FALSE)</f>
        <v>Gobierno Autónomo Municipal de Totora</v>
      </c>
      <c r="D789" s="390"/>
      <c r="E789" s="244" t="s">
        <v>1305</v>
      </c>
      <c r="F789" s="243">
        <f ca="1">+IFERROR(INDEX('Hoja de Trabajo para listado'!$A$155:$Z$1048576,MATCH($A789,'Hoja de Trabajo para listado'!$A$155:$A$1048576,0),MATCH((CUADRO!F$5&amp;$E789),'Hoja de Trabajo para listado'!$A$151:$Z$151,0)),0)+IFERROR(INDEX('Hoja de Trabajo para listado'!$AB$155:$BA$1048576,MATCH($A789,'Hoja de Trabajo para listado'!$AB$155:$AB$1048576,0),MATCH((CUADRO!F$5&amp;$E789),'Hoja de Trabajo para listado'!$AB$151:$BA$151,0)),0)+IFERROR(INDEX('Hoja de Trabajo para listado'!$BC$155:$CB$1048576,MATCH($A789,'Hoja de Trabajo para listado'!$BC$155:$BC$1048576,0),MATCH((CUADRO!F$5&amp;$E789),'Hoja de Trabajo para listado'!$BC$151:$CB$151,0)),0)+IFERROR(INDEX('Hoja de Trabajo para listado'!$DE$153:$DG$274,MATCH($A789,'Hoja de Trabajo para listado'!$DE$153:$DE$1048576,0),MATCH((CUADRO!F$5&amp;$E789),'Hoja de Trabajo para listado'!$DE$151:$DG$151,0)),0)+IFERROR(INDEX('Hoja de Trabajo para listado'!$CD$155:$DC$1048576,MATCH($A789,'Hoja de Trabajo para listado'!$CD$155:$CD$1048576,0),MATCH((CUADRO!F$5&amp;$E789),'Hoja de Trabajo para listado'!$CD$151:$DC$151,0)),0)</f>
        <v>0</v>
      </c>
      <c r="G789" s="243">
        <f ca="1">+IFERROR(INDEX('Hoja de Trabajo para listado'!$A$155:$Z$1048576,MATCH($A789,'Hoja de Trabajo para listado'!$A$155:$A$1048576,0),MATCH((CUADRO!G$5&amp;$E789),'Hoja de Trabajo para listado'!$A$151:$Z$151,0)),0)+IFERROR(INDEX('Hoja de Trabajo para listado'!$AB$155:$BA$1048576,MATCH($A789,'Hoja de Trabajo para listado'!$AB$155:$AB$1048576,0),MATCH((CUADRO!G$5&amp;$E789),'Hoja de Trabajo para listado'!$AB$151:$BA$151,0)),0)+IFERROR(INDEX('Hoja de Trabajo para listado'!$BC$155:$CB$1048576,MATCH($A789,'Hoja de Trabajo para listado'!$BC$155:$BC$1048576,0),MATCH((CUADRO!G$5&amp;$E789),'Hoja de Trabajo para listado'!$BC$151:$CB$151,0)),0)+IFERROR(INDEX('Hoja de Trabajo para listado'!$DE$153:$DG$274,MATCH($A789,'Hoja de Trabajo para listado'!$DE$153:$DE$1048576,0),MATCH((CUADRO!G$5&amp;$E789),'Hoja de Trabajo para listado'!$DE$151:$DG$151,0)),0)+IFERROR(INDEX('Hoja de Trabajo para listado'!$CD$155:$DC$1048576,MATCH($A789,'Hoja de Trabajo para listado'!$CD$155:$CD$1048576,0),MATCH((CUADRO!G$5&amp;$E789),'Hoja de Trabajo para listado'!$CD$151:$DC$151,0)),0)</f>
        <v>0</v>
      </c>
      <c r="H789" s="243">
        <f ca="1">+IFERROR(INDEX('Hoja de Trabajo para listado'!$A$155:$Z$1048576,MATCH($A789,'Hoja de Trabajo para listado'!$A$155:$A$1048576,0),MATCH((CUADRO!H$5&amp;$E789),'Hoja de Trabajo para listado'!$A$151:$Z$151,0)),0)+IFERROR(INDEX('Hoja de Trabajo para listado'!$AB$155:$BA$1048576,MATCH($A789,'Hoja de Trabajo para listado'!$AB$155:$AB$1048576,0),MATCH((CUADRO!H$5&amp;$E789),'Hoja de Trabajo para listado'!$AB$151:$BA$151,0)),0)+IFERROR(INDEX('Hoja de Trabajo para listado'!$BC$155:$CB$1048576,MATCH($A789,'Hoja de Trabajo para listado'!$BC$155:$BC$1048576,0),MATCH((CUADRO!H$5&amp;$E789),'Hoja de Trabajo para listado'!$BC$151:$CB$151,0)),0)+IFERROR(INDEX('Hoja de Trabajo para listado'!$DE$153:$DG$274,MATCH($A789,'Hoja de Trabajo para listado'!$DE$153:$DE$1048576,0),MATCH((CUADRO!H$5&amp;$E789),'Hoja de Trabajo para listado'!$DE$151:$DG$151,0)),0)+IFERROR(INDEX('Hoja de Trabajo para listado'!$CD$155:$DC$1048576,MATCH($A789,'Hoja de Trabajo para listado'!$CD$155:$CD$1048576,0),MATCH((CUADRO!H$5&amp;$E789),'Hoja de Trabajo para listado'!$CD$151:$DC$151,0)),0)</f>
        <v>0</v>
      </c>
      <c r="I789" s="243">
        <f ca="1">+IFERROR(INDEX('Hoja de Trabajo para listado'!$A$155:$Z$1048576,MATCH($A789,'Hoja de Trabajo para listado'!$A$155:$A$1048576,0),MATCH((CUADRO!I$5&amp;$E789),'Hoja de Trabajo para listado'!$A$151:$Z$151,0)),0)+IFERROR(INDEX('Hoja de Trabajo para listado'!$AB$155:$BA$1048576,MATCH($A789,'Hoja de Trabajo para listado'!$AB$155:$AB$1048576,0),MATCH((CUADRO!I$5&amp;$E789),'Hoja de Trabajo para listado'!$AB$151:$BA$151,0)),0)+IFERROR(INDEX('Hoja de Trabajo para listado'!$BC$155:$CB$1048576,MATCH($A789,'Hoja de Trabajo para listado'!$BC$155:$BC$1048576,0),MATCH((CUADRO!I$5&amp;$E789),'Hoja de Trabajo para listado'!$BC$151:$CB$151,0)),0)+IFERROR(INDEX('Hoja de Trabajo para listado'!$DE$153:$DG$274,MATCH($A789,'Hoja de Trabajo para listado'!$DE$153:$DE$1048576,0),MATCH((CUADRO!I$5&amp;$E789),'Hoja de Trabajo para listado'!$DE$151:$DG$151,0)),0)+IFERROR(INDEX('Hoja de Trabajo para listado'!$CD$155:$DC$1048576,MATCH($A789,'Hoja de Trabajo para listado'!$CD$155:$CD$1048576,0),MATCH((CUADRO!I$5&amp;$E789),'Hoja de Trabajo para listado'!$CD$151:$DC$151,0)),0)</f>
        <v>0</v>
      </c>
      <c r="J789" s="243">
        <f ca="1">+IFERROR(INDEX('Hoja de Trabajo para listado'!$A$155:$Z$1048576,MATCH($A789,'Hoja de Trabajo para listado'!$A$155:$A$1048576,0),MATCH((CUADRO!J$5&amp;$E789),'Hoja de Trabajo para listado'!$A$151:$Z$151,0)),0)+IFERROR(INDEX('Hoja de Trabajo para listado'!$AB$155:$BA$1048576,MATCH($A789,'Hoja de Trabajo para listado'!$AB$155:$AB$1048576,0),MATCH((CUADRO!J$5&amp;$E789),'Hoja de Trabajo para listado'!$AB$151:$BA$151,0)),0)+IFERROR(INDEX('Hoja de Trabajo para listado'!$BC$155:$CB$1048576,MATCH($A789,'Hoja de Trabajo para listado'!$BC$155:$BC$1048576,0),MATCH((CUADRO!J$5&amp;$E789),'Hoja de Trabajo para listado'!$BC$151:$CB$151,0)),0)+IFERROR(INDEX('Hoja de Trabajo para listado'!$DE$153:$DG$274,MATCH($A789,'Hoja de Trabajo para listado'!$DE$153:$DE$1048576,0),MATCH((CUADRO!J$5&amp;$E789),'Hoja de Trabajo para listado'!$DE$151:$DG$151,0)),0)+IFERROR(INDEX('Hoja de Trabajo para listado'!$CD$155:$DC$1048576,MATCH($A789,'Hoja de Trabajo para listado'!$CD$155:$CD$1048576,0),MATCH((CUADRO!J$5&amp;$E789),'Hoja de Trabajo para listado'!$CD$151:$DC$151,0)),0)</f>
        <v>0</v>
      </c>
      <c r="K789" s="243">
        <f ca="1">+IFERROR(INDEX('Hoja de Trabajo para listado'!$A$155:$Z$1048576,MATCH($A789,'Hoja de Trabajo para listado'!$A$155:$A$1048576,0),MATCH((CUADRO!K$5&amp;$E789),'Hoja de Trabajo para listado'!$A$151:$Z$151,0)),0)+IFERROR(INDEX('Hoja de Trabajo para listado'!$AB$155:$BA$1048576,MATCH($A789,'Hoja de Trabajo para listado'!$AB$155:$AB$1048576,0),MATCH((CUADRO!K$5&amp;$E789),'Hoja de Trabajo para listado'!$AB$151:$BA$151,0)),0)+IFERROR(INDEX('Hoja de Trabajo para listado'!$BC$155:$CB$1048576,MATCH($A789,'Hoja de Trabajo para listado'!$BC$155:$BC$1048576,0),MATCH((CUADRO!K$5&amp;$E789),'Hoja de Trabajo para listado'!$BC$151:$CB$151,0)),0)+IFERROR(INDEX('Hoja de Trabajo para listado'!$DE$153:$DG$274,MATCH($A789,'Hoja de Trabajo para listado'!$DE$153:$DE$1048576,0),MATCH((CUADRO!K$5&amp;$E789),'Hoja de Trabajo para listado'!$DE$151:$DG$151,0)),0)+IFERROR(INDEX('Hoja de Trabajo para listado'!$CD$155:$DC$1048576,MATCH($A789,'Hoja de Trabajo para listado'!$CD$155:$CD$1048576,0),MATCH((CUADRO!K$5&amp;$E789),'Hoja de Trabajo para listado'!$CD$151:$DC$151,0)),0)</f>
        <v>0</v>
      </c>
      <c r="L789" s="243">
        <f ca="1">+IFERROR(INDEX('Hoja de Trabajo para listado'!$A$155:$Z$1048576,MATCH($A789,'Hoja de Trabajo para listado'!$A$155:$A$1048576,0),MATCH((CUADRO!L$5&amp;$E789),'Hoja de Trabajo para listado'!$A$151:$Z$151,0)),0)+IFERROR(INDEX('Hoja de Trabajo para listado'!$AB$155:$BA$1048576,MATCH($A789,'Hoja de Trabajo para listado'!$AB$155:$AB$1048576,0),MATCH((CUADRO!L$5&amp;$E789),'Hoja de Trabajo para listado'!$AB$151:$BA$151,0)),0)+IFERROR(INDEX('Hoja de Trabajo para listado'!$BC$155:$CB$1048576,MATCH($A789,'Hoja de Trabajo para listado'!$BC$155:$BC$1048576,0),MATCH((CUADRO!L$5&amp;$E789),'Hoja de Trabajo para listado'!$BC$151:$CB$151,0)),0)+IFERROR(INDEX('Hoja de Trabajo para listado'!$DE$153:$DG$274,MATCH($A789,'Hoja de Trabajo para listado'!$DE$153:$DE$1048576,0),MATCH((CUADRO!L$5&amp;$E789),'Hoja de Trabajo para listado'!$DE$151:$DG$151,0)),0)+IFERROR(INDEX('Hoja de Trabajo para listado'!$CD$155:$DC$1048576,MATCH($A789,'Hoja de Trabajo para listado'!$CD$155:$CD$1048576,0),MATCH((CUADRO!L$5&amp;$E789),'Hoja de Trabajo para listado'!$CD$151:$DC$151,0)),0)</f>
        <v>0</v>
      </c>
      <c r="M789" s="243">
        <f ca="1">+IFERROR(INDEX('Hoja de Trabajo para listado'!$A$155:$Z$1048576,MATCH($A789,'Hoja de Trabajo para listado'!$A$155:$A$1048576,0),MATCH((CUADRO!M$5&amp;$E789),'Hoja de Trabajo para listado'!$A$151:$Z$151,0)),0)+IFERROR(INDEX('Hoja de Trabajo para listado'!$AB$155:$BA$1048576,MATCH($A789,'Hoja de Trabajo para listado'!$AB$155:$AB$1048576,0),MATCH((CUADRO!M$5&amp;$E789),'Hoja de Trabajo para listado'!$AB$151:$BA$151,0)),0)+IFERROR(INDEX('Hoja de Trabajo para listado'!$BC$155:$CB$1048576,MATCH($A789,'Hoja de Trabajo para listado'!$BC$155:$BC$1048576,0),MATCH((CUADRO!M$5&amp;$E789),'Hoja de Trabajo para listado'!$BC$151:$CB$151,0)),0)+IFERROR(INDEX('Hoja de Trabajo para listado'!$DE$153:$DG$274,MATCH($A789,'Hoja de Trabajo para listado'!$DE$153:$DE$1048576,0),MATCH((CUADRO!M$5&amp;$E789),'Hoja de Trabajo para listado'!$DE$151:$DG$151,0)),0)+IFERROR(INDEX('Hoja de Trabajo para listado'!$CD$155:$DC$1048576,MATCH($A789,'Hoja de Trabajo para listado'!$CD$155:$CD$1048576,0),MATCH((CUADRO!M$5&amp;$E789),'Hoja de Trabajo para listado'!$CD$151:$DC$151,0)),0)</f>
        <v>0</v>
      </c>
      <c r="N789" s="243">
        <f ca="1">+IFERROR(INDEX('Hoja de Trabajo para listado'!$A$155:$Z$1048576,MATCH($A789,'Hoja de Trabajo para listado'!$A$155:$A$1048576,0),MATCH((CUADRO!N$5&amp;$E789),'Hoja de Trabajo para listado'!$A$151:$Z$151,0)),0)+IFERROR(INDEX('Hoja de Trabajo para listado'!$AB$155:$BA$1048576,MATCH($A789,'Hoja de Trabajo para listado'!$AB$155:$AB$1048576,0),MATCH((CUADRO!N$5&amp;$E789),'Hoja de Trabajo para listado'!$AB$151:$BA$151,0)),0)+IFERROR(INDEX('Hoja de Trabajo para listado'!$BC$155:$CB$1048576,MATCH($A789,'Hoja de Trabajo para listado'!$BC$155:$BC$1048576,0),MATCH((CUADRO!N$5&amp;$E789),'Hoja de Trabajo para listado'!$BC$151:$CB$151,0)),0)+IFERROR(INDEX('Hoja de Trabajo para listado'!$DE$153:$DG$274,MATCH($A789,'Hoja de Trabajo para listado'!$DE$153:$DE$1048576,0),MATCH((CUADRO!N$5&amp;$E789),'Hoja de Trabajo para listado'!$DE$151:$DG$151,0)),0)+IFERROR(INDEX('Hoja de Trabajo para listado'!$CD$155:$DC$1048576,MATCH($A789,'Hoja de Trabajo para listado'!$CD$155:$CD$1048576,0),MATCH((CUADRO!N$5&amp;$E789),'Hoja de Trabajo para listado'!$CD$151:$DC$151,0)),0)</f>
        <v>0</v>
      </c>
      <c r="O789" s="243">
        <f ca="1">+IFERROR(INDEX('Hoja de Trabajo para listado'!$A$155:$Z$1048576,MATCH($A789,'Hoja de Trabajo para listado'!$A$155:$A$1048576,0),MATCH((CUADRO!O$5&amp;$E789),'Hoja de Trabajo para listado'!$A$151:$Z$151,0)),0)+IFERROR(INDEX('Hoja de Trabajo para listado'!$AB$155:$BA$1048576,MATCH($A789,'Hoja de Trabajo para listado'!$AB$155:$AB$1048576,0),MATCH((CUADRO!O$5&amp;$E789),'Hoja de Trabajo para listado'!$AB$151:$BA$151,0)),0)+IFERROR(INDEX('Hoja de Trabajo para listado'!$BC$155:$CB$1048576,MATCH($A789,'Hoja de Trabajo para listado'!$BC$155:$BC$1048576,0),MATCH((CUADRO!O$5&amp;$E789),'Hoja de Trabajo para listado'!$BC$151:$CB$151,0)),0)+IFERROR(INDEX('Hoja de Trabajo para listado'!$DE$153:$DG$274,MATCH($A789,'Hoja de Trabajo para listado'!$DE$153:$DE$1048576,0),MATCH((CUADRO!O$5&amp;$E789),'Hoja de Trabajo para listado'!$DE$151:$DG$151,0)),0)+IFERROR(INDEX('Hoja de Trabajo para listado'!$CD$155:$DC$1048576,MATCH($A789,'Hoja de Trabajo para listado'!$CD$155:$CD$1048576,0),MATCH((CUADRO!O$5&amp;$E789),'Hoja de Trabajo para listado'!$CD$151:$DC$151,0)),0)</f>
        <v>0</v>
      </c>
      <c r="P789" s="243">
        <f ca="1">+IFERROR(INDEX('Hoja de Trabajo para listado'!$A$155:$Z$1048576,MATCH($A789,'Hoja de Trabajo para listado'!$A$155:$A$1048576,0),MATCH((CUADRO!P$5&amp;$E789),'Hoja de Trabajo para listado'!$A$151:$Z$151,0)),0)+IFERROR(INDEX('Hoja de Trabajo para listado'!$AB$155:$BA$1048576,MATCH($A789,'Hoja de Trabajo para listado'!$AB$155:$AB$1048576,0),MATCH((CUADRO!P$5&amp;$E789),'Hoja de Trabajo para listado'!$AB$151:$BA$151,0)),0)+IFERROR(INDEX('Hoja de Trabajo para listado'!$BC$155:$CB$1048576,MATCH($A789,'Hoja de Trabajo para listado'!$BC$155:$BC$1048576,0),MATCH((CUADRO!P$5&amp;$E789),'Hoja de Trabajo para listado'!$BC$151:$CB$151,0)),0)+IFERROR(INDEX('Hoja de Trabajo para listado'!$DE$153:$DG$274,MATCH($A789,'Hoja de Trabajo para listado'!$DE$153:$DE$1048576,0),MATCH((CUADRO!P$5&amp;$E789),'Hoja de Trabajo para listado'!$DE$151:$DG$151,0)),0)+IFERROR(INDEX('Hoja de Trabajo para listado'!$CD$155:$DC$1048576,MATCH($A789,'Hoja de Trabajo para listado'!$CD$155:$CD$1048576,0),MATCH((CUADRO!P$5&amp;$E789),'Hoja de Trabajo para listado'!$CD$151:$DC$151,0)),0)</f>
        <v>0</v>
      </c>
      <c r="Q789" s="243">
        <f ca="1">+IFERROR(INDEX('Hoja de Trabajo para listado'!$A$155:$Z$1048576,MATCH($A789,'Hoja de Trabajo para listado'!$A$155:$A$1048576,0),MATCH((CUADRO!Q$5&amp;$E789),'Hoja de Trabajo para listado'!$A$151:$Z$151,0)),0)+IFERROR(INDEX('Hoja de Trabajo para listado'!$AB$155:$BA$1048576,MATCH($A789,'Hoja de Trabajo para listado'!$AB$155:$AB$1048576,0),MATCH((CUADRO!Q$5&amp;$E789),'Hoja de Trabajo para listado'!$AB$151:$BA$151,0)),0)+IFERROR(INDEX('Hoja de Trabajo para listado'!$BC$155:$CB$1048576,MATCH($A789,'Hoja de Trabajo para listado'!$BC$155:$BC$1048576,0),MATCH((CUADRO!Q$5&amp;$E789),'Hoja de Trabajo para listado'!$BC$151:$CB$151,0)),0)+IFERROR(INDEX('Hoja de Trabajo para listado'!$DE$153:$DG$274,MATCH($A789,'Hoja de Trabajo para listado'!$DE$153:$DE$1048576,0),MATCH((CUADRO!Q$5&amp;$E789),'Hoja de Trabajo para listado'!$DE$151:$DG$151,0)),0)+IFERROR(INDEX('Hoja de Trabajo para listado'!$CD$155:$DC$1048576,MATCH($A789,'Hoja de Trabajo para listado'!$CD$155:$CD$1048576,0),MATCH((CUADRO!Q$5&amp;$E789),'Hoja de Trabajo para listado'!$CD$151:$DC$151,0)),0)</f>
        <v>0</v>
      </c>
      <c r="R789" s="243">
        <f t="shared" ca="1" si="27"/>
        <v>0</v>
      </c>
      <c r="S789" s="249">
        <f ca="1">+R788+R789</f>
        <v>0</v>
      </c>
      <c r="T789" s="243">
        <f ca="1">+S789</f>
        <v>0</v>
      </c>
      <c r="U789" s="242">
        <f t="shared" si="28"/>
        <v>2</v>
      </c>
      <c r="V789" s="333" t="str">
        <f>+VLOOKUP(A789,bd_lista!$A$3:$E$590,5,FALSE)</f>
        <v>Gobiernos Autonomos Municipales</v>
      </c>
      <c r="W789" s="392"/>
      <c r="X789" s="242">
        <f>+VLOOKUP(A789,[4]Sheet1!$A$13:$D$744,4,FALSE)</f>
        <v>0</v>
      </c>
      <c r="Y789" s="242" t="e">
        <f>+VLOOKUP(X789,bd_lista!$A$3:$C$590,3,FALSE)</f>
        <v>#N/A</v>
      </c>
      <c r="Z789" s="292"/>
      <c r="AA789" s="293"/>
    </row>
    <row r="790" spans="1:27" customFormat="1" ht="15" hidden="1" customHeight="1">
      <c r="A790" s="32">
        <v>1414</v>
      </c>
      <c r="B790" s="387">
        <f>+A790</f>
        <v>1414</v>
      </c>
      <c r="C790" s="247" t="str">
        <f>+VLOOKUP(A790,bd_lista!$A$3:$C$590,3,FALSE)</f>
        <v>Gobierno Autónomo Municipal de Corque</v>
      </c>
      <c r="D790" s="389" t="str">
        <f>+C790</f>
        <v>Gobierno Autónomo Municipal de Corque</v>
      </c>
      <c r="E790" s="242" t="s">
        <v>1304</v>
      </c>
      <c r="F790" s="243">
        <f ca="1">+IFERROR(INDEX('Hoja de Trabajo para listado'!$A$155:$Z$1048576,MATCH($A790,'Hoja de Trabajo para listado'!$A$155:$A$1048576,0),MATCH((CUADRO!F$5&amp;$E790),'Hoja de Trabajo para listado'!$A$151:$Z$151,0)),0)+IFERROR(INDEX('Hoja de Trabajo para listado'!$AB$155:$BA$1048576,MATCH($A790,'Hoja de Trabajo para listado'!$AB$155:$AB$1048576,0),MATCH((CUADRO!F$5&amp;$E790),'Hoja de Trabajo para listado'!$AB$151:$BA$151,0)),0)+IFERROR(INDEX('Hoja de Trabajo para listado'!$BC$155:$CB$1048576,MATCH($A790,'Hoja de Trabajo para listado'!$BC$155:$BC$1048576,0),MATCH((CUADRO!F$5&amp;$E790),'Hoja de Trabajo para listado'!$BC$151:$CB$151,0)),0)+IFERROR(INDEX('Hoja de Trabajo para listado'!$DE$153:$DG$274,MATCH($A790,'Hoja de Trabajo para listado'!$DE$153:$DE$1048576,0),MATCH((CUADRO!F$5&amp;$E790),'Hoja de Trabajo para listado'!$DE$151:$DG$151,0)),0)+IFERROR(INDEX('Hoja de Trabajo para listado'!$CD$155:$DC$1048576,MATCH($A790,'Hoja de Trabajo para listado'!$CD$155:$CD$1048576,0),MATCH((CUADRO!F$5&amp;$E790),'Hoja de Trabajo para listado'!$CD$151:$DC$151,0)),0)</f>
        <v>0</v>
      </c>
      <c r="G790" s="243">
        <f ca="1">+IFERROR(INDEX('Hoja de Trabajo para listado'!$A$155:$Z$1048576,MATCH($A790,'Hoja de Trabajo para listado'!$A$155:$A$1048576,0),MATCH((CUADRO!G$5&amp;$E790),'Hoja de Trabajo para listado'!$A$151:$Z$151,0)),0)+IFERROR(INDEX('Hoja de Trabajo para listado'!$AB$155:$BA$1048576,MATCH($A790,'Hoja de Trabajo para listado'!$AB$155:$AB$1048576,0),MATCH((CUADRO!G$5&amp;$E790),'Hoja de Trabajo para listado'!$AB$151:$BA$151,0)),0)+IFERROR(INDEX('Hoja de Trabajo para listado'!$BC$155:$CB$1048576,MATCH($A790,'Hoja de Trabajo para listado'!$BC$155:$BC$1048576,0),MATCH((CUADRO!G$5&amp;$E790),'Hoja de Trabajo para listado'!$BC$151:$CB$151,0)),0)+IFERROR(INDEX('Hoja de Trabajo para listado'!$DE$153:$DG$274,MATCH($A790,'Hoja de Trabajo para listado'!$DE$153:$DE$1048576,0),MATCH((CUADRO!G$5&amp;$E790),'Hoja de Trabajo para listado'!$DE$151:$DG$151,0)),0)+IFERROR(INDEX('Hoja de Trabajo para listado'!$CD$155:$DC$1048576,MATCH($A790,'Hoja de Trabajo para listado'!$CD$155:$CD$1048576,0),MATCH((CUADRO!G$5&amp;$E790),'Hoja de Trabajo para listado'!$CD$151:$DC$151,0)),0)</f>
        <v>0</v>
      </c>
      <c r="H790" s="243">
        <f ca="1">+IFERROR(INDEX('Hoja de Trabajo para listado'!$A$155:$Z$1048576,MATCH($A790,'Hoja de Trabajo para listado'!$A$155:$A$1048576,0),MATCH((CUADRO!H$5&amp;$E790),'Hoja de Trabajo para listado'!$A$151:$Z$151,0)),0)+IFERROR(INDEX('Hoja de Trabajo para listado'!$AB$155:$BA$1048576,MATCH($A790,'Hoja de Trabajo para listado'!$AB$155:$AB$1048576,0),MATCH((CUADRO!H$5&amp;$E790),'Hoja de Trabajo para listado'!$AB$151:$BA$151,0)),0)+IFERROR(INDEX('Hoja de Trabajo para listado'!$BC$155:$CB$1048576,MATCH($A790,'Hoja de Trabajo para listado'!$BC$155:$BC$1048576,0),MATCH((CUADRO!H$5&amp;$E790),'Hoja de Trabajo para listado'!$BC$151:$CB$151,0)),0)+IFERROR(INDEX('Hoja de Trabajo para listado'!$DE$153:$DG$274,MATCH($A790,'Hoja de Trabajo para listado'!$DE$153:$DE$1048576,0),MATCH((CUADRO!H$5&amp;$E790),'Hoja de Trabajo para listado'!$DE$151:$DG$151,0)),0)+IFERROR(INDEX('Hoja de Trabajo para listado'!$CD$155:$DC$1048576,MATCH($A790,'Hoja de Trabajo para listado'!$CD$155:$CD$1048576,0),MATCH((CUADRO!H$5&amp;$E790),'Hoja de Trabajo para listado'!$CD$151:$DC$151,0)),0)</f>
        <v>0</v>
      </c>
      <c r="I790" s="243">
        <f ca="1">+IFERROR(INDEX('Hoja de Trabajo para listado'!$A$155:$Z$1048576,MATCH($A790,'Hoja de Trabajo para listado'!$A$155:$A$1048576,0),MATCH((CUADRO!I$5&amp;$E790),'Hoja de Trabajo para listado'!$A$151:$Z$151,0)),0)+IFERROR(INDEX('Hoja de Trabajo para listado'!$AB$155:$BA$1048576,MATCH($A790,'Hoja de Trabajo para listado'!$AB$155:$AB$1048576,0),MATCH((CUADRO!I$5&amp;$E790),'Hoja de Trabajo para listado'!$AB$151:$BA$151,0)),0)+IFERROR(INDEX('Hoja de Trabajo para listado'!$BC$155:$CB$1048576,MATCH($A790,'Hoja de Trabajo para listado'!$BC$155:$BC$1048576,0),MATCH((CUADRO!I$5&amp;$E790),'Hoja de Trabajo para listado'!$BC$151:$CB$151,0)),0)+IFERROR(INDEX('Hoja de Trabajo para listado'!$DE$153:$DG$274,MATCH($A790,'Hoja de Trabajo para listado'!$DE$153:$DE$1048576,0),MATCH((CUADRO!I$5&amp;$E790),'Hoja de Trabajo para listado'!$DE$151:$DG$151,0)),0)+IFERROR(INDEX('Hoja de Trabajo para listado'!$CD$155:$DC$1048576,MATCH($A790,'Hoja de Trabajo para listado'!$CD$155:$CD$1048576,0),MATCH((CUADRO!I$5&amp;$E790),'Hoja de Trabajo para listado'!$CD$151:$DC$151,0)),0)</f>
        <v>0</v>
      </c>
      <c r="J790" s="243">
        <f ca="1">+IFERROR(INDEX('Hoja de Trabajo para listado'!$A$155:$Z$1048576,MATCH($A790,'Hoja de Trabajo para listado'!$A$155:$A$1048576,0),MATCH((CUADRO!J$5&amp;$E790),'Hoja de Trabajo para listado'!$A$151:$Z$151,0)),0)+IFERROR(INDEX('Hoja de Trabajo para listado'!$AB$155:$BA$1048576,MATCH($A790,'Hoja de Trabajo para listado'!$AB$155:$AB$1048576,0),MATCH((CUADRO!J$5&amp;$E790),'Hoja de Trabajo para listado'!$AB$151:$BA$151,0)),0)+IFERROR(INDEX('Hoja de Trabajo para listado'!$BC$155:$CB$1048576,MATCH($A790,'Hoja de Trabajo para listado'!$BC$155:$BC$1048576,0),MATCH((CUADRO!J$5&amp;$E790),'Hoja de Trabajo para listado'!$BC$151:$CB$151,0)),0)+IFERROR(INDEX('Hoja de Trabajo para listado'!$DE$153:$DG$274,MATCH($A790,'Hoja de Trabajo para listado'!$DE$153:$DE$1048576,0),MATCH((CUADRO!J$5&amp;$E790),'Hoja de Trabajo para listado'!$DE$151:$DG$151,0)),0)+IFERROR(INDEX('Hoja de Trabajo para listado'!$CD$155:$DC$1048576,MATCH($A790,'Hoja de Trabajo para listado'!$CD$155:$CD$1048576,0),MATCH((CUADRO!J$5&amp;$E790),'Hoja de Trabajo para listado'!$CD$151:$DC$151,0)),0)</f>
        <v>0</v>
      </c>
      <c r="K790" s="243">
        <f ca="1">+IFERROR(INDEX('Hoja de Trabajo para listado'!$A$155:$Z$1048576,MATCH($A790,'Hoja de Trabajo para listado'!$A$155:$A$1048576,0),MATCH((CUADRO!K$5&amp;$E790),'Hoja de Trabajo para listado'!$A$151:$Z$151,0)),0)+IFERROR(INDEX('Hoja de Trabajo para listado'!$AB$155:$BA$1048576,MATCH($A790,'Hoja de Trabajo para listado'!$AB$155:$AB$1048576,0),MATCH((CUADRO!K$5&amp;$E790),'Hoja de Trabajo para listado'!$AB$151:$BA$151,0)),0)+IFERROR(INDEX('Hoja de Trabajo para listado'!$BC$155:$CB$1048576,MATCH($A790,'Hoja de Trabajo para listado'!$BC$155:$BC$1048576,0),MATCH((CUADRO!K$5&amp;$E790),'Hoja de Trabajo para listado'!$BC$151:$CB$151,0)),0)+IFERROR(INDEX('Hoja de Trabajo para listado'!$DE$153:$DG$274,MATCH($A790,'Hoja de Trabajo para listado'!$DE$153:$DE$1048576,0),MATCH((CUADRO!K$5&amp;$E790),'Hoja de Trabajo para listado'!$DE$151:$DG$151,0)),0)+IFERROR(INDEX('Hoja de Trabajo para listado'!$CD$155:$DC$1048576,MATCH($A790,'Hoja de Trabajo para listado'!$CD$155:$CD$1048576,0),MATCH((CUADRO!K$5&amp;$E790),'Hoja de Trabajo para listado'!$CD$151:$DC$151,0)),0)</f>
        <v>0</v>
      </c>
      <c r="L790" s="243">
        <f ca="1">+IFERROR(INDEX('Hoja de Trabajo para listado'!$A$155:$Z$1048576,MATCH($A790,'Hoja de Trabajo para listado'!$A$155:$A$1048576,0),MATCH((CUADRO!L$5&amp;$E790),'Hoja de Trabajo para listado'!$A$151:$Z$151,0)),0)+IFERROR(INDEX('Hoja de Trabajo para listado'!$AB$155:$BA$1048576,MATCH($A790,'Hoja de Trabajo para listado'!$AB$155:$AB$1048576,0),MATCH((CUADRO!L$5&amp;$E790),'Hoja de Trabajo para listado'!$AB$151:$BA$151,0)),0)+IFERROR(INDEX('Hoja de Trabajo para listado'!$BC$155:$CB$1048576,MATCH($A790,'Hoja de Trabajo para listado'!$BC$155:$BC$1048576,0),MATCH((CUADRO!L$5&amp;$E790),'Hoja de Trabajo para listado'!$BC$151:$CB$151,0)),0)+IFERROR(INDEX('Hoja de Trabajo para listado'!$DE$153:$DG$274,MATCH($A790,'Hoja de Trabajo para listado'!$DE$153:$DE$1048576,0),MATCH((CUADRO!L$5&amp;$E790),'Hoja de Trabajo para listado'!$DE$151:$DG$151,0)),0)+IFERROR(INDEX('Hoja de Trabajo para listado'!$CD$155:$DC$1048576,MATCH($A790,'Hoja de Trabajo para listado'!$CD$155:$CD$1048576,0),MATCH((CUADRO!L$5&amp;$E790),'Hoja de Trabajo para listado'!$CD$151:$DC$151,0)),0)</f>
        <v>0</v>
      </c>
      <c r="M790" s="243">
        <f ca="1">+IFERROR(INDEX('Hoja de Trabajo para listado'!$A$155:$Z$1048576,MATCH($A790,'Hoja de Trabajo para listado'!$A$155:$A$1048576,0),MATCH((CUADRO!M$5&amp;$E790),'Hoja de Trabajo para listado'!$A$151:$Z$151,0)),0)+IFERROR(INDEX('Hoja de Trabajo para listado'!$AB$155:$BA$1048576,MATCH($A790,'Hoja de Trabajo para listado'!$AB$155:$AB$1048576,0),MATCH((CUADRO!M$5&amp;$E790),'Hoja de Trabajo para listado'!$AB$151:$BA$151,0)),0)+IFERROR(INDEX('Hoja de Trabajo para listado'!$BC$155:$CB$1048576,MATCH($A790,'Hoja de Trabajo para listado'!$BC$155:$BC$1048576,0),MATCH((CUADRO!M$5&amp;$E790),'Hoja de Trabajo para listado'!$BC$151:$CB$151,0)),0)+IFERROR(INDEX('Hoja de Trabajo para listado'!$DE$153:$DG$274,MATCH($A790,'Hoja de Trabajo para listado'!$DE$153:$DE$1048576,0),MATCH((CUADRO!M$5&amp;$E790),'Hoja de Trabajo para listado'!$DE$151:$DG$151,0)),0)+IFERROR(INDEX('Hoja de Trabajo para listado'!$CD$155:$DC$1048576,MATCH($A790,'Hoja de Trabajo para listado'!$CD$155:$CD$1048576,0),MATCH((CUADRO!M$5&amp;$E790),'Hoja de Trabajo para listado'!$CD$151:$DC$151,0)),0)</f>
        <v>0</v>
      </c>
      <c r="N790" s="243">
        <f ca="1">+IFERROR(INDEX('Hoja de Trabajo para listado'!$A$155:$Z$1048576,MATCH($A790,'Hoja de Trabajo para listado'!$A$155:$A$1048576,0),MATCH((CUADRO!N$5&amp;$E790),'Hoja de Trabajo para listado'!$A$151:$Z$151,0)),0)+IFERROR(INDEX('Hoja de Trabajo para listado'!$AB$155:$BA$1048576,MATCH($A790,'Hoja de Trabajo para listado'!$AB$155:$AB$1048576,0),MATCH((CUADRO!N$5&amp;$E790),'Hoja de Trabajo para listado'!$AB$151:$BA$151,0)),0)+IFERROR(INDEX('Hoja de Trabajo para listado'!$BC$155:$CB$1048576,MATCH($A790,'Hoja de Trabajo para listado'!$BC$155:$BC$1048576,0),MATCH((CUADRO!N$5&amp;$E790),'Hoja de Trabajo para listado'!$BC$151:$CB$151,0)),0)+IFERROR(INDEX('Hoja de Trabajo para listado'!$DE$153:$DG$274,MATCH($A790,'Hoja de Trabajo para listado'!$DE$153:$DE$1048576,0),MATCH((CUADRO!N$5&amp;$E790),'Hoja de Trabajo para listado'!$DE$151:$DG$151,0)),0)+IFERROR(INDEX('Hoja de Trabajo para listado'!$CD$155:$DC$1048576,MATCH($A790,'Hoja de Trabajo para listado'!$CD$155:$CD$1048576,0),MATCH((CUADRO!N$5&amp;$E790),'Hoja de Trabajo para listado'!$CD$151:$DC$151,0)),0)</f>
        <v>0</v>
      </c>
      <c r="O790" s="243">
        <f ca="1">+IFERROR(INDEX('Hoja de Trabajo para listado'!$A$155:$Z$1048576,MATCH($A790,'Hoja de Trabajo para listado'!$A$155:$A$1048576,0),MATCH((CUADRO!O$5&amp;$E790),'Hoja de Trabajo para listado'!$A$151:$Z$151,0)),0)+IFERROR(INDEX('Hoja de Trabajo para listado'!$AB$155:$BA$1048576,MATCH($A790,'Hoja de Trabajo para listado'!$AB$155:$AB$1048576,0),MATCH((CUADRO!O$5&amp;$E790),'Hoja de Trabajo para listado'!$AB$151:$BA$151,0)),0)+IFERROR(INDEX('Hoja de Trabajo para listado'!$BC$155:$CB$1048576,MATCH($A790,'Hoja de Trabajo para listado'!$BC$155:$BC$1048576,0),MATCH((CUADRO!O$5&amp;$E790),'Hoja de Trabajo para listado'!$BC$151:$CB$151,0)),0)+IFERROR(INDEX('Hoja de Trabajo para listado'!$DE$153:$DG$274,MATCH($A790,'Hoja de Trabajo para listado'!$DE$153:$DE$1048576,0),MATCH((CUADRO!O$5&amp;$E790),'Hoja de Trabajo para listado'!$DE$151:$DG$151,0)),0)+IFERROR(INDEX('Hoja de Trabajo para listado'!$CD$155:$DC$1048576,MATCH($A790,'Hoja de Trabajo para listado'!$CD$155:$CD$1048576,0),MATCH((CUADRO!O$5&amp;$E790),'Hoja de Trabajo para listado'!$CD$151:$DC$151,0)),0)</f>
        <v>0</v>
      </c>
      <c r="P790" s="243">
        <f ca="1">+IFERROR(INDEX('Hoja de Trabajo para listado'!$A$155:$Z$1048576,MATCH($A790,'Hoja de Trabajo para listado'!$A$155:$A$1048576,0),MATCH((CUADRO!P$5&amp;$E790),'Hoja de Trabajo para listado'!$A$151:$Z$151,0)),0)+IFERROR(INDEX('Hoja de Trabajo para listado'!$AB$155:$BA$1048576,MATCH($A790,'Hoja de Trabajo para listado'!$AB$155:$AB$1048576,0),MATCH((CUADRO!P$5&amp;$E790),'Hoja de Trabajo para listado'!$AB$151:$BA$151,0)),0)+IFERROR(INDEX('Hoja de Trabajo para listado'!$BC$155:$CB$1048576,MATCH($A790,'Hoja de Trabajo para listado'!$BC$155:$BC$1048576,0),MATCH((CUADRO!P$5&amp;$E790),'Hoja de Trabajo para listado'!$BC$151:$CB$151,0)),0)+IFERROR(INDEX('Hoja de Trabajo para listado'!$DE$153:$DG$274,MATCH($A790,'Hoja de Trabajo para listado'!$DE$153:$DE$1048576,0),MATCH((CUADRO!P$5&amp;$E790),'Hoja de Trabajo para listado'!$DE$151:$DG$151,0)),0)+IFERROR(INDEX('Hoja de Trabajo para listado'!$CD$155:$DC$1048576,MATCH($A790,'Hoja de Trabajo para listado'!$CD$155:$CD$1048576,0),MATCH((CUADRO!P$5&amp;$E790),'Hoja de Trabajo para listado'!$CD$151:$DC$151,0)),0)</f>
        <v>0</v>
      </c>
      <c r="Q790" s="243">
        <f ca="1">+IFERROR(INDEX('Hoja de Trabajo para listado'!$A$155:$Z$1048576,MATCH($A790,'Hoja de Trabajo para listado'!$A$155:$A$1048576,0),MATCH((CUADRO!Q$5&amp;$E790),'Hoja de Trabajo para listado'!$A$151:$Z$151,0)),0)+IFERROR(INDEX('Hoja de Trabajo para listado'!$AB$155:$BA$1048576,MATCH($A790,'Hoja de Trabajo para listado'!$AB$155:$AB$1048576,0),MATCH((CUADRO!Q$5&amp;$E790),'Hoja de Trabajo para listado'!$AB$151:$BA$151,0)),0)+IFERROR(INDEX('Hoja de Trabajo para listado'!$BC$155:$CB$1048576,MATCH($A790,'Hoja de Trabajo para listado'!$BC$155:$BC$1048576,0),MATCH((CUADRO!Q$5&amp;$E790),'Hoja de Trabajo para listado'!$BC$151:$CB$151,0)),0)+IFERROR(INDEX('Hoja de Trabajo para listado'!$DE$153:$DG$274,MATCH($A790,'Hoja de Trabajo para listado'!$DE$153:$DE$1048576,0),MATCH((CUADRO!Q$5&amp;$E790),'Hoja de Trabajo para listado'!$DE$151:$DG$151,0)),0)+IFERROR(INDEX('Hoja de Trabajo para listado'!$CD$155:$DC$1048576,MATCH($A790,'Hoja de Trabajo para listado'!$CD$155:$CD$1048576,0),MATCH((CUADRO!Q$5&amp;$E790),'Hoja de Trabajo para listado'!$CD$151:$DC$151,0)),0)</f>
        <v>0</v>
      </c>
      <c r="R790" s="243">
        <f t="shared" ca="1" si="27"/>
        <v>0</v>
      </c>
      <c r="S790" s="249"/>
      <c r="T790" s="243">
        <f ca="1">+T791</f>
        <v>0</v>
      </c>
      <c r="U790" s="242">
        <f t="shared" si="28"/>
        <v>1</v>
      </c>
      <c r="V790" s="333" t="str">
        <f>+VLOOKUP(A790,bd_lista!$A$3:$E$590,5,FALSE)</f>
        <v>Gobiernos Autonomos Municipales</v>
      </c>
      <c r="W790" s="391" t="str">
        <f>+V790</f>
        <v>Gobiernos Autonomos Municipales</v>
      </c>
      <c r="X790" s="242">
        <f>+VLOOKUP(A790,[4]Sheet1!$A$13:$D$744,4,FALSE)</f>
        <v>0</v>
      </c>
      <c r="Y790" s="242" t="e">
        <f>+VLOOKUP(X790,bd_lista!$A$3:$C$590,3,FALSE)</f>
        <v>#N/A</v>
      </c>
      <c r="Z790" s="294">
        <f>+X790</f>
        <v>0</v>
      </c>
      <c r="AA790" s="295" t="e">
        <f>+Y790</f>
        <v>#N/A</v>
      </c>
    </row>
    <row r="791" spans="1:27" customFormat="1" ht="15" hidden="1" customHeight="1">
      <c r="A791" s="32">
        <v>1414</v>
      </c>
      <c r="B791" s="388"/>
      <c r="C791" s="247" t="str">
        <f>+VLOOKUP(A791,bd_lista!$A$3:$C$590,3,FALSE)</f>
        <v>Gobierno Autónomo Municipal de Corque</v>
      </c>
      <c r="D791" s="390"/>
      <c r="E791" s="244" t="s">
        <v>1305</v>
      </c>
      <c r="F791" s="243">
        <f ca="1">+IFERROR(INDEX('Hoja de Trabajo para listado'!$A$155:$Z$1048576,MATCH($A791,'Hoja de Trabajo para listado'!$A$155:$A$1048576,0),MATCH((CUADRO!F$5&amp;$E791),'Hoja de Trabajo para listado'!$A$151:$Z$151,0)),0)+IFERROR(INDEX('Hoja de Trabajo para listado'!$AB$155:$BA$1048576,MATCH($A791,'Hoja de Trabajo para listado'!$AB$155:$AB$1048576,0),MATCH((CUADRO!F$5&amp;$E791),'Hoja de Trabajo para listado'!$AB$151:$BA$151,0)),0)+IFERROR(INDEX('Hoja de Trabajo para listado'!$BC$155:$CB$1048576,MATCH($A791,'Hoja de Trabajo para listado'!$BC$155:$BC$1048576,0),MATCH((CUADRO!F$5&amp;$E791),'Hoja de Trabajo para listado'!$BC$151:$CB$151,0)),0)+IFERROR(INDEX('Hoja de Trabajo para listado'!$DE$153:$DG$274,MATCH($A791,'Hoja de Trabajo para listado'!$DE$153:$DE$1048576,0),MATCH((CUADRO!F$5&amp;$E791),'Hoja de Trabajo para listado'!$DE$151:$DG$151,0)),0)+IFERROR(INDEX('Hoja de Trabajo para listado'!$CD$155:$DC$1048576,MATCH($A791,'Hoja de Trabajo para listado'!$CD$155:$CD$1048576,0),MATCH((CUADRO!F$5&amp;$E791),'Hoja de Trabajo para listado'!$CD$151:$DC$151,0)),0)</f>
        <v>0</v>
      </c>
      <c r="G791" s="243">
        <f ca="1">+IFERROR(INDEX('Hoja de Trabajo para listado'!$A$155:$Z$1048576,MATCH($A791,'Hoja de Trabajo para listado'!$A$155:$A$1048576,0),MATCH((CUADRO!G$5&amp;$E791),'Hoja de Trabajo para listado'!$A$151:$Z$151,0)),0)+IFERROR(INDEX('Hoja de Trabajo para listado'!$AB$155:$BA$1048576,MATCH($A791,'Hoja de Trabajo para listado'!$AB$155:$AB$1048576,0),MATCH((CUADRO!G$5&amp;$E791),'Hoja de Trabajo para listado'!$AB$151:$BA$151,0)),0)+IFERROR(INDEX('Hoja de Trabajo para listado'!$BC$155:$CB$1048576,MATCH($A791,'Hoja de Trabajo para listado'!$BC$155:$BC$1048576,0),MATCH((CUADRO!G$5&amp;$E791),'Hoja de Trabajo para listado'!$BC$151:$CB$151,0)),0)+IFERROR(INDEX('Hoja de Trabajo para listado'!$DE$153:$DG$274,MATCH($A791,'Hoja de Trabajo para listado'!$DE$153:$DE$1048576,0),MATCH((CUADRO!G$5&amp;$E791),'Hoja de Trabajo para listado'!$DE$151:$DG$151,0)),0)+IFERROR(INDEX('Hoja de Trabajo para listado'!$CD$155:$DC$1048576,MATCH($A791,'Hoja de Trabajo para listado'!$CD$155:$CD$1048576,0),MATCH((CUADRO!G$5&amp;$E791),'Hoja de Trabajo para listado'!$CD$151:$DC$151,0)),0)</f>
        <v>0</v>
      </c>
      <c r="H791" s="243">
        <f ca="1">+IFERROR(INDEX('Hoja de Trabajo para listado'!$A$155:$Z$1048576,MATCH($A791,'Hoja de Trabajo para listado'!$A$155:$A$1048576,0),MATCH((CUADRO!H$5&amp;$E791),'Hoja de Trabajo para listado'!$A$151:$Z$151,0)),0)+IFERROR(INDEX('Hoja de Trabajo para listado'!$AB$155:$BA$1048576,MATCH($A791,'Hoja de Trabajo para listado'!$AB$155:$AB$1048576,0),MATCH((CUADRO!H$5&amp;$E791),'Hoja de Trabajo para listado'!$AB$151:$BA$151,0)),0)+IFERROR(INDEX('Hoja de Trabajo para listado'!$BC$155:$CB$1048576,MATCH($A791,'Hoja de Trabajo para listado'!$BC$155:$BC$1048576,0),MATCH((CUADRO!H$5&amp;$E791),'Hoja de Trabajo para listado'!$BC$151:$CB$151,0)),0)+IFERROR(INDEX('Hoja de Trabajo para listado'!$DE$153:$DG$274,MATCH($A791,'Hoja de Trabajo para listado'!$DE$153:$DE$1048576,0),MATCH((CUADRO!H$5&amp;$E791),'Hoja de Trabajo para listado'!$DE$151:$DG$151,0)),0)+IFERROR(INDEX('Hoja de Trabajo para listado'!$CD$155:$DC$1048576,MATCH($A791,'Hoja de Trabajo para listado'!$CD$155:$CD$1048576,0),MATCH((CUADRO!H$5&amp;$E791),'Hoja de Trabajo para listado'!$CD$151:$DC$151,0)),0)</f>
        <v>0</v>
      </c>
      <c r="I791" s="243">
        <f ca="1">+IFERROR(INDEX('Hoja de Trabajo para listado'!$A$155:$Z$1048576,MATCH($A791,'Hoja de Trabajo para listado'!$A$155:$A$1048576,0),MATCH((CUADRO!I$5&amp;$E791),'Hoja de Trabajo para listado'!$A$151:$Z$151,0)),0)+IFERROR(INDEX('Hoja de Trabajo para listado'!$AB$155:$BA$1048576,MATCH($A791,'Hoja de Trabajo para listado'!$AB$155:$AB$1048576,0),MATCH((CUADRO!I$5&amp;$E791),'Hoja de Trabajo para listado'!$AB$151:$BA$151,0)),0)+IFERROR(INDEX('Hoja de Trabajo para listado'!$BC$155:$CB$1048576,MATCH($A791,'Hoja de Trabajo para listado'!$BC$155:$BC$1048576,0),MATCH((CUADRO!I$5&amp;$E791),'Hoja de Trabajo para listado'!$BC$151:$CB$151,0)),0)+IFERROR(INDEX('Hoja de Trabajo para listado'!$DE$153:$DG$274,MATCH($A791,'Hoja de Trabajo para listado'!$DE$153:$DE$1048576,0),MATCH((CUADRO!I$5&amp;$E791),'Hoja de Trabajo para listado'!$DE$151:$DG$151,0)),0)+IFERROR(INDEX('Hoja de Trabajo para listado'!$CD$155:$DC$1048576,MATCH($A791,'Hoja de Trabajo para listado'!$CD$155:$CD$1048576,0),MATCH((CUADRO!I$5&amp;$E791),'Hoja de Trabajo para listado'!$CD$151:$DC$151,0)),0)</f>
        <v>0</v>
      </c>
      <c r="J791" s="243">
        <f ca="1">+IFERROR(INDEX('Hoja de Trabajo para listado'!$A$155:$Z$1048576,MATCH($A791,'Hoja de Trabajo para listado'!$A$155:$A$1048576,0),MATCH((CUADRO!J$5&amp;$E791),'Hoja de Trabajo para listado'!$A$151:$Z$151,0)),0)+IFERROR(INDEX('Hoja de Trabajo para listado'!$AB$155:$BA$1048576,MATCH($A791,'Hoja de Trabajo para listado'!$AB$155:$AB$1048576,0),MATCH((CUADRO!J$5&amp;$E791),'Hoja de Trabajo para listado'!$AB$151:$BA$151,0)),0)+IFERROR(INDEX('Hoja de Trabajo para listado'!$BC$155:$CB$1048576,MATCH($A791,'Hoja de Trabajo para listado'!$BC$155:$BC$1048576,0),MATCH((CUADRO!J$5&amp;$E791),'Hoja de Trabajo para listado'!$BC$151:$CB$151,0)),0)+IFERROR(INDEX('Hoja de Trabajo para listado'!$DE$153:$DG$274,MATCH($A791,'Hoja de Trabajo para listado'!$DE$153:$DE$1048576,0),MATCH((CUADRO!J$5&amp;$E791),'Hoja de Trabajo para listado'!$DE$151:$DG$151,0)),0)+IFERROR(INDEX('Hoja de Trabajo para listado'!$CD$155:$DC$1048576,MATCH($A791,'Hoja de Trabajo para listado'!$CD$155:$CD$1048576,0),MATCH((CUADRO!J$5&amp;$E791),'Hoja de Trabajo para listado'!$CD$151:$DC$151,0)),0)</f>
        <v>0</v>
      </c>
      <c r="K791" s="243">
        <f ca="1">+IFERROR(INDEX('Hoja de Trabajo para listado'!$A$155:$Z$1048576,MATCH($A791,'Hoja de Trabajo para listado'!$A$155:$A$1048576,0),MATCH((CUADRO!K$5&amp;$E791),'Hoja de Trabajo para listado'!$A$151:$Z$151,0)),0)+IFERROR(INDEX('Hoja de Trabajo para listado'!$AB$155:$BA$1048576,MATCH($A791,'Hoja de Trabajo para listado'!$AB$155:$AB$1048576,0),MATCH((CUADRO!K$5&amp;$E791),'Hoja de Trabajo para listado'!$AB$151:$BA$151,0)),0)+IFERROR(INDEX('Hoja de Trabajo para listado'!$BC$155:$CB$1048576,MATCH($A791,'Hoja de Trabajo para listado'!$BC$155:$BC$1048576,0),MATCH((CUADRO!K$5&amp;$E791),'Hoja de Trabajo para listado'!$BC$151:$CB$151,0)),0)+IFERROR(INDEX('Hoja de Trabajo para listado'!$DE$153:$DG$274,MATCH($A791,'Hoja de Trabajo para listado'!$DE$153:$DE$1048576,0),MATCH((CUADRO!K$5&amp;$E791),'Hoja de Trabajo para listado'!$DE$151:$DG$151,0)),0)+IFERROR(INDEX('Hoja de Trabajo para listado'!$CD$155:$DC$1048576,MATCH($A791,'Hoja de Trabajo para listado'!$CD$155:$CD$1048576,0),MATCH((CUADRO!K$5&amp;$E791),'Hoja de Trabajo para listado'!$CD$151:$DC$151,0)),0)</f>
        <v>0</v>
      </c>
      <c r="L791" s="243">
        <f ca="1">+IFERROR(INDEX('Hoja de Trabajo para listado'!$A$155:$Z$1048576,MATCH($A791,'Hoja de Trabajo para listado'!$A$155:$A$1048576,0),MATCH((CUADRO!L$5&amp;$E791),'Hoja de Trabajo para listado'!$A$151:$Z$151,0)),0)+IFERROR(INDEX('Hoja de Trabajo para listado'!$AB$155:$BA$1048576,MATCH($A791,'Hoja de Trabajo para listado'!$AB$155:$AB$1048576,0),MATCH((CUADRO!L$5&amp;$E791),'Hoja de Trabajo para listado'!$AB$151:$BA$151,0)),0)+IFERROR(INDEX('Hoja de Trabajo para listado'!$BC$155:$CB$1048576,MATCH($A791,'Hoja de Trabajo para listado'!$BC$155:$BC$1048576,0),MATCH((CUADRO!L$5&amp;$E791),'Hoja de Trabajo para listado'!$BC$151:$CB$151,0)),0)+IFERROR(INDEX('Hoja de Trabajo para listado'!$DE$153:$DG$274,MATCH($A791,'Hoja de Trabajo para listado'!$DE$153:$DE$1048576,0),MATCH((CUADRO!L$5&amp;$E791),'Hoja de Trabajo para listado'!$DE$151:$DG$151,0)),0)+IFERROR(INDEX('Hoja de Trabajo para listado'!$CD$155:$DC$1048576,MATCH($A791,'Hoja de Trabajo para listado'!$CD$155:$CD$1048576,0),MATCH((CUADRO!L$5&amp;$E791),'Hoja de Trabajo para listado'!$CD$151:$DC$151,0)),0)</f>
        <v>0</v>
      </c>
      <c r="M791" s="243">
        <f ca="1">+IFERROR(INDEX('Hoja de Trabajo para listado'!$A$155:$Z$1048576,MATCH($A791,'Hoja de Trabajo para listado'!$A$155:$A$1048576,0),MATCH((CUADRO!M$5&amp;$E791),'Hoja de Trabajo para listado'!$A$151:$Z$151,0)),0)+IFERROR(INDEX('Hoja de Trabajo para listado'!$AB$155:$BA$1048576,MATCH($A791,'Hoja de Trabajo para listado'!$AB$155:$AB$1048576,0),MATCH((CUADRO!M$5&amp;$E791),'Hoja de Trabajo para listado'!$AB$151:$BA$151,0)),0)+IFERROR(INDEX('Hoja de Trabajo para listado'!$BC$155:$CB$1048576,MATCH($A791,'Hoja de Trabajo para listado'!$BC$155:$BC$1048576,0),MATCH((CUADRO!M$5&amp;$E791),'Hoja de Trabajo para listado'!$BC$151:$CB$151,0)),0)+IFERROR(INDEX('Hoja de Trabajo para listado'!$DE$153:$DG$274,MATCH($A791,'Hoja de Trabajo para listado'!$DE$153:$DE$1048576,0),MATCH((CUADRO!M$5&amp;$E791),'Hoja de Trabajo para listado'!$DE$151:$DG$151,0)),0)+IFERROR(INDEX('Hoja de Trabajo para listado'!$CD$155:$DC$1048576,MATCH($A791,'Hoja de Trabajo para listado'!$CD$155:$CD$1048576,0),MATCH((CUADRO!M$5&amp;$E791),'Hoja de Trabajo para listado'!$CD$151:$DC$151,0)),0)</f>
        <v>0</v>
      </c>
      <c r="N791" s="243">
        <f ca="1">+IFERROR(INDEX('Hoja de Trabajo para listado'!$A$155:$Z$1048576,MATCH($A791,'Hoja de Trabajo para listado'!$A$155:$A$1048576,0),MATCH((CUADRO!N$5&amp;$E791),'Hoja de Trabajo para listado'!$A$151:$Z$151,0)),0)+IFERROR(INDEX('Hoja de Trabajo para listado'!$AB$155:$BA$1048576,MATCH($A791,'Hoja de Trabajo para listado'!$AB$155:$AB$1048576,0),MATCH((CUADRO!N$5&amp;$E791),'Hoja de Trabajo para listado'!$AB$151:$BA$151,0)),0)+IFERROR(INDEX('Hoja de Trabajo para listado'!$BC$155:$CB$1048576,MATCH($A791,'Hoja de Trabajo para listado'!$BC$155:$BC$1048576,0),MATCH((CUADRO!N$5&amp;$E791),'Hoja de Trabajo para listado'!$BC$151:$CB$151,0)),0)+IFERROR(INDEX('Hoja de Trabajo para listado'!$DE$153:$DG$274,MATCH($A791,'Hoja de Trabajo para listado'!$DE$153:$DE$1048576,0),MATCH((CUADRO!N$5&amp;$E791),'Hoja de Trabajo para listado'!$DE$151:$DG$151,0)),0)+IFERROR(INDEX('Hoja de Trabajo para listado'!$CD$155:$DC$1048576,MATCH($A791,'Hoja de Trabajo para listado'!$CD$155:$CD$1048576,0),MATCH((CUADRO!N$5&amp;$E791),'Hoja de Trabajo para listado'!$CD$151:$DC$151,0)),0)</f>
        <v>0</v>
      </c>
      <c r="O791" s="243">
        <f ca="1">+IFERROR(INDEX('Hoja de Trabajo para listado'!$A$155:$Z$1048576,MATCH($A791,'Hoja de Trabajo para listado'!$A$155:$A$1048576,0),MATCH((CUADRO!O$5&amp;$E791),'Hoja de Trabajo para listado'!$A$151:$Z$151,0)),0)+IFERROR(INDEX('Hoja de Trabajo para listado'!$AB$155:$BA$1048576,MATCH($A791,'Hoja de Trabajo para listado'!$AB$155:$AB$1048576,0),MATCH((CUADRO!O$5&amp;$E791),'Hoja de Trabajo para listado'!$AB$151:$BA$151,0)),0)+IFERROR(INDEX('Hoja de Trabajo para listado'!$BC$155:$CB$1048576,MATCH($A791,'Hoja de Trabajo para listado'!$BC$155:$BC$1048576,0),MATCH((CUADRO!O$5&amp;$E791),'Hoja de Trabajo para listado'!$BC$151:$CB$151,0)),0)+IFERROR(INDEX('Hoja de Trabajo para listado'!$DE$153:$DG$274,MATCH($A791,'Hoja de Trabajo para listado'!$DE$153:$DE$1048576,0),MATCH((CUADRO!O$5&amp;$E791),'Hoja de Trabajo para listado'!$DE$151:$DG$151,0)),0)+IFERROR(INDEX('Hoja de Trabajo para listado'!$CD$155:$DC$1048576,MATCH($A791,'Hoja de Trabajo para listado'!$CD$155:$CD$1048576,0),MATCH((CUADRO!O$5&amp;$E791),'Hoja de Trabajo para listado'!$CD$151:$DC$151,0)),0)</f>
        <v>0</v>
      </c>
      <c r="P791" s="243">
        <f ca="1">+IFERROR(INDEX('Hoja de Trabajo para listado'!$A$155:$Z$1048576,MATCH($A791,'Hoja de Trabajo para listado'!$A$155:$A$1048576,0),MATCH((CUADRO!P$5&amp;$E791),'Hoja de Trabajo para listado'!$A$151:$Z$151,0)),0)+IFERROR(INDEX('Hoja de Trabajo para listado'!$AB$155:$BA$1048576,MATCH($A791,'Hoja de Trabajo para listado'!$AB$155:$AB$1048576,0),MATCH((CUADRO!P$5&amp;$E791),'Hoja de Trabajo para listado'!$AB$151:$BA$151,0)),0)+IFERROR(INDEX('Hoja de Trabajo para listado'!$BC$155:$CB$1048576,MATCH($A791,'Hoja de Trabajo para listado'!$BC$155:$BC$1048576,0),MATCH((CUADRO!P$5&amp;$E791),'Hoja de Trabajo para listado'!$BC$151:$CB$151,0)),0)+IFERROR(INDEX('Hoja de Trabajo para listado'!$DE$153:$DG$274,MATCH($A791,'Hoja de Trabajo para listado'!$DE$153:$DE$1048576,0),MATCH((CUADRO!P$5&amp;$E791),'Hoja de Trabajo para listado'!$DE$151:$DG$151,0)),0)+IFERROR(INDEX('Hoja de Trabajo para listado'!$CD$155:$DC$1048576,MATCH($A791,'Hoja de Trabajo para listado'!$CD$155:$CD$1048576,0),MATCH((CUADRO!P$5&amp;$E791),'Hoja de Trabajo para listado'!$CD$151:$DC$151,0)),0)</f>
        <v>0</v>
      </c>
      <c r="Q791" s="243">
        <f ca="1">+IFERROR(INDEX('Hoja de Trabajo para listado'!$A$155:$Z$1048576,MATCH($A791,'Hoja de Trabajo para listado'!$A$155:$A$1048576,0),MATCH((CUADRO!Q$5&amp;$E791),'Hoja de Trabajo para listado'!$A$151:$Z$151,0)),0)+IFERROR(INDEX('Hoja de Trabajo para listado'!$AB$155:$BA$1048576,MATCH($A791,'Hoja de Trabajo para listado'!$AB$155:$AB$1048576,0),MATCH((CUADRO!Q$5&amp;$E791),'Hoja de Trabajo para listado'!$AB$151:$BA$151,0)),0)+IFERROR(INDEX('Hoja de Trabajo para listado'!$BC$155:$CB$1048576,MATCH($A791,'Hoja de Trabajo para listado'!$BC$155:$BC$1048576,0),MATCH((CUADRO!Q$5&amp;$E791),'Hoja de Trabajo para listado'!$BC$151:$CB$151,0)),0)+IFERROR(INDEX('Hoja de Trabajo para listado'!$DE$153:$DG$274,MATCH($A791,'Hoja de Trabajo para listado'!$DE$153:$DE$1048576,0),MATCH((CUADRO!Q$5&amp;$E791),'Hoja de Trabajo para listado'!$DE$151:$DG$151,0)),0)+IFERROR(INDEX('Hoja de Trabajo para listado'!$CD$155:$DC$1048576,MATCH($A791,'Hoja de Trabajo para listado'!$CD$155:$CD$1048576,0),MATCH((CUADRO!Q$5&amp;$E791),'Hoja de Trabajo para listado'!$CD$151:$DC$151,0)),0)</f>
        <v>0</v>
      </c>
      <c r="R791" s="243">
        <f t="shared" ca="1" si="27"/>
        <v>0</v>
      </c>
      <c r="S791" s="249">
        <f ca="1">+R790+R791</f>
        <v>0</v>
      </c>
      <c r="T791" s="243">
        <f ca="1">+S791</f>
        <v>0</v>
      </c>
      <c r="U791" s="242">
        <f t="shared" si="28"/>
        <v>2</v>
      </c>
      <c r="V791" s="333" t="str">
        <f>+VLOOKUP(A791,bd_lista!$A$3:$E$590,5,FALSE)</f>
        <v>Gobiernos Autonomos Municipales</v>
      </c>
      <c r="W791" s="392"/>
      <c r="X791" s="242">
        <f>+VLOOKUP(A791,[4]Sheet1!$A$13:$D$744,4,FALSE)</f>
        <v>0</v>
      </c>
      <c r="Y791" s="242" t="e">
        <f>+VLOOKUP(X791,bd_lista!$A$3:$C$590,3,FALSE)</f>
        <v>#N/A</v>
      </c>
      <c r="Z791" s="292"/>
      <c r="AA791" s="293"/>
    </row>
    <row r="792" spans="1:27" customFormat="1" ht="15" hidden="1" customHeight="1">
      <c r="A792" s="32">
        <v>1415</v>
      </c>
      <c r="B792" s="387">
        <f>+A792</f>
        <v>1415</v>
      </c>
      <c r="C792" s="247" t="str">
        <f>+VLOOKUP(A792,bd_lista!$A$3:$C$590,3,FALSE)</f>
        <v>Gobierno Autónomo Municipal de Choquecota</v>
      </c>
      <c r="D792" s="389" t="str">
        <f>+C792</f>
        <v>Gobierno Autónomo Municipal de Choquecota</v>
      </c>
      <c r="E792" s="242" t="s">
        <v>1304</v>
      </c>
      <c r="F792" s="243">
        <f ca="1">+IFERROR(INDEX('Hoja de Trabajo para listado'!$A$155:$Z$1048576,MATCH($A792,'Hoja de Trabajo para listado'!$A$155:$A$1048576,0),MATCH((CUADRO!F$5&amp;$E792),'Hoja de Trabajo para listado'!$A$151:$Z$151,0)),0)+IFERROR(INDEX('Hoja de Trabajo para listado'!$AB$155:$BA$1048576,MATCH($A792,'Hoja de Trabajo para listado'!$AB$155:$AB$1048576,0),MATCH((CUADRO!F$5&amp;$E792),'Hoja de Trabajo para listado'!$AB$151:$BA$151,0)),0)+IFERROR(INDEX('Hoja de Trabajo para listado'!$BC$155:$CB$1048576,MATCH($A792,'Hoja de Trabajo para listado'!$BC$155:$BC$1048576,0),MATCH((CUADRO!F$5&amp;$E792),'Hoja de Trabajo para listado'!$BC$151:$CB$151,0)),0)+IFERROR(INDEX('Hoja de Trabajo para listado'!$DE$153:$DG$274,MATCH($A792,'Hoja de Trabajo para listado'!$DE$153:$DE$1048576,0),MATCH((CUADRO!F$5&amp;$E792),'Hoja de Trabajo para listado'!$DE$151:$DG$151,0)),0)+IFERROR(INDEX('Hoja de Trabajo para listado'!$CD$155:$DC$1048576,MATCH($A792,'Hoja de Trabajo para listado'!$CD$155:$CD$1048576,0),MATCH((CUADRO!F$5&amp;$E792),'Hoja de Trabajo para listado'!$CD$151:$DC$151,0)),0)</f>
        <v>0</v>
      </c>
      <c r="G792" s="243">
        <f ca="1">+IFERROR(INDEX('Hoja de Trabajo para listado'!$A$155:$Z$1048576,MATCH($A792,'Hoja de Trabajo para listado'!$A$155:$A$1048576,0),MATCH((CUADRO!G$5&amp;$E792),'Hoja de Trabajo para listado'!$A$151:$Z$151,0)),0)+IFERROR(INDEX('Hoja de Trabajo para listado'!$AB$155:$BA$1048576,MATCH($A792,'Hoja de Trabajo para listado'!$AB$155:$AB$1048576,0),MATCH((CUADRO!G$5&amp;$E792),'Hoja de Trabajo para listado'!$AB$151:$BA$151,0)),0)+IFERROR(INDEX('Hoja de Trabajo para listado'!$BC$155:$CB$1048576,MATCH($A792,'Hoja de Trabajo para listado'!$BC$155:$BC$1048576,0),MATCH((CUADRO!G$5&amp;$E792),'Hoja de Trabajo para listado'!$BC$151:$CB$151,0)),0)+IFERROR(INDEX('Hoja de Trabajo para listado'!$DE$153:$DG$274,MATCH($A792,'Hoja de Trabajo para listado'!$DE$153:$DE$1048576,0),MATCH((CUADRO!G$5&amp;$E792),'Hoja de Trabajo para listado'!$DE$151:$DG$151,0)),0)+IFERROR(INDEX('Hoja de Trabajo para listado'!$CD$155:$DC$1048576,MATCH($A792,'Hoja de Trabajo para listado'!$CD$155:$CD$1048576,0),MATCH((CUADRO!G$5&amp;$E792),'Hoja de Trabajo para listado'!$CD$151:$DC$151,0)),0)</f>
        <v>0</v>
      </c>
      <c r="H792" s="243">
        <f ca="1">+IFERROR(INDEX('Hoja de Trabajo para listado'!$A$155:$Z$1048576,MATCH($A792,'Hoja de Trabajo para listado'!$A$155:$A$1048576,0),MATCH((CUADRO!H$5&amp;$E792),'Hoja de Trabajo para listado'!$A$151:$Z$151,0)),0)+IFERROR(INDEX('Hoja de Trabajo para listado'!$AB$155:$BA$1048576,MATCH($A792,'Hoja de Trabajo para listado'!$AB$155:$AB$1048576,0),MATCH((CUADRO!H$5&amp;$E792),'Hoja de Trabajo para listado'!$AB$151:$BA$151,0)),0)+IFERROR(INDEX('Hoja de Trabajo para listado'!$BC$155:$CB$1048576,MATCH($A792,'Hoja de Trabajo para listado'!$BC$155:$BC$1048576,0),MATCH((CUADRO!H$5&amp;$E792),'Hoja de Trabajo para listado'!$BC$151:$CB$151,0)),0)+IFERROR(INDEX('Hoja de Trabajo para listado'!$DE$153:$DG$274,MATCH($A792,'Hoja de Trabajo para listado'!$DE$153:$DE$1048576,0),MATCH((CUADRO!H$5&amp;$E792),'Hoja de Trabajo para listado'!$DE$151:$DG$151,0)),0)+IFERROR(INDEX('Hoja de Trabajo para listado'!$CD$155:$DC$1048576,MATCH($A792,'Hoja de Trabajo para listado'!$CD$155:$CD$1048576,0),MATCH((CUADRO!H$5&amp;$E792),'Hoja de Trabajo para listado'!$CD$151:$DC$151,0)),0)</f>
        <v>0</v>
      </c>
      <c r="I792" s="243">
        <f ca="1">+IFERROR(INDEX('Hoja de Trabajo para listado'!$A$155:$Z$1048576,MATCH($A792,'Hoja de Trabajo para listado'!$A$155:$A$1048576,0),MATCH((CUADRO!I$5&amp;$E792),'Hoja de Trabajo para listado'!$A$151:$Z$151,0)),0)+IFERROR(INDEX('Hoja de Trabajo para listado'!$AB$155:$BA$1048576,MATCH($A792,'Hoja de Trabajo para listado'!$AB$155:$AB$1048576,0),MATCH((CUADRO!I$5&amp;$E792),'Hoja de Trabajo para listado'!$AB$151:$BA$151,0)),0)+IFERROR(INDEX('Hoja de Trabajo para listado'!$BC$155:$CB$1048576,MATCH($A792,'Hoja de Trabajo para listado'!$BC$155:$BC$1048576,0),MATCH((CUADRO!I$5&amp;$E792),'Hoja de Trabajo para listado'!$BC$151:$CB$151,0)),0)+IFERROR(INDEX('Hoja de Trabajo para listado'!$DE$153:$DG$274,MATCH($A792,'Hoja de Trabajo para listado'!$DE$153:$DE$1048576,0),MATCH((CUADRO!I$5&amp;$E792),'Hoja de Trabajo para listado'!$DE$151:$DG$151,0)),0)+IFERROR(INDEX('Hoja de Trabajo para listado'!$CD$155:$DC$1048576,MATCH($A792,'Hoja de Trabajo para listado'!$CD$155:$CD$1048576,0),MATCH((CUADRO!I$5&amp;$E792),'Hoja de Trabajo para listado'!$CD$151:$DC$151,0)),0)</f>
        <v>0</v>
      </c>
      <c r="J792" s="243">
        <f ca="1">+IFERROR(INDEX('Hoja de Trabajo para listado'!$A$155:$Z$1048576,MATCH($A792,'Hoja de Trabajo para listado'!$A$155:$A$1048576,0),MATCH((CUADRO!J$5&amp;$E792),'Hoja de Trabajo para listado'!$A$151:$Z$151,0)),0)+IFERROR(INDEX('Hoja de Trabajo para listado'!$AB$155:$BA$1048576,MATCH($A792,'Hoja de Trabajo para listado'!$AB$155:$AB$1048576,0),MATCH((CUADRO!J$5&amp;$E792),'Hoja de Trabajo para listado'!$AB$151:$BA$151,0)),0)+IFERROR(INDEX('Hoja de Trabajo para listado'!$BC$155:$CB$1048576,MATCH($A792,'Hoja de Trabajo para listado'!$BC$155:$BC$1048576,0),MATCH((CUADRO!J$5&amp;$E792),'Hoja de Trabajo para listado'!$BC$151:$CB$151,0)),0)+IFERROR(INDEX('Hoja de Trabajo para listado'!$DE$153:$DG$274,MATCH($A792,'Hoja de Trabajo para listado'!$DE$153:$DE$1048576,0),MATCH((CUADRO!J$5&amp;$E792),'Hoja de Trabajo para listado'!$DE$151:$DG$151,0)),0)+IFERROR(INDEX('Hoja de Trabajo para listado'!$CD$155:$DC$1048576,MATCH($A792,'Hoja de Trabajo para listado'!$CD$155:$CD$1048576,0),MATCH((CUADRO!J$5&amp;$E792),'Hoja de Trabajo para listado'!$CD$151:$DC$151,0)),0)</f>
        <v>0</v>
      </c>
      <c r="K792" s="243">
        <f ca="1">+IFERROR(INDEX('Hoja de Trabajo para listado'!$A$155:$Z$1048576,MATCH($A792,'Hoja de Trabajo para listado'!$A$155:$A$1048576,0),MATCH((CUADRO!K$5&amp;$E792),'Hoja de Trabajo para listado'!$A$151:$Z$151,0)),0)+IFERROR(INDEX('Hoja de Trabajo para listado'!$AB$155:$BA$1048576,MATCH($A792,'Hoja de Trabajo para listado'!$AB$155:$AB$1048576,0),MATCH((CUADRO!K$5&amp;$E792),'Hoja de Trabajo para listado'!$AB$151:$BA$151,0)),0)+IFERROR(INDEX('Hoja de Trabajo para listado'!$BC$155:$CB$1048576,MATCH($A792,'Hoja de Trabajo para listado'!$BC$155:$BC$1048576,0),MATCH((CUADRO!K$5&amp;$E792),'Hoja de Trabajo para listado'!$BC$151:$CB$151,0)),0)+IFERROR(INDEX('Hoja de Trabajo para listado'!$DE$153:$DG$274,MATCH($A792,'Hoja de Trabajo para listado'!$DE$153:$DE$1048576,0),MATCH((CUADRO!K$5&amp;$E792),'Hoja de Trabajo para listado'!$DE$151:$DG$151,0)),0)+IFERROR(INDEX('Hoja de Trabajo para listado'!$CD$155:$DC$1048576,MATCH($A792,'Hoja de Trabajo para listado'!$CD$155:$CD$1048576,0),MATCH((CUADRO!K$5&amp;$E792),'Hoja de Trabajo para listado'!$CD$151:$DC$151,0)),0)</f>
        <v>0</v>
      </c>
      <c r="L792" s="243">
        <f ca="1">+IFERROR(INDEX('Hoja de Trabajo para listado'!$A$155:$Z$1048576,MATCH($A792,'Hoja de Trabajo para listado'!$A$155:$A$1048576,0),MATCH((CUADRO!L$5&amp;$E792),'Hoja de Trabajo para listado'!$A$151:$Z$151,0)),0)+IFERROR(INDEX('Hoja de Trabajo para listado'!$AB$155:$BA$1048576,MATCH($A792,'Hoja de Trabajo para listado'!$AB$155:$AB$1048576,0),MATCH((CUADRO!L$5&amp;$E792),'Hoja de Trabajo para listado'!$AB$151:$BA$151,0)),0)+IFERROR(INDEX('Hoja de Trabajo para listado'!$BC$155:$CB$1048576,MATCH($A792,'Hoja de Trabajo para listado'!$BC$155:$BC$1048576,0),MATCH((CUADRO!L$5&amp;$E792),'Hoja de Trabajo para listado'!$BC$151:$CB$151,0)),0)+IFERROR(INDEX('Hoja de Trabajo para listado'!$DE$153:$DG$274,MATCH($A792,'Hoja de Trabajo para listado'!$DE$153:$DE$1048576,0),MATCH((CUADRO!L$5&amp;$E792),'Hoja de Trabajo para listado'!$DE$151:$DG$151,0)),0)+IFERROR(INDEX('Hoja de Trabajo para listado'!$CD$155:$DC$1048576,MATCH($A792,'Hoja de Trabajo para listado'!$CD$155:$CD$1048576,0),MATCH((CUADRO!L$5&amp;$E792),'Hoja de Trabajo para listado'!$CD$151:$DC$151,0)),0)</f>
        <v>0</v>
      </c>
      <c r="M792" s="243">
        <f ca="1">+IFERROR(INDEX('Hoja de Trabajo para listado'!$A$155:$Z$1048576,MATCH($A792,'Hoja de Trabajo para listado'!$A$155:$A$1048576,0),MATCH((CUADRO!M$5&amp;$E792),'Hoja de Trabajo para listado'!$A$151:$Z$151,0)),0)+IFERROR(INDEX('Hoja de Trabajo para listado'!$AB$155:$BA$1048576,MATCH($A792,'Hoja de Trabajo para listado'!$AB$155:$AB$1048576,0),MATCH((CUADRO!M$5&amp;$E792),'Hoja de Trabajo para listado'!$AB$151:$BA$151,0)),0)+IFERROR(INDEX('Hoja de Trabajo para listado'!$BC$155:$CB$1048576,MATCH($A792,'Hoja de Trabajo para listado'!$BC$155:$BC$1048576,0),MATCH((CUADRO!M$5&amp;$E792),'Hoja de Trabajo para listado'!$BC$151:$CB$151,0)),0)+IFERROR(INDEX('Hoja de Trabajo para listado'!$DE$153:$DG$274,MATCH($A792,'Hoja de Trabajo para listado'!$DE$153:$DE$1048576,0),MATCH((CUADRO!M$5&amp;$E792),'Hoja de Trabajo para listado'!$DE$151:$DG$151,0)),0)+IFERROR(INDEX('Hoja de Trabajo para listado'!$CD$155:$DC$1048576,MATCH($A792,'Hoja de Trabajo para listado'!$CD$155:$CD$1048576,0),MATCH((CUADRO!M$5&amp;$E792),'Hoja de Trabajo para listado'!$CD$151:$DC$151,0)),0)</f>
        <v>0</v>
      </c>
      <c r="N792" s="243">
        <f ca="1">+IFERROR(INDEX('Hoja de Trabajo para listado'!$A$155:$Z$1048576,MATCH($A792,'Hoja de Trabajo para listado'!$A$155:$A$1048576,0),MATCH((CUADRO!N$5&amp;$E792),'Hoja de Trabajo para listado'!$A$151:$Z$151,0)),0)+IFERROR(INDEX('Hoja de Trabajo para listado'!$AB$155:$BA$1048576,MATCH($A792,'Hoja de Trabajo para listado'!$AB$155:$AB$1048576,0),MATCH((CUADRO!N$5&amp;$E792),'Hoja de Trabajo para listado'!$AB$151:$BA$151,0)),0)+IFERROR(INDEX('Hoja de Trabajo para listado'!$BC$155:$CB$1048576,MATCH($A792,'Hoja de Trabajo para listado'!$BC$155:$BC$1048576,0),MATCH((CUADRO!N$5&amp;$E792),'Hoja de Trabajo para listado'!$BC$151:$CB$151,0)),0)+IFERROR(INDEX('Hoja de Trabajo para listado'!$DE$153:$DG$274,MATCH($A792,'Hoja de Trabajo para listado'!$DE$153:$DE$1048576,0),MATCH((CUADRO!N$5&amp;$E792),'Hoja de Trabajo para listado'!$DE$151:$DG$151,0)),0)+IFERROR(INDEX('Hoja de Trabajo para listado'!$CD$155:$DC$1048576,MATCH($A792,'Hoja de Trabajo para listado'!$CD$155:$CD$1048576,0),MATCH((CUADRO!N$5&amp;$E792),'Hoja de Trabajo para listado'!$CD$151:$DC$151,0)),0)</f>
        <v>0</v>
      </c>
      <c r="O792" s="243">
        <f ca="1">+IFERROR(INDEX('Hoja de Trabajo para listado'!$A$155:$Z$1048576,MATCH($A792,'Hoja de Trabajo para listado'!$A$155:$A$1048576,0),MATCH((CUADRO!O$5&amp;$E792),'Hoja de Trabajo para listado'!$A$151:$Z$151,0)),0)+IFERROR(INDEX('Hoja de Trabajo para listado'!$AB$155:$BA$1048576,MATCH($A792,'Hoja de Trabajo para listado'!$AB$155:$AB$1048576,0),MATCH((CUADRO!O$5&amp;$E792),'Hoja de Trabajo para listado'!$AB$151:$BA$151,0)),0)+IFERROR(INDEX('Hoja de Trabajo para listado'!$BC$155:$CB$1048576,MATCH($A792,'Hoja de Trabajo para listado'!$BC$155:$BC$1048576,0),MATCH((CUADRO!O$5&amp;$E792),'Hoja de Trabajo para listado'!$BC$151:$CB$151,0)),0)+IFERROR(INDEX('Hoja de Trabajo para listado'!$DE$153:$DG$274,MATCH($A792,'Hoja de Trabajo para listado'!$DE$153:$DE$1048576,0),MATCH((CUADRO!O$5&amp;$E792),'Hoja de Trabajo para listado'!$DE$151:$DG$151,0)),0)+IFERROR(INDEX('Hoja de Trabajo para listado'!$CD$155:$DC$1048576,MATCH($A792,'Hoja de Trabajo para listado'!$CD$155:$CD$1048576,0),MATCH((CUADRO!O$5&amp;$E792),'Hoja de Trabajo para listado'!$CD$151:$DC$151,0)),0)</f>
        <v>0</v>
      </c>
      <c r="P792" s="243">
        <f ca="1">+IFERROR(INDEX('Hoja de Trabajo para listado'!$A$155:$Z$1048576,MATCH($A792,'Hoja de Trabajo para listado'!$A$155:$A$1048576,0),MATCH((CUADRO!P$5&amp;$E792),'Hoja de Trabajo para listado'!$A$151:$Z$151,0)),0)+IFERROR(INDEX('Hoja de Trabajo para listado'!$AB$155:$BA$1048576,MATCH($A792,'Hoja de Trabajo para listado'!$AB$155:$AB$1048576,0),MATCH((CUADRO!P$5&amp;$E792),'Hoja de Trabajo para listado'!$AB$151:$BA$151,0)),0)+IFERROR(INDEX('Hoja de Trabajo para listado'!$BC$155:$CB$1048576,MATCH($A792,'Hoja de Trabajo para listado'!$BC$155:$BC$1048576,0),MATCH((CUADRO!P$5&amp;$E792),'Hoja de Trabajo para listado'!$BC$151:$CB$151,0)),0)+IFERROR(INDEX('Hoja de Trabajo para listado'!$DE$153:$DG$274,MATCH($A792,'Hoja de Trabajo para listado'!$DE$153:$DE$1048576,0),MATCH((CUADRO!P$5&amp;$E792),'Hoja de Trabajo para listado'!$DE$151:$DG$151,0)),0)+IFERROR(INDEX('Hoja de Trabajo para listado'!$CD$155:$DC$1048576,MATCH($A792,'Hoja de Trabajo para listado'!$CD$155:$CD$1048576,0),MATCH((CUADRO!P$5&amp;$E792),'Hoja de Trabajo para listado'!$CD$151:$DC$151,0)),0)</f>
        <v>0</v>
      </c>
      <c r="Q792" s="243">
        <f ca="1">+IFERROR(INDEX('Hoja de Trabajo para listado'!$A$155:$Z$1048576,MATCH($A792,'Hoja de Trabajo para listado'!$A$155:$A$1048576,0),MATCH((CUADRO!Q$5&amp;$E792),'Hoja de Trabajo para listado'!$A$151:$Z$151,0)),0)+IFERROR(INDEX('Hoja de Trabajo para listado'!$AB$155:$BA$1048576,MATCH($A792,'Hoja de Trabajo para listado'!$AB$155:$AB$1048576,0),MATCH((CUADRO!Q$5&amp;$E792),'Hoja de Trabajo para listado'!$AB$151:$BA$151,0)),0)+IFERROR(INDEX('Hoja de Trabajo para listado'!$BC$155:$CB$1048576,MATCH($A792,'Hoja de Trabajo para listado'!$BC$155:$BC$1048576,0),MATCH((CUADRO!Q$5&amp;$E792),'Hoja de Trabajo para listado'!$BC$151:$CB$151,0)),0)+IFERROR(INDEX('Hoja de Trabajo para listado'!$DE$153:$DG$274,MATCH($A792,'Hoja de Trabajo para listado'!$DE$153:$DE$1048576,0),MATCH((CUADRO!Q$5&amp;$E792),'Hoja de Trabajo para listado'!$DE$151:$DG$151,0)),0)+IFERROR(INDEX('Hoja de Trabajo para listado'!$CD$155:$DC$1048576,MATCH($A792,'Hoja de Trabajo para listado'!$CD$155:$CD$1048576,0),MATCH((CUADRO!Q$5&amp;$E792),'Hoja de Trabajo para listado'!$CD$151:$DC$151,0)),0)</f>
        <v>0</v>
      </c>
      <c r="R792" s="243">
        <f t="shared" ca="1" si="27"/>
        <v>0</v>
      </c>
      <c r="S792" s="249"/>
      <c r="T792" s="243">
        <f ca="1">+T793</f>
        <v>0</v>
      </c>
      <c r="U792" s="242">
        <f t="shared" si="28"/>
        <v>1</v>
      </c>
      <c r="V792" s="333" t="str">
        <f>+VLOOKUP(A792,bd_lista!$A$3:$E$590,5,FALSE)</f>
        <v>Gobiernos Autonomos Municipales</v>
      </c>
      <c r="W792" s="391" t="str">
        <f>+V792</f>
        <v>Gobiernos Autonomos Municipales</v>
      </c>
      <c r="X792" s="242">
        <f>+VLOOKUP(A792,[4]Sheet1!$A$13:$D$744,4,FALSE)</f>
        <v>0</v>
      </c>
      <c r="Y792" s="242" t="e">
        <f>+VLOOKUP(X792,bd_lista!$A$3:$C$590,3,FALSE)</f>
        <v>#N/A</v>
      </c>
      <c r="Z792" s="294">
        <f>+X792</f>
        <v>0</v>
      </c>
      <c r="AA792" s="295" t="e">
        <f>+Y792</f>
        <v>#N/A</v>
      </c>
    </row>
    <row r="793" spans="1:27" customFormat="1" ht="15" hidden="1" customHeight="1">
      <c r="A793" s="32">
        <v>1415</v>
      </c>
      <c r="B793" s="388"/>
      <c r="C793" s="247" t="str">
        <f>+VLOOKUP(A793,bd_lista!$A$3:$C$590,3,FALSE)</f>
        <v>Gobierno Autónomo Municipal de Choquecota</v>
      </c>
      <c r="D793" s="390"/>
      <c r="E793" s="244" t="s">
        <v>1305</v>
      </c>
      <c r="F793" s="243">
        <f ca="1">+IFERROR(INDEX('Hoja de Trabajo para listado'!$A$155:$Z$1048576,MATCH($A793,'Hoja de Trabajo para listado'!$A$155:$A$1048576,0),MATCH((CUADRO!F$5&amp;$E793),'Hoja de Trabajo para listado'!$A$151:$Z$151,0)),0)+IFERROR(INDEX('Hoja de Trabajo para listado'!$AB$155:$BA$1048576,MATCH($A793,'Hoja de Trabajo para listado'!$AB$155:$AB$1048576,0),MATCH((CUADRO!F$5&amp;$E793),'Hoja de Trabajo para listado'!$AB$151:$BA$151,0)),0)+IFERROR(INDEX('Hoja de Trabajo para listado'!$BC$155:$CB$1048576,MATCH($A793,'Hoja de Trabajo para listado'!$BC$155:$BC$1048576,0),MATCH((CUADRO!F$5&amp;$E793),'Hoja de Trabajo para listado'!$BC$151:$CB$151,0)),0)+IFERROR(INDEX('Hoja de Trabajo para listado'!$DE$153:$DG$274,MATCH($A793,'Hoja de Trabajo para listado'!$DE$153:$DE$1048576,0),MATCH((CUADRO!F$5&amp;$E793),'Hoja de Trabajo para listado'!$DE$151:$DG$151,0)),0)+IFERROR(INDEX('Hoja de Trabajo para listado'!$CD$155:$DC$1048576,MATCH($A793,'Hoja de Trabajo para listado'!$CD$155:$CD$1048576,0),MATCH((CUADRO!F$5&amp;$E793),'Hoja de Trabajo para listado'!$CD$151:$DC$151,0)),0)</f>
        <v>0</v>
      </c>
      <c r="G793" s="243">
        <f ca="1">+IFERROR(INDEX('Hoja de Trabajo para listado'!$A$155:$Z$1048576,MATCH($A793,'Hoja de Trabajo para listado'!$A$155:$A$1048576,0),MATCH((CUADRO!G$5&amp;$E793),'Hoja de Trabajo para listado'!$A$151:$Z$151,0)),0)+IFERROR(INDEX('Hoja de Trabajo para listado'!$AB$155:$BA$1048576,MATCH($A793,'Hoja de Trabajo para listado'!$AB$155:$AB$1048576,0),MATCH((CUADRO!G$5&amp;$E793),'Hoja de Trabajo para listado'!$AB$151:$BA$151,0)),0)+IFERROR(INDEX('Hoja de Trabajo para listado'!$BC$155:$CB$1048576,MATCH($A793,'Hoja de Trabajo para listado'!$BC$155:$BC$1048576,0),MATCH((CUADRO!G$5&amp;$E793),'Hoja de Trabajo para listado'!$BC$151:$CB$151,0)),0)+IFERROR(INDEX('Hoja de Trabajo para listado'!$DE$153:$DG$274,MATCH($A793,'Hoja de Trabajo para listado'!$DE$153:$DE$1048576,0),MATCH((CUADRO!G$5&amp;$E793),'Hoja de Trabajo para listado'!$DE$151:$DG$151,0)),0)+IFERROR(INDEX('Hoja de Trabajo para listado'!$CD$155:$DC$1048576,MATCH($A793,'Hoja de Trabajo para listado'!$CD$155:$CD$1048576,0),MATCH((CUADRO!G$5&amp;$E793),'Hoja de Trabajo para listado'!$CD$151:$DC$151,0)),0)</f>
        <v>0</v>
      </c>
      <c r="H793" s="243">
        <f ca="1">+IFERROR(INDEX('Hoja de Trabajo para listado'!$A$155:$Z$1048576,MATCH($A793,'Hoja de Trabajo para listado'!$A$155:$A$1048576,0),MATCH((CUADRO!H$5&amp;$E793),'Hoja de Trabajo para listado'!$A$151:$Z$151,0)),0)+IFERROR(INDEX('Hoja de Trabajo para listado'!$AB$155:$BA$1048576,MATCH($A793,'Hoja de Trabajo para listado'!$AB$155:$AB$1048576,0),MATCH((CUADRO!H$5&amp;$E793),'Hoja de Trabajo para listado'!$AB$151:$BA$151,0)),0)+IFERROR(INDEX('Hoja de Trabajo para listado'!$BC$155:$CB$1048576,MATCH($A793,'Hoja de Trabajo para listado'!$BC$155:$BC$1048576,0),MATCH((CUADRO!H$5&amp;$E793),'Hoja de Trabajo para listado'!$BC$151:$CB$151,0)),0)+IFERROR(INDEX('Hoja de Trabajo para listado'!$DE$153:$DG$274,MATCH($A793,'Hoja de Trabajo para listado'!$DE$153:$DE$1048576,0),MATCH((CUADRO!H$5&amp;$E793),'Hoja de Trabajo para listado'!$DE$151:$DG$151,0)),0)+IFERROR(INDEX('Hoja de Trabajo para listado'!$CD$155:$DC$1048576,MATCH($A793,'Hoja de Trabajo para listado'!$CD$155:$CD$1048576,0),MATCH((CUADRO!H$5&amp;$E793),'Hoja de Trabajo para listado'!$CD$151:$DC$151,0)),0)</f>
        <v>0</v>
      </c>
      <c r="I793" s="243">
        <f ca="1">+IFERROR(INDEX('Hoja de Trabajo para listado'!$A$155:$Z$1048576,MATCH($A793,'Hoja de Trabajo para listado'!$A$155:$A$1048576,0),MATCH((CUADRO!I$5&amp;$E793),'Hoja de Trabajo para listado'!$A$151:$Z$151,0)),0)+IFERROR(INDEX('Hoja de Trabajo para listado'!$AB$155:$BA$1048576,MATCH($A793,'Hoja de Trabajo para listado'!$AB$155:$AB$1048576,0),MATCH((CUADRO!I$5&amp;$E793),'Hoja de Trabajo para listado'!$AB$151:$BA$151,0)),0)+IFERROR(INDEX('Hoja de Trabajo para listado'!$BC$155:$CB$1048576,MATCH($A793,'Hoja de Trabajo para listado'!$BC$155:$BC$1048576,0),MATCH((CUADRO!I$5&amp;$E793),'Hoja de Trabajo para listado'!$BC$151:$CB$151,0)),0)+IFERROR(INDEX('Hoja de Trabajo para listado'!$DE$153:$DG$274,MATCH($A793,'Hoja de Trabajo para listado'!$DE$153:$DE$1048576,0),MATCH((CUADRO!I$5&amp;$E793),'Hoja de Trabajo para listado'!$DE$151:$DG$151,0)),0)+IFERROR(INDEX('Hoja de Trabajo para listado'!$CD$155:$DC$1048576,MATCH($A793,'Hoja de Trabajo para listado'!$CD$155:$CD$1048576,0),MATCH((CUADRO!I$5&amp;$E793),'Hoja de Trabajo para listado'!$CD$151:$DC$151,0)),0)</f>
        <v>0</v>
      </c>
      <c r="J793" s="243">
        <f ca="1">+IFERROR(INDEX('Hoja de Trabajo para listado'!$A$155:$Z$1048576,MATCH($A793,'Hoja de Trabajo para listado'!$A$155:$A$1048576,0),MATCH((CUADRO!J$5&amp;$E793),'Hoja de Trabajo para listado'!$A$151:$Z$151,0)),0)+IFERROR(INDEX('Hoja de Trabajo para listado'!$AB$155:$BA$1048576,MATCH($A793,'Hoja de Trabajo para listado'!$AB$155:$AB$1048576,0),MATCH((CUADRO!J$5&amp;$E793),'Hoja de Trabajo para listado'!$AB$151:$BA$151,0)),0)+IFERROR(INDEX('Hoja de Trabajo para listado'!$BC$155:$CB$1048576,MATCH($A793,'Hoja de Trabajo para listado'!$BC$155:$BC$1048576,0),MATCH((CUADRO!J$5&amp;$E793),'Hoja de Trabajo para listado'!$BC$151:$CB$151,0)),0)+IFERROR(INDEX('Hoja de Trabajo para listado'!$DE$153:$DG$274,MATCH($A793,'Hoja de Trabajo para listado'!$DE$153:$DE$1048576,0),MATCH((CUADRO!J$5&amp;$E793),'Hoja de Trabajo para listado'!$DE$151:$DG$151,0)),0)+IFERROR(INDEX('Hoja de Trabajo para listado'!$CD$155:$DC$1048576,MATCH($A793,'Hoja de Trabajo para listado'!$CD$155:$CD$1048576,0),MATCH((CUADRO!J$5&amp;$E793),'Hoja de Trabajo para listado'!$CD$151:$DC$151,0)),0)</f>
        <v>0</v>
      </c>
      <c r="K793" s="243">
        <f ca="1">+IFERROR(INDEX('Hoja de Trabajo para listado'!$A$155:$Z$1048576,MATCH($A793,'Hoja de Trabajo para listado'!$A$155:$A$1048576,0),MATCH((CUADRO!K$5&amp;$E793),'Hoja de Trabajo para listado'!$A$151:$Z$151,0)),0)+IFERROR(INDEX('Hoja de Trabajo para listado'!$AB$155:$BA$1048576,MATCH($A793,'Hoja de Trabajo para listado'!$AB$155:$AB$1048576,0),MATCH((CUADRO!K$5&amp;$E793),'Hoja de Trabajo para listado'!$AB$151:$BA$151,0)),0)+IFERROR(INDEX('Hoja de Trabajo para listado'!$BC$155:$CB$1048576,MATCH($A793,'Hoja de Trabajo para listado'!$BC$155:$BC$1048576,0),MATCH((CUADRO!K$5&amp;$E793),'Hoja de Trabajo para listado'!$BC$151:$CB$151,0)),0)+IFERROR(INDEX('Hoja de Trabajo para listado'!$DE$153:$DG$274,MATCH($A793,'Hoja de Trabajo para listado'!$DE$153:$DE$1048576,0),MATCH((CUADRO!K$5&amp;$E793),'Hoja de Trabajo para listado'!$DE$151:$DG$151,0)),0)+IFERROR(INDEX('Hoja de Trabajo para listado'!$CD$155:$DC$1048576,MATCH($A793,'Hoja de Trabajo para listado'!$CD$155:$CD$1048576,0),MATCH((CUADRO!K$5&amp;$E793),'Hoja de Trabajo para listado'!$CD$151:$DC$151,0)),0)</f>
        <v>0</v>
      </c>
      <c r="L793" s="243">
        <f ca="1">+IFERROR(INDEX('Hoja de Trabajo para listado'!$A$155:$Z$1048576,MATCH($A793,'Hoja de Trabajo para listado'!$A$155:$A$1048576,0),MATCH((CUADRO!L$5&amp;$E793),'Hoja de Trabajo para listado'!$A$151:$Z$151,0)),0)+IFERROR(INDEX('Hoja de Trabajo para listado'!$AB$155:$BA$1048576,MATCH($A793,'Hoja de Trabajo para listado'!$AB$155:$AB$1048576,0),MATCH((CUADRO!L$5&amp;$E793),'Hoja de Trabajo para listado'!$AB$151:$BA$151,0)),0)+IFERROR(INDEX('Hoja de Trabajo para listado'!$BC$155:$CB$1048576,MATCH($A793,'Hoja de Trabajo para listado'!$BC$155:$BC$1048576,0),MATCH((CUADRO!L$5&amp;$E793),'Hoja de Trabajo para listado'!$BC$151:$CB$151,0)),0)+IFERROR(INDEX('Hoja de Trabajo para listado'!$DE$153:$DG$274,MATCH($A793,'Hoja de Trabajo para listado'!$DE$153:$DE$1048576,0),MATCH((CUADRO!L$5&amp;$E793),'Hoja de Trabajo para listado'!$DE$151:$DG$151,0)),0)+IFERROR(INDEX('Hoja de Trabajo para listado'!$CD$155:$DC$1048576,MATCH($A793,'Hoja de Trabajo para listado'!$CD$155:$CD$1048576,0),MATCH((CUADRO!L$5&amp;$E793),'Hoja de Trabajo para listado'!$CD$151:$DC$151,0)),0)</f>
        <v>0</v>
      </c>
      <c r="M793" s="243">
        <f ca="1">+IFERROR(INDEX('Hoja de Trabajo para listado'!$A$155:$Z$1048576,MATCH($A793,'Hoja de Trabajo para listado'!$A$155:$A$1048576,0),MATCH((CUADRO!M$5&amp;$E793),'Hoja de Trabajo para listado'!$A$151:$Z$151,0)),0)+IFERROR(INDEX('Hoja de Trabajo para listado'!$AB$155:$BA$1048576,MATCH($A793,'Hoja de Trabajo para listado'!$AB$155:$AB$1048576,0),MATCH((CUADRO!M$5&amp;$E793),'Hoja de Trabajo para listado'!$AB$151:$BA$151,0)),0)+IFERROR(INDEX('Hoja de Trabajo para listado'!$BC$155:$CB$1048576,MATCH($A793,'Hoja de Trabajo para listado'!$BC$155:$BC$1048576,0),MATCH((CUADRO!M$5&amp;$E793),'Hoja de Trabajo para listado'!$BC$151:$CB$151,0)),0)+IFERROR(INDEX('Hoja de Trabajo para listado'!$DE$153:$DG$274,MATCH($A793,'Hoja de Trabajo para listado'!$DE$153:$DE$1048576,0),MATCH((CUADRO!M$5&amp;$E793),'Hoja de Trabajo para listado'!$DE$151:$DG$151,0)),0)+IFERROR(INDEX('Hoja de Trabajo para listado'!$CD$155:$DC$1048576,MATCH($A793,'Hoja de Trabajo para listado'!$CD$155:$CD$1048576,0),MATCH((CUADRO!M$5&amp;$E793),'Hoja de Trabajo para listado'!$CD$151:$DC$151,0)),0)</f>
        <v>0</v>
      </c>
      <c r="N793" s="243">
        <f ca="1">+IFERROR(INDEX('Hoja de Trabajo para listado'!$A$155:$Z$1048576,MATCH($A793,'Hoja de Trabajo para listado'!$A$155:$A$1048576,0),MATCH((CUADRO!N$5&amp;$E793),'Hoja de Trabajo para listado'!$A$151:$Z$151,0)),0)+IFERROR(INDEX('Hoja de Trabajo para listado'!$AB$155:$BA$1048576,MATCH($A793,'Hoja de Trabajo para listado'!$AB$155:$AB$1048576,0),MATCH((CUADRO!N$5&amp;$E793),'Hoja de Trabajo para listado'!$AB$151:$BA$151,0)),0)+IFERROR(INDEX('Hoja de Trabajo para listado'!$BC$155:$CB$1048576,MATCH($A793,'Hoja de Trabajo para listado'!$BC$155:$BC$1048576,0),MATCH((CUADRO!N$5&amp;$E793),'Hoja de Trabajo para listado'!$BC$151:$CB$151,0)),0)+IFERROR(INDEX('Hoja de Trabajo para listado'!$DE$153:$DG$274,MATCH($A793,'Hoja de Trabajo para listado'!$DE$153:$DE$1048576,0),MATCH((CUADRO!N$5&amp;$E793),'Hoja de Trabajo para listado'!$DE$151:$DG$151,0)),0)+IFERROR(INDEX('Hoja de Trabajo para listado'!$CD$155:$DC$1048576,MATCH($A793,'Hoja de Trabajo para listado'!$CD$155:$CD$1048576,0),MATCH((CUADRO!N$5&amp;$E793),'Hoja de Trabajo para listado'!$CD$151:$DC$151,0)),0)</f>
        <v>0</v>
      </c>
      <c r="O793" s="243">
        <f ca="1">+IFERROR(INDEX('Hoja de Trabajo para listado'!$A$155:$Z$1048576,MATCH($A793,'Hoja de Trabajo para listado'!$A$155:$A$1048576,0),MATCH((CUADRO!O$5&amp;$E793),'Hoja de Trabajo para listado'!$A$151:$Z$151,0)),0)+IFERROR(INDEX('Hoja de Trabajo para listado'!$AB$155:$BA$1048576,MATCH($A793,'Hoja de Trabajo para listado'!$AB$155:$AB$1048576,0),MATCH((CUADRO!O$5&amp;$E793),'Hoja de Trabajo para listado'!$AB$151:$BA$151,0)),0)+IFERROR(INDEX('Hoja de Trabajo para listado'!$BC$155:$CB$1048576,MATCH($A793,'Hoja de Trabajo para listado'!$BC$155:$BC$1048576,0),MATCH((CUADRO!O$5&amp;$E793),'Hoja de Trabajo para listado'!$BC$151:$CB$151,0)),0)+IFERROR(INDEX('Hoja de Trabajo para listado'!$DE$153:$DG$274,MATCH($A793,'Hoja de Trabajo para listado'!$DE$153:$DE$1048576,0),MATCH((CUADRO!O$5&amp;$E793),'Hoja de Trabajo para listado'!$DE$151:$DG$151,0)),0)+IFERROR(INDEX('Hoja de Trabajo para listado'!$CD$155:$DC$1048576,MATCH($A793,'Hoja de Trabajo para listado'!$CD$155:$CD$1048576,0),MATCH((CUADRO!O$5&amp;$E793),'Hoja de Trabajo para listado'!$CD$151:$DC$151,0)),0)</f>
        <v>0</v>
      </c>
      <c r="P793" s="243">
        <f ca="1">+IFERROR(INDEX('Hoja de Trabajo para listado'!$A$155:$Z$1048576,MATCH($A793,'Hoja de Trabajo para listado'!$A$155:$A$1048576,0),MATCH((CUADRO!P$5&amp;$E793),'Hoja de Trabajo para listado'!$A$151:$Z$151,0)),0)+IFERROR(INDEX('Hoja de Trabajo para listado'!$AB$155:$BA$1048576,MATCH($A793,'Hoja de Trabajo para listado'!$AB$155:$AB$1048576,0),MATCH((CUADRO!P$5&amp;$E793),'Hoja de Trabajo para listado'!$AB$151:$BA$151,0)),0)+IFERROR(INDEX('Hoja de Trabajo para listado'!$BC$155:$CB$1048576,MATCH($A793,'Hoja de Trabajo para listado'!$BC$155:$BC$1048576,0),MATCH((CUADRO!P$5&amp;$E793),'Hoja de Trabajo para listado'!$BC$151:$CB$151,0)),0)+IFERROR(INDEX('Hoja de Trabajo para listado'!$DE$153:$DG$274,MATCH($A793,'Hoja de Trabajo para listado'!$DE$153:$DE$1048576,0),MATCH((CUADRO!P$5&amp;$E793),'Hoja de Trabajo para listado'!$DE$151:$DG$151,0)),0)+IFERROR(INDEX('Hoja de Trabajo para listado'!$CD$155:$DC$1048576,MATCH($A793,'Hoja de Trabajo para listado'!$CD$155:$CD$1048576,0),MATCH((CUADRO!P$5&amp;$E793),'Hoja de Trabajo para listado'!$CD$151:$DC$151,0)),0)</f>
        <v>0</v>
      </c>
      <c r="Q793" s="243">
        <f ca="1">+IFERROR(INDEX('Hoja de Trabajo para listado'!$A$155:$Z$1048576,MATCH($A793,'Hoja de Trabajo para listado'!$A$155:$A$1048576,0),MATCH((CUADRO!Q$5&amp;$E793),'Hoja de Trabajo para listado'!$A$151:$Z$151,0)),0)+IFERROR(INDEX('Hoja de Trabajo para listado'!$AB$155:$BA$1048576,MATCH($A793,'Hoja de Trabajo para listado'!$AB$155:$AB$1048576,0),MATCH((CUADRO!Q$5&amp;$E793),'Hoja de Trabajo para listado'!$AB$151:$BA$151,0)),0)+IFERROR(INDEX('Hoja de Trabajo para listado'!$BC$155:$CB$1048576,MATCH($A793,'Hoja de Trabajo para listado'!$BC$155:$BC$1048576,0),MATCH((CUADRO!Q$5&amp;$E793),'Hoja de Trabajo para listado'!$BC$151:$CB$151,0)),0)+IFERROR(INDEX('Hoja de Trabajo para listado'!$DE$153:$DG$274,MATCH($A793,'Hoja de Trabajo para listado'!$DE$153:$DE$1048576,0),MATCH((CUADRO!Q$5&amp;$E793),'Hoja de Trabajo para listado'!$DE$151:$DG$151,0)),0)+IFERROR(INDEX('Hoja de Trabajo para listado'!$CD$155:$DC$1048576,MATCH($A793,'Hoja de Trabajo para listado'!$CD$155:$CD$1048576,0),MATCH((CUADRO!Q$5&amp;$E793),'Hoja de Trabajo para listado'!$CD$151:$DC$151,0)),0)</f>
        <v>0</v>
      </c>
      <c r="R793" s="243">
        <f t="shared" ca="1" si="27"/>
        <v>0</v>
      </c>
      <c r="S793" s="249">
        <f ca="1">+R792+R793</f>
        <v>0</v>
      </c>
      <c r="T793" s="243">
        <f ca="1">+S793</f>
        <v>0</v>
      </c>
      <c r="U793" s="242">
        <f t="shared" si="28"/>
        <v>2</v>
      </c>
      <c r="V793" s="333" t="str">
        <f>+VLOOKUP(A793,bd_lista!$A$3:$E$590,5,FALSE)</f>
        <v>Gobiernos Autonomos Municipales</v>
      </c>
      <c r="W793" s="392"/>
      <c r="X793" s="242">
        <f>+VLOOKUP(A793,[4]Sheet1!$A$13:$D$744,4,FALSE)</f>
        <v>0</v>
      </c>
      <c r="Y793" s="242" t="e">
        <f>+VLOOKUP(X793,bd_lista!$A$3:$C$590,3,FALSE)</f>
        <v>#N/A</v>
      </c>
      <c r="Z793" s="292"/>
      <c r="AA793" s="293"/>
    </row>
    <row r="794" spans="1:27" customFormat="1" ht="15" hidden="1" customHeight="1">
      <c r="A794" s="32">
        <v>1416</v>
      </c>
      <c r="B794" s="387">
        <f>+A794</f>
        <v>1416</v>
      </c>
      <c r="C794" s="247" t="str">
        <f>+VLOOKUP(A794,bd_lista!$A$3:$C$590,3,FALSE)</f>
        <v>Gobierno Autónomo Municipal de Curahuara de Carangas</v>
      </c>
      <c r="D794" s="389" t="str">
        <f>+C794</f>
        <v>Gobierno Autónomo Municipal de Curahuara de Carangas</v>
      </c>
      <c r="E794" s="242" t="s">
        <v>1304</v>
      </c>
      <c r="F794" s="243">
        <f ca="1">+IFERROR(INDEX('Hoja de Trabajo para listado'!$A$155:$Z$1048576,MATCH($A794,'Hoja de Trabajo para listado'!$A$155:$A$1048576,0),MATCH((CUADRO!F$5&amp;$E794),'Hoja de Trabajo para listado'!$A$151:$Z$151,0)),0)+IFERROR(INDEX('Hoja de Trabajo para listado'!$AB$155:$BA$1048576,MATCH($A794,'Hoja de Trabajo para listado'!$AB$155:$AB$1048576,0),MATCH((CUADRO!F$5&amp;$E794),'Hoja de Trabajo para listado'!$AB$151:$BA$151,0)),0)+IFERROR(INDEX('Hoja de Trabajo para listado'!$BC$155:$CB$1048576,MATCH($A794,'Hoja de Trabajo para listado'!$BC$155:$BC$1048576,0),MATCH((CUADRO!F$5&amp;$E794),'Hoja de Trabajo para listado'!$BC$151:$CB$151,0)),0)+IFERROR(INDEX('Hoja de Trabajo para listado'!$DE$153:$DG$274,MATCH($A794,'Hoja de Trabajo para listado'!$DE$153:$DE$1048576,0),MATCH((CUADRO!F$5&amp;$E794),'Hoja de Trabajo para listado'!$DE$151:$DG$151,0)),0)+IFERROR(INDEX('Hoja de Trabajo para listado'!$CD$155:$DC$1048576,MATCH($A794,'Hoja de Trabajo para listado'!$CD$155:$CD$1048576,0),MATCH((CUADRO!F$5&amp;$E794),'Hoja de Trabajo para listado'!$CD$151:$DC$151,0)),0)</f>
        <v>0</v>
      </c>
      <c r="G794" s="243">
        <f ca="1">+IFERROR(INDEX('Hoja de Trabajo para listado'!$A$155:$Z$1048576,MATCH($A794,'Hoja de Trabajo para listado'!$A$155:$A$1048576,0),MATCH((CUADRO!G$5&amp;$E794),'Hoja de Trabajo para listado'!$A$151:$Z$151,0)),0)+IFERROR(INDEX('Hoja de Trabajo para listado'!$AB$155:$BA$1048576,MATCH($A794,'Hoja de Trabajo para listado'!$AB$155:$AB$1048576,0),MATCH((CUADRO!G$5&amp;$E794),'Hoja de Trabajo para listado'!$AB$151:$BA$151,0)),0)+IFERROR(INDEX('Hoja de Trabajo para listado'!$BC$155:$CB$1048576,MATCH($A794,'Hoja de Trabajo para listado'!$BC$155:$BC$1048576,0),MATCH((CUADRO!G$5&amp;$E794),'Hoja de Trabajo para listado'!$BC$151:$CB$151,0)),0)+IFERROR(INDEX('Hoja de Trabajo para listado'!$DE$153:$DG$274,MATCH($A794,'Hoja de Trabajo para listado'!$DE$153:$DE$1048576,0),MATCH((CUADRO!G$5&amp;$E794),'Hoja de Trabajo para listado'!$DE$151:$DG$151,0)),0)+IFERROR(INDEX('Hoja de Trabajo para listado'!$CD$155:$DC$1048576,MATCH($A794,'Hoja de Trabajo para listado'!$CD$155:$CD$1048576,0),MATCH((CUADRO!G$5&amp;$E794),'Hoja de Trabajo para listado'!$CD$151:$DC$151,0)),0)</f>
        <v>0</v>
      </c>
      <c r="H794" s="243">
        <f ca="1">+IFERROR(INDEX('Hoja de Trabajo para listado'!$A$155:$Z$1048576,MATCH($A794,'Hoja de Trabajo para listado'!$A$155:$A$1048576,0),MATCH((CUADRO!H$5&amp;$E794),'Hoja de Trabajo para listado'!$A$151:$Z$151,0)),0)+IFERROR(INDEX('Hoja de Trabajo para listado'!$AB$155:$BA$1048576,MATCH($A794,'Hoja de Trabajo para listado'!$AB$155:$AB$1048576,0),MATCH((CUADRO!H$5&amp;$E794),'Hoja de Trabajo para listado'!$AB$151:$BA$151,0)),0)+IFERROR(INDEX('Hoja de Trabajo para listado'!$BC$155:$CB$1048576,MATCH($A794,'Hoja de Trabajo para listado'!$BC$155:$BC$1048576,0),MATCH((CUADRO!H$5&amp;$E794),'Hoja de Trabajo para listado'!$BC$151:$CB$151,0)),0)+IFERROR(INDEX('Hoja de Trabajo para listado'!$DE$153:$DG$274,MATCH($A794,'Hoja de Trabajo para listado'!$DE$153:$DE$1048576,0),MATCH((CUADRO!H$5&amp;$E794),'Hoja de Trabajo para listado'!$DE$151:$DG$151,0)),0)+IFERROR(INDEX('Hoja de Trabajo para listado'!$CD$155:$DC$1048576,MATCH($A794,'Hoja de Trabajo para listado'!$CD$155:$CD$1048576,0),MATCH((CUADRO!H$5&amp;$E794),'Hoja de Trabajo para listado'!$CD$151:$DC$151,0)),0)</f>
        <v>0</v>
      </c>
      <c r="I794" s="243">
        <f ca="1">+IFERROR(INDEX('Hoja de Trabajo para listado'!$A$155:$Z$1048576,MATCH($A794,'Hoja de Trabajo para listado'!$A$155:$A$1048576,0),MATCH((CUADRO!I$5&amp;$E794),'Hoja de Trabajo para listado'!$A$151:$Z$151,0)),0)+IFERROR(INDEX('Hoja de Trabajo para listado'!$AB$155:$BA$1048576,MATCH($A794,'Hoja de Trabajo para listado'!$AB$155:$AB$1048576,0),MATCH((CUADRO!I$5&amp;$E794),'Hoja de Trabajo para listado'!$AB$151:$BA$151,0)),0)+IFERROR(INDEX('Hoja de Trabajo para listado'!$BC$155:$CB$1048576,MATCH($A794,'Hoja de Trabajo para listado'!$BC$155:$BC$1048576,0),MATCH((CUADRO!I$5&amp;$E794),'Hoja de Trabajo para listado'!$BC$151:$CB$151,0)),0)+IFERROR(INDEX('Hoja de Trabajo para listado'!$DE$153:$DG$274,MATCH($A794,'Hoja de Trabajo para listado'!$DE$153:$DE$1048576,0),MATCH((CUADRO!I$5&amp;$E794),'Hoja de Trabajo para listado'!$DE$151:$DG$151,0)),0)+IFERROR(INDEX('Hoja de Trabajo para listado'!$CD$155:$DC$1048576,MATCH($A794,'Hoja de Trabajo para listado'!$CD$155:$CD$1048576,0),MATCH((CUADRO!I$5&amp;$E794),'Hoja de Trabajo para listado'!$CD$151:$DC$151,0)),0)</f>
        <v>0</v>
      </c>
      <c r="J794" s="243">
        <f ca="1">+IFERROR(INDEX('Hoja de Trabajo para listado'!$A$155:$Z$1048576,MATCH($A794,'Hoja de Trabajo para listado'!$A$155:$A$1048576,0),MATCH((CUADRO!J$5&amp;$E794),'Hoja de Trabajo para listado'!$A$151:$Z$151,0)),0)+IFERROR(INDEX('Hoja de Trabajo para listado'!$AB$155:$BA$1048576,MATCH($A794,'Hoja de Trabajo para listado'!$AB$155:$AB$1048576,0),MATCH((CUADRO!J$5&amp;$E794),'Hoja de Trabajo para listado'!$AB$151:$BA$151,0)),0)+IFERROR(INDEX('Hoja de Trabajo para listado'!$BC$155:$CB$1048576,MATCH($A794,'Hoja de Trabajo para listado'!$BC$155:$BC$1048576,0),MATCH((CUADRO!J$5&amp;$E794),'Hoja de Trabajo para listado'!$BC$151:$CB$151,0)),0)+IFERROR(INDEX('Hoja de Trabajo para listado'!$DE$153:$DG$274,MATCH($A794,'Hoja de Trabajo para listado'!$DE$153:$DE$1048576,0),MATCH((CUADRO!J$5&amp;$E794),'Hoja de Trabajo para listado'!$DE$151:$DG$151,0)),0)+IFERROR(INDEX('Hoja de Trabajo para listado'!$CD$155:$DC$1048576,MATCH($A794,'Hoja de Trabajo para listado'!$CD$155:$CD$1048576,0),MATCH((CUADRO!J$5&amp;$E794),'Hoja de Trabajo para listado'!$CD$151:$DC$151,0)),0)</f>
        <v>0</v>
      </c>
      <c r="K794" s="243">
        <f ca="1">+IFERROR(INDEX('Hoja de Trabajo para listado'!$A$155:$Z$1048576,MATCH($A794,'Hoja de Trabajo para listado'!$A$155:$A$1048576,0),MATCH((CUADRO!K$5&amp;$E794),'Hoja de Trabajo para listado'!$A$151:$Z$151,0)),0)+IFERROR(INDEX('Hoja de Trabajo para listado'!$AB$155:$BA$1048576,MATCH($A794,'Hoja de Trabajo para listado'!$AB$155:$AB$1048576,0),MATCH((CUADRO!K$5&amp;$E794),'Hoja de Trabajo para listado'!$AB$151:$BA$151,0)),0)+IFERROR(INDEX('Hoja de Trabajo para listado'!$BC$155:$CB$1048576,MATCH($A794,'Hoja de Trabajo para listado'!$BC$155:$BC$1048576,0),MATCH((CUADRO!K$5&amp;$E794),'Hoja de Trabajo para listado'!$BC$151:$CB$151,0)),0)+IFERROR(INDEX('Hoja de Trabajo para listado'!$DE$153:$DG$274,MATCH($A794,'Hoja de Trabajo para listado'!$DE$153:$DE$1048576,0),MATCH((CUADRO!K$5&amp;$E794),'Hoja de Trabajo para listado'!$DE$151:$DG$151,0)),0)+IFERROR(INDEX('Hoja de Trabajo para listado'!$CD$155:$DC$1048576,MATCH($A794,'Hoja de Trabajo para listado'!$CD$155:$CD$1048576,0),MATCH((CUADRO!K$5&amp;$E794),'Hoja de Trabajo para listado'!$CD$151:$DC$151,0)),0)</f>
        <v>0</v>
      </c>
      <c r="L794" s="243">
        <f ca="1">+IFERROR(INDEX('Hoja de Trabajo para listado'!$A$155:$Z$1048576,MATCH($A794,'Hoja de Trabajo para listado'!$A$155:$A$1048576,0),MATCH((CUADRO!L$5&amp;$E794),'Hoja de Trabajo para listado'!$A$151:$Z$151,0)),0)+IFERROR(INDEX('Hoja de Trabajo para listado'!$AB$155:$BA$1048576,MATCH($A794,'Hoja de Trabajo para listado'!$AB$155:$AB$1048576,0),MATCH((CUADRO!L$5&amp;$E794),'Hoja de Trabajo para listado'!$AB$151:$BA$151,0)),0)+IFERROR(INDEX('Hoja de Trabajo para listado'!$BC$155:$CB$1048576,MATCH($A794,'Hoja de Trabajo para listado'!$BC$155:$BC$1048576,0),MATCH((CUADRO!L$5&amp;$E794),'Hoja de Trabajo para listado'!$BC$151:$CB$151,0)),0)+IFERROR(INDEX('Hoja de Trabajo para listado'!$DE$153:$DG$274,MATCH($A794,'Hoja de Trabajo para listado'!$DE$153:$DE$1048576,0),MATCH((CUADRO!L$5&amp;$E794),'Hoja de Trabajo para listado'!$DE$151:$DG$151,0)),0)+IFERROR(INDEX('Hoja de Trabajo para listado'!$CD$155:$DC$1048576,MATCH($A794,'Hoja de Trabajo para listado'!$CD$155:$CD$1048576,0),MATCH((CUADRO!L$5&amp;$E794),'Hoja de Trabajo para listado'!$CD$151:$DC$151,0)),0)</f>
        <v>0</v>
      </c>
      <c r="M794" s="243">
        <f ca="1">+IFERROR(INDEX('Hoja de Trabajo para listado'!$A$155:$Z$1048576,MATCH($A794,'Hoja de Trabajo para listado'!$A$155:$A$1048576,0),MATCH((CUADRO!M$5&amp;$E794),'Hoja de Trabajo para listado'!$A$151:$Z$151,0)),0)+IFERROR(INDEX('Hoja de Trabajo para listado'!$AB$155:$BA$1048576,MATCH($A794,'Hoja de Trabajo para listado'!$AB$155:$AB$1048576,0),MATCH((CUADRO!M$5&amp;$E794),'Hoja de Trabajo para listado'!$AB$151:$BA$151,0)),0)+IFERROR(INDEX('Hoja de Trabajo para listado'!$BC$155:$CB$1048576,MATCH($A794,'Hoja de Trabajo para listado'!$BC$155:$BC$1048576,0),MATCH((CUADRO!M$5&amp;$E794),'Hoja de Trabajo para listado'!$BC$151:$CB$151,0)),0)+IFERROR(INDEX('Hoja de Trabajo para listado'!$DE$153:$DG$274,MATCH($A794,'Hoja de Trabajo para listado'!$DE$153:$DE$1048576,0),MATCH((CUADRO!M$5&amp;$E794),'Hoja de Trabajo para listado'!$DE$151:$DG$151,0)),0)+IFERROR(INDEX('Hoja de Trabajo para listado'!$CD$155:$DC$1048576,MATCH($A794,'Hoja de Trabajo para listado'!$CD$155:$CD$1048576,0),MATCH((CUADRO!M$5&amp;$E794),'Hoja de Trabajo para listado'!$CD$151:$DC$151,0)),0)</f>
        <v>0</v>
      </c>
      <c r="N794" s="243">
        <f ca="1">+IFERROR(INDEX('Hoja de Trabajo para listado'!$A$155:$Z$1048576,MATCH($A794,'Hoja de Trabajo para listado'!$A$155:$A$1048576,0),MATCH((CUADRO!N$5&amp;$E794),'Hoja de Trabajo para listado'!$A$151:$Z$151,0)),0)+IFERROR(INDEX('Hoja de Trabajo para listado'!$AB$155:$BA$1048576,MATCH($A794,'Hoja de Trabajo para listado'!$AB$155:$AB$1048576,0),MATCH((CUADRO!N$5&amp;$E794),'Hoja de Trabajo para listado'!$AB$151:$BA$151,0)),0)+IFERROR(INDEX('Hoja de Trabajo para listado'!$BC$155:$CB$1048576,MATCH($A794,'Hoja de Trabajo para listado'!$BC$155:$BC$1048576,0),MATCH((CUADRO!N$5&amp;$E794),'Hoja de Trabajo para listado'!$BC$151:$CB$151,0)),0)+IFERROR(INDEX('Hoja de Trabajo para listado'!$DE$153:$DG$274,MATCH($A794,'Hoja de Trabajo para listado'!$DE$153:$DE$1048576,0),MATCH((CUADRO!N$5&amp;$E794),'Hoja de Trabajo para listado'!$DE$151:$DG$151,0)),0)+IFERROR(INDEX('Hoja de Trabajo para listado'!$CD$155:$DC$1048576,MATCH($A794,'Hoja de Trabajo para listado'!$CD$155:$CD$1048576,0),MATCH((CUADRO!N$5&amp;$E794),'Hoja de Trabajo para listado'!$CD$151:$DC$151,0)),0)</f>
        <v>0</v>
      </c>
      <c r="O794" s="243">
        <f ca="1">+IFERROR(INDEX('Hoja de Trabajo para listado'!$A$155:$Z$1048576,MATCH($A794,'Hoja de Trabajo para listado'!$A$155:$A$1048576,0),MATCH((CUADRO!O$5&amp;$E794),'Hoja de Trabajo para listado'!$A$151:$Z$151,0)),0)+IFERROR(INDEX('Hoja de Trabajo para listado'!$AB$155:$BA$1048576,MATCH($A794,'Hoja de Trabajo para listado'!$AB$155:$AB$1048576,0),MATCH((CUADRO!O$5&amp;$E794),'Hoja de Trabajo para listado'!$AB$151:$BA$151,0)),0)+IFERROR(INDEX('Hoja de Trabajo para listado'!$BC$155:$CB$1048576,MATCH($A794,'Hoja de Trabajo para listado'!$BC$155:$BC$1048576,0),MATCH((CUADRO!O$5&amp;$E794),'Hoja de Trabajo para listado'!$BC$151:$CB$151,0)),0)+IFERROR(INDEX('Hoja de Trabajo para listado'!$DE$153:$DG$274,MATCH($A794,'Hoja de Trabajo para listado'!$DE$153:$DE$1048576,0),MATCH((CUADRO!O$5&amp;$E794),'Hoja de Trabajo para listado'!$DE$151:$DG$151,0)),0)+IFERROR(INDEX('Hoja de Trabajo para listado'!$CD$155:$DC$1048576,MATCH($A794,'Hoja de Trabajo para listado'!$CD$155:$CD$1048576,0),MATCH((CUADRO!O$5&amp;$E794),'Hoja de Trabajo para listado'!$CD$151:$DC$151,0)),0)</f>
        <v>0</v>
      </c>
      <c r="P794" s="243">
        <f ca="1">+IFERROR(INDEX('Hoja de Trabajo para listado'!$A$155:$Z$1048576,MATCH($A794,'Hoja de Trabajo para listado'!$A$155:$A$1048576,0),MATCH((CUADRO!P$5&amp;$E794),'Hoja de Trabajo para listado'!$A$151:$Z$151,0)),0)+IFERROR(INDEX('Hoja de Trabajo para listado'!$AB$155:$BA$1048576,MATCH($A794,'Hoja de Trabajo para listado'!$AB$155:$AB$1048576,0),MATCH((CUADRO!P$5&amp;$E794),'Hoja de Trabajo para listado'!$AB$151:$BA$151,0)),0)+IFERROR(INDEX('Hoja de Trabajo para listado'!$BC$155:$CB$1048576,MATCH($A794,'Hoja de Trabajo para listado'!$BC$155:$BC$1048576,0),MATCH((CUADRO!P$5&amp;$E794),'Hoja de Trabajo para listado'!$BC$151:$CB$151,0)),0)+IFERROR(INDEX('Hoja de Trabajo para listado'!$DE$153:$DG$274,MATCH($A794,'Hoja de Trabajo para listado'!$DE$153:$DE$1048576,0),MATCH((CUADRO!P$5&amp;$E794),'Hoja de Trabajo para listado'!$DE$151:$DG$151,0)),0)+IFERROR(INDEX('Hoja de Trabajo para listado'!$CD$155:$DC$1048576,MATCH($A794,'Hoja de Trabajo para listado'!$CD$155:$CD$1048576,0),MATCH((CUADRO!P$5&amp;$E794),'Hoja de Trabajo para listado'!$CD$151:$DC$151,0)),0)</f>
        <v>0</v>
      </c>
      <c r="Q794" s="243">
        <f ca="1">+IFERROR(INDEX('Hoja de Trabajo para listado'!$A$155:$Z$1048576,MATCH($A794,'Hoja de Trabajo para listado'!$A$155:$A$1048576,0),MATCH((CUADRO!Q$5&amp;$E794),'Hoja de Trabajo para listado'!$A$151:$Z$151,0)),0)+IFERROR(INDEX('Hoja de Trabajo para listado'!$AB$155:$BA$1048576,MATCH($A794,'Hoja de Trabajo para listado'!$AB$155:$AB$1048576,0),MATCH((CUADRO!Q$5&amp;$E794),'Hoja de Trabajo para listado'!$AB$151:$BA$151,0)),0)+IFERROR(INDEX('Hoja de Trabajo para listado'!$BC$155:$CB$1048576,MATCH($A794,'Hoja de Trabajo para listado'!$BC$155:$BC$1048576,0),MATCH((CUADRO!Q$5&amp;$E794),'Hoja de Trabajo para listado'!$BC$151:$CB$151,0)),0)+IFERROR(INDEX('Hoja de Trabajo para listado'!$DE$153:$DG$274,MATCH($A794,'Hoja de Trabajo para listado'!$DE$153:$DE$1048576,0),MATCH((CUADRO!Q$5&amp;$E794),'Hoja de Trabajo para listado'!$DE$151:$DG$151,0)),0)+IFERROR(INDEX('Hoja de Trabajo para listado'!$CD$155:$DC$1048576,MATCH($A794,'Hoja de Trabajo para listado'!$CD$155:$CD$1048576,0),MATCH((CUADRO!Q$5&amp;$E794),'Hoja de Trabajo para listado'!$CD$151:$DC$151,0)),0)</f>
        <v>0</v>
      </c>
      <c r="R794" s="243">
        <f t="shared" ca="1" si="27"/>
        <v>0</v>
      </c>
      <c r="S794" s="249"/>
      <c r="T794" s="243">
        <f ca="1">+T795</f>
        <v>0</v>
      </c>
      <c r="U794" s="242">
        <f t="shared" si="28"/>
        <v>1</v>
      </c>
      <c r="V794" s="333" t="str">
        <f>+VLOOKUP(A794,bd_lista!$A$3:$E$590,5,FALSE)</f>
        <v>Gobiernos Autonomos Municipales</v>
      </c>
      <c r="W794" s="391" t="str">
        <f>+V794</f>
        <v>Gobiernos Autonomos Municipales</v>
      </c>
      <c r="X794" s="242">
        <f>+VLOOKUP(A794,[4]Sheet1!$A$13:$D$744,4,FALSE)</f>
        <v>0</v>
      </c>
      <c r="Y794" s="242" t="e">
        <f>+VLOOKUP(X794,bd_lista!$A$3:$C$590,3,FALSE)</f>
        <v>#N/A</v>
      </c>
      <c r="Z794" s="294">
        <f>+X794</f>
        <v>0</v>
      </c>
      <c r="AA794" s="295" t="e">
        <f>+Y794</f>
        <v>#N/A</v>
      </c>
    </row>
    <row r="795" spans="1:27" customFormat="1" ht="15" hidden="1" customHeight="1">
      <c r="A795" s="32">
        <v>1416</v>
      </c>
      <c r="B795" s="388"/>
      <c r="C795" s="247" t="str">
        <f>+VLOOKUP(A795,bd_lista!$A$3:$C$590,3,FALSE)</f>
        <v>Gobierno Autónomo Municipal de Curahuara de Carangas</v>
      </c>
      <c r="D795" s="390"/>
      <c r="E795" s="244" t="s">
        <v>1305</v>
      </c>
      <c r="F795" s="243">
        <f ca="1">+IFERROR(INDEX('Hoja de Trabajo para listado'!$A$155:$Z$1048576,MATCH($A795,'Hoja de Trabajo para listado'!$A$155:$A$1048576,0),MATCH((CUADRO!F$5&amp;$E795),'Hoja de Trabajo para listado'!$A$151:$Z$151,0)),0)+IFERROR(INDEX('Hoja de Trabajo para listado'!$AB$155:$BA$1048576,MATCH($A795,'Hoja de Trabajo para listado'!$AB$155:$AB$1048576,0),MATCH((CUADRO!F$5&amp;$E795),'Hoja de Trabajo para listado'!$AB$151:$BA$151,0)),0)+IFERROR(INDEX('Hoja de Trabajo para listado'!$BC$155:$CB$1048576,MATCH($A795,'Hoja de Trabajo para listado'!$BC$155:$BC$1048576,0),MATCH((CUADRO!F$5&amp;$E795),'Hoja de Trabajo para listado'!$BC$151:$CB$151,0)),0)+IFERROR(INDEX('Hoja de Trabajo para listado'!$DE$153:$DG$274,MATCH($A795,'Hoja de Trabajo para listado'!$DE$153:$DE$1048576,0),MATCH((CUADRO!F$5&amp;$E795),'Hoja de Trabajo para listado'!$DE$151:$DG$151,0)),0)+IFERROR(INDEX('Hoja de Trabajo para listado'!$CD$155:$DC$1048576,MATCH($A795,'Hoja de Trabajo para listado'!$CD$155:$CD$1048576,0),MATCH((CUADRO!F$5&amp;$E795),'Hoja de Trabajo para listado'!$CD$151:$DC$151,0)),0)</f>
        <v>0</v>
      </c>
      <c r="G795" s="243">
        <f ca="1">+IFERROR(INDEX('Hoja de Trabajo para listado'!$A$155:$Z$1048576,MATCH($A795,'Hoja de Trabajo para listado'!$A$155:$A$1048576,0),MATCH((CUADRO!G$5&amp;$E795),'Hoja de Trabajo para listado'!$A$151:$Z$151,0)),0)+IFERROR(INDEX('Hoja de Trabajo para listado'!$AB$155:$BA$1048576,MATCH($A795,'Hoja de Trabajo para listado'!$AB$155:$AB$1048576,0),MATCH((CUADRO!G$5&amp;$E795),'Hoja de Trabajo para listado'!$AB$151:$BA$151,0)),0)+IFERROR(INDEX('Hoja de Trabajo para listado'!$BC$155:$CB$1048576,MATCH($A795,'Hoja de Trabajo para listado'!$BC$155:$BC$1048576,0),MATCH((CUADRO!G$5&amp;$E795),'Hoja de Trabajo para listado'!$BC$151:$CB$151,0)),0)+IFERROR(INDEX('Hoja de Trabajo para listado'!$DE$153:$DG$274,MATCH($A795,'Hoja de Trabajo para listado'!$DE$153:$DE$1048576,0),MATCH((CUADRO!G$5&amp;$E795),'Hoja de Trabajo para listado'!$DE$151:$DG$151,0)),0)+IFERROR(INDEX('Hoja de Trabajo para listado'!$CD$155:$DC$1048576,MATCH($A795,'Hoja de Trabajo para listado'!$CD$155:$CD$1048576,0),MATCH((CUADRO!G$5&amp;$E795),'Hoja de Trabajo para listado'!$CD$151:$DC$151,0)),0)</f>
        <v>0</v>
      </c>
      <c r="H795" s="243">
        <f ca="1">+IFERROR(INDEX('Hoja de Trabajo para listado'!$A$155:$Z$1048576,MATCH($A795,'Hoja de Trabajo para listado'!$A$155:$A$1048576,0),MATCH((CUADRO!H$5&amp;$E795),'Hoja de Trabajo para listado'!$A$151:$Z$151,0)),0)+IFERROR(INDEX('Hoja de Trabajo para listado'!$AB$155:$BA$1048576,MATCH($A795,'Hoja de Trabajo para listado'!$AB$155:$AB$1048576,0),MATCH((CUADRO!H$5&amp;$E795),'Hoja de Trabajo para listado'!$AB$151:$BA$151,0)),0)+IFERROR(INDEX('Hoja de Trabajo para listado'!$BC$155:$CB$1048576,MATCH($A795,'Hoja de Trabajo para listado'!$BC$155:$BC$1048576,0),MATCH((CUADRO!H$5&amp;$E795),'Hoja de Trabajo para listado'!$BC$151:$CB$151,0)),0)+IFERROR(INDEX('Hoja de Trabajo para listado'!$DE$153:$DG$274,MATCH($A795,'Hoja de Trabajo para listado'!$DE$153:$DE$1048576,0),MATCH((CUADRO!H$5&amp;$E795),'Hoja de Trabajo para listado'!$DE$151:$DG$151,0)),0)+IFERROR(INDEX('Hoja de Trabajo para listado'!$CD$155:$DC$1048576,MATCH($A795,'Hoja de Trabajo para listado'!$CD$155:$CD$1048576,0),MATCH((CUADRO!H$5&amp;$E795),'Hoja de Trabajo para listado'!$CD$151:$DC$151,0)),0)</f>
        <v>0</v>
      </c>
      <c r="I795" s="243">
        <f ca="1">+IFERROR(INDEX('Hoja de Trabajo para listado'!$A$155:$Z$1048576,MATCH($A795,'Hoja de Trabajo para listado'!$A$155:$A$1048576,0),MATCH((CUADRO!I$5&amp;$E795),'Hoja de Trabajo para listado'!$A$151:$Z$151,0)),0)+IFERROR(INDEX('Hoja de Trabajo para listado'!$AB$155:$BA$1048576,MATCH($A795,'Hoja de Trabajo para listado'!$AB$155:$AB$1048576,0),MATCH((CUADRO!I$5&amp;$E795),'Hoja de Trabajo para listado'!$AB$151:$BA$151,0)),0)+IFERROR(INDEX('Hoja de Trabajo para listado'!$BC$155:$CB$1048576,MATCH($A795,'Hoja de Trabajo para listado'!$BC$155:$BC$1048576,0),MATCH((CUADRO!I$5&amp;$E795),'Hoja de Trabajo para listado'!$BC$151:$CB$151,0)),0)+IFERROR(INDEX('Hoja de Trabajo para listado'!$DE$153:$DG$274,MATCH($A795,'Hoja de Trabajo para listado'!$DE$153:$DE$1048576,0),MATCH((CUADRO!I$5&amp;$E795),'Hoja de Trabajo para listado'!$DE$151:$DG$151,0)),0)+IFERROR(INDEX('Hoja de Trabajo para listado'!$CD$155:$DC$1048576,MATCH($A795,'Hoja de Trabajo para listado'!$CD$155:$CD$1048576,0),MATCH((CUADRO!I$5&amp;$E795),'Hoja de Trabajo para listado'!$CD$151:$DC$151,0)),0)</f>
        <v>0</v>
      </c>
      <c r="J795" s="243">
        <f ca="1">+IFERROR(INDEX('Hoja de Trabajo para listado'!$A$155:$Z$1048576,MATCH($A795,'Hoja de Trabajo para listado'!$A$155:$A$1048576,0),MATCH((CUADRO!J$5&amp;$E795),'Hoja de Trabajo para listado'!$A$151:$Z$151,0)),0)+IFERROR(INDEX('Hoja de Trabajo para listado'!$AB$155:$BA$1048576,MATCH($A795,'Hoja de Trabajo para listado'!$AB$155:$AB$1048576,0),MATCH((CUADRO!J$5&amp;$E795),'Hoja de Trabajo para listado'!$AB$151:$BA$151,0)),0)+IFERROR(INDEX('Hoja de Trabajo para listado'!$BC$155:$CB$1048576,MATCH($A795,'Hoja de Trabajo para listado'!$BC$155:$BC$1048576,0),MATCH((CUADRO!J$5&amp;$E795),'Hoja de Trabajo para listado'!$BC$151:$CB$151,0)),0)+IFERROR(INDEX('Hoja de Trabajo para listado'!$DE$153:$DG$274,MATCH($A795,'Hoja de Trabajo para listado'!$DE$153:$DE$1048576,0),MATCH((CUADRO!J$5&amp;$E795),'Hoja de Trabajo para listado'!$DE$151:$DG$151,0)),0)+IFERROR(INDEX('Hoja de Trabajo para listado'!$CD$155:$DC$1048576,MATCH($A795,'Hoja de Trabajo para listado'!$CD$155:$CD$1048576,0),MATCH((CUADRO!J$5&amp;$E795),'Hoja de Trabajo para listado'!$CD$151:$DC$151,0)),0)</f>
        <v>0</v>
      </c>
      <c r="K795" s="243">
        <f ca="1">+IFERROR(INDEX('Hoja de Trabajo para listado'!$A$155:$Z$1048576,MATCH($A795,'Hoja de Trabajo para listado'!$A$155:$A$1048576,0),MATCH((CUADRO!K$5&amp;$E795),'Hoja de Trabajo para listado'!$A$151:$Z$151,0)),0)+IFERROR(INDEX('Hoja de Trabajo para listado'!$AB$155:$BA$1048576,MATCH($A795,'Hoja de Trabajo para listado'!$AB$155:$AB$1048576,0),MATCH((CUADRO!K$5&amp;$E795),'Hoja de Trabajo para listado'!$AB$151:$BA$151,0)),0)+IFERROR(INDEX('Hoja de Trabajo para listado'!$BC$155:$CB$1048576,MATCH($A795,'Hoja de Trabajo para listado'!$BC$155:$BC$1048576,0),MATCH((CUADRO!K$5&amp;$E795),'Hoja de Trabajo para listado'!$BC$151:$CB$151,0)),0)+IFERROR(INDEX('Hoja de Trabajo para listado'!$DE$153:$DG$274,MATCH($A795,'Hoja de Trabajo para listado'!$DE$153:$DE$1048576,0),MATCH((CUADRO!K$5&amp;$E795),'Hoja de Trabajo para listado'!$DE$151:$DG$151,0)),0)+IFERROR(INDEX('Hoja de Trabajo para listado'!$CD$155:$DC$1048576,MATCH($A795,'Hoja de Trabajo para listado'!$CD$155:$CD$1048576,0),MATCH((CUADRO!K$5&amp;$E795),'Hoja de Trabajo para listado'!$CD$151:$DC$151,0)),0)</f>
        <v>0</v>
      </c>
      <c r="L795" s="243">
        <f ca="1">+IFERROR(INDEX('Hoja de Trabajo para listado'!$A$155:$Z$1048576,MATCH($A795,'Hoja de Trabajo para listado'!$A$155:$A$1048576,0),MATCH((CUADRO!L$5&amp;$E795),'Hoja de Trabajo para listado'!$A$151:$Z$151,0)),0)+IFERROR(INDEX('Hoja de Trabajo para listado'!$AB$155:$BA$1048576,MATCH($A795,'Hoja de Trabajo para listado'!$AB$155:$AB$1048576,0),MATCH((CUADRO!L$5&amp;$E795),'Hoja de Trabajo para listado'!$AB$151:$BA$151,0)),0)+IFERROR(INDEX('Hoja de Trabajo para listado'!$BC$155:$CB$1048576,MATCH($A795,'Hoja de Trabajo para listado'!$BC$155:$BC$1048576,0),MATCH((CUADRO!L$5&amp;$E795),'Hoja de Trabajo para listado'!$BC$151:$CB$151,0)),0)+IFERROR(INDEX('Hoja de Trabajo para listado'!$DE$153:$DG$274,MATCH($A795,'Hoja de Trabajo para listado'!$DE$153:$DE$1048576,0),MATCH((CUADRO!L$5&amp;$E795),'Hoja de Trabajo para listado'!$DE$151:$DG$151,0)),0)+IFERROR(INDEX('Hoja de Trabajo para listado'!$CD$155:$DC$1048576,MATCH($A795,'Hoja de Trabajo para listado'!$CD$155:$CD$1048576,0),MATCH((CUADRO!L$5&amp;$E795),'Hoja de Trabajo para listado'!$CD$151:$DC$151,0)),0)</f>
        <v>0</v>
      </c>
      <c r="M795" s="243">
        <f ca="1">+IFERROR(INDEX('Hoja de Trabajo para listado'!$A$155:$Z$1048576,MATCH($A795,'Hoja de Trabajo para listado'!$A$155:$A$1048576,0),MATCH((CUADRO!M$5&amp;$E795),'Hoja de Trabajo para listado'!$A$151:$Z$151,0)),0)+IFERROR(INDEX('Hoja de Trabajo para listado'!$AB$155:$BA$1048576,MATCH($A795,'Hoja de Trabajo para listado'!$AB$155:$AB$1048576,0),MATCH((CUADRO!M$5&amp;$E795),'Hoja de Trabajo para listado'!$AB$151:$BA$151,0)),0)+IFERROR(INDEX('Hoja de Trabajo para listado'!$BC$155:$CB$1048576,MATCH($A795,'Hoja de Trabajo para listado'!$BC$155:$BC$1048576,0),MATCH((CUADRO!M$5&amp;$E795),'Hoja de Trabajo para listado'!$BC$151:$CB$151,0)),0)+IFERROR(INDEX('Hoja de Trabajo para listado'!$DE$153:$DG$274,MATCH($A795,'Hoja de Trabajo para listado'!$DE$153:$DE$1048576,0),MATCH((CUADRO!M$5&amp;$E795),'Hoja de Trabajo para listado'!$DE$151:$DG$151,0)),0)+IFERROR(INDEX('Hoja de Trabajo para listado'!$CD$155:$DC$1048576,MATCH($A795,'Hoja de Trabajo para listado'!$CD$155:$CD$1048576,0),MATCH((CUADRO!M$5&amp;$E795),'Hoja de Trabajo para listado'!$CD$151:$DC$151,0)),0)</f>
        <v>0</v>
      </c>
      <c r="N795" s="243">
        <f ca="1">+IFERROR(INDEX('Hoja de Trabajo para listado'!$A$155:$Z$1048576,MATCH($A795,'Hoja de Trabajo para listado'!$A$155:$A$1048576,0),MATCH((CUADRO!N$5&amp;$E795),'Hoja de Trabajo para listado'!$A$151:$Z$151,0)),0)+IFERROR(INDEX('Hoja de Trabajo para listado'!$AB$155:$BA$1048576,MATCH($A795,'Hoja de Trabajo para listado'!$AB$155:$AB$1048576,0),MATCH((CUADRO!N$5&amp;$E795),'Hoja de Trabajo para listado'!$AB$151:$BA$151,0)),0)+IFERROR(INDEX('Hoja de Trabajo para listado'!$BC$155:$CB$1048576,MATCH($A795,'Hoja de Trabajo para listado'!$BC$155:$BC$1048576,0),MATCH((CUADRO!N$5&amp;$E795),'Hoja de Trabajo para listado'!$BC$151:$CB$151,0)),0)+IFERROR(INDEX('Hoja de Trabajo para listado'!$DE$153:$DG$274,MATCH($A795,'Hoja de Trabajo para listado'!$DE$153:$DE$1048576,0),MATCH((CUADRO!N$5&amp;$E795),'Hoja de Trabajo para listado'!$DE$151:$DG$151,0)),0)+IFERROR(INDEX('Hoja de Trabajo para listado'!$CD$155:$DC$1048576,MATCH($A795,'Hoja de Trabajo para listado'!$CD$155:$CD$1048576,0),MATCH((CUADRO!N$5&amp;$E795),'Hoja de Trabajo para listado'!$CD$151:$DC$151,0)),0)</f>
        <v>0</v>
      </c>
      <c r="O795" s="243">
        <f ca="1">+IFERROR(INDEX('Hoja de Trabajo para listado'!$A$155:$Z$1048576,MATCH($A795,'Hoja de Trabajo para listado'!$A$155:$A$1048576,0),MATCH((CUADRO!O$5&amp;$E795),'Hoja de Trabajo para listado'!$A$151:$Z$151,0)),0)+IFERROR(INDEX('Hoja de Trabajo para listado'!$AB$155:$BA$1048576,MATCH($A795,'Hoja de Trabajo para listado'!$AB$155:$AB$1048576,0),MATCH((CUADRO!O$5&amp;$E795),'Hoja de Trabajo para listado'!$AB$151:$BA$151,0)),0)+IFERROR(INDEX('Hoja de Trabajo para listado'!$BC$155:$CB$1048576,MATCH($A795,'Hoja de Trabajo para listado'!$BC$155:$BC$1048576,0),MATCH((CUADRO!O$5&amp;$E795),'Hoja de Trabajo para listado'!$BC$151:$CB$151,0)),0)+IFERROR(INDEX('Hoja de Trabajo para listado'!$DE$153:$DG$274,MATCH($A795,'Hoja de Trabajo para listado'!$DE$153:$DE$1048576,0),MATCH((CUADRO!O$5&amp;$E795),'Hoja de Trabajo para listado'!$DE$151:$DG$151,0)),0)+IFERROR(INDEX('Hoja de Trabajo para listado'!$CD$155:$DC$1048576,MATCH($A795,'Hoja de Trabajo para listado'!$CD$155:$CD$1048576,0),MATCH((CUADRO!O$5&amp;$E795),'Hoja de Trabajo para listado'!$CD$151:$DC$151,0)),0)</f>
        <v>0</v>
      </c>
      <c r="P795" s="243">
        <f ca="1">+IFERROR(INDEX('Hoja de Trabajo para listado'!$A$155:$Z$1048576,MATCH($A795,'Hoja de Trabajo para listado'!$A$155:$A$1048576,0),MATCH((CUADRO!P$5&amp;$E795),'Hoja de Trabajo para listado'!$A$151:$Z$151,0)),0)+IFERROR(INDEX('Hoja de Trabajo para listado'!$AB$155:$BA$1048576,MATCH($A795,'Hoja de Trabajo para listado'!$AB$155:$AB$1048576,0),MATCH((CUADRO!P$5&amp;$E795),'Hoja de Trabajo para listado'!$AB$151:$BA$151,0)),0)+IFERROR(INDEX('Hoja de Trabajo para listado'!$BC$155:$CB$1048576,MATCH($A795,'Hoja de Trabajo para listado'!$BC$155:$BC$1048576,0),MATCH((CUADRO!P$5&amp;$E795),'Hoja de Trabajo para listado'!$BC$151:$CB$151,0)),0)+IFERROR(INDEX('Hoja de Trabajo para listado'!$DE$153:$DG$274,MATCH($A795,'Hoja de Trabajo para listado'!$DE$153:$DE$1048576,0),MATCH((CUADRO!P$5&amp;$E795),'Hoja de Trabajo para listado'!$DE$151:$DG$151,0)),0)+IFERROR(INDEX('Hoja de Trabajo para listado'!$CD$155:$DC$1048576,MATCH($A795,'Hoja de Trabajo para listado'!$CD$155:$CD$1048576,0),MATCH((CUADRO!P$5&amp;$E795),'Hoja de Trabajo para listado'!$CD$151:$DC$151,0)),0)</f>
        <v>0</v>
      </c>
      <c r="Q795" s="243">
        <f ca="1">+IFERROR(INDEX('Hoja de Trabajo para listado'!$A$155:$Z$1048576,MATCH($A795,'Hoja de Trabajo para listado'!$A$155:$A$1048576,0),MATCH((CUADRO!Q$5&amp;$E795),'Hoja de Trabajo para listado'!$A$151:$Z$151,0)),0)+IFERROR(INDEX('Hoja de Trabajo para listado'!$AB$155:$BA$1048576,MATCH($A795,'Hoja de Trabajo para listado'!$AB$155:$AB$1048576,0),MATCH((CUADRO!Q$5&amp;$E795),'Hoja de Trabajo para listado'!$AB$151:$BA$151,0)),0)+IFERROR(INDEX('Hoja de Trabajo para listado'!$BC$155:$CB$1048576,MATCH($A795,'Hoja de Trabajo para listado'!$BC$155:$BC$1048576,0),MATCH((CUADRO!Q$5&amp;$E795),'Hoja de Trabajo para listado'!$BC$151:$CB$151,0)),0)+IFERROR(INDEX('Hoja de Trabajo para listado'!$DE$153:$DG$274,MATCH($A795,'Hoja de Trabajo para listado'!$DE$153:$DE$1048576,0),MATCH((CUADRO!Q$5&amp;$E795),'Hoja de Trabajo para listado'!$DE$151:$DG$151,0)),0)+IFERROR(INDEX('Hoja de Trabajo para listado'!$CD$155:$DC$1048576,MATCH($A795,'Hoja de Trabajo para listado'!$CD$155:$CD$1048576,0),MATCH((CUADRO!Q$5&amp;$E795),'Hoja de Trabajo para listado'!$CD$151:$DC$151,0)),0)</f>
        <v>0</v>
      </c>
      <c r="R795" s="243">
        <f t="shared" ca="1" si="27"/>
        <v>0</v>
      </c>
      <c r="S795" s="249">
        <f ca="1">+R794+R795</f>
        <v>0</v>
      </c>
      <c r="T795" s="243">
        <f ca="1">+S795</f>
        <v>0</v>
      </c>
      <c r="U795" s="242">
        <f t="shared" si="28"/>
        <v>2</v>
      </c>
      <c r="V795" s="333" t="str">
        <f>+VLOOKUP(A795,bd_lista!$A$3:$E$590,5,FALSE)</f>
        <v>Gobiernos Autonomos Municipales</v>
      </c>
      <c r="W795" s="392"/>
      <c r="X795" s="242">
        <f>+VLOOKUP(A795,[4]Sheet1!$A$13:$D$744,4,FALSE)</f>
        <v>0</v>
      </c>
      <c r="Y795" s="242" t="e">
        <f>+VLOOKUP(X795,bd_lista!$A$3:$C$590,3,FALSE)</f>
        <v>#N/A</v>
      </c>
      <c r="Z795" s="292"/>
      <c r="AA795" s="293"/>
    </row>
    <row r="796" spans="1:27" customFormat="1" ht="15" hidden="1" customHeight="1">
      <c r="A796" s="32">
        <v>1417</v>
      </c>
      <c r="B796" s="387">
        <f>+A796</f>
        <v>1417</v>
      </c>
      <c r="C796" s="247" t="str">
        <f>+VLOOKUP(A796,bd_lista!$A$3:$C$590,3,FALSE)</f>
        <v>Gobierno Autónomo Municipal de Turco</v>
      </c>
      <c r="D796" s="389" t="str">
        <f>+C796</f>
        <v>Gobierno Autónomo Municipal de Turco</v>
      </c>
      <c r="E796" s="242" t="s">
        <v>1304</v>
      </c>
      <c r="F796" s="243">
        <f ca="1">+IFERROR(INDEX('Hoja de Trabajo para listado'!$A$155:$Z$1048576,MATCH($A796,'Hoja de Trabajo para listado'!$A$155:$A$1048576,0),MATCH((CUADRO!F$5&amp;$E796),'Hoja de Trabajo para listado'!$A$151:$Z$151,0)),0)+IFERROR(INDEX('Hoja de Trabajo para listado'!$AB$155:$BA$1048576,MATCH($A796,'Hoja de Trabajo para listado'!$AB$155:$AB$1048576,0),MATCH((CUADRO!F$5&amp;$E796),'Hoja de Trabajo para listado'!$AB$151:$BA$151,0)),0)+IFERROR(INDEX('Hoja de Trabajo para listado'!$BC$155:$CB$1048576,MATCH($A796,'Hoja de Trabajo para listado'!$BC$155:$BC$1048576,0),MATCH((CUADRO!F$5&amp;$E796),'Hoja de Trabajo para listado'!$BC$151:$CB$151,0)),0)+IFERROR(INDEX('Hoja de Trabajo para listado'!$DE$153:$DG$274,MATCH($A796,'Hoja de Trabajo para listado'!$DE$153:$DE$1048576,0),MATCH((CUADRO!F$5&amp;$E796),'Hoja de Trabajo para listado'!$DE$151:$DG$151,0)),0)+IFERROR(INDEX('Hoja de Trabajo para listado'!$CD$155:$DC$1048576,MATCH($A796,'Hoja de Trabajo para listado'!$CD$155:$CD$1048576,0),MATCH((CUADRO!F$5&amp;$E796),'Hoja de Trabajo para listado'!$CD$151:$DC$151,0)),0)</f>
        <v>0</v>
      </c>
      <c r="G796" s="243">
        <f ca="1">+IFERROR(INDEX('Hoja de Trabajo para listado'!$A$155:$Z$1048576,MATCH($A796,'Hoja de Trabajo para listado'!$A$155:$A$1048576,0),MATCH((CUADRO!G$5&amp;$E796),'Hoja de Trabajo para listado'!$A$151:$Z$151,0)),0)+IFERROR(INDEX('Hoja de Trabajo para listado'!$AB$155:$BA$1048576,MATCH($A796,'Hoja de Trabajo para listado'!$AB$155:$AB$1048576,0),MATCH((CUADRO!G$5&amp;$E796),'Hoja de Trabajo para listado'!$AB$151:$BA$151,0)),0)+IFERROR(INDEX('Hoja de Trabajo para listado'!$BC$155:$CB$1048576,MATCH($A796,'Hoja de Trabajo para listado'!$BC$155:$BC$1048576,0),MATCH((CUADRO!G$5&amp;$E796),'Hoja de Trabajo para listado'!$BC$151:$CB$151,0)),0)+IFERROR(INDEX('Hoja de Trabajo para listado'!$DE$153:$DG$274,MATCH($A796,'Hoja de Trabajo para listado'!$DE$153:$DE$1048576,0),MATCH((CUADRO!G$5&amp;$E796),'Hoja de Trabajo para listado'!$DE$151:$DG$151,0)),0)+IFERROR(INDEX('Hoja de Trabajo para listado'!$CD$155:$DC$1048576,MATCH($A796,'Hoja de Trabajo para listado'!$CD$155:$CD$1048576,0),MATCH((CUADRO!G$5&amp;$E796),'Hoja de Trabajo para listado'!$CD$151:$DC$151,0)),0)</f>
        <v>0</v>
      </c>
      <c r="H796" s="243">
        <f ca="1">+IFERROR(INDEX('Hoja de Trabajo para listado'!$A$155:$Z$1048576,MATCH($A796,'Hoja de Trabajo para listado'!$A$155:$A$1048576,0),MATCH((CUADRO!H$5&amp;$E796),'Hoja de Trabajo para listado'!$A$151:$Z$151,0)),0)+IFERROR(INDEX('Hoja de Trabajo para listado'!$AB$155:$BA$1048576,MATCH($A796,'Hoja de Trabajo para listado'!$AB$155:$AB$1048576,0),MATCH((CUADRO!H$5&amp;$E796),'Hoja de Trabajo para listado'!$AB$151:$BA$151,0)),0)+IFERROR(INDEX('Hoja de Trabajo para listado'!$BC$155:$CB$1048576,MATCH($A796,'Hoja de Trabajo para listado'!$BC$155:$BC$1048576,0),MATCH((CUADRO!H$5&amp;$E796),'Hoja de Trabajo para listado'!$BC$151:$CB$151,0)),0)+IFERROR(INDEX('Hoja de Trabajo para listado'!$DE$153:$DG$274,MATCH($A796,'Hoja de Trabajo para listado'!$DE$153:$DE$1048576,0),MATCH((CUADRO!H$5&amp;$E796),'Hoja de Trabajo para listado'!$DE$151:$DG$151,0)),0)+IFERROR(INDEX('Hoja de Trabajo para listado'!$CD$155:$DC$1048576,MATCH($A796,'Hoja de Trabajo para listado'!$CD$155:$CD$1048576,0),MATCH((CUADRO!H$5&amp;$E796),'Hoja de Trabajo para listado'!$CD$151:$DC$151,0)),0)</f>
        <v>0</v>
      </c>
      <c r="I796" s="243">
        <f ca="1">+IFERROR(INDEX('Hoja de Trabajo para listado'!$A$155:$Z$1048576,MATCH($A796,'Hoja de Trabajo para listado'!$A$155:$A$1048576,0),MATCH((CUADRO!I$5&amp;$E796),'Hoja de Trabajo para listado'!$A$151:$Z$151,0)),0)+IFERROR(INDEX('Hoja de Trabajo para listado'!$AB$155:$BA$1048576,MATCH($A796,'Hoja de Trabajo para listado'!$AB$155:$AB$1048576,0),MATCH((CUADRO!I$5&amp;$E796),'Hoja de Trabajo para listado'!$AB$151:$BA$151,0)),0)+IFERROR(INDEX('Hoja de Trabajo para listado'!$BC$155:$CB$1048576,MATCH($A796,'Hoja de Trabajo para listado'!$BC$155:$BC$1048576,0),MATCH((CUADRO!I$5&amp;$E796),'Hoja de Trabajo para listado'!$BC$151:$CB$151,0)),0)+IFERROR(INDEX('Hoja de Trabajo para listado'!$DE$153:$DG$274,MATCH($A796,'Hoja de Trabajo para listado'!$DE$153:$DE$1048576,0),MATCH((CUADRO!I$5&amp;$E796),'Hoja de Trabajo para listado'!$DE$151:$DG$151,0)),0)+IFERROR(INDEX('Hoja de Trabajo para listado'!$CD$155:$DC$1048576,MATCH($A796,'Hoja de Trabajo para listado'!$CD$155:$CD$1048576,0),MATCH((CUADRO!I$5&amp;$E796),'Hoja de Trabajo para listado'!$CD$151:$DC$151,0)),0)</f>
        <v>0</v>
      </c>
      <c r="J796" s="243">
        <f ca="1">+IFERROR(INDEX('Hoja de Trabajo para listado'!$A$155:$Z$1048576,MATCH($A796,'Hoja de Trabajo para listado'!$A$155:$A$1048576,0),MATCH((CUADRO!J$5&amp;$E796),'Hoja de Trabajo para listado'!$A$151:$Z$151,0)),0)+IFERROR(INDEX('Hoja de Trabajo para listado'!$AB$155:$BA$1048576,MATCH($A796,'Hoja de Trabajo para listado'!$AB$155:$AB$1048576,0),MATCH((CUADRO!J$5&amp;$E796),'Hoja de Trabajo para listado'!$AB$151:$BA$151,0)),0)+IFERROR(INDEX('Hoja de Trabajo para listado'!$BC$155:$CB$1048576,MATCH($A796,'Hoja de Trabajo para listado'!$BC$155:$BC$1048576,0),MATCH((CUADRO!J$5&amp;$E796),'Hoja de Trabajo para listado'!$BC$151:$CB$151,0)),0)+IFERROR(INDEX('Hoja de Trabajo para listado'!$DE$153:$DG$274,MATCH($A796,'Hoja de Trabajo para listado'!$DE$153:$DE$1048576,0),MATCH((CUADRO!J$5&amp;$E796),'Hoja de Trabajo para listado'!$DE$151:$DG$151,0)),0)+IFERROR(INDEX('Hoja de Trabajo para listado'!$CD$155:$DC$1048576,MATCH($A796,'Hoja de Trabajo para listado'!$CD$155:$CD$1048576,0),MATCH((CUADRO!J$5&amp;$E796),'Hoja de Trabajo para listado'!$CD$151:$DC$151,0)),0)</f>
        <v>0</v>
      </c>
      <c r="K796" s="243">
        <f ca="1">+IFERROR(INDEX('Hoja de Trabajo para listado'!$A$155:$Z$1048576,MATCH($A796,'Hoja de Trabajo para listado'!$A$155:$A$1048576,0),MATCH((CUADRO!K$5&amp;$E796),'Hoja de Trabajo para listado'!$A$151:$Z$151,0)),0)+IFERROR(INDEX('Hoja de Trabajo para listado'!$AB$155:$BA$1048576,MATCH($A796,'Hoja de Trabajo para listado'!$AB$155:$AB$1048576,0),MATCH((CUADRO!K$5&amp;$E796),'Hoja de Trabajo para listado'!$AB$151:$BA$151,0)),0)+IFERROR(INDEX('Hoja de Trabajo para listado'!$BC$155:$CB$1048576,MATCH($A796,'Hoja de Trabajo para listado'!$BC$155:$BC$1048576,0),MATCH((CUADRO!K$5&amp;$E796),'Hoja de Trabajo para listado'!$BC$151:$CB$151,0)),0)+IFERROR(INDEX('Hoja de Trabajo para listado'!$DE$153:$DG$274,MATCH($A796,'Hoja de Trabajo para listado'!$DE$153:$DE$1048576,0),MATCH((CUADRO!K$5&amp;$E796),'Hoja de Trabajo para listado'!$DE$151:$DG$151,0)),0)+IFERROR(INDEX('Hoja de Trabajo para listado'!$CD$155:$DC$1048576,MATCH($A796,'Hoja de Trabajo para listado'!$CD$155:$CD$1048576,0),MATCH((CUADRO!K$5&amp;$E796),'Hoja de Trabajo para listado'!$CD$151:$DC$151,0)),0)</f>
        <v>0</v>
      </c>
      <c r="L796" s="243">
        <f ca="1">+IFERROR(INDEX('Hoja de Trabajo para listado'!$A$155:$Z$1048576,MATCH($A796,'Hoja de Trabajo para listado'!$A$155:$A$1048576,0),MATCH((CUADRO!L$5&amp;$E796),'Hoja de Trabajo para listado'!$A$151:$Z$151,0)),0)+IFERROR(INDEX('Hoja de Trabajo para listado'!$AB$155:$BA$1048576,MATCH($A796,'Hoja de Trabajo para listado'!$AB$155:$AB$1048576,0),MATCH((CUADRO!L$5&amp;$E796),'Hoja de Trabajo para listado'!$AB$151:$BA$151,0)),0)+IFERROR(INDEX('Hoja de Trabajo para listado'!$BC$155:$CB$1048576,MATCH($A796,'Hoja de Trabajo para listado'!$BC$155:$BC$1048576,0),MATCH((CUADRO!L$5&amp;$E796),'Hoja de Trabajo para listado'!$BC$151:$CB$151,0)),0)+IFERROR(INDEX('Hoja de Trabajo para listado'!$DE$153:$DG$274,MATCH($A796,'Hoja de Trabajo para listado'!$DE$153:$DE$1048576,0),MATCH((CUADRO!L$5&amp;$E796),'Hoja de Trabajo para listado'!$DE$151:$DG$151,0)),0)+IFERROR(INDEX('Hoja de Trabajo para listado'!$CD$155:$DC$1048576,MATCH($A796,'Hoja de Trabajo para listado'!$CD$155:$CD$1048576,0),MATCH((CUADRO!L$5&amp;$E796),'Hoja de Trabajo para listado'!$CD$151:$DC$151,0)),0)</f>
        <v>0</v>
      </c>
      <c r="M796" s="243">
        <f ca="1">+IFERROR(INDEX('Hoja de Trabajo para listado'!$A$155:$Z$1048576,MATCH($A796,'Hoja de Trabajo para listado'!$A$155:$A$1048576,0),MATCH((CUADRO!M$5&amp;$E796),'Hoja de Trabajo para listado'!$A$151:$Z$151,0)),0)+IFERROR(INDEX('Hoja de Trabajo para listado'!$AB$155:$BA$1048576,MATCH($A796,'Hoja de Trabajo para listado'!$AB$155:$AB$1048576,0),MATCH((CUADRO!M$5&amp;$E796),'Hoja de Trabajo para listado'!$AB$151:$BA$151,0)),0)+IFERROR(INDEX('Hoja de Trabajo para listado'!$BC$155:$CB$1048576,MATCH($A796,'Hoja de Trabajo para listado'!$BC$155:$BC$1048576,0),MATCH((CUADRO!M$5&amp;$E796),'Hoja de Trabajo para listado'!$BC$151:$CB$151,0)),0)+IFERROR(INDEX('Hoja de Trabajo para listado'!$DE$153:$DG$274,MATCH($A796,'Hoja de Trabajo para listado'!$DE$153:$DE$1048576,0),MATCH((CUADRO!M$5&amp;$E796),'Hoja de Trabajo para listado'!$DE$151:$DG$151,0)),0)+IFERROR(INDEX('Hoja de Trabajo para listado'!$CD$155:$DC$1048576,MATCH($A796,'Hoja de Trabajo para listado'!$CD$155:$CD$1048576,0),MATCH((CUADRO!M$5&amp;$E796),'Hoja de Trabajo para listado'!$CD$151:$DC$151,0)),0)</f>
        <v>0</v>
      </c>
      <c r="N796" s="243">
        <f ca="1">+IFERROR(INDEX('Hoja de Trabajo para listado'!$A$155:$Z$1048576,MATCH($A796,'Hoja de Trabajo para listado'!$A$155:$A$1048576,0),MATCH((CUADRO!N$5&amp;$E796),'Hoja de Trabajo para listado'!$A$151:$Z$151,0)),0)+IFERROR(INDEX('Hoja de Trabajo para listado'!$AB$155:$BA$1048576,MATCH($A796,'Hoja de Trabajo para listado'!$AB$155:$AB$1048576,0),MATCH((CUADRO!N$5&amp;$E796),'Hoja de Trabajo para listado'!$AB$151:$BA$151,0)),0)+IFERROR(INDEX('Hoja de Trabajo para listado'!$BC$155:$CB$1048576,MATCH($A796,'Hoja de Trabajo para listado'!$BC$155:$BC$1048576,0),MATCH((CUADRO!N$5&amp;$E796),'Hoja de Trabajo para listado'!$BC$151:$CB$151,0)),0)+IFERROR(INDEX('Hoja de Trabajo para listado'!$DE$153:$DG$274,MATCH($A796,'Hoja de Trabajo para listado'!$DE$153:$DE$1048576,0),MATCH((CUADRO!N$5&amp;$E796),'Hoja de Trabajo para listado'!$DE$151:$DG$151,0)),0)+IFERROR(INDEX('Hoja de Trabajo para listado'!$CD$155:$DC$1048576,MATCH($A796,'Hoja de Trabajo para listado'!$CD$155:$CD$1048576,0),MATCH((CUADRO!N$5&amp;$E796),'Hoja de Trabajo para listado'!$CD$151:$DC$151,0)),0)</f>
        <v>0</v>
      </c>
      <c r="O796" s="243">
        <f ca="1">+IFERROR(INDEX('Hoja de Trabajo para listado'!$A$155:$Z$1048576,MATCH($A796,'Hoja de Trabajo para listado'!$A$155:$A$1048576,0),MATCH((CUADRO!O$5&amp;$E796),'Hoja de Trabajo para listado'!$A$151:$Z$151,0)),0)+IFERROR(INDEX('Hoja de Trabajo para listado'!$AB$155:$BA$1048576,MATCH($A796,'Hoja de Trabajo para listado'!$AB$155:$AB$1048576,0),MATCH((CUADRO!O$5&amp;$E796),'Hoja de Trabajo para listado'!$AB$151:$BA$151,0)),0)+IFERROR(INDEX('Hoja de Trabajo para listado'!$BC$155:$CB$1048576,MATCH($A796,'Hoja de Trabajo para listado'!$BC$155:$BC$1048576,0),MATCH((CUADRO!O$5&amp;$E796),'Hoja de Trabajo para listado'!$BC$151:$CB$151,0)),0)+IFERROR(INDEX('Hoja de Trabajo para listado'!$DE$153:$DG$274,MATCH($A796,'Hoja de Trabajo para listado'!$DE$153:$DE$1048576,0),MATCH((CUADRO!O$5&amp;$E796),'Hoja de Trabajo para listado'!$DE$151:$DG$151,0)),0)+IFERROR(INDEX('Hoja de Trabajo para listado'!$CD$155:$DC$1048576,MATCH($A796,'Hoja de Trabajo para listado'!$CD$155:$CD$1048576,0),MATCH((CUADRO!O$5&amp;$E796),'Hoja de Trabajo para listado'!$CD$151:$DC$151,0)),0)</f>
        <v>0</v>
      </c>
      <c r="P796" s="243">
        <f ca="1">+IFERROR(INDEX('Hoja de Trabajo para listado'!$A$155:$Z$1048576,MATCH($A796,'Hoja de Trabajo para listado'!$A$155:$A$1048576,0),MATCH((CUADRO!P$5&amp;$E796),'Hoja de Trabajo para listado'!$A$151:$Z$151,0)),0)+IFERROR(INDEX('Hoja de Trabajo para listado'!$AB$155:$BA$1048576,MATCH($A796,'Hoja de Trabajo para listado'!$AB$155:$AB$1048576,0),MATCH((CUADRO!P$5&amp;$E796),'Hoja de Trabajo para listado'!$AB$151:$BA$151,0)),0)+IFERROR(INDEX('Hoja de Trabajo para listado'!$BC$155:$CB$1048576,MATCH($A796,'Hoja de Trabajo para listado'!$BC$155:$BC$1048576,0),MATCH((CUADRO!P$5&amp;$E796),'Hoja de Trabajo para listado'!$BC$151:$CB$151,0)),0)+IFERROR(INDEX('Hoja de Trabajo para listado'!$DE$153:$DG$274,MATCH($A796,'Hoja de Trabajo para listado'!$DE$153:$DE$1048576,0),MATCH((CUADRO!P$5&amp;$E796),'Hoja de Trabajo para listado'!$DE$151:$DG$151,0)),0)+IFERROR(INDEX('Hoja de Trabajo para listado'!$CD$155:$DC$1048576,MATCH($A796,'Hoja de Trabajo para listado'!$CD$155:$CD$1048576,0),MATCH((CUADRO!P$5&amp;$E796),'Hoja de Trabajo para listado'!$CD$151:$DC$151,0)),0)</f>
        <v>0</v>
      </c>
      <c r="Q796" s="243">
        <f ca="1">+IFERROR(INDEX('Hoja de Trabajo para listado'!$A$155:$Z$1048576,MATCH($A796,'Hoja de Trabajo para listado'!$A$155:$A$1048576,0),MATCH((CUADRO!Q$5&amp;$E796),'Hoja de Trabajo para listado'!$A$151:$Z$151,0)),0)+IFERROR(INDEX('Hoja de Trabajo para listado'!$AB$155:$BA$1048576,MATCH($A796,'Hoja de Trabajo para listado'!$AB$155:$AB$1048576,0),MATCH((CUADRO!Q$5&amp;$E796),'Hoja de Trabajo para listado'!$AB$151:$BA$151,0)),0)+IFERROR(INDEX('Hoja de Trabajo para listado'!$BC$155:$CB$1048576,MATCH($A796,'Hoja de Trabajo para listado'!$BC$155:$BC$1048576,0),MATCH((CUADRO!Q$5&amp;$E796),'Hoja de Trabajo para listado'!$BC$151:$CB$151,0)),0)+IFERROR(INDEX('Hoja de Trabajo para listado'!$DE$153:$DG$274,MATCH($A796,'Hoja de Trabajo para listado'!$DE$153:$DE$1048576,0),MATCH((CUADRO!Q$5&amp;$E796),'Hoja de Trabajo para listado'!$DE$151:$DG$151,0)),0)+IFERROR(INDEX('Hoja de Trabajo para listado'!$CD$155:$DC$1048576,MATCH($A796,'Hoja de Trabajo para listado'!$CD$155:$CD$1048576,0),MATCH((CUADRO!Q$5&amp;$E796),'Hoja de Trabajo para listado'!$CD$151:$DC$151,0)),0)</f>
        <v>0</v>
      </c>
      <c r="R796" s="243">
        <f t="shared" ca="1" si="27"/>
        <v>0</v>
      </c>
      <c r="S796" s="249"/>
      <c r="T796" s="243">
        <f ca="1">+T797</f>
        <v>0</v>
      </c>
      <c r="U796" s="242">
        <f t="shared" si="28"/>
        <v>1</v>
      </c>
      <c r="V796" s="333" t="str">
        <f>+VLOOKUP(A796,bd_lista!$A$3:$E$590,5,FALSE)</f>
        <v>Gobiernos Autonomos Municipales</v>
      </c>
      <c r="W796" s="391" t="str">
        <f>+V796</f>
        <v>Gobiernos Autonomos Municipales</v>
      </c>
      <c r="X796" s="242">
        <f>+VLOOKUP(A796,[4]Sheet1!$A$13:$D$744,4,FALSE)</f>
        <v>0</v>
      </c>
      <c r="Y796" s="242" t="e">
        <f>+VLOOKUP(X796,bd_lista!$A$3:$C$590,3,FALSE)</f>
        <v>#N/A</v>
      </c>
      <c r="Z796" s="294">
        <f>+X796</f>
        <v>0</v>
      </c>
      <c r="AA796" s="295" t="e">
        <f>+Y796</f>
        <v>#N/A</v>
      </c>
    </row>
    <row r="797" spans="1:27" customFormat="1" ht="15" hidden="1" customHeight="1">
      <c r="A797" s="32">
        <v>1417</v>
      </c>
      <c r="B797" s="388"/>
      <c r="C797" s="247" t="str">
        <f>+VLOOKUP(A797,bd_lista!$A$3:$C$590,3,FALSE)</f>
        <v>Gobierno Autónomo Municipal de Turco</v>
      </c>
      <c r="D797" s="390"/>
      <c r="E797" s="244" t="s">
        <v>1305</v>
      </c>
      <c r="F797" s="243">
        <f ca="1">+IFERROR(INDEX('Hoja de Trabajo para listado'!$A$155:$Z$1048576,MATCH($A797,'Hoja de Trabajo para listado'!$A$155:$A$1048576,0),MATCH((CUADRO!F$5&amp;$E797),'Hoja de Trabajo para listado'!$A$151:$Z$151,0)),0)+IFERROR(INDEX('Hoja de Trabajo para listado'!$AB$155:$BA$1048576,MATCH($A797,'Hoja de Trabajo para listado'!$AB$155:$AB$1048576,0),MATCH((CUADRO!F$5&amp;$E797),'Hoja de Trabajo para listado'!$AB$151:$BA$151,0)),0)+IFERROR(INDEX('Hoja de Trabajo para listado'!$BC$155:$CB$1048576,MATCH($A797,'Hoja de Trabajo para listado'!$BC$155:$BC$1048576,0),MATCH((CUADRO!F$5&amp;$E797),'Hoja de Trabajo para listado'!$BC$151:$CB$151,0)),0)+IFERROR(INDEX('Hoja de Trabajo para listado'!$DE$153:$DG$274,MATCH($A797,'Hoja de Trabajo para listado'!$DE$153:$DE$1048576,0),MATCH((CUADRO!F$5&amp;$E797),'Hoja de Trabajo para listado'!$DE$151:$DG$151,0)),0)+IFERROR(INDEX('Hoja de Trabajo para listado'!$CD$155:$DC$1048576,MATCH($A797,'Hoja de Trabajo para listado'!$CD$155:$CD$1048576,0),MATCH((CUADRO!F$5&amp;$E797),'Hoja de Trabajo para listado'!$CD$151:$DC$151,0)),0)</f>
        <v>0</v>
      </c>
      <c r="G797" s="243">
        <f ca="1">+IFERROR(INDEX('Hoja de Trabajo para listado'!$A$155:$Z$1048576,MATCH($A797,'Hoja de Trabajo para listado'!$A$155:$A$1048576,0),MATCH((CUADRO!G$5&amp;$E797),'Hoja de Trabajo para listado'!$A$151:$Z$151,0)),0)+IFERROR(INDEX('Hoja de Trabajo para listado'!$AB$155:$BA$1048576,MATCH($A797,'Hoja de Trabajo para listado'!$AB$155:$AB$1048576,0),MATCH((CUADRO!G$5&amp;$E797),'Hoja de Trabajo para listado'!$AB$151:$BA$151,0)),0)+IFERROR(INDEX('Hoja de Trabajo para listado'!$BC$155:$CB$1048576,MATCH($A797,'Hoja de Trabajo para listado'!$BC$155:$BC$1048576,0),MATCH((CUADRO!G$5&amp;$E797),'Hoja de Trabajo para listado'!$BC$151:$CB$151,0)),0)+IFERROR(INDEX('Hoja de Trabajo para listado'!$DE$153:$DG$274,MATCH($A797,'Hoja de Trabajo para listado'!$DE$153:$DE$1048576,0),MATCH((CUADRO!G$5&amp;$E797),'Hoja de Trabajo para listado'!$DE$151:$DG$151,0)),0)+IFERROR(INDEX('Hoja de Trabajo para listado'!$CD$155:$DC$1048576,MATCH($A797,'Hoja de Trabajo para listado'!$CD$155:$CD$1048576,0),MATCH((CUADRO!G$5&amp;$E797),'Hoja de Trabajo para listado'!$CD$151:$DC$151,0)),0)</f>
        <v>0</v>
      </c>
      <c r="H797" s="243">
        <f ca="1">+IFERROR(INDEX('Hoja de Trabajo para listado'!$A$155:$Z$1048576,MATCH($A797,'Hoja de Trabajo para listado'!$A$155:$A$1048576,0),MATCH((CUADRO!H$5&amp;$E797),'Hoja de Trabajo para listado'!$A$151:$Z$151,0)),0)+IFERROR(INDEX('Hoja de Trabajo para listado'!$AB$155:$BA$1048576,MATCH($A797,'Hoja de Trabajo para listado'!$AB$155:$AB$1048576,0),MATCH((CUADRO!H$5&amp;$E797),'Hoja de Trabajo para listado'!$AB$151:$BA$151,0)),0)+IFERROR(INDEX('Hoja de Trabajo para listado'!$BC$155:$CB$1048576,MATCH($A797,'Hoja de Trabajo para listado'!$BC$155:$BC$1048576,0),MATCH((CUADRO!H$5&amp;$E797),'Hoja de Trabajo para listado'!$BC$151:$CB$151,0)),0)+IFERROR(INDEX('Hoja de Trabajo para listado'!$DE$153:$DG$274,MATCH($A797,'Hoja de Trabajo para listado'!$DE$153:$DE$1048576,0),MATCH((CUADRO!H$5&amp;$E797),'Hoja de Trabajo para listado'!$DE$151:$DG$151,0)),0)+IFERROR(INDEX('Hoja de Trabajo para listado'!$CD$155:$DC$1048576,MATCH($A797,'Hoja de Trabajo para listado'!$CD$155:$CD$1048576,0),MATCH((CUADRO!H$5&amp;$E797),'Hoja de Trabajo para listado'!$CD$151:$DC$151,0)),0)</f>
        <v>0</v>
      </c>
      <c r="I797" s="243">
        <f ca="1">+IFERROR(INDEX('Hoja de Trabajo para listado'!$A$155:$Z$1048576,MATCH($A797,'Hoja de Trabajo para listado'!$A$155:$A$1048576,0),MATCH((CUADRO!I$5&amp;$E797),'Hoja de Trabajo para listado'!$A$151:$Z$151,0)),0)+IFERROR(INDEX('Hoja de Trabajo para listado'!$AB$155:$BA$1048576,MATCH($A797,'Hoja de Trabajo para listado'!$AB$155:$AB$1048576,0),MATCH((CUADRO!I$5&amp;$E797),'Hoja de Trabajo para listado'!$AB$151:$BA$151,0)),0)+IFERROR(INDEX('Hoja de Trabajo para listado'!$BC$155:$CB$1048576,MATCH($A797,'Hoja de Trabajo para listado'!$BC$155:$BC$1048576,0),MATCH((CUADRO!I$5&amp;$E797),'Hoja de Trabajo para listado'!$BC$151:$CB$151,0)),0)+IFERROR(INDEX('Hoja de Trabajo para listado'!$DE$153:$DG$274,MATCH($A797,'Hoja de Trabajo para listado'!$DE$153:$DE$1048576,0),MATCH((CUADRO!I$5&amp;$E797),'Hoja de Trabajo para listado'!$DE$151:$DG$151,0)),0)+IFERROR(INDEX('Hoja de Trabajo para listado'!$CD$155:$DC$1048576,MATCH($A797,'Hoja de Trabajo para listado'!$CD$155:$CD$1048576,0),MATCH((CUADRO!I$5&amp;$E797),'Hoja de Trabajo para listado'!$CD$151:$DC$151,0)),0)</f>
        <v>0</v>
      </c>
      <c r="J797" s="243">
        <f ca="1">+IFERROR(INDEX('Hoja de Trabajo para listado'!$A$155:$Z$1048576,MATCH($A797,'Hoja de Trabajo para listado'!$A$155:$A$1048576,0),MATCH((CUADRO!J$5&amp;$E797),'Hoja de Trabajo para listado'!$A$151:$Z$151,0)),0)+IFERROR(INDEX('Hoja de Trabajo para listado'!$AB$155:$BA$1048576,MATCH($A797,'Hoja de Trabajo para listado'!$AB$155:$AB$1048576,0),MATCH((CUADRO!J$5&amp;$E797),'Hoja de Trabajo para listado'!$AB$151:$BA$151,0)),0)+IFERROR(INDEX('Hoja de Trabajo para listado'!$BC$155:$CB$1048576,MATCH($A797,'Hoja de Trabajo para listado'!$BC$155:$BC$1048576,0),MATCH((CUADRO!J$5&amp;$E797),'Hoja de Trabajo para listado'!$BC$151:$CB$151,0)),0)+IFERROR(INDEX('Hoja de Trabajo para listado'!$DE$153:$DG$274,MATCH($A797,'Hoja de Trabajo para listado'!$DE$153:$DE$1048576,0),MATCH((CUADRO!J$5&amp;$E797),'Hoja de Trabajo para listado'!$DE$151:$DG$151,0)),0)+IFERROR(INDEX('Hoja de Trabajo para listado'!$CD$155:$DC$1048576,MATCH($A797,'Hoja de Trabajo para listado'!$CD$155:$CD$1048576,0),MATCH((CUADRO!J$5&amp;$E797),'Hoja de Trabajo para listado'!$CD$151:$DC$151,0)),0)</f>
        <v>0</v>
      </c>
      <c r="K797" s="243">
        <f ca="1">+IFERROR(INDEX('Hoja de Trabajo para listado'!$A$155:$Z$1048576,MATCH($A797,'Hoja de Trabajo para listado'!$A$155:$A$1048576,0),MATCH((CUADRO!K$5&amp;$E797),'Hoja de Trabajo para listado'!$A$151:$Z$151,0)),0)+IFERROR(INDEX('Hoja de Trabajo para listado'!$AB$155:$BA$1048576,MATCH($A797,'Hoja de Trabajo para listado'!$AB$155:$AB$1048576,0),MATCH((CUADRO!K$5&amp;$E797),'Hoja de Trabajo para listado'!$AB$151:$BA$151,0)),0)+IFERROR(INDEX('Hoja de Trabajo para listado'!$BC$155:$CB$1048576,MATCH($A797,'Hoja de Trabajo para listado'!$BC$155:$BC$1048576,0),MATCH((CUADRO!K$5&amp;$E797),'Hoja de Trabajo para listado'!$BC$151:$CB$151,0)),0)+IFERROR(INDEX('Hoja de Trabajo para listado'!$DE$153:$DG$274,MATCH($A797,'Hoja de Trabajo para listado'!$DE$153:$DE$1048576,0),MATCH((CUADRO!K$5&amp;$E797),'Hoja de Trabajo para listado'!$DE$151:$DG$151,0)),0)+IFERROR(INDEX('Hoja de Trabajo para listado'!$CD$155:$DC$1048576,MATCH($A797,'Hoja de Trabajo para listado'!$CD$155:$CD$1048576,0),MATCH((CUADRO!K$5&amp;$E797),'Hoja de Trabajo para listado'!$CD$151:$DC$151,0)),0)</f>
        <v>0</v>
      </c>
      <c r="L797" s="243">
        <f ca="1">+IFERROR(INDEX('Hoja de Trabajo para listado'!$A$155:$Z$1048576,MATCH($A797,'Hoja de Trabajo para listado'!$A$155:$A$1048576,0),MATCH((CUADRO!L$5&amp;$E797),'Hoja de Trabajo para listado'!$A$151:$Z$151,0)),0)+IFERROR(INDEX('Hoja de Trabajo para listado'!$AB$155:$BA$1048576,MATCH($A797,'Hoja de Trabajo para listado'!$AB$155:$AB$1048576,0),MATCH((CUADRO!L$5&amp;$E797),'Hoja de Trabajo para listado'!$AB$151:$BA$151,0)),0)+IFERROR(INDEX('Hoja de Trabajo para listado'!$BC$155:$CB$1048576,MATCH($A797,'Hoja de Trabajo para listado'!$BC$155:$BC$1048576,0),MATCH((CUADRO!L$5&amp;$E797),'Hoja de Trabajo para listado'!$BC$151:$CB$151,0)),0)+IFERROR(INDEX('Hoja de Trabajo para listado'!$DE$153:$DG$274,MATCH($A797,'Hoja de Trabajo para listado'!$DE$153:$DE$1048576,0),MATCH((CUADRO!L$5&amp;$E797),'Hoja de Trabajo para listado'!$DE$151:$DG$151,0)),0)+IFERROR(INDEX('Hoja de Trabajo para listado'!$CD$155:$DC$1048576,MATCH($A797,'Hoja de Trabajo para listado'!$CD$155:$CD$1048576,0),MATCH((CUADRO!L$5&amp;$E797),'Hoja de Trabajo para listado'!$CD$151:$DC$151,0)),0)</f>
        <v>0</v>
      </c>
      <c r="M797" s="243">
        <f ca="1">+IFERROR(INDEX('Hoja de Trabajo para listado'!$A$155:$Z$1048576,MATCH($A797,'Hoja de Trabajo para listado'!$A$155:$A$1048576,0),MATCH((CUADRO!M$5&amp;$E797),'Hoja de Trabajo para listado'!$A$151:$Z$151,0)),0)+IFERROR(INDEX('Hoja de Trabajo para listado'!$AB$155:$BA$1048576,MATCH($A797,'Hoja de Trabajo para listado'!$AB$155:$AB$1048576,0),MATCH((CUADRO!M$5&amp;$E797),'Hoja de Trabajo para listado'!$AB$151:$BA$151,0)),0)+IFERROR(INDEX('Hoja de Trabajo para listado'!$BC$155:$CB$1048576,MATCH($A797,'Hoja de Trabajo para listado'!$BC$155:$BC$1048576,0),MATCH((CUADRO!M$5&amp;$E797),'Hoja de Trabajo para listado'!$BC$151:$CB$151,0)),0)+IFERROR(INDEX('Hoja de Trabajo para listado'!$DE$153:$DG$274,MATCH($A797,'Hoja de Trabajo para listado'!$DE$153:$DE$1048576,0),MATCH((CUADRO!M$5&amp;$E797),'Hoja de Trabajo para listado'!$DE$151:$DG$151,0)),0)+IFERROR(INDEX('Hoja de Trabajo para listado'!$CD$155:$DC$1048576,MATCH($A797,'Hoja de Trabajo para listado'!$CD$155:$CD$1048576,0),MATCH((CUADRO!M$5&amp;$E797),'Hoja de Trabajo para listado'!$CD$151:$DC$151,0)),0)</f>
        <v>0</v>
      </c>
      <c r="N797" s="243">
        <f ca="1">+IFERROR(INDEX('Hoja de Trabajo para listado'!$A$155:$Z$1048576,MATCH($A797,'Hoja de Trabajo para listado'!$A$155:$A$1048576,0),MATCH((CUADRO!N$5&amp;$E797),'Hoja de Trabajo para listado'!$A$151:$Z$151,0)),0)+IFERROR(INDEX('Hoja de Trabajo para listado'!$AB$155:$BA$1048576,MATCH($A797,'Hoja de Trabajo para listado'!$AB$155:$AB$1048576,0),MATCH((CUADRO!N$5&amp;$E797),'Hoja de Trabajo para listado'!$AB$151:$BA$151,0)),0)+IFERROR(INDEX('Hoja de Trabajo para listado'!$BC$155:$CB$1048576,MATCH($A797,'Hoja de Trabajo para listado'!$BC$155:$BC$1048576,0),MATCH((CUADRO!N$5&amp;$E797),'Hoja de Trabajo para listado'!$BC$151:$CB$151,0)),0)+IFERROR(INDEX('Hoja de Trabajo para listado'!$DE$153:$DG$274,MATCH($A797,'Hoja de Trabajo para listado'!$DE$153:$DE$1048576,0),MATCH((CUADRO!N$5&amp;$E797),'Hoja de Trabajo para listado'!$DE$151:$DG$151,0)),0)+IFERROR(INDEX('Hoja de Trabajo para listado'!$CD$155:$DC$1048576,MATCH($A797,'Hoja de Trabajo para listado'!$CD$155:$CD$1048576,0),MATCH((CUADRO!N$5&amp;$E797),'Hoja de Trabajo para listado'!$CD$151:$DC$151,0)),0)</f>
        <v>0</v>
      </c>
      <c r="O797" s="243">
        <f ca="1">+IFERROR(INDEX('Hoja de Trabajo para listado'!$A$155:$Z$1048576,MATCH($A797,'Hoja de Trabajo para listado'!$A$155:$A$1048576,0),MATCH((CUADRO!O$5&amp;$E797),'Hoja de Trabajo para listado'!$A$151:$Z$151,0)),0)+IFERROR(INDEX('Hoja de Trabajo para listado'!$AB$155:$BA$1048576,MATCH($A797,'Hoja de Trabajo para listado'!$AB$155:$AB$1048576,0),MATCH((CUADRO!O$5&amp;$E797),'Hoja de Trabajo para listado'!$AB$151:$BA$151,0)),0)+IFERROR(INDEX('Hoja de Trabajo para listado'!$BC$155:$CB$1048576,MATCH($A797,'Hoja de Trabajo para listado'!$BC$155:$BC$1048576,0),MATCH((CUADRO!O$5&amp;$E797),'Hoja de Trabajo para listado'!$BC$151:$CB$151,0)),0)+IFERROR(INDEX('Hoja de Trabajo para listado'!$DE$153:$DG$274,MATCH($A797,'Hoja de Trabajo para listado'!$DE$153:$DE$1048576,0),MATCH((CUADRO!O$5&amp;$E797),'Hoja de Trabajo para listado'!$DE$151:$DG$151,0)),0)+IFERROR(INDEX('Hoja de Trabajo para listado'!$CD$155:$DC$1048576,MATCH($A797,'Hoja de Trabajo para listado'!$CD$155:$CD$1048576,0),MATCH((CUADRO!O$5&amp;$E797),'Hoja de Trabajo para listado'!$CD$151:$DC$151,0)),0)</f>
        <v>0</v>
      </c>
      <c r="P797" s="243">
        <f ca="1">+IFERROR(INDEX('Hoja de Trabajo para listado'!$A$155:$Z$1048576,MATCH($A797,'Hoja de Trabajo para listado'!$A$155:$A$1048576,0),MATCH((CUADRO!P$5&amp;$E797),'Hoja de Trabajo para listado'!$A$151:$Z$151,0)),0)+IFERROR(INDEX('Hoja de Trabajo para listado'!$AB$155:$BA$1048576,MATCH($A797,'Hoja de Trabajo para listado'!$AB$155:$AB$1048576,0),MATCH((CUADRO!P$5&amp;$E797),'Hoja de Trabajo para listado'!$AB$151:$BA$151,0)),0)+IFERROR(INDEX('Hoja de Trabajo para listado'!$BC$155:$CB$1048576,MATCH($A797,'Hoja de Trabajo para listado'!$BC$155:$BC$1048576,0),MATCH((CUADRO!P$5&amp;$E797),'Hoja de Trabajo para listado'!$BC$151:$CB$151,0)),0)+IFERROR(INDEX('Hoja de Trabajo para listado'!$DE$153:$DG$274,MATCH($A797,'Hoja de Trabajo para listado'!$DE$153:$DE$1048576,0),MATCH((CUADRO!P$5&amp;$E797),'Hoja de Trabajo para listado'!$DE$151:$DG$151,0)),0)+IFERROR(INDEX('Hoja de Trabajo para listado'!$CD$155:$DC$1048576,MATCH($A797,'Hoja de Trabajo para listado'!$CD$155:$CD$1048576,0),MATCH((CUADRO!P$5&amp;$E797),'Hoja de Trabajo para listado'!$CD$151:$DC$151,0)),0)</f>
        <v>0</v>
      </c>
      <c r="Q797" s="243">
        <f ca="1">+IFERROR(INDEX('Hoja de Trabajo para listado'!$A$155:$Z$1048576,MATCH($A797,'Hoja de Trabajo para listado'!$A$155:$A$1048576,0),MATCH((CUADRO!Q$5&amp;$E797),'Hoja de Trabajo para listado'!$A$151:$Z$151,0)),0)+IFERROR(INDEX('Hoja de Trabajo para listado'!$AB$155:$BA$1048576,MATCH($A797,'Hoja de Trabajo para listado'!$AB$155:$AB$1048576,0),MATCH((CUADRO!Q$5&amp;$E797),'Hoja de Trabajo para listado'!$AB$151:$BA$151,0)),0)+IFERROR(INDEX('Hoja de Trabajo para listado'!$BC$155:$CB$1048576,MATCH($A797,'Hoja de Trabajo para listado'!$BC$155:$BC$1048576,0),MATCH((CUADRO!Q$5&amp;$E797),'Hoja de Trabajo para listado'!$BC$151:$CB$151,0)),0)+IFERROR(INDEX('Hoja de Trabajo para listado'!$DE$153:$DG$274,MATCH($A797,'Hoja de Trabajo para listado'!$DE$153:$DE$1048576,0),MATCH((CUADRO!Q$5&amp;$E797),'Hoja de Trabajo para listado'!$DE$151:$DG$151,0)),0)+IFERROR(INDEX('Hoja de Trabajo para listado'!$CD$155:$DC$1048576,MATCH($A797,'Hoja de Trabajo para listado'!$CD$155:$CD$1048576,0),MATCH((CUADRO!Q$5&amp;$E797),'Hoja de Trabajo para listado'!$CD$151:$DC$151,0)),0)</f>
        <v>0</v>
      </c>
      <c r="R797" s="243">
        <f t="shared" ca="1" si="27"/>
        <v>0</v>
      </c>
      <c r="S797" s="249">
        <f ca="1">+R796+R797</f>
        <v>0</v>
      </c>
      <c r="T797" s="243">
        <f ca="1">+S797</f>
        <v>0</v>
      </c>
      <c r="U797" s="242">
        <f t="shared" si="28"/>
        <v>2</v>
      </c>
      <c r="V797" s="333" t="str">
        <f>+VLOOKUP(A797,bd_lista!$A$3:$E$590,5,FALSE)</f>
        <v>Gobiernos Autonomos Municipales</v>
      </c>
      <c r="W797" s="392"/>
      <c r="X797" s="242">
        <f>+VLOOKUP(A797,[4]Sheet1!$A$13:$D$744,4,FALSE)</f>
        <v>0</v>
      </c>
      <c r="Y797" s="242" t="e">
        <f>+VLOOKUP(X797,bd_lista!$A$3:$C$590,3,FALSE)</f>
        <v>#N/A</v>
      </c>
      <c r="Z797" s="292"/>
      <c r="AA797" s="293"/>
    </row>
    <row r="798" spans="1:27" customFormat="1" ht="15" hidden="1" customHeight="1">
      <c r="A798" s="32">
        <v>1418</v>
      </c>
      <c r="B798" s="387">
        <f>+A798</f>
        <v>1418</v>
      </c>
      <c r="C798" s="247" t="str">
        <f>+VLOOKUP(A798,bd_lista!$A$3:$C$590,3,FALSE)</f>
        <v>Gobierno Autónomo Municipal de Huachacalla</v>
      </c>
      <c r="D798" s="389" t="str">
        <f>+C798</f>
        <v>Gobierno Autónomo Municipal de Huachacalla</v>
      </c>
      <c r="E798" s="242" t="s">
        <v>1304</v>
      </c>
      <c r="F798" s="243">
        <f ca="1">+IFERROR(INDEX('Hoja de Trabajo para listado'!$A$155:$Z$1048576,MATCH($A798,'Hoja de Trabajo para listado'!$A$155:$A$1048576,0),MATCH((CUADRO!F$5&amp;$E798),'Hoja de Trabajo para listado'!$A$151:$Z$151,0)),0)+IFERROR(INDEX('Hoja de Trabajo para listado'!$AB$155:$BA$1048576,MATCH($A798,'Hoja de Trabajo para listado'!$AB$155:$AB$1048576,0),MATCH((CUADRO!F$5&amp;$E798),'Hoja de Trabajo para listado'!$AB$151:$BA$151,0)),0)+IFERROR(INDEX('Hoja de Trabajo para listado'!$BC$155:$CB$1048576,MATCH($A798,'Hoja de Trabajo para listado'!$BC$155:$BC$1048576,0),MATCH((CUADRO!F$5&amp;$E798),'Hoja de Trabajo para listado'!$BC$151:$CB$151,0)),0)+IFERROR(INDEX('Hoja de Trabajo para listado'!$DE$153:$DG$274,MATCH($A798,'Hoja de Trabajo para listado'!$DE$153:$DE$1048576,0),MATCH((CUADRO!F$5&amp;$E798),'Hoja de Trabajo para listado'!$DE$151:$DG$151,0)),0)+IFERROR(INDEX('Hoja de Trabajo para listado'!$CD$155:$DC$1048576,MATCH($A798,'Hoja de Trabajo para listado'!$CD$155:$CD$1048576,0),MATCH((CUADRO!F$5&amp;$E798),'Hoja de Trabajo para listado'!$CD$151:$DC$151,0)),0)</f>
        <v>0</v>
      </c>
      <c r="G798" s="243">
        <f ca="1">+IFERROR(INDEX('Hoja de Trabajo para listado'!$A$155:$Z$1048576,MATCH($A798,'Hoja de Trabajo para listado'!$A$155:$A$1048576,0),MATCH((CUADRO!G$5&amp;$E798),'Hoja de Trabajo para listado'!$A$151:$Z$151,0)),0)+IFERROR(INDEX('Hoja de Trabajo para listado'!$AB$155:$BA$1048576,MATCH($A798,'Hoja de Trabajo para listado'!$AB$155:$AB$1048576,0),MATCH((CUADRO!G$5&amp;$E798),'Hoja de Trabajo para listado'!$AB$151:$BA$151,0)),0)+IFERROR(INDEX('Hoja de Trabajo para listado'!$BC$155:$CB$1048576,MATCH($A798,'Hoja de Trabajo para listado'!$BC$155:$BC$1048576,0),MATCH((CUADRO!G$5&amp;$E798),'Hoja de Trabajo para listado'!$BC$151:$CB$151,0)),0)+IFERROR(INDEX('Hoja de Trabajo para listado'!$DE$153:$DG$274,MATCH($A798,'Hoja de Trabajo para listado'!$DE$153:$DE$1048576,0),MATCH((CUADRO!G$5&amp;$E798),'Hoja de Trabajo para listado'!$DE$151:$DG$151,0)),0)+IFERROR(INDEX('Hoja de Trabajo para listado'!$CD$155:$DC$1048576,MATCH($A798,'Hoja de Trabajo para listado'!$CD$155:$CD$1048576,0),MATCH((CUADRO!G$5&amp;$E798),'Hoja de Trabajo para listado'!$CD$151:$DC$151,0)),0)</f>
        <v>0</v>
      </c>
      <c r="H798" s="243">
        <f ca="1">+IFERROR(INDEX('Hoja de Trabajo para listado'!$A$155:$Z$1048576,MATCH($A798,'Hoja de Trabajo para listado'!$A$155:$A$1048576,0),MATCH((CUADRO!H$5&amp;$E798),'Hoja de Trabajo para listado'!$A$151:$Z$151,0)),0)+IFERROR(INDEX('Hoja de Trabajo para listado'!$AB$155:$BA$1048576,MATCH($A798,'Hoja de Trabajo para listado'!$AB$155:$AB$1048576,0),MATCH((CUADRO!H$5&amp;$E798),'Hoja de Trabajo para listado'!$AB$151:$BA$151,0)),0)+IFERROR(INDEX('Hoja de Trabajo para listado'!$BC$155:$CB$1048576,MATCH($A798,'Hoja de Trabajo para listado'!$BC$155:$BC$1048576,0),MATCH((CUADRO!H$5&amp;$E798),'Hoja de Trabajo para listado'!$BC$151:$CB$151,0)),0)+IFERROR(INDEX('Hoja de Trabajo para listado'!$DE$153:$DG$274,MATCH($A798,'Hoja de Trabajo para listado'!$DE$153:$DE$1048576,0),MATCH((CUADRO!H$5&amp;$E798),'Hoja de Trabajo para listado'!$DE$151:$DG$151,0)),0)+IFERROR(INDEX('Hoja de Trabajo para listado'!$CD$155:$DC$1048576,MATCH($A798,'Hoja de Trabajo para listado'!$CD$155:$CD$1048576,0),MATCH((CUADRO!H$5&amp;$E798),'Hoja de Trabajo para listado'!$CD$151:$DC$151,0)),0)</f>
        <v>0</v>
      </c>
      <c r="I798" s="243">
        <f ca="1">+IFERROR(INDEX('Hoja de Trabajo para listado'!$A$155:$Z$1048576,MATCH($A798,'Hoja de Trabajo para listado'!$A$155:$A$1048576,0),MATCH((CUADRO!I$5&amp;$E798),'Hoja de Trabajo para listado'!$A$151:$Z$151,0)),0)+IFERROR(INDEX('Hoja de Trabajo para listado'!$AB$155:$BA$1048576,MATCH($A798,'Hoja de Trabajo para listado'!$AB$155:$AB$1048576,0),MATCH((CUADRO!I$5&amp;$E798),'Hoja de Trabajo para listado'!$AB$151:$BA$151,0)),0)+IFERROR(INDEX('Hoja de Trabajo para listado'!$BC$155:$CB$1048576,MATCH($A798,'Hoja de Trabajo para listado'!$BC$155:$BC$1048576,0),MATCH((CUADRO!I$5&amp;$E798),'Hoja de Trabajo para listado'!$BC$151:$CB$151,0)),0)+IFERROR(INDEX('Hoja de Trabajo para listado'!$DE$153:$DG$274,MATCH($A798,'Hoja de Trabajo para listado'!$DE$153:$DE$1048576,0),MATCH((CUADRO!I$5&amp;$E798),'Hoja de Trabajo para listado'!$DE$151:$DG$151,0)),0)+IFERROR(INDEX('Hoja de Trabajo para listado'!$CD$155:$DC$1048576,MATCH($A798,'Hoja de Trabajo para listado'!$CD$155:$CD$1048576,0),MATCH((CUADRO!I$5&amp;$E798),'Hoja de Trabajo para listado'!$CD$151:$DC$151,0)),0)</f>
        <v>0</v>
      </c>
      <c r="J798" s="243">
        <f ca="1">+IFERROR(INDEX('Hoja de Trabajo para listado'!$A$155:$Z$1048576,MATCH($A798,'Hoja de Trabajo para listado'!$A$155:$A$1048576,0),MATCH((CUADRO!J$5&amp;$E798),'Hoja de Trabajo para listado'!$A$151:$Z$151,0)),0)+IFERROR(INDEX('Hoja de Trabajo para listado'!$AB$155:$BA$1048576,MATCH($A798,'Hoja de Trabajo para listado'!$AB$155:$AB$1048576,0),MATCH((CUADRO!J$5&amp;$E798),'Hoja de Trabajo para listado'!$AB$151:$BA$151,0)),0)+IFERROR(INDEX('Hoja de Trabajo para listado'!$BC$155:$CB$1048576,MATCH($A798,'Hoja de Trabajo para listado'!$BC$155:$BC$1048576,0),MATCH((CUADRO!J$5&amp;$E798),'Hoja de Trabajo para listado'!$BC$151:$CB$151,0)),0)+IFERROR(INDEX('Hoja de Trabajo para listado'!$DE$153:$DG$274,MATCH($A798,'Hoja de Trabajo para listado'!$DE$153:$DE$1048576,0),MATCH((CUADRO!J$5&amp;$E798),'Hoja de Trabajo para listado'!$DE$151:$DG$151,0)),0)+IFERROR(INDEX('Hoja de Trabajo para listado'!$CD$155:$DC$1048576,MATCH($A798,'Hoja de Trabajo para listado'!$CD$155:$CD$1048576,0),MATCH((CUADRO!J$5&amp;$E798),'Hoja de Trabajo para listado'!$CD$151:$DC$151,0)),0)</f>
        <v>0</v>
      </c>
      <c r="K798" s="243">
        <f ca="1">+IFERROR(INDEX('Hoja de Trabajo para listado'!$A$155:$Z$1048576,MATCH($A798,'Hoja de Trabajo para listado'!$A$155:$A$1048576,0),MATCH((CUADRO!K$5&amp;$E798),'Hoja de Trabajo para listado'!$A$151:$Z$151,0)),0)+IFERROR(INDEX('Hoja de Trabajo para listado'!$AB$155:$BA$1048576,MATCH($A798,'Hoja de Trabajo para listado'!$AB$155:$AB$1048576,0),MATCH((CUADRO!K$5&amp;$E798),'Hoja de Trabajo para listado'!$AB$151:$BA$151,0)),0)+IFERROR(INDEX('Hoja de Trabajo para listado'!$BC$155:$CB$1048576,MATCH($A798,'Hoja de Trabajo para listado'!$BC$155:$BC$1048576,0),MATCH((CUADRO!K$5&amp;$E798),'Hoja de Trabajo para listado'!$BC$151:$CB$151,0)),0)+IFERROR(INDEX('Hoja de Trabajo para listado'!$DE$153:$DG$274,MATCH($A798,'Hoja de Trabajo para listado'!$DE$153:$DE$1048576,0),MATCH((CUADRO!K$5&amp;$E798),'Hoja de Trabajo para listado'!$DE$151:$DG$151,0)),0)+IFERROR(INDEX('Hoja de Trabajo para listado'!$CD$155:$DC$1048576,MATCH($A798,'Hoja de Trabajo para listado'!$CD$155:$CD$1048576,0),MATCH((CUADRO!K$5&amp;$E798),'Hoja de Trabajo para listado'!$CD$151:$DC$151,0)),0)</f>
        <v>0</v>
      </c>
      <c r="L798" s="243">
        <f ca="1">+IFERROR(INDEX('Hoja de Trabajo para listado'!$A$155:$Z$1048576,MATCH($A798,'Hoja de Trabajo para listado'!$A$155:$A$1048576,0),MATCH((CUADRO!L$5&amp;$E798),'Hoja de Trabajo para listado'!$A$151:$Z$151,0)),0)+IFERROR(INDEX('Hoja de Trabajo para listado'!$AB$155:$BA$1048576,MATCH($A798,'Hoja de Trabajo para listado'!$AB$155:$AB$1048576,0),MATCH((CUADRO!L$5&amp;$E798),'Hoja de Trabajo para listado'!$AB$151:$BA$151,0)),0)+IFERROR(INDEX('Hoja de Trabajo para listado'!$BC$155:$CB$1048576,MATCH($A798,'Hoja de Trabajo para listado'!$BC$155:$BC$1048576,0),MATCH((CUADRO!L$5&amp;$E798),'Hoja de Trabajo para listado'!$BC$151:$CB$151,0)),0)+IFERROR(INDEX('Hoja de Trabajo para listado'!$DE$153:$DG$274,MATCH($A798,'Hoja de Trabajo para listado'!$DE$153:$DE$1048576,0),MATCH((CUADRO!L$5&amp;$E798),'Hoja de Trabajo para listado'!$DE$151:$DG$151,0)),0)+IFERROR(INDEX('Hoja de Trabajo para listado'!$CD$155:$DC$1048576,MATCH($A798,'Hoja de Trabajo para listado'!$CD$155:$CD$1048576,0),MATCH((CUADRO!L$5&amp;$E798),'Hoja de Trabajo para listado'!$CD$151:$DC$151,0)),0)</f>
        <v>0</v>
      </c>
      <c r="M798" s="243">
        <f ca="1">+IFERROR(INDEX('Hoja de Trabajo para listado'!$A$155:$Z$1048576,MATCH($A798,'Hoja de Trabajo para listado'!$A$155:$A$1048576,0),MATCH((CUADRO!M$5&amp;$E798),'Hoja de Trabajo para listado'!$A$151:$Z$151,0)),0)+IFERROR(INDEX('Hoja de Trabajo para listado'!$AB$155:$BA$1048576,MATCH($A798,'Hoja de Trabajo para listado'!$AB$155:$AB$1048576,0),MATCH((CUADRO!M$5&amp;$E798),'Hoja de Trabajo para listado'!$AB$151:$BA$151,0)),0)+IFERROR(INDEX('Hoja de Trabajo para listado'!$BC$155:$CB$1048576,MATCH($A798,'Hoja de Trabajo para listado'!$BC$155:$BC$1048576,0),MATCH((CUADRO!M$5&amp;$E798),'Hoja de Trabajo para listado'!$BC$151:$CB$151,0)),0)+IFERROR(INDEX('Hoja de Trabajo para listado'!$DE$153:$DG$274,MATCH($A798,'Hoja de Trabajo para listado'!$DE$153:$DE$1048576,0),MATCH((CUADRO!M$5&amp;$E798),'Hoja de Trabajo para listado'!$DE$151:$DG$151,0)),0)+IFERROR(INDEX('Hoja de Trabajo para listado'!$CD$155:$DC$1048576,MATCH($A798,'Hoja de Trabajo para listado'!$CD$155:$CD$1048576,0),MATCH((CUADRO!M$5&amp;$E798),'Hoja de Trabajo para listado'!$CD$151:$DC$151,0)),0)</f>
        <v>0</v>
      </c>
      <c r="N798" s="243">
        <f ca="1">+IFERROR(INDEX('Hoja de Trabajo para listado'!$A$155:$Z$1048576,MATCH($A798,'Hoja de Trabajo para listado'!$A$155:$A$1048576,0),MATCH((CUADRO!N$5&amp;$E798),'Hoja de Trabajo para listado'!$A$151:$Z$151,0)),0)+IFERROR(INDEX('Hoja de Trabajo para listado'!$AB$155:$BA$1048576,MATCH($A798,'Hoja de Trabajo para listado'!$AB$155:$AB$1048576,0),MATCH((CUADRO!N$5&amp;$E798),'Hoja de Trabajo para listado'!$AB$151:$BA$151,0)),0)+IFERROR(INDEX('Hoja de Trabajo para listado'!$BC$155:$CB$1048576,MATCH($A798,'Hoja de Trabajo para listado'!$BC$155:$BC$1048576,0),MATCH((CUADRO!N$5&amp;$E798),'Hoja de Trabajo para listado'!$BC$151:$CB$151,0)),0)+IFERROR(INDEX('Hoja de Trabajo para listado'!$DE$153:$DG$274,MATCH($A798,'Hoja de Trabajo para listado'!$DE$153:$DE$1048576,0),MATCH((CUADRO!N$5&amp;$E798),'Hoja de Trabajo para listado'!$DE$151:$DG$151,0)),0)+IFERROR(INDEX('Hoja de Trabajo para listado'!$CD$155:$DC$1048576,MATCH($A798,'Hoja de Trabajo para listado'!$CD$155:$CD$1048576,0),MATCH((CUADRO!N$5&amp;$E798),'Hoja de Trabajo para listado'!$CD$151:$DC$151,0)),0)</f>
        <v>0</v>
      </c>
      <c r="O798" s="243">
        <f ca="1">+IFERROR(INDEX('Hoja de Trabajo para listado'!$A$155:$Z$1048576,MATCH($A798,'Hoja de Trabajo para listado'!$A$155:$A$1048576,0),MATCH((CUADRO!O$5&amp;$E798),'Hoja de Trabajo para listado'!$A$151:$Z$151,0)),0)+IFERROR(INDEX('Hoja de Trabajo para listado'!$AB$155:$BA$1048576,MATCH($A798,'Hoja de Trabajo para listado'!$AB$155:$AB$1048576,0),MATCH((CUADRO!O$5&amp;$E798),'Hoja de Trabajo para listado'!$AB$151:$BA$151,0)),0)+IFERROR(INDEX('Hoja de Trabajo para listado'!$BC$155:$CB$1048576,MATCH($A798,'Hoja de Trabajo para listado'!$BC$155:$BC$1048576,0),MATCH((CUADRO!O$5&amp;$E798),'Hoja de Trabajo para listado'!$BC$151:$CB$151,0)),0)+IFERROR(INDEX('Hoja de Trabajo para listado'!$DE$153:$DG$274,MATCH($A798,'Hoja de Trabajo para listado'!$DE$153:$DE$1048576,0),MATCH((CUADRO!O$5&amp;$E798),'Hoja de Trabajo para listado'!$DE$151:$DG$151,0)),0)+IFERROR(INDEX('Hoja de Trabajo para listado'!$CD$155:$DC$1048576,MATCH($A798,'Hoja de Trabajo para listado'!$CD$155:$CD$1048576,0),MATCH((CUADRO!O$5&amp;$E798),'Hoja de Trabajo para listado'!$CD$151:$DC$151,0)),0)</f>
        <v>0</v>
      </c>
      <c r="P798" s="243">
        <f ca="1">+IFERROR(INDEX('Hoja de Trabajo para listado'!$A$155:$Z$1048576,MATCH($A798,'Hoja de Trabajo para listado'!$A$155:$A$1048576,0),MATCH((CUADRO!P$5&amp;$E798),'Hoja de Trabajo para listado'!$A$151:$Z$151,0)),0)+IFERROR(INDEX('Hoja de Trabajo para listado'!$AB$155:$BA$1048576,MATCH($A798,'Hoja de Trabajo para listado'!$AB$155:$AB$1048576,0),MATCH((CUADRO!P$5&amp;$E798),'Hoja de Trabajo para listado'!$AB$151:$BA$151,0)),0)+IFERROR(INDEX('Hoja de Trabajo para listado'!$BC$155:$CB$1048576,MATCH($A798,'Hoja de Trabajo para listado'!$BC$155:$BC$1048576,0),MATCH((CUADRO!P$5&amp;$E798),'Hoja de Trabajo para listado'!$BC$151:$CB$151,0)),0)+IFERROR(INDEX('Hoja de Trabajo para listado'!$DE$153:$DG$274,MATCH($A798,'Hoja de Trabajo para listado'!$DE$153:$DE$1048576,0),MATCH((CUADRO!P$5&amp;$E798),'Hoja de Trabajo para listado'!$DE$151:$DG$151,0)),0)+IFERROR(INDEX('Hoja de Trabajo para listado'!$CD$155:$DC$1048576,MATCH($A798,'Hoja de Trabajo para listado'!$CD$155:$CD$1048576,0),MATCH((CUADRO!P$5&amp;$E798),'Hoja de Trabajo para listado'!$CD$151:$DC$151,0)),0)</f>
        <v>0</v>
      </c>
      <c r="Q798" s="243">
        <f ca="1">+IFERROR(INDEX('Hoja de Trabajo para listado'!$A$155:$Z$1048576,MATCH($A798,'Hoja de Trabajo para listado'!$A$155:$A$1048576,0),MATCH((CUADRO!Q$5&amp;$E798),'Hoja de Trabajo para listado'!$A$151:$Z$151,0)),0)+IFERROR(INDEX('Hoja de Trabajo para listado'!$AB$155:$BA$1048576,MATCH($A798,'Hoja de Trabajo para listado'!$AB$155:$AB$1048576,0),MATCH((CUADRO!Q$5&amp;$E798),'Hoja de Trabajo para listado'!$AB$151:$BA$151,0)),0)+IFERROR(INDEX('Hoja de Trabajo para listado'!$BC$155:$CB$1048576,MATCH($A798,'Hoja de Trabajo para listado'!$BC$155:$BC$1048576,0),MATCH((CUADRO!Q$5&amp;$E798),'Hoja de Trabajo para listado'!$BC$151:$CB$151,0)),0)+IFERROR(INDEX('Hoja de Trabajo para listado'!$DE$153:$DG$274,MATCH($A798,'Hoja de Trabajo para listado'!$DE$153:$DE$1048576,0),MATCH((CUADRO!Q$5&amp;$E798),'Hoja de Trabajo para listado'!$DE$151:$DG$151,0)),0)+IFERROR(INDEX('Hoja de Trabajo para listado'!$CD$155:$DC$1048576,MATCH($A798,'Hoja de Trabajo para listado'!$CD$155:$CD$1048576,0),MATCH((CUADRO!Q$5&amp;$E798),'Hoja de Trabajo para listado'!$CD$151:$DC$151,0)),0)</f>
        <v>0</v>
      </c>
      <c r="R798" s="243">
        <f t="shared" ca="1" si="27"/>
        <v>0</v>
      </c>
      <c r="S798" s="249"/>
      <c r="T798" s="243">
        <f ca="1">+T799</f>
        <v>0</v>
      </c>
      <c r="U798" s="242">
        <f t="shared" si="28"/>
        <v>1</v>
      </c>
      <c r="V798" s="333" t="str">
        <f>+VLOOKUP(A798,bd_lista!$A$3:$E$590,5,FALSE)</f>
        <v>Gobiernos Autonomos Municipales</v>
      </c>
      <c r="W798" s="391" t="str">
        <f>+V798</f>
        <v>Gobiernos Autonomos Municipales</v>
      </c>
      <c r="X798" s="242">
        <f>+VLOOKUP(A798,[4]Sheet1!$A$13:$D$744,4,FALSE)</f>
        <v>0</v>
      </c>
      <c r="Y798" s="242" t="e">
        <f>+VLOOKUP(X798,bd_lista!$A$3:$C$590,3,FALSE)</f>
        <v>#N/A</v>
      </c>
      <c r="Z798" s="294">
        <f>+X798</f>
        <v>0</v>
      </c>
      <c r="AA798" s="295" t="e">
        <f>+Y798</f>
        <v>#N/A</v>
      </c>
    </row>
    <row r="799" spans="1:27" customFormat="1" ht="15" hidden="1" customHeight="1">
      <c r="A799" s="32">
        <v>1418</v>
      </c>
      <c r="B799" s="388"/>
      <c r="C799" s="247" t="str">
        <f>+VLOOKUP(A799,bd_lista!$A$3:$C$590,3,FALSE)</f>
        <v>Gobierno Autónomo Municipal de Huachacalla</v>
      </c>
      <c r="D799" s="390"/>
      <c r="E799" s="244" t="s">
        <v>1305</v>
      </c>
      <c r="F799" s="243">
        <f ca="1">+IFERROR(INDEX('Hoja de Trabajo para listado'!$A$155:$Z$1048576,MATCH($A799,'Hoja de Trabajo para listado'!$A$155:$A$1048576,0),MATCH((CUADRO!F$5&amp;$E799),'Hoja de Trabajo para listado'!$A$151:$Z$151,0)),0)+IFERROR(INDEX('Hoja de Trabajo para listado'!$AB$155:$BA$1048576,MATCH($A799,'Hoja de Trabajo para listado'!$AB$155:$AB$1048576,0),MATCH((CUADRO!F$5&amp;$E799),'Hoja de Trabajo para listado'!$AB$151:$BA$151,0)),0)+IFERROR(INDEX('Hoja de Trabajo para listado'!$BC$155:$CB$1048576,MATCH($A799,'Hoja de Trabajo para listado'!$BC$155:$BC$1048576,0),MATCH((CUADRO!F$5&amp;$E799),'Hoja de Trabajo para listado'!$BC$151:$CB$151,0)),0)+IFERROR(INDEX('Hoja de Trabajo para listado'!$DE$153:$DG$274,MATCH($A799,'Hoja de Trabajo para listado'!$DE$153:$DE$1048576,0),MATCH((CUADRO!F$5&amp;$E799),'Hoja de Trabajo para listado'!$DE$151:$DG$151,0)),0)+IFERROR(INDEX('Hoja de Trabajo para listado'!$CD$155:$DC$1048576,MATCH($A799,'Hoja de Trabajo para listado'!$CD$155:$CD$1048576,0),MATCH((CUADRO!F$5&amp;$E799),'Hoja de Trabajo para listado'!$CD$151:$DC$151,0)),0)</f>
        <v>0</v>
      </c>
      <c r="G799" s="243">
        <f ca="1">+IFERROR(INDEX('Hoja de Trabajo para listado'!$A$155:$Z$1048576,MATCH($A799,'Hoja de Trabajo para listado'!$A$155:$A$1048576,0),MATCH((CUADRO!G$5&amp;$E799),'Hoja de Trabajo para listado'!$A$151:$Z$151,0)),0)+IFERROR(INDEX('Hoja de Trabajo para listado'!$AB$155:$BA$1048576,MATCH($A799,'Hoja de Trabajo para listado'!$AB$155:$AB$1048576,0),MATCH((CUADRO!G$5&amp;$E799),'Hoja de Trabajo para listado'!$AB$151:$BA$151,0)),0)+IFERROR(INDEX('Hoja de Trabajo para listado'!$BC$155:$CB$1048576,MATCH($A799,'Hoja de Trabajo para listado'!$BC$155:$BC$1048576,0),MATCH((CUADRO!G$5&amp;$E799),'Hoja de Trabajo para listado'!$BC$151:$CB$151,0)),0)+IFERROR(INDEX('Hoja de Trabajo para listado'!$DE$153:$DG$274,MATCH($A799,'Hoja de Trabajo para listado'!$DE$153:$DE$1048576,0),MATCH((CUADRO!G$5&amp;$E799),'Hoja de Trabajo para listado'!$DE$151:$DG$151,0)),0)+IFERROR(INDEX('Hoja de Trabajo para listado'!$CD$155:$DC$1048576,MATCH($A799,'Hoja de Trabajo para listado'!$CD$155:$CD$1048576,0),MATCH((CUADRO!G$5&amp;$E799),'Hoja de Trabajo para listado'!$CD$151:$DC$151,0)),0)</f>
        <v>0</v>
      </c>
      <c r="H799" s="243">
        <f ca="1">+IFERROR(INDEX('Hoja de Trabajo para listado'!$A$155:$Z$1048576,MATCH($A799,'Hoja de Trabajo para listado'!$A$155:$A$1048576,0),MATCH((CUADRO!H$5&amp;$E799),'Hoja de Trabajo para listado'!$A$151:$Z$151,0)),0)+IFERROR(INDEX('Hoja de Trabajo para listado'!$AB$155:$BA$1048576,MATCH($A799,'Hoja de Trabajo para listado'!$AB$155:$AB$1048576,0),MATCH((CUADRO!H$5&amp;$E799),'Hoja de Trabajo para listado'!$AB$151:$BA$151,0)),0)+IFERROR(INDEX('Hoja de Trabajo para listado'!$BC$155:$CB$1048576,MATCH($A799,'Hoja de Trabajo para listado'!$BC$155:$BC$1048576,0),MATCH((CUADRO!H$5&amp;$E799),'Hoja de Trabajo para listado'!$BC$151:$CB$151,0)),0)+IFERROR(INDEX('Hoja de Trabajo para listado'!$DE$153:$DG$274,MATCH($A799,'Hoja de Trabajo para listado'!$DE$153:$DE$1048576,0),MATCH((CUADRO!H$5&amp;$E799),'Hoja de Trabajo para listado'!$DE$151:$DG$151,0)),0)+IFERROR(INDEX('Hoja de Trabajo para listado'!$CD$155:$DC$1048576,MATCH($A799,'Hoja de Trabajo para listado'!$CD$155:$CD$1048576,0),MATCH((CUADRO!H$5&amp;$E799),'Hoja de Trabajo para listado'!$CD$151:$DC$151,0)),0)</f>
        <v>0</v>
      </c>
      <c r="I799" s="243">
        <f ca="1">+IFERROR(INDEX('Hoja de Trabajo para listado'!$A$155:$Z$1048576,MATCH($A799,'Hoja de Trabajo para listado'!$A$155:$A$1048576,0),MATCH((CUADRO!I$5&amp;$E799),'Hoja de Trabajo para listado'!$A$151:$Z$151,0)),0)+IFERROR(INDEX('Hoja de Trabajo para listado'!$AB$155:$BA$1048576,MATCH($A799,'Hoja de Trabajo para listado'!$AB$155:$AB$1048576,0),MATCH((CUADRO!I$5&amp;$E799),'Hoja de Trabajo para listado'!$AB$151:$BA$151,0)),0)+IFERROR(INDEX('Hoja de Trabajo para listado'!$BC$155:$CB$1048576,MATCH($A799,'Hoja de Trabajo para listado'!$BC$155:$BC$1048576,0),MATCH((CUADRO!I$5&amp;$E799),'Hoja de Trabajo para listado'!$BC$151:$CB$151,0)),0)+IFERROR(INDEX('Hoja de Trabajo para listado'!$DE$153:$DG$274,MATCH($A799,'Hoja de Trabajo para listado'!$DE$153:$DE$1048576,0),MATCH((CUADRO!I$5&amp;$E799),'Hoja de Trabajo para listado'!$DE$151:$DG$151,0)),0)+IFERROR(INDEX('Hoja de Trabajo para listado'!$CD$155:$DC$1048576,MATCH($A799,'Hoja de Trabajo para listado'!$CD$155:$CD$1048576,0),MATCH((CUADRO!I$5&amp;$E799),'Hoja de Trabajo para listado'!$CD$151:$DC$151,0)),0)</f>
        <v>0</v>
      </c>
      <c r="J799" s="243">
        <f ca="1">+IFERROR(INDEX('Hoja de Trabajo para listado'!$A$155:$Z$1048576,MATCH($A799,'Hoja de Trabajo para listado'!$A$155:$A$1048576,0),MATCH((CUADRO!J$5&amp;$E799),'Hoja de Trabajo para listado'!$A$151:$Z$151,0)),0)+IFERROR(INDEX('Hoja de Trabajo para listado'!$AB$155:$BA$1048576,MATCH($A799,'Hoja de Trabajo para listado'!$AB$155:$AB$1048576,0),MATCH((CUADRO!J$5&amp;$E799),'Hoja de Trabajo para listado'!$AB$151:$BA$151,0)),0)+IFERROR(INDEX('Hoja de Trabajo para listado'!$BC$155:$CB$1048576,MATCH($A799,'Hoja de Trabajo para listado'!$BC$155:$BC$1048576,0),MATCH((CUADRO!J$5&amp;$E799),'Hoja de Trabajo para listado'!$BC$151:$CB$151,0)),0)+IFERROR(INDEX('Hoja de Trabajo para listado'!$DE$153:$DG$274,MATCH($A799,'Hoja de Trabajo para listado'!$DE$153:$DE$1048576,0),MATCH((CUADRO!J$5&amp;$E799),'Hoja de Trabajo para listado'!$DE$151:$DG$151,0)),0)+IFERROR(INDEX('Hoja de Trabajo para listado'!$CD$155:$DC$1048576,MATCH($A799,'Hoja de Trabajo para listado'!$CD$155:$CD$1048576,0),MATCH((CUADRO!J$5&amp;$E799),'Hoja de Trabajo para listado'!$CD$151:$DC$151,0)),0)</f>
        <v>0</v>
      </c>
      <c r="K799" s="243">
        <f ca="1">+IFERROR(INDEX('Hoja de Trabajo para listado'!$A$155:$Z$1048576,MATCH($A799,'Hoja de Trabajo para listado'!$A$155:$A$1048576,0),MATCH((CUADRO!K$5&amp;$E799),'Hoja de Trabajo para listado'!$A$151:$Z$151,0)),0)+IFERROR(INDEX('Hoja de Trabajo para listado'!$AB$155:$BA$1048576,MATCH($A799,'Hoja de Trabajo para listado'!$AB$155:$AB$1048576,0),MATCH((CUADRO!K$5&amp;$E799),'Hoja de Trabajo para listado'!$AB$151:$BA$151,0)),0)+IFERROR(INDEX('Hoja de Trabajo para listado'!$BC$155:$CB$1048576,MATCH($A799,'Hoja de Trabajo para listado'!$BC$155:$BC$1048576,0),MATCH((CUADRO!K$5&amp;$E799),'Hoja de Trabajo para listado'!$BC$151:$CB$151,0)),0)+IFERROR(INDEX('Hoja de Trabajo para listado'!$DE$153:$DG$274,MATCH($A799,'Hoja de Trabajo para listado'!$DE$153:$DE$1048576,0),MATCH((CUADRO!K$5&amp;$E799),'Hoja de Trabajo para listado'!$DE$151:$DG$151,0)),0)+IFERROR(INDEX('Hoja de Trabajo para listado'!$CD$155:$DC$1048576,MATCH($A799,'Hoja de Trabajo para listado'!$CD$155:$CD$1048576,0),MATCH((CUADRO!K$5&amp;$E799),'Hoja de Trabajo para listado'!$CD$151:$DC$151,0)),0)</f>
        <v>0</v>
      </c>
      <c r="L799" s="243">
        <f ca="1">+IFERROR(INDEX('Hoja de Trabajo para listado'!$A$155:$Z$1048576,MATCH($A799,'Hoja de Trabajo para listado'!$A$155:$A$1048576,0),MATCH((CUADRO!L$5&amp;$E799),'Hoja de Trabajo para listado'!$A$151:$Z$151,0)),0)+IFERROR(INDEX('Hoja de Trabajo para listado'!$AB$155:$BA$1048576,MATCH($A799,'Hoja de Trabajo para listado'!$AB$155:$AB$1048576,0),MATCH((CUADRO!L$5&amp;$E799),'Hoja de Trabajo para listado'!$AB$151:$BA$151,0)),0)+IFERROR(INDEX('Hoja de Trabajo para listado'!$BC$155:$CB$1048576,MATCH($A799,'Hoja de Trabajo para listado'!$BC$155:$BC$1048576,0),MATCH((CUADRO!L$5&amp;$E799),'Hoja de Trabajo para listado'!$BC$151:$CB$151,0)),0)+IFERROR(INDEX('Hoja de Trabajo para listado'!$DE$153:$DG$274,MATCH($A799,'Hoja de Trabajo para listado'!$DE$153:$DE$1048576,0),MATCH((CUADRO!L$5&amp;$E799),'Hoja de Trabajo para listado'!$DE$151:$DG$151,0)),0)+IFERROR(INDEX('Hoja de Trabajo para listado'!$CD$155:$DC$1048576,MATCH($A799,'Hoja de Trabajo para listado'!$CD$155:$CD$1048576,0),MATCH((CUADRO!L$5&amp;$E799),'Hoja de Trabajo para listado'!$CD$151:$DC$151,0)),0)</f>
        <v>0</v>
      </c>
      <c r="M799" s="243">
        <f ca="1">+IFERROR(INDEX('Hoja de Trabajo para listado'!$A$155:$Z$1048576,MATCH($A799,'Hoja de Trabajo para listado'!$A$155:$A$1048576,0),MATCH((CUADRO!M$5&amp;$E799),'Hoja de Trabajo para listado'!$A$151:$Z$151,0)),0)+IFERROR(INDEX('Hoja de Trabajo para listado'!$AB$155:$BA$1048576,MATCH($A799,'Hoja de Trabajo para listado'!$AB$155:$AB$1048576,0),MATCH((CUADRO!M$5&amp;$E799),'Hoja de Trabajo para listado'!$AB$151:$BA$151,0)),0)+IFERROR(INDEX('Hoja de Trabajo para listado'!$BC$155:$CB$1048576,MATCH($A799,'Hoja de Trabajo para listado'!$BC$155:$BC$1048576,0),MATCH((CUADRO!M$5&amp;$E799),'Hoja de Trabajo para listado'!$BC$151:$CB$151,0)),0)+IFERROR(INDEX('Hoja de Trabajo para listado'!$DE$153:$DG$274,MATCH($A799,'Hoja de Trabajo para listado'!$DE$153:$DE$1048576,0),MATCH((CUADRO!M$5&amp;$E799),'Hoja de Trabajo para listado'!$DE$151:$DG$151,0)),0)+IFERROR(INDEX('Hoja de Trabajo para listado'!$CD$155:$DC$1048576,MATCH($A799,'Hoja de Trabajo para listado'!$CD$155:$CD$1048576,0),MATCH((CUADRO!M$5&amp;$E799),'Hoja de Trabajo para listado'!$CD$151:$DC$151,0)),0)</f>
        <v>0</v>
      </c>
      <c r="N799" s="243">
        <f ca="1">+IFERROR(INDEX('Hoja de Trabajo para listado'!$A$155:$Z$1048576,MATCH($A799,'Hoja de Trabajo para listado'!$A$155:$A$1048576,0),MATCH((CUADRO!N$5&amp;$E799),'Hoja de Trabajo para listado'!$A$151:$Z$151,0)),0)+IFERROR(INDEX('Hoja de Trabajo para listado'!$AB$155:$BA$1048576,MATCH($A799,'Hoja de Trabajo para listado'!$AB$155:$AB$1048576,0),MATCH((CUADRO!N$5&amp;$E799),'Hoja de Trabajo para listado'!$AB$151:$BA$151,0)),0)+IFERROR(INDEX('Hoja de Trabajo para listado'!$BC$155:$CB$1048576,MATCH($A799,'Hoja de Trabajo para listado'!$BC$155:$BC$1048576,0),MATCH((CUADRO!N$5&amp;$E799),'Hoja de Trabajo para listado'!$BC$151:$CB$151,0)),0)+IFERROR(INDEX('Hoja de Trabajo para listado'!$DE$153:$DG$274,MATCH($A799,'Hoja de Trabajo para listado'!$DE$153:$DE$1048576,0),MATCH((CUADRO!N$5&amp;$E799),'Hoja de Trabajo para listado'!$DE$151:$DG$151,0)),0)+IFERROR(INDEX('Hoja de Trabajo para listado'!$CD$155:$DC$1048576,MATCH($A799,'Hoja de Trabajo para listado'!$CD$155:$CD$1048576,0),MATCH((CUADRO!N$5&amp;$E799),'Hoja de Trabajo para listado'!$CD$151:$DC$151,0)),0)</f>
        <v>0</v>
      </c>
      <c r="O799" s="243">
        <f ca="1">+IFERROR(INDEX('Hoja de Trabajo para listado'!$A$155:$Z$1048576,MATCH($A799,'Hoja de Trabajo para listado'!$A$155:$A$1048576,0),MATCH((CUADRO!O$5&amp;$E799),'Hoja de Trabajo para listado'!$A$151:$Z$151,0)),0)+IFERROR(INDEX('Hoja de Trabajo para listado'!$AB$155:$BA$1048576,MATCH($A799,'Hoja de Trabajo para listado'!$AB$155:$AB$1048576,0),MATCH((CUADRO!O$5&amp;$E799),'Hoja de Trabajo para listado'!$AB$151:$BA$151,0)),0)+IFERROR(INDEX('Hoja de Trabajo para listado'!$BC$155:$CB$1048576,MATCH($A799,'Hoja de Trabajo para listado'!$BC$155:$BC$1048576,0),MATCH((CUADRO!O$5&amp;$E799),'Hoja de Trabajo para listado'!$BC$151:$CB$151,0)),0)+IFERROR(INDEX('Hoja de Trabajo para listado'!$DE$153:$DG$274,MATCH($A799,'Hoja de Trabajo para listado'!$DE$153:$DE$1048576,0),MATCH((CUADRO!O$5&amp;$E799),'Hoja de Trabajo para listado'!$DE$151:$DG$151,0)),0)+IFERROR(INDEX('Hoja de Trabajo para listado'!$CD$155:$DC$1048576,MATCH($A799,'Hoja de Trabajo para listado'!$CD$155:$CD$1048576,0),MATCH((CUADRO!O$5&amp;$E799),'Hoja de Trabajo para listado'!$CD$151:$DC$151,0)),0)</f>
        <v>0</v>
      </c>
      <c r="P799" s="243">
        <f ca="1">+IFERROR(INDEX('Hoja de Trabajo para listado'!$A$155:$Z$1048576,MATCH($A799,'Hoja de Trabajo para listado'!$A$155:$A$1048576,0),MATCH((CUADRO!P$5&amp;$E799),'Hoja de Trabajo para listado'!$A$151:$Z$151,0)),0)+IFERROR(INDEX('Hoja de Trabajo para listado'!$AB$155:$BA$1048576,MATCH($A799,'Hoja de Trabajo para listado'!$AB$155:$AB$1048576,0),MATCH((CUADRO!P$5&amp;$E799),'Hoja de Trabajo para listado'!$AB$151:$BA$151,0)),0)+IFERROR(INDEX('Hoja de Trabajo para listado'!$BC$155:$CB$1048576,MATCH($A799,'Hoja de Trabajo para listado'!$BC$155:$BC$1048576,0),MATCH((CUADRO!P$5&amp;$E799),'Hoja de Trabajo para listado'!$BC$151:$CB$151,0)),0)+IFERROR(INDEX('Hoja de Trabajo para listado'!$DE$153:$DG$274,MATCH($A799,'Hoja de Trabajo para listado'!$DE$153:$DE$1048576,0),MATCH((CUADRO!P$5&amp;$E799),'Hoja de Trabajo para listado'!$DE$151:$DG$151,0)),0)+IFERROR(INDEX('Hoja de Trabajo para listado'!$CD$155:$DC$1048576,MATCH($A799,'Hoja de Trabajo para listado'!$CD$155:$CD$1048576,0),MATCH((CUADRO!P$5&amp;$E799),'Hoja de Trabajo para listado'!$CD$151:$DC$151,0)),0)</f>
        <v>0</v>
      </c>
      <c r="Q799" s="243">
        <f ca="1">+IFERROR(INDEX('Hoja de Trabajo para listado'!$A$155:$Z$1048576,MATCH($A799,'Hoja de Trabajo para listado'!$A$155:$A$1048576,0),MATCH((CUADRO!Q$5&amp;$E799),'Hoja de Trabajo para listado'!$A$151:$Z$151,0)),0)+IFERROR(INDEX('Hoja de Trabajo para listado'!$AB$155:$BA$1048576,MATCH($A799,'Hoja de Trabajo para listado'!$AB$155:$AB$1048576,0),MATCH((CUADRO!Q$5&amp;$E799),'Hoja de Trabajo para listado'!$AB$151:$BA$151,0)),0)+IFERROR(INDEX('Hoja de Trabajo para listado'!$BC$155:$CB$1048576,MATCH($A799,'Hoja de Trabajo para listado'!$BC$155:$BC$1048576,0),MATCH((CUADRO!Q$5&amp;$E799),'Hoja de Trabajo para listado'!$BC$151:$CB$151,0)),0)+IFERROR(INDEX('Hoja de Trabajo para listado'!$DE$153:$DG$274,MATCH($A799,'Hoja de Trabajo para listado'!$DE$153:$DE$1048576,0),MATCH((CUADRO!Q$5&amp;$E799),'Hoja de Trabajo para listado'!$DE$151:$DG$151,0)),0)+IFERROR(INDEX('Hoja de Trabajo para listado'!$CD$155:$DC$1048576,MATCH($A799,'Hoja de Trabajo para listado'!$CD$155:$CD$1048576,0),MATCH((CUADRO!Q$5&amp;$E799),'Hoja de Trabajo para listado'!$CD$151:$DC$151,0)),0)</f>
        <v>0</v>
      </c>
      <c r="R799" s="243">
        <f t="shared" ca="1" si="27"/>
        <v>0</v>
      </c>
      <c r="S799" s="249">
        <f ca="1">+R798+R799</f>
        <v>0</v>
      </c>
      <c r="T799" s="243">
        <f ca="1">+S799</f>
        <v>0</v>
      </c>
      <c r="U799" s="242">
        <f t="shared" si="28"/>
        <v>2</v>
      </c>
      <c r="V799" s="333" t="str">
        <f>+VLOOKUP(A799,bd_lista!$A$3:$E$590,5,FALSE)</f>
        <v>Gobiernos Autonomos Municipales</v>
      </c>
      <c r="W799" s="392"/>
      <c r="X799" s="242">
        <f>+VLOOKUP(A799,[4]Sheet1!$A$13:$D$744,4,FALSE)</f>
        <v>0</v>
      </c>
      <c r="Y799" s="242" t="e">
        <f>+VLOOKUP(X799,bd_lista!$A$3:$C$590,3,FALSE)</f>
        <v>#N/A</v>
      </c>
      <c r="Z799" s="292"/>
      <c r="AA799" s="293"/>
    </row>
    <row r="800" spans="1:27" customFormat="1" ht="27" hidden="1" customHeight="1">
      <c r="A800" s="32">
        <v>1419</v>
      </c>
      <c r="B800" s="387">
        <f>+A800</f>
        <v>1419</v>
      </c>
      <c r="C800" s="247" t="str">
        <f>+VLOOKUP(A800,bd_lista!$A$3:$C$590,3,FALSE)</f>
        <v>Gobierno Autónomo Municipal de Escara</v>
      </c>
      <c r="D800" s="389" t="str">
        <f>+C800</f>
        <v>Gobierno Autónomo Municipal de Escara</v>
      </c>
      <c r="E800" s="242" t="s">
        <v>1304</v>
      </c>
      <c r="F800" s="243">
        <f ca="1">+IFERROR(INDEX('Hoja de Trabajo para listado'!$A$155:$Z$1048576,MATCH($A800,'Hoja de Trabajo para listado'!$A$155:$A$1048576,0),MATCH((CUADRO!F$5&amp;$E800),'Hoja de Trabajo para listado'!$A$151:$Z$151,0)),0)+IFERROR(INDEX('Hoja de Trabajo para listado'!$AB$155:$BA$1048576,MATCH($A800,'Hoja de Trabajo para listado'!$AB$155:$AB$1048576,0),MATCH((CUADRO!F$5&amp;$E800),'Hoja de Trabajo para listado'!$AB$151:$BA$151,0)),0)+IFERROR(INDEX('Hoja de Trabajo para listado'!$BC$155:$CB$1048576,MATCH($A800,'Hoja de Trabajo para listado'!$BC$155:$BC$1048576,0),MATCH((CUADRO!F$5&amp;$E800),'Hoja de Trabajo para listado'!$BC$151:$CB$151,0)),0)+IFERROR(INDEX('Hoja de Trabajo para listado'!$DE$153:$DG$274,MATCH($A800,'Hoja de Trabajo para listado'!$DE$153:$DE$1048576,0),MATCH((CUADRO!F$5&amp;$E800),'Hoja de Trabajo para listado'!$DE$151:$DG$151,0)),0)+IFERROR(INDEX('Hoja de Trabajo para listado'!$CD$155:$DC$1048576,MATCH($A800,'Hoja de Trabajo para listado'!$CD$155:$CD$1048576,0),MATCH((CUADRO!F$5&amp;$E800),'Hoja de Trabajo para listado'!$CD$151:$DC$151,0)),0)</f>
        <v>0</v>
      </c>
      <c r="G800" s="243">
        <f ca="1">+IFERROR(INDEX('Hoja de Trabajo para listado'!$A$155:$Z$1048576,MATCH($A800,'Hoja de Trabajo para listado'!$A$155:$A$1048576,0),MATCH((CUADRO!G$5&amp;$E800),'Hoja de Trabajo para listado'!$A$151:$Z$151,0)),0)+IFERROR(INDEX('Hoja de Trabajo para listado'!$AB$155:$BA$1048576,MATCH($A800,'Hoja de Trabajo para listado'!$AB$155:$AB$1048576,0),MATCH((CUADRO!G$5&amp;$E800),'Hoja de Trabajo para listado'!$AB$151:$BA$151,0)),0)+IFERROR(INDEX('Hoja de Trabajo para listado'!$BC$155:$CB$1048576,MATCH($A800,'Hoja de Trabajo para listado'!$BC$155:$BC$1048576,0),MATCH((CUADRO!G$5&amp;$E800),'Hoja de Trabajo para listado'!$BC$151:$CB$151,0)),0)+IFERROR(INDEX('Hoja de Trabajo para listado'!$DE$153:$DG$274,MATCH($A800,'Hoja de Trabajo para listado'!$DE$153:$DE$1048576,0),MATCH((CUADRO!G$5&amp;$E800),'Hoja de Trabajo para listado'!$DE$151:$DG$151,0)),0)+IFERROR(INDEX('Hoja de Trabajo para listado'!$CD$155:$DC$1048576,MATCH($A800,'Hoja de Trabajo para listado'!$CD$155:$CD$1048576,0),MATCH((CUADRO!G$5&amp;$E800),'Hoja de Trabajo para listado'!$CD$151:$DC$151,0)),0)</f>
        <v>0</v>
      </c>
      <c r="H800" s="243">
        <f ca="1">+IFERROR(INDEX('Hoja de Trabajo para listado'!$A$155:$Z$1048576,MATCH($A800,'Hoja de Trabajo para listado'!$A$155:$A$1048576,0),MATCH((CUADRO!H$5&amp;$E800),'Hoja de Trabajo para listado'!$A$151:$Z$151,0)),0)+IFERROR(INDEX('Hoja de Trabajo para listado'!$AB$155:$BA$1048576,MATCH($A800,'Hoja de Trabajo para listado'!$AB$155:$AB$1048576,0),MATCH((CUADRO!H$5&amp;$E800),'Hoja de Trabajo para listado'!$AB$151:$BA$151,0)),0)+IFERROR(INDEX('Hoja de Trabajo para listado'!$BC$155:$CB$1048576,MATCH($A800,'Hoja de Trabajo para listado'!$BC$155:$BC$1048576,0),MATCH((CUADRO!H$5&amp;$E800),'Hoja de Trabajo para listado'!$BC$151:$CB$151,0)),0)+IFERROR(INDEX('Hoja de Trabajo para listado'!$DE$153:$DG$274,MATCH($A800,'Hoja de Trabajo para listado'!$DE$153:$DE$1048576,0),MATCH((CUADRO!H$5&amp;$E800),'Hoja de Trabajo para listado'!$DE$151:$DG$151,0)),0)+IFERROR(INDEX('Hoja de Trabajo para listado'!$CD$155:$DC$1048576,MATCH($A800,'Hoja de Trabajo para listado'!$CD$155:$CD$1048576,0),MATCH((CUADRO!H$5&amp;$E800),'Hoja de Trabajo para listado'!$CD$151:$DC$151,0)),0)</f>
        <v>0</v>
      </c>
      <c r="I800" s="243">
        <f ca="1">+IFERROR(INDEX('Hoja de Trabajo para listado'!$A$155:$Z$1048576,MATCH($A800,'Hoja de Trabajo para listado'!$A$155:$A$1048576,0),MATCH((CUADRO!I$5&amp;$E800),'Hoja de Trabajo para listado'!$A$151:$Z$151,0)),0)+IFERROR(INDEX('Hoja de Trabajo para listado'!$AB$155:$BA$1048576,MATCH($A800,'Hoja de Trabajo para listado'!$AB$155:$AB$1048576,0),MATCH((CUADRO!I$5&amp;$E800),'Hoja de Trabajo para listado'!$AB$151:$BA$151,0)),0)+IFERROR(INDEX('Hoja de Trabajo para listado'!$BC$155:$CB$1048576,MATCH($A800,'Hoja de Trabajo para listado'!$BC$155:$BC$1048576,0),MATCH((CUADRO!I$5&amp;$E800),'Hoja de Trabajo para listado'!$BC$151:$CB$151,0)),0)+IFERROR(INDEX('Hoja de Trabajo para listado'!$DE$153:$DG$274,MATCH($A800,'Hoja de Trabajo para listado'!$DE$153:$DE$1048576,0),MATCH((CUADRO!I$5&amp;$E800),'Hoja de Trabajo para listado'!$DE$151:$DG$151,0)),0)+IFERROR(INDEX('Hoja de Trabajo para listado'!$CD$155:$DC$1048576,MATCH($A800,'Hoja de Trabajo para listado'!$CD$155:$CD$1048576,0),MATCH((CUADRO!I$5&amp;$E800),'Hoja de Trabajo para listado'!$CD$151:$DC$151,0)),0)</f>
        <v>0</v>
      </c>
      <c r="J800" s="243">
        <f ca="1">+IFERROR(INDEX('Hoja de Trabajo para listado'!$A$155:$Z$1048576,MATCH($A800,'Hoja de Trabajo para listado'!$A$155:$A$1048576,0),MATCH((CUADRO!J$5&amp;$E800),'Hoja de Trabajo para listado'!$A$151:$Z$151,0)),0)+IFERROR(INDEX('Hoja de Trabajo para listado'!$AB$155:$BA$1048576,MATCH($A800,'Hoja de Trabajo para listado'!$AB$155:$AB$1048576,0),MATCH((CUADRO!J$5&amp;$E800),'Hoja de Trabajo para listado'!$AB$151:$BA$151,0)),0)+IFERROR(INDEX('Hoja de Trabajo para listado'!$BC$155:$CB$1048576,MATCH($A800,'Hoja de Trabajo para listado'!$BC$155:$BC$1048576,0),MATCH((CUADRO!J$5&amp;$E800),'Hoja de Trabajo para listado'!$BC$151:$CB$151,0)),0)+IFERROR(INDEX('Hoja de Trabajo para listado'!$DE$153:$DG$274,MATCH($A800,'Hoja de Trabajo para listado'!$DE$153:$DE$1048576,0),MATCH((CUADRO!J$5&amp;$E800),'Hoja de Trabajo para listado'!$DE$151:$DG$151,0)),0)+IFERROR(INDEX('Hoja de Trabajo para listado'!$CD$155:$DC$1048576,MATCH($A800,'Hoja de Trabajo para listado'!$CD$155:$CD$1048576,0),MATCH((CUADRO!J$5&amp;$E800),'Hoja de Trabajo para listado'!$CD$151:$DC$151,0)),0)</f>
        <v>0</v>
      </c>
      <c r="K800" s="243">
        <f ca="1">+IFERROR(INDEX('Hoja de Trabajo para listado'!$A$155:$Z$1048576,MATCH($A800,'Hoja de Trabajo para listado'!$A$155:$A$1048576,0),MATCH((CUADRO!K$5&amp;$E800),'Hoja de Trabajo para listado'!$A$151:$Z$151,0)),0)+IFERROR(INDEX('Hoja de Trabajo para listado'!$AB$155:$BA$1048576,MATCH($A800,'Hoja de Trabajo para listado'!$AB$155:$AB$1048576,0),MATCH((CUADRO!K$5&amp;$E800),'Hoja de Trabajo para listado'!$AB$151:$BA$151,0)),0)+IFERROR(INDEX('Hoja de Trabajo para listado'!$BC$155:$CB$1048576,MATCH($A800,'Hoja de Trabajo para listado'!$BC$155:$BC$1048576,0),MATCH((CUADRO!K$5&amp;$E800),'Hoja de Trabajo para listado'!$BC$151:$CB$151,0)),0)+IFERROR(INDEX('Hoja de Trabajo para listado'!$DE$153:$DG$274,MATCH($A800,'Hoja de Trabajo para listado'!$DE$153:$DE$1048576,0),MATCH((CUADRO!K$5&amp;$E800),'Hoja de Trabajo para listado'!$DE$151:$DG$151,0)),0)+IFERROR(INDEX('Hoja de Trabajo para listado'!$CD$155:$DC$1048576,MATCH($A800,'Hoja de Trabajo para listado'!$CD$155:$CD$1048576,0),MATCH((CUADRO!K$5&amp;$E800),'Hoja de Trabajo para listado'!$CD$151:$DC$151,0)),0)</f>
        <v>0</v>
      </c>
      <c r="L800" s="243">
        <f ca="1">+IFERROR(INDEX('Hoja de Trabajo para listado'!$A$155:$Z$1048576,MATCH($A800,'Hoja de Trabajo para listado'!$A$155:$A$1048576,0),MATCH((CUADRO!L$5&amp;$E800),'Hoja de Trabajo para listado'!$A$151:$Z$151,0)),0)+IFERROR(INDEX('Hoja de Trabajo para listado'!$AB$155:$BA$1048576,MATCH($A800,'Hoja de Trabajo para listado'!$AB$155:$AB$1048576,0),MATCH((CUADRO!L$5&amp;$E800),'Hoja de Trabajo para listado'!$AB$151:$BA$151,0)),0)+IFERROR(INDEX('Hoja de Trabajo para listado'!$BC$155:$CB$1048576,MATCH($A800,'Hoja de Trabajo para listado'!$BC$155:$BC$1048576,0),MATCH((CUADRO!L$5&amp;$E800),'Hoja de Trabajo para listado'!$BC$151:$CB$151,0)),0)+IFERROR(INDEX('Hoja de Trabajo para listado'!$DE$153:$DG$274,MATCH($A800,'Hoja de Trabajo para listado'!$DE$153:$DE$1048576,0),MATCH((CUADRO!L$5&amp;$E800),'Hoja de Trabajo para listado'!$DE$151:$DG$151,0)),0)+IFERROR(INDEX('Hoja de Trabajo para listado'!$CD$155:$DC$1048576,MATCH($A800,'Hoja de Trabajo para listado'!$CD$155:$CD$1048576,0),MATCH((CUADRO!L$5&amp;$E800),'Hoja de Trabajo para listado'!$CD$151:$DC$151,0)),0)</f>
        <v>0</v>
      </c>
      <c r="M800" s="243">
        <f ca="1">+IFERROR(INDEX('Hoja de Trabajo para listado'!$A$155:$Z$1048576,MATCH($A800,'Hoja de Trabajo para listado'!$A$155:$A$1048576,0),MATCH((CUADRO!M$5&amp;$E800),'Hoja de Trabajo para listado'!$A$151:$Z$151,0)),0)+IFERROR(INDEX('Hoja de Trabajo para listado'!$AB$155:$BA$1048576,MATCH($A800,'Hoja de Trabajo para listado'!$AB$155:$AB$1048576,0),MATCH((CUADRO!M$5&amp;$E800),'Hoja de Trabajo para listado'!$AB$151:$BA$151,0)),0)+IFERROR(INDEX('Hoja de Trabajo para listado'!$BC$155:$CB$1048576,MATCH($A800,'Hoja de Trabajo para listado'!$BC$155:$BC$1048576,0),MATCH((CUADRO!M$5&amp;$E800),'Hoja de Trabajo para listado'!$BC$151:$CB$151,0)),0)+IFERROR(INDEX('Hoja de Trabajo para listado'!$DE$153:$DG$274,MATCH($A800,'Hoja de Trabajo para listado'!$DE$153:$DE$1048576,0),MATCH((CUADRO!M$5&amp;$E800),'Hoja de Trabajo para listado'!$DE$151:$DG$151,0)),0)+IFERROR(INDEX('Hoja de Trabajo para listado'!$CD$155:$DC$1048576,MATCH($A800,'Hoja de Trabajo para listado'!$CD$155:$CD$1048576,0),MATCH((CUADRO!M$5&amp;$E800),'Hoja de Trabajo para listado'!$CD$151:$DC$151,0)),0)</f>
        <v>0</v>
      </c>
      <c r="N800" s="243">
        <f ca="1">+IFERROR(INDEX('Hoja de Trabajo para listado'!$A$155:$Z$1048576,MATCH($A800,'Hoja de Trabajo para listado'!$A$155:$A$1048576,0),MATCH((CUADRO!N$5&amp;$E800),'Hoja de Trabajo para listado'!$A$151:$Z$151,0)),0)+IFERROR(INDEX('Hoja de Trabajo para listado'!$AB$155:$BA$1048576,MATCH($A800,'Hoja de Trabajo para listado'!$AB$155:$AB$1048576,0),MATCH((CUADRO!N$5&amp;$E800),'Hoja de Trabajo para listado'!$AB$151:$BA$151,0)),0)+IFERROR(INDEX('Hoja de Trabajo para listado'!$BC$155:$CB$1048576,MATCH($A800,'Hoja de Trabajo para listado'!$BC$155:$BC$1048576,0),MATCH((CUADRO!N$5&amp;$E800),'Hoja de Trabajo para listado'!$BC$151:$CB$151,0)),0)+IFERROR(INDEX('Hoja de Trabajo para listado'!$DE$153:$DG$274,MATCH($A800,'Hoja de Trabajo para listado'!$DE$153:$DE$1048576,0),MATCH((CUADRO!N$5&amp;$E800),'Hoja de Trabajo para listado'!$DE$151:$DG$151,0)),0)+IFERROR(INDEX('Hoja de Trabajo para listado'!$CD$155:$DC$1048576,MATCH($A800,'Hoja de Trabajo para listado'!$CD$155:$CD$1048576,0),MATCH((CUADRO!N$5&amp;$E800),'Hoja de Trabajo para listado'!$CD$151:$DC$151,0)),0)</f>
        <v>0</v>
      </c>
      <c r="O800" s="243">
        <f ca="1">+IFERROR(INDEX('Hoja de Trabajo para listado'!$A$155:$Z$1048576,MATCH($A800,'Hoja de Trabajo para listado'!$A$155:$A$1048576,0),MATCH((CUADRO!O$5&amp;$E800),'Hoja de Trabajo para listado'!$A$151:$Z$151,0)),0)+IFERROR(INDEX('Hoja de Trabajo para listado'!$AB$155:$BA$1048576,MATCH($A800,'Hoja de Trabajo para listado'!$AB$155:$AB$1048576,0),MATCH((CUADRO!O$5&amp;$E800),'Hoja de Trabajo para listado'!$AB$151:$BA$151,0)),0)+IFERROR(INDEX('Hoja de Trabajo para listado'!$BC$155:$CB$1048576,MATCH($A800,'Hoja de Trabajo para listado'!$BC$155:$BC$1048576,0),MATCH((CUADRO!O$5&amp;$E800),'Hoja de Trabajo para listado'!$BC$151:$CB$151,0)),0)+IFERROR(INDEX('Hoja de Trabajo para listado'!$DE$153:$DG$274,MATCH($A800,'Hoja de Trabajo para listado'!$DE$153:$DE$1048576,0),MATCH((CUADRO!O$5&amp;$E800),'Hoja de Trabajo para listado'!$DE$151:$DG$151,0)),0)+IFERROR(INDEX('Hoja de Trabajo para listado'!$CD$155:$DC$1048576,MATCH($A800,'Hoja de Trabajo para listado'!$CD$155:$CD$1048576,0),MATCH((CUADRO!O$5&amp;$E800),'Hoja de Trabajo para listado'!$CD$151:$DC$151,0)),0)</f>
        <v>0</v>
      </c>
      <c r="P800" s="243">
        <f ca="1">+IFERROR(INDEX('Hoja de Trabajo para listado'!$A$155:$Z$1048576,MATCH($A800,'Hoja de Trabajo para listado'!$A$155:$A$1048576,0),MATCH((CUADRO!P$5&amp;$E800),'Hoja de Trabajo para listado'!$A$151:$Z$151,0)),0)+IFERROR(INDEX('Hoja de Trabajo para listado'!$AB$155:$BA$1048576,MATCH($A800,'Hoja de Trabajo para listado'!$AB$155:$AB$1048576,0),MATCH((CUADRO!P$5&amp;$E800),'Hoja de Trabajo para listado'!$AB$151:$BA$151,0)),0)+IFERROR(INDEX('Hoja de Trabajo para listado'!$BC$155:$CB$1048576,MATCH($A800,'Hoja de Trabajo para listado'!$BC$155:$BC$1048576,0),MATCH((CUADRO!P$5&amp;$E800),'Hoja de Trabajo para listado'!$BC$151:$CB$151,0)),0)+IFERROR(INDEX('Hoja de Trabajo para listado'!$DE$153:$DG$274,MATCH($A800,'Hoja de Trabajo para listado'!$DE$153:$DE$1048576,0),MATCH((CUADRO!P$5&amp;$E800),'Hoja de Trabajo para listado'!$DE$151:$DG$151,0)),0)+IFERROR(INDEX('Hoja de Trabajo para listado'!$CD$155:$DC$1048576,MATCH($A800,'Hoja de Trabajo para listado'!$CD$155:$CD$1048576,0),MATCH((CUADRO!P$5&amp;$E800),'Hoja de Trabajo para listado'!$CD$151:$DC$151,0)),0)</f>
        <v>0</v>
      </c>
      <c r="Q800" s="243">
        <f ca="1">+IFERROR(INDEX('Hoja de Trabajo para listado'!$A$155:$Z$1048576,MATCH($A800,'Hoja de Trabajo para listado'!$A$155:$A$1048576,0),MATCH((CUADRO!Q$5&amp;$E800),'Hoja de Trabajo para listado'!$A$151:$Z$151,0)),0)+IFERROR(INDEX('Hoja de Trabajo para listado'!$AB$155:$BA$1048576,MATCH($A800,'Hoja de Trabajo para listado'!$AB$155:$AB$1048576,0),MATCH((CUADRO!Q$5&amp;$E800),'Hoja de Trabajo para listado'!$AB$151:$BA$151,0)),0)+IFERROR(INDEX('Hoja de Trabajo para listado'!$BC$155:$CB$1048576,MATCH($A800,'Hoja de Trabajo para listado'!$BC$155:$BC$1048576,0),MATCH((CUADRO!Q$5&amp;$E800),'Hoja de Trabajo para listado'!$BC$151:$CB$151,0)),0)+IFERROR(INDEX('Hoja de Trabajo para listado'!$DE$153:$DG$274,MATCH($A800,'Hoja de Trabajo para listado'!$DE$153:$DE$1048576,0),MATCH((CUADRO!Q$5&amp;$E800),'Hoja de Trabajo para listado'!$DE$151:$DG$151,0)),0)+IFERROR(INDEX('Hoja de Trabajo para listado'!$CD$155:$DC$1048576,MATCH($A800,'Hoja de Trabajo para listado'!$CD$155:$CD$1048576,0),MATCH((CUADRO!Q$5&amp;$E800),'Hoja de Trabajo para listado'!$CD$151:$DC$151,0)),0)</f>
        <v>0</v>
      </c>
      <c r="R800" s="243">
        <f t="shared" ca="1" si="27"/>
        <v>0</v>
      </c>
      <c r="S800" s="249"/>
      <c r="T800" s="243">
        <f ca="1">+T801</f>
        <v>0</v>
      </c>
      <c r="U800" s="242">
        <f t="shared" si="28"/>
        <v>1</v>
      </c>
      <c r="V800" s="333" t="str">
        <f>+VLOOKUP(A800,bd_lista!$A$3:$E$590,5,FALSE)</f>
        <v>Gobiernos Autonomos Municipales</v>
      </c>
      <c r="W800" s="391" t="str">
        <f>+V800</f>
        <v>Gobiernos Autonomos Municipales</v>
      </c>
      <c r="X800" s="242">
        <f>+VLOOKUP(A800,[4]Sheet1!$A$13:$D$744,4,FALSE)</f>
        <v>0</v>
      </c>
      <c r="Y800" s="242" t="e">
        <f>+VLOOKUP(X800,bd_lista!$A$3:$C$590,3,FALSE)</f>
        <v>#N/A</v>
      </c>
      <c r="Z800" s="294">
        <f>+X800</f>
        <v>0</v>
      </c>
      <c r="AA800" s="295" t="e">
        <f>+Y800</f>
        <v>#N/A</v>
      </c>
    </row>
    <row r="801" spans="1:27" customFormat="1" ht="27" hidden="1" customHeight="1">
      <c r="A801" s="32">
        <v>1419</v>
      </c>
      <c r="B801" s="388"/>
      <c r="C801" s="247" t="str">
        <f>+VLOOKUP(A801,bd_lista!$A$3:$C$590,3,FALSE)</f>
        <v>Gobierno Autónomo Municipal de Escara</v>
      </c>
      <c r="D801" s="390"/>
      <c r="E801" s="244" t="s">
        <v>1305</v>
      </c>
      <c r="F801" s="243">
        <f ca="1">+IFERROR(INDEX('Hoja de Trabajo para listado'!$A$155:$Z$1048576,MATCH($A801,'Hoja de Trabajo para listado'!$A$155:$A$1048576,0),MATCH((CUADRO!F$5&amp;$E801),'Hoja de Trabajo para listado'!$A$151:$Z$151,0)),0)+IFERROR(INDEX('Hoja de Trabajo para listado'!$AB$155:$BA$1048576,MATCH($A801,'Hoja de Trabajo para listado'!$AB$155:$AB$1048576,0),MATCH((CUADRO!F$5&amp;$E801),'Hoja de Trabajo para listado'!$AB$151:$BA$151,0)),0)+IFERROR(INDEX('Hoja de Trabajo para listado'!$BC$155:$CB$1048576,MATCH($A801,'Hoja de Trabajo para listado'!$BC$155:$BC$1048576,0),MATCH((CUADRO!F$5&amp;$E801),'Hoja de Trabajo para listado'!$BC$151:$CB$151,0)),0)+IFERROR(INDEX('Hoja de Trabajo para listado'!$DE$153:$DG$274,MATCH($A801,'Hoja de Trabajo para listado'!$DE$153:$DE$1048576,0),MATCH((CUADRO!F$5&amp;$E801),'Hoja de Trabajo para listado'!$DE$151:$DG$151,0)),0)+IFERROR(INDEX('Hoja de Trabajo para listado'!$CD$155:$DC$1048576,MATCH($A801,'Hoja de Trabajo para listado'!$CD$155:$CD$1048576,0),MATCH((CUADRO!F$5&amp;$E801),'Hoja de Trabajo para listado'!$CD$151:$DC$151,0)),0)</f>
        <v>0</v>
      </c>
      <c r="G801" s="243">
        <f ca="1">+IFERROR(INDEX('Hoja de Trabajo para listado'!$A$155:$Z$1048576,MATCH($A801,'Hoja de Trabajo para listado'!$A$155:$A$1048576,0),MATCH((CUADRO!G$5&amp;$E801),'Hoja de Trabajo para listado'!$A$151:$Z$151,0)),0)+IFERROR(INDEX('Hoja de Trabajo para listado'!$AB$155:$BA$1048576,MATCH($A801,'Hoja de Trabajo para listado'!$AB$155:$AB$1048576,0),MATCH((CUADRO!G$5&amp;$E801),'Hoja de Trabajo para listado'!$AB$151:$BA$151,0)),0)+IFERROR(INDEX('Hoja de Trabajo para listado'!$BC$155:$CB$1048576,MATCH($A801,'Hoja de Trabajo para listado'!$BC$155:$BC$1048576,0),MATCH((CUADRO!G$5&amp;$E801),'Hoja de Trabajo para listado'!$BC$151:$CB$151,0)),0)+IFERROR(INDEX('Hoja de Trabajo para listado'!$DE$153:$DG$274,MATCH($A801,'Hoja de Trabajo para listado'!$DE$153:$DE$1048576,0),MATCH((CUADRO!G$5&amp;$E801),'Hoja de Trabajo para listado'!$DE$151:$DG$151,0)),0)+IFERROR(INDEX('Hoja de Trabajo para listado'!$CD$155:$DC$1048576,MATCH($A801,'Hoja de Trabajo para listado'!$CD$155:$CD$1048576,0),MATCH((CUADRO!G$5&amp;$E801),'Hoja de Trabajo para listado'!$CD$151:$DC$151,0)),0)</f>
        <v>0</v>
      </c>
      <c r="H801" s="243">
        <f ca="1">+IFERROR(INDEX('Hoja de Trabajo para listado'!$A$155:$Z$1048576,MATCH($A801,'Hoja de Trabajo para listado'!$A$155:$A$1048576,0),MATCH((CUADRO!H$5&amp;$E801),'Hoja de Trabajo para listado'!$A$151:$Z$151,0)),0)+IFERROR(INDEX('Hoja de Trabajo para listado'!$AB$155:$BA$1048576,MATCH($A801,'Hoja de Trabajo para listado'!$AB$155:$AB$1048576,0),MATCH((CUADRO!H$5&amp;$E801),'Hoja de Trabajo para listado'!$AB$151:$BA$151,0)),0)+IFERROR(INDEX('Hoja de Trabajo para listado'!$BC$155:$CB$1048576,MATCH($A801,'Hoja de Trabajo para listado'!$BC$155:$BC$1048576,0),MATCH((CUADRO!H$5&amp;$E801),'Hoja de Trabajo para listado'!$BC$151:$CB$151,0)),0)+IFERROR(INDEX('Hoja de Trabajo para listado'!$DE$153:$DG$274,MATCH($A801,'Hoja de Trabajo para listado'!$DE$153:$DE$1048576,0),MATCH((CUADRO!H$5&amp;$E801),'Hoja de Trabajo para listado'!$DE$151:$DG$151,0)),0)+IFERROR(INDEX('Hoja de Trabajo para listado'!$CD$155:$DC$1048576,MATCH($A801,'Hoja de Trabajo para listado'!$CD$155:$CD$1048576,0),MATCH((CUADRO!H$5&amp;$E801),'Hoja de Trabajo para listado'!$CD$151:$DC$151,0)),0)</f>
        <v>0</v>
      </c>
      <c r="I801" s="243">
        <f ca="1">+IFERROR(INDEX('Hoja de Trabajo para listado'!$A$155:$Z$1048576,MATCH($A801,'Hoja de Trabajo para listado'!$A$155:$A$1048576,0),MATCH((CUADRO!I$5&amp;$E801),'Hoja de Trabajo para listado'!$A$151:$Z$151,0)),0)+IFERROR(INDEX('Hoja de Trabajo para listado'!$AB$155:$BA$1048576,MATCH($A801,'Hoja de Trabajo para listado'!$AB$155:$AB$1048576,0),MATCH((CUADRO!I$5&amp;$E801),'Hoja de Trabajo para listado'!$AB$151:$BA$151,0)),0)+IFERROR(INDEX('Hoja de Trabajo para listado'!$BC$155:$CB$1048576,MATCH($A801,'Hoja de Trabajo para listado'!$BC$155:$BC$1048576,0),MATCH((CUADRO!I$5&amp;$E801),'Hoja de Trabajo para listado'!$BC$151:$CB$151,0)),0)+IFERROR(INDEX('Hoja de Trabajo para listado'!$DE$153:$DG$274,MATCH($A801,'Hoja de Trabajo para listado'!$DE$153:$DE$1048576,0),MATCH((CUADRO!I$5&amp;$E801),'Hoja de Trabajo para listado'!$DE$151:$DG$151,0)),0)+IFERROR(INDEX('Hoja de Trabajo para listado'!$CD$155:$DC$1048576,MATCH($A801,'Hoja de Trabajo para listado'!$CD$155:$CD$1048576,0),MATCH((CUADRO!I$5&amp;$E801),'Hoja de Trabajo para listado'!$CD$151:$DC$151,0)),0)</f>
        <v>0</v>
      </c>
      <c r="J801" s="243">
        <f ca="1">+IFERROR(INDEX('Hoja de Trabajo para listado'!$A$155:$Z$1048576,MATCH($A801,'Hoja de Trabajo para listado'!$A$155:$A$1048576,0),MATCH((CUADRO!J$5&amp;$E801),'Hoja de Trabajo para listado'!$A$151:$Z$151,0)),0)+IFERROR(INDEX('Hoja de Trabajo para listado'!$AB$155:$BA$1048576,MATCH($A801,'Hoja de Trabajo para listado'!$AB$155:$AB$1048576,0),MATCH((CUADRO!J$5&amp;$E801),'Hoja de Trabajo para listado'!$AB$151:$BA$151,0)),0)+IFERROR(INDEX('Hoja de Trabajo para listado'!$BC$155:$CB$1048576,MATCH($A801,'Hoja de Trabajo para listado'!$BC$155:$BC$1048576,0),MATCH((CUADRO!J$5&amp;$E801),'Hoja de Trabajo para listado'!$BC$151:$CB$151,0)),0)+IFERROR(INDEX('Hoja de Trabajo para listado'!$DE$153:$DG$274,MATCH($A801,'Hoja de Trabajo para listado'!$DE$153:$DE$1048576,0),MATCH((CUADRO!J$5&amp;$E801),'Hoja de Trabajo para listado'!$DE$151:$DG$151,0)),0)+IFERROR(INDEX('Hoja de Trabajo para listado'!$CD$155:$DC$1048576,MATCH($A801,'Hoja de Trabajo para listado'!$CD$155:$CD$1048576,0),MATCH((CUADRO!J$5&amp;$E801),'Hoja de Trabajo para listado'!$CD$151:$DC$151,0)),0)</f>
        <v>0</v>
      </c>
      <c r="K801" s="243">
        <f ca="1">+IFERROR(INDEX('Hoja de Trabajo para listado'!$A$155:$Z$1048576,MATCH($A801,'Hoja de Trabajo para listado'!$A$155:$A$1048576,0),MATCH((CUADRO!K$5&amp;$E801),'Hoja de Trabajo para listado'!$A$151:$Z$151,0)),0)+IFERROR(INDEX('Hoja de Trabajo para listado'!$AB$155:$BA$1048576,MATCH($A801,'Hoja de Trabajo para listado'!$AB$155:$AB$1048576,0),MATCH((CUADRO!K$5&amp;$E801),'Hoja de Trabajo para listado'!$AB$151:$BA$151,0)),0)+IFERROR(INDEX('Hoja de Trabajo para listado'!$BC$155:$CB$1048576,MATCH($A801,'Hoja de Trabajo para listado'!$BC$155:$BC$1048576,0),MATCH((CUADRO!K$5&amp;$E801),'Hoja de Trabajo para listado'!$BC$151:$CB$151,0)),0)+IFERROR(INDEX('Hoja de Trabajo para listado'!$DE$153:$DG$274,MATCH($A801,'Hoja de Trabajo para listado'!$DE$153:$DE$1048576,0),MATCH((CUADRO!K$5&amp;$E801),'Hoja de Trabajo para listado'!$DE$151:$DG$151,0)),0)+IFERROR(INDEX('Hoja de Trabajo para listado'!$CD$155:$DC$1048576,MATCH($A801,'Hoja de Trabajo para listado'!$CD$155:$CD$1048576,0),MATCH((CUADRO!K$5&amp;$E801),'Hoja de Trabajo para listado'!$CD$151:$DC$151,0)),0)</f>
        <v>0</v>
      </c>
      <c r="L801" s="243">
        <f ca="1">+IFERROR(INDEX('Hoja de Trabajo para listado'!$A$155:$Z$1048576,MATCH($A801,'Hoja de Trabajo para listado'!$A$155:$A$1048576,0),MATCH((CUADRO!L$5&amp;$E801),'Hoja de Trabajo para listado'!$A$151:$Z$151,0)),0)+IFERROR(INDEX('Hoja de Trabajo para listado'!$AB$155:$BA$1048576,MATCH($A801,'Hoja de Trabajo para listado'!$AB$155:$AB$1048576,0),MATCH((CUADRO!L$5&amp;$E801),'Hoja de Trabajo para listado'!$AB$151:$BA$151,0)),0)+IFERROR(INDEX('Hoja de Trabajo para listado'!$BC$155:$CB$1048576,MATCH($A801,'Hoja de Trabajo para listado'!$BC$155:$BC$1048576,0),MATCH((CUADRO!L$5&amp;$E801),'Hoja de Trabajo para listado'!$BC$151:$CB$151,0)),0)+IFERROR(INDEX('Hoja de Trabajo para listado'!$DE$153:$DG$274,MATCH($A801,'Hoja de Trabajo para listado'!$DE$153:$DE$1048576,0),MATCH((CUADRO!L$5&amp;$E801),'Hoja de Trabajo para listado'!$DE$151:$DG$151,0)),0)+IFERROR(INDEX('Hoja de Trabajo para listado'!$CD$155:$DC$1048576,MATCH($A801,'Hoja de Trabajo para listado'!$CD$155:$CD$1048576,0),MATCH((CUADRO!L$5&amp;$E801),'Hoja de Trabajo para listado'!$CD$151:$DC$151,0)),0)</f>
        <v>0</v>
      </c>
      <c r="M801" s="243">
        <f ca="1">+IFERROR(INDEX('Hoja de Trabajo para listado'!$A$155:$Z$1048576,MATCH($A801,'Hoja de Trabajo para listado'!$A$155:$A$1048576,0),MATCH((CUADRO!M$5&amp;$E801),'Hoja de Trabajo para listado'!$A$151:$Z$151,0)),0)+IFERROR(INDEX('Hoja de Trabajo para listado'!$AB$155:$BA$1048576,MATCH($A801,'Hoja de Trabajo para listado'!$AB$155:$AB$1048576,0),MATCH((CUADRO!M$5&amp;$E801),'Hoja de Trabajo para listado'!$AB$151:$BA$151,0)),0)+IFERROR(INDEX('Hoja de Trabajo para listado'!$BC$155:$CB$1048576,MATCH($A801,'Hoja de Trabajo para listado'!$BC$155:$BC$1048576,0),MATCH((CUADRO!M$5&amp;$E801),'Hoja de Trabajo para listado'!$BC$151:$CB$151,0)),0)+IFERROR(INDEX('Hoja de Trabajo para listado'!$DE$153:$DG$274,MATCH($A801,'Hoja de Trabajo para listado'!$DE$153:$DE$1048576,0),MATCH((CUADRO!M$5&amp;$E801),'Hoja de Trabajo para listado'!$DE$151:$DG$151,0)),0)+IFERROR(INDEX('Hoja de Trabajo para listado'!$CD$155:$DC$1048576,MATCH($A801,'Hoja de Trabajo para listado'!$CD$155:$CD$1048576,0),MATCH((CUADRO!M$5&amp;$E801),'Hoja de Trabajo para listado'!$CD$151:$DC$151,0)),0)</f>
        <v>0</v>
      </c>
      <c r="N801" s="243">
        <f ca="1">+IFERROR(INDEX('Hoja de Trabajo para listado'!$A$155:$Z$1048576,MATCH($A801,'Hoja de Trabajo para listado'!$A$155:$A$1048576,0),MATCH((CUADRO!N$5&amp;$E801),'Hoja de Trabajo para listado'!$A$151:$Z$151,0)),0)+IFERROR(INDEX('Hoja de Trabajo para listado'!$AB$155:$BA$1048576,MATCH($A801,'Hoja de Trabajo para listado'!$AB$155:$AB$1048576,0),MATCH((CUADRO!N$5&amp;$E801),'Hoja de Trabajo para listado'!$AB$151:$BA$151,0)),0)+IFERROR(INDEX('Hoja de Trabajo para listado'!$BC$155:$CB$1048576,MATCH($A801,'Hoja de Trabajo para listado'!$BC$155:$BC$1048576,0),MATCH((CUADRO!N$5&amp;$E801),'Hoja de Trabajo para listado'!$BC$151:$CB$151,0)),0)+IFERROR(INDEX('Hoja de Trabajo para listado'!$DE$153:$DG$274,MATCH($A801,'Hoja de Trabajo para listado'!$DE$153:$DE$1048576,0),MATCH((CUADRO!N$5&amp;$E801),'Hoja de Trabajo para listado'!$DE$151:$DG$151,0)),0)+IFERROR(INDEX('Hoja de Trabajo para listado'!$CD$155:$DC$1048576,MATCH($A801,'Hoja de Trabajo para listado'!$CD$155:$CD$1048576,0),MATCH((CUADRO!N$5&amp;$E801),'Hoja de Trabajo para listado'!$CD$151:$DC$151,0)),0)</f>
        <v>0</v>
      </c>
      <c r="O801" s="243">
        <f ca="1">+IFERROR(INDEX('Hoja de Trabajo para listado'!$A$155:$Z$1048576,MATCH($A801,'Hoja de Trabajo para listado'!$A$155:$A$1048576,0),MATCH((CUADRO!O$5&amp;$E801),'Hoja de Trabajo para listado'!$A$151:$Z$151,0)),0)+IFERROR(INDEX('Hoja de Trabajo para listado'!$AB$155:$BA$1048576,MATCH($A801,'Hoja de Trabajo para listado'!$AB$155:$AB$1048576,0),MATCH((CUADRO!O$5&amp;$E801),'Hoja de Trabajo para listado'!$AB$151:$BA$151,0)),0)+IFERROR(INDEX('Hoja de Trabajo para listado'!$BC$155:$CB$1048576,MATCH($A801,'Hoja de Trabajo para listado'!$BC$155:$BC$1048576,0),MATCH((CUADRO!O$5&amp;$E801),'Hoja de Trabajo para listado'!$BC$151:$CB$151,0)),0)+IFERROR(INDEX('Hoja de Trabajo para listado'!$DE$153:$DG$274,MATCH($A801,'Hoja de Trabajo para listado'!$DE$153:$DE$1048576,0),MATCH((CUADRO!O$5&amp;$E801),'Hoja de Trabajo para listado'!$DE$151:$DG$151,0)),0)+IFERROR(INDEX('Hoja de Trabajo para listado'!$CD$155:$DC$1048576,MATCH($A801,'Hoja de Trabajo para listado'!$CD$155:$CD$1048576,0),MATCH((CUADRO!O$5&amp;$E801),'Hoja de Trabajo para listado'!$CD$151:$DC$151,0)),0)</f>
        <v>0</v>
      </c>
      <c r="P801" s="243">
        <f ca="1">+IFERROR(INDEX('Hoja de Trabajo para listado'!$A$155:$Z$1048576,MATCH($A801,'Hoja de Trabajo para listado'!$A$155:$A$1048576,0),MATCH((CUADRO!P$5&amp;$E801),'Hoja de Trabajo para listado'!$A$151:$Z$151,0)),0)+IFERROR(INDEX('Hoja de Trabajo para listado'!$AB$155:$BA$1048576,MATCH($A801,'Hoja de Trabajo para listado'!$AB$155:$AB$1048576,0),MATCH((CUADRO!P$5&amp;$E801),'Hoja de Trabajo para listado'!$AB$151:$BA$151,0)),0)+IFERROR(INDEX('Hoja de Trabajo para listado'!$BC$155:$CB$1048576,MATCH($A801,'Hoja de Trabajo para listado'!$BC$155:$BC$1048576,0),MATCH((CUADRO!P$5&amp;$E801),'Hoja de Trabajo para listado'!$BC$151:$CB$151,0)),0)+IFERROR(INDEX('Hoja de Trabajo para listado'!$DE$153:$DG$274,MATCH($A801,'Hoja de Trabajo para listado'!$DE$153:$DE$1048576,0),MATCH((CUADRO!P$5&amp;$E801),'Hoja de Trabajo para listado'!$DE$151:$DG$151,0)),0)+IFERROR(INDEX('Hoja de Trabajo para listado'!$CD$155:$DC$1048576,MATCH($A801,'Hoja de Trabajo para listado'!$CD$155:$CD$1048576,0),MATCH((CUADRO!P$5&amp;$E801),'Hoja de Trabajo para listado'!$CD$151:$DC$151,0)),0)</f>
        <v>0</v>
      </c>
      <c r="Q801" s="243">
        <f ca="1">+IFERROR(INDEX('Hoja de Trabajo para listado'!$A$155:$Z$1048576,MATCH($A801,'Hoja de Trabajo para listado'!$A$155:$A$1048576,0),MATCH((CUADRO!Q$5&amp;$E801),'Hoja de Trabajo para listado'!$A$151:$Z$151,0)),0)+IFERROR(INDEX('Hoja de Trabajo para listado'!$AB$155:$BA$1048576,MATCH($A801,'Hoja de Trabajo para listado'!$AB$155:$AB$1048576,0),MATCH((CUADRO!Q$5&amp;$E801),'Hoja de Trabajo para listado'!$AB$151:$BA$151,0)),0)+IFERROR(INDEX('Hoja de Trabajo para listado'!$BC$155:$CB$1048576,MATCH($A801,'Hoja de Trabajo para listado'!$BC$155:$BC$1048576,0),MATCH((CUADRO!Q$5&amp;$E801),'Hoja de Trabajo para listado'!$BC$151:$CB$151,0)),0)+IFERROR(INDEX('Hoja de Trabajo para listado'!$DE$153:$DG$274,MATCH($A801,'Hoja de Trabajo para listado'!$DE$153:$DE$1048576,0),MATCH((CUADRO!Q$5&amp;$E801),'Hoja de Trabajo para listado'!$DE$151:$DG$151,0)),0)+IFERROR(INDEX('Hoja de Trabajo para listado'!$CD$155:$DC$1048576,MATCH($A801,'Hoja de Trabajo para listado'!$CD$155:$CD$1048576,0),MATCH((CUADRO!Q$5&amp;$E801),'Hoja de Trabajo para listado'!$CD$151:$DC$151,0)),0)</f>
        <v>0</v>
      </c>
      <c r="R801" s="243">
        <f t="shared" ca="1" si="27"/>
        <v>0</v>
      </c>
      <c r="S801" s="249">
        <f ca="1">+R800+R801</f>
        <v>0</v>
      </c>
      <c r="T801" s="243">
        <f ca="1">+S801</f>
        <v>0</v>
      </c>
      <c r="U801" s="242">
        <f t="shared" si="28"/>
        <v>2</v>
      </c>
      <c r="V801" s="333" t="str">
        <f>+VLOOKUP(A801,bd_lista!$A$3:$E$590,5,FALSE)</f>
        <v>Gobiernos Autonomos Municipales</v>
      </c>
      <c r="W801" s="392"/>
      <c r="X801" s="242">
        <f>+VLOOKUP(A801,[4]Sheet1!$A$13:$D$744,4,FALSE)</f>
        <v>0</v>
      </c>
      <c r="Y801" s="242" t="e">
        <f>+VLOOKUP(X801,bd_lista!$A$3:$C$590,3,FALSE)</f>
        <v>#N/A</v>
      </c>
      <c r="Z801" s="292"/>
      <c r="AA801" s="293"/>
    </row>
    <row r="802" spans="1:27" customFormat="1" ht="15" hidden="1" customHeight="1">
      <c r="A802" s="32">
        <v>1420</v>
      </c>
      <c r="B802" s="387">
        <f>+A802</f>
        <v>1420</v>
      </c>
      <c r="C802" s="247" t="str">
        <f>+VLOOKUP(A802,bd_lista!$A$3:$C$590,3,FALSE)</f>
        <v>Gobierno Autónomo Municipal de Cruz de Machacamarca</v>
      </c>
      <c r="D802" s="389" t="str">
        <f>+C802</f>
        <v>Gobierno Autónomo Municipal de Cruz de Machacamarca</v>
      </c>
      <c r="E802" s="242" t="s">
        <v>1304</v>
      </c>
      <c r="F802" s="243">
        <f ca="1">+IFERROR(INDEX('Hoja de Trabajo para listado'!$A$155:$Z$1048576,MATCH($A802,'Hoja de Trabajo para listado'!$A$155:$A$1048576,0),MATCH((CUADRO!F$5&amp;$E802),'Hoja de Trabajo para listado'!$A$151:$Z$151,0)),0)+IFERROR(INDEX('Hoja de Trabajo para listado'!$AB$155:$BA$1048576,MATCH($A802,'Hoja de Trabajo para listado'!$AB$155:$AB$1048576,0),MATCH((CUADRO!F$5&amp;$E802),'Hoja de Trabajo para listado'!$AB$151:$BA$151,0)),0)+IFERROR(INDEX('Hoja de Trabajo para listado'!$BC$155:$CB$1048576,MATCH($A802,'Hoja de Trabajo para listado'!$BC$155:$BC$1048576,0),MATCH((CUADRO!F$5&amp;$E802),'Hoja de Trabajo para listado'!$BC$151:$CB$151,0)),0)+IFERROR(INDEX('Hoja de Trabajo para listado'!$DE$153:$DG$274,MATCH($A802,'Hoja de Trabajo para listado'!$DE$153:$DE$1048576,0),MATCH((CUADRO!F$5&amp;$E802),'Hoja de Trabajo para listado'!$DE$151:$DG$151,0)),0)+IFERROR(INDEX('Hoja de Trabajo para listado'!$CD$155:$DC$1048576,MATCH($A802,'Hoja de Trabajo para listado'!$CD$155:$CD$1048576,0),MATCH((CUADRO!F$5&amp;$E802),'Hoja de Trabajo para listado'!$CD$151:$DC$151,0)),0)</f>
        <v>0</v>
      </c>
      <c r="G802" s="243">
        <f ca="1">+IFERROR(INDEX('Hoja de Trabajo para listado'!$A$155:$Z$1048576,MATCH($A802,'Hoja de Trabajo para listado'!$A$155:$A$1048576,0),MATCH((CUADRO!G$5&amp;$E802),'Hoja de Trabajo para listado'!$A$151:$Z$151,0)),0)+IFERROR(INDEX('Hoja de Trabajo para listado'!$AB$155:$BA$1048576,MATCH($A802,'Hoja de Trabajo para listado'!$AB$155:$AB$1048576,0),MATCH((CUADRO!G$5&amp;$E802),'Hoja de Trabajo para listado'!$AB$151:$BA$151,0)),0)+IFERROR(INDEX('Hoja de Trabajo para listado'!$BC$155:$CB$1048576,MATCH($A802,'Hoja de Trabajo para listado'!$BC$155:$BC$1048576,0),MATCH((CUADRO!G$5&amp;$E802),'Hoja de Trabajo para listado'!$BC$151:$CB$151,0)),0)+IFERROR(INDEX('Hoja de Trabajo para listado'!$DE$153:$DG$274,MATCH($A802,'Hoja de Trabajo para listado'!$DE$153:$DE$1048576,0),MATCH((CUADRO!G$5&amp;$E802),'Hoja de Trabajo para listado'!$DE$151:$DG$151,0)),0)+IFERROR(INDEX('Hoja de Trabajo para listado'!$CD$155:$DC$1048576,MATCH($A802,'Hoja de Trabajo para listado'!$CD$155:$CD$1048576,0),MATCH((CUADRO!G$5&amp;$E802),'Hoja de Trabajo para listado'!$CD$151:$DC$151,0)),0)</f>
        <v>0</v>
      </c>
      <c r="H802" s="243">
        <f ca="1">+IFERROR(INDEX('Hoja de Trabajo para listado'!$A$155:$Z$1048576,MATCH($A802,'Hoja de Trabajo para listado'!$A$155:$A$1048576,0),MATCH((CUADRO!H$5&amp;$E802),'Hoja de Trabajo para listado'!$A$151:$Z$151,0)),0)+IFERROR(INDEX('Hoja de Trabajo para listado'!$AB$155:$BA$1048576,MATCH($A802,'Hoja de Trabajo para listado'!$AB$155:$AB$1048576,0),MATCH((CUADRO!H$5&amp;$E802),'Hoja de Trabajo para listado'!$AB$151:$BA$151,0)),0)+IFERROR(INDEX('Hoja de Trabajo para listado'!$BC$155:$CB$1048576,MATCH($A802,'Hoja de Trabajo para listado'!$BC$155:$BC$1048576,0),MATCH((CUADRO!H$5&amp;$E802),'Hoja de Trabajo para listado'!$BC$151:$CB$151,0)),0)+IFERROR(INDEX('Hoja de Trabajo para listado'!$DE$153:$DG$274,MATCH($A802,'Hoja de Trabajo para listado'!$DE$153:$DE$1048576,0),MATCH((CUADRO!H$5&amp;$E802),'Hoja de Trabajo para listado'!$DE$151:$DG$151,0)),0)+IFERROR(INDEX('Hoja de Trabajo para listado'!$CD$155:$DC$1048576,MATCH($A802,'Hoja de Trabajo para listado'!$CD$155:$CD$1048576,0),MATCH((CUADRO!H$5&amp;$E802),'Hoja de Trabajo para listado'!$CD$151:$DC$151,0)),0)</f>
        <v>0</v>
      </c>
      <c r="I802" s="243">
        <f ca="1">+IFERROR(INDEX('Hoja de Trabajo para listado'!$A$155:$Z$1048576,MATCH($A802,'Hoja de Trabajo para listado'!$A$155:$A$1048576,0),MATCH((CUADRO!I$5&amp;$E802),'Hoja de Trabajo para listado'!$A$151:$Z$151,0)),0)+IFERROR(INDEX('Hoja de Trabajo para listado'!$AB$155:$BA$1048576,MATCH($A802,'Hoja de Trabajo para listado'!$AB$155:$AB$1048576,0),MATCH((CUADRO!I$5&amp;$E802),'Hoja de Trabajo para listado'!$AB$151:$BA$151,0)),0)+IFERROR(INDEX('Hoja de Trabajo para listado'!$BC$155:$CB$1048576,MATCH($A802,'Hoja de Trabajo para listado'!$BC$155:$BC$1048576,0),MATCH((CUADRO!I$5&amp;$E802),'Hoja de Trabajo para listado'!$BC$151:$CB$151,0)),0)+IFERROR(INDEX('Hoja de Trabajo para listado'!$DE$153:$DG$274,MATCH($A802,'Hoja de Trabajo para listado'!$DE$153:$DE$1048576,0),MATCH((CUADRO!I$5&amp;$E802),'Hoja de Trabajo para listado'!$DE$151:$DG$151,0)),0)+IFERROR(INDEX('Hoja de Trabajo para listado'!$CD$155:$DC$1048576,MATCH($A802,'Hoja de Trabajo para listado'!$CD$155:$CD$1048576,0),MATCH((CUADRO!I$5&amp;$E802),'Hoja de Trabajo para listado'!$CD$151:$DC$151,0)),0)</f>
        <v>0</v>
      </c>
      <c r="J802" s="243">
        <f ca="1">+IFERROR(INDEX('Hoja de Trabajo para listado'!$A$155:$Z$1048576,MATCH($A802,'Hoja de Trabajo para listado'!$A$155:$A$1048576,0),MATCH((CUADRO!J$5&amp;$E802),'Hoja de Trabajo para listado'!$A$151:$Z$151,0)),0)+IFERROR(INDEX('Hoja de Trabajo para listado'!$AB$155:$BA$1048576,MATCH($A802,'Hoja de Trabajo para listado'!$AB$155:$AB$1048576,0),MATCH((CUADRO!J$5&amp;$E802),'Hoja de Trabajo para listado'!$AB$151:$BA$151,0)),0)+IFERROR(INDEX('Hoja de Trabajo para listado'!$BC$155:$CB$1048576,MATCH($A802,'Hoja de Trabajo para listado'!$BC$155:$BC$1048576,0),MATCH((CUADRO!J$5&amp;$E802),'Hoja de Trabajo para listado'!$BC$151:$CB$151,0)),0)+IFERROR(INDEX('Hoja de Trabajo para listado'!$DE$153:$DG$274,MATCH($A802,'Hoja de Trabajo para listado'!$DE$153:$DE$1048576,0),MATCH((CUADRO!J$5&amp;$E802),'Hoja de Trabajo para listado'!$DE$151:$DG$151,0)),0)+IFERROR(INDEX('Hoja de Trabajo para listado'!$CD$155:$DC$1048576,MATCH($A802,'Hoja de Trabajo para listado'!$CD$155:$CD$1048576,0),MATCH((CUADRO!J$5&amp;$E802),'Hoja de Trabajo para listado'!$CD$151:$DC$151,0)),0)</f>
        <v>0</v>
      </c>
      <c r="K802" s="243">
        <f ca="1">+IFERROR(INDEX('Hoja de Trabajo para listado'!$A$155:$Z$1048576,MATCH($A802,'Hoja de Trabajo para listado'!$A$155:$A$1048576,0),MATCH((CUADRO!K$5&amp;$E802),'Hoja de Trabajo para listado'!$A$151:$Z$151,0)),0)+IFERROR(INDEX('Hoja de Trabajo para listado'!$AB$155:$BA$1048576,MATCH($A802,'Hoja de Trabajo para listado'!$AB$155:$AB$1048576,0),MATCH((CUADRO!K$5&amp;$E802),'Hoja de Trabajo para listado'!$AB$151:$BA$151,0)),0)+IFERROR(INDEX('Hoja de Trabajo para listado'!$BC$155:$CB$1048576,MATCH($A802,'Hoja de Trabajo para listado'!$BC$155:$BC$1048576,0),MATCH((CUADRO!K$5&amp;$E802),'Hoja de Trabajo para listado'!$BC$151:$CB$151,0)),0)+IFERROR(INDEX('Hoja de Trabajo para listado'!$DE$153:$DG$274,MATCH($A802,'Hoja de Trabajo para listado'!$DE$153:$DE$1048576,0),MATCH((CUADRO!K$5&amp;$E802),'Hoja de Trabajo para listado'!$DE$151:$DG$151,0)),0)+IFERROR(INDEX('Hoja de Trabajo para listado'!$CD$155:$DC$1048576,MATCH($A802,'Hoja de Trabajo para listado'!$CD$155:$CD$1048576,0),MATCH((CUADRO!K$5&amp;$E802),'Hoja de Trabajo para listado'!$CD$151:$DC$151,0)),0)</f>
        <v>0</v>
      </c>
      <c r="L802" s="243">
        <f ca="1">+IFERROR(INDEX('Hoja de Trabajo para listado'!$A$155:$Z$1048576,MATCH($A802,'Hoja de Trabajo para listado'!$A$155:$A$1048576,0),MATCH((CUADRO!L$5&amp;$E802),'Hoja de Trabajo para listado'!$A$151:$Z$151,0)),0)+IFERROR(INDEX('Hoja de Trabajo para listado'!$AB$155:$BA$1048576,MATCH($A802,'Hoja de Trabajo para listado'!$AB$155:$AB$1048576,0),MATCH((CUADRO!L$5&amp;$E802),'Hoja de Trabajo para listado'!$AB$151:$BA$151,0)),0)+IFERROR(INDEX('Hoja de Trabajo para listado'!$BC$155:$CB$1048576,MATCH($A802,'Hoja de Trabajo para listado'!$BC$155:$BC$1048576,0),MATCH((CUADRO!L$5&amp;$E802),'Hoja de Trabajo para listado'!$BC$151:$CB$151,0)),0)+IFERROR(INDEX('Hoja de Trabajo para listado'!$DE$153:$DG$274,MATCH($A802,'Hoja de Trabajo para listado'!$DE$153:$DE$1048576,0),MATCH((CUADRO!L$5&amp;$E802),'Hoja de Trabajo para listado'!$DE$151:$DG$151,0)),0)+IFERROR(INDEX('Hoja de Trabajo para listado'!$CD$155:$DC$1048576,MATCH($A802,'Hoja de Trabajo para listado'!$CD$155:$CD$1048576,0),MATCH((CUADRO!L$5&amp;$E802),'Hoja de Trabajo para listado'!$CD$151:$DC$151,0)),0)</f>
        <v>0</v>
      </c>
      <c r="M802" s="243">
        <f ca="1">+IFERROR(INDEX('Hoja de Trabajo para listado'!$A$155:$Z$1048576,MATCH($A802,'Hoja de Trabajo para listado'!$A$155:$A$1048576,0),MATCH((CUADRO!M$5&amp;$E802),'Hoja de Trabajo para listado'!$A$151:$Z$151,0)),0)+IFERROR(INDEX('Hoja de Trabajo para listado'!$AB$155:$BA$1048576,MATCH($A802,'Hoja de Trabajo para listado'!$AB$155:$AB$1048576,0),MATCH((CUADRO!M$5&amp;$E802),'Hoja de Trabajo para listado'!$AB$151:$BA$151,0)),0)+IFERROR(INDEX('Hoja de Trabajo para listado'!$BC$155:$CB$1048576,MATCH($A802,'Hoja de Trabajo para listado'!$BC$155:$BC$1048576,0),MATCH((CUADRO!M$5&amp;$E802),'Hoja de Trabajo para listado'!$BC$151:$CB$151,0)),0)+IFERROR(INDEX('Hoja de Trabajo para listado'!$DE$153:$DG$274,MATCH($A802,'Hoja de Trabajo para listado'!$DE$153:$DE$1048576,0),MATCH((CUADRO!M$5&amp;$E802),'Hoja de Trabajo para listado'!$DE$151:$DG$151,0)),0)+IFERROR(INDEX('Hoja de Trabajo para listado'!$CD$155:$DC$1048576,MATCH($A802,'Hoja de Trabajo para listado'!$CD$155:$CD$1048576,0),MATCH((CUADRO!M$5&amp;$E802),'Hoja de Trabajo para listado'!$CD$151:$DC$151,0)),0)</f>
        <v>0</v>
      </c>
      <c r="N802" s="243">
        <f ca="1">+IFERROR(INDEX('Hoja de Trabajo para listado'!$A$155:$Z$1048576,MATCH($A802,'Hoja de Trabajo para listado'!$A$155:$A$1048576,0),MATCH((CUADRO!N$5&amp;$E802),'Hoja de Trabajo para listado'!$A$151:$Z$151,0)),0)+IFERROR(INDEX('Hoja de Trabajo para listado'!$AB$155:$BA$1048576,MATCH($A802,'Hoja de Trabajo para listado'!$AB$155:$AB$1048576,0),MATCH((CUADRO!N$5&amp;$E802),'Hoja de Trabajo para listado'!$AB$151:$BA$151,0)),0)+IFERROR(INDEX('Hoja de Trabajo para listado'!$BC$155:$CB$1048576,MATCH($A802,'Hoja de Trabajo para listado'!$BC$155:$BC$1048576,0),MATCH((CUADRO!N$5&amp;$E802),'Hoja de Trabajo para listado'!$BC$151:$CB$151,0)),0)+IFERROR(INDEX('Hoja de Trabajo para listado'!$DE$153:$DG$274,MATCH($A802,'Hoja de Trabajo para listado'!$DE$153:$DE$1048576,0),MATCH((CUADRO!N$5&amp;$E802),'Hoja de Trabajo para listado'!$DE$151:$DG$151,0)),0)+IFERROR(INDEX('Hoja de Trabajo para listado'!$CD$155:$DC$1048576,MATCH($A802,'Hoja de Trabajo para listado'!$CD$155:$CD$1048576,0),MATCH((CUADRO!N$5&amp;$E802),'Hoja de Trabajo para listado'!$CD$151:$DC$151,0)),0)</f>
        <v>0</v>
      </c>
      <c r="O802" s="243">
        <f ca="1">+IFERROR(INDEX('Hoja de Trabajo para listado'!$A$155:$Z$1048576,MATCH($A802,'Hoja de Trabajo para listado'!$A$155:$A$1048576,0),MATCH((CUADRO!O$5&amp;$E802),'Hoja de Trabajo para listado'!$A$151:$Z$151,0)),0)+IFERROR(INDEX('Hoja de Trabajo para listado'!$AB$155:$BA$1048576,MATCH($A802,'Hoja de Trabajo para listado'!$AB$155:$AB$1048576,0),MATCH((CUADRO!O$5&amp;$E802),'Hoja de Trabajo para listado'!$AB$151:$BA$151,0)),0)+IFERROR(INDEX('Hoja de Trabajo para listado'!$BC$155:$CB$1048576,MATCH($A802,'Hoja de Trabajo para listado'!$BC$155:$BC$1048576,0),MATCH((CUADRO!O$5&amp;$E802),'Hoja de Trabajo para listado'!$BC$151:$CB$151,0)),0)+IFERROR(INDEX('Hoja de Trabajo para listado'!$DE$153:$DG$274,MATCH($A802,'Hoja de Trabajo para listado'!$DE$153:$DE$1048576,0),MATCH((CUADRO!O$5&amp;$E802),'Hoja de Trabajo para listado'!$DE$151:$DG$151,0)),0)+IFERROR(INDEX('Hoja de Trabajo para listado'!$CD$155:$DC$1048576,MATCH($A802,'Hoja de Trabajo para listado'!$CD$155:$CD$1048576,0),MATCH((CUADRO!O$5&amp;$E802),'Hoja de Trabajo para listado'!$CD$151:$DC$151,0)),0)</f>
        <v>0</v>
      </c>
      <c r="P802" s="243">
        <f ca="1">+IFERROR(INDEX('Hoja de Trabajo para listado'!$A$155:$Z$1048576,MATCH($A802,'Hoja de Trabajo para listado'!$A$155:$A$1048576,0),MATCH((CUADRO!P$5&amp;$E802),'Hoja de Trabajo para listado'!$A$151:$Z$151,0)),0)+IFERROR(INDEX('Hoja de Trabajo para listado'!$AB$155:$BA$1048576,MATCH($A802,'Hoja de Trabajo para listado'!$AB$155:$AB$1048576,0),MATCH((CUADRO!P$5&amp;$E802),'Hoja de Trabajo para listado'!$AB$151:$BA$151,0)),0)+IFERROR(INDEX('Hoja de Trabajo para listado'!$BC$155:$CB$1048576,MATCH($A802,'Hoja de Trabajo para listado'!$BC$155:$BC$1048576,0),MATCH((CUADRO!P$5&amp;$E802),'Hoja de Trabajo para listado'!$BC$151:$CB$151,0)),0)+IFERROR(INDEX('Hoja de Trabajo para listado'!$DE$153:$DG$274,MATCH($A802,'Hoja de Trabajo para listado'!$DE$153:$DE$1048576,0),MATCH((CUADRO!P$5&amp;$E802),'Hoja de Trabajo para listado'!$DE$151:$DG$151,0)),0)+IFERROR(INDEX('Hoja de Trabajo para listado'!$CD$155:$DC$1048576,MATCH($A802,'Hoja de Trabajo para listado'!$CD$155:$CD$1048576,0),MATCH((CUADRO!P$5&amp;$E802),'Hoja de Trabajo para listado'!$CD$151:$DC$151,0)),0)</f>
        <v>0</v>
      </c>
      <c r="Q802" s="243">
        <f ca="1">+IFERROR(INDEX('Hoja de Trabajo para listado'!$A$155:$Z$1048576,MATCH($A802,'Hoja de Trabajo para listado'!$A$155:$A$1048576,0),MATCH((CUADRO!Q$5&amp;$E802),'Hoja de Trabajo para listado'!$A$151:$Z$151,0)),0)+IFERROR(INDEX('Hoja de Trabajo para listado'!$AB$155:$BA$1048576,MATCH($A802,'Hoja de Trabajo para listado'!$AB$155:$AB$1048576,0),MATCH((CUADRO!Q$5&amp;$E802),'Hoja de Trabajo para listado'!$AB$151:$BA$151,0)),0)+IFERROR(INDEX('Hoja de Trabajo para listado'!$BC$155:$CB$1048576,MATCH($A802,'Hoja de Trabajo para listado'!$BC$155:$BC$1048576,0),MATCH((CUADRO!Q$5&amp;$E802),'Hoja de Trabajo para listado'!$BC$151:$CB$151,0)),0)+IFERROR(INDEX('Hoja de Trabajo para listado'!$DE$153:$DG$274,MATCH($A802,'Hoja de Trabajo para listado'!$DE$153:$DE$1048576,0),MATCH((CUADRO!Q$5&amp;$E802),'Hoja de Trabajo para listado'!$DE$151:$DG$151,0)),0)+IFERROR(INDEX('Hoja de Trabajo para listado'!$CD$155:$DC$1048576,MATCH($A802,'Hoja de Trabajo para listado'!$CD$155:$CD$1048576,0),MATCH((CUADRO!Q$5&amp;$E802),'Hoja de Trabajo para listado'!$CD$151:$DC$151,0)),0)</f>
        <v>0</v>
      </c>
      <c r="R802" s="243">
        <f t="shared" ca="1" si="27"/>
        <v>0</v>
      </c>
      <c r="S802" s="249"/>
      <c r="T802" s="243">
        <f ca="1">+T803</f>
        <v>0</v>
      </c>
      <c r="U802" s="242">
        <f t="shared" si="28"/>
        <v>1</v>
      </c>
      <c r="V802" s="333" t="str">
        <f>+VLOOKUP(A802,bd_lista!$A$3:$E$590,5,FALSE)</f>
        <v>Gobiernos Autonomos Municipales</v>
      </c>
      <c r="W802" s="391" t="str">
        <f>+V802</f>
        <v>Gobiernos Autonomos Municipales</v>
      </c>
      <c r="X802" s="242">
        <f>+VLOOKUP(A802,[4]Sheet1!$A$13:$D$744,4,FALSE)</f>
        <v>0</v>
      </c>
      <c r="Y802" s="242" t="e">
        <f>+VLOOKUP(X802,bd_lista!$A$3:$C$590,3,FALSE)</f>
        <v>#N/A</v>
      </c>
      <c r="Z802" s="294">
        <f>+X802</f>
        <v>0</v>
      </c>
      <c r="AA802" s="295" t="e">
        <f>+Y802</f>
        <v>#N/A</v>
      </c>
    </row>
    <row r="803" spans="1:27" customFormat="1" ht="15" hidden="1" customHeight="1">
      <c r="A803" s="32">
        <v>1420</v>
      </c>
      <c r="B803" s="388"/>
      <c r="C803" s="247" t="str">
        <f>+VLOOKUP(A803,bd_lista!$A$3:$C$590,3,FALSE)</f>
        <v>Gobierno Autónomo Municipal de Cruz de Machacamarca</v>
      </c>
      <c r="D803" s="390"/>
      <c r="E803" s="244" t="s">
        <v>1305</v>
      </c>
      <c r="F803" s="243">
        <f ca="1">+IFERROR(INDEX('Hoja de Trabajo para listado'!$A$155:$Z$1048576,MATCH($A803,'Hoja de Trabajo para listado'!$A$155:$A$1048576,0),MATCH((CUADRO!F$5&amp;$E803),'Hoja de Trabajo para listado'!$A$151:$Z$151,0)),0)+IFERROR(INDEX('Hoja de Trabajo para listado'!$AB$155:$BA$1048576,MATCH($A803,'Hoja de Trabajo para listado'!$AB$155:$AB$1048576,0),MATCH((CUADRO!F$5&amp;$E803),'Hoja de Trabajo para listado'!$AB$151:$BA$151,0)),0)+IFERROR(INDEX('Hoja de Trabajo para listado'!$BC$155:$CB$1048576,MATCH($A803,'Hoja de Trabajo para listado'!$BC$155:$BC$1048576,0),MATCH((CUADRO!F$5&amp;$E803),'Hoja de Trabajo para listado'!$BC$151:$CB$151,0)),0)+IFERROR(INDEX('Hoja de Trabajo para listado'!$DE$153:$DG$274,MATCH($A803,'Hoja de Trabajo para listado'!$DE$153:$DE$1048576,0),MATCH((CUADRO!F$5&amp;$E803),'Hoja de Trabajo para listado'!$DE$151:$DG$151,0)),0)+IFERROR(INDEX('Hoja de Trabajo para listado'!$CD$155:$DC$1048576,MATCH($A803,'Hoja de Trabajo para listado'!$CD$155:$CD$1048576,0),MATCH((CUADRO!F$5&amp;$E803),'Hoja de Trabajo para listado'!$CD$151:$DC$151,0)),0)</f>
        <v>0</v>
      </c>
      <c r="G803" s="243">
        <f ca="1">+IFERROR(INDEX('Hoja de Trabajo para listado'!$A$155:$Z$1048576,MATCH($A803,'Hoja de Trabajo para listado'!$A$155:$A$1048576,0),MATCH((CUADRO!G$5&amp;$E803),'Hoja de Trabajo para listado'!$A$151:$Z$151,0)),0)+IFERROR(INDEX('Hoja de Trabajo para listado'!$AB$155:$BA$1048576,MATCH($A803,'Hoja de Trabajo para listado'!$AB$155:$AB$1048576,0),MATCH((CUADRO!G$5&amp;$E803),'Hoja de Trabajo para listado'!$AB$151:$BA$151,0)),0)+IFERROR(INDEX('Hoja de Trabajo para listado'!$BC$155:$CB$1048576,MATCH($A803,'Hoja de Trabajo para listado'!$BC$155:$BC$1048576,0),MATCH((CUADRO!G$5&amp;$E803),'Hoja de Trabajo para listado'!$BC$151:$CB$151,0)),0)+IFERROR(INDEX('Hoja de Trabajo para listado'!$DE$153:$DG$274,MATCH($A803,'Hoja de Trabajo para listado'!$DE$153:$DE$1048576,0),MATCH((CUADRO!G$5&amp;$E803),'Hoja de Trabajo para listado'!$DE$151:$DG$151,0)),0)+IFERROR(INDEX('Hoja de Trabajo para listado'!$CD$155:$DC$1048576,MATCH($A803,'Hoja de Trabajo para listado'!$CD$155:$CD$1048576,0),MATCH((CUADRO!G$5&amp;$E803),'Hoja de Trabajo para listado'!$CD$151:$DC$151,0)),0)</f>
        <v>0</v>
      </c>
      <c r="H803" s="243">
        <f ca="1">+IFERROR(INDEX('Hoja de Trabajo para listado'!$A$155:$Z$1048576,MATCH($A803,'Hoja de Trabajo para listado'!$A$155:$A$1048576,0),MATCH((CUADRO!H$5&amp;$E803),'Hoja de Trabajo para listado'!$A$151:$Z$151,0)),0)+IFERROR(INDEX('Hoja de Trabajo para listado'!$AB$155:$BA$1048576,MATCH($A803,'Hoja de Trabajo para listado'!$AB$155:$AB$1048576,0),MATCH((CUADRO!H$5&amp;$E803),'Hoja de Trabajo para listado'!$AB$151:$BA$151,0)),0)+IFERROR(INDEX('Hoja de Trabajo para listado'!$BC$155:$CB$1048576,MATCH($A803,'Hoja de Trabajo para listado'!$BC$155:$BC$1048576,0),MATCH((CUADRO!H$5&amp;$E803),'Hoja de Trabajo para listado'!$BC$151:$CB$151,0)),0)+IFERROR(INDEX('Hoja de Trabajo para listado'!$DE$153:$DG$274,MATCH($A803,'Hoja de Trabajo para listado'!$DE$153:$DE$1048576,0),MATCH((CUADRO!H$5&amp;$E803),'Hoja de Trabajo para listado'!$DE$151:$DG$151,0)),0)+IFERROR(INDEX('Hoja de Trabajo para listado'!$CD$155:$DC$1048576,MATCH($A803,'Hoja de Trabajo para listado'!$CD$155:$CD$1048576,0),MATCH((CUADRO!H$5&amp;$E803),'Hoja de Trabajo para listado'!$CD$151:$DC$151,0)),0)</f>
        <v>0</v>
      </c>
      <c r="I803" s="243">
        <f ca="1">+IFERROR(INDEX('Hoja de Trabajo para listado'!$A$155:$Z$1048576,MATCH($A803,'Hoja de Trabajo para listado'!$A$155:$A$1048576,0),MATCH((CUADRO!I$5&amp;$E803),'Hoja de Trabajo para listado'!$A$151:$Z$151,0)),0)+IFERROR(INDEX('Hoja de Trabajo para listado'!$AB$155:$BA$1048576,MATCH($A803,'Hoja de Trabajo para listado'!$AB$155:$AB$1048576,0),MATCH((CUADRO!I$5&amp;$E803),'Hoja de Trabajo para listado'!$AB$151:$BA$151,0)),0)+IFERROR(INDEX('Hoja de Trabajo para listado'!$BC$155:$CB$1048576,MATCH($A803,'Hoja de Trabajo para listado'!$BC$155:$BC$1048576,0),MATCH((CUADRO!I$5&amp;$E803),'Hoja de Trabajo para listado'!$BC$151:$CB$151,0)),0)+IFERROR(INDEX('Hoja de Trabajo para listado'!$DE$153:$DG$274,MATCH($A803,'Hoja de Trabajo para listado'!$DE$153:$DE$1048576,0),MATCH((CUADRO!I$5&amp;$E803),'Hoja de Trabajo para listado'!$DE$151:$DG$151,0)),0)+IFERROR(INDEX('Hoja de Trabajo para listado'!$CD$155:$DC$1048576,MATCH($A803,'Hoja de Trabajo para listado'!$CD$155:$CD$1048576,0),MATCH((CUADRO!I$5&amp;$E803),'Hoja de Trabajo para listado'!$CD$151:$DC$151,0)),0)</f>
        <v>0</v>
      </c>
      <c r="J803" s="243">
        <f ca="1">+IFERROR(INDEX('Hoja de Trabajo para listado'!$A$155:$Z$1048576,MATCH($A803,'Hoja de Trabajo para listado'!$A$155:$A$1048576,0),MATCH((CUADRO!J$5&amp;$E803),'Hoja de Trabajo para listado'!$A$151:$Z$151,0)),0)+IFERROR(INDEX('Hoja de Trabajo para listado'!$AB$155:$BA$1048576,MATCH($A803,'Hoja de Trabajo para listado'!$AB$155:$AB$1048576,0),MATCH((CUADRO!J$5&amp;$E803),'Hoja de Trabajo para listado'!$AB$151:$BA$151,0)),0)+IFERROR(INDEX('Hoja de Trabajo para listado'!$BC$155:$CB$1048576,MATCH($A803,'Hoja de Trabajo para listado'!$BC$155:$BC$1048576,0),MATCH((CUADRO!J$5&amp;$E803),'Hoja de Trabajo para listado'!$BC$151:$CB$151,0)),0)+IFERROR(INDEX('Hoja de Trabajo para listado'!$DE$153:$DG$274,MATCH($A803,'Hoja de Trabajo para listado'!$DE$153:$DE$1048576,0),MATCH((CUADRO!J$5&amp;$E803),'Hoja de Trabajo para listado'!$DE$151:$DG$151,0)),0)+IFERROR(INDEX('Hoja de Trabajo para listado'!$CD$155:$DC$1048576,MATCH($A803,'Hoja de Trabajo para listado'!$CD$155:$CD$1048576,0),MATCH((CUADRO!J$5&amp;$E803),'Hoja de Trabajo para listado'!$CD$151:$DC$151,0)),0)</f>
        <v>0</v>
      </c>
      <c r="K803" s="243">
        <f ca="1">+IFERROR(INDEX('Hoja de Trabajo para listado'!$A$155:$Z$1048576,MATCH($A803,'Hoja de Trabajo para listado'!$A$155:$A$1048576,0),MATCH((CUADRO!K$5&amp;$E803),'Hoja de Trabajo para listado'!$A$151:$Z$151,0)),0)+IFERROR(INDEX('Hoja de Trabajo para listado'!$AB$155:$BA$1048576,MATCH($A803,'Hoja de Trabajo para listado'!$AB$155:$AB$1048576,0),MATCH((CUADRO!K$5&amp;$E803),'Hoja de Trabajo para listado'!$AB$151:$BA$151,0)),0)+IFERROR(INDEX('Hoja de Trabajo para listado'!$BC$155:$CB$1048576,MATCH($A803,'Hoja de Trabajo para listado'!$BC$155:$BC$1048576,0),MATCH((CUADRO!K$5&amp;$E803),'Hoja de Trabajo para listado'!$BC$151:$CB$151,0)),0)+IFERROR(INDEX('Hoja de Trabajo para listado'!$DE$153:$DG$274,MATCH($A803,'Hoja de Trabajo para listado'!$DE$153:$DE$1048576,0),MATCH((CUADRO!K$5&amp;$E803),'Hoja de Trabajo para listado'!$DE$151:$DG$151,0)),0)+IFERROR(INDEX('Hoja de Trabajo para listado'!$CD$155:$DC$1048576,MATCH($A803,'Hoja de Trabajo para listado'!$CD$155:$CD$1048576,0),MATCH((CUADRO!K$5&amp;$E803),'Hoja de Trabajo para listado'!$CD$151:$DC$151,0)),0)</f>
        <v>0</v>
      </c>
      <c r="L803" s="243">
        <f ca="1">+IFERROR(INDEX('Hoja de Trabajo para listado'!$A$155:$Z$1048576,MATCH($A803,'Hoja de Trabajo para listado'!$A$155:$A$1048576,0),MATCH((CUADRO!L$5&amp;$E803),'Hoja de Trabajo para listado'!$A$151:$Z$151,0)),0)+IFERROR(INDEX('Hoja de Trabajo para listado'!$AB$155:$BA$1048576,MATCH($A803,'Hoja de Trabajo para listado'!$AB$155:$AB$1048576,0),MATCH((CUADRO!L$5&amp;$E803),'Hoja de Trabajo para listado'!$AB$151:$BA$151,0)),0)+IFERROR(INDEX('Hoja de Trabajo para listado'!$BC$155:$CB$1048576,MATCH($A803,'Hoja de Trabajo para listado'!$BC$155:$BC$1048576,0),MATCH((CUADRO!L$5&amp;$E803),'Hoja de Trabajo para listado'!$BC$151:$CB$151,0)),0)+IFERROR(INDEX('Hoja de Trabajo para listado'!$DE$153:$DG$274,MATCH($A803,'Hoja de Trabajo para listado'!$DE$153:$DE$1048576,0),MATCH((CUADRO!L$5&amp;$E803),'Hoja de Trabajo para listado'!$DE$151:$DG$151,0)),0)+IFERROR(INDEX('Hoja de Trabajo para listado'!$CD$155:$DC$1048576,MATCH($A803,'Hoja de Trabajo para listado'!$CD$155:$CD$1048576,0),MATCH((CUADRO!L$5&amp;$E803),'Hoja de Trabajo para listado'!$CD$151:$DC$151,0)),0)</f>
        <v>0</v>
      </c>
      <c r="M803" s="243">
        <f ca="1">+IFERROR(INDEX('Hoja de Trabajo para listado'!$A$155:$Z$1048576,MATCH($A803,'Hoja de Trabajo para listado'!$A$155:$A$1048576,0),MATCH((CUADRO!M$5&amp;$E803),'Hoja de Trabajo para listado'!$A$151:$Z$151,0)),0)+IFERROR(INDEX('Hoja de Trabajo para listado'!$AB$155:$BA$1048576,MATCH($A803,'Hoja de Trabajo para listado'!$AB$155:$AB$1048576,0),MATCH((CUADRO!M$5&amp;$E803),'Hoja de Trabajo para listado'!$AB$151:$BA$151,0)),0)+IFERROR(INDEX('Hoja de Trabajo para listado'!$BC$155:$CB$1048576,MATCH($A803,'Hoja de Trabajo para listado'!$BC$155:$BC$1048576,0),MATCH((CUADRO!M$5&amp;$E803),'Hoja de Trabajo para listado'!$BC$151:$CB$151,0)),0)+IFERROR(INDEX('Hoja de Trabajo para listado'!$DE$153:$DG$274,MATCH($A803,'Hoja de Trabajo para listado'!$DE$153:$DE$1048576,0),MATCH((CUADRO!M$5&amp;$E803),'Hoja de Trabajo para listado'!$DE$151:$DG$151,0)),0)+IFERROR(INDEX('Hoja de Trabajo para listado'!$CD$155:$DC$1048576,MATCH($A803,'Hoja de Trabajo para listado'!$CD$155:$CD$1048576,0),MATCH((CUADRO!M$5&amp;$E803),'Hoja de Trabajo para listado'!$CD$151:$DC$151,0)),0)</f>
        <v>0</v>
      </c>
      <c r="N803" s="243">
        <f ca="1">+IFERROR(INDEX('Hoja de Trabajo para listado'!$A$155:$Z$1048576,MATCH($A803,'Hoja de Trabajo para listado'!$A$155:$A$1048576,0),MATCH((CUADRO!N$5&amp;$E803),'Hoja de Trabajo para listado'!$A$151:$Z$151,0)),0)+IFERROR(INDEX('Hoja de Trabajo para listado'!$AB$155:$BA$1048576,MATCH($A803,'Hoja de Trabajo para listado'!$AB$155:$AB$1048576,0),MATCH((CUADRO!N$5&amp;$E803),'Hoja de Trabajo para listado'!$AB$151:$BA$151,0)),0)+IFERROR(INDEX('Hoja de Trabajo para listado'!$BC$155:$CB$1048576,MATCH($A803,'Hoja de Trabajo para listado'!$BC$155:$BC$1048576,0),MATCH((CUADRO!N$5&amp;$E803),'Hoja de Trabajo para listado'!$BC$151:$CB$151,0)),0)+IFERROR(INDEX('Hoja de Trabajo para listado'!$DE$153:$DG$274,MATCH($A803,'Hoja de Trabajo para listado'!$DE$153:$DE$1048576,0),MATCH((CUADRO!N$5&amp;$E803),'Hoja de Trabajo para listado'!$DE$151:$DG$151,0)),0)+IFERROR(INDEX('Hoja de Trabajo para listado'!$CD$155:$DC$1048576,MATCH($A803,'Hoja de Trabajo para listado'!$CD$155:$CD$1048576,0),MATCH((CUADRO!N$5&amp;$E803),'Hoja de Trabajo para listado'!$CD$151:$DC$151,0)),0)</f>
        <v>0</v>
      </c>
      <c r="O803" s="243">
        <f ca="1">+IFERROR(INDEX('Hoja de Trabajo para listado'!$A$155:$Z$1048576,MATCH($A803,'Hoja de Trabajo para listado'!$A$155:$A$1048576,0),MATCH((CUADRO!O$5&amp;$E803),'Hoja de Trabajo para listado'!$A$151:$Z$151,0)),0)+IFERROR(INDEX('Hoja de Trabajo para listado'!$AB$155:$BA$1048576,MATCH($A803,'Hoja de Trabajo para listado'!$AB$155:$AB$1048576,0),MATCH((CUADRO!O$5&amp;$E803),'Hoja de Trabajo para listado'!$AB$151:$BA$151,0)),0)+IFERROR(INDEX('Hoja de Trabajo para listado'!$BC$155:$CB$1048576,MATCH($A803,'Hoja de Trabajo para listado'!$BC$155:$BC$1048576,0),MATCH((CUADRO!O$5&amp;$E803),'Hoja de Trabajo para listado'!$BC$151:$CB$151,0)),0)+IFERROR(INDEX('Hoja de Trabajo para listado'!$DE$153:$DG$274,MATCH($A803,'Hoja de Trabajo para listado'!$DE$153:$DE$1048576,0),MATCH((CUADRO!O$5&amp;$E803),'Hoja de Trabajo para listado'!$DE$151:$DG$151,0)),0)+IFERROR(INDEX('Hoja de Trabajo para listado'!$CD$155:$DC$1048576,MATCH($A803,'Hoja de Trabajo para listado'!$CD$155:$CD$1048576,0),MATCH((CUADRO!O$5&amp;$E803),'Hoja de Trabajo para listado'!$CD$151:$DC$151,0)),0)</f>
        <v>0</v>
      </c>
      <c r="P803" s="243">
        <f ca="1">+IFERROR(INDEX('Hoja de Trabajo para listado'!$A$155:$Z$1048576,MATCH($A803,'Hoja de Trabajo para listado'!$A$155:$A$1048576,0),MATCH((CUADRO!P$5&amp;$E803),'Hoja de Trabajo para listado'!$A$151:$Z$151,0)),0)+IFERROR(INDEX('Hoja de Trabajo para listado'!$AB$155:$BA$1048576,MATCH($A803,'Hoja de Trabajo para listado'!$AB$155:$AB$1048576,0),MATCH((CUADRO!P$5&amp;$E803),'Hoja de Trabajo para listado'!$AB$151:$BA$151,0)),0)+IFERROR(INDEX('Hoja de Trabajo para listado'!$BC$155:$CB$1048576,MATCH($A803,'Hoja de Trabajo para listado'!$BC$155:$BC$1048576,0),MATCH((CUADRO!P$5&amp;$E803),'Hoja de Trabajo para listado'!$BC$151:$CB$151,0)),0)+IFERROR(INDEX('Hoja de Trabajo para listado'!$DE$153:$DG$274,MATCH($A803,'Hoja de Trabajo para listado'!$DE$153:$DE$1048576,0),MATCH((CUADRO!P$5&amp;$E803),'Hoja de Trabajo para listado'!$DE$151:$DG$151,0)),0)+IFERROR(INDEX('Hoja de Trabajo para listado'!$CD$155:$DC$1048576,MATCH($A803,'Hoja de Trabajo para listado'!$CD$155:$CD$1048576,0),MATCH((CUADRO!P$5&amp;$E803),'Hoja de Trabajo para listado'!$CD$151:$DC$151,0)),0)</f>
        <v>0</v>
      </c>
      <c r="Q803" s="243">
        <f ca="1">+IFERROR(INDEX('Hoja de Trabajo para listado'!$A$155:$Z$1048576,MATCH($A803,'Hoja de Trabajo para listado'!$A$155:$A$1048576,0),MATCH((CUADRO!Q$5&amp;$E803),'Hoja de Trabajo para listado'!$A$151:$Z$151,0)),0)+IFERROR(INDEX('Hoja de Trabajo para listado'!$AB$155:$BA$1048576,MATCH($A803,'Hoja de Trabajo para listado'!$AB$155:$AB$1048576,0),MATCH((CUADRO!Q$5&amp;$E803),'Hoja de Trabajo para listado'!$AB$151:$BA$151,0)),0)+IFERROR(INDEX('Hoja de Trabajo para listado'!$BC$155:$CB$1048576,MATCH($A803,'Hoja de Trabajo para listado'!$BC$155:$BC$1048576,0),MATCH((CUADRO!Q$5&amp;$E803),'Hoja de Trabajo para listado'!$BC$151:$CB$151,0)),0)+IFERROR(INDEX('Hoja de Trabajo para listado'!$DE$153:$DG$274,MATCH($A803,'Hoja de Trabajo para listado'!$DE$153:$DE$1048576,0),MATCH((CUADRO!Q$5&amp;$E803),'Hoja de Trabajo para listado'!$DE$151:$DG$151,0)),0)+IFERROR(INDEX('Hoja de Trabajo para listado'!$CD$155:$DC$1048576,MATCH($A803,'Hoja de Trabajo para listado'!$CD$155:$CD$1048576,0),MATCH((CUADRO!Q$5&amp;$E803),'Hoja de Trabajo para listado'!$CD$151:$DC$151,0)),0)</f>
        <v>0</v>
      </c>
      <c r="R803" s="243">
        <f t="shared" ca="1" si="27"/>
        <v>0</v>
      </c>
      <c r="S803" s="249">
        <f ca="1">+R802+R803</f>
        <v>0</v>
      </c>
      <c r="T803" s="243">
        <f ca="1">+S803</f>
        <v>0</v>
      </c>
      <c r="U803" s="242">
        <f t="shared" si="28"/>
        <v>2</v>
      </c>
      <c r="V803" s="333" t="str">
        <f>+VLOOKUP(A803,bd_lista!$A$3:$E$590,5,FALSE)</f>
        <v>Gobiernos Autonomos Municipales</v>
      </c>
      <c r="W803" s="392"/>
      <c r="X803" s="242">
        <f>+VLOOKUP(A803,[4]Sheet1!$A$13:$D$744,4,FALSE)</f>
        <v>0</v>
      </c>
      <c r="Y803" s="242" t="e">
        <f>+VLOOKUP(X803,bd_lista!$A$3:$C$590,3,FALSE)</f>
        <v>#N/A</v>
      </c>
      <c r="Z803" s="292"/>
      <c r="AA803" s="293"/>
    </row>
    <row r="804" spans="1:27" customFormat="1" ht="15" hidden="1" customHeight="1">
      <c r="A804" s="32">
        <v>1421</v>
      </c>
      <c r="B804" s="387">
        <f>+A804</f>
        <v>1421</v>
      </c>
      <c r="C804" s="247" t="str">
        <f>+VLOOKUP(A804,bd_lista!$A$3:$C$590,3,FALSE)</f>
        <v>Gobierno Autónomo Municipal de Yunguyo de Litoral</v>
      </c>
      <c r="D804" s="389" t="str">
        <f>+C804</f>
        <v>Gobierno Autónomo Municipal de Yunguyo de Litoral</v>
      </c>
      <c r="E804" s="242" t="s">
        <v>1304</v>
      </c>
      <c r="F804" s="243">
        <f ca="1">+IFERROR(INDEX('Hoja de Trabajo para listado'!$A$155:$Z$1048576,MATCH($A804,'Hoja de Trabajo para listado'!$A$155:$A$1048576,0),MATCH((CUADRO!F$5&amp;$E804),'Hoja de Trabajo para listado'!$A$151:$Z$151,0)),0)+IFERROR(INDEX('Hoja de Trabajo para listado'!$AB$155:$BA$1048576,MATCH($A804,'Hoja de Trabajo para listado'!$AB$155:$AB$1048576,0),MATCH((CUADRO!F$5&amp;$E804),'Hoja de Trabajo para listado'!$AB$151:$BA$151,0)),0)+IFERROR(INDEX('Hoja de Trabajo para listado'!$BC$155:$CB$1048576,MATCH($A804,'Hoja de Trabajo para listado'!$BC$155:$BC$1048576,0),MATCH((CUADRO!F$5&amp;$E804),'Hoja de Trabajo para listado'!$BC$151:$CB$151,0)),0)+IFERROR(INDEX('Hoja de Trabajo para listado'!$DE$153:$DG$274,MATCH($A804,'Hoja de Trabajo para listado'!$DE$153:$DE$1048576,0),MATCH((CUADRO!F$5&amp;$E804),'Hoja de Trabajo para listado'!$DE$151:$DG$151,0)),0)+IFERROR(INDEX('Hoja de Trabajo para listado'!$CD$155:$DC$1048576,MATCH($A804,'Hoja de Trabajo para listado'!$CD$155:$CD$1048576,0),MATCH((CUADRO!F$5&amp;$E804),'Hoja de Trabajo para listado'!$CD$151:$DC$151,0)),0)</f>
        <v>0</v>
      </c>
      <c r="G804" s="243">
        <f ca="1">+IFERROR(INDEX('Hoja de Trabajo para listado'!$A$155:$Z$1048576,MATCH($A804,'Hoja de Trabajo para listado'!$A$155:$A$1048576,0),MATCH((CUADRO!G$5&amp;$E804),'Hoja de Trabajo para listado'!$A$151:$Z$151,0)),0)+IFERROR(INDEX('Hoja de Trabajo para listado'!$AB$155:$BA$1048576,MATCH($A804,'Hoja de Trabajo para listado'!$AB$155:$AB$1048576,0),MATCH((CUADRO!G$5&amp;$E804),'Hoja de Trabajo para listado'!$AB$151:$BA$151,0)),0)+IFERROR(INDEX('Hoja de Trabajo para listado'!$BC$155:$CB$1048576,MATCH($A804,'Hoja de Trabajo para listado'!$BC$155:$BC$1048576,0),MATCH((CUADRO!G$5&amp;$E804),'Hoja de Trabajo para listado'!$BC$151:$CB$151,0)),0)+IFERROR(INDEX('Hoja de Trabajo para listado'!$DE$153:$DG$274,MATCH($A804,'Hoja de Trabajo para listado'!$DE$153:$DE$1048576,0),MATCH((CUADRO!G$5&amp;$E804),'Hoja de Trabajo para listado'!$DE$151:$DG$151,0)),0)+IFERROR(INDEX('Hoja de Trabajo para listado'!$CD$155:$DC$1048576,MATCH($A804,'Hoja de Trabajo para listado'!$CD$155:$CD$1048576,0),MATCH((CUADRO!G$5&amp;$E804),'Hoja de Trabajo para listado'!$CD$151:$DC$151,0)),0)</f>
        <v>0</v>
      </c>
      <c r="H804" s="243">
        <f ca="1">+IFERROR(INDEX('Hoja de Trabajo para listado'!$A$155:$Z$1048576,MATCH($A804,'Hoja de Trabajo para listado'!$A$155:$A$1048576,0),MATCH((CUADRO!H$5&amp;$E804),'Hoja de Trabajo para listado'!$A$151:$Z$151,0)),0)+IFERROR(INDEX('Hoja de Trabajo para listado'!$AB$155:$BA$1048576,MATCH($A804,'Hoja de Trabajo para listado'!$AB$155:$AB$1048576,0),MATCH((CUADRO!H$5&amp;$E804),'Hoja de Trabajo para listado'!$AB$151:$BA$151,0)),0)+IFERROR(INDEX('Hoja de Trabajo para listado'!$BC$155:$CB$1048576,MATCH($A804,'Hoja de Trabajo para listado'!$BC$155:$BC$1048576,0),MATCH((CUADRO!H$5&amp;$E804),'Hoja de Trabajo para listado'!$BC$151:$CB$151,0)),0)+IFERROR(INDEX('Hoja de Trabajo para listado'!$DE$153:$DG$274,MATCH($A804,'Hoja de Trabajo para listado'!$DE$153:$DE$1048576,0),MATCH((CUADRO!H$5&amp;$E804),'Hoja de Trabajo para listado'!$DE$151:$DG$151,0)),0)+IFERROR(INDEX('Hoja de Trabajo para listado'!$CD$155:$DC$1048576,MATCH($A804,'Hoja de Trabajo para listado'!$CD$155:$CD$1048576,0),MATCH((CUADRO!H$5&amp;$E804),'Hoja de Trabajo para listado'!$CD$151:$DC$151,0)),0)</f>
        <v>0</v>
      </c>
      <c r="I804" s="243">
        <f ca="1">+IFERROR(INDEX('Hoja de Trabajo para listado'!$A$155:$Z$1048576,MATCH($A804,'Hoja de Trabajo para listado'!$A$155:$A$1048576,0),MATCH((CUADRO!I$5&amp;$E804),'Hoja de Trabajo para listado'!$A$151:$Z$151,0)),0)+IFERROR(INDEX('Hoja de Trabajo para listado'!$AB$155:$BA$1048576,MATCH($A804,'Hoja de Trabajo para listado'!$AB$155:$AB$1048576,0),MATCH((CUADRO!I$5&amp;$E804),'Hoja de Trabajo para listado'!$AB$151:$BA$151,0)),0)+IFERROR(INDEX('Hoja de Trabajo para listado'!$BC$155:$CB$1048576,MATCH($A804,'Hoja de Trabajo para listado'!$BC$155:$BC$1048576,0),MATCH((CUADRO!I$5&amp;$E804),'Hoja de Trabajo para listado'!$BC$151:$CB$151,0)),0)+IFERROR(INDEX('Hoja de Trabajo para listado'!$DE$153:$DG$274,MATCH($A804,'Hoja de Trabajo para listado'!$DE$153:$DE$1048576,0),MATCH((CUADRO!I$5&amp;$E804),'Hoja de Trabajo para listado'!$DE$151:$DG$151,0)),0)+IFERROR(INDEX('Hoja de Trabajo para listado'!$CD$155:$DC$1048576,MATCH($A804,'Hoja de Trabajo para listado'!$CD$155:$CD$1048576,0),MATCH((CUADRO!I$5&amp;$E804),'Hoja de Trabajo para listado'!$CD$151:$DC$151,0)),0)</f>
        <v>0</v>
      </c>
      <c r="J804" s="243">
        <f ca="1">+IFERROR(INDEX('Hoja de Trabajo para listado'!$A$155:$Z$1048576,MATCH($A804,'Hoja de Trabajo para listado'!$A$155:$A$1048576,0),MATCH((CUADRO!J$5&amp;$E804),'Hoja de Trabajo para listado'!$A$151:$Z$151,0)),0)+IFERROR(INDEX('Hoja de Trabajo para listado'!$AB$155:$BA$1048576,MATCH($A804,'Hoja de Trabajo para listado'!$AB$155:$AB$1048576,0),MATCH((CUADRO!J$5&amp;$E804),'Hoja de Trabajo para listado'!$AB$151:$BA$151,0)),0)+IFERROR(INDEX('Hoja de Trabajo para listado'!$BC$155:$CB$1048576,MATCH($A804,'Hoja de Trabajo para listado'!$BC$155:$BC$1048576,0),MATCH((CUADRO!J$5&amp;$E804),'Hoja de Trabajo para listado'!$BC$151:$CB$151,0)),0)+IFERROR(INDEX('Hoja de Trabajo para listado'!$DE$153:$DG$274,MATCH($A804,'Hoja de Trabajo para listado'!$DE$153:$DE$1048576,0),MATCH((CUADRO!J$5&amp;$E804),'Hoja de Trabajo para listado'!$DE$151:$DG$151,0)),0)+IFERROR(INDEX('Hoja de Trabajo para listado'!$CD$155:$DC$1048576,MATCH($A804,'Hoja de Trabajo para listado'!$CD$155:$CD$1048576,0),MATCH((CUADRO!J$5&amp;$E804),'Hoja de Trabajo para listado'!$CD$151:$DC$151,0)),0)</f>
        <v>0</v>
      </c>
      <c r="K804" s="243">
        <f ca="1">+IFERROR(INDEX('Hoja de Trabajo para listado'!$A$155:$Z$1048576,MATCH($A804,'Hoja de Trabajo para listado'!$A$155:$A$1048576,0),MATCH((CUADRO!K$5&amp;$E804),'Hoja de Trabajo para listado'!$A$151:$Z$151,0)),0)+IFERROR(INDEX('Hoja de Trabajo para listado'!$AB$155:$BA$1048576,MATCH($A804,'Hoja de Trabajo para listado'!$AB$155:$AB$1048576,0),MATCH((CUADRO!K$5&amp;$E804),'Hoja de Trabajo para listado'!$AB$151:$BA$151,0)),0)+IFERROR(INDEX('Hoja de Trabajo para listado'!$BC$155:$CB$1048576,MATCH($A804,'Hoja de Trabajo para listado'!$BC$155:$BC$1048576,0),MATCH((CUADRO!K$5&amp;$E804),'Hoja de Trabajo para listado'!$BC$151:$CB$151,0)),0)+IFERROR(INDEX('Hoja de Trabajo para listado'!$DE$153:$DG$274,MATCH($A804,'Hoja de Trabajo para listado'!$DE$153:$DE$1048576,0),MATCH((CUADRO!K$5&amp;$E804),'Hoja de Trabajo para listado'!$DE$151:$DG$151,0)),0)+IFERROR(INDEX('Hoja de Trabajo para listado'!$CD$155:$DC$1048576,MATCH($A804,'Hoja de Trabajo para listado'!$CD$155:$CD$1048576,0),MATCH((CUADRO!K$5&amp;$E804),'Hoja de Trabajo para listado'!$CD$151:$DC$151,0)),0)</f>
        <v>0</v>
      </c>
      <c r="L804" s="243">
        <f ca="1">+IFERROR(INDEX('Hoja de Trabajo para listado'!$A$155:$Z$1048576,MATCH($A804,'Hoja de Trabajo para listado'!$A$155:$A$1048576,0),MATCH((CUADRO!L$5&amp;$E804),'Hoja de Trabajo para listado'!$A$151:$Z$151,0)),0)+IFERROR(INDEX('Hoja de Trabajo para listado'!$AB$155:$BA$1048576,MATCH($A804,'Hoja de Trabajo para listado'!$AB$155:$AB$1048576,0),MATCH((CUADRO!L$5&amp;$E804),'Hoja de Trabajo para listado'!$AB$151:$BA$151,0)),0)+IFERROR(INDEX('Hoja de Trabajo para listado'!$BC$155:$CB$1048576,MATCH($A804,'Hoja de Trabajo para listado'!$BC$155:$BC$1048576,0),MATCH((CUADRO!L$5&amp;$E804),'Hoja de Trabajo para listado'!$BC$151:$CB$151,0)),0)+IFERROR(INDEX('Hoja de Trabajo para listado'!$DE$153:$DG$274,MATCH($A804,'Hoja de Trabajo para listado'!$DE$153:$DE$1048576,0),MATCH((CUADRO!L$5&amp;$E804),'Hoja de Trabajo para listado'!$DE$151:$DG$151,0)),0)+IFERROR(INDEX('Hoja de Trabajo para listado'!$CD$155:$DC$1048576,MATCH($A804,'Hoja de Trabajo para listado'!$CD$155:$CD$1048576,0),MATCH((CUADRO!L$5&amp;$E804),'Hoja de Trabajo para listado'!$CD$151:$DC$151,0)),0)</f>
        <v>0</v>
      </c>
      <c r="M804" s="243">
        <f ca="1">+IFERROR(INDEX('Hoja de Trabajo para listado'!$A$155:$Z$1048576,MATCH($A804,'Hoja de Trabajo para listado'!$A$155:$A$1048576,0),MATCH((CUADRO!M$5&amp;$E804),'Hoja de Trabajo para listado'!$A$151:$Z$151,0)),0)+IFERROR(INDEX('Hoja de Trabajo para listado'!$AB$155:$BA$1048576,MATCH($A804,'Hoja de Trabajo para listado'!$AB$155:$AB$1048576,0),MATCH((CUADRO!M$5&amp;$E804),'Hoja de Trabajo para listado'!$AB$151:$BA$151,0)),0)+IFERROR(INDEX('Hoja de Trabajo para listado'!$BC$155:$CB$1048576,MATCH($A804,'Hoja de Trabajo para listado'!$BC$155:$BC$1048576,0),MATCH((CUADRO!M$5&amp;$E804),'Hoja de Trabajo para listado'!$BC$151:$CB$151,0)),0)+IFERROR(INDEX('Hoja de Trabajo para listado'!$DE$153:$DG$274,MATCH($A804,'Hoja de Trabajo para listado'!$DE$153:$DE$1048576,0),MATCH((CUADRO!M$5&amp;$E804),'Hoja de Trabajo para listado'!$DE$151:$DG$151,0)),0)+IFERROR(INDEX('Hoja de Trabajo para listado'!$CD$155:$DC$1048576,MATCH($A804,'Hoja de Trabajo para listado'!$CD$155:$CD$1048576,0),MATCH((CUADRO!M$5&amp;$E804),'Hoja de Trabajo para listado'!$CD$151:$DC$151,0)),0)</f>
        <v>0</v>
      </c>
      <c r="N804" s="243">
        <f ca="1">+IFERROR(INDEX('Hoja de Trabajo para listado'!$A$155:$Z$1048576,MATCH($A804,'Hoja de Trabajo para listado'!$A$155:$A$1048576,0),MATCH((CUADRO!N$5&amp;$E804),'Hoja de Trabajo para listado'!$A$151:$Z$151,0)),0)+IFERROR(INDEX('Hoja de Trabajo para listado'!$AB$155:$BA$1048576,MATCH($A804,'Hoja de Trabajo para listado'!$AB$155:$AB$1048576,0),MATCH((CUADRO!N$5&amp;$E804),'Hoja de Trabajo para listado'!$AB$151:$BA$151,0)),0)+IFERROR(INDEX('Hoja de Trabajo para listado'!$BC$155:$CB$1048576,MATCH($A804,'Hoja de Trabajo para listado'!$BC$155:$BC$1048576,0),MATCH((CUADRO!N$5&amp;$E804),'Hoja de Trabajo para listado'!$BC$151:$CB$151,0)),0)+IFERROR(INDEX('Hoja de Trabajo para listado'!$DE$153:$DG$274,MATCH($A804,'Hoja de Trabajo para listado'!$DE$153:$DE$1048576,0),MATCH((CUADRO!N$5&amp;$E804),'Hoja de Trabajo para listado'!$DE$151:$DG$151,0)),0)+IFERROR(INDEX('Hoja de Trabajo para listado'!$CD$155:$DC$1048576,MATCH($A804,'Hoja de Trabajo para listado'!$CD$155:$CD$1048576,0),MATCH((CUADRO!N$5&amp;$E804),'Hoja de Trabajo para listado'!$CD$151:$DC$151,0)),0)</f>
        <v>0</v>
      </c>
      <c r="O804" s="243">
        <f ca="1">+IFERROR(INDEX('Hoja de Trabajo para listado'!$A$155:$Z$1048576,MATCH($A804,'Hoja de Trabajo para listado'!$A$155:$A$1048576,0),MATCH((CUADRO!O$5&amp;$E804),'Hoja de Trabajo para listado'!$A$151:$Z$151,0)),0)+IFERROR(INDEX('Hoja de Trabajo para listado'!$AB$155:$BA$1048576,MATCH($A804,'Hoja de Trabajo para listado'!$AB$155:$AB$1048576,0),MATCH((CUADRO!O$5&amp;$E804),'Hoja de Trabajo para listado'!$AB$151:$BA$151,0)),0)+IFERROR(INDEX('Hoja de Trabajo para listado'!$BC$155:$CB$1048576,MATCH($A804,'Hoja de Trabajo para listado'!$BC$155:$BC$1048576,0),MATCH((CUADRO!O$5&amp;$E804),'Hoja de Trabajo para listado'!$BC$151:$CB$151,0)),0)+IFERROR(INDEX('Hoja de Trabajo para listado'!$DE$153:$DG$274,MATCH($A804,'Hoja de Trabajo para listado'!$DE$153:$DE$1048576,0),MATCH((CUADRO!O$5&amp;$E804),'Hoja de Trabajo para listado'!$DE$151:$DG$151,0)),0)+IFERROR(INDEX('Hoja de Trabajo para listado'!$CD$155:$DC$1048576,MATCH($A804,'Hoja de Trabajo para listado'!$CD$155:$CD$1048576,0),MATCH((CUADRO!O$5&amp;$E804),'Hoja de Trabajo para listado'!$CD$151:$DC$151,0)),0)</f>
        <v>0</v>
      </c>
      <c r="P804" s="243">
        <f ca="1">+IFERROR(INDEX('Hoja de Trabajo para listado'!$A$155:$Z$1048576,MATCH($A804,'Hoja de Trabajo para listado'!$A$155:$A$1048576,0),MATCH((CUADRO!P$5&amp;$E804),'Hoja de Trabajo para listado'!$A$151:$Z$151,0)),0)+IFERROR(INDEX('Hoja de Trabajo para listado'!$AB$155:$BA$1048576,MATCH($A804,'Hoja de Trabajo para listado'!$AB$155:$AB$1048576,0),MATCH((CUADRO!P$5&amp;$E804),'Hoja de Trabajo para listado'!$AB$151:$BA$151,0)),0)+IFERROR(INDEX('Hoja de Trabajo para listado'!$BC$155:$CB$1048576,MATCH($A804,'Hoja de Trabajo para listado'!$BC$155:$BC$1048576,0),MATCH((CUADRO!P$5&amp;$E804),'Hoja de Trabajo para listado'!$BC$151:$CB$151,0)),0)+IFERROR(INDEX('Hoja de Trabajo para listado'!$DE$153:$DG$274,MATCH($A804,'Hoja de Trabajo para listado'!$DE$153:$DE$1048576,0),MATCH((CUADRO!P$5&amp;$E804),'Hoja de Trabajo para listado'!$DE$151:$DG$151,0)),0)+IFERROR(INDEX('Hoja de Trabajo para listado'!$CD$155:$DC$1048576,MATCH($A804,'Hoja de Trabajo para listado'!$CD$155:$CD$1048576,0),MATCH((CUADRO!P$5&amp;$E804),'Hoja de Trabajo para listado'!$CD$151:$DC$151,0)),0)</f>
        <v>0</v>
      </c>
      <c r="Q804" s="243">
        <f ca="1">+IFERROR(INDEX('Hoja de Trabajo para listado'!$A$155:$Z$1048576,MATCH($A804,'Hoja de Trabajo para listado'!$A$155:$A$1048576,0),MATCH((CUADRO!Q$5&amp;$E804),'Hoja de Trabajo para listado'!$A$151:$Z$151,0)),0)+IFERROR(INDEX('Hoja de Trabajo para listado'!$AB$155:$BA$1048576,MATCH($A804,'Hoja de Trabajo para listado'!$AB$155:$AB$1048576,0),MATCH((CUADRO!Q$5&amp;$E804),'Hoja de Trabajo para listado'!$AB$151:$BA$151,0)),0)+IFERROR(INDEX('Hoja de Trabajo para listado'!$BC$155:$CB$1048576,MATCH($A804,'Hoja de Trabajo para listado'!$BC$155:$BC$1048576,0),MATCH((CUADRO!Q$5&amp;$E804),'Hoja de Trabajo para listado'!$BC$151:$CB$151,0)),0)+IFERROR(INDEX('Hoja de Trabajo para listado'!$DE$153:$DG$274,MATCH($A804,'Hoja de Trabajo para listado'!$DE$153:$DE$1048576,0),MATCH((CUADRO!Q$5&amp;$E804),'Hoja de Trabajo para listado'!$DE$151:$DG$151,0)),0)+IFERROR(INDEX('Hoja de Trabajo para listado'!$CD$155:$DC$1048576,MATCH($A804,'Hoja de Trabajo para listado'!$CD$155:$CD$1048576,0),MATCH((CUADRO!Q$5&amp;$E804),'Hoja de Trabajo para listado'!$CD$151:$DC$151,0)),0)</f>
        <v>0</v>
      </c>
      <c r="R804" s="243">
        <f t="shared" ca="1" si="27"/>
        <v>0</v>
      </c>
      <c r="S804" s="249"/>
      <c r="T804" s="243">
        <f ca="1">+T805</f>
        <v>0</v>
      </c>
      <c r="U804" s="242">
        <f t="shared" si="28"/>
        <v>1</v>
      </c>
      <c r="V804" s="333" t="str">
        <f>+VLOOKUP(A804,bd_lista!$A$3:$E$590,5,FALSE)</f>
        <v>Gobiernos Autonomos Municipales</v>
      </c>
      <c r="W804" s="391" t="str">
        <f>+V804</f>
        <v>Gobiernos Autonomos Municipales</v>
      </c>
      <c r="X804" s="242">
        <f>+VLOOKUP(A804,[4]Sheet1!$A$13:$D$744,4,FALSE)</f>
        <v>0</v>
      </c>
      <c r="Y804" s="242" t="e">
        <f>+VLOOKUP(X804,bd_lista!$A$3:$C$590,3,FALSE)</f>
        <v>#N/A</v>
      </c>
      <c r="Z804" s="294">
        <f>+X804</f>
        <v>0</v>
      </c>
      <c r="AA804" s="295" t="e">
        <f>+Y804</f>
        <v>#N/A</v>
      </c>
    </row>
    <row r="805" spans="1:27" customFormat="1" ht="15" hidden="1" customHeight="1">
      <c r="A805" s="32">
        <v>1421</v>
      </c>
      <c r="B805" s="388"/>
      <c r="C805" s="247" t="str">
        <f>+VLOOKUP(A805,bd_lista!$A$3:$C$590,3,FALSE)</f>
        <v>Gobierno Autónomo Municipal de Yunguyo de Litoral</v>
      </c>
      <c r="D805" s="390"/>
      <c r="E805" s="244" t="s">
        <v>1305</v>
      </c>
      <c r="F805" s="243">
        <f ca="1">+IFERROR(INDEX('Hoja de Trabajo para listado'!$A$155:$Z$1048576,MATCH($A805,'Hoja de Trabajo para listado'!$A$155:$A$1048576,0),MATCH((CUADRO!F$5&amp;$E805),'Hoja de Trabajo para listado'!$A$151:$Z$151,0)),0)+IFERROR(INDEX('Hoja de Trabajo para listado'!$AB$155:$BA$1048576,MATCH($A805,'Hoja de Trabajo para listado'!$AB$155:$AB$1048576,0),MATCH((CUADRO!F$5&amp;$E805),'Hoja de Trabajo para listado'!$AB$151:$BA$151,0)),0)+IFERROR(INDEX('Hoja de Trabajo para listado'!$BC$155:$CB$1048576,MATCH($A805,'Hoja de Trabajo para listado'!$BC$155:$BC$1048576,0),MATCH((CUADRO!F$5&amp;$E805),'Hoja de Trabajo para listado'!$BC$151:$CB$151,0)),0)+IFERROR(INDEX('Hoja de Trabajo para listado'!$DE$153:$DG$274,MATCH($A805,'Hoja de Trabajo para listado'!$DE$153:$DE$1048576,0),MATCH((CUADRO!F$5&amp;$E805),'Hoja de Trabajo para listado'!$DE$151:$DG$151,0)),0)+IFERROR(INDEX('Hoja de Trabajo para listado'!$CD$155:$DC$1048576,MATCH($A805,'Hoja de Trabajo para listado'!$CD$155:$CD$1048576,0),MATCH((CUADRO!F$5&amp;$E805),'Hoja de Trabajo para listado'!$CD$151:$DC$151,0)),0)</f>
        <v>0</v>
      </c>
      <c r="G805" s="243">
        <f ca="1">+IFERROR(INDEX('Hoja de Trabajo para listado'!$A$155:$Z$1048576,MATCH($A805,'Hoja de Trabajo para listado'!$A$155:$A$1048576,0),MATCH((CUADRO!G$5&amp;$E805),'Hoja de Trabajo para listado'!$A$151:$Z$151,0)),0)+IFERROR(INDEX('Hoja de Trabajo para listado'!$AB$155:$BA$1048576,MATCH($A805,'Hoja de Trabajo para listado'!$AB$155:$AB$1048576,0),MATCH((CUADRO!G$5&amp;$E805),'Hoja de Trabajo para listado'!$AB$151:$BA$151,0)),0)+IFERROR(INDEX('Hoja de Trabajo para listado'!$BC$155:$CB$1048576,MATCH($A805,'Hoja de Trabajo para listado'!$BC$155:$BC$1048576,0),MATCH((CUADRO!G$5&amp;$E805),'Hoja de Trabajo para listado'!$BC$151:$CB$151,0)),0)+IFERROR(INDEX('Hoja de Trabajo para listado'!$DE$153:$DG$274,MATCH($A805,'Hoja de Trabajo para listado'!$DE$153:$DE$1048576,0),MATCH((CUADRO!G$5&amp;$E805),'Hoja de Trabajo para listado'!$DE$151:$DG$151,0)),0)+IFERROR(INDEX('Hoja de Trabajo para listado'!$CD$155:$DC$1048576,MATCH($A805,'Hoja de Trabajo para listado'!$CD$155:$CD$1048576,0),MATCH((CUADRO!G$5&amp;$E805),'Hoja de Trabajo para listado'!$CD$151:$DC$151,0)),0)</f>
        <v>0</v>
      </c>
      <c r="H805" s="243">
        <f ca="1">+IFERROR(INDEX('Hoja de Trabajo para listado'!$A$155:$Z$1048576,MATCH($A805,'Hoja de Trabajo para listado'!$A$155:$A$1048576,0),MATCH((CUADRO!H$5&amp;$E805),'Hoja de Trabajo para listado'!$A$151:$Z$151,0)),0)+IFERROR(INDEX('Hoja de Trabajo para listado'!$AB$155:$BA$1048576,MATCH($A805,'Hoja de Trabajo para listado'!$AB$155:$AB$1048576,0),MATCH((CUADRO!H$5&amp;$E805),'Hoja de Trabajo para listado'!$AB$151:$BA$151,0)),0)+IFERROR(INDEX('Hoja de Trabajo para listado'!$BC$155:$CB$1048576,MATCH($A805,'Hoja de Trabajo para listado'!$BC$155:$BC$1048576,0),MATCH((CUADRO!H$5&amp;$E805),'Hoja de Trabajo para listado'!$BC$151:$CB$151,0)),0)+IFERROR(INDEX('Hoja de Trabajo para listado'!$DE$153:$DG$274,MATCH($A805,'Hoja de Trabajo para listado'!$DE$153:$DE$1048576,0),MATCH((CUADRO!H$5&amp;$E805),'Hoja de Trabajo para listado'!$DE$151:$DG$151,0)),0)+IFERROR(INDEX('Hoja de Trabajo para listado'!$CD$155:$DC$1048576,MATCH($A805,'Hoja de Trabajo para listado'!$CD$155:$CD$1048576,0),MATCH((CUADRO!H$5&amp;$E805),'Hoja de Trabajo para listado'!$CD$151:$DC$151,0)),0)</f>
        <v>0</v>
      </c>
      <c r="I805" s="243">
        <f ca="1">+IFERROR(INDEX('Hoja de Trabajo para listado'!$A$155:$Z$1048576,MATCH($A805,'Hoja de Trabajo para listado'!$A$155:$A$1048576,0),MATCH((CUADRO!I$5&amp;$E805),'Hoja de Trabajo para listado'!$A$151:$Z$151,0)),0)+IFERROR(INDEX('Hoja de Trabajo para listado'!$AB$155:$BA$1048576,MATCH($A805,'Hoja de Trabajo para listado'!$AB$155:$AB$1048576,0),MATCH((CUADRO!I$5&amp;$E805),'Hoja de Trabajo para listado'!$AB$151:$BA$151,0)),0)+IFERROR(INDEX('Hoja de Trabajo para listado'!$BC$155:$CB$1048576,MATCH($A805,'Hoja de Trabajo para listado'!$BC$155:$BC$1048576,0),MATCH((CUADRO!I$5&amp;$E805),'Hoja de Trabajo para listado'!$BC$151:$CB$151,0)),0)+IFERROR(INDEX('Hoja de Trabajo para listado'!$DE$153:$DG$274,MATCH($A805,'Hoja de Trabajo para listado'!$DE$153:$DE$1048576,0),MATCH((CUADRO!I$5&amp;$E805),'Hoja de Trabajo para listado'!$DE$151:$DG$151,0)),0)+IFERROR(INDEX('Hoja de Trabajo para listado'!$CD$155:$DC$1048576,MATCH($A805,'Hoja de Trabajo para listado'!$CD$155:$CD$1048576,0),MATCH((CUADRO!I$5&amp;$E805),'Hoja de Trabajo para listado'!$CD$151:$DC$151,0)),0)</f>
        <v>0</v>
      </c>
      <c r="J805" s="243">
        <f ca="1">+IFERROR(INDEX('Hoja de Trabajo para listado'!$A$155:$Z$1048576,MATCH($A805,'Hoja de Trabajo para listado'!$A$155:$A$1048576,0),MATCH((CUADRO!J$5&amp;$E805),'Hoja de Trabajo para listado'!$A$151:$Z$151,0)),0)+IFERROR(INDEX('Hoja de Trabajo para listado'!$AB$155:$BA$1048576,MATCH($A805,'Hoja de Trabajo para listado'!$AB$155:$AB$1048576,0),MATCH((CUADRO!J$5&amp;$E805),'Hoja de Trabajo para listado'!$AB$151:$BA$151,0)),0)+IFERROR(INDEX('Hoja de Trabajo para listado'!$BC$155:$CB$1048576,MATCH($A805,'Hoja de Trabajo para listado'!$BC$155:$BC$1048576,0),MATCH((CUADRO!J$5&amp;$E805),'Hoja de Trabajo para listado'!$BC$151:$CB$151,0)),0)+IFERROR(INDEX('Hoja de Trabajo para listado'!$DE$153:$DG$274,MATCH($A805,'Hoja de Trabajo para listado'!$DE$153:$DE$1048576,0),MATCH((CUADRO!J$5&amp;$E805),'Hoja de Trabajo para listado'!$DE$151:$DG$151,0)),0)+IFERROR(INDEX('Hoja de Trabajo para listado'!$CD$155:$DC$1048576,MATCH($A805,'Hoja de Trabajo para listado'!$CD$155:$CD$1048576,0),MATCH((CUADRO!J$5&amp;$E805),'Hoja de Trabajo para listado'!$CD$151:$DC$151,0)),0)</f>
        <v>0</v>
      </c>
      <c r="K805" s="243">
        <f ca="1">+IFERROR(INDEX('Hoja de Trabajo para listado'!$A$155:$Z$1048576,MATCH($A805,'Hoja de Trabajo para listado'!$A$155:$A$1048576,0),MATCH((CUADRO!K$5&amp;$E805),'Hoja de Trabajo para listado'!$A$151:$Z$151,0)),0)+IFERROR(INDEX('Hoja de Trabajo para listado'!$AB$155:$BA$1048576,MATCH($A805,'Hoja de Trabajo para listado'!$AB$155:$AB$1048576,0),MATCH((CUADRO!K$5&amp;$E805),'Hoja de Trabajo para listado'!$AB$151:$BA$151,0)),0)+IFERROR(INDEX('Hoja de Trabajo para listado'!$BC$155:$CB$1048576,MATCH($A805,'Hoja de Trabajo para listado'!$BC$155:$BC$1048576,0),MATCH((CUADRO!K$5&amp;$E805),'Hoja de Trabajo para listado'!$BC$151:$CB$151,0)),0)+IFERROR(INDEX('Hoja de Trabajo para listado'!$DE$153:$DG$274,MATCH($A805,'Hoja de Trabajo para listado'!$DE$153:$DE$1048576,0),MATCH((CUADRO!K$5&amp;$E805),'Hoja de Trabajo para listado'!$DE$151:$DG$151,0)),0)+IFERROR(INDEX('Hoja de Trabajo para listado'!$CD$155:$DC$1048576,MATCH($A805,'Hoja de Trabajo para listado'!$CD$155:$CD$1048576,0),MATCH((CUADRO!K$5&amp;$E805),'Hoja de Trabajo para listado'!$CD$151:$DC$151,0)),0)</f>
        <v>0</v>
      </c>
      <c r="L805" s="243">
        <f ca="1">+IFERROR(INDEX('Hoja de Trabajo para listado'!$A$155:$Z$1048576,MATCH($A805,'Hoja de Trabajo para listado'!$A$155:$A$1048576,0),MATCH((CUADRO!L$5&amp;$E805),'Hoja de Trabajo para listado'!$A$151:$Z$151,0)),0)+IFERROR(INDEX('Hoja de Trabajo para listado'!$AB$155:$BA$1048576,MATCH($A805,'Hoja de Trabajo para listado'!$AB$155:$AB$1048576,0),MATCH((CUADRO!L$5&amp;$E805),'Hoja de Trabajo para listado'!$AB$151:$BA$151,0)),0)+IFERROR(INDEX('Hoja de Trabajo para listado'!$BC$155:$CB$1048576,MATCH($A805,'Hoja de Trabajo para listado'!$BC$155:$BC$1048576,0),MATCH((CUADRO!L$5&amp;$E805),'Hoja de Trabajo para listado'!$BC$151:$CB$151,0)),0)+IFERROR(INDEX('Hoja de Trabajo para listado'!$DE$153:$DG$274,MATCH($A805,'Hoja de Trabajo para listado'!$DE$153:$DE$1048576,0),MATCH((CUADRO!L$5&amp;$E805),'Hoja de Trabajo para listado'!$DE$151:$DG$151,0)),0)+IFERROR(INDEX('Hoja de Trabajo para listado'!$CD$155:$DC$1048576,MATCH($A805,'Hoja de Trabajo para listado'!$CD$155:$CD$1048576,0),MATCH((CUADRO!L$5&amp;$E805),'Hoja de Trabajo para listado'!$CD$151:$DC$151,0)),0)</f>
        <v>0</v>
      </c>
      <c r="M805" s="243">
        <f ca="1">+IFERROR(INDEX('Hoja de Trabajo para listado'!$A$155:$Z$1048576,MATCH($A805,'Hoja de Trabajo para listado'!$A$155:$A$1048576,0),MATCH((CUADRO!M$5&amp;$E805),'Hoja de Trabajo para listado'!$A$151:$Z$151,0)),0)+IFERROR(INDEX('Hoja de Trabajo para listado'!$AB$155:$BA$1048576,MATCH($A805,'Hoja de Trabajo para listado'!$AB$155:$AB$1048576,0),MATCH((CUADRO!M$5&amp;$E805),'Hoja de Trabajo para listado'!$AB$151:$BA$151,0)),0)+IFERROR(INDEX('Hoja de Trabajo para listado'!$BC$155:$CB$1048576,MATCH($A805,'Hoja de Trabajo para listado'!$BC$155:$BC$1048576,0),MATCH((CUADRO!M$5&amp;$E805),'Hoja de Trabajo para listado'!$BC$151:$CB$151,0)),0)+IFERROR(INDEX('Hoja de Trabajo para listado'!$DE$153:$DG$274,MATCH($A805,'Hoja de Trabajo para listado'!$DE$153:$DE$1048576,0),MATCH((CUADRO!M$5&amp;$E805),'Hoja de Trabajo para listado'!$DE$151:$DG$151,0)),0)+IFERROR(INDEX('Hoja de Trabajo para listado'!$CD$155:$DC$1048576,MATCH($A805,'Hoja de Trabajo para listado'!$CD$155:$CD$1048576,0),MATCH((CUADRO!M$5&amp;$E805),'Hoja de Trabajo para listado'!$CD$151:$DC$151,0)),0)</f>
        <v>0</v>
      </c>
      <c r="N805" s="243">
        <f ca="1">+IFERROR(INDEX('Hoja de Trabajo para listado'!$A$155:$Z$1048576,MATCH($A805,'Hoja de Trabajo para listado'!$A$155:$A$1048576,0),MATCH((CUADRO!N$5&amp;$E805),'Hoja de Trabajo para listado'!$A$151:$Z$151,0)),0)+IFERROR(INDEX('Hoja de Trabajo para listado'!$AB$155:$BA$1048576,MATCH($A805,'Hoja de Trabajo para listado'!$AB$155:$AB$1048576,0),MATCH((CUADRO!N$5&amp;$E805),'Hoja de Trabajo para listado'!$AB$151:$BA$151,0)),0)+IFERROR(INDEX('Hoja de Trabajo para listado'!$BC$155:$CB$1048576,MATCH($A805,'Hoja de Trabajo para listado'!$BC$155:$BC$1048576,0),MATCH((CUADRO!N$5&amp;$E805),'Hoja de Trabajo para listado'!$BC$151:$CB$151,0)),0)+IFERROR(INDEX('Hoja de Trabajo para listado'!$DE$153:$DG$274,MATCH($A805,'Hoja de Trabajo para listado'!$DE$153:$DE$1048576,0),MATCH((CUADRO!N$5&amp;$E805),'Hoja de Trabajo para listado'!$DE$151:$DG$151,0)),0)+IFERROR(INDEX('Hoja de Trabajo para listado'!$CD$155:$DC$1048576,MATCH($A805,'Hoja de Trabajo para listado'!$CD$155:$CD$1048576,0),MATCH((CUADRO!N$5&amp;$E805),'Hoja de Trabajo para listado'!$CD$151:$DC$151,0)),0)</f>
        <v>0</v>
      </c>
      <c r="O805" s="243">
        <f ca="1">+IFERROR(INDEX('Hoja de Trabajo para listado'!$A$155:$Z$1048576,MATCH($A805,'Hoja de Trabajo para listado'!$A$155:$A$1048576,0),MATCH((CUADRO!O$5&amp;$E805),'Hoja de Trabajo para listado'!$A$151:$Z$151,0)),0)+IFERROR(INDEX('Hoja de Trabajo para listado'!$AB$155:$BA$1048576,MATCH($A805,'Hoja de Trabajo para listado'!$AB$155:$AB$1048576,0),MATCH((CUADRO!O$5&amp;$E805),'Hoja de Trabajo para listado'!$AB$151:$BA$151,0)),0)+IFERROR(INDEX('Hoja de Trabajo para listado'!$BC$155:$CB$1048576,MATCH($A805,'Hoja de Trabajo para listado'!$BC$155:$BC$1048576,0),MATCH((CUADRO!O$5&amp;$E805),'Hoja de Trabajo para listado'!$BC$151:$CB$151,0)),0)+IFERROR(INDEX('Hoja de Trabajo para listado'!$DE$153:$DG$274,MATCH($A805,'Hoja de Trabajo para listado'!$DE$153:$DE$1048576,0),MATCH((CUADRO!O$5&amp;$E805),'Hoja de Trabajo para listado'!$DE$151:$DG$151,0)),0)+IFERROR(INDEX('Hoja de Trabajo para listado'!$CD$155:$DC$1048576,MATCH($A805,'Hoja de Trabajo para listado'!$CD$155:$CD$1048576,0),MATCH((CUADRO!O$5&amp;$E805),'Hoja de Trabajo para listado'!$CD$151:$DC$151,0)),0)</f>
        <v>0</v>
      </c>
      <c r="P805" s="243">
        <f ca="1">+IFERROR(INDEX('Hoja de Trabajo para listado'!$A$155:$Z$1048576,MATCH($A805,'Hoja de Trabajo para listado'!$A$155:$A$1048576,0),MATCH((CUADRO!P$5&amp;$E805),'Hoja de Trabajo para listado'!$A$151:$Z$151,0)),0)+IFERROR(INDEX('Hoja de Trabajo para listado'!$AB$155:$BA$1048576,MATCH($A805,'Hoja de Trabajo para listado'!$AB$155:$AB$1048576,0),MATCH((CUADRO!P$5&amp;$E805),'Hoja de Trabajo para listado'!$AB$151:$BA$151,0)),0)+IFERROR(INDEX('Hoja de Trabajo para listado'!$BC$155:$CB$1048576,MATCH($A805,'Hoja de Trabajo para listado'!$BC$155:$BC$1048576,0),MATCH((CUADRO!P$5&amp;$E805),'Hoja de Trabajo para listado'!$BC$151:$CB$151,0)),0)+IFERROR(INDEX('Hoja de Trabajo para listado'!$DE$153:$DG$274,MATCH($A805,'Hoja de Trabajo para listado'!$DE$153:$DE$1048576,0),MATCH((CUADRO!P$5&amp;$E805),'Hoja de Trabajo para listado'!$DE$151:$DG$151,0)),0)+IFERROR(INDEX('Hoja de Trabajo para listado'!$CD$155:$DC$1048576,MATCH($A805,'Hoja de Trabajo para listado'!$CD$155:$CD$1048576,0),MATCH((CUADRO!P$5&amp;$E805),'Hoja de Trabajo para listado'!$CD$151:$DC$151,0)),0)</f>
        <v>0</v>
      </c>
      <c r="Q805" s="243">
        <f ca="1">+IFERROR(INDEX('Hoja de Trabajo para listado'!$A$155:$Z$1048576,MATCH($A805,'Hoja de Trabajo para listado'!$A$155:$A$1048576,0),MATCH((CUADRO!Q$5&amp;$E805),'Hoja de Trabajo para listado'!$A$151:$Z$151,0)),0)+IFERROR(INDEX('Hoja de Trabajo para listado'!$AB$155:$BA$1048576,MATCH($A805,'Hoja de Trabajo para listado'!$AB$155:$AB$1048576,0),MATCH((CUADRO!Q$5&amp;$E805),'Hoja de Trabajo para listado'!$AB$151:$BA$151,0)),0)+IFERROR(INDEX('Hoja de Trabajo para listado'!$BC$155:$CB$1048576,MATCH($A805,'Hoja de Trabajo para listado'!$BC$155:$BC$1048576,0),MATCH((CUADRO!Q$5&amp;$E805),'Hoja de Trabajo para listado'!$BC$151:$CB$151,0)),0)+IFERROR(INDEX('Hoja de Trabajo para listado'!$DE$153:$DG$274,MATCH($A805,'Hoja de Trabajo para listado'!$DE$153:$DE$1048576,0),MATCH((CUADRO!Q$5&amp;$E805),'Hoja de Trabajo para listado'!$DE$151:$DG$151,0)),0)+IFERROR(INDEX('Hoja de Trabajo para listado'!$CD$155:$DC$1048576,MATCH($A805,'Hoja de Trabajo para listado'!$CD$155:$CD$1048576,0),MATCH((CUADRO!Q$5&amp;$E805),'Hoja de Trabajo para listado'!$CD$151:$DC$151,0)),0)</f>
        <v>0</v>
      </c>
      <c r="R805" s="243">
        <f t="shared" ca="1" si="27"/>
        <v>0</v>
      </c>
      <c r="S805" s="249">
        <f ca="1">+R804+R805</f>
        <v>0</v>
      </c>
      <c r="T805" s="243">
        <f ca="1">+S805</f>
        <v>0</v>
      </c>
      <c r="U805" s="242">
        <f t="shared" si="28"/>
        <v>2</v>
      </c>
      <c r="V805" s="333" t="str">
        <f>+VLOOKUP(A805,bd_lista!$A$3:$E$590,5,FALSE)</f>
        <v>Gobiernos Autonomos Municipales</v>
      </c>
      <c r="W805" s="392"/>
      <c r="X805" s="242">
        <f>+VLOOKUP(A805,[4]Sheet1!$A$13:$D$744,4,FALSE)</f>
        <v>0</v>
      </c>
      <c r="Y805" s="242" t="e">
        <f>+VLOOKUP(X805,bd_lista!$A$3:$C$590,3,FALSE)</f>
        <v>#N/A</v>
      </c>
      <c r="Z805" s="292"/>
      <c r="AA805" s="293"/>
    </row>
    <row r="806" spans="1:27" customFormat="1" ht="15" hidden="1" customHeight="1">
      <c r="A806" s="32">
        <v>1422</v>
      </c>
      <c r="B806" s="387">
        <f>+A806</f>
        <v>1422</v>
      </c>
      <c r="C806" s="247" t="str">
        <f>+VLOOKUP(A806,bd_lista!$A$3:$C$590,3,FALSE)</f>
        <v>Gobierno Autónomo Municipal de Esmeralda</v>
      </c>
      <c r="D806" s="389" t="str">
        <f>+C806</f>
        <v>Gobierno Autónomo Municipal de Esmeralda</v>
      </c>
      <c r="E806" s="242" t="s">
        <v>1304</v>
      </c>
      <c r="F806" s="243">
        <f ca="1">+IFERROR(INDEX('Hoja de Trabajo para listado'!$A$155:$Z$1048576,MATCH($A806,'Hoja de Trabajo para listado'!$A$155:$A$1048576,0),MATCH((CUADRO!F$5&amp;$E806),'Hoja de Trabajo para listado'!$A$151:$Z$151,0)),0)+IFERROR(INDEX('Hoja de Trabajo para listado'!$AB$155:$BA$1048576,MATCH($A806,'Hoja de Trabajo para listado'!$AB$155:$AB$1048576,0),MATCH((CUADRO!F$5&amp;$E806),'Hoja de Trabajo para listado'!$AB$151:$BA$151,0)),0)+IFERROR(INDEX('Hoja de Trabajo para listado'!$BC$155:$CB$1048576,MATCH($A806,'Hoja de Trabajo para listado'!$BC$155:$BC$1048576,0),MATCH((CUADRO!F$5&amp;$E806),'Hoja de Trabajo para listado'!$BC$151:$CB$151,0)),0)+IFERROR(INDEX('Hoja de Trabajo para listado'!$DE$153:$DG$274,MATCH($A806,'Hoja de Trabajo para listado'!$DE$153:$DE$1048576,0),MATCH((CUADRO!F$5&amp;$E806),'Hoja de Trabajo para listado'!$DE$151:$DG$151,0)),0)+IFERROR(INDEX('Hoja de Trabajo para listado'!$CD$155:$DC$1048576,MATCH($A806,'Hoja de Trabajo para listado'!$CD$155:$CD$1048576,0),MATCH((CUADRO!F$5&amp;$E806),'Hoja de Trabajo para listado'!$CD$151:$DC$151,0)),0)</f>
        <v>0</v>
      </c>
      <c r="G806" s="243">
        <f ca="1">+IFERROR(INDEX('Hoja de Trabajo para listado'!$A$155:$Z$1048576,MATCH($A806,'Hoja de Trabajo para listado'!$A$155:$A$1048576,0),MATCH((CUADRO!G$5&amp;$E806),'Hoja de Trabajo para listado'!$A$151:$Z$151,0)),0)+IFERROR(INDEX('Hoja de Trabajo para listado'!$AB$155:$BA$1048576,MATCH($A806,'Hoja de Trabajo para listado'!$AB$155:$AB$1048576,0),MATCH((CUADRO!G$5&amp;$E806),'Hoja de Trabajo para listado'!$AB$151:$BA$151,0)),0)+IFERROR(INDEX('Hoja de Trabajo para listado'!$BC$155:$CB$1048576,MATCH($A806,'Hoja de Trabajo para listado'!$BC$155:$BC$1048576,0),MATCH((CUADRO!G$5&amp;$E806),'Hoja de Trabajo para listado'!$BC$151:$CB$151,0)),0)+IFERROR(INDEX('Hoja de Trabajo para listado'!$DE$153:$DG$274,MATCH($A806,'Hoja de Trabajo para listado'!$DE$153:$DE$1048576,0),MATCH((CUADRO!G$5&amp;$E806),'Hoja de Trabajo para listado'!$DE$151:$DG$151,0)),0)+IFERROR(INDEX('Hoja de Trabajo para listado'!$CD$155:$DC$1048576,MATCH($A806,'Hoja de Trabajo para listado'!$CD$155:$CD$1048576,0),MATCH((CUADRO!G$5&amp;$E806),'Hoja de Trabajo para listado'!$CD$151:$DC$151,0)),0)</f>
        <v>0</v>
      </c>
      <c r="H806" s="243">
        <f ca="1">+IFERROR(INDEX('Hoja de Trabajo para listado'!$A$155:$Z$1048576,MATCH($A806,'Hoja de Trabajo para listado'!$A$155:$A$1048576,0),MATCH((CUADRO!H$5&amp;$E806),'Hoja de Trabajo para listado'!$A$151:$Z$151,0)),0)+IFERROR(INDEX('Hoja de Trabajo para listado'!$AB$155:$BA$1048576,MATCH($A806,'Hoja de Trabajo para listado'!$AB$155:$AB$1048576,0),MATCH((CUADRO!H$5&amp;$E806),'Hoja de Trabajo para listado'!$AB$151:$BA$151,0)),0)+IFERROR(INDEX('Hoja de Trabajo para listado'!$BC$155:$CB$1048576,MATCH($A806,'Hoja de Trabajo para listado'!$BC$155:$BC$1048576,0),MATCH((CUADRO!H$5&amp;$E806),'Hoja de Trabajo para listado'!$BC$151:$CB$151,0)),0)+IFERROR(INDEX('Hoja de Trabajo para listado'!$DE$153:$DG$274,MATCH($A806,'Hoja de Trabajo para listado'!$DE$153:$DE$1048576,0),MATCH((CUADRO!H$5&amp;$E806),'Hoja de Trabajo para listado'!$DE$151:$DG$151,0)),0)+IFERROR(INDEX('Hoja de Trabajo para listado'!$CD$155:$DC$1048576,MATCH($A806,'Hoja de Trabajo para listado'!$CD$155:$CD$1048576,0),MATCH((CUADRO!H$5&amp;$E806),'Hoja de Trabajo para listado'!$CD$151:$DC$151,0)),0)</f>
        <v>0</v>
      </c>
      <c r="I806" s="243">
        <f ca="1">+IFERROR(INDEX('Hoja de Trabajo para listado'!$A$155:$Z$1048576,MATCH($A806,'Hoja de Trabajo para listado'!$A$155:$A$1048576,0),MATCH((CUADRO!I$5&amp;$E806),'Hoja de Trabajo para listado'!$A$151:$Z$151,0)),0)+IFERROR(INDEX('Hoja de Trabajo para listado'!$AB$155:$BA$1048576,MATCH($A806,'Hoja de Trabajo para listado'!$AB$155:$AB$1048576,0),MATCH((CUADRO!I$5&amp;$E806),'Hoja de Trabajo para listado'!$AB$151:$BA$151,0)),0)+IFERROR(INDEX('Hoja de Trabajo para listado'!$BC$155:$CB$1048576,MATCH($A806,'Hoja de Trabajo para listado'!$BC$155:$BC$1048576,0),MATCH((CUADRO!I$5&amp;$E806),'Hoja de Trabajo para listado'!$BC$151:$CB$151,0)),0)+IFERROR(INDEX('Hoja de Trabajo para listado'!$DE$153:$DG$274,MATCH($A806,'Hoja de Trabajo para listado'!$DE$153:$DE$1048576,0),MATCH((CUADRO!I$5&amp;$E806),'Hoja de Trabajo para listado'!$DE$151:$DG$151,0)),0)+IFERROR(INDEX('Hoja de Trabajo para listado'!$CD$155:$DC$1048576,MATCH($A806,'Hoja de Trabajo para listado'!$CD$155:$CD$1048576,0),MATCH((CUADRO!I$5&amp;$E806),'Hoja de Trabajo para listado'!$CD$151:$DC$151,0)),0)</f>
        <v>0</v>
      </c>
      <c r="J806" s="243">
        <f ca="1">+IFERROR(INDEX('Hoja de Trabajo para listado'!$A$155:$Z$1048576,MATCH($A806,'Hoja de Trabajo para listado'!$A$155:$A$1048576,0),MATCH((CUADRO!J$5&amp;$E806),'Hoja de Trabajo para listado'!$A$151:$Z$151,0)),0)+IFERROR(INDEX('Hoja de Trabajo para listado'!$AB$155:$BA$1048576,MATCH($A806,'Hoja de Trabajo para listado'!$AB$155:$AB$1048576,0),MATCH((CUADRO!J$5&amp;$E806),'Hoja de Trabajo para listado'!$AB$151:$BA$151,0)),0)+IFERROR(INDEX('Hoja de Trabajo para listado'!$BC$155:$CB$1048576,MATCH($A806,'Hoja de Trabajo para listado'!$BC$155:$BC$1048576,0),MATCH((CUADRO!J$5&amp;$E806),'Hoja de Trabajo para listado'!$BC$151:$CB$151,0)),0)+IFERROR(INDEX('Hoja de Trabajo para listado'!$DE$153:$DG$274,MATCH($A806,'Hoja de Trabajo para listado'!$DE$153:$DE$1048576,0),MATCH((CUADRO!J$5&amp;$E806),'Hoja de Trabajo para listado'!$DE$151:$DG$151,0)),0)+IFERROR(INDEX('Hoja de Trabajo para listado'!$CD$155:$DC$1048576,MATCH($A806,'Hoja de Trabajo para listado'!$CD$155:$CD$1048576,0),MATCH((CUADRO!J$5&amp;$E806),'Hoja de Trabajo para listado'!$CD$151:$DC$151,0)),0)</f>
        <v>0</v>
      </c>
      <c r="K806" s="243">
        <f ca="1">+IFERROR(INDEX('Hoja de Trabajo para listado'!$A$155:$Z$1048576,MATCH($A806,'Hoja de Trabajo para listado'!$A$155:$A$1048576,0),MATCH((CUADRO!K$5&amp;$E806),'Hoja de Trabajo para listado'!$A$151:$Z$151,0)),0)+IFERROR(INDEX('Hoja de Trabajo para listado'!$AB$155:$BA$1048576,MATCH($A806,'Hoja de Trabajo para listado'!$AB$155:$AB$1048576,0),MATCH((CUADRO!K$5&amp;$E806),'Hoja de Trabajo para listado'!$AB$151:$BA$151,0)),0)+IFERROR(INDEX('Hoja de Trabajo para listado'!$BC$155:$CB$1048576,MATCH($A806,'Hoja de Trabajo para listado'!$BC$155:$BC$1048576,0),MATCH((CUADRO!K$5&amp;$E806),'Hoja de Trabajo para listado'!$BC$151:$CB$151,0)),0)+IFERROR(INDEX('Hoja de Trabajo para listado'!$DE$153:$DG$274,MATCH($A806,'Hoja de Trabajo para listado'!$DE$153:$DE$1048576,0),MATCH((CUADRO!K$5&amp;$E806),'Hoja de Trabajo para listado'!$DE$151:$DG$151,0)),0)+IFERROR(INDEX('Hoja de Trabajo para listado'!$CD$155:$DC$1048576,MATCH($A806,'Hoja de Trabajo para listado'!$CD$155:$CD$1048576,0),MATCH((CUADRO!K$5&amp;$E806),'Hoja de Trabajo para listado'!$CD$151:$DC$151,0)),0)</f>
        <v>0</v>
      </c>
      <c r="L806" s="243">
        <f ca="1">+IFERROR(INDEX('Hoja de Trabajo para listado'!$A$155:$Z$1048576,MATCH($A806,'Hoja de Trabajo para listado'!$A$155:$A$1048576,0),MATCH((CUADRO!L$5&amp;$E806),'Hoja de Trabajo para listado'!$A$151:$Z$151,0)),0)+IFERROR(INDEX('Hoja de Trabajo para listado'!$AB$155:$BA$1048576,MATCH($A806,'Hoja de Trabajo para listado'!$AB$155:$AB$1048576,0),MATCH((CUADRO!L$5&amp;$E806),'Hoja de Trabajo para listado'!$AB$151:$BA$151,0)),0)+IFERROR(INDEX('Hoja de Trabajo para listado'!$BC$155:$CB$1048576,MATCH($A806,'Hoja de Trabajo para listado'!$BC$155:$BC$1048576,0),MATCH((CUADRO!L$5&amp;$E806),'Hoja de Trabajo para listado'!$BC$151:$CB$151,0)),0)+IFERROR(INDEX('Hoja de Trabajo para listado'!$DE$153:$DG$274,MATCH($A806,'Hoja de Trabajo para listado'!$DE$153:$DE$1048576,0),MATCH((CUADRO!L$5&amp;$E806),'Hoja de Trabajo para listado'!$DE$151:$DG$151,0)),0)+IFERROR(INDEX('Hoja de Trabajo para listado'!$CD$155:$DC$1048576,MATCH($A806,'Hoja de Trabajo para listado'!$CD$155:$CD$1048576,0),MATCH((CUADRO!L$5&amp;$E806),'Hoja de Trabajo para listado'!$CD$151:$DC$151,0)),0)</f>
        <v>0</v>
      </c>
      <c r="M806" s="243">
        <f ca="1">+IFERROR(INDEX('Hoja de Trabajo para listado'!$A$155:$Z$1048576,MATCH($A806,'Hoja de Trabajo para listado'!$A$155:$A$1048576,0),MATCH((CUADRO!M$5&amp;$E806),'Hoja de Trabajo para listado'!$A$151:$Z$151,0)),0)+IFERROR(INDEX('Hoja de Trabajo para listado'!$AB$155:$BA$1048576,MATCH($A806,'Hoja de Trabajo para listado'!$AB$155:$AB$1048576,0),MATCH((CUADRO!M$5&amp;$E806),'Hoja de Trabajo para listado'!$AB$151:$BA$151,0)),0)+IFERROR(INDEX('Hoja de Trabajo para listado'!$BC$155:$CB$1048576,MATCH($A806,'Hoja de Trabajo para listado'!$BC$155:$BC$1048576,0),MATCH((CUADRO!M$5&amp;$E806),'Hoja de Trabajo para listado'!$BC$151:$CB$151,0)),0)+IFERROR(INDEX('Hoja de Trabajo para listado'!$DE$153:$DG$274,MATCH($A806,'Hoja de Trabajo para listado'!$DE$153:$DE$1048576,0),MATCH((CUADRO!M$5&amp;$E806),'Hoja de Trabajo para listado'!$DE$151:$DG$151,0)),0)+IFERROR(INDEX('Hoja de Trabajo para listado'!$CD$155:$DC$1048576,MATCH($A806,'Hoja de Trabajo para listado'!$CD$155:$CD$1048576,0),MATCH((CUADRO!M$5&amp;$E806),'Hoja de Trabajo para listado'!$CD$151:$DC$151,0)),0)</f>
        <v>0</v>
      </c>
      <c r="N806" s="243">
        <f ca="1">+IFERROR(INDEX('Hoja de Trabajo para listado'!$A$155:$Z$1048576,MATCH($A806,'Hoja de Trabajo para listado'!$A$155:$A$1048576,0),MATCH((CUADRO!N$5&amp;$E806),'Hoja de Trabajo para listado'!$A$151:$Z$151,0)),0)+IFERROR(INDEX('Hoja de Trabajo para listado'!$AB$155:$BA$1048576,MATCH($A806,'Hoja de Trabajo para listado'!$AB$155:$AB$1048576,0),MATCH((CUADRO!N$5&amp;$E806),'Hoja de Trabajo para listado'!$AB$151:$BA$151,0)),0)+IFERROR(INDEX('Hoja de Trabajo para listado'!$BC$155:$CB$1048576,MATCH($A806,'Hoja de Trabajo para listado'!$BC$155:$BC$1048576,0),MATCH((CUADRO!N$5&amp;$E806),'Hoja de Trabajo para listado'!$BC$151:$CB$151,0)),0)+IFERROR(INDEX('Hoja de Trabajo para listado'!$DE$153:$DG$274,MATCH($A806,'Hoja de Trabajo para listado'!$DE$153:$DE$1048576,0),MATCH((CUADRO!N$5&amp;$E806),'Hoja de Trabajo para listado'!$DE$151:$DG$151,0)),0)+IFERROR(INDEX('Hoja de Trabajo para listado'!$CD$155:$DC$1048576,MATCH($A806,'Hoja de Trabajo para listado'!$CD$155:$CD$1048576,0),MATCH((CUADRO!N$5&amp;$E806),'Hoja de Trabajo para listado'!$CD$151:$DC$151,0)),0)</f>
        <v>0</v>
      </c>
      <c r="O806" s="243">
        <f ca="1">+IFERROR(INDEX('Hoja de Trabajo para listado'!$A$155:$Z$1048576,MATCH($A806,'Hoja de Trabajo para listado'!$A$155:$A$1048576,0),MATCH((CUADRO!O$5&amp;$E806),'Hoja de Trabajo para listado'!$A$151:$Z$151,0)),0)+IFERROR(INDEX('Hoja de Trabajo para listado'!$AB$155:$BA$1048576,MATCH($A806,'Hoja de Trabajo para listado'!$AB$155:$AB$1048576,0),MATCH((CUADRO!O$5&amp;$E806),'Hoja de Trabajo para listado'!$AB$151:$BA$151,0)),0)+IFERROR(INDEX('Hoja de Trabajo para listado'!$BC$155:$CB$1048576,MATCH($A806,'Hoja de Trabajo para listado'!$BC$155:$BC$1048576,0),MATCH((CUADRO!O$5&amp;$E806),'Hoja de Trabajo para listado'!$BC$151:$CB$151,0)),0)+IFERROR(INDEX('Hoja de Trabajo para listado'!$DE$153:$DG$274,MATCH($A806,'Hoja de Trabajo para listado'!$DE$153:$DE$1048576,0),MATCH((CUADRO!O$5&amp;$E806),'Hoja de Trabajo para listado'!$DE$151:$DG$151,0)),0)+IFERROR(INDEX('Hoja de Trabajo para listado'!$CD$155:$DC$1048576,MATCH($A806,'Hoja de Trabajo para listado'!$CD$155:$CD$1048576,0),MATCH((CUADRO!O$5&amp;$E806),'Hoja de Trabajo para listado'!$CD$151:$DC$151,0)),0)</f>
        <v>0</v>
      </c>
      <c r="P806" s="243">
        <f ca="1">+IFERROR(INDEX('Hoja de Trabajo para listado'!$A$155:$Z$1048576,MATCH($A806,'Hoja de Trabajo para listado'!$A$155:$A$1048576,0),MATCH((CUADRO!P$5&amp;$E806),'Hoja de Trabajo para listado'!$A$151:$Z$151,0)),0)+IFERROR(INDEX('Hoja de Trabajo para listado'!$AB$155:$BA$1048576,MATCH($A806,'Hoja de Trabajo para listado'!$AB$155:$AB$1048576,0),MATCH((CUADRO!P$5&amp;$E806),'Hoja de Trabajo para listado'!$AB$151:$BA$151,0)),0)+IFERROR(INDEX('Hoja de Trabajo para listado'!$BC$155:$CB$1048576,MATCH($A806,'Hoja de Trabajo para listado'!$BC$155:$BC$1048576,0),MATCH((CUADRO!P$5&amp;$E806),'Hoja de Trabajo para listado'!$BC$151:$CB$151,0)),0)+IFERROR(INDEX('Hoja de Trabajo para listado'!$DE$153:$DG$274,MATCH($A806,'Hoja de Trabajo para listado'!$DE$153:$DE$1048576,0),MATCH((CUADRO!P$5&amp;$E806),'Hoja de Trabajo para listado'!$DE$151:$DG$151,0)),0)+IFERROR(INDEX('Hoja de Trabajo para listado'!$CD$155:$DC$1048576,MATCH($A806,'Hoja de Trabajo para listado'!$CD$155:$CD$1048576,0),MATCH((CUADRO!P$5&amp;$E806),'Hoja de Trabajo para listado'!$CD$151:$DC$151,0)),0)</f>
        <v>0</v>
      </c>
      <c r="Q806" s="243">
        <f ca="1">+IFERROR(INDEX('Hoja de Trabajo para listado'!$A$155:$Z$1048576,MATCH($A806,'Hoja de Trabajo para listado'!$A$155:$A$1048576,0),MATCH((CUADRO!Q$5&amp;$E806),'Hoja de Trabajo para listado'!$A$151:$Z$151,0)),0)+IFERROR(INDEX('Hoja de Trabajo para listado'!$AB$155:$BA$1048576,MATCH($A806,'Hoja de Trabajo para listado'!$AB$155:$AB$1048576,0),MATCH((CUADRO!Q$5&amp;$E806),'Hoja de Trabajo para listado'!$AB$151:$BA$151,0)),0)+IFERROR(INDEX('Hoja de Trabajo para listado'!$BC$155:$CB$1048576,MATCH($A806,'Hoja de Trabajo para listado'!$BC$155:$BC$1048576,0),MATCH((CUADRO!Q$5&amp;$E806),'Hoja de Trabajo para listado'!$BC$151:$CB$151,0)),0)+IFERROR(INDEX('Hoja de Trabajo para listado'!$DE$153:$DG$274,MATCH($A806,'Hoja de Trabajo para listado'!$DE$153:$DE$1048576,0),MATCH((CUADRO!Q$5&amp;$E806),'Hoja de Trabajo para listado'!$DE$151:$DG$151,0)),0)+IFERROR(INDEX('Hoja de Trabajo para listado'!$CD$155:$DC$1048576,MATCH($A806,'Hoja de Trabajo para listado'!$CD$155:$CD$1048576,0),MATCH((CUADRO!Q$5&amp;$E806),'Hoja de Trabajo para listado'!$CD$151:$DC$151,0)),0)</f>
        <v>0</v>
      </c>
      <c r="R806" s="243">
        <f t="shared" ca="1" si="27"/>
        <v>0</v>
      </c>
      <c r="S806" s="249"/>
      <c r="T806" s="243">
        <f ca="1">+T807</f>
        <v>0</v>
      </c>
      <c r="U806" s="242">
        <f t="shared" si="28"/>
        <v>1</v>
      </c>
      <c r="V806" s="333" t="str">
        <f>+VLOOKUP(A806,bd_lista!$A$3:$E$590,5,FALSE)</f>
        <v>Gobiernos Autonomos Municipales</v>
      </c>
      <c r="W806" s="391" t="str">
        <f>+V806</f>
        <v>Gobiernos Autonomos Municipales</v>
      </c>
      <c r="X806" s="242">
        <f>+VLOOKUP(A806,[4]Sheet1!$A$13:$D$744,4,FALSE)</f>
        <v>0</v>
      </c>
      <c r="Y806" s="242" t="e">
        <f>+VLOOKUP(X806,bd_lista!$A$3:$C$590,3,FALSE)</f>
        <v>#N/A</v>
      </c>
      <c r="Z806" s="294">
        <f>+X806</f>
        <v>0</v>
      </c>
      <c r="AA806" s="295" t="e">
        <f>+Y806</f>
        <v>#N/A</v>
      </c>
    </row>
    <row r="807" spans="1:27" customFormat="1" ht="15" hidden="1" customHeight="1">
      <c r="A807" s="32">
        <v>1422</v>
      </c>
      <c r="B807" s="388"/>
      <c r="C807" s="247" t="str">
        <f>+VLOOKUP(A807,bd_lista!$A$3:$C$590,3,FALSE)</f>
        <v>Gobierno Autónomo Municipal de Esmeralda</v>
      </c>
      <c r="D807" s="390"/>
      <c r="E807" s="244" t="s">
        <v>1305</v>
      </c>
      <c r="F807" s="243">
        <f ca="1">+IFERROR(INDEX('Hoja de Trabajo para listado'!$A$155:$Z$1048576,MATCH($A807,'Hoja de Trabajo para listado'!$A$155:$A$1048576,0),MATCH((CUADRO!F$5&amp;$E807),'Hoja de Trabajo para listado'!$A$151:$Z$151,0)),0)+IFERROR(INDEX('Hoja de Trabajo para listado'!$AB$155:$BA$1048576,MATCH($A807,'Hoja de Trabajo para listado'!$AB$155:$AB$1048576,0),MATCH((CUADRO!F$5&amp;$E807),'Hoja de Trabajo para listado'!$AB$151:$BA$151,0)),0)+IFERROR(INDEX('Hoja de Trabajo para listado'!$BC$155:$CB$1048576,MATCH($A807,'Hoja de Trabajo para listado'!$BC$155:$BC$1048576,0),MATCH((CUADRO!F$5&amp;$E807),'Hoja de Trabajo para listado'!$BC$151:$CB$151,0)),0)+IFERROR(INDEX('Hoja de Trabajo para listado'!$DE$153:$DG$274,MATCH($A807,'Hoja de Trabajo para listado'!$DE$153:$DE$1048576,0),MATCH((CUADRO!F$5&amp;$E807),'Hoja de Trabajo para listado'!$DE$151:$DG$151,0)),0)+IFERROR(INDEX('Hoja de Trabajo para listado'!$CD$155:$DC$1048576,MATCH($A807,'Hoja de Trabajo para listado'!$CD$155:$CD$1048576,0),MATCH((CUADRO!F$5&amp;$E807),'Hoja de Trabajo para listado'!$CD$151:$DC$151,0)),0)</f>
        <v>0</v>
      </c>
      <c r="G807" s="243">
        <f ca="1">+IFERROR(INDEX('Hoja de Trabajo para listado'!$A$155:$Z$1048576,MATCH($A807,'Hoja de Trabajo para listado'!$A$155:$A$1048576,0),MATCH((CUADRO!G$5&amp;$E807),'Hoja de Trabajo para listado'!$A$151:$Z$151,0)),0)+IFERROR(INDEX('Hoja de Trabajo para listado'!$AB$155:$BA$1048576,MATCH($A807,'Hoja de Trabajo para listado'!$AB$155:$AB$1048576,0),MATCH((CUADRO!G$5&amp;$E807),'Hoja de Trabajo para listado'!$AB$151:$BA$151,0)),0)+IFERROR(INDEX('Hoja de Trabajo para listado'!$BC$155:$CB$1048576,MATCH($A807,'Hoja de Trabajo para listado'!$BC$155:$BC$1048576,0),MATCH((CUADRO!G$5&amp;$E807),'Hoja de Trabajo para listado'!$BC$151:$CB$151,0)),0)+IFERROR(INDEX('Hoja de Trabajo para listado'!$DE$153:$DG$274,MATCH($A807,'Hoja de Trabajo para listado'!$DE$153:$DE$1048576,0),MATCH((CUADRO!G$5&amp;$E807),'Hoja de Trabajo para listado'!$DE$151:$DG$151,0)),0)+IFERROR(INDEX('Hoja de Trabajo para listado'!$CD$155:$DC$1048576,MATCH($A807,'Hoja de Trabajo para listado'!$CD$155:$CD$1048576,0),MATCH((CUADRO!G$5&amp;$E807),'Hoja de Trabajo para listado'!$CD$151:$DC$151,0)),0)</f>
        <v>0</v>
      </c>
      <c r="H807" s="243">
        <f ca="1">+IFERROR(INDEX('Hoja de Trabajo para listado'!$A$155:$Z$1048576,MATCH($A807,'Hoja de Trabajo para listado'!$A$155:$A$1048576,0),MATCH((CUADRO!H$5&amp;$E807),'Hoja de Trabajo para listado'!$A$151:$Z$151,0)),0)+IFERROR(INDEX('Hoja de Trabajo para listado'!$AB$155:$BA$1048576,MATCH($A807,'Hoja de Trabajo para listado'!$AB$155:$AB$1048576,0),MATCH((CUADRO!H$5&amp;$E807),'Hoja de Trabajo para listado'!$AB$151:$BA$151,0)),0)+IFERROR(INDEX('Hoja de Trabajo para listado'!$BC$155:$CB$1048576,MATCH($A807,'Hoja de Trabajo para listado'!$BC$155:$BC$1048576,0),MATCH((CUADRO!H$5&amp;$E807),'Hoja de Trabajo para listado'!$BC$151:$CB$151,0)),0)+IFERROR(INDEX('Hoja de Trabajo para listado'!$DE$153:$DG$274,MATCH($A807,'Hoja de Trabajo para listado'!$DE$153:$DE$1048576,0),MATCH((CUADRO!H$5&amp;$E807),'Hoja de Trabajo para listado'!$DE$151:$DG$151,0)),0)+IFERROR(INDEX('Hoja de Trabajo para listado'!$CD$155:$DC$1048576,MATCH($A807,'Hoja de Trabajo para listado'!$CD$155:$CD$1048576,0),MATCH((CUADRO!H$5&amp;$E807),'Hoja de Trabajo para listado'!$CD$151:$DC$151,0)),0)</f>
        <v>0</v>
      </c>
      <c r="I807" s="243">
        <f ca="1">+IFERROR(INDEX('Hoja de Trabajo para listado'!$A$155:$Z$1048576,MATCH($A807,'Hoja de Trabajo para listado'!$A$155:$A$1048576,0),MATCH((CUADRO!I$5&amp;$E807),'Hoja de Trabajo para listado'!$A$151:$Z$151,0)),0)+IFERROR(INDEX('Hoja de Trabajo para listado'!$AB$155:$BA$1048576,MATCH($A807,'Hoja de Trabajo para listado'!$AB$155:$AB$1048576,0),MATCH((CUADRO!I$5&amp;$E807),'Hoja de Trabajo para listado'!$AB$151:$BA$151,0)),0)+IFERROR(INDEX('Hoja de Trabajo para listado'!$BC$155:$CB$1048576,MATCH($A807,'Hoja de Trabajo para listado'!$BC$155:$BC$1048576,0),MATCH((CUADRO!I$5&amp;$E807),'Hoja de Trabajo para listado'!$BC$151:$CB$151,0)),0)+IFERROR(INDEX('Hoja de Trabajo para listado'!$DE$153:$DG$274,MATCH($A807,'Hoja de Trabajo para listado'!$DE$153:$DE$1048576,0),MATCH((CUADRO!I$5&amp;$E807),'Hoja de Trabajo para listado'!$DE$151:$DG$151,0)),0)+IFERROR(INDEX('Hoja de Trabajo para listado'!$CD$155:$DC$1048576,MATCH($A807,'Hoja de Trabajo para listado'!$CD$155:$CD$1048576,0),MATCH((CUADRO!I$5&amp;$E807),'Hoja de Trabajo para listado'!$CD$151:$DC$151,0)),0)</f>
        <v>0</v>
      </c>
      <c r="J807" s="243">
        <f ca="1">+IFERROR(INDEX('Hoja de Trabajo para listado'!$A$155:$Z$1048576,MATCH($A807,'Hoja de Trabajo para listado'!$A$155:$A$1048576,0),MATCH((CUADRO!J$5&amp;$E807),'Hoja de Trabajo para listado'!$A$151:$Z$151,0)),0)+IFERROR(INDEX('Hoja de Trabajo para listado'!$AB$155:$BA$1048576,MATCH($A807,'Hoja de Trabajo para listado'!$AB$155:$AB$1048576,0),MATCH((CUADRO!J$5&amp;$E807),'Hoja de Trabajo para listado'!$AB$151:$BA$151,0)),0)+IFERROR(INDEX('Hoja de Trabajo para listado'!$BC$155:$CB$1048576,MATCH($A807,'Hoja de Trabajo para listado'!$BC$155:$BC$1048576,0),MATCH((CUADRO!J$5&amp;$E807),'Hoja de Trabajo para listado'!$BC$151:$CB$151,0)),0)+IFERROR(INDEX('Hoja de Trabajo para listado'!$DE$153:$DG$274,MATCH($A807,'Hoja de Trabajo para listado'!$DE$153:$DE$1048576,0),MATCH((CUADRO!J$5&amp;$E807),'Hoja de Trabajo para listado'!$DE$151:$DG$151,0)),0)+IFERROR(INDEX('Hoja de Trabajo para listado'!$CD$155:$DC$1048576,MATCH($A807,'Hoja de Trabajo para listado'!$CD$155:$CD$1048576,0),MATCH((CUADRO!J$5&amp;$E807),'Hoja de Trabajo para listado'!$CD$151:$DC$151,0)),0)</f>
        <v>0</v>
      </c>
      <c r="K807" s="243">
        <f ca="1">+IFERROR(INDEX('Hoja de Trabajo para listado'!$A$155:$Z$1048576,MATCH($A807,'Hoja de Trabajo para listado'!$A$155:$A$1048576,0),MATCH((CUADRO!K$5&amp;$E807),'Hoja de Trabajo para listado'!$A$151:$Z$151,0)),0)+IFERROR(INDEX('Hoja de Trabajo para listado'!$AB$155:$BA$1048576,MATCH($A807,'Hoja de Trabajo para listado'!$AB$155:$AB$1048576,0),MATCH((CUADRO!K$5&amp;$E807),'Hoja de Trabajo para listado'!$AB$151:$BA$151,0)),0)+IFERROR(INDEX('Hoja de Trabajo para listado'!$BC$155:$CB$1048576,MATCH($A807,'Hoja de Trabajo para listado'!$BC$155:$BC$1048576,0),MATCH((CUADRO!K$5&amp;$E807),'Hoja de Trabajo para listado'!$BC$151:$CB$151,0)),0)+IFERROR(INDEX('Hoja de Trabajo para listado'!$DE$153:$DG$274,MATCH($A807,'Hoja de Trabajo para listado'!$DE$153:$DE$1048576,0),MATCH((CUADRO!K$5&amp;$E807),'Hoja de Trabajo para listado'!$DE$151:$DG$151,0)),0)+IFERROR(INDEX('Hoja de Trabajo para listado'!$CD$155:$DC$1048576,MATCH($A807,'Hoja de Trabajo para listado'!$CD$155:$CD$1048576,0),MATCH((CUADRO!K$5&amp;$E807),'Hoja de Trabajo para listado'!$CD$151:$DC$151,0)),0)</f>
        <v>0</v>
      </c>
      <c r="L807" s="243">
        <f ca="1">+IFERROR(INDEX('Hoja de Trabajo para listado'!$A$155:$Z$1048576,MATCH($A807,'Hoja de Trabajo para listado'!$A$155:$A$1048576,0),MATCH((CUADRO!L$5&amp;$E807),'Hoja de Trabajo para listado'!$A$151:$Z$151,0)),0)+IFERROR(INDEX('Hoja de Trabajo para listado'!$AB$155:$BA$1048576,MATCH($A807,'Hoja de Trabajo para listado'!$AB$155:$AB$1048576,0),MATCH((CUADRO!L$5&amp;$E807),'Hoja de Trabajo para listado'!$AB$151:$BA$151,0)),0)+IFERROR(INDEX('Hoja de Trabajo para listado'!$BC$155:$CB$1048576,MATCH($A807,'Hoja de Trabajo para listado'!$BC$155:$BC$1048576,0),MATCH((CUADRO!L$5&amp;$E807),'Hoja de Trabajo para listado'!$BC$151:$CB$151,0)),0)+IFERROR(INDEX('Hoja de Trabajo para listado'!$DE$153:$DG$274,MATCH($A807,'Hoja de Trabajo para listado'!$DE$153:$DE$1048576,0),MATCH((CUADRO!L$5&amp;$E807),'Hoja de Trabajo para listado'!$DE$151:$DG$151,0)),0)+IFERROR(INDEX('Hoja de Trabajo para listado'!$CD$155:$DC$1048576,MATCH($A807,'Hoja de Trabajo para listado'!$CD$155:$CD$1048576,0),MATCH((CUADRO!L$5&amp;$E807),'Hoja de Trabajo para listado'!$CD$151:$DC$151,0)),0)</f>
        <v>0</v>
      </c>
      <c r="M807" s="243">
        <f ca="1">+IFERROR(INDEX('Hoja de Trabajo para listado'!$A$155:$Z$1048576,MATCH($A807,'Hoja de Trabajo para listado'!$A$155:$A$1048576,0),MATCH((CUADRO!M$5&amp;$E807),'Hoja de Trabajo para listado'!$A$151:$Z$151,0)),0)+IFERROR(INDEX('Hoja de Trabajo para listado'!$AB$155:$BA$1048576,MATCH($A807,'Hoja de Trabajo para listado'!$AB$155:$AB$1048576,0),MATCH((CUADRO!M$5&amp;$E807),'Hoja de Trabajo para listado'!$AB$151:$BA$151,0)),0)+IFERROR(INDEX('Hoja de Trabajo para listado'!$BC$155:$CB$1048576,MATCH($A807,'Hoja de Trabajo para listado'!$BC$155:$BC$1048576,0),MATCH((CUADRO!M$5&amp;$E807),'Hoja de Trabajo para listado'!$BC$151:$CB$151,0)),0)+IFERROR(INDEX('Hoja de Trabajo para listado'!$DE$153:$DG$274,MATCH($A807,'Hoja de Trabajo para listado'!$DE$153:$DE$1048576,0),MATCH((CUADRO!M$5&amp;$E807),'Hoja de Trabajo para listado'!$DE$151:$DG$151,0)),0)+IFERROR(INDEX('Hoja de Trabajo para listado'!$CD$155:$DC$1048576,MATCH($A807,'Hoja de Trabajo para listado'!$CD$155:$CD$1048576,0),MATCH((CUADRO!M$5&amp;$E807),'Hoja de Trabajo para listado'!$CD$151:$DC$151,0)),0)</f>
        <v>0</v>
      </c>
      <c r="N807" s="243">
        <f ca="1">+IFERROR(INDEX('Hoja de Trabajo para listado'!$A$155:$Z$1048576,MATCH($A807,'Hoja de Trabajo para listado'!$A$155:$A$1048576,0),MATCH((CUADRO!N$5&amp;$E807),'Hoja de Trabajo para listado'!$A$151:$Z$151,0)),0)+IFERROR(INDEX('Hoja de Trabajo para listado'!$AB$155:$BA$1048576,MATCH($A807,'Hoja de Trabajo para listado'!$AB$155:$AB$1048576,0),MATCH((CUADRO!N$5&amp;$E807),'Hoja de Trabajo para listado'!$AB$151:$BA$151,0)),0)+IFERROR(INDEX('Hoja de Trabajo para listado'!$BC$155:$CB$1048576,MATCH($A807,'Hoja de Trabajo para listado'!$BC$155:$BC$1048576,0),MATCH((CUADRO!N$5&amp;$E807),'Hoja de Trabajo para listado'!$BC$151:$CB$151,0)),0)+IFERROR(INDEX('Hoja de Trabajo para listado'!$DE$153:$DG$274,MATCH($A807,'Hoja de Trabajo para listado'!$DE$153:$DE$1048576,0),MATCH((CUADRO!N$5&amp;$E807),'Hoja de Trabajo para listado'!$DE$151:$DG$151,0)),0)+IFERROR(INDEX('Hoja de Trabajo para listado'!$CD$155:$DC$1048576,MATCH($A807,'Hoja de Trabajo para listado'!$CD$155:$CD$1048576,0),MATCH((CUADRO!N$5&amp;$E807),'Hoja de Trabajo para listado'!$CD$151:$DC$151,0)),0)</f>
        <v>0</v>
      </c>
      <c r="O807" s="243">
        <f ca="1">+IFERROR(INDEX('Hoja de Trabajo para listado'!$A$155:$Z$1048576,MATCH($A807,'Hoja de Trabajo para listado'!$A$155:$A$1048576,0),MATCH((CUADRO!O$5&amp;$E807),'Hoja de Trabajo para listado'!$A$151:$Z$151,0)),0)+IFERROR(INDEX('Hoja de Trabajo para listado'!$AB$155:$BA$1048576,MATCH($A807,'Hoja de Trabajo para listado'!$AB$155:$AB$1048576,0),MATCH((CUADRO!O$5&amp;$E807),'Hoja de Trabajo para listado'!$AB$151:$BA$151,0)),0)+IFERROR(INDEX('Hoja de Trabajo para listado'!$BC$155:$CB$1048576,MATCH($A807,'Hoja de Trabajo para listado'!$BC$155:$BC$1048576,0),MATCH((CUADRO!O$5&amp;$E807),'Hoja de Trabajo para listado'!$BC$151:$CB$151,0)),0)+IFERROR(INDEX('Hoja de Trabajo para listado'!$DE$153:$DG$274,MATCH($A807,'Hoja de Trabajo para listado'!$DE$153:$DE$1048576,0),MATCH((CUADRO!O$5&amp;$E807),'Hoja de Trabajo para listado'!$DE$151:$DG$151,0)),0)+IFERROR(INDEX('Hoja de Trabajo para listado'!$CD$155:$DC$1048576,MATCH($A807,'Hoja de Trabajo para listado'!$CD$155:$CD$1048576,0),MATCH((CUADRO!O$5&amp;$E807),'Hoja de Trabajo para listado'!$CD$151:$DC$151,0)),0)</f>
        <v>0</v>
      </c>
      <c r="P807" s="243">
        <f ca="1">+IFERROR(INDEX('Hoja de Trabajo para listado'!$A$155:$Z$1048576,MATCH($A807,'Hoja de Trabajo para listado'!$A$155:$A$1048576,0),MATCH((CUADRO!P$5&amp;$E807),'Hoja de Trabajo para listado'!$A$151:$Z$151,0)),0)+IFERROR(INDEX('Hoja de Trabajo para listado'!$AB$155:$BA$1048576,MATCH($A807,'Hoja de Trabajo para listado'!$AB$155:$AB$1048576,0),MATCH((CUADRO!P$5&amp;$E807),'Hoja de Trabajo para listado'!$AB$151:$BA$151,0)),0)+IFERROR(INDEX('Hoja de Trabajo para listado'!$BC$155:$CB$1048576,MATCH($A807,'Hoja de Trabajo para listado'!$BC$155:$BC$1048576,0),MATCH((CUADRO!P$5&amp;$E807),'Hoja de Trabajo para listado'!$BC$151:$CB$151,0)),0)+IFERROR(INDEX('Hoja de Trabajo para listado'!$DE$153:$DG$274,MATCH($A807,'Hoja de Trabajo para listado'!$DE$153:$DE$1048576,0),MATCH((CUADRO!P$5&amp;$E807),'Hoja de Trabajo para listado'!$DE$151:$DG$151,0)),0)+IFERROR(INDEX('Hoja de Trabajo para listado'!$CD$155:$DC$1048576,MATCH($A807,'Hoja de Trabajo para listado'!$CD$155:$CD$1048576,0),MATCH((CUADRO!P$5&amp;$E807),'Hoja de Trabajo para listado'!$CD$151:$DC$151,0)),0)</f>
        <v>0</v>
      </c>
      <c r="Q807" s="243">
        <f ca="1">+IFERROR(INDEX('Hoja de Trabajo para listado'!$A$155:$Z$1048576,MATCH($A807,'Hoja de Trabajo para listado'!$A$155:$A$1048576,0),MATCH((CUADRO!Q$5&amp;$E807),'Hoja de Trabajo para listado'!$A$151:$Z$151,0)),0)+IFERROR(INDEX('Hoja de Trabajo para listado'!$AB$155:$BA$1048576,MATCH($A807,'Hoja de Trabajo para listado'!$AB$155:$AB$1048576,0),MATCH((CUADRO!Q$5&amp;$E807),'Hoja de Trabajo para listado'!$AB$151:$BA$151,0)),0)+IFERROR(INDEX('Hoja de Trabajo para listado'!$BC$155:$CB$1048576,MATCH($A807,'Hoja de Trabajo para listado'!$BC$155:$BC$1048576,0),MATCH((CUADRO!Q$5&amp;$E807),'Hoja de Trabajo para listado'!$BC$151:$CB$151,0)),0)+IFERROR(INDEX('Hoja de Trabajo para listado'!$DE$153:$DG$274,MATCH($A807,'Hoja de Trabajo para listado'!$DE$153:$DE$1048576,0),MATCH((CUADRO!Q$5&amp;$E807),'Hoja de Trabajo para listado'!$DE$151:$DG$151,0)),0)+IFERROR(INDEX('Hoja de Trabajo para listado'!$CD$155:$DC$1048576,MATCH($A807,'Hoja de Trabajo para listado'!$CD$155:$CD$1048576,0),MATCH((CUADRO!Q$5&amp;$E807),'Hoja de Trabajo para listado'!$CD$151:$DC$151,0)),0)</f>
        <v>0</v>
      </c>
      <c r="R807" s="243">
        <f t="shared" ca="1" si="27"/>
        <v>0</v>
      </c>
      <c r="S807" s="249">
        <f ca="1">+R806+R807</f>
        <v>0</v>
      </c>
      <c r="T807" s="243">
        <f ca="1">+S807</f>
        <v>0</v>
      </c>
      <c r="U807" s="242">
        <f t="shared" si="28"/>
        <v>2</v>
      </c>
      <c r="V807" s="333" t="str">
        <f>+VLOOKUP(A807,bd_lista!$A$3:$E$590,5,FALSE)</f>
        <v>Gobiernos Autonomos Municipales</v>
      </c>
      <c r="W807" s="392"/>
      <c r="X807" s="242">
        <f>+VLOOKUP(A807,[4]Sheet1!$A$13:$D$744,4,FALSE)</f>
        <v>0</v>
      </c>
      <c r="Y807" s="242" t="e">
        <f>+VLOOKUP(X807,bd_lista!$A$3:$C$590,3,FALSE)</f>
        <v>#N/A</v>
      </c>
      <c r="Z807" s="292"/>
      <c r="AA807" s="293"/>
    </row>
    <row r="808" spans="1:27" customFormat="1" ht="27" hidden="1" customHeight="1">
      <c r="A808" s="32">
        <v>1423</v>
      </c>
      <c r="B808" s="387">
        <f>+A808</f>
        <v>1423</v>
      </c>
      <c r="C808" s="247" t="str">
        <f>+VLOOKUP(A808,bd_lista!$A$3:$C$590,3,FALSE)</f>
        <v>Gobierno Autónomo Municipal de Toledo</v>
      </c>
      <c r="D808" s="389" t="str">
        <f>+C808</f>
        <v>Gobierno Autónomo Municipal de Toledo</v>
      </c>
      <c r="E808" s="242" t="s">
        <v>1304</v>
      </c>
      <c r="F808" s="243">
        <f ca="1">+IFERROR(INDEX('Hoja de Trabajo para listado'!$A$155:$Z$1048576,MATCH($A808,'Hoja de Trabajo para listado'!$A$155:$A$1048576,0),MATCH((CUADRO!F$5&amp;$E808),'Hoja de Trabajo para listado'!$A$151:$Z$151,0)),0)+IFERROR(INDEX('Hoja de Trabajo para listado'!$AB$155:$BA$1048576,MATCH($A808,'Hoja de Trabajo para listado'!$AB$155:$AB$1048576,0),MATCH((CUADRO!F$5&amp;$E808),'Hoja de Trabajo para listado'!$AB$151:$BA$151,0)),0)+IFERROR(INDEX('Hoja de Trabajo para listado'!$BC$155:$CB$1048576,MATCH($A808,'Hoja de Trabajo para listado'!$BC$155:$BC$1048576,0),MATCH((CUADRO!F$5&amp;$E808),'Hoja de Trabajo para listado'!$BC$151:$CB$151,0)),0)+IFERROR(INDEX('Hoja de Trabajo para listado'!$DE$153:$DG$274,MATCH($A808,'Hoja de Trabajo para listado'!$DE$153:$DE$1048576,0),MATCH((CUADRO!F$5&amp;$E808),'Hoja de Trabajo para listado'!$DE$151:$DG$151,0)),0)+IFERROR(INDEX('Hoja de Trabajo para listado'!$CD$155:$DC$1048576,MATCH($A808,'Hoja de Trabajo para listado'!$CD$155:$CD$1048576,0),MATCH((CUADRO!F$5&amp;$E808),'Hoja de Trabajo para listado'!$CD$151:$DC$151,0)),0)</f>
        <v>0</v>
      </c>
      <c r="G808" s="243">
        <f ca="1">+IFERROR(INDEX('Hoja de Trabajo para listado'!$A$155:$Z$1048576,MATCH($A808,'Hoja de Trabajo para listado'!$A$155:$A$1048576,0),MATCH((CUADRO!G$5&amp;$E808),'Hoja de Trabajo para listado'!$A$151:$Z$151,0)),0)+IFERROR(INDEX('Hoja de Trabajo para listado'!$AB$155:$BA$1048576,MATCH($A808,'Hoja de Trabajo para listado'!$AB$155:$AB$1048576,0),MATCH((CUADRO!G$5&amp;$E808),'Hoja de Trabajo para listado'!$AB$151:$BA$151,0)),0)+IFERROR(INDEX('Hoja de Trabajo para listado'!$BC$155:$CB$1048576,MATCH($A808,'Hoja de Trabajo para listado'!$BC$155:$BC$1048576,0),MATCH((CUADRO!G$5&amp;$E808),'Hoja de Trabajo para listado'!$BC$151:$CB$151,0)),0)+IFERROR(INDEX('Hoja de Trabajo para listado'!$DE$153:$DG$274,MATCH($A808,'Hoja de Trabajo para listado'!$DE$153:$DE$1048576,0),MATCH((CUADRO!G$5&amp;$E808),'Hoja de Trabajo para listado'!$DE$151:$DG$151,0)),0)+IFERROR(INDEX('Hoja de Trabajo para listado'!$CD$155:$DC$1048576,MATCH($A808,'Hoja de Trabajo para listado'!$CD$155:$CD$1048576,0),MATCH((CUADRO!G$5&amp;$E808),'Hoja de Trabajo para listado'!$CD$151:$DC$151,0)),0)</f>
        <v>0</v>
      </c>
      <c r="H808" s="243">
        <f ca="1">+IFERROR(INDEX('Hoja de Trabajo para listado'!$A$155:$Z$1048576,MATCH($A808,'Hoja de Trabajo para listado'!$A$155:$A$1048576,0),MATCH((CUADRO!H$5&amp;$E808),'Hoja de Trabajo para listado'!$A$151:$Z$151,0)),0)+IFERROR(INDEX('Hoja de Trabajo para listado'!$AB$155:$BA$1048576,MATCH($A808,'Hoja de Trabajo para listado'!$AB$155:$AB$1048576,0),MATCH((CUADRO!H$5&amp;$E808),'Hoja de Trabajo para listado'!$AB$151:$BA$151,0)),0)+IFERROR(INDEX('Hoja de Trabajo para listado'!$BC$155:$CB$1048576,MATCH($A808,'Hoja de Trabajo para listado'!$BC$155:$BC$1048576,0),MATCH((CUADRO!H$5&amp;$E808),'Hoja de Trabajo para listado'!$BC$151:$CB$151,0)),0)+IFERROR(INDEX('Hoja de Trabajo para listado'!$DE$153:$DG$274,MATCH($A808,'Hoja de Trabajo para listado'!$DE$153:$DE$1048576,0),MATCH((CUADRO!H$5&amp;$E808),'Hoja de Trabajo para listado'!$DE$151:$DG$151,0)),0)+IFERROR(INDEX('Hoja de Trabajo para listado'!$CD$155:$DC$1048576,MATCH($A808,'Hoja de Trabajo para listado'!$CD$155:$CD$1048576,0),MATCH((CUADRO!H$5&amp;$E808),'Hoja de Trabajo para listado'!$CD$151:$DC$151,0)),0)</f>
        <v>0</v>
      </c>
      <c r="I808" s="243">
        <f ca="1">+IFERROR(INDEX('Hoja de Trabajo para listado'!$A$155:$Z$1048576,MATCH($A808,'Hoja de Trabajo para listado'!$A$155:$A$1048576,0),MATCH((CUADRO!I$5&amp;$E808),'Hoja de Trabajo para listado'!$A$151:$Z$151,0)),0)+IFERROR(INDEX('Hoja de Trabajo para listado'!$AB$155:$BA$1048576,MATCH($A808,'Hoja de Trabajo para listado'!$AB$155:$AB$1048576,0),MATCH((CUADRO!I$5&amp;$E808),'Hoja de Trabajo para listado'!$AB$151:$BA$151,0)),0)+IFERROR(INDEX('Hoja de Trabajo para listado'!$BC$155:$CB$1048576,MATCH($A808,'Hoja de Trabajo para listado'!$BC$155:$BC$1048576,0),MATCH((CUADRO!I$5&amp;$E808),'Hoja de Trabajo para listado'!$BC$151:$CB$151,0)),0)+IFERROR(INDEX('Hoja de Trabajo para listado'!$DE$153:$DG$274,MATCH($A808,'Hoja de Trabajo para listado'!$DE$153:$DE$1048576,0),MATCH((CUADRO!I$5&amp;$E808),'Hoja de Trabajo para listado'!$DE$151:$DG$151,0)),0)+IFERROR(INDEX('Hoja de Trabajo para listado'!$CD$155:$DC$1048576,MATCH($A808,'Hoja de Trabajo para listado'!$CD$155:$CD$1048576,0),MATCH((CUADRO!I$5&amp;$E808),'Hoja de Trabajo para listado'!$CD$151:$DC$151,0)),0)</f>
        <v>0</v>
      </c>
      <c r="J808" s="243">
        <f ca="1">+IFERROR(INDEX('Hoja de Trabajo para listado'!$A$155:$Z$1048576,MATCH($A808,'Hoja de Trabajo para listado'!$A$155:$A$1048576,0),MATCH((CUADRO!J$5&amp;$E808),'Hoja de Trabajo para listado'!$A$151:$Z$151,0)),0)+IFERROR(INDEX('Hoja de Trabajo para listado'!$AB$155:$BA$1048576,MATCH($A808,'Hoja de Trabajo para listado'!$AB$155:$AB$1048576,0),MATCH((CUADRO!J$5&amp;$E808),'Hoja de Trabajo para listado'!$AB$151:$BA$151,0)),0)+IFERROR(INDEX('Hoja de Trabajo para listado'!$BC$155:$CB$1048576,MATCH($A808,'Hoja de Trabajo para listado'!$BC$155:$BC$1048576,0),MATCH((CUADRO!J$5&amp;$E808),'Hoja de Trabajo para listado'!$BC$151:$CB$151,0)),0)+IFERROR(INDEX('Hoja de Trabajo para listado'!$DE$153:$DG$274,MATCH($A808,'Hoja de Trabajo para listado'!$DE$153:$DE$1048576,0),MATCH((CUADRO!J$5&amp;$E808),'Hoja de Trabajo para listado'!$DE$151:$DG$151,0)),0)+IFERROR(INDEX('Hoja de Trabajo para listado'!$CD$155:$DC$1048576,MATCH($A808,'Hoja de Trabajo para listado'!$CD$155:$CD$1048576,0),MATCH((CUADRO!J$5&amp;$E808),'Hoja de Trabajo para listado'!$CD$151:$DC$151,0)),0)</f>
        <v>0</v>
      </c>
      <c r="K808" s="243">
        <f ca="1">+IFERROR(INDEX('Hoja de Trabajo para listado'!$A$155:$Z$1048576,MATCH($A808,'Hoja de Trabajo para listado'!$A$155:$A$1048576,0),MATCH((CUADRO!K$5&amp;$E808),'Hoja de Trabajo para listado'!$A$151:$Z$151,0)),0)+IFERROR(INDEX('Hoja de Trabajo para listado'!$AB$155:$BA$1048576,MATCH($A808,'Hoja de Trabajo para listado'!$AB$155:$AB$1048576,0),MATCH((CUADRO!K$5&amp;$E808),'Hoja de Trabajo para listado'!$AB$151:$BA$151,0)),0)+IFERROR(INDEX('Hoja de Trabajo para listado'!$BC$155:$CB$1048576,MATCH($A808,'Hoja de Trabajo para listado'!$BC$155:$BC$1048576,0),MATCH((CUADRO!K$5&amp;$E808),'Hoja de Trabajo para listado'!$BC$151:$CB$151,0)),0)+IFERROR(INDEX('Hoja de Trabajo para listado'!$DE$153:$DG$274,MATCH($A808,'Hoja de Trabajo para listado'!$DE$153:$DE$1048576,0),MATCH((CUADRO!K$5&amp;$E808),'Hoja de Trabajo para listado'!$DE$151:$DG$151,0)),0)+IFERROR(INDEX('Hoja de Trabajo para listado'!$CD$155:$DC$1048576,MATCH($A808,'Hoja de Trabajo para listado'!$CD$155:$CD$1048576,0),MATCH((CUADRO!K$5&amp;$E808),'Hoja de Trabajo para listado'!$CD$151:$DC$151,0)),0)</f>
        <v>0</v>
      </c>
      <c r="L808" s="243">
        <f ca="1">+IFERROR(INDEX('Hoja de Trabajo para listado'!$A$155:$Z$1048576,MATCH($A808,'Hoja de Trabajo para listado'!$A$155:$A$1048576,0),MATCH((CUADRO!L$5&amp;$E808),'Hoja de Trabajo para listado'!$A$151:$Z$151,0)),0)+IFERROR(INDEX('Hoja de Trabajo para listado'!$AB$155:$BA$1048576,MATCH($A808,'Hoja de Trabajo para listado'!$AB$155:$AB$1048576,0),MATCH((CUADRO!L$5&amp;$E808),'Hoja de Trabajo para listado'!$AB$151:$BA$151,0)),0)+IFERROR(INDEX('Hoja de Trabajo para listado'!$BC$155:$CB$1048576,MATCH($A808,'Hoja de Trabajo para listado'!$BC$155:$BC$1048576,0),MATCH((CUADRO!L$5&amp;$E808),'Hoja de Trabajo para listado'!$BC$151:$CB$151,0)),0)+IFERROR(INDEX('Hoja de Trabajo para listado'!$DE$153:$DG$274,MATCH($A808,'Hoja de Trabajo para listado'!$DE$153:$DE$1048576,0),MATCH((CUADRO!L$5&amp;$E808),'Hoja de Trabajo para listado'!$DE$151:$DG$151,0)),0)+IFERROR(INDEX('Hoja de Trabajo para listado'!$CD$155:$DC$1048576,MATCH($A808,'Hoja de Trabajo para listado'!$CD$155:$CD$1048576,0),MATCH((CUADRO!L$5&amp;$E808),'Hoja de Trabajo para listado'!$CD$151:$DC$151,0)),0)</f>
        <v>0</v>
      </c>
      <c r="M808" s="243">
        <f ca="1">+IFERROR(INDEX('Hoja de Trabajo para listado'!$A$155:$Z$1048576,MATCH($A808,'Hoja de Trabajo para listado'!$A$155:$A$1048576,0),MATCH((CUADRO!M$5&amp;$E808),'Hoja de Trabajo para listado'!$A$151:$Z$151,0)),0)+IFERROR(INDEX('Hoja de Trabajo para listado'!$AB$155:$BA$1048576,MATCH($A808,'Hoja de Trabajo para listado'!$AB$155:$AB$1048576,0),MATCH((CUADRO!M$5&amp;$E808),'Hoja de Trabajo para listado'!$AB$151:$BA$151,0)),0)+IFERROR(INDEX('Hoja de Trabajo para listado'!$BC$155:$CB$1048576,MATCH($A808,'Hoja de Trabajo para listado'!$BC$155:$BC$1048576,0),MATCH((CUADRO!M$5&amp;$E808),'Hoja de Trabajo para listado'!$BC$151:$CB$151,0)),0)+IFERROR(INDEX('Hoja de Trabajo para listado'!$DE$153:$DG$274,MATCH($A808,'Hoja de Trabajo para listado'!$DE$153:$DE$1048576,0),MATCH((CUADRO!M$5&amp;$E808),'Hoja de Trabajo para listado'!$DE$151:$DG$151,0)),0)+IFERROR(INDEX('Hoja de Trabajo para listado'!$CD$155:$DC$1048576,MATCH($A808,'Hoja de Trabajo para listado'!$CD$155:$CD$1048576,0),MATCH((CUADRO!M$5&amp;$E808),'Hoja de Trabajo para listado'!$CD$151:$DC$151,0)),0)</f>
        <v>0</v>
      </c>
      <c r="N808" s="243">
        <f ca="1">+IFERROR(INDEX('Hoja de Trabajo para listado'!$A$155:$Z$1048576,MATCH($A808,'Hoja de Trabajo para listado'!$A$155:$A$1048576,0),MATCH((CUADRO!N$5&amp;$E808),'Hoja de Trabajo para listado'!$A$151:$Z$151,0)),0)+IFERROR(INDEX('Hoja de Trabajo para listado'!$AB$155:$BA$1048576,MATCH($A808,'Hoja de Trabajo para listado'!$AB$155:$AB$1048576,0),MATCH((CUADRO!N$5&amp;$E808),'Hoja de Trabajo para listado'!$AB$151:$BA$151,0)),0)+IFERROR(INDEX('Hoja de Trabajo para listado'!$BC$155:$CB$1048576,MATCH($A808,'Hoja de Trabajo para listado'!$BC$155:$BC$1048576,0),MATCH((CUADRO!N$5&amp;$E808),'Hoja de Trabajo para listado'!$BC$151:$CB$151,0)),0)+IFERROR(INDEX('Hoja de Trabajo para listado'!$DE$153:$DG$274,MATCH($A808,'Hoja de Trabajo para listado'!$DE$153:$DE$1048576,0),MATCH((CUADRO!N$5&amp;$E808),'Hoja de Trabajo para listado'!$DE$151:$DG$151,0)),0)+IFERROR(INDEX('Hoja de Trabajo para listado'!$CD$155:$DC$1048576,MATCH($A808,'Hoja de Trabajo para listado'!$CD$155:$CD$1048576,0),MATCH((CUADRO!N$5&amp;$E808),'Hoja de Trabajo para listado'!$CD$151:$DC$151,0)),0)</f>
        <v>0</v>
      </c>
      <c r="O808" s="243">
        <f ca="1">+IFERROR(INDEX('Hoja de Trabajo para listado'!$A$155:$Z$1048576,MATCH($A808,'Hoja de Trabajo para listado'!$A$155:$A$1048576,0),MATCH((CUADRO!O$5&amp;$E808),'Hoja de Trabajo para listado'!$A$151:$Z$151,0)),0)+IFERROR(INDEX('Hoja de Trabajo para listado'!$AB$155:$BA$1048576,MATCH($A808,'Hoja de Trabajo para listado'!$AB$155:$AB$1048576,0),MATCH((CUADRO!O$5&amp;$E808),'Hoja de Trabajo para listado'!$AB$151:$BA$151,0)),0)+IFERROR(INDEX('Hoja de Trabajo para listado'!$BC$155:$CB$1048576,MATCH($A808,'Hoja de Trabajo para listado'!$BC$155:$BC$1048576,0),MATCH((CUADRO!O$5&amp;$E808),'Hoja de Trabajo para listado'!$BC$151:$CB$151,0)),0)+IFERROR(INDEX('Hoja de Trabajo para listado'!$DE$153:$DG$274,MATCH($A808,'Hoja de Trabajo para listado'!$DE$153:$DE$1048576,0),MATCH((CUADRO!O$5&amp;$E808),'Hoja de Trabajo para listado'!$DE$151:$DG$151,0)),0)+IFERROR(INDEX('Hoja de Trabajo para listado'!$CD$155:$DC$1048576,MATCH($A808,'Hoja de Trabajo para listado'!$CD$155:$CD$1048576,0),MATCH((CUADRO!O$5&amp;$E808),'Hoja de Trabajo para listado'!$CD$151:$DC$151,0)),0)</f>
        <v>0</v>
      </c>
      <c r="P808" s="243">
        <f ca="1">+IFERROR(INDEX('Hoja de Trabajo para listado'!$A$155:$Z$1048576,MATCH($A808,'Hoja de Trabajo para listado'!$A$155:$A$1048576,0),MATCH((CUADRO!P$5&amp;$E808),'Hoja de Trabajo para listado'!$A$151:$Z$151,0)),0)+IFERROR(INDEX('Hoja de Trabajo para listado'!$AB$155:$BA$1048576,MATCH($A808,'Hoja de Trabajo para listado'!$AB$155:$AB$1048576,0),MATCH((CUADRO!P$5&amp;$E808),'Hoja de Trabajo para listado'!$AB$151:$BA$151,0)),0)+IFERROR(INDEX('Hoja de Trabajo para listado'!$BC$155:$CB$1048576,MATCH($A808,'Hoja de Trabajo para listado'!$BC$155:$BC$1048576,0),MATCH((CUADRO!P$5&amp;$E808),'Hoja de Trabajo para listado'!$BC$151:$CB$151,0)),0)+IFERROR(INDEX('Hoja de Trabajo para listado'!$DE$153:$DG$274,MATCH($A808,'Hoja de Trabajo para listado'!$DE$153:$DE$1048576,0),MATCH((CUADRO!P$5&amp;$E808),'Hoja de Trabajo para listado'!$DE$151:$DG$151,0)),0)+IFERROR(INDEX('Hoja de Trabajo para listado'!$CD$155:$DC$1048576,MATCH($A808,'Hoja de Trabajo para listado'!$CD$155:$CD$1048576,0),MATCH((CUADRO!P$5&amp;$E808),'Hoja de Trabajo para listado'!$CD$151:$DC$151,0)),0)</f>
        <v>0</v>
      </c>
      <c r="Q808" s="243">
        <f ca="1">+IFERROR(INDEX('Hoja de Trabajo para listado'!$A$155:$Z$1048576,MATCH($A808,'Hoja de Trabajo para listado'!$A$155:$A$1048576,0),MATCH((CUADRO!Q$5&amp;$E808),'Hoja de Trabajo para listado'!$A$151:$Z$151,0)),0)+IFERROR(INDEX('Hoja de Trabajo para listado'!$AB$155:$BA$1048576,MATCH($A808,'Hoja de Trabajo para listado'!$AB$155:$AB$1048576,0),MATCH((CUADRO!Q$5&amp;$E808),'Hoja de Trabajo para listado'!$AB$151:$BA$151,0)),0)+IFERROR(INDEX('Hoja de Trabajo para listado'!$BC$155:$CB$1048576,MATCH($A808,'Hoja de Trabajo para listado'!$BC$155:$BC$1048576,0),MATCH((CUADRO!Q$5&amp;$E808),'Hoja de Trabajo para listado'!$BC$151:$CB$151,0)),0)+IFERROR(INDEX('Hoja de Trabajo para listado'!$DE$153:$DG$274,MATCH($A808,'Hoja de Trabajo para listado'!$DE$153:$DE$1048576,0),MATCH((CUADRO!Q$5&amp;$E808),'Hoja de Trabajo para listado'!$DE$151:$DG$151,0)),0)+IFERROR(INDEX('Hoja de Trabajo para listado'!$CD$155:$DC$1048576,MATCH($A808,'Hoja de Trabajo para listado'!$CD$155:$CD$1048576,0),MATCH((CUADRO!Q$5&amp;$E808),'Hoja de Trabajo para listado'!$CD$151:$DC$151,0)),0)</f>
        <v>0</v>
      </c>
      <c r="R808" s="243">
        <f t="shared" ca="1" si="27"/>
        <v>0</v>
      </c>
      <c r="S808" s="249"/>
      <c r="T808" s="243">
        <f ca="1">+T809</f>
        <v>0</v>
      </c>
      <c r="U808" s="242">
        <f t="shared" si="28"/>
        <v>1</v>
      </c>
      <c r="V808" s="333" t="str">
        <f>+VLOOKUP(A808,bd_lista!$A$3:$E$590,5,FALSE)</f>
        <v>Gobiernos Autonomos Municipales</v>
      </c>
      <c r="W808" s="391" t="str">
        <f>+V808</f>
        <v>Gobiernos Autonomos Municipales</v>
      </c>
      <c r="X808" s="242">
        <f>+VLOOKUP(A808,[4]Sheet1!$A$13:$D$744,4,FALSE)</f>
        <v>0</v>
      </c>
      <c r="Y808" s="242" t="e">
        <f>+VLOOKUP(X808,bd_lista!$A$3:$C$590,3,FALSE)</f>
        <v>#N/A</v>
      </c>
      <c r="Z808" s="294">
        <f>+X808</f>
        <v>0</v>
      </c>
      <c r="AA808" s="295" t="e">
        <f>+Y808</f>
        <v>#N/A</v>
      </c>
    </row>
    <row r="809" spans="1:27" customFormat="1" ht="27" hidden="1" customHeight="1">
      <c r="A809" s="32">
        <v>1423</v>
      </c>
      <c r="B809" s="388"/>
      <c r="C809" s="247" t="str">
        <f>+VLOOKUP(A809,bd_lista!$A$3:$C$590,3,FALSE)</f>
        <v>Gobierno Autónomo Municipal de Toledo</v>
      </c>
      <c r="D809" s="390"/>
      <c r="E809" s="244" t="s">
        <v>1305</v>
      </c>
      <c r="F809" s="243">
        <f ca="1">+IFERROR(INDEX('Hoja de Trabajo para listado'!$A$155:$Z$1048576,MATCH($A809,'Hoja de Trabajo para listado'!$A$155:$A$1048576,0),MATCH((CUADRO!F$5&amp;$E809),'Hoja de Trabajo para listado'!$A$151:$Z$151,0)),0)+IFERROR(INDEX('Hoja de Trabajo para listado'!$AB$155:$BA$1048576,MATCH($A809,'Hoja de Trabajo para listado'!$AB$155:$AB$1048576,0),MATCH((CUADRO!F$5&amp;$E809),'Hoja de Trabajo para listado'!$AB$151:$BA$151,0)),0)+IFERROR(INDEX('Hoja de Trabajo para listado'!$BC$155:$CB$1048576,MATCH($A809,'Hoja de Trabajo para listado'!$BC$155:$BC$1048576,0),MATCH((CUADRO!F$5&amp;$E809),'Hoja de Trabajo para listado'!$BC$151:$CB$151,0)),0)+IFERROR(INDEX('Hoja de Trabajo para listado'!$DE$153:$DG$274,MATCH($A809,'Hoja de Trabajo para listado'!$DE$153:$DE$1048576,0),MATCH((CUADRO!F$5&amp;$E809),'Hoja de Trabajo para listado'!$DE$151:$DG$151,0)),0)+IFERROR(INDEX('Hoja de Trabajo para listado'!$CD$155:$DC$1048576,MATCH($A809,'Hoja de Trabajo para listado'!$CD$155:$CD$1048576,0),MATCH((CUADRO!F$5&amp;$E809),'Hoja de Trabajo para listado'!$CD$151:$DC$151,0)),0)</f>
        <v>0</v>
      </c>
      <c r="G809" s="243">
        <f ca="1">+IFERROR(INDEX('Hoja de Trabajo para listado'!$A$155:$Z$1048576,MATCH($A809,'Hoja de Trabajo para listado'!$A$155:$A$1048576,0),MATCH((CUADRO!G$5&amp;$E809),'Hoja de Trabajo para listado'!$A$151:$Z$151,0)),0)+IFERROR(INDEX('Hoja de Trabajo para listado'!$AB$155:$BA$1048576,MATCH($A809,'Hoja de Trabajo para listado'!$AB$155:$AB$1048576,0),MATCH((CUADRO!G$5&amp;$E809),'Hoja de Trabajo para listado'!$AB$151:$BA$151,0)),0)+IFERROR(INDEX('Hoja de Trabajo para listado'!$BC$155:$CB$1048576,MATCH($A809,'Hoja de Trabajo para listado'!$BC$155:$BC$1048576,0),MATCH((CUADRO!G$5&amp;$E809),'Hoja de Trabajo para listado'!$BC$151:$CB$151,0)),0)+IFERROR(INDEX('Hoja de Trabajo para listado'!$DE$153:$DG$274,MATCH($A809,'Hoja de Trabajo para listado'!$DE$153:$DE$1048576,0),MATCH((CUADRO!G$5&amp;$E809),'Hoja de Trabajo para listado'!$DE$151:$DG$151,0)),0)+IFERROR(INDEX('Hoja de Trabajo para listado'!$CD$155:$DC$1048576,MATCH($A809,'Hoja de Trabajo para listado'!$CD$155:$CD$1048576,0),MATCH((CUADRO!G$5&amp;$E809),'Hoja de Trabajo para listado'!$CD$151:$DC$151,0)),0)</f>
        <v>0</v>
      </c>
      <c r="H809" s="243">
        <f ca="1">+IFERROR(INDEX('Hoja de Trabajo para listado'!$A$155:$Z$1048576,MATCH($A809,'Hoja de Trabajo para listado'!$A$155:$A$1048576,0),MATCH((CUADRO!H$5&amp;$E809),'Hoja de Trabajo para listado'!$A$151:$Z$151,0)),0)+IFERROR(INDEX('Hoja de Trabajo para listado'!$AB$155:$BA$1048576,MATCH($A809,'Hoja de Trabajo para listado'!$AB$155:$AB$1048576,0),MATCH((CUADRO!H$5&amp;$E809),'Hoja de Trabajo para listado'!$AB$151:$BA$151,0)),0)+IFERROR(INDEX('Hoja de Trabajo para listado'!$BC$155:$CB$1048576,MATCH($A809,'Hoja de Trabajo para listado'!$BC$155:$BC$1048576,0),MATCH((CUADRO!H$5&amp;$E809),'Hoja de Trabajo para listado'!$BC$151:$CB$151,0)),0)+IFERROR(INDEX('Hoja de Trabajo para listado'!$DE$153:$DG$274,MATCH($A809,'Hoja de Trabajo para listado'!$DE$153:$DE$1048576,0),MATCH((CUADRO!H$5&amp;$E809),'Hoja de Trabajo para listado'!$DE$151:$DG$151,0)),0)+IFERROR(INDEX('Hoja de Trabajo para listado'!$CD$155:$DC$1048576,MATCH($A809,'Hoja de Trabajo para listado'!$CD$155:$CD$1048576,0),MATCH((CUADRO!H$5&amp;$E809),'Hoja de Trabajo para listado'!$CD$151:$DC$151,0)),0)</f>
        <v>0</v>
      </c>
      <c r="I809" s="243">
        <f ca="1">+IFERROR(INDEX('Hoja de Trabajo para listado'!$A$155:$Z$1048576,MATCH($A809,'Hoja de Trabajo para listado'!$A$155:$A$1048576,0),MATCH((CUADRO!I$5&amp;$E809),'Hoja de Trabajo para listado'!$A$151:$Z$151,0)),0)+IFERROR(INDEX('Hoja de Trabajo para listado'!$AB$155:$BA$1048576,MATCH($A809,'Hoja de Trabajo para listado'!$AB$155:$AB$1048576,0),MATCH((CUADRO!I$5&amp;$E809),'Hoja de Trabajo para listado'!$AB$151:$BA$151,0)),0)+IFERROR(INDEX('Hoja de Trabajo para listado'!$BC$155:$CB$1048576,MATCH($A809,'Hoja de Trabajo para listado'!$BC$155:$BC$1048576,0),MATCH((CUADRO!I$5&amp;$E809),'Hoja de Trabajo para listado'!$BC$151:$CB$151,0)),0)+IFERROR(INDEX('Hoja de Trabajo para listado'!$DE$153:$DG$274,MATCH($A809,'Hoja de Trabajo para listado'!$DE$153:$DE$1048576,0),MATCH((CUADRO!I$5&amp;$E809),'Hoja de Trabajo para listado'!$DE$151:$DG$151,0)),0)+IFERROR(INDEX('Hoja de Trabajo para listado'!$CD$155:$DC$1048576,MATCH($A809,'Hoja de Trabajo para listado'!$CD$155:$CD$1048576,0),MATCH((CUADRO!I$5&amp;$E809),'Hoja de Trabajo para listado'!$CD$151:$DC$151,0)),0)</f>
        <v>0</v>
      </c>
      <c r="J809" s="243">
        <f ca="1">+IFERROR(INDEX('Hoja de Trabajo para listado'!$A$155:$Z$1048576,MATCH($A809,'Hoja de Trabajo para listado'!$A$155:$A$1048576,0),MATCH((CUADRO!J$5&amp;$E809),'Hoja de Trabajo para listado'!$A$151:$Z$151,0)),0)+IFERROR(INDEX('Hoja de Trabajo para listado'!$AB$155:$BA$1048576,MATCH($A809,'Hoja de Trabajo para listado'!$AB$155:$AB$1048576,0),MATCH((CUADRO!J$5&amp;$E809),'Hoja de Trabajo para listado'!$AB$151:$BA$151,0)),0)+IFERROR(INDEX('Hoja de Trabajo para listado'!$BC$155:$CB$1048576,MATCH($A809,'Hoja de Trabajo para listado'!$BC$155:$BC$1048576,0),MATCH((CUADRO!J$5&amp;$E809),'Hoja de Trabajo para listado'!$BC$151:$CB$151,0)),0)+IFERROR(INDEX('Hoja de Trabajo para listado'!$DE$153:$DG$274,MATCH($A809,'Hoja de Trabajo para listado'!$DE$153:$DE$1048576,0),MATCH((CUADRO!J$5&amp;$E809),'Hoja de Trabajo para listado'!$DE$151:$DG$151,0)),0)+IFERROR(INDEX('Hoja de Trabajo para listado'!$CD$155:$DC$1048576,MATCH($A809,'Hoja de Trabajo para listado'!$CD$155:$CD$1048576,0),MATCH((CUADRO!J$5&amp;$E809),'Hoja de Trabajo para listado'!$CD$151:$DC$151,0)),0)</f>
        <v>0</v>
      </c>
      <c r="K809" s="243">
        <f ca="1">+IFERROR(INDEX('Hoja de Trabajo para listado'!$A$155:$Z$1048576,MATCH($A809,'Hoja de Trabajo para listado'!$A$155:$A$1048576,0),MATCH((CUADRO!K$5&amp;$E809),'Hoja de Trabajo para listado'!$A$151:$Z$151,0)),0)+IFERROR(INDEX('Hoja de Trabajo para listado'!$AB$155:$BA$1048576,MATCH($A809,'Hoja de Trabajo para listado'!$AB$155:$AB$1048576,0),MATCH((CUADRO!K$5&amp;$E809),'Hoja de Trabajo para listado'!$AB$151:$BA$151,0)),0)+IFERROR(INDEX('Hoja de Trabajo para listado'!$BC$155:$CB$1048576,MATCH($A809,'Hoja de Trabajo para listado'!$BC$155:$BC$1048576,0),MATCH((CUADRO!K$5&amp;$E809),'Hoja de Trabajo para listado'!$BC$151:$CB$151,0)),0)+IFERROR(INDEX('Hoja de Trabajo para listado'!$DE$153:$DG$274,MATCH($A809,'Hoja de Trabajo para listado'!$DE$153:$DE$1048576,0),MATCH((CUADRO!K$5&amp;$E809),'Hoja de Trabajo para listado'!$DE$151:$DG$151,0)),0)+IFERROR(INDEX('Hoja de Trabajo para listado'!$CD$155:$DC$1048576,MATCH($A809,'Hoja de Trabajo para listado'!$CD$155:$CD$1048576,0),MATCH((CUADRO!K$5&amp;$E809),'Hoja de Trabajo para listado'!$CD$151:$DC$151,0)),0)</f>
        <v>0</v>
      </c>
      <c r="L809" s="243">
        <f ca="1">+IFERROR(INDEX('Hoja de Trabajo para listado'!$A$155:$Z$1048576,MATCH($A809,'Hoja de Trabajo para listado'!$A$155:$A$1048576,0),MATCH((CUADRO!L$5&amp;$E809),'Hoja de Trabajo para listado'!$A$151:$Z$151,0)),0)+IFERROR(INDEX('Hoja de Trabajo para listado'!$AB$155:$BA$1048576,MATCH($A809,'Hoja de Trabajo para listado'!$AB$155:$AB$1048576,0),MATCH((CUADRO!L$5&amp;$E809),'Hoja de Trabajo para listado'!$AB$151:$BA$151,0)),0)+IFERROR(INDEX('Hoja de Trabajo para listado'!$BC$155:$CB$1048576,MATCH($A809,'Hoja de Trabajo para listado'!$BC$155:$BC$1048576,0),MATCH((CUADRO!L$5&amp;$E809),'Hoja de Trabajo para listado'!$BC$151:$CB$151,0)),0)+IFERROR(INDEX('Hoja de Trabajo para listado'!$DE$153:$DG$274,MATCH($A809,'Hoja de Trabajo para listado'!$DE$153:$DE$1048576,0),MATCH((CUADRO!L$5&amp;$E809),'Hoja de Trabajo para listado'!$DE$151:$DG$151,0)),0)+IFERROR(INDEX('Hoja de Trabajo para listado'!$CD$155:$DC$1048576,MATCH($A809,'Hoja de Trabajo para listado'!$CD$155:$CD$1048576,0),MATCH((CUADRO!L$5&amp;$E809),'Hoja de Trabajo para listado'!$CD$151:$DC$151,0)),0)</f>
        <v>0</v>
      </c>
      <c r="M809" s="243">
        <f ca="1">+IFERROR(INDEX('Hoja de Trabajo para listado'!$A$155:$Z$1048576,MATCH($A809,'Hoja de Trabajo para listado'!$A$155:$A$1048576,0),MATCH((CUADRO!M$5&amp;$E809),'Hoja de Trabajo para listado'!$A$151:$Z$151,0)),0)+IFERROR(INDEX('Hoja de Trabajo para listado'!$AB$155:$BA$1048576,MATCH($A809,'Hoja de Trabajo para listado'!$AB$155:$AB$1048576,0),MATCH((CUADRO!M$5&amp;$E809),'Hoja de Trabajo para listado'!$AB$151:$BA$151,0)),0)+IFERROR(INDEX('Hoja de Trabajo para listado'!$BC$155:$CB$1048576,MATCH($A809,'Hoja de Trabajo para listado'!$BC$155:$BC$1048576,0),MATCH((CUADRO!M$5&amp;$E809),'Hoja de Trabajo para listado'!$BC$151:$CB$151,0)),0)+IFERROR(INDEX('Hoja de Trabajo para listado'!$DE$153:$DG$274,MATCH($A809,'Hoja de Trabajo para listado'!$DE$153:$DE$1048576,0),MATCH((CUADRO!M$5&amp;$E809),'Hoja de Trabajo para listado'!$DE$151:$DG$151,0)),0)+IFERROR(INDEX('Hoja de Trabajo para listado'!$CD$155:$DC$1048576,MATCH($A809,'Hoja de Trabajo para listado'!$CD$155:$CD$1048576,0),MATCH((CUADRO!M$5&amp;$E809),'Hoja de Trabajo para listado'!$CD$151:$DC$151,0)),0)</f>
        <v>0</v>
      </c>
      <c r="N809" s="243">
        <f ca="1">+IFERROR(INDEX('Hoja de Trabajo para listado'!$A$155:$Z$1048576,MATCH($A809,'Hoja de Trabajo para listado'!$A$155:$A$1048576,0),MATCH((CUADRO!N$5&amp;$E809),'Hoja de Trabajo para listado'!$A$151:$Z$151,0)),0)+IFERROR(INDEX('Hoja de Trabajo para listado'!$AB$155:$BA$1048576,MATCH($A809,'Hoja de Trabajo para listado'!$AB$155:$AB$1048576,0),MATCH((CUADRO!N$5&amp;$E809),'Hoja de Trabajo para listado'!$AB$151:$BA$151,0)),0)+IFERROR(INDEX('Hoja de Trabajo para listado'!$BC$155:$CB$1048576,MATCH($A809,'Hoja de Trabajo para listado'!$BC$155:$BC$1048576,0),MATCH((CUADRO!N$5&amp;$E809),'Hoja de Trabajo para listado'!$BC$151:$CB$151,0)),0)+IFERROR(INDEX('Hoja de Trabajo para listado'!$DE$153:$DG$274,MATCH($A809,'Hoja de Trabajo para listado'!$DE$153:$DE$1048576,0),MATCH((CUADRO!N$5&amp;$E809),'Hoja de Trabajo para listado'!$DE$151:$DG$151,0)),0)+IFERROR(INDEX('Hoja de Trabajo para listado'!$CD$155:$DC$1048576,MATCH($A809,'Hoja de Trabajo para listado'!$CD$155:$CD$1048576,0),MATCH((CUADRO!N$5&amp;$E809),'Hoja de Trabajo para listado'!$CD$151:$DC$151,0)),0)</f>
        <v>0</v>
      </c>
      <c r="O809" s="243">
        <f ca="1">+IFERROR(INDEX('Hoja de Trabajo para listado'!$A$155:$Z$1048576,MATCH($A809,'Hoja de Trabajo para listado'!$A$155:$A$1048576,0),MATCH((CUADRO!O$5&amp;$E809),'Hoja de Trabajo para listado'!$A$151:$Z$151,0)),0)+IFERROR(INDEX('Hoja de Trabajo para listado'!$AB$155:$BA$1048576,MATCH($A809,'Hoja de Trabajo para listado'!$AB$155:$AB$1048576,0),MATCH((CUADRO!O$5&amp;$E809),'Hoja de Trabajo para listado'!$AB$151:$BA$151,0)),0)+IFERROR(INDEX('Hoja de Trabajo para listado'!$BC$155:$CB$1048576,MATCH($A809,'Hoja de Trabajo para listado'!$BC$155:$BC$1048576,0),MATCH((CUADRO!O$5&amp;$E809),'Hoja de Trabajo para listado'!$BC$151:$CB$151,0)),0)+IFERROR(INDEX('Hoja de Trabajo para listado'!$DE$153:$DG$274,MATCH($A809,'Hoja de Trabajo para listado'!$DE$153:$DE$1048576,0),MATCH((CUADRO!O$5&amp;$E809),'Hoja de Trabajo para listado'!$DE$151:$DG$151,0)),0)+IFERROR(INDEX('Hoja de Trabajo para listado'!$CD$155:$DC$1048576,MATCH($A809,'Hoja de Trabajo para listado'!$CD$155:$CD$1048576,0),MATCH((CUADRO!O$5&amp;$E809),'Hoja de Trabajo para listado'!$CD$151:$DC$151,0)),0)</f>
        <v>0</v>
      </c>
      <c r="P809" s="243">
        <f ca="1">+IFERROR(INDEX('Hoja de Trabajo para listado'!$A$155:$Z$1048576,MATCH($A809,'Hoja de Trabajo para listado'!$A$155:$A$1048576,0),MATCH((CUADRO!P$5&amp;$E809),'Hoja de Trabajo para listado'!$A$151:$Z$151,0)),0)+IFERROR(INDEX('Hoja de Trabajo para listado'!$AB$155:$BA$1048576,MATCH($A809,'Hoja de Trabajo para listado'!$AB$155:$AB$1048576,0),MATCH((CUADRO!P$5&amp;$E809),'Hoja de Trabajo para listado'!$AB$151:$BA$151,0)),0)+IFERROR(INDEX('Hoja de Trabajo para listado'!$BC$155:$CB$1048576,MATCH($A809,'Hoja de Trabajo para listado'!$BC$155:$BC$1048576,0),MATCH((CUADRO!P$5&amp;$E809),'Hoja de Trabajo para listado'!$BC$151:$CB$151,0)),0)+IFERROR(INDEX('Hoja de Trabajo para listado'!$DE$153:$DG$274,MATCH($A809,'Hoja de Trabajo para listado'!$DE$153:$DE$1048576,0),MATCH((CUADRO!P$5&amp;$E809),'Hoja de Trabajo para listado'!$DE$151:$DG$151,0)),0)+IFERROR(INDEX('Hoja de Trabajo para listado'!$CD$155:$DC$1048576,MATCH($A809,'Hoja de Trabajo para listado'!$CD$155:$CD$1048576,0),MATCH((CUADRO!P$5&amp;$E809),'Hoja de Trabajo para listado'!$CD$151:$DC$151,0)),0)</f>
        <v>0</v>
      </c>
      <c r="Q809" s="243">
        <f ca="1">+IFERROR(INDEX('Hoja de Trabajo para listado'!$A$155:$Z$1048576,MATCH($A809,'Hoja de Trabajo para listado'!$A$155:$A$1048576,0),MATCH((CUADRO!Q$5&amp;$E809),'Hoja de Trabajo para listado'!$A$151:$Z$151,0)),0)+IFERROR(INDEX('Hoja de Trabajo para listado'!$AB$155:$BA$1048576,MATCH($A809,'Hoja de Trabajo para listado'!$AB$155:$AB$1048576,0),MATCH((CUADRO!Q$5&amp;$E809),'Hoja de Trabajo para listado'!$AB$151:$BA$151,0)),0)+IFERROR(INDEX('Hoja de Trabajo para listado'!$BC$155:$CB$1048576,MATCH($A809,'Hoja de Trabajo para listado'!$BC$155:$BC$1048576,0),MATCH((CUADRO!Q$5&amp;$E809),'Hoja de Trabajo para listado'!$BC$151:$CB$151,0)),0)+IFERROR(INDEX('Hoja de Trabajo para listado'!$DE$153:$DG$274,MATCH($A809,'Hoja de Trabajo para listado'!$DE$153:$DE$1048576,0),MATCH((CUADRO!Q$5&amp;$E809),'Hoja de Trabajo para listado'!$DE$151:$DG$151,0)),0)+IFERROR(INDEX('Hoja de Trabajo para listado'!$CD$155:$DC$1048576,MATCH($A809,'Hoja de Trabajo para listado'!$CD$155:$CD$1048576,0),MATCH((CUADRO!Q$5&amp;$E809),'Hoja de Trabajo para listado'!$CD$151:$DC$151,0)),0)</f>
        <v>0</v>
      </c>
      <c r="R809" s="243">
        <f t="shared" ca="1" si="27"/>
        <v>0</v>
      </c>
      <c r="S809" s="249">
        <f ca="1">+R808+R809</f>
        <v>0</v>
      </c>
      <c r="T809" s="243">
        <f ca="1">+S809</f>
        <v>0</v>
      </c>
      <c r="U809" s="242">
        <f t="shared" si="28"/>
        <v>2</v>
      </c>
      <c r="V809" s="333" t="str">
        <f>+VLOOKUP(A809,bd_lista!$A$3:$E$590,5,FALSE)</f>
        <v>Gobiernos Autonomos Municipales</v>
      </c>
      <c r="W809" s="392"/>
      <c r="X809" s="242">
        <f>+VLOOKUP(A809,[4]Sheet1!$A$13:$D$744,4,FALSE)</f>
        <v>0</v>
      </c>
      <c r="Y809" s="242" t="e">
        <f>+VLOOKUP(X809,bd_lista!$A$3:$C$590,3,FALSE)</f>
        <v>#N/A</v>
      </c>
      <c r="Z809" s="292"/>
      <c r="AA809" s="293"/>
    </row>
    <row r="810" spans="1:27" customFormat="1" ht="27" hidden="1" customHeight="1">
      <c r="A810" s="32">
        <v>1424</v>
      </c>
      <c r="B810" s="387">
        <f>+A810</f>
        <v>1424</v>
      </c>
      <c r="C810" s="247" t="str">
        <f>+VLOOKUP(A810,bd_lista!$A$3:$C$590,3,FALSE)</f>
        <v>Gobierno Autónomo Municipal de Andamarca (Santiago de Andamarca)</v>
      </c>
      <c r="D810" s="389" t="str">
        <f>+C810</f>
        <v>Gobierno Autónomo Municipal de Andamarca (Santiago de Andamarca)</v>
      </c>
      <c r="E810" s="242" t="s">
        <v>1304</v>
      </c>
      <c r="F810" s="243">
        <f ca="1">+IFERROR(INDEX('Hoja de Trabajo para listado'!$A$155:$Z$1048576,MATCH($A810,'Hoja de Trabajo para listado'!$A$155:$A$1048576,0),MATCH((CUADRO!F$5&amp;$E810),'Hoja de Trabajo para listado'!$A$151:$Z$151,0)),0)+IFERROR(INDEX('Hoja de Trabajo para listado'!$AB$155:$BA$1048576,MATCH($A810,'Hoja de Trabajo para listado'!$AB$155:$AB$1048576,0),MATCH((CUADRO!F$5&amp;$E810),'Hoja de Trabajo para listado'!$AB$151:$BA$151,0)),0)+IFERROR(INDEX('Hoja de Trabajo para listado'!$BC$155:$CB$1048576,MATCH($A810,'Hoja de Trabajo para listado'!$BC$155:$BC$1048576,0),MATCH((CUADRO!F$5&amp;$E810),'Hoja de Trabajo para listado'!$BC$151:$CB$151,0)),0)+IFERROR(INDEX('Hoja de Trabajo para listado'!$DE$153:$DG$274,MATCH($A810,'Hoja de Trabajo para listado'!$DE$153:$DE$1048576,0),MATCH((CUADRO!F$5&amp;$E810),'Hoja de Trabajo para listado'!$DE$151:$DG$151,0)),0)+IFERROR(INDEX('Hoja de Trabajo para listado'!$CD$155:$DC$1048576,MATCH($A810,'Hoja de Trabajo para listado'!$CD$155:$CD$1048576,0),MATCH((CUADRO!F$5&amp;$E810),'Hoja de Trabajo para listado'!$CD$151:$DC$151,0)),0)</f>
        <v>0</v>
      </c>
      <c r="G810" s="243">
        <f ca="1">+IFERROR(INDEX('Hoja de Trabajo para listado'!$A$155:$Z$1048576,MATCH($A810,'Hoja de Trabajo para listado'!$A$155:$A$1048576,0),MATCH((CUADRO!G$5&amp;$E810),'Hoja de Trabajo para listado'!$A$151:$Z$151,0)),0)+IFERROR(INDEX('Hoja de Trabajo para listado'!$AB$155:$BA$1048576,MATCH($A810,'Hoja de Trabajo para listado'!$AB$155:$AB$1048576,0),MATCH((CUADRO!G$5&amp;$E810),'Hoja de Trabajo para listado'!$AB$151:$BA$151,0)),0)+IFERROR(INDEX('Hoja de Trabajo para listado'!$BC$155:$CB$1048576,MATCH($A810,'Hoja de Trabajo para listado'!$BC$155:$BC$1048576,0),MATCH((CUADRO!G$5&amp;$E810),'Hoja de Trabajo para listado'!$BC$151:$CB$151,0)),0)+IFERROR(INDEX('Hoja de Trabajo para listado'!$DE$153:$DG$274,MATCH($A810,'Hoja de Trabajo para listado'!$DE$153:$DE$1048576,0),MATCH((CUADRO!G$5&amp;$E810),'Hoja de Trabajo para listado'!$DE$151:$DG$151,0)),0)+IFERROR(INDEX('Hoja de Trabajo para listado'!$CD$155:$DC$1048576,MATCH($A810,'Hoja de Trabajo para listado'!$CD$155:$CD$1048576,0),MATCH((CUADRO!G$5&amp;$E810),'Hoja de Trabajo para listado'!$CD$151:$DC$151,0)),0)</f>
        <v>0</v>
      </c>
      <c r="H810" s="243">
        <f ca="1">+IFERROR(INDEX('Hoja de Trabajo para listado'!$A$155:$Z$1048576,MATCH($A810,'Hoja de Trabajo para listado'!$A$155:$A$1048576,0),MATCH((CUADRO!H$5&amp;$E810),'Hoja de Trabajo para listado'!$A$151:$Z$151,0)),0)+IFERROR(INDEX('Hoja de Trabajo para listado'!$AB$155:$BA$1048576,MATCH($A810,'Hoja de Trabajo para listado'!$AB$155:$AB$1048576,0),MATCH((CUADRO!H$5&amp;$E810),'Hoja de Trabajo para listado'!$AB$151:$BA$151,0)),0)+IFERROR(INDEX('Hoja de Trabajo para listado'!$BC$155:$CB$1048576,MATCH($A810,'Hoja de Trabajo para listado'!$BC$155:$BC$1048576,0),MATCH((CUADRO!H$5&amp;$E810),'Hoja de Trabajo para listado'!$BC$151:$CB$151,0)),0)+IFERROR(INDEX('Hoja de Trabajo para listado'!$DE$153:$DG$274,MATCH($A810,'Hoja de Trabajo para listado'!$DE$153:$DE$1048576,0),MATCH((CUADRO!H$5&amp;$E810),'Hoja de Trabajo para listado'!$DE$151:$DG$151,0)),0)+IFERROR(INDEX('Hoja de Trabajo para listado'!$CD$155:$DC$1048576,MATCH($A810,'Hoja de Trabajo para listado'!$CD$155:$CD$1048576,0),MATCH((CUADRO!H$5&amp;$E810),'Hoja de Trabajo para listado'!$CD$151:$DC$151,0)),0)</f>
        <v>0</v>
      </c>
      <c r="I810" s="243">
        <f ca="1">+IFERROR(INDEX('Hoja de Trabajo para listado'!$A$155:$Z$1048576,MATCH($A810,'Hoja de Trabajo para listado'!$A$155:$A$1048576,0),MATCH((CUADRO!I$5&amp;$E810),'Hoja de Trabajo para listado'!$A$151:$Z$151,0)),0)+IFERROR(INDEX('Hoja de Trabajo para listado'!$AB$155:$BA$1048576,MATCH($A810,'Hoja de Trabajo para listado'!$AB$155:$AB$1048576,0),MATCH((CUADRO!I$5&amp;$E810),'Hoja de Trabajo para listado'!$AB$151:$BA$151,0)),0)+IFERROR(INDEX('Hoja de Trabajo para listado'!$BC$155:$CB$1048576,MATCH($A810,'Hoja de Trabajo para listado'!$BC$155:$BC$1048576,0),MATCH((CUADRO!I$5&amp;$E810),'Hoja de Trabajo para listado'!$BC$151:$CB$151,0)),0)+IFERROR(INDEX('Hoja de Trabajo para listado'!$DE$153:$DG$274,MATCH($A810,'Hoja de Trabajo para listado'!$DE$153:$DE$1048576,0),MATCH((CUADRO!I$5&amp;$E810),'Hoja de Trabajo para listado'!$DE$151:$DG$151,0)),0)+IFERROR(INDEX('Hoja de Trabajo para listado'!$CD$155:$DC$1048576,MATCH($A810,'Hoja de Trabajo para listado'!$CD$155:$CD$1048576,0),MATCH((CUADRO!I$5&amp;$E810),'Hoja de Trabajo para listado'!$CD$151:$DC$151,0)),0)</f>
        <v>0</v>
      </c>
      <c r="J810" s="243">
        <f ca="1">+IFERROR(INDEX('Hoja de Trabajo para listado'!$A$155:$Z$1048576,MATCH($A810,'Hoja de Trabajo para listado'!$A$155:$A$1048576,0),MATCH((CUADRO!J$5&amp;$E810),'Hoja de Trabajo para listado'!$A$151:$Z$151,0)),0)+IFERROR(INDEX('Hoja de Trabajo para listado'!$AB$155:$BA$1048576,MATCH($A810,'Hoja de Trabajo para listado'!$AB$155:$AB$1048576,0),MATCH((CUADRO!J$5&amp;$E810),'Hoja de Trabajo para listado'!$AB$151:$BA$151,0)),0)+IFERROR(INDEX('Hoja de Trabajo para listado'!$BC$155:$CB$1048576,MATCH($A810,'Hoja de Trabajo para listado'!$BC$155:$BC$1048576,0),MATCH((CUADRO!J$5&amp;$E810),'Hoja de Trabajo para listado'!$BC$151:$CB$151,0)),0)+IFERROR(INDEX('Hoja de Trabajo para listado'!$DE$153:$DG$274,MATCH($A810,'Hoja de Trabajo para listado'!$DE$153:$DE$1048576,0),MATCH((CUADRO!J$5&amp;$E810),'Hoja de Trabajo para listado'!$DE$151:$DG$151,0)),0)+IFERROR(INDEX('Hoja de Trabajo para listado'!$CD$155:$DC$1048576,MATCH($A810,'Hoja de Trabajo para listado'!$CD$155:$CD$1048576,0),MATCH((CUADRO!J$5&amp;$E810),'Hoja de Trabajo para listado'!$CD$151:$DC$151,0)),0)</f>
        <v>0</v>
      </c>
      <c r="K810" s="243">
        <f ca="1">+IFERROR(INDEX('Hoja de Trabajo para listado'!$A$155:$Z$1048576,MATCH($A810,'Hoja de Trabajo para listado'!$A$155:$A$1048576,0),MATCH((CUADRO!K$5&amp;$E810),'Hoja de Trabajo para listado'!$A$151:$Z$151,0)),0)+IFERROR(INDEX('Hoja de Trabajo para listado'!$AB$155:$BA$1048576,MATCH($A810,'Hoja de Trabajo para listado'!$AB$155:$AB$1048576,0),MATCH((CUADRO!K$5&amp;$E810),'Hoja de Trabajo para listado'!$AB$151:$BA$151,0)),0)+IFERROR(INDEX('Hoja de Trabajo para listado'!$BC$155:$CB$1048576,MATCH($A810,'Hoja de Trabajo para listado'!$BC$155:$BC$1048576,0),MATCH((CUADRO!K$5&amp;$E810),'Hoja de Trabajo para listado'!$BC$151:$CB$151,0)),0)+IFERROR(INDEX('Hoja de Trabajo para listado'!$DE$153:$DG$274,MATCH($A810,'Hoja de Trabajo para listado'!$DE$153:$DE$1048576,0),MATCH((CUADRO!K$5&amp;$E810),'Hoja de Trabajo para listado'!$DE$151:$DG$151,0)),0)+IFERROR(INDEX('Hoja de Trabajo para listado'!$CD$155:$DC$1048576,MATCH($A810,'Hoja de Trabajo para listado'!$CD$155:$CD$1048576,0),MATCH((CUADRO!K$5&amp;$E810),'Hoja de Trabajo para listado'!$CD$151:$DC$151,0)),0)</f>
        <v>0</v>
      </c>
      <c r="L810" s="243">
        <f ca="1">+IFERROR(INDEX('Hoja de Trabajo para listado'!$A$155:$Z$1048576,MATCH($A810,'Hoja de Trabajo para listado'!$A$155:$A$1048576,0),MATCH((CUADRO!L$5&amp;$E810),'Hoja de Trabajo para listado'!$A$151:$Z$151,0)),0)+IFERROR(INDEX('Hoja de Trabajo para listado'!$AB$155:$BA$1048576,MATCH($A810,'Hoja de Trabajo para listado'!$AB$155:$AB$1048576,0),MATCH((CUADRO!L$5&amp;$E810),'Hoja de Trabajo para listado'!$AB$151:$BA$151,0)),0)+IFERROR(INDEX('Hoja de Trabajo para listado'!$BC$155:$CB$1048576,MATCH($A810,'Hoja de Trabajo para listado'!$BC$155:$BC$1048576,0),MATCH((CUADRO!L$5&amp;$E810),'Hoja de Trabajo para listado'!$BC$151:$CB$151,0)),0)+IFERROR(INDEX('Hoja de Trabajo para listado'!$DE$153:$DG$274,MATCH($A810,'Hoja de Trabajo para listado'!$DE$153:$DE$1048576,0),MATCH((CUADRO!L$5&amp;$E810),'Hoja de Trabajo para listado'!$DE$151:$DG$151,0)),0)+IFERROR(INDEX('Hoja de Trabajo para listado'!$CD$155:$DC$1048576,MATCH($A810,'Hoja de Trabajo para listado'!$CD$155:$CD$1048576,0),MATCH((CUADRO!L$5&amp;$E810),'Hoja de Trabajo para listado'!$CD$151:$DC$151,0)),0)</f>
        <v>0</v>
      </c>
      <c r="M810" s="243">
        <f ca="1">+IFERROR(INDEX('Hoja de Trabajo para listado'!$A$155:$Z$1048576,MATCH($A810,'Hoja de Trabajo para listado'!$A$155:$A$1048576,0),MATCH((CUADRO!M$5&amp;$E810),'Hoja de Trabajo para listado'!$A$151:$Z$151,0)),0)+IFERROR(INDEX('Hoja de Trabajo para listado'!$AB$155:$BA$1048576,MATCH($A810,'Hoja de Trabajo para listado'!$AB$155:$AB$1048576,0),MATCH((CUADRO!M$5&amp;$E810),'Hoja de Trabajo para listado'!$AB$151:$BA$151,0)),0)+IFERROR(INDEX('Hoja de Trabajo para listado'!$BC$155:$CB$1048576,MATCH($A810,'Hoja de Trabajo para listado'!$BC$155:$BC$1048576,0),MATCH((CUADRO!M$5&amp;$E810),'Hoja de Trabajo para listado'!$BC$151:$CB$151,0)),0)+IFERROR(INDEX('Hoja de Trabajo para listado'!$DE$153:$DG$274,MATCH($A810,'Hoja de Trabajo para listado'!$DE$153:$DE$1048576,0),MATCH((CUADRO!M$5&amp;$E810),'Hoja de Trabajo para listado'!$DE$151:$DG$151,0)),0)+IFERROR(INDEX('Hoja de Trabajo para listado'!$CD$155:$DC$1048576,MATCH($A810,'Hoja de Trabajo para listado'!$CD$155:$CD$1048576,0),MATCH((CUADRO!M$5&amp;$E810),'Hoja de Trabajo para listado'!$CD$151:$DC$151,0)),0)</f>
        <v>0</v>
      </c>
      <c r="N810" s="243">
        <f ca="1">+IFERROR(INDEX('Hoja de Trabajo para listado'!$A$155:$Z$1048576,MATCH($A810,'Hoja de Trabajo para listado'!$A$155:$A$1048576,0),MATCH((CUADRO!N$5&amp;$E810),'Hoja de Trabajo para listado'!$A$151:$Z$151,0)),0)+IFERROR(INDEX('Hoja de Trabajo para listado'!$AB$155:$BA$1048576,MATCH($A810,'Hoja de Trabajo para listado'!$AB$155:$AB$1048576,0),MATCH((CUADRO!N$5&amp;$E810),'Hoja de Trabajo para listado'!$AB$151:$BA$151,0)),0)+IFERROR(INDEX('Hoja de Trabajo para listado'!$BC$155:$CB$1048576,MATCH($A810,'Hoja de Trabajo para listado'!$BC$155:$BC$1048576,0),MATCH((CUADRO!N$5&amp;$E810),'Hoja de Trabajo para listado'!$BC$151:$CB$151,0)),0)+IFERROR(INDEX('Hoja de Trabajo para listado'!$DE$153:$DG$274,MATCH($A810,'Hoja de Trabajo para listado'!$DE$153:$DE$1048576,0),MATCH((CUADRO!N$5&amp;$E810),'Hoja de Trabajo para listado'!$DE$151:$DG$151,0)),0)+IFERROR(INDEX('Hoja de Trabajo para listado'!$CD$155:$DC$1048576,MATCH($A810,'Hoja de Trabajo para listado'!$CD$155:$CD$1048576,0),MATCH((CUADRO!N$5&amp;$E810),'Hoja de Trabajo para listado'!$CD$151:$DC$151,0)),0)</f>
        <v>0</v>
      </c>
      <c r="O810" s="243">
        <f ca="1">+IFERROR(INDEX('Hoja de Trabajo para listado'!$A$155:$Z$1048576,MATCH($A810,'Hoja de Trabajo para listado'!$A$155:$A$1048576,0),MATCH((CUADRO!O$5&amp;$E810),'Hoja de Trabajo para listado'!$A$151:$Z$151,0)),0)+IFERROR(INDEX('Hoja de Trabajo para listado'!$AB$155:$BA$1048576,MATCH($A810,'Hoja de Trabajo para listado'!$AB$155:$AB$1048576,0),MATCH((CUADRO!O$5&amp;$E810),'Hoja de Trabajo para listado'!$AB$151:$BA$151,0)),0)+IFERROR(INDEX('Hoja de Trabajo para listado'!$BC$155:$CB$1048576,MATCH($A810,'Hoja de Trabajo para listado'!$BC$155:$BC$1048576,0),MATCH((CUADRO!O$5&amp;$E810),'Hoja de Trabajo para listado'!$BC$151:$CB$151,0)),0)+IFERROR(INDEX('Hoja de Trabajo para listado'!$DE$153:$DG$274,MATCH($A810,'Hoja de Trabajo para listado'!$DE$153:$DE$1048576,0),MATCH((CUADRO!O$5&amp;$E810),'Hoja de Trabajo para listado'!$DE$151:$DG$151,0)),0)+IFERROR(INDEX('Hoja de Trabajo para listado'!$CD$155:$DC$1048576,MATCH($A810,'Hoja de Trabajo para listado'!$CD$155:$CD$1048576,0),MATCH((CUADRO!O$5&amp;$E810),'Hoja de Trabajo para listado'!$CD$151:$DC$151,0)),0)</f>
        <v>0</v>
      </c>
      <c r="P810" s="243">
        <f ca="1">+IFERROR(INDEX('Hoja de Trabajo para listado'!$A$155:$Z$1048576,MATCH($A810,'Hoja de Trabajo para listado'!$A$155:$A$1048576,0),MATCH((CUADRO!P$5&amp;$E810),'Hoja de Trabajo para listado'!$A$151:$Z$151,0)),0)+IFERROR(INDEX('Hoja de Trabajo para listado'!$AB$155:$BA$1048576,MATCH($A810,'Hoja de Trabajo para listado'!$AB$155:$AB$1048576,0),MATCH((CUADRO!P$5&amp;$E810),'Hoja de Trabajo para listado'!$AB$151:$BA$151,0)),0)+IFERROR(INDEX('Hoja de Trabajo para listado'!$BC$155:$CB$1048576,MATCH($A810,'Hoja de Trabajo para listado'!$BC$155:$BC$1048576,0),MATCH((CUADRO!P$5&amp;$E810),'Hoja de Trabajo para listado'!$BC$151:$CB$151,0)),0)+IFERROR(INDEX('Hoja de Trabajo para listado'!$DE$153:$DG$274,MATCH($A810,'Hoja de Trabajo para listado'!$DE$153:$DE$1048576,0),MATCH((CUADRO!P$5&amp;$E810),'Hoja de Trabajo para listado'!$DE$151:$DG$151,0)),0)+IFERROR(INDEX('Hoja de Trabajo para listado'!$CD$155:$DC$1048576,MATCH($A810,'Hoja de Trabajo para listado'!$CD$155:$CD$1048576,0),MATCH((CUADRO!P$5&amp;$E810),'Hoja de Trabajo para listado'!$CD$151:$DC$151,0)),0)</f>
        <v>0</v>
      </c>
      <c r="Q810" s="243">
        <f ca="1">+IFERROR(INDEX('Hoja de Trabajo para listado'!$A$155:$Z$1048576,MATCH($A810,'Hoja de Trabajo para listado'!$A$155:$A$1048576,0),MATCH((CUADRO!Q$5&amp;$E810),'Hoja de Trabajo para listado'!$A$151:$Z$151,0)),0)+IFERROR(INDEX('Hoja de Trabajo para listado'!$AB$155:$BA$1048576,MATCH($A810,'Hoja de Trabajo para listado'!$AB$155:$AB$1048576,0),MATCH((CUADRO!Q$5&amp;$E810),'Hoja de Trabajo para listado'!$AB$151:$BA$151,0)),0)+IFERROR(INDEX('Hoja de Trabajo para listado'!$BC$155:$CB$1048576,MATCH($A810,'Hoja de Trabajo para listado'!$BC$155:$BC$1048576,0),MATCH((CUADRO!Q$5&amp;$E810),'Hoja de Trabajo para listado'!$BC$151:$CB$151,0)),0)+IFERROR(INDEX('Hoja de Trabajo para listado'!$DE$153:$DG$274,MATCH($A810,'Hoja de Trabajo para listado'!$DE$153:$DE$1048576,0),MATCH((CUADRO!Q$5&amp;$E810),'Hoja de Trabajo para listado'!$DE$151:$DG$151,0)),0)+IFERROR(INDEX('Hoja de Trabajo para listado'!$CD$155:$DC$1048576,MATCH($A810,'Hoja de Trabajo para listado'!$CD$155:$CD$1048576,0),MATCH((CUADRO!Q$5&amp;$E810),'Hoja de Trabajo para listado'!$CD$151:$DC$151,0)),0)</f>
        <v>0</v>
      </c>
      <c r="R810" s="243">
        <f t="shared" ca="1" si="27"/>
        <v>0</v>
      </c>
      <c r="S810" s="249"/>
      <c r="T810" s="243">
        <f ca="1">+T811</f>
        <v>0</v>
      </c>
      <c r="U810" s="242">
        <f t="shared" si="28"/>
        <v>1</v>
      </c>
      <c r="V810" s="333" t="str">
        <f>+VLOOKUP(A810,bd_lista!$A$3:$E$590,5,FALSE)</f>
        <v>Gobiernos Autonomos Municipales</v>
      </c>
      <c r="W810" s="391" t="str">
        <f>+V810</f>
        <v>Gobiernos Autonomos Municipales</v>
      </c>
      <c r="X810" s="242">
        <f>+VLOOKUP(A810,[4]Sheet1!$A$13:$D$744,4,FALSE)</f>
        <v>0</v>
      </c>
      <c r="Y810" s="242" t="e">
        <f>+VLOOKUP(X810,bd_lista!$A$3:$C$590,3,FALSE)</f>
        <v>#N/A</v>
      </c>
      <c r="Z810" s="294">
        <f>+X810</f>
        <v>0</v>
      </c>
      <c r="AA810" s="295" t="e">
        <f>+Y810</f>
        <v>#N/A</v>
      </c>
    </row>
    <row r="811" spans="1:27" customFormat="1" ht="27" hidden="1" customHeight="1">
      <c r="A811" s="32">
        <v>1424</v>
      </c>
      <c r="B811" s="388"/>
      <c r="C811" s="247" t="str">
        <f>+VLOOKUP(A811,bd_lista!$A$3:$C$590,3,FALSE)</f>
        <v>Gobierno Autónomo Municipal de Andamarca (Santiago de Andamarca)</v>
      </c>
      <c r="D811" s="390"/>
      <c r="E811" s="244" t="s">
        <v>1305</v>
      </c>
      <c r="F811" s="243">
        <f ca="1">+IFERROR(INDEX('Hoja de Trabajo para listado'!$A$155:$Z$1048576,MATCH($A811,'Hoja de Trabajo para listado'!$A$155:$A$1048576,0),MATCH((CUADRO!F$5&amp;$E811),'Hoja de Trabajo para listado'!$A$151:$Z$151,0)),0)+IFERROR(INDEX('Hoja de Trabajo para listado'!$AB$155:$BA$1048576,MATCH($A811,'Hoja de Trabajo para listado'!$AB$155:$AB$1048576,0),MATCH((CUADRO!F$5&amp;$E811),'Hoja de Trabajo para listado'!$AB$151:$BA$151,0)),0)+IFERROR(INDEX('Hoja de Trabajo para listado'!$BC$155:$CB$1048576,MATCH($A811,'Hoja de Trabajo para listado'!$BC$155:$BC$1048576,0),MATCH((CUADRO!F$5&amp;$E811),'Hoja de Trabajo para listado'!$BC$151:$CB$151,0)),0)+IFERROR(INDEX('Hoja de Trabajo para listado'!$DE$153:$DG$274,MATCH($A811,'Hoja de Trabajo para listado'!$DE$153:$DE$1048576,0),MATCH((CUADRO!F$5&amp;$E811),'Hoja de Trabajo para listado'!$DE$151:$DG$151,0)),0)+IFERROR(INDEX('Hoja de Trabajo para listado'!$CD$155:$DC$1048576,MATCH($A811,'Hoja de Trabajo para listado'!$CD$155:$CD$1048576,0),MATCH((CUADRO!F$5&amp;$E811),'Hoja de Trabajo para listado'!$CD$151:$DC$151,0)),0)</f>
        <v>0</v>
      </c>
      <c r="G811" s="243">
        <f ca="1">+IFERROR(INDEX('Hoja de Trabajo para listado'!$A$155:$Z$1048576,MATCH($A811,'Hoja de Trabajo para listado'!$A$155:$A$1048576,0),MATCH((CUADRO!G$5&amp;$E811),'Hoja de Trabajo para listado'!$A$151:$Z$151,0)),0)+IFERROR(INDEX('Hoja de Trabajo para listado'!$AB$155:$BA$1048576,MATCH($A811,'Hoja de Trabajo para listado'!$AB$155:$AB$1048576,0),MATCH((CUADRO!G$5&amp;$E811),'Hoja de Trabajo para listado'!$AB$151:$BA$151,0)),0)+IFERROR(INDEX('Hoja de Trabajo para listado'!$BC$155:$CB$1048576,MATCH($A811,'Hoja de Trabajo para listado'!$BC$155:$BC$1048576,0),MATCH((CUADRO!G$5&amp;$E811),'Hoja de Trabajo para listado'!$BC$151:$CB$151,0)),0)+IFERROR(INDEX('Hoja de Trabajo para listado'!$DE$153:$DG$274,MATCH($A811,'Hoja de Trabajo para listado'!$DE$153:$DE$1048576,0),MATCH((CUADRO!G$5&amp;$E811),'Hoja de Trabajo para listado'!$DE$151:$DG$151,0)),0)+IFERROR(INDEX('Hoja de Trabajo para listado'!$CD$155:$DC$1048576,MATCH($A811,'Hoja de Trabajo para listado'!$CD$155:$CD$1048576,0),MATCH((CUADRO!G$5&amp;$E811),'Hoja de Trabajo para listado'!$CD$151:$DC$151,0)),0)</f>
        <v>0</v>
      </c>
      <c r="H811" s="243">
        <f ca="1">+IFERROR(INDEX('Hoja de Trabajo para listado'!$A$155:$Z$1048576,MATCH($A811,'Hoja de Trabajo para listado'!$A$155:$A$1048576,0),MATCH((CUADRO!H$5&amp;$E811),'Hoja de Trabajo para listado'!$A$151:$Z$151,0)),0)+IFERROR(INDEX('Hoja de Trabajo para listado'!$AB$155:$BA$1048576,MATCH($A811,'Hoja de Trabajo para listado'!$AB$155:$AB$1048576,0),MATCH((CUADRO!H$5&amp;$E811),'Hoja de Trabajo para listado'!$AB$151:$BA$151,0)),0)+IFERROR(INDEX('Hoja de Trabajo para listado'!$BC$155:$CB$1048576,MATCH($A811,'Hoja de Trabajo para listado'!$BC$155:$BC$1048576,0),MATCH((CUADRO!H$5&amp;$E811),'Hoja de Trabajo para listado'!$BC$151:$CB$151,0)),0)+IFERROR(INDEX('Hoja de Trabajo para listado'!$DE$153:$DG$274,MATCH($A811,'Hoja de Trabajo para listado'!$DE$153:$DE$1048576,0),MATCH((CUADRO!H$5&amp;$E811),'Hoja de Trabajo para listado'!$DE$151:$DG$151,0)),0)+IFERROR(INDEX('Hoja de Trabajo para listado'!$CD$155:$DC$1048576,MATCH($A811,'Hoja de Trabajo para listado'!$CD$155:$CD$1048576,0),MATCH((CUADRO!H$5&amp;$E811),'Hoja de Trabajo para listado'!$CD$151:$DC$151,0)),0)</f>
        <v>0</v>
      </c>
      <c r="I811" s="243">
        <f ca="1">+IFERROR(INDEX('Hoja de Trabajo para listado'!$A$155:$Z$1048576,MATCH($A811,'Hoja de Trabajo para listado'!$A$155:$A$1048576,0),MATCH((CUADRO!I$5&amp;$E811),'Hoja de Trabajo para listado'!$A$151:$Z$151,0)),0)+IFERROR(INDEX('Hoja de Trabajo para listado'!$AB$155:$BA$1048576,MATCH($A811,'Hoja de Trabajo para listado'!$AB$155:$AB$1048576,0),MATCH((CUADRO!I$5&amp;$E811),'Hoja de Trabajo para listado'!$AB$151:$BA$151,0)),0)+IFERROR(INDEX('Hoja de Trabajo para listado'!$BC$155:$CB$1048576,MATCH($A811,'Hoja de Trabajo para listado'!$BC$155:$BC$1048576,0),MATCH((CUADRO!I$5&amp;$E811),'Hoja de Trabajo para listado'!$BC$151:$CB$151,0)),0)+IFERROR(INDEX('Hoja de Trabajo para listado'!$DE$153:$DG$274,MATCH($A811,'Hoja de Trabajo para listado'!$DE$153:$DE$1048576,0),MATCH((CUADRO!I$5&amp;$E811),'Hoja de Trabajo para listado'!$DE$151:$DG$151,0)),0)+IFERROR(INDEX('Hoja de Trabajo para listado'!$CD$155:$DC$1048576,MATCH($A811,'Hoja de Trabajo para listado'!$CD$155:$CD$1048576,0),MATCH((CUADRO!I$5&amp;$E811),'Hoja de Trabajo para listado'!$CD$151:$DC$151,0)),0)</f>
        <v>0</v>
      </c>
      <c r="J811" s="243">
        <f ca="1">+IFERROR(INDEX('Hoja de Trabajo para listado'!$A$155:$Z$1048576,MATCH($A811,'Hoja de Trabajo para listado'!$A$155:$A$1048576,0),MATCH((CUADRO!J$5&amp;$E811),'Hoja de Trabajo para listado'!$A$151:$Z$151,0)),0)+IFERROR(INDEX('Hoja de Trabajo para listado'!$AB$155:$BA$1048576,MATCH($A811,'Hoja de Trabajo para listado'!$AB$155:$AB$1048576,0),MATCH((CUADRO!J$5&amp;$E811),'Hoja de Trabajo para listado'!$AB$151:$BA$151,0)),0)+IFERROR(INDEX('Hoja de Trabajo para listado'!$BC$155:$CB$1048576,MATCH($A811,'Hoja de Trabajo para listado'!$BC$155:$BC$1048576,0),MATCH((CUADRO!J$5&amp;$E811),'Hoja de Trabajo para listado'!$BC$151:$CB$151,0)),0)+IFERROR(INDEX('Hoja de Trabajo para listado'!$DE$153:$DG$274,MATCH($A811,'Hoja de Trabajo para listado'!$DE$153:$DE$1048576,0),MATCH((CUADRO!J$5&amp;$E811),'Hoja de Trabajo para listado'!$DE$151:$DG$151,0)),0)+IFERROR(INDEX('Hoja de Trabajo para listado'!$CD$155:$DC$1048576,MATCH($A811,'Hoja de Trabajo para listado'!$CD$155:$CD$1048576,0),MATCH((CUADRO!J$5&amp;$E811),'Hoja de Trabajo para listado'!$CD$151:$DC$151,0)),0)</f>
        <v>0</v>
      </c>
      <c r="K811" s="243">
        <f ca="1">+IFERROR(INDEX('Hoja de Trabajo para listado'!$A$155:$Z$1048576,MATCH($A811,'Hoja de Trabajo para listado'!$A$155:$A$1048576,0),MATCH((CUADRO!K$5&amp;$E811),'Hoja de Trabajo para listado'!$A$151:$Z$151,0)),0)+IFERROR(INDEX('Hoja de Trabajo para listado'!$AB$155:$BA$1048576,MATCH($A811,'Hoja de Trabajo para listado'!$AB$155:$AB$1048576,0),MATCH((CUADRO!K$5&amp;$E811),'Hoja de Trabajo para listado'!$AB$151:$BA$151,0)),0)+IFERROR(INDEX('Hoja de Trabajo para listado'!$BC$155:$CB$1048576,MATCH($A811,'Hoja de Trabajo para listado'!$BC$155:$BC$1048576,0),MATCH((CUADRO!K$5&amp;$E811),'Hoja de Trabajo para listado'!$BC$151:$CB$151,0)),0)+IFERROR(INDEX('Hoja de Trabajo para listado'!$DE$153:$DG$274,MATCH($A811,'Hoja de Trabajo para listado'!$DE$153:$DE$1048576,0),MATCH((CUADRO!K$5&amp;$E811),'Hoja de Trabajo para listado'!$DE$151:$DG$151,0)),0)+IFERROR(INDEX('Hoja de Trabajo para listado'!$CD$155:$DC$1048576,MATCH($A811,'Hoja de Trabajo para listado'!$CD$155:$CD$1048576,0),MATCH((CUADRO!K$5&amp;$E811),'Hoja de Trabajo para listado'!$CD$151:$DC$151,0)),0)</f>
        <v>0</v>
      </c>
      <c r="L811" s="243">
        <f ca="1">+IFERROR(INDEX('Hoja de Trabajo para listado'!$A$155:$Z$1048576,MATCH($A811,'Hoja de Trabajo para listado'!$A$155:$A$1048576,0),MATCH((CUADRO!L$5&amp;$E811),'Hoja de Trabajo para listado'!$A$151:$Z$151,0)),0)+IFERROR(INDEX('Hoja de Trabajo para listado'!$AB$155:$BA$1048576,MATCH($A811,'Hoja de Trabajo para listado'!$AB$155:$AB$1048576,0),MATCH((CUADRO!L$5&amp;$E811),'Hoja de Trabajo para listado'!$AB$151:$BA$151,0)),0)+IFERROR(INDEX('Hoja de Trabajo para listado'!$BC$155:$CB$1048576,MATCH($A811,'Hoja de Trabajo para listado'!$BC$155:$BC$1048576,0),MATCH((CUADRO!L$5&amp;$E811),'Hoja de Trabajo para listado'!$BC$151:$CB$151,0)),0)+IFERROR(INDEX('Hoja de Trabajo para listado'!$DE$153:$DG$274,MATCH($A811,'Hoja de Trabajo para listado'!$DE$153:$DE$1048576,0),MATCH((CUADRO!L$5&amp;$E811),'Hoja de Trabajo para listado'!$DE$151:$DG$151,0)),0)+IFERROR(INDEX('Hoja de Trabajo para listado'!$CD$155:$DC$1048576,MATCH($A811,'Hoja de Trabajo para listado'!$CD$155:$CD$1048576,0),MATCH((CUADRO!L$5&amp;$E811),'Hoja de Trabajo para listado'!$CD$151:$DC$151,0)),0)</f>
        <v>0</v>
      </c>
      <c r="M811" s="243">
        <f ca="1">+IFERROR(INDEX('Hoja de Trabajo para listado'!$A$155:$Z$1048576,MATCH($A811,'Hoja de Trabajo para listado'!$A$155:$A$1048576,0),MATCH((CUADRO!M$5&amp;$E811),'Hoja de Trabajo para listado'!$A$151:$Z$151,0)),0)+IFERROR(INDEX('Hoja de Trabajo para listado'!$AB$155:$BA$1048576,MATCH($A811,'Hoja de Trabajo para listado'!$AB$155:$AB$1048576,0),MATCH((CUADRO!M$5&amp;$E811),'Hoja de Trabajo para listado'!$AB$151:$BA$151,0)),0)+IFERROR(INDEX('Hoja de Trabajo para listado'!$BC$155:$CB$1048576,MATCH($A811,'Hoja de Trabajo para listado'!$BC$155:$BC$1048576,0),MATCH((CUADRO!M$5&amp;$E811),'Hoja de Trabajo para listado'!$BC$151:$CB$151,0)),0)+IFERROR(INDEX('Hoja de Trabajo para listado'!$DE$153:$DG$274,MATCH($A811,'Hoja de Trabajo para listado'!$DE$153:$DE$1048576,0),MATCH((CUADRO!M$5&amp;$E811),'Hoja de Trabajo para listado'!$DE$151:$DG$151,0)),0)+IFERROR(INDEX('Hoja de Trabajo para listado'!$CD$155:$DC$1048576,MATCH($A811,'Hoja de Trabajo para listado'!$CD$155:$CD$1048576,0),MATCH((CUADRO!M$5&amp;$E811),'Hoja de Trabajo para listado'!$CD$151:$DC$151,0)),0)</f>
        <v>0</v>
      </c>
      <c r="N811" s="243">
        <f ca="1">+IFERROR(INDEX('Hoja de Trabajo para listado'!$A$155:$Z$1048576,MATCH($A811,'Hoja de Trabajo para listado'!$A$155:$A$1048576,0),MATCH((CUADRO!N$5&amp;$E811),'Hoja de Trabajo para listado'!$A$151:$Z$151,0)),0)+IFERROR(INDEX('Hoja de Trabajo para listado'!$AB$155:$BA$1048576,MATCH($A811,'Hoja de Trabajo para listado'!$AB$155:$AB$1048576,0),MATCH((CUADRO!N$5&amp;$E811),'Hoja de Trabajo para listado'!$AB$151:$BA$151,0)),0)+IFERROR(INDEX('Hoja de Trabajo para listado'!$BC$155:$CB$1048576,MATCH($A811,'Hoja de Trabajo para listado'!$BC$155:$BC$1048576,0),MATCH((CUADRO!N$5&amp;$E811),'Hoja de Trabajo para listado'!$BC$151:$CB$151,0)),0)+IFERROR(INDEX('Hoja de Trabajo para listado'!$DE$153:$DG$274,MATCH($A811,'Hoja de Trabajo para listado'!$DE$153:$DE$1048576,0),MATCH((CUADRO!N$5&amp;$E811),'Hoja de Trabajo para listado'!$DE$151:$DG$151,0)),0)+IFERROR(INDEX('Hoja de Trabajo para listado'!$CD$155:$DC$1048576,MATCH($A811,'Hoja de Trabajo para listado'!$CD$155:$CD$1048576,0),MATCH((CUADRO!N$5&amp;$E811),'Hoja de Trabajo para listado'!$CD$151:$DC$151,0)),0)</f>
        <v>0</v>
      </c>
      <c r="O811" s="243">
        <f ca="1">+IFERROR(INDEX('Hoja de Trabajo para listado'!$A$155:$Z$1048576,MATCH($A811,'Hoja de Trabajo para listado'!$A$155:$A$1048576,0),MATCH((CUADRO!O$5&amp;$E811),'Hoja de Trabajo para listado'!$A$151:$Z$151,0)),0)+IFERROR(INDEX('Hoja de Trabajo para listado'!$AB$155:$BA$1048576,MATCH($A811,'Hoja de Trabajo para listado'!$AB$155:$AB$1048576,0),MATCH((CUADRO!O$5&amp;$E811),'Hoja de Trabajo para listado'!$AB$151:$BA$151,0)),0)+IFERROR(INDEX('Hoja de Trabajo para listado'!$BC$155:$CB$1048576,MATCH($A811,'Hoja de Trabajo para listado'!$BC$155:$BC$1048576,0),MATCH((CUADRO!O$5&amp;$E811),'Hoja de Trabajo para listado'!$BC$151:$CB$151,0)),0)+IFERROR(INDEX('Hoja de Trabajo para listado'!$DE$153:$DG$274,MATCH($A811,'Hoja de Trabajo para listado'!$DE$153:$DE$1048576,0),MATCH((CUADRO!O$5&amp;$E811),'Hoja de Trabajo para listado'!$DE$151:$DG$151,0)),0)+IFERROR(INDEX('Hoja de Trabajo para listado'!$CD$155:$DC$1048576,MATCH($A811,'Hoja de Trabajo para listado'!$CD$155:$CD$1048576,0),MATCH((CUADRO!O$5&amp;$E811),'Hoja de Trabajo para listado'!$CD$151:$DC$151,0)),0)</f>
        <v>0</v>
      </c>
      <c r="P811" s="243">
        <f ca="1">+IFERROR(INDEX('Hoja de Trabajo para listado'!$A$155:$Z$1048576,MATCH($A811,'Hoja de Trabajo para listado'!$A$155:$A$1048576,0),MATCH((CUADRO!P$5&amp;$E811),'Hoja de Trabajo para listado'!$A$151:$Z$151,0)),0)+IFERROR(INDEX('Hoja de Trabajo para listado'!$AB$155:$BA$1048576,MATCH($A811,'Hoja de Trabajo para listado'!$AB$155:$AB$1048576,0),MATCH((CUADRO!P$5&amp;$E811),'Hoja de Trabajo para listado'!$AB$151:$BA$151,0)),0)+IFERROR(INDEX('Hoja de Trabajo para listado'!$BC$155:$CB$1048576,MATCH($A811,'Hoja de Trabajo para listado'!$BC$155:$BC$1048576,0),MATCH((CUADRO!P$5&amp;$E811),'Hoja de Trabajo para listado'!$BC$151:$CB$151,0)),0)+IFERROR(INDEX('Hoja de Trabajo para listado'!$DE$153:$DG$274,MATCH($A811,'Hoja de Trabajo para listado'!$DE$153:$DE$1048576,0),MATCH((CUADRO!P$5&amp;$E811),'Hoja de Trabajo para listado'!$DE$151:$DG$151,0)),0)+IFERROR(INDEX('Hoja de Trabajo para listado'!$CD$155:$DC$1048576,MATCH($A811,'Hoja de Trabajo para listado'!$CD$155:$CD$1048576,0),MATCH((CUADRO!P$5&amp;$E811),'Hoja de Trabajo para listado'!$CD$151:$DC$151,0)),0)</f>
        <v>0</v>
      </c>
      <c r="Q811" s="243">
        <f ca="1">+IFERROR(INDEX('Hoja de Trabajo para listado'!$A$155:$Z$1048576,MATCH($A811,'Hoja de Trabajo para listado'!$A$155:$A$1048576,0),MATCH((CUADRO!Q$5&amp;$E811),'Hoja de Trabajo para listado'!$A$151:$Z$151,0)),0)+IFERROR(INDEX('Hoja de Trabajo para listado'!$AB$155:$BA$1048576,MATCH($A811,'Hoja de Trabajo para listado'!$AB$155:$AB$1048576,0),MATCH((CUADRO!Q$5&amp;$E811),'Hoja de Trabajo para listado'!$AB$151:$BA$151,0)),0)+IFERROR(INDEX('Hoja de Trabajo para listado'!$BC$155:$CB$1048576,MATCH($A811,'Hoja de Trabajo para listado'!$BC$155:$BC$1048576,0),MATCH((CUADRO!Q$5&amp;$E811),'Hoja de Trabajo para listado'!$BC$151:$CB$151,0)),0)+IFERROR(INDEX('Hoja de Trabajo para listado'!$DE$153:$DG$274,MATCH($A811,'Hoja de Trabajo para listado'!$DE$153:$DE$1048576,0),MATCH((CUADRO!Q$5&amp;$E811),'Hoja de Trabajo para listado'!$DE$151:$DG$151,0)),0)+IFERROR(INDEX('Hoja de Trabajo para listado'!$CD$155:$DC$1048576,MATCH($A811,'Hoja de Trabajo para listado'!$CD$155:$CD$1048576,0),MATCH((CUADRO!Q$5&amp;$E811),'Hoja de Trabajo para listado'!$CD$151:$DC$151,0)),0)</f>
        <v>0</v>
      </c>
      <c r="R811" s="243">
        <f t="shared" ca="1" si="27"/>
        <v>0</v>
      </c>
      <c r="S811" s="249">
        <f ca="1">+R810+R811</f>
        <v>0</v>
      </c>
      <c r="T811" s="243">
        <f ca="1">+S811</f>
        <v>0</v>
      </c>
      <c r="U811" s="242">
        <f t="shared" si="28"/>
        <v>2</v>
      </c>
      <c r="V811" s="333" t="str">
        <f>+VLOOKUP(A811,bd_lista!$A$3:$E$590,5,FALSE)</f>
        <v>Gobiernos Autonomos Municipales</v>
      </c>
      <c r="W811" s="392"/>
      <c r="X811" s="242">
        <f>+VLOOKUP(A811,[4]Sheet1!$A$13:$D$744,4,FALSE)</f>
        <v>0</v>
      </c>
      <c r="Y811" s="242" t="e">
        <f>+VLOOKUP(X811,bd_lista!$A$3:$C$590,3,FALSE)</f>
        <v>#N/A</v>
      </c>
      <c r="Z811" s="292"/>
      <c r="AA811" s="293"/>
    </row>
    <row r="812" spans="1:27" customFormat="1" ht="15" hidden="1" customHeight="1">
      <c r="A812" s="32">
        <v>1425</v>
      </c>
      <c r="B812" s="387">
        <f>+A812</f>
        <v>1425</v>
      </c>
      <c r="C812" s="247" t="str">
        <f>+VLOOKUP(A812,bd_lista!$A$3:$C$590,3,FALSE)</f>
        <v>Gobierno Autónomo Municipal de Belén de Andamarca</v>
      </c>
      <c r="D812" s="389" t="str">
        <f>+C812</f>
        <v>Gobierno Autónomo Municipal de Belén de Andamarca</v>
      </c>
      <c r="E812" s="242" t="s">
        <v>1304</v>
      </c>
      <c r="F812" s="243">
        <f ca="1">+IFERROR(INDEX('Hoja de Trabajo para listado'!$A$155:$Z$1048576,MATCH($A812,'Hoja de Trabajo para listado'!$A$155:$A$1048576,0),MATCH((CUADRO!F$5&amp;$E812),'Hoja de Trabajo para listado'!$A$151:$Z$151,0)),0)+IFERROR(INDEX('Hoja de Trabajo para listado'!$AB$155:$BA$1048576,MATCH($A812,'Hoja de Trabajo para listado'!$AB$155:$AB$1048576,0),MATCH((CUADRO!F$5&amp;$E812),'Hoja de Trabajo para listado'!$AB$151:$BA$151,0)),0)+IFERROR(INDEX('Hoja de Trabajo para listado'!$BC$155:$CB$1048576,MATCH($A812,'Hoja de Trabajo para listado'!$BC$155:$BC$1048576,0),MATCH((CUADRO!F$5&amp;$E812),'Hoja de Trabajo para listado'!$BC$151:$CB$151,0)),0)+IFERROR(INDEX('Hoja de Trabajo para listado'!$DE$153:$DG$274,MATCH($A812,'Hoja de Trabajo para listado'!$DE$153:$DE$1048576,0),MATCH((CUADRO!F$5&amp;$E812),'Hoja de Trabajo para listado'!$DE$151:$DG$151,0)),0)+IFERROR(INDEX('Hoja de Trabajo para listado'!$CD$155:$DC$1048576,MATCH($A812,'Hoja de Trabajo para listado'!$CD$155:$CD$1048576,0),MATCH((CUADRO!F$5&amp;$E812),'Hoja de Trabajo para listado'!$CD$151:$DC$151,0)),0)</f>
        <v>0</v>
      </c>
      <c r="G812" s="243">
        <f ca="1">+IFERROR(INDEX('Hoja de Trabajo para listado'!$A$155:$Z$1048576,MATCH($A812,'Hoja de Trabajo para listado'!$A$155:$A$1048576,0),MATCH((CUADRO!G$5&amp;$E812),'Hoja de Trabajo para listado'!$A$151:$Z$151,0)),0)+IFERROR(INDEX('Hoja de Trabajo para listado'!$AB$155:$BA$1048576,MATCH($A812,'Hoja de Trabajo para listado'!$AB$155:$AB$1048576,0),MATCH((CUADRO!G$5&amp;$E812),'Hoja de Trabajo para listado'!$AB$151:$BA$151,0)),0)+IFERROR(INDEX('Hoja de Trabajo para listado'!$BC$155:$CB$1048576,MATCH($A812,'Hoja de Trabajo para listado'!$BC$155:$BC$1048576,0),MATCH((CUADRO!G$5&amp;$E812),'Hoja de Trabajo para listado'!$BC$151:$CB$151,0)),0)+IFERROR(INDEX('Hoja de Trabajo para listado'!$DE$153:$DG$274,MATCH($A812,'Hoja de Trabajo para listado'!$DE$153:$DE$1048576,0),MATCH((CUADRO!G$5&amp;$E812),'Hoja de Trabajo para listado'!$DE$151:$DG$151,0)),0)+IFERROR(INDEX('Hoja de Trabajo para listado'!$CD$155:$DC$1048576,MATCH($A812,'Hoja de Trabajo para listado'!$CD$155:$CD$1048576,0),MATCH((CUADRO!G$5&amp;$E812),'Hoja de Trabajo para listado'!$CD$151:$DC$151,0)),0)</f>
        <v>0</v>
      </c>
      <c r="H812" s="243">
        <f ca="1">+IFERROR(INDEX('Hoja de Trabajo para listado'!$A$155:$Z$1048576,MATCH($A812,'Hoja de Trabajo para listado'!$A$155:$A$1048576,0),MATCH((CUADRO!H$5&amp;$E812),'Hoja de Trabajo para listado'!$A$151:$Z$151,0)),0)+IFERROR(INDEX('Hoja de Trabajo para listado'!$AB$155:$BA$1048576,MATCH($A812,'Hoja de Trabajo para listado'!$AB$155:$AB$1048576,0),MATCH((CUADRO!H$5&amp;$E812),'Hoja de Trabajo para listado'!$AB$151:$BA$151,0)),0)+IFERROR(INDEX('Hoja de Trabajo para listado'!$BC$155:$CB$1048576,MATCH($A812,'Hoja de Trabajo para listado'!$BC$155:$BC$1048576,0),MATCH((CUADRO!H$5&amp;$E812),'Hoja de Trabajo para listado'!$BC$151:$CB$151,0)),0)+IFERROR(INDEX('Hoja de Trabajo para listado'!$DE$153:$DG$274,MATCH($A812,'Hoja de Trabajo para listado'!$DE$153:$DE$1048576,0),MATCH((CUADRO!H$5&amp;$E812),'Hoja de Trabajo para listado'!$DE$151:$DG$151,0)),0)+IFERROR(INDEX('Hoja de Trabajo para listado'!$CD$155:$DC$1048576,MATCH($A812,'Hoja de Trabajo para listado'!$CD$155:$CD$1048576,0),MATCH((CUADRO!H$5&amp;$E812),'Hoja de Trabajo para listado'!$CD$151:$DC$151,0)),0)</f>
        <v>0</v>
      </c>
      <c r="I812" s="243">
        <f ca="1">+IFERROR(INDEX('Hoja de Trabajo para listado'!$A$155:$Z$1048576,MATCH($A812,'Hoja de Trabajo para listado'!$A$155:$A$1048576,0),MATCH((CUADRO!I$5&amp;$E812),'Hoja de Trabajo para listado'!$A$151:$Z$151,0)),0)+IFERROR(INDEX('Hoja de Trabajo para listado'!$AB$155:$BA$1048576,MATCH($A812,'Hoja de Trabajo para listado'!$AB$155:$AB$1048576,0),MATCH((CUADRO!I$5&amp;$E812),'Hoja de Trabajo para listado'!$AB$151:$BA$151,0)),0)+IFERROR(INDEX('Hoja de Trabajo para listado'!$BC$155:$CB$1048576,MATCH($A812,'Hoja de Trabajo para listado'!$BC$155:$BC$1048576,0),MATCH((CUADRO!I$5&amp;$E812),'Hoja de Trabajo para listado'!$BC$151:$CB$151,0)),0)+IFERROR(INDEX('Hoja de Trabajo para listado'!$DE$153:$DG$274,MATCH($A812,'Hoja de Trabajo para listado'!$DE$153:$DE$1048576,0),MATCH((CUADRO!I$5&amp;$E812),'Hoja de Trabajo para listado'!$DE$151:$DG$151,0)),0)+IFERROR(INDEX('Hoja de Trabajo para listado'!$CD$155:$DC$1048576,MATCH($A812,'Hoja de Trabajo para listado'!$CD$155:$CD$1048576,0),MATCH((CUADRO!I$5&amp;$E812),'Hoja de Trabajo para listado'!$CD$151:$DC$151,0)),0)</f>
        <v>0</v>
      </c>
      <c r="J812" s="243">
        <f ca="1">+IFERROR(INDEX('Hoja de Trabajo para listado'!$A$155:$Z$1048576,MATCH($A812,'Hoja de Trabajo para listado'!$A$155:$A$1048576,0),MATCH((CUADRO!J$5&amp;$E812),'Hoja de Trabajo para listado'!$A$151:$Z$151,0)),0)+IFERROR(INDEX('Hoja de Trabajo para listado'!$AB$155:$BA$1048576,MATCH($A812,'Hoja de Trabajo para listado'!$AB$155:$AB$1048576,0),MATCH((CUADRO!J$5&amp;$E812),'Hoja de Trabajo para listado'!$AB$151:$BA$151,0)),0)+IFERROR(INDEX('Hoja de Trabajo para listado'!$BC$155:$CB$1048576,MATCH($A812,'Hoja de Trabajo para listado'!$BC$155:$BC$1048576,0),MATCH((CUADRO!J$5&amp;$E812),'Hoja de Trabajo para listado'!$BC$151:$CB$151,0)),0)+IFERROR(INDEX('Hoja de Trabajo para listado'!$DE$153:$DG$274,MATCH($A812,'Hoja de Trabajo para listado'!$DE$153:$DE$1048576,0),MATCH((CUADRO!J$5&amp;$E812),'Hoja de Trabajo para listado'!$DE$151:$DG$151,0)),0)+IFERROR(INDEX('Hoja de Trabajo para listado'!$CD$155:$DC$1048576,MATCH($A812,'Hoja de Trabajo para listado'!$CD$155:$CD$1048576,0),MATCH((CUADRO!J$5&amp;$E812),'Hoja de Trabajo para listado'!$CD$151:$DC$151,0)),0)</f>
        <v>0</v>
      </c>
      <c r="K812" s="243">
        <f ca="1">+IFERROR(INDEX('Hoja de Trabajo para listado'!$A$155:$Z$1048576,MATCH($A812,'Hoja de Trabajo para listado'!$A$155:$A$1048576,0),MATCH((CUADRO!K$5&amp;$E812),'Hoja de Trabajo para listado'!$A$151:$Z$151,0)),0)+IFERROR(INDEX('Hoja de Trabajo para listado'!$AB$155:$BA$1048576,MATCH($A812,'Hoja de Trabajo para listado'!$AB$155:$AB$1048576,0),MATCH((CUADRO!K$5&amp;$E812),'Hoja de Trabajo para listado'!$AB$151:$BA$151,0)),0)+IFERROR(INDEX('Hoja de Trabajo para listado'!$BC$155:$CB$1048576,MATCH($A812,'Hoja de Trabajo para listado'!$BC$155:$BC$1048576,0),MATCH((CUADRO!K$5&amp;$E812),'Hoja de Trabajo para listado'!$BC$151:$CB$151,0)),0)+IFERROR(INDEX('Hoja de Trabajo para listado'!$DE$153:$DG$274,MATCH($A812,'Hoja de Trabajo para listado'!$DE$153:$DE$1048576,0),MATCH((CUADRO!K$5&amp;$E812),'Hoja de Trabajo para listado'!$DE$151:$DG$151,0)),0)+IFERROR(INDEX('Hoja de Trabajo para listado'!$CD$155:$DC$1048576,MATCH($A812,'Hoja de Trabajo para listado'!$CD$155:$CD$1048576,0),MATCH((CUADRO!K$5&amp;$E812),'Hoja de Trabajo para listado'!$CD$151:$DC$151,0)),0)</f>
        <v>0</v>
      </c>
      <c r="L812" s="243">
        <f ca="1">+IFERROR(INDEX('Hoja de Trabajo para listado'!$A$155:$Z$1048576,MATCH($A812,'Hoja de Trabajo para listado'!$A$155:$A$1048576,0),MATCH((CUADRO!L$5&amp;$E812),'Hoja de Trabajo para listado'!$A$151:$Z$151,0)),0)+IFERROR(INDEX('Hoja de Trabajo para listado'!$AB$155:$BA$1048576,MATCH($A812,'Hoja de Trabajo para listado'!$AB$155:$AB$1048576,0),MATCH((CUADRO!L$5&amp;$E812),'Hoja de Trabajo para listado'!$AB$151:$BA$151,0)),0)+IFERROR(INDEX('Hoja de Trabajo para listado'!$BC$155:$CB$1048576,MATCH($A812,'Hoja de Trabajo para listado'!$BC$155:$BC$1048576,0),MATCH((CUADRO!L$5&amp;$E812),'Hoja de Trabajo para listado'!$BC$151:$CB$151,0)),0)+IFERROR(INDEX('Hoja de Trabajo para listado'!$DE$153:$DG$274,MATCH($A812,'Hoja de Trabajo para listado'!$DE$153:$DE$1048576,0),MATCH((CUADRO!L$5&amp;$E812),'Hoja de Trabajo para listado'!$DE$151:$DG$151,0)),0)+IFERROR(INDEX('Hoja de Trabajo para listado'!$CD$155:$DC$1048576,MATCH($A812,'Hoja de Trabajo para listado'!$CD$155:$CD$1048576,0),MATCH((CUADRO!L$5&amp;$E812),'Hoja de Trabajo para listado'!$CD$151:$DC$151,0)),0)</f>
        <v>0</v>
      </c>
      <c r="M812" s="243">
        <f ca="1">+IFERROR(INDEX('Hoja de Trabajo para listado'!$A$155:$Z$1048576,MATCH($A812,'Hoja de Trabajo para listado'!$A$155:$A$1048576,0),MATCH((CUADRO!M$5&amp;$E812),'Hoja de Trabajo para listado'!$A$151:$Z$151,0)),0)+IFERROR(INDEX('Hoja de Trabajo para listado'!$AB$155:$BA$1048576,MATCH($A812,'Hoja de Trabajo para listado'!$AB$155:$AB$1048576,0),MATCH((CUADRO!M$5&amp;$E812),'Hoja de Trabajo para listado'!$AB$151:$BA$151,0)),0)+IFERROR(INDEX('Hoja de Trabajo para listado'!$BC$155:$CB$1048576,MATCH($A812,'Hoja de Trabajo para listado'!$BC$155:$BC$1048576,0),MATCH((CUADRO!M$5&amp;$E812),'Hoja de Trabajo para listado'!$BC$151:$CB$151,0)),0)+IFERROR(INDEX('Hoja de Trabajo para listado'!$DE$153:$DG$274,MATCH($A812,'Hoja de Trabajo para listado'!$DE$153:$DE$1048576,0),MATCH((CUADRO!M$5&amp;$E812),'Hoja de Trabajo para listado'!$DE$151:$DG$151,0)),0)+IFERROR(INDEX('Hoja de Trabajo para listado'!$CD$155:$DC$1048576,MATCH($A812,'Hoja de Trabajo para listado'!$CD$155:$CD$1048576,0),MATCH((CUADRO!M$5&amp;$E812),'Hoja de Trabajo para listado'!$CD$151:$DC$151,0)),0)</f>
        <v>0</v>
      </c>
      <c r="N812" s="243">
        <f ca="1">+IFERROR(INDEX('Hoja de Trabajo para listado'!$A$155:$Z$1048576,MATCH($A812,'Hoja de Trabajo para listado'!$A$155:$A$1048576,0),MATCH((CUADRO!N$5&amp;$E812),'Hoja de Trabajo para listado'!$A$151:$Z$151,0)),0)+IFERROR(INDEX('Hoja de Trabajo para listado'!$AB$155:$BA$1048576,MATCH($A812,'Hoja de Trabajo para listado'!$AB$155:$AB$1048576,0),MATCH((CUADRO!N$5&amp;$E812),'Hoja de Trabajo para listado'!$AB$151:$BA$151,0)),0)+IFERROR(INDEX('Hoja de Trabajo para listado'!$BC$155:$CB$1048576,MATCH($A812,'Hoja de Trabajo para listado'!$BC$155:$BC$1048576,0),MATCH((CUADRO!N$5&amp;$E812),'Hoja de Trabajo para listado'!$BC$151:$CB$151,0)),0)+IFERROR(INDEX('Hoja de Trabajo para listado'!$DE$153:$DG$274,MATCH($A812,'Hoja de Trabajo para listado'!$DE$153:$DE$1048576,0),MATCH((CUADRO!N$5&amp;$E812),'Hoja de Trabajo para listado'!$DE$151:$DG$151,0)),0)+IFERROR(INDEX('Hoja de Trabajo para listado'!$CD$155:$DC$1048576,MATCH($A812,'Hoja de Trabajo para listado'!$CD$155:$CD$1048576,0),MATCH((CUADRO!N$5&amp;$E812),'Hoja de Trabajo para listado'!$CD$151:$DC$151,0)),0)</f>
        <v>0</v>
      </c>
      <c r="O812" s="243">
        <f ca="1">+IFERROR(INDEX('Hoja de Trabajo para listado'!$A$155:$Z$1048576,MATCH($A812,'Hoja de Trabajo para listado'!$A$155:$A$1048576,0),MATCH((CUADRO!O$5&amp;$E812),'Hoja de Trabajo para listado'!$A$151:$Z$151,0)),0)+IFERROR(INDEX('Hoja de Trabajo para listado'!$AB$155:$BA$1048576,MATCH($A812,'Hoja de Trabajo para listado'!$AB$155:$AB$1048576,0),MATCH((CUADRO!O$5&amp;$E812),'Hoja de Trabajo para listado'!$AB$151:$BA$151,0)),0)+IFERROR(INDEX('Hoja de Trabajo para listado'!$BC$155:$CB$1048576,MATCH($A812,'Hoja de Trabajo para listado'!$BC$155:$BC$1048576,0),MATCH((CUADRO!O$5&amp;$E812),'Hoja de Trabajo para listado'!$BC$151:$CB$151,0)),0)+IFERROR(INDEX('Hoja de Trabajo para listado'!$DE$153:$DG$274,MATCH($A812,'Hoja de Trabajo para listado'!$DE$153:$DE$1048576,0),MATCH((CUADRO!O$5&amp;$E812),'Hoja de Trabajo para listado'!$DE$151:$DG$151,0)),0)+IFERROR(INDEX('Hoja de Trabajo para listado'!$CD$155:$DC$1048576,MATCH($A812,'Hoja de Trabajo para listado'!$CD$155:$CD$1048576,0),MATCH((CUADRO!O$5&amp;$E812),'Hoja de Trabajo para listado'!$CD$151:$DC$151,0)),0)</f>
        <v>0</v>
      </c>
      <c r="P812" s="243">
        <f ca="1">+IFERROR(INDEX('Hoja de Trabajo para listado'!$A$155:$Z$1048576,MATCH($A812,'Hoja de Trabajo para listado'!$A$155:$A$1048576,0),MATCH((CUADRO!P$5&amp;$E812),'Hoja de Trabajo para listado'!$A$151:$Z$151,0)),0)+IFERROR(INDEX('Hoja de Trabajo para listado'!$AB$155:$BA$1048576,MATCH($A812,'Hoja de Trabajo para listado'!$AB$155:$AB$1048576,0),MATCH((CUADRO!P$5&amp;$E812),'Hoja de Trabajo para listado'!$AB$151:$BA$151,0)),0)+IFERROR(INDEX('Hoja de Trabajo para listado'!$BC$155:$CB$1048576,MATCH($A812,'Hoja de Trabajo para listado'!$BC$155:$BC$1048576,0),MATCH((CUADRO!P$5&amp;$E812),'Hoja de Trabajo para listado'!$BC$151:$CB$151,0)),0)+IFERROR(INDEX('Hoja de Trabajo para listado'!$DE$153:$DG$274,MATCH($A812,'Hoja de Trabajo para listado'!$DE$153:$DE$1048576,0),MATCH((CUADRO!P$5&amp;$E812),'Hoja de Trabajo para listado'!$DE$151:$DG$151,0)),0)+IFERROR(INDEX('Hoja de Trabajo para listado'!$CD$155:$DC$1048576,MATCH($A812,'Hoja de Trabajo para listado'!$CD$155:$CD$1048576,0),MATCH((CUADRO!P$5&amp;$E812),'Hoja de Trabajo para listado'!$CD$151:$DC$151,0)),0)</f>
        <v>0</v>
      </c>
      <c r="Q812" s="243">
        <f ca="1">+IFERROR(INDEX('Hoja de Trabajo para listado'!$A$155:$Z$1048576,MATCH($A812,'Hoja de Trabajo para listado'!$A$155:$A$1048576,0),MATCH((CUADRO!Q$5&amp;$E812),'Hoja de Trabajo para listado'!$A$151:$Z$151,0)),0)+IFERROR(INDEX('Hoja de Trabajo para listado'!$AB$155:$BA$1048576,MATCH($A812,'Hoja de Trabajo para listado'!$AB$155:$AB$1048576,0),MATCH((CUADRO!Q$5&amp;$E812),'Hoja de Trabajo para listado'!$AB$151:$BA$151,0)),0)+IFERROR(INDEX('Hoja de Trabajo para listado'!$BC$155:$CB$1048576,MATCH($A812,'Hoja de Trabajo para listado'!$BC$155:$BC$1048576,0),MATCH((CUADRO!Q$5&amp;$E812),'Hoja de Trabajo para listado'!$BC$151:$CB$151,0)),0)+IFERROR(INDEX('Hoja de Trabajo para listado'!$DE$153:$DG$274,MATCH($A812,'Hoja de Trabajo para listado'!$DE$153:$DE$1048576,0),MATCH((CUADRO!Q$5&amp;$E812),'Hoja de Trabajo para listado'!$DE$151:$DG$151,0)),0)+IFERROR(INDEX('Hoja de Trabajo para listado'!$CD$155:$DC$1048576,MATCH($A812,'Hoja de Trabajo para listado'!$CD$155:$CD$1048576,0),MATCH((CUADRO!Q$5&amp;$E812),'Hoja de Trabajo para listado'!$CD$151:$DC$151,0)),0)</f>
        <v>0</v>
      </c>
      <c r="R812" s="243">
        <f t="shared" ca="1" si="27"/>
        <v>0</v>
      </c>
      <c r="S812" s="249"/>
      <c r="T812" s="243">
        <f ca="1">+T813</f>
        <v>0</v>
      </c>
      <c r="U812" s="242">
        <f t="shared" si="28"/>
        <v>1</v>
      </c>
      <c r="V812" s="333" t="str">
        <f>+VLOOKUP(A812,bd_lista!$A$3:$E$590,5,FALSE)</f>
        <v>Gobiernos Autonomos Municipales</v>
      </c>
      <c r="W812" s="391" t="str">
        <f>+V812</f>
        <v>Gobiernos Autonomos Municipales</v>
      </c>
      <c r="X812" s="242">
        <f>+VLOOKUP(A812,[4]Sheet1!$A$13:$D$744,4,FALSE)</f>
        <v>0</v>
      </c>
      <c r="Y812" s="242" t="e">
        <f>+VLOOKUP(X812,bd_lista!$A$3:$C$590,3,FALSE)</f>
        <v>#N/A</v>
      </c>
      <c r="Z812" s="294">
        <f>+X812</f>
        <v>0</v>
      </c>
      <c r="AA812" s="295" t="e">
        <f>+Y812</f>
        <v>#N/A</v>
      </c>
    </row>
    <row r="813" spans="1:27" customFormat="1" ht="15" hidden="1" customHeight="1">
      <c r="A813" s="32">
        <v>1425</v>
      </c>
      <c r="B813" s="388"/>
      <c r="C813" s="247" t="str">
        <f>+VLOOKUP(A813,bd_lista!$A$3:$C$590,3,FALSE)</f>
        <v>Gobierno Autónomo Municipal de Belén de Andamarca</v>
      </c>
      <c r="D813" s="390"/>
      <c r="E813" s="244" t="s">
        <v>1305</v>
      </c>
      <c r="F813" s="243">
        <f ca="1">+IFERROR(INDEX('Hoja de Trabajo para listado'!$A$155:$Z$1048576,MATCH($A813,'Hoja de Trabajo para listado'!$A$155:$A$1048576,0),MATCH((CUADRO!F$5&amp;$E813),'Hoja de Trabajo para listado'!$A$151:$Z$151,0)),0)+IFERROR(INDEX('Hoja de Trabajo para listado'!$AB$155:$BA$1048576,MATCH($A813,'Hoja de Trabajo para listado'!$AB$155:$AB$1048576,0),MATCH((CUADRO!F$5&amp;$E813),'Hoja de Trabajo para listado'!$AB$151:$BA$151,0)),0)+IFERROR(INDEX('Hoja de Trabajo para listado'!$BC$155:$CB$1048576,MATCH($A813,'Hoja de Trabajo para listado'!$BC$155:$BC$1048576,0),MATCH((CUADRO!F$5&amp;$E813),'Hoja de Trabajo para listado'!$BC$151:$CB$151,0)),0)+IFERROR(INDEX('Hoja de Trabajo para listado'!$DE$153:$DG$274,MATCH($A813,'Hoja de Trabajo para listado'!$DE$153:$DE$1048576,0),MATCH((CUADRO!F$5&amp;$E813),'Hoja de Trabajo para listado'!$DE$151:$DG$151,0)),0)+IFERROR(INDEX('Hoja de Trabajo para listado'!$CD$155:$DC$1048576,MATCH($A813,'Hoja de Trabajo para listado'!$CD$155:$CD$1048576,0),MATCH((CUADRO!F$5&amp;$E813),'Hoja de Trabajo para listado'!$CD$151:$DC$151,0)),0)</f>
        <v>0</v>
      </c>
      <c r="G813" s="243">
        <f ca="1">+IFERROR(INDEX('Hoja de Trabajo para listado'!$A$155:$Z$1048576,MATCH($A813,'Hoja de Trabajo para listado'!$A$155:$A$1048576,0),MATCH((CUADRO!G$5&amp;$E813),'Hoja de Trabajo para listado'!$A$151:$Z$151,0)),0)+IFERROR(INDEX('Hoja de Trabajo para listado'!$AB$155:$BA$1048576,MATCH($A813,'Hoja de Trabajo para listado'!$AB$155:$AB$1048576,0),MATCH((CUADRO!G$5&amp;$E813),'Hoja de Trabajo para listado'!$AB$151:$BA$151,0)),0)+IFERROR(INDEX('Hoja de Trabajo para listado'!$BC$155:$CB$1048576,MATCH($A813,'Hoja de Trabajo para listado'!$BC$155:$BC$1048576,0),MATCH((CUADRO!G$5&amp;$E813),'Hoja de Trabajo para listado'!$BC$151:$CB$151,0)),0)+IFERROR(INDEX('Hoja de Trabajo para listado'!$DE$153:$DG$274,MATCH($A813,'Hoja de Trabajo para listado'!$DE$153:$DE$1048576,0),MATCH((CUADRO!G$5&amp;$E813),'Hoja de Trabajo para listado'!$DE$151:$DG$151,0)),0)+IFERROR(INDEX('Hoja de Trabajo para listado'!$CD$155:$DC$1048576,MATCH($A813,'Hoja de Trabajo para listado'!$CD$155:$CD$1048576,0),MATCH((CUADRO!G$5&amp;$E813),'Hoja de Trabajo para listado'!$CD$151:$DC$151,0)),0)</f>
        <v>0</v>
      </c>
      <c r="H813" s="243">
        <f ca="1">+IFERROR(INDEX('Hoja de Trabajo para listado'!$A$155:$Z$1048576,MATCH($A813,'Hoja de Trabajo para listado'!$A$155:$A$1048576,0),MATCH((CUADRO!H$5&amp;$E813),'Hoja de Trabajo para listado'!$A$151:$Z$151,0)),0)+IFERROR(INDEX('Hoja de Trabajo para listado'!$AB$155:$BA$1048576,MATCH($A813,'Hoja de Trabajo para listado'!$AB$155:$AB$1048576,0),MATCH((CUADRO!H$5&amp;$E813),'Hoja de Trabajo para listado'!$AB$151:$BA$151,0)),0)+IFERROR(INDEX('Hoja de Trabajo para listado'!$BC$155:$CB$1048576,MATCH($A813,'Hoja de Trabajo para listado'!$BC$155:$BC$1048576,0),MATCH((CUADRO!H$5&amp;$E813),'Hoja de Trabajo para listado'!$BC$151:$CB$151,0)),0)+IFERROR(INDEX('Hoja de Trabajo para listado'!$DE$153:$DG$274,MATCH($A813,'Hoja de Trabajo para listado'!$DE$153:$DE$1048576,0),MATCH((CUADRO!H$5&amp;$E813),'Hoja de Trabajo para listado'!$DE$151:$DG$151,0)),0)+IFERROR(INDEX('Hoja de Trabajo para listado'!$CD$155:$DC$1048576,MATCH($A813,'Hoja de Trabajo para listado'!$CD$155:$CD$1048576,0),MATCH((CUADRO!H$5&amp;$E813),'Hoja de Trabajo para listado'!$CD$151:$DC$151,0)),0)</f>
        <v>0</v>
      </c>
      <c r="I813" s="243">
        <f ca="1">+IFERROR(INDEX('Hoja de Trabajo para listado'!$A$155:$Z$1048576,MATCH($A813,'Hoja de Trabajo para listado'!$A$155:$A$1048576,0),MATCH((CUADRO!I$5&amp;$E813),'Hoja de Trabajo para listado'!$A$151:$Z$151,0)),0)+IFERROR(INDEX('Hoja de Trabajo para listado'!$AB$155:$BA$1048576,MATCH($A813,'Hoja de Trabajo para listado'!$AB$155:$AB$1048576,0),MATCH((CUADRO!I$5&amp;$E813),'Hoja de Trabajo para listado'!$AB$151:$BA$151,0)),0)+IFERROR(INDEX('Hoja de Trabajo para listado'!$BC$155:$CB$1048576,MATCH($A813,'Hoja de Trabajo para listado'!$BC$155:$BC$1048576,0),MATCH((CUADRO!I$5&amp;$E813),'Hoja de Trabajo para listado'!$BC$151:$CB$151,0)),0)+IFERROR(INDEX('Hoja de Trabajo para listado'!$DE$153:$DG$274,MATCH($A813,'Hoja de Trabajo para listado'!$DE$153:$DE$1048576,0),MATCH((CUADRO!I$5&amp;$E813),'Hoja de Trabajo para listado'!$DE$151:$DG$151,0)),0)+IFERROR(INDEX('Hoja de Trabajo para listado'!$CD$155:$DC$1048576,MATCH($A813,'Hoja de Trabajo para listado'!$CD$155:$CD$1048576,0),MATCH((CUADRO!I$5&amp;$E813),'Hoja de Trabajo para listado'!$CD$151:$DC$151,0)),0)</f>
        <v>0</v>
      </c>
      <c r="J813" s="243">
        <f ca="1">+IFERROR(INDEX('Hoja de Trabajo para listado'!$A$155:$Z$1048576,MATCH($A813,'Hoja de Trabajo para listado'!$A$155:$A$1048576,0),MATCH((CUADRO!J$5&amp;$E813),'Hoja de Trabajo para listado'!$A$151:$Z$151,0)),0)+IFERROR(INDEX('Hoja de Trabajo para listado'!$AB$155:$BA$1048576,MATCH($A813,'Hoja de Trabajo para listado'!$AB$155:$AB$1048576,0),MATCH((CUADRO!J$5&amp;$E813),'Hoja de Trabajo para listado'!$AB$151:$BA$151,0)),0)+IFERROR(INDEX('Hoja de Trabajo para listado'!$BC$155:$CB$1048576,MATCH($A813,'Hoja de Trabajo para listado'!$BC$155:$BC$1048576,0),MATCH((CUADRO!J$5&amp;$E813),'Hoja de Trabajo para listado'!$BC$151:$CB$151,0)),0)+IFERROR(INDEX('Hoja de Trabajo para listado'!$DE$153:$DG$274,MATCH($A813,'Hoja de Trabajo para listado'!$DE$153:$DE$1048576,0),MATCH((CUADRO!J$5&amp;$E813),'Hoja de Trabajo para listado'!$DE$151:$DG$151,0)),0)+IFERROR(INDEX('Hoja de Trabajo para listado'!$CD$155:$DC$1048576,MATCH($A813,'Hoja de Trabajo para listado'!$CD$155:$CD$1048576,0),MATCH((CUADRO!J$5&amp;$E813),'Hoja de Trabajo para listado'!$CD$151:$DC$151,0)),0)</f>
        <v>0</v>
      </c>
      <c r="K813" s="243">
        <f ca="1">+IFERROR(INDEX('Hoja de Trabajo para listado'!$A$155:$Z$1048576,MATCH($A813,'Hoja de Trabajo para listado'!$A$155:$A$1048576,0),MATCH((CUADRO!K$5&amp;$E813),'Hoja de Trabajo para listado'!$A$151:$Z$151,0)),0)+IFERROR(INDEX('Hoja de Trabajo para listado'!$AB$155:$BA$1048576,MATCH($A813,'Hoja de Trabajo para listado'!$AB$155:$AB$1048576,0),MATCH((CUADRO!K$5&amp;$E813),'Hoja de Trabajo para listado'!$AB$151:$BA$151,0)),0)+IFERROR(INDEX('Hoja de Trabajo para listado'!$BC$155:$CB$1048576,MATCH($A813,'Hoja de Trabajo para listado'!$BC$155:$BC$1048576,0),MATCH((CUADRO!K$5&amp;$E813),'Hoja de Trabajo para listado'!$BC$151:$CB$151,0)),0)+IFERROR(INDEX('Hoja de Trabajo para listado'!$DE$153:$DG$274,MATCH($A813,'Hoja de Trabajo para listado'!$DE$153:$DE$1048576,0),MATCH((CUADRO!K$5&amp;$E813),'Hoja de Trabajo para listado'!$DE$151:$DG$151,0)),0)+IFERROR(INDEX('Hoja de Trabajo para listado'!$CD$155:$DC$1048576,MATCH($A813,'Hoja de Trabajo para listado'!$CD$155:$CD$1048576,0),MATCH((CUADRO!K$5&amp;$E813),'Hoja de Trabajo para listado'!$CD$151:$DC$151,0)),0)</f>
        <v>0</v>
      </c>
      <c r="L813" s="243">
        <f ca="1">+IFERROR(INDEX('Hoja de Trabajo para listado'!$A$155:$Z$1048576,MATCH($A813,'Hoja de Trabajo para listado'!$A$155:$A$1048576,0),MATCH((CUADRO!L$5&amp;$E813),'Hoja de Trabajo para listado'!$A$151:$Z$151,0)),0)+IFERROR(INDEX('Hoja de Trabajo para listado'!$AB$155:$BA$1048576,MATCH($A813,'Hoja de Trabajo para listado'!$AB$155:$AB$1048576,0),MATCH((CUADRO!L$5&amp;$E813),'Hoja de Trabajo para listado'!$AB$151:$BA$151,0)),0)+IFERROR(INDEX('Hoja de Trabajo para listado'!$BC$155:$CB$1048576,MATCH($A813,'Hoja de Trabajo para listado'!$BC$155:$BC$1048576,0),MATCH((CUADRO!L$5&amp;$E813),'Hoja de Trabajo para listado'!$BC$151:$CB$151,0)),0)+IFERROR(INDEX('Hoja de Trabajo para listado'!$DE$153:$DG$274,MATCH($A813,'Hoja de Trabajo para listado'!$DE$153:$DE$1048576,0),MATCH((CUADRO!L$5&amp;$E813),'Hoja de Trabajo para listado'!$DE$151:$DG$151,0)),0)+IFERROR(INDEX('Hoja de Trabajo para listado'!$CD$155:$DC$1048576,MATCH($A813,'Hoja de Trabajo para listado'!$CD$155:$CD$1048576,0),MATCH((CUADRO!L$5&amp;$E813),'Hoja de Trabajo para listado'!$CD$151:$DC$151,0)),0)</f>
        <v>0</v>
      </c>
      <c r="M813" s="243">
        <f ca="1">+IFERROR(INDEX('Hoja de Trabajo para listado'!$A$155:$Z$1048576,MATCH($A813,'Hoja de Trabajo para listado'!$A$155:$A$1048576,0),MATCH((CUADRO!M$5&amp;$E813),'Hoja de Trabajo para listado'!$A$151:$Z$151,0)),0)+IFERROR(INDEX('Hoja de Trabajo para listado'!$AB$155:$BA$1048576,MATCH($A813,'Hoja de Trabajo para listado'!$AB$155:$AB$1048576,0),MATCH((CUADRO!M$5&amp;$E813),'Hoja de Trabajo para listado'!$AB$151:$BA$151,0)),0)+IFERROR(INDEX('Hoja de Trabajo para listado'!$BC$155:$CB$1048576,MATCH($A813,'Hoja de Trabajo para listado'!$BC$155:$BC$1048576,0),MATCH((CUADRO!M$5&amp;$E813),'Hoja de Trabajo para listado'!$BC$151:$CB$151,0)),0)+IFERROR(INDEX('Hoja de Trabajo para listado'!$DE$153:$DG$274,MATCH($A813,'Hoja de Trabajo para listado'!$DE$153:$DE$1048576,0),MATCH((CUADRO!M$5&amp;$E813),'Hoja de Trabajo para listado'!$DE$151:$DG$151,0)),0)+IFERROR(INDEX('Hoja de Trabajo para listado'!$CD$155:$DC$1048576,MATCH($A813,'Hoja de Trabajo para listado'!$CD$155:$CD$1048576,0),MATCH((CUADRO!M$5&amp;$E813),'Hoja de Trabajo para listado'!$CD$151:$DC$151,0)),0)</f>
        <v>0</v>
      </c>
      <c r="N813" s="243">
        <f ca="1">+IFERROR(INDEX('Hoja de Trabajo para listado'!$A$155:$Z$1048576,MATCH($A813,'Hoja de Trabajo para listado'!$A$155:$A$1048576,0),MATCH((CUADRO!N$5&amp;$E813),'Hoja de Trabajo para listado'!$A$151:$Z$151,0)),0)+IFERROR(INDEX('Hoja de Trabajo para listado'!$AB$155:$BA$1048576,MATCH($A813,'Hoja de Trabajo para listado'!$AB$155:$AB$1048576,0),MATCH((CUADRO!N$5&amp;$E813),'Hoja de Trabajo para listado'!$AB$151:$BA$151,0)),0)+IFERROR(INDEX('Hoja de Trabajo para listado'!$BC$155:$CB$1048576,MATCH($A813,'Hoja de Trabajo para listado'!$BC$155:$BC$1048576,0),MATCH((CUADRO!N$5&amp;$E813),'Hoja de Trabajo para listado'!$BC$151:$CB$151,0)),0)+IFERROR(INDEX('Hoja de Trabajo para listado'!$DE$153:$DG$274,MATCH($A813,'Hoja de Trabajo para listado'!$DE$153:$DE$1048576,0),MATCH((CUADRO!N$5&amp;$E813),'Hoja de Trabajo para listado'!$DE$151:$DG$151,0)),0)+IFERROR(INDEX('Hoja de Trabajo para listado'!$CD$155:$DC$1048576,MATCH($A813,'Hoja de Trabajo para listado'!$CD$155:$CD$1048576,0),MATCH((CUADRO!N$5&amp;$E813),'Hoja de Trabajo para listado'!$CD$151:$DC$151,0)),0)</f>
        <v>0</v>
      </c>
      <c r="O813" s="243">
        <f ca="1">+IFERROR(INDEX('Hoja de Trabajo para listado'!$A$155:$Z$1048576,MATCH($A813,'Hoja de Trabajo para listado'!$A$155:$A$1048576,0),MATCH((CUADRO!O$5&amp;$E813),'Hoja de Trabajo para listado'!$A$151:$Z$151,0)),0)+IFERROR(INDEX('Hoja de Trabajo para listado'!$AB$155:$BA$1048576,MATCH($A813,'Hoja de Trabajo para listado'!$AB$155:$AB$1048576,0),MATCH((CUADRO!O$5&amp;$E813),'Hoja de Trabajo para listado'!$AB$151:$BA$151,0)),0)+IFERROR(INDEX('Hoja de Trabajo para listado'!$BC$155:$CB$1048576,MATCH($A813,'Hoja de Trabajo para listado'!$BC$155:$BC$1048576,0),MATCH((CUADRO!O$5&amp;$E813),'Hoja de Trabajo para listado'!$BC$151:$CB$151,0)),0)+IFERROR(INDEX('Hoja de Trabajo para listado'!$DE$153:$DG$274,MATCH($A813,'Hoja de Trabajo para listado'!$DE$153:$DE$1048576,0),MATCH((CUADRO!O$5&amp;$E813),'Hoja de Trabajo para listado'!$DE$151:$DG$151,0)),0)+IFERROR(INDEX('Hoja de Trabajo para listado'!$CD$155:$DC$1048576,MATCH($A813,'Hoja de Trabajo para listado'!$CD$155:$CD$1048576,0),MATCH((CUADRO!O$5&amp;$E813),'Hoja de Trabajo para listado'!$CD$151:$DC$151,0)),0)</f>
        <v>0</v>
      </c>
      <c r="P813" s="243">
        <f ca="1">+IFERROR(INDEX('Hoja de Trabajo para listado'!$A$155:$Z$1048576,MATCH($A813,'Hoja de Trabajo para listado'!$A$155:$A$1048576,0),MATCH((CUADRO!P$5&amp;$E813),'Hoja de Trabajo para listado'!$A$151:$Z$151,0)),0)+IFERROR(INDEX('Hoja de Trabajo para listado'!$AB$155:$BA$1048576,MATCH($A813,'Hoja de Trabajo para listado'!$AB$155:$AB$1048576,0),MATCH((CUADRO!P$5&amp;$E813),'Hoja de Trabajo para listado'!$AB$151:$BA$151,0)),0)+IFERROR(INDEX('Hoja de Trabajo para listado'!$BC$155:$CB$1048576,MATCH($A813,'Hoja de Trabajo para listado'!$BC$155:$BC$1048576,0),MATCH((CUADRO!P$5&amp;$E813),'Hoja de Trabajo para listado'!$BC$151:$CB$151,0)),0)+IFERROR(INDEX('Hoja de Trabajo para listado'!$DE$153:$DG$274,MATCH($A813,'Hoja de Trabajo para listado'!$DE$153:$DE$1048576,0),MATCH((CUADRO!P$5&amp;$E813),'Hoja de Trabajo para listado'!$DE$151:$DG$151,0)),0)+IFERROR(INDEX('Hoja de Trabajo para listado'!$CD$155:$DC$1048576,MATCH($A813,'Hoja de Trabajo para listado'!$CD$155:$CD$1048576,0),MATCH((CUADRO!P$5&amp;$E813),'Hoja de Trabajo para listado'!$CD$151:$DC$151,0)),0)</f>
        <v>0</v>
      </c>
      <c r="Q813" s="243">
        <f ca="1">+IFERROR(INDEX('Hoja de Trabajo para listado'!$A$155:$Z$1048576,MATCH($A813,'Hoja de Trabajo para listado'!$A$155:$A$1048576,0),MATCH((CUADRO!Q$5&amp;$E813),'Hoja de Trabajo para listado'!$A$151:$Z$151,0)),0)+IFERROR(INDEX('Hoja de Trabajo para listado'!$AB$155:$BA$1048576,MATCH($A813,'Hoja de Trabajo para listado'!$AB$155:$AB$1048576,0),MATCH((CUADRO!Q$5&amp;$E813),'Hoja de Trabajo para listado'!$AB$151:$BA$151,0)),0)+IFERROR(INDEX('Hoja de Trabajo para listado'!$BC$155:$CB$1048576,MATCH($A813,'Hoja de Trabajo para listado'!$BC$155:$BC$1048576,0),MATCH((CUADRO!Q$5&amp;$E813),'Hoja de Trabajo para listado'!$BC$151:$CB$151,0)),0)+IFERROR(INDEX('Hoja de Trabajo para listado'!$DE$153:$DG$274,MATCH($A813,'Hoja de Trabajo para listado'!$DE$153:$DE$1048576,0),MATCH((CUADRO!Q$5&amp;$E813),'Hoja de Trabajo para listado'!$DE$151:$DG$151,0)),0)+IFERROR(INDEX('Hoja de Trabajo para listado'!$CD$155:$DC$1048576,MATCH($A813,'Hoja de Trabajo para listado'!$CD$155:$CD$1048576,0),MATCH((CUADRO!Q$5&amp;$E813),'Hoja de Trabajo para listado'!$CD$151:$DC$151,0)),0)</f>
        <v>0</v>
      </c>
      <c r="R813" s="243">
        <f t="shared" ca="1" si="27"/>
        <v>0</v>
      </c>
      <c r="S813" s="249">
        <f ca="1">+R812+R813</f>
        <v>0</v>
      </c>
      <c r="T813" s="243">
        <f ca="1">+S813</f>
        <v>0</v>
      </c>
      <c r="U813" s="242">
        <f t="shared" si="28"/>
        <v>2</v>
      </c>
      <c r="V813" s="333" t="str">
        <f>+VLOOKUP(A813,bd_lista!$A$3:$E$590,5,FALSE)</f>
        <v>Gobiernos Autonomos Municipales</v>
      </c>
      <c r="W813" s="392"/>
      <c r="X813" s="242">
        <f>+VLOOKUP(A813,[4]Sheet1!$A$13:$D$744,4,FALSE)</f>
        <v>0</v>
      </c>
      <c r="Y813" s="242" t="e">
        <f>+VLOOKUP(X813,bd_lista!$A$3:$C$590,3,FALSE)</f>
        <v>#N/A</v>
      </c>
      <c r="Z813" s="292"/>
      <c r="AA813" s="293"/>
    </row>
    <row r="814" spans="1:27" customFormat="1" ht="15" hidden="1" customHeight="1">
      <c r="A814" s="32">
        <v>1426</v>
      </c>
      <c r="B814" s="387">
        <f>+A814</f>
        <v>1426</v>
      </c>
      <c r="C814" s="247" t="str">
        <f>+VLOOKUP(A814,bd_lista!$A$3:$C$590,3,FALSE)</f>
        <v>Gobierno Autónomo Municipal de Salinas de G. Mendoza</v>
      </c>
      <c r="D814" s="389" t="str">
        <f>+C814</f>
        <v>Gobierno Autónomo Municipal de Salinas de G. Mendoza</v>
      </c>
      <c r="E814" s="242" t="s">
        <v>1304</v>
      </c>
      <c r="F814" s="243">
        <f ca="1">+IFERROR(INDEX('Hoja de Trabajo para listado'!$A$155:$Z$1048576,MATCH($A814,'Hoja de Trabajo para listado'!$A$155:$A$1048576,0),MATCH((CUADRO!F$5&amp;$E814),'Hoja de Trabajo para listado'!$A$151:$Z$151,0)),0)+IFERROR(INDEX('Hoja de Trabajo para listado'!$AB$155:$BA$1048576,MATCH($A814,'Hoja de Trabajo para listado'!$AB$155:$AB$1048576,0),MATCH((CUADRO!F$5&amp;$E814),'Hoja de Trabajo para listado'!$AB$151:$BA$151,0)),0)+IFERROR(INDEX('Hoja de Trabajo para listado'!$BC$155:$CB$1048576,MATCH($A814,'Hoja de Trabajo para listado'!$BC$155:$BC$1048576,0),MATCH((CUADRO!F$5&amp;$E814),'Hoja de Trabajo para listado'!$BC$151:$CB$151,0)),0)+IFERROR(INDEX('Hoja de Trabajo para listado'!$DE$153:$DG$274,MATCH($A814,'Hoja de Trabajo para listado'!$DE$153:$DE$1048576,0),MATCH((CUADRO!F$5&amp;$E814),'Hoja de Trabajo para listado'!$DE$151:$DG$151,0)),0)+IFERROR(INDEX('Hoja de Trabajo para listado'!$CD$155:$DC$1048576,MATCH($A814,'Hoja de Trabajo para listado'!$CD$155:$CD$1048576,0),MATCH((CUADRO!F$5&amp;$E814),'Hoja de Trabajo para listado'!$CD$151:$DC$151,0)),0)</f>
        <v>0</v>
      </c>
      <c r="G814" s="243">
        <f ca="1">+IFERROR(INDEX('Hoja de Trabajo para listado'!$A$155:$Z$1048576,MATCH($A814,'Hoja de Trabajo para listado'!$A$155:$A$1048576,0),MATCH((CUADRO!G$5&amp;$E814),'Hoja de Trabajo para listado'!$A$151:$Z$151,0)),0)+IFERROR(INDEX('Hoja de Trabajo para listado'!$AB$155:$BA$1048576,MATCH($A814,'Hoja de Trabajo para listado'!$AB$155:$AB$1048576,0),MATCH((CUADRO!G$5&amp;$E814),'Hoja de Trabajo para listado'!$AB$151:$BA$151,0)),0)+IFERROR(INDEX('Hoja de Trabajo para listado'!$BC$155:$CB$1048576,MATCH($A814,'Hoja de Trabajo para listado'!$BC$155:$BC$1048576,0),MATCH((CUADRO!G$5&amp;$E814),'Hoja de Trabajo para listado'!$BC$151:$CB$151,0)),0)+IFERROR(INDEX('Hoja de Trabajo para listado'!$DE$153:$DG$274,MATCH($A814,'Hoja de Trabajo para listado'!$DE$153:$DE$1048576,0),MATCH((CUADRO!G$5&amp;$E814),'Hoja de Trabajo para listado'!$DE$151:$DG$151,0)),0)+IFERROR(INDEX('Hoja de Trabajo para listado'!$CD$155:$DC$1048576,MATCH($A814,'Hoja de Trabajo para listado'!$CD$155:$CD$1048576,0),MATCH((CUADRO!G$5&amp;$E814),'Hoja de Trabajo para listado'!$CD$151:$DC$151,0)),0)</f>
        <v>0</v>
      </c>
      <c r="H814" s="243">
        <f ca="1">+IFERROR(INDEX('Hoja de Trabajo para listado'!$A$155:$Z$1048576,MATCH($A814,'Hoja de Trabajo para listado'!$A$155:$A$1048576,0),MATCH((CUADRO!H$5&amp;$E814),'Hoja de Trabajo para listado'!$A$151:$Z$151,0)),0)+IFERROR(INDEX('Hoja de Trabajo para listado'!$AB$155:$BA$1048576,MATCH($A814,'Hoja de Trabajo para listado'!$AB$155:$AB$1048576,0),MATCH((CUADRO!H$5&amp;$E814),'Hoja de Trabajo para listado'!$AB$151:$BA$151,0)),0)+IFERROR(INDEX('Hoja de Trabajo para listado'!$BC$155:$CB$1048576,MATCH($A814,'Hoja de Trabajo para listado'!$BC$155:$BC$1048576,0),MATCH((CUADRO!H$5&amp;$E814),'Hoja de Trabajo para listado'!$BC$151:$CB$151,0)),0)+IFERROR(INDEX('Hoja de Trabajo para listado'!$DE$153:$DG$274,MATCH($A814,'Hoja de Trabajo para listado'!$DE$153:$DE$1048576,0),MATCH((CUADRO!H$5&amp;$E814),'Hoja de Trabajo para listado'!$DE$151:$DG$151,0)),0)+IFERROR(INDEX('Hoja de Trabajo para listado'!$CD$155:$DC$1048576,MATCH($A814,'Hoja de Trabajo para listado'!$CD$155:$CD$1048576,0),MATCH((CUADRO!H$5&amp;$E814),'Hoja de Trabajo para listado'!$CD$151:$DC$151,0)),0)</f>
        <v>0</v>
      </c>
      <c r="I814" s="243">
        <f ca="1">+IFERROR(INDEX('Hoja de Trabajo para listado'!$A$155:$Z$1048576,MATCH($A814,'Hoja de Trabajo para listado'!$A$155:$A$1048576,0),MATCH((CUADRO!I$5&amp;$E814),'Hoja de Trabajo para listado'!$A$151:$Z$151,0)),0)+IFERROR(INDEX('Hoja de Trabajo para listado'!$AB$155:$BA$1048576,MATCH($A814,'Hoja de Trabajo para listado'!$AB$155:$AB$1048576,0),MATCH((CUADRO!I$5&amp;$E814),'Hoja de Trabajo para listado'!$AB$151:$BA$151,0)),0)+IFERROR(INDEX('Hoja de Trabajo para listado'!$BC$155:$CB$1048576,MATCH($A814,'Hoja de Trabajo para listado'!$BC$155:$BC$1048576,0),MATCH((CUADRO!I$5&amp;$E814),'Hoja de Trabajo para listado'!$BC$151:$CB$151,0)),0)+IFERROR(INDEX('Hoja de Trabajo para listado'!$DE$153:$DG$274,MATCH($A814,'Hoja de Trabajo para listado'!$DE$153:$DE$1048576,0),MATCH((CUADRO!I$5&amp;$E814),'Hoja de Trabajo para listado'!$DE$151:$DG$151,0)),0)+IFERROR(INDEX('Hoja de Trabajo para listado'!$CD$155:$DC$1048576,MATCH($A814,'Hoja de Trabajo para listado'!$CD$155:$CD$1048576,0),MATCH((CUADRO!I$5&amp;$E814),'Hoja de Trabajo para listado'!$CD$151:$DC$151,0)),0)</f>
        <v>0</v>
      </c>
      <c r="J814" s="243">
        <f ca="1">+IFERROR(INDEX('Hoja de Trabajo para listado'!$A$155:$Z$1048576,MATCH($A814,'Hoja de Trabajo para listado'!$A$155:$A$1048576,0),MATCH((CUADRO!J$5&amp;$E814),'Hoja de Trabajo para listado'!$A$151:$Z$151,0)),0)+IFERROR(INDEX('Hoja de Trabajo para listado'!$AB$155:$BA$1048576,MATCH($A814,'Hoja de Trabajo para listado'!$AB$155:$AB$1048576,0),MATCH((CUADRO!J$5&amp;$E814),'Hoja de Trabajo para listado'!$AB$151:$BA$151,0)),0)+IFERROR(INDEX('Hoja de Trabajo para listado'!$BC$155:$CB$1048576,MATCH($A814,'Hoja de Trabajo para listado'!$BC$155:$BC$1048576,0),MATCH((CUADRO!J$5&amp;$E814),'Hoja de Trabajo para listado'!$BC$151:$CB$151,0)),0)+IFERROR(INDEX('Hoja de Trabajo para listado'!$DE$153:$DG$274,MATCH($A814,'Hoja de Trabajo para listado'!$DE$153:$DE$1048576,0),MATCH((CUADRO!J$5&amp;$E814),'Hoja de Trabajo para listado'!$DE$151:$DG$151,0)),0)+IFERROR(INDEX('Hoja de Trabajo para listado'!$CD$155:$DC$1048576,MATCH($A814,'Hoja de Trabajo para listado'!$CD$155:$CD$1048576,0),MATCH((CUADRO!J$5&amp;$E814),'Hoja de Trabajo para listado'!$CD$151:$DC$151,0)),0)</f>
        <v>0</v>
      </c>
      <c r="K814" s="243">
        <f ca="1">+IFERROR(INDEX('Hoja de Trabajo para listado'!$A$155:$Z$1048576,MATCH($A814,'Hoja de Trabajo para listado'!$A$155:$A$1048576,0),MATCH((CUADRO!K$5&amp;$E814),'Hoja de Trabajo para listado'!$A$151:$Z$151,0)),0)+IFERROR(INDEX('Hoja de Trabajo para listado'!$AB$155:$BA$1048576,MATCH($A814,'Hoja de Trabajo para listado'!$AB$155:$AB$1048576,0),MATCH((CUADRO!K$5&amp;$E814),'Hoja de Trabajo para listado'!$AB$151:$BA$151,0)),0)+IFERROR(INDEX('Hoja de Trabajo para listado'!$BC$155:$CB$1048576,MATCH($A814,'Hoja de Trabajo para listado'!$BC$155:$BC$1048576,0),MATCH((CUADRO!K$5&amp;$E814),'Hoja de Trabajo para listado'!$BC$151:$CB$151,0)),0)+IFERROR(INDEX('Hoja de Trabajo para listado'!$DE$153:$DG$274,MATCH($A814,'Hoja de Trabajo para listado'!$DE$153:$DE$1048576,0),MATCH((CUADRO!K$5&amp;$E814),'Hoja de Trabajo para listado'!$DE$151:$DG$151,0)),0)+IFERROR(INDEX('Hoja de Trabajo para listado'!$CD$155:$DC$1048576,MATCH($A814,'Hoja de Trabajo para listado'!$CD$155:$CD$1048576,0),MATCH((CUADRO!K$5&amp;$E814),'Hoja de Trabajo para listado'!$CD$151:$DC$151,0)),0)</f>
        <v>0</v>
      </c>
      <c r="L814" s="243">
        <f ca="1">+IFERROR(INDEX('Hoja de Trabajo para listado'!$A$155:$Z$1048576,MATCH($A814,'Hoja de Trabajo para listado'!$A$155:$A$1048576,0),MATCH((CUADRO!L$5&amp;$E814),'Hoja de Trabajo para listado'!$A$151:$Z$151,0)),0)+IFERROR(INDEX('Hoja de Trabajo para listado'!$AB$155:$BA$1048576,MATCH($A814,'Hoja de Trabajo para listado'!$AB$155:$AB$1048576,0),MATCH((CUADRO!L$5&amp;$E814),'Hoja de Trabajo para listado'!$AB$151:$BA$151,0)),0)+IFERROR(INDEX('Hoja de Trabajo para listado'!$BC$155:$CB$1048576,MATCH($A814,'Hoja de Trabajo para listado'!$BC$155:$BC$1048576,0),MATCH((CUADRO!L$5&amp;$E814),'Hoja de Trabajo para listado'!$BC$151:$CB$151,0)),0)+IFERROR(INDEX('Hoja de Trabajo para listado'!$DE$153:$DG$274,MATCH($A814,'Hoja de Trabajo para listado'!$DE$153:$DE$1048576,0),MATCH((CUADRO!L$5&amp;$E814),'Hoja de Trabajo para listado'!$DE$151:$DG$151,0)),0)+IFERROR(INDEX('Hoja de Trabajo para listado'!$CD$155:$DC$1048576,MATCH($A814,'Hoja de Trabajo para listado'!$CD$155:$CD$1048576,0),MATCH((CUADRO!L$5&amp;$E814),'Hoja de Trabajo para listado'!$CD$151:$DC$151,0)),0)</f>
        <v>0</v>
      </c>
      <c r="M814" s="243">
        <f ca="1">+IFERROR(INDEX('Hoja de Trabajo para listado'!$A$155:$Z$1048576,MATCH($A814,'Hoja de Trabajo para listado'!$A$155:$A$1048576,0),MATCH((CUADRO!M$5&amp;$E814),'Hoja de Trabajo para listado'!$A$151:$Z$151,0)),0)+IFERROR(INDEX('Hoja de Trabajo para listado'!$AB$155:$BA$1048576,MATCH($A814,'Hoja de Trabajo para listado'!$AB$155:$AB$1048576,0),MATCH((CUADRO!M$5&amp;$E814),'Hoja de Trabajo para listado'!$AB$151:$BA$151,0)),0)+IFERROR(INDEX('Hoja de Trabajo para listado'!$BC$155:$CB$1048576,MATCH($A814,'Hoja de Trabajo para listado'!$BC$155:$BC$1048576,0),MATCH((CUADRO!M$5&amp;$E814),'Hoja de Trabajo para listado'!$BC$151:$CB$151,0)),0)+IFERROR(INDEX('Hoja de Trabajo para listado'!$DE$153:$DG$274,MATCH($A814,'Hoja de Trabajo para listado'!$DE$153:$DE$1048576,0),MATCH((CUADRO!M$5&amp;$E814),'Hoja de Trabajo para listado'!$DE$151:$DG$151,0)),0)+IFERROR(INDEX('Hoja de Trabajo para listado'!$CD$155:$DC$1048576,MATCH($A814,'Hoja de Trabajo para listado'!$CD$155:$CD$1048576,0),MATCH((CUADRO!M$5&amp;$E814),'Hoja de Trabajo para listado'!$CD$151:$DC$151,0)),0)</f>
        <v>0</v>
      </c>
      <c r="N814" s="243">
        <f ca="1">+IFERROR(INDEX('Hoja de Trabajo para listado'!$A$155:$Z$1048576,MATCH($A814,'Hoja de Trabajo para listado'!$A$155:$A$1048576,0),MATCH((CUADRO!N$5&amp;$E814),'Hoja de Trabajo para listado'!$A$151:$Z$151,0)),0)+IFERROR(INDEX('Hoja de Trabajo para listado'!$AB$155:$BA$1048576,MATCH($A814,'Hoja de Trabajo para listado'!$AB$155:$AB$1048576,0),MATCH((CUADRO!N$5&amp;$E814),'Hoja de Trabajo para listado'!$AB$151:$BA$151,0)),0)+IFERROR(INDEX('Hoja de Trabajo para listado'!$BC$155:$CB$1048576,MATCH($A814,'Hoja de Trabajo para listado'!$BC$155:$BC$1048576,0),MATCH((CUADRO!N$5&amp;$E814),'Hoja de Trabajo para listado'!$BC$151:$CB$151,0)),0)+IFERROR(INDEX('Hoja de Trabajo para listado'!$DE$153:$DG$274,MATCH($A814,'Hoja de Trabajo para listado'!$DE$153:$DE$1048576,0),MATCH((CUADRO!N$5&amp;$E814),'Hoja de Trabajo para listado'!$DE$151:$DG$151,0)),0)+IFERROR(INDEX('Hoja de Trabajo para listado'!$CD$155:$DC$1048576,MATCH($A814,'Hoja de Trabajo para listado'!$CD$155:$CD$1048576,0),MATCH((CUADRO!N$5&amp;$E814),'Hoja de Trabajo para listado'!$CD$151:$DC$151,0)),0)</f>
        <v>0</v>
      </c>
      <c r="O814" s="243">
        <f ca="1">+IFERROR(INDEX('Hoja de Trabajo para listado'!$A$155:$Z$1048576,MATCH($A814,'Hoja de Trabajo para listado'!$A$155:$A$1048576,0),MATCH((CUADRO!O$5&amp;$E814),'Hoja de Trabajo para listado'!$A$151:$Z$151,0)),0)+IFERROR(INDEX('Hoja de Trabajo para listado'!$AB$155:$BA$1048576,MATCH($A814,'Hoja de Trabajo para listado'!$AB$155:$AB$1048576,0),MATCH((CUADRO!O$5&amp;$E814),'Hoja de Trabajo para listado'!$AB$151:$BA$151,0)),0)+IFERROR(INDEX('Hoja de Trabajo para listado'!$BC$155:$CB$1048576,MATCH($A814,'Hoja de Trabajo para listado'!$BC$155:$BC$1048576,0),MATCH((CUADRO!O$5&amp;$E814),'Hoja de Trabajo para listado'!$BC$151:$CB$151,0)),0)+IFERROR(INDEX('Hoja de Trabajo para listado'!$DE$153:$DG$274,MATCH($A814,'Hoja de Trabajo para listado'!$DE$153:$DE$1048576,0),MATCH((CUADRO!O$5&amp;$E814),'Hoja de Trabajo para listado'!$DE$151:$DG$151,0)),0)+IFERROR(INDEX('Hoja de Trabajo para listado'!$CD$155:$DC$1048576,MATCH($A814,'Hoja de Trabajo para listado'!$CD$155:$CD$1048576,0),MATCH((CUADRO!O$5&amp;$E814),'Hoja de Trabajo para listado'!$CD$151:$DC$151,0)),0)</f>
        <v>0</v>
      </c>
      <c r="P814" s="243">
        <f ca="1">+IFERROR(INDEX('Hoja de Trabajo para listado'!$A$155:$Z$1048576,MATCH($A814,'Hoja de Trabajo para listado'!$A$155:$A$1048576,0),MATCH((CUADRO!P$5&amp;$E814),'Hoja de Trabajo para listado'!$A$151:$Z$151,0)),0)+IFERROR(INDEX('Hoja de Trabajo para listado'!$AB$155:$BA$1048576,MATCH($A814,'Hoja de Trabajo para listado'!$AB$155:$AB$1048576,0),MATCH((CUADRO!P$5&amp;$E814),'Hoja de Trabajo para listado'!$AB$151:$BA$151,0)),0)+IFERROR(INDEX('Hoja de Trabajo para listado'!$BC$155:$CB$1048576,MATCH($A814,'Hoja de Trabajo para listado'!$BC$155:$BC$1048576,0),MATCH((CUADRO!P$5&amp;$E814),'Hoja de Trabajo para listado'!$BC$151:$CB$151,0)),0)+IFERROR(INDEX('Hoja de Trabajo para listado'!$DE$153:$DG$274,MATCH($A814,'Hoja de Trabajo para listado'!$DE$153:$DE$1048576,0),MATCH((CUADRO!P$5&amp;$E814),'Hoja de Trabajo para listado'!$DE$151:$DG$151,0)),0)+IFERROR(INDEX('Hoja de Trabajo para listado'!$CD$155:$DC$1048576,MATCH($A814,'Hoja de Trabajo para listado'!$CD$155:$CD$1048576,0),MATCH((CUADRO!P$5&amp;$E814),'Hoja de Trabajo para listado'!$CD$151:$DC$151,0)),0)</f>
        <v>0</v>
      </c>
      <c r="Q814" s="243">
        <f ca="1">+IFERROR(INDEX('Hoja de Trabajo para listado'!$A$155:$Z$1048576,MATCH($A814,'Hoja de Trabajo para listado'!$A$155:$A$1048576,0),MATCH((CUADRO!Q$5&amp;$E814),'Hoja de Trabajo para listado'!$A$151:$Z$151,0)),0)+IFERROR(INDEX('Hoja de Trabajo para listado'!$AB$155:$BA$1048576,MATCH($A814,'Hoja de Trabajo para listado'!$AB$155:$AB$1048576,0),MATCH((CUADRO!Q$5&amp;$E814),'Hoja de Trabajo para listado'!$AB$151:$BA$151,0)),0)+IFERROR(INDEX('Hoja de Trabajo para listado'!$BC$155:$CB$1048576,MATCH($A814,'Hoja de Trabajo para listado'!$BC$155:$BC$1048576,0),MATCH((CUADRO!Q$5&amp;$E814),'Hoja de Trabajo para listado'!$BC$151:$CB$151,0)),0)+IFERROR(INDEX('Hoja de Trabajo para listado'!$DE$153:$DG$274,MATCH($A814,'Hoja de Trabajo para listado'!$DE$153:$DE$1048576,0),MATCH((CUADRO!Q$5&amp;$E814),'Hoja de Trabajo para listado'!$DE$151:$DG$151,0)),0)+IFERROR(INDEX('Hoja de Trabajo para listado'!$CD$155:$DC$1048576,MATCH($A814,'Hoja de Trabajo para listado'!$CD$155:$CD$1048576,0),MATCH((CUADRO!Q$5&amp;$E814),'Hoja de Trabajo para listado'!$CD$151:$DC$151,0)),0)</f>
        <v>0</v>
      </c>
      <c r="R814" s="243">
        <f t="shared" ca="1" si="27"/>
        <v>0</v>
      </c>
      <c r="S814" s="249"/>
      <c r="T814" s="243">
        <f ca="1">+T815</f>
        <v>0</v>
      </c>
      <c r="U814" s="242">
        <f t="shared" si="28"/>
        <v>1</v>
      </c>
      <c r="V814" s="333" t="str">
        <f>+VLOOKUP(A814,bd_lista!$A$3:$E$590,5,FALSE)</f>
        <v>Gobiernos Autonomos Municipales</v>
      </c>
      <c r="W814" s="391" t="str">
        <f>+V814</f>
        <v>Gobiernos Autonomos Municipales</v>
      </c>
      <c r="X814" s="242">
        <f>+VLOOKUP(A814,[4]Sheet1!$A$13:$D$744,4,FALSE)</f>
        <v>0</v>
      </c>
      <c r="Y814" s="242" t="e">
        <f>+VLOOKUP(X814,bd_lista!$A$3:$C$590,3,FALSE)</f>
        <v>#N/A</v>
      </c>
      <c r="Z814" s="294">
        <f>+X814</f>
        <v>0</v>
      </c>
      <c r="AA814" s="295" t="e">
        <f>+Y814</f>
        <v>#N/A</v>
      </c>
    </row>
    <row r="815" spans="1:27" customFormat="1" ht="15" hidden="1" customHeight="1">
      <c r="A815" s="32">
        <v>1426</v>
      </c>
      <c r="B815" s="388"/>
      <c r="C815" s="247" t="str">
        <f>+VLOOKUP(A815,bd_lista!$A$3:$C$590,3,FALSE)</f>
        <v>Gobierno Autónomo Municipal de Salinas de G. Mendoza</v>
      </c>
      <c r="D815" s="390"/>
      <c r="E815" s="244" t="s">
        <v>1305</v>
      </c>
      <c r="F815" s="243">
        <f ca="1">+IFERROR(INDEX('Hoja de Trabajo para listado'!$A$155:$Z$1048576,MATCH($A815,'Hoja de Trabajo para listado'!$A$155:$A$1048576,0),MATCH((CUADRO!F$5&amp;$E815),'Hoja de Trabajo para listado'!$A$151:$Z$151,0)),0)+IFERROR(INDEX('Hoja de Trabajo para listado'!$AB$155:$BA$1048576,MATCH($A815,'Hoja de Trabajo para listado'!$AB$155:$AB$1048576,0),MATCH((CUADRO!F$5&amp;$E815),'Hoja de Trabajo para listado'!$AB$151:$BA$151,0)),0)+IFERROR(INDEX('Hoja de Trabajo para listado'!$BC$155:$CB$1048576,MATCH($A815,'Hoja de Trabajo para listado'!$BC$155:$BC$1048576,0),MATCH((CUADRO!F$5&amp;$E815),'Hoja de Trabajo para listado'!$BC$151:$CB$151,0)),0)+IFERROR(INDEX('Hoja de Trabajo para listado'!$DE$153:$DG$274,MATCH($A815,'Hoja de Trabajo para listado'!$DE$153:$DE$1048576,0),MATCH((CUADRO!F$5&amp;$E815),'Hoja de Trabajo para listado'!$DE$151:$DG$151,0)),0)+IFERROR(INDEX('Hoja de Trabajo para listado'!$CD$155:$DC$1048576,MATCH($A815,'Hoja de Trabajo para listado'!$CD$155:$CD$1048576,0),MATCH((CUADRO!F$5&amp;$E815),'Hoja de Trabajo para listado'!$CD$151:$DC$151,0)),0)</f>
        <v>0</v>
      </c>
      <c r="G815" s="243">
        <f ca="1">+IFERROR(INDEX('Hoja de Trabajo para listado'!$A$155:$Z$1048576,MATCH($A815,'Hoja de Trabajo para listado'!$A$155:$A$1048576,0),MATCH((CUADRO!G$5&amp;$E815),'Hoja de Trabajo para listado'!$A$151:$Z$151,0)),0)+IFERROR(INDEX('Hoja de Trabajo para listado'!$AB$155:$BA$1048576,MATCH($A815,'Hoja de Trabajo para listado'!$AB$155:$AB$1048576,0),MATCH((CUADRO!G$5&amp;$E815),'Hoja de Trabajo para listado'!$AB$151:$BA$151,0)),0)+IFERROR(INDEX('Hoja de Trabajo para listado'!$BC$155:$CB$1048576,MATCH($A815,'Hoja de Trabajo para listado'!$BC$155:$BC$1048576,0),MATCH((CUADRO!G$5&amp;$E815),'Hoja de Trabajo para listado'!$BC$151:$CB$151,0)),0)+IFERROR(INDEX('Hoja de Trabajo para listado'!$DE$153:$DG$274,MATCH($A815,'Hoja de Trabajo para listado'!$DE$153:$DE$1048576,0),MATCH((CUADRO!G$5&amp;$E815),'Hoja de Trabajo para listado'!$DE$151:$DG$151,0)),0)+IFERROR(INDEX('Hoja de Trabajo para listado'!$CD$155:$DC$1048576,MATCH($A815,'Hoja de Trabajo para listado'!$CD$155:$CD$1048576,0),MATCH((CUADRO!G$5&amp;$E815),'Hoja de Trabajo para listado'!$CD$151:$DC$151,0)),0)</f>
        <v>0</v>
      </c>
      <c r="H815" s="243">
        <f ca="1">+IFERROR(INDEX('Hoja de Trabajo para listado'!$A$155:$Z$1048576,MATCH($A815,'Hoja de Trabajo para listado'!$A$155:$A$1048576,0),MATCH((CUADRO!H$5&amp;$E815),'Hoja de Trabajo para listado'!$A$151:$Z$151,0)),0)+IFERROR(INDEX('Hoja de Trabajo para listado'!$AB$155:$BA$1048576,MATCH($A815,'Hoja de Trabajo para listado'!$AB$155:$AB$1048576,0),MATCH((CUADRO!H$5&amp;$E815),'Hoja de Trabajo para listado'!$AB$151:$BA$151,0)),0)+IFERROR(INDEX('Hoja de Trabajo para listado'!$BC$155:$CB$1048576,MATCH($A815,'Hoja de Trabajo para listado'!$BC$155:$BC$1048576,0),MATCH((CUADRO!H$5&amp;$E815),'Hoja de Trabajo para listado'!$BC$151:$CB$151,0)),0)+IFERROR(INDEX('Hoja de Trabajo para listado'!$DE$153:$DG$274,MATCH($A815,'Hoja de Trabajo para listado'!$DE$153:$DE$1048576,0),MATCH((CUADRO!H$5&amp;$E815),'Hoja de Trabajo para listado'!$DE$151:$DG$151,0)),0)+IFERROR(INDEX('Hoja de Trabajo para listado'!$CD$155:$DC$1048576,MATCH($A815,'Hoja de Trabajo para listado'!$CD$155:$CD$1048576,0),MATCH((CUADRO!H$5&amp;$E815),'Hoja de Trabajo para listado'!$CD$151:$DC$151,0)),0)</f>
        <v>0</v>
      </c>
      <c r="I815" s="243">
        <f ca="1">+IFERROR(INDEX('Hoja de Trabajo para listado'!$A$155:$Z$1048576,MATCH($A815,'Hoja de Trabajo para listado'!$A$155:$A$1048576,0),MATCH((CUADRO!I$5&amp;$E815),'Hoja de Trabajo para listado'!$A$151:$Z$151,0)),0)+IFERROR(INDEX('Hoja de Trabajo para listado'!$AB$155:$BA$1048576,MATCH($A815,'Hoja de Trabajo para listado'!$AB$155:$AB$1048576,0),MATCH((CUADRO!I$5&amp;$E815),'Hoja de Trabajo para listado'!$AB$151:$BA$151,0)),0)+IFERROR(INDEX('Hoja de Trabajo para listado'!$BC$155:$CB$1048576,MATCH($A815,'Hoja de Trabajo para listado'!$BC$155:$BC$1048576,0),MATCH((CUADRO!I$5&amp;$E815),'Hoja de Trabajo para listado'!$BC$151:$CB$151,0)),0)+IFERROR(INDEX('Hoja de Trabajo para listado'!$DE$153:$DG$274,MATCH($A815,'Hoja de Trabajo para listado'!$DE$153:$DE$1048576,0),MATCH((CUADRO!I$5&amp;$E815),'Hoja de Trabajo para listado'!$DE$151:$DG$151,0)),0)+IFERROR(INDEX('Hoja de Trabajo para listado'!$CD$155:$DC$1048576,MATCH($A815,'Hoja de Trabajo para listado'!$CD$155:$CD$1048576,0),MATCH((CUADRO!I$5&amp;$E815),'Hoja de Trabajo para listado'!$CD$151:$DC$151,0)),0)</f>
        <v>0</v>
      </c>
      <c r="J815" s="243">
        <f ca="1">+IFERROR(INDEX('Hoja de Trabajo para listado'!$A$155:$Z$1048576,MATCH($A815,'Hoja de Trabajo para listado'!$A$155:$A$1048576,0),MATCH((CUADRO!J$5&amp;$E815),'Hoja de Trabajo para listado'!$A$151:$Z$151,0)),0)+IFERROR(INDEX('Hoja de Trabajo para listado'!$AB$155:$BA$1048576,MATCH($A815,'Hoja de Trabajo para listado'!$AB$155:$AB$1048576,0),MATCH((CUADRO!J$5&amp;$E815),'Hoja de Trabajo para listado'!$AB$151:$BA$151,0)),0)+IFERROR(INDEX('Hoja de Trabajo para listado'!$BC$155:$CB$1048576,MATCH($A815,'Hoja de Trabajo para listado'!$BC$155:$BC$1048576,0),MATCH((CUADRO!J$5&amp;$E815),'Hoja de Trabajo para listado'!$BC$151:$CB$151,0)),0)+IFERROR(INDEX('Hoja de Trabajo para listado'!$DE$153:$DG$274,MATCH($A815,'Hoja de Trabajo para listado'!$DE$153:$DE$1048576,0),MATCH((CUADRO!J$5&amp;$E815),'Hoja de Trabajo para listado'!$DE$151:$DG$151,0)),0)+IFERROR(INDEX('Hoja de Trabajo para listado'!$CD$155:$DC$1048576,MATCH($A815,'Hoja de Trabajo para listado'!$CD$155:$CD$1048576,0),MATCH((CUADRO!J$5&amp;$E815),'Hoja de Trabajo para listado'!$CD$151:$DC$151,0)),0)</f>
        <v>0</v>
      </c>
      <c r="K815" s="243">
        <f ca="1">+IFERROR(INDEX('Hoja de Trabajo para listado'!$A$155:$Z$1048576,MATCH($A815,'Hoja de Trabajo para listado'!$A$155:$A$1048576,0),MATCH((CUADRO!K$5&amp;$E815),'Hoja de Trabajo para listado'!$A$151:$Z$151,0)),0)+IFERROR(INDEX('Hoja de Trabajo para listado'!$AB$155:$BA$1048576,MATCH($A815,'Hoja de Trabajo para listado'!$AB$155:$AB$1048576,0),MATCH((CUADRO!K$5&amp;$E815),'Hoja de Trabajo para listado'!$AB$151:$BA$151,0)),0)+IFERROR(INDEX('Hoja de Trabajo para listado'!$BC$155:$CB$1048576,MATCH($A815,'Hoja de Trabajo para listado'!$BC$155:$BC$1048576,0),MATCH((CUADRO!K$5&amp;$E815),'Hoja de Trabajo para listado'!$BC$151:$CB$151,0)),0)+IFERROR(INDEX('Hoja de Trabajo para listado'!$DE$153:$DG$274,MATCH($A815,'Hoja de Trabajo para listado'!$DE$153:$DE$1048576,0),MATCH((CUADRO!K$5&amp;$E815),'Hoja de Trabajo para listado'!$DE$151:$DG$151,0)),0)+IFERROR(INDEX('Hoja de Trabajo para listado'!$CD$155:$DC$1048576,MATCH($A815,'Hoja de Trabajo para listado'!$CD$155:$CD$1048576,0),MATCH((CUADRO!K$5&amp;$E815),'Hoja de Trabajo para listado'!$CD$151:$DC$151,0)),0)</f>
        <v>0</v>
      </c>
      <c r="L815" s="243">
        <f ca="1">+IFERROR(INDEX('Hoja de Trabajo para listado'!$A$155:$Z$1048576,MATCH($A815,'Hoja de Trabajo para listado'!$A$155:$A$1048576,0),MATCH((CUADRO!L$5&amp;$E815),'Hoja de Trabajo para listado'!$A$151:$Z$151,0)),0)+IFERROR(INDEX('Hoja de Trabajo para listado'!$AB$155:$BA$1048576,MATCH($A815,'Hoja de Trabajo para listado'!$AB$155:$AB$1048576,0),MATCH((CUADRO!L$5&amp;$E815),'Hoja de Trabajo para listado'!$AB$151:$BA$151,0)),0)+IFERROR(INDEX('Hoja de Trabajo para listado'!$BC$155:$CB$1048576,MATCH($A815,'Hoja de Trabajo para listado'!$BC$155:$BC$1048576,0),MATCH((CUADRO!L$5&amp;$E815),'Hoja de Trabajo para listado'!$BC$151:$CB$151,0)),0)+IFERROR(INDEX('Hoja de Trabajo para listado'!$DE$153:$DG$274,MATCH($A815,'Hoja de Trabajo para listado'!$DE$153:$DE$1048576,0),MATCH((CUADRO!L$5&amp;$E815),'Hoja de Trabajo para listado'!$DE$151:$DG$151,0)),0)+IFERROR(INDEX('Hoja de Trabajo para listado'!$CD$155:$DC$1048576,MATCH($A815,'Hoja de Trabajo para listado'!$CD$155:$CD$1048576,0),MATCH((CUADRO!L$5&amp;$E815),'Hoja de Trabajo para listado'!$CD$151:$DC$151,0)),0)</f>
        <v>0</v>
      </c>
      <c r="M815" s="243">
        <f ca="1">+IFERROR(INDEX('Hoja de Trabajo para listado'!$A$155:$Z$1048576,MATCH($A815,'Hoja de Trabajo para listado'!$A$155:$A$1048576,0),MATCH((CUADRO!M$5&amp;$E815),'Hoja de Trabajo para listado'!$A$151:$Z$151,0)),0)+IFERROR(INDEX('Hoja de Trabajo para listado'!$AB$155:$BA$1048576,MATCH($A815,'Hoja de Trabajo para listado'!$AB$155:$AB$1048576,0),MATCH((CUADRO!M$5&amp;$E815),'Hoja de Trabajo para listado'!$AB$151:$BA$151,0)),0)+IFERROR(INDEX('Hoja de Trabajo para listado'!$BC$155:$CB$1048576,MATCH($A815,'Hoja de Trabajo para listado'!$BC$155:$BC$1048576,0),MATCH((CUADRO!M$5&amp;$E815),'Hoja de Trabajo para listado'!$BC$151:$CB$151,0)),0)+IFERROR(INDEX('Hoja de Trabajo para listado'!$DE$153:$DG$274,MATCH($A815,'Hoja de Trabajo para listado'!$DE$153:$DE$1048576,0),MATCH((CUADRO!M$5&amp;$E815),'Hoja de Trabajo para listado'!$DE$151:$DG$151,0)),0)+IFERROR(INDEX('Hoja de Trabajo para listado'!$CD$155:$DC$1048576,MATCH($A815,'Hoja de Trabajo para listado'!$CD$155:$CD$1048576,0),MATCH((CUADRO!M$5&amp;$E815),'Hoja de Trabajo para listado'!$CD$151:$DC$151,0)),0)</f>
        <v>0</v>
      </c>
      <c r="N815" s="243">
        <f ca="1">+IFERROR(INDEX('Hoja de Trabajo para listado'!$A$155:$Z$1048576,MATCH($A815,'Hoja de Trabajo para listado'!$A$155:$A$1048576,0),MATCH((CUADRO!N$5&amp;$E815),'Hoja de Trabajo para listado'!$A$151:$Z$151,0)),0)+IFERROR(INDEX('Hoja de Trabajo para listado'!$AB$155:$BA$1048576,MATCH($A815,'Hoja de Trabajo para listado'!$AB$155:$AB$1048576,0),MATCH((CUADRO!N$5&amp;$E815),'Hoja de Trabajo para listado'!$AB$151:$BA$151,0)),0)+IFERROR(INDEX('Hoja de Trabajo para listado'!$BC$155:$CB$1048576,MATCH($A815,'Hoja de Trabajo para listado'!$BC$155:$BC$1048576,0),MATCH((CUADRO!N$5&amp;$E815),'Hoja de Trabajo para listado'!$BC$151:$CB$151,0)),0)+IFERROR(INDEX('Hoja de Trabajo para listado'!$DE$153:$DG$274,MATCH($A815,'Hoja de Trabajo para listado'!$DE$153:$DE$1048576,0),MATCH((CUADRO!N$5&amp;$E815),'Hoja de Trabajo para listado'!$DE$151:$DG$151,0)),0)+IFERROR(INDEX('Hoja de Trabajo para listado'!$CD$155:$DC$1048576,MATCH($A815,'Hoja de Trabajo para listado'!$CD$155:$CD$1048576,0),MATCH((CUADRO!N$5&amp;$E815),'Hoja de Trabajo para listado'!$CD$151:$DC$151,0)),0)</f>
        <v>0</v>
      </c>
      <c r="O815" s="243">
        <f ca="1">+IFERROR(INDEX('Hoja de Trabajo para listado'!$A$155:$Z$1048576,MATCH($A815,'Hoja de Trabajo para listado'!$A$155:$A$1048576,0),MATCH((CUADRO!O$5&amp;$E815),'Hoja de Trabajo para listado'!$A$151:$Z$151,0)),0)+IFERROR(INDEX('Hoja de Trabajo para listado'!$AB$155:$BA$1048576,MATCH($A815,'Hoja de Trabajo para listado'!$AB$155:$AB$1048576,0),MATCH((CUADRO!O$5&amp;$E815),'Hoja de Trabajo para listado'!$AB$151:$BA$151,0)),0)+IFERROR(INDEX('Hoja de Trabajo para listado'!$BC$155:$CB$1048576,MATCH($A815,'Hoja de Trabajo para listado'!$BC$155:$BC$1048576,0),MATCH((CUADRO!O$5&amp;$E815),'Hoja de Trabajo para listado'!$BC$151:$CB$151,0)),0)+IFERROR(INDEX('Hoja de Trabajo para listado'!$DE$153:$DG$274,MATCH($A815,'Hoja de Trabajo para listado'!$DE$153:$DE$1048576,0),MATCH((CUADRO!O$5&amp;$E815),'Hoja de Trabajo para listado'!$DE$151:$DG$151,0)),0)+IFERROR(INDEX('Hoja de Trabajo para listado'!$CD$155:$DC$1048576,MATCH($A815,'Hoja de Trabajo para listado'!$CD$155:$CD$1048576,0),MATCH((CUADRO!O$5&amp;$E815),'Hoja de Trabajo para listado'!$CD$151:$DC$151,0)),0)</f>
        <v>0</v>
      </c>
      <c r="P815" s="243">
        <f ca="1">+IFERROR(INDEX('Hoja de Trabajo para listado'!$A$155:$Z$1048576,MATCH($A815,'Hoja de Trabajo para listado'!$A$155:$A$1048576,0),MATCH((CUADRO!P$5&amp;$E815),'Hoja de Trabajo para listado'!$A$151:$Z$151,0)),0)+IFERROR(INDEX('Hoja de Trabajo para listado'!$AB$155:$BA$1048576,MATCH($A815,'Hoja de Trabajo para listado'!$AB$155:$AB$1048576,0),MATCH((CUADRO!P$5&amp;$E815),'Hoja de Trabajo para listado'!$AB$151:$BA$151,0)),0)+IFERROR(INDEX('Hoja de Trabajo para listado'!$BC$155:$CB$1048576,MATCH($A815,'Hoja de Trabajo para listado'!$BC$155:$BC$1048576,0),MATCH((CUADRO!P$5&amp;$E815),'Hoja de Trabajo para listado'!$BC$151:$CB$151,0)),0)+IFERROR(INDEX('Hoja de Trabajo para listado'!$DE$153:$DG$274,MATCH($A815,'Hoja de Trabajo para listado'!$DE$153:$DE$1048576,0),MATCH((CUADRO!P$5&amp;$E815),'Hoja de Trabajo para listado'!$DE$151:$DG$151,0)),0)+IFERROR(INDEX('Hoja de Trabajo para listado'!$CD$155:$DC$1048576,MATCH($A815,'Hoja de Trabajo para listado'!$CD$155:$CD$1048576,0),MATCH((CUADRO!P$5&amp;$E815),'Hoja de Trabajo para listado'!$CD$151:$DC$151,0)),0)</f>
        <v>0</v>
      </c>
      <c r="Q815" s="243">
        <f ca="1">+IFERROR(INDEX('Hoja de Trabajo para listado'!$A$155:$Z$1048576,MATCH($A815,'Hoja de Trabajo para listado'!$A$155:$A$1048576,0),MATCH((CUADRO!Q$5&amp;$E815),'Hoja de Trabajo para listado'!$A$151:$Z$151,0)),0)+IFERROR(INDEX('Hoja de Trabajo para listado'!$AB$155:$BA$1048576,MATCH($A815,'Hoja de Trabajo para listado'!$AB$155:$AB$1048576,0),MATCH((CUADRO!Q$5&amp;$E815),'Hoja de Trabajo para listado'!$AB$151:$BA$151,0)),0)+IFERROR(INDEX('Hoja de Trabajo para listado'!$BC$155:$CB$1048576,MATCH($A815,'Hoja de Trabajo para listado'!$BC$155:$BC$1048576,0),MATCH((CUADRO!Q$5&amp;$E815),'Hoja de Trabajo para listado'!$BC$151:$CB$151,0)),0)+IFERROR(INDEX('Hoja de Trabajo para listado'!$DE$153:$DG$274,MATCH($A815,'Hoja de Trabajo para listado'!$DE$153:$DE$1048576,0),MATCH((CUADRO!Q$5&amp;$E815),'Hoja de Trabajo para listado'!$DE$151:$DG$151,0)),0)+IFERROR(INDEX('Hoja de Trabajo para listado'!$CD$155:$DC$1048576,MATCH($A815,'Hoja de Trabajo para listado'!$CD$155:$CD$1048576,0),MATCH((CUADRO!Q$5&amp;$E815),'Hoja de Trabajo para listado'!$CD$151:$DC$151,0)),0)</f>
        <v>0</v>
      </c>
      <c r="R815" s="243">
        <f t="shared" ca="1" si="27"/>
        <v>0</v>
      </c>
      <c r="S815" s="249">
        <f ca="1">+R814+R815</f>
        <v>0</v>
      </c>
      <c r="T815" s="243">
        <f ca="1">+S815</f>
        <v>0</v>
      </c>
      <c r="U815" s="242">
        <f t="shared" si="28"/>
        <v>2</v>
      </c>
      <c r="V815" s="333" t="str">
        <f>+VLOOKUP(A815,bd_lista!$A$3:$E$590,5,FALSE)</f>
        <v>Gobiernos Autonomos Municipales</v>
      </c>
      <c r="W815" s="392"/>
      <c r="X815" s="242">
        <f>+VLOOKUP(A815,[4]Sheet1!$A$13:$D$744,4,FALSE)</f>
        <v>0</v>
      </c>
      <c r="Y815" s="242" t="e">
        <f>+VLOOKUP(X815,bd_lista!$A$3:$C$590,3,FALSE)</f>
        <v>#N/A</v>
      </c>
      <c r="Z815" s="292"/>
      <c r="AA815" s="293"/>
    </row>
    <row r="816" spans="1:27" customFormat="1" ht="27" hidden="1" customHeight="1">
      <c r="A816" s="32">
        <v>1427</v>
      </c>
      <c r="B816" s="387">
        <f>+A816</f>
        <v>1427</v>
      </c>
      <c r="C816" s="247" t="str">
        <f>+VLOOKUP(A816,bd_lista!$A$3:$C$590,3,FALSE)</f>
        <v>Gobierno Autónomo Municipal de Pampa Aullagas</v>
      </c>
      <c r="D816" s="389" t="str">
        <f>+C816</f>
        <v>Gobierno Autónomo Municipal de Pampa Aullagas</v>
      </c>
      <c r="E816" s="242" t="s">
        <v>1304</v>
      </c>
      <c r="F816" s="243">
        <f ca="1">+IFERROR(INDEX('Hoja de Trabajo para listado'!$A$155:$Z$1048576,MATCH($A816,'Hoja de Trabajo para listado'!$A$155:$A$1048576,0),MATCH((CUADRO!F$5&amp;$E816),'Hoja de Trabajo para listado'!$A$151:$Z$151,0)),0)+IFERROR(INDEX('Hoja de Trabajo para listado'!$AB$155:$BA$1048576,MATCH($A816,'Hoja de Trabajo para listado'!$AB$155:$AB$1048576,0),MATCH((CUADRO!F$5&amp;$E816),'Hoja de Trabajo para listado'!$AB$151:$BA$151,0)),0)+IFERROR(INDEX('Hoja de Trabajo para listado'!$BC$155:$CB$1048576,MATCH($A816,'Hoja de Trabajo para listado'!$BC$155:$BC$1048576,0),MATCH((CUADRO!F$5&amp;$E816),'Hoja de Trabajo para listado'!$BC$151:$CB$151,0)),0)+IFERROR(INDEX('Hoja de Trabajo para listado'!$DE$153:$DG$274,MATCH($A816,'Hoja de Trabajo para listado'!$DE$153:$DE$1048576,0),MATCH((CUADRO!F$5&amp;$E816),'Hoja de Trabajo para listado'!$DE$151:$DG$151,0)),0)+IFERROR(INDEX('Hoja de Trabajo para listado'!$CD$155:$DC$1048576,MATCH($A816,'Hoja de Trabajo para listado'!$CD$155:$CD$1048576,0),MATCH((CUADRO!F$5&amp;$E816),'Hoja de Trabajo para listado'!$CD$151:$DC$151,0)),0)</f>
        <v>0</v>
      </c>
      <c r="G816" s="243">
        <f ca="1">+IFERROR(INDEX('Hoja de Trabajo para listado'!$A$155:$Z$1048576,MATCH($A816,'Hoja de Trabajo para listado'!$A$155:$A$1048576,0),MATCH((CUADRO!G$5&amp;$E816),'Hoja de Trabajo para listado'!$A$151:$Z$151,0)),0)+IFERROR(INDEX('Hoja de Trabajo para listado'!$AB$155:$BA$1048576,MATCH($A816,'Hoja de Trabajo para listado'!$AB$155:$AB$1048576,0),MATCH((CUADRO!G$5&amp;$E816),'Hoja de Trabajo para listado'!$AB$151:$BA$151,0)),0)+IFERROR(INDEX('Hoja de Trabajo para listado'!$BC$155:$CB$1048576,MATCH($A816,'Hoja de Trabajo para listado'!$BC$155:$BC$1048576,0),MATCH((CUADRO!G$5&amp;$E816),'Hoja de Trabajo para listado'!$BC$151:$CB$151,0)),0)+IFERROR(INDEX('Hoja de Trabajo para listado'!$DE$153:$DG$274,MATCH($A816,'Hoja de Trabajo para listado'!$DE$153:$DE$1048576,0),MATCH((CUADRO!G$5&amp;$E816),'Hoja de Trabajo para listado'!$DE$151:$DG$151,0)),0)+IFERROR(INDEX('Hoja de Trabajo para listado'!$CD$155:$DC$1048576,MATCH($A816,'Hoja de Trabajo para listado'!$CD$155:$CD$1048576,0),MATCH((CUADRO!G$5&amp;$E816),'Hoja de Trabajo para listado'!$CD$151:$DC$151,0)),0)</f>
        <v>0</v>
      </c>
      <c r="H816" s="243">
        <f ca="1">+IFERROR(INDEX('Hoja de Trabajo para listado'!$A$155:$Z$1048576,MATCH($A816,'Hoja de Trabajo para listado'!$A$155:$A$1048576,0),MATCH((CUADRO!H$5&amp;$E816),'Hoja de Trabajo para listado'!$A$151:$Z$151,0)),0)+IFERROR(INDEX('Hoja de Trabajo para listado'!$AB$155:$BA$1048576,MATCH($A816,'Hoja de Trabajo para listado'!$AB$155:$AB$1048576,0),MATCH((CUADRO!H$5&amp;$E816),'Hoja de Trabajo para listado'!$AB$151:$BA$151,0)),0)+IFERROR(INDEX('Hoja de Trabajo para listado'!$BC$155:$CB$1048576,MATCH($A816,'Hoja de Trabajo para listado'!$BC$155:$BC$1048576,0),MATCH((CUADRO!H$5&amp;$E816),'Hoja de Trabajo para listado'!$BC$151:$CB$151,0)),0)+IFERROR(INDEX('Hoja de Trabajo para listado'!$DE$153:$DG$274,MATCH($A816,'Hoja de Trabajo para listado'!$DE$153:$DE$1048576,0),MATCH((CUADRO!H$5&amp;$E816),'Hoja de Trabajo para listado'!$DE$151:$DG$151,0)),0)+IFERROR(INDEX('Hoja de Trabajo para listado'!$CD$155:$DC$1048576,MATCH($A816,'Hoja de Trabajo para listado'!$CD$155:$CD$1048576,0),MATCH((CUADRO!H$5&amp;$E816),'Hoja de Trabajo para listado'!$CD$151:$DC$151,0)),0)</f>
        <v>0</v>
      </c>
      <c r="I816" s="243">
        <f ca="1">+IFERROR(INDEX('Hoja de Trabajo para listado'!$A$155:$Z$1048576,MATCH($A816,'Hoja de Trabajo para listado'!$A$155:$A$1048576,0),MATCH((CUADRO!I$5&amp;$E816),'Hoja de Trabajo para listado'!$A$151:$Z$151,0)),0)+IFERROR(INDEX('Hoja de Trabajo para listado'!$AB$155:$BA$1048576,MATCH($A816,'Hoja de Trabajo para listado'!$AB$155:$AB$1048576,0),MATCH((CUADRO!I$5&amp;$E816),'Hoja de Trabajo para listado'!$AB$151:$BA$151,0)),0)+IFERROR(INDEX('Hoja de Trabajo para listado'!$BC$155:$CB$1048576,MATCH($A816,'Hoja de Trabajo para listado'!$BC$155:$BC$1048576,0),MATCH((CUADRO!I$5&amp;$E816),'Hoja de Trabajo para listado'!$BC$151:$CB$151,0)),0)+IFERROR(INDEX('Hoja de Trabajo para listado'!$DE$153:$DG$274,MATCH($A816,'Hoja de Trabajo para listado'!$DE$153:$DE$1048576,0),MATCH((CUADRO!I$5&amp;$E816),'Hoja de Trabajo para listado'!$DE$151:$DG$151,0)),0)+IFERROR(INDEX('Hoja de Trabajo para listado'!$CD$155:$DC$1048576,MATCH($A816,'Hoja de Trabajo para listado'!$CD$155:$CD$1048576,0),MATCH((CUADRO!I$5&amp;$E816),'Hoja de Trabajo para listado'!$CD$151:$DC$151,0)),0)</f>
        <v>0</v>
      </c>
      <c r="J816" s="243">
        <f ca="1">+IFERROR(INDEX('Hoja de Trabajo para listado'!$A$155:$Z$1048576,MATCH($A816,'Hoja de Trabajo para listado'!$A$155:$A$1048576,0),MATCH((CUADRO!J$5&amp;$E816),'Hoja de Trabajo para listado'!$A$151:$Z$151,0)),0)+IFERROR(INDEX('Hoja de Trabajo para listado'!$AB$155:$BA$1048576,MATCH($A816,'Hoja de Trabajo para listado'!$AB$155:$AB$1048576,0),MATCH((CUADRO!J$5&amp;$E816),'Hoja de Trabajo para listado'!$AB$151:$BA$151,0)),0)+IFERROR(INDEX('Hoja de Trabajo para listado'!$BC$155:$CB$1048576,MATCH($A816,'Hoja de Trabajo para listado'!$BC$155:$BC$1048576,0),MATCH((CUADRO!J$5&amp;$E816),'Hoja de Trabajo para listado'!$BC$151:$CB$151,0)),0)+IFERROR(INDEX('Hoja de Trabajo para listado'!$DE$153:$DG$274,MATCH($A816,'Hoja de Trabajo para listado'!$DE$153:$DE$1048576,0),MATCH((CUADRO!J$5&amp;$E816),'Hoja de Trabajo para listado'!$DE$151:$DG$151,0)),0)+IFERROR(INDEX('Hoja de Trabajo para listado'!$CD$155:$DC$1048576,MATCH($A816,'Hoja de Trabajo para listado'!$CD$155:$CD$1048576,0),MATCH((CUADRO!J$5&amp;$E816),'Hoja de Trabajo para listado'!$CD$151:$DC$151,0)),0)</f>
        <v>0</v>
      </c>
      <c r="K816" s="243">
        <f ca="1">+IFERROR(INDEX('Hoja de Trabajo para listado'!$A$155:$Z$1048576,MATCH($A816,'Hoja de Trabajo para listado'!$A$155:$A$1048576,0),MATCH((CUADRO!K$5&amp;$E816),'Hoja de Trabajo para listado'!$A$151:$Z$151,0)),0)+IFERROR(INDEX('Hoja de Trabajo para listado'!$AB$155:$BA$1048576,MATCH($A816,'Hoja de Trabajo para listado'!$AB$155:$AB$1048576,0),MATCH((CUADRO!K$5&amp;$E816),'Hoja de Trabajo para listado'!$AB$151:$BA$151,0)),0)+IFERROR(INDEX('Hoja de Trabajo para listado'!$BC$155:$CB$1048576,MATCH($A816,'Hoja de Trabajo para listado'!$BC$155:$BC$1048576,0),MATCH((CUADRO!K$5&amp;$E816),'Hoja de Trabajo para listado'!$BC$151:$CB$151,0)),0)+IFERROR(INDEX('Hoja de Trabajo para listado'!$DE$153:$DG$274,MATCH($A816,'Hoja de Trabajo para listado'!$DE$153:$DE$1048576,0),MATCH((CUADRO!K$5&amp;$E816),'Hoja de Trabajo para listado'!$DE$151:$DG$151,0)),0)+IFERROR(INDEX('Hoja de Trabajo para listado'!$CD$155:$DC$1048576,MATCH($A816,'Hoja de Trabajo para listado'!$CD$155:$CD$1048576,0),MATCH((CUADRO!K$5&amp;$E816),'Hoja de Trabajo para listado'!$CD$151:$DC$151,0)),0)</f>
        <v>0</v>
      </c>
      <c r="L816" s="243">
        <f ca="1">+IFERROR(INDEX('Hoja de Trabajo para listado'!$A$155:$Z$1048576,MATCH($A816,'Hoja de Trabajo para listado'!$A$155:$A$1048576,0),MATCH((CUADRO!L$5&amp;$E816),'Hoja de Trabajo para listado'!$A$151:$Z$151,0)),0)+IFERROR(INDEX('Hoja de Trabajo para listado'!$AB$155:$BA$1048576,MATCH($A816,'Hoja de Trabajo para listado'!$AB$155:$AB$1048576,0),MATCH((CUADRO!L$5&amp;$E816),'Hoja de Trabajo para listado'!$AB$151:$BA$151,0)),0)+IFERROR(INDEX('Hoja de Trabajo para listado'!$BC$155:$CB$1048576,MATCH($A816,'Hoja de Trabajo para listado'!$BC$155:$BC$1048576,0),MATCH((CUADRO!L$5&amp;$E816),'Hoja de Trabajo para listado'!$BC$151:$CB$151,0)),0)+IFERROR(INDEX('Hoja de Trabajo para listado'!$DE$153:$DG$274,MATCH($A816,'Hoja de Trabajo para listado'!$DE$153:$DE$1048576,0),MATCH((CUADRO!L$5&amp;$E816),'Hoja de Trabajo para listado'!$DE$151:$DG$151,0)),0)+IFERROR(INDEX('Hoja de Trabajo para listado'!$CD$155:$DC$1048576,MATCH($A816,'Hoja de Trabajo para listado'!$CD$155:$CD$1048576,0),MATCH((CUADRO!L$5&amp;$E816),'Hoja de Trabajo para listado'!$CD$151:$DC$151,0)),0)</f>
        <v>0</v>
      </c>
      <c r="M816" s="243">
        <f ca="1">+IFERROR(INDEX('Hoja de Trabajo para listado'!$A$155:$Z$1048576,MATCH($A816,'Hoja de Trabajo para listado'!$A$155:$A$1048576,0),MATCH((CUADRO!M$5&amp;$E816),'Hoja de Trabajo para listado'!$A$151:$Z$151,0)),0)+IFERROR(INDEX('Hoja de Trabajo para listado'!$AB$155:$BA$1048576,MATCH($A816,'Hoja de Trabajo para listado'!$AB$155:$AB$1048576,0),MATCH((CUADRO!M$5&amp;$E816),'Hoja de Trabajo para listado'!$AB$151:$BA$151,0)),0)+IFERROR(INDEX('Hoja de Trabajo para listado'!$BC$155:$CB$1048576,MATCH($A816,'Hoja de Trabajo para listado'!$BC$155:$BC$1048576,0),MATCH((CUADRO!M$5&amp;$E816),'Hoja de Trabajo para listado'!$BC$151:$CB$151,0)),0)+IFERROR(INDEX('Hoja de Trabajo para listado'!$DE$153:$DG$274,MATCH($A816,'Hoja de Trabajo para listado'!$DE$153:$DE$1048576,0),MATCH((CUADRO!M$5&amp;$E816),'Hoja de Trabajo para listado'!$DE$151:$DG$151,0)),0)+IFERROR(INDEX('Hoja de Trabajo para listado'!$CD$155:$DC$1048576,MATCH($A816,'Hoja de Trabajo para listado'!$CD$155:$CD$1048576,0),MATCH((CUADRO!M$5&amp;$E816),'Hoja de Trabajo para listado'!$CD$151:$DC$151,0)),0)</f>
        <v>0</v>
      </c>
      <c r="N816" s="243">
        <f ca="1">+IFERROR(INDEX('Hoja de Trabajo para listado'!$A$155:$Z$1048576,MATCH($A816,'Hoja de Trabajo para listado'!$A$155:$A$1048576,0),MATCH((CUADRO!N$5&amp;$E816),'Hoja de Trabajo para listado'!$A$151:$Z$151,0)),0)+IFERROR(INDEX('Hoja de Trabajo para listado'!$AB$155:$BA$1048576,MATCH($A816,'Hoja de Trabajo para listado'!$AB$155:$AB$1048576,0),MATCH((CUADRO!N$5&amp;$E816),'Hoja de Trabajo para listado'!$AB$151:$BA$151,0)),0)+IFERROR(INDEX('Hoja de Trabajo para listado'!$BC$155:$CB$1048576,MATCH($A816,'Hoja de Trabajo para listado'!$BC$155:$BC$1048576,0),MATCH((CUADRO!N$5&amp;$E816),'Hoja de Trabajo para listado'!$BC$151:$CB$151,0)),0)+IFERROR(INDEX('Hoja de Trabajo para listado'!$DE$153:$DG$274,MATCH($A816,'Hoja de Trabajo para listado'!$DE$153:$DE$1048576,0),MATCH((CUADRO!N$5&amp;$E816),'Hoja de Trabajo para listado'!$DE$151:$DG$151,0)),0)+IFERROR(INDEX('Hoja de Trabajo para listado'!$CD$155:$DC$1048576,MATCH($A816,'Hoja de Trabajo para listado'!$CD$155:$CD$1048576,0),MATCH((CUADRO!N$5&amp;$E816),'Hoja de Trabajo para listado'!$CD$151:$DC$151,0)),0)</f>
        <v>0</v>
      </c>
      <c r="O816" s="243">
        <f ca="1">+IFERROR(INDEX('Hoja de Trabajo para listado'!$A$155:$Z$1048576,MATCH($A816,'Hoja de Trabajo para listado'!$A$155:$A$1048576,0),MATCH((CUADRO!O$5&amp;$E816),'Hoja de Trabajo para listado'!$A$151:$Z$151,0)),0)+IFERROR(INDEX('Hoja de Trabajo para listado'!$AB$155:$BA$1048576,MATCH($A816,'Hoja de Trabajo para listado'!$AB$155:$AB$1048576,0),MATCH((CUADRO!O$5&amp;$E816),'Hoja de Trabajo para listado'!$AB$151:$BA$151,0)),0)+IFERROR(INDEX('Hoja de Trabajo para listado'!$BC$155:$CB$1048576,MATCH($A816,'Hoja de Trabajo para listado'!$BC$155:$BC$1048576,0),MATCH((CUADRO!O$5&amp;$E816),'Hoja de Trabajo para listado'!$BC$151:$CB$151,0)),0)+IFERROR(INDEX('Hoja de Trabajo para listado'!$DE$153:$DG$274,MATCH($A816,'Hoja de Trabajo para listado'!$DE$153:$DE$1048576,0),MATCH((CUADRO!O$5&amp;$E816),'Hoja de Trabajo para listado'!$DE$151:$DG$151,0)),0)+IFERROR(INDEX('Hoja de Trabajo para listado'!$CD$155:$DC$1048576,MATCH($A816,'Hoja de Trabajo para listado'!$CD$155:$CD$1048576,0),MATCH((CUADRO!O$5&amp;$E816),'Hoja de Trabajo para listado'!$CD$151:$DC$151,0)),0)</f>
        <v>0</v>
      </c>
      <c r="P816" s="243">
        <f ca="1">+IFERROR(INDEX('Hoja de Trabajo para listado'!$A$155:$Z$1048576,MATCH($A816,'Hoja de Trabajo para listado'!$A$155:$A$1048576,0),MATCH((CUADRO!P$5&amp;$E816),'Hoja de Trabajo para listado'!$A$151:$Z$151,0)),0)+IFERROR(INDEX('Hoja de Trabajo para listado'!$AB$155:$BA$1048576,MATCH($A816,'Hoja de Trabajo para listado'!$AB$155:$AB$1048576,0),MATCH((CUADRO!P$5&amp;$E816),'Hoja de Trabajo para listado'!$AB$151:$BA$151,0)),0)+IFERROR(INDEX('Hoja de Trabajo para listado'!$BC$155:$CB$1048576,MATCH($A816,'Hoja de Trabajo para listado'!$BC$155:$BC$1048576,0),MATCH((CUADRO!P$5&amp;$E816),'Hoja de Trabajo para listado'!$BC$151:$CB$151,0)),0)+IFERROR(INDEX('Hoja de Trabajo para listado'!$DE$153:$DG$274,MATCH($A816,'Hoja de Trabajo para listado'!$DE$153:$DE$1048576,0),MATCH((CUADRO!P$5&amp;$E816),'Hoja de Trabajo para listado'!$DE$151:$DG$151,0)),0)+IFERROR(INDEX('Hoja de Trabajo para listado'!$CD$155:$DC$1048576,MATCH($A816,'Hoja de Trabajo para listado'!$CD$155:$CD$1048576,0),MATCH((CUADRO!P$5&amp;$E816),'Hoja de Trabajo para listado'!$CD$151:$DC$151,0)),0)</f>
        <v>0</v>
      </c>
      <c r="Q816" s="243">
        <f ca="1">+IFERROR(INDEX('Hoja de Trabajo para listado'!$A$155:$Z$1048576,MATCH($A816,'Hoja de Trabajo para listado'!$A$155:$A$1048576,0),MATCH((CUADRO!Q$5&amp;$E816),'Hoja de Trabajo para listado'!$A$151:$Z$151,0)),0)+IFERROR(INDEX('Hoja de Trabajo para listado'!$AB$155:$BA$1048576,MATCH($A816,'Hoja de Trabajo para listado'!$AB$155:$AB$1048576,0),MATCH((CUADRO!Q$5&amp;$E816),'Hoja de Trabajo para listado'!$AB$151:$BA$151,0)),0)+IFERROR(INDEX('Hoja de Trabajo para listado'!$BC$155:$CB$1048576,MATCH($A816,'Hoja de Trabajo para listado'!$BC$155:$BC$1048576,0),MATCH((CUADRO!Q$5&amp;$E816),'Hoja de Trabajo para listado'!$BC$151:$CB$151,0)),0)+IFERROR(INDEX('Hoja de Trabajo para listado'!$DE$153:$DG$274,MATCH($A816,'Hoja de Trabajo para listado'!$DE$153:$DE$1048576,0),MATCH((CUADRO!Q$5&amp;$E816),'Hoja de Trabajo para listado'!$DE$151:$DG$151,0)),0)+IFERROR(INDEX('Hoja de Trabajo para listado'!$CD$155:$DC$1048576,MATCH($A816,'Hoja de Trabajo para listado'!$CD$155:$CD$1048576,0),MATCH((CUADRO!Q$5&amp;$E816),'Hoja de Trabajo para listado'!$CD$151:$DC$151,0)),0)</f>
        <v>0</v>
      </c>
      <c r="R816" s="243">
        <f t="shared" ca="1" si="27"/>
        <v>0</v>
      </c>
      <c r="S816" s="249"/>
      <c r="T816" s="243">
        <f ca="1">+T817</f>
        <v>0</v>
      </c>
      <c r="U816" s="242">
        <f t="shared" si="28"/>
        <v>1</v>
      </c>
      <c r="V816" s="333" t="str">
        <f>+VLOOKUP(A816,bd_lista!$A$3:$E$590,5,FALSE)</f>
        <v>Gobiernos Autonomos Municipales</v>
      </c>
      <c r="W816" s="391" t="str">
        <f>+V816</f>
        <v>Gobiernos Autonomos Municipales</v>
      </c>
      <c r="X816" s="242">
        <f>+VLOOKUP(A816,[4]Sheet1!$A$13:$D$744,4,FALSE)</f>
        <v>0</v>
      </c>
      <c r="Y816" s="242" t="e">
        <f>+VLOOKUP(X816,bd_lista!$A$3:$C$590,3,FALSE)</f>
        <v>#N/A</v>
      </c>
      <c r="Z816" s="294">
        <f>+X816</f>
        <v>0</v>
      </c>
      <c r="AA816" s="295" t="e">
        <f>+Y816</f>
        <v>#N/A</v>
      </c>
    </row>
    <row r="817" spans="1:27" customFormat="1" ht="27" hidden="1" customHeight="1">
      <c r="A817" s="32">
        <v>1427</v>
      </c>
      <c r="B817" s="388"/>
      <c r="C817" s="247" t="str">
        <f>+VLOOKUP(A817,bd_lista!$A$3:$C$590,3,FALSE)</f>
        <v>Gobierno Autónomo Municipal de Pampa Aullagas</v>
      </c>
      <c r="D817" s="390"/>
      <c r="E817" s="244" t="s">
        <v>1305</v>
      </c>
      <c r="F817" s="243">
        <f ca="1">+IFERROR(INDEX('Hoja de Trabajo para listado'!$A$155:$Z$1048576,MATCH($A817,'Hoja de Trabajo para listado'!$A$155:$A$1048576,0),MATCH((CUADRO!F$5&amp;$E817),'Hoja de Trabajo para listado'!$A$151:$Z$151,0)),0)+IFERROR(INDEX('Hoja de Trabajo para listado'!$AB$155:$BA$1048576,MATCH($A817,'Hoja de Trabajo para listado'!$AB$155:$AB$1048576,0),MATCH((CUADRO!F$5&amp;$E817),'Hoja de Trabajo para listado'!$AB$151:$BA$151,0)),0)+IFERROR(INDEX('Hoja de Trabajo para listado'!$BC$155:$CB$1048576,MATCH($A817,'Hoja de Trabajo para listado'!$BC$155:$BC$1048576,0),MATCH((CUADRO!F$5&amp;$E817),'Hoja de Trabajo para listado'!$BC$151:$CB$151,0)),0)+IFERROR(INDEX('Hoja de Trabajo para listado'!$DE$153:$DG$274,MATCH($A817,'Hoja de Trabajo para listado'!$DE$153:$DE$1048576,0),MATCH((CUADRO!F$5&amp;$E817),'Hoja de Trabajo para listado'!$DE$151:$DG$151,0)),0)+IFERROR(INDEX('Hoja de Trabajo para listado'!$CD$155:$DC$1048576,MATCH($A817,'Hoja de Trabajo para listado'!$CD$155:$CD$1048576,0),MATCH((CUADRO!F$5&amp;$E817),'Hoja de Trabajo para listado'!$CD$151:$DC$151,0)),0)</f>
        <v>0</v>
      </c>
      <c r="G817" s="243">
        <f ca="1">+IFERROR(INDEX('Hoja de Trabajo para listado'!$A$155:$Z$1048576,MATCH($A817,'Hoja de Trabajo para listado'!$A$155:$A$1048576,0),MATCH((CUADRO!G$5&amp;$E817),'Hoja de Trabajo para listado'!$A$151:$Z$151,0)),0)+IFERROR(INDEX('Hoja de Trabajo para listado'!$AB$155:$BA$1048576,MATCH($A817,'Hoja de Trabajo para listado'!$AB$155:$AB$1048576,0),MATCH((CUADRO!G$5&amp;$E817),'Hoja de Trabajo para listado'!$AB$151:$BA$151,0)),0)+IFERROR(INDEX('Hoja de Trabajo para listado'!$BC$155:$CB$1048576,MATCH($A817,'Hoja de Trabajo para listado'!$BC$155:$BC$1048576,0),MATCH((CUADRO!G$5&amp;$E817),'Hoja de Trabajo para listado'!$BC$151:$CB$151,0)),0)+IFERROR(INDEX('Hoja de Trabajo para listado'!$DE$153:$DG$274,MATCH($A817,'Hoja de Trabajo para listado'!$DE$153:$DE$1048576,0),MATCH((CUADRO!G$5&amp;$E817),'Hoja de Trabajo para listado'!$DE$151:$DG$151,0)),0)+IFERROR(INDEX('Hoja de Trabajo para listado'!$CD$155:$DC$1048576,MATCH($A817,'Hoja de Trabajo para listado'!$CD$155:$CD$1048576,0),MATCH((CUADRO!G$5&amp;$E817),'Hoja de Trabajo para listado'!$CD$151:$DC$151,0)),0)</f>
        <v>0</v>
      </c>
      <c r="H817" s="243">
        <f ca="1">+IFERROR(INDEX('Hoja de Trabajo para listado'!$A$155:$Z$1048576,MATCH($A817,'Hoja de Trabajo para listado'!$A$155:$A$1048576,0),MATCH((CUADRO!H$5&amp;$E817),'Hoja de Trabajo para listado'!$A$151:$Z$151,0)),0)+IFERROR(INDEX('Hoja de Trabajo para listado'!$AB$155:$BA$1048576,MATCH($A817,'Hoja de Trabajo para listado'!$AB$155:$AB$1048576,0),MATCH((CUADRO!H$5&amp;$E817),'Hoja de Trabajo para listado'!$AB$151:$BA$151,0)),0)+IFERROR(INDEX('Hoja de Trabajo para listado'!$BC$155:$CB$1048576,MATCH($A817,'Hoja de Trabajo para listado'!$BC$155:$BC$1048576,0),MATCH((CUADRO!H$5&amp;$E817),'Hoja de Trabajo para listado'!$BC$151:$CB$151,0)),0)+IFERROR(INDEX('Hoja de Trabajo para listado'!$DE$153:$DG$274,MATCH($A817,'Hoja de Trabajo para listado'!$DE$153:$DE$1048576,0),MATCH((CUADRO!H$5&amp;$E817),'Hoja de Trabajo para listado'!$DE$151:$DG$151,0)),0)+IFERROR(INDEX('Hoja de Trabajo para listado'!$CD$155:$DC$1048576,MATCH($A817,'Hoja de Trabajo para listado'!$CD$155:$CD$1048576,0),MATCH((CUADRO!H$5&amp;$E817),'Hoja de Trabajo para listado'!$CD$151:$DC$151,0)),0)</f>
        <v>0</v>
      </c>
      <c r="I817" s="243">
        <f ca="1">+IFERROR(INDEX('Hoja de Trabajo para listado'!$A$155:$Z$1048576,MATCH($A817,'Hoja de Trabajo para listado'!$A$155:$A$1048576,0),MATCH((CUADRO!I$5&amp;$E817),'Hoja de Trabajo para listado'!$A$151:$Z$151,0)),0)+IFERROR(INDEX('Hoja de Trabajo para listado'!$AB$155:$BA$1048576,MATCH($A817,'Hoja de Trabajo para listado'!$AB$155:$AB$1048576,0),MATCH((CUADRO!I$5&amp;$E817),'Hoja de Trabajo para listado'!$AB$151:$BA$151,0)),0)+IFERROR(INDEX('Hoja de Trabajo para listado'!$BC$155:$CB$1048576,MATCH($A817,'Hoja de Trabajo para listado'!$BC$155:$BC$1048576,0),MATCH((CUADRO!I$5&amp;$E817),'Hoja de Trabajo para listado'!$BC$151:$CB$151,0)),0)+IFERROR(INDEX('Hoja de Trabajo para listado'!$DE$153:$DG$274,MATCH($A817,'Hoja de Trabajo para listado'!$DE$153:$DE$1048576,0),MATCH((CUADRO!I$5&amp;$E817),'Hoja de Trabajo para listado'!$DE$151:$DG$151,0)),0)+IFERROR(INDEX('Hoja de Trabajo para listado'!$CD$155:$DC$1048576,MATCH($A817,'Hoja de Trabajo para listado'!$CD$155:$CD$1048576,0),MATCH((CUADRO!I$5&amp;$E817),'Hoja de Trabajo para listado'!$CD$151:$DC$151,0)),0)</f>
        <v>0</v>
      </c>
      <c r="J817" s="243">
        <f ca="1">+IFERROR(INDEX('Hoja de Trabajo para listado'!$A$155:$Z$1048576,MATCH($A817,'Hoja de Trabajo para listado'!$A$155:$A$1048576,0),MATCH((CUADRO!J$5&amp;$E817),'Hoja de Trabajo para listado'!$A$151:$Z$151,0)),0)+IFERROR(INDEX('Hoja de Trabajo para listado'!$AB$155:$BA$1048576,MATCH($A817,'Hoja de Trabajo para listado'!$AB$155:$AB$1048576,0),MATCH((CUADRO!J$5&amp;$E817),'Hoja de Trabajo para listado'!$AB$151:$BA$151,0)),0)+IFERROR(INDEX('Hoja de Trabajo para listado'!$BC$155:$CB$1048576,MATCH($A817,'Hoja de Trabajo para listado'!$BC$155:$BC$1048576,0),MATCH((CUADRO!J$5&amp;$E817),'Hoja de Trabajo para listado'!$BC$151:$CB$151,0)),0)+IFERROR(INDEX('Hoja de Trabajo para listado'!$DE$153:$DG$274,MATCH($A817,'Hoja de Trabajo para listado'!$DE$153:$DE$1048576,0),MATCH((CUADRO!J$5&amp;$E817),'Hoja de Trabajo para listado'!$DE$151:$DG$151,0)),0)+IFERROR(INDEX('Hoja de Trabajo para listado'!$CD$155:$DC$1048576,MATCH($A817,'Hoja de Trabajo para listado'!$CD$155:$CD$1048576,0),MATCH((CUADRO!J$5&amp;$E817),'Hoja de Trabajo para listado'!$CD$151:$DC$151,0)),0)</f>
        <v>0</v>
      </c>
      <c r="K817" s="243">
        <f ca="1">+IFERROR(INDEX('Hoja de Trabajo para listado'!$A$155:$Z$1048576,MATCH($A817,'Hoja de Trabajo para listado'!$A$155:$A$1048576,0),MATCH((CUADRO!K$5&amp;$E817),'Hoja de Trabajo para listado'!$A$151:$Z$151,0)),0)+IFERROR(INDEX('Hoja de Trabajo para listado'!$AB$155:$BA$1048576,MATCH($A817,'Hoja de Trabajo para listado'!$AB$155:$AB$1048576,0),MATCH((CUADRO!K$5&amp;$E817),'Hoja de Trabajo para listado'!$AB$151:$BA$151,0)),0)+IFERROR(INDEX('Hoja de Trabajo para listado'!$BC$155:$CB$1048576,MATCH($A817,'Hoja de Trabajo para listado'!$BC$155:$BC$1048576,0),MATCH((CUADRO!K$5&amp;$E817),'Hoja de Trabajo para listado'!$BC$151:$CB$151,0)),0)+IFERROR(INDEX('Hoja de Trabajo para listado'!$DE$153:$DG$274,MATCH($A817,'Hoja de Trabajo para listado'!$DE$153:$DE$1048576,0),MATCH((CUADRO!K$5&amp;$E817),'Hoja de Trabajo para listado'!$DE$151:$DG$151,0)),0)+IFERROR(INDEX('Hoja de Trabajo para listado'!$CD$155:$DC$1048576,MATCH($A817,'Hoja de Trabajo para listado'!$CD$155:$CD$1048576,0),MATCH((CUADRO!K$5&amp;$E817),'Hoja de Trabajo para listado'!$CD$151:$DC$151,0)),0)</f>
        <v>0</v>
      </c>
      <c r="L817" s="243">
        <f ca="1">+IFERROR(INDEX('Hoja de Trabajo para listado'!$A$155:$Z$1048576,MATCH($A817,'Hoja de Trabajo para listado'!$A$155:$A$1048576,0),MATCH((CUADRO!L$5&amp;$E817),'Hoja de Trabajo para listado'!$A$151:$Z$151,0)),0)+IFERROR(INDEX('Hoja de Trabajo para listado'!$AB$155:$BA$1048576,MATCH($A817,'Hoja de Trabajo para listado'!$AB$155:$AB$1048576,0),MATCH((CUADRO!L$5&amp;$E817),'Hoja de Trabajo para listado'!$AB$151:$BA$151,0)),0)+IFERROR(INDEX('Hoja de Trabajo para listado'!$BC$155:$CB$1048576,MATCH($A817,'Hoja de Trabajo para listado'!$BC$155:$BC$1048576,0),MATCH((CUADRO!L$5&amp;$E817),'Hoja de Trabajo para listado'!$BC$151:$CB$151,0)),0)+IFERROR(INDEX('Hoja de Trabajo para listado'!$DE$153:$DG$274,MATCH($A817,'Hoja de Trabajo para listado'!$DE$153:$DE$1048576,0),MATCH((CUADRO!L$5&amp;$E817),'Hoja de Trabajo para listado'!$DE$151:$DG$151,0)),0)+IFERROR(INDEX('Hoja de Trabajo para listado'!$CD$155:$DC$1048576,MATCH($A817,'Hoja de Trabajo para listado'!$CD$155:$CD$1048576,0),MATCH((CUADRO!L$5&amp;$E817),'Hoja de Trabajo para listado'!$CD$151:$DC$151,0)),0)</f>
        <v>0</v>
      </c>
      <c r="M817" s="243">
        <f ca="1">+IFERROR(INDEX('Hoja de Trabajo para listado'!$A$155:$Z$1048576,MATCH($A817,'Hoja de Trabajo para listado'!$A$155:$A$1048576,0),MATCH((CUADRO!M$5&amp;$E817),'Hoja de Trabajo para listado'!$A$151:$Z$151,0)),0)+IFERROR(INDEX('Hoja de Trabajo para listado'!$AB$155:$BA$1048576,MATCH($A817,'Hoja de Trabajo para listado'!$AB$155:$AB$1048576,0),MATCH((CUADRO!M$5&amp;$E817),'Hoja de Trabajo para listado'!$AB$151:$BA$151,0)),0)+IFERROR(INDEX('Hoja de Trabajo para listado'!$BC$155:$CB$1048576,MATCH($A817,'Hoja de Trabajo para listado'!$BC$155:$BC$1048576,0),MATCH((CUADRO!M$5&amp;$E817),'Hoja de Trabajo para listado'!$BC$151:$CB$151,0)),0)+IFERROR(INDEX('Hoja de Trabajo para listado'!$DE$153:$DG$274,MATCH($A817,'Hoja de Trabajo para listado'!$DE$153:$DE$1048576,0),MATCH((CUADRO!M$5&amp;$E817),'Hoja de Trabajo para listado'!$DE$151:$DG$151,0)),0)+IFERROR(INDEX('Hoja de Trabajo para listado'!$CD$155:$DC$1048576,MATCH($A817,'Hoja de Trabajo para listado'!$CD$155:$CD$1048576,0),MATCH((CUADRO!M$5&amp;$E817),'Hoja de Trabajo para listado'!$CD$151:$DC$151,0)),0)</f>
        <v>0</v>
      </c>
      <c r="N817" s="243">
        <f ca="1">+IFERROR(INDEX('Hoja de Trabajo para listado'!$A$155:$Z$1048576,MATCH($A817,'Hoja de Trabajo para listado'!$A$155:$A$1048576,0),MATCH((CUADRO!N$5&amp;$E817),'Hoja de Trabajo para listado'!$A$151:$Z$151,0)),0)+IFERROR(INDEX('Hoja de Trabajo para listado'!$AB$155:$BA$1048576,MATCH($A817,'Hoja de Trabajo para listado'!$AB$155:$AB$1048576,0),MATCH((CUADRO!N$5&amp;$E817),'Hoja de Trabajo para listado'!$AB$151:$BA$151,0)),0)+IFERROR(INDEX('Hoja de Trabajo para listado'!$BC$155:$CB$1048576,MATCH($A817,'Hoja de Trabajo para listado'!$BC$155:$BC$1048576,0),MATCH((CUADRO!N$5&amp;$E817),'Hoja de Trabajo para listado'!$BC$151:$CB$151,0)),0)+IFERROR(INDEX('Hoja de Trabajo para listado'!$DE$153:$DG$274,MATCH($A817,'Hoja de Trabajo para listado'!$DE$153:$DE$1048576,0),MATCH((CUADRO!N$5&amp;$E817),'Hoja de Trabajo para listado'!$DE$151:$DG$151,0)),0)+IFERROR(INDEX('Hoja de Trabajo para listado'!$CD$155:$DC$1048576,MATCH($A817,'Hoja de Trabajo para listado'!$CD$155:$CD$1048576,0),MATCH((CUADRO!N$5&amp;$E817),'Hoja de Trabajo para listado'!$CD$151:$DC$151,0)),0)</f>
        <v>0</v>
      </c>
      <c r="O817" s="243">
        <f ca="1">+IFERROR(INDEX('Hoja de Trabajo para listado'!$A$155:$Z$1048576,MATCH($A817,'Hoja de Trabajo para listado'!$A$155:$A$1048576,0),MATCH((CUADRO!O$5&amp;$E817),'Hoja de Trabajo para listado'!$A$151:$Z$151,0)),0)+IFERROR(INDEX('Hoja de Trabajo para listado'!$AB$155:$BA$1048576,MATCH($A817,'Hoja de Trabajo para listado'!$AB$155:$AB$1048576,0),MATCH((CUADRO!O$5&amp;$E817),'Hoja de Trabajo para listado'!$AB$151:$BA$151,0)),0)+IFERROR(INDEX('Hoja de Trabajo para listado'!$BC$155:$CB$1048576,MATCH($A817,'Hoja de Trabajo para listado'!$BC$155:$BC$1048576,0),MATCH((CUADRO!O$5&amp;$E817),'Hoja de Trabajo para listado'!$BC$151:$CB$151,0)),0)+IFERROR(INDEX('Hoja de Trabajo para listado'!$DE$153:$DG$274,MATCH($A817,'Hoja de Trabajo para listado'!$DE$153:$DE$1048576,0),MATCH((CUADRO!O$5&amp;$E817),'Hoja de Trabajo para listado'!$DE$151:$DG$151,0)),0)+IFERROR(INDEX('Hoja de Trabajo para listado'!$CD$155:$DC$1048576,MATCH($A817,'Hoja de Trabajo para listado'!$CD$155:$CD$1048576,0),MATCH((CUADRO!O$5&amp;$E817),'Hoja de Trabajo para listado'!$CD$151:$DC$151,0)),0)</f>
        <v>0</v>
      </c>
      <c r="P817" s="243">
        <f ca="1">+IFERROR(INDEX('Hoja de Trabajo para listado'!$A$155:$Z$1048576,MATCH($A817,'Hoja de Trabajo para listado'!$A$155:$A$1048576,0),MATCH((CUADRO!P$5&amp;$E817),'Hoja de Trabajo para listado'!$A$151:$Z$151,0)),0)+IFERROR(INDEX('Hoja de Trabajo para listado'!$AB$155:$BA$1048576,MATCH($A817,'Hoja de Trabajo para listado'!$AB$155:$AB$1048576,0),MATCH((CUADRO!P$5&amp;$E817),'Hoja de Trabajo para listado'!$AB$151:$BA$151,0)),0)+IFERROR(INDEX('Hoja de Trabajo para listado'!$BC$155:$CB$1048576,MATCH($A817,'Hoja de Trabajo para listado'!$BC$155:$BC$1048576,0),MATCH((CUADRO!P$5&amp;$E817),'Hoja de Trabajo para listado'!$BC$151:$CB$151,0)),0)+IFERROR(INDEX('Hoja de Trabajo para listado'!$DE$153:$DG$274,MATCH($A817,'Hoja de Trabajo para listado'!$DE$153:$DE$1048576,0),MATCH((CUADRO!P$5&amp;$E817),'Hoja de Trabajo para listado'!$DE$151:$DG$151,0)),0)+IFERROR(INDEX('Hoja de Trabajo para listado'!$CD$155:$DC$1048576,MATCH($A817,'Hoja de Trabajo para listado'!$CD$155:$CD$1048576,0),MATCH((CUADRO!P$5&amp;$E817),'Hoja de Trabajo para listado'!$CD$151:$DC$151,0)),0)</f>
        <v>0</v>
      </c>
      <c r="Q817" s="243">
        <f ca="1">+IFERROR(INDEX('Hoja de Trabajo para listado'!$A$155:$Z$1048576,MATCH($A817,'Hoja de Trabajo para listado'!$A$155:$A$1048576,0),MATCH((CUADRO!Q$5&amp;$E817),'Hoja de Trabajo para listado'!$A$151:$Z$151,0)),0)+IFERROR(INDEX('Hoja de Trabajo para listado'!$AB$155:$BA$1048576,MATCH($A817,'Hoja de Trabajo para listado'!$AB$155:$AB$1048576,0),MATCH((CUADRO!Q$5&amp;$E817),'Hoja de Trabajo para listado'!$AB$151:$BA$151,0)),0)+IFERROR(INDEX('Hoja de Trabajo para listado'!$BC$155:$CB$1048576,MATCH($A817,'Hoja de Trabajo para listado'!$BC$155:$BC$1048576,0),MATCH((CUADRO!Q$5&amp;$E817),'Hoja de Trabajo para listado'!$BC$151:$CB$151,0)),0)+IFERROR(INDEX('Hoja de Trabajo para listado'!$DE$153:$DG$274,MATCH($A817,'Hoja de Trabajo para listado'!$DE$153:$DE$1048576,0),MATCH((CUADRO!Q$5&amp;$E817),'Hoja de Trabajo para listado'!$DE$151:$DG$151,0)),0)+IFERROR(INDEX('Hoja de Trabajo para listado'!$CD$155:$DC$1048576,MATCH($A817,'Hoja de Trabajo para listado'!$CD$155:$CD$1048576,0),MATCH((CUADRO!Q$5&amp;$E817),'Hoja de Trabajo para listado'!$CD$151:$DC$151,0)),0)</f>
        <v>0</v>
      </c>
      <c r="R817" s="243">
        <f t="shared" ca="1" si="27"/>
        <v>0</v>
      </c>
      <c r="S817" s="249">
        <f ca="1">+R816+R817</f>
        <v>0</v>
      </c>
      <c r="T817" s="243">
        <f ca="1">+S817</f>
        <v>0</v>
      </c>
      <c r="U817" s="242">
        <f t="shared" si="28"/>
        <v>2</v>
      </c>
      <c r="V817" s="333" t="str">
        <f>+VLOOKUP(A817,bd_lista!$A$3:$E$590,5,FALSE)</f>
        <v>Gobiernos Autonomos Municipales</v>
      </c>
      <c r="W817" s="392"/>
      <c r="X817" s="242">
        <f>+VLOOKUP(A817,[4]Sheet1!$A$13:$D$744,4,FALSE)</f>
        <v>0</v>
      </c>
      <c r="Y817" s="242" t="e">
        <f>+VLOOKUP(X817,bd_lista!$A$3:$C$590,3,FALSE)</f>
        <v>#N/A</v>
      </c>
      <c r="Z817" s="292"/>
      <c r="AA817" s="293"/>
    </row>
    <row r="818" spans="1:27" customFormat="1" ht="27" hidden="1" customHeight="1">
      <c r="A818" s="32">
        <v>1428</v>
      </c>
      <c r="B818" s="387">
        <f>+A818</f>
        <v>1428</v>
      </c>
      <c r="C818" s="247" t="str">
        <f>+VLOOKUP(A818,bd_lista!$A$3:$C$590,3,FALSE)</f>
        <v>Gobierno Autónomo Municipal de La Rivera</v>
      </c>
      <c r="D818" s="389" t="str">
        <f>+C818</f>
        <v>Gobierno Autónomo Municipal de La Rivera</v>
      </c>
      <c r="E818" s="242" t="s">
        <v>1304</v>
      </c>
      <c r="F818" s="243">
        <f ca="1">+IFERROR(INDEX('Hoja de Trabajo para listado'!$A$155:$Z$1048576,MATCH($A818,'Hoja de Trabajo para listado'!$A$155:$A$1048576,0),MATCH((CUADRO!F$5&amp;$E818),'Hoja de Trabajo para listado'!$A$151:$Z$151,0)),0)+IFERROR(INDEX('Hoja de Trabajo para listado'!$AB$155:$BA$1048576,MATCH($A818,'Hoja de Trabajo para listado'!$AB$155:$AB$1048576,0),MATCH((CUADRO!F$5&amp;$E818),'Hoja de Trabajo para listado'!$AB$151:$BA$151,0)),0)+IFERROR(INDEX('Hoja de Trabajo para listado'!$BC$155:$CB$1048576,MATCH($A818,'Hoja de Trabajo para listado'!$BC$155:$BC$1048576,0),MATCH((CUADRO!F$5&amp;$E818),'Hoja de Trabajo para listado'!$BC$151:$CB$151,0)),0)+IFERROR(INDEX('Hoja de Trabajo para listado'!$DE$153:$DG$274,MATCH($A818,'Hoja de Trabajo para listado'!$DE$153:$DE$1048576,0),MATCH((CUADRO!F$5&amp;$E818),'Hoja de Trabajo para listado'!$DE$151:$DG$151,0)),0)+IFERROR(INDEX('Hoja de Trabajo para listado'!$CD$155:$DC$1048576,MATCH($A818,'Hoja de Trabajo para listado'!$CD$155:$CD$1048576,0),MATCH((CUADRO!F$5&amp;$E818),'Hoja de Trabajo para listado'!$CD$151:$DC$151,0)),0)</f>
        <v>0</v>
      </c>
      <c r="G818" s="243">
        <f ca="1">+IFERROR(INDEX('Hoja de Trabajo para listado'!$A$155:$Z$1048576,MATCH($A818,'Hoja de Trabajo para listado'!$A$155:$A$1048576,0),MATCH((CUADRO!G$5&amp;$E818),'Hoja de Trabajo para listado'!$A$151:$Z$151,0)),0)+IFERROR(INDEX('Hoja de Trabajo para listado'!$AB$155:$BA$1048576,MATCH($A818,'Hoja de Trabajo para listado'!$AB$155:$AB$1048576,0),MATCH((CUADRO!G$5&amp;$E818),'Hoja de Trabajo para listado'!$AB$151:$BA$151,0)),0)+IFERROR(INDEX('Hoja de Trabajo para listado'!$BC$155:$CB$1048576,MATCH($A818,'Hoja de Trabajo para listado'!$BC$155:$BC$1048576,0),MATCH((CUADRO!G$5&amp;$E818),'Hoja de Trabajo para listado'!$BC$151:$CB$151,0)),0)+IFERROR(INDEX('Hoja de Trabajo para listado'!$DE$153:$DG$274,MATCH($A818,'Hoja de Trabajo para listado'!$DE$153:$DE$1048576,0),MATCH((CUADRO!G$5&amp;$E818),'Hoja de Trabajo para listado'!$DE$151:$DG$151,0)),0)+IFERROR(INDEX('Hoja de Trabajo para listado'!$CD$155:$DC$1048576,MATCH($A818,'Hoja de Trabajo para listado'!$CD$155:$CD$1048576,0),MATCH((CUADRO!G$5&amp;$E818),'Hoja de Trabajo para listado'!$CD$151:$DC$151,0)),0)</f>
        <v>0</v>
      </c>
      <c r="H818" s="243">
        <f ca="1">+IFERROR(INDEX('Hoja de Trabajo para listado'!$A$155:$Z$1048576,MATCH($A818,'Hoja de Trabajo para listado'!$A$155:$A$1048576,0),MATCH((CUADRO!H$5&amp;$E818),'Hoja de Trabajo para listado'!$A$151:$Z$151,0)),0)+IFERROR(INDEX('Hoja de Trabajo para listado'!$AB$155:$BA$1048576,MATCH($A818,'Hoja de Trabajo para listado'!$AB$155:$AB$1048576,0),MATCH((CUADRO!H$5&amp;$E818),'Hoja de Trabajo para listado'!$AB$151:$BA$151,0)),0)+IFERROR(INDEX('Hoja de Trabajo para listado'!$BC$155:$CB$1048576,MATCH($A818,'Hoja de Trabajo para listado'!$BC$155:$BC$1048576,0),MATCH((CUADRO!H$5&amp;$E818),'Hoja de Trabajo para listado'!$BC$151:$CB$151,0)),0)+IFERROR(INDEX('Hoja de Trabajo para listado'!$DE$153:$DG$274,MATCH($A818,'Hoja de Trabajo para listado'!$DE$153:$DE$1048576,0),MATCH((CUADRO!H$5&amp;$E818),'Hoja de Trabajo para listado'!$DE$151:$DG$151,0)),0)+IFERROR(INDEX('Hoja de Trabajo para listado'!$CD$155:$DC$1048576,MATCH($A818,'Hoja de Trabajo para listado'!$CD$155:$CD$1048576,0),MATCH((CUADRO!H$5&amp;$E818),'Hoja de Trabajo para listado'!$CD$151:$DC$151,0)),0)</f>
        <v>0</v>
      </c>
      <c r="I818" s="243">
        <f ca="1">+IFERROR(INDEX('Hoja de Trabajo para listado'!$A$155:$Z$1048576,MATCH($A818,'Hoja de Trabajo para listado'!$A$155:$A$1048576,0),MATCH((CUADRO!I$5&amp;$E818),'Hoja de Trabajo para listado'!$A$151:$Z$151,0)),0)+IFERROR(INDEX('Hoja de Trabajo para listado'!$AB$155:$BA$1048576,MATCH($A818,'Hoja de Trabajo para listado'!$AB$155:$AB$1048576,0),MATCH((CUADRO!I$5&amp;$E818),'Hoja de Trabajo para listado'!$AB$151:$BA$151,0)),0)+IFERROR(INDEX('Hoja de Trabajo para listado'!$BC$155:$CB$1048576,MATCH($A818,'Hoja de Trabajo para listado'!$BC$155:$BC$1048576,0),MATCH((CUADRO!I$5&amp;$E818),'Hoja de Trabajo para listado'!$BC$151:$CB$151,0)),0)+IFERROR(INDEX('Hoja de Trabajo para listado'!$DE$153:$DG$274,MATCH($A818,'Hoja de Trabajo para listado'!$DE$153:$DE$1048576,0),MATCH((CUADRO!I$5&amp;$E818),'Hoja de Trabajo para listado'!$DE$151:$DG$151,0)),0)+IFERROR(INDEX('Hoja de Trabajo para listado'!$CD$155:$DC$1048576,MATCH($A818,'Hoja de Trabajo para listado'!$CD$155:$CD$1048576,0),MATCH((CUADRO!I$5&amp;$E818),'Hoja de Trabajo para listado'!$CD$151:$DC$151,0)),0)</f>
        <v>0</v>
      </c>
      <c r="J818" s="243">
        <f ca="1">+IFERROR(INDEX('Hoja de Trabajo para listado'!$A$155:$Z$1048576,MATCH($A818,'Hoja de Trabajo para listado'!$A$155:$A$1048576,0),MATCH((CUADRO!J$5&amp;$E818),'Hoja de Trabajo para listado'!$A$151:$Z$151,0)),0)+IFERROR(INDEX('Hoja de Trabajo para listado'!$AB$155:$BA$1048576,MATCH($A818,'Hoja de Trabajo para listado'!$AB$155:$AB$1048576,0),MATCH((CUADRO!J$5&amp;$E818),'Hoja de Trabajo para listado'!$AB$151:$BA$151,0)),0)+IFERROR(INDEX('Hoja de Trabajo para listado'!$BC$155:$CB$1048576,MATCH($A818,'Hoja de Trabajo para listado'!$BC$155:$BC$1048576,0),MATCH((CUADRO!J$5&amp;$E818),'Hoja de Trabajo para listado'!$BC$151:$CB$151,0)),0)+IFERROR(INDEX('Hoja de Trabajo para listado'!$DE$153:$DG$274,MATCH($A818,'Hoja de Trabajo para listado'!$DE$153:$DE$1048576,0),MATCH((CUADRO!J$5&amp;$E818),'Hoja de Trabajo para listado'!$DE$151:$DG$151,0)),0)+IFERROR(INDEX('Hoja de Trabajo para listado'!$CD$155:$DC$1048576,MATCH($A818,'Hoja de Trabajo para listado'!$CD$155:$CD$1048576,0),MATCH((CUADRO!J$5&amp;$E818),'Hoja de Trabajo para listado'!$CD$151:$DC$151,0)),0)</f>
        <v>0</v>
      </c>
      <c r="K818" s="243">
        <f ca="1">+IFERROR(INDEX('Hoja de Trabajo para listado'!$A$155:$Z$1048576,MATCH($A818,'Hoja de Trabajo para listado'!$A$155:$A$1048576,0),MATCH((CUADRO!K$5&amp;$E818),'Hoja de Trabajo para listado'!$A$151:$Z$151,0)),0)+IFERROR(INDEX('Hoja de Trabajo para listado'!$AB$155:$BA$1048576,MATCH($A818,'Hoja de Trabajo para listado'!$AB$155:$AB$1048576,0),MATCH((CUADRO!K$5&amp;$E818),'Hoja de Trabajo para listado'!$AB$151:$BA$151,0)),0)+IFERROR(INDEX('Hoja de Trabajo para listado'!$BC$155:$CB$1048576,MATCH($A818,'Hoja de Trabajo para listado'!$BC$155:$BC$1048576,0),MATCH((CUADRO!K$5&amp;$E818),'Hoja de Trabajo para listado'!$BC$151:$CB$151,0)),0)+IFERROR(INDEX('Hoja de Trabajo para listado'!$DE$153:$DG$274,MATCH($A818,'Hoja de Trabajo para listado'!$DE$153:$DE$1048576,0),MATCH((CUADRO!K$5&amp;$E818),'Hoja de Trabajo para listado'!$DE$151:$DG$151,0)),0)+IFERROR(INDEX('Hoja de Trabajo para listado'!$CD$155:$DC$1048576,MATCH($A818,'Hoja de Trabajo para listado'!$CD$155:$CD$1048576,0),MATCH((CUADRO!K$5&amp;$E818),'Hoja de Trabajo para listado'!$CD$151:$DC$151,0)),0)</f>
        <v>0</v>
      </c>
      <c r="L818" s="243">
        <f ca="1">+IFERROR(INDEX('Hoja de Trabajo para listado'!$A$155:$Z$1048576,MATCH($A818,'Hoja de Trabajo para listado'!$A$155:$A$1048576,0),MATCH((CUADRO!L$5&amp;$E818),'Hoja de Trabajo para listado'!$A$151:$Z$151,0)),0)+IFERROR(INDEX('Hoja de Trabajo para listado'!$AB$155:$BA$1048576,MATCH($A818,'Hoja de Trabajo para listado'!$AB$155:$AB$1048576,0),MATCH((CUADRO!L$5&amp;$E818),'Hoja de Trabajo para listado'!$AB$151:$BA$151,0)),0)+IFERROR(INDEX('Hoja de Trabajo para listado'!$BC$155:$CB$1048576,MATCH($A818,'Hoja de Trabajo para listado'!$BC$155:$BC$1048576,0),MATCH((CUADRO!L$5&amp;$E818),'Hoja de Trabajo para listado'!$BC$151:$CB$151,0)),0)+IFERROR(INDEX('Hoja de Trabajo para listado'!$DE$153:$DG$274,MATCH($A818,'Hoja de Trabajo para listado'!$DE$153:$DE$1048576,0),MATCH((CUADRO!L$5&amp;$E818),'Hoja de Trabajo para listado'!$DE$151:$DG$151,0)),0)+IFERROR(INDEX('Hoja de Trabajo para listado'!$CD$155:$DC$1048576,MATCH($A818,'Hoja de Trabajo para listado'!$CD$155:$CD$1048576,0),MATCH((CUADRO!L$5&amp;$E818),'Hoja de Trabajo para listado'!$CD$151:$DC$151,0)),0)</f>
        <v>0</v>
      </c>
      <c r="M818" s="243">
        <f ca="1">+IFERROR(INDEX('Hoja de Trabajo para listado'!$A$155:$Z$1048576,MATCH($A818,'Hoja de Trabajo para listado'!$A$155:$A$1048576,0),MATCH((CUADRO!M$5&amp;$E818),'Hoja de Trabajo para listado'!$A$151:$Z$151,0)),0)+IFERROR(INDEX('Hoja de Trabajo para listado'!$AB$155:$BA$1048576,MATCH($A818,'Hoja de Trabajo para listado'!$AB$155:$AB$1048576,0),MATCH((CUADRO!M$5&amp;$E818),'Hoja de Trabajo para listado'!$AB$151:$BA$151,0)),0)+IFERROR(INDEX('Hoja de Trabajo para listado'!$BC$155:$CB$1048576,MATCH($A818,'Hoja de Trabajo para listado'!$BC$155:$BC$1048576,0),MATCH((CUADRO!M$5&amp;$E818),'Hoja de Trabajo para listado'!$BC$151:$CB$151,0)),0)+IFERROR(INDEX('Hoja de Trabajo para listado'!$DE$153:$DG$274,MATCH($A818,'Hoja de Trabajo para listado'!$DE$153:$DE$1048576,0),MATCH((CUADRO!M$5&amp;$E818),'Hoja de Trabajo para listado'!$DE$151:$DG$151,0)),0)+IFERROR(INDEX('Hoja de Trabajo para listado'!$CD$155:$DC$1048576,MATCH($A818,'Hoja de Trabajo para listado'!$CD$155:$CD$1048576,0),MATCH((CUADRO!M$5&amp;$E818),'Hoja de Trabajo para listado'!$CD$151:$DC$151,0)),0)</f>
        <v>0</v>
      </c>
      <c r="N818" s="243">
        <f ca="1">+IFERROR(INDEX('Hoja de Trabajo para listado'!$A$155:$Z$1048576,MATCH($A818,'Hoja de Trabajo para listado'!$A$155:$A$1048576,0),MATCH((CUADRO!N$5&amp;$E818),'Hoja de Trabajo para listado'!$A$151:$Z$151,0)),0)+IFERROR(INDEX('Hoja de Trabajo para listado'!$AB$155:$BA$1048576,MATCH($A818,'Hoja de Trabajo para listado'!$AB$155:$AB$1048576,0),MATCH((CUADRO!N$5&amp;$E818),'Hoja de Trabajo para listado'!$AB$151:$BA$151,0)),0)+IFERROR(INDEX('Hoja de Trabajo para listado'!$BC$155:$CB$1048576,MATCH($A818,'Hoja de Trabajo para listado'!$BC$155:$BC$1048576,0),MATCH((CUADRO!N$5&amp;$E818),'Hoja de Trabajo para listado'!$BC$151:$CB$151,0)),0)+IFERROR(INDEX('Hoja de Trabajo para listado'!$DE$153:$DG$274,MATCH($A818,'Hoja de Trabajo para listado'!$DE$153:$DE$1048576,0),MATCH((CUADRO!N$5&amp;$E818),'Hoja de Trabajo para listado'!$DE$151:$DG$151,0)),0)+IFERROR(INDEX('Hoja de Trabajo para listado'!$CD$155:$DC$1048576,MATCH($A818,'Hoja de Trabajo para listado'!$CD$155:$CD$1048576,0),MATCH((CUADRO!N$5&amp;$E818),'Hoja de Trabajo para listado'!$CD$151:$DC$151,0)),0)</f>
        <v>0</v>
      </c>
      <c r="O818" s="243">
        <f ca="1">+IFERROR(INDEX('Hoja de Trabajo para listado'!$A$155:$Z$1048576,MATCH($A818,'Hoja de Trabajo para listado'!$A$155:$A$1048576,0),MATCH((CUADRO!O$5&amp;$E818),'Hoja de Trabajo para listado'!$A$151:$Z$151,0)),0)+IFERROR(INDEX('Hoja de Trabajo para listado'!$AB$155:$BA$1048576,MATCH($A818,'Hoja de Trabajo para listado'!$AB$155:$AB$1048576,0),MATCH((CUADRO!O$5&amp;$E818),'Hoja de Trabajo para listado'!$AB$151:$BA$151,0)),0)+IFERROR(INDEX('Hoja de Trabajo para listado'!$BC$155:$CB$1048576,MATCH($A818,'Hoja de Trabajo para listado'!$BC$155:$BC$1048576,0),MATCH((CUADRO!O$5&amp;$E818),'Hoja de Trabajo para listado'!$BC$151:$CB$151,0)),0)+IFERROR(INDEX('Hoja de Trabajo para listado'!$DE$153:$DG$274,MATCH($A818,'Hoja de Trabajo para listado'!$DE$153:$DE$1048576,0),MATCH((CUADRO!O$5&amp;$E818),'Hoja de Trabajo para listado'!$DE$151:$DG$151,0)),0)+IFERROR(INDEX('Hoja de Trabajo para listado'!$CD$155:$DC$1048576,MATCH($A818,'Hoja de Trabajo para listado'!$CD$155:$CD$1048576,0),MATCH((CUADRO!O$5&amp;$E818),'Hoja de Trabajo para listado'!$CD$151:$DC$151,0)),0)</f>
        <v>0</v>
      </c>
      <c r="P818" s="243">
        <f ca="1">+IFERROR(INDEX('Hoja de Trabajo para listado'!$A$155:$Z$1048576,MATCH($A818,'Hoja de Trabajo para listado'!$A$155:$A$1048576,0),MATCH((CUADRO!P$5&amp;$E818),'Hoja de Trabajo para listado'!$A$151:$Z$151,0)),0)+IFERROR(INDEX('Hoja de Trabajo para listado'!$AB$155:$BA$1048576,MATCH($A818,'Hoja de Trabajo para listado'!$AB$155:$AB$1048576,0),MATCH((CUADRO!P$5&amp;$E818),'Hoja de Trabajo para listado'!$AB$151:$BA$151,0)),0)+IFERROR(INDEX('Hoja de Trabajo para listado'!$BC$155:$CB$1048576,MATCH($A818,'Hoja de Trabajo para listado'!$BC$155:$BC$1048576,0),MATCH((CUADRO!P$5&amp;$E818),'Hoja de Trabajo para listado'!$BC$151:$CB$151,0)),0)+IFERROR(INDEX('Hoja de Trabajo para listado'!$DE$153:$DG$274,MATCH($A818,'Hoja de Trabajo para listado'!$DE$153:$DE$1048576,0),MATCH((CUADRO!P$5&amp;$E818),'Hoja de Trabajo para listado'!$DE$151:$DG$151,0)),0)+IFERROR(INDEX('Hoja de Trabajo para listado'!$CD$155:$DC$1048576,MATCH($A818,'Hoja de Trabajo para listado'!$CD$155:$CD$1048576,0),MATCH((CUADRO!P$5&amp;$E818),'Hoja de Trabajo para listado'!$CD$151:$DC$151,0)),0)</f>
        <v>0</v>
      </c>
      <c r="Q818" s="243">
        <f ca="1">+IFERROR(INDEX('Hoja de Trabajo para listado'!$A$155:$Z$1048576,MATCH($A818,'Hoja de Trabajo para listado'!$A$155:$A$1048576,0),MATCH((CUADRO!Q$5&amp;$E818),'Hoja de Trabajo para listado'!$A$151:$Z$151,0)),0)+IFERROR(INDEX('Hoja de Trabajo para listado'!$AB$155:$BA$1048576,MATCH($A818,'Hoja de Trabajo para listado'!$AB$155:$AB$1048576,0),MATCH((CUADRO!Q$5&amp;$E818),'Hoja de Trabajo para listado'!$AB$151:$BA$151,0)),0)+IFERROR(INDEX('Hoja de Trabajo para listado'!$BC$155:$CB$1048576,MATCH($A818,'Hoja de Trabajo para listado'!$BC$155:$BC$1048576,0),MATCH((CUADRO!Q$5&amp;$E818),'Hoja de Trabajo para listado'!$BC$151:$CB$151,0)),0)+IFERROR(INDEX('Hoja de Trabajo para listado'!$DE$153:$DG$274,MATCH($A818,'Hoja de Trabajo para listado'!$DE$153:$DE$1048576,0),MATCH((CUADRO!Q$5&amp;$E818),'Hoja de Trabajo para listado'!$DE$151:$DG$151,0)),0)+IFERROR(INDEX('Hoja de Trabajo para listado'!$CD$155:$DC$1048576,MATCH($A818,'Hoja de Trabajo para listado'!$CD$155:$CD$1048576,0),MATCH((CUADRO!Q$5&amp;$E818),'Hoja de Trabajo para listado'!$CD$151:$DC$151,0)),0)</f>
        <v>0</v>
      </c>
      <c r="R818" s="243">
        <f t="shared" ca="1" si="27"/>
        <v>0</v>
      </c>
      <c r="S818" s="249"/>
      <c r="T818" s="243">
        <f ca="1">+T819</f>
        <v>0</v>
      </c>
      <c r="U818" s="242">
        <f t="shared" si="28"/>
        <v>1</v>
      </c>
      <c r="V818" s="333" t="str">
        <f>+VLOOKUP(A818,bd_lista!$A$3:$E$590,5,FALSE)</f>
        <v>Gobiernos Autonomos Municipales</v>
      </c>
      <c r="W818" s="391" t="str">
        <f>+V818</f>
        <v>Gobiernos Autonomos Municipales</v>
      </c>
      <c r="X818" s="242">
        <f>+VLOOKUP(A818,[4]Sheet1!$A$13:$D$744,4,FALSE)</f>
        <v>0</v>
      </c>
      <c r="Y818" s="242" t="e">
        <f>+VLOOKUP(X818,bd_lista!$A$3:$C$590,3,FALSE)</f>
        <v>#N/A</v>
      </c>
      <c r="Z818" s="294">
        <f>+X818</f>
        <v>0</v>
      </c>
      <c r="AA818" s="295" t="e">
        <f>+Y818</f>
        <v>#N/A</v>
      </c>
    </row>
    <row r="819" spans="1:27" customFormat="1" ht="27" hidden="1" customHeight="1">
      <c r="A819" s="32">
        <v>1428</v>
      </c>
      <c r="B819" s="388"/>
      <c r="C819" s="247" t="str">
        <f>+VLOOKUP(A819,bd_lista!$A$3:$C$590,3,FALSE)</f>
        <v>Gobierno Autónomo Municipal de La Rivera</v>
      </c>
      <c r="D819" s="390"/>
      <c r="E819" s="244" t="s">
        <v>1305</v>
      </c>
      <c r="F819" s="243">
        <f ca="1">+IFERROR(INDEX('Hoja de Trabajo para listado'!$A$155:$Z$1048576,MATCH($A819,'Hoja de Trabajo para listado'!$A$155:$A$1048576,0),MATCH((CUADRO!F$5&amp;$E819),'Hoja de Trabajo para listado'!$A$151:$Z$151,0)),0)+IFERROR(INDEX('Hoja de Trabajo para listado'!$AB$155:$BA$1048576,MATCH($A819,'Hoja de Trabajo para listado'!$AB$155:$AB$1048576,0),MATCH((CUADRO!F$5&amp;$E819),'Hoja de Trabajo para listado'!$AB$151:$BA$151,0)),0)+IFERROR(INDEX('Hoja de Trabajo para listado'!$BC$155:$CB$1048576,MATCH($A819,'Hoja de Trabajo para listado'!$BC$155:$BC$1048576,0),MATCH((CUADRO!F$5&amp;$E819),'Hoja de Trabajo para listado'!$BC$151:$CB$151,0)),0)+IFERROR(INDEX('Hoja de Trabajo para listado'!$DE$153:$DG$274,MATCH($A819,'Hoja de Trabajo para listado'!$DE$153:$DE$1048576,0),MATCH((CUADRO!F$5&amp;$E819),'Hoja de Trabajo para listado'!$DE$151:$DG$151,0)),0)+IFERROR(INDEX('Hoja de Trabajo para listado'!$CD$155:$DC$1048576,MATCH($A819,'Hoja de Trabajo para listado'!$CD$155:$CD$1048576,0),MATCH((CUADRO!F$5&amp;$E819),'Hoja de Trabajo para listado'!$CD$151:$DC$151,0)),0)</f>
        <v>0</v>
      </c>
      <c r="G819" s="243">
        <f ca="1">+IFERROR(INDEX('Hoja de Trabajo para listado'!$A$155:$Z$1048576,MATCH($A819,'Hoja de Trabajo para listado'!$A$155:$A$1048576,0),MATCH((CUADRO!G$5&amp;$E819),'Hoja de Trabajo para listado'!$A$151:$Z$151,0)),0)+IFERROR(INDEX('Hoja de Trabajo para listado'!$AB$155:$BA$1048576,MATCH($A819,'Hoja de Trabajo para listado'!$AB$155:$AB$1048576,0),MATCH((CUADRO!G$5&amp;$E819),'Hoja de Trabajo para listado'!$AB$151:$BA$151,0)),0)+IFERROR(INDEX('Hoja de Trabajo para listado'!$BC$155:$CB$1048576,MATCH($A819,'Hoja de Trabajo para listado'!$BC$155:$BC$1048576,0),MATCH((CUADRO!G$5&amp;$E819),'Hoja de Trabajo para listado'!$BC$151:$CB$151,0)),0)+IFERROR(INDEX('Hoja de Trabajo para listado'!$DE$153:$DG$274,MATCH($A819,'Hoja de Trabajo para listado'!$DE$153:$DE$1048576,0),MATCH((CUADRO!G$5&amp;$E819),'Hoja de Trabajo para listado'!$DE$151:$DG$151,0)),0)+IFERROR(INDEX('Hoja de Trabajo para listado'!$CD$155:$DC$1048576,MATCH($A819,'Hoja de Trabajo para listado'!$CD$155:$CD$1048576,0),MATCH((CUADRO!G$5&amp;$E819),'Hoja de Trabajo para listado'!$CD$151:$DC$151,0)),0)</f>
        <v>0</v>
      </c>
      <c r="H819" s="243">
        <f ca="1">+IFERROR(INDEX('Hoja de Trabajo para listado'!$A$155:$Z$1048576,MATCH($A819,'Hoja de Trabajo para listado'!$A$155:$A$1048576,0),MATCH((CUADRO!H$5&amp;$E819),'Hoja de Trabajo para listado'!$A$151:$Z$151,0)),0)+IFERROR(INDEX('Hoja de Trabajo para listado'!$AB$155:$BA$1048576,MATCH($A819,'Hoja de Trabajo para listado'!$AB$155:$AB$1048576,0),MATCH((CUADRO!H$5&amp;$E819),'Hoja de Trabajo para listado'!$AB$151:$BA$151,0)),0)+IFERROR(INDEX('Hoja de Trabajo para listado'!$BC$155:$CB$1048576,MATCH($A819,'Hoja de Trabajo para listado'!$BC$155:$BC$1048576,0),MATCH((CUADRO!H$5&amp;$E819),'Hoja de Trabajo para listado'!$BC$151:$CB$151,0)),0)+IFERROR(INDEX('Hoja de Trabajo para listado'!$DE$153:$DG$274,MATCH($A819,'Hoja de Trabajo para listado'!$DE$153:$DE$1048576,0),MATCH((CUADRO!H$5&amp;$E819),'Hoja de Trabajo para listado'!$DE$151:$DG$151,0)),0)+IFERROR(INDEX('Hoja de Trabajo para listado'!$CD$155:$DC$1048576,MATCH($A819,'Hoja de Trabajo para listado'!$CD$155:$CD$1048576,0),MATCH((CUADRO!H$5&amp;$E819),'Hoja de Trabajo para listado'!$CD$151:$DC$151,0)),0)</f>
        <v>0</v>
      </c>
      <c r="I819" s="243">
        <f ca="1">+IFERROR(INDEX('Hoja de Trabajo para listado'!$A$155:$Z$1048576,MATCH($A819,'Hoja de Trabajo para listado'!$A$155:$A$1048576,0),MATCH((CUADRO!I$5&amp;$E819),'Hoja de Trabajo para listado'!$A$151:$Z$151,0)),0)+IFERROR(INDEX('Hoja de Trabajo para listado'!$AB$155:$BA$1048576,MATCH($A819,'Hoja de Trabajo para listado'!$AB$155:$AB$1048576,0),MATCH((CUADRO!I$5&amp;$E819),'Hoja de Trabajo para listado'!$AB$151:$BA$151,0)),0)+IFERROR(INDEX('Hoja de Trabajo para listado'!$BC$155:$CB$1048576,MATCH($A819,'Hoja de Trabajo para listado'!$BC$155:$BC$1048576,0),MATCH((CUADRO!I$5&amp;$E819),'Hoja de Trabajo para listado'!$BC$151:$CB$151,0)),0)+IFERROR(INDEX('Hoja de Trabajo para listado'!$DE$153:$DG$274,MATCH($A819,'Hoja de Trabajo para listado'!$DE$153:$DE$1048576,0),MATCH((CUADRO!I$5&amp;$E819),'Hoja de Trabajo para listado'!$DE$151:$DG$151,0)),0)+IFERROR(INDEX('Hoja de Trabajo para listado'!$CD$155:$DC$1048576,MATCH($A819,'Hoja de Trabajo para listado'!$CD$155:$CD$1048576,0),MATCH((CUADRO!I$5&amp;$E819),'Hoja de Trabajo para listado'!$CD$151:$DC$151,0)),0)</f>
        <v>0</v>
      </c>
      <c r="J819" s="243">
        <f ca="1">+IFERROR(INDEX('Hoja de Trabajo para listado'!$A$155:$Z$1048576,MATCH($A819,'Hoja de Trabajo para listado'!$A$155:$A$1048576,0),MATCH((CUADRO!J$5&amp;$E819),'Hoja de Trabajo para listado'!$A$151:$Z$151,0)),0)+IFERROR(INDEX('Hoja de Trabajo para listado'!$AB$155:$BA$1048576,MATCH($A819,'Hoja de Trabajo para listado'!$AB$155:$AB$1048576,0),MATCH((CUADRO!J$5&amp;$E819),'Hoja de Trabajo para listado'!$AB$151:$BA$151,0)),0)+IFERROR(INDEX('Hoja de Trabajo para listado'!$BC$155:$CB$1048576,MATCH($A819,'Hoja de Trabajo para listado'!$BC$155:$BC$1048576,0),MATCH((CUADRO!J$5&amp;$E819),'Hoja de Trabajo para listado'!$BC$151:$CB$151,0)),0)+IFERROR(INDEX('Hoja de Trabajo para listado'!$DE$153:$DG$274,MATCH($A819,'Hoja de Trabajo para listado'!$DE$153:$DE$1048576,0),MATCH((CUADRO!J$5&amp;$E819),'Hoja de Trabajo para listado'!$DE$151:$DG$151,0)),0)+IFERROR(INDEX('Hoja de Trabajo para listado'!$CD$155:$DC$1048576,MATCH($A819,'Hoja de Trabajo para listado'!$CD$155:$CD$1048576,0),MATCH((CUADRO!J$5&amp;$E819),'Hoja de Trabajo para listado'!$CD$151:$DC$151,0)),0)</f>
        <v>0</v>
      </c>
      <c r="K819" s="243">
        <f ca="1">+IFERROR(INDEX('Hoja de Trabajo para listado'!$A$155:$Z$1048576,MATCH($A819,'Hoja de Trabajo para listado'!$A$155:$A$1048576,0),MATCH((CUADRO!K$5&amp;$E819),'Hoja de Trabajo para listado'!$A$151:$Z$151,0)),0)+IFERROR(INDEX('Hoja de Trabajo para listado'!$AB$155:$BA$1048576,MATCH($A819,'Hoja de Trabajo para listado'!$AB$155:$AB$1048576,0),MATCH((CUADRO!K$5&amp;$E819),'Hoja de Trabajo para listado'!$AB$151:$BA$151,0)),0)+IFERROR(INDEX('Hoja de Trabajo para listado'!$BC$155:$CB$1048576,MATCH($A819,'Hoja de Trabajo para listado'!$BC$155:$BC$1048576,0),MATCH((CUADRO!K$5&amp;$E819),'Hoja de Trabajo para listado'!$BC$151:$CB$151,0)),0)+IFERROR(INDEX('Hoja de Trabajo para listado'!$DE$153:$DG$274,MATCH($A819,'Hoja de Trabajo para listado'!$DE$153:$DE$1048576,0),MATCH((CUADRO!K$5&amp;$E819),'Hoja de Trabajo para listado'!$DE$151:$DG$151,0)),0)+IFERROR(INDEX('Hoja de Trabajo para listado'!$CD$155:$DC$1048576,MATCH($A819,'Hoja de Trabajo para listado'!$CD$155:$CD$1048576,0),MATCH((CUADRO!K$5&amp;$E819),'Hoja de Trabajo para listado'!$CD$151:$DC$151,0)),0)</f>
        <v>0</v>
      </c>
      <c r="L819" s="243">
        <f ca="1">+IFERROR(INDEX('Hoja de Trabajo para listado'!$A$155:$Z$1048576,MATCH($A819,'Hoja de Trabajo para listado'!$A$155:$A$1048576,0),MATCH((CUADRO!L$5&amp;$E819),'Hoja de Trabajo para listado'!$A$151:$Z$151,0)),0)+IFERROR(INDEX('Hoja de Trabajo para listado'!$AB$155:$BA$1048576,MATCH($A819,'Hoja de Trabajo para listado'!$AB$155:$AB$1048576,0),MATCH((CUADRO!L$5&amp;$E819),'Hoja de Trabajo para listado'!$AB$151:$BA$151,0)),0)+IFERROR(INDEX('Hoja de Trabajo para listado'!$BC$155:$CB$1048576,MATCH($A819,'Hoja de Trabajo para listado'!$BC$155:$BC$1048576,0),MATCH((CUADRO!L$5&amp;$E819),'Hoja de Trabajo para listado'!$BC$151:$CB$151,0)),0)+IFERROR(INDEX('Hoja de Trabajo para listado'!$DE$153:$DG$274,MATCH($A819,'Hoja de Trabajo para listado'!$DE$153:$DE$1048576,0),MATCH((CUADRO!L$5&amp;$E819),'Hoja de Trabajo para listado'!$DE$151:$DG$151,0)),0)+IFERROR(INDEX('Hoja de Trabajo para listado'!$CD$155:$DC$1048576,MATCH($A819,'Hoja de Trabajo para listado'!$CD$155:$CD$1048576,0),MATCH((CUADRO!L$5&amp;$E819),'Hoja de Trabajo para listado'!$CD$151:$DC$151,0)),0)</f>
        <v>0</v>
      </c>
      <c r="M819" s="243">
        <f ca="1">+IFERROR(INDEX('Hoja de Trabajo para listado'!$A$155:$Z$1048576,MATCH($A819,'Hoja de Trabajo para listado'!$A$155:$A$1048576,0),MATCH((CUADRO!M$5&amp;$E819),'Hoja de Trabajo para listado'!$A$151:$Z$151,0)),0)+IFERROR(INDEX('Hoja de Trabajo para listado'!$AB$155:$BA$1048576,MATCH($A819,'Hoja de Trabajo para listado'!$AB$155:$AB$1048576,0),MATCH((CUADRO!M$5&amp;$E819),'Hoja de Trabajo para listado'!$AB$151:$BA$151,0)),0)+IFERROR(INDEX('Hoja de Trabajo para listado'!$BC$155:$CB$1048576,MATCH($A819,'Hoja de Trabajo para listado'!$BC$155:$BC$1048576,0),MATCH((CUADRO!M$5&amp;$E819),'Hoja de Trabajo para listado'!$BC$151:$CB$151,0)),0)+IFERROR(INDEX('Hoja de Trabajo para listado'!$DE$153:$DG$274,MATCH($A819,'Hoja de Trabajo para listado'!$DE$153:$DE$1048576,0),MATCH((CUADRO!M$5&amp;$E819),'Hoja de Trabajo para listado'!$DE$151:$DG$151,0)),0)+IFERROR(INDEX('Hoja de Trabajo para listado'!$CD$155:$DC$1048576,MATCH($A819,'Hoja de Trabajo para listado'!$CD$155:$CD$1048576,0),MATCH((CUADRO!M$5&amp;$E819),'Hoja de Trabajo para listado'!$CD$151:$DC$151,0)),0)</f>
        <v>0</v>
      </c>
      <c r="N819" s="243">
        <f ca="1">+IFERROR(INDEX('Hoja de Trabajo para listado'!$A$155:$Z$1048576,MATCH($A819,'Hoja de Trabajo para listado'!$A$155:$A$1048576,0),MATCH((CUADRO!N$5&amp;$E819),'Hoja de Trabajo para listado'!$A$151:$Z$151,0)),0)+IFERROR(INDEX('Hoja de Trabajo para listado'!$AB$155:$BA$1048576,MATCH($A819,'Hoja de Trabajo para listado'!$AB$155:$AB$1048576,0),MATCH((CUADRO!N$5&amp;$E819),'Hoja de Trabajo para listado'!$AB$151:$BA$151,0)),0)+IFERROR(INDEX('Hoja de Trabajo para listado'!$BC$155:$CB$1048576,MATCH($A819,'Hoja de Trabajo para listado'!$BC$155:$BC$1048576,0),MATCH((CUADRO!N$5&amp;$E819),'Hoja de Trabajo para listado'!$BC$151:$CB$151,0)),0)+IFERROR(INDEX('Hoja de Trabajo para listado'!$DE$153:$DG$274,MATCH($A819,'Hoja de Trabajo para listado'!$DE$153:$DE$1048576,0),MATCH((CUADRO!N$5&amp;$E819),'Hoja de Trabajo para listado'!$DE$151:$DG$151,0)),0)+IFERROR(INDEX('Hoja de Trabajo para listado'!$CD$155:$DC$1048576,MATCH($A819,'Hoja de Trabajo para listado'!$CD$155:$CD$1048576,0),MATCH((CUADRO!N$5&amp;$E819),'Hoja de Trabajo para listado'!$CD$151:$DC$151,0)),0)</f>
        <v>0</v>
      </c>
      <c r="O819" s="243">
        <f ca="1">+IFERROR(INDEX('Hoja de Trabajo para listado'!$A$155:$Z$1048576,MATCH($A819,'Hoja de Trabajo para listado'!$A$155:$A$1048576,0),MATCH((CUADRO!O$5&amp;$E819),'Hoja de Trabajo para listado'!$A$151:$Z$151,0)),0)+IFERROR(INDEX('Hoja de Trabajo para listado'!$AB$155:$BA$1048576,MATCH($A819,'Hoja de Trabajo para listado'!$AB$155:$AB$1048576,0),MATCH((CUADRO!O$5&amp;$E819),'Hoja de Trabajo para listado'!$AB$151:$BA$151,0)),0)+IFERROR(INDEX('Hoja de Trabajo para listado'!$BC$155:$CB$1048576,MATCH($A819,'Hoja de Trabajo para listado'!$BC$155:$BC$1048576,0),MATCH((CUADRO!O$5&amp;$E819),'Hoja de Trabajo para listado'!$BC$151:$CB$151,0)),0)+IFERROR(INDEX('Hoja de Trabajo para listado'!$DE$153:$DG$274,MATCH($A819,'Hoja de Trabajo para listado'!$DE$153:$DE$1048576,0),MATCH((CUADRO!O$5&amp;$E819),'Hoja de Trabajo para listado'!$DE$151:$DG$151,0)),0)+IFERROR(INDEX('Hoja de Trabajo para listado'!$CD$155:$DC$1048576,MATCH($A819,'Hoja de Trabajo para listado'!$CD$155:$CD$1048576,0),MATCH((CUADRO!O$5&amp;$E819),'Hoja de Trabajo para listado'!$CD$151:$DC$151,0)),0)</f>
        <v>0</v>
      </c>
      <c r="P819" s="243">
        <f ca="1">+IFERROR(INDEX('Hoja de Trabajo para listado'!$A$155:$Z$1048576,MATCH($A819,'Hoja de Trabajo para listado'!$A$155:$A$1048576,0),MATCH((CUADRO!P$5&amp;$E819),'Hoja de Trabajo para listado'!$A$151:$Z$151,0)),0)+IFERROR(INDEX('Hoja de Trabajo para listado'!$AB$155:$BA$1048576,MATCH($A819,'Hoja de Trabajo para listado'!$AB$155:$AB$1048576,0),MATCH((CUADRO!P$5&amp;$E819),'Hoja de Trabajo para listado'!$AB$151:$BA$151,0)),0)+IFERROR(INDEX('Hoja de Trabajo para listado'!$BC$155:$CB$1048576,MATCH($A819,'Hoja de Trabajo para listado'!$BC$155:$BC$1048576,0),MATCH((CUADRO!P$5&amp;$E819),'Hoja de Trabajo para listado'!$BC$151:$CB$151,0)),0)+IFERROR(INDEX('Hoja de Trabajo para listado'!$DE$153:$DG$274,MATCH($A819,'Hoja de Trabajo para listado'!$DE$153:$DE$1048576,0),MATCH((CUADRO!P$5&amp;$E819),'Hoja de Trabajo para listado'!$DE$151:$DG$151,0)),0)+IFERROR(INDEX('Hoja de Trabajo para listado'!$CD$155:$DC$1048576,MATCH($A819,'Hoja de Trabajo para listado'!$CD$155:$CD$1048576,0),MATCH((CUADRO!P$5&amp;$E819),'Hoja de Trabajo para listado'!$CD$151:$DC$151,0)),0)</f>
        <v>0</v>
      </c>
      <c r="Q819" s="243">
        <f ca="1">+IFERROR(INDEX('Hoja de Trabajo para listado'!$A$155:$Z$1048576,MATCH($A819,'Hoja de Trabajo para listado'!$A$155:$A$1048576,0),MATCH((CUADRO!Q$5&amp;$E819),'Hoja de Trabajo para listado'!$A$151:$Z$151,0)),0)+IFERROR(INDEX('Hoja de Trabajo para listado'!$AB$155:$BA$1048576,MATCH($A819,'Hoja de Trabajo para listado'!$AB$155:$AB$1048576,0),MATCH((CUADRO!Q$5&amp;$E819),'Hoja de Trabajo para listado'!$AB$151:$BA$151,0)),0)+IFERROR(INDEX('Hoja de Trabajo para listado'!$BC$155:$CB$1048576,MATCH($A819,'Hoja de Trabajo para listado'!$BC$155:$BC$1048576,0),MATCH((CUADRO!Q$5&amp;$E819),'Hoja de Trabajo para listado'!$BC$151:$CB$151,0)),0)+IFERROR(INDEX('Hoja de Trabajo para listado'!$DE$153:$DG$274,MATCH($A819,'Hoja de Trabajo para listado'!$DE$153:$DE$1048576,0),MATCH((CUADRO!Q$5&amp;$E819),'Hoja de Trabajo para listado'!$DE$151:$DG$151,0)),0)+IFERROR(INDEX('Hoja de Trabajo para listado'!$CD$155:$DC$1048576,MATCH($A819,'Hoja de Trabajo para listado'!$CD$155:$CD$1048576,0),MATCH((CUADRO!Q$5&amp;$E819),'Hoja de Trabajo para listado'!$CD$151:$DC$151,0)),0)</f>
        <v>0</v>
      </c>
      <c r="R819" s="243">
        <f t="shared" ca="1" si="27"/>
        <v>0</v>
      </c>
      <c r="S819" s="249">
        <f ca="1">+R818+R819</f>
        <v>0</v>
      </c>
      <c r="T819" s="243">
        <f ca="1">+S819</f>
        <v>0</v>
      </c>
      <c r="U819" s="242">
        <f t="shared" si="28"/>
        <v>2</v>
      </c>
      <c r="V819" s="333" t="str">
        <f>+VLOOKUP(A819,bd_lista!$A$3:$E$590,5,FALSE)</f>
        <v>Gobiernos Autonomos Municipales</v>
      </c>
      <c r="W819" s="392"/>
      <c r="X819" s="242">
        <f>+VLOOKUP(A819,[4]Sheet1!$A$13:$D$744,4,FALSE)</f>
        <v>0</v>
      </c>
      <c r="Y819" s="242" t="e">
        <f>+VLOOKUP(X819,bd_lista!$A$3:$C$590,3,FALSE)</f>
        <v>#N/A</v>
      </c>
      <c r="Z819" s="292"/>
      <c r="AA819" s="293"/>
    </row>
    <row r="820" spans="1:27" customFormat="1" ht="27" hidden="1" customHeight="1">
      <c r="A820" s="32">
        <v>1429</v>
      </c>
      <c r="B820" s="387">
        <f>+A820</f>
        <v>1429</v>
      </c>
      <c r="C820" s="247" t="str">
        <f>+VLOOKUP(A820,bd_lista!$A$3:$C$590,3,FALSE)</f>
        <v>Gobierno Autónomo Municipal de Todos Santos</v>
      </c>
      <c r="D820" s="389" t="str">
        <f>+C820</f>
        <v>Gobierno Autónomo Municipal de Todos Santos</v>
      </c>
      <c r="E820" s="242" t="s">
        <v>1304</v>
      </c>
      <c r="F820" s="243">
        <f ca="1">+IFERROR(INDEX('Hoja de Trabajo para listado'!$A$155:$Z$1048576,MATCH($A820,'Hoja de Trabajo para listado'!$A$155:$A$1048576,0),MATCH((CUADRO!F$5&amp;$E820),'Hoja de Trabajo para listado'!$A$151:$Z$151,0)),0)+IFERROR(INDEX('Hoja de Trabajo para listado'!$AB$155:$BA$1048576,MATCH($A820,'Hoja de Trabajo para listado'!$AB$155:$AB$1048576,0),MATCH((CUADRO!F$5&amp;$E820),'Hoja de Trabajo para listado'!$AB$151:$BA$151,0)),0)+IFERROR(INDEX('Hoja de Trabajo para listado'!$BC$155:$CB$1048576,MATCH($A820,'Hoja de Trabajo para listado'!$BC$155:$BC$1048576,0),MATCH((CUADRO!F$5&amp;$E820),'Hoja de Trabajo para listado'!$BC$151:$CB$151,0)),0)+IFERROR(INDEX('Hoja de Trabajo para listado'!$DE$153:$DG$274,MATCH($A820,'Hoja de Trabajo para listado'!$DE$153:$DE$1048576,0),MATCH((CUADRO!F$5&amp;$E820),'Hoja de Trabajo para listado'!$DE$151:$DG$151,0)),0)+IFERROR(INDEX('Hoja de Trabajo para listado'!$CD$155:$DC$1048576,MATCH($A820,'Hoja de Trabajo para listado'!$CD$155:$CD$1048576,0),MATCH((CUADRO!F$5&amp;$E820),'Hoja de Trabajo para listado'!$CD$151:$DC$151,0)),0)</f>
        <v>0</v>
      </c>
      <c r="G820" s="243">
        <f ca="1">+IFERROR(INDEX('Hoja de Trabajo para listado'!$A$155:$Z$1048576,MATCH($A820,'Hoja de Trabajo para listado'!$A$155:$A$1048576,0),MATCH((CUADRO!G$5&amp;$E820),'Hoja de Trabajo para listado'!$A$151:$Z$151,0)),0)+IFERROR(INDEX('Hoja de Trabajo para listado'!$AB$155:$BA$1048576,MATCH($A820,'Hoja de Trabajo para listado'!$AB$155:$AB$1048576,0),MATCH((CUADRO!G$5&amp;$E820),'Hoja de Trabajo para listado'!$AB$151:$BA$151,0)),0)+IFERROR(INDEX('Hoja de Trabajo para listado'!$BC$155:$CB$1048576,MATCH($A820,'Hoja de Trabajo para listado'!$BC$155:$BC$1048576,0),MATCH((CUADRO!G$5&amp;$E820),'Hoja de Trabajo para listado'!$BC$151:$CB$151,0)),0)+IFERROR(INDEX('Hoja de Trabajo para listado'!$DE$153:$DG$274,MATCH($A820,'Hoja de Trabajo para listado'!$DE$153:$DE$1048576,0),MATCH((CUADRO!G$5&amp;$E820),'Hoja de Trabajo para listado'!$DE$151:$DG$151,0)),0)+IFERROR(INDEX('Hoja de Trabajo para listado'!$CD$155:$DC$1048576,MATCH($A820,'Hoja de Trabajo para listado'!$CD$155:$CD$1048576,0),MATCH((CUADRO!G$5&amp;$E820),'Hoja de Trabajo para listado'!$CD$151:$DC$151,0)),0)</f>
        <v>0</v>
      </c>
      <c r="H820" s="243">
        <f ca="1">+IFERROR(INDEX('Hoja de Trabajo para listado'!$A$155:$Z$1048576,MATCH($A820,'Hoja de Trabajo para listado'!$A$155:$A$1048576,0),MATCH((CUADRO!H$5&amp;$E820),'Hoja de Trabajo para listado'!$A$151:$Z$151,0)),0)+IFERROR(INDEX('Hoja de Trabajo para listado'!$AB$155:$BA$1048576,MATCH($A820,'Hoja de Trabajo para listado'!$AB$155:$AB$1048576,0),MATCH((CUADRO!H$5&amp;$E820),'Hoja de Trabajo para listado'!$AB$151:$BA$151,0)),0)+IFERROR(INDEX('Hoja de Trabajo para listado'!$BC$155:$CB$1048576,MATCH($A820,'Hoja de Trabajo para listado'!$BC$155:$BC$1048576,0),MATCH((CUADRO!H$5&amp;$E820),'Hoja de Trabajo para listado'!$BC$151:$CB$151,0)),0)+IFERROR(INDEX('Hoja de Trabajo para listado'!$DE$153:$DG$274,MATCH($A820,'Hoja de Trabajo para listado'!$DE$153:$DE$1048576,0),MATCH((CUADRO!H$5&amp;$E820),'Hoja de Trabajo para listado'!$DE$151:$DG$151,0)),0)+IFERROR(INDEX('Hoja de Trabajo para listado'!$CD$155:$DC$1048576,MATCH($A820,'Hoja de Trabajo para listado'!$CD$155:$CD$1048576,0),MATCH((CUADRO!H$5&amp;$E820),'Hoja de Trabajo para listado'!$CD$151:$DC$151,0)),0)</f>
        <v>0</v>
      </c>
      <c r="I820" s="243">
        <f ca="1">+IFERROR(INDEX('Hoja de Trabajo para listado'!$A$155:$Z$1048576,MATCH($A820,'Hoja de Trabajo para listado'!$A$155:$A$1048576,0),MATCH((CUADRO!I$5&amp;$E820),'Hoja de Trabajo para listado'!$A$151:$Z$151,0)),0)+IFERROR(INDEX('Hoja de Trabajo para listado'!$AB$155:$BA$1048576,MATCH($A820,'Hoja de Trabajo para listado'!$AB$155:$AB$1048576,0),MATCH((CUADRO!I$5&amp;$E820),'Hoja de Trabajo para listado'!$AB$151:$BA$151,0)),0)+IFERROR(INDEX('Hoja de Trabajo para listado'!$BC$155:$CB$1048576,MATCH($A820,'Hoja de Trabajo para listado'!$BC$155:$BC$1048576,0),MATCH((CUADRO!I$5&amp;$E820),'Hoja de Trabajo para listado'!$BC$151:$CB$151,0)),0)+IFERROR(INDEX('Hoja de Trabajo para listado'!$DE$153:$DG$274,MATCH($A820,'Hoja de Trabajo para listado'!$DE$153:$DE$1048576,0),MATCH((CUADRO!I$5&amp;$E820),'Hoja de Trabajo para listado'!$DE$151:$DG$151,0)),0)+IFERROR(INDEX('Hoja de Trabajo para listado'!$CD$155:$DC$1048576,MATCH($A820,'Hoja de Trabajo para listado'!$CD$155:$CD$1048576,0),MATCH((CUADRO!I$5&amp;$E820),'Hoja de Trabajo para listado'!$CD$151:$DC$151,0)),0)</f>
        <v>0</v>
      </c>
      <c r="J820" s="243">
        <f ca="1">+IFERROR(INDEX('Hoja de Trabajo para listado'!$A$155:$Z$1048576,MATCH($A820,'Hoja de Trabajo para listado'!$A$155:$A$1048576,0),MATCH((CUADRO!J$5&amp;$E820),'Hoja de Trabajo para listado'!$A$151:$Z$151,0)),0)+IFERROR(INDEX('Hoja de Trabajo para listado'!$AB$155:$BA$1048576,MATCH($A820,'Hoja de Trabajo para listado'!$AB$155:$AB$1048576,0),MATCH((CUADRO!J$5&amp;$E820),'Hoja de Trabajo para listado'!$AB$151:$BA$151,0)),0)+IFERROR(INDEX('Hoja de Trabajo para listado'!$BC$155:$CB$1048576,MATCH($A820,'Hoja de Trabajo para listado'!$BC$155:$BC$1048576,0),MATCH((CUADRO!J$5&amp;$E820),'Hoja de Trabajo para listado'!$BC$151:$CB$151,0)),0)+IFERROR(INDEX('Hoja de Trabajo para listado'!$DE$153:$DG$274,MATCH($A820,'Hoja de Trabajo para listado'!$DE$153:$DE$1048576,0),MATCH((CUADRO!J$5&amp;$E820),'Hoja de Trabajo para listado'!$DE$151:$DG$151,0)),0)+IFERROR(INDEX('Hoja de Trabajo para listado'!$CD$155:$DC$1048576,MATCH($A820,'Hoja de Trabajo para listado'!$CD$155:$CD$1048576,0),MATCH((CUADRO!J$5&amp;$E820),'Hoja de Trabajo para listado'!$CD$151:$DC$151,0)),0)</f>
        <v>0</v>
      </c>
      <c r="K820" s="243">
        <f ca="1">+IFERROR(INDEX('Hoja de Trabajo para listado'!$A$155:$Z$1048576,MATCH($A820,'Hoja de Trabajo para listado'!$A$155:$A$1048576,0),MATCH((CUADRO!K$5&amp;$E820),'Hoja de Trabajo para listado'!$A$151:$Z$151,0)),0)+IFERROR(INDEX('Hoja de Trabajo para listado'!$AB$155:$BA$1048576,MATCH($A820,'Hoja de Trabajo para listado'!$AB$155:$AB$1048576,0),MATCH((CUADRO!K$5&amp;$E820),'Hoja de Trabajo para listado'!$AB$151:$BA$151,0)),0)+IFERROR(INDEX('Hoja de Trabajo para listado'!$BC$155:$CB$1048576,MATCH($A820,'Hoja de Trabajo para listado'!$BC$155:$BC$1048576,0),MATCH((CUADRO!K$5&amp;$E820),'Hoja de Trabajo para listado'!$BC$151:$CB$151,0)),0)+IFERROR(INDEX('Hoja de Trabajo para listado'!$DE$153:$DG$274,MATCH($A820,'Hoja de Trabajo para listado'!$DE$153:$DE$1048576,0),MATCH((CUADRO!K$5&amp;$E820),'Hoja de Trabajo para listado'!$DE$151:$DG$151,0)),0)+IFERROR(INDEX('Hoja de Trabajo para listado'!$CD$155:$DC$1048576,MATCH($A820,'Hoja de Trabajo para listado'!$CD$155:$CD$1048576,0),MATCH((CUADRO!K$5&amp;$E820),'Hoja de Trabajo para listado'!$CD$151:$DC$151,0)),0)</f>
        <v>0</v>
      </c>
      <c r="L820" s="243">
        <f ca="1">+IFERROR(INDEX('Hoja de Trabajo para listado'!$A$155:$Z$1048576,MATCH($A820,'Hoja de Trabajo para listado'!$A$155:$A$1048576,0),MATCH((CUADRO!L$5&amp;$E820),'Hoja de Trabajo para listado'!$A$151:$Z$151,0)),0)+IFERROR(INDEX('Hoja de Trabajo para listado'!$AB$155:$BA$1048576,MATCH($A820,'Hoja de Trabajo para listado'!$AB$155:$AB$1048576,0),MATCH((CUADRO!L$5&amp;$E820),'Hoja de Trabajo para listado'!$AB$151:$BA$151,0)),0)+IFERROR(INDEX('Hoja de Trabajo para listado'!$BC$155:$CB$1048576,MATCH($A820,'Hoja de Trabajo para listado'!$BC$155:$BC$1048576,0),MATCH((CUADRO!L$5&amp;$E820),'Hoja de Trabajo para listado'!$BC$151:$CB$151,0)),0)+IFERROR(INDEX('Hoja de Trabajo para listado'!$DE$153:$DG$274,MATCH($A820,'Hoja de Trabajo para listado'!$DE$153:$DE$1048576,0),MATCH((CUADRO!L$5&amp;$E820),'Hoja de Trabajo para listado'!$DE$151:$DG$151,0)),0)+IFERROR(INDEX('Hoja de Trabajo para listado'!$CD$155:$DC$1048576,MATCH($A820,'Hoja de Trabajo para listado'!$CD$155:$CD$1048576,0),MATCH((CUADRO!L$5&amp;$E820),'Hoja de Trabajo para listado'!$CD$151:$DC$151,0)),0)</f>
        <v>0</v>
      </c>
      <c r="M820" s="243">
        <f ca="1">+IFERROR(INDEX('Hoja de Trabajo para listado'!$A$155:$Z$1048576,MATCH($A820,'Hoja de Trabajo para listado'!$A$155:$A$1048576,0),MATCH((CUADRO!M$5&amp;$E820),'Hoja de Trabajo para listado'!$A$151:$Z$151,0)),0)+IFERROR(INDEX('Hoja de Trabajo para listado'!$AB$155:$BA$1048576,MATCH($A820,'Hoja de Trabajo para listado'!$AB$155:$AB$1048576,0),MATCH((CUADRO!M$5&amp;$E820),'Hoja de Trabajo para listado'!$AB$151:$BA$151,0)),0)+IFERROR(INDEX('Hoja de Trabajo para listado'!$BC$155:$CB$1048576,MATCH($A820,'Hoja de Trabajo para listado'!$BC$155:$BC$1048576,0),MATCH((CUADRO!M$5&amp;$E820),'Hoja de Trabajo para listado'!$BC$151:$CB$151,0)),0)+IFERROR(INDEX('Hoja de Trabajo para listado'!$DE$153:$DG$274,MATCH($A820,'Hoja de Trabajo para listado'!$DE$153:$DE$1048576,0),MATCH((CUADRO!M$5&amp;$E820),'Hoja de Trabajo para listado'!$DE$151:$DG$151,0)),0)+IFERROR(INDEX('Hoja de Trabajo para listado'!$CD$155:$DC$1048576,MATCH($A820,'Hoja de Trabajo para listado'!$CD$155:$CD$1048576,0),MATCH((CUADRO!M$5&amp;$E820),'Hoja de Trabajo para listado'!$CD$151:$DC$151,0)),0)</f>
        <v>0</v>
      </c>
      <c r="N820" s="243">
        <f ca="1">+IFERROR(INDEX('Hoja de Trabajo para listado'!$A$155:$Z$1048576,MATCH($A820,'Hoja de Trabajo para listado'!$A$155:$A$1048576,0),MATCH((CUADRO!N$5&amp;$E820),'Hoja de Trabajo para listado'!$A$151:$Z$151,0)),0)+IFERROR(INDEX('Hoja de Trabajo para listado'!$AB$155:$BA$1048576,MATCH($A820,'Hoja de Trabajo para listado'!$AB$155:$AB$1048576,0),MATCH((CUADRO!N$5&amp;$E820),'Hoja de Trabajo para listado'!$AB$151:$BA$151,0)),0)+IFERROR(INDEX('Hoja de Trabajo para listado'!$BC$155:$CB$1048576,MATCH($A820,'Hoja de Trabajo para listado'!$BC$155:$BC$1048576,0),MATCH((CUADRO!N$5&amp;$E820),'Hoja de Trabajo para listado'!$BC$151:$CB$151,0)),0)+IFERROR(INDEX('Hoja de Trabajo para listado'!$DE$153:$DG$274,MATCH($A820,'Hoja de Trabajo para listado'!$DE$153:$DE$1048576,0),MATCH((CUADRO!N$5&amp;$E820),'Hoja de Trabajo para listado'!$DE$151:$DG$151,0)),0)+IFERROR(INDEX('Hoja de Trabajo para listado'!$CD$155:$DC$1048576,MATCH($A820,'Hoja de Trabajo para listado'!$CD$155:$CD$1048576,0),MATCH((CUADRO!N$5&amp;$E820),'Hoja de Trabajo para listado'!$CD$151:$DC$151,0)),0)</f>
        <v>0</v>
      </c>
      <c r="O820" s="243">
        <f ca="1">+IFERROR(INDEX('Hoja de Trabajo para listado'!$A$155:$Z$1048576,MATCH($A820,'Hoja de Trabajo para listado'!$A$155:$A$1048576,0),MATCH((CUADRO!O$5&amp;$E820),'Hoja de Trabajo para listado'!$A$151:$Z$151,0)),0)+IFERROR(INDEX('Hoja de Trabajo para listado'!$AB$155:$BA$1048576,MATCH($A820,'Hoja de Trabajo para listado'!$AB$155:$AB$1048576,0),MATCH((CUADRO!O$5&amp;$E820),'Hoja de Trabajo para listado'!$AB$151:$BA$151,0)),0)+IFERROR(INDEX('Hoja de Trabajo para listado'!$BC$155:$CB$1048576,MATCH($A820,'Hoja de Trabajo para listado'!$BC$155:$BC$1048576,0),MATCH((CUADRO!O$5&amp;$E820),'Hoja de Trabajo para listado'!$BC$151:$CB$151,0)),0)+IFERROR(INDEX('Hoja de Trabajo para listado'!$DE$153:$DG$274,MATCH($A820,'Hoja de Trabajo para listado'!$DE$153:$DE$1048576,0),MATCH((CUADRO!O$5&amp;$E820),'Hoja de Trabajo para listado'!$DE$151:$DG$151,0)),0)+IFERROR(INDEX('Hoja de Trabajo para listado'!$CD$155:$DC$1048576,MATCH($A820,'Hoja de Trabajo para listado'!$CD$155:$CD$1048576,0),MATCH((CUADRO!O$5&amp;$E820),'Hoja de Trabajo para listado'!$CD$151:$DC$151,0)),0)</f>
        <v>0</v>
      </c>
      <c r="P820" s="243">
        <f ca="1">+IFERROR(INDEX('Hoja de Trabajo para listado'!$A$155:$Z$1048576,MATCH($A820,'Hoja de Trabajo para listado'!$A$155:$A$1048576,0),MATCH((CUADRO!P$5&amp;$E820),'Hoja de Trabajo para listado'!$A$151:$Z$151,0)),0)+IFERROR(INDEX('Hoja de Trabajo para listado'!$AB$155:$BA$1048576,MATCH($A820,'Hoja de Trabajo para listado'!$AB$155:$AB$1048576,0),MATCH((CUADRO!P$5&amp;$E820),'Hoja de Trabajo para listado'!$AB$151:$BA$151,0)),0)+IFERROR(INDEX('Hoja de Trabajo para listado'!$BC$155:$CB$1048576,MATCH($A820,'Hoja de Trabajo para listado'!$BC$155:$BC$1048576,0),MATCH((CUADRO!P$5&amp;$E820),'Hoja de Trabajo para listado'!$BC$151:$CB$151,0)),0)+IFERROR(INDEX('Hoja de Trabajo para listado'!$DE$153:$DG$274,MATCH($A820,'Hoja de Trabajo para listado'!$DE$153:$DE$1048576,0),MATCH((CUADRO!P$5&amp;$E820),'Hoja de Trabajo para listado'!$DE$151:$DG$151,0)),0)+IFERROR(INDEX('Hoja de Trabajo para listado'!$CD$155:$DC$1048576,MATCH($A820,'Hoja de Trabajo para listado'!$CD$155:$CD$1048576,0),MATCH((CUADRO!P$5&amp;$E820),'Hoja de Trabajo para listado'!$CD$151:$DC$151,0)),0)</f>
        <v>0</v>
      </c>
      <c r="Q820" s="243">
        <f ca="1">+IFERROR(INDEX('Hoja de Trabajo para listado'!$A$155:$Z$1048576,MATCH($A820,'Hoja de Trabajo para listado'!$A$155:$A$1048576,0),MATCH((CUADRO!Q$5&amp;$E820),'Hoja de Trabajo para listado'!$A$151:$Z$151,0)),0)+IFERROR(INDEX('Hoja de Trabajo para listado'!$AB$155:$BA$1048576,MATCH($A820,'Hoja de Trabajo para listado'!$AB$155:$AB$1048576,0),MATCH((CUADRO!Q$5&amp;$E820),'Hoja de Trabajo para listado'!$AB$151:$BA$151,0)),0)+IFERROR(INDEX('Hoja de Trabajo para listado'!$BC$155:$CB$1048576,MATCH($A820,'Hoja de Trabajo para listado'!$BC$155:$BC$1048576,0),MATCH((CUADRO!Q$5&amp;$E820),'Hoja de Trabajo para listado'!$BC$151:$CB$151,0)),0)+IFERROR(INDEX('Hoja de Trabajo para listado'!$DE$153:$DG$274,MATCH($A820,'Hoja de Trabajo para listado'!$DE$153:$DE$1048576,0),MATCH((CUADRO!Q$5&amp;$E820),'Hoja de Trabajo para listado'!$DE$151:$DG$151,0)),0)+IFERROR(INDEX('Hoja de Trabajo para listado'!$CD$155:$DC$1048576,MATCH($A820,'Hoja de Trabajo para listado'!$CD$155:$CD$1048576,0),MATCH((CUADRO!Q$5&amp;$E820),'Hoja de Trabajo para listado'!$CD$151:$DC$151,0)),0)</f>
        <v>0</v>
      </c>
      <c r="R820" s="243">
        <f t="shared" ca="1" si="27"/>
        <v>0</v>
      </c>
      <c r="S820" s="249"/>
      <c r="T820" s="243">
        <f ca="1">+T821</f>
        <v>0</v>
      </c>
      <c r="U820" s="242">
        <f t="shared" si="28"/>
        <v>1</v>
      </c>
      <c r="V820" s="333" t="str">
        <f>+VLOOKUP(A820,bd_lista!$A$3:$E$590,5,FALSE)</f>
        <v>Gobiernos Autonomos Municipales</v>
      </c>
      <c r="W820" s="391" t="str">
        <f>+V820</f>
        <v>Gobiernos Autonomos Municipales</v>
      </c>
      <c r="X820" s="242">
        <f>+VLOOKUP(A820,[4]Sheet1!$A$13:$D$744,4,FALSE)</f>
        <v>0</v>
      </c>
      <c r="Y820" s="242" t="e">
        <f>+VLOOKUP(X820,bd_lista!$A$3:$C$590,3,FALSE)</f>
        <v>#N/A</v>
      </c>
      <c r="Z820" s="294">
        <f>+X820</f>
        <v>0</v>
      </c>
      <c r="AA820" s="295" t="e">
        <f>+Y820</f>
        <v>#N/A</v>
      </c>
    </row>
    <row r="821" spans="1:27" customFormat="1" ht="27" hidden="1" customHeight="1">
      <c r="A821" s="32">
        <v>1429</v>
      </c>
      <c r="B821" s="388"/>
      <c r="C821" s="247" t="str">
        <f>+VLOOKUP(A821,bd_lista!$A$3:$C$590,3,FALSE)</f>
        <v>Gobierno Autónomo Municipal de Todos Santos</v>
      </c>
      <c r="D821" s="390"/>
      <c r="E821" s="244" t="s">
        <v>1305</v>
      </c>
      <c r="F821" s="243">
        <f ca="1">+IFERROR(INDEX('Hoja de Trabajo para listado'!$A$155:$Z$1048576,MATCH($A821,'Hoja de Trabajo para listado'!$A$155:$A$1048576,0),MATCH((CUADRO!F$5&amp;$E821),'Hoja de Trabajo para listado'!$A$151:$Z$151,0)),0)+IFERROR(INDEX('Hoja de Trabajo para listado'!$AB$155:$BA$1048576,MATCH($A821,'Hoja de Trabajo para listado'!$AB$155:$AB$1048576,0),MATCH((CUADRO!F$5&amp;$E821),'Hoja de Trabajo para listado'!$AB$151:$BA$151,0)),0)+IFERROR(INDEX('Hoja de Trabajo para listado'!$BC$155:$CB$1048576,MATCH($A821,'Hoja de Trabajo para listado'!$BC$155:$BC$1048576,0),MATCH((CUADRO!F$5&amp;$E821),'Hoja de Trabajo para listado'!$BC$151:$CB$151,0)),0)+IFERROR(INDEX('Hoja de Trabajo para listado'!$DE$153:$DG$274,MATCH($A821,'Hoja de Trabajo para listado'!$DE$153:$DE$1048576,0),MATCH((CUADRO!F$5&amp;$E821),'Hoja de Trabajo para listado'!$DE$151:$DG$151,0)),0)+IFERROR(INDEX('Hoja de Trabajo para listado'!$CD$155:$DC$1048576,MATCH($A821,'Hoja de Trabajo para listado'!$CD$155:$CD$1048576,0),MATCH((CUADRO!F$5&amp;$E821),'Hoja de Trabajo para listado'!$CD$151:$DC$151,0)),0)</f>
        <v>0</v>
      </c>
      <c r="G821" s="243">
        <f ca="1">+IFERROR(INDEX('Hoja de Trabajo para listado'!$A$155:$Z$1048576,MATCH($A821,'Hoja de Trabajo para listado'!$A$155:$A$1048576,0),MATCH((CUADRO!G$5&amp;$E821),'Hoja de Trabajo para listado'!$A$151:$Z$151,0)),0)+IFERROR(INDEX('Hoja de Trabajo para listado'!$AB$155:$BA$1048576,MATCH($A821,'Hoja de Trabajo para listado'!$AB$155:$AB$1048576,0),MATCH((CUADRO!G$5&amp;$E821),'Hoja de Trabajo para listado'!$AB$151:$BA$151,0)),0)+IFERROR(INDEX('Hoja de Trabajo para listado'!$BC$155:$CB$1048576,MATCH($A821,'Hoja de Trabajo para listado'!$BC$155:$BC$1048576,0),MATCH((CUADRO!G$5&amp;$E821),'Hoja de Trabajo para listado'!$BC$151:$CB$151,0)),0)+IFERROR(INDEX('Hoja de Trabajo para listado'!$DE$153:$DG$274,MATCH($A821,'Hoja de Trabajo para listado'!$DE$153:$DE$1048576,0),MATCH((CUADRO!G$5&amp;$E821),'Hoja de Trabajo para listado'!$DE$151:$DG$151,0)),0)+IFERROR(INDEX('Hoja de Trabajo para listado'!$CD$155:$DC$1048576,MATCH($A821,'Hoja de Trabajo para listado'!$CD$155:$CD$1048576,0),MATCH((CUADRO!G$5&amp;$E821),'Hoja de Trabajo para listado'!$CD$151:$DC$151,0)),0)</f>
        <v>0</v>
      </c>
      <c r="H821" s="243">
        <f ca="1">+IFERROR(INDEX('Hoja de Trabajo para listado'!$A$155:$Z$1048576,MATCH($A821,'Hoja de Trabajo para listado'!$A$155:$A$1048576,0),MATCH((CUADRO!H$5&amp;$E821),'Hoja de Trabajo para listado'!$A$151:$Z$151,0)),0)+IFERROR(INDEX('Hoja de Trabajo para listado'!$AB$155:$BA$1048576,MATCH($A821,'Hoja de Trabajo para listado'!$AB$155:$AB$1048576,0),MATCH((CUADRO!H$5&amp;$E821),'Hoja de Trabajo para listado'!$AB$151:$BA$151,0)),0)+IFERROR(INDEX('Hoja de Trabajo para listado'!$BC$155:$CB$1048576,MATCH($A821,'Hoja de Trabajo para listado'!$BC$155:$BC$1048576,0),MATCH((CUADRO!H$5&amp;$E821),'Hoja de Trabajo para listado'!$BC$151:$CB$151,0)),0)+IFERROR(INDEX('Hoja de Trabajo para listado'!$DE$153:$DG$274,MATCH($A821,'Hoja de Trabajo para listado'!$DE$153:$DE$1048576,0),MATCH((CUADRO!H$5&amp;$E821),'Hoja de Trabajo para listado'!$DE$151:$DG$151,0)),0)+IFERROR(INDEX('Hoja de Trabajo para listado'!$CD$155:$DC$1048576,MATCH($A821,'Hoja de Trabajo para listado'!$CD$155:$CD$1048576,0),MATCH((CUADRO!H$5&amp;$E821),'Hoja de Trabajo para listado'!$CD$151:$DC$151,0)),0)</f>
        <v>0</v>
      </c>
      <c r="I821" s="243">
        <f ca="1">+IFERROR(INDEX('Hoja de Trabajo para listado'!$A$155:$Z$1048576,MATCH($A821,'Hoja de Trabajo para listado'!$A$155:$A$1048576,0),MATCH((CUADRO!I$5&amp;$E821),'Hoja de Trabajo para listado'!$A$151:$Z$151,0)),0)+IFERROR(INDEX('Hoja de Trabajo para listado'!$AB$155:$BA$1048576,MATCH($A821,'Hoja de Trabajo para listado'!$AB$155:$AB$1048576,0),MATCH((CUADRO!I$5&amp;$E821),'Hoja de Trabajo para listado'!$AB$151:$BA$151,0)),0)+IFERROR(INDEX('Hoja de Trabajo para listado'!$BC$155:$CB$1048576,MATCH($A821,'Hoja de Trabajo para listado'!$BC$155:$BC$1048576,0),MATCH((CUADRO!I$5&amp;$E821),'Hoja de Trabajo para listado'!$BC$151:$CB$151,0)),0)+IFERROR(INDEX('Hoja de Trabajo para listado'!$DE$153:$DG$274,MATCH($A821,'Hoja de Trabajo para listado'!$DE$153:$DE$1048576,0),MATCH((CUADRO!I$5&amp;$E821),'Hoja de Trabajo para listado'!$DE$151:$DG$151,0)),0)+IFERROR(INDEX('Hoja de Trabajo para listado'!$CD$155:$DC$1048576,MATCH($A821,'Hoja de Trabajo para listado'!$CD$155:$CD$1048576,0),MATCH((CUADRO!I$5&amp;$E821),'Hoja de Trabajo para listado'!$CD$151:$DC$151,0)),0)</f>
        <v>0</v>
      </c>
      <c r="J821" s="243">
        <f ca="1">+IFERROR(INDEX('Hoja de Trabajo para listado'!$A$155:$Z$1048576,MATCH($A821,'Hoja de Trabajo para listado'!$A$155:$A$1048576,0),MATCH((CUADRO!J$5&amp;$E821),'Hoja de Trabajo para listado'!$A$151:$Z$151,0)),0)+IFERROR(INDEX('Hoja de Trabajo para listado'!$AB$155:$BA$1048576,MATCH($A821,'Hoja de Trabajo para listado'!$AB$155:$AB$1048576,0),MATCH((CUADRO!J$5&amp;$E821),'Hoja de Trabajo para listado'!$AB$151:$BA$151,0)),0)+IFERROR(INDEX('Hoja de Trabajo para listado'!$BC$155:$CB$1048576,MATCH($A821,'Hoja de Trabajo para listado'!$BC$155:$BC$1048576,0),MATCH((CUADRO!J$5&amp;$E821),'Hoja de Trabajo para listado'!$BC$151:$CB$151,0)),0)+IFERROR(INDEX('Hoja de Trabajo para listado'!$DE$153:$DG$274,MATCH($A821,'Hoja de Trabajo para listado'!$DE$153:$DE$1048576,0),MATCH((CUADRO!J$5&amp;$E821),'Hoja de Trabajo para listado'!$DE$151:$DG$151,0)),0)+IFERROR(INDEX('Hoja de Trabajo para listado'!$CD$155:$DC$1048576,MATCH($A821,'Hoja de Trabajo para listado'!$CD$155:$CD$1048576,0),MATCH((CUADRO!J$5&amp;$E821),'Hoja de Trabajo para listado'!$CD$151:$DC$151,0)),0)</f>
        <v>0</v>
      </c>
      <c r="K821" s="243">
        <f ca="1">+IFERROR(INDEX('Hoja de Trabajo para listado'!$A$155:$Z$1048576,MATCH($A821,'Hoja de Trabajo para listado'!$A$155:$A$1048576,0),MATCH((CUADRO!K$5&amp;$E821),'Hoja de Trabajo para listado'!$A$151:$Z$151,0)),0)+IFERROR(INDEX('Hoja de Trabajo para listado'!$AB$155:$BA$1048576,MATCH($A821,'Hoja de Trabajo para listado'!$AB$155:$AB$1048576,0),MATCH((CUADRO!K$5&amp;$E821),'Hoja de Trabajo para listado'!$AB$151:$BA$151,0)),0)+IFERROR(INDEX('Hoja de Trabajo para listado'!$BC$155:$CB$1048576,MATCH($A821,'Hoja de Trabajo para listado'!$BC$155:$BC$1048576,0),MATCH((CUADRO!K$5&amp;$E821),'Hoja de Trabajo para listado'!$BC$151:$CB$151,0)),0)+IFERROR(INDEX('Hoja de Trabajo para listado'!$DE$153:$DG$274,MATCH($A821,'Hoja de Trabajo para listado'!$DE$153:$DE$1048576,0),MATCH((CUADRO!K$5&amp;$E821),'Hoja de Trabajo para listado'!$DE$151:$DG$151,0)),0)+IFERROR(INDEX('Hoja de Trabajo para listado'!$CD$155:$DC$1048576,MATCH($A821,'Hoja de Trabajo para listado'!$CD$155:$CD$1048576,0),MATCH((CUADRO!K$5&amp;$E821),'Hoja de Trabajo para listado'!$CD$151:$DC$151,0)),0)</f>
        <v>0</v>
      </c>
      <c r="L821" s="243">
        <f ca="1">+IFERROR(INDEX('Hoja de Trabajo para listado'!$A$155:$Z$1048576,MATCH($A821,'Hoja de Trabajo para listado'!$A$155:$A$1048576,0),MATCH((CUADRO!L$5&amp;$E821),'Hoja de Trabajo para listado'!$A$151:$Z$151,0)),0)+IFERROR(INDEX('Hoja de Trabajo para listado'!$AB$155:$BA$1048576,MATCH($A821,'Hoja de Trabajo para listado'!$AB$155:$AB$1048576,0),MATCH((CUADRO!L$5&amp;$E821),'Hoja de Trabajo para listado'!$AB$151:$BA$151,0)),0)+IFERROR(INDEX('Hoja de Trabajo para listado'!$BC$155:$CB$1048576,MATCH($A821,'Hoja de Trabajo para listado'!$BC$155:$BC$1048576,0),MATCH((CUADRO!L$5&amp;$E821),'Hoja de Trabajo para listado'!$BC$151:$CB$151,0)),0)+IFERROR(INDEX('Hoja de Trabajo para listado'!$DE$153:$DG$274,MATCH($A821,'Hoja de Trabajo para listado'!$DE$153:$DE$1048576,0),MATCH((CUADRO!L$5&amp;$E821),'Hoja de Trabajo para listado'!$DE$151:$DG$151,0)),0)+IFERROR(INDEX('Hoja de Trabajo para listado'!$CD$155:$DC$1048576,MATCH($A821,'Hoja de Trabajo para listado'!$CD$155:$CD$1048576,0),MATCH((CUADRO!L$5&amp;$E821),'Hoja de Trabajo para listado'!$CD$151:$DC$151,0)),0)</f>
        <v>0</v>
      </c>
      <c r="M821" s="243">
        <f ca="1">+IFERROR(INDEX('Hoja de Trabajo para listado'!$A$155:$Z$1048576,MATCH($A821,'Hoja de Trabajo para listado'!$A$155:$A$1048576,0),MATCH((CUADRO!M$5&amp;$E821),'Hoja de Trabajo para listado'!$A$151:$Z$151,0)),0)+IFERROR(INDEX('Hoja de Trabajo para listado'!$AB$155:$BA$1048576,MATCH($A821,'Hoja de Trabajo para listado'!$AB$155:$AB$1048576,0),MATCH((CUADRO!M$5&amp;$E821),'Hoja de Trabajo para listado'!$AB$151:$BA$151,0)),0)+IFERROR(INDEX('Hoja de Trabajo para listado'!$BC$155:$CB$1048576,MATCH($A821,'Hoja de Trabajo para listado'!$BC$155:$BC$1048576,0),MATCH((CUADRO!M$5&amp;$E821),'Hoja de Trabajo para listado'!$BC$151:$CB$151,0)),0)+IFERROR(INDEX('Hoja de Trabajo para listado'!$DE$153:$DG$274,MATCH($A821,'Hoja de Trabajo para listado'!$DE$153:$DE$1048576,0),MATCH((CUADRO!M$5&amp;$E821),'Hoja de Trabajo para listado'!$DE$151:$DG$151,0)),0)+IFERROR(INDEX('Hoja de Trabajo para listado'!$CD$155:$DC$1048576,MATCH($A821,'Hoja de Trabajo para listado'!$CD$155:$CD$1048576,0),MATCH((CUADRO!M$5&amp;$E821),'Hoja de Trabajo para listado'!$CD$151:$DC$151,0)),0)</f>
        <v>0</v>
      </c>
      <c r="N821" s="243">
        <f ca="1">+IFERROR(INDEX('Hoja de Trabajo para listado'!$A$155:$Z$1048576,MATCH($A821,'Hoja de Trabajo para listado'!$A$155:$A$1048576,0),MATCH((CUADRO!N$5&amp;$E821),'Hoja de Trabajo para listado'!$A$151:$Z$151,0)),0)+IFERROR(INDEX('Hoja de Trabajo para listado'!$AB$155:$BA$1048576,MATCH($A821,'Hoja de Trabajo para listado'!$AB$155:$AB$1048576,0),MATCH((CUADRO!N$5&amp;$E821),'Hoja de Trabajo para listado'!$AB$151:$BA$151,0)),0)+IFERROR(INDEX('Hoja de Trabajo para listado'!$BC$155:$CB$1048576,MATCH($A821,'Hoja de Trabajo para listado'!$BC$155:$BC$1048576,0),MATCH((CUADRO!N$5&amp;$E821),'Hoja de Trabajo para listado'!$BC$151:$CB$151,0)),0)+IFERROR(INDEX('Hoja de Trabajo para listado'!$DE$153:$DG$274,MATCH($A821,'Hoja de Trabajo para listado'!$DE$153:$DE$1048576,0),MATCH((CUADRO!N$5&amp;$E821),'Hoja de Trabajo para listado'!$DE$151:$DG$151,0)),0)+IFERROR(INDEX('Hoja de Trabajo para listado'!$CD$155:$DC$1048576,MATCH($A821,'Hoja de Trabajo para listado'!$CD$155:$CD$1048576,0),MATCH((CUADRO!N$5&amp;$E821),'Hoja de Trabajo para listado'!$CD$151:$DC$151,0)),0)</f>
        <v>0</v>
      </c>
      <c r="O821" s="243">
        <f ca="1">+IFERROR(INDEX('Hoja de Trabajo para listado'!$A$155:$Z$1048576,MATCH($A821,'Hoja de Trabajo para listado'!$A$155:$A$1048576,0),MATCH((CUADRO!O$5&amp;$E821),'Hoja de Trabajo para listado'!$A$151:$Z$151,0)),0)+IFERROR(INDEX('Hoja de Trabajo para listado'!$AB$155:$BA$1048576,MATCH($A821,'Hoja de Trabajo para listado'!$AB$155:$AB$1048576,0),MATCH((CUADRO!O$5&amp;$E821),'Hoja de Trabajo para listado'!$AB$151:$BA$151,0)),0)+IFERROR(INDEX('Hoja de Trabajo para listado'!$BC$155:$CB$1048576,MATCH($A821,'Hoja de Trabajo para listado'!$BC$155:$BC$1048576,0),MATCH((CUADRO!O$5&amp;$E821),'Hoja de Trabajo para listado'!$BC$151:$CB$151,0)),0)+IFERROR(INDEX('Hoja de Trabajo para listado'!$DE$153:$DG$274,MATCH($A821,'Hoja de Trabajo para listado'!$DE$153:$DE$1048576,0),MATCH((CUADRO!O$5&amp;$E821),'Hoja de Trabajo para listado'!$DE$151:$DG$151,0)),0)+IFERROR(INDEX('Hoja de Trabajo para listado'!$CD$155:$DC$1048576,MATCH($A821,'Hoja de Trabajo para listado'!$CD$155:$CD$1048576,0),MATCH((CUADRO!O$5&amp;$E821),'Hoja de Trabajo para listado'!$CD$151:$DC$151,0)),0)</f>
        <v>0</v>
      </c>
      <c r="P821" s="243">
        <f ca="1">+IFERROR(INDEX('Hoja de Trabajo para listado'!$A$155:$Z$1048576,MATCH($A821,'Hoja de Trabajo para listado'!$A$155:$A$1048576,0),MATCH((CUADRO!P$5&amp;$E821),'Hoja de Trabajo para listado'!$A$151:$Z$151,0)),0)+IFERROR(INDEX('Hoja de Trabajo para listado'!$AB$155:$BA$1048576,MATCH($A821,'Hoja de Trabajo para listado'!$AB$155:$AB$1048576,0),MATCH((CUADRO!P$5&amp;$E821),'Hoja de Trabajo para listado'!$AB$151:$BA$151,0)),0)+IFERROR(INDEX('Hoja de Trabajo para listado'!$BC$155:$CB$1048576,MATCH($A821,'Hoja de Trabajo para listado'!$BC$155:$BC$1048576,0),MATCH((CUADRO!P$5&amp;$E821),'Hoja de Trabajo para listado'!$BC$151:$CB$151,0)),0)+IFERROR(INDEX('Hoja de Trabajo para listado'!$DE$153:$DG$274,MATCH($A821,'Hoja de Trabajo para listado'!$DE$153:$DE$1048576,0),MATCH((CUADRO!P$5&amp;$E821),'Hoja de Trabajo para listado'!$DE$151:$DG$151,0)),0)+IFERROR(INDEX('Hoja de Trabajo para listado'!$CD$155:$DC$1048576,MATCH($A821,'Hoja de Trabajo para listado'!$CD$155:$CD$1048576,0),MATCH((CUADRO!P$5&amp;$E821),'Hoja de Trabajo para listado'!$CD$151:$DC$151,0)),0)</f>
        <v>0</v>
      </c>
      <c r="Q821" s="243">
        <f ca="1">+IFERROR(INDEX('Hoja de Trabajo para listado'!$A$155:$Z$1048576,MATCH($A821,'Hoja de Trabajo para listado'!$A$155:$A$1048576,0),MATCH((CUADRO!Q$5&amp;$E821),'Hoja de Trabajo para listado'!$A$151:$Z$151,0)),0)+IFERROR(INDEX('Hoja de Trabajo para listado'!$AB$155:$BA$1048576,MATCH($A821,'Hoja de Trabajo para listado'!$AB$155:$AB$1048576,0),MATCH((CUADRO!Q$5&amp;$E821),'Hoja de Trabajo para listado'!$AB$151:$BA$151,0)),0)+IFERROR(INDEX('Hoja de Trabajo para listado'!$BC$155:$CB$1048576,MATCH($A821,'Hoja de Trabajo para listado'!$BC$155:$BC$1048576,0),MATCH((CUADRO!Q$5&amp;$E821),'Hoja de Trabajo para listado'!$BC$151:$CB$151,0)),0)+IFERROR(INDEX('Hoja de Trabajo para listado'!$DE$153:$DG$274,MATCH($A821,'Hoja de Trabajo para listado'!$DE$153:$DE$1048576,0),MATCH((CUADRO!Q$5&amp;$E821),'Hoja de Trabajo para listado'!$DE$151:$DG$151,0)),0)+IFERROR(INDEX('Hoja de Trabajo para listado'!$CD$155:$DC$1048576,MATCH($A821,'Hoja de Trabajo para listado'!$CD$155:$CD$1048576,0),MATCH((CUADRO!Q$5&amp;$E821),'Hoja de Trabajo para listado'!$CD$151:$DC$151,0)),0)</f>
        <v>0</v>
      </c>
      <c r="R821" s="243">
        <f t="shared" ca="1" si="27"/>
        <v>0</v>
      </c>
      <c r="S821" s="249">
        <f ca="1">+R820+R821</f>
        <v>0</v>
      </c>
      <c r="T821" s="243">
        <f ca="1">+S821</f>
        <v>0</v>
      </c>
      <c r="U821" s="242">
        <f t="shared" si="28"/>
        <v>2</v>
      </c>
      <c r="V821" s="333" t="str">
        <f>+VLOOKUP(A821,bd_lista!$A$3:$E$590,5,FALSE)</f>
        <v>Gobiernos Autonomos Municipales</v>
      </c>
      <c r="W821" s="392"/>
      <c r="X821" s="242">
        <f>+VLOOKUP(A821,[4]Sheet1!$A$13:$D$744,4,FALSE)</f>
        <v>0</v>
      </c>
      <c r="Y821" s="242" t="e">
        <f>+VLOOKUP(X821,bd_lista!$A$3:$C$590,3,FALSE)</f>
        <v>#N/A</v>
      </c>
      <c r="Z821" s="292"/>
      <c r="AA821" s="293"/>
    </row>
    <row r="822" spans="1:27" customFormat="1" ht="15" hidden="1" customHeight="1">
      <c r="A822" s="32">
        <v>1430</v>
      </c>
      <c r="B822" s="387">
        <f>+A822</f>
        <v>1430</v>
      </c>
      <c r="C822" s="247" t="str">
        <f>+VLOOKUP(A822,bd_lista!$A$3:$C$590,3,FALSE)</f>
        <v>Gobierno Autónomo Municipal de Carangas</v>
      </c>
      <c r="D822" s="389" t="str">
        <f>+C822</f>
        <v>Gobierno Autónomo Municipal de Carangas</v>
      </c>
      <c r="E822" s="242" t="s">
        <v>1304</v>
      </c>
      <c r="F822" s="243">
        <f ca="1">+IFERROR(INDEX('Hoja de Trabajo para listado'!$A$155:$Z$1048576,MATCH($A822,'Hoja de Trabajo para listado'!$A$155:$A$1048576,0),MATCH((CUADRO!F$5&amp;$E822),'Hoja de Trabajo para listado'!$A$151:$Z$151,0)),0)+IFERROR(INDEX('Hoja de Trabajo para listado'!$AB$155:$BA$1048576,MATCH($A822,'Hoja de Trabajo para listado'!$AB$155:$AB$1048576,0),MATCH((CUADRO!F$5&amp;$E822),'Hoja de Trabajo para listado'!$AB$151:$BA$151,0)),0)+IFERROR(INDEX('Hoja de Trabajo para listado'!$BC$155:$CB$1048576,MATCH($A822,'Hoja de Trabajo para listado'!$BC$155:$BC$1048576,0),MATCH((CUADRO!F$5&amp;$E822),'Hoja de Trabajo para listado'!$BC$151:$CB$151,0)),0)+IFERROR(INDEX('Hoja de Trabajo para listado'!$DE$153:$DG$274,MATCH($A822,'Hoja de Trabajo para listado'!$DE$153:$DE$1048576,0),MATCH((CUADRO!F$5&amp;$E822),'Hoja de Trabajo para listado'!$DE$151:$DG$151,0)),0)+IFERROR(INDEX('Hoja de Trabajo para listado'!$CD$155:$DC$1048576,MATCH($A822,'Hoja de Trabajo para listado'!$CD$155:$CD$1048576,0),MATCH((CUADRO!F$5&amp;$E822),'Hoja de Trabajo para listado'!$CD$151:$DC$151,0)),0)</f>
        <v>0</v>
      </c>
      <c r="G822" s="243">
        <f ca="1">+IFERROR(INDEX('Hoja de Trabajo para listado'!$A$155:$Z$1048576,MATCH($A822,'Hoja de Trabajo para listado'!$A$155:$A$1048576,0),MATCH((CUADRO!G$5&amp;$E822),'Hoja de Trabajo para listado'!$A$151:$Z$151,0)),0)+IFERROR(INDEX('Hoja de Trabajo para listado'!$AB$155:$BA$1048576,MATCH($A822,'Hoja de Trabajo para listado'!$AB$155:$AB$1048576,0),MATCH((CUADRO!G$5&amp;$E822),'Hoja de Trabajo para listado'!$AB$151:$BA$151,0)),0)+IFERROR(INDEX('Hoja de Trabajo para listado'!$BC$155:$CB$1048576,MATCH($A822,'Hoja de Trabajo para listado'!$BC$155:$BC$1048576,0),MATCH((CUADRO!G$5&amp;$E822),'Hoja de Trabajo para listado'!$BC$151:$CB$151,0)),0)+IFERROR(INDEX('Hoja de Trabajo para listado'!$DE$153:$DG$274,MATCH($A822,'Hoja de Trabajo para listado'!$DE$153:$DE$1048576,0),MATCH((CUADRO!G$5&amp;$E822),'Hoja de Trabajo para listado'!$DE$151:$DG$151,0)),0)+IFERROR(INDEX('Hoja de Trabajo para listado'!$CD$155:$DC$1048576,MATCH($A822,'Hoja de Trabajo para listado'!$CD$155:$CD$1048576,0),MATCH((CUADRO!G$5&amp;$E822),'Hoja de Trabajo para listado'!$CD$151:$DC$151,0)),0)</f>
        <v>0</v>
      </c>
      <c r="H822" s="243">
        <f ca="1">+IFERROR(INDEX('Hoja de Trabajo para listado'!$A$155:$Z$1048576,MATCH($A822,'Hoja de Trabajo para listado'!$A$155:$A$1048576,0),MATCH((CUADRO!H$5&amp;$E822),'Hoja de Trabajo para listado'!$A$151:$Z$151,0)),0)+IFERROR(INDEX('Hoja de Trabajo para listado'!$AB$155:$BA$1048576,MATCH($A822,'Hoja de Trabajo para listado'!$AB$155:$AB$1048576,0),MATCH((CUADRO!H$5&amp;$E822),'Hoja de Trabajo para listado'!$AB$151:$BA$151,0)),0)+IFERROR(INDEX('Hoja de Trabajo para listado'!$BC$155:$CB$1048576,MATCH($A822,'Hoja de Trabajo para listado'!$BC$155:$BC$1048576,0),MATCH((CUADRO!H$5&amp;$E822),'Hoja de Trabajo para listado'!$BC$151:$CB$151,0)),0)+IFERROR(INDEX('Hoja de Trabajo para listado'!$DE$153:$DG$274,MATCH($A822,'Hoja de Trabajo para listado'!$DE$153:$DE$1048576,0),MATCH((CUADRO!H$5&amp;$E822),'Hoja de Trabajo para listado'!$DE$151:$DG$151,0)),0)+IFERROR(INDEX('Hoja de Trabajo para listado'!$CD$155:$DC$1048576,MATCH($A822,'Hoja de Trabajo para listado'!$CD$155:$CD$1048576,0),MATCH((CUADRO!H$5&amp;$E822),'Hoja de Trabajo para listado'!$CD$151:$DC$151,0)),0)</f>
        <v>0</v>
      </c>
      <c r="I822" s="243">
        <f ca="1">+IFERROR(INDEX('Hoja de Trabajo para listado'!$A$155:$Z$1048576,MATCH($A822,'Hoja de Trabajo para listado'!$A$155:$A$1048576,0),MATCH((CUADRO!I$5&amp;$E822),'Hoja de Trabajo para listado'!$A$151:$Z$151,0)),0)+IFERROR(INDEX('Hoja de Trabajo para listado'!$AB$155:$BA$1048576,MATCH($A822,'Hoja de Trabajo para listado'!$AB$155:$AB$1048576,0),MATCH((CUADRO!I$5&amp;$E822),'Hoja de Trabajo para listado'!$AB$151:$BA$151,0)),0)+IFERROR(INDEX('Hoja de Trabajo para listado'!$BC$155:$CB$1048576,MATCH($A822,'Hoja de Trabajo para listado'!$BC$155:$BC$1048576,0),MATCH((CUADRO!I$5&amp;$E822),'Hoja de Trabajo para listado'!$BC$151:$CB$151,0)),0)+IFERROR(INDEX('Hoja de Trabajo para listado'!$DE$153:$DG$274,MATCH($A822,'Hoja de Trabajo para listado'!$DE$153:$DE$1048576,0),MATCH((CUADRO!I$5&amp;$E822),'Hoja de Trabajo para listado'!$DE$151:$DG$151,0)),0)+IFERROR(INDEX('Hoja de Trabajo para listado'!$CD$155:$DC$1048576,MATCH($A822,'Hoja de Trabajo para listado'!$CD$155:$CD$1048576,0),MATCH((CUADRO!I$5&amp;$E822),'Hoja de Trabajo para listado'!$CD$151:$DC$151,0)),0)</f>
        <v>0</v>
      </c>
      <c r="J822" s="243">
        <f ca="1">+IFERROR(INDEX('Hoja de Trabajo para listado'!$A$155:$Z$1048576,MATCH($A822,'Hoja de Trabajo para listado'!$A$155:$A$1048576,0),MATCH((CUADRO!J$5&amp;$E822),'Hoja de Trabajo para listado'!$A$151:$Z$151,0)),0)+IFERROR(INDEX('Hoja de Trabajo para listado'!$AB$155:$BA$1048576,MATCH($A822,'Hoja de Trabajo para listado'!$AB$155:$AB$1048576,0),MATCH((CUADRO!J$5&amp;$E822),'Hoja de Trabajo para listado'!$AB$151:$BA$151,0)),0)+IFERROR(INDEX('Hoja de Trabajo para listado'!$BC$155:$CB$1048576,MATCH($A822,'Hoja de Trabajo para listado'!$BC$155:$BC$1048576,0),MATCH((CUADRO!J$5&amp;$E822),'Hoja de Trabajo para listado'!$BC$151:$CB$151,0)),0)+IFERROR(INDEX('Hoja de Trabajo para listado'!$DE$153:$DG$274,MATCH($A822,'Hoja de Trabajo para listado'!$DE$153:$DE$1048576,0),MATCH((CUADRO!J$5&amp;$E822),'Hoja de Trabajo para listado'!$DE$151:$DG$151,0)),0)+IFERROR(INDEX('Hoja de Trabajo para listado'!$CD$155:$DC$1048576,MATCH($A822,'Hoja de Trabajo para listado'!$CD$155:$CD$1048576,0),MATCH((CUADRO!J$5&amp;$E822),'Hoja de Trabajo para listado'!$CD$151:$DC$151,0)),0)</f>
        <v>0</v>
      </c>
      <c r="K822" s="243">
        <f ca="1">+IFERROR(INDEX('Hoja de Trabajo para listado'!$A$155:$Z$1048576,MATCH($A822,'Hoja de Trabajo para listado'!$A$155:$A$1048576,0),MATCH((CUADRO!K$5&amp;$E822),'Hoja de Trabajo para listado'!$A$151:$Z$151,0)),0)+IFERROR(INDEX('Hoja de Trabajo para listado'!$AB$155:$BA$1048576,MATCH($A822,'Hoja de Trabajo para listado'!$AB$155:$AB$1048576,0),MATCH((CUADRO!K$5&amp;$E822),'Hoja de Trabajo para listado'!$AB$151:$BA$151,0)),0)+IFERROR(INDEX('Hoja de Trabajo para listado'!$BC$155:$CB$1048576,MATCH($A822,'Hoja de Trabajo para listado'!$BC$155:$BC$1048576,0),MATCH((CUADRO!K$5&amp;$E822),'Hoja de Trabajo para listado'!$BC$151:$CB$151,0)),0)+IFERROR(INDEX('Hoja de Trabajo para listado'!$DE$153:$DG$274,MATCH($A822,'Hoja de Trabajo para listado'!$DE$153:$DE$1048576,0),MATCH((CUADRO!K$5&amp;$E822),'Hoja de Trabajo para listado'!$DE$151:$DG$151,0)),0)+IFERROR(INDEX('Hoja de Trabajo para listado'!$CD$155:$DC$1048576,MATCH($A822,'Hoja de Trabajo para listado'!$CD$155:$CD$1048576,0),MATCH((CUADRO!K$5&amp;$E822),'Hoja de Trabajo para listado'!$CD$151:$DC$151,0)),0)</f>
        <v>0</v>
      </c>
      <c r="L822" s="243">
        <f ca="1">+IFERROR(INDEX('Hoja de Trabajo para listado'!$A$155:$Z$1048576,MATCH($A822,'Hoja de Trabajo para listado'!$A$155:$A$1048576,0),MATCH((CUADRO!L$5&amp;$E822),'Hoja de Trabajo para listado'!$A$151:$Z$151,0)),0)+IFERROR(INDEX('Hoja de Trabajo para listado'!$AB$155:$BA$1048576,MATCH($A822,'Hoja de Trabajo para listado'!$AB$155:$AB$1048576,0),MATCH((CUADRO!L$5&amp;$E822),'Hoja de Trabajo para listado'!$AB$151:$BA$151,0)),0)+IFERROR(INDEX('Hoja de Trabajo para listado'!$BC$155:$CB$1048576,MATCH($A822,'Hoja de Trabajo para listado'!$BC$155:$BC$1048576,0),MATCH((CUADRO!L$5&amp;$E822),'Hoja de Trabajo para listado'!$BC$151:$CB$151,0)),0)+IFERROR(INDEX('Hoja de Trabajo para listado'!$DE$153:$DG$274,MATCH($A822,'Hoja de Trabajo para listado'!$DE$153:$DE$1048576,0),MATCH((CUADRO!L$5&amp;$E822),'Hoja de Trabajo para listado'!$DE$151:$DG$151,0)),0)+IFERROR(INDEX('Hoja de Trabajo para listado'!$CD$155:$DC$1048576,MATCH($A822,'Hoja de Trabajo para listado'!$CD$155:$CD$1048576,0),MATCH((CUADRO!L$5&amp;$E822),'Hoja de Trabajo para listado'!$CD$151:$DC$151,0)),0)</f>
        <v>0</v>
      </c>
      <c r="M822" s="243">
        <f ca="1">+IFERROR(INDEX('Hoja de Trabajo para listado'!$A$155:$Z$1048576,MATCH($A822,'Hoja de Trabajo para listado'!$A$155:$A$1048576,0),MATCH((CUADRO!M$5&amp;$E822),'Hoja de Trabajo para listado'!$A$151:$Z$151,0)),0)+IFERROR(INDEX('Hoja de Trabajo para listado'!$AB$155:$BA$1048576,MATCH($A822,'Hoja de Trabajo para listado'!$AB$155:$AB$1048576,0),MATCH((CUADRO!M$5&amp;$E822),'Hoja de Trabajo para listado'!$AB$151:$BA$151,0)),0)+IFERROR(INDEX('Hoja de Trabajo para listado'!$BC$155:$CB$1048576,MATCH($A822,'Hoja de Trabajo para listado'!$BC$155:$BC$1048576,0),MATCH((CUADRO!M$5&amp;$E822),'Hoja de Trabajo para listado'!$BC$151:$CB$151,0)),0)+IFERROR(INDEX('Hoja de Trabajo para listado'!$DE$153:$DG$274,MATCH($A822,'Hoja de Trabajo para listado'!$DE$153:$DE$1048576,0),MATCH((CUADRO!M$5&amp;$E822),'Hoja de Trabajo para listado'!$DE$151:$DG$151,0)),0)+IFERROR(INDEX('Hoja de Trabajo para listado'!$CD$155:$DC$1048576,MATCH($A822,'Hoja de Trabajo para listado'!$CD$155:$CD$1048576,0),MATCH((CUADRO!M$5&amp;$E822),'Hoja de Trabajo para listado'!$CD$151:$DC$151,0)),0)</f>
        <v>0</v>
      </c>
      <c r="N822" s="243">
        <f ca="1">+IFERROR(INDEX('Hoja de Trabajo para listado'!$A$155:$Z$1048576,MATCH($A822,'Hoja de Trabajo para listado'!$A$155:$A$1048576,0),MATCH((CUADRO!N$5&amp;$E822),'Hoja de Trabajo para listado'!$A$151:$Z$151,0)),0)+IFERROR(INDEX('Hoja de Trabajo para listado'!$AB$155:$BA$1048576,MATCH($A822,'Hoja de Trabajo para listado'!$AB$155:$AB$1048576,0),MATCH((CUADRO!N$5&amp;$E822),'Hoja de Trabajo para listado'!$AB$151:$BA$151,0)),0)+IFERROR(INDEX('Hoja de Trabajo para listado'!$BC$155:$CB$1048576,MATCH($A822,'Hoja de Trabajo para listado'!$BC$155:$BC$1048576,0),MATCH((CUADRO!N$5&amp;$E822),'Hoja de Trabajo para listado'!$BC$151:$CB$151,0)),0)+IFERROR(INDEX('Hoja de Trabajo para listado'!$DE$153:$DG$274,MATCH($A822,'Hoja de Trabajo para listado'!$DE$153:$DE$1048576,0),MATCH((CUADRO!N$5&amp;$E822),'Hoja de Trabajo para listado'!$DE$151:$DG$151,0)),0)+IFERROR(INDEX('Hoja de Trabajo para listado'!$CD$155:$DC$1048576,MATCH($A822,'Hoja de Trabajo para listado'!$CD$155:$CD$1048576,0),MATCH((CUADRO!N$5&amp;$E822),'Hoja de Trabajo para listado'!$CD$151:$DC$151,0)),0)</f>
        <v>0</v>
      </c>
      <c r="O822" s="243">
        <f ca="1">+IFERROR(INDEX('Hoja de Trabajo para listado'!$A$155:$Z$1048576,MATCH($A822,'Hoja de Trabajo para listado'!$A$155:$A$1048576,0),MATCH((CUADRO!O$5&amp;$E822),'Hoja de Trabajo para listado'!$A$151:$Z$151,0)),0)+IFERROR(INDEX('Hoja de Trabajo para listado'!$AB$155:$BA$1048576,MATCH($A822,'Hoja de Trabajo para listado'!$AB$155:$AB$1048576,0),MATCH((CUADRO!O$5&amp;$E822),'Hoja de Trabajo para listado'!$AB$151:$BA$151,0)),0)+IFERROR(INDEX('Hoja de Trabajo para listado'!$BC$155:$CB$1048576,MATCH($A822,'Hoja de Trabajo para listado'!$BC$155:$BC$1048576,0),MATCH((CUADRO!O$5&amp;$E822),'Hoja de Trabajo para listado'!$BC$151:$CB$151,0)),0)+IFERROR(INDEX('Hoja de Trabajo para listado'!$DE$153:$DG$274,MATCH($A822,'Hoja de Trabajo para listado'!$DE$153:$DE$1048576,0),MATCH((CUADRO!O$5&amp;$E822),'Hoja de Trabajo para listado'!$DE$151:$DG$151,0)),0)+IFERROR(INDEX('Hoja de Trabajo para listado'!$CD$155:$DC$1048576,MATCH($A822,'Hoja de Trabajo para listado'!$CD$155:$CD$1048576,0),MATCH((CUADRO!O$5&amp;$E822),'Hoja de Trabajo para listado'!$CD$151:$DC$151,0)),0)</f>
        <v>0</v>
      </c>
      <c r="P822" s="243">
        <f ca="1">+IFERROR(INDEX('Hoja de Trabajo para listado'!$A$155:$Z$1048576,MATCH($A822,'Hoja de Trabajo para listado'!$A$155:$A$1048576,0),MATCH((CUADRO!P$5&amp;$E822),'Hoja de Trabajo para listado'!$A$151:$Z$151,0)),0)+IFERROR(INDEX('Hoja de Trabajo para listado'!$AB$155:$BA$1048576,MATCH($A822,'Hoja de Trabajo para listado'!$AB$155:$AB$1048576,0),MATCH((CUADRO!P$5&amp;$E822),'Hoja de Trabajo para listado'!$AB$151:$BA$151,0)),0)+IFERROR(INDEX('Hoja de Trabajo para listado'!$BC$155:$CB$1048576,MATCH($A822,'Hoja de Trabajo para listado'!$BC$155:$BC$1048576,0),MATCH((CUADRO!P$5&amp;$E822),'Hoja de Trabajo para listado'!$BC$151:$CB$151,0)),0)+IFERROR(INDEX('Hoja de Trabajo para listado'!$DE$153:$DG$274,MATCH($A822,'Hoja de Trabajo para listado'!$DE$153:$DE$1048576,0),MATCH((CUADRO!P$5&amp;$E822),'Hoja de Trabajo para listado'!$DE$151:$DG$151,0)),0)+IFERROR(INDEX('Hoja de Trabajo para listado'!$CD$155:$DC$1048576,MATCH($A822,'Hoja de Trabajo para listado'!$CD$155:$CD$1048576,0),MATCH((CUADRO!P$5&amp;$E822),'Hoja de Trabajo para listado'!$CD$151:$DC$151,0)),0)</f>
        <v>0</v>
      </c>
      <c r="Q822" s="243">
        <f ca="1">+IFERROR(INDEX('Hoja de Trabajo para listado'!$A$155:$Z$1048576,MATCH($A822,'Hoja de Trabajo para listado'!$A$155:$A$1048576,0),MATCH((CUADRO!Q$5&amp;$E822),'Hoja de Trabajo para listado'!$A$151:$Z$151,0)),0)+IFERROR(INDEX('Hoja de Trabajo para listado'!$AB$155:$BA$1048576,MATCH($A822,'Hoja de Trabajo para listado'!$AB$155:$AB$1048576,0),MATCH((CUADRO!Q$5&amp;$E822),'Hoja de Trabajo para listado'!$AB$151:$BA$151,0)),0)+IFERROR(INDEX('Hoja de Trabajo para listado'!$BC$155:$CB$1048576,MATCH($A822,'Hoja de Trabajo para listado'!$BC$155:$BC$1048576,0),MATCH((CUADRO!Q$5&amp;$E822),'Hoja de Trabajo para listado'!$BC$151:$CB$151,0)),0)+IFERROR(INDEX('Hoja de Trabajo para listado'!$DE$153:$DG$274,MATCH($A822,'Hoja de Trabajo para listado'!$DE$153:$DE$1048576,0),MATCH((CUADRO!Q$5&amp;$E822),'Hoja de Trabajo para listado'!$DE$151:$DG$151,0)),0)+IFERROR(INDEX('Hoja de Trabajo para listado'!$CD$155:$DC$1048576,MATCH($A822,'Hoja de Trabajo para listado'!$CD$155:$CD$1048576,0),MATCH((CUADRO!Q$5&amp;$E822),'Hoja de Trabajo para listado'!$CD$151:$DC$151,0)),0)</f>
        <v>0</v>
      </c>
      <c r="R822" s="243">
        <f t="shared" ca="1" si="27"/>
        <v>0</v>
      </c>
      <c r="S822" s="249"/>
      <c r="T822" s="243">
        <f ca="1">+T823</f>
        <v>0</v>
      </c>
      <c r="U822" s="242">
        <f t="shared" si="28"/>
        <v>1</v>
      </c>
      <c r="V822" s="333" t="str">
        <f>+VLOOKUP(A822,bd_lista!$A$3:$E$590,5,FALSE)</f>
        <v>Gobiernos Autonomos Municipales</v>
      </c>
      <c r="W822" s="391" t="str">
        <f>+V822</f>
        <v>Gobiernos Autonomos Municipales</v>
      </c>
      <c r="X822" s="242">
        <f>+VLOOKUP(A822,[4]Sheet1!$A$13:$D$744,4,FALSE)</f>
        <v>0</v>
      </c>
      <c r="Y822" s="242" t="e">
        <f>+VLOOKUP(X822,bd_lista!$A$3:$C$590,3,FALSE)</f>
        <v>#N/A</v>
      </c>
      <c r="Z822" s="294">
        <f>+X822</f>
        <v>0</v>
      </c>
      <c r="AA822" s="295" t="e">
        <f>+Y822</f>
        <v>#N/A</v>
      </c>
    </row>
    <row r="823" spans="1:27" customFormat="1" ht="15" hidden="1" customHeight="1">
      <c r="A823" s="32">
        <v>1430</v>
      </c>
      <c r="B823" s="388"/>
      <c r="C823" s="247" t="str">
        <f>+VLOOKUP(A823,bd_lista!$A$3:$C$590,3,FALSE)</f>
        <v>Gobierno Autónomo Municipal de Carangas</v>
      </c>
      <c r="D823" s="390"/>
      <c r="E823" s="244" t="s">
        <v>1305</v>
      </c>
      <c r="F823" s="243">
        <f ca="1">+IFERROR(INDEX('Hoja de Trabajo para listado'!$A$155:$Z$1048576,MATCH($A823,'Hoja de Trabajo para listado'!$A$155:$A$1048576,0),MATCH((CUADRO!F$5&amp;$E823),'Hoja de Trabajo para listado'!$A$151:$Z$151,0)),0)+IFERROR(INDEX('Hoja de Trabajo para listado'!$AB$155:$BA$1048576,MATCH($A823,'Hoja de Trabajo para listado'!$AB$155:$AB$1048576,0),MATCH((CUADRO!F$5&amp;$E823),'Hoja de Trabajo para listado'!$AB$151:$BA$151,0)),0)+IFERROR(INDEX('Hoja de Trabajo para listado'!$BC$155:$CB$1048576,MATCH($A823,'Hoja de Trabajo para listado'!$BC$155:$BC$1048576,0),MATCH((CUADRO!F$5&amp;$E823),'Hoja de Trabajo para listado'!$BC$151:$CB$151,0)),0)+IFERROR(INDEX('Hoja de Trabajo para listado'!$DE$153:$DG$274,MATCH($A823,'Hoja de Trabajo para listado'!$DE$153:$DE$1048576,0),MATCH((CUADRO!F$5&amp;$E823),'Hoja de Trabajo para listado'!$DE$151:$DG$151,0)),0)+IFERROR(INDEX('Hoja de Trabajo para listado'!$CD$155:$DC$1048576,MATCH($A823,'Hoja de Trabajo para listado'!$CD$155:$CD$1048576,0),MATCH((CUADRO!F$5&amp;$E823),'Hoja de Trabajo para listado'!$CD$151:$DC$151,0)),0)</f>
        <v>0</v>
      </c>
      <c r="G823" s="243">
        <f ca="1">+IFERROR(INDEX('Hoja de Trabajo para listado'!$A$155:$Z$1048576,MATCH($A823,'Hoja de Trabajo para listado'!$A$155:$A$1048576,0),MATCH((CUADRO!G$5&amp;$E823),'Hoja de Trabajo para listado'!$A$151:$Z$151,0)),0)+IFERROR(INDEX('Hoja de Trabajo para listado'!$AB$155:$BA$1048576,MATCH($A823,'Hoja de Trabajo para listado'!$AB$155:$AB$1048576,0),MATCH((CUADRO!G$5&amp;$E823),'Hoja de Trabajo para listado'!$AB$151:$BA$151,0)),0)+IFERROR(INDEX('Hoja de Trabajo para listado'!$BC$155:$CB$1048576,MATCH($A823,'Hoja de Trabajo para listado'!$BC$155:$BC$1048576,0),MATCH((CUADRO!G$5&amp;$E823),'Hoja de Trabajo para listado'!$BC$151:$CB$151,0)),0)+IFERROR(INDEX('Hoja de Trabajo para listado'!$DE$153:$DG$274,MATCH($A823,'Hoja de Trabajo para listado'!$DE$153:$DE$1048576,0),MATCH((CUADRO!G$5&amp;$E823),'Hoja de Trabajo para listado'!$DE$151:$DG$151,0)),0)+IFERROR(INDEX('Hoja de Trabajo para listado'!$CD$155:$DC$1048576,MATCH($A823,'Hoja de Trabajo para listado'!$CD$155:$CD$1048576,0),MATCH((CUADRO!G$5&amp;$E823),'Hoja de Trabajo para listado'!$CD$151:$DC$151,0)),0)</f>
        <v>0</v>
      </c>
      <c r="H823" s="243">
        <f ca="1">+IFERROR(INDEX('Hoja de Trabajo para listado'!$A$155:$Z$1048576,MATCH($A823,'Hoja de Trabajo para listado'!$A$155:$A$1048576,0),MATCH((CUADRO!H$5&amp;$E823),'Hoja de Trabajo para listado'!$A$151:$Z$151,0)),0)+IFERROR(INDEX('Hoja de Trabajo para listado'!$AB$155:$BA$1048576,MATCH($A823,'Hoja de Trabajo para listado'!$AB$155:$AB$1048576,0),MATCH((CUADRO!H$5&amp;$E823),'Hoja de Trabajo para listado'!$AB$151:$BA$151,0)),0)+IFERROR(INDEX('Hoja de Trabajo para listado'!$BC$155:$CB$1048576,MATCH($A823,'Hoja de Trabajo para listado'!$BC$155:$BC$1048576,0),MATCH((CUADRO!H$5&amp;$E823),'Hoja de Trabajo para listado'!$BC$151:$CB$151,0)),0)+IFERROR(INDEX('Hoja de Trabajo para listado'!$DE$153:$DG$274,MATCH($A823,'Hoja de Trabajo para listado'!$DE$153:$DE$1048576,0),MATCH((CUADRO!H$5&amp;$E823),'Hoja de Trabajo para listado'!$DE$151:$DG$151,0)),0)+IFERROR(INDEX('Hoja de Trabajo para listado'!$CD$155:$DC$1048576,MATCH($A823,'Hoja de Trabajo para listado'!$CD$155:$CD$1048576,0),MATCH((CUADRO!H$5&amp;$E823),'Hoja de Trabajo para listado'!$CD$151:$DC$151,0)),0)</f>
        <v>0</v>
      </c>
      <c r="I823" s="243">
        <f ca="1">+IFERROR(INDEX('Hoja de Trabajo para listado'!$A$155:$Z$1048576,MATCH($A823,'Hoja de Trabajo para listado'!$A$155:$A$1048576,0),MATCH((CUADRO!I$5&amp;$E823),'Hoja de Trabajo para listado'!$A$151:$Z$151,0)),0)+IFERROR(INDEX('Hoja de Trabajo para listado'!$AB$155:$BA$1048576,MATCH($A823,'Hoja de Trabajo para listado'!$AB$155:$AB$1048576,0),MATCH((CUADRO!I$5&amp;$E823),'Hoja de Trabajo para listado'!$AB$151:$BA$151,0)),0)+IFERROR(INDEX('Hoja de Trabajo para listado'!$BC$155:$CB$1048576,MATCH($A823,'Hoja de Trabajo para listado'!$BC$155:$BC$1048576,0),MATCH((CUADRO!I$5&amp;$E823),'Hoja de Trabajo para listado'!$BC$151:$CB$151,0)),0)+IFERROR(INDEX('Hoja de Trabajo para listado'!$DE$153:$DG$274,MATCH($A823,'Hoja de Trabajo para listado'!$DE$153:$DE$1048576,0),MATCH((CUADRO!I$5&amp;$E823),'Hoja de Trabajo para listado'!$DE$151:$DG$151,0)),0)+IFERROR(INDEX('Hoja de Trabajo para listado'!$CD$155:$DC$1048576,MATCH($A823,'Hoja de Trabajo para listado'!$CD$155:$CD$1048576,0),MATCH((CUADRO!I$5&amp;$E823),'Hoja de Trabajo para listado'!$CD$151:$DC$151,0)),0)</f>
        <v>0</v>
      </c>
      <c r="J823" s="243">
        <f ca="1">+IFERROR(INDEX('Hoja de Trabajo para listado'!$A$155:$Z$1048576,MATCH($A823,'Hoja de Trabajo para listado'!$A$155:$A$1048576,0),MATCH((CUADRO!J$5&amp;$E823),'Hoja de Trabajo para listado'!$A$151:$Z$151,0)),0)+IFERROR(INDEX('Hoja de Trabajo para listado'!$AB$155:$BA$1048576,MATCH($A823,'Hoja de Trabajo para listado'!$AB$155:$AB$1048576,0),MATCH((CUADRO!J$5&amp;$E823),'Hoja de Trabajo para listado'!$AB$151:$BA$151,0)),0)+IFERROR(INDEX('Hoja de Trabajo para listado'!$BC$155:$CB$1048576,MATCH($A823,'Hoja de Trabajo para listado'!$BC$155:$BC$1048576,0),MATCH((CUADRO!J$5&amp;$E823),'Hoja de Trabajo para listado'!$BC$151:$CB$151,0)),0)+IFERROR(INDEX('Hoja de Trabajo para listado'!$DE$153:$DG$274,MATCH($A823,'Hoja de Trabajo para listado'!$DE$153:$DE$1048576,0),MATCH((CUADRO!J$5&amp;$E823),'Hoja de Trabajo para listado'!$DE$151:$DG$151,0)),0)+IFERROR(INDEX('Hoja de Trabajo para listado'!$CD$155:$DC$1048576,MATCH($A823,'Hoja de Trabajo para listado'!$CD$155:$CD$1048576,0),MATCH((CUADRO!J$5&amp;$E823),'Hoja de Trabajo para listado'!$CD$151:$DC$151,0)),0)</f>
        <v>0</v>
      </c>
      <c r="K823" s="243">
        <f ca="1">+IFERROR(INDEX('Hoja de Trabajo para listado'!$A$155:$Z$1048576,MATCH($A823,'Hoja de Trabajo para listado'!$A$155:$A$1048576,0),MATCH((CUADRO!K$5&amp;$E823),'Hoja de Trabajo para listado'!$A$151:$Z$151,0)),0)+IFERROR(INDEX('Hoja de Trabajo para listado'!$AB$155:$BA$1048576,MATCH($A823,'Hoja de Trabajo para listado'!$AB$155:$AB$1048576,0),MATCH((CUADRO!K$5&amp;$E823),'Hoja de Trabajo para listado'!$AB$151:$BA$151,0)),0)+IFERROR(INDEX('Hoja de Trabajo para listado'!$BC$155:$CB$1048576,MATCH($A823,'Hoja de Trabajo para listado'!$BC$155:$BC$1048576,0),MATCH((CUADRO!K$5&amp;$E823),'Hoja de Trabajo para listado'!$BC$151:$CB$151,0)),0)+IFERROR(INDEX('Hoja de Trabajo para listado'!$DE$153:$DG$274,MATCH($A823,'Hoja de Trabajo para listado'!$DE$153:$DE$1048576,0),MATCH((CUADRO!K$5&amp;$E823),'Hoja de Trabajo para listado'!$DE$151:$DG$151,0)),0)+IFERROR(INDEX('Hoja de Trabajo para listado'!$CD$155:$DC$1048576,MATCH($A823,'Hoja de Trabajo para listado'!$CD$155:$CD$1048576,0),MATCH((CUADRO!K$5&amp;$E823),'Hoja de Trabajo para listado'!$CD$151:$DC$151,0)),0)</f>
        <v>0</v>
      </c>
      <c r="L823" s="243">
        <f ca="1">+IFERROR(INDEX('Hoja de Trabajo para listado'!$A$155:$Z$1048576,MATCH($A823,'Hoja de Trabajo para listado'!$A$155:$A$1048576,0),MATCH((CUADRO!L$5&amp;$E823),'Hoja de Trabajo para listado'!$A$151:$Z$151,0)),0)+IFERROR(INDEX('Hoja de Trabajo para listado'!$AB$155:$BA$1048576,MATCH($A823,'Hoja de Trabajo para listado'!$AB$155:$AB$1048576,0),MATCH((CUADRO!L$5&amp;$E823),'Hoja de Trabajo para listado'!$AB$151:$BA$151,0)),0)+IFERROR(INDEX('Hoja de Trabajo para listado'!$BC$155:$CB$1048576,MATCH($A823,'Hoja de Trabajo para listado'!$BC$155:$BC$1048576,0),MATCH((CUADRO!L$5&amp;$E823),'Hoja de Trabajo para listado'!$BC$151:$CB$151,0)),0)+IFERROR(INDEX('Hoja de Trabajo para listado'!$DE$153:$DG$274,MATCH($A823,'Hoja de Trabajo para listado'!$DE$153:$DE$1048576,0),MATCH((CUADRO!L$5&amp;$E823),'Hoja de Trabajo para listado'!$DE$151:$DG$151,0)),0)+IFERROR(INDEX('Hoja de Trabajo para listado'!$CD$155:$DC$1048576,MATCH($A823,'Hoja de Trabajo para listado'!$CD$155:$CD$1048576,0),MATCH((CUADRO!L$5&amp;$E823),'Hoja de Trabajo para listado'!$CD$151:$DC$151,0)),0)</f>
        <v>0</v>
      </c>
      <c r="M823" s="243">
        <f ca="1">+IFERROR(INDEX('Hoja de Trabajo para listado'!$A$155:$Z$1048576,MATCH($A823,'Hoja de Trabajo para listado'!$A$155:$A$1048576,0),MATCH((CUADRO!M$5&amp;$E823),'Hoja de Trabajo para listado'!$A$151:$Z$151,0)),0)+IFERROR(INDEX('Hoja de Trabajo para listado'!$AB$155:$BA$1048576,MATCH($A823,'Hoja de Trabajo para listado'!$AB$155:$AB$1048576,0),MATCH((CUADRO!M$5&amp;$E823),'Hoja de Trabajo para listado'!$AB$151:$BA$151,0)),0)+IFERROR(INDEX('Hoja de Trabajo para listado'!$BC$155:$CB$1048576,MATCH($A823,'Hoja de Trabajo para listado'!$BC$155:$BC$1048576,0),MATCH((CUADRO!M$5&amp;$E823),'Hoja de Trabajo para listado'!$BC$151:$CB$151,0)),0)+IFERROR(INDEX('Hoja de Trabajo para listado'!$DE$153:$DG$274,MATCH($A823,'Hoja de Trabajo para listado'!$DE$153:$DE$1048576,0),MATCH((CUADRO!M$5&amp;$E823),'Hoja de Trabajo para listado'!$DE$151:$DG$151,0)),0)+IFERROR(INDEX('Hoja de Trabajo para listado'!$CD$155:$DC$1048576,MATCH($A823,'Hoja de Trabajo para listado'!$CD$155:$CD$1048576,0),MATCH((CUADRO!M$5&amp;$E823),'Hoja de Trabajo para listado'!$CD$151:$DC$151,0)),0)</f>
        <v>0</v>
      </c>
      <c r="N823" s="243">
        <f ca="1">+IFERROR(INDEX('Hoja de Trabajo para listado'!$A$155:$Z$1048576,MATCH($A823,'Hoja de Trabajo para listado'!$A$155:$A$1048576,0),MATCH((CUADRO!N$5&amp;$E823),'Hoja de Trabajo para listado'!$A$151:$Z$151,0)),0)+IFERROR(INDEX('Hoja de Trabajo para listado'!$AB$155:$BA$1048576,MATCH($A823,'Hoja de Trabajo para listado'!$AB$155:$AB$1048576,0),MATCH((CUADRO!N$5&amp;$E823),'Hoja de Trabajo para listado'!$AB$151:$BA$151,0)),0)+IFERROR(INDEX('Hoja de Trabajo para listado'!$BC$155:$CB$1048576,MATCH($A823,'Hoja de Trabajo para listado'!$BC$155:$BC$1048576,0),MATCH((CUADRO!N$5&amp;$E823),'Hoja de Trabajo para listado'!$BC$151:$CB$151,0)),0)+IFERROR(INDEX('Hoja de Trabajo para listado'!$DE$153:$DG$274,MATCH($A823,'Hoja de Trabajo para listado'!$DE$153:$DE$1048576,0),MATCH((CUADRO!N$5&amp;$E823),'Hoja de Trabajo para listado'!$DE$151:$DG$151,0)),0)+IFERROR(INDEX('Hoja de Trabajo para listado'!$CD$155:$DC$1048576,MATCH($A823,'Hoja de Trabajo para listado'!$CD$155:$CD$1048576,0),MATCH((CUADRO!N$5&amp;$E823),'Hoja de Trabajo para listado'!$CD$151:$DC$151,0)),0)</f>
        <v>0</v>
      </c>
      <c r="O823" s="243">
        <f ca="1">+IFERROR(INDEX('Hoja de Trabajo para listado'!$A$155:$Z$1048576,MATCH($A823,'Hoja de Trabajo para listado'!$A$155:$A$1048576,0),MATCH((CUADRO!O$5&amp;$E823),'Hoja de Trabajo para listado'!$A$151:$Z$151,0)),0)+IFERROR(INDEX('Hoja de Trabajo para listado'!$AB$155:$BA$1048576,MATCH($A823,'Hoja de Trabajo para listado'!$AB$155:$AB$1048576,0),MATCH((CUADRO!O$5&amp;$E823),'Hoja de Trabajo para listado'!$AB$151:$BA$151,0)),0)+IFERROR(INDEX('Hoja de Trabajo para listado'!$BC$155:$CB$1048576,MATCH($A823,'Hoja de Trabajo para listado'!$BC$155:$BC$1048576,0),MATCH((CUADRO!O$5&amp;$E823),'Hoja de Trabajo para listado'!$BC$151:$CB$151,0)),0)+IFERROR(INDEX('Hoja de Trabajo para listado'!$DE$153:$DG$274,MATCH($A823,'Hoja de Trabajo para listado'!$DE$153:$DE$1048576,0),MATCH((CUADRO!O$5&amp;$E823),'Hoja de Trabajo para listado'!$DE$151:$DG$151,0)),0)+IFERROR(INDEX('Hoja de Trabajo para listado'!$CD$155:$DC$1048576,MATCH($A823,'Hoja de Trabajo para listado'!$CD$155:$CD$1048576,0),MATCH((CUADRO!O$5&amp;$E823),'Hoja de Trabajo para listado'!$CD$151:$DC$151,0)),0)</f>
        <v>0</v>
      </c>
      <c r="P823" s="243">
        <f ca="1">+IFERROR(INDEX('Hoja de Trabajo para listado'!$A$155:$Z$1048576,MATCH($A823,'Hoja de Trabajo para listado'!$A$155:$A$1048576,0),MATCH((CUADRO!P$5&amp;$E823),'Hoja de Trabajo para listado'!$A$151:$Z$151,0)),0)+IFERROR(INDEX('Hoja de Trabajo para listado'!$AB$155:$BA$1048576,MATCH($A823,'Hoja de Trabajo para listado'!$AB$155:$AB$1048576,0),MATCH((CUADRO!P$5&amp;$E823),'Hoja de Trabajo para listado'!$AB$151:$BA$151,0)),0)+IFERROR(INDEX('Hoja de Trabajo para listado'!$BC$155:$CB$1048576,MATCH($A823,'Hoja de Trabajo para listado'!$BC$155:$BC$1048576,0),MATCH((CUADRO!P$5&amp;$E823),'Hoja de Trabajo para listado'!$BC$151:$CB$151,0)),0)+IFERROR(INDEX('Hoja de Trabajo para listado'!$DE$153:$DG$274,MATCH($A823,'Hoja de Trabajo para listado'!$DE$153:$DE$1048576,0),MATCH((CUADRO!P$5&amp;$E823),'Hoja de Trabajo para listado'!$DE$151:$DG$151,0)),0)+IFERROR(INDEX('Hoja de Trabajo para listado'!$CD$155:$DC$1048576,MATCH($A823,'Hoja de Trabajo para listado'!$CD$155:$CD$1048576,0),MATCH((CUADRO!P$5&amp;$E823),'Hoja de Trabajo para listado'!$CD$151:$DC$151,0)),0)</f>
        <v>0</v>
      </c>
      <c r="Q823" s="243">
        <f ca="1">+IFERROR(INDEX('Hoja de Trabajo para listado'!$A$155:$Z$1048576,MATCH($A823,'Hoja de Trabajo para listado'!$A$155:$A$1048576,0),MATCH((CUADRO!Q$5&amp;$E823),'Hoja de Trabajo para listado'!$A$151:$Z$151,0)),0)+IFERROR(INDEX('Hoja de Trabajo para listado'!$AB$155:$BA$1048576,MATCH($A823,'Hoja de Trabajo para listado'!$AB$155:$AB$1048576,0),MATCH((CUADRO!Q$5&amp;$E823),'Hoja de Trabajo para listado'!$AB$151:$BA$151,0)),0)+IFERROR(INDEX('Hoja de Trabajo para listado'!$BC$155:$CB$1048576,MATCH($A823,'Hoja de Trabajo para listado'!$BC$155:$BC$1048576,0),MATCH((CUADRO!Q$5&amp;$E823),'Hoja de Trabajo para listado'!$BC$151:$CB$151,0)),0)+IFERROR(INDEX('Hoja de Trabajo para listado'!$DE$153:$DG$274,MATCH($A823,'Hoja de Trabajo para listado'!$DE$153:$DE$1048576,0),MATCH((CUADRO!Q$5&amp;$E823),'Hoja de Trabajo para listado'!$DE$151:$DG$151,0)),0)+IFERROR(INDEX('Hoja de Trabajo para listado'!$CD$155:$DC$1048576,MATCH($A823,'Hoja de Trabajo para listado'!$CD$155:$CD$1048576,0),MATCH((CUADRO!Q$5&amp;$E823),'Hoja de Trabajo para listado'!$CD$151:$DC$151,0)),0)</f>
        <v>0</v>
      </c>
      <c r="R823" s="243">
        <f t="shared" ca="1" si="27"/>
        <v>0</v>
      </c>
      <c r="S823" s="249">
        <f ca="1">+R822+R823</f>
        <v>0</v>
      </c>
      <c r="T823" s="243">
        <f ca="1">+S823</f>
        <v>0</v>
      </c>
      <c r="U823" s="242">
        <f t="shared" si="28"/>
        <v>2</v>
      </c>
      <c r="V823" s="333" t="str">
        <f>+VLOOKUP(A823,bd_lista!$A$3:$E$590,5,FALSE)</f>
        <v>Gobiernos Autonomos Municipales</v>
      </c>
      <c r="W823" s="392"/>
      <c r="X823" s="242">
        <f>+VLOOKUP(A823,[4]Sheet1!$A$13:$D$744,4,FALSE)</f>
        <v>0</v>
      </c>
      <c r="Y823" s="242" t="e">
        <f>+VLOOKUP(X823,bd_lista!$A$3:$C$590,3,FALSE)</f>
        <v>#N/A</v>
      </c>
      <c r="Z823" s="292"/>
      <c r="AA823" s="293"/>
    </row>
    <row r="824" spans="1:27" customFormat="1" ht="15" hidden="1" customHeight="1">
      <c r="A824" s="32">
        <v>1431</v>
      </c>
      <c r="B824" s="387">
        <f>+A824</f>
        <v>1431</v>
      </c>
      <c r="C824" s="247" t="str">
        <f>+VLOOKUP(A824,bd_lista!$A$3:$C$590,3,FALSE)</f>
        <v>Gobierno Autónomo Municipal de Sabaya</v>
      </c>
      <c r="D824" s="389" t="str">
        <f>+C824</f>
        <v>Gobierno Autónomo Municipal de Sabaya</v>
      </c>
      <c r="E824" s="242" t="s">
        <v>1304</v>
      </c>
      <c r="F824" s="243">
        <f ca="1">+IFERROR(INDEX('Hoja de Trabajo para listado'!$A$155:$Z$1048576,MATCH($A824,'Hoja de Trabajo para listado'!$A$155:$A$1048576,0),MATCH((CUADRO!F$5&amp;$E824),'Hoja de Trabajo para listado'!$A$151:$Z$151,0)),0)+IFERROR(INDEX('Hoja de Trabajo para listado'!$AB$155:$BA$1048576,MATCH($A824,'Hoja de Trabajo para listado'!$AB$155:$AB$1048576,0),MATCH((CUADRO!F$5&amp;$E824),'Hoja de Trabajo para listado'!$AB$151:$BA$151,0)),0)+IFERROR(INDEX('Hoja de Trabajo para listado'!$BC$155:$CB$1048576,MATCH($A824,'Hoja de Trabajo para listado'!$BC$155:$BC$1048576,0),MATCH((CUADRO!F$5&amp;$E824),'Hoja de Trabajo para listado'!$BC$151:$CB$151,0)),0)+IFERROR(INDEX('Hoja de Trabajo para listado'!$DE$153:$DG$274,MATCH($A824,'Hoja de Trabajo para listado'!$DE$153:$DE$1048576,0),MATCH((CUADRO!F$5&amp;$E824),'Hoja de Trabajo para listado'!$DE$151:$DG$151,0)),0)+IFERROR(INDEX('Hoja de Trabajo para listado'!$CD$155:$DC$1048576,MATCH($A824,'Hoja de Trabajo para listado'!$CD$155:$CD$1048576,0),MATCH((CUADRO!F$5&amp;$E824),'Hoja de Trabajo para listado'!$CD$151:$DC$151,0)),0)</f>
        <v>0</v>
      </c>
      <c r="G824" s="243">
        <f ca="1">+IFERROR(INDEX('Hoja de Trabajo para listado'!$A$155:$Z$1048576,MATCH($A824,'Hoja de Trabajo para listado'!$A$155:$A$1048576,0),MATCH((CUADRO!G$5&amp;$E824),'Hoja de Trabajo para listado'!$A$151:$Z$151,0)),0)+IFERROR(INDEX('Hoja de Trabajo para listado'!$AB$155:$BA$1048576,MATCH($A824,'Hoja de Trabajo para listado'!$AB$155:$AB$1048576,0),MATCH((CUADRO!G$5&amp;$E824),'Hoja de Trabajo para listado'!$AB$151:$BA$151,0)),0)+IFERROR(INDEX('Hoja de Trabajo para listado'!$BC$155:$CB$1048576,MATCH($A824,'Hoja de Trabajo para listado'!$BC$155:$BC$1048576,0),MATCH((CUADRO!G$5&amp;$E824),'Hoja de Trabajo para listado'!$BC$151:$CB$151,0)),0)+IFERROR(INDEX('Hoja de Trabajo para listado'!$DE$153:$DG$274,MATCH($A824,'Hoja de Trabajo para listado'!$DE$153:$DE$1048576,0),MATCH((CUADRO!G$5&amp;$E824),'Hoja de Trabajo para listado'!$DE$151:$DG$151,0)),0)+IFERROR(INDEX('Hoja de Trabajo para listado'!$CD$155:$DC$1048576,MATCH($A824,'Hoja de Trabajo para listado'!$CD$155:$CD$1048576,0),MATCH((CUADRO!G$5&amp;$E824),'Hoja de Trabajo para listado'!$CD$151:$DC$151,0)),0)</f>
        <v>0</v>
      </c>
      <c r="H824" s="243">
        <f ca="1">+IFERROR(INDEX('Hoja de Trabajo para listado'!$A$155:$Z$1048576,MATCH($A824,'Hoja de Trabajo para listado'!$A$155:$A$1048576,0),MATCH((CUADRO!H$5&amp;$E824),'Hoja de Trabajo para listado'!$A$151:$Z$151,0)),0)+IFERROR(INDEX('Hoja de Trabajo para listado'!$AB$155:$BA$1048576,MATCH($A824,'Hoja de Trabajo para listado'!$AB$155:$AB$1048576,0),MATCH((CUADRO!H$5&amp;$E824),'Hoja de Trabajo para listado'!$AB$151:$BA$151,0)),0)+IFERROR(INDEX('Hoja de Trabajo para listado'!$BC$155:$CB$1048576,MATCH($A824,'Hoja de Trabajo para listado'!$BC$155:$BC$1048576,0),MATCH((CUADRO!H$5&amp;$E824),'Hoja de Trabajo para listado'!$BC$151:$CB$151,0)),0)+IFERROR(INDEX('Hoja de Trabajo para listado'!$DE$153:$DG$274,MATCH($A824,'Hoja de Trabajo para listado'!$DE$153:$DE$1048576,0),MATCH((CUADRO!H$5&amp;$E824),'Hoja de Trabajo para listado'!$DE$151:$DG$151,0)),0)+IFERROR(INDEX('Hoja de Trabajo para listado'!$CD$155:$DC$1048576,MATCH($A824,'Hoja de Trabajo para listado'!$CD$155:$CD$1048576,0),MATCH((CUADRO!H$5&amp;$E824),'Hoja de Trabajo para listado'!$CD$151:$DC$151,0)),0)</f>
        <v>0</v>
      </c>
      <c r="I824" s="243">
        <f ca="1">+IFERROR(INDEX('Hoja de Trabajo para listado'!$A$155:$Z$1048576,MATCH($A824,'Hoja de Trabajo para listado'!$A$155:$A$1048576,0),MATCH((CUADRO!I$5&amp;$E824),'Hoja de Trabajo para listado'!$A$151:$Z$151,0)),0)+IFERROR(INDEX('Hoja de Trabajo para listado'!$AB$155:$BA$1048576,MATCH($A824,'Hoja de Trabajo para listado'!$AB$155:$AB$1048576,0),MATCH((CUADRO!I$5&amp;$E824),'Hoja de Trabajo para listado'!$AB$151:$BA$151,0)),0)+IFERROR(INDEX('Hoja de Trabajo para listado'!$BC$155:$CB$1048576,MATCH($A824,'Hoja de Trabajo para listado'!$BC$155:$BC$1048576,0),MATCH((CUADRO!I$5&amp;$E824),'Hoja de Trabajo para listado'!$BC$151:$CB$151,0)),0)+IFERROR(INDEX('Hoja de Trabajo para listado'!$DE$153:$DG$274,MATCH($A824,'Hoja de Trabajo para listado'!$DE$153:$DE$1048576,0),MATCH((CUADRO!I$5&amp;$E824),'Hoja de Trabajo para listado'!$DE$151:$DG$151,0)),0)+IFERROR(INDEX('Hoja de Trabajo para listado'!$CD$155:$DC$1048576,MATCH($A824,'Hoja de Trabajo para listado'!$CD$155:$CD$1048576,0),MATCH((CUADRO!I$5&amp;$E824),'Hoja de Trabajo para listado'!$CD$151:$DC$151,0)),0)</f>
        <v>0</v>
      </c>
      <c r="J824" s="243">
        <f ca="1">+IFERROR(INDEX('Hoja de Trabajo para listado'!$A$155:$Z$1048576,MATCH($A824,'Hoja de Trabajo para listado'!$A$155:$A$1048576,0),MATCH((CUADRO!J$5&amp;$E824),'Hoja de Trabajo para listado'!$A$151:$Z$151,0)),0)+IFERROR(INDEX('Hoja de Trabajo para listado'!$AB$155:$BA$1048576,MATCH($A824,'Hoja de Trabajo para listado'!$AB$155:$AB$1048576,0),MATCH((CUADRO!J$5&amp;$E824),'Hoja de Trabajo para listado'!$AB$151:$BA$151,0)),0)+IFERROR(INDEX('Hoja de Trabajo para listado'!$BC$155:$CB$1048576,MATCH($A824,'Hoja de Trabajo para listado'!$BC$155:$BC$1048576,0),MATCH((CUADRO!J$5&amp;$E824),'Hoja de Trabajo para listado'!$BC$151:$CB$151,0)),0)+IFERROR(INDEX('Hoja de Trabajo para listado'!$DE$153:$DG$274,MATCH($A824,'Hoja de Trabajo para listado'!$DE$153:$DE$1048576,0),MATCH((CUADRO!J$5&amp;$E824),'Hoja de Trabajo para listado'!$DE$151:$DG$151,0)),0)+IFERROR(INDEX('Hoja de Trabajo para listado'!$CD$155:$DC$1048576,MATCH($A824,'Hoja de Trabajo para listado'!$CD$155:$CD$1048576,0),MATCH((CUADRO!J$5&amp;$E824),'Hoja de Trabajo para listado'!$CD$151:$DC$151,0)),0)</f>
        <v>0</v>
      </c>
      <c r="K824" s="243">
        <f ca="1">+IFERROR(INDEX('Hoja de Trabajo para listado'!$A$155:$Z$1048576,MATCH($A824,'Hoja de Trabajo para listado'!$A$155:$A$1048576,0),MATCH((CUADRO!K$5&amp;$E824),'Hoja de Trabajo para listado'!$A$151:$Z$151,0)),0)+IFERROR(INDEX('Hoja de Trabajo para listado'!$AB$155:$BA$1048576,MATCH($A824,'Hoja de Trabajo para listado'!$AB$155:$AB$1048576,0),MATCH((CUADRO!K$5&amp;$E824),'Hoja de Trabajo para listado'!$AB$151:$BA$151,0)),0)+IFERROR(INDEX('Hoja de Trabajo para listado'!$BC$155:$CB$1048576,MATCH($A824,'Hoja de Trabajo para listado'!$BC$155:$BC$1048576,0),MATCH((CUADRO!K$5&amp;$E824),'Hoja de Trabajo para listado'!$BC$151:$CB$151,0)),0)+IFERROR(INDEX('Hoja de Trabajo para listado'!$DE$153:$DG$274,MATCH($A824,'Hoja de Trabajo para listado'!$DE$153:$DE$1048576,0),MATCH((CUADRO!K$5&amp;$E824),'Hoja de Trabajo para listado'!$DE$151:$DG$151,0)),0)+IFERROR(INDEX('Hoja de Trabajo para listado'!$CD$155:$DC$1048576,MATCH($A824,'Hoja de Trabajo para listado'!$CD$155:$CD$1048576,0),MATCH((CUADRO!K$5&amp;$E824),'Hoja de Trabajo para listado'!$CD$151:$DC$151,0)),0)</f>
        <v>0</v>
      </c>
      <c r="L824" s="243">
        <f ca="1">+IFERROR(INDEX('Hoja de Trabajo para listado'!$A$155:$Z$1048576,MATCH($A824,'Hoja de Trabajo para listado'!$A$155:$A$1048576,0),MATCH((CUADRO!L$5&amp;$E824),'Hoja de Trabajo para listado'!$A$151:$Z$151,0)),0)+IFERROR(INDEX('Hoja de Trabajo para listado'!$AB$155:$BA$1048576,MATCH($A824,'Hoja de Trabajo para listado'!$AB$155:$AB$1048576,0),MATCH((CUADRO!L$5&amp;$E824),'Hoja de Trabajo para listado'!$AB$151:$BA$151,0)),0)+IFERROR(INDEX('Hoja de Trabajo para listado'!$BC$155:$CB$1048576,MATCH($A824,'Hoja de Trabajo para listado'!$BC$155:$BC$1048576,0),MATCH((CUADRO!L$5&amp;$E824),'Hoja de Trabajo para listado'!$BC$151:$CB$151,0)),0)+IFERROR(INDEX('Hoja de Trabajo para listado'!$DE$153:$DG$274,MATCH($A824,'Hoja de Trabajo para listado'!$DE$153:$DE$1048576,0),MATCH((CUADRO!L$5&amp;$E824),'Hoja de Trabajo para listado'!$DE$151:$DG$151,0)),0)+IFERROR(INDEX('Hoja de Trabajo para listado'!$CD$155:$DC$1048576,MATCH($A824,'Hoja de Trabajo para listado'!$CD$155:$CD$1048576,0),MATCH((CUADRO!L$5&amp;$E824),'Hoja de Trabajo para listado'!$CD$151:$DC$151,0)),0)</f>
        <v>0</v>
      </c>
      <c r="M824" s="243">
        <f ca="1">+IFERROR(INDEX('Hoja de Trabajo para listado'!$A$155:$Z$1048576,MATCH($A824,'Hoja de Trabajo para listado'!$A$155:$A$1048576,0),MATCH((CUADRO!M$5&amp;$E824),'Hoja de Trabajo para listado'!$A$151:$Z$151,0)),0)+IFERROR(INDEX('Hoja de Trabajo para listado'!$AB$155:$BA$1048576,MATCH($A824,'Hoja de Trabajo para listado'!$AB$155:$AB$1048576,0),MATCH((CUADRO!M$5&amp;$E824),'Hoja de Trabajo para listado'!$AB$151:$BA$151,0)),0)+IFERROR(INDEX('Hoja de Trabajo para listado'!$BC$155:$CB$1048576,MATCH($A824,'Hoja de Trabajo para listado'!$BC$155:$BC$1048576,0),MATCH((CUADRO!M$5&amp;$E824),'Hoja de Trabajo para listado'!$BC$151:$CB$151,0)),0)+IFERROR(INDEX('Hoja de Trabajo para listado'!$DE$153:$DG$274,MATCH($A824,'Hoja de Trabajo para listado'!$DE$153:$DE$1048576,0),MATCH((CUADRO!M$5&amp;$E824),'Hoja de Trabajo para listado'!$DE$151:$DG$151,0)),0)+IFERROR(INDEX('Hoja de Trabajo para listado'!$CD$155:$DC$1048576,MATCH($A824,'Hoja de Trabajo para listado'!$CD$155:$CD$1048576,0),MATCH((CUADRO!M$5&amp;$E824),'Hoja de Trabajo para listado'!$CD$151:$DC$151,0)),0)</f>
        <v>0</v>
      </c>
      <c r="N824" s="243">
        <f ca="1">+IFERROR(INDEX('Hoja de Trabajo para listado'!$A$155:$Z$1048576,MATCH($A824,'Hoja de Trabajo para listado'!$A$155:$A$1048576,0),MATCH((CUADRO!N$5&amp;$E824),'Hoja de Trabajo para listado'!$A$151:$Z$151,0)),0)+IFERROR(INDEX('Hoja de Trabajo para listado'!$AB$155:$BA$1048576,MATCH($A824,'Hoja de Trabajo para listado'!$AB$155:$AB$1048576,0),MATCH((CUADRO!N$5&amp;$E824),'Hoja de Trabajo para listado'!$AB$151:$BA$151,0)),0)+IFERROR(INDEX('Hoja de Trabajo para listado'!$BC$155:$CB$1048576,MATCH($A824,'Hoja de Trabajo para listado'!$BC$155:$BC$1048576,0),MATCH((CUADRO!N$5&amp;$E824),'Hoja de Trabajo para listado'!$BC$151:$CB$151,0)),0)+IFERROR(INDEX('Hoja de Trabajo para listado'!$DE$153:$DG$274,MATCH($A824,'Hoja de Trabajo para listado'!$DE$153:$DE$1048576,0),MATCH((CUADRO!N$5&amp;$E824),'Hoja de Trabajo para listado'!$DE$151:$DG$151,0)),0)+IFERROR(INDEX('Hoja de Trabajo para listado'!$CD$155:$DC$1048576,MATCH($A824,'Hoja de Trabajo para listado'!$CD$155:$CD$1048576,0),MATCH((CUADRO!N$5&amp;$E824),'Hoja de Trabajo para listado'!$CD$151:$DC$151,0)),0)</f>
        <v>0</v>
      </c>
      <c r="O824" s="243">
        <f ca="1">+IFERROR(INDEX('Hoja de Trabajo para listado'!$A$155:$Z$1048576,MATCH($A824,'Hoja de Trabajo para listado'!$A$155:$A$1048576,0),MATCH((CUADRO!O$5&amp;$E824),'Hoja de Trabajo para listado'!$A$151:$Z$151,0)),0)+IFERROR(INDEX('Hoja de Trabajo para listado'!$AB$155:$BA$1048576,MATCH($A824,'Hoja de Trabajo para listado'!$AB$155:$AB$1048576,0),MATCH((CUADRO!O$5&amp;$E824),'Hoja de Trabajo para listado'!$AB$151:$BA$151,0)),0)+IFERROR(INDEX('Hoja de Trabajo para listado'!$BC$155:$CB$1048576,MATCH($A824,'Hoja de Trabajo para listado'!$BC$155:$BC$1048576,0),MATCH((CUADRO!O$5&amp;$E824),'Hoja de Trabajo para listado'!$BC$151:$CB$151,0)),0)+IFERROR(INDEX('Hoja de Trabajo para listado'!$DE$153:$DG$274,MATCH($A824,'Hoja de Trabajo para listado'!$DE$153:$DE$1048576,0),MATCH((CUADRO!O$5&amp;$E824),'Hoja de Trabajo para listado'!$DE$151:$DG$151,0)),0)+IFERROR(INDEX('Hoja de Trabajo para listado'!$CD$155:$DC$1048576,MATCH($A824,'Hoja de Trabajo para listado'!$CD$155:$CD$1048576,0),MATCH((CUADRO!O$5&amp;$E824),'Hoja de Trabajo para listado'!$CD$151:$DC$151,0)),0)</f>
        <v>0</v>
      </c>
      <c r="P824" s="243">
        <f ca="1">+IFERROR(INDEX('Hoja de Trabajo para listado'!$A$155:$Z$1048576,MATCH($A824,'Hoja de Trabajo para listado'!$A$155:$A$1048576,0),MATCH((CUADRO!P$5&amp;$E824),'Hoja de Trabajo para listado'!$A$151:$Z$151,0)),0)+IFERROR(INDEX('Hoja de Trabajo para listado'!$AB$155:$BA$1048576,MATCH($A824,'Hoja de Trabajo para listado'!$AB$155:$AB$1048576,0),MATCH((CUADRO!P$5&amp;$E824),'Hoja de Trabajo para listado'!$AB$151:$BA$151,0)),0)+IFERROR(INDEX('Hoja de Trabajo para listado'!$BC$155:$CB$1048576,MATCH($A824,'Hoja de Trabajo para listado'!$BC$155:$BC$1048576,0),MATCH((CUADRO!P$5&amp;$E824),'Hoja de Trabajo para listado'!$BC$151:$CB$151,0)),0)+IFERROR(INDEX('Hoja de Trabajo para listado'!$DE$153:$DG$274,MATCH($A824,'Hoja de Trabajo para listado'!$DE$153:$DE$1048576,0),MATCH((CUADRO!P$5&amp;$E824),'Hoja de Trabajo para listado'!$DE$151:$DG$151,0)),0)+IFERROR(INDEX('Hoja de Trabajo para listado'!$CD$155:$DC$1048576,MATCH($A824,'Hoja de Trabajo para listado'!$CD$155:$CD$1048576,0),MATCH((CUADRO!P$5&amp;$E824),'Hoja de Trabajo para listado'!$CD$151:$DC$151,0)),0)</f>
        <v>0</v>
      </c>
      <c r="Q824" s="243">
        <f ca="1">+IFERROR(INDEX('Hoja de Trabajo para listado'!$A$155:$Z$1048576,MATCH($A824,'Hoja de Trabajo para listado'!$A$155:$A$1048576,0),MATCH((CUADRO!Q$5&amp;$E824),'Hoja de Trabajo para listado'!$A$151:$Z$151,0)),0)+IFERROR(INDEX('Hoja de Trabajo para listado'!$AB$155:$BA$1048576,MATCH($A824,'Hoja de Trabajo para listado'!$AB$155:$AB$1048576,0),MATCH((CUADRO!Q$5&amp;$E824),'Hoja de Trabajo para listado'!$AB$151:$BA$151,0)),0)+IFERROR(INDEX('Hoja de Trabajo para listado'!$BC$155:$CB$1048576,MATCH($A824,'Hoja de Trabajo para listado'!$BC$155:$BC$1048576,0),MATCH((CUADRO!Q$5&amp;$E824),'Hoja de Trabajo para listado'!$BC$151:$CB$151,0)),0)+IFERROR(INDEX('Hoja de Trabajo para listado'!$DE$153:$DG$274,MATCH($A824,'Hoja de Trabajo para listado'!$DE$153:$DE$1048576,0),MATCH((CUADRO!Q$5&amp;$E824),'Hoja de Trabajo para listado'!$DE$151:$DG$151,0)),0)+IFERROR(INDEX('Hoja de Trabajo para listado'!$CD$155:$DC$1048576,MATCH($A824,'Hoja de Trabajo para listado'!$CD$155:$CD$1048576,0),MATCH((CUADRO!Q$5&amp;$E824),'Hoja de Trabajo para listado'!$CD$151:$DC$151,0)),0)</f>
        <v>0</v>
      </c>
      <c r="R824" s="243">
        <f t="shared" ca="1" si="27"/>
        <v>0</v>
      </c>
      <c r="S824" s="249"/>
      <c r="T824" s="243">
        <f ca="1">+T825</f>
        <v>0</v>
      </c>
      <c r="U824" s="242">
        <f t="shared" si="28"/>
        <v>1</v>
      </c>
      <c r="V824" s="333" t="str">
        <f>+VLOOKUP(A824,bd_lista!$A$3:$E$590,5,FALSE)</f>
        <v>Gobiernos Autonomos Municipales</v>
      </c>
      <c r="W824" s="391" t="str">
        <f>+V824</f>
        <v>Gobiernos Autonomos Municipales</v>
      </c>
      <c r="X824" s="242">
        <f>+VLOOKUP(A824,[4]Sheet1!$A$13:$D$744,4,FALSE)</f>
        <v>0</v>
      </c>
      <c r="Y824" s="242" t="e">
        <f>+VLOOKUP(X824,bd_lista!$A$3:$C$590,3,FALSE)</f>
        <v>#N/A</v>
      </c>
      <c r="Z824" s="294">
        <f>+X824</f>
        <v>0</v>
      </c>
      <c r="AA824" s="295" t="e">
        <f>+Y824</f>
        <v>#N/A</v>
      </c>
    </row>
    <row r="825" spans="1:27" customFormat="1" ht="15" hidden="1" customHeight="1">
      <c r="A825" s="32">
        <v>1431</v>
      </c>
      <c r="B825" s="388"/>
      <c r="C825" s="247" t="str">
        <f>+VLOOKUP(A825,bd_lista!$A$3:$C$590,3,FALSE)</f>
        <v>Gobierno Autónomo Municipal de Sabaya</v>
      </c>
      <c r="D825" s="390"/>
      <c r="E825" s="244" t="s">
        <v>1305</v>
      </c>
      <c r="F825" s="243">
        <f ca="1">+IFERROR(INDEX('Hoja de Trabajo para listado'!$A$155:$Z$1048576,MATCH($A825,'Hoja de Trabajo para listado'!$A$155:$A$1048576,0),MATCH((CUADRO!F$5&amp;$E825),'Hoja de Trabajo para listado'!$A$151:$Z$151,0)),0)+IFERROR(INDEX('Hoja de Trabajo para listado'!$AB$155:$BA$1048576,MATCH($A825,'Hoja de Trabajo para listado'!$AB$155:$AB$1048576,0),MATCH((CUADRO!F$5&amp;$E825),'Hoja de Trabajo para listado'!$AB$151:$BA$151,0)),0)+IFERROR(INDEX('Hoja de Trabajo para listado'!$BC$155:$CB$1048576,MATCH($A825,'Hoja de Trabajo para listado'!$BC$155:$BC$1048576,0),MATCH((CUADRO!F$5&amp;$E825),'Hoja de Trabajo para listado'!$BC$151:$CB$151,0)),0)+IFERROR(INDEX('Hoja de Trabajo para listado'!$DE$153:$DG$274,MATCH($A825,'Hoja de Trabajo para listado'!$DE$153:$DE$1048576,0),MATCH((CUADRO!F$5&amp;$E825),'Hoja de Trabajo para listado'!$DE$151:$DG$151,0)),0)+IFERROR(INDEX('Hoja de Trabajo para listado'!$CD$155:$DC$1048576,MATCH($A825,'Hoja de Trabajo para listado'!$CD$155:$CD$1048576,0),MATCH((CUADRO!F$5&amp;$E825),'Hoja de Trabajo para listado'!$CD$151:$DC$151,0)),0)</f>
        <v>0</v>
      </c>
      <c r="G825" s="243">
        <f ca="1">+IFERROR(INDEX('Hoja de Trabajo para listado'!$A$155:$Z$1048576,MATCH($A825,'Hoja de Trabajo para listado'!$A$155:$A$1048576,0),MATCH((CUADRO!G$5&amp;$E825),'Hoja de Trabajo para listado'!$A$151:$Z$151,0)),0)+IFERROR(INDEX('Hoja de Trabajo para listado'!$AB$155:$BA$1048576,MATCH($A825,'Hoja de Trabajo para listado'!$AB$155:$AB$1048576,0),MATCH((CUADRO!G$5&amp;$E825),'Hoja de Trabajo para listado'!$AB$151:$BA$151,0)),0)+IFERROR(INDEX('Hoja de Trabajo para listado'!$BC$155:$CB$1048576,MATCH($A825,'Hoja de Trabajo para listado'!$BC$155:$BC$1048576,0),MATCH((CUADRO!G$5&amp;$E825),'Hoja de Trabajo para listado'!$BC$151:$CB$151,0)),0)+IFERROR(INDEX('Hoja de Trabajo para listado'!$DE$153:$DG$274,MATCH($A825,'Hoja de Trabajo para listado'!$DE$153:$DE$1048576,0),MATCH((CUADRO!G$5&amp;$E825),'Hoja de Trabajo para listado'!$DE$151:$DG$151,0)),0)+IFERROR(INDEX('Hoja de Trabajo para listado'!$CD$155:$DC$1048576,MATCH($A825,'Hoja de Trabajo para listado'!$CD$155:$CD$1048576,0),MATCH((CUADRO!G$5&amp;$E825),'Hoja de Trabajo para listado'!$CD$151:$DC$151,0)),0)</f>
        <v>0</v>
      </c>
      <c r="H825" s="243">
        <f ca="1">+IFERROR(INDEX('Hoja de Trabajo para listado'!$A$155:$Z$1048576,MATCH($A825,'Hoja de Trabajo para listado'!$A$155:$A$1048576,0),MATCH((CUADRO!H$5&amp;$E825),'Hoja de Trabajo para listado'!$A$151:$Z$151,0)),0)+IFERROR(INDEX('Hoja de Trabajo para listado'!$AB$155:$BA$1048576,MATCH($A825,'Hoja de Trabajo para listado'!$AB$155:$AB$1048576,0),MATCH((CUADRO!H$5&amp;$E825),'Hoja de Trabajo para listado'!$AB$151:$BA$151,0)),0)+IFERROR(INDEX('Hoja de Trabajo para listado'!$BC$155:$CB$1048576,MATCH($A825,'Hoja de Trabajo para listado'!$BC$155:$BC$1048576,0),MATCH((CUADRO!H$5&amp;$E825),'Hoja de Trabajo para listado'!$BC$151:$CB$151,0)),0)+IFERROR(INDEX('Hoja de Trabajo para listado'!$DE$153:$DG$274,MATCH($A825,'Hoja de Trabajo para listado'!$DE$153:$DE$1048576,0),MATCH((CUADRO!H$5&amp;$E825),'Hoja de Trabajo para listado'!$DE$151:$DG$151,0)),0)+IFERROR(INDEX('Hoja de Trabajo para listado'!$CD$155:$DC$1048576,MATCH($A825,'Hoja de Trabajo para listado'!$CD$155:$CD$1048576,0),MATCH((CUADRO!H$5&amp;$E825),'Hoja de Trabajo para listado'!$CD$151:$DC$151,0)),0)</f>
        <v>0</v>
      </c>
      <c r="I825" s="243">
        <f ca="1">+IFERROR(INDEX('Hoja de Trabajo para listado'!$A$155:$Z$1048576,MATCH($A825,'Hoja de Trabajo para listado'!$A$155:$A$1048576,0),MATCH((CUADRO!I$5&amp;$E825),'Hoja de Trabajo para listado'!$A$151:$Z$151,0)),0)+IFERROR(INDEX('Hoja de Trabajo para listado'!$AB$155:$BA$1048576,MATCH($A825,'Hoja de Trabajo para listado'!$AB$155:$AB$1048576,0),MATCH((CUADRO!I$5&amp;$E825),'Hoja de Trabajo para listado'!$AB$151:$BA$151,0)),0)+IFERROR(INDEX('Hoja de Trabajo para listado'!$BC$155:$CB$1048576,MATCH($A825,'Hoja de Trabajo para listado'!$BC$155:$BC$1048576,0),MATCH((CUADRO!I$5&amp;$E825),'Hoja de Trabajo para listado'!$BC$151:$CB$151,0)),0)+IFERROR(INDEX('Hoja de Trabajo para listado'!$DE$153:$DG$274,MATCH($A825,'Hoja de Trabajo para listado'!$DE$153:$DE$1048576,0),MATCH((CUADRO!I$5&amp;$E825),'Hoja de Trabajo para listado'!$DE$151:$DG$151,0)),0)+IFERROR(INDEX('Hoja de Trabajo para listado'!$CD$155:$DC$1048576,MATCH($A825,'Hoja de Trabajo para listado'!$CD$155:$CD$1048576,0),MATCH((CUADRO!I$5&amp;$E825),'Hoja de Trabajo para listado'!$CD$151:$DC$151,0)),0)</f>
        <v>0</v>
      </c>
      <c r="J825" s="243">
        <f ca="1">+IFERROR(INDEX('Hoja de Trabajo para listado'!$A$155:$Z$1048576,MATCH($A825,'Hoja de Trabajo para listado'!$A$155:$A$1048576,0),MATCH((CUADRO!J$5&amp;$E825),'Hoja de Trabajo para listado'!$A$151:$Z$151,0)),0)+IFERROR(INDEX('Hoja de Trabajo para listado'!$AB$155:$BA$1048576,MATCH($A825,'Hoja de Trabajo para listado'!$AB$155:$AB$1048576,0),MATCH((CUADRO!J$5&amp;$E825),'Hoja de Trabajo para listado'!$AB$151:$BA$151,0)),0)+IFERROR(INDEX('Hoja de Trabajo para listado'!$BC$155:$CB$1048576,MATCH($A825,'Hoja de Trabajo para listado'!$BC$155:$BC$1048576,0),MATCH((CUADRO!J$5&amp;$E825),'Hoja de Trabajo para listado'!$BC$151:$CB$151,0)),0)+IFERROR(INDEX('Hoja de Trabajo para listado'!$DE$153:$DG$274,MATCH($A825,'Hoja de Trabajo para listado'!$DE$153:$DE$1048576,0),MATCH((CUADRO!J$5&amp;$E825),'Hoja de Trabajo para listado'!$DE$151:$DG$151,0)),0)+IFERROR(INDEX('Hoja de Trabajo para listado'!$CD$155:$DC$1048576,MATCH($A825,'Hoja de Trabajo para listado'!$CD$155:$CD$1048576,0),MATCH((CUADRO!J$5&amp;$E825),'Hoja de Trabajo para listado'!$CD$151:$DC$151,0)),0)</f>
        <v>0</v>
      </c>
      <c r="K825" s="243">
        <f ca="1">+IFERROR(INDEX('Hoja de Trabajo para listado'!$A$155:$Z$1048576,MATCH($A825,'Hoja de Trabajo para listado'!$A$155:$A$1048576,0),MATCH((CUADRO!K$5&amp;$E825),'Hoja de Trabajo para listado'!$A$151:$Z$151,0)),0)+IFERROR(INDEX('Hoja de Trabajo para listado'!$AB$155:$BA$1048576,MATCH($A825,'Hoja de Trabajo para listado'!$AB$155:$AB$1048576,0),MATCH((CUADRO!K$5&amp;$E825),'Hoja de Trabajo para listado'!$AB$151:$BA$151,0)),0)+IFERROR(INDEX('Hoja de Trabajo para listado'!$BC$155:$CB$1048576,MATCH($A825,'Hoja de Trabajo para listado'!$BC$155:$BC$1048576,0),MATCH((CUADRO!K$5&amp;$E825),'Hoja de Trabajo para listado'!$BC$151:$CB$151,0)),0)+IFERROR(INDEX('Hoja de Trabajo para listado'!$DE$153:$DG$274,MATCH($A825,'Hoja de Trabajo para listado'!$DE$153:$DE$1048576,0),MATCH((CUADRO!K$5&amp;$E825),'Hoja de Trabajo para listado'!$DE$151:$DG$151,0)),0)+IFERROR(INDEX('Hoja de Trabajo para listado'!$CD$155:$DC$1048576,MATCH($A825,'Hoja de Trabajo para listado'!$CD$155:$CD$1048576,0),MATCH((CUADRO!K$5&amp;$E825),'Hoja de Trabajo para listado'!$CD$151:$DC$151,0)),0)</f>
        <v>0</v>
      </c>
      <c r="L825" s="243">
        <f ca="1">+IFERROR(INDEX('Hoja de Trabajo para listado'!$A$155:$Z$1048576,MATCH($A825,'Hoja de Trabajo para listado'!$A$155:$A$1048576,0),MATCH((CUADRO!L$5&amp;$E825),'Hoja de Trabajo para listado'!$A$151:$Z$151,0)),0)+IFERROR(INDEX('Hoja de Trabajo para listado'!$AB$155:$BA$1048576,MATCH($A825,'Hoja de Trabajo para listado'!$AB$155:$AB$1048576,0),MATCH((CUADRO!L$5&amp;$E825),'Hoja de Trabajo para listado'!$AB$151:$BA$151,0)),0)+IFERROR(INDEX('Hoja de Trabajo para listado'!$BC$155:$CB$1048576,MATCH($A825,'Hoja de Trabajo para listado'!$BC$155:$BC$1048576,0),MATCH((CUADRO!L$5&amp;$E825),'Hoja de Trabajo para listado'!$BC$151:$CB$151,0)),0)+IFERROR(INDEX('Hoja de Trabajo para listado'!$DE$153:$DG$274,MATCH($A825,'Hoja de Trabajo para listado'!$DE$153:$DE$1048576,0),MATCH((CUADRO!L$5&amp;$E825),'Hoja de Trabajo para listado'!$DE$151:$DG$151,0)),0)+IFERROR(INDEX('Hoja de Trabajo para listado'!$CD$155:$DC$1048576,MATCH($A825,'Hoja de Trabajo para listado'!$CD$155:$CD$1048576,0),MATCH((CUADRO!L$5&amp;$E825),'Hoja de Trabajo para listado'!$CD$151:$DC$151,0)),0)</f>
        <v>0</v>
      </c>
      <c r="M825" s="243">
        <f ca="1">+IFERROR(INDEX('Hoja de Trabajo para listado'!$A$155:$Z$1048576,MATCH($A825,'Hoja de Trabajo para listado'!$A$155:$A$1048576,0),MATCH((CUADRO!M$5&amp;$E825),'Hoja de Trabajo para listado'!$A$151:$Z$151,0)),0)+IFERROR(INDEX('Hoja de Trabajo para listado'!$AB$155:$BA$1048576,MATCH($A825,'Hoja de Trabajo para listado'!$AB$155:$AB$1048576,0),MATCH((CUADRO!M$5&amp;$E825),'Hoja de Trabajo para listado'!$AB$151:$BA$151,0)),0)+IFERROR(INDEX('Hoja de Trabajo para listado'!$BC$155:$CB$1048576,MATCH($A825,'Hoja de Trabajo para listado'!$BC$155:$BC$1048576,0),MATCH((CUADRO!M$5&amp;$E825),'Hoja de Trabajo para listado'!$BC$151:$CB$151,0)),0)+IFERROR(INDEX('Hoja de Trabajo para listado'!$DE$153:$DG$274,MATCH($A825,'Hoja de Trabajo para listado'!$DE$153:$DE$1048576,0),MATCH((CUADRO!M$5&amp;$E825),'Hoja de Trabajo para listado'!$DE$151:$DG$151,0)),0)+IFERROR(INDEX('Hoja de Trabajo para listado'!$CD$155:$DC$1048576,MATCH($A825,'Hoja de Trabajo para listado'!$CD$155:$CD$1048576,0),MATCH((CUADRO!M$5&amp;$E825),'Hoja de Trabajo para listado'!$CD$151:$DC$151,0)),0)</f>
        <v>0</v>
      </c>
      <c r="N825" s="243">
        <f ca="1">+IFERROR(INDEX('Hoja de Trabajo para listado'!$A$155:$Z$1048576,MATCH($A825,'Hoja de Trabajo para listado'!$A$155:$A$1048576,0),MATCH((CUADRO!N$5&amp;$E825),'Hoja de Trabajo para listado'!$A$151:$Z$151,0)),0)+IFERROR(INDEX('Hoja de Trabajo para listado'!$AB$155:$BA$1048576,MATCH($A825,'Hoja de Trabajo para listado'!$AB$155:$AB$1048576,0),MATCH((CUADRO!N$5&amp;$E825),'Hoja de Trabajo para listado'!$AB$151:$BA$151,0)),0)+IFERROR(INDEX('Hoja de Trabajo para listado'!$BC$155:$CB$1048576,MATCH($A825,'Hoja de Trabajo para listado'!$BC$155:$BC$1048576,0),MATCH((CUADRO!N$5&amp;$E825),'Hoja de Trabajo para listado'!$BC$151:$CB$151,0)),0)+IFERROR(INDEX('Hoja de Trabajo para listado'!$DE$153:$DG$274,MATCH($A825,'Hoja de Trabajo para listado'!$DE$153:$DE$1048576,0),MATCH((CUADRO!N$5&amp;$E825),'Hoja de Trabajo para listado'!$DE$151:$DG$151,0)),0)+IFERROR(INDEX('Hoja de Trabajo para listado'!$CD$155:$DC$1048576,MATCH($A825,'Hoja de Trabajo para listado'!$CD$155:$CD$1048576,0),MATCH((CUADRO!N$5&amp;$E825),'Hoja de Trabajo para listado'!$CD$151:$DC$151,0)),0)</f>
        <v>0</v>
      </c>
      <c r="O825" s="243">
        <f ca="1">+IFERROR(INDEX('Hoja de Trabajo para listado'!$A$155:$Z$1048576,MATCH($A825,'Hoja de Trabajo para listado'!$A$155:$A$1048576,0),MATCH((CUADRO!O$5&amp;$E825),'Hoja de Trabajo para listado'!$A$151:$Z$151,0)),0)+IFERROR(INDEX('Hoja de Trabajo para listado'!$AB$155:$BA$1048576,MATCH($A825,'Hoja de Trabajo para listado'!$AB$155:$AB$1048576,0),MATCH((CUADRO!O$5&amp;$E825),'Hoja de Trabajo para listado'!$AB$151:$BA$151,0)),0)+IFERROR(INDEX('Hoja de Trabajo para listado'!$BC$155:$CB$1048576,MATCH($A825,'Hoja de Trabajo para listado'!$BC$155:$BC$1048576,0),MATCH((CUADRO!O$5&amp;$E825),'Hoja de Trabajo para listado'!$BC$151:$CB$151,0)),0)+IFERROR(INDEX('Hoja de Trabajo para listado'!$DE$153:$DG$274,MATCH($A825,'Hoja de Trabajo para listado'!$DE$153:$DE$1048576,0),MATCH((CUADRO!O$5&amp;$E825),'Hoja de Trabajo para listado'!$DE$151:$DG$151,0)),0)+IFERROR(INDEX('Hoja de Trabajo para listado'!$CD$155:$DC$1048576,MATCH($A825,'Hoja de Trabajo para listado'!$CD$155:$CD$1048576,0),MATCH((CUADRO!O$5&amp;$E825),'Hoja de Trabajo para listado'!$CD$151:$DC$151,0)),0)</f>
        <v>0</v>
      </c>
      <c r="P825" s="243">
        <f ca="1">+IFERROR(INDEX('Hoja de Trabajo para listado'!$A$155:$Z$1048576,MATCH($A825,'Hoja de Trabajo para listado'!$A$155:$A$1048576,0),MATCH((CUADRO!P$5&amp;$E825),'Hoja de Trabajo para listado'!$A$151:$Z$151,0)),0)+IFERROR(INDEX('Hoja de Trabajo para listado'!$AB$155:$BA$1048576,MATCH($A825,'Hoja de Trabajo para listado'!$AB$155:$AB$1048576,0),MATCH((CUADRO!P$5&amp;$E825),'Hoja de Trabajo para listado'!$AB$151:$BA$151,0)),0)+IFERROR(INDEX('Hoja de Trabajo para listado'!$BC$155:$CB$1048576,MATCH($A825,'Hoja de Trabajo para listado'!$BC$155:$BC$1048576,0),MATCH((CUADRO!P$5&amp;$E825),'Hoja de Trabajo para listado'!$BC$151:$CB$151,0)),0)+IFERROR(INDEX('Hoja de Trabajo para listado'!$DE$153:$DG$274,MATCH($A825,'Hoja de Trabajo para listado'!$DE$153:$DE$1048576,0),MATCH((CUADRO!P$5&amp;$E825),'Hoja de Trabajo para listado'!$DE$151:$DG$151,0)),0)+IFERROR(INDEX('Hoja de Trabajo para listado'!$CD$155:$DC$1048576,MATCH($A825,'Hoja de Trabajo para listado'!$CD$155:$CD$1048576,0),MATCH((CUADRO!P$5&amp;$E825),'Hoja de Trabajo para listado'!$CD$151:$DC$151,0)),0)</f>
        <v>0</v>
      </c>
      <c r="Q825" s="243">
        <f ca="1">+IFERROR(INDEX('Hoja de Trabajo para listado'!$A$155:$Z$1048576,MATCH($A825,'Hoja de Trabajo para listado'!$A$155:$A$1048576,0),MATCH((CUADRO!Q$5&amp;$E825),'Hoja de Trabajo para listado'!$A$151:$Z$151,0)),0)+IFERROR(INDEX('Hoja de Trabajo para listado'!$AB$155:$BA$1048576,MATCH($A825,'Hoja de Trabajo para listado'!$AB$155:$AB$1048576,0),MATCH((CUADRO!Q$5&amp;$E825),'Hoja de Trabajo para listado'!$AB$151:$BA$151,0)),0)+IFERROR(INDEX('Hoja de Trabajo para listado'!$BC$155:$CB$1048576,MATCH($A825,'Hoja de Trabajo para listado'!$BC$155:$BC$1048576,0),MATCH((CUADRO!Q$5&amp;$E825),'Hoja de Trabajo para listado'!$BC$151:$CB$151,0)),0)+IFERROR(INDEX('Hoja de Trabajo para listado'!$DE$153:$DG$274,MATCH($A825,'Hoja de Trabajo para listado'!$DE$153:$DE$1048576,0),MATCH((CUADRO!Q$5&amp;$E825),'Hoja de Trabajo para listado'!$DE$151:$DG$151,0)),0)+IFERROR(INDEX('Hoja de Trabajo para listado'!$CD$155:$DC$1048576,MATCH($A825,'Hoja de Trabajo para listado'!$CD$155:$CD$1048576,0),MATCH((CUADRO!Q$5&amp;$E825),'Hoja de Trabajo para listado'!$CD$151:$DC$151,0)),0)</f>
        <v>0</v>
      </c>
      <c r="R825" s="243">
        <f t="shared" ca="1" si="27"/>
        <v>0</v>
      </c>
      <c r="S825" s="249">
        <f ca="1">+R824+R825</f>
        <v>0</v>
      </c>
      <c r="T825" s="243">
        <f ca="1">+S825</f>
        <v>0</v>
      </c>
      <c r="U825" s="242">
        <f t="shared" si="28"/>
        <v>2</v>
      </c>
      <c r="V825" s="333" t="str">
        <f>+VLOOKUP(A825,bd_lista!$A$3:$E$590,5,FALSE)</f>
        <v>Gobiernos Autonomos Municipales</v>
      </c>
      <c r="W825" s="392"/>
      <c r="X825" s="242">
        <f>+VLOOKUP(A825,[4]Sheet1!$A$13:$D$744,4,FALSE)</f>
        <v>0</v>
      </c>
      <c r="Y825" s="242" t="e">
        <f>+VLOOKUP(X825,bd_lista!$A$3:$C$590,3,FALSE)</f>
        <v>#N/A</v>
      </c>
      <c r="Z825" s="292"/>
      <c r="AA825" s="293"/>
    </row>
    <row r="826" spans="1:27" customFormat="1" ht="15" hidden="1" customHeight="1">
      <c r="A826" s="32">
        <v>1432</v>
      </c>
      <c r="B826" s="387">
        <f>+A826</f>
        <v>1432</v>
      </c>
      <c r="C826" s="247" t="str">
        <f>+VLOOKUP(A826,bd_lista!$A$3:$C$590,3,FALSE)</f>
        <v>Gobierno Autónomo Municipal de Coipasa</v>
      </c>
      <c r="D826" s="389" t="str">
        <f>+C826</f>
        <v>Gobierno Autónomo Municipal de Coipasa</v>
      </c>
      <c r="E826" s="242" t="s">
        <v>1304</v>
      </c>
      <c r="F826" s="243">
        <f ca="1">+IFERROR(INDEX('Hoja de Trabajo para listado'!$A$155:$Z$1048576,MATCH($A826,'Hoja de Trabajo para listado'!$A$155:$A$1048576,0),MATCH((CUADRO!F$5&amp;$E826),'Hoja de Trabajo para listado'!$A$151:$Z$151,0)),0)+IFERROR(INDEX('Hoja de Trabajo para listado'!$AB$155:$BA$1048576,MATCH($A826,'Hoja de Trabajo para listado'!$AB$155:$AB$1048576,0),MATCH((CUADRO!F$5&amp;$E826),'Hoja de Trabajo para listado'!$AB$151:$BA$151,0)),0)+IFERROR(INDEX('Hoja de Trabajo para listado'!$BC$155:$CB$1048576,MATCH($A826,'Hoja de Trabajo para listado'!$BC$155:$BC$1048576,0),MATCH((CUADRO!F$5&amp;$E826),'Hoja de Trabajo para listado'!$BC$151:$CB$151,0)),0)+IFERROR(INDEX('Hoja de Trabajo para listado'!$DE$153:$DG$274,MATCH($A826,'Hoja de Trabajo para listado'!$DE$153:$DE$1048576,0),MATCH((CUADRO!F$5&amp;$E826),'Hoja de Trabajo para listado'!$DE$151:$DG$151,0)),0)+IFERROR(INDEX('Hoja de Trabajo para listado'!$CD$155:$DC$1048576,MATCH($A826,'Hoja de Trabajo para listado'!$CD$155:$CD$1048576,0),MATCH((CUADRO!F$5&amp;$E826),'Hoja de Trabajo para listado'!$CD$151:$DC$151,0)),0)</f>
        <v>0</v>
      </c>
      <c r="G826" s="243">
        <f ca="1">+IFERROR(INDEX('Hoja de Trabajo para listado'!$A$155:$Z$1048576,MATCH($A826,'Hoja de Trabajo para listado'!$A$155:$A$1048576,0),MATCH((CUADRO!G$5&amp;$E826),'Hoja de Trabajo para listado'!$A$151:$Z$151,0)),0)+IFERROR(INDEX('Hoja de Trabajo para listado'!$AB$155:$BA$1048576,MATCH($A826,'Hoja de Trabajo para listado'!$AB$155:$AB$1048576,0),MATCH((CUADRO!G$5&amp;$E826),'Hoja de Trabajo para listado'!$AB$151:$BA$151,0)),0)+IFERROR(INDEX('Hoja de Trabajo para listado'!$BC$155:$CB$1048576,MATCH($A826,'Hoja de Trabajo para listado'!$BC$155:$BC$1048576,0),MATCH((CUADRO!G$5&amp;$E826),'Hoja de Trabajo para listado'!$BC$151:$CB$151,0)),0)+IFERROR(INDEX('Hoja de Trabajo para listado'!$DE$153:$DG$274,MATCH($A826,'Hoja de Trabajo para listado'!$DE$153:$DE$1048576,0),MATCH((CUADRO!G$5&amp;$E826),'Hoja de Trabajo para listado'!$DE$151:$DG$151,0)),0)+IFERROR(INDEX('Hoja de Trabajo para listado'!$CD$155:$DC$1048576,MATCH($A826,'Hoja de Trabajo para listado'!$CD$155:$CD$1048576,0),MATCH((CUADRO!G$5&amp;$E826),'Hoja de Trabajo para listado'!$CD$151:$DC$151,0)),0)</f>
        <v>0</v>
      </c>
      <c r="H826" s="243">
        <f ca="1">+IFERROR(INDEX('Hoja de Trabajo para listado'!$A$155:$Z$1048576,MATCH($A826,'Hoja de Trabajo para listado'!$A$155:$A$1048576,0),MATCH((CUADRO!H$5&amp;$E826),'Hoja de Trabajo para listado'!$A$151:$Z$151,0)),0)+IFERROR(INDEX('Hoja de Trabajo para listado'!$AB$155:$BA$1048576,MATCH($A826,'Hoja de Trabajo para listado'!$AB$155:$AB$1048576,0),MATCH((CUADRO!H$5&amp;$E826),'Hoja de Trabajo para listado'!$AB$151:$BA$151,0)),0)+IFERROR(INDEX('Hoja de Trabajo para listado'!$BC$155:$CB$1048576,MATCH($A826,'Hoja de Trabajo para listado'!$BC$155:$BC$1048576,0),MATCH((CUADRO!H$5&amp;$E826),'Hoja de Trabajo para listado'!$BC$151:$CB$151,0)),0)+IFERROR(INDEX('Hoja de Trabajo para listado'!$DE$153:$DG$274,MATCH($A826,'Hoja de Trabajo para listado'!$DE$153:$DE$1048576,0),MATCH((CUADRO!H$5&amp;$E826),'Hoja de Trabajo para listado'!$DE$151:$DG$151,0)),0)+IFERROR(INDEX('Hoja de Trabajo para listado'!$CD$155:$DC$1048576,MATCH($A826,'Hoja de Trabajo para listado'!$CD$155:$CD$1048576,0),MATCH((CUADRO!H$5&amp;$E826),'Hoja de Trabajo para listado'!$CD$151:$DC$151,0)),0)</f>
        <v>0</v>
      </c>
      <c r="I826" s="243">
        <f ca="1">+IFERROR(INDEX('Hoja de Trabajo para listado'!$A$155:$Z$1048576,MATCH($A826,'Hoja de Trabajo para listado'!$A$155:$A$1048576,0),MATCH((CUADRO!I$5&amp;$E826),'Hoja de Trabajo para listado'!$A$151:$Z$151,0)),0)+IFERROR(INDEX('Hoja de Trabajo para listado'!$AB$155:$BA$1048576,MATCH($A826,'Hoja de Trabajo para listado'!$AB$155:$AB$1048576,0),MATCH((CUADRO!I$5&amp;$E826),'Hoja de Trabajo para listado'!$AB$151:$BA$151,0)),0)+IFERROR(INDEX('Hoja de Trabajo para listado'!$BC$155:$CB$1048576,MATCH($A826,'Hoja de Trabajo para listado'!$BC$155:$BC$1048576,0),MATCH((CUADRO!I$5&amp;$E826),'Hoja de Trabajo para listado'!$BC$151:$CB$151,0)),0)+IFERROR(INDEX('Hoja de Trabajo para listado'!$DE$153:$DG$274,MATCH($A826,'Hoja de Trabajo para listado'!$DE$153:$DE$1048576,0),MATCH((CUADRO!I$5&amp;$E826),'Hoja de Trabajo para listado'!$DE$151:$DG$151,0)),0)+IFERROR(INDEX('Hoja de Trabajo para listado'!$CD$155:$DC$1048576,MATCH($A826,'Hoja de Trabajo para listado'!$CD$155:$CD$1048576,0),MATCH((CUADRO!I$5&amp;$E826),'Hoja de Trabajo para listado'!$CD$151:$DC$151,0)),0)</f>
        <v>0</v>
      </c>
      <c r="J826" s="243">
        <f ca="1">+IFERROR(INDEX('Hoja de Trabajo para listado'!$A$155:$Z$1048576,MATCH($A826,'Hoja de Trabajo para listado'!$A$155:$A$1048576,0),MATCH((CUADRO!J$5&amp;$E826),'Hoja de Trabajo para listado'!$A$151:$Z$151,0)),0)+IFERROR(INDEX('Hoja de Trabajo para listado'!$AB$155:$BA$1048576,MATCH($A826,'Hoja de Trabajo para listado'!$AB$155:$AB$1048576,0),MATCH((CUADRO!J$5&amp;$E826),'Hoja de Trabajo para listado'!$AB$151:$BA$151,0)),0)+IFERROR(INDEX('Hoja de Trabajo para listado'!$BC$155:$CB$1048576,MATCH($A826,'Hoja de Trabajo para listado'!$BC$155:$BC$1048576,0),MATCH((CUADRO!J$5&amp;$E826),'Hoja de Trabajo para listado'!$BC$151:$CB$151,0)),0)+IFERROR(INDEX('Hoja de Trabajo para listado'!$DE$153:$DG$274,MATCH($A826,'Hoja de Trabajo para listado'!$DE$153:$DE$1048576,0),MATCH((CUADRO!J$5&amp;$E826),'Hoja de Trabajo para listado'!$DE$151:$DG$151,0)),0)+IFERROR(INDEX('Hoja de Trabajo para listado'!$CD$155:$DC$1048576,MATCH($A826,'Hoja de Trabajo para listado'!$CD$155:$CD$1048576,0),MATCH((CUADRO!J$5&amp;$E826),'Hoja de Trabajo para listado'!$CD$151:$DC$151,0)),0)</f>
        <v>0</v>
      </c>
      <c r="K826" s="243">
        <f ca="1">+IFERROR(INDEX('Hoja de Trabajo para listado'!$A$155:$Z$1048576,MATCH($A826,'Hoja de Trabajo para listado'!$A$155:$A$1048576,0),MATCH((CUADRO!K$5&amp;$E826),'Hoja de Trabajo para listado'!$A$151:$Z$151,0)),0)+IFERROR(INDEX('Hoja de Trabajo para listado'!$AB$155:$BA$1048576,MATCH($A826,'Hoja de Trabajo para listado'!$AB$155:$AB$1048576,0),MATCH((CUADRO!K$5&amp;$E826),'Hoja de Trabajo para listado'!$AB$151:$BA$151,0)),0)+IFERROR(INDEX('Hoja de Trabajo para listado'!$BC$155:$CB$1048576,MATCH($A826,'Hoja de Trabajo para listado'!$BC$155:$BC$1048576,0),MATCH((CUADRO!K$5&amp;$E826),'Hoja de Trabajo para listado'!$BC$151:$CB$151,0)),0)+IFERROR(INDEX('Hoja de Trabajo para listado'!$DE$153:$DG$274,MATCH($A826,'Hoja de Trabajo para listado'!$DE$153:$DE$1048576,0),MATCH((CUADRO!K$5&amp;$E826),'Hoja de Trabajo para listado'!$DE$151:$DG$151,0)),0)+IFERROR(INDEX('Hoja de Trabajo para listado'!$CD$155:$DC$1048576,MATCH($A826,'Hoja de Trabajo para listado'!$CD$155:$CD$1048576,0),MATCH((CUADRO!K$5&amp;$E826),'Hoja de Trabajo para listado'!$CD$151:$DC$151,0)),0)</f>
        <v>0</v>
      </c>
      <c r="L826" s="243">
        <f ca="1">+IFERROR(INDEX('Hoja de Trabajo para listado'!$A$155:$Z$1048576,MATCH($A826,'Hoja de Trabajo para listado'!$A$155:$A$1048576,0),MATCH((CUADRO!L$5&amp;$E826),'Hoja de Trabajo para listado'!$A$151:$Z$151,0)),0)+IFERROR(INDEX('Hoja de Trabajo para listado'!$AB$155:$BA$1048576,MATCH($A826,'Hoja de Trabajo para listado'!$AB$155:$AB$1048576,0),MATCH((CUADRO!L$5&amp;$E826),'Hoja de Trabajo para listado'!$AB$151:$BA$151,0)),0)+IFERROR(INDEX('Hoja de Trabajo para listado'!$BC$155:$CB$1048576,MATCH($A826,'Hoja de Trabajo para listado'!$BC$155:$BC$1048576,0),MATCH((CUADRO!L$5&amp;$E826),'Hoja de Trabajo para listado'!$BC$151:$CB$151,0)),0)+IFERROR(INDEX('Hoja de Trabajo para listado'!$DE$153:$DG$274,MATCH($A826,'Hoja de Trabajo para listado'!$DE$153:$DE$1048576,0),MATCH((CUADRO!L$5&amp;$E826),'Hoja de Trabajo para listado'!$DE$151:$DG$151,0)),0)+IFERROR(INDEX('Hoja de Trabajo para listado'!$CD$155:$DC$1048576,MATCH($A826,'Hoja de Trabajo para listado'!$CD$155:$CD$1048576,0),MATCH((CUADRO!L$5&amp;$E826),'Hoja de Trabajo para listado'!$CD$151:$DC$151,0)),0)</f>
        <v>0</v>
      </c>
      <c r="M826" s="243">
        <f ca="1">+IFERROR(INDEX('Hoja de Trabajo para listado'!$A$155:$Z$1048576,MATCH($A826,'Hoja de Trabajo para listado'!$A$155:$A$1048576,0),MATCH((CUADRO!M$5&amp;$E826),'Hoja de Trabajo para listado'!$A$151:$Z$151,0)),0)+IFERROR(INDEX('Hoja de Trabajo para listado'!$AB$155:$BA$1048576,MATCH($A826,'Hoja de Trabajo para listado'!$AB$155:$AB$1048576,0),MATCH((CUADRO!M$5&amp;$E826),'Hoja de Trabajo para listado'!$AB$151:$BA$151,0)),0)+IFERROR(INDEX('Hoja de Trabajo para listado'!$BC$155:$CB$1048576,MATCH($A826,'Hoja de Trabajo para listado'!$BC$155:$BC$1048576,0),MATCH((CUADRO!M$5&amp;$E826),'Hoja de Trabajo para listado'!$BC$151:$CB$151,0)),0)+IFERROR(INDEX('Hoja de Trabajo para listado'!$DE$153:$DG$274,MATCH($A826,'Hoja de Trabajo para listado'!$DE$153:$DE$1048576,0),MATCH((CUADRO!M$5&amp;$E826),'Hoja de Trabajo para listado'!$DE$151:$DG$151,0)),0)+IFERROR(INDEX('Hoja de Trabajo para listado'!$CD$155:$DC$1048576,MATCH($A826,'Hoja de Trabajo para listado'!$CD$155:$CD$1048576,0),MATCH((CUADRO!M$5&amp;$E826),'Hoja de Trabajo para listado'!$CD$151:$DC$151,0)),0)</f>
        <v>0</v>
      </c>
      <c r="N826" s="243">
        <f ca="1">+IFERROR(INDEX('Hoja de Trabajo para listado'!$A$155:$Z$1048576,MATCH($A826,'Hoja de Trabajo para listado'!$A$155:$A$1048576,0),MATCH((CUADRO!N$5&amp;$E826),'Hoja de Trabajo para listado'!$A$151:$Z$151,0)),0)+IFERROR(INDEX('Hoja de Trabajo para listado'!$AB$155:$BA$1048576,MATCH($A826,'Hoja de Trabajo para listado'!$AB$155:$AB$1048576,0),MATCH((CUADRO!N$5&amp;$E826),'Hoja de Trabajo para listado'!$AB$151:$BA$151,0)),0)+IFERROR(INDEX('Hoja de Trabajo para listado'!$BC$155:$CB$1048576,MATCH($A826,'Hoja de Trabajo para listado'!$BC$155:$BC$1048576,0),MATCH((CUADRO!N$5&amp;$E826),'Hoja de Trabajo para listado'!$BC$151:$CB$151,0)),0)+IFERROR(INDEX('Hoja de Trabajo para listado'!$DE$153:$DG$274,MATCH($A826,'Hoja de Trabajo para listado'!$DE$153:$DE$1048576,0),MATCH((CUADRO!N$5&amp;$E826),'Hoja de Trabajo para listado'!$DE$151:$DG$151,0)),0)+IFERROR(INDEX('Hoja de Trabajo para listado'!$CD$155:$DC$1048576,MATCH($A826,'Hoja de Trabajo para listado'!$CD$155:$CD$1048576,0),MATCH((CUADRO!N$5&amp;$E826),'Hoja de Trabajo para listado'!$CD$151:$DC$151,0)),0)</f>
        <v>0</v>
      </c>
      <c r="O826" s="243">
        <f ca="1">+IFERROR(INDEX('Hoja de Trabajo para listado'!$A$155:$Z$1048576,MATCH($A826,'Hoja de Trabajo para listado'!$A$155:$A$1048576,0),MATCH((CUADRO!O$5&amp;$E826),'Hoja de Trabajo para listado'!$A$151:$Z$151,0)),0)+IFERROR(INDEX('Hoja de Trabajo para listado'!$AB$155:$BA$1048576,MATCH($A826,'Hoja de Trabajo para listado'!$AB$155:$AB$1048576,0),MATCH((CUADRO!O$5&amp;$E826),'Hoja de Trabajo para listado'!$AB$151:$BA$151,0)),0)+IFERROR(INDEX('Hoja de Trabajo para listado'!$BC$155:$CB$1048576,MATCH($A826,'Hoja de Trabajo para listado'!$BC$155:$BC$1048576,0),MATCH((CUADRO!O$5&amp;$E826),'Hoja de Trabajo para listado'!$BC$151:$CB$151,0)),0)+IFERROR(INDEX('Hoja de Trabajo para listado'!$DE$153:$DG$274,MATCH($A826,'Hoja de Trabajo para listado'!$DE$153:$DE$1048576,0),MATCH((CUADRO!O$5&amp;$E826),'Hoja de Trabajo para listado'!$DE$151:$DG$151,0)),0)+IFERROR(INDEX('Hoja de Trabajo para listado'!$CD$155:$DC$1048576,MATCH($A826,'Hoja de Trabajo para listado'!$CD$155:$CD$1048576,0),MATCH((CUADRO!O$5&amp;$E826),'Hoja de Trabajo para listado'!$CD$151:$DC$151,0)),0)</f>
        <v>0</v>
      </c>
      <c r="P826" s="243">
        <f ca="1">+IFERROR(INDEX('Hoja de Trabajo para listado'!$A$155:$Z$1048576,MATCH($A826,'Hoja de Trabajo para listado'!$A$155:$A$1048576,0),MATCH((CUADRO!P$5&amp;$E826),'Hoja de Trabajo para listado'!$A$151:$Z$151,0)),0)+IFERROR(INDEX('Hoja de Trabajo para listado'!$AB$155:$BA$1048576,MATCH($A826,'Hoja de Trabajo para listado'!$AB$155:$AB$1048576,0),MATCH((CUADRO!P$5&amp;$E826),'Hoja de Trabajo para listado'!$AB$151:$BA$151,0)),0)+IFERROR(INDEX('Hoja de Trabajo para listado'!$BC$155:$CB$1048576,MATCH($A826,'Hoja de Trabajo para listado'!$BC$155:$BC$1048576,0),MATCH((CUADRO!P$5&amp;$E826),'Hoja de Trabajo para listado'!$BC$151:$CB$151,0)),0)+IFERROR(INDEX('Hoja de Trabajo para listado'!$DE$153:$DG$274,MATCH($A826,'Hoja de Trabajo para listado'!$DE$153:$DE$1048576,0),MATCH((CUADRO!P$5&amp;$E826),'Hoja de Trabajo para listado'!$DE$151:$DG$151,0)),0)+IFERROR(INDEX('Hoja de Trabajo para listado'!$CD$155:$DC$1048576,MATCH($A826,'Hoja de Trabajo para listado'!$CD$155:$CD$1048576,0),MATCH((CUADRO!P$5&amp;$E826),'Hoja de Trabajo para listado'!$CD$151:$DC$151,0)),0)</f>
        <v>0</v>
      </c>
      <c r="Q826" s="243">
        <f ca="1">+IFERROR(INDEX('Hoja de Trabajo para listado'!$A$155:$Z$1048576,MATCH($A826,'Hoja de Trabajo para listado'!$A$155:$A$1048576,0),MATCH((CUADRO!Q$5&amp;$E826),'Hoja de Trabajo para listado'!$A$151:$Z$151,0)),0)+IFERROR(INDEX('Hoja de Trabajo para listado'!$AB$155:$BA$1048576,MATCH($A826,'Hoja de Trabajo para listado'!$AB$155:$AB$1048576,0),MATCH((CUADRO!Q$5&amp;$E826),'Hoja de Trabajo para listado'!$AB$151:$BA$151,0)),0)+IFERROR(INDEX('Hoja de Trabajo para listado'!$BC$155:$CB$1048576,MATCH($A826,'Hoja de Trabajo para listado'!$BC$155:$BC$1048576,0),MATCH((CUADRO!Q$5&amp;$E826),'Hoja de Trabajo para listado'!$BC$151:$CB$151,0)),0)+IFERROR(INDEX('Hoja de Trabajo para listado'!$DE$153:$DG$274,MATCH($A826,'Hoja de Trabajo para listado'!$DE$153:$DE$1048576,0),MATCH((CUADRO!Q$5&amp;$E826),'Hoja de Trabajo para listado'!$DE$151:$DG$151,0)),0)+IFERROR(INDEX('Hoja de Trabajo para listado'!$CD$155:$DC$1048576,MATCH($A826,'Hoja de Trabajo para listado'!$CD$155:$CD$1048576,0),MATCH((CUADRO!Q$5&amp;$E826),'Hoja de Trabajo para listado'!$CD$151:$DC$151,0)),0)</f>
        <v>0</v>
      </c>
      <c r="R826" s="243">
        <f t="shared" ca="1" si="27"/>
        <v>0</v>
      </c>
      <c r="S826" s="249"/>
      <c r="T826" s="243">
        <f ca="1">+T827</f>
        <v>0</v>
      </c>
      <c r="U826" s="242">
        <f t="shared" si="28"/>
        <v>1</v>
      </c>
      <c r="V826" s="333" t="str">
        <f>+VLOOKUP(A826,bd_lista!$A$3:$E$590,5,FALSE)</f>
        <v>Gobiernos Autonomos Municipales</v>
      </c>
      <c r="W826" s="391" t="str">
        <f>+V826</f>
        <v>Gobiernos Autonomos Municipales</v>
      </c>
      <c r="X826" s="242">
        <f>+VLOOKUP(A826,[4]Sheet1!$A$13:$D$744,4,FALSE)</f>
        <v>0</v>
      </c>
      <c r="Y826" s="242" t="e">
        <f>+VLOOKUP(X826,bd_lista!$A$3:$C$590,3,FALSE)</f>
        <v>#N/A</v>
      </c>
      <c r="Z826" s="294">
        <f>+X826</f>
        <v>0</v>
      </c>
      <c r="AA826" s="295" t="e">
        <f>+Y826</f>
        <v>#N/A</v>
      </c>
    </row>
    <row r="827" spans="1:27" customFormat="1" ht="15" hidden="1" customHeight="1">
      <c r="A827" s="32">
        <v>1432</v>
      </c>
      <c r="B827" s="388"/>
      <c r="C827" s="247" t="str">
        <f>+VLOOKUP(A827,bd_lista!$A$3:$C$590,3,FALSE)</f>
        <v>Gobierno Autónomo Municipal de Coipasa</v>
      </c>
      <c r="D827" s="390"/>
      <c r="E827" s="244" t="s">
        <v>1305</v>
      </c>
      <c r="F827" s="243">
        <f ca="1">+IFERROR(INDEX('Hoja de Trabajo para listado'!$A$155:$Z$1048576,MATCH($A827,'Hoja de Trabajo para listado'!$A$155:$A$1048576,0),MATCH((CUADRO!F$5&amp;$E827),'Hoja de Trabajo para listado'!$A$151:$Z$151,0)),0)+IFERROR(INDEX('Hoja de Trabajo para listado'!$AB$155:$BA$1048576,MATCH($A827,'Hoja de Trabajo para listado'!$AB$155:$AB$1048576,0),MATCH((CUADRO!F$5&amp;$E827),'Hoja de Trabajo para listado'!$AB$151:$BA$151,0)),0)+IFERROR(INDEX('Hoja de Trabajo para listado'!$BC$155:$CB$1048576,MATCH($A827,'Hoja de Trabajo para listado'!$BC$155:$BC$1048576,0),MATCH((CUADRO!F$5&amp;$E827),'Hoja de Trabajo para listado'!$BC$151:$CB$151,0)),0)+IFERROR(INDEX('Hoja de Trabajo para listado'!$DE$153:$DG$274,MATCH($A827,'Hoja de Trabajo para listado'!$DE$153:$DE$1048576,0),MATCH((CUADRO!F$5&amp;$E827),'Hoja de Trabajo para listado'!$DE$151:$DG$151,0)),0)+IFERROR(INDEX('Hoja de Trabajo para listado'!$CD$155:$DC$1048576,MATCH($A827,'Hoja de Trabajo para listado'!$CD$155:$CD$1048576,0),MATCH((CUADRO!F$5&amp;$E827),'Hoja de Trabajo para listado'!$CD$151:$DC$151,0)),0)</f>
        <v>0</v>
      </c>
      <c r="G827" s="243">
        <f ca="1">+IFERROR(INDEX('Hoja de Trabajo para listado'!$A$155:$Z$1048576,MATCH($A827,'Hoja de Trabajo para listado'!$A$155:$A$1048576,0),MATCH((CUADRO!G$5&amp;$E827),'Hoja de Trabajo para listado'!$A$151:$Z$151,0)),0)+IFERROR(INDEX('Hoja de Trabajo para listado'!$AB$155:$BA$1048576,MATCH($A827,'Hoja de Trabajo para listado'!$AB$155:$AB$1048576,0),MATCH((CUADRO!G$5&amp;$E827),'Hoja de Trabajo para listado'!$AB$151:$BA$151,0)),0)+IFERROR(INDEX('Hoja de Trabajo para listado'!$BC$155:$CB$1048576,MATCH($A827,'Hoja de Trabajo para listado'!$BC$155:$BC$1048576,0),MATCH((CUADRO!G$5&amp;$E827),'Hoja de Trabajo para listado'!$BC$151:$CB$151,0)),0)+IFERROR(INDEX('Hoja de Trabajo para listado'!$DE$153:$DG$274,MATCH($A827,'Hoja de Trabajo para listado'!$DE$153:$DE$1048576,0),MATCH((CUADRO!G$5&amp;$E827),'Hoja de Trabajo para listado'!$DE$151:$DG$151,0)),0)+IFERROR(INDEX('Hoja de Trabajo para listado'!$CD$155:$DC$1048576,MATCH($A827,'Hoja de Trabajo para listado'!$CD$155:$CD$1048576,0),MATCH((CUADRO!G$5&amp;$E827),'Hoja de Trabajo para listado'!$CD$151:$DC$151,0)),0)</f>
        <v>0</v>
      </c>
      <c r="H827" s="243">
        <f ca="1">+IFERROR(INDEX('Hoja de Trabajo para listado'!$A$155:$Z$1048576,MATCH($A827,'Hoja de Trabajo para listado'!$A$155:$A$1048576,0),MATCH((CUADRO!H$5&amp;$E827),'Hoja de Trabajo para listado'!$A$151:$Z$151,0)),0)+IFERROR(INDEX('Hoja de Trabajo para listado'!$AB$155:$BA$1048576,MATCH($A827,'Hoja de Trabajo para listado'!$AB$155:$AB$1048576,0),MATCH((CUADRO!H$5&amp;$E827),'Hoja de Trabajo para listado'!$AB$151:$BA$151,0)),0)+IFERROR(INDEX('Hoja de Trabajo para listado'!$BC$155:$CB$1048576,MATCH($A827,'Hoja de Trabajo para listado'!$BC$155:$BC$1048576,0),MATCH((CUADRO!H$5&amp;$E827),'Hoja de Trabajo para listado'!$BC$151:$CB$151,0)),0)+IFERROR(INDEX('Hoja de Trabajo para listado'!$DE$153:$DG$274,MATCH($A827,'Hoja de Trabajo para listado'!$DE$153:$DE$1048576,0),MATCH((CUADRO!H$5&amp;$E827),'Hoja de Trabajo para listado'!$DE$151:$DG$151,0)),0)+IFERROR(INDEX('Hoja de Trabajo para listado'!$CD$155:$DC$1048576,MATCH($A827,'Hoja de Trabajo para listado'!$CD$155:$CD$1048576,0),MATCH((CUADRO!H$5&amp;$E827),'Hoja de Trabajo para listado'!$CD$151:$DC$151,0)),0)</f>
        <v>0</v>
      </c>
      <c r="I827" s="243">
        <f ca="1">+IFERROR(INDEX('Hoja de Trabajo para listado'!$A$155:$Z$1048576,MATCH($A827,'Hoja de Trabajo para listado'!$A$155:$A$1048576,0),MATCH((CUADRO!I$5&amp;$E827),'Hoja de Trabajo para listado'!$A$151:$Z$151,0)),0)+IFERROR(INDEX('Hoja de Trabajo para listado'!$AB$155:$BA$1048576,MATCH($A827,'Hoja de Trabajo para listado'!$AB$155:$AB$1048576,0),MATCH((CUADRO!I$5&amp;$E827),'Hoja de Trabajo para listado'!$AB$151:$BA$151,0)),0)+IFERROR(INDEX('Hoja de Trabajo para listado'!$BC$155:$CB$1048576,MATCH($A827,'Hoja de Trabajo para listado'!$BC$155:$BC$1048576,0),MATCH((CUADRO!I$5&amp;$E827),'Hoja de Trabajo para listado'!$BC$151:$CB$151,0)),0)+IFERROR(INDEX('Hoja de Trabajo para listado'!$DE$153:$DG$274,MATCH($A827,'Hoja de Trabajo para listado'!$DE$153:$DE$1048576,0),MATCH((CUADRO!I$5&amp;$E827),'Hoja de Trabajo para listado'!$DE$151:$DG$151,0)),0)+IFERROR(INDEX('Hoja de Trabajo para listado'!$CD$155:$DC$1048576,MATCH($A827,'Hoja de Trabajo para listado'!$CD$155:$CD$1048576,0),MATCH((CUADRO!I$5&amp;$E827),'Hoja de Trabajo para listado'!$CD$151:$DC$151,0)),0)</f>
        <v>0</v>
      </c>
      <c r="J827" s="243">
        <f ca="1">+IFERROR(INDEX('Hoja de Trabajo para listado'!$A$155:$Z$1048576,MATCH($A827,'Hoja de Trabajo para listado'!$A$155:$A$1048576,0),MATCH((CUADRO!J$5&amp;$E827),'Hoja de Trabajo para listado'!$A$151:$Z$151,0)),0)+IFERROR(INDEX('Hoja de Trabajo para listado'!$AB$155:$BA$1048576,MATCH($A827,'Hoja de Trabajo para listado'!$AB$155:$AB$1048576,0),MATCH((CUADRO!J$5&amp;$E827),'Hoja de Trabajo para listado'!$AB$151:$BA$151,0)),0)+IFERROR(INDEX('Hoja de Trabajo para listado'!$BC$155:$CB$1048576,MATCH($A827,'Hoja de Trabajo para listado'!$BC$155:$BC$1048576,0),MATCH((CUADRO!J$5&amp;$E827),'Hoja de Trabajo para listado'!$BC$151:$CB$151,0)),0)+IFERROR(INDEX('Hoja de Trabajo para listado'!$DE$153:$DG$274,MATCH($A827,'Hoja de Trabajo para listado'!$DE$153:$DE$1048576,0),MATCH((CUADRO!J$5&amp;$E827),'Hoja de Trabajo para listado'!$DE$151:$DG$151,0)),0)+IFERROR(INDEX('Hoja de Trabajo para listado'!$CD$155:$DC$1048576,MATCH($A827,'Hoja de Trabajo para listado'!$CD$155:$CD$1048576,0),MATCH((CUADRO!J$5&amp;$E827),'Hoja de Trabajo para listado'!$CD$151:$DC$151,0)),0)</f>
        <v>0</v>
      </c>
      <c r="K827" s="243">
        <f ca="1">+IFERROR(INDEX('Hoja de Trabajo para listado'!$A$155:$Z$1048576,MATCH($A827,'Hoja de Trabajo para listado'!$A$155:$A$1048576,0),MATCH((CUADRO!K$5&amp;$E827),'Hoja de Trabajo para listado'!$A$151:$Z$151,0)),0)+IFERROR(INDEX('Hoja de Trabajo para listado'!$AB$155:$BA$1048576,MATCH($A827,'Hoja de Trabajo para listado'!$AB$155:$AB$1048576,0),MATCH((CUADRO!K$5&amp;$E827),'Hoja de Trabajo para listado'!$AB$151:$BA$151,0)),0)+IFERROR(INDEX('Hoja de Trabajo para listado'!$BC$155:$CB$1048576,MATCH($A827,'Hoja de Trabajo para listado'!$BC$155:$BC$1048576,0),MATCH((CUADRO!K$5&amp;$E827),'Hoja de Trabajo para listado'!$BC$151:$CB$151,0)),0)+IFERROR(INDEX('Hoja de Trabajo para listado'!$DE$153:$DG$274,MATCH($A827,'Hoja de Trabajo para listado'!$DE$153:$DE$1048576,0),MATCH((CUADRO!K$5&amp;$E827),'Hoja de Trabajo para listado'!$DE$151:$DG$151,0)),0)+IFERROR(INDEX('Hoja de Trabajo para listado'!$CD$155:$DC$1048576,MATCH($A827,'Hoja de Trabajo para listado'!$CD$155:$CD$1048576,0),MATCH((CUADRO!K$5&amp;$E827),'Hoja de Trabajo para listado'!$CD$151:$DC$151,0)),0)</f>
        <v>0</v>
      </c>
      <c r="L827" s="243">
        <f ca="1">+IFERROR(INDEX('Hoja de Trabajo para listado'!$A$155:$Z$1048576,MATCH($A827,'Hoja de Trabajo para listado'!$A$155:$A$1048576,0),MATCH((CUADRO!L$5&amp;$E827),'Hoja de Trabajo para listado'!$A$151:$Z$151,0)),0)+IFERROR(INDEX('Hoja de Trabajo para listado'!$AB$155:$BA$1048576,MATCH($A827,'Hoja de Trabajo para listado'!$AB$155:$AB$1048576,0),MATCH((CUADRO!L$5&amp;$E827),'Hoja de Trabajo para listado'!$AB$151:$BA$151,0)),0)+IFERROR(INDEX('Hoja de Trabajo para listado'!$BC$155:$CB$1048576,MATCH($A827,'Hoja de Trabajo para listado'!$BC$155:$BC$1048576,0),MATCH((CUADRO!L$5&amp;$E827),'Hoja de Trabajo para listado'!$BC$151:$CB$151,0)),0)+IFERROR(INDEX('Hoja de Trabajo para listado'!$DE$153:$DG$274,MATCH($A827,'Hoja de Trabajo para listado'!$DE$153:$DE$1048576,0),MATCH((CUADRO!L$5&amp;$E827),'Hoja de Trabajo para listado'!$DE$151:$DG$151,0)),0)+IFERROR(INDEX('Hoja de Trabajo para listado'!$CD$155:$DC$1048576,MATCH($A827,'Hoja de Trabajo para listado'!$CD$155:$CD$1048576,0),MATCH((CUADRO!L$5&amp;$E827),'Hoja de Trabajo para listado'!$CD$151:$DC$151,0)),0)</f>
        <v>0</v>
      </c>
      <c r="M827" s="243">
        <f ca="1">+IFERROR(INDEX('Hoja de Trabajo para listado'!$A$155:$Z$1048576,MATCH($A827,'Hoja de Trabajo para listado'!$A$155:$A$1048576,0),MATCH((CUADRO!M$5&amp;$E827),'Hoja de Trabajo para listado'!$A$151:$Z$151,0)),0)+IFERROR(INDEX('Hoja de Trabajo para listado'!$AB$155:$BA$1048576,MATCH($A827,'Hoja de Trabajo para listado'!$AB$155:$AB$1048576,0),MATCH((CUADRO!M$5&amp;$E827),'Hoja de Trabajo para listado'!$AB$151:$BA$151,0)),0)+IFERROR(INDEX('Hoja de Trabajo para listado'!$BC$155:$CB$1048576,MATCH($A827,'Hoja de Trabajo para listado'!$BC$155:$BC$1048576,0),MATCH((CUADRO!M$5&amp;$E827),'Hoja de Trabajo para listado'!$BC$151:$CB$151,0)),0)+IFERROR(INDEX('Hoja de Trabajo para listado'!$DE$153:$DG$274,MATCH($A827,'Hoja de Trabajo para listado'!$DE$153:$DE$1048576,0),MATCH((CUADRO!M$5&amp;$E827),'Hoja de Trabajo para listado'!$DE$151:$DG$151,0)),0)+IFERROR(INDEX('Hoja de Trabajo para listado'!$CD$155:$DC$1048576,MATCH($A827,'Hoja de Trabajo para listado'!$CD$155:$CD$1048576,0),MATCH((CUADRO!M$5&amp;$E827),'Hoja de Trabajo para listado'!$CD$151:$DC$151,0)),0)</f>
        <v>0</v>
      </c>
      <c r="N827" s="243">
        <f ca="1">+IFERROR(INDEX('Hoja de Trabajo para listado'!$A$155:$Z$1048576,MATCH($A827,'Hoja de Trabajo para listado'!$A$155:$A$1048576,0),MATCH((CUADRO!N$5&amp;$E827),'Hoja de Trabajo para listado'!$A$151:$Z$151,0)),0)+IFERROR(INDEX('Hoja de Trabajo para listado'!$AB$155:$BA$1048576,MATCH($A827,'Hoja de Trabajo para listado'!$AB$155:$AB$1048576,0),MATCH((CUADRO!N$5&amp;$E827),'Hoja de Trabajo para listado'!$AB$151:$BA$151,0)),0)+IFERROR(INDEX('Hoja de Trabajo para listado'!$BC$155:$CB$1048576,MATCH($A827,'Hoja de Trabajo para listado'!$BC$155:$BC$1048576,0),MATCH((CUADRO!N$5&amp;$E827),'Hoja de Trabajo para listado'!$BC$151:$CB$151,0)),0)+IFERROR(INDEX('Hoja de Trabajo para listado'!$DE$153:$DG$274,MATCH($A827,'Hoja de Trabajo para listado'!$DE$153:$DE$1048576,0),MATCH((CUADRO!N$5&amp;$E827),'Hoja de Trabajo para listado'!$DE$151:$DG$151,0)),0)+IFERROR(INDEX('Hoja de Trabajo para listado'!$CD$155:$DC$1048576,MATCH($A827,'Hoja de Trabajo para listado'!$CD$155:$CD$1048576,0),MATCH((CUADRO!N$5&amp;$E827),'Hoja de Trabajo para listado'!$CD$151:$DC$151,0)),0)</f>
        <v>0</v>
      </c>
      <c r="O827" s="243">
        <f ca="1">+IFERROR(INDEX('Hoja de Trabajo para listado'!$A$155:$Z$1048576,MATCH($A827,'Hoja de Trabajo para listado'!$A$155:$A$1048576,0),MATCH((CUADRO!O$5&amp;$E827),'Hoja de Trabajo para listado'!$A$151:$Z$151,0)),0)+IFERROR(INDEX('Hoja de Trabajo para listado'!$AB$155:$BA$1048576,MATCH($A827,'Hoja de Trabajo para listado'!$AB$155:$AB$1048576,0),MATCH((CUADRO!O$5&amp;$E827),'Hoja de Trabajo para listado'!$AB$151:$BA$151,0)),0)+IFERROR(INDEX('Hoja de Trabajo para listado'!$BC$155:$CB$1048576,MATCH($A827,'Hoja de Trabajo para listado'!$BC$155:$BC$1048576,0),MATCH((CUADRO!O$5&amp;$E827),'Hoja de Trabajo para listado'!$BC$151:$CB$151,0)),0)+IFERROR(INDEX('Hoja de Trabajo para listado'!$DE$153:$DG$274,MATCH($A827,'Hoja de Trabajo para listado'!$DE$153:$DE$1048576,0),MATCH((CUADRO!O$5&amp;$E827),'Hoja de Trabajo para listado'!$DE$151:$DG$151,0)),0)+IFERROR(INDEX('Hoja de Trabajo para listado'!$CD$155:$DC$1048576,MATCH($A827,'Hoja de Trabajo para listado'!$CD$155:$CD$1048576,0),MATCH((CUADRO!O$5&amp;$E827),'Hoja de Trabajo para listado'!$CD$151:$DC$151,0)),0)</f>
        <v>0</v>
      </c>
      <c r="P827" s="243">
        <f ca="1">+IFERROR(INDEX('Hoja de Trabajo para listado'!$A$155:$Z$1048576,MATCH($A827,'Hoja de Trabajo para listado'!$A$155:$A$1048576,0),MATCH((CUADRO!P$5&amp;$E827),'Hoja de Trabajo para listado'!$A$151:$Z$151,0)),0)+IFERROR(INDEX('Hoja de Trabajo para listado'!$AB$155:$BA$1048576,MATCH($A827,'Hoja de Trabajo para listado'!$AB$155:$AB$1048576,0),MATCH((CUADRO!P$5&amp;$E827),'Hoja de Trabajo para listado'!$AB$151:$BA$151,0)),0)+IFERROR(INDEX('Hoja de Trabajo para listado'!$BC$155:$CB$1048576,MATCH($A827,'Hoja de Trabajo para listado'!$BC$155:$BC$1048576,0),MATCH((CUADRO!P$5&amp;$E827),'Hoja de Trabajo para listado'!$BC$151:$CB$151,0)),0)+IFERROR(INDEX('Hoja de Trabajo para listado'!$DE$153:$DG$274,MATCH($A827,'Hoja de Trabajo para listado'!$DE$153:$DE$1048576,0),MATCH((CUADRO!P$5&amp;$E827),'Hoja de Trabajo para listado'!$DE$151:$DG$151,0)),0)+IFERROR(INDEX('Hoja de Trabajo para listado'!$CD$155:$DC$1048576,MATCH($A827,'Hoja de Trabajo para listado'!$CD$155:$CD$1048576,0),MATCH((CUADRO!P$5&amp;$E827),'Hoja de Trabajo para listado'!$CD$151:$DC$151,0)),0)</f>
        <v>0</v>
      </c>
      <c r="Q827" s="243">
        <f ca="1">+IFERROR(INDEX('Hoja de Trabajo para listado'!$A$155:$Z$1048576,MATCH($A827,'Hoja de Trabajo para listado'!$A$155:$A$1048576,0),MATCH((CUADRO!Q$5&amp;$E827),'Hoja de Trabajo para listado'!$A$151:$Z$151,0)),0)+IFERROR(INDEX('Hoja de Trabajo para listado'!$AB$155:$BA$1048576,MATCH($A827,'Hoja de Trabajo para listado'!$AB$155:$AB$1048576,0),MATCH((CUADRO!Q$5&amp;$E827),'Hoja de Trabajo para listado'!$AB$151:$BA$151,0)),0)+IFERROR(INDEX('Hoja de Trabajo para listado'!$BC$155:$CB$1048576,MATCH($A827,'Hoja de Trabajo para listado'!$BC$155:$BC$1048576,0),MATCH((CUADRO!Q$5&amp;$E827),'Hoja de Trabajo para listado'!$BC$151:$CB$151,0)),0)+IFERROR(INDEX('Hoja de Trabajo para listado'!$DE$153:$DG$274,MATCH($A827,'Hoja de Trabajo para listado'!$DE$153:$DE$1048576,0),MATCH((CUADRO!Q$5&amp;$E827),'Hoja de Trabajo para listado'!$DE$151:$DG$151,0)),0)+IFERROR(INDEX('Hoja de Trabajo para listado'!$CD$155:$DC$1048576,MATCH($A827,'Hoja de Trabajo para listado'!$CD$155:$CD$1048576,0),MATCH((CUADRO!Q$5&amp;$E827),'Hoja de Trabajo para listado'!$CD$151:$DC$151,0)),0)</f>
        <v>0</v>
      </c>
      <c r="R827" s="243">
        <f t="shared" ca="1" si="27"/>
        <v>0</v>
      </c>
      <c r="S827" s="249">
        <f ca="1">+R826+R827</f>
        <v>0</v>
      </c>
      <c r="T827" s="243">
        <f ca="1">+S827</f>
        <v>0</v>
      </c>
      <c r="U827" s="242">
        <f t="shared" si="28"/>
        <v>2</v>
      </c>
      <c r="V827" s="333" t="str">
        <f>+VLOOKUP(A827,bd_lista!$A$3:$E$590,5,FALSE)</f>
        <v>Gobiernos Autonomos Municipales</v>
      </c>
      <c r="W827" s="392"/>
      <c r="X827" s="242">
        <f>+VLOOKUP(A827,[4]Sheet1!$A$13:$D$744,4,FALSE)</f>
        <v>0</v>
      </c>
      <c r="Y827" s="242" t="e">
        <f>+VLOOKUP(X827,bd_lista!$A$3:$C$590,3,FALSE)</f>
        <v>#N/A</v>
      </c>
      <c r="Z827" s="292"/>
      <c r="AA827" s="293"/>
    </row>
    <row r="828" spans="1:27" customFormat="1" ht="15" hidden="1" customHeight="1">
      <c r="A828" s="32">
        <v>1433</v>
      </c>
      <c r="B828" s="387">
        <f>+A828</f>
        <v>1433</v>
      </c>
      <c r="C828" s="247" t="e">
        <f>+VLOOKUP(A828,bd_lista!$A$3:$C$590,3,FALSE)</f>
        <v>#N/A</v>
      </c>
      <c r="D828" s="389" t="e">
        <f>+C828</f>
        <v>#N/A</v>
      </c>
      <c r="E828" s="242" t="s">
        <v>1304</v>
      </c>
      <c r="F828" s="243">
        <f ca="1">+IFERROR(INDEX('Hoja de Trabajo para listado'!$A$155:$Z$1048576,MATCH($A828,'Hoja de Trabajo para listado'!$A$155:$A$1048576,0),MATCH((CUADRO!F$5&amp;$E828),'Hoja de Trabajo para listado'!$A$151:$Z$151,0)),0)+IFERROR(INDEX('Hoja de Trabajo para listado'!$AB$155:$BA$1048576,MATCH($A828,'Hoja de Trabajo para listado'!$AB$155:$AB$1048576,0),MATCH((CUADRO!F$5&amp;$E828),'Hoja de Trabajo para listado'!$AB$151:$BA$151,0)),0)+IFERROR(INDEX('Hoja de Trabajo para listado'!$BC$155:$CB$1048576,MATCH($A828,'Hoja de Trabajo para listado'!$BC$155:$BC$1048576,0),MATCH((CUADRO!F$5&amp;$E828),'Hoja de Trabajo para listado'!$BC$151:$CB$151,0)),0)+IFERROR(INDEX('Hoja de Trabajo para listado'!$DE$153:$DG$274,MATCH($A828,'Hoja de Trabajo para listado'!$DE$153:$DE$1048576,0),MATCH((CUADRO!F$5&amp;$E828),'Hoja de Trabajo para listado'!$DE$151:$DG$151,0)),0)+IFERROR(INDEX('Hoja de Trabajo para listado'!$CD$155:$DC$1048576,MATCH($A828,'Hoja de Trabajo para listado'!$CD$155:$CD$1048576,0),MATCH((CUADRO!F$5&amp;$E828),'Hoja de Trabajo para listado'!$CD$151:$DC$151,0)),0)</f>
        <v>0</v>
      </c>
      <c r="G828" s="243">
        <f ca="1">+IFERROR(INDEX('Hoja de Trabajo para listado'!$A$155:$Z$1048576,MATCH($A828,'Hoja de Trabajo para listado'!$A$155:$A$1048576,0),MATCH((CUADRO!G$5&amp;$E828),'Hoja de Trabajo para listado'!$A$151:$Z$151,0)),0)+IFERROR(INDEX('Hoja de Trabajo para listado'!$AB$155:$BA$1048576,MATCH($A828,'Hoja de Trabajo para listado'!$AB$155:$AB$1048576,0),MATCH((CUADRO!G$5&amp;$E828),'Hoja de Trabajo para listado'!$AB$151:$BA$151,0)),0)+IFERROR(INDEX('Hoja de Trabajo para listado'!$BC$155:$CB$1048576,MATCH($A828,'Hoja de Trabajo para listado'!$BC$155:$BC$1048576,0),MATCH((CUADRO!G$5&amp;$E828),'Hoja de Trabajo para listado'!$BC$151:$CB$151,0)),0)+IFERROR(INDEX('Hoja de Trabajo para listado'!$DE$153:$DG$274,MATCH($A828,'Hoja de Trabajo para listado'!$DE$153:$DE$1048576,0),MATCH((CUADRO!G$5&amp;$E828),'Hoja de Trabajo para listado'!$DE$151:$DG$151,0)),0)+IFERROR(INDEX('Hoja de Trabajo para listado'!$CD$155:$DC$1048576,MATCH($A828,'Hoja de Trabajo para listado'!$CD$155:$CD$1048576,0),MATCH((CUADRO!G$5&amp;$E828),'Hoja de Trabajo para listado'!$CD$151:$DC$151,0)),0)</f>
        <v>0</v>
      </c>
      <c r="H828" s="243">
        <f ca="1">+IFERROR(INDEX('Hoja de Trabajo para listado'!$A$155:$Z$1048576,MATCH($A828,'Hoja de Trabajo para listado'!$A$155:$A$1048576,0),MATCH((CUADRO!H$5&amp;$E828),'Hoja de Trabajo para listado'!$A$151:$Z$151,0)),0)+IFERROR(INDEX('Hoja de Trabajo para listado'!$AB$155:$BA$1048576,MATCH($A828,'Hoja de Trabajo para listado'!$AB$155:$AB$1048576,0),MATCH((CUADRO!H$5&amp;$E828),'Hoja de Trabajo para listado'!$AB$151:$BA$151,0)),0)+IFERROR(INDEX('Hoja de Trabajo para listado'!$BC$155:$CB$1048576,MATCH($A828,'Hoja de Trabajo para listado'!$BC$155:$BC$1048576,0),MATCH((CUADRO!H$5&amp;$E828),'Hoja de Trabajo para listado'!$BC$151:$CB$151,0)),0)+IFERROR(INDEX('Hoja de Trabajo para listado'!$DE$153:$DG$274,MATCH($A828,'Hoja de Trabajo para listado'!$DE$153:$DE$1048576,0),MATCH((CUADRO!H$5&amp;$E828),'Hoja de Trabajo para listado'!$DE$151:$DG$151,0)),0)+IFERROR(INDEX('Hoja de Trabajo para listado'!$CD$155:$DC$1048576,MATCH($A828,'Hoja de Trabajo para listado'!$CD$155:$CD$1048576,0),MATCH((CUADRO!H$5&amp;$E828),'Hoja de Trabajo para listado'!$CD$151:$DC$151,0)),0)</f>
        <v>0</v>
      </c>
      <c r="I828" s="243">
        <f ca="1">+IFERROR(INDEX('Hoja de Trabajo para listado'!$A$155:$Z$1048576,MATCH($A828,'Hoja de Trabajo para listado'!$A$155:$A$1048576,0),MATCH((CUADRO!I$5&amp;$E828),'Hoja de Trabajo para listado'!$A$151:$Z$151,0)),0)+IFERROR(INDEX('Hoja de Trabajo para listado'!$AB$155:$BA$1048576,MATCH($A828,'Hoja de Trabajo para listado'!$AB$155:$AB$1048576,0),MATCH((CUADRO!I$5&amp;$E828),'Hoja de Trabajo para listado'!$AB$151:$BA$151,0)),0)+IFERROR(INDEX('Hoja de Trabajo para listado'!$BC$155:$CB$1048576,MATCH($A828,'Hoja de Trabajo para listado'!$BC$155:$BC$1048576,0),MATCH((CUADRO!I$5&amp;$E828),'Hoja de Trabajo para listado'!$BC$151:$CB$151,0)),0)+IFERROR(INDEX('Hoja de Trabajo para listado'!$DE$153:$DG$274,MATCH($A828,'Hoja de Trabajo para listado'!$DE$153:$DE$1048576,0),MATCH((CUADRO!I$5&amp;$E828),'Hoja de Trabajo para listado'!$DE$151:$DG$151,0)),0)+IFERROR(INDEX('Hoja de Trabajo para listado'!$CD$155:$DC$1048576,MATCH($A828,'Hoja de Trabajo para listado'!$CD$155:$CD$1048576,0),MATCH((CUADRO!I$5&amp;$E828),'Hoja de Trabajo para listado'!$CD$151:$DC$151,0)),0)</f>
        <v>0</v>
      </c>
      <c r="J828" s="243">
        <f ca="1">+IFERROR(INDEX('Hoja de Trabajo para listado'!$A$155:$Z$1048576,MATCH($A828,'Hoja de Trabajo para listado'!$A$155:$A$1048576,0),MATCH((CUADRO!J$5&amp;$E828),'Hoja de Trabajo para listado'!$A$151:$Z$151,0)),0)+IFERROR(INDEX('Hoja de Trabajo para listado'!$AB$155:$BA$1048576,MATCH($A828,'Hoja de Trabajo para listado'!$AB$155:$AB$1048576,0),MATCH((CUADRO!J$5&amp;$E828),'Hoja de Trabajo para listado'!$AB$151:$BA$151,0)),0)+IFERROR(INDEX('Hoja de Trabajo para listado'!$BC$155:$CB$1048576,MATCH($A828,'Hoja de Trabajo para listado'!$BC$155:$BC$1048576,0),MATCH((CUADRO!J$5&amp;$E828),'Hoja de Trabajo para listado'!$BC$151:$CB$151,0)),0)+IFERROR(INDEX('Hoja de Trabajo para listado'!$DE$153:$DG$274,MATCH($A828,'Hoja de Trabajo para listado'!$DE$153:$DE$1048576,0),MATCH((CUADRO!J$5&amp;$E828),'Hoja de Trabajo para listado'!$DE$151:$DG$151,0)),0)+IFERROR(INDEX('Hoja de Trabajo para listado'!$CD$155:$DC$1048576,MATCH($A828,'Hoja de Trabajo para listado'!$CD$155:$CD$1048576,0),MATCH((CUADRO!J$5&amp;$E828),'Hoja de Trabajo para listado'!$CD$151:$DC$151,0)),0)</f>
        <v>0</v>
      </c>
      <c r="K828" s="243">
        <f ca="1">+IFERROR(INDEX('Hoja de Trabajo para listado'!$A$155:$Z$1048576,MATCH($A828,'Hoja de Trabajo para listado'!$A$155:$A$1048576,0),MATCH((CUADRO!K$5&amp;$E828),'Hoja de Trabajo para listado'!$A$151:$Z$151,0)),0)+IFERROR(INDEX('Hoja de Trabajo para listado'!$AB$155:$BA$1048576,MATCH($A828,'Hoja de Trabajo para listado'!$AB$155:$AB$1048576,0),MATCH((CUADRO!K$5&amp;$E828),'Hoja de Trabajo para listado'!$AB$151:$BA$151,0)),0)+IFERROR(INDEX('Hoja de Trabajo para listado'!$BC$155:$CB$1048576,MATCH($A828,'Hoja de Trabajo para listado'!$BC$155:$BC$1048576,0),MATCH((CUADRO!K$5&amp;$E828),'Hoja de Trabajo para listado'!$BC$151:$CB$151,0)),0)+IFERROR(INDEX('Hoja de Trabajo para listado'!$DE$153:$DG$274,MATCH($A828,'Hoja de Trabajo para listado'!$DE$153:$DE$1048576,0),MATCH((CUADRO!K$5&amp;$E828),'Hoja de Trabajo para listado'!$DE$151:$DG$151,0)),0)+IFERROR(INDEX('Hoja de Trabajo para listado'!$CD$155:$DC$1048576,MATCH($A828,'Hoja de Trabajo para listado'!$CD$155:$CD$1048576,0),MATCH((CUADRO!K$5&amp;$E828),'Hoja de Trabajo para listado'!$CD$151:$DC$151,0)),0)</f>
        <v>0</v>
      </c>
      <c r="L828" s="243">
        <f ca="1">+IFERROR(INDEX('Hoja de Trabajo para listado'!$A$155:$Z$1048576,MATCH($A828,'Hoja de Trabajo para listado'!$A$155:$A$1048576,0),MATCH((CUADRO!L$5&amp;$E828),'Hoja de Trabajo para listado'!$A$151:$Z$151,0)),0)+IFERROR(INDEX('Hoja de Trabajo para listado'!$AB$155:$BA$1048576,MATCH($A828,'Hoja de Trabajo para listado'!$AB$155:$AB$1048576,0),MATCH((CUADRO!L$5&amp;$E828),'Hoja de Trabajo para listado'!$AB$151:$BA$151,0)),0)+IFERROR(INDEX('Hoja de Trabajo para listado'!$BC$155:$CB$1048576,MATCH($A828,'Hoja de Trabajo para listado'!$BC$155:$BC$1048576,0),MATCH((CUADRO!L$5&amp;$E828),'Hoja de Trabajo para listado'!$BC$151:$CB$151,0)),0)+IFERROR(INDEX('Hoja de Trabajo para listado'!$DE$153:$DG$274,MATCH($A828,'Hoja de Trabajo para listado'!$DE$153:$DE$1048576,0),MATCH((CUADRO!L$5&amp;$E828),'Hoja de Trabajo para listado'!$DE$151:$DG$151,0)),0)+IFERROR(INDEX('Hoja de Trabajo para listado'!$CD$155:$DC$1048576,MATCH($A828,'Hoja de Trabajo para listado'!$CD$155:$CD$1048576,0),MATCH((CUADRO!L$5&amp;$E828),'Hoja de Trabajo para listado'!$CD$151:$DC$151,0)),0)</f>
        <v>0</v>
      </c>
      <c r="M828" s="243">
        <f ca="1">+IFERROR(INDEX('Hoja de Trabajo para listado'!$A$155:$Z$1048576,MATCH($A828,'Hoja de Trabajo para listado'!$A$155:$A$1048576,0),MATCH((CUADRO!M$5&amp;$E828),'Hoja de Trabajo para listado'!$A$151:$Z$151,0)),0)+IFERROR(INDEX('Hoja de Trabajo para listado'!$AB$155:$BA$1048576,MATCH($A828,'Hoja de Trabajo para listado'!$AB$155:$AB$1048576,0),MATCH((CUADRO!M$5&amp;$E828),'Hoja de Trabajo para listado'!$AB$151:$BA$151,0)),0)+IFERROR(INDEX('Hoja de Trabajo para listado'!$BC$155:$CB$1048576,MATCH($A828,'Hoja de Trabajo para listado'!$BC$155:$BC$1048576,0),MATCH((CUADRO!M$5&amp;$E828),'Hoja de Trabajo para listado'!$BC$151:$CB$151,0)),0)+IFERROR(INDEX('Hoja de Trabajo para listado'!$DE$153:$DG$274,MATCH($A828,'Hoja de Trabajo para listado'!$DE$153:$DE$1048576,0),MATCH((CUADRO!M$5&amp;$E828),'Hoja de Trabajo para listado'!$DE$151:$DG$151,0)),0)+IFERROR(INDEX('Hoja de Trabajo para listado'!$CD$155:$DC$1048576,MATCH($A828,'Hoja de Trabajo para listado'!$CD$155:$CD$1048576,0),MATCH((CUADRO!M$5&amp;$E828),'Hoja de Trabajo para listado'!$CD$151:$DC$151,0)),0)</f>
        <v>0</v>
      </c>
      <c r="N828" s="243">
        <f ca="1">+IFERROR(INDEX('Hoja de Trabajo para listado'!$A$155:$Z$1048576,MATCH($A828,'Hoja de Trabajo para listado'!$A$155:$A$1048576,0),MATCH((CUADRO!N$5&amp;$E828),'Hoja de Trabajo para listado'!$A$151:$Z$151,0)),0)+IFERROR(INDEX('Hoja de Trabajo para listado'!$AB$155:$BA$1048576,MATCH($A828,'Hoja de Trabajo para listado'!$AB$155:$AB$1048576,0),MATCH((CUADRO!N$5&amp;$E828),'Hoja de Trabajo para listado'!$AB$151:$BA$151,0)),0)+IFERROR(INDEX('Hoja de Trabajo para listado'!$BC$155:$CB$1048576,MATCH($A828,'Hoja de Trabajo para listado'!$BC$155:$BC$1048576,0),MATCH((CUADRO!N$5&amp;$E828),'Hoja de Trabajo para listado'!$BC$151:$CB$151,0)),0)+IFERROR(INDEX('Hoja de Trabajo para listado'!$DE$153:$DG$274,MATCH($A828,'Hoja de Trabajo para listado'!$DE$153:$DE$1048576,0),MATCH((CUADRO!N$5&amp;$E828),'Hoja de Trabajo para listado'!$DE$151:$DG$151,0)),0)+IFERROR(INDEX('Hoja de Trabajo para listado'!$CD$155:$DC$1048576,MATCH($A828,'Hoja de Trabajo para listado'!$CD$155:$CD$1048576,0),MATCH((CUADRO!N$5&amp;$E828),'Hoja de Trabajo para listado'!$CD$151:$DC$151,0)),0)</f>
        <v>0</v>
      </c>
      <c r="O828" s="243">
        <f ca="1">+IFERROR(INDEX('Hoja de Trabajo para listado'!$A$155:$Z$1048576,MATCH($A828,'Hoja de Trabajo para listado'!$A$155:$A$1048576,0),MATCH((CUADRO!O$5&amp;$E828),'Hoja de Trabajo para listado'!$A$151:$Z$151,0)),0)+IFERROR(INDEX('Hoja de Trabajo para listado'!$AB$155:$BA$1048576,MATCH($A828,'Hoja de Trabajo para listado'!$AB$155:$AB$1048576,0),MATCH((CUADRO!O$5&amp;$E828),'Hoja de Trabajo para listado'!$AB$151:$BA$151,0)),0)+IFERROR(INDEX('Hoja de Trabajo para listado'!$BC$155:$CB$1048576,MATCH($A828,'Hoja de Trabajo para listado'!$BC$155:$BC$1048576,0),MATCH((CUADRO!O$5&amp;$E828),'Hoja de Trabajo para listado'!$BC$151:$CB$151,0)),0)+IFERROR(INDEX('Hoja de Trabajo para listado'!$DE$153:$DG$274,MATCH($A828,'Hoja de Trabajo para listado'!$DE$153:$DE$1048576,0),MATCH((CUADRO!O$5&amp;$E828),'Hoja de Trabajo para listado'!$DE$151:$DG$151,0)),0)+IFERROR(INDEX('Hoja de Trabajo para listado'!$CD$155:$DC$1048576,MATCH($A828,'Hoja de Trabajo para listado'!$CD$155:$CD$1048576,0),MATCH((CUADRO!O$5&amp;$E828),'Hoja de Trabajo para listado'!$CD$151:$DC$151,0)),0)</f>
        <v>0</v>
      </c>
      <c r="P828" s="243">
        <f ca="1">+IFERROR(INDEX('Hoja de Trabajo para listado'!$A$155:$Z$1048576,MATCH($A828,'Hoja de Trabajo para listado'!$A$155:$A$1048576,0),MATCH((CUADRO!P$5&amp;$E828),'Hoja de Trabajo para listado'!$A$151:$Z$151,0)),0)+IFERROR(INDEX('Hoja de Trabajo para listado'!$AB$155:$BA$1048576,MATCH($A828,'Hoja de Trabajo para listado'!$AB$155:$AB$1048576,0),MATCH((CUADRO!P$5&amp;$E828),'Hoja de Trabajo para listado'!$AB$151:$BA$151,0)),0)+IFERROR(INDEX('Hoja de Trabajo para listado'!$BC$155:$CB$1048576,MATCH($A828,'Hoja de Trabajo para listado'!$BC$155:$BC$1048576,0),MATCH((CUADRO!P$5&amp;$E828),'Hoja de Trabajo para listado'!$BC$151:$CB$151,0)),0)+IFERROR(INDEX('Hoja de Trabajo para listado'!$DE$153:$DG$274,MATCH($A828,'Hoja de Trabajo para listado'!$DE$153:$DE$1048576,0),MATCH((CUADRO!P$5&amp;$E828),'Hoja de Trabajo para listado'!$DE$151:$DG$151,0)),0)+IFERROR(INDEX('Hoja de Trabajo para listado'!$CD$155:$DC$1048576,MATCH($A828,'Hoja de Trabajo para listado'!$CD$155:$CD$1048576,0),MATCH((CUADRO!P$5&amp;$E828),'Hoja de Trabajo para listado'!$CD$151:$DC$151,0)),0)</f>
        <v>0</v>
      </c>
      <c r="Q828" s="243">
        <f ca="1">+IFERROR(INDEX('Hoja de Trabajo para listado'!$A$155:$Z$1048576,MATCH($A828,'Hoja de Trabajo para listado'!$A$155:$A$1048576,0),MATCH((CUADRO!Q$5&amp;$E828),'Hoja de Trabajo para listado'!$A$151:$Z$151,0)),0)+IFERROR(INDEX('Hoja de Trabajo para listado'!$AB$155:$BA$1048576,MATCH($A828,'Hoja de Trabajo para listado'!$AB$155:$AB$1048576,0),MATCH((CUADRO!Q$5&amp;$E828),'Hoja de Trabajo para listado'!$AB$151:$BA$151,0)),0)+IFERROR(INDEX('Hoja de Trabajo para listado'!$BC$155:$CB$1048576,MATCH($A828,'Hoja de Trabajo para listado'!$BC$155:$BC$1048576,0),MATCH((CUADRO!Q$5&amp;$E828),'Hoja de Trabajo para listado'!$BC$151:$CB$151,0)),0)+IFERROR(INDEX('Hoja de Trabajo para listado'!$DE$153:$DG$274,MATCH($A828,'Hoja de Trabajo para listado'!$DE$153:$DE$1048576,0),MATCH((CUADRO!Q$5&amp;$E828),'Hoja de Trabajo para listado'!$DE$151:$DG$151,0)),0)+IFERROR(INDEX('Hoja de Trabajo para listado'!$CD$155:$DC$1048576,MATCH($A828,'Hoja de Trabajo para listado'!$CD$155:$CD$1048576,0),MATCH((CUADRO!Q$5&amp;$E828),'Hoja de Trabajo para listado'!$CD$151:$DC$151,0)),0)</f>
        <v>0</v>
      </c>
      <c r="R828" s="243">
        <f t="shared" ca="1" si="27"/>
        <v>0</v>
      </c>
      <c r="S828" s="249"/>
      <c r="T828" s="243">
        <f ca="1">+T829</f>
        <v>0</v>
      </c>
      <c r="U828" s="242">
        <f t="shared" si="28"/>
        <v>1</v>
      </c>
      <c r="V828" s="333" t="e">
        <f>+VLOOKUP(A828,bd_lista!$A$3:$E$590,5,FALSE)</f>
        <v>#N/A</v>
      </c>
      <c r="W828" s="391" t="e">
        <f>+V828</f>
        <v>#N/A</v>
      </c>
      <c r="X828" s="242" t="e">
        <f>+VLOOKUP(A828,[4]Sheet1!$A$13:$D$744,4,FALSE)</f>
        <v>#N/A</v>
      </c>
      <c r="Y828" s="242" t="e">
        <f>+VLOOKUP(X828,bd_lista!$A$3:$C$590,3,FALSE)</f>
        <v>#N/A</v>
      </c>
      <c r="Z828" s="294" t="e">
        <f>+X828</f>
        <v>#N/A</v>
      </c>
      <c r="AA828" s="295" t="e">
        <f>+Y828</f>
        <v>#N/A</v>
      </c>
    </row>
    <row r="829" spans="1:27" customFormat="1" ht="15" hidden="1" customHeight="1">
      <c r="A829" s="32">
        <v>1433</v>
      </c>
      <c r="B829" s="388"/>
      <c r="C829" s="247" t="e">
        <f>+VLOOKUP(A829,bd_lista!$A$3:$C$590,3,FALSE)</f>
        <v>#N/A</v>
      </c>
      <c r="D829" s="390"/>
      <c r="E829" s="244" t="s">
        <v>1305</v>
      </c>
      <c r="F829" s="243">
        <f ca="1">+IFERROR(INDEX('Hoja de Trabajo para listado'!$A$155:$Z$1048576,MATCH($A829,'Hoja de Trabajo para listado'!$A$155:$A$1048576,0),MATCH((CUADRO!F$5&amp;$E829),'Hoja de Trabajo para listado'!$A$151:$Z$151,0)),0)+IFERROR(INDEX('Hoja de Trabajo para listado'!$AB$155:$BA$1048576,MATCH($A829,'Hoja de Trabajo para listado'!$AB$155:$AB$1048576,0),MATCH((CUADRO!F$5&amp;$E829),'Hoja de Trabajo para listado'!$AB$151:$BA$151,0)),0)+IFERROR(INDEX('Hoja de Trabajo para listado'!$BC$155:$CB$1048576,MATCH($A829,'Hoja de Trabajo para listado'!$BC$155:$BC$1048576,0),MATCH((CUADRO!F$5&amp;$E829),'Hoja de Trabajo para listado'!$BC$151:$CB$151,0)),0)+IFERROR(INDEX('Hoja de Trabajo para listado'!$DE$153:$DG$274,MATCH($A829,'Hoja de Trabajo para listado'!$DE$153:$DE$1048576,0),MATCH((CUADRO!F$5&amp;$E829),'Hoja de Trabajo para listado'!$DE$151:$DG$151,0)),0)+IFERROR(INDEX('Hoja de Trabajo para listado'!$CD$155:$DC$1048576,MATCH($A829,'Hoja de Trabajo para listado'!$CD$155:$CD$1048576,0),MATCH((CUADRO!F$5&amp;$E829),'Hoja de Trabajo para listado'!$CD$151:$DC$151,0)),0)</f>
        <v>0</v>
      </c>
      <c r="G829" s="243">
        <f ca="1">+IFERROR(INDEX('Hoja de Trabajo para listado'!$A$155:$Z$1048576,MATCH($A829,'Hoja de Trabajo para listado'!$A$155:$A$1048576,0),MATCH((CUADRO!G$5&amp;$E829),'Hoja de Trabajo para listado'!$A$151:$Z$151,0)),0)+IFERROR(INDEX('Hoja de Trabajo para listado'!$AB$155:$BA$1048576,MATCH($A829,'Hoja de Trabajo para listado'!$AB$155:$AB$1048576,0),MATCH((CUADRO!G$5&amp;$E829),'Hoja de Trabajo para listado'!$AB$151:$BA$151,0)),0)+IFERROR(INDEX('Hoja de Trabajo para listado'!$BC$155:$CB$1048576,MATCH($A829,'Hoja de Trabajo para listado'!$BC$155:$BC$1048576,0),MATCH((CUADRO!G$5&amp;$E829),'Hoja de Trabajo para listado'!$BC$151:$CB$151,0)),0)+IFERROR(INDEX('Hoja de Trabajo para listado'!$DE$153:$DG$274,MATCH($A829,'Hoja de Trabajo para listado'!$DE$153:$DE$1048576,0),MATCH((CUADRO!G$5&amp;$E829),'Hoja de Trabajo para listado'!$DE$151:$DG$151,0)),0)+IFERROR(INDEX('Hoja de Trabajo para listado'!$CD$155:$DC$1048576,MATCH($A829,'Hoja de Trabajo para listado'!$CD$155:$CD$1048576,0),MATCH((CUADRO!G$5&amp;$E829),'Hoja de Trabajo para listado'!$CD$151:$DC$151,0)),0)</f>
        <v>0</v>
      </c>
      <c r="H829" s="243">
        <f ca="1">+IFERROR(INDEX('Hoja de Trabajo para listado'!$A$155:$Z$1048576,MATCH($A829,'Hoja de Trabajo para listado'!$A$155:$A$1048576,0),MATCH((CUADRO!H$5&amp;$E829),'Hoja de Trabajo para listado'!$A$151:$Z$151,0)),0)+IFERROR(INDEX('Hoja de Trabajo para listado'!$AB$155:$BA$1048576,MATCH($A829,'Hoja de Trabajo para listado'!$AB$155:$AB$1048576,0),MATCH((CUADRO!H$5&amp;$E829),'Hoja de Trabajo para listado'!$AB$151:$BA$151,0)),0)+IFERROR(INDEX('Hoja de Trabajo para listado'!$BC$155:$CB$1048576,MATCH($A829,'Hoja de Trabajo para listado'!$BC$155:$BC$1048576,0),MATCH((CUADRO!H$5&amp;$E829),'Hoja de Trabajo para listado'!$BC$151:$CB$151,0)),0)+IFERROR(INDEX('Hoja de Trabajo para listado'!$DE$153:$DG$274,MATCH($A829,'Hoja de Trabajo para listado'!$DE$153:$DE$1048576,0),MATCH((CUADRO!H$5&amp;$E829),'Hoja de Trabajo para listado'!$DE$151:$DG$151,0)),0)+IFERROR(INDEX('Hoja de Trabajo para listado'!$CD$155:$DC$1048576,MATCH($A829,'Hoja de Trabajo para listado'!$CD$155:$CD$1048576,0),MATCH((CUADRO!H$5&amp;$E829),'Hoja de Trabajo para listado'!$CD$151:$DC$151,0)),0)</f>
        <v>0</v>
      </c>
      <c r="I829" s="243">
        <f ca="1">+IFERROR(INDEX('Hoja de Trabajo para listado'!$A$155:$Z$1048576,MATCH($A829,'Hoja de Trabajo para listado'!$A$155:$A$1048576,0),MATCH((CUADRO!I$5&amp;$E829),'Hoja de Trabajo para listado'!$A$151:$Z$151,0)),0)+IFERROR(INDEX('Hoja de Trabajo para listado'!$AB$155:$BA$1048576,MATCH($A829,'Hoja de Trabajo para listado'!$AB$155:$AB$1048576,0),MATCH((CUADRO!I$5&amp;$E829),'Hoja de Trabajo para listado'!$AB$151:$BA$151,0)),0)+IFERROR(INDEX('Hoja de Trabajo para listado'!$BC$155:$CB$1048576,MATCH($A829,'Hoja de Trabajo para listado'!$BC$155:$BC$1048576,0),MATCH((CUADRO!I$5&amp;$E829),'Hoja de Trabajo para listado'!$BC$151:$CB$151,0)),0)+IFERROR(INDEX('Hoja de Trabajo para listado'!$DE$153:$DG$274,MATCH($A829,'Hoja de Trabajo para listado'!$DE$153:$DE$1048576,0),MATCH((CUADRO!I$5&amp;$E829),'Hoja de Trabajo para listado'!$DE$151:$DG$151,0)),0)+IFERROR(INDEX('Hoja de Trabajo para listado'!$CD$155:$DC$1048576,MATCH($A829,'Hoja de Trabajo para listado'!$CD$155:$CD$1048576,0),MATCH((CUADRO!I$5&amp;$E829),'Hoja de Trabajo para listado'!$CD$151:$DC$151,0)),0)</f>
        <v>0</v>
      </c>
      <c r="J829" s="243">
        <f ca="1">+IFERROR(INDEX('Hoja de Trabajo para listado'!$A$155:$Z$1048576,MATCH($A829,'Hoja de Trabajo para listado'!$A$155:$A$1048576,0),MATCH((CUADRO!J$5&amp;$E829),'Hoja de Trabajo para listado'!$A$151:$Z$151,0)),0)+IFERROR(INDEX('Hoja de Trabajo para listado'!$AB$155:$BA$1048576,MATCH($A829,'Hoja de Trabajo para listado'!$AB$155:$AB$1048576,0),MATCH((CUADRO!J$5&amp;$E829),'Hoja de Trabajo para listado'!$AB$151:$BA$151,0)),0)+IFERROR(INDEX('Hoja de Trabajo para listado'!$BC$155:$CB$1048576,MATCH($A829,'Hoja de Trabajo para listado'!$BC$155:$BC$1048576,0),MATCH((CUADRO!J$5&amp;$E829),'Hoja de Trabajo para listado'!$BC$151:$CB$151,0)),0)+IFERROR(INDEX('Hoja de Trabajo para listado'!$DE$153:$DG$274,MATCH($A829,'Hoja de Trabajo para listado'!$DE$153:$DE$1048576,0),MATCH((CUADRO!J$5&amp;$E829),'Hoja de Trabajo para listado'!$DE$151:$DG$151,0)),0)+IFERROR(INDEX('Hoja de Trabajo para listado'!$CD$155:$DC$1048576,MATCH($A829,'Hoja de Trabajo para listado'!$CD$155:$CD$1048576,0),MATCH((CUADRO!J$5&amp;$E829),'Hoja de Trabajo para listado'!$CD$151:$DC$151,0)),0)</f>
        <v>0</v>
      </c>
      <c r="K829" s="243">
        <f ca="1">+IFERROR(INDEX('Hoja de Trabajo para listado'!$A$155:$Z$1048576,MATCH($A829,'Hoja de Trabajo para listado'!$A$155:$A$1048576,0),MATCH((CUADRO!K$5&amp;$E829),'Hoja de Trabajo para listado'!$A$151:$Z$151,0)),0)+IFERROR(INDEX('Hoja de Trabajo para listado'!$AB$155:$BA$1048576,MATCH($A829,'Hoja de Trabajo para listado'!$AB$155:$AB$1048576,0),MATCH((CUADRO!K$5&amp;$E829),'Hoja de Trabajo para listado'!$AB$151:$BA$151,0)),0)+IFERROR(INDEX('Hoja de Trabajo para listado'!$BC$155:$CB$1048576,MATCH($A829,'Hoja de Trabajo para listado'!$BC$155:$BC$1048576,0),MATCH((CUADRO!K$5&amp;$E829),'Hoja de Trabajo para listado'!$BC$151:$CB$151,0)),0)+IFERROR(INDEX('Hoja de Trabajo para listado'!$DE$153:$DG$274,MATCH($A829,'Hoja de Trabajo para listado'!$DE$153:$DE$1048576,0),MATCH((CUADRO!K$5&amp;$E829),'Hoja de Trabajo para listado'!$DE$151:$DG$151,0)),0)+IFERROR(INDEX('Hoja de Trabajo para listado'!$CD$155:$DC$1048576,MATCH($A829,'Hoja de Trabajo para listado'!$CD$155:$CD$1048576,0),MATCH((CUADRO!K$5&amp;$E829),'Hoja de Trabajo para listado'!$CD$151:$DC$151,0)),0)</f>
        <v>0</v>
      </c>
      <c r="L829" s="243">
        <f ca="1">+IFERROR(INDEX('Hoja de Trabajo para listado'!$A$155:$Z$1048576,MATCH($A829,'Hoja de Trabajo para listado'!$A$155:$A$1048576,0),MATCH((CUADRO!L$5&amp;$E829),'Hoja de Trabajo para listado'!$A$151:$Z$151,0)),0)+IFERROR(INDEX('Hoja de Trabajo para listado'!$AB$155:$BA$1048576,MATCH($A829,'Hoja de Trabajo para listado'!$AB$155:$AB$1048576,0),MATCH((CUADRO!L$5&amp;$E829),'Hoja de Trabajo para listado'!$AB$151:$BA$151,0)),0)+IFERROR(INDEX('Hoja de Trabajo para listado'!$BC$155:$CB$1048576,MATCH($A829,'Hoja de Trabajo para listado'!$BC$155:$BC$1048576,0),MATCH((CUADRO!L$5&amp;$E829),'Hoja de Trabajo para listado'!$BC$151:$CB$151,0)),0)+IFERROR(INDEX('Hoja de Trabajo para listado'!$DE$153:$DG$274,MATCH($A829,'Hoja de Trabajo para listado'!$DE$153:$DE$1048576,0),MATCH((CUADRO!L$5&amp;$E829),'Hoja de Trabajo para listado'!$DE$151:$DG$151,0)),0)+IFERROR(INDEX('Hoja de Trabajo para listado'!$CD$155:$DC$1048576,MATCH($A829,'Hoja de Trabajo para listado'!$CD$155:$CD$1048576,0),MATCH((CUADRO!L$5&amp;$E829),'Hoja de Trabajo para listado'!$CD$151:$DC$151,0)),0)</f>
        <v>0</v>
      </c>
      <c r="M829" s="243">
        <f ca="1">+IFERROR(INDEX('Hoja de Trabajo para listado'!$A$155:$Z$1048576,MATCH($A829,'Hoja de Trabajo para listado'!$A$155:$A$1048576,0),MATCH((CUADRO!M$5&amp;$E829),'Hoja de Trabajo para listado'!$A$151:$Z$151,0)),0)+IFERROR(INDEX('Hoja de Trabajo para listado'!$AB$155:$BA$1048576,MATCH($A829,'Hoja de Trabajo para listado'!$AB$155:$AB$1048576,0),MATCH((CUADRO!M$5&amp;$E829),'Hoja de Trabajo para listado'!$AB$151:$BA$151,0)),0)+IFERROR(INDEX('Hoja de Trabajo para listado'!$BC$155:$CB$1048576,MATCH($A829,'Hoja de Trabajo para listado'!$BC$155:$BC$1048576,0),MATCH((CUADRO!M$5&amp;$E829),'Hoja de Trabajo para listado'!$BC$151:$CB$151,0)),0)+IFERROR(INDEX('Hoja de Trabajo para listado'!$DE$153:$DG$274,MATCH($A829,'Hoja de Trabajo para listado'!$DE$153:$DE$1048576,0),MATCH((CUADRO!M$5&amp;$E829),'Hoja de Trabajo para listado'!$DE$151:$DG$151,0)),0)+IFERROR(INDEX('Hoja de Trabajo para listado'!$CD$155:$DC$1048576,MATCH($A829,'Hoja de Trabajo para listado'!$CD$155:$CD$1048576,0),MATCH((CUADRO!M$5&amp;$E829),'Hoja de Trabajo para listado'!$CD$151:$DC$151,0)),0)</f>
        <v>0</v>
      </c>
      <c r="N829" s="243">
        <f ca="1">+IFERROR(INDEX('Hoja de Trabajo para listado'!$A$155:$Z$1048576,MATCH($A829,'Hoja de Trabajo para listado'!$A$155:$A$1048576,0),MATCH((CUADRO!N$5&amp;$E829),'Hoja de Trabajo para listado'!$A$151:$Z$151,0)),0)+IFERROR(INDEX('Hoja de Trabajo para listado'!$AB$155:$BA$1048576,MATCH($A829,'Hoja de Trabajo para listado'!$AB$155:$AB$1048576,0),MATCH((CUADRO!N$5&amp;$E829),'Hoja de Trabajo para listado'!$AB$151:$BA$151,0)),0)+IFERROR(INDEX('Hoja de Trabajo para listado'!$BC$155:$CB$1048576,MATCH($A829,'Hoja de Trabajo para listado'!$BC$155:$BC$1048576,0),MATCH((CUADRO!N$5&amp;$E829),'Hoja de Trabajo para listado'!$BC$151:$CB$151,0)),0)+IFERROR(INDEX('Hoja de Trabajo para listado'!$DE$153:$DG$274,MATCH($A829,'Hoja de Trabajo para listado'!$DE$153:$DE$1048576,0),MATCH((CUADRO!N$5&amp;$E829),'Hoja de Trabajo para listado'!$DE$151:$DG$151,0)),0)+IFERROR(INDEX('Hoja de Trabajo para listado'!$CD$155:$DC$1048576,MATCH($A829,'Hoja de Trabajo para listado'!$CD$155:$CD$1048576,0),MATCH((CUADRO!N$5&amp;$E829),'Hoja de Trabajo para listado'!$CD$151:$DC$151,0)),0)</f>
        <v>0</v>
      </c>
      <c r="O829" s="243">
        <f ca="1">+IFERROR(INDEX('Hoja de Trabajo para listado'!$A$155:$Z$1048576,MATCH($A829,'Hoja de Trabajo para listado'!$A$155:$A$1048576,0),MATCH((CUADRO!O$5&amp;$E829),'Hoja de Trabajo para listado'!$A$151:$Z$151,0)),0)+IFERROR(INDEX('Hoja de Trabajo para listado'!$AB$155:$BA$1048576,MATCH($A829,'Hoja de Trabajo para listado'!$AB$155:$AB$1048576,0),MATCH((CUADRO!O$5&amp;$E829),'Hoja de Trabajo para listado'!$AB$151:$BA$151,0)),0)+IFERROR(INDEX('Hoja de Trabajo para listado'!$BC$155:$CB$1048576,MATCH($A829,'Hoja de Trabajo para listado'!$BC$155:$BC$1048576,0),MATCH((CUADRO!O$5&amp;$E829),'Hoja de Trabajo para listado'!$BC$151:$CB$151,0)),0)+IFERROR(INDEX('Hoja de Trabajo para listado'!$DE$153:$DG$274,MATCH($A829,'Hoja de Trabajo para listado'!$DE$153:$DE$1048576,0),MATCH((CUADRO!O$5&amp;$E829),'Hoja de Trabajo para listado'!$DE$151:$DG$151,0)),0)+IFERROR(INDEX('Hoja de Trabajo para listado'!$CD$155:$DC$1048576,MATCH($A829,'Hoja de Trabajo para listado'!$CD$155:$CD$1048576,0),MATCH((CUADRO!O$5&amp;$E829),'Hoja de Trabajo para listado'!$CD$151:$DC$151,0)),0)</f>
        <v>0</v>
      </c>
      <c r="P829" s="243">
        <f ca="1">+IFERROR(INDEX('Hoja de Trabajo para listado'!$A$155:$Z$1048576,MATCH($A829,'Hoja de Trabajo para listado'!$A$155:$A$1048576,0),MATCH((CUADRO!P$5&amp;$E829),'Hoja de Trabajo para listado'!$A$151:$Z$151,0)),0)+IFERROR(INDEX('Hoja de Trabajo para listado'!$AB$155:$BA$1048576,MATCH($A829,'Hoja de Trabajo para listado'!$AB$155:$AB$1048576,0),MATCH((CUADRO!P$5&amp;$E829),'Hoja de Trabajo para listado'!$AB$151:$BA$151,0)),0)+IFERROR(INDEX('Hoja de Trabajo para listado'!$BC$155:$CB$1048576,MATCH($A829,'Hoja de Trabajo para listado'!$BC$155:$BC$1048576,0),MATCH((CUADRO!P$5&amp;$E829),'Hoja de Trabajo para listado'!$BC$151:$CB$151,0)),0)+IFERROR(INDEX('Hoja de Trabajo para listado'!$DE$153:$DG$274,MATCH($A829,'Hoja de Trabajo para listado'!$DE$153:$DE$1048576,0),MATCH((CUADRO!P$5&amp;$E829),'Hoja de Trabajo para listado'!$DE$151:$DG$151,0)),0)+IFERROR(INDEX('Hoja de Trabajo para listado'!$CD$155:$DC$1048576,MATCH($A829,'Hoja de Trabajo para listado'!$CD$155:$CD$1048576,0),MATCH((CUADRO!P$5&amp;$E829),'Hoja de Trabajo para listado'!$CD$151:$DC$151,0)),0)</f>
        <v>0</v>
      </c>
      <c r="Q829" s="243">
        <f ca="1">+IFERROR(INDEX('Hoja de Trabajo para listado'!$A$155:$Z$1048576,MATCH($A829,'Hoja de Trabajo para listado'!$A$155:$A$1048576,0),MATCH((CUADRO!Q$5&amp;$E829),'Hoja de Trabajo para listado'!$A$151:$Z$151,0)),0)+IFERROR(INDEX('Hoja de Trabajo para listado'!$AB$155:$BA$1048576,MATCH($A829,'Hoja de Trabajo para listado'!$AB$155:$AB$1048576,0),MATCH((CUADRO!Q$5&amp;$E829),'Hoja de Trabajo para listado'!$AB$151:$BA$151,0)),0)+IFERROR(INDEX('Hoja de Trabajo para listado'!$BC$155:$CB$1048576,MATCH($A829,'Hoja de Trabajo para listado'!$BC$155:$BC$1048576,0),MATCH((CUADRO!Q$5&amp;$E829),'Hoja de Trabajo para listado'!$BC$151:$CB$151,0)),0)+IFERROR(INDEX('Hoja de Trabajo para listado'!$DE$153:$DG$274,MATCH($A829,'Hoja de Trabajo para listado'!$DE$153:$DE$1048576,0),MATCH((CUADRO!Q$5&amp;$E829),'Hoja de Trabajo para listado'!$DE$151:$DG$151,0)),0)+IFERROR(INDEX('Hoja de Trabajo para listado'!$CD$155:$DC$1048576,MATCH($A829,'Hoja de Trabajo para listado'!$CD$155:$CD$1048576,0),MATCH((CUADRO!Q$5&amp;$E829),'Hoja de Trabajo para listado'!$CD$151:$DC$151,0)),0)</f>
        <v>0</v>
      </c>
      <c r="R829" s="243">
        <f t="shared" ca="1" si="27"/>
        <v>0</v>
      </c>
      <c r="S829" s="249">
        <f ca="1">+R828+R829</f>
        <v>0</v>
      </c>
      <c r="T829" s="243">
        <f ca="1">+S829</f>
        <v>0</v>
      </c>
      <c r="U829" s="242">
        <f t="shared" si="28"/>
        <v>2</v>
      </c>
      <c r="V829" s="333" t="e">
        <f>+VLOOKUP(A829,bd_lista!$A$3:$E$590,5,FALSE)</f>
        <v>#N/A</v>
      </c>
      <c r="W829" s="392"/>
      <c r="X829" s="242" t="e">
        <f>+VLOOKUP(A829,[4]Sheet1!$A$13:$D$744,4,FALSE)</f>
        <v>#N/A</v>
      </c>
      <c r="Y829" s="242" t="e">
        <f>+VLOOKUP(X829,bd_lista!$A$3:$C$590,3,FALSE)</f>
        <v>#N/A</v>
      </c>
      <c r="Z829" s="292"/>
      <c r="AA829" s="293"/>
    </row>
    <row r="830" spans="1:27" customFormat="1" ht="15" hidden="1" customHeight="1">
      <c r="A830" s="32">
        <v>1434</v>
      </c>
      <c r="B830" s="387">
        <f>+A830</f>
        <v>1434</v>
      </c>
      <c r="C830" s="247" t="str">
        <f>+VLOOKUP(A830,bd_lista!$A$3:$C$590,3,FALSE)</f>
        <v>Gobierno Autónomo Municipal de Huayllamarca (Santiago de Huayllamarca)</v>
      </c>
      <c r="D830" s="389" t="str">
        <f>+C830</f>
        <v>Gobierno Autónomo Municipal de Huayllamarca (Santiago de Huayllamarca)</v>
      </c>
      <c r="E830" s="242" t="s">
        <v>1304</v>
      </c>
      <c r="F830" s="243">
        <f ca="1">+IFERROR(INDEX('Hoja de Trabajo para listado'!$A$155:$Z$1048576,MATCH($A830,'Hoja de Trabajo para listado'!$A$155:$A$1048576,0),MATCH((CUADRO!F$5&amp;$E830),'Hoja de Trabajo para listado'!$A$151:$Z$151,0)),0)+IFERROR(INDEX('Hoja de Trabajo para listado'!$AB$155:$BA$1048576,MATCH($A830,'Hoja de Trabajo para listado'!$AB$155:$AB$1048576,0),MATCH((CUADRO!F$5&amp;$E830),'Hoja de Trabajo para listado'!$AB$151:$BA$151,0)),0)+IFERROR(INDEX('Hoja de Trabajo para listado'!$BC$155:$CB$1048576,MATCH($A830,'Hoja de Trabajo para listado'!$BC$155:$BC$1048576,0),MATCH((CUADRO!F$5&amp;$E830),'Hoja de Trabajo para listado'!$BC$151:$CB$151,0)),0)+IFERROR(INDEX('Hoja de Trabajo para listado'!$DE$153:$DG$274,MATCH($A830,'Hoja de Trabajo para listado'!$DE$153:$DE$1048576,0),MATCH((CUADRO!F$5&amp;$E830),'Hoja de Trabajo para listado'!$DE$151:$DG$151,0)),0)+IFERROR(INDEX('Hoja de Trabajo para listado'!$CD$155:$DC$1048576,MATCH($A830,'Hoja de Trabajo para listado'!$CD$155:$CD$1048576,0),MATCH((CUADRO!F$5&amp;$E830),'Hoja de Trabajo para listado'!$CD$151:$DC$151,0)),0)</f>
        <v>0</v>
      </c>
      <c r="G830" s="243">
        <f ca="1">+IFERROR(INDEX('Hoja de Trabajo para listado'!$A$155:$Z$1048576,MATCH($A830,'Hoja de Trabajo para listado'!$A$155:$A$1048576,0),MATCH((CUADRO!G$5&amp;$E830),'Hoja de Trabajo para listado'!$A$151:$Z$151,0)),0)+IFERROR(INDEX('Hoja de Trabajo para listado'!$AB$155:$BA$1048576,MATCH($A830,'Hoja de Trabajo para listado'!$AB$155:$AB$1048576,0),MATCH((CUADRO!G$5&amp;$E830),'Hoja de Trabajo para listado'!$AB$151:$BA$151,0)),0)+IFERROR(INDEX('Hoja de Trabajo para listado'!$BC$155:$CB$1048576,MATCH($A830,'Hoja de Trabajo para listado'!$BC$155:$BC$1048576,0),MATCH((CUADRO!G$5&amp;$E830),'Hoja de Trabajo para listado'!$BC$151:$CB$151,0)),0)+IFERROR(INDEX('Hoja de Trabajo para listado'!$DE$153:$DG$274,MATCH($A830,'Hoja de Trabajo para listado'!$DE$153:$DE$1048576,0),MATCH((CUADRO!G$5&amp;$E830),'Hoja de Trabajo para listado'!$DE$151:$DG$151,0)),0)+IFERROR(INDEX('Hoja de Trabajo para listado'!$CD$155:$DC$1048576,MATCH($A830,'Hoja de Trabajo para listado'!$CD$155:$CD$1048576,0),MATCH((CUADRO!G$5&amp;$E830),'Hoja de Trabajo para listado'!$CD$151:$DC$151,0)),0)</f>
        <v>0</v>
      </c>
      <c r="H830" s="243">
        <f ca="1">+IFERROR(INDEX('Hoja de Trabajo para listado'!$A$155:$Z$1048576,MATCH($A830,'Hoja de Trabajo para listado'!$A$155:$A$1048576,0),MATCH((CUADRO!H$5&amp;$E830),'Hoja de Trabajo para listado'!$A$151:$Z$151,0)),0)+IFERROR(INDEX('Hoja de Trabajo para listado'!$AB$155:$BA$1048576,MATCH($A830,'Hoja de Trabajo para listado'!$AB$155:$AB$1048576,0),MATCH((CUADRO!H$5&amp;$E830),'Hoja de Trabajo para listado'!$AB$151:$BA$151,0)),0)+IFERROR(INDEX('Hoja de Trabajo para listado'!$BC$155:$CB$1048576,MATCH($A830,'Hoja de Trabajo para listado'!$BC$155:$BC$1048576,0),MATCH((CUADRO!H$5&amp;$E830),'Hoja de Trabajo para listado'!$BC$151:$CB$151,0)),0)+IFERROR(INDEX('Hoja de Trabajo para listado'!$DE$153:$DG$274,MATCH($A830,'Hoja de Trabajo para listado'!$DE$153:$DE$1048576,0),MATCH((CUADRO!H$5&amp;$E830),'Hoja de Trabajo para listado'!$DE$151:$DG$151,0)),0)+IFERROR(INDEX('Hoja de Trabajo para listado'!$CD$155:$DC$1048576,MATCH($A830,'Hoja de Trabajo para listado'!$CD$155:$CD$1048576,0),MATCH((CUADRO!H$5&amp;$E830),'Hoja de Trabajo para listado'!$CD$151:$DC$151,0)),0)</f>
        <v>0</v>
      </c>
      <c r="I830" s="243">
        <f ca="1">+IFERROR(INDEX('Hoja de Trabajo para listado'!$A$155:$Z$1048576,MATCH($A830,'Hoja de Trabajo para listado'!$A$155:$A$1048576,0),MATCH((CUADRO!I$5&amp;$E830),'Hoja de Trabajo para listado'!$A$151:$Z$151,0)),0)+IFERROR(INDEX('Hoja de Trabajo para listado'!$AB$155:$BA$1048576,MATCH($A830,'Hoja de Trabajo para listado'!$AB$155:$AB$1048576,0),MATCH((CUADRO!I$5&amp;$E830),'Hoja de Trabajo para listado'!$AB$151:$BA$151,0)),0)+IFERROR(INDEX('Hoja de Trabajo para listado'!$BC$155:$CB$1048576,MATCH($A830,'Hoja de Trabajo para listado'!$BC$155:$BC$1048576,0),MATCH((CUADRO!I$5&amp;$E830),'Hoja de Trabajo para listado'!$BC$151:$CB$151,0)),0)+IFERROR(INDEX('Hoja de Trabajo para listado'!$DE$153:$DG$274,MATCH($A830,'Hoja de Trabajo para listado'!$DE$153:$DE$1048576,0),MATCH((CUADRO!I$5&amp;$E830),'Hoja de Trabajo para listado'!$DE$151:$DG$151,0)),0)+IFERROR(INDEX('Hoja de Trabajo para listado'!$CD$155:$DC$1048576,MATCH($A830,'Hoja de Trabajo para listado'!$CD$155:$CD$1048576,0),MATCH((CUADRO!I$5&amp;$E830),'Hoja de Trabajo para listado'!$CD$151:$DC$151,0)),0)</f>
        <v>0</v>
      </c>
      <c r="J830" s="243">
        <f ca="1">+IFERROR(INDEX('Hoja de Trabajo para listado'!$A$155:$Z$1048576,MATCH($A830,'Hoja de Trabajo para listado'!$A$155:$A$1048576,0),MATCH((CUADRO!J$5&amp;$E830),'Hoja de Trabajo para listado'!$A$151:$Z$151,0)),0)+IFERROR(INDEX('Hoja de Trabajo para listado'!$AB$155:$BA$1048576,MATCH($A830,'Hoja de Trabajo para listado'!$AB$155:$AB$1048576,0),MATCH((CUADRO!J$5&amp;$E830),'Hoja de Trabajo para listado'!$AB$151:$BA$151,0)),0)+IFERROR(INDEX('Hoja de Trabajo para listado'!$BC$155:$CB$1048576,MATCH($A830,'Hoja de Trabajo para listado'!$BC$155:$BC$1048576,0),MATCH((CUADRO!J$5&amp;$E830),'Hoja de Trabajo para listado'!$BC$151:$CB$151,0)),0)+IFERROR(INDEX('Hoja de Trabajo para listado'!$DE$153:$DG$274,MATCH($A830,'Hoja de Trabajo para listado'!$DE$153:$DE$1048576,0),MATCH((CUADRO!J$5&amp;$E830),'Hoja de Trabajo para listado'!$DE$151:$DG$151,0)),0)+IFERROR(INDEX('Hoja de Trabajo para listado'!$CD$155:$DC$1048576,MATCH($A830,'Hoja de Trabajo para listado'!$CD$155:$CD$1048576,0),MATCH((CUADRO!J$5&amp;$E830),'Hoja de Trabajo para listado'!$CD$151:$DC$151,0)),0)</f>
        <v>0</v>
      </c>
      <c r="K830" s="243">
        <f ca="1">+IFERROR(INDEX('Hoja de Trabajo para listado'!$A$155:$Z$1048576,MATCH($A830,'Hoja de Trabajo para listado'!$A$155:$A$1048576,0),MATCH((CUADRO!K$5&amp;$E830),'Hoja de Trabajo para listado'!$A$151:$Z$151,0)),0)+IFERROR(INDEX('Hoja de Trabajo para listado'!$AB$155:$BA$1048576,MATCH($A830,'Hoja de Trabajo para listado'!$AB$155:$AB$1048576,0),MATCH((CUADRO!K$5&amp;$E830),'Hoja de Trabajo para listado'!$AB$151:$BA$151,0)),0)+IFERROR(INDEX('Hoja de Trabajo para listado'!$BC$155:$CB$1048576,MATCH($A830,'Hoja de Trabajo para listado'!$BC$155:$BC$1048576,0),MATCH((CUADRO!K$5&amp;$E830),'Hoja de Trabajo para listado'!$BC$151:$CB$151,0)),0)+IFERROR(INDEX('Hoja de Trabajo para listado'!$DE$153:$DG$274,MATCH($A830,'Hoja de Trabajo para listado'!$DE$153:$DE$1048576,0),MATCH((CUADRO!K$5&amp;$E830),'Hoja de Trabajo para listado'!$DE$151:$DG$151,0)),0)+IFERROR(INDEX('Hoja de Trabajo para listado'!$CD$155:$DC$1048576,MATCH($A830,'Hoja de Trabajo para listado'!$CD$155:$CD$1048576,0),MATCH((CUADRO!K$5&amp;$E830),'Hoja de Trabajo para listado'!$CD$151:$DC$151,0)),0)</f>
        <v>0</v>
      </c>
      <c r="L830" s="243">
        <f ca="1">+IFERROR(INDEX('Hoja de Trabajo para listado'!$A$155:$Z$1048576,MATCH($A830,'Hoja de Trabajo para listado'!$A$155:$A$1048576,0),MATCH((CUADRO!L$5&amp;$E830),'Hoja de Trabajo para listado'!$A$151:$Z$151,0)),0)+IFERROR(INDEX('Hoja de Trabajo para listado'!$AB$155:$BA$1048576,MATCH($A830,'Hoja de Trabajo para listado'!$AB$155:$AB$1048576,0),MATCH((CUADRO!L$5&amp;$E830),'Hoja de Trabajo para listado'!$AB$151:$BA$151,0)),0)+IFERROR(INDEX('Hoja de Trabajo para listado'!$BC$155:$CB$1048576,MATCH($A830,'Hoja de Trabajo para listado'!$BC$155:$BC$1048576,0),MATCH((CUADRO!L$5&amp;$E830),'Hoja de Trabajo para listado'!$BC$151:$CB$151,0)),0)+IFERROR(INDEX('Hoja de Trabajo para listado'!$DE$153:$DG$274,MATCH($A830,'Hoja de Trabajo para listado'!$DE$153:$DE$1048576,0),MATCH((CUADRO!L$5&amp;$E830),'Hoja de Trabajo para listado'!$DE$151:$DG$151,0)),0)+IFERROR(INDEX('Hoja de Trabajo para listado'!$CD$155:$DC$1048576,MATCH($A830,'Hoja de Trabajo para listado'!$CD$155:$CD$1048576,0),MATCH((CUADRO!L$5&amp;$E830),'Hoja de Trabajo para listado'!$CD$151:$DC$151,0)),0)</f>
        <v>0</v>
      </c>
      <c r="M830" s="243">
        <f ca="1">+IFERROR(INDEX('Hoja de Trabajo para listado'!$A$155:$Z$1048576,MATCH($A830,'Hoja de Trabajo para listado'!$A$155:$A$1048576,0),MATCH((CUADRO!M$5&amp;$E830),'Hoja de Trabajo para listado'!$A$151:$Z$151,0)),0)+IFERROR(INDEX('Hoja de Trabajo para listado'!$AB$155:$BA$1048576,MATCH($A830,'Hoja de Trabajo para listado'!$AB$155:$AB$1048576,0),MATCH((CUADRO!M$5&amp;$E830),'Hoja de Trabajo para listado'!$AB$151:$BA$151,0)),0)+IFERROR(INDEX('Hoja de Trabajo para listado'!$BC$155:$CB$1048576,MATCH($A830,'Hoja de Trabajo para listado'!$BC$155:$BC$1048576,0),MATCH((CUADRO!M$5&amp;$E830),'Hoja de Trabajo para listado'!$BC$151:$CB$151,0)),0)+IFERROR(INDEX('Hoja de Trabajo para listado'!$DE$153:$DG$274,MATCH($A830,'Hoja de Trabajo para listado'!$DE$153:$DE$1048576,0),MATCH((CUADRO!M$5&amp;$E830),'Hoja de Trabajo para listado'!$DE$151:$DG$151,0)),0)+IFERROR(INDEX('Hoja de Trabajo para listado'!$CD$155:$DC$1048576,MATCH($A830,'Hoja de Trabajo para listado'!$CD$155:$CD$1048576,0),MATCH((CUADRO!M$5&amp;$E830),'Hoja de Trabajo para listado'!$CD$151:$DC$151,0)),0)</f>
        <v>0</v>
      </c>
      <c r="N830" s="243">
        <f ca="1">+IFERROR(INDEX('Hoja de Trabajo para listado'!$A$155:$Z$1048576,MATCH($A830,'Hoja de Trabajo para listado'!$A$155:$A$1048576,0),MATCH((CUADRO!N$5&amp;$E830),'Hoja de Trabajo para listado'!$A$151:$Z$151,0)),0)+IFERROR(INDEX('Hoja de Trabajo para listado'!$AB$155:$BA$1048576,MATCH($A830,'Hoja de Trabajo para listado'!$AB$155:$AB$1048576,0),MATCH((CUADRO!N$5&amp;$E830),'Hoja de Trabajo para listado'!$AB$151:$BA$151,0)),0)+IFERROR(INDEX('Hoja de Trabajo para listado'!$BC$155:$CB$1048576,MATCH($A830,'Hoja de Trabajo para listado'!$BC$155:$BC$1048576,0),MATCH((CUADRO!N$5&amp;$E830),'Hoja de Trabajo para listado'!$BC$151:$CB$151,0)),0)+IFERROR(INDEX('Hoja de Trabajo para listado'!$DE$153:$DG$274,MATCH($A830,'Hoja de Trabajo para listado'!$DE$153:$DE$1048576,0),MATCH((CUADRO!N$5&amp;$E830),'Hoja de Trabajo para listado'!$DE$151:$DG$151,0)),0)+IFERROR(INDEX('Hoja de Trabajo para listado'!$CD$155:$DC$1048576,MATCH($A830,'Hoja de Trabajo para listado'!$CD$155:$CD$1048576,0),MATCH((CUADRO!N$5&amp;$E830),'Hoja de Trabajo para listado'!$CD$151:$DC$151,0)),0)</f>
        <v>0</v>
      </c>
      <c r="O830" s="243">
        <f ca="1">+IFERROR(INDEX('Hoja de Trabajo para listado'!$A$155:$Z$1048576,MATCH($A830,'Hoja de Trabajo para listado'!$A$155:$A$1048576,0),MATCH((CUADRO!O$5&amp;$E830),'Hoja de Trabajo para listado'!$A$151:$Z$151,0)),0)+IFERROR(INDEX('Hoja de Trabajo para listado'!$AB$155:$BA$1048576,MATCH($A830,'Hoja de Trabajo para listado'!$AB$155:$AB$1048576,0),MATCH((CUADRO!O$5&amp;$E830),'Hoja de Trabajo para listado'!$AB$151:$BA$151,0)),0)+IFERROR(INDEX('Hoja de Trabajo para listado'!$BC$155:$CB$1048576,MATCH($A830,'Hoja de Trabajo para listado'!$BC$155:$BC$1048576,0),MATCH((CUADRO!O$5&amp;$E830),'Hoja de Trabajo para listado'!$BC$151:$CB$151,0)),0)+IFERROR(INDEX('Hoja de Trabajo para listado'!$DE$153:$DG$274,MATCH($A830,'Hoja de Trabajo para listado'!$DE$153:$DE$1048576,0),MATCH((CUADRO!O$5&amp;$E830),'Hoja de Trabajo para listado'!$DE$151:$DG$151,0)),0)+IFERROR(INDEX('Hoja de Trabajo para listado'!$CD$155:$DC$1048576,MATCH($A830,'Hoja de Trabajo para listado'!$CD$155:$CD$1048576,0),MATCH((CUADRO!O$5&amp;$E830),'Hoja de Trabajo para listado'!$CD$151:$DC$151,0)),0)</f>
        <v>0</v>
      </c>
      <c r="P830" s="243">
        <f ca="1">+IFERROR(INDEX('Hoja de Trabajo para listado'!$A$155:$Z$1048576,MATCH($A830,'Hoja de Trabajo para listado'!$A$155:$A$1048576,0),MATCH((CUADRO!P$5&amp;$E830),'Hoja de Trabajo para listado'!$A$151:$Z$151,0)),0)+IFERROR(INDEX('Hoja de Trabajo para listado'!$AB$155:$BA$1048576,MATCH($A830,'Hoja de Trabajo para listado'!$AB$155:$AB$1048576,0),MATCH((CUADRO!P$5&amp;$E830),'Hoja de Trabajo para listado'!$AB$151:$BA$151,0)),0)+IFERROR(INDEX('Hoja de Trabajo para listado'!$BC$155:$CB$1048576,MATCH($A830,'Hoja de Trabajo para listado'!$BC$155:$BC$1048576,0),MATCH((CUADRO!P$5&amp;$E830),'Hoja de Trabajo para listado'!$BC$151:$CB$151,0)),0)+IFERROR(INDEX('Hoja de Trabajo para listado'!$DE$153:$DG$274,MATCH($A830,'Hoja de Trabajo para listado'!$DE$153:$DE$1048576,0),MATCH((CUADRO!P$5&amp;$E830),'Hoja de Trabajo para listado'!$DE$151:$DG$151,0)),0)+IFERROR(INDEX('Hoja de Trabajo para listado'!$CD$155:$DC$1048576,MATCH($A830,'Hoja de Trabajo para listado'!$CD$155:$CD$1048576,0),MATCH((CUADRO!P$5&amp;$E830),'Hoja de Trabajo para listado'!$CD$151:$DC$151,0)),0)</f>
        <v>0</v>
      </c>
      <c r="Q830" s="243">
        <f ca="1">+IFERROR(INDEX('Hoja de Trabajo para listado'!$A$155:$Z$1048576,MATCH($A830,'Hoja de Trabajo para listado'!$A$155:$A$1048576,0),MATCH((CUADRO!Q$5&amp;$E830),'Hoja de Trabajo para listado'!$A$151:$Z$151,0)),0)+IFERROR(INDEX('Hoja de Trabajo para listado'!$AB$155:$BA$1048576,MATCH($A830,'Hoja de Trabajo para listado'!$AB$155:$AB$1048576,0),MATCH((CUADRO!Q$5&amp;$E830),'Hoja de Trabajo para listado'!$AB$151:$BA$151,0)),0)+IFERROR(INDEX('Hoja de Trabajo para listado'!$BC$155:$CB$1048576,MATCH($A830,'Hoja de Trabajo para listado'!$BC$155:$BC$1048576,0),MATCH((CUADRO!Q$5&amp;$E830),'Hoja de Trabajo para listado'!$BC$151:$CB$151,0)),0)+IFERROR(INDEX('Hoja de Trabajo para listado'!$DE$153:$DG$274,MATCH($A830,'Hoja de Trabajo para listado'!$DE$153:$DE$1048576,0),MATCH((CUADRO!Q$5&amp;$E830),'Hoja de Trabajo para listado'!$DE$151:$DG$151,0)),0)+IFERROR(INDEX('Hoja de Trabajo para listado'!$CD$155:$DC$1048576,MATCH($A830,'Hoja de Trabajo para listado'!$CD$155:$CD$1048576,0),MATCH((CUADRO!Q$5&amp;$E830),'Hoja de Trabajo para listado'!$CD$151:$DC$151,0)),0)</f>
        <v>0</v>
      </c>
      <c r="R830" s="243">
        <f t="shared" ca="1" si="27"/>
        <v>0</v>
      </c>
      <c r="S830" s="249"/>
      <c r="T830" s="243">
        <f ca="1">+T831</f>
        <v>0</v>
      </c>
      <c r="U830" s="242">
        <f t="shared" si="28"/>
        <v>1</v>
      </c>
      <c r="V830" s="333" t="str">
        <f>+VLOOKUP(A830,bd_lista!$A$3:$E$590,5,FALSE)</f>
        <v>Gobiernos Autonomos Municipales</v>
      </c>
      <c r="W830" s="391" t="str">
        <f>+V830</f>
        <v>Gobiernos Autonomos Municipales</v>
      </c>
      <c r="X830" s="242">
        <f>+VLOOKUP(A830,[4]Sheet1!$A$13:$D$744,4,FALSE)</f>
        <v>0</v>
      </c>
      <c r="Y830" s="242" t="e">
        <f>+VLOOKUP(X830,bd_lista!$A$3:$C$590,3,FALSE)</f>
        <v>#N/A</v>
      </c>
      <c r="Z830" s="294">
        <f>+X830</f>
        <v>0</v>
      </c>
      <c r="AA830" s="295" t="e">
        <f>+Y830</f>
        <v>#N/A</v>
      </c>
    </row>
    <row r="831" spans="1:27" customFormat="1" ht="15" hidden="1" customHeight="1">
      <c r="A831" s="32">
        <v>1434</v>
      </c>
      <c r="B831" s="388"/>
      <c r="C831" s="247" t="str">
        <f>+VLOOKUP(A831,bd_lista!$A$3:$C$590,3,FALSE)</f>
        <v>Gobierno Autónomo Municipal de Huayllamarca (Santiago de Huayllamarca)</v>
      </c>
      <c r="D831" s="390"/>
      <c r="E831" s="244" t="s">
        <v>1305</v>
      </c>
      <c r="F831" s="243">
        <f ca="1">+IFERROR(INDEX('Hoja de Trabajo para listado'!$A$155:$Z$1048576,MATCH($A831,'Hoja de Trabajo para listado'!$A$155:$A$1048576,0),MATCH((CUADRO!F$5&amp;$E831),'Hoja de Trabajo para listado'!$A$151:$Z$151,0)),0)+IFERROR(INDEX('Hoja de Trabajo para listado'!$AB$155:$BA$1048576,MATCH($A831,'Hoja de Trabajo para listado'!$AB$155:$AB$1048576,0),MATCH((CUADRO!F$5&amp;$E831),'Hoja de Trabajo para listado'!$AB$151:$BA$151,0)),0)+IFERROR(INDEX('Hoja de Trabajo para listado'!$BC$155:$CB$1048576,MATCH($A831,'Hoja de Trabajo para listado'!$BC$155:$BC$1048576,0),MATCH((CUADRO!F$5&amp;$E831),'Hoja de Trabajo para listado'!$BC$151:$CB$151,0)),0)+IFERROR(INDEX('Hoja de Trabajo para listado'!$DE$153:$DG$274,MATCH($A831,'Hoja de Trabajo para listado'!$DE$153:$DE$1048576,0),MATCH((CUADRO!F$5&amp;$E831),'Hoja de Trabajo para listado'!$DE$151:$DG$151,0)),0)+IFERROR(INDEX('Hoja de Trabajo para listado'!$CD$155:$DC$1048576,MATCH($A831,'Hoja de Trabajo para listado'!$CD$155:$CD$1048576,0),MATCH((CUADRO!F$5&amp;$E831),'Hoja de Trabajo para listado'!$CD$151:$DC$151,0)),0)</f>
        <v>0</v>
      </c>
      <c r="G831" s="243">
        <f ca="1">+IFERROR(INDEX('Hoja de Trabajo para listado'!$A$155:$Z$1048576,MATCH($A831,'Hoja de Trabajo para listado'!$A$155:$A$1048576,0),MATCH((CUADRO!G$5&amp;$E831),'Hoja de Trabajo para listado'!$A$151:$Z$151,0)),0)+IFERROR(INDEX('Hoja de Trabajo para listado'!$AB$155:$BA$1048576,MATCH($A831,'Hoja de Trabajo para listado'!$AB$155:$AB$1048576,0),MATCH((CUADRO!G$5&amp;$E831),'Hoja de Trabajo para listado'!$AB$151:$BA$151,0)),0)+IFERROR(INDEX('Hoja de Trabajo para listado'!$BC$155:$CB$1048576,MATCH($A831,'Hoja de Trabajo para listado'!$BC$155:$BC$1048576,0),MATCH((CUADRO!G$5&amp;$E831),'Hoja de Trabajo para listado'!$BC$151:$CB$151,0)),0)+IFERROR(INDEX('Hoja de Trabajo para listado'!$DE$153:$DG$274,MATCH($A831,'Hoja de Trabajo para listado'!$DE$153:$DE$1048576,0),MATCH((CUADRO!G$5&amp;$E831),'Hoja de Trabajo para listado'!$DE$151:$DG$151,0)),0)+IFERROR(INDEX('Hoja de Trabajo para listado'!$CD$155:$DC$1048576,MATCH($A831,'Hoja de Trabajo para listado'!$CD$155:$CD$1048576,0),MATCH((CUADRO!G$5&amp;$E831),'Hoja de Trabajo para listado'!$CD$151:$DC$151,0)),0)</f>
        <v>0</v>
      </c>
      <c r="H831" s="243">
        <f ca="1">+IFERROR(INDEX('Hoja de Trabajo para listado'!$A$155:$Z$1048576,MATCH($A831,'Hoja de Trabajo para listado'!$A$155:$A$1048576,0),MATCH((CUADRO!H$5&amp;$E831),'Hoja de Trabajo para listado'!$A$151:$Z$151,0)),0)+IFERROR(INDEX('Hoja de Trabajo para listado'!$AB$155:$BA$1048576,MATCH($A831,'Hoja de Trabajo para listado'!$AB$155:$AB$1048576,0),MATCH((CUADRO!H$5&amp;$E831),'Hoja de Trabajo para listado'!$AB$151:$BA$151,0)),0)+IFERROR(INDEX('Hoja de Trabajo para listado'!$BC$155:$CB$1048576,MATCH($A831,'Hoja de Trabajo para listado'!$BC$155:$BC$1048576,0),MATCH((CUADRO!H$5&amp;$E831),'Hoja de Trabajo para listado'!$BC$151:$CB$151,0)),0)+IFERROR(INDEX('Hoja de Trabajo para listado'!$DE$153:$DG$274,MATCH($A831,'Hoja de Trabajo para listado'!$DE$153:$DE$1048576,0),MATCH((CUADRO!H$5&amp;$E831),'Hoja de Trabajo para listado'!$DE$151:$DG$151,0)),0)+IFERROR(INDEX('Hoja de Trabajo para listado'!$CD$155:$DC$1048576,MATCH($A831,'Hoja de Trabajo para listado'!$CD$155:$CD$1048576,0),MATCH((CUADRO!H$5&amp;$E831),'Hoja de Trabajo para listado'!$CD$151:$DC$151,0)),0)</f>
        <v>0</v>
      </c>
      <c r="I831" s="243">
        <f ca="1">+IFERROR(INDEX('Hoja de Trabajo para listado'!$A$155:$Z$1048576,MATCH($A831,'Hoja de Trabajo para listado'!$A$155:$A$1048576,0),MATCH((CUADRO!I$5&amp;$E831),'Hoja de Trabajo para listado'!$A$151:$Z$151,0)),0)+IFERROR(INDEX('Hoja de Trabajo para listado'!$AB$155:$BA$1048576,MATCH($A831,'Hoja de Trabajo para listado'!$AB$155:$AB$1048576,0),MATCH((CUADRO!I$5&amp;$E831),'Hoja de Trabajo para listado'!$AB$151:$BA$151,0)),0)+IFERROR(INDEX('Hoja de Trabajo para listado'!$BC$155:$CB$1048576,MATCH($A831,'Hoja de Trabajo para listado'!$BC$155:$BC$1048576,0),MATCH((CUADRO!I$5&amp;$E831),'Hoja de Trabajo para listado'!$BC$151:$CB$151,0)),0)+IFERROR(INDEX('Hoja de Trabajo para listado'!$DE$153:$DG$274,MATCH($A831,'Hoja de Trabajo para listado'!$DE$153:$DE$1048576,0),MATCH((CUADRO!I$5&amp;$E831),'Hoja de Trabajo para listado'!$DE$151:$DG$151,0)),0)+IFERROR(INDEX('Hoja de Trabajo para listado'!$CD$155:$DC$1048576,MATCH($A831,'Hoja de Trabajo para listado'!$CD$155:$CD$1048576,0),MATCH((CUADRO!I$5&amp;$E831),'Hoja de Trabajo para listado'!$CD$151:$DC$151,0)),0)</f>
        <v>0</v>
      </c>
      <c r="J831" s="243">
        <f ca="1">+IFERROR(INDEX('Hoja de Trabajo para listado'!$A$155:$Z$1048576,MATCH($A831,'Hoja de Trabajo para listado'!$A$155:$A$1048576,0),MATCH((CUADRO!J$5&amp;$E831),'Hoja de Trabajo para listado'!$A$151:$Z$151,0)),0)+IFERROR(INDEX('Hoja de Trabajo para listado'!$AB$155:$BA$1048576,MATCH($A831,'Hoja de Trabajo para listado'!$AB$155:$AB$1048576,0),MATCH((CUADRO!J$5&amp;$E831),'Hoja de Trabajo para listado'!$AB$151:$BA$151,0)),0)+IFERROR(INDEX('Hoja de Trabajo para listado'!$BC$155:$CB$1048576,MATCH($A831,'Hoja de Trabajo para listado'!$BC$155:$BC$1048576,0),MATCH((CUADRO!J$5&amp;$E831),'Hoja de Trabajo para listado'!$BC$151:$CB$151,0)),0)+IFERROR(INDEX('Hoja de Trabajo para listado'!$DE$153:$DG$274,MATCH($A831,'Hoja de Trabajo para listado'!$DE$153:$DE$1048576,0),MATCH((CUADRO!J$5&amp;$E831),'Hoja de Trabajo para listado'!$DE$151:$DG$151,0)),0)+IFERROR(INDEX('Hoja de Trabajo para listado'!$CD$155:$DC$1048576,MATCH($A831,'Hoja de Trabajo para listado'!$CD$155:$CD$1048576,0),MATCH((CUADRO!J$5&amp;$E831),'Hoja de Trabajo para listado'!$CD$151:$DC$151,0)),0)</f>
        <v>0</v>
      </c>
      <c r="K831" s="243">
        <f ca="1">+IFERROR(INDEX('Hoja de Trabajo para listado'!$A$155:$Z$1048576,MATCH($A831,'Hoja de Trabajo para listado'!$A$155:$A$1048576,0),MATCH((CUADRO!K$5&amp;$E831),'Hoja de Trabajo para listado'!$A$151:$Z$151,0)),0)+IFERROR(INDEX('Hoja de Trabajo para listado'!$AB$155:$BA$1048576,MATCH($A831,'Hoja de Trabajo para listado'!$AB$155:$AB$1048576,0),MATCH((CUADRO!K$5&amp;$E831),'Hoja de Trabajo para listado'!$AB$151:$BA$151,0)),0)+IFERROR(INDEX('Hoja de Trabajo para listado'!$BC$155:$CB$1048576,MATCH($A831,'Hoja de Trabajo para listado'!$BC$155:$BC$1048576,0),MATCH((CUADRO!K$5&amp;$E831),'Hoja de Trabajo para listado'!$BC$151:$CB$151,0)),0)+IFERROR(INDEX('Hoja de Trabajo para listado'!$DE$153:$DG$274,MATCH($A831,'Hoja de Trabajo para listado'!$DE$153:$DE$1048576,0),MATCH((CUADRO!K$5&amp;$E831),'Hoja de Trabajo para listado'!$DE$151:$DG$151,0)),0)+IFERROR(INDEX('Hoja de Trabajo para listado'!$CD$155:$DC$1048576,MATCH($A831,'Hoja de Trabajo para listado'!$CD$155:$CD$1048576,0),MATCH((CUADRO!K$5&amp;$E831),'Hoja de Trabajo para listado'!$CD$151:$DC$151,0)),0)</f>
        <v>0</v>
      </c>
      <c r="L831" s="243">
        <f ca="1">+IFERROR(INDEX('Hoja de Trabajo para listado'!$A$155:$Z$1048576,MATCH($A831,'Hoja de Trabajo para listado'!$A$155:$A$1048576,0),MATCH((CUADRO!L$5&amp;$E831),'Hoja de Trabajo para listado'!$A$151:$Z$151,0)),0)+IFERROR(INDEX('Hoja de Trabajo para listado'!$AB$155:$BA$1048576,MATCH($A831,'Hoja de Trabajo para listado'!$AB$155:$AB$1048576,0),MATCH((CUADRO!L$5&amp;$E831),'Hoja de Trabajo para listado'!$AB$151:$BA$151,0)),0)+IFERROR(INDEX('Hoja de Trabajo para listado'!$BC$155:$CB$1048576,MATCH($A831,'Hoja de Trabajo para listado'!$BC$155:$BC$1048576,0),MATCH((CUADRO!L$5&amp;$E831),'Hoja de Trabajo para listado'!$BC$151:$CB$151,0)),0)+IFERROR(INDEX('Hoja de Trabajo para listado'!$DE$153:$DG$274,MATCH($A831,'Hoja de Trabajo para listado'!$DE$153:$DE$1048576,0),MATCH((CUADRO!L$5&amp;$E831),'Hoja de Trabajo para listado'!$DE$151:$DG$151,0)),0)+IFERROR(INDEX('Hoja de Trabajo para listado'!$CD$155:$DC$1048576,MATCH($A831,'Hoja de Trabajo para listado'!$CD$155:$CD$1048576,0),MATCH((CUADRO!L$5&amp;$E831),'Hoja de Trabajo para listado'!$CD$151:$DC$151,0)),0)</f>
        <v>0</v>
      </c>
      <c r="M831" s="243">
        <f ca="1">+IFERROR(INDEX('Hoja de Trabajo para listado'!$A$155:$Z$1048576,MATCH($A831,'Hoja de Trabajo para listado'!$A$155:$A$1048576,0),MATCH((CUADRO!M$5&amp;$E831),'Hoja de Trabajo para listado'!$A$151:$Z$151,0)),0)+IFERROR(INDEX('Hoja de Trabajo para listado'!$AB$155:$BA$1048576,MATCH($A831,'Hoja de Trabajo para listado'!$AB$155:$AB$1048576,0),MATCH((CUADRO!M$5&amp;$E831),'Hoja de Trabajo para listado'!$AB$151:$BA$151,0)),0)+IFERROR(INDEX('Hoja de Trabajo para listado'!$BC$155:$CB$1048576,MATCH($A831,'Hoja de Trabajo para listado'!$BC$155:$BC$1048576,0),MATCH((CUADRO!M$5&amp;$E831),'Hoja de Trabajo para listado'!$BC$151:$CB$151,0)),0)+IFERROR(INDEX('Hoja de Trabajo para listado'!$DE$153:$DG$274,MATCH($A831,'Hoja de Trabajo para listado'!$DE$153:$DE$1048576,0),MATCH((CUADRO!M$5&amp;$E831),'Hoja de Trabajo para listado'!$DE$151:$DG$151,0)),0)+IFERROR(INDEX('Hoja de Trabajo para listado'!$CD$155:$DC$1048576,MATCH($A831,'Hoja de Trabajo para listado'!$CD$155:$CD$1048576,0),MATCH((CUADRO!M$5&amp;$E831),'Hoja de Trabajo para listado'!$CD$151:$DC$151,0)),0)</f>
        <v>0</v>
      </c>
      <c r="N831" s="243">
        <f ca="1">+IFERROR(INDEX('Hoja de Trabajo para listado'!$A$155:$Z$1048576,MATCH($A831,'Hoja de Trabajo para listado'!$A$155:$A$1048576,0),MATCH((CUADRO!N$5&amp;$E831),'Hoja de Trabajo para listado'!$A$151:$Z$151,0)),0)+IFERROR(INDEX('Hoja de Trabajo para listado'!$AB$155:$BA$1048576,MATCH($A831,'Hoja de Trabajo para listado'!$AB$155:$AB$1048576,0),MATCH((CUADRO!N$5&amp;$E831),'Hoja de Trabajo para listado'!$AB$151:$BA$151,0)),0)+IFERROR(INDEX('Hoja de Trabajo para listado'!$BC$155:$CB$1048576,MATCH($A831,'Hoja de Trabajo para listado'!$BC$155:$BC$1048576,0),MATCH((CUADRO!N$5&amp;$E831),'Hoja de Trabajo para listado'!$BC$151:$CB$151,0)),0)+IFERROR(INDEX('Hoja de Trabajo para listado'!$DE$153:$DG$274,MATCH($A831,'Hoja de Trabajo para listado'!$DE$153:$DE$1048576,0),MATCH((CUADRO!N$5&amp;$E831),'Hoja de Trabajo para listado'!$DE$151:$DG$151,0)),0)+IFERROR(INDEX('Hoja de Trabajo para listado'!$CD$155:$DC$1048576,MATCH($A831,'Hoja de Trabajo para listado'!$CD$155:$CD$1048576,0),MATCH((CUADRO!N$5&amp;$E831),'Hoja de Trabajo para listado'!$CD$151:$DC$151,0)),0)</f>
        <v>0</v>
      </c>
      <c r="O831" s="243">
        <f ca="1">+IFERROR(INDEX('Hoja de Trabajo para listado'!$A$155:$Z$1048576,MATCH($A831,'Hoja de Trabajo para listado'!$A$155:$A$1048576,0),MATCH((CUADRO!O$5&amp;$E831),'Hoja de Trabajo para listado'!$A$151:$Z$151,0)),0)+IFERROR(INDEX('Hoja de Trabajo para listado'!$AB$155:$BA$1048576,MATCH($A831,'Hoja de Trabajo para listado'!$AB$155:$AB$1048576,0),MATCH((CUADRO!O$5&amp;$E831),'Hoja de Trabajo para listado'!$AB$151:$BA$151,0)),0)+IFERROR(INDEX('Hoja de Trabajo para listado'!$BC$155:$CB$1048576,MATCH($A831,'Hoja de Trabajo para listado'!$BC$155:$BC$1048576,0),MATCH((CUADRO!O$5&amp;$E831),'Hoja de Trabajo para listado'!$BC$151:$CB$151,0)),0)+IFERROR(INDEX('Hoja de Trabajo para listado'!$DE$153:$DG$274,MATCH($A831,'Hoja de Trabajo para listado'!$DE$153:$DE$1048576,0),MATCH((CUADRO!O$5&amp;$E831),'Hoja de Trabajo para listado'!$DE$151:$DG$151,0)),0)+IFERROR(INDEX('Hoja de Trabajo para listado'!$CD$155:$DC$1048576,MATCH($A831,'Hoja de Trabajo para listado'!$CD$155:$CD$1048576,0),MATCH((CUADRO!O$5&amp;$E831),'Hoja de Trabajo para listado'!$CD$151:$DC$151,0)),0)</f>
        <v>0</v>
      </c>
      <c r="P831" s="243">
        <f ca="1">+IFERROR(INDEX('Hoja de Trabajo para listado'!$A$155:$Z$1048576,MATCH($A831,'Hoja de Trabajo para listado'!$A$155:$A$1048576,0),MATCH((CUADRO!P$5&amp;$E831),'Hoja de Trabajo para listado'!$A$151:$Z$151,0)),0)+IFERROR(INDEX('Hoja de Trabajo para listado'!$AB$155:$BA$1048576,MATCH($A831,'Hoja de Trabajo para listado'!$AB$155:$AB$1048576,0),MATCH((CUADRO!P$5&amp;$E831),'Hoja de Trabajo para listado'!$AB$151:$BA$151,0)),0)+IFERROR(INDEX('Hoja de Trabajo para listado'!$BC$155:$CB$1048576,MATCH($A831,'Hoja de Trabajo para listado'!$BC$155:$BC$1048576,0),MATCH((CUADRO!P$5&amp;$E831),'Hoja de Trabajo para listado'!$BC$151:$CB$151,0)),0)+IFERROR(INDEX('Hoja de Trabajo para listado'!$DE$153:$DG$274,MATCH($A831,'Hoja de Trabajo para listado'!$DE$153:$DE$1048576,0),MATCH((CUADRO!P$5&amp;$E831),'Hoja de Trabajo para listado'!$DE$151:$DG$151,0)),0)+IFERROR(INDEX('Hoja de Trabajo para listado'!$CD$155:$DC$1048576,MATCH($A831,'Hoja de Trabajo para listado'!$CD$155:$CD$1048576,0),MATCH((CUADRO!P$5&amp;$E831),'Hoja de Trabajo para listado'!$CD$151:$DC$151,0)),0)</f>
        <v>0</v>
      </c>
      <c r="Q831" s="243">
        <f ca="1">+IFERROR(INDEX('Hoja de Trabajo para listado'!$A$155:$Z$1048576,MATCH($A831,'Hoja de Trabajo para listado'!$A$155:$A$1048576,0),MATCH((CUADRO!Q$5&amp;$E831),'Hoja de Trabajo para listado'!$A$151:$Z$151,0)),0)+IFERROR(INDEX('Hoja de Trabajo para listado'!$AB$155:$BA$1048576,MATCH($A831,'Hoja de Trabajo para listado'!$AB$155:$AB$1048576,0),MATCH((CUADRO!Q$5&amp;$E831),'Hoja de Trabajo para listado'!$AB$151:$BA$151,0)),0)+IFERROR(INDEX('Hoja de Trabajo para listado'!$BC$155:$CB$1048576,MATCH($A831,'Hoja de Trabajo para listado'!$BC$155:$BC$1048576,0),MATCH((CUADRO!Q$5&amp;$E831),'Hoja de Trabajo para listado'!$BC$151:$CB$151,0)),0)+IFERROR(INDEX('Hoja de Trabajo para listado'!$DE$153:$DG$274,MATCH($A831,'Hoja de Trabajo para listado'!$DE$153:$DE$1048576,0),MATCH((CUADRO!Q$5&amp;$E831),'Hoja de Trabajo para listado'!$DE$151:$DG$151,0)),0)+IFERROR(INDEX('Hoja de Trabajo para listado'!$CD$155:$DC$1048576,MATCH($A831,'Hoja de Trabajo para listado'!$CD$155:$CD$1048576,0),MATCH((CUADRO!Q$5&amp;$E831),'Hoja de Trabajo para listado'!$CD$151:$DC$151,0)),0)</f>
        <v>0</v>
      </c>
      <c r="R831" s="243">
        <f t="shared" ca="1" si="27"/>
        <v>0</v>
      </c>
      <c r="S831" s="249">
        <f ca="1">+R830+R831</f>
        <v>0</v>
      </c>
      <c r="T831" s="243">
        <f ca="1">+S831</f>
        <v>0</v>
      </c>
      <c r="U831" s="242">
        <f t="shared" si="28"/>
        <v>2</v>
      </c>
      <c r="V831" s="333" t="str">
        <f>+VLOOKUP(A831,bd_lista!$A$3:$E$590,5,FALSE)</f>
        <v>Gobiernos Autonomos Municipales</v>
      </c>
      <c r="W831" s="392"/>
      <c r="X831" s="242">
        <f>+VLOOKUP(A831,[4]Sheet1!$A$13:$D$744,4,FALSE)</f>
        <v>0</v>
      </c>
      <c r="Y831" s="242" t="e">
        <f>+VLOOKUP(X831,bd_lista!$A$3:$C$590,3,FALSE)</f>
        <v>#N/A</v>
      </c>
      <c r="Z831" s="292"/>
      <c r="AA831" s="293"/>
    </row>
    <row r="832" spans="1:27" customFormat="1" ht="15" hidden="1" customHeight="1">
      <c r="A832" s="32">
        <v>1435</v>
      </c>
      <c r="B832" s="387">
        <f>+A832</f>
        <v>1435</v>
      </c>
      <c r="C832" s="247" t="str">
        <f>+VLOOKUP(A832,bd_lista!$A$3:$C$590,3,FALSE)</f>
        <v>Gobierno Autónomo Municipal de Soracachi</v>
      </c>
      <c r="D832" s="389" t="str">
        <f>+C832</f>
        <v>Gobierno Autónomo Municipal de Soracachi</v>
      </c>
      <c r="E832" s="242" t="s">
        <v>1304</v>
      </c>
      <c r="F832" s="243">
        <f ca="1">+IFERROR(INDEX('Hoja de Trabajo para listado'!$A$155:$Z$1048576,MATCH($A832,'Hoja de Trabajo para listado'!$A$155:$A$1048576,0),MATCH((CUADRO!F$5&amp;$E832),'Hoja de Trabajo para listado'!$A$151:$Z$151,0)),0)+IFERROR(INDEX('Hoja de Trabajo para listado'!$AB$155:$BA$1048576,MATCH($A832,'Hoja de Trabajo para listado'!$AB$155:$AB$1048576,0),MATCH((CUADRO!F$5&amp;$E832),'Hoja de Trabajo para listado'!$AB$151:$BA$151,0)),0)+IFERROR(INDEX('Hoja de Trabajo para listado'!$BC$155:$CB$1048576,MATCH($A832,'Hoja de Trabajo para listado'!$BC$155:$BC$1048576,0),MATCH((CUADRO!F$5&amp;$E832),'Hoja de Trabajo para listado'!$BC$151:$CB$151,0)),0)+IFERROR(INDEX('Hoja de Trabajo para listado'!$DE$153:$DG$274,MATCH($A832,'Hoja de Trabajo para listado'!$DE$153:$DE$1048576,0),MATCH((CUADRO!F$5&amp;$E832),'Hoja de Trabajo para listado'!$DE$151:$DG$151,0)),0)+IFERROR(INDEX('Hoja de Trabajo para listado'!$CD$155:$DC$1048576,MATCH($A832,'Hoja de Trabajo para listado'!$CD$155:$CD$1048576,0),MATCH((CUADRO!F$5&amp;$E832),'Hoja de Trabajo para listado'!$CD$151:$DC$151,0)),0)</f>
        <v>0</v>
      </c>
      <c r="G832" s="243">
        <f ca="1">+IFERROR(INDEX('Hoja de Trabajo para listado'!$A$155:$Z$1048576,MATCH($A832,'Hoja de Trabajo para listado'!$A$155:$A$1048576,0),MATCH((CUADRO!G$5&amp;$E832),'Hoja de Trabajo para listado'!$A$151:$Z$151,0)),0)+IFERROR(INDEX('Hoja de Trabajo para listado'!$AB$155:$BA$1048576,MATCH($A832,'Hoja de Trabajo para listado'!$AB$155:$AB$1048576,0),MATCH((CUADRO!G$5&amp;$E832),'Hoja de Trabajo para listado'!$AB$151:$BA$151,0)),0)+IFERROR(INDEX('Hoja de Trabajo para listado'!$BC$155:$CB$1048576,MATCH($A832,'Hoja de Trabajo para listado'!$BC$155:$BC$1048576,0),MATCH((CUADRO!G$5&amp;$E832),'Hoja de Trabajo para listado'!$BC$151:$CB$151,0)),0)+IFERROR(INDEX('Hoja de Trabajo para listado'!$DE$153:$DG$274,MATCH($A832,'Hoja de Trabajo para listado'!$DE$153:$DE$1048576,0),MATCH((CUADRO!G$5&amp;$E832),'Hoja de Trabajo para listado'!$DE$151:$DG$151,0)),0)+IFERROR(INDEX('Hoja de Trabajo para listado'!$CD$155:$DC$1048576,MATCH($A832,'Hoja de Trabajo para listado'!$CD$155:$CD$1048576,0),MATCH((CUADRO!G$5&amp;$E832),'Hoja de Trabajo para listado'!$CD$151:$DC$151,0)),0)</f>
        <v>0</v>
      </c>
      <c r="H832" s="243">
        <f ca="1">+IFERROR(INDEX('Hoja de Trabajo para listado'!$A$155:$Z$1048576,MATCH($A832,'Hoja de Trabajo para listado'!$A$155:$A$1048576,0),MATCH((CUADRO!H$5&amp;$E832),'Hoja de Trabajo para listado'!$A$151:$Z$151,0)),0)+IFERROR(INDEX('Hoja de Trabajo para listado'!$AB$155:$BA$1048576,MATCH($A832,'Hoja de Trabajo para listado'!$AB$155:$AB$1048576,0),MATCH((CUADRO!H$5&amp;$E832),'Hoja de Trabajo para listado'!$AB$151:$BA$151,0)),0)+IFERROR(INDEX('Hoja de Trabajo para listado'!$BC$155:$CB$1048576,MATCH($A832,'Hoja de Trabajo para listado'!$BC$155:$BC$1048576,0),MATCH((CUADRO!H$5&amp;$E832),'Hoja de Trabajo para listado'!$BC$151:$CB$151,0)),0)+IFERROR(INDEX('Hoja de Trabajo para listado'!$DE$153:$DG$274,MATCH($A832,'Hoja de Trabajo para listado'!$DE$153:$DE$1048576,0),MATCH((CUADRO!H$5&amp;$E832),'Hoja de Trabajo para listado'!$DE$151:$DG$151,0)),0)+IFERROR(INDEX('Hoja de Trabajo para listado'!$CD$155:$DC$1048576,MATCH($A832,'Hoja de Trabajo para listado'!$CD$155:$CD$1048576,0),MATCH((CUADRO!H$5&amp;$E832),'Hoja de Trabajo para listado'!$CD$151:$DC$151,0)),0)</f>
        <v>0</v>
      </c>
      <c r="I832" s="243">
        <f ca="1">+IFERROR(INDEX('Hoja de Trabajo para listado'!$A$155:$Z$1048576,MATCH($A832,'Hoja de Trabajo para listado'!$A$155:$A$1048576,0),MATCH((CUADRO!I$5&amp;$E832),'Hoja de Trabajo para listado'!$A$151:$Z$151,0)),0)+IFERROR(INDEX('Hoja de Trabajo para listado'!$AB$155:$BA$1048576,MATCH($A832,'Hoja de Trabajo para listado'!$AB$155:$AB$1048576,0),MATCH((CUADRO!I$5&amp;$E832),'Hoja de Trabajo para listado'!$AB$151:$BA$151,0)),0)+IFERROR(INDEX('Hoja de Trabajo para listado'!$BC$155:$CB$1048576,MATCH($A832,'Hoja de Trabajo para listado'!$BC$155:$BC$1048576,0),MATCH((CUADRO!I$5&amp;$E832),'Hoja de Trabajo para listado'!$BC$151:$CB$151,0)),0)+IFERROR(INDEX('Hoja de Trabajo para listado'!$DE$153:$DG$274,MATCH($A832,'Hoja de Trabajo para listado'!$DE$153:$DE$1048576,0),MATCH((CUADRO!I$5&amp;$E832),'Hoja de Trabajo para listado'!$DE$151:$DG$151,0)),0)+IFERROR(INDEX('Hoja de Trabajo para listado'!$CD$155:$DC$1048576,MATCH($A832,'Hoja de Trabajo para listado'!$CD$155:$CD$1048576,0),MATCH((CUADRO!I$5&amp;$E832),'Hoja de Trabajo para listado'!$CD$151:$DC$151,0)),0)</f>
        <v>0</v>
      </c>
      <c r="J832" s="243">
        <f ca="1">+IFERROR(INDEX('Hoja de Trabajo para listado'!$A$155:$Z$1048576,MATCH($A832,'Hoja de Trabajo para listado'!$A$155:$A$1048576,0),MATCH((CUADRO!J$5&amp;$E832),'Hoja de Trabajo para listado'!$A$151:$Z$151,0)),0)+IFERROR(INDEX('Hoja de Trabajo para listado'!$AB$155:$BA$1048576,MATCH($A832,'Hoja de Trabajo para listado'!$AB$155:$AB$1048576,0),MATCH((CUADRO!J$5&amp;$E832),'Hoja de Trabajo para listado'!$AB$151:$BA$151,0)),0)+IFERROR(INDEX('Hoja de Trabajo para listado'!$BC$155:$CB$1048576,MATCH($A832,'Hoja de Trabajo para listado'!$BC$155:$BC$1048576,0),MATCH((CUADRO!J$5&amp;$E832),'Hoja de Trabajo para listado'!$BC$151:$CB$151,0)),0)+IFERROR(INDEX('Hoja de Trabajo para listado'!$DE$153:$DG$274,MATCH($A832,'Hoja de Trabajo para listado'!$DE$153:$DE$1048576,0),MATCH((CUADRO!J$5&amp;$E832),'Hoja de Trabajo para listado'!$DE$151:$DG$151,0)),0)+IFERROR(INDEX('Hoja de Trabajo para listado'!$CD$155:$DC$1048576,MATCH($A832,'Hoja de Trabajo para listado'!$CD$155:$CD$1048576,0),MATCH((CUADRO!J$5&amp;$E832),'Hoja de Trabajo para listado'!$CD$151:$DC$151,0)),0)</f>
        <v>0</v>
      </c>
      <c r="K832" s="243">
        <f ca="1">+IFERROR(INDEX('Hoja de Trabajo para listado'!$A$155:$Z$1048576,MATCH($A832,'Hoja de Trabajo para listado'!$A$155:$A$1048576,0),MATCH((CUADRO!K$5&amp;$E832),'Hoja de Trabajo para listado'!$A$151:$Z$151,0)),0)+IFERROR(INDEX('Hoja de Trabajo para listado'!$AB$155:$BA$1048576,MATCH($A832,'Hoja de Trabajo para listado'!$AB$155:$AB$1048576,0),MATCH((CUADRO!K$5&amp;$E832),'Hoja de Trabajo para listado'!$AB$151:$BA$151,0)),0)+IFERROR(INDEX('Hoja de Trabajo para listado'!$BC$155:$CB$1048576,MATCH($A832,'Hoja de Trabajo para listado'!$BC$155:$BC$1048576,0),MATCH((CUADRO!K$5&amp;$E832),'Hoja de Trabajo para listado'!$BC$151:$CB$151,0)),0)+IFERROR(INDEX('Hoja de Trabajo para listado'!$DE$153:$DG$274,MATCH($A832,'Hoja de Trabajo para listado'!$DE$153:$DE$1048576,0),MATCH((CUADRO!K$5&amp;$E832),'Hoja de Trabajo para listado'!$DE$151:$DG$151,0)),0)+IFERROR(INDEX('Hoja de Trabajo para listado'!$CD$155:$DC$1048576,MATCH($A832,'Hoja de Trabajo para listado'!$CD$155:$CD$1048576,0),MATCH((CUADRO!K$5&amp;$E832),'Hoja de Trabajo para listado'!$CD$151:$DC$151,0)),0)</f>
        <v>0</v>
      </c>
      <c r="L832" s="243">
        <f ca="1">+IFERROR(INDEX('Hoja de Trabajo para listado'!$A$155:$Z$1048576,MATCH($A832,'Hoja de Trabajo para listado'!$A$155:$A$1048576,0),MATCH((CUADRO!L$5&amp;$E832),'Hoja de Trabajo para listado'!$A$151:$Z$151,0)),0)+IFERROR(INDEX('Hoja de Trabajo para listado'!$AB$155:$BA$1048576,MATCH($A832,'Hoja de Trabajo para listado'!$AB$155:$AB$1048576,0),MATCH((CUADRO!L$5&amp;$E832),'Hoja de Trabajo para listado'!$AB$151:$BA$151,0)),0)+IFERROR(INDEX('Hoja de Trabajo para listado'!$BC$155:$CB$1048576,MATCH($A832,'Hoja de Trabajo para listado'!$BC$155:$BC$1048576,0),MATCH((CUADRO!L$5&amp;$E832),'Hoja de Trabajo para listado'!$BC$151:$CB$151,0)),0)+IFERROR(INDEX('Hoja de Trabajo para listado'!$DE$153:$DG$274,MATCH($A832,'Hoja de Trabajo para listado'!$DE$153:$DE$1048576,0),MATCH((CUADRO!L$5&amp;$E832),'Hoja de Trabajo para listado'!$DE$151:$DG$151,0)),0)+IFERROR(INDEX('Hoja de Trabajo para listado'!$CD$155:$DC$1048576,MATCH($A832,'Hoja de Trabajo para listado'!$CD$155:$CD$1048576,0),MATCH((CUADRO!L$5&amp;$E832),'Hoja de Trabajo para listado'!$CD$151:$DC$151,0)),0)</f>
        <v>0</v>
      </c>
      <c r="M832" s="243">
        <f ca="1">+IFERROR(INDEX('Hoja de Trabajo para listado'!$A$155:$Z$1048576,MATCH($A832,'Hoja de Trabajo para listado'!$A$155:$A$1048576,0),MATCH((CUADRO!M$5&amp;$E832),'Hoja de Trabajo para listado'!$A$151:$Z$151,0)),0)+IFERROR(INDEX('Hoja de Trabajo para listado'!$AB$155:$BA$1048576,MATCH($A832,'Hoja de Trabajo para listado'!$AB$155:$AB$1048576,0),MATCH((CUADRO!M$5&amp;$E832),'Hoja de Trabajo para listado'!$AB$151:$BA$151,0)),0)+IFERROR(INDEX('Hoja de Trabajo para listado'!$BC$155:$CB$1048576,MATCH($A832,'Hoja de Trabajo para listado'!$BC$155:$BC$1048576,0),MATCH((CUADRO!M$5&amp;$E832),'Hoja de Trabajo para listado'!$BC$151:$CB$151,0)),0)+IFERROR(INDEX('Hoja de Trabajo para listado'!$DE$153:$DG$274,MATCH($A832,'Hoja de Trabajo para listado'!$DE$153:$DE$1048576,0),MATCH((CUADRO!M$5&amp;$E832),'Hoja de Trabajo para listado'!$DE$151:$DG$151,0)),0)+IFERROR(INDEX('Hoja de Trabajo para listado'!$CD$155:$DC$1048576,MATCH($A832,'Hoja de Trabajo para listado'!$CD$155:$CD$1048576,0),MATCH((CUADRO!M$5&amp;$E832),'Hoja de Trabajo para listado'!$CD$151:$DC$151,0)),0)</f>
        <v>0</v>
      </c>
      <c r="N832" s="243">
        <f ca="1">+IFERROR(INDEX('Hoja de Trabajo para listado'!$A$155:$Z$1048576,MATCH($A832,'Hoja de Trabajo para listado'!$A$155:$A$1048576,0),MATCH((CUADRO!N$5&amp;$E832),'Hoja de Trabajo para listado'!$A$151:$Z$151,0)),0)+IFERROR(INDEX('Hoja de Trabajo para listado'!$AB$155:$BA$1048576,MATCH($A832,'Hoja de Trabajo para listado'!$AB$155:$AB$1048576,0),MATCH((CUADRO!N$5&amp;$E832),'Hoja de Trabajo para listado'!$AB$151:$BA$151,0)),0)+IFERROR(INDEX('Hoja de Trabajo para listado'!$BC$155:$CB$1048576,MATCH($A832,'Hoja de Trabajo para listado'!$BC$155:$BC$1048576,0),MATCH((CUADRO!N$5&amp;$E832),'Hoja de Trabajo para listado'!$BC$151:$CB$151,0)),0)+IFERROR(INDEX('Hoja de Trabajo para listado'!$DE$153:$DG$274,MATCH($A832,'Hoja de Trabajo para listado'!$DE$153:$DE$1048576,0),MATCH((CUADRO!N$5&amp;$E832),'Hoja de Trabajo para listado'!$DE$151:$DG$151,0)),0)+IFERROR(INDEX('Hoja de Trabajo para listado'!$CD$155:$DC$1048576,MATCH($A832,'Hoja de Trabajo para listado'!$CD$155:$CD$1048576,0),MATCH((CUADRO!N$5&amp;$E832),'Hoja de Trabajo para listado'!$CD$151:$DC$151,0)),0)</f>
        <v>0</v>
      </c>
      <c r="O832" s="243">
        <f ca="1">+IFERROR(INDEX('Hoja de Trabajo para listado'!$A$155:$Z$1048576,MATCH($A832,'Hoja de Trabajo para listado'!$A$155:$A$1048576,0),MATCH((CUADRO!O$5&amp;$E832),'Hoja de Trabajo para listado'!$A$151:$Z$151,0)),0)+IFERROR(INDEX('Hoja de Trabajo para listado'!$AB$155:$BA$1048576,MATCH($A832,'Hoja de Trabajo para listado'!$AB$155:$AB$1048576,0),MATCH((CUADRO!O$5&amp;$E832),'Hoja de Trabajo para listado'!$AB$151:$BA$151,0)),0)+IFERROR(INDEX('Hoja de Trabajo para listado'!$BC$155:$CB$1048576,MATCH($A832,'Hoja de Trabajo para listado'!$BC$155:$BC$1048576,0),MATCH((CUADRO!O$5&amp;$E832),'Hoja de Trabajo para listado'!$BC$151:$CB$151,0)),0)+IFERROR(INDEX('Hoja de Trabajo para listado'!$DE$153:$DG$274,MATCH($A832,'Hoja de Trabajo para listado'!$DE$153:$DE$1048576,0),MATCH((CUADRO!O$5&amp;$E832),'Hoja de Trabajo para listado'!$DE$151:$DG$151,0)),0)+IFERROR(INDEX('Hoja de Trabajo para listado'!$CD$155:$DC$1048576,MATCH($A832,'Hoja de Trabajo para listado'!$CD$155:$CD$1048576,0),MATCH((CUADRO!O$5&amp;$E832),'Hoja de Trabajo para listado'!$CD$151:$DC$151,0)),0)</f>
        <v>0</v>
      </c>
      <c r="P832" s="243">
        <f ca="1">+IFERROR(INDEX('Hoja de Trabajo para listado'!$A$155:$Z$1048576,MATCH($A832,'Hoja de Trabajo para listado'!$A$155:$A$1048576,0),MATCH((CUADRO!P$5&amp;$E832),'Hoja de Trabajo para listado'!$A$151:$Z$151,0)),0)+IFERROR(INDEX('Hoja de Trabajo para listado'!$AB$155:$BA$1048576,MATCH($A832,'Hoja de Trabajo para listado'!$AB$155:$AB$1048576,0),MATCH((CUADRO!P$5&amp;$E832),'Hoja de Trabajo para listado'!$AB$151:$BA$151,0)),0)+IFERROR(INDEX('Hoja de Trabajo para listado'!$BC$155:$CB$1048576,MATCH($A832,'Hoja de Trabajo para listado'!$BC$155:$BC$1048576,0),MATCH((CUADRO!P$5&amp;$E832),'Hoja de Trabajo para listado'!$BC$151:$CB$151,0)),0)+IFERROR(INDEX('Hoja de Trabajo para listado'!$DE$153:$DG$274,MATCH($A832,'Hoja de Trabajo para listado'!$DE$153:$DE$1048576,0),MATCH((CUADRO!P$5&amp;$E832),'Hoja de Trabajo para listado'!$DE$151:$DG$151,0)),0)+IFERROR(INDEX('Hoja de Trabajo para listado'!$CD$155:$DC$1048576,MATCH($A832,'Hoja de Trabajo para listado'!$CD$155:$CD$1048576,0),MATCH((CUADRO!P$5&amp;$E832),'Hoja de Trabajo para listado'!$CD$151:$DC$151,0)),0)</f>
        <v>0</v>
      </c>
      <c r="Q832" s="243">
        <f ca="1">+IFERROR(INDEX('Hoja de Trabajo para listado'!$A$155:$Z$1048576,MATCH($A832,'Hoja de Trabajo para listado'!$A$155:$A$1048576,0),MATCH((CUADRO!Q$5&amp;$E832),'Hoja de Trabajo para listado'!$A$151:$Z$151,0)),0)+IFERROR(INDEX('Hoja de Trabajo para listado'!$AB$155:$BA$1048576,MATCH($A832,'Hoja de Trabajo para listado'!$AB$155:$AB$1048576,0),MATCH((CUADRO!Q$5&amp;$E832),'Hoja de Trabajo para listado'!$AB$151:$BA$151,0)),0)+IFERROR(INDEX('Hoja de Trabajo para listado'!$BC$155:$CB$1048576,MATCH($A832,'Hoja de Trabajo para listado'!$BC$155:$BC$1048576,0),MATCH((CUADRO!Q$5&amp;$E832),'Hoja de Trabajo para listado'!$BC$151:$CB$151,0)),0)+IFERROR(INDEX('Hoja de Trabajo para listado'!$DE$153:$DG$274,MATCH($A832,'Hoja de Trabajo para listado'!$DE$153:$DE$1048576,0),MATCH((CUADRO!Q$5&amp;$E832),'Hoja de Trabajo para listado'!$DE$151:$DG$151,0)),0)+IFERROR(INDEX('Hoja de Trabajo para listado'!$CD$155:$DC$1048576,MATCH($A832,'Hoja de Trabajo para listado'!$CD$155:$CD$1048576,0),MATCH((CUADRO!Q$5&amp;$E832),'Hoja de Trabajo para listado'!$CD$151:$DC$151,0)),0)</f>
        <v>0</v>
      </c>
      <c r="R832" s="243">
        <f t="shared" ca="1" si="27"/>
        <v>0</v>
      </c>
      <c r="S832" s="249"/>
      <c r="T832" s="243">
        <f ca="1">+T833</f>
        <v>0</v>
      </c>
      <c r="U832" s="242">
        <f t="shared" si="28"/>
        <v>1</v>
      </c>
      <c r="V832" s="333" t="str">
        <f>+VLOOKUP(A832,bd_lista!$A$3:$E$590,5,FALSE)</f>
        <v>Gobiernos Autonomos Municipales</v>
      </c>
      <c r="W832" s="391" t="str">
        <f>+V832</f>
        <v>Gobiernos Autonomos Municipales</v>
      </c>
      <c r="X832" s="242">
        <f>+VLOOKUP(A832,[4]Sheet1!$A$13:$D$744,4,FALSE)</f>
        <v>0</v>
      </c>
      <c r="Y832" s="242" t="e">
        <f>+VLOOKUP(X832,bd_lista!$A$3:$C$590,3,FALSE)</f>
        <v>#N/A</v>
      </c>
      <c r="Z832" s="294">
        <f>+X832</f>
        <v>0</v>
      </c>
      <c r="AA832" s="295" t="e">
        <f>+Y832</f>
        <v>#N/A</v>
      </c>
    </row>
    <row r="833" spans="1:27" customFormat="1" ht="15" hidden="1" customHeight="1">
      <c r="A833" s="32">
        <v>1435</v>
      </c>
      <c r="B833" s="388"/>
      <c r="C833" s="247" t="str">
        <f>+VLOOKUP(A833,bd_lista!$A$3:$C$590,3,FALSE)</f>
        <v>Gobierno Autónomo Municipal de Soracachi</v>
      </c>
      <c r="D833" s="390"/>
      <c r="E833" s="244" t="s">
        <v>1305</v>
      </c>
      <c r="F833" s="243">
        <f ca="1">+IFERROR(INDEX('Hoja de Trabajo para listado'!$A$155:$Z$1048576,MATCH($A833,'Hoja de Trabajo para listado'!$A$155:$A$1048576,0),MATCH((CUADRO!F$5&amp;$E833),'Hoja de Trabajo para listado'!$A$151:$Z$151,0)),0)+IFERROR(INDEX('Hoja de Trabajo para listado'!$AB$155:$BA$1048576,MATCH($A833,'Hoja de Trabajo para listado'!$AB$155:$AB$1048576,0),MATCH((CUADRO!F$5&amp;$E833),'Hoja de Trabajo para listado'!$AB$151:$BA$151,0)),0)+IFERROR(INDEX('Hoja de Trabajo para listado'!$BC$155:$CB$1048576,MATCH($A833,'Hoja de Trabajo para listado'!$BC$155:$BC$1048576,0),MATCH((CUADRO!F$5&amp;$E833),'Hoja de Trabajo para listado'!$BC$151:$CB$151,0)),0)+IFERROR(INDEX('Hoja de Trabajo para listado'!$DE$153:$DG$274,MATCH($A833,'Hoja de Trabajo para listado'!$DE$153:$DE$1048576,0),MATCH((CUADRO!F$5&amp;$E833),'Hoja de Trabajo para listado'!$DE$151:$DG$151,0)),0)+IFERROR(INDEX('Hoja de Trabajo para listado'!$CD$155:$DC$1048576,MATCH($A833,'Hoja de Trabajo para listado'!$CD$155:$CD$1048576,0),MATCH((CUADRO!F$5&amp;$E833),'Hoja de Trabajo para listado'!$CD$151:$DC$151,0)),0)</f>
        <v>0</v>
      </c>
      <c r="G833" s="243">
        <f ca="1">+IFERROR(INDEX('Hoja de Trabajo para listado'!$A$155:$Z$1048576,MATCH($A833,'Hoja de Trabajo para listado'!$A$155:$A$1048576,0),MATCH((CUADRO!G$5&amp;$E833),'Hoja de Trabajo para listado'!$A$151:$Z$151,0)),0)+IFERROR(INDEX('Hoja de Trabajo para listado'!$AB$155:$BA$1048576,MATCH($A833,'Hoja de Trabajo para listado'!$AB$155:$AB$1048576,0),MATCH((CUADRO!G$5&amp;$E833),'Hoja de Trabajo para listado'!$AB$151:$BA$151,0)),0)+IFERROR(INDEX('Hoja de Trabajo para listado'!$BC$155:$CB$1048576,MATCH($A833,'Hoja de Trabajo para listado'!$BC$155:$BC$1048576,0),MATCH((CUADRO!G$5&amp;$E833),'Hoja de Trabajo para listado'!$BC$151:$CB$151,0)),0)+IFERROR(INDEX('Hoja de Trabajo para listado'!$DE$153:$DG$274,MATCH($A833,'Hoja de Trabajo para listado'!$DE$153:$DE$1048576,0),MATCH((CUADRO!G$5&amp;$E833),'Hoja de Trabajo para listado'!$DE$151:$DG$151,0)),0)+IFERROR(INDEX('Hoja de Trabajo para listado'!$CD$155:$DC$1048576,MATCH($A833,'Hoja de Trabajo para listado'!$CD$155:$CD$1048576,0),MATCH((CUADRO!G$5&amp;$E833),'Hoja de Trabajo para listado'!$CD$151:$DC$151,0)),0)</f>
        <v>0</v>
      </c>
      <c r="H833" s="243">
        <f ca="1">+IFERROR(INDEX('Hoja de Trabajo para listado'!$A$155:$Z$1048576,MATCH($A833,'Hoja de Trabajo para listado'!$A$155:$A$1048576,0),MATCH((CUADRO!H$5&amp;$E833),'Hoja de Trabajo para listado'!$A$151:$Z$151,0)),0)+IFERROR(INDEX('Hoja de Trabajo para listado'!$AB$155:$BA$1048576,MATCH($A833,'Hoja de Trabajo para listado'!$AB$155:$AB$1048576,0),MATCH((CUADRO!H$5&amp;$E833),'Hoja de Trabajo para listado'!$AB$151:$BA$151,0)),0)+IFERROR(INDEX('Hoja de Trabajo para listado'!$BC$155:$CB$1048576,MATCH($A833,'Hoja de Trabajo para listado'!$BC$155:$BC$1048576,0),MATCH((CUADRO!H$5&amp;$E833),'Hoja de Trabajo para listado'!$BC$151:$CB$151,0)),0)+IFERROR(INDEX('Hoja de Trabajo para listado'!$DE$153:$DG$274,MATCH($A833,'Hoja de Trabajo para listado'!$DE$153:$DE$1048576,0),MATCH((CUADRO!H$5&amp;$E833),'Hoja de Trabajo para listado'!$DE$151:$DG$151,0)),0)+IFERROR(INDEX('Hoja de Trabajo para listado'!$CD$155:$DC$1048576,MATCH($A833,'Hoja de Trabajo para listado'!$CD$155:$CD$1048576,0),MATCH((CUADRO!H$5&amp;$E833),'Hoja de Trabajo para listado'!$CD$151:$DC$151,0)),0)</f>
        <v>0</v>
      </c>
      <c r="I833" s="243">
        <f ca="1">+IFERROR(INDEX('Hoja de Trabajo para listado'!$A$155:$Z$1048576,MATCH($A833,'Hoja de Trabajo para listado'!$A$155:$A$1048576,0),MATCH((CUADRO!I$5&amp;$E833),'Hoja de Trabajo para listado'!$A$151:$Z$151,0)),0)+IFERROR(INDEX('Hoja de Trabajo para listado'!$AB$155:$BA$1048576,MATCH($A833,'Hoja de Trabajo para listado'!$AB$155:$AB$1048576,0),MATCH((CUADRO!I$5&amp;$E833),'Hoja de Trabajo para listado'!$AB$151:$BA$151,0)),0)+IFERROR(INDEX('Hoja de Trabajo para listado'!$BC$155:$CB$1048576,MATCH($A833,'Hoja de Trabajo para listado'!$BC$155:$BC$1048576,0),MATCH((CUADRO!I$5&amp;$E833),'Hoja de Trabajo para listado'!$BC$151:$CB$151,0)),0)+IFERROR(INDEX('Hoja de Trabajo para listado'!$DE$153:$DG$274,MATCH($A833,'Hoja de Trabajo para listado'!$DE$153:$DE$1048576,0),MATCH((CUADRO!I$5&amp;$E833),'Hoja de Trabajo para listado'!$DE$151:$DG$151,0)),0)+IFERROR(INDEX('Hoja de Trabajo para listado'!$CD$155:$DC$1048576,MATCH($A833,'Hoja de Trabajo para listado'!$CD$155:$CD$1048576,0),MATCH((CUADRO!I$5&amp;$E833),'Hoja de Trabajo para listado'!$CD$151:$DC$151,0)),0)</f>
        <v>0</v>
      </c>
      <c r="J833" s="243">
        <f ca="1">+IFERROR(INDEX('Hoja de Trabajo para listado'!$A$155:$Z$1048576,MATCH($A833,'Hoja de Trabajo para listado'!$A$155:$A$1048576,0),MATCH((CUADRO!J$5&amp;$E833),'Hoja de Trabajo para listado'!$A$151:$Z$151,0)),0)+IFERROR(INDEX('Hoja de Trabajo para listado'!$AB$155:$BA$1048576,MATCH($A833,'Hoja de Trabajo para listado'!$AB$155:$AB$1048576,0),MATCH((CUADRO!J$5&amp;$E833),'Hoja de Trabajo para listado'!$AB$151:$BA$151,0)),0)+IFERROR(INDEX('Hoja de Trabajo para listado'!$BC$155:$CB$1048576,MATCH($A833,'Hoja de Trabajo para listado'!$BC$155:$BC$1048576,0),MATCH((CUADRO!J$5&amp;$E833),'Hoja de Trabajo para listado'!$BC$151:$CB$151,0)),0)+IFERROR(INDEX('Hoja de Trabajo para listado'!$DE$153:$DG$274,MATCH($A833,'Hoja de Trabajo para listado'!$DE$153:$DE$1048576,0),MATCH((CUADRO!J$5&amp;$E833),'Hoja de Trabajo para listado'!$DE$151:$DG$151,0)),0)+IFERROR(INDEX('Hoja de Trabajo para listado'!$CD$155:$DC$1048576,MATCH($A833,'Hoja de Trabajo para listado'!$CD$155:$CD$1048576,0),MATCH((CUADRO!J$5&amp;$E833),'Hoja de Trabajo para listado'!$CD$151:$DC$151,0)),0)</f>
        <v>0</v>
      </c>
      <c r="K833" s="243">
        <f ca="1">+IFERROR(INDEX('Hoja de Trabajo para listado'!$A$155:$Z$1048576,MATCH($A833,'Hoja de Trabajo para listado'!$A$155:$A$1048576,0),MATCH((CUADRO!K$5&amp;$E833),'Hoja de Trabajo para listado'!$A$151:$Z$151,0)),0)+IFERROR(INDEX('Hoja de Trabajo para listado'!$AB$155:$BA$1048576,MATCH($A833,'Hoja de Trabajo para listado'!$AB$155:$AB$1048576,0),MATCH((CUADRO!K$5&amp;$E833),'Hoja de Trabajo para listado'!$AB$151:$BA$151,0)),0)+IFERROR(INDEX('Hoja de Trabajo para listado'!$BC$155:$CB$1048576,MATCH($A833,'Hoja de Trabajo para listado'!$BC$155:$BC$1048576,0),MATCH((CUADRO!K$5&amp;$E833),'Hoja de Trabajo para listado'!$BC$151:$CB$151,0)),0)+IFERROR(INDEX('Hoja de Trabajo para listado'!$DE$153:$DG$274,MATCH($A833,'Hoja de Trabajo para listado'!$DE$153:$DE$1048576,0),MATCH((CUADRO!K$5&amp;$E833),'Hoja de Trabajo para listado'!$DE$151:$DG$151,0)),0)+IFERROR(INDEX('Hoja de Trabajo para listado'!$CD$155:$DC$1048576,MATCH($A833,'Hoja de Trabajo para listado'!$CD$155:$CD$1048576,0),MATCH((CUADRO!K$5&amp;$E833),'Hoja de Trabajo para listado'!$CD$151:$DC$151,0)),0)</f>
        <v>0</v>
      </c>
      <c r="L833" s="243">
        <f ca="1">+IFERROR(INDEX('Hoja de Trabajo para listado'!$A$155:$Z$1048576,MATCH($A833,'Hoja de Trabajo para listado'!$A$155:$A$1048576,0),MATCH((CUADRO!L$5&amp;$E833),'Hoja de Trabajo para listado'!$A$151:$Z$151,0)),0)+IFERROR(INDEX('Hoja de Trabajo para listado'!$AB$155:$BA$1048576,MATCH($A833,'Hoja de Trabajo para listado'!$AB$155:$AB$1048576,0),MATCH((CUADRO!L$5&amp;$E833),'Hoja de Trabajo para listado'!$AB$151:$BA$151,0)),0)+IFERROR(INDEX('Hoja de Trabajo para listado'!$BC$155:$CB$1048576,MATCH($A833,'Hoja de Trabajo para listado'!$BC$155:$BC$1048576,0),MATCH((CUADRO!L$5&amp;$E833),'Hoja de Trabajo para listado'!$BC$151:$CB$151,0)),0)+IFERROR(INDEX('Hoja de Trabajo para listado'!$DE$153:$DG$274,MATCH($A833,'Hoja de Trabajo para listado'!$DE$153:$DE$1048576,0),MATCH((CUADRO!L$5&amp;$E833),'Hoja de Trabajo para listado'!$DE$151:$DG$151,0)),0)+IFERROR(INDEX('Hoja de Trabajo para listado'!$CD$155:$DC$1048576,MATCH($A833,'Hoja de Trabajo para listado'!$CD$155:$CD$1048576,0),MATCH((CUADRO!L$5&amp;$E833),'Hoja de Trabajo para listado'!$CD$151:$DC$151,0)),0)</f>
        <v>0</v>
      </c>
      <c r="M833" s="243">
        <f ca="1">+IFERROR(INDEX('Hoja de Trabajo para listado'!$A$155:$Z$1048576,MATCH($A833,'Hoja de Trabajo para listado'!$A$155:$A$1048576,0),MATCH((CUADRO!M$5&amp;$E833),'Hoja de Trabajo para listado'!$A$151:$Z$151,0)),0)+IFERROR(INDEX('Hoja de Trabajo para listado'!$AB$155:$BA$1048576,MATCH($A833,'Hoja de Trabajo para listado'!$AB$155:$AB$1048576,0),MATCH((CUADRO!M$5&amp;$E833),'Hoja de Trabajo para listado'!$AB$151:$BA$151,0)),0)+IFERROR(INDEX('Hoja de Trabajo para listado'!$BC$155:$CB$1048576,MATCH($A833,'Hoja de Trabajo para listado'!$BC$155:$BC$1048576,0),MATCH((CUADRO!M$5&amp;$E833),'Hoja de Trabajo para listado'!$BC$151:$CB$151,0)),0)+IFERROR(INDEX('Hoja de Trabajo para listado'!$DE$153:$DG$274,MATCH($A833,'Hoja de Trabajo para listado'!$DE$153:$DE$1048576,0),MATCH((CUADRO!M$5&amp;$E833),'Hoja de Trabajo para listado'!$DE$151:$DG$151,0)),0)+IFERROR(INDEX('Hoja de Trabajo para listado'!$CD$155:$DC$1048576,MATCH($A833,'Hoja de Trabajo para listado'!$CD$155:$CD$1048576,0),MATCH((CUADRO!M$5&amp;$E833),'Hoja de Trabajo para listado'!$CD$151:$DC$151,0)),0)</f>
        <v>0</v>
      </c>
      <c r="N833" s="243">
        <f ca="1">+IFERROR(INDEX('Hoja de Trabajo para listado'!$A$155:$Z$1048576,MATCH($A833,'Hoja de Trabajo para listado'!$A$155:$A$1048576,0),MATCH((CUADRO!N$5&amp;$E833),'Hoja de Trabajo para listado'!$A$151:$Z$151,0)),0)+IFERROR(INDEX('Hoja de Trabajo para listado'!$AB$155:$BA$1048576,MATCH($A833,'Hoja de Trabajo para listado'!$AB$155:$AB$1048576,0),MATCH((CUADRO!N$5&amp;$E833),'Hoja de Trabajo para listado'!$AB$151:$BA$151,0)),0)+IFERROR(INDEX('Hoja de Trabajo para listado'!$BC$155:$CB$1048576,MATCH($A833,'Hoja de Trabajo para listado'!$BC$155:$BC$1048576,0),MATCH((CUADRO!N$5&amp;$E833),'Hoja de Trabajo para listado'!$BC$151:$CB$151,0)),0)+IFERROR(INDEX('Hoja de Trabajo para listado'!$DE$153:$DG$274,MATCH($A833,'Hoja de Trabajo para listado'!$DE$153:$DE$1048576,0),MATCH((CUADRO!N$5&amp;$E833),'Hoja de Trabajo para listado'!$DE$151:$DG$151,0)),0)+IFERROR(INDEX('Hoja de Trabajo para listado'!$CD$155:$DC$1048576,MATCH($A833,'Hoja de Trabajo para listado'!$CD$155:$CD$1048576,0),MATCH((CUADRO!N$5&amp;$E833),'Hoja de Trabajo para listado'!$CD$151:$DC$151,0)),0)</f>
        <v>0</v>
      </c>
      <c r="O833" s="243">
        <f ca="1">+IFERROR(INDEX('Hoja de Trabajo para listado'!$A$155:$Z$1048576,MATCH($A833,'Hoja de Trabajo para listado'!$A$155:$A$1048576,0),MATCH((CUADRO!O$5&amp;$E833),'Hoja de Trabajo para listado'!$A$151:$Z$151,0)),0)+IFERROR(INDEX('Hoja de Trabajo para listado'!$AB$155:$BA$1048576,MATCH($A833,'Hoja de Trabajo para listado'!$AB$155:$AB$1048576,0),MATCH((CUADRO!O$5&amp;$E833),'Hoja de Trabajo para listado'!$AB$151:$BA$151,0)),0)+IFERROR(INDEX('Hoja de Trabajo para listado'!$BC$155:$CB$1048576,MATCH($A833,'Hoja de Trabajo para listado'!$BC$155:$BC$1048576,0),MATCH((CUADRO!O$5&amp;$E833),'Hoja de Trabajo para listado'!$BC$151:$CB$151,0)),0)+IFERROR(INDEX('Hoja de Trabajo para listado'!$DE$153:$DG$274,MATCH($A833,'Hoja de Trabajo para listado'!$DE$153:$DE$1048576,0),MATCH((CUADRO!O$5&amp;$E833),'Hoja de Trabajo para listado'!$DE$151:$DG$151,0)),0)+IFERROR(INDEX('Hoja de Trabajo para listado'!$CD$155:$DC$1048576,MATCH($A833,'Hoja de Trabajo para listado'!$CD$155:$CD$1048576,0),MATCH((CUADRO!O$5&amp;$E833),'Hoja de Trabajo para listado'!$CD$151:$DC$151,0)),0)</f>
        <v>0</v>
      </c>
      <c r="P833" s="243">
        <f ca="1">+IFERROR(INDEX('Hoja de Trabajo para listado'!$A$155:$Z$1048576,MATCH($A833,'Hoja de Trabajo para listado'!$A$155:$A$1048576,0),MATCH((CUADRO!P$5&amp;$E833),'Hoja de Trabajo para listado'!$A$151:$Z$151,0)),0)+IFERROR(INDEX('Hoja de Trabajo para listado'!$AB$155:$BA$1048576,MATCH($A833,'Hoja de Trabajo para listado'!$AB$155:$AB$1048576,0),MATCH((CUADRO!P$5&amp;$E833),'Hoja de Trabajo para listado'!$AB$151:$BA$151,0)),0)+IFERROR(INDEX('Hoja de Trabajo para listado'!$BC$155:$CB$1048576,MATCH($A833,'Hoja de Trabajo para listado'!$BC$155:$BC$1048576,0),MATCH((CUADRO!P$5&amp;$E833),'Hoja de Trabajo para listado'!$BC$151:$CB$151,0)),0)+IFERROR(INDEX('Hoja de Trabajo para listado'!$DE$153:$DG$274,MATCH($A833,'Hoja de Trabajo para listado'!$DE$153:$DE$1048576,0),MATCH((CUADRO!P$5&amp;$E833),'Hoja de Trabajo para listado'!$DE$151:$DG$151,0)),0)+IFERROR(INDEX('Hoja de Trabajo para listado'!$CD$155:$DC$1048576,MATCH($A833,'Hoja de Trabajo para listado'!$CD$155:$CD$1048576,0),MATCH((CUADRO!P$5&amp;$E833),'Hoja de Trabajo para listado'!$CD$151:$DC$151,0)),0)</f>
        <v>0</v>
      </c>
      <c r="Q833" s="243">
        <f ca="1">+IFERROR(INDEX('Hoja de Trabajo para listado'!$A$155:$Z$1048576,MATCH($A833,'Hoja de Trabajo para listado'!$A$155:$A$1048576,0),MATCH((CUADRO!Q$5&amp;$E833),'Hoja de Trabajo para listado'!$A$151:$Z$151,0)),0)+IFERROR(INDEX('Hoja de Trabajo para listado'!$AB$155:$BA$1048576,MATCH($A833,'Hoja de Trabajo para listado'!$AB$155:$AB$1048576,0),MATCH((CUADRO!Q$5&amp;$E833),'Hoja de Trabajo para listado'!$AB$151:$BA$151,0)),0)+IFERROR(INDEX('Hoja de Trabajo para listado'!$BC$155:$CB$1048576,MATCH($A833,'Hoja de Trabajo para listado'!$BC$155:$BC$1048576,0),MATCH((CUADRO!Q$5&amp;$E833),'Hoja de Trabajo para listado'!$BC$151:$CB$151,0)),0)+IFERROR(INDEX('Hoja de Trabajo para listado'!$DE$153:$DG$274,MATCH($A833,'Hoja de Trabajo para listado'!$DE$153:$DE$1048576,0),MATCH((CUADRO!Q$5&amp;$E833),'Hoja de Trabajo para listado'!$DE$151:$DG$151,0)),0)+IFERROR(INDEX('Hoja de Trabajo para listado'!$CD$155:$DC$1048576,MATCH($A833,'Hoja de Trabajo para listado'!$CD$155:$CD$1048576,0),MATCH((CUADRO!Q$5&amp;$E833),'Hoja de Trabajo para listado'!$CD$151:$DC$151,0)),0)</f>
        <v>0</v>
      </c>
      <c r="R833" s="243">
        <f t="shared" ca="1" si="27"/>
        <v>0</v>
      </c>
      <c r="S833" s="249">
        <f ca="1">+R832+R833</f>
        <v>0</v>
      </c>
      <c r="T833" s="243">
        <f ca="1">+S833</f>
        <v>0</v>
      </c>
      <c r="U833" s="242">
        <f t="shared" si="28"/>
        <v>2</v>
      </c>
      <c r="V833" s="333" t="str">
        <f>+VLOOKUP(A833,bd_lista!$A$3:$E$590,5,FALSE)</f>
        <v>Gobiernos Autonomos Municipales</v>
      </c>
      <c r="W833" s="392"/>
      <c r="X833" s="242">
        <f>+VLOOKUP(A833,[4]Sheet1!$A$13:$D$744,4,FALSE)</f>
        <v>0</v>
      </c>
      <c r="Y833" s="242" t="e">
        <f>+VLOOKUP(X833,bd_lista!$A$3:$C$590,3,FALSE)</f>
        <v>#N/A</v>
      </c>
      <c r="Z833" s="292"/>
      <c r="AA833" s="293"/>
    </row>
    <row r="834" spans="1:27" customFormat="1" ht="15" hidden="1" customHeight="1">
      <c r="A834" s="32">
        <v>1501</v>
      </c>
      <c r="B834" s="387">
        <f>+A834</f>
        <v>1501</v>
      </c>
      <c r="C834" s="247" t="str">
        <f>+VLOOKUP(A834,bd_lista!$A$3:$C$590,3,FALSE)</f>
        <v>Gobierno Autónomo Municipal de Potosí</v>
      </c>
      <c r="D834" s="389" t="str">
        <f>+C834</f>
        <v>Gobierno Autónomo Municipal de Potosí</v>
      </c>
      <c r="E834" s="242" t="s">
        <v>1304</v>
      </c>
      <c r="F834" s="243">
        <f ca="1">+IFERROR(INDEX('Hoja de Trabajo para listado'!$A$155:$Z$1048576,MATCH($A834,'Hoja de Trabajo para listado'!$A$155:$A$1048576,0),MATCH((CUADRO!F$5&amp;$E834),'Hoja de Trabajo para listado'!$A$151:$Z$151,0)),0)+IFERROR(INDEX('Hoja de Trabajo para listado'!$AB$155:$BA$1048576,MATCH($A834,'Hoja de Trabajo para listado'!$AB$155:$AB$1048576,0),MATCH((CUADRO!F$5&amp;$E834),'Hoja de Trabajo para listado'!$AB$151:$BA$151,0)),0)+IFERROR(INDEX('Hoja de Trabajo para listado'!$BC$155:$CB$1048576,MATCH($A834,'Hoja de Trabajo para listado'!$BC$155:$BC$1048576,0),MATCH((CUADRO!F$5&amp;$E834),'Hoja de Trabajo para listado'!$BC$151:$CB$151,0)),0)+IFERROR(INDEX('Hoja de Trabajo para listado'!$DE$153:$DG$274,MATCH($A834,'Hoja de Trabajo para listado'!$DE$153:$DE$1048576,0),MATCH((CUADRO!F$5&amp;$E834),'Hoja de Trabajo para listado'!$DE$151:$DG$151,0)),0)+IFERROR(INDEX('Hoja de Trabajo para listado'!$CD$155:$DC$1048576,MATCH($A834,'Hoja de Trabajo para listado'!$CD$155:$CD$1048576,0),MATCH((CUADRO!F$5&amp;$E834),'Hoja de Trabajo para listado'!$CD$151:$DC$151,0)),0)</f>
        <v>0</v>
      </c>
      <c r="G834" s="243">
        <f ca="1">+IFERROR(INDEX('Hoja de Trabajo para listado'!$A$155:$Z$1048576,MATCH($A834,'Hoja de Trabajo para listado'!$A$155:$A$1048576,0),MATCH((CUADRO!G$5&amp;$E834),'Hoja de Trabajo para listado'!$A$151:$Z$151,0)),0)+IFERROR(INDEX('Hoja de Trabajo para listado'!$AB$155:$BA$1048576,MATCH($A834,'Hoja de Trabajo para listado'!$AB$155:$AB$1048576,0),MATCH((CUADRO!G$5&amp;$E834),'Hoja de Trabajo para listado'!$AB$151:$BA$151,0)),0)+IFERROR(INDEX('Hoja de Trabajo para listado'!$BC$155:$CB$1048576,MATCH($A834,'Hoja de Trabajo para listado'!$BC$155:$BC$1048576,0),MATCH((CUADRO!G$5&amp;$E834),'Hoja de Trabajo para listado'!$BC$151:$CB$151,0)),0)+IFERROR(INDEX('Hoja de Trabajo para listado'!$DE$153:$DG$274,MATCH($A834,'Hoja de Trabajo para listado'!$DE$153:$DE$1048576,0),MATCH((CUADRO!G$5&amp;$E834),'Hoja de Trabajo para listado'!$DE$151:$DG$151,0)),0)+IFERROR(INDEX('Hoja de Trabajo para listado'!$CD$155:$DC$1048576,MATCH($A834,'Hoja de Trabajo para listado'!$CD$155:$CD$1048576,0),MATCH((CUADRO!G$5&amp;$E834),'Hoja de Trabajo para listado'!$CD$151:$DC$151,0)),0)</f>
        <v>0</v>
      </c>
      <c r="H834" s="243">
        <f ca="1">+IFERROR(INDEX('Hoja de Trabajo para listado'!$A$155:$Z$1048576,MATCH($A834,'Hoja de Trabajo para listado'!$A$155:$A$1048576,0),MATCH((CUADRO!H$5&amp;$E834),'Hoja de Trabajo para listado'!$A$151:$Z$151,0)),0)+IFERROR(INDEX('Hoja de Trabajo para listado'!$AB$155:$BA$1048576,MATCH($A834,'Hoja de Trabajo para listado'!$AB$155:$AB$1048576,0),MATCH((CUADRO!H$5&amp;$E834),'Hoja de Trabajo para listado'!$AB$151:$BA$151,0)),0)+IFERROR(INDEX('Hoja de Trabajo para listado'!$BC$155:$CB$1048576,MATCH($A834,'Hoja de Trabajo para listado'!$BC$155:$BC$1048576,0),MATCH((CUADRO!H$5&amp;$E834),'Hoja de Trabajo para listado'!$BC$151:$CB$151,0)),0)+IFERROR(INDEX('Hoja de Trabajo para listado'!$DE$153:$DG$274,MATCH($A834,'Hoja de Trabajo para listado'!$DE$153:$DE$1048576,0),MATCH((CUADRO!H$5&amp;$E834),'Hoja de Trabajo para listado'!$DE$151:$DG$151,0)),0)+IFERROR(INDEX('Hoja de Trabajo para listado'!$CD$155:$DC$1048576,MATCH($A834,'Hoja de Trabajo para listado'!$CD$155:$CD$1048576,0),MATCH((CUADRO!H$5&amp;$E834),'Hoja de Trabajo para listado'!$CD$151:$DC$151,0)),0)</f>
        <v>0</v>
      </c>
      <c r="I834" s="243">
        <f ca="1">+IFERROR(INDEX('Hoja de Trabajo para listado'!$A$155:$Z$1048576,MATCH($A834,'Hoja de Trabajo para listado'!$A$155:$A$1048576,0),MATCH((CUADRO!I$5&amp;$E834),'Hoja de Trabajo para listado'!$A$151:$Z$151,0)),0)+IFERROR(INDEX('Hoja de Trabajo para listado'!$AB$155:$BA$1048576,MATCH($A834,'Hoja de Trabajo para listado'!$AB$155:$AB$1048576,0),MATCH((CUADRO!I$5&amp;$E834),'Hoja de Trabajo para listado'!$AB$151:$BA$151,0)),0)+IFERROR(INDEX('Hoja de Trabajo para listado'!$BC$155:$CB$1048576,MATCH($A834,'Hoja de Trabajo para listado'!$BC$155:$BC$1048576,0),MATCH((CUADRO!I$5&amp;$E834),'Hoja de Trabajo para listado'!$BC$151:$CB$151,0)),0)+IFERROR(INDEX('Hoja de Trabajo para listado'!$DE$153:$DG$274,MATCH($A834,'Hoja de Trabajo para listado'!$DE$153:$DE$1048576,0),MATCH((CUADRO!I$5&amp;$E834),'Hoja de Trabajo para listado'!$DE$151:$DG$151,0)),0)+IFERROR(INDEX('Hoja de Trabajo para listado'!$CD$155:$DC$1048576,MATCH($A834,'Hoja de Trabajo para listado'!$CD$155:$CD$1048576,0),MATCH((CUADRO!I$5&amp;$E834),'Hoja de Trabajo para listado'!$CD$151:$DC$151,0)),0)</f>
        <v>0</v>
      </c>
      <c r="J834" s="243">
        <f ca="1">+IFERROR(INDEX('Hoja de Trabajo para listado'!$A$155:$Z$1048576,MATCH($A834,'Hoja de Trabajo para listado'!$A$155:$A$1048576,0),MATCH((CUADRO!J$5&amp;$E834),'Hoja de Trabajo para listado'!$A$151:$Z$151,0)),0)+IFERROR(INDEX('Hoja de Trabajo para listado'!$AB$155:$BA$1048576,MATCH($A834,'Hoja de Trabajo para listado'!$AB$155:$AB$1048576,0),MATCH((CUADRO!J$5&amp;$E834),'Hoja de Trabajo para listado'!$AB$151:$BA$151,0)),0)+IFERROR(INDEX('Hoja de Trabajo para listado'!$BC$155:$CB$1048576,MATCH($A834,'Hoja de Trabajo para listado'!$BC$155:$BC$1048576,0),MATCH((CUADRO!J$5&amp;$E834),'Hoja de Trabajo para listado'!$BC$151:$CB$151,0)),0)+IFERROR(INDEX('Hoja de Trabajo para listado'!$DE$153:$DG$274,MATCH($A834,'Hoja de Trabajo para listado'!$DE$153:$DE$1048576,0),MATCH((CUADRO!J$5&amp;$E834),'Hoja de Trabajo para listado'!$DE$151:$DG$151,0)),0)+IFERROR(INDEX('Hoja de Trabajo para listado'!$CD$155:$DC$1048576,MATCH($A834,'Hoja de Trabajo para listado'!$CD$155:$CD$1048576,0),MATCH((CUADRO!J$5&amp;$E834),'Hoja de Trabajo para listado'!$CD$151:$DC$151,0)),0)</f>
        <v>0</v>
      </c>
      <c r="K834" s="243">
        <f ca="1">+IFERROR(INDEX('Hoja de Trabajo para listado'!$A$155:$Z$1048576,MATCH($A834,'Hoja de Trabajo para listado'!$A$155:$A$1048576,0),MATCH((CUADRO!K$5&amp;$E834),'Hoja de Trabajo para listado'!$A$151:$Z$151,0)),0)+IFERROR(INDEX('Hoja de Trabajo para listado'!$AB$155:$BA$1048576,MATCH($A834,'Hoja de Trabajo para listado'!$AB$155:$AB$1048576,0),MATCH((CUADRO!K$5&amp;$E834),'Hoja de Trabajo para listado'!$AB$151:$BA$151,0)),0)+IFERROR(INDEX('Hoja de Trabajo para listado'!$BC$155:$CB$1048576,MATCH($A834,'Hoja de Trabajo para listado'!$BC$155:$BC$1048576,0),MATCH((CUADRO!K$5&amp;$E834),'Hoja de Trabajo para listado'!$BC$151:$CB$151,0)),0)+IFERROR(INDEX('Hoja de Trabajo para listado'!$DE$153:$DG$274,MATCH($A834,'Hoja de Trabajo para listado'!$DE$153:$DE$1048576,0),MATCH((CUADRO!K$5&amp;$E834),'Hoja de Trabajo para listado'!$DE$151:$DG$151,0)),0)+IFERROR(INDEX('Hoja de Trabajo para listado'!$CD$155:$DC$1048576,MATCH($A834,'Hoja de Trabajo para listado'!$CD$155:$CD$1048576,0),MATCH((CUADRO!K$5&amp;$E834),'Hoja de Trabajo para listado'!$CD$151:$DC$151,0)),0)</f>
        <v>0</v>
      </c>
      <c r="L834" s="243">
        <f ca="1">+IFERROR(INDEX('Hoja de Trabajo para listado'!$A$155:$Z$1048576,MATCH($A834,'Hoja de Trabajo para listado'!$A$155:$A$1048576,0),MATCH((CUADRO!L$5&amp;$E834),'Hoja de Trabajo para listado'!$A$151:$Z$151,0)),0)+IFERROR(INDEX('Hoja de Trabajo para listado'!$AB$155:$BA$1048576,MATCH($A834,'Hoja de Trabajo para listado'!$AB$155:$AB$1048576,0),MATCH((CUADRO!L$5&amp;$E834),'Hoja de Trabajo para listado'!$AB$151:$BA$151,0)),0)+IFERROR(INDEX('Hoja de Trabajo para listado'!$BC$155:$CB$1048576,MATCH($A834,'Hoja de Trabajo para listado'!$BC$155:$BC$1048576,0),MATCH((CUADRO!L$5&amp;$E834),'Hoja de Trabajo para listado'!$BC$151:$CB$151,0)),0)+IFERROR(INDEX('Hoja de Trabajo para listado'!$DE$153:$DG$274,MATCH($A834,'Hoja de Trabajo para listado'!$DE$153:$DE$1048576,0),MATCH((CUADRO!L$5&amp;$E834),'Hoja de Trabajo para listado'!$DE$151:$DG$151,0)),0)+IFERROR(INDEX('Hoja de Trabajo para listado'!$CD$155:$DC$1048576,MATCH($A834,'Hoja de Trabajo para listado'!$CD$155:$CD$1048576,0),MATCH((CUADRO!L$5&amp;$E834),'Hoja de Trabajo para listado'!$CD$151:$DC$151,0)),0)</f>
        <v>0</v>
      </c>
      <c r="M834" s="243">
        <f ca="1">+IFERROR(INDEX('Hoja de Trabajo para listado'!$A$155:$Z$1048576,MATCH($A834,'Hoja de Trabajo para listado'!$A$155:$A$1048576,0),MATCH((CUADRO!M$5&amp;$E834),'Hoja de Trabajo para listado'!$A$151:$Z$151,0)),0)+IFERROR(INDEX('Hoja de Trabajo para listado'!$AB$155:$BA$1048576,MATCH($A834,'Hoja de Trabajo para listado'!$AB$155:$AB$1048576,0),MATCH((CUADRO!M$5&amp;$E834),'Hoja de Trabajo para listado'!$AB$151:$BA$151,0)),0)+IFERROR(INDEX('Hoja de Trabajo para listado'!$BC$155:$CB$1048576,MATCH($A834,'Hoja de Trabajo para listado'!$BC$155:$BC$1048576,0),MATCH((CUADRO!M$5&amp;$E834),'Hoja de Trabajo para listado'!$BC$151:$CB$151,0)),0)+IFERROR(INDEX('Hoja de Trabajo para listado'!$DE$153:$DG$274,MATCH($A834,'Hoja de Trabajo para listado'!$DE$153:$DE$1048576,0),MATCH((CUADRO!M$5&amp;$E834),'Hoja de Trabajo para listado'!$DE$151:$DG$151,0)),0)+IFERROR(INDEX('Hoja de Trabajo para listado'!$CD$155:$DC$1048576,MATCH($A834,'Hoja de Trabajo para listado'!$CD$155:$CD$1048576,0),MATCH((CUADRO!M$5&amp;$E834),'Hoja de Trabajo para listado'!$CD$151:$DC$151,0)),0)</f>
        <v>0</v>
      </c>
      <c r="N834" s="243">
        <f ca="1">+IFERROR(INDEX('Hoja de Trabajo para listado'!$A$155:$Z$1048576,MATCH($A834,'Hoja de Trabajo para listado'!$A$155:$A$1048576,0),MATCH((CUADRO!N$5&amp;$E834),'Hoja de Trabajo para listado'!$A$151:$Z$151,0)),0)+IFERROR(INDEX('Hoja de Trabajo para listado'!$AB$155:$BA$1048576,MATCH($A834,'Hoja de Trabajo para listado'!$AB$155:$AB$1048576,0),MATCH((CUADRO!N$5&amp;$E834),'Hoja de Trabajo para listado'!$AB$151:$BA$151,0)),0)+IFERROR(INDEX('Hoja de Trabajo para listado'!$BC$155:$CB$1048576,MATCH($A834,'Hoja de Trabajo para listado'!$BC$155:$BC$1048576,0),MATCH((CUADRO!N$5&amp;$E834),'Hoja de Trabajo para listado'!$BC$151:$CB$151,0)),0)+IFERROR(INDEX('Hoja de Trabajo para listado'!$DE$153:$DG$274,MATCH($A834,'Hoja de Trabajo para listado'!$DE$153:$DE$1048576,0),MATCH((CUADRO!N$5&amp;$E834),'Hoja de Trabajo para listado'!$DE$151:$DG$151,0)),0)+IFERROR(INDEX('Hoja de Trabajo para listado'!$CD$155:$DC$1048576,MATCH($A834,'Hoja de Trabajo para listado'!$CD$155:$CD$1048576,0),MATCH((CUADRO!N$5&amp;$E834),'Hoja de Trabajo para listado'!$CD$151:$DC$151,0)),0)</f>
        <v>0</v>
      </c>
      <c r="O834" s="243">
        <f ca="1">+IFERROR(INDEX('Hoja de Trabajo para listado'!$A$155:$Z$1048576,MATCH($A834,'Hoja de Trabajo para listado'!$A$155:$A$1048576,0),MATCH((CUADRO!O$5&amp;$E834),'Hoja de Trabajo para listado'!$A$151:$Z$151,0)),0)+IFERROR(INDEX('Hoja de Trabajo para listado'!$AB$155:$BA$1048576,MATCH($A834,'Hoja de Trabajo para listado'!$AB$155:$AB$1048576,0),MATCH((CUADRO!O$5&amp;$E834),'Hoja de Trabajo para listado'!$AB$151:$BA$151,0)),0)+IFERROR(INDEX('Hoja de Trabajo para listado'!$BC$155:$CB$1048576,MATCH($A834,'Hoja de Trabajo para listado'!$BC$155:$BC$1048576,0),MATCH((CUADRO!O$5&amp;$E834),'Hoja de Trabajo para listado'!$BC$151:$CB$151,0)),0)+IFERROR(INDEX('Hoja de Trabajo para listado'!$DE$153:$DG$274,MATCH($A834,'Hoja de Trabajo para listado'!$DE$153:$DE$1048576,0),MATCH((CUADRO!O$5&amp;$E834),'Hoja de Trabajo para listado'!$DE$151:$DG$151,0)),0)+IFERROR(INDEX('Hoja de Trabajo para listado'!$CD$155:$DC$1048576,MATCH($A834,'Hoja de Trabajo para listado'!$CD$155:$CD$1048576,0),MATCH((CUADRO!O$5&amp;$E834),'Hoja de Trabajo para listado'!$CD$151:$DC$151,0)),0)</f>
        <v>0</v>
      </c>
      <c r="P834" s="243">
        <f ca="1">+IFERROR(INDEX('Hoja de Trabajo para listado'!$A$155:$Z$1048576,MATCH($A834,'Hoja de Trabajo para listado'!$A$155:$A$1048576,0),MATCH((CUADRO!P$5&amp;$E834),'Hoja de Trabajo para listado'!$A$151:$Z$151,0)),0)+IFERROR(INDEX('Hoja de Trabajo para listado'!$AB$155:$BA$1048576,MATCH($A834,'Hoja de Trabajo para listado'!$AB$155:$AB$1048576,0),MATCH((CUADRO!P$5&amp;$E834),'Hoja de Trabajo para listado'!$AB$151:$BA$151,0)),0)+IFERROR(INDEX('Hoja de Trabajo para listado'!$BC$155:$CB$1048576,MATCH($A834,'Hoja de Trabajo para listado'!$BC$155:$BC$1048576,0),MATCH((CUADRO!P$5&amp;$E834),'Hoja de Trabajo para listado'!$BC$151:$CB$151,0)),0)+IFERROR(INDEX('Hoja de Trabajo para listado'!$DE$153:$DG$274,MATCH($A834,'Hoja de Trabajo para listado'!$DE$153:$DE$1048576,0),MATCH((CUADRO!P$5&amp;$E834),'Hoja de Trabajo para listado'!$DE$151:$DG$151,0)),0)+IFERROR(INDEX('Hoja de Trabajo para listado'!$CD$155:$DC$1048576,MATCH($A834,'Hoja de Trabajo para listado'!$CD$155:$CD$1048576,0),MATCH((CUADRO!P$5&amp;$E834),'Hoja de Trabajo para listado'!$CD$151:$DC$151,0)),0)</f>
        <v>0</v>
      </c>
      <c r="Q834" s="243">
        <f ca="1">+IFERROR(INDEX('Hoja de Trabajo para listado'!$A$155:$Z$1048576,MATCH($A834,'Hoja de Trabajo para listado'!$A$155:$A$1048576,0),MATCH((CUADRO!Q$5&amp;$E834),'Hoja de Trabajo para listado'!$A$151:$Z$151,0)),0)+IFERROR(INDEX('Hoja de Trabajo para listado'!$AB$155:$BA$1048576,MATCH($A834,'Hoja de Trabajo para listado'!$AB$155:$AB$1048576,0),MATCH((CUADRO!Q$5&amp;$E834),'Hoja de Trabajo para listado'!$AB$151:$BA$151,0)),0)+IFERROR(INDEX('Hoja de Trabajo para listado'!$BC$155:$CB$1048576,MATCH($A834,'Hoja de Trabajo para listado'!$BC$155:$BC$1048576,0),MATCH((CUADRO!Q$5&amp;$E834),'Hoja de Trabajo para listado'!$BC$151:$CB$151,0)),0)+IFERROR(INDEX('Hoja de Trabajo para listado'!$DE$153:$DG$274,MATCH($A834,'Hoja de Trabajo para listado'!$DE$153:$DE$1048576,0),MATCH((CUADRO!Q$5&amp;$E834),'Hoja de Trabajo para listado'!$DE$151:$DG$151,0)),0)+IFERROR(INDEX('Hoja de Trabajo para listado'!$CD$155:$DC$1048576,MATCH($A834,'Hoja de Trabajo para listado'!$CD$155:$CD$1048576,0),MATCH((CUADRO!Q$5&amp;$E834),'Hoja de Trabajo para listado'!$CD$151:$DC$151,0)),0)</f>
        <v>0</v>
      </c>
      <c r="R834" s="243">
        <f t="shared" ca="1" si="27"/>
        <v>0</v>
      </c>
      <c r="S834" s="249"/>
      <c r="T834" s="243">
        <f ca="1">+T835</f>
        <v>0</v>
      </c>
      <c r="U834" s="242">
        <f t="shared" si="28"/>
        <v>1</v>
      </c>
      <c r="V834" s="333" t="str">
        <f>+VLOOKUP(A834,bd_lista!$A$3:$E$590,5,FALSE)</f>
        <v>Gobiernos Autonomos Municipales</v>
      </c>
      <c r="W834" s="391" t="str">
        <f>+V834</f>
        <v>Gobiernos Autonomos Municipales</v>
      </c>
      <c r="X834" s="242">
        <f>+VLOOKUP(A834,[4]Sheet1!$A$13:$D$744,4,FALSE)</f>
        <v>0</v>
      </c>
      <c r="Y834" s="242" t="e">
        <f>+VLOOKUP(X834,bd_lista!$A$3:$C$590,3,FALSE)</f>
        <v>#N/A</v>
      </c>
      <c r="Z834" s="294">
        <f>+X834</f>
        <v>0</v>
      </c>
      <c r="AA834" s="295" t="e">
        <f>+Y834</f>
        <v>#N/A</v>
      </c>
    </row>
    <row r="835" spans="1:27" customFormat="1" ht="15" hidden="1" customHeight="1">
      <c r="A835" s="32">
        <v>1501</v>
      </c>
      <c r="B835" s="388"/>
      <c r="C835" s="247" t="str">
        <f>+VLOOKUP(A835,bd_lista!$A$3:$C$590,3,FALSE)</f>
        <v>Gobierno Autónomo Municipal de Potosí</v>
      </c>
      <c r="D835" s="390"/>
      <c r="E835" s="244" t="s">
        <v>1305</v>
      </c>
      <c r="F835" s="243">
        <f ca="1">+IFERROR(INDEX('Hoja de Trabajo para listado'!$A$155:$Z$1048576,MATCH($A835,'Hoja de Trabajo para listado'!$A$155:$A$1048576,0),MATCH((CUADRO!F$5&amp;$E835),'Hoja de Trabajo para listado'!$A$151:$Z$151,0)),0)+IFERROR(INDEX('Hoja de Trabajo para listado'!$AB$155:$BA$1048576,MATCH($A835,'Hoja de Trabajo para listado'!$AB$155:$AB$1048576,0),MATCH((CUADRO!F$5&amp;$E835),'Hoja de Trabajo para listado'!$AB$151:$BA$151,0)),0)+IFERROR(INDEX('Hoja de Trabajo para listado'!$BC$155:$CB$1048576,MATCH($A835,'Hoja de Trabajo para listado'!$BC$155:$BC$1048576,0),MATCH((CUADRO!F$5&amp;$E835),'Hoja de Trabajo para listado'!$BC$151:$CB$151,0)),0)+IFERROR(INDEX('Hoja de Trabajo para listado'!$DE$153:$DG$274,MATCH($A835,'Hoja de Trabajo para listado'!$DE$153:$DE$1048576,0),MATCH((CUADRO!F$5&amp;$E835),'Hoja de Trabajo para listado'!$DE$151:$DG$151,0)),0)+IFERROR(INDEX('Hoja de Trabajo para listado'!$CD$155:$DC$1048576,MATCH($A835,'Hoja de Trabajo para listado'!$CD$155:$CD$1048576,0),MATCH((CUADRO!F$5&amp;$E835),'Hoja de Trabajo para listado'!$CD$151:$DC$151,0)),0)</f>
        <v>0</v>
      </c>
      <c r="G835" s="243">
        <f ca="1">+IFERROR(INDEX('Hoja de Trabajo para listado'!$A$155:$Z$1048576,MATCH($A835,'Hoja de Trabajo para listado'!$A$155:$A$1048576,0),MATCH((CUADRO!G$5&amp;$E835),'Hoja de Trabajo para listado'!$A$151:$Z$151,0)),0)+IFERROR(INDEX('Hoja de Trabajo para listado'!$AB$155:$BA$1048576,MATCH($A835,'Hoja de Trabajo para listado'!$AB$155:$AB$1048576,0),MATCH((CUADRO!G$5&amp;$E835),'Hoja de Trabajo para listado'!$AB$151:$BA$151,0)),0)+IFERROR(INDEX('Hoja de Trabajo para listado'!$BC$155:$CB$1048576,MATCH($A835,'Hoja de Trabajo para listado'!$BC$155:$BC$1048576,0),MATCH((CUADRO!G$5&amp;$E835),'Hoja de Trabajo para listado'!$BC$151:$CB$151,0)),0)+IFERROR(INDEX('Hoja de Trabajo para listado'!$DE$153:$DG$274,MATCH($A835,'Hoja de Trabajo para listado'!$DE$153:$DE$1048576,0),MATCH((CUADRO!G$5&amp;$E835),'Hoja de Trabajo para listado'!$DE$151:$DG$151,0)),0)+IFERROR(INDEX('Hoja de Trabajo para listado'!$CD$155:$DC$1048576,MATCH($A835,'Hoja de Trabajo para listado'!$CD$155:$CD$1048576,0),MATCH((CUADRO!G$5&amp;$E835),'Hoja de Trabajo para listado'!$CD$151:$DC$151,0)),0)</f>
        <v>0</v>
      </c>
      <c r="H835" s="243">
        <f ca="1">+IFERROR(INDEX('Hoja de Trabajo para listado'!$A$155:$Z$1048576,MATCH($A835,'Hoja de Trabajo para listado'!$A$155:$A$1048576,0),MATCH((CUADRO!H$5&amp;$E835),'Hoja de Trabajo para listado'!$A$151:$Z$151,0)),0)+IFERROR(INDEX('Hoja de Trabajo para listado'!$AB$155:$BA$1048576,MATCH($A835,'Hoja de Trabajo para listado'!$AB$155:$AB$1048576,0),MATCH((CUADRO!H$5&amp;$E835),'Hoja de Trabajo para listado'!$AB$151:$BA$151,0)),0)+IFERROR(INDEX('Hoja de Trabajo para listado'!$BC$155:$CB$1048576,MATCH($A835,'Hoja de Trabajo para listado'!$BC$155:$BC$1048576,0),MATCH((CUADRO!H$5&amp;$E835),'Hoja de Trabajo para listado'!$BC$151:$CB$151,0)),0)+IFERROR(INDEX('Hoja de Trabajo para listado'!$DE$153:$DG$274,MATCH($A835,'Hoja de Trabajo para listado'!$DE$153:$DE$1048576,0),MATCH((CUADRO!H$5&amp;$E835),'Hoja de Trabajo para listado'!$DE$151:$DG$151,0)),0)+IFERROR(INDEX('Hoja de Trabajo para listado'!$CD$155:$DC$1048576,MATCH($A835,'Hoja de Trabajo para listado'!$CD$155:$CD$1048576,0),MATCH((CUADRO!H$5&amp;$E835),'Hoja de Trabajo para listado'!$CD$151:$DC$151,0)),0)</f>
        <v>0</v>
      </c>
      <c r="I835" s="243">
        <f ca="1">+IFERROR(INDEX('Hoja de Trabajo para listado'!$A$155:$Z$1048576,MATCH($A835,'Hoja de Trabajo para listado'!$A$155:$A$1048576,0),MATCH((CUADRO!I$5&amp;$E835),'Hoja de Trabajo para listado'!$A$151:$Z$151,0)),0)+IFERROR(INDEX('Hoja de Trabajo para listado'!$AB$155:$BA$1048576,MATCH($A835,'Hoja de Trabajo para listado'!$AB$155:$AB$1048576,0),MATCH((CUADRO!I$5&amp;$E835),'Hoja de Trabajo para listado'!$AB$151:$BA$151,0)),0)+IFERROR(INDEX('Hoja de Trabajo para listado'!$BC$155:$CB$1048576,MATCH($A835,'Hoja de Trabajo para listado'!$BC$155:$BC$1048576,0),MATCH((CUADRO!I$5&amp;$E835),'Hoja de Trabajo para listado'!$BC$151:$CB$151,0)),0)+IFERROR(INDEX('Hoja de Trabajo para listado'!$DE$153:$DG$274,MATCH($A835,'Hoja de Trabajo para listado'!$DE$153:$DE$1048576,0),MATCH((CUADRO!I$5&amp;$E835),'Hoja de Trabajo para listado'!$DE$151:$DG$151,0)),0)+IFERROR(INDEX('Hoja de Trabajo para listado'!$CD$155:$DC$1048576,MATCH($A835,'Hoja de Trabajo para listado'!$CD$155:$CD$1048576,0),MATCH((CUADRO!I$5&amp;$E835),'Hoja de Trabajo para listado'!$CD$151:$DC$151,0)),0)</f>
        <v>0</v>
      </c>
      <c r="J835" s="243">
        <f ca="1">+IFERROR(INDEX('Hoja de Trabajo para listado'!$A$155:$Z$1048576,MATCH($A835,'Hoja de Trabajo para listado'!$A$155:$A$1048576,0),MATCH((CUADRO!J$5&amp;$E835),'Hoja de Trabajo para listado'!$A$151:$Z$151,0)),0)+IFERROR(INDEX('Hoja de Trabajo para listado'!$AB$155:$BA$1048576,MATCH($A835,'Hoja de Trabajo para listado'!$AB$155:$AB$1048576,0),MATCH((CUADRO!J$5&amp;$E835),'Hoja de Trabajo para listado'!$AB$151:$BA$151,0)),0)+IFERROR(INDEX('Hoja de Trabajo para listado'!$BC$155:$CB$1048576,MATCH($A835,'Hoja de Trabajo para listado'!$BC$155:$BC$1048576,0),MATCH((CUADRO!J$5&amp;$E835),'Hoja de Trabajo para listado'!$BC$151:$CB$151,0)),0)+IFERROR(INDEX('Hoja de Trabajo para listado'!$DE$153:$DG$274,MATCH($A835,'Hoja de Trabajo para listado'!$DE$153:$DE$1048576,0),MATCH((CUADRO!J$5&amp;$E835),'Hoja de Trabajo para listado'!$DE$151:$DG$151,0)),0)+IFERROR(INDEX('Hoja de Trabajo para listado'!$CD$155:$DC$1048576,MATCH($A835,'Hoja de Trabajo para listado'!$CD$155:$CD$1048576,0),MATCH((CUADRO!J$5&amp;$E835),'Hoja de Trabajo para listado'!$CD$151:$DC$151,0)),0)</f>
        <v>0</v>
      </c>
      <c r="K835" s="243">
        <f ca="1">+IFERROR(INDEX('Hoja de Trabajo para listado'!$A$155:$Z$1048576,MATCH($A835,'Hoja de Trabajo para listado'!$A$155:$A$1048576,0),MATCH((CUADRO!K$5&amp;$E835),'Hoja de Trabajo para listado'!$A$151:$Z$151,0)),0)+IFERROR(INDEX('Hoja de Trabajo para listado'!$AB$155:$BA$1048576,MATCH($A835,'Hoja de Trabajo para listado'!$AB$155:$AB$1048576,0),MATCH((CUADRO!K$5&amp;$E835),'Hoja de Trabajo para listado'!$AB$151:$BA$151,0)),0)+IFERROR(INDEX('Hoja de Trabajo para listado'!$BC$155:$CB$1048576,MATCH($A835,'Hoja de Trabajo para listado'!$BC$155:$BC$1048576,0),MATCH((CUADRO!K$5&amp;$E835),'Hoja de Trabajo para listado'!$BC$151:$CB$151,0)),0)+IFERROR(INDEX('Hoja de Trabajo para listado'!$DE$153:$DG$274,MATCH($A835,'Hoja de Trabajo para listado'!$DE$153:$DE$1048576,0),MATCH((CUADRO!K$5&amp;$E835),'Hoja de Trabajo para listado'!$DE$151:$DG$151,0)),0)+IFERROR(INDEX('Hoja de Trabajo para listado'!$CD$155:$DC$1048576,MATCH($A835,'Hoja de Trabajo para listado'!$CD$155:$CD$1048576,0),MATCH((CUADRO!K$5&amp;$E835),'Hoja de Trabajo para listado'!$CD$151:$DC$151,0)),0)</f>
        <v>0</v>
      </c>
      <c r="L835" s="243">
        <f ca="1">+IFERROR(INDEX('Hoja de Trabajo para listado'!$A$155:$Z$1048576,MATCH($A835,'Hoja de Trabajo para listado'!$A$155:$A$1048576,0),MATCH((CUADRO!L$5&amp;$E835),'Hoja de Trabajo para listado'!$A$151:$Z$151,0)),0)+IFERROR(INDEX('Hoja de Trabajo para listado'!$AB$155:$BA$1048576,MATCH($A835,'Hoja de Trabajo para listado'!$AB$155:$AB$1048576,0),MATCH((CUADRO!L$5&amp;$E835),'Hoja de Trabajo para listado'!$AB$151:$BA$151,0)),0)+IFERROR(INDEX('Hoja de Trabajo para listado'!$BC$155:$CB$1048576,MATCH($A835,'Hoja de Trabajo para listado'!$BC$155:$BC$1048576,0),MATCH((CUADRO!L$5&amp;$E835),'Hoja de Trabajo para listado'!$BC$151:$CB$151,0)),0)+IFERROR(INDEX('Hoja de Trabajo para listado'!$DE$153:$DG$274,MATCH($A835,'Hoja de Trabajo para listado'!$DE$153:$DE$1048576,0),MATCH((CUADRO!L$5&amp;$E835),'Hoja de Trabajo para listado'!$DE$151:$DG$151,0)),0)+IFERROR(INDEX('Hoja de Trabajo para listado'!$CD$155:$DC$1048576,MATCH($A835,'Hoja de Trabajo para listado'!$CD$155:$CD$1048576,0),MATCH((CUADRO!L$5&amp;$E835),'Hoja de Trabajo para listado'!$CD$151:$DC$151,0)),0)</f>
        <v>0</v>
      </c>
      <c r="M835" s="243">
        <f ca="1">+IFERROR(INDEX('Hoja de Trabajo para listado'!$A$155:$Z$1048576,MATCH($A835,'Hoja de Trabajo para listado'!$A$155:$A$1048576,0),MATCH((CUADRO!M$5&amp;$E835),'Hoja de Trabajo para listado'!$A$151:$Z$151,0)),0)+IFERROR(INDEX('Hoja de Trabajo para listado'!$AB$155:$BA$1048576,MATCH($A835,'Hoja de Trabajo para listado'!$AB$155:$AB$1048576,0),MATCH((CUADRO!M$5&amp;$E835),'Hoja de Trabajo para listado'!$AB$151:$BA$151,0)),0)+IFERROR(INDEX('Hoja de Trabajo para listado'!$BC$155:$CB$1048576,MATCH($A835,'Hoja de Trabajo para listado'!$BC$155:$BC$1048576,0),MATCH((CUADRO!M$5&amp;$E835),'Hoja de Trabajo para listado'!$BC$151:$CB$151,0)),0)+IFERROR(INDEX('Hoja de Trabajo para listado'!$DE$153:$DG$274,MATCH($A835,'Hoja de Trabajo para listado'!$DE$153:$DE$1048576,0),MATCH((CUADRO!M$5&amp;$E835),'Hoja de Trabajo para listado'!$DE$151:$DG$151,0)),0)+IFERROR(INDEX('Hoja de Trabajo para listado'!$CD$155:$DC$1048576,MATCH($A835,'Hoja de Trabajo para listado'!$CD$155:$CD$1048576,0),MATCH((CUADRO!M$5&amp;$E835),'Hoja de Trabajo para listado'!$CD$151:$DC$151,0)),0)</f>
        <v>0</v>
      </c>
      <c r="N835" s="243">
        <f ca="1">+IFERROR(INDEX('Hoja de Trabajo para listado'!$A$155:$Z$1048576,MATCH($A835,'Hoja de Trabajo para listado'!$A$155:$A$1048576,0),MATCH((CUADRO!N$5&amp;$E835),'Hoja de Trabajo para listado'!$A$151:$Z$151,0)),0)+IFERROR(INDEX('Hoja de Trabajo para listado'!$AB$155:$BA$1048576,MATCH($A835,'Hoja de Trabajo para listado'!$AB$155:$AB$1048576,0),MATCH((CUADRO!N$5&amp;$E835),'Hoja de Trabajo para listado'!$AB$151:$BA$151,0)),0)+IFERROR(INDEX('Hoja de Trabajo para listado'!$BC$155:$CB$1048576,MATCH($A835,'Hoja de Trabajo para listado'!$BC$155:$BC$1048576,0),MATCH((CUADRO!N$5&amp;$E835),'Hoja de Trabajo para listado'!$BC$151:$CB$151,0)),0)+IFERROR(INDEX('Hoja de Trabajo para listado'!$DE$153:$DG$274,MATCH($A835,'Hoja de Trabajo para listado'!$DE$153:$DE$1048576,0),MATCH((CUADRO!N$5&amp;$E835),'Hoja de Trabajo para listado'!$DE$151:$DG$151,0)),0)+IFERROR(INDEX('Hoja de Trabajo para listado'!$CD$155:$DC$1048576,MATCH($A835,'Hoja de Trabajo para listado'!$CD$155:$CD$1048576,0),MATCH((CUADRO!N$5&amp;$E835),'Hoja de Trabajo para listado'!$CD$151:$DC$151,0)),0)</f>
        <v>0</v>
      </c>
      <c r="O835" s="243">
        <f ca="1">+IFERROR(INDEX('Hoja de Trabajo para listado'!$A$155:$Z$1048576,MATCH($A835,'Hoja de Trabajo para listado'!$A$155:$A$1048576,0),MATCH((CUADRO!O$5&amp;$E835),'Hoja de Trabajo para listado'!$A$151:$Z$151,0)),0)+IFERROR(INDEX('Hoja de Trabajo para listado'!$AB$155:$BA$1048576,MATCH($A835,'Hoja de Trabajo para listado'!$AB$155:$AB$1048576,0),MATCH((CUADRO!O$5&amp;$E835),'Hoja de Trabajo para listado'!$AB$151:$BA$151,0)),0)+IFERROR(INDEX('Hoja de Trabajo para listado'!$BC$155:$CB$1048576,MATCH($A835,'Hoja de Trabajo para listado'!$BC$155:$BC$1048576,0),MATCH((CUADRO!O$5&amp;$E835),'Hoja de Trabajo para listado'!$BC$151:$CB$151,0)),0)+IFERROR(INDEX('Hoja de Trabajo para listado'!$DE$153:$DG$274,MATCH($A835,'Hoja de Trabajo para listado'!$DE$153:$DE$1048576,0),MATCH((CUADRO!O$5&amp;$E835),'Hoja de Trabajo para listado'!$DE$151:$DG$151,0)),0)+IFERROR(INDEX('Hoja de Trabajo para listado'!$CD$155:$DC$1048576,MATCH($A835,'Hoja de Trabajo para listado'!$CD$155:$CD$1048576,0),MATCH((CUADRO!O$5&amp;$E835),'Hoja de Trabajo para listado'!$CD$151:$DC$151,0)),0)</f>
        <v>0</v>
      </c>
      <c r="P835" s="243">
        <f ca="1">+IFERROR(INDEX('Hoja de Trabajo para listado'!$A$155:$Z$1048576,MATCH($A835,'Hoja de Trabajo para listado'!$A$155:$A$1048576,0),MATCH((CUADRO!P$5&amp;$E835),'Hoja de Trabajo para listado'!$A$151:$Z$151,0)),0)+IFERROR(INDEX('Hoja de Trabajo para listado'!$AB$155:$BA$1048576,MATCH($A835,'Hoja de Trabajo para listado'!$AB$155:$AB$1048576,0),MATCH((CUADRO!P$5&amp;$E835),'Hoja de Trabajo para listado'!$AB$151:$BA$151,0)),0)+IFERROR(INDEX('Hoja de Trabajo para listado'!$BC$155:$CB$1048576,MATCH($A835,'Hoja de Trabajo para listado'!$BC$155:$BC$1048576,0),MATCH((CUADRO!P$5&amp;$E835),'Hoja de Trabajo para listado'!$BC$151:$CB$151,0)),0)+IFERROR(INDEX('Hoja de Trabajo para listado'!$DE$153:$DG$274,MATCH($A835,'Hoja de Trabajo para listado'!$DE$153:$DE$1048576,0),MATCH((CUADRO!P$5&amp;$E835),'Hoja de Trabajo para listado'!$DE$151:$DG$151,0)),0)+IFERROR(INDEX('Hoja de Trabajo para listado'!$CD$155:$DC$1048576,MATCH($A835,'Hoja de Trabajo para listado'!$CD$155:$CD$1048576,0),MATCH((CUADRO!P$5&amp;$E835),'Hoja de Trabajo para listado'!$CD$151:$DC$151,0)),0)</f>
        <v>0</v>
      </c>
      <c r="Q835" s="243">
        <f ca="1">+IFERROR(INDEX('Hoja de Trabajo para listado'!$A$155:$Z$1048576,MATCH($A835,'Hoja de Trabajo para listado'!$A$155:$A$1048576,0),MATCH((CUADRO!Q$5&amp;$E835),'Hoja de Trabajo para listado'!$A$151:$Z$151,0)),0)+IFERROR(INDEX('Hoja de Trabajo para listado'!$AB$155:$BA$1048576,MATCH($A835,'Hoja de Trabajo para listado'!$AB$155:$AB$1048576,0),MATCH((CUADRO!Q$5&amp;$E835),'Hoja de Trabajo para listado'!$AB$151:$BA$151,0)),0)+IFERROR(INDEX('Hoja de Trabajo para listado'!$BC$155:$CB$1048576,MATCH($A835,'Hoja de Trabajo para listado'!$BC$155:$BC$1048576,0),MATCH((CUADRO!Q$5&amp;$E835),'Hoja de Trabajo para listado'!$BC$151:$CB$151,0)),0)+IFERROR(INDEX('Hoja de Trabajo para listado'!$DE$153:$DG$274,MATCH($A835,'Hoja de Trabajo para listado'!$DE$153:$DE$1048576,0),MATCH((CUADRO!Q$5&amp;$E835),'Hoja de Trabajo para listado'!$DE$151:$DG$151,0)),0)+IFERROR(INDEX('Hoja de Trabajo para listado'!$CD$155:$DC$1048576,MATCH($A835,'Hoja de Trabajo para listado'!$CD$155:$CD$1048576,0),MATCH((CUADRO!Q$5&amp;$E835),'Hoja de Trabajo para listado'!$CD$151:$DC$151,0)),0)</f>
        <v>0</v>
      </c>
      <c r="R835" s="243">
        <f t="shared" ca="1" si="27"/>
        <v>0</v>
      </c>
      <c r="S835" s="249">
        <f ca="1">+R834+R835</f>
        <v>0</v>
      </c>
      <c r="T835" s="243">
        <f ca="1">+S835</f>
        <v>0</v>
      </c>
      <c r="U835" s="242">
        <f t="shared" si="28"/>
        <v>2</v>
      </c>
      <c r="V835" s="333" t="str">
        <f>+VLOOKUP(A835,bd_lista!$A$3:$E$590,5,FALSE)</f>
        <v>Gobiernos Autonomos Municipales</v>
      </c>
      <c r="W835" s="392"/>
      <c r="X835" s="242">
        <f>+VLOOKUP(A835,[4]Sheet1!$A$13:$D$744,4,FALSE)</f>
        <v>0</v>
      </c>
      <c r="Y835" s="242" t="e">
        <f>+VLOOKUP(X835,bd_lista!$A$3:$C$590,3,FALSE)</f>
        <v>#N/A</v>
      </c>
      <c r="Z835" s="292"/>
      <c r="AA835" s="293"/>
    </row>
    <row r="836" spans="1:27" customFormat="1" ht="27" hidden="1" customHeight="1">
      <c r="A836" s="32">
        <v>1502</v>
      </c>
      <c r="B836" s="387">
        <f>+A836</f>
        <v>1502</v>
      </c>
      <c r="C836" s="247" t="str">
        <f>+VLOOKUP(A836,bd_lista!$A$3:$C$590,3,FALSE)</f>
        <v>Gobierno Autónomo Municipal de Tinguipaya</v>
      </c>
      <c r="D836" s="389" t="str">
        <f>+C836</f>
        <v>Gobierno Autónomo Municipal de Tinguipaya</v>
      </c>
      <c r="E836" s="242" t="s">
        <v>1304</v>
      </c>
      <c r="F836" s="243">
        <f ca="1">+IFERROR(INDEX('Hoja de Trabajo para listado'!$A$155:$Z$1048576,MATCH($A836,'Hoja de Trabajo para listado'!$A$155:$A$1048576,0),MATCH((CUADRO!F$5&amp;$E836),'Hoja de Trabajo para listado'!$A$151:$Z$151,0)),0)+IFERROR(INDEX('Hoja de Trabajo para listado'!$AB$155:$BA$1048576,MATCH($A836,'Hoja de Trabajo para listado'!$AB$155:$AB$1048576,0),MATCH((CUADRO!F$5&amp;$E836),'Hoja de Trabajo para listado'!$AB$151:$BA$151,0)),0)+IFERROR(INDEX('Hoja de Trabajo para listado'!$BC$155:$CB$1048576,MATCH($A836,'Hoja de Trabajo para listado'!$BC$155:$BC$1048576,0),MATCH((CUADRO!F$5&amp;$E836),'Hoja de Trabajo para listado'!$BC$151:$CB$151,0)),0)+IFERROR(INDEX('Hoja de Trabajo para listado'!$DE$153:$DG$274,MATCH($A836,'Hoja de Trabajo para listado'!$DE$153:$DE$1048576,0),MATCH((CUADRO!F$5&amp;$E836),'Hoja de Trabajo para listado'!$DE$151:$DG$151,0)),0)+IFERROR(INDEX('Hoja de Trabajo para listado'!$CD$155:$DC$1048576,MATCH($A836,'Hoja de Trabajo para listado'!$CD$155:$CD$1048576,0),MATCH((CUADRO!F$5&amp;$E836),'Hoja de Trabajo para listado'!$CD$151:$DC$151,0)),0)</f>
        <v>0</v>
      </c>
      <c r="G836" s="243">
        <f ca="1">+IFERROR(INDEX('Hoja de Trabajo para listado'!$A$155:$Z$1048576,MATCH($A836,'Hoja de Trabajo para listado'!$A$155:$A$1048576,0),MATCH((CUADRO!G$5&amp;$E836),'Hoja de Trabajo para listado'!$A$151:$Z$151,0)),0)+IFERROR(INDEX('Hoja de Trabajo para listado'!$AB$155:$BA$1048576,MATCH($A836,'Hoja de Trabajo para listado'!$AB$155:$AB$1048576,0),MATCH((CUADRO!G$5&amp;$E836),'Hoja de Trabajo para listado'!$AB$151:$BA$151,0)),0)+IFERROR(INDEX('Hoja de Trabajo para listado'!$BC$155:$CB$1048576,MATCH($A836,'Hoja de Trabajo para listado'!$BC$155:$BC$1048576,0),MATCH((CUADRO!G$5&amp;$E836),'Hoja de Trabajo para listado'!$BC$151:$CB$151,0)),0)+IFERROR(INDEX('Hoja de Trabajo para listado'!$DE$153:$DG$274,MATCH($A836,'Hoja de Trabajo para listado'!$DE$153:$DE$1048576,0),MATCH((CUADRO!G$5&amp;$E836),'Hoja de Trabajo para listado'!$DE$151:$DG$151,0)),0)+IFERROR(INDEX('Hoja de Trabajo para listado'!$CD$155:$DC$1048576,MATCH($A836,'Hoja de Trabajo para listado'!$CD$155:$CD$1048576,0),MATCH((CUADRO!G$5&amp;$E836),'Hoja de Trabajo para listado'!$CD$151:$DC$151,0)),0)</f>
        <v>0</v>
      </c>
      <c r="H836" s="243">
        <f ca="1">+IFERROR(INDEX('Hoja de Trabajo para listado'!$A$155:$Z$1048576,MATCH($A836,'Hoja de Trabajo para listado'!$A$155:$A$1048576,0),MATCH((CUADRO!H$5&amp;$E836),'Hoja de Trabajo para listado'!$A$151:$Z$151,0)),0)+IFERROR(INDEX('Hoja de Trabajo para listado'!$AB$155:$BA$1048576,MATCH($A836,'Hoja de Trabajo para listado'!$AB$155:$AB$1048576,0),MATCH((CUADRO!H$5&amp;$E836),'Hoja de Trabajo para listado'!$AB$151:$BA$151,0)),0)+IFERROR(INDEX('Hoja de Trabajo para listado'!$BC$155:$CB$1048576,MATCH($A836,'Hoja de Trabajo para listado'!$BC$155:$BC$1048576,0),MATCH((CUADRO!H$5&amp;$E836),'Hoja de Trabajo para listado'!$BC$151:$CB$151,0)),0)+IFERROR(INDEX('Hoja de Trabajo para listado'!$DE$153:$DG$274,MATCH($A836,'Hoja de Trabajo para listado'!$DE$153:$DE$1048576,0),MATCH((CUADRO!H$5&amp;$E836),'Hoja de Trabajo para listado'!$DE$151:$DG$151,0)),0)+IFERROR(INDEX('Hoja de Trabajo para listado'!$CD$155:$DC$1048576,MATCH($A836,'Hoja de Trabajo para listado'!$CD$155:$CD$1048576,0),MATCH((CUADRO!H$5&amp;$E836),'Hoja de Trabajo para listado'!$CD$151:$DC$151,0)),0)</f>
        <v>0</v>
      </c>
      <c r="I836" s="243">
        <f ca="1">+IFERROR(INDEX('Hoja de Trabajo para listado'!$A$155:$Z$1048576,MATCH($A836,'Hoja de Trabajo para listado'!$A$155:$A$1048576,0),MATCH((CUADRO!I$5&amp;$E836),'Hoja de Trabajo para listado'!$A$151:$Z$151,0)),0)+IFERROR(INDEX('Hoja de Trabajo para listado'!$AB$155:$BA$1048576,MATCH($A836,'Hoja de Trabajo para listado'!$AB$155:$AB$1048576,0),MATCH((CUADRO!I$5&amp;$E836),'Hoja de Trabajo para listado'!$AB$151:$BA$151,0)),0)+IFERROR(INDEX('Hoja de Trabajo para listado'!$BC$155:$CB$1048576,MATCH($A836,'Hoja de Trabajo para listado'!$BC$155:$BC$1048576,0),MATCH((CUADRO!I$5&amp;$E836),'Hoja de Trabajo para listado'!$BC$151:$CB$151,0)),0)+IFERROR(INDEX('Hoja de Trabajo para listado'!$DE$153:$DG$274,MATCH($A836,'Hoja de Trabajo para listado'!$DE$153:$DE$1048576,0),MATCH((CUADRO!I$5&amp;$E836),'Hoja de Trabajo para listado'!$DE$151:$DG$151,0)),0)+IFERROR(INDEX('Hoja de Trabajo para listado'!$CD$155:$DC$1048576,MATCH($A836,'Hoja de Trabajo para listado'!$CD$155:$CD$1048576,0),MATCH((CUADRO!I$5&amp;$E836),'Hoja de Trabajo para listado'!$CD$151:$DC$151,0)),0)</f>
        <v>0</v>
      </c>
      <c r="J836" s="243">
        <f ca="1">+IFERROR(INDEX('Hoja de Trabajo para listado'!$A$155:$Z$1048576,MATCH($A836,'Hoja de Trabajo para listado'!$A$155:$A$1048576,0),MATCH((CUADRO!J$5&amp;$E836),'Hoja de Trabajo para listado'!$A$151:$Z$151,0)),0)+IFERROR(INDEX('Hoja de Trabajo para listado'!$AB$155:$BA$1048576,MATCH($A836,'Hoja de Trabajo para listado'!$AB$155:$AB$1048576,0),MATCH((CUADRO!J$5&amp;$E836),'Hoja de Trabajo para listado'!$AB$151:$BA$151,0)),0)+IFERROR(INDEX('Hoja de Trabajo para listado'!$BC$155:$CB$1048576,MATCH($A836,'Hoja de Trabajo para listado'!$BC$155:$BC$1048576,0),MATCH((CUADRO!J$5&amp;$E836),'Hoja de Trabajo para listado'!$BC$151:$CB$151,0)),0)+IFERROR(INDEX('Hoja de Trabajo para listado'!$DE$153:$DG$274,MATCH($A836,'Hoja de Trabajo para listado'!$DE$153:$DE$1048576,0),MATCH((CUADRO!J$5&amp;$E836),'Hoja de Trabajo para listado'!$DE$151:$DG$151,0)),0)+IFERROR(INDEX('Hoja de Trabajo para listado'!$CD$155:$DC$1048576,MATCH($A836,'Hoja de Trabajo para listado'!$CD$155:$CD$1048576,0),MATCH((CUADRO!J$5&amp;$E836),'Hoja de Trabajo para listado'!$CD$151:$DC$151,0)),0)</f>
        <v>0</v>
      </c>
      <c r="K836" s="243">
        <f ca="1">+IFERROR(INDEX('Hoja de Trabajo para listado'!$A$155:$Z$1048576,MATCH($A836,'Hoja de Trabajo para listado'!$A$155:$A$1048576,0),MATCH((CUADRO!K$5&amp;$E836),'Hoja de Trabajo para listado'!$A$151:$Z$151,0)),0)+IFERROR(INDEX('Hoja de Trabajo para listado'!$AB$155:$BA$1048576,MATCH($A836,'Hoja de Trabajo para listado'!$AB$155:$AB$1048576,0),MATCH((CUADRO!K$5&amp;$E836),'Hoja de Trabajo para listado'!$AB$151:$BA$151,0)),0)+IFERROR(INDEX('Hoja de Trabajo para listado'!$BC$155:$CB$1048576,MATCH($A836,'Hoja de Trabajo para listado'!$BC$155:$BC$1048576,0),MATCH((CUADRO!K$5&amp;$E836),'Hoja de Trabajo para listado'!$BC$151:$CB$151,0)),0)+IFERROR(INDEX('Hoja de Trabajo para listado'!$DE$153:$DG$274,MATCH($A836,'Hoja de Trabajo para listado'!$DE$153:$DE$1048576,0),MATCH((CUADRO!K$5&amp;$E836),'Hoja de Trabajo para listado'!$DE$151:$DG$151,0)),0)+IFERROR(INDEX('Hoja de Trabajo para listado'!$CD$155:$DC$1048576,MATCH($A836,'Hoja de Trabajo para listado'!$CD$155:$CD$1048576,0),MATCH((CUADRO!K$5&amp;$E836),'Hoja de Trabajo para listado'!$CD$151:$DC$151,0)),0)</f>
        <v>0</v>
      </c>
      <c r="L836" s="243">
        <f ca="1">+IFERROR(INDEX('Hoja de Trabajo para listado'!$A$155:$Z$1048576,MATCH($A836,'Hoja de Trabajo para listado'!$A$155:$A$1048576,0),MATCH((CUADRO!L$5&amp;$E836),'Hoja de Trabajo para listado'!$A$151:$Z$151,0)),0)+IFERROR(INDEX('Hoja de Trabajo para listado'!$AB$155:$BA$1048576,MATCH($A836,'Hoja de Trabajo para listado'!$AB$155:$AB$1048576,0),MATCH((CUADRO!L$5&amp;$E836),'Hoja de Trabajo para listado'!$AB$151:$BA$151,0)),0)+IFERROR(INDEX('Hoja de Trabajo para listado'!$BC$155:$CB$1048576,MATCH($A836,'Hoja de Trabajo para listado'!$BC$155:$BC$1048576,0),MATCH((CUADRO!L$5&amp;$E836),'Hoja de Trabajo para listado'!$BC$151:$CB$151,0)),0)+IFERROR(INDEX('Hoja de Trabajo para listado'!$DE$153:$DG$274,MATCH($A836,'Hoja de Trabajo para listado'!$DE$153:$DE$1048576,0),MATCH((CUADRO!L$5&amp;$E836),'Hoja de Trabajo para listado'!$DE$151:$DG$151,0)),0)+IFERROR(INDEX('Hoja de Trabajo para listado'!$CD$155:$DC$1048576,MATCH($A836,'Hoja de Trabajo para listado'!$CD$155:$CD$1048576,0),MATCH((CUADRO!L$5&amp;$E836),'Hoja de Trabajo para listado'!$CD$151:$DC$151,0)),0)</f>
        <v>0</v>
      </c>
      <c r="M836" s="243">
        <f ca="1">+IFERROR(INDEX('Hoja de Trabajo para listado'!$A$155:$Z$1048576,MATCH($A836,'Hoja de Trabajo para listado'!$A$155:$A$1048576,0),MATCH((CUADRO!M$5&amp;$E836),'Hoja de Trabajo para listado'!$A$151:$Z$151,0)),0)+IFERROR(INDEX('Hoja de Trabajo para listado'!$AB$155:$BA$1048576,MATCH($A836,'Hoja de Trabajo para listado'!$AB$155:$AB$1048576,0),MATCH((CUADRO!M$5&amp;$E836),'Hoja de Trabajo para listado'!$AB$151:$BA$151,0)),0)+IFERROR(INDEX('Hoja de Trabajo para listado'!$BC$155:$CB$1048576,MATCH($A836,'Hoja de Trabajo para listado'!$BC$155:$BC$1048576,0),MATCH((CUADRO!M$5&amp;$E836),'Hoja de Trabajo para listado'!$BC$151:$CB$151,0)),0)+IFERROR(INDEX('Hoja de Trabajo para listado'!$DE$153:$DG$274,MATCH($A836,'Hoja de Trabajo para listado'!$DE$153:$DE$1048576,0),MATCH((CUADRO!M$5&amp;$E836),'Hoja de Trabajo para listado'!$DE$151:$DG$151,0)),0)+IFERROR(INDEX('Hoja de Trabajo para listado'!$CD$155:$DC$1048576,MATCH($A836,'Hoja de Trabajo para listado'!$CD$155:$CD$1048576,0),MATCH((CUADRO!M$5&amp;$E836),'Hoja de Trabajo para listado'!$CD$151:$DC$151,0)),0)</f>
        <v>0</v>
      </c>
      <c r="N836" s="243">
        <f ca="1">+IFERROR(INDEX('Hoja de Trabajo para listado'!$A$155:$Z$1048576,MATCH($A836,'Hoja de Trabajo para listado'!$A$155:$A$1048576,0),MATCH((CUADRO!N$5&amp;$E836),'Hoja de Trabajo para listado'!$A$151:$Z$151,0)),0)+IFERROR(INDEX('Hoja de Trabajo para listado'!$AB$155:$BA$1048576,MATCH($A836,'Hoja de Trabajo para listado'!$AB$155:$AB$1048576,0),MATCH((CUADRO!N$5&amp;$E836),'Hoja de Trabajo para listado'!$AB$151:$BA$151,0)),0)+IFERROR(INDEX('Hoja de Trabajo para listado'!$BC$155:$CB$1048576,MATCH($A836,'Hoja de Trabajo para listado'!$BC$155:$BC$1048576,0),MATCH((CUADRO!N$5&amp;$E836),'Hoja de Trabajo para listado'!$BC$151:$CB$151,0)),0)+IFERROR(INDEX('Hoja de Trabajo para listado'!$DE$153:$DG$274,MATCH($A836,'Hoja de Trabajo para listado'!$DE$153:$DE$1048576,0),MATCH((CUADRO!N$5&amp;$E836),'Hoja de Trabajo para listado'!$DE$151:$DG$151,0)),0)+IFERROR(INDEX('Hoja de Trabajo para listado'!$CD$155:$DC$1048576,MATCH($A836,'Hoja de Trabajo para listado'!$CD$155:$CD$1048576,0),MATCH((CUADRO!N$5&amp;$E836),'Hoja de Trabajo para listado'!$CD$151:$DC$151,0)),0)</f>
        <v>0</v>
      </c>
      <c r="O836" s="243">
        <f ca="1">+IFERROR(INDEX('Hoja de Trabajo para listado'!$A$155:$Z$1048576,MATCH($A836,'Hoja de Trabajo para listado'!$A$155:$A$1048576,0),MATCH((CUADRO!O$5&amp;$E836),'Hoja de Trabajo para listado'!$A$151:$Z$151,0)),0)+IFERROR(INDEX('Hoja de Trabajo para listado'!$AB$155:$BA$1048576,MATCH($A836,'Hoja de Trabajo para listado'!$AB$155:$AB$1048576,0),MATCH((CUADRO!O$5&amp;$E836),'Hoja de Trabajo para listado'!$AB$151:$BA$151,0)),0)+IFERROR(INDEX('Hoja de Trabajo para listado'!$BC$155:$CB$1048576,MATCH($A836,'Hoja de Trabajo para listado'!$BC$155:$BC$1048576,0),MATCH((CUADRO!O$5&amp;$E836),'Hoja de Trabajo para listado'!$BC$151:$CB$151,0)),0)+IFERROR(INDEX('Hoja de Trabajo para listado'!$DE$153:$DG$274,MATCH($A836,'Hoja de Trabajo para listado'!$DE$153:$DE$1048576,0),MATCH((CUADRO!O$5&amp;$E836),'Hoja de Trabajo para listado'!$DE$151:$DG$151,0)),0)+IFERROR(INDEX('Hoja de Trabajo para listado'!$CD$155:$DC$1048576,MATCH($A836,'Hoja de Trabajo para listado'!$CD$155:$CD$1048576,0),MATCH((CUADRO!O$5&amp;$E836),'Hoja de Trabajo para listado'!$CD$151:$DC$151,0)),0)</f>
        <v>0</v>
      </c>
      <c r="P836" s="243">
        <f ca="1">+IFERROR(INDEX('Hoja de Trabajo para listado'!$A$155:$Z$1048576,MATCH($A836,'Hoja de Trabajo para listado'!$A$155:$A$1048576,0),MATCH((CUADRO!P$5&amp;$E836),'Hoja de Trabajo para listado'!$A$151:$Z$151,0)),0)+IFERROR(INDEX('Hoja de Trabajo para listado'!$AB$155:$BA$1048576,MATCH($A836,'Hoja de Trabajo para listado'!$AB$155:$AB$1048576,0),MATCH((CUADRO!P$5&amp;$E836),'Hoja de Trabajo para listado'!$AB$151:$BA$151,0)),0)+IFERROR(INDEX('Hoja de Trabajo para listado'!$BC$155:$CB$1048576,MATCH($A836,'Hoja de Trabajo para listado'!$BC$155:$BC$1048576,0),MATCH((CUADRO!P$5&amp;$E836),'Hoja de Trabajo para listado'!$BC$151:$CB$151,0)),0)+IFERROR(INDEX('Hoja de Trabajo para listado'!$DE$153:$DG$274,MATCH($A836,'Hoja de Trabajo para listado'!$DE$153:$DE$1048576,0),MATCH((CUADRO!P$5&amp;$E836),'Hoja de Trabajo para listado'!$DE$151:$DG$151,0)),0)+IFERROR(INDEX('Hoja de Trabajo para listado'!$CD$155:$DC$1048576,MATCH($A836,'Hoja de Trabajo para listado'!$CD$155:$CD$1048576,0),MATCH((CUADRO!P$5&amp;$E836),'Hoja de Trabajo para listado'!$CD$151:$DC$151,0)),0)</f>
        <v>0</v>
      </c>
      <c r="Q836" s="243">
        <f ca="1">+IFERROR(INDEX('Hoja de Trabajo para listado'!$A$155:$Z$1048576,MATCH($A836,'Hoja de Trabajo para listado'!$A$155:$A$1048576,0),MATCH((CUADRO!Q$5&amp;$E836),'Hoja de Trabajo para listado'!$A$151:$Z$151,0)),0)+IFERROR(INDEX('Hoja de Trabajo para listado'!$AB$155:$BA$1048576,MATCH($A836,'Hoja de Trabajo para listado'!$AB$155:$AB$1048576,0),MATCH((CUADRO!Q$5&amp;$E836),'Hoja de Trabajo para listado'!$AB$151:$BA$151,0)),0)+IFERROR(INDEX('Hoja de Trabajo para listado'!$BC$155:$CB$1048576,MATCH($A836,'Hoja de Trabajo para listado'!$BC$155:$BC$1048576,0),MATCH((CUADRO!Q$5&amp;$E836),'Hoja de Trabajo para listado'!$BC$151:$CB$151,0)),0)+IFERROR(INDEX('Hoja de Trabajo para listado'!$DE$153:$DG$274,MATCH($A836,'Hoja de Trabajo para listado'!$DE$153:$DE$1048576,0),MATCH((CUADRO!Q$5&amp;$E836),'Hoja de Trabajo para listado'!$DE$151:$DG$151,0)),0)+IFERROR(INDEX('Hoja de Trabajo para listado'!$CD$155:$DC$1048576,MATCH($A836,'Hoja de Trabajo para listado'!$CD$155:$CD$1048576,0),MATCH((CUADRO!Q$5&amp;$E836),'Hoja de Trabajo para listado'!$CD$151:$DC$151,0)),0)</f>
        <v>0</v>
      </c>
      <c r="R836" s="243">
        <f t="shared" ca="1" si="27"/>
        <v>0</v>
      </c>
      <c r="S836" s="249"/>
      <c r="T836" s="243">
        <f ca="1">+T837</f>
        <v>0</v>
      </c>
      <c r="U836" s="242">
        <f t="shared" si="28"/>
        <v>1</v>
      </c>
      <c r="V836" s="333" t="str">
        <f>+VLOOKUP(A836,bd_lista!$A$3:$E$590,5,FALSE)</f>
        <v>Gobiernos Autonomos Municipales</v>
      </c>
      <c r="W836" s="391" t="str">
        <f>+V836</f>
        <v>Gobiernos Autonomos Municipales</v>
      </c>
      <c r="X836" s="242">
        <f>+VLOOKUP(A836,[4]Sheet1!$A$13:$D$744,4,FALSE)</f>
        <v>0</v>
      </c>
      <c r="Y836" s="242" t="e">
        <f>+VLOOKUP(X836,bd_lista!$A$3:$C$590,3,FALSE)</f>
        <v>#N/A</v>
      </c>
      <c r="Z836" s="294">
        <f>+X836</f>
        <v>0</v>
      </c>
      <c r="AA836" s="295" t="e">
        <f>+Y836</f>
        <v>#N/A</v>
      </c>
    </row>
    <row r="837" spans="1:27" customFormat="1" ht="27" hidden="1" customHeight="1">
      <c r="A837" s="32">
        <v>1502</v>
      </c>
      <c r="B837" s="388"/>
      <c r="C837" s="247" t="str">
        <f>+VLOOKUP(A837,bd_lista!$A$3:$C$590,3,FALSE)</f>
        <v>Gobierno Autónomo Municipal de Tinguipaya</v>
      </c>
      <c r="D837" s="390"/>
      <c r="E837" s="244" t="s">
        <v>1305</v>
      </c>
      <c r="F837" s="243">
        <f ca="1">+IFERROR(INDEX('Hoja de Trabajo para listado'!$A$155:$Z$1048576,MATCH($A837,'Hoja de Trabajo para listado'!$A$155:$A$1048576,0),MATCH((CUADRO!F$5&amp;$E837),'Hoja de Trabajo para listado'!$A$151:$Z$151,0)),0)+IFERROR(INDEX('Hoja de Trabajo para listado'!$AB$155:$BA$1048576,MATCH($A837,'Hoja de Trabajo para listado'!$AB$155:$AB$1048576,0),MATCH((CUADRO!F$5&amp;$E837),'Hoja de Trabajo para listado'!$AB$151:$BA$151,0)),0)+IFERROR(INDEX('Hoja de Trabajo para listado'!$BC$155:$CB$1048576,MATCH($A837,'Hoja de Trabajo para listado'!$BC$155:$BC$1048576,0),MATCH((CUADRO!F$5&amp;$E837),'Hoja de Trabajo para listado'!$BC$151:$CB$151,0)),0)+IFERROR(INDEX('Hoja de Trabajo para listado'!$DE$153:$DG$274,MATCH($A837,'Hoja de Trabajo para listado'!$DE$153:$DE$1048576,0),MATCH((CUADRO!F$5&amp;$E837),'Hoja de Trabajo para listado'!$DE$151:$DG$151,0)),0)+IFERROR(INDEX('Hoja de Trabajo para listado'!$CD$155:$DC$1048576,MATCH($A837,'Hoja de Trabajo para listado'!$CD$155:$CD$1048576,0),MATCH((CUADRO!F$5&amp;$E837),'Hoja de Trabajo para listado'!$CD$151:$DC$151,0)),0)</f>
        <v>0</v>
      </c>
      <c r="G837" s="243">
        <f ca="1">+IFERROR(INDEX('Hoja de Trabajo para listado'!$A$155:$Z$1048576,MATCH($A837,'Hoja de Trabajo para listado'!$A$155:$A$1048576,0),MATCH((CUADRO!G$5&amp;$E837),'Hoja de Trabajo para listado'!$A$151:$Z$151,0)),0)+IFERROR(INDEX('Hoja de Trabajo para listado'!$AB$155:$BA$1048576,MATCH($A837,'Hoja de Trabajo para listado'!$AB$155:$AB$1048576,0),MATCH((CUADRO!G$5&amp;$E837),'Hoja de Trabajo para listado'!$AB$151:$BA$151,0)),0)+IFERROR(INDEX('Hoja de Trabajo para listado'!$BC$155:$CB$1048576,MATCH($A837,'Hoja de Trabajo para listado'!$BC$155:$BC$1048576,0),MATCH((CUADRO!G$5&amp;$E837),'Hoja de Trabajo para listado'!$BC$151:$CB$151,0)),0)+IFERROR(INDEX('Hoja de Trabajo para listado'!$DE$153:$DG$274,MATCH($A837,'Hoja de Trabajo para listado'!$DE$153:$DE$1048576,0),MATCH((CUADRO!G$5&amp;$E837),'Hoja de Trabajo para listado'!$DE$151:$DG$151,0)),0)+IFERROR(INDEX('Hoja de Trabajo para listado'!$CD$155:$DC$1048576,MATCH($A837,'Hoja de Trabajo para listado'!$CD$155:$CD$1048576,0),MATCH((CUADRO!G$5&amp;$E837),'Hoja de Trabajo para listado'!$CD$151:$DC$151,0)),0)</f>
        <v>0</v>
      </c>
      <c r="H837" s="243">
        <f ca="1">+IFERROR(INDEX('Hoja de Trabajo para listado'!$A$155:$Z$1048576,MATCH($A837,'Hoja de Trabajo para listado'!$A$155:$A$1048576,0),MATCH((CUADRO!H$5&amp;$E837),'Hoja de Trabajo para listado'!$A$151:$Z$151,0)),0)+IFERROR(INDEX('Hoja de Trabajo para listado'!$AB$155:$BA$1048576,MATCH($A837,'Hoja de Trabajo para listado'!$AB$155:$AB$1048576,0),MATCH((CUADRO!H$5&amp;$E837),'Hoja de Trabajo para listado'!$AB$151:$BA$151,0)),0)+IFERROR(INDEX('Hoja de Trabajo para listado'!$BC$155:$CB$1048576,MATCH($A837,'Hoja de Trabajo para listado'!$BC$155:$BC$1048576,0),MATCH((CUADRO!H$5&amp;$E837),'Hoja de Trabajo para listado'!$BC$151:$CB$151,0)),0)+IFERROR(INDEX('Hoja de Trabajo para listado'!$DE$153:$DG$274,MATCH($A837,'Hoja de Trabajo para listado'!$DE$153:$DE$1048576,0),MATCH((CUADRO!H$5&amp;$E837),'Hoja de Trabajo para listado'!$DE$151:$DG$151,0)),0)+IFERROR(INDEX('Hoja de Trabajo para listado'!$CD$155:$DC$1048576,MATCH($A837,'Hoja de Trabajo para listado'!$CD$155:$CD$1048576,0),MATCH((CUADRO!H$5&amp;$E837),'Hoja de Trabajo para listado'!$CD$151:$DC$151,0)),0)</f>
        <v>0</v>
      </c>
      <c r="I837" s="243">
        <f ca="1">+IFERROR(INDEX('Hoja de Trabajo para listado'!$A$155:$Z$1048576,MATCH($A837,'Hoja de Trabajo para listado'!$A$155:$A$1048576,0),MATCH((CUADRO!I$5&amp;$E837),'Hoja de Trabajo para listado'!$A$151:$Z$151,0)),0)+IFERROR(INDEX('Hoja de Trabajo para listado'!$AB$155:$BA$1048576,MATCH($A837,'Hoja de Trabajo para listado'!$AB$155:$AB$1048576,0),MATCH((CUADRO!I$5&amp;$E837),'Hoja de Trabajo para listado'!$AB$151:$BA$151,0)),0)+IFERROR(INDEX('Hoja de Trabajo para listado'!$BC$155:$CB$1048576,MATCH($A837,'Hoja de Trabajo para listado'!$BC$155:$BC$1048576,0),MATCH((CUADRO!I$5&amp;$E837),'Hoja de Trabajo para listado'!$BC$151:$CB$151,0)),0)+IFERROR(INDEX('Hoja de Trabajo para listado'!$DE$153:$DG$274,MATCH($A837,'Hoja de Trabajo para listado'!$DE$153:$DE$1048576,0),MATCH((CUADRO!I$5&amp;$E837),'Hoja de Trabajo para listado'!$DE$151:$DG$151,0)),0)+IFERROR(INDEX('Hoja de Trabajo para listado'!$CD$155:$DC$1048576,MATCH($A837,'Hoja de Trabajo para listado'!$CD$155:$CD$1048576,0),MATCH((CUADRO!I$5&amp;$E837),'Hoja de Trabajo para listado'!$CD$151:$DC$151,0)),0)</f>
        <v>0</v>
      </c>
      <c r="J837" s="243">
        <f ca="1">+IFERROR(INDEX('Hoja de Trabajo para listado'!$A$155:$Z$1048576,MATCH($A837,'Hoja de Trabajo para listado'!$A$155:$A$1048576,0),MATCH((CUADRO!J$5&amp;$E837),'Hoja de Trabajo para listado'!$A$151:$Z$151,0)),0)+IFERROR(INDEX('Hoja de Trabajo para listado'!$AB$155:$BA$1048576,MATCH($A837,'Hoja de Trabajo para listado'!$AB$155:$AB$1048576,0),MATCH((CUADRO!J$5&amp;$E837),'Hoja de Trabajo para listado'!$AB$151:$BA$151,0)),0)+IFERROR(INDEX('Hoja de Trabajo para listado'!$BC$155:$CB$1048576,MATCH($A837,'Hoja de Trabajo para listado'!$BC$155:$BC$1048576,0),MATCH((CUADRO!J$5&amp;$E837),'Hoja de Trabajo para listado'!$BC$151:$CB$151,0)),0)+IFERROR(INDEX('Hoja de Trabajo para listado'!$DE$153:$DG$274,MATCH($A837,'Hoja de Trabajo para listado'!$DE$153:$DE$1048576,0),MATCH((CUADRO!J$5&amp;$E837),'Hoja de Trabajo para listado'!$DE$151:$DG$151,0)),0)+IFERROR(INDEX('Hoja de Trabajo para listado'!$CD$155:$DC$1048576,MATCH($A837,'Hoja de Trabajo para listado'!$CD$155:$CD$1048576,0),MATCH((CUADRO!J$5&amp;$E837),'Hoja de Trabajo para listado'!$CD$151:$DC$151,0)),0)</f>
        <v>0</v>
      </c>
      <c r="K837" s="243">
        <f ca="1">+IFERROR(INDEX('Hoja de Trabajo para listado'!$A$155:$Z$1048576,MATCH($A837,'Hoja de Trabajo para listado'!$A$155:$A$1048576,0),MATCH((CUADRO!K$5&amp;$E837),'Hoja de Trabajo para listado'!$A$151:$Z$151,0)),0)+IFERROR(INDEX('Hoja de Trabajo para listado'!$AB$155:$BA$1048576,MATCH($A837,'Hoja de Trabajo para listado'!$AB$155:$AB$1048576,0),MATCH((CUADRO!K$5&amp;$E837),'Hoja de Trabajo para listado'!$AB$151:$BA$151,0)),0)+IFERROR(INDEX('Hoja de Trabajo para listado'!$BC$155:$CB$1048576,MATCH($A837,'Hoja de Trabajo para listado'!$BC$155:$BC$1048576,0),MATCH((CUADRO!K$5&amp;$E837),'Hoja de Trabajo para listado'!$BC$151:$CB$151,0)),0)+IFERROR(INDEX('Hoja de Trabajo para listado'!$DE$153:$DG$274,MATCH($A837,'Hoja de Trabajo para listado'!$DE$153:$DE$1048576,0),MATCH((CUADRO!K$5&amp;$E837),'Hoja de Trabajo para listado'!$DE$151:$DG$151,0)),0)+IFERROR(INDEX('Hoja de Trabajo para listado'!$CD$155:$DC$1048576,MATCH($A837,'Hoja de Trabajo para listado'!$CD$155:$CD$1048576,0),MATCH((CUADRO!K$5&amp;$E837),'Hoja de Trabajo para listado'!$CD$151:$DC$151,0)),0)</f>
        <v>0</v>
      </c>
      <c r="L837" s="243">
        <f ca="1">+IFERROR(INDEX('Hoja de Trabajo para listado'!$A$155:$Z$1048576,MATCH($A837,'Hoja de Trabajo para listado'!$A$155:$A$1048576,0),MATCH((CUADRO!L$5&amp;$E837),'Hoja de Trabajo para listado'!$A$151:$Z$151,0)),0)+IFERROR(INDEX('Hoja de Trabajo para listado'!$AB$155:$BA$1048576,MATCH($A837,'Hoja de Trabajo para listado'!$AB$155:$AB$1048576,0),MATCH((CUADRO!L$5&amp;$E837),'Hoja de Trabajo para listado'!$AB$151:$BA$151,0)),0)+IFERROR(INDEX('Hoja de Trabajo para listado'!$BC$155:$CB$1048576,MATCH($A837,'Hoja de Trabajo para listado'!$BC$155:$BC$1048576,0),MATCH((CUADRO!L$5&amp;$E837),'Hoja de Trabajo para listado'!$BC$151:$CB$151,0)),0)+IFERROR(INDEX('Hoja de Trabajo para listado'!$DE$153:$DG$274,MATCH($A837,'Hoja de Trabajo para listado'!$DE$153:$DE$1048576,0),MATCH((CUADRO!L$5&amp;$E837),'Hoja de Trabajo para listado'!$DE$151:$DG$151,0)),0)+IFERROR(INDEX('Hoja de Trabajo para listado'!$CD$155:$DC$1048576,MATCH($A837,'Hoja de Trabajo para listado'!$CD$155:$CD$1048576,0),MATCH((CUADRO!L$5&amp;$E837),'Hoja de Trabajo para listado'!$CD$151:$DC$151,0)),0)</f>
        <v>0</v>
      </c>
      <c r="M837" s="243">
        <f ca="1">+IFERROR(INDEX('Hoja de Trabajo para listado'!$A$155:$Z$1048576,MATCH($A837,'Hoja de Trabajo para listado'!$A$155:$A$1048576,0),MATCH((CUADRO!M$5&amp;$E837),'Hoja de Trabajo para listado'!$A$151:$Z$151,0)),0)+IFERROR(INDEX('Hoja de Trabajo para listado'!$AB$155:$BA$1048576,MATCH($A837,'Hoja de Trabajo para listado'!$AB$155:$AB$1048576,0),MATCH((CUADRO!M$5&amp;$E837),'Hoja de Trabajo para listado'!$AB$151:$BA$151,0)),0)+IFERROR(INDEX('Hoja de Trabajo para listado'!$BC$155:$CB$1048576,MATCH($A837,'Hoja de Trabajo para listado'!$BC$155:$BC$1048576,0),MATCH((CUADRO!M$5&amp;$E837),'Hoja de Trabajo para listado'!$BC$151:$CB$151,0)),0)+IFERROR(INDEX('Hoja de Trabajo para listado'!$DE$153:$DG$274,MATCH($A837,'Hoja de Trabajo para listado'!$DE$153:$DE$1048576,0),MATCH((CUADRO!M$5&amp;$E837),'Hoja de Trabajo para listado'!$DE$151:$DG$151,0)),0)+IFERROR(INDEX('Hoja de Trabajo para listado'!$CD$155:$DC$1048576,MATCH($A837,'Hoja de Trabajo para listado'!$CD$155:$CD$1048576,0),MATCH((CUADRO!M$5&amp;$E837),'Hoja de Trabajo para listado'!$CD$151:$DC$151,0)),0)</f>
        <v>0</v>
      </c>
      <c r="N837" s="243">
        <f ca="1">+IFERROR(INDEX('Hoja de Trabajo para listado'!$A$155:$Z$1048576,MATCH($A837,'Hoja de Trabajo para listado'!$A$155:$A$1048576,0),MATCH((CUADRO!N$5&amp;$E837),'Hoja de Trabajo para listado'!$A$151:$Z$151,0)),0)+IFERROR(INDEX('Hoja de Trabajo para listado'!$AB$155:$BA$1048576,MATCH($A837,'Hoja de Trabajo para listado'!$AB$155:$AB$1048576,0),MATCH((CUADRO!N$5&amp;$E837),'Hoja de Trabajo para listado'!$AB$151:$BA$151,0)),0)+IFERROR(INDEX('Hoja de Trabajo para listado'!$BC$155:$CB$1048576,MATCH($A837,'Hoja de Trabajo para listado'!$BC$155:$BC$1048576,0),MATCH((CUADRO!N$5&amp;$E837),'Hoja de Trabajo para listado'!$BC$151:$CB$151,0)),0)+IFERROR(INDEX('Hoja de Trabajo para listado'!$DE$153:$DG$274,MATCH($A837,'Hoja de Trabajo para listado'!$DE$153:$DE$1048576,0),MATCH((CUADRO!N$5&amp;$E837),'Hoja de Trabajo para listado'!$DE$151:$DG$151,0)),0)+IFERROR(INDEX('Hoja de Trabajo para listado'!$CD$155:$DC$1048576,MATCH($A837,'Hoja de Trabajo para listado'!$CD$155:$CD$1048576,0),MATCH((CUADRO!N$5&amp;$E837),'Hoja de Trabajo para listado'!$CD$151:$DC$151,0)),0)</f>
        <v>0</v>
      </c>
      <c r="O837" s="243">
        <f ca="1">+IFERROR(INDEX('Hoja de Trabajo para listado'!$A$155:$Z$1048576,MATCH($A837,'Hoja de Trabajo para listado'!$A$155:$A$1048576,0),MATCH((CUADRO!O$5&amp;$E837),'Hoja de Trabajo para listado'!$A$151:$Z$151,0)),0)+IFERROR(INDEX('Hoja de Trabajo para listado'!$AB$155:$BA$1048576,MATCH($A837,'Hoja de Trabajo para listado'!$AB$155:$AB$1048576,0),MATCH((CUADRO!O$5&amp;$E837),'Hoja de Trabajo para listado'!$AB$151:$BA$151,0)),0)+IFERROR(INDEX('Hoja de Trabajo para listado'!$BC$155:$CB$1048576,MATCH($A837,'Hoja de Trabajo para listado'!$BC$155:$BC$1048576,0),MATCH((CUADRO!O$5&amp;$E837),'Hoja de Trabajo para listado'!$BC$151:$CB$151,0)),0)+IFERROR(INDEX('Hoja de Trabajo para listado'!$DE$153:$DG$274,MATCH($A837,'Hoja de Trabajo para listado'!$DE$153:$DE$1048576,0),MATCH((CUADRO!O$5&amp;$E837),'Hoja de Trabajo para listado'!$DE$151:$DG$151,0)),0)+IFERROR(INDEX('Hoja de Trabajo para listado'!$CD$155:$DC$1048576,MATCH($A837,'Hoja de Trabajo para listado'!$CD$155:$CD$1048576,0),MATCH((CUADRO!O$5&amp;$E837),'Hoja de Trabajo para listado'!$CD$151:$DC$151,0)),0)</f>
        <v>0</v>
      </c>
      <c r="P837" s="243">
        <f ca="1">+IFERROR(INDEX('Hoja de Trabajo para listado'!$A$155:$Z$1048576,MATCH($A837,'Hoja de Trabajo para listado'!$A$155:$A$1048576,0),MATCH((CUADRO!P$5&amp;$E837),'Hoja de Trabajo para listado'!$A$151:$Z$151,0)),0)+IFERROR(INDEX('Hoja de Trabajo para listado'!$AB$155:$BA$1048576,MATCH($A837,'Hoja de Trabajo para listado'!$AB$155:$AB$1048576,0),MATCH((CUADRO!P$5&amp;$E837),'Hoja de Trabajo para listado'!$AB$151:$BA$151,0)),0)+IFERROR(INDEX('Hoja de Trabajo para listado'!$BC$155:$CB$1048576,MATCH($A837,'Hoja de Trabajo para listado'!$BC$155:$BC$1048576,0),MATCH((CUADRO!P$5&amp;$E837),'Hoja de Trabajo para listado'!$BC$151:$CB$151,0)),0)+IFERROR(INDEX('Hoja de Trabajo para listado'!$DE$153:$DG$274,MATCH($A837,'Hoja de Trabajo para listado'!$DE$153:$DE$1048576,0),MATCH((CUADRO!P$5&amp;$E837),'Hoja de Trabajo para listado'!$DE$151:$DG$151,0)),0)+IFERROR(INDEX('Hoja de Trabajo para listado'!$CD$155:$DC$1048576,MATCH($A837,'Hoja de Trabajo para listado'!$CD$155:$CD$1048576,0),MATCH((CUADRO!P$5&amp;$E837),'Hoja de Trabajo para listado'!$CD$151:$DC$151,0)),0)</f>
        <v>0</v>
      </c>
      <c r="Q837" s="243">
        <f ca="1">+IFERROR(INDEX('Hoja de Trabajo para listado'!$A$155:$Z$1048576,MATCH($A837,'Hoja de Trabajo para listado'!$A$155:$A$1048576,0),MATCH((CUADRO!Q$5&amp;$E837),'Hoja de Trabajo para listado'!$A$151:$Z$151,0)),0)+IFERROR(INDEX('Hoja de Trabajo para listado'!$AB$155:$BA$1048576,MATCH($A837,'Hoja de Trabajo para listado'!$AB$155:$AB$1048576,0),MATCH((CUADRO!Q$5&amp;$E837),'Hoja de Trabajo para listado'!$AB$151:$BA$151,0)),0)+IFERROR(INDEX('Hoja de Trabajo para listado'!$BC$155:$CB$1048576,MATCH($A837,'Hoja de Trabajo para listado'!$BC$155:$BC$1048576,0),MATCH((CUADRO!Q$5&amp;$E837),'Hoja de Trabajo para listado'!$BC$151:$CB$151,0)),0)+IFERROR(INDEX('Hoja de Trabajo para listado'!$DE$153:$DG$274,MATCH($A837,'Hoja de Trabajo para listado'!$DE$153:$DE$1048576,0),MATCH((CUADRO!Q$5&amp;$E837),'Hoja de Trabajo para listado'!$DE$151:$DG$151,0)),0)+IFERROR(INDEX('Hoja de Trabajo para listado'!$CD$155:$DC$1048576,MATCH($A837,'Hoja de Trabajo para listado'!$CD$155:$CD$1048576,0),MATCH((CUADRO!Q$5&amp;$E837),'Hoja de Trabajo para listado'!$CD$151:$DC$151,0)),0)</f>
        <v>0</v>
      </c>
      <c r="R837" s="243">
        <f t="shared" ca="1" si="27"/>
        <v>0</v>
      </c>
      <c r="S837" s="249">
        <f ca="1">+R836+R837</f>
        <v>0</v>
      </c>
      <c r="T837" s="243">
        <f ca="1">+S837</f>
        <v>0</v>
      </c>
      <c r="U837" s="242">
        <f t="shared" si="28"/>
        <v>2</v>
      </c>
      <c r="V837" s="333" t="str">
        <f>+VLOOKUP(A837,bd_lista!$A$3:$E$590,5,FALSE)</f>
        <v>Gobiernos Autonomos Municipales</v>
      </c>
      <c r="W837" s="392"/>
      <c r="X837" s="242">
        <f>+VLOOKUP(A837,[4]Sheet1!$A$13:$D$744,4,FALSE)</f>
        <v>0</v>
      </c>
      <c r="Y837" s="242" t="e">
        <f>+VLOOKUP(X837,bd_lista!$A$3:$C$590,3,FALSE)</f>
        <v>#N/A</v>
      </c>
      <c r="Z837" s="292"/>
      <c r="AA837" s="293"/>
    </row>
    <row r="838" spans="1:27" customFormat="1" ht="15" hidden="1" customHeight="1">
      <c r="A838" s="32">
        <v>1503</v>
      </c>
      <c r="B838" s="387">
        <f>+A838</f>
        <v>1503</v>
      </c>
      <c r="C838" s="247" t="str">
        <f>+VLOOKUP(A838,bd_lista!$A$3:$C$590,3,FALSE)</f>
        <v>Gobierno Autónomo Municipal de Yocalla</v>
      </c>
      <c r="D838" s="389" t="str">
        <f>+C838</f>
        <v>Gobierno Autónomo Municipal de Yocalla</v>
      </c>
      <c r="E838" s="242" t="s">
        <v>1304</v>
      </c>
      <c r="F838" s="243">
        <f ca="1">+IFERROR(INDEX('Hoja de Trabajo para listado'!$A$155:$Z$1048576,MATCH($A838,'Hoja de Trabajo para listado'!$A$155:$A$1048576,0),MATCH((CUADRO!F$5&amp;$E838),'Hoja de Trabajo para listado'!$A$151:$Z$151,0)),0)+IFERROR(INDEX('Hoja de Trabajo para listado'!$AB$155:$BA$1048576,MATCH($A838,'Hoja de Trabajo para listado'!$AB$155:$AB$1048576,0),MATCH((CUADRO!F$5&amp;$E838),'Hoja de Trabajo para listado'!$AB$151:$BA$151,0)),0)+IFERROR(INDEX('Hoja de Trabajo para listado'!$BC$155:$CB$1048576,MATCH($A838,'Hoja de Trabajo para listado'!$BC$155:$BC$1048576,0),MATCH((CUADRO!F$5&amp;$E838),'Hoja de Trabajo para listado'!$BC$151:$CB$151,0)),0)+IFERROR(INDEX('Hoja de Trabajo para listado'!$DE$153:$DG$274,MATCH($A838,'Hoja de Trabajo para listado'!$DE$153:$DE$1048576,0),MATCH((CUADRO!F$5&amp;$E838),'Hoja de Trabajo para listado'!$DE$151:$DG$151,0)),0)+IFERROR(INDEX('Hoja de Trabajo para listado'!$CD$155:$DC$1048576,MATCH($A838,'Hoja de Trabajo para listado'!$CD$155:$CD$1048576,0),MATCH((CUADRO!F$5&amp;$E838),'Hoja de Trabajo para listado'!$CD$151:$DC$151,0)),0)</f>
        <v>0</v>
      </c>
      <c r="G838" s="243">
        <f ca="1">+IFERROR(INDEX('Hoja de Trabajo para listado'!$A$155:$Z$1048576,MATCH($A838,'Hoja de Trabajo para listado'!$A$155:$A$1048576,0),MATCH((CUADRO!G$5&amp;$E838),'Hoja de Trabajo para listado'!$A$151:$Z$151,0)),0)+IFERROR(INDEX('Hoja de Trabajo para listado'!$AB$155:$BA$1048576,MATCH($A838,'Hoja de Trabajo para listado'!$AB$155:$AB$1048576,0),MATCH((CUADRO!G$5&amp;$E838),'Hoja de Trabajo para listado'!$AB$151:$BA$151,0)),0)+IFERROR(INDEX('Hoja de Trabajo para listado'!$BC$155:$CB$1048576,MATCH($A838,'Hoja de Trabajo para listado'!$BC$155:$BC$1048576,0),MATCH((CUADRO!G$5&amp;$E838),'Hoja de Trabajo para listado'!$BC$151:$CB$151,0)),0)+IFERROR(INDEX('Hoja de Trabajo para listado'!$DE$153:$DG$274,MATCH($A838,'Hoja de Trabajo para listado'!$DE$153:$DE$1048576,0),MATCH((CUADRO!G$5&amp;$E838),'Hoja de Trabajo para listado'!$DE$151:$DG$151,0)),0)+IFERROR(INDEX('Hoja de Trabajo para listado'!$CD$155:$DC$1048576,MATCH($A838,'Hoja de Trabajo para listado'!$CD$155:$CD$1048576,0),MATCH((CUADRO!G$5&amp;$E838),'Hoja de Trabajo para listado'!$CD$151:$DC$151,0)),0)</f>
        <v>0</v>
      </c>
      <c r="H838" s="243">
        <f ca="1">+IFERROR(INDEX('Hoja de Trabajo para listado'!$A$155:$Z$1048576,MATCH($A838,'Hoja de Trabajo para listado'!$A$155:$A$1048576,0),MATCH((CUADRO!H$5&amp;$E838),'Hoja de Trabajo para listado'!$A$151:$Z$151,0)),0)+IFERROR(INDEX('Hoja de Trabajo para listado'!$AB$155:$BA$1048576,MATCH($A838,'Hoja de Trabajo para listado'!$AB$155:$AB$1048576,0),MATCH((CUADRO!H$5&amp;$E838),'Hoja de Trabajo para listado'!$AB$151:$BA$151,0)),0)+IFERROR(INDEX('Hoja de Trabajo para listado'!$BC$155:$CB$1048576,MATCH($A838,'Hoja de Trabajo para listado'!$BC$155:$BC$1048576,0),MATCH((CUADRO!H$5&amp;$E838),'Hoja de Trabajo para listado'!$BC$151:$CB$151,0)),0)+IFERROR(INDEX('Hoja de Trabajo para listado'!$DE$153:$DG$274,MATCH($A838,'Hoja de Trabajo para listado'!$DE$153:$DE$1048576,0),MATCH((CUADRO!H$5&amp;$E838),'Hoja de Trabajo para listado'!$DE$151:$DG$151,0)),0)+IFERROR(INDEX('Hoja de Trabajo para listado'!$CD$155:$DC$1048576,MATCH($A838,'Hoja de Trabajo para listado'!$CD$155:$CD$1048576,0),MATCH((CUADRO!H$5&amp;$E838),'Hoja de Trabajo para listado'!$CD$151:$DC$151,0)),0)</f>
        <v>0</v>
      </c>
      <c r="I838" s="243">
        <f ca="1">+IFERROR(INDEX('Hoja de Trabajo para listado'!$A$155:$Z$1048576,MATCH($A838,'Hoja de Trabajo para listado'!$A$155:$A$1048576,0),MATCH((CUADRO!I$5&amp;$E838),'Hoja de Trabajo para listado'!$A$151:$Z$151,0)),0)+IFERROR(INDEX('Hoja de Trabajo para listado'!$AB$155:$BA$1048576,MATCH($A838,'Hoja de Trabajo para listado'!$AB$155:$AB$1048576,0),MATCH((CUADRO!I$5&amp;$E838),'Hoja de Trabajo para listado'!$AB$151:$BA$151,0)),0)+IFERROR(INDEX('Hoja de Trabajo para listado'!$BC$155:$CB$1048576,MATCH($A838,'Hoja de Trabajo para listado'!$BC$155:$BC$1048576,0),MATCH((CUADRO!I$5&amp;$E838),'Hoja de Trabajo para listado'!$BC$151:$CB$151,0)),0)+IFERROR(INDEX('Hoja de Trabajo para listado'!$DE$153:$DG$274,MATCH($A838,'Hoja de Trabajo para listado'!$DE$153:$DE$1048576,0),MATCH((CUADRO!I$5&amp;$E838),'Hoja de Trabajo para listado'!$DE$151:$DG$151,0)),0)+IFERROR(INDEX('Hoja de Trabajo para listado'!$CD$155:$DC$1048576,MATCH($A838,'Hoja de Trabajo para listado'!$CD$155:$CD$1048576,0),MATCH((CUADRO!I$5&amp;$E838),'Hoja de Trabajo para listado'!$CD$151:$DC$151,0)),0)</f>
        <v>0</v>
      </c>
      <c r="J838" s="243">
        <f ca="1">+IFERROR(INDEX('Hoja de Trabajo para listado'!$A$155:$Z$1048576,MATCH($A838,'Hoja de Trabajo para listado'!$A$155:$A$1048576,0),MATCH((CUADRO!J$5&amp;$E838),'Hoja de Trabajo para listado'!$A$151:$Z$151,0)),0)+IFERROR(INDEX('Hoja de Trabajo para listado'!$AB$155:$BA$1048576,MATCH($A838,'Hoja de Trabajo para listado'!$AB$155:$AB$1048576,0),MATCH((CUADRO!J$5&amp;$E838),'Hoja de Trabajo para listado'!$AB$151:$BA$151,0)),0)+IFERROR(INDEX('Hoja de Trabajo para listado'!$BC$155:$CB$1048576,MATCH($A838,'Hoja de Trabajo para listado'!$BC$155:$BC$1048576,0),MATCH((CUADRO!J$5&amp;$E838),'Hoja de Trabajo para listado'!$BC$151:$CB$151,0)),0)+IFERROR(INDEX('Hoja de Trabajo para listado'!$DE$153:$DG$274,MATCH($A838,'Hoja de Trabajo para listado'!$DE$153:$DE$1048576,0),MATCH((CUADRO!J$5&amp;$E838),'Hoja de Trabajo para listado'!$DE$151:$DG$151,0)),0)+IFERROR(INDEX('Hoja de Trabajo para listado'!$CD$155:$DC$1048576,MATCH($A838,'Hoja de Trabajo para listado'!$CD$155:$CD$1048576,0),MATCH((CUADRO!J$5&amp;$E838),'Hoja de Trabajo para listado'!$CD$151:$DC$151,0)),0)</f>
        <v>0</v>
      </c>
      <c r="K838" s="243">
        <f ca="1">+IFERROR(INDEX('Hoja de Trabajo para listado'!$A$155:$Z$1048576,MATCH($A838,'Hoja de Trabajo para listado'!$A$155:$A$1048576,0),MATCH((CUADRO!K$5&amp;$E838),'Hoja de Trabajo para listado'!$A$151:$Z$151,0)),0)+IFERROR(INDEX('Hoja de Trabajo para listado'!$AB$155:$BA$1048576,MATCH($A838,'Hoja de Trabajo para listado'!$AB$155:$AB$1048576,0),MATCH((CUADRO!K$5&amp;$E838),'Hoja de Trabajo para listado'!$AB$151:$BA$151,0)),0)+IFERROR(INDEX('Hoja de Trabajo para listado'!$BC$155:$CB$1048576,MATCH($A838,'Hoja de Trabajo para listado'!$BC$155:$BC$1048576,0),MATCH((CUADRO!K$5&amp;$E838),'Hoja de Trabajo para listado'!$BC$151:$CB$151,0)),0)+IFERROR(INDEX('Hoja de Trabajo para listado'!$DE$153:$DG$274,MATCH($A838,'Hoja de Trabajo para listado'!$DE$153:$DE$1048576,0),MATCH((CUADRO!K$5&amp;$E838),'Hoja de Trabajo para listado'!$DE$151:$DG$151,0)),0)+IFERROR(INDEX('Hoja de Trabajo para listado'!$CD$155:$DC$1048576,MATCH($A838,'Hoja de Trabajo para listado'!$CD$155:$CD$1048576,0),MATCH((CUADRO!K$5&amp;$E838),'Hoja de Trabajo para listado'!$CD$151:$DC$151,0)),0)</f>
        <v>0</v>
      </c>
      <c r="L838" s="243">
        <f ca="1">+IFERROR(INDEX('Hoja de Trabajo para listado'!$A$155:$Z$1048576,MATCH($A838,'Hoja de Trabajo para listado'!$A$155:$A$1048576,0),MATCH((CUADRO!L$5&amp;$E838),'Hoja de Trabajo para listado'!$A$151:$Z$151,0)),0)+IFERROR(INDEX('Hoja de Trabajo para listado'!$AB$155:$BA$1048576,MATCH($A838,'Hoja de Trabajo para listado'!$AB$155:$AB$1048576,0),MATCH((CUADRO!L$5&amp;$E838),'Hoja de Trabajo para listado'!$AB$151:$BA$151,0)),0)+IFERROR(INDEX('Hoja de Trabajo para listado'!$BC$155:$CB$1048576,MATCH($A838,'Hoja de Trabajo para listado'!$BC$155:$BC$1048576,0),MATCH((CUADRO!L$5&amp;$E838),'Hoja de Trabajo para listado'!$BC$151:$CB$151,0)),0)+IFERROR(INDEX('Hoja de Trabajo para listado'!$DE$153:$DG$274,MATCH($A838,'Hoja de Trabajo para listado'!$DE$153:$DE$1048576,0),MATCH((CUADRO!L$5&amp;$E838),'Hoja de Trabajo para listado'!$DE$151:$DG$151,0)),0)+IFERROR(INDEX('Hoja de Trabajo para listado'!$CD$155:$DC$1048576,MATCH($A838,'Hoja de Trabajo para listado'!$CD$155:$CD$1048576,0),MATCH((CUADRO!L$5&amp;$E838),'Hoja de Trabajo para listado'!$CD$151:$DC$151,0)),0)</f>
        <v>0</v>
      </c>
      <c r="M838" s="243">
        <f ca="1">+IFERROR(INDEX('Hoja de Trabajo para listado'!$A$155:$Z$1048576,MATCH($A838,'Hoja de Trabajo para listado'!$A$155:$A$1048576,0),MATCH((CUADRO!M$5&amp;$E838),'Hoja de Trabajo para listado'!$A$151:$Z$151,0)),0)+IFERROR(INDEX('Hoja de Trabajo para listado'!$AB$155:$BA$1048576,MATCH($A838,'Hoja de Trabajo para listado'!$AB$155:$AB$1048576,0),MATCH((CUADRO!M$5&amp;$E838),'Hoja de Trabajo para listado'!$AB$151:$BA$151,0)),0)+IFERROR(INDEX('Hoja de Trabajo para listado'!$BC$155:$CB$1048576,MATCH($A838,'Hoja de Trabajo para listado'!$BC$155:$BC$1048576,0),MATCH((CUADRO!M$5&amp;$E838),'Hoja de Trabajo para listado'!$BC$151:$CB$151,0)),0)+IFERROR(INDEX('Hoja de Trabajo para listado'!$DE$153:$DG$274,MATCH($A838,'Hoja de Trabajo para listado'!$DE$153:$DE$1048576,0),MATCH((CUADRO!M$5&amp;$E838),'Hoja de Trabajo para listado'!$DE$151:$DG$151,0)),0)+IFERROR(INDEX('Hoja de Trabajo para listado'!$CD$155:$DC$1048576,MATCH($A838,'Hoja de Trabajo para listado'!$CD$155:$CD$1048576,0),MATCH((CUADRO!M$5&amp;$E838),'Hoja de Trabajo para listado'!$CD$151:$DC$151,0)),0)</f>
        <v>0</v>
      </c>
      <c r="N838" s="243">
        <f ca="1">+IFERROR(INDEX('Hoja de Trabajo para listado'!$A$155:$Z$1048576,MATCH($A838,'Hoja de Trabajo para listado'!$A$155:$A$1048576,0),MATCH((CUADRO!N$5&amp;$E838),'Hoja de Trabajo para listado'!$A$151:$Z$151,0)),0)+IFERROR(INDEX('Hoja de Trabajo para listado'!$AB$155:$BA$1048576,MATCH($A838,'Hoja de Trabajo para listado'!$AB$155:$AB$1048576,0),MATCH((CUADRO!N$5&amp;$E838),'Hoja de Trabajo para listado'!$AB$151:$BA$151,0)),0)+IFERROR(INDEX('Hoja de Trabajo para listado'!$BC$155:$CB$1048576,MATCH($A838,'Hoja de Trabajo para listado'!$BC$155:$BC$1048576,0),MATCH((CUADRO!N$5&amp;$E838),'Hoja de Trabajo para listado'!$BC$151:$CB$151,0)),0)+IFERROR(INDEX('Hoja de Trabajo para listado'!$DE$153:$DG$274,MATCH($A838,'Hoja de Trabajo para listado'!$DE$153:$DE$1048576,0),MATCH((CUADRO!N$5&amp;$E838),'Hoja de Trabajo para listado'!$DE$151:$DG$151,0)),0)+IFERROR(INDEX('Hoja de Trabajo para listado'!$CD$155:$DC$1048576,MATCH($A838,'Hoja de Trabajo para listado'!$CD$155:$CD$1048576,0),MATCH((CUADRO!N$5&amp;$E838),'Hoja de Trabajo para listado'!$CD$151:$DC$151,0)),0)</f>
        <v>0</v>
      </c>
      <c r="O838" s="243">
        <f ca="1">+IFERROR(INDEX('Hoja de Trabajo para listado'!$A$155:$Z$1048576,MATCH($A838,'Hoja de Trabajo para listado'!$A$155:$A$1048576,0),MATCH((CUADRO!O$5&amp;$E838),'Hoja de Trabajo para listado'!$A$151:$Z$151,0)),0)+IFERROR(INDEX('Hoja de Trabajo para listado'!$AB$155:$BA$1048576,MATCH($A838,'Hoja de Trabajo para listado'!$AB$155:$AB$1048576,0),MATCH((CUADRO!O$5&amp;$E838),'Hoja de Trabajo para listado'!$AB$151:$BA$151,0)),0)+IFERROR(INDEX('Hoja de Trabajo para listado'!$BC$155:$CB$1048576,MATCH($A838,'Hoja de Trabajo para listado'!$BC$155:$BC$1048576,0),MATCH((CUADRO!O$5&amp;$E838),'Hoja de Trabajo para listado'!$BC$151:$CB$151,0)),0)+IFERROR(INDEX('Hoja de Trabajo para listado'!$DE$153:$DG$274,MATCH($A838,'Hoja de Trabajo para listado'!$DE$153:$DE$1048576,0),MATCH((CUADRO!O$5&amp;$E838),'Hoja de Trabajo para listado'!$DE$151:$DG$151,0)),0)+IFERROR(INDEX('Hoja de Trabajo para listado'!$CD$155:$DC$1048576,MATCH($A838,'Hoja de Trabajo para listado'!$CD$155:$CD$1048576,0),MATCH((CUADRO!O$5&amp;$E838),'Hoja de Trabajo para listado'!$CD$151:$DC$151,0)),0)</f>
        <v>0</v>
      </c>
      <c r="P838" s="243">
        <f ca="1">+IFERROR(INDEX('Hoja de Trabajo para listado'!$A$155:$Z$1048576,MATCH($A838,'Hoja de Trabajo para listado'!$A$155:$A$1048576,0),MATCH((CUADRO!P$5&amp;$E838),'Hoja de Trabajo para listado'!$A$151:$Z$151,0)),0)+IFERROR(INDEX('Hoja de Trabajo para listado'!$AB$155:$BA$1048576,MATCH($A838,'Hoja de Trabajo para listado'!$AB$155:$AB$1048576,0),MATCH((CUADRO!P$5&amp;$E838),'Hoja de Trabajo para listado'!$AB$151:$BA$151,0)),0)+IFERROR(INDEX('Hoja de Trabajo para listado'!$BC$155:$CB$1048576,MATCH($A838,'Hoja de Trabajo para listado'!$BC$155:$BC$1048576,0),MATCH((CUADRO!P$5&amp;$E838),'Hoja de Trabajo para listado'!$BC$151:$CB$151,0)),0)+IFERROR(INDEX('Hoja de Trabajo para listado'!$DE$153:$DG$274,MATCH($A838,'Hoja de Trabajo para listado'!$DE$153:$DE$1048576,0),MATCH((CUADRO!P$5&amp;$E838),'Hoja de Trabajo para listado'!$DE$151:$DG$151,0)),0)+IFERROR(INDEX('Hoja de Trabajo para listado'!$CD$155:$DC$1048576,MATCH($A838,'Hoja de Trabajo para listado'!$CD$155:$CD$1048576,0),MATCH((CUADRO!P$5&amp;$E838),'Hoja de Trabajo para listado'!$CD$151:$DC$151,0)),0)</f>
        <v>0</v>
      </c>
      <c r="Q838" s="243">
        <f ca="1">+IFERROR(INDEX('Hoja de Trabajo para listado'!$A$155:$Z$1048576,MATCH($A838,'Hoja de Trabajo para listado'!$A$155:$A$1048576,0),MATCH((CUADRO!Q$5&amp;$E838),'Hoja de Trabajo para listado'!$A$151:$Z$151,0)),0)+IFERROR(INDEX('Hoja de Trabajo para listado'!$AB$155:$BA$1048576,MATCH($A838,'Hoja de Trabajo para listado'!$AB$155:$AB$1048576,0),MATCH((CUADRO!Q$5&amp;$E838),'Hoja de Trabajo para listado'!$AB$151:$BA$151,0)),0)+IFERROR(INDEX('Hoja de Trabajo para listado'!$BC$155:$CB$1048576,MATCH($A838,'Hoja de Trabajo para listado'!$BC$155:$BC$1048576,0),MATCH((CUADRO!Q$5&amp;$E838),'Hoja de Trabajo para listado'!$BC$151:$CB$151,0)),0)+IFERROR(INDEX('Hoja de Trabajo para listado'!$DE$153:$DG$274,MATCH($A838,'Hoja de Trabajo para listado'!$DE$153:$DE$1048576,0),MATCH((CUADRO!Q$5&amp;$E838),'Hoja de Trabajo para listado'!$DE$151:$DG$151,0)),0)+IFERROR(INDEX('Hoja de Trabajo para listado'!$CD$155:$DC$1048576,MATCH($A838,'Hoja de Trabajo para listado'!$CD$155:$CD$1048576,0),MATCH((CUADRO!Q$5&amp;$E838),'Hoja de Trabajo para listado'!$CD$151:$DC$151,0)),0)</f>
        <v>0</v>
      </c>
      <c r="R838" s="243">
        <f t="shared" ref="R838:R901" ca="1" si="29">+SUM(F838:Q838)</f>
        <v>0</v>
      </c>
      <c r="S838" s="249"/>
      <c r="T838" s="243">
        <f ca="1">+T839</f>
        <v>0</v>
      </c>
      <c r="U838" s="242">
        <f t="shared" ref="U838:U901" si="30">+IF(E838="Débitos",1,2)</f>
        <v>1</v>
      </c>
      <c r="V838" s="333" t="str">
        <f>+VLOOKUP(A838,bd_lista!$A$3:$E$590,5,FALSE)</f>
        <v>Gobiernos Autonomos Municipales</v>
      </c>
      <c r="W838" s="391" t="str">
        <f>+V838</f>
        <v>Gobiernos Autonomos Municipales</v>
      </c>
      <c r="X838" s="242">
        <f>+VLOOKUP(A838,[4]Sheet1!$A$13:$D$744,4,FALSE)</f>
        <v>0</v>
      </c>
      <c r="Y838" s="242" t="e">
        <f>+VLOOKUP(X838,bd_lista!$A$3:$C$590,3,FALSE)</f>
        <v>#N/A</v>
      </c>
      <c r="Z838" s="294">
        <f>+X838</f>
        <v>0</v>
      </c>
      <c r="AA838" s="295" t="e">
        <f>+Y838</f>
        <v>#N/A</v>
      </c>
    </row>
    <row r="839" spans="1:27" customFormat="1" ht="15" hidden="1" customHeight="1">
      <c r="A839" s="32">
        <v>1503</v>
      </c>
      <c r="B839" s="388"/>
      <c r="C839" s="247" t="str">
        <f>+VLOOKUP(A839,bd_lista!$A$3:$C$590,3,FALSE)</f>
        <v>Gobierno Autónomo Municipal de Yocalla</v>
      </c>
      <c r="D839" s="390"/>
      <c r="E839" s="244" t="s">
        <v>1305</v>
      </c>
      <c r="F839" s="245">
        <f ca="1">+IFERROR(INDEX('Hoja de Trabajo para listado'!$A$155:$Z$1048576,MATCH($A839,'Hoja de Trabajo para listado'!$A$155:$A$1048576,0),MATCH((CUADRO!F$5&amp;$E839),'Hoja de Trabajo para listado'!$A$151:$Z$151,0)),0)+IFERROR(INDEX('Hoja de Trabajo para listado'!$AB$155:$BA$1048576,MATCH($A839,'Hoja de Trabajo para listado'!$AB$155:$AB$1048576,0),MATCH((CUADRO!F$5&amp;$E839),'Hoja de Trabajo para listado'!$AB$151:$BA$151,0)),0)+IFERROR(INDEX('Hoja de Trabajo para listado'!$BC$155:$CB$1048576,MATCH($A839,'Hoja de Trabajo para listado'!$BC$155:$BC$1048576,0),MATCH((CUADRO!F$5&amp;$E839),'Hoja de Trabajo para listado'!$BC$151:$CB$151,0)),0)+IFERROR(INDEX('Hoja de Trabajo para listado'!$DE$153:$DG$274,MATCH($A839,'Hoja de Trabajo para listado'!$DE$153:$DE$1048576,0),MATCH((CUADRO!F$5&amp;$E839),'Hoja de Trabajo para listado'!$DE$151:$DG$151,0)),0)+IFERROR(INDEX('Hoja de Trabajo para listado'!$CD$155:$DC$1048576,MATCH($A839,'Hoja de Trabajo para listado'!$CD$155:$CD$1048576,0),MATCH((CUADRO!F$5&amp;$E839),'Hoja de Trabajo para listado'!$CD$151:$DC$151,0)),0)</f>
        <v>0</v>
      </c>
      <c r="G839" s="245">
        <f ca="1">+IFERROR(INDEX('Hoja de Trabajo para listado'!$A$155:$Z$1048576,MATCH($A839,'Hoja de Trabajo para listado'!$A$155:$A$1048576,0),MATCH((CUADRO!G$5&amp;$E839),'Hoja de Trabajo para listado'!$A$151:$Z$151,0)),0)+IFERROR(INDEX('Hoja de Trabajo para listado'!$AB$155:$BA$1048576,MATCH($A839,'Hoja de Trabajo para listado'!$AB$155:$AB$1048576,0),MATCH((CUADRO!G$5&amp;$E839),'Hoja de Trabajo para listado'!$AB$151:$BA$151,0)),0)+IFERROR(INDEX('Hoja de Trabajo para listado'!$BC$155:$CB$1048576,MATCH($A839,'Hoja de Trabajo para listado'!$BC$155:$BC$1048576,0),MATCH((CUADRO!G$5&amp;$E839),'Hoja de Trabajo para listado'!$BC$151:$CB$151,0)),0)+IFERROR(INDEX('Hoja de Trabajo para listado'!$DE$153:$DG$274,MATCH($A839,'Hoja de Trabajo para listado'!$DE$153:$DE$1048576,0),MATCH((CUADRO!G$5&amp;$E839),'Hoja de Trabajo para listado'!$DE$151:$DG$151,0)),0)+IFERROR(INDEX('Hoja de Trabajo para listado'!$CD$155:$DC$1048576,MATCH($A839,'Hoja de Trabajo para listado'!$CD$155:$CD$1048576,0),MATCH((CUADRO!G$5&amp;$E839),'Hoja de Trabajo para listado'!$CD$151:$DC$151,0)),0)</f>
        <v>0</v>
      </c>
      <c r="H839" s="245">
        <f ca="1">+IFERROR(INDEX('Hoja de Trabajo para listado'!$A$155:$Z$1048576,MATCH($A839,'Hoja de Trabajo para listado'!$A$155:$A$1048576,0),MATCH((CUADRO!H$5&amp;$E839),'Hoja de Trabajo para listado'!$A$151:$Z$151,0)),0)+IFERROR(INDEX('Hoja de Trabajo para listado'!$AB$155:$BA$1048576,MATCH($A839,'Hoja de Trabajo para listado'!$AB$155:$AB$1048576,0),MATCH((CUADRO!H$5&amp;$E839),'Hoja de Trabajo para listado'!$AB$151:$BA$151,0)),0)+IFERROR(INDEX('Hoja de Trabajo para listado'!$BC$155:$CB$1048576,MATCH($A839,'Hoja de Trabajo para listado'!$BC$155:$BC$1048576,0),MATCH((CUADRO!H$5&amp;$E839),'Hoja de Trabajo para listado'!$BC$151:$CB$151,0)),0)+IFERROR(INDEX('Hoja de Trabajo para listado'!$DE$153:$DG$274,MATCH($A839,'Hoja de Trabajo para listado'!$DE$153:$DE$1048576,0),MATCH((CUADRO!H$5&amp;$E839),'Hoja de Trabajo para listado'!$DE$151:$DG$151,0)),0)+IFERROR(INDEX('Hoja de Trabajo para listado'!$CD$155:$DC$1048576,MATCH($A839,'Hoja de Trabajo para listado'!$CD$155:$CD$1048576,0),MATCH((CUADRO!H$5&amp;$E839),'Hoja de Trabajo para listado'!$CD$151:$DC$151,0)),0)</f>
        <v>0</v>
      </c>
      <c r="I839" s="245">
        <f ca="1">+IFERROR(INDEX('Hoja de Trabajo para listado'!$A$155:$Z$1048576,MATCH($A839,'Hoja de Trabajo para listado'!$A$155:$A$1048576,0),MATCH((CUADRO!I$5&amp;$E839),'Hoja de Trabajo para listado'!$A$151:$Z$151,0)),0)+IFERROR(INDEX('Hoja de Trabajo para listado'!$AB$155:$BA$1048576,MATCH($A839,'Hoja de Trabajo para listado'!$AB$155:$AB$1048576,0),MATCH((CUADRO!I$5&amp;$E839),'Hoja de Trabajo para listado'!$AB$151:$BA$151,0)),0)+IFERROR(INDEX('Hoja de Trabajo para listado'!$BC$155:$CB$1048576,MATCH($A839,'Hoja de Trabajo para listado'!$BC$155:$BC$1048576,0),MATCH((CUADRO!I$5&amp;$E839),'Hoja de Trabajo para listado'!$BC$151:$CB$151,0)),0)+IFERROR(INDEX('Hoja de Trabajo para listado'!$DE$153:$DG$274,MATCH($A839,'Hoja de Trabajo para listado'!$DE$153:$DE$1048576,0),MATCH((CUADRO!I$5&amp;$E839),'Hoja de Trabajo para listado'!$DE$151:$DG$151,0)),0)+IFERROR(INDEX('Hoja de Trabajo para listado'!$CD$155:$DC$1048576,MATCH($A839,'Hoja de Trabajo para listado'!$CD$155:$CD$1048576,0),MATCH((CUADRO!I$5&amp;$E839),'Hoja de Trabajo para listado'!$CD$151:$DC$151,0)),0)</f>
        <v>0</v>
      </c>
      <c r="J839" s="245">
        <f ca="1">+IFERROR(INDEX('Hoja de Trabajo para listado'!$A$155:$Z$1048576,MATCH($A839,'Hoja de Trabajo para listado'!$A$155:$A$1048576,0),MATCH((CUADRO!J$5&amp;$E839),'Hoja de Trabajo para listado'!$A$151:$Z$151,0)),0)+IFERROR(INDEX('Hoja de Trabajo para listado'!$AB$155:$BA$1048576,MATCH($A839,'Hoja de Trabajo para listado'!$AB$155:$AB$1048576,0),MATCH((CUADRO!J$5&amp;$E839),'Hoja de Trabajo para listado'!$AB$151:$BA$151,0)),0)+IFERROR(INDEX('Hoja de Trabajo para listado'!$BC$155:$CB$1048576,MATCH($A839,'Hoja de Trabajo para listado'!$BC$155:$BC$1048576,0),MATCH((CUADRO!J$5&amp;$E839),'Hoja de Trabajo para listado'!$BC$151:$CB$151,0)),0)+IFERROR(INDEX('Hoja de Trabajo para listado'!$DE$153:$DG$274,MATCH($A839,'Hoja de Trabajo para listado'!$DE$153:$DE$1048576,0),MATCH((CUADRO!J$5&amp;$E839),'Hoja de Trabajo para listado'!$DE$151:$DG$151,0)),0)+IFERROR(INDEX('Hoja de Trabajo para listado'!$CD$155:$DC$1048576,MATCH($A839,'Hoja de Trabajo para listado'!$CD$155:$CD$1048576,0),MATCH((CUADRO!J$5&amp;$E839),'Hoja de Trabajo para listado'!$CD$151:$DC$151,0)),0)</f>
        <v>0</v>
      </c>
      <c r="K839" s="245">
        <f ca="1">+IFERROR(INDEX('Hoja de Trabajo para listado'!$A$155:$Z$1048576,MATCH($A839,'Hoja de Trabajo para listado'!$A$155:$A$1048576,0),MATCH((CUADRO!K$5&amp;$E839),'Hoja de Trabajo para listado'!$A$151:$Z$151,0)),0)+IFERROR(INDEX('Hoja de Trabajo para listado'!$AB$155:$BA$1048576,MATCH($A839,'Hoja de Trabajo para listado'!$AB$155:$AB$1048576,0),MATCH((CUADRO!K$5&amp;$E839),'Hoja de Trabajo para listado'!$AB$151:$BA$151,0)),0)+IFERROR(INDEX('Hoja de Trabajo para listado'!$BC$155:$CB$1048576,MATCH($A839,'Hoja de Trabajo para listado'!$BC$155:$BC$1048576,0),MATCH((CUADRO!K$5&amp;$E839),'Hoja de Trabajo para listado'!$BC$151:$CB$151,0)),0)+IFERROR(INDEX('Hoja de Trabajo para listado'!$DE$153:$DG$274,MATCH($A839,'Hoja de Trabajo para listado'!$DE$153:$DE$1048576,0),MATCH((CUADRO!K$5&amp;$E839),'Hoja de Trabajo para listado'!$DE$151:$DG$151,0)),0)+IFERROR(INDEX('Hoja de Trabajo para listado'!$CD$155:$DC$1048576,MATCH($A839,'Hoja de Trabajo para listado'!$CD$155:$CD$1048576,0),MATCH((CUADRO!K$5&amp;$E839),'Hoja de Trabajo para listado'!$CD$151:$DC$151,0)),0)</f>
        <v>0</v>
      </c>
      <c r="L839" s="245">
        <f ca="1">+IFERROR(INDEX('Hoja de Trabajo para listado'!$A$155:$Z$1048576,MATCH($A839,'Hoja de Trabajo para listado'!$A$155:$A$1048576,0),MATCH((CUADRO!L$5&amp;$E839),'Hoja de Trabajo para listado'!$A$151:$Z$151,0)),0)+IFERROR(INDEX('Hoja de Trabajo para listado'!$AB$155:$BA$1048576,MATCH($A839,'Hoja de Trabajo para listado'!$AB$155:$AB$1048576,0),MATCH((CUADRO!L$5&amp;$E839),'Hoja de Trabajo para listado'!$AB$151:$BA$151,0)),0)+IFERROR(INDEX('Hoja de Trabajo para listado'!$BC$155:$CB$1048576,MATCH($A839,'Hoja de Trabajo para listado'!$BC$155:$BC$1048576,0),MATCH((CUADRO!L$5&amp;$E839),'Hoja de Trabajo para listado'!$BC$151:$CB$151,0)),0)+IFERROR(INDEX('Hoja de Trabajo para listado'!$DE$153:$DG$274,MATCH($A839,'Hoja de Trabajo para listado'!$DE$153:$DE$1048576,0),MATCH((CUADRO!L$5&amp;$E839),'Hoja de Trabajo para listado'!$DE$151:$DG$151,0)),0)+IFERROR(INDEX('Hoja de Trabajo para listado'!$CD$155:$DC$1048576,MATCH($A839,'Hoja de Trabajo para listado'!$CD$155:$CD$1048576,0),MATCH((CUADRO!L$5&amp;$E839),'Hoja de Trabajo para listado'!$CD$151:$DC$151,0)),0)</f>
        <v>0</v>
      </c>
      <c r="M839" s="245">
        <f ca="1">+IFERROR(INDEX('Hoja de Trabajo para listado'!$A$155:$Z$1048576,MATCH($A839,'Hoja de Trabajo para listado'!$A$155:$A$1048576,0),MATCH((CUADRO!M$5&amp;$E839),'Hoja de Trabajo para listado'!$A$151:$Z$151,0)),0)+IFERROR(INDEX('Hoja de Trabajo para listado'!$AB$155:$BA$1048576,MATCH($A839,'Hoja de Trabajo para listado'!$AB$155:$AB$1048576,0),MATCH((CUADRO!M$5&amp;$E839),'Hoja de Trabajo para listado'!$AB$151:$BA$151,0)),0)+IFERROR(INDEX('Hoja de Trabajo para listado'!$BC$155:$CB$1048576,MATCH($A839,'Hoja de Trabajo para listado'!$BC$155:$BC$1048576,0),MATCH((CUADRO!M$5&amp;$E839),'Hoja de Trabajo para listado'!$BC$151:$CB$151,0)),0)+IFERROR(INDEX('Hoja de Trabajo para listado'!$DE$153:$DG$274,MATCH($A839,'Hoja de Trabajo para listado'!$DE$153:$DE$1048576,0),MATCH((CUADRO!M$5&amp;$E839),'Hoja de Trabajo para listado'!$DE$151:$DG$151,0)),0)+IFERROR(INDEX('Hoja de Trabajo para listado'!$CD$155:$DC$1048576,MATCH($A839,'Hoja de Trabajo para listado'!$CD$155:$CD$1048576,0),MATCH((CUADRO!M$5&amp;$E839),'Hoja de Trabajo para listado'!$CD$151:$DC$151,0)),0)</f>
        <v>0</v>
      </c>
      <c r="N839" s="245">
        <f ca="1">+IFERROR(INDEX('Hoja de Trabajo para listado'!$A$155:$Z$1048576,MATCH($A839,'Hoja de Trabajo para listado'!$A$155:$A$1048576,0),MATCH((CUADRO!N$5&amp;$E839),'Hoja de Trabajo para listado'!$A$151:$Z$151,0)),0)+IFERROR(INDEX('Hoja de Trabajo para listado'!$AB$155:$BA$1048576,MATCH($A839,'Hoja de Trabajo para listado'!$AB$155:$AB$1048576,0),MATCH((CUADRO!N$5&amp;$E839),'Hoja de Trabajo para listado'!$AB$151:$BA$151,0)),0)+IFERROR(INDEX('Hoja de Trabajo para listado'!$BC$155:$CB$1048576,MATCH($A839,'Hoja de Trabajo para listado'!$BC$155:$BC$1048576,0),MATCH((CUADRO!N$5&amp;$E839),'Hoja de Trabajo para listado'!$BC$151:$CB$151,0)),0)+IFERROR(INDEX('Hoja de Trabajo para listado'!$DE$153:$DG$274,MATCH($A839,'Hoja de Trabajo para listado'!$DE$153:$DE$1048576,0),MATCH((CUADRO!N$5&amp;$E839),'Hoja de Trabajo para listado'!$DE$151:$DG$151,0)),0)+IFERROR(INDEX('Hoja de Trabajo para listado'!$CD$155:$DC$1048576,MATCH($A839,'Hoja de Trabajo para listado'!$CD$155:$CD$1048576,0),MATCH((CUADRO!N$5&amp;$E839),'Hoja de Trabajo para listado'!$CD$151:$DC$151,0)),0)</f>
        <v>0</v>
      </c>
      <c r="O839" s="245">
        <f ca="1">+IFERROR(INDEX('Hoja de Trabajo para listado'!$A$155:$Z$1048576,MATCH($A839,'Hoja de Trabajo para listado'!$A$155:$A$1048576,0),MATCH((CUADRO!O$5&amp;$E839),'Hoja de Trabajo para listado'!$A$151:$Z$151,0)),0)+IFERROR(INDEX('Hoja de Trabajo para listado'!$AB$155:$BA$1048576,MATCH($A839,'Hoja de Trabajo para listado'!$AB$155:$AB$1048576,0),MATCH((CUADRO!O$5&amp;$E839),'Hoja de Trabajo para listado'!$AB$151:$BA$151,0)),0)+IFERROR(INDEX('Hoja de Trabajo para listado'!$BC$155:$CB$1048576,MATCH($A839,'Hoja de Trabajo para listado'!$BC$155:$BC$1048576,0),MATCH((CUADRO!O$5&amp;$E839),'Hoja de Trabajo para listado'!$BC$151:$CB$151,0)),0)+IFERROR(INDEX('Hoja de Trabajo para listado'!$DE$153:$DG$274,MATCH($A839,'Hoja de Trabajo para listado'!$DE$153:$DE$1048576,0),MATCH((CUADRO!O$5&amp;$E839),'Hoja de Trabajo para listado'!$DE$151:$DG$151,0)),0)+IFERROR(INDEX('Hoja de Trabajo para listado'!$CD$155:$DC$1048576,MATCH($A839,'Hoja de Trabajo para listado'!$CD$155:$CD$1048576,0),MATCH((CUADRO!O$5&amp;$E839),'Hoja de Trabajo para listado'!$CD$151:$DC$151,0)),0)</f>
        <v>0</v>
      </c>
      <c r="P839" s="245">
        <f ca="1">+IFERROR(INDEX('Hoja de Trabajo para listado'!$A$155:$Z$1048576,MATCH($A839,'Hoja de Trabajo para listado'!$A$155:$A$1048576,0),MATCH((CUADRO!P$5&amp;$E839),'Hoja de Trabajo para listado'!$A$151:$Z$151,0)),0)+IFERROR(INDEX('Hoja de Trabajo para listado'!$AB$155:$BA$1048576,MATCH($A839,'Hoja de Trabajo para listado'!$AB$155:$AB$1048576,0),MATCH((CUADRO!P$5&amp;$E839),'Hoja de Trabajo para listado'!$AB$151:$BA$151,0)),0)+IFERROR(INDEX('Hoja de Trabajo para listado'!$BC$155:$CB$1048576,MATCH($A839,'Hoja de Trabajo para listado'!$BC$155:$BC$1048576,0),MATCH((CUADRO!P$5&amp;$E839),'Hoja de Trabajo para listado'!$BC$151:$CB$151,0)),0)+IFERROR(INDEX('Hoja de Trabajo para listado'!$DE$153:$DG$274,MATCH($A839,'Hoja de Trabajo para listado'!$DE$153:$DE$1048576,0),MATCH((CUADRO!P$5&amp;$E839),'Hoja de Trabajo para listado'!$DE$151:$DG$151,0)),0)+IFERROR(INDEX('Hoja de Trabajo para listado'!$CD$155:$DC$1048576,MATCH($A839,'Hoja de Trabajo para listado'!$CD$155:$CD$1048576,0),MATCH((CUADRO!P$5&amp;$E839),'Hoja de Trabajo para listado'!$CD$151:$DC$151,0)),0)</f>
        <v>0</v>
      </c>
      <c r="Q839" s="245">
        <f ca="1">+IFERROR(INDEX('Hoja de Trabajo para listado'!$A$155:$Z$1048576,MATCH($A839,'Hoja de Trabajo para listado'!$A$155:$A$1048576,0),MATCH((CUADRO!Q$5&amp;$E839),'Hoja de Trabajo para listado'!$A$151:$Z$151,0)),0)+IFERROR(INDEX('Hoja de Trabajo para listado'!$AB$155:$BA$1048576,MATCH($A839,'Hoja de Trabajo para listado'!$AB$155:$AB$1048576,0),MATCH((CUADRO!Q$5&amp;$E839),'Hoja de Trabajo para listado'!$AB$151:$BA$151,0)),0)+IFERROR(INDEX('Hoja de Trabajo para listado'!$BC$155:$CB$1048576,MATCH($A839,'Hoja de Trabajo para listado'!$BC$155:$BC$1048576,0),MATCH((CUADRO!Q$5&amp;$E839),'Hoja de Trabajo para listado'!$BC$151:$CB$151,0)),0)+IFERROR(INDEX('Hoja de Trabajo para listado'!$DE$153:$DG$274,MATCH($A839,'Hoja de Trabajo para listado'!$DE$153:$DE$1048576,0),MATCH((CUADRO!Q$5&amp;$E839),'Hoja de Trabajo para listado'!$DE$151:$DG$151,0)),0)+IFERROR(INDEX('Hoja de Trabajo para listado'!$CD$155:$DC$1048576,MATCH($A839,'Hoja de Trabajo para listado'!$CD$155:$CD$1048576,0),MATCH((CUADRO!Q$5&amp;$E839),'Hoja de Trabajo para listado'!$CD$151:$DC$151,0)),0)</f>
        <v>0</v>
      </c>
      <c r="R839" s="245">
        <f t="shared" ca="1" si="29"/>
        <v>0</v>
      </c>
      <c r="S839" s="259">
        <f ca="1">+R838+R839</f>
        <v>0</v>
      </c>
      <c r="T839" s="245">
        <f ca="1">+S839</f>
        <v>0</v>
      </c>
      <c r="U839" s="244">
        <f t="shared" si="30"/>
        <v>2</v>
      </c>
      <c r="V839" s="333" t="str">
        <f>+VLOOKUP(A839,bd_lista!$A$3:$E$590,5,FALSE)</f>
        <v>Gobiernos Autonomos Municipales</v>
      </c>
      <c r="W839" s="392"/>
      <c r="X839" s="242">
        <f>+VLOOKUP(A839,[4]Sheet1!$A$13:$D$744,4,FALSE)</f>
        <v>0</v>
      </c>
      <c r="Y839" s="242" t="e">
        <f>+VLOOKUP(X839,bd_lista!$A$3:$C$590,3,FALSE)</f>
        <v>#N/A</v>
      </c>
      <c r="Z839" s="292"/>
      <c r="AA839" s="293"/>
    </row>
    <row r="840" spans="1:27" customFormat="1" ht="15" hidden="1" customHeight="1">
      <c r="A840" s="32">
        <v>1504</v>
      </c>
      <c r="B840" s="387">
        <f>+A840</f>
        <v>1504</v>
      </c>
      <c r="C840" s="247" t="str">
        <f>+VLOOKUP(A840,bd_lista!$A$3:$C$590,3,FALSE)</f>
        <v>Gobierno Autónomo Municipal de Urmiri</v>
      </c>
      <c r="D840" s="389" t="str">
        <f>+C840</f>
        <v>Gobierno Autónomo Municipal de Urmiri</v>
      </c>
      <c r="E840" s="242" t="s">
        <v>1304</v>
      </c>
      <c r="F840" s="243">
        <f ca="1">+IFERROR(INDEX('Hoja de Trabajo para listado'!$A$155:$Z$1048576,MATCH($A840,'Hoja de Trabajo para listado'!$A$155:$A$1048576,0),MATCH((CUADRO!F$5&amp;$E840),'Hoja de Trabajo para listado'!$A$151:$Z$151,0)),0)+IFERROR(INDEX('Hoja de Trabajo para listado'!$AB$155:$BA$1048576,MATCH($A840,'Hoja de Trabajo para listado'!$AB$155:$AB$1048576,0),MATCH((CUADRO!F$5&amp;$E840),'Hoja de Trabajo para listado'!$AB$151:$BA$151,0)),0)+IFERROR(INDEX('Hoja de Trabajo para listado'!$BC$155:$CB$1048576,MATCH($A840,'Hoja de Trabajo para listado'!$BC$155:$BC$1048576,0),MATCH((CUADRO!F$5&amp;$E840),'Hoja de Trabajo para listado'!$BC$151:$CB$151,0)),0)+IFERROR(INDEX('Hoja de Trabajo para listado'!$DE$153:$DG$274,MATCH($A840,'Hoja de Trabajo para listado'!$DE$153:$DE$1048576,0),MATCH((CUADRO!F$5&amp;$E840),'Hoja de Trabajo para listado'!$DE$151:$DG$151,0)),0)+IFERROR(INDEX('Hoja de Trabajo para listado'!$CD$155:$DC$1048576,MATCH($A840,'Hoja de Trabajo para listado'!$CD$155:$CD$1048576,0),MATCH((CUADRO!F$5&amp;$E840),'Hoja de Trabajo para listado'!$CD$151:$DC$151,0)),0)</f>
        <v>0</v>
      </c>
      <c r="G840" s="243">
        <f ca="1">+IFERROR(INDEX('Hoja de Trabajo para listado'!$A$155:$Z$1048576,MATCH($A840,'Hoja de Trabajo para listado'!$A$155:$A$1048576,0),MATCH((CUADRO!G$5&amp;$E840),'Hoja de Trabajo para listado'!$A$151:$Z$151,0)),0)+IFERROR(INDEX('Hoja de Trabajo para listado'!$AB$155:$BA$1048576,MATCH($A840,'Hoja de Trabajo para listado'!$AB$155:$AB$1048576,0),MATCH((CUADRO!G$5&amp;$E840),'Hoja de Trabajo para listado'!$AB$151:$BA$151,0)),0)+IFERROR(INDEX('Hoja de Trabajo para listado'!$BC$155:$CB$1048576,MATCH($A840,'Hoja de Trabajo para listado'!$BC$155:$BC$1048576,0),MATCH((CUADRO!G$5&amp;$E840),'Hoja de Trabajo para listado'!$BC$151:$CB$151,0)),0)+IFERROR(INDEX('Hoja de Trabajo para listado'!$DE$153:$DG$274,MATCH($A840,'Hoja de Trabajo para listado'!$DE$153:$DE$1048576,0),MATCH((CUADRO!G$5&amp;$E840),'Hoja de Trabajo para listado'!$DE$151:$DG$151,0)),0)+IFERROR(INDEX('Hoja de Trabajo para listado'!$CD$155:$DC$1048576,MATCH($A840,'Hoja de Trabajo para listado'!$CD$155:$CD$1048576,0),MATCH((CUADRO!G$5&amp;$E840),'Hoja de Trabajo para listado'!$CD$151:$DC$151,0)),0)</f>
        <v>0</v>
      </c>
      <c r="H840" s="243">
        <f ca="1">+IFERROR(INDEX('Hoja de Trabajo para listado'!$A$155:$Z$1048576,MATCH($A840,'Hoja de Trabajo para listado'!$A$155:$A$1048576,0),MATCH((CUADRO!H$5&amp;$E840),'Hoja de Trabajo para listado'!$A$151:$Z$151,0)),0)+IFERROR(INDEX('Hoja de Trabajo para listado'!$AB$155:$BA$1048576,MATCH($A840,'Hoja de Trabajo para listado'!$AB$155:$AB$1048576,0),MATCH((CUADRO!H$5&amp;$E840),'Hoja de Trabajo para listado'!$AB$151:$BA$151,0)),0)+IFERROR(INDEX('Hoja de Trabajo para listado'!$BC$155:$CB$1048576,MATCH($A840,'Hoja de Trabajo para listado'!$BC$155:$BC$1048576,0),MATCH((CUADRO!H$5&amp;$E840),'Hoja de Trabajo para listado'!$BC$151:$CB$151,0)),0)+IFERROR(INDEX('Hoja de Trabajo para listado'!$DE$153:$DG$274,MATCH($A840,'Hoja de Trabajo para listado'!$DE$153:$DE$1048576,0),MATCH((CUADRO!H$5&amp;$E840),'Hoja de Trabajo para listado'!$DE$151:$DG$151,0)),0)+IFERROR(INDEX('Hoja de Trabajo para listado'!$CD$155:$DC$1048576,MATCH($A840,'Hoja de Trabajo para listado'!$CD$155:$CD$1048576,0),MATCH((CUADRO!H$5&amp;$E840),'Hoja de Trabajo para listado'!$CD$151:$DC$151,0)),0)</f>
        <v>0</v>
      </c>
      <c r="I840" s="243">
        <f ca="1">+IFERROR(INDEX('Hoja de Trabajo para listado'!$A$155:$Z$1048576,MATCH($A840,'Hoja de Trabajo para listado'!$A$155:$A$1048576,0),MATCH((CUADRO!I$5&amp;$E840),'Hoja de Trabajo para listado'!$A$151:$Z$151,0)),0)+IFERROR(INDEX('Hoja de Trabajo para listado'!$AB$155:$BA$1048576,MATCH($A840,'Hoja de Trabajo para listado'!$AB$155:$AB$1048576,0),MATCH((CUADRO!I$5&amp;$E840),'Hoja de Trabajo para listado'!$AB$151:$BA$151,0)),0)+IFERROR(INDEX('Hoja de Trabajo para listado'!$BC$155:$CB$1048576,MATCH($A840,'Hoja de Trabajo para listado'!$BC$155:$BC$1048576,0),MATCH((CUADRO!I$5&amp;$E840),'Hoja de Trabajo para listado'!$BC$151:$CB$151,0)),0)+IFERROR(INDEX('Hoja de Trabajo para listado'!$DE$153:$DG$274,MATCH($A840,'Hoja de Trabajo para listado'!$DE$153:$DE$1048576,0),MATCH((CUADRO!I$5&amp;$E840),'Hoja de Trabajo para listado'!$DE$151:$DG$151,0)),0)+IFERROR(INDEX('Hoja de Trabajo para listado'!$CD$155:$DC$1048576,MATCH($A840,'Hoja de Trabajo para listado'!$CD$155:$CD$1048576,0),MATCH((CUADRO!I$5&amp;$E840),'Hoja de Trabajo para listado'!$CD$151:$DC$151,0)),0)</f>
        <v>0</v>
      </c>
      <c r="J840" s="243">
        <f ca="1">+IFERROR(INDEX('Hoja de Trabajo para listado'!$A$155:$Z$1048576,MATCH($A840,'Hoja de Trabajo para listado'!$A$155:$A$1048576,0),MATCH((CUADRO!J$5&amp;$E840),'Hoja de Trabajo para listado'!$A$151:$Z$151,0)),0)+IFERROR(INDEX('Hoja de Trabajo para listado'!$AB$155:$BA$1048576,MATCH($A840,'Hoja de Trabajo para listado'!$AB$155:$AB$1048576,0),MATCH((CUADRO!J$5&amp;$E840),'Hoja de Trabajo para listado'!$AB$151:$BA$151,0)),0)+IFERROR(INDEX('Hoja de Trabajo para listado'!$BC$155:$CB$1048576,MATCH($A840,'Hoja de Trabajo para listado'!$BC$155:$BC$1048576,0),MATCH((CUADRO!J$5&amp;$E840),'Hoja de Trabajo para listado'!$BC$151:$CB$151,0)),0)+IFERROR(INDEX('Hoja de Trabajo para listado'!$DE$153:$DG$274,MATCH($A840,'Hoja de Trabajo para listado'!$DE$153:$DE$1048576,0),MATCH((CUADRO!J$5&amp;$E840),'Hoja de Trabajo para listado'!$DE$151:$DG$151,0)),0)+IFERROR(INDEX('Hoja de Trabajo para listado'!$CD$155:$DC$1048576,MATCH($A840,'Hoja de Trabajo para listado'!$CD$155:$CD$1048576,0),MATCH((CUADRO!J$5&amp;$E840),'Hoja de Trabajo para listado'!$CD$151:$DC$151,0)),0)</f>
        <v>0</v>
      </c>
      <c r="K840" s="243">
        <f ca="1">+IFERROR(INDEX('Hoja de Trabajo para listado'!$A$155:$Z$1048576,MATCH($A840,'Hoja de Trabajo para listado'!$A$155:$A$1048576,0),MATCH((CUADRO!K$5&amp;$E840),'Hoja de Trabajo para listado'!$A$151:$Z$151,0)),0)+IFERROR(INDEX('Hoja de Trabajo para listado'!$AB$155:$BA$1048576,MATCH($A840,'Hoja de Trabajo para listado'!$AB$155:$AB$1048576,0),MATCH((CUADRO!K$5&amp;$E840),'Hoja de Trabajo para listado'!$AB$151:$BA$151,0)),0)+IFERROR(INDEX('Hoja de Trabajo para listado'!$BC$155:$CB$1048576,MATCH($A840,'Hoja de Trabajo para listado'!$BC$155:$BC$1048576,0),MATCH((CUADRO!K$5&amp;$E840),'Hoja de Trabajo para listado'!$BC$151:$CB$151,0)),0)+IFERROR(INDEX('Hoja de Trabajo para listado'!$DE$153:$DG$274,MATCH($A840,'Hoja de Trabajo para listado'!$DE$153:$DE$1048576,0),MATCH((CUADRO!K$5&amp;$E840),'Hoja de Trabajo para listado'!$DE$151:$DG$151,0)),0)+IFERROR(INDEX('Hoja de Trabajo para listado'!$CD$155:$DC$1048576,MATCH($A840,'Hoja de Trabajo para listado'!$CD$155:$CD$1048576,0),MATCH((CUADRO!K$5&amp;$E840),'Hoja de Trabajo para listado'!$CD$151:$DC$151,0)),0)</f>
        <v>0</v>
      </c>
      <c r="L840" s="243">
        <f ca="1">+IFERROR(INDEX('Hoja de Trabajo para listado'!$A$155:$Z$1048576,MATCH($A840,'Hoja de Trabajo para listado'!$A$155:$A$1048576,0),MATCH((CUADRO!L$5&amp;$E840),'Hoja de Trabajo para listado'!$A$151:$Z$151,0)),0)+IFERROR(INDEX('Hoja de Trabajo para listado'!$AB$155:$BA$1048576,MATCH($A840,'Hoja de Trabajo para listado'!$AB$155:$AB$1048576,0),MATCH((CUADRO!L$5&amp;$E840),'Hoja de Trabajo para listado'!$AB$151:$BA$151,0)),0)+IFERROR(INDEX('Hoja de Trabajo para listado'!$BC$155:$CB$1048576,MATCH($A840,'Hoja de Trabajo para listado'!$BC$155:$BC$1048576,0),MATCH((CUADRO!L$5&amp;$E840),'Hoja de Trabajo para listado'!$BC$151:$CB$151,0)),0)+IFERROR(INDEX('Hoja de Trabajo para listado'!$DE$153:$DG$274,MATCH($A840,'Hoja de Trabajo para listado'!$DE$153:$DE$1048576,0),MATCH((CUADRO!L$5&amp;$E840),'Hoja de Trabajo para listado'!$DE$151:$DG$151,0)),0)+IFERROR(INDEX('Hoja de Trabajo para listado'!$CD$155:$DC$1048576,MATCH($A840,'Hoja de Trabajo para listado'!$CD$155:$CD$1048576,0),MATCH((CUADRO!L$5&amp;$E840),'Hoja de Trabajo para listado'!$CD$151:$DC$151,0)),0)</f>
        <v>0</v>
      </c>
      <c r="M840" s="243">
        <f ca="1">+IFERROR(INDEX('Hoja de Trabajo para listado'!$A$155:$Z$1048576,MATCH($A840,'Hoja de Trabajo para listado'!$A$155:$A$1048576,0),MATCH((CUADRO!M$5&amp;$E840),'Hoja de Trabajo para listado'!$A$151:$Z$151,0)),0)+IFERROR(INDEX('Hoja de Trabajo para listado'!$AB$155:$BA$1048576,MATCH($A840,'Hoja de Trabajo para listado'!$AB$155:$AB$1048576,0),MATCH((CUADRO!M$5&amp;$E840),'Hoja de Trabajo para listado'!$AB$151:$BA$151,0)),0)+IFERROR(INDEX('Hoja de Trabajo para listado'!$BC$155:$CB$1048576,MATCH($A840,'Hoja de Trabajo para listado'!$BC$155:$BC$1048576,0),MATCH((CUADRO!M$5&amp;$E840),'Hoja de Trabajo para listado'!$BC$151:$CB$151,0)),0)+IFERROR(INDEX('Hoja de Trabajo para listado'!$DE$153:$DG$274,MATCH($A840,'Hoja de Trabajo para listado'!$DE$153:$DE$1048576,0),MATCH((CUADRO!M$5&amp;$E840),'Hoja de Trabajo para listado'!$DE$151:$DG$151,0)),0)+IFERROR(INDEX('Hoja de Trabajo para listado'!$CD$155:$DC$1048576,MATCH($A840,'Hoja de Trabajo para listado'!$CD$155:$CD$1048576,0),MATCH((CUADRO!M$5&amp;$E840),'Hoja de Trabajo para listado'!$CD$151:$DC$151,0)),0)</f>
        <v>0</v>
      </c>
      <c r="N840" s="243">
        <f ca="1">+IFERROR(INDEX('Hoja de Trabajo para listado'!$A$155:$Z$1048576,MATCH($A840,'Hoja de Trabajo para listado'!$A$155:$A$1048576,0),MATCH((CUADRO!N$5&amp;$E840),'Hoja de Trabajo para listado'!$A$151:$Z$151,0)),0)+IFERROR(INDEX('Hoja de Trabajo para listado'!$AB$155:$BA$1048576,MATCH($A840,'Hoja de Trabajo para listado'!$AB$155:$AB$1048576,0),MATCH((CUADRO!N$5&amp;$E840),'Hoja de Trabajo para listado'!$AB$151:$BA$151,0)),0)+IFERROR(INDEX('Hoja de Trabajo para listado'!$BC$155:$CB$1048576,MATCH($A840,'Hoja de Trabajo para listado'!$BC$155:$BC$1048576,0),MATCH((CUADRO!N$5&amp;$E840),'Hoja de Trabajo para listado'!$BC$151:$CB$151,0)),0)+IFERROR(INDEX('Hoja de Trabajo para listado'!$DE$153:$DG$274,MATCH($A840,'Hoja de Trabajo para listado'!$DE$153:$DE$1048576,0),MATCH((CUADRO!N$5&amp;$E840),'Hoja de Trabajo para listado'!$DE$151:$DG$151,0)),0)+IFERROR(INDEX('Hoja de Trabajo para listado'!$CD$155:$DC$1048576,MATCH($A840,'Hoja de Trabajo para listado'!$CD$155:$CD$1048576,0),MATCH((CUADRO!N$5&amp;$E840),'Hoja de Trabajo para listado'!$CD$151:$DC$151,0)),0)</f>
        <v>0</v>
      </c>
      <c r="O840" s="243">
        <f ca="1">+IFERROR(INDEX('Hoja de Trabajo para listado'!$A$155:$Z$1048576,MATCH($A840,'Hoja de Trabajo para listado'!$A$155:$A$1048576,0),MATCH((CUADRO!O$5&amp;$E840),'Hoja de Trabajo para listado'!$A$151:$Z$151,0)),0)+IFERROR(INDEX('Hoja de Trabajo para listado'!$AB$155:$BA$1048576,MATCH($A840,'Hoja de Trabajo para listado'!$AB$155:$AB$1048576,0),MATCH((CUADRO!O$5&amp;$E840),'Hoja de Trabajo para listado'!$AB$151:$BA$151,0)),0)+IFERROR(INDEX('Hoja de Trabajo para listado'!$BC$155:$CB$1048576,MATCH($A840,'Hoja de Trabajo para listado'!$BC$155:$BC$1048576,0),MATCH((CUADRO!O$5&amp;$E840),'Hoja de Trabajo para listado'!$BC$151:$CB$151,0)),0)+IFERROR(INDEX('Hoja de Trabajo para listado'!$DE$153:$DG$274,MATCH($A840,'Hoja de Trabajo para listado'!$DE$153:$DE$1048576,0),MATCH((CUADRO!O$5&amp;$E840),'Hoja de Trabajo para listado'!$DE$151:$DG$151,0)),0)+IFERROR(INDEX('Hoja de Trabajo para listado'!$CD$155:$DC$1048576,MATCH($A840,'Hoja de Trabajo para listado'!$CD$155:$CD$1048576,0),MATCH((CUADRO!O$5&amp;$E840),'Hoja de Trabajo para listado'!$CD$151:$DC$151,0)),0)</f>
        <v>0</v>
      </c>
      <c r="P840" s="243">
        <f ca="1">+IFERROR(INDEX('Hoja de Trabajo para listado'!$A$155:$Z$1048576,MATCH($A840,'Hoja de Trabajo para listado'!$A$155:$A$1048576,0),MATCH((CUADRO!P$5&amp;$E840),'Hoja de Trabajo para listado'!$A$151:$Z$151,0)),0)+IFERROR(INDEX('Hoja de Trabajo para listado'!$AB$155:$BA$1048576,MATCH($A840,'Hoja de Trabajo para listado'!$AB$155:$AB$1048576,0),MATCH((CUADRO!P$5&amp;$E840),'Hoja de Trabajo para listado'!$AB$151:$BA$151,0)),0)+IFERROR(INDEX('Hoja de Trabajo para listado'!$BC$155:$CB$1048576,MATCH($A840,'Hoja de Trabajo para listado'!$BC$155:$BC$1048576,0),MATCH((CUADRO!P$5&amp;$E840),'Hoja de Trabajo para listado'!$BC$151:$CB$151,0)),0)+IFERROR(INDEX('Hoja de Trabajo para listado'!$DE$153:$DG$274,MATCH($A840,'Hoja de Trabajo para listado'!$DE$153:$DE$1048576,0),MATCH((CUADRO!P$5&amp;$E840),'Hoja de Trabajo para listado'!$DE$151:$DG$151,0)),0)+IFERROR(INDEX('Hoja de Trabajo para listado'!$CD$155:$DC$1048576,MATCH($A840,'Hoja de Trabajo para listado'!$CD$155:$CD$1048576,0),MATCH((CUADRO!P$5&amp;$E840),'Hoja de Trabajo para listado'!$CD$151:$DC$151,0)),0)</f>
        <v>0</v>
      </c>
      <c r="Q840" s="243">
        <f ca="1">+IFERROR(INDEX('Hoja de Trabajo para listado'!$A$155:$Z$1048576,MATCH($A840,'Hoja de Trabajo para listado'!$A$155:$A$1048576,0),MATCH((CUADRO!Q$5&amp;$E840),'Hoja de Trabajo para listado'!$A$151:$Z$151,0)),0)+IFERROR(INDEX('Hoja de Trabajo para listado'!$AB$155:$BA$1048576,MATCH($A840,'Hoja de Trabajo para listado'!$AB$155:$AB$1048576,0),MATCH((CUADRO!Q$5&amp;$E840),'Hoja de Trabajo para listado'!$AB$151:$BA$151,0)),0)+IFERROR(INDEX('Hoja de Trabajo para listado'!$BC$155:$CB$1048576,MATCH($A840,'Hoja de Trabajo para listado'!$BC$155:$BC$1048576,0),MATCH((CUADRO!Q$5&amp;$E840),'Hoja de Trabajo para listado'!$BC$151:$CB$151,0)),0)+IFERROR(INDEX('Hoja de Trabajo para listado'!$DE$153:$DG$274,MATCH($A840,'Hoja de Trabajo para listado'!$DE$153:$DE$1048576,0),MATCH((CUADRO!Q$5&amp;$E840),'Hoja de Trabajo para listado'!$DE$151:$DG$151,0)),0)+IFERROR(INDEX('Hoja de Trabajo para listado'!$CD$155:$DC$1048576,MATCH($A840,'Hoja de Trabajo para listado'!$CD$155:$CD$1048576,0),MATCH((CUADRO!Q$5&amp;$E840),'Hoja de Trabajo para listado'!$CD$151:$DC$151,0)),0)</f>
        <v>0</v>
      </c>
      <c r="R840" s="243">
        <f t="shared" ca="1" si="29"/>
        <v>0</v>
      </c>
      <c r="S840" s="249"/>
      <c r="T840" s="243">
        <f ca="1">+T841</f>
        <v>0</v>
      </c>
      <c r="U840" s="242">
        <f t="shared" si="30"/>
        <v>1</v>
      </c>
      <c r="V840" s="333" t="str">
        <f>+VLOOKUP(A840,bd_lista!$A$3:$E$590,5,FALSE)</f>
        <v>Gobiernos Autonomos Municipales</v>
      </c>
      <c r="W840" s="391" t="str">
        <f>+V840</f>
        <v>Gobiernos Autonomos Municipales</v>
      </c>
      <c r="X840" s="242">
        <f>+VLOOKUP(A840,[4]Sheet1!$A$13:$D$744,4,FALSE)</f>
        <v>0</v>
      </c>
      <c r="Y840" s="242" t="e">
        <f>+VLOOKUP(X840,bd_lista!$A$3:$C$590,3,FALSE)</f>
        <v>#N/A</v>
      </c>
      <c r="Z840" s="294">
        <f>+X840</f>
        <v>0</v>
      </c>
      <c r="AA840" s="295" t="e">
        <f>+Y840</f>
        <v>#N/A</v>
      </c>
    </row>
    <row r="841" spans="1:27" customFormat="1" ht="15" hidden="1" customHeight="1">
      <c r="A841" s="32">
        <v>1504</v>
      </c>
      <c r="B841" s="388"/>
      <c r="C841" s="247" t="str">
        <f>+VLOOKUP(A841,bd_lista!$A$3:$C$590,3,FALSE)</f>
        <v>Gobierno Autónomo Municipal de Urmiri</v>
      </c>
      <c r="D841" s="390"/>
      <c r="E841" s="244" t="s">
        <v>1305</v>
      </c>
      <c r="F841" s="245">
        <f ca="1">+IFERROR(INDEX('Hoja de Trabajo para listado'!$A$155:$Z$1048576,MATCH($A841,'Hoja de Trabajo para listado'!$A$155:$A$1048576,0),MATCH((CUADRO!F$5&amp;$E841),'Hoja de Trabajo para listado'!$A$151:$Z$151,0)),0)+IFERROR(INDEX('Hoja de Trabajo para listado'!$AB$155:$BA$1048576,MATCH($A841,'Hoja de Trabajo para listado'!$AB$155:$AB$1048576,0),MATCH((CUADRO!F$5&amp;$E841),'Hoja de Trabajo para listado'!$AB$151:$BA$151,0)),0)+IFERROR(INDEX('Hoja de Trabajo para listado'!$BC$155:$CB$1048576,MATCH($A841,'Hoja de Trabajo para listado'!$BC$155:$BC$1048576,0),MATCH((CUADRO!F$5&amp;$E841),'Hoja de Trabajo para listado'!$BC$151:$CB$151,0)),0)+IFERROR(INDEX('Hoja de Trabajo para listado'!$DE$153:$DG$274,MATCH($A841,'Hoja de Trabajo para listado'!$DE$153:$DE$1048576,0),MATCH((CUADRO!F$5&amp;$E841),'Hoja de Trabajo para listado'!$DE$151:$DG$151,0)),0)+IFERROR(INDEX('Hoja de Trabajo para listado'!$CD$155:$DC$1048576,MATCH($A841,'Hoja de Trabajo para listado'!$CD$155:$CD$1048576,0),MATCH((CUADRO!F$5&amp;$E841),'Hoja de Trabajo para listado'!$CD$151:$DC$151,0)),0)</f>
        <v>0</v>
      </c>
      <c r="G841" s="245">
        <f ca="1">+IFERROR(INDEX('Hoja de Trabajo para listado'!$A$155:$Z$1048576,MATCH($A841,'Hoja de Trabajo para listado'!$A$155:$A$1048576,0),MATCH((CUADRO!G$5&amp;$E841),'Hoja de Trabajo para listado'!$A$151:$Z$151,0)),0)+IFERROR(INDEX('Hoja de Trabajo para listado'!$AB$155:$BA$1048576,MATCH($A841,'Hoja de Trabajo para listado'!$AB$155:$AB$1048576,0),MATCH((CUADRO!G$5&amp;$E841),'Hoja de Trabajo para listado'!$AB$151:$BA$151,0)),0)+IFERROR(INDEX('Hoja de Trabajo para listado'!$BC$155:$CB$1048576,MATCH($A841,'Hoja de Trabajo para listado'!$BC$155:$BC$1048576,0),MATCH((CUADRO!G$5&amp;$E841),'Hoja de Trabajo para listado'!$BC$151:$CB$151,0)),0)+IFERROR(INDEX('Hoja de Trabajo para listado'!$DE$153:$DG$274,MATCH($A841,'Hoja de Trabajo para listado'!$DE$153:$DE$1048576,0),MATCH((CUADRO!G$5&amp;$E841),'Hoja de Trabajo para listado'!$DE$151:$DG$151,0)),0)+IFERROR(INDEX('Hoja de Trabajo para listado'!$CD$155:$DC$1048576,MATCH($A841,'Hoja de Trabajo para listado'!$CD$155:$CD$1048576,0),MATCH((CUADRO!G$5&amp;$E841),'Hoja de Trabajo para listado'!$CD$151:$DC$151,0)),0)</f>
        <v>0</v>
      </c>
      <c r="H841" s="245">
        <f ca="1">+IFERROR(INDEX('Hoja de Trabajo para listado'!$A$155:$Z$1048576,MATCH($A841,'Hoja de Trabajo para listado'!$A$155:$A$1048576,0),MATCH((CUADRO!H$5&amp;$E841),'Hoja de Trabajo para listado'!$A$151:$Z$151,0)),0)+IFERROR(INDEX('Hoja de Trabajo para listado'!$AB$155:$BA$1048576,MATCH($A841,'Hoja de Trabajo para listado'!$AB$155:$AB$1048576,0),MATCH((CUADRO!H$5&amp;$E841),'Hoja de Trabajo para listado'!$AB$151:$BA$151,0)),0)+IFERROR(INDEX('Hoja de Trabajo para listado'!$BC$155:$CB$1048576,MATCH($A841,'Hoja de Trabajo para listado'!$BC$155:$BC$1048576,0),MATCH((CUADRO!H$5&amp;$E841),'Hoja de Trabajo para listado'!$BC$151:$CB$151,0)),0)+IFERROR(INDEX('Hoja de Trabajo para listado'!$DE$153:$DG$274,MATCH($A841,'Hoja de Trabajo para listado'!$DE$153:$DE$1048576,0),MATCH((CUADRO!H$5&amp;$E841),'Hoja de Trabajo para listado'!$DE$151:$DG$151,0)),0)+IFERROR(INDEX('Hoja de Trabajo para listado'!$CD$155:$DC$1048576,MATCH($A841,'Hoja de Trabajo para listado'!$CD$155:$CD$1048576,0),MATCH((CUADRO!H$5&amp;$E841),'Hoja de Trabajo para listado'!$CD$151:$DC$151,0)),0)</f>
        <v>0</v>
      </c>
      <c r="I841" s="245">
        <f ca="1">+IFERROR(INDEX('Hoja de Trabajo para listado'!$A$155:$Z$1048576,MATCH($A841,'Hoja de Trabajo para listado'!$A$155:$A$1048576,0),MATCH((CUADRO!I$5&amp;$E841),'Hoja de Trabajo para listado'!$A$151:$Z$151,0)),0)+IFERROR(INDEX('Hoja de Trabajo para listado'!$AB$155:$BA$1048576,MATCH($A841,'Hoja de Trabajo para listado'!$AB$155:$AB$1048576,0),MATCH((CUADRO!I$5&amp;$E841),'Hoja de Trabajo para listado'!$AB$151:$BA$151,0)),0)+IFERROR(INDEX('Hoja de Trabajo para listado'!$BC$155:$CB$1048576,MATCH($A841,'Hoja de Trabajo para listado'!$BC$155:$BC$1048576,0),MATCH((CUADRO!I$5&amp;$E841),'Hoja de Trabajo para listado'!$BC$151:$CB$151,0)),0)+IFERROR(INDEX('Hoja de Trabajo para listado'!$DE$153:$DG$274,MATCH($A841,'Hoja de Trabajo para listado'!$DE$153:$DE$1048576,0),MATCH((CUADRO!I$5&amp;$E841),'Hoja de Trabajo para listado'!$DE$151:$DG$151,0)),0)+IFERROR(INDEX('Hoja de Trabajo para listado'!$CD$155:$DC$1048576,MATCH($A841,'Hoja de Trabajo para listado'!$CD$155:$CD$1048576,0),MATCH((CUADRO!I$5&amp;$E841),'Hoja de Trabajo para listado'!$CD$151:$DC$151,0)),0)</f>
        <v>0</v>
      </c>
      <c r="J841" s="245">
        <f ca="1">+IFERROR(INDEX('Hoja de Trabajo para listado'!$A$155:$Z$1048576,MATCH($A841,'Hoja de Trabajo para listado'!$A$155:$A$1048576,0),MATCH((CUADRO!J$5&amp;$E841),'Hoja de Trabajo para listado'!$A$151:$Z$151,0)),0)+IFERROR(INDEX('Hoja de Trabajo para listado'!$AB$155:$BA$1048576,MATCH($A841,'Hoja de Trabajo para listado'!$AB$155:$AB$1048576,0),MATCH((CUADRO!J$5&amp;$E841),'Hoja de Trabajo para listado'!$AB$151:$BA$151,0)),0)+IFERROR(INDEX('Hoja de Trabajo para listado'!$BC$155:$CB$1048576,MATCH($A841,'Hoja de Trabajo para listado'!$BC$155:$BC$1048576,0),MATCH((CUADRO!J$5&amp;$E841),'Hoja de Trabajo para listado'!$BC$151:$CB$151,0)),0)+IFERROR(INDEX('Hoja de Trabajo para listado'!$DE$153:$DG$274,MATCH($A841,'Hoja de Trabajo para listado'!$DE$153:$DE$1048576,0),MATCH((CUADRO!J$5&amp;$E841),'Hoja de Trabajo para listado'!$DE$151:$DG$151,0)),0)+IFERROR(INDEX('Hoja de Trabajo para listado'!$CD$155:$DC$1048576,MATCH($A841,'Hoja de Trabajo para listado'!$CD$155:$CD$1048576,0),MATCH((CUADRO!J$5&amp;$E841),'Hoja de Trabajo para listado'!$CD$151:$DC$151,0)),0)</f>
        <v>0</v>
      </c>
      <c r="K841" s="245">
        <f ca="1">+IFERROR(INDEX('Hoja de Trabajo para listado'!$A$155:$Z$1048576,MATCH($A841,'Hoja de Trabajo para listado'!$A$155:$A$1048576,0),MATCH((CUADRO!K$5&amp;$E841),'Hoja de Trabajo para listado'!$A$151:$Z$151,0)),0)+IFERROR(INDEX('Hoja de Trabajo para listado'!$AB$155:$BA$1048576,MATCH($A841,'Hoja de Trabajo para listado'!$AB$155:$AB$1048576,0),MATCH((CUADRO!K$5&amp;$E841),'Hoja de Trabajo para listado'!$AB$151:$BA$151,0)),0)+IFERROR(INDEX('Hoja de Trabajo para listado'!$BC$155:$CB$1048576,MATCH($A841,'Hoja de Trabajo para listado'!$BC$155:$BC$1048576,0),MATCH((CUADRO!K$5&amp;$E841),'Hoja de Trabajo para listado'!$BC$151:$CB$151,0)),0)+IFERROR(INDEX('Hoja de Trabajo para listado'!$DE$153:$DG$274,MATCH($A841,'Hoja de Trabajo para listado'!$DE$153:$DE$1048576,0),MATCH((CUADRO!K$5&amp;$E841),'Hoja de Trabajo para listado'!$DE$151:$DG$151,0)),0)+IFERROR(INDEX('Hoja de Trabajo para listado'!$CD$155:$DC$1048576,MATCH($A841,'Hoja de Trabajo para listado'!$CD$155:$CD$1048576,0),MATCH((CUADRO!K$5&amp;$E841),'Hoja de Trabajo para listado'!$CD$151:$DC$151,0)),0)</f>
        <v>0</v>
      </c>
      <c r="L841" s="245">
        <f ca="1">+IFERROR(INDEX('Hoja de Trabajo para listado'!$A$155:$Z$1048576,MATCH($A841,'Hoja de Trabajo para listado'!$A$155:$A$1048576,0),MATCH((CUADRO!L$5&amp;$E841),'Hoja de Trabajo para listado'!$A$151:$Z$151,0)),0)+IFERROR(INDEX('Hoja de Trabajo para listado'!$AB$155:$BA$1048576,MATCH($A841,'Hoja de Trabajo para listado'!$AB$155:$AB$1048576,0),MATCH((CUADRO!L$5&amp;$E841),'Hoja de Trabajo para listado'!$AB$151:$BA$151,0)),0)+IFERROR(INDEX('Hoja de Trabajo para listado'!$BC$155:$CB$1048576,MATCH($A841,'Hoja de Trabajo para listado'!$BC$155:$BC$1048576,0),MATCH((CUADRO!L$5&amp;$E841),'Hoja de Trabajo para listado'!$BC$151:$CB$151,0)),0)+IFERROR(INDEX('Hoja de Trabajo para listado'!$DE$153:$DG$274,MATCH($A841,'Hoja de Trabajo para listado'!$DE$153:$DE$1048576,0),MATCH((CUADRO!L$5&amp;$E841),'Hoja de Trabajo para listado'!$DE$151:$DG$151,0)),0)+IFERROR(INDEX('Hoja de Trabajo para listado'!$CD$155:$DC$1048576,MATCH($A841,'Hoja de Trabajo para listado'!$CD$155:$CD$1048576,0),MATCH((CUADRO!L$5&amp;$E841),'Hoja de Trabajo para listado'!$CD$151:$DC$151,0)),0)</f>
        <v>0</v>
      </c>
      <c r="M841" s="245">
        <f ca="1">+IFERROR(INDEX('Hoja de Trabajo para listado'!$A$155:$Z$1048576,MATCH($A841,'Hoja de Trabajo para listado'!$A$155:$A$1048576,0),MATCH((CUADRO!M$5&amp;$E841),'Hoja de Trabajo para listado'!$A$151:$Z$151,0)),0)+IFERROR(INDEX('Hoja de Trabajo para listado'!$AB$155:$BA$1048576,MATCH($A841,'Hoja de Trabajo para listado'!$AB$155:$AB$1048576,0),MATCH((CUADRO!M$5&amp;$E841),'Hoja de Trabajo para listado'!$AB$151:$BA$151,0)),0)+IFERROR(INDEX('Hoja de Trabajo para listado'!$BC$155:$CB$1048576,MATCH($A841,'Hoja de Trabajo para listado'!$BC$155:$BC$1048576,0),MATCH((CUADRO!M$5&amp;$E841),'Hoja de Trabajo para listado'!$BC$151:$CB$151,0)),0)+IFERROR(INDEX('Hoja de Trabajo para listado'!$DE$153:$DG$274,MATCH($A841,'Hoja de Trabajo para listado'!$DE$153:$DE$1048576,0),MATCH((CUADRO!M$5&amp;$E841),'Hoja de Trabajo para listado'!$DE$151:$DG$151,0)),0)+IFERROR(INDEX('Hoja de Trabajo para listado'!$CD$155:$DC$1048576,MATCH($A841,'Hoja de Trabajo para listado'!$CD$155:$CD$1048576,0),MATCH((CUADRO!M$5&amp;$E841),'Hoja de Trabajo para listado'!$CD$151:$DC$151,0)),0)</f>
        <v>0</v>
      </c>
      <c r="N841" s="245">
        <f ca="1">+IFERROR(INDEX('Hoja de Trabajo para listado'!$A$155:$Z$1048576,MATCH($A841,'Hoja de Trabajo para listado'!$A$155:$A$1048576,0),MATCH((CUADRO!N$5&amp;$E841),'Hoja de Trabajo para listado'!$A$151:$Z$151,0)),0)+IFERROR(INDEX('Hoja de Trabajo para listado'!$AB$155:$BA$1048576,MATCH($A841,'Hoja de Trabajo para listado'!$AB$155:$AB$1048576,0),MATCH((CUADRO!N$5&amp;$E841),'Hoja de Trabajo para listado'!$AB$151:$BA$151,0)),0)+IFERROR(INDEX('Hoja de Trabajo para listado'!$BC$155:$CB$1048576,MATCH($A841,'Hoja de Trabajo para listado'!$BC$155:$BC$1048576,0),MATCH((CUADRO!N$5&amp;$E841),'Hoja de Trabajo para listado'!$BC$151:$CB$151,0)),0)+IFERROR(INDEX('Hoja de Trabajo para listado'!$DE$153:$DG$274,MATCH($A841,'Hoja de Trabajo para listado'!$DE$153:$DE$1048576,0),MATCH((CUADRO!N$5&amp;$E841),'Hoja de Trabajo para listado'!$DE$151:$DG$151,0)),0)+IFERROR(INDEX('Hoja de Trabajo para listado'!$CD$155:$DC$1048576,MATCH($A841,'Hoja de Trabajo para listado'!$CD$155:$CD$1048576,0),MATCH((CUADRO!N$5&amp;$E841),'Hoja de Trabajo para listado'!$CD$151:$DC$151,0)),0)</f>
        <v>0</v>
      </c>
      <c r="O841" s="245">
        <f ca="1">+IFERROR(INDEX('Hoja de Trabajo para listado'!$A$155:$Z$1048576,MATCH($A841,'Hoja de Trabajo para listado'!$A$155:$A$1048576,0),MATCH((CUADRO!O$5&amp;$E841),'Hoja de Trabajo para listado'!$A$151:$Z$151,0)),0)+IFERROR(INDEX('Hoja de Trabajo para listado'!$AB$155:$BA$1048576,MATCH($A841,'Hoja de Trabajo para listado'!$AB$155:$AB$1048576,0),MATCH((CUADRO!O$5&amp;$E841),'Hoja de Trabajo para listado'!$AB$151:$BA$151,0)),0)+IFERROR(INDEX('Hoja de Trabajo para listado'!$BC$155:$CB$1048576,MATCH($A841,'Hoja de Trabajo para listado'!$BC$155:$BC$1048576,0),MATCH((CUADRO!O$5&amp;$E841),'Hoja de Trabajo para listado'!$BC$151:$CB$151,0)),0)+IFERROR(INDEX('Hoja de Trabajo para listado'!$DE$153:$DG$274,MATCH($A841,'Hoja de Trabajo para listado'!$DE$153:$DE$1048576,0),MATCH((CUADRO!O$5&amp;$E841),'Hoja de Trabajo para listado'!$DE$151:$DG$151,0)),0)+IFERROR(INDEX('Hoja de Trabajo para listado'!$CD$155:$DC$1048576,MATCH($A841,'Hoja de Trabajo para listado'!$CD$155:$CD$1048576,0),MATCH((CUADRO!O$5&amp;$E841),'Hoja de Trabajo para listado'!$CD$151:$DC$151,0)),0)</f>
        <v>0</v>
      </c>
      <c r="P841" s="245">
        <f ca="1">+IFERROR(INDEX('Hoja de Trabajo para listado'!$A$155:$Z$1048576,MATCH($A841,'Hoja de Trabajo para listado'!$A$155:$A$1048576,0),MATCH((CUADRO!P$5&amp;$E841),'Hoja de Trabajo para listado'!$A$151:$Z$151,0)),0)+IFERROR(INDEX('Hoja de Trabajo para listado'!$AB$155:$BA$1048576,MATCH($A841,'Hoja de Trabajo para listado'!$AB$155:$AB$1048576,0),MATCH((CUADRO!P$5&amp;$E841),'Hoja de Trabajo para listado'!$AB$151:$BA$151,0)),0)+IFERROR(INDEX('Hoja de Trabajo para listado'!$BC$155:$CB$1048576,MATCH($A841,'Hoja de Trabajo para listado'!$BC$155:$BC$1048576,0),MATCH((CUADRO!P$5&amp;$E841),'Hoja de Trabajo para listado'!$BC$151:$CB$151,0)),0)+IFERROR(INDEX('Hoja de Trabajo para listado'!$DE$153:$DG$274,MATCH($A841,'Hoja de Trabajo para listado'!$DE$153:$DE$1048576,0),MATCH((CUADRO!P$5&amp;$E841),'Hoja de Trabajo para listado'!$DE$151:$DG$151,0)),0)+IFERROR(INDEX('Hoja de Trabajo para listado'!$CD$155:$DC$1048576,MATCH($A841,'Hoja de Trabajo para listado'!$CD$155:$CD$1048576,0),MATCH((CUADRO!P$5&amp;$E841),'Hoja de Trabajo para listado'!$CD$151:$DC$151,0)),0)</f>
        <v>0</v>
      </c>
      <c r="Q841" s="245">
        <f ca="1">+IFERROR(INDEX('Hoja de Trabajo para listado'!$A$155:$Z$1048576,MATCH($A841,'Hoja de Trabajo para listado'!$A$155:$A$1048576,0),MATCH((CUADRO!Q$5&amp;$E841),'Hoja de Trabajo para listado'!$A$151:$Z$151,0)),0)+IFERROR(INDEX('Hoja de Trabajo para listado'!$AB$155:$BA$1048576,MATCH($A841,'Hoja de Trabajo para listado'!$AB$155:$AB$1048576,0),MATCH((CUADRO!Q$5&amp;$E841),'Hoja de Trabajo para listado'!$AB$151:$BA$151,0)),0)+IFERROR(INDEX('Hoja de Trabajo para listado'!$BC$155:$CB$1048576,MATCH($A841,'Hoja de Trabajo para listado'!$BC$155:$BC$1048576,0),MATCH((CUADRO!Q$5&amp;$E841),'Hoja de Trabajo para listado'!$BC$151:$CB$151,0)),0)+IFERROR(INDEX('Hoja de Trabajo para listado'!$DE$153:$DG$274,MATCH($A841,'Hoja de Trabajo para listado'!$DE$153:$DE$1048576,0),MATCH((CUADRO!Q$5&amp;$E841),'Hoja de Trabajo para listado'!$DE$151:$DG$151,0)),0)+IFERROR(INDEX('Hoja de Trabajo para listado'!$CD$155:$DC$1048576,MATCH($A841,'Hoja de Trabajo para listado'!$CD$155:$CD$1048576,0),MATCH((CUADRO!Q$5&amp;$E841),'Hoja de Trabajo para listado'!$CD$151:$DC$151,0)),0)</f>
        <v>0</v>
      </c>
      <c r="R841" s="245">
        <f t="shared" ca="1" si="29"/>
        <v>0</v>
      </c>
      <c r="S841" s="259">
        <f ca="1">+R840+R841</f>
        <v>0</v>
      </c>
      <c r="T841" s="245">
        <f ca="1">+S841</f>
        <v>0</v>
      </c>
      <c r="U841" s="244">
        <f t="shared" si="30"/>
        <v>2</v>
      </c>
      <c r="V841" s="333" t="str">
        <f>+VLOOKUP(A841,bd_lista!$A$3:$E$590,5,FALSE)</f>
        <v>Gobiernos Autonomos Municipales</v>
      </c>
      <c r="W841" s="392"/>
      <c r="X841" s="242">
        <f>+VLOOKUP(A841,[4]Sheet1!$A$13:$D$744,4,FALSE)</f>
        <v>0</v>
      </c>
      <c r="Y841" s="242" t="e">
        <f>+VLOOKUP(X841,bd_lista!$A$3:$C$590,3,FALSE)</f>
        <v>#N/A</v>
      </c>
      <c r="Z841" s="292"/>
      <c r="AA841" s="293"/>
    </row>
    <row r="842" spans="1:27" customFormat="1" ht="15" hidden="1" customHeight="1">
      <c r="A842" s="32">
        <v>1505</v>
      </c>
      <c r="B842" s="387">
        <f>+A842</f>
        <v>1505</v>
      </c>
      <c r="C842" s="247" t="str">
        <f>+VLOOKUP(A842,bd_lista!$A$3:$C$590,3,FALSE)</f>
        <v>Gobierno Autónomo Municipal de Uncía</v>
      </c>
      <c r="D842" s="389" t="str">
        <f>+C842</f>
        <v>Gobierno Autónomo Municipal de Uncía</v>
      </c>
      <c r="E842" s="242" t="s">
        <v>1304</v>
      </c>
      <c r="F842" s="243">
        <f ca="1">+IFERROR(INDEX('Hoja de Trabajo para listado'!$A$155:$Z$1048576,MATCH($A842,'Hoja de Trabajo para listado'!$A$155:$A$1048576,0),MATCH((CUADRO!F$5&amp;$E842),'Hoja de Trabajo para listado'!$A$151:$Z$151,0)),0)+IFERROR(INDEX('Hoja de Trabajo para listado'!$AB$155:$BA$1048576,MATCH($A842,'Hoja de Trabajo para listado'!$AB$155:$AB$1048576,0),MATCH((CUADRO!F$5&amp;$E842),'Hoja de Trabajo para listado'!$AB$151:$BA$151,0)),0)+IFERROR(INDEX('Hoja de Trabajo para listado'!$BC$155:$CB$1048576,MATCH($A842,'Hoja de Trabajo para listado'!$BC$155:$BC$1048576,0),MATCH((CUADRO!F$5&amp;$E842),'Hoja de Trabajo para listado'!$BC$151:$CB$151,0)),0)+IFERROR(INDEX('Hoja de Trabajo para listado'!$DE$153:$DG$274,MATCH($A842,'Hoja de Trabajo para listado'!$DE$153:$DE$1048576,0),MATCH((CUADRO!F$5&amp;$E842),'Hoja de Trabajo para listado'!$DE$151:$DG$151,0)),0)+IFERROR(INDEX('Hoja de Trabajo para listado'!$CD$155:$DC$1048576,MATCH($A842,'Hoja de Trabajo para listado'!$CD$155:$CD$1048576,0),MATCH((CUADRO!F$5&amp;$E842),'Hoja de Trabajo para listado'!$CD$151:$DC$151,0)),0)</f>
        <v>0</v>
      </c>
      <c r="G842" s="243">
        <f ca="1">+IFERROR(INDEX('Hoja de Trabajo para listado'!$A$155:$Z$1048576,MATCH($A842,'Hoja de Trabajo para listado'!$A$155:$A$1048576,0),MATCH((CUADRO!G$5&amp;$E842),'Hoja de Trabajo para listado'!$A$151:$Z$151,0)),0)+IFERROR(INDEX('Hoja de Trabajo para listado'!$AB$155:$BA$1048576,MATCH($A842,'Hoja de Trabajo para listado'!$AB$155:$AB$1048576,0),MATCH((CUADRO!G$5&amp;$E842),'Hoja de Trabajo para listado'!$AB$151:$BA$151,0)),0)+IFERROR(INDEX('Hoja de Trabajo para listado'!$BC$155:$CB$1048576,MATCH($A842,'Hoja de Trabajo para listado'!$BC$155:$BC$1048576,0),MATCH((CUADRO!G$5&amp;$E842),'Hoja de Trabajo para listado'!$BC$151:$CB$151,0)),0)+IFERROR(INDEX('Hoja de Trabajo para listado'!$DE$153:$DG$274,MATCH($A842,'Hoja de Trabajo para listado'!$DE$153:$DE$1048576,0),MATCH((CUADRO!G$5&amp;$E842),'Hoja de Trabajo para listado'!$DE$151:$DG$151,0)),0)+IFERROR(INDEX('Hoja de Trabajo para listado'!$CD$155:$DC$1048576,MATCH($A842,'Hoja de Trabajo para listado'!$CD$155:$CD$1048576,0),MATCH((CUADRO!G$5&amp;$E842),'Hoja de Trabajo para listado'!$CD$151:$DC$151,0)),0)</f>
        <v>0</v>
      </c>
      <c r="H842" s="243">
        <f ca="1">+IFERROR(INDEX('Hoja de Trabajo para listado'!$A$155:$Z$1048576,MATCH($A842,'Hoja de Trabajo para listado'!$A$155:$A$1048576,0),MATCH((CUADRO!H$5&amp;$E842),'Hoja de Trabajo para listado'!$A$151:$Z$151,0)),0)+IFERROR(INDEX('Hoja de Trabajo para listado'!$AB$155:$BA$1048576,MATCH($A842,'Hoja de Trabajo para listado'!$AB$155:$AB$1048576,0),MATCH((CUADRO!H$5&amp;$E842),'Hoja de Trabajo para listado'!$AB$151:$BA$151,0)),0)+IFERROR(INDEX('Hoja de Trabajo para listado'!$BC$155:$CB$1048576,MATCH($A842,'Hoja de Trabajo para listado'!$BC$155:$BC$1048576,0),MATCH((CUADRO!H$5&amp;$E842),'Hoja de Trabajo para listado'!$BC$151:$CB$151,0)),0)+IFERROR(INDEX('Hoja de Trabajo para listado'!$DE$153:$DG$274,MATCH($A842,'Hoja de Trabajo para listado'!$DE$153:$DE$1048576,0),MATCH((CUADRO!H$5&amp;$E842),'Hoja de Trabajo para listado'!$DE$151:$DG$151,0)),0)+IFERROR(INDEX('Hoja de Trabajo para listado'!$CD$155:$DC$1048576,MATCH($A842,'Hoja de Trabajo para listado'!$CD$155:$CD$1048576,0),MATCH((CUADRO!H$5&amp;$E842),'Hoja de Trabajo para listado'!$CD$151:$DC$151,0)),0)</f>
        <v>0</v>
      </c>
      <c r="I842" s="243">
        <f ca="1">+IFERROR(INDEX('Hoja de Trabajo para listado'!$A$155:$Z$1048576,MATCH($A842,'Hoja de Trabajo para listado'!$A$155:$A$1048576,0),MATCH((CUADRO!I$5&amp;$E842),'Hoja de Trabajo para listado'!$A$151:$Z$151,0)),0)+IFERROR(INDEX('Hoja de Trabajo para listado'!$AB$155:$BA$1048576,MATCH($A842,'Hoja de Trabajo para listado'!$AB$155:$AB$1048576,0),MATCH((CUADRO!I$5&amp;$E842),'Hoja de Trabajo para listado'!$AB$151:$BA$151,0)),0)+IFERROR(INDEX('Hoja de Trabajo para listado'!$BC$155:$CB$1048576,MATCH($A842,'Hoja de Trabajo para listado'!$BC$155:$BC$1048576,0),MATCH((CUADRO!I$5&amp;$E842),'Hoja de Trabajo para listado'!$BC$151:$CB$151,0)),0)+IFERROR(INDEX('Hoja de Trabajo para listado'!$DE$153:$DG$274,MATCH($A842,'Hoja de Trabajo para listado'!$DE$153:$DE$1048576,0),MATCH((CUADRO!I$5&amp;$E842),'Hoja de Trabajo para listado'!$DE$151:$DG$151,0)),0)+IFERROR(INDEX('Hoja de Trabajo para listado'!$CD$155:$DC$1048576,MATCH($A842,'Hoja de Trabajo para listado'!$CD$155:$CD$1048576,0),MATCH((CUADRO!I$5&amp;$E842),'Hoja de Trabajo para listado'!$CD$151:$DC$151,0)),0)</f>
        <v>0</v>
      </c>
      <c r="J842" s="243">
        <f ca="1">+IFERROR(INDEX('Hoja de Trabajo para listado'!$A$155:$Z$1048576,MATCH($A842,'Hoja de Trabajo para listado'!$A$155:$A$1048576,0),MATCH((CUADRO!J$5&amp;$E842),'Hoja de Trabajo para listado'!$A$151:$Z$151,0)),0)+IFERROR(INDEX('Hoja de Trabajo para listado'!$AB$155:$BA$1048576,MATCH($A842,'Hoja de Trabajo para listado'!$AB$155:$AB$1048576,0),MATCH((CUADRO!J$5&amp;$E842),'Hoja de Trabajo para listado'!$AB$151:$BA$151,0)),0)+IFERROR(INDEX('Hoja de Trabajo para listado'!$BC$155:$CB$1048576,MATCH($A842,'Hoja de Trabajo para listado'!$BC$155:$BC$1048576,0),MATCH((CUADRO!J$5&amp;$E842),'Hoja de Trabajo para listado'!$BC$151:$CB$151,0)),0)+IFERROR(INDEX('Hoja de Trabajo para listado'!$DE$153:$DG$274,MATCH($A842,'Hoja de Trabajo para listado'!$DE$153:$DE$1048576,0),MATCH((CUADRO!J$5&amp;$E842),'Hoja de Trabajo para listado'!$DE$151:$DG$151,0)),0)+IFERROR(INDEX('Hoja de Trabajo para listado'!$CD$155:$DC$1048576,MATCH($A842,'Hoja de Trabajo para listado'!$CD$155:$CD$1048576,0),MATCH((CUADRO!J$5&amp;$E842),'Hoja de Trabajo para listado'!$CD$151:$DC$151,0)),0)</f>
        <v>0</v>
      </c>
      <c r="K842" s="243">
        <f ca="1">+IFERROR(INDEX('Hoja de Trabajo para listado'!$A$155:$Z$1048576,MATCH($A842,'Hoja de Trabajo para listado'!$A$155:$A$1048576,0),MATCH((CUADRO!K$5&amp;$E842),'Hoja de Trabajo para listado'!$A$151:$Z$151,0)),0)+IFERROR(INDEX('Hoja de Trabajo para listado'!$AB$155:$BA$1048576,MATCH($A842,'Hoja de Trabajo para listado'!$AB$155:$AB$1048576,0),MATCH((CUADRO!K$5&amp;$E842),'Hoja de Trabajo para listado'!$AB$151:$BA$151,0)),0)+IFERROR(INDEX('Hoja de Trabajo para listado'!$BC$155:$CB$1048576,MATCH($A842,'Hoja de Trabajo para listado'!$BC$155:$BC$1048576,0),MATCH((CUADRO!K$5&amp;$E842),'Hoja de Trabajo para listado'!$BC$151:$CB$151,0)),0)+IFERROR(INDEX('Hoja de Trabajo para listado'!$DE$153:$DG$274,MATCH($A842,'Hoja de Trabajo para listado'!$DE$153:$DE$1048576,0),MATCH((CUADRO!K$5&amp;$E842),'Hoja de Trabajo para listado'!$DE$151:$DG$151,0)),0)+IFERROR(INDEX('Hoja de Trabajo para listado'!$CD$155:$DC$1048576,MATCH($A842,'Hoja de Trabajo para listado'!$CD$155:$CD$1048576,0),MATCH((CUADRO!K$5&amp;$E842),'Hoja de Trabajo para listado'!$CD$151:$DC$151,0)),0)</f>
        <v>0</v>
      </c>
      <c r="L842" s="243">
        <f ca="1">+IFERROR(INDEX('Hoja de Trabajo para listado'!$A$155:$Z$1048576,MATCH($A842,'Hoja de Trabajo para listado'!$A$155:$A$1048576,0),MATCH((CUADRO!L$5&amp;$E842),'Hoja de Trabajo para listado'!$A$151:$Z$151,0)),0)+IFERROR(INDEX('Hoja de Trabajo para listado'!$AB$155:$BA$1048576,MATCH($A842,'Hoja de Trabajo para listado'!$AB$155:$AB$1048576,0),MATCH((CUADRO!L$5&amp;$E842),'Hoja de Trabajo para listado'!$AB$151:$BA$151,0)),0)+IFERROR(INDEX('Hoja de Trabajo para listado'!$BC$155:$CB$1048576,MATCH($A842,'Hoja de Trabajo para listado'!$BC$155:$BC$1048576,0),MATCH((CUADRO!L$5&amp;$E842),'Hoja de Trabajo para listado'!$BC$151:$CB$151,0)),0)+IFERROR(INDEX('Hoja de Trabajo para listado'!$DE$153:$DG$274,MATCH($A842,'Hoja de Trabajo para listado'!$DE$153:$DE$1048576,0),MATCH((CUADRO!L$5&amp;$E842),'Hoja de Trabajo para listado'!$DE$151:$DG$151,0)),0)+IFERROR(INDEX('Hoja de Trabajo para listado'!$CD$155:$DC$1048576,MATCH($A842,'Hoja de Trabajo para listado'!$CD$155:$CD$1048576,0),MATCH((CUADRO!L$5&amp;$E842),'Hoja de Trabajo para listado'!$CD$151:$DC$151,0)),0)</f>
        <v>0</v>
      </c>
      <c r="M842" s="243">
        <f ca="1">+IFERROR(INDEX('Hoja de Trabajo para listado'!$A$155:$Z$1048576,MATCH($A842,'Hoja de Trabajo para listado'!$A$155:$A$1048576,0),MATCH((CUADRO!M$5&amp;$E842),'Hoja de Trabajo para listado'!$A$151:$Z$151,0)),0)+IFERROR(INDEX('Hoja de Trabajo para listado'!$AB$155:$BA$1048576,MATCH($A842,'Hoja de Trabajo para listado'!$AB$155:$AB$1048576,0),MATCH((CUADRO!M$5&amp;$E842),'Hoja de Trabajo para listado'!$AB$151:$BA$151,0)),0)+IFERROR(INDEX('Hoja de Trabajo para listado'!$BC$155:$CB$1048576,MATCH($A842,'Hoja de Trabajo para listado'!$BC$155:$BC$1048576,0),MATCH((CUADRO!M$5&amp;$E842),'Hoja de Trabajo para listado'!$BC$151:$CB$151,0)),0)+IFERROR(INDEX('Hoja de Trabajo para listado'!$DE$153:$DG$274,MATCH($A842,'Hoja de Trabajo para listado'!$DE$153:$DE$1048576,0),MATCH((CUADRO!M$5&amp;$E842),'Hoja de Trabajo para listado'!$DE$151:$DG$151,0)),0)+IFERROR(INDEX('Hoja de Trabajo para listado'!$CD$155:$DC$1048576,MATCH($A842,'Hoja de Trabajo para listado'!$CD$155:$CD$1048576,0),MATCH((CUADRO!M$5&amp;$E842),'Hoja de Trabajo para listado'!$CD$151:$DC$151,0)),0)</f>
        <v>0</v>
      </c>
      <c r="N842" s="243">
        <f ca="1">+IFERROR(INDEX('Hoja de Trabajo para listado'!$A$155:$Z$1048576,MATCH($A842,'Hoja de Trabajo para listado'!$A$155:$A$1048576,0),MATCH((CUADRO!N$5&amp;$E842),'Hoja de Trabajo para listado'!$A$151:$Z$151,0)),0)+IFERROR(INDEX('Hoja de Trabajo para listado'!$AB$155:$BA$1048576,MATCH($A842,'Hoja de Trabajo para listado'!$AB$155:$AB$1048576,0),MATCH((CUADRO!N$5&amp;$E842),'Hoja de Trabajo para listado'!$AB$151:$BA$151,0)),0)+IFERROR(INDEX('Hoja de Trabajo para listado'!$BC$155:$CB$1048576,MATCH($A842,'Hoja de Trabajo para listado'!$BC$155:$BC$1048576,0),MATCH((CUADRO!N$5&amp;$E842),'Hoja de Trabajo para listado'!$BC$151:$CB$151,0)),0)+IFERROR(INDEX('Hoja de Trabajo para listado'!$DE$153:$DG$274,MATCH($A842,'Hoja de Trabajo para listado'!$DE$153:$DE$1048576,0),MATCH((CUADRO!N$5&amp;$E842),'Hoja de Trabajo para listado'!$DE$151:$DG$151,0)),0)+IFERROR(INDEX('Hoja de Trabajo para listado'!$CD$155:$DC$1048576,MATCH($A842,'Hoja de Trabajo para listado'!$CD$155:$CD$1048576,0),MATCH((CUADRO!N$5&amp;$E842),'Hoja de Trabajo para listado'!$CD$151:$DC$151,0)),0)</f>
        <v>0</v>
      </c>
      <c r="O842" s="243">
        <f ca="1">+IFERROR(INDEX('Hoja de Trabajo para listado'!$A$155:$Z$1048576,MATCH($A842,'Hoja de Trabajo para listado'!$A$155:$A$1048576,0),MATCH((CUADRO!O$5&amp;$E842),'Hoja de Trabajo para listado'!$A$151:$Z$151,0)),0)+IFERROR(INDEX('Hoja de Trabajo para listado'!$AB$155:$BA$1048576,MATCH($A842,'Hoja de Trabajo para listado'!$AB$155:$AB$1048576,0),MATCH((CUADRO!O$5&amp;$E842),'Hoja de Trabajo para listado'!$AB$151:$BA$151,0)),0)+IFERROR(INDEX('Hoja de Trabajo para listado'!$BC$155:$CB$1048576,MATCH($A842,'Hoja de Trabajo para listado'!$BC$155:$BC$1048576,0),MATCH((CUADRO!O$5&amp;$E842),'Hoja de Trabajo para listado'!$BC$151:$CB$151,0)),0)+IFERROR(INDEX('Hoja de Trabajo para listado'!$DE$153:$DG$274,MATCH($A842,'Hoja de Trabajo para listado'!$DE$153:$DE$1048576,0),MATCH((CUADRO!O$5&amp;$E842),'Hoja de Trabajo para listado'!$DE$151:$DG$151,0)),0)+IFERROR(INDEX('Hoja de Trabajo para listado'!$CD$155:$DC$1048576,MATCH($A842,'Hoja de Trabajo para listado'!$CD$155:$CD$1048576,0),MATCH((CUADRO!O$5&amp;$E842),'Hoja de Trabajo para listado'!$CD$151:$DC$151,0)),0)</f>
        <v>0</v>
      </c>
      <c r="P842" s="243">
        <f ca="1">+IFERROR(INDEX('Hoja de Trabajo para listado'!$A$155:$Z$1048576,MATCH($A842,'Hoja de Trabajo para listado'!$A$155:$A$1048576,0),MATCH((CUADRO!P$5&amp;$E842),'Hoja de Trabajo para listado'!$A$151:$Z$151,0)),0)+IFERROR(INDEX('Hoja de Trabajo para listado'!$AB$155:$BA$1048576,MATCH($A842,'Hoja de Trabajo para listado'!$AB$155:$AB$1048576,0),MATCH((CUADRO!P$5&amp;$E842),'Hoja de Trabajo para listado'!$AB$151:$BA$151,0)),0)+IFERROR(INDEX('Hoja de Trabajo para listado'!$BC$155:$CB$1048576,MATCH($A842,'Hoja de Trabajo para listado'!$BC$155:$BC$1048576,0),MATCH((CUADRO!P$5&amp;$E842),'Hoja de Trabajo para listado'!$BC$151:$CB$151,0)),0)+IFERROR(INDEX('Hoja de Trabajo para listado'!$DE$153:$DG$274,MATCH($A842,'Hoja de Trabajo para listado'!$DE$153:$DE$1048576,0),MATCH((CUADRO!P$5&amp;$E842),'Hoja de Trabajo para listado'!$DE$151:$DG$151,0)),0)+IFERROR(INDEX('Hoja de Trabajo para listado'!$CD$155:$DC$1048576,MATCH($A842,'Hoja de Trabajo para listado'!$CD$155:$CD$1048576,0),MATCH((CUADRO!P$5&amp;$E842),'Hoja de Trabajo para listado'!$CD$151:$DC$151,0)),0)</f>
        <v>0</v>
      </c>
      <c r="Q842" s="243">
        <f ca="1">+IFERROR(INDEX('Hoja de Trabajo para listado'!$A$155:$Z$1048576,MATCH($A842,'Hoja de Trabajo para listado'!$A$155:$A$1048576,0),MATCH((CUADRO!Q$5&amp;$E842),'Hoja de Trabajo para listado'!$A$151:$Z$151,0)),0)+IFERROR(INDEX('Hoja de Trabajo para listado'!$AB$155:$BA$1048576,MATCH($A842,'Hoja de Trabajo para listado'!$AB$155:$AB$1048576,0),MATCH((CUADRO!Q$5&amp;$E842),'Hoja de Trabajo para listado'!$AB$151:$BA$151,0)),0)+IFERROR(INDEX('Hoja de Trabajo para listado'!$BC$155:$CB$1048576,MATCH($A842,'Hoja de Trabajo para listado'!$BC$155:$BC$1048576,0),MATCH((CUADRO!Q$5&amp;$E842),'Hoja de Trabajo para listado'!$BC$151:$CB$151,0)),0)+IFERROR(INDEX('Hoja de Trabajo para listado'!$DE$153:$DG$274,MATCH($A842,'Hoja de Trabajo para listado'!$DE$153:$DE$1048576,0),MATCH((CUADRO!Q$5&amp;$E842),'Hoja de Trabajo para listado'!$DE$151:$DG$151,0)),0)+IFERROR(INDEX('Hoja de Trabajo para listado'!$CD$155:$DC$1048576,MATCH($A842,'Hoja de Trabajo para listado'!$CD$155:$CD$1048576,0),MATCH((CUADRO!Q$5&amp;$E842),'Hoja de Trabajo para listado'!$CD$151:$DC$151,0)),0)</f>
        <v>0</v>
      </c>
      <c r="R842" s="243">
        <f t="shared" ca="1" si="29"/>
        <v>0</v>
      </c>
      <c r="S842" s="249"/>
      <c r="T842" s="243">
        <f ca="1">+T843</f>
        <v>0</v>
      </c>
      <c r="U842" s="242">
        <f t="shared" si="30"/>
        <v>1</v>
      </c>
      <c r="V842" s="333" t="str">
        <f>+VLOOKUP(A842,bd_lista!$A$3:$E$590,5,FALSE)</f>
        <v>Gobiernos Autonomos Municipales</v>
      </c>
      <c r="W842" s="391" t="str">
        <f>+V842</f>
        <v>Gobiernos Autonomos Municipales</v>
      </c>
      <c r="X842" s="242">
        <f>+VLOOKUP(A842,[4]Sheet1!$A$13:$D$744,4,FALSE)</f>
        <v>0</v>
      </c>
      <c r="Y842" s="242" t="e">
        <f>+VLOOKUP(X842,bd_lista!$A$3:$C$590,3,FALSE)</f>
        <v>#N/A</v>
      </c>
      <c r="Z842" s="294">
        <f>+X842</f>
        <v>0</v>
      </c>
      <c r="AA842" s="295" t="e">
        <f>+Y842</f>
        <v>#N/A</v>
      </c>
    </row>
    <row r="843" spans="1:27" customFormat="1" ht="15" hidden="1" customHeight="1">
      <c r="A843" s="32">
        <v>1505</v>
      </c>
      <c r="B843" s="388"/>
      <c r="C843" s="247" t="str">
        <f>+VLOOKUP(A843,bd_lista!$A$3:$C$590,3,FALSE)</f>
        <v>Gobierno Autónomo Municipal de Uncía</v>
      </c>
      <c r="D843" s="390"/>
      <c r="E843" s="244" t="s">
        <v>1305</v>
      </c>
      <c r="F843" s="245">
        <f ca="1">+IFERROR(INDEX('Hoja de Trabajo para listado'!$A$155:$Z$1048576,MATCH($A843,'Hoja de Trabajo para listado'!$A$155:$A$1048576,0),MATCH((CUADRO!F$5&amp;$E843),'Hoja de Trabajo para listado'!$A$151:$Z$151,0)),0)+IFERROR(INDEX('Hoja de Trabajo para listado'!$AB$155:$BA$1048576,MATCH($A843,'Hoja de Trabajo para listado'!$AB$155:$AB$1048576,0),MATCH((CUADRO!F$5&amp;$E843),'Hoja de Trabajo para listado'!$AB$151:$BA$151,0)),0)+IFERROR(INDEX('Hoja de Trabajo para listado'!$BC$155:$CB$1048576,MATCH($A843,'Hoja de Trabajo para listado'!$BC$155:$BC$1048576,0),MATCH((CUADRO!F$5&amp;$E843),'Hoja de Trabajo para listado'!$BC$151:$CB$151,0)),0)+IFERROR(INDEX('Hoja de Trabajo para listado'!$DE$153:$DG$274,MATCH($A843,'Hoja de Trabajo para listado'!$DE$153:$DE$1048576,0),MATCH((CUADRO!F$5&amp;$E843),'Hoja de Trabajo para listado'!$DE$151:$DG$151,0)),0)+IFERROR(INDEX('Hoja de Trabajo para listado'!$CD$155:$DC$1048576,MATCH($A843,'Hoja de Trabajo para listado'!$CD$155:$CD$1048576,0),MATCH((CUADRO!F$5&amp;$E843),'Hoja de Trabajo para listado'!$CD$151:$DC$151,0)),0)</f>
        <v>0</v>
      </c>
      <c r="G843" s="245">
        <f ca="1">+IFERROR(INDEX('Hoja de Trabajo para listado'!$A$155:$Z$1048576,MATCH($A843,'Hoja de Trabajo para listado'!$A$155:$A$1048576,0),MATCH((CUADRO!G$5&amp;$E843),'Hoja de Trabajo para listado'!$A$151:$Z$151,0)),0)+IFERROR(INDEX('Hoja de Trabajo para listado'!$AB$155:$BA$1048576,MATCH($A843,'Hoja de Trabajo para listado'!$AB$155:$AB$1048576,0),MATCH((CUADRO!G$5&amp;$E843),'Hoja de Trabajo para listado'!$AB$151:$BA$151,0)),0)+IFERROR(INDEX('Hoja de Trabajo para listado'!$BC$155:$CB$1048576,MATCH($A843,'Hoja de Trabajo para listado'!$BC$155:$BC$1048576,0),MATCH((CUADRO!G$5&amp;$E843),'Hoja de Trabajo para listado'!$BC$151:$CB$151,0)),0)+IFERROR(INDEX('Hoja de Trabajo para listado'!$DE$153:$DG$274,MATCH($A843,'Hoja de Trabajo para listado'!$DE$153:$DE$1048576,0),MATCH((CUADRO!G$5&amp;$E843),'Hoja de Trabajo para listado'!$DE$151:$DG$151,0)),0)+IFERROR(INDEX('Hoja de Trabajo para listado'!$CD$155:$DC$1048576,MATCH($A843,'Hoja de Trabajo para listado'!$CD$155:$CD$1048576,0),MATCH((CUADRO!G$5&amp;$E843),'Hoja de Trabajo para listado'!$CD$151:$DC$151,0)),0)</f>
        <v>0</v>
      </c>
      <c r="H843" s="245">
        <f ca="1">+IFERROR(INDEX('Hoja de Trabajo para listado'!$A$155:$Z$1048576,MATCH($A843,'Hoja de Trabajo para listado'!$A$155:$A$1048576,0),MATCH((CUADRO!H$5&amp;$E843),'Hoja de Trabajo para listado'!$A$151:$Z$151,0)),0)+IFERROR(INDEX('Hoja de Trabajo para listado'!$AB$155:$BA$1048576,MATCH($A843,'Hoja de Trabajo para listado'!$AB$155:$AB$1048576,0),MATCH((CUADRO!H$5&amp;$E843),'Hoja de Trabajo para listado'!$AB$151:$BA$151,0)),0)+IFERROR(INDEX('Hoja de Trabajo para listado'!$BC$155:$CB$1048576,MATCH($A843,'Hoja de Trabajo para listado'!$BC$155:$BC$1048576,0),MATCH((CUADRO!H$5&amp;$E843),'Hoja de Trabajo para listado'!$BC$151:$CB$151,0)),0)+IFERROR(INDEX('Hoja de Trabajo para listado'!$DE$153:$DG$274,MATCH($A843,'Hoja de Trabajo para listado'!$DE$153:$DE$1048576,0),MATCH((CUADRO!H$5&amp;$E843),'Hoja de Trabajo para listado'!$DE$151:$DG$151,0)),0)+IFERROR(INDEX('Hoja de Trabajo para listado'!$CD$155:$DC$1048576,MATCH($A843,'Hoja de Trabajo para listado'!$CD$155:$CD$1048576,0),MATCH((CUADRO!H$5&amp;$E843),'Hoja de Trabajo para listado'!$CD$151:$DC$151,0)),0)</f>
        <v>0</v>
      </c>
      <c r="I843" s="245">
        <f ca="1">+IFERROR(INDEX('Hoja de Trabajo para listado'!$A$155:$Z$1048576,MATCH($A843,'Hoja de Trabajo para listado'!$A$155:$A$1048576,0),MATCH((CUADRO!I$5&amp;$E843),'Hoja de Trabajo para listado'!$A$151:$Z$151,0)),0)+IFERROR(INDEX('Hoja de Trabajo para listado'!$AB$155:$BA$1048576,MATCH($A843,'Hoja de Trabajo para listado'!$AB$155:$AB$1048576,0),MATCH((CUADRO!I$5&amp;$E843),'Hoja de Trabajo para listado'!$AB$151:$BA$151,0)),0)+IFERROR(INDEX('Hoja de Trabajo para listado'!$BC$155:$CB$1048576,MATCH($A843,'Hoja de Trabajo para listado'!$BC$155:$BC$1048576,0),MATCH((CUADRO!I$5&amp;$E843),'Hoja de Trabajo para listado'!$BC$151:$CB$151,0)),0)+IFERROR(INDEX('Hoja de Trabajo para listado'!$DE$153:$DG$274,MATCH($A843,'Hoja de Trabajo para listado'!$DE$153:$DE$1048576,0),MATCH((CUADRO!I$5&amp;$E843),'Hoja de Trabajo para listado'!$DE$151:$DG$151,0)),0)+IFERROR(INDEX('Hoja de Trabajo para listado'!$CD$155:$DC$1048576,MATCH($A843,'Hoja de Trabajo para listado'!$CD$155:$CD$1048576,0),MATCH((CUADRO!I$5&amp;$E843),'Hoja de Trabajo para listado'!$CD$151:$DC$151,0)),0)</f>
        <v>0</v>
      </c>
      <c r="J843" s="245">
        <f ca="1">+IFERROR(INDEX('Hoja de Trabajo para listado'!$A$155:$Z$1048576,MATCH($A843,'Hoja de Trabajo para listado'!$A$155:$A$1048576,0),MATCH((CUADRO!J$5&amp;$E843),'Hoja de Trabajo para listado'!$A$151:$Z$151,0)),0)+IFERROR(INDEX('Hoja de Trabajo para listado'!$AB$155:$BA$1048576,MATCH($A843,'Hoja de Trabajo para listado'!$AB$155:$AB$1048576,0),MATCH((CUADRO!J$5&amp;$E843),'Hoja de Trabajo para listado'!$AB$151:$BA$151,0)),0)+IFERROR(INDEX('Hoja de Trabajo para listado'!$BC$155:$CB$1048576,MATCH($A843,'Hoja de Trabajo para listado'!$BC$155:$BC$1048576,0),MATCH((CUADRO!J$5&amp;$E843),'Hoja de Trabajo para listado'!$BC$151:$CB$151,0)),0)+IFERROR(INDEX('Hoja de Trabajo para listado'!$DE$153:$DG$274,MATCH($A843,'Hoja de Trabajo para listado'!$DE$153:$DE$1048576,0),MATCH((CUADRO!J$5&amp;$E843),'Hoja de Trabajo para listado'!$DE$151:$DG$151,0)),0)+IFERROR(INDEX('Hoja de Trabajo para listado'!$CD$155:$DC$1048576,MATCH($A843,'Hoja de Trabajo para listado'!$CD$155:$CD$1048576,0),MATCH((CUADRO!J$5&amp;$E843),'Hoja de Trabajo para listado'!$CD$151:$DC$151,0)),0)</f>
        <v>0</v>
      </c>
      <c r="K843" s="245">
        <f ca="1">+IFERROR(INDEX('Hoja de Trabajo para listado'!$A$155:$Z$1048576,MATCH($A843,'Hoja de Trabajo para listado'!$A$155:$A$1048576,0),MATCH((CUADRO!K$5&amp;$E843),'Hoja de Trabajo para listado'!$A$151:$Z$151,0)),0)+IFERROR(INDEX('Hoja de Trabajo para listado'!$AB$155:$BA$1048576,MATCH($A843,'Hoja de Trabajo para listado'!$AB$155:$AB$1048576,0),MATCH((CUADRO!K$5&amp;$E843),'Hoja de Trabajo para listado'!$AB$151:$BA$151,0)),0)+IFERROR(INDEX('Hoja de Trabajo para listado'!$BC$155:$CB$1048576,MATCH($A843,'Hoja de Trabajo para listado'!$BC$155:$BC$1048576,0),MATCH((CUADRO!K$5&amp;$E843),'Hoja de Trabajo para listado'!$BC$151:$CB$151,0)),0)+IFERROR(INDEX('Hoja de Trabajo para listado'!$DE$153:$DG$274,MATCH($A843,'Hoja de Trabajo para listado'!$DE$153:$DE$1048576,0),MATCH((CUADRO!K$5&amp;$E843),'Hoja de Trabajo para listado'!$DE$151:$DG$151,0)),0)+IFERROR(INDEX('Hoja de Trabajo para listado'!$CD$155:$DC$1048576,MATCH($A843,'Hoja de Trabajo para listado'!$CD$155:$CD$1048576,0),MATCH((CUADRO!K$5&amp;$E843),'Hoja de Trabajo para listado'!$CD$151:$DC$151,0)),0)</f>
        <v>0</v>
      </c>
      <c r="L843" s="245">
        <f ca="1">+IFERROR(INDEX('Hoja de Trabajo para listado'!$A$155:$Z$1048576,MATCH($A843,'Hoja de Trabajo para listado'!$A$155:$A$1048576,0),MATCH((CUADRO!L$5&amp;$E843),'Hoja de Trabajo para listado'!$A$151:$Z$151,0)),0)+IFERROR(INDEX('Hoja de Trabajo para listado'!$AB$155:$BA$1048576,MATCH($A843,'Hoja de Trabajo para listado'!$AB$155:$AB$1048576,0),MATCH((CUADRO!L$5&amp;$E843),'Hoja de Trabajo para listado'!$AB$151:$BA$151,0)),0)+IFERROR(INDEX('Hoja de Trabajo para listado'!$BC$155:$CB$1048576,MATCH($A843,'Hoja de Trabajo para listado'!$BC$155:$BC$1048576,0),MATCH((CUADRO!L$5&amp;$E843),'Hoja de Trabajo para listado'!$BC$151:$CB$151,0)),0)+IFERROR(INDEX('Hoja de Trabajo para listado'!$DE$153:$DG$274,MATCH($A843,'Hoja de Trabajo para listado'!$DE$153:$DE$1048576,0),MATCH((CUADRO!L$5&amp;$E843),'Hoja de Trabajo para listado'!$DE$151:$DG$151,0)),0)+IFERROR(INDEX('Hoja de Trabajo para listado'!$CD$155:$DC$1048576,MATCH($A843,'Hoja de Trabajo para listado'!$CD$155:$CD$1048576,0),MATCH((CUADRO!L$5&amp;$E843),'Hoja de Trabajo para listado'!$CD$151:$DC$151,0)),0)</f>
        <v>0</v>
      </c>
      <c r="M843" s="245">
        <f ca="1">+IFERROR(INDEX('Hoja de Trabajo para listado'!$A$155:$Z$1048576,MATCH($A843,'Hoja de Trabajo para listado'!$A$155:$A$1048576,0),MATCH((CUADRO!M$5&amp;$E843),'Hoja de Trabajo para listado'!$A$151:$Z$151,0)),0)+IFERROR(INDEX('Hoja de Trabajo para listado'!$AB$155:$BA$1048576,MATCH($A843,'Hoja de Trabajo para listado'!$AB$155:$AB$1048576,0),MATCH((CUADRO!M$5&amp;$E843),'Hoja de Trabajo para listado'!$AB$151:$BA$151,0)),0)+IFERROR(INDEX('Hoja de Trabajo para listado'!$BC$155:$CB$1048576,MATCH($A843,'Hoja de Trabajo para listado'!$BC$155:$BC$1048576,0),MATCH((CUADRO!M$5&amp;$E843),'Hoja de Trabajo para listado'!$BC$151:$CB$151,0)),0)+IFERROR(INDEX('Hoja de Trabajo para listado'!$DE$153:$DG$274,MATCH($A843,'Hoja de Trabajo para listado'!$DE$153:$DE$1048576,0),MATCH((CUADRO!M$5&amp;$E843),'Hoja de Trabajo para listado'!$DE$151:$DG$151,0)),0)+IFERROR(INDEX('Hoja de Trabajo para listado'!$CD$155:$DC$1048576,MATCH($A843,'Hoja de Trabajo para listado'!$CD$155:$CD$1048576,0),MATCH((CUADRO!M$5&amp;$E843),'Hoja de Trabajo para listado'!$CD$151:$DC$151,0)),0)</f>
        <v>0</v>
      </c>
      <c r="N843" s="245">
        <f ca="1">+IFERROR(INDEX('Hoja de Trabajo para listado'!$A$155:$Z$1048576,MATCH($A843,'Hoja de Trabajo para listado'!$A$155:$A$1048576,0),MATCH((CUADRO!N$5&amp;$E843),'Hoja de Trabajo para listado'!$A$151:$Z$151,0)),0)+IFERROR(INDEX('Hoja de Trabajo para listado'!$AB$155:$BA$1048576,MATCH($A843,'Hoja de Trabajo para listado'!$AB$155:$AB$1048576,0),MATCH((CUADRO!N$5&amp;$E843),'Hoja de Trabajo para listado'!$AB$151:$BA$151,0)),0)+IFERROR(INDEX('Hoja de Trabajo para listado'!$BC$155:$CB$1048576,MATCH($A843,'Hoja de Trabajo para listado'!$BC$155:$BC$1048576,0),MATCH((CUADRO!N$5&amp;$E843),'Hoja de Trabajo para listado'!$BC$151:$CB$151,0)),0)+IFERROR(INDEX('Hoja de Trabajo para listado'!$DE$153:$DG$274,MATCH($A843,'Hoja de Trabajo para listado'!$DE$153:$DE$1048576,0),MATCH((CUADRO!N$5&amp;$E843),'Hoja de Trabajo para listado'!$DE$151:$DG$151,0)),0)+IFERROR(INDEX('Hoja de Trabajo para listado'!$CD$155:$DC$1048576,MATCH($A843,'Hoja de Trabajo para listado'!$CD$155:$CD$1048576,0),MATCH((CUADRO!N$5&amp;$E843),'Hoja de Trabajo para listado'!$CD$151:$DC$151,0)),0)</f>
        <v>0</v>
      </c>
      <c r="O843" s="245">
        <f ca="1">+IFERROR(INDEX('Hoja de Trabajo para listado'!$A$155:$Z$1048576,MATCH($A843,'Hoja de Trabajo para listado'!$A$155:$A$1048576,0),MATCH((CUADRO!O$5&amp;$E843),'Hoja de Trabajo para listado'!$A$151:$Z$151,0)),0)+IFERROR(INDEX('Hoja de Trabajo para listado'!$AB$155:$BA$1048576,MATCH($A843,'Hoja de Trabajo para listado'!$AB$155:$AB$1048576,0),MATCH((CUADRO!O$5&amp;$E843),'Hoja de Trabajo para listado'!$AB$151:$BA$151,0)),0)+IFERROR(INDEX('Hoja de Trabajo para listado'!$BC$155:$CB$1048576,MATCH($A843,'Hoja de Trabajo para listado'!$BC$155:$BC$1048576,0),MATCH((CUADRO!O$5&amp;$E843),'Hoja de Trabajo para listado'!$BC$151:$CB$151,0)),0)+IFERROR(INDEX('Hoja de Trabajo para listado'!$DE$153:$DG$274,MATCH($A843,'Hoja de Trabajo para listado'!$DE$153:$DE$1048576,0),MATCH((CUADRO!O$5&amp;$E843),'Hoja de Trabajo para listado'!$DE$151:$DG$151,0)),0)+IFERROR(INDEX('Hoja de Trabajo para listado'!$CD$155:$DC$1048576,MATCH($A843,'Hoja de Trabajo para listado'!$CD$155:$CD$1048576,0),MATCH((CUADRO!O$5&amp;$E843),'Hoja de Trabajo para listado'!$CD$151:$DC$151,0)),0)</f>
        <v>0</v>
      </c>
      <c r="P843" s="245">
        <f ca="1">+IFERROR(INDEX('Hoja de Trabajo para listado'!$A$155:$Z$1048576,MATCH($A843,'Hoja de Trabajo para listado'!$A$155:$A$1048576,0),MATCH((CUADRO!P$5&amp;$E843),'Hoja de Trabajo para listado'!$A$151:$Z$151,0)),0)+IFERROR(INDEX('Hoja de Trabajo para listado'!$AB$155:$BA$1048576,MATCH($A843,'Hoja de Trabajo para listado'!$AB$155:$AB$1048576,0),MATCH((CUADRO!P$5&amp;$E843),'Hoja de Trabajo para listado'!$AB$151:$BA$151,0)),0)+IFERROR(INDEX('Hoja de Trabajo para listado'!$BC$155:$CB$1048576,MATCH($A843,'Hoja de Trabajo para listado'!$BC$155:$BC$1048576,0),MATCH((CUADRO!P$5&amp;$E843),'Hoja de Trabajo para listado'!$BC$151:$CB$151,0)),0)+IFERROR(INDEX('Hoja de Trabajo para listado'!$DE$153:$DG$274,MATCH($A843,'Hoja de Trabajo para listado'!$DE$153:$DE$1048576,0),MATCH((CUADRO!P$5&amp;$E843),'Hoja de Trabajo para listado'!$DE$151:$DG$151,0)),0)+IFERROR(INDEX('Hoja de Trabajo para listado'!$CD$155:$DC$1048576,MATCH($A843,'Hoja de Trabajo para listado'!$CD$155:$CD$1048576,0),MATCH((CUADRO!P$5&amp;$E843),'Hoja de Trabajo para listado'!$CD$151:$DC$151,0)),0)</f>
        <v>0</v>
      </c>
      <c r="Q843" s="245">
        <f ca="1">+IFERROR(INDEX('Hoja de Trabajo para listado'!$A$155:$Z$1048576,MATCH($A843,'Hoja de Trabajo para listado'!$A$155:$A$1048576,0),MATCH((CUADRO!Q$5&amp;$E843),'Hoja de Trabajo para listado'!$A$151:$Z$151,0)),0)+IFERROR(INDEX('Hoja de Trabajo para listado'!$AB$155:$BA$1048576,MATCH($A843,'Hoja de Trabajo para listado'!$AB$155:$AB$1048576,0),MATCH((CUADRO!Q$5&amp;$E843),'Hoja de Trabajo para listado'!$AB$151:$BA$151,0)),0)+IFERROR(INDEX('Hoja de Trabajo para listado'!$BC$155:$CB$1048576,MATCH($A843,'Hoja de Trabajo para listado'!$BC$155:$BC$1048576,0),MATCH((CUADRO!Q$5&amp;$E843),'Hoja de Trabajo para listado'!$BC$151:$CB$151,0)),0)+IFERROR(INDEX('Hoja de Trabajo para listado'!$DE$153:$DG$274,MATCH($A843,'Hoja de Trabajo para listado'!$DE$153:$DE$1048576,0),MATCH((CUADRO!Q$5&amp;$E843),'Hoja de Trabajo para listado'!$DE$151:$DG$151,0)),0)+IFERROR(INDEX('Hoja de Trabajo para listado'!$CD$155:$DC$1048576,MATCH($A843,'Hoja de Trabajo para listado'!$CD$155:$CD$1048576,0),MATCH((CUADRO!Q$5&amp;$E843),'Hoja de Trabajo para listado'!$CD$151:$DC$151,0)),0)</f>
        <v>0</v>
      </c>
      <c r="R843" s="245">
        <f t="shared" ca="1" si="29"/>
        <v>0</v>
      </c>
      <c r="S843" s="259">
        <f ca="1">+R842+R843</f>
        <v>0</v>
      </c>
      <c r="T843" s="245">
        <f ca="1">+S843</f>
        <v>0</v>
      </c>
      <c r="U843" s="244">
        <f t="shared" si="30"/>
        <v>2</v>
      </c>
      <c r="V843" s="333" t="str">
        <f>+VLOOKUP(A843,bd_lista!$A$3:$E$590,5,FALSE)</f>
        <v>Gobiernos Autonomos Municipales</v>
      </c>
      <c r="W843" s="392"/>
      <c r="X843" s="242">
        <f>+VLOOKUP(A843,[4]Sheet1!$A$13:$D$744,4,FALSE)</f>
        <v>0</v>
      </c>
      <c r="Y843" s="242" t="e">
        <f>+VLOOKUP(X843,bd_lista!$A$3:$C$590,3,FALSE)</f>
        <v>#N/A</v>
      </c>
      <c r="Z843" s="292"/>
      <c r="AA843" s="293"/>
    </row>
    <row r="844" spans="1:27" customFormat="1" ht="15" hidden="1" customHeight="1">
      <c r="A844" s="32">
        <v>1506</v>
      </c>
      <c r="B844" s="387">
        <f>+A844</f>
        <v>1506</v>
      </c>
      <c r="C844" s="247" t="str">
        <f>+VLOOKUP(A844,bd_lista!$A$3:$C$590,3,FALSE)</f>
        <v>Gobierno Autónomo Municipal de Chayanta</v>
      </c>
      <c r="D844" s="389" t="str">
        <f>+C844</f>
        <v>Gobierno Autónomo Municipal de Chayanta</v>
      </c>
      <c r="E844" s="242" t="s">
        <v>1304</v>
      </c>
      <c r="F844" s="243">
        <f ca="1">+IFERROR(INDEX('Hoja de Trabajo para listado'!$A$155:$Z$1048576,MATCH($A844,'Hoja de Trabajo para listado'!$A$155:$A$1048576,0),MATCH((CUADRO!F$5&amp;$E844),'Hoja de Trabajo para listado'!$A$151:$Z$151,0)),0)+IFERROR(INDEX('Hoja de Trabajo para listado'!$AB$155:$BA$1048576,MATCH($A844,'Hoja de Trabajo para listado'!$AB$155:$AB$1048576,0),MATCH((CUADRO!F$5&amp;$E844),'Hoja de Trabajo para listado'!$AB$151:$BA$151,0)),0)+IFERROR(INDEX('Hoja de Trabajo para listado'!$BC$155:$CB$1048576,MATCH($A844,'Hoja de Trabajo para listado'!$BC$155:$BC$1048576,0),MATCH((CUADRO!F$5&amp;$E844),'Hoja de Trabajo para listado'!$BC$151:$CB$151,0)),0)+IFERROR(INDEX('Hoja de Trabajo para listado'!$DE$153:$DG$274,MATCH($A844,'Hoja de Trabajo para listado'!$DE$153:$DE$1048576,0),MATCH((CUADRO!F$5&amp;$E844),'Hoja de Trabajo para listado'!$DE$151:$DG$151,0)),0)+IFERROR(INDEX('Hoja de Trabajo para listado'!$CD$155:$DC$1048576,MATCH($A844,'Hoja de Trabajo para listado'!$CD$155:$CD$1048576,0),MATCH((CUADRO!F$5&amp;$E844),'Hoja de Trabajo para listado'!$CD$151:$DC$151,0)),0)</f>
        <v>0</v>
      </c>
      <c r="G844" s="243">
        <f ca="1">+IFERROR(INDEX('Hoja de Trabajo para listado'!$A$155:$Z$1048576,MATCH($A844,'Hoja de Trabajo para listado'!$A$155:$A$1048576,0),MATCH((CUADRO!G$5&amp;$E844),'Hoja de Trabajo para listado'!$A$151:$Z$151,0)),0)+IFERROR(INDEX('Hoja de Trabajo para listado'!$AB$155:$BA$1048576,MATCH($A844,'Hoja de Trabajo para listado'!$AB$155:$AB$1048576,0),MATCH((CUADRO!G$5&amp;$E844),'Hoja de Trabajo para listado'!$AB$151:$BA$151,0)),0)+IFERROR(INDEX('Hoja de Trabajo para listado'!$BC$155:$CB$1048576,MATCH($A844,'Hoja de Trabajo para listado'!$BC$155:$BC$1048576,0),MATCH((CUADRO!G$5&amp;$E844),'Hoja de Trabajo para listado'!$BC$151:$CB$151,0)),0)+IFERROR(INDEX('Hoja de Trabajo para listado'!$DE$153:$DG$274,MATCH($A844,'Hoja de Trabajo para listado'!$DE$153:$DE$1048576,0),MATCH((CUADRO!G$5&amp;$E844),'Hoja de Trabajo para listado'!$DE$151:$DG$151,0)),0)+IFERROR(INDEX('Hoja de Trabajo para listado'!$CD$155:$DC$1048576,MATCH($A844,'Hoja de Trabajo para listado'!$CD$155:$CD$1048576,0),MATCH((CUADRO!G$5&amp;$E844),'Hoja de Trabajo para listado'!$CD$151:$DC$151,0)),0)</f>
        <v>0</v>
      </c>
      <c r="H844" s="243">
        <f ca="1">+IFERROR(INDEX('Hoja de Trabajo para listado'!$A$155:$Z$1048576,MATCH($A844,'Hoja de Trabajo para listado'!$A$155:$A$1048576,0),MATCH((CUADRO!H$5&amp;$E844),'Hoja de Trabajo para listado'!$A$151:$Z$151,0)),0)+IFERROR(INDEX('Hoja de Trabajo para listado'!$AB$155:$BA$1048576,MATCH($A844,'Hoja de Trabajo para listado'!$AB$155:$AB$1048576,0),MATCH((CUADRO!H$5&amp;$E844),'Hoja de Trabajo para listado'!$AB$151:$BA$151,0)),0)+IFERROR(INDEX('Hoja de Trabajo para listado'!$BC$155:$CB$1048576,MATCH($A844,'Hoja de Trabajo para listado'!$BC$155:$BC$1048576,0),MATCH((CUADRO!H$5&amp;$E844),'Hoja de Trabajo para listado'!$BC$151:$CB$151,0)),0)+IFERROR(INDEX('Hoja de Trabajo para listado'!$DE$153:$DG$274,MATCH($A844,'Hoja de Trabajo para listado'!$DE$153:$DE$1048576,0),MATCH((CUADRO!H$5&amp;$E844),'Hoja de Trabajo para listado'!$DE$151:$DG$151,0)),0)+IFERROR(INDEX('Hoja de Trabajo para listado'!$CD$155:$DC$1048576,MATCH($A844,'Hoja de Trabajo para listado'!$CD$155:$CD$1048576,0),MATCH((CUADRO!H$5&amp;$E844),'Hoja de Trabajo para listado'!$CD$151:$DC$151,0)),0)</f>
        <v>0</v>
      </c>
      <c r="I844" s="243">
        <f ca="1">+IFERROR(INDEX('Hoja de Trabajo para listado'!$A$155:$Z$1048576,MATCH($A844,'Hoja de Trabajo para listado'!$A$155:$A$1048576,0),MATCH((CUADRO!I$5&amp;$E844),'Hoja de Trabajo para listado'!$A$151:$Z$151,0)),0)+IFERROR(INDEX('Hoja de Trabajo para listado'!$AB$155:$BA$1048576,MATCH($A844,'Hoja de Trabajo para listado'!$AB$155:$AB$1048576,0),MATCH((CUADRO!I$5&amp;$E844),'Hoja de Trabajo para listado'!$AB$151:$BA$151,0)),0)+IFERROR(INDEX('Hoja de Trabajo para listado'!$BC$155:$CB$1048576,MATCH($A844,'Hoja de Trabajo para listado'!$BC$155:$BC$1048576,0),MATCH((CUADRO!I$5&amp;$E844),'Hoja de Trabajo para listado'!$BC$151:$CB$151,0)),0)+IFERROR(INDEX('Hoja de Trabajo para listado'!$DE$153:$DG$274,MATCH($A844,'Hoja de Trabajo para listado'!$DE$153:$DE$1048576,0),MATCH((CUADRO!I$5&amp;$E844),'Hoja de Trabajo para listado'!$DE$151:$DG$151,0)),0)+IFERROR(INDEX('Hoja de Trabajo para listado'!$CD$155:$DC$1048576,MATCH($A844,'Hoja de Trabajo para listado'!$CD$155:$CD$1048576,0),MATCH((CUADRO!I$5&amp;$E844),'Hoja de Trabajo para listado'!$CD$151:$DC$151,0)),0)</f>
        <v>0</v>
      </c>
      <c r="J844" s="243">
        <f ca="1">+IFERROR(INDEX('Hoja de Trabajo para listado'!$A$155:$Z$1048576,MATCH($A844,'Hoja de Trabajo para listado'!$A$155:$A$1048576,0),MATCH((CUADRO!J$5&amp;$E844),'Hoja de Trabajo para listado'!$A$151:$Z$151,0)),0)+IFERROR(INDEX('Hoja de Trabajo para listado'!$AB$155:$BA$1048576,MATCH($A844,'Hoja de Trabajo para listado'!$AB$155:$AB$1048576,0),MATCH((CUADRO!J$5&amp;$E844),'Hoja de Trabajo para listado'!$AB$151:$BA$151,0)),0)+IFERROR(INDEX('Hoja de Trabajo para listado'!$BC$155:$CB$1048576,MATCH($A844,'Hoja de Trabajo para listado'!$BC$155:$BC$1048576,0),MATCH((CUADRO!J$5&amp;$E844),'Hoja de Trabajo para listado'!$BC$151:$CB$151,0)),0)+IFERROR(INDEX('Hoja de Trabajo para listado'!$DE$153:$DG$274,MATCH($A844,'Hoja de Trabajo para listado'!$DE$153:$DE$1048576,0),MATCH((CUADRO!J$5&amp;$E844),'Hoja de Trabajo para listado'!$DE$151:$DG$151,0)),0)+IFERROR(INDEX('Hoja de Trabajo para listado'!$CD$155:$DC$1048576,MATCH($A844,'Hoja de Trabajo para listado'!$CD$155:$CD$1048576,0),MATCH((CUADRO!J$5&amp;$E844),'Hoja de Trabajo para listado'!$CD$151:$DC$151,0)),0)</f>
        <v>0</v>
      </c>
      <c r="K844" s="243">
        <f ca="1">+IFERROR(INDEX('Hoja de Trabajo para listado'!$A$155:$Z$1048576,MATCH($A844,'Hoja de Trabajo para listado'!$A$155:$A$1048576,0),MATCH((CUADRO!K$5&amp;$E844),'Hoja de Trabajo para listado'!$A$151:$Z$151,0)),0)+IFERROR(INDEX('Hoja de Trabajo para listado'!$AB$155:$BA$1048576,MATCH($A844,'Hoja de Trabajo para listado'!$AB$155:$AB$1048576,0),MATCH((CUADRO!K$5&amp;$E844),'Hoja de Trabajo para listado'!$AB$151:$BA$151,0)),0)+IFERROR(INDEX('Hoja de Trabajo para listado'!$BC$155:$CB$1048576,MATCH($A844,'Hoja de Trabajo para listado'!$BC$155:$BC$1048576,0),MATCH((CUADRO!K$5&amp;$E844),'Hoja de Trabajo para listado'!$BC$151:$CB$151,0)),0)+IFERROR(INDEX('Hoja de Trabajo para listado'!$DE$153:$DG$274,MATCH($A844,'Hoja de Trabajo para listado'!$DE$153:$DE$1048576,0),MATCH((CUADRO!K$5&amp;$E844),'Hoja de Trabajo para listado'!$DE$151:$DG$151,0)),0)+IFERROR(INDEX('Hoja de Trabajo para listado'!$CD$155:$DC$1048576,MATCH($A844,'Hoja de Trabajo para listado'!$CD$155:$CD$1048576,0),MATCH((CUADRO!K$5&amp;$E844),'Hoja de Trabajo para listado'!$CD$151:$DC$151,0)),0)</f>
        <v>0</v>
      </c>
      <c r="L844" s="243">
        <f ca="1">+IFERROR(INDEX('Hoja de Trabajo para listado'!$A$155:$Z$1048576,MATCH($A844,'Hoja de Trabajo para listado'!$A$155:$A$1048576,0),MATCH((CUADRO!L$5&amp;$E844),'Hoja de Trabajo para listado'!$A$151:$Z$151,0)),0)+IFERROR(INDEX('Hoja de Trabajo para listado'!$AB$155:$BA$1048576,MATCH($A844,'Hoja de Trabajo para listado'!$AB$155:$AB$1048576,0),MATCH((CUADRO!L$5&amp;$E844),'Hoja de Trabajo para listado'!$AB$151:$BA$151,0)),0)+IFERROR(INDEX('Hoja de Trabajo para listado'!$BC$155:$CB$1048576,MATCH($A844,'Hoja de Trabajo para listado'!$BC$155:$BC$1048576,0),MATCH((CUADRO!L$5&amp;$E844),'Hoja de Trabajo para listado'!$BC$151:$CB$151,0)),0)+IFERROR(INDEX('Hoja de Trabajo para listado'!$DE$153:$DG$274,MATCH($A844,'Hoja de Trabajo para listado'!$DE$153:$DE$1048576,0),MATCH((CUADRO!L$5&amp;$E844),'Hoja de Trabajo para listado'!$DE$151:$DG$151,0)),0)+IFERROR(INDEX('Hoja de Trabajo para listado'!$CD$155:$DC$1048576,MATCH($A844,'Hoja de Trabajo para listado'!$CD$155:$CD$1048576,0),MATCH((CUADRO!L$5&amp;$E844),'Hoja de Trabajo para listado'!$CD$151:$DC$151,0)),0)</f>
        <v>0</v>
      </c>
      <c r="M844" s="243">
        <f ca="1">+IFERROR(INDEX('Hoja de Trabajo para listado'!$A$155:$Z$1048576,MATCH($A844,'Hoja de Trabajo para listado'!$A$155:$A$1048576,0),MATCH((CUADRO!M$5&amp;$E844),'Hoja de Trabajo para listado'!$A$151:$Z$151,0)),0)+IFERROR(INDEX('Hoja de Trabajo para listado'!$AB$155:$BA$1048576,MATCH($A844,'Hoja de Trabajo para listado'!$AB$155:$AB$1048576,0),MATCH((CUADRO!M$5&amp;$E844),'Hoja de Trabajo para listado'!$AB$151:$BA$151,0)),0)+IFERROR(INDEX('Hoja de Trabajo para listado'!$BC$155:$CB$1048576,MATCH($A844,'Hoja de Trabajo para listado'!$BC$155:$BC$1048576,0),MATCH((CUADRO!M$5&amp;$E844),'Hoja de Trabajo para listado'!$BC$151:$CB$151,0)),0)+IFERROR(INDEX('Hoja de Trabajo para listado'!$DE$153:$DG$274,MATCH($A844,'Hoja de Trabajo para listado'!$DE$153:$DE$1048576,0),MATCH((CUADRO!M$5&amp;$E844),'Hoja de Trabajo para listado'!$DE$151:$DG$151,0)),0)+IFERROR(INDEX('Hoja de Trabajo para listado'!$CD$155:$DC$1048576,MATCH($A844,'Hoja de Trabajo para listado'!$CD$155:$CD$1048576,0),MATCH((CUADRO!M$5&amp;$E844),'Hoja de Trabajo para listado'!$CD$151:$DC$151,0)),0)</f>
        <v>0</v>
      </c>
      <c r="N844" s="243">
        <f ca="1">+IFERROR(INDEX('Hoja de Trabajo para listado'!$A$155:$Z$1048576,MATCH($A844,'Hoja de Trabajo para listado'!$A$155:$A$1048576,0),MATCH((CUADRO!N$5&amp;$E844),'Hoja de Trabajo para listado'!$A$151:$Z$151,0)),0)+IFERROR(INDEX('Hoja de Trabajo para listado'!$AB$155:$BA$1048576,MATCH($A844,'Hoja de Trabajo para listado'!$AB$155:$AB$1048576,0),MATCH((CUADRO!N$5&amp;$E844),'Hoja de Trabajo para listado'!$AB$151:$BA$151,0)),0)+IFERROR(INDEX('Hoja de Trabajo para listado'!$BC$155:$CB$1048576,MATCH($A844,'Hoja de Trabajo para listado'!$BC$155:$BC$1048576,0),MATCH((CUADRO!N$5&amp;$E844),'Hoja de Trabajo para listado'!$BC$151:$CB$151,0)),0)+IFERROR(INDEX('Hoja de Trabajo para listado'!$DE$153:$DG$274,MATCH($A844,'Hoja de Trabajo para listado'!$DE$153:$DE$1048576,0),MATCH((CUADRO!N$5&amp;$E844),'Hoja de Trabajo para listado'!$DE$151:$DG$151,0)),0)+IFERROR(INDEX('Hoja de Trabajo para listado'!$CD$155:$DC$1048576,MATCH($A844,'Hoja de Trabajo para listado'!$CD$155:$CD$1048576,0),MATCH((CUADRO!N$5&amp;$E844),'Hoja de Trabajo para listado'!$CD$151:$DC$151,0)),0)</f>
        <v>0</v>
      </c>
      <c r="O844" s="243">
        <f ca="1">+IFERROR(INDEX('Hoja de Trabajo para listado'!$A$155:$Z$1048576,MATCH($A844,'Hoja de Trabajo para listado'!$A$155:$A$1048576,0),MATCH((CUADRO!O$5&amp;$E844),'Hoja de Trabajo para listado'!$A$151:$Z$151,0)),0)+IFERROR(INDEX('Hoja de Trabajo para listado'!$AB$155:$BA$1048576,MATCH($A844,'Hoja de Trabajo para listado'!$AB$155:$AB$1048576,0),MATCH((CUADRO!O$5&amp;$E844),'Hoja de Trabajo para listado'!$AB$151:$BA$151,0)),0)+IFERROR(INDEX('Hoja de Trabajo para listado'!$BC$155:$CB$1048576,MATCH($A844,'Hoja de Trabajo para listado'!$BC$155:$BC$1048576,0),MATCH((CUADRO!O$5&amp;$E844),'Hoja de Trabajo para listado'!$BC$151:$CB$151,0)),0)+IFERROR(INDEX('Hoja de Trabajo para listado'!$DE$153:$DG$274,MATCH($A844,'Hoja de Trabajo para listado'!$DE$153:$DE$1048576,0),MATCH((CUADRO!O$5&amp;$E844),'Hoja de Trabajo para listado'!$DE$151:$DG$151,0)),0)+IFERROR(INDEX('Hoja de Trabajo para listado'!$CD$155:$DC$1048576,MATCH($A844,'Hoja de Trabajo para listado'!$CD$155:$CD$1048576,0),MATCH((CUADRO!O$5&amp;$E844),'Hoja de Trabajo para listado'!$CD$151:$DC$151,0)),0)</f>
        <v>0</v>
      </c>
      <c r="P844" s="243">
        <f ca="1">+IFERROR(INDEX('Hoja de Trabajo para listado'!$A$155:$Z$1048576,MATCH($A844,'Hoja de Trabajo para listado'!$A$155:$A$1048576,0),MATCH((CUADRO!P$5&amp;$E844),'Hoja de Trabajo para listado'!$A$151:$Z$151,0)),0)+IFERROR(INDEX('Hoja de Trabajo para listado'!$AB$155:$BA$1048576,MATCH($A844,'Hoja de Trabajo para listado'!$AB$155:$AB$1048576,0),MATCH((CUADRO!P$5&amp;$E844),'Hoja de Trabajo para listado'!$AB$151:$BA$151,0)),0)+IFERROR(INDEX('Hoja de Trabajo para listado'!$BC$155:$CB$1048576,MATCH($A844,'Hoja de Trabajo para listado'!$BC$155:$BC$1048576,0),MATCH((CUADRO!P$5&amp;$E844),'Hoja de Trabajo para listado'!$BC$151:$CB$151,0)),0)+IFERROR(INDEX('Hoja de Trabajo para listado'!$DE$153:$DG$274,MATCH($A844,'Hoja de Trabajo para listado'!$DE$153:$DE$1048576,0),MATCH((CUADRO!P$5&amp;$E844),'Hoja de Trabajo para listado'!$DE$151:$DG$151,0)),0)+IFERROR(INDEX('Hoja de Trabajo para listado'!$CD$155:$DC$1048576,MATCH($A844,'Hoja de Trabajo para listado'!$CD$155:$CD$1048576,0),MATCH((CUADRO!P$5&amp;$E844),'Hoja de Trabajo para listado'!$CD$151:$DC$151,0)),0)</f>
        <v>0</v>
      </c>
      <c r="Q844" s="243">
        <f ca="1">+IFERROR(INDEX('Hoja de Trabajo para listado'!$A$155:$Z$1048576,MATCH($A844,'Hoja de Trabajo para listado'!$A$155:$A$1048576,0),MATCH((CUADRO!Q$5&amp;$E844),'Hoja de Trabajo para listado'!$A$151:$Z$151,0)),0)+IFERROR(INDEX('Hoja de Trabajo para listado'!$AB$155:$BA$1048576,MATCH($A844,'Hoja de Trabajo para listado'!$AB$155:$AB$1048576,0),MATCH((CUADRO!Q$5&amp;$E844),'Hoja de Trabajo para listado'!$AB$151:$BA$151,0)),0)+IFERROR(INDEX('Hoja de Trabajo para listado'!$BC$155:$CB$1048576,MATCH($A844,'Hoja de Trabajo para listado'!$BC$155:$BC$1048576,0),MATCH((CUADRO!Q$5&amp;$E844),'Hoja de Trabajo para listado'!$BC$151:$CB$151,0)),0)+IFERROR(INDEX('Hoja de Trabajo para listado'!$DE$153:$DG$274,MATCH($A844,'Hoja de Trabajo para listado'!$DE$153:$DE$1048576,0),MATCH((CUADRO!Q$5&amp;$E844),'Hoja de Trabajo para listado'!$DE$151:$DG$151,0)),0)+IFERROR(INDEX('Hoja de Trabajo para listado'!$CD$155:$DC$1048576,MATCH($A844,'Hoja de Trabajo para listado'!$CD$155:$CD$1048576,0),MATCH((CUADRO!Q$5&amp;$E844),'Hoja de Trabajo para listado'!$CD$151:$DC$151,0)),0)</f>
        <v>0</v>
      </c>
      <c r="R844" s="243">
        <f t="shared" ca="1" si="29"/>
        <v>0</v>
      </c>
      <c r="S844" s="249"/>
      <c r="T844" s="243">
        <f ca="1">+T845</f>
        <v>0</v>
      </c>
      <c r="U844" s="242">
        <f t="shared" si="30"/>
        <v>1</v>
      </c>
      <c r="V844" s="333" t="str">
        <f>+VLOOKUP(A844,bd_lista!$A$3:$E$590,5,FALSE)</f>
        <v>Gobiernos Autonomos Municipales</v>
      </c>
      <c r="W844" s="391" t="str">
        <f>+V844</f>
        <v>Gobiernos Autonomos Municipales</v>
      </c>
      <c r="X844" s="242">
        <f>+VLOOKUP(A844,[4]Sheet1!$A$13:$D$744,4,FALSE)</f>
        <v>0</v>
      </c>
      <c r="Y844" s="242" t="e">
        <f>+VLOOKUP(X844,bd_lista!$A$3:$C$590,3,FALSE)</f>
        <v>#N/A</v>
      </c>
      <c r="Z844" s="294">
        <f>+X844</f>
        <v>0</v>
      </c>
      <c r="AA844" s="295" t="e">
        <f>+Y844</f>
        <v>#N/A</v>
      </c>
    </row>
    <row r="845" spans="1:27" customFormat="1" ht="15" hidden="1" customHeight="1">
      <c r="A845" s="32">
        <v>1506</v>
      </c>
      <c r="B845" s="388"/>
      <c r="C845" s="247" t="str">
        <f>+VLOOKUP(A845,bd_lista!$A$3:$C$590,3,FALSE)</f>
        <v>Gobierno Autónomo Municipal de Chayanta</v>
      </c>
      <c r="D845" s="390"/>
      <c r="E845" s="244" t="s">
        <v>1305</v>
      </c>
      <c r="F845" s="245">
        <f ca="1">+IFERROR(INDEX('Hoja de Trabajo para listado'!$A$155:$Z$1048576,MATCH($A845,'Hoja de Trabajo para listado'!$A$155:$A$1048576,0),MATCH((CUADRO!F$5&amp;$E845),'Hoja de Trabajo para listado'!$A$151:$Z$151,0)),0)+IFERROR(INDEX('Hoja de Trabajo para listado'!$AB$155:$BA$1048576,MATCH($A845,'Hoja de Trabajo para listado'!$AB$155:$AB$1048576,0),MATCH((CUADRO!F$5&amp;$E845),'Hoja de Trabajo para listado'!$AB$151:$BA$151,0)),0)+IFERROR(INDEX('Hoja de Trabajo para listado'!$BC$155:$CB$1048576,MATCH($A845,'Hoja de Trabajo para listado'!$BC$155:$BC$1048576,0),MATCH((CUADRO!F$5&amp;$E845),'Hoja de Trabajo para listado'!$BC$151:$CB$151,0)),0)+IFERROR(INDEX('Hoja de Trabajo para listado'!$DE$153:$DG$274,MATCH($A845,'Hoja de Trabajo para listado'!$DE$153:$DE$1048576,0),MATCH((CUADRO!F$5&amp;$E845),'Hoja de Trabajo para listado'!$DE$151:$DG$151,0)),0)+IFERROR(INDEX('Hoja de Trabajo para listado'!$CD$155:$DC$1048576,MATCH($A845,'Hoja de Trabajo para listado'!$CD$155:$CD$1048576,0),MATCH((CUADRO!F$5&amp;$E845),'Hoja de Trabajo para listado'!$CD$151:$DC$151,0)),0)</f>
        <v>0</v>
      </c>
      <c r="G845" s="245">
        <f ca="1">+IFERROR(INDEX('Hoja de Trabajo para listado'!$A$155:$Z$1048576,MATCH($A845,'Hoja de Trabajo para listado'!$A$155:$A$1048576,0),MATCH((CUADRO!G$5&amp;$E845),'Hoja de Trabajo para listado'!$A$151:$Z$151,0)),0)+IFERROR(INDEX('Hoja de Trabajo para listado'!$AB$155:$BA$1048576,MATCH($A845,'Hoja de Trabajo para listado'!$AB$155:$AB$1048576,0),MATCH((CUADRO!G$5&amp;$E845),'Hoja de Trabajo para listado'!$AB$151:$BA$151,0)),0)+IFERROR(INDEX('Hoja de Trabajo para listado'!$BC$155:$CB$1048576,MATCH($A845,'Hoja de Trabajo para listado'!$BC$155:$BC$1048576,0),MATCH((CUADRO!G$5&amp;$E845),'Hoja de Trabajo para listado'!$BC$151:$CB$151,0)),0)+IFERROR(INDEX('Hoja de Trabajo para listado'!$DE$153:$DG$274,MATCH($A845,'Hoja de Trabajo para listado'!$DE$153:$DE$1048576,0),MATCH((CUADRO!G$5&amp;$E845),'Hoja de Trabajo para listado'!$DE$151:$DG$151,0)),0)+IFERROR(INDEX('Hoja de Trabajo para listado'!$CD$155:$DC$1048576,MATCH($A845,'Hoja de Trabajo para listado'!$CD$155:$CD$1048576,0),MATCH((CUADRO!G$5&amp;$E845),'Hoja de Trabajo para listado'!$CD$151:$DC$151,0)),0)</f>
        <v>0</v>
      </c>
      <c r="H845" s="245">
        <f ca="1">+IFERROR(INDEX('Hoja de Trabajo para listado'!$A$155:$Z$1048576,MATCH($A845,'Hoja de Trabajo para listado'!$A$155:$A$1048576,0),MATCH((CUADRO!H$5&amp;$E845),'Hoja de Trabajo para listado'!$A$151:$Z$151,0)),0)+IFERROR(INDEX('Hoja de Trabajo para listado'!$AB$155:$BA$1048576,MATCH($A845,'Hoja de Trabajo para listado'!$AB$155:$AB$1048576,0),MATCH((CUADRO!H$5&amp;$E845),'Hoja de Trabajo para listado'!$AB$151:$BA$151,0)),0)+IFERROR(INDEX('Hoja de Trabajo para listado'!$BC$155:$CB$1048576,MATCH($A845,'Hoja de Trabajo para listado'!$BC$155:$BC$1048576,0),MATCH((CUADRO!H$5&amp;$E845),'Hoja de Trabajo para listado'!$BC$151:$CB$151,0)),0)+IFERROR(INDEX('Hoja de Trabajo para listado'!$DE$153:$DG$274,MATCH($A845,'Hoja de Trabajo para listado'!$DE$153:$DE$1048576,0),MATCH((CUADRO!H$5&amp;$E845),'Hoja de Trabajo para listado'!$DE$151:$DG$151,0)),0)+IFERROR(INDEX('Hoja de Trabajo para listado'!$CD$155:$DC$1048576,MATCH($A845,'Hoja de Trabajo para listado'!$CD$155:$CD$1048576,0),MATCH((CUADRO!H$5&amp;$E845),'Hoja de Trabajo para listado'!$CD$151:$DC$151,0)),0)</f>
        <v>0</v>
      </c>
      <c r="I845" s="245">
        <f ca="1">+IFERROR(INDEX('Hoja de Trabajo para listado'!$A$155:$Z$1048576,MATCH($A845,'Hoja de Trabajo para listado'!$A$155:$A$1048576,0),MATCH((CUADRO!I$5&amp;$E845),'Hoja de Trabajo para listado'!$A$151:$Z$151,0)),0)+IFERROR(INDEX('Hoja de Trabajo para listado'!$AB$155:$BA$1048576,MATCH($A845,'Hoja de Trabajo para listado'!$AB$155:$AB$1048576,0),MATCH((CUADRO!I$5&amp;$E845),'Hoja de Trabajo para listado'!$AB$151:$BA$151,0)),0)+IFERROR(INDEX('Hoja de Trabajo para listado'!$BC$155:$CB$1048576,MATCH($A845,'Hoja de Trabajo para listado'!$BC$155:$BC$1048576,0),MATCH((CUADRO!I$5&amp;$E845),'Hoja de Trabajo para listado'!$BC$151:$CB$151,0)),0)+IFERROR(INDEX('Hoja de Trabajo para listado'!$DE$153:$DG$274,MATCH($A845,'Hoja de Trabajo para listado'!$DE$153:$DE$1048576,0),MATCH((CUADRO!I$5&amp;$E845),'Hoja de Trabajo para listado'!$DE$151:$DG$151,0)),0)+IFERROR(INDEX('Hoja de Trabajo para listado'!$CD$155:$DC$1048576,MATCH($A845,'Hoja de Trabajo para listado'!$CD$155:$CD$1048576,0),MATCH((CUADRO!I$5&amp;$E845),'Hoja de Trabajo para listado'!$CD$151:$DC$151,0)),0)</f>
        <v>0</v>
      </c>
      <c r="J845" s="245">
        <f ca="1">+IFERROR(INDEX('Hoja de Trabajo para listado'!$A$155:$Z$1048576,MATCH($A845,'Hoja de Trabajo para listado'!$A$155:$A$1048576,0),MATCH((CUADRO!J$5&amp;$E845),'Hoja de Trabajo para listado'!$A$151:$Z$151,0)),0)+IFERROR(INDEX('Hoja de Trabajo para listado'!$AB$155:$BA$1048576,MATCH($A845,'Hoja de Trabajo para listado'!$AB$155:$AB$1048576,0),MATCH((CUADRO!J$5&amp;$E845),'Hoja de Trabajo para listado'!$AB$151:$BA$151,0)),0)+IFERROR(INDEX('Hoja de Trabajo para listado'!$BC$155:$CB$1048576,MATCH($A845,'Hoja de Trabajo para listado'!$BC$155:$BC$1048576,0),MATCH((CUADRO!J$5&amp;$E845),'Hoja de Trabajo para listado'!$BC$151:$CB$151,0)),0)+IFERROR(INDEX('Hoja de Trabajo para listado'!$DE$153:$DG$274,MATCH($A845,'Hoja de Trabajo para listado'!$DE$153:$DE$1048576,0),MATCH((CUADRO!J$5&amp;$E845),'Hoja de Trabajo para listado'!$DE$151:$DG$151,0)),0)+IFERROR(INDEX('Hoja de Trabajo para listado'!$CD$155:$DC$1048576,MATCH($A845,'Hoja de Trabajo para listado'!$CD$155:$CD$1048576,0),MATCH((CUADRO!J$5&amp;$E845),'Hoja de Trabajo para listado'!$CD$151:$DC$151,0)),0)</f>
        <v>0</v>
      </c>
      <c r="K845" s="245">
        <f ca="1">+IFERROR(INDEX('Hoja de Trabajo para listado'!$A$155:$Z$1048576,MATCH($A845,'Hoja de Trabajo para listado'!$A$155:$A$1048576,0),MATCH((CUADRO!K$5&amp;$E845),'Hoja de Trabajo para listado'!$A$151:$Z$151,0)),0)+IFERROR(INDEX('Hoja de Trabajo para listado'!$AB$155:$BA$1048576,MATCH($A845,'Hoja de Trabajo para listado'!$AB$155:$AB$1048576,0),MATCH((CUADRO!K$5&amp;$E845),'Hoja de Trabajo para listado'!$AB$151:$BA$151,0)),0)+IFERROR(INDEX('Hoja de Trabajo para listado'!$BC$155:$CB$1048576,MATCH($A845,'Hoja de Trabajo para listado'!$BC$155:$BC$1048576,0),MATCH((CUADRO!K$5&amp;$E845),'Hoja de Trabajo para listado'!$BC$151:$CB$151,0)),0)+IFERROR(INDEX('Hoja de Trabajo para listado'!$DE$153:$DG$274,MATCH($A845,'Hoja de Trabajo para listado'!$DE$153:$DE$1048576,0),MATCH((CUADRO!K$5&amp;$E845),'Hoja de Trabajo para listado'!$DE$151:$DG$151,0)),0)+IFERROR(INDEX('Hoja de Trabajo para listado'!$CD$155:$DC$1048576,MATCH($A845,'Hoja de Trabajo para listado'!$CD$155:$CD$1048576,0),MATCH((CUADRO!K$5&amp;$E845),'Hoja de Trabajo para listado'!$CD$151:$DC$151,0)),0)</f>
        <v>0</v>
      </c>
      <c r="L845" s="245">
        <f ca="1">+IFERROR(INDEX('Hoja de Trabajo para listado'!$A$155:$Z$1048576,MATCH($A845,'Hoja de Trabajo para listado'!$A$155:$A$1048576,0),MATCH((CUADRO!L$5&amp;$E845),'Hoja de Trabajo para listado'!$A$151:$Z$151,0)),0)+IFERROR(INDEX('Hoja de Trabajo para listado'!$AB$155:$BA$1048576,MATCH($A845,'Hoja de Trabajo para listado'!$AB$155:$AB$1048576,0),MATCH((CUADRO!L$5&amp;$E845),'Hoja de Trabajo para listado'!$AB$151:$BA$151,0)),0)+IFERROR(INDEX('Hoja de Trabajo para listado'!$BC$155:$CB$1048576,MATCH($A845,'Hoja de Trabajo para listado'!$BC$155:$BC$1048576,0),MATCH((CUADRO!L$5&amp;$E845),'Hoja de Trabajo para listado'!$BC$151:$CB$151,0)),0)+IFERROR(INDEX('Hoja de Trabajo para listado'!$DE$153:$DG$274,MATCH($A845,'Hoja de Trabajo para listado'!$DE$153:$DE$1048576,0),MATCH((CUADRO!L$5&amp;$E845),'Hoja de Trabajo para listado'!$DE$151:$DG$151,0)),0)+IFERROR(INDEX('Hoja de Trabajo para listado'!$CD$155:$DC$1048576,MATCH($A845,'Hoja de Trabajo para listado'!$CD$155:$CD$1048576,0),MATCH((CUADRO!L$5&amp;$E845),'Hoja de Trabajo para listado'!$CD$151:$DC$151,0)),0)</f>
        <v>0</v>
      </c>
      <c r="M845" s="245">
        <f ca="1">+IFERROR(INDEX('Hoja de Trabajo para listado'!$A$155:$Z$1048576,MATCH($A845,'Hoja de Trabajo para listado'!$A$155:$A$1048576,0),MATCH((CUADRO!M$5&amp;$E845),'Hoja de Trabajo para listado'!$A$151:$Z$151,0)),0)+IFERROR(INDEX('Hoja de Trabajo para listado'!$AB$155:$BA$1048576,MATCH($A845,'Hoja de Trabajo para listado'!$AB$155:$AB$1048576,0),MATCH((CUADRO!M$5&amp;$E845),'Hoja de Trabajo para listado'!$AB$151:$BA$151,0)),0)+IFERROR(INDEX('Hoja de Trabajo para listado'!$BC$155:$CB$1048576,MATCH($A845,'Hoja de Trabajo para listado'!$BC$155:$BC$1048576,0),MATCH((CUADRO!M$5&amp;$E845),'Hoja de Trabajo para listado'!$BC$151:$CB$151,0)),0)+IFERROR(INDEX('Hoja de Trabajo para listado'!$DE$153:$DG$274,MATCH($A845,'Hoja de Trabajo para listado'!$DE$153:$DE$1048576,0),MATCH((CUADRO!M$5&amp;$E845),'Hoja de Trabajo para listado'!$DE$151:$DG$151,0)),0)+IFERROR(INDEX('Hoja de Trabajo para listado'!$CD$155:$DC$1048576,MATCH($A845,'Hoja de Trabajo para listado'!$CD$155:$CD$1048576,0),MATCH((CUADRO!M$5&amp;$E845),'Hoja de Trabajo para listado'!$CD$151:$DC$151,0)),0)</f>
        <v>0</v>
      </c>
      <c r="N845" s="245">
        <f ca="1">+IFERROR(INDEX('Hoja de Trabajo para listado'!$A$155:$Z$1048576,MATCH($A845,'Hoja de Trabajo para listado'!$A$155:$A$1048576,0),MATCH((CUADRO!N$5&amp;$E845),'Hoja de Trabajo para listado'!$A$151:$Z$151,0)),0)+IFERROR(INDEX('Hoja de Trabajo para listado'!$AB$155:$BA$1048576,MATCH($A845,'Hoja de Trabajo para listado'!$AB$155:$AB$1048576,0),MATCH((CUADRO!N$5&amp;$E845),'Hoja de Trabajo para listado'!$AB$151:$BA$151,0)),0)+IFERROR(INDEX('Hoja de Trabajo para listado'!$BC$155:$CB$1048576,MATCH($A845,'Hoja de Trabajo para listado'!$BC$155:$BC$1048576,0),MATCH((CUADRO!N$5&amp;$E845),'Hoja de Trabajo para listado'!$BC$151:$CB$151,0)),0)+IFERROR(INDEX('Hoja de Trabajo para listado'!$DE$153:$DG$274,MATCH($A845,'Hoja de Trabajo para listado'!$DE$153:$DE$1048576,0),MATCH((CUADRO!N$5&amp;$E845),'Hoja de Trabajo para listado'!$DE$151:$DG$151,0)),0)+IFERROR(INDEX('Hoja de Trabajo para listado'!$CD$155:$DC$1048576,MATCH($A845,'Hoja de Trabajo para listado'!$CD$155:$CD$1048576,0),MATCH((CUADRO!N$5&amp;$E845),'Hoja de Trabajo para listado'!$CD$151:$DC$151,0)),0)</f>
        <v>0</v>
      </c>
      <c r="O845" s="245">
        <f ca="1">+IFERROR(INDEX('Hoja de Trabajo para listado'!$A$155:$Z$1048576,MATCH($A845,'Hoja de Trabajo para listado'!$A$155:$A$1048576,0),MATCH((CUADRO!O$5&amp;$E845),'Hoja de Trabajo para listado'!$A$151:$Z$151,0)),0)+IFERROR(INDEX('Hoja de Trabajo para listado'!$AB$155:$BA$1048576,MATCH($A845,'Hoja de Trabajo para listado'!$AB$155:$AB$1048576,0),MATCH((CUADRO!O$5&amp;$E845),'Hoja de Trabajo para listado'!$AB$151:$BA$151,0)),0)+IFERROR(INDEX('Hoja de Trabajo para listado'!$BC$155:$CB$1048576,MATCH($A845,'Hoja de Trabajo para listado'!$BC$155:$BC$1048576,0),MATCH((CUADRO!O$5&amp;$E845),'Hoja de Trabajo para listado'!$BC$151:$CB$151,0)),0)+IFERROR(INDEX('Hoja de Trabajo para listado'!$DE$153:$DG$274,MATCH($A845,'Hoja de Trabajo para listado'!$DE$153:$DE$1048576,0),MATCH((CUADRO!O$5&amp;$E845),'Hoja de Trabajo para listado'!$DE$151:$DG$151,0)),0)+IFERROR(INDEX('Hoja de Trabajo para listado'!$CD$155:$DC$1048576,MATCH($A845,'Hoja de Trabajo para listado'!$CD$155:$CD$1048576,0),MATCH((CUADRO!O$5&amp;$E845),'Hoja de Trabajo para listado'!$CD$151:$DC$151,0)),0)</f>
        <v>0</v>
      </c>
      <c r="P845" s="245">
        <f ca="1">+IFERROR(INDEX('Hoja de Trabajo para listado'!$A$155:$Z$1048576,MATCH($A845,'Hoja de Trabajo para listado'!$A$155:$A$1048576,0),MATCH((CUADRO!P$5&amp;$E845),'Hoja de Trabajo para listado'!$A$151:$Z$151,0)),0)+IFERROR(INDEX('Hoja de Trabajo para listado'!$AB$155:$BA$1048576,MATCH($A845,'Hoja de Trabajo para listado'!$AB$155:$AB$1048576,0),MATCH((CUADRO!P$5&amp;$E845),'Hoja de Trabajo para listado'!$AB$151:$BA$151,0)),0)+IFERROR(INDEX('Hoja de Trabajo para listado'!$BC$155:$CB$1048576,MATCH($A845,'Hoja de Trabajo para listado'!$BC$155:$BC$1048576,0),MATCH((CUADRO!P$5&amp;$E845),'Hoja de Trabajo para listado'!$BC$151:$CB$151,0)),0)+IFERROR(INDEX('Hoja de Trabajo para listado'!$DE$153:$DG$274,MATCH($A845,'Hoja de Trabajo para listado'!$DE$153:$DE$1048576,0),MATCH((CUADRO!P$5&amp;$E845),'Hoja de Trabajo para listado'!$DE$151:$DG$151,0)),0)+IFERROR(INDEX('Hoja de Trabajo para listado'!$CD$155:$DC$1048576,MATCH($A845,'Hoja de Trabajo para listado'!$CD$155:$CD$1048576,0),MATCH((CUADRO!P$5&amp;$E845),'Hoja de Trabajo para listado'!$CD$151:$DC$151,0)),0)</f>
        <v>0</v>
      </c>
      <c r="Q845" s="245">
        <f ca="1">+IFERROR(INDEX('Hoja de Trabajo para listado'!$A$155:$Z$1048576,MATCH($A845,'Hoja de Trabajo para listado'!$A$155:$A$1048576,0),MATCH((CUADRO!Q$5&amp;$E845),'Hoja de Trabajo para listado'!$A$151:$Z$151,0)),0)+IFERROR(INDEX('Hoja de Trabajo para listado'!$AB$155:$BA$1048576,MATCH($A845,'Hoja de Trabajo para listado'!$AB$155:$AB$1048576,0),MATCH((CUADRO!Q$5&amp;$E845),'Hoja de Trabajo para listado'!$AB$151:$BA$151,0)),0)+IFERROR(INDEX('Hoja de Trabajo para listado'!$BC$155:$CB$1048576,MATCH($A845,'Hoja de Trabajo para listado'!$BC$155:$BC$1048576,0),MATCH((CUADRO!Q$5&amp;$E845),'Hoja de Trabajo para listado'!$BC$151:$CB$151,0)),0)+IFERROR(INDEX('Hoja de Trabajo para listado'!$DE$153:$DG$274,MATCH($A845,'Hoja de Trabajo para listado'!$DE$153:$DE$1048576,0),MATCH((CUADRO!Q$5&amp;$E845),'Hoja de Trabajo para listado'!$DE$151:$DG$151,0)),0)+IFERROR(INDEX('Hoja de Trabajo para listado'!$CD$155:$DC$1048576,MATCH($A845,'Hoja de Trabajo para listado'!$CD$155:$CD$1048576,0),MATCH((CUADRO!Q$5&amp;$E845),'Hoja de Trabajo para listado'!$CD$151:$DC$151,0)),0)</f>
        <v>0</v>
      </c>
      <c r="R845" s="245">
        <f t="shared" ca="1" si="29"/>
        <v>0</v>
      </c>
      <c r="S845" s="259">
        <f ca="1">+R844+R845</f>
        <v>0</v>
      </c>
      <c r="T845" s="245">
        <f ca="1">+S845</f>
        <v>0</v>
      </c>
      <c r="U845" s="244">
        <f t="shared" si="30"/>
        <v>2</v>
      </c>
      <c r="V845" s="333" t="str">
        <f>+VLOOKUP(A845,bd_lista!$A$3:$E$590,5,FALSE)</f>
        <v>Gobiernos Autonomos Municipales</v>
      </c>
      <c r="W845" s="392"/>
      <c r="X845" s="242">
        <f>+VLOOKUP(A845,[4]Sheet1!$A$13:$D$744,4,FALSE)</f>
        <v>0</v>
      </c>
      <c r="Y845" s="242" t="e">
        <f>+VLOOKUP(X845,bd_lista!$A$3:$C$590,3,FALSE)</f>
        <v>#N/A</v>
      </c>
      <c r="Z845" s="292"/>
      <c r="AA845" s="293"/>
    </row>
    <row r="846" spans="1:27" customFormat="1" ht="15" hidden="1" customHeight="1">
      <c r="A846" s="32">
        <v>1507</v>
      </c>
      <c r="B846" s="387">
        <f>+A846</f>
        <v>1507</v>
      </c>
      <c r="C846" s="247" t="str">
        <f>+VLOOKUP(A846,bd_lista!$A$3:$C$590,3,FALSE)</f>
        <v>Gobierno Autónomo Municipal de Llallagua</v>
      </c>
      <c r="D846" s="389" t="str">
        <f>+C846</f>
        <v>Gobierno Autónomo Municipal de Llallagua</v>
      </c>
      <c r="E846" s="242" t="s">
        <v>1304</v>
      </c>
      <c r="F846" s="243">
        <f ca="1">+IFERROR(INDEX('Hoja de Trabajo para listado'!$A$155:$Z$1048576,MATCH($A846,'Hoja de Trabajo para listado'!$A$155:$A$1048576,0),MATCH((CUADRO!F$5&amp;$E846),'Hoja de Trabajo para listado'!$A$151:$Z$151,0)),0)+IFERROR(INDEX('Hoja de Trabajo para listado'!$AB$155:$BA$1048576,MATCH($A846,'Hoja de Trabajo para listado'!$AB$155:$AB$1048576,0),MATCH((CUADRO!F$5&amp;$E846),'Hoja de Trabajo para listado'!$AB$151:$BA$151,0)),0)+IFERROR(INDEX('Hoja de Trabajo para listado'!$BC$155:$CB$1048576,MATCH($A846,'Hoja de Trabajo para listado'!$BC$155:$BC$1048576,0),MATCH((CUADRO!F$5&amp;$E846),'Hoja de Trabajo para listado'!$BC$151:$CB$151,0)),0)+IFERROR(INDEX('Hoja de Trabajo para listado'!$DE$153:$DG$274,MATCH($A846,'Hoja de Trabajo para listado'!$DE$153:$DE$1048576,0),MATCH((CUADRO!F$5&amp;$E846),'Hoja de Trabajo para listado'!$DE$151:$DG$151,0)),0)+IFERROR(INDEX('Hoja de Trabajo para listado'!$CD$155:$DC$1048576,MATCH($A846,'Hoja de Trabajo para listado'!$CD$155:$CD$1048576,0),MATCH((CUADRO!F$5&amp;$E846),'Hoja de Trabajo para listado'!$CD$151:$DC$151,0)),0)</f>
        <v>0</v>
      </c>
      <c r="G846" s="243">
        <f ca="1">+IFERROR(INDEX('Hoja de Trabajo para listado'!$A$155:$Z$1048576,MATCH($A846,'Hoja de Trabajo para listado'!$A$155:$A$1048576,0),MATCH((CUADRO!G$5&amp;$E846),'Hoja de Trabajo para listado'!$A$151:$Z$151,0)),0)+IFERROR(INDEX('Hoja de Trabajo para listado'!$AB$155:$BA$1048576,MATCH($A846,'Hoja de Trabajo para listado'!$AB$155:$AB$1048576,0),MATCH((CUADRO!G$5&amp;$E846),'Hoja de Trabajo para listado'!$AB$151:$BA$151,0)),0)+IFERROR(INDEX('Hoja de Trabajo para listado'!$BC$155:$CB$1048576,MATCH($A846,'Hoja de Trabajo para listado'!$BC$155:$BC$1048576,0),MATCH((CUADRO!G$5&amp;$E846),'Hoja de Trabajo para listado'!$BC$151:$CB$151,0)),0)+IFERROR(INDEX('Hoja de Trabajo para listado'!$DE$153:$DG$274,MATCH($A846,'Hoja de Trabajo para listado'!$DE$153:$DE$1048576,0),MATCH((CUADRO!G$5&amp;$E846),'Hoja de Trabajo para listado'!$DE$151:$DG$151,0)),0)+IFERROR(INDEX('Hoja de Trabajo para listado'!$CD$155:$DC$1048576,MATCH($A846,'Hoja de Trabajo para listado'!$CD$155:$CD$1048576,0),MATCH((CUADRO!G$5&amp;$E846),'Hoja de Trabajo para listado'!$CD$151:$DC$151,0)),0)</f>
        <v>0</v>
      </c>
      <c r="H846" s="243">
        <f ca="1">+IFERROR(INDEX('Hoja de Trabajo para listado'!$A$155:$Z$1048576,MATCH($A846,'Hoja de Trabajo para listado'!$A$155:$A$1048576,0),MATCH((CUADRO!H$5&amp;$E846),'Hoja de Trabajo para listado'!$A$151:$Z$151,0)),0)+IFERROR(INDEX('Hoja de Trabajo para listado'!$AB$155:$BA$1048576,MATCH($A846,'Hoja de Trabajo para listado'!$AB$155:$AB$1048576,0),MATCH((CUADRO!H$5&amp;$E846),'Hoja de Trabajo para listado'!$AB$151:$BA$151,0)),0)+IFERROR(INDEX('Hoja de Trabajo para listado'!$BC$155:$CB$1048576,MATCH($A846,'Hoja de Trabajo para listado'!$BC$155:$BC$1048576,0),MATCH((CUADRO!H$5&amp;$E846),'Hoja de Trabajo para listado'!$BC$151:$CB$151,0)),0)+IFERROR(INDEX('Hoja de Trabajo para listado'!$DE$153:$DG$274,MATCH($A846,'Hoja de Trabajo para listado'!$DE$153:$DE$1048576,0),MATCH((CUADRO!H$5&amp;$E846),'Hoja de Trabajo para listado'!$DE$151:$DG$151,0)),0)+IFERROR(INDEX('Hoja de Trabajo para listado'!$CD$155:$DC$1048576,MATCH($A846,'Hoja de Trabajo para listado'!$CD$155:$CD$1048576,0),MATCH((CUADRO!H$5&amp;$E846),'Hoja de Trabajo para listado'!$CD$151:$DC$151,0)),0)</f>
        <v>0</v>
      </c>
      <c r="I846" s="243">
        <f ca="1">+IFERROR(INDEX('Hoja de Trabajo para listado'!$A$155:$Z$1048576,MATCH($A846,'Hoja de Trabajo para listado'!$A$155:$A$1048576,0),MATCH((CUADRO!I$5&amp;$E846),'Hoja de Trabajo para listado'!$A$151:$Z$151,0)),0)+IFERROR(INDEX('Hoja de Trabajo para listado'!$AB$155:$BA$1048576,MATCH($A846,'Hoja de Trabajo para listado'!$AB$155:$AB$1048576,0),MATCH((CUADRO!I$5&amp;$E846),'Hoja de Trabajo para listado'!$AB$151:$BA$151,0)),0)+IFERROR(INDEX('Hoja de Trabajo para listado'!$BC$155:$CB$1048576,MATCH($A846,'Hoja de Trabajo para listado'!$BC$155:$BC$1048576,0),MATCH((CUADRO!I$5&amp;$E846),'Hoja de Trabajo para listado'!$BC$151:$CB$151,0)),0)+IFERROR(INDEX('Hoja de Trabajo para listado'!$DE$153:$DG$274,MATCH($A846,'Hoja de Trabajo para listado'!$DE$153:$DE$1048576,0),MATCH((CUADRO!I$5&amp;$E846),'Hoja de Trabajo para listado'!$DE$151:$DG$151,0)),0)+IFERROR(INDEX('Hoja de Trabajo para listado'!$CD$155:$DC$1048576,MATCH($A846,'Hoja de Trabajo para listado'!$CD$155:$CD$1048576,0),MATCH((CUADRO!I$5&amp;$E846),'Hoja de Trabajo para listado'!$CD$151:$DC$151,0)),0)</f>
        <v>0</v>
      </c>
      <c r="J846" s="243">
        <f ca="1">+IFERROR(INDEX('Hoja de Trabajo para listado'!$A$155:$Z$1048576,MATCH($A846,'Hoja de Trabajo para listado'!$A$155:$A$1048576,0),MATCH((CUADRO!J$5&amp;$E846),'Hoja de Trabajo para listado'!$A$151:$Z$151,0)),0)+IFERROR(INDEX('Hoja de Trabajo para listado'!$AB$155:$BA$1048576,MATCH($A846,'Hoja de Trabajo para listado'!$AB$155:$AB$1048576,0),MATCH((CUADRO!J$5&amp;$E846),'Hoja de Trabajo para listado'!$AB$151:$BA$151,0)),0)+IFERROR(INDEX('Hoja de Trabajo para listado'!$BC$155:$CB$1048576,MATCH($A846,'Hoja de Trabajo para listado'!$BC$155:$BC$1048576,0),MATCH((CUADRO!J$5&amp;$E846),'Hoja de Trabajo para listado'!$BC$151:$CB$151,0)),0)+IFERROR(INDEX('Hoja de Trabajo para listado'!$DE$153:$DG$274,MATCH($A846,'Hoja de Trabajo para listado'!$DE$153:$DE$1048576,0),MATCH((CUADRO!J$5&amp;$E846),'Hoja de Trabajo para listado'!$DE$151:$DG$151,0)),0)+IFERROR(INDEX('Hoja de Trabajo para listado'!$CD$155:$DC$1048576,MATCH($A846,'Hoja de Trabajo para listado'!$CD$155:$CD$1048576,0),MATCH((CUADRO!J$5&amp;$E846),'Hoja de Trabajo para listado'!$CD$151:$DC$151,0)),0)</f>
        <v>0</v>
      </c>
      <c r="K846" s="243">
        <f ca="1">+IFERROR(INDEX('Hoja de Trabajo para listado'!$A$155:$Z$1048576,MATCH($A846,'Hoja de Trabajo para listado'!$A$155:$A$1048576,0),MATCH((CUADRO!K$5&amp;$E846),'Hoja de Trabajo para listado'!$A$151:$Z$151,0)),0)+IFERROR(INDEX('Hoja de Trabajo para listado'!$AB$155:$BA$1048576,MATCH($A846,'Hoja de Trabajo para listado'!$AB$155:$AB$1048576,0),MATCH((CUADRO!K$5&amp;$E846),'Hoja de Trabajo para listado'!$AB$151:$BA$151,0)),0)+IFERROR(INDEX('Hoja de Trabajo para listado'!$BC$155:$CB$1048576,MATCH($A846,'Hoja de Trabajo para listado'!$BC$155:$BC$1048576,0),MATCH((CUADRO!K$5&amp;$E846),'Hoja de Trabajo para listado'!$BC$151:$CB$151,0)),0)+IFERROR(INDEX('Hoja de Trabajo para listado'!$DE$153:$DG$274,MATCH($A846,'Hoja de Trabajo para listado'!$DE$153:$DE$1048576,0),MATCH((CUADRO!K$5&amp;$E846),'Hoja de Trabajo para listado'!$DE$151:$DG$151,0)),0)+IFERROR(INDEX('Hoja de Trabajo para listado'!$CD$155:$DC$1048576,MATCH($A846,'Hoja de Trabajo para listado'!$CD$155:$CD$1048576,0),MATCH((CUADRO!K$5&amp;$E846),'Hoja de Trabajo para listado'!$CD$151:$DC$151,0)),0)</f>
        <v>0</v>
      </c>
      <c r="L846" s="243">
        <f ca="1">+IFERROR(INDEX('Hoja de Trabajo para listado'!$A$155:$Z$1048576,MATCH($A846,'Hoja de Trabajo para listado'!$A$155:$A$1048576,0),MATCH((CUADRO!L$5&amp;$E846),'Hoja de Trabajo para listado'!$A$151:$Z$151,0)),0)+IFERROR(INDEX('Hoja de Trabajo para listado'!$AB$155:$BA$1048576,MATCH($A846,'Hoja de Trabajo para listado'!$AB$155:$AB$1048576,0),MATCH((CUADRO!L$5&amp;$E846),'Hoja de Trabajo para listado'!$AB$151:$BA$151,0)),0)+IFERROR(INDEX('Hoja de Trabajo para listado'!$BC$155:$CB$1048576,MATCH($A846,'Hoja de Trabajo para listado'!$BC$155:$BC$1048576,0),MATCH((CUADRO!L$5&amp;$E846),'Hoja de Trabajo para listado'!$BC$151:$CB$151,0)),0)+IFERROR(INDEX('Hoja de Trabajo para listado'!$DE$153:$DG$274,MATCH($A846,'Hoja de Trabajo para listado'!$DE$153:$DE$1048576,0),MATCH((CUADRO!L$5&amp;$E846),'Hoja de Trabajo para listado'!$DE$151:$DG$151,0)),0)+IFERROR(INDEX('Hoja de Trabajo para listado'!$CD$155:$DC$1048576,MATCH($A846,'Hoja de Trabajo para listado'!$CD$155:$CD$1048576,0),MATCH((CUADRO!L$5&amp;$E846),'Hoja de Trabajo para listado'!$CD$151:$DC$151,0)),0)</f>
        <v>0</v>
      </c>
      <c r="M846" s="243">
        <f ca="1">+IFERROR(INDEX('Hoja de Trabajo para listado'!$A$155:$Z$1048576,MATCH($A846,'Hoja de Trabajo para listado'!$A$155:$A$1048576,0),MATCH((CUADRO!M$5&amp;$E846),'Hoja de Trabajo para listado'!$A$151:$Z$151,0)),0)+IFERROR(INDEX('Hoja de Trabajo para listado'!$AB$155:$BA$1048576,MATCH($A846,'Hoja de Trabajo para listado'!$AB$155:$AB$1048576,0),MATCH((CUADRO!M$5&amp;$E846),'Hoja de Trabajo para listado'!$AB$151:$BA$151,0)),0)+IFERROR(INDEX('Hoja de Trabajo para listado'!$BC$155:$CB$1048576,MATCH($A846,'Hoja de Trabajo para listado'!$BC$155:$BC$1048576,0),MATCH((CUADRO!M$5&amp;$E846),'Hoja de Trabajo para listado'!$BC$151:$CB$151,0)),0)+IFERROR(INDEX('Hoja de Trabajo para listado'!$DE$153:$DG$274,MATCH($A846,'Hoja de Trabajo para listado'!$DE$153:$DE$1048576,0),MATCH((CUADRO!M$5&amp;$E846),'Hoja de Trabajo para listado'!$DE$151:$DG$151,0)),0)+IFERROR(INDEX('Hoja de Trabajo para listado'!$CD$155:$DC$1048576,MATCH($A846,'Hoja de Trabajo para listado'!$CD$155:$CD$1048576,0),MATCH((CUADRO!M$5&amp;$E846),'Hoja de Trabajo para listado'!$CD$151:$DC$151,0)),0)</f>
        <v>0</v>
      </c>
      <c r="N846" s="243">
        <f ca="1">+IFERROR(INDEX('Hoja de Trabajo para listado'!$A$155:$Z$1048576,MATCH($A846,'Hoja de Trabajo para listado'!$A$155:$A$1048576,0),MATCH((CUADRO!N$5&amp;$E846),'Hoja de Trabajo para listado'!$A$151:$Z$151,0)),0)+IFERROR(INDEX('Hoja de Trabajo para listado'!$AB$155:$BA$1048576,MATCH($A846,'Hoja de Trabajo para listado'!$AB$155:$AB$1048576,0),MATCH((CUADRO!N$5&amp;$E846),'Hoja de Trabajo para listado'!$AB$151:$BA$151,0)),0)+IFERROR(INDEX('Hoja de Trabajo para listado'!$BC$155:$CB$1048576,MATCH($A846,'Hoja de Trabajo para listado'!$BC$155:$BC$1048576,0),MATCH((CUADRO!N$5&amp;$E846),'Hoja de Trabajo para listado'!$BC$151:$CB$151,0)),0)+IFERROR(INDEX('Hoja de Trabajo para listado'!$DE$153:$DG$274,MATCH($A846,'Hoja de Trabajo para listado'!$DE$153:$DE$1048576,0),MATCH((CUADRO!N$5&amp;$E846),'Hoja de Trabajo para listado'!$DE$151:$DG$151,0)),0)+IFERROR(INDEX('Hoja de Trabajo para listado'!$CD$155:$DC$1048576,MATCH($A846,'Hoja de Trabajo para listado'!$CD$155:$CD$1048576,0),MATCH((CUADRO!N$5&amp;$E846),'Hoja de Trabajo para listado'!$CD$151:$DC$151,0)),0)</f>
        <v>0</v>
      </c>
      <c r="O846" s="243">
        <f ca="1">+IFERROR(INDEX('Hoja de Trabajo para listado'!$A$155:$Z$1048576,MATCH($A846,'Hoja de Trabajo para listado'!$A$155:$A$1048576,0),MATCH((CUADRO!O$5&amp;$E846),'Hoja de Trabajo para listado'!$A$151:$Z$151,0)),0)+IFERROR(INDEX('Hoja de Trabajo para listado'!$AB$155:$BA$1048576,MATCH($A846,'Hoja de Trabajo para listado'!$AB$155:$AB$1048576,0),MATCH((CUADRO!O$5&amp;$E846),'Hoja de Trabajo para listado'!$AB$151:$BA$151,0)),0)+IFERROR(INDEX('Hoja de Trabajo para listado'!$BC$155:$CB$1048576,MATCH($A846,'Hoja de Trabajo para listado'!$BC$155:$BC$1048576,0),MATCH((CUADRO!O$5&amp;$E846),'Hoja de Trabajo para listado'!$BC$151:$CB$151,0)),0)+IFERROR(INDEX('Hoja de Trabajo para listado'!$DE$153:$DG$274,MATCH($A846,'Hoja de Trabajo para listado'!$DE$153:$DE$1048576,0),MATCH((CUADRO!O$5&amp;$E846),'Hoja de Trabajo para listado'!$DE$151:$DG$151,0)),0)+IFERROR(INDEX('Hoja de Trabajo para listado'!$CD$155:$DC$1048576,MATCH($A846,'Hoja de Trabajo para listado'!$CD$155:$CD$1048576,0),MATCH((CUADRO!O$5&amp;$E846),'Hoja de Trabajo para listado'!$CD$151:$DC$151,0)),0)</f>
        <v>0</v>
      </c>
      <c r="P846" s="243">
        <f ca="1">+IFERROR(INDEX('Hoja de Trabajo para listado'!$A$155:$Z$1048576,MATCH($A846,'Hoja de Trabajo para listado'!$A$155:$A$1048576,0),MATCH((CUADRO!P$5&amp;$E846),'Hoja de Trabajo para listado'!$A$151:$Z$151,0)),0)+IFERROR(INDEX('Hoja de Trabajo para listado'!$AB$155:$BA$1048576,MATCH($A846,'Hoja de Trabajo para listado'!$AB$155:$AB$1048576,0),MATCH((CUADRO!P$5&amp;$E846),'Hoja de Trabajo para listado'!$AB$151:$BA$151,0)),0)+IFERROR(INDEX('Hoja de Trabajo para listado'!$BC$155:$CB$1048576,MATCH($A846,'Hoja de Trabajo para listado'!$BC$155:$BC$1048576,0),MATCH((CUADRO!P$5&amp;$E846),'Hoja de Trabajo para listado'!$BC$151:$CB$151,0)),0)+IFERROR(INDEX('Hoja de Trabajo para listado'!$DE$153:$DG$274,MATCH($A846,'Hoja de Trabajo para listado'!$DE$153:$DE$1048576,0),MATCH((CUADRO!P$5&amp;$E846),'Hoja de Trabajo para listado'!$DE$151:$DG$151,0)),0)+IFERROR(INDEX('Hoja de Trabajo para listado'!$CD$155:$DC$1048576,MATCH($A846,'Hoja de Trabajo para listado'!$CD$155:$CD$1048576,0),MATCH((CUADRO!P$5&amp;$E846),'Hoja de Trabajo para listado'!$CD$151:$DC$151,0)),0)</f>
        <v>0</v>
      </c>
      <c r="Q846" s="243">
        <f ca="1">+IFERROR(INDEX('Hoja de Trabajo para listado'!$A$155:$Z$1048576,MATCH($A846,'Hoja de Trabajo para listado'!$A$155:$A$1048576,0),MATCH((CUADRO!Q$5&amp;$E846),'Hoja de Trabajo para listado'!$A$151:$Z$151,0)),0)+IFERROR(INDEX('Hoja de Trabajo para listado'!$AB$155:$BA$1048576,MATCH($A846,'Hoja de Trabajo para listado'!$AB$155:$AB$1048576,0),MATCH((CUADRO!Q$5&amp;$E846),'Hoja de Trabajo para listado'!$AB$151:$BA$151,0)),0)+IFERROR(INDEX('Hoja de Trabajo para listado'!$BC$155:$CB$1048576,MATCH($A846,'Hoja de Trabajo para listado'!$BC$155:$BC$1048576,0),MATCH((CUADRO!Q$5&amp;$E846),'Hoja de Trabajo para listado'!$BC$151:$CB$151,0)),0)+IFERROR(INDEX('Hoja de Trabajo para listado'!$DE$153:$DG$274,MATCH($A846,'Hoja de Trabajo para listado'!$DE$153:$DE$1048576,0),MATCH((CUADRO!Q$5&amp;$E846),'Hoja de Trabajo para listado'!$DE$151:$DG$151,0)),0)+IFERROR(INDEX('Hoja de Trabajo para listado'!$CD$155:$DC$1048576,MATCH($A846,'Hoja de Trabajo para listado'!$CD$155:$CD$1048576,0),MATCH((CUADRO!Q$5&amp;$E846),'Hoja de Trabajo para listado'!$CD$151:$DC$151,0)),0)</f>
        <v>0</v>
      </c>
      <c r="R846" s="243">
        <f t="shared" ca="1" si="29"/>
        <v>0</v>
      </c>
      <c r="S846" s="249"/>
      <c r="T846" s="243">
        <f ca="1">+T847</f>
        <v>0</v>
      </c>
      <c r="U846" s="242">
        <f t="shared" si="30"/>
        <v>1</v>
      </c>
      <c r="V846" s="333" t="str">
        <f>+VLOOKUP(A846,bd_lista!$A$3:$E$590,5,FALSE)</f>
        <v>Gobiernos Autonomos Municipales</v>
      </c>
      <c r="W846" s="391" t="str">
        <f>+V846</f>
        <v>Gobiernos Autonomos Municipales</v>
      </c>
      <c r="X846" s="242">
        <f>+VLOOKUP(A846,[4]Sheet1!$A$13:$D$744,4,FALSE)</f>
        <v>0</v>
      </c>
      <c r="Y846" s="242" t="e">
        <f>+VLOOKUP(X846,bd_lista!$A$3:$C$590,3,FALSE)</f>
        <v>#N/A</v>
      </c>
      <c r="Z846" s="294">
        <f>+X846</f>
        <v>0</v>
      </c>
      <c r="AA846" s="295" t="e">
        <f>+Y846</f>
        <v>#N/A</v>
      </c>
    </row>
    <row r="847" spans="1:27" customFormat="1" ht="15" hidden="1" customHeight="1">
      <c r="A847" s="32">
        <v>1507</v>
      </c>
      <c r="B847" s="388"/>
      <c r="C847" s="247" t="str">
        <f>+VLOOKUP(A847,bd_lista!$A$3:$C$590,3,FALSE)</f>
        <v>Gobierno Autónomo Municipal de Llallagua</v>
      </c>
      <c r="D847" s="390"/>
      <c r="E847" s="244" t="s">
        <v>1305</v>
      </c>
      <c r="F847" s="245">
        <f ca="1">+IFERROR(INDEX('Hoja de Trabajo para listado'!$A$155:$Z$1048576,MATCH($A847,'Hoja de Trabajo para listado'!$A$155:$A$1048576,0),MATCH((CUADRO!F$5&amp;$E847),'Hoja de Trabajo para listado'!$A$151:$Z$151,0)),0)+IFERROR(INDEX('Hoja de Trabajo para listado'!$AB$155:$BA$1048576,MATCH($A847,'Hoja de Trabajo para listado'!$AB$155:$AB$1048576,0),MATCH((CUADRO!F$5&amp;$E847),'Hoja de Trabajo para listado'!$AB$151:$BA$151,0)),0)+IFERROR(INDEX('Hoja de Trabajo para listado'!$BC$155:$CB$1048576,MATCH($A847,'Hoja de Trabajo para listado'!$BC$155:$BC$1048576,0),MATCH((CUADRO!F$5&amp;$E847),'Hoja de Trabajo para listado'!$BC$151:$CB$151,0)),0)+IFERROR(INDEX('Hoja de Trabajo para listado'!$DE$153:$DG$274,MATCH($A847,'Hoja de Trabajo para listado'!$DE$153:$DE$1048576,0),MATCH((CUADRO!F$5&amp;$E847),'Hoja de Trabajo para listado'!$DE$151:$DG$151,0)),0)+IFERROR(INDEX('Hoja de Trabajo para listado'!$CD$155:$DC$1048576,MATCH($A847,'Hoja de Trabajo para listado'!$CD$155:$CD$1048576,0),MATCH((CUADRO!F$5&amp;$E847),'Hoja de Trabajo para listado'!$CD$151:$DC$151,0)),0)</f>
        <v>0</v>
      </c>
      <c r="G847" s="245">
        <f ca="1">+IFERROR(INDEX('Hoja de Trabajo para listado'!$A$155:$Z$1048576,MATCH($A847,'Hoja de Trabajo para listado'!$A$155:$A$1048576,0),MATCH((CUADRO!G$5&amp;$E847),'Hoja de Trabajo para listado'!$A$151:$Z$151,0)),0)+IFERROR(INDEX('Hoja de Trabajo para listado'!$AB$155:$BA$1048576,MATCH($A847,'Hoja de Trabajo para listado'!$AB$155:$AB$1048576,0),MATCH((CUADRO!G$5&amp;$E847),'Hoja de Trabajo para listado'!$AB$151:$BA$151,0)),0)+IFERROR(INDEX('Hoja de Trabajo para listado'!$BC$155:$CB$1048576,MATCH($A847,'Hoja de Trabajo para listado'!$BC$155:$BC$1048576,0),MATCH((CUADRO!G$5&amp;$E847),'Hoja de Trabajo para listado'!$BC$151:$CB$151,0)),0)+IFERROR(INDEX('Hoja de Trabajo para listado'!$DE$153:$DG$274,MATCH($A847,'Hoja de Trabajo para listado'!$DE$153:$DE$1048576,0),MATCH((CUADRO!G$5&amp;$E847),'Hoja de Trabajo para listado'!$DE$151:$DG$151,0)),0)+IFERROR(INDEX('Hoja de Trabajo para listado'!$CD$155:$DC$1048576,MATCH($A847,'Hoja de Trabajo para listado'!$CD$155:$CD$1048576,0),MATCH((CUADRO!G$5&amp;$E847),'Hoja de Trabajo para listado'!$CD$151:$DC$151,0)),0)</f>
        <v>0</v>
      </c>
      <c r="H847" s="245">
        <f ca="1">+IFERROR(INDEX('Hoja de Trabajo para listado'!$A$155:$Z$1048576,MATCH($A847,'Hoja de Trabajo para listado'!$A$155:$A$1048576,0),MATCH((CUADRO!H$5&amp;$E847),'Hoja de Trabajo para listado'!$A$151:$Z$151,0)),0)+IFERROR(INDEX('Hoja de Trabajo para listado'!$AB$155:$BA$1048576,MATCH($A847,'Hoja de Trabajo para listado'!$AB$155:$AB$1048576,0),MATCH((CUADRO!H$5&amp;$E847),'Hoja de Trabajo para listado'!$AB$151:$BA$151,0)),0)+IFERROR(INDEX('Hoja de Trabajo para listado'!$BC$155:$CB$1048576,MATCH($A847,'Hoja de Trabajo para listado'!$BC$155:$BC$1048576,0),MATCH((CUADRO!H$5&amp;$E847),'Hoja de Trabajo para listado'!$BC$151:$CB$151,0)),0)+IFERROR(INDEX('Hoja de Trabajo para listado'!$DE$153:$DG$274,MATCH($A847,'Hoja de Trabajo para listado'!$DE$153:$DE$1048576,0),MATCH((CUADRO!H$5&amp;$E847),'Hoja de Trabajo para listado'!$DE$151:$DG$151,0)),0)+IFERROR(INDEX('Hoja de Trabajo para listado'!$CD$155:$DC$1048576,MATCH($A847,'Hoja de Trabajo para listado'!$CD$155:$CD$1048576,0),MATCH((CUADRO!H$5&amp;$E847),'Hoja de Trabajo para listado'!$CD$151:$DC$151,0)),0)</f>
        <v>0</v>
      </c>
      <c r="I847" s="245">
        <f ca="1">+IFERROR(INDEX('Hoja de Trabajo para listado'!$A$155:$Z$1048576,MATCH($A847,'Hoja de Trabajo para listado'!$A$155:$A$1048576,0),MATCH((CUADRO!I$5&amp;$E847),'Hoja de Trabajo para listado'!$A$151:$Z$151,0)),0)+IFERROR(INDEX('Hoja de Trabajo para listado'!$AB$155:$BA$1048576,MATCH($A847,'Hoja de Trabajo para listado'!$AB$155:$AB$1048576,0),MATCH((CUADRO!I$5&amp;$E847),'Hoja de Trabajo para listado'!$AB$151:$BA$151,0)),0)+IFERROR(INDEX('Hoja de Trabajo para listado'!$BC$155:$CB$1048576,MATCH($A847,'Hoja de Trabajo para listado'!$BC$155:$BC$1048576,0),MATCH((CUADRO!I$5&amp;$E847),'Hoja de Trabajo para listado'!$BC$151:$CB$151,0)),0)+IFERROR(INDEX('Hoja de Trabajo para listado'!$DE$153:$DG$274,MATCH($A847,'Hoja de Trabajo para listado'!$DE$153:$DE$1048576,0),MATCH((CUADRO!I$5&amp;$E847),'Hoja de Trabajo para listado'!$DE$151:$DG$151,0)),0)+IFERROR(INDEX('Hoja de Trabajo para listado'!$CD$155:$DC$1048576,MATCH($A847,'Hoja de Trabajo para listado'!$CD$155:$CD$1048576,0),MATCH((CUADRO!I$5&amp;$E847),'Hoja de Trabajo para listado'!$CD$151:$DC$151,0)),0)</f>
        <v>0</v>
      </c>
      <c r="J847" s="245">
        <f ca="1">+IFERROR(INDEX('Hoja de Trabajo para listado'!$A$155:$Z$1048576,MATCH($A847,'Hoja de Trabajo para listado'!$A$155:$A$1048576,0),MATCH((CUADRO!J$5&amp;$E847),'Hoja de Trabajo para listado'!$A$151:$Z$151,0)),0)+IFERROR(INDEX('Hoja de Trabajo para listado'!$AB$155:$BA$1048576,MATCH($A847,'Hoja de Trabajo para listado'!$AB$155:$AB$1048576,0),MATCH((CUADRO!J$5&amp;$E847),'Hoja de Trabajo para listado'!$AB$151:$BA$151,0)),0)+IFERROR(INDEX('Hoja de Trabajo para listado'!$BC$155:$CB$1048576,MATCH($A847,'Hoja de Trabajo para listado'!$BC$155:$BC$1048576,0),MATCH((CUADRO!J$5&amp;$E847),'Hoja de Trabajo para listado'!$BC$151:$CB$151,0)),0)+IFERROR(INDEX('Hoja de Trabajo para listado'!$DE$153:$DG$274,MATCH($A847,'Hoja de Trabajo para listado'!$DE$153:$DE$1048576,0),MATCH((CUADRO!J$5&amp;$E847),'Hoja de Trabajo para listado'!$DE$151:$DG$151,0)),0)+IFERROR(INDEX('Hoja de Trabajo para listado'!$CD$155:$DC$1048576,MATCH($A847,'Hoja de Trabajo para listado'!$CD$155:$CD$1048576,0),MATCH((CUADRO!J$5&amp;$E847),'Hoja de Trabajo para listado'!$CD$151:$DC$151,0)),0)</f>
        <v>0</v>
      </c>
      <c r="K847" s="245">
        <f ca="1">+IFERROR(INDEX('Hoja de Trabajo para listado'!$A$155:$Z$1048576,MATCH($A847,'Hoja de Trabajo para listado'!$A$155:$A$1048576,0),MATCH((CUADRO!K$5&amp;$E847),'Hoja de Trabajo para listado'!$A$151:$Z$151,0)),0)+IFERROR(INDEX('Hoja de Trabajo para listado'!$AB$155:$BA$1048576,MATCH($A847,'Hoja de Trabajo para listado'!$AB$155:$AB$1048576,0),MATCH((CUADRO!K$5&amp;$E847),'Hoja de Trabajo para listado'!$AB$151:$BA$151,0)),0)+IFERROR(INDEX('Hoja de Trabajo para listado'!$BC$155:$CB$1048576,MATCH($A847,'Hoja de Trabajo para listado'!$BC$155:$BC$1048576,0),MATCH((CUADRO!K$5&amp;$E847),'Hoja de Trabajo para listado'!$BC$151:$CB$151,0)),0)+IFERROR(INDEX('Hoja de Trabajo para listado'!$DE$153:$DG$274,MATCH($A847,'Hoja de Trabajo para listado'!$DE$153:$DE$1048576,0),MATCH((CUADRO!K$5&amp;$E847),'Hoja de Trabajo para listado'!$DE$151:$DG$151,0)),0)+IFERROR(INDEX('Hoja de Trabajo para listado'!$CD$155:$DC$1048576,MATCH($A847,'Hoja de Trabajo para listado'!$CD$155:$CD$1048576,0),MATCH((CUADRO!K$5&amp;$E847),'Hoja de Trabajo para listado'!$CD$151:$DC$151,0)),0)</f>
        <v>0</v>
      </c>
      <c r="L847" s="245">
        <f ca="1">+IFERROR(INDEX('Hoja de Trabajo para listado'!$A$155:$Z$1048576,MATCH($A847,'Hoja de Trabajo para listado'!$A$155:$A$1048576,0),MATCH((CUADRO!L$5&amp;$E847),'Hoja de Trabajo para listado'!$A$151:$Z$151,0)),0)+IFERROR(INDEX('Hoja de Trabajo para listado'!$AB$155:$BA$1048576,MATCH($A847,'Hoja de Trabajo para listado'!$AB$155:$AB$1048576,0),MATCH((CUADRO!L$5&amp;$E847),'Hoja de Trabajo para listado'!$AB$151:$BA$151,0)),0)+IFERROR(INDEX('Hoja de Trabajo para listado'!$BC$155:$CB$1048576,MATCH($A847,'Hoja de Trabajo para listado'!$BC$155:$BC$1048576,0),MATCH((CUADRO!L$5&amp;$E847),'Hoja de Trabajo para listado'!$BC$151:$CB$151,0)),0)+IFERROR(INDEX('Hoja de Trabajo para listado'!$DE$153:$DG$274,MATCH($A847,'Hoja de Trabajo para listado'!$DE$153:$DE$1048576,0),MATCH((CUADRO!L$5&amp;$E847),'Hoja de Trabajo para listado'!$DE$151:$DG$151,0)),0)+IFERROR(INDEX('Hoja de Trabajo para listado'!$CD$155:$DC$1048576,MATCH($A847,'Hoja de Trabajo para listado'!$CD$155:$CD$1048576,0),MATCH((CUADRO!L$5&amp;$E847),'Hoja de Trabajo para listado'!$CD$151:$DC$151,0)),0)</f>
        <v>0</v>
      </c>
      <c r="M847" s="245">
        <f ca="1">+IFERROR(INDEX('Hoja de Trabajo para listado'!$A$155:$Z$1048576,MATCH($A847,'Hoja de Trabajo para listado'!$A$155:$A$1048576,0),MATCH((CUADRO!M$5&amp;$E847),'Hoja de Trabajo para listado'!$A$151:$Z$151,0)),0)+IFERROR(INDEX('Hoja de Trabajo para listado'!$AB$155:$BA$1048576,MATCH($A847,'Hoja de Trabajo para listado'!$AB$155:$AB$1048576,0),MATCH((CUADRO!M$5&amp;$E847),'Hoja de Trabajo para listado'!$AB$151:$BA$151,0)),0)+IFERROR(INDEX('Hoja de Trabajo para listado'!$BC$155:$CB$1048576,MATCH($A847,'Hoja de Trabajo para listado'!$BC$155:$BC$1048576,0),MATCH((CUADRO!M$5&amp;$E847),'Hoja de Trabajo para listado'!$BC$151:$CB$151,0)),0)+IFERROR(INDEX('Hoja de Trabajo para listado'!$DE$153:$DG$274,MATCH($A847,'Hoja de Trabajo para listado'!$DE$153:$DE$1048576,0),MATCH((CUADRO!M$5&amp;$E847),'Hoja de Trabajo para listado'!$DE$151:$DG$151,0)),0)+IFERROR(INDEX('Hoja de Trabajo para listado'!$CD$155:$DC$1048576,MATCH($A847,'Hoja de Trabajo para listado'!$CD$155:$CD$1048576,0),MATCH((CUADRO!M$5&amp;$E847),'Hoja de Trabajo para listado'!$CD$151:$DC$151,0)),0)</f>
        <v>0</v>
      </c>
      <c r="N847" s="245">
        <f ca="1">+IFERROR(INDEX('Hoja de Trabajo para listado'!$A$155:$Z$1048576,MATCH($A847,'Hoja de Trabajo para listado'!$A$155:$A$1048576,0),MATCH((CUADRO!N$5&amp;$E847),'Hoja de Trabajo para listado'!$A$151:$Z$151,0)),0)+IFERROR(INDEX('Hoja de Trabajo para listado'!$AB$155:$BA$1048576,MATCH($A847,'Hoja de Trabajo para listado'!$AB$155:$AB$1048576,0),MATCH((CUADRO!N$5&amp;$E847),'Hoja de Trabajo para listado'!$AB$151:$BA$151,0)),0)+IFERROR(INDEX('Hoja de Trabajo para listado'!$BC$155:$CB$1048576,MATCH($A847,'Hoja de Trabajo para listado'!$BC$155:$BC$1048576,0),MATCH((CUADRO!N$5&amp;$E847),'Hoja de Trabajo para listado'!$BC$151:$CB$151,0)),0)+IFERROR(INDEX('Hoja de Trabajo para listado'!$DE$153:$DG$274,MATCH($A847,'Hoja de Trabajo para listado'!$DE$153:$DE$1048576,0),MATCH((CUADRO!N$5&amp;$E847),'Hoja de Trabajo para listado'!$DE$151:$DG$151,0)),0)+IFERROR(INDEX('Hoja de Trabajo para listado'!$CD$155:$DC$1048576,MATCH($A847,'Hoja de Trabajo para listado'!$CD$155:$CD$1048576,0),MATCH((CUADRO!N$5&amp;$E847),'Hoja de Trabajo para listado'!$CD$151:$DC$151,0)),0)</f>
        <v>0</v>
      </c>
      <c r="O847" s="245">
        <f ca="1">+IFERROR(INDEX('Hoja de Trabajo para listado'!$A$155:$Z$1048576,MATCH($A847,'Hoja de Trabajo para listado'!$A$155:$A$1048576,0),MATCH((CUADRO!O$5&amp;$E847),'Hoja de Trabajo para listado'!$A$151:$Z$151,0)),0)+IFERROR(INDEX('Hoja de Trabajo para listado'!$AB$155:$BA$1048576,MATCH($A847,'Hoja de Trabajo para listado'!$AB$155:$AB$1048576,0),MATCH((CUADRO!O$5&amp;$E847),'Hoja de Trabajo para listado'!$AB$151:$BA$151,0)),0)+IFERROR(INDEX('Hoja de Trabajo para listado'!$BC$155:$CB$1048576,MATCH($A847,'Hoja de Trabajo para listado'!$BC$155:$BC$1048576,0),MATCH((CUADRO!O$5&amp;$E847),'Hoja de Trabajo para listado'!$BC$151:$CB$151,0)),0)+IFERROR(INDEX('Hoja de Trabajo para listado'!$DE$153:$DG$274,MATCH($A847,'Hoja de Trabajo para listado'!$DE$153:$DE$1048576,0),MATCH((CUADRO!O$5&amp;$E847),'Hoja de Trabajo para listado'!$DE$151:$DG$151,0)),0)+IFERROR(INDEX('Hoja de Trabajo para listado'!$CD$155:$DC$1048576,MATCH($A847,'Hoja de Trabajo para listado'!$CD$155:$CD$1048576,0),MATCH((CUADRO!O$5&amp;$E847),'Hoja de Trabajo para listado'!$CD$151:$DC$151,0)),0)</f>
        <v>0</v>
      </c>
      <c r="P847" s="245">
        <f ca="1">+IFERROR(INDEX('Hoja de Trabajo para listado'!$A$155:$Z$1048576,MATCH($A847,'Hoja de Trabajo para listado'!$A$155:$A$1048576,0),MATCH((CUADRO!P$5&amp;$E847),'Hoja de Trabajo para listado'!$A$151:$Z$151,0)),0)+IFERROR(INDEX('Hoja de Trabajo para listado'!$AB$155:$BA$1048576,MATCH($A847,'Hoja de Trabajo para listado'!$AB$155:$AB$1048576,0),MATCH((CUADRO!P$5&amp;$E847),'Hoja de Trabajo para listado'!$AB$151:$BA$151,0)),0)+IFERROR(INDEX('Hoja de Trabajo para listado'!$BC$155:$CB$1048576,MATCH($A847,'Hoja de Trabajo para listado'!$BC$155:$BC$1048576,0),MATCH((CUADRO!P$5&amp;$E847),'Hoja de Trabajo para listado'!$BC$151:$CB$151,0)),0)+IFERROR(INDEX('Hoja de Trabajo para listado'!$DE$153:$DG$274,MATCH($A847,'Hoja de Trabajo para listado'!$DE$153:$DE$1048576,0),MATCH((CUADRO!P$5&amp;$E847),'Hoja de Trabajo para listado'!$DE$151:$DG$151,0)),0)+IFERROR(INDEX('Hoja de Trabajo para listado'!$CD$155:$DC$1048576,MATCH($A847,'Hoja de Trabajo para listado'!$CD$155:$CD$1048576,0),MATCH((CUADRO!P$5&amp;$E847),'Hoja de Trabajo para listado'!$CD$151:$DC$151,0)),0)</f>
        <v>0</v>
      </c>
      <c r="Q847" s="245">
        <f ca="1">+IFERROR(INDEX('Hoja de Trabajo para listado'!$A$155:$Z$1048576,MATCH($A847,'Hoja de Trabajo para listado'!$A$155:$A$1048576,0),MATCH((CUADRO!Q$5&amp;$E847),'Hoja de Trabajo para listado'!$A$151:$Z$151,0)),0)+IFERROR(INDEX('Hoja de Trabajo para listado'!$AB$155:$BA$1048576,MATCH($A847,'Hoja de Trabajo para listado'!$AB$155:$AB$1048576,0),MATCH((CUADRO!Q$5&amp;$E847),'Hoja de Trabajo para listado'!$AB$151:$BA$151,0)),0)+IFERROR(INDEX('Hoja de Trabajo para listado'!$BC$155:$CB$1048576,MATCH($A847,'Hoja de Trabajo para listado'!$BC$155:$BC$1048576,0),MATCH((CUADRO!Q$5&amp;$E847),'Hoja de Trabajo para listado'!$BC$151:$CB$151,0)),0)+IFERROR(INDEX('Hoja de Trabajo para listado'!$DE$153:$DG$274,MATCH($A847,'Hoja de Trabajo para listado'!$DE$153:$DE$1048576,0),MATCH((CUADRO!Q$5&amp;$E847),'Hoja de Trabajo para listado'!$DE$151:$DG$151,0)),0)+IFERROR(INDEX('Hoja de Trabajo para listado'!$CD$155:$DC$1048576,MATCH($A847,'Hoja de Trabajo para listado'!$CD$155:$CD$1048576,0),MATCH((CUADRO!Q$5&amp;$E847),'Hoja de Trabajo para listado'!$CD$151:$DC$151,0)),0)</f>
        <v>0</v>
      </c>
      <c r="R847" s="245">
        <f t="shared" ca="1" si="29"/>
        <v>0</v>
      </c>
      <c r="S847" s="259">
        <f ca="1">+R846+R847</f>
        <v>0</v>
      </c>
      <c r="T847" s="245">
        <f ca="1">+S847</f>
        <v>0</v>
      </c>
      <c r="U847" s="244">
        <f t="shared" si="30"/>
        <v>2</v>
      </c>
      <c r="V847" s="333" t="str">
        <f>+VLOOKUP(A847,bd_lista!$A$3:$E$590,5,FALSE)</f>
        <v>Gobiernos Autonomos Municipales</v>
      </c>
      <c r="W847" s="392"/>
      <c r="X847" s="242">
        <f>+VLOOKUP(A847,[4]Sheet1!$A$13:$D$744,4,FALSE)</f>
        <v>0</v>
      </c>
      <c r="Y847" s="242" t="e">
        <f>+VLOOKUP(X847,bd_lista!$A$3:$C$590,3,FALSE)</f>
        <v>#N/A</v>
      </c>
      <c r="Z847" s="292"/>
      <c r="AA847" s="293"/>
    </row>
    <row r="848" spans="1:27" customFormat="1" ht="15" hidden="1" customHeight="1">
      <c r="A848" s="32">
        <v>1508</v>
      </c>
      <c r="B848" s="387">
        <f>+A848</f>
        <v>1508</v>
      </c>
      <c r="C848" s="247" t="str">
        <f>+VLOOKUP(A848,bd_lista!$A$3:$C$590,3,FALSE)</f>
        <v>Gobierno Autónomo Municipal de Betanzos</v>
      </c>
      <c r="D848" s="389" t="str">
        <f>+C848</f>
        <v>Gobierno Autónomo Municipal de Betanzos</v>
      </c>
      <c r="E848" s="242" t="s">
        <v>1304</v>
      </c>
      <c r="F848" s="243">
        <f ca="1">+IFERROR(INDEX('Hoja de Trabajo para listado'!$A$155:$Z$1048576,MATCH($A848,'Hoja de Trabajo para listado'!$A$155:$A$1048576,0),MATCH((CUADRO!F$5&amp;$E848),'Hoja de Trabajo para listado'!$A$151:$Z$151,0)),0)+IFERROR(INDEX('Hoja de Trabajo para listado'!$AB$155:$BA$1048576,MATCH($A848,'Hoja de Trabajo para listado'!$AB$155:$AB$1048576,0),MATCH((CUADRO!F$5&amp;$E848),'Hoja de Trabajo para listado'!$AB$151:$BA$151,0)),0)+IFERROR(INDEX('Hoja de Trabajo para listado'!$BC$155:$CB$1048576,MATCH($A848,'Hoja de Trabajo para listado'!$BC$155:$BC$1048576,0),MATCH((CUADRO!F$5&amp;$E848),'Hoja de Trabajo para listado'!$BC$151:$CB$151,0)),0)+IFERROR(INDEX('Hoja de Trabajo para listado'!$DE$153:$DG$274,MATCH($A848,'Hoja de Trabajo para listado'!$DE$153:$DE$1048576,0),MATCH((CUADRO!F$5&amp;$E848),'Hoja de Trabajo para listado'!$DE$151:$DG$151,0)),0)+IFERROR(INDEX('Hoja de Trabajo para listado'!$CD$155:$DC$1048576,MATCH($A848,'Hoja de Trabajo para listado'!$CD$155:$CD$1048576,0),MATCH((CUADRO!F$5&amp;$E848),'Hoja de Trabajo para listado'!$CD$151:$DC$151,0)),0)</f>
        <v>0</v>
      </c>
      <c r="G848" s="243">
        <f ca="1">+IFERROR(INDEX('Hoja de Trabajo para listado'!$A$155:$Z$1048576,MATCH($A848,'Hoja de Trabajo para listado'!$A$155:$A$1048576,0),MATCH((CUADRO!G$5&amp;$E848),'Hoja de Trabajo para listado'!$A$151:$Z$151,0)),0)+IFERROR(INDEX('Hoja de Trabajo para listado'!$AB$155:$BA$1048576,MATCH($A848,'Hoja de Trabajo para listado'!$AB$155:$AB$1048576,0),MATCH((CUADRO!G$5&amp;$E848),'Hoja de Trabajo para listado'!$AB$151:$BA$151,0)),0)+IFERROR(INDEX('Hoja de Trabajo para listado'!$BC$155:$CB$1048576,MATCH($A848,'Hoja de Trabajo para listado'!$BC$155:$BC$1048576,0),MATCH((CUADRO!G$5&amp;$E848),'Hoja de Trabajo para listado'!$BC$151:$CB$151,0)),0)+IFERROR(INDEX('Hoja de Trabajo para listado'!$DE$153:$DG$274,MATCH($A848,'Hoja de Trabajo para listado'!$DE$153:$DE$1048576,0),MATCH((CUADRO!G$5&amp;$E848),'Hoja de Trabajo para listado'!$DE$151:$DG$151,0)),0)+IFERROR(INDEX('Hoja de Trabajo para listado'!$CD$155:$DC$1048576,MATCH($A848,'Hoja de Trabajo para listado'!$CD$155:$CD$1048576,0),MATCH((CUADRO!G$5&amp;$E848),'Hoja de Trabajo para listado'!$CD$151:$DC$151,0)),0)</f>
        <v>0</v>
      </c>
      <c r="H848" s="243">
        <f ca="1">+IFERROR(INDEX('Hoja de Trabajo para listado'!$A$155:$Z$1048576,MATCH($A848,'Hoja de Trabajo para listado'!$A$155:$A$1048576,0),MATCH((CUADRO!H$5&amp;$E848),'Hoja de Trabajo para listado'!$A$151:$Z$151,0)),0)+IFERROR(INDEX('Hoja de Trabajo para listado'!$AB$155:$BA$1048576,MATCH($A848,'Hoja de Trabajo para listado'!$AB$155:$AB$1048576,0),MATCH((CUADRO!H$5&amp;$E848),'Hoja de Trabajo para listado'!$AB$151:$BA$151,0)),0)+IFERROR(INDEX('Hoja de Trabajo para listado'!$BC$155:$CB$1048576,MATCH($A848,'Hoja de Trabajo para listado'!$BC$155:$BC$1048576,0),MATCH((CUADRO!H$5&amp;$E848),'Hoja de Trabajo para listado'!$BC$151:$CB$151,0)),0)+IFERROR(INDEX('Hoja de Trabajo para listado'!$DE$153:$DG$274,MATCH($A848,'Hoja de Trabajo para listado'!$DE$153:$DE$1048576,0),MATCH((CUADRO!H$5&amp;$E848),'Hoja de Trabajo para listado'!$DE$151:$DG$151,0)),0)+IFERROR(INDEX('Hoja de Trabajo para listado'!$CD$155:$DC$1048576,MATCH($A848,'Hoja de Trabajo para listado'!$CD$155:$CD$1048576,0),MATCH((CUADRO!H$5&amp;$E848),'Hoja de Trabajo para listado'!$CD$151:$DC$151,0)),0)</f>
        <v>0</v>
      </c>
      <c r="I848" s="243">
        <f ca="1">+IFERROR(INDEX('Hoja de Trabajo para listado'!$A$155:$Z$1048576,MATCH($A848,'Hoja de Trabajo para listado'!$A$155:$A$1048576,0),MATCH((CUADRO!I$5&amp;$E848),'Hoja de Trabajo para listado'!$A$151:$Z$151,0)),0)+IFERROR(INDEX('Hoja de Trabajo para listado'!$AB$155:$BA$1048576,MATCH($A848,'Hoja de Trabajo para listado'!$AB$155:$AB$1048576,0),MATCH((CUADRO!I$5&amp;$E848),'Hoja de Trabajo para listado'!$AB$151:$BA$151,0)),0)+IFERROR(INDEX('Hoja de Trabajo para listado'!$BC$155:$CB$1048576,MATCH($A848,'Hoja de Trabajo para listado'!$BC$155:$BC$1048576,0),MATCH((CUADRO!I$5&amp;$E848),'Hoja de Trabajo para listado'!$BC$151:$CB$151,0)),0)+IFERROR(INDEX('Hoja de Trabajo para listado'!$DE$153:$DG$274,MATCH($A848,'Hoja de Trabajo para listado'!$DE$153:$DE$1048576,0),MATCH((CUADRO!I$5&amp;$E848),'Hoja de Trabajo para listado'!$DE$151:$DG$151,0)),0)+IFERROR(INDEX('Hoja de Trabajo para listado'!$CD$155:$DC$1048576,MATCH($A848,'Hoja de Trabajo para listado'!$CD$155:$CD$1048576,0),MATCH((CUADRO!I$5&amp;$E848),'Hoja de Trabajo para listado'!$CD$151:$DC$151,0)),0)</f>
        <v>0</v>
      </c>
      <c r="J848" s="243">
        <f ca="1">+IFERROR(INDEX('Hoja de Trabajo para listado'!$A$155:$Z$1048576,MATCH($A848,'Hoja de Trabajo para listado'!$A$155:$A$1048576,0),MATCH((CUADRO!J$5&amp;$E848),'Hoja de Trabajo para listado'!$A$151:$Z$151,0)),0)+IFERROR(INDEX('Hoja de Trabajo para listado'!$AB$155:$BA$1048576,MATCH($A848,'Hoja de Trabajo para listado'!$AB$155:$AB$1048576,0),MATCH((CUADRO!J$5&amp;$E848),'Hoja de Trabajo para listado'!$AB$151:$BA$151,0)),0)+IFERROR(INDEX('Hoja de Trabajo para listado'!$BC$155:$CB$1048576,MATCH($A848,'Hoja de Trabajo para listado'!$BC$155:$BC$1048576,0),MATCH((CUADRO!J$5&amp;$E848),'Hoja de Trabajo para listado'!$BC$151:$CB$151,0)),0)+IFERROR(INDEX('Hoja de Trabajo para listado'!$DE$153:$DG$274,MATCH($A848,'Hoja de Trabajo para listado'!$DE$153:$DE$1048576,0),MATCH((CUADRO!J$5&amp;$E848),'Hoja de Trabajo para listado'!$DE$151:$DG$151,0)),0)+IFERROR(INDEX('Hoja de Trabajo para listado'!$CD$155:$DC$1048576,MATCH($A848,'Hoja de Trabajo para listado'!$CD$155:$CD$1048576,0),MATCH((CUADRO!J$5&amp;$E848),'Hoja de Trabajo para listado'!$CD$151:$DC$151,0)),0)</f>
        <v>0</v>
      </c>
      <c r="K848" s="243">
        <f ca="1">+IFERROR(INDEX('Hoja de Trabajo para listado'!$A$155:$Z$1048576,MATCH($A848,'Hoja de Trabajo para listado'!$A$155:$A$1048576,0),MATCH((CUADRO!K$5&amp;$E848),'Hoja de Trabajo para listado'!$A$151:$Z$151,0)),0)+IFERROR(INDEX('Hoja de Trabajo para listado'!$AB$155:$BA$1048576,MATCH($A848,'Hoja de Trabajo para listado'!$AB$155:$AB$1048576,0),MATCH((CUADRO!K$5&amp;$E848),'Hoja de Trabajo para listado'!$AB$151:$BA$151,0)),0)+IFERROR(INDEX('Hoja de Trabajo para listado'!$BC$155:$CB$1048576,MATCH($A848,'Hoja de Trabajo para listado'!$BC$155:$BC$1048576,0),MATCH((CUADRO!K$5&amp;$E848),'Hoja de Trabajo para listado'!$BC$151:$CB$151,0)),0)+IFERROR(INDEX('Hoja de Trabajo para listado'!$DE$153:$DG$274,MATCH($A848,'Hoja de Trabajo para listado'!$DE$153:$DE$1048576,0),MATCH((CUADRO!K$5&amp;$E848),'Hoja de Trabajo para listado'!$DE$151:$DG$151,0)),0)+IFERROR(INDEX('Hoja de Trabajo para listado'!$CD$155:$DC$1048576,MATCH($A848,'Hoja de Trabajo para listado'!$CD$155:$CD$1048576,0),MATCH((CUADRO!K$5&amp;$E848),'Hoja de Trabajo para listado'!$CD$151:$DC$151,0)),0)</f>
        <v>0</v>
      </c>
      <c r="L848" s="243">
        <f ca="1">+IFERROR(INDEX('Hoja de Trabajo para listado'!$A$155:$Z$1048576,MATCH($A848,'Hoja de Trabajo para listado'!$A$155:$A$1048576,0),MATCH((CUADRO!L$5&amp;$E848),'Hoja de Trabajo para listado'!$A$151:$Z$151,0)),0)+IFERROR(INDEX('Hoja de Trabajo para listado'!$AB$155:$BA$1048576,MATCH($A848,'Hoja de Trabajo para listado'!$AB$155:$AB$1048576,0),MATCH((CUADRO!L$5&amp;$E848),'Hoja de Trabajo para listado'!$AB$151:$BA$151,0)),0)+IFERROR(INDEX('Hoja de Trabajo para listado'!$BC$155:$CB$1048576,MATCH($A848,'Hoja de Trabajo para listado'!$BC$155:$BC$1048576,0),MATCH((CUADRO!L$5&amp;$E848),'Hoja de Trabajo para listado'!$BC$151:$CB$151,0)),0)+IFERROR(INDEX('Hoja de Trabajo para listado'!$DE$153:$DG$274,MATCH($A848,'Hoja de Trabajo para listado'!$DE$153:$DE$1048576,0),MATCH((CUADRO!L$5&amp;$E848),'Hoja de Trabajo para listado'!$DE$151:$DG$151,0)),0)+IFERROR(INDEX('Hoja de Trabajo para listado'!$CD$155:$DC$1048576,MATCH($A848,'Hoja de Trabajo para listado'!$CD$155:$CD$1048576,0),MATCH((CUADRO!L$5&amp;$E848),'Hoja de Trabajo para listado'!$CD$151:$DC$151,0)),0)</f>
        <v>0</v>
      </c>
      <c r="M848" s="243">
        <f ca="1">+IFERROR(INDEX('Hoja de Trabajo para listado'!$A$155:$Z$1048576,MATCH($A848,'Hoja de Trabajo para listado'!$A$155:$A$1048576,0),MATCH((CUADRO!M$5&amp;$E848),'Hoja de Trabajo para listado'!$A$151:$Z$151,0)),0)+IFERROR(INDEX('Hoja de Trabajo para listado'!$AB$155:$BA$1048576,MATCH($A848,'Hoja de Trabajo para listado'!$AB$155:$AB$1048576,0),MATCH((CUADRO!M$5&amp;$E848),'Hoja de Trabajo para listado'!$AB$151:$BA$151,0)),0)+IFERROR(INDEX('Hoja de Trabajo para listado'!$BC$155:$CB$1048576,MATCH($A848,'Hoja de Trabajo para listado'!$BC$155:$BC$1048576,0),MATCH((CUADRO!M$5&amp;$E848),'Hoja de Trabajo para listado'!$BC$151:$CB$151,0)),0)+IFERROR(INDEX('Hoja de Trabajo para listado'!$DE$153:$DG$274,MATCH($A848,'Hoja de Trabajo para listado'!$DE$153:$DE$1048576,0),MATCH((CUADRO!M$5&amp;$E848),'Hoja de Trabajo para listado'!$DE$151:$DG$151,0)),0)+IFERROR(INDEX('Hoja de Trabajo para listado'!$CD$155:$DC$1048576,MATCH($A848,'Hoja de Trabajo para listado'!$CD$155:$CD$1048576,0),MATCH((CUADRO!M$5&amp;$E848),'Hoja de Trabajo para listado'!$CD$151:$DC$151,0)),0)</f>
        <v>0</v>
      </c>
      <c r="N848" s="243">
        <f ca="1">+IFERROR(INDEX('Hoja de Trabajo para listado'!$A$155:$Z$1048576,MATCH($A848,'Hoja de Trabajo para listado'!$A$155:$A$1048576,0),MATCH((CUADRO!N$5&amp;$E848),'Hoja de Trabajo para listado'!$A$151:$Z$151,0)),0)+IFERROR(INDEX('Hoja de Trabajo para listado'!$AB$155:$BA$1048576,MATCH($A848,'Hoja de Trabajo para listado'!$AB$155:$AB$1048576,0),MATCH((CUADRO!N$5&amp;$E848),'Hoja de Trabajo para listado'!$AB$151:$BA$151,0)),0)+IFERROR(INDEX('Hoja de Trabajo para listado'!$BC$155:$CB$1048576,MATCH($A848,'Hoja de Trabajo para listado'!$BC$155:$BC$1048576,0),MATCH((CUADRO!N$5&amp;$E848),'Hoja de Trabajo para listado'!$BC$151:$CB$151,0)),0)+IFERROR(INDEX('Hoja de Trabajo para listado'!$DE$153:$DG$274,MATCH($A848,'Hoja de Trabajo para listado'!$DE$153:$DE$1048576,0),MATCH((CUADRO!N$5&amp;$E848),'Hoja de Trabajo para listado'!$DE$151:$DG$151,0)),0)+IFERROR(INDEX('Hoja de Trabajo para listado'!$CD$155:$DC$1048576,MATCH($A848,'Hoja de Trabajo para listado'!$CD$155:$CD$1048576,0),MATCH((CUADRO!N$5&amp;$E848),'Hoja de Trabajo para listado'!$CD$151:$DC$151,0)),0)</f>
        <v>0</v>
      </c>
      <c r="O848" s="243">
        <f ca="1">+IFERROR(INDEX('Hoja de Trabajo para listado'!$A$155:$Z$1048576,MATCH($A848,'Hoja de Trabajo para listado'!$A$155:$A$1048576,0),MATCH((CUADRO!O$5&amp;$E848),'Hoja de Trabajo para listado'!$A$151:$Z$151,0)),0)+IFERROR(INDEX('Hoja de Trabajo para listado'!$AB$155:$BA$1048576,MATCH($A848,'Hoja de Trabajo para listado'!$AB$155:$AB$1048576,0),MATCH((CUADRO!O$5&amp;$E848),'Hoja de Trabajo para listado'!$AB$151:$BA$151,0)),0)+IFERROR(INDEX('Hoja de Trabajo para listado'!$BC$155:$CB$1048576,MATCH($A848,'Hoja de Trabajo para listado'!$BC$155:$BC$1048576,0),MATCH((CUADRO!O$5&amp;$E848),'Hoja de Trabajo para listado'!$BC$151:$CB$151,0)),0)+IFERROR(INDEX('Hoja de Trabajo para listado'!$DE$153:$DG$274,MATCH($A848,'Hoja de Trabajo para listado'!$DE$153:$DE$1048576,0),MATCH((CUADRO!O$5&amp;$E848),'Hoja de Trabajo para listado'!$DE$151:$DG$151,0)),0)+IFERROR(INDEX('Hoja de Trabajo para listado'!$CD$155:$DC$1048576,MATCH($A848,'Hoja de Trabajo para listado'!$CD$155:$CD$1048576,0),MATCH((CUADRO!O$5&amp;$E848),'Hoja de Trabajo para listado'!$CD$151:$DC$151,0)),0)</f>
        <v>0</v>
      </c>
      <c r="P848" s="243">
        <f ca="1">+IFERROR(INDEX('Hoja de Trabajo para listado'!$A$155:$Z$1048576,MATCH($A848,'Hoja de Trabajo para listado'!$A$155:$A$1048576,0),MATCH((CUADRO!P$5&amp;$E848),'Hoja de Trabajo para listado'!$A$151:$Z$151,0)),0)+IFERROR(INDEX('Hoja de Trabajo para listado'!$AB$155:$BA$1048576,MATCH($A848,'Hoja de Trabajo para listado'!$AB$155:$AB$1048576,0),MATCH((CUADRO!P$5&amp;$E848),'Hoja de Trabajo para listado'!$AB$151:$BA$151,0)),0)+IFERROR(INDEX('Hoja de Trabajo para listado'!$BC$155:$CB$1048576,MATCH($A848,'Hoja de Trabajo para listado'!$BC$155:$BC$1048576,0),MATCH((CUADRO!P$5&amp;$E848),'Hoja de Trabajo para listado'!$BC$151:$CB$151,0)),0)+IFERROR(INDEX('Hoja de Trabajo para listado'!$DE$153:$DG$274,MATCH($A848,'Hoja de Trabajo para listado'!$DE$153:$DE$1048576,0),MATCH((CUADRO!P$5&amp;$E848),'Hoja de Trabajo para listado'!$DE$151:$DG$151,0)),0)+IFERROR(INDEX('Hoja de Trabajo para listado'!$CD$155:$DC$1048576,MATCH($A848,'Hoja de Trabajo para listado'!$CD$155:$CD$1048576,0),MATCH((CUADRO!P$5&amp;$E848),'Hoja de Trabajo para listado'!$CD$151:$DC$151,0)),0)</f>
        <v>0</v>
      </c>
      <c r="Q848" s="243">
        <f ca="1">+IFERROR(INDEX('Hoja de Trabajo para listado'!$A$155:$Z$1048576,MATCH($A848,'Hoja de Trabajo para listado'!$A$155:$A$1048576,0),MATCH((CUADRO!Q$5&amp;$E848),'Hoja de Trabajo para listado'!$A$151:$Z$151,0)),0)+IFERROR(INDEX('Hoja de Trabajo para listado'!$AB$155:$BA$1048576,MATCH($A848,'Hoja de Trabajo para listado'!$AB$155:$AB$1048576,0),MATCH((CUADRO!Q$5&amp;$E848),'Hoja de Trabajo para listado'!$AB$151:$BA$151,0)),0)+IFERROR(INDEX('Hoja de Trabajo para listado'!$BC$155:$CB$1048576,MATCH($A848,'Hoja de Trabajo para listado'!$BC$155:$BC$1048576,0),MATCH((CUADRO!Q$5&amp;$E848),'Hoja de Trabajo para listado'!$BC$151:$CB$151,0)),0)+IFERROR(INDEX('Hoja de Trabajo para listado'!$DE$153:$DG$274,MATCH($A848,'Hoja de Trabajo para listado'!$DE$153:$DE$1048576,0),MATCH((CUADRO!Q$5&amp;$E848),'Hoja de Trabajo para listado'!$DE$151:$DG$151,0)),0)+IFERROR(INDEX('Hoja de Trabajo para listado'!$CD$155:$DC$1048576,MATCH($A848,'Hoja de Trabajo para listado'!$CD$155:$CD$1048576,0),MATCH((CUADRO!Q$5&amp;$E848),'Hoja de Trabajo para listado'!$CD$151:$DC$151,0)),0)</f>
        <v>0</v>
      </c>
      <c r="R848" s="243">
        <f t="shared" ca="1" si="29"/>
        <v>0</v>
      </c>
      <c r="S848" s="249"/>
      <c r="T848" s="243">
        <f ca="1">+T849</f>
        <v>0</v>
      </c>
      <c r="U848" s="242">
        <f t="shared" si="30"/>
        <v>1</v>
      </c>
      <c r="V848" s="333" t="str">
        <f>+VLOOKUP(A848,bd_lista!$A$3:$E$590,5,FALSE)</f>
        <v>Gobiernos Autonomos Municipales</v>
      </c>
      <c r="W848" s="391" t="str">
        <f>+V848</f>
        <v>Gobiernos Autonomos Municipales</v>
      </c>
      <c r="X848" s="242">
        <f>+VLOOKUP(A848,[4]Sheet1!$A$13:$D$744,4,FALSE)</f>
        <v>0</v>
      </c>
      <c r="Y848" s="242" t="e">
        <f>+VLOOKUP(X848,bd_lista!$A$3:$C$590,3,FALSE)</f>
        <v>#N/A</v>
      </c>
      <c r="Z848" s="294">
        <f>+X848</f>
        <v>0</v>
      </c>
      <c r="AA848" s="295" t="e">
        <f>+Y848</f>
        <v>#N/A</v>
      </c>
    </row>
    <row r="849" spans="1:27" customFormat="1" ht="15" hidden="1" customHeight="1">
      <c r="A849" s="32">
        <v>1508</v>
      </c>
      <c r="B849" s="388"/>
      <c r="C849" s="247" t="str">
        <f>+VLOOKUP(A849,bd_lista!$A$3:$C$590,3,FALSE)</f>
        <v>Gobierno Autónomo Municipal de Betanzos</v>
      </c>
      <c r="D849" s="390"/>
      <c r="E849" s="244" t="s">
        <v>1305</v>
      </c>
      <c r="F849" s="245">
        <f ca="1">+IFERROR(INDEX('Hoja de Trabajo para listado'!$A$155:$Z$1048576,MATCH($A849,'Hoja de Trabajo para listado'!$A$155:$A$1048576,0),MATCH((CUADRO!F$5&amp;$E849),'Hoja de Trabajo para listado'!$A$151:$Z$151,0)),0)+IFERROR(INDEX('Hoja de Trabajo para listado'!$AB$155:$BA$1048576,MATCH($A849,'Hoja de Trabajo para listado'!$AB$155:$AB$1048576,0),MATCH((CUADRO!F$5&amp;$E849),'Hoja de Trabajo para listado'!$AB$151:$BA$151,0)),0)+IFERROR(INDEX('Hoja de Trabajo para listado'!$BC$155:$CB$1048576,MATCH($A849,'Hoja de Trabajo para listado'!$BC$155:$BC$1048576,0),MATCH((CUADRO!F$5&amp;$E849),'Hoja de Trabajo para listado'!$BC$151:$CB$151,0)),0)+IFERROR(INDEX('Hoja de Trabajo para listado'!$DE$153:$DG$274,MATCH($A849,'Hoja de Trabajo para listado'!$DE$153:$DE$1048576,0),MATCH((CUADRO!F$5&amp;$E849),'Hoja de Trabajo para listado'!$DE$151:$DG$151,0)),0)+IFERROR(INDEX('Hoja de Trabajo para listado'!$CD$155:$DC$1048576,MATCH($A849,'Hoja de Trabajo para listado'!$CD$155:$CD$1048576,0),MATCH((CUADRO!F$5&amp;$E849),'Hoja de Trabajo para listado'!$CD$151:$DC$151,0)),0)</f>
        <v>0</v>
      </c>
      <c r="G849" s="245">
        <f ca="1">+IFERROR(INDEX('Hoja de Trabajo para listado'!$A$155:$Z$1048576,MATCH($A849,'Hoja de Trabajo para listado'!$A$155:$A$1048576,0),MATCH((CUADRO!G$5&amp;$E849),'Hoja de Trabajo para listado'!$A$151:$Z$151,0)),0)+IFERROR(INDEX('Hoja de Trabajo para listado'!$AB$155:$BA$1048576,MATCH($A849,'Hoja de Trabajo para listado'!$AB$155:$AB$1048576,0),MATCH((CUADRO!G$5&amp;$E849),'Hoja de Trabajo para listado'!$AB$151:$BA$151,0)),0)+IFERROR(INDEX('Hoja de Trabajo para listado'!$BC$155:$CB$1048576,MATCH($A849,'Hoja de Trabajo para listado'!$BC$155:$BC$1048576,0),MATCH((CUADRO!G$5&amp;$E849),'Hoja de Trabajo para listado'!$BC$151:$CB$151,0)),0)+IFERROR(INDEX('Hoja de Trabajo para listado'!$DE$153:$DG$274,MATCH($A849,'Hoja de Trabajo para listado'!$DE$153:$DE$1048576,0),MATCH((CUADRO!G$5&amp;$E849),'Hoja de Trabajo para listado'!$DE$151:$DG$151,0)),0)+IFERROR(INDEX('Hoja de Trabajo para listado'!$CD$155:$DC$1048576,MATCH($A849,'Hoja de Trabajo para listado'!$CD$155:$CD$1048576,0),MATCH((CUADRO!G$5&amp;$E849),'Hoja de Trabajo para listado'!$CD$151:$DC$151,0)),0)</f>
        <v>0</v>
      </c>
      <c r="H849" s="245">
        <f ca="1">+IFERROR(INDEX('Hoja de Trabajo para listado'!$A$155:$Z$1048576,MATCH($A849,'Hoja de Trabajo para listado'!$A$155:$A$1048576,0),MATCH((CUADRO!H$5&amp;$E849),'Hoja de Trabajo para listado'!$A$151:$Z$151,0)),0)+IFERROR(INDEX('Hoja de Trabajo para listado'!$AB$155:$BA$1048576,MATCH($A849,'Hoja de Trabajo para listado'!$AB$155:$AB$1048576,0),MATCH((CUADRO!H$5&amp;$E849),'Hoja de Trabajo para listado'!$AB$151:$BA$151,0)),0)+IFERROR(INDEX('Hoja de Trabajo para listado'!$BC$155:$CB$1048576,MATCH($A849,'Hoja de Trabajo para listado'!$BC$155:$BC$1048576,0),MATCH((CUADRO!H$5&amp;$E849),'Hoja de Trabajo para listado'!$BC$151:$CB$151,0)),0)+IFERROR(INDEX('Hoja de Trabajo para listado'!$DE$153:$DG$274,MATCH($A849,'Hoja de Trabajo para listado'!$DE$153:$DE$1048576,0),MATCH((CUADRO!H$5&amp;$E849),'Hoja de Trabajo para listado'!$DE$151:$DG$151,0)),0)+IFERROR(INDEX('Hoja de Trabajo para listado'!$CD$155:$DC$1048576,MATCH($A849,'Hoja de Trabajo para listado'!$CD$155:$CD$1048576,0),MATCH((CUADRO!H$5&amp;$E849),'Hoja de Trabajo para listado'!$CD$151:$DC$151,0)),0)</f>
        <v>0</v>
      </c>
      <c r="I849" s="245">
        <f ca="1">+IFERROR(INDEX('Hoja de Trabajo para listado'!$A$155:$Z$1048576,MATCH($A849,'Hoja de Trabajo para listado'!$A$155:$A$1048576,0),MATCH((CUADRO!I$5&amp;$E849),'Hoja de Trabajo para listado'!$A$151:$Z$151,0)),0)+IFERROR(INDEX('Hoja de Trabajo para listado'!$AB$155:$BA$1048576,MATCH($A849,'Hoja de Trabajo para listado'!$AB$155:$AB$1048576,0),MATCH((CUADRO!I$5&amp;$E849),'Hoja de Trabajo para listado'!$AB$151:$BA$151,0)),0)+IFERROR(INDEX('Hoja de Trabajo para listado'!$BC$155:$CB$1048576,MATCH($A849,'Hoja de Trabajo para listado'!$BC$155:$BC$1048576,0),MATCH((CUADRO!I$5&amp;$E849),'Hoja de Trabajo para listado'!$BC$151:$CB$151,0)),0)+IFERROR(INDEX('Hoja de Trabajo para listado'!$DE$153:$DG$274,MATCH($A849,'Hoja de Trabajo para listado'!$DE$153:$DE$1048576,0),MATCH((CUADRO!I$5&amp;$E849),'Hoja de Trabajo para listado'!$DE$151:$DG$151,0)),0)+IFERROR(INDEX('Hoja de Trabajo para listado'!$CD$155:$DC$1048576,MATCH($A849,'Hoja de Trabajo para listado'!$CD$155:$CD$1048576,0),MATCH((CUADRO!I$5&amp;$E849),'Hoja de Trabajo para listado'!$CD$151:$DC$151,0)),0)</f>
        <v>0</v>
      </c>
      <c r="J849" s="245">
        <f ca="1">+IFERROR(INDEX('Hoja de Trabajo para listado'!$A$155:$Z$1048576,MATCH($A849,'Hoja de Trabajo para listado'!$A$155:$A$1048576,0),MATCH((CUADRO!J$5&amp;$E849),'Hoja de Trabajo para listado'!$A$151:$Z$151,0)),0)+IFERROR(INDEX('Hoja de Trabajo para listado'!$AB$155:$BA$1048576,MATCH($A849,'Hoja de Trabajo para listado'!$AB$155:$AB$1048576,0),MATCH((CUADRO!J$5&amp;$E849),'Hoja de Trabajo para listado'!$AB$151:$BA$151,0)),0)+IFERROR(INDEX('Hoja de Trabajo para listado'!$BC$155:$CB$1048576,MATCH($A849,'Hoja de Trabajo para listado'!$BC$155:$BC$1048576,0),MATCH((CUADRO!J$5&amp;$E849),'Hoja de Trabajo para listado'!$BC$151:$CB$151,0)),0)+IFERROR(INDEX('Hoja de Trabajo para listado'!$DE$153:$DG$274,MATCH($A849,'Hoja de Trabajo para listado'!$DE$153:$DE$1048576,0),MATCH((CUADRO!J$5&amp;$E849),'Hoja de Trabajo para listado'!$DE$151:$DG$151,0)),0)+IFERROR(INDEX('Hoja de Trabajo para listado'!$CD$155:$DC$1048576,MATCH($A849,'Hoja de Trabajo para listado'!$CD$155:$CD$1048576,0),MATCH((CUADRO!J$5&amp;$E849),'Hoja de Trabajo para listado'!$CD$151:$DC$151,0)),0)</f>
        <v>0</v>
      </c>
      <c r="K849" s="245">
        <f ca="1">+IFERROR(INDEX('Hoja de Trabajo para listado'!$A$155:$Z$1048576,MATCH($A849,'Hoja de Trabajo para listado'!$A$155:$A$1048576,0),MATCH((CUADRO!K$5&amp;$E849),'Hoja de Trabajo para listado'!$A$151:$Z$151,0)),0)+IFERROR(INDEX('Hoja de Trabajo para listado'!$AB$155:$BA$1048576,MATCH($A849,'Hoja de Trabajo para listado'!$AB$155:$AB$1048576,0),MATCH((CUADRO!K$5&amp;$E849),'Hoja de Trabajo para listado'!$AB$151:$BA$151,0)),0)+IFERROR(INDEX('Hoja de Trabajo para listado'!$BC$155:$CB$1048576,MATCH($A849,'Hoja de Trabajo para listado'!$BC$155:$BC$1048576,0),MATCH((CUADRO!K$5&amp;$E849),'Hoja de Trabajo para listado'!$BC$151:$CB$151,0)),0)+IFERROR(INDEX('Hoja de Trabajo para listado'!$DE$153:$DG$274,MATCH($A849,'Hoja de Trabajo para listado'!$DE$153:$DE$1048576,0),MATCH((CUADRO!K$5&amp;$E849),'Hoja de Trabajo para listado'!$DE$151:$DG$151,0)),0)+IFERROR(INDEX('Hoja de Trabajo para listado'!$CD$155:$DC$1048576,MATCH($A849,'Hoja de Trabajo para listado'!$CD$155:$CD$1048576,0),MATCH((CUADRO!K$5&amp;$E849),'Hoja de Trabajo para listado'!$CD$151:$DC$151,0)),0)</f>
        <v>0</v>
      </c>
      <c r="L849" s="245">
        <f ca="1">+IFERROR(INDEX('Hoja de Trabajo para listado'!$A$155:$Z$1048576,MATCH($A849,'Hoja de Trabajo para listado'!$A$155:$A$1048576,0),MATCH((CUADRO!L$5&amp;$E849),'Hoja de Trabajo para listado'!$A$151:$Z$151,0)),0)+IFERROR(INDEX('Hoja de Trabajo para listado'!$AB$155:$BA$1048576,MATCH($A849,'Hoja de Trabajo para listado'!$AB$155:$AB$1048576,0),MATCH((CUADRO!L$5&amp;$E849),'Hoja de Trabajo para listado'!$AB$151:$BA$151,0)),0)+IFERROR(INDEX('Hoja de Trabajo para listado'!$BC$155:$CB$1048576,MATCH($A849,'Hoja de Trabajo para listado'!$BC$155:$BC$1048576,0),MATCH((CUADRO!L$5&amp;$E849),'Hoja de Trabajo para listado'!$BC$151:$CB$151,0)),0)+IFERROR(INDEX('Hoja de Trabajo para listado'!$DE$153:$DG$274,MATCH($A849,'Hoja de Trabajo para listado'!$DE$153:$DE$1048576,0),MATCH((CUADRO!L$5&amp;$E849),'Hoja de Trabajo para listado'!$DE$151:$DG$151,0)),0)+IFERROR(INDEX('Hoja de Trabajo para listado'!$CD$155:$DC$1048576,MATCH($A849,'Hoja de Trabajo para listado'!$CD$155:$CD$1048576,0),MATCH((CUADRO!L$5&amp;$E849),'Hoja de Trabajo para listado'!$CD$151:$DC$151,0)),0)</f>
        <v>0</v>
      </c>
      <c r="M849" s="245">
        <f ca="1">+IFERROR(INDEX('Hoja de Trabajo para listado'!$A$155:$Z$1048576,MATCH($A849,'Hoja de Trabajo para listado'!$A$155:$A$1048576,0),MATCH((CUADRO!M$5&amp;$E849),'Hoja de Trabajo para listado'!$A$151:$Z$151,0)),0)+IFERROR(INDEX('Hoja de Trabajo para listado'!$AB$155:$BA$1048576,MATCH($A849,'Hoja de Trabajo para listado'!$AB$155:$AB$1048576,0),MATCH((CUADRO!M$5&amp;$E849),'Hoja de Trabajo para listado'!$AB$151:$BA$151,0)),0)+IFERROR(INDEX('Hoja de Trabajo para listado'!$BC$155:$CB$1048576,MATCH($A849,'Hoja de Trabajo para listado'!$BC$155:$BC$1048576,0),MATCH((CUADRO!M$5&amp;$E849),'Hoja de Trabajo para listado'!$BC$151:$CB$151,0)),0)+IFERROR(INDEX('Hoja de Trabajo para listado'!$DE$153:$DG$274,MATCH($A849,'Hoja de Trabajo para listado'!$DE$153:$DE$1048576,0),MATCH((CUADRO!M$5&amp;$E849),'Hoja de Trabajo para listado'!$DE$151:$DG$151,0)),0)+IFERROR(INDEX('Hoja de Trabajo para listado'!$CD$155:$DC$1048576,MATCH($A849,'Hoja de Trabajo para listado'!$CD$155:$CD$1048576,0),MATCH((CUADRO!M$5&amp;$E849),'Hoja de Trabajo para listado'!$CD$151:$DC$151,0)),0)</f>
        <v>0</v>
      </c>
      <c r="N849" s="245">
        <f ca="1">+IFERROR(INDEX('Hoja de Trabajo para listado'!$A$155:$Z$1048576,MATCH($A849,'Hoja de Trabajo para listado'!$A$155:$A$1048576,0),MATCH((CUADRO!N$5&amp;$E849),'Hoja de Trabajo para listado'!$A$151:$Z$151,0)),0)+IFERROR(INDEX('Hoja de Trabajo para listado'!$AB$155:$BA$1048576,MATCH($A849,'Hoja de Trabajo para listado'!$AB$155:$AB$1048576,0),MATCH((CUADRO!N$5&amp;$E849),'Hoja de Trabajo para listado'!$AB$151:$BA$151,0)),0)+IFERROR(INDEX('Hoja de Trabajo para listado'!$BC$155:$CB$1048576,MATCH($A849,'Hoja de Trabajo para listado'!$BC$155:$BC$1048576,0),MATCH((CUADRO!N$5&amp;$E849),'Hoja de Trabajo para listado'!$BC$151:$CB$151,0)),0)+IFERROR(INDEX('Hoja de Trabajo para listado'!$DE$153:$DG$274,MATCH($A849,'Hoja de Trabajo para listado'!$DE$153:$DE$1048576,0),MATCH((CUADRO!N$5&amp;$E849),'Hoja de Trabajo para listado'!$DE$151:$DG$151,0)),0)+IFERROR(INDEX('Hoja de Trabajo para listado'!$CD$155:$DC$1048576,MATCH($A849,'Hoja de Trabajo para listado'!$CD$155:$CD$1048576,0),MATCH((CUADRO!N$5&amp;$E849),'Hoja de Trabajo para listado'!$CD$151:$DC$151,0)),0)</f>
        <v>0</v>
      </c>
      <c r="O849" s="245">
        <f ca="1">+IFERROR(INDEX('Hoja de Trabajo para listado'!$A$155:$Z$1048576,MATCH($A849,'Hoja de Trabajo para listado'!$A$155:$A$1048576,0),MATCH((CUADRO!O$5&amp;$E849),'Hoja de Trabajo para listado'!$A$151:$Z$151,0)),0)+IFERROR(INDEX('Hoja de Trabajo para listado'!$AB$155:$BA$1048576,MATCH($A849,'Hoja de Trabajo para listado'!$AB$155:$AB$1048576,0),MATCH((CUADRO!O$5&amp;$E849),'Hoja de Trabajo para listado'!$AB$151:$BA$151,0)),0)+IFERROR(INDEX('Hoja de Trabajo para listado'!$BC$155:$CB$1048576,MATCH($A849,'Hoja de Trabajo para listado'!$BC$155:$BC$1048576,0),MATCH((CUADRO!O$5&amp;$E849),'Hoja de Trabajo para listado'!$BC$151:$CB$151,0)),0)+IFERROR(INDEX('Hoja de Trabajo para listado'!$DE$153:$DG$274,MATCH($A849,'Hoja de Trabajo para listado'!$DE$153:$DE$1048576,0),MATCH((CUADRO!O$5&amp;$E849),'Hoja de Trabajo para listado'!$DE$151:$DG$151,0)),0)+IFERROR(INDEX('Hoja de Trabajo para listado'!$CD$155:$DC$1048576,MATCH($A849,'Hoja de Trabajo para listado'!$CD$155:$CD$1048576,0),MATCH((CUADRO!O$5&amp;$E849),'Hoja de Trabajo para listado'!$CD$151:$DC$151,0)),0)</f>
        <v>0</v>
      </c>
      <c r="P849" s="245">
        <f ca="1">+IFERROR(INDEX('Hoja de Trabajo para listado'!$A$155:$Z$1048576,MATCH($A849,'Hoja de Trabajo para listado'!$A$155:$A$1048576,0),MATCH((CUADRO!P$5&amp;$E849),'Hoja de Trabajo para listado'!$A$151:$Z$151,0)),0)+IFERROR(INDEX('Hoja de Trabajo para listado'!$AB$155:$BA$1048576,MATCH($A849,'Hoja de Trabajo para listado'!$AB$155:$AB$1048576,0),MATCH((CUADRO!P$5&amp;$E849),'Hoja de Trabajo para listado'!$AB$151:$BA$151,0)),0)+IFERROR(INDEX('Hoja de Trabajo para listado'!$BC$155:$CB$1048576,MATCH($A849,'Hoja de Trabajo para listado'!$BC$155:$BC$1048576,0),MATCH((CUADRO!P$5&amp;$E849),'Hoja de Trabajo para listado'!$BC$151:$CB$151,0)),0)+IFERROR(INDEX('Hoja de Trabajo para listado'!$DE$153:$DG$274,MATCH($A849,'Hoja de Trabajo para listado'!$DE$153:$DE$1048576,0),MATCH((CUADRO!P$5&amp;$E849),'Hoja de Trabajo para listado'!$DE$151:$DG$151,0)),0)+IFERROR(INDEX('Hoja de Trabajo para listado'!$CD$155:$DC$1048576,MATCH($A849,'Hoja de Trabajo para listado'!$CD$155:$CD$1048576,0),MATCH((CUADRO!P$5&amp;$E849),'Hoja de Trabajo para listado'!$CD$151:$DC$151,0)),0)</f>
        <v>0</v>
      </c>
      <c r="Q849" s="245">
        <f ca="1">+IFERROR(INDEX('Hoja de Trabajo para listado'!$A$155:$Z$1048576,MATCH($A849,'Hoja de Trabajo para listado'!$A$155:$A$1048576,0),MATCH((CUADRO!Q$5&amp;$E849),'Hoja de Trabajo para listado'!$A$151:$Z$151,0)),0)+IFERROR(INDEX('Hoja de Trabajo para listado'!$AB$155:$BA$1048576,MATCH($A849,'Hoja de Trabajo para listado'!$AB$155:$AB$1048576,0),MATCH((CUADRO!Q$5&amp;$E849),'Hoja de Trabajo para listado'!$AB$151:$BA$151,0)),0)+IFERROR(INDEX('Hoja de Trabajo para listado'!$BC$155:$CB$1048576,MATCH($A849,'Hoja de Trabajo para listado'!$BC$155:$BC$1048576,0),MATCH((CUADRO!Q$5&amp;$E849),'Hoja de Trabajo para listado'!$BC$151:$CB$151,0)),0)+IFERROR(INDEX('Hoja de Trabajo para listado'!$DE$153:$DG$274,MATCH($A849,'Hoja de Trabajo para listado'!$DE$153:$DE$1048576,0),MATCH((CUADRO!Q$5&amp;$E849),'Hoja de Trabajo para listado'!$DE$151:$DG$151,0)),0)+IFERROR(INDEX('Hoja de Trabajo para listado'!$CD$155:$DC$1048576,MATCH($A849,'Hoja de Trabajo para listado'!$CD$155:$CD$1048576,0),MATCH((CUADRO!Q$5&amp;$E849),'Hoja de Trabajo para listado'!$CD$151:$DC$151,0)),0)</f>
        <v>0</v>
      </c>
      <c r="R849" s="245">
        <f t="shared" ca="1" si="29"/>
        <v>0</v>
      </c>
      <c r="S849" s="259">
        <f ca="1">+R848+R849</f>
        <v>0</v>
      </c>
      <c r="T849" s="245">
        <f ca="1">+S849</f>
        <v>0</v>
      </c>
      <c r="U849" s="244">
        <f t="shared" si="30"/>
        <v>2</v>
      </c>
      <c r="V849" s="333" t="str">
        <f>+VLOOKUP(A849,bd_lista!$A$3:$E$590,5,FALSE)</f>
        <v>Gobiernos Autonomos Municipales</v>
      </c>
      <c r="W849" s="392"/>
      <c r="X849" s="242">
        <f>+VLOOKUP(A849,[4]Sheet1!$A$13:$D$744,4,FALSE)</f>
        <v>0</v>
      </c>
      <c r="Y849" s="242" t="e">
        <f>+VLOOKUP(X849,bd_lista!$A$3:$C$590,3,FALSE)</f>
        <v>#N/A</v>
      </c>
      <c r="Z849" s="292"/>
      <c r="AA849" s="293"/>
    </row>
    <row r="850" spans="1:27" customFormat="1" ht="15" hidden="1" customHeight="1">
      <c r="A850" s="32">
        <v>1509</v>
      </c>
      <c r="B850" s="387">
        <f>+A850</f>
        <v>1509</v>
      </c>
      <c r="C850" s="247" t="str">
        <f>+VLOOKUP(A850,bd_lista!$A$3:$C$590,3,FALSE)</f>
        <v>Gobierno Autónomo Municipal de Chaqui</v>
      </c>
      <c r="D850" s="389" t="str">
        <f>+C850</f>
        <v>Gobierno Autónomo Municipal de Chaqui</v>
      </c>
      <c r="E850" s="242" t="s">
        <v>1304</v>
      </c>
      <c r="F850" s="243">
        <f ca="1">+IFERROR(INDEX('Hoja de Trabajo para listado'!$A$155:$Z$1048576,MATCH($A850,'Hoja de Trabajo para listado'!$A$155:$A$1048576,0),MATCH((CUADRO!F$5&amp;$E850),'Hoja de Trabajo para listado'!$A$151:$Z$151,0)),0)+IFERROR(INDEX('Hoja de Trabajo para listado'!$AB$155:$BA$1048576,MATCH($A850,'Hoja de Trabajo para listado'!$AB$155:$AB$1048576,0),MATCH((CUADRO!F$5&amp;$E850),'Hoja de Trabajo para listado'!$AB$151:$BA$151,0)),0)+IFERROR(INDEX('Hoja de Trabajo para listado'!$BC$155:$CB$1048576,MATCH($A850,'Hoja de Trabajo para listado'!$BC$155:$BC$1048576,0),MATCH((CUADRO!F$5&amp;$E850),'Hoja de Trabajo para listado'!$BC$151:$CB$151,0)),0)+IFERROR(INDEX('Hoja de Trabajo para listado'!$DE$153:$DG$274,MATCH($A850,'Hoja de Trabajo para listado'!$DE$153:$DE$1048576,0),MATCH((CUADRO!F$5&amp;$E850),'Hoja de Trabajo para listado'!$DE$151:$DG$151,0)),0)+IFERROR(INDEX('Hoja de Trabajo para listado'!$CD$155:$DC$1048576,MATCH($A850,'Hoja de Trabajo para listado'!$CD$155:$CD$1048576,0),MATCH((CUADRO!F$5&amp;$E850),'Hoja de Trabajo para listado'!$CD$151:$DC$151,0)),0)</f>
        <v>0</v>
      </c>
      <c r="G850" s="243">
        <f ca="1">+IFERROR(INDEX('Hoja de Trabajo para listado'!$A$155:$Z$1048576,MATCH($A850,'Hoja de Trabajo para listado'!$A$155:$A$1048576,0),MATCH((CUADRO!G$5&amp;$E850),'Hoja de Trabajo para listado'!$A$151:$Z$151,0)),0)+IFERROR(INDEX('Hoja de Trabajo para listado'!$AB$155:$BA$1048576,MATCH($A850,'Hoja de Trabajo para listado'!$AB$155:$AB$1048576,0),MATCH((CUADRO!G$5&amp;$E850),'Hoja de Trabajo para listado'!$AB$151:$BA$151,0)),0)+IFERROR(INDEX('Hoja de Trabajo para listado'!$BC$155:$CB$1048576,MATCH($A850,'Hoja de Trabajo para listado'!$BC$155:$BC$1048576,0),MATCH((CUADRO!G$5&amp;$E850),'Hoja de Trabajo para listado'!$BC$151:$CB$151,0)),0)+IFERROR(INDEX('Hoja de Trabajo para listado'!$DE$153:$DG$274,MATCH($A850,'Hoja de Trabajo para listado'!$DE$153:$DE$1048576,0),MATCH((CUADRO!G$5&amp;$E850),'Hoja de Trabajo para listado'!$DE$151:$DG$151,0)),0)+IFERROR(INDEX('Hoja de Trabajo para listado'!$CD$155:$DC$1048576,MATCH($A850,'Hoja de Trabajo para listado'!$CD$155:$CD$1048576,0),MATCH((CUADRO!G$5&amp;$E850),'Hoja de Trabajo para listado'!$CD$151:$DC$151,0)),0)</f>
        <v>0</v>
      </c>
      <c r="H850" s="243">
        <f ca="1">+IFERROR(INDEX('Hoja de Trabajo para listado'!$A$155:$Z$1048576,MATCH($A850,'Hoja de Trabajo para listado'!$A$155:$A$1048576,0),MATCH((CUADRO!H$5&amp;$E850),'Hoja de Trabajo para listado'!$A$151:$Z$151,0)),0)+IFERROR(INDEX('Hoja de Trabajo para listado'!$AB$155:$BA$1048576,MATCH($A850,'Hoja de Trabajo para listado'!$AB$155:$AB$1048576,0),MATCH((CUADRO!H$5&amp;$E850),'Hoja de Trabajo para listado'!$AB$151:$BA$151,0)),0)+IFERROR(INDEX('Hoja de Trabajo para listado'!$BC$155:$CB$1048576,MATCH($A850,'Hoja de Trabajo para listado'!$BC$155:$BC$1048576,0),MATCH((CUADRO!H$5&amp;$E850),'Hoja de Trabajo para listado'!$BC$151:$CB$151,0)),0)+IFERROR(INDEX('Hoja de Trabajo para listado'!$DE$153:$DG$274,MATCH($A850,'Hoja de Trabajo para listado'!$DE$153:$DE$1048576,0),MATCH((CUADRO!H$5&amp;$E850),'Hoja de Trabajo para listado'!$DE$151:$DG$151,0)),0)+IFERROR(INDEX('Hoja de Trabajo para listado'!$CD$155:$DC$1048576,MATCH($A850,'Hoja de Trabajo para listado'!$CD$155:$CD$1048576,0),MATCH((CUADRO!H$5&amp;$E850),'Hoja de Trabajo para listado'!$CD$151:$DC$151,0)),0)</f>
        <v>0</v>
      </c>
      <c r="I850" s="243">
        <f ca="1">+IFERROR(INDEX('Hoja de Trabajo para listado'!$A$155:$Z$1048576,MATCH($A850,'Hoja de Trabajo para listado'!$A$155:$A$1048576,0),MATCH((CUADRO!I$5&amp;$E850),'Hoja de Trabajo para listado'!$A$151:$Z$151,0)),0)+IFERROR(INDEX('Hoja de Trabajo para listado'!$AB$155:$BA$1048576,MATCH($A850,'Hoja de Trabajo para listado'!$AB$155:$AB$1048576,0),MATCH((CUADRO!I$5&amp;$E850),'Hoja de Trabajo para listado'!$AB$151:$BA$151,0)),0)+IFERROR(INDEX('Hoja de Trabajo para listado'!$BC$155:$CB$1048576,MATCH($A850,'Hoja de Trabajo para listado'!$BC$155:$BC$1048576,0),MATCH((CUADRO!I$5&amp;$E850),'Hoja de Trabajo para listado'!$BC$151:$CB$151,0)),0)+IFERROR(INDEX('Hoja de Trabajo para listado'!$DE$153:$DG$274,MATCH($A850,'Hoja de Trabajo para listado'!$DE$153:$DE$1048576,0),MATCH((CUADRO!I$5&amp;$E850),'Hoja de Trabajo para listado'!$DE$151:$DG$151,0)),0)+IFERROR(INDEX('Hoja de Trabajo para listado'!$CD$155:$DC$1048576,MATCH($A850,'Hoja de Trabajo para listado'!$CD$155:$CD$1048576,0),MATCH((CUADRO!I$5&amp;$E850),'Hoja de Trabajo para listado'!$CD$151:$DC$151,0)),0)</f>
        <v>0</v>
      </c>
      <c r="J850" s="243">
        <f ca="1">+IFERROR(INDEX('Hoja de Trabajo para listado'!$A$155:$Z$1048576,MATCH($A850,'Hoja de Trabajo para listado'!$A$155:$A$1048576,0),MATCH((CUADRO!J$5&amp;$E850),'Hoja de Trabajo para listado'!$A$151:$Z$151,0)),0)+IFERROR(INDEX('Hoja de Trabajo para listado'!$AB$155:$BA$1048576,MATCH($A850,'Hoja de Trabajo para listado'!$AB$155:$AB$1048576,0),MATCH((CUADRO!J$5&amp;$E850),'Hoja de Trabajo para listado'!$AB$151:$BA$151,0)),0)+IFERROR(INDEX('Hoja de Trabajo para listado'!$BC$155:$CB$1048576,MATCH($A850,'Hoja de Trabajo para listado'!$BC$155:$BC$1048576,0),MATCH((CUADRO!J$5&amp;$E850),'Hoja de Trabajo para listado'!$BC$151:$CB$151,0)),0)+IFERROR(INDEX('Hoja de Trabajo para listado'!$DE$153:$DG$274,MATCH($A850,'Hoja de Trabajo para listado'!$DE$153:$DE$1048576,0),MATCH((CUADRO!J$5&amp;$E850),'Hoja de Trabajo para listado'!$DE$151:$DG$151,0)),0)+IFERROR(INDEX('Hoja de Trabajo para listado'!$CD$155:$DC$1048576,MATCH($A850,'Hoja de Trabajo para listado'!$CD$155:$CD$1048576,0),MATCH((CUADRO!J$5&amp;$E850),'Hoja de Trabajo para listado'!$CD$151:$DC$151,0)),0)</f>
        <v>0</v>
      </c>
      <c r="K850" s="243">
        <f ca="1">+IFERROR(INDEX('Hoja de Trabajo para listado'!$A$155:$Z$1048576,MATCH($A850,'Hoja de Trabajo para listado'!$A$155:$A$1048576,0),MATCH((CUADRO!K$5&amp;$E850),'Hoja de Trabajo para listado'!$A$151:$Z$151,0)),0)+IFERROR(INDEX('Hoja de Trabajo para listado'!$AB$155:$BA$1048576,MATCH($A850,'Hoja de Trabajo para listado'!$AB$155:$AB$1048576,0),MATCH((CUADRO!K$5&amp;$E850),'Hoja de Trabajo para listado'!$AB$151:$BA$151,0)),0)+IFERROR(INDEX('Hoja de Trabajo para listado'!$BC$155:$CB$1048576,MATCH($A850,'Hoja de Trabajo para listado'!$BC$155:$BC$1048576,0),MATCH((CUADRO!K$5&amp;$E850),'Hoja de Trabajo para listado'!$BC$151:$CB$151,0)),0)+IFERROR(INDEX('Hoja de Trabajo para listado'!$DE$153:$DG$274,MATCH($A850,'Hoja de Trabajo para listado'!$DE$153:$DE$1048576,0),MATCH((CUADRO!K$5&amp;$E850),'Hoja de Trabajo para listado'!$DE$151:$DG$151,0)),0)+IFERROR(INDEX('Hoja de Trabajo para listado'!$CD$155:$DC$1048576,MATCH($A850,'Hoja de Trabajo para listado'!$CD$155:$CD$1048576,0),MATCH((CUADRO!K$5&amp;$E850),'Hoja de Trabajo para listado'!$CD$151:$DC$151,0)),0)</f>
        <v>0</v>
      </c>
      <c r="L850" s="243">
        <f ca="1">+IFERROR(INDEX('Hoja de Trabajo para listado'!$A$155:$Z$1048576,MATCH($A850,'Hoja de Trabajo para listado'!$A$155:$A$1048576,0),MATCH((CUADRO!L$5&amp;$E850),'Hoja de Trabajo para listado'!$A$151:$Z$151,0)),0)+IFERROR(INDEX('Hoja de Trabajo para listado'!$AB$155:$BA$1048576,MATCH($A850,'Hoja de Trabajo para listado'!$AB$155:$AB$1048576,0),MATCH((CUADRO!L$5&amp;$E850),'Hoja de Trabajo para listado'!$AB$151:$BA$151,0)),0)+IFERROR(INDEX('Hoja de Trabajo para listado'!$BC$155:$CB$1048576,MATCH($A850,'Hoja de Trabajo para listado'!$BC$155:$BC$1048576,0),MATCH((CUADRO!L$5&amp;$E850),'Hoja de Trabajo para listado'!$BC$151:$CB$151,0)),0)+IFERROR(INDEX('Hoja de Trabajo para listado'!$DE$153:$DG$274,MATCH($A850,'Hoja de Trabajo para listado'!$DE$153:$DE$1048576,0),MATCH((CUADRO!L$5&amp;$E850),'Hoja de Trabajo para listado'!$DE$151:$DG$151,0)),0)+IFERROR(INDEX('Hoja de Trabajo para listado'!$CD$155:$DC$1048576,MATCH($A850,'Hoja de Trabajo para listado'!$CD$155:$CD$1048576,0),MATCH((CUADRO!L$5&amp;$E850),'Hoja de Trabajo para listado'!$CD$151:$DC$151,0)),0)</f>
        <v>0</v>
      </c>
      <c r="M850" s="243">
        <f ca="1">+IFERROR(INDEX('Hoja de Trabajo para listado'!$A$155:$Z$1048576,MATCH($A850,'Hoja de Trabajo para listado'!$A$155:$A$1048576,0),MATCH((CUADRO!M$5&amp;$E850),'Hoja de Trabajo para listado'!$A$151:$Z$151,0)),0)+IFERROR(INDEX('Hoja de Trabajo para listado'!$AB$155:$BA$1048576,MATCH($A850,'Hoja de Trabajo para listado'!$AB$155:$AB$1048576,0),MATCH((CUADRO!M$5&amp;$E850),'Hoja de Trabajo para listado'!$AB$151:$BA$151,0)),0)+IFERROR(INDEX('Hoja de Trabajo para listado'!$BC$155:$CB$1048576,MATCH($A850,'Hoja de Trabajo para listado'!$BC$155:$BC$1048576,0),MATCH((CUADRO!M$5&amp;$E850),'Hoja de Trabajo para listado'!$BC$151:$CB$151,0)),0)+IFERROR(INDEX('Hoja de Trabajo para listado'!$DE$153:$DG$274,MATCH($A850,'Hoja de Trabajo para listado'!$DE$153:$DE$1048576,0),MATCH((CUADRO!M$5&amp;$E850),'Hoja de Trabajo para listado'!$DE$151:$DG$151,0)),0)+IFERROR(INDEX('Hoja de Trabajo para listado'!$CD$155:$DC$1048576,MATCH($A850,'Hoja de Trabajo para listado'!$CD$155:$CD$1048576,0),MATCH((CUADRO!M$5&amp;$E850),'Hoja de Trabajo para listado'!$CD$151:$DC$151,0)),0)</f>
        <v>0</v>
      </c>
      <c r="N850" s="243">
        <f ca="1">+IFERROR(INDEX('Hoja de Trabajo para listado'!$A$155:$Z$1048576,MATCH($A850,'Hoja de Trabajo para listado'!$A$155:$A$1048576,0),MATCH((CUADRO!N$5&amp;$E850),'Hoja de Trabajo para listado'!$A$151:$Z$151,0)),0)+IFERROR(INDEX('Hoja de Trabajo para listado'!$AB$155:$BA$1048576,MATCH($A850,'Hoja de Trabajo para listado'!$AB$155:$AB$1048576,0),MATCH((CUADRO!N$5&amp;$E850),'Hoja de Trabajo para listado'!$AB$151:$BA$151,0)),0)+IFERROR(INDEX('Hoja de Trabajo para listado'!$BC$155:$CB$1048576,MATCH($A850,'Hoja de Trabajo para listado'!$BC$155:$BC$1048576,0),MATCH((CUADRO!N$5&amp;$E850),'Hoja de Trabajo para listado'!$BC$151:$CB$151,0)),0)+IFERROR(INDEX('Hoja de Trabajo para listado'!$DE$153:$DG$274,MATCH($A850,'Hoja de Trabajo para listado'!$DE$153:$DE$1048576,0),MATCH((CUADRO!N$5&amp;$E850),'Hoja de Trabajo para listado'!$DE$151:$DG$151,0)),0)+IFERROR(INDEX('Hoja de Trabajo para listado'!$CD$155:$DC$1048576,MATCH($A850,'Hoja de Trabajo para listado'!$CD$155:$CD$1048576,0),MATCH((CUADRO!N$5&amp;$E850),'Hoja de Trabajo para listado'!$CD$151:$DC$151,0)),0)</f>
        <v>0</v>
      </c>
      <c r="O850" s="243">
        <f ca="1">+IFERROR(INDEX('Hoja de Trabajo para listado'!$A$155:$Z$1048576,MATCH($A850,'Hoja de Trabajo para listado'!$A$155:$A$1048576,0),MATCH((CUADRO!O$5&amp;$E850),'Hoja de Trabajo para listado'!$A$151:$Z$151,0)),0)+IFERROR(INDEX('Hoja de Trabajo para listado'!$AB$155:$BA$1048576,MATCH($A850,'Hoja de Trabajo para listado'!$AB$155:$AB$1048576,0),MATCH((CUADRO!O$5&amp;$E850),'Hoja de Trabajo para listado'!$AB$151:$BA$151,0)),0)+IFERROR(INDEX('Hoja de Trabajo para listado'!$BC$155:$CB$1048576,MATCH($A850,'Hoja de Trabajo para listado'!$BC$155:$BC$1048576,0),MATCH((CUADRO!O$5&amp;$E850),'Hoja de Trabajo para listado'!$BC$151:$CB$151,0)),0)+IFERROR(INDEX('Hoja de Trabajo para listado'!$DE$153:$DG$274,MATCH($A850,'Hoja de Trabajo para listado'!$DE$153:$DE$1048576,0),MATCH((CUADRO!O$5&amp;$E850),'Hoja de Trabajo para listado'!$DE$151:$DG$151,0)),0)+IFERROR(INDEX('Hoja de Trabajo para listado'!$CD$155:$DC$1048576,MATCH($A850,'Hoja de Trabajo para listado'!$CD$155:$CD$1048576,0),MATCH((CUADRO!O$5&amp;$E850),'Hoja de Trabajo para listado'!$CD$151:$DC$151,0)),0)</f>
        <v>0</v>
      </c>
      <c r="P850" s="243">
        <f ca="1">+IFERROR(INDEX('Hoja de Trabajo para listado'!$A$155:$Z$1048576,MATCH($A850,'Hoja de Trabajo para listado'!$A$155:$A$1048576,0),MATCH((CUADRO!P$5&amp;$E850),'Hoja de Trabajo para listado'!$A$151:$Z$151,0)),0)+IFERROR(INDEX('Hoja de Trabajo para listado'!$AB$155:$BA$1048576,MATCH($A850,'Hoja de Trabajo para listado'!$AB$155:$AB$1048576,0),MATCH((CUADRO!P$5&amp;$E850),'Hoja de Trabajo para listado'!$AB$151:$BA$151,0)),0)+IFERROR(INDEX('Hoja de Trabajo para listado'!$BC$155:$CB$1048576,MATCH($A850,'Hoja de Trabajo para listado'!$BC$155:$BC$1048576,0),MATCH((CUADRO!P$5&amp;$E850),'Hoja de Trabajo para listado'!$BC$151:$CB$151,0)),0)+IFERROR(INDEX('Hoja de Trabajo para listado'!$DE$153:$DG$274,MATCH($A850,'Hoja de Trabajo para listado'!$DE$153:$DE$1048576,0),MATCH((CUADRO!P$5&amp;$E850),'Hoja de Trabajo para listado'!$DE$151:$DG$151,0)),0)+IFERROR(INDEX('Hoja de Trabajo para listado'!$CD$155:$DC$1048576,MATCH($A850,'Hoja de Trabajo para listado'!$CD$155:$CD$1048576,0),MATCH((CUADRO!P$5&amp;$E850),'Hoja de Trabajo para listado'!$CD$151:$DC$151,0)),0)</f>
        <v>0</v>
      </c>
      <c r="Q850" s="243">
        <f ca="1">+IFERROR(INDEX('Hoja de Trabajo para listado'!$A$155:$Z$1048576,MATCH($A850,'Hoja de Trabajo para listado'!$A$155:$A$1048576,0),MATCH((CUADRO!Q$5&amp;$E850),'Hoja de Trabajo para listado'!$A$151:$Z$151,0)),0)+IFERROR(INDEX('Hoja de Trabajo para listado'!$AB$155:$BA$1048576,MATCH($A850,'Hoja de Trabajo para listado'!$AB$155:$AB$1048576,0),MATCH((CUADRO!Q$5&amp;$E850),'Hoja de Trabajo para listado'!$AB$151:$BA$151,0)),0)+IFERROR(INDEX('Hoja de Trabajo para listado'!$BC$155:$CB$1048576,MATCH($A850,'Hoja de Trabajo para listado'!$BC$155:$BC$1048576,0),MATCH((CUADRO!Q$5&amp;$E850),'Hoja de Trabajo para listado'!$BC$151:$CB$151,0)),0)+IFERROR(INDEX('Hoja de Trabajo para listado'!$DE$153:$DG$274,MATCH($A850,'Hoja de Trabajo para listado'!$DE$153:$DE$1048576,0),MATCH((CUADRO!Q$5&amp;$E850),'Hoja de Trabajo para listado'!$DE$151:$DG$151,0)),0)+IFERROR(INDEX('Hoja de Trabajo para listado'!$CD$155:$DC$1048576,MATCH($A850,'Hoja de Trabajo para listado'!$CD$155:$CD$1048576,0),MATCH((CUADRO!Q$5&amp;$E850),'Hoja de Trabajo para listado'!$CD$151:$DC$151,0)),0)</f>
        <v>0</v>
      </c>
      <c r="R850" s="243">
        <f t="shared" ca="1" si="29"/>
        <v>0</v>
      </c>
      <c r="S850" s="249"/>
      <c r="T850" s="243">
        <f ca="1">+T851</f>
        <v>0</v>
      </c>
      <c r="U850" s="242">
        <f t="shared" si="30"/>
        <v>1</v>
      </c>
      <c r="V850" s="333" t="str">
        <f>+VLOOKUP(A850,bd_lista!$A$3:$E$590,5,FALSE)</f>
        <v>Gobiernos Autonomos Municipales</v>
      </c>
      <c r="W850" s="391" t="str">
        <f>+V850</f>
        <v>Gobiernos Autonomos Municipales</v>
      </c>
      <c r="X850" s="242">
        <f>+VLOOKUP(A850,[4]Sheet1!$A$13:$D$744,4,FALSE)</f>
        <v>0</v>
      </c>
      <c r="Y850" s="242" t="e">
        <f>+VLOOKUP(X850,bd_lista!$A$3:$C$590,3,FALSE)</f>
        <v>#N/A</v>
      </c>
      <c r="Z850" s="294">
        <f>+X850</f>
        <v>0</v>
      </c>
      <c r="AA850" s="295" t="e">
        <f>+Y850</f>
        <v>#N/A</v>
      </c>
    </row>
    <row r="851" spans="1:27" customFormat="1" ht="15" hidden="1" customHeight="1">
      <c r="A851" s="32">
        <v>1509</v>
      </c>
      <c r="B851" s="388"/>
      <c r="C851" s="247" t="str">
        <f>+VLOOKUP(A851,bd_lista!$A$3:$C$590,3,FALSE)</f>
        <v>Gobierno Autónomo Municipal de Chaqui</v>
      </c>
      <c r="D851" s="390"/>
      <c r="E851" s="244" t="s">
        <v>1305</v>
      </c>
      <c r="F851" s="245">
        <f ca="1">+IFERROR(INDEX('Hoja de Trabajo para listado'!$A$155:$Z$1048576,MATCH($A851,'Hoja de Trabajo para listado'!$A$155:$A$1048576,0),MATCH((CUADRO!F$5&amp;$E851),'Hoja de Trabajo para listado'!$A$151:$Z$151,0)),0)+IFERROR(INDEX('Hoja de Trabajo para listado'!$AB$155:$BA$1048576,MATCH($A851,'Hoja de Trabajo para listado'!$AB$155:$AB$1048576,0),MATCH((CUADRO!F$5&amp;$E851),'Hoja de Trabajo para listado'!$AB$151:$BA$151,0)),0)+IFERROR(INDEX('Hoja de Trabajo para listado'!$BC$155:$CB$1048576,MATCH($A851,'Hoja de Trabajo para listado'!$BC$155:$BC$1048576,0),MATCH((CUADRO!F$5&amp;$E851),'Hoja de Trabajo para listado'!$BC$151:$CB$151,0)),0)+IFERROR(INDEX('Hoja de Trabajo para listado'!$DE$153:$DG$274,MATCH($A851,'Hoja de Trabajo para listado'!$DE$153:$DE$1048576,0),MATCH((CUADRO!F$5&amp;$E851),'Hoja de Trabajo para listado'!$DE$151:$DG$151,0)),0)+IFERROR(INDEX('Hoja de Trabajo para listado'!$CD$155:$DC$1048576,MATCH($A851,'Hoja de Trabajo para listado'!$CD$155:$CD$1048576,0),MATCH((CUADRO!F$5&amp;$E851),'Hoja de Trabajo para listado'!$CD$151:$DC$151,0)),0)</f>
        <v>0</v>
      </c>
      <c r="G851" s="245">
        <f ca="1">+IFERROR(INDEX('Hoja de Trabajo para listado'!$A$155:$Z$1048576,MATCH($A851,'Hoja de Trabajo para listado'!$A$155:$A$1048576,0),MATCH((CUADRO!G$5&amp;$E851),'Hoja de Trabajo para listado'!$A$151:$Z$151,0)),0)+IFERROR(INDEX('Hoja de Trabajo para listado'!$AB$155:$BA$1048576,MATCH($A851,'Hoja de Trabajo para listado'!$AB$155:$AB$1048576,0),MATCH((CUADRO!G$5&amp;$E851),'Hoja de Trabajo para listado'!$AB$151:$BA$151,0)),0)+IFERROR(INDEX('Hoja de Trabajo para listado'!$BC$155:$CB$1048576,MATCH($A851,'Hoja de Trabajo para listado'!$BC$155:$BC$1048576,0),MATCH((CUADRO!G$5&amp;$E851),'Hoja de Trabajo para listado'!$BC$151:$CB$151,0)),0)+IFERROR(INDEX('Hoja de Trabajo para listado'!$DE$153:$DG$274,MATCH($A851,'Hoja de Trabajo para listado'!$DE$153:$DE$1048576,0),MATCH((CUADRO!G$5&amp;$E851),'Hoja de Trabajo para listado'!$DE$151:$DG$151,0)),0)+IFERROR(INDEX('Hoja de Trabajo para listado'!$CD$155:$DC$1048576,MATCH($A851,'Hoja de Trabajo para listado'!$CD$155:$CD$1048576,0),MATCH((CUADRO!G$5&amp;$E851),'Hoja de Trabajo para listado'!$CD$151:$DC$151,0)),0)</f>
        <v>0</v>
      </c>
      <c r="H851" s="245">
        <f ca="1">+IFERROR(INDEX('Hoja de Trabajo para listado'!$A$155:$Z$1048576,MATCH($A851,'Hoja de Trabajo para listado'!$A$155:$A$1048576,0),MATCH((CUADRO!H$5&amp;$E851),'Hoja de Trabajo para listado'!$A$151:$Z$151,0)),0)+IFERROR(INDEX('Hoja de Trabajo para listado'!$AB$155:$BA$1048576,MATCH($A851,'Hoja de Trabajo para listado'!$AB$155:$AB$1048576,0),MATCH((CUADRO!H$5&amp;$E851),'Hoja de Trabajo para listado'!$AB$151:$BA$151,0)),0)+IFERROR(INDEX('Hoja de Trabajo para listado'!$BC$155:$CB$1048576,MATCH($A851,'Hoja de Trabajo para listado'!$BC$155:$BC$1048576,0),MATCH((CUADRO!H$5&amp;$E851),'Hoja de Trabajo para listado'!$BC$151:$CB$151,0)),0)+IFERROR(INDEX('Hoja de Trabajo para listado'!$DE$153:$DG$274,MATCH($A851,'Hoja de Trabajo para listado'!$DE$153:$DE$1048576,0),MATCH((CUADRO!H$5&amp;$E851),'Hoja de Trabajo para listado'!$DE$151:$DG$151,0)),0)+IFERROR(INDEX('Hoja de Trabajo para listado'!$CD$155:$DC$1048576,MATCH($A851,'Hoja de Trabajo para listado'!$CD$155:$CD$1048576,0),MATCH((CUADRO!H$5&amp;$E851),'Hoja de Trabajo para listado'!$CD$151:$DC$151,0)),0)</f>
        <v>0</v>
      </c>
      <c r="I851" s="245">
        <f ca="1">+IFERROR(INDEX('Hoja de Trabajo para listado'!$A$155:$Z$1048576,MATCH($A851,'Hoja de Trabajo para listado'!$A$155:$A$1048576,0),MATCH((CUADRO!I$5&amp;$E851),'Hoja de Trabajo para listado'!$A$151:$Z$151,0)),0)+IFERROR(INDEX('Hoja de Trabajo para listado'!$AB$155:$BA$1048576,MATCH($A851,'Hoja de Trabajo para listado'!$AB$155:$AB$1048576,0),MATCH((CUADRO!I$5&amp;$E851),'Hoja de Trabajo para listado'!$AB$151:$BA$151,0)),0)+IFERROR(INDEX('Hoja de Trabajo para listado'!$BC$155:$CB$1048576,MATCH($A851,'Hoja de Trabajo para listado'!$BC$155:$BC$1048576,0),MATCH((CUADRO!I$5&amp;$E851),'Hoja de Trabajo para listado'!$BC$151:$CB$151,0)),0)+IFERROR(INDEX('Hoja de Trabajo para listado'!$DE$153:$DG$274,MATCH($A851,'Hoja de Trabajo para listado'!$DE$153:$DE$1048576,0),MATCH((CUADRO!I$5&amp;$E851),'Hoja de Trabajo para listado'!$DE$151:$DG$151,0)),0)+IFERROR(INDEX('Hoja de Trabajo para listado'!$CD$155:$DC$1048576,MATCH($A851,'Hoja de Trabajo para listado'!$CD$155:$CD$1048576,0),MATCH((CUADRO!I$5&amp;$E851),'Hoja de Trabajo para listado'!$CD$151:$DC$151,0)),0)</f>
        <v>0</v>
      </c>
      <c r="J851" s="245">
        <f ca="1">+IFERROR(INDEX('Hoja de Trabajo para listado'!$A$155:$Z$1048576,MATCH($A851,'Hoja de Trabajo para listado'!$A$155:$A$1048576,0),MATCH((CUADRO!J$5&amp;$E851),'Hoja de Trabajo para listado'!$A$151:$Z$151,0)),0)+IFERROR(INDEX('Hoja de Trabajo para listado'!$AB$155:$BA$1048576,MATCH($A851,'Hoja de Trabajo para listado'!$AB$155:$AB$1048576,0),MATCH((CUADRO!J$5&amp;$E851),'Hoja de Trabajo para listado'!$AB$151:$BA$151,0)),0)+IFERROR(INDEX('Hoja de Trabajo para listado'!$BC$155:$CB$1048576,MATCH($A851,'Hoja de Trabajo para listado'!$BC$155:$BC$1048576,0),MATCH((CUADRO!J$5&amp;$E851),'Hoja de Trabajo para listado'!$BC$151:$CB$151,0)),0)+IFERROR(INDEX('Hoja de Trabajo para listado'!$DE$153:$DG$274,MATCH($A851,'Hoja de Trabajo para listado'!$DE$153:$DE$1048576,0),MATCH((CUADRO!J$5&amp;$E851),'Hoja de Trabajo para listado'!$DE$151:$DG$151,0)),0)+IFERROR(INDEX('Hoja de Trabajo para listado'!$CD$155:$DC$1048576,MATCH($A851,'Hoja de Trabajo para listado'!$CD$155:$CD$1048576,0),MATCH((CUADRO!J$5&amp;$E851),'Hoja de Trabajo para listado'!$CD$151:$DC$151,0)),0)</f>
        <v>0</v>
      </c>
      <c r="K851" s="245">
        <f ca="1">+IFERROR(INDEX('Hoja de Trabajo para listado'!$A$155:$Z$1048576,MATCH($A851,'Hoja de Trabajo para listado'!$A$155:$A$1048576,0),MATCH((CUADRO!K$5&amp;$E851),'Hoja de Trabajo para listado'!$A$151:$Z$151,0)),0)+IFERROR(INDEX('Hoja de Trabajo para listado'!$AB$155:$BA$1048576,MATCH($A851,'Hoja de Trabajo para listado'!$AB$155:$AB$1048576,0),MATCH((CUADRO!K$5&amp;$E851),'Hoja de Trabajo para listado'!$AB$151:$BA$151,0)),0)+IFERROR(INDEX('Hoja de Trabajo para listado'!$BC$155:$CB$1048576,MATCH($A851,'Hoja de Trabajo para listado'!$BC$155:$BC$1048576,0),MATCH((CUADRO!K$5&amp;$E851),'Hoja de Trabajo para listado'!$BC$151:$CB$151,0)),0)+IFERROR(INDEX('Hoja de Trabajo para listado'!$DE$153:$DG$274,MATCH($A851,'Hoja de Trabajo para listado'!$DE$153:$DE$1048576,0),MATCH((CUADRO!K$5&amp;$E851),'Hoja de Trabajo para listado'!$DE$151:$DG$151,0)),0)+IFERROR(INDEX('Hoja de Trabajo para listado'!$CD$155:$DC$1048576,MATCH($A851,'Hoja de Trabajo para listado'!$CD$155:$CD$1048576,0),MATCH((CUADRO!K$5&amp;$E851),'Hoja de Trabajo para listado'!$CD$151:$DC$151,0)),0)</f>
        <v>0</v>
      </c>
      <c r="L851" s="245">
        <f ca="1">+IFERROR(INDEX('Hoja de Trabajo para listado'!$A$155:$Z$1048576,MATCH($A851,'Hoja de Trabajo para listado'!$A$155:$A$1048576,0),MATCH((CUADRO!L$5&amp;$E851),'Hoja de Trabajo para listado'!$A$151:$Z$151,0)),0)+IFERROR(INDEX('Hoja de Trabajo para listado'!$AB$155:$BA$1048576,MATCH($A851,'Hoja de Trabajo para listado'!$AB$155:$AB$1048576,0),MATCH((CUADRO!L$5&amp;$E851),'Hoja de Trabajo para listado'!$AB$151:$BA$151,0)),0)+IFERROR(INDEX('Hoja de Trabajo para listado'!$BC$155:$CB$1048576,MATCH($A851,'Hoja de Trabajo para listado'!$BC$155:$BC$1048576,0),MATCH((CUADRO!L$5&amp;$E851),'Hoja de Trabajo para listado'!$BC$151:$CB$151,0)),0)+IFERROR(INDEX('Hoja de Trabajo para listado'!$DE$153:$DG$274,MATCH($A851,'Hoja de Trabajo para listado'!$DE$153:$DE$1048576,0),MATCH((CUADRO!L$5&amp;$E851),'Hoja de Trabajo para listado'!$DE$151:$DG$151,0)),0)+IFERROR(INDEX('Hoja de Trabajo para listado'!$CD$155:$DC$1048576,MATCH($A851,'Hoja de Trabajo para listado'!$CD$155:$CD$1048576,0),MATCH((CUADRO!L$5&amp;$E851),'Hoja de Trabajo para listado'!$CD$151:$DC$151,0)),0)</f>
        <v>0</v>
      </c>
      <c r="M851" s="245">
        <f ca="1">+IFERROR(INDEX('Hoja de Trabajo para listado'!$A$155:$Z$1048576,MATCH($A851,'Hoja de Trabajo para listado'!$A$155:$A$1048576,0),MATCH((CUADRO!M$5&amp;$E851),'Hoja de Trabajo para listado'!$A$151:$Z$151,0)),0)+IFERROR(INDEX('Hoja de Trabajo para listado'!$AB$155:$BA$1048576,MATCH($A851,'Hoja de Trabajo para listado'!$AB$155:$AB$1048576,0),MATCH((CUADRO!M$5&amp;$E851),'Hoja de Trabajo para listado'!$AB$151:$BA$151,0)),0)+IFERROR(INDEX('Hoja de Trabajo para listado'!$BC$155:$CB$1048576,MATCH($A851,'Hoja de Trabajo para listado'!$BC$155:$BC$1048576,0),MATCH((CUADRO!M$5&amp;$E851),'Hoja de Trabajo para listado'!$BC$151:$CB$151,0)),0)+IFERROR(INDEX('Hoja de Trabajo para listado'!$DE$153:$DG$274,MATCH($A851,'Hoja de Trabajo para listado'!$DE$153:$DE$1048576,0),MATCH((CUADRO!M$5&amp;$E851),'Hoja de Trabajo para listado'!$DE$151:$DG$151,0)),0)+IFERROR(INDEX('Hoja de Trabajo para listado'!$CD$155:$DC$1048576,MATCH($A851,'Hoja de Trabajo para listado'!$CD$155:$CD$1048576,0),MATCH((CUADRO!M$5&amp;$E851),'Hoja de Trabajo para listado'!$CD$151:$DC$151,0)),0)</f>
        <v>0</v>
      </c>
      <c r="N851" s="245">
        <f ca="1">+IFERROR(INDEX('Hoja de Trabajo para listado'!$A$155:$Z$1048576,MATCH($A851,'Hoja de Trabajo para listado'!$A$155:$A$1048576,0),MATCH((CUADRO!N$5&amp;$E851),'Hoja de Trabajo para listado'!$A$151:$Z$151,0)),0)+IFERROR(INDEX('Hoja de Trabajo para listado'!$AB$155:$BA$1048576,MATCH($A851,'Hoja de Trabajo para listado'!$AB$155:$AB$1048576,0),MATCH((CUADRO!N$5&amp;$E851),'Hoja de Trabajo para listado'!$AB$151:$BA$151,0)),0)+IFERROR(INDEX('Hoja de Trabajo para listado'!$BC$155:$CB$1048576,MATCH($A851,'Hoja de Trabajo para listado'!$BC$155:$BC$1048576,0),MATCH((CUADRO!N$5&amp;$E851),'Hoja de Trabajo para listado'!$BC$151:$CB$151,0)),0)+IFERROR(INDEX('Hoja de Trabajo para listado'!$DE$153:$DG$274,MATCH($A851,'Hoja de Trabajo para listado'!$DE$153:$DE$1048576,0),MATCH((CUADRO!N$5&amp;$E851),'Hoja de Trabajo para listado'!$DE$151:$DG$151,0)),0)+IFERROR(INDEX('Hoja de Trabajo para listado'!$CD$155:$DC$1048576,MATCH($A851,'Hoja de Trabajo para listado'!$CD$155:$CD$1048576,0),MATCH((CUADRO!N$5&amp;$E851),'Hoja de Trabajo para listado'!$CD$151:$DC$151,0)),0)</f>
        <v>0</v>
      </c>
      <c r="O851" s="245">
        <f ca="1">+IFERROR(INDEX('Hoja de Trabajo para listado'!$A$155:$Z$1048576,MATCH($A851,'Hoja de Trabajo para listado'!$A$155:$A$1048576,0),MATCH((CUADRO!O$5&amp;$E851),'Hoja de Trabajo para listado'!$A$151:$Z$151,0)),0)+IFERROR(INDEX('Hoja de Trabajo para listado'!$AB$155:$BA$1048576,MATCH($A851,'Hoja de Trabajo para listado'!$AB$155:$AB$1048576,0),MATCH((CUADRO!O$5&amp;$E851),'Hoja de Trabajo para listado'!$AB$151:$BA$151,0)),0)+IFERROR(INDEX('Hoja de Trabajo para listado'!$BC$155:$CB$1048576,MATCH($A851,'Hoja de Trabajo para listado'!$BC$155:$BC$1048576,0),MATCH((CUADRO!O$5&amp;$E851),'Hoja de Trabajo para listado'!$BC$151:$CB$151,0)),0)+IFERROR(INDEX('Hoja de Trabajo para listado'!$DE$153:$DG$274,MATCH($A851,'Hoja de Trabajo para listado'!$DE$153:$DE$1048576,0),MATCH((CUADRO!O$5&amp;$E851),'Hoja de Trabajo para listado'!$DE$151:$DG$151,0)),0)+IFERROR(INDEX('Hoja de Trabajo para listado'!$CD$155:$DC$1048576,MATCH($A851,'Hoja de Trabajo para listado'!$CD$155:$CD$1048576,0),MATCH((CUADRO!O$5&amp;$E851),'Hoja de Trabajo para listado'!$CD$151:$DC$151,0)),0)</f>
        <v>0</v>
      </c>
      <c r="P851" s="245">
        <f ca="1">+IFERROR(INDEX('Hoja de Trabajo para listado'!$A$155:$Z$1048576,MATCH($A851,'Hoja de Trabajo para listado'!$A$155:$A$1048576,0),MATCH((CUADRO!P$5&amp;$E851),'Hoja de Trabajo para listado'!$A$151:$Z$151,0)),0)+IFERROR(INDEX('Hoja de Trabajo para listado'!$AB$155:$BA$1048576,MATCH($A851,'Hoja de Trabajo para listado'!$AB$155:$AB$1048576,0),MATCH((CUADRO!P$5&amp;$E851),'Hoja de Trabajo para listado'!$AB$151:$BA$151,0)),0)+IFERROR(INDEX('Hoja de Trabajo para listado'!$BC$155:$CB$1048576,MATCH($A851,'Hoja de Trabajo para listado'!$BC$155:$BC$1048576,0),MATCH((CUADRO!P$5&amp;$E851),'Hoja de Trabajo para listado'!$BC$151:$CB$151,0)),0)+IFERROR(INDEX('Hoja de Trabajo para listado'!$DE$153:$DG$274,MATCH($A851,'Hoja de Trabajo para listado'!$DE$153:$DE$1048576,0),MATCH((CUADRO!P$5&amp;$E851),'Hoja de Trabajo para listado'!$DE$151:$DG$151,0)),0)+IFERROR(INDEX('Hoja de Trabajo para listado'!$CD$155:$DC$1048576,MATCH($A851,'Hoja de Trabajo para listado'!$CD$155:$CD$1048576,0),MATCH((CUADRO!P$5&amp;$E851),'Hoja de Trabajo para listado'!$CD$151:$DC$151,0)),0)</f>
        <v>0</v>
      </c>
      <c r="Q851" s="245">
        <f ca="1">+IFERROR(INDEX('Hoja de Trabajo para listado'!$A$155:$Z$1048576,MATCH($A851,'Hoja de Trabajo para listado'!$A$155:$A$1048576,0),MATCH((CUADRO!Q$5&amp;$E851),'Hoja de Trabajo para listado'!$A$151:$Z$151,0)),0)+IFERROR(INDEX('Hoja de Trabajo para listado'!$AB$155:$BA$1048576,MATCH($A851,'Hoja de Trabajo para listado'!$AB$155:$AB$1048576,0),MATCH((CUADRO!Q$5&amp;$E851),'Hoja de Trabajo para listado'!$AB$151:$BA$151,0)),0)+IFERROR(INDEX('Hoja de Trabajo para listado'!$BC$155:$CB$1048576,MATCH($A851,'Hoja de Trabajo para listado'!$BC$155:$BC$1048576,0),MATCH((CUADRO!Q$5&amp;$E851),'Hoja de Trabajo para listado'!$BC$151:$CB$151,0)),0)+IFERROR(INDEX('Hoja de Trabajo para listado'!$DE$153:$DG$274,MATCH($A851,'Hoja de Trabajo para listado'!$DE$153:$DE$1048576,0),MATCH((CUADRO!Q$5&amp;$E851),'Hoja de Trabajo para listado'!$DE$151:$DG$151,0)),0)+IFERROR(INDEX('Hoja de Trabajo para listado'!$CD$155:$DC$1048576,MATCH($A851,'Hoja de Trabajo para listado'!$CD$155:$CD$1048576,0),MATCH((CUADRO!Q$5&amp;$E851),'Hoja de Trabajo para listado'!$CD$151:$DC$151,0)),0)</f>
        <v>0</v>
      </c>
      <c r="R851" s="245">
        <f t="shared" ca="1" si="29"/>
        <v>0</v>
      </c>
      <c r="S851" s="259">
        <f ca="1">+R850+R851</f>
        <v>0</v>
      </c>
      <c r="T851" s="245">
        <f ca="1">+S851</f>
        <v>0</v>
      </c>
      <c r="U851" s="244">
        <f t="shared" si="30"/>
        <v>2</v>
      </c>
      <c r="V851" s="333" t="str">
        <f>+VLOOKUP(A851,bd_lista!$A$3:$E$590,5,FALSE)</f>
        <v>Gobiernos Autonomos Municipales</v>
      </c>
      <c r="W851" s="392"/>
      <c r="X851" s="242">
        <f>+VLOOKUP(A851,[4]Sheet1!$A$13:$D$744,4,FALSE)</f>
        <v>0</v>
      </c>
      <c r="Y851" s="242" t="e">
        <f>+VLOOKUP(X851,bd_lista!$A$3:$C$590,3,FALSE)</f>
        <v>#N/A</v>
      </c>
      <c r="Z851" s="292"/>
      <c r="AA851" s="293"/>
    </row>
    <row r="852" spans="1:27" customFormat="1" ht="15" hidden="1" customHeight="1">
      <c r="A852" s="32">
        <v>1510</v>
      </c>
      <c r="B852" s="387">
        <f>+A852</f>
        <v>1510</v>
      </c>
      <c r="C852" s="247" t="str">
        <f>+VLOOKUP(A852,bd_lista!$A$3:$C$590,3,FALSE)</f>
        <v>Gobierno Autónomo Municipal de Tacobamba</v>
      </c>
      <c r="D852" s="389" t="str">
        <f>+C852</f>
        <v>Gobierno Autónomo Municipal de Tacobamba</v>
      </c>
      <c r="E852" s="242" t="s">
        <v>1304</v>
      </c>
      <c r="F852" s="243">
        <f ca="1">+IFERROR(INDEX('Hoja de Trabajo para listado'!$A$155:$Z$1048576,MATCH($A852,'Hoja de Trabajo para listado'!$A$155:$A$1048576,0),MATCH((CUADRO!F$5&amp;$E852),'Hoja de Trabajo para listado'!$A$151:$Z$151,0)),0)+IFERROR(INDEX('Hoja de Trabajo para listado'!$AB$155:$BA$1048576,MATCH($A852,'Hoja de Trabajo para listado'!$AB$155:$AB$1048576,0),MATCH((CUADRO!F$5&amp;$E852),'Hoja de Trabajo para listado'!$AB$151:$BA$151,0)),0)+IFERROR(INDEX('Hoja de Trabajo para listado'!$BC$155:$CB$1048576,MATCH($A852,'Hoja de Trabajo para listado'!$BC$155:$BC$1048576,0),MATCH((CUADRO!F$5&amp;$E852),'Hoja de Trabajo para listado'!$BC$151:$CB$151,0)),0)+IFERROR(INDEX('Hoja de Trabajo para listado'!$DE$153:$DG$274,MATCH($A852,'Hoja de Trabajo para listado'!$DE$153:$DE$1048576,0),MATCH((CUADRO!F$5&amp;$E852),'Hoja de Trabajo para listado'!$DE$151:$DG$151,0)),0)+IFERROR(INDEX('Hoja de Trabajo para listado'!$CD$155:$DC$1048576,MATCH($A852,'Hoja de Trabajo para listado'!$CD$155:$CD$1048576,0),MATCH((CUADRO!F$5&amp;$E852),'Hoja de Trabajo para listado'!$CD$151:$DC$151,0)),0)</f>
        <v>0</v>
      </c>
      <c r="G852" s="243">
        <f ca="1">+IFERROR(INDEX('Hoja de Trabajo para listado'!$A$155:$Z$1048576,MATCH($A852,'Hoja de Trabajo para listado'!$A$155:$A$1048576,0),MATCH((CUADRO!G$5&amp;$E852),'Hoja de Trabajo para listado'!$A$151:$Z$151,0)),0)+IFERROR(INDEX('Hoja de Trabajo para listado'!$AB$155:$BA$1048576,MATCH($A852,'Hoja de Trabajo para listado'!$AB$155:$AB$1048576,0),MATCH((CUADRO!G$5&amp;$E852),'Hoja de Trabajo para listado'!$AB$151:$BA$151,0)),0)+IFERROR(INDEX('Hoja de Trabajo para listado'!$BC$155:$CB$1048576,MATCH($A852,'Hoja de Trabajo para listado'!$BC$155:$BC$1048576,0),MATCH((CUADRO!G$5&amp;$E852),'Hoja de Trabajo para listado'!$BC$151:$CB$151,0)),0)+IFERROR(INDEX('Hoja de Trabajo para listado'!$DE$153:$DG$274,MATCH($A852,'Hoja de Trabajo para listado'!$DE$153:$DE$1048576,0),MATCH((CUADRO!G$5&amp;$E852),'Hoja de Trabajo para listado'!$DE$151:$DG$151,0)),0)+IFERROR(INDEX('Hoja de Trabajo para listado'!$CD$155:$DC$1048576,MATCH($A852,'Hoja de Trabajo para listado'!$CD$155:$CD$1048576,0),MATCH((CUADRO!G$5&amp;$E852),'Hoja de Trabajo para listado'!$CD$151:$DC$151,0)),0)</f>
        <v>0</v>
      </c>
      <c r="H852" s="243">
        <f ca="1">+IFERROR(INDEX('Hoja de Trabajo para listado'!$A$155:$Z$1048576,MATCH($A852,'Hoja de Trabajo para listado'!$A$155:$A$1048576,0),MATCH((CUADRO!H$5&amp;$E852),'Hoja de Trabajo para listado'!$A$151:$Z$151,0)),0)+IFERROR(INDEX('Hoja de Trabajo para listado'!$AB$155:$BA$1048576,MATCH($A852,'Hoja de Trabajo para listado'!$AB$155:$AB$1048576,0),MATCH((CUADRO!H$5&amp;$E852),'Hoja de Trabajo para listado'!$AB$151:$BA$151,0)),0)+IFERROR(INDEX('Hoja de Trabajo para listado'!$BC$155:$CB$1048576,MATCH($A852,'Hoja de Trabajo para listado'!$BC$155:$BC$1048576,0),MATCH((CUADRO!H$5&amp;$E852),'Hoja de Trabajo para listado'!$BC$151:$CB$151,0)),0)+IFERROR(INDEX('Hoja de Trabajo para listado'!$DE$153:$DG$274,MATCH($A852,'Hoja de Trabajo para listado'!$DE$153:$DE$1048576,0),MATCH((CUADRO!H$5&amp;$E852),'Hoja de Trabajo para listado'!$DE$151:$DG$151,0)),0)+IFERROR(INDEX('Hoja de Trabajo para listado'!$CD$155:$DC$1048576,MATCH($A852,'Hoja de Trabajo para listado'!$CD$155:$CD$1048576,0),MATCH((CUADRO!H$5&amp;$E852),'Hoja de Trabajo para listado'!$CD$151:$DC$151,0)),0)</f>
        <v>0</v>
      </c>
      <c r="I852" s="243">
        <f ca="1">+IFERROR(INDEX('Hoja de Trabajo para listado'!$A$155:$Z$1048576,MATCH($A852,'Hoja de Trabajo para listado'!$A$155:$A$1048576,0),MATCH((CUADRO!I$5&amp;$E852),'Hoja de Trabajo para listado'!$A$151:$Z$151,0)),0)+IFERROR(INDEX('Hoja de Trabajo para listado'!$AB$155:$BA$1048576,MATCH($A852,'Hoja de Trabajo para listado'!$AB$155:$AB$1048576,0),MATCH((CUADRO!I$5&amp;$E852),'Hoja de Trabajo para listado'!$AB$151:$BA$151,0)),0)+IFERROR(INDEX('Hoja de Trabajo para listado'!$BC$155:$CB$1048576,MATCH($A852,'Hoja de Trabajo para listado'!$BC$155:$BC$1048576,0),MATCH((CUADRO!I$5&amp;$E852),'Hoja de Trabajo para listado'!$BC$151:$CB$151,0)),0)+IFERROR(INDEX('Hoja de Trabajo para listado'!$DE$153:$DG$274,MATCH($A852,'Hoja de Trabajo para listado'!$DE$153:$DE$1048576,0),MATCH((CUADRO!I$5&amp;$E852),'Hoja de Trabajo para listado'!$DE$151:$DG$151,0)),0)+IFERROR(INDEX('Hoja de Trabajo para listado'!$CD$155:$DC$1048576,MATCH($A852,'Hoja de Trabajo para listado'!$CD$155:$CD$1048576,0),MATCH((CUADRO!I$5&amp;$E852),'Hoja de Trabajo para listado'!$CD$151:$DC$151,0)),0)</f>
        <v>0</v>
      </c>
      <c r="J852" s="243">
        <f ca="1">+IFERROR(INDEX('Hoja de Trabajo para listado'!$A$155:$Z$1048576,MATCH($A852,'Hoja de Trabajo para listado'!$A$155:$A$1048576,0),MATCH((CUADRO!J$5&amp;$E852),'Hoja de Trabajo para listado'!$A$151:$Z$151,0)),0)+IFERROR(INDEX('Hoja de Trabajo para listado'!$AB$155:$BA$1048576,MATCH($A852,'Hoja de Trabajo para listado'!$AB$155:$AB$1048576,0),MATCH((CUADRO!J$5&amp;$E852),'Hoja de Trabajo para listado'!$AB$151:$BA$151,0)),0)+IFERROR(INDEX('Hoja de Trabajo para listado'!$BC$155:$CB$1048576,MATCH($A852,'Hoja de Trabajo para listado'!$BC$155:$BC$1048576,0),MATCH((CUADRO!J$5&amp;$E852),'Hoja de Trabajo para listado'!$BC$151:$CB$151,0)),0)+IFERROR(INDEX('Hoja de Trabajo para listado'!$DE$153:$DG$274,MATCH($A852,'Hoja de Trabajo para listado'!$DE$153:$DE$1048576,0),MATCH((CUADRO!J$5&amp;$E852),'Hoja de Trabajo para listado'!$DE$151:$DG$151,0)),0)+IFERROR(INDEX('Hoja de Trabajo para listado'!$CD$155:$DC$1048576,MATCH($A852,'Hoja de Trabajo para listado'!$CD$155:$CD$1048576,0),MATCH((CUADRO!J$5&amp;$E852),'Hoja de Trabajo para listado'!$CD$151:$DC$151,0)),0)</f>
        <v>0</v>
      </c>
      <c r="K852" s="243">
        <f ca="1">+IFERROR(INDEX('Hoja de Trabajo para listado'!$A$155:$Z$1048576,MATCH($A852,'Hoja de Trabajo para listado'!$A$155:$A$1048576,0),MATCH((CUADRO!K$5&amp;$E852),'Hoja de Trabajo para listado'!$A$151:$Z$151,0)),0)+IFERROR(INDEX('Hoja de Trabajo para listado'!$AB$155:$BA$1048576,MATCH($A852,'Hoja de Trabajo para listado'!$AB$155:$AB$1048576,0),MATCH((CUADRO!K$5&amp;$E852),'Hoja de Trabajo para listado'!$AB$151:$BA$151,0)),0)+IFERROR(INDEX('Hoja de Trabajo para listado'!$BC$155:$CB$1048576,MATCH($A852,'Hoja de Trabajo para listado'!$BC$155:$BC$1048576,0),MATCH((CUADRO!K$5&amp;$E852),'Hoja de Trabajo para listado'!$BC$151:$CB$151,0)),0)+IFERROR(INDEX('Hoja de Trabajo para listado'!$DE$153:$DG$274,MATCH($A852,'Hoja de Trabajo para listado'!$DE$153:$DE$1048576,0),MATCH((CUADRO!K$5&amp;$E852),'Hoja de Trabajo para listado'!$DE$151:$DG$151,0)),0)+IFERROR(INDEX('Hoja de Trabajo para listado'!$CD$155:$DC$1048576,MATCH($A852,'Hoja de Trabajo para listado'!$CD$155:$CD$1048576,0),MATCH((CUADRO!K$5&amp;$E852),'Hoja de Trabajo para listado'!$CD$151:$DC$151,0)),0)</f>
        <v>0</v>
      </c>
      <c r="L852" s="243">
        <f ca="1">+IFERROR(INDEX('Hoja de Trabajo para listado'!$A$155:$Z$1048576,MATCH($A852,'Hoja de Trabajo para listado'!$A$155:$A$1048576,0),MATCH((CUADRO!L$5&amp;$E852),'Hoja de Trabajo para listado'!$A$151:$Z$151,0)),0)+IFERROR(INDEX('Hoja de Trabajo para listado'!$AB$155:$BA$1048576,MATCH($A852,'Hoja de Trabajo para listado'!$AB$155:$AB$1048576,0),MATCH((CUADRO!L$5&amp;$E852),'Hoja de Trabajo para listado'!$AB$151:$BA$151,0)),0)+IFERROR(INDEX('Hoja de Trabajo para listado'!$BC$155:$CB$1048576,MATCH($A852,'Hoja de Trabajo para listado'!$BC$155:$BC$1048576,0),MATCH((CUADRO!L$5&amp;$E852),'Hoja de Trabajo para listado'!$BC$151:$CB$151,0)),0)+IFERROR(INDEX('Hoja de Trabajo para listado'!$DE$153:$DG$274,MATCH($A852,'Hoja de Trabajo para listado'!$DE$153:$DE$1048576,0),MATCH((CUADRO!L$5&amp;$E852),'Hoja de Trabajo para listado'!$DE$151:$DG$151,0)),0)+IFERROR(INDEX('Hoja de Trabajo para listado'!$CD$155:$DC$1048576,MATCH($A852,'Hoja de Trabajo para listado'!$CD$155:$CD$1048576,0),MATCH((CUADRO!L$5&amp;$E852),'Hoja de Trabajo para listado'!$CD$151:$DC$151,0)),0)</f>
        <v>0</v>
      </c>
      <c r="M852" s="243">
        <f ca="1">+IFERROR(INDEX('Hoja de Trabajo para listado'!$A$155:$Z$1048576,MATCH($A852,'Hoja de Trabajo para listado'!$A$155:$A$1048576,0),MATCH((CUADRO!M$5&amp;$E852),'Hoja de Trabajo para listado'!$A$151:$Z$151,0)),0)+IFERROR(INDEX('Hoja de Trabajo para listado'!$AB$155:$BA$1048576,MATCH($A852,'Hoja de Trabajo para listado'!$AB$155:$AB$1048576,0),MATCH((CUADRO!M$5&amp;$E852),'Hoja de Trabajo para listado'!$AB$151:$BA$151,0)),0)+IFERROR(INDEX('Hoja de Trabajo para listado'!$BC$155:$CB$1048576,MATCH($A852,'Hoja de Trabajo para listado'!$BC$155:$BC$1048576,0),MATCH((CUADRO!M$5&amp;$E852),'Hoja de Trabajo para listado'!$BC$151:$CB$151,0)),0)+IFERROR(INDEX('Hoja de Trabajo para listado'!$DE$153:$DG$274,MATCH($A852,'Hoja de Trabajo para listado'!$DE$153:$DE$1048576,0),MATCH((CUADRO!M$5&amp;$E852),'Hoja de Trabajo para listado'!$DE$151:$DG$151,0)),0)+IFERROR(INDEX('Hoja de Trabajo para listado'!$CD$155:$DC$1048576,MATCH($A852,'Hoja de Trabajo para listado'!$CD$155:$CD$1048576,0),MATCH((CUADRO!M$5&amp;$E852),'Hoja de Trabajo para listado'!$CD$151:$DC$151,0)),0)</f>
        <v>0</v>
      </c>
      <c r="N852" s="243">
        <f ca="1">+IFERROR(INDEX('Hoja de Trabajo para listado'!$A$155:$Z$1048576,MATCH($A852,'Hoja de Trabajo para listado'!$A$155:$A$1048576,0),MATCH((CUADRO!N$5&amp;$E852),'Hoja de Trabajo para listado'!$A$151:$Z$151,0)),0)+IFERROR(INDEX('Hoja de Trabajo para listado'!$AB$155:$BA$1048576,MATCH($A852,'Hoja de Trabajo para listado'!$AB$155:$AB$1048576,0),MATCH((CUADRO!N$5&amp;$E852),'Hoja de Trabajo para listado'!$AB$151:$BA$151,0)),0)+IFERROR(INDEX('Hoja de Trabajo para listado'!$BC$155:$CB$1048576,MATCH($A852,'Hoja de Trabajo para listado'!$BC$155:$BC$1048576,0),MATCH((CUADRO!N$5&amp;$E852),'Hoja de Trabajo para listado'!$BC$151:$CB$151,0)),0)+IFERROR(INDEX('Hoja de Trabajo para listado'!$DE$153:$DG$274,MATCH($A852,'Hoja de Trabajo para listado'!$DE$153:$DE$1048576,0),MATCH((CUADRO!N$5&amp;$E852),'Hoja de Trabajo para listado'!$DE$151:$DG$151,0)),0)+IFERROR(INDEX('Hoja de Trabajo para listado'!$CD$155:$DC$1048576,MATCH($A852,'Hoja de Trabajo para listado'!$CD$155:$CD$1048576,0),MATCH((CUADRO!N$5&amp;$E852),'Hoja de Trabajo para listado'!$CD$151:$DC$151,0)),0)</f>
        <v>0</v>
      </c>
      <c r="O852" s="243">
        <f ca="1">+IFERROR(INDEX('Hoja de Trabajo para listado'!$A$155:$Z$1048576,MATCH($A852,'Hoja de Trabajo para listado'!$A$155:$A$1048576,0),MATCH((CUADRO!O$5&amp;$E852),'Hoja de Trabajo para listado'!$A$151:$Z$151,0)),0)+IFERROR(INDEX('Hoja de Trabajo para listado'!$AB$155:$BA$1048576,MATCH($A852,'Hoja de Trabajo para listado'!$AB$155:$AB$1048576,0),MATCH((CUADRO!O$5&amp;$E852),'Hoja de Trabajo para listado'!$AB$151:$BA$151,0)),0)+IFERROR(INDEX('Hoja de Trabajo para listado'!$BC$155:$CB$1048576,MATCH($A852,'Hoja de Trabajo para listado'!$BC$155:$BC$1048576,0),MATCH((CUADRO!O$5&amp;$E852),'Hoja de Trabajo para listado'!$BC$151:$CB$151,0)),0)+IFERROR(INDEX('Hoja de Trabajo para listado'!$DE$153:$DG$274,MATCH($A852,'Hoja de Trabajo para listado'!$DE$153:$DE$1048576,0),MATCH((CUADRO!O$5&amp;$E852),'Hoja de Trabajo para listado'!$DE$151:$DG$151,0)),0)+IFERROR(INDEX('Hoja de Trabajo para listado'!$CD$155:$DC$1048576,MATCH($A852,'Hoja de Trabajo para listado'!$CD$155:$CD$1048576,0),MATCH((CUADRO!O$5&amp;$E852),'Hoja de Trabajo para listado'!$CD$151:$DC$151,0)),0)</f>
        <v>0</v>
      </c>
      <c r="P852" s="243">
        <f ca="1">+IFERROR(INDEX('Hoja de Trabajo para listado'!$A$155:$Z$1048576,MATCH($A852,'Hoja de Trabajo para listado'!$A$155:$A$1048576,0),MATCH((CUADRO!P$5&amp;$E852),'Hoja de Trabajo para listado'!$A$151:$Z$151,0)),0)+IFERROR(INDEX('Hoja de Trabajo para listado'!$AB$155:$BA$1048576,MATCH($A852,'Hoja de Trabajo para listado'!$AB$155:$AB$1048576,0),MATCH((CUADRO!P$5&amp;$E852),'Hoja de Trabajo para listado'!$AB$151:$BA$151,0)),0)+IFERROR(INDEX('Hoja de Trabajo para listado'!$BC$155:$CB$1048576,MATCH($A852,'Hoja de Trabajo para listado'!$BC$155:$BC$1048576,0),MATCH((CUADRO!P$5&amp;$E852),'Hoja de Trabajo para listado'!$BC$151:$CB$151,0)),0)+IFERROR(INDEX('Hoja de Trabajo para listado'!$DE$153:$DG$274,MATCH($A852,'Hoja de Trabajo para listado'!$DE$153:$DE$1048576,0),MATCH((CUADRO!P$5&amp;$E852),'Hoja de Trabajo para listado'!$DE$151:$DG$151,0)),0)+IFERROR(INDEX('Hoja de Trabajo para listado'!$CD$155:$DC$1048576,MATCH($A852,'Hoja de Trabajo para listado'!$CD$155:$CD$1048576,0),MATCH((CUADRO!P$5&amp;$E852),'Hoja de Trabajo para listado'!$CD$151:$DC$151,0)),0)</f>
        <v>0</v>
      </c>
      <c r="Q852" s="243">
        <f ca="1">+IFERROR(INDEX('Hoja de Trabajo para listado'!$A$155:$Z$1048576,MATCH($A852,'Hoja de Trabajo para listado'!$A$155:$A$1048576,0),MATCH((CUADRO!Q$5&amp;$E852),'Hoja de Trabajo para listado'!$A$151:$Z$151,0)),0)+IFERROR(INDEX('Hoja de Trabajo para listado'!$AB$155:$BA$1048576,MATCH($A852,'Hoja de Trabajo para listado'!$AB$155:$AB$1048576,0),MATCH((CUADRO!Q$5&amp;$E852),'Hoja de Trabajo para listado'!$AB$151:$BA$151,0)),0)+IFERROR(INDEX('Hoja de Trabajo para listado'!$BC$155:$CB$1048576,MATCH($A852,'Hoja de Trabajo para listado'!$BC$155:$BC$1048576,0),MATCH((CUADRO!Q$5&amp;$E852),'Hoja de Trabajo para listado'!$BC$151:$CB$151,0)),0)+IFERROR(INDEX('Hoja de Trabajo para listado'!$DE$153:$DG$274,MATCH($A852,'Hoja de Trabajo para listado'!$DE$153:$DE$1048576,0),MATCH((CUADRO!Q$5&amp;$E852),'Hoja de Trabajo para listado'!$DE$151:$DG$151,0)),0)+IFERROR(INDEX('Hoja de Trabajo para listado'!$CD$155:$DC$1048576,MATCH($A852,'Hoja de Trabajo para listado'!$CD$155:$CD$1048576,0),MATCH((CUADRO!Q$5&amp;$E852),'Hoja de Trabajo para listado'!$CD$151:$DC$151,0)),0)</f>
        <v>0</v>
      </c>
      <c r="R852" s="243">
        <f t="shared" ca="1" si="29"/>
        <v>0</v>
      </c>
      <c r="S852" s="249"/>
      <c r="T852" s="243">
        <f ca="1">+T853</f>
        <v>0</v>
      </c>
      <c r="U852" s="242">
        <f t="shared" si="30"/>
        <v>1</v>
      </c>
      <c r="V852" s="333" t="str">
        <f>+VLOOKUP(A852,bd_lista!$A$3:$E$590,5,FALSE)</f>
        <v>Gobiernos Autonomos Municipales</v>
      </c>
      <c r="W852" s="391" t="str">
        <f>+V852</f>
        <v>Gobiernos Autonomos Municipales</v>
      </c>
      <c r="X852" s="242">
        <f>+VLOOKUP(A852,[4]Sheet1!$A$13:$D$744,4,FALSE)</f>
        <v>0</v>
      </c>
      <c r="Y852" s="242" t="e">
        <f>+VLOOKUP(X852,bd_lista!$A$3:$C$590,3,FALSE)</f>
        <v>#N/A</v>
      </c>
      <c r="Z852" s="294">
        <f>+X852</f>
        <v>0</v>
      </c>
      <c r="AA852" s="295" t="e">
        <f>+Y852</f>
        <v>#N/A</v>
      </c>
    </row>
    <row r="853" spans="1:27" customFormat="1" ht="15" hidden="1" customHeight="1">
      <c r="A853" s="32">
        <v>1510</v>
      </c>
      <c r="B853" s="388"/>
      <c r="C853" s="247" t="str">
        <f>+VLOOKUP(A853,bd_lista!$A$3:$C$590,3,FALSE)</f>
        <v>Gobierno Autónomo Municipal de Tacobamba</v>
      </c>
      <c r="D853" s="390"/>
      <c r="E853" s="244" t="s">
        <v>1305</v>
      </c>
      <c r="F853" s="245">
        <f ca="1">+IFERROR(INDEX('Hoja de Trabajo para listado'!$A$155:$Z$1048576,MATCH($A853,'Hoja de Trabajo para listado'!$A$155:$A$1048576,0),MATCH((CUADRO!F$5&amp;$E853),'Hoja de Trabajo para listado'!$A$151:$Z$151,0)),0)+IFERROR(INDEX('Hoja de Trabajo para listado'!$AB$155:$BA$1048576,MATCH($A853,'Hoja de Trabajo para listado'!$AB$155:$AB$1048576,0),MATCH((CUADRO!F$5&amp;$E853),'Hoja de Trabajo para listado'!$AB$151:$BA$151,0)),0)+IFERROR(INDEX('Hoja de Trabajo para listado'!$BC$155:$CB$1048576,MATCH($A853,'Hoja de Trabajo para listado'!$BC$155:$BC$1048576,0),MATCH((CUADRO!F$5&amp;$E853),'Hoja de Trabajo para listado'!$BC$151:$CB$151,0)),0)+IFERROR(INDEX('Hoja de Trabajo para listado'!$DE$153:$DG$274,MATCH($A853,'Hoja de Trabajo para listado'!$DE$153:$DE$1048576,0),MATCH((CUADRO!F$5&amp;$E853),'Hoja de Trabajo para listado'!$DE$151:$DG$151,0)),0)+IFERROR(INDEX('Hoja de Trabajo para listado'!$CD$155:$DC$1048576,MATCH($A853,'Hoja de Trabajo para listado'!$CD$155:$CD$1048576,0),MATCH((CUADRO!F$5&amp;$E853),'Hoja de Trabajo para listado'!$CD$151:$DC$151,0)),0)</f>
        <v>0</v>
      </c>
      <c r="G853" s="245">
        <f ca="1">+IFERROR(INDEX('Hoja de Trabajo para listado'!$A$155:$Z$1048576,MATCH($A853,'Hoja de Trabajo para listado'!$A$155:$A$1048576,0),MATCH((CUADRO!G$5&amp;$E853),'Hoja de Trabajo para listado'!$A$151:$Z$151,0)),0)+IFERROR(INDEX('Hoja de Trabajo para listado'!$AB$155:$BA$1048576,MATCH($A853,'Hoja de Trabajo para listado'!$AB$155:$AB$1048576,0),MATCH((CUADRO!G$5&amp;$E853),'Hoja de Trabajo para listado'!$AB$151:$BA$151,0)),0)+IFERROR(INDEX('Hoja de Trabajo para listado'!$BC$155:$CB$1048576,MATCH($A853,'Hoja de Trabajo para listado'!$BC$155:$BC$1048576,0),MATCH((CUADRO!G$5&amp;$E853),'Hoja de Trabajo para listado'!$BC$151:$CB$151,0)),0)+IFERROR(INDEX('Hoja de Trabajo para listado'!$DE$153:$DG$274,MATCH($A853,'Hoja de Trabajo para listado'!$DE$153:$DE$1048576,0),MATCH((CUADRO!G$5&amp;$E853),'Hoja de Trabajo para listado'!$DE$151:$DG$151,0)),0)+IFERROR(INDEX('Hoja de Trabajo para listado'!$CD$155:$DC$1048576,MATCH($A853,'Hoja de Trabajo para listado'!$CD$155:$CD$1048576,0),MATCH((CUADRO!G$5&amp;$E853),'Hoja de Trabajo para listado'!$CD$151:$DC$151,0)),0)</f>
        <v>0</v>
      </c>
      <c r="H853" s="245">
        <f ca="1">+IFERROR(INDEX('Hoja de Trabajo para listado'!$A$155:$Z$1048576,MATCH($A853,'Hoja de Trabajo para listado'!$A$155:$A$1048576,0),MATCH((CUADRO!H$5&amp;$E853),'Hoja de Trabajo para listado'!$A$151:$Z$151,0)),0)+IFERROR(INDEX('Hoja de Trabajo para listado'!$AB$155:$BA$1048576,MATCH($A853,'Hoja de Trabajo para listado'!$AB$155:$AB$1048576,0),MATCH((CUADRO!H$5&amp;$E853),'Hoja de Trabajo para listado'!$AB$151:$BA$151,0)),0)+IFERROR(INDEX('Hoja de Trabajo para listado'!$BC$155:$CB$1048576,MATCH($A853,'Hoja de Trabajo para listado'!$BC$155:$BC$1048576,0),MATCH((CUADRO!H$5&amp;$E853),'Hoja de Trabajo para listado'!$BC$151:$CB$151,0)),0)+IFERROR(INDEX('Hoja de Trabajo para listado'!$DE$153:$DG$274,MATCH($A853,'Hoja de Trabajo para listado'!$DE$153:$DE$1048576,0),MATCH((CUADRO!H$5&amp;$E853),'Hoja de Trabajo para listado'!$DE$151:$DG$151,0)),0)+IFERROR(INDEX('Hoja de Trabajo para listado'!$CD$155:$DC$1048576,MATCH($A853,'Hoja de Trabajo para listado'!$CD$155:$CD$1048576,0),MATCH((CUADRO!H$5&amp;$E853),'Hoja de Trabajo para listado'!$CD$151:$DC$151,0)),0)</f>
        <v>0</v>
      </c>
      <c r="I853" s="245">
        <f ca="1">+IFERROR(INDEX('Hoja de Trabajo para listado'!$A$155:$Z$1048576,MATCH($A853,'Hoja de Trabajo para listado'!$A$155:$A$1048576,0),MATCH((CUADRO!I$5&amp;$E853),'Hoja de Trabajo para listado'!$A$151:$Z$151,0)),0)+IFERROR(INDEX('Hoja de Trabajo para listado'!$AB$155:$BA$1048576,MATCH($A853,'Hoja de Trabajo para listado'!$AB$155:$AB$1048576,0),MATCH((CUADRO!I$5&amp;$E853),'Hoja de Trabajo para listado'!$AB$151:$BA$151,0)),0)+IFERROR(INDEX('Hoja de Trabajo para listado'!$BC$155:$CB$1048576,MATCH($A853,'Hoja de Trabajo para listado'!$BC$155:$BC$1048576,0),MATCH((CUADRO!I$5&amp;$E853),'Hoja de Trabajo para listado'!$BC$151:$CB$151,0)),0)+IFERROR(INDEX('Hoja de Trabajo para listado'!$DE$153:$DG$274,MATCH($A853,'Hoja de Trabajo para listado'!$DE$153:$DE$1048576,0),MATCH((CUADRO!I$5&amp;$E853),'Hoja de Trabajo para listado'!$DE$151:$DG$151,0)),0)+IFERROR(INDEX('Hoja de Trabajo para listado'!$CD$155:$DC$1048576,MATCH($A853,'Hoja de Trabajo para listado'!$CD$155:$CD$1048576,0),MATCH((CUADRO!I$5&amp;$E853),'Hoja de Trabajo para listado'!$CD$151:$DC$151,0)),0)</f>
        <v>0</v>
      </c>
      <c r="J853" s="245">
        <f ca="1">+IFERROR(INDEX('Hoja de Trabajo para listado'!$A$155:$Z$1048576,MATCH($A853,'Hoja de Trabajo para listado'!$A$155:$A$1048576,0),MATCH((CUADRO!J$5&amp;$E853),'Hoja de Trabajo para listado'!$A$151:$Z$151,0)),0)+IFERROR(INDEX('Hoja de Trabajo para listado'!$AB$155:$BA$1048576,MATCH($A853,'Hoja de Trabajo para listado'!$AB$155:$AB$1048576,0),MATCH((CUADRO!J$5&amp;$E853),'Hoja de Trabajo para listado'!$AB$151:$BA$151,0)),0)+IFERROR(INDEX('Hoja de Trabajo para listado'!$BC$155:$CB$1048576,MATCH($A853,'Hoja de Trabajo para listado'!$BC$155:$BC$1048576,0),MATCH((CUADRO!J$5&amp;$E853),'Hoja de Trabajo para listado'!$BC$151:$CB$151,0)),0)+IFERROR(INDEX('Hoja de Trabajo para listado'!$DE$153:$DG$274,MATCH($A853,'Hoja de Trabajo para listado'!$DE$153:$DE$1048576,0),MATCH((CUADRO!J$5&amp;$E853),'Hoja de Trabajo para listado'!$DE$151:$DG$151,0)),0)+IFERROR(INDEX('Hoja de Trabajo para listado'!$CD$155:$DC$1048576,MATCH($A853,'Hoja de Trabajo para listado'!$CD$155:$CD$1048576,0),MATCH((CUADRO!J$5&amp;$E853),'Hoja de Trabajo para listado'!$CD$151:$DC$151,0)),0)</f>
        <v>0</v>
      </c>
      <c r="K853" s="245">
        <f ca="1">+IFERROR(INDEX('Hoja de Trabajo para listado'!$A$155:$Z$1048576,MATCH($A853,'Hoja de Trabajo para listado'!$A$155:$A$1048576,0),MATCH((CUADRO!K$5&amp;$E853),'Hoja de Trabajo para listado'!$A$151:$Z$151,0)),0)+IFERROR(INDEX('Hoja de Trabajo para listado'!$AB$155:$BA$1048576,MATCH($A853,'Hoja de Trabajo para listado'!$AB$155:$AB$1048576,0),MATCH((CUADRO!K$5&amp;$E853),'Hoja de Trabajo para listado'!$AB$151:$BA$151,0)),0)+IFERROR(INDEX('Hoja de Trabajo para listado'!$BC$155:$CB$1048576,MATCH($A853,'Hoja de Trabajo para listado'!$BC$155:$BC$1048576,0),MATCH((CUADRO!K$5&amp;$E853),'Hoja de Trabajo para listado'!$BC$151:$CB$151,0)),0)+IFERROR(INDEX('Hoja de Trabajo para listado'!$DE$153:$DG$274,MATCH($A853,'Hoja de Trabajo para listado'!$DE$153:$DE$1048576,0),MATCH((CUADRO!K$5&amp;$E853),'Hoja de Trabajo para listado'!$DE$151:$DG$151,0)),0)+IFERROR(INDEX('Hoja de Trabajo para listado'!$CD$155:$DC$1048576,MATCH($A853,'Hoja de Trabajo para listado'!$CD$155:$CD$1048576,0),MATCH((CUADRO!K$5&amp;$E853),'Hoja de Trabajo para listado'!$CD$151:$DC$151,0)),0)</f>
        <v>0</v>
      </c>
      <c r="L853" s="245">
        <f ca="1">+IFERROR(INDEX('Hoja de Trabajo para listado'!$A$155:$Z$1048576,MATCH($A853,'Hoja de Trabajo para listado'!$A$155:$A$1048576,0),MATCH((CUADRO!L$5&amp;$E853),'Hoja de Trabajo para listado'!$A$151:$Z$151,0)),0)+IFERROR(INDEX('Hoja de Trabajo para listado'!$AB$155:$BA$1048576,MATCH($A853,'Hoja de Trabajo para listado'!$AB$155:$AB$1048576,0),MATCH((CUADRO!L$5&amp;$E853),'Hoja de Trabajo para listado'!$AB$151:$BA$151,0)),0)+IFERROR(INDEX('Hoja de Trabajo para listado'!$BC$155:$CB$1048576,MATCH($A853,'Hoja de Trabajo para listado'!$BC$155:$BC$1048576,0),MATCH((CUADRO!L$5&amp;$E853),'Hoja de Trabajo para listado'!$BC$151:$CB$151,0)),0)+IFERROR(INDEX('Hoja de Trabajo para listado'!$DE$153:$DG$274,MATCH($A853,'Hoja de Trabajo para listado'!$DE$153:$DE$1048576,0),MATCH((CUADRO!L$5&amp;$E853),'Hoja de Trabajo para listado'!$DE$151:$DG$151,0)),0)+IFERROR(INDEX('Hoja de Trabajo para listado'!$CD$155:$DC$1048576,MATCH($A853,'Hoja de Trabajo para listado'!$CD$155:$CD$1048576,0),MATCH((CUADRO!L$5&amp;$E853),'Hoja de Trabajo para listado'!$CD$151:$DC$151,0)),0)</f>
        <v>0</v>
      </c>
      <c r="M853" s="245">
        <f ca="1">+IFERROR(INDEX('Hoja de Trabajo para listado'!$A$155:$Z$1048576,MATCH($A853,'Hoja de Trabajo para listado'!$A$155:$A$1048576,0),MATCH((CUADRO!M$5&amp;$E853),'Hoja de Trabajo para listado'!$A$151:$Z$151,0)),0)+IFERROR(INDEX('Hoja de Trabajo para listado'!$AB$155:$BA$1048576,MATCH($A853,'Hoja de Trabajo para listado'!$AB$155:$AB$1048576,0),MATCH((CUADRO!M$5&amp;$E853),'Hoja de Trabajo para listado'!$AB$151:$BA$151,0)),0)+IFERROR(INDEX('Hoja de Trabajo para listado'!$BC$155:$CB$1048576,MATCH($A853,'Hoja de Trabajo para listado'!$BC$155:$BC$1048576,0),MATCH((CUADRO!M$5&amp;$E853),'Hoja de Trabajo para listado'!$BC$151:$CB$151,0)),0)+IFERROR(INDEX('Hoja de Trabajo para listado'!$DE$153:$DG$274,MATCH($A853,'Hoja de Trabajo para listado'!$DE$153:$DE$1048576,0),MATCH((CUADRO!M$5&amp;$E853),'Hoja de Trabajo para listado'!$DE$151:$DG$151,0)),0)+IFERROR(INDEX('Hoja de Trabajo para listado'!$CD$155:$DC$1048576,MATCH($A853,'Hoja de Trabajo para listado'!$CD$155:$CD$1048576,0),MATCH((CUADRO!M$5&amp;$E853),'Hoja de Trabajo para listado'!$CD$151:$DC$151,0)),0)</f>
        <v>0</v>
      </c>
      <c r="N853" s="245">
        <f ca="1">+IFERROR(INDEX('Hoja de Trabajo para listado'!$A$155:$Z$1048576,MATCH($A853,'Hoja de Trabajo para listado'!$A$155:$A$1048576,0),MATCH((CUADRO!N$5&amp;$E853),'Hoja de Trabajo para listado'!$A$151:$Z$151,0)),0)+IFERROR(INDEX('Hoja de Trabajo para listado'!$AB$155:$BA$1048576,MATCH($A853,'Hoja de Trabajo para listado'!$AB$155:$AB$1048576,0),MATCH((CUADRO!N$5&amp;$E853),'Hoja de Trabajo para listado'!$AB$151:$BA$151,0)),0)+IFERROR(INDEX('Hoja de Trabajo para listado'!$BC$155:$CB$1048576,MATCH($A853,'Hoja de Trabajo para listado'!$BC$155:$BC$1048576,0),MATCH((CUADRO!N$5&amp;$E853),'Hoja de Trabajo para listado'!$BC$151:$CB$151,0)),0)+IFERROR(INDEX('Hoja de Trabajo para listado'!$DE$153:$DG$274,MATCH($A853,'Hoja de Trabajo para listado'!$DE$153:$DE$1048576,0),MATCH((CUADRO!N$5&amp;$E853),'Hoja de Trabajo para listado'!$DE$151:$DG$151,0)),0)+IFERROR(INDEX('Hoja de Trabajo para listado'!$CD$155:$DC$1048576,MATCH($A853,'Hoja de Trabajo para listado'!$CD$155:$CD$1048576,0),MATCH((CUADRO!N$5&amp;$E853),'Hoja de Trabajo para listado'!$CD$151:$DC$151,0)),0)</f>
        <v>0</v>
      </c>
      <c r="O853" s="245">
        <f ca="1">+IFERROR(INDEX('Hoja de Trabajo para listado'!$A$155:$Z$1048576,MATCH($A853,'Hoja de Trabajo para listado'!$A$155:$A$1048576,0),MATCH((CUADRO!O$5&amp;$E853),'Hoja de Trabajo para listado'!$A$151:$Z$151,0)),0)+IFERROR(INDEX('Hoja de Trabajo para listado'!$AB$155:$BA$1048576,MATCH($A853,'Hoja de Trabajo para listado'!$AB$155:$AB$1048576,0),MATCH((CUADRO!O$5&amp;$E853),'Hoja de Trabajo para listado'!$AB$151:$BA$151,0)),0)+IFERROR(INDEX('Hoja de Trabajo para listado'!$BC$155:$CB$1048576,MATCH($A853,'Hoja de Trabajo para listado'!$BC$155:$BC$1048576,0),MATCH((CUADRO!O$5&amp;$E853),'Hoja de Trabajo para listado'!$BC$151:$CB$151,0)),0)+IFERROR(INDEX('Hoja de Trabajo para listado'!$DE$153:$DG$274,MATCH($A853,'Hoja de Trabajo para listado'!$DE$153:$DE$1048576,0),MATCH((CUADRO!O$5&amp;$E853),'Hoja de Trabajo para listado'!$DE$151:$DG$151,0)),0)+IFERROR(INDEX('Hoja de Trabajo para listado'!$CD$155:$DC$1048576,MATCH($A853,'Hoja de Trabajo para listado'!$CD$155:$CD$1048576,0),MATCH((CUADRO!O$5&amp;$E853),'Hoja de Trabajo para listado'!$CD$151:$DC$151,0)),0)</f>
        <v>0</v>
      </c>
      <c r="P853" s="245">
        <f ca="1">+IFERROR(INDEX('Hoja de Trabajo para listado'!$A$155:$Z$1048576,MATCH($A853,'Hoja de Trabajo para listado'!$A$155:$A$1048576,0),MATCH((CUADRO!P$5&amp;$E853),'Hoja de Trabajo para listado'!$A$151:$Z$151,0)),0)+IFERROR(INDEX('Hoja de Trabajo para listado'!$AB$155:$BA$1048576,MATCH($A853,'Hoja de Trabajo para listado'!$AB$155:$AB$1048576,0),MATCH((CUADRO!P$5&amp;$E853),'Hoja de Trabajo para listado'!$AB$151:$BA$151,0)),0)+IFERROR(INDEX('Hoja de Trabajo para listado'!$BC$155:$CB$1048576,MATCH($A853,'Hoja de Trabajo para listado'!$BC$155:$BC$1048576,0),MATCH((CUADRO!P$5&amp;$E853),'Hoja de Trabajo para listado'!$BC$151:$CB$151,0)),0)+IFERROR(INDEX('Hoja de Trabajo para listado'!$DE$153:$DG$274,MATCH($A853,'Hoja de Trabajo para listado'!$DE$153:$DE$1048576,0),MATCH((CUADRO!P$5&amp;$E853),'Hoja de Trabajo para listado'!$DE$151:$DG$151,0)),0)+IFERROR(INDEX('Hoja de Trabajo para listado'!$CD$155:$DC$1048576,MATCH($A853,'Hoja de Trabajo para listado'!$CD$155:$CD$1048576,0),MATCH((CUADRO!P$5&amp;$E853),'Hoja de Trabajo para listado'!$CD$151:$DC$151,0)),0)</f>
        <v>0</v>
      </c>
      <c r="Q853" s="245">
        <f ca="1">+IFERROR(INDEX('Hoja de Trabajo para listado'!$A$155:$Z$1048576,MATCH($A853,'Hoja de Trabajo para listado'!$A$155:$A$1048576,0),MATCH((CUADRO!Q$5&amp;$E853),'Hoja de Trabajo para listado'!$A$151:$Z$151,0)),0)+IFERROR(INDEX('Hoja de Trabajo para listado'!$AB$155:$BA$1048576,MATCH($A853,'Hoja de Trabajo para listado'!$AB$155:$AB$1048576,0),MATCH((CUADRO!Q$5&amp;$E853),'Hoja de Trabajo para listado'!$AB$151:$BA$151,0)),0)+IFERROR(INDEX('Hoja de Trabajo para listado'!$BC$155:$CB$1048576,MATCH($A853,'Hoja de Trabajo para listado'!$BC$155:$BC$1048576,0),MATCH((CUADRO!Q$5&amp;$E853),'Hoja de Trabajo para listado'!$BC$151:$CB$151,0)),0)+IFERROR(INDEX('Hoja de Trabajo para listado'!$DE$153:$DG$274,MATCH($A853,'Hoja de Trabajo para listado'!$DE$153:$DE$1048576,0),MATCH((CUADRO!Q$5&amp;$E853),'Hoja de Trabajo para listado'!$DE$151:$DG$151,0)),0)+IFERROR(INDEX('Hoja de Trabajo para listado'!$CD$155:$DC$1048576,MATCH($A853,'Hoja de Trabajo para listado'!$CD$155:$CD$1048576,0),MATCH((CUADRO!Q$5&amp;$E853),'Hoja de Trabajo para listado'!$CD$151:$DC$151,0)),0)</f>
        <v>0</v>
      </c>
      <c r="R853" s="245">
        <f t="shared" ca="1" si="29"/>
        <v>0</v>
      </c>
      <c r="S853" s="259">
        <f ca="1">+R852+R853</f>
        <v>0</v>
      </c>
      <c r="T853" s="245">
        <f ca="1">+S853</f>
        <v>0</v>
      </c>
      <c r="U853" s="244">
        <f t="shared" si="30"/>
        <v>2</v>
      </c>
      <c r="V853" s="333" t="str">
        <f>+VLOOKUP(A853,bd_lista!$A$3:$E$590,5,FALSE)</f>
        <v>Gobiernos Autonomos Municipales</v>
      </c>
      <c r="W853" s="392"/>
      <c r="X853" s="242">
        <f>+VLOOKUP(A853,[4]Sheet1!$A$13:$D$744,4,FALSE)</f>
        <v>0</v>
      </c>
      <c r="Y853" s="242" t="e">
        <f>+VLOOKUP(X853,bd_lista!$A$3:$C$590,3,FALSE)</f>
        <v>#N/A</v>
      </c>
      <c r="Z853" s="292"/>
      <c r="AA853" s="293"/>
    </row>
    <row r="854" spans="1:27" customFormat="1" ht="15" hidden="1" customHeight="1">
      <c r="A854" s="32">
        <v>1511</v>
      </c>
      <c r="B854" s="387">
        <f>+A854</f>
        <v>1511</v>
      </c>
      <c r="C854" s="247" t="str">
        <f>+VLOOKUP(A854,bd_lista!$A$3:$C$590,3,FALSE)</f>
        <v>Gobierno Autónomo Municipal de Colquechaca</v>
      </c>
      <c r="D854" s="389" t="str">
        <f>+C854</f>
        <v>Gobierno Autónomo Municipal de Colquechaca</v>
      </c>
      <c r="E854" s="242" t="s">
        <v>1304</v>
      </c>
      <c r="F854" s="243">
        <f ca="1">+IFERROR(INDEX('Hoja de Trabajo para listado'!$A$155:$Z$1048576,MATCH($A854,'Hoja de Trabajo para listado'!$A$155:$A$1048576,0),MATCH((CUADRO!F$5&amp;$E854),'Hoja de Trabajo para listado'!$A$151:$Z$151,0)),0)+IFERROR(INDEX('Hoja de Trabajo para listado'!$AB$155:$BA$1048576,MATCH($A854,'Hoja de Trabajo para listado'!$AB$155:$AB$1048576,0),MATCH((CUADRO!F$5&amp;$E854),'Hoja de Trabajo para listado'!$AB$151:$BA$151,0)),0)+IFERROR(INDEX('Hoja de Trabajo para listado'!$BC$155:$CB$1048576,MATCH($A854,'Hoja de Trabajo para listado'!$BC$155:$BC$1048576,0),MATCH((CUADRO!F$5&amp;$E854),'Hoja de Trabajo para listado'!$BC$151:$CB$151,0)),0)+IFERROR(INDEX('Hoja de Trabajo para listado'!$DE$153:$DG$274,MATCH($A854,'Hoja de Trabajo para listado'!$DE$153:$DE$1048576,0),MATCH((CUADRO!F$5&amp;$E854),'Hoja de Trabajo para listado'!$DE$151:$DG$151,0)),0)+IFERROR(INDEX('Hoja de Trabajo para listado'!$CD$155:$DC$1048576,MATCH($A854,'Hoja de Trabajo para listado'!$CD$155:$CD$1048576,0),MATCH((CUADRO!F$5&amp;$E854),'Hoja de Trabajo para listado'!$CD$151:$DC$151,0)),0)</f>
        <v>0</v>
      </c>
      <c r="G854" s="243">
        <f ca="1">+IFERROR(INDEX('Hoja de Trabajo para listado'!$A$155:$Z$1048576,MATCH($A854,'Hoja de Trabajo para listado'!$A$155:$A$1048576,0),MATCH((CUADRO!G$5&amp;$E854),'Hoja de Trabajo para listado'!$A$151:$Z$151,0)),0)+IFERROR(INDEX('Hoja de Trabajo para listado'!$AB$155:$BA$1048576,MATCH($A854,'Hoja de Trabajo para listado'!$AB$155:$AB$1048576,0),MATCH((CUADRO!G$5&amp;$E854),'Hoja de Trabajo para listado'!$AB$151:$BA$151,0)),0)+IFERROR(INDEX('Hoja de Trabajo para listado'!$BC$155:$CB$1048576,MATCH($A854,'Hoja de Trabajo para listado'!$BC$155:$BC$1048576,0),MATCH((CUADRO!G$5&amp;$E854),'Hoja de Trabajo para listado'!$BC$151:$CB$151,0)),0)+IFERROR(INDEX('Hoja de Trabajo para listado'!$DE$153:$DG$274,MATCH($A854,'Hoja de Trabajo para listado'!$DE$153:$DE$1048576,0),MATCH((CUADRO!G$5&amp;$E854),'Hoja de Trabajo para listado'!$DE$151:$DG$151,0)),0)+IFERROR(INDEX('Hoja de Trabajo para listado'!$CD$155:$DC$1048576,MATCH($A854,'Hoja de Trabajo para listado'!$CD$155:$CD$1048576,0),MATCH((CUADRO!G$5&amp;$E854),'Hoja de Trabajo para listado'!$CD$151:$DC$151,0)),0)</f>
        <v>0</v>
      </c>
      <c r="H854" s="243">
        <f ca="1">+IFERROR(INDEX('Hoja de Trabajo para listado'!$A$155:$Z$1048576,MATCH($A854,'Hoja de Trabajo para listado'!$A$155:$A$1048576,0),MATCH((CUADRO!H$5&amp;$E854),'Hoja de Trabajo para listado'!$A$151:$Z$151,0)),0)+IFERROR(INDEX('Hoja de Trabajo para listado'!$AB$155:$BA$1048576,MATCH($A854,'Hoja de Trabajo para listado'!$AB$155:$AB$1048576,0),MATCH((CUADRO!H$5&amp;$E854),'Hoja de Trabajo para listado'!$AB$151:$BA$151,0)),0)+IFERROR(INDEX('Hoja de Trabajo para listado'!$BC$155:$CB$1048576,MATCH($A854,'Hoja de Trabajo para listado'!$BC$155:$BC$1048576,0),MATCH((CUADRO!H$5&amp;$E854),'Hoja de Trabajo para listado'!$BC$151:$CB$151,0)),0)+IFERROR(INDEX('Hoja de Trabajo para listado'!$DE$153:$DG$274,MATCH($A854,'Hoja de Trabajo para listado'!$DE$153:$DE$1048576,0),MATCH((CUADRO!H$5&amp;$E854),'Hoja de Trabajo para listado'!$DE$151:$DG$151,0)),0)+IFERROR(INDEX('Hoja de Trabajo para listado'!$CD$155:$DC$1048576,MATCH($A854,'Hoja de Trabajo para listado'!$CD$155:$CD$1048576,0),MATCH((CUADRO!H$5&amp;$E854),'Hoja de Trabajo para listado'!$CD$151:$DC$151,0)),0)</f>
        <v>0</v>
      </c>
      <c r="I854" s="243">
        <f ca="1">+IFERROR(INDEX('Hoja de Trabajo para listado'!$A$155:$Z$1048576,MATCH($A854,'Hoja de Trabajo para listado'!$A$155:$A$1048576,0),MATCH((CUADRO!I$5&amp;$E854),'Hoja de Trabajo para listado'!$A$151:$Z$151,0)),0)+IFERROR(INDEX('Hoja de Trabajo para listado'!$AB$155:$BA$1048576,MATCH($A854,'Hoja de Trabajo para listado'!$AB$155:$AB$1048576,0),MATCH((CUADRO!I$5&amp;$E854),'Hoja de Trabajo para listado'!$AB$151:$BA$151,0)),0)+IFERROR(INDEX('Hoja de Trabajo para listado'!$BC$155:$CB$1048576,MATCH($A854,'Hoja de Trabajo para listado'!$BC$155:$BC$1048576,0),MATCH((CUADRO!I$5&amp;$E854),'Hoja de Trabajo para listado'!$BC$151:$CB$151,0)),0)+IFERROR(INDEX('Hoja de Trabajo para listado'!$DE$153:$DG$274,MATCH($A854,'Hoja de Trabajo para listado'!$DE$153:$DE$1048576,0),MATCH((CUADRO!I$5&amp;$E854),'Hoja de Trabajo para listado'!$DE$151:$DG$151,0)),0)+IFERROR(INDEX('Hoja de Trabajo para listado'!$CD$155:$DC$1048576,MATCH($A854,'Hoja de Trabajo para listado'!$CD$155:$CD$1048576,0),MATCH((CUADRO!I$5&amp;$E854),'Hoja de Trabajo para listado'!$CD$151:$DC$151,0)),0)</f>
        <v>0</v>
      </c>
      <c r="J854" s="243">
        <f ca="1">+IFERROR(INDEX('Hoja de Trabajo para listado'!$A$155:$Z$1048576,MATCH($A854,'Hoja de Trabajo para listado'!$A$155:$A$1048576,0),MATCH((CUADRO!J$5&amp;$E854),'Hoja de Trabajo para listado'!$A$151:$Z$151,0)),0)+IFERROR(INDEX('Hoja de Trabajo para listado'!$AB$155:$BA$1048576,MATCH($A854,'Hoja de Trabajo para listado'!$AB$155:$AB$1048576,0),MATCH((CUADRO!J$5&amp;$E854),'Hoja de Trabajo para listado'!$AB$151:$BA$151,0)),0)+IFERROR(INDEX('Hoja de Trabajo para listado'!$BC$155:$CB$1048576,MATCH($A854,'Hoja de Trabajo para listado'!$BC$155:$BC$1048576,0),MATCH((CUADRO!J$5&amp;$E854),'Hoja de Trabajo para listado'!$BC$151:$CB$151,0)),0)+IFERROR(INDEX('Hoja de Trabajo para listado'!$DE$153:$DG$274,MATCH($A854,'Hoja de Trabajo para listado'!$DE$153:$DE$1048576,0),MATCH((CUADRO!J$5&amp;$E854),'Hoja de Trabajo para listado'!$DE$151:$DG$151,0)),0)+IFERROR(INDEX('Hoja de Trabajo para listado'!$CD$155:$DC$1048576,MATCH($A854,'Hoja de Trabajo para listado'!$CD$155:$CD$1048576,0),MATCH((CUADRO!J$5&amp;$E854),'Hoja de Trabajo para listado'!$CD$151:$DC$151,0)),0)</f>
        <v>0</v>
      </c>
      <c r="K854" s="243">
        <f ca="1">+IFERROR(INDEX('Hoja de Trabajo para listado'!$A$155:$Z$1048576,MATCH($A854,'Hoja de Trabajo para listado'!$A$155:$A$1048576,0),MATCH((CUADRO!K$5&amp;$E854),'Hoja de Trabajo para listado'!$A$151:$Z$151,0)),0)+IFERROR(INDEX('Hoja de Trabajo para listado'!$AB$155:$BA$1048576,MATCH($A854,'Hoja de Trabajo para listado'!$AB$155:$AB$1048576,0),MATCH((CUADRO!K$5&amp;$E854),'Hoja de Trabajo para listado'!$AB$151:$BA$151,0)),0)+IFERROR(INDEX('Hoja de Trabajo para listado'!$BC$155:$CB$1048576,MATCH($A854,'Hoja de Trabajo para listado'!$BC$155:$BC$1048576,0),MATCH((CUADRO!K$5&amp;$E854),'Hoja de Trabajo para listado'!$BC$151:$CB$151,0)),0)+IFERROR(INDEX('Hoja de Trabajo para listado'!$DE$153:$DG$274,MATCH($A854,'Hoja de Trabajo para listado'!$DE$153:$DE$1048576,0),MATCH((CUADRO!K$5&amp;$E854),'Hoja de Trabajo para listado'!$DE$151:$DG$151,0)),0)+IFERROR(INDEX('Hoja de Trabajo para listado'!$CD$155:$DC$1048576,MATCH($A854,'Hoja de Trabajo para listado'!$CD$155:$CD$1048576,0),MATCH((CUADRO!K$5&amp;$E854),'Hoja de Trabajo para listado'!$CD$151:$DC$151,0)),0)</f>
        <v>0</v>
      </c>
      <c r="L854" s="243">
        <f ca="1">+IFERROR(INDEX('Hoja de Trabajo para listado'!$A$155:$Z$1048576,MATCH($A854,'Hoja de Trabajo para listado'!$A$155:$A$1048576,0),MATCH((CUADRO!L$5&amp;$E854),'Hoja de Trabajo para listado'!$A$151:$Z$151,0)),0)+IFERROR(INDEX('Hoja de Trabajo para listado'!$AB$155:$BA$1048576,MATCH($A854,'Hoja de Trabajo para listado'!$AB$155:$AB$1048576,0),MATCH((CUADRO!L$5&amp;$E854),'Hoja de Trabajo para listado'!$AB$151:$BA$151,0)),0)+IFERROR(INDEX('Hoja de Trabajo para listado'!$BC$155:$CB$1048576,MATCH($A854,'Hoja de Trabajo para listado'!$BC$155:$BC$1048576,0),MATCH((CUADRO!L$5&amp;$E854),'Hoja de Trabajo para listado'!$BC$151:$CB$151,0)),0)+IFERROR(INDEX('Hoja de Trabajo para listado'!$DE$153:$DG$274,MATCH($A854,'Hoja de Trabajo para listado'!$DE$153:$DE$1048576,0),MATCH((CUADRO!L$5&amp;$E854),'Hoja de Trabajo para listado'!$DE$151:$DG$151,0)),0)+IFERROR(INDEX('Hoja de Trabajo para listado'!$CD$155:$DC$1048576,MATCH($A854,'Hoja de Trabajo para listado'!$CD$155:$CD$1048576,0),MATCH((CUADRO!L$5&amp;$E854),'Hoja de Trabajo para listado'!$CD$151:$DC$151,0)),0)</f>
        <v>0</v>
      </c>
      <c r="M854" s="243">
        <f ca="1">+IFERROR(INDEX('Hoja de Trabajo para listado'!$A$155:$Z$1048576,MATCH($A854,'Hoja de Trabajo para listado'!$A$155:$A$1048576,0),MATCH((CUADRO!M$5&amp;$E854),'Hoja de Trabajo para listado'!$A$151:$Z$151,0)),0)+IFERROR(INDEX('Hoja de Trabajo para listado'!$AB$155:$BA$1048576,MATCH($A854,'Hoja de Trabajo para listado'!$AB$155:$AB$1048576,0),MATCH((CUADRO!M$5&amp;$E854),'Hoja de Trabajo para listado'!$AB$151:$BA$151,0)),0)+IFERROR(INDEX('Hoja de Trabajo para listado'!$BC$155:$CB$1048576,MATCH($A854,'Hoja de Trabajo para listado'!$BC$155:$BC$1048576,0),MATCH((CUADRO!M$5&amp;$E854),'Hoja de Trabajo para listado'!$BC$151:$CB$151,0)),0)+IFERROR(INDEX('Hoja de Trabajo para listado'!$DE$153:$DG$274,MATCH($A854,'Hoja de Trabajo para listado'!$DE$153:$DE$1048576,0),MATCH((CUADRO!M$5&amp;$E854),'Hoja de Trabajo para listado'!$DE$151:$DG$151,0)),0)+IFERROR(INDEX('Hoja de Trabajo para listado'!$CD$155:$DC$1048576,MATCH($A854,'Hoja de Trabajo para listado'!$CD$155:$CD$1048576,0),MATCH((CUADRO!M$5&amp;$E854),'Hoja de Trabajo para listado'!$CD$151:$DC$151,0)),0)</f>
        <v>0</v>
      </c>
      <c r="N854" s="243">
        <f ca="1">+IFERROR(INDEX('Hoja de Trabajo para listado'!$A$155:$Z$1048576,MATCH($A854,'Hoja de Trabajo para listado'!$A$155:$A$1048576,0),MATCH((CUADRO!N$5&amp;$E854),'Hoja de Trabajo para listado'!$A$151:$Z$151,0)),0)+IFERROR(INDEX('Hoja de Trabajo para listado'!$AB$155:$BA$1048576,MATCH($A854,'Hoja de Trabajo para listado'!$AB$155:$AB$1048576,0),MATCH((CUADRO!N$5&amp;$E854),'Hoja de Trabajo para listado'!$AB$151:$BA$151,0)),0)+IFERROR(INDEX('Hoja de Trabajo para listado'!$BC$155:$CB$1048576,MATCH($A854,'Hoja de Trabajo para listado'!$BC$155:$BC$1048576,0),MATCH((CUADRO!N$5&amp;$E854),'Hoja de Trabajo para listado'!$BC$151:$CB$151,0)),0)+IFERROR(INDEX('Hoja de Trabajo para listado'!$DE$153:$DG$274,MATCH($A854,'Hoja de Trabajo para listado'!$DE$153:$DE$1048576,0),MATCH((CUADRO!N$5&amp;$E854),'Hoja de Trabajo para listado'!$DE$151:$DG$151,0)),0)+IFERROR(INDEX('Hoja de Trabajo para listado'!$CD$155:$DC$1048576,MATCH($A854,'Hoja de Trabajo para listado'!$CD$155:$CD$1048576,0),MATCH((CUADRO!N$5&amp;$E854),'Hoja de Trabajo para listado'!$CD$151:$DC$151,0)),0)</f>
        <v>0</v>
      </c>
      <c r="O854" s="243">
        <f ca="1">+IFERROR(INDEX('Hoja de Trabajo para listado'!$A$155:$Z$1048576,MATCH($A854,'Hoja de Trabajo para listado'!$A$155:$A$1048576,0),MATCH((CUADRO!O$5&amp;$E854),'Hoja de Trabajo para listado'!$A$151:$Z$151,0)),0)+IFERROR(INDEX('Hoja de Trabajo para listado'!$AB$155:$BA$1048576,MATCH($A854,'Hoja de Trabajo para listado'!$AB$155:$AB$1048576,0),MATCH((CUADRO!O$5&amp;$E854),'Hoja de Trabajo para listado'!$AB$151:$BA$151,0)),0)+IFERROR(INDEX('Hoja de Trabajo para listado'!$BC$155:$CB$1048576,MATCH($A854,'Hoja de Trabajo para listado'!$BC$155:$BC$1048576,0),MATCH((CUADRO!O$5&amp;$E854),'Hoja de Trabajo para listado'!$BC$151:$CB$151,0)),0)+IFERROR(INDEX('Hoja de Trabajo para listado'!$DE$153:$DG$274,MATCH($A854,'Hoja de Trabajo para listado'!$DE$153:$DE$1048576,0),MATCH((CUADRO!O$5&amp;$E854),'Hoja de Trabajo para listado'!$DE$151:$DG$151,0)),0)+IFERROR(INDEX('Hoja de Trabajo para listado'!$CD$155:$DC$1048576,MATCH($A854,'Hoja de Trabajo para listado'!$CD$155:$CD$1048576,0),MATCH((CUADRO!O$5&amp;$E854),'Hoja de Trabajo para listado'!$CD$151:$DC$151,0)),0)</f>
        <v>0</v>
      </c>
      <c r="P854" s="243">
        <f ca="1">+IFERROR(INDEX('Hoja de Trabajo para listado'!$A$155:$Z$1048576,MATCH($A854,'Hoja de Trabajo para listado'!$A$155:$A$1048576,0),MATCH((CUADRO!P$5&amp;$E854),'Hoja de Trabajo para listado'!$A$151:$Z$151,0)),0)+IFERROR(INDEX('Hoja de Trabajo para listado'!$AB$155:$BA$1048576,MATCH($A854,'Hoja de Trabajo para listado'!$AB$155:$AB$1048576,0),MATCH((CUADRO!P$5&amp;$E854),'Hoja de Trabajo para listado'!$AB$151:$BA$151,0)),0)+IFERROR(INDEX('Hoja de Trabajo para listado'!$BC$155:$CB$1048576,MATCH($A854,'Hoja de Trabajo para listado'!$BC$155:$BC$1048576,0),MATCH((CUADRO!P$5&amp;$E854),'Hoja de Trabajo para listado'!$BC$151:$CB$151,0)),0)+IFERROR(INDEX('Hoja de Trabajo para listado'!$DE$153:$DG$274,MATCH($A854,'Hoja de Trabajo para listado'!$DE$153:$DE$1048576,0),MATCH((CUADRO!P$5&amp;$E854),'Hoja de Trabajo para listado'!$DE$151:$DG$151,0)),0)+IFERROR(INDEX('Hoja de Trabajo para listado'!$CD$155:$DC$1048576,MATCH($A854,'Hoja de Trabajo para listado'!$CD$155:$CD$1048576,0),MATCH((CUADRO!P$5&amp;$E854),'Hoja de Trabajo para listado'!$CD$151:$DC$151,0)),0)</f>
        <v>0</v>
      </c>
      <c r="Q854" s="243">
        <f ca="1">+IFERROR(INDEX('Hoja de Trabajo para listado'!$A$155:$Z$1048576,MATCH($A854,'Hoja de Trabajo para listado'!$A$155:$A$1048576,0),MATCH((CUADRO!Q$5&amp;$E854),'Hoja de Trabajo para listado'!$A$151:$Z$151,0)),0)+IFERROR(INDEX('Hoja de Trabajo para listado'!$AB$155:$BA$1048576,MATCH($A854,'Hoja de Trabajo para listado'!$AB$155:$AB$1048576,0),MATCH((CUADRO!Q$5&amp;$E854),'Hoja de Trabajo para listado'!$AB$151:$BA$151,0)),0)+IFERROR(INDEX('Hoja de Trabajo para listado'!$BC$155:$CB$1048576,MATCH($A854,'Hoja de Trabajo para listado'!$BC$155:$BC$1048576,0),MATCH((CUADRO!Q$5&amp;$E854),'Hoja de Trabajo para listado'!$BC$151:$CB$151,0)),0)+IFERROR(INDEX('Hoja de Trabajo para listado'!$DE$153:$DG$274,MATCH($A854,'Hoja de Trabajo para listado'!$DE$153:$DE$1048576,0),MATCH((CUADRO!Q$5&amp;$E854),'Hoja de Trabajo para listado'!$DE$151:$DG$151,0)),0)+IFERROR(INDEX('Hoja de Trabajo para listado'!$CD$155:$DC$1048576,MATCH($A854,'Hoja de Trabajo para listado'!$CD$155:$CD$1048576,0),MATCH((CUADRO!Q$5&amp;$E854),'Hoja de Trabajo para listado'!$CD$151:$DC$151,0)),0)</f>
        <v>0</v>
      </c>
      <c r="R854" s="243">
        <f t="shared" ca="1" si="29"/>
        <v>0</v>
      </c>
      <c r="S854" s="249"/>
      <c r="T854" s="243">
        <f ca="1">+T855</f>
        <v>0</v>
      </c>
      <c r="U854" s="242">
        <f t="shared" si="30"/>
        <v>1</v>
      </c>
      <c r="V854" s="333" t="str">
        <f>+VLOOKUP(A854,bd_lista!$A$3:$E$590,5,FALSE)</f>
        <v>Gobiernos Autonomos Municipales</v>
      </c>
      <c r="W854" s="391" t="str">
        <f>+V854</f>
        <v>Gobiernos Autonomos Municipales</v>
      </c>
      <c r="X854" s="242">
        <f>+VLOOKUP(A854,[4]Sheet1!$A$13:$D$744,4,FALSE)</f>
        <v>0</v>
      </c>
      <c r="Y854" s="242" t="e">
        <f>+VLOOKUP(X854,bd_lista!$A$3:$C$590,3,FALSE)</f>
        <v>#N/A</v>
      </c>
      <c r="Z854" s="294">
        <f>+X854</f>
        <v>0</v>
      </c>
      <c r="AA854" s="295" t="e">
        <f>+Y854</f>
        <v>#N/A</v>
      </c>
    </row>
    <row r="855" spans="1:27" customFormat="1" ht="15" hidden="1" customHeight="1">
      <c r="A855" s="32">
        <v>1511</v>
      </c>
      <c r="B855" s="388"/>
      <c r="C855" s="247" t="str">
        <f>+VLOOKUP(A855,bd_lista!$A$3:$C$590,3,FALSE)</f>
        <v>Gobierno Autónomo Municipal de Colquechaca</v>
      </c>
      <c r="D855" s="390"/>
      <c r="E855" s="244" t="s">
        <v>1305</v>
      </c>
      <c r="F855" s="245">
        <f ca="1">+IFERROR(INDEX('Hoja de Trabajo para listado'!$A$155:$Z$1048576,MATCH($A855,'Hoja de Trabajo para listado'!$A$155:$A$1048576,0),MATCH((CUADRO!F$5&amp;$E855),'Hoja de Trabajo para listado'!$A$151:$Z$151,0)),0)+IFERROR(INDEX('Hoja de Trabajo para listado'!$AB$155:$BA$1048576,MATCH($A855,'Hoja de Trabajo para listado'!$AB$155:$AB$1048576,0),MATCH((CUADRO!F$5&amp;$E855),'Hoja de Trabajo para listado'!$AB$151:$BA$151,0)),0)+IFERROR(INDEX('Hoja de Trabajo para listado'!$BC$155:$CB$1048576,MATCH($A855,'Hoja de Trabajo para listado'!$BC$155:$BC$1048576,0),MATCH((CUADRO!F$5&amp;$E855),'Hoja de Trabajo para listado'!$BC$151:$CB$151,0)),0)+IFERROR(INDEX('Hoja de Trabajo para listado'!$DE$153:$DG$274,MATCH($A855,'Hoja de Trabajo para listado'!$DE$153:$DE$1048576,0),MATCH((CUADRO!F$5&amp;$E855),'Hoja de Trabajo para listado'!$DE$151:$DG$151,0)),0)+IFERROR(INDEX('Hoja de Trabajo para listado'!$CD$155:$DC$1048576,MATCH($A855,'Hoja de Trabajo para listado'!$CD$155:$CD$1048576,0),MATCH((CUADRO!F$5&amp;$E855),'Hoja de Trabajo para listado'!$CD$151:$DC$151,0)),0)</f>
        <v>0</v>
      </c>
      <c r="G855" s="245">
        <f ca="1">+IFERROR(INDEX('Hoja de Trabajo para listado'!$A$155:$Z$1048576,MATCH($A855,'Hoja de Trabajo para listado'!$A$155:$A$1048576,0),MATCH((CUADRO!G$5&amp;$E855),'Hoja de Trabajo para listado'!$A$151:$Z$151,0)),0)+IFERROR(INDEX('Hoja de Trabajo para listado'!$AB$155:$BA$1048576,MATCH($A855,'Hoja de Trabajo para listado'!$AB$155:$AB$1048576,0),MATCH((CUADRO!G$5&amp;$E855),'Hoja de Trabajo para listado'!$AB$151:$BA$151,0)),0)+IFERROR(INDEX('Hoja de Trabajo para listado'!$BC$155:$CB$1048576,MATCH($A855,'Hoja de Trabajo para listado'!$BC$155:$BC$1048576,0),MATCH((CUADRO!G$5&amp;$E855),'Hoja de Trabajo para listado'!$BC$151:$CB$151,0)),0)+IFERROR(INDEX('Hoja de Trabajo para listado'!$DE$153:$DG$274,MATCH($A855,'Hoja de Trabajo para listado'!$DE$153:$DE$1048576,0),MATCH((CUADRO!G$5&amp;$E855),'Hoja de Trabajo para listado'!$DE$151:$DG$151,0)),0)+IFERROR(INDEX('Hoja de Trabajo para listado'!$CD$155:$DC$1048576,MATCH($A855,'Hoja de Trabajo para listado'!$CD$155:$CD$1048576,0),MATCH((CUADRO!G$5&amp;$E855),'Hoja de Trabajo para listado'!$CD$151:$DC$151,0)),0)</f>
        <v>0</v>
      </c>
      <c r="H855" s="245">
        <f ca="1">+IFERROR(INDEX('Hoja de Trabajo para listado'!$A$155:$Z$1048576,MATCH($A855,'Hoja de Trabajo para listado'!$A$155:$A$1048576,0),MATCH((CUADRO!H$5&amp;$E855),'Hoja de Trabajo para listado'!$A$151:$Z$151,0)),0)+IFERROR(INDEX('Hoja de Trabajo para listado'!$AB$155:$BA$1048576,MATCH($A855,'Hoja de Trabajo para listado'!$AB$155:$AB$1048576,0),MATCH((CUADRO!H$5&amp;$E855),'Hoja de Trabajo para listado'!$AB$151:$BA$151,0)),0)+IFERROR(INDEX('Hoja de Trabajo para listado'!$BC$155:$CB$1048576,MATCH($A855,'Hoja de Trabajo para listado'!$BC$155:$BC$1048576,0),MATCH((CUADRO!H$5&amp;$E855),'Hoja de Trabajo para listado'!$BC$151:$CB$151,0)),0)+IFERROR(INDEX('Hoja de Trabajo para listado'!$DE$153:$DG$274,MATCH($A855,'Hoja de Trabajo para listado'!$DE$153:$DE$1048576,0),MATCH((CUADRO!H$5&amp;$E855),'Hoja de Trabajo para listado'!$DE$151:$DG$151,0)),0)+IFERROR(INDEX('Hoja de Trabajo para listado'!$CD$155:$DC$1048576,MATCH($A855,'Hoja de Trabajo para listado'!$CD$155:$CD$1048576,0),MATCH((CUADRO!H$5&amp;$E855),'Hoja de Trabajo para listado'!$CD$151:$DC$151,0)),0)</f>
        <v>0</v>
      </c>
      <c r="I855" s="245">
        <f ca="1">+IFERROR(INDEX('Hoja de Trabajo para listado'!$A$155:$Z$1048576,MATCH($A855,'Hoja de Trabajo para listado'!$A$155:$A$1048576,0),MATCH((CUADRO!I$5&amp;$E855),'Hoja de Trabajo para listado'!$A$151:$Z$151,0)),0)+IFERROR(INDEX('Hoja de Trabajo para listado'!$AB$155:$BA$1048576,MATCH($A855,'Hoja de Trabajo para listado'!$AB$155:$AB$1048576,0),MATCH((CUADRO!I$5&amp;$E855),'Hoja de Trabajo para listado'!$AB$151:$BA$151,0)),0)+IFERROR(INDEX('Hoja de Trabajo para listado'!$BC$155:$CB$1048576,MATCH($A855,'Hoja de Trabajo para listado'!$BC$155:$BC$1048576,0),MATCH((CUADRO!I$5&amp;$E855),'Hoja de Trabajo para listado'!$BC$151:$CB$151,0)),0)+IFERROR(INDEX('Hoja de Trabajo para listado'!$DE$153:$DG$274,MATCH($A855,'Hoja de Trabajo para listado'!$DE$153:$DE$1048576,0),MATCH((CUADRO!I$5&amp;$E855),'Hoja de Trabajo para listado'!$DE$151:$DG$151,0)),0)+IFERROR(INDEX('Hoja de Trabajo para listado'!$CD$155:$DC$1048576,MATCH($A855,'Hoja de Trabajo para listado'!$CD$155:$CD$1048576,0),MATCH((CUADRO!I$5&amp;$E855),'Hoja de Trabajo para listado'!$CD$151:$DC$151,0)),0)</f>
        <v>0</v>
      </c>
      <c r="J855" s="245">
        <f ca="1">+IFERROR(INDEX('Hoja de Trabajo para listado'!$A$155:$Z$1048576,MATCH($A855,'Hoja de Trabajo para listado'!$A$155:$A$1048576,0),MATCH((CUADRO!J$5&amp;$E855),'Hoja de Trabajo para listado'!$A$151:$Z$151,0)),0)+IFERROR(INDEX('Hoja de Trabajo para listado'!$AB$155:$BA$1048576,MATCH($A855,'Hoja de Trabajo para listado'!$AB$155:$AB$1048576,0),MATCH((CUADRO!J$5&amp;$E855),'Hoja de Trabajo para listado'!$AB$151:$BA$151,0)),0)+IFERROR(INDEX('Hoja de Trabajo para listado'!$BC$155:$CB$1048576,MATCH($A855,'Hoja de Trabajo para listado'!$BC$155:$BC$1048576,0),MATCH((CUADRO!J$5&amp;$E855),'Hoja de Trabajo para listado'!$BC$151:$CB$151,0)),0)+IFERROR(INDEX('Hoja de Trabajo para listado'!$DE$153:$DG$274,MATCH($A855,'Hoja de Trabajo para listado'!$DE$153:$DE$1048576,0),MATCH((CUADRO!J$5&amp;$E855),'Hoja de Trabajo para listado'!$DE$151:$DG$151,0)),0)+IFERROR(INDEX('Hoja de Trabajo para listado'!$CD$155:$DC$1048576,MATCH($A855,'Hoja de Trabajo para listado'!$CD$155:$CD$1048576,0),MATCH((CUADRO!J$5&amp;$E855),'Hoja de Trabajo para listado'!$CD$151:$DC$151,0)),0)</f>
        <v>0</v>
      </c>
      <c r="K855" s="245">
        <f ca="1">+IFERROR(INDEX('Hoja de Trabajo para listado'!$A$155:$Z$1048576,MATCH($A855,'Hoja de Trabajo para listado'!$A$155:$A$1048576,0),MATCH((CUADRO!K$5&amp;$E855),'Hoja de Trabajo para listado'!$A$151:$Z$151,0)),0)+IFERROR(INDEX('Hoja de Trabajo para listado'!$AB$155:$BA$1048576,MATCH($A855,'Hoja de Trabajo para listado'!$AB$155:$AB$1048576,0),MATCH((CUADRO!K$5&amp;$E855),'Hoja de Trabajo para listado'!$AB$151:$BA$151,0)),0)+IFERROR(INDEX('Hoja de Trabajo para listado'!$BC$155:$CB$1048576,MATCH($A855,'Hoja de Trabajo para listado'!$BC$155:$BC$1048576,0),MATCH((CUADRO!K$5&amp;$E855),'Hoja de Trabajo para listado'!$BC$151:$CB$151,0)),0)+IFERROR(INDEX('Hoja de Trabajo para listado'!$DE$153:$DG$274,MATCH($A855,'Hoja de Trabajo para listado'!$DE$153:$DE$1048576,0),MATCH((CUADRO!K$5&amp;$E855),'Hoja de Trabajo para listado'!$DE$151:$DG$151,0)),0)+IFERROR(INDEX('Hoja de Trabajo para listado'!$CD$155:$DC$1048576,MATCH($A855,'Hoja de Trabajo para listado'!$CD$155:$CD$1048576,0),MATCH((CUADRO!K$5&amp;$E855),'Hoja de Trabajo para listado'!$CD$151:$DC$151,0)),0)</f>
        <v>0</v>
      </c>
      <c r="L855" s="245">
        <f ca="1">+IFERROR(INDEX('Hoja de Trabajo para listado'!$A$155:$Z$1048576,MATCH($A855,'Hoja de Trabajo para listado'!$A$155:$A$1048576,0),MATCH((CUADRO!L$5&amp;$E855),'Hoja de Trabajo para listado'!$A$151:$Z$151,0)),0)+IFERROR(INDEX('Hoja de Trabajo para listado'!$AB$155:$BA$1048576,MATCH($A855,'Hoja de Trabajo para listado'!$AB$155:$AB$1048576,0),MATCH((CUADRO!L$5&amp;$E855),'Hoja de Trabajo para listado'!$AB$151:$BA$151,0)),0)+IFERROR(INDEX('Hoja de Trabajo para listado'!$BC$155:$CB$1048576,MATCH($A855,'Hoja de Trabajo para listado'!$BC$155:$BC$1048576,0),MATCH((CUADRO!L$5&amp;$E855),'Hoja de Trabajo para listado'!$BC$151:$CB$151,0)),0)+IFERROR(INDEX('Hoja de Trabajo para listado'!$DE$153:$DG$274,MATCH($A855,'Hoja de Trabajo para listado'!$DE$153:$DE$1048576,0),MATCH((CUADRO!L$5&amp;$E855),'Hoja de Trabajo para listado'!$DE$151:$DG$151,0)),0)+IFERROR(INDEX('Hoja de Trabajo para listado'!$CD$155:$DC$1048576,MATCH($A855,'Hoja de Trabajo para listado'!$CD$155:$CD$1048576,0),MATCH((CUADRO!L$5&amp;$E855),'Hoja de Trabajo para listado'!$CD$151:$DC$151,0)),0)</f>
        <v>0</v>
      </c>
      <c r="M855" s="245">
        <f ca="1">+IFERROR(INDEX('Hoja de Trabajo para listado'!$A$155:$Z$1048576,MATCH($A855,'Hoja de Trabajo para listado'!$A$155:$A$1048576,0),MATCH((CUADRO!M$5&amp;$E855),'Hoja de Trabajo para listado'!$A$151:$Z$151,0)),0)+IFERROR(INDEX('Hoja de Trabajo para listado'!$AB$155:$BA$1048576,MATCH($A855,'Hoja de Trabajo para listado'!$AB$155:$AB$1048576,0),MATCH((CUADRO!M$5&amp;$E855),'Hoja de Trabajo para listado'!$AB$151:$BA$151,0)),0)+IFERROR(INDEX('Hoja de Trabajo para listado'!$BC$155:$CB$1048576,MATCH($A855,'Hoja de Trabajo para listado'!$BC$155:$BC$1048576,0),MATCH((CUADRO!M$5&amp;$E855),'Hoja de Trabajo para listado'!$BC$151:$CB$151,0)),0)+IFERROR(INDEX('Hoja de Trabajo para listado'!$DE$153:$DG$274,MATCH($A855,'Hoja de Trabajo para listado'!$DE$153:$DE$1048576,0),MATCH((CUADRO!M$5&amp;$E855),'Hoja de Trabajo para listado'!$DE$151:$DG$151,0)),0)+IFERROR(INDEX('Hoja de Trabajo para listado'!$CD$155:$DC$1048576,MATCH($A855,'Hoja de Trabajo para listado'!$CD$155:$CD$1048576,0),MATCH((CUADRO!M$5&amp;$E855),'Hoja de Trabajo para listado'!$CD$151:$DC$151,0)),0)</f>
        <v>0</v>
      </c>
      <c r="N855" s="245">
        <f ca="1">+IFERROR(INDEX('Hoja de Trabajo para listado'!$A$155:$Z$1048576,MATCH($A855,'Hoja de Trabajo para listado'!$A$155:$A$1048576,0),MATCH((CUADRO!N$5&amp;$E855),'Hoja de Trabajo para listado'!$A$151:$Z$151,0)),0)+IFERROR(INDEX('Hoja de Trabajo para listado'!$AB$155:$BA$1048576,MATCH($A855,'Hoja de Trabajo para listado'!$AB$155:$AB$1048576,0),MATCH((CUADRO!N$5&amp;$E855),'Hoja de Trabajo para listado'!$AB$151:$BA$151,0)),0)+IFERROR(INDEX('Hoja de Trabajo para listado'!$BC$155:$CB$1048576,MATCH($A855,'Hoja de Trabajo para listado'!$BC$155:$BC$1048576,0),MATCH((CUADRO!N$5&amp;$E855),'Hoja de Trabajo para listado'!$BC$151:$CB$151,0)),0)+IFERROR(INDEX('Hoja de Trabajo para listado'!$DE$153:$DG$274,MATCH($A855,'Hoja de Trabajo para listado'!$DE$153:$DE$1048576,0),MATCH((CUADRO!N$5&amp;$E855),'Hoja de Trabajo para listado'!$DE$151:$DG$151,0)),0)+IFERROR(INDEX('Hoja de Trabajo para listado'!$CD$155:$DC$1048576,MATCH($A855,'Hoja de Trabajo para listado'!$CD$155:$CD$1048576,0),MATCH((CUADRO!N$5&amp;$E855),'Hoja de Trabajo para listado'!$CD$151:$DC$151,0)),0)</f>
        <v>0</v>
      </c>
      <c r="O855" s="245">
        <f ca="1">+IFERROR(INDEX('Hoja de Trabajo para listado'!$A$155:$Z$1048576,MATCH($A855,'Hoja de Trabajo para listado'!$A$155:$A$1048576,0),MATCH((CUADRO!O$5&amp;$E855),'Hoja de Trabajo para listado'!$A$151:$Z$151,0)),0)+IFERROR(INDEX('Hoja de Trabajo para listado'!$AB$155:$BA$1048576,MATCH($A855,'Hoja de Trabajo para listado'!$AB$155:$AB$1048576,0),MATCH((CUADRO!O$5&amp;$E855),'Hoja de Trabajo para listado'!$AB$151:$BA$151,0)),0)+IFERROR(INDEX('Hoja de Trabajo para listado'!$BC$155:$CB$1048576,MATCH($A855,'Hoja de Trabajo para listado'!$BC$155:$BC$1048576,0),MATCH((CUADRO!O$5&amp;$E855),'Hoja de Trabajo para listado'!$BC$151:$CB$151,0)),0)+IFERROR(INDEX('Hoja de Trabajo para listado'!$DE$153:$DG$274,MATCH($A855,'Hoja de Trabajo para listado'!$DE$153:$DE$1048576,0),MATCH((CUADRO!O$5&amp;$E855),'Hoja de Trabajo para listado'!$DE$151:$DG$151,0)),0)+IFERROR(INDEX('Hoja de Trabajo para listado'!$CD$155:$DC$1048576,MATCH($A855,'Hoja de Trabajo para listado'!$CD$155:$CD$1048576,0),MATCH((CUADRO!O$5&amp;$E855),'Hoja de Trabajo para listado'!$CD$151:$DC$151,0)),0)</f>
        <v>0</v>
      </c>
      <c r="P855" s="245">
        <f ca="1">+IFERROR(INDEX('Hoja de Trabajo para listado'!$A$155:$Z$1048576,MATCH($A855,'Hoja de Trabajo para listado'!$A$155:$A$1048576,0),MATCH((CUADRO!P$5&amp;$E855),'Hoja de Trabajo para listado'!$A$151:$Z$151,0)),0)+IFERROR(INDEX('Hoja de Trabajo para listado'!$AB$155:$BA$1048576,MATCH($A855,'Hoja de Trabajo para listado'!$AB$155:$AB$1048576,0),MATCH((CUADRO!P$5&amp;$E855),'Hoja de Trabajo para listado'!$AB$151:$BA$151,0)),0)+IFERROR(INDEX('Hoja de Trabajo para listado'!$BC$155:$CB$1048576,MATCH($A855,'Hoja de Trabajo para listado'!$BC$155:$BC$1048576,0),MATCH((CUADRO!P$5&amp;$E855),'Hoja de Trabajo para listado'!$BC$151:$CB$151,0)),0)+IFERROR(INDEX('Hoja de Trabajo para listado'!$DE$153:$DG$274,MATCH($A855,'Hoja de Trabajo para listado'!$DE$153:$DE$1048576,0),MATCH((CUADRO!P$5&amp;$E855),'Hoja de Trabajo para listado'!$DE$151:$DG$151,0)),0)+IFERROR(INDEX('Hoja de Trabajo para listado'!$CD$155:$DC$1048576,MATCH($A855,'Hoja de Trabajo para listado'!$CD$155:$CD$1048576,0),MATCH((CUADRO!P$5&amp;$E855),'Hoja de Trabajo para listado'!$CD$151:$DC$151,0)),0)</f>
        <v>0</v>
      </c>
      <c r="Q855" s="245">
        <f ca="1">+IFERROR(INDEX('Hoja de Trabajo para listado'!$A$155:$Z$1048576,MATCH($A855,'Hoja de Trabajo para listado'!$A$155:$A$1048576,0),MATCH((CUADRO!Q$5&amp;$E855),'Hoja de Trabajo para listado'!$A$151:$Z$151,0)),0)+IFERROR(INDEX('Hoja de Trabajo para listado'!$AB$155:$BA$1048576,MATCH($A855,'Hoja de Trabajo para listado'!$AB$155:$AB$1048576,0),MATCH((CUADRO!Q$5&amp;$E855),'Hoja de Trabajo para listado'!$AB$151:$BA$151,0)),0)+IFERROR(INDEX('Hoja de Trabajo para listado'!$BC$155:$CB$1048576,MATCH($A855,'Hoja de Trabajo para listado'!$BC$155:$BC$1048576,0),MATCH((CUADRO!Q$5&amp;$E855),'Hoja de Trabajo para listado'!$BC$151:$CB$151,0)),0)+IFERROR(INDEX('Hoja de Trabajo para listado'!$DE$153:$DG$274,MATCH($A855,'Hoja de Trabajo para listado'!$DE$153:$DE$1048576,0),MATCH((CUADRO!Q$5&amp;$E855),'Hoja de Trabajo para listado'!$DE$151:$DG$151,0)),0)+IFERROR(INDEX('Hoja de Trabajo para listado'!$CD$155:$DC$1048576,MATCH($A855,'Hoja de Trabajo para listado'!$CD$155:$CD$1048576,0),MATCH((CUADRO!Q$5&amp;$E855),'Hoja de Trabajo para listado'!$CD$151:$DC$151,0)),0)</f>
        <v>0</v>
      </c>
      <c r="R855" s="245">
        <f t="shared" ca="1" si="29"/>
        <v>0</v>
      </c>
      <c r="S855" s="259">
        <f ca="1">+R854+R855</f>
        <v>0</v>
      </c>
      <c r="T855" s="245">
        <f ca="1">+S855</f>
        <v>0</v>
      </c>
      <c r="U855" s="244">
        <f t="shared" si="30"/>
        <v>2</v>
      </c>
      <c r="V855" s="333" t="str">
        <f>+VLOOKUP(A855,bd_lista!$A$3:$E$590,5,FALSE)</f>
        <v>Gobiernos Autonomos Municipales</v>
      </c>
      <c r="W855" s="392"/>
      <c r="X855" s="242">
        <f>+VLOOKUP(A855,[4]Sheet1!$A$13:$D$744,4,FALSE)</f>
        <v>0</v>
      </c>
      <c r="Y855" s="242" t="e">
        <f>+VLOOKUP(X855,bd_lista!$A$3:$C$590,3,FALSE)</f>
        <v>#N/A</v>
      </c>
      <c r="Z855" s="292"/>
      <c r="AA855" s="293"/>
    </row>
    <row r="856" spans="1:27" customFormat="1" ht="15" hidden="1" customHeight="1">
      <c r="A856" s="32">
        <v>1512</v>
      </c>
      <c r="B856" s="387">
        <f>+A856</f>
        <v>1512</v>
      </c>
      <c r="C856" s="247" t="str">
        <f>+VLOOKUP(A856,bd_lista!$A$3:$C$590,3,FALSE)</f>
        <v>Gobierno Autónomo Municipal de Ravelo</v>
      </c>
      <c r="D856" s="389" t="str">
        <f>+C856</f>
        <v>Gobierno Autónomo Municipal de Ravelo</v>
      </c>
      <c r="E856" s="242" t="s">
        <v>1304</v>
      </c>
      <c r="F856" s="243">
        <f ca="1">+IFERROR(INDEX('Hoja de Trabajo para listado'!$A$155:$Z$1048576,MATCH($A856,'Hoja de Trabajo para listado'!$A$155:$A$1048576,0),MATCH((CUADRO!F$5&amp;$E856),'Hoja de Trabajo para listado'!$A$151:$Z$151,0)),0)+IFERROR(INDEX('Hoja de Trabajo para listado'!$AB$155:$BA$1048576,MATCH($A856,'Hoja de Trabajo para listado'!$AB$155:$AB$1048576,0),MATCH((CUADRO!F$5&amp;$E856),'Hoja de Trabajo para listado'!$AB$151:$BA$151,0)),0)+IFERROR(INDEX('Hoja de Trabajo para listado'!$BC$155:$CB$1048576,MATCH($A856,'Hoja de Trabajo para listado'!$BC$155:$BC$1048576,0),MATCH((CUADRO!F$5&amp;$E856),'Hoja de Trabajo para listado'!$BC$151:$CB$151,0)),0)+IFERROR(INDEX('Hoja de Trabajo para listado'!$DE$153:$DG$274,MATCH($A856,'Hoja de Trabajo para listado'!$DE$153:$DE$1048576,0),MATCH((CUADRO!F$5&amp;$E856),'Hoja de Trabajo para listado'!$DE$151:$DG$151,0)),0)+IFERROR(INDEX('Hoja de Trabajo para listado'!$CD$155:$DC$1048576,MATCH($A856,'Hoja de Trabajo para listado'!$CD$155:$CD$1048576,0),MATCH((CUADRO!F$5&amp;$E856),'Hoja de Trabajo para listado'!$CD$151:$DC$151,0)),0)</f>
        <v>0</v>
      </c>
      <c r="G856" s="243">
        <f ca="1">+IFERROR(INDEX('Hoja de Trabajo para listado'!$A$155:$Z$1048576,MATCH($A856,'Hoja de Trabajo para listado'!$A$155:$A$1048576,0),MATCH((CUADRO!G$5&amp;$E856),'Hoja de Trabajo para listado'!$A$151:$Z$151,0)),0)+IFERROR(INDEX('Hoja de Trabajo para listado'!$AB$155:$BA$1048576,MATCH($A856,'Hoja de Trabajo para listado'!$AB$155:$AB$1048576,0),MATCH((CUADRO!G$5&amp;$E856),'Hoja de Trabajo para listado'!$AB$151:$BA$151,0)),0)+IFERROR(INDEX('Hoja de Trabajo para listado'!$BC$155:$CB$1048576,MATCH($A856,'Hoja de Trabajo para listado'!$BC$155:$BC$1048576,0),MATCH((CUADRO!G$5&amp;$E856),'Hoja de Trabajo para listado'!$BC$151:$CB$151,0)),0)+IFERROR(INDEX('Hoja de Trabajo para listado'!$DE$153:$DG$274,MATCH($A856,'Hoja de Trabajo para listado'!$DE$153:$DE$1048576,0),MATCH((CUADRO!G$5&amp;$E856),'Hoja de Trabajo para listado'!$DE$151:$DG$151,0)),0)+IFERROR(INDEX('Hoja de Trabajo para listado'!$CD$155:$DC$1048576,MATCH($A856,'Hoja de Trabajo para listado'!$CD$155:$CD$1048576,0),MATCH((CUADRO!G$5&amp;$E856),'Hoja de Trabajo para listado'!$CD$151:$DC$151,0)),0)</f>
        <v>0</v>
      </c>
      <c r="H856" s="243">
        <f ca="1">+IFERROR(INDEX('Hoja de Trabajo para listado'!$A$155:$Z$1048576,MATCH($A856,'Hoja de Trabajo para listado'!$A$155:$A$1048576,0),MATCH((CUADRO!H$5&amp;$E856),'Hoja de Trabajo para listado'!$A$151:$Z$151,0)),0)+IFERROR(INDEX('Hoja de Trabajo para listado'!$AB$155:$BA$1048576,MATCH($A856,'Hoja de Trabajo para listado'!$AB$155:$AB$1048576,0),MATCH((CUADRO!H$5&amp;$E856),'Hoja de Trabajo para listado'!$AB$151:$BA$151,0)),0)+IFERROR(INDEX('Hoja de Trabajo para listado'!$BC$155:$CB$1048576,MATCH($A856,'Hoja de Trabajo para listado'!$BC$155:$BC$1048576,0),MATCH((CUADRO!H$5&amp;$E856),'Hoja de Trabajo para listado'!$BC$151:$CB$151,0)),0)+IFERROR(INDEX('Hoja de Trabajo para listado'!$DE$153:$DG$274,MATCH($A856,'Hoja de Trabajo para listado'!$DE$153:$DE$1048576,0),MATCH((CUADRO!H$5&amp;$E856),'Hoja de Trabajo para listado'!$DE$151:$DG$151,0)),0)+IFERROR(INDEX('Hoja de Trabajo para listado'!$CD$155:$DC$1048576,MATCH($A856,'Hoja de Trabajo para listado'!$CD$155:$CD$1048576,0),MATCH((CUADRO!H$5&amp;$E856),'Hoja de Trabajo para listado'!$CD$151:$DC$151,0)),0)</f>
        <v>0</v>
      </c>
      <c r="I856" s="243">
        <f ca="1">+IFERROR(INDEX('Hoja de Trabajo para listado'!$A$155:$Z$1048576,MATCH($A856,'Hoja de Trabajo para listado'!$A$155:$A$1048576,0),MATCH((CUADRO!I$5&amp;$E856),'Hoja de Trabajo para listado'!$A$151:$Z$151,0)),0)+IFERROR(INDEX('Hoja de Trabajo para listado'!$AB$155:$BA$1048576,MATCH($A856,'Hoja de Trabajo para listado'!$AB$155:$AB$1048576,0),MATCH((CUADRO!I$5&amp;$E856),'Hoja de Trabajo para listado'!$AB$151:$BA$151,0)),0)+IFERROR(INDEX('Hoja de Trabajo para listado'!$BC$155:$CB$1048576,MATCH($A856,'Hoja de Trabajo para listado'!$BC$155:$BC$1048576,0),MATCH((CUADRO!I$5&amp;$E856),'Hoja de Trabajo para listado'!$BC$151:$CB$151,0)),0)+IFERROR(INDEX('Hoja de Trabajo para listado'!$DE$153:$DG$274,MATCH($A856,'Hoja de Trabajo para listado'!$DE$153:$DE$1048576,0),MATCH((CUADRO!I$5&amp;$E856),'Hoja de Trabajo para listado'!$DE$151:$DG$151,0)),0)+IFERROR(INDEX('Hoja de Trabajo para listado'!$CD$155:$DC$1048576,MATCH($A856,'Hoja de Trabajo para listado'!$CD$155:$CD$1048576,0),MATCH((CUADRO!I$5&amp;$E856),'Hoja de Trabajo para listado'!$CD$151:$DC$151,0)),0)</f>
        <v>0</v>
      </c>
      <c r="J856" s="243">
        <f ca="1">+IFERROR(INDEX('Hoja de Trabajo para listado'!$A$155:$Z$1048576,MATCH($A856,'Hoja de Trabajo para listado'!$A$155:$A$1048576,0),MATCH((CUADRO!J$5&amp;$E856),'Hoja de Trabajo para listado'!$A$151:$Z$151,0)),0)+IFERROR(INDEX('Hoja de Trabajo para listado'!$AB$155:$BA$1048576,MATCH($A856,'Hoja de Trabajo para listado'!$AB$155:$AB$1048576,0),MATCH((CUADRO!J$5&amp;$E856),'Hoja de Trabajo para listado'!$AB$151:$BA$151,0)),0)+IFERROR(INDEX('Hoja de Trabajo para listado'!$BC$155:$CB$1048576,MATCH($A856,'Hoja de Trabajo para listado'!$BC$155:$BC$1048576,0),MATCH((CUADRO!J$5&amp;$E856),'Hoja de Trabajo para listado'!$BC$151:$CB$151,0)),0)+IFERROR(INDEX('Hoja de Trabajo para listado'!$DE$153:$DG$274,MATCH($A856,'Hoja de Trabajo para listado'!$DE$153:$DE$1048576,0),MATCH((CUADRO!J$5&amp;$E856),'Hoja de Trabajo para listado'!$DE$151:$DG$151,0)),0)+IFERROR(INDEX('Hoja de Trabajo para listado'!$CD$155:$DC$1048576,MATCH($A856,'Hoja de Trabajo para listado'!$CD$155:$CD$1048576,0),MATCH((CUADRO!J$5&amp;$E856),'Hoja de Trabajo para listado'!$CD$151:$DC$151,0)),0)</f>
        <v>0</v>
      </c>
      <c r="K856" s="243">
        <f ca="1">+IFERROR(INDEX('Hoja de Trabajo para listado'!$A$155:$Z$1048576,MATCH($A856,'Hoja de Trabajo para listado'!$A$155:$A$1048576,0),MATCH((CUADRO!K$5&amp;$E856),'Hoja de Trabajo para listado'!$A$151:$Z$151,0)),0)+IFERROR(INDEX('Hoja de Trabajo para listado'!$AB$155:$BA$1048576,MATCH($A856,'Hoja de Trabajo para listado'!$AB$155:$AB$1048576,0),MATCH((CUADRO!K$5&amp;$E856),'Hoja de Trabajo para listado'!$AB$151:$BA$151,0)),0)+IFERROR(INDEX('Hoja de Trabajo para listado'!$BC$155:$CB$1048576,MATCH($A856,'Hoja de Trabajo para listado'!$BC$155:$BC$1048576,0),MATCH((CUADRO!K$5&amp;$E856),'Hoja de Trabajo para listado'!$BC$151:$CB$151,0)),0)+IFERROR(INDEX('Hoja de Trabajo para listado'!$DE$153:$DG$274,MATCH($A856,'Hoja de Trabajo para listado'!$DE$153:$DE$1048576,0),MATCH((CUADRO!K$5&amp;$E856),'Hoja de Trabajo para listado'!$DE$151:$DG$151,0)),0)+IFERROR(INDEX('Hoja de Trabajo para listado'!$CD$155:$DC$1048576,MATCH($A856,'Hoja de Trabajo para listado'!$CD$155:$CD$1048576,0),MATCH((CUADRO!K$5&amp;$E856),'Hoja de Trabajo para listado'!$CD$151:$DC$151,0)),0)</f>
        <v>0</v>
      </c>
      <c r="L856" s="243">
        <f ca="1">+IFERROR(INDEX('Hoja de Trabajo para listado'!$A$155:$Z$1048576,MATCH($A856,'Hoja de Trabajo para listado'!$A$155:$A$1048576,0),MATCH((CUADRO!L$5&amp;$E856),'Hoja de Trabajo para listado'!$A$151:$Z$151,0)),0)+IFERROR(INDEX('Hoja de Trabajo para listado'!$AB$155:$BA$1048576,MATCH($A856,'Hoja de Trabajo para listado'!$AB$155:$AB$1048576,0),MATCH((CUADRO!L$5&amp;$E856),'Hoja de Trabajo para listado'!$AB$151:$BA$151,0)),0)+IFERROR(INDEX('Hoja de Trabajo para listado'!$BC$155:$CB$1048576,MATCH($A856,'Hoja de Trabajo para listado'!$BC$155:$BC$1048576,0),MATCH((CUADRO!L$5&amp;$E856),'Hoja de Trabajo para listado'!$BC$151:$CB$151,0)),0)+IFERROR(INDEX('Hoja de Trabajo para listado'!$DE$153:$DG$274,MATCH($A856,'Hoja de Trabajo para listado'!$DE$153:$DE$1048576,0),MATCH((CUADRO!L$5&amp;$E856),'Hoja de Trabajo para listado'!$DE$151:$DG$151,0)),0)+IFERROR(INDEX('Hoja de Trabajo para listado'!$CD$155:$DC$1048576,MATCH($A856,'Hoja de Trabajo para listado'!$CD$155:$CD$1048576,0),MATCH((CUADRO!L$5&amp;$E856),'Hoja de Trabajo para listado'!$CD$151:$DC$151,0)),0)</f>
        <v>0</v>
      </c>
      <c r="M856" s="243">
        <f ca="1">+IFERROR(INDEX('Hoja de Trabajo para listado'!$A$155:$Z$1048576,MATCH($A856,'Hoja de Trabajo para listado'!$A$155:$A$1048576,0),MATCH((CUADRO!M$5&amp;$E856),'Hoja de Trabajo para listado'!$A$151:$Z$151,0)),0)+IFERROR(INDEX('Hoja de Trabajo para listado'!$AB$155:$BA$1048576,MATCH($A856,'Hoja de Trabajo para listado'!$AB$155:$AB$1048576,0),MATCH((CUADRO!M$5&amp;$E856),'Hoja de Trabajo para listado'!$AB$151:$BA$151,0)),0)+IFERROR(INDEX('Hoja de Trabajo para listado'!$BC$155:$CB$1048576,MATCH($A856,'Hoja de Trabajo para listado'!$BC$155:$BC$1048576,0),MATCH((CUADRO!M$5&amp;$E856),'Hoja de Trabajo para listado'!$BC$151:$CB$151,0)),0)+IFERROR(INDEX('Hoja de Trabajo para listado'!$DE$153:$DG$274,MATCH($A856,'Hoja de Trabajo para listado'!$DE$153:$DE$1048576,0),MATCH((CUADRO!M$5&amp;$E856),'Hoja de Trabajo para listado'!$DE$151:$DG$151,0)),0)+IFERROR(INDEX('Hoja de Trabajo para listado'!$CD$155:$DC$1048576,MATCH($A856,'Hoja de Trabajo para listado'!$CD$155:$CD$1048576,0),MATCH((CUADRO!M$5&amp;$E856),'Hoja de Trabajo para listado'!$CD$151:$DC$151,0)),0)</f>
        <v>0</v>
      </c>
      <c r="N856" s="243">
        <f ca="1">+IFERROR(INDEX('Hoja de Trabajo para listado'!$A$155:$Z$1048576,MATCH($A856,'Hoja de Trabajo para listado'!$A$155:$A$1048576,0),MATCH((CUADRO!N$5&amp;$E856),'Hoja de Trabajo para listado'!$A$151:$Z$151,0)),0)+IFERROR(INDEX('Hoja de Trabajo para listado'!$AB$155:$BA$1048576,MATCH($A856,'Hoja de Trabajo para listado'!$AB$155:$AB$1048576,0),MATCH((CUADRO!N$5&amp;$E856),'Hoja de Trabajo para listado'!$AB$151:$BA$151,0)),0)+IFERROR(INDEX('Hoja de Trabajo para listado'!$BC$155:$CB$1048576,MATCH($A856,'Hoja de Trabajo para listado'!$BC$155:$BC$1048576,0),MATCH((CUADRO!N$5&amp;$E856),'Hoja de Trabajo para listado'!$BC$151:$CB$151,0)),0)+IFERROR(INDEX('Hoja de Trabajo para listado'!$DE$153:$DG$274,MATCH($A856,'Hoja de Trabajo para listado'!$DE$153:$DE$1048576,0),MATCH((CUADRO!N$5&amp;$E856),'Hoja de Trabajo para listado'!$DE$151:$DG$151,0)),0)+IFERROR(INDEX('Hoja de Trabajo para listado'!$CD$155:$DC$1048576,MATCH($A856,'Hoja de Trabajo para listado'!$CD$155:$CD$1048576,0),MATCH((CUADRO!N$5&amp;$E856),'Hoja de Trabajo para listado'!$CD$151:$DC$151,0)),0)</f>
        <v>0</v>
      </c>
      <c r="O856" s="243">
        <f ca="1">+IFERROR(INDEX('Hoja de Trabajo para listado'!$A$155:$Z$1048576,MATCH($A856,'Hoja de Trabajo para listado'!$A$155:$A$1048576,0),MATCH((CUADRO!O$5&amp;$E856),'Hoja de Trabajo para listado'!$A$151:$Z$151,0)),0)+IFERROR(INDEX('Hoja de Trabajo para listado'!$AB$155:$BA$1048576,MATCH($A856,'Hoja de Trabajo para listado'!$AB$155:$AB$1048576,0),MATCH((CUADRO!O$5&amp;$E856),'Hoja de Trabajo para listado'!$AB$151:$BA$151,0)),0)+IFERROR(INDEX('Hoja de Trabajo para listado'!$BC$155:$CB$1048576,MATCH($A856,'Hoja de Trabajo para listado'!$BC$155:$BC$1048576,0),MATCH((CUADRO!O$5&amp;$E856),'Hoja de Trabajo para listado'!$BC$151:$CB$151,0)),0)+IFERROR(INDEX('Hoja de Trabajo para listado'!$DE$153:$DG$274,MATCH($A856,'Hoja de Trabajo para listado'!$DE$153:$DE$1048576,0),MATCH((CUADRO!O$5&amp;$E856),'Hoja de Trabajo para listado'!$DE$151:$DG$151,0)),0)+IFERROR(INDEX('Hoja de Trabajo para listado'!$CD$155:$DC$1048576,MATCH($A856,'Hoja de Trabajo para listado'!$CD$155:$CD$1048576,0),MATCH((CUADRO!O$5&amp;$E856),'Hoja de Trabajo para listado'!$CD$151:$DC$151,0)),0)</f>
        <v>0</v>
      </c>
      <c r="P856" s="243">
        <f ca="1">+IFERROR(INDEX('Hoja de Trabajo para listado'!$A$155:$Z$1048576,MATCH($A856,'Hoja de Trabajo para listado'!$A$155:$A$1048576,0),MATCH((CUADRO!P$5&amp;$E856),'Hoja de Trabajo para listado'!$A$151:$Z$151,0)),0)+IFERROR(INDEX('Hoja de Trabajo para listado'!$AB$155:$BA$1048576,MATCH($A856,'Hoja de Trabajo para listado'!$AB$155:$AB$1048576,0),MATCH((CUADRO!P$5&amp;$E856),'Hoja de Trabajo para listado'!$AB$151:$BA$151,0)),0)+IFERROR(INDEX('Hoja de Trabajo para listado'!$BC$155:$CB$1048576,MATCH($A856,'Hoja de Trabajo para listado'!$BC$155:$BC$1048576,0),MATCH((CUADRO!P$5&amp;$E856),'Hoja de Trabajo para listado'!$BC$151:$CB$151,0)),0)+IFERROR(INDEX('Hoja de Trabajo para listado'!$DE$153:$DG$274,MATCH($A856,'Hoja de Trabajo para listado'!$DE$153:$DE$1048576,0),MATCH((CUADRO!P$5&amp;$E856),'Hoja de Trabajo para listado'!$DE$151:$DG$151,0)),0)+IFERROR(INDEX('Hoja de Trabajo para listado'!$CD$155:$DC$1048576,MATCH($A856,'Hoja de Trabajo para listado'!$CD$155:$CD$1048576,0),MATCH((CUADRO!P$5&amp;$E856),'Hoja de Trabajo para listado'!$CD$151:$DC$151,0)),0)</f>
        <v>0</v>
      </c>
      <c r="Q856" s="243">
        <f ca="1">+IFERROR(INDEX('Hoja de Trabajo para listado'!$A$155:$Z$1048576,MATCH($A856,'Hoja de Trabajo para listado'!$A$155:$A$1048576,0),MATCH((CUADRO!Q$5&amp;$E856),'Hoja de Trabajo para listado'!$A$151:$Z$151,0)),0)+IFERROR(INDEX('Hoja de Trabajo para listado'!$AB$155:$BA$1048576,MATCH($A856,'Hoja de Trabajo para listado'!$AB$155:$AB$1048576,0),MATCH((CUADRO!Q$5&amp;$E856),'Hoja de Trabajo para listado'!$AB$151:$BA$151,0)),0)+IFERROR(INDEX('Hoja de Trabajo para listado'!$BC$155:$CB$1048576,MATCH($A856,'Hoja de Trabajo para listado'!$BC$155:$BC$1048576,0),MATCH((CUADRO!Q$5&amp;$E856),'Hoja de Trabajo para listado'!$BC$151:$CB$151,0)),0)+IFERROR(INDEX('Hoja de Trabajo para listado'!$DE$153:$DG$274,MATCH($A856,'Hoja de Trabajo para listado'!$DE$153:$DE$1048576,0),MATCH((CUADRO!Q$5&amp;$E856),'Hoja de Trabajo para listado'!$DE$151:$DG$151,0)),0)+IFERROR(INDEX('Hoja de Trabajo para listado'!$CD$155:$DC$1048576,MATCH($A856,'Hoja de Trabajo para listado'!$CD$155:$CD$1048576,0),MATCH((CUADRO!Q$5&amp;$E856),'Hoja de Trabajo para listado'!$CD$151:$DC$151,0)),0)</f>
        <v>0</v>
      </c>
      <c r="R856" s="243">
        <f t="shared" ca="1" si="29"/>
        <v>0</v>
      </c>
      <c r="S856" s="249"/>
      <c r="T856" s="243">
        <f ca="1">+T857</f>
        <v>0</v>
      </c>
      <c r="U856" s="242">
        <f t="shared" si="30"/>
        <v>1</v>
      </c>
      <c r="V856" s="333" t="str">
        <f>+VLOOKUP(A856,bd_lista!$A$3:$E$590,5,FALSE)</f>
        <v>Gobiernos Autonomos Municipales</v>
      </c>
      <c r="W856" s="391" t="str">
        <f>+V856</f>
        <v>Gobiernos Autonomos Municipales</v>
      </c>
      <c r="X856" s="242">
        <f>+VLOOKUP(A856,[4]Sheet1!$A$13:$D$744,4,FALSE)</f>
        <v>0</v>
      </c>
      <c r="Y856" s="242" t="e">
        <f>+VLOOKUP(X856,bd_lista!$A$3:$C$590,3,FALSE)</f>
        <v>#N/A</v>
      </c>
      <c r="Z856" s="294">
        <f>+X856</f>
        <v>0</v>
      </c>
      <c r="AA856" s="295" t="e">
        <f>+Y856</f>
        <v>#N/A</v>
      </c>
    </row>
    <row r="857" spans="1:27" customFormat="1" ht="15" hidden="1" customHeight="1">
      <c r="A857" s="32">
        <v>1512</v>
      </c>
      <c r="B857" s="388"/>
      <c r="C857" s="247" t="str">
        <f>+VLOOKUP(A857,bd_lista!$A$3:$C$590,3,FALSE)</f>
        <v>Gobierno Autónomo Municipal de Ravelo</v>
      </c>
      <c r="D857" s="390"/>
      <c r="E857" s="244" t="s">
        <v>1305</v>
      </c>
      <c r="F857" s="245">
        <f ca="1">+IFERROR(INDEX('Hoja de Trabajo para listado'!$A$155:$Z$1048576,MATCH($A857,'Hoja de Trabajo para listado'!$A$155:$A$1048576,0),MATCH((CUADRO!F$5&amp;$E857),'Hoja de Trabajo para listado'!$A$151:$Z$151,0)),0)+IFERROR(INDEX('Hoja de Trabajo para listado'!$AB$155:$BA$1048576,MATCH($A857,'Hoja de Trabajo para listado'!$AB$155:$AB$1048576,0),MATCH((CUADRO!F$5&amp;$E857),'Hoja de Trabajo para listado'!$AB$151:$BA$151,0)),0)+IFERROR(INDEX('Hoja de Trabajo para listado'!$BC$155:$CB$1048576,MATCH($A857,'Hoja de Trabajo para listado'!$BC$155:$BC$1048576,0),MATCH((CUADRO!F$5&amp;$E857),'Hoja de Trabajo para listado'!$BC$151:$CB$151,0)),0)+IFERROR(INDEX('Hoja de Trabajo para listado'!$DE$153:$DG$274,MATCH($A857,'Hoja de Trabajo para listado'!$DE$153:$DE$1048576,0),MATCH((CUADRO!F$5&amp;$E857),'Hoja de Trabajo para listado'!$DE$151:$DG$151,0)),0)+IFERROR(INDEX('Hoja de Trabajo para listado'!$CD$155:$DC$1048576,MATCH($A857,'Hoja de Trabajo para listado'!$CD$155:$CD$1048576,0),MATCH((CUADRO!F$5&amp;$E857),'Hoja de Trabajo para listado'!$CD$151:$DC$151,0)),0)</f>
        <v>0</v>
      </c>
      <c r="G857" s="245">
        <f ca="1">+IFERROR(INDEX('Hoja de Trabajo para listado'!$A$155:$Z$1048576,MATCH($A857,'Hoja de Trabajo para listado'!$A$155:$A$1048576,0),MATCH((CUADRO!G$5&amp;$E857),'Hoja de Trabajo para listado'!$A$151:$Z$151,0)),0)+IFERROR(INDEX('Hoja de Trabajo para listado'!$AB$155:$BA$1048576,MATCH($A857,'Hoja de Trabajo para listado'!$AB$155:$AB$1048576,0),MATCH((CUADRO!G$5&amp;$E857),'Hoja de Trabajo para listado'!$AB$151:$BA$151,0)),0)+IFERROR(INDEX('Hoja de Trabajo para listado'!$BC$155:$CB$1048576,MATCH($A857,'Hoja de Trabajo para listado'!$BC$155:$BC$1048576,0),MATCH((CUADRO!G$5&amp;$E857),'Hoja de Trabajo para listado'!$BC$151:$CB$151,0)),0)+IFERROR(INDEX('Hoja de Trabajo para listado'!$DE$153:$DG$274,MATCH($A857,'Hoja de Trabajo para listado'!$DE$153:$DE$1048576,0),MATCH((CUADRO!G$5&amp;$E857),'Hoja de Trabajo para listado'!$DE$151:$DG$151,0)),0)+IFERROR(INDEX('Hoja de Trabajo para listado'!$CD$155:$DC$1048576,MATCH($A857,'Hoja de Trabajo para listado'!$CD$155:$CD$1048576,0),MATCH((CUADRO!G$5&amp;$E857),'Hoja de Trabajo para listado'!$CD$151:$DC$151,0)),0)</f>
        <v>0</v>
      </c>
      <c r="H857" s="245">
        <f ca="1">+IFERROR(INDEX('Hoja de Trabajo para listado'!$A$155:$Z$1048576,MATCH($A857,'Hoja de Trabajo para listado'!$A$155:$A$1048576,0),MATCH((CUADRO!H$5&amp;$E857),'Hoja de Trabajo para listado'!$A$151:$Z$151,0)),0)+IFERROR(INDEX('Hoja de Trabajo para listado'!$AB$155:$BA$1048576,MATCH($A857,'Hoja de Trabajo para listado'!$AB$155:$AB$1048576,0),MATCH((CUADRO!H$5&amp;$E857),'Hoja de Trabajo para listado'!$AB$151:$BA$151,0)),0)+IFERROR(INDEX('Hoja de Trabajo para listado'!$BC$155:$CB$1048576,MATCH($A857,'Hoja de Trabajo para listado'!$BC$155:$BC$1048576,0),MATCH((CUADRO!H$5&amp;$E857),'Hoja de Trabajo para listado'!$BC$151:$CB$151,0)),0)+IFERROR(INDEX('Hoja de Trabajo para listado'!$DE$153:$DG$274,MATCH($A857,'Hoja de Trabajo para listado'!$DE$153:$DE$1048576,0),MATCH((CUADRO!H$5&amp;$E857),'Hoja de Trabajo para listado'!$DE$151:$DG$151,0)),0)+IFERROR(INDEX('Hoja de Trabajo para listado'!$CD$155:$DC$1048576,MATCH($A857,'Hoja de Trabajo para listado'!$CD$155:$CD$1048576,0),MATCH((CUADRO!H$5&amp;$E857),'Hoja de Trabajo para listado'!$CD$151:$DC$151,0)),0)</f>
        <v>0</v>
      </c>
      <c r="I857" s="245">
        <f ca="1">+IFERROR(INDEX('Hoja de Trabajo para listado'!$A$155:$Z$1048576,MATCH($A857,'Hoja de Trabajo para listado'!$A$155:$A$1048576,0),MATCH((CUADRO!I$5&amp;$E857),'Hoja de Trabajo para listado'!$A$151:$Z$151,0)),0)+IFERROR(INDEX('Hoja de Trabajo para listado'!$AB$155:$BA$1048576,MATCH($A857,'Hoja de Trabajo para listado'!$AB$155:$AB$1048576,0),MATCH((CUADRO!I$5&amp;$E857),'Hoja de Trabajo para listado'!$AB$151:$BA$151,0)),0)+IFERROR(INDEX('Hoja de Trabajo para listado'!$BC$155:$CB$1048576,MATCH($A857,'Hoja de Trabajo para listado'!$BC$155:$BC$1048576,0),MATCH((CUADRO!I$5&amp;$E857),'Hoja de Trabajo para listado'!$BC$151:$CB$151,0)),0)+IFERROR(INDEX('Hoja de Trabajo para listado'!$DE$153:$DG$274,MATCH($A857,'Hoja de Trabajo para listado'!$DE$153:$DE$1048576,0),MATCH((CUADRO!I$5&amp;$E857),'Hoja de Trabajo para listado'!$DE$151:$DG$151,0)),0)+IFERROR(INDEX('Hoja de Trabajo para listado'!$CD$155:$DC$1048576,MATCH($A857,'Hoja de Trabajo para listado'!$CD$155:$CD$1048576,0),MATCH((CUADRO!I$5&amp;$E857),'Hoja de Trabajo para listado'!$CD$151:$DC$151,0)),0)</f>
        <v>0</v>
      </c>
      <c r="J857" s="245">
        <f ca="1">+IFERROR(INDEX('Hoja de Trabajo para listado'!$A$155:$Z$1048576,MATCH($A857,'Hoja de Trabajo para listado'!$A$155:$A$1048576,0),MATCH((CUADRO!J$5&amp;$E857),'Hoja de Trabajo para listado'!$A$151:$Z$151,0)),0)+IFERROR(INDEX('Hoja de Trabajo para listado'!$AB$155:$BA$1048576,MATCH($A857,'Hoja de Trabajo para listado'!$AB$155:$AB$1048576,0),MATCH((CUADRO!J$5&amp;$E857),'Hoja de Trabajo para listado'!$AB$151:$BA$151,0)),0)+IFERROR(INDEX('Hoja de Trabajo para listado'!$BC$155:$CB$1048576,MATCH($A857,'Hoja de Trabajo para listado'!$BC$155:$BC$1048576,0),MATCH((CUADRO!J$5&amp;$E857),'Hoja de Trabajo para listado'!$BC$151:$CB$151,0)),0)+IFERROR(INDEX('Hoja de Trabajo para listado'!$DE$153:$DG$274,MATCH($A857,'Hoja de Trabajo para listado'!$DE$153:$DE$1048576,0),MATCH((CUADRO!J$5&amp;$E857),'Hoja de Trabajo para listado'!$DE$151:$DG$151,0)),0)+IFERROR(INDEX('Hoja de Trabajo para listado'!$CD$155:$DC$1048576,MATCH($A857,'Hoja de Trabajo para listado'!$CD$155:$CD$1048576,0),MATCH((CUADRO!J$5&amp;$E857),'Hoja de Trabajo para listado'!$CD$151:$DC$151,0)),0)</f>
        <v>0</v>
      </c>
      <c r="K857" s="245">
        <f ca="1">+IFERROR(INDEX('Hoja de Trabajo para listado'!$A$155:$Z$1048576,MATCH($A857,'Hoja de Trabajo para listado'!$A$155:$A$1048576,0),MATCH((CUADRO!K$5&amp;$E857),'Hoja de Trabajo para listado'!$A$151:$Z$151,0)),0)+IFERROR(INDEX('Hoja de Trabajo para listado'!$AB$155:$BA$1048576,MATCH($A857,'Hoja de Trabajo para listado'!$AB$155:$AB$1048576,0),MATCH((CUADRO!K$5&amp;$E857),'Hoja de Trabajo para listado'!$AB$151:$BA$151,0)),0)+IFERROR(INDEX('Hoja de Trabajo para listado'!$BC$155:$CB$1048576,MATCH($A857,'Hoja de Trabajo para listado'!$BC$155:$BC$1048576,0),MATCH((CUADRO!K$5&amp;$E857),'Hoja de Trabajo para listado'!$BC$151:$CB$151,0)),0)+IFERROR(INDEX('Hoja de Trabajo para listado'!$DE$153:$DG$274,MATCH($A857,'Hoja de Trabajo para listado'!$DE$153:$DE$1048576,0),MATCH((CUADRO!K$5&amp;$E857),'Hoja de Trabajo para listado'!$DE$151:$DG$151,0)),0)+IFERROR(INDEX('Hoja de Trabajo para listado'!$CD$155:$DC$1048576,MATCH($A857,'Hoja de Trabajo para listado'!$CD$155:$CD$1048576,0),MATCH((CUADRO!K$5&amp;$E857),'Hoja de Trabajo para listado'!$CD$151:$DC$151,0)),0)</f>
        <v>0</v>
      </c>
      <c r="L857" s="245">
        <f ca="1">+IFERROR(INDEX('Hoja de Trabajo para listado'!$A$155:$Z$1048576,MATCH($A857,'Hoja de Trabajo para listado'!$A$155:$A$1048576,0),MATCH((CUADRO!L$5&amp;$E857),'Hoja de Trabajo para listado'!$A$151:$Z$151,0)),0)+IFERROR(INDEX('Hoja de Trabajo para listado'!$AB$155:$BA$1048576,MATCH($A857,'Hoja de Trabajo para listado'!$AB$155:$AB$1048576,0),MATCH((CUADRO!L$5&amp;$E857),'Hoja de Trabajo para listado'!$AB$151:$BA$151,0)),0)+IFERROR(INDEX('Hoja de Trabajo para listado'!$BC$155:$CB$1048576,MATCH($A857,'Hoja de Trabajo para listado'!$BC$155:$BC$1048576,0),MATCH((CUADRO!L$5&amp;$E857),'Hoja de Trabajo para listado'!$BC$151:$CB$151,0)),0)+IFERROR(INDEX('Hoja de Trabajo para listado'!$DE$153:$DG$274,MATCH($A857,'Hoja de Trabajo para listado'!$DE$153:$DE$1048576,0),MATCH((CUADRO!L$5&amp;$E857),'Hoja de Trabajo para listado'!$DE$151:$DG$151,0)),0)+IFERROR(INDEX('Hoja de Trabajo para listado'!$CD$155:$DC$1048576,MATCH($A857,'Hoja de Trabajo para listado'!$CD$155:$CD$1048576,0),MATCH((CUADRO!L$5&amp;$E857),'Hoja de Trabajo para listado'!$CD$151:$DC$151,0)),0)</f>
        <v>0</v>
      </c>
      <c r="M857" s="245">
        <f ca="1">+IFERROR(INDEX('Hoja de Trabajo para listado'!$A$155:$Z$1048576,MATCH($A857,'Hoja de Trabajo para listado'!$A$155:$A$1048576,0),MATCH((CUADRO!M$5&amp;$E857),'Hoja de Trabajo para listado'!$A$151:$Z$151,0)),0)+IFERROR(INDEX('Hoja de Trabajo para listado'!$AB$155:$BA$1048576,MATCH($A857,'Hoja de Trabajo para listado'!$AB$155:$AB$1048576,0),MATCH((CUADRO!M$5&amp;$E857),'Hoja de Trabajo para listado'!$AB$151:$BA$151,0)),0)+IFERROR(INDEX('Hoja de Trabajo para listado'!$BC$155:$CB$1048576,MATCH($A857,'Hoja de Trabajo para listado'!$BC$155:$BC$1048576,0),MATCH((CUADRO!M$5&amp;$E857),'Hoja de Trabajo para listado'!$BC$151:$CB$151,0)),0)+IFERROR(INDEX('Hoja de Trabajo para listado'!$DE$153:$DG$274,MATCH($A857,'Hoja de Trabajo para listado'!$DE$153:$DE$1048576,0),MATCH((CUADRO!M$5&amp;$E857),'Hoja de Trabajo para listado'!$DE$151:$DG$151,0)),0)+IFERROR(INDEX('Hoja de Trabajo para listado'!$CD$155:$DC$1048576,MATCH($A857,'Hoja de Trabajo para listado'!$CD$155:$CD$1048576,0),MATCH((CUADRO!M$5&amp;$E857),'Hoja de Trabajo para listado'!$CD$151:$DC$151,0)),0)</f>
        <v>0</v>
      </c>
      <c r="N857" s="245">
        <f ca="1">+IFERROR(INDEX('Hoja de Trabajo para listado'!$A$155:$Z$1048576,MATCH($A857,'Hoja de Trabajo para listado'!$A$155:$A$1048576,0),MATCH((CUADRO!N$5&amp;$E857),'Hoja de Trabajo para listado'!$A$151:$Z$151,0)),0)+IFERROR(INDEX('Hoja de Trabajo para listado'!$AB$155:$BA$1048576,MATCH($A857,'Hoja de Trabajo para listado'!$AB$155:$AB$1048576,0),MATCH((CUADRO!N$5&amp;$E857),'Hoja de Trabajo para listado'!$AB$151:$BA$151,0)),0)+IFERROR(INDEX('Hoja de Trabajo para listado'!$BC$155:$CB$1048576,MATCH($A857,'Hoja de Trabajo para listado'!$BC$155:$BC$1048576,0),MATCH((CUADRO!N$5&amp;$E857),'Hoja de Trabajo para listado'!$BC$151:$CB$151,0)),0)+IFERROR(INDEX('Hoja de Trabajo para listado'!$DE$153:$DG$274,MATCH($A857,'Hoja de Trabajo para listado'!$DE$153:$DE$1048576,0),MATCH((CUADRO!N$5&amp;$E857),'Hoja de Trabajo para listado'!$DE$151:$DG$151,0)),0)+IFERROR(INDEX('Hoja de Trabajo para listado'!$CD$155:$DC$1048576,MATCH($A857,'Hoja de Trabajo para listado'!$CD$155:$CD$1048576,0),MATCH((CUADRO!N$5&amp;$E857),'Hoja de Trabajo para listado'!$CD$151:$DC$151,0)),0)</f>
        <v>0</v>
      </c>
      <c r="O857" s="245">
        <f ca="1">+IFERROR(INDEX('Hoja de Trabajo para listado'!$A$155:$Z$1048576,MATCH($A857,'Hoja de Trabajo para listado'!$A$155:$A$1048576,0),MATCH((CUADRO!O$5&amp;$E857),'Hoja de Trabajo para listado'!$A$151:$Z$151,0)),0)+IFERROR(INDEX('Hoja de Trabajo para listado'!$AB$155:$BA$1048576,MATCH($A857,'Hoja de Trabajo para listado'!$AB$155:$AB$1048576,0),MATCH((CUADRO!O$5&amp;$E857),'Hoja de Trabajo para listado'!$AB$151:$BA$151,0)),0)+IFERROR(INDEX('Hoja de Trabajo para listado'!$BC$155:$CB$1048576,MATCH($A857,'Hoja de Trabajo para listado'!$BC$155:$BC$1048576,0),MATCH((CUADRO!O$5&amp;$E857),'Hoja de Trabajo para listado'!$BC$151:$CB$151,0)),0)+IFERROR(INDEX('Hoja de Trabajo para listado'!$DE$153:$DG$274,MATCH($A857,'Hoja de Trabajo para listado'!$DE$153:$DE$1048576,0),MATCH((CUADRO!O$5&amp;$E857),'Hoja de Trabajo para listado'!$DE$151:$DG$151,0)),0)+IFERROR(INDEX('Hoja de Trabajo para listado'!$CD$155:$DC$1048576,MATCH($A857,'Hoja de Trabajo para listado'!$CD$155:$CD$1048576,0),MATCH((CUADRO!O$5&amp;$E857),'Hoja de Trabajo para listado'!$CD$151:$DC$151,0)),0)</f>
        <v>0</v>
      </c>
      <c r="P857" s="245">
        <f ca="1">+IFERROR(INDEX('Hoja de Trabajo para listado'!$A$155:$Z$1048576,MATCH($A857,'Hoja de Trabajo para listado'!$A$155:$A$1048576,0),MATCH((CUADRO!P$5&amp;$E857),'Hoja de Trabajo para listado'!$A$151:$Z$151,0)),0)+IFERROR(INDEX('Hoja de Trabajo para listado'!$AB$155:$BA$1048576,MATCH($A857,'Hoja de Trabajo para listado'!$AB$155:$AB$1048576,0),MATCH((CUADRO!P$5&amp;$E857),'Hoja de Trabajo para listado'!$AB$151:$BA$151,0)),0)+IFERROR(INDEX('Hoja de Trabajo para listado'!$BC$155:$CB$1048576,MATCH($A857,'Hoja de Trabajo para listado'!$BC$155:$BC$1048576,0),MATCH((CUADRO!P$5&amp;$E857),'Hoja de Trabajo para listado'!$BC$151:$CB$151,0)),0)+IFERROR(INDEX('Hoja de Trabajo para listado'!$DE$153:$DG$274,MATCH($A857,'Hoja de Trabajo para listado'!$DE$153:$DE$1048576,0),MATCH((CUADRO!P$5&amp;$E857),'Hoja de Trabajo para listado'!$DE$151:$DG$151,0)),0)+IFERROR(INDEX('Hoja de Trabajo para listado'!$CD$155:$DC$1048576,MATCH($A857,'Hoja de Trabajo para listado'!$CD$155:$CD$1048576,0),MATCH((CUADRO!P$5&amp;$E857),'Hoja de Trabajo para listado'!$CD$151:$DC$151,0)),0)</f>
        <v>0</v>
      </c>
      <c r="Q857" s="245">
        <f ca="1">+IFERROR(INDEX('Hoja de Trabajo para listado'!$A$155:$Z$1048576,MATCH($A857,'Hoja de Trabajo para listado'!$A$155:$A$1048576,0),MATCH((CUADRO!Q$5&amp;$E857),'Hoja de Trabajo para listado'!$A$151:$Z$151,0)),0)+IFERROR(INDEX('Hoja de Trabajo para listado'!$AB$155:$BA$1048576,MATCH($A857,'Hoja de Trabajo para listado'!$AB$155:$AB$1048576,0),MATCH((CUADRO!Q$5&amp;$E857),'Hoja de Trabajo para listado'!$AB$151:$BA$151,0)),0)+IFERROR(INDEX('Hoja de Trabajo para listado'!$BC$155:$CB$1048576,MATCH($A857,'Hoja de Trabajo para listado'!$BC$155:$BC$1048576,0),MATCH((CUADRO!Q$5&amp;$E857),'Hoja de Trabajo para listado'!$BC$151:$CB$151,0)),0)+IFERROR(INDEX('Hoja de Trabajo para listado'!$DE$153:$DG$274,MATCH($A857,'Hoja de Trabajo para listado'!$DE$153:$DE$1048576,0),MATCH((CUADRO!Q$5&amp;$E857),'Hoja de Trabajo para listado'!$DE$151:$DG$151,0)),0)+IFERROR(INDEX('Hoja de Trabajo para listado'!$CD$155:$DC$1048576,MATCH($A857,'Hoja de Trabajo para listado'!$CD$155:$CD$1048576,0),MATCH((CUADRO!Q$5&amp;$E857),'Hoja de Trabajo para listado'!$CD$151:$DC$151,0)),0)</f>
        <v>0</v>
      </c>
      <c r="R857" s="245">
        <f t="shared" ca="1" si="29"/>
        <v>0</v>
      </c>
      <c r="S857" s="259">
        <f ca="1">+R856+R857</f>
        <v>0</v>
      </c>
      <c r="T857" s="245">
        <f ca="1">+S857</f>
        <v>0</v>
      </c>
      <c r="U857" s="244">
        <f t="shared" si="30"/>
        <v>2</v>
      </c>
      <c r="V857" s="333" t="str">
        <f>+VLOOKUP(A857,bd_lista!$A$3:$E$590,5,FALSE)</f>
        <v>Gobiernos Autonomos Municipales</v>
      </c>
      <c r="W857" s="392"/>
      <c r="X857" s="242">
        <f>+VLOOKUP(A857,[4]Sheet1!$A$13:$D$744,4,FALSE)</f>
        <v>0</v>
      </c>
      <c r="Y857" s="242" t="e">
        <f>+VLOOKUP(X857,bd_lista!$A$3:$C$590,3,FALSE)</f>
        <v>#N/A</v>
      </c>
      <c r="Z857" s="292"/>
      <c r="AA857" s="293"/>
    </row>
    <row r="858" spans="1:27" customFormat="1" ht="15" hidden="1" customHeight="1">
      <c r="A858" s="32">
        <v>1513</v>
      </c>
      <c r="B858" s="387">
        <f>+A858</f>
        <v>1513</v>
      </c>
      <c r="C858" s="247" t="str">
        <f>+VLOOKUP(A858,bd_lista!$A$3:$C$590,3,FALSE)</f>
        <v>Gobierno Autónomo Municipal de Pocoata</v>
      </c>
      <c r="D858" s="389" t="str">
        <f>+C858</f>
        <v>Gobierno Autónomo Municipal de Pocoata</v>
      </c>
      <c r="E858" s="242" t="s">
        <v>1304</v>
      </c>
      <c r="F858" s="243">
        <f ca="1">+IFERROR(INDEX('Hoja de Trabajo para listado'!$A$155:$Z$1048576,MATCH($A858,'Hoja de Trabajo para listado'!$A$155:$A$1048576,0),MATCH((CUADRO!F$5&amp;$E858),'Hoja de Trabajo para listado'!$A$151:$Z$151,0)),0)+IFERROR(INDEX('Hoja de Trabajo para listado'!$AB$155:$BA$1048576,MATCH($A858,'Hoja de Trabajo para listado'!$AB$155:$AB$1048576,0),MATCH((CUADRO!F$5&amp;$E858),'Hoja de Trabajo para listado'!$AB$151:$BA$151,0)),0)+IFERROR(INDEX('Hoja de Trabajo para listado'!$BC$155:$CB$1048576,MATCH($A858,'Hoja de Trabajo para listado'!$BC$155:$BC$1048576,0),MATCH((CUADRO!F$5&amp;$E858),'Hoja de Trabajo para listado'!$BC$151:$CB$151,0)),0)+IFERROR(INDEX('Hoja de Trabajo para listado'!$DE$153:$DG$274,MATCH($A858,'Hoja de Trabajo para listado'!$DE$153:$DE$1048576,0),MATCH((CUADRO!F$5&amp;$E858),'Hoja de Trabajo para listado'!$DE$151:$DG$151,0)),0)+IFERROR(INDEX('Hoja de Trabajo para listado'!$CD$155:$DC$1048576,MATCH($A858,'Hoja de Trabajo para listado'!$CD$155:$CD$1048576,0),MATCH((CUADRO!F$5&amp;$E858),'Hoja de Trabajo para listado'!$CD$151:$DC$151,0)),0)</f>
        <v>0</v>
      </c>
      <c r="G858" s="243">
        <f ca="1">+IFERROR(INDEX('Hoja de Trabajo para listado'!$A$155:$Z$1048576,MATCH($A858,'Hoja de Trabajo para listado'!$A$155:$A$1048576,0),MATCH((CUADRO!G$5&amp;$E858),'Hoja de Trabajo para listado'!$A$151:$Z$151,0)),0)+IFERROR(INDEX('Hoja de Trabajo para listado'!$AB$155:$BA$1048576,MATCH($A858,'Hoja de Trabajo para listado'!$AB$155:$AB$1048576,0),MATCH((CUADRO!G$5&amp;$E858),'Hoja de Trabajo para listado'!$AB$151:$BA$151,0)),0)+IFERROR(INDEX('Hoja de Trabajo para listado'!$BC$155:$CB$1048576,MATCH($A858,'Hoja de Trabajo para listado'!$BC$155:$BC$1048576,0),MATCH((CUADRO!G$5&amp;$E858),'Hoja de Trabajo para listado'!$BC$151:$CB$151,0)),0)+IFERROR(INDEX('Hoja de Trabajo para listado'!$DE$153:$DG$274,MATCH($A858,'Hoja de Trabajo para listado'!$DE$153:$DE$1048576,0),MATCH((CUADRO!G$5&amp;$E858),'Hoja de Trabajo para listado'!$DE$151:$DG$151,0)),0)+IFERROR(INDEX('Hoja de Trabajo para listado'!$CD$155:$DC$1048576,MATCH($A858,'Hoja de Trabajo para listado'!$CD$155:$CD$1048576,0),MATCH((CUADRO!G$5&amp;$E858),'Hoja de Trabajo para listado'!$CD$151:$DC$151,0)),0)</f>
        <v>0</v>
      </c>
      <c r="H858" s="243">
        <f ca="1">+IFERROR(INDEX('Hoja de Trabajo para listado'!$A$155:$Z$1048576,MATCH($A858,'Hoja de Trabajo para listado'!$A$155:$A$1048576,0),MATCH((CUADRO!H$5&amp;$E858),'Hoja de Trabajo para listado'!$A$151:$Z$151,0)),0)+IFERROR(INDEX('Hoja de Trabajo para listado'!$AB$155:$BA$1048576,MATCH($A858,'Hoja de Trabajo para listado'!$AB$155:$AB$1048576,0),MATCH((CUADRO!H$5&amp;$E858),'Hoja de Trabajo para listado'!$AB$151:$BA$151,0)),0)+IFERROR(INDEX('Hoja de Trabajo para listado'!$BC$155:$CB$1048576,MATCH($A858,'Hoja de Trabajo para listado'!$BC$155:$BC$1048576,0),MATCH((CUADRO!H$5&amp;$E858),'Hoja de Trabajo para listado'!$BC$151:$CB$151,0)),0)+IFERROR(INDEX('Hoja de Trabajo para listado'!$DE$153:$DG$274,MATCH($A858,'Hoja de Trabajo para listado'!$DE$153:$DE$1048576,0),MATCH((CUADRO!H$5&amp;$E858),'Hoja de Trabajo para listado'!$DE$151:$DG$151,0)),0)+IFERROR(INDEX('Hoja de Trabajo para listado'!$CD$155:$DC$1048576,MATCH($A858,'Hoja de Trabajo para listado'!$CD$155:$CD$1048576,0),MATCH((CUADRO!H$5&amp;$E858),'Hoja de Trabajo para listado'!$CD$151:$DC$151,0)),0)</f>
        <v>0</v>
      </c>
      <c r="I858" s="243">
        <f ca="1">+IFERROR(INDEX('Hoja de Trabajo para listado'!$A$155:$Z$1048576,MATCH($A858,'Hoja de Trabajo para listado'!$A$155:$A$1048576,0),MATCH((CUADRO!I$5&amp;$E858),'Hoja de Trabajo para listado'!$A$151:$Z$151,0)),0)+IFERROR(INDEX('Hoja de Trabajo para listado'!$AB$155:$BA$1048576,MATCH($A858,'Hoja de Trabajo para listado'!$AB$155:$AB$1048576,0),MATCH((CUADRO!I$5&amp;$E858),'Hoja de Trabajo para listado'!$AB$151:$BA$151,0)),0)+IFERROR(INDEX('Hoja de Trabajo para listado'!$BC$155:$CB$1048576,MATCH($A858,'Hoja de Trabajo para listado'!$BC$155:$BC$1048576,0),MATCH((CUADRO!I$5&amp;$E858),'Hoja de Trabajo para listado'!$BC$151:$CB$151,0)),0)+IFERROR(INDEX('Hoja de Trabajo para listado'!$DE$153:$DG$274,MATCH($A858,'Hoja de Trabajo para listado'!$DE$153:$DE$1048576,0),MATCH((CUADRO!I$5&amp;$E858),'Hoja de Trabajo para listado'!$DE$151:$DG$151,0)),0)+IFERROR(INDEX('Hoja de Trabajo para listado'!$CD$155:$DC$1048576,MATCH($A858,'Hoja de Trabajo para listado'!$CD$155:$CD$1048576,0),MATCH((CUADRO!I$5&amp;$E858),'Hoja de Trabajo para listado'!$CD$151:$DC$151,0)),0)</f>
        <v>0</v>
      </c>
      <c r="J858" s="243">
        <f ca="1">+IFERROR(INDEX('Hoja de Trabajo para listado'!$A$155:$Z$1048576,MATCH($A858,'Hoja de Trabajo para listado'!$A$155:$A$1048576,0),MATCH((CUADRO!J$5&amp;$E858),'Hoja de Trabajo para listado'!$A$151:$Z$151,0)),0)+IFERROR(INDEX('Hoja de Trabajo para listado'!$AB$155:$BA$1048576,MATCH($A858,'Hoja de Trabajo para listado'!$AB$155:$AB$1048576,0),MATCH((CUADRO!J$5&amp;$E858),'Hoja de Trabajo para listado'!$AB$151:$BA$151,0)),0)+IFERROR(INDEX('Hoja de Trabajo para listado'!$BC$155:$CB$1048576,MATCH($A858,'Hoja de Trabajo para listado'!$BC$155:$BC$1048576,0),MATCH((CUADRO!J$5&amp;$E858),'Hoja de Trabajo para listado'!$BC$151:$CB$151,0)),0)+IFERROR(INDEX('Hoja de Trabajo para listado'!$DE$153:$DG$274,MATCH($A858,'Hoja de Trabajo para listado'!$DE$153:$DE$1048576,0),MATCH((CUADRO!J$5&amp;$E858),'Hoja de Trabajo para listado'!$DE$151:$DG$151,0)),0)+IFERROR(INDEX('Hoja de Trabajo para listado'!$CD$155:$DC$1048576,MATCH($A858,'Hoja de Trabajo para listado'!$CD$155:$CD$1048576,0),MATCH((CUADRO!J$5&amp;$E858),'Hoja de Trabajo para listado'!$CD$151:$DC$151,0)),0)</f>
        <v>0</v>
      </c>
      <c r="K858" s="243">
        <f ca="1">+IFERROR(INDEX('Hoja de Trabajo para listado'!$A$155:$Z$1048576,MATCH($A858,'Hoja de Trabajo para listado'!$A$155:$A$1048576,0),MATCH((CUADRO!K$5&amp;$E858),'Hoja de Trabajo para listado'!$A$151:$Z$151,0)),0)+IFERROR(INDEX('Hoja de Trabajo para listado'!$AB$155:$BA$1048576,MATCH($A858,'Hoja de Trabajo para listado'!$AB$155:$AB$1048576,0),MATCH((CUADRO!K$5&amp;$E858),'Hoja de Trabajo para listado'!$AB$151:$BA$151,0)),0)+IFERROR(INDEX('Hoja de Trabajo para listado'!$BC$155:$CB$1048576,MATCH($A858,'Hoja de Trabajo para listado'!$BC$155:$BC$1048576,0),MATCH((CUADRO!K$5&amp;$E858),'Hoja de Trabajo para listado'!$BC$151:$CB$151,0)),0)+IFERROR(INDEX('Hoja de Trabajo para listado'!$DE$153:$DG$274,MATCH($A858,'Hoja de Trabajo para listado'!$DE$153:$DE$1048576,0),MATCH((CUADRO!K$5&amp;$E858),'Hoja de Trabajo para listado'!$DE$151:$DG$151,0)),0)+IFERROR(INDEX('Hoja de Trabajo para listado'!$CD$155:$DC$1048576,MATCH($A858,'Hoja de Trabajo para listado'!$CD$155:$CD$1048576,0),MATCH((CUADRO!K$5&amp;$E858),'Hoja de Trabajo para listado'!$CD$151:$DC$151,0)),0)</f>
        <v>0</v>
      </c>
      <c r="L858" s="243">
        <f ca="1">+IFERROR(INDEX('Hoja de Trabajo para listado'!$A$155:$Z$1048576,MATCH($A858,'Hoja de Trabajo para listado'!$A$155:$A$1048576,0),MATCH((CUADRO!L$5&amp;$E858),'Hoja de Trabajo para listado'!$A$151:$Z$151,0)),0)+IFERROR(INDEX('Hoja de Trabajo para listado'!$AB$155:$BA$1048576,MATCH($A858,'Hoja de Trabajo para listado'!$AB$155:$AB$1048576,0),MATCH((CUADRO!L$5&amp;$E858),'Hoja de Trabajo para listado'!$AB$151:$BA$151,0)),0)+IFERROR(INDEX('Hoja de Trabajo para listado'!$BC$155:$CB$1048576,MATCH($A858,'Hoja de Trabajo para listado'!$BC$155:$BC$1048576,0),MATCH((CUADRO!L$5&amp;$E858),'Hoja de Trabajo para listado'!$BC$151:$CB$151,0)),0)+IFERROR(INDEX('Hoja de Trabajo para listado'!$DE$153:$DG$274,MATCH($A858,'Hoja de Trabajo para listado'!$DE$153:$DE$1048576,0),MATCH((CUADRO!L$5&amp;$E858),'Hoja de Trabajo para listado'!$DE$151:$DG$151,0)),0)+IFERROR(INDEX('Hoja de Trabajo para listado'!$CD$155:$DC$1048576,MATCH($A858,'Hoja de Trabajo para listado'!$CD$155:$CD$1048576,0),MATCH((CUADRO!L$5&amp;$E858),'Hoja de Trabajo para listado'!$CD$151:$DC$151,0)),0)</f>
        <v>0</v>
      </c>
      <c r="M858" s="243">
        <f ca="1">+IFERROR(INDEX('Hoja de Trabajo para listado'!$A$155:$Z$1048576,MATCH($A858,'Hoja de Trabajo para listado'!$A$155:$A$1048576,0),MATCH((CUADRO!M$5&amp;$E858),'Hoja de Trabajo para listado'!$A$151:$Z$151,0)),0)+IFERROR(INDEX('Hoja de Trabajo para listado'!$AB$155:$BA$1048576,MATCH($A858,'Hoja de Trabajo para listado'!$AB$155:$AB$1048576,0),MATCH((CUADRO!M$5&amp;$E858),'Hoja de Trabajo para listado'!$AB$151:$BA$151,0)),0)+IFERROR(INDEX('Hoja de Trabajo para listado'!$BC$155:$CB$1048576,MATCH($A858,'Hoja de Trabajo para listado'!$BC$155:$BC$1048576,0),MATCH((CUADRO!M$5&amp;$E858),'Hoja de Trabajo para listado'!$BC$151:$CB$151,0)),0)+IFERROR(INDEX('Hoja de Trabajo para listado'!$DE$153:$DG$274,MATCH($A858,'Hoja de Trabajo para listado'!$DE$153:$DE$1048576,0),MATCH((CUADRO!M$5&amp;$E858),'Hoja de Trabajo para listado'!$DE$151:$DG$151,0)),0)+IFERROR(INDEX('Hoja de Trabajo para listado'!$CD$155:$DC$1048576,MATCH($A858,'Hoja de Trabajo para listado'!$CD$155:$CD$1048576,0),MATCH((CUADRO!M$5&amp;$E858),'Hoja de Trabajo para listado'!$CD$151:$DC$151,0)),0)</f>
        <v>0</v>
      </c>
      <c r="N858" s="243">
        <f ca="1">+IFERROR(INDEX('Hoja de Trabajo para listado'!$A$155:$Z$1048576,MATCH($A858,'Hoja de Trabajo para listado'!$A$155:$A$1048576,0),MATCH((CUADRO!N$5&amp;$E858),'Hoja de Trabajo para listado'!$A$151:$Z$151,0)),0)+IFERROR(INDEX('Hoja de Trabajo para listado'!$AB$155:$BA$1048576,MATCH($A858,'Hoja de Trabajo para listado'!$AB$155:$AB$1048576,0),MATCH((CUADRO!N$5&amp;$E858),'Hoja de Trabajo para listado'!$AB$151:$BA$151,0)),0)+IFERROR(INDEX('Hoja de Trabajo para listado'!$BC$155:$CB$1048576,MATCH($A858,'Hoja de Trabajo para listado'!$BC$155:$BC$1048576,0),MATCH((CUADRO!N$5&amp;$E858),'Hoja de Trabajo para listado'!$BC$151:$CB$151,0)),0)+IFERROR(INDEX('Hoja de Trabajo para listado'!$DE$153:$DG$274,MATCH($A858,'Hoja de Trabajo para listado'!$DE$153:$DE$1048576,0),MATCH((CUADRO!N$5&amp;$E858),'Hoja de Trabajo para listado'!$DE$151:$DG$151,0)),0)+IFERROR(INDEX('Hoja de Trabajo para listado'!$CD$155:$DC$1048576,MATCH($A858,'Hoja de Trabajo para listado'!$CD$155:$CD$1048576,0),MATCH((CUADRO!N$5&amp;$E858),'Hoja de Trabajo para listado'!$CD$151:$DC$151,0)),0)</f>
        <v>0</v>
      </c>
      <c r="O858" s="243">
        <f ca="1">+IFERROR(INDEX('Hoja de Trabajo para listado'!$A$155:$Z$1048576,MATCH($A858,'Hoja de Trabajo para listado'!$A$155:$A$1048576,0),MATCH((CUADRO!O$5&amp;$E858),'Hoja de Trabajo para listado'!$A$151:$Z$151,0)),0)+IFERROR(INDEX('Hoja de Trabajo para listado'!$AB$155:$BA$1048576,MATCH($A858,'Hoja de Trabajo para listado'!$AB$155:$AB$1048576,0),MATCH((CUADRO!O$5&amp;$E858),'Hoja de Trabajo para listado'!$AB$151:$BA$151,0)),0)+IFERROR(INDEX('Hoja de Trabajo para listado'!$BC$155:$CB$1048576,MATCH($A858,'Hoja de Trabajo para listado'!$BC$155:$BC$1048576,0),MATCH((CUADRO!O$5&amp;$E858),'Hoja de Trabajo para listado'!$BC$151:$CB$151,0)),0)+IFERROR(INDEX('Hoja de Trabajo para listado'!$DE$153:$DG$274,MATCH($A858,'Hoja de Trabajo para listado'!$DE$153:$DE$1048576,0),MATCH((CUADRO!O$5&amp;$E858),'Hoja de Trabajo para listado'!$DE$151:$DG$151,0)),0)+IFERROR(INDEX('Hoja de Trabajo para listado'!$CD$155:$DC$1048576,MATCH($A858,'Hoja de Trabajo para listado'!$CD$155:$CD$1048576,0),MATCH((CUADRO!O$5&amp;$E858),'Hoja de Trabajo para listado'!$CD$151:$DC$151,0)),0)</f>
        <v>0</v>
      </c>
      <c r="P858" s="243">
        <f ca="1">+IFERROR(INDEX('Hoja de Trabajo para listado'!$A$155:$Z$1048576,MATCH($A858,'Hoja de Trabajo para listado'!$A$155:$A$1048576,0),MATCH((CUADRO!P$5&amp;$E858),'Hoja de Trabajo para listado'!$A$151:$Z$151,0)),0)+IFERROR(INDEX('Hoja de Trabajo para listado'!$AB$155:$BA$1048576,MATCH($A858,'Hoja de Trabajo para listado'!$AB$155:$AB$1048576,0),MATCH((CUADRO!P$5&amp;$E858),'Hoja de Trabajo para listado'!$AB$151:$BA$151,0)),0)+IFERROR(INDEX('Hoja de Trabajo para listado'!$BC$155:$CB$1048576,MATCH($A858,'Hoja de Trabajo para listado'!$BC$155:$BC$1048576,0),MATCH((CUADRO!P$5&amp;$E858),'Hoja de Trabajo para listado'!$BC$151:$CB$151,0)),0)+IFERROR(INDEX('Hoja de Trabajo para listado'!$DE$153:$DG$274,MATCH($A858,'Hoja de Trabajo para listado'!$DE$153:$DE$1048576,0),MATCH((CUADRO!P$5&amp;$E858),'Hoja de Trabajo para listado'!$DE$151:$DG$151,0)),0)+IFERROR(INDEX('Hoja de Trabajo para listado'!$CD$155:$DC$1048576,MATCH($A858,'Hoja de Trabajo para listado'!$CD$155:$CD$1048576,0),MATCH((CUADRO!P$5&amp;$E858),'Hoja de Trabajo para listado'!$CD$151:$DC$151,0)),0)</f>
        <v>0</v>
      </c>
      <c r="Q858" s="243">
        <f ca="1">+IFERROR(INDEX('Hoja de Trabajo para listado'!$A$155:$Z$1048576,MATCH($A858,'Hoja de Trabajo para listado'!$A$155:$A$1048576,0),MATCH((CUADRO!Q$5&amp;$E858),'Hoja de Trabajo para listado'!$A$151:$Z$151,0)),0)+IFERROR(INDEX('Hoja de Trabajo para listado'!$AB$155:$BA$1048576,MATCH($A858,'Hoja de Trabajo para listado'!$AB$155:$AB$1048576,0),MATCH((CUADRO!Q$5&amp;$E858),'Hoja de Trabajo para listado'!$AB$151:$BA$151,0)),0)+IFERROR(INDEX('Hoja de Trabajo para listado'!$BC$155:$CB$1048576,MATCH($A858,'Hoja de Trabajo para listado'!$BC$155:$BC$1048576,0),MATCH((CUADRO!Q$5&amp;$E858),'Hoja de Trabajo para listado'!$BC$151:$CB$151,0)),0)+IFERROR(INDEX('Hoja de Trabajo para listado'!$DE$153:$DG$274,MATCH($A858,'Hoja de Trabajo para listado'!$DE$153:$DE$1048576,0),MATCH((CUADRO!Q$5&amp;$E858),'Hoja de Trabajo para listado'!$DE$151:$DG$151,0)),0)+IFERROR(INDEX('Hoja de Trabajo para listado'!$CD$155:$DC$1048576,MATCH($A858,'Hoja de Trabajo para listado'!$CD$155:$CD$1048576,0),MATCH((CUADRO!Q$5&amp;$E858),'Hoja de Trabajo para listado'!$CD$151:$DC$151,0)),0)</f>
        <v>0</v>
      </c>
      <c r="R858" s="243">
        <f t="shared" ca="1" si="29"/>
        <v>0</v>
      </c>
      <c r="S858" s="249"/>
      <c r="T858" s="243">
        <f ca="1">+T859</f>
        <v>0</v>
      </c>
      <c r="U858" s="242">
        <f t="shared" si="30"/>
        <v>1</v>
      </c>
      <c r="V858" s="333" t="str">
        <f>+VLOOKUP(A858,bd_lista!$A$3:$E$590,5,FALSE)</f>
        <v>Gobiernos Autonomos Municipales</v>
      </c>
      <c r="W858" s="391" t="str">
        <f>+V858</f>
        <v>Gobiernos Autonomos Municipales</v>
      </c>
      <c r="X858" s="242">
        <f>+VLOOKUP(A858,[4]Sheet1!$A$13:$D$744,4,FALSE)</f>
        <v>0</v>
      </c>
      <c r="Y858" s="242" t="e">
        <f>+VLOOKUP(X858,bd_lista!$A$3:$C$590,3,FALSE)</f>
        <v>#N/A</v>
      </c>
      <c r="Z858" s="294">
        <f>+X858</f>
        <v>0</v>
      </c>
      <c r="AA858" s="295" t="e">
        <f>+Y858</f>
        <v>#N/A</v>
      </c>
    </row>
    <row r="859" spans="1:27" customFormat="1" ht="15" hidden="1" customHeight="1">
      <c r="A859" s="32">
        <v>1513</v>
      </c>
      <c r="B859" s="388"/>
      <c r="C859" s="247" t="str">
        <f>+VLOOKUP(A859,bd_lista!$A$3:$C$590,3,FALSE)</f>
        <v>Gobierno Autónomo Municipal de Pocoata</v>
      </c>
      <c r="D859" s="390"/>
      <c r="E859" s="244" t="s">
        <v>1305</v>
      </c>
      <c r="F859" s="245">
        <f ca="1">+IFERROR(INDEX('Hoja de Trabajo para listado'!$A$155:$Z$1048576,MATCH($A859,'Hoja de Trabajo para listado'!$A$155:$A$1048576,0),MATCH((CUADRO!F$5&amp;$E859),'Hoja de Trabajo para listado'!$A$151:$Z$151,0)),0)+IFERROR(INDEX('Hoja de Trabajo para listado'!$AB$155:$BA$1048576,MATCH($A859,'Hoja de Trabajo para listado'!$AB$155:$AB$1048576,0),MATCH((CUADRO!F$5&amp;$E859),'Hoja de Trabajo para listado'!$AB$151:$BA$151,0)),0)+IFERROR(INDEX('Hoja de Trabajo para listado'!$BC$155:$CB$1048576,MATCH($A859,'Hoja de Trabajo para listado'!$BC$155:$BC$1048576,0),MATCH((CUADRO!F$5&amp;$E859),'Hoja de Trabajo para listado'!$BC$151:$CB$151,0)),0)+IFERROR(INDEX('Hoja de Trabajo para listado'!$DE$153:$DG$274,MATCH($A859,'Hoja de Trabajo para listado'!$DE$153:$DE$1048576,0),MATCH((CUADRO!F$5&amp;$E859),'Hoja de Trabajo para listado'!$DE$151:$DG$151,0)),0)+IFERROR(INDEX('Hoja de Trabajo para listado'!$CD$155:$DC$1048576,MATCH($A859,'Hoja de Trabajo para listado'!$CD$155:$CD$1048576,0),MATCH((CUADRO!F$5&amp;$E859),'Hoja de Trabajo para listado'!$CD$151:$DC$151,0)),0)</f>
        <v>0</v>
      </c>
      <c r="G859" s="245">
        <f ca="1">+IFERROR(INDEX('Hoja de Trabajo para listado'!$A$155:$Z$1048576,MATCH($A859,'Hoja de Trabajo para listado'!$A$155:$A$1048576,0),MATCH((CUADRO!G$5&amp;$E859),'Hoja de Trabajo para listado'!$A$151:$Z$151,0)),0)+IFERROR(INDEX('Hoja de Trabajo para listado'!$AB$155:$BA$1048576,MATCH($A859,'Hoja de Trabajo para listado'!$AB$155:$AB$1048576,0),MATCH((CUADRO!G$5&amp;$E859),'Hoja de Trabajo para listado'!$AB$151:$BA$151,0)),0)+IFERROR(INDEX('Hoja de Trabajo para listado'!$BC$155:$CB$1048576,MATCH($A859,'Hoja de Trabajo para listado'!$BC$155:$BC$1048576,0),MATCH((CUADRO!G$5&amp;$E859),'Hoja de Trabajo para listado'!$BC$151:$CB$151,0)),0)+IFERROR(INDEX('Hoja de Trabajo para listado'!$DE$153:$DG$274,MATCH($A859,'Hoja de Trabajo para listado'!$DE$153:$DE$1048576,0),MATCH((CUADRO!G$5&amp;$E859),'Hoja de Trabajo para listado'!$DE$151:$DG$151,0)),0)+IFERROR(INDEX('Hoja de Trabajo para listado'!$CD$155:$DC$1048576,MATCH($A859,'Hoja de Trabajo para listado'!$CD$155:$CD$1048576,0),MATCH((CUADRO!G$5&amp;$E859),'Hoja de Trabajo para listado'!$CD$151:$DC$151,0)),0)</f>
        <v>0</v>
      </c>
      <c r="H859" s="245">
        <f ca="1">+IFERROR(INDEX('Hoja de Trabajo para listado'!$A$155:$Z$1048576,MATCH($A859,'Hoja de Trabajo para listado'!$A$155:$A$1048576,0),MATCH((CUADRO!H$5&amp;$E859),'Hoja de Trabajo para listado'!$A$151:$Z$151,0)),0)+IFERROR(INDEX('Hoja de Trabajo para listado'!$AB$155:$BA$1048576,MATCH($A859,'Hoja de Trabajo para listado'!$AB$155:$AB$1048576,0),MATCH((CUADRO!H$5&amp;$E859),'Hoja de Trabajo para listado'!$AB$151:$BA$151,0)),0)+IFERROR(INDEX('Hoja de Trabajo para listado'!$BC$155:$CB$1048576,MATCH($A859,'Hoja de Trabajo para listado'!$BC$155:$BC$1048576,0),MATCH((CUADRO!H$5&amp;$E859),'Hoja de Trabajo para listado'!$BC$151:$CB$151,0)),0)+IFERROR(INDEX('Hoja de Trabajo para listado'!$DE$153:$DG$274,MATCH($A859,'Hoja de Trabajo para listado'!$DE$153:$DE$1048576,0),MATCH((CUADRO!H$5&amp;$E859),'Hoja de Trabajo para listado'!$DE$151:$DG$151,0)),0)+IFERROR(INDEX('Hoja de Trabajo para listado'!$CD$155:$DC$1048576,MATCH($A859,'Hoja de Trabajo para listado'!$CD$155:$CD$1048576,0),MATCH((CUADRO!H$5&amp;$E859),'Hoja de Trabajo para listado'!$CD$151:$DC$151,0)),0)</f>
        <v>0</v>
      </c>
      <c r="I859" s="245">
        <f ca="1">+IFERROR(INDEX('Hoja de Trabajo para listado'!$A$155:$Z$1048576,MATCH($A859,'Hoja de Trabajo para listado'!$A$155:$A$1048576,0),MATCH((CUADRO!I$5&amp;$E859),'Hoja de Trabajo para listado'!$A$151:$Z$151,0)),0)+IFERROR(INDEX('Hoja de Trabajo para listado'!$AB$155:$BA$1048576,MATCH($A859,'Hoja de Trabajo para listado'!$AB$155:$AB$1048576,0),MATCH((CUADRO!I$5&amp;$E859),'Hoja de Trabajo para listado'!$AB$151:$BA$151,0)),0)+IFERROR(INDEX('Hoja de Trabajo para listado'!$BC$155:$CB$1048576,MATCH($A859,'Hoja de Trabajo para listado'!$BC$155:$BC$1048576,0),MATCH((CUADRO!I$5&amp;$E859),'Hoja de Trabajo para listado'!$BC$151:$CB$151,0)),0)+IFERROR(INDEX('Hoja de Trabajo para listado'!$DE$153:$DG$274,MATCH($A859,'Hoja de Trabajo para listado'!$DE$153:$DE$1048576,0),MATCH((CUADRO!I$5&amp;$E859),'Hoja de Trabajo para listado'!$DE$151:$DG$151,0)),0)+IFERROR(INDEX('Hoja de Trabajo para listado'!$CD$155:$DC$1048576,MATCH($A859,'Hoja de Trabajo para listado'!$CD$155:$CD$1048576,0),MATCH((CUADRO!I$5&amp;$E859),'Hoja de Trabajo para listado'!$CD$151:$DC$151,0)),0)</f>
        <v>0</v>
      </c>
      <c r="J859" s="245">
        <f ca="1">+IFERROR(INDEX('Hoja de Trabajo para listado'!$A$155:$Z$1048576,MATCH($A859,'Hoja de Trabajo para listado'!$A$155:$A$1048576,0),MATCH((CUADRO!J$5&amp;$E859),'Hoja de Trabajo para listado'!$A$151:$Z$151,0)),0)+IFERROR(INDEX('Hoja de Trabajo para listado'!$AB$155:$BA$1048576,MATCH($A859,'Hoja de Trabajo para listado'!$AB$155:$AB$1048576,0),MATCH((CUADRO!J$5&amp;$E859),'Hoja de Trabajo para listado'!$AB$151:$BA$151,0)),0)+IFERROR(INDEX('Hoja de Trabajo para listado'!$BC$155:$CB$1048576,MATCH($A859,'Hoja de Trabajo para listado'!$BC$155:$BC$1048576,0),MATCH((CUADRO!J$5&amp;$E859),'Hoja de Trabajo para listado'!$BC$151:$CB$151,0)),0)+IFERROR(INDEX('Hoja de Trabajo para listado'!$DE$153:$DG$274,MATCH($A859,'Hoja de Trabajo para listado'!$DE$153:$DE$1048576,0),MATCH((CUADRO!J$5&amp;$E859),'Hoja de Trabajo para listado'!$DE$151:$DG$151,0)),0)+IFERROR(INDEX('Hoja de Trabajo para listado'!$CD$155:$DC$1048576,MATCH($A859,'Hoja de Trabajo para listado'!$CD$155:$CD$1048576,0),MATCH((CUADRO!J$5&amp;$E859),'Hoja de Trabajo para listado'!$CD$151:$DC$151,0)),0)</f>
        <v>0</v>
      </c>
      <c r="K859" s="245">
        <f ca="1">+IFERROR(INDEX('Hoja de Trabajo para listado'!$A$155:$Z$1048576,MATCH($A859,'Hoja de Trabajo para listado'!$A$155:$A$1048576,0),MATCH((CUADRO!K$5&amp;$E859),'Hoja de Trabajo para listado'!$A$151:$Z$151,0)),0)+IFERROR(INDEX('Hoja de Trabajo para listado'!$AB$155:$BA$1048576,MATCH($A859,'Hoja de Trabajo para listado'!$AB$155:$AB$1048576,0),MATCH((CUADRO!K$5&amp;$E859),'Hoja de Trabajo para listado'!$AB$151:$BA$151,0)),0)+IFERROR(INDEX('Hoja de Trabajo para listado'!$BC$155:$CB$1048576,MATCH($A859,'Hoja de Trabajo para listado'!$BC$155:$BC$1048576,0),MATCH((CUADRO!K$5&amp;$E859),'Hoja de Trabajo para listado'!$BC$151:$CB$151,0)),0)+IFERROR(INDEX('Hoja de Trabajo para listado'!$DE$153:$DG$274,MATCH($A859,'Hoja de Trabajo para listado'!$DE$153:$DE$1048576,0),MATCH((CUADRO!K$5&amp;$E859),'Hoja de Trabajo para listado'!$DE$151:$DG$151,0)),0)+IFERROR(INDEX('Hoja de Trabajo para listado'!$CD$155:$DC$1048576,MATCH($A859,'Hoja de Trabajo para listado'!$CD$155:$CD$1048576,0),MATCH((CUADRO!K$5&amp;$E859),'Hoja de Trabajo para listado'!$CD$151:$DC$151,0)),0)</f>
        <v>0</v>
      </c>
      <c r="L859" s="245">
        <f ca="1">+IFERROR(INDEX('Hoja de Trabajo para listado'!$A$155:$Z$1048576,MATCH($A859,'Hoja de Trabajo para listado'!$A$155:$A$1048576,0),MATCH((CUADRO!L$5&amp;$E859),'Hoja de Trabajo para listado'!$A$151:$Z$151,0)),0)+IFERROR(INDEX('Hoja de Trabajo para listado'!$AB$155:$BA$1048576,MATCH($A859,'Hoja de Trabajo para listado'!$AB$155:$AB$1048576,0),MATCH((CUADRO!L$5&amp;$E859),'Hoja de Trabajo para listado'!$AB$151:$BA$151,0)),0)+IFERROR(INDEX('Hoja de Trabajo para listado'!$BC$155:$CB$1048576,MATCH($A859,'Hoja de Trabajo para listado'!$BC$155:$BC$1048576,0),MATCH((CUADRO!L$5&amp;$E859),'Hoja de Trabajo para listado'!$BC$151:$CB$151,0)),0)+IFERROR(INDEX('Hoja de Trabajo para listado'!$DE$153:$DG$274,MATCH($A859,'Hoja de Trabajo para listado'!$DE$153:$DE$1048576,0),MATCH((CUADRO!L$5&amp;$E859),'Hoja de Trabajo para listado'!$DE$151:$DG$151,0)),0)+IFERROR(INDEX('Hoja de Trabajo para listado'!$CD$155:$DC$1048576,MATCH($A859,'Hoja de Trabajo para listado'!$CD$155:$CD$1048576,0),MATCH((CUADRO!L$5&amp;$E859),'Hoja de Trabajo para listado'!$CD$151:$DC$151,0)),0)</f>
        <v>0</v>
      </c>
      <c r="M859" s="245">
        <f ca="1">+IFERROR(INDEX('Hoja de Trabajo para listado'!$A$155:$Z$1048576,MATCH($A859,'Hoja de Trabajo para listado'!$A$155:$A$1048576,0),MATCH((CUADRO!M$5&amp;$E859),'Hoja de Trabajo para listado'!$A$151:$Z$151,0)),0)+IFERROR(INDEX('Hoja de Trabajo para listado'!$AB$155:$BA$1048576,MATCH($A859,'Hoja de Trabajo para listado'!$AB$155:$AB$1048576,0),MATCH((CUADRO!M$5&amp;$E859),'Hoja de Trabajo para listado'!$AB$151:$BA$151,0)),0)+IFERROR(INDEX('Hoja de Trabajo para listado'!$BC$155:$CB$1048576,MATCH($A859,'Hoja de Trabajo para listado'!$BC$155:$BC$1048576,0),MATCH((CUADRO!M$5&amp;$E859),'Hoja de Trabajo para listado'!$BC$151:$CB$151,0)),0)+IFERROR(INDEX('Hoja de Trabajo para listado'!$DE$153:$DG$274,MATCH($A859,'Hoja de Trabajo para listado'!$DE$153:$DE$1048576,0),MATCH((CUADRO!M$5&amp;$E859),'Hoja de Trabajo para listado'!$DE$151:$DG$151,0)),0)+IFERROR(INDEX('Hoja de Trabajo para listado'!$CD$155:$DC$1048576,MATCH($A859,'Hoja de Trabajo para listado'!$CD$155:$CD$1048576,0),MATCH((CUADRO!M$5&amp;$E859),'Hoja de Trabajo para listado'!$CD$151:$DC$151,0)),0)</f>
        <v>0</v>
      </c>
      <c r="N859" s="245">
        <f ca="1">+IFERROR(INDEX('Hoja de Trabajo para listado'!$A$155:$Z$1048576,MATCH($A859,'Hoja de Trabajo para listado'!$A$155:$A$1048576,0),MATCH((CUADRO!N$5&amp;$E859),'Hoja de Trabajo para listado'!$A$151:$Z$151,0)),0)+IFERROR(INDEX('Hoja de Trabajo para listado'!$AB$155:$BA$1048576,MATCH($A859,'Hoja de Trabajo para listado'!$AB$155:$AB$1048576,0),MATCH((CUADRO!N$5&amp;$E859),'Hoja de Trabajo para listado'!$AB$151:$BA$151,0)),0)+IFERROR(INDEX('Hoja de Trabajo para listado'!$BC$155:$CB$1048576,MATCH($A859,'Hoja de Trabajo para listado'!$BC$155:$BC$1048576,0),MATCH((CUADRO!N$5&amp;$E859),'Hoja de Trabajo para listado'!$BC$151:$CB$151,0)),0)+IFERROR(INDEX('Hoja de Trabajo para listado'!$DE$153:$DG$274,MATCH($A859,'Hoja de Trabajo para listado'!$DE$153:$DE$1048576,0),MATCH((CUADRO!N$5&amp;$E859),'Hoja de Trabajo para listado'!$DE$151:$DG$151,0)),0)+IFERROR(INDEX('Hoja de Trabajo para listado'!$CD$155:$DC$1048576,MATCH($A859,'Hoja de Trabajo para listado'!$CD$155:$CD$1048576,0),MATCH((CUADRO!N$5&amp;$E859),'Hoja de Trabajo para listado'!$CD$151:$DC$151,0)),0)</f>
        <v>0</v>
      </c>
      <c r="O859" s="245">
        <f ca="1">+IFERROR(INDEX('Hoja de Trabajo para listado'!$A$155:$Z$1048576,MATCH($A859,'Hoja de Trabajo para listado'!$A$155:$A$1048576,0),MATCH((CUADRO!O$5&amp;$E859),'Hoja de Trabajo para listado'!$A$151:$Z$151,0)),0)+IFERROR(INDEX('Hoja de Trabajo para listado'!$AB$155:$BA$1048576,MATCH($A859,'Hoja de Trabajo para listado'!$AB$155:$AB$1048576,0),MATCH((CUADRO!O$5&amp;$E859),'Hoja de Trabajo para listado'!$AB$151:$BA$151,0)),0)+IFERROR(INDEX('Hoja de Trabajo para listado'!$BC$155:$CB$1048576,MATCH($A859,'Hoja de Trabajo para listado'!$BC$155:$BC$1048576,0),MATCH((CUADRO!O$5&amp;$E859),'Hoja de Trabajo para listado'!$BC$151:$CB$151,0)),0)+IFERROR(INDEX('Hoja de Trabajo para listado'!$DE$153:$DG$274,MATCH($A859,'Hoja de Trabajo para listado'!$DE$153:$DE$1048576,0),MATCH((CUADRO!O$5&amp;$E859),'Hoja de Trabajo para listado'!$DE$151:$DG$151,0)),0)+IFERROR(INDEX('Hoja de Trabajo para listado'!$CD$155:$DC$1048576,MATCH($A859,'Hoja de Trabajo para listado'!$CD$155:$CD$1048576,0),MATCH((CUADRO!O$5&amp;$E859),'Hoja de Trabajo para listado'!$CD$151:$DC$151,0)),0)</f>
        <v>0</v>
      </c>
      <c r="P859" s="245">
        <f ca="1">+IFERROR(INDEX('Hoja de Trabajo para listado'!$A$155:$Z$1048576,MATCH($A859,'Hoja de Trabajo para listado'!$A$155:$A$1048576,0),MATCH((CUADRO!P$5&amp;$E859),'Hoja de Trabajo para listado'!$A$151:$Z$151,0)),0)+IFERROR(INDEX('Hoja de Trabajo para listado'!$AB$155:$BA$1048576,MATCH($A859,'Hoja de Trabajo para listado'!$AB$155:$AB$1048576,0),MATCH((CUADRO!P$5&amp;$E859),'Hoja de Trabajo para listado'!$AB$151:$BA$151,0)),0)+IFERROR(INDEX('Hoja de Trabajo para listado'!$BC$155:$CB$1048576,MATCH($A859,'Hoja de Trabajo para listado'!$BC$155:$BC$1048576,0),MATCH((CUADRO!P$5&amp;$E859),'Hoja de Trabajo para listado'!$BC$151:$CB$151,0)),0)+IFERROR(INDEX('Hoja de Trabajo para listado'!$DE$153:$DG$274,MATCH($A859,'Hoja de Trabajo para listado'!$DE$153:$DE$1048576,0),MATCH((CUADRO!P$5&amp;$E859),'Hoja de Trabajo para listado'!$DE$151:$DG$151,0)),0)+IFERROR(INDEX('Hoja de Trabajo para listado'!$CD$155:$DC$1048576,MATCH($A859,'Hoja de Trabajo para listado'!$CD$155:$CD$1048576,0),MATCH((CUADRO!P$5&amp;$E859),'Hoja de Trabajo para listado'!$CD$151:$DC$151,0)),0)</f>
        <v>0</v>
      </c>
      <c r="Q859" s="245">
        <f ca="1">+IFERROR(INDEX('Hoja de Trabajo para listado'!$A$155:$Z$1048576,MATCH($A859,'Hoja de Trabajo para listado'!$A$155:$A$1048576,0),MATCH((CUADRO!Q$5&amp;$E859),'Hoja de Trabajo para listado'!$A$151:$Z$151,0)),0)+IFERROR(INDEX('Hoja de Trabajo para listado'!$AB$155:$BA$1048576,MATCH($A859,'Hoja de Trabajo para listado'!$AB$155:$AB$1048576,0),MATCH((CUADRO!Q$5&amp;$E859),'Hoja de Trabajo para listado'!$AB$151:$BA$151,0)),0)+IFERROR(INDEX('Hoja de Trabajo para listado'!$BC$155:$CB$1048576,MATCH($A859,'Hoja de Trabajo para listado'!$BC$155:$BC$1048576,0),MATCH((CUADRO!Q$5&amp;$E859),'Hoja de Trabajo para listado'!$BC$151:$CB$151,0)),0)+IFERROR(INDEX('Hoja de Trabajo para listado'!$DE$153:$DG$274,MATCH($A859,'Hoja de Trabajo para listado'!$DE$153:$DE$1048576,0),MATCH((CUADRO!Q$5&amp;$E859),'Hoja de Trabajo para listado'!$DE$151:$DG$151,0)),0)+IFERROR(INDEX('Hoja de Trabajo para listado'!$CD$155:$DC$1048576,MATCH($A859,'Hoja de Trabajo para listado'!$CD$155:$CD$1048576,0),MATCH((CUADRO!Q$5&amp;$E859),'Hoja de Trabajo para listado'!$CD$151:$DC$151,0)),0)</f>
        <v>0</v>
      </c>
      <c r="R859" s="245">
        <f t="shared" ca="1" si="29"/>
        <v>0</v>
      </c>
      <c r="S859" s="259">
        <f ca="1">+R858+R859</f>
        <v>0</v>
      </c>
      <c r="T859" s="245">
        <f ca="1">+S859</f>
        <v>0</v>
      </c>
      <c r="U859" s="244">
        <f t="shared" si="30"/>
        <v>2</v>
      </c>
      <c r="V859" s="333" t="str">
        <f>+VLOOKUP(A859,bd_lista!$A$3:$E$590,5,FALSE)</f>
        <v>Gobiernos Autonomos Municipales</v>
      </c>
      <c r="W859" s="392"/>
      <c r="X859" s="242">
        <f>+VLOOKUP(A859,[4]Sheet1!$A$13:$D$744,4,FALSE)</f>
        <v>0</v>
      </c>
      <c r="Y859" s="242" t="e">
        <f>+VLOOKUP(X859,bd_lista!$A$3:$C$590,3,FALSE)</f>
        <v>#N/A</v>
      </c>
      <c r="Z859" s="292"/>
      <c r="AA859" s="293"/>
    </row>
    <row r="860" spans="1:27" customFormat="1" ht="15" hidden="1" customHeight="1">
      <c r="A860" s="32">
        <v>1514</v>
      </c>
      <c r="B860" s="387">
        <f>+A860</f>
        <v>1514</v>
      </c>
      <c r="C860" s="247" t="str">
        <f>+VLOOKUP(A860,bd_lista!$A$3:$C$590,3,FALSE)</f>
        <v>Gobierno Autónomo Municipal de Ocurí</v>
      </c>
      <c r="D860" s="389" t="str">
        <f>+C860</f>
        <v>Gobierno Autónomo Municipal de Ocurí</v>
      </c>
      <c r="E860" s="242" t="s">
        <v>1304</v>
      </c>
      <c r="F860" s="243">
        <f ca="1">+IFERROR(INDEX('Hoja de Trabajo para listado'!$A$155:$Z$1048576,MATCH($A860,'Hoja de Trabajo para listado'!$A$155:$A$1048576,0),MATCH((CUADRO!F$5&amp;$E860),'Hoja de Trabajo para listado'!$A$151:$Z$151,0)),0)+IFERROR(INDEX('Hoja de Trabajo para listado'!$AB$155:$BA$1048576,MATCH($A860,'Hoja de Trabajo para listado'!$AB$155:$AB$1048576,0),MATCH((CUADRO!F$5&amp;$E860),'Hoja de Trabajo para listado'!$AB$151:$BA$151,0)),0)+IFERROR(INDEX('Hoja de Trabajo para listado'!$BC$155:$CB$1048576,MATCH($A860,'Hoja de Trabajo para listado'!$BC$155:$BC$1048576,0),MATCH((CUADRO!F$5&amp;$E860),'Hoja de Trabajo para listado'!$BC$151:$CB$151,0)),0)+IFERROR(INDEX('Hoja de Trabajo para listado'!$DE$153:$DG$274,MATCH($A860,'Hoja de Trabajo para listado'!$DE$153:$DE$1048576,0),MATCH((CUADRO!F$5&amp;$E860),'Hoja de Trabajo para listado'!$DE$151:$DG$151,0)),0)+IFERROR(INDEX('Hoja de Trabajo para listado'!$CD$155:$DC$1048576,MATCH($A860,'Hoja de Trabajo para listado'!$CD$155:$CD$1048576,0),MATCH((CUADRO!F$5&amp;$E860),'Hoja de Trabajo para listado'!$CD$151:$DC$151,0)),0)</f>
        <v>0</v>
      </c>
      <c r="G860" s="243">
        <f ca="1">+IFERROR(INDEX('Hoja de Trabajo para listado'!$A$155:$Z$1048576,MATCH($A860,'Hoja de Trabajo para listado'!$A$155:$A$1048576,0),MATCH((CUADRO!G$5&amp;$E860),'Hoja de Trabajo para listado'!$A$151:$Z$151,0)),0)+IFERROR(INDEX('Hoja de Trabajo para listado'!$AB$155:$BA$1048576,MATCH($A860,'Hoja de Trabajo para listado'!$AB$155:$AB$1048576,0),MATCH((CUADRO!G$5&amp;$E860),'Hoja de Trabajo para listado'!$AB$151:$BA$151,0)),0)+IFERROR(INDEX('Hoja de Trabajo para listado'!$BC$155:$CB$1048576,MATCH($A860,'Hoja de Trabajo para listado'!$BC$155:$BC$1048576,0),MATCH((CUADRO!G$5&amp;$E860),'Hoja de Trabajo para listado'!$BC$151:$CB$151,0)),0)+IFERROR(INDEX('Hoja de Trabajo para listado'!$DE$153:$DG$274,MATCH($A860,'Hoja de Trabajo para listado'!$DE$153:$DE$1048576,0),MATCH((CUADRO!G$5&amp;$E860),'Hoja de Trabajo para listado'!$DE$151:$DG$151,0)),0)+IFERROR(INDEX('Hoja de Trabajo para listado'!$CD$155:$DC$1048576,MATCH($A860,'Hoja de Trabajo para listado'!$CD$155:$CD$1048576,0),MATCH((CUADRO!G$5&amp;$E860),'Hoja de Trabajo para listado'!$CD$151:$DC$151,0)),0)</f>
        <v>0</v>
      </c>
      <c r="H860" s="243">
        <f ca="1">+IFERROR(INDEX('Hoja de Trabajo para listado'!$A$155:$Z$1048576,MATCH($A860,'Hoja de Trabajo para listado'!$A$155:$A$1048576,0),MATCH((CUADRO!H$5&amp;$E860),'Hoja de Trabajo para listado'!$A$151:$Z$151,0)),0)+IFERROR(INDEX('Hoja de Trabajo para listado'!$AB$155:$BA$1048576,MATCH($A860,'Hoja de Trabajo para listado'!$AB$155:$AB$1048576,0),MATCH((CUADRO!H$5&amp;$E860),'Hoja de Trabajo para listado'!$AB$151:$BA$151,0)),0)+IFERROR(INDEX('Hoja de Trabajo para listado'!$BC$155:$CB$1048576,MATCH($A860,'Hoja de Trabajo para listado'!$BC$155:$BC$1048576,0),MATCH((CUADRO!H$5&amp;$E860),'Hoja de Trabajo para listado'!$BC$151:$CB$151,0)),0)+IFERROR(INDEX('Hoja de Trabajo para listado'!$DE$153:$DG$274,MATCH($A860,'Hoja de Trabajo para listado'!$DE$153:$DE$1048576,0),MATCH((CUADRO!H$5&amp;$E860),'Hoja de Trabajo para listado'!$DE$151:$DG$151,0)),0)+IFERROR(INDEX('Hoja de Trabajo para listado'!$CD$155:$DC$1048576,MATCH($A860,'Hoja de Trabajo para listado'!$CD$155:$CD$1048576,0),MATCH((CUADRO!H$5&amp;$E860),'Hoja de Trabajo para listado'!$CD$151:$DC$151,0)),0)</f>
        <v>0</v>
      </c>
      <c r="I860" s="243">
        <f ca="1">+IFERROR(INDEX('Hoja de Trabajo para listado'!$A$155:$Z$1048576,MATCH($A860,'Hoja de Trabajo para listado'!$A$155:$A$1048576,0),MATCH((CUADRO!I$5&amp;$E860),'Hoja de Trabajo para listado'!$A$151:$Z$151,0)),0)+IFERROR(INDEX('Hoja de Trabajo para listado'!$AB$155:$BA$1048576,MATCH($A860,'Hoja de Trabajo para listado'!$AB$155:$AB$1048576,0),MATCH((CUADRO!I$5&amp;$E860),'Hoja de Trabajo para listado'!$AB$151:$BA$151,0)),0)+IFERROR(INDEX('Hoja de Trabajo para listado'!$BC$155:$CB$1048576,MATCH($A860,'Hoja de Trabajo para listado'!$BC$155:$BC$1048576,0),MATCH((CUADRO!I$5&amp;$E860),'Hoja de Trabajo para listado'!$BC$151:$CB$151,0)),0)+IFERROR(INDEX('Hoja de Trabajo para listado'!$DE$153:$DG$274,MATCH($A860,'Hoja de Trabajo para listado'!$DE$153:$DE$1048576,0),MATCH((CUADRO!I$5&amp;$E860),'Hoja de Trabajo para listado'!$DE$151:$DG$151,0)),0)+IFERROR(INDEX('Hoja de Trabajo para listado'!$CD$155:$DC$1048576,MATCH($A860,'Hoja de Trabajo para listado'!$CD$155:$CD$1048576,0),MATCH((CUADRO!I$5&amp;$E860),'Hoja de Trabajo para listado'!$CD$151:$DC$151,0)),0)</f>
        <v>0</v>
      </c>
      <c r="J860" s="243">
        <f ca="1">+IFERROR(INDEX('Hoja de Trabajo para listado'!$A$155:$Z$1048576,MATCH($A860,'Hoja de Trabajo para listado'!$A$155:$A$1048576,0),MATCH((CUADRO!J$5&amp;$E860),'Hoja de Trabajo para listado'!$A$151:$Z$151,0)),0)+IFERROR(INDEX('Hoja de Trabajo para listado'!$AB$155:$BA$1048576,MATCH($A860,'Hoja de Trabajo para listado'!$AB$155:$AB$1048576,0),MATCH((CUADRO!J$5&amp;$E860),'Hoja de Trabajo para listado'!$AB$151:$BA$151,0)),0)+IFERROR(INDEX('Hoja de Trabajo para listado'!$BC$155:$CB$1048576,MATCH($A860,'Hoja de Trabajo para listado'!$BC$155:$BC$1048576,0),MATCH((CUADRO!J$5&amp;$E860),'Hoja de Trabajo para listado'!$BC$151:$CB$151,0)),0)+IFERROR(INDEX('Hoja de Trabajo para listado'!$DE$153:$DG$274,MATCH($A860,'Hoja de Trabajo para listado'!$DE$153:$DE$1048576,0),MATCH((CUADRO!J$5&amp;$E860),'Hoja de Trabajo para listado'!$DE$151:$DG$151,0)),0)+IFERROR(INDEX('Hoja de Trabajo para listado'!$CD$155:$DC$1048576,MATCH($A860,'Hoja de Trabajo para listado'!$CD$155:$CD$1048576,0),MATCH((CUADRO!J$5&amp;$E860),'Hoja de Trabajo para listado'!$CD$151:$DC$151,0)),0)</f>
        <v>0</v>
      </c>
      <c r="K860" s="243">
        <f ca="1">+IFERROR(INDEX('Hoja de Trabajo para listado'!$A$155:$Z$1048576,MATCH($A860,'Hoja de Trabajo para listado'!$A$155:$A$1048576,0),MATCH((CUADRO!K$5&amp;$E860),'Hoja de Trabajo para listado'!$A$151:$Z$151,0)),0)+IFERROR(INDEX('Hoja de Trabajo para listado'!$AB$155:$BA$1048576,MATCH($A860,'Hoja de Trabajo para listado'!$AB$155:$AB$1048576,0),MATCH((CUADRO!K$5&amp;$E860),'Hoja de Trabajo para listado'!$AB$151:$BA$151,0)),0)+IFERROR(INDEX('Hoja de Trabajo para listado'!$BC$155:$CB$1048576,MATCH($A860,'Hoja de Trabajo para listado'!$BC$155:$BC$1048576,0),MATCH((CUADRO!K$5&amp;$E860),'Hoja de Trabajo para listado'!$BC$151:$CB$151,0)),0)+IFERROR(INDEX('Hoja de Trabajo para listado'!$DE$153:$DG$274,MATCH($A860,'Hoja de Trabajo para listado'!$DE$153:$DE$1048576,0),MATCH((CUADRO!K$5&amp;$E860),'Hoja de Trabajo para listado'!$DE$151:$DG$151,0)),0)+IFERROR(INDEX('Hoja de Trabajo para listado'!$CD$155:$DC$1048576,MATCH($A860,'Hoja de Trabajo para listado'!$CD$155:$CD$1048576,0),MATCH((CUADRO!K$5&amp;$E860),'Hoja de Trabajo para listado'!$CD$151:$DC$151,0)),0)</f>
        <v>0</v>
      </c>
      <c r="L860" s="243">
        <f ca="1">+IFERROR(INDEX('Hoja de Trabajo para listado'!$A$155:$Z$1048576,MATCH($A860,'Hoja de Trabajo para listado'!$A$155:$A$1048576,0),MATCH((CUADRO!L$5&amp;$E860),'Hoja de Trabajo para listado'!$A$151:$Z$151,0)),0)+IFERROR(INDEX('Hoja de Trabajo para listado'!$AB$155:$BA$1048576,MATCH($A860,'Hoja de Trabajo para listado'!$AB$155:$AB$1048576,0),MATCH((CUADRO!L$5&amp;$E860),'Hoja de Trabajo para listado'!$AB$151:$BA$151,0)),0)+IFERROR(INDEX('Hoja de Trabajo para listado'!$BC$155:$CB$1048576,MATCH($A860,'Hoja de Trabajo para listado'!$BC$155:$BC$1048576,0),MATCH((CUADRO!L$5&amp;$E860),'Hoja de Trabajo para listado'!$BC$151:$CB$151,0)),0)+IFERROR(INDEX('Hoja de Trabajo para listado'!$DE$153:$DG$274,MATCH($A860,'Hoja de Trabajo para listado'!$DE$153:$DE$1048576,0),MATCH((CUADRO!L$5&amp;$E860),'Hoja de Trabajo para listado'!$DE$151:$DG$151,0)),0)+IFERROR(INDEX('Hoja de Trabajo para listado'!$CD$155:$DC$1048576,MATCH($A860,'Hoja de Trabajo para listado'!$CD$155:$CD$1048576,0),MATCH((CUADRO!L$5&amp;$E860),'Hoja de Trabajo para listado'!$CD$151:$DC$151,0)),0)</f>
        <v>0</v>
      </c>
      <c r="M860" s="243">
        <f ca="1">+IFERROR(INDEX('Hoja de Trabajo para listado'!$A$155:$Z$1048576,MATCH($A860,'Hoja de Trabajo para listado'!$A$155:$A$1048576,0),MATCH((CUADRO!M$5&amp;$E860),'Hoja de Trabajo para listado'!$A$151:$Z$151,0)),0)+IFERROR(INDEX('Hoja de Trabajo para listado'!$AB$155:$BA$1048576,MATCH($A860,'Hoja de Trabajo para listado'!$AB$155:$AB$1048576,0),MATCH((CUADRO!M$5&amp;$E860),'Hoja de Trabajo para listado'!$AB$151:$BA$151,0)),0)+IFERROR(INDEX('Hoja de Trabajo para listado'!$BC$155:$CB$1048576,MATCH($A860,'Hoja de Trabajo para listado'!$BC$155:$BC$1048576,0),MATCH((CUADRO!M$5&amp;$E860),'Hoja de Trabajo para listado'!$BC$151:$CB$151,0)),0)+IFERROR(INDEX('Hoja de Trabajo para listado'!$DE$153:$DG$274,MATCH($A860,'Hoja de Trabajo para listado'!$DE$153:$DE$1048576,0),MATCH((CUADRO!M$5&amp;$E860),'Hoja de Trabajo para listado'!$DE$151:$DG$151,0)),0)+IFERROR(INDEX('Hoja de Trabajo para listado'!$CD$155:$DC$1048576,MATCH($A860,'Hoja de Trabajo para listado'!$CD$155:$CD$1048576,0),MATCH((CUADRO!M$5&amp;$E860),'Hoja de Trabajo para listado'!$CD$151:$DC$151,0)),0)</f>
        <v>0</v>
      </c>
      <c r="N860" s="243">
        <f ca="1">+IFERROR(INDEX('Hoja de Trabajo para listado'!$A$155:$Z$1048576,MATCH($A860,'Hoja de Trabajo para listado'!$A$155:$A$1048576,0),MATCH((CUADRO!N$5&amp;$E860),'Hoja de Trabajo para listado'!$A$151:$Z$151,0)),0)+IFERROR(INDEX('Hoja de Trabajo para listado'!$AB$155:$BA$1048576,MATCH($A860,'Hoja de Trabajo para listado'!$AB$155:$AB$1048576,0),MATCH((CUADRO!N$5&amp;$E860),'Hoja de Trabajo para listado'!$AB$151:$BA$151,0)),0)+IFERROR(INDEX('Hoja de Trabajo para listado'!$BC$155:$CB$1048576,MATCH($A860,'Hoja de Trabajo para listado'!$BC$155:$BC$1048576,0),MATCH((CUADRO!N$5&amp;$E860),'Hoja de Trabajo para listado'!$BC$151:$CB$151,0)),0)+IFERROR(INDEX('Hoja de Trabajo para listado'!$DE$153:$DG$274,MATCH($A860,'Hoja de Trabajo para listado'!$DE$153:$DE$1048576,0),MATCH((CUADRO!N$5&amp;$E860),'Hoja de Trabajo para listado'!$DE$151:$DG$151,0)),0)+IFERROR(INDEX('Hoja de Trabajo para listado'!$CD$155:$DC$1048576,MATCH($A860,'Hoja de Trabajo para listado'!$CD$155:$CD$1048576,0),MATCH((CUADRO!N$5&amp;$E860),'Hoja de Trabajo para listado'!$CD$151:$DC$151,0)),0)</f>
        <v>0</v>
      </c>
      <c r="O860" s="243">
        <f ca="1">+IFERROR(INDEX('Hoja de Trabajo para listado'!$A$155:$Z$1048576,MATCH($A860,'Hoja de Trabajo para listado'!$A$155:$A$1048576,0),MATCH((CUADRO!O$5&amp;$E860),'Hoja de Trabajo para listado'!$A$151:$Z$151,0)),0)+IFERROR(INDEX('Hoja de Trabajo para listado'!$AB$155:$BA$1048576,MATCH($A860,'Hoja de Trabajo para listado'!$AB$155:$AB$1048576,0),MATCH((CUADRO!O$5&amp;$E860),'Hoja de Trabajo para listado'!$AB$151:$BA$151,0)),0)+IFERROR(INDEX('Hoja de Trabajo para listado'!$BC$155:$CB$1048576,MATCH($A860,'Hoja de Trabajo para listado'!$BC$155:$BC$1048576,0),MATCH((CUADRO!O$5&amp;$E860),'Hoja de Trabajo para listado'!$BC$151:$CB$151,0)),0)+IFERROR(INDEX('Hoja de Trabajo para listado'!$DE$153:$DG$274,MATCH($A860,'Hoja de Trabajo para listado'!$DE$153:$DE$1048576,0),MATCH((CUADRO!O$5&amp;$E860),'Hoja de Trabajo para listado'!$DE$151:$DG$151,0)),0)+IFERROR(INDEX('Hoja de Trabajo para listado'!$CD$155:$DC$1048576,MATCH($A860,'Hoja de Trabajo para listado'!$CD$155:$CD$1048576,0),MATCH((CUADRO!O$5&amp;$E860),'Hoja de Trabajo para listado'!$CD$151:$DC$151,0)),0)</f>
        <v>0</v>
      </c>
      <c r="P860" s="243">
        <f ca="1">+IFERROR(INDEX('Hoja de Trabajo para listado'!$A$155:$Z$1048576,MATCH($A860,'Hoja de Trabajo para listado'!$A$155:$A$1048576,0),MATCH((CUADRO!P$5&amp;$E860),'Hoja de Trabajo para listado'!$A$151:$Z$151,0)),0)+IFERROR(INDEX('Hoja de Trabajo para listado'!$AB$155:$BA$1048576,MATCH($A860,'Hoja de Trabajo para listado'!$AB$155:$AB$1048576,0),MATCH((CUADRO!P$5&amp;$E860),'Hoja de Trabajo para listado'!$AB$151:$BA$151,0)),0)+IFERROR(INDEX('Hoja de Trabajo para listado'!$BC$155:$CB$1048576,MATCH($A860,'Hoja de Trabajo para listado'!$BC$155:$BC$1048576,0),MATCH((CUADRO!P$5&amp;$E860),'Hoja de Trabajo para listado'!$BC$151:$CB$151,0)),0)+IFERROR(INDEX('Hoja de Trabajo para listado'!$DE$153:$DG$274,MATCH($A860,'Hoja de Trabajo para listado'!$DE$153:$DE$1048576,0),MATCH((CUADRO!P$5&amp;$E860),'Hoja de Trabajo para listado'!$DE$151:$DG$151,0)),0)+IFERROR(INDEX('Hoja de Trabajo para listado'!$CD$155:$DC$1048576,MATCH($A860,'Hoja de Trabajo para listado'!$CD$155:$CD$1048576,0),MATCH((CUADRO!P$5&amp;$E860),'Hoja de Trabajo para listado'!$CD$151:$DC$151,0)),0)</f>
        <v>0</v>
      </c>
      <c r="Q860" s="243">
        <f ca="1">+IFERROR(INDEX('Hoja de Trabajo para listado'!$A$155:$Z$1048576,MATCH($A860,'Hoja de Trabajo para listado'!$A$155:$A$1048576,0),MATCH((CUADRO!Q$5&amp;$E860),'Hoja de Trabajo para listado'!$A$151:$Z$151,0)),0)+IFERROR(INDEX('Hoja de Trabajo para listado'!$AB$155:$BA$1048576,MATCH($A860,'Hoja de Trabajo para listado'!$AB$155:$AB$1048576,0),MATCH((CUADRO!Q$5&amp;$E860),'Hoja de Trabajo para listado'!$AB$151:$BA$151,0)),0)+IFERROR(INDEX('Hoja de Trabajo para listado'!$BC$155:$CB$1048576,MATCH($A860,'Hoja de Trabajo para listado'!$BC$155:$BC$1048576,0),MATCH((CUADRO!Q$5&amp;$E860),'Hoja de Trabajo para listado'!$BC$151:$CB$151,0)),0)+IFERROR(INDEX('Hoja de Trabajo para listado'!$DE$153:$DG$274,MATCH($A860,'Hoja de Trabajo para listado'!$DE$153:$DE$1048576,0),MATCH((CUADRO!Q$5&amp;$E860),'Hoja de Trabajo para listado'!$DE$151:$DG$151,0)),0)+IFERROR(INDEX('Hoja de Trabajo para listado'!$CD$155:$DC$1048576,MATCH($A860,'Hoja de Trabajo para listado'!$CD$155:$CD$1048576,0),MATCH((CUADRO!Q$5&amp;$E860),'Hoja de Trabajo para listado'!$CD$151:$DC$151,0)),0)</f>
        <v>0</v>
      </c>
      <c r="R860" s="243">
        <f t="shared" ca="1" si="29"/>
        <v>0</v>
      </c>
      <c r="S860" s="249"/>
      <c r="T860" s="243">
        <f ca="1">+T861</f>
        <v>0</v>
      </c>
      <c r="U860" s="242">
        <f t="shared" si="30"/>
        <v>1</v>
      </c>
      <c r="V860" s="333" t="str">
        <f>+VLOOKUP(A860,bd_lista!$A$3:$E$590,5,FALSE)</f>
        <v>Gobiernos Autonomos Municipales</v>
      </c>
      <c r="W860" s="391" t="str">
        <f>+V860</f>
        <v>Gobiernos Autonomos Municipales</v>
      </c>
      <c r="X860" s="242">
        <f>+VLOOKUP(A860,[4]Sheet1!$A$13:$D$744,4,FALSE)</f>
        <v>0</v>
      </c>
      <c r="Y860" s="242" t="e">
        <f>+VLOOKUP(X860,bd_lista!$A$3:$C$590,3,FALSE)</f>
        <v>#N/A</v>
      </c>
      <c r="Z860" s="294">
        <f>+X860</f>
        <v>0</v>
      </c>
      <c r="AA860" s="295" t="e">
        <f>+Y860</f>
        <v>#N/A</v>
      </c>
    </row>
    <row r="861" spans="1:27" customFormat="1" ht="15" hidden="1" customHeight="1">
      <c r="A861" s="32">
        <v>1514</v>
      </c>
      <c r="B861" s="388"/>
      <c r="C861" s="247" t="str">
        <f>+VLOOKUP(A861,bd_lista!$A$3:$C$590,3,FALSE)</f>
        <v>Gobierno Autónomo Municipal de Ocurí</v>
      </c>
      <c r="D861" s="390"/>
      <c r="E861" s="244" t="s">
        <v>1305</v>
      </c>
      <c r="F861" s="245">
        <f ca="1">+IFERROR(INDEX('Hoja de Trabajo para listado'!$A$155:$Z$1048576,MATCH($A861,'Hoja de Trabajo para listado'!$A$155:$A$1048576,0),MATCH((CUADRO!F$5&amp;$E861),'Hoja de Trabajo para listado'!$A$151:$Z$151,0)),0)+IFERROR(INDEX('Hoja de Trabajo para listado'!$AB$155:$BA$1048576,MATCH($A861,'Hoja de Trabajo para listado'!$AB$155:$AB$1048576,0),MATCH((CUADRO!F$5&amp;$E861),'Hoja de Trabajo para listado'!$AB$151:$BA$151,0)),0)+IFERROR(INDEX('Hoja de Trabajo para listado'!$BC$155:$CB$1048576,MATCH($A861,'Hoja de Trabajo para listado'!$BC$155:$BC$1048576,0),MATCH((CUADRO!F$5&amp;$E861),'Hoja de Trabajo para listado'!$BC$151:$CB$151,0)),0)+IFERROR(INDEX('Hoja de Trabajo para listado'!$DE$153:$DG$274,MATCH($A861,'Hoja de Trabajo para listado'!$DE$153:$DE$1048576,0),MATCH((CUADRO!F$5&amp;$E861),'Hoja de Trabajo para listado'!$DE$151:$DG$151,0)),0)+IFERROR(INDEX('Hoja de Trabajo para listado'!$CD$155:$DC$1048576,MATCH($A861,'Hoja de Trabajo para listado'!$CD$155:$CD$1048576,0),MATCH((CUADRO!F$5&amp;$E861),'Hoja de Trabajo para listado'!$CD$151:$DC$151,0)),0)</f>
        <v>0</v>
      </c>
      <c r="G861" s="245">
        <f ca="1">+IFERROR(INDEX('Hoja de Trabajo para listado'!$A$155:$Z$1048576,MATCH($A861,'Hoja de Trabajo para listado'!$A$155:$A$1048576,0),MATCH((CUADRO!G$5&amp;$E861),'Hoja de Trabajo para listado'!$A$151:$Z$151,0)),0)+IFERROR(INDEX('Hoja de Trabajo para listado'!$AB$155:$BA$1048576,MATCH($A861,'Hoja de Trabajo para listado'!$AB$155:$AB$1048576,0),MATCH((CUADRO!G$5&amp;$E861),'Hoja de Trabajo para listado'!$AB$151:$BA$151,0)),0)+IFERROR(INDEX('Hoja de Trabajo para listado'!$BC$155:$CB$1048576,MATCH($A861,'Hoja de Trabajo para listado'!$BC$155:$BC$1048576,0),MATCH((CUADRO!G$5&amp;$E861),'Hoja de Trabajo para listado'!$BC$151:$CB$151,0)),0)+IFERROR(INDEX('Hoja de Trabajo para listado'!$DE$153:$DG$274,MATCH($A861,'Hoja de Trabajo para listado'!$DE$153:$DE$1048576,0),MATCH((CUADRO!G$5&amp;$E861),'Hoja de Trabajo para listado'!$DE$151:$DG$151,0)),0)+IFERROR(INDEX('Hoja de Trabajo para listado'!$CD$155:$DC$1048576,MATCH($A861,'Hoja de Trabajo para listado'!$CD$155:$CD$1048576,0),MATCH((CUADRO!G$5&amp;$E861),'Hoja de Trabajo para listado'!$CD$151:$DC$151,0)),0)</f>
        <v>0</v>
      </c>
      <c r="H861" s="245">
        <f ca="1">+IFERROR(INDEX('Hoja de Trabajo para listado'!$A$155:$Z$1048576,MATCH($A861,'Hoja de Trabajo para listado'!$A$155:$A$1048576,0),MATCH((CUADRO!H$5&amp;$E861),'Hoja de Trabajo para listado'!$A$151:$Z$151,0)),0)+IFERROR(INDEX('Hoja de Trabajo para listado'!$AB$155:$BA$1048576,MATCH($A861,'Hoja de Trabajo para listado'!$AB$155:$AB$1048576,0),MATCH((CUADRO!H$5&amp;$E861),'Hoja de Trabajo para listado'!$AB$151:$BA$151,0)),0)+IFERROR(INDEX('Hoja de Trabajo para listado'!$BC$155:$CB$1048576,MATCH($A861,'Hoja de Trabajo para listado'!$BC$155:$BC$1048576,0),MATCH((CUADRO!H$5&amp;$E861),'Hoja de Trabajo para listado'!$BC$151:$CB$151,0)),0)+IFERROR(INDEX('Hoja de Trabajo para listado'!$DE$153:$DG$274,MATCH($A861,'Hoja de Trabajo para listado'!$DE$153:$DE$1048576,0),MATCH((CUADRO!H$5&amp;$E861),'Hoja de Trabajo para listado'!$DE$151:$DG$151,0)),0)+IFERROR(INDEX('Hoja de Trabajo para listado'!$CD$155:$DC$1048576,MATCH($A861,'Hoja de Trabajo para listado'!$CD$155:$CD$1048576,0),MATCH((CUADRO!H$5&amp;$E861),'Hoja de Trabajo para listado'!$CD$151:$DC$151,0)),0)</f>
        <v>0</v>
      </c>
      <c r="I861" s="245">
        <f ca="1">+IFERROR(INDEX('Hoja de Trabajo para listado'!$A$155:$Z$1048576,MATCH($A861,'Hoja de Trabajo para listado'!$A$155:$A$1048576,0),MATCH((CUADRO!I$5&amp;$E861),'Hoja de Trabajo para listado'!$A$151:$Z$151,0)),0)+IFERROR(INDEX('Hoja de Trabajo para listado'!$AB$155:$BA$1048576,MATCH($A861,'Hoja de Trabajo para listado'!$AB$155:$AB$1048576,0),MATCH((CUADRO!I$5&amp;$E861),'Hoja de Trabajo para listado'!$AB$151:$BA$151,0)),0)+IFERROR(INDEX('Hoja de Trabajo para listado'!$BC$155:$CB$1048576,MATCH($A861,'Hoja de Trabajo para listado'!$BC$155:$BC$1048576,0),MATCH((CUADRO!I$5&amp;$E861),'Hoja de Trabajo para listado'!$BC$151:$CB$151,0)),0)+IFERROR(INDEX('Hoja de Trabajo para listado'!$DE$153:$DG$274,MATCH($A861,'Hoja de Trabajo para listado'!$DE$153:$DE$1048576,0),MATCH((CUADRO!I$5&amp;$E861),'Hoja de Trabajo para listado'!$DE$151:$DG$151,0)),0)+IFERROR(INDEX('Hoja de Trabajo para listado'!$CD$155:$DC$1048576,MATCH($A861,'Hoja de Trabajo para listado'!$CD$155:$CD$1048576,0),MATCH((CUADRO!I$5&amp;$E861),'Hoja de Trabajo para listado'!$CD$151:$DC$151,0)),0)</f>
        <v>0</v>
      </c>
      <c r="J861" s="245">
        <f ca="1">+IFERROR(INDEX('Hoja de Trabajo para listado'!$A$155:$Z$1048576,MATCH($A861,'Hoja de Trabajo para listado'!$A$155:$A$1048576,0),MATCH((CUADRO!J$5&amp;$E861),'Hoja de Trabajo para listado'!$A$151:$Z$151,0)),0)+IFERROR(INDEX('Hoja de Trabajo para listado'!$AB$155:$BA$1048576,MATCH($A861,'Hoja de Trabajo para listado'!$AB$155:$AB$1048576,0),MATCH((CUADRO!J$5&amp;$E861),'Hoja de Trabajo para listado'!$AB$151:$BA$151,0)),0)+IFERROR(INDEX('Hoja de Trabajo para listado'!$BC$155:$CB$1048576,MATCH($A861,'Hoja de Trabajo para listado'!$BC$155:$BC$1048576,0),MATCH((CUADRO!J$5&amp;$E861),'Hoja de Trabajo para listado'!$BC$151:$CB$151,0)),0)+IFERROR(INDEX('Hoja de Trabajo para listado'!$DE$153:$DG$274,MATCH($A861,'Hoja de Trabajo para listado'!$DE$153:$DE$1048576,0),MATCH((CUADRO!J$5&amp;$E861),'Hoja de Trabajo para listado'!$DE$151:$DG$151,0)),0)+IFERROR(INDEX('Hoja de Trabajo para listado'!$CD$155:$DC$1048576,MATCH($A861,'Hoja de Trabajo para listado'!$CD$155:$CD$1048576,0),MATCH((CUADRO!J$5&amp;$E861),'Hoja de Trabajo para listado'!$CD$151:$DC$151,0)),0)</f>
        <v>0</v>
      </c>
      <c r="K861" s="245">
        <f ca="1">+IFERROR(INDEX('Hoja de Trabajo para listado'!$A$155:$Z$1048576,MATCH($A861,'Hoja de Trabajo para listado'!$A$155:$A$1048576,0),MATCH((CUADRO!K$5&amp;$E861),'Hoja de Trabajo para listado'!$A$151:$Z$151,0)),0)+IFERROR(INDEX('Hoja de Trabajo para listado'!$AB$155:$BA$1048576,MATCH($A861,'Hoja de Trabajo para listado'!$AB$155:$AB$1048576,0),MATCH((CUADRO!K$5&amp;$E861),'Hoja de Trabajo para listado'!$AB$151:$BA$151,0)),0)+IFERROR(INDEX('Hoja de Trabajo para listado'!$BC$155:$CB$1048576,MATCH($A861,'Hoja de Trabajo para listado'!$BC$155:$BC$1048576,0),MATCH((CUADRO!K$5&amp;$E861),'Hoja de Trabajo para listado'!$BC$151:$CB$151,0)),0)+IFERROR(INDEX('Hoja de Trabajo para listado'!$DE$153:$DG$274,MATCH($A861,'Hoja de Trabajo para listado'!$DE$153:$DE$1048576,0),MATCH((CUADRO!K$5&amp;$E861),'Hoja de Trabajo para listado'!$DE$151:$DG$151,0)),0)+IFERROR(INDEX('Hoja de Trabajo para listado'!$CD$155:$DC$1048576,MATCH($A861,'Hoja de Trabajo para listado'!$CD$155:$CD$1048576,0),MATCH((CUADRO!K$5&amp;$E861),'Hoja de Trabajo para listado'!$CD$151:$DC$151,0)),0)</f>
        <v>0</v>
      </c>
      <c r="L861" s="245">
        <f ca="1">+IFERROR(INDEX('Hoja de Trabajo para listado'!$A$155:$Z$1048576,MATCH($A861,'Hoja de Trabajo para listado'!$A$155:$A$1048576,0),MATCH((CUADRO!L$5&amp;$E861),'Hoja de Trabajo para listado'!$A$151:$Z$151,0)),0)+IFERROR(INDEX('Hoja de Trabajo para listado'!$AB$155:$BA$1048576,MATCH($A861,'Hoja de Trabajo para listado'!$AB$155:$AB$1048576,0),MATCH((CUADRO!L$5&amp;$E861),'Hoja de Trabajo para listado'!$AB$151:$BA$151,0)),0)+IFERROR(INDEX('Hoja de Trabajo para listado'!$BC$155:$CB$1048576,MATCH($A861,'Hoja de Trabajo para listado'!$BC$155:$BC$1048576,0),MATCH((CUADRO!L$5&amp;$E861),'Hoja de Trabajo para listado'!$BC$151:$CB$151,0)),0)+IFERROR(INDEX('Hoja de Trabajo para listado'!$DE$153:$DG$274,MATCH($A861,'Hoja de Trabajo para listado'!$DE$153:$DE$1048576,0),MATCH((CUADRO!L$5&amp;$E861),'Hoja de Trabajo para listado'!$DE$151:$DG$151,0)),0)+IFERROR(INDEX('Hoja de Trabajo para listado'!$CD$155:$DC$1048576,MATCH($A861,'Hoja de Trabajo para listado'!$CD$155:$CD$1048576,0),MATCH((CUADRO!L$5&amp;$E861),'Hoja de Trabajo para listado'!$CD$151:$DC$151,0)),0)</f>
        <v>0</v>
      </c>
      <c r="M861" s="245">
        <f ca="1">+IFERROR(INDEX('Hoja de Trabajo para listado'!$A$155:$Z$1048576,MATCH($A861,'Hoja de Trabajo para listado'!$A$155:$A$1048576,0),MATCH((CUADRO!M$5&amp;$E861),'Hoja de Trabajo para listado'!$A$151:$Z$151,0)),0)+IFERROR(INDEX('Hoja de Trabajo para listado'!$AB$155:$BA$1048576,MATCH($A861,'Hoja de Trabajo para listado'!$AB$155:$AB$1048576,0),MATCH((CUADRO!M$5&amp;$E861),'Hoja de Trabajo para listado'!$AB$151:$BA$151,0)),0)+IFERROR(INDEX('Hoja de Trabajo para listado'!$BC$155:$CB$1048576,MATCH($A861,'Hoja de Trabajo para listado'!$BC$155:$BC$1048576,0),MATCH((CUADRO!M$5&amp;$E861),'Hoja de Trabajo para listado'!$BC$151:$CB$151,0)),0)+IFERROR(INDEX('Hoja de Trabajo para listado'!$DE$153:$DG$274,MATCH($A861,'Hoja de Trabajo para listado'!$DE$153:$DE$1048576,0),MATCH((CUADRO!M$5&amp;$E861),'Hoja de Trabajo para listado'!$DE$151:$DG$151,0)),0)+IFERROR(INDEX('Hoja de Trabajo para listado'!$CD$155:$DC$1048576,MATCH($A861,'Hoja de Trabajo para listado'!$CD$155:$CD$1048576,0),MATCH((CUADRO!M$5&amp;$E861),'Hoja de Trabajo para listado'!$CD$151:$DC$151,0)),0)</f>
        <v>0</v>
      </c>
      <c r="N861" s="245">
        <f ca="1">+IFERROR(INDEX('Hoja de Trabajo para listado'!$A$155:$Z$1048576,MATCH($A861,'Hoja de Trabajo para listado'!$A$155:$A$1048576,0),MATCH((CUADRO!N$5&amp;$E861),'Hoja de Trabajo para listado'!$A$151:$Z$151,0)),0)+IFERROR(INDEX('Hoja de Trabajo para listado'!$AB$155:$BA$1048576,MATCH($A861,'Hoja de Trabajo para listado'!$AB$155:$AB$1048576,0),MATCH((CUADRO!N$5&amp;$E861),'Hoja de Trabajo para listado'!$AB$151:$BA$151,0)),0)+IFERROR(INDEX('Hoja de Trabajo para listado'!$BC$155:$CB$1048576,MATCH($A861,'Hoja de Trabajo para listado'!$BC$155:$BC$1048576,0),MATCH((CUADRO!N$5&amp;$E861),'Hoja de Trabajo para listado'!$BC$151:$CB$151,0)),0)+IFERROR(INDEX('Hoja de Trabajo para listado'!$DE$153:$DG$274,MATCH($A861,'Hoja de Trabajo para listado'!$DE$153:$DE$1048576,0),MATCH((CUADRO!N$5&amp;$E861),'Hoja de Trabajo para listado'!$DE$151:$DG$151,0)),0)+IFERROR(INDEX('Hoja de Trabajo para listado'!$CD$155:$DC$1048576,MATCH($A861,'Hoja de Trabajo para listado'!$CD$155:$CD$1048576,0),MATCH((CUADRO!N$5&amp;$E861),'Hoja de Trabajo para listado'!$CD$151:$DC$151,0)),0)</f>
        <v>0</v>
      </c>
      <c r="O861" s="245">
        <f ca="1">+IFERROR(INDEX('Hoja de Trabajo para listado'!$A$155:$Z$1048576,MATCH($A861,'Hoja de Trabajo para listado'!$A$155:$A$1048576,0),MATCH((CUADRO!O$5&amp;$E861),'Hoja de Trabajo para listado'!$A$151:$Z$151,0)),0)+IFERROR(INDEX('Hoja de Trabajo para listado'!$AB$155:$BA$1048576,MATCH($A861,'Hoja de Trabajo para listado'!$AB$155:$AB$1048576,0),MATCH((CUADRO!O$5&amp;$E861),'Hoja de Trabajo para listado'!$AB$151:$BA$151,0)),0)+IFERROR(INDEX('Hoja de Trabajo para listado'!$BC$155:$CB$1048576,MATCH($A861,'Hoja de Trabajo para listado'!$BC$155:$BC$1048576,0),MATCH((CUADRO!O$5&amp;$E861),'Hoja de Trabajo para listado'!$BC$151:$CB$151,0)),0)+IFERROR(INDEX('Hoja de Trabajo para listado'!$DE$153:$DG$274,MATCH($A861,'Hoja de Trabajo para listado'!$DE$153:$DE$1048576,0),MATCH((CUADRO!O$5&amp;$E861),'Hoja de Trabajo para listado'!$DE$151:$DG$151,0)),0)+IFERROR(INDEX('Hoja de Trabajo para listado'!$CD$155:$DC$1048576,MATCH($A861,'Hoja de Trabajo para listado'!$CD$155:$CD$1048576,0),MATCH((CUADRO!O$5&amp;$E861),'Hoja de Trabajo para listado'!$CD$151:$DC$151,0)),0)</f>
        <v>0</v>
      </c>
      <c r="P861" s="245">
        <f ca="1">+IFERROR(INDEX('Hoja de Trabajo para listado'!$A$155:$Z$1048576,MATCH($A861,'Hoja de Trabajo para listado'!$A$155:$A$1048576,0),MATCH((CUADRO!P$5&amp;$E861),'Hoja de Trabajo para listado'!$A$151:$Z$151,0)),0)+IFERROR(INDEX('Hoja de Trabajo para listado'!$AB$155:$BA$1048576,MATCH($A861,'Hoja de Trabajo para listado'!$AB$155:$AB$1048576,0),MATCH((CUADRO!P$5&amp;$E861),'Hoja de Trabajo para listado'!$AB$151:$BA$151,0)),0)+IFERROR(INDEX('Hoja de Trabajo para listado'!$BC$155:$CB$1048576,MATCH($A861,'Hoja de Trabajo para listado'!$BC$155:$BC$1048576,0),MATCH((CUADRO!P$5&amp;$E861),'Hoja de Trabajo para listado'!$BC$151:$CB$151,0)),0)+IFERROR(INDEX('Hoja de Trabajo para listado'!$DE$153:$DG$274,MATCH($A861,'Hoja de Trabajo para listado'!$DE$153:$DE$1048576,0),MATCH((CUADRO!P$5&amp;$E861),'Hoja de Trabajo para listado'!$DE$151:$DG$151,0)),0)+IFERROR(INDEX('Hoja de Trabajo para listado'!$CD$155:$DC$1048576,MATCH($A861,'Hoja de Trabajo para listado'!$CD$155:$CD$1048576,0),MATCH((CUADRO!P$5&amp;$E861),'Hoja de Trabajo para listado'!$CD$151:$DC$151,0)),0)</f>
        <v>0</v>
      </c>
      <c r="Q861" s="245">
        <f ca="1">+IFERROR(INDEX('Hoja de Trabajo para listado'!$A$155:$Z$1048576,MATCH($A861,'Hoja de Trabajo para listado'!$A$155:$A$1048576,0),MATCH((CUADRO!Q$5&amp;$E861),'Hoja de Trabajo para listado'!$A$151:$Z$151,0)),0)+IFERROR(INDEX('Hoja de Trabajo para listado'!$AB$155:$BA$1048576,MATCH($A861,'Hoja de Trabajo para listado'!$AB$155:$AB$1048576,0),MATCH((CUADRO!Q$5&amp;$E861),'Hoja de Trabajo para listado'!$AB$151:$BA$151,0)),0)+IFERROR(INDEX('Hoja de Trabajo para listado'!$BC$155:$CB$1048576,MATCH($A861,'Hoja de Trabajo para listado'!$BC$155:$BC$1048576,0),MATCH((CUADRO!Q$5&amp;$E861),'Hoja de Trabajo para listado'!$BC$151:$CB$151,0)),0)+IFERROR(INDEX('Hoja de Trabajo para listado'!$DE$153:$DG$274,MATCH($A861,'Hoja de Trabajo para listado'!$DE$153:$DE$1048576,0),MATCH((CUADRO!Q$5&amp;$E861),'Hoja de Trabajo para listado'!$DE$151:$DG$151,0)),0)+IFERROR(INDEX('Hoja de Trabajo para listado'!$CD$155:$DC$1048576,MATCH($A861,'Hoja de Trabajo para listado'!$CD$155:$CD$1048576,0),MATCH((CUADRO!Q$5&amp;$E861),'Hoja de Trabajo para listado'!$CD$151:$DC$151,0)),0)</f>
        <v>0</v>
      </c>
      <c r="R861" s="245">
        <f t="shared" ca="1" si="29"/>
        <v>0</v>
      </c>
      <c r="S861" s="259">
        <f ca="1">+R860+R861</f>
        <v>0</v>
      </c>
      <c r="T861" s="245">
        <f ca="1">+S861</f>
        <v>0</v>
      </c>
      <c r="U861" s="244">
        <f t="shared" si="30"/>
        <v>2</v>
      </c>
      <c r="V861" s="333" t="str">
        <f>+VLOOKUP(A861,bd_lista!$A$3:$E$590,5,FALSE)</f>
        <v>Gobiernos Autonomos Municipales</v>
      </c>
      <c r="W861" s="392"/>
      <c r="X861" s="242">
        <f>+VLOOKUP(A861,[4]Sheet1!$A$13:$D$744,4,FALSE)</f>
        <v>0</v>
      </c>
      <c r="Y861" s="242" t="e">
        <f>+VLOOKUP(X861,bd_lista!$A$3:$C$590,3,FALSE)</f>
        <v>#N/A</v>
      </c>
      <c r="Z861" s="292"/>
      <c r="AA861" s="293"/>
    </row>
    <row r="862" spans="1:27" customFormat="1" ht="15" hidden="1" customHeight="1">
      <c r="A862" s="32">
        <v>1515</v>
      </c>
      <c r="B862" s="387">
        <f>+A862</f>
        <v>1515</v>
      </c>
      <c r="C862" s="247" t="str">
        <f>+VLOOKUP(A862,bd_lista!$A$3:$C$590,3,FALSE)</f>
        <v>Gobierno Autónomo Municipal de San Pedro de Buena Vista</v>
      </c>
      <c r="D862" s="389" t="str">
        <f>+C862</f>
        <v>Gobierno Autónomo Municipal de San Pedro de Buena Vista</v>
      </c>
      <c r="E862" s="242" t="s">
        <v>1304</v>
      </c>
      <c r="F862" s="243">
        <f ca="1">+IFERROR(INDEX('Hoja de Trabajo para listado'!$A$155:$Z$1048576,MATCH($A862,'Hoja de Trabajo para listado'!$A$155:$A$1048576,0),MATCH((CUADRO!F$5&amp;$E862),'Hoja de Trabajo para listado'!$A$151:$Z$151,0)),0)+IFERROR(INDEX('Hoja de Trabajo para listado'!$AB$155:$BA$1048576,MATCH($A862,'Hoja de Trabajo para listado'!$AB$155:$AB$1048576,0),MATCH((CUADRO!F$5&amp;$E862),'Hoja de Trabajo para listado'!$AB$151:$BA$151,0)),0)+IFERROR(INDEX('Hoja de Trabajo para listado'!$BC$155:$CB$1048576,MATCH($A862,'Hoja de Trabajo para listado'!$BC$155:$BC$1048576,0),MATCH((CUADRO!F$5&amp;$E862),'Hoja de Trabajo para listado'!$BC$151:$CB$151,0)),0)+IFERROR(INDEX('Hoja de Trabajo para listado'!$DE$153:$DG$274,MATCH($A862,'Hoja de Trabajo para listado'!$DE$153:$DE$1048576,0),MATCH((CUADRO!F$5&amp;$E862),'Hoja de Trabajo para listado'!$DE$151:$DG$151,0)),0)+IFERROR(INDEX('Hoja de Trabajo para listado'!$CD$155:$DC$1048576,MATCH($A862,'Hoja de Trabajo para listado'!$CD$155:$CD$1048576,0),MATCH((CUADRO!F$5&amp;$E862),'Hoja de Trabajo para listado'!$CD$151:$DC$151,0)),0)</f>
        <v>0</v>
      </c>
      <c r="G862" s="243">
        <f ca="1">+IFERROR(INDEX('Hoja de Trabajo para listado'!$A$155:$Z$1048576,MATCH($A862,'Hoja de Trabajo para listado'!$A$155:$A$1048576,0),MATCH((CUADRO!G$5&amp;$E862),'Hoja de Trabajo para listado'!$A$151:$Z$151,0)),0)+IFERROR(INDEX('Hoja de Trabajo para listado'!$AB$155:$BA$1048576,MATCH($A862,'Hoja de Trabajo para listado'!$AB$155:$AB$1048576,0),MATCH((CUADRO!G$5&amp;$E862),'Hoja de Trabajo para listado'!$AB$151:$BA$151,0)),0)+IFERROR(INDEX('Hoja de Trabajo para listado'!$BC$155:$CB$1048576,MATCH($A862,'Hoja de Trabajo para listado'!$BC$155:$BC$1048576,0),MATCH((CUADRO!G$5&amp;$E862),'Hoja de Trabajo para listado'!$BC$151:$CB$151,0)),0)+IFERROR(INDEX('Hoja de Trabajo para listado'!$DE$153:$DG$274,MATCH($A862,'Hoja de Trabajo para listado'!$DE$153:$DE$1048576,0),MATCH((CUADRO!G$5&amp;$E862),'Hoja de Trabajo para listado'!$DE$151:$DG$151,0)),0)+IFERROR(INDEX('Hoja de Trabajo para listado'!$CD$155:$DC$1048576,MATCH($A862,'Hoja de Trabajo para listado'!$CD$155:$CD$1048576,0),MATCH((CUADRO!G$5&amp;$E862),'Hoja de Trabajo para listado'!$CD$151:$DC$151,0)),0)</f>
        <v>0</v>
      </c>
      <c r="H862" s="243">
        <f ca="1">+IFERROR(INDEX('Hoja de Trabajo para listado'!$A$155:$Z$1048576,MATCH($A862,'Hoja de Trabajo para listado'!$A$155:$A$1048576,0),MATCH((CUADRO!H$5&amp;$E862),'Hoja de Trabajo para listado'!$A$151:$Z$151,0)),0)+IFERROR(INDEX('Hoja de Trabajo para listado'!$AB$155:$BA$1048576,MATCH($A862,'Hoja de Trabajo para listado'!$AB$155:$AB$1048576,0),MATCH((CUADRO!H$5&amp;$E862),'Hoja de Trabajo para listado'!$AB$151:$BA$151,0)),0)+IFERROR(INDEX('Hoja de Trabajo para listado'!$BC$155:$CB$1048576,MATCH($A862,'Hoja de Trabajo para listado'!$BC$155:$BC$1048576,0),MATCH((CUADRO!H$5&amp;$E862),'Hoja de Trabajo para listado'!$BC$151:$CB$151,0)),0)+IFERROR(INDEX('Hoja de Trabajo para listado'!$DE$153:$DG$274,MATCH($A862,'Hoja de Trabajo para listado'!$DE$153:$DE$1048576,0),MATCH((CUADRO!H$5&amp;$E862),'Hoja de Trabajo para listado'!$DE$151:$DG$151,0)),0)+IFERROR(INDEX('Hoja de Trabajo para listado'!$CD$155:$DC$1048576,MATCH($A862,'Hoja de Trabajo para listado'!$CD$155:$CD$1048576,0),MATCH((CUADRO!H$5&amp;$E862),'Hoja de Trabajo para listado'!$CD$151:$DC$151,0)),0)</f>
        <v>0</v>
      </c>
      <c r="I862" s="243">
        <f ca="1">+IFERROR(INDEX('Hoja de Trabajo para listado'!$A$155:$Z$1048576,MATCH($A862,'Hoja de Trabajo para listado'!$A$155:$A$1048576,0),MATCH((CUADRO!I$5&amp;$E862),'Hoja de Trabajo para listado'!$A$151:$Z$151,0)),0)+IFERROR(INDEX('Hoja de Trabajo para listado'!$AB$155:$BA$1048576,MATCH($A862,'Hoja de Trabajo para listado'!$AB$155:$AB$1048576,0),MATCH((CUADRO!I$5&amp;$E862),'Hoja de Trabajo para listado'!$AB$151:$BA$151,0)),0)+IFERROR(INDEX('Hoja de Trabajo para listado'!$BC$155:$CB$1048576,MATCH($A862,'Hoja de Trabajo para listado'!$BC$155:$BC$1048576,0),MATCH((CUADRO!I$5&amp;$E862),'Hoja de Trabajo para listado'!$BC$151:$CB$151,0)),0)+IFERROR(INDEX('Hoja de Trabajo para listado'!$DE$153:$DG$274,MATCH($A862,'Hoja de Trabajo para listado'!$DE$153:$DE$1048576,0),MATCH((CUADRO!I$5&amp;$E862),'Hoja de Trabajo para listado'!$DE$151:$DG$151,0)),0)+IFERROR(INDEX('Hoja de Trabajo para listado'!$CD$155:$DC$1048576,MATCH($A862,'Hoja de Trabajo para listado'!$CD$155:$CD$1048576,0),MATCH((CUADRO!I$5&amp;$E862),'Hoja de Trabajo para listado'!$CD$151:$DC$151,0)),0)</f>
        <v>0</v>
      </c>
      <c r="J862" s="243">
        <f ca="1">+IFERROR(INDEX('Hoja de Trabajo para listado'!$A$155:$Z$1048576,MATCH($A862,'Hoja de Trabajo para listado'!$A$155:$A$1048576,0),MATCH((CUADRO!J$5&amp;$E862),'Hoja de Trabajo para listado'!$A$151:$Z$151,0)),0)+IFERROR(INDEX('Hoja de Trabajo para listado'!$AB$155:$BA$1048576,MATCH($A862,'Hoja de Trabajo para listado'!$AB$155:$AB$1048576,0),MATCH((CUADRO!J$5&amp;$E862),'Hoja de Trabajo para listado'!$AB$151:$BA$151,0)),0)+IFERROR(INDEX('Hoja de Trabajo para listado'!$BC$155:$CB$1048576,MATCH($A862,'Hoja de Trabajo para listado'!$BC$155:$BC$1048576,0),MATCH((CUADRO!J$5&amp;$E862),'Hoja de Trabajo para listado'!$BC$151:$CB$151,0)),0)+IFERROR(INDEX('Hoja de Trabajo para listado'!$DE$153:$DG$274,MATCH($A862,'Hoja de Trabajo para listado'!$DE$153:$DE$1048576,0),MATCH((CUADRO!J$5&amp;$E862),'Hoja de Trabajo para listado'!$DE$151:$DG$151,0)),0)+IFERROR(INDEX('Hoja de Trabajo para listado'!$CD$155:$DC$1048576,MATCH($A862,'Hoja de Trabajo para listado'!$CD$155:$CD$1048576,0),MATCH((CUADRO!J$5&amp;$E862),'Hoja de Trabajo para listado'!$CD$151:$DC$151,0)),0)</f>
        <v>0</v>
      </c>
      <c r="K862" s="243">
        <f ca="1">+IFERROR(INDEX('Hoja de Trabajo para listado'!$A$155:$Z$1048576,MATCH($A862,'Hoja de Trabajo para listado'!$A$155:$A$1048576,0),MATCH((CUADRO!K$5&amp;$E862),'Hoja de Trabajo para listado'!$A$151:$Z$151,0)),0)+IFERROR(INDEX('Hoja de Trabajo para listado'!$AB$155:$BA$1048576,MATCH($A862,'Hoja de Trabajo para listado'!$AB$155:$AB$1048576,0),MATCH((CUADRO!K$5&amp;$E862),'Hoja de Trabajo para listado'!$AB$151:$BA$151,0)),0)+IFERROR(INDEX('Hoja de Trabajo para listado'!$BC$155:$CB$1048576,MATCH($A862,'Hoja de Trabajo para listado'!$BC$155:$BC$1048576,0),MATCH((CUADRO!K$5&amp;$E862),'Hoja de Trabajo para listado'!$BC$151:$CB$151,0)),0)+IFERROR(INDEX('Hoja de Trabajo para listado'!$DE$153:$DG$274,MATCH($A862,'Hoja de Trabajo para listado'!$DE$153:$DE$1048576,0),MATCH((CUADRO!K$5&amp;$E862),'Hoja de Trabajo para listado'!$DE$151:$DG$151,0)),0)+IFERROR(INDEX('Hoja de Trabajo para listado'!$CD$155:$DC$1048576,MATCH($A862,'Hoja de Trabajo para listado'!$CD$155:$CD$1048576,0),MATCH((CUADRO!K$5&amp;$E862),'Hoja de Trabajo para listado'!$CD$151:$DC$151,0)),0)</f>
        <v>0</v>
      </c>
      <c r="L862" s="243">
        <f ca="1">+IFERROR(INDEX('Hoja de Trabajo para listado'!$A$155:$Z$1048576,MATCH($A862,'Hoja de Trabajo para listado'!$A$155:$A$1048576,0),MATCH((CUADRO!L$5&amp;$E862),'Hoja de Trabajo para listado'!$A$151:$Z$151,0)),0)+IFERROR(INDEX('Hoja de Trabajo para listado'!$AB$155:$BA$1048576,MATCH($A862,'Hoja de Trabajo para listado'!$AB$155:$AB$1048576,0),MATCH((CUADRO!L$5&amp;$E862),'Hoja de Trabajo para listado'!$AB$151:$BA$151,0)),0)+IFERROR(INDEX('Hoja de Trabajo para listado'!$BC$155:$CB$1048576,MATCH($A862,'Hoja de Trabajo para listado'!$BC$155:$BC$1048576,0),MATCH((CUADRO!L$5&amp;$E862),'Hoja de Trabajo para listado'!$BC$151:$CB$151,0)),0)+IFERROR(INDEX('Hoja de Trabajo para listado'!$DE$153:$DG$274,MATCH($A862,'Hoja de Trabajo para listado'!$DE$153:$DE$1048576,0),MATCH((CUADRO!L$5&amp;$E862),'Hoja de Trabajo para listado'!$DE$151:$DG$151,0)),0)+IFERROR(INDEX('Hoja de Trabajo para listado'!$CD$155:$DC$1048576,MATCH($A862,'Hoja de Trabajo para listado'!$CD$155:$CD$1048576,0),MATCH((CUADRO!L$5&amp;$E862),'Hoja de Trabajo para listado'!$CD$151:$DC$151,0)),0)</f>
        <v>0</v>
      </c>
      <c r="M862" s="243">
        <f ca="1">+IFERROR(INDEX('Hoja de Trabajo para listado'!$A$155:$Z$1048576,MATCH($A862,'Hoja de Trabajo para listado'!$A$155:$A$1048576,0),MATCH((CUADRO!M$5&amp;$E862),'Hoja de Trabajo para listado'!$A$151:$Z$151,0)),0)+IFERROR(INDEX('Hoja de Trabajo para listado'!$AB$155:$BA$1048576,MATCH($A862,'Hoja de Trabajo para listado'!$AB$155:$AB$1048576,0),MATCH((CUADRO!M$5&amp;$E862),'Hoja de Trabajo para listado'!$AB$151:$BA$151,0)),0)+IFERROR(INDEX('Hoja de Trabajo para listado'!$BC$155:$CB$1048576,MATCH($A862,'Hoja de Trabajo para listado'!$BC$155:$BC$1048576,0),MATCH((CUADRO!M$5&amp;$E862),'Hoja de Trabajo para listado'!$BC$151:$CB$151,0)),0)+IFERROR(INDEX('Hoja de Trabajo para listado'!$DE$153:$DG$274,MATCH($A862,'Hoja de Trabajo para listado'!$DE$153:$DE$1048576,0),MATCH((CUADRO!M$5&amp;$E862),'Hoja de Trabajo para listado'!$DE$151:$DG$151,0)),0)+IFERROR(INDEX('Hoja de Trabajo para listado'!$CD$155:$DC$1048576,MATCH($A862,'Hoja de Trabajo para listado'!$CD$155:$CD$1048576,0),MATCH((CUADRO!M$5&amp;$E862),'Hoja de Trabajo para listado'!$CD$151:$DC$151,0)),0)</f>
        <v>0</v>
      </c>
      <c r="N862" s="243">
        <f ca="1">+IFERROR(INDEX('Hoja de Trabajo para listado'!$A$155:$Z$1048576,MATCH($A862,'Hoja de Trabajo para listado'!$A$155:$A$1048576,0),MATCH((CUADRO!N$5&amp;$E862),'Hoja de Trabajo para listado'!$A$151:$Z$151,0)),0)+IFERROR(INDEX('Hoja de Trabajo para listado'!$AB$155:$BA$1048576,MATCH($A862,'Hoja de Trabajo para listado'!$AB$155:$AB$1048576,0),MATCH((CUADRO!N$5&amp;$E862),'Hoja de Trabajo para listado'!$AB$151:$BA$151,0)),0)+IFERROR(INDEX('Hoja de Trabajo para listado'!$BC$155:$CB$1048576,MATCH($A862,'Hoja de Trabajo para listado'!$BC$155:$BC$1048576,0),MATCH((CUADRO!N$5&amp;$E862),'Hoja de Trabajo para listado'!$BC$151:$CB$151,0)),0)+IFERROR(INDEX('Hoja de Trabajo para listado'!$DE$153:$DG$274,MATCH($A862,'Hoja de Trabajo para listado'!$DE$153:$DE$1048576,0),MATCH((CUADRO!N$5&amp;$E862),'Hoja de Trabajo para listado'!$DE$151:$DG$151,0)),0)+IFERROR(INDEX('Hoja de Trabajo para listado'!$CD$155:$DC$1048576,MATCH($A862,'Hoja de Trabajo para listado'!$CD$155:$CD$1048576,0),MATCH((CUADRO!N$5&amp;$E862),'Hoja de Trabajo para listado'!$CD$151:$DC$151,0)),0)</f>
        <v>0</v>
      </c>
      <c r="O862" s="243">
        <f ca="1">+IFERROR(INDEX('Hoja de Trabajo para listado'!$A$155:$Z$1048576,MATCH($A862,'Hoja de Trabajo para listado'!$A$155:$A$1048576,0),MATCH((CUADRO!O$5&amp;$E862),'Hoja de Trabajo para listado'!$A$151:$Z$151,0)),0)+IFERROR(INDEX('Hoja de Trabajo para listado'!$AB$155:$BA$1048576,MATCH($A862,'Hoja de Trabajo para listado'!$AB$155:$AB$1048576,0),MATCH((CUADRO!O$5&amp;$E862),'Hoja de Trabajo para listado'!$AB$151:$BA$151,0)),0)+IFERROR(INDEX('Hoja de Trabajo para listado'!$BC$155:$CB$1048576,MATCH($A862,'Hoja de Trabajo para listado'!$BC$155:$BC$1048576,0),MATCH((CUADRO!O$5&amp;$E862),'Hoja de Trabajo para listado'!$BC$151:$CB$151,0)),0)+IFERROR(INDEX('Hoja de Trabajo para listado'!$DE$153:$DG$274,MATCH($A862,'Hoja de Trabajo para listado'!$DE$153:$DE$1048576,0),MATCH((CUADRO!O$5&amp;$E862),'Hoja de Trabajo para listado'!$DE$151:$DG$151,0)),0)+IFERROR(INDEX('Hoja de Trabajo para listado'!$CD$155:$DC$1048576,MATCH($A862,'Hoja de Trabajo para listado'!$CD$155:$CD$1048576,0),MATCH((CUADRO!O$5&amp;$E862),'Hoja de Trabajo para listado'!$CD$151:$DC$151,0)),0)</f>
        <v>0</v>
      </c>
      <c r="P862" s="243">
        <f ca="1">+IFERROR(INDEX('Hoja de Trabajo para listado'!$A$155:$Z$1048576,MATCH($A862,'Hoja de Trabajo para listado'!$A$155:$A$1048576,0),MATCH((CUADRO!P$5&amp;$E862),'Hoja de Trabajo para listado'!$A$151:$Z$151,0)),0)+IFERROR(INDEX('Hoja de Trabajo para listado'!$AB$155:$BA$1048576,MATCH($A862,'Hoja de Trabajo para listado'!$AB$155:$AB$1048576,0),MATCH((CUADRO!P$5&amp;$E862),'Hoja de Trabajo para listado'!$AB$151:$BA$151,0)),0)+IFERROR(INDEX('Hoja de Trabajo para listado'!$BC$155:$CB$1048576,MATCH($A862,'Hoja de Trabajo para listado'!$BC$155:$BC$1048576,0),MATCH((CUADRO!P$5&amp;$E862),'Hoja de Trabajo para listado'!$BC$151:$CB$151,0)),0)+IFERROR(INDEX('Hoja de Trabajo para listado'!$DE$153:$DG$274,MATCH($A862,'Hoja de Trabajo para listado'!$DE$153:$DE$1048576,0),MATCH((CUADRO!P$5&amp;$E862),'Hoja de Trabajo para listado'!$DE$151:$DG$151,0)),0)+IFERROR(INDEX('Hoja de Trabajo para listado'!$CD$155:$DC$1048576,MATCH($A862,'Hoja de Trabajo para listado'!$CD$155:$CD$1048576,0),MATCH((CUADRO!P$5&amp;$E862),'Hoja de Trabajo para listado'!$CD$151:$DC$151,0)),0)</f>
        <v>0</v>
      </c>
      <c r="Q862" s="243">
        <f ca="1">+IFERROR(INDEX('Hoja de Trabajo para listado'!$A$155:$Z$1048576,MATCH($A862,'Hoja de Trabajo para listado'!$A$155:$A$1048576,0),MATCH((CUADRO!Q$5&amp;$E862),'Hoja de Trabajo para listado'!$A$151:$Z$151,0)),0)+IFERROR(INDEX('Hoja de Trabajo para listado'!$AB$155:$BA$1048576,MATCH($A862,'Hoja de Trabajo para listado'!$AB$155:$AB$1048576,0),MATCH((CUADRO!Q$5&amp;$E862),'Hoja de Trabajo para listado'!$AB$151:$BA$151,0)),0)+IFERROR(INDEX('Hoja de Trabajo para listado'!$BC$155:$CB$1048576,MATCH($A862,'Hoja de Trabajo para listado'!$BC$155:$BC$1048576,0),MATCH((CUADRO!Q$5&amp;$E862),'Hoja de Trabajo para listado'!$BC$151:$CB$151,0)),0)+IFERROR(INDEX('Hoja de Trabajo para listado'!$DE$153:$DG$274,MATCH($A862,'Hoja de Trabajo para listado'!$DE$153:$DE$1048576,0),MATCH((CUADRO!Q$5&amp;$E862),'Hoja de Trabajo para listado'!$DE$151:$DG$151,0)),0)+IFERROR(INDEX('Hoja de Trabajo para listado'!$CD$155:$DC$1048576,MATCH($A862,'Hoja de Trabajo para listado'!$CD$155:$CD$1048576,0),MATCH((CUADRO!Q$5&amp;$E862),'Hoja de Trabajo para listado'!$CD$151:$DC$151,0)),0)</f>
        <v>0</v>
      </c>
      <c r="R862" s="243">
        <f t="shared" ca="1" si="29"/>
        <v>0</v>
      </c>
      <c r="S862" s="249"/>
      <c r="T862" s="243">
        <f ca="1">+T863</f>
        <v>0</v>
      </c>
      <c r="U862" s="242">
        <f t="shared" si="30"/>
        <v>1</v>
      </c>
      <c r="V862" s="333" t="str">
        <f>+VLOOKUP(A862,bd_lista!$A$3:$E$590,5,FALSE)</f>
        <v>Gobiernos Autonomos Municipales</v>
      </c>
      <c r="W862" s="391" t="str">
        <f>+V862</f>
        <v>Gobiernos Autonomos Municipales</v>
      </c>
      <c r="X862" s="242">
        <f>+VLOOKUP(A862,[4]Sheet1!$A$13:$D$744,4,FALSE)</f>
        <v>0</v>
      </c>
      <c r="Y862" s="242" t="e">
        <f>+VLOOKUP(X862,bd_lista!$A$3:$C$590,3,FALSE)</f>
        <v>#N/A</v>
      </c>
      <c r="Z862" s="294">
        <f>+X862</f>
        <v>0</v>
      </c>
      <c r="AA862" s="295" t="e">
        <f>+Y862</f>
        <v>#N/A</v>
      </c>
    </row>
    <row r="863" spans="1:27" customFormat="1" ht="15" hidden="1" customHeight="1">
      <c r="A863" s="32">
        <v>1515</v>
      </c>
      <c r="B863" s="388"/>
      <c r="C863" s="247" t="str">
        <f>+VLOOKUP(A863,bd_lista!$A$3:$C$590,3,FALSE)</f>
        <v>Gobierno Autónomo Municipal de San Pedro de Buena Vista</v>
      </c>
      <c r="D863" s="390"/>
      <c r="E863" s="244" t="s">
        <v>1305</v>
      </c>
      <c r="F863" s="245">
        <f ca="1">+IFERROR(INDEX('Hoja de Trabajo para listado'!$A$155:$Z$1048576,MATCH($A863,'Hoja de Trabajo para listado'!$A$155:$A$1048576,0),MATCH((CUADRO!F$5&amp;$E863),'Hoja de Trabajo para listado'!$A$151:$Z$151,0)),0)+IFERROR(INDEX('Hoja de Trabajo para listado'!$AB$155:$BA$1048576,MATCH($A863,'Hoja de Trabajo para listado'!$AB$155:$AB$1048576,0),MATCH((CUADRO!F$5&amp;$E863),'Hoja de Trabajo para listado'!$AB$151:$BA$151,0)),0)+IFERROR(INDEX('Hoja de Trabajo para listado'!$BC$155:$CB$1048576,MATCH($A863,'Hoja de Trabajo para listado'!$BC$155:$BC$1048576,0),MATCH((CUADRO!F$5&amp;$E863),'Hoja de Trabajo para listado'!$BC$151:$CB$151,0)),0)+IFERROR(INDEX('Hoja de Trabajo para listado'!$DE$153:$DG$274,MATCH($A863,'Hoja de Trabajo para listado'!$DE$153:$DE$1048576,0),MATCH((CUADRO!F$5&amp;$E863),'Hoja de Trabajo para listado'!$DE$151:$DG$151,0)),0)+IFERROR(INDEX('Hoja de Trabajo para listado'!$CD$155:$DC$1048576,MATCH($A863,'Hoja de Trabajo para listado'!$CD$155:$CD$1048576,0),MATCH((CUADRO!F$5&amp;$E863),'Hoja de Trabajo para listado'!$CD$151:$DC$151,0)),0)</f>
        <v>0</v>
      </c>
      <c r="G863" s="245">
        <f ca="1">+IFERROR(INDEX('Hoja de Trabajo para listado'!$A$155:$Z$1048576,MATCH($A863,'Hoja de Trabajo para listado'!$A$155:$A$1048576,0),MATCH((CUADRO!G$5&amp;$E863),'Hoja de Trabajo para listado'!$A$151:$Z$151,0)),0)+IFERROR(INDEX('Hoja de Trabajo para listado'!$AB$155:$BA$1048576,MATCH($A863,'Hoja de Trabajo para listado'!$AB$155:$AB$1048576,0),MATCH((CUADRO!G$5&amp;$E863),'Hoja de Trabajo para listado'!$AB$151:$BA$151,0)),0)+IFERROR(INDEX('Hoja de Trabajo para listado'!$BC$155:$CB$1048576,MATCH($A863,'Hoja de Trabajo para listado'!$BC$155:$BC$1048576,0),MATCH((CUADRO!G$5&amp;$E863),'Hoja de Trabajo para listado'!$BC$151:$CB$151,0)),0)+IFERROR(INDEX('Hoja de Trabajo para listado'!$DE$153:$DG$274,MATCH($A863,'Hoja de Trabajo para listado'!$DE$153:$DE$1048576,0),MATCH((CUADRO!G$5&amp;$E863),'Hoja de Trabajo para listado'!$DE$151:$DG$151,0)),0)+IFERROR(INDEX('Hoja de Trabajo para listado'!$CD$155:$DC$1048576,MATCH($A863,'Hoja de Trabajo para listado'!$CD$155:$CD$1048576,0),MATCH((CUADRO!G$5&amp;$E863),'Hoja de Trabajo para listado'!$CD$151:$DC$151,0)),0)</f>
        <v>0</v>
      </c>
      <c r="H863" s="245">
        <f ca="1">+IFERROR(INDEX('Hoja de Trabajo para listado'!$A$155:$Z$1048576,MATCH($A863,'Hoja de Trabajo para listado'!$A$155:$A$1048576,0),MATCH((CUADRO!H$5&amp;$E863),'Hoja de Trabajo para listado'!$A$151:$Z$151,0)),0)+IFERROR(INDEX('Hoja de Trabajo para listado'!$AB$155:$BA$1048576,MATCH($A863,'Hoja de Trabajo para listado'!$AB$155:$AB$1048576,0),MATCH((CUADRO!H$5&amp;$E863),'Hoja de Trabajo para listado'!$AB$151:$BA$151,0)),0)+IFERROR(INDEX('Hoja de Trabajo para listado'!$BC$155:$CB$1048576,MATCH($A863,'Hoja de Trabajo para listado'!$BC$155:$BC$1048576,0),MATCH((CUADRO!H$5&amp;$E863),'Hoja de Trabajo para listado'!$BC$151:$CB$151,0)),0)+IFERROR(INDEX('Hoja de Trabajo para listado'!$DE$153:$DG$274,MATCH($A863,'Hoja de Trabajo para listado'!$DE$153:$DE$1048576,0),MATCH((CUADRO!H$5&amp;$E863),'Hoja de Trabajo para listado'!$DE$151:$DG$151,0)),0)+IFERROR(INDEX('Hoja de Trabajo para listado'!$CD$155:$DC$1048576,MATCH($A863,'Hoja de Trabajo para listado'!$CD$155:$CD$1048576,0),MATCH((CUADRO!H$5&amp;$E863),'Hoja de Trabajo para listado'!$CD$151:$DC$151,0)),0)</f>
        <v>0</v>
      </c>
      <c r="I863" s="245">
        <f ca="1">+IFERROR(INDEX('Hoja de Trabajo para listado'!$A$155:$Z$1048576,MATCH($A863,'Hoja de Trabajo para listado'!$A$155:$A$1048576,0),MATCH((CUADRO!I$5&amp;$E863),'Hoja de Trabajo para listado'!$A$151:$Z$151,0)),0)+IFERROR(INDEX('Hoja de Trabajo para listado'!$AB$155:$BA$1048576,MATCH($A863,'Hoja de Trabajo para listado'!$AB$155:$AB$1048576,0),MATCH((CUADRO!I$5&amp;$E863),'Hoja de Trabajo para listado'!$AB$151:$BA$151,0)),0)+IFERROR(INDEX('Hoja de Trabajo para listado'!$BC$155:$CB$1048576,MATCH($A863,'Hoja de Trabajo para listado'!$BC$155:$BC$1048576,0),MATCH((CUADRO!I$5&amp;$E863),'Hoja de Trabajo para listado'!$BC$151:$CB$151,0)),0)+IFERROR(INDEX('Hoja de Trabajo para listado'!$DE$153:$DG$274,MATCH($A863,'Hoja de Trabajo para listado'!$DE$153:$DE$1048576,0),MATCH((CUADRO!I$5&amp;$E863),'Hoja de Trabajo para listado'!$DE$151:$DG$151,0)),0)+IFERROR(INDEX('Hoja de Trabajo para listado'!$CD$155:$DC$1048576,MATCH($A863,'Hoja de Trabajo para listado'!$CD$155:$CD$1048576,0),MATCH((CUADRO!I$5&amp;$E863),'Hoja de Trabajo para listado'!$CD$151:$DC$151,0)),0)</f>
        <v>0</v>
      </c>
      <c r="J863" s="245">
        <f ca="1">+IFERROR(INDEX('Hoja de Trabajo para listado'!$A$155:$Z$1048576,MATCH($A863,'Hoja de Trabajo para listado'!$A$155:$A$1048576,0),MATCH((CUADRO!J$5&amp;$E863),'Hoja de Trabajo para listado'!$A$151:$Z$151,0)),0)+IFERROR(INDEX('Hoja de Trabajo para listado'!$AB$155:$BA$1048576,MATCH($A863,'Hoja de Trabajo para listado'!$AB$155:$AB$1048576,0),MATCH((CUADRO!J$5&amp;$E863),'Hoja de Trabajo para listado'!$AB$151:$BA$151,0)),0)+IFERROR(INDEX('Hoja de Trabajo para listado'!$BC$155:$CB$1048576,MATCH($A863,'Hoja de Trabajo para listado'!$BC$155:$BC$1048576,0),MATCH((CUADRO!J$5&amp;$E863),'Hoja de Trabajo para listado'!$BC$151:$CB$151,0)),0)+IFERROR(INDEX('Hoja de Trabajo para listado'!$DE$153:$DG$274,MATCH($A863,'Hoja de Trabajo para listado'!$DE$153:$DE$1048576,0),MATCH((CUADRO!J$5&amp;$E863),'Hoja de Trabajo para listado'!$DE$151:$DG$151,0)),0)+IFERROR(INDEX('Hoja de Trabajo para listado'!$CD$155:$DC$1048576,MATCH($A863,'Hoja de Trabajo para listado'!$CD$155:$CD$1048576,0),MATCH((CUADRO!J$5&amp;$E863),'Hoja de Trabajo para listado'!$CD$151:$DC$151,0)),0)</f>
        <v>0</v>
      </c>
      <c r="K863" s="245">
        <f ca="1">+IFERROR(INDEX('Hoja de Trabajo para listado'!$A$155:$Z$1048576,MATCH($A863,'Hoja de Trabajo para listado'!$A$155:$A$1048576,0),MATCH((CUADRO!K$5&amp;$E863),'Hoja de Trabajo para listado'!$A$151:$Z$151,0)),0)+IFERROR(INDEX('Hoja de Trabajo para listado'!$AB$155:$BA$1048576,MATCH($A863,'Hoja de Trabajo para listado'!$AB$155:$AB$1048576,0),MATCH((CUADRO!K$5&amp;$E863),'Hoja de Trabajo para listado'!$AB$151:$BA$151,0)),0)+IFERROR(INDEX('Hoja de Trabajo para listado'!$BC$155:$CB$1048576,MATCH($A863,'Hoja de Trabajo para listado'!$BC$155:$BC$1048576,0),MATCH((CUADRO!K$5&amp;$E863),'Hoja de Trabajo para listado'!$BC$151:$CB$151,0)),0)+IFERROR(INDEX('Hoja de Trabajo para listado'!$DE$153:$DG$274,MATCH($A863,'Hoja de Trabajo para listado'!$DE$153:$DE$1048576,0),MATCH((CUADRO!K$5&amp;$E863),'Hoja de Trabajo para listado'!$DE$151:$DG$151,0)),0)+IFERROR(INDEX('Hoja de Trabajo para listado'!$CD$155:$DC$1048576,MATCH($A863,'Hoja de Trabajo para listado'!$CD$155:$CD$1048576,0),MATCH((CUADRO!K$5&amp;$E863),'Hoja de Trabajo para listado'!$CD$151:$DC$151,0)),0)</f>
        <v>0</v>
      </c>
      <c r="L863" s="245">
        <f ca="1">+IFERROR(INDEX('Hoja de Trabajo para listado'!$A$155:$Z$1048576,MATCH($A863,'Hoja de Trabajo para listado'!$A$155:$A$1048576,0),MATCH((CUADRO!L$5&amp;$E863),'Hoja de Trabajo para listado'!$A$151:$Z$151,0)),0)+IFERROR(INDEX('Hoja de Trabajo para listado'!$AB$155:$BA$1048576,MATCH($A863,'Hoja de Trabajo para listado'!$AB$155:$AB$1048576,0),MATCH((CUADRO!L$5&amp;$E863),'Hoja de Trabajo para listado'!$AB$151:$BA$151,0)),0)+IFERROR(INDEX('Hoja de Trabajo para listado'!$BC$155:$CB$1048576,MATCH($A863,'Hoja de Trabajo para listado'!$BC$155:$BC$1048576,0),MATCH((CUADRO!L$5&amp;$E863),'Hoja de Trabajo para listado'!$BC$151:$CB$151,0)),0)+IFERROR(INDEX('Hoja de Trabajo para listado'!$DE$153:$DG$274,MATCH($A863,'Hoja de Trabajo para listado'!$DE$153:$DE$1048576,0),MATCH((CUADRO!L$5&amp;$E863),'Hoja de Trabajo para listado'!$DE$151:$DG$151,0)),0)+IFERROR(INDEX('Hoja de Trabajo para listado'!$CD$155:$DC$1048576,MATCH($A863,'Hoja de Trabajo para listado'!$CD$155:$CD$1048576,0),MATCH((CUADRO!L$5&amp;$E863),'Hoja de Trabajo para listado'!$CD$151:$DC$151,0)),0)</f>
        <v>0</v>
      </c>
      <c r="M863" s="245">
        <f ca="1">+IFERROR(INDEX('Hoja de Trabajo para listado'!$A$155:$Z$1048576,MATCH($A863,'Hoja de Trabajo para listado'!$A$155:$A$1048576,0),MATCH((CUADRO!M$5&amp;$E863),'Hoja de Trabajo para listado'!$A$151:$Z$151,0)),0)+IFERROR(INDEX('Hoja de Trabajo para listado'!$AB$155:$BA$1048576,MATCH($A863,'Hoja de Trabajo para listado'!$AB$155:$AB$1048576,0),MATCH((CUADRO!M$5&amp;$E863),'Hoja de Trabajo para listado'!$AB$151:$BA$151,0)),0)+IFERROR(INDEX('Hoja de Trabajo para listado'!$BC$155:$CB$1048576,MATCH($A863,'Hoja de Trabajo para listado'!$BC$155:$BC$1048576,0),MATCH((CUADRO!M$5&amp;$E863),'Hoja de Trabajo para listado'!$BC$151:$CB$151,0)),0)+IFERROR(INDEX('Hoja de Trabajo para listado'!$DE$153:$DG$274,MATCH($A863,'Hoja de Trabajo para listado'!$DE$153:$DE$1048576,0),MATCH((CUADRO!M$5&amp;$E863),'Hoja de Trabajo para listado'!$DE$151:$DG$151,0)),0)+IFERROR(INDEX('Hoja de Trabajo para listado'!$CD$155:$DC$1048576,MATCH($A863,'Hoja de Trabajo para listado'!$CD$155:$CD$1048576,0),MATCH((CUADRO!M$5&amp;$E863),'Hoja de Trabajo para listado'!$CD$151:$DC$151,0)),0)</f>
        <v>0</v>
      </c>
      <c r="N863" s="245">
        <f ca="1">+IFERROR(INDEX('Hoja de Trabajo para listado'!$A$155:$Z$1048576,MATCH($A863,'Hoja de Trabajo para listado'!$A$155:$A$1048576,0),MATCH((CUADRO!N$5&amp;$E863),'Hoja de Trabajo para listado'!$A$151:$Z$151,0)),0)+IFERROR(INDEX('Hoja de Trabajo para listado'!$AB$155:$BA$1048576,MATCH($A863,'Hoja de Trabajo para listado'!$AB$155:$AB$1048576,0),MATCH((CUADRO!N$5&amp;$E863),'Hoja de Trabajo para listado'!$AB$151:$BA$151,0)),0)+IFERROR(INDEX('Hoja de Trabajo para listado'!$BC$155:$CB$1048576,MATCH($A863,'Hoja de Trabajo para listado'!$BC$155:$BC$1048576,0),MATCH((CUADRO!N$5&amp;$E863),'Hoja de Trabajo para listado'!$BC$151:$CB$151,0)),0)+IFERROR(INDEX('Hoja de Trabajo para listado'!$DE$153:$DG$274,MATCH($A863,'Hoja de Trabajo para listado'!$DE$153:$DE$1048576,0),MATCH((CUADRO!N$5&amp;$E863),'Hoja de Trabajo para listado'!$DE$151:$DG$151,0)),0)+IFERROR(INDEX('Hoja de Trabajo para listado'!$CD$155:$DC$1048576,MATCH($A863,'Hoja de Trabajo para listado'!$CD$155:$CD$1048576,0),MATCH((CUADRO!N$5&amp;$E863),'Hoja de Trabajo para listado'!$CD$151:$DC$151,0)),0)</f>
        <v>0</v>
      </c>
      <c r="O863" s="245">
        <f ca="1">+IFERROR(INDEX('Hoja de Trabajo para listado'!$A$155:$Z$1048576,MATCH($A863,'Hoja de Trabajo para listado'!$A$155:$A$1048576,0),MATCH((CUADRO!O$5&amp;$E863),'Hoja de Trabajo para listado'!$A$151:$Z$151,0)),0)+IFERROR(INDEX('Hoja de Trabajo para listado'!$AB$155:$BA$1048576,MATCH($A863,'Hoja de Trabajo para listado'!$AB$155:$AB$1048576,0),MATCH((CUADRO!O$5&amp;$E863),'Hoja de Trabajo para listado'!$AB$151:$BA$151,0)),0)+IFERROR(INDEX('Hoja de Trabajo para listado'!$BC$155:$CB$1048576,MATCH($A863,'Hoja de Trabajo para listado'!$BC$155:$BC$1048576,0),MATCH((CUADRO!O$5&amp;$E863),'Hoja de Trabajo para listado'!$BC$151:$CB$151,0)),0)+IFERROR(INDEX('Hoja de Trabajo para listado'!$DE$153:$DG$274,MATCH($A863,'Hoja de Trabajo para listado'!$DE$153:$DE$1048576,0),MATCH((CUADRO!O$5&amp;$E863),'Hoja de Trabajo para listado'!$DE$151:$DG$151,0)),0)+IFERROR(INDEX('Hoja de Trabajo para listado'!$CD$155:$DC$1048576,MATCH($A863,'Hoja de Trabajo para listado'!$CD$155:$CD$1048576,0),MATCH((CUADRO!O$5&amp;$E863),'Hoja de Trabajo para listado'!$CD$151:$DC$151,0)),0)</f>
        <v>0</v>
      </c>
      <c r="P863" s="245">
        <f ca="1">+IFERROR(INDEX('Hoja de Trabajo para listado'!$A$155:$Z$1048576,MATCH($A863,'Hoja de Trabajo para listado'!$A$155:$A$1048576,0),MATCH((CUADRO!P$5&amp;$E863),'Hoja de Trabajo para listado'!$A$151:$Z$151,0)),0)+IFERROR(INDEX('Hoja de Trabajo para listado'!$AB$155:$BA$1048576,MATCH($A863,'Hoja de Trabajo para listado'!$AB$155:$AB$1048576,0),MATCH((CUADRO!P$5&amp;$E863),'Hoja de Trabajo para listado'!$AB$151:$BA$151,0)),0)+IFERROR(INDEX('Hoja de Trabajo para listado'!$BC$155:$CB$1048576,MATCH($A863,'Hoja de Trabajo para listado'!$BC$155:$BC$1048576,0),MATCH((CUADRO!P$5&amp;$E863),'Hoja de Trabajo para listado'!$BC$151:$CB$151,0)),0)+IFERROR(INDEX('Hoja de Trabajo para listado'!$DE$153:$DG$274,MATCH($A863,'Hoja de Trabajo para listado'!$DE$153:$DE$1048576,0),MATCH((CUADRO!P$5&amp;$E863),'Hoja de Trabajo para listado'!$DE$151:$DG$151,0)),0)+IFERROR(INDEX('Hoja de Trabajo para listado'!$CD$155:$DC$1048576,MATCH($A863,'Hoja de Trabajo para listado'!$CD$155:$CD$1048576,0),MATCH((CUADRO!P$5&amp;$E863),'Hoja de Trabajo para listado'!$CD$151:$DC$151,0)),0)</f>
        <v>0</v>
      </c>
      <c r="Q863" s="245">
        <f ca="1">+IFERROR(INDEX('Hoja de Trabajo para listado'!$A$155:$Z$1048576,MATCH($A863,'Hoja de Trabajo para listado'!$A$155:$A$1048576,0),MATCH((CUADRO!Q$5&amp;$E863),'Hoja de Trabajo para listado'!$A$151:$Z$151,0)),0)+IFERROR(INDEX('Hoja de Trabajo para listado'!$AB$155:$BA$1048576,MATCH($A863,'Hoja de Trabajo para listado'!$AB$155:$AB$1048576,0),MATCH((CUADRO!Q$5&amp;$E863),'Hoja de Trabajo para listado'!$AB$151:$BA$151,0)),0)+IFERROR(INDEX('Hoja de Trabajo para listado'!$BC$155:$CB$1048576,MATCH($A863,'Hoja de Trabajo para listado'!$BC$155:$BC$1048576,0),MATCH((CUADRO!Q$5&amp;$E863),'Hoja de Trabajo para listado'!$BC$151:$CB$151,0)),0)+IFERROR(INDEX('Hoja de Trabajo para listado'!$DE$153:$DG$274,MATCH($A863,'Hoja de Trabajo para listado'!$DE$153:$DE$1048576,0),MATCH((CUADRO!Q$5&amp;$E863),'Hoja de Trabajo para listado'!$DE$151:$DG$151,0)),0)+IFERROR(INDEX('Hoja de Trabajo para listado'!$CD$155:$DC$1048576,MATCH($A863,'Hoja de Trabajo para listado'!$CD$155:$CD$1048576,0),MATCH((CUADRO!Q$5&amp;$E863),'Hoja de Trabajo para listado'!$CD$151:$DC$151,0)),0)</f>
        <v>0</v>
      </c>
      <c r="R863" s="245">
        <f t="shared" ca="1" si="29"/>
        <v>0</v>
      </c>
      <c r="S863" s="259">
        <f ca="1">+R862+R863</f>
        <v>0</v>
      </c>
      <c r="T863" s="245">
        <f ca="1">+S863</f>
        <v>0</v>
      </c>
      <c r="U863" s="244">
        <f t="shared" si="30"/>
        <v>2</v>
      </c>
      <c r="V863" s="333" t="str">
        <f>+VLOOKUP(A863,bd_lista!$A$3:$E$590,5,FALSE)</f>
        <v>Gobiernos Autonomos Municipales</v>
      </c>
      <c r="W863" s="392"/>
      <c r="X863" s="242">
        <f>+VLOOKUP(A863,[4]Sheet1!$A$13:$D$744,4,FALSE)</f>
        <v>0</v>
      </c>
      <c r="Y863" s="242" t="e">
        <f>+VLOOKUP(X863,bd_lista!$A$3:$C$590,3,FALSE)</f>
        <v>#N/A</v>
      </c>
      <c r="Z863" s="292"/>
      <c r="AA863" s="293"/>
    </row>
    <row r="864" spans="1:27" customFormat="1" ht="15" hidden="1" customHeight="1">
      <c r="A864" s="32">
        <v>1516</v>
      </c>
      <c r="B864" s="387">
        <f>+A864</f>
        <v>1516</v>
      </c>
      <c r="C864" s="247" t="str">
        <f>+VLOOKUP(A864,bd_lista!$A$3:$C$590,3,FALSE)</f>
        <v>Gobierno Autónomo Municipal de Toro Toro</v>
      </c>
      <c r="D864" s="389" t="str">
        <f>+C864</f>
        <v>Gobierno Autónomo Municipal de Toro Toro</v>
      </c>
      <c r="E864" s="242" t="s">
        <v>1304</v>
      </c>
      <c r="F864" s="243">
        <f ca="1">+IFERROR(INDEX('Hoja de Trabajo para listado'!$A$155:$Z$1048576,MATCH($A864,'Hoja de Trabajo para listado'!$A$155:$A$1048576,0),MATCH((CUADRO!F$5&amp;$E864),'Hoja de Trabajo para listado'!$A$151:$Z$151,0)),0)+IFERROR(INDEX('Hoja de Trabajo para listado'!$AB$155:$BA$1048576,MATCH($A864,'Hoja de Trabajo para listado'!$AB$155:$AB$1048576,0),MATCH((CUADRO!F$5&amp;$E864),'Hoja de Trabajo para listado'!$AB$151:$BA$151,0)),0)+IFERROR(INDEX('Hoja de Trabajo para listado'!$BC$155:$CB$1048576,MATCH($A864,'Hoja de Trabajo para listado'!$BC$155:$BC$1048576,0),MATCH((CUADRO!F$5&amp;$E864),'Hoja de Trabajo para listado'!$BC$151:$CB$151,0)),0)+IFERROR(INDEX('Hoja de Trabajo para listado'!$DE$153:$DG$274,MATCH($A864,'Hoja de Trabajo para listado'!$DE$153:$DE$1048576,0),MATCH((CUADRO!F$5&amp;$E864),'Hoja de Trabajo para listado'!$DE$151:$DG$151,0)),0)+IFERROR(INDEX('Hoja de Trabajo para listado'!$CD$155:$DC$1048576,MATCH($A864,'Hoja de Trabajo para listado'!$CD$155:$CD$1048576,0),MATCH((CUADRO!F$5&amp;$E864),'Hoja de Trabajo para listado'!$CD$151:$DC$151,0)),0)</f>
        <v>0</v>
      </c>
      <c r="G864" s="243">
        <f ca="1">+IFERROR(INDEX('Hoja de Trabajo para listado'!$A$155:$Z$1048576,MATCH($A864,'Hoja de Trabajo para listado'!$A$155:$A$1048576,0),MATCH((CUADRO!G$5&amp;$E864),'Hoja de Trabajo para listado'!$A$151:$Z$151,0)),0)+IFERROR(INDEX('Hoja de Trabajo para listado'!$AB$155:$BA$1048576,MATCH($A864,'Hoja de Trabajo para listado'!$AB$155:$AB$1048576,0),MATCH((CUADRO!G$5&amp;$E864),'Hoja de Trabajo para listado'!$AB$151:$BA$151,0)),0)+IFERROR(INDEX('Hoja de Trabajo para listado'!$BC$155:$CB$1048576,MATCH($A864,'Hoja de Trabajo para listado'!$BC$155:$BC$1048576,0),MATCH((CUADRO!G$5&amp;$E864),'Hoja de Trabajo para listado'!$BC$151:$CB$151,0)),0)+IFERROR(INDEX('Hoja de Trabajo para listado'!$DE$153:$DG$274,MATCH($A864,'Hoja de Trabajo para listado'!$DE$153:$DE$1048576,0),MATCH((CUADRO!G$5&amp;$E864),'Hoja de Trabajo para listado'!$DE$151:$DG$151,0)),0)+IFERROR(INDEX('Hoja de Trabajo para listado'!$CD$155:$DC$1048576,MATCH($A864,'Hoja de Trabajo para listado'!$CD$155:$CD$1048576,0),MATCH((CUADRO!G$5&amp;$E864),'Hoja de Trabajo para listado'!$CD$151:$DC$151,0)),0)</f>
        <v>0</v>
      </c>
      <c r="H864" s="243">
        <f ca="1">+IFERROR(INDEX('Hoja de Trabajo para listado'!$A$155:$Z$1048576,MATCH($A864,'Hoja de Trabajo para listado'!$A$155:$A$1048576,0),MATCH((CUADRO!H$5&amp;$E864),'Hoja de Trabajo para listado'!$A$151:$Z$151,0)),0)+IFERROR(INDEX('Hoja de Trabajo para listado'!$AB$155:$BA$1048576,MATCH($A864,'Hoja de Trabajo para listado'!$AB$155:$AB$1048576,0),MATCH((CUADRO!H$5&amp;$E864),'Hoja de Trabajo para listado'!$AB$151:$BA$151,0)),0)+IFERROR(INDEX('Hoja de Trabajo para listado'!$BC$155:$CB$1048576,MATCH($A864,'Hoja de Trabajo para listado'!$BC$155:$BC$1048576,0),MATCH((CUADRO!H$5&amp;$E864),'Hoja de Trabajo para listado'!$BC$151:$CB$151,0)),0)+IFERROR(INDEX('Hoja de Trabajo para listado'!$DE$153:$DG$274,MATCH($A864,'Hoja de Trabajo para listado'!$DE$153:$DE$1048576,0),MATCH((CUADRO!H$5&amp;$E864),'Hoja de Trabajo para listado'!$DE$151:$DG$151,0)),0)+IFERROR(INDEX('Hoja de Trabajo para listado'!$CD$155:$DC$1048576,MATCH($A864,'Hoja de Trabajo para listado'!$CD$155:$CD$1048576,0),MATCH((CUADRO!H$5&amp;$E864),'Hoja de Trabajo para listado'!$CD$151:$DC$151,0)),0)</f>
        <v>0</v>
      </c>
      <c r="I864" s="243">
        <f ca="1">+IFERROR(INDEX('Hoja de Trabajo para listado'!$A$155:$Z$1048576,MATCH($A864,'Hoja de Trabajo para listado'!$A$155:$A$1048576,0),MATCH((CUADRO!I$5&amp;$E864),'Hoja de Trabajo para listado'!$A$151:$Z$151,0)),0)+IFERROR(INDEX('Hoja de Trabajo para listado'!$AB$155:$BA$1048576,MATCH($A864,'Hoja de Trabajo para listado'!$AB$155:$AB$1048576,0),MATCH((CUADRO!I$5&amp;$E864),'Hoja de Trabajo para listado'!$AB$151:$BA$151,0)),0)+IFERROR(INDEX('Hoja de Trabajo para listado'!$BC$155:$CB$1048576,MATCH($A864,'Hoja de Trabajo para listado'!$BC$155:$BC$1048576,0),MATCH((CUADRO!I$5&amp;$E864),'Hoja de Trabajo para listado'!$BC$151:$CB$151,0)),0)+IFERROR(INDEX('Hoja de Trabajo para listado'!$DE$153:$DG$274,MATCH($A864,'Hoja de Trabajo para listado'!$DE$153:$DE$1048576,0),MATCH((CUADRO!I$5&amp;$E864),'Hoja de Trabajo para listado'!$DE$151:$DG$151,0)),0)+IFERROR(INDEX('Hoja de Trabajo para listado'!$CD$155:$DC$1048576,MATCH($A864,'Hoja de Trabajo para listado'!$CD$155:$CD$1048576,0),MATCH((CUADRO!I$5&amp;$E864),'Hoja de Trabajo para listado'!$CD$151:$DC$151,0)),0)</f>
        <v>0</v>
      </c>
      <c r="J864" s="243">
        <f ca="1">+IFERROR(INDEX('Hoja de Trabajo para listado'!$A$155:$Z$1048576,MATCH($A864,'Hoja de Trabajo para listado'!$A$155:$A$1048576,0),MATCH((CUADRO!J$5&amp;$E864),'Hoja de Trabajo para listado'!$A$151:$Z$151,0)),0)+IFERROR(INDEX('Hoja de Trabajo para listado'!$AB$155:$BA$1048576,MATCH($A864,'Hoja de Trabajo para listado'!$AB$155:$AB$1048576,0),MATCH((CUADRO!J$5&amp;$E864),'Hoja de Trabajo para listado'!$AB$151:$BA$151,0)),0)+IFERROR(INDEX('Hoja de Trabajo para listado'!$BC$155:$CB$1048576,MATCH($A864,'Hoja de Trabajo para listado'!$BC$155:$BC$1048576,0),MATCH((CUADRO!J$5&amp;$E864),'Hoja de Trabajo para listado'!$BC$151:$CB$151,0)),0)+IFERROR(INDEX('Hoja de Trabajo para listado'!$DE$153:$DG$274,MATCH($A864,'Hoja de Trabajo para listado'!$DE$153:$DE$1048576,0),MATCH((CUADRO!J$5&amp;$E864),'Hoja de Trabajo para listado'!$DE$151:$DG$151,0)),0)+IFERROR(INDEX('Hoja de Trabajo para listado'!$CD$155:$DC$1048576,MATCH($A864,'Hoja de Trabajo para listado'!$CD$155:$CD$1048576,0),MATCH((CUADRO!J$5&amp;$E864),'Hoja de Trabajo para listado'!$CD$151:$DC$151,0)),0)</f>
        <v>0</v>
      </c>
      <c r="K864" s="243">
        <f ca="1">+IFERROR(INDEX('Hoja de Trabajo para listado'!$A$155:$Z$1048576,MATCH($A864,'Hoja de Trabajo para listado'!$A$155:$A$1048576,0),MATCH((CUADRO!K$5&amp;$E864),'Hoja de Trabajo para listado'!$A$151:$Z$151,0)),0)+IFERROR(INDEX('Hoja de Trabajo para listado'!$AB$155:$BA$1048576,MATCH($A864,'Hoja de Trabajo para listado'!$AB$155:$AB$1048576,0),MATCH((CUADRO!K$5&amp;$E864),'Hoja de Trabajo para listado'!$AB$151:$BA$151,0)),0)+IFERROR(INDEX('Hoja de Trabajo para listado'!$BC$155:$CB$1048576,MATCH($A864,'Hoja de Trabajo para listado'!$BC$155:$BC$1048576,0),MATCH((CUADRO!K$5&amp;$E864),'Hoja de Trabajo para listado'!$BC$151:$CB$151,0)),0)+IFERROR(INDEX('Hoja de Trabajo para listado'!$DE$153:$DG$274,MATCH($A864,'Hoja de Trabajo para listado'!$DE$153:$DE$1048576,0),MATCH((CUADRO!K$5&amp;$E864),'Hoja de Trabajo para listado'!$DE$151:$DG$151,0)),0)+IFERROR(INDEX('Hoja de Trabajo para listado'!$CD$155:$DC$1048576,MATCH($A864,'Hoja de Trabajo para listado'!$CD$155:$CD$1048576,0),MATCH((CUADRO!K$5&amp;$E864),'Hoja de Trabajo para listado'!$CD$151:$DC$151,0)),0)</f>
        <v>0</v>
      </c>
      <c r="L864" s="243">
        <f ca="1">+IFERROR(INDEX('Hoja de Trabajo para listado'!$A$155:$Z$1048576,MATCH($A864,'Hoja de Trabajo para listado'!$A$155:$A$1048576,0),MATCH((CUADRO!L$5&amp;$E864),'Hoja de Trabajo para listado'!$A$151:$Z$151,0)),0)+IFERROR(INDEX('Hoja de Trabajo para listado'!$AB$155:$BA$1048576,MATCH($A864,'Hoja de Trabajo para listado'!$AB$155:$AB$1048576,0),MATCH((CUADRO!L$5&amp;$E864),'Hoja de Trabajo para listado'!$AB$151:$BA$151,0)),0)+IFERROR(INDEX('Hoja de Trabajo para listado'!$BC$155:$CB$1048576,MATCH($A864,'Hoja de Trabajo para listado'!$BC$155:$BC$1048576,0),MATCH((CUADRO!L$5&amp;$E864),'Hoja de Trabajo para listado'!$BC$151:$CB$151,0)),0)+IFERROR(INDEX('Hoja de Trabajo para listado'!$DE$153:$DG$274,MATCH($A864,'Hoja de Trabajo para listado'!$DE$153:$DE$1048576,0),MATCH((CUADRO!L$5&amp;$E864),'Hoja de Trabajo para listado'!$DE$151:$DG$151,0)),0)+IFERROR(INDEX('Hoja de Trabajo para listado'!$CD$155:$DC$1048576,MATCH($A864,'Hoja de Trabajo para listado'!$CD$155:$CD$1048576,0),MATCH((CUADRO!L$5&amp;$E864),'Hoja de Trabajo para listado'!$CD$151:$DC$151,0)),0)</f>
        <v>0</v>
      </c>
      <c r="M864" s="243">
        <f ca="1">+IFERROR(INDEX('Hoja de Trabajo para listado'!$A$155:$Z$1048576,MATCH($A864,'Hoja de Trabajo para listado'!$A$155:$A$1048576,0),MATCH((CUADRO!M$5&amp;$E864),'Hoja de Trabajo para listado'!$A$151:$Z$151,0)),0)+IFERROR(INDEX('Hoja de Trabajo para listado'!$AB$155:$BA$1048576,MATCH($A864,'Hoja de Trabajo para listado'!$AB$155:$AB$1048576,0),MATCH((CUADRO!M$5&amp;$E864),'Hoja de Trabajo para listado'!$AB$151:$BA$151,0)),0)+IFERROR(INDEX('Hoja de Trabajo para listado'!$BC$155:$CB$1048576,MATCH($A864,'Hoja de Trabajo para listado'!$BC$155:$BC$1048576,0),MATCH((CUADRO!M$5&amp;$E864),'Hoja de Trabajo para listado'!$BC$151:$CB$151,0)),0)+IFERROR(INDEX('Hoja de Trabajo para listado'!$DE$153:$DG$274,MATCH($A864,'Hoja de Trabajo para listado'!$DE$153:$DE$1048576,0),MATCH((CUADRO!M$5&amp;$E864),'Hoja de Trabajo para listado'!$DE$151:$DG$151,0)),0)+IFERROR(INDEX('Hoja de Trabajo para listado'!$CD$155:$DC$1048576,MATCH($A864,'Hoja de Trabajo para listado'!$CD$155:$CD$1048576,0),MATCH((CUADRO!M$5&amp;$E864),'Hoja de Trabajo para listado'!$CD$151:$DC$151,0)),0)</f>
        <v>0</v>
      </c>
      <c r="N864" s="243">
        <f ca="1">+IFERROR(INDEX('Hoja de Trabajo para listado'!$A$155:$Z$1048576,MATCH($A864,'Hoja de Trabajo para listado'!$A$155:$A$1048576,0),MATCH((CUADRO!N$5&amp;$E864),'Hoja de Trabajo para listado'!$A$151:$Z$151,0)),0)+IFERROR(INDEX('Hoja de Trabajo para listado'!$AB$155:$BA$1048576,MATCH($A864,'Hoja de Trabajo para listado'!$AB$155:$AB$1048576,0),MATCH((CUADRO!N$5&amp;$E864),'Hoja de Trabajo para listado'!$AB$151:$BA$151,0)),0)+IFERROR(INDEX('Hoja de Trabajo para listado'!$BC$155:$CB$1048576,MATCH($A864,'Hoja de Trabajo para listado'!$BC$155:$BC$1048576,0),MATCH((CUADRO!N$5&amp;$E864),'Hoja de Trabajo para listado'!$BC$151:$CB$151,0)),0)+IFERROR(INDEX('Hoja de Trabajo para listado'!$DE$153:$DG$274,MATCH($A864,'Hoja de Trabajo para listado'!$DE$153:$DE$1048576,0),MATCH((CUADRO!N$5&amp;$E864),'Hoja de Trabajo para listado'!$DE$151:$DG$151,0)),0)+IFERROR(INDEX('Hoja de Trabajo para listado'!$CD$155:$DC$1048576,MATCH($A864,'Hoja de Trabajo para listado'!$CD$155:$CD$1048576,0),MATCH((CUADRO!N$5&amp;$E864),'Hoja de Trabajo para listado'!$CD$151:$DC$151,0)),0)</f>
        <v>0</v>
      </c>
      <c r="O864" s="243">
        <f ca="1">+IFERROR(INDEX('Hoja de Trabajo para listado'!$A$155:$Z$1048576,MATCH($A864,'Hoja de Trabajo para listado'!$A$155:$A$1048576,0),MATCH((CUADRO!O$5&amp;$E864),'Hoja de Trabajo para listado'!$A$151:$Z$151,0)),0)+IFERROR(INDEX('Hoja de Trabajo para listado'!$AB$155:$BA$1048576,MATCH($A864,'Hoja de Trabajo para listado'!$AB$155:$AB$1048576,0),MATCH((CUADRO!O$5&amp;$E864),'Hoja de Trabajo para listado'!$AB$151:$BA$151,0)),0)+IFERROR(INDEX('Hoja de Trabajo para listado'!$BC$155:$CB$1048576,MATCH($A864,'Hoja de Trabajo para listado'!$BC$155:$BC$1048576,0),MATCH((CUADRO!O$5&amp;$E864),'Hoja de Trabajo para listado'!$BC$151:$CB$151,0)),0)+IFERROR(INDEX('Hoja de Trabajo para listado'!$DE$153:$DG$274,MATCH($A864,'Hoja de Trabajo para listado'!$DE$153:$DE$1048576,0),MATCH((CUADRO!O$5&amp;$E864),'Hoja de Trabajo para listado'!$DE$151:$DG$151,0)),0)+IFERROR(INDEX('Hoja de Trabajo para listado'!$CD$155:$DC$1048576,MATCH($A864,'Hoja de Trabajo para listado'!$CD$155:$CD$1048576,0),MATCH((CUADRO!O$5&amp;$E864),'Hoja de Trabajo para listado'!$CD$151:$DC$151,0)),0)</f>
        <v>0</v>
      </c>
      <c r="P864" s="243">
        <f ca="1">+IFERROR(INDEX('Hoja de Trabajo para listado'!$A$155:$Z$1048576,MATCH($A864,'Hoja de Trabajo para listado'!$A$155:$A$1048576,0),MATCH((CUADRO!P$5&amp;$E864),'Hoja de Trabajo para listado'!$A$151:$Z$151,0)),0)+IFERROR(INDEX('Hoja de Trabajo para listado'!$AB$155:$BA$1048576,MATCH($A864,'Hoja de Trabajo para listado'!$AB$155:$AB$1048576,0),MATCH((CUADRO!P$5&amp;$E864),'Hoja de Trabajo para listado'!$AB$151:$BA$151,0)),0)+IFERROR(INDEX('Hoja de Trabajo para listado'!$BC$155:$CB$1048576,MATCH($A864,'Hoja de Trabajo para listado'!$BC$155:$BC$1048576,0),MATCH((CUADRO!P$5&amp;$E864),'Hoja de Trabajo para listado'!$BC$151:$CB$151,0)),0)+IFERROR(INDEX('Hoja de Trabajo para listado'!$DE$153:$DG$274,MATCH($A864,'Hoja de Trabajo para listado'!$DE$153:$DE$1048576,0),MATCH((CUADRO!P$5&amp;$E864),'Hoja de Trabajo para listado'!$DE$151:$DG$151,0)),0)+IFERROR(INDEX('Hoja de Trabajo para listado'!$CD$155:$DC$1048576,MATCH($A864,'Hoja de Trabajo para listado'!$CD$155:$CD$1048576,0),MATCH((CUADRO!P$5&amp;$E864),'Hoja de Trabajo para listado'!$CD$151:$DC$151,0)),0)</f>
        <v>0</v>
      </c>
      <c r="Q864" s="243">
        <f ca="1">+IFERROR(INDEX('Hoja de Trabajo para listado'!$A$155:$Z$1048576,MATCH($A864,'Hoja de Trabajo para listado'!$A$155:$A$1048576,0),MATCH((CUADRO!Q$5&amp;$E864),'Hoja de Trabajo para listado'!$A$151:$Z$151,0)),0)+IFERROR(INDEX('Hoja de Trabajo para listado'!$AB$155:$BA$1048576,MATCH($A864,'Hoja de Trabajo para listado'!$AB$155:$AB$1048576,0),MATCH((CUADRO!Q$5&amp;$E864),'Hoja de Trabajo para listado'!$AB$151:$BA$151,0)),0)+IFERROR(INDEX('Hoja de Trabajo para listado'!$BC$155:$CB$1048576,MATCH($A864,'Hoja de Trabajo para listado'!$BC$155:$BC$1048576,0),MATCH((CUADRO!Q$5&amp;$E864),'Hoja de Trabajo para listado'!$BC$151:$CB$151,0)),0)+IFERROR(INDEX('Hoja de Trabajo para listado'!$DE$153:$DG$274,MATCH($A864,'Hoja de Trabajo para listado'!$DE$153:$DE$1048576,0),MATCH((CUADRO!Q$5&amp;$E864),'Hoja de Trabajo para listado'!$DE$151:$DG$151,0)),0)+IFERROR(INDEX('Hoja de Trabajo para listado'!$CD$155:$DC$1048576,MATCH($A864,'Hoja de Trabajo para listado'!$CD$155:$CD$1048576,0),MATCH((CUADRO!Q$5&amp;$E864),'Hoja de Trabajo para listado'!$CD$151:$DC$151,0)),0)</f>
        <v>0</v>
      </c>
      <c r="R864" s="243">
        <f t="shared" ca="1" si="29"/>
        <v>0</v>
      </c>
      <c r="S864" s="249"/>
      <c r="T864" s="243">
        <f ca="1">+T865</f>
        <v>0</v>
      </c>
      <c r="U864" s="242">
        <f t="shared" si="30"/>
        <v>1</v>
      </c>
      <c r="V864" s="333" t="str">
        <f>+VLOOKUP(A864,bd_lista!$A$3:$E$590,5,FALSE)</f>
        <v>Gobiernos Autonomos Municipales</v>
      </c>
      <c r="W864" s="391" t="str">
        <f>+V864</f>
        <v>Gobiernos Autonomos Municipales</v>
      </c>
      <c r="X864" s="242">
        <f>+VLOOKUP(A864,[4]Sheet1!$A$13:$D$744,4,FALSE)</f>
        <v>0</v>
      </c>
      <c r="Y864" s="242" t="e">
        <f>+VLOOKUP(X864,bd_lista!$A$3:$C$590,3,FALSE)</f>
        <v>#N/A</v>
      </c>
      <c r="Z864" s="294">
        <f>+X864</f>
        <v>0</v>
      </c>
      <c r="AA864" s="295" t="e">
        <f>+Y864</f>
        <v>#N/A</v>
      </c>
    </row>
    <row r="865" spans="1:27" customFormat="1" ht="15" hidden="1" customHeight="1">
      <c r="A865" s="32">
        <v>1516</v>
      </c>
      <c r="B865" s="388"/>
      <c r="C865" s="247" t="str">
        <f>+VLOOKUP(A865,bd_lista!$A$3:$C$590,3,FALSE)</f>
        <v>Gobierno Autónomo Municipal de Toro Toro</v>
      </c>
      <c r="D865" s="390"/>
      <c r="E865" s="244" t="s">
        <v>1305</v>
      </c>
      <c r="F865" s="245">
        <f ca="1">+IFERROR(INDEX('Hoja de Trabajo para listado'!$A$155:$Z$1048576,MATCH($A865,'Hoja de Trabajo para listado'!$A$155:$A$1048576,0),MATCH((CUADRO!F$5&amp;$E865),'Hoja de Trabajo para listado'!$A$151:$Z$151,0)),0)+IFERROR(INDEX('Hoja de Trabajo para listado'!$AB$155:$BA$1048576,MATCH($A865,'Hoja de Trabajo para listado'!$AB$155:$AB$1048576,0),MATCH((CUADRO!F$5&amp;$E865),'Hoja de Trabajo para listado'!$AB$151:$BA$151,0)),0)+IFERROR(INDEX('Hoja de Trabajo para listado'!$BC$155:$CB$1048576,MATCH($A865,'Hoja de Trabajo para listado'!$BC$155:$BC$1048576,0),MATCH((CUADRO!F$5&amp;$E865),'Hoja de Trabajo para listado'!$BC$151:$CB$151,0)),0)+IFERROR(INDEX('Hoja de Trabajo para listado'!$DE$153:$DG$274,MATCH($A865,'Hoja de Trabajo para listado'!$DE$153:$DE$1048576,0),MATCH((CUADRO!F$5&amp;$E865),'Hoja de Trabajo para listado'!$DE$151:$DG$151,0)),0)+IFERROR(INDEX('Hoja de Trabajo para listado'!$CD$155:$DC$1048576,MATCH($A865,'Hoja de Trabajo para listado'!$CD$155:$CD$1048576,0),MATCH((CUADRO!F$5&amp;$E865),'Hoja de Trabajo para listado'!$CD$151:$DC$151,0)),0)</f>
        <v>0</v>
      </c>
      <c r="G865" s="245">
        <f ca="1">+IFERROR(INDEX('Hoja de Trabajo para listado'!$A$155:$Z$1048576,MATCH($A865,'Hoja de Trabajo para listado'!$A$155:$A$1048576,0),MATCH((CUADRO!G$5&amp;$E865),'Hoja de Trabajo para listado'!$A$151:$Z$151,0)),0)+IFERROR(INDEX('Hoja de Trabajo para listado'!$AB$155:$BA$1048576,MATCH($A865,'Hoja de Trabajo para listado'!$AB$155:$AB$1048576,0),MATCH((CUADRO!G$5&amp;$E865),'Hoja de Trabajo para listado'!$AB$151:$BA$151,0)),0)+IFERROR(INDEX('Hoja de Trabajo para listado'!$BC$155:$CB$1048576,MATCH($A865,'Hoja de Trabajo para listado'!$BC$155:$BC$1048576,0),MATCH((CUADRO!G$5&amp;$E865),'Hoja de Trabajo para listado'!$BC$151:$CB$151,0)),0)+IFERROR(INDEX('Hoja de Trabajo para listado'!$DE$153:$DG$274,MATCH($A865,'Hoja de Trabajo para listado'!$DE$153:$DE$1048576,0),MATCH((CUADRO!G$5&amp;$E865),'Hoja de Trabajo para listado'!$DE$151:$DG$151,0)),0)+IFERROR(INDEX('Hoja de Trabajo para listado'!$CD$155:$DC$1048576,MATCH($A865,'Hoja de Trabajo para listado'!$CD$155:$CD$1048576,0),MATCH((CUADRO!G$5&amp;$E865),'Hoja de Trabajo para listado'!$CD$151:$DC$151,0)),0)</f>
        <v>0</v>
      </c>
      <c r="H865" s="245">
        <f ca="1">+IFERROR(INDEX('Hoja de Trabajo para listado'!$A$155:$Z$1048576,MATCH($A865,'Hoja de Trabajo para listado'!$A$155:$A$1048576,0),MATCH((CUADRO!H$5&amp;$E865),'Hoja de Trabajo para listado'!$A$151:$Z$151,0)),0)+IFERROR(INDEX('Hoja de Trabajo para listado'!$AB$155:$BA$1048576,MATCH($A865,'Hoja de Trabajo para listado'!$AB$155:$AB$1048576,0),MATCH((CUADRO!H$5&amp;$E865),'Hoja de Trabajo para listado'!$AB$151:$BA$151,0)),0)+IFERROR(INDEX('Hoja de Trabajo para listado'!$BC$155:$CB$1048576,MATCH($A865,'Hoja de Trabajo para listado'!$BC$155:$BC$1048576,0),MATCH((CUADRO!H$5&amp;$E865),'Hoja de Trabajo para listado'!$BC$151:$CB$151,0)),0)+IFERROR(INDEX('Hoja de Trabajo para listado'!$DE$153:$DG$274,MATCH($A865,'Hoja de Trabajo para listado'!$DE$153:$DE$1048576,0),MATCH((CUADRO!H$5&amp;$E865),'Hoja de Trabajo para listado'!$DE$151:$DG$151,0)),0)+IFERROR(INDEX('Hoja de Trabajo para listado'!$CD$155:$DC$1048576,MATCH($A865,'Hoja de Trabajo para listado'!$CD$155:$CD$1048576,0),MATCH((CUADRO!H$5&amp;$E865),'Hoja de Trabajo para listado'!$CD$151:$DC$151,0)),0)</f>
        <v>0</v>
      </c>
      <c r="I865" s="245">
        <f ca="1">+IFERROR(INDEX('Hoja de Trabajo para listado'!$A$155:$Z$1048576,MATCH($A865,'Hoja de Trabajo para listado'!$A$155:$A$1048576,0),MATCH((CUADRO!I$5&amp;$E865),'Hoja de Trabajo para listado'!$A$151:$Z$151,0)),0)+IFERROR(INDEX('Hoja de Trabajo para listado'!$AB$155:$BA$1048576,MATCH($A865,'Hoja de Trabajo para listado'!$AB$155:$AB$1048576,0),MATCH((CUADRO!I$5&amp;$E865),'Hoja de Trabajo para listado'!$AB$151:$BA$151,0)),0)+IFERROR(INDEX('Hoja de Trabajo para listado'!$BC$155:$CB$1048576,MATCH($A865,'Hoja de Trabajo para listado'!$BC$155:$BC$1048576,0),MATCH((CUADRO!I$5&amp;$E865),'Hoja de Trabajo para listado'!$BC$151:$CB$151,0)),0)+IFERROR(INDEX('Hoja de Trabajo para listado'!$DE$153:$DG$274,MATCH($A865,'Hoja de Trabajo para listado'!$DE$153:$DE$1048576,0),MATCH((CUADRO!I$5&amp;$E865),'Hoja de Trabajo para listado'!$DE$151:$DG$151,0)),0)+IFERROR(INDEX('Hoja de Trabajo para listado'!$CD$155:$DC$1048576,MATCH($A865,'Hoja de Trabajo para listado'!$CD$155:$CD$1048576,0),MATCH((CUADRO!I$5&amp;$E865),'Hoja de Trabajo para listado'!$CD$151:$DC$151,0)),0)</f>
        <v>0</v>
      </c>
      <c r="J865" s="245">
        <f ca="1">+IFERROR(INDEX('Hoja de Trabajo para listado'!$A$155:$Z$1048576,MATCH($A865,'Hoja de Trabajo para listado'!$A$155:$A$1048576,0),MATCH((CUADRO!J$5&amp;$E865),'Hoja de Trabajo para listado'!$A$151:$Z$151,0)),0)+IFERROR(INDEX('Hoja de Trabajo para listado'!$AB$155:$BA$1048576,MATCH($A865,'Hoja de Trabajo para listado'!$AB$155:$AB$1048576,0),MATCH((CUADRO!J$5&amp;$E865),'Hoja de Trabajo para listado'!$AB$151:$BA$151,0)),0)+IFERROR(INDEX('Hoja de Trabajo para listado'!$BC$155:$CB$1048576,MATCH($A865,'Hoja de Trabajo para listado'!$BC$155:$BC$1048576,0),MATCH((CUADRO!J$5&amp;$E865),'Hoja de Trabajo para listado'!$BC$151:$CB$151,0)),0)+IFERROR(INDEX('Hoja de Trabajo para listado'!$DE$153:$DG$274,MATCH($A865,'Hoja de Trabajo para listado'!$DE$153:$DE$1048576,0),MATCH((CUADRO!J$5&amp;$E865),'Hoja de Trabajo para listado'!$DE$151:$DG$151,0)),0)+IFERROR(INDEX('Hoja de Trabajo para listado'!$CD$155:$DC$1048576,MATCH($A865,'Hoja de Trabajo para listado'!$CD$155:$CD$1048576,0),MATCH((CUADRO!J$5&amp;$E865),'Hoja de Trabajo para listado'!$CD$151:$DC$151,0)),0)</f>
        <v>0</v>
      </c>
      <c r="K865" s="245">
        <f ca="1">+IFERROR(INDEX('Hoja de Trabajo para listado'!$A$155:$Z$1048576,MATCH($A865,'Hoja de Trabajo para listado'!$A$155:$A$1048576,0),MATCH((CUADRO!K$5&amp;$E865),'Hoja de Trabajo para listado'!$A$151:$Z$151,0)),0)+IFERROR(INDEX('Hoja de Trabajo para listado'!$AB$155:$BA$1048576,MATCH($A865,'Hoja de Trabajo para listado'!$AB$155:$AB$1048576,0),MATCH((CUADRO!K$5&amp;$E865),'Hoja de Trabajo para listado'!$AB$151:$BA$151,0)),0)+IFERROR(INDEX('Hoja de Trabajo para listado'!$BC$155:$CB$1048576,MATCH($A865,'Hoja de Trabajo para listado'!$BC$155:$BC$1048576,0),MATCH((CUADRO!K$5&amp;$E865),'Hoja de Trabajo para listado'!$BC$151:$CB$151,0)),0)+IFERROR(INDEX('Hoja de Trabajo para listado'!$DE$153:$DG$274,MATCH($A865,'Hoja de Trabajo para listado'!$DE$153:$DE$1048576,0),MATCH((CUADRO!K$5&amp;$E865),'Hoja de Trabajo para listado'!$DE$151:$DG$151,0)),0)+IFERROR(INDEX('Hoja de Trabajo para listado'!$CD$155:$DC$1048576,MATCH($A865,'Hoja de Trabajo para listado'!$CD$155:$CD$1048576,0),MATCH((CUADRO!K$5&amp;$E865),'Hoja de Trabajo para listado'!$CD$151:$DC$151,0)),0)</f>
        <v>0</v>
      </c>
      <c r="L865" s="245">
        <f ca="1">+IFERROR(INDEX('Hoja de Trabajo para listado'!$A$155:$Z$1048576,MATCH($A865,'Hoja de Trabajo para listado'!$A$155:$A$1048576,0),MATCH((CUADRO!L$5&amp;$E865),'Hoja de Trabajo para listado'!$A$151:$Z$151,0)),0)+IFERROR(INDEX('Hoja de Trabajo para listado'!$AB$155:$BA$1048576,MATCH($A865,'Hoja de Trabajo para listado'!$AB$155:$AB$1048576,0),MATCH((CUADRO!L$5&amp;$E865),'Hoja de Trabajo para listado'!$AB$151:$BA$151,0)),0)+IFERROR(INDEX('Hoja de Trabajo para listado'!$BC$155:$CB$1048576,MATCH($A865,'Hoja de Trabajo para listado'!$BC$155:$BC$1048576,0),MATCH((CUADRO!L$5&amp;$E865),'Hoja de Trabajo para listado'!$BC$151:$CB$151,0)),0)+IFERROR(INDEX('Hoja de Trabajo para listado'!$DE$153:$DG$274,MATCH($A865,'Hoja de Trabajo para listado'!$DE$153:$DE$1048576,0),MATCH((CUADRO!L$5&amp;$E865),'Hoja de Trabajo para listado'!$DE$151:$DG$151,0)),0)+IFERROR(INDEX('Hoja de Trabajo para listado'!$CD$155:$DC$1048576,MATCH($A865,'Hoja de Trabajo para listado'!$CD$155:$CD$1048576,0),MATCH((CUADRO!L$5&amp;$E865),'Hoja de Trabajo para listado'!$CD$151:$DC$151,0)),0)</f>
        <v>0</v>
      </c>
      <c r="M865" s="245">
        <f ca="1">+IFERROR(INDEX('Hoja de Trabajo para listado'!$A$155:$Z$1048576,MATCH($A865,'Hoja de Trabajo para listado'!$A$155:$A$1048576,0),MATCH((CUADRO!M$5&amp;$E865),'Hoja de Trabajo para listado'!$A$151:$Z$151,0)),0)+IFERROR(INDEX('Hoja de Trabajo para listado'!$AB$155:$BA$1048576,MATCH($A865,'Hoja de Trabajo para listado'!$AB$155:$AB$1048576,0),MATCH((CUADRO!M$5&amp;$E865),'Hoja de Trabajo para listado'!$AB$151:$BA$151,0)),0)+IFERROR(INDEX('Hoja de Trabajo para listado'!$BC$155:$CB$1048576,MATCH($A865,'Hoja de Trabajo para listado'!$BC$155:$BC$1048576,0),MATCH((CUADRO!M$5&amp;$E865),'Hoja de Trabajo para listado'!$BC$151:$CB$151,0)),0)+IFERROR(INDEX('Hoja de Trabajo para listado'!$DE$153:$DG$274,MATCH($A865,'Hoja de Trabajo para listado'!$DE$153:$DE$1048576,0),MATCH((CUADRO!M$5&amp;$E865),'Hoja de Trabajo para listado'!$DE$151:$DG$151,0)),0)+IFERROR(INDEX('Hoja de Trabajo para listado'!$CD$155:$DC$1048576,MATCH($A865,'Hoja de Trabajo para listado'!$CD$155:$CD$1048576,0),MATCH((CUADRO!M$5&amp;$E865),'Hoja de Trabajo para listado'!$CD$151:$DC$151,0)),0)</f>
        <v>0</v>
      </c>
      <c r="N865" s="245">
        <f ca="1">+IFERROR(INDEX('Hoja de Trabajo para listado'!$A$155:$Z$1048576,MATCH($A865,'Hoja de Trabajo para listado'!$A$155:$A$1048576,0),MATCH((CUADRO!N$5&amp;$E865),'Hoja de Trabajo para listado'!$A$151:$Z$151,0)),0)+IFERROR(INDEX('Hoja de Trabajo para listado'!$AB$155:$BA$1048576,MATCH($A865,'Hoja de Trabajo para listado'!$AB$155:$AB$1048576,0),MATCH((CUADRO!N$5&amp;$E865),'Hoja de Trabajo para listado'!$AB$151:$BA$151,0)),0)+IFERROR(INDEX('Hoja de Trabajo para listado'!$BC$155:$CB$1048576,MATCH($A865,'Hoja de Trabajo para listado'!$BC$155:$BC$1048576,0),MATCH((CUADRO!N$5&amp;$E865),'Hoja de Trabajo para listado'!$BC$151:$CB$151,0)),0)+IFERROR(INDEX('Hoja de Trabajo para listado'!$DE$153:$DG$274,MATCH($A865,'Hoja de Trabajo para listado'!$DE$153:$DE$1048576,0),MATCH((CUADRO!N$5&amp;$E865),'Hoja de Trabajo para listado'!$DE$151:$DG$151,0)),0)+IFERROR(INDEX('Hoja de Trabajo para listado'!$CD$155:$DC$1048576,MATCH($A865,'Hoja de Trabajo para listado'!$CD$155:$CD$1048576,0),MATCH((CUADRO!N$5&amp;$E865),'Hoja de Trabajo para listado'!$CD$151:$DC$151,0)),0)</f>
        <v>0</v>
      </c>
      <c r="O865" s="245">
        <f ca="1">+IFERROR(INDEX('Hoja de Trabajo para listado'!$A$155:$Z$1048576,MATCH($A865,'Hoja de Trabajo para listado'!$A$155:$A$1048576,0),MATCH((CUADRO!O$5&amp;$E865),'Hoja de Trabajo para listado'!$A$151:$Z$151,0)),0)+IFERROR(INDEX('Hoja de Trabajo para listado'!$AB$155:$BA$1048576,MATCH($A865,'Hoja de Trabajo para listado'!$AB$155:$AB$1048576,0),MATCH((CUADRO!O$5&amp;$E865),'Hoja de Trabajo para listado'!$AB$151:$BA$151,0)),0)+IFERROR(INDEX('Hoja de Trabajo para listado'!$BC$155:$CB$1048576,MATCH($A865,'Hoja de Trabajo para listado'!$BC$155:$BC$1048576,0),MATCH((CUADRO!O$5&amp;$E865),'Hoja de Trabajo para listado'!$BC$151:$CB$151,0)),0)+IFERROR(INDEX('Hoja de Trabajo para listado'!$DE$153:$DG$274,MATCH($A865,'Hoja de Trabajo para listado'!$DE$153:$DE$1048576,0),MATCH((CUADRO!O$5&amp;$E865),'Hoja de Trabajo para listado'!$DE$151:$DG$151,0)),0)+IFERROR(INDEX('Hoja de Trabajo para listado'!$CD$155:$DC$1048576,MATCH($A865,'Hoja de Trabajo para listado'!$CD$155:$CD$1048576,0),MATCH((CUADRO!O$5&amp;$E865),'Hoja de Trabajo para listado'!$CD$151:$DC$151,0)),0)</f>
        <v>0</v>
      </c>
      <c r="P865" s="245">
        <f ca="1">+IFERROR(INDEX('Hoja de Trabajo para listado'!$A$155:$Z$1048576,MATCH($A865,'Hoja de Trabajo para listado'!$A$155:$A$1048576,0),MATCH((CUADRO!P$5&amp;$E865),'Hoja de Trabajo para listado'!$A$151:$Z$151,0)),0)+IFERROR(INDEX('Hoja de Trabajo para listado'!$AB$155:$BA$1048576,MATCH($A865,'Hoja de Trabajo para listado'!$AB$155:$AB$1048576,0),MATCH((CUADRO!P$5&amp;$E865),'Hoja de Trabajo para listado'!$AB$151:$BA$151,0)),0)+IFERROR(INDEX('Hoja de Trabajo para listado'!$BC$155:$CB$1048576,MATCH($A865,'Hoja de Trabajo para listado'!$BC$155:$BC$1048576,0),MATCH((CUADRO!P$5&amp;$E865),'Hoja de Trabajo para listado'!$BC$151:$CB$151,0)),0)+IFERROR(INDEX('Hoja de Trabajo para listado'!$DE$153:$DG$274,MATCH($A865,'Hoja de Trabajo para listado'!$DE$153:$DE$1048576,0),MATCH((CUADRO!P$5&amp;$E865),'Hoja de Trabajo para listado'!$DE$151:$DG$151,0)),0)+IFERROR(INDEX('Hoja de Trabajo para listado'!$CD$155:$DC$1048576,MATCH($A865,'Hoja de Trabajo para listado'!$CD$155:$CD$1048576,0),MATCH((CUADRO!P$5&amp;$E865),'Hoja de Trabajo para listado'!$CD$151:$DC$151,0)),0)</f>
        <v>0</v>
      </c>
      <c r="Q865" s="245">
        <f ca="1">+IFERROR(INDEX('Hoja de Trabajo para listado'!$A$155:$Z$1048576,MATCH($A865,'Hoja de Trabajo para listado'!$A$155:$A$1048576,0),MATCH((CUADRO!Q$5&amp;$E865),'Hoja de Trabajo para listado'!$A$151:$Z$151,0)),0)+IFERROR(INDEX('Hoja de Trabajo para listado'!$AB$155:$BA$1048576,MATCH($A865,'Hoja de Trabajo para listado'!$AB$155:$AB$1048576,0),MATCH((CUADRO!Q$5&amp;$E865),'Hoja de Trabajo para listado'!$AB$151:$BA$151,0)),0)+IFERROR(INDEX('Hoja de Trabajo para listado'!$BC$155:$CB$1048576,MATCH($A865,'Hoja de Trabajo para listado'!$BC$155:$BC$1048576,0),MATCH((CUADRO!Q$5&amp;$E865),'Hoja de Trabajo para listado'!$BC$151:$CB$151,0)),0)+IFERROR(INDEX('Hoja de Trabajo para listado'!$DE$153:$DG$274,MATCH($A865,'Hoja de Trabajo para listado'!$DE$153:$DE$1048576,0),MATCH((CUADRO!Q$5&amp;$E865),'Hoja de Trabajo para listado'!$DE$151:$DG$151,0)),0)+IFERROR(INDEX('Hoja de Trabajo para listado'!$CD$155:$DC$1048576,MATCH($A865,'Hoja de Trabajo para listado'!$CD$155:$CD$1048576,0),MATCH((CUADRO!Q$5&amp;$E865),'Hoja de Trabajo para listado'!$CD$151:$DC$151,0)),0)</f>
        <v>0</v>
      </c>
      <c r="R865" s="245">
        <f t="shared" ca="1" si="29"/>
        <v>0</v>
      </c>
      <c r="S865" s="259">
        <f ca="1">+R864+R865</f>
        <v>0</v>
      </c>
      <c r="T865" s="245">
        <f ca="1">+S865</f>
        <v>0</v>
      </c>
      <c r="U865" s="244">
        <f t="shared" si="30"/>
        <v>2</v>
      </c>
      <c r="V865" s="333" t="str">
        <f>+VLOOKUP(A865,bd_lista!$A$3:$E$590,5,FALSE)</f>
        <v>Gobiernos Autonomos Municipales</v>
      </c>
      <c r="W865" s="392"/>
      <c r="X865" s="242">
        <f>+VLOOKUP(A865,[4]Sheet1!$A$13:$D$744,4,FALSE)</f>
        <v>0</v>
      </c>
      <c r="Y865" s="242" t="e">
        <f>+VLOOKUP(X865,bd_lista!$A$3:$C$590,3,FALSE)</f>
        <v>#N/A</v>
      </c>
      <c r="Z865" s="292"/>
      <c r="AA865" s="293"/>
    </row>
    <row r="866" spans="1:27" customFormat="1" ht="15" hidden="1" customHeight="1">
      <c r="A866" s="32">
        <v>1517</v>
      </c>
      <c r="B866" s="387">
        <f>+A866</f>
        <v>1517</v>
      </c>
      <c r="C866" s="247" t="str">
        <f>+VLOOKUP(A866,bd_lista!$A$3:$C$590,3,FALSE)</f>
        <v>Gobierno Autónomo Municipal de Cotagaita</v>
      </c>
      <c r="D866" s="389" t="str">
        <f>+C866</f>
        <v>Gobierno Autónomo Municipal de Cotagaita</v>
      </c>
      <c r="E866" s="242" t="s">
        <v>1304</v>
      </c>
      <c r="F866" s="243">
        <f ca="1">+IFERROR(INDEX('Hoja de Trabajo para listado'!$A$155:$Z$1048576,MATCH($A866,'Hoja de Trabajo para listado'!$A$155:$A$1048576,0),MATCH((CUADRO!F$5&amp;$E866),'Hoja de Trabajo para listado'!$A$151:$Z$151,0)),0)+IFERROR(INDEX('Hoja de Trabajo para listado'!$AB$155:$BA$1048576,MATCH($A866,'Hoja de Trabajo para listado'!$AB$155:$AB$1048576,0),MATCH((CUADRO!F$5&amp;$E866),'Hoja de Trabajo para listado'!$AB$151:$BA$151,0)),0)+IFERROR(INDEX('Hoja de Trabajo para listado'!$BC$155:$CB$1048576,MATCH($A866,'Hoja de Trabajo para listado'!$BC$155:$BC$1048576,0),MATCH((CUADRO!F$5&amp;$E866),'Hoja de Trabajo para listado'!$BC$151:$CB$151,0)),0)+IFERROR(INDEX('Hoja de Trabajo para listado'!$DE$153:$DG$274,MATCH($A866,'Hoja de Trabajo para listado'!$DE$153:$DE$1048576,0),MATCH((CUADRO!F$5&amp;$E866),'Hoja de Trabajo para listado'!$DE$151:$DG$151,0)),0)+IFERROR(INDEX('Hoja de Trabajo para listado'!$CD$155:$DC$1048576,MATCH($A866,'Hoja de Trabajo para listado'!$CD$155:$CD$1048576,0),MATCH((CUADRO!F$5&amp;$E866),'Hoja de Trabajo para listado'!$CD$151:$DC$151,0)),0)</f>
        <v>0</v>
      </c>
      <c r="G866" s="243">
        <f ca="1">+IFERROR(INDEX('Hoja de Trabajo para listado'!$A$155:$Z$1048576,MATCH($A866,'Hoja de Trabajo para listado'!$A$155:$A$1048576,0),MATCH((CUADRO!G$5&amp;$E866),'Hoja de Trabajo para listado'!$A$151:$Z$151,0)),0)+IFERROR(INDEX('Hoja de Trabajo para listado'!$AB$155:$BA$1048576,MATCH($A866,'Hoja de Trabajo para listado'!$AB$155:$AB$1048576,0),MATCH((CUADRO!G$5&amp;$E866),'Hoja de Trabajo para listado'!$AB$151:$BA$151,0)),0)+IFERROR(INDEX('Hoja de Trabajo para listado'!$BC$155:$CB$1048576,MATCH($A866,'Hoja de Trabajo para listado'!$BC$155:$BC$1048576,0),MATCH((CUADRO!G$5&amp;$E866),'Hoja de Trabajo para listado'!$BC$151:$CB$151,0)),0)+IFERROR(INDEX('Hoja de Trabajo para listado'!$DE$153:$DG$274,MATCH($A866,'Hoja de Trabajo para listado'!$DE$153:$DE$1048576,0),MATCH((CUADRO!G$5&amp;$E866),'Hoja de Trabajo para listado'!$DE$151:$DG$151,0)),0)+IFERROR(INDEX('Hoja de Trabajo para listado'!$CD$155:$DC$1048576,MATCH($A866,'Hoja de Trabajo para listado'!$CD$155:$CD$1048576,0),MATCH((CUADRO!G$5&amp;$E866),'Hoja de Trabajo para listado'!$CD$151:$DC$151,0)),0)</f>
        <v>0</v>
      </c>
      <c r="H866" s="243">
        <f ca="1">+IFERROR(INDEX('Hoja de Trabajo para listado'!$A$155:$Z$1048576,MATCH($A866,'Hoja de Trabajo para listado'!$A$155:$A$1048576,0),MATCH((CUADRO!H$5&amp;$E866),'Hoja de Trabajo para listado'!$A$151:$Z$151,0)),0)+IFERROR(INDEX('Hoja de Trabajo para listado'!$AB$155:$BA$1048576,MATCH($A866,'Hoja de Trabajo para listado'!$AB$155:$AB$1048576,0),MATCH((CUADRO!H$5&amp;$E866),'Hoja de Trabajo para listado'!$AB$151:$BA$151,0)),0)+IFERROR(INDEX('Hoja de Trabajo para listado'!$BC$155:$CB$1048576,MATCH($A866,'Hoja de Trabajo para listado'!$BC$155:$BC$1048576,0),MATCH((CUADRO!H$5&amp;$E866),'Hoja de Trabajo para listado'!$BC$151:$CB$151,0)),0)+IFERROR(INDEX('Hoja de Trabajo para listado'!$DE$153:$DG$274,MATCH($A866,'Hoja de Trabajo para listado'!$DE$153:$DE$1048576,0),MATCH((CUADRO!H$5&amp;$E866),'Hoja de Trabajo para listado'!$DE$151:$DG$151,0)),0)+IFERROR(INDEX('Hoja de Trabajo para listado'!$CD$155:$DC$1048576,MATCH($A866,'Hoja de Trabajo para listado'!$CD$155:$CD$1048576,0),MATCH((CUADRO!H$5&amp;$E866),'Hoja de Trabajo para listado'!$CD$151:$DC$151,0)),0)</f>
        <v>0</v>
      </c>
      <c r="I866" s="243">
        <f ca="1">+IFERROR(INDEX('Hoja de Trabajo para listado'!$A$155:$Z$1048576,MATCH($A866,'Hoja de Trabajo para listado'!$A$155:$A$1048576,0),MATCH((CUADRO!I$5&amp;$E866),'Hoja de Trabajo para listado'!$A$151:$Z$151,0)),0)+IFERROR(INDEX('Hoja de Trabajo para listado'!$AB$155:$BA$1048576,MATCH($A866,'Hoja de Trabajo para listado'!$AB$155:$AB$1048576,0),MATCH((CUADRO!I$5&amp;$E866),'Hoja de Trabajo para listado'!$AB$151:$BA$151,0)),0)+IFERROR(INDEX('Hoja de Trabajo para listado'!$BC$155:$CB$1048576,MATCH($A866,'Hoja de Trabajo para listado'!$BC$155:$BC$1048576,0),MATCH((CUADRO!I$5&amp;$E866),'Hoja de Trabajo para listado'!$BC$151:$CB$151,0)),0)+IFERROR(INDEX('Hoja de Trabajo para listado'!$DE$153:$DG$274,MATCH($A866,'Hoja de Trabajo para listado'!$DE$153:$DE$1048576,0),MATCH((CUADRO!I$5&amp;$E866),'Hoja de Trabajo para listado'!$DE$151:$DG$151,0)),0)+IFERROR(INDEX('Hoja de Trabajo para listado'!$CD$155:$DC$1048576,MATCH($A866,'Hoja de Trabajo para listado'!$CD$155:$CD$1048576,0),MATCH((CUADRO!I$5&amp;$E866),'Hoja de Trabajo para listado'!$CD$151:$DC$151,0)),0)</f>
        <v>0</v>
      </c>
      <c r="J866" s="243">
        <f ca="1">+IFERROR(INDEX('Hoja de Trabajo para listado'!$A$155:$Z$1048576,MATCH($A866,'Hoja de Trabajo para listado'!$A$155:$A$1048576,0),MATCH((CUADRO!J$5&amp;$E866),'Hoja de Trabajo para listado'!$A$151:$Z$151,0)),0)+IFERROR(INDEX('Hoja de Trabajo para listado'!$AB$155:$BA$1048576,MATCH($A866,'Hoja de Trabajo para listado'!$AB$155:$AB$1048576,0),MATCH((CUADRO!J$5&amp;$E866),'Hoja de Trabajo para listado'!$AB$151:$BA$151,0)),0)+IFERROR(INDEX('Hoja de Trabajo para listado'!$BC$155:$CB$1048576,MATCH($A866,'Hoja de Trabajo para listado'!$BC$155:$BC$1048576,0),MATCH((CUADRO!J$5&amp;$E866),'Hoja de Trabajo para listado'!$BC$151:$CB$151,0)),0)+IFERROR(INDEX('Hoja de Trabajo para listado'!$DE$153:$DG$274,MATCH($A866,'Hoja de Trabajo para listado'!$DE$153:$DE$1048576,0),MATCH((CUADRO!J$5&amp;$E866),'Hoja de Trabajo para listado'!$DE$151:$DG$151,0)),0)+IFERROR(INDEX('Hoja de Trabajo para listado'!$CD$155:$DC$1048576,MATCH($A866,'Hoja de Trabajo para listado'!$CD$155:$CD$1048576,0),MATCH((CUADRO!J$5&amp;$E866),'Hoja de Trabajo para listado'!$CD$151:$DC$151,0)),0)</f>
        <v>0</v>
      </c>
      <c r="K866" s="243">
        <f ca="1">+IFERROR(INDEX('Hoja de Trabajo para listado'!$A$155:$Z$1048576,MATCH($A866,'Hoja de Trabajo para listado'!$A$155:$A$1048576,0),MATCH((CUADRO!K$5&amp;$E866),'Hoja de Trabajo para listado'!$A$151:$Z$151,0)),0)+IFERROR(INDEX('Hoja de Trabajo para listado'!$AB$155:$BA$1048576,MATCH($A866,'Hoja de Trabajo para listado'!$AB$155:$AB$1048576,0),MATCH((CUADRO!K$5&amp;$E866),'Hoja de Trabajo para listado'!$AB$151:$BA$151,0)),0)+IFERROR(INDEX('Hoja de Trabajo para listado'!$BC$155:$CB$1048576,MATCH($A866,'Hoja de Trabajo para listado'!$BC$155:$BC$1048576,0),MATCH((CUADRO!K$5&amp;$E866),'Hoja de Trabajo para listado'!$BC$151:$CB$151,0)),0)+IFERROR(INDEX('Hoja de Trabajo para listado'!$DE$153:$DG$274,MATCH($A866,'Hoja de Trabajo para listado'!$DE$153:$DE$1048576,0),MATCH((CUADRO!K$5&amp;$E866),'Hoja de Trabajo para listado'!$DE$151:$DG$151,0)),0)+IFERROR(INDEX('Hoja de Trabajo para listado'!$CD$155:$DC$1048576,MATCH($A866,'Hoja de Trabajo para listado'!$CD$155:$CD$1048576,0),MATCH((CUADRO!K$5&amp;$E866),'Hoja de Trabajo para listado'!$CD$151:$DC$151,0)),0)</f>
        <v>0</v>
      </c>
      <c r="L866" s="243">
        <f ca="1">+IFERROR(INDEX('Hoja de Trabajo para listado'!$A$155:$Z$1048576,MATCH($A866,'Hoja de Trabajo para listado'!$A$155:$A$1048576,0),MATCH((CUADRO!L$5&amp;$E866),'Hoja de Trabajo para listado'!$A$151:$Z$151,0)),0)+IFERROR(INDEX('Hoja de Trabajo para listado'!$AB$155:$BA$1048576,MATCH($A866,'Hoja de Trabajo para listado'!$AB$155:$AB$1048576,0),MATCH((CUADRO!L$5&amp;$E866),'Hoja de Trabajo para listado'!$AB$151:$BA$151,0)),0)+IFERROR(INDEX('Hoja de Trabajo para listado'!$BC$155:$CB$1048576,MATCH($A866,'Hoja de Trabajo para listado'!$BC$155:$BC$1048576,0),MATCH((CUADRO!L$5&amp;$E866),'Hoja de Trabajo para listado'!$BC$151:$CB$151,0)),0)+IFERROR(INDEX('Hoja de Trabajo para listado'!$DE$153:$DG$274,MATCH($A866,'Hoja de Trabajo para listado'!$DE$153:$DE$1048576,0),MATCH((CUADRO!L$5&amp;$E866),'Hoja de Trabajo para listado'!$DE$151:$DG$151,0)),0)+IFERROR(INDEX('Hoja de Trabajo para listado'!$CD$155:$DC$1048576,MATCH($A866,'Hoja de Trabajo para listado'!$CD$155:$CD$1048576,0),MATCH((CUADRO!L$5&amp;$E866),'Hoja de Trabajo para listado'!$CD$151:$DC$151,0)),0)</f>
        <v>0</v>
      </c>
      <c r="M866" s="243">
        <f ca="1">+IFERROR(INDEX('Hoja de Trabajo para listado'!$A$155:$Z$1048576,MATCH($A866,'Hoja de Trabajo para listado'!$A$155:$A$1048576,0),MATCH((CUADRO!M$5&amp;$E866),'Hoja de Trabajo para listado'!$A$151:$Z$151,0)),0)+IFERROR(INDEX('Hoja de Trabajo para listado'!$AB$155:$BA$1048576,MATCH($A866,'Hoja de Trabajo para listado'!$AB$155:$AB$1048576,0),MATCH((CUADRO!M$5&amp;$E866),'Hoja de Trabajo para listado'!$AB$151:$BA$151,0)),0)+IFERROR(INDEX('Hoja de Trabajo para listado'!$BC$155:$CB$1048576,MATCH($A866,'Hoja de Trabajo para listado'!$BC$155:$BC$1048576,0),MATCH((CUADRO!M$5&amp;$E866),'Hoja de Trabajo para listado'!$BC$151:$CB$151,0)),0)+IFERROR(INDEX('Hoja de Trabajo para listado'!$DE$153:$DG$274,MATCH($A866,'Hoja de Trabajo para listado'!$DE$153:$DE$1048576,0),MATCH((CUADRO!M$5&amp;$E866),'Hoja de Trabajo para listado'!$DE$151:$DG$151,0)),0)+IFERROR(INDEX('Hoja de Trabajo para listado'!$CD$155:$DC$1048576,MATCH($A866,'Hoja de Trabajo para listado'!$CD$155:$CD$1048576,0),MATCH((CUADRO!M$5&amp;$E866),'Hoja de Trabajo para listado'!$CD$151:$DC$151,0)),0)</f>
        <v>0</v>
      </c>
      <c r="N866" s="243">
        <f ca="1">+IFERROR(INDEX('Hoja de Trabajo para listado'!$A$155:$Z$1048576,MATCH($A866,'Hoja de Trabajo para listado'!$A$155:$A$1048576,0),MATCH((CUADRO!N$5&amp;$E866),'Hoja de Trabajo para listado'!$A$151:$Z$151,0)),0)+IFERROR(INDEX('Hoja de Trabajo para listado'!$AB$155:$BA$1048576,MATCH($A866,'Hoja de Trabajo para listado'!$AB$155:$AB$1048576,0),MATCH((CUADRO!N$5&amp;$E866),'Hoja de Trabajo para listado'!$AB$151:$BA$151,0)),0)+IFERROR(INDEX('Hoja de Trabajo para listado'!$BC$155:$CB$1048576,MATCH($A866,'Hoja de Trabajo para listado'!$BC$155:$BC$1048576,0),MATCH((CUADRO!N$5&amp;$E866),'Hoja de Trabajo para listado'!$BC$151:$CB$151,0)),0)+IFERROR(INDEX('Hoja de Trabajo para listado'!$DE$153:$DG$274,MATCH($A866,'Hoja de Trabajo para listado'!$DE$153:$DE$1048576,0),MATCH((CUADRO!N$5&amp;$E866),'Hoja de Trabajo para listado'!$DE$151:$DG$151,0)),0)+IFERROR(INDEX('Hoja de Trabajo para listado'!$CD$155:$DC$1048576,MATCH($A866,'Hoja de Trabajo para listado'!$CD$155:$CD$1048576,0),MATCH((CUADRO!N$5&amp;$E866),'Hoja de Trabajo para listado'!$CD$151:$DC$151,0)),0)</f>
        <v>0</v>
      </c>
      <c r="O866" s="243">
        <f ca="1">+IFERROR(INDEX('Hoja de Trabajo para listado'!$A$155:$Z$1048576,MATCH($A866,'Hoja de Trabajo para listado'!$A$155:$A$1048576,0),MATCH((CUADRO!O$5&amp;$E866),'Hoja de Trabajo para listado'!$A$151:$Z$151,0)),0)+IFERROR(INDEX('Hoja de Trabajo para listado'!$AB$155:$BA$1048576,MATCH($A866,'Hoja de Trabajo para listado'!$AB$155:$AB$1048576,0),MATCH((CUADRO!O$5&amp;$E866),'Hoja de Trabajo para listado'!$AB$151:$BA$151,0)),0)+IFERROR(INDEX('Hoja de Trabajo para listado'!$BC$155:$CB$1048576,MATCH($A866,'Hoja de Trabajo para listado'!$BC$155:$BC$1048576,0),MATCH((CUADRO!O$5&amp;$E866),'Hoja de Trabajo para listado'!$BC$151:$CB$151,0)),0)+IFERROR(INDEX('Hoja de Trabajo para listado'!$DE$153:$DG$274,MATCH($A866,'Hoja de Trabajo para listado'!$DE$153:$DE$1048576,0),MATCH((CUADRO!O$5&amp;$E866),'Hoja de Trabajo para listado'!$DE$151:$DG$151,0)),0)+IFERROR(INDEX('Hoja de Trabajo para listado'!$CD$155:$DC$1048576,MATCH($A866,'Hoja de Trabajo para listado'!$CD$155:$CD$1048576,0),MATCH((CUADRO!O$5&amp;$E866),'Hoja de Trabajo para listado'!$CD$151:$DC$151,0)),0)</f>
        <v>0</v>
      </c>
      <c r="P866" s="243">
        <f ca="1">+IFERROR(INDEX('Hoja de Trabajo para listado'!$A$155:$Z$1048576,MATCH($A866,'Hoja de Trabajo para listado'!$A$155:$A$1048576,0),MATCH((CUADRO!P$5&amp;$E866),'Hoja de Trabajo para listado'!$A$151:$Z$151,0)),0)+IFERROR(INDEX('Hoja de Trabajo para listado'!$AB$155:$BA$1048576,MATCH($A866,'Hoja de Trabajo para listado'!$AB$155:$AB$1048576,0),MATCH((CUADRO!P$5&amp;$E866),'Hoja de Trabajo para listado'!$AB$151:$BA$151,0)),0)+IFERROR(INDEX('Hoja de Trabajo para listado'!$BC$155:$CB$1048576,MATCH($A866,'Hoja de Trabajo para listado'!$BC$155:$BC$1048576,0),MATCH((CUADRO!P$5&amp;$E866),'Hoja de Trabajo para listado'!$BC$151:$CB$151,0)),0)+IFERROR(INDEX('Hoja de Trabajo para listado'!$DE$153:$DG$274,MATCH($A866,'Hoja de Trabajo para listado'!$DE$153:$DE$1048576,0),MATCH((CUADRO!P$5&amp;$E866),'Hoja de Trabajo para listado'!$DE$151:$DG$151,0)),0)+IFERROR(INDEX('Hoja de Trabajo para listado'!$CD$155:$DC$1048576,MATCH($A866,'Hoja de Trabajo para listado'!$CD$155:$CD$1048576,0),MATCH((CUADRO!P$5&amp;$E866),'Hoja de Trabajo para listado'!$CD$151:$DC$151,0)),0)</f>
        <v>0</v>
      </c>
      <c r="Q866" s="243">
        <f ca="1">+IFERROR(INDEX('Hoja de Trabajo para listado'!$A$155:$Z$1048576,MATCH($A866,'Hoja de Trabajo para listado'!$A$155:$A$1048576,0),MATCH((CUADRO!Q$5&amp;$E866),'Hoja de Trabajo para listado'!$A$151:$Z$151,0)),0)+IFERROR(INDEX('Hoja de Trabajo para listado'!$AB$155:$BA$1048576,MATCH($A866,'Hoja de Trabajo para listado'!$AB$155:$AB$1048576,0),MATCH((CUADRO!Q$5&amp;$E866),'Hoja de Trabajo para listado'!$AB$151:$BA$151,0)),0)+IFERROR(INDEX('Hoja de Trabajo para listado'!$BC$155:$CB$1048576,MATCH($A866,'Hoja de Trabajo para listado'!$BC$155:$BC$1048576,0),MATCH((CUADRO!Q$5&amp;$E866),'Hoja de Trabajo para listado'!$BC$151:$CB$151,0)),0)+IFERROR(INDEX('Hoja de Trabajo para listado'!$DE$153:$DG$274,MATCH($A866,'Hoja de Trabajo para listado'!$DE$153:$DE$1048576,0),MATCH((CUADRO!Q$5&amp;$E866),'Hoja de Trabajo para listado'!$DE$151:$DG$151,0)),0)+IFERROR(INDEX('Hoja de Trabajo para listado'!$CD$155:$DC$1048576,MATCH($A866,'Hoja de Trabajo para listado'!$CD$155:$CD$1048576,0),MATCH((CUADRO!Q$5&amp;$E866),'Hoja de Trabajo para listado'!$CD$151:$DC$151,0)),0)</f>
        <v>0</v>
      </c>
      <c r="R866" s="243">
        <f t="shared" ca="1" si="29"/>
        <v>0</v>
      </c>
      <c r="S866" s="249"/>
      <c r="T866" s="243">
        <f ca="1">+T867</f>
        <v>0</v>
      </c>
      <c r="U866" s="242">
        <f t="shared" si="30"/>
        <v>1</v>
      </c>
      <c r="V866" s="333" t="str">
        <f>+VLOOKUP(A866,bd_lista!$A$3:$E$590,5,FALSE)</f>
        <v>Gobiernos Autonomos Municipales</v>
      </c>
      <c r="W866" s="391" t="str">
        <f>+V866</f>
        <v>Gobiernos Autonomos Municipales</v>
      </c>
      <c r="X866" s="242">
        <f>+VLOOKUP(A866,[4]Sheet1!$A$13:$D$744,4,FALSE)</f>
        <v>0</v>
      </c>
      <c r="Y866" s="242" t="e">
        <f>+VLOOKUP(X866,bd_lista!$A$3:$C$590,3,FALSE)</f>
        <v>#N/A</v>
      </c>
      <c r="Z866" s="294">
        <f>+X866</f>
        <v>0</v>
      </c>
      <c r="AA866" s="295" t="e">
        <f>+Y866</f>
        <v>#N/A</v>
      </c>
    </row>
    <row r="867" spans="1:27" customFormat="1" ht="15" hidden="1" customHeight="1">
      <c r="A867" s="32">
        <v>1517</v>
      </c>
      <c r="B867" s="388"/>
      <c r="C867" s="247" t="str">
        <f>+VLOOKUP(A867,bd_lista!$A$3:$C$590,3,FALSE)</f>
        <v>Gobierno Autónomo Municipal de Cotagaita</v>
      </c>
      <c r="D867" s="390"/>
      <c r="E867" s="244" t="s">
        <v>1305</v>
      </c>
      <c r="F867" s="245">
        <f ca="1">+IFERROR(INDEX('Hoja de Trabajo para listado'!$A$155:$Z$1048576,MATCH($A867,'Hoja de Trabajo para listado'!$A$155:$A$1048576,0),MATCH((CUADRO!F$5&amp;$E867),'Hoja de Trabajo para listado'!$A$151:$Z$151,0)),0)+IFERROR(INDEX('Hoja de Trabajo para listado'!$AB$155:$BA$1048576,MATCH($A867,'Hoja de Trabajo para listado'!$AB$155:$AB$1048576,0),MATCH((CUADRO!F$5&amp;$E867),'Hoja de Trabajo para listado'!$AB$151:$BA$151,0)),0)+IFERROR(INDEX('Hoja de Trabajo para listado'!$BC$155:$CB$1048576,MATCH($A867,'Hoja de Trabajo para listado'!$BC$155:$BC$1048576,0),MATCH((CUADRO!F$5&amp;$E867),'Hoja de Trabajo para listado'!$BC$151:$CB$151,0)),0)+IFERROR(INDEX('Hoja de Trabajo para listado'!$DE$153:$DG$274,MATCH($A867,'Hoja de Trabajo para listado'!$DE$153:$DE$1048576,0),MATCH((CUADRO!F$5&amp;$E867),'Hoja de Trabajo para listado'!$DE$151:$DG$151,0)),0)+IFERROR(INDEX('Hoja de Trabajo para listado'!$CD$155:$DC$1048576,MATCH($A867,'Hoja de Trabajo para listado'!$CD$155:$CD$1048576,0),MATCH((CUADRO!F$5&amp;$E867),'Hoja de Trabajo para listado'!$CD$151:$DC$151,0)),0)</f>
        <v>0</v>
      </c>
      <c r="G867" s="245">
        <f ca="1">+IFERROR(INDEX('Hoja de Trabajo para listado'!$A$155:$Z$1048576,MATCH($A867,'Hoja de Trabajo para listado'!$A$155:$A$1048576,0),MATCH((CUADRO!G$5&amp;$E867),'Hoja de Trabajo para listado'!$A$151:$Z$151,0)),0)+IFERROR(INDEX('Hoja de Trabajo para listado'!$AB$155:$BA$1048576,MATCH($A867,'Hoja de Trabajo para listado'!$AB$155:$AB$1048576,0),MATCH((CUADRO!G$5&amp;$E867),'Hoja de Trabajo para listado'!$AB$151:$BA$151,0)),0)+IFERROR(INDEX('Hoja de Trabajo para listado'!$BC$155:$CB$1048576,MATCH($A867,'Hoja de Trabajo para listado'!$BC$155:$BC$1048576,0),MATCH((CUADRO!G$5&amp;$E867),'Hoja de Trabajo para listado'!$BC$151:$CB$151,0)),0)+IFERROR(INDEX('Hoja de Trabajo para listado'!$DE$153:$DG$274,MATCH($A867,'Hoja de Trabajo para listado'!$DE$153:$DE$1048576,0),MATCH((CUADRO!G$5&amp;$E867),'Hoja de Trabajo para listado'!$DE$151:$DG$151,0)),0)+IFERROR(INDEX('Hoja de Trabajo para listado'!$CD$155:$DC$1048576,MATCH($A867,'Hoja de Trabajo para listado'!$CD$155:$CD$1048576,0),MATCH((CUADRO!G$5&amp;$E867),'Hoja de Trabajo para listado'!$CD$151:$DC$151,0)),0)</f>
        <v>0</v>
      </c>
      <c r="H867" s="245">
        <f ca="1">+IFERROR(INDEX('Hoja de Trabajo para listado'!$A$155:$Z$1048576,MATCH($A867,'Hoja de Trabajo para listado'!$A$155:$A$1048576,0),MATCH((CUADRO!H$5&amp;$E867),'Hoja de Trabajo para listado'!$A$151:$Z$151,0)),0)+IFERROR(INDEX('Hoja de Trabajo para listado'!$AB$155:$BA$1048576,MATCH($A867,'Hoja de Trabajo para listado'!$AB$155:$AB$1048576,0),MATCH((CUADRO!H$5&amp;$E867),'Hoja de Trabajo para listado'!$AB$151:$BA$151,0)),0)+IFERROR(INDEX('Hoja de Trabajo para listado'!$BC$155:$CB$1048576,MATCH($A867,'Hoja de Trabajo para listado'!$BC$155:$BC$1048576,0),MATCH((CUADRO!H$5&amp;$E867),'Hoja de Trabajo para listado'!$BC$151:$CB$151,0)),0)+IFERROR(INDEX('Hoja de Trabajo para listado'!$DE$153:$DG$274,MATCH($A867,'Hoja de Trabajo para listado'!$DE$153:$DE$1048576,0),MATCH((CUADRO!H$5&amp;$E867),'Hoja de Trabajo para listado'!$DE$151:$DG$151,0)),0)+IFERROR(INDEX('Hoja de Trabajo para listado'!$CD$155:$DC$1048576,MATCH($A867,'Hoja de Trabajo para listado'!$CD$155:$CD$1048576,0),MATCH((CUADRO!H$5&amp;$E867),'Hoja de Trabajo para listado'!$CD$151:$DC$151,0)),0)</f>
        <v>0</v>
      </c>
      <c r="I867" s="245">
        <f ca="1">+IFERROR(INDEX('Hoja de Trabajo para listado'!$A$155:$Z$1048576,MATCH($A867,'Hoja de Trabajo para listado'!$A$155:$A$1048576,0),MATCH((CUADRO!I$5&amp;$E867),'Hoja de Trabajo para listado'!$A$151:$Z$151,0)),0)+IFERROR(INDEX('Hoja de Trabajo para listado'!$AB$155:$BA$1048576,MATCH($A867,'Hoja de Trabajo para listado'!$AB$155:$AB$1048576,0),MATCH((CUADRO!I$5&amp;$E867),'Hoja de Trabajo para listado'!$AB$151:$BA$151,0)),0)+IFERROR(INDEX('Hoja de Trabajo para listado'!$BC$155:$CB$1048576,MATCH($A867,'Hoja de Trabajo para listado'!$BC$155:$BC$1048576,0),MATCH((CUADRO!I$5&amp;$E867),'Hoja de Trabajo para listado'!$BC$151:$CB$151,0)),0)+IFERROR(INDEX('Hoja de Trabajo para listado'!$DE$153:$DG$274,MATCH($A867,'Hoja de Trabajo para listado'!$DE$153:$DE$1048576,0),MATCH((CUADRO!I$5&amp;$E867),'Hoja de Trabajo para listado'!$DE$151:$DG$151,0)),0)+IFERROR(INDEX('Hoja de Trabajo para listado'!$CD$155:$DC$1048576,MATCH($A867,'Hoja de Trabajo para listado'!$CD$155:$CD$1048576,0),MATCH((CUADRO!I$5&amp;$E867),'Hoja de Trabajo para listado'!$CD$151:$DC$151,0)),0)</f>
        <v>0</v>
      </c>
      <c r="J867" s="245">
        <f ca="1">+IFERROR(INDEX('Hoja de Trabajo para listado'!$A$155:$Z$1048576,MATCH($A867,'Hoja de Trabajo para listado'!$A$155:$A$1048576,0),MATCH((CUADRO!J$5&amp;$E867),'Hoja de Trabajo para listado'!$A$151:$Z$151,0)),0)+IFERROR(INDEX('Hoja de Trabajo para listado'!$AB$155:$BA$1048576,MATCH($A867,'Hoja de Trabajo para listado'!$AB$155:$AB$1048576,0),MATCH((CUADRO!J$5&amp;$E867),'Hoja de Trabajo para listado'!$AB$151:$BA$151,0)),0)+IFERROR(INDEX('Hoja de Trabajo para listado'!$BC$155:$CB$1048576,MATCH($A867,'Hoja de Trabajo para listado'!$BC$155:$BC$1048576,0),MATCH((CUADRO!J$5&amp;$E867),'Hoja de Trabajo para listado'!$BC$151:$CB$151,0)),0)+IFERROR(INDEX('Hoja de Trabajo para listado'!$DE$153:$DG$274,MATCH($A867,'Hoja de Trabajo para listado'!$DE$153:$DE$1048576,0),MATCH((CUADRO!J$5&amp;$E867),'Hoja de Trabajo para listado'!$DE$151:$DG$151,0)),0)+IFERROR(INDEX('Hoja de Trabajo para listado'!$CD$155:$DC$1048576,MATCH($A867,'Hoja de Trabajo para listado'!$CD$155:$CD$1048576,0),MATCH((CUADRO!J$5&amp;$E867),'Hoja de Trabajo para listado'!$CD$151:$DC$151,0)),0)</f>
        <v>0</v>
      </c>
      <c r="K867" s="245">
        <f ca="1">+IFERROR(INDEX('Hoja de Trabajo para listado'!$A$155:$Z$1048576,MATCH($A867,'Hoja de Trabajo para listado'!$A$155:$A$1048576,0),MATCH((CUADRO!K$5&amp;$E867),'Hoja de Trabajo para listado'!$A$151:$Z$151,0)),0)+IFERROR(INDEX('Hoja de Trabajo para listado'!$AB$155:$BA$1048576,MATCH($A867,'Hoja de Trabajo para listado'!$AB$155:$AB$1048576,0),MATCH((CUADRO!K$5&amp;$E867),'Hoja de Trabajo para listado'!$AB$151:$BA$151,0)),0)+IFERROR(INDEX('Hoja de Trabajo para listado'!$BC$155:$CB$1048576,MATCH($A867,'Hoja de Trabajo para listado'!$BC$155:$BC$1048576,0),MATCH((CUADRO!K$5&amp;$E867),'Hoja de Trabajo para listado'!$BC$151:$CB$151,0)),0)+IFERROR(INDEX('Hoja de Trabajo para listado'!$DE$153:$DG$274,MATCH($A867,'Hoja de Trabajo para listado'!$DE$153:$DE$1048576,0),MATCH((CUADRO!K$5&amp;$E867),'Hoja de Trabajo para listado'!$DE$151:$DG$151,0)),0)+IFERROR(INDEX('Hoja de Trabajo para listado'!$CD$155:$DC$1048576,MATCH($A867,'Hoja de Trabajo para listado'!$CD$155:$CD$1048576,0),MATCH((CUADRO!K$5&amp;$E867),'Hoja de Trabajo para listado'!$CD$151:$DC$151,0)),0)</f>
        <v>0</v>
      </c>
      <c r="L867" s="245">
        <f ca="1">+IFERROR(INDEX('Hoja de Trabajo para listado'!$A$155:$Z$1048576,MATCH($A867,'Hoja de Trabajo para listado'!$A$155:$A$1048576,0),MATCH((CUADRO!L$5&amp;$E867),'Hoja de Trabajo para listado'!$A$151:$Z$151,0)),0)+IFERROR(INDEX('Hoja de Trabajo para listado'!$AB$155:$BA$1048576,MATCH($A867,'Hoja de Trabajo para listado'!$AB$155:$AB$1048576,0),MATCH((CUADRO!L$5&amp;$E867),'Hoja de Trabajo para listado'!$AB$151:$BA$151,0)),0)+IFERROR(INDEX('Hoja de Trabajo para listado'!$BC$155:$CB$1048576,MATCH($A867,'Hoja de Trabajo para listado'!$BC$155:$BC$1048576,0),MATCH((CUADRO!L$5&amp;$E867),'Hoja de Trabajo para listado'!$BC$151:$CB$151,0)),0)+IFERROR(INDEX('Hoja de Trabajo para listado'!$DE$153:$DG$274,MATCH($A867,'Hoja de Trabajo para listado'!$DE$153:$DE$1048576,0),MATCH((CUADRO!L$5&amp;$E867),'Hoja de Trabajo para listado'!$DE$151:$DG$151,0)),0)+IFERROR(INDEX('Hoja de Trabajo para listado'!$CD$155:$DC$1048576,MATCH($A867,'Hoja de Trabajo para listado'!$CD$155:$CD$1048576,0),MATCH((CUADRO!L$5&amp;$E867),'Hoja de Trabajo para listado'!$CD$151:$DC$151,0)),0)</f>
        <v>0</v>
      </c>
      <c r="M867" s="245">
        <f ca="1">+IFERROR(INDEX('Hoja de Trabajo para listado'!$A$155:$Z$1048576,MATCH($A867,'Hoja de Trabajo para listado'!$A$155:$A$1048576,0),MATCH((CUADRO!M$5&amp;$E867),'Hoja de Trabajo para listado'!$A$151:$Z$151,0)),0)+IFERROR(INDEX('Hoja de Trabajo para listado'!$AB$155:$BA$1048576,MATCH($A867,'Hoja de Trabajo para listado'!$AB$155:$AB$1048576,0),MATCH((CUADRO!M$5&amp;$E867),'Hoja de Trabajo para listado'!$AB$151:$BA$151,0)),0)+IFERROR(INDEX('Hoja de Trabajo para listado'!$BC$155:$CB$1048576,MATCH($A867,'Hoja de Trabajo para listado'!$BC$155:$BC$1048576,0),MATCH((CUADRO!M$5&amp;$E867),'Hoja de Trabajo para listado'!$BC$151:$CB$151,0)),0)+IFERROR(INDEX('Hoja de Trabajo para listado'!$DE$153:$DG$274,MATCH($A867,'Hoja de Trabajo para listado'!$DE$153:$DE$1048576,0),MATCH((CUADRO!M$5&amp;$E867),'Hoja de Trabajo para listado'!$DE$151:$DG$151,0)),0)+IFERROR(INDEX('Hoja de Trabajo para listado'!$CD$155:$DC$1048576,MATCH($A867,'Hoja de Trabajo para listado'!$CD$155:$CD$1048576,0),MATCH((CUADRO!M$5&amp;$E867),'Hoja de Trabajo para listado'!$CD$151:$DC$151,0)),0)</f>
        <v>0</v>
      </c>
      <c r="N867" s="245">
        <f ca="1">+IFERROR(INDEX('Hoja de Trabajo para listado'!$A$155:$Z$1048576,MATCH($A867,'Hoja de Trabajo para listado'!$A$155:$A$1048576,0),MATCH((CUADRO!N$5&amp;$E867),'Hoja de Trabajo para listado'!$A$151:$Z$151,0)),0)+IFERROR(INDEX('Hoja de Trabajo para listado'!$AB$155:$BA$1048576,MATCH($A867,'Hoja de Trabajo para listado'!$AB$155:$AB$1048576,0),MATCH((CUADRO!N$5&amp;$E867),'Hoja de Trabajo para listado'!$AB$151:$BA$151,0)),0)+IFERROR(INDEX('Hoja de Trabajo para listado'!$BC$155:$CB$1048576,MATCH($A867,'Hoja de Trabajo para listado'!$BC$155:$BC$1048576,0),MATCH((CUADRO!N$5&amp;$E867),'Hoja de Trabajo para listado'!$BC$151:$CB$151,0)),0)+IFERROR(INDEX('Hoja de Trabajo para listado'!$DE$153:$DG$274,MATCH($A867,'Hoja de Trabajo para listado'!$DE$153:$DE$1048576,0),MATCH((CUADRO!N$5&amp;$E867),'Hoja de Trabajo para listado'!$DE$151:$DG$151,0)),0)+IFERROR(INDEX('Hoja de Trabajo para listado'!$CD$155:$DC$1048576,MATCH($A867,'Hoja de Trabajo para listado'!$CD$155:$CD$1048576,0),MATCH((CUADRO!N$5&amp;$E867),'Hoja de Trabajo para listado'!$CD$151:$DC$151,0)),0)</f>
        <v>0</v>
      </c>
      <c r="O867" s="245">
        <f ca="1">+IFERROR(INDEX('Hoja de Trabajo para listado'!$A$155:$Z$1048576,MATCH($A867,'Hoja de Trabajo para listado'!$A$155:$A$1048576,0),MATCH((CUADRO!O$5&amp;$E867),'Hoja de Trabajo para listado'!$A$151:$Z$151,0)),0)+IFERROR(INDEX('Hoja de Trabajo para listado'!$AB$155:$BA$1048576,MATCH($A867,'Hoja de Trabajo para listado'!$AB$155:$AB$1048576,0),MATCH((CUADRO!O$5&amp;$E867),'Hoja de Trabajo para listado'!$AB$151:$BA$151,0)),0)+IFERROR(INDEX('Hoja de Trabajo para listado'!$BC$155:$CB$1048576,MATCH($A867,'Hoja de Trabajo para listado'!$BC$155:$BC$1048576,0),MATCH((CUADRO!O$5&amp;$E867),'Hoja de Trabajo para listado'!$BC$151:$CB$151,0)),0)+IFERROR(INDEX('Hoja de Trabajo para listado'!$DE$153:$DG$274,MATCH($A867,'Hoja de Trabajo para listado'!$DE$153:$DE$1048576,0),MATCH((CUADRO!O$5&amp;$E867),'Hoja de Trabajo para listado'!$DE$151:$DG$151,0)),0)+IFERROR(INDEX('Hoja de Trabajo para listado'!$CD$155:$DC$1048576,MATCH($A867,'Hoja de Trabajo para listado'!$CD$155:$CD$1048576,0),MATCH((CUADRO!O$5&amp;$E867),'Hoja de Trabajo para listado'!$CD$151:$DC$151,0)),0)</f>
        <v>0</v>
      </c>
      <c r="P867" s="245">
        <f ca="1">+IFERROR(INDEX('Hoja de Trabajo para listado'!$A$155:$Z$1048576,MATCH($A867,'Hoja de Trabajo para listado'!$A$155:$A$1048576,0),MATCH((CUADRO!P$5&amp;$E867),'Hoja de Trabajo para listado'!$A$151:$Z$151,0)),0)+IFERROR(INDEX('Hoja de Trabajo para listado'!$AB$155:$BA$1048576,MATCH($A867,'Hoja de Trabajo para listado'!$AB$155:$AB$1048576,0),MATCH((CUADRO!P$5&amp;$E867),'Hoja de Trabajo para listado'!$AB$151:$BA$151,0)),0)+IFERROR(INDEX('Hoja de Trabajo para listado'!$BC$155:$CB$1048576,MATCH($A867,'Hoja de Trabajo para listado'!$BC$155:$BC$1048576,0),MATCH((CUADRO!P$5&amp;$E867),'Hoja de Trabajo para listado'!$BC$151:$CB$151,0)),0)+IFERROR(INDEX('Hoja de Trabajo para listado'!$DE$153:$DG$274,MATCH($A867,'Hoja de Trabajo para listado'!$DE$153:$DE$1048576,0),MATCH((CUADRO!P$5&amp;$E867),'Hoja de Trabajo para listado'!$DE$151:$DG$151,0)),0)+IFERROR(INDEX('Hoja de Trabajo para listado'!$CD$155:$DC$1048576,MATCH($A867,'Hoja de Trabajo para listado'!$CD$155:$CD$1048576,0),MATCH((CUADRO!P$5&amp;$E867),'Hoja de Trabajo para listado'!$CD$151:$DC$151,0)),0)</f>
        <v>0</v>
      </c>
      <c r="Q867" s="245">
        <f ca="1">+IFERROR(INDEX('Hoja de Trabajo para listado'!$A$155:$Z$1048576,MATCH($A867,'Hoja de Trabajo para listado'!$A$155:$A$1048576,0),MATCH((CUADRO!Q$5&amp;$E867),'Hoja de Trabajo para listado'!$A$151:$Z$151,0)),0)+IFERROR(INDEX('Hoja de Trabajo para listado'!$AB$155:$BA$1048576,MATCH($A867,'Hoja de Trabajo para listado'!$AB$155:$AB$1048576,0),MATCH((CUADRO!Q$5&amp;$E867),'Hoja de Trabajo para listado'!$AB$151:$BA$151,0)),0)+IFERROR(INDEX('Hoja de Trabajo para listado'!$BC$155:$CB$1048576,MATCH($A867,'Hoja de Trabajo para listado'!$BC$155:$BC$1048576,0),MATCH((CUADRO!Q$5&amp;$E867),'Hoja de Trabajo para listado'!$BC$151:$CB$151,0)),0)+IFERROR(INDEX('Hoja de Trabajo para listado'!$DE$153:$DG$274,MATCH($A867,'Hoja de Trabajo para listado'!$DE$153:$DE$1048576,0),MATCH((CUADRO!Q$5&amp;$E867),'Hoja de Trabajo para listado'!$DE$151:$DG$151,0)),0)+IFERROR(INDEX('Hoja de Trabajo para listado'!$CD$155:$DC$1048576,MATCH($A867,'Hoja de Trabajo para listado'!$CD$155:$CD$1048576,0),MATCH((CUADRO!Q$5&amp;$E867),'Hoja de Trabajo para listado'!$CD$151:$DC$151,0)),0)</f>
        <v>0</v>
      </c>
      <c r="R867" s="245">
        <f t="shared" ca="1" si="29"/>
        <v>0</v>
      </c>
      <c r="S867" s="259">
        <f ca="1">+R866+R867</f>
        <v>0</v>
      </c>
      <c r="T867" s="245">
        <f ca="1">+S867</f>
        <v>0</v>
      </c>
      <c r="U867" s="244">
        <f t="shared" si="30"/>
        <v>2</v>
      </c>
      <c r="V867" s="333" t="str">
        <f>+VLOOKUP(A867,bd_lista!$A$3:$E$590,5,FALSE)</f>
        <v>Gobiernos Autonomos Municipales</v>
      </c>
      <c r="W867" s="392"/>
      <c r="X867" s="242">
        <f>+VLOOKUP(A867,[4]Sheet1!$A$13:$D$744,4,FALSE)</f>
        <v>0</v>
      </c>
      <c r="Y867" s="242" t="e">
        <f>+VLOOKUP(X867,bd_lista!$A$3:$C$590,3,FALSE)</f>
        <v>#N/A</v>
      </c>
      <c r="Z867" s="292"/>
      <c r="AA867" s="293"/>
    </row>
    <row r="868" spans="1:27" customFormat="1" ht="15" hidden="1" customHeight="1">
      <c r="A868" s="32">
        <v>1518</v>
      </c>
      <c r="B868" s="387">
        <f>+A868</f>
        <v>1518</v>
      </c>
      <c r="C868" s="247" t="str">
        <f>+VLOOKUP(A868,bd_lista!$A$3:$C$590,3,FALSE)</f>
        <v>Gobierno Autónomo Municipal de Vitichi</v>
      </c>
      <c r="D868" s="389" t="str">
        <f>+C868</f>
        <v>Gobierno Autónomo Municipal de Vitichi</v>
      </c>
      <c r="E868" s="242" t="s">
        <v>1304</v>
      </c>
      <c r="F868" s="243">
        <f ca="1">+IFERROR(INDEX('Hoja de Trabajo para listado'!$A$155:$Z$1048576,MATCH($A868,'Hoja de Trabajo para listado'!$A$155:$A$1048576,0),MATCH((CUADRO!F$5&amp;$E868),'Hoja de Trabajo para listado'!$A$151:$Z$151,0)),0)+IFERROR(INDEX('Hoja de Trabajo para listado'!$AB$155:$BA$1048576,MATCH($A868,'Hoja de Trabajo para listado'!$AB$155:$AB$1048576,0),MATCH((CUADRO!F$5&amp;$E868),'Hoja de Trabajo para listado'!$AB$151:$BA$151,0)),0)+IFERROR(INDEX('Hoja de Trabajo para listado'!$BC$155:$CB$1048576,MATCH($A868,'Hoja de Trabajo para listado'!$BC$155:$BC$1048576,0),MATCH((CUADRO!F$5&amp;$E868),'Hoja de Trabajo para listado'!$BC$151:$CB$151,0)),0)+IFERROR(INDEX('Hoja de Trabajo para listado'!$DE$153:$DG$274,MATCH($A868,'Hoja de Trabajo para listado'!$DE$153:$DE$1048576,0),MATCH((CUADRO!F$5&amp;$E868),'Hoja de Trabajo para listado'!$DE$151:$DG$151,0)),0)+IFERROR(INDEX('Hoja de Trabajo para listado'!$CD$155:$DC$1048576,MATCH($A868,'Hoja de Trabajo para listado'!$CD$155:$CD$1048576,0),MATCH((CUADRO!F$5&amp;$E868),'Hoja de Trabajo para listado'!$CD$151:$DC$151,0)),0)</f>
        <v>0</v>
      </c>
      <c r="G868" s="243">
        <f ca="1">+IFERROR(INDEX('Hoja de Trabajo para listado'!$A$155:$Z$1048576,MATCH($A868,'Hoja de Trabajo para listado'!$A$155:$A$1048576,0),MATCH((CUADRO!G$5&amp;$E868),'Hoja de Trabajo para listado'!$A$151:$Z$151,0)),0)+IFERROR(INDEX('Hoja de Trabajo para listado'!$AB$155:$BA$1048576,MATCH($A868,'Hoja de Trabajo para listado'!$AB$155:$AB$1048576,0),MATCH((CUADRO!G$5&amp;$E868),'Hoja de Trabajo para listado'!$AB$151:$BA$151,0)),0)+IFERROR(INDEX('Hoja de Trabajo para listado'!$BC$155:$CB$1048576,MATCH($A868,'Hoja de Trabajo para listado'!$BC$155:$BC$1048576,0),MATCH((CUADRO!G$5&amp;$E868),'Hoja de Trabajo para listado'!$BC$151:$CB$151,0)),0)+IFERROR(INDEX('Hoja de Trabajo para listado'!$DE$153:$DG$274,MATCH($A868,'Hoja de Trabajo para listado'!$DE$153:$DE$1048576,0),MATCH((CUADRO!G$5&amp;$E868),'Hoja de Trabajo para listado'!$DE$151:$DG$151,0)),0)+IFERROR(INDEX('Hoja de Trabajo para listado'!$CD$155:$DC$1048576,MATCH($A868,'Hoja de Trabajo para listado'!$CD$155:$CD$1048576,0),MATCH((CUADRO!G$5&amp;$E868),'Hoja de Trabajo para listado'!$CD$151:$DC$151,0)),0)</f>
        <v>0</v>
      </c>
      <c r="H868" s="243">
        <f ca="1">+IFERROR(INDEX('Hoja de Trabajo para listado'!$A$155:$Z$1048576,MATCH($A868,'Hoja de Trabajo para listado'!$A$155:$A$1048576,0),MATCH((CUADRO!H$5&amp;$E868),'Hoja de Trabajo para listado'!$A$151:$Z$151,0)),0)+IFERROR(INDEX('Hoja de Trabajo para listado'!$AB$155:$BA$1048576,MATCH($A868,'Hoja de Trabajo para listado'!$AB$155:$AB$1048576,0),MATCH((CUADRO!H$5&amp;$E868),'Hoja de Trabajo para listado'!$AB$151:$BA$151,0)),0)+IFERROR(INDEX('Hoja de Trabajo para listado'!$BC$155:$CB$1048576,MATCH($A868,'Hoja de Trabajo para listado'!$BC$155:$BC$1048576,0),MATCH((CUADRO!H$5&amp;$E868),'Hoja de Trabajo para listado'!$BC$151:$CB$151,0)),0)+IFERROR(INDEX('Hoja de Trabajo para listado'!$DE$153:$DG$274,MATCH($A868,'Hoja de Trabajo para listado'!$DE$153:$DE$1048576,0),MATCH((CUADRO!H$5&amp;$E868),'Hoja de Trabajo para listado'!$DE$151:$DG$151,0)),0)+IFERROR(INDEX('Hoja de Trabajo para listado'!$CD$155:$DC$1048576,MATCH($A868,'Hoja de Trabajo para listado'!$CD$155:$CD$1048576,0),MATCH((CUADRO!H$5&amp;$E868),'Hoja de Trabajo para listado'!$CD$151:$DC$151,0)),0)</f>
        <v>0</v>
      </c>
      <c r="I868" s="243">
        <f ca="1">+IFERROR(INDEX('Hoja de Trabajo para listado'!$A$155:$Z$1048576,MATCH($A868,'Hoja de Trabajo para listado'!$A$155:$A$1048576,0),MATCH((CUADRO!I$5&amp;$E868),'Hoja de Trabajo para listado'!$A$151:$Z$151,0)),0)+IFERROR(INDEX('Hoja de Trabajo para listado'!$AB$155:$BA$1048576,MATCH($A868,'Hoja de Trabajo para listado'!$AB$155:$AB$1048576,0),MATCH((CUADRO!I$5&amp;$E868),'Hoja de Trabajo para listado'!$AB$151:$BA$151,0)),0)+IFERROR(INDEX('Hoja de Trabajo para listado'!$BC$155:$CB$1048576,MATCH($A868,'Hoja de Trabajo para listado'!$BC$155:$BC$1048576,0),MATCH((CUADRO!I$5&amp;$E868),'Hoja de Trabajo para listado'!$BC$151:$CB$151,0)),0)+IFERROR(INDEX('Hoja de Trabajo para listado'!$DE$153:$DG$274,MATCH($A868,'Hoja de Trabajo para listado'!$DE$153:$DE$1048576,0),MATCH((CUADRO!I$5&amp;$E868),'Hoja de Trabajo para listado'!$DE$151:$DG$151,0)),0)+IFERROR(INDEX('Hoja de Trabajo para listado'!$CD$155:$DC$1048576,MATCH($A868,'Hoja de Trabajo para listado'!$CD$155:$CD$1048576,0),MATCH((CUADRO!I$5&amp;$E868),'Hoja de Trabajo para listado'!$CD$151:$DC$151,0)),0)</f>
        <v>0</v>
      </c>
      <c r="J868" s="243">
        <f ca="1">+IFERROR(INDEX('Hoja de Trabajo para listado'!$A$155:$Z$1048576,MATCH($A868,'Hoja de Trabajo para listado'!$A$155:$A$1048576,0),MATCH((CUADRO!J$5&amp;$E868),'Hoja de Trabajo para listado'!$A$151:$Z$151,0)),0)+IFERROR(INDEX('Hoja de Trabajo para listado'!$AB$155:$BA$1048576,MATCH($A868,'Hoja de Trabajo para listado'!$AB$155:$AB$1048576,0),MATCH((CUADRO!J$5&amp;$E868),'Hoja de Trabajo para listado'!$AB$151:$BA$151,0)),0)+IFERROR(INDEX('Hoja de Trabajo para listado'!$BC$155:$CB$1048576,MATCH($A868,'Hoja de Trabajo para listado'!$BC$155:$BC$1048576,0),MATCH((CUADRO!J$5&amp;$E868),'Hoja de Trabajo para listado'!$BC$151:$CB$151,0)),0)+IFERROR(INDEX('Hoja de Trabajo para listado'!$DE$153:$DG$274,MATCH($A868,'Hoja de Trabajo para listado'!$DE$153:$DE$1048576,0),MATCH((CUADRO!J$5&amp;$E868),'Hoja de Trabajo para listado'!$DE$151:$DG$151,0)),0)+IFERROR(INDEX('Hoja de Trabajo para listado'!$CD$155:$DC$1048576,MATCH($A868,'Hoja de Trabajo para listado'!$CD$155:$CD$1048576,0),MATCH((CUADRO!J$5&amp;$E868),'Hoja de Trabajo para listado'!$CD$151:$DC$151,0)),0)</f>
        <v>0</v>
      </c>
      <c r="K868" s="243">
        <f ca="1">+IFERROR(INDEX('Hoja de Trabajo para listado'!$A$155:$Z$1048576,MATCH($A868,'Hoja de Trabajo para listado'!$A$155:$A$1048576,0),MATCH((CUADRO!K$5&amp;$E868),'Hoja de Trabajo para listado'!$A$151:$Z$151,0)),0)+IFERROR(INDEX('Hoja de Trabajo para listado'!$AB$155:$BA$1048576,MATCH($A868,'Hoja de Trabajo para listado'!$AB$155:$AB$1048576,0),MATCH((CUADRO!K$5&amp;$E868),'Hoja de Trabajo para listado'!$AB$151:$BA$151,0)),0)+IFERROR(INDEX('Hoja de Trabajo para listado'!$BC$155:$CB$1048576,MATCH($A868,'Hoja de Trabajo para listado'!$BC$155:$BC$1048576,0),MATCH((CUADRO!K$5&amp;$E868),'Hoja de Trabajo para listado'!$BC$151:$CB$151,0)),0)+IFERROR(INDEX('Hoja de Trabajo para listado'!$DE$153:$DG$274,MATCH($A868,'Hoja de Trabajo para listado'!$DE$153:$DE$1048576,0),MATCH((CUADRO!K$5&amp;$E868),'Hoja de Trabajo para listado'!$DE$151:$DG$151,0)),0)+IFERROR(INDEX('Hoja de Trabajo para listado'!$CD$155:$DC$1048576,MATCH($A868,'Hoja de Trabajo para listado'!$CD$155:$CD$1048576,0),MATCH((CUADRO!K$5&amp;$E868),'Hoja de Trabajo para listado'!$CD$151:$DC$151,0)),0)</f>
        <v>0</v>
      </c>
      <c r="L868" s="243">
        <f ca="1">+IFERROR(INDEX('Hoja de Trabajo para listado'!$A$155:$Z$1048576,MATCH($A868,'Hoja de Trabajo para listado'!$A$155:$A$1048576,0),MATCH((CUADRO!L$5&amp;$E868),'Hoja de Trabajo para listado'!$A$151:$Z$151,0)),0)+IFERROR(INDEX('Hoja de Trabajo para listado'!$AB$155:$BA$1048576,MATCH($A868,'Hoja de Trabajo para listado'!$AB$155:$AB$1048576,0),MATCH((CUADRO!L$5&amp;$E868),'Hoja de Trabajo para listado'!$AB$151:$BA$151,0)),0)+IFERROR(INDEX('Hoja de Trabajo para listado'!$BC$155:$CB$1048576,MATCH($A868,'Hoja de Trabajo para listado'!$BC$155:$BC$1048576,0),MATCH((CUADRO!L$5&amp;$E868),'Hoja de Trabajo para listado'!$BC$151:$CB$151,0)),0)+IFERROR(INDEX('Hoja de Trabajo para listado'!$DE$153:$DG$274,MATCH($A868,'Hoja de Trabajo para listado'!$DE$153:$DE$1048576,0),MATCH((CUADRO!L$5&amp;$E868),'Hoja de Trabajo para listado'!$DE$151:$DG$151,0)),0)+IFERROR(INDEX('Hoja de Trabajo para listado'!$CD$155:$DC$1048576,MATCH($A868,'Hoja de Trabajo para listado'!$CD$155:$CD$1048576,0),MATCH((CUADRO!L$5&amp;$E868),'Hoja de Trabajo para listado'!$CD$151:$DC$151,0)),0)</f>
        <v>0</v>
      </c>
      <c r="M868" s="243">
        <f ca="1">+IFERROR(INDEX('Hoja de Trabajo para listado'!$A$155:$Z$1048576,MATCH($A868,'Hoja de Trabajo para listado'!$A$155:$A$1048576,0),MATCH((CUADRO!M$5&amp;$E868),'Hoja de Trabajo para listado'!$A$151:$Z$151,0)),0)+IFERROR(INDEX('Hoja de Trabajo para listado'!$AB$155:$BA$1048576,MATCH($A868,'Hoja de Trabajo para listado'!$AB$155:$AB$1048576,0),MATCH((CUADRO!M$5&amp;$E868),'Hoja de Trabajo para listado'!$AB$151:$BA$151,0)),0)+IFERROR(INDEX('Hoja de Trabajo para listado'!$BC$155:$CB$1048576,MATCH($A868,'Hoja de Trabajo para listado'!$BC$155:$BC$1048576,0),MATCH((CUADRO!M$5&amp;$E868),'Hoja de Trabajo para listado'!$BC$151:$CB$151,0)),0)+IFERROR(INDEX('Hoja de Trabajo para listado'!$DE$153:$DG$274,MATCH($A868,'Hoja de Trabajo para listado'!$DE$153:$DE$1048576,0),MATCH((CUADRO!M$5&amp;$E868),'Hoja de Trabajo para listado'!$DE$151:$DG$151,0)),0)+IFERROR(INDEX('Hoja de Trabajo para listado'!$CD$155:$DC$1048576,MATCH($A868,'Hoja de Trabajo para listado'!$CD$155:$CD$1048576,0),MATCH((CUADRO!M$5&amp;$E868),'Hoja de Trabajo para listado'!$CD$151:$DC$151,0)),0)</f>
        <v>0</v>
      </c>
      <c r="N868" s="243">
        <f ca="1">+IFERROR(INDEX('Hoja de Trabajo para listado'!$A$155:$Z$1048576,MATCH($A868,'Hoja de Trabajo para listado'!$A$155:$A$1048576,0),MATCH((CUADRO!N$5&amp;$E868),'Hoja de Trabajo para listado'!$A$151:$Z$151,0)),0)+IFERROR(INDEX('Hoja de Trabajo para listado'!$AB$155:$BA$1048576,MATCH($A868,'Hoja de Trabajo para listado'!$AB$155:$AB$1048576,0),MATCH((CUADRO!N$5&amp;$E868),'Hoja de Trabajo para listado'!$AB$151:$BA$151,0)),0)+IFERROR(INDEX('Hoja de Trabajo para listado'!$BC$155:$CB$1048576,MATCH($A868,'Hoja de Trabajo para listado'!$BC$155:$BC$1048576,0),MATCH((CUADRO!N$5&amp;$E868),'Hoja de Trabajo para listado'!$BC$151:$CB$151,0)),0)+IFERROR(INDEX('Hoja de Trabajo para listado'!$DE$153:$DG$274,MATCH($A868,'Hoja de Trabajo para listado'!$DE$153:$DE$1048576,0),MATCH((CUADRO!N$5&amp;$E868),'Hoja de Trabajo para listado'!$DE$151:$DG$151,0)),0)+IFERROR(INDEX('Hoja de Trabajo para listado'!$CD$155:$DC$1048576,MATCH($A868,'Hoja de Trabajo para listado'!$CD$155:$CD$1048576,0),MATCH((CUADRO!N$5&amp;$E868),'Hoja de Trabajo para listado'!$CD$151:$DC$151,0)),0)</f>
        <v>0</v>
      </c>
      <c r="O868" s="243">
        <f ca="1">+IFERROR(INDEX('Hoja de Trabajo para listado'!$A$155:$Z$1048576,MATCH($A868,'Hoja de Trabajo para listado'!$A$155:$A$1048576,0),MATCH((CUADRO!O$5&amp;$E868),'Hoja de Trabajo para listado'!$A$151:$Z$151,0)),0)+IFERROR(INDEX('Hoja de Trabajo para listado'!$AB$155:$BA$1048576,MATCH($A868,'Hoja de Trabajo para listado'!$AB$155:$AB$1048576,0),MATCH((CUADRO!O$5&amp;$E868),'Hoja de Trabajo para listado'!$AB$151:$BA$151,0)),0)+IFERROR(INDEX('Hoja de Trabajo para listado'!$BC$155:$CB$1048576,MATCH($A868,'Hoja de Trabajo para listado'!$BC$155:$BC$1048576,0),MATCH((CUADRO!O$5&amp;$E868),'Hoja de Trabajo para listado'!$BC$151:$CB$151,0)),0)+IFERROR(INDEX('Hoja de Trabajo para listado'!$DE$153:$DG$274,MATCH($A868,'Hoja de Trabajo para listado'!$DE$153:$DE$1048576,0),MATCH((CUADRO!O$5&amp;$E868),'Hoja de Trabajo para listado'!$DE$151:$DG$151,0)),0)+IFERROR(INDEX('Hoja de Trabajo para listado'!$CD$155:$DC$1048576,MATCH($A868,'Hoja de Trabajo para listado'!$CD$155:$CD$1048576,0),MATCH((CUADRO!O$5&amp;$E868),'Hoja de Trabajo para listado'!$CD$151:$DC$151,0)),0)</f>
        <v>0</v>
      </c>
      <c r="P868" s="243">
        <f ca="1">+IFERROR(INDEX('Hoja de Trabajo para listado'!$A$155:$Z$1048576,MATCH($A868,'Hoja de Trabajo para listado'!$A$155:$A$1048576,0),MATCH((CUADRO!P$5&amp;$E868),'Hoja de Trabajo para listado'!$A$151:$Z$151,0)),0)+IFERROR(INDEX('Hoja de Trabajo para listado'!$AB$155:$BA$1048576,MATCH($A868,'Hoja de Trabajo para listado'!$AB$155:$AB$1048576,0),MATCH((CUADRO!P$5&amp;$E868),'Hoja de Trabajo para listado'!$AB$151:$BA$151,0)),0)+IFERROR(INDEX('Hoja de Trabajo para listado'!$BC$155:$CB$1048576,MATCH($A868,'Hoja de Trabajo para listado'!$BC$155:$BC$1048576,0),MATCH((CUADRO!P$5&amp;$E868),'Hoja de Trabajo para listado'!$BC$151:$CB$151,0)),0)+IFERROR(INDEX('Hoja de Trabajo para listado'!$DE$153:$DG$274,MATCH($A868,'Hoja de Trabajo para listado'!$DE$153:$DE$1048576,0),MATCH((CUADRO!P$5&amp;$E868),'Hoja de Trabajo para listado'!$DE$151:$DG$151,0)),0)+IFERROR(INDEX('Hoja de Trabajo para listado'!$CD$155:$DC$1048576,MATCH($A868,'Hoja de Trabajo para listado'!$CD$155:$CD$1048576,0),MATCH((CUADRO!P$5&amp;$E868),'Hoja de Trabajo para listado'!$CD$151:$DC$151,0)),0)</f>
        <v>0</v>
      </c>
      <c r="Q868" s="243">
        <f ca="1">+IFERROR(INDEX('Hoja de Trabajo para listado'!$A$155:$Z$1048576,MATCH($A868,'Hoja de Trabajo para listado'!$A$155:$A$1048576,0),MATCH((CUADRO!Q$5&amp;$E868),'Hoja de Trabajo para listado'!$A$151:$Z$151,0)),0)+IFERROR(INDEX('Hoja de Trabajo para listado'!$AB$155:$BA$1048576,MATCH($A868,'Hoja de Trabajo para listado'!$AB$155:$AB$1048576,0),MATCH((CUADRO!Q$5&amp;$E868),'Hoja de Trabajo para listado'!$AB$151:$BA$151,0)),0)+IFERROR(INDEX('Hoja de Trabajo para listado'!$BC$155:$CB$1048576,MATCH($A868,'Hoja de Trabajo para listado'!$BC$155:$BC$1048576,0),MATCH((CUADRO!Q$5&amp;$E868),'Hoja de Trabajo para listado'!$BC$151:$CB$151,0)),0)+IFERROR(INDEX('Hoja de Trabajo para listado'!$DE$153:$DG$274,MATCH($A868,'Hoja de Trabajo para listado'!$DE$153:$DE$1048576,0),MATCH((CUADRO!Q$5&amp;$E868),'Hoja de Trabajo para listado'!$DE$151:$DG$151,0)),0)+IFERROR(INDEX('Hoja de Trabajo para listado'!$CD$155:$DC$1048576,MATCH($A868,'Hoja de Trabajo para listado'!$CD$155:$CD$1048576,0),MATCH((CUADRO!Q$5&amp;$E868),'Hoja de Trabajo para listado'!$CD$151:$DC$151,0)),0)</f>
        <v>0</v>
      </c>
      <c r="R868" s="243">
        <f t="shared" ca="1" si="29"/>
        <v>0</v>
      </c>
      <c r="S868" s="249"/>
      <c r="T868" s="243">
        <f ca="1">+T869</f>
        <v>0</v>
      </c>
      <c r="U868" s="242">
        <f t="shared" si="30"/>
        <v>1</v>
      </c>
      <c r="V868" s="333" t="str">
        <f>+VLOOKUP(A868,bd_lista!$A$3:$E$590,5,FALSE)</f>
        <v>Gobiernos Autonomos Municipales</v>
      </c>
      <c r="W868" s="391" t="str">
        <f>+V868</f>
        <v>Gobiernos Autonomos Municipales</v>
      </c>
      <c r="X868" s="242">
        <f>+VLOOKUP(A868,[4]Sheet1!$A$13:$D$744,4,FALSE)</f>
        <v>0</v>
      </c>
      <c r="Y868" s="242" t="e">
        <f>+VLOOKUP(X868,bd_lista!$A$3:$C$590,3,FALSE)</f>
        <v>#N/A</v>
      </c>
      <c r="Z868" s="294">
        <f>+X868</f>
        <v>0</v>
      </c>
      <c r="AA868" s="295" t="e">
        <f>+Y868</f>
        <v>#N/A</v>
      </c>
    </row>
    <row r="869" spans="1:27" customFormat="1" ht="15" hidden="1" customHeight="1">
      <c r="A869" s="32">
        <v>1518</v>
      </c>
      <c r="B869" s="388"/>
      <c r="C869" s="247" t="str">
        <f>+VLOOKUP(A869,bd_lista!$A$3:$C$590,3,FALSE)</f>
        <v>Gobierno Autónomo Municipal de Vitichi</v>
      </c>
      <c r="D869" s="390"/>
      <c r="E869" s="244" t="s">
        <v>1305</v>
      </c>
      <c r="F869" s="245">
        <f ca="1">+IFERROR(INDEX('Hoja de Trabajo para listado'!$A$155:$Z$1048576,MATCH($A869,'Hoja de Trabajo para listado'!$A$155:$A$1048576,0),MATCH((CUADRO!F$5&amp;$E869),'Hoja de Trabajo para listado'!$A$151:$Z$151,0)),0)+IFERROR(INDEX('Hoja de Trabajo para listado'!$AB$155:$BA$1048576,MATCH($A869,'Hoja de Trabajo para listado'!$AB$155:$AB$1048576,0),MATCH((CUADRO!F$5&amp;$E869),'Hoja de Trabajo para listado'!$AB$151:$BA$151,0)),0)+IFERROR(INDEX('Hoja de Trabajo para listado'!$BC$155:$CB$1048576,MATCH($A869,'Hoja de Trabajo para listado'!$BC$155:$BC$1048576,0),MATCH((CUADRO!F$5&amp;$E869),'Hoja de Trabajo para listado'!$BC$151:$CB$151,0)),0)+IFERROR(INDEX('Hoja de Trabajo para listado'!$DE$153:$DG$274,MATCH($A869,'Hoja de Trabajo para listado'!$DE$153:$DE$1048576,0),MATCH((CUADRO!F$5&amp;$E869),'Hoja de Trabajo para listado'!$DE$151:$DG$151,0)),0)+IFERROR(INDEX('Hoja de Trabajo para listado'!$CD$155:$DC$1048576,MATCH($A869,'Hoja de Trabajo para listado'!$CD$155:$CD$1048576,0),MATCH((CUADRO!F$5&amp;$E869),'Hoja de Trabajo para listado'!$CD$151:$DC$151,0)),0)</f>
        <v>0</v>
      </c>
      <c r="G869" s="245">
        <f ca="1">+IFERROR(INDEX('Hoja de Trabajo para listado'!$A$155:$Z$1048576,MATCH($A869,'Hoja de Trabajo para listado'!$A$155:$A$1048576,0),MATCH((CUADRO!G$5&amp;$E869),'Hoja de Trabajo para listado'!$A$151:$Z$151,0)),0)+IFERROR(INDEX('Hoja de Trabajo para listado'!$AB$155:$BA$1048576,MATCH($A869,'Hoja de Trabajo para listado'!$AB$155:$AB$1048576,0),MATCH((CUADRO!G$5&amp;$E869),'Hoja de Trabajo para listado'!$AB$151:$BA$151,0)),0)+IFERROR(INDEX('Hoja de Trabajo para listado'!$BC$155:$CB$1048576,MATCH($A869,'Hoja de Trabajo para listado'!$BC$155:$BC$1048576,0),MATCH((CUADRO!G$5&amp;$E869),'Hoja de Trabajo para listado'!$BC$151:$CB$151,0)),0)+IFERROR(INDEX('Hoja de Trabajo para listado'!$DE$153:$DG$274,MATCH($A869,'Hoja de Trabajo para listado'!$DE$153:$DE$1048576,0),MATCH((CUADRO!G$5&amp;$E869),'Hoja de Trabajo para listado'!$DE$151:$DG$151,0)),0)+IFERROR(INDEX('Hoja de Trabajo para listado'!$CD$155:$DC$1048576,MATCH($A869,'Hoja de Trabajo para listado'!$CD$155:$CD$1048576,0),MATCH((CUADRO!G$5&amp;$E869),'Hoja de Trabajo para listado'!$CD$151:$DC$151,0)),0)</f>
        <v>0</v>
      </c>
      <c r="H869" s="245">
        <f ca="1">+IFERROR(INDEX('Hoja de Trabajo para listado'!$A$155:$Z$1048576,MATCH($A869,'Hoja de Trabajo para listado'!$A$155:$A$1048576,0),MATCH((CUADRO!H$5&amp;$E869),'Hoja de Trabajo para listado'!$A$151:$Z$151,0)),0)+IFERROR(INDEX('Hoja de Trabajo para listado'!$AB$155:$BA$1048576,MATCH($A869,'Hoja de Trabajo para listado'!$AB$155:$AB$1048576,0),MATCH((CUADRO!H$5&amp;$E869),'Hoja de Trabajo para listado'!$AB$151:$BA$151,0)),0)+IFERROR(INDEX('Hoja de Trabajo para listado'!$BC$155:$CB$1048576,MATCH($A869,'Hoja de Trabajo para listado'!$BC$155:$BC$1048576,0),MATCH((CUADRO!H$5&amp;$E869),'Hoja de Trabajo para listado'!$BC$151:$CB$151,0)),0)+IFERROR(INDEX('Hoja de Trabajo para listado'!$DE$153:$DG$274,MATCH($A869,'Hoja de Trabajo para listado'!$DE$153:$DE$1048576,0),MATCH((CUADRO!H$5&amp;$E869),'Hoja de Trabajo para listado'!$DE$151:$DG$151,0)),0)+IFERROR(INDEX('Hoja de Trabajo para listado'!$CD$155:$DC$1048576,MATCH($A869,'Hoja de Trabajo para listado'!$CD$155:$CD$1048576,0),MATCH((CUADRO!H$5&amp;$E869),'Hoja de Trabajo para listado'!$CD$151:$DC$151,0)),0)</f>
        <v>0</v>
      </c>
      <c r="I869" s="245">
        <f ca="1">+IFERROR(INDEX('Hoja de Trabajo para listado'!$A$155:$Z$1048576,MATCH($A869,'Hoja de Trabajo para listado'!$A$155:$A$1048576,0),MATCH((CUADRO!I$5&amp;$E869),'Hoja de Trabajo para listado'!$A$151:$Z$151,0)),0)+IFERROR(INDEX('Hoja de Trabajo para listado'!$AB$155:$BA$1048576,MATCH($A869,'Hoja de Trabajo para listado'!$AB$155:$AB$1048576,0),MATCH((CUADRO!I$5&amp;$E869),'Hoja de Trabajo para listado'!$AB$151:$BA$151,0)),0)+IFERROR(INDEX('Hoja de Trabajo para listado'!$BC$155:$CB$1048576,MATCH($A869,'Hoja de Trabajo para listado'!$BC$155:$BC$1048576,0),MATCH((CUADRO!I$5&amp;$E869),'Hoja de Trabajo para listado'!$BC$151:$CB$151,0)),0)+IFERROR(INDEX('Hoja de Trabajo para listado'!$DE$153:$DG$274,MATCH($A869,'Hoja de Trabajo para listado'!$DE$153:$DE$1048576,0),MATCH((CUADRO!I$5&amp;$E869),'Hoja de Trabajo para listado'!$DE$151:$DG$151,0)),0)+IFERROR(INDEX('Hoja de Trabajo para listado'!$CD$155:$DC$1048576,MATCH($A869,'Hoja de Trabajo para listado'!$CD$155:$CD$1048576,0),MATCH((CUADRO!I$5&amp;$E869),'Hoja de Trabajo para listado'!$CD$151:$DC$151,0)),0)</f>
        <v>0</v>
      </c>
      <c r="J869" s="245">
        <f ca="1">+IFERROR(INDEX('Hoja de Trabajo para listado'!$A$155:$Z$1048576,MATCH($A869,'Hoja de Trabajo para listado'!$A$155:$A$1048576,0),MATCH((CUADRO!J$5&amp;$E869),'Hoja de Trabajo para listado'!$A$151:$Z$151,0)),0)+IFERROR(INDEX('Hoja de Trabajo para listado'!$AB$155:$BA$1048576,MATCH($A869,'Hoja de Trabajo para listado'!$AB$155:$AB$1048576,0),MATCH((CUADRO!J$5&amp;$E869),'Hoja de Trabajo para listado'!$AB$151:$BA$151,0)),0)+IFERROR(INDEX('Hoja de Trabajo para listado'!$BC$155:$CB$1048576,MATCH($A869,'Hoja de Trabajo para listado'!$BC$155:$BC$1048576,0),MATCH((CUADRO!J$5&amp;$E869),'Hoja de Trabajo para listado'!$BC$151:$CB$151,0)),0)+IFERROR(INDEX('Hoja de Trabajo para listado'!$DE$153:$DG$274,MATCH($A869,'Hoja de Trabajo para listado'!$DE$153:$DE$1048576,0),MATCH((CUADRO!J$5&amp;$E869),'Hoja de Trabajo para listado'!$DE$151:$DG$151,0)),0)+IFERROR(INDEX('Hoja de Trabajo para listado'!$CD$155:$DC$1048576,MATCH($A869,'Hoja de Trabajo para listado'!$CD$155:$CD$1048576,0),MATCH((CUADRO!J$5&amp;$E869),'Hoja de Trabajo para listado'!$CD$151:$DC$151,0)),0)</f>
        <v>0</v>
      </c>
      <c r="K869" s="245">
        <f ca="1">+IFERROR(INDEX('Hoja de Trabajo para listado'!$A$155:$Z$1048576,MATCH($A869,'Hoja de Trabajo para listado'!$A$155:$A$1048576,0),MATCH((CUADRO!K$5&amp;$E869),'Hoja de Trabajo para listado'!$A$151:$Z$151,0)),0)+IFERROR(INDEX('Hoja de Trabajo para listado'!$AB$155:$BA$1048576,MATCH($A869,'Hoja de Trabajo para listado'!$AB$155:$AB$1048576,0),MATCH((CUADRO!K$5&amp;$E869),'Hoja de Trabajo para listado'!$AB$151:$BA$151,0)),0)+IFERROR(INDEX('Hoja de Trabajo para listado'!$BC$155:$CB$1048576,MATCH($A869,'Hoja de Trabajo para listado'!$BC$155:$BC$1048576,0),MATCH((CUADRO!K$5&amp;$E869),'Hoja de Trabajo para listado'!$BC$151:$CB$151,0)),0)+IFERROR(INDEX('Hoja de Trabajo para listado'!$DE$153:$DG$274,MATCH($A869,'Hoja de Trabajo para listado'!$DE$153:$DE$1048576,0),MATCH((CUADRO!K$5&amp;$E869),'Hoja de Trabajo para listado'!$DE$151:$DG$151,0)),0)+IFERROR(INDEX('Hoja de Trabajo para listado'!$CD$155:$DC$1048576,MATCH($A869,'Hoja de Trabajo para listado'!$CD$155:$CD$1048576,0),MATCH((CUADRO!K$5&amp;$E869),'Hoja de Trabajo para listado'!$CD$151:$DC$151,0)),0)</f>
        <v>0</v>
      </c>
      <c r="L869" s="245">
        <f ca="1">+IFERROR(INDEX('Hoja de Trabajo para listado'!$A$155:$Z$1048576,MATCH($A869,'Hoja de Trabajo para listado'!$A$155:$A$1048576,0),MATCH((CUADRO!L$5&amp;$E869),'Hoja de Trabajo para listado'!$A$151:$Z$151,0)),0)+IFERROR(INDEX('Hoja de Trabajo para listado'!$AB$155:$BA$1048576,MATCH($A869,'Hoja de Trabajo para listado'!$AB$155:$AB$1048576,0),MATCH((CUADRO!L$5&amp;$E869),'Hoja de Trabajo para listado'!$AB$151:$BA$151,0)),0)+IFERROR(INDEX('Hoja de Trabajo para listado'!$BC$155:$CB$1048576,MATCH($A869,'Hoja de Trabajo para listado'!$BC$155:$BC$1048576,0),MATCH((CUADRO!L$5&amp;$E869),'Hoja de Trabajo para listado'!$BC$151:$CB$151,0)),0)+IFERROR(INDEX('Hoja de Trabajo para listado'!$DE$153:$DG$274,MATCH($A869,'Hoja de Trabajo para listado'!$DE$153:$DE$1048576,0),MATCH((CUADRO!L$5&amp;$E869),'Hoja de Trabajo para listado'!$DE$151:$DG$151,0)),0)+IFERROR(INDEX('Hoja de Trabajo para listado'!$CD$155:$DC$1048576,MATCH($A869,'Hoja de Trabajo para listado'!$CD$155:$CD$1048576,0),MATCH((CUADRO!L$5&amp;$E869),'Hoja de Trabajo para listado'!$CD$151:$DC$151,0)),0)</f>
        <v>0</v>
      </c>
      <c r="M869" s="245">
        <f ca="1">+IFERROR(INDEX('Hoja de Trabajo para listado'!$A$155:$Z$1048576,MATCH($A869,'Hoja de Trabajo para listado'!$A$155:$A$1048576,0),MATCH((CUADRO!M$5&amp;$E869),'Hoja de Trabajo para listado'!$A$151:$Z$151,0)),0)+IFERROR(INDEX('Hoja de Trabajo para listado'!$AB$155:$BA$1048576,MATCH($A869,'Hoja de Trabajo para listado'!$AB$155:$AB$1048576,0),MATCH((CUADRO!M$5&amp;$E869),'Hoja de Trabajo para listado'!$AB$151:$BA$151,0)),0)+IFERROR(INDEX('Hoja de Trabajo para listado'!$BC$155:$CB$1048576,MATCH($A869,'Hoja de Trabajo para listado'!$BC$155:$BC$1048576,0),MATCH((CUADRO!M$5&amp;$E869),'Hoja de Trabajo para listado'!$BC$151:$CB$151,0)),0)+IFERROR(INDEX('Hoja de Trabajo para listado'!$DE$153:$DG$274,MATCH($A869,'Hoja de Trabajo para listado'!$DE$153:$DE$1048576,0),MATCH((CUADRO!M$5&amp;$E869),'Hoja de Trabajo para listado'!$DE$151:$DG$151,0)),0)+IFERROR(INDEX('Hoja de Trabajo para listado'!$CD$155:$DC$1048576,MATCH($A869,'Hoja de Trabajo para listado'!$CD$155:$CD$1048576,0),MATCH((CUADRO!M$5&amp;$E869),'Hoja de Trabajo para listado'!$CD$151:$DC$151,0)),0)</f>
        <v>0</v>
      </c>
      <c r="N869" s="245">
        <f ca="1">+IFERROR(INDEX('Hoja de Trabajo para listado'!$A$155:$Z$1048576,MATCH($A869,'Hoja de Trabajo para listado'!$A$155:$A$1048576,0),MATCH((CUADRO!N$5&amp;$E869),'Hoja de Trabajo para listado'!$A$151:$Z$151,0)),0)+IFERROR(INDEX('Hoja de Trabajo para listado'!$AB$155:$BA$1048576,MATCH($A869,'Hoja de Trabajo para listado'!$AB$155:$AB$1048576,0),MATCH((CUADRO!N$5&amp;$E869),'Hoja de Trabajo para listado'!$AB$151:$BA$151,0)),0)+IFERROR(INDEX('Hoja de Trabajo para listado'!$BC$155:$CB$1048576,MATCH($A869,'Hoja de Trabajo para listado'!$BC$155:$BC$1048576,0),MATCH((CUADRO!N$5&amp;$E869),'Hoja de Trabajo para listado'!$BC$151:$CB$151,0)),0)+IFERROR(INDEX('Hoja de Trabajo para listado'!$DE$153:$DG$274,MATCH($A869,'Hoja de Trabajo para listado'!$DE$153:$DE$1048576,0),MATCH((CUADRO!N$5&amp;$E869),'Hoja de Trabajo para listado'!$DE$151:$DG$151,0)),0)+IFERROR(INDEX('Hoja de Trabajo para listado'!$CD$155:$DC$1048576,MATCH($A869,'Hoja de Trabajo para listado'!$CD$155:$CD$1048576,0),MATCH((CUADRO!N$5&amp;$E869),'Hoja de Trabajo para listado'!$CD$151:$DC$151,0)),0)</f>
        <v>0</v>
      </c>
      <c r="O869" s="245">
        <f ca="1">+IFERROR(INDEX('Hoja de Trabajo para listado'!$A$155:$Z$1048576,MATCH($A869,'Hoja de Trabajo para listado'!$A$155:$A$1048576,0),MATCH((CUADRO!O$5&amp;$E869),'Hoja de Trabajo para listado'!$A$151:$Z$151,0)),0)+IFERROR(INDEX('Hoja de Trabajo para listado'!$AB$155:$BA$1048576,MATCH($A869,'Hoja de Trabajo para listado'!$AB$155:$AB$1048576,0),MATCH((CUADRO!O$5&amp;$E869),'Hoja de Trabajo para listado'!$AB$151:$BA$151,0)),0)+IFERROR(INDEX('Hoja de Trabajo para listado'!$BC$155:$CB$1048576,MATCH($A869,'Hoja de Trabajo para listado'!$BC$155:$BC$1048576,0),MATCH((CUADRO!O$5&amp;$E869),'Hoja de Trabajo para listado'!$BC$151:$CB$151,0)),0)+IFERROR(INDEX('Hoja de Trabajo para listado'!$DE$153:$DG$274,MATCH($A869,'Hoja de Trabajo para listado'!$DE$153:$DE$1048576,0),MATCH((CUADRO!O$5&amp;$E869),'Hoja de Trabajo para listado'!$DE$151:$DG$151,0)),0)+IFERROR(INDEX('Hoja de Trabajo para listado'!$CD$155:$DC$1048576,MATCH($A869,'Hoja de Trabajo para listado'!$CD$155:$CD$1048576,0),MATCH((CUADRO!O$5&amp;$E869),'Hoja de Trabajo para listado'!$CD$151:$DC$151,0)),0)</f>
        <v>0</v>
      </c>
      <c r="P869" s="245">
        <f ca="1">+IFERROR(INDEX('Hoja de Trabajo para listado'!$A$155:$Z$1048576,MATCH($A869,'Hoja de Trabajo para listado'!$A$155:$A$1048576,0),MATCH((CUADRO!P$5&amp;$E869),'Hoja de Trabajo para listado'!$A$151:$Z$151,0)),0)+IFERROR(INDEX('Hoja de Trabajo para listado'!$AB$155:$BA$1048576,MATCH($A869,'Hoja de Trabajo para listado'!$AB$155:$AB$1048576,0),MATCH((CUADRO!P$5&amp;$E869),'Hoja de Trabajo para listado'!$AB$151:$BA$151,0)),0)+IFERROR(INDEX('Hoja de Trabajo para listado'!$BC$155:$CB$1048576,MATCH($A869,'Hoja de Trabajo para listado'!$BC$155:$BC$1048576,0),MATCH((CUADRO!P$5&amp;$E869),'Hoja de Trabajo para listado'!$BC$151:$CB$151,0)),0)+IFERROR(INDEX('Hoja de Trabajo para listado'!$DE$153:$DG$274,MATCH($A869,'Hoja de Trabajo para listado'!$DE$153:$DE$1048576,0),MATCH((CUADRO!P$5&amp;$E869),'Hoja de Trabajo para listado'!$DE$151:$DG$151,0)),0)+IFERROR(INDEX('Hoja de Trabajo para listado'!$CD$155:$DC$1048576,MATCH($A869,'Hoja de Trabajo para listado'!$CD$155:$CD$1048576,0),MATCH((CUADRO!P$5&amp;$E869),'Hoja de Trabajo para listado'!$CD$151:$DC$151,0)),0)</f>
        <v>0</v>
      </c>
      <c r="Q869" s="245">
        <f ca="1">+IFERROR(INDEX('Hoja de Trabajo para listado'!$A$155:$Z$1048576,MATCH($A869,'Hoja de Trabajo para listado'!$A$155:$A$1048576,0),MATCH((CUADRO!Q$5&amp;$E869),'Hoja de Trabajo para listado'!$A$151:$Z$151,0)),0)+IFERROR(INDEX('Hoja de Trabajo para listado'!$AB$155:$BA$1048576,MATCH($A869,'Hoja de Trabajo para listado'!$AB$155:$AB$1048576,0),MATCH((CUADRO!Q$5&amp;$E869),'Hoja de Trabajo para listado'!$AB$151:$BA$151,0)),0)+IFERROR(INDEX('Hoja de Trabajo para listado'!$BC$155:$CB$1048576,MATCH($A869,'Hoja de Trabajo para listado'!$BC$155:$BC$1048576,0),MATCH((CUADRO!Q$5&amp;$E869),'Hoja de Trabajo para listado'!$BC$151:$CB$151,0)),0)+IFERROR(INDEX('Hoja de Trabajo para listado'!$DE$153:$DG$274,MATCH($A869,'Hoja de Trabajo para listado'!$DE$153:$DE$1048576,0),MATCH((CUADRO!Q$5&amp;$E869),'Hoja de Trabajo para listado'!$DE$151:$DG$151,0)),0)+IFERROR(INDEX('Hoja de Trabajo para listado'!$CD$155:$DC$1048576,MATCH($A869,'Hoja de Trabajo para listado'!$CD$155:$CD$1048576,0),MATCH((CUADRO!Q$5&amp;$E869),'Hoja de Trabajo para listado'!$CD$151:$DC$151,0)),0)</f>
        <v>0</v>
      </c>
      <c r="R869" s="245">
        <f t="shared" ca="1" si="29"/>
        <v>0</v>
      </c>
      <c r="S869" s="259">
        <f ca="1">+R868+R869</f>
        <v>0</v>
      </c>
      <c r="T869" s="245">
        <f ca="1">+S869</f>
        <v>0</v>
      </c>
      <c r="U869" s="244">
        <f t="shared" si="30"/>
        <v>2</v>
      </c>
      <c r="V869" s="333" t="str">
        <f>+VLOOKUP(A869,bd_lista!$A$3:$E$590,5,FALSE)</f>
        <v>Gobiernos Autonomos Municipales</v>
      </c>
      <c r="W869" s="392"/>
      <c r="X869" s="242">
        <f>+VLOOKUP(A869,[4]Sheet1!$A$13:$D$744,4,FALSE)</f>
        <v>0</v>
      </c>
      <c r="Y869" s="242" t="e">
        <f>+VLOOKUP(X869,bd_lista!$A$3:$C$590,3,FALSE)</f>
        <v>#N/A</v>
      </c>
      <c r="Z869" s="292"/>
      <c r="AA869" s="293"/>
    </row>
    <row r="870" spans="1:27" customFormat="1" ht="15" hidden="1" customHeight="1">
      <c r="A870" s="32">
        <v>1519</v>
      </c>
      <c r="B870" s="387">
        <f>+A870</f>
        <v>1519</v>
      </c>
      <c r="C870" s="247" t="str">
        <f>+VLOOKUP(A870,bd_lista!$A$3:$C$590,3,FALSE)</f>
        <v>Gobierno Autónomo Municipal de Tupiza</v>
      </c>
      <c r="D870" s="389" t="str">
        <f>+C870</f>
        <v>Gobierno Autónomo Municipal de Tupiza</v>
      </c>
      <c r="E870" s="242" t="s">
        <v>1304</v>
      </c>
      <c r="F870" s="243">
        <f ca="1">+IFERROR(INDEX('Hoja de Trabajo para listado'!$A$155:$Z$1048576,MATCH($A870,'Hoja de Trabajo para listado'!$A$155:$A$1048576,0),MATCH((CUADRO!F$5&amp;$E870),'Hoja de Trabajo para listado'!$A$151:$Z$151,0)),0)+IFERROR(INDEX('Hoja de Trabajo para listado'!$AB$155:$BA$1048576,MATCH($A870,'Hoja de Trabajo para listado'!$AB$155:$AB$1048576,0),MATCH((CUADRO!F$5&amp;$E870),'Hoja de Trabajo para listado'!$AB$151:$BA$151,0)),0)+IFERROR(INDEX('Hoja de Trabajo para listado'!$BC$155:$CB$1048576,MATCH($A870,'Hoja de Trabajo para listado'!$BC$155:$BC$1048576,0),MATCH((CUADRO!F$5&amp;$E870),'Hoja de Trabajo para listado'!$BC$151:$CB$151,0)),0)+IFERROR(INDEX('Hoja de Trabajo para listado'!$DE$153:$DG$274,MATCH($A870,'Hoja de Trabajo para listado'!$DE$153:$DE$1048576,0),MATCH((CUADRO!F$5&amp;$E870),'Hoja de Trabajo para listado'!$DE$151:$DG$151,0)),0)+IFERROR(INDEX('Hoja de Trabajo para listado'!$CD$155:$DC$1048576,MATCH($A870,'Hoja de Trabajo para listado'!$CD$155:$CD$1048576,0),MATCH((CUADRO!F$5&amp;$E870),'Hoja de Trabajo para listado'!$CD$151:$DC$151,0)),0)</f>
        <v>0</v>
      </c>
      <c r="G870" s="243">
        <f ca="1">+IFERROR(INDEX('Hoja de Trabajo para listado'!$A$155:$Z$1048576,MATCH($A870,'Hoja de Trabajo para listado'!$A$155:$A$1048576,0),MATCH((CUADRO!G$5&amp;$E870),'Hoja de Trabajo para listado'!$A$151:$Z$151,0)),0)+IFERROR(INDEX('Hoja de Trabajo para listado'!$AB$155:$BA$1048576,MATCH($A870,'Hoja de Trabajo para listado'!$AB$155:$AB$1048576,0),MATCH((CUADRO!G$5&amp;$E870),'Hoja de Trabajo para listado'!$AB$151:$BA$151,0)),0)+IFERROR(INDEX('Hoja de Trabajo para listado'!$BC$155:$CB$1048576,MATCH($A870,'Hoja de Trabajo para listado'!$BC$155:$BC$1048576,0),MATCH((CUADRO!G$5&amp;$E870),'Hoja de Trabajo para listado'!$BC$151:$CB$151,0)),0)+IFERROR(INDEX('Hoja de Trabajo para listado'!$DE$153:$DG$274,MATCH($A870,'Hoja de Trabajo para listado'!$DE$153:$DE$1048576,0),MATCH((CUADRO!G$5&amp;$E870),'Hoja de Trabajo para listado'!$DE$151:$DG$151,0)),0)+IFERROR(INDEX('Hoja de Trabajo para listado'!$CD$155:$DC$1048576,MATCH($A870,'Hoja de Trabajo para listado'!$CD$155:$CD$1048576,0),MATCH((CUADRO!G$5&amp;$E870),'Hoja de Trabajo para listado'!$CD$151:$DC$151,0)),0)</f>
        <v>0</v>
      </c>
      <c r="H870" s="243">
        <f ca="1">+IFERROR(INDEX('Hoja de Trabajo para listado'!$A$155:$Z$1048576,MATCH($A870,'Hoja de Trabajo para listado'!$A$155:$A$1048576,0),MATCH((CUADRO!H$5&amp;$E870),'Hoja de Trabajo para listado'!$A$151:$Z$151,0)),0)+IFERROR(INDEX('Hoja de Trabajo para listado'!$AB$155:$BA$1048576,MATCH($A870,'Hoja de Trabajo para listado'!$AB$155:$AB$1048576,0),MATCH((CUADRO!H$5&amp;$E870),'Hoja de Trabajo para listado'!$AB$151:$BA$151,0)),0)+IFERROR(INDEX('Hoja de Trabajo para listado'!$BC$155:$CB$1048576,MATCH($A870,'Hoja de Trabajo para listado'!$BC$155:$BC$1048576,0),MATCH((CUADRO!H$5&amp;$E870),'Hoja de Trabajo para listado'!$BC$151:$CB$151,0)),0)+IFERROR(INDEX('Hoja de Trabajo para listado'!$DE$153:$DG$274,MATCH($A870,'Hoja de Trabajo para listado'!$DE$153:$DE$1048576,0),MATCH((CUADRO!H$5&amp;$E870),'Hoja de Trabajo para listado'!$DE$151:$DG$151,0)),0)+IFERROR(INDEX('Hoja de Trabajo para listado'!$CD$155:$DC$1048576,MATCH($A870,'Hoja de Trabajo para listado'!$CD$155:$CD$1048576,0),MATCH((CUADRO!H$5&amp;$E870),'Hoja de Trabajo para listado'!$CD$151:$DC$151,0)),0)</f>
        <v>0</v>
      </c>
      <c r="I870" s="243">
        <f ca="1">+IFERROR(INDEX('Hoja de Trabajo para listado'!$A$155:$Z$1048576,MATCH($A870,'Hoja de Trabajo para listado'!$A$155:$A$1048576,0),MATCH((CUADRO!I$5&amp;$E870),'Hoja de Trabajo para listado'!$A$151:$Z$151,0)),0)+IFERROR(INDEX('Hoja de Trabajo para listado'!$AB$155:$BA$1048576,MATCH($A870,'Hoja de Trabajo para listado'!$AB$155:$AB$1048576,0),MATCH((CUADRO!I$5&amp;$E870),'Hoja de Trabajo para listado'!$AB$151:$BA$151,0)),0)+IFERROR(INDEX('Hoja de Trabajo para listado'!$BC$155:$CB$1048576,MATCH($A870,'Hoja de Trabajo para listado'!$BC$155:$BC$1048576,0),MATCH((CUADRO!I$5&amp;$E870),'Hoja de Trabajo para listado'!$BC$151:$CB$151,0)),0)+IFERROR(INDEX('Hoja de Trabajo para listado'!$DE$153:$DG$274,MATCH($A870,'Hoja de Trabajo para listado'!$DE$153:$DE$1048576,0),MATCH((CUADRO!I$5&amp;$E870),'Hoja de Trabajo para listado'!$DE$151:$DG$151,0)),0)+IFERROR(INDEX('Hoja de Trabajo para listado'!$CD$155:$DC$1048576,MATCH($A870,'Hoja de Trabajo para listado'!$CD$155:$CD$1048576,0),MATCH((CUADRO!I$5&amp;$E870),'Hoja de Trabajo para listado'!$CD$151:$DC$151,0)),0)</f>
        <v>0</v>
      </c>
      <c r="J870" s="243">
        <f ca="1">+IFERROR(INDEX('Hoja de Trabajo para listado'!$A$155:$Z$1048576,MATCH($A870,'Hoja de Trabajo para listado'!$A$155:$A$1048576,0),MATCH((CUADRO!J$5&amp;$E870),'Hoja de Trabajo para listado'!$A$151:$Z$151,0)),0)+IFERROR(INDEX('Hoja de Trabajo para listado'!$AB$155:$BA$1048576,MATCH($A870,'Hoja de Trabajo para listado'!$AB$155:$AB$1048576,0),MATCH((CUADRO!J$5&amp;$E870),'Hoja de Trabajo para listado'!$AB$151:$BA$151,0)),0)+IFERROR(INDEX('Hoja de Trabajo para listado'!$BC$155:$CB$1048576,MATCH($A870,'Hoja de Trabajo para listado'!$BC$155:$BC$1048576,0),MATCH((CUADRO!J$5&amp;$E870),'Hoja de Trabajo para listado'!$BC$151:$CB$151,0)),0)+IFERROR(INDEX('Hoja de Trabajo para listado'!$DE$153:$DG$274,MATCH($A870,'Hoja de Trabajo para listado'!$DE$153:$DE$1048576,0),MATCH((CUADRO!J$5&amp;$E870),'Hoja de Trabajo para listado'!$DE$151:$DG$151,0)),0)+IFERROR(INDEX('Hoja de Trabajo para listado'!$CD$155:$DC$1048576,MATCH($A870,'Hoja de Trabajo para listado'!$CD$155:$CD$1048576,0),MATCH((CUADRO!J$5&amp;$E870),'Hoja de Trabajo para listado'!$CD$151:$DC$151,0)),0)</f>
        <v>0</v>
      </c>
      <c r="K870" s="243">
        <f ca="1">+IFERROR(INDEX('Hoja de Trabajo para listado'!$A$155:$Z$1048576,MATCH($A870,'Hoja de Trabajo para listado'!$A$155:$A$1048576,0),MATCH((CUADRO!K$5&amp;$E870),'Hoja de Trabajo para listado'!$A$151:$Z$151,0)),0)+IFERROR(INDEX('Hoja de Trabajo para listado'!$AB$155:$BA$1048576,MATCH($A870,'Hoja de Trabajo para listado'!$AB$155:$AB$1048576,0),MATCH((CUADRO!K$5&amp;$E870),'Hoja de Trabajo para listado'!$AB$151:$BA$151,0)),0)+IFERROR(INDEX('Hoja de Trabajo para listado'!$BC$155:$CB$1048576,MATCH($A870,'Hoja de Trabajo para listado'!$BC$155:$BC$1048576,0),MATCH((CUADRO!K$5&amp;$E870),'Hoja de Trabajo para listado'!$BC$151:$CB$151,0)),0)+IFERROR(INDEX('Hoja de Trabajo para listado'!$DE$153:$DG$274,MATCH($A870,'Hoja de Trabajo para listado'!$DE$153:$DE$1048576,0),MATCH((CUADRO!K$5&amp;$E870),'Hoja de Trabajo para listado'!$DE$151:$DG$151,0)),0)+IFERROR(INDEX('Hoja de Trabajo para listado'!$CD$155:$DC$1048576,MATCH($A870,'Hoja de Trabajo para listado'!$CD$155:$CD$1048576,0),MATCH((CUADRO!K$5&amp;$E870),'Hoja de Trabajo para listado'!$CD$151:$DC$151,0)),0)</f>
        <v>0</v>
      </c>
      <c r="L870" s="243">
        <f ca="1">+IFERROR(INDEX('Hoja de Trabajo para listado'!$A$155:$Z$1048576,MATCH($A870,'Hoja de Trabajo para listado'!$A$155:$A$1048576,0),MATCH((CUADRO!L$5&amp;$E870),'Hoja de Trabajo para listado'!$A$151:$Z$151,0)),0)+IFERROR(INDEX('Hoja de Trabajo para listado'!$AB$155:$BA$1048576,MATCH($A870,'Hoja de Trabajo para listado'!$AB$155:$AB$1048576,0),MATCH((CUADRO!L$5&amp;$E870),'Hoja de Trabajo para listado'!$AB$151:$BA$151,0)),0)+IFERROR(INDEX('Hoja de Trabajo para listado'!$BC$155:$CB$1048576,MATCH($A870,'Hoja de Trabajo para listado'!$BC$155:$BC$1048576,0),MATCH((CUADRO!L$5&amp;$E870),'Hoja de Trabajo para listado'!$BC$151:$CB$151,0)),0)+IFERROR(INDEX('Hoja de Trabajo para listado'!$DE$153:$DG$274,MATCH($A870,'Hoja de Trabajo para listado'!$DE$153:$DE$1048576,0),MATCH((CUADRO!L$5&amp;$E870),'Hoja de Trabajo para listado'!$DE$151:$DG$151,0)),0)+IFERROR(INDEX('Hoja de Trabajo para listado'!$CD$155:$DC$1048576,MATCH($A870,'Hoja de Trabajo para listado'!$CD$155:$CD$1048576,0),MATCH((CUADRO!L$5&amp;$E870),'Hoja de Trabajo para listado'!$CD$151:$DC$151,0)),0)</f>
        <v>0</v>
      </c>
      <c r="M870" s="243">
        <f ca="1">+IFERROR(INDEX('Hoja de Trabajo para listado'!$A$155:$Z$1048576,MATCH($A870,'Hoja de Trabajo para listado'!$A$155:$A$1048576,0),MATCH((CUADRO!M$5&amp;$E870),'Hoja de Trabajo para listado'!$A$151:$Z$151,0)),0)+IFERROR(INDEX('Hoja de Trabajo para listado'!$AB$155:$BA$1048576,MATCH($A870,'Hoja de Trabajo para listado'!$AB$155:$AB$1048576,0),MATCH((CUADRO!M$5&amp;$E870),'Hoja de Trabajo para listado'!$AB$151:$BA$151,0)),0)+IFERROR(INDEX('Hoja de Trabajo para listado'!$BC$155:$CB$1048576,MATCH($A870,'Hoja de Trabajo para listado'!$BC$155:$BC$1048576,0),MATCH((CUADRO!M$5&amp;$E870),'Hoja de Trabajo para listado'!$BC$151:$CB$151,0)),0)+IFERROR(INDEX('Hoja de Trabajo para listado'!$DE$153:$DG$274,MATCH($A870,'Hoja de Trabajo para listado'!$DE$153:$DE$1048576,0),MATCH((CUADRO!M$5&amp;$E870),'Hoja de Trabajo para listado'!$DE$151:$DG$151,0)),0)+IFERROR(INDEX('Hoja de Trabajo para listado'!$CD$155:$DC$1048576,MATCH($A870,'Hoja de Trabajo para listado'!$CD$155:$CD$1048576,0),MATCH((CUADRO!M$5&amp;$E870),'Hoja de Trabajo para listado'!$CD$151:$DC$151,0)),0)</f>
        <v>0</v>
      </c>
      <c r="N870" s="243">
        <f ca="1">+IFERROR(INDEX('Hoja de Trabajo para listado'!$A$155:$Z$1048576,MATCH($A870,'Hoja de Trabajo para listado'!$A$155:$A$1048576,0),MATCH((CUADRO!N$5&amp;$E870),'Hoja de Trabajo para listado'!$A$151:$Z$151,0)),0)+IFERROR(INDEX('Hoja de Trabajo para listado'!$AB$155:$BA$1048576,MATCH($A870,'Hoja de Trabajo para listado'!$AB$155:$AB$1048576,0),MATCH((CUADRO!N$5&amp;$E870),'Hoja de Trabajo para listado'!$AB$151:$BA$151,0)),0)+IFERROR(INDEX('Hoja de Trabajo para listado'!$BC$155:$CB$1048576,MATCH($A870,'Hoja de Trabajo para listado'!$BC$155:$BC$1048576,0),MATCH((CUADRO!N$5&amp;$E870),'Hoja de Trabajo para listado'!$BC$151:$CB$151,0)),0)+IFERROR(INDEX('Hoja de Trabajo para listado'!$DE$153:$DG$274,MATCH($A870,'Hoja de Trabajo para listado'!$DE$153:$DE$1048576,0),MATCH((CUADRO!N$5&amp;$E870),'Hoja de Trabajo para listado'!$DE$151:$DG$151,0)),0)+IFERROR(INDEX('Hoja de Trabajo para listado'!$CD$155:$DC$1048576,MATCH($A870,'Hoja de Trabajo para listado'!$CD$155:$CD$1048576,0),MATCH((CUADRO!N$5&amp;$E870),'Hoja de Trabajo para listado'!$CD$151:$DC$151,0)),0)</f>
        <v>0</v>
      </c>
      <c r="O870" s="243">
        <f ca="1">+IFERROR(INDEX('Hoja de Trabajo para listado'!$A$155:$Z$1048576,MATCH($A870,'Hoja de Trabajo para listado'!$A$155:$A$1048576,0),MATCH((CUADRO!O$5&amp;$E870),'Hoja de Trabajo para listado'!$A$151:$Z$151,0)),0)+IFERROR(INDEX('Hoja de Trabajo para listado'!$AB$155:$BA$1048576,MATCH($A870,'Hoja de Trabajo para listado'!$AB$155:$AB$1048576,0),MATCH((CUADRO!O$5&amp;$E870),'Hoja de Trabajo para listado'!$AB$151:$BA$151,0)),0)+IFERROR(INDEX('Hoja de Trabajo para listado'!$BC$155:$CB$1048576,MATCH($A870,'Hoja de Trabajo para listado'!$BC$155:$BC$1048576,0),MATCH((CUADRO!O$5&amp;$E870),'Hoja de Trabajo para listado'!$BC$151:$CB$151,0)),0)+IFERROR(INDEX('Hoja de Trabajo para listado'!$DE$153:$DG$274,MATCH($A870,'Hoja de Trabajo para listado'!$DE$153:$DE$1048576,0),MATCH((CUADRO!O$5&amp;$E870),'Hoja de Trabajo para listado'!$DE$151:$DG$151,0)),0)+IFERROR(INDEX('Hoja de Trabajo para listado'!$CD$155:$DC$1048576,MATCH($A870,'Hoja de Trabajo para listado'!$CD$155:$CD$1048576,0),MATCH((CUADRO!O$5&amp;$E870),'Hoja de Trabajo para listado'!$CD$151:$DC$151,0)),0)</f>
        <v>0</v>
      </c>
      <c r="P870" s="243">
        <f ca="1">+IFERROR(INDEX('Hoja de Trabajo para listado'!$A$155:$Z$1048576,MATCH($A870,'Hoja de Trabajo para listado'!$A$155:$A$1048576,0),MATCH((CUADRO!P$5&amp;$E870),'Hoja de Trabajo para listado'!$A$151:$Z$151,0)),0)+IFERROR(INDEX('Hoja de Trabajo para listado'!$AB$155:$BA$1048576,MATCH($A870,'Hoja de Trabajo para listado'!$AB$155:$AB$1048576,0),MATCH((CUADRO!P$5&amp;$E870),'Hoja de Trabajo para listado'!$AB$151:$BA$151,0)),0)+IFERROR(INDEX('Hoja de Trabajo para listado'!$BC$155:$CB$1048576,MATCH($A870,'Hoja de Trabajo para listado'!$BC$155:$BC$1048576,0),MATCH((CUADRO!P$5&amp;$E870),'Hoja de Trabajo para listado'!$BC$151:$CB$151,0)),0)+IFERROR(INDEX('Hoja de Trabajo para listado'!$DE$153:$DG$274,MATCH($A870,'Hoja de Trabajo para listado'!$DE$153:$DE$1048576,0),MATCH((CUADRO!P$5&amp;$E870),'Hoja de Trabajo para listado'!$DE$151:$DG$151,0)),0)+IFERROR(INDEX('Hoja de Trabajo para listado'!$CD$155:$DC$1048576,MATCH($A870,'Hoja de Trabajo para listado'!$CD$155:$CD$1048576,0),MATCH((CUADRO!P$5&amp;$E870),'Hoja de Trabajo para listado'!$CD$151:$DC$151,0)),0)</f>
        <v>0</v>
      </c>
      <c r="Q870" s="243">
        <f ca="1">+IFERROR(INDEX('Hoja de Trabajo para listado'!$A$155:$Z$1048576,MATCH($A870,'Hoja de Trabajo para listado'!$A$155:$A$1048576,0),MATCH((CUADRO!Q$5&amp;$E870),'Hoja de Trabajo para listado'!$A$151:$Z$151,0)),0)+IFERROR(INDEX('Hoja de Trabajo para listado'!$AB$155:$BA$1048576,MATCH($A870,'Hoja de Trabajo para listado'!$AB$155:$AB$1048576,0),MATCH((CUADRO!Q$5&amp;$E870),'Hoja de Trabajo para listado'!$AB$151:$BA$151,0)),0)+IFERROR(INDEX('Hoja de Trabajo para listado'!$BC$155:$CB$1048576,MATCH($A870,'Hoja de Trabajo para listado'!$BC$155:$BC$1048576,0),MATCH((CUADRO!Q$5&amp;$E870),'Hoja de Trabajo para listado'!$BC$151:$CB$151,0)),0)+IFERROR(INDEX('Hoja de Trabajo para listado'!$DE$153:$DG$274,MATCH($A870,'Hoja de Trabajo para listado'!$DE$153:$DE$1048576,0),MATCH((CUADRO!Q$5&amp;$E870),'Hoja de Trabajo para listado'!$DE$151:$DG$151,0)),0)+IFERROR(INDEX('Hoja de Trabajo para listado'!$CD$155:$DC$1048576,MATCH($A870,'Hoja de Trabajo para listado'!$CD$155:$CD$1048576,0),MATCH((CUADRO!Q$5&amp;$E870),'Hoja de Trabajo para listado'!$CD$151:$DC$151,0)),0)</f>
        <v>0</v>
      </c>
      <c r="R870" s="243">
        <f t="shared" ca="1" si="29"/>
        <v>0</v>
      </c>
      <c r="S870" s="249"/>
      <c r="T870" s="243">
        <f ca="1">+T871</f>
        <v>0</v>
      </c>
      <c r="U870" s="242">
        <f t="shared" si="30"/>
        <v>1</v>
      </c>
      <c r="V870" s="333" t="str">
        <f>+VLOOKUP(A870,bd_lista!$A$3:$E$590,5,FALSE)</f>
        <v>Gobiernos Autonomos Municipales</v>
      </c>
      <c r="W870" s="391" t="str">
        <f>+V870</f>
        <v>Gobiernos Autonomos Municipales</v>
      </c>
      <c r="X870" s="242">
        <f>+VLOOKUP(A870,[4]Sheet1!$A$13:$D$744,4,FALSE)</f>
        <v>0</v>
      </c>
      <c r="Y870" s="242" t="e">
        <f>+VLOOKUP(X870,bd_lista!$A$3:$C$590,3,FALSE)</f>
        <v>#N/A</v>
      </c>
      <c r="Z870" s="294">
        <f>+X870</f>
        <v>0</v>
      </c>
      <c r="AA870" s="295" t="e">
        <f>+Y870</f>
        <v>#N/A</v>
      </c>
    </row>
    <row r="871" spans="1:27" customFormat="1" ht="15" hidden="1" customHeight="1">
      <c r="A871" s="32">
        <v>1519</v>
      </c>
      <c r="B871" s="388"/>
      <c r="C871" s="247" t="str">
        <f>+VLOOKUP(A871,bd_lista!$A$3:$C$590,3,FALSE)</f>
        <v>Gobierno Autónomo Municipal de Tupiza</v>
      </c>
      <c r="D871" s="390"/>
      <c r="E871" s="244" t="s">
        <v>1305</v>
      </c>
      <c r="F871" s="245">
        <f ca="1">+IFERROR(INDEX('Hoja de Trabajo para listado'!$A$155:$Z$1048576,MATCH($A871,'Hoja de Trabajo para listado'!$A$155:$A$1048576,0),MATCH((CUADRO!F$5&amp;$E871),'Hoja de Trabajo para listado'!$A$151:$Z$151,0)),0)+IFERROR(INDEX('Hoja de Trabajo para listado'!$AB$155:$BA$1048576,MATCH($A871,'Hoja de Trabajo para listado'!$AB$155:$AB$1048576,0),MATCH((CUADRO!F$5&amp;$E871),'Hoja de Trabajo para listado'!$AB$151:$BA$151,0)),0)+IFERROR(INDEX('Hoja de Trabajo para listado'!$BC$155:$CB$1048576,MATCH($A871,'Hoja de Trabajo para listado'!$BC$155:$BC$1048576,0),MATCH((CUADRO!F$5&amp;$E871),'Hoja de Trabajo para listado'!$BC$151:$CB$151,0)),0)+IFERROR(INDEX('Hoja de Trabajo para listado'!$DE$153:$DG$274,MATCH($A871,'Hoja de Trabajo para listado'!$DE$153:$DE$1048576,0),MATCH((CUADRO!F$5&amp;$E871),'Hoja de Trabajo para listado'!$DE$151:$DG$151,0)),0)+IFERROR(INDEX('Hoja de Trabajo para listado'!$CD$155:$DC$1048576,MATCH($A871,'Hoja de Trabajo para listado'!$CD$155:$CD$1048576,0),MATCH((CUADRO!F$5&amp;$E871),'Hoja de Trabajo para listado'!$CD$151:$DC$151,0)),0)</f>
        <v>0</v>
      </c>
      <c r="G871" s="245">
        <f ca="1">+IFERROR(INDEX('Hoja de Trabajo para listado'!$A$155:$Z$1048576,MATCH($A871,'Hoja de Trabajo para listado'!$A$155:$A$1048576,0),MATCH((CUADRO!G$5&amp;$E871),'Hoja de Trabajo para listado'!$A$151:$Z$151,0)),0)+IFERROR(INDEX('Hoja de Trabajo para listado'!$AB$155:$BA$1048576,MATCH($A871,'Hoja de Trabajo para listado'!$AB$155:$AB$1048576,0),MATCH((CUADRO!G$5&amp;$E871),'Hoja de Trabajo para listado'!$AB$151:$BA$151,0)),0)+IFERROR(INDEX('Hoja de Trabajo para listado'!$BC$155:$CB$1048576,MATCH($A871,'Hoja de Trabajo para listado'!$BC$155:$BC$1048576,0),MATCH((CUADRO!G$5&amp;$E871),'Hoja de Trabajo para listado'!$BC$151:$CB$151,0)),0)+IFERROR(INDEX('Hoja de Trabajo para listado'!$DE$153:$DG$274,MATCH($A871,'Hoja de Trabajo para listado'!$DE$153:$DE$1048576,0),MATCH((CUADRO!G$5&amp;$E871),'Hoja de Trabajo para listado'!$DE$151:$DG$151,0)),0)+IFERROR(INDEX('Hoja de Trabajo para listado'!$CD$155:$DC$1048576,MATCH($A871,'Hoja de Trabajo para listado'!$CD$155:$CD$1048576,0),MATCH((CUADRO!G$5&amp;$E871),'Hoja de Trabajo para listado'!$CD$151:$DC$151,0)),0)</f>
        <v>0</v>
      </c>
      <c r="H871" s="245">
        <f ca="1">+IFERROR(INDEX('Hoja de Trabajo para listado'!$A$155:$Z$1048576,MATCH($A871,'Hoja de Trabajo para listado'!$A$155:$A$1048576,0),MATCH((CUADRO!H$5&amp;$E871),'Hoja de Trabajo para listado'!$A$151:$Z$151,0)),0)+IFERROR(INDEX('Hoja de Trabajo para listado'!$AB$155:$BA$1048576,MATCH($A871,'Hoja de Trabajo para listado'!$AB$155:$AB$1048576,0),MATCH((CUADRO!H$5&amp;$E871),'Hoja de Trabajo para listado'!$AB$151:$BA$151,0)),0)+IFERROR(INDEX('Hoja de Trabajo para listado'!$BC$155:$CB$1048576,MATCH($A871,'Hoja de Trabajo para listado'!$BC$155:$BC$1048576,0),MATCH((CUADRO!H$5&amp;$E871),'Hoja de Trabajo para listado'!$BC$151:$CB$151,0)),0)+IFERROR(INDEX('Hoja de Trabajo para listado'!$DE$153:$DG$274,MATCH($A871,'Hoja de Trabajo para listado'!$DE$153:$DE$1048576,0),MATCH((CUADRO!H$5&amp;$E871),'Hoja de Trabajo para listado'!$DE$151:$DG$151,0)),0)+IFERROR(INDEX('Hoja de Trabajo para listado'!$CD$155:$DC$1048576,MATCH($A871,'Hoja de Trabajo para listado'!$CD$155:$CD$1048576,0),MATCH((CUADRO!H$5&amp;$E871),'Hoja de Trabajo para listado'!$CD$151:$DC$151,0)),0)</f>
        <v>0</v>
      </c>
      <c r="I871" s="245">
        <f ca="1">+IFERROR(INDEX('Hoja de Trabajo para listado'!$A$155:$Z$1048576,MATCH($A871,'Hoja de Trabajo para listado'!$A$155:$A$1048576,0),MATCH((CUADRO!I$5&amp;$E871),'Hoja de Trabajo para listado'!$A$151:$Z$151,0)),0)+IFERROR(INDEX('Hoja de Trabajo para listado'!$AB$155:$BA$1048576,MATCH($A871,'Hoja de Trabajo para listado'!$AB$155:$AB$1048576,0),MATCH((CUADRO!I$5&amp;$E871),'Hoja de Trabajo para listado'!$AB$151:$BA$151,0)),0)+IFERROR(INDEX('Hoja de Trabajo para listado'!$BC$155:$CB$1048576,MATCH($A871,'Hoja de Trabajo para listado'!$BC$155:$BC$1048576,0),MATCH((CUADRO!I$5&amp;$E871),'Hoja de Trabajo para listado'!$BC$151:$CB$151,0)),0)+IFERROR(INDEX('Hoja de Trabajo para listado'!$DE$153:$DG$274,MATCH($A871,'Hoja de Trabajo para listado'!$DE$153:$DE$1048576,0),MATCH((CUADRO!I$5&amp;$E871),'Hoja de Trabajo para listado'!$DE$151:$DG$151,0)),0)+IFERROR(INDEX('Hoja de Trabajo para listado'!$CD$155:$DC$1048576,MATCH($A871,'Hoja de Trabajo para listado'!$CD$155:$CD$1048576,0),MATCH((CUADRO!I$5&amp;$E871),'Hoja de Trabajo para listado'!$CD$151:$DC$151,0)),0)</f>
        <v>0</v>
      </c>
      <c r="J871" s="245">
        <f ca="1">+IFERROR(INDEX('Hoja de Trabajo para listado'!$A$155:$Z$1048576,MATCH($A871,'Hoja de Trabajo para listado'!$A$155:$A$1048576,0),MATCH((CUADRO!J$5&amp;$E871),'Hoja de Trabajo para listado'!$A$151:$Z$151,0)),0)+IFERROR(INDEX('Hoja de Trabajo para listado'!$AB$155:$BA$1048576,MATCH($A871,'Hoja de Trabajo para listado'!$AB$155:$AB$1048576,0),MATCH((CUADRO!J$5&amp;$E871),'Hoja de Trabajo para listado'!$AB$151:$BA$151,0)),0)+IFERROR(INDEX('Hoja de Trabajo para listado'!$BC$155:$CB$1048576,MATCH($A871,'Hoja de Trabajo para listado'!$BC$155:$BC$1048576,0),MATCH((CUADRO!J$5&amp;$E871),'Hoja de Trabajo para listado'!$BC$151:$CB$151,0)),0)+IFERROR(INDEX('Hoja de Trabajo para listado'!$DE$153:$DG$274,MATCH($A871,'Hoja de Trabajo para listado'!$DE$153:$DE$1048576,0),MATCH((CUADRO!J$5&amp;$E871),'Hoja de Trabajo para listado'!$DE$151:$DG$151,0)),0)+IFERROR(INDEX('Hoja de Trabajo para listado'!$CD$155:$DC$1048576,MATCH($A871,'Hoja de Trabajo para listado'!$CD$155:$CD$1048576,0),MATCH((CUADRO!J$5&amp;$E871),'Hoja de Trabajo para listado'!$CD$151:$DC$151,0)),0)</f>
        <v>0</v>
      </c>
      <c r="K871" s="245">
        <f ca="1">+IFERROR(INDEX('Hoja de Trabajo para listado'!$A$155:$Z$1048576,MATCH($A871,'Hoja de Trabajo para listado'!$A$155:$A$1048576,0),MATCH((CUADRO!K$5&amp;$E871),'Hoja de Trabajo para listado'!$A$151:$Z$151,0)),0)+IFERROR(INDEX('Hoja de Trabajo para listado'!$AB$155:$BA$1048576,MATCH($A871,'Hoja de Trabajo para listado'!$AB$155:$AB$1048576,0),MATCH((CUADRO!K$5&amp;$E871),'Hoja de Trabajo para listado'!$AB$151:$BA$151,0)),0)+IFERROR(INDEX('Hoja de Trabajo para listado'!$BC$155:$CB$1048576,MATCH($A871,'Hoja de Trabajo para listado'!$BC$155:$BC$1048576,0),MATCH((CUADRO!K$5&amp;$E871),'Hoja de Trabajo para listado'!$BC$151:$CB$151,0)),0)+IFERROR(INDEX('Hoja de Trabajo para listado'!$DE$153:$DG$274,MATCH($A871,'Hoja de Trabajo para listado'!$DE$153:$DE$1048576,0),MATCH((CUADRO!K$5&amp;$E871),'Hoja de Trabajo para listado'!$DE$151:$DG$151,0)),0)+IFERROR(INDEX('Hoja de Trabajo para listado'!$CD$155:$DC$1048576,MATCH($A871,'Hoja de Trabajo para listado'!$CD$155:$CD$1048576,0),MATCH((CUADRO!K$5&amp;$E871),'Hoja de Trabajo para listado'!$CD$151:$DC$151,0)),0)</f>
        <v>0</v>
      </c>
      <c r="L871" s="245">
        <f ca="1">+IFERROR(INDEX('Hoja de Trabajo para listado'!$A$155:$Z$1048576,MATCH($A871,'Hoja de Trabajo para listado'!$A$155:$A$1048576,0),MATCH((CUADRO!L$5&amp;$E871),'Hoja de Trabajo para listado'!$A$151:$Z$151,0)),0)+IFERROR(INDEX('Hoja de Trabajo para listado'!$AB$155:$BA$1048576,MATCH($A871,'Hoja de Trabajo para listado'!$AB$155:$AB$1048576,0),MATCH((CUADRO!L$5&amp;$E871),'Hoja de Trabajo para listado'!$AB$151:$BA$151,0)),0)+IFERROR(INDEX('Hoja de Trabajo para listado'!$BC$155:$CB$1048576,MATCH($A871,'Hoja de Trabajo para listado'!$BC$155:$BC$1048576,0),MATCH((CUADRO!L$5&amp;$E871),'Hoja de Trabajo para listado'!$BC$151:$CB$151,0)),0)+IFERROR(INDEX('Hoja de Trabajo para listado'!$DE$153:$DG$274,MATCH($A871,'Hoja de Trabajo para listado'!$DE$153:$DE$1048576,0),MATCH((CUADRO!L$5&amp;$E871),'Hoja de Trabajo para listado'!$DE$151:$DG$151,0)),0)+IFERROR(INDEX('Hoja de Trabajo para listado'!$CD$155:$DC$1048576,MATCH($A871,'Hoja de Trabajo para listado'!$CD$155:$CD$1048576,0),MATCH((CUADRO!L$5&amp;$E871),'Hoja de Trabajo para listado'!$CD$151:$DC$151,0)),0)</f>
        <v>0</v>
      </c>
      <c r="M871" s="245">
        <f ca="1">+IFERROR(INDEX('Hoja de Trabajo para listado'!$A$155:$Z$1048576,MATCH($A871,'Hoja de Trabajo para listado'!$A$155:$A$1048576,0),MATCH((CUADRO!M$5&amp;$E871),'Hoja de Trabajo para listado'!$A$151:$Z$151,0)),0)+IFERROR(INDEX('Hoja de Trabajo para listado'!$AB$155:$BA$1048576,MATCH($A871,'Hoja de Trabajo para listado'!$AB$155:$AB$1048576,0),MATCH((CUADRO!M$5&amp;$E871),'Hoja de Trabajo para listado'!$AB$151:$BA$151,0)),0)+IFERROR(INDEX('Hoja de Trabajo para listado'!$BC$155:$CB$1048576,MATCH($A871,'Hoja de Trabajo para listado'!$BC$155:$BC$1048576,0),MATCH((CUADRO!M$5&amp;$E871),'Hoja de Trabajo para listado'!$BC$151:$CB$151,0)),0)+IFERROR(INDEX('Hoja de Trabajo para listado'!$DE$153:$DG$274,MATCH($A871,'Hoja de Trabajo para listado'!$DE$153:$DE$1048576,0),MATCH((CUADRO!M$5&amp;$E871),'Hoja de Trabajo para listado'!$DE$151:$DG$151,0)),0)+IFERROR(INDEX('Hoja de Trabajo para listado'!$CD$155:$DC$1048576,MATCH($A871,'Hoja de Trabajo para listado'!$CD$155:$CD$1048576,0),MATCH((CUADRO!M$5&amp;$E871),'Hoja de Trabajo para listado'!$CD$151:$DC$151,0)),0)</f>
        <v>0</v>
      </c>
      <c r="N871" s="245">
        <f ca="1">+IFERROR(INDEX('Hoja de Trabajo para listado'!$A$155:$Z$1048576,MATCH($A871,'Hoja de Trabajo para listado'!$A$155:$A$1048576,0),MATCH((CUADRO!N$5&amp;$E871),'Hoja de Trabajo para listado'!$A$151:$Z$151,0)),0)+IFERROR(INDEX('Hoja de Trabajo para listado'!$AB$155:$BA$1048576,MATCH($A871,'Hoja de Trabajo para listado'!$AB$155:$AB$1048576,0),MATCH((CUADRO!N$5&amp;$E871),'Hoja de Trabajo para listado'!$AB$151:$BA$151,0)),0)+IFERROR(INDEX('Hoja de Trabajo para listado'!$BC$155:$CB$1048576,MATCH($A871,'Hoja de Trabajo para listado'!$BC$155:$BC$1048576,0),MATCH((CUADRO!N$5&amp;$E871),'Hoja de Trabajo para listado'!$BC$151:$CB$151,0)),0)+IFERROR(INDEX('Hoja de Trabajo para listado'!$DE$153:$DG$274,MATCH($A871,'Hoja de Trabajo para listado'!$DE$153:$DE$1048576,0),MATCH((CUADRO!N$5&amp;$E871),'Hoja de Trabajo para listado'!$DE$151:$DG$151,0)),0)+IFERROR(INDEX('Hoja de Trabajo para listado'!$CD$155:$DC$1048576,MATCH($A871,'Hoja de Trabajo para listado'!$CD$155:$CD$1048576,0),MATCH((CUADRO!N$5&amp;$E871),'Hoja de Trabajo para listado'!$CD$151:$DC$151,0)),0)</f>
        <v>0</v>
      </c>
      <c r="O871" s="245">
        <f ca="1">+IFERROR(INDEX('Hoja de Trabajo para listado'!$A$155:$Z$1048576,MATCH($A871,'Hoja de Trabajo para listado'!$A$155:$A$1048576,0),MATCH((CUADRO!O$5&amp;$E871),'Hoja de Trabajo para listado'!$A$151:$Z$151,0)),0)+IFERROR(INDEX('Hoja de Trabajo para listado'!$AB$155:$BA$1048576,MATCH($A871,'Hoja de Trabajo para listado'!$AB$155:$AB$1048576,0),MATCH((CUADRO!O$5&amp;$E871),'Hoja de Trabajo para listado'!$AB$151:$BA$151,0)),0)+IFERROR(INDEX('Hoja de Trabajo para listado'!$BC$155:$CB$1048576,MATCH($A871,'Hoja de Trabajo para listado'!$BC$155:$BC$1048576,0),MATCH((CUADRO!O$5&amp;$E871),'Hoja de Trabajo para listado'!$BC$151:$CB$151,0)),0)+IFERROR(INDEX('Hoja de Trabajo para listado'!$DE$153:$DG$274,MATCH($A871,'Hoja de Trabajo para listado'!$DE$153:$DE$1048576,0),MATCH((CUADRO!O$5&amp;$E871),'Hoja de Trabajo para listado'!$DE$151:$DG$151,0)),0)+IFERROR(INDEX('Hoja de Trabajo para listado'!$CD$155:$DC$1048576,MATCH($A871,'Hoja de Trabajo para listado'!$CD$155:$CD$1048576,0),MATCH((CUADRO!O$5&amp;$E871),'Hoja de Trabajo para listado'!$CD$151:$DC$151,0)),0)</f>
        <v>0</v>
      </c>
      <c r="P871" s="245">
        <f ca="1">+IFERROR(INDEX('Hoja de Trabajo para listado'!$A$155:$Z$1048576,MATCH($A871,'Hoja de Trabajo para listado'!$A$155:$A$1048576,0),MATCH((CUADRO!P$5&amp;$E871),'Hoja de Trabajo para listado'!$A$151:$Z$151,0)),0)+IFERROR(INDEX('Hoja de Trabajo para listado'!$AB$155:$BA$1048576,MATCH($A871,'Hoja de Trabajo para listado'!$AB$155:$AB$1048576,0),MATCH((CUADRO!P$5&amp;$E871),'Hoja de Trabajo para listado'!$AB$151:$BA$151,0)),0)+IFERROR(INDEX('Hoja de Trabajo para listado'!$BC$155:$CB$1048576,MATCH($A871,'Hoja de Trabajo para listado'!$BC$155:$BC$1048576,0),MATCH((CUADRO!P$5&amp;$E871),'Hoja de Trabajo para listado'!$BC$151:$CB$151,0)),0)+IFERROR(INDEX('Hoja de Trabajo para listado'!$DE$153:$DG$274,MATCH($A871,'Hoja de Trabajo para listado'!$DE$153:$DE$1048576,0),MATCH((CUADRO!P$5&amp;$E871),'Hoja de Trabajo para listado'!$DE$151:$DG$151,0)),0)+IFERROR(INDEX('Hoja de Trabajo para listado'!$CD$155:$DC$1048576,MATCH($A871,'Hoja de Trabajo para listado'!$CD$155:$CD$1048576,0),MATCH((CUADRO!P$5&amp;$E871),'Hoja de Trabajo para listado'!$CD$151:$DC$151,0)),0)</f>
        <v>0</v>
      </c>
      <c r="Q871" s="245">
        <f ca="1">+IFERROR(INDEX('Hoja de Trabajo para listado'!$A$155:$Z$1048576,MATCH($A871,'Hoja de Trabajo para listado'!$A$155:$A$1048576,0),MATCH((CUADRO!Q$5&amp;$E871),'Hoja de Trabajo para listado'!$A$151:$Z$151,0)),0)+IFERROR(INDEX('Hoja de Trabajo para listado'!$AB$155:$BA$1048576,MATCH($A871,'Hoja de Trabajo para listado'!$AB$155:$AB$1048576,0),MATCH((CUADRO!Q$5&amp;$E871),'Hoja de Trabajo para listado'!$AB$151:$BA$151,0)),0)+IFERROR(INDEX('Hoja de Trabajo para listado'!$BC$155:$CB$1048576,MATCH($A871,'Hoja de Trabajo para listado'!$BC$155:$BC$1048576,0),MATCH((CUADRO!Q$5&amp;$E871),'Hoja de Trabajo para listado'!$BC$151:$CB$151,0)),0)+IFERROR(INDEX('Hoja de Trabajo para listado'!$DE$153:$DG$274,MATCH($A871,'Hoja de Trabajo para listado'!$DE$153:$DE$1048576,0),MATCH((CUADRO!Q$5&amp;$E871),'Hoja de Trabajo para listado'!$DE$151:$DG$151,0)),0)+IFERROR(INDEX('Hoja de Trabajo para listado'!$CD$155:$DC$1048576,MATCH($A871,'Hoja de Trabajo para listado'!$CD$155:$CD$1048576,0),MATCH((CUADRO!Q$5&amp;$E871),'Hoja de Trabajo para listado'!$CD$151:$DC$151,0)),0)</f>
        <v>0</v>
      </c>
      <c r="R871" s="245">
        <f t="shared" ca="1" si="29"/>
        <v>0</v>
      </c>
      <c r="S871" s="259">
        <f ca="1">+R870+R871</f>
        <v>0</v>
      </c>
      <c r="T871" s="245">
        <f ca="1">+S871</f>
        <v>0</v>
      </c>
      <c r="U871" s="244">
        <f t="shared" si="30"/>
        <v>2</v>
      </c>
      <c r="V871" s="333" t="str">
        <f>+VLOOKUP(A871,bd_lista!$A$3:$E$590,5,FALSE)</f>
        <v>Gobiernos Autonomos Municipales</v>
      </c>
      <c r="W871" s="392"/>
      <c r="X871" s="242">
        <f>+VLOOKUP(A871,[4]Sheet1!$A$13:$D$744,4,FALSE)</f>
        <v>0</v>
      </c>
      <c r="Y871" s="242" t="e">
        <f>+VLOOKUP(X871,bd_lista!$A$3:$C$590,3,FALSE)</f>
        <v>#N/A</v>
      </c>
      <c r="Z871" s="292"/>
      <c r="AA871" s="293"/>
    </row>
    <row r="872" spans="1:27" customFormat="1" ht="15" hidden="1" customHeight="1">
      <c r="A872" s="32">
        <v>1520</v>
      </c>
      <c r="B872" s="387">
        <f>+A872</f>
        <v>1520</v>
      </c>
      <c r="C872" s="247" t="str">
        <f>+VLOOKUP(A872,bd_lista!$A$3:$C$590,3,FALSE)</f>
        <v>Gobierno Autónomo Municipal de Atocha</v>
      </c>
      <c r="D872" s="389" t="str">
        <f>+C872</f>
        <v>Gobierno Autónomo Municipal de Atocha</v>
      </c>
      <c r="E872" s="242" t="s">
        <v>1304</v>
      </c>
      <c r="F872" s="243">
        <f ca="1">+IFERROR(INDEX('Hoja de Trabajo para listado'!$A$155:$Z$1048576,MATCH($A872,'Hoja de Trabajo para listado'!$A$155:$A$1048576,0),MATCH((CUADRO!F$5&amp;$E872),'Hoja de Trabajo para listado'!$A$151:$Z$151,0)),0)+IFERROR(INDEX('Hoja de Trabajo para listado'!$AB$155:$BA$1048576,MATCH($A872,'Hoja de Trabajo para listado'!$AB$155:$AB$1048576,0),MATCH((CUADRO!F$5&amp;$E872),'Hoja de Trabajo para listado'!$AB$151:$BA$151,0)),0)+IFERROR(INDEX('Hoja de Trabajo para listado'!$BC$155:$CB$1048576,MATCH($A872,'Hoja de Trabajo para listado'!$BC$155:$BC$1048576,0),MATCH((CUADRO!F$5&amp;$E872),'Hoja de Trabajo para listado'!$BC$151:$CB$151,0)),0)+IFERROR(INDEX('Hoja de Trabajo para listado'!$DE$153:$DG$274,MATCH($A872,'Hoja de Trabajo para listado'!$DE$153:$DE$1048576,0),MATCH((CUADRO!F$5&amp;$E872),'Hoja de Trabajo para listado'!$DE$151:$DG$151,0)),0)+IFERROR(INDEX('Hoja de Trabajo para listado'!$CD$155:$DC$1048576,MATCH($A872,'Hoja de Trabajo para listado'!$CD$155:$CD$1048576,0),MATCH((CUADRO!F$5&amp;$E872),'Hoja de Trabajo para listado'!$CD$151:$DC$151,0)),0)</f>
        <v>0</v>
      </c>
      <c r="G872" s="243">
        <f ca="1">+IFERROR(INDEX('Hoja de Trabajo para listado'!$A$155:$Z$1048576,MATCH($A872,'Hoja de Trabajo para listado'!$A$155:$A$1048576,0),MATCH((CUADRO!G$5&amp;$E872),'Hoja de Trabajo para listado'!$A$151:$Z$151,0)),0)+IFERROR(INDEX('Hoja de Trabajo para listado'!$AB$155:$BA$1048576,MATCH($A872,'Hoja de Trabajo para listado'!$AB$155:$AB$1048576,0),MATCH((CUADRO!G$5&amp;$E872),'Hoja de Trabajo para listado'!$AB$151:$BA$151,0)),0)+IFERROR(INDEX('Hoja de Trabajo para listado'!$BC$155:$CB$1048576,MATCH($A872,'Hoja de Trabajo para listado'!$BC$155:$BC$1048576,0),MATCH((CUADRO!G$5&amp;$E872),'Hoja de Trabajo para listado'!$BC$151:$CB$151,0)),0)+IFERROR(INDEX('Hoja de Trabajo para listado'!$DE$153:$DG$274,MATCH($A872,'Hoja de Trabajo para listado'!$DE$153:$DE$1048576,0),MATCH((CUADRO!G$5&amp;$E872),'Hoja de Trabajo para listado'!$DE$151:$DG$151,0)),0)+IFERROR(INDEX('Hoja de Trabajo para listado'!$CD$155:$DC$1048576,MATCH($A872,'Hoja de Trabajo para listado'!$CD$155:$CD$1048576,0),MATCH((CUADRO!G$5&amp;$E872),'Hoja de Trabajo para listado'!$CD$151:$DC$151,0)),0)</f>
        <v>0</v>
      </c>
      <c r="H872" s="243">
        <f ca="1">+IFERROR(INDEX('Hoja de Trabajo para listado'!$A$155:$Z$1048576,MATCH($A872,'Hoja de Trabajo para listado'!$A$155:$A$1048576,0),MATCH((CUADRO!H$5&amp;$E872),'Hoja de Trabajo para listado'!$A$151:$Z$151,0)),0)+IFERROR(INDEX('Hoja de Trabajo para listado'!$AB$155:$BA$1048576,MATCH($A872,'Hoja de Trabajo para listado'!$AB$155:$AB$1048576,0),MATCH((CUADRO!H$5&amp;$E872),'Hoja de Trabajo para listado'!$AB$151:$BA$151,0)),0)+IFERROR(INDEX('Hoja de Trabajo para listado'!$BC$155:$CB$1048576,MATCH($A872,'Hoja de Trabajo para listado'!$BC$155:$BC$1048576,0),MATCH((CUADRO!H$5&amp;$E872),'Hoja de Trabajo para listado'!$BC$151:$CB$151,0)),0)+IFERROR(INDEX('Hoja de Trabajo para listado'!$DE$153:$DG$274,MATCH($A872,'Hoja de Trabajo para listado'!$DE$153:$DE$1048576,0),MATCH((CUADRO!H$5&amp;$E872),'Hoja de Trabajo para listado'!$DE$151:$DG$151,0)),0)+IFERROR(INDEX('Hoja de Trabajo para listado'!$CD$155:$DC$1048576,MATCH($A872,'Hoja de Trabajo para listado'!$CD$155:$CD$1048576,0),MATCH((CUADRO!H$5&amp;$E872),'Hoja de Trabajo para listado'!$CD$151:$DC$151,0)),0)</f>
        <v>0</v>
      </c>
      <c r="I872" s="243">
        <f ca="1">+IFERROR(INDEX('Hoja de Trabajo para listado'!$A$155:$Z$1048576,MATCH($A872,'Hoja de Trabajo para listado'!$A$155:$A$1048576,0),MATCH((CUADRO!I$5&amp;$E872),'Hoja de Trabajo para listado'!$A$151:$Z$151,0)),0)+IFERROR(INDEX('Hoja de Trabajo para listado'!$AB$155:$BA$1048576,MATCH($A872,'Hoja de Trabajo para listado'!$AB$155:$AB$1048576,0),MATCH((CUADRO!I$5&amp;$E872),'Hoja de Trabajo para listado'!$AB$151:$BA$151,0)),0)+IFERROR(INDEX('Hoja de Trabajo para listado'!$BC$155:$CB$1048576,MATCH($A872,'Hoja de Trabajo para listado'!$BC$155:$BC$1048576,0),MATCH((CUADRO!I$5&amp;$E872),'Hoja de Trabajo para listado'!$BC$151:$CB$151,0)),0)+IFERROR(INDEX('Hoja de Trabajo para listado'!$DE$153:$DG$274,MATCH($A872,'Hoja de Trabajo para listado'!$DE$153:$DE$1048576,0),MATCH((CUADRO!I$5&amp;$E872),'Hoja de Trabajo para listado'!$DE$151:$DG$151,0)),0)+IFERROR(INDEX('Hoja de Trabajo para listado'!$CD$155:$DC$1048576,MATCH($A872,'Hoja de Trabajo para listado'!$CD$155:$CD$1048576,0),MATCH((CUADRO!I$5&amp;$E872),'Hoja de Trabajo para listado'!$CD$151:$DC$151,0)),0)</f>
        <v>0</v>
      </c>
      <c r="J872" s="243">
        <f ca="1">+IFERROR(INDEX('Hoja de Trabajo para listado'!$A$155:$Z$1048576,MATCH($A872,'Hoja de Trabajo para listado'!$A$155:$A$1048576,0),MATCH((CUADRO!J$5&amp;$E872),'Hoja de Trabajo para listado'!$A$151:$Z$151,0)),0)+IFERROR(INDEX('Hoja de Trabajo para listado'!$AB$155:$BA$1048576,MATCH($A872,'Hoja de Trabajo para listado'!$AB$155:$AB$1048576,0),MATCH((CUADRO!J$5&amp;$E872),'Hoja de Trabajo para listado'!$AB$151:$BA$151,0)),0)+IFERROR(INDEX('Hoja de Trabajo para listado'!$BC$155:$CB$1048576,MATCH($A872,'Hoja de Trabajo para listado'!$BC$155:$BC$1048576,0),MATCH((CUADRO!J$5&amp;$E872),'Hoja de Trabajo para listado'!$BC$151:$CB$151,0)),0)+IFERROR(INDEX('Hoja de Trabajo para listado'!$DE$153:$DG$274,MATCH($A872,'Hoja de Trabajo para listado'!$DE$153:$DE$1048576,0),MATCH((CUADRO!J$5&amp;$E872),'Hoja de Trabajo para listado'!$DE$151:$DG$151,0)),0)+IFERROR(INDEX('Hoja de Trabajo para listado'!$CD$155:$DC$1048576,MATCH($A872,'Hoja de Trabajo para listado'!$CD$155:$CD$1048576,0),MATCH((CUADRO!J$5&amp;$E872),'Hoja de Trabajo para listado'!$CD$151:$DC$151,0)),0)</f>
        <v>0</v>
      </c>
      <c r="K872" s="243">
        <f ca="1">+IFERROR(INDEX('Hoja de Trabajo para listado'!$A$155:$Z$1048576,MATCH($A872,'Hoja de Trabajo para listado'!$A$155:$A$1048576,0),MATCH((CUADRO!K$5&amp;$E872),'Hoja de Trabajo para listado'!$A$151:$Z$151,0)),0)+IFERROR(INDEX('Hoja de Trabajo para listado'!$AB$155:$BA$1048576,MATCH($A872,'Hoja de Trabajo para listado'!$AB$155:$AB$1048576,0),MATCH((CUADRO!K$5&amp;$E872),'Hoja de Trabajo para listado'!$AB$151:$BA$151,0)),0)+IFERROR(INDEX('Hoja de Trabajo para listado'!$BC$155:$CB$1048576,MATCH($A872,'Hoja de Trabajo para listado'!$BC$155:$BC$1048576,0),MATCH((CUADRO!K$5&amp;$E872),'Hoja de Trabajo para listado'!$BC$151:$CB$151,0)),0)+IFERROR(INDEX('Hoja de Trabajo para listado'!$DE$153:$DG$274,MATCH($A872,'Hoja de Trabajo para listado'!$DE$153:$DE$1048576,0),MATCH((CUADRO!K$5&amp;$E872),'Hoja de Trabajo para listado'!$DE$151:$DG$151,0)),0)+IFERROR(INDEX('Hoja de Trabajo para listado'!$CD$155:$DC$1048576,MATCH($A872,'Hoja de Trabajo para listado'!$CD$155:$CD$1048576,0),MATCH((CUADRO!K$5&amp;$E872),'Hoja de Trabajo para listado'!$CD$151:$DC$151,0)),0)</f>
        <v>0</v>
      </c>
      <c r="L872" s="243">
        <f ca="1">+IFERROR(INDEX('Hoja de Trabajo para listado'!$A$155:$Z$1048576,MATCH($A872,'Hoja de Trabajo para listado'!$A$155:$A$1048576,0),MATCH((CUADRO!L$5&amp;$E872),'Hoja de Trabajo para listado'!$A$151:$Z$151,0)),0)+IFERROR(INDEX('Hoja de Trabajo para listado'!$AB$155:$BA$1048576,MATCH($A872,'Hoja de Trabajo para listado'!$AB$155:$AB$1048576,0),MATCH((CUADRO!L$5&amp;$E872),'Hoja de Trabajo para listado'!$AB$151:$BA$151,0)),0)+IFERROR(INDEX('Hoja de Trabajo para listado'!$BC$155:$CB$1048576,MATCH($A872,'Hoja de Trabajo para listado'!$BC$155:$BC$1048576,0),MATCH((CUADRO!L$5&amp;$E872),'Hoja de Trabajo para listado'!$BC$151:$CB$151,0)),0)+IFERROR(INDEX('Hoja de Trabajo para listado'!$DE$153:$DG$274,MATCH($A872,'Hoja de Trabajo para listado'!$DE$153:$DE$1048576,0),MATCH((CUADRO!L$5&amp;$E872),'Hoja de Trabajo para listado'!$DE$151:$DG$151,0)),0)+IFERROR(INDEX('Hoja de Trabajo para listado'!$CD$155:$DC$1048576,MATCH($A872,'Hoja de Trabajo para listado'!$CD$155:$CD$1048576,0),MATCH((CUADRO!L$5&amp;$E872),'Hoja de Trabajo para listado'!$CD$151:$DC$151,0)),0)</f>
        <v>0</v>
      </c>
      <c r="M872" s="243">
        <f ca="1">+IFERROR(INDEX('Hoja de Trabajo para listado'!$A$155:$Z$1048576,MATCH($A872,'Hoja de Trabajo para listado'!$A$155:$A$1048576,0),MATCH((CUADRO!M$5&amp;$E872),'Hoja de Trabajo para listado'!$A$151:$Z$151,0)),0)+IFERROR(INDEX('Hoja de Trabajo para listado'!$AB$155:$BA$1048576,MATCH($A872,'Hoja de Trabajo para listado'!$AB$155:$AB$1048576,0),MATCH((CUADRO!M$5&amp;$E872),'Hoja de Trabajo para listado'!$AB$151:$BA$151,0)),0)+IFERROR(INDEX('Hoja de Trabajo para listado'!$BC$155:$CB$1048576,MATCH($A872,'Hoja de Trabajo para listado'!$BC$155:$BC$1048576,0),MATCH((CUADRO!M$5&amp;$E872),'Hoja de Trabajo para listado'!$BC$151:$CB$151,0)),0)+IFERROR(INDEX('Hoja de Trabajo para listado'!$DE$153:$DG$274,MATCH($A872,'Hoja de Trabajo para listado'!$DE$153:$DE$1048576,0),MATCH((CUADRO!M$5&amp;$E872),'Hoja de Trabajo para listado'!$DE$151:$DG$151,0)),0)+IFERROR(INDEX('Hoja de Trabajo para listado'!$CD$155:$DC$1048576,MATCH($A872,'Hoja de Trabajo para listado'!$CD$155:$CD$1048576,0),MATCH((CUADRO!M$5&amp;$E872),'Hoja de Trabajo para listado'!$CD$151:$DC$151,0)),0)</f>
        <v>0</v>
      </c>
      <c r="N872" s="243">
        <f ca="1">+IFERROR(INDEX('Hoja de Trabajo para listado'!$A$155:$Z$1048576,MATCH($A872,'Hoja de Trabajo para listado'!$A$155:$A$1048576,0),MATCH((CUADRO!N$5&amp;$E872),'Hoja de Trabajo para listado'!$A$151:$Z$151,0)),0)+IFERROR(INDEX('Hoja de Trabajo para listado'!$AB$155:$BA$1048576,MATCH($A872,'Hoja de Trabajo para listado'!$AB$155:$AB$1048576,0),MATCH((CUADRO!N$5&amp;$E872),'Hoja de Trabajo para listado'!$AB$151:$BA$151,0)),0)+IFERROR(INDEX('Hoja de Trabajo para listado'!$BC$155:$CB$1048576,MATCH($A872,'Hoja de Trabajo para listado'!$BC$155:$BC$1048576,0),MATCH((CUADRO!N$5&amp;$E872),'Hoja de Trabajo para listado'!$BC$151:$CB$151,0)),0)+IFERROR(INDEX('Hoja de Trabajo para listado'!$DE$153:$DG$274,MATCH($A872,'Hoja de Trabajo para listado'!$DE$153:$DE$1048576,0),MATCH((CUADRO!N$5&amp;$E872),'Hoja de Trabajo para listado'!$DE$151:$DG$151,0)),0)+IFERROR(INDEX('Hoja de Trabajo para listado'!$CD$155:$DC$1048576,MATCH($A872,'Hoja de Trabajo para listado'!$CD$155:$CD$1048576,0),MATCH((CUADRO!N$5&amp;$E872),'Hoja de Trabajo para listado'!$CD$151:$DC$151,0)),0)</f>
        <v>0</v>
      </c>
      <c r="O872" s="243">
        <f ca="1">+IFERROR(INDEX('Hoja de Trabajo para listado'!$A$155:$Z$1048576,MATCH($A872,'Hoja de Trabajo para listado'!$A$155:$A$1048576,0),MATCH((CUADRO!O$5&amp;$E872),'Hoja de Trabajo para listado'!$A$151:$Z$151,0)),0)+IFERROR(INDEX('Hoja de Trabajo para listado'!$AB$155:$BA$1048576,MATCH($A872,'Hoja de Trabajo para listado'!$AB$155:$AB$1048576,0),MATCH((CUADRO!O$5&amp;$E872),'Hoja de Trabajo para listado'!$AB$151:$BA$151,0)),0)+IFERROR(INDEX('Hoja de Trabajo para listado'!$BC$155:$CB$1048576,MATCH($A872,'Hoja de Trabajo para listado'!$BC$155:$BC$1048576,0),MATCH((CUADRO!O$5&amp;$E872),'Hoja de Trabajo para listado'!$BC$151:$CB$151,0)),0)+IFERROR(INDEX('Hoja de Trabajo para listado'!$DE$153:$DG$274,MATCH($A872,'Hoja de Trabajo para listado'!$DE$153:$DE$1048576,0),MATCH((CUADRO!O$5&amp;$E872),'Hoja de Trabajo para listado'!$DE$151:$DG$151,0)),0)+IFERROR(INDEX('Hoja de Trabajo para listado'!$CD$155:$DC$1048576,MATCH($A872,'Hoja de Trabajo para listado'!$CD$155:$CD$1048576,0),MATCH((CUADRO!O$5&amp;$E872),'Hoja de Trabajo para listado'!$CD$151:$DC$151,0)),0)</f>
        <v>0</v>
      </c>
      <c r="P872" s="243">
        <f ca="1">+IFERROR(INDEX('Hoja de Trabajo para listado'!$A$155:$Z$1048576,MATCH($A872,'Hoja de Trabajo para listado'!$A$155:$A$1048576,0),MATCH((CUADRO!P$5&amp;$E872),'Hoja de Trabajo para listado'!$A$151:$Z$151,0)),0)+IFERROR(INDEX('Hoja de Trabajo para listado'!$AB$155:$BA$1048576,MATCH($A872,'Hoja de Trabajo para listado'!$AB$155:$AB$1048576,0),MATCH((CUADRO!P$5&amp;$E872),'Hoja de Trabajo para listado'!$AB$151:$BA$151,0)),0)+IFERROR(INDEX('Hoja de Trabajo para listado'!$BC$155:$CB$1048576,MATCH($A872,'Hoja de Trabajo para listado'!$BC$155:$BC$1048576,0),MATCH((CUADRO!P$5&amp;$E872),'Hoja de Trabajo para listado'!$BC$151:$CB$151,0)),0)+IFERROR(INDEX('Hoja de Trabajo para listado'!$DE$153:$DG$274,MATCH($A872,'Hoja de Trabajo para listado'!$DE$153:$DE$1048576,0),MATCH((CUADRO!P$5&amp;$E872),'Hoja de Trabajo para listado'!$DE$151:$DG$151,0)),0)+IFERROR(INDEX('Hoja de Trabajo para listado'!$CD$155:$DC$1048576,MATCH($A872,'Hoja de Trabajo para listado'!$CD$155:$CD$1048576,0),MATCH((CUADRO!P$5&amp;$E872),'Hoja de Trabajo para listado'!$CD$151:$DC$151,0)),0)</f>
        <v>0</v>
      </c>
      <c r="Q872" s="243">
        <f ca="1">+IFERROR(INDEX('Hoja de Trabajo para listado'!$A$155:$Z$1048576,MATCH($A872,'Hoja de Trabajo para listado'!$A$155:$A$1048576,0),MATCH((CUADRO!Q$5&amp;$E872),'Hoja de Trabajo para listado'!$A$151:$Z$151,0)),0)+IFERROR(INDEX('Hoja de Trabajo para listado'!$AB$155:$BA$1048576,MATCH($A872,'Hoja de Trabajo para listado'!$AB$155:$AB$1048576,0),MATCH((CUADRO!Q$5&amp;$E872),'Hoja de Trabajo para listado'!$AB$151:$BA$151,0)),0)+IFERROR(INDEX('Hoja de Trabajo para listado'!$BC$155:$CB$1048576,MATCH($A872,'Hoja de Trabajo para listado'!$BC$155:$BC$1048576,0),MATCH((CUADRO!Q$5&amp;$E872),'Hoja de Trabajo para listado'!$BC$151:$CB$151,0)),0)+IFERROR(INDEX('Hoja de Trabajo para listado'!$DE$153:$DG$274,MATCH($A872,'Hoja de Trabajo para listado'!$DE$153:$DE$1048576,0),MATCH((CUADRO!Q$5&amp;$E872),'Hoja de Trabajo para listado'!$DE$151:$DG$151,0)),0)+IFERROR(INDEX('Hoja de Trabajo para listado'!$CD$155:$DC$1048576,MATCH($A872,'Hoja de Trabajo para listado'!$CD$155:$CD$1048576,0),MATCH((CUADRO!Q$5&amp;$E872),'Hoja de Trabajo para listado'!$CD$151:$DC$151,0)),0)</f>
        <v>0</v>
      </c>
      <c r="R872" s="243">
        <f t="shared" ca="1" si="29"/>
        <v>0</v>
      </c>
      <c r="S872" s="249"/>
      <c r="T872" s="243">
        <f ca="1">+T873</f>
        <v>0</v>
      </c>
      <c r="U872" s="242">
        <f t="shared" si="30"/>
        <v>1</v>
      </c>
      <c r="V872" s="333" t="str">
        <f>+VLOOKUP(A872,bd_lista!$A$3:$E$590,5,FALSE)</f>
        <v>Gobiernos Autonomos Municipales</v>
      </c>
      <c r="W872" s="391" t="str">
        <f>+V872</f>
        <v>Gobiernos Autonomos Municipales</v>
      </c>
      <c r="X872" s="242">
        <f>+VLOOKUP(A872,[4]Sheet1!$A$13:$D$744,4,FALSE)</f>
        <v>0</v>
      </c>
      <c r="Y872" s="242" t="e">
        <f>+VLOOKUP(X872,bd_lista!$A$3:$C$590,3,FALSE)</f>
        <v>#N/A</v>
      </c>
      <c r="Z872" s="294">
        <f>+X872</f>
        <v>0</v>
      </c>
      <c r="AA872" s="295" t="e">
        <f>+Y872</f>
        <v>#N/A</v>
      </c>
    </row>
    <row r="873" spans="1:27" customFormat="1" ht="15" hidden="1" customHeight="1">
      <c r="A873" s="32">
        <v>1520</v>
      </c>
      <c r="B873" s="388"/>
      <c r="C873" s="247" t="str">
        <f>+VLOOKUP(A873,bd_lista!$A$3:$C$590,3,FALSE)</f>
        <v>Gobierno Autónomo Municipal de Atocha</v>
      </c>
      <c r="D873" s="390"/>
      <c r="E873" s="244" t="s">
        <v>1305</v>
      </c>
      <c r="F873" s="245">
        <f ca="1">+IFERROR(INDEX('Hoja de Trabajo para listado'!$A$155:$Z$1048576,MATCH($A873,'Hoja de Trabajo para listado'!$A$155:$A$1048576,0),MATCH((CUADRO!F$5&amp;$E873),'Hoja de Trabajo para listado'!$A$151:$Z$151,0)),0)+IFERROR(INDEX('Hoja de Trabajo para listado'!$AB$155:$BA$1048576,MATCH($A873,'Hoja de Trabajo para listado'!$AB$155:$AB$1048576,0),MATCH((CUADRO!F$5&amp;$E873),'Hoja de Trabajo para listado'!$AB$151:$BA$151,0)),0)+IFERROR(INDEX('Hoja de Trabajo para listado'!$BC$155:$CB$1048576,MATCH($A873,'Hoja de Trabajo para listado'!$BC$155:$BC$1048576,0),MATCH((CUADRO!F$5&amp;$E873),'Hoja de Trabajo para listado'!$BC$151:$CB$151,0)),0)+IFERROR(INDEX('Hoja de Trabajo para listado'!$DE$153:$DG$274,MATCH($A873,'Hoja de Trabajo para listado'!$DE$153:$DE$1048576,0),MATCH((CUADRO!F$5&amp;$E873),'Hoja de Trabajo para listado'!$DE$151:$DG$151,0)),0)+IFERROR(INDEX('Hoja de Trabajo para listado'!$CD$155:$DC$1048576,MATCH($A873,'Hoja de Trabajo para listado'!$CD$155:$CD$1048576,0),MATCH((CUADRO!F$5&amp;$E873),'Hoja de Trabajo para listado'!$CD$151:$DC$151,0)),0)</f>
        <v>0</v>
      </c>
      <c r="G873" s="245">
        <f ca="1">+IFERROR(INDEX('Hoja de Trabajo para listado'!$A$155:$Z$1048576,MATCH($A873,'Hoja de Trabajo para listado'!$A$155:$A$1048576,0),MATCH((CUADRO!G$5&amp;$E873),'Hoja de Trabajo para listado'!$A$151:$Z$151,0)),0)+IFERROR(INDEX('Hoja de Trabajo para listado'!$AB$155:$BA$1048576,MATCH($A873,'Hoja de Trabajo para listado'!$AB$155:$AB$1048576,0),MATCH((CUADRO!G$5&amp;$E873),'Hoja de Trabajo para listado'!$AB$151:$BA$151,0)),0)+IFERROR(INDEX('Hoja de Trabajo para listado'!$BC$155:$CB$1048576,MATCH($A873,'Hoja de Trabajo para listado'!$BC$155:$BC$1048576,0),MATCH((CUADRO!G$5&amp;$E873),'Hoja de Trabajo para listado'!$BC$151:$CB$151,0)),0)+IFERROR(INDEX('Hoja de Trabajo para listado'!$DE$153:$DG$274,MATCH($A873,'Hoja de Trabajo para listado'!$DE$153:$DE$1048576,0),MATCH((CUADRO!G$5&amp;$E873),'Hoja de Trabajo para listado'!$DE$151:$DG$151,0)),0)+IFERROR(INDEX('Hoja de Trabajo para listado'!$CD$155:$DC$1048576,MATCH($A873,'Hoja de Trabajo para listado'!$CD$155:$CD$1048576,0),MATCH((CUADRO!G$5&amp;$E873),'Hoja de Trabajo para listado'!$CD$151:$DC$151,0)),0)</f>
        <v>0</v>
      </c>
      <c r="H873" s="245">
        <f ca="1">+IFERROR(INDEX('Hoja de Trabajo para listado'!$A$155:$Z$1048576,MATCH($A873,'Hoja de Trabajo para listado'!$A$155:$A$1048576,0),MATCH((CUADRO!H$5&amp;$E873),'Hoja de Trabajo para listado'!$A$151:$Z$151,0)),0)+IFERROR(INDEX('Hoja de Trabajo para listado'!$AB$155:$BA$1048576,MATCH($A873,'Hoja de Trabajo para listado'!$AB$155:$AB$1048576,0),MATCH((CUADRO!H$5&amp;$E873),'Hoja de Trabajo para listado'!$AB$151:$BA$151,0)),0)+IFERROR(INDEX('Hoja de Trabajo para listado'!$BC$155:$CB$1048576,MATCH($A873,'Hoja de Trabajo para listado'!$BC$155:$BC$1048576,0),MATCH((CUADRO!H$5&amp;$E873),'Hoja de Trabajo para listado'!$BC$151:$CB$151,0)),0)+IFERROR(INDEX('Hoja de Trabajo para listado'!$DE$153:$DG$274,MATCH($A873,'Hoja de Trabajo para listado'!$DE$153:$DE$1048576,0),MATCH((CUADRO!H$5&amp;$E873),'Hoja de Trabajo para listado'!$DE$151:$DG$151,0)),0)+IFERROR(INDEX('Hoja de Trabajo para listado'!$CD$155:$DC$1048576,MATCH($A873,'Hoja de Trabajo para listado'!$CD$155:$CD$1048576,0),MATCH((CUADRO!H$5&amp;$E873),'Hoja de Trabajo para listado'!$CD$151:$DC$151,0)),0)</f>
        <v>0</v>
      </c>
      <c r="I873" s="245">
        <f ca="1">+IFERROR(INDEX('Hoja de Trabajo para listado'!$A$155:$Z$1048576,MATCH($A873,'Hoja de Trabajo para listado'!$A$155:$A$1048576,0),MATCH((CUADRO!I$5&amp;$E873),'Hoja de Trabajo para listado'!$A$151:$Z$151,0)),0)+IFERROR(INDEX('Hoja de Trabajo para listado'!$AB$155:$BA$1048576,MATCH($A873,'Hoja de Trabajo para listado'!$AB$155:$AB$1048576,0),MATCH((CUADRO!I$5&amp;$E873),'Hoja de Trabajo para listado'!$AB$151:$BA$151,0)),0)+IFERROR(INDEX('Hoja de Trabajo para listado'!$BC$155:$CB$1048576,MATCH($A873,'Hoja de Trabajo para listado'!$BC$155:$BC$1048576,0),MATCH((CUADRO!I$5&amp;$E873),'Hoja de Trabajo para listado'!$BC$151:$CB$151,0)),0)+IFERROR(INDEX('Hoja de Trabajo para listado'!$DE$153:$DG$274,MATCH($A873,'Hoja de Trabajo para listado'!$DE$153:$DE$1048576,0),MATCH((CUADRO!I$5&amp;$E873),'Hoja de Trabajo para listado'!$DE$151:$DG$151,0)),0)+IFERROR(INDEX('Hoja de Trabajo para listado'!$CD$155:$DC$1048576,MATCH($A873,'Hoja de Trabajo para listado'!$CD$155:$CD$1048576,0),MATCH((CUADRO!I$5&amp;$E873),'Hoja de Trabajo para listado'!$CD$151:$DC$151,0)),0)</f>
        <v>0</v>
      </c>
      <c r="J873" s="245">
        <f ca="1">+IFERROR(INDEX('Hoja de Trabajo para listado'!$A$155:$Z$1048576,MATCH($A873,'Hoja de Trabajo para listado'!$A$155:$A$1048576,0),MATCH((CUADRO!J$5&amp;$E873),'Hoja de Trabajo para listado'!$A$151:$Z$151,0)),0)+IFERROR(INDEX('Hoja de Trabajo para listado'!$AB$155:$BA$1048576,MATCH($A873,'Hoja de Trabajo para listado'!$AB$155:$AB$1048576,0),MATCH((CUADRO!J$5&amp;$E873),'Hoja de Trabajo para listado'!$AB$151:$BA$151,0)),0)+IFERROR(INDEX('Hoja de Trabajo para listado'!$BC$155:$CB$1048576,MATCH($A873,'Hoja de Trabajo para listado'!$BC$155:$BC$1048576,0),MATCH((CUADRO!J$5&amp;$E873),'Hoja de Trabajo para listado'!$BC$151:$CB$151,0)),0)+IFERROR(INDEX('Hoja de Trabajo para listado'!$DE$153:$DG$274,MATCH($A873,'Hoja de Trabajo para listado'!$DE$153:$DE$1048576,0),MATCH((CUADRO!J$5&amp;$E873),'Hoja de Trabajo para listado'!$DE$151:$DG$151,0)),0)+IFERROR(INDEX('Hoja de Trabajo para listado'!$CD$155:$DC$1048576,MATCH($A873,'Hoja de Trabajo para listado'!$CD$155:$CD$1048576,0),MATCH((CUADRO!J$5&amp;$E873),'Hoja de Trabajo para listado'!$CD$151:$DC$151,0)),0)</f>
        <v>0</v>
      </c>
      <c r="K873" s="245">
        <f ca="1">+IFERROR(INDEX('Hoja de Trabajo para listado'!$A$155:$Z$1048576,MATCH($A873,'Hoja de Trabajo para listado'!$A$155:$A$1048576,0),MATCH((CUADRO!K$5&amp;$E873),'Hoja de Trabajo para listado'!$A$151:$Z$151,0)),0)+IFERROR(INDEX('Hoja de Trabajo para listado'!$AB$155:$BA$1048576,MATCH($A873,'Hoja de Trabajo para listado'!$AB$155:$AB$1048576,0),MATCH((CUADRO!K$5&amp;$E873),'Hoja de Trabajo para listado'!$AB$151:$BA$151,0)),0)+IFERROR(INDEX('Hoja de Trabajo para listado'!$BC$155:$CB$1048576,MATCH($A873,'Hoja de Trabajo para listado'!$BC$155:$BC$1048576,0),MATCH((CUADRO!K$5&amp;$E873),'Hoja de Trabajo para listado'!$BC$151:$CB$151,0)),0)+IFERROR(INDEX('Hoja de Trabajo para listado'!$DE$153:$DG$274,MATCH($A873,'Hoja de Trabajo para listado'!$DE$153:$DE$1048576,0),MATCH((CUADRO!K$5&amp;$E873),'Hoja de Trabajo para listado'!$DE$151:$DG$151,0)),0)+IFERROR(INDEX('Hoja de Trabajo para listado'!$CD$155:$DC$1048576,MATCH($A873,'Hoja de Trabajo para listado'!$CD$155:$CD$1048576,0),MATCH((CUADRO!K$5&amp;$E873),'Hoja de Trabajo para listado'!$CD$151:$DC$151,0)),0)</f>
        <v>0</v>
      </c>
      <c r="L873" s="245">
        <f ca="1">+IFERROR(INDEX('Hoja de Trabajo para listado'!$A$155:$Z$1048576,MATCH($A873,'Hoja de Trabajo para listado'!$A$155:$A$1048576,0),MATCH((CUADRO!L$5&amp;$E873),'Hoja de Trabajo para listado'!$A$151:$Z$151,0)),0)+IFERROR(INDEX('Hoja de Trabajo para listado'!$AB$155:$BA$1048576,MATCH($A873,'Hoja de Trabajo para listado'!$AB$155:$AB$1048576,0),MATCH((CUADRO!L$5&amp;$E873),'Hoja de Trabajo para listado'!$AB$151:$BA$151,0)),0)+IFERROR(INDEX('Hoja de Trabajo para listado'!$BC$155:$CB$1048576,MATCH($A873,'Hoja de Trabajo para listado'!$BC$155:$BC$1048576,0),MATCH((CUADRO!L$5&amp;$E873),'Hoja de Trabajo para listado'!$BC$151:$CB$151,0)),0)+IFERROR(INDEX('Hoja de Trabajo para listado'!$DE$153:$DG$274,MATCH($A873,'Hoja de Trabajo para listado'!$DE$153:$DE$1048576,0),MATCH((CUADRO!L$5&amp;$E873),'Hoja de Trabajo para listado'!$DE$151:$DG$151,0)),0)+IFERROR(INDEX('Hoja de Trabajo para listado'!$CD$155:$DC$1048576,MATCH($A873,'Hoja de Trabajo para listado'!$CD$155:$CD$1048576,0),MATCH((CUADRO!L$5&amp;$E873),'Hoja de Trabajo para listado'!$CD$151:$DC$151,0)),0)</f>
        <v>0</v>
      </c>
      <c r="M873" s="245">
        <f ca="1">+IFERROR(INDEX('Hoja de Trabajo para listado'!$A$155:$Z$1048576,MATCH($A873,'Hoja de Trabajo para listado'!$A$155:$A$1048576,0),MATCH((CUADRO!M$5&amp;$E873),'Hoja de Trabajo para listado'!$A$151:$Z$151,0)),0)+IFERROR(INDEX('Hoja de Trabajo para listado'!$AB$155:$BA$1048576,MATCH($A873,'Hoja de Trabajo para listado'!$AB$155:$AB$1048576,0),MATCH((CUADRO!M$5&amp;$E873),'Hoja de Trabajo para listado'!$AB$151:$BA$151,0)),0)+IFERROR(INDEX('Hoja de Trabajo para listado'!$BC$155:$CB$1048576,MATCH($A873,'Hoja de Trabajo para listado'!$BC$155:$BC$1048576,0),MATCH((CUADRO!M$5&amp;$E873),'Hoja de Trabajo para listado'!$BC$151:$CB$151,0)),0)+IFERROR(INDEX('Hoja de Trabajo para listado'!$DE$153:$DG$274,MATCH($A873,'Hoja de Trabajo para listado'!$DE$153:$DE$1048576,0),MATCH((CUADRO!M$5&amp;$E873),'Hoja de Trabajo para listado'!$DE$151:$DG$151,0)),0)+IFERROR(INDEX('Hoja de Trabajo para listado'!$CD$155:$DC$1048576,MATCH($A873,'Hoja de Trabajo para listado'!$CD$155:$CD$1048576,0),MATCH((CUADRO!M$5&amp;$E873),'Hoja de Trabajo para listado'!$CD$151:$DC$151,0)),0)</f>
        <v>0</v>
      </c>
      <c r="N873" s="245">
        <f ca="1">+IFERROR(INDEX('Hoja de Trabajo para listado'!$A$155:$Z$1048576,MATCH($A873,'Hoja de Trabajo para listado'!$A$155:$A$1048576,0),MATCH((CUADRO!N$5&amp;$E873),'Hoja de Trabajo para listado'!$A$151:$Z$151,0)),0)+IFERROR(INDEX('Hoja de Trabajo para listado'!$AB$155:$BA$1048576,MATCH($A873,'Hoja de Trabajo para listado'!$AB$155:$AB$1048576,0),MATCH((CUADRO!N$5&amp;$E873),'Hoja de Trabajo para listado'!$AB$151:$BA$151,0)),0)+IFERROR(INDEX('Hoja de Trabajo para listado'!$BC$155:$CB$1048576,MATCH($A873,'Hoja de Trabajo para listado'!$BC$155:$BC$1048576,0),MATCH((CUADRO!N$5&amp;$E873),'Hoja de Trabajo para listado'!$BC$151:$CB$151,0)),0)+IFERROR(INDEX('Hoja de Trabajo para listado'!$DE$153:$DG$274,MATCH($A873,'Hoja de Trabajo para listado'!$DE$153:$DE$1048576,0),MATCH((CUADRO!N$5&amp;$E873),'Hoja de Trabajo para listado'!$DE$151:$DG$151,0)),0)+IFERROR(INDEX('Hoja de Trabajo para listado'!$CD$155:$DC$1048576,MATCH($A873,'Hoja de Trabajo para listado'!$CD$155:$CD$1048576,0),MATCH((CUADRO!N$5&amp;$E873),'Hoja de Trabajo para listado'!$CD$151:$DC$151,0)),0)</f>
        <v>0</v>
      </c>
      <c r="O873" s="245">
        <f ca="1">+IFERROR(INDEX('Hoja de Trabajo para listado'!$A$155:$Z$1048576,MATCH($A873,'Hoja de Trabajo para listado'!$A$155:$A$1048576,0),MATCH((CUADRO!O$5&amp;$E873),'Hoja de Trabajo para listado'!$A$151:$Z$151,0)),0)+IFERROR(INDEX('Hoja de Trabajo para listado'!$AB$155:$BA$1048576,MATCH($A873,'Hoja de Trabajo para listado'!$AB$155:$AB$1048576,0),MATCH((CUADRO!O$5&amp;$E873),'Hoja de Trabajo para listado'!$AB$151:$BA$151,0)),0)+IFERROR(INDEX('Hoja de Trabajo para listado'!$BC$155:$CB$1048576,MATCH($A873,'Hoja de Trabajo para listado'!$BC$155:$BC$1048576,0),MATCH((CUADRO!O$5&amp;$E873),'Hoja de Trabajo para listado'!$BC$151:$CB$151,0)),0)+IFERROR(INDEX('Hoja de Trabajo para listado'!$DE$153:$DG$274,MATCH($A873,'Hoja de Trabajo para listado'!$DE$153:$DE$1048576,0),MATCH((CUADRO!O$5&amp;$E873),'Hoja de Trabajo para listado'!$DE$151:$DG$151,0)),0)+IFERROR(INDEX('Hoja de Trabajo para listado'!$CD$155:$DC$1048576,MATCH($A873,'Hoja de Trabajo para listado'!$CD$155:$CD$1048576,0),MATCH((CUADRO!O$5&amp;$E873),'Hoja de Trabajo para listado'!$CD$151:$DC$151,0)),0)</f>
        <v>0</v>
      </c>
      <c r="P873" s="245">
        <f ca="1">+IFERROR(INDEX('Hoja de Trabajo para listado'!$A$155:$Z$1048576,MATCH($A873,'Hoja de Trabajo para listado'!$A$155:$A$1048576,0),MATCH((CUADRO!P$5&amp;$E873),'Hoja de Trabajo para listado'!$A$151:$Z$151,0)),0)+IFERROR(INDEX('Hoja de Trabajo para listado'!$AB$155:$BA$1048576,MATCH($A873,'Hoja de Trabajo para listado'!$AB$155:$AB$1048576,0),MATCH((CUADRO!P$5&amp;$E873),'Hoja de Trabajo para listado'!$AB$151:$BA$151,0)),0)+IFERROR(INDEX('Hoja de Trabajo para listado'!$BC$155:$CB$1048576,MATCH($A873,'Hoja de Trabajo para listado'!$BC$155:$BC$1048576,0),MATCH((CUADRO!P$5&amp;$E873),'Hoja de Trabajo para listado'!$BC$151:$CB$151,0)),0)+IFERROR(INDEX('Hoja de Trabajo para listado'!$DE$153:$DG$274,MATCH($A873,'Hoja de Trabajo para listado'!$DE$153:$DE$1048576,0),MATCH((CUADRO!P$5&amp;$E873),'Hoja de Trabajo para listado'!$DE$151:$DG$151,0)),0)+IFERROR(INDEX('Hoja de Trabajo para listado'!$CD$155:$DC$1048576,MATCH($A873,'Hoja de Trabajo para listado'!$CD$155:$CD$1048576,0),MATCH((CUADRO!P$5&amp;$E873),'Hoja de Trabajo para listado'!$CD$151:$DC$151,0)),0)</f>
        <v>0</v>
      </c>
      <c r="Q873" s="245">
        <f ca="1">+IFERROR(INDEX('Hoja de Trabajo para listado'!$A$155:$Z$1048576,MATCH($A873,'Hoja de Trabajo para listado'!$A$155:$A$1048576,0),MATCH((CUADRO!Q$5&amp;$E873),'Hoja de Trabajo para listado'!$A$151:$Z$151,0)),0)+IFERROR(INDEX('Hoja de Trabajo para listado'!$AB$155:$BA$1048576,MATCH($A873,'Hoja de Trabajo para listado'!$AB$155:$AB$1048576,0),MATCH((CUADRO!Q$5&amp;$E873),'Hoja de Trabajo para listado'!$AB$151:$BA$151,0)),0)+IFERROR(INDEX('Hoja de Trabajo para listado'!$BC$155:$CB$1048576,MATCH($A873,'Hoja de Trabajo para listado'!$BC$155:$BC$1048576,0),MATCH((CUADRO!Q$5&amp;$E873),'Hoja de Trabajo para listado'!$BC$151:$CB$151,0)),0)+IFERROR(INDEX('Hoja de Trabajo para listado'!$DE$153:$DG$274,MATCH($A873,'Hoja de Trabajo para listado'!$DE$153:$DE$1048576,0),MATCH((CUADRO!Q$5&amp;$E873),'Hoja de Trabajo para listado'!$DE$151:$DG$151,0)),0)+IFERROR(INDEX('Hoja de Trabajo para listado'!$CD$155:$DC$1048576,MATCH($A873,'Hoja de Trabajo para listado'!$CD$155:$CD$1048576,0),MATCH((CUADRO!Q$5&amp;$E873),'Hoja de Trabajo para listado'!$CD$151:$DC$151,0)),0)</f>
        <v>0</v>
      </c>
      <c r="R873" s="245">
        <f t="shared" ca="1" si="29"/>
        <v>0</v>
      </c>
      <c r="S873" s="259">
        <f ca="1">+R872+R873</f>
        <v>0</v>
      </c>
      <c r="T873" s="245">
        <f ca="1">+S873</f>
        <v>0</v>
      </c>
      <c r="U873" s="244">
        <f t="shared" si="30"/>
        <v>2</v>
      </c>
      <c r="V873" s="333" t="str">
        <f>+VLOOKUP(A873,bd_lista!$A$3:$E$590,5,FALSE)</f>
        <v>Gobiernos Autonomos Municipales</v>
      </c>
      <c r="W873" s="392"/>
      <c r="X873" s="242">
        <f>+VLOOKUP(A873,[4]Sheet1!$A$13:$D$744,4,FALSE)</f>
        <v>0</v>
      </c>
      <c r="Y873" s="242" t="e">
        <f>+VLOOKUP(X873,bd_lista!$A$3:$C$590,3,FALSE)</f>
        <v>#N/A</v>
      </c>
      <c r="Z873" s="292"/>
      <c r="AA873" s="293"/>
    </row>
    <row r="874" spans="1:27" customFormat="1" ht="15" hidden="1" customHeight="1">
      <c r="A874" s="32">
        <v>1521</v>
      </c>
      <c r="B874" s="387">
        <f>+A874</f>
        <v>1521</v>
      </c>
      <c r="C874" s="247" t="str">
        <f>+VLOOKUP(A874,bd_lista!$A$3:$C$590,3,FALSE)</f>
        <v>Gobierno Autónomo Municipal de Colcha"K" (Villa Martín)</v>
      </c>
      <c r="D874" s="389" t="str">
        <f>+C874</f>
        <v>Gobierno Autónomo Municipal de Colcha"K" (Villa Martín)</v>
      </c>
      <c r="E874" s="242" t="s">
        <v>1304</v>
      </c>
      <c r="F874" s="243">
        <f ca="1">+IFERROR(INDEX('Hoja de Trabajo para listado'!$A$155:$Z$1048576,MATCH($A874,'Hoja de Trabajo para listado'!$A$155:$A$1048576,0),MATCH((CUADRO!F$5&amp;$E874),'Hoja de Trabajo para listado'!$A$151:$Z$151,0)),0)+IFERROR(INDEX('Hoja de Trabajo para listado'!$AB$155:$BA$1048576,MATCH($A874,'Hoja de Trabajo para listado'!$AB$155:$AB$1048576,0),MATCH((CUADRO!F$5&amp;$E874),'Hoja de Trabajo para listado'!$AB$151:$BA$151,0)),0)+IFERROR(INDEX('Hoja de Trabajo para listado'!$BC$155:$CB$1048576,MATCH($A874,'Hoja de Trabajo para listado'!$BC$155:$BC$1048576,0),MATCH((CUADRO!F$5&amp;$E874),'Hoja de Trabajo para listado'!$BC$151:$CB$151,0)),0)+IFERROR(INDEX('Hoja de Trabajo para listado'!$DE$153:$DG$274,MATCH($A874,'Hoja de Trabajo para listado'!$DE$153:$DE$1048576,0),MATCH((CUADRO!F$5&amp;$E874),'Hoja de Trabajo para listado'!$DE$151:$DG$151,0)),0)+IFERROR(INDEX('Hoja de Trabajo para listado'!$CD$155:$DC$1048576,MATCH($A874,'Hoja de Trabajo para listado'!$CD$155:$CD$1048576,0),MATCH((CUADRO!F$5&amp;$E874),'Hoja de Trabajo para listado'!$CD$151:$DC$151,0)),0)</f>
        <v>0</v>
      </c>
      <c r="G874" s="243">
        <f ca="1">+IFERROR(INDEX('Hoja de Trabajo para listado'!$A$155:$Z$1048576,MATCH($A874,'Hoja de Trabajo para listado'!$A$155:$A$1048576,0),MATCH((CUADRO!G$5&amp;$E874),'Hoja de Trabajo para listado'!$A$151:$Z$151,0)),0)+IFERROR(INDEX('Hoja de Trabajo para listado'!$AB$155:$BA$1048576,MATCH($A874,'Hoja de Trabajo para listado'!$AB$155:$AB$1048576,0),MATCH((CUADRO!G$5&amp;$E874),'Hoja de Trabajo para listado'!$AB$151:$BA$151,0)),0)+IFERROR(INDEX('Hoja de Trabajo para listado'!$BC$155:$CB$1048576,MATCH($A874,'Hoja de Trabajo para listado'!$BC$155:$BC$1048576,0),MATCH((CUADRO!G$5&amp;$E874),'Hoja de Trabajo para listado'!$BC$151:$CB$151,0)),0)+IFERROR(INDEX('Hoja de Trabajo para listado'!$DE$153:$DG$274,MATCH($A874,'Hoja de Trabajo para listado'!$DE$153:$DE$1048576,0),MATCH((CUADRO!G$5&amp;$E874),'Hoja de Trabajo para listado'!$DE$151:$DG$151,0)),0)+IFERROR(INDEX('Hoja de Trabajo para listado'!$CD$155:$DC$1048576,MATCH($A874,'Hoja de Trabajo para listado'!$CD$155:$CD$1048576,0),MATCH((CUADRO!G$5&amp;$E874),'Hoja de Trabajo para listado'!$CD$151:$DC$151,0)),0)</f>
        <v>0</v>
      </c>
      <c r="H874" s="243">
        <f ca="1">+IFERROR(INDEX('Hoja de Trabajo para listado'!$A$155:$Z$1048576,MATCH($A874,'Hoja de Trabajo para listado'!$A$155:$A$1048576,0),MATCH((CUADRO!H$5&amp;$E874),'Hoja de Trabajo para listado'!$A$151:$Z$151,0)),0)+IFERROR(INDEX('Hoja de Trabajo para listado'!$AB$155:$BA$1048576,MATCH($A874,'Hoja de Trabajo para listado'!$AB$155:$AB$1048576,0),MATCH((CUADRO!H$5&amp;$E874),'Hoja de Trabajo para listado'!$AB$151:$BA$151,0)),0)+IFERROR(INDEX('Hoja de Trabajo para listado'!$BC$155:$CB$1048576,MATCH($A874,'Hoja de Trabajo para listado'!$BC$155:$BC$1048576,0),MATCH((CUADRO!H$5&amp;$E874),'Hoja de Trabajo para listado'!$BC$151:$CB$151,0)),0)+IFERROR(INDEX('Hoja de Trabajo para listado'!$DE$153:$DG$274,MATCH($A874,'Hoja de Trabajo para listado'!$DE$153:$DE$1048576,0),MATCH((CUADRO!H$5&amp;$E874),'Hoja de Trabajo para listado'!$DE$151:$DG$151,0)),0)+IFERROR(INDEX('Hoja de Trabajo para listado'!$CD$155:$DC$1048576,MATCH($A874,'Hoja de Trabajo para listado'!$CD$155:$CD$1048576,0),MATCH((CUADRO!H$5&amp;$E874),'Hoja de Trabajo para listado'!$CD$151:$DC$151,0)),0)</f>
        <v>0</v>
      </c>
      <c r="I874" s="243">
        <f ca="1">+IFERROR(INDEX('Hoja de Trabajo para listado'!$A$155:$Z$1048576,MATCH($A874,'Hoja de Trabajo para listado'!$A$155:$A$1048576,0),MATCH((CUADRO!I$5&amp;$E874),'Hoja de Trabajo para listado'!$A$151:$Z$151,0)),0)+IFERROR(INDEX('Hoja de Trabajo para listado'!$AB$155:$BA$1048576,MATCH($A874,'Hoja de Trabajo para listado'!$AB$155:$AB$1048576,0),MATCH((CUADRO!I$5&amp;$E874),'Hoja de Trabajo para listado'!$AB$151:$BA$151,0)),0)+IFERROR(INDEX('Hoja de Trabajo para listado'!$BC$155:$CB$1048576,MATCH($A874,'Hoja de Trabajo para listado'!$BC$155:$BC$1048576,0),MATCH((CUADRO!I$5&amp;$E874),'Hoja de Trabajo para listado'!$BC$151:$CB$151,0)),0)+IFERROR(INDEX('Hoja de Trabajo para listado'!$DE$153:$DG$274,MATCH($A874,'Hoja de Trabajo para listado'!$DE$153:$DE$1048576,0),MATCH((CUADRO!I$5&amp;$E874),'Hoja de Trabajo para listado'!$DE$151:$DG$151,0)),0)+IFERROR(INDEX('Hoja de Trabajo para listado'!$CD$155:$DC$1048576,MATCH($A874,'Hoja de Trabajo para listado'!$CD$155:$CD$1048576,0),MATCH((CUADRO!I$5&amp;$E874),'Hoja de Trabajo para listado'!$CD$151:$DC$151,0)),0)</f>
        <v>0</v>
      </c>
      <c r="J874" s="243">
        <f ca="1">+IFERROR(INDEX('Hoja de Trabajo para listado'!$A$155:$Z$1048576,MATCH($A874,'Hoja de Trabajo para listado'!$A$155:$A$1048576,0),MATCH((CUADRO!J$5&amp;$E874),'Hoja de Trabajo para listado'!$A$151:$Z$151,0)),0)+IFERROR(INDEX('Hoja de Trabajo para listado'!$AB$155:$BA$1048576,MATCH($A874,'Hoja de Trabajo para listado'!$AB$155:$AB$1048576,0),MATCH((CUADRO!J$5&amp;$E874),'Hoja de Trabajo para listado'!$AB$151:$BA$151,0)),0)+IFERROR(INDEX('Hoja de Trabajo para listado'!$BC$155:$CB$1048576,MATCH($A874,'Hoja de Trabajo para listado'!$BC$155:$BC$1048576,0),MATCH((CUADRO!J$5&amp;$E874),'Hoja de Trabajo para listado'!$BC$151:$CB$151,0)),0)+IFERROR(INDEX('Hoja de Trabajo para listado'!$DE$153:$DG$274,MATCH($A874,'Hoja de Trabajo para listado'!$DE$153:$DE$1048576,0),MATCH((CUADRO!J$5&amp;$E874),'Hoja de Trabajo para listado'!$DE$151:$DG$151,0)),0)+IFERROR(INDEX('Hoja de Trabajo para listado'!$CD$155:$DC$1048576,MATCH($A874,'Hoja de Trabajo para listado'!$CD$155:$CD$1048576,0),MATCH((CUADRO!J$5&amp;$E874),'Hoja de Trabajo para listado'!$CD$151:$DC$151,0)),0)</f>
        <v>0</v>
      </c>
      <c r="K874" s="243">
        <f ca="1">+IFERROR(INDEX('Hoja de Trabajo para listado'!$A$155:$Z$1048576,MATCH($A874,'Hoja de Trabajo para listado'!$A$155:$A$1048576,0),MATCH((CUADRO!K$5&amp;$E874),'Hoja de Trabajo para listado'!$A$151:$Z$151,0)),0)+IFERROR(INDEX('Hoja de Trabajo para listado'!$AB$155:$BA$1048576,MATCH($A874,'Hoja de Trabajo para listado'!$AB$155:$AB$1048576,0),MATCH((CUADRO!K$5&amp;$E874),'Hoja de Trabajo para listado'!$AB$151:$BA$151,0)),0)+IFERROR(INDEX('Hoja de Trabajo para listado'!$BC$155:$CB$1048576,MATCH($A874,'Hoja de Trabajo para listado'!$BC$155:$BC$1048576,0),MATCH((CUADRO!K$5&amp;$E874),'Hoja de Trabajo para listado'!$BC$151:$CB$151,0)),0)+IFERROR(INDEX('Hoja de Trabajo para listado'!$DE$153:$DG$274,MATCH($A874,'Hoja de Trabajo para listado'!$DE$153:$DE$1048576,0),MATCH((CUADRO!K$5&amp;$E874),'Hoja de Trabajo para listado'!$DE$151:$DG$151,0)),0)+IFERROR(INDEX('Hoja de Trabajo para listado'!$CD$155:$DC$1048576,MATCH($A874,'Hoja de Trabajo para listado'!$CD$155:$CD$1048576,0),MATCH((CUADRO!K$5&amp;$E874),'Hoja de Trabajo para listado'!$CD$151:$DC$151,0)),0)</f>
        <v>0</v>
      </c>
      <c r="L874" s="243">
        <f ca="1">+IFERROR(INDEX('Hoja de Trabajo para listado'!$A$155:$Z$1048576,MATCH($A874,'Hoja de Trabajo para listado'!$A$155:$A$1048576,0),MATCH((CUADRO!L$5&amp;$E874),'Hoja de Trabajo para listado'!$A$151:$Z$151,0)),0)+IFERROR(INDEX('Hoja de Trabajo para listado'!$AB$155:$BA$1048576,MATCH($A874,'Hoja de Trabajo para listado'!$AB$155:$AB$1048576,0),MATCH((CUADRO!L$5&amp;$E874),'Hoja de Trabajo para listado'!$AB$151:$BA$151,0)),0)+IFERROR(INDEX('Hoja de Trabajo para listado'!$BC$155:$CB$1048576,MATCH($A874,'Hoja de Trabajo para listado'!$BC$155:$BC$1048576,0),MATCH((CUADRO!L$5&amp;$E874),'Hoja de Trabajo para listado'!$BC$151:$CB$151,0)),0)+IFERROR(INDEX('Hoja de Trabajo para listado'!$DE$153:$DG$274,MATCH($A874,'Hoja de Trabajo para listado'!$DE$153:$DE$1048576,0),MATCH((CUADRO!L$5&amp;$E874),'Hoja de Trabajo para listado'!$DE$151:$DG$151,0)),0)+IFERROR(INDEX('Hoja de Trabajo para listado'!$CD$155:$DC$1048576,MATCH($A874,'Hoja de Trabajo para listado'!$CD$155:$CD$1048576,0),MATCH((CUADRO!L$5&amp;$E874),'Hoja de Trabajo para listado'!$CD$151:$DC$151,0)),0)</f>
        <v>0</v>
      </c>
      <c r="M874" s="243">
        <f ca="1">+IFERROR(INDEX('Hoja de Trabajo para listado'!$A$155:$Z$1048576,MATCH($A874,'Hoja de Trabajo para listado'!$A$155:$A$1048576,0),MATCH((CUADRO!M$5&amp;$E874),'Hoja de Trabajo para listado'!$A$151:$Z$151,0)),0)+IFERROR(INDEX('Hoja de Trabajo para listado'!$AB$155:$BA$1048576,MATCH($A874,'Hoja de Trabajo para listado'!$AB$155:$AB$1048576,0),MATCH((CUADRO!M$5&amp;$E874),'Hoja de Trabajo para listado'!$AB$151:$BA$151,0)),0)+IFERROR(INDEX('Hoja de Trabajo para listado'!$BC$155:$CB$1048576,MATCH($A874,'Hoja de Trabajo para listado'!$BC$155:$BC$1048576,0),MATCH((CUADRO!M$5&amp;$E874),'Hoja de Trabajo para listado'!$BC$151:$CB$151,0)),0)+IFERROR(INDEX('Hoja de Trabajo para listado'!$DE$153:$DG$274,MATCH($A874,'Hoja de Trabajo para listado'!$DE$153:$DE$1048576,0),MATCH((CUADRO!M$5&amp;$E874),'Hoja de Trabajo para listado'!$DE$151:$DG$151,0)),0)+IFERROR(INDEX('Hoja de Trabajo para listado'!$CD$155:$DC$1048576,MATCH($A874,'Hoja de Trabajo para listado'!$CD$155:$CD$1048576,0),MATCH((CUADRO!M$5&amp;$E874),'Hoja de Trabajo para listado'!$CD$151:$DC$151,0)),0)</f>
        <v>0</v>
      </c>
      <c r="N874" s="243">
        <f ca="1">+IFERROR(INDEX('Hoja de Trabajo para listado'!$A$155:$Z$1048576,MATCH($A874,'Hoja de Trabajo para listado'!$A$155:$A$1048576,0),MATCH((CUADRO!N$5&amp;$E874),'Hoja de Trabajo para listado'!$A$151:$Z$151,0)),0)+IFERROR(INDEX('Hoja de Trabajo para listado'!$AB$155:$BA$1048576,MATCH($A874,'Hoja de Trabajo para listado'!$AB$155:$AB$1048576,0),MATCH((CUADRO!N$5&amp;$E874),'Hoja de Trabajo para listado'!$AB$151:$BA$151,0)),0)+IFERROR(INDEX('Hoja de Trabajo para listado'!$BC$155:$CB$1048576,MATCH($A874,'Hoja de Trabajo para listado'!$BC$155:$BC$1048576,0),MATCH((CUADRO!N$5&amp;$E874),'Hoja de Trabajo para listado'!$BC$151:$CB$151,0)),0)+IFERROR(INDEX('Hoja de Trabajo para listado'!$DE$153:$DG$274,MATCH($A874,'Hoja de Trabajo para listado'!$DE$153:$DE$1048576,0),MATCH((CUADRO!N$5&amp;$E874),'Hoja de Trabajo para listado'!$DE$151:$DG$151,0)),0)+IFERROR(INDEX('Hoja de Trabajo para listado'!$CD$155:$DC$1048576,MATCH($A874,'Hoja de Trabajo para listado'!$CD$155:$CD$1048576,0),MATCH((CUADRO!N$5&amp;$E874),'Hoja de Trabajo para listado'!$CD$151:$DC$151,0)),0)</f>
        <v>0</v>
      </c>
      <c r="O874" s="243">
        <f ca="1">+IFERROR(INDEX('Hoja de Trabajo para listado'!$A$155:$Z$1048576,MATCH($A874,'Hoja de Trabajo para listado'!$A$155:$A$1048576,0),MATCH((CUADRO!O$5&amp;$E874),'Hoja de Trabajo para listado'!$A$151:$Z$151,0)),0)+IFERROR(INDEX('Hoja de Trabajo para listado'!$AB$155:$BA$1048576,MATCH($A874,'Hoja de Trabajo para listado'!$AB$155:$AB$1048576,0),MATCH((CUADRO!O$5&amp;$E874),'Hoja de Trabajo para listado'!$AB$151:$BA$151,0)),0)+IFERROR(INDEX('Hoja de Trabajo para listado'!$BC$155:$CB$1048576,MATCH($A874,'Hoja de Trabajo para listado'!$BC$155:$BC$1048576,0),MATCH((CUADRO!O$5&amp;$E874),'Hoja de Trabajo para listado'!$BC$151:$CB$151,0)),0)+IFERROR(INDEX('Hoja de Trabajo para listado'!$DE$153:$DG$274,MATCH($A874,'Hoja de Trabajo para listado'!$DE$153:$DE$1048576,0),MATCH((CUADRO!O$5&amp;$E874),'Hoja de Trabajo para listado'!$DE$151:$DG$151,0)),0)+IFERROR(INDEX('Hoja de Trabajo para listado'!$CD$155:$DC$1048576,MATCH($A874,'Hoja de Trabajo para listado'!$CD$155:$CD$1048576,0),MATCH((CUADRO!O$5&amp;$E874),'Hoja de Trabajo para listado'!$CD$151:$DC$151,0)),0)</f>
        <v>0</v>
      </c>
      <c r="P874" s="243">
        <f ca="1">+IFERROR(INDEX('Hoja de Trabajo para listado'!$A$155:$Z$1048576,MATCH($A874,'Hoja de Trabajo para listado'!$A$155:$A$1048576,0),MATCH((CUADRO!P$5&amp;$E874),'Hoja de Trabajo para listado'!$A$151:$Z$151,0)),0)+IFERROR(INDEX('Hoja de Trabajo para listado'!$AB$155:$BA$1048576,MATCH($A874,'Hoja de Trabajo para listado'!$AB$155:$AB$1048576,0),MATCH((CUADRO!P$5&amp;$E874),'Hoja de Trabajo para listado'!$AB$151:$BA$151,0)),0)+IFERROR(INDEX('Hoja de Trabajo para listado'!$BC$155:$CB$1048576,MATCH($A874,'Hoja de Trabajo para listado'!$BC$155:$BC$1048576,0),MATCH((CUADRO!P$5&amp;$E874),'Hoja de Trabajo para listado'!$BC$151:$CB$151,0)),0)+IFERROR(INDEX('Hoja de Trabajo para listado'!$DE$153:$DG$274,MATCH($A874,'Hoja de Trabajo para listado'!$DE$153:$DE$1048576,0),MATCH((CUADRO!P$5&amp;$E874),'Hoja de Trabajo para listado'!$DE$151:$DG$151,0)),0)+IFERROR(INDEX('Hoja de Trabajo para listado'!$CD$155:$DC$1048576,MATCH($A874,'Hoja de Trabajo para listado'!$CD$155:$CD$1048576,0),MATCH((CUADRO!P$5&amp;$E874),'Hoja de Trabajo para listado'!$CD$151:$DC$151,0)),0)</f>
        <v>0</v>
      </c>
      <c r="Q874" s="243">
        <f ca="1">+IFERROR(INDEX('Hoja de Trabajo para listado'!$A$155:$Z$1048576,MATCH($A874,'Hoja de Trabajo para listado'!$A$155:$A$1048576,0),MATCH((CUADRO!Q$5&amp;$E874),'Hoja de Trabajo para listado'!$A$151:$Z$151,0)),0)+IFERROR(INDEX('Hoja de Trabajo para listado'!$AB$155:$BA$1048576,MATCH($A874,'Hoja de Trabajo para listado'!$AB$155:$AB$1048576,0),MATCH((CUADRO!Q$5&amp;$E874),'Hoja de Trabajo para listado'!$AB$151:$BA$151,0)),0)+IFERROR(INDEX('Hoja de Trabajo para listado'!$BC$155:$CB$1048576,MATCH($A874,'Hoja de Trabajo para listado'!$BC$155:$BC$1048576,0),MATCH((CUADRO!Q$5&amp;$E874),'Hoja de Trabajo para listado'!$BC$151:$CB$151,0)),0)+IFERROR(INDEX('Hoja de Trabajo para listado'!$DE$153:$DG$274,MATCH($A874,'Hoja de Trabajo para listado'!$DE$153:$DE$1048576,0),MATCH((CUADRO!Q$5&amp;$E874),'Hoja de Trabajo para listado'!$DE$151:$DG$151,0)),0)+IFERROR(INDEX('Hoja de Trabajo para listado'!$CD$155:$DC$1048576,MATCH($A874,'Hoja de Trabajo para listado'!$CD$155:$CD$1048576,0),MATCH((CUADRO!Q$5&amp;$E874),'Hoja de Trabajo para listado'!$CD$151:$DC$151,0)),0)</f>
        <v>0</v>
      </c>
      <c r="R874" s="243">
        <f t="shared" ca="1" si="29"/>
        <v>0</v>
      </c>
      <c r="S874" s="249"/>
      <c r="T874" s="243">
        <f ca="1">+T875</f>
        <v>0</v>
      </c>
      <c r="U874" s="242">
        <f t="shared" si="30"/>
        <v>1</v>
      </c>
      <c r="V874" s="333" t="str">
        <f>+VLOOKUP(A874,bd_lista!$A$3:$E$590,5,FALSE)</f>
        <v>Gobiernos Autonomos Municipales</v>
      </c>
      <c r="W874" s="391" t="str">
        <f>+V874</f>
        <v>Gobiernos Autonomos Municipales</v>
      </c>
      <c r="X874" s="242">
        <f>+VLOOKUP(A874,[4]Sheet1!$A$13:$D$744,4,FALSE)</f>
        <v>0</v>
      </c>
      <c r="Y874" s="242" t="e">
        <f>+VLOOKUP(X874,bd_lista!$A$3:$C$590,3,FALSE)</f>
        <v>#N/A</v>
      </c>
      <c r="Z874" s="294">
        <f>+X874</f>
        <v>0</v>
      </c>
      <c r="AA874" s="295" t="e">
        <f>+Y874</f>
        <v>#N/A</v>
      </c>
    </row>
    <row r="875" spans="1:27" customFormat="1" ht="15" hidden="1" customHeight="1">
      <c r="A875" s="32">
        <v>1521</v>
      </c>
      <c r="B875" s="388"/>
      <c r="C875" s="247" t="str">
        <f>+VLOOKUP(A875,bd_lista!$A$3:$C$590,3,FALSE)</f>
        <v>Gobierno Autónomo Municipal de Colcha"K" (Villa Martín)</v>
      </c>
      <c r="D875" s="390"/>
      <c r="E875" s="244" t="s">
        <v>1305</v>
      </c>
      <c r="F875" s="245">
        <f ca="1">+IFERROR(INDEX('Hoja de Trabajo para listado'!$A$155:$Z$1048576,MATCH($A875,'Hoja de Trabajo para listado'!$A$155:$A$1048576,0),MATCH((CUADRO!F$5&amp;$E875),'Hoja de Trabajo para listado'!$A$151:$Z$151,0)),0)+IFERROR(INDEX('Hoja de Trabajo para listado'!$AB$155:$BA$1048576,MATCH($A875,'Hoja de Trabajo para listado'!$AB$155:$AB$1048576,0),MATCH((CUADRO!F$5&amp;$E875),'Hoja de Trabajo para listado'!$AB$151:$BA$151,0)),0)+IFERROR(INDEX('Hoja de Trabajo para listado'!$BC$155:$CB$1048576,MATCH($A875,'Hoja de Trabajo para listado'!$BC$155:$BC$1048576,0),MATCH((CUADRO!F$5&amp;$E875),'Hoja de Trabajo para listado'!$BC$151:$CB$151,0)),0)+IFERROR(INDEX('Hoja de Trabajo para listado'!$DE$153:$DG$274,MATCH($A875,'Hoja de Trabajo para listado'!$DE$153:$DE$1048576,0),MATCH((CUADRO!F$5&amp;$E875),'Hoja de Trabajo para listado'!$DE$151:$DG$151,0)),0)+IFERROR(INDEX('Hoja de Trabajo para listado'!$CD$155:$DC$1048576,MATCH($A875,'Hoja de Trabajo para listado'!$CD$155:$CD$1048576,0),MATCH((CUADRO!F$5&amp;$E875),'Hoja de Trabajo para listado'!$CD$151:$DC$151,0)),0)</f>
        <v>0</v>
      </c>
      <c r="G875" s="245">
        <f ca="1">+IFERROR(INDEX('Hoja de Trabajo para listado'!$A$155:$Z$1048576,MATCH($A875,'Hoja de Trabajo para listado'!$A$155:$A$1048576,0),MATCH((CUADRO!G$5&amp;$E875),'Hoja de Trabajo para listado'!$A$151:$Z$151,0)),0)+IFERROR(INDEX('Hoja de Trabajo para listado'!$AB$155:$BA$1048576,MATCH($A875,'Hoja de Trabajo para listado'!$AB$155:$AB$1048576,0),MATCH((CUADRO!G$5&amp;$E875),'Hoja de Trabajo para listado'!$AB$151:$BA$151,0)),0)+IFERROR(INDEX('Hoja de Trabajo para listado'!$BC$155:$CB$1048576,MATCH($A875,'Hoja de Trabajo para listado'!$BC$155:$BC$1048576,0),MATCH((CUADRO!G$5&amp;$E875),'Hoja de Trabajo para listado'!$BC$151:$CB$151,0)),0)+IFERROR(INDEX('Hoja de Trabajo para listado'!$DE$153:$DG$274,MATCH($A875,'Hoja de Trabajo para listado'!$DE$153:$DE$1048576,0),MATCH((CUADRO!G$5&amp;$E875),'Hoja de Trabajo para listado'!$DE$151:$DG$151,0)),0)+IFERROR(INDEX('Hoja de Trabajo para listado'!$CD$155:$DC$1048576,MATCH($A875,'Hoja de Trabajo para listado'!$CD$155:$CD$1048576,0),MATCH((CUADRO!G$5&amp;$E875),'Hoja de Trabajo para listado'!$CD$151:$DC$151,0)),0)</f>
        <v>0</v>
      </c>
      <c r="H875" s="245">
        <f ca="1">+IFERROR(INDEX('Hoja de Trabajo para listado'!$A$155:$Z$1048576,MATCH($A875,'Hoja de Trabajo para listado'!$A$155:$A$1048576,0),MATCH((CUADRO!H$5&amp;$E875),'Hoja de Trabajo para listado'!$A$151:$Z$151,0)),0)+IFERROR(INDEX('Hoja de Trabajo para listado'!$AB$155:$BA$1048576,MATCH($A875,'Hoja de Trabajo para listado'!$AB$155:$AB$1048576,0),MATCH((CUADRO!H$5&amp;$E875),'Hoja de Trabajo para listado'!$AB$151:$BA$151,0)),0)+IFERROR(INDEX('Hoja de Trabajo para listado'!$BC$155:$CB$1048576,MATCH($A875,'Hoja de Trabajo para listado'!$BC$155:$BC$1048576,0),MATCH((CUADRO!H$5&amp;$E875),'Hoja de Trabajo para listado'!$BC$151:$CB$151,0)),0)+IFERROR(INDEX('Hoja de Trabajo para listado'!$DE$153:$DG$274,MATCH($A875,'Hoja de Trabajo para listado'!$DE$153:$DE$1048576,0),MATCH((CUADRO!H$5&amp;$E875),'Hoja de Trabajo para listado'!$DE$151:$DG$151,0)),0)+IFERROR(INDEX('Hoja de Trabajo para listado'!$CD$155:$DC$1048576,MATCH($A875,'Hoja de Trabajo para listado'!$CD$155:$CD$1048576,0),MATCH((CUADRO!H$5&amp;$E875),'Hoja de Trabajo para listado'!$CD$151:$DC$151,0)),0)</f>
        <v>0</v>
      </c>
      <c r="I875" s="245">
        <f ca="1">+IFERROR(INDEX('Hoja de Trabajo para listado'!$A$155:$Z$1048576,MATCH($A875,'Hoja de Trabajo para listado'!$A$155:$A$1048576,0),MATCH((CUADRO!I$5&amp;$E875),'Hoja de Trabajo para listado'!$A$151:$Z$151,0)),0)+IFERROR(INDEX('Hoja de Trabajo para listado'!$AB$155:$BA$1048576,MATCH($A875,'Hoja de Trabajo para listado'!$AB$155:$AB$1048576,0),MATCH((CUADRO!I$5&amp;$E875),'Hoja de Trabajo para listado'!$AB$151:$BA$151,0)),0)+IFERROR(INDEX('Hoja de Trabajo para listado'!$BC$155:$CB$1048576,MATCH($A875,'Hoja de Trabajo para listado'!$BC$155:$BC$1048576,0),MATCH((CUADRO!I$5&amp;$E875),'Hoja de Trabajo para listado'!$BC$151:$CB$151,0)),0)+IFERROR(INDEX('Hoja de Trabajo para listado'!$DE$153:$DG$274,MATCH($A875,'Hoja de Trabajo para listado'!$DE$153:$DE$1048576,0),MATCH((CUADRO!I$5&amp;$E875),'Hoja de Trabajo para listado'!$DE$151:$DG$151,0)),0)+IFERROR(INDEX('Hoja de Trabajo para listado'!$CD$155:$DC$1048576,MATCH($A875,'Hoja de Trabajo para listado'!$CD$155:$CD$1048576,0),MATCH((CUADRO!I$5&amp;$E875),'Hoja de Trabajo para listado'!$CD$151:$DC$151,0)),0)</f>
        <v>0</v>
      </c>
      <c r="J875" s="245">
        <f ca="1">+IFERROR(INDEX('Hoja de Trabajo para listado'!$A$155:$Z$1048576,MATCH($A875,'Hoja de Trabajo para listado'!$A$155:$A$1048576,0),MATCH((CUADRO!J$5&amp;$E875),'Hoja de Trabajo para listado'!$A$151:$Z$151,0)),0)+IFERROR(INDEX('Hoja de Trabajo para listado'!$AB$155:$BA$1048576,MATCH($A875,'Hoja de Trabajo para listado'!$AB$155:$AB$1048576,0),MATCH((CUADRO!J$5&amp;$E875),'Hoja de Trabajo para listado'!$AB$151:$BA$151,0)),0)+IFERROR(INDEX('Hoja de Trabajo para listado'!$BC$155:$CB$1048576,MATCH($A875,'Hoja de Trabajo para listado'!$BC$155:$BC$1048576,0),MATCH((CUADRO!J$5&amp;$E875),'Hoja de Trabajo para listado'!$BC$151:$CB$151,0)),0)+IFERROR(INDEX('Hoja de Trabajo para listado'!$DE$153:$DG$274,MATCH($A875,'Hoja de Trabajo para listado'!$DE$153:$DE$1048576,0),MATCH((CUADRO!J$5&amp;$E875),'Hoja de Trabajo para listado'!$DE$151:$DG$151,0)),0)+IFERROR(INDEX('Hoja de Trabajo para listado'!$CD$155:$DC$1048576,MATCH($A875,'Hoja de Trabajo para listado'!$CD$155:$CD$1048576,0),MATCH((CUADRO!J$5&amp;$E875),'Hoja de Trabajo para listado'!$CD$151:$DC$151,0)),0)</f>
        <v>0</v>
      </c>
      <c r="K875" s="245">
        <f ca="1">+IFERROR(INDEX('Hoja de Trabajo para listado'!$A$155:$Z$1048576,MATCH($A875,'Hoja de Trabajo para listado'!$A$155:$A$1048576,0),MATCH((CUADRO!K$5&amp;$E875),'Hoja de Trabajo para listado'!$A$151:$Z$151,0)),0)+IFERROR(INDEX('Hoja de Trabajo para listado'!$AB$155:$BA$1048576,MATCH($A875,'Hoja de Trabajo para listado'!$AB$155:$AB$1048576,0),MATCH((CUADRO!K$5&amp;$E875),'Hoja de Trabajo para listado'!$AB$151:$BA$151,0)),0)+IFERROR(INDEX('Hoja de Trabajo para listado'!$BC$155:$CB$1048576,MATCH($A875,'Hoja de Trabajo para listado'!$BC$155:$BC$1048576,0),MATCH((CUADRO!K$5&amp;$E875),'Hoja de Trabajo para listado'!$BC$151:$CB$151,0)),0)+IFERROR(INDEX('Hoja de Trabajo para listado'!$DE$153:$DG$274,MATCH($A875,'Hoja de Trabajo para listado'!$DE$153:$DE$1048576,0),MATCH((CUADRO!K$5&amp;$E875),'Hoja de Trabajo para listado'!$DE$151:$DG$151,0)),0)+IFERROR(INDEX('Hoja de Trabajo para listado'!$CD$155:$DC$1048576,MATCH($A875,'Hoja de Trabajo para listado'!$CD$155:$CD$1048576,0),MATCH((CUADRO!K$5&amp;$E875),'Hoja de Trabajo para listado'!$CD$151:$DC$151,0)),0)</f>
        <v>0</v>
      </c>
      <c r="L875" s="245">
        <f ca="1">+IFERROR(INDEX('Hoja de Trabajo para listado'!$A$155:$Z$1048576,MATCH($A875,'Hoja de Trabajo para listado'!$A$155:$A$1048576,0),MATCH((CUADRO!L$5&amp;$E875),'Hoja de Trabajo para listado'!$A$151:$Z$151,0)),0)+IFERROR(INDEX('Hoja de Trabajo para listado'!$AB$155:$BA$1048576,MATCH($A875,'Hoja de Trabajo para listado'!$AB$155:$AB$1048576,0),MATCH((CUADRO!L$5&amp;$E875),'Hoja de Trabajo para listado'!$AB$151:$BA$151,0)),0)+IFERROR(INDEX('Hoja de Trabajo para listado'!$BC$155:$CB$1048576,MATCH($A875,'Hoja de Trabajo para listado'!$BC$155:$BC$1048576,0),MATCH((CUADRO!L$5&amp;$E875),'Hoja de Trabajo para listado'!$BC$151:$CB$151,0)),0)+IFERROR(INDEX('Hoja de Trabajo para listado'!$DE$153:$DG$274,MATCH($A875,'Hoja de Trabajo para listado'!$DE$153:$DE$1048576,0),MATCH((CUADRO!L$5&amp;$E875),'Hoja de Trabajo para listado'!$DE$151:$DG$151,0)),0)+IFERROR(INDEX('Hoja de Trabajo para listado'!$CD$155:$DC$1048576,MATCH($A875,'Hoja de Trabajo para listado'!$CD$155:$CD$1048576,0),MATCH((CUADRO!L$5&amp;$E875),'Hoja de Trabajo para listado'!$CD$151:$DC$151,0)),0)</f>
        <v>0</v>
      </c>
      <c r="M875" s="245">
        <f ca="1">+IFERROR(INDEX('Hoja de Trabajo para listado'!$A$155:$Z$1048576,MATCH($A875,'Hoja de Trabajo para listado'!$A$155:$A$1048576,0),MATCH((CUADRO!M$5&amp;$E875),'Hoja de Trabajo para listado'!$A$151:$Z$151,0)),0)+IFERROR(INDEX('Hoja de Trabajo para listado'!$AB$155:$BA$1048576,MATCH($A875,'Hoja de Trabajo para listado'!$AB$155:$AB$1048576,0),MATCH((CUADRO!M$5&amp;$E875),'Hoja de Trabajo para listado'!$AB$151:$BA$151,0)),0)+IFERROR(INDEX('Hoja de Trabajo para listado'!$BC$155:$CB$1048576,MATCH($A875,'Hoja de Trabajo para listado'!$BC$155:$BC$1048576,0),MATCH((CUADRO!M$5&amp;$E875),'Hoja de Trabajo para listado'!$BC$151:$CB$151,0)),0)+IFERROR(INDEX('Hoja de Trabajo para listado'!$DE$153:$DG$274,MATCH($A875,'Hoja de Trabajo para listado'!$DE$153:$DE$1048576,0),MATCH((CUADRO!M$5&amp;$E875),'Hoja de Trabajo para listado'!$DE$151:$DG$151,0)),0)+IFERROR(INDEX('Hoja de Trabajo para listado'!$CD$155:$DC$1048576,MATCH($A875,'Hoja de Trabajo para listado'!$CD$155:$CD$1048576,0),MATCH((CUADRO!M$5&amp;$E875),'Hoja de Trabajo para listado'!$CD$151:$DC$151,0)),0)</f>
        <v>0</v>
      </c>
      <c r="N875" s="245">
        <f ca="1">+IFERROR(INDEX('Hoja de Trabajo para listado'!$A$155:$Z$1048576,MATCH($A875,'Hoja de Trabajo para listado'!$A$155:$A$1048576,0),MATCH((CUADRO!N$5&amp;$E875),'Hoja de Trabajo para listado'!$A$151:$Z$151,0)),0)+IFERROR(INDEX('Hoja de Trabajo para listado'!$AB$155:$BA$1048576,MATCH($A875,'Hoja de Trabajo para listado'!$AB$155:$AB$1048576,0),MATCH((CUADRO!N$5&amp;$E875),'Hoja de Trabajo para listado'!$AB$151:$BA$151,0)),0)+IFERROR(INDEX('Hoja de Trabajo para listado'!$BC$155:$CB$1048576,MATCH($A875,'Hoja de Trabajo para listado'!$BC$155:$BC$1048576,0),MATCH((CUADRO!N$5&amp;$E875),'Hoja de Trabajo para listado'!$BC$151:$CB$151,0)),0)+IFERROR(INDEX('Hoja de Trabajo para listado'!$DE$153:$DG$274,MATCH($A875,'Hoja de Trabajo para listado'!$DE$153:$DE$1048576,0),MATCH((CUADRO!N$5&amp;$E875),'Hoja de Trabajo para listado'!$DE$151:$DG$151,0)),0)+IFERROR(INDEX('Hoja de Trabajo para listado'!$CD$155:$DC$1048576,MATCH($A875,'Hoja de Trabajo para listado'!$CD$155:$CD$1048576,0),MATCH((CUADRO!N$5&amp;$E875),'Hoja de Trabajo para listado'!$CD$151:$DC$151,0)),0)</f>
        <v>0</v>
      </c>
      <c r="O875" s="245">
        <f ca="1">+IFERROR(INDEX('Hoja de Trabajo para listado'!$A$155:$Z$1048576,MATCH($A875,'Hoja de Trabajo para listado'!$A$155:$A$1048576,0),MATCH((CUADRO!O$5&amp;$E875),'Hoja de Trabajo para listado'!$A$151:$Z$151,0)),0)+IFERROR(INDEX('Hoja de Trabajo para listado'!$AB$155:$BA$1048576,MATCH($A875,'Hoja de Trabajo para listado'!$AB$155:$AB$1048576,0),MATCH((CUADRO!O$5&amp;$E875),'Hoja de Trabajo para listado'!$AB$151:$BA$151,0)),0)+IFERROR(INDEX('Hoja de Trabajo para listado'!$BC$155:$CB$1048576,MATCH($A875,'Hoja de Trabajo para listado'!$BC$155:$BC$1048576,0),MATCH((CUADRO!O$5&amp;$E875),'Hoja de Trabajo para listado'!$BC$151:$CB$151,0)),0)+IFERROR(INDEX('Hoja de Trabajo para listado'!$DE$153:$DG$274,MATCH($A875,'Hoja de Trabajo para listado'!$DE$153:$DE$1048576,0),MATCH((CUADRO!O$5&amp;$E875),'Hoja de Trabajo para listado'!$DE$151:$DG$151,0)),0)+IFERROR(INDEX('Hoja de Trabajo para listado'!$CD$155:$DC$1048576,MATCH($A875,'Hoja de Trabajo para listado'!$CD$155:$CD$1048576,0),MATCH((CUADRO!O$5&amp;$E875),'Hoja de Trabajo para listado'!$CD$151:$DC$151,0)),0)</f>
        <v>0</v>
      </c>
      <c r="P875" s="245">
        <f ca="1">+IFERROR(INDEX('Hoja de Trabajo para listado'!$A$155:$Z$1048576,MATCH($A875,'Hoja de Trabajo para listado'!$A$155:$A$1048576,0),MATCH((CUADRO!P$5&amp;$E875),'Hoja de Trabajo para listado'!$A$151:$Z$151,0)),0)+IFERROR(INDEX('Hoja de Trabajo para listado'!$AB$155:$BA$1048576,MATCH($A875,'Hoja de Trabajo para listado'!$AB$155:$AB$1048576,0),MATCH((CUADRO!P$5&amp;$E875),'Hoja de Trabajo para listado'!$AB$151:$BA$151,0)),0)+IFERROR(INDEX('Hoja de Trabajo para listado'!$BC$155:$CB$1048576,MATCH($A875,'Hoja de Trabajo para listado'!$BC$155:$BC$1048576,0),MATCH((CUADRO!P$5&amp;$E875),'Hoja de Trabajo para listado'!$BC$151:$CB$151,0)),0)+IFERROR(INDEX('Hoja de Trabajo para listado'!$DE$153:$DG$274,MATCH($A875,'Hoja de Trabajo para listado'!$DE$153:$DE$1048576,0),MATCH((CUADRO!P$5&amp;$E875),'Hoja de Trabajo para listado'!$DE$151:$DG$151,0)),0)+IFERROR(INDEX('Hoja de Trabajo para listado'!$CD$155:$DC$1048576,MATCH($A875,'Hoja de Trabajo para listado'!$CD$155:$CD$1048576,0),MATCH((CUADRO!P$5&amp;$E875),'Hoja de Trabajo para listado'!$CD$151:$DC$151,0)),0)</f>
        <v>0</v>
      </c>
      <c r="Q875" s="245">
        <f ca="1">+IFERROR(INDEX('Hoja de Trabajo para listado'!$A$155:$Z$1048576,MATCH($A875,'Hoja de Trabajo para listado'!$A$155:$A$1048576,0),MATCH((CUADRO!Q$5&amp;$E875),'Hoja de Trabajo para listado'!$A$151:$Z$151,0)),0)+IFERROR(INDEX('Hoja de Trabajo para listado'!$AB$155:$BA$1048576,MATCH($A875,'Hoja de Trabajo para listado'!$AB$155:$AB$1048576,0),MATCH((CUADRO!Q$5&amp;$E875),'Hoja de Trabajo para listado'!$AB$151:$BA$151,0)),0)+IFERROR(INDEX('Hoja de Trabajo para listado'!$BC$155:$CB$1048576,MATCH($A875,'Hoja de Trabajo para listado'!$BC$155:$BC$1048576,0),MATCH((CUADRO!Q$5&amp;$E875),'Hoja de Trabajo para listado'!$BC$151:$CB$151,0)),0)+IFERROR(INDEX('Hoja de Trabajo para listado'!$DE$153:$DG$274,MATCH($A875,'Hoja de Trabajo para listado'!$DE$153:$DE$1048576,0),MATCH((CUADRO!Q$5&amp;$E875),'Hoja de Trabajo para listado'!$DE$151:$DG$151,0)),0)+IFERROR(INDEX('Hoja de Trabajo para listado'!$CD$155:$DC$1048576,MATCH($A875,'Hoja de Trabajo para listado'!$CD$155:$CD$1048576,0),MATCH((CUADRO!Q$5&amp;$E875),'Hoja de Trabajo para listado'!$CD$151:$DC$151,0)),0)</f>
        <v>0</v>
      </c>
      <c r="R875" s="245">
        <f t="shared" ca="1" si="29"/>
        <v>0</v>
      </c>
      <c r="S875" s="259">
        <f ca="1">+R874+R875</f>
        <v>0</v>
      </c>
      <c r="T875" s="245">
        <f ca="1">+S875</f>
        <v>0</v>
      </c>
      <c r="U875" s="244">
        <f t="shared" si="30"/>
        <v>2</v>
      </c>
      <c r="V875" s="333" t="str">
        <f>+VLOOKUP(A875,bd_lista!$A$3:$E$590,5,FALSE)</f>
        <v>Gobiernos Autonomos Municipales</v>
      </c>
      <c r="W875" s="392"/>
      <c r="X875" s="242">
        <f>+VLOOKUP(A875,[4]Sheet1!$A$13:$D$744,4,FALSE)</f>
        <v>0</v>
      </c>
      <c r="Y875" s="242" t="e">
        <f>+VLOOKUP(X875,bd_lista!$A$3:$C$590,3,FALSE)</f>
        <v>#N/A</v>
      </c>
      <c r="Z875" s="292"/>
      <c r="AA875" s="293"/>
    </row>
    <row r="876" spans="1:27" customFormat="1" ht="15" hidden="1" customHeight="1">
      <c r="A876" s="32">
        <v>1522</v>
      </c>
      <c r="B876" s="387">
        <f>+A876</f>
        <v>1522</v>
      </c>
      <c r="C876" s="247" t="str">
        <f>+VLOOKUP(A876,bd_lista!$A$3:$C$590,3,FALSE)</f>
        <v>Gobierno Autónomo Municipal de San Pedro de Quemes</v>
      </c>
      <c r="D876" s="389" t="str">
        <f>+C876</f>
        <v>Gobierno Autónomo Municipal de San Pedro de Quemes</v>
      </c>
      <c r="E876" s="242" t="s">
        <v>1304</v>
      </c>
      <c r="F876" s="243">
        <f ca="1">+IFERROR(INDEX('Hoja de Trabajo para listado'!$A$155:$Z$1048576,MATCH($A876,'Hoja de Trabajo para listado'!$A$155:$A$1048576,0),MATCH((CUADRO!F$5&amp;$E876),'Hoja de Trabajo para listado'!$A$151:$Z$151,0)),0)+IFERROR(INDEX('Hoja de Trabajo para listado'!$AB$155:$BA$1048576,MATCH($A876,'Hoja de Trabajo para listado'!$AB$155:$AB$1048576,0),MATCH((CUADRO!F$5&amp;$E876),'Hoja de Trabajo para listado'!$AB$151:$BA$151,0)),0)+IFERROR(INDEX('Hoja de Trabajo para listado'!$BC$155:$CB$1048576,MATCH($A876,'Hoja de Trabajo para listado'!$BC$155:$BC$1048576,0),MATCH((CUADRO!F$5&amp;$E876),'Hoja de Trabajo para listado'!$BC$151:$CB$151,0)),0)+IFERROR(INDEX('Hoja de Trabajo para listado'!$DE$153:$DG$274,MATCH($A876,'Hoja de Trabajo para listado'!$DE$153:$DE$1048576,0),MATCH((CUADRO!F$5&amp;$E876),'Hoja de Trabajo para listado'!$DE$151:$DG$151,0)),0)+IFERROR(INDEX('Hoja de Trabajo para listado'!$CD$155:$DC$1048576,MATCH($A876,'Hoja de Trabajo para listado'!$CD$155:$CD$1048576,0),MATCH((CUADRO!F$5&amp;$E876),'Hoja de Trabajo para listado'!$CD$151:$DC$151,0)),0)</f>
        <v>0</v>
      </c>
      <c r="G876" s="243">
        <f ca="1">+IFERROR(INDEX('Hoja de Trabajo para listado'!$A$155:$Z$1048576,MATCH($A876,'Hoja de Trabajo para listado'!$A$155:$A$1048576,0),MATCH((CUADRO!G$5&amp;$E876),'Hoja de Trabajo para listado'!$A$151:$Z$151,0)),0)+IFERROR(INDEX('Hoja de Trabajo para listado'!$AB$155:$BA$1048576,MATCH($A876,'Hoja de Trabajo para listado'!$AB$155:$AB$1048576,0),MATCH((CUADRO!G$5&amp;$E876),'Hoja de Trabajo para listado'!$AB$151:$BA$151,0)),0)+IFERROR(INDEX('Hoja de Trabajo para listado'!$BC$155:$CB$1048576,MATCH($A876,'Hoja de Trabajo para listado'!$BC$155:$BC$1048576,0),MATCH((CUADRO!G$5&amp;$E876),'Hoja de Trabajo para listado'!$BC$151:$CB$151,0)),0)+IFERROR(INDEX('Hoja de Trabajo para listado'!$DE$153:$DG$274,MATCH($A876,'Hoja de Trabajo para listado'!$DE$153:$DE$1048576,0),MATCH((CUADRO!G$5&amp;$E876),'Hoja de Trabajo para listado'!$DE$151:$DG$151,0)),0)+IFERROR(INDEX('Hoja de Trabajo para listado'!$CD$155:$DC$1048576,MATCH($A876,'Hoja de Trabajo para listado'!$CD$155:$CD$1048576,0),MATCH((CUADRO!G$5&amp;$E876),'Hoja de Trabajo para listado'!$CD$151:$DC$151,0)),0)</f>
        <v>0</v>
      </c>
      <c r="H876" s="243">
        <f ca="1">+IFERROR(INDEX('Hoja de Trabajo para listado'!$A$155:$Z$1048576,MATCH($A876,'Hoja de Trabajo para listado'!$A$155:$A$1048576,0),MATCH((CUADRO!H$5&amp;$E876),'Hoja de Trabajo para listado'!$A$151:$Z$151,0)),0)+IFERROR(INDEX('Hoja de Trabajo para listado'!$AB$155:$BA$1048576,MATCH($A876,'Hoja de Trabajo para listado'!$AB$155:$AB$1048576,0),MATCH((CUADRO!H$5&amp;$E876),'Hoja de Trabajo para listado'!$AB$151:$BA$151,0)),0)+IFERROR(INDEX('Hoja de Trabajo para listado'!$BC$155:$CB$1048576,MATCH($A876,'Hoja de Trabajo para listado'!$BC$155:$BC$1048576,0),MATCH((CUADRO!H$5&amp;$E876),'Hoja de Trabajo para listado'!$BC$151:$CB$151,0)),0)+IFERROR(INDEX('Hoja de Trabajo para listado'!$DE$153:$DG$274,MATCH($A876,'Hoja de Trabajo para listado'!$DE$153:$DE$1048576,0),MATCH((CUADRO!H$5&amp;$E876),'Hoja de Trabajo para listado'!$DE$151:$DG$151,0)),0)+IFERROR(INDEX('Hoja de Trabajo para listado'!$CD$155:$DC$1048576,MATCH($A876,'Hoja de Trabajo para listado'!$CD$155:$CD$1048576,0),MATCH((CUADRO!H$5&amp;$E876),'Hoja de Trabajo para listado'!$CD$151:$DC$151,0)),0)</f>
        <v>0</v>
      </c>
      <c r="I876" s="243">
        <f ca="1">+IFERROR(INDEX('Hoja de Trabajo para listado'!$A$155:$Z$1048576,MATCH($A876,'Hoja de Trabajo para listado'!$A$155:$A$1048576,0),MATCH((CUADRO!I$5&amp;$E876),'Hoja de Trabajo para listado'!$A$151:$Z$151,0)),0)+IFERROR(INDEX('Hoja de Trabajo para listado'!$AB$155:$BA$1048576,MATCH($A876,'Hoja de Trabajo para listado'!$AB$155:$AB$1048576,0),MATCH((CUADRO!I$5&amp;$E876),'Hoja de Trabajo para listado'!$AB$151:$BA$151,0)),0)+IFERROR(INDEX('Hoja de Trabajo para listado'!$BC$155:$CB$1048576,MATCH($A876,'Hoja de Trabajo para listado'!$BC$155:$BC$1048576,0),MATCH((CUADRO!I$5&amp;$E876),'Hoja de Trabajo para listado'!$BC$151:$CB$151,0)),0)+IFERROR(INDEX('Hoja de Trabajo para listado'!$DE$153:$DG$274,MATCH($A876,'Hoja de Trabajo para listado'!$DE$153:$DE$1048576,0),MATCH((CUADRO!I$5&amp;$E876),'Hoja de Trabajo para listado'!$DE$151:$DG$151,0)),0)+IFERROR(INDEX('Hoja de Trabajo para listado'!$CD$155:$DC$1048576,MATCH($A876,'Hoja de Trabajo para listado'!$CD$155:$CD$1048576,0),MATCH((CUADRO!I$5&amp;$E876),'Hoja de Trabajo para listado'!$CD$151:$DC$151,0)),0)</f>
        <v>0</v>
      </c>
      <c r="J876" s="243">
        <f ca="1">+IFERROR(INDEX('Hoja de Trabajo para listado'!$A$155:$Z$1048576,MATCH($A876,'Hoja de Trabajo para listado'!$A$155:$A$1048576,0),MATCH((CUADRO!J$5&amp;$E876),'Hoja de Trabajo para listado'!$A$151:$Z$151,0)),0)+IFERROR(INDEX('Hoja de Trabajo para listado'!$AB$155:$BA$1048576,MATCH($A876,'Hoja de Trabajo para listado'!$AB$155:$AB$1048576,0),MATCH((CUADRO!J$5&amp;$E876),'Hoja de Trabajo para listado'!$AB$151:$BA$151,0)),0)+IFERROR(INDEX('Hoja de Trabajo para listado'!$BC$155:$CB$1048576,MATCH($A876,'Hoja de Trabajo para listado'!$BC$155:$BC$1048576,0),MATCH((CUADRO!J$5&amp;$E876),'Hoja de Trabajo para listado'!$BC$151:$CB$151,0)),0)+IFERROR(INDEX('Hoja de Trabajo para listado'!$DE$153:$DG$274,MATCH($A876,'Hoja de Trabajo para listado'!$DE$153:$DE$1048576,0),MATCH((CUADRO!J$5&amp;$E876),'Hoja de Trabajo para listado'!$DE$151:$DG$151,0)),0)+IFERROR(INDEX('Hoja de Trabajo para listado'!$CD$155:$DC$1048576,MATCH($A876,'Hoja de Trabajo para listado'!$CD$155:$CD$1048576,0),MATCH((CUADRO!J$5&amp;$E876),'Hoja de Trabajo para listado'!$CD$151:$DC$151,0)),0)</f>
        <v>0</v>
      </c>
      <c r="K876" s="243">
        <f ca="1">+IFERROR(INDEX('Hoja de Trabajo para listado'!$A$155:$Z$1048576,MATCH($A876,'Hoja de Trabajo para listado'!$A$155:$A$1048576,0),MATCH((CUADRO!K$5&amp;$E876),'Hoja de Trabajo para listado'!$A$151:$Z$151,0)),0)+IFERROR(INDEX('Hoja de Trabajo para listado'!$AB$155:$BA$1048576,MATCH($A876,'Hoja de Trabajo para listado'!$AB$155:$AB$1048576,0),MATCH((CUADRO!K$5&amp;$E876),'Hoja de Trabajo para listado'!$AB$151:$BA$151,0)),0)+IFERROR(INDEX('Hoja de Trabajo para listado'!$BC$155:$CB$1048576,MATCH($A876,'Hoja de Trabajo para listado'!$BC$155:$BC$1048576,0),MATCH((CUADRO!K$5&amp;$E876),'Hoja de Trabajo para listado'!$BC$151:$CB$151,0)),0)+IFERROR(INDEX('Hoja de Trabajo para listado'!$DE$153:$DG$274,MATCH($A876,'Hoja de Trabajo para listado'!$DE$153:$DE$1048576,0),MATCH((CUADRO!K$5&amp;$E876),'Hoja de Trabajo para listado'!$DE$151:$DG$151,0)),0)+IFERROR(INDEX('Hoja de Trabajo para listado'!$CD$155:$DC$1048576,MATCH($A876,'Hoja de Trabajo para listado'!$CD$155:$CD$1048576,0),MATCH((CUADRO!K$5&amp;$E876),'Hoja de Trabajo para listado'!$CD$151:$DC$151,0)),0)</f>
        <v>0</v>
      </c>
      <c r="L876" s="243">
        <f ca="1">+IFERROR(INDEX('Hoja de Trabajo para listado'!$A$155:$Z$1048576,MATCH($A876,'Hoja de Trabajo para listado'!$A$155:$A$1048576,0),MATCH((CUADRO!L$5&amp;$E876),'Hoja de Trabajo para listado'!$A$151:$Z$151,0)),0)+IFERROR(INDEX('Hoja de Trabajo para listado'!$AB$155:$BA$1048576,MATCH($A876,'Hoja de Trabajo para listado'!$AB$155:$AB$1048576,0),MATCH((CUADRO!L$5&amp;$E876),'Hoja de Trabajo para listado'!$AB$151:$BA$151,0)),0)+IFERROR(INDEX('Hoja de Trabajo para listado'!$BC$155:$CB$1048576,MATCH($A876,'Hoja de Trabajo para listado'!$BC$155:$BC$1048576,0),MATCH((CUADRO!L$5&amp;$E876),'Hoja de Trabajo para listado'!$BC$151:$CB$151,0)),0)+IFERROR(INDEX('Hoja de Trabajo para listado'!$DE$153:$DG$274,MATCH($A876,'Hoja de Trabajo para listado'!$DE$153:$DE$1048576,0),MATCH((CUADRO!L$5&amp;$E876),'Hoja de Trabajo para listado'!$DE$151:$DG$151,0)),0)+IFERROR(INDEX('Hoja de Trabajo para listado'!$CD$155:$DC$1048576,MATCH($A876,'Hoja de Trabajo para listado'!$CD$155:$CD$1048576,0),MATCH((CUADRO!L$5&amp;$E876),'Hoja de Trabajo para listado'!$CD$151:$DC$151,0)),0)</f>
        <v>0</v>
      </c>
      <c r="M876" s="243">
        <f ca="1">+IFERROR(INDEX('Hoja de Trabajo para listado'!$A$155:$Z$1048576,MATCH($A876,'Hoja de Trabajo para listado'!$A$155:$A$1048576,0),MATCH((CUADRO!M$5&amp;$E876),'Hoja de Trabajo para listado'!$A$151:$Z$151,0)),0)+IFERROR(INDEX('Hoja de Trabajo para listado'!$AB$155:$BA$1048576,MATCH($A876,'Hoja de Trabajo para listado'!$AB$155:$AB$1048576,0),MATCH((CUADRO!M$5&amp;$E876),'Hoja de Trabajo para listado'!$AB$151:$BA$151,0)),0)+IFERROR(INDEX('Hoja de Trabajo para listado'!$BC$155:$CB$1048576,MATCH($A876,'Hoja de Trabajo para listado'!$BC$155:$BC$1048576,0),MATCH((CUADRO!M$5&amp;$E876),'Hoja de Trabajo para listado'!$BC$151:$CB$151,0)),0)+IFERROR(INDEX('Hoja de Trabajo para listado'!$DE$153:$DG$274,MATCH($A876,'Hoja de Trabajo para listado'!$DE$153:$DE$1048576,0),MATCH((CUADRO!M$5&amp;$E876),'Hoja de Trabajo para listado'!$DE$151:$DG$151,0)),0)+IFERROR(INDEX('Hoja de Trabajo para listado'!$CD$155:$DC$1048576,MATCH($A876,'Hoja de Trabajo para listado'!$CD$155:$CD$1048576,0),MATCH((CUADRO!M$5&amp;$E876),'Hoja de Trabajo para listado'!$CD$151:$DC$151,0)),0)</f>
        <v>0</v>
      </c>
      <c r="N876" s="243">
        <f ca="1">+IFERROR(INDEX('Hoja de Trabajo para listado'!$A$155:$Z$1048576,MATCH($A876,'Hoja de Trabajo para listado'!$A$155:$A$1048576,0),MATCH((CUADRO!N$5&amp;$E876),'Hoja de Trabajo para listado'!$A$151:$Z$151,0)),0)+IFERROR(INDEX('Hoja de Trabajo para listado'!$AB$155:$BA$1048576,MATCH($A876,'Hoja de Trabajo para listado'!$AB$155:$AB$1048576,0),MATCH((CUADRO!N$5&amp;$E876),'Hoja de Trabajo para listado'!$AB$151:$BA$151,0)),0)+IFERROR(INDEX('Hoja de Trabajo para listado'!$BC$155:$CB$1048576,MATCH($A876,'Hoja de Trabajo para listado'!$BC$155:$BC$1048576,0),MATCH((CUADRO!N$5&amp;$E876),'Hoja de Trabajo para listado'!$BC$151:$CB$151,0)),0)+IFERROR(INDEX('Hoja de Trabajo para listado'!$DE$153:$DG$274,MATCH($A876,'Hoja de Trabajo para listado'!$DE$153:$DE$1048576,0),MATCH((CUADRO!N$5&amp;$E876),'Hoja de Trabajo para listado'!$DE$151:$DG$151,0)),0)+IFERROR(INDEX('Hoja de Trabajo para listado'!$CD$155:$DC$1048576,MATCH($A876,'Hoja de Trabajo para listado'!$CD$155:$CD$1048576,0),MATCH((CUADRO!N$5&amp;$E876),'Hoja de Trabajo para listado'!$CD$151:$DC$151,0)),0)</f>
        <v>0</v>
      </c>
      <c r="O876" s="243">
        <f ca="1">+IFERROR(INDEX('Hoja de Trabajo para listado'!$A$155:$Z$1048576,MATCH($A876,'Hoja de Trabajo para listado'!$A$155:$A$1048576,0),MATCH((CUADRO!O$5&amp;$E876),'Hoja de Trabajo para listado'!$A$151:$Z$151,0)),0)+IFERROR(INDEX('Hoja de Trabajo para listado'!$AB$155:$BA$1048576,MATCH($A876,'Hoja de Trabajo para listado'!$AB$155:$AB$1048576,0),MATCH((CUADRO!O$5&amp;$E876),'Hoja de Trabajo para listado'!$AB$151:$BA$151,0)),0)+IFERROR(INDEX('Hoja de Trabajo para listado'!$BC$155:$CB$1048576,MATCH($A876,'Hoja de Trabajo para listado'!$BC$155:$BC$1048576,0),MATCH((CUADRO!O$5&amp;$E876),'Hoja de Trabajo para listado'!$BC$151:$CB$151,0)),0)+IFERROR(INDEX('Hoja de Trabajo para listado'!$DE$153:$DG$274,MATCH($A876,'Hoja de Trabajo para listado'!$DE$153:$DE$1048576,0),MATCH((CUADRO!O$5&amp;$E876),'Hoja de Trabajo para listado'!$DE$151:$DG$151,0)),0)+IFERROR(INDEX('Hoja de Trabajo para listado'!$CD$155:$DC$1048576,MATCH($A876,'Hoja de Trabajo para listado'!$CD$155:$CD$1048576,0),MATCH((CUADRO!O$5&amp;$E876),'Hoja de Trabajo para listado'!$CD$151:$DC$151,0)),0)</f>
        <v>0</v>
      </c>
      <c r="P876" s="243">
        <f ca="1">+IFERROR(INDEX('Hoja de Trabajo para listado'!$A$155:$Z$1048576,MATCH($A876,'Hoja de Trabajo para listado'!$A$155:$A$1048576,0),MATCH((CUADRO!P$5&amp;$E876),'Hoja de Trabajo para listado'!$A$151:$Z$151,0)),0)+IFERROR(INDEX('Hoja de Trabajo para listado'!$AB$155:$BA$1048576,MATCH($A876,'Hoja de Trabajo para listado'!$AB$155:$AB$1048576,0),MATCH((CUADRO!P$5&amp;$E876),'Hoja de Trabajo para listado'!$AB$151:$BA$151,0)),0)+IFERROR(INDEX('Hoja de Trabajo para listado'!$BC$155:$CB$1048576,MATCH($A876,'Hoja de Trabajo para listado'!$BC$155:$BC$1048576,0),MATCH((CUADRO!P$5&amp;$E876),'Hoja de Trabajo para listado'!$BC$151:$CB$151,0)),0)+IFERROR(INDEX('Hoja de Trabajo para listado'!$DE$153:$DG$274,MATCH($A876,'Hoja de Trabajo para listado'!$DE$153:$DE$1048576,0),MATCH((CUADRO!P$5&amp;$E876),'Hoja de Trabajo para listado'!$DE$151:$DG$151,0)),0)+IFERROR(INDEX('Hoja de Trabajo para listado'!$CD$155:$DC$1048576,MATCH($A876,'Hoja de Trabajo para listado'!$CD$155:$CD$1048576,0),MATCH((CUADRO!P$5&amp;$E876),'Hoja de Trabajo para listado'!$CD$151:$DC$151,0)),0)</f>
        <v>0</v>
      </c>
      <c r="Q876" s="243">
        <f ca="1">+IFERROR(INDEX('Hoja de Trabajo para listado'!$A$155:$Z$1048576,MATCH($A876,'Hoja de Trabajo para listado'!$A$155:$A$1048576,0),MATCH((CUADRO!Q$5&amp;$E876),'Hoja de Trabajo para listado'!$A$151:$Z$151,0)),0)+IFERROR(INDEX('Hoja de Trabajo para listado'!$AB$155:$BA$1048576,MATCH($A876,'Hoja de Trabajo para listado'!$AB$155:$AB$1048576,0),MATCH((CUADRO!Q$5&amp;$E876),'Hoja de Trabajo para listado'!$AB$151:$BA$151,0)),0)+IFERROR(INDEX('Hoja de Trabajo para listado'!$BC$155:$CB$1048576,MATCH($A876,'Hoja de Trabajo para listado'!$BC$155:$BC$1048576,0),MATCH((CUADRO!Q$5&amp;$E876),'Hoja de Trabajo para listado'!$BC$151:$CB$151,0)),0)+IFERROR(INDEX('Hoja de Trabajo para listado'!$DE$153:$DG$274,MATCH($A876,'Hoja de Trabajo para listado'!$DE$153:$DE$1048576,0),MATCH((CUADRO!Q$5&amp;$E876),'Hoja de Trabajo para listado'!$DE$151:$DG$151,0)),0)+IFERROR(INDEX('Hoja de Trabajo para listado'!$CD$155:$DC$1048576,MATCH($A876,'Hoja de Trabajo para listado'!$CD$155:$CD$1048576,0),MATCH((CUADRO!Q$5&amp;$E876),'Hoja de Trabajo para listado'!$CD$151:$DC$151,0)),0)</f>
        <v>0</v>
      </c>
      <c r="R876" s="243">
        <f t="shared" ca="1" si="29"/>
        <v>0</v>
      </c>
      <c r="S876" s="249"/>
      <c r="T876" s="243">
        <f ca="1">+T877</f>
        <v>0</v>
      </c>
      <c r="U876" s="242">
        <f t="shared" si="30"/>
        <v>1</v>
      </c>
      <c r="V876" s="333" t="str">
        <f>+VLOOKUP(A876,bd_lista!$A$3:$E$590,5,FALSE)</f>
        <v>Gobiernos Autonomos Municipales</v>
      </c>
      <c r="W876" s="391" t="str">
        <f>+V876</f>
        <v>Gobiernos Autonomos Municipales</v>
      </c>
      <c r="X876" s="242">
        <f>+VLOOKUP(A876,[4]Sheet1!$A$13:$D$744,4,FALSE)</f>
        <v>0</v>
      </c>
      <c r="Y876" s="242" t="e">
        <f>+VLOOKUP(X876,bd_lista!$A$3:$C$590,3,FALSE)</f>
        <v>#N/A</v>
      </c>
      <c r="Z876" s="294">
        <f>+X876</f>
        <v>0</v>
      </c>
      <c r="AA876" s="295" t="e">
        <f>+Y876</f>
        <v>#N/A</v>
      </c>
    </row>
    <row r="877" spans="1:27" customFormat="1" ht="15" hidden="1" customHeight="1">
      <c r="A877" s="32">
        <v>1522</v>
      </c>
      <c r="B877" s="388"/>
      <c r="C877" s="247" t="str">
        <f>+VLOOKUP(A877,bd_lista!$A$3:$C$590,3,FALSE)</f>
        <v>Gobierno Autónomo Municipal de San Pedro de Quemes</v>
      </c>
      <c r="D877" s="390"/>
      <c r="E877" s="244" t="s">
        <v>1305</v>
      </c>
      <c r="F877" s="245">
        <f ca="1">+IFERROR(INDEX('Hoja de Trabajo para listado'!$A$155:$Z$1048576,MATCH($A877,'Hoja de Trabajo para listado'!$A$155:$A$1048576,0),MATCH((CUADRO!F$5&amp;$E877),'Hoja de Trabajo para listado'!$A$151:$Z$151,0)),0)+IFERROR(INDEX('Hoja de Trabajo para listado'!$AB$155:$BA$1048576,MATCH($A877,'Hoja de Trabajo para listado'!$AB$155:$AB$1048576,0),MATCH((CUADRO!F$5&amp;$E877),'Hoja de Trabajo para listado'!$AB$151:$BA$151,0)),0)+IFERROR(INDEX('Hoja de Trabajo para listado'!$BC$155:$CB$1048576,MATCH($A877,'Hoja de Trabajo para listado'!$BC$155:$BC$1048576,0),MATCH((CUADRO!F$5&amp;$E877),'Hoja de Trabajo para listado'!$BC$151:$CB$151,0)),0)+IFERROR(INDEX('Hoja de Trabajo para listado'!$DE$153:$DG$274,MATCH($A877,'Hoja de Trabajo para listado'!$DE$153:$DE$1048576,0),MATCH((CUADRO!F$5&amp;$E877),'Hoja de Trabajo para listado'!$DE$151:$DG$151,0)),0)+IFERROR(INDEX('Hoja de Trabajo para listado'!$CD$155:$DC$1048576,MATCH($A877,'Hoja de Trabajo para listado'!$CD$155:$CD$1048576,0),MATCH((CUADRO!F$5&amp;$E877),'Hoja de Trabajo para listado'!$CD$151:$DC$151,0)),0)</f>
        <v>0</v>
      </c>
      <c r="G877" s="245">
        <f ca="1">+IFERROR(INDEX('Hoja de Trabajo para listado'!$A$155:$Z$1048576,MATCH($A877,'Hoja de Trabajo para listado'!$A$155:$A$1048576,0),MATCH((CUADRO!G$5&amp;$E877),'Hoja de Trabajo para listado'!$A$151:$Z$151,0)),0)+IFERROR(INDEX('Hoja de Trabajo para listado'!$AB$155:$BA$1048576,MATCH($A877,'Hoja de Trabajo para listado'!$AB$155:$AB$1048576,0),MATCH((CUADRO!G$5&amp;$E877),'Hoja de Trabajo para listado'!$AB$151:$BA$151,0)),0)+IFERROR(INDEX('Hoja de Trabajo para listado'!$BC$155:$CB$1048576,MATCH($A877,'Hoja de Trabajo para listado'!$BC$155:$BC$1048576,0),MATCH((CUADRO!G$5&amp;$E877),'Hoja de Trabajo para listado'!$BC$151:$CB$151,0)),0)+IFERROR(INDEX('Hoja de Trabajo para listado'!$DE$153:$DG$274,MATCH($A877,'Hoja de Trabajo para listado'!$DE$153:$DE$1048576,0),MATCH((CUADRO!G$5&amp;$E877),'Hoja de Trabajo para listado'!$DE$151:$DG$151,0)),0)+IFERROR(INDEX('Hoja de Trabajo para listado'!$CD$155:$DC$1048576,MATCH($A877,'Hoja de Trabajo para listado'!$CD$155:$CD$1048576,0),MATCH((CUADRO!G$5&amp;$E877),'Hoja de Trabajo para listado'!$CD$151:$DC$151,0)),0)</f>
        <v>0</v>
      </c>
      <c r="H877" s="245">
        <f ca="1">+IFERROR(INDEX('Hoja de Trabajo para listado'!$A$155:$Z$1048576,MATCH($A877,'Hoja de Trabajo para listado'!$A$155:$A$1048576,0),MATCH((CUADRO!H$5&amp;$E877),'Hoja de Trabajo para listado'!$A$151:$Z$151,0)),0)+IFERROR(INDEX('Hoja de Trabajo para listado'!$AB$155:$BA$1048576,MATCH($A877,'Hoja de Trabajo para listado'!$AB$155:$AB$1048576,0),MATCH((CUADRO!H$5&amp;$E877),'Hoja de Trabajo para listado'!$AB$151:$BA$151,0)),0)+IFERROR(INDEX('Hoja de Trabajo para listado'!$BC$155:$CB$1048576,MATCH($A877,'Hoja de Trabajo para listado'!$BC$155:$BC$1048576,0),MATCH((CUADRO!H$5&amp;$E877),'Hoja de Trabajo para listado'!$BC$151:$CB$151,0)),0)+IFERROR(INDEX('Hoja de Trabajo para listado'!$DE$153:$DG$274,MATCH($A877,'Hoja de Trabajo para listado'!$DE$153:$DE$1048576,0),MATCH((CUADRO!H$5&amp;$E877),'Hoja de Trabajo para listado'!$DE$151:$DG$151,0)),0)+IFERROR(INDEX('Hoja de Trabajo para listado'!$CD$155:$DC$1048576,MATCH($A877,'Hoja de Trabajo para listado'!$CD$155:$CD$1048576,0),MATCH((CUADRO!H$5&amp;$E877),'Hoja de Trabajo para listado'!$CD$151:$DC$151,0)),0)</f>
        <v>0</v>
      </c>
      <c r="I877" s="245">
        <f ca="1">+IFERROR(INDEX('Hoja de Trabajo para listado'!$A$155:$Z$1048576,MATCH($A877,'Hoja de Trabajo para listado'!$A$155:$A$1048576,0),MATCH((CUADRO!I$5&amp;$E877),'Hoja de Trabajo para listado'!$A$151:$Z$151,0)),0)+IFERROR(INDEX('Hoja de Trabajo para listado'!$AB$155:$BA$1048576,MATCH($A877,'Hoja de Trabajo para listado'!$AB$155:$AB$1048576,0),MATCH((CUADRO!I$5&amp;$E877),'Hoja de Trabajo para listado'!$AB$151:$BA$151,0)),0)+IFERROR(INDEX('Hoja de Trabajo para listado'!$BC$155:$CB$1048576,MATCH($A877,'Hoja de Trabajo para listado'!$BC$155:$BC$1048576,0),MATCH((CUADRO!I$5&amp;$E877),'Hoja de Trabajo para listado'!$BC$151:$CB$151,0)),0)+IFERROR(INDEX('Hoja de Trabajo para listado'!$DE$153:$DG$274,MATCH($A877,'Hoja de Trabajo para listado'!$DE$153:$DE$1048576,0),MATCH((CUADRO!I$5&amp;$E877),'Hoja de Trabajo para listado'!$DE$151:$DG$151,0)),0)+IFERROR(INDEX('Hoja de Trabajo para listado'!$CD$155:$DC$1048576,MATCH($A877,'Hoja de Trabajo para listado'!$CD$155:$CD$1048576,0),MATCH((CUADRO!I$5&amp;$E877),'Hoja de Trabajo para listado'!$CD$151:$DC$151,0)),0)</f>
        <v>0</v>
      </c>
      <c r="J877" s="245">
        <f ca="1">+IFERROR(INDEX('Hoja de Trabajo para listado'!$A$155:$Z$1048576,MATCH($A877,'Hoja de Trabajo para listado'!$A$155:$A$1048576,0),MATCH((CUADRO!J$5&amp;$E877),'Hoja de Trabajo para listado'!$A$151:$Z$151,0)),0)+IFERROR(INDEX('Hoja de Trabajo para listado'!$AB$155:$BA$1048576,MATCH($A877,'Hoja de Trabajo para listado'!$AB$155:$AB$1048576,0),MATCH((CUADRO!J$5&amp;$E877),'Hoja de Trabajo para listado'!$AB$151:$BA$151,0)),0)+IFERROR(INDEX('Hoja de Trabajo para listado'!$BC$155:$CB$1048576,MATCH($A877,'Hoja de Trabajo para listado'!$BC$155:$BC$1048576,0),MATCH((CUADRO!J$5&amp;$E877),'Hoja de Trabajo para listado'!$BC$151:$CB$151,0)),0)+IFERROR(INDEX('Hoja de Trabajo para listado'!$DE$153:$DG$274,MATCH($A877,'Hoja de Trabajo para listado'!$DE$153:$DE$1048576,0),MATCH((CUADRO!J$5&amp;$E877),'Hoja de Trabajo para listado'!$DE$151:$DG$151,0)),0)+IFERROR(INDEX('Hoja de Trabajo para listado'!$CD$155:$DC$1048576,MATCH($A877,'Hoja de Trabajo para listado'!$CD$155:$CD$1048576,0),MATCH((CUADRO!J$5&amp;$E877),'Hoja de Trabajo para listado'!$CD$151:$DC$151,0)),0)</f>
        <v>0</v>
      </c>
      <c r="K877" s="245">
        <f ca="1">+IFERROR(INDEX('Hoja de Trabajo para listado'!$A$155:$Z$1048576,MATCH($A877,'Hoja de Trabajo para listado'!$A$155:$A$1048576,0),MATCH((CUADRO!K$5&amp;$E877),'Hoja de Trabajo para listado'!$A$151:$Z$151,0)),0)+IFERROR(INDEX('Hoja de Trabajo para listado'!$AB$155:$BA$1048576,MATCH($A877,'Hoja de Trabajo para listado'!$AB$155:$AB$1048576,0),MATCH((CUADRO!K$5&amp;$E877),'Hoja de Trabajo para listado'!$AB$151:$BA$151,0)),0)+IFERROR(INDEX('Hoja de Trabajo para listado'!$BC$155:$CB$1048576,MATCH($A877,'Hoja de Trabajo para listado'!$BC$155:$BC$1048576,0),MATCH((CUADRO!K$5&amp;$E877),'Hoja de Trabajo para listado'!$BC$151:$CB$151,0)),0)+IFERROR(INDEX('Hoja de Trabajo para listado'!$DE$153:$DG$274,MATCH($A877,'Hoja de Trabajo para listado'!$DE$153:$DE$1048576,0),MATCH((CUADRO!K$5&amp;$E877),'Hoja de Trabajo para listado'!$DE$151:$DG$151,0)),0)+IFERROR(INDEX('Hoja de Trabajo para listado'!$CD$155:$DC$1048576,MATCH($A877,'Hoja de Trabajo para listado'!$CD$155:$CD$1048576,0),MATCH((CUADRO!K$5&amp;$E877),'Hoja de Trabajo para listado'!$CD$151:$DC$151,0)),0)</f>
        <v>0</v>
      </c>
      <c r="L877" s="245">
        <f ca="1">+IFERROR(INDEX('Hoja de Trabajo para listado'!$A$155:$Z$1048576,MATCH($A877,'Hoja de Trabajo para listado'!$A$155:$A$1048576,0),MATCH((CUADRO!L$5&amp;$E877),'Hoja de Trabajo para listado'!$A$151:$Z$151,0)),0)+IFERROR(INDEX('Hoja de Trabajo para listado'!$AB$155:$BA$1048576,MATCH($A877,'Hoja de Trabajo para listado'!$AB$155:$AB$1048576,0),MATCH((CUADRO!L$5&amp;$E877),'Hoja de Trabajo para listado'!$AB$151:$BA$151,0)),0)+IFERROR(INDEX('Hoja de Trabajo para listado'!$BC$155:$CB$1048576,MATCH($A877,'Hoja de Trabajo para listado'!$BC$155:$BC$1048576,0),MATCH((CUADRO!L$5&amp;$E877),'Hoja de Trabajo para listado'!$BC$151:$CB$151,0)),0)+IFERROR(INDEX('Hoja de Trabajo para listado'!$DE$153:$DG$274,MATCH($A877,'Hoja de Trabajo para listado'!$DE$153:$DE$1048576,0),MATCH((CUADRO!L$5&amp;$E877),'Hoja de Trabajo para listado'!$DE$151:$DG$151,0)),0)+IFERROR(INDEX('Hoja de Trabajo para listado'!$CD$155:$DC$1048576,MATCH($A877,'Hoja de Trabajo para listado'!$CD$155:$CD$1048576,0),MATCH((CUADRO!L$5&amp;$E877),'Hoja de Trabajo para listado'!$CD$151:$DC$151,0)),0)</f>
        <v>0</v>
      </c>
      <c r="M877" s="245">
        <f ca="1">+IFERROR(INDEX('Hoja de Trabajo para listado'!$A$155:$Z$1048576,MATCH($A877,'Hoja de Trabajo para listado'!$A$155:$A$1048576,0),MATCH((CUADRO!M$5&amp;$E877),'Hoja de Trabajo para listado'!$A$151:$Z$151,0)),0)+IFERROR(INDEX('Hoja de Trabajo para listado'!$AB$155:$BA$1048576,MATCH($A877,'Hoja de Trabajo para listado'!$AB$155:$AB$1048576,0),MATCH((CUADRO!M$5&amp;$E877),'Hoja de Trabajo para listado'!$AB$151:$BA$151,0)),0)+IFERROR(INDEX('Hoja de Trabajo para listado'!$BC$155:$CB$1048576,MATCH($A877,'Hoja de Trabajo para listado'!$BC$155:$BC$1048576,0),MATCH((CUADRO!M$5&amp;$E877),'Hoja de Trabajo para listado'!$BC$151:$CB$151,0)),0)+IFERROR(INDEX('Hoja de Trabajo para listado'!$DE$153:$DG$274,MATCH($A877,'Hoja de Trabajo para listado'!$DE$153:$DE$1048576,0),MATCH((CUADRO!M$5&amp;$E877),'Hoja de Trabajo para listado'!$DE$151:$DG$151,0)),0)+IFERROR(INDEX('Hoja de Trabajo para listado'!$CD$155:$DC$1048576,MATCH($A877,'Hoja de Trabajo para listado'!$CD$155:$CD$1048576,0),MATCH((CUADRO!M$5&amp;$E877),'Hoja de Trabajo para listado'!$CD$151:$DC$151,0)),0)</f>
        <v>0</v>
      </c>
      <c r="N877" s="245">
        <f ca="1">+IFERROR(INDEX('Hoja de Trabajo para listado'!$A$155:$Z$1048576,MATCH($A877,'Hoja de Trabajo para listado'!$A$155:$A$1048576,0),MATCH((CUADRO!N$5&amp;$E877),'Hoja de Trabajo para listado'!$A$151:$Z$151,0)),0)+IFERROR(INDEX('Hoja de Trabajo para listado'!$AB$155:$BA$1048576,MATCH($A877,'Hoja de Trabajo para listado'!$AB$155:$AB$1048576,0),MATCH((CUADRO!N$5&amp;$E877),'Hoja de Trabajo para listado'!$AB$151:$BA$151,0)),0)+IFERROR(INDEX('Hoja de Trabajo para listado'!$BC$155:$CB$1048576,MATCH($A877,'Hoja de Trabajo para listado'!$BC$155:$BC$1048576,0),MATCH((CUADRO!N$5&amp;$E877),'Hoja de Trabajo para listado'!$BC$151:$CB$151,0)),0)+IFERROR(INDEX('Hoja de Trabajo para listado'!$DE$153:$DG$274,MATCH($A877,'Hoja de Trabajo para listado'!$DE$153:$DE$1048576,0),MATCH((CUADRO!N$5&amp;$E877),'Hoja de Trabajo para listado'!$DE$151:$DG$151,0)),0)+IFERROR(INDEX('Hoja de Trabajo para listado'!$CD$155:$DC$1048576,MATCH($A877,'Hoja de Trabajo para listado'!$CD$155:$CD$1048576,0),MATCH((CUADRO!N$5&amp;$E877),'Hoja de Trabajo para listado'!$CD$151:$DC$151,0)),0)</f>
        <v>0</v>
      </c>
      <c r="O877" s="245">
        <f ca="1">+IFERROR(INDEX('Hoja de Trabajo para listado'!$A$155:$Z$1048576,MATCH($A877,'Hoja de Trabajo para listado'!$A$155:$A$1048576,0),MATCH((CUADRO!O$5&amp;$E877),'Hoja de Trabajo para listado'!$A$151:$Z$151,0)),0)+IFERROR(INDEX('Hoja de Trabajo para listado'!$AB$155:$BA$1048576,MATCH($A877,'Hoja de Trabajo para listado'!$AB$155:$AB$1048576,0),MATCH((CUADRO!O$5&amp;$E877),'Hoja de Trabajo para listado'!$AB$151:$BA$151,0)),0)+IFERROR(INDEX('Hoja de Trabajo para listado'!$BC$155:$CB$1048576,MATCH($A877,'Hoja de Trabajo para listado'!$BC$155:$BC$1048576,0),MATCH((CUADRO!O$5&amp;$E877),'Hoja de Trabajo para listado'!$BC$151:$CB$151,0)),0)+IFERROR(INDEX('Hoja de Trabajo para listado'!$DE$153:$DG$274,MATCH($A877,'Hoja de Trabajo para listado'!$DE$153:$DE$1048576,0),MATCH((CUADRO!O$5&amp;$E877),'Hoja de Trabajo para listado'!$DE$151:$DG$151,0)),0)+IFERROR(INDEX('Hoja de Trabajo para listado'!$CD$155:$DC$1048576,MATCH($A877,'Hoja de Trabajo para listado'!$CD$155:$CD$1048576,0),MATCH((CUADRO!O$5&amp;$E877),'Hoja de Trabajo para listado'!$CD$151:$DC$151,0)),0)</f>
        <v>0</v>
      </c>
      <c r="P877" s="245">
        <f ca="1">+IFERROR(INDEX('Hoja de Trabajo para listado'!$A$155:$Z$1048576,MATCH($A877,'Hoja de Trabajo para listado'!$A$155:$A$1048576,0),MATCH((CUADRO!P$5&amp;$E877),'Hoja de Trabajo para listado'!$A$151:$Z$151,0)),0)+IFERROR(INDEX('Hoja de Trabajo para listado'!$AB$155:$BA$1048576,MATCH($A877,'Hoja de Trabajo para listado'!$AB$155:$AB$1048576,0),MATCH((CUADRO!P$5&amp;$E877),'Hoja de Trabajo para listado'!$AB$151:$BA$151,0)),0)+IFERROR(INDEX('Hoja de Trabajo para listado'!$BC$155:$CB$1048576,MATCH($A877,'Hoja de Trabajo para listado'!$BC$155:$BC$1048576,0),MATCH((CUADRO!P$5&amp;$E877),'Hoja de Trabajo para listado'!$BC$151:$CB$151,0)),0)+IFERROR(INDEX('Hoja de Trabajo para listado'!$DE$153:$DG$274,MATCH($A877,'Hoja de Trabajo para listado'!$DE$153:$DE$1048576,0),MATCH((CUADRO!P$5&amp;$E877),'Hoja de Trabajo para listado'!$DE$151:$DG$151,0)),0)+IFERROR(INDEX('Hoja de Trabajo para listado'!$CD$155:$DC$1048576,MATCH($A877,'Hoja de Trabajo para listado'!$CD$155:$CD$1048576,0),MATCH((CUADRO!P$5&amp;$E877),'Hoja de Trabajo para listado'!$CD$151:$DC$151,0)),0)</f>
        <v>0</v>
      </c>
      <c r="Q877" s="245">
        <f ca="1">+IFERROR(INDEX('Hoja de Trabajo para listado'!$A$155:$Z$1048576,MATCH($A877,'Hoja de Trabajo para listado'!$A$155:$A$1048576,0),MATCH((CUADRO!Q$5&amp;$E877),'Hoja de Trabajo para listado'!$A$151:$Z$151,0)),0)+IFERROR(INDEX('Hoja de Trabajo para listado'!$AB$155:$BA$1048576,MATCH($A877,'Hoja de Trabajo para listado'!$AB$155:$AB$1048576,0),MATCH((CUADRO!Q$5&amp;$E877),'Hoja de Trabajo para listado'!$AB$151:$BA$151,0)),0)+IFERROR(INDEX('Hoja de Trabajo para listado'!$BC$155:$CB$1048576,MATCH($A877,'Hoja de Trabajo para listado'!$BC$155:$BC$1048576,0),MATCH((CUADRO!Q$5&amp;$E877),'Hoja de Trabajo para listado'!$BC$151:$CB$151,0)),0)+IFERROR(INDEX('Hoja de Trabajo para listado'!$DE$153:$DG$274,MATCH($A877,'Hoja de Trabajo para listado'!$DE$153:$DE$1048576,0),MATCH((CUADRO!Q$5&amp;$E877),'Hoja de Trabajo para listado'!$DE$151:$DG$151,0)),0)+IFERROR(INDEX('Hoja de Trabajo para listado'!$CD$155:$DC$1048576,MATCH($A877,'Hoja de Trabajo para listado'!$CD$155:$CD$1048576,0),MATCH((CUADRO!Q$5&amp;$E877),'Hoja de Trabajo para listado'!$CD$151:$DC$151,0)),0)</f>
        <v>0</v>
      </c>
      <c r="R877" s="245">
        <f t="shared" ca="1" si="29"/>
        <v>0</v>
      </c>
      <c r="S877" s="259">
        <f ca="1">+R876+R877</f>
        <v>0</v>
      </c>
      <c r="T877" s="245">
        <f ca="1">+S877</f>
        <v>0</v>
      </c>
      <c r="U877" s="244">
        <f t="shared" si="30"/>
        <v>2</v>
      </c>
      <c r="V877" s="333" t="str">
        <f>+VLOOKUP(A877,bd_lista!$A$3:$E$590,5,FALSE)</f>
        <v>Gobiernos Autonomos Municipales</v>
      </c>
      <c r="W877" s="392"/>
      <c r="X877" s="242">
        <f>+VLOOKUP(A877,[4]Sheet1!$A$13:$D$744,4,FALSE)</f>
        <v>0</v>
      </c>
      <c r="Y877" s="242" t="e">
        <f>+VLOOKUP(X877,bd_lista!$A$3:$C$590,3,FALSE)</f>
        <v>#N/A</v>
      </c>
      <c r="Z877" s="292"/>
      <c r="AA877" s="293"/>
    </row>
    <row r="878" spans="1:27" customFormat="1" ht="15" hidden="1" customHeight="1">
      <c r="A878" s="32">
        <v>1523</v>
      </c>
      <c r="B878" s="387">
        <f>+A878</f>
        <v>1523</v>
      </c>
      <c r="C878" s="247" t="str">
        <f>+VLOOKUP(A878,bd_lista!$A$3:$C$590,3,FALSE)</f>
        <v>Gobierno Autónomo Municipal de San Pablo de Lípez</v>
      </c>
      <c r="D878" s="389" t="str">
        <f>+C878</f>
        <v>Gobierno Autónomo Municipal de San Pablo de Lípez</v>
      </c>
      <c r="E878" s="242" t="s">
        <v>1304</v>
      </c>
      <c r="F878" s="243">
        <f ca="1">+IFERROR(INDEX('Hoja de Trabajo para listado'!$A$155:$Z$1048576,MATCH($A878,'Hoja de Trabajo para listado'!$A$155:$A$1048576,0),MATCH((CUADRO!F$5&amp;$E878),'Hoja de Trabajo para listado'!$A$151:$Z$151,0)),0)+IFERROR(INDEX('Hoja de Trabajo para listado'!$AB$155:$BA$1048576,MATCH($A878,'Hoja de Trabajo para listado'!$AB$155:$AB$1048576,0),MATCH((CUADRO!F$5&amp;$E878),'Hoja de Trabajo para listado'!$AB$151:$BA$151,0)),0)+IFERROR(INDEX('Hoja de Trabajo para listado'!$BC$155:$CB$1048576,MATCH($A878,'Hoja de Trabajo para listado'!$BC$155:$BC$1048576,0),MATCH((CUADRO!F$5&amp;$E878),'Hoja de Trabajo para listado'!$BC$151:$CB$151,0)),0)+IFERROR(INDEX('Hoja de Trabajo para listado'!$DE$153:$DG$274,MATCH($A878,'Hoja de Trabajo para listado'!$DE$153:$DE$1048576,0),MATCH((CUADRO!F$5&amp;$E878),'Hoja de Trabajo para listado'!$DE$151:$DG$151,0)),0)+IFERROR(INDEX('Hoja de Trabajo para listado'!$CD$155:$DC$1048576,MATCH($A878,'Hoja de Trabajo para listado'!$CD$155:$CD$1048576,0),MATCH((CUADRO!F$5&amp;$E878),'Hoja de Trabajo para listado'!$CD$151:$DC$151,0)),0)</f>
        <v>0</v>
      </c>
      <c r="G878" s="243">
        <f ca="1">+IFERROR(INDEX('Hoja de Trabajo para listado'!$A$155:$Z$1048576,MATCH($A878,'Hoja de Trabajo para listado'!$A$155:$A$1048576,0),MATCH((CUADRO!G$5&amp;$E878),'Hoja de Trabajo para listado'!$A$151:$Z$151,0)),0)+IFERROR(INDEX('Hoja de Trabajo para listado'!$AB$155:$BA$1048576,MATCH($A878,'Hoja de Trabajo para listado'!$AB$155:$AB$1048576,0),MATCH((CUADRO!G$5&amp;$E878),'Hoja de Trabajo para listado'!$AB$151:$BA$151,0)),0)+IFERROR(INDEX('Hoja de Trabajo para listado'!$BC$155:$CB$1048576,MATCH($A878,'Hoja de Trabajo para listado'!$BC$155:$BC$1048576,0),MATCH((CUADRO!G$5&amp;$E878),'Hoja de Trabajo para listado'!$BC$151:$CB$151,0)),0)+IFERROR(INDEX('Hoja de Trabajo para listado'!$DE$153:$DG$274,MATCH($A878,'Hoja de Trabajo para listado'!$DE$153:$DE$1048576,0),MATCH((CUADRO!G$5&amp;$E878),'Hoja de Trabajo para listado'!$DE$151:$DG$151,0)),0)+IFERROR(INDEX('Hoja de Trabajo para listado'!$CD$155:$DC$1048576,MATCH($A878,'Hoja de Trabajo para listado'!$CD$155:$CD$1048576,0),MATCH((CUADRO!G$5&amp;$E878),'Hoja de Trabajo para listado'!$CD$151:$DC$151,0)),0)</f>
        <v>0</v>
      </c>
      <c r="H878" s="243">
        <f ca="1">+IFERROR(INDEX('Hoja de Trabajo para listado'!$A$155:$Z$1048576,MATCH($A878,'Hoja de Trabajo para listado'!$A$155:$A$1048576,0),MATCH((CUADRO!H$5&amp;$E878),'Hoja de Trabajo para listado'!$A$151:$Z$151,0)),0)+IFERROR(INDEX('Hoja de Trabajo para listado'!$AB$155:$BA$1048576,MATCH($A878,'Hoja de Trabajo para listado'!$AB$155:$AB$1048576,0),MATCH((CUADRO!H$5&amp;$E878),'Hoja de Trabajo para listado'!$AB$151:$BA$151,0)),0)+IFERROR(INDEX('Hoja de Trabajo para listado'!$BC$155:$CB$1048576,MATCH($A878,'Hoja de Trabajo para listado'!$BC$155:$BC$1048576,0),MATCH((CUADRO!H$5&amp;$E878),'Hoja de Trabajo para listado'!$BC$151:$CB$151,0)),0)+IFERROR(INDEX('Hoja de Trabajo para listado'!$DE$153:$DG$274,MATCH($A878,'Hoja de Trabajo para listado'!$DE$153:$DE$1048576,0),MATCH((CUADRO!H$5&amp;$E878),'Hoja de Trabajo para listado'!$DE$151:$DG$151,0)),0)+IFERROR(INDEX('Hoja de Trabajo para listado'!$CD$155:$DC$1048576,MATCH($A878,'Hoja de Trabajo para listado'!$CD$155:$CD$1048576,0),MATCH((CUADRO!H$5&amp;$E878),'Hoja de Trabajo para listado'!$CD$151:$DC$151,0)),0)</f>
        <v>0</v>
      </c>
      <c r="I878" s="243">
        <f ca="1">+IFERROR(INDEX('Hoja de Trabajo para listado'!$A$155:$Z$1048576,MATCH($A878,'Hoja de Trabajo para listado'!$A$155:$A$1048576,0),MATCH((CUADRO!I$5&amp;$E878),'Hoja de Trabajo para listado'!$A$151:$Z$151,0)),0)+IFERROR(INDEX('Hoja de Trabajo para listado'!$AB$155:$BA$1048576,MATCH($A878,'Hoja de Trabajo para listado'!$AB$155:$AB$1048576,0),MATCH((CUADRO!I$5&amp;$E878),'Hoja de Trabajo para listado'!$AB$151:$BA$151,0)),0)+IFERROR(INDEX('Hoja de Trabajo para listado'!$BC$155:$CB$1048576,MATCH($A878,'Hoja de Trabajo para listado'!$BC$155:$BC$1048576,0),MATCH((CUADRO!I$5&amp;$E878),'Hoja de Trabajo para listado'!$BC$151:$CB$151,0)),0)+IFERROR(INDEX('Hoja de Trabajo para listado'!$DE$153:$DG$274,MATCH($A878,'Hoja de Trabajo para listado'!$DE$153:$DE$1048576,0),MATCH((CUADRO!I$5&amp;$E878),'Hoja de Trabajo para listado'!$DE$151:$DG$151,0)),0)+IFERROR(INDEX('Hoja de Trabajo para listado'!$CD$155:$DC$1048576,MATCH($A878,'Hoja de Trabajo para listado'!$CD$155:$CD$1048576,0),MATCH((CUADRO!I$5&amp;$E878),'Hoja de Trabajo para listado'!$CD$151:$DC$151,0)),0)</f>
        <v>0</v>
      </c>
      <c r="J878" s="243">
        <f ca="1">+IFERROR(INDEX('Hoja de Trabajo para listado'!$A$155:$Z$1048576,MATCH($A878,'Hoja de Trabajo para listado'!$A$155:$A$1048576,0),MATCH((CUADRO!J$5&amp;$E878),'Hoja de Trabajo para listado'!$A$151:$Z$151,0)),0)+IFERROR(INDEX('Hoja de Trabajo para listado'!$AB$155:$BA$1048576,MATCH($A878,'Hoja de Trabajo para listado'!$AB$155:$AB$1048576,0),MATCH((CUADRO!J$5&amp;$E878),'Hoja de Trabajo para listado'!$AB$151:$BA$151,0)),0)+IFERROR(INDEX('Hoja de Trabajo para listado'!$BC$155:$CB$1048576,MATCH($A878,'Hoja de Trabajo para listado'!$BC$155:$BC$1048576,0),MATCH((CUADRO!J$5&amp;$E878),'Hoja de Trabajo para listado'!$BC$151:$CB$151,0)),0)+IFERROR(INDEX('Hoja de Trabajo para listado'!$DE$153:$DG$274,MATCH($A878,'Hoja de Trabajo para listado'!$DE$153:$DE$1048576,0),MATCH((CUADRO!J$5&amp;$E878),'Hoja de Trabajo para listado'!$DE$151:$DG$151,0)),0)+IFERROR(INDEX('Hoja de Trabajo para listado'!$CD$155:$DC$1048576,MATCH($A878,'Hoja de Trabajo para listado'!$CD$155:$CD$1048576,0),MATCH((CUADRO!J$5&amp;$E878),'Hoja de Trabajo para listado'!$CD$151:$DC$151,0)),0)</f>
        <v>0</v>
      </c>
      <c r="K878" s="243">
        <f ca="1">+IFERROR(INDEX('Hoja de Trabajo para listado'!$A$155:$Z$1048576,MATCH($A878,'Hoja de Trabajo para listado'!$A$155:$A$1048576,0),MATCH((CUADRO!K$5&amp;$E878),'Hoja de Trabajo para listado'!$A$151:$Z$151,0)),0)+IFERROR(INDEX('Hoja de Trabajo para listado'!$AB$155:$BA$1048576,MATCH($A878,'Hoja de Trabajo para listado'!$AB$155:$AB$1048576,0),MATCH((CUADRO!K$5&amp;$E878),'Hoja de Trabajo para listado'!$AB$151:$BA$151,0)),0)+IFERROR(INDEX('Hoja de Trabajo para listado'!$BC$155:$CB$1048576,MATCH($A878,'Hoja de Trabajo para listado'!$BC$155:$BC$1048576,0),MATCH((CUADRO!K$5&amp;$E878),'Hoja de Trabajo para listado'!$BC$151:$CB$151,0)),0)+IFERROR(INDEX('Hoja de Trabajo para listado'!$DE$153:$DG$274,MATCH($A878,'Hoja de Trabajo para listado'!$DE$153:$DE$1048576,0),MATCH((CUADRO!K$5&amp;$E878),'Hoja de Trabajo para listado'!$DE$151:$DG$151,0)),0)+IFERROR(INDEX('Hoja de Trabajo para listado'!$CD$155:$DC$1048576,MATCH($A878,'Hoja de Trabajo para listado'!$CD$155:$CD$1048576,0),MATCH((CUADRO!K$5&amp;$E878),'Hoja de Trabajo para listado'!$CD$151:$DC$151,0)),0)</f>
        <v>0</v>
      </c>
      <c r="L878" s="243">
        <f ca="1">+IFERROR(INDEX('Hoja de Trabajo para listado'!$A$155:$Z$1048576,MATCH($A878,'Hoja de Trabajo para listado'!$A$155:$A$1048576,0),MATCH((CUADRO!L$5&amp;$E878),'Hoja de Trabajo para listado'!$A$151:$Z$151,0)),0)+IFERROR(INDEX('Hoja de Trabajo para listado'!$AB$155:$BA$1048576,MATCH($A878,'Hoja de Trabajo para listado'!$AB$155:$AB$1048576,0),MATCH((CUADRO!L$5&amp;$E878),'Hoja de Trabajo para listado'!$AB$151:$BA$151,0)),0)+IFERROR(INDEX('Hoja de Trabajo para listado'!$BC$155:$CB$1048576,MATCH($A878,'Hoja de Trabajo para listado'!$BC$155:$BC$1048576,0),MATCH((CUADRO!L$5&amp;$E878),'Hoja de Trabajo para listado'!$BC$151:$CB$151,0)),0)+IFERROR(INDEX('Hoja de Trabajo para listado'!$DE$153:$DG$274,MATCH($A878,'Hoja de Trabajo para listado'!$DE$153:$DE$1048576,0),MATCH((CUADRO!L$5&amp;$E878),'Hoja de Trabajo para listado'!$DE$151:$DG$151,0)),0)+IFERROR(INDEX('Hoja de Trabajo para listado'!$CD$155:$DC$1048576,MATCH($A878,'Hoja de Trabajo para listado'!$CD$155:$CD$1048576,0),MATCH((CUADRO!L$5&amp;$E878),'Hoja de Trabajo para listado'!$CD$151:$DC$151,0)),0)</f>
        <v>0</v>
      </c>
      <c r="M878" s="243">
        <f ca="1">+IFERROR(INDEX('Hoja de Trabajo para listado'!$A$155:$Z$1048576,MATCH($A878,'Hoja de Trabajo para listado'!$A$155:$A$1048576,0),MATCH((CUADRO!M$5&amp;$E878),'Hoja de Trabajo para listado'!$A$151:$Z$151,0)),0)+IFERROR(INDEX('Hoja de Trabajo para listado'!$AB$155:$BA$1048576,MATCH($A878,'Hoja de Trabajo para listado'!$AB$155:$AB$1048576,0),MATCH((CUADRO!M$5&amp;$E878),'Hoja de Trabajo para listado'!$AB$151:$BA$151,0)),0)+IFERROR(INDEX('Hoja de Trabajo para listado'!$BC$155:$CB$1048576,MATCH($A878,'Hoja de Trabajo para listado'!$BC$155:$BC$1048576,0),MATCH((CUADRO!M$5&amp;$E878),'Hoja de Trabajo para listado'!$BC$151:$CB$151,0)),0)+IFERROR(INDEX('Hoja de Trabajo para listado'!$DE$153:$DG$274,MATCH($A878,'Hoja de Trabajo para listado'!$DE$153:$DE$1048576,0),MATCH((CUADRO!M$5&amp;$E878),'Hoja de Trabajo para listado'!$DE$151:$DG$151,0)),0)+IFERROR(INDEX('Hoja de Trabajo para listado'!$CD$155:$DC$1048576,MATCH($A878,'Hoja de Trabajo para listado'!$CD$155:$CD$1048576,0),MATCH((CUADRO!M$5&amp;$E878),'Hoja de Trabajo para listado'!$CD$151:$DC$151,0)),0)</f>
        <v>0</v>
      </c>
      <c r="N878" s="243">
        <f ca="1">+IFERROR(INDEX('Hoja de Trabajo para listado'!$A$155:$Z$1048576,MATCH($A878,'Hoja de Trabajo para listado'!$A$155:$A$1048576,0),MATCH((CUADRO!N$5&amp;$E878),'Hoja de Trabajo para listado'!$A$151:$Z$151,0)),0)+IFERROR(INDEX('Hoja de Trabajo para listado'!$AB$155:$BA$1048576,MATCH($A878,'Hoja de Trabajo para listado'!$AB$155:$AB$1048576,0),MATCH((CUADRO!N$5&amp;$E878),'Hoja de Trabajo para listado'!$AB$151:$BA$151,0)),0)+IFERROR(INDEX('Hoja de Trabajo para listado'!$BC$155:$CB$1048576,MATCH($A878,'Hoja de Trabajo para listado'!$BC$155:$BC$1048576,0),MATCH((CUADRO!N$5&amp;$E878),'Hoja de Trabajo para listado'!$BC$151:$CB$151,0)),0)+IFERROR(INDEX('Hoja de Trabajo para listado'!$DE$153:$DG$274,MATCH($A878,'Hoja de Trabajo para listado'!$DE$153:$DE$1048576,0),MATCH((CUADRO!N$5&amp;$E878),'Hoja de Trabajo para listado'!$DE$151:$DG$151,0)),0)+IFERROR(INDEX('Hoja de Trabajo para listado'!$CD$155:$DC$1048576,MATCH($A878,'Hoja de Trabajo para listado'!$CD$155:$CD$1048576,0),MATCH((CUADRO!N$5&amp;$E878),'Hoja de Trabajo para listado'!$CD$151:$DC$151,0)),0)</f>
        <v>0</v>
      </c>
      <c r="O878" s="243">
        <f ca="1">+IFERROR(INDEX('Hoja de Trabajo para listado'!$A$155:$Z$1048576,MATCH($A878,'Hoja de Trabajo para listado'!$A$155:$A$1048576,0),MATCH((CUADRO!O$5&amp;$E878),'Hoja de Trabajo para listado'!$A$151:$Z$151,0)),0)+IFERROR(INDEX('Hoja de Trabajo para listado'!$AB$155:$BA$1048576,MATCH($A878,'Hoja de Trabajo para listado'!$AB$155:$AB$1048576,0),MATCH((CUADRO!O$5&amp;$E878),'Hoja de Trabajo para listado'!$AB$151:$BA$151,0)),0)+IFERROR(INDEX('Hoja de Trabajo para listado'!$BC$155:$CB$1048576,MATCH($A878,'Hoja de Trabajo para listado'!$BC$155:$BC$1048576,0),MATCH((CUADRO!O$5&amp;$E878),'Hoja de Trabajo para listado'!$BC$151:$CB$151,0)),0)+IFERROR(INDEX('Hoja de Trabajo para listado'!$DE$153:$DG$274,MATCH($A878,'Hoja de Trabajo para listado'!$DE$153:$DE$1048576,0),MATCH((CUADRO!O$5&amp;$E878),'Hoja de Trabajo para listado'!$DE$151:$DG$151,0)),0)+IFERROR(INDEX('Hoja de Trabajo para listado'!$CD$155:$DC$1048576,MATCH($A878,'Hoja de Trabajo para listado'!$CD$155:$CD$1048576,0),MATCH((CUADRO!O$5&amp;$E878),'Hoja de Trabajo para listado'!$CD$151:$DC$151,0)),0)</f>
        <v>0</v>
      </c>
      <c r="P878" s="243">
        <f ca="1">+IFERROR(INDEX('Hoja de Trabajo para listado'!$A$155:$Z$1048576,MATCH($A878,'Hoja de Trabajo para listado'!$A$155:$A$1048576,0),MATCH((CUADRO!P$5&amp;$E878),'Hoja de Trabajo para listado'!$A$151:$Z$151,0)),0)+IFERROR(INDEX('Hoja de Trabajo para listado'!$AB$155:$BA$1048576,MATCH($A878,'Hoja de Trabajo para listado'!$AB$155:$AB$1048576,0),MATCH((CUADRO!P$5&amp;$E878),'Hoja de Trabajo para listado'!$AB$151:$BA$151,0)),0)+IFERROR(INDEX('Hoja de Trabajo para listado'!$BC$155:$CB$1048576,MATCH($A878,'Hoja de Trabajo para listado'!$BC$155:$BC$1048576,0),MATCH((CUADRO!P$5&amp;$E878),'Hoja de Trabajo para listado'!$BC$151:$CB$151,0)),0)+IFERROR(INDEX('Hoja de Trabajo para listado'!$DE$153:$DG$274,MATCH($A878,'Hoja de Trabajo para listado'!$DE$153:$DE$1048576,0),MATCH((CUADRO!P$5&amp;$E878),'Hoja de Trabajo para listado'!$DE$151:$DG$151,0)),0)+IFERROR(INDEX('Hoja de Trabajo para listado'!$CD$155:$DC$1048576,MATCH($A878,'Hoja de Trabajo para listado'!$CD$155:$CD$1048576,0),MATCH((CUADRO!P$5&amp;$E878),'Hoja de Trabajo para listado'!$CD$151:$DC$151,0)),0)</f>
        <v>0</v>
      </c>
      <c r="Q878" s="243">
        <f ca="1">+IFERROR(INDEX('Hoja de Trabajo para listado'!$A$155:$Z$1048576,MATCH($A878,'Hoja de Trabajo para listado'!$A$155:$A$1048576,0),MATCH((CUADRO!Q$5&amp;$E878),'Hoja de Trabajo para listado'!$A$151:$Z$151,0)),0)+IFERROR(INDEX('Hoja de Trabajo para listado'!$AB$155:$BA$1048576,MATCH($A878,'Hoja de Trabajo para listado'!$AB$155:$AB$1048576,0),MATCH((CUADRO!Q$5&amp;$E878),'Hoja de Trabajo para listado'!$AB$151:$BA$151,0)),0)+IFERROR(INDEX('Hoja de Trabajo para listado'!$BC$155:$CB$1048576,MATCH($A878,'Hoja de Trabajo para listado'!$BC$155:$BC$1048576,0),MATCH((CUADRO!Q$5&amp;$E878),'Hoja de Trabajo para listado'!$BC$151:$CB$151,0)),0)+IFERROR(INDEX('Hoja de Trabajo para listado'!$DE$153:$DG$274,MATCH($A878,'Hoja de Trabajo para listado'!$DE$153:$DE$1048576,0),MATCH((CUADRO!Q$5&amp;$E878),'Hoja de Trabajo para listado'!$DE$151:$DG$151,0)),0)+IFERROR(INDEX('Hoja de Trabajo para listado'!$CD$155:$DC$1048576,MATCH($A878,'Hoja de Trabajo para listado'!$CD$155:$CD$1048576,0),MATCH((CUADRO!Q$5&amp;$E878),'Hoja de Trabajo para listado'!$CD$151:$DC$151,0)),0)</f>
        <v>0</v>
      </c>
      <c r="R878" s="243">
        <f t="shared" ca="1" si="29"/>
        <v>0</v>
      </c>
      <c r="S878" s="249"/>
      <c r="T878" s="243">
        <f ca="1">+T879</f>
        <v>0</v>
      </c>
      <c r="U878" s="242">
        <f t="shared" si="30"/>
        <v>1</v>
      </c>
      <c r="V878" s="333" t="str">
        <f>+VLOOKUP(A878,bd_lista!$A$3:$E$590,5,FALSE)</f>
        <v>Gobiernos Autonomos Municipales</v>
      </c>
      <c r="W878" s="391" t="str">
        <f>+V878</f>
        <v>Gobiernos Autonomos Municipales</v>
      </c>
      <c r="X878" s="242">
        <f>+VLOOKUP(A878,[4]Sheet1!$A$13:$D$744,4,FALSE)</f>
        <v>0</v>
      </c>
      <c r="Y878" s="242" t="e">
        <f>+VLOOKUP(X878,bd_lista!$A$3:$C$590,3,FALSE)</f>
        <v>#N/A</v>
      </c>
      <c r="Z878" s="294">
        <f>+X878</f>
        <v>0</v>
      </c>
      <c r="AA878" s="295" t="e">
        <f>+Y878</f>
        <v>#N/A</v>
      </c>
    </row>
    <row r="879" spans="1:27" customFormat="1" ht="15" hidden="1" customHeight="1">
      <c r="A879" s="32">
        <v>1523</v>
      </c>
      <c r="B879" s="388"/>
      <c r="C879" s="247" t="str">
        <f>+VLOOKUP(A879,bd_lista!$A$3:$C$590,3,FALSE)</f>
        <v>Gobierno Autónomo Municipal de San Pablo de Lípez</v>
      </c>
      <c r="D879" s="390"/>
      <c r="E879" s="244" t="s">
        <v>1305</v>
      </c>
      <c r="F879" s="245">
        <f ca="1">+IFERROR(INDEX('Hoja de Trabajo para listado'!$A$155:$Z$1048576,MATCH($A879,'Hoja de Trabajo para listado'!$A$155:$A$1048576,0),MATCH((CUADRO!F$5&amp;$E879),'Hoja de Trabajo para listado'!$A$151:$Z$151,0)),0)+IFERROR(INDEX('Hoja de Trabajo para listado'!$AB$155:$BA$1048576,MATCH($A879,'Hoja de Trabajo para listado'!$AB$155:$AB$1048576,0),MATCH((CUADRO!F$5&amp;$E879),'Hoja de Trabajo para listado'!$AB$151:$BA$151,0)),0)+IFERROR(INDEX('Hoja de Trabajo para listado'!$BC$155:$CB$1048576,MATCH($A879,'Hoja de Trabajo para listado'!$BC$155:$BC$1048576,0),MATCH((CUADRO!F$5&amp;$E879),'Hoja de Trabajo para listado'!$BC$151:$CB$151,0)),0)+IFERROR(INDEX('Hoja de Trabajo para listado'!$DE$153:$DG$274,MATCH($A879,'Hoja de Trabajo para listado'!$DE$153:$DE$1048576,0),MATCH((CUADRO!F$5&amp;$E879),'Hoja de Trabajo para listado'!$DE$151:$DG$151,0)),0)+IFERROR(INDEX('Hoja de Trabajo para listado'!$CD$155:$DC$1048576,MATCH($A879,'Hoja de Trabajo para listado'!$CD$155:$CD$1048576,0),MATCH((CUADRO!F$5&amp;$E879),'Hoja de Trabajo para listado'!$CD$151:$DC$151,0)),0)</f>
        <v>0</v>
      </c>
      <c r="G879" s="245">
        <f ca="1">+IFERROR(INDEX('Hoja de Trabajo para listado'!$A$155:$Z$1048576,MATCH($A879,'Hoja de Trabajo para listado'!$A$155:$A$1048576,0),MATCH((CUADRO!G$5&amp;$E879),'Hoja de Trabajo para listado'!$A$151:$Z$151,0)),0)+IFERROR(INDEX('Hoja de Trabajo para listado'!$AB$155:$BA$1048576,MATCH($A879,'Hoja de Trabajo para listado'!$AB$155:$AB$1048576,0),MATCH((CUADRO!G$5&amp;$E879),'Hoja de Trabajo para listado'!$AB$151:$BA$151,0)),0)+IFERROR(INDEX('Hoja de Trabajo para listado'!$BC$155:$CB$1048576,MATCH($A879,'Hoja de Trabajo para listado'!$BC$155:$BC$1048576,0),MATCH((CUADRO!G$5&amp;$E879),'Hoja de Trabajo para listado'!$BC$151:$CB$151,0)),0)+IFERROR(INDEX('Hoja de Trabajo para listado'!$DE$153:$DG$274,MATCH($A879,'Hoja de Trabajo para listado'!$DE$153:$DE$1048576,0),MATCH((CUADRO!G$5&amp;$E879),'Hoja de Trabajo para listado'!$DE$151:$DG$151,0)),0)+IFERROR(INDEX('Hoja de Trabajo para listado'!$CD$155:$DC$1048576,MATCH($A879,'Hoja de Trabajo para listado'!$CD$155:$CD$1048576,0),MATCH((CUADRO!G$5&amp;$E879),'Hoja de Trabajo para listado'!$CD$151:$DC$151,0)),0)</f>
        <v>0</v>
      </c>
      <c r="H879" s="245">
        <f ca="1">+IFERROR(INDEX('Hoja de Trabajo para listado'!$A$155:$Z$1048576,MATCH($A879,'Hoja de Trabajo para listado'!$A$155:$A$1048576,0),MATCH((CUADRO!H$5&amp;$E879),'Hoja de Trabajo para listado'!$A$151:$Z$151,0)),0)+IFERROR(INDEX('Hoja de Trabajo para listado'!$AB$155:$BA$1048576,MATCH($A879,'Hoja de Trabajo para listado'!$AB$155:$AB$1048576,0),MATCH((CUADRO!H$5&amp;$E879),'Hoja de Trabajo para listado'!$AB$151:$BA$151,0)),0)+IFERROR(INDEX('Hoja de Trabajo para listado'!$BC$155:$CB$1048576,MATCH($A879,'Hoja de Trabajo para listado'!$BC$155:$BC$1048576,0),MATCH((CUADRO!H$5&amp;$E879),'Hoja de Trabajo para listado'!$BC$151:$CB$151,0)),0)+IFERROR(INDEX('Hoja de Trabajo para listado'!$DE$153:$DG$274,MATCH($A879,'Hoja de Trabajo para listado'!$DE$153:$DE$1048576,0),MATCH((CUADRO!H$5&amp;$E879),'Hoja de Trabajo para listado'!$DE$151:$DG$151,0)),0)+IFERROR(INDEX('Hoja de Trabajo para listado'!$CD$155:$DC$1048576,MATCH($A879,'Hoja de Trabajo para listado'!$CD$155:$CD$1048576,0),MATCH((CUADRO!H$5&amp;$E879),'Hoja de Trabajo para listado'!$CD$151:$DC$151,0)),0)</f>
        <v>0</v>
      </c>
      <c r="I879" s="245">
        <f ca="1">+IFERROR(INDEX('Hoja de Trabajo para listado'!$A$155:$Z$1048576,MATCH($A879,'Hoja de Trabajo para listado'!$A$155:$A$1048576,0),MATCH((CUADRO!I$5&amp;$E879),'Hoja de Trabajo para listado'!$A$151:$Z$151,0)),0)+IFERROR(INDEX('Hoja de Trabajo para listado'!$AB$155:$BA$1048576,MATCH($A879,'Hoja de Trabajo para listado'!$AB$155:$AB$1048576,0),MATCH((CUADRO!I$5&amp;$E879),'Hoja de Trabajo para listado'!$AB$151:$BA$151,0)),0)+IFERROR(INDEX('Hoja de Trabajo para listado'!$BC$155:$CB$1048576,MATCH($A879,'Hoja de Trabajo para listado'!$BC$155:$BC$1048576,0),MATCH((CUADRO!I$5&amp;$E879),'Hoja de Trabajo para listado'!$BC$151:$CB$151,0)),0)+IFERROR(INDEX('Hoja de Trabajo para listado'!$DE$153:$DG$274,MATCH($A879,'Hoja de Trabajo para listado'!$DE$153:$DE$1048576,0),MATCH((CUADRO!I$5&amp;$E879),'Hoja de Trabajo para listado'!$DE$151:$DG$151,0)),0)+IFERROR(INDEX('Hoja de Trabajo para listado'!$CD$155:$DC$1048576,MATCH($A879,'Hoja de Trabajo para listado'!$CD$155:$CD$1048576,0),MATCH((CUADRO!I$5&amp;$E879),'Hoja de Trabajo para listado'!$CD$151:$DC$151,0)),0)</f>
        <v>0</v>
      </c>
      <c r="J879" s="245">
        <f ca="1">+IFERROR(INDEX('Hoja de Trabajo para listado'!$A$155:$Z$1048576,MATCH($A879,'Hoja de Trabajo para listado'!$A$155:$A$1048576,0),MATCH((CUADRO!J$5&amp;$E879),'Hoja de Trabajo para listado'!$A$151:$Z$151,0)),0)+IFERROR(INDEX('Hoja de Trabajo para listado'!$AB$155:$BA$1048576,MATCH($A879,'Hoja de Trabajo para listado'!$AB$155:$AB$1048576,0),MATCH((CUADRO!J$5&amp;$E879),'Hoja de Trabajo para listado'!$AB$151:$BA$151,0)),0)+IFERROR(INDEX('Hoja de Trabajo para listado'!$BC$155:$CB$1048576,MATCH($A879,'Hoja de Trabajo para listado'!$BC$155:$BC$1048576,0),MATCH((CUADRO!J$5&amp;$E879),'Hoja de Trabajo para listado'!$BC$151:$CB$151,0)),0)+IFERROR(INDEX('Hoja de Trabajo para listado'!$DE$153:$DG$274,MATCH($A879,'Hoja de Trabajo para listado'!$DE$153:$DE$1048576,0),MATCH((CUADRO!J$5&amp;$E879),'Hoja de Trabajo para listado'!$DE$151:$DG$151,0)),0)+IFERROR(INDEX('Hoja de Trabajo para listado'!$CD$155:$DC$1048576,MATCH($A879,'Hoja de Trabajo para listado'!$CD$155:$CD$1048576,0),MATCH((CUADRO!J$5&amp;$E879),'Hoja de Trabajo para listado'!$CD$151:$DC$151,0)),0)</f>
        <v>0</v>
      </c>
      <c r="K879" s="245">
        <f ca="1">+IFERROR(INDEX('Hoja de Trabajo para listado'!$A$155:$Z$1048576,MATCH($A879,'Hoja de Trabajo para listado'!$A$155:$A$1048576,0),MATCH((CUADRO!K$5&amp;$E879),'Hoja de Trabajo para listado'!$A$151:$Z$151,0)),0)+IFERROR(INDEX('Hoja de Trabajo para listado'!$AB$155:$BA$1048576,MATCH($A879,'Hoja de Trabajo para listado'!$AB$155:$AB$1048576,0),MATCH((CUADRO!K$5&amp;$E879),'Hoja de Trabajo para listado'!$AB$151:$BA$151,0)),0)+IFERROR(INDEX('Hoja de Trabajo para listado'!$BC$155:$CB$1048576,MATCH($A879,'Hoja de Trabajo para listado'!$BC$155:$BC$1048576,0),MATCH((CUADRO!K$5&amp;$E879),'Hoja de Trabajo para listado'!$BC$151:$CB$151,0)),0)+IFERROR(INDEX('Hoja de Trabajo para listado'!$DE$153:$DG$274,MATCH($A879,'Hoja de Trabajo para listado'!$DE$153:$DE$1048576,0),MATCH((CUADRO!K$5&amp;$E879),'Hoja de Trabajo para listado'!$DE$151:$DG$151,0)),0)+IFERROR(INDEX('Hoja de Trabajo para listado'!$CD$155:$DC$1048576,MATCH($A879,'Hoja de Trabajo para listado'!$CD$155:$CD$1048576,0),MATCH((CUADRO!K$5&amp;$E879),'Hoja de Trabajo para listado'!$CD$151:$DC$151,0)),0)</f>
        <v>0</v>
      </c>
      <c r="L879" s="245">
        <f ca="1">+IFERROR(INDEX('Hoja de Trabajo para listado'!$A$155:$Z$1048576,MATCH($A879,'Hoja de Trabajo para listado'!$A$155:$A$1048576,0),MATCH((CUADRO!L$5&amp;$E879),'Hoja de Trabajo para listado'!$A$151:$Z$151,0)),0)+IFERROR(INDEX('Hoja de Trabajo para listado'!$AB$155:$BA$1048576,MATCH($A879,'Hoja de Trabajo para listado'!$AB$155:$AB$1048576,0),MATCH((CUADRO!L$5&amp;$E879),'Hoja de Trabajo para listado'!$AB$151:$BA$151,0)),0)+IFERROR(INDEX('Hoja de Trabajo para listado'!$BC$155:$CB$1048576,MATCH($A879,'Hoja de Trabajo para listado'!$BC$155:$BC$1048576,0),MATCH((CUADRO!L$5&amp;$E879),'Hoja de Trabajo para listado'!$BC$151:$CB$151,0)),0)+IFERROR(INDEX('Hoja de Trabajo para listado'!$DE$153:$DG$274,MATCH($A879,'Hoja de Trabajo para listado'!$DE$153:$DE$1048576,0),MATCH((CUADRO!L$5&amp;$E879),'Hoja de Trabajo para listado'!$DE$151:$DG$151,0)),0)+IFERROR(INDEX('Hoja de Trabajo para listado'!$CD$155:$DC$1048576,MATCH($A879,'Hoja de Trabajo para listado'!$CD$155:$CD$1048576,0),MATCH((CUADRO!L$5&amp;$E879),'Hoja de Trabajo para listado'!$CD$151:$DC$151,0)),0)</f>
        <v>0</v>
      </c>
      <c r="M879" s="245">
        <f ca="1">+IFERROR(INDEX('Hoja de Trabajo para listado'!$A$155:$Z$1048576,MATCH($A879,'Hoja de Trabajo para listado'!$A$155:$A$1048576,0),MATCH((CUADRO!M$5&amp;$E879),'Hoja de Trabajo para listado'!$A$151:$Z$151,0)),0)+IFERROR(INDEX('Hoja de Trabajo para listado'!$AB$155:$BA$1048576,MATCH($A879,'Hoja de Trabajo para listado'!$AB$155:$AB$1048576,0),MATCH((CUADRO!M$5&amp;$E879),'Hoja de Trabajo para listado'!$AB$151:$BA$151,0)),0)+IFERROR(INDEX('Hoja de Trabajo para listado'!$BC$155:$CB$1048576,MATCH($A879,'Hoja de Trabajo para listado'!$BC$155:$BC$1048576,0),MATCH((CUADRO!M$5&amp;$E879),'Hoja de Trabajo para listado'!$BC$151:$CB$151,0)),0)+IFERROR(INDEX('Hoja de Trabajo para listado'!$DE$153:$DG$274,MATCH($A879,'Hoja de Trabajo para listado'!$DE$153:$DE$1048576,0),MATCH((CUADRO!M$5&amp;$E879),'Hoja de Trabajo para listado'!$DE$151:$DG$151,0)),0)+IFERROR(INDEX('Hoja de Trabajo para listado'!$CD$155:$DC$1048576,MATCH($A879,'Hoja de Trabajo para listado'!$CD$155:$CD$1048576,0),MATCH((CUADRO!M$5&amp;$E879),'Hoja de Trabajo para listado'!$CD$151:$DC$151,0)),0)</f>
        <v>0</v>
      </c>
      <c r="N879" s="245">
        <f ca="1">+IFERROR(INDEX('Hoja de Trabajo para listado'!$A$155:$Z$1048576,MATCH($A879,'Hoja de Trabajo para listado'!$A$155:$A$1048576,0),MATCH((CUADRO!N$5&amp;$E879),'Hoja de Trabajo para listado'!$A$151:$Z$151,0)),0)+IFERROR(INDEX('Hoja de Trabajo para listado'!$AB$155:$BA$1048576,MATCH($A879,'Hoja de Trabajo para listado'!$AB$155:$AB$1048576,0),MATCH((CUADRO!N$5&amp;$E879),'Hoja de Trabajo para listado'!$AB$151:$BA$151,0)),0)+IFERROR(INDEX('Hoja de Trabajo para listado'!$BC$155:$CB$1048576,MATCH($A879,'Hoja de Trabajo para listado'!$BC$155:$BC$1048576,0),MATCH((CUADRO!N$5&amp;$E879),'Hoja de Trabajo para listado'!$BC$151:$CB$151,0)),0)+IFERROR(INDEX('Hoja de Trabajo para listado'!$DE$153:$DG$274,MATCH($A879,'Hoja de Trabajo para listado'!$DE$153:$DE$1048576,0),MATCH((CUADRO!N$5&amp;$E879),'Hoja de Trabajo para listado'!$DE$151:$DG$151,0)),0)+IFERROR(INDEX('Hoja de Trabajo para listado'!$CD$155:$DC$1048576,MATCH($A879,'Hoja de Trabajo para listado'!$CD$155:$CD$1048576,0),MATCH((CUADRO!N$5&amp;$E879),'Hoja de Trabajo para listado'!$CD$151:$DC$151,0)),0)</f>
        <v>0</v>
      </c>
      <c r="O879" s="245">
        <f ca="1">+IFERROR(INDEX('Hoja de Trabajo para listado'!$A$155:$Z$1048576,MATCH($A879,'Hoja de Trabajo para listado'!$A$155:$A$1048576,0),MATCH((CUADRO!O$5&amp;$E879),'Hoja de Trabajo para listado'!$A$151:$Z$151,0)),0)+IFERROR(INDEX('Hoja de Trabajo para listado'!$AB$155:$BA$1048576,MATCH($A879,'Hoja de Trabajo para listado'!$AB$155:$AB$1048576,0),MATCH((CUADRO!O$5&amp;$E879),'Hoja de Trabajo para listado'!$AB$151:$BA$151,0)),0)+IFERROR(INDEX('Hoja de Trabajo para listado'!$BC$155:$CB$1048576,MATCH($A879,'Hoja de Trabajo para listado'!$BC$155:$BC$1048576,0),MATCH((CUADRO!O$5&amp;$E879),'Hoja de Trabajo para listado'!$BC$151:$CB$151,0)),0)+IFERROR(INDEX('Hoja de Trabajo para listado'!$DE$153:$DG$274,MATCH($A879,'Hoja de Trabajo para listado'!$DE$153:$DE$1048576,0),MATCH((CUADRO!O$5&amp;$E879),'Hoja de Trabajo para listado'!$DE$151:$DG$151,0)),0)+IFERROR(INDEX('Hoja de Trabajo para listado'!$CD$155:$DC$1048576,MATCH($A879,'Hoja de Trabajo para listado'!$CD$155:$CD$1048576,0),MATCH((CUADRO!O$5&amp;$E879),'Hoja de Trabajo para listado'!$CD$151:$DC$151,0)),0)</f>
        <v>0</v>
      </c>
      <c r="P879" s="245">
        <f ca="1">+IFERROR(INDEX('Hoja de Trabajo para listado'!$A$155:$Z$1048576,MATCH($A879,'Hoja de Trabajo para listado'!$A$155:$A$1048576,0),MATCH((CUADRO!P$5&amp;$E879),'Hoja de Trabajo para listado'!$A$151:$Z$151,0)),0)+IFERROR(INDEX('Hoja de Trabajo para listado'!$AB$155:$BA$1048576,MATCH($A879,'Hoja de Trabajo para listado'!$AB$155:$AB$1048576,0),MATCH((CUADRO!P$5&amp;$E879),'Hoja de Trabajo para listado'!$AB$151:$BA$151,0)),0)+IFERROR(INDEX('Hoja de Trabajo para listado'!$BC$155:$CB$1048576,MATCH($A879,'Hoja de Trabajo para listado'!$BC$155:$BC$1048576,0),MATCH((CUADRO!P$5&amp;$E879),'Hoja de Trabajo para listado'!$BC$151:$CB$151,0)),0)+IFERROR(INDEX('Hoja de Trabajo para listado'!$DE$153:$DG$274,MATCH($A879,'Hoja de Trabajo para listado'!$DE$153:$DE$1048576,0),MATCH((CUADRO!P$5&amp;$E879),'Hoja de Trabajo para listado'!$DE$151:$DG$151,0)),0)+IFERROR(INDEX('Hoja de Trabajo para listado'!$CD$155:$DC$1048576,MATCH($A879,'Hoja de Trabajo para listado'!$CD$155:$CD$1048576,0),MATCH((CUADRO!P$5&amp;$E879),'Hoja de Trabajo para listado'!$CD$151:$DC$151,0)),0)</f>
        <v>0</v>
      </c>
      <c r="Q879" s="245">
        <f ca="1">+IFERROR(INDEX('Hoja de Trabajo para listado'!$A$155:$Z$1048576,MATCH($A879,'Hoja de Trabajo para listado'!$A$155:$A$1048576,0),MATCH((CUADRO!Q$5&amp;$E879),'Hoja de Trabajo para listado'!$A$151:$Z$151,0)),0)+IFERROR(INDEX('Hoja de Trabajo para listado'!$AB$155:$BA$1048576,MATCH($A879,'Hoja de Trabajo para listado'!$AB$155:$AB$1048576,0),MATCH((CUADRO!Q$5&amp;$E879),'Hoja de Trabajo para listado'!$AB$151:$BA$151,0)),0)+IFERROR(INDEX('Hoja de Trabajo para listado'!$BC$155:$CB$1048576,MATCH($A879,'Hoja de Trabajo para listado'!$BC$155:$BC$1048576,0),MATCH((CUADRO!Q$5&amp;$E879),'Hoja de Trabajo para listado'!$BC$151:$CB$151,0)),0)+IFERROR(INDEX('Hoja de Trabajo para listado'!$DE$153:$DG$274,MATCH($A879,'Hoja de Trabajo para listado'!$DE$153:$DE$1048576,0),MATCH((CUADRO!Q$5&amp;$E879),'Hoja de Trabajo para listado'!$DE$151:$DG$151,0)),0)+IFERROR(INDEX('Hoja de Trabajo para listado'!$CD$155:$DC$1048576,MATCH($A879,'Hoja de Trabajo para listado'!$CD$155:$CD$1048576,0),MATCH((CUADRO!Q$5&amp;$E879),'Hoja de Trabajo para listado'!$CD$151:$DC$151,0)),0)</f>
        <v>0</v>
      </c>
      <c r="R879" s="245">
        <f t="shared" ca="1" si="29"/>
        <v>0</v>
      </c>
      <c r="S879" s="259">
        <f ca="1">+R878+R879</f>
        <v>0</v>
      </c>
      <c r="T879" s="245">
        <f ca="1">+S879</f>
        <v>0</v>
      </c>
      <c r="U879" s="244">
        <f t="shared" si="30"/>
        <v>2</v>
      </c>
      <c r="V879" s="333" t="str">
        <f>+VLOOKUP(A879,bd_lista!$A$3:$E$590,5,FALSE)</f>
        <v>Gobiernos Autonomos Municipales</v>
      </c>
      <c r="W879" s="392"/>
      <c r="X879" s="242">
        <f>+VLOOKUP(A879,[4]Sheet1!$A$13:$D$744,4,FALSE)</f>
        <v>0</v>
      </c>
      <c r="Y879" s="242" t="e">
        <f>+VLOOKUP(X879,bd_lista!$A$3:$C$590,3,FALSE)</f>
        <v>#N/A</v>
      </c>
      <c r="Z879" s="292"/>
      <c r="AA879" s="293"/>
    </row>
    <row r="880" spans="1:27" customFormat="1" ht="15" hidden="1" customHeight="1">
      <c r="A880" s="32">
        <v>1524</v>
      </c>
      <c r="B880" s="387">
        <f>+A880</f>
        <v>1524</v>
      </c>
      <c r="C880" s="247" t="str">
        <f>+VLOOKUP(A880,bd_lista!$A$3:$C$590,3,FALSE)</f>
        <v>Gobierno Autónomo Municipal de Mojinete</v>
      </c>
      <c r="D880" s="389" t="str">
        <f>+C880</f>
        <v>Gobierno Autónomo Municipal de Mojinete</v>
      </c>
      <c r="E880" s="242" t="s">
        <v>1304</v>
      </c>
      <c r="F880" s="243">
        <f ca="1">+IFERROR(INDEX('Hoja de Trabajo para listado'!$A$155:$Z$1048576,MATCH($A880,'Hoja de Trabajo para listado'!$A$155:$A$1048576,0),MATCH((CUADRO!F$5&amp;$E880),'Hoja de Trabajo para listado'!$A$151:$Z$151,0)),0)+IFERROR(INDEX('Hoja de Trabajo para listado'!$AB$155:$BA$1048576,MATCH($A880,'Hoja de Trabajo para listado'!$AB$155:$AB$1048576,0),MATCH((CUADRO!F$5&amp;$E880),'Hoja de Trabajo para listado'!$AB$151:$BA$151,0)),0)+IFERROR(INDEX('Hoja de Trabajo para listado'!$BC$155:$CB$1048576,MATCH($A880,'Hoja de Trabajo para listado'!$BC$155:$BC$1048576,0),MATCH((CUADRO!F$5&amp;$E880),'Hoja de Trabajo para listado'!$BC$151:$CB$151,0)),0)+IFERROR(INDEX('Hoja de Trabajo para listado'!$DE$153:$DG$274,MATCH($A880,'Hoja de Trabajo para listado'!$DE$153:$DE$1048576,0),MATCH((CUADRO!F$5&amp;$E880),'Hoja de Trabajo para listado'!$DE$151:$DG$151,0)),0)+IFERROR(INDEX('Hoja de Trabajo para listado'!$CD$155:$DC$1048576,MATCH($A880,'Hoja de Trabajo para listado'!$CD$155:$CD$1048576,0),MATCH((CUADRO!F$5&amp;$E880),'Hoja de Trabajo para listado'!$CD$151:$DC$151,0)),0)</f>
        <v>0</v>
      </c>
      <c r="G880" s="243">
        <f ca="1">+IFERROR(INDEX('Hoja de Trabajo para listado'!$A$155:$Z$1048576,MATCH($A880,'Hoja de Trabajo para listado'!$A$155:$A$1048576,0),MATCH((CUADRO!G$5&amp;$E880),'Hoja de Trabajo para listado'!$A$151:$Z$151,0)),0)+IFERROR(INDEX('Hoja de Trabajo para listado'!$AB$155:$BA$1048576,MATCH($A880,'Hoja de Trabajo para listado'!$AB$155:$AB$1048576,0),MATCH((CUADRO!G$5&amp;$E880),'Hoja de Trabajo para listado'!$AB$151:$BA$151,0)),0)+IFERROR(INDEX('Hoja de Trabajo para listado'!$BC$155:$CB$1048576,MATCH($A880,'Hoja de Trabajo para listado'!$BC$155:$BC$1048576,0),MATCH((CUADRO!G$5&amp;$E880),'Hoja de Trabajo para listado'!$BC$151:$CB$151,0)),0)+IFERROR(INDEX('Hoja de Trabajo para listado'!$DE$153:$DG$274,MATCH($A880,'Hoja de Trabajo para listado'!$DE$153:$DE$1048576,0),MATCH((CUADRO!G$5&amp;$E880),'Hoja de Trabajo para listado'!$DE$151:$DG$151,0)),0)+IFERROR(INDEX('Hoja de Trabajo para listado'!$CD$155:$DC$1048576,MATCH($A880,'Hoja de Trabajo para listado'!$CD$155:$CD$1048576,0),MATCH((CUADRO!G$5&amp;$E880),'Hoja de Trabajo para listado'!$CD$151:$DC$151,0)),0)</f>
        <v>0</v>
      </c>
      <c r="H880" s="243">
        <f ca="1">+IFERROR(INDEX('Hoja de Trabajo para listado'!$A$155:$Z$1048576,MATCH($A880,'Hoja de Trabajo para listado'!$A$155:$A$1048576,0),MATCH((CUADRO!H$5&amp;$E880),'Hoja de Trabajo para listado'!$A$151:$Z$151,0)),0)+IFERROR(INDEX('Hoja de Trabajo para listado'!$AB$155:$BA$1048576,MATCH($A880,'Hoja de Trabajo para listado'!$AB$155:$AB$1048576,0),MATCH((CUADRO!H$5&amp;$E880),'Hoja de Trabajo para listado'!$AB$151:$BA$151,0)),0)+IFERROR(INDEX('Hoja de Trabajo para listado'!$BC$155:$CB$1048576,MATCH($A880,'Hoja de Trabajo para listado'!$BC$155:$BC$1048576,0),MATCH((CUADRO!H$5&amp;$E880),'Hoja de Trabajo para listado'!$BC$151:$CB$151,0)),0)+IFERROR(INDEX('Hoja de Trabajo para listado'!$DE$153:$DG$274,MATCH($A880,'Hoja de Trabajo para listado'!$DE$153:$DE$1048576,0),MATCH((CUADRO!H$5&amp;$E880),'Hoja de Trabajo para listado'!$DE$151:$DG$151,0)),0)+IFERROR(INDEX('Hoja de Trabajo para listado'!$CD$155:$DC$1048576,MATCH($A880,'Hoja de Trabajo para listado'!$CD$155:$CD$1048576,0),MATCH((CUADRO!H$5&amp;$E880),'Hoja de Trabajo para listado'!$CD$151:$DC$151,0)),0)</f>
        <v>0</v>
      </c>
      <c r="I880" s="243">
        <f ca="1">+IFERROR(INDEX('Hoja de Trabajo para listado'!$A$155:$Z$1048576,MATCH($A880,'Hoja de Trabajo para listado'!$A$155:$A$1048576,0),MATCH((CUADRO!I$5&amp;$E880),'Hoja de Trabajo para listado'!$A$151:$Z$151,0)),0)+IFERROR(INDEX('Hoja de Trabajo para listado'!$AB$155:$BA$1048576,MATCH($A880,'Hoja de Trabajo para listado'!$AB$155:$AB$1048576,0),MATCH((CUADRO!I$5&amp;$E880),'Hoja de Trabajo para listado'!$AB$151:$BA$151,0)),0)+IFERROR(INDEX('Hoja de Trabajo para listado'!$BC$155:$CB$1048576,MATCH($A880,'Hoja de Trabajo para listado'!$BC$155:$BC$1048576,0),MATCH((CUADRO!I$5&amp;$E880),'Hoja de Trabajo para listado'!$BC$151:$CB$151,0)),0)+IFERROR(INDEX('Hoja de Trabajo para listado'!$DE$153:$DG$274,MATCH($A880,'Hoja de Trabajo para listado'!$DE$153:$DE$1048576,0),MATCH((CUADRO!I$5&amp;$E880),'Hoja de Trabajo para listado'!$DE$151:$DG$151,0)),0)+IFERROR(INDEX('Hoja de Trabajo para listado'!$CD$155:$DC$1048576,MATCH($A880,'Hoja de Trabajo para listado'!$CD$155:$CD$1048576,0),MATCH((CUADRO!I$5&amp;$E880),'Hoja de Trabajo para listado'!$CD$151:$DC$151,0)),0)</f>
        <v>0</v>
      </c>
      <c r="J880" s="243">
        <f ca="1">+IFERROR(INDEX('Hoja de Trabajo para listado'!$A$155:$Z$1048576,MATCH($A880,'Hoja de Trabajo para listado'!$A$155:$A$1048576,0),MATCH((CUADRO!J$5&amp;$E880),'Hoja de Trabajo para listado'!$A$151:$Z$151,0)),0)+IFERROR(INDEX('Hoja de Trabajo para listado'!$AB$155:$BA$1048576,MATCH($A880,'Hoja de Trabajo para listado'!$AB$155:$AB$1048576,0),MATCH((CUADRO!J$5&amp;$E880),'Hoja de Trabajo para listado'!$AB$151:$BA$151,0)),0)+IFERROR(INDEX('Hoja de Trabajo para listado'!$BC$155:$CB$1048576,MATCH($A880,'Hoja de Trabajo para listado'!$BC$155:$BC$1048576,0),MATCH((CUADRO!J$5&amp;$E880),'Hoja de Trabajo para listado'!$BC$151:$CB$151,0)),0)+IFERROR(INDEX('Hoja de Trabajo para listado'!$DE$153:$DG$274,MATCH($A880,'Hoja de Trabajo para listado'!$DE$153:$DE$1048576,0),MATCH((CUADRO!J$5&amp;$E880),'Hoja de Trabajo para listado'!$DE$151:$DG$151,0)),0)+IFERROR(INDEX('Hoja de Trabajo para listado'!$CD$155:$DC$1048576,MATCH($A880,'Hoja de Trabajo para listado'!$CD$155:$CD$1048576,0),MATCH((CUADRO!J$5&amp;$E880),'Hoja de Trabajo para listado'!$CD$151:$DC$151,0)),0)</f>
        <v>0</v>
      </c>
      <c r="K880" s="243">
        <f ca="1">+IFERROR(INDEX('Hoja de Trabajo para listado'!$A$155:$Z$1048576,MATCH($A880,'Hoja de Trabajo para listado'!$A$155:$A$1048576,0),MATCH((CUADRO!K$5&amp;$E880),'Hoja de Trabajo para listado'!$A$151:$Z$151,0)),0)+IFERROR(INDEX('Hoja de Trabajo para listado'!$AB$155:$BA$1048576,MATCH($A880,'Hoja de Trabajo para listado'!$AB$155:$AB$1048576,0),MATCH((CUADRO!K$5&amp;$E880),'Hoja de Trabajo para listado'!$AB$151:$BA$151,0)),0)+IFERROR(INDEX('Hoja de Trabajo para listado'!$BC$155:$CB$1048576,MATCH($A880,'Hoja de Trabajo para listado'!$BC$155:$BC$1048576,0),MATCH((CUADRO!K$5&amp;$E880),'Hoja de Trabajo para listado'!$BC$151:$CB$151,0)),0)+IFERROR(INDEX('Hoja de Trabajo para listado'!$DE$153:$DG$274,MATCH($A880,'Hoja de Trabajo para listado'!$DE$153:$DE$1048576,0),MATCH((CUADRO!K$5&amp;$E880),'Hoja de Trabajo para listado'!$DE$151:$DG$151,0)),0)+IFERROR(INDEX('Hoja de Trabajo para listado'!$CD$155:$DC$1048576,MATCH($A880,'Hoja de Trabajo para listado'!$CD$155:$CD$1048576,0),MATCH((CUADRO!K$5&amp;$E880),'Hoja de Trabajo para listado'!$CD$151:$DC$151,0)),0)</f>
        <v>0</v>
      </c>
      <c r="L880" s="243">
        <f ca="1">+IFERROR(INDEX('Hoja de Trabajo para listado'!$A$155:$Z$1048576,MATCH($A880,'Hoja de Trabajo para listado'!$A$155:$A$1048576,0),MATCH((CUADRO!L$5&amp;$E880),'Hoja de Trabajo para listado'!$A$151:$Z$151,0)),0)+IFERROR(INDEX('Hoja de Trabajo para listado'!$AB$155:$BA$1048576,MATCH($A880,'Hoja de Trabajo para listado'!$AB$155:$AB$1048576,0),MATCH((CUADRO!L$5&amp;$E880),'Hoja de Trabajo para listado'!$AB$151:$BA$151,0)),0)+IFERROR(INDEX('Hoja de Trabajo para listado'!$BC$155:$CB$1048576,MATCH($A880,'Hoja de Trabajo para listado'!$BC$155:$BC$1048576,0),MATCH((CUADRO!L$5&amp;$E880),'Hoja de Trabajo para listado'!$BC$151:$CB$151,0)),0)+IFERROR(INDEX('Hoja de Trabajo para listado'!$DE$153:$DG$274,MATCH($A880,'Hoja de Trabajo para listado'!$DE$153:$DE$1048576,0),MATCH((CUADRO!L$5&amp;$E880),'Hoja de Trabajo para listado'!$DE$151:$DG$151,0)),0)+IFERROR(INDEX('Hoja de Trabajo para listado'!$CD$155:$DC$1048576,MATCH($A880,'Hoja de Trabajo para listado'!$CD$155:$CD$1048576,0),MATCH((CUADRO!L$5&amp;$E880),'Hoja de Trabajo para listado'!$CD$151:$DC$151,0)),0)</f>
        <v>0</v>
      </c>
      <c r="M880" s="243">
        <f ca="1">+IFERROR(INDEX('Hoja de Trabajo para listado'!$A$155:$Z$1048576,MATCH($A880,'Hoja de Trabajo para listado'!$A$155:$A$1048576,0),MATCH((CUADRO!M$5&amp;$E880),'Hoja de Trabajo para listado'!$A$151:$Z$151,0)),0)+IFERROR(INDEX('Hoja de Trabajo para listado'!$AB$155:$BA$1048576,MATCH($A880,'Hoja de Trabajo para listado'!$AB$155:$AB$1048576,0),MATCH((CUADRO!M$5&amp;$E880),'Hoja de Trabajo para listado'!$AB$151:$BA$151,0)),0)+IFERROR(INDEX('Hoja de Trabajo para listado'!$BC$155:$CB$1048576,MATCH($A880,'Hoja de Trabajo para listado'!$BC$155:$BC$1048576,0),MATCH((CUADRO!M$5&amp;$E880),'Hoja de Trabajo para listado'!$BC$151:$CB$151,0)),0)+IFERROR(INDEX('Hoja de Trabajo para listado'!$DE$153:$DG$274,MATCH($A880,'Hoja de Trabajo para listado'!$DE$153:$DE$1048576,0),MATCH((CUADRO!M$5&amp;$E880),'Hoja de Trabajo para listado'!$DE$151:$DG$151,0)),0)+IFERROR(INDEX('Hoja de Trabajo para listado'!$CD$155:$DC$1048576,MATCH($A880,'Hoja de Trabajo para listado'!$CD$155:$CD$1048576,0),MATCH((CUADRO!M$5&amp;$E880),'Hoja de Trabajo para listado'!$CD$151:$DC$151,0)),0)</f>
        <v>0</v>
      </c>
      <c r="N880" s="243">
        <f ca="1">+IFERROR(INDEX('Hoja de Trabajo para listado'!$A$155:$Z$1048576,MATCH($A880,'Hoja de Trabajo para listado'!$A$155:$A$1048576,0),MATCH((CUADRO!N$5&amp;$E880),'Hoja de Trabajo para listado'!$A$151:$Z$151,0)),0)+IFERROR(INDEX('Hoja de Trabajo para listado'!$AB$155:$BA$1048576,MATCH($A880,'Hoja de Trabajo para listado'!$AB$155:$AB$1048576,0),MATCH((CUADRO!N$5&amp;$E880),'Hoja de Trabajo para listado'!$AB$151:$BA$151,0)),0)+IFERROR(INDEX('Hoja de Trabajo para listado'!$BC$155:$CB$1048576,MATCH($A880,'Hoja de Trabajo para listado'!$BC$155:$BC$1048576,0),MATCH((CUADRO!N$5&amp;$E880),'Hoja de Trabajo para listado'!$BC$151:$CB$151,0)),0)+IFERROR(INDEX('Hoja de Trabajo para listado'!$DE$153:$DG$274,MATCH($A880,'Hoja de Trabajo para listado'!$DE$153:$DE$1048576,0),MATCH((CUADRO!N$5&amp;$E880),'Hoja de Trabajo para listado'!$DE$151:$DG$151,0)),0)+IFERROR(INDEX('Hoja de Trabajo para listado'!$CD$155:$DC$1048576,MATCH($A880,'Hoja de Trabajo para listado'!$CD$155:$CD$1048576,0),MATCH((CUADRO!N$5&amp;$E880),'Hoja de Trabajo para listado'!$CD$151:$DC$151,0)),0)</f>
        <v>0</v>
      </c>
      <c r="O880" s="243">
        <f ca="1">+IFERROR(INDEX('Hoja de Trabajo para listado'!$A$155:$Z$1048576,MATCH($A880,'Hoja de Trabajo para listado'!$A$155:$A$1048576,0),MATCH((CUADRO!O$5&amp;$E880),'Hoja de Trabajo para listado'!$A$151:$Z$151,0)),0)+IFERROR(INDEX('Hoja de Trabajo para listado'!$AB$155:$BA$1048576,MATCH($A880,'Hoja de Trabajo para listado'!$AB$155:$AB$1048576,0),MATCH((CUADRO!O$5&amp;$E880),'Hoja de Trabajo para listado'!$AB$151:$BA$151,0)),0)+IFERROR(INDEX('Hoja de Trabajo para listado'!$BC$155:$CB$1048576,MATCH($A880,'Hoja de Trabajo para listado'!$BC$155:$BC$1048576,0),MATCH((CUADRO!O$5&amp;$E880),'Hoja de Trabajo para listado'!$BC$151:$CB$151,0)),0)+IFERROR(INDEX('Hoja de Trabajo para listado'!$DE$153:$DG$274,MATCH($A880,'Hoja de Trabajo para listado'!$DE$153:$DE$1048576,0),MATCH((CUADRO!O$5&amp;$E880),'Hoja de Trabajo para listado'!$DE$151:$DG$151,0)),0)+IFERROR(INDEX('Hoja de Trabajo para listado'!$CD$155:$DC$1048576,MATCH($A880,'Hoja de Trabajo para listado'!$CD$155:$CD$1048576,0),MATCH((CUADRO!O$5&amp;$E880),'Hoja de Trabajo para listado'!$CD$151:$DC$151,0)),0)</f>
        <v>0</v>
      </c>
      <c r="P880" s="243">
        <f ca="1">+IFERROR(INDEX('Hoja de Trabajo para listado'!$A$155:$Z$1048576,MATCH($A880,'Hoja de Trabajo para listado'!$A$155:$A$1048576,0),MATCH((CUADRO!P$5&amp;$E880),'Hoja de Trabajo para listado'!$A$151:$Z$151,0)),0)+IFERROR(INDEX('Hoja de Trabajo para listado'!$AB$155:$BA$1048576,MATCH($A880,'Hoja de Trabajo para listado'!$AB$155:$AB$1048576,0),MATCH((CUADRO!P$5&amp;$E880),'Hoja de Trabajo para listado'!$AB$151:$BA$151,0)),0)+IFERROR(INDEX('Hoja de Trabajo para listado'!$BC$155:$CB$1048576,MATCH($A880,'Hoja de Trabajo para listado'!$BC$155:$BC$1048576,0),MATCH((CUADRO!P$5&amp;$E880),'Hoja de Trabajo para listado'!$BC$151:$CB$151,0)),0)+IFERROR(INDEX('Hoja de Trabajo para listado'!$DE$153:$DG$274,MATCH($A880,'Hoja de Trabajo para listado'!$DE$153:$DE$1048576,0),MATCH((CUADRO!P$5&amp;$E880),'Hoja de Trabajo para listado'!$DE$151:$DG$151,0)),0)+IFERROR(INDEX('Hoja de Trabajo para listado'!$CD$155:$DC$1048576,MATCH($A880,'Hoja de Trabajo para listado'!$CD$155:$CD$1048576,0),MATCH((CUADRO!P$5&amp;$E880),'Hoja de Trabajo para listado'!$CD$151:$DC$151,0)),0)</f>
        <v>0</v>
      </c>
      <c r="Q880" s="243">
        <f ca="1">+IFERROR(INDEX('Hoja de Trabajo para listado'!$A$155:$Z$1048576,MATCH($A880,'Hoja de Trabajo para listado'!$A$155:$A$1048576,0),MATCH((CUADRO!Q$5&amp;$E880),'Hoja de Trabajo para listado'!$A$151:$Z$151,0)),0)+IFERROR(INDEX('Hoja de Trabajo para listado'!$AB$155:$BA$1048576,MATCH($A880,'Hoja de Trabajo para listado'!$AB$155:$AB$1048576,0),MATCH((CUADRO!Q$5&amp;$E880),'Hoja de Trabajo para listado'!$AB$151:$BA$151,0)),0)+IFERROR(INDEX('Hoja de Trabajo para listado'!$BC$155:$CB$1048576,MATCH($A880,'Hoja de Trabajo para listado'!$BC$155:$BC$1048576,0),MATCH((CUADRO!Q$5&amp;$E880),'Hoja de Trabajo para listado'!$BC$151:$CB$151,0)),0)+IFERROR(INDEX('Hoja de Trabajo para listado'!$DE$153:$DG$274,MATCH($A880,'Hoja de Trabajo para listado'!$DE$153:$DE$1048576,0),MATCH((CUADRO!Q$5&amp;$E880),'Hoja de Trabajo para listado'!$DE$151:$DG$151,0)),0)+IFERROR(INDEX('Hoja de Trabajo para listado'!$CD$155:$DC$1048576,MATCH($A880,'Hoja de Trabajo para listado'!$CD$155:$CD$1048576,0),MATCH((CUADRO!Q$5&amp;$E880),'Hoja de Trabajo para listado'!$CD$151:$DC$151,0)),0)</f>
        <v>0</v>
      </c>
      <c r="R880" s="243">
        <f t="shared" ca="1" si="29"/>
        <v>0</v>
      </c>
      <c r="S880" s="249"/>
      <c r="T880" s="243">
        <f ca="1">+T881</f>
        <v>0</v>
      </c>
      <c r="U880" s="242">
        <f t="shared" si="30"/>
        <v>1</v>
      </c>
      <c r="V880" s="333" t="str">
        <f>+VLOOKUP(A880,bd_lista!$A$3:$E$590,5,FALSE)</f>
        <v>Gobiernos Autonomos Municipales</v>
      </c>
      <c r="W880" s="391" t="str">
        <f>+V880</f>
        <v>Gobiernos Autonomos Municipales</v>
      </c>
      <c r="X880" s="242">
        <f>+VLOOKUP(A880,[4]Sheet1!$A$13:$D$744,4,FALSE)</f>
        <v>0</v>
      </c>
      <c r="Y880" s="242" t="e">
        <f>+VLOOKUP(X880,bd_lista!$A$3:$C$590,3,FALSE)</f>
        <v>#N/A</v>
      </c>
      <c r="Z880" s="294">
        <f>+X880</f>
        <v>0</v>
      </c>
      <c r="AA880" s="295" t="e">
        <f>+Y880</f>
        <v>#N/A</v>
      </c>
    </row>
    <row r="881" spans="1:27" customFormat="1" ht="15" hidden="1" customHeight="1">
      <c r="A881" s="32">
        <v>1524</v>
      </c>
      <c r="B881" s="388"/>
      <c r="C881" s="247" t="str">
        <f>+VLOOKUP(A881,bd_lista!$A$3:$C$590,3,FALSE)</f>
        <v>Gobierno Autónomo Municipal de Mojinete</v>
      </c>
      <c r="D881" s="390"/>
      <c r="E881" s="244" t="s">
        <v>1305</v>
      </c>
      <c r="F881" s="245">
        <f ca="1">+IFERROR(INDEX('Hoja de Trabajo para listado'!$A$155:$Z$1048576,MATCH($A881,'Hoja de Trabajo para listado'!$A$155:$A$1048576,0),MATCH((CUADRO!F$5&amp;$E881),'Hoja de Trabajo para listado'!$A$151:$Z$151,0)),0)+IFERROR(INDEX('Hoja de Trabajo para listado'!$AB$155:$BA$1048576,MATCH($A881,'Hoja de Trabajo para listado'!$AB$155:$AB$1048576,0),MATCH((CUADRO!F$5&amp;$E881),'Hoja de Trabajo para listado'!$AB$151:$BA$151,0)),0)+IFERROR(INDEX('Hoja de Trabajo para listado'!$BC$155:$CB$1048576,MATCH($A881,'Hoja de Trabajo para listado'!$BC$155:$BC$1048576,0),MATCH((CUADRO!F$5&amp;$E881),'Hoja de Trabajo para listado'!$BC$151:$CB$151,0)),0)+IFERROR(INDEX('Hoja de Trabajo para listado'!$DE$153:$DG$274,MATCH($A881,'Hoja de Trabajo para listado'!$DE$153:$DE$1048576,0),MATCH((CUADRO!F$5&amp;$E881),'Hoja de Trabajo para listado'!$DE$151:$DG$151,0)),0)+IFERROR(INDEX('Hoja de Trabajo para listado'!$CD$155:$DC$1048576,MATCH($A881,'Hoja de Trabajo para listado'!$CD$155:$CD$1048576,0),MATCH((CUADRO!F$5&amp;$E881),'Hoja de Trabajo para listado'!$CD$151:$DC$151,0)),0)</f>
        <v>0</v>
      </c>
      <c r="G881" s="245">
        <f ca="1">+IFERROR(INDEX('Hoja de Trabajo para listado'!$A$155:$Z$1048576,MATCH($A881,'Hoja de Trabajo para listado'!$A$155:$A$1048576,0),MATCH((CUADRO!G$5&amp;$E881),'Hoja de Trabajo para listado'!$A$151:$Z$151,0)),0)+IFERROR(INDEX('Hoja de Trabajo para listado'!$AB$155:$BA$1048576,MATCH($A881,'Hoja de Trabajo para listado'!$AB$155:$AB$1048576,0),MATCH((CUADRO!G$5&amp;$E881),'Hoja de Trabajo para listado'!$AB$151:$BA$151,0)),0)+IFERROR(INDEX('Hoja de Trabajo para listado'!$BC$155:$CB$1048576,MATCH($A881,'Hoja de Trabajo para listado'!$BC$155:$BC$1048576,0),MATCH((CUADRO!G$5&amp;$E881),'Hoja de Trabajo para listado'!$BC$151:$CB$151,0)),0)+IFERROR(INDEX('Hoja de Trabajo para listado'!$DE$153:$DG$274,MATCH($A881,'Hoja de Trabajo para listado'!$DE$153:$DE$1048576,0),MATCH((CUADRO!G$5&amp;$E881),'Hoja de Trabajo para listado'!$DE$151:$DG$151,0)),0)+IFERROR(INDEX('Hoja de Trabajo para listado'!$CD$155:$DC$1048576,MATCH($A881,'Hoja de Trabajo para listado'!$CD$155:$CD$1048576,0),MATCH((CUADRO!G$5&amp;$E881),'Hoja de Trabajo para listado'!$CD$151:$DC$151,0)),0)</f>
        <v>0</v>
      </c>
      <c r="H881" s="245">
        <f ca="1">+IFERROR(INDEX('Hoja de Trabajo para listado'!$A$155:$Z$1048576,MATCH($A881,'Hoja de Trabajo para listado'!$A$155:$A$1048576,0),MATCH((CUADRO!H$5&amp;$E881),'Hoja de Trabajo para listado'!$A$151:$Z$151,0)),0)+IFERROR(INDEX('Hoja de Trabajo para listado'!$AB$155:$BA$1048576,MATCH($A881,'Hoja de Trabajo para listado'!$AB$155:$AB$1048576,0),MATCH((CUADRO!H$5&amp;$E881),'Hoja de Trabajo para listado'!$AB$151:$BA$151,0)),0)+IFERROR(INDEX('Hoja de Trabajo para listado'!$BC$155:$CB$1048576,MATCH($A881,'Hoja de Trabajo para listado'!$BC$155:$BC$1048576,0),MATCH((CUADRO!H$5&amp;$E881),'Hoja de Trabajo para listado'!$BC$151:$CB$151,0)),0)+IFERROR(INDEX('Hoja de Trabajo para listado'!$DE$153:$DG$274,MATCH($A881,'Hoja de Trabajo para listado'!$DE$153:$DE$1048576,0),MATCH((CUADRO!H$5&amp;$E881),'Hoja de Trabajo para listado'!$DE$151:$DG$151,0)),0)+IFERROR(INDEX('Hoja de Trabajo para listado'!$CD$155:$DC$1048576,MATCH($A881,'Hoja de Trabajo para listado'!$CD$155:$CD$1048576,0),MATCH((CUADRO!H$5&amp;$E881),'Hoja de Trabajo para listado'!$CD$151:$DC$151,0)),0)</f>
        <v>0</v>
      </c>
      <c r="I881" s="245">
        <f ca="1">+IFERROR(INDEX('Hoja de Trabajo para listado'!$A$155:$Z$1048576,MATCH($A881,'Hoja de Trabajo para listado'!$A$155:$A$1048576,0),MATCH((CUADRO!I$5&amp;$E881),'Hoja de Trabajo para listado'!$A$151:$Z$151,0)),0)+IFERROR(INDEX('Hoja de Trabajo para listado'!$AB$155:$BA$1048576,MATCH($A881,'Hoja de Trabajo para listado'!$AB$155:$AB$1048576,0),MATCH((CUADRO!I$5&amp;$E881),'Hoja de Trabajo para listado'!$AB$151:$BA$151,0)),0)+IFERROR(INDEX('Hoja de Trabajo para listado'!$BC$155:$CB$1048576,MATCH($A881,'Hoja de Trabajo para listado'!$BC$155:$BC$1048576,0),MATCH((CUADRO!I$5&amp;$E881),'Hoja de Trabajo para listado'!$BC$151:$CB$151,0)),0)+IFERROR(INDEX('Hoja de Trabajo para listado'!$DE$153:$DG$274,MATCH($A881,'Hoja de Trabajo para listado'!$DE$153:$DE$1048576,0),MATCH((CUADRO!I$5&amp;$E881),'Hoja de Trabajo para listado'!$DE$151:$DG$151,0)),0)+IFERROR(INDEX('Hoja de Trabajo para listado'!$CD$155:$DC$1048576,MATCH($A881,'Hoja de Trabajo para listado'!$CD$155:$CD$1048576,0),MATCH((CUADRO!I$5&amp;$E881),'Hoja de Trabajo para listado'!$CD$151:$DC$151,0)),0)</f>
        <v>0</v>
      </c>
      <c r="J881" s="245">
        <f ca="1">+IFERROR(INDEX('Hoja de Trabajo para listado'!$A$155:$Z$1048576,MATCH($A881,'Hoja de Trabajo para listado'!$A$155:$A$1048576,0),MATCH((CUADRO!J$5&amp;$E881),'Hoja de Trabajo para listado'!$A$151:$Z$151,0)),0)+IFERROR(INDEX('Hoja de Trabajo para listado'!$AB$155:$BA$1048576,MATCH($A881,'Hoja de Trabajo para listado'!$AB$155:$AB$1048576,0),MATCH((CUADRO!J$5&amp;$E881),'Hoja de Trabajo para listado'!$AB$151:$BA$151,0)),0)+IFERROR(INDEX('Hoja de Trabajo para listado'!$BC$155:$CB$1048576,MATCH($A881,'Hoja de Trabajo para listado'!$BC$155:$BC$1048576,0),MATCH((CUADRO!J$5&amp;$E881),'Hoja de Trabajo para listado'!$BC$151:$CB$151,0)),0)+IFERROR(INDEX('Hoja de Trabajo para listado'!$DE$153:$DG$274,MATCH($A881,'Hoja de Trabajo para listado'!$DE$153:$DE$1048576,0),MATCH((CUADRO!J$5&amp;$E881),'Hoja de Trabajo para listado'!$DE$151:$DG$151,0)),0)+IFERROR(INDEX('Hoja de Trabajo para listado'!$CD$155:$DC$1048576,MATCH($A881,'Hoja de Trabajo para listado'!$CD$155:$CD$1048576,0),MATCH((CUADRO!J$5&amp;$E881),'Hoja de Trabajo para listado'!$CD$151:$DC$151,0)),0)</f>
        <v>0</v>
      </c>
      <c r="K881" s="245">
        <f ca="1">+IFERROR(INDEX('Hoja de Trabajo para listado'!$A$155:$Z$1048576,MATCH($A881,'Hoja de Trabajo para listado'!$A$155:$A$1048576,0),MATCH((CUADRO!K$5&amp;$E881),'Hoja de Trabajo para listado'!$A$151:$Z$151,0)),0)+IFERROR(INDEX('Hoja de Trabajo para listado'!$AB$155:$BA$1048576,MATCH($A881,'Hoja de Trabajo para listado'!$AB$155:$AB$1048576,0),MATCH((CUADRO!K$5&amp;$E881),'Hoja de Trabajo para listado'!$AB$151:$BA$151,0)),0)+IFERROR(INDEX('Hoja de Trabajo para listado'!$BC$155:$CB$1048576,MATCH($A881,'Hoja de Trabajo para listado'!$BC$155:$BC$1048576,0),MATCH((CUADRO!K$5&amp;$E881),'Hoja de Trabajo para listado'!$BC$151:$CB$151,0)),0)+IFERROR(INDEX('Hoja de Trabajo para listado'!$DE$153:$DG$274,MATCH($A881,'Hoja de Trabajo para listado'!$DE$153:$DE$1048576,0),MATCH((CUADRO!K$5&amp;$E881),'Hoja de Trabajo para listado'!$DE$151:$DG$151,0)),0)+IFERROR(INDEX('Hoja de Trabajo para listado'!$CD$155:$DC$1048576,MATCH($A881,'Hoja de Trabajo para listado'!$CD$155:$CD$1048576,0),MATCH((CUADRO!K$5&amp;$E881),'Hoja de Trabajo para listado'!$CD$151:$DC$151,0)),0)</f>
        <v>0</v>
      </c>
      <c r="L881" s="245">
        <f ca="1">+IFERROR(INDEX('Hoja de Trabajo para listado'!$A$155:$Z$1048576,MATCH($A881,'Hoja de Trabajo para listado'!$A$155:$A$1048576,0),MATCH((CUADRO!L$5&amp;$E881),'Hoja de Trabajo para listado'!$A$151:$Z$151,0)),0)+IFERROR(INDEX('Hoja de Trabajo para listado'!$AB$155:$BA$1048576,MATCH($A881,'Hoja de Trabajo para listado'!$AB$155:$AB$1048576,0),MATCH((CUADRO!L$5&amp;$E881),'Hoja de Trabajo para listado'!$AB$151:$BA$151,0)),0)+IFERROR(INDEX('Hoja de Trabajo para listado'!$BC$155:$CB$1048576,MATCH($A881,'Hoja de Trabajo para listado'!$BC$155:$BC$1048576,0),MATCH((CUADRO!L$5&amp;$E881),'Hoja de Trabajo para listado'!$BC$151:$CB$151,0)),0)+IFERROR(INDEX('Hoja de Trabajo para listado'!$DE$153:$DG$274,MATCH($A881,'Hoja de Trabajo para listado'!$DE$153:$DE$1048576,0),MATCH((CUADRO!L$5&amp;$E881),'Hoja de Trabajo para listado'!$DE$151:$DG$151,0)),0)+IFERROR(INDEX('Hoja de Trabajo para listado'!$CD$155:$DC$1048576,MATCH($A881,'Hoja de Trabajo para listado'!$CD$155:$CD$1048576,0),MATCH((CUADRO!L$5&amp;$E881),'Hoja de Trabajo para listado'!$CD$151:$DC$151,0)),0)</f>
        <v>0</v>
      </c>
      <c r="M881" s="245">
        <f ca="1">+IFERROR(INDEX('Hoja de Trabajo para listado'!$A$155:$Z$1048576,MATCH($A881,'Hoja de Trabajo para listado'!$A$155:$A$1048576,0),MATCH((CUADRO!M$5&amp;$E881),'Hoja de Trabajo para listado'!$A$151:$Z$151,0)),0)+IFERROR(INDEX('Hoja de Trabajo para listado'!$AB$155:$BA$1048576,MATCH($A881,'Hoja de Trabajo para listado'!$AB$155:$AB$1048576,0),MATCH((CUADRO!M$5&amp;$E881),'Hoja de Trabajo para listado'!$AB$151:$BA$151,0)),0)+IFERROR(INDEX('Hoja de Trabajo para listado'!$BC$155:$CB$1048576,MATCH($A881,'Hoja de Trabajo para listado'!$BC$155:$BC$1048576,0),MATCH((CUADRO!M$5&amp;$E881),'Hoja de Trabajo para listado'!$BC$151:$CB$151,0)),0)+IFERROR(INDEX('Hoja de Trabajo para listado'!$DE$153:$DG$274,MATCH($A881,'Hoja de Trabajo para listado'!$DE$153:$DE$1048576,0),MATCH((CUADRO!M$5&amp;$E881),'Hoja de Trabajo para listado'!$DE$151:$DG$151,0)),0)+IFERROR(INDEX('Hoja de Trabajo para listado'!$CD$155:$DC$1048576,MATCH($A881,'Hoja de Trabajo para listado'!$CD$155:$CD$1048576,0),MATCH((CUADRO!M$5&amp;$E881),'Hoja de Trabajo para listado'!$CD$151:$DC$151,0)),0)</f>
        <v>0</v>
      </c>
      <c r="N881" s="245">
        <f ca="1">+IFERROR(INDEX('Hoja de Trabajo para listado'!$A$155:$Z$1048576,MATCH($A881,'Hoja de Trabajo para listado'!$A$155:$A$1048576,0),MATCH((CUADRO!N$5&amp;$E881),'Hoja de Trabajo para listado'!$A$151:$Z$151,0)),0)+IFERROR(INDEX('Hoja de Trabajo para listado'!$AB$155:$BA$1048576,MATCH($A881,'Hoja de Trabajo para listado'!$AB$155:$AB$1048576,0),MATCH((CUADRO!N$5&amp;$E881),'Hoja de Trabajo para listado'!$AB$151:$BA$151,0)),0)+IFERROR(INDEX('Hoja de Trabajo para listado'!$BC$155:$CB$1048576,MATCH($A881,'Hoja de Trabajo para listado'!$BC$155:$BC$1048576,0),MATCH((CUADRO!N$5&amp;$E881),'Hoja de Trabajo para listado'!$BC$151:$CB$151,0)),0)+IFERROR(INDEX('Hoja de Trabajo para listado'!$DE$153:$DG$274,MATCH($A881,'Hoja de Trabajo para listado'!$DE$153:$DE$1048576,0),MATCH((CUADRO!N$5&amp;$E881),'Hoja de Trabajo para listado'!$DE$151:$DG$151,0)),0)+IFERROR(INDEX('Hoja de Trabajo para listado'!$CD$155:$DC$1048576,MATCH($A881,'Hoja de Trabajo para listado'!$CD$155:$CD$1048576,0),MATCH((CUADRO!N$5&amp;$E881),'Hoja de Trabajo para listado'!$CD$151:$DC$151,0)),0)</f>
        <v>0</v>
      </c>
      <c r="O881" s="245">
        <f ca="1">+IFERROR(INDEX('Hoja de Trabajo para listado'!$A$155:$Z$1048576,MATCH($A881,'Hoja de Trabajo para listado'!$A$155:$A$1048576,0),MATCH((CUADRO!O$5&amp;$E881),'Hoja de Trabajo para listado'!$A$151:$Z$151,0)),0)+IFERROR(INDEX('Hoja de Trabajo para listado'!$AB$155:$BA$1048576,MATCH($A881,'Hoja de Trabajo para listado'!$AB$155:$AB$1048576,0),MATCH((CUADRO!O$5&amp;$E881),'Hoja de Trabajo para listado'!$AB$151:$BA$151,0)),0)+IFERROR(INDEX('Hoja de Trabajo para listado'!$BC$155:$CB$1048576,MATCH($A881,'Hoja de Trabajo para listado'!$BC$155:$BC$1048576,0),MATCH((CUADRO!O$5&amp;$E881),'Hoja de Trabajo para listado'!$BC$151:$CB$151,0)),0)+IFERROR(INDEX('Hoja de Trabajo para listado'!$DE$153:$DG$274,MATCH($A881,'Hoja de Trabajo para listado'!$DE$153:$DE$1048576,0),MATCH((CUADRO!O$5&amp;$E881),'Hoja de Trabajo para listado'!$DE$151:$DG$151,0)),0)+IFERROR(INDEX('Hoja de Trabajo para listado'!$CD$155:$DC$1048576,MATCH($A881,'Hoja de Trabajo para listado'!$CD$155:$CD$1048576,0),MATCH((CUADRO!O$5&amp;$E881),'Hoja de Trabajo para listado'!$CD$151:$DC$151,0)),0)</f>
        <v>0</v>
      </c>
      <c r="P881" s="245">
        <f ca="1">+IFERROR(INDEX('Hoja de Trabajo para listado'!$A$155:$Z$1048576,MATCH($A881,'Hoja de Trabajo para listado'!$A$155:$A$1048576,0),MATCH((CUADRO!P$5&amp;$E881),'Hoja de Trabajo para listado'!$A$151:$Z$151,0)),0)+IFERROR(INDEX('Hoja de Trabajo para listado'!$AB$155:$BA$1048576,MATCH($A881,'Hoja de Trabajo para listado'!$AB$155:$AB$1048576,0),MATCH((CUADRO!P$5&amp;$E881),'Hoja de Trabajo para listado'!$AB$151:$BA$151,0)),0)+IFERROR(INDEX('Hoja de Trabajo para listado'!$BC$155:$CB$1048576,MATCH($A881,'Hoja de Trabajo para listado'!$BC$155:$BC$1048576,0),MATCH((CUADRO!P$5&amp;$E881),'Hoja de Trabajo para listado'!$BC$151:$CB$151,0)),0)+IFERROR(INDEX('Hoja de Trabajo para listado'!$DE$153:$DG$274,MATCH($A881,'Hoja de Trabajo para listado'!$DE$153:$DE$1048576,0),MATCH((CUADRO!P$5&amp;$E881),'Hoja de Trabajo para listado'!$DE$151:$DG$151,0)),0)+IFERROR(INDEX('Hoja de Trabajo para listado'!$CD$155:$DC$1048576,MATCH($A881,'Hoja de Trabajo para listado'!$CD$155:$CD$1048576,0),MATCH((CUADRO!P$5&amp;$E881),'Hoja de Trabajo para listado'!$CD$151:$DC$151,0)),0)</f>
        <v>0</v>
      </c>
      <c r="Q881" s="245">
        <f ca="1">+IFERROR(INDEX('Hoja de Trabajo para listado'!$A$155:$Z$1048576,MATCH($A881,'Hoja de Trabajo para listado'!$A$155:$A$1048576,0),MATCH((CUADRO!Q$5&amp;$E881),'Hoja de Trabajo para listado'!$A$151:$Z$151,0)),0)+IFERROR(INDEX('Hoja de Trabajo para listado'!$AB$155:$BA$1048576,MATCH($A881,'Hoja de Trabajo para listado'!$AB$155:$AB$1048576,0),MATCH((CUADRO!Q$5&amp;$E881),'Hoja de Trabajo para listado'!$AB$151:$BA$151,0)),0)+IFERROR(INDEX('Hoja de Trabajo para listado'!$BC$155:$CB$1048576,MATCH($A881,'Hoja de Trabajo para listado'!$BC$155:$BC$1048576,0),MATCH((CUADRO!Q$5&amp;$E881),'Hoja de Trabajo para listado'!$BC$151:$CB$151,0)),0)+IFERROR(INDEX('Hoja de Trabajo para listado'!$DE$153:$DG$274,MATCH($A881,'Hoja de Trabajo para listado'!$DE$153:$DE$1048576,0),MATCH((CUADRO!Q$5&amp;$E881),'Hoja de Trabajo para listado'!$DE$151:$DG$151,0)),0)+IFERROR(INDEX('Hoja de Trabajo para listado'!$CD$155:$DC$1048576,MATCH($A881,'Hoja de Trabajo para listado'!$CD$155:$CD$1048576,0),MATCH((CUADRO!Q$5&amp;$E881),'Hoja de Trabajo para listado'!$CD$151:$DC$151,0)),0)</f>
        <v>0</v>
      </c>
      <c r="R881" s="245">
        <f t="shared" ca="1" si="29"/>
        <v>0</v>
      </c>
      <c r="S881" s="259">
        <f ca="1">+R880+R881</f>
        <v>0</v>
      </c>
      <c r="T881" s="245">
        <f ca="1">+S881</f>
        <v>0</v>
      </c>
      <c r="U881" s="244">
        <f t="shared" si="30"/>
        <v>2</v>
      </c>
      <c r="V881" s="333" t="str">
        <f>+VLOOKUP(A881,bd_lista!$A$3:$E$590,5,FALSE)</f>
        <v>Gobiernos Autonomos Municipales</v>
      </c>
      <c r="W881" s="392"/>
      <c r="X881" s="242">
        <f>+VLOOKUP(A881,[4]Sheet1!$A$13:$D$744,4,FALSE)</f>
        <v>0</v>
      </c>
      <c r="Y881" s="242" t="e">
        <f>+VLOOKUP(X881,bd_lista!$A$3:$C$590,3,FALSE)</f>
        <v>#N/A</v>
      </c>
      <c r="Z881" s="292"/>
      <c r="AA881" s="293"/>
    </row>
    <row r="882" spans="1:27" customFormat="1" ht="15" hidden="1" customHeight="1">
      <c r="A882" s="32">
        <v>1525</v>
      </c>
      <c r="B882" s="387">
        <f>+A882</f>
        <v>1525</v>
      </c>
      <c r="C882" s="247" t="str">
        <f>+VLOOKUP(A882,bd_lista!$A$3:$C$590,3,FALSE)</f>
        <v>Gobierno Autónomo Municipal de San Antonio de Esmoruco</v>
      </c>
      <c r="D882" s="389" t="str">
        <f>+C882</f>
        <v>Gobierno Autónomo Municipal de San Antonio de Esmoruco</v>
      </c>
      <c r="E882" s="242" t="s">
        <v>1304</v>
      </c>
      <c r="F882" s="243">
        <f ca="1">+IFERROR(INDEX('Hoja de Trabajo para listado'!$A$155:$Z$1048576,MATCH($A882,'Hoja de Trabajo para listado'!$A$155:$A$1048576,0),MATCH((CUADRO!F$5&amp;$E882),'Hoja de Trabajo para listado'!$A$151:$Z$151,0)),0)+IFERROR(INDEX('Hoja de Trabajo para listado'!$AB$155:$BA$1048576,MATCH($A882,'Hoja de Trabajo para listado'!$AB$155:$AB$1048576,0),MATCH((CUADRO!F$5&amp;$E882),'Hoja de Trabajo para listado'!$AB$151:$BA$151,0)),0)+IFERROR(INDEX('Hoja de Trabajo para listado'!$BC$155:$CB$1048576,MATCH($A882,'Hoja de Trabajo para listado'!$BC$155:$BC$1048576,0),MATCH((CUADRO!F$5&amp;$E882),'Hoja de Trabajo para listado'!$BC$151:$CB$151,0)),0)+IFERROR(INDEX('Hoja de Trabajo para listado'!$DE$153:$DG$274,MATCH($A882,'Hoja de Trabajo para listado'!$DE$153:$DE$1048576,0),MATCH((CUADRO!F$5&amp;$E882),'Hoja de Trabajo para listado'!$DE$151:$DG$151,0)),0)+IFERROR(INDEX('Hoja de Trabajo para listado'!$CD$155:$DC$1048576,MATCH($A882,'Hoja de Trabajo para listado'!$CD$155:$CD$1048576,0),MATCH((CUADRO!F$5&amp;$E882),'Hoja de Trabajo para listado'!$CD$151:$DC$151,0)),0)</f>
        <v>0</v>
      </c>
      <c r="G882" s="243">
        <f ca="1">+IFERROR(INDEX('Hoja de Trabajo para listado'!$A$155:$Z$1048576,MATCH($A882,'Hoja de Trabajo para listado'!$A$155:$A$1048576,0),MATCH((CUADRO!G$5&amp;$E882),'Hoja de Trabajo para listado'!$A$151:$Z$151,0)),0)+IFERROR(INDEX('Hoja de Trabajo para listado'!$AB$155:$BA$1048576,MATCH($A882,'Hoja de Trabajo para listado'!$AB$155:$AB$1048576,0),MATCH((CUADRO!G$5&amp;$E882),'Hoja de Trabajo para listado'!$AB$151:$BA$151,0)),0)+IFERROR(INDEX('Hoja de Trabajo para listado'!$BC$155:$CB$1048576,MATCH($A882,'Hoja de Trabajo para listado'!$BC$155:$BC$1048576,0),MATCH((CUADRO!G$5&amp;$E882),'Hoja de Trabajo para listado'!$BC$151:$CB$151,0)),0)+IFERROR(INDEX('Hoja de Trabajo para listado'!$DE$153:$DG$274,MATCH($A882,'Hoja de Trabajo para listado'!$DE$153:$DE$1048576,0),MATCH((CUADRO!G$5&amp;$E882),'Hoja de Trabajo para listado'!$DE$151:$DG$151,0)),0)+IFERROR(INDEX('Hoja de Trabajo para listado'!$CD$155:$DC$1048576,MATCH($A882,'Hoja de Trabajo para listado'!$CD$155:$CD$1048576,0),MATCH((CUADRO!G$5&amp;$E882),'Hoja de Trabajo para listado'!$CD$151:$DC$151,0)),0)</f>
        <v>0</v>
      </c>
      <c r="H882" s="243">
        <f ca="1">+IFERROR(INDEX('Hoja de Trabajo para listado'!$A$155:$Z$1048576,MATCH($A882,'Hoja de Trabajo para listado'!$A$155:$A$1048576,0),MATCH((CUADRO!H$5&amp;$E882),'Hoja de Trabajo para listado'!$A$151:$Z$151,0)),0)+IFERROR(INDEX('Hoja de Trabajo para listado'!$AB$155:$BA$1048576,MATCH($A882,'Hoja de Trabajo para listado'!$AB$155:$AB$1048576,0),MATCH((CUADRO!H$5&amp;$E882),'Hoja de Trabajo para listado'!$AB$151:$BA$151,0)),0)+IFERROR(INDEX('Hoja de Trabajo para listado'!$BC$155:$CB$1048576,MATCH($A882,'Hoja de Trabajo para listado'!$BC$155:$BC$1048576,0),MATCH((CUADRO!H$5&amp;$E882),'Hoja de Trabajo para listado'!$BC$151:$CB$151,0)),0)+IFERROR(INDEX('Hoja de Trabajo para listado'!$DE$153:$DG$274,MATCH($A882,'Hoja de Trabajo para listado'!$DE$153:$DE$1048576,0),MATCH((CUADRO!H$5&amp;$E882),'Hoja de Trabajo para listado'!$DE$151:$DG$151,0)),0)+IFERROR(INDEX('Hoja de Trabajo para listado'!$CD$155:$DC$1048576,MATCH($A882,'Hoja de Trabajo para listado'!$CD$155:$CD$1048576,0),MATCH((CUADRO!H$5&amp;$E882),'Hoja de Trabajo para listado'!$CD$151:$DC$151,0)),0)</f>
        <v>0</v>
      </c>
      <c r="I882" s="243">
        <f ca="1">+IFERROR(INDEX('Hoja de Trabajo para listado'!$A$155:$Z$1048576,MATCH($A882,'Hoja de Trabajo para listado'!$A$155:$A$1048576,0),MATCH((CUADRO!I$5&amp;$E882),'Hoja de Trabajo para listado'!$A$151:$Z$151,0)),0)+IFERROR(INDEX('Hoja de Trabajo para listado'!$AB$155:$BA$1048576,MATCH($A882,'Hoja de Trabajo para listado'!$AB$155:$AB$1048576,0),MATCH((CUADRO!I$5&amp;$E882),'Hoja de Trabajo para listado'!$AB$151:$BA$151,0)),0)+IFERROR(INDEX('Hoja de Trabajo para listado'!$BC$155:$CB$1048576,MATCH($A882,'Hoja de Trabajo para listado'!$BC$155:$BC$1048576,0),MATCH((CUADRO!I$5&amp;$E882),'Hoja de Trabajo para listado'!$BC$151:$CB$151,0)),0)+IFERROR(INDEX('Hoja de Trabajo para listado'!$DE$153:$DG$274,MATCH($A882,'Hoja de Trabajo para listado'!$DE$153:$DE$1048576,0),MATCH((CUADRO!I$5&amp;$E882),'Hoja de Trabajo para listado'!$DE$151:$DG$151,0)),0)+IFERROR(INDEX('Hoja de Trabajo para listado'!$CD$155:$DC$1048576,MATCH($A882,'Hoja de Trabajo para listado'!$CD$155:$CD$1048576,0),MATCH((CUADRO!I$5&amp;$E882),'Hoja de Trabajo para listado'!$CD$151:$DC$151,0)),0)</f>
        <v>0</v>
      </c>
      <c r="J882" s="243">
        <f ca="1">+IFERROR(INDEX('Hoja de Trabajo para listado'!$A$155:$Z$1048576,MATCH($A882,'Hoja de Trabajo para listado'!$A$155:$A$1048576,0),MATCH((CUADRO!J$5&amp;$E882),'Hoja de Trabajo para listado'!$A$151:$Z$151,0)),0)+IFERROR(INDEX('Hoja de Trabajo para listado'!$AB$155:$BA$1048576,MATCH($A882,'Hoja de Trabajo para listado'!$AB$155:$AB$1048576,0),MATCH((CUADRO!J$5&amp;$E882),'Hoja de Trabajo para listado'!$AB$151:$BA$151,0)),0)+IFERROR(INDEX('Hoja de Trabajo para listado'!$BC$155:$CB$1048576,MATCH($A882,'Hoja de Trabajo para listado'!$BC$155:$BC$1048576,0),MATCH((CUADRO!J$5&amp;$E882),'Hoja de Trabajo para listado'!$BC$151:$CB$151,0)),0)+IFERROR(INDEX('Hoja de Trabajo para listado'!$DE$153:$DG$274,MATCH($A882,'Hoja de Trabajo para listado'!$DE$153:$DE$1048576,0),MATCH((CUADRO!J$5&amp;$E882),'Hoja de Trabajo para listado'!$DE$151:$DG$151,0)),0)+IFERROR(INDEX('Hoja de Trabajo para listado'!$CD$155:$DC$1048576,MATCH($A882,'Hoja de Trabajo para listado'!$CD$155:$CD$1048576,0),MATCH((CUADRO!J$5&amp;$E882),'Hoja de Trabajo para listado'!$CD$151:$DC$151,0)),0)</f>
        <v>0</v>
      </c>
      <c r="K882" s="243">
        <f ca="1">+IFERROR(INDEX('Hoja de Trabajo para listado'!$A$155:$Z$1048576,MATCH($A882,'Hoja de Trabajo para listado'!$A$155:$A$1048576,0),MATCH((CUADRO!K$5&amp;$E882),'Hoja de Trabajo para listado'!$A$151:$Z$151,0)),0)+IFERROR(INDEX('Hoja de Trabajo para listado'!$AB$155:$BA$1048576,MATCH($A882,'Hoja de Trabajo para listado'!$AB$155:$AB$1048576,0),MATCH((CUADRO!K$5&amp;$E882),'Hoja de Trabajo para listado'!$AB$151:$BA$151,0)),0)+IFERROR(INDEX('Hoja de Trabajo para listado'!$BC$155:$CB$1048576,MATCH($A882,'Hoja de Trabajo para listado'!$BC$155:$BC$1048576,0),MATCH((CUADRO!K$5&amp;$E882),'Hoja de Trabajo para listado'!$BC$151:$CB$151,0)),0)+IFERROR(INDEX('Hoja de Trabajo para listado'!$DE$153:$DG$274,MATCH($A882,'Hoja de Trabajo para listado'!$DE$153:$DE$1048576,0),MATCH((CUADRO!K$5&amp;$E882),'Hoja de Trabajo para listado'!$DE$151:$DG$151,0)),0)+IFERROR(INDEX('Hoja de Trabajo para listado'!$CD$155:$DC$1048576,MATCH($A882,'Hoja de Trabajo para listado'!$CD$155:$CD$1048576,0),MATCH((CUADRO!K$5&amp;$E882),'Hoja de Trabajo para listado'!$CD$151:$DC$151,0)),0)</f>
        <v>0</v>
      </c>
      <c r="L882" s="243">
        <f ca="1">+IFERROR(INDEX('Hoja de Trabajo para listado'!$A$155:$Z$1048576,MATCH($A882,'Hoja de Trabajo para listado'!$A$155:$A$1048576,0),MATCH((CUADRO!L$5&amp;$E882),'Hoja de Trabajo para listado'!$A$151:$Z$151,0)),0)+IFERROR(INDEX('Hoja de Trabajo para listado'!$AB$155:$BA$1048576,MATCH($A882,'Hoja de Trabajo para listado'!$AB$155:$AB$1048576,0),MATCH((CUADRO!L$5&amp;$E882),'Hoja de Trabajo para listado'!$AB$151:$BA$151,0)),0)+IFERROR(INDEX('Hoja de Trabajo para listado'!$BC$155:$CB$1048576,MATCH($A882,'Hoja de Trabajo para listado'!$BC$155:$BC$1048576,0),MATCH((CUADRO!L$5&amp;$E882),'Hoja de Trabajo para listado'!$BC$151:$CB$151,0)),0)+IFERROR(INDEX('Hoja de Trabajo para listado'!$DE$153:$DG$274,MATCH($A882,'Hoja de Trabajo para listado'!$DE$153:$DE$1048576,0),MATCH((CUADRO!L$5&amp;$E882),'Hoja de Trabajo para listado'!$DE$151:$DG$151,0)),0)+IFERROR(INDEX('Hoja de Trabajo para listado'!$CD$155:$DC$1048576,MATCH($A882,'Hoja de Trabajo para listado'!$CD$155:$CD$1048576,0),MATCH((CUADRO!L$5&amp;$E882),'Hoja de Trabajo para listado'!$CD$151:$DC$151,0)),0)</f>
        <v>0</v>
      </c>
      <c r="M882" s="243">
        <f ca="1">+IFERROR(INDEX('Hoja de Trabajo para listado'!$A$155:$Z$1048576,MATCH($A882,'Hoja de Trabajo para listado'!$A$155:$A$1048576,0),MATCH((CUADRO!M$5&amp;$E882),'Hoja de Trabajo para listado'!$A$151:$Z$151,0)),0)+IFERROR(INDEX('Hoja de Trabajo para listado'!$AB$155:$BA$1048576,MATCH($A882,'Hoja de Trabajo para listado'!$AB$155:$AB$1048576,0),MATCH((CUADRO!M$5&amp;$E882),'Hoja de Trabajo para listado'!$AB$151:$BA$151,0)),0)+IFERROR(INDEX('Hoja de Trabajo para listado'!$BC$155:$CB$1048576,MATCH($A882,'Hoja de Trabajo para listado'!$BC$155:$BC$1048576,0),MATCH((CUADRO!M$5&amp;$E882),'Hoja de Trabajo para listado'!$BC$151:$CB$151,0)),0)+IFERROR(INDEX('Hoja de Trabajo para listado'!$DE$153:$DG$274,MATCH($A882,'Hoja de Trabajo para listado'!$DE$153:$DE$1048576,0),MATCH((CUADRO!M$5&amp;$E882),'Hoja de Trabajo para listado'!$DE$151:$DG$151,0)),0)+IFERROR(INDEX('Hoja de Trabajo para listado'!$CD$155:$DC$1048576,MATCH($A882,'Hoja de Trabajo para listado'!$CD$155:$CD$1048576,0),MATCH((CUADRO!M$5&amp;$E882),'Hoja de Trabajo para listado'!$CD$151:$DC$151,0)),0)</f>
        <v>0</v>
      </c>
      <c r="N882" s="243">
        <f ca="1">+IFERROR(INDEX('Hoja de Trabajo para listado'!$A$155:$Z$1048576,MATCH($A882,'Hoja de Trabajo para listado'!$A$155:$A$1048576,0),MATCH((CUADRO!N$5&amp;$E882),'Hoja de Trabajo para listado'!$A$151:$Z$151,0)),0)+IFERROR(INDEX('Hoja de Trabajo para listado'!$AB$155:$BA$1048576,MATCH($A882,'Hoja de Trabajo para listado'!$AB$155:$AB$1048576,0),MATCH((CUADRO!N$5&amp;$E882),'Hoja de Trabajo para listado'!$AB$151:$BA$151,0)),0)+IFERROR(INDEX('Hoja de Trabajo para listado'!$BC$155:$CB$1048576,MATCH($A882,'Hoja de Trabajo para listado'!$BC$155:$BC$1048576,0),MATCH((CUADRO!N$5&amp;$E882),'Hoja de Trabajo para listado'!$BC$151:$CB$151,0)),0)+IFERROR(INDEX('Hoja de Trabajo para listado'!$DE$153:$DG$274,MATCH($A882,'Hoja de Trabajo para listado'!$DE$153:$DE$1048576,0),MATCH((CUADRO!N$5&amp;$E882),'Hoja de Trabajo para listado'!$DE$151:$DG$151,0)),0)+IFERROR(INDEX('Hoja de Trabajo para listado'!$CD$155:$DC$1048576,MATCH($A882,'Hoja de Trabajo para listado'!$CD$155:$CD$1048576,0),MATCH((CUADRO!N$5&amp;$E882),'Hoja de Trabajo para listado'!$CD$151:$DC$151,0)),0)</f>
        <v>0</v>
      </c>
      <c r="O882" s="243">
        <f ca="1">+IFERROR(INDEX('Hoja de Trabajo para listado'!$A$155:$Z$1048576,MATCH($A882,'Hoja de Trabajo para listado'!$A$155:$A$1048576,0),MATCH((CUADRO!O$5&amp;$E882),'Hoja de Trabajo para listado'!$A$151:$Z$151,0)),0)+IFERROR(INDEX('Hoja de Trabajo para listado'!$AB$155:$BA$1048576,MATCH($A882,'Hoja de Trabajo para listado'!$AB$155:$AB$1048576,0),MATCH((CUADRO!O$5&amp;$E882),'Hoja de Trabajo para listado'!$AB$151:$BA$151,0)),0)+IFERROR(INDEX('Hoja de Trabajo para listado'!$BC$155:$CB$1048576,MATCH($A882,'Hoja de Trabajo para listado'!$BC$155:$BC$1048576,0),MATCH((CUADRO!O$5&amp;$E882),'Hoja de Trabajo para listado'!$BC$151:$CB$151,0)),0)+IFERROR(INDEX('Hoja de Trabajo para listado'!$DE$153:$DG$274,MATCH($A882,'Hoja de Trabajo para listado'!$DE$153:$DE$1048576,0),MATCH((CUADRO!O$5&amp;$E882),'Hoja de Trabajo para listado'!$DE$151:$DG$151,0)),0)+IFERROR(INDEX('Hoja de Trabajo para listado'!$CD$155:$DC$1048576,MATCH($A882,'Hoja de Trabajo para listado'!$CD$155:$CD$1048576,0),MATCH((CUADRO!O$5&amp;$E882),'Hoja de Trabajo para listado'!$CD$151:$DC$151,0)),0)</f>
        <v>0</v>
      </c>
      <c r="P882" s="243">
        <f ca="1">+IFERROR(INDEX('Hoja de Trabajo para listado'!$A$155:$Z$1048576,MATCH($A882,'Hoja de Trabajo para listado'!$A$155:$A$1048576,0),MATCH((CUADRO!P$5&amp;$E882),'Hoja de Trabajo para listado'!$A$151:$Z$151,0)),0)+IFERROR(INDEX('Hoja de Trabajo para listado'!$AB$155:$BA$1048576,MATCH($A882,'Hoja de Trabajo para listado'!$AB$155:$AB$1048576,0),MATCH((CUADRO!P$5&amp;$E882),'Hoja de Trabajo para listado'!$AB$151:$BA$151,0)),0)+IFERROR(INDEX('Hoja de Trabajo para listado'!$BC$155:$CB$1048576,MATCH($A882,'Hoja de Trabajo para listado'!$BC$155:$BC$1048576,0),MATCH((CUADRO!P$5&amp;$E882),'Hoja de Trabajo para listado'!$BC$151:$CB$151,0)),0)+IFERROR(INDEX('Hoja de Trabajo para listado'!$DE$153:$DG$274,MATCH($A882,'Hoja de Trabajo para listado'!$DE$153:$DE$1048576,0),MATCH((CUADRO!P$5&amp;$E882),'Hoja de Trabajo para listado'!$DE$151:$DG$151,0)),0)+IFERROR(INDEX('Hoja de Trabajo para listado'!$CD$155:$DC$1048576,MATCH($A882,'Hoja de Trabajo para listado'!$CD$155:$CD$1048576,0),MATCH((CUADRO!P$5&amp;$E882),'Hoja de Trabajo para listado'!$CD$151:$DC$151,0)),0)</f>
        <v>0</v>
      </c>
      <c r="Q882" s="243">
        <f ca="1">+IFERROR(INDEX('Hoja de Trabajo para listado'!$A$155:$Z$1048576,MATCH($A882,'Hoja de Trabajo para listado'!$A$155:$A$1048576,0),MATCH((CUADRO!Q$5&amp;$E882),'Hoja de Trabajo para listado'!$A$151:$Z$151,0)),0)+IFERROR(INDEX('Hoja de Trabajo para listado'!$AB$155:$BA$1048576,MATCH($A882,'Hoja de Trabajo para listado'!$AB$155:$AB$1048576,0),MATCH((CUADRO!Q$5&amp;$E882),'Hoja de Trabajo para listado'!$AB$151:$BA$151,0)),0)+IFERROR(INDEX('Hoja de Trabajo para listado'!$BC$155:$CB$1048576,MATCH($A882,'Hoja de Trabajo para listado'!$BC$155:$BC$1048576,0),MATCH((CUADRO!Q$5&amp;$E882),'Hoja de Trabajo para listado'!$BC$151:$CB$151,0)),0)+IFERROR(INDEX('Hoja de Trabajo para listado'!$DE$153:$DG$274,MATCH($A882,'Hoja de Trabajo para listado'!$DE$153:$DE$1048576,0),MATCH((CUADRO!Q$5&amp;$E882),'Hoja de Trabajo para listado'!$DE$151:$DG$151,0)),0)+IFERROR(INDEX('Hoja de Trabajo para listado'!$CD$155:$DC$1048576,MATCH($A882,'Hoja de Trabajo para listado'!$CD$155:$CD$1048576,0),MATCH((CUADRO!Q$5&amp;$E882),'Hoja de Trabajo para listado'!$CD$151:$DC$151,0)),0)</f>
        <v>0</v>
      </c>
      <c r="R882" s="243">
        <f t="shared" ca="1" si="29"/>
        <v>0</v>
      </c>
      <c r="S882" s="249"/>
      <c r="T882" s="243">
        <f ca="1">+T883</f>
        <v>0</v>
      </c>
      <c r="U882" s="242">
        <f t="shared" si="30"/>
        <v>1</v>
      </c>
      <c r="V882" s="333" t="str">
        <f>+VLOOKUP(A882,bd_lista!$A$3:$E$590,5,FALSE)</f>
        <v>Gobiernos Autonomos Municipales</v>
      </c>
      <c r="W882" s="391" t="str">
        <f>+V882</f>
        <v>Gobiernos Autonomos Municipales</v>
      </c>
      <c r="X882" s="242">
        <f>+VLOOKUP(A882,[4]Sheet1!$A$13:$D$744,4,FALSE)</f>
        <v>0</v>
      </c>
      <c r="Y882" s="242" t="e">
        <f>+VLOOKUP(X882,bd_lista!$A$3:$C$590,3,FALSE)</f>
        <v>#N/A</v>
      </c>
      <c r="Z882" s="294">
        <f>+X882</f>
        <v>0</v>
      </c>
      <c r="AA882" s="295" t="e">
        <f>+Y882</f>
        <v>#N/A</v>
      </c>
    </row>
    <row r="883" spans="1:27" customFormat="1" ht="15" hidden="1" customHeight="1">
      <c r="A883" s="32">
        <v>1525</v>
      </c>
      <c r="B883" s="388"/>
      <c r="C883" s="247" t="str">
        <f>+VLOOKUP(A883,bd_lista!$A$3:$C$590,3,FALSE)</f>
        <v>Gobierno Autónomo Municipal de San Antonio de Esmoruco</v>
      </c>
      <c r="D883" s="390"/>
      <c r="E883" s="244" t="s">
        <v>1305</v>
      </c>
      <c r="F883" s="245">
        <f ca="1">+IFERROR(INDEX('Hoja de Trabajo para listado'!$A$155:$Z$1048576,MATCH($A883,'Hoja de Trabajo para listado'!$A$155:$A$1048576,0),MATCH((CUADRO!F$5&amp;$E883),'Hoja de Trabajo para listado'!$A$151:$Z$151,0)),0)+IFERROR(INDEX('Hoja de Trabajo para listado'!$AB$155:$BA$1048576,MATCH($A883,'Hoja de Trabajo para listado'!$AB$155:$AB$1048576,0),MATCH((CUADRO!F$5&amp;$E883),'Hoja de Trabajo para listado'!$AB$151:$BA$151,0)),0)+IFERROR(INDEX('Hoja de Trabajo para listado'!$BC$155:$CB$1048576,MATCH($A883,'Hoja de Trabajo para listado'!$BC$155:$BC$1048576,0),MATCH((CUADRO!F$5&amp;$E883),'Hoja de Trabajo para listado'!$BC$151:$CB$151,0)),0)+IFERROR(INDEX('Hoja de Trabajo para listado'!$DE$153:$DG$274,MATCH($A883,'Hoja de Trabajo para listado'!$DE$153:$DE$1048576,0),MATCH((CUADRO!F$5&amp;$E883),'Hoja de Trabajo para listado'!$DE$151:$DG$151,0)),0)+IFERROR(INDEX('Hoja de Trabajo para listado'!$CD$155:$DC$1048576,MATCH($A883,'Hoja de Trabajo para listado'!$CD$155:$CD$1048576,0),MATCH((CUADRO!F$5&amp;$E883),'Hoja de Trabajo para listado'!$CD$151:$DC$151,0)),0)</f>
        <v>0</v>
      </c>
      <c r="G883" s="245">
        <f ca="1">+IFERROR(INDEX('Hoja de Trabajo para listado'!$A$155:$Z$1048576,MATCH($A883,'Hoja de Trabajo para listado'!$A$155:$A$1048576,0),MATCH((CUADRO!G$5&amp;$E883),'Hoja de Trabajo para listado'!$A$151:$Z$151,0)),0)+IFERROR(INDEX('Hoja de Trabajo para listado'!$AB$155:$BA$1048576,MATCH($A883,'Hoja de Trabajo para listado'!$AB$155:$AB$1048576,0),MATCH((CUADRO!G$5&amp;$E883),'Hoja de Trabajo para listado'!$AB$151:$BA$151,0)),0)+IFERROR(INDEX('Hoja de Trabajo para listado'!$BC$155:$CB$1048576,MATCH($A883,'Hoja de Trabajo para listado'!$BC$155:$BC$1048576,0),MATCH((CUADRO!G$5&amp;$E883),'Hoja de Trabajo para listado'!$BC$151:$CB$151,0)),0)+IFERROR(INDEX('Hoja de Trabajo para listado'!$DE$153:$DG$274,MATCH($A883,'Hoja de Trabajo para listado'!$DE$153:$DE$1048576,0),MATCH((CUADRO!G$5&amp;$E883),'Hoja de Trabajo para listado'!$DE$151:$DG$151,0)),0)+IFERROR(INDEX('Hoja de Trabajo para listado'!$CD$155:$DC$1048576,MATCH($A883,'Hoja de Trabajo para listado'!$CD$155:$CD$1048576,0),MATCH((CUADRO!G$5&amp;$E883),'Hoja de Trabajo para listado'!$CD$151:$DC$151,0)),0)</f>
        <v>0</v>
      </c>
      <c r="H883" s="245">
        <f ca="1">+IFERROR(INDEX('Hoja de Trabajo para listado'!$A$155:$Z$1048576,MATCH($A883,'Hoja de Trabajo para listado'!$A$155:$A$1048576,0),MATCH((CUADRO!H$5&amp;$E883),'Hoja de Trabajo para listado'!$A$151:$Z$151,0)),0)+IFERROR(INDEX('Hoja de Trabajo para listado'!$AB$155:$BA$1048576,MATCH($A883,'Hoja de Trabajo para listado'!$AB$155:$AB$1048576,0),MATCH((CUADRO!H$5&amp;$E883),'Hoja de Trabajo para listado'!$AB$151:$BA$151,0)),0)+IFERROR(INDEX('Hoja de Trabajo para listado'!$BC$155:$CB$1048576,MATCH($A883,'Hoja de Trabajo para listado'!$BC$155:$BC$1048576,0),MATCH((CUADRO!H$5&amp;$E883),'Hoja de Trabajo para listado'!$BC$151:$CB$151,0)),0)+IFERROR(INDEX('Hoja de Trabajo para listado'!$DE$153:$DG$274,MATCH($A883,'Hoja de Trabajo para listado'!$DE$153:$DE$1048576,0),MATCH((CUADRO!H$5&amp;$E883),'Hoja de Trabajo para listado'!$DE$151:$DG$151,0)),0)+IFERROR(INDEX('Hoja de Trabajo para listado'!$CD$155:$DC$1048576,MATCH($A883,'Hoja de Trabajo para listado'!$CD$155:$CD$1048576,0),MATCH((CUADRO!H$5&amp;$E883),'Hoja de Trabajo para listado'!$CD$151:$DC$151,0)),0)</f>
        <v>0</v>
      </c>
      <c r="I883" s="245">
        <f ca="1">+IFERROR(INDEX('Hoja de Trabajo para listado'!$A$155:$Z$1048576,MATCH($A883,'Hoja de Trabajo para listado'!$A$155:$A$1048576,0),MATCH((CUADRO!I$5&amp;$E883),'Hoja de Trabajo para listado'!$A$151:$Z$151,0)),0)+IFERROR(INDEX('Hoja de Trabajo para listado'!$AB$155:$BA$1048576,MATCH($A883,'Hoja de Trabajo para listado'!$AB$155:$AB$1048576,0),MATCH((CUADRO!I$5&amp;$E883),'Hoja de Trabajo para listado'!$AB$151:$BA$151,0)),0)+IFERROR(INDEX('Hoja de Trabajo para listado'!$BC$155:$CB$1048576,MATCH($A883,'Hoja de Trabajo para listado'!$BC$155:$BC$1048576,0),MATCH((CUADRO!I$5&amp;$E883),'Hoja de Trabajo para listado'!$BC$151:$CB$151,0)),0)+IFERROR(INDEX('Hoja de Trabajo para listado'!$DE$153:$DG$274,MATCH($A883,'Hoja de Trabajo para listado'!$DE$153:$DE$1048576,0),MATCH((CUADRO!I$5&amp;$E883),'Hoja de Trabajo para listado'!$DE$151:$DG$151,0)),0)+IFERROR(INDEX('Hoja de Trabajo para listado'!$CD$155:$DC$1048576,MATCH($A883,'Hoja de Trabajo para listado'!$CD$155:$CD$1048576,0),MATCH((CUADRO!I$5&amp;$E883),'Hoja de Trabajo para listado'!$CD$151:$DC$151,0)),0)</f>
        <v>0</v>
      </c>
      <c r="J883" s="245">
        <f ca="1">+IFERROR(INDEX('Hoja de Trabajo para listado'!$A$155:$Z$1048576,MATCH($A883,'Hoja de Trabajo para listado'!$A$155:$A$1048576,0),MATCH((CUADRO!J$5&amp;$E883),'Hoja de Trabajo para listado'!$A$151:$Z$151,0)),0)+IFERROR(INDEX('Hoja de Trabajo para listado'!$AB$155:$BA$1048576,MATCH($A883,'Hoja de Trabajo para listado'!$AB$155:$AB$1048576,0),MATCH((CUADRO!J$5&amp;$E883),'Hoja de Trabajo para listado'!$AB$151:$BA$151,0)),0)+IFERROR(INDEX('Hoja de Trabajo para listado'!$BC$155:$CB$1048576,MATCH($A883,'Hoja de Trabajo para listado'!$BC$155:$BC$1048576,0),MATCH((CUADRO!J$5&amp;$E883),'Hoja de Trabajo para listado'!$BC$151:$CB$151,0)),0)+IFERROR(INDEX('Hoja de Trabajo para listado'!$DE$153:$DG$274,MATCH($A883,'Hoja de Trabajo para listado'!$DE$153:$DE$1048576,0),MATCH((CUADRO!J$5&amp;$E883),'Hoja de Trabajo para listado'!$DE$151:$DG$151,0)),0)+IFERROR(INDEX('Hoja de Trabajo para listado'!$CD$155:$DC$1048576,MATCH($A883,'Hoja de Trabajo para listado'!$CD$155:$CD$1048576,0),MATCH((CUADRO!J$5&amp;$E883),'Hoja de Trabajo para listado'!$CD$151:$DC$151,0)),0)</f>
        <v>0</v>
      </c>
      <c r="K883" s="245">
        <f ca="1">+IFERROR(INDEX('Hoja de Trabajo para listado'!$A$155:$Z$1048576,MATCH($A883,'Hoja de Trabajo para listado'!$A$155:$A$1048576,0),MATCH((CUADRO!K$5&amp;$E883),'Hoja de Trabajo para listado'!$A$151:$Z$151,0)),0)+IFERROR(INDEX('Hoja de Trabajo para listado'!$AB$155:$BA$1048576,MATCH($A883,'Hoja de Trabajo para listado'!$AB$155:$AB$1048576,0),MATCH((CUADRO!K$5&amp;$E883),'Hoja de Trabajo para listado'!$AB$151:$BA$151,0)),0)+IFERROR(INDEX('Hoja de Trabajo para listado'!$BC$155:$CB$1048576,MATCH($A883,'Hoja de Trabajo para listado'!$BC$155:$BC$1048576,0),MATCH((CUADRO!K$5&amp;$E883),'Hoja de Trabajo para listado'!$BC$151:$CB$151,0)),0)+IFERROR(INDEX('Hoja de Trabajo para listado'!$DE$153:$DG$274,MATCH($A883,'Hoja de Trabajo para listado'!$DE$153:$DE$1048576,0),MATCH((CUADRO!K$5&amp;$E883),'Hoja de Trabajo para listado'!$DE$151:$DG$151,0)),0)+IFERROR(INDEX('Hoja de Trabajo para listado'!$CD$155:$DC$1048576,MATCH($A883,'Hoja de Trabajo para listado'!$CD$155:$CD$1048576,0),MATCH((CUADRO!K$5&amp;$E883),'Hoja de Trabajo para listado'!$CD$151:$DC$151,0)),0)</f>
        <v>0</v>
      </c>
      <c r="L883" s="245">
        <f ca="1">+IFERROR(INDEX('Hoja de Trabajo para listado'!$A$155:$Z$1048576,MATCH($A883,'Hoja de Trabajo para listado'!$A$155:$A$1048576,0),MATCH((CUADRO!L$5&amp;$E883),'Hoja de Trabajo para listado'!$A$151:$Z$151,0)),0)+IFERROR(INDEX('Hoja de Trabajo para listado'!$AB$155:$BA$1048576,MATCH($A883,'Hoja de Trabajo para listado'!$AB$155:$AB$1048576,0),MATCH((CUADRO!L$5&amp;$E883),'Hoja de Trabajo para listado'!$AB$151:$BA$151,0)),0)+IFERROR(INDEX('Hoja de Trabajo para listado'!$BC$155:$CB$1048576,MATCH($A883,'Hoja de Trabajo para listado'!$BC$155:$BC$1048576,0),MATCH((CUADRO!L$5&amp;$E883),'Hoja de Trabajo para listado'!$BC$151:$CB$151,0)),0)+IFERROR(INDEX('Hoja de Trabajo para listado'!$DE$153:$DG$274,MATCH($A883,'Hoja de Trabajo para listado'!$DE$153:$DE$1048576,0),MATCH((CUADRO!L$5&amp;$E883),'Hoja de Trabajo para listado'!$DE$151:$DG$151,0)),0)+IFERROR(INDEX('Hoja de Trabajo para listado'!$CD$155:$DC$1048576,MATCH($A883,'Hoja de Trabajo para listado'!$CD$155:$CD$1048576,0),MATCH((CUADRO!L$5&amp;$E883),'Hoja de Trabajo para listado'!$CD$151:$DC$151,0)),0)</f>
        <v>0</v>
      </c>
      <c r="M883" s="245">
        <f ca="1">+IFERROR(INDEX('Hoja de Trabajo para listado'!$A$155:$Z$1048576,MATCH($A883,'Hoja de Trabajo para listado'!$A$155:$A$1048576,0),MATCH((CUADRO!M$5&amp;$E883),'Hoja de Trabajo para listado'!$A$151:$Z$151,0)),0)+IFERROR(INDEX('Hoja de Trabajo para listado'!$AB$155:$BA$1048576,MATCH($A883,'Hoja de Trabajo para listado'!$AB$155:$AB$1048576,0),MATCH((CUADRO!M$5&amp;$E883),'Hoja de Trabajo para listado'!$AB$151:$BA$151,0)),0)+IFERROR(INDEX('Hoja de Trabajo para listado'!$BC$155:$CB$1048576,MATCH($A883,'Hoja de Trabajo para listado'!$BC$155:$BC$1048576,0),MATCH((CUADRO!M$5&amp;$E883),'Hoja de Trabajo para listado'!$BC$151:$CB$151,0)),0)+IFERROR(INDEX('Hoja de Trabajo para listado'!$DE$153:$DG$274,MATCH($A883,'Hoja de Trabajo para listado'!$DE$153:$DE$1048576,0),MATCH((CUADRO!M$5&amp;$E883),'Hoja de Trabajo para listado'!$DE$151:$DG$151,0)),0)+IFERROR(INDEX('Hoja de Trabajo para listado'!$CD$155:$DC$1048576,MATCH($A883,'Hoja de Trabajo para listado'!$CD$155:$CD$1048576,0),MATCH((CUADRO!M$5&amp;$E883),'Hoja de Trabajo para listado'!$CD$151:$DC$151,0)),0)</f>
        <v>0</v>
      </c>
      <c r="N883" s="245">
        <f ca="1">+IFERROR(INDEX('Hoja de Trabajo para listado'!$A$155:$Z$1048576,MATCH($A883,'Hoja de Trabajo para listado'!$A$155:$A$1048576,0),MATCH((CUADRO!N$5&amp;$E883),'Hoja de Trabajo para listado'!$A$151:$Z$151,0)),0)+IFERROR(INDEX('Hoja de Trabajo para listado'!$AB$155:$BA$1048576,MATCH($A883,'Hoja de Trabajo para listado'!$AB$155:$AB$1048576,0),MATCH((CUADRO!N$5&amp;$E883),'Hoja de Trabajo para listado'!$AB$151:$BA$151,0)),0)+IFERROR(INDEX('Hoja de Trabajo para listado'!$BC$155:$CB$1048576,MATCH($A883,'Hoja de Trabajo para listado'!$BC$155:$BC$1048576,0),MATCH((CUADRO!N$5&amp;$E883),'Hoja de Trabajo para listado'!$BC$151:$CB$151,0)),0)+IFERROR(INDEX('Hoja de Trabajo para listado'!$DE$153:$DG$274,MATCH($A883,'Hoja de Trabajo para listado'!$DE$153:$DE$1048576,0),MATCH((CUADRO!N$5&amp;$E883),'Hoja de Trabajo para listado'!$DE$151:$DG$151,0)),0)+IFERROR(INDEX('Hoja de Trabajo para listado'!$CD$155:$DC$1048576,MATCH($A883,'Hoja de Trabajo para listado'!$CD$155:$CD$1048576,0),MATCH((CUADRO!N$5&amp;$E883),'Hoja de Trabajo para listado'!$CD$151:$DC$151,0)),0)</f>
        <v>0</v>
      </c>
      <c r="O883" s="245">
        <f ca="1">+IFERROR(INDEX('Hoja de Trabajo para listado'!$A$155:$Z$1048576,MATCH($A883,'Hoja de Trabajo para listado'!$A$155:$A$1048576,0),MATCH((CUADRO!O$5&amp;$E883),'Hoja de Trabajo para listado'!$A$151:$Z$151,0)),0)+IFERROR(INDEX('Hoja de Trabajo para listado'!$AB$155:$BA$1048576,MATCH($A883,'Hoja de Trabajo para listado'!$AB$155:$AB$1048576,0),MATCH((CUADRO!O$5&amp;$E883),'Hoja de Trabajo para listado'!$AB$151:$BA$151,0)),0)+IFERROR(INDEX('Hoja de Trabajo para listado'!$BC$155:$CB$1048576,MATCH($A883,'Hoja de Trabajo para listado'!$BC$155:$BC$1048576,0),MATCH((CUADRO!O$5&amp;$E883),'Hoja de Trabajo para listado'!$BC$151:$CB$151,0)),0)+IFERROR(INDEX('Hoja de Trabajo para listado'!$DE$153:$DG$274,MATCH($A883,'Hoja de Trabajo para listado'!$DE$153:$DE$1048576,0),MATCH((CUADRO!O$5&amp;$E883),'Hoja de Trabajo para listado'!$DE$151:$DG$151,0)),0)+IFERROR(INDEX('Hoja de Trabajo para listado'!$CD$155:$DC$1048576,MATCH($A883,'Hoja de Trabajo para listado'!$CD$155:$CD$1048576,0),MATCH((CUADRO!O$5&amp;$E883),'Hoja de Trabajo para listado'!$CD$151:$DC$151,0)),0)</f>
        <v>0</v>
      </c>
      <c r="P883" s="245">
        <f ca="1">+IFERROR(INDEX('Hoja de Trabajo para listado'!$A$155:$Z$1048576,MATCH($A883,'Hoja de Trabajo para listado'!$A$155:$A$1048576,0),MATCH((CUADRO!P$5&amp;$E883),'Hoja de Trabajo para listado'!$A$151:$Z$151,0)),0)+IFERROR(INDEX('Hoja de Trabajo para listado'!$AB$155:$BA$1048576,MATCH($A883,'Hoja de Trabajo para listado'!$AB$155:$AB$1048576,0),MATCH((CUADRO!P$5&amp;$E883),'Hoja de Trabajo para listado'!$AB$151:$BA$151,0)),0)+IFERROR(INDEX('Hoja de Trabajo para listado'!$BC$155:$CB$1048576,MATCH($A883,'Hoja de Trabajo para listado'!$BC$155:$BC$1048576,0),MATCH((CUADRO!P$5&amp;$E883),'Hoja de Trabajo para listado'!$BC$151:$CB$151,0)),0)+IFERROR(INDEX('Hoja de Trabajo para listado'!$DE$153:$DG$274,MATCH($A883,'Hoja de Trabajo para listado'!$DE$153:$DE$1048576,0),MATCH((CUADRO!P$5&amp;$E883),'Hoja de Trabajo para listado'!$DE$151:$DG$151,0)),0)+IFERROR(INDEX('Hoja de Trabajo para listado'!$CD$155:$DC$1048576,MATCH($A883,'Hoja de Trabajo para listado'!$CD$155:$CD$1048576,0),MATCH((CUADRO!P$5&amp;$E883),'Hoja de Trabajo para listado'!$CD$151:$DC$151,0)),0)</f>
        <v>0</v>
      </c>
      <c r="Q883" s="245">
        <f ca="1">+IFERROR(INDEX('Hoja de Trabajo para listado'!$A$155:$Z$1048576,MATCH($A883,'Hoja de Trabajo para listado'!$A$155:$A$1048576,0),MATCH((CUADRO!Q$5&amp;$E883),'Hoja de Trabajo para listado'!$A$151:$Z$151,0)),0)+IFERROR(INDEX('Hoja de Trabajo para listado'!$AB$155:$BA$1048576,MATCH($A883,'Hoja de Trabajo para listado'!$AB$155:$AB$1048576,0),MATCH((CUADRO!Q$5&amp;$E883),'Hoja de Trabajo para listado'!$AB$151:$BA$151,0)),0)+IFERROR(INDEX('Hoja de Trabajo para listado'!$BC$155:$CB$1048576,MATCH($A883,'Hoja de Trabajo para listado'!$BC$155:$BC$1048576,0),MATCH((CUADRO!Q$5&amp;$E883),'Hoja de Trabajo para listado'!$BC$151:$CB$151,0)),0)+IFERROR(INDEX('Hoja de Trabajo para listado'!$DE$153:$DG$274,MATCH($A883,'Hoja de Trabajo para listado'!$DE$153:$DE$1048576,0),MATCH((CUADRO!Q$5&amp;$E883),'Hoja de Trabajo para listado'!$DE$151:$DG$151,0)),0)+IFERROR(INDEX('Hoja de Trabajo para listado'!$CD$155:$DC$1048576,MATCH($A883,'Hoja de Trabajo para listado'!$CD$155:$CD$1048576,0),MATCH((CUADRO!Q$5&amp;$E883),'Hoja de Trabajo para listado'!$CD$151:$DC$151,0)),0)</f>
        <v>0</v>
      </c>
      <c r="R883" s="245">
        <f t="shared" ca="1" si="29"/>
        <v>0</v>
      </c>
      <c r="S883" s="259">
        <f ca="1">+R882+R883</f>
        <v>0</v>
      </c>
      <c r="T883" s="245">
        <f ca="1">+S883</f>
        <v>0</v>
      </c>
      <c r="U883" s="244">
        <f t="shared" si="30"/>
        <v>2</v>
      </c>
      <c r="V883" s="333" t="str">
        <f>+VLOOKUP(A883,bd_lista!$A$3:$E$590,5,FALSE)</f>
        <v>Gobiernos Autonomos Municipales</v>
      </c>
      <c r="W883" s="392"/>
      <c r="X883" s="242">
        <f>+VLOOKUP(A883,[4]Sheet1!$A$13:$D$744,4,FALSE)</f>
        <v>0</v>
      </c>
      <c r="Y883" s="242" t="e">
        <f>+VLOOKUP(X883,bd_lista!$A$3:$C$590,3,FALSE)</f>
        <v>#N/A</v>
      </c>
      <c r="Z883" s="292"/>
      <c r="AA883" s="293"/>
    </row>
    <row r="884" spans="1:27" customFormat="1" ht="15" hidden="1" customHeight="1">
      <c r="A884" s="32">
        <v>1526</v>
      </c>
      <c r="B884" s="387">
        <f>+A884</f>
        <v>1526</v>
      </c>
      <c r="C884" s="247" t="str">
        <f>+VLOOKUP(A884,bd_lista!$A$3:$C$590,3,FALSE)</f>
        <v>Gobierno Autónomo Municipal de Sacaca (Villa de Sacaca)</v>
      </c>
      <c r="D884" s="389" t="str">
        <f>+C884</f>
        <v>Gobierno Autónomo Municipal de Sacaca (Villa de Sacaca)</v>
      </c>
      <c r="E884" s="242" t="s">
        <v>1304</v>
      </c>
      <c r="F884" s="243">
        <f ca="1">+IFERROR(INDEX('Hoja de Trabajo para listado'!$A$155:$Z$1048576,MATCH($A884,'Hoja de Trabajo para listado'!$A$155:$A$1048576,0),MATCH((CUADRO!F$5&amp;$E884),'Hoja de Trabajo para listado'!$A$151:$Z$151,0)),0)+IFERROR(INDEX('Hoja de Trabajo para listado'!$AB$155:$BA$1048576,MATCH($A884,'Hoja de Trabajo para listado'!$AB$155:$AB$1048576,0),MATCH((CUADRO!F$5&amp;$E884),'Hoja de Trabajo para listado'!$AB$151:$BA$151,0)),0)+IFERROR(INDEX('Hoja de Trabajo para listado'!$BC$155:$CB$1048576,MATCH($A884,'Hoja de Trabajo para listado'!$BC$155:$BC$1048576,0),MATCH((CUADRO!F$5&amp;$E884),'Hoja de Trabajo para listado'!$BC$151:$CB$151,0)),0)+IFERROR(INDEX('Hoja de Trabajo para listado'!$DE$153:$DG$274,MATCH($A884,'Hoja de Trabajo para listado'!$DE$153:$DE$1048576,0),MATCH((CUADRO!F$5&amp;$E884),'Hoja de Trabajo para listado'!$DE$151:$DG$151,0)),0)+IFERROR(INDEX('Hoja de Trabajo para listado'!$CD$155:$DC$1048576,MATCH($A884,'Hoja de Trabajo para listado'!$CD$155:$CD$1048576,0),MATCH((CUADRO!F$5&amp;$E884),'Hoja de Trabajo para listado'!$CD$151:$DC$151,0)),0)</f>
        <v>0</v>
      </c>
      <c r="G884" s="243">
        <f ca="1">+IFERROR(INDEX('Hoja de Trabajo para listado'!$A$155:$Z$1048576,MATCH($A884,'Hoja de Trabajo para listado'!$A$155:$A$1048576,0),MATCH((CUADRO!G$5&amp;$E884),'Hoja de Trabajo para listado'!$A$151:$Z$151,0)),0)+IFERROR(INDEX('Hoja de Trabajo para listado'!$AB$155:$BA$1048576,MATCH($A884,'Hoja de Trabajo para listado'!$AB$155:$AB$1048576,0),MATCH((CUADRO!G$5&amp;$E884),'Hoja de Trabajo para listado'!$AB$151:$BA$151,0)),0)+IFERROR(INDEX('Hoja de Trabajo para listado'!$BC$155:$CB$1048576,MATCH($A884,'Hoja de Trabajo para listado'!$BC$155:$BC$1048576,0),MATCH((CUADRO!G$5&amp;$E884),'Hoja de Trabajo para listado'!$BC$151:$CB$151,0)),0)+IFERROR(INDEX('Hoja de Trabajo para listado'!$DE$153:$DG$274,MATCH($A884,'Hoja de Trabajo para listado'!$DE$153:$DE$1048576,0),MATCH((CUADRO!G$5&amp;$E884),'Hoja de Trabajo para listado'!$DE$151:$DG$151,0)),0)+IFERROR(INDEX('Hoja de Trabajo para listado'!$CD$155:$DC$1048576,MATCH($A884,'Hoja de Trabajo para listado'!$CD$155:$CD$1048576,0),MATCH((CUADRO!G$5&amp;$E884),'Hoja de Trabajo para listado'!$CD$151:$DC$151,0)),0)</f>
        <v>0</v>
      </c>
      <c r="H884" s="243">
        <f ca="1">+IFERROR(INDEX('Hoja de Trabajo para listado'!$A$155:$Z$1048576,MATCH($A884,'Hoja de Trabajo para listado'!$A$155:$A$1048576,0),MATCH((CUADRO!H$5&amp;$E884),'Hoja de Trabajo para listado'!$A$151:$Z$151,0)),0)+IFERROR(INDEX('Hoja de Trabajo para listado'!$AB$155:$BA$1048576,MATCH($A884,'Hoja de Trabajo para listado'!$AB$155:$AB$1048576,0),MATCH((CUADRO!H$5&amp;$E884),'Hoja de Trabajo para listado'!$AB$151:$BA$151,0)),0)+IFERROR(INDEX('Hoja de Trabajo para listado'!$BC$155:$CB$1048576,MATCH($A884,'Hoja de Trabajo para listado'!$BC$155:$BC$1048576,0),MATCH((CUADRO!H$5&amp;$E884),'Hoja de Trabajo para listado'!$BC$151:$CB$151,0)),0)+IFERROR(INDEX('Hoja de Trabajo para listado'!$DE$153:$DG$274,MATCH($A884,'Hoja de Trabajo para listado'!$DE$153:$DE$1048576,0),MATCH((CUADRO!H$5&amp;$E884),'Hoja de Trabajo para listado'!$DE$151:$DG$151,0)),0)+IFERROR(INDEX('Hoja de Trabajo para listado'!$CD$155:$DC$1048576,MATCH($A884,'Hoja de Trabajo para listado'!$CD$155:$CD$1048576,0),MATCH((CUADRO!H$5&amp;$E884),'Hoja de Trabajo para listado'!$CD$151:$DC$151,0)),0)</f>
        <v>0</v>
      </c>
      <c r="I884" s="243">
        <f ca="1">+IFERROR(INDEX('Hoja de Trabajo para listado'!$A$155:$Z$1048576,MATCH($A884,'Hoja de Trabajo para listado'!$A$155:$A$1048576,0),MATCH((CUADRO!I$5&amp;$E884),'Hoja de Trabajo para listado'!$A$151:$Z$151,0)),0)+IFERROR(INDEX('Hoja de Trabajo para listado'!$AB$155:$BA$1048576,MATCH($A884,'Hoja de Trabajo para listado'!$AB$155:$AB$1048576,0),MATCH((CUADRO!I$5&amp;$E884),'Hoja de Trabajo para listado'!$AB$151:$BA$151,0)),0)+IFERROR(INDEX('Hoja de Trabajo para listado'!$BC$155:$CB$1048576,MATCH($A884,'Hoja de Trabajo para listado'!$BC$155:$BC$1048576,0),MATCH((CUADRO!I$5&amp;$E884),'Hoja de Trabajo para listado'!$BC$151:$CB$151,0)),0)+IFERROR(INDEX('Hoja de Trabajo para listado'!$DE$153:$DG$274,MATCH($A884,'Hoja de Trabajo para listado'!$DE$153:$DE$1048576,0),MATCH((CUADRO!I$5&amp;$E884),'Hoja de Trabajo para listado'!$DE$151:$DG$151,0)),0)+IFERROR(INDEX('Hoja de Trabajo para listado'!$CD$155:$DC$1048576,MATCH($A884,'Hoja de Trabajo para listado'!$CD$155:$CD$1048576,0),MATCH((CUADRO!I$5&amp;$E884),'Hoja de Trabajo para listado'!$CD$151:$DC$151,0)),0)</f>
        <v>0</v>
      </c>
      <c r="J884" s="243">
        <f ca="1">+IFERROR(INDEX('Hoja de Trabajo para listado'!$A$155:$Z$1048576,MATCH($A884,'Hoja de Trabajo para listado'!$A$155:$A$1048576,0),MATCH((CUADRO!J$5&amp;$E884),'Hoja de Trabajo para listado'!$A$151:$Z$151,0)),0)+IFERROR(INDEX('Hoja de Trabajo para listado'!$AB$155:$BA$1048576,MATCH($A884,'Hoja de Trabajo para listado'!$AB$155:$AB$1048576,0),MATCH((CUADRO!J$5&amp;$E884),'Hoja de Trabajo para listado'!$AB$151:$BA$151,0)),0)+IFERROR(INDEX('Hoja de Trabajo para listado'!$BC$155:$CB$1048576,MATCH($A884,'Hoja de Trabajo para listado'!$BC$155:$BC$1048576,0),MATCH((CUADRO!J$5&amp;$E884),'Hoja de Trabajo para listado'!$BC$151:$CB$151,0)),0)+IFERROR(INDEX('Hoja de Trabajo para listado'!$DE$153:$DG$274,MATCH($A884,'Hoja de Trabajo para listado'!$DE$153:$DE$1048576,0),MATCH((CUADRO!J$5&amp;$E884),'Hoja de Trabajo para listado'!$DE$151:$DG$151,0)),0)+IFERROR(INDEX('Hoja de Trabajo para listado'!$CD$155:$DC$1048576,MATCH($A884,'Hoja de Trabajo para listado'!$CD$155:$CD$1048576,0),MATCH((CUADRO!J$5&amp;$E884),'Hoja de Trabajo para listado'!$CD$151:$DC$151,0)),0)</f>
        <v>0</v>
      </c>
      <c r="K884" s="243">
        <f ca="1">+IFERROR(INDEX('Hoja de Trabajo para listado'!$A$155:$Z$1048576,MATCH($A884,'Hoja de Trabajo para listado'!$A$155:$A$1048576,0),MATCH((CUADRO!K$5&amp;$E884),'Hoja de Trabajo para listado'!$A$151:$Z$151,0)),0)+IFERROR(INDEX('Hoja de Trabajo para listado'!$AB$155:$BA$1048576,MATCH($A884,'Hoja de Trabajo para listado'!$AB$155:$AB$1048576,0),MATCH((CUADRO!K$5&amp;$E884),'Hoja de Trabajo para listado'!$AB$151:$BA$151,0)),0)+IFERROR(INDEX('Hoja de Trabajo para listado'!$BC$155:$CB$1048576,MATCH($A884,'Hoja de Trabajo para listado'!$BC$155:$BC$1048576,0),MATCH((CUADRO!K$5&amp;$E884),'Hoja de Trabajo para listado'!$BC$151:$CB$151,0)),0)+IFERROR(INDEX('Hoja de Trabajo para listado'!$DE$153:$DG$274,MATCH($A884,'Hoja de Trabajo para listado'!$DE$153:$DE$1048576,0),MATCH((CUADRO!K$5&amp;$E884),'Hoja de Trabajo para listado'!$DE$151:$DG$151,0)),0)+IFERROR(INDEX('Hoja de Trabajo para listado'!$CD$155:$DC$1048576,MATCH($A884,'Hoja de Trabajo para listado'!$CD$155:$CD$1048576,0),MATCH((CUADRO!K$5&amp;$E884),'Hoja de Trabajo para listado'!$CD$151:$DC$151,0)),0)</f>
        <v>0</v>
      </c>
      <c r="L884" s="243">
        <f ca="1">+IFERROR(INDEX('Hoja de Trabajo para listado'!$A$155:$Z$1048576,MATCH($A884,'Hoja de Trabajo para listado'!$A$155:$A$1048576,0),MATCH((CUADRO!L$5&amp;$E884),'Hoja de Trabajo para listado'!$A$151:$Z$151,0)),0)+IFERROR(INDEX('Hoja de Trabajo para listado'!$AB$155:$BA$1048576,MATCH($A884,'Hoja de Trabajo para listado'!$AB$155:$AB$1048576,0),MATCH((CUADRO!L$5&amp;$E884),'Hoja de Trabajo para listado'!$AB$151:$BA$151,0)),0)+IFERROR(INDEX('Hoja de Trabajo para listado'!$BC$155:$CB$1048576,MATCH($A884,'Hoja de Trabajo para listado'!$BC$155:$BC$1048576,0),MATCH((CUADRO!L$5&amp;$E884),'Hoja de Trabajo para listado'!$BC$151:$CB$151,0)),0)+IFERROR(INDEX('Hoja de Trabajo para listado'!$DE$153:$DG$274,MATCH($A884,'Hoja de Trabajo para listado'!$DE$153:$DE$1048576,0),MATCH((CUADRO!L$5&amp;$E884),'Hoja de Trabajo para listado'!$DE$151:$DG$151,0)),0)+IFERROR(INDEX('Hoja de Trabajo para listado'!$CD$155:$DC$1048576,MATCH($A884,'Hoja de Trabajo para listado'!$CD$155:$CD$1048576,0),MATCH((CUADRO!L$5&amp;$E884),'Hoja de Trabajo para listado'!$CD$151:$DC$151,0)),0)</f>
        <v>0</v>
      </c>
      <c r="M884" s="243">
        <f ca="1">+IFERROR(INDEX('Hoja de Trabajo para listado'!$A$155:$Z$1048576,MATCH($A884,'Hoja de Trabajo para listado'!$A$155:$A$1048576,0),MATCH((CUADRO!M$5&amp;$E884),'Hoja de Trabajo para listado'!$A$151:$Z$151,0)),0)+IFERROR(INDEX('Hoja de Trabajo para listado'!$AB$155:$BA$1048576,MATCH($A884,'Hoja de Trabajo para listado'!$AB$155:$AB$1048576,0),MATCH((CUADRO!M$5&amp;$E884),'Hoja de Trabajo para listado'!$AB$151:$BA$151,0)),0)+IFERROR(INDEX('Hoja de Trabajo para listado'!$BC$155:$CB$1048576,MATCH($A884,'Hoja de Trabajo para listado'!$BC$155:$BC$1048576,0),MATCH((CUADRO!M$5&amp;$E884),'Hoja de Trabajo para listado'!$BC$151:$CB$151,0)),0)+IFERROR(INDEX('Hoja de Trabajo para listado'!$DE$153:$DG$274,MATCH($A884,'Hoja de Trabajo para listado'!$DE$153:$DE$1048576,0),MATCH((CUADRO!M$5&amp;$E884),'Hoja de Trabajo para listado'!$DE$151:$DG$151,0)),0)+IFERROR(INDEX('Hoja de Trabajo para listado'!$CD$155:$DC$1048576,MATCH($A884,'Hoja de Trabajo para listado'!$CD$155:$CD$1048576,0),MATCH((CUADRO!M$5&amp;$E884),'Hoja de Trabajo para listado'!$CD$151:$DC$151,0)),0)</f>
        <v>0</v>
      </c>
      <c r="N884" s="243">
        <f ca="1">+IFERROR(INDEX('Hoja de Trabajo para listado'!$A$155:$Z$1048576,MATCH($A884,'Hoja de Trabajo para listado'!$A$155:$A$1048576,0),MATCH((CUADRO!N$5&amp;$E884),'Hoja de Trabajo para listado'!$A$151:$Z$151,0)),0)+IFERROR(INDEX('Hoja de Trabajo para listado'!$AB$155:$BA$1048576,MATCH($A884,'Hoja de Trabajo para listado'!$AB$155:$AB$1048576,0),MATCH((CUADRO!N$5&amp;$E884),'Hoja de Trabajo para listado'!$AB$151:$BA$151,0)),0)+IFERROR(INDEX('Hoja de Trabajo para listado'!$BC$155:$CB$1048576,MATCH($A884,'Hoja de Trabajo para listado'!$BC$155:$BC$1048576,0),MATCH((CUADRO!N$5&amp;$E884),'Hoja de Trabajo para listado'!$BC$151:$CB$151,0)),0)+IFERROR(INDEX('Hoja de Trabajo para listado'!$DE$153:$DG$274,MATCH($A884,'Hoja de Trabajo para listado'!$DE$153:$DE$1048576,0),MATCH((CUADRO!N$5&amp;$E884),'Hoja de Trabajo para listado'!$DE$151:$DG$151,0)),0)+IFERROR(INDEX('Hoja de Trabajo para listado'!$CD$155:$DC$1048576,MATCH($A884,'Hoja de Trabajo para listado'!$CD$155:$CD$1048576,0),MATCH((CUADRO!N$5&amp;$E884),'Hoja de Trabajo para listado'!$CD$151:$DC$151,0)),0)</f>
        <v>0</v>
      </c>
      <c r="O884" s="243">
        <f ca="1">+IFERROR(INDEX('Hoja de Trabajo para listado'!$A$155:$Z$1048576,MATCH($A884,'Hoja de Trabajo para listado'!$A$155:$A$1048576,0),MATCH((CUADRO!O$5&amp;$E884),'Hoja de Trabajo para listado'!$A$151:$Z$151,0)),0)+IFERROR(INDEX('Hoja de Trabajo para listado'!$AB$155:$BA$1048576,MATCH($A884,'Hoja de Trabajo para listado'!$AB$155:$AB$1048576,0),MATCH((CUADRO!O$5&amp;$E884),'Hoja de Trabajo para listado'!$AB$151:$BA$151,0)),0)+IFERROR(INDEX('Hoja de Trabajo para listado'!$BC$155:$CB$1048576,MATCH($A884,'Hoja de Trabajo para listado'!$BC$155:$BC$1048576,0),MATCH((CUADRO!O$5&amp;$E884),'Hoja de Trabajo para listado'!$BC$151:$CB$151,0)),0)+IFERROR(INDEX('Hoja de Trabajo para listado'!$DE$153:$DG$274,MATCH($A884,'Hoja de Trabajo para listado'!$DE$153:$DE$1048576,0),MATCH((CUADRO!O$5&amp;$E884),'Hoja de Trabajo para listado'!$DE$151:$DG$151,0)),0)+IFERROR(INDEX('Hoja de Trabajo para listado'!$CD$155:$DC$1048576,MATCH($A884,'Hoja de Trabajo para listado'!$CD$155:$CD$1048576,0),MATCH((CUADRO!O$5&amp;$E884),'Hoja de Trabajo para listado'!$CD$151:$DC$151,0)),0)</f>
        <v>0</v>
      </c>
      <c r="P884" s="243">
        <f ca="1">+IFERROR(INDEX('Hoja de Trabajo para listado'!$A$155:$Z$1048576,MATCH($A884,'Hoja de Trabajo para listado'!$A$155:$A$1048576,0),MATCH((CUADRO!P$5&amp;$E884),'Hoja de Trabajo para listado'!$A$151:$Z$151,0)),0)+IFERROR(INDEX('Hoja de Trabajo para listado'!$AB$155:$BA$1048576,MATCH($A884,'Hoja de Trabajo para listado'!$AB$155:$AB$1048576,0),MATCH((CUADRO!P$5&amp;$E884),'Hoja de Trabajo para listado'!$AB$151:$BA$151,0)),0)+IFERROR(INDEX('Hoja de Trabajo para listado'!$BC$155:$CB$1048576,MATCH($A884,'Hoja de Trabajo para listado'!$BC$155:$BC$1048576,0),MATCH((CUADRO!P$5&amp;$E884),'Hoja de Trabajo para listado'!$BC$151:$CB$151,0)),0)+IFERROR(INDEX('Hoja de Trabajo para listado'!$DE$153:$DG$274,MATCH($A884,'Hoja de Trabajo para listado'!$DE$153:$DE$1048576,0),MATCH((CUADRO!P$5&amp;$E884),'Hoja de Trabajo para listado'!$DE$151:$DG$151,0)),0)+IFERROR(INDEX('Hoja de Trabajo para listado'!$CD$155:$DC$1048576,MATCH($A884,'Hoja de Trabajo para listado'!$CD$155:$CD$1048576,0),MATCH((CUADRO!P$5&amp;$E884),'Hoja de Trabajo para listado'!$CD$151:$DC$151,0)),0)</f>
        <v>0</v>
      </c>
      <c r="Q884" s="243">
        <f ca="1">+IFERROR(INDEX('Hoja de Trabajo para listado'!$A$155:$Z$1048576,MATCH($A884,'Hoja de Trabajo para listado'!$A$155:$A$1048576,0),MATCH((CUADRO!Q$5&amp;$E884),'Hoja de Trabajo para listado'!$A$151:$Z$151,0)),0)+IFERROR(INDEX('Hoja de Trabajo para listado'!$AB$155:$BA$1048576,MATCH($A884,'Hoja de Trabajo para listado'!$AB$155:$AB$1048576,0),MATCH((CUADRO!Q$5&amp;$E884),'Hoja de Trabajo para listado'!$AB$151:$BA$151,0)),0)+IFERROR(INDEX('Hoja de Trabajo para listado'!$BC$155:$CB$1048576,MATCH($A884,'Hoja de Trabajo para listado'!$BC$155:$BC$1048576,0),MATCH((CUADRO!Q$5&amp;$E884),'Hoja de Trabajo para listado'!$BC$151:$CB$151,0)),0)+IFERROR(INDEX('Hoja de Trabajo para listado'!$DE$153:$DG$274,MATCH($A884,'Hoja de Trabajo para listado'!$DE$153:$DE$1048576,0),MATCH((CUADRO!Q$5&amp;$E884),'Hoja de Trabajo para listado'!$DE$151:$DG$151,0)),0)+IFERROR(INDEX('Hoja de Trabajo para listado'!$CD$155:$DC$1048576,MATCH($A884,'Hoja de Trabajo para listado'!$CD$155:$CD$1048576,0),MATCH((CUADRO!Q$5&amp;$E884),'Hoja de Trabajo para listado'!$CD$151:$DC$151,0)),0)</f>
        <v>0</v>
      </c>
      <c r="R884" s="243">
        <f t="shared" ca="1" si="29"/>
        <v>0</v>
      </c>
      <c r="S884" s="249"/>
      <c r="T884" s="243">
        <f ca="1">+T885</f>
        <v>0</v>
      </c>
      <c r="U884" s="242">
        <f t="shared" si="30"/>
        <v>1</v>
      </c>
      <c r="V884" s="333" t="str">
        <f>+VLOOKUP(A884,bd_lista!$A$3:$E$590,5,FALSE)</f>
        <v>Gobiernos Autonomos Municipales</v>
      </c>
      <c r="W884" s="391" t="str">
        <f>+V884</f>
        <v>Gobiernos Autonomos Municipales</v>
      </c>
      <c r="X884" s="242">
        <f>+VLOOKUP(A884,[4]Sheet1!$A$13:$D$744,4,FALSE)</f>
        <v>0</v>
      </c>
      <c r="Y884" s="242" t="e">
        <f>+VLOOKUP(X884,bd_lista!$A$3:$C$590,3,FALSE)</f>
        <v>#N/A</v>
      </c>
      <c r="Z884" s="294">
        <f>+X884</f>
        <v>0</v>
      </c>
      <c r="AA884" s="295" t="e">
        <f>+Y884</f>
        <v>#N/A</v>
      </c>
    </row>
    <row r="885" spans="1:27" customFormat="1" ht="27" hidden="1" customHeight="1">
      <c r="A885" s="32">
        <v>1526</v>
      </c>
      <c r="B885" s="388"/>
      <c r="C885" s="247" t="str">
        <f>+VLOOKUP(A885,bd_lista!$A$3:$C$590,3,FALSE)</f>
        <v>Gobierno Autónomo Municipal de Sacaca (Villa de Sacaca)</v>
      </c>
      <c r="D885" s="390"/>
      <c r="E885" s="244" t="s">
        <v>1305</v>
      </c>
      <c r="F885" s="245">
        <f ca="1">+IFERROR(INDEX('Hoja de Trabajo para listado'!$A$155:$Z$1048576,MATCH($A885,'Hoja de Trabajo para listado'!$A$155:$A$1048576,0),MATCH((CUADRO!F$5&amp;$E885),'Hoja de Trabajo para listado'!$A$151:$Z$151,0)),0)+IFERROR(INDEX('Hoja de Trabajo para listado'!$AB$155:$BA$1048576,MATCH($A885,'Hoja de Trabajo para listado'!$AB$155:$AB$1048576,0),MATCH((CUADRO!F$5&amp;$E885),'Hoja de Trabajo para listado'!$AB$151:$BA$151,0)),0)+IFERROR(INDEX('Hoja de Trabajo para listado'!$BC$155:$CB$1048576,MATCH($A885,'Hoja de Trabajo para listado'!$BC$155:$BC$1048576,0),MATCH((CUADRO!F$5&amp;$E885),'Hoja de Trabajo para listado'!$BC$151:$CB$151,0)),0)+IFERROR(INDEX('Hoja de Trabajo para listado'!$DE$153:$DG$274,MATCH($A885,'Hoja de Trabajo para listado'!$DE$153:$DE$1048576,0),MATCH((CUADRO!F$5&amp;$E885),'Hoja de Trabajo para listado'!$DE$151:$DG$151,0)),0)+IFERROR(INDEX('Hoja de Trabajo para listado'!$CD$155:$DC$1048576,MATCH($A885,'Hoja de Trabajo para listado'!$CD$155:$CD$1048576,0),MATCH((CUADRO!F$5&amp;$E885),'Hoja de Trabajo para listado'!$CD$151:$DC$151,0)),0)</f>
        <v>0</v>
      </c>
      <c r="G885" s="245">
        <f ca="1">+IFERROR(INDEX('Hoja de Trabajo para listado'!$A$155:$Z$1048576,MATCH($A885,'Hoja de Trabajo para listado'!$A$155:$A$1048576,0),MATCH((CUADRO!G$5&amp;$E885),'Hoja de Trabajo para listado'!$A$151:$Z$151,0)),0)+IFERROR(INDEX('Hoja de Trabajo para listado'!$AB$155:$BA$1048576,MATCH($A885,'Hoja de Trabajo para listado'!$AB$155:$AB$1048576,0),MATCH((CUADRO!G$5&amp;$E885),'Hoja de Trabajo para listado'!$AB$151:$BA$151,0)),0)+IFERROR(INDEX('Hoja de Trabajo para listado'!$BC$155:$CB$1048576,MATCH($A885,'Hoja de Trabajo para listado'!$BC$155:$BC$1048576,0),MATCH((CUADRO!G$5&amp;$E885),'Hoja de Trabajo para listado'!$BC$151:$CB$151,0)),0)+IFERROR(INDEX('Hoja de Trabajo para listado'!$DE$153:$DG$274,MATCH($A885,'Hoja de Trabajo para listado'!$DE$153:$DE$1048576,0),MATCH((CUADRO!G$5&amp;$E885),'Hoja de Trabajo para listado'!$DE$151:$DG$151,0)),0)+IFERROR(INDEX('Hoja de Trabajo para listado'!$CD$155:$DC$1048576,MATCH($A885,'Hoja de Trabajo para listado'!$CD$155:$CD$1048576,0),MATCH((CUADRO!G$5&amp;$E885),'Hoja de Trabajo para listado'!$CD$151:$DC$151,0)),0)</f>
        <v>0</v>
      </c>
      <c r="H885" s="245">
        <f ca="1">+IFERROR(INDEX('Hoja de Trabajo para listado'!$A$155:$Z$1048576,MATCH($A885,'Hoja de Trabajo para listado'!$A$155:$A$1048576,0),MATCH((CUADRO!H$5&amp;$E885),'Hoja de Trabajo para listado'!$A$151:$Z$151,0)),0)+IFERROR(INDEX('Hoja de Trabajo para listado'!$AB$155:$BA$1048576,MATCH($A885,'Hoja de Trabajo para listado'!$AB$155:$AB$1048576,0),MATCH((CUADRO!H$5&amp;$E885),'Hoja de Trabajo para listado'!$AB$151:$BA$151,0)),0)+IFERROR(INDEX('Hoja de Trabajo para listado'!$BC$155:$CB$1048576,MATCH($A885,'Hoja de Trabajo para listado'!$BC$155:$BC$1048576,0),MATCH((CUADRO!H$5&amp;$E885),'Hoja de Trabajo para listado'!$BC$151:$CB$151,0)),0)+IFERROR(INDEX('Hoja de Trabajo para listado'!$DE$153:$DG$274,MATCH($A885,'Hoja de Trabajo para listado'!$DE$153:$DE$1048576,0),MATCH((CUADRO!H$5&amp;$E885),'Hoja de Trabajo para listado'!$DE$151:$DG$151,0)),0)+IFERROR(INDEX('Hoja de Trabajo para listado'!$CD$155:$DC$1048576,MATCH($A885,'Hoja de Trabajo para listado'!$CD$155:$CD$1048576,0),MATCH((CUADRO!H$5&amp;$E885),'Hoja de Trabajo para listado'!$CD$151:$DC$151,0)),0)</f>
        <v>0</v>
      </c>
      <c r="I885" s="245">
        <f ca="1">+IFERROR(INDEX('Hoja de Trabajo para listado'!$A$155:$Z$1048576,MATCH($A885,'Hoja de Trabajo para listado'!$A$155:$A$1048576,0),MATCH((CUADRO!I$5&amp;$E885),'Hoja de Trabajo para listado'!$A$151:$Z$151,0)),0)+IFERROR(INDEX('Hoja de Trabajo para listado'!$AB$155:$BA$1048576,MATCH($A885,'Hoja de Trabajo para listado'!$AB$155:$AB$1048576,0),MATCH((CUADRO!I$5&amp;$E885),'Hoja de Trabajo para listado'!$AB$151:$BA$151,0)),0)+IFERROR(INDEX('Hoja de Trabajo para listado'!$BC$155:$CB$1048576,MATCH($A885,'Hoja de Trabajo para listado'!$BC$155:$BC$1048576,0),MATCH((CUADRO!I$5&amp;$E885),'Hoja de Trabajo para listado'!$BC$151:$CB$151,0)),0)+IFERROR(INDEX('Hoja de Trabajo para listado'!$DE$153:$DG$274,MATCH($A885,'Hoja de Trabajo para listado'!$DE$153:$DE$1048576,0),MATCH((CUADRO!I$5&amp;$E885),'Hoja de Trabajo para listado'!$DE$151:$DG$151,0)),0)+IFERROR(INDEX('Hoja de Trabajo para listado'!$CD$155:$DC$1048576,MATCH($A885,'Hoja de Trabajo para listado'!$CD$155:$CD$1048576,0),MATCH((CUADRO!I$5&amp;$E885),'Hoja de Trabajo para listado'!$CD$151:$DC$151,0)),0)</f>
        <v>0</v>
      </c>
      <c r="J885" s="245">
        <f ca="1">+IFERROR(INDEX('Hoja de Trabajo para listado'!$A$155:$Z$1048576,MATCH($A885,'Hoja de Trabajo para listado'!$A$155:$A$1048576,0),MATCH((CUADRO!J$5&amp;$E885),'Hoja de Trabajo para listado'!$A$151:$Z$151,0)),0)+IFERROR(INDEX('Hoja de Trabajo para listado'!$AB$155:$BA$1048576,MATCH($A885,'Hoja de Trabajo para listado'!$AB$155:$AB$1048576,0),MATCH((CUADRO!J$5&amp;$E885),'Hoja de Trabajo para listado'!$AB$151:$BA$151,0)),0)+IFERROR(INDEX('Hoja de Trabajo para listado'!$BC$155:$CB$1048576,MATCH($A885,'Hoja de Trabajo para listado'!$BC$155:$BC$1048576,0),MATCH((CUADRO!J$5&amp;$E885),'Hoja de Trabajo para listado'!$BC$151:$CB$151,0)),0)+IFERROR(INDEX('Hoja de Trabajo para listado'!$DE$153:$DG$274,MATCH($A885,'Hoja de Trabajo para listado'!$DE$153:$DE$1048576,0),MATCH((CUADRO!J$5&amp;$E885),'Hoja de Trabajo para listado'!$DE$151:$DG$151,0)),0)+IFERROR(INDEX('Hoja de Trabajo para listado'!$CD$155:$DC$1048576,MATCH($A885,'Hoja de Trabajo para listado'!$CD$155:$CD$1048576,0),MATCH((CUADRO!J$5&amp;$E885),'Hoja de Trabajo para listado'!$CD$151:$DC$151,0)),0)</f>
        <v>0</v>
      </c>
      <c r="K885" s="245">
        <f ca="1">+IFERROR(INDEX('Hoja de Trabajo para listado'!$A$155:$Z$1048576,MATCH($A885,'Hoja de Trabajo para listado'!$A$155:$A$1048576,0),MATCH((CUADRO!K$5&amp;$E885),'Hoja de Trabajo para listado'!$A$151:$Z$151,0)),0)+IFERROR(INDEX('Hoja de Trabajo para listado'!$AB$155:$BA$1048576,MATCH($A885,'Hoja de Trabajo para listado'!$AB$155:$AB$1048576,0),MATCH((CUADRO!K$5&amp;$E885),'Hoja de Trabajo para listado'!$AB$151:$BA$151,0)),0)+IFERROR(INDEX('Hoja de Trabajo para listado'!$BC$155:$CB$1048576,MATCH($A885,'Hoja de Trabajo para listado'!$BC$155:$BC$1048576,0),MATCH((CUADRO!K$5&amp;$E885),'Hoja de Trabajo para listado'!$BC$151:$CB$151,0)),0)+IFERROR(INDEX('Hoja de Trabajo para listado'!$DE$153:$DG$274,MATCH($A885,'Hoja de Trabajo para listado'!$DE$153:$DE$1048576,0),MATCH((CUADRO!K$5&amp;$E885),'Hoja de Trabajo para listado'!$DE$151:$DG$151,0)),0)+IFERROR(INDEX('Hoja de Trabajo para listado'!$CD$155:$DC$1048576,MATCH($A885,'Hoja de Trabajo para listado'!$CD$155:$CD$1048576,0),MATCH((CUADRO!K$5&amp;$E885),'Hoja de Trabajo para listado'!$CD$151:$DC$151,0)),0)</f>
        <v>0</v>
      </c>
      <c r="L885" s="245">
        <f ca="1">+IFERROR(INDEX('Hoja de Trabajo para listado'!$A$155:$Z$1048576,MATCH($A885,'Hoja de Trabajo para listado'!$A$155:$A$1048576,0),MATCH((CUADRO!L$5&amp;$E885),'Hoja de Trabajo para listado'!$A$151:$Z$151,0)),0)+IFERROR(INDEX('Hoja de Trabajo para listado'!$AB$155:$BA$1048576,MATCH($A885,'Hoja de Trabajo para listado'!$AB$155:$AB$1048576,0),MATCH((CUADRO!L$5&amp;$E885),'Hoja de Trabajo para listado'!$AB$151:$BA$151,0)),0)+IFERROR(INDEX('Hoja de Trabajo para listado'!$BC$155:$CB$1048576,MATCH($A885,'Hoja de Trabajo para listado'!$BC$155:$BC$1048576,0),MATCH((CUADRO!L$5&amp;$E885),'Hoja de Trabajo para listado'!$BC$151:$CB$151,0)),0)+IFERROR(INDEX('Hoja de Trabajo para listado'!$DE$153:$DG$274,MATCH($A885,'Hoja de Trabajo para listado'!$DE$153:$DE$1048576,0),MATCH((CUADRO!L$5&amp;$E885),'Hoja de Trabajo para listado'!$DE$151:$DG$151,0)),0)+IFERROR(INDEX('Hoja de Trabajo para listado'!$CD$155:$DC$1048576,MATCH($A885,'Hoja de Trabajo para listado'!$CD$155:$CD$1048576,0),MATCH((CUADRO!L$5&amp;$E885),'Hoja de Trabajo para listado'!$CD$151:$DC$151,0)),0)</f>
        <v>0</v>
      </c>
      <c r="M885" s="245">
        <f ca="1">+IFERROR(INDEX('Hoja de Trabajo para listado'!$A$155:$Z$1048576,MATCH($A885,'Hoja de Trabajo para listado'!$A$155:$A$1048576,0),MATCH((CUADRO!M$5&amp;$E885),'Hoja de Trabajo para listado'!$A$151:$Z$151,0)),0)+IFERROR(INDEX('Hoja de Trabajo para listado'!$AB$155:$BA$1048576,MATCH($A885,'Hoja de Trabajo para listado'!$AB$155:$AB$1048576,0),MATCH((CUADRO!M$5&amp;$E885),'Hoja de Trabajo para listado'!$AB$151:$BA$151,0)),0)+IFERROR(INDEX('Hoja de Trabajo para listado'!$BC$155:$CB$1048576,MATCH($A885,'Hoja de Trabajo para listado'!$BC$155:$BC$1048576,0),MATCH((CUADRO!M$5&amp;$E885),'Hoja de Trabajo para listado'!$BC$151:$CB$151,0)),0)+IFERROR(INDEX('Hoja de Trabajo para listado'!$DE$153:$DG$274,MATCH($A885,'Hoja de Trabajo para listado'!$DE$153:$DE$1048576,0),MATCH((CUADRO!M$5&amp;$E885),'Hoja de Trabajo para listado'!$DE$151:$DG$151,0)),0)+IFERROR(INDEX('Hoja de Trabajo para listado'!$CD$155:$DC$1048576,MATCH($A885,'Hoja de Trabajo para listado'!$CD$155:$CD$1048576,0),MATCH((CUADRO!M$5&amp;$E885),'Hoja de Trabajo para listado'!$CD$151:$DC$151,0)),0)</f>
        <v>0</v>
      </c>
      <c r="N885" s="245">
        <f ca="1">+IFERROR(INDEX('Hoja de Trabajo para listado'!$A$155:$Z$1048576,MATCH($A885,'Hoja de Trabajo para listado'!$A$155:$A$1048576,0),MATCH((CUADRO!N$5&amp;$E885),'Hoja de Trabajo para listado'!$A$151:$Z$151,0)),0)+IFERROR(INDEX('Hoja de Trabajo para listado'!$AB$155:$BA$1048576,MATCH($A885,'Hoja de Trabajo para listado'!$AB$155:$AB$1048576,0),MATCH((CUADRO!N$5&amp;$E885),'Hoja de Trabajo para listado'!$AB$151:$BA$151,0)),0)+IFERROR(INDEX('Hoja de Trabajo para listado'!$BC$155:$CB$1048576,MATCH($A885,'Hoja de Trabajo para listado'!$BC$155:$BC$1048576,0),MATCH((CUADRO!N$5&amp;$E885),'Hoja de Trabajo para listado'!$BC$151:$CB$151,0)),0)+IFERROR(INDEX('Hoja de Trabajo para listado'!$DE$153:$DG$274,MATCH($A885,'Hoja de Trabajo para listado'!$DE$153:$DE$1048576,0),MATCH((CUADRO!N$5&amp;$E885),'Hoja de Trabajo para listado'!$DE$151:$DG$151,0)),0)+IFERROR(INDEX('Hoja de Trabajo para listado'!$CD$155:$DC$1048576,MATCH($A885,'Hoja de Trabajo para listado'!$CD$155:$CD$1048576,0),MATCH((CUADRO!N$5&amp;$E885),'Hoja de Trabajo para listado'!$CD$151:$DC$151,0)),0)</f>
        <v>0</v>
      </c>
      <c r="O885" s="245">
        <f ca="1">+IFERROR(INDEX('Hoja de Trabajo para listado'!$A$155:$Z$1048576,MATCH($A885,'Hoja de Trabajo para listado'!$A$155:$A$1048576,0),MATCH((CUADRO!O$5&amp;$E885),'Hoja de Trabajo para listado'!$A$151:$Z$151,0)),0)+IFERROR(INDEX('Hoja de Trabajo para listado'!$AB$155:$BA$1048576,MATCH($A885,'Hoja de Trabajo para listado'!$AB$155:$AB$1048576,0),MATCH((CUADRO!O$5&amp;$E885),'Hoja de Trabajo para listado'!$AB$151:$BA$151,0)),0)+IFERROR(INDEX('Hoja de Trabajo para listado'!$BC$155:$CB$1048576,MATCH($A885,'Hoja de Trabajo para listado'!$BC$155:$BC$1048576,0),MATCH((CUADRO!O$5&amp;$E885),'Hoja de Trabajo para listado'!$BC$151:$CB$151,0)),0)+IFERROR(INDEX('Hoja de Trabajo para listado'!$DE$153:$DG$274,MATCH($A885,'Hoja de Trabajo para listado'!$DE$153:$DE$1048576,0),MATCH((CUADRO!O$5&amp;$E885),'Hoja de Trabajo para listado'!$DE$151:$DG$151,0)),0)+IFERROR(INDEX('Hoja de Trabajo para listado'!$CD$155:$DC$1048576,MATCH($A885,'Hoja de Trabajo para listado'!$CD$155:$CD$1048576,0),MATCH((CUADRO!O$5&amp;$E885),'Hoja de Trabajo para listado'!$CD$151:$DC$151,0)),0)</f>
        <v>0</v>
      </c>
      <c r="P885" s="245">
        <f ca="1">+IFERROR(INDEX('Hoja de Trabajo para listado'!$A$155:$Z$1048576,MATCH($A885,'Hoja de Trabajo para listado'!$A$155:$A$1048576,0),MATCH((CUADRO!P$5&amp;$E885),'Hoja de Trabajo para listado'!$A$151:$Z$151,0)),0)+IFERROR(INDEX('Hoja de Trabajo para listado'!$AB$155:$BA$1048576,MATCH($A885,'Hoja de Trabajo para listado'!$AB$155:$AB$1048576,0),MATCH((CUADRO!P$5&amp;$E885),'Hoja de Trabajo para listado'!$AB$151:$BA$151,0)),0)+IFERROR(INDEX('Hoja de Trabajo para listado'!$BC$155:$CB$1048576,MATCH($A885,'Hoja de Trabajo para listado'!$BC$155:$BC$1048576,0),MATCH((CUADRO!P$5&amp;$E885),'Hoja de Trabajo para listado'!$BC$151:$CB$151,0)),0)+IFERROR(INDEX('Hoja de Trabajo para listado'!$DE$153:$DG$274,MATCH($A885,'Hoja de Trabajo para listado'!$DE$153:$DE$1048576,0),MATCH((CUADRO!P$5&amp;$E885),'Hoja de Trabajo para listado'!$DE$151:$DG$151,0)),0)+IFERROR(INDEX('Hoja de Trabajo para listado'!$CD$155:$DC$1048576,MATCH($A885,'Hoja de Trabajo para listado'!$CD$155:$CD$1048576,0),MATCH((CUADRO!P$5&amp;$E885),'Hoja de Trabajo para listado'!$CD$151:$DC$151,0)),0)</f>
        <v>0</v>
      </c>
      <c r="Q885" s="245">
        <f ca="1">+IFERROR(INDEX('Hoja de Trabajo para listado'!$A$155:$Z$1048576,MATCH($A885,'Hoja de Trabajo para listado'!$A$155:$A$1048576,0),MATCH((CUADRO!Q$5&amp;$E885),'Hoja de Trabajo para listado'!$A$151:$Z$151,0)),0)+IFERROR(INDEX('Hoja de Trabajo para listado'!$AB$155:$BA$1048576,MATCH($A885,'Hoja de Trabajo para listado'!$AB$155:$AB$1048576,0),MATCH((CUADRO!Q$5&amp;$E885),'Hoja de Trabajo para listado'!$AB$151:$BA$151,0)),0)+IFERROR(INDEX('Hoja de Trabajo para listado'!$BC$155:$CB$1048576,MATCH($A885,'Hoja de Trabajo para listado'!$BC$155:$BC$1048576,0),MATCH((CUADRO!Q$5&amp;$E885),'Hoja de Trabajo para listado'!$BC$151:$CB$151,0)),0)+IFERROR(INDEX('Hoja de Trabajo para listado'!$DE$153:$DG$274,MATCH($A885,'Hoja de Trabajo para listado'!$DE$153:$DE$1048576,0),MATCH((CUADRO!Q$5&amp;$E885),'Hoja de Trabajo para listado'!$DE$151:$DG$151,0)),0)+IFERROR(INDEX('Hoja de Trabajo para listado'!$CD$155:$DC$1048576,MATCH($A885,'Hoja de Trabajo para listado'!$CD$155:$CD$1048576,0),MATCH((CUADRO!Q$5&amp;$E885),'Hoja de Trabajo para listado'!$CD$151:$DC$151,0)),0)</f>
        <v>0</v>
      </c>
      <c r="R885" s="245">
        <f t="shared" ca="1" si="29"/>
        <v>0</v>
      </c>
      <c r="S885" s="259">
        <f ca="1">+R884+R885</f>
        <v>0</v>
      </c>
      <c r="T885" s="245">
        <f ca="1">+S885</f>
        <v>0</v>
      </c>
      <c r="U885" s="244">
        <f t="shared" si="30"/>
        <v>2</v>
      </c>
      <c r="V885" s="333" t="str">
        <f>+VLOOKUP(A885,bd_lista!$A$3:$E$590,5,FALSE)</f>
        <v>Gobiernos Autonomos Municipales</v>
      </c>
      <c r="W885" s="392"/>
      <c r="X885" s="242">
        <f>+VLOOKUP(A885,[4]Sheet1!$A$13:$D$744,4,FALSE)</f>
        <v>0</v>
      </c>
      <c r="Y885" s="242" t="e">
        <f>+VLOOKUP(X885,bd_lista!$A$3:$C$590,3,FALSE)</f>
        <v>#N/A</v>
      </c>
      <c r="Z885" s="292"/>
      <c r="AA885" s="293"/>
    </row>
    <row r="886" spans="1:27" customFormat="1" ht="15" hidden="1" customHeight="1">
      <c r="A886" s="32">
        <v>1527</v>
      </c>
      <c r="B886" s="387">
        <f>+A886</f>
        <v>1527</v>
      </c>
      <c r="C886" s="247" t="str">
        <f>+VLOOKUP(A886,bd_lista!$A$3:$C$590,3,FALSE)</f>
        <v>Gobierno Autónomo Municipal de Caripuyo</v>
      </c>
      <c r="D886" s="389" t="str">
        <f>+C886</f>
        <v>Gobierno Autónomo Municipal de Caripuyo</v>
      </c>
      <c r="E886" s="242" t="s">
        <v>1304</v>
      </c>
      <c r="F886" s="243">
        <f ca="1">+IFERROR(INDEX('Hoja de Trabajo para listado'!$A$155:$Z$1048576,MATCH($A886,'Hoja de Trabajo para listado'!$A$155:$A$1048576,0),MATCH((CUADRO!F$5&amp;$E886),'Hoja de Trabajo para listado'!$A$151:$Z$151,0)),0)+IFERROR(INDEX('Hoja de Trabajo para listado'!$AB$155:$BA$1048576,MATCH($A886,'Hoja de Trabajo para listado'!$AB$155:$AB$1048576,0),MATCH((CUADRO!F$5&amp;$E886),'Hoja de Trabajo para listado'!$AB$151:$BA$151,0)),0)+IFERROR(INDEX('Hoja de Trabajo para listado'!$BC$155:$CB$1048576,MATCH($A886,'Hoja de Trabajo para listado'!$BC$155:$BC$1048576,0),MATCH((CUADRO!F$5&amp;$E886),'Hoja de Trabajo para listado'!$BC$151:$CB$151,0)),0)+IFERROR(INDEX('Hoja de Trabajo para listado'!$DE$153:$DG$274,MATCH($A886,'Hoja de Trabajo para listado'!$DE$153:$DE$1048576,0),MATCH((CUADRO!F$5&amp;$E886),'Hoja de Trabajo para listado'!$DE$151:$DG$151,0)),0)+IFERROR(INDEX('Hoja de Trabajo para listado'!$CD$155:$DC$1048576,MATCH($A886,'Hoja de Trabajo para listado'!$CD$155:$CD$1048576,0),MATCH((CUADRO!F$5&amp;$E886),'Hoja de Trabajo para listado'!$CD$151:$DC$151,0)),0)</f>
        <v>0</v>
      </c>
      <c r="G886" s="243">
        <f ca="1">+IFERROR(INDEX('Hoja de Trabajo para listado'!$A$155:$Z$1048576,MATCH($A886,'Hoja de Trabajo para listado'!$A$155:$A$1048576,0),MATCH((CUADRO!G$5&amp;$E886),'Hoja de Trabajo para listado'!$A$151:$Z$151,0)),0)+IFERROR(INDEX('Hoja de Trabajo para listado'!$AB$155:$BA$1048576,MATCH($A886,'Hoja de Trabajo para listado'!$AB$155:$AB$1048576,0),MATCH((CUADRO!G$5&amp;$E886),'Hoja de Trabajo para listado'!$AB$151:$BA$151,0)),0)+IFERROR(INDEX('Hoja de Trabajo para listado'!$BC$155:$CB$1048576,MATCH($A886,'Hoja de Trabajo para listado'!$BC$155:$BC$1048576,0),MATCH((CUADRO!G$5&amp;$E886),'Hoja de Trabajo para listado'!$BC$151:$CB$151,0)),0)+IFERROR(INDEX('Hoja de Trabajo para listado'!$DE$153:$DG$274,MATCH($A886,'Hoja de Trabajo para listado'!$DE$153:$DE$1048576,0),MATCH((CUADRO!G$5&amp;$E886),'Hoja de Trabajo para listado'!$DE$151:$DG$151,0)),0)+IFERROR(INDEX('Hoja de Trabajo para listado'!$CD$155:$DC$1048576,MATCH($A886,'Hoja de Trabajo para listado'!$CD$155:$CD$1048576,0),MATCH((CUADRO!G$5&amp;$E886),'Hoja de Trabajo para listado'!$CD$151:$DC$151,0)),0)</f>
        <v>0</v>
      </c>
      <c r="H886" s="243">
        <f ca="1">+IFERROR(INDEX('Hoja de Trabajo para listado'!$A$155:$Z$1048576,MATCH($A886,'Hoja de Trabajo para listado'!$A$155:$A$1048576,0),MATCH((CUADRO!H$5&amp;$E886),'Hoja de Trabajo para listado'!$A$151:$Z$151,0)),0)+IFERROR(INDEX('Hoja de Trabajo para listado'!$AB$155:$BA$1048576,MATCH($A886,'Hoja de Trabajo para listado'!$AB$155:$AB$1048576,0),MATCH((CUADRO!H$5&amp;$E886),'Hoja de Trabajo para listado'!$AB$151:$BA$151,0)),0)+IFERROR(INDEX('Hoja de Trabajo para listado'!$BC$155:$CB$1048576,MATCH($A886,'Hoja de Trabajo para listado'!$BC$155:$BC$1048576,0),MATCH((CUADRO!H$5&amp;$E886),'Hoja de Trabajo para listado'!$BC$151:$CB$151,0)),0)+IFERROR(INDEX('Hoja de Trabajo para listado'!$DE$153:$DG$274,MATCH($A886,'Hoja de Trabajo para listado'!$DE$153:$DE$1048576,0),MATCH((CUADRO!H$5&amp;$E886),'Hoja de Trabajo para listado'!$DE$151:$DG$151,0)),0)+IFERROR(INDEX('Hoja de Trabajo para listado'!$CD$155:$DC$1048576,MATCH($A886,'Hoja de Trabajo para listado'!$CD$155:$CD$1048576,0),MATCH((CUADRO!H$5&amp;$E886),'Hoja de Trabajo para listado'!$CD$151:$DC$151,0)),0)</f>
        <v>0</v>
      </c>
      <c r="I886" s="243">
        <f ca="1">+IFERROR(INDEX('Hoja de Trabajo para listado'!$A$155:$Z$1048576,MATCH($A886,'Hoja de Trabajo para listado'!$A$155:$A$1048576,0),MATCH((CUADRO!I$5&amp;$E886),'Hoja de Trabajo para listado'!$A$151:$Z$151,0)),0)+IFERROR(INDEX('Hoja de Trabajo para listado'!$AB$155:$BA$1048576,MATCH($A886,'Hoja de Trabajo para listado'!$AB$155:$AB$1048576,0),MATCH((CUADRO!I$5&amp;$E886),'Hoja de Trabajo para listado'!$AB$151:$BA$151,0)),0)+IFERROR(INDEX('Hoja de Trabajo para listado'!$BC$155:$CB$1048576,MATCH($A886,'Hoja de Trabajo para listado'!$BC$155:$BC$1048576,0),MATCH((CUADRO!I$5&amp;$E886),'Hoja de Trabajo para listado'!$BC$151:$CB$151,0)),0)+IFERROR(INDEX('Hoja de Trabajo para listado'!$DE$153:$DG$274,MATCH($A886,'Hoja de Trabajo para listado'!$DE$153:$DE$1048576,0),MATCH((CUADRO!I$5&amp;$E886),'Hoja de Trabajo para listado'!$DE$151:$DG$151,0)),0)+IFERROR(INDEX('Hoja de Trabajo para listado'!$CD$155:$DC$1048576,MATCH($A886,'Hoja de Trabajo para listado'!$CD$155:$CD$1048576,0),MATCH((CUADRO!I$5&amp;$E886),'Hoja de Trabajo para listado'!$CD$151:$DC$151,0)),0)</f>
        <v>0</v>
      </c>
      <c r="J886" s="243">
        <f ca="1">+IFERROR(INDEX('Hoja de Trabajo para listado'!$A$155:$Z$1048576,MATCH($A886,'Hoja de Trabajo para listado'!$A$155:$A$1048576,0),MATCH((CUADRO!J$5&amp;$E886),'Hoja de Trabajo para listado'!$A$151:$Z$151,0)),0)+IFERROR(INDEX('Hoja de Trabajo para listado'!$AB$155:$BA$1048576,MATCH($A886,'Hoja de Trabajo para listado'!$AB$155:$AB$1048576,0),MATCH((CUADRO!J$5&amp;$E886),'Hoja de Trabajo para listado'!$AB$151:$BA$151,0)),0)+IFERROR(INDEX('Hoja de Trabajo para listado'!$BC$155:$CB$1048576,MATCH($A886,'Hoja de Trabajo para listado'!$BC$155:$BC$1048576,0),MATCH((CUADRO!J$5&amp;$E886),'Hoja de Trabajo para listado'!$BC$151:$CB$151,0)),0)+IFERROR(INDEX('Hoja de Trabajo para listado'!$DE$153:$DG$274,MATCH($A886,'Hoja de Trabajo para listado'!$DE$153:$DE$1048576,0),MATCH((CUADRO!J$5&amp;$E886),'Hoja de Trabajo para listado'!$DE$151:$DG$151,0)),0)+IFERROR(INDEX('Hoja de Trabajo para listado'!$CD$155:$DC$1048576,MATCH($A886,'Hoja de Trabajo para listado'!$CD$155:$CD$1048576,0),MATCH((CUADRO!J$5&amp;$E886),'Hoja de Trabajo para listado'!$CD$151:$DC$151,0)),0)</f>
        <v>0</v>
      </c>
      <c r="K886" s="243">
        <f ca="1">+IFERROR(INDEX('Hoja de Trabajo para listado'!$A$155:$Z$1048576,MATCH($A886,'Hoja de Trabajo para listado'!$A$155:$A$1048576,0),MATCH((CUADRO!K$5&amp;$E886),'Hoja de Trabajo para listado'!$A$151:$Z$151,0)),0)+IFERROR(INDEX('Hoja de Trabajo para listado'!$AB$155:$BA$1048576,MATCH($A886,'Hoja de Trabajo para listado'!$AB$155:$AB$1048576,0),MATCH((CUADRO!K$5&amp;$E886),'Hoja de Trabajo para listado'!$AB$151:$BA$151,0)),0)+IFERROR(INDEX('Hoja de Trabajo para listado'!$BC$155:$CB$1048576,MATCH($A886,'Hoja de Trabajo para listado'!$BC$155:$BC$1048576,0),MATCH((CUADRO!K$5&amp;$E886),'Hoja de Trabajo para listado'!$BC$151:$CB$151,0)),0)+IFERROR(INDEX('Hoja de Trabajo para listado'!$DE$153:$DG$274,MATCH($A886,'Hoja de Trabajo para listado'!$DE$153:$DE$1048576,0),MATCH((CUADRO!K$5&amp;$E886),'Hoja de Trabajo para listado'!$DE$151:$DG$151,0)),0)+IFERROR(INDEX('Hoja de Trabajo para listado'!$CD$155:$DC$1048576,MATCH($A886,'Hoja de Trabajo para listado'!$CD$155:$CD$1048576,0),MATCH((CUADRO!K$5&amp;$E886),'Hoja de Trabajo para listado'!$CD$151:$DC$151,0)),0)</f>
        <v>0</v>
      </c>
      <c r="L886" s="243">
        <f ca="1">+IFERROR(INDEX('Hoja de Trabajo para listado'!$A$155:$Z$1048576,MATCH($A886,'Hoja de Trabajo para listado'!$A$155:$A$1048576,0),MATCH((CUADRO!L$5&amp;$E886),'Hoja de Trabajo para listado'!$A$151:$Z$151,0)),0)+IFERROR(INDEX('Hoja de Trabajo para listado'!$AB$155:$BA$1048576,MATCH($A886,'Hoja de Trabajo para listado'!$AB$155:$AB$1048576,0),MATCH((CUADRO!L$5&amp;$E886),'Hoja de Trabajo para listado'!$AB$151:$BA$151,0)),0)+IFERROR(INDEX('Hoja de Trabajo para listado'!$BC$155:$CB$1048576,MATCH($A886,'Hoja de Trabajo para listado'!$BC$155:$BC$1048576,0),MATCH((CUADRO!L$5&amp;$E886),'Hoja de Trabajo para listado'!$BC$151:$CB$151,0)),0)+IFERROR(INDEX('Hoja de Trabajo para listado'!$DE$153:$DG$274,MATCH($A886,'Hoja de Trabajo para listado'!$DE$153:$DE$1048576,0),MATCH((CUADRO!L$5&amp;$E886),'Hoja de Trabajo para listado'!$DE$151:$DG$151,0)),0)+IFERROR(INDEX('Hoja de Trabajo para listado'!$CD$155:$DC$1048576,MATCH($A886,'Hoja de Trabajo para listado'!$CD$155:$CD$1048576,0),MATCH((CUADRO!L$5&amp;$E886),'Hoja de Trabajo para listado'!$CD$151:$DC$151,0)),0)</f>
        <v>0</v>
      </c>
      <c r="M886" s="243">
        <f ca="1">+IFERROR(INDEX('Hoja de Trabajo para listado'!$A$155:$Z$1048576,MATCH($A886,'Hoja de Trabajo para listado'!$A$155:$A$1048576,0),MATCH((CUADRO!M$5&amp;$E886),'Hoja de Trabajo para listado'!$A$151:$Z$151,0)),0)+IFERROR(INDEX('Hoja de Trabajo para listado'!$AB$155:$BA$1048576,MATCH($A886,'Hoja de Trabajo para listado'!$AB$155:$AB$1048576,0),MATCH((CUADRO!M$5&amp;$E886),'Hoja de Trabajo para listado'!$AB$151:$BA$151,0)),0)+IFERROR(INDEX('Hoja de Trabajo para listado'!$BC$155:$CB$1048576,MATCH($A886,'Hoja de Trabajo para listado'!$BC$155:$BC$1048576,0),MATCH((CUADRO!M$5&amp;$E886),'Hoja de Trabajo para listado'!$BC$151:$CB$151,0)),0)+IFERROR(INDEX('Hoja de Trabajo para listado'!$DE$153:$DG$274,MATCH($A886,'Hoja de Trabajo para listado'!$DE$153:$DE$1048576,0),MATCH((CUADRO!M$5&amp;$E886),'Hoja de Trabajo para listado'!$DE$151:$DG$151,0)),0)+IFERROR(INDEX('Hoja de Trabajo para listado'!$CD$155:$DC$1048576,MATCH($A886,'Hoja de Trabajo para listado'!$CD$155:$CD$1048576,0),MATCH((CUADRO!M$5&amp;$E886),'Hoja de Trabajo para listado'!$CD$151:$DC$151,0)),0)</f>
        <v>0</v>
      </c>
      <c r="N886" s="243">
        <f ca="1">+IFERROR(INDEX('Hoja de Trabajo para listado'!$A$155:$Z$1048576,MATCH($A886,'Hoja de Trabajo para listado'!$A$155:$A$1048576,0),MATCH((CUADRO!N$5&amp;$E886),'Hoja de Trabajo para listado'!$A$151:$Z$151,0)),0)+IFERROR(INDEX('Hoja de Trabajo para listado'!$AB$155:$BA$1048576,MATCH($A886,'Hoja de Trabajo para listado'!$AB$155:$AB$1048576,0),MATCH((CUADRO!N$5&amp;$E886),'Hoja de Trabajo para listado'!$AB$151:$BA$151,0)),0)+IFERROR(INDEX('Hoja de Trabajo para listado'!$BC$155:$CB$1048576,MATCH($A886,'Hoja de Trabajo para listado'!$BC$155:$BC$1048576,0),MATCH((CUADRO!N$5&amp;$E886),'Hoja de Trabajo para listado'!$BC$151:$CB$151,0)),0)+IFERROR(INDEX('Hoja de Trabajo para listado'!$DE$153:$DG$274,MATCH($A886,'Hoja de Trabajo para listado'!$DE$153:$DE$1048576,0),MATCH((CUADRO!N$5&amp;$E886),'Hoja de Trabajo para listado'!$DE$151:$DG$151,0)),0)+IFERROR(INDEX('Hoja de Trabajo para listado'!$CD$155:$DC$1048576,MATCH($A886,'Hoja de Trabajo para listado'!$CD$155:$CD$1048576,0),MATCH((CUADRO!N$5&amp;$E886),'Hoja de Trabajo para listado'!$CD$151:$DC$151,0)),0)</f>
        <v>0</v>
      </c>
      <c r="O886" s="243">
        <f ca="1">+IFERROR(INDEX('Hoja de Trabajo para listado'!$A$155:$Z$1048576,MATCH($A886,'Hoja de Trabajo para listado'!$A$155:$A$1048576,0),MATCH((CUADRO!O$5&amp;$E886),'Hoja de Trabajo para listado'!$A$151:$Z$151,0)),0)+IFERROR(INDEX('Hoja de Trabajo para listado'!$AB$155:$BA$1048576,MATCH($A886,'Hoja de Trabajo para listado'!$AB$155:$AB$1048576,0),MATCH((CUADRO!O$5&amp;$E886),'Hoja de Trabajo para listado'!$AB$151:$BA$151,0)),0)+IFERROR(INDEX('Hoja de Trabajo para listado'!$BC$155:$CB$1048576,MATCH($A886,'Hoja de Trabajo para listado'!$BC$155:$BC$1048576,0),MATCH((CUADRO!O$5&amp;$E886),'Hoja de Trabajo para listado'!$BC$151:$CB$151,0)),0)+IFERROR(INDEX('Hoja de Trabajo para listado'!$DE$153:$DG$274,MATCH($A886,'Hoja de Trabajo para listado'!$DE$153:$DE$1048576,0),MATCH((CUADRO!O$5&amp;$E886),'Hoja de Trabajo para listado'!$DE$151:$DG$151,0)),0)+IFERROR(INDEX('Hoja de Trabajo para listado'!$CD$155:$DC$1048576,MATCH($A886,'Hoja de Trabajo para listado'!$CD$155:$CD$1048576,0),MATCH((CUADRO!O$5&amp;$E886),'Hoja de Trabajo para listado'!$CD$151:$DC$151,0)),0)</f>
        <v>0</v>
      </c>
      <c r="P886" s="243">
        <f ca="1">+IFERROR(INDEX('Hoja de Trabajo para listado'!$A$155:$Z$1048576,MATCH($A886,'Hoja de Trabajo para listado'!$A$155:$A$1048576,0),MATCH((CUADRO!P$5&amp;$E886),'Hoja de Trabajo para listado'!$A$151:$Z$151,0)),0)+IFERROR(INDEX('Hoja de Trabajo para listado'!$AB$155:$BA$1048576,MATCH($A886,'Hoja de Trabajo para listado'!$AB$155:$AB$1048576,0),MATCH((CUADRO!P$5&amp;$E886),'Hoja de Trabajo para listado'!$AB$151:$BA$151,0)),0)+IFERROR(INDEX('Hoja de Trabajo para listado'!$BC$155:$CB$1048576,MATCH($A886,'Hoja de Trabajo para listado'!$BC$155:$BC$1048576,0),MATCH((CUADRO!P$5&amp;$E886),'Hoja de Trabajo para listado'!$BC$151:$CB$151,0)),0)+IFERROR(INDEX('Hoja de Trabajo para listado'!$DE$153:$DG$274,MATCH($A886,'Hoja de Trabajo para listado'!$DE$153:$DE$1048576,0),MATCH((CUADRO!P$5&amp;$E886),'Hoja de Trabajo para listado'!$DE$151:$DG$151,0)),0)+IFERROR(INDEX('Hoja de Trabajo para listado'!$CD$155:$DC$1048576,MATCH($A886,'Hoja de Trabajo para listado'!$CD$155:$CD$1048576,0),MATCH((CUADRO!P$5&amp;$E886),'Hoja de Trabajo para listado'!$CD$151:$DC$151,0)),0)</f>
        <v>0</v>
      </c>
      <c r="Q886" s="243">
        <f ca="1">+IFERROR(INDEX('Hoja de Trabajo para listado'!$A$155:$Z$1048576,MATCH($A886,'Hoja de Trabajo para listado'!$A$155:$A$1048576,0),MATCH((CUADRO!Q$5&amp;$E886),'Hoja de Trabajo para listado'!$A$151:$Z$151,0)),0)+IFERROR(INDEX('Hoja de Trabajo para listado'!$AB$155:$BA$1048576,MATCH($A886,'Hoja de Trabajo para listado'!$AB$155:$AB$1048576,0),MATCH((CUADRO!Q$5&amp;$E886),'Hoja de Trabajo para listado'!$AB$151:$BA$151,0)),0)+IFERROR(INDEX('Hoja de Trabajo para listado'!$BC$155:$CB$1048576,MATCH($A886,'Hoja de Trabajo para listado'!$BC$155:$BC$1048576,0),MATCH((CUADRO!Q$5&amp;$E886),'Hoja de Trabajo para listado'!$BC$151:$CB$151,0)),0)+IFERROR(INDEX('Hoja de Trabajo para listado'!$DE$153:$DG$274,MATCH($A886,'Hoja de Trabajo para listado'!$DE$153:$DE$1048576,0),MATCH((CUADRO!Q$5&amp;$E886),'Hoja de Trabajo para listado'!$DE$151:$DG$151,0)),0)+IFERROR(INDEX('Hoja de Trabajo para listado'!$CD$155:$DC$1048576,MATCH($A886,'Hoja de Trabajo para listado'!$CD$155:$CD$1048576,0),MATCH((CUADRO!Q$5&amp;$E886),'Hoja de Trabajo para listado'!$CD$151:$DC$151,0)),0)</f>
        <v>0</v>
      </c>
      <c r="R886" s="243">
        <f t="shared" ca="1" si="29"/>
        <v>0</v>
      </c>
      <c r="S886" s="249"/>
      <c r="T886" s="243">
        <f ca="1">+T887</f>
        <v>0</v>
      </c>
      <c r="U886" s="242">
        <f t="shared" si="30"/>
        <v>1</v>
      </c>
      <c r="V886" s="333" t="str">
        <f>+VLOOKUP(A886,bd_lista!$A$3:$E$590,5,FALSE)</f>
        <v>Gobiernos Autonomos Municipales</v>
      </c>
      <c r="W886" s="391" t="str">
        <f>+V886</f>
        <v>Gobiernos Autonomos Municipales</v>
      </c>
      <c r="X886" s="242">
        <f>+VLOOKUP(A886,[4]Sheet1!$A$13:$D$744,4,FALSE)</f>
        <v>0</v>
      </c>
      <c r="Y886" s="242" t="e">
        <f>+VLOOKUP(X886,bd_lista!$A$3:$C$590,3,FALSE)</f>
        <v>#N/A</v>
      </c>
      <c r="Z886" s="294">
        <f>+X886</f>
        <v>0</v>
      </c>
      <c r="AA886" s="295" t="e">
        <f>+Y886</f>
        <v>#N/A</v>
      </c>
    </row>
    <row r="887" spans="1:27" customFormat="1" ht="15" hidden="1" customHeight="1">
      <c r="A887" s="32">
        <v>1527</v>
      </c>
      <c r="B887" s="388"/>
      <c r="C887" s="247" t="str">
        <f>+VLOOKUP(A887,bd_lista!$A$3:$C$590,3,FALSE)</f>
        <v>Gobierno Autónomo Municipal de Caripuyo</v>
      </c>
      <c r="D887" s="390"/>
      <c r="E887" s="244" t="s">
        <v>1305</v>
      </c>
      <c r="F887" s="245">
        <f ca="1">+IFERROR(INDEX('Hoja de Trabajo para listado'!$A$155:$Z$1048576,MATCH($A887,'Hoja de Trabajo para listado'!$A$155:$A$1048576,0),MATCH((CUADRO!F$5&amp;$E887),'Hoja de Trabajo para listado'!$A$151:$Z$151,0)),0)+IFERROR(INDEX('Hoja de Trabajo para listado'!$AB$155:$BA$1048576,MATCH($A887,'Hoja de Trabajo para listado'!$AB$155:$AB$1048576,0),MATCH((CUADRO!F$5&amp;$E887),'Hoja de Trabajo para listado'!$AB$151:$BA$151,0)),0)+IFERROR(INDEX('Hoja de Trabajo para listado'!$BC$155:$CB$1048576,MATCH($A887,'Hoja de Trabajo para listado'!$BC$155:$BC$1048576,0),MATCH((CUADRO!F$5&amp;$E887),'Hoja de Trabajo para listado'!$BC$151:$CB$151,0)),0)+IFERROR(INDEX('Hoja de Trabajo para listado'!$DE$153:$DG$274,MATCH($A887,'Hoja de Trabajo para listado'!$DE$153:$DE$1048576,0),MATCH((CUADRO!F$5&amp;$E887),'Hoja de Trabajo para listado'!$DE$151:$DG$151,0)),0)+IFERROR(INDEX('Hoja de Trabajo para listado'!$CD$155:$DC$1048576,MATCH($A887,'Hoja de Trabajo para listado'!$CD$155:$CD$1048576,0),MATCH((CUADRO!F$5&amp;$E887),'Hoja de Trabajo para listado'!$CD$151:$DC$151,0)),0)</f>
        <v>0</v>
      </c>
      <c r="G887" s="245">
        <f ca="1">+IFERROR(INDEX('Hoja de Trabajo para listado'!$A$155:$Z$1048576,MATCH($A887,'Hoja de Trabajo para listado'!$A$155:$A$1048576,0),MATCH((CUADRO!G$5&amp;$E887),'Hoja de Trabajo para listado'!$A$151:$Z$151,0)),0)+IFERROR(INDEX('Hoja de Trabajo para listado'!$AB$155:$BA$1048576,MATCH($A887,'Hoja de Trabajo para listado'!$AB$155:$AB$1048576,0),MATCH((CUADRO!G$5&amp;$E887),'Hoja de Trabajo para listado'!$AB$151:$BA$151,0)),0)+IFERROR(INDEX('Hoja de Trabajo para listado'!$BC$155:$CB$1048576,MATCH($A887,'Hoja de Trabajo para listado'!$BC$155:$BC$1048576,0),MATCH((CUADRO!G$5&amp;$E887),'Hoja de Trabajo para listado'!$BC$151:$CB$151,0)),0)+IFERROR(INDEX('Hoja de Trabajo para listado'!$DE$153:$DG$274,MATCH($A887,'Hoja de Trabajo para listado'!$DE$153:$DE$1048576,0),MATCH((CUADRO!G$5&amp;$E887),'Hoja de Trabajo para listado'!$DE$151:$DG$151,0)),0)+IFERROR(INDEX('Hoja de Trabajo para listado'!$CD$155:$DC$1048576,MATCH($A887,'Hoja de Trabajo para listado'!$CD$155:$CD$1048576,0),MATCH((CUADRO!G$5&amp;$E887),'Hoja de Trabajo para listado'!$CD$151:$DC$151,0)),0)</f>
        <v>0</v>
      </c>
      <c r="H887" s="245">
        <f ca="1">+IFERROR(INDEX('Hoja de Trabajo para listado'!$A$155:$Z$1048576,MATCH($A887,'Hoja de Trabajo para listado'!$A$155:$A$1048576,0),MATCH((CUADRO!H$5&amp;$E887),'Hoja de Trabajo para listado'!$A$151:$Z$151,0)),0)+IFERROR(INDEX('Hoja de Trabajo para listado'!$AB$155:$BA$1048576,MATCH($A887,'Hoja de Trabajo para listado'!$AB$155:$AB$1048576,0),MATCH((CUADRO!H$5&amp;$E887),'Hoja de Trabajo para listado'!$AB$151:$BA$151,0)),0)+IFERROR(INDEX('Hoja de Trabajo para listado'!$BC$155:$CB$1048576,MATCH($A887,'Hoja de Trabajo para listado'!$BC$155:$BC$1048576,0),MATCH((CUADRO!H$5&amp;$E887),'Hoja de Trabajo para listado'!$BC$151:$CB$151,0)),0)+IFERROR(INDEX('Hoja de Trabajo para listado'!$DE$153:$DG$274,MATCH($A887,'Hoja de Trabajo para listado'!$DE$153:$DE$1048576,0),MATCH((CUADRO!H$5&amp;$E887),'Hoja de Trabajo para listado'!$DE$151:$DG$151,0)),0)+IFERROR(INDEX('Hoja de Trabajo para listado'!$CD$155:$DC$1048576,MATCH($A887,'Hoja de Trabajo para listado'!$CD$155:$CD$1048576,0),MATCH((CUADRO!H$5&amp;$E887),'Hoja de Trabajo para listado'!$CD$151:$DC$151,0)),0)</f>
        <v>0</v>
      </c>
      <c r="I887" s="245">
        <f ca="1">+IFERROR(INDEX('Hoja de Trabajo para listado'!$A$155:$Z$1048576,MATCH($A887,'Hoja de Trabajo para listado'!$A$155:$A$1048576,0),MATCH((CUADRO!I$5&amp;$E887),'Hoja de Trabajo para listado'!$A$151:$Z$151,0)),0)+IFERROR(INDEX('Hoja de Trabajo para listado'!$AB$155:$BA$1048576,MATCH($A887,'Hoja de Trabajo para listado'!$AB$155:$AB$1048576,0),MATCH((CUADRO!I$5&amp;$E887),'Hoja de Trabajo para listado'!$AB$151:$BA$151,0)),0)+IFERROR(INDEX('Hoja de Trabajo para listado'!$BC$155:$CB$1048576,MATCH($A887,'Hoja de Trabajo para listado'!$BC$155:$BC$1048576,0),MATCH((CUADRO!I$5&amp;$E887),'Hoja de Trabajo para listado'!$BC$151:$CB$151,0)),0)+IFERROR(INDEX('Hoja de Trabajo para listado'!$DE$153:$DG$274,MATCH($A887,'Hoja de Trabajo para listado'!$DE$153:$DE$1048576,0),MATCH((CUADRO!I$5&amp;$E887),'Hoja de Trabajo para listado'!$DE$151:$DG$151,0)),0)+IFERROR(INDEX('Hoja de Trabajo para listado'!$CD$155:$DC$1048576,MATCH($A887,'Hoja de Trabajo para listado'!$CD$155:$CD$1048576,0),MATCH((CUADRO!I$5&amp;$E887),'Hoja de Trabajo para listado'!$CD$151:$DC$151,0)),0)</f>
        <v>0</v>
      </c>
      <c r="J887" s="245">
        <f ca="1">+IFERROR(INDEX('Hoja de Trabajo para listado'!$A$155:$Z$1048576,MATCH($A887,'Hoja de Trabajo para listado'!$A$155:$A$1048576,0),MATCH((CUADRO!J$5&amp;$E887),'Hoja de Trabajo para listado'!$A$151:$Z$151,0)),0)+IFERROR(INDEX('Hoja de Trabajo para listado'!$AB$155:$BA$1048576,MATCH($A887,'Hoja de Trabajo para listado'!$AB$155:$AB$1048576,0),MATCH((CUADRO!J$5&amp;$E887),'Hoja de Trabajo para listado'!$AB$151:$BA$151,0)),0)+IFERROR(INDEX('Hoja de Trabajo para listado'!$BC$155:$CB$1048576,MATCH($A887,'Hoja de Trabajo para listado'!$BC$155:$BC$1048576,0),MATCH((CUADRO!J$5&amp;$E887),'Hoja de Trabajo para listado'!$BC$151:$CB$151,0)),0)+IFERROR(INDEX('Hoja de Trabajo para listado'!$DE$153:$DG$274,MATCH($A887,'Hoja de Trabajo para listado'!$DE$153:$DE$1048576,0),MATCH((CUADRO!J$5&amp;$E887),'Hoja de Trabajo para listado'!$DE$151:$DG$151,0)),0)+IFERROR(INDEX('Hoja de Trabajo para listado'!$CD$155:$DC$1048576,MATCH($A887,'Hoja de Trabajo para listado'!$CD$155:$CD$1048576,0),MATCH((CUADRO!J$5&amp;$E887),'Hoja de Trabajo para listado'!$CD$151:$DC$151,0)),0)</f>
        <v>0</v>
      </c>
      <c r="K887" s="245">
        <f ca="1">+IFERROR(INDEX('Hoja de Trabajo para listado'!$A$155:$Z$1048576,MATCH($A887,'Hoja de Trabajo para listado'!$A$155:$A$1048576,0),MATCH((CUADRO!K$5&amp;$E887),'Hoja de Trabajo para listado'!$A$151:$Z$151,0)),0)+IFERROR(INDEX('Hoja de Trabajo para listado'!$AB$155:$BA$1048576,MATCH($A887,'Hoja de Trabajo para listado'!$AB$155:$AB$1048576,0),MATCH((CUADRO!K$5&amp;$E887),'Hoja de Trabajo para listado'!$AB$151:$BA$151,0)),0)+IFERROR(INDEX('Hoja de Trabajo para listado'!$BC$155:$CB$1048576,MATCH($A887,'Hoja de Trabajo para listado'!$BC$155:$BC$1048576,0),MATCH((CUADRO!K$5&amp;$E887),'Hoja de Trabajo para listado'!$BC$151:$CB$151,0)),0)+IFERROR(INDEX('Hoja de Trabajo para listado'!$DE$153:$DG$274,MATCH($A887,'Hoja de Trabajo para listado'!$DE$153:$DE$1048576,0),MATCH((CUADRO!K$5&amp;$E887),'Hoja de Trabajo para listado'!$DE$151:$DG$151,0)),0)+IFERROR(INDEX('Hoja de Trabajo para listado'!$CD$155:$DC$1048576,MATCH($A887,'Hoja de Trabajo para listado'!$CD$155:$CD$1048576,0),MATCH((CUADRO!K$5&amp;$E887),'Hoja de Trabajo para listado'!$CD$151:$DC$151,0)),0)</f>
        <v>0</v>
      </c>
      <c r="L887" s="245">
        <f ca="1">+IFERROR(INDEX('Hoja de Trabajo para listado'!$A$155:$Z$1048576,MATCH($A887,'Hoja de Trabajo para listado'!$A$155:$A$1048576,0),MATCH((CUADRO!L$5&amp;$E887),'Hoja de Trabajo para listado'!$A$151:$Z$151,0)),0)+IFERROR(INDEX('Hoja de Trabajo para listado'!$AB$155:$BA$1048576,MATCH($A887,'Hoja de Trabajo para listado'!$AB$155:$AB$1048576,0),MATCH((CUADRO!L$5&amp;$E887),'Hoja de Trabajo para listado'!$AB$151:$BA$151,0)),0)+IFERROR(INDEX('Hoja de Trabajo para listado'!$BC$155:$CB$1048576,MATCH($A887,'Hoja de Trabajo para listado'!$BC$155:$BC$1048576,0),MATCH((CUADRO!L$5&amp;$E887),'Hoja de Trabajo para listado'!$BC$151:$CB$151,0)),0)+IFERROR(INDEX('Hoja de Trabajo para listado'!$DE$153:$DG$274,MATCH($A887,'Hoja de Trabajo para listado'!$DE$153:$DE$1048576,0),MATCH((CUADRO!L$5&amp;$E887),'Hoja de Trabajo para listado'!$DE$151:$DG$151,0)),0)+IFERROR(INDEX('Hoja de Trabajo para listado'!$CD$155:$DC$1048576,MATCH($A887,'Hoja de Trabajo para listado'!$CD$155:$CD$1048576,0),MATCH((CUADRO!L$5&amp;$E887),'Hoja de Trabajo para listado'!$CD$151:$DC$151,0)),0)</f>
        <v>0</v>
      </c>
      <c r="M887" s="245">
        <f ca="1">+IFERROR(INDEX('Hoja de Trabajo para listado'!$A$155:$Z$1048576,MATCH($A887,'Hoja de Trabajo para listado'!$A$155:$A$1048576,0),MATCH((CUADRO!M$5&amp;$E887),'Hoja de Trabajo para listado'!$A$151:$Z$151,0)),0)+IFERROR(INDEX('Hoja de Trabajo para listado'!$AB$155:$BA$1048576,MATCH($A887,'Hoja de Trabajo para listado'!$AB$155:$AB$1048576,0),MATCH((CUADRO!M$5&amp;$E887),'Hoja de Trabajo para listado'!$AB$151:$BA$151,0)),0)+IFERROR(INDEX('Hoja de Trabajo para listado'!$BC$155:$CB$1048576,MATCH($A887,'Hoja de Trabajo para listado'!$BC$155:$BC$1048576,0),MATCH((CUADRO!M$5&amp;$E887),'Hoja de Trabajo para listado'!$BC$151:$CB$151,0)),0)+IFERROR(INDEX('Hoja de Trabajo para listado'!$DE$153:$DG$274,MATCH($A887,'Hoja de Trabajo para listado'!$DE$153:$DE$1048576,0),MATCH((CUADRO!M$5&amp;$E887),'Hoja de Trabajo para listado'!$DE$151:$DG$151,0)),0)+IFERROR(INDEX('Hoja de Trabajo para listado'!$CD$155:$DC$1048576,MATCH($A887,'Hoja de Trabajo para listado'!$CD$155:$CD$1048576,0),MATCH((CUADRO!M$5&amp;$E887),'Hoja de Trabajo para listado'!$CD$151:$DC$151,0)),0)</f>
        <v>0</v>
      </c>
      <c r="N887" s="245">
        <f ca="1">+IFERROR(INDEX('Hoja de Trabajo para listado'!$A$155:$Z$1048576,MATCH($A887,'Hoja de Trabajo para listado'!$A$155:$A$1048576,0),MATCH((CUADRO!N$5&amp;$E887),'Hoja de Trabajo para listado'!$A$151:$Z$151,0)),0)+IFERROR(INDEX('Hoja de Trabajo para listado'!$AB$155:$BA$1048576,MATCH($A887,'Hoja de Trabajo para listado'!$AB$155:$AB$1048576,0),MATCH((CUADRO!N$5&amp;$E887),'Hoja de Trabajo para listado'!$AB$151:$BA$151,0)),0)+IFERROR(INDEX('Hoja de Trabajo para listado'!$BC$155:$CB$1048576,MATCH($A887,'Hoja de Trabajo para listado'!$BC$155:$BC$1048576,0),MATCH((CUADRO!N$5&amp;$E887),'Hoja de Trabajo para listado'!$BC$151:$CB$151,0)),0)+IFERROR(INDEX('Hoja de Trabajo para listado'!$DE$153:$DG$274,MATCH($A887,'Hoja de Trabajo para listado'!$DE$153:$DE$1048576,0),MATCH((CUADRO!N$5&amp;$E887),'Hoja de Trabajo para listado'!$DE$151:$DG$151,0)),0)+IFERROR(INDEX('Hoja de Trabajo para listado'!$CD$155:$DC$1048576,MATCH($A887,'Hoja de Trabajo para listado'!$CD$155:$CD$1048576,0),MATCH((CUADRO!N$5&amp;$E887),'Hoja de Trabajo para listado'!$CD$151:$DC$151,0)),0)</f>
        <v>0</v>
      </c>
      <c r="O887" s="245">
        <f ca="1">+IFERROR(INDEX('Hoja de Trabajo para listado'!$A$155:$Z$1048576,MATCH($A887,'Hoja de Trabajo para listado'!$A$155:$A$1048576,0),MATCH((CUADRO!O$5&amp;$E887),'Hoja de Trabajo para listado'!$A$151:$Z$151,0)),0)+IFERROR(INDEX('Hoja de Trabajo para listado'!$AB$155:$BA$1048576,MATCH($A887,'Hoja de Trabajo para listado'!$AB$155:$AB$1048576,0),MATCH((CUADRO!O$5&amp;$E887),'Hoja de Trabajo para listado'!$AB$151:$BA$151,0)),0)+IFERROR(INDEX('Hoja de Trabajo para listado'!$BC$155:$CB$1048576,MATCH($A887,'Hoja de Trabajo para listado'!$BC$155:$BC$1048576,0),MATCH((CUADRO!O$5&amp;$E887),'Hoja de Trabajo para listado'!$BC$151:$CB$151,0)),0)+IFERROR(INDEX('Hoja de Trabajo para listado'!$DE$153:$DG$274,MATCH($A887,'Hoja de Trabajo para listado'!$DE$153:$DE$1048576,0),MATCH((CUADRO!O$5&amp;$E887),'Hoja de Trabajo para listado'!$DE$151:$DG$151,0)),0)+IFERROR(INDEX('Hoja de Trabajo para listado'!$CD$155:$DC$1048576,MATCH($A887,'Hoja de Trabajo para listado'!$CD$155:$CD$1048576,0),MATCH((CUADRO!O$5&amp;$E887),'Hoja de Trabajo para listado'!$CD$151:$DC$151,0)),0)</f>
        <v>0</v>
      </c>
      <c r="P887" s="245">
        <f ca="1">+IFERROR(INDEX('Hoja de Trabajo para listado'!$A$155:$Z$1048576,MATCH($A887,'Hoja de Trabajo para listado'!$A$155:$A$1048576,0),MATCH((CUADRO!P$5&amp;$E887),'Hoja de Trabajo para listado'!$A$151:$Z$151,0)),0)+IFERROR(INDEX('Hoja de Trabajo para listado'!$AB$155:$BA$1048576,MATCH($A887,'Hoja de Trabajo para listado'!$AB$155:$AB$1048576,0),MATCH((CUADRO!P$5&amp;$E887),'Hoja de Trabajo para listado'!$AB$151:$BA$151,0)),0)+IFERROR(INDEX('Hoja de Trabajo para listado'!$BC$155:$CB$1048576,MATCH($A887,'Hoja de Trabajo para listado'!$BC$155:$BC$1048576,0),MATCH((CUADRO!P$5&amp;$E887),'Hoja de Trabajo para listado'!$BC$151:$CB$151,0)),0)+IFERROR(INDEX('Hoja de Trabajo para listado'!$DE$153:$DG$274,MATCH($A887,'Hoja de Trabajo para listado'!$DE$153:$DE$1048576,0),MATCH((CUADRO!P$5&amp;$E887),'Hoja de Trabajo para listado'!$DE$151:$DG$151,0)),0)+IFERROR(INDEX('Hoja de Trabajo para listado'!$CD$155:$DC$1048576,MATCH($A887,'Hoja de Trabajo para listado'!$CD$155:$CD$1048576,0),MATCH((CUADRO!P$5&amp;$E887),'Hoja de Trabajo para listado'!$CD$151:$DC$151,0)),0)</f>
        <v>0</v>
      </c>
      <c r="Q887" s="245">
        <f ca="1">+IFERROR(INDEX('Hoja de Trabajo para listado'!$A$155:$Z$1048576,MATCH($A887,'Hoja de Trabajo para listado'!$A$155:$A$1048576,0),MATCH((CUADRO!Q$5&amp;$E887),'Hoja de Trabajo para listado'!$A$151:$Z$151,0)),0)+IFERROR(INDEX('Hoja de Trabajo para listado'!$AB$155:$BA$1048576,MATCH($A887,'Hoja de Trabajo para listado'!$AB$155:$AB$1048576,0),MATCH((CUADRO!Q$5&amp;$E887),'Hoja de Trabajo para listado'!$AB$151:$BA$151,0)),0)+IFERROR(INDEX('Hoja de Trabajo para listado'!$BC$155:$CB$1048576,MATCH($A887,'Hoja de Trabajo para listado'!$BC$155:$BC$1048576,0),MATCH((CUADRO!Q$5&amp;$E887),'Hoja de Trabajo para listado'!$BC$151:$CB$151,0)),0)+IFERROR(INDEX('Hoja de Trabajo para listado'!$DE$153:$DG$274,MATCH($A887,'Hoja de Trabajo para listado'!$DE$153:$DE$1048576,0),MATCH((CUADRO!Q$5&amp;$E887),'Hoja de Trabajo para listado'!$DE$151:$DG$151,0)),0)+IFERROR(INDEX('Hoja de Trabajo para listado'!$CD$155:$DC$1048576,MATCH($A887,'Hoja de Trabajo para listado'!$CD$155:$CD$1048576,0),MATCH((CUADRO!Q$5&amp;$E887),'Hoja de Trabajo para listado'!$CD$151:$DC$151,0)),0)</f>
        <v>0</v>
      </c>
      <c r="R887" s="245">
        <f t="shared" ca="1" si="29"/>
        <v>0</v>
      </c>
      <c r="S887" s="259">
        <f ca="1">+R886+R887</f>
        <v>0</v>
      </c>
      <c r="T887" s="245">
        <f ca="1">+S887</f>
        <v>0</v>
      </c>
      <c r="U887" s="244">
        <f t="shared" si="30"/>
        <v>2</v>
      </c>
      <c r="V887" s="333" t="str">
        <f>+VLOOKUP(A887,bd_lista!$A$3:$E$590,5,FALSE)</f>
        <v>Gobiernos Autonomos Municipales</v>
      </c>
      <c r="W887" s="392"/>
      <c r="X887" s="242">
        <f>+VLOOKUP(A887,[4]Sheet1!$A$13:$D$744,4,FALSE)</f>
        <v>0</v>
      </c>
      <c r="Y887" s="242" t="e">
        <f>+VLOOKUP(X887,bd_lista!$A$3:$C$590,3,FALSE)</f>
        <v>#N/A</v>
      </c>
      <c r="Z887" s="292"/>
      <c r="AA887" s="293"/>
    </row>
    <row r="888" spans="1:27" customFormat="1" ht="15" hidden="1" customHeight="1">
      <c r="A888" s="32">
        <v>1528</v>
      </c>
      <c r="B888" s="387">
        <f>+A888</f>
        <v>1528</v>
      </c>
      <c r="C888" s="247" t="str">
        <f>+VLOOKUP(A888,bd_lista!$A$3:$C$590,3,FALSE)</f>
        <v>Gobierno Autónomo Municipal de Puna (Villa Talavera)</v>
      </c>
      <c r="D888" s="389" t="str">
        <f>+C888</f>
        <v>Gobierno Autónomo Municipal de Puna (Villa Talavera)</v>
      </c>
      <c r="E888" s="242" t="s">
        <v>1304</v>
      </c>
      <c r="F888" s="243">
        <f ca="1">+IFERROR(INDEX('Hoja de Trabajo para listado'!$A$155:$Z$1048576,MATCH($A888,'Hoja de Trabajo para listado'!$A$155:$A$1048576,0),MATCH((CUADRO!F$5&amp;$E888),'Hoja de Trabajo para listado'!$A$151:$Z$151,0)),0)+IFERROR(INDEX('Hoja de Trabajo para listado'!$AB$155:$BA$1048576,MATCH($A888,'Hoja de Trabajo para listado'!$AB$155:$AB$1048576,0),MATCH((CUADRO!F$5&amp;$E888),'Hoja de Trabajo para listado'!$AB$151:$BA$151,0)),0)+IFERROR(INDEX('Hoja de Trabajo para listado'!$BC$155:$CB$1048576,MATCH($A888,'Hoja de Trabajo para listado'!$BC$155:$BC$1048576,0),MATCH((CUADRO!F$5&amp;$E888),'Hoja de Trabajo para listado'!$BC$151:$CB$151,0)),0)+IFERROR(INDEX('Hoja de Trabajo para listado'!$DE$153:$DG$274,MATCH($A888,'Hoja de Trabajo para listado'!$DE$153:$DE$1048576,0),MATCH((CUADRO!F$5&amp;$E888),'Hoja de Trabajo para listado'!$DE$151:$DG$151,0)),0)+IFERROR(INDEX('Hoja de Trabajo para listado'!$CD$155:$DC$1048576,MATCH($A888,'Hoja de Trabajo para listado'!$CD$155:$CD$1048576,0),MATCH((CUADRO!F$5&amp;$E888),'Hoja de Trabajo para listado'!$CD$151:$DC$151,0)),0)</f>
        <v>0</v>
      </c>
      <c r="G888" s="243">
        <f ca="1">+IFERROR(INDEX('Hoja de Trabajo para listado'!$A$155:$Z$1048576,MATCH($A888,'Hoja de Trabajo para listado'!$A$155:$A$1048576,0),MATCH((CUADRO!G$5&amp;$E888),'Hoja de Trabajo para listado'!$A$151:$Z$151,0)),0)+IFERROR(INDEX('Hoja de Trabajo para listado'!$AB$155:$BA$1048576,MATCH($A888,'Hoja de Trabajo para listado'!$AB$155:$AB$1048576,0),MATCH((CUADRO!G$5&amp;$E888),'Hoja de Trabajo para listado'!$AB$151:$BA$151,0)),0)+IFERROR(INDEX('Hoja de Trabajo para listado'!$BC$155:$CB$1048576,MATCH($A888,'Hoja de Trabajo para listado'!$BC$155:$BC$1048576,0),MATCH((CUADRO!G$5&amp;$E888),'Hoja de Trabajo para listado'!$BC$151:$CB$151,0)),0)+IFERROR(INDEX('Hoja de Trabajo para listado'!$DE$153:$DG$274,MATCH($A888,'Hoja de Trabajo para listado'!$DE$153:$DE$1048576,0),MATCH((CUADRO!G$5&amp;$E888),'Hoja de Trabajo para listado'!$DE$151:$DG$151,0)),0)+IFERROR(INDEX('Hoja de Trabajo para listado'!$CD$155:$DC$1048576,MATCH($A888,'Hoja de Trabajo para listado'!$CD$155:$CD$1048576,0),MATCH((CUADRO!G$5&amp;$E888),'Hoja de Trabajo para listado'!$CD$151:$DC$151,0)),0)</f>
        <v>0</v>
      </c>
      <c r="H888" s="243">
        <f ca="1">+IFERROR(INDEX('Hoja de Trabajo para listado'!$A$155:$Z$1048576,MATCH($A888,'Hoja de Trabajo para listado'!$A$155:$A$1048576,0),MATCH((CUADRO!H$5&amp;$E888),'Hoja de Trabajo para listado'!$A$151:$Z$151,0)),0)+IFERROR(INDEX('Hoja de Trabajo para listado'!$AB$155:$BA$1048576,MATCH($A888,'Hoja de Trabajo para listado'!$AB$155:$AB$1048576,0),MATCH((CUADRO!H$5&amp;$E888),'Hoja de Trabajo para listado'!$AB$151:$BA$151,0)),0)+IFERROR(INDEX('Hoja de Trabajo para listado'!$BC$155:$CB$1048576,MATCH($A888,'Hoja de Trabajo para listado'!$BC$155:$BC$1048576,0),MATCH((CUADRO!H$5&amp;$E888),'Hoja de Trabajo para listado'!$BC$151:$CB$151,0)),0)+IFERROR(INDEX('Hoja de Trabajo para listado'!$DE$153:$DG$274,MATCH($A888,'Hoja de Trabajo para listado'!$DE$153:$DE$1048576,0),MATCH((CUADRO!H$5&amp;$E888),'Hoja de Trabajo para listado'!$DE$151:$DG$151,0)),0)+IFERROR(INDEX('Hoja de Trabajo para listado'!$CD$155:$DC$1048576,MATCH($A888,'Hoja de Trabajo para listado'!$CD$155:$CD$1048576,0),MATCH((CUADRO!H$5&amp;$E888),'Hoja de Trabajo para listado'!$CD$151:$DC$151,0)),0)</f>
        <v>0</v>
      </c>
      <c r="I888" s="243">
        <f ca="1">+IFERROR(INDEX('Hoja de Trabajo para listado'!$A$155:$Z$1048576,MATCH($A888,'Hoja de Trabajo para listado'!$A$155:$A$1048576,0),MATCH((CUADRO!I$5&amp;$E888),'Hoja de Trabajo para listado'!$A$151:$Z$151,0)),0)+IFERROR(INDEX('Hoja de Trabajo para listado'!$AB$155:$BA$1048576,MATCH($A888,'Hoja de Trabajo para listado'!$AB$155:$AB$1048576,0),MATCH((CUADRO!I$5&amp;$E888),'Hoja de Trabajo para listado'!$AB$151:$BA$151,0)),0)+IFERROR(INDEX('Hoja de Trabajo para listado'!$BC$155:$CB$1048576,MATCH($A888,'Hoja de Trabajo para listado'!$BC$155:$BC$1048576,0),MATCH((CUADRO!I$5&amp;$E888),'Hoja de Trabajo para listado'!$BC$151:$CB$151,0)),0)+IFERROR(INDEX('Hoja de Trabajo para listado'!$DE$153:$DG$274,MATCH($A888,'Hoja de Trabajo para listado'!$DE$153:$DE$1048576,0),MATCH((CUADRO!I$5&amp;$E888),'Hoja de Trabajo para listado'!$DE$151:$DG$151,0)),0)+IFERROR(INDEX('Hoja de Trabajo para listado'!$CD$155:$DC$1048576,MATCH($A888,'Hoja de Trabajo para listado'!$CD$155:$CD$1048576,0),MATCH((CUADRO!I$5&amp;$E888),'Hoja de Trabajo para listado'!$CD$151:$DC$151,0)),0)</f>
        <v>0</v>
      </c>
      <c r="J888" s="243">
        <f ca="1">+IFERROR(INDEX('Hoja de Trabajo para listado'!$A$155:$Z$1048576,MATCH($A888,'Hoja de Trabajo para listado'!$A$155:$A$1048576,0),MATCH((CUADRO!J$5&amp;$E888),'Hoja de Trabajo para listado'!$A$151:$Z$151,0)),0)+IFERROR(INDEX('Hoja de Trabajo para listado'!$AB$155:$BA$1048576,MATCH($A888,'Hoja de Trabajo para listado'!$AB$155:$AB$1048576,0),MATCH((CUADRO!J$5&amp;$E888),'Hoja de Trabajo para listado'!$AB$151:$BA$151,0)),0)+IFERROR(INDEX('Hoja de Trabajo para listado'!$BC$155:$CB$1048576,MATCH($A888,'Hoja de Trabajo para listado'!$BC$155:$BC$1048576,0),MATCH((CUADRO!J$5&amp;$E888),'Hoja de Trabajo para listado'!$BC$151:$CB$151,0)),0)+IFERROR(INDEX('Hoja de Trabajo para listado'!$DE$153:$DG$274,MATCH($A888,'Hoja de Trabajo para listado'!$DE$153:$DE$1048576,0),MATCH((CUADRO!J$5&amp;$E888),'Hoja de Trabajo para listado'!$DE$151:$DG$151,0)),0)+IFERROR(INDEX('Hoja de Trabajo para listado'!$CD$155:$DC$1048576,MATCH($A888,'Hoja de Trabajo para listado'!$CD$155:$CD$1048576,0),MATCH((CUADRO!J$5&amp;$E888),'Hoja de Trabajo para listado'!$CD$151:$DC$151,0)),0)</f>
        <v>0</v>
      </c>
      <c r="K888" s="243">
        <f ca="1">+IFERROR(INDEX('Hoja de Trabajo para listado'!$A$155:$Z$1048576,MATCH($A888,'Hoja de Trabajo para listado'!$A$155:$A$1048576,0),MATCH((CUADRO!K$5&amp;$E888),'Hoja de Trabajo para listado'!$A$151:$Z$151,0)),0)+IFERROR(INDEX('Hoja de Trabajo para listado'!$AB$155:$BA$1048576,MATCH($A888,'Hoja de Trabajo para listado'!$AB$155:$AB$1048576,0),MATCH((CUADRO!K$5&amp;$E888),'Hoja de Trabajo para listado'!$AB$151:$BA$151,0)),0)+IFERROR(INDEX('Hoja de Trabajo para listado'!$BC$155:$CB$1048576,MATCH($A888,'Hoja de Trabajo para listado'!$BC$155:$BC$1048576,0),MATCH((CUADRO!K$5&amp;$E888),'Hoja de Trabajo para listado'!$BC$151:$CB$151,0)),0)+IFERROR(INDEX('Hoja de Trabajo para listado'!$DE$153:$DG$274,MATCH($A888,'Hoja de Trabajo para listado'!$DE$153:$DE$1048576,0),MATCH((CUADRO!K$5&amp;$E888),'Hoja de Trabajo para listado'!$DE$151:$DG$151,0)),0)+IFERROR(INDEX('Hoja de Trabajo para listado'!$CD$155:$DC$1048576,MATCH($A888,'Hoja de Trabajo para listado'!$CD$155:$CD$1048576,0),MATCH((CUADRO!K$5&amp;$E888),'Hoja de Trabajo para listado'!$CD$151:$DC$151,0)),0)</f>
        <v>0</v>
      </c>
      <c r="L888" s="243">
        <f ca="1">+IFERROR(INDEX('Hoja de Trabajo para listado'!$A$155:$Z$1048576,MATCH($A888,'Hoja de Trabajo para listado'!$A$155:$A$1048576,0),MATCH((CUADRO!L$5&amp;$E888),'Hoja de Trabajo para listado'!$A$151:$Z$151,0)),0)+IFERROR(INDEX('Hoja de Trabajo para listado'!$AB$155:$BA$1048576,MATCH($A888,'Hoja de Trabajo para listado'!$AB$155:$AB$1048576,0),MATCH((CUADRO!L$5&amp;$E888),'Hoja de Trabajo para listado'!$AB$151:$BA$151,0)),0)+IFERROR(INDEX('Hoja de Trabajo para listado'!$BC$155:$CB$1048576,MATCH($A888,'Hoja de Trabajo para listado'!$BC$155:$BC$1048576,0),MATCH((CUADRO!L$5&amp;$E888),'Hoja de Trabajo para listado'!$BC$151:$CB$151,0)),0)+IFERROR(INDEX('Hoja de Trabajo para listado'!$DE$153:$DG$274,MATCH($A888,'Hoja de Trabajo para listado'!$DE$153:$DE$1048576,0),MATCH((CUADRO!L$5&amp;$E888),'Hoja de Trabajo para listado'!$DE$151:$DG$151,0)),0)+IFERROR(INDEX('Hoja de Trabajo para listado'!$CD$155:$DC$1048576,MATCH($A888,'Hoja de Trabajo para listado'!$CD$155:$CD$1048576,0),MATCH((CUADRO!L$5&amp;$E888),'Hoja de Trabajo para listado'!$CD$151:$DC$151,0)),0)</f>
        <v>0</v>
      </c>
      <c r="M888" s="243">
        <f ca="1">+IFERROR(INDEX('Hoja de Trabajo para listado'!$A$155:$Z$1048576,MATCH($A888,'Hoja de Trabajo para listado'!$A$155:$A$1048576,0),MATCH((CUADRO!M$5&amp;$E888),'Hoja de Trabajo para listado'!$A$151:$Z$151,0)),0)+IFERROR(INDEX('Hoja de Trabajo para listado'!$AB$155:$BA$1048576,MATCH($A888,'Hoja de Trabajo para listado'!$AB$155:$AB$1048576,0),MATCH((CUADRO!M$5&amp;$E888),'Hoja de Trabajo para listado'!$AB$151:$BA$151,0)),0)+IFERROR(INDEX('Hoja de Trabajo para listado'!$BC$155:$CB$1048576,MATCH($A888,'Hoja de Trabajo para listado'!$BC$155:$BC$1048576,0),MATCH((CUADRO!M$5&amp;$E888),'Hoja de Trabajo para listado'!$BC$151:$CB$151,0)),0)+IFERROR(INDEX('Hoja de Trabajo para listado'!$DE$153:$DG$274,MATCH($A888,'Hoja de Trabajo para listado'!$DE$153:$DE$1048576,0),MATCH((CUADRO!M$5&amp;$E888),'Hoja de Trabajo para listado'!$DE$151:$DG$151,0)),0)+IFERROR(INDEX('Hoja de Trabajo para listado'!$CD$155:$DC$1048576,MATCH($A888,'Hoja de Trabajo para listado'!$CD$155:$CD$1048576,0),MATCH((CUADRO!M$5&amp;$E888),'Hoja de Trabajo para listado'!$CD$151:$DC$151,0)),0)</f>
        <v>0</v>
      </c>
      <c r="N888" s="243">
        <f ca="1">+IFERROR(INDEX('Hoja de Trabajo para listado'!$A$155:$Z$1048576,MATCH($A888,'Hoja de Trabajo para listado'!$A$155:$A$1048576,0),MATCH((CUADRO!N$5&amp;$E888),'Hoja de Trabajo para listado'!$A$151:$Z$151,0)),0)+IFERROR(INDEX('Hoja de Trabajo para listado'!$AB$155:$BA$1048576,MATCH($A888,'Hoja de Trabajo para listado'!$AB$155:$AB$1048576,0),MATCH((CUADRO!N$5&amp;$E888),'Hoja de Trabajo para listado'!$AB$151:$BA$151,0)),0)+IFERROR(INDEX('Hoja de Trabajo para listado'!$BC$155:$CB$1048576,MATCH($A888,'Hoja de Trabajo para listado'!$BC$155:$BC$1048576,0),MATCH((CUADRO!N$5&amp;$E888),'Hoja de Trabajo para listado'!$BC$151:$CB$151,0)),0)+IFERROR(INDEX('Hoja de Trabajo para listado'!$DE$153:$DG$274,MATCH($A888,'Hoja de Trabajo para listado'!$DE$153:$DE$1048576,0),MATCH((CUADRO!N$5&amp;$E888),'Hoja de Trabajo para listado'!$DE$151:$DG$151,0)),0)+IFERROR(INDEX('Hoja de Trabajo para listado'!$CD$155:$DC$1048576,MATCH($A888,'Hoja de Trabajo para listado'!$CD$155:$CD$1048576,0),MATCH((CUADRO!N$5&amp;$E888),'Hoja de Trabajo para listado'!$CD$151:$DC$151,0)),0)</f>
        <v>0</v>
      </c>
      <c r="O888" s="243">
        <f ca="1">+IFERROR(INDEX('Hoja de Trabajo para listado'!$A$155:$Z$1048576,MATCH($A888,'Hoja de Trabajo para listado'!$A$155:$A$1048576,0),MATCH((CUADRO!O$5&amp;$E888),'Hoja de Trabajo para listado'!$A$151:$Z$151,0)),0)+IFERROR(INDEX('Hoja de Trabajo para listado'!$AB$155:$BA$1048576,MATCH($A888,'Hoja de Trabajo para listado'!$AB$155:$AB$1048576,0),MATCH((CUADRO!O$5&amp;$E888),'Hoja de Trabajo para listado'!$AB$151:$BA$151,0)),0)+IFERROR(INDEX('Hoja de Trabajo para listado'!$BC$155:$CB$1048576,MATCH($A888,'Hoja de Trabajo para listado'!$BC$155:$BC$1048576,0),MATCH((CUADRO!O$5&amp;$E888),'Hoja de Trabajo para listado'!$BC$151:$CB$151,0)),0)+IFERROR(INDEX('Hoja de Trabajo para listado'!$DE$153:$DG$274,MATCH($A888,'Hoja de Trabajo para listado'!$DE$153:$DE$1048576,0),MATCH((CUADRO!O$5&amp;$E888),'Hoja de Trabajo para listado'!$DE$151:$DG$151,0)),0)+IFERROR(INDEX('Hoja de Trabajo para listado'!$CD$155:$DC$1048576,MATCH($A888,'Hoja de Trabajo para listado'!$CD$155:$CD$1048576,0),MATCH((CUADRO!O$5&amp;$E888),'Hoja de Trabajo para listado'!$CD$151:$DC$151,0)),0)</f>
        <v>0</v>
      </c>
      <c r="P888" s="243">
        <f ca="1">+IFERROR(INDEX('Hoja de Trabajo para listado'!$A$155:$Z$1048576,MATCH($A888,'Hoja de Trabajo para listado'!$A$155:$A$1048576,0),MATCH((CUADRO!P$5&amp;$E888),'Hoja de Trabajo para listado'!$A$151:$Z$151,0)),0)+IFERROR(INDEX('Hoja de Trabajo para listado'!$AB$155:$BA$1048576,MATCH($A888,'Hoja de Trabajo para listado'!$AB$155:$AB$1048576,0),MATCH((CUADRO!P$5&amp;$E888),'Hoja de Trabajo para listado'!$AB$151:$BA$151,0)),0)+IFERROR(INDEX('Hoja de Trabajo para listado'!$BC$155:$CB$1048576,MATCH($A888,'Hoja de Trabajo para listado'!$BC$155:$BC$1048576,0),MATCH((CUADRO!P$5&amp;$E888),'Hoja de Trabajo para listado'!$BC$151:$CB$151,0)),0)+IFERROR(INDEX('Hoja de Trabajo para listado'!$DE$153:$DG$274,MATCH($A888,'Hoja de Trabajo para listado'!$DE$153:$DE$1048576,0),MATCH((CUADRO!P$5&amp;$E888),'Hoja de Trabajo para listado'!$DE$151:$DG$151,0)),0)+IFERROR(INDEX('Hoja de Trabajo para listado'!$CD$155:$DC$1048576,MATCH($A888,'Hoja de Trabajo para listado'!$CD$155:$CD$1048576,0),MATCH((CUADRO!P$5&amp;$E888),'Hoja de Trabajo para listado'!$CD$151:$DC$151,0)),0)</f>
        <v>0</v>
      </c>
      <c r="Q888" s="243">
        <f ca="1">+IFERROR(INDEX('Hoja de Trabajo para listado'!$A$155:$Z$1048576,MATCH($A888,'Hoja de Trabajo para listado'!$A$155:$A$1048576,0),MATCH((CUADRO!Q$5&amp;$E888),'Hoja de Trabajo para listado'!$A$151:$Z$151,0)),0)+IFERROR(INDEX('Hoja de Trabajo para listado'!$AB$155:$BA$1048576,MATCH($A888,'Hoja de Trabajo para listado'!$AB$155:$AB$1048576,0),MATCH((CUADRO!Q$5&amp;$E888),'Hoja de Trabajo para listado'!$AB$151:$BA$151,0)),0)+IFERROR(INDEX('Hoja de Trabajo para listado'!$BC$155:$CB$1048576,MATCH($A888,'Hoja de Trabajo para listado'!$BC$155:$BC$1048576,0),MATCH((CUADRO!Q$5&amp;$E888),'Hoja de Trabajo para listado'!$BC$151:$CB$151,0)),0)+IFERROR(INDEX('Hoja de Trabajo para listado'!$DE$153:$DG$274,MATCH($A888,'Hoja de Trabajo para listado'!$DE$153:$DE$1048576,0),MATCH((CUADRO!Q$5&amp;$E888),'Hoja de Trabajo para listado'!$DE$151:$DG$151,0)),0)+IFERROR(INDEX('Hoja de Trabajo para listado'!$CD$155:$DC$1048576,MATCH($A888,'Hoja de Trabajo para listado'!$CD$155:$CD$1048576,0),MATCH((CUADRO!Q$5&amp;$E888),'Hoja de Trabajo para listado'!$CD$151:$DC$151,0)),0)</f>
        <v>0</v>
      </c>
      <c r="R888" s="243">
        <f t="shared" ca="1" si="29"/>
        <v>0</v>
      </c>
      <c r="S888" s="249"/>
      <c r="T888" s="243">
        <f ca="1">+T889</f>
        <v>0</v>
      </c>
      <c r="U888" s="242">
        <f t="shared" si="30"/>
        <v>1</v>
      </c>
      <c r="V888" s="333" t="str">
        <f>+VLOOKUP(A888,bd_lista!$A$3:$E$590,5,FALSE)</f>
        <v>Gobiernos Autonomos Municipales</v>
      </c>
      <c r="W888" s="391" t="str">
        <f>+V888</f>
        <v>Gobiernos Autonomos Municipales</v>
      </c>
      <c r="X888" s="242">
        <f>+VLOOKUP(A888,[4]Sheet1!$A$13:$D$744,4,FALSE)</f>
        <v>0</v>
      </c>
      <c r="Y888" s="242" t="e">
        <f>+VLOOKUP(X888,bd_lista!$A$3:$C$590,3,FALSE)</f>
        <v>#N/A</v>
      </c>
      <c r="Z888" s="294">
        <f>+X888</f>
        <v>0</v>
      </c>
      <c r="AA888" s="295" t="e">
        <f>+Y888</f>
        <v>#N/A</v>
      </c>
    </row>
    <row r="889" spans="1:27" customFormat="1" ht="15" hidden="1" customHeight="1">
      <c r="A889" s="32">
        <v>1528</v>
      </c>
      <c r="B889" s="388"/>
      <c r="C889" s="247" t="str">
        <f>+VLOOKUP(A889,bd_lista!$A$3:$C$590,3,FALSE)</f>
        <v>Gobierno Autónomo Municipal de Puna (Villa Talavera)</v>
      </c>
      <c r="D889" s="390"/>
      <c r="E889" s="244" t="s">
        <v>1305</v>
      </c>
      <c r="F889" s="245">
        <f ca="1">+IFERROR(INDEX('Hoja de Trabajo para listado'!$A$155:$Z$1048576,MATCH($A889,'Hoja de Trabajo para listado'!$A$155:$A$1048576,0),MATCH((CUADRO!F$5&amp;$E889),'Hoja de Trabajo para listado'!$A$151:$Z$151,0)),0)+IFERROR(INDEX('Hoja de Trabajo para listado'!$AB$155:$BA$1048576,MATCH($A889,'Hoja de Trabajo para listado'!$AB$155:$AB$1048576,0),MATCH((CUADRO!F$5&amp;$E889),'Hoja de Trabajo para listado'!$AB$151:$BA$151,0)),0)+IFERROR(INDEX('Hoja de Trabajo para listado'!$BC$155:$CB$1048576,MATCH($A889,'Hoja de Trabajo para listado'!$BC$155:$BC$1048576,0),MATCH((CUADRO!F$5&amp;$E889),'Hoja de Trabajo para listado'!$BC$151:$CB$151,0)),0)+IFERROR(INDEX('Hoja de Trabajo para listado'!$DE$153:$DG$274,MATCH($A889,'Hoja de Trabajo para listado'!$DE$153:$DE$1048576,0),MATCH((CUADRO!F$5&amp;$E889),'Hoja de Trabajo para listado'!$DE$151:$DG$151,0)),0)+IFERROR(INDEX('Hoja de Trabajo para listado'!$CD$155:$DC$1048576,MATCH($A889,'Hoja de Trabajo para listado'!$CD$155:$CD$1048576,0),MATCH((CUADRO!F$5&amp;$E889),'Hoja de Trabajo para listado'!$CD$151:$DC$151,0)),0)</f>
        <v>0</v>
      </c>
      <c r="G889" s="245">
        <f ca="1">+IFERROR(INDEX('Hoja de Trabajo para listado'!$A$155:$Z$1048576,MATCH($A889,'Hoja de Trabajo para listado'!$A$155:$A$1048576,0),MATCH((CUADRO!G$5&amp;$E889),'Hoja de Trabajo para listado'!$A$151:$Z$151,0)),0)+IFERROR(INDEX('Hoja de Trabajo para listado'!$AB$155:$BA$1048576,MATCH($A889,'Hoja de Trabajo para listado'!$AB$155:$AB$1048576,0),MATCH((CUADRO!G$5&amp;$E889),'Hoja de Trabajo para listado'!$AB$151:$BA$151,0)),0)+IFERROR(INDEX('Hoja de Trabajo para listado'!$BC$155:$CB$1048576,MATCH($A889,'Hoja de Trabajo para listado'!$BC$155:$BC$1048576,0),MATCH((CUADRO!G$5&amp;$E889),'Hoja de Trabajo para listado'!$BC$151:$CB$151,0)),0)+IFERROR(INDEX('Hoja de Trabajo para listado'!$DE$153:$DG$274,MATCH($A889,'Hoja de Trabajo para listado'!$DE$153:$DE$1048576,0),MATCH((CUADRO!G$5&amp;$E889),'Hoja de Trabajo para listado'!$DE$151:$DG$151,0)),0)+IFERROR(INDEX('Hoja de Trabajo para listado'!$CD$155:$DC$1048576,MATCH($A889,'Hoja de Trabajo para listado'!$CD$155:$CD$1048576,0),MATCH((CUADRO!G$5&amp;$E889),'Hoja de Trabajo para listado'!$CD$151:$DC$151,0)),0)</f>
        <v>0</v>
      </c>
      <c r="H889" s="245">
        <f ca="1">+IFERROR(INDEX('Hoja de Trabajo para listado'!$A$155:$Z$1048576,MATCH($A889,'Hoja de Trabajo para listado'!$A$155:$A$1048576,0),MATCH((CUADRO!H$5&amp;$E889),'Hoja de Trabajo para listado'!$A$151:$Z$151,0)),0)+IFERROR(INDEX('Hoja de Trabajo para listado'!$AB$155:$BA$1048576,MATCH($A889,'Hoja de Trabajo para listado'!$AB$155:$AB$1048576,0),MATCH((CUADRO!H$5&amp;$E889),'Hoja de Trabajo para listado'!$AB$151:$BA$151,0)),0)+IFERROR(INDEX('Hoja de Trabajo para listado'!$BC$155:$CB$1048576,MATCH($A889,'Hoja de Trabajo para listado'!$BC$155:$BC$1048576,0),MATCH((CUADRO!H$5&amp;$E889),'Hoja de Trabajo para listado'!$BC$151:$CB$151,0)),0)+IFERROR(INDEX('Hoja de Trabajo para listado'!$DE$153:$DG$274,MATCH($A889,'Hoja de Trabajo para listado'!$DE$153:$DE$1048576,0),MATCH((CUADRO!H$5&amp;$E889),'Hoja de Trabajo para listado'!$DE$151:$DG$151,0)),0)+IFERROR(INDEX('Hoja de Trabajo para listado'!$CD$155:$DC$1048576,MATCH($A889,'Hoja de Trabajo para listado'!$CD$155:$CD$1048576,0),MATCH((CUADRO!H$5&amp;$E889),'Hoja de Trabajo para listado'!$CD$151:$DC$151,0)),0)</f>
        <v>0</v>
      </c>
      <c r="I889" s="245">
        <f ca="1">+IFERROR(INDEX('Hoja de Trabajo para listado'!$A$155:$Z$1048576,MATCH($A889,'Hoja de Trabajo para listado'!$A$155:$A$1048576,0),MATCH((CUADRO!I$5&amp;$E889),'Hoja de Trabajo para listado'!$A$151:$Z$151,0)),0)+IFERROR(INDEX('Hoja de Trabajo para listado'!$AB$155:$BA$1048576,MATCH($A889,'Hoja de Trabajo para listado'!$AB$155:$AB$1048576,0),MATCH((CUADRO!I$5&amp;$E889),'Hoja de Trabajo para listado'!$AB$151:$BA$151,0)),0)+IFERROR(INDEX('Hoja de Trabajo para listado'!$BC$155:$CB$1048576,MATCH($A889,'Hoja de Trabajo para listado'!$BC$155:$BC$1048576,0),MATCH((CUADRO!I$5&amp;$E889),'Hoja de Trabajo para listado'!$BC$151:$CB$151,0)),0)+IFERROR(INDEX('Hoja de Trabajo para listado'!$DE$153:$DG$274,MATCH($A889,'Hoja de Trabajo para listado'!$DE$153:$DE$1048576,0),MATCH((CUADRO!I$5&amp;$E889),'Hoja de Trabajo para listado'!$DE$151:$DG$151,0)),0)+IFERROR(INDEX('Hoja de Trabajo para listado'!$CD$155:$DC$1048576,MATCH($A889,'Hoja de Trabajo para listado'!$CD$155:$CD$1048576,0),MATCH((CUADRO!I$5&amp;$E889),'Hoja de Trabajo para listado'!$CD$151:$DC$151,0)),0)</f>
        <v>0</v>
      </c>
      <c r="J889" s="245">
        <f ca="1">+IFERROR(INDEX('Hoja de Trabajo para listado'!$A$155:$Z$1048576,MATCH($A889,'Hoja de Trabajo para listado'!$A$155:$A$1048576,0),MATCH((CUADRO!J$5&amp;$E889),'Hoja de Trabajo para listado'!$A$151:$Z$151,0)),0)+IFERROR(INDEX('Hoja de Trabajo para listado'!$AB$155:$BA$1048576,MATCH($A889,'Hoja de Trabajo para listado'!$AB$155:$AB$1048576,0),MATCH((CUADRO!J$5&amp;$E889),'Hoja de Trabajo para listado'!$AB$151:$BA$151,0)),0)+IFERROR(INDEX('Hoja de Trabajo para listado'!$BC$155:$CB$1048576,MATCH($A889,'Hoja de Trabajo para listado'!$BC$155:$BC$1048576,0),MATCH((CUADRO!J$5&amp;$E889),'Hoja de Trabajo para listado'!$BC$151:$CB$151,0)),0)+IFERROR(INDEX('Hoja de Trabajo para listado'!$DE$153:$DG$274,MATCH($A889,'Hoja de Trabajo para listado'!$DE$153:$DE$1048576,0),MATCH((CUADRO!J$5&amp;$E889),'Hoja de Trabajo para listado'!$DE$151:$DG$151,0)),0)+IFERROR(INDEX('Hoja de Trabajo para listado'!$CD$155:$DC$1048576,MATCH($A889,'Hoja de Trabajo para listado'!$CD$155:$CD$1048576,0),MATCH((CUADRO!J$5&amp;$E889),'Hoja de Trabajo para listado'!$CD$151:$DC$151,0)),0)</f>
        <v>0</v>
      </c>
      <c r="K889" s="245">
        <f ca="1">+IFERROR(INDEX('Hoja de Trabajo para listado'!$A$155:$Z$1048576,MATCH($A889,'Hoja de Trabajo para listado'!$A$155:$A$1048576,0),MATCH((CUADRO!K$5&amp;$E889),'Hoja de Trabajo para listado'!$A$151:$Z$151,0)),0)+IFERROR(INDEX('Hoja de Trabajo para listado'!$AB$155:$BA$1048576,MATCH($A889,'Hoja de Trabajo para listado'!$AB$155:$AB$1048576,0),MATCH((CUADRO!K$5&amp;$E889),'Hoja de Trabajo para listado'!$AB$151:$BA$151,0)),0)+IFERROR(INDEX('Hoja de Trabajo para listado'!$BC$155:$CB$1048576,MATCH($A889,'Hoja de Trabajo para listado'!$BC$155:$BC$1048576,0),MATCH((CUADRO!K$5&amp;$E889),'Hoja de Trabajo para listado'!$BC$151:$CB$151,0)),0)+IFERROR(INDEX('Hoja de Trabajo para listado'!$DE$153:$DG$274,MATCH($A889,'Hoja de Trabajo para listado'!$DE$153:$DE$1048576,0),MATCH((CUADRO!K$5&amp;$E889),'Hoja de Trabajo para listado'!$DE$151:$DG$151,0)),0)+IFERROR(INDEX('Hoja de Trabajo para listado'!$CD$155:$DC$1048576,MATCH($A889,'Hoja de Trabajo para listado'!$CD$155:$CD$1048576,0),MATCH((CUADRO!K$5&amp;$E889),'Hoja de Trabajo para listado'!$CD$151:$DC$151,0)),0)</f>
        <v>0</v>
      </c>
      <c r="L889" s="245">
        <f ca="1">+IFERROR(INDEX('Hoja de Trabajo para listado'!$A$155:$Z$1048576,MATCH($A889,'Hoja de Trabajo para listado'!$A$155:$A$1048576,0),MATCH((CUADRO!L$5&amp;$E889),'Hoja de Trabajo para listado'!$A$151:$Z$151,0)),0)+IFERROR(INDEX('Hoja de Trabajo para listado'!$AB$155:$BA$1048576,MATCH($A889,'Hoja de Trabajo para listado'!$AB$155:$AB$1048576,0),MATCH((CUADRO!L$5&amp;$E889),'Hoja de Trabajo para listado'!$AB$151:$BA$151,0)),0)+IFERROR(INDEX('Hoja de Trabajo para listado'!$BC$155:$CB$1048576,MATCH($A889,'Hoja de Trabajo para listado'!$BC$155:$BC$1048576,0),MATCH((CUADRO!L$5&amp;$E889),'Hoja de Trabajo para listado'!$BC$151:$CB$151,0)),0)+IFERROR(INDEX('Hoja de Trabajo para listado'!$DE$153:$DG$274,MATCH($A889,'Hoja de Trabajo para listado'!$DE$153:$DE$1048576,0),MATCH((CUADRO!L$5&amp;$E889),'Hoja de Trabajo para listado'!$DE$151:$DG$151,0)),0)+IFERROR(INDEX('Hoja de Trabajo para listado'!$CD$155:$DC$1048576,MATCH($A889,'Hoja de Trabajo para listado'!$CD$155:$CD$1048576,0),MATCH((CUADRO!L$5&amp;$E889),'Hoja de Trabajo para listado'!$CD$151:$DC$151,0)),0)</f>
        <v>0</v>
      </c>
      <c r="M889" s="245">
        <f ca="1">+IFERROR(INDEX('Hoja de Trabajo para listado'!$A$155:$Z$1048576,MATCH($A889,'Hoja de Trabajo para listado'!$A$155:$A$1048576,0),MATCH((CUADRO!M$5&amp;$E889),'Hoja de Trabajo para listado'!$A$151:$Z$151,0)),0)+IFERROR(INDEX('Hoja de Trabajo para listado'!$AB$155:$BA$1048576,MATCH($A889,'Hoja de Trabajo para listado'!$AB$155:$AB$1048576,0),MATCH((CUADRO!M$5&amp;$E889),'Hoja de Trabajo para listado'!$AB$151:$BA$151,0)),0)+IFERROR(INDEX('Hoja de Trabajo para listado'!$BC$155:$CB$1048576,MATCH($A889,'Hoja de Trabajo para listado'!$BC$155:$BC$1048576,0),MATCH((CUADRO!M$5&amp;$E889),'Hoja de Trabajo para listado'!$BC$151:$CB$151,0)),0)+IFERROR(INDEX('Hoja de Trabajo para listado'!$DE$153:$DG$274,MATCH($A889,'Hoja de Trabajo para listado'!$DE$153:$DE$1048576,0),MATCH((CUADRO!M$5&amp;$E889),'Hoja de Trabajo para listado'!$DE$151:$DG$151,0)),0)+IFERROR(INDEX('Hoja de Trabajo para listado'!$CD$155:$DC$1048576,MATCH($A889,'Hoja de Trabajo para listado'!$CD$155:$CD$1048576,0),MATCH((CUADRO!M$5&amp;$E889),'Hoja de Trabajo para listado'!$CD$151:$DC$151,0)),0)</f>
        <v>0</v>
      </c>
      <c r="N889" s="245">
        <f ca="1">+IFERROR(INDEX('Hoja de Trabajo para listado'!$A$155:$Z$1048576,MATCH($A889,'Hoja de Trabajo para listado'!$A$155:$A$1048576,0),MATCH((CUADRO!N$5&amp;$E889),'Hoja de Trabajo para listado'!$A$151:$Z$151,0)),0)+IFERROR(INDEX('Hoja de Trabajo para listado'!$AB$155:$BA$1048576,MATCH($A889,'Hoja de Trabajo para listado'!$AB$155:$AB$1048576,0),MATCH((CUADRO!N$5&amp;$E889),'Hoja de Trabajo para listado'!$AB$151:$BA$151,0)),0)+IFERROR(INDEX('Hoja de Trabajo para listado'!$BC$155:$CB$1048576,MATCH($A889,'Hoja de Trabajo para listado'!$BC$155:$BC$1048576,0),MATCH((CUADRO!N$5&amp;$E889),'Hoja de Trabajo para listado'!$BC$151:$CB$151,0)),0)+IFERROR(INDEX('Hoja de Trabajo para listado'!$DE$153:$DG$274,MATCH($A889,'Hoja de Trabajo para listado'!$DE$153:$DE$1048576,0),MATCH((CUADRO!N$5&amp;$E889),'Hoja de Trabajo para listado'!$DE$151:$DG$151,0)),0)+IFERROR(INDEX('Hoja de Trabajo para listado'!$CD$155:$DC$1048576,MATCH($A889,'Hoja de Trabajo para listado'!$CD$155:$CD$1048576,0),MATCH((CUADRO!N$5&amp;$E889),'Hoja de Trabajo para listado'!$CD$151:$DC$151,0)),0)</f>
        <v>0</v>
      </c>
      <c r="O889" s="245">
        <f ca="1">+IFERROR(INDEX('Hoja de Trabajo para listado'!$A$155:$Z$1048576,MATCH($A889,'Hoja de Trabajo para listado'!$A$155:$A$1048576,0),MATCH((CUADRO!O$5&amp;$E889),'Hoja de Trabajo para listado'!$A$151:$Z$151,0)),0)+IFERROR(INDEX('Hoja de Trabajo para listado'!$AB$155:$BA$1048576,MATCH($A889,'Hoja de Trabajo para listado'!$AB$155:$AB$1048576,0),MATCH((CUADRO!O$5&amp;$E889),'Hoja de Trabajo para listado'!$AB$151:$BA$151,0)),0)+IFERROR(INDEX('Hoja de Trabajo para listado'!$BC$155:$CB$1048576,MATCH($A889,'Hoja de Trabajo para listado'!$BC$155:$BC$1048576,0),MATCH((CUADRO!O$5&amp;$E889),'Hoja de Trabajo para listado'!$BC$151:$CB$151,0)),0)+IFERROR(INDEX('Hoja de Trabajo para listado'!$DE$153:$DG$274,MATCH($A889,'Hoja de Trabajo para listado'!$DE$153:$DE$1048576,0),MATCH((CUADRO!O$5&amp;$E889),'Hoja de Trabajo para listado'!$DE$151:$DG$151,0)),0)+IFERROR(INDEX('Hoja de Trabajo para listado'!$CD$155:$DC$1048576,MATCH($A889,'Hoja de Trabajo para listado'!$CD$155:$CD$1048576,0),MATCH((CUADRO!O$5&amp;$E889),'Hoja de Trabajo para listado'!$CD$151:$DC$151,0)),0)</f>
        <v>0</v>
      </c>
      <c r="P889" s="245">
        <f ca="1">+IFERROR(INDEX('Hoja de Trabajo para listado'!$A$155:$Z$1048576,MATCH($A889,'Hoja de Trabajo para listado'!$A$155:$A$1048576,0),MATCH((CUADRO!P$5&amp;$E889),'Hoja de Trabajo para listado'!$A$151:$Z$151,0)),0)+IFERROR(INDEX('Hoja de Trabajo para listado'!$AB$155:$BA$1048576,MATCH($A889,'Hoja de Trabajo para listado'!$AB$155:$AB$1048576,0),MATCH((CUADRO!P$5&amp;$E889),'Hoja de Trabajo para listado'!$AB$151:$BA$151,0)),0)+IFERROR(INDEX('Hoja de Trabajo para listado'!$BC$155:$CB$1048576,MATCH($A889,'Hoja de Trabajo para listado'!$BC$155:$BC$1048576,0),MATCH((CUADRO!P$5&amp;$E889),'Hoja de Trabajo para listado'!$BC$151:$CB$151,0)),0)+IFERROR(INDEX('Hoja de Trabajo para listado'!$DE$153:$DG$274,MATCH($A889,'Hoja de Trabajo para listado'!$DE$153:$DE$1048576,0),MATCH((CUADRO!P$5&amp;$E889),'Hoja de Trabajo para listado'!$DE$151:$DG$151,0)),0)+IFERROR(INDEX('Hoja de Trabajo para listado'!$CD$155:$DC$1048576,MATCH($A889,'Hoja de Trabajo para listado'!$CD$155:$CD$1048576,0),MATCH((CUADRO!P$5&amp;$E889),'Hoja de Trabajo para listado'!$CD$151:$DC$151,0)),0)</f>
        <v>0</v>
      </c>
      <c r="Q889" s="245">
        <f ca="1">+IFERROR(INDEX('Hoja de Trabajo para listado'!$A$155:$Z$1048576,MATCH($A889,'Hoja de Trabajo para listado'!$A$155:$A$1048576,0),MATCH((CUADRO!Q$5&amp;$E889),'Hoja de Trabajo para listado'!$A$151:$Z$151,0)),0)+IFERROR(INDEX('Hoja de Trabajo para listado'!$AB$155:$BA$1048576,MATCH($A889,'Hoja de Trabajo para listado'!$AB$155:$AB$1048576,0),MATCH((CUADRO!Q$5&amp;$E889),'Hoja de Trabajo para listado'!$AB$151:$BA$151,0)),0)+IFERROR(INDEX('Hoja de Trabajo para listado'!$BC$155:$CB$1048576,MATCH($A889,'Hoja de Trabajo para listado'!$BC$155:$BC$1048576,0),MATCH((CUADRO!Q$5&amp;$E889),'Hoja de Trabajo para listado'!$BC$151:$CB$151,0)),0)+IFERROR(INDEX('Hoja de Trabajo para listado'!$DE$153:$DG$274,MATCH($A889,'Hoja de Trabajo para listado'!$DE$153:$DE$1048576,0),MATCH((CUADRO!Q$5&amp;$E889),'Hoja de Trabajo para listado'!$DE$151:$DG$151,0)),0)+IFERROR(INDEX('Hoja de Trabajo para listado'!$CD$155:$DC$1048576,MATCH($A889,'Hoja de Trabajo para listado'!$CD$155:$CD$1048576,0),MATCH((CUADRO!Q$5&amp;$E889),'Hoja de Trabajo para listado'!$CD$151:$DC$151,0)),0)</f>
        <v>0</v>
      </c>
      <c r="R889" s="245">
        <f t="shared" ca="1" si="29"/>
        <v>0</v>
      </c>
      <c r="S889" s="259">
        <f ca="1">+R888+R889</f>
        <v>0</v>
      </c>
      <c r="T889" s="245">
        <f ca="1">+S889</f>
        <v>0</v>
      </c>
      <c r="U889" s="244">
        <f t="shared" si="30"/>
        <v>2</v>
      </c>
      <c r="V889" s="333" t="str">
        <f>+VLOOKUP(A889,bd_lista!$A$3:$E$590,5,FALSE)</f>
        <v>Gobiernos Autonomos Municipales</v>
      </c>
      <c r="W889" s="392"/>
      <c r="X889" s="242">
        <f>+VLOOKUP(A889,[4]Sheet1!$A$13:$D$744,4,FALSE)</f>
        <v>0</v>
      </c>
      <c r="Y889" s="242" t="e">
        <f>+VLOOKUP(X889,bd_lista!$A$3:$C$590,3,FALSE)</f>
        <v>#N/A</v>
      </c>
      <c r="Z889" s="292"/>
      <c r="AA889" s="293"/>
    </row>
    <row r="890" spans="1:27" customFormat="1" ht="15" hidden="1" customHeight="1">
      <c r="A890" s="32">
        <v>1529</v>
      </c>
      <c r="B890" s="387">
        <f>+A890</f>
        <v>1529</v>
      </c>
      <c r="C890" s="247" t="str">
        <f>+VLOOKUP(A890,bd_lista!$A$3:$C$590,3,FALSE)</f>
        <v>Gobierno Autónomo Municipal de Caiza "D"</v>
      </c>
      <c r="D890" s="389" t="str">
        <f>+C890</f>
        <v>Gobierno Autónomo Municipal de Caiza "D"</v>
      </c>
      <c r="E890" s="242" t="s">
        <v>1304</v>
      </c>
      <c r="F890" s="243">
        <f ca="1">+IFERROR(INDEX('Hoja de Trabajo para listado'!$A$155:$Z$1048576,MATCH($A890,'Hoja de Trabajo para listado'!$A$155:$A$1048576,0),MATCH((CUADRO!F$5&amp;$E890),'Hoja de Trabajo para listado'!$A$151:$Z$151,0)),0)+IFERROR(INDEX('Hoja de Trabajo para listado'!$AB$155:$BA$1048576,MATCH($A890,'Hoja de Trabajo para listado'!$AB$155:$AB$1048576,0),MATCH((CUADRO!F$5&amp;$E890),'Hoja de Trabajo para listado'!$AB$151:$BA$151,0)),0)+IFERROR(INDEX('Hoja de Trabajo para listado'!$BC$155:$CB$1048576,MATCH($A890,'Hoja de Trabajo para listado'!$BC$155:$BC$1048576,0),MATCH((CUADRO!F$5&amp;$E890),'Hoja de Trabajo para listado'!$BC$151:$CB$151,0)),0)+IFERROR(INDEX('Hoja de Trabajo para listado'!$DE$153:$DG$274,MATCH($A890,'Hoja de Trabajo para listado'!$DE$153:$DE$1048576,0),MATCH((CUADRO!F$5&amp;$E890),'Hoja de Trabajo para listado'!$DE$151:$DG$151,0)),0)+IFERROR(INDEX('Hoja de Trabajo para listado'!$CD$155:$DC$1048576,MATCH($A890,'Hoja de Trabajo para listado'!$CD$155:$CD$1048576,0),MATCH((CUADRO!F$5&amp;$E890),'Hoja de Trabajo para listado'!$CD$151:$DC$151,0)),0)</f>
        <v>0</v>
      </c>
      <c r="G890" s="243">
        <f ca="1">+IFERROR(INDEX('Hoja de Trabajo para listado'!$A$155:$Z$1048576,MATCH($A890,'Hoja de Trabajo para listado'!$A$155:$A$1048576,0),MATCH((CUADRO!G$5&amp;$E890),'Hoja de Trabajo para listado'!$A$151:$Z$151,0)),0)+IFERROR(INDEX('Hoja de Trabajo para listado'!$AB$155:$BA$1048576,MATCH($A890,'Hoja de Trabajo para listado'!$AB$155:$AB$1048576,0),MATCH((CUADRO!G$5&amp;$E890),'Hoja de Trabajo para listado'!$AB$151:$BA$151,0)),0)+IFERROR(INDEX('Hoja de Trabajo para listado'!$BC$155:$CB$1048576,MATCH($A890,'Hoja de Trabajo para listado'!$BC$155:$BC$1048576,0),MATCH((CUADRO!G$5&amp;$E890),'Hoja de Trabajo para listado'!$BC$151:$CB$151,0)),0)+IFERROR(INDEX('Hoja de Trabajo para listado'!$DE$153:$DG$274,MATCH($A890,'Hoja de Trabajo para listado'!$DE$153:$DE$1048576,0),MATCH((CUADRO!G$5&amp;$E890),'Hoja de Trabajo para listado'!$DE$151:$DG$151,0)),0)+IFERROR(INDEX('Hoja de Trabajo para listado'!$CD$155:$DC$1048576,MATCH($A890,'Hoja de Trabajo para listado'!$CD$155:$CD$1048576,0),MATCH((CUADRO!G$5&amp;$E890),'Hoja de Trabajo para listado'!$CD$151:$DC$151,0)),0)</f>
        <v>0</v>
      </c>
      <c r="H890" s="243">
        <f ca="1">+IFERROR(INDEX('Hoja de Trabajo para listado'!$A$155:$Z$1048576,MATCH($A890,'Hoja de Trabajo para listado'!$A$155:$A$1048576,0),MATCH((CUADRO!H$5&amp;$E890),'Hoja de Trabajo para listado'!$A$151:$Z$151,0)),0)+IFERROR(INDEX('Hoja de Trabajo para listado'!$AB$155:$BA$1048576,MATCH($A890,'Hoja de Trabajo para listado'!$AB$155:$AB$1048576,0),MATCH((CUADRO!H$5&amp;$E890),'Hoja de Trabajo para listado'!$AB$151:$BA$151,0)),0)+IFERROR(INDEX('Hoja de Trabajo para listado'!$BC$155:$CB$1048576,MATCH($A890,'Hoja de Trabajo para listado'!$BC$155:$BC$1048576,0),MATCH((CUADRO!H$5&amp;$E890),'Hoja de Trabajo para listado'!$BC$151:$CB$151,0)),0)+IFERROR(INDEX('Hoja de Trabajo para listado'!$DE$153:$DG$274,MATCH($A890,'Hoja de Trabajo para listado'!$DE$153:$DE$1048576,0),MATCH((CUADRO!H$5&amp;$E890),'Hoja de Trabajo para listado'!$DE$151:$DG$151,0)),0)+IFERROR(INDEX('Hoja de Trabajo para listado'!$CD$155:$DC$1048576,MATCH($A890,'Hoja de Trabajo para listado'!$CD$155:$CD$1048576,0),MATCH((CUADRO!H$5&amp;$E890),'Hoja de Trabajo para listado'!$CD$151:$DC$151,0)),0)</f>
        <v>0</v>
      </c>
      <c r="I890" s="243">
        <f ca="1">+IFERROR(INDEX('Hoja de Trabajo para listado'!$A$155:$Z$1048576,MATCH($A890,'Hoja de Trabajo para listado'!$A$155:$A$1048576,0),MATCH((CUADRO!I$5&amp;$E890),'Hoja de Trabajo para listado'!$A$151:$Z$151,0)),0)+IFERROR(INDEX('Hoja de Trabajo para listado'!$AB$155:$BA$1048576,MATCH($A890,'Hoja de Trabajo para listado'!$AB$155:$AB$1048576,0),MATCH((CUADRO!I$5&amp;$E890),'Hoja de Trabajo para listado'!$AB$151:$BA$151,0)),0)+IFERROR(INDEX('Hoja de Trabajo para listado'!$BC$155:$CB$1048576,MATCH($A890,'Hoja de Trabajo para listado'!$BC$155:$BC$1048576,0),MATCH((CUADRO!I$5&amp;$E890),'Hoja de Trabajo para listado'!$BC$151:$CB$151,0)),0)+IFERROR(INDEX('Hoja de Trabajo para listado'!$DE$153:$DG$274,MATCH($A890,'Hoja de Trabajo para listado'!$DE$153:$DE$1048576,0),MATCH((CUADRO!I$5&amp;$E890),'Hoja de Trabajo para listado'!$DE$151:$DG$151,0)),0)+IFERROR(INDEX('Hoja de Trabajo para listado'!$CD$155:$DC$1048576,MATCH($A890,'Hoja de Trabajo para listado'!$CD$155:$CD$1048576,0),MATCH((CUADRO!I$5&amp;$E890),'Hoja de Trabajo para listado'!$CD$151:$DC$151,0)),0)</f>
        <v>0</v>
      </c>
      <c r="J890" s="243">
        <f ca="1">+IFERROR(INDEX('Hoja de Trabajo para listado'!$A$155:$Z$1048576,MATCH($A890,'Hoja de Trabajo para listado'!$A$155:$A$1048576,0),MATCH((CUADRO!J$5&amp;$E890),'Hoja de Trabajo para listado'!$A$151:$Z$151,0)),0)+IFERROR(INDEX('Hoja de Trabajo para listado'!$AB$155:$BA$1048576,MATCH($A890,'Hoja de Trabajo para listado'!$AB$155:$AB$1048576,0),MATCH((CUADRO!J$5&amp;$E890),'Hoja de Trabajo para listado'!$AB$151:$BA$151,0)),0)+IFERROR(INDEX('Hoja de Trabajo para listado'!$BC$155:$CB$1048576,MATCH($A890,'Hoja de Trabajo para listado'!$BC$155:$BC$1048576,0),MATCH((CUADRO!J$5&amp;$E890),'Hoja de Trabajo para listado'!$BC$151:$CB$151,0)),0)+IFERROR(INDEX('Hoja de Trabajo para listado'!$DE$153:$DG$274,MATCH($A890,'Hoja de Trabajo para listado'!$DE$153:$DE$1048576,0),MATCH((CUADRO!J$5&amp;$E890),'Hoja de Trabajo para listado'!$DE$151:$DG$151,0)),0)+IFERROR(INDEX('Hoja de Trabajo para listado'!$CD$155:$DC$1048576,MATCH($A890,'Hoja de Trabajo para listado'!$CD$155:$CD$1048576,0),MATCH((CUADRO!J$5&amp;$E890),'Hoja de Trabajo para listado'!$CD$151:$DC$151,0)),0)</f>
        <v>0</v>
      </c>
      <c r="K890" s="243">
        <f ca="1">+IFERROR(INDEX('Hoja de Trabajo para listado'!$A$155:$Z$1048576,MATCH($A890,'Hoja de Trabajo para listado'!$A$155:$A$1048576,0),MATCH((CUADRO!K$5&amp;$E890),'Hoja de Trabajo para listado'!$A$151:$Z$151,0)),0)+IFERROR(INDEX('Hoja de Trabajo para listado'!$AB$155:$BA$1048576,MATCH($A890,'Hoja de Trabajo para listado'!$AB$155:$AB$1048576,0),MATCH((CUADRO!K$5&amp;$E890),'Hoja de Trabajo para listado'!$AB$151:$BA$151,0)),0)+IFERROR(INDEX('Hoja de Trabajo para listado'!$BC$155:$CB$1048576,MATCH($A890,'Hoja de Trabajo para listado'!$BC$155:$BC$1048576,0),MATCH((CUADRO!K$5&amp;$E890),'Hoja de Trabajo para listado'!$BC$151:$CB$151,0)),0)+IFERROR(INDEX('Hoja de Trabajo para listado'!$DE$153:$DG$274,MATCH($A890,'Hoja de Trabajo para listado'!$DE$153:$DE$1048576,0),MATCH((CUADRO!K$5&amp;$E890),'Hoja de Trabajo para listado'!$DE$151:$DG$151,0)),0)+IFERROR(INDEX('Hoja de Trabajo para listado'!$CD$155:$DC$1048576,MATCH($A890,'Hoja de Trabajo para listado'!$CD$155:$CD$1048576,0),MATCH((CUADRO!K$5&amp;$E890),'Hoja de Trabajo para listado'!$CD$151:$DC$151,0)),0)</f>
        <v>0</v>
      </c>
      <c r="L890" s="243">
        <f ca="1">+IFERROR(INDEX('Hoja de Trabajo para listado'!$A$155:$Z$1048576,MATCH($A890,'Hoja de Trabajo para listado'!$A$155:$A$1048576,0),MATCH((CUADRO!L$5&amp;$E890),'Hoja de Trabajo para listado'!$A$151:$Z$151,0)),0)+IFERROR(INDEX('Hoja de Trabajo para listado'!$AB$155:$BA$1048576,MATCH($A890,'Hoja de Trabajo para listado'!$AB$155:$AB$1048576,0),MATCH((CUADRO!L$5&amp;$E890),'Hoja de Trabajo para listado'!$AB$151:$BA$151,0)),0)+IFERROR(INDEX('Hoja de Trabajo para listado'!$BC$155:$CB$1048576,MATCH($A890,'Hoja de Trabajo para listado'!$BC$155:$BC$1048576,0),MATCH((CUADRO!L$5&amp;$E890),'Hoja de Trabajo para listado'!$BC$151:$CB$151,0)),0)+IFERROR(INDEX('Hoja de Trabajo para listado'!$DE$153:$DG$274,MATCH($A890,'Hoja de Trabajo para listado'!$DE$153:$DE$1048576,0),MATCH((CUADRO!L$5&amp;$E890),'Hoja de Trabajo para listado'!$DE$151:$DG$151,0)),0)+IFERROR(INDEX('Hoja de Trabajo para listado'!$CD$155:$DC$1048576,MATCH($A890,'Hoja de Trabajo para listado'!$CD$155:$CD$1048576,0),MATCH((CUADRO!L$5&amp;$E890),'Hoja de Trabajo para listado'!$CD$151:$DC$151,0)),0)</f>
        <v>0</v>
      </c>
      <c r="M890" s="243">
        <f ca="1">+IFERROR(INDEX('Hoja de Trabajo para listado'!$A$155:$Z$1048576,MATCH($A890,'Hoja de Trabajo para listado'!$A$155:$A$1048576,0),MATCH((CUADRO!M$5&amp;$E890),'Hoja de Trabajo para listado'!$A$151:$Z$151,0)),0)+IFERROR(INDEX('Hoja de Trabajo para listado'!$AB$155:$BA$1048576,MATCH($A890,'Hoja de Trabajo para listado'!$AB$155:$AB$1048576,0),MATCH((CUADRO!M$5&amp;$E890),'Hoja de Trabajo para listado'!$AB$151:$BA$151,0)),0)+IFERROR(INDEX('Hoja de Trabajo para listado'!$BC$155:$CB$1048576,MATCH($A890,'Hoja de Trabajo para listado'!$BC$155:$BC$1048576,0),MATCH((CUADRO!M$5&amp;$E890),'Hoja de Trabajo para listado'!$BC$151:$CB$151,0)),0)+IFERROR(INDEX('Hoja de Trabajo para listado'!$DE$153:$DG$274,MATCH($A890,'Hoja de Trabajo para listado'!$DE$153:$DE$1048576,0),MATCH((CUADRO!M$5&amp;$E890),'Hoja de Trabajo para listado'!$DE$151:$DG$151,0)),0)+IFERROR(INDEX('Hoja de Trabajo para listado'!$CD$155:$DC$1048576,MATCH($A890,'Hoja de Trabajo para listado'!$CD$155:$CD$1048576,0),MATCH((CUADRO!M$5&amp;$E890),'Hoja de Trabajo para listado'!$CD$151:$DC$151,0)),0)</f>
        <v>0</v>
      </c>
      <c r="N890" s="243">
        <f ca="1">+IFERROR(INDEX('Hoja de Trabajo para listado'!$A$155:$Z$1048576,MATCH($A890,'Hoja de Trabajo para listado'!$A$155:$A$1048576,0),MATCH((CUADRO!N$5&amp;$E890),'Hoja de Trabajo para listado'!$A$151:$Z$151,0)),0)+IFERROR(INDEX('Hoja de Trabajo para listado'!$AB$155:$BA$1048576,MATCH($A890,'Hoja de Trabajo para listado'!$AB$155:$AB$1048576,0),MATCH((CUADRO!N$5&amp;$E890),'Hoja de Trabajo para listado'!$AB$151:$BA$151,0)),0)+IFERROR(INDEX('Hoja de Trabajo para listado'!$BC$155:$CB$1048576,MATCH($A890,'Hoja de Trabajo para listado'!$BC$155:$BC$1048576,0),MATCH((CUADRO!N$5&amp;$E890),'Hoja de Trabajo para listado'!$BC$151:$CB$151,0)),0)+IFERROR(INDEX('Hoja de Trabajo para listado'!$DE$153:$DG$274,MATCH($A890,'Hoja de Trabajo para listado'!$DE$153:$DE$1048576,0),MATCH((CUADRO!N$5&amp;$E890),'Hoja de Trabajo para listado'!$DE$151:$DG$151,0)),0)+IFERROR(INDEX('Hoja de Trabajo para listado'!$CD$155:$DC$1048576,MATCH($A890,'Hoja de Trabajo para listado'!$CD$155:$CD$1048576,0),MATCH((CUADRO!N$5&amp;$E890),'Hoja de Trabajo para listado'!$CD$151:$DC$151,0)),0)</f>
        <v>0</v>
      </c>
      <c r="O890" s="243">
        <f ca="1">+IFERROR(INDEX('Hoja de Trabajo para listado'!$A$155:$Z$1048576,MATCH($A890,'Hoja de Trabajo para listado'!$A$155:$A$1048576,0),MATCH((CUADRO!O$5&amp;$E890),'Hoja de Trabajo para listado'!$A$151:$Z$151,0)),0)+IFERROR(INDEX('Hoja de Trabajo para listado'!$AB$155:$BA$1048576,MATCH($A890,'Hoja de Trabajo para listado'!$AB$155:$AB$1048576,0),MATCH((CUADRO!O$5&amp;$E890),'Hoja de Trabajo para listado'!$AB$151:$BA$151,0)),0)+IFERROR(INDEX('Hoja de Trabajo para listado'!$BC$155:$CB$1048576,MATCH($A890,'Hoja de Trabajo para listado'!$BC$155:$BC$1048576,0),MATCH((CUADRO!O$5&amp;$E890),'Hoja de Trabajo para listado'!$BC$151:$CB$151,0)),0)+IFERROR(INDEX('Hoja de Trabajo para listado'!$DE$153:$DG$274,MATCH($A890,'Hoja de Trabajo para listado'!$DE$153:$DE$1048576,0),MATCH((CUADRO!O$5&amp;$E890),'Hoja de Trabajo para listado'!$DE$151:$DG$151,0)),0)+IFERROR(INDEX('Hoja de Trabajo para listado'!$CD$155:$DC$1048576,MATCH($A890,'Hoja de Trabajo para listado'!$CD$155:$CD$1048576,0),MATCH((CUADRO!O$5&amp;$E890),'Hoja de Trabajo para listado'!$CD$151:$DC$151,0)),0)</f>
        <v>0</v>
      </c>
      <c r="P890" s="243">
        <f ca="1">+IFERROR(INDEX('Hoja de Trabajo para listado'!$A$155:$Z$1048576,MATCH($A890,'Hoja de Trabajo para listado'!$A$155:$A$1048576,0),MATCH((CUADRO!P$5&amp;$E890),'Hoja de Trabajo para listado'!$A$151:$Z$151,0)),0)+IFERROR(INDEX('Hoja de Trabajo para listado'!$AB$155:$BA$1048576,MATCH($A890,'Hoja de Trabajo para listado'!$AB$155:$AB$1048576,0),MATCH((CUADRO!P$5&amp;$E890),'Hoja de Trabajo para listado'!$AB$151:$BA$151,0)),0)+IFERROR(INDEX('Hoja de Trabajo para listado'!$BC$155:$CB$1048576,MATCH($A890,'Hoja de Trabajo para listado'!$BC$155:$BC$1048576,0),MATCH((CUADRO!P$5&amp;$E890),'Hoja de Trabajo para listado'!$BC$151:$CB$151,0)),0)+IFERROR(INDEX('Hoja de Trabajo para listado'!$DE$153:$DG$274,MATCH($A890,'Hoja de Trabajo para listado'!$DE$153:$DE$1048576,0),MATCH((CUADRO!P$5&amp;$E890),'Hoja de Trabajo para listado'!$DE$151:$DG$151,0)),0)+IFERROR(INDEX('Hoja de Trabajo para listado'!$CD$155:$DC$1048576,MATCH($A890,'Hoja de Trabajo para listado'!$CD$155:$CD$1048576,0),MATCH((CUADRO!P$5&amp;$E890),'Hoja de Trabajo para listado'!$CD$151:$DC$151,0)),0)</f>
        <v>0</v>
      </c>
      <c r="Q890" s="243">
        <f ca="1">+IFERROR(INDEX('Hoja de Trabajo para listado'!$A$155:$Z$1048576,MATCH($A890,'Hoja de Trabajo para listado'!$A$155:$A$1048576,0),MATCH((CUADRO!Q$5&amp;$E890),'Hoja de Trabajo para listado'!$A$151:$Z$151,0)),0)+IFERROR(INDEX('Hoja de Trabajo para listado'!$AB$155:$BA$1048576,MATCH($A890,'Hoja de Trabajo para listado'!$AB$155:$AB$1048576,0),MATCH((CUADRO!Q$5&amp;$E890),'Hoja de Trabajo para listado'!$AB$151:$BA$151,0)),0)+IFERROR(INDEX('Hoja de Trabajo para listado'!$BC$155:$CB$1048576,MATCH($A890,'Hoja de Trabajo para listado'!$BC$155:$BC$1048576,0),MATCH((CUADRO!Q$5&amp;$E890),'Hoja de Trabajo para listado'!$BC$151:$CB$151,0)),0)+IFERROR(INDEX('Hoja de Trabajo para listado'!$DE$153:$DG$274,MATCH($A890,'Hoja de Trabajo para listado'!$DE$153:$DE$1048576,0),MATCH((CUADRO!Q$5&amp;$E890),'Hoja de Trabajo para listado'!$DE$151:$DG$151,0)),0)+IFERROR(INDEX('Hoja de Trabajo para listado'!$CD$155:$DC$1048576,MATCH($A890,'Hoja de Trabajo para listado'!$CD$155:$CD$1048576,0),MATCH((CUADRO!Q$5&amp;$E890),'Hoja de Trabajo para listado'!$CD$151:$DC$151,0)),0)</f>
        <v>0</v>
      </c>
      <c r="R890" s="243">
        <f t="shared" ca="1" si="29"/>
        <v>0</v>
      </c>
      <c r="S890" s="249"/>
      <c r="T890" s="243">
        <f ca="1">+T891</f>
        <v>0</v>
      </c>
      <c r="U890" s="242">
        <f t="shared" si="30"/>
        <v>1</v>
      </c>
      <c r="V890" s="333" t="str">
        <f>+VLOOKUP(A890,bd_lista!$A$3:$E$590,5,FALSE)</f>
        <v>Gobiernos Autonomos Municipales</v>
      </c>
      <c r="W890" s="391" t="str">
        <f>+V890</f>
        <v>Gobiernos Autonomos Municipales</v>
      </c>
      <c r="X890" s="242">
        <f>+VLOOKUP(A890,[4]Sheet1!$A$13:$D$744,4,FALSE)</f>
        <v>0</v>
      </c>
      <c r="Y890" s="242" t="e">
        <f>+VLOOKUP(X890,bd_lista!$A$3:$C$590,3,FALSE)</f>
        <v>#N/A</v>
      </c>
      <c r="Z890" s="294">
        <f>+X890</f>
        <v>0</v>
      </c>
      <c r="AA890" s="295" t="e">
        <f>+Y890</f>
        <v>#N/A</v>
      </c>
    </row>
    <row r="891" spans="1:27" customFormat="1" ht="15" hidden="1" customHeight="1">
      <c r="A891" s="32">
        <v>1529</v>
      </c>
      <c r="B891" s="388"/>
      <c r="C891" s="247" t="str">
        <f>+VLOOKUP(A891,bd_lista!$A$3:$C$590,3,FALSE)</f>
        <v>Gobierno Autónomo Municipal de Caiza "D"</v>
      </c>
      <c r="D891" s="390"/>
      <c r="E891" s="244" t="s">
        <v>1305</v>
      </c>
      <c r="F891" s="245">
        <f ca="1">+IFERROR(INDEX('Hoja de Trabajo para listado'!$A$155:$Z$1048576,MATCH($A891,'Hoja de Trabajo para listado'!$A$155:$A$1048576,0),MATCH((CUADRO!F$5&amp;$E891),'Hoja de Trabajo para listado'!$A$151:$Z$151,0)),0)+IFERROR(INDEX('Hoja de Trabajo para listado'!$AB$155:$BA$1048576,MATCH($A891,'Hoja de Trabajo para listado'!$AB$155:$AB$1048576,0),MATCH((CUADRO!F$5&amp;$E891),'Hoja de Trabajo para listado'!$AB$151:$BA$151,0)),0)+IFERROR(INDEX('Hoja de Trabajo para listado'!$BC$155:$CB$1048576,MATCH($A891,'Hoja de Trabajo para listado'!$BC$155:$BC$1048576,0),MATCH((CUADRO!F$5&amp;$E891),'Hoja de Trabajo para listado'!$BC$151:$CB$151,0)),0)+IFERROR(INDEX('Hoja de Trabajo para listado'!$DE$153:$DG$274,MATCH($A891,'Hoja de Trabajo para listado'!$DE$153:$DE$1048576,0),MATCH((CUADRO!F$5&amp;$E891),'Hoja de Trabajo para listado'!$DE$151:$DG$151,0)),0)+IFERROR(INDEX('Hoja de Trabajo para listado'!$CD$155:$DC$1048576,MATCH($A891,'Hoja de Trabajo para listado'!$CD$155:$CD$1048576,0),MATCH((CUADRO!F$5&amp;$E891),'Hoja de Trabajo para listado'!$CD$151:$DC$151,0)),0)</f>
        <v>0</v>
      </c>
      <c r="G891" s="245">
        <f ca="1">+IFERROR(INDEX('Hoja de Trabajo para listado'!$A$155:$Z$1048576,MATCH($A891,'Hoja de Trabajo para listado'!$A$155:$A$1048576,0),MATCH((CUADRO!G$5&amp;$E891),'Hoja de Trabajo para listado'!$A$151:$Z$151,0)),0)+IFERROR(INDEX('Hoja de Trabajo para listado'!$AB$155:$BA$1048576,MATCH($A891,'Hoja de Trabajo para listado'!$AB$155:$AB$1048576,0),MATCH((CUADRO!G$5&amp;$E891),'Hoja de Trabajo para listado'!$AB$151:$BA$151,0)),0)+IFERROR(INDEX('Hoja de Trabajo para listado'!$BC$155:$CB$1048576,MATCH($A891,'Hoja de Trabajo para listado'!$BC$155:$BC$1048576,0),MATCH((CUADRO!G$5&amp;$E891),'Hoja de Trabajo para listado'!$BC$151:$CB$151,0)),0)+IFERROR(INDEX('Hoja de Trabajo para listado'!$DE$153:$DG$274,MATCH($A891,'Hoja de Trabajo para listado'!$DE$153:$DE$1048576,0),MATCH((CUADRO!G$5&amp;$E891),'Hoja de Trabajo para listado'!$DE$151:$DG$151,0)),0)+IFERROR(INDEX('Hoja de Trabajo para listado'!$CD$155:$DC$1048576,MATCH($A891,'Hoja de Trabajo para listado'!$CD$155:$CD$1048576,0),MATCH((CUADRO!G$5&amp;$E891),'Hoja de Trabajo para listado'!$CD$151:$DC$151,0)),0)</f>
        <v>0</v>
      </c>
      <c r="H891" s="245">
        <f ca="1">+IFERROR(INDEX('Hoja de Trabajo para listado'!$A$155:$Z$1048576,MATCH($A891,'Hoja de Trabajo para listado'!$A$155:$A$1048576,0),MATCH((CUADRO!H$5&amp;$E891),'Hoja de Trabajo para listado'!$A$151:$Z$151,0)),0)+IFERROR(INDEX('Hoja de Trabajo para listado'!$AB$155:$BA$1048576,MATCH($A891,'Hoja de Trabajo para listado'!$AB$155:$AB$1048576,0),MATCH((CUADRO!H$5&amp;$E891),'Hoja de Trabajo para listado'!$AB$151:$BA$151,0)),0)+IFERROR(INDEX('Hoja de Trabajo para listado'!$BC$155:$CB$1048576,MATCH($A891,'Hoja de Trabajo para listado'!$BC$155:$BC$1048576,0),MATCH((CUADRO!H$5&amp;$E891),'Hoja de Trabajo para listado'!$BC$151:$CB$151,0)),0)+IFERROR(INDEX('Hoja de Trabajo para listado'!$DE$153:$DG$274,MATCH($A891,'Hoja de Trabajo para listado'!$DE$153:$DE$1048576,0),MATCH((CUADRO!H$5&amp;$E891),'Hoja de Trabajo para listado'!$DE$151:$DG$151,0)),0)+IFERROR(INDEX('Hoja de Trabajo para listado'!$CD$155:$DC$1048576,MATCH($A891,'Hoja de Trabajo para listado'!$CD$155:$CD$1048576,0),MATCH((CUADRO!H$5&amp;$E891),'Hoja de Trabajo para listado'!$CD$151:$DC$151,0)),0)</f>
        <v>0</v>
      </c>
      <c r="I891" s="245">
        <f ca="1">+IFERROR(INDEX('Hoja de Trabajo para listado'!$A$155:$Z$1048576,MATCH($A891,'Hoja de Trabajo para listado'!$A$155:$A$1048576,0),MATCH((CUADRO!I$5&amp;$E891),'Hoja de Trabajo para listado'!$A$151:$Z$151,0)),0)+IFERROR(INDEX('Hoja de Trabajo para listado'!$AB$155:$BA$1048576,MATCH($A891,'Hoja de Trabajo para listado'!$AB$155:$AB$1048576,0),MATCH((CUADRO!I$5&amp;$E891),'Hoja de Trabajo para listado'!$AB$151:$BA$151,0)),0)+IFERROR(INDEX('Hoja de Trabajo para listado'!$BC$155:$CB$1048576,MATCH($A891,'Hoja de Trabajo para listado'!$BC$155:$BC$1048576,0),MATCH((CUADRO!I$5&amp;$E891),'Hoja de Trabajo para listado'!$BC$151:$CB$151,0)),0)+IFERROR(INDEX('Hoja de Trabajo para listado'!$DE$153:$DG$274,MATCH($A891,'Hoja de Trabajo para listado'!$DE$153:$DE$1048576,0),MATCH((CUADRO!I$5&amp;$E891),'Hoja de Trabajo para listado'!$DE$151:$DG$151,0)),0)+IFERROR(INDEX('Hoja de Trabajo para listado'!$CD$155:$DC$1048576,MATCH($A891,'Hoja de Trabajo para listado'!$CD$155:$CD$1048576,0),MATCH((CUADRO!I$5&amp;$E891),'Hoja de Trabajo para listado'!$CD$151:$DC$151,0)),0)</f>
        <v>0</v>
      </c>
      <c r="J891" s="245">
        <f ca="1">+IFERROR(INDEX('Hoja de Trabajo para listado'!$A$155:$Z$1048576,MATCH($A891,'Hoja de Trabajo para listado'!$A$155:$A$1048576,0),MATCH((CUADRO!J$5&amp;$E891),'Hoja de Trabajo para listado'!$A$151:$Z$151,0)),0)+IFERROR(INDEX('Hoja de Trabajo para listado'!$AB$155:$BA$1048576,MATCH($A891,'Hoja de Trabajo para listado'!$AB$155:$AB$1048576,0),MATCH((CUADRO!J$5&amp;$E891),'Hoja de Trabajo para listado'!$AB$151:$BA$151,0)),0)+IFERROR(INDEX('Hoja de Trabajo para listado'!$BC$155:$CB$1048576,MATCH($A891,'Hoja de Trabajo para listado'!$BC$155:$BC$1048576,0),MATCH((CUADRO!J$5&amp;$E891),'Hoja de Trabajo para listado'!$BC$151:$CB$151,0)),0)+IFERROR(INDEX('Hoja de Trabajo para listado'!$DE$153:$DG$274,MATCH($A891,'Hoja de Trabajo para listado'!$DE$153:$DE$1048576,0),MATCH((CUADRO!J$5&amp;$E891),'Hoja de Trabajo para listado'!$DE$151:$DG$151,0)),0)+IFERROR(INDEX('Hoja de Trabajo para listado'!$CD$155:$DC$1048576,MATCH($A891,'Hoja de Trabajo para listado'!$CD$155:$CD$1048576,0),MATCH((CUADRO!J$5&amp;$E891),'Hoja de Trabajo para listado'!$CD$151:$DC$151,0)),0)</f>
        <v>0</v>
      </c>
      <c r="K891" s="245">
        <f ca="1">+IFERROR(INDEX('Hoja de Trabajo para listado'!$A$155:$Z$1048576,MATCH($A891,'Hoja de Trabajo para listado'!$A$155:$A$1048576,0),MATCH((CUADRO!K$5&amp;$E891),'Hoja de Trabajo para listado'!$A$151:$Z$151,0)),0)+IFERROR(INDEX('Hoja de Trabajo para listado'!$AB$155:$BA$1048576,MATCH($A891,'Hoja de Trabajo para listado'!$AB$155:$AB$1048576,0),MATCH((CUADRO!K$5&amp;$E891),'Hoja de Trabajo para listado'!$AB$151:$BA$151,0)),0)+IFERROR(INDEX('Hoja de Trabajo para listado'!$BC$155:$CB$1048576,MATCH($A891,'Hoja de Trabajo para listado'!$BC$155:$BC$1048576,0),MATCH((CUADRO!K$5&amp;$E891),'Hoja de Trabajo para listado'!$BC$151:$CB$151,0)),0)+IFERROR(INDEX('Hoja de Trabajo para listado'!$DE$153:$DG$274,MATCH($A891,'Hoja de Trabajo para listado'!$DE$153:$DE$1048576,0),MATCH((CUADRO!K$5&amp;$E891),'Hoja de Trabajo para listado'!$DE$151:$DG$151,0)),0)+IFERROR(INDEX('Hoja de Trabajo para listado'!$CD$155:$DC$1048576,MATCH($A891,'Hoja de Trabajo para listado'!$CD$155:$CD$1048576,0),MATCH((CUADRO!K$5&amp;$E891),'Hoja de Trabajo para listado'!$CD$151:$DC$151,0)),0)</f>
        <v>0</v>
      </c>
      <c r="L891" s="245">
        <f ca="1">+IFERROR(INDEX('Hoja de Trabajo para listado'!$A$155:$Z$1048576,MATCH($A891,'Hoja de Trabajo para listado'!$A$155:$A$1048576,0),MATCH((CUADRO!L$5&amp;$E891),'Hoja de Trabajo para listado'!$A$151:$Z$151,0)),0)+IFERROR(INDEX('Hoja de Trabajo para listado'!$AB$155:$BA$1048576,MATCH($A891,'Hoja de Trabajo para listado'!$AB$155:$AB$1048576,0),MATCH((CUADRO!L$5&amp;$E891),'Hoja de Trabajo para listado'!$AB$151:$BA$151,0)),0)+IFERROR(INDEX('Hoja de Trabajo para listado'!$BC$155:$CB$1048576,MATCH($A891,'Hoja de Trabajo para listado'!$BC$155:$BC$1048576,0),MATCH((CUADRO!L$5&amp;$E891),'Hoja de Trabajo para listado'!$BC$151:$CB$151,0)),0)+IFERROR(INDEX('Hoja de Trabajo para listado'!$DE$153:$DG$274,MATCH($A891,'Hoja de Trabajo para listado'!$DE$153:$DE$1048576,0),MATCH((CUADRO!L$5&amp;$E891),'Hoja de Trabajo para listado'!$DE$151:$DG$151,0)),0)+IFERROR(INDEX('Hoja de Trabajo para listado'!$CD$155:$DC$1048576,MATCH($A891,'Hoja de Trabajo para listado'!$CD$155:$CD$1048576,0),MATCH((CUADRO!L$5&amp;$E891),'Hoja de Trabajo para listado'!$CD$151:$DC$151,0)),0)</f>
        <v>0</v>
      </c>
      <c r="M891" s="245">
        <f ca="1">+IFERROR(INDEX('Hoja de Trabajo para listado'!$A$155:$Z$1048576,MATCH($A891,'Hoja de Trabajo para listado'!$A$155:$A$1048576,0),MATCH((CUADRO!M$5&amp;$E891),'Hoja de Trabajo para listado'!$A$151:$Z$151,0)),0)+IFERROR(INDEX('Hoja de Trabajo para listado'!$AB$155:$BA$1048576,MATCH($A891,'Hoja de Trabajo para listado'!$AB$155:$AB$1048576,0),MATCH((CUADRO!M$5&amp;$E891),'Hoja de Trabajo para listado'!$AB$151:$BA$151,0)),0)+IFERROR(INDEX('Hoja de Trabajo para listado'!$BC$155:$CB$1048576,MATCH($A891,'Hoja de Trabajo para listado'!$BC$155:$BC$1048576,0),MATCH((CUADRO!M$5&amp;$E891),'Hoja de Trabajo para listado'!$BC$151:$CB$151,0)),0)+IFERROR(INDEX('Hoja de Trabajo para listado'!$DE$153:$DG$274,MATCH($A891,'Hoja de Trabajo para listado'!$DE$153:$DE$1048576,0),MATCH((CUADRO!M$5&amp;$E891),'Hoja de Trabajo para listado'!$DE$151:$DG$151,0)),0)+IFERROR(INDEX('Hoja de Trabajo para listado'!$CD$155:$DC$1048576,MATCH($A891,'Hoja de Trabajo para listado'!$CD$155:$CD$1048576,0),MATCH((CUADRO!M$5&amp;$E891),'Hoja de Trabajo para listado'!$CD$151:$DC$151,0)),0)</f>
        <v>0</v>
      </c>
      <c r="N891" s="245">
        <f ca="1">+IFERROR(INDEX('Hoja de Trabajo para listado'!$A$155:$Z$1048576,MATCH($A891,'Hoja de Trabajo para listado'!$A$155:$A$1048576,0),MATCH((CUADRO!N$5&amp;$E891),'Hoja de Trabajo para listado'!$A$151:$Z$151,0)),0)+IFERROR(INDEX('Hoja de Trabajo para listado'!$AB$155:$BA$1048576,MATCH($A891,'Hoja de Trabajo para listado'!$AB$155:$AB$1048576,0),MATCH((CUADRO!N$5&amp;$E891),'Hoja de Trabajo para listado'!$AB$151:$BA$151,0)),0)+IFERROR(INDEX('Hoja de Trabajo para listado'!$BC$155:$CB$1048576,MATCH($A891,'Hoja de Trabajo para listado'!$BC$155:$BC$1048576,0),MATCH((CUADRO!N$5&amp;$E891),'Hoja de Trabajo para listado'!$BC$151:$CB$151,0)),0)+IFERROR(INDEX('Hoja de Trabajo para listado'!$DE$153:$DG$274,MATCH($A891,'Hoja de Trabajo para listado'!$DE$153:$DE$1048576,0),MATCH((CUADRO!N$5&amp;$E891),'Hoja de Trabajo para listado'!$DE$151:$DG$151,0)),0)+IFERROR(INDEX('Hoja de Trabajo para listado'!$CD$155:$DC$1048576,MATCH($A891,'Hoja de Trabajo para listado'!$CD$155:$CD$1048576,0),MATCH((CUADRO!N$5&amp;$E891),'Hoja de Trabajo para listado'!$CD$151:$DC$151,0)),0)</f>
        <v>0</v>
      </c>
      <c r="O891" s="245">
        <f ca="1">+IFERROR(INDEX('Hoja de Trabajo para listado'!$A$155:$Z$1048576,MATCH($A891,'Hoja de Trabajo para listado'!$A$155:$A$1048576,0),MATCH((CUADRO!O$5&amp;$E891),'Hoja de Trabajo para listado'!$A$151:$Z$151,0)),0)+IFERROR(INDEX('Hoja de Trabajo para listado'!$AB$155:$BA$1048576,MATCH($A891,'Hoja de Trabajo para listado'!$AB$155:$AB$1048576,0),MATCH((CUADRO!O$5&amp;$E891),'Hoja de Trabajo para listado'!$AB$151:$BA$151,0)),0)+IFERROR(INDEX('Hoja de Trabajo para listado'!$BC$155:$CB$1048576,MATCH($A891,'Hoja de Trabajo para listado'!$BC$155:$BC$1048576,0),MATCH((CUADRO!O$5&amp;$E891),'Hoja de Trabajo para listado'!$BC$151:$CB$151,0)),0)+IFERROR(INDEX('Hoja de Trabajo para listado'!$DE$153:$DG$274,MATCH($A891,'Hoja de Trabajo para listado'!$DE$153:$DE$1048576,0),MATCH((CUADRO!O$5&amp;$E891),'Hoja de Trabajo para listado'!$DE$151:$DG$151,0)),0)+IFERROR(INDEX('Hoja de Trabajo para listado'!$CD$155:$DC$1048576,MATCH($A891,'Hoja de Trabajo para listado'!$CD$155:$CD$1048576,0),MATCH((CUADRO!O$5&amp;$E891),'Hoja de Trabajo para listado'!$CD$151:$DC$151,0)),0)</f>
        <v>0</v>
      </c>
      <c r="P891" s="245">
        <f ca="1">+IFERROR(INDEX('Hoja de Trabajo para listado'!$A$155:$Z$1048576,MATCH($A891,'Hoja de Trabajo para listado'!$A$155:$A$1048576,0),MATCH((CUADRO!P$5&amp;$E891),'Hoja de Trabajo para listado'!$A$151:$Z$151,0)),0)+IFERROR(INDEX('Hoja de Trabajo para listado'!$AB$155:$BA$1048576,MATCH($A891,'Hoja de Trabajo para listado'!$AB$155:$AB$1048576,0),MATCH((CUADRO!P$5&amp;$E891),'Hoja de Trabajo para listado'!$AB$151:$BA$151,0)),0)+IFERROR(INDEX('Hoja de Trabajo para listado'!$BC$155:$CB$1048576,MATCH($A891,'Hoja de Trabajo para listado'!$BC$155:$BC$1048576,0),MATCH((CUADRO!P$5&amp;$E891),'Hoja de Trabajo para listado'!$BC$151:$CB$151,0)),0)+IFERROR(INDEX('Hoja de Trabajo para listado'!$DE$153:$DG$274,MATCH($A891,'Hoja de Trabajo para listado'!$DE$153:$DE$1048576,0),MATCH((CUADRO!P$5&amp;$E891),'Hoja de Trabajo para listado'!$DE$151:$DG$151,0)),0)+IFERROR(INDEX('Hoja de Trabajo para listado'!$CD$155:$DC$1048576,MATCH($A891,'Hoja de Trabajo para listado'!$CD$155:$CD$1048576,0),MATCH((CUADRO!P$5&amp;$E891),'Hoja de Trabajo para listado'!$CD$151:$DC$151,0)),0)</f>
        <v>0</v>
      </c>
      <c r="Q891" s="245">
        <f ca="1">+IFERROR(INDEX('Hoja de Trabajo para listado'!$A$155:$Z$1048576,MATCH($A891,'Hoja de Trabajo para listado'!$A$155:$A$1048576,0),MATCH((CUADRO!Q$5&amp;$E891),'Hoja de Trabajo para listado'!$A$151:$Z$151,0)),0)+IFERROR(INDEX('Hoja de Trabajo para listado'!$AB$155:$BA$1048576,MATCH($A891,'Hoja de Trabajo para listado'!$AB$155:$AB$1048576,0),MATCH((CUADRO!Q$5&amp;$E891),'Hoja de Trabajo para listado'!$AB$151:$BA$151,0)),0)+IFERROR(INDEX('Hoja de Trabajo para listado'!$BC$155:$CB$1048576,MATCH($A891,'Hoja de Trabajo para listado'!$BC$155:$BC$1048576,0),MATCH((CUADRO!Q$5&amp;$E891),'Hoja de Trabajo para listado'!$BC$151:$CB$151,0)),0)+IFERROR(INDEX('Hoja de Trabajo para listado'!$DE$153:$DG$274,MATCH($A891,'Hoja de Trabajo para listado'!$DE$153:$DE$1048576,0),MATCH((CUADRO!Q$5&amp;$E891),'Hoja de Trabajo para listado'!$DE$151:$DG$151,0)),0)+IFERROR(INDEX('Hoja de Trabajo para listado'!$CD$155:$DC$1048576,MATCH($A891,'Hoja de Trabajo para listado'!$CD$155:$CD$1048576,0),MATCH((CUADRO!Q$5&amp;$E891),'Hoja de Trabajo para listado'!$CD$151:$DC$151,0)),0)</f>
        <v>0</v>
      </c>
      <c r="R891" s="245">
        <f t="shared" ca="1" si="29"/>
        <v>0</v>
      </c>
      <c r="S891" s="259">
        <f ca="1">+R890+R891</f>
        <v>0</v>
      </c>
      <c r="T891" s="245">
        <f ca="1">+S891</f>
        <v>0</v>
      </c>
      <c r="U891" s="244">
        <f t="shared" si="30"/>
        <v>2</v>
      </c>
      <c r="V891" s="333" t="str">
        <f>+VLOOKUP(A891,bd_lista!$A$3:$E$590,5,FALSE)</f>
        <v>Gobiernos Autonomos Municipales</v>
      </c>
      <c r="W891" s="392"/>
      <c r="X891" s="242">
        <f>+VLOOKUP(A891,[4]Sheet1!$A$13:$D$744,4,FALSE)</f>
        <v>0</v>
      </c>
      <c r="Y891" s="242" t="e">
        <f>+VLOOKUP(X891,bd_lista!$A$3:$C$590,3,FALSE)</f>
        <v>#N/A</v>
      </c>
      <c r="Z891" s="292"/>
      <c r="AA891" s="293"/>
    </row>
    <row r="892" spans="1:27" customFormat="1" ht="15" hidden="1" customHeight="1">
      <c r="A892" s="32">
        <v>1530</v>
      </c>
      <c r="B892" s="387">
        <f>+A892</f>
        <v>1530</v>
      </c>
      <c r="C892" s="247" t="str">
        <f>+VLOOKUP(A892,bd_lista!$A$3:$C$590,3,FALSE)</f>
        <v>Gobierno Autónomo Municipal de Uyuni</v>
      </c>
      <c r="D892" s="389" t="str">
        <f>+C892</f>
        <v>Gobierno Autónomo Municipal de Uyuni</v>
      </c>
      <c r="E892" s="242" t="s">
        <v>1304</v>
      </c>
      <c r="F892" s="243">
        <f ca="1">+IFERROR(INDEX('Hoja de Trabajo para listado'!$A$155:$Z$1048576,MATCH($A892,'Hoja de Trabajo para listado'!$A$155:$A$1048576,0),MATCH((CUADRO!F$5&amp;$E892),'Hoja de Trabajo para listado'!$A$151:$Z$151,0)),0)+IFERROR(INDEX('Hoja de Trabajo para listado'!$AB$155:$BA$1048576,MATCH($A892,'Hoja de Trabajo para listado'!$AB$155:$AB$1048576,0),MATCH((CUADRO!F$5&amp;$E892),'Hoja de Trabajo para listado'!$AB$151:$BA$151,0)),0)+IFERROR(INDEX('Hoja de Trabajo para listado'!$BC$155:$CB$1048576,MATCH($A892,'Hoja de Trabajo para listado'!$BC$155:$BC$1048576,0),MATCH((CUADRO!F$5&amp;$E892),'Hoja de Trabajo para listado'!$BC$151:$CB$151,0)),0)+IFERROR(INDEX('Hoja de Trabajo para listado'!$DE$153:$DG$274,MATCH($A892,'Hoja de Trabajo para listado'!$DE$153:$DE$1048576,0),MATCH((CUADRO!F$5&amp;$E892),'Hoja de Trabajo para listado'!$DE$151:$DG$151,0)),0)+IFERROR(INDEX('Hoja de Trabajo para listado'!$CD$155:$DC$1048576,MATCH($A892,'Hoja de Trabajo para listado'!$CD$155:$CD$1048576,0),MATCH((CUADRO!F$5&amp;$E892),'Hoja de Trabajo para listado'!$CD$151:$DC$151,0)),0)</f>
        <v>0</v>
      </c>
      <c r="G892" s="243">
        <f ca="1">+IFERROR(INDEX('Hoja de Trabajo para listado'!$A$155:$Z$1048576,MATCH($A892,'Hoja de Trabajo para listado'!$A$155:$A$1048576,0),MATCH((CUADRO!G$5&amp;$E892),'Hoja de Trabajo para listado'!$A$151:$Z$151,0)),0)+IFERROR(INDEX('Hoja de Trabajo para listado'!$AB$155:$BA$1048576,MATCH($A892,'Hoja de Trabajo para listado'!$AB$155:$AB$1048576,0),MATCH((CUADRO!G$5&amp;$E892),'Hoja de Trabajo para listado'!$AB$151:$BA$151,0)),0)+IFERROR(INDEX('Hoja de Trabajo para listado'!$BC$155:$CB$1048576,MATCH($A892,'Hoja de Trabajo para listado'!$BC$155:$BC$1048576,0),MATCH((CUADRO!G$5&amp;$E892),'Hoja de Trabajo para listado'!$BC$151:$CB$151,0)),0)+IFERROR(INDEX('Hoja de Trabajo para listado'!$DE$153:$DG$274,MATCH($A892,'Hoja de Trabajo para listado'!$DE$153:$DE$1048576,0),MATCH((CUADRO!G$5&amp;$E892),'Hoja de Trabajo para listado'!$DE$151:$DG$151,0)),0)+IFERROR(INDEX('Hoja de Trabajo para listado'!$CD$155:$DC$1048576,MATCH($A892,'Hoja de Trabajo para listado'!$CD$155:$CD$1048576,0),MATCH((CUADRO!G$5&amp;$E892),'Hoja de Trabajo para listado'!$CD$151:$DC$151,0)),0)</f>
        <v>0</v>
      </c>
      <c r="H892" s="243">
        <f ca="1">+IFERROR(INDEX('Hoja de Trabajo para listado'!$A$155:$Z$1048576,MATCH($A892,'Hoja de Trabajo para listado'!$A$155:$A$1048576,0),MATCH((CUADRO!H$5&amp;$E892),'Hoja de Trabajo para listado'!$A$151:$Z$151,0)),0)+IFERROR(INDEX('Hoja de Trabajo para listado'!$AB$155:$BA$1048576,MATCH($A892,'Hoja de Trabajo para listado'!$AB$155:$AB$1048576,0),MATCH((CUADRO!H$5&amp;$E892),'Hoja de Trabajo para listado'!$AB$151:$BA$151,0)),0)+IFERROR(INDEX('Hoja de Trabajo para listado'!$BC$155:$CB$1048576,MATCH($A892,'Hoja de Trabajo para listado'!$BC$155:$BC$1048576,0),MATCH((CUADRO!H$5&amp;$E892),'Hoja de Trabajo para listado'!$BC$151:$CB$151,0)),0)+IFERROR(INDEX('Hoja de Trabajo para listado'!$DE$153:$DG$274,MATCH($A892,'Hoja de Trabajo para listado'!$DE$153:$DE$1048576,0),MATCH((CUADRO!H$5&amp;$E892),'Hoja de Trabajo para listado'!$DE$151:$DG$151,0)),0)+IFERROR(INDEX('Hoja de Trabajo para listado'!$CD$155:$DC$1048576,MATCH($A892,'Hoja de Trabajo para listado'!$CD$155:$CD$1048576,0),MATCH((CUADRO!H$5&amp;$E892),'Hoja de Trabajo para listado'!$CD$151:$DC$151,0)),0)</f>
        <v>0</v>
      </c>
      <c r="I892" s="243">
        <f ca="1">+IFERROR(INDEX('Hoja de Trabajo para listado'!$A$155:$Z$1048576,MATCH($A892,'Hoja de Trabajo para listado'!$A$155:$A$1048576,0),MATCH((CUADRO!I$5&amp;$E892),'Hoja de Trabajo para listado'!$A$151:$Z$151,0)),0)+IFERROR(INDEX('Hoja de Trabajo para listado'!$AB$155:$BA$1048576,MATCH($A892,'Hoja de Trabajo para listado'!$AB$155:$AB$1048576,0),MATCH((CUADRO!I$5&amp;$E892),'Hoja de Trabajo para listado'!$AB$151:$BA$151,0)),0)+IFERROR(INDEX('Hoja de Trabajo para listado'!$BC$155:$CB$1048576,MATCH($A892,'Hoja de Trabajo para listado'!$BC$155:$BC$1048576,0),MATCH((CUADRO!I$5&amp;$E892),'Hoja de Trabajo para listado'!$BC$151:$CB$151,0)),0)+IFERROR(INDEX('Hoja de Trabajo para listado'!$DE$153:$DG$274,MATCH($A892,'Hoja de Trabajo para listado'!$DE$153:$DE$1048576,0),MATCH((CUADRO!I$5&amp;$E892),'Hoja de Trabajo para listado'!$DE$151:$DG$151,0)),0)+IFERROR(INDEX('Hoja de Trabajo para listado'!$CD$155:$DC$1048576,MATCH($A892,'Hoja de Trabajo para listado'!$CD$155:$CD$1048576,0),MATCH((CUADRO!I$5&amp;$E892),'Hoja de Trabajo para listado'!$CD$151:$DC$151,0)),0)</f>
        <v>0</v>
      </c>
      <c r="J892" s="243">
        <f ca="1">+IFERROR(INDEX('Hoja de Trabajo para listado'!$A$155:$Z$1048576,MATCH($A892,'Hoja de Trabajo para listado'!$A$155:$A$1048576,0),MATCH((CUADRO!J$5&amp;$E892),'Hoja de Trabajo para listado'!$A$151:$Z$151,0)),0)+IFERROR(INDEX('Hoja de Trabajo para listado'!$AB$155:$BA$1048576,MATCH($A892,'Hoja de Trabajo para listado'!$AB$155:$AB$1048576,0),MATCH((CUADRO!J$5&amp;$E892),'Hoja de Trabajo para listado'!$AB$151:$BA$151,0)),0)+IFERROR(INDEX('Hoja de Trabajo para listado'!$BC$155:$CB$1048576,MATCH($A892,'Hoja de Trabajo para listado'!$BC$155:$BC$1048576,0),MATCH((CUADRO!J$5&amp;$E892),'Hoja de Trabajo para listado'!$BC$151:$CB$151,0)),0)+IFERROR(INDEX('Hoja de Trabajo para listado'!$DE$153:$DG$274,MATCH($A892,'Hoja de Trabajo para listado'!$DE$153:$DE$1048576,0),MATCH((CUADRO!J$5&amp;$E892),'Hoja de Trabajo para listado'!$DE$151:$DG$151,0)),0)+IFERROR(INDEX('Hoja de Trabajo para listado'!$CD$155:$DC$1048576,MATCH($A892,'Hoja de Trabajo para listado'!$CD$155:$CD$1048576,0),MATCH((CUADRO!J$5&amp;$E892),'Hoja de Trabajo para listado'!$CD$151:$DC$151,0)),0)</f>
        <v>0</v>
      </c>
      <c r="K892" s="243">
        <f ca="1">+IFERROR(INDEX('Hoja de Trabajo para listado'!$A$155:$Z$1048576,MATCH($A892,'Hoja de Trabajo para listado'!$A$155:$A$1048576,0),MATCH((CUADRO!K$5&amp;$E892),'Hoja de Trabajo para listado'!$A$151:$Z$151,0)),0)+IFERROR(INDEX('Hoja de Trabajo para listado'!$AB$155:$BA$1048576,MATCH($A892,'Hoja de Trabajo para listado'!$AB$155:$AB$1048576,0),MATCH((CUADRO!K$5&amp;$E892),'Hoja de Trabajo para listado'!$AB$151:$BA$151,0)),0)+IFERROR(INDEX('Hoja de Trabajo para listado'!$BC$155:$CB$1048576,MATCH($A892,'Hoja de Trabajo para listado'!$BC$155:$BC$1048576,0),MATCH((CUADRO!K$5&amp;$E892),'Hoja de Trabajo para listado'!$BC$151:$CB$151,0)),0)+IFERROR(INDEX('Hoja de Trabajo para listado'!$DE$153:$DG$274,MATCH($A892,'Hoja de Trabajo para listado'!$DE$153:$DE$1048576,0),MATCH((CUADRO!K$5&amp;$E892),'Hoja de Trabajo para listado'!$DE$151:$DG$151,0)),0)+IFERROR(INDEX('Hoja de Trabajo para listado'!$CD$155:$DC$1048576,MATCH($A892,'Hoja de Trabajo para listado'!$CD$155:$CD$1048576,0),MATCH((CUADRO!K$5&amp;$E892),'Hoja de Trabajo para listado'!$CD$151:$DC$151,0)),0)</f>
        <v>0</v>
      </c>
      <c r="L892" s="243">
        <f ca="1">+IFERROR(INDEX('Hoja de Trabajo para listado'!$A$155:$Z$1048576,MATCH($A892,'Hoja de Trabajo para listado'!$A$155:$A$1048576,0),MATCH((CUADRO!L$5&amp;$E892),'Hoja de Trabajo para listado'!$A$151:$Z$151,0)),0)+IFERROR(INDEX('Hoja de Trabajo para listado'!$AB$155:$BA$1048576,MATCH($A892,'Hoja de Trabajo para listado'!$AB$155:$AB$1048576,0),MATCH((CUADRO!L$5&amp;$E892),'Hoja de Trabajo para listado'!$AB$151:$BA$151,0)),0)+IFERROR(INDEX('Hoja de Trabajo para listado'!$BC$155:$CB$1048576,MATCH($A892,'Hoja de Trabajo para listado'!$BC$155:$BC$1048576,0),MATCH((CUADRO!L$5&amp;$E892),'Hoja de Trabajo para listado'!$BC$151:$CB$151,0)),0)+IFERROR(INDEX('Hoja de Trabajo para listado'!$DE$153:$DG$274,MATCH($A892,'Hoja de Trabajo para listado'!$DE$153:$DE$1048576,0),MATCH((CUADRO!L$5&amp;$E892),'Hoja de Trabajo para listado'!$DE$151:$DG$151,0)),0)+IFERROR(INDEX('Hoja de Trabajo para listado'!$CD$155:$DC$1048576,MATCH($A892,'Hoja de Trabajo para listado'!$CD$155:$CD$1048576,0),MATCH((CUADRO!L$5&amp;$E892),'Hoja de Trabajo para listado'!$CD$151:$DC$151,0)),0)</f>
        <v>0</v>
      </c>
      <c r="M892" s="243">
        <f ca="1">+IFERROR(INDEX('Hoja de Trabajo para listado'!$A$155:$Z$1048576,MATCH($A892,'Hoja de Trabajo para listado'!$A$155:$A$1048576,0),MATCH((CUADRO!M$5&amp;$E892),'Hoja de Trabajo para listado'!$A$151:$Z$151,0)),0)+IFERROR(INDEX('Hoja de Trabajo para listado'!$AB$155:$BA$1048576,MATCH($A892,'Hoja de Trabajo para listado'!$AB$155:$AB$1048576,0),MATCH((CUADRO!M$5&amp;$E892),'Hoja de Trabajo para listado'!$AB$151:$BA$151,0)),0)+IFERROR(INDEX('Hoja de Trabajo para listado'!$BC$155:$CB$1048576,MATCH($A892,'Hoja de Trabajo para listado'!$BC$155:$BC$1048576,0),MATCH((CUADRO!M$5&amp;$E892),'Hoja de Trabajo para listado'!$BC$151:$CB$151,0)),0)+IFERROR(INDEX('Hoja de Trabajo para listado'!$DE$153:$DG$274,MATCH($A892,'Hoja de Trabajo para listado'!$DE$153:$DE$1048576,0),MATCH((CUADRO!M$5&amp;$E892),'Hoja de Trabajo para listado'!$DE$151:$DG$151,0)),0)+IFERROR(INDEX('Hoja de Trabajo para listado'!$CD$155:$DC$1048576,MATCH($A892,'Hoja de Trabajo para listado'!$CD$155:$CD$1048576,0),MATCH((CUADRO!M$5&amp;$E892),'Hoja de Trabajo para listado'!$CD$151:$DC$151,0)),0)</f>
        <v>0</v>
      </c>
      <c r="N892" s="243">
        <f ca="1">+IFERROR(INDEX('Hoja de Trabajo para listado'!$A$155:$Z$1048576,MATCH($A892,'Hoja de Trabajo para listado'!$A$155:$A$1048576,0),MATCH((CUADRO!N$5&amp;$E892),'Hoja de Trabajo para listado'!$A$151:$Z$151,0)),0)+IFERROR(INDEX('Hoja de Trabajo para listado'!$AB$155:$BA$1048576,MATCH($A892,'Hoja de Trabajo para listado'!$AB$155:$AB$1048576,0),MATCH((CUADRO!N$5&amp;$E892),'Hoja de Trabajo para listado'!$AB$151:$BA$151,0)),0)+IFERROR(INDEX('Hoja de Trabajo para listado'!$BC$155:$CB$1048576,MATCH($A892,'Hoja de Trabajo para listado'!$BC$155:$BC$1048576,0),MATCH((CUADRO!N$5&amp;$E892),'Hoja de Trabajo para listado'!$BC$151:$CB$151,0)),0)+IFERROR(INDEX('Hoja de Trabajo para listado'!$DE$153:$DG$274,MATCH($A892,'Hoja de Trabajo para listado'!$DE$153:$DE$1048576,0),MATCH((CUADRO!N$5&amp;$E892),'Hoja de Trabajo para listado'!$DE$151:$DG$151,0)),0)+IFERROR(INDEX('Hoja de Trabajo para listado'!$CD$155:$DC$1048576,MATCH($A892,'Hoja de Trabajo para listado'!$CD$155:$CD$1048576,0),MATCH((CUADRO!N$5&amp;$E892),'Hoja de Trabajo para listado'!$CD$151:$DC$151,0)),0)</f>
        <v>0</v>
      </c>
      <c r="O892" s="243">
        <f ca="1">+IFERROR(INDEX('Hoja de Trabajo para listado'!$A$155:$Z$1048576,MATCH($A892,'Hoja de Trabajo para listado'!$A$155:$A$1048576,0),MATCH((CUADRO!O$5&amp;$E892),'Hoja de Trabajo para listado'!$A$151:$Z$151,0)),0)+IFERROR(INDEX('Hoja de Trabajo para listado'!$AB$155:$BA$1048576,MATCH($A892,'Hoja de Trabajo para listado'!$AB$155:$AB$1048576,0),MATCH((CUADRO!O$5&amp;$E892),'Hoja de Trabajo para listado'!$AB$151:$BA$151,0)),0)+IFERROR(INDEX('Hoja de Trabajo para listado'!$BC$155:$CB$1048576,MATCH($A892,'Hoja de Trabajo para listado'!$BC$155:$BC$1048576,0),MATCH((CUADRO!O$5&amp;$E892),'Hoja de Trabajo para listado'!$BC$151:$CB$151,0)),0)+IFERROR(INDEX('Hoja de Trabajo para listado'!$DE$153:$DG$274,MATCH($A892,'Hoja de Trabajo para listado'!$DE$153:$DE$1048576,0),MATCH((CUADRO!O$5&amp;$E892),'Hoja de Trabajo para listado'!$DE$151:$DG$151,0)),0)+IFERROR(INDEX('Hoja de Trabajo para listado'!$CD$155:$DC$1048576,MATCH($A892,'Hoja de Trabajo para listado'!$CD$155:$CD$1048576,0),MATCH((CUADRO!O$5&amp;$E892),'Hoja de Trabajo para listado'!$CD$151:$DC$151,0)),0)</f>
        <v>0</v>
      </c>
      <c r="P892" s="243">
        <f ca="1">+IFERROR(INDEX('Hoja de Trabajo para listado'!$A$155:$Z$1048576,MATCH($A892,'Hoja de Trabajo para listado'!$A$155:$A$1048576,0),MATCH((CUADRO!P$5&amp;$E892),'Hoja de Trabajo para listado'!$A$151:$Z$151,0)),0)+IFERROR(INDEX('Hoja de Trabajo para listado'!$AB$155:$BA$1048576,MATCH($A892,'Hoja de Trabajo para listado'!$AB$155:$AB$1048576,0),MATCH((CUADRO!P$5&amp;$E892),'Hoja de Trabajo para listado'!$AB$151:$BA$151,0)),0)+IFERROR(INDEX('Hoja de Trabajo para listado'!$BC$155:$CB$1048576,MATCH($A892,'Hoja de Trabajo para listado'!$BC$155:$BC$1048576,0),MATCH((CUADRO!P$5&amp;$E892),'Hoja de Trabajo para listado'!$BC$151:$CB$151,0)),0)+IFERROR(INDEX('Hoja de Trabajo para listado'!$DE$153:$DG$274,MATCH($A892,'Hoja de Trabajo para listado'!$DE$153:$DE$1048576,0),MATCH((CUADRO!P$5&amp;$E892),'Hoja de Trabajo para listado'!$DE$151:$DG$151,0)),0)+IFERROR(INDEX('Hoja de Trabajo para listado'!$CD$155:$DC$1048576,MATCH($A892,'Hoja de Trabajo para listado'!$CD$155:$CD$1048576,0),MATCH((CUADRO!P$5&amp;$E892),'Hoja de Trabajo para listado'!$CD$151:$DC$151,0)),0)</f>
        <v>0</v>
      </c>
      <c r="Q892" s="243">
        <f ca="1">+IFERROR(INDEX('Hoja de Trabajo para listado'!$A$155:$Z$1048576,MATCH($A892,'Hoja de Trabajo para listado'!$A$155:$A$1048576,0),MATCH((CUADRO!Q$5&amp;$E892),'Hoja de Trabajo para listado'!$A$151:$Z$151,0)),0)+IFERROR(INDEX('Hoja de Trabajo para listado'!$AB$155:$BA$1048576,MATCH($A892,'Hoja de Trabajo para listado'!$AB$155:$AB$1048576,0),MATCH((CUADRO!Q$5&amp;$E892),'Hoja de Trabajo para listado'!$AB$151:$BA$151,0)),0)+IFERROR(INDEX('Hoja de Trabajo para listado'!$BC$155:$CB$1048576,MATCH($A892,'Hoja de Trabajo para listado'!$BC$155:$BC$1048576,0),MATCH((CUADRO!Q$5&amp;$E892),'Hoja de Trabajo para listado'!$BC$151:$CB$151,0)),0)+IFERROR(INDEX('Hoja de Trabajo para listado'!$DE$153:$DG$274,MATCH($A892,'Hoja de Trabajo para listado'!$DE$153:$DE$1048576,0),MATCH((CUADRO!Q$5&amp;$E892),'Hoja de Trabajo para listado'!$DE$151:$DG$151,0)),0)+IFERROR(INDEX('Hoja de Trabajo para listado'!$CD$155:$DC$1048576,MATCH($A892,'Hoja de Trabajo para listado'!$CD$155:$CD$1048576,0),MATCH((CUADRO!Q$5&amp;$E892),'Hoja de Trabajo para listado'!$CD$151:$DC$151,0)),0)</f>
        <v>0</v>
      </c>
      <c r="R892" s="243">
        <f t="shared" ca="1" si="29"/>
        <v>0</v>
      </c>
      <c r="S892" s="249"/>
      <c r="T892" s="243">
        <f ca="1">+T893</f>
        <v>0</v>
      </c>
      <c r="U892" s="242">
        <f t="shared" si="30"/>
        <v>1</v>
      </c>
      <c r="V892" s="333" t="str">
        <f>+VLOOKUP(A892,bd_lista!$A$3:$E$590,5,FALSE)</f>
        <v>Gobiernos Autonomos Municipales</v>
      </c>
      <c r="W892" s="391" t="str">
        <f>+V892</f>
        <v>Gobiernos Autonomos Municipales</v>
      </c>
      <c r="X892" s="242">
        <f>+VLOOKUP(A892,[4]Sheet1!$A$13:$D$744,4,FALSE)</f>
        <v>0</v>
      </c>
      <c r="Y892" s="242" t="e">
        <f>+VLOOKUP(X892,bd_lista!$A$3:$C$590,3,FALSE)</f>
        <v>#N/A</v>
      </c>
      <c r="Z892" s="294">
        <f>+X892</f>
        <v>0</v>
      </c>
      <c r="AA892" s="295" t="e">
        <f>+Y892</f>
        <v>#N/A</v>
      </c>
    </row>
    <row r="893" spans="1:27" customFormat="1" ht="15" hidden="1" customHeight="1">
      <c r="A893" s="32">
        <v>1530</v>
      </c>
      <c r="B893" s="388"/>
      <c r="C893" s="247" t="str">
        <f>+VLOOKUP(A893,bd_lista!$A$3:$C$590,3,FALSE)</f>
        <v>Gobierno Autónomo Municipal de Uyuni</v>
      </c>
      <c r="D893" s="390"/>
      <c r="E893" s="244" t="s">
        <v>1305</v>
      </c>
      <c r="F893" s="245">
        <f ca="1">+IFERROR(INDEX('Hoja de Trabajo para listado'!$A$155:$Z$1048576,MATCH($A893,'Hoja de Trabajo para listado'!$A$155:$A$1048576,0),MATCH((CUADRO!F$5&amp;$E893),'Hoja de Trabajo para listado'!$A$151:$Z$151,0)),0)+IFERROR(INDEX('Hoja de Trabajo para listado'!$AB$155:$BA$1048576,MATCH($A893,'Hoja de Trabajo para listado'!$AB$155:$AB$1048576,0),MATCH((CUADRO!F$5&amp;$E893),'Hoja de Trabajo para listado'!$AB$151:$BA$151,0)),0)+IFERROR(INDEX('Hoja de Trabajo para listado'!$BC$155:$CB$1048576,MATCH($A893,'Hoja de Trabajo para listado'!$BC$155:$BC$1048576,0),MATCH((CUADRO!F$5&amp;$E893),'Hoja de Trabajo para listado'!$BC$151:$CB$151,0)),0)+IFERROR(INDEX('Hoja de Trabajo para listado'!$DE$153:$DG$274,MATCH($A893,'Hoja de Trabajo para listado'!$DE$153:$DE$1048576,0),MATCH((CUADRO!F$5&amp;$E893),'Hoja de Trabajo para listado'!$DE$151:$DG$151,0)),0)+IFERROR(INDEX('Hoja de Trabajo para listado'!$CD$155:$DC$1048576,MATCH($A893,'Hoja de Trabajo para listado'!$CD$155:$CD$1048576,0),MATCH((CUADRO!F$5&amp;$E893),'Hoja de Trabajo para listado'!$CD$151:$DC$151,0)),0)</f>
        <v>0</v>
      </c>
      <c r="G893" s="245">
        <f ca="1">+IFERROR(INDEX('Hoja de Trabajo para listado'!$A$155:$Z$1048576,MATCH($A893,'Hoja de Trabajo para listado'!$A$155:$A$1048576,0),MATCH((CUADRO!G$5&amp;$E893),'Hoja de Trabajo para listado'!$A$151:$Z$151,0)),0)+IFERROR(INDEX('Hoja de Trabajo para listado'!$AB$155:$BA$1048576,MATCH($A893,'Hoja de Trabajo para listado'!$AB$155:$AB$1048576,0),MATCH((CUADRO!G$5&amp;$E893),'Hoja de Trabajo para listado'!$AB$151:$BA$151,0)),0)+IFERROR(INDEX('Hoja de Trabajo para listado'!$BC$155:$CB$1048576,MATCH($A893,'Hoja de Trabajo para listado'!$BC$155:$BC$1048576,0),MATCH((CUADRO!G$5&amp;$E893),'Hoja de Trabajo para listado'!$BC$151:$CB$151,0)),0)+IFERROR(INDEX('Hoja de Trabajo para listado'!$DE$153:$DG$274,MATCH($A893,'Hoja de Trabajo para listado'!$DE$153:$DE$1048576,0),MATCH((CUADRO!G$5&amp;$E893),'Hoja de Trabajo para listado'!$DE$151:$DG$151,0)),0)+IFERROR(INDEX('Hoja de Trabajo para listado'!$CD$155:$DC$1048576,MATCH($A893,'Hoja de Trabajo para listado'!$CD$155:$CD$1048576,0),MATCH((CUADRO!G$5&amp;$E893),'Hoja de Trabajo para listado'!$CD$151:$DC$151,0)),0)</f>
        <v>0</v>
      </c>
      <c r="H893" s="245">
        <f ca="1">+IFERROR(INDEX('Hoja de Trabajo para listado'!$A$155:$Z$1048576,MATCH($A893,'Hoja de Trabajo para listado'!$A$155:$A$1048576,0),MATCH((CUADRO!H$5&amp;$E893),'Hoja de Trabajo para listado'!$A$151:$Z$151,0)),0)+IFERROR(INDEX('Hoja de Trabajo para listado'!$AB$155:$BA$1048576,MATCH($A893,'Hoja de Trabajo para listado'!$AB$155:$AB$1048576,0),MATCH((CUADRO!H$5&amp;$E893),'Hoja de Trabajo para listado'!$AB$151:$BA$151,0)),0)+IFERROR(INDEX('Hoja de Trabajo para listado'!$BC$155:$CB$1048576,MATCH($A893,'Hoja de Trabajo para listado'!$BC$155:$BC$1048576,0),MATCH((CUADRO!H$5&amp;$E893),'Hoja de Trabajo para listado'!$BC$151:$CB$151,0)),0)+IFERROR(INDEX('Hoja de Trabajo para listado'!$DE$153:$DG$274,MATCH($A893,'Hoja de Trabajo para listado'!$DE$153:$DE$1048576,0),MATCH((CUADRO!H$5&amp;$E893),'Hoja de Trabajo para listado'!$DE$151:$DG$151,0)),0)+IFERROR(INDEX('Hoja de Trabajo para listado'!$CD$155:$DC$1048576,MATCH($A893,'Hoja de Trabajo para listado'!$CD$155:$CD$1048576,0),MATCH((CUADRO!H$5&amp;$E893),'Hoja de Trabajo para listado'!$CD$151:$DC$151,0)),0)</f>
        <v>0</v>
      </c>
      <c r="I893" s="245">
        <f ca="1">+IFERROR(INDEX('Hoja de Trabajo para listado'!$A$155:$Z$1048576,MATCH($A893,'Hoja de Trabajo para listado'!$A$155:$A$1048576,0),MATCH((CUADRO!I$5&amp;$E893),'Hoja de Trabajo para listado'!$A$151:$Z$151,0)),0)+IFERROR(INDEX('Hoja de Trabajo para listado'!$AB$155:$BA$1048576,MATCH($A893,'Hoja de Trabajo para listado'!$AB$155:$AB$1048576,0),MATCH((CUADRO!I$5&amp;$E893),'Hoja de Trabajo para listado'!$AB$151:$BA$151,0)),0)+IFERROR(INDEX('Hoja de Trabajo para listado'!$BC$155:$CB$1048576,MATCH($A893,'Hoja de Trabajo para listado'!$BC$155:$BC$1048576,0),MATCH((CUADRO!I$5&amp;$E893),'Hoja de Trabajo para listado'!$BC$151:$CB$151,0)),0)+IFERROR(INDEX('Hoja de Trabajo para listado'!$DE$153:$DG$274,MATCH($A893,'Hoja de Trabajo para listado'!$DE$153:$DE$1048576,0),MATCH((CUADRO!I$5&amp;$E893),'Hoja de Trabajo para listado'!$DE$151:$DG$151,0)),0)+IFERROR(INDEX('Hoja de Trabajo para listado'!$CD$155:$DC$1048576,MATCH($A893,'Hoja de Trabajo para listado'!$CD$155:$CD$1048576,0),MATCH((CUADRO!I$5&amp;$E893),'Hoja de Trabajo para listado'!$CD$151:$DC$151,0)),0)</f>
        <v>0</v>
      </c>
      <c r="J893" s="245">
        <f ca="1">+IFERROR(INDEX('Hoja de Trabajo para listado'!$A$155:$Z$1048576,MATCH($A893,'Hoja de Trabajo para listado'!$A$155:$A$1048576,0),MATCH((CUADRO!J$5&amp;$E893),'Hoja de Trabajo para listado'!$A$151:$Z$151,0)),0)+IFERROR(INDEX('Hoja de Trabajo para listado'!$AB$155:$BA$1048576,MATCH($A893,'Hoja de Trabajo para listado'!$AB$155:$AB$1048576,0),MATCH((CUADRO!J$5&amp;$E893),'Hoja de Trabajo para listado'!$AB$151:$BA$151,0)),0)+IFERROR(INDEX('Hoja de Trabajo para listado'!$BC$155:$CB$1048576,MATCH($A893,'Hoja de Trabajo para listado'!$BC$155:$BC$1048576,0),MATCH((CUADRO!J$5&amp;$E893),'Hoja de Trabajo para listado'!$BC$151:$CB$151,0)),0)+IFERROR(INDEX('Hoja de Trabajo para listado'!$DE$153:$DG$274,MATCH($A893,'Hoja de Trabajo para listado'!$DE$153:$DE$1048576,0),MATCH((CUADRO!J$5&amp;$E893),'Hoja de Trabajo para listado'!$DE$151:$DG$151,0)),0)+IFERROR(INDEX('Hoja de Trabajo para listado'!$CD$155:$DC$1048576,MATCH($A893,'Hoja de Trabajo para listado'!$CD$155:$CD$1048576,0),MATCH((CUADRO!J$5&amp;$E893),'Hoja de Trabajo para listado'!$CD$151:$DC$151,0)),0)</f>
        <v>0</v>
      </c>
      <c r="K893" s="245">
        <f ca="1">+IFERROR(INDEX('Hoja de Trabajo para listado'!$A$155:$Z$1048576,MATCH($A893,'Hoja de Trabajo para listado'!$A$155:$A$1048576,0),MATCH((CUADRO!K$5&amp;$E893),'Hoja de Trabajo para listado'!$A$151:$Z$151,0)),0)+IFERROR(INDEX('Hoja de Trabajo para listado'!$AB$155:$BA$1048576,MATCH($A893,'Hoja de Trabajo para listado'!$AB$155:$AB$1048576,0),MATCH((CUADRO!K$5&amp;$E893),'Hoja de Trabajo para listado'!$AB$151:$BA$151,0)),0)+IFERROR(INDEX('Hoja de Trabajo para listado'!$BC$155:$CB$1048576,MATCH($A893,'Hoja de Trabajo para listado'!$BC$155:$BC$1048576,0),MATCH((CUADRO!K$5&amp;$E893),'Hoja de Trabajo para listado'!$BC$151:$CB$151,0)),0)+IFERROR(INDEX('Hoja de Trabajo para listado'!$DE$153:$DG$274,MATCH($A893,'Hoja de Trabajo para listado'!$DE$153:$DE$1048576,0),MATCH((CUADRO!K$5&amp;$E893),'Hoja de Trabajo para listado'!$DE$151:$DG$151,0)),0)+IFERROR(INDEX('Hoja de Trabajo para listado'!$CD$155:$DC$1048576,MATCH($A893,'Hoja de Trabajo para listado'!$CD$155:$CD$1048576,0),MATCH((CUADRO!K$5&amp;$E893),'Hoja de Trabajo para listado'!$CD$151:$DC$151,0)),0)</f>
        <v>0</v>
      </c>
      <c r="L893" s="245">
        <f ca="1">+IFERROR(INDEX('Hoja de Trabajo para listado'!$A$155:$Z$1048576,MATCH($A893,'Hoja de Trabajo para listado'!$A$155:$A$1048576,0),MATCH((CUADRO!L$5&amp;$E893),'Hoja de Trabajo para listado'!$A$151:$Z$151,0)),0)+IFERROR(INDEX('Hoja de Trabajo para listado'!$AB$155:$BA$1048576,MATCH($A893,'Hoja de Trabajo para listado'!$AB$155:$AB$1048576,0),MATCH((CUADRO!L$5&amp;$E893),'Hoja de Trabajo para listado'!$AB$151:$BA$151,0)),0)+IFERROR(INDEX('Hoja de Trabajo para listado'!$BC$155:$CB$1048576,MATCH($A893,'Hoja de Trabajo para listado'!$BC$155:$BC$1048576,0),MATCH((CUADRO!L$5&amp;$E893),'Hoja de Trabajo para listado'!$BC$151:$CB$151,0)),0)+IFERROR(INDEX('Hoja de Trabajo para listado'!$DE$153:$DG$274,MATCH($A893,'Hoja de Trabajo para listado'!$DE$153:$DE$1048576,0),MATCH((CUADRO!L$5&amp;$E893),'Hoja de Trabajo para listado'!$DE$151:$DG$151,0)),0)+IFERROR(INDEX('Hoja de Trabajo para listado'!$CD$155:$DC$1048576,MATCH($A893,'Hoja de Trabajo para listado'!$CD$155:$CD$1048576,0),MATCH((CUADRO!L$5&amp;$E893),'Hoja de Trabajo para listado'!$CD$151:$DC$151,0)),0)</f>
        <v>0</v>
      </c>
      <c r="M893" s="245">
        <f ca="1">+IFERROR(INDEX('Hoja de Trabajo para listado'!$A$155:$Z$1048576,MATCH($A893,'Hoja de Trabajo para listado'!$A$155:$A$1048576,0),MATCH((CUADRO!M$5&amp;$E893),'Hoja de Trabajo para listado'!$A$151:$Z$151,0)),0)+IFERROR(INDEX('Hoja de Trabajo para listado'!$AB$155:$BA$1048576,MATCH($A893,'Hoja de Trabajo para listado'!$AB$155:$AB$1048576,0),MATCH((CUADRO!M$5&amp;$E893),'Hoja de Trabajo para listado'!$AB$151:$BA$151,0)),0)+IFERROR(INDEX('Hoja de Trabajo para listado'!$BC$155:$CB$1048576,MATCH($A893,'Hoja de Trabajo para listado'!$BC$155:$BC$1048576,0),MATCH((CUADRO!M$5&amp;$E893),'Hoja de Trabajo para listado'!$BC$151:$CB$151,0)),0)+IFERROR(INDEX('Hoja de Trabajo para listado'!$DE$153:$DG$274,MATCH($A893,'Hoja de Trabajo para listado'!$DE$153:$DE$1048576,0),MATCH((CUADRO!M$5&amp;$E893),'Hoja de Trabajo para listado'!$DE$151:$DG$151,0)),0)+IFERROR(INDEX('Hoja de Trabajo para listado'!$CD$155:$DC$1048576,MATCH($A893,'Hoja de Trabajo para listado'!$CD$155:$CD$1048576,0),MATCH((CUADRO!M$5&amp;$E893),'Hoja de Trabajo para listado'!$CD$151:$DC$151,0)),0)</f>
        <v>0</v>
      </c>
      <c r="N893" s="245">
        <f ca="1">+IFERROR(INDEX('Hoja de Trabajo para listado'!$A$155:$Z$1048576,MATCH($A893,'Hoja de Trabajo para listado'!$A$155:$A$1048576,0),MATCH((CUADRO!N$5&amp;$E893),'Hoja de Trabajo para listado'!$A$151:$Z$151,0)),0)+IFERROR(INDEX('Hoja de Trabajo para listado'!$AB$155:$BA$1048576,MATCH($A893,'Hoja de Trabajo para listado'!$AB$155:$AB$1048576,0),MATCH((CUADRO!N$5&amp;$E893),'Hoja de Trabajo para listado'!$AB$151:$BA$151,0)),0)+IFERROR(INDEX('Hoja de Trabajo para listado'!$BC$155:$CB$1048576,MATCH($A893,'Hoja de Trabajo para listado'!$BC$155:$BC$1048576,0),MATCH((CUADRO!N$5&amp;$E893),'Hoja de Trabajo para listado'!$BC$151:$CB$151,0)),0)+IFERROR(INDEX('Hoja de Trabajo para listado'!$DE$153:$DG$274,MATCH($A893,'Hoja de Trabajo para listado'!$DE$153:$DE$1048576,0),MATCH((CUADRO!N$5&amp;$E893),'Hoja de Trabajo para listado'!$DE$151:$DG$151,0)),0)+IFERROR(INDEX('Hoja de Trabajo para listado'!$CD$155:$DC$1048576,MATCH($A893,'Hoja de Trabajo para listado'!$CD$155:$CD$1048576,0),MATCH((CUADRO!N$5&amp;$E893),'Hoja de Trabajo para listado'!$CD$151:$DC$151,0)),0)</f>
        <v>0</v>
      </c>
      <c r="O893" s="245">
        <f ca="1">+IFERROR(INDEX('Hoja de Trabajo para listado'!$A$155:$Z$1048576,MATCH($A893,'Hoja de Trabajo para listado'!$A$155:$A$1048576,0),MATCH((CUADRO!O$5&amp;$E893),'Hoja de Trabajo para listado'!$A$151:$Z$151,0)),0)+IFERROR(INDEX('Hoja de Trabajo para listado'!$AB$155:$BA$1048576,MATCH($A893,'Hoja de Trabajo para listado'!$AB$155:$AB$1048576,0),MATCH((CUADRO!O$5&amp;$E893),'Hoja de Trabajo para listado'!$AB$151:$BA$151,0)),0)+IFERROR(INDEX('Hoja de Trabajo para listado'!$BC$155:$CB$1048576,MATCH($A893,'Hoja de Trabajo para listado'!$BC$155:$BC$1048576,0),MATCH((CUADRO!O$5&amp;$E893),'Hoja de Trabajo para listado'!$BC$151:$CB$151,0)),0)+IFERROR(INDEX('Hoja de Trabajo para listado'!$DE$153:$DG$274,MATCH($A893,'Hoja de Trabajo para listado'!$DE$153:$DE$1048576,0),MATCH((CUADRO!O$5&amp;$E893),'Hoja de Trabajo para listado'!$DE$151:$DG$151,0)),0)+IFERROR(INDEX('Hoja de Trabajo para listado'!$CD$155:$DC$1048576,MATCH($A893,'Hoja de Trabajo para listado'!$CD$155:$CD$1048576,0),MATCH((CUADRO!O$5&amp;$E893),'Hoja de Trabajo para listado'!$CD$151:$DC$151,0)),0)</f>
        <v>0</v>
      </c>
      <c r="P893" s="245">
        <f ca="1">+IFERROR(INDEX('Hoja de Trabajo para listado'!$A$155:$Z$1048576,MATCH($A893,'Hoja de Trabajo para listado'!$A$155:$A$1048576,0),MATCH((CUADRO!P$5&amp;$E893),'Hoja de Trabajo para listado'!$A$151:$Z$151,0)),0)+IFERROR(INDEX('Hoja de Trabajo para listado'!$AB$155:$BA$1048576,MATCH($A893,'Hoja de Trabajo para listado'!$AB$155:$AB$1048576,0),MATCH((CUADRO!P$5&amp;$E893),'Hoja de Trabajo para listado'!$AB$151:$BA$151,0)),0)+IFERROR(INDEX('Hoja de Trabajo para listado'!$BC$155:$CB$1048576,MATCH($A893,'Hoja de Trabajo para listado'!$BC$155:$BC$1048576,0),MATCH((CUADRO!P$5&amp;$E893),'Hoja de Trabajo para listado'!$BC$151:$CB$151,0)),0)+IFERROR(INDEX('Hoja de Trabajo para listado'!$DE$153:$DG$274,MATCH($A893,'Hoja de Trabajo para listado'!$DE$153:$DE$1048576,0),MATCH((CUADRO!P$5&amp;$E893),'Hoja de Trabajo para listado'!$DE$151:$DG$151,0)),0)+IFERROR(INDEX('Hoja de Trabajo para listado'!$CD$155:$DC$1048576,MATCH($A893,'Hoja de Trabajo para listado'!$CD$155:$CD$1048576,0),MATCH((CUADRO!P$5&amp;$E893),'Hoja de Trabajo para listado'!$CD$151:$DC$151,0)),0)</f>
        <v>0</v>
      </c>
      <c r="Q893" s="245">
        <f ca="1">+IFERROR(INDEX('Hoja de Trabajo para listado'!$A$155:$Z$1048576,MATCH($A893,'Hoja de Trabajo para listado'!$A$155:$A$1048576,0),MATCH((CUADRO!Q$5&amp;$E893),'Hoja de Trabajo para listado'!$A$151:$Z$151,0)),0)+IFERROR(INDEX('Hoja de Trabajo para listado'!$AB$155:$BA$1048576,MATCH($A893,'Hoja de Trabajo para listado'!$AB$155:$AB$1048576,0),MATCH((CUADRO!Q$5&amp;$E893),'Hoja de Trabajo para listado'!$AB$151:$BA$151,0)),0)+IFERROR(INDEX('Hoja de Trabajo para listado'!$BC$155:$CB$1048576,MATCH($A893,'Hoja de Trabajo para listado'!$BC$155:$BC$1048576,0),MATCH((CUADRO!Q$5&amp;$E893),'Hoja de Trabajo para listado'!$BC$151:$CB$151,0)),0)+IFERROR(INDEX('Hoja de Trabajo para listado'!$DE$153:$DG$274,MATCH($A893,'Hoja de Trabajo para listado'!$DE$153:$DE$1048576,0),MATCH((CUADRO!Q$5&amp;$E893),'Hoja de Trabajo para listado'!$DE$151:$DG$151,0)),0)+IFERROR(INDEX('Hoja de Trabajo para listado'!$CD$155:$DC$1048576,MATCH($A893,'Hoja de Trabajo para listado'!$CD$155:$CD$1048576,0),MATCH((CUADRO!Q$5&amp;$E893),'Hoja de Trabajo para listado'!$CD$151:$DC$151,0)),0)</f>
        <v>0</v>
      </c>
      <c r="R893" s="245">
        <f t="shared" ca="1" si="29"/>
        <v>0</v>
      </c>
      <c r="S893" s="259">
        <f ca="1">+R892+R893</f>
        <v>0</v>
      </c>
      <c r="T893" s="245">
        <f ca="1">+S893</f>
        <v>0</v>
      </c>
      <c r="U893" s="244">
        <f t="shared" si="30"/>
        <v>2</v>
      </c>
      <c r="V893" s="333" t="str">
        <f>+VLOOKUP(A893,bd_lista!$A$3:$E$590,5,FALSE)</f>
        <v>Gobiernos Autonomos Municipales</v>
      </c>
      <c r="W893" s="392"/>
      <c r="X893" s="242">
        <f>+VLOOKUP(A893,[4]Sheet1!$A$13:$D$744,4,FALSE)</f>
        <v>0</v>
      </c>
      <c r="Y893" s="242" t="e">
        <f>+VLOOKUP(X893,bd_lista!$A$3:$C$590,3,FALSE)</f>
        <v>#N/A</v>
      </c>
      <c r="Z893" s="292"/>
      <c r="AA893" s="293"/>
    </row>
    <row r="894" spans="1:27" customFormat="1" ht="15" hidden="1" customHeight="1">
      <c r="A894" s="32">
        <v>1531</v>
      </c>
      <c r="B894" s="387">
        <f>+A894</f>
        <v>1531</v>
      </c>
      <c r="C894" s="247" t="str">
        <f>+VLOOKUP(A894,bd_lista!$A$3:$C$590,3,FALSE)</f>
        <v>Gobierno Autónomo Municipal de Tomave</v>
      </c>
      <c r="D894" s="389" t="str">
        <f>+C894</f>
        <v>Gobierno Autónomo Municipal de Tomave</v>
      </c>
      <c r="E894" s="242" t="s">
        <v>1304</v>
      </c>
      <c r="F894" s="243">
        <f ca="1">+IFERROR(INDEX('Hoja de Trabajo para listado'!$A$155:$Z$1048576,MATCH($A894,'Hoja de Trabajo para listado'!$A$155:$A$1048576,0),MATCH((CUADRO!F$5&amp;$E894),'Hoja de Trabajo para listado'!$A$151:$Z$151,0)),0)+IFERROR(INDEX('Hoja de Trabajo para listado'!$AB$155:$BA$1048576,MATCH($A894,'Hoja de Trabajo para listado'!$AB$155:$AB$1048576,0),MATCH((CUADRO!F$5&amp;$E894),'Hoja de Trabajo para listado'!$AB$151:$BA$151,0)),0)+IFERROR(INDEX('Hoja de Trabajo para listado'!$BC$155:$CB$1048576,MATCH($A894,'Hoja de Trabajo para listado'!$BC$155:$BC$1048576,0),MATCH((CUADRO!F$5&amp;$E894),'Hoja de Trabajo para listado'!$BC$151:$CB$151,0)),0)+IFERROR(INDEX('Hoja de Trabajo para listado'!$DE$153:$DG$274,MATCH($A894,'Hoja de Trabajo para listado'!$DE$153:$DE$1048576,0),MATCH((CUADRO!F$5&amp;$E894),'Hoja de Trabajo para listado'!$DE$151:$DG$151,0)),0)+IFERROR(INDEX('Hoja de Trabajo para listado'!$CD$155:$DC$1048576,MATCH($A894,'Hoja de Trabajo para listado'!$CD$155:$CD$1048576,0),MATCH((CUADRO!F$5&amp;$E894),'Hoja de Trabajo para listado'!$CD$151:$DC$151,0)),0)</f>
        <v>0</v>
      </c>
      <c r="G894" s="243">
        <f ca="1">+IFERROR(INDEX('Hoja de Trabajo para listado'!$A$155:$Z$1048576,MATCH($A894,'Hoja de Trabajo para listado'!$A$155:$A$1048576,0),MATCH((CUADRO!G$5&amp;$E894),'Hoja de Trabajo para listado'!$A$151:$Z$151,0)),0)+IFERROR(INDEX('Hoja de Trabajo para listado'!$AB$155:$BA$1048576,MATCH($A894,'Hoja de Trabajo para listado'!$AB$155:$AB$1048576,0),MATCH((CUADRO!G$5&amp;$E894),'Hoja de Trabajo para listado'!$AB$151:$BA$151,0)),0)+IFERROR(INDEX('Hoja de Trabajo para listado'!$BC$155:$CB$1048576,MATCH($A894,'Hoja de Trabajo para listado'!$BC$155:$BC$1048576,0),MATCH((CUADRO!G$5&amp;$E894),'Hoja de Trabajo para listado'!$BC$151:$CB$151,0)),0)+IFERROR(INDEX('Hoja de Trabajo para listado'!$DE$153:$DG$274,MATCH($A894,'Hoja de Trabajo para listado'!$DE$153:$DE$1048576,0),MATCH((CUADRO!G$5&amp;$E894),'Hoja de Trabajo para listado'!$DE$151:$DG$151,0)),0)+IFERROR(INDEX('Hoja de Trabajo para listado'!$CD$155:$DC$1048576,MATCH($A894,'Hoja de Trabajo para listado'!$CD$155:$CD$1048576,0),MATCH((CUADRO!G$5&amp;$E894),'Hoja de Trabajo para listado'!$CD$151:$DC$151,0)),0)</f>
        <v>0</v>
      </c>
      <c r="H894" s="243">
        <f ca="1">+IFERROR(INDEX('Hoja de Trabajo para listado'!$A$155:$Z$1048576,MATCH($A894,'Hoja de Trabajo para listado'!$A$155:$A$1048576,0),MATCH((CUADRO!H$5&amp;$E894),'Hoja de Trabajo para listado'!$A$151:$Z$151,0)),0)+IFERROR(INDEX('Hoja de Trabajo para listado'!$AB$155:$BA$1048576,MATCH($A894,'Hoja de Trabajo para listado'!$AB$155:$AB$1048576,0),MATCH((CUADRO!H$5&amp;$E894),'Hoja de Trabajo para listado'!$AB$151:$BA$151,0)),0)+IFERROR(INDEX('Hoja de Trabajo para listado'!$BC$155:$CB$1048576,MATCH($A894,'Hoja de Trabajo para listado'!$BC$155:$BC$1048576,0),MATCH((CUADRO!H$5&amp;$E894),'Hoja de Trabajo para listado'!$BC$151:$CB$151,0)),0)+IFERROR(INDEX('Hoja de Trabajo para listado'!$DE$153:$DG$274,MATCH($A894,'Hoja de Trabajo para listado'!$DE$153:$DE$1048576,0),MATCH((CUADRO!H$5&amp;$E894),'Hoja de Trabajo para listado'!$DE$151:$DG$151,0)),0)+IFERROR(INDEX('Hoja de Trabajo para listado'!$CD$155:$DC$1048576,MATCH($A894,'Hoja de Trabajo para listado'!$CD$155:$CD$1048576,0),MATCH((CUADRO!H$5&amp;$E894),'Hoja de Trabajo para listado'!$CD$151:$DC$151,0)),0)</f>
        <v>0</v>
      </c>
      <c r="I894" s="243">
        <f ca="1">+IFERROR(INDEX('Hoja de Trabajo para listado'!$A$155:$Z$1048576,MATCH($A894,'Hoja de Trabajo para listado'!$A$155:$A$1048576,0),MATCH((CUADRO!I$5&amp;$E894),'Hoja de Trabajo para listado'!$A$151:$Z$151,0)),0)+IFERROR(INDEX('Hoja de Trabajo para listado'!$AB$155:$BA$1048576,MATCH($A894,'Hoja de Trabajo para listado'!$AB$155:$AB$1048576,0),MATCH((CUADRO!I$5&amp;$E894),'Hoja de Trabajo para listado'!$AB$151:$BA$151,0)),0)+IFERROR(INDEX('Hoja de Trabajo para listado'!$BC$155:$CB$1048576,MATCH($A894,'Hoja de Trabajo para listado'!$BC$155:$BC$1048576,0),MATCH((CUADRO!I$5&amp;$E894),'Hoja de Trabajo para listado'!$BC$151:$CB$151,0)),0)+IFERROR(INDEX('Hoja de Trabajo para listado'!$DE$153:$DG$274,MATCH($A894,'Hoja de Trabajo para listado'!$DE$153:$DE$1048576,0),MATCH((CUADRO!I$5&amp;$E894),'Hoja de Trabajo para listado'!$DE$151:$DG$151,0)),0)+IFERROR(INDEX('Hoja de Trabajo para listado'!$CD$155:$DC$1048576,MATCH($A894,'Hoja de Trabajo para listado'!$CD$155:$CD$1048576,0),MATCH((CUADRO!I$5&amp;$E894),'Hoja de Trabajo para listado'!$CD$151:$DC$151,0)),0)</f>
        <v>0</v>
      </c>
      <c r="J894" s="243">
        <f ca="1">+IFERROR(INDEX('Hoja de Trabajo para listado'!$A$155:$Z$1048576,MATCH($A894,'Hoja de Trabajo para listado'!$A$155:$A$1048576,0),MATCH((CUADRO!J$5&amp;$E894),'Hoja de Trabajo para listado'!$A$151:$Z$151,0)),0)+IFERROR(INDEX('Hoja de Trabajo para listado'!$AB$155:$BA$1048576,MATCH($A894,'Hoja de Trabajo para listado'!$AB$155:$AB$1048576,0),MATCH((CUADRO!J$5&amp;$E894),'Hoja de Trabajo para listado'!$AB$151:$BA$151,0)),0)+IFERROR(INDEX('Hoja de Trabajo para listado'!$BC$155:$CB$1048576,MATCH($A894,'Hoja de Trabajo para listado'!$BC$155:$BC$1048576,0),MATCH((CUADRO!J$5&amp;$E894),'Hoja de Trabajo para listado'!$BC$151:$CB$151,0)),0)+IFERROR(INDEX('Hoja de Trabajo para listado'!$DE$153:$DG$274,MATCH($A894,'Hoja de Trabajo para listado'!$DE$153:$DE$1048576,0),MATCH((CUADRO!J$5&amp;$E894),'Hoja de Trabajo para listado'!$DE$151:$DG$151,0)),0)+IFERROR(INDEX('Hoja de Trabajo para listado'!$CD$155:$DC$1048576,MATCH($A894,'Hoja de Trabajo para listado'!$CD$155:$CD$1048576,0),MATCH((CUADRO!J$5&amp;$E894),'Hoja de Trabajo para listado'!$CD$151:$DC$151,0)),0)</f>
        <v>0</v>
      </c>
      <c r="K894" s="243">
        <f ca="1">+IFERROR(INDEX('Hoja de Trabajo para listado'!$A$155:$Z$1048576,MATCH($A894,'Hoja de Trabajo para listado'!$A$155:$A$1048576,0),MATCH((CUADRO!K$5&amp;$E894),'Hoja de Trabajo para listado'!$A$151:$Z$151,0)),0)+IFERROR(INDEX('Hoja de Trabajo para listado'!$AB$155:$BA$1048576,MATCH($A894,'Hoja de Trabajo para listado'!$AB$155:$AB$1048576,0),MATCH((CUADRO!K$5&amp;$E894),'Hoja de Trabajo para listado'!$AB$151:$BA$151,0)),0)+IFERROR(INDEX('Hoja de Trabajo para listado'!$BC$155:$CB$1048576,MATCH($A894,'Hoja de Trabajo para listado'!$BC$155:$BC$1048576,0),MATCH((CUADRO!K$5&amp;$E894),'Hoja de Trabajo para listado'!$BC$151:$CB$151,0)),0)+IFERROR(INDEX('Hoja de Trabajo para listado'!$DE$153:$DG$274,MATCH($A894,'Hoja de Trabajo para listado'!$DE$153:$DE$1048576,0),MATCH((CUADRO!K$5&amp;$E894),'Hoja de Trabajo para listado'!$DE$151:$DG$151,0)),0)+IFERROR(INDEX('Hoja de Trabajo para listado'!$CD$155:$DC$1048576,MATCH($A894,'Hoja de Trabajo para listado'!$CD$155:$CD$1048576,0),MATCH((CUADRO!K$5&amp;$E894),'Hoja de Trabajo para listado'!$CD$151:$DC$151,0)),0)</f>
        <v>0</v>
      </c>
      <c r="L894" s="243">
        <f ca="1">+IFERROR(INDEX('Hoja de Trabajo para listado'!$A$155:$Z$1048576,MATCH($A894,'Hoja de Trabajo para listado'!$A$155:$A$1048576,0),MATCH((CUADRO!L$5&amp;$E894),'Hoja de Trabajo para listado'!$A$151:$Z$151,0)),0)+IFERROR(INDEX('Hoja de Trabajo para listado'!$AB$155:$BA$1048576,MATCH($A894,'Hoja de Trabajo para listado'!$AB$155:$AB$1048576,0),MATCH((CUADRO!L$5&amp;$E894),'Hoja de Trabajo para listado'!$AB$151:$BA$151,0)),0)+IFERROR(INDEX('Hoja de Trabajo para listado'!$BC$155:$CB$1048576,MATCH($A894,'Hoja de Trabajo para listado'!$BC$155:$BC$1048576,0),MATCH((CUADRO!L$5&amp;$E894),'Hoja de Trabajo para listado'!$BC$151:$CB$151,0)),0)+IFERROR(INDEX('Hoja de Trabajo para listado'!$DE$153:$DG$274,MATCH($A894,'Hoja de Trabajo para listado'!$DE$153:$DE$1048576,0),MATCH((CUADRO!L$5&amp;$E894),'Hoja de Trabajo para listado'!$DE$151:$DG$151,0)),0)+IFERROR(INDEX('Hoja de Trabajo para listado'!$CD$155:$DC$1048576,MATCH($A894,'Hoja de Trabajo para listado'!$CD$155:$CD$1048576,0),MATCH((CUADRO!L$5&amp;$E894),'Hoja de Trabajo para listado'!$CD$151:$DC$151,0)),0)</f>
        <v>0</v>
      </c>
      <c r="M894" s="243">
        <f ca="1">+IFERROR(INDEX('Hoja de Trabajo para listado'!$A$155:$Z$1048576,MATCH($A894,'Hoja de Trabajo para listado'!$A$155:$A$1048576,0),MATCH((CUADRO!M$5&amp;$E894),'Hoja de Trabajo para listado'!$A$151:$Z$151,0)),0)+IFERROR(INDEX('Hoja de Trabajo para listado'!$AB$155:$BA$1048576,MATCH($A894,'Hoja de Trabajo para listado'!$AB$155:$AB$1048576,0),MATCH((CUADRO!M$5&amp;$E894),'Hoja de Trabajo para listado'!$AB$151:$BA$151,0)),0)+IFERROR(INDEX('Hoja de Trabajo para listado'!$BC$155:$CB$1048576,MATCH($A894,'Hoja de Trabajo para listado'!$BC$155:$BC$1048576,0),MATCH((CUADRO!M$5&amp;$E894),'Hoja de Trabajo para listado'!$BC$151:$CB$151,0)),0)+IFERROR(INDEX('Hoja de Trabajo para listado'!$DE$153:$DG$274,MATCH($A894,'Hoja de Trabajo para listado'!$DE$153:$DE$1048576,0),MATCH((CUADRO!M$5&amp;$E894),'Hoja de Trabajo para listado'!$DE$151:$DG$151,0)),0)+IFERROR(INDEX('Hoja de Trabajo para listado'!$CD$155:$DC$1048576,MATCH($A894,'Hoja de Trabajo para listado'!$CD$155:$CD$1048576,0),MATCH((CUADRO!M$5&amp;$E894),'Hoja de Trabajo para listado'!$CD$151:$DC$151,0)),0)</f>
        <v>0</v>
      </c>
      <c r="N894" s="243">
        <f ca="1">+IFERROR(INDEX('Hoja de Trabajo para listado'!$A$155:$Z$1048576,MATCH($A894,'Hoja de Trabajo para listado'!$A$155:$A$1048576,0),MATCH((CUADRO!N$5&amp;$E894),'Hoja de Trabajo para listado'!$A$151:$Z$151,0)),0)+IFERROR(INDEX('Hoja de Trabajo para listado'!$AB$155:$BA$1048576,MATCH($A894,'Hoja de Trabajo para listado'!$AB$155:$AB$1048576,0),MATCH((CUADRO!N$5&amp;$E894),'Hoja de Trabajo para listado'!$AB$151:$BA$151,0)),0)+IFERROR(INDEX('Hoja de Trabajo para listado'!$BC$155:$CB$1048576,MATCH($A894,'Hoja de Trabajo para listado'!$BC$155:$BC$1048576,0),MATCH((CUADRO!N$5&amp;$E894),'Hoja de Trabajo para listado'!$BC$151:$CB$151,0)),0)+IFERROR(INDEX('Hoja de Trabajo para listado'!$DE$153:$DG$274,MATCH($A894,'Hoja de Trabajo para listado'!$DE$153:$DE$1048576,0),MATCH((CUADRO!N$5&amp;$E894),'Hoja de Trabajo para listado'!$DE$151:$DG$151,0)),0)+IFERROR(INDEX('Hoja de Trabajo para listado'!$CD$155:$DC$1048576,MATCH($A894,'Hoja de Trabajo para listado'!$CD$155:$CD$1048576,0),MATCH((CUADRO!N$5&amp;$E894),'Hoja de Trabajo para listado'!$CD$151:$DC$151,0)),0)</f>
        <v>0</v>
      </c>
      <c r="O894" s="243">
        <f ca="1">+IFERROR(INDEX('Hoja de Trabajo para listado'!$A$155:$Z$1048576,MATCH($A894,'Hoja de Trabajo para listado'!$A$155:$A$1048576,0),MATCH((CUADRO!O$5&amp;$E894),'Hoja de Trabajo para listado'!$A$151:$Z$151,0)),0)+IFERROR(INDEX('Hoja de Trabajo para listado'!$AB$155:$BA$1048576,MATCH($A894,'Hoja de Trabajo para listado'!$AB$155:$AB$1048576,0),MATCH((CUADRO!O$5&amp;$E894),'Hoja de Trabajo para listado'!$AB$151:$BA$151,0)),0)+IFERROR(INDEX('Hoja de Trabajo para listado'!$BC$155:$CB$1048576,MATCH($A894,'Hoja de Trabajo para listado'!$BC$155:$BC$1048576,0),MATCH((CUADRO!O$5&amp;$E894),'Hoja de Trabajo para listado'!$BC$151:$CB$151,0)),0)+IFERROR(INDEX('Hoja de Trabajo para listado'!$DE$153:$DG$274,MATCH($A894,'Hoja de Trabajo para listado'!$DE$153:$DE$1048576,0),MATCH((CUADRO!O$5&amp;$E894),'Hoja de Trabajo para listado'!$DE$151:$DG$151,0)),0)+IFERROR(INDEX('Hoja de Trabajo para listado'!$CD$155:$DC$1048576,MATCH($A894,'Hoja de Trabajo para listado'!$CD$155:$CD$1048576,0),MATCH((CUADRO!O$5&amp;$E894),'Hoja de Trabajo para listado'!$CD$151:$DC$151,0)),0)</f>
        <v>0</v>
      </c>
      <c r="P894" s="243">
        <f ca="1">+IFERROR(INDEX('Hoja de Trabajo para listado'!$A$155:$Z$1048576,MATCH($A894,'Hoja de Trabajo para listado'!$A$155:$A$1048576,0),MATCH((CUADRO!P$5&amp;$E894),'Hoja de Trabajo para listado'!$A$151:$Z$151,0)),0)+IFERROR(INDEX('Hoja de Trabajo para listado'!$AB$155:$BA$1048576,MATCH($A894,'Hoja de Trabajo para listado'!$AB$155:$AB$1048576,0),MATCH((CUADRO!P$5&amp;$E894),'Hoja de Trabajo para listado'!$AB$151:$BA$151,0)),0)+IFERROR(INDEX('Hoja de Trabajo para listado'!$BC$155:$CB$1048576,MATCH($A894,'Hoja de Trabajo para listado'!$BC$155:$BC$1048576,0),MATCH((CUADRO!P$5&amp;$E894),'Hoja de Trabajo para listado'!$BC$151:$CB$151,0)),0)+IFERROR(INDEX('Hoja de Trabajo para listado'!$DE$153:$DG$274,MATCH($A894,'Hoja de Trabajo para listado'!$DE$153:$DE$1048576,0),MATCH((CUADRO!P$5&amp;$E894),'Hoja de Trabajo para listado'!$DE$151:$DG$151,0)),0)+IFERROR(INDEX('Hoja de Trabajo para listado'!$CD$155:$DC$1048576,MATCH($A894,'Hoja de Trabajo para listado'!$CD$155:$CD$1048576,0),MATCH((CUADRO!P$5&amp;$E894),'Hoja de Trabajo para listado'!$CD$151:$DC$151,0)),0)</f>
        <v>0</v>
      </c>
      <c r="Q894" s="243">
        <f ca="1">+IFERROR(INDEX('Hoja de Trabajo para listado'!$A$155:$Z$1048576,MATCH($A894,'Hoja de Trabajo para listado'!$A$155:$A$1048576,0),MATCH((CUADRO!Q$5&amp;$E894),'Hoja de Trabajo para listado'!$A$151:$Z$151,0)),0)+IFERROR(INDEX('Hoja de Trabajo para listado'!$AB$155:$BA$1048576,MATCH($A894,'Hoja de Trabajo para listado'!$AB$155:$AB$1048576,0),MATCH((CUADRO!Q$5&amp;$E894),'Hoja de Trabajo para listado'!$AB$151:$BA$151,0)),0)+IFERROR(INDEX('Hoja de Trabajo para listado'!$BC$155:$CB$1048576,MATCH($A894,'Hoja de Trabajo para listado'!$BC$155:$BC$1048576,0),MATCH((CUADRO!Q$5&amp;$E894),'Hoja de Trabajo para listado'!$BC$151:$CB$151,0)),0)+IFERROR(INDEX('Hoja de Trabajo para listado'!$DE$153:$DG$274,MATCH($A894,'Hoja de Trabajo para listado'!$DE$153:$DE$1048576,0),MATCH((CUADRO!Q$5&amp;$E894),'Hoja de Trabajo para listado'!$DE$151:$DG$151,0)),0)+IFERROR(INDEX('Hoja de Trabajo para listado'!$CD$155:$DC$1048576,MATCH($A894,'Hoja de Trabajo para listado'!$CD$155:$CD$1048576,0),MATCH((CUADRO!Q$5&amp;$E894),'Hoja de Trabajo para listado'!$CD$151:$DC$151,0)),0)</f>
        <v>0</v>
      </c>
      <c r="R894" s="243">
        <f t="shared" ca="1" si="29"/>
        <v>0</v>
      </c>
      <c r="S894" s="249"/>
      <c r="T894" s="243">
        <f ca="1">+T895</f>
        <v>0</v>
      </c>
      <c r="U894" s="242">
        <f t="shared" si="30"/>
        <v>1</v>
      </c>
      <c r="V894" s="333" t="str">
        <f>+VLOOKUP(A894,bd_lista!$A$3:$E$590,5,FALSE)</f>
        <v>Gobiernos Autonomos Municipales</v>
      </c>
      <c r="W894" s="391" t="str">
        <f>+V894</f>
        <v>Gobiernos Autonomos Municipales</v>
      </c>
      <c r="X894" s="242">
        <f>+VLOOKUP(A894,[4]Sheet1!$A$13:$D$744,4,FALSE)</f>
        <v>0</v>
      </c>
      <c r="Y894" s="242" t="e">
        <f>+VLOOKUP(X894,bd_lista!$A$3:$C$590,3,FALSE)</f>
        <v>#N/A</v>
      </c>
      <c r="Z894" s="294">
        <f>+X894</f>
        <v>0</v>
      </c>
      <c r="AA894" s="295" t="e">
        <f>+Y894</f>
        <v>#N/A</v>
      </c>
    </row>
    <row r="895" spans="1:27" customFormat="1" ht="15" hidden="1" customHeight="1">
      <c r="A895" s="32">
        <v>1531</v>
      </c>
      <c r="B895" s="388"/>
      <c r="C895" s="247" t="str">
        <f>+VLOOKUP(A895,bd_lista!$A$3:$C$590,3,FALSE)</f>
        <v>Gobierno Autónomo Municipal de Tomave</v>
      </c>
      <c r="D895" s="390"/>
      <c r="E895" s="244" t="s">
        <v>1305</v>
      </c>
      <c r="F895" s="245">
        <f ca="1">+IFERROR(INDEX('Hoja de Trabajo para listado'!$A$155:$Z$1048576,MATCH($A895,'Hoja de Trabajo para listado'!$A$155:$A$1048576,0),MATCH((CUADRO!F$5&amp;$E895),'Hoja de Trabajo para listado'!$A$151:$Z$151,0)),0)+IFERROR(INDEX('Hoja de Trabajo para listado'!$AB$155:$BA$1048576,MATCH($A895,'Hoja de Trabajo para listado'!$AB$155:$AB$1048576,0),MATCH((CUADRO!F$5&amp;$E895),'Hoja de Trabajo para listado'!$AB$151:$BA$151,0)),0)+IFERROR(INDEX('Hoja de Trabajo para listado'!$BC$155:$CB$1048576,MATCH($A895,'Hoja de Trabajo para listado'!$BC$155:$BC$1048576,0),MATCH((CUADRO!F$5&amp;$E895),'Hoja de Trabajo para listado'!$BC$151:$CB$151,0)),0)+IFERROR(INDEX('Hoja de Trabajo para listado'!$DE$153:$DG$274,MATCH($A895,'Hoja de Trabajo para listado'!$DE$153:$DE$1048576,0),MATCH((CUADRO!F$5&amp;$E895),'Hoja de Trabajo para listado'!$DE$151:$DG$151,0)),0)+IFERROR(INDEX('Hoja de Trabajo para listado'!$CD$155:$DC$1048576,MATCH($A895,'Hoja de Trabajo para listado'!$CD$155:$CD$1048576,0),MATCH((CUADRO!F$5&amp;$E895),'Hoja de Trabajo para listado'!$CD$151:$DC$151,0)),0)</f>
        <v>0</v>
      </c>
      <c r="G895" s="245">
        <f ca="1">+IFERROR(INDEX('Hoja de Trabajo para listado'!$A$155:$Z$1048576,MATCH($A895,'Hoja de Trabajo para listado'!$A$155:$A$1048576,0),MATCH((CUADRO!G$5&amp;$E895),'Hoja de Trabajo para listado'!$A$151:$Z$151,0)),0)+IFERROR(INDEX('Hoja de Trabajo para listado'!$AB$155:$BA$1048576,MATCH($A895,'Hoja de Trabajo para listado'!$AB$155:$AB$1048576,0),MATCH((CUADRO!G$5&amp;$E895),'Hoja de Trabajo para listado'!$AB$151:$BA$151,0)),0)+IFERROR(INDEX('Hoja de Trabajo para listado'!$BC$155:$CB$1048576,MATCH($A895,'Hoja de Trabajo para listado'!$BC$155:$BC$1048576,0),MATCH((CUADRO!G$5&amp;$E895),'Hoja de Trabajo para listado'!$BC$151:$CB$151,0)),0)+IFERROR(INDEX('Hoja de Trabajo para listado'!$DE$153:$DG$274,MATCH($A895,'Hoja de Trabajo para listado'!$DE$153:$DE$1048576,0),MATCH((CUADRO!G$5&amp;$E895),'Hoja de Trabajo para listado'!$DE$151:$DG$151,0)),0)+IFERROR(INDEX('Hoja de Trabajo para listado'!$CD$155:$DC$1048576,MATCH($A895,'Hoja de Trabajo para listado'!$CD$155:$CD$1048576,0),MATCH((CUADRO!G$5&amp;$E895),'Hoja de Trabajo para listado'!$CD$151:$DC$151,0)),0)</f>
        <v>0</v>
      </c>
      <c r="H895" s="245">
        <f ca="1">+IFERROR(INDEX('Hoja de Trabajo para listado'!$A$155:$Z$1048576,MATCH($A895,'Hoja de Trabajo para listado'!$A$155:$A$1048576,0),MATCH((CUADRO!H$5&amp;$E895),'Hoja de Trabajo para listado'!$A$151:$Z$151,0)),0)+IFERROR(INDEX('Hoja de Trabajo para listado'!$AB$155:$BA$1048576,MATCH($A895,'Hoja de Trabajo para listado'!$AB$155:$AB$1048576,0),MATCH((CUADRO!H$5&amp;$E895),'Hoja de Trabajo para listado'!$AB$151:$BA$151,0)),0)+IFERROR(INDEX('Hoja de Trabajo para listado'!$BC$155:$CB$1048576,MATCH($A895,'Hoja de Trabajo para listado'!$BC$155:$BC$1048576,0),MATCH((CUADRO!H$5&amp;$E895),'Hoja de Trabajo para listado'!$BC$151:$CB$151,0)),0)+IFERROR(INDEX('Hoja de Trabajo para listado'!$DE$153:$DG$274,MATCH($A895,'Hoja de Trabajo para listado'!$DE$153:$DE$1048576,0),MATCH((CUADRO!H$5&amp;$E895),'Hoja de Trabajo para listado'!$DE$151:$DG$151,0)),0)+IFERROR(INDEX('Hoja de Trabajo para listado'!$CD$155:$DC$1048576,MATCH($A895,'Hoja de Trabajo para listado'!$CD$155:$CD$1048576,0),MATCH((CUADRO!H$5&amp;$E895),'Hoja de Trabajo para listado'!$CD$151:$DC$151,0)),0)</f>
        <v>0</v>
      </c>
      <c r="I895" s="245">
        <f ca="1">+IFERROR(INDEX('Hoja de Trabajo para listado'!$A$155:$Z$1048576,MATCH($A895,'Hoja de Trabajo para listado'!$A$155:$A$1048576,0),MATCH((CUADRO!I$5&amp;$E895),'Hoja de Trabajo para listado'!$A$151:$Z$151,0)),0)+IFERROR(INDEX('Hoja de Trabajo para listado'!$AB$155:$BA$1048576,MATCH($A895,'Hoja de Trabajo para listado'!$AB$155:$AB$1048576,0),MATCH((CUADRO!I$5&amp;$E895),'Hoja de Trabajo para listado'!$AB$151:$BA$151,0)),0)+IFERROR(INDEX('Hoja de Trabajo para listado'!$BC$155:$CB$1048576,MATCH($A895,'Hoja de Trabajo para listado'!$BC$155:$BC$1048576,0),MATCH((CUADRO!I$5&amp;$E895),'Hoja de Trabajo para listado'!$BC$151:$CB$151,0)),0)+IFERROR(INDEX('Hoja de Trabajo para listado'!$DE$153:$DG$274,MATCH($A895,'Hoja de Trabajo para listado'!$DE$153:$DE$1048576,0),MATCH((CUADRO!I$5&amp;$E895),'Hoja de Trabajo para listado'!$DE$151:$DG$151,0)),0)+IFERROR(INDEX('Hoja de Trabajo para listado'!$CD$155:$DC$1048576,MATCH($A895,'Hoja de Trabajo para listado'!$CD$155:$CD$1048576,0),MATCH((CUADRO!I$5&amp;$E895),'Hoja de Trabajo para listado'!$CD$151:$DC$151,0)),0)</f>
        <v>0</v>
      </c>
      <c r="J895" s="245">
        <f ca="1">+IFERROR(INDEX('Hoja de Trabajo para listado'!$A$155:$Z$1048576,MATCH($A895,'Hoja de Trabajo para listado'!$A$155:$A$1048576,0),MATCH((CUADRO!J$5&amp;$E895),'Hoja de Trabajo para listado'!$A$151:$Z$151,0)),0)+IFERROR(INDEX('Hoja de Trabajo para listado'!$AB$155:$BA$1048576,MATCH($A895,'Hoja de Trabajo para listado'!$AB$155:$AB$1048576,0),MATCH((CUADRO!J$5&amp;$E895),'Hoja de Trabajo para listado'!$AB$151:$BA$151,0)),0)+IFERROR(INDEX('Hoja de Trabajo para listado'!$BC$155:$CB$1048576,MATCH($A895,'Hoja de Trabajo para listado'!$BC$155:$BC$1048576,0),MATCH((CUADRO!J$5&amp;$E895),'Hoja de Trabajo para listado'!$BC$151:$CB$151,0)),0)+IFERROR(INDEX('Hoja de Trabajo para listado'!$DE$153:$DG$274,MATCH($A895,'Hoja de Trabajo para listado'!$DE$153:$DE$1048576,0),MATCH((CUADRO!J$5&amp;$E895),'Hoja de Trabajo para listado'!$DE$151:$DG$151,0)),0)+IFERROR(INDEX('Hoja de Trabajo para listado'!$CD$155:$DC$1048576,MATCH($A895,'Hoja de Trabajo para listado'!$CD$155:$CD$1048576,0),MATCH((CUADRO!J$5&amp;$E895),'Hoja de Trabajo para listado'!$CD$151:$DC$151,0)),0)</f>
        <v>0</v>
      </c>
      <c r="K895" s="245">
        <f ca="1">+IFERROR(INDEX('Hoja de Trabajo para listado'!$A$155:$Z$1048576,MATCH($A895,'Hoja de Trabajo para listado'!$A$155:$A$1048576,0),MATCH((CUADRO!K$5&amp;$E895),'Hoja de Trabajo para listado'!$A$151:$Z$151,0)),0)+IFERROR(INDEX('Hoja de Trabajo para listado'!$AB$155:$BA$1048576,MATCH($A895,'Hoja de Trabajo para listado'!$AB$155:$AB$1048576,0),MATCH((CUADRO!K$5&amp;$E895),'Hoja de Trabajo para listado'!$AB$151:$BA$151,0)),0)+IFERROR(INDEX('Hoja de Trabajo para listado'!$BC$155:$CB$1048576,MATCH($A895,'Hoja de Trabajo para listado'!$BC$155:$BC$1048576,0),MATCH((CUADRO!K$5&amp;$E895),'Hoja de Trabajo para listado'!$BC$151:$CB$151,0)),0)+IFERROR(INDEX('Hoja de Trabajo para listado'!$DE$153:$DG$274,MATCH($A895,'Hoja de Trabajo para listado'!$DE$153:$DE$1048576,0),MATCH((CUADRO!K$5&amp;$E895),'Hoja de Trabajo para listado'!$DE$151:$DG$151,0)),0)+IFERROR(INDEX('Hoja de Trabajo para listado'!$CD$155:$DC$1048576,MATCH($A895,'Hoja de Trabajo para listado'!$CD$155:$CD$1048576,0),MATCH((CUADRO!K$5&amp;$E895),'Hoja de Trabajo para listado'!$CD$151:$DC$151,0)),0)</f>
        <v>0</v>
      </c>
      <c r="L895" s="245">
        <f ca="1">+IFERROR(INDEX('Hoja de Trabajo para listado'!$A$155:$Z$1048576,MATCH($A895,'Hoja de Trabajo para listado'!$A$155:$A$1048576,0),MATCH((CUADRO!L$5&amp;$E895),'Hoja de Trabajo para listado'!$A$151:$Z$151,0)),0)+IFERROR(INDEX('Hoja de Trabajo para listado'!$AB$155:$BA$1048576,MATCH($A895,'Hoja de Trabajo para listado'!$AB$155:$AB$1048576,0),MATCH((CUADRO!L$5&amp;$E895),'Hoja de Trabajo para listado'!$AB$151:$BA$151,0)),0)+IFERROR(INDEX('Hoja de Trabajo para listado'!$BC$155:$CB$1048576,MATCH($A895,'Hoja de Trabajo para listado'!$BC$155:$BC$1048576,0),MATCH((CUADRO!L$5&amp;$E895),'Hoja de Trabajo para listado'!$BC$151:$CB$151,0)),0)+IFERROR(INDEX('Hoja de Trabajo para listado'!$DE$153:$DG$274,MATCH($A895,'Hoja de Trabajo para listado'!$DE$153:$DE$1048576,0),MATCH((CUADRO!L$5&amp;$E895),'Hoja de Trabajo para listado'!$DE$151:$DG$151,0)),0)+IFERROR(INDEX('Hoja de Trabajo para listado'!$CD$155:$DC$1048576,MATCH($A895,'Hoja de Trabajo para listado'!$CD$155:$CD$1048576,0),MATCH((CUADRO!L$5&amp;$E895),'Hoja de Trabajo para listado'!$CD$151:$DC$151,0)),0)</f>
        <v>0</v>
      </c>
      <c r="M895" s="245">
        <f ca="1">+IFERROR(INDEX('Hoja de Trabajo para listado'!$A$155:$Z$1048576,MATCH($A895,'Hoja de Trabajo para listado'!$A$155:$A$1048576,0),MATCH((CUADRO!M$5&amp;$E895),'Hoja de Trabajo para listado'!$A$151:$Z$151,0)),0)+IFERROR(INDEX('Hoja de Trabajo para listado'!$AB$155:$BA$1048576,MATCH($A895,'Hoja de Trabajo para listado'!$AB$155:$AB$1048576,0),MATCH((CUADRO!M$5&amp;$E895),'Hoja de Trabajo para listado'!$AB$151:$BA$151,0)),0)+IFERROR(INDEX('Hoja de Trabajo para listado'!$BC$155:$CB$1048576,MATCH($A895,'Hoja de Trabajo para listado'!$BC$155:$BC$1048576,0),MATCH((CUADRO!M$5&amp;$E895),'Hoja de Trabajo para listado'!$BC$151:$CB$151,0)),0)+IFERROR(INDEX('Hoja de Trabajo para listado'!$DE$153:$DG$274,MATCH($A895,'Hoja de Trabajo para listado'!$DE$153:$DE$1048576,0),MATCH((CUADRO!M$5&amp;$E895),'Hoja de Trabajo para listado'!$DE$151:$DG$151,0)),0)+IFERROR(INDEX('Hoja de Trabajo para listado'!$CD$155:$DC$1048576,MATCH($A895,'Hoja de Trabajo para listado'!$CD$155:$CD$1048576,0),MATCH((CUADRO!M$5&amp;$E895),'Hoja de Trabajo para listado'!$CD$151:$DC$151,0)),0)</f>
        <v>0</v>
      </c>
      <c r="N895" s="245">
        <f ca="1">+IFERROR(INDEX('Hoja de Trabajo para listado'!$A$155:$Z$1048576,MATCH($A895,'Hoja de Trabajo para listado'!$A$155:$A$1048576,0),MATCH((CUADRO!N$5&amp;$E895),'Hoja de Trabajo para listado'!$A$151:$Z$151,0)),0)+IFERROR(INDEX('Hoja de Trabajo para listado'!$AB$155:$BA$1048576,MATCH($A895,'Hoja de Trabajo para listado'!$AB$155:$AB$1048576,0),MATCH((CUADRO!N$5&amp;$E895),'Hoja de Trabajo para listado'!$AB$151:$BA$151,0)),0)+IFERROR(INDEX('Hoja de Trabajo para listado'!$BC$155:$CB$1048576,MATCH($A895,'Hoja de Trabajo para listado'!$BC$155:$BC$1048576,0),MATCH((CUADRO!N$5&amp;$E895),'Hoja de Trabajo para listado'!$BC$151:$CB$151,0)),0)+IFERROR(INDEX('Hoja de Trabajo para listado'!$DE$153:$DG$274,MATCH($A895,'Hoja de Trabajo para listado'!$DE$153:$DE$1048576,0),MATCH((CUADRO!N$5&amp;$E895),'Hoja de Trabajo para listado'!$DE$151:$DG$151,0)),0)+IFERROR(INDEX('Hoja de Trabajo para listado'!$CD$155:$DC$1048576,MATCH($A895,'Hoja de Trabajo para listado'!$CD$155:$CD$1048576,0),MATCH((CUADRO!N$5&amp;$E895),'Hoja de Trabajo para listado'!$CD$151:$DC$151,0)),0)</f>
        <v>0</v>
      </c>
      <c r="O895" s="245">
        <f ca="1">+IFERROR(INDEX('Hoja de Trabajo para listado'!$A$155:$Z$1048576,MATCH($A895,'Hoja de Trabajo para listado'!$A$155:$A$1048576,0),MATCH((CUADRO!O$5&amp;$E895),'Hoja de Trabajo para listado'!$A$151:$Z$151,0)),0)+IFERROR(INDEX('Hoja de Trabajo para listado'!$AB$155:$BA$1048576,MATCH($A895,'Hoja de Trabajo para listado'!$AB$155:$AB$1048576,0),MATCH((CUADRO!O$5&amp;$E895),'Hoja de Trabajo para listado'!$AB$151:$BA$151,0)),0)+IFERROR(INDEX('Hoja de Trabajo para listado'!$BC$155:$CB$1048576,MATCH($A895,'Hoja de Trabajo para listado'!$BC$155:$BC$1048576,0),MATCH((CUADRO!O$5&amp;$E895),'Hoja de Trabajo para listado'!$BC$151:$CB$151,0)),0)+IFERROR(INDEX('Hoja de Trabajo para listado'!$DE$153:$DG$274,MATCH($A895,'Hoja de Trabajo para listado'!$DE$153:$DE$1048576,0),MATCH((CUADRO!O$5&amp;$E895),'Hoja de Trabajo para listado'!$DE$151:$DG$151,0)),0)+IFERROR(INDEX('Hoja de Trabajo para listado'!$CD$155:$DC$1048576,MATCH($A895,'Hoja de Trabajo para listado'!$CD$155:$CD$1048576,0),MATCH((CUADRO!O$5&amp;$E895),'Hoja de Trabajo para listado'!$CD$151:$DC$151,0)),0)</f>
        <v>0</v>
      </c>
      <c r="P895" s="245">
        <f ca="1">+IFERROR(INDEX('Hoja de Trabajo para listado'!$A$155:$Z$1048576,MATCH($A895,'Hoja de Trabajo para listado'!$A$155:$A$1048576,0),MATCH((CUADRO!P$5&amp;$E895),'Hoja de Trabajo para listado'!$A$151:$Z$151,0)),0)+IFERROR(INDEX('Hoja de Trabajo para listado'!$AB$155:$BA$1048576,MATCH($A895,'Hoja de Trabajo para listado'!$AB$155:$AB$1048576,0),MATCH((CUADRO!P$5&amp;$E895),'Hoja de Trabajo para listado'!$AB$151:$BA$151,0)),0)+IFERROR(INDEX('Hoja de Trabajo para listado'!$BC$155:$CB$1048576,MATCH($A895,'Hoja de Trabajo para listado'!$BC$155:$BC$1048576,0),MATCH((CUADRO!P$5&amp;$E895),'Hoja de Trabajo para listado'!$BC$151:$CB$151,0)),0)+IFERROR(INDEX('Hoja de Trabajo para listado'!$DE$153:$DG$274,MATCH($A895,'Hoja de Trabajo para listado'!$DE$153:$DE$1048576,0),MATCH((CUADRO!P$5&amp;$E895),'Hoja de Trabajo para listado'!$DE$151:$DG$151,0)),0)+IFERROR(INDEX('Hoja de Trabajo para listado'!$CD$155:$DC$1048576,MATCH($A895,'Hoja de Trabajo para listado'!$CD$155:$CD$1048576,0),MATCH((CUADRO!P$5&amp;$E895),'Hoja de Trabajo para listado'!$CD$151:$DC$151,0)),0)</f>
        <v>0</v>
      </c>
      <c r="Q895" s="245">
        <f ca="1">+IFERROR(INDEX('Hoja de Trabajo para listado'!$A$155:$Z$1048576,MATCH($A895,'Hoja de Trabajo para listado'!$A$155:$A$1048576,0),MATCH((CUADRO!Q$5&amp;$E895),'Hoja de Trabajo para listado'!$A$151:$Z$151,0)),0)+IFERROR(INDEX('Hoja de Trabajo para listado'!$AB$155:$BA$1048576,MATCH($A895,'Hoja de Trabajo para listado'!$AB$155:$AB$1048576,0),MATCH((CUADRO!Q$5&amp;$E895),'Hoja de Trabajo para listado'!$AB$151:$BA$151,0)),0)+IFERROR(INDEX('Hoja de Trabajo para listado'!$BC$155:$CB$1048576,MATCH($A895,'Hoja de Trabajo para listado'!$BC$155:$BC$1048576,0),MATCH((CUADRO!Q$5&amp;$E895),'Hoja de Trabajo para listado'!$BC$151:$CB$151,0)),0)+IFERROR(INDEX('Hoja de Trabajo para listado'!$DE$153:$DG$274,MATCH($A895,'Hoja de Trabajo para listado'!$DE$153:$DE$1048576,0),MATCH((CUADRO!Q$5&amp;$E895),'Hoja de Trabajo para listado'!$DE$151:$DG$151,0)),0)+IFERROR(INDEX('Hoja de Trabajo para listado'!$CD$155:$DC$1048576,MATCH($A895,'Hoja de Trabajo para listado'!$CD$155:$CD$1048576,0),MATCH((CUADRO!Q$5&amp;$E895),'Hoja de Trabajo para listado'!$CD$151:$DC$151,0)),0)</f>
        <v>0</v>
      </c>
      <c r="R895" s="245">
        <f t="shared" ca="1" si="29"/>
        <v>0</v>
      </c>
      <c r="S895" s="259">
        <f ca="1">+R894+R895</f>
        <v>0</v>
      </c>
      <c r="T895" s="245">
        <f ca="1">+S895</f>
        <v>0</v>
      </c>
      <c r="U895" s="244">
        <f t="shared" si="30"/>
        <v>2</v>
      </c>
      <c r="V895" s="333" t="str">
        <f>+VLOOKUP(A895,bd_lista!$A$3:$E$590,5,FALSE)</f>
        <v>Gobiernos Autonomos Municipales</v>
      </c>
      <c r="W895" s="392"/>
      <c r="X895" s="242">
        <f>+VLOOKUP(A895,[4]Sheet1!$A$13:$D$744,4,FALSE)</f>
        <v>0</v>
      </c>
      <c r="Y895" s="242" t="e">
        <f>+VLOOKUP(X895,bd_lista!$A$3:$C$590,3,FALSE)</f>
        <v>#N/A</v>
      </c>
      <c r="Z895" s="292"/>
      <c r="AA895" s="293"/>
    </row>
    <row r="896" spans="1:27" customFormat="1" ht="15" hidden="1" customHeight="1">
      <c r="A896" s="32">
        <v>1532</v>
      </c>
      <c r="B896" s="387">
        <f>+A896</f>
        <v>1532</v>
      </c>
      <c r="C896" s="247" t="str">
        <f>+VLOOKUP(A896,bd_lista!$A$3:$C$590,3,FALSE)</f>
        <v>Gobierno Autónomo Municipal de Porco</v>
      </c>
      <c r="D896" s="389" t="str">
        <f>+C896</f>
        <v>Gobierno Autónomo Municipal de Porco</v>
      </c>
      <c r="E896" s="242" t="s">
        <v>1304</v>
      </c>
      <c r="F896" s="243">
        <f ca="1">+IFERROR(INDEX('Hoja de Trabajo para listado'!$A$155:$Z$1048576,MATCH($A896,'Hoja de Trabajo para listado'!$A$155:$A$1048576,0),MATCH((CUADRO!F$5&amp;$E896),'Hoja de Trabajo para listado'!$A$151:$Z$151,0)),0)+IFERROR(INDEX('Hoja de Trabajo para listado'!$AB$155:$BA$1048576,MATCH($A896,'Hoja de Trabajo para listado'!$AB$155:$AB$1048576,0),MATCH((CUADRO!F$5&amp;$E896),'Hoja de Trabajo para listado'!$AB$151:$BA$151,0)),0)+IFERROR(INDEX('Hoja de Trabajo para listado'!$BC$155:$CB$1048576,MATCH($A896,'Hoja de Trabajo para listado'!$BC$155:$BC$1048576,0),MATCH((CUADRO!F$5&amp;$E896),'Hoja de Trabajo para listado'!$BC$151:$CB$151,0)),0)+IFERROR(INDEX('Hoja de Trabajo para listado'!$DE$153:$DG$274,MATCH($A896,'Hoja de Trabajo para listado'!$DE$153:$DE$1048576,0),MATCH((CUADRO!F$5&amp;$E896),'Hoja de Trabajo para listado'!$DE$151:$DG$151,0)),0)+IFERROR(INDEX('Hoja de Trabajo para listado'!$CD$155:$DC$1048576,MATCH($A896,'Hoja de Trabajo para listado'!$CD$155:$CD$1048576,0),MATCH((CUADRO!F$5&amp;$E896),'Hoja de Trabajo para listado'!$CD$151:$DC$151,0)),0)</f>
        <v>0</v>
      </c>
      <c r="G896" s="243">
        <f ca="1">+IFERROR(INDEX('Hoja de Trabajo para listado'!$A$155:$Z$1048576,MATCH($A896,'Hoja de Trabajo para listado'!$A$155:$A$1048576,0),MATCH((CUADRO!G$5&amp;$E896),'Hoja de Trabajo para listado'!$A$151:$Z$151,0)),0)+IFERROR(INDEX('Hoja de Trabajo para listado'!$AB$155:$BA$1048576,MATCH($A896,'Hoja de Trabajo para listado'!$AB$155:$AB$1048576,0),MATCH((CUADRO!G$5&amp;$E896),'Hoja de Trabajo para listado'!$AB$151:$BA$151,0)),0)+IFERROR(INDEX('Hoja de Trabajo para listado'!$BC$155:$CB$1048576,MATCH($A896,'Hoja de Trabajo para listado'!$BC$155:$BC$1048576,0),MATCH((CUADRO!G$5&amp;$E896),'Hoja de Trabajo para listado'!$BC$151:$CB$151,0)),0)+IFERROR(INDEX('Hoja de Trabajo para listado'!$DE$153:$DG$274,MATCH($A896,'Hoja de Trabajo para listado'!$DE$153:$DE$1048576,0),MATCH((CUADRO!G$5&amp;$E896),'Hoja de Trabajo para listado'!$DE$151:$DG$151,0)),0)+IFERROR(INDEX('Hoja de Trabajo para listado'!$CD$155:$DC$1048576,MATCH($A896,'Hoja de Trabajo para listado'!$CD$155:$CD$1048576,0),MATCH((CUADRO!G$5&amp;$E896),'Hoja de Trabajo para listado'!$CD$151:$DC$151,0)),0)</f>
        <v>0</v>
      </c>
      <c r="H896" s="243">
        <f ca="1">+IFERROR(INDEX('Hoja de Trabajo para listado'!$A$155:$Z$1048576,MATCH($A896,'Hoja de Trabajo para listado'!$A$155:$A$1048576,0),MATCH((CUADRO!H$5&amp;$E896),'Hoja de Trabajo para listado'!$A$151:$Z$151,0)),0)+IFERROR(INDEX('Hoja de Trabajo para listado'!$AB$155:$BA$1048576,MATCH($A896,'Hoja de Trabajo para listado'!$AB$155:$AB$1048576,0),MATCH((CUADRO!H$5&amp;$E896),'Hoja de Trabajo para listado'!$AB$151:$BA$151,0)),0)+IFERROR(INDEX('Hoja de Trabajo para listado'!$BC$155:$CB$1048576,MATCH($A896,'Hoja de Trabajo para listado'!$BC$155:$BC$1048576,0),MATCH((CUADRO!H$5&amp;$E896),'Hoja de Trabajo para listado'!$BC$151:$CB$151,0)),0)+IFERROR(INDEX('Hoja de Trabajo para listado'!$DE$153:$DG$274,MATCH($A896,'Hoja de Trabajo para listado'!$DE$153:$DE$1048576,0),MATCH((CUADRO!H$5&amp;$E896),'Hoja de Trabajo para listado'!$DE$151:$DG$151,0)),0)+IFERROR(INDEX('Hoja de Trabajo para listado'!$CD$155:$DC$1048576,MATCH($A896,'Hoja de Trabajo para listado'!$CD$155:$CD$1048576,0),MATCH((CUADRO!H$5&amp;$E896),'Hoja de Trabajo para listado'!$CD$151:$DC$151,0)),0)</f>
        <v>0</v>
      </c>
      <c r="I896" s="243">
        <f ca="1">+IFERROR(INDEX('Hoja de Trabajo para listado'!$A$155:$Z$1048576,MATCH($A896,'Hoja de Trabajo para listado'!$A$155:$A$1048576,0),MATCH((CUADRO!I$5&amp;$E896),'Hoja de Trabajo para listado'!$A$151:$Z$151,0)),0)+IFERROR(INDEX('Hoja de Trabajo para listado'!$AB$155:$BA$1048576,MATCH($A896,'Hoja de Trabajo para listado'!$AB$155:$AB$1048576,0),MATCH((CUADRO!I$5&amp;$E896),'Hoja de Trabajo para listado'!$AB$151:$BA$151,0)),0)+IFERROR(INDEX('Hoja de Trabajo para listado'!$BC$155:$CB$1048576,MATCH($A896,'Hoja de Trabajo para listado'!$BC$155:$BC$1048576,0),MATCH((CUADRO!I$5&amp;$E896),'Hoja de Trabajo para listado'!$BC$151:$CB$151,0)),0)+IFERROR(INDEX('Hoja de Trabajo para listado'!$DE$153:$DG$274,MATCH($A896,'Hoja de Trabajo para listado'!$DE$153:$DE$1048576,0),MATCH((CUADRO!I$5&amp;$E896),'Hoja de Trabajo para listado'!$DE$151:$DG$151,0)),0)+IFERROR(INDEX('Hoja de Trabajo para listado'!$CD$155:$DC$1048576,MATCH($A896,'Hoja de Trabajo para listado'!$CD$155:$CD$1048576,0),MATCH((CUADRO!I$5&amp;$E896),'Hoja de Trabajo para listado'!$CD$151:$DC$151,0)),0)</f>
        <v>0</v>
      </c>
      <c r="J896" s="243">
        <f ca="1">+IFERROR(INDEX('Hoja de Trabajo para listado'!$A$155:$Z$1048576,MATCH($A896,'Hoja de Trabajo para listado'!$A$155:$A$1048576,0),MATCH((CUADRO!J$5&amp;$E896),'Hoja de Trabajo para listado'!$A$151:$Z$151,0)),0)+IFERROR(INDEX('Hoja de Trabajo para listado'!$AB$155:$BA$1048576,MATCH($A896,'Hoja de Trabajo para listado'!$AB$155:$AB$1048576,0),MATCH((CUADRO!J$5&amp;$E896),'Hoja de Trabajo para listado'!$AB$151:$BA$151,0)),0)+IFERROR(INDEX('Hoja de Trabajo para listado'!$BC$155:$CB$1048576,MATCH($A896,'Hoja de Trabajo para listado'!$BC$155:$BC$1048576,0),MATCH((CUADRO!J$5&amp;$E896),'Hoja de Trabajo para listado'!$BC$151:$CB$151,0)),0)+IFERROR(INDEX('Hoja de Trabajo para listado'!$DE$153:$DG$274,MATCH($A896,'Hoja de Trabajo para listado'!$DE$153:$DE$1048576,0),MATCH((CUADRO!J$5&amp;$E896),'Hoja de Trabajo para listado'!$DE$151:$DG$151,0)),0)+IFERROR(INDEX('Hoja de Trabajo para listado'!$CD$155:$DC$1048576,MATCH($A896,'Hoja de Trabajo para listado'!$CD$155:$CD$1048576,0),MATCH((CUADRO!J$5&amp;$E896),'Hoja de Trabajo para listado'!$CD$151:$DC$151,0)),0)</f>
        <v>0</v>
      </c>
      <c r="K896" s="243">
        <f ca="1">+IFERROR(INDEX('Hoja de Trabajo para listado'!$A$155:$Z$1048576,MATCH($A896,'Hoja de Trabajo para listado'!$A$155:$A$1048576,0),MATCH((CUADRO!K$5&amp;$E896),'Hoja de Trabajo para listado'!$A$151:$Z$151,0)),0)+IFERROR(INDEX('Hoja de Trabajo para listado'!$AB$155:$BA$1048576,MATCH($A896,'Hoja de Trabajo para listado'!$AB$155:$AB$1048576,0),MATCH((CUADRO!K$5&amp;$E896),'Hoja de Trabajo para listado'!$AB$151:$BA$151,0)),0)+IFERROR(INDEX('Hoja de Trabajo para listado'!$BC$155:$CB$1048576,MATCH($A896,'Hoja de Trabajo para listado'!$BC$155:$BC$1048576,0),MATCH((CUADRO!K$5&amp;$E896),'Hoja de Trabajo para listado'!$BC$151:$CB$151,0)),0)+IFERROR(INDEX('Hoja de Trabajo para listado'!$DE$153:$DG$274,MATCH($A896,'Hoja de Trabajo para listado'!$DE$153:$DE$1048576,0),MATCH((CUADRO!K$5&amp;$E896),'Hoja de Trabajo para listado'!$DE$151:$DG$151,0)),0)+IFERROR(INDEX('Hoja de Trabajo para listado'!$CD$155:$DC$1048576,MATCH($A896,'Hoja de Trabajo para listado'!$CD$155:$CD$1048576,0),MATCH((CUADRO!K$5&amp;$E896),'Hoja de Trabajo para listado'!$CD$151:$DC$151,0)),0)</f>
        <v>0</v>
      </c>
      <c r="L896" s="243">
        <f ca="1">+IFERROR(INDEX('Hoja de Trabajo para listado'!$A$155:$Z$1048576,MATCH($A896,'Hoja de Trabajo para listado'!$A$155:$A$1048576,0),MATCH((CUADRO!L$5&amp;$E896),'Hoja de Trabajo para listado'!$A$151:$Z$151,0)),0)+IFERROR(INDEX('Hoja de Trabajo para listado'!$AB$155:$BA$1048576,MATCH($A896,'Hoja de Trabajo para listado'!$AB$155:$AB$1048576,0),MATCH((CUADRO!L$5&amp;$E896),'Hoja de Trabajo para listado'!$AB$151:$BA$151,0)),0)+IFERROR(INDEX('Hoja de Trabajo para listado'!$BC$155:$CB$1048576,MATCH($A896,'Hoja de Trabajo para listado'!$BC$155:$BC$1048576,0),MATCH((CUADRO!L$5&amp;$E896),'Hoja de Trabajo para listado'!$BC$151:$CB$151,0)),0)+IFERROR(INDEX('Hoja de Trabajo para listado'!$DE$153:$DG$274,MATCH($A896,'Hoja de Trabajo para listado'!$DE$153:$DE$1048576,0),MATCH((CUADRO!L$5&amp;$E896),'Hoja de Trabajo para listado'!$DE$151:$DG$151,0)),0)+IFERROR(INDEX('Hoja de Trabajo para listado'!$CD$155:$DC$1048576,MATCH($A896,'Hoja de Trabajo para listado'!$CD$155:$CD$1048576,0),MATCH((CUADRO!L$5&amp;$E896),'Hoja de Trabajo para listado'!$CD$151:$DC$151,0)),0)</f>
        <v>0</v>
      </c>
      <c r="M896" s="243">
        <f ca="1">+IFERROR(INDEX('Hoja de Trabajo para listado'!$A$155:$Z$1048576,MATCH($A896,'Hoja de Trabajo para listado'!$A$155:$A$1048576,0),MATCH((CUADRO!M$5&amp;$E896),'Hoja de Trabajo para listado'!$A$151:$Z$151,0)),0)+IFERROR(INDEX('Hoja de Trabajo para listado'!$AB$155:$BA$1048576,MATCH($A896,'Hoja de Trabajo para listado'!$AB$155:$AB$1048576,0),MATCH((CUADRO!M$5&amp;$E896),'Hoja de Trabajo para listado'!$AB$151:$BA$151,0)),0)+IFERROR(INDEX('Hoja de Trabajo para listado'!$BC$155:$CB$1048576,MATCH($A896,'Hoja de Trabajo para listado'!$BC$155:$BC$1048576,0),MATCH((CUADRO!M$5&amp;$E896),'Hoja de Trabajo para listado'!$BC$151:$CB$151,0)),0)+IFERROR(INDEX('Hoja de Trabajo para listado'!$DE$153:$DG$274,MATCH($A896,'Hoja de Trabajo para listado'!$DE$153:$DE$1048576,0),MATCH((CUADRO!M$5&amp;$E896),'Hoja de Trabajo para listado'!$DE$151:$DG$151,0)),0)+IFERROR(INDEX('Hoja de Trabajo para listado'!$CD$155:$DC$1048576,MATCH($A896,'Hoja de Trabajo para listado'!$CD$155:$CD$1048576,0),MATCH((CUADRO!M$5&amp;$E896),'Hoja de Trabajo para listado'!$CD$151:$DC$151,0)),0)</f>
        <v>0</v>
      </c>
      <c r="N896" s="243">
        <f ca="1">+IFERROR(INDEX('Hoja de Trabajo para listado'!$A$155:$Z$1048576,MATCH($A896,'Hoja de Trabajo para listado'!$A$155:$A$1048576,0),MATCH((CUADRO!N$5&amp;$E896),'Hoja de Trabajo para listado'!$A$151:$Z$151,0)),0)+IFERROR(INDEX('Hoja de Trabajo para listado'!$AB$155:$BA$1048576,MATCH($A896,'Hoja de Trabajo para listado'!$AB$155:$AB$1048576,0),MATCH((CUADRO!N$5&amp;$E896),'Hoja de Trabajo para listado'!$AB$151:$BA$151,0)),0)+IFERROR(INDEX('Hoja de Trabajo para listado'!$BC$155:$CB$1048576,MATCH($A896,'Hoja de Trabajo para listado'!$BC$155:$BC$1048576,0),MATCH((CUADRO!N$5&amp;$E896),'Hoja de Trabajo para listado'!$BC$151:$CB$151,0)),0)+IFERROR(INDEX('Hoja de Trabajo para listado'!$DE$153:$DG$274,MATCH($A896,'Hoja de Trabajo para listado'!$DE$153:$DE$1048576,0),MATCH((CUADRO!N$5&amp;$E896),'Hoja de Trabajo para listado'!$DE$151:$DG$151,0)),0)+IFERROR(INDEX('Hoja de Trabajo para listado'!$CD$155:$DC$1048576,MATCH($A896,'Hoja de Trabajo para listado'!$CD$155:$CD$1048576,0),MATCH((CUADRO!N$5&amp;$E896),'Hoja de Trabajo para listado'!$CD$151:$DC$151,0)),0)</f>
        <v>0</v>
      </c>
      <c r="O896" s="243">
        <f ca="1">+IFERROR(INDEX('Hoja de Trabajo para listado'!$A$155:$Z$1048576,MATCH($A896,'Hoja de Trabajo para listado'!$A$155:$A$1048576,0),MATCH((CUADRO!O$5&amp;$E896),'Hoja de Trabajo para listado'!$A$151:$Z$151,0)),0)+IFERROR(INDEX('Hoja de Trabajo para listado'!$AB$155:$BA$1048576,MATCH($A896,'Hoja de Trabajo para listado'!$AB$155:$AB$1048576,0),MATCH((CUADRO!O$5&amp;$E896),'Hoja de Trabajo para listado'!$AB$151:$BA$151,0)),0)+IFERROR(INDEX('Hoja de Trabajo para listado'!$BC$155:$CB$1048576,MATCH($A896,'Hoja de Trabajo para listado'!$BC$155:$BC$1048576,0),MATCH((CUADRO!O$5&amp;$E896),'Hoja de Trabajo para listado'!$BC$151:$CB$151,0)),0)+IFERROR(INDEX('Hoja de Trabajo para listado'!$DE$153:$DG$274,MATCH($A896,'Hoja de Trabajo para listado'!$DE$153:$DE$1048576,0),MATCH((CUADRO!O$5&amp;$E896),'Hoja de Trabajo para listado'!$DE$151:$DG$151,0)),0)+IFERROR(INDEX('Hoja de Trabajo para listado'!$CD$155:$DC$1048576,MATCH($A896,'Hoja de Trabajo para listado'!$CD$155:$CD$1048576,0),MATCH((CUADRO!O$5&amp;$E896),'Hoja de Trabajo para listado'!$CD$151:$DC$151,0)),0)</f>
        <v>0</v>
      </c>
      <c r="P896" s="243">
        <f ca="1">+IFERROR(INDEX('Hoja de Trabajo para listado'!$A$155:$Z$1048576,MATCH($A896,'Hoja de Trabajo para listado'!$A$155:$A$1048576,0),MATCH((CUADRO!P$5&amp;$E896),'Hoja de Trabajo para listado'!$A$151:$Z$151,0)),0)+IFERROR(INDEX('Hoja de Trabajo para listado'!$AB$155:$BA$1048576,MATCH($A896,'Hoja de Trabajo para listado'!$AB$155:$AB$1048576,0),MATCH((CUADRO!P$5&amp;$E896),'Hoja de Trabajo para listado'!$AB$151:$BA$151,0)),0)+IFERROR(INDEX('Hoja de Trabajo para listado'!$BC$155:$CB$1048576,MATCH($A896,'Hoja de Trabajo para listado'!$BC$155:$BC$1048576,0),MATCH((CUADRO!P$5&amp;$E896),'Hoja de Trabajo para listado'!$BC$151:$CB$151,0)),0)+IFERROR(INDEX('Hoja de Trabajo para listado'!$DE$153:$DG$274,MATCH($A896,'Hoja de Trabajo para listado'!$DE$153:$DE$1048576,0),MATCH((CUADRO!P$5&amp;$E896),'Hoja de Trabajo para listado'!$DE$151:$DG$151,0)),0)+IFERROR(INDEX('Hoja de Trabajo para listado'!$CD$155:$DC$1048576,MATCH($A896,'Hoja de Trabajo para listado'!$CD$155:$CD$1048576,0),MATCH((CUADRO!P$5&amp;$E896),'Hoja de Trabajo para listado'!$CD$151:$DC$151,0)),0)</f>
        <v>0</v>
      </c>
      <c r="Q896" s="243">
        <f ca="1">+IFERROR(INDEX('Hoja de Trabajo para listado'!$A$155:$Z$1048576,MATCH($A896,'Hoja de Trabajo para listado'!$A$155:$A$1048576,0),MATCH((CUADRO!Q$5&amp;$E896),'Hoja de Trabajo para listado'!$A$151:$Z$151,0)),0)+IFERROR(INDEX('Hoja de Trabajo para listado'!$AB$155:$BA$1048576,MATCH($A896,'Hoja de Trabajo para listado'!$AB$155:$AB$1048576,0),MATCH((CUADRO!Q$5&amp;$E896),'Hoja de Trabajo para listado'!$AB$151:$BA$151,0)),0)+IFERROR(INDEX('Hoja de Trabajo para listado'!$BC$155:$CB$1048576,MATCH($A896,'Hoja de Trabajo para listado'!$BC$155:$BC$1048576,0),MATCH((CUADRO!Q$5&amp;$E896),'Hoja de Trabajo para listado'!$BC$151:$CB$151,0)),0)+IFERROR(INDEX('Hoja de Trabajo para listado'!$DE$153:$DG$274,MATCH($A896,'Hoja de Trabajo para listado'!$DE$153:$DE$1048576,0),MATCH((CUADRO!Q$5&amp;$E896),'Hoja de Trabajo para listado'!$DE$151:$DG$151,0)),0)+IFERROR(INDEX('Hoja de Trabajo para listado'!$CD$155:$DC$1048576,MATCH($A896,'Hoja de Trabajo para listado'!$CD$155:$CD$1048576,0),MATCH((CUADRO!Q$5&amp;$E896),'Hoja de Trabajo para listado'!$CD$151:$DC$151,0)),0)</f>
        <v>0</v>
      </c>
      <c r="R896" s="243">
        <f t="shared" ca="1" si="29"/>
        <v>0</v>
      </c>
      <c r="S896" s="249"/>
      <c r="T896" s="243">
        <f ca="1">+T897</f>
        <v>0</v>
      </c>
      <c r="U896" s="242">
        <f t="shared" si="30"/>
        <v>1</v>
      </c>
      <c r="V896" s="333" t="str">
        <f>+VLOOKUP(A896,bd_lista!$A$3:$E$590,5,FALSE)</f>
        <v>Gobiernos Autonomos Municipales</v>
      </c>
      <c r="W896" s="391" t="str">
        <f>+V896</f>
        <v>Gobiernos Autonomos Municipales</v>
      </c>
      <c r="X896" s="242">
        <f>+VLOOKUP(A896,[4]Sheet1!$A$13:$D$744,4,FALSE)</f>
        <v>0</v>
      </c>
      <c r="Y896" s="242" t="e">
        <f>+VLOOKUP(X896,bd_lista!$A$3:$C$590,3,FALSE)</f>
        <v>#N/A</v>
      </c>
      <c r="Z896" s="294">
        <f>+X896</f>
        <v>0</v>
      </c>
      <c r="AA896" s="295" t="e">
        <f>+Y896</f>
        <v>#N/A</v>
      </c>
    </row>
    <row r="897" spans="1:27" customFormat="1" ht="15" hidden="1" customHeight="1">
      <c r="A897" s="32">
        <v>1532</v>
      </c>
      <c r="B897" s="388"/>
      <c r="C897" s="247" t="str">
        <f>+VLOOKUP(A897,bd_lista!$A$3:$C$590,3,FALSE)</f>
        <v>Gobierno Autónomo Municipal de Porco</v>
      </c>
      <c r="D897" s="390"/>
      <c r="E897" s="244" t="s">
        <v>1305</v>
      </c>
      <c r="F897" s="245">
        <f ca="1">+IFERROR(INDEX('Hoja de Trabajo para listado'!$A$155:$Z$1048576,MATCH($A897,'Hoja de Trabajo para listado'!$A$155:$A$1048576,0),MATCH((CUADRO!F$5&amp;$E897),'Hoja de Trabajo para listado'!$A$151:$Z$151,0)),0)+IFERROR(INDEX('Hoja de Trabajo para listado'!$AB$155:$BA$1048576,MATCH($A897,'Hoja de Trabajo para listado'!$AB$155:$AB$1048576,0),MATCH((CUADRO!F$5&amp;$E897),'Hoja de Trabajo para listado'!$AB$151:$BA$151,0)),0)+IFERROR(INDEX('Hoja de Trabajo para listado'!$BC$155:$CB$1048576,MATCH($A897,'Hoja de Trabajo para listado'!$BC$155:$BC$1048576,0),MATCH((CUADRO!F$5&amp;$E897),'Hoja de Trabajo para listado'!$BC$151:$CB$151,0)),0)+IFERROR(INDEX('Hoja de Trabajo para listado'!$DE$153:$DG$274,MATCH($A897,'Hoja de Trabajo para listado'!$DE$153:$DE$1048576,0),MATCH((CUADRO!F$5&amp;$E897),'Hoja de Trabajo para listado'!$DE$151:$DG$151,0)),0)+IFERROR(INDEX('Hoja de Trabajo para listado'!$CD$155:$DC$1048576,MATCH($A897,'Hoja de Trabajo para listado'!$CD$155:$CD$1048576,0),MATCH((CUADRO!F$5&amp;$E897),'Hoja de Trabajo para listado'!$CD$151:$DC$151,0)),0)</f>
        <v>0</v>
      </c>
      <c r="G897" s="245">
        <f ca="1">+IFERROR(INDEX('Hoja de Trabajo para listado'!$A$155:$Z$1048576,MATCH($A897,'Hoja de Trabajo para listado'!$A$155:$A$1048576,0),MATCH((CUADRO!G$5&amp;$E897),'Hoja de Trabajo para listado'!$A$151:$Z$151,0)),0)+IFERROR(INDEX('Hoja de Trabajo para listado'!$AB$155:$BA$1048576,MATCH($A897,'Hoja de Trabajo para listado'!$AB$155:$AB$1048576,0),MATCH((CUADRO!G$5&amp;$E897),'Hoja de Trabajo para listado'!$AB$151:$BA$151,0)),0)+IFERROR(INDEX('Hoja de Trabajo para listado'!$BC$155:$CB$1048576,MATCH($A897,'Hoja de Trabajo para listado'!$BC$155:$BC$1048576,0),MATCH((CUADRO!G$5&amp;$E897),'Hoja de Trabajo para listado'!$BC$151:$CB$151,0)),0)+IFERROR(INDEX('Hoja de Trabajo para listado'!$DE$153:$DG$274,MATCH($A897,'Hoja de Trabajo para listado'!$DE$153:$DE$1048576,0),MATCH((CUADRO!G$5&amp;$E897),'Hoja de Trabajo para listado'!$DE$151:$DG$151,0)),0)+IFERROR(INDEX('Hoja de Trabajo para listado'!$CD$155:$DC$1048576,MATCH($A897,'Hoja de Trabajo para listado'!$CD$155:$CD$1048576,0),MATCH((CUADRO!G$5&amp;$E897),'Hoja de Trabajo para listado'!$CD$151:$DC$151,0)),0)</f>
        <v>0</v>
      </c>
      <c r="H897" s="245">
        <f ca="1">+IFERROR(INDEX('Hoja de Trabajo para listado'!$A$155:$Z$1048576,MATCH($A897,'Hoja de Trabajo para listado'!$A$155:$A$1048576,0),MATCH((CUADRO!H$5&amp;$E897),'Hoja de Trabajo para listado'!$A$151:$Z$151,0)),0)+IFERROR(INDEX('Hoja de Trabajo para listado'!$AB$155:$BA$1048576,MATCH($A897,'Hoja de Trabajo para listado'!$AB$155:$AB$1048576,0),MATCH((CUADRO!H$5&amp;$E897),'Hoja de Trabajo para listado'!$AB$151:$BA$151,0)),0)+IFERROR(INDEX('Hoja de Trabajo para listado'!$BC$155:$CB$1048576,MATCH($A897,'Hoja de Trabajo para listado'!$BC$155:$BC$1048576,0),MATCH((CUADRO!H$5&amp;$E897),'Hoja de Trabajo para listado'!$BC$151:$CB$151,0)),0)+IFERROR(INDEX('Hoja de Trabajo para listado'!$DE$153:$DG$274,MATCH($A897,'Hoja de Trabajo para listado'!$DE$153:$DE$1048576,0),MATCH((CUADRO!H$5&amp;$E897),'Hoja de Trabajo para listado'!$DE$151:$DG$151,0)),0)+IFERROR(INDEX('Hoja de Trabajo para listado'!$CD$155:$DC$1048576,MATCH($A897,'Hoja de Trabajo para listado'!$CD$155:$CD$1048576,0),MATCH((CUADRO!H$5&amp;$E897),'Hoja de Trabajo para listado'!$CD$151:$DC$151,0)),0)</f>
        <v>0</v>
      </c>
      <c r="I897" s="245">
        <f ca="1">+IFERROR(INDEX('Hoja de Trabajo para listado'!$A$155:$Z$1048576,MATCH($A897,'Hoja de Trabajo para listado'!$A$155:$A$1048576,0),MATCH((CUADRO!I$5&amp;$E897),'Hoja de Trabajo para listado'!$A$151:$Z$151,0)),0)+IFERROR(INDEX('Hoja de Trabajo para listado'!$AB$155:$BA$1048576,MATCH($A897,'Hoja de Trabajo para listado'!$AB$155:$AB$1048576,0),MATCH((CUADRO!I$5&amp;$E897),'Hoja de Trabajo para listado'!$AB$151:$BA$151,0)),0)+IFERROR(INDEX('Hoja de Trabajo para listado'!$BC$155:$CB$1048576,MATCH($A897,'Hoja de Trabajo para listado'!$BC$155:$BC$1048576,0),MATCH((CUADRO!I$5&amp;$E897),'Hoja de Trabajo para listado'!$BC$151:$CB$151,0)),0)+IFERROR(INDEX('Hoja de Trabajo para listado'!$DE$153:$DG$274,MATCH($A897,'Hoja de Trabajo para listado'!$DE$153:$DE$1048576,0),MATCH((CUADRO!I$5&amp;$E897),'Hoja de Trabajo para listado'!$DE$151:$DG$151,0)),0)+IFERROR(INDEX('Hoja de Trabajo para listado'!$CD$155:$DC$1048576,MATCH($A897,'Hoja de Trabajo para listado'!$CD$155:$CD$1048576,0),MATCH((CUADRO!I$5&amp;$E897),'Hoja de Trabajo para listado'!$CD$151:$DC$151,0)),0)</f>
        <v>0</v>
      </c>
      <c r="J897" s="245">
        <f ca="1">+IFERROR(INDEX('Hoja de Trabajo para listado'!$A$155:$Z$1048576,MATCH($A897,'Hoja de Trabajo para listado'!$A$155:$A$1048576,0),MATCH((CUADRO!J$5&amp;$E897),'Hoja de Trabajo para listado'!$A$151:$Z$151,0)),0)+IFERROR(INDEX('Hoja de Trabajo para listado'!$AB$155:$BA$1048576,MATCH($A897,'Hoja de Trabajo para listado'!$AB$155:$AB$1048576,0),MATCH((CUADRO!J$5&amp;$E897),'Hoja de Trabajo para listado'!$AB$151:$BA$151,0)),0)+IFERROR(INDEX('Hoja de Trabajo para listado'!$BC$155:$CB$1048576,MATCH($A897,'Hoja de Trabajo para listado'!$BC$155:$BC$1048576,0),MATCH((CUADRO!J$5&amp;$E897),'Hoja de Trabajo para listado'!$BC$151:$CB$151,0)),0)+IFERROR(INDEX('Hoja de Trabajo para listado'!$DE$153:$DG$274,MATCH($A897,'Hoja de Trabajo para listado'!$DE$153:$DE$1048576,0),MATCH((CUADRO!J$5&amp;$E897),'Hoja de Trabajo para listado'!$DE$151:$DG$151,0)),0)+IFERROR(INDEX('Hoja de Trabajo para listado'!$CD$155:$DC$1048576,MATCH($A897,'Hoja de Trabajo para listado'!$CD$155:$CD$1048576,0),MATCH((CUADRO!J$5&amp;$E897),'Hoja de Trabajo para listado'!$CD$151:$DC$151,0)),0)</f>
        <v>0</v>
      </c>
      <c r="K897" s="245">
        <f ca="1">+IFERROR(INDEX('Hoja de Trabajo para listado'!$A$155:$Z$1048576,MATCH($A897,'Hoja de Trabajo para listado'!$A$155:$A$1048576,0),MATCH((CUADRO!K$5&amp;$E897),'Hoja de Trabajo para listado'!$A$151:$Z$151,0)),0)+IFERROR(INDEX('Hoja de Trabajo para listado'!$AB$155:$BA$1048576,MATCH($A897,'Hoja de Trabajo para listado'!$AB$155:$AB$1048576,0),MATCH((CUADRO!K$5&amp;$E897),'Hoja de Trabajo para listado'!$AB$151:$BA$151,0)),0)+IFERROR(INDEX('Hoja de Trabajo para listado'!$BC$155:$CB$1048576,MATCH($A897,'Hoja de Trabajo para listado'!$BC$155:$BC$1048576,0),MATCH((CUADRO!K$5&amp;$E897),'Hoja de Trabajo para listado'!$BC$151:$CB$151,0)),0)+IFERROR(INDEX('Hoja de Trabajo para listado'!$DE$153:$DG$274,MATCH($A897,'Hoja de Trabajo para listado'!$DE$153:$DE$1048576,0),MATCH((CUADRO!K$5&amp;$E897),'Hoja de Trabajo para listado'!$DE$151:$DG$151,0)),0)+IFERROR(INDEX('Hoja de Trabajo para listado'!$CD$155:$DC$1048576,MATCH($A897,'Hoja de Trabajo para listado'!$CD$155:$CD$1048576,0),MATCH((CUADRO!K$5&amp;$E897),'Hoja de Trabajo para listado'!$CD$151:$DC$151,0)),0)</f>
        <v>0</v>
      </c>
      <c r="L897" s="245">
        <f ca="1">+IFERROR(INDEX('Hoja de Trabajo para listado'!$A$155:$Z$1048576,MATCH($A897,'Hoja de Trabajo para listado'!$A$155:$A$1048576,0),MATCH((CUADRO!L$5&amp;$E897),'Hoja de Trabajo para listado'!$A$151:$Z$151,0)),0)+IFERROR(INDEX('Hoja de Trabajo para listado'!$AB$155:$BA$1048576,MATCH($A897,'Hoja de Trabajo para listado'!$AB$155:$AB$1048576,0),MATCH((CUADRO!L$5&amp;$E897),'Hoja de Trabajo para listado'!$AB$151:$BA$151,0)),0)+IFERROR(INDEX('Hoja de Trabajo para listado'!$BC$155:$CB$1048576,MATCH($A897,'Hoja de Trabajo para listado'!$BC$155:$BC$1048576,0),MATCH((CUADRO!L$5&amp;$E897),'Hoja de Trabajo para listado'!$BC$151:$CB$151,0)),0)+IFERROR(INDEX('Hoja de Trabajo para listado'!$DE$153:$DG$274,MATCH($A897,'Hoja de Trabajo para listado'!$DE$153:$DE$1048576,0),MATCH((CUADRO!L$5&amp;$E897),'Hoja de Trabajo para listado'!$DE$151:$DG$151,0)),0)+IFERROR(INDEX('Hoja de Trabajo para listado'!$CD$155:$DC$1048576,MATCH($A897,'Hoja de Trabajo para listado'!$CD$155:$CD$1048576,0),MATCH((CUADRO!L$5&amp;$E897),'Hoja de Trabajo para listado'!$CD$151:$DC$151,0)),0)</f>
        <v>0</v>
      </c>
      <c r="M897" s="245">
        <f ca="1">+IFERROR(INDEX('Hoja de Trabajo para listado'!$A$155:$Z$1048576,MATCH($A897,'Hoja de Trabajo para listado'!$A$155:$A$1048576,0),MATCH((CUADRO!M$5&amp;$E897),'Hoja de Trabajo para listado'!$A$151:$Z$151,0)),0)+IFERROR(INDEX('Hoja de Trabajo para listado'!$AB$155:$BA$1048576,MATCH($A897,'Hoja de Trabajo para listado'!$AB$155:$AB$1048576,0),MATCH((CUADRO!M$5&amp;$E897),'Hoja de Trabajo para listado'!$AB$151:$BA$151,0)),0)+IFERROR(INDEX('Hoja de Trabajo para listado'!$BC$155:$CB$1048576,MATCH($A897,'Hoja de Trabajo para listado'!$BC$155:$BC$1048576,0),MATCH((CUADRO!M$5&amp;$E897),'Hoja de Trabajo para listado'!$BC$151:$CB$151,0)),0)+IFERROR(INDEX('Hoja de Trabajo para listado'!$DE$153:$DG$274,MATCH($A897,'Hoja de Trabajo para listado'!$DE$153:$DE$1048576,0),MATCH((CUADRO!M$5&amp;$E897),'Hoja de Trabajo para listado'!$DE$151:$DG$151,0)),0)+IFERROR(INDEX('Hoja de Trabajo para listado'!$CD$155:$DC$1048576,MATCH($A897,'Hoja de Trabajo para listado'!$CD$155:$CD$1048576,0),MATCH((CUADRO!M$5&amp;$E897),'Hoja de Trabajo para listado'!$CD$151:$DC$151,0)),0)</f>
        <v>0</v>
      </c>
      <c r="N897" s="245">
        <f ca="1">+IFERROR(INDEX('Hoja de Trabajo para listado'!$A$155:$Z$1048576,MATCH($A897,'Hoja de Trabajo para listado'!$A$155:$A$1048576,0),MATCH((CUADRO!N$5&amp;$E897),'Hoja de Trabajo para listado'!$A$151:$Z$151,0)),0)+IFERROR(INDEX('Hoja de Trabajo para listado'!$AB$155:$BA$1048576,MATCH($A897,'Hoja de Trabajo para listado'!$AB$155:$AB$1048576,0),MATCH((CUADRO!N$5&amp;$E897),'Hoja de Trabajo para listado'!$AB$151:$BA$151,0)),0)+IFERROR(INDEX('Hoja de Trabajo para listado'!$BC$155:$CB$1048576,MATCH($A897,'Hoja de Trabajo para listado'!$BC$155:$BC$1048576,0),MATCH((CUADRO!N$5&amp;$E897),'Hoja de Trabajo para listado'!$BC$151:$CB$151,0)),0)+IFERROR(INDEX('Hoja de Trabajo para listado'!$DE$153:$DG$274,MATCH($A897,'Hoja de Trabajo para listado'!$DE$153:$DE$1048576,0),MATCH((CUADRO!N$5&amp;$E897),'Hoja de Trabajo para listado'!$DE$151:$DG$151,0)),0)+IFERROR(INDEX('Hoja de Trabajo para listado'!$CD$155:$DC$1048576,MATCH($A897,'Hoja de Trabajo para listado'!$CD$155:$CD$1048576,0),MATCH((CUADRO!N$5&amp;$E897),'Hoja de Trabajo para listado'!$CD$151:$DC$151,0)),0)</f>
        <v>0</v>
      </c>
      <c r="O897" s="245">
        <f ca="1">+IFERROR(INDEX('Hoja de Trabajo para listado'!$A$155:$Z$1048576,MATCH($A897,'Hoja de Trabajo para listado'!$A$155:$A$1048576,0),MATCH((CUADRO!O$5&amp;$E897),'Hoja de Trabajo para listado'!$A$151:$Z$151,0)),0)+IFERROR(INDEX('Hoja de Trabajo para listado'!$AB$155:$BA$1048576,MATCH($A897,'Hoja de Trabajo para listado'!$AB$155:$AB$1048576,0),MATCH((CUADRO!O$5&amp;$E897),'Hoja de Trabajo para listado'!$AB$151:$BA$151,0)),0)+IFERROR(INDEX('Hoja de Trabajo para listado'!$BC$155:$CB$1048576,MATCH($A897,'Hoja de Trabajo para listado'!$BC$155:$BC$1048576,0),MATCH((CUADRO!O$5&amp;$E897),'Hoja de Trabajo para listado'!$BC$151:$CB$151,0)),0)+IFERROR(INDEX('Hoja de Trabajo para listado'!$DE$153:$DG$274,MATCH($A897,'Hoja de Trabajo para listado'!$DE$153:$DE$1048576,0),MATCH((CUADRO!O$5&amp;$E897),'Hoja de Trabajo para listado'!$DE$151:$DG$151,0)),0)+IFERROR(INDEX('Hoja de Trabajo para listado'!$CD$155:$DC$1048576,MATCH($A897,'Hoja de Trabajo para listado'!$CD$155:$CD$1048576,0),MATCH((CUADRO!O$5&amp;$E897),'Hoja de Trabajo para listado'!$CD$151:$DC$151,0)),0)</f>
        <v>0</v>
      </c>
      <c r="P897" s="245">
        <f ca="1">+IFERROR(INDEX('Hoja de Trabajo para listado'!$A$155:$Z$1048576,MATCH($A897,'Hoja de Trabajo para listado'!$A$155:$A$1048576,0),MATCH((CUADRO!P$5&amp;$E897),'Hoja de Trabajo para listado'!$A$151:$Z$151,0)),0)+IFERROR(INDEX('Hoja de Trabajo para listado'!$AB$155:$BA$1048576,MATCH($A897,'Hoja de Trabajo para listado'!$AB$155:$AB$1048576,0),MATCH((CUADRO!P$5&amp;$E897),'Hoja de Trabajo para listado'!$AB$151:$BA$151,0)),0)+IFERROR(INDEX('Hoja de Trabajo para listado'!$BC$155:$CB$1048576,MATCH($A897,'Hoja de Trabajo para listado'!$BC$155:$BC$1048576,0),MATCH((CUADRO!P$5&amp;$E897),'Hoja de Trabajo para listado'!$BC$151:$CB$151,0)),0)+IFERROR(INDEX('Hoja de Trabajo para listado'!$DE$153:$DG$274,MATCH($A897,'Hoja de Trabajo para listado'!$DE$153:$DE$1048576,0),MATCH((CUADRO!P$5&amp;$E897),'Hoja de Trabajo para listado'!$DE$151:$DG$151,0)),0)+IFERROR(INDEX('Hoja de Trabajo para listado'!$CD$155:$DC$1048576,MATCH($A897,'Hoja de Trabajo para listado'!$CD$155:$CD$1048576,0),MATCH((CUADRO!P$5&amp;$E897),'Hoja de Trabajo para listado'!$CD$151:$DC$151,0)),0)</f>
        <v>0</v>
      </c>
      <c r="Q897" s="245">
        <f ca="1">+IFERROR(INDEX('Hoja de Trabajo para listado'!$A$155:$Z$1048576,MATCH($A897,'Hoja de Trabajo para listado'!$A$155:$A$1048576,0),MATCH((CUADRO!Q$5&amp;$E897),'Hoja de Trabajo para listado'!$A$151:$Z$151,0)),0)+IFERROR(INDEX('Hoja de Trabajo para listado'!$AB$155:$BA$1048576,MATCH($A897,'Hoja de Trabajo para listado'!$AB$155:$AB$1048576,0),MATCH((CUADRO!Q$5&amp;$E897),'Hoja de Trabajo para listado'!$AB$151:$BA$151,0)),0)+IFERROR(INDEX('Hoja de Trabajo para listado'!$BC$155:$CB$1048576,MATCH($A897,'Hoja de Trabajo para listado'!$BC$155:$BC$1048576,0),MATCH((CUADRO!Q$5&amp;$E897),'Hoja de Trabajo para listado'!$BC$151:$CB$151,0)),0)+IFERROR(INDEX('Hoja de Trabajo para listado'!$DE$153:$DG$274,MATCH($A897,'Hoja de Trabajo para listado'!$DE$153:$DE$1048576,0),MATCH((CUADRO!Q$5&amp;$E897),'Hoja de Trabajo para listado'!$DE$151:$DG$151,0)),0)+IFERROR(INDEX('Hoja de Trabajo para listado'!$CD$155:$DC$1048576,MATCH($A897,'Hoja de Trabajo para listado'!$CD$155:$CD$1048576,0),MATCH((CUADRO!Q$5&amp;$E897),'Hoja de Trabajo para listado'!$CD$151:$DC$151,0)),0)</f>
        <v>0</v>
      </c>
      <c r="R897" s="245">
        <f t="shared" ca="1" si="29"/>
        <v>0</v>
      </c>
      <c r="S897" s="259">
        <f ca="1">+R896+R897</f>
        <v>0</v>
      </c>
      <c r="T897" s="245">
        <f ca="1">+S897</f>
        <v>0</v>
      </c>
      <c r="U897" s="244">
        <f t="shared" si="30"/>
        <v>2</v>
      </c>
      <c r="V897" s="333" t="str">
        <f>+VLOOKUP(A897,bd_lista!$A$3:$E$590,5,FALSE)</f>
        <v>Gobiernos Autonomos Municipales</v>
      </c>
      <c r="W897" s="392"/>
      <c r="X897" s="242">
        <f>+VLOOKUP(A897,[4]Sheet1!$A$13:$D$744,4,FALSE)</f>
        <v>0</v>
      </c>
      <c r="Y897" s="242" t="e">
        <f>+VLOOKUP(X897,bd_lista!$A$3:$C$590,3,FALSE)</f>
        <v>#N/A</v>
      </c>
      <c r="Z897" s="292"/>
      <c r="AA897" s="293"/>
    </row>
    <row r="898" spans="1:27" customFormat="1" ht="15" hidden="1" customHeight="1">
      <c r="A898" s="32">
        <v>1533</v>
      </c>
      <c r="B898" s="387">
        <f>+A898</f>
        <v>1533</v>
      </c>
      <c r="C898" s="247" t="str">
        <f>+VLOOKUP(A898,bd_lista!$A$3:$C$590,3,FALSE)</f>
        <v>Gobierno Autónomo Municipal de Arampampa</v>
      </c>
      <c r="D898" s="389" t="str">
        <f>+C898</f>
        <v>Gobierno Autónomo Municipal de Arampampa</v>
      </c>
      <c r="E898" s="242" t="s">
        <v>1304</v>
      </c>
      <c r="F898" s="243">
        <f ca="1">+IFERROR(INDEX('Hoja de Trabajo para listado'!$A$155:$Z$1048576,MATCH($A898,'Hoja de Trabajo para listado'!$A$155:$A$1048576,0),MATCH((CUADRO!F$5&amp;$E898),'Hoja de Trabajo para listado'!$A$151:$Z$151,0)),0)+IFERROR(INDEX('Hoja de Trabajo para listado'!$AB$155:$BA$1048576,MATCH($A898,'Hoja de Trabajo para listado'!$AB$155:$AB$1048576,0),MATCH((CUADRO!F$5&amp;$E898),'Hoja de Trabajo para listado'!$AB$151:$BA$151,0)),0)+IFERROR(INDEX('Hoja de Trabajo para listado'!$BC$155:$CB$1048576,MATCH($A898,'Hoja de Trabajo para listado'!$BC$155:$BC$1048576,0),MATCH((CUADRO!F$5&amp;$E898),'Hoja de Trabajo para listado'!$BC$151:$CB$151,0)),0)+IFERROR(INDEX('Hoja de Trabajo para listado'!$DE$153:$DG$274,MATCH($A898,'Hoja de Trabajo para listado'!$DE$153:$DE$1048576,0),MATCH((CUADRO!F$5&amp;$E898),'Hoja de Trabajo para listado'!$DE$151:$DG$151,0)),0)+IFERROR(INDEX('Hoja de Trabajo para listado'!$CD$155:$DC$1048576,MATCH($A898,'Hoja de Trabajo para listado'!$CD$155:$CD$1048576,0),MATCH((CUADRO!F$5&amp;$E898),'Hoja de Trabajo para listado'!$CD$151:$DC$151,0)),0)</f>
        <v>0</v>
      </c>
      <c r="G898" s="243">
        <f ca="1">+IFERROR(INDEX('Hoja de Trabajo para listado'!$A$155:$Z$1048576,MATCH($A898,'Hoja de Trabajo para listado'!$A$155:$A$1048576,0),MATCH((CUADRO!G$5&amp;$E898),'Hoja de Trabajo para listado'!$A$151:$Z$151,0)),0)+IFERROR(INDEX('Hoja de Trabajo para listado'!$AB$155:$BA$1048576,MATCH($A898,'Hoja de Trabajo para listado'!$AB$155:$AB$1048576,0),MATCH((CUADRO!G$5&amp;$E898),'Hoja de Trabajo para listado'!$AB$151:$BA$151,0)),0)+IFERROR(INDEX('Hoja de Trabajo para listado'!$BC$155:$CB$1048576,MATCH($A898,'Hoja de Trabajo para listado'!$BC$155:$BC$1048576,0),MATCH((CUADRO!G$5&amp;$E898),'Hoja de Trabajo para listado'!$BC$151:$CB$151,0)),0)+IFERROR(INDEX('Hoja de Trabajo para listado'!$DE$153:$DG$274,MATCH($A898,'Hoja de Trabajo para listado'!$DE$153:$DE$1048576,0),MATCH((CUADRO!G$5&amp;$E898),'Hoja de Trabajo para listado'!$DE$151:$DG$151,0)),0)+IFERROR(INDEX('Hoja de Trabajo para listado'!$CD$155:$DC$1048576,MATCH($A898,'Hoja de Trabajo para listado'!$CD$155:$CD$1048576,0),MATCH((CUADRO!G$5&amp;$E898),'Hoja de Trabajo para listado'!$CD$151:$DC$151,0)),0)</f>
        <v>0</v>
      </c>
      <c r="H898" s="243">
        <f ca="1">+IFERROR(INDEX('Hoja de Trabajo para listado'!$A$155:$Z$1048576,MATCH($A898,'Hoja de Trabajo para listado'!$A$155:$A$1048576,0),MATCH((CUADRO!H$5&amp;$E898),'Hoja de Trabajo para listado'!$A$151:$Z$151,0)),0)+IFERROR(INDEX('Hoja de Trabajo para listado'!$AB$155:$BA$1048576,MATCH($A898,'Hoja de Trabajo para listado'!$AB$155:$AB$1048576,0),MATCH((CUADRO!H$5&amp;$E898),'Hoja de Trabajo para listado'!$AB$151:$BA$151,0)),0)+IFERROR(INDEX('Hoja de Trabajo para listado'!$BC$155:$CB$1048576,MATCH($A898,'Hoja de Trabajo para listado'!$BC$155:$BC$1048576,0),MATCH((CUADRO!H$5&amp;$E898),'Hoja de Trabajo para listado'!$BC$151:$CB$151,0)),0)+IFERROR(INDEX('Hoja de Trabajo para listado'!$DE$153:$DG$274,MATCH($A898,'Hoja de Trabajo para listado'!$DE$153:$DE$1048576,0),MATCH((CUADRO!H$5&amp;$E898),'Hoja de Trabajo para listado'!$DE$151:$DG$151,0)),0)+IFERROR(INDEX('Hoja de Trabajo para listado'!$CD$155:$DC$1048576,MATCH($A898,'Hoja de Trabajo para listado'!$CD$155:$CD$1048576,0),MATCH((CUADRO!H$5&amp;$E898),'Hoja de Trabajo para listado'!$CD$151:$DC$151,0)),0)</f>
        <v>0</v>
      </c>
      <c r="I898" s="243">
        <f ca="1">+IFERROR(INDEX('Hoja de Trabajo para listado'!$A$155:$Z$1048576,MATCH($A898,'Hoja de Trabajo para listado'!$A$155:$A$1048576,0),MATCH((CUADRO!I$5&amp;$E898),'Hoja de Trabajo para listado'!$A$151:$Z$151,0)),0)+IFERROR(INDEX('Hoja de Trabajo para listado'!$AB$155:$BA$1048576,MATCH($A898,'Hoja de Trabajo para listado'!$AB$155:$AB$1048576,0),MATCH((CUADRO!I$5&amp;$E898),'Hoja de Trabajo para listado'!$AB$151:$BA$151,0)),0)+IFERROR(INDEX('Hoja de Trabajo para listado'!$BC$155:$CB$1048576,MATCH($A898,'Hoja de Trabajo para listado'!$BC$155:$BC$1048576,0),MATCH((CUADRO!I$5&amp;$E898),'Hoja de Trabajo para listado'!$BC$151:$CB$151,0)),0)+IFERROR(INDEX('Hoja de Trabajo para listado'!$DE$153:$DG$274,MATCH($A898,'Hoja de Trabajo para listado'!$DE$153:$DE$1048576,0),MATCH((CUADRO!I$5&amp;$E898),'Hoja de Trabajo para listado'!$DE$151:$DG$151,0)),0)+IFERROR(INDEX('Hoja de Trabajo para listado'!$CD$155:$DC$1048576,MATCH($A898,'Hoja de Trabajo para listado'!$CD$155:$CD$1048576,0),MATCH((CUADRO!I$5&amp;$E898),'Hoja de Trabajo para listado'!$CD$151:$DC$151,0)),0)</f>
        <v>0</v>
      </c>
      <c r="J898" s="243">
        <f ca="1">+IFERROR(INDEX('Hoja de Trabajo para listado'!$A$155:$Z$1048576,MATCH($A898,'Hoja de Trabajo para listado'!$A$155:$A$1048576,0),MATCH((CUADRO!J$5&amp;$E898),'Hoja de Trabajo para listado'!$A$151:$Z$151,0)),0)+IFERROR(INDEX('Hoja de Trabajo para listado'!$AB$155:$BA$1048576,MATCH($A898,'Hoja de Trabajo para listado'!$AB$155:$AB$1048576,0),MATCH((CUADRO!J$5&amp;$E898),'Hoja de Trabajo para listado'!$AB$151:$BA$151,0)),0)+IFERROR(INDEX('Hoja de Trabajo para listado'!$BC$155:$CB$1048576,MATCH($A898,'Hoja de Trabajo para listado'!$BC$155:$BC$1048576,0),MATCH((CUADRO!J$5&amp;$E898),'Hoja de Trabajo para listado'!$BC$151:$CB$151,0)),0)+IFERROR(INDEX('Hoja de Trabajo para listado'!$DE$153:$DG$274,MATCH($A898,'Hoja de Trabajo para listado'!$DE$153:$DE$1048576,0),MATCH((CUADRO!J$5&amp;$E898),'Hoja de Trabajo para listado'!$DE$151:$DG$151,0)),0)+IFERROR(INDEX('Hoja de Trabajo para listado'!$CD$155:$DC$1048576,MATCH($A898,'Hoja de Trabajo para listado'!$CD$155:$CD$1048576,0),MATCH((CUADRO!J$5&amp;$E898),'Hoja de Trabajo para listado'!$CD$151:$DC$151,0)),0)</f>
        <v>0</v>
      </c>
      <c r="K898" s="243">
        <f ca="1">+IFERROR(INDEX('Hoja de Trabajo para listado'!$A$155:$Z$1048576,MATCH($A898,'Hoja de Trabajo para listado'!$A$155:$A$1048576,0),MATCH((CUADRO!K$5&amp;$E898),'Hoja de Trabajo para listado'!$A$151:$Z$151,0)),0)+IFERROR(INDEX('Hoja de Trabajo para listado'!$AB$155:$BA$1048576,MATCH($A898,'Hoja de Trabajo para listado'!$AB$155:$AB$1048576,0),MATCH((CUADRO!K$5&amp;$E898),'Hoja de Trabajo para listado'!$AB$151:$BA$151,0)),0)+IFERROR(INDEX('Hoja de Trabajo para listado'!$BC$155:$CB$1048576,MATCH($A898,'Hoja de Trabajo para listado'!$BC$155:$BC$1048576,0),MATCH((CUADRO!K$5&amp;$E898),'Hoja de Trabajo para listado'!$BC$151:$CB$151,0)),0)+IFERROR(INDEX('Hoja de Trabajo para listado'!$DE$153:$DG$274,MATCH($A898,'Hoja de Trabajo para listado'!$DE$153:$DE$1048576,0),MATCH((CUADRO!K$5&amp;$E898),'Hoja de Trabajo para listado'!$DE$151:$DG$151,0)),0)+IFERROR(INDEX('Hoja de Trabajo para listado'!$CD$155:$DC$1048576,MATCH($A898,'Hoja de Trabajo para listado'!$CD$155:$CD$1048576,0),MATCH((CUADRO!K$5&amp;$E898),'Hoja de Trabajo para listado'!$CD$151:$DC$151,0)),0)</f>
        <v>0</v>
      </c>
      <c r="L898" s="243">
        <f ca="1">+IFERROR(INDEX('Hoja de Trabajo para listado'!$A$155:$Z$1048576,MATCH($A898,'Hoja de Trabajo para listado'!$A$155:$A$1048576,0),MATCH((CUADRO!L$5&amp;$E898),'Hoja de Trabajo para listado'!$A$151:$Z$151,0)),0)+IFERROR(INDEX('Hoja de Trabajo para listado'!$AB$155:$BA$1048576,MATCH($A898,'Hoja de Trabajo para listado'!$AB$155:$AB$1048576,0),MATCH((CUADRO!L$5&amp;$E898),'Hoja de Trabajo para listado'!$AB$151:$BA$151,0)),0)+IFERROR(INDEX('Hoja de Trabajo para listado'!$BC$155:$CB$1048576,MATCH($A898,'Hoja de Trabajo para listado'!$BC$155:$BC$1048576,0),MATCH((CUADRO!L$5&amp;$E898),'Hoja de Trabajo para listado'!$BC$151:$CB$151,0)),0)+IFERROR(INDEX('Hoja de Trabajo para listado'!$DE$153:$DG$274,MATCH($A898,'Hoja de Trabajo para listado'!$DE$153:$DE$1048576,0),MATCH((CUADRO!L$5&amp;$E898),'Hoja de Trabajo para listado'!$DE$151:$DG$151,0)),0)+IFERROR(INDEX('Hoja de Trabajo para listado'!$CD$155:$DC$1048576,MATCH($A898,'Hoja de Trabajo para listado'!$CD$155:$CD$1048576,0),MATCH((CUADRO!L$5&amp;$E898),'Hoja de Trabajo para listado'!$CD$151:$DC$151,0)),0)</f>
        <v>0</v>
      </c>
      <c r="M898" s="243">
        <f ca="1">+IFERROR(INDEX('Hoja de Trabajo para listado'!$A$155:$Z$1048576,MATCH($A898,'Hoja de Trabajo para listado'!$A$155:$A$1048576,0),MATCH((CUADRO!M$5&amp;$E898),'Hoja de Trabajo para listado'!$A$151:$Z$151,0)),0)+IFERROR(INDEX('Hoja de Trabajo para listado'!$AB$155:$BA$1048576,MATCH($A898,'Hoja de Trabajo para listado'!$AB$155:$AB$1048576,0),MATCH((CUADRO!M$5&amp;$E898),'Hoja de Trabajo para listado'!$AB$151:$BA$151,0)),0)+IFERROR(INDEX('Hoja de Trabajo para listado'!$BC$155:$CB$1048576,MATCH($A898,'Hoja de Trabajo para listado'!$BC$155:$BC$1048576,0),MATCH((CUADRO!M$5&amp;$E898),'Hoja de Trabajo para listado'!$BC$151:$CB$151,0)),0)+IFERROR(INDEX('Hoja de Trabajo para listado'!$DE$153:$DG$274,MATCH($A898,'Hoja de Trabajo para listado'!$DE$153:$DE$1048576,0),MATCH((CUADRO!M$5&amp;$E898),'Hoja de Trabajo para listado'!$DE$151:$DG$151,0)),0)+IFERROR(INDEX('Hoja de Trabajo para listado'!$CD$155:$DC$1048576,MATCH($A898,'Hoja de Trabajo para listado'!$CD$155:$CD$1048576,0),MATCH((CUADRO!M$5&amp;$E898),'Hoja de Trabajo para listado'!$CD$151:$DC$151,0)),0)</f>
        <v>0</v>
      </c>
      <c r="N898" s="243">
        <f ca="1">+IFERROR(INDEX('Hoja de Trabajo para listado'!$A$155:$Z$1048576,MATCH($A898,'Hoja de Trabajo para listado'!$A$155:$A$1048576,0),MATCH((CUADRO!N$5&amp;$E898),'Hoja de Trabajo para listado'!$A$151:$Z$151,0)),0)+IFERROR(INDEX('Hoja de Trabajo para listado'!$AB$155:$BA$1048576,MATCH($A898,'Hoja de Trabajo para listado'!$AB$155:$AB$1048576,0),MATCH((CUADRO!N$5&amp;$E898),'Hoja de Trabajo para listado'!$AB$151:$BA$151,0)),0)+IFERROR(INDEX('Hoja de Trabajo para listado'!$BC$155:$CB$1048576,MATCH($A898,'Hoja de Trabajo para listado'!$BC$155:$BC$1048576,0),MATCH((CUADRO!N$5&amp;$E898),'Hoja de Trabajo para listado'!$BC$151:$CB$151,0)),0)+IFERROR(INDEX('Hoja de Trabajo para listado'!$DE$153:$DG$274,MATCH($A898,'Hoja de Trabajo para listado'!$DE$153:$DE$1048576,0),MATCH((CUADRO!N$5&amp;$E898),'Hoja de Trabajo para listado'!$DE$151:$DG$151,0)),0)+IFERROR(INDEX('Hoja de Trabajo para listado'!$CD$155:$DC$1048576,MATCH($A898,'Hoja de Trabajo para listado'!$CD$155:$CD$1048576,0),MATCH((CUADRO!N$5&amp;$E898),'Hoja de Trabajo para listado'!$CD$151:$DC$151,0)),0)</f>
        <v>0</v>
      </c>
      <c r="O898" s="243">
        <f ca="1">+IFERROR(INDEX('Hoja de Trabajo para listado'!$A$155:$Z$1048576,MATCH($A898,'Hoja de Trabajo para listado'!$A$155:$A$1048576,0),MATCH((CUADRO!O$5&amp;$E898),'Hoja de Trabajo para listado'!$A$151:$Z$151,0)),0)+IFERROR(INDEX('Hoja de Trabajo para listado'!$AB$155:$BA$1048576,MATCH($A898,'Hoja de Trabajo para listado'!$AB$155:$AB$1048576,0),MATCH((CUADRO!O$5&amp;$E898),'Hoja de Trabajo para listado'!$AB$151:$BA$151,0)),0)+IFERROR(INDEX('Hoja de Trabajo para listado'!$BC$155:$CB$1048576,MATCH($A898,'Hoja de Trabajo para listado'!$BC$155:$BC$1048576,0),MATCH((CUADRO!O$5&amp;$E898),'Hoja de Trabajo para listado'!$BC$151:$CB$151,0)),0)+IFERROR(INDEX('Hoja de Trabajo para listado'!$DE$153:$DG$274,MATCH($A898,'Hoja de Trabajo para listado'!$DE$153:$DE$1048576,0),MATCH((CUADRO!O$5&amp;$E898),'Hoja de Trabajo para listado'!$DE$151:$DG$151,0)),0)+IFERROR(INDEX('Hoja de Trabajo para listado'!$CD$155:$DC$1048576,MATCH($A898,'Hoja de Trabajo para listado'!$CD$155:$CD$1048576,0),MATCH((CUADRO!O$5&amp;$E898),'Hoja de Trabajo para listado'!$CD$151:$DC$151,0)),0)</f>
        <v>0</v>
      </c>
      <c r="P898" s="243">
        <f ca="1">+IFERROR(INDEX('Hoja de Trabajo para listado'!$A$155:$Z$1048576,MATCH($A898,'Hoja de Trabajo para listado'!$A$155:$A$1048576,0),MATCH((CUADRO!P$5&amp;$E898),'Hoja de Trabajo para listado'!$A$151:$Z$151,0)),0)+IFERROR(INDEX('Hoja de Trabajo para listado'!$AB$155:$BA$1048576,MATCH($A898,'Hoja de Trabajo para listado'!$AB$155:$AB$1048576,0),MATCH((CUADRO!P$5&amp;$E898),'Hoja de Trabajo para listado'!$AB$151:$BA$151,0)),0)+IFERROR(INDEX('Hoja de Trabajo para listado'!$BC$155:$CB$1048576,MATCH($A898,'Hoja de Trabajo para listado'!$BC$155:$BC$1048576,0),MATCH((CUADRO!P$5&amp;$E898),'Hoja de Trabajo para listado'!$BC$151:$CB$151,0)),0)+IFERROR(INDEX('Hoja de Trabajo para listado'!$DE$153:$DG$274,MATCH($A898,'Hoja de Trabajo para listado'!$DE$153:$DE$1048576,0),MATCH((CUADRO!P$5&amp;$E898),'Hoja de Trabajo para listado'!$DE$151:$DG$151,0)),0)+IFERROR(INDEX('Hoja de Trabajo para listado'!$CD$155:$DC$1048576,MATCH($A898,'Hoja de Trabajo para listado'!$CD$155:$CD$1048576,0),MATCH((CUADRO!P$5&amp;$E898),'Hoja de Trabajo para listado'!$CD$151:$DC$151,0)),0)</f>
        <v>0</v>
      </c>
      <c r="Q898" s="243">
        <f ca="1">+IFERROR(INDEX('Hoja de Trabajo para listado'!$A$155:$Z$1048576,MATCH($A898,'Hoja de Trabajo para listado'!$A$155:$A$1048576,0),MATCH((CUADRO!Q$5&amp;$E898),'Hoja de Trabajo para listado'!$A$151:$Z$151,0)),0)+IFERROR(INDEX('Hoja de Trabajo para listado'!$AB$155:$BA$1048576,MATCH($A898,'Hoja de Trabajo para listado'!$AB$155:$AB$1048576,0),MATCH((CUADRO!Q$5&amp;$E898),'Hoja de Trabajo para listado'!$AB$151:$BA$151,0)),0)+IFERROR(INDEX('Hoja de Trabajo para listado'!$BC$155:$CB$1048576,MATCH($A898,'Hoja de Trabajo para listado'!$BC$155:$BC$1048576,0),MATCH((CUADRO!Q$5&amp;$E898),'Hoja de Trabajo para listado'!$BC$151:$CB$151,0)),0)+IFERROR(INDEX('Hoja de Trabajo para listado'!$DE$153:$DG$274,MATCH($A898,'Hoja de Trabajo para listado'!$DE$153:$DE$1048576,0),MATCH((CUADRO!Q$5&amp;$E898),'Hoja de Trabajo para listado'!$DE$151:$DG$151,0)),0)+IFERROR(INDEX('Hoja de Trabajo para listado'!$CD$155:$DC$1048576,MATCH($A898,'Hoja de Trabajo para listado'!$CD$155:$CD$1048576,0),MATCH((CUADRO!Q$5&amp;$E898),'Hoja de Trabajo para listado'!$CD$151:$DC$151,0)),0)</f>
        <v>0</v>
      </c>
      <c r="R898" s="243">
        <f t="shared" ca="1" si="29"/>
        <v>0</v>
      </c>
      <c r="S898" s="249"/>
      <c r="T898" s="243">
        <f ca="1">+T899</f>
        <v>0</v>
      </c>
      <c r="U898" s="242">
        <f t="shared" si="30"/>
        <v>1</v>
      </c>
      <c r="V898" s="333" t="str">
        <f>+VLOOKUP(A898,bd_lista!$A$3:$E$590,5,FALSE)</f>
        <v>Gobiernos Autonomos Municipales</v>
      </c>
      <c r="W898" s="391" t="str">
        <f>+V898</f>
        <v>Gobiernos Autonomos Municipales</v>
      </c>
      <c r="X898" s="242">
        <f>+VLOOKUP(A898,[4]Sheet1!$A$13:$D$744,4,FALSE)</f>
        <v>0</v>
      </c>
      <c r="Y898" s="242" t="e">
        <f>+VLOOKUP(X898,bd_lista!$A$3:$C$590,3,FALSE)</f>
        <v>#N/A</v>
      </c>
      <c r="Z898" s="294">
        <f>+X898</f>
        <v>0</v>
      </c>
      <c r="AA898" s="295" t="e">
        <f>+Y898</f>
        <v>#N/A</v>
      </c>
    </row>
    <row r="899" spans="1:27" customFormat="1" ht="15" hidden="1" customHeight="1">
      <c r="A899" s="32">
        <v>1533</v>
      </c>
      <c r="B899" s="388"/>
      <c r="C899" s="247" t="str">
        <f>+VLOOKUP(A899,bd_lista!$A$3:$C$590,3,FALSE)</f>
        <v>Gobierno Autónomo Municipal de Arampampa</v>
      </c>
      <c r="D899" s="390"/>
      <c r="E899" s="244" t="s">
        <v>1305</v>
      </c>
      <c r="F899" s="245">
        <f ca="1">+IFERROR(INDEX('Hoja de Trabajo para listado'!$A$155:$Z$1048576,MATCH($A899,'Hoja de Trabajo para listado'!$A$155:$A$1048576,0),MATCH((CUADRO!F$5&amp;$E899),'Hoja de Trabajo para listado'!$A$151:$Z$151,0)),0)+IFERROR(INDEX('Hoja de Trabajo para listado'!$AB$155:$BA$1048576,MATCH($A899,'Hoja de Trabajo para listado'!$AB$155:$AB$1048576,0),MATCH((CUADRO!F$5&amp;$E899),'Hoja de Trabajo para listado'!$AB$151:$BA$151,0)),0)+IFERROR(INDEX('Hoja de Trabajo para listado'!$BC$155:$CB$1048576,MATCH($A899,'Hoja de Trabajo para listado'!$BC$155:$BC$1048576,0),MATCH((CUADRO!F$5&amp;$E899),'Hoja de Trabajo para listado'!$BC$151:$CB$151,0)),0)+IFERROR(INDEX('Hoja de Trabajo para listado'!$DE$153:$DG$274,MATCH($A899,'Hoja de Trabajo para listado'!$DE$153:$DE$1048576,0),MATCH((CUADRO!F$5&amp;$E899),'Hoja de Trabajo para listado'!$DE$151:$DG$151,0)),0)+IFERROR(INDEX('Hoja de Trabajo para listado'!$CD$155:$DC$1048576,MATCH($A899,'Hoja de Trabajo para listado'!$CD$155:$CD$1048576,0),MATCH((CUADRO!F$5&amp;$E899),'Hoja de Trabajo para listado'!$CD$151:$DC$151,0)),0)</f>
        <v>0</v>
      </c>
      <c r="G899" s="245">
        <f ca="1">+IFERROR(INDEX('Hoja de Trabajo para listado'!$A$155:$Z$1048576,MATCH($A899,'Hoja de Trabajo para listado'!$A$155:$A$1048576,0),MATCH((CUADRO!G$5&amp;$E899),'Hoja de Trabajo para listado'!$A$151:$Z$151,0)),0)+IFERROR(INDEX('Hoja de Trabajo para listado'!$AB$155:$BA$1048576,MATCH($A899,'Hoja de Trabajo para listado'!$AB$155:$AB$1048576,0),MATCH((CUADRO!G$5&amp;$E899),'Hoja de Trabajo para listado'!$AB$151:$BA$151,0)),0)+IFERROR(INDEX('Hoja de Trabajo para listado'!$BC$155:$CB$1048576,MATCH($A899,'Hoja de Trabajo para listado'!$BC$155:$BC$1048576,0),MATCH((CUADRO!G$5&amp;$E899),'Hoja de Trabajo para listado'!$BC$151:$CB$151,0)),0)+IFERROR(INDEX('Hoja de Trabajo para listado'!$DE$153:$DG$274,MATCH($A899,'Hoja de Trabajo para listado'!$DE$153:$DE$1048576,0),MATCH((CUADRO!G$5&amp;$E899),'Hoja de Trabajo para listado'!$DE$151:$DG$151,0)),0)+IFERROR(INDEX('Hoja de Trabajo para listado'!$CD$155:$DC$1048576,MATCH($A899,'Hoja de Trabajo para listado'!$CD$155:$CD$1048576,0),MATCH((CUADRO!G$5&amp;$E899),'Hoja de Trabajo para listado'!$CD$151:$DC$151,0)),0)</f>
        <v>0</v>
      </c>
      <c r="H899" s="245">
        <f ca="1">+IFERROR(INDEX('Hoja de Trabajo para listado'!$A$155:$Z$1048576,MATCH($A899,'Hoja de Trabajo para listado'!$A$155:$A$1048576,0),MATCH((CUADRO!H$5&amp;$E899),'Hoja de Trabajo para listado'!$A$151:$Z$151,0)),0)+IFERROR(INDEX('Hoja de Trabajo para listado'!$AB$155:$BA$1048576,MATCH($A899,'Hoja de Trabajo para listado'!$AB$155:$AB$1048576,0),MATCH((CUADRO!H$5&amp;$E899),'Hoja de Trabajo para listado'!$AB$151:$BA$151,0)),0)+IFERROR(INDEX('Hoja de Trabajo para listado'!$BC$155:$CB$1048576,MATCH($A899,'Hoja de Trabajo para listado'!$BC$155:$BC$1048576,0),MATCH((CUADRO!H$5&amp;$E899),'Hoja de Trabajo para listado'!$BC$151:$CB$151,0)),0)+IFERROR(INDEX('Hoja de Trabajo para listado'!$DE$153:$DG$274,MATCH($A899,'Hoja de Trabajo para listado'!$DE$153:$DE$1048576,0),MATCH((CUADRO!H$5&amp;$E899),'Hoja de Trabajo para listado'!$DE$151:$DG$151,0)),0)+IFERROR(INDEX('Hoja de Trabajo para listado'!$CD$155:$DC$1048576,MATCH($A899,'Hoja de Trabajo para listado'!$CD$155:$CD$1048576,0),MATCH((CUADRO!H$5&amp;$E899),'Hoja de Trabajo para listado'!$CD$151:$DC$151,0)),0)</f>
        <v>0</v>
      </c>
      <c r="I899" s="245">
        <f ca="1">+IFERROR(INDEX('Hoja de Trabajo para listado'!$A$155:$Z$1048576,MATCH($A899,'Hoja de Trabajo para listado'!$A$155:$A$1048576,0),MATCH((CUADRO!I$5&amp;$E899),'Hoja de Trabajo para listado'!$A$151:$Z$151,0)),0)+IFERROR(INDEX('Hoja de Trabajo para listado'!$AB$155:$BA$1048576,MATCH($A899,'Hoja de Trabajo para listado'!$AB$155:$AB$1048576,0),MATCH((CUADRO!I$5&amp;$E899),'Hoja de Trabajo para listado'!$AB$151:$BA$151,0)),0)+IFERROR(INDEX('Hoja de Trabajo para listado'!$BC$155:$CB$1048576,MATCH($A899,'Hoja de Trabajo para listado'!$BC$155:$BC$1048576,0),MATCH((CUADRO!I$5&amp;$E899),'Hoja de Trabajo para listado'!$BC$151:$CB$151,0)),0)+IFERROR(INDEX('Hoja de Trabajo para listado'!$DE$153:$DG$274,MATCH($A899,'Hoja de Trabajo para listado'!$DE$153:$DE$1048576,0),MATCH((CUADRO!I$5&amp;$E899),'Hoja de Trabajo para listado'!$DE$151:$DG$151,0)),0)+IFERROR(INDEX('Hoja de Trabajo para listado'!$CD$155:$DC$1048576,MATCH($A899,'Hoja de Trabajo para listado'!$CD$155:$CD$1048576,0),MATCH((CUADRO!I$5&amp;$E899),'Hoja de Trabajo para listado'!$CD$151:$DC$151,0)),0)</f>
        <v>0</v>
      </c>
      <c r="J899" s="245">
        <f ca="1">+IFERROR(INDEX('Hoja de Trabajo para listado'!$A$155:$Z$1048576,MATCH($A899,'Hoja de Trabajo para listado'!$A$155:$A$1048576,0),MATCH((CUADRO!J$5&amp;$E899),'Hoja de Trabajo para listado'!$A$151:$Z$151,0)),0)+IFERROR(INDEX('Hoja de Trabajo para listado'!$AB$155:$BA$1048576,MATCH($A899,'Hoja de Trabajo para listado'!$AB$155:$AB$1048576,0),MATCH((CUADRO!J$5&amp;$E899),'Hoja de Trabajo para listado'!$AB$151:$BA$151,0)),0)+IFERROR(INDEX('Hoja de Trabajo para listado'!$BC$155:$CB$1048576,MATCH($A899,'Hoja de Trabajo para listado'!$BC$155:$BC$1048576,0),MATCH((CUADRO!J$5&amp;$E899),'Hoja de Trabajo para listado'!$BC$151:$CB$151,0)),0)+IFERROR(INDEX('Hoja de Trabajo para listado'!$DE$153:$DG$274,MATCH($A899,'Hoja de Trabajo para listado'!$DE$153:$DE$1048576,0),MATCH((CUADRO!J$5&amp;$E899),'Hoja de Trabajo para listado'!$DE$151:$DG$151,0)),0)+IFERROR(INDEX('Hoja de Trabajo para listado'!$CD$155:$DC$1048576,MATCH($A899,'Hoja de Trabajo para listado'!$CD$155:$CD$1048576,0),MATCH((CUADRO!J$5&amp;$E899),'Hoja de Trabajo para listado'!$CD$151:$DC$151,0)),0)</f>
        <v>0</v>
      </c>
      <c r="K899" s="245">
        <f ca="1">+IFERROR(INDEX('Hoja de Trabajo para listado'!$A$155:$Z$1048576,MATCH($A899,'Hoja de Trabajo para listado'!$A$155:$A$1048576,0),MATCH((CUADRO!K$5&amp;$E899),'Hoja de Trabajo para listado'!$A$151:$Z$151,0)),0)+IFERROR(INDEX('Hoja de Trabajo para listado'!$AB$155:$BA$1048576,MATCH($A899,'Hoja de Trabajo para listado'!$AB$155:$AB$1048576,0),MATCH((CUADRO!K$5&amp;$E899),'Hoja de Trabajo para listado'!$AB$151:$BA$151,0)),0)+IFERROR(INDEX('Hoja de Trabajo para listado'!$BC$155:$CB$1048576,MATCH($A899,'Hoja de Trabajo para listado'!$BC$155:$BC$1048576,0),MATCH((CUADRO!K$5&amp;$E899),'Hoja de Trabajo para listado'!$BC$151:$CB$151,0)),0)+IFERROR(INDEX('Hoja de Trabajo para listado'!$DE$153:$DG$274,MATCH($A899,'Hoja de Trabajo para listado'!$DE$153:$DE$1048576,0),MATCH((CUADRO!K$5&amp;$E899),'Hoja de Trabajo para listado'!$DE$151:$DG$151,0)),0)+IFERROR(INDEX('Hoja de Trabajo para listado'!$CD$155:$DC$1048576,MATCH($A899,'Hoja de Trabajo para listado'!$CD$155:$CD$1048576,0),MATCH((CUADRO!K$5&amp;$E899),'Hoja de Trabajo para listado'!$CD$151:$DC$151,0)),0)</f>
        <v>0</v>
      </c>
      <c r="L899" s="245">
        <f ca="1">+IFERROR(INDEX('Hoja de Trabajo para listado'!$A$155:$Z$1048576,MATCH($A899,'Hoja de Trabajo para listado'!$A$155:$A$1048576,0),MATCH((CUADRO!L$5&amp;$E899),'Hoja de Trabajo para listado'!$A$151:$Z$151,0)),0)+IFERROR(INDEX('Hoja de Trabajo para listado'!$AB$155:$BA$1048576,MATCH($A899,'Hoja de Trabajo para listado'!$AB$155:$AB$1048576,0),MATCH((CUADRO!L$5&amp;$E899),'Hoja de Trabajo para listado'!$AB$151:$BA$151,0)),0)+IFERROR(INDEX('Hoja de Trabajo para listado'!$BC$155:$CB$1048576,MATCH($A899,'Hoja de Trabajo para listado'!$BC$155:$BC$1048576,0),MATCH((CUADRO!L$5&amp;$E899),'Hoja de Trabajo para listado'!$BC$151:$CB$151,0)),0)+IFERROR(INDEX('Hoja de Trabajo para listado'!$DE$153:$DG$274,MATCH($A899,'Hoja de Trabajo para listado'!$DE$153:$DE$1048576,0),MATCH((CUADRO!L$5&amp;$E899),'Hoja de Trabajo para listado'!$DE$151:$DG$151,0)),0)+IFERROR(INDEX('Hoja de Trabajo para listado'!$CD$155:$DC$1048576,MATCH($A899,'Hoja de Trabajo para listado'!$CD$155:$CD$1048576,0),MATCH((CUADRO!L$5&amp;$E899),'Hoja de Trabajo para listado'!$CD$151:$DC$151,0)),0)</f>
        <v>0</v>
      </c>
      <c r="M899" s="245">
        <f ca="1">+IFERROR(INDEX('Hoja de Trabajo para listado'!$A$155:$Z$1048576,MATCH($A899,'Hoja de Trabajo para listado'!$A$155:$A$1048576,0),MATCH((CUADRO!M$5&amp;$E899),'Hoja de Trabajo para listado'!$A$151:$Z$151,0)),0)+IFERROR(INDEX('Hoja de Trabajo para listado'!$AB$155:$BA$1048576,MATCH($A899,'Hoja de Trabajo para listado'!$AB$155:$AB$1048576,0),MATCH((CUADRO!M$5&amp;$E899),'Hoja de Trabajo para listado'!$AB$151:$BA$151,0)),0)+IFERROR(INDEX('Hoja de Trabajo para listado'!$BC$155:$CB$1048576,MATCH($A899,'Hoja de Trabajo para listado'!$BC$155:$BC$1048576,0),MATCH((CUADRO!M$5&amp;$E899),'Hoja de Trabajo para listado'!$BC$151:$CB$151,0)),0)+IFERROR(INDEX('Hoja de Trabajo para listado'!$DE$153:$DG$274,MATCH($A899,'Hoja de Trabajo para listado'!$DE$153:$DE$1048576,0),MATCH((CUADRO!M$5&amp;$E899),'Hoja de Trabajo para listado'!$DE$151:$DG$151,0)),0)+IFERROR(INDEX('Hoja de Trabajo para listado'!$CD$155:$DC$1048576,MATCH($A899,'Hoja de Trabajo para listado'!$CD$155:$CD$1048576,0),MATCH((CUADRO!M$5&amp;$E899),'Hoja de Trabajo para listado'!$CD$151:$DC$151,0)),0)</f>
        <v>0</v>
      </c>
      <c r="N899" s="245">
        <f ca="1">+IFERROR(INDEX('Hoja de Trabajo para listado'!$A$155:$Z$1048576,MATCH($A899,'Hoja de Trabajo para listado'!$A$155:$A$1048576,0),MATCH((CUADRO!N$5&amp;$E899),'Hoja de Trabajo para listado'!$A$151:$Z$151,0)),0)+IFERROR(INDEX('Hoja de Trabajo para listado'!$AB$155:$BA$1048576,MATCH($A899,'Hoja de Trabajo para listado'!$AB$155:$AB$1048576,0),MATCH((CUADRO!N$5&amp;$E899),'Hoja de Trabajo para listado'!$AB$151:$BA$151,0)),0)+IFERROR(INDEX('Hoja de Trabajo para listado'!$BC$155:$CB$1048576,MATCH($A899,'Hoja de Trabajo para listado'!$BC$155:$BC$1048576,0),MATCH((CUADRO!N$5&amp;$E899),'Hoja de Trabajo para listado'!$BC$151:$CB$151,0)),0)+IFERROR(INDEX('Hoja de Trabajo para listado'!$DE$153:$DG$274,MATCH($A899,'Hoja de Trabajo para listado'!$DE$153:$DE$1048576,0),MATCH((CUADRO!N$5&amp;$E899),'Hoja de Trabajo para listado'!$DE$151:$DG$151,0)),0)+IFERROR(INDEX('Hoja de Trabajo para listado'!$CD$155:$DC$1048576,MATCH($A899,'Hoja de Trabajo para listado'!$CD$155:$CD$1048576,0),MATCH((CUADRO!N$5&amp;$E899),'Hoja de Trabajo para listado'!$CD$151:$DC$151,0)),0)</f>
        <v>0</v>
      </c>
      <c r="O899" s="245">
        <f ca="1">+IFERROR(INDEX('Hoja de Trabajo para listado'!$A$155:$Z$1048576,MATCH($A899,'Hoja de Trabajo para listado'!$A$155:$A$1048576,0),MATCH((CUADRO!O$5&amp;$E899),'Hoja de Trabajo para listado'!$A$151:$Z$151,0)),0)+IFERROR(INDEX('Hoja de Trabajo para listado'!$AB$155:$BA$1048576,MATCH($A899,'Hoja de Trabajo para listado'!$AB$155:$AB$1048576,0),MATCH((CUADRO!O$5&amp;$E899),'Hoja de Trabajo para listado'!$AB$151:$BA$151,0)),0)+IFERROR(INDEX('Hoja de Trabajo para listado'!$BC$155:$CB$1048576,MATCH($A899,'Hoja de Trabajo para listado'!$BC$155:$BC$1048576,0),MATCH((CUADRO!O$5&amp;$E899),'Hoja de Trabajo para listado'!$BC$151:$CB$151,0)),0)+IFERROR(INDEX('Hoja de Trabajo para listado'!$DE$153:$DG$274,MATCH($A899,'Hoja de Trabajo para listado'!$DE$153:$DE$1048576,0),MATCH((CUADRO!O$5&amp;$E899),'Hoja de Trabajo para listado'!$DE$151:$DG$151,0)),0)+IFERROR(INDEX('Hoja de Trabajo para listado'!$CD$155:$DC$1048576,MATCH($A899,'Hoja de Trabajo para listado'!$CD$155:$CD$1048576,0),MATCH((CUADRO!O$5&amp;$E899),'Hoja de Trabajo para listado'!$CD$151:$DC$151,0)),0)</f>
        <v>0</v>
      </c>
      <c r="P899" s="245">
        <f ca="1">+IFERROR(INDEX('Hoja de Trabajo para listado'!$A$155:$Z$1048576,MATCH($A899,'Hoja de Trabajo para listado'!$A$155:$A$1048576,0),MATCH((CUADRO!P$5&amp;$E899),'Hoja de Trabajo para listado'!$A$151:$Z$151,0)),0)+IFERROR(INDEX('Hoja de Trabajo para listado'!$AB$155:$BA$1048576,MATCH($A899,'Hoja de Trabajo para listado'!$AB$155:$AB$1048576,0),MATCH((CUADRO!P$5&amp;$E899),'Hoja de Trabajo para listado'!$AB$151:$BA$151,0)),0)+IFERROR(INDEX('Hoja de Trabajo para listado'!$BC$155:$CB$1048576,MATCH($A899,'Hoja de Trabajo para listado'!$BC$155:$BC$1048576,0),MATCH((CUADRO!P$5&amp;$E899),'Hoja de Trabajo para listado'!$BC$151:$CB$151,0)),0)+IFERROR(INDEX('Hoja de Trabajo para listado'!$DE$153:$DG$274,MATCH($A899,'Hoja de Trabajo para listado'!$DE$153:$DE$1048576,0),MATCH((CUADRO!P$5&amp;$E899),'Hoja de Trabajo para listado'!$DE$151:$DG$151,0)),0)+IFERROR(INDEX('Hoja de Trabajo para listado'!$CD$155:$DC$1048576,MATCH($A899,'Hoja de Trabajo para listado'!$CD$155:$CD$1048576,0),MATCH((CUADRO!P$5&amp;$E899),'Hoja de Trabajo para listado'!$CD$151:$DC$151,0)),0)</f>
        <v>0</v>
      </c>
      <c r="Q899" s="245">
        <f ca="1">+IFERROR(INDEX('Hoja de Trabajo para listado'!$A$155:$Z$1048576,MATCH($A899,'Hoja de Trabajo para listado'!$A$155:$A$1048576,0),MATCH((CUADRO!Q$5&amp;$E899),'Hoja de Trabajo para listado'!$A$151:$Z$151,0)),0)+IFERROR(INDEX('Hoja de Trabajo para listado'!$AB$155:$BA$1048576,MATCH($A899,'Hoja de Trabajo para listado'!$AB$155:$AB$1048576,0),MATCH((CUADRO!Q$5&amp;$E899),'Hoja de Trabajo para listado'!$AB$151:$BA$151,0)),0)+IFERROR(INDEX('Hoja de Trabajo para listado'!$BC$155:$CB$1048576,MATCH($A899,'Hoja de Trabajo para listado'!$BC$155:$BC$1048576,0),MATCH((CUADRO!Q$5&amp;$E899),'Hoja de Trabajo para listado'!$BC$151:$CB$151,0)),0)+IFERROR(INDEX('Hoja de Trabajo para listado'!$DE$153:$DG$274,MATCH($A899,'Hoja de Trabajo para listado'!$DE$153:$DE$1048576,0),MATCH((CUADRO!Q$5&amp;$E899),'Hoja de Trabajo para listado'!$DE$151:$DG$151,0)),0)+IFERROR(INDEX('Hoja de Trabajo para listado'!$CD$155:$DC$1048576,MATCH($A899,'Hoja de Trabajo para listado'!$CD$155:$CD$1048576,0),MATCH((CUADRO!Q$5&amp;$E899),'Hoja de Trabajo para listado'!$CD$151:$DC$151,0)),0)</f>
        <v>0</v>
      </c>
      <c r="R899" s="245">
        <f t="shared" ca="1" si="29"/>
        <v>0</v>
      </c>
      <c r="S899" s="259">
        <f ca="1">+R898+R899</f>
        <v>0</v>
      </c>
      <c r="T899" s="245">
        <f ca="1">+S899</f>
        <v>0</v>
      </c>
      <c r="U899" s="244">
        <f t="shared" si="30"/>
        <v>2</v>
      </c>
      <c r="V899" s="333" t="str">
        <f>+VLOOKUP(A899,bd_lista!$A$3:$E$590,5,FALSE)</f>
        <v>Gobiernos Autonomos Municipales</v>
      </c>
      <c r="W899" s="392"/>
      <c r="X899" s="242">
        <f>+VLOOKUP(A899,[4]Sheet1!$A$13:$D$744,4,FALSE)</f>
        <v>0</v>
      </c>
      <c r="Y899" s="242" t="e">
        <f>+VLOOKUP(X899,bd_lista!$A$3:$C$590,3,FALSE)</f>
        <v>#N/A</v>
      </c>
      <c r="Z899" s="292"/>
      <c r="AA899" s="293"/>
    </row>
    <row r="900" spans="1:27" customFormat="1" ht="15" hidden="1" customHeight="1">
      <c r="A900" s="32">
        <v>1534</v>
      </c>
      <c r="B900" s="387">
        <f>+A900</f>
        <v>1534</v>
      </c>
      <c r="C900" s="247" t="str">
        <f>+VLOOKUP(A900,bd_lista!$A$3:$C$590,3,FALSE)</f>
        <v>Gobierno Autónomo Municipal de Acasio</v>
      </c>
      <c r="D900" s="389" t="str">
        <f>+C900</f>
        <v>Gobierno Autónomo Municipal de Acasio</v>
      </c>
      <c r="E900" s="242" t="s">
        <v>1304</v>
      </c>
      <c r="F900" s="243">
        <f ca="1">+IFERROR(INDEX('Hoja de Trabajo para listado'!$A$155:$Z$1048576,MATCH($A900,'Hoja de Trabajo para listado'!$A$155:$A$1048576,0),MATCH((CUADRO!F$5&amp;$E900),'Hoja de Trabajo para listado'!$A$151:$Z$151,0)),0)+IFERROR(INDEX('Hoja de Trabajo para listado'!$AB$155:$BA$1048576,MATCH($A900,'Hoja de Trabajo para listado'!$AB$155:$AB$1048576,0),MATCH((CUADRO!F$5&amp;$E900),'Hoja de Trabajo para listado'!$AB$151:$BA$151,0)),0)+IFERROR(INDEX('Hoja de Trabajo para listado'!$BC$155:$CB$1048576,MATCH($A900,'Hoja de Trabajo para listado'!$BC$155:$BC$1048576,0),MATCH((CUADRO!F$5&amp;$E900),'Hoja de Trabajo para listado'!$BC$151:$CB$151,0)),0)+IFERROR(INDEX('Hoja de Trabajo para listado'!$DE$153:$DG$274,MATCH($A900,'Hoja de Trabajo para listado'!$DE$153:$DE$1048576,0),MATCH((CUADRO!F$5&amp;$E900),'Hoja de Trabajo para listado'!$DE$151:$DG$151,0)),0)+IFERROR(INDEX('Hoja de Trabajo para listado'!$CD$155:$DC$1048576,MATCH($A900,'Hoja de Trabajo para listado'!$CD$155:$CD$1048576,0),MATCH((CUADRO!F$5&amp;$E900),'Hoja de Trabajo para listado'!$CD$151:$DC$151,0)),0)</f>
        <v>0</v>
      </c>
      <c r="G900" s="243">
        <f ca="1">+IFERROR(INDEX('Hoja de Trabajo para listado'!$A$155:$Z$1048576,MATCH($A900,'Hoja de Trabajo para listado'!$A$155:$A$1048576,0),MATCH((CUADRO!G$5&amp;$E900),'Hoja de Trabajo para listado'!$A$151:$Z$151,0)),0)+IFERROR(INDEX('Hoja de Trabajo para listado'!$AB$155:$BA$1048576,MATCH($A900,'Hoja de Trabajo para listado'!$AB$155:$AB$1048576,0),MATCH((CUADRO!G$5&amp;$E900),'Hoja de Trabajo para listado'!$AB$151:$BA$151,0)),0)+IFERROR(INDEX('Hoja de Trabajo para listado'!$BC$155:$CB$1048576,MATCH($A900,'Hoja de Trabajo para listado'!$BC$155:$BC$1048576,0),MATCH((CUADRO!G$5&amp;$E900),'Hoja de Trabajo para listado'!$BC$151:$CB$151,0)),0)+IFERROR(INDEX('Hoja de Trabajo para listado'!$DE$153:$DG$274,MATCH($A900,'Hoja de Trabajo para listado'!$DE$153:$DE$1048576,0),MATCH((CUADRO!G$5&amp;$E900),'Hoja de Trabajo para listado'!$DE$151:$DG$151,0)),0)+IFERROR(INDEX('Hoja de Trabajo para listado'!$CD$155:$DC$1048576,MATCH($A900,'Hoja de Trabajo para listado'!$CD$155:$CD$1048576,0),MATCH((CUADRO!G$5&amp;$E900),'Hoja de Trabajo para listado'!$CD$151:$DC$151,0)),0)</f>
        <v>0</v>
      </c>
      <c r="H900" s="243">
        <f ca="1">+IFERROR(INDEX('Hoja de Trabajo para listado'!$A$155:$Z$1048576,MATCH($A900,'Hoja de Trabajo para listado'!$A$155:$A$1048576,0),MATCH((CUADRO!H$5&amp;$E900),'Hoja de Trabajo para listado'!$A$151:$Z$151,0)),0)+IFERROR(INDEX('Hoja de Trabajo para listado'!$AB$155:$BA$1048576,MATCH($A900,'Hoja de Trabajo para listado'!$AB$155:$AB$1048576,0),MATCH((CUADRO!H$5&amp;$E900),'Hoja de Trabajo para listado'!$AB$151:$BA$151,0)),0)+IFERROR(INDEX('Hoja de Trabajo para listado'!$BC$155:$CB$1048576,MATCH($A900,'Hoja de Trabajo para listado'!$BC$155:$BC$1048576,0),MATCH((CUADRO!H$5&amp;$E900),'Hoja de Trabajo para listado'!$BC$151:$CB$151,0)),0)+IFERROR(INDEX('Hoja de Trabajo para listado'!$DE$153:$DG$274,MATCH($A900,'Hoja de Trabajo para listado'!$DE$153:$DE$1048576,0),MATCH((CUADRO!H$5&amp;$E900),'Hoja de Trabajo para listado'!$DE$151:$DG$151,0)),0)+IFERROR(INDEX('Hoja de Trabajo para listado'!$CD$155:$DC$1048576,MATCH($A900,'Hoja de Trabajo para listado'!$CD$155:$CD$1048576,0),MATCH((CUADRO!H$5&amp;$E900),'Hoja de Trabajo para listado'!$CD$151:$DC$151,0)),0)</f>
        <v>0</v>
      </c>
      <c r="I900" s="243">
        <f ca="1">+IFERROR(INDEX('Hoja de Trabajo para listado'!$A$155:$Z$1048576,MATCH($A900,'Hoja de Trabajo para listado'!$A$155:$A$1048576,0),MATCH((CUADRO!I$5&amp;$E900),'Hoja de Trabajo para listado'!$A$151:$Z$151,0)),0)+IFERROR(INDEX('Hoja de Trabajo para listado'!$AB$155:$BA$1048576,MATCH($A900,'Hoja de Trabajo para listado'!$AB$155:$AB$1048576,0),MATCH((CUADRO!I$5&amp;$E900),'Hoja de Trabajo para listado'!$AB$151:$BA$151,0)),0)+IFERROR(INDEX('Hoja de Trabajo para listado'!$BC$155:$CB$1048576,MATCH($A900,'Hoja de Trabajo para listado'!$BC$155:$BC$1048576,0),MATCH((CUADRO!I$5&amp;$E900),'Hoja de Trabajo para listado'!$BC$151:$CB$151,0)),0)+IFERROR(INDEX('Hoja de Trabajo para listado'!$DE$153:$DG$274,MATCH($A900,'Hoja de Trabajo para listado'!$DE$153:$DE$1048576,0),MATCH((CUADRO!I$5&amp;$E900),'Hoja de Trabajo para listado'!$DE$151:$DG$151,0)),0)+IFERROR(INDEX('Hoja de Trabajo para listado'!$CD$155:$DC$1048576,MATCH($A900,'Hoja de Trabajo para listado'!$CD$155:$CD$1048576,0),MATCH((CUADRO!I$5&amp;$E900),'Hoja de Trabajo para listado'!$CD$151:$DC$151,0)),0)</f>
        <v>0</v>
      </c>
      <c r="J900" s="243">
        <f ca="1">+IFERROR(INDEX('Hoja de Trabajo para listado'!$A$155:$Z$1048576,MATCH($A900,'Hoja de Trabajo para listado'!$A$155:$A$1048576,0),MATCH((CUADRO!J$5&amp;$E900),'Hoja de Trabajo para listado'!$A$151:$Z$151,0)),0)+IFERROR(INDEX('Hoja de Trabajo para listado'!$AB$155:$BA$1048576,MATCH($A900,'Hoja de Trabajo para listado'!$AB$155:$AB$1048576,0),MATCH((CUADRO!J$5&amp;$E900),'Hoja de Trabajo para listado'!$AB$151:$BA$151,0)),0)+IFERROR(INDEX('Hoja de Trabajo para listado'!$BC$155:$CB$1048576,MATCH($A900,'Hoja de Trabajo para listado'!$BC$155:$BC$1048576,0),MATCH((CUADRO!J$5&amp;$E900),'Hoja de Trabajo para listado'!$BC$151:$CB$151,0)),0)+IFERROR(INDEX('Hoja de Trabajo para listado'!$DE$153:$DG$274,MATCH($A900,'Hoja de Trabajo para listado'!$DE$153:$DE$1048576,0),MATCH((CUADRO!J$5&amp;$E900),'Hoja de Trabajo para listado'!$DE$151:$DG$151,0)),0)+IFERROR(INDEX('Hoja de Trabajo para listado'!$CD$155:$DC$1048576,MATCH($A900,'Hoja de Trabajo para listado'!$CD$155:$CD$1048576,0),MATCH((CUADRO!J$5&amp;$E900),'Hoja de Trabajo para listado'!$CD$151:$DC$151,0)),0)</f>
        <v>0</v>
      </c>
      <c r="K900" s="243">
        <f ca="1">+IFERROR(INDEX('Hoja de Trabajo para listado'!$A$155:$Z$1048576,MATCH($A900,'Hoja de Trabajo para listado'!$A$155:$A$1048576,0),MATCH((CUADRO!K$5&amp;$E900),'Hoja de Trabajo para listado'!$A$151:$Z$151,0)),0)+IFERROR(INDEX('Hoja de Trabajo para listado'!$AB$155:$BA$1048576,MATCH($A900,'Hoja de Trabajo para listado'!$AB$155:$AB$1048576,0),MATCH((CUADRO!K$5&amp;$E900),'Hoja de Trabajo para listado'!$AB$151:$BA$151,0)),0)+IFERROR(INDEX('Hoja de Trabajo para listado'!$BC$155:$CB$1048576,MATCH($A900,'Hoja de Trabajo para listado'!$BC$155:$BC$1048576,0),MATCH((CUADRO!K$5&amp;$E900),'Hoja de Trabajo para listado'!$BC$151:$CB$151,0)),0)+IFERROR(INDEX('Hoja de Trabajo para listado'!$DE$153:$DG$274,MATCH($A900,'Hoja de Trabajo para listado'!$DE$153:$DE$1048576,0),MATCH((CUADRO!K$5&amp;$E900),'Hoja de Trabajo para listado'!$DE$151:$DG$151,0)),0)+IFERROR(INDEX('Hoja de Trabajo para listado'!$CD$155:$DC$1048576,MATCH($A900,'Hoja de Trabajo para listado'!$CD$155:$CD$1048576,0),MATCH((CUADRO!K$5&amp;$E900),'Hoja de Trabajo para listado'!$CD$151:$DC$151,0)),0)</f>
        <v>0</v>
      </c>
      <c r="L900" s="243">
        <f ca="1">+IFERROR(INDEX('Hoja de Trabajo para listado'!$A$155:$Z$1048576,MATCH($A900,'Hoja de Trabajo para listado'!$A$155:$A$1048576,0),MATCH((CUADRO!L$5&amp;$E900),'Hoja de Trabajo para listado'!$A$151:$Z$151,0)),0)+IFERROR(INDEX('Hoja de Trabajo para listado'!$AB$155:$BA$1048576,MATCH($A900,'Hoja de Trabajo para listado'!$AB$155:$AB$1048576,0),MATCH((CUADRO!L$5&amp;$E900),'Hoja de Trabajo para listado'!$AB$151:$BA$151,0)),0)+IFERROR(INDEX('Hoja de Trabajo para listado'!$BC$155:$CB$1048576,MATCH($A900,'Hoja de Trabajo para listado'!$BC$155:$BC$1048576,0),MATCH((CUADRO!L$5&amp;$E900),'Hoja de Trabajo para listado'!$BC$151:$CB$151,0)),0)+IFERROR(INDEX('Hoja de Trabajo para listado'!$DE$153:$DG$274,MATCH($A900,'Hoja de Trabajo para listado'!$DE$153:$DE$1048576,0),MATCH((CUADRO!L$5&amp;$E900),'Hoja de Trabajo para listado'!$DE$151:$DG$151,0)),0)+IFERROR(INDEX('Hoja de Trabajo para listado'!$CD$155:$DC$1048576,MATCH($A900,'Hoja de Trabajo para listado'!$CD$155:$CD$1048576,0),MATCH((CUADRO!L$5&amp;$E900),'Hoja de Trabajo para listado'!$CD$151:$DC$151,0)),0)</f>
        <v>0</v>
      </c>
      <c r="M900" s="243">
        <f ca="1">+IFERROR(INDEX('Hoja de Trabajo para listado'!$A$155:$Z$1048576,MATCH($A900,'Hoja de Trabajo para listado'!$A$155:$A$1048576,0),MATCH((CUADRO!M$5&amp;$E900),'Hoja de Trabajo para listado'!$A$151:$Z$151,0)),0)+IFERROR(INDEX('Hoja de Trabajo para listado'!$AB$155:$BA$1048576,MATCH($A900,'Hoja de Trabajo para listado'!$AB$155:$AB$1048576,0),MATCH((CUADRO!M$5&amp;$E900),'Hoja de Trabajo para listado'!$AB$151:$BA$151,0)),0)+IFERROR(INDEX('Hoja de Trabajo para listado'!$BC$155:$CB$1048576,MATCH($A900,'Hoja de Trabajo para listado'!$BC$155:$BC$1048576,0),MATCH((CUADRO!M$5&amp;$E900),'Hoja de Trabajo para listado'!$BC$151:$CB$151,0)),0)+IFERROR(INDEX('Hoja de Trabajo para listado'!$DE$153:$DG$274,MATCH($A900,'Hoja de Trabajo para listado'!$DE$153:$DE$1048576,0),MATCH((CUADRO!M$5&amp;$E900),'Hoja de Trabajo para listado'!$DE$151:$DG$151,0)),0)+IFERROR(INDEX('Hoja de Trabajo para listado'!$CD$155:$DC$1048576,MATCH($A900,'Hoja de Trabajo para listado'!$CD$155:$CD$1048576,0),MATCH((CUADRO!M$5&amp;$E900),'Hoja de Trabajo para listado'!$CD$151:$DC$151,0)),0)</f>
        <v>0</v>
      </c>
      <c r="N900" s="243">
        <f ca="1">+IFERROR(INDEX('Hoja de Trabajo para listado'!$A$155:$Z$1048576,MATCH($A900,'Hoja de Trabajo para listado'!$A$155:$A$1048576,0),MATCH((CUADRO!N$5&amp;$E900),'Hoja de Trabajo para listado'!$A$151:$Z$151,0)),0)+IFERROR(INDEX('Hoja de Trabajo para listado'!$AB$155:$BA$1048576,MATCH($A900,'Hoja de Trabajo para listado'!$AB$155:$AB$1048576,0),MATCH((CUADRO!N$5&amp;$E900),'Hoja de Trabajo para listado'!$AB$151:$BA$151,0)),0)+IFERROR(INDEX('Hoja de Trabajo para listado'!$BC$155:$CB$1048576,MATCH($A900,'Hoja de Trabajo para listado'!$BC$155:$BC$1048576,0),MATCH((CUADRO!N$5&amp;$E900),'Hoja de Trabajo para listado'!$BC$151:$CB$151,0)),0)+IFERROR(INDEX('Hoja de Trabajo para listado'!$DE$153:$DG$274,MATCH($A900,'Hoja de Trabajo para listado'!$DE$153:$DE$1048576,0),MATCH((CUADRO!N$5&amp;$E900),'Hoja de Trabajo para listado'!$DE$151:$DG$151,0)),0)+IFERROR(INDEX('Hoja de Trabajo para listado'!$CD$155:$DC$1048576,MATCH($A900,'Hoja de Trabajo para listado'!$CD$155:$CD$1048576,0),MATCH((CUADRO!N$5&amp;$E900),'Hoja de Trabajo para listado'!$CD$151:$DC$151,0)),0)</f>
        <v>0</v>
      </c>
      <c r="O900" s="243">
        <f ca="1">+IFERROR(INDEX('Hoja de Trabajo para listado'!$A$155:$Z$1048576,MATCH($A900,'Hoja de Trabajo para listado'!$A$155:$A$1048576,0),MATCH((CUADRO!O$5&amp;$E900),'Hoja de Trabajo para listado'!$A$151:$Z$151,0)),0)+IFERROR(INDEX('Hoja de Trabajo para listado'!$AB$155:$BA$1048576,MATCH($A900,'Hoja de Trabajo para listado'!$AB$155:$AB$1048576,0),MATCH((CUADRO!O$5&amp;$E900),'Hoja de Trabajo para listado'!$AB$151:$BA$151,0)),0)+IFERROR(INDEX('Hoja de Trabajo para listado'!$BC$155:$CB$1048576,MATCH($A900,'Hoja de Trabajo para listado'!$BC$155:$BC$1048576,0),MATCH((CUADRO!O$5&amp;$E900),'Hoja de Trabajo para listado'!$BC$151:$CB$151,0)),0)+IFERROR(INDEX('Hoja de Trabajo para listado'!$DE$153:$DG$274,MATCH($A900,'Hoja de Trabajo para listado'!$DE$153:$DE$1048576,0),MATCH((CUADRO!O$5&amp;$E900),'Hoja de Trabajo para listado'!$DE$151:$DG$151,0)),0)+IFERROR(INDEX('Hoja de Trabajo para listado'!$CD$155:$DC$1048576,MATCH($A900,'Hoja de Trabajo para listado'!$CD$155:$CD$1048576,0),MATCH((CUADRO!O$5&amp;$E900),'Hoja de Trabajo para listado'!$CD$151:$DC$151,0)),0)</f>
        <v>0</v>
      </c>
      <c r="P900" s="243">
        <f ca="1">+IFERROR(INDEX('Hoja de Trabajo para listado'!$A$155:$Z$1048576,MATCH($A900,'Hoja de Trabajo para listado'!$A$155:$A$1048576,0),MATCH((CUADRO!P$5&amp;$E900),'Hoja de Trabajo para listado'!$A$151:$Z$151,0)),0)+IFERROR(INDEX('Hoja de Trabajo para listado'!$AB$155:$BA$1048576,MATCH($A900,'Hoja de Trabajo para listado'!$AB$155:$AB$1048576,0),MATCH((CUADRO!P$5&amp;$E900),'Hoja de Trabajo para listado'!$AB$151:$BA$151,0)),0)+IFERROR(INDEX('Hoja de Trabajo para listado'!$BC$155:$CB$1048576,MATCH($A900,'Hoja de Trabajo para listado'!$BC$155:$BC$1048576,0),MATCH((CUADRO!P$5&amp;$E900),'Hoja de Trabajo para listado'!$BC$151:$CB$151,0)),0)+IFERROR(INDEX('Hoja de Trabajo para listado'!$DE$153:$DG$274,MATCH($A900,'Hoja de Trabajo para listado'!$DE$153:$DE$1048576,0),MATCH((CUADRO!P$5&amp;$E900),'Hoja de Trabajo para listado'!$DE$151:$DG$151,0)),0)+IFERROR(INDEX('Hoja de Trabajo para listado'!$CD$155:$DC$1048576,MATCH($A900,'Hoja de Trabajo para listado'!$CD$155:$CD$1048576,0),MATCH((CUADRO!P$5&amp;$E900),'Hoja de Trabajo para listado'!$CD$151:$DC$151,0)),0)</f>
        <v>0</v>
      </c>
      <c r="Q900" s="243">
        <f ca="1">+IFERROR(INDEX('Hoja de Trabajo para listado'!$A$155:$Z$1048576,MATCH($A900,'Hoja de Trabajo para listado'!$A$155:$A$1048576,0),MATCH((CUADRO!Q$5&amp;$E900),'Hoja de Trabajo para listado'!$A$151:$Z$151,0)),0)+IFERROR(INDEX('Hoja de Trabajo para listado'!$AB$155:$BA$1048576,MATCH($A900,'Hoja de Trabajo para listado'!$AB$155:$AB$1048576,0),MATCH((CUADRO!Q$5&amp;$E900),'Hoja de Trabajo para listado'!$AB$151:$BA$151,0)),0)+IFERROR(INDEX('Hoja de Trabajo para listado'!$BC$155:$CB$1048576,MATCH($A900,'Hoja de Trabajo para listado'!$BC$155:$BC$1048576,0),MATCH((CUADRO!Q$5&amp;$E900),'Hoja de Trabajo para listado'!$BC$151:$CB$151,0)),0)+IFERROR(INDEX('Hoja de Trabajo para listado'!$DE$153:$DG$274,MATCH($A900,'Hoja de Trabajo para listado'!$DE$153:$DE$1048576,0),MATCH((CUADRO!Q$5&amp;$E900),'Hoja de Trabajo para listado'!$DE$151:$DG$151,0)),0)+IFERROR(INDEX('Hoja de Trabajo para listado'!$CD$155:$DC$1048576,MATCH($A900,'Hoja de Trabajo para listado'!$CD$155:$CD$1048576,0),MATCH((CUADRO!Q$5&amp;$E900),'Hoja de Trabajo para listado'!$CD$151:$DC$151,0)),0)</f>
        <v>0</v>
      </c>
      <c r="R900" s="243">
        <f t="shared" ca="1" si="29"/>
        <v>0</v>
      </c>
      <c r="S900" s="249"/>
      <c r="T900" s="243">
        <f ca="1">+T901</f>
        <v>0</v>
      </c>
      <c r="U900" s="242">
        <f t="shared" si="30"/>
        <v>1</v>
      </c>
      <c r="V900" s="333" t="str">
        <f>+VLOOKUP(A900,bd_lista!$A$3:$E$590,5,FALSE)</f>
        <v>Gobiernos Autonomos Municipales</v>
      </c>
      <c r="W900" s="391" t="str">
        <f>+V900</f>
        <v>Gobiernos Autonomos Municipales</v>
      </c>
      <c r="X900" s="242">
        <f>+VLOOKUP(A900,[4]Sheet1!$A$13:$D$744,4,FALSE)</f>
        <v>0</v>
      </c>
      <c r="Y900" s="242" t="e">
        <f>+VLOOKUP(X900,bd_lista!$A$3:$C$590,3,FALSE)</f>
        <v>#N/A</v>
      </c>
      <c r="Z900" s="294">
        <f>+X900</f>
        <v>0</v>
      </c>
      <c r="AA900" s="295" t="e">
        <f>+Y900</f>
        <v>#N/A</v>
      </c>
    </row>
    <row r="901" spans="1:27" customFormat="1" ht="15" hidden="1" customHeight="1">
      <c r="A901" s="32">
        <v>1534</v>
      </c>
      <c r="B901" s="388"/>
      <c r="C901" s="247" t="str">
        <f>+VLOOKUP(A901,bd_lista!$A$3:$C$590,3,FALSE)</f>
        <v>Gobierno Autónomo Municipal de Acasio</v>
      </c>
      <c r="D901" s="390"/>
      <c r="E901" s="244" t="s">
        <v>1305</v>
      </c>
      <c r="F901" s="245">
        <f ca="1">+IFERROR(INDEX('Hoja de Trabajo para listado'!$A$155:$Z$1048576,MATCH($A901,'Hoja de Trabajo para listado'!$A$155:$A$1048576,0),MATCH((CUADRO!F$5&amp;$E901),'Hoja de Trabajo para listado'!$A$151:$Z$151,0)),0)+IFERROR(INDEX('Hoja de Trabajo para listado'!$AB$155:$BA$1048576,MATCH($A901,'Hoja de Trabajo para listado'!$AB$155:$AB$1048576,0),MATCH((CUADRO!F$5&amp;$E901),'Hoja de Trabajo para listado'!$AB$151:$BA$151,0)),0)+IFERROR(INDEX('Hoja de Trabajo para listado'!$BC$155:$CB$1048576,MATCH($A901,'Hoja de Trabajo para listado'!$BC$155:$BC$1048576,0),MATCH((CUADRO!F$5&amp;$E901),'Hoja de Trabajo para listado'!$BC$151:$CB$151,0)),0)+IFERROR(INDEX('Hoja de Trabajo para listado'!$DE$153:$DG$274,MATCH($A901,'Hoja de Trabajo para listado'!$DE$153:$DE$1048576,0),MATCH((CUADRO!F$5&amp;$E901),'Hoja de Trabajo para listado'!$DE$151:$DG$151,0)),0)+IFERROR(INDEX('Hoja de Trabajo para listado'!$CD$155:$DC$1048576,MATCH($A901,'Hoja de Trabajo para listado'!$CD$155:$CD$1048576,0),MATCH((CUADRO!F$5&amp;$E901),'Hoja de Trabajo para listado'!$CD$151:$DC$151,0)),0)</f>
        <v>0</v>
      </c>
      <c r="G901" s="245">
        <f ca="1">+IFERROR(INDEX('Hoja de Trabajo para listado'!$A$155:$Z$1048576,MATCH($A901,'Hoja de Trabajo para listado'!$A$155:$A$1048576,0),MATCH((CUADRO!G$5&amp;$E901),'Hoja de Trabajo para listado'!$A$151:$Z$151,0)),0)+IFERROR(INDEX('Hoja de Trabajo para listado'!$AB$155:$BA$1048576,MATCH($A901,'Hoja de Trabajo para listado'!$AB$155:$AB$1048576,0),MATCH((CUADRO!G$5&amp;$E901),'Hoja de Trabajo para listado'!$AB$151:$BA$151,0)),0)+IFERROR(INDEX('Hoja de Trabajo para listado'!$BC$155:$CB$1048576,MATCH($A901,'Hoja de Trabajo para listado'!$BC$155:$BC$1048576,0),MATCH((CUADRO!G$5&amp;$E901),'Hoja de Trabajo para listado'!$BC$151:$CB$151,0)),0)+IFERROR(INDEX('Hoja de Trabajo para listado'!$DE$153:$DG$274,MATCH($A901,'Hoja de Trabajo para listado'!$DE$153:$DE$1048576,0),MATCH((CUADRO!G$5&amp;$E901),'Hoja de Trabajo para listado'!$DE$151:$DG$151,0)),0)+IFERROR(INDEX('Hoja de Trabajo para listado'!$CD$155:$DC$1048576,MATCH($A901,'Hoja de Trabajo para listado'!$CD$155:$CD$1048576,0),MATCH((CUADRO!G$5&amp;$E901),'Hoja de Trabajo para listado'!$CD$151:$DC$151,0)),0)</f>
        <v>0</v>
      </c>
      <c r="H901" s="245">
        <f ca="1">+IFERROR(INDEX('Hoja de Trabajo para listado'!$A$155:$Z$1048576,MATCH($A901,'Hoja de Trabajo para listado'!$A$155:$A$1048576,0),MATCH((CUADRO!H$5&amp;$E901),'Hoja de Trabajo para listado'!$A$151:$Z$151,0)),0)+IFERROR(INDEX('Hoja de Trabajo para listado'!$AB$155:$BA$1048576,MATCH($A901,'Hoja de Trabajo para listado'!$AB$155:$AB$1048576,0),MATCH((CUADRO!H$5&amp;$E901),'Hoja de Trabajo para listado'!$AB$151:$BA$151,0)),0)+IFERROR(INDEX('Hoja de Trabajo para listado'!$BC$155:$CB$1048576,MATCH($A901,'Hoja de Trabajo para listado'!$BC$155:$BC$1048576,0),MATCH((CUADRO!H$5&amp;$E901),'Hoja de Trabajo para listado'!$BC$151:$CB$151,0)),0)+IFERROR(INDEX('Hoja de Trabajo para listado'!$DE$153:$DG$274,MATCH($A901,'Hoja de Trabajo para listado'!$DE$153:$DE$1048576,0),MATCH((CUADRO!H$5&amp;$E901),'Hoja de Trabajo para listado'!$DE$151:$DG$151,0)),0)+IFERROR(INDEX('Hoja de Trabajo para listado'!$CD$155:$DC$1048576,MATCH($A901,'Hoja de Trabajo para listado'!$CD$155:$CD$1048576,0),MATCH((CUADRO!H$5&amp;$E901),'Hoja de Trabajo para listado'!$CD$151:$DC$151,0)),0)</f>
        <v>0</v>
      </c>
      <c r="I901" s="245">
        <f ca="1">+IFERROR(INDEX('Hoja de Trabajo para listado'!$A$155:$Z$1048576,MATCH($A901,'Hoja de Trabajo para listado'!$A$155:$A$1048576,0),MATCH((CUADRO!I$5&amp;$E901),'Hoja de Trabajo para listado'!$A$151:$Z$151,0)),0)+IFERROR(INDEX('Hoja de Trabajo para listado'!$AB$155:$BA$1048576,MATCH($A901,'Hoja de Trabajo para listado'!$AB$155:$AB$1048576,0),MATCH((CUADRO!I$5&amp;$E901),'Hoja de Trabajo para listado'!$AB$151:$BA$151,0)),0)+IFERROR(INDEX('Hoja de Trabajo para listado'!$BC$155:$CB$1048576,MATCH($A901,'Hoja de Trabajo para listado'!$BC$155:$BC$1048576,0),MATCH((CUADRO!I$5&amp;$E901),'Hoja de Trabajo para listado'!$BC$151:$CB$151,0)),0)+IFERROR(INDEX('Hoja de Trabajo para listado'!$DE$153:$DG$274,MATCH($A901,'Hoja de Trabajo para listado'!$DE$153:$DE$1048576,0),MATCH((CUADRO!I$5&amp;$E901),'Hoja de Trabajo para listado'!$DE$151:$DG$151,0)),0)+IFERROR(INDEX('Hoja de Trabajo para listado'!$CD$155:$DC$1048576,MATCH($A901,'Hoja de Trabajo para listado'!$CD$155:$CD$1048576,0),MATCH((CUADRO!I$5&amp;$E901),'Hoja de Trabajo para listado'!$CD$151:$DC$151,0)),0)</f>
        <v>0</v>
      </c>
      <c r="J901" s="245">
        <f ca="1">+IFERROR(INDEX('Hoja de Trabajo para listado'!$A$155:$Z$1048576,MATCH($A901,'Hoja de Trabajo para listado'!$A$155:$A$1048576,0),MATCH((CUADRO!J$5&amp;$E901),'Hoja de Trabajo para listado'!$A$151:$Z$151,0)),0)+IFERROR(INDEX('Hoja de Trabajo para listado'!$AB$155:$BA$1048576,MATCH($A901,'Hoja de Trabajo para listado'!$AB$155:$AB$1048576,0),MATCH((CUADRO!J$5&amp;$E901),'Hoja de Trabajo para listado'!$AB$151:$BA$151,0)),0)+IFERROR(INDEX('Hoja de Trabajo para listado'!$BC$155:$CB$1048576,MATCH($A901,'Hoja de Trabajo para listado'!$BC$155:$BC$1048576,0),MATCH((CUADRO!J$5&amp;$E901),'Hoja de Trabajo para listado'!$BC$151:$CB$151,0)),0)+IFERROR(INDEX('Hoja de Trabajo para listado'!$DE$153:$DG$274,MATCH($A901,'Hoja de Trabajo para listado'!$DE$153:$DE$1048576,0),MATCH((CUADRO!J$5&amp;$E901),'Hoja de Trabajo para listado'!$DE$151:$DG$151,0)),0)+IFERROR(INDEX('Hoja de Trabajo para listado'!$CD$155:$DC$1048576,MATCH($A901,'Hoja de Trabajo para listado'!$CD$155:$CD$1048576,0),MATCH((CUADRO!J$5&amp;$E901),'Hoja de Trabajo para listado'!$CD$151:$DC$151,0)),0)</f>
        <v>0</v>
      </c>
      <c r="K901" s="245">
        <f ca="1">+IFERROR(INDEX('Hoja de Trabajo para listado'!$A$155:$Z$1048576,MATCH($A901,'Hoja de Trabajo para listado'!$A$155:$A$1048576,0),MATCH((CUADRO!K$5&amp;$E901),'Hoja de Trabajo para listado'!$A$151:$Z$151,0)),0)+IFERROR(INDEX('Hoja de Trabajo para listado'!$AB$155:$BA$1048576,MATCH($A901,'Hoja de Trabajo para listado'!$AB$155:$AB$1048576,0),MATCH((CUADRO!K$5&amp;$E901),'Hoja de Trabajo para listado'!$AB$151:$BA$151,0)),0)+IFERROR(INDEX('Hoja de Trabajo para listado'!$BC$155:$CB$1048576,MATCH($A901,'Hoja de Trabajo para listado'!$BC$155:$BC$1048576,0),MATCH((CUADRO!K$5&amp;$E901),'Hoja de Trabajo para listado'!$BC$151:$CB$151,0)),0)+IFERROR(INDEX('Hoja de Trabajo para listado'!$DE$153:$DG$274,MATCH($A901,'Hoja de Trabajo para listado'!$DE$153:$DE$1048576,0),MATCH((CUADRO!K$5&amp;$E901),'Hoja de Trabajo para listado'!$DE$151:$DG$151,0)),0)+IFERROR(INDEX('Hoja de Trabajo para listado'!$CD$155:$DC$1048576,MATCH($A901,'Hoja de Trabajo para listado'!$CD$155:$CD$1048576,0),MATCH((CUADRO!K$5&amp;$E901),'Hoja de Trabajo para listado'!$CD$151:$DC$151,0)),0)</f>
        <v>0</v>
      </c>
      <c r="L901" s="245">
        <f ca="1">+IFERROR(INDEX('Hoja de Trabajo para listado'!$A$155:$Z$1048576,MATCH($A901,'Hoja de Trabajo para listado'!$A$155:$A$1048576,0),MATCH((CUADRO!L$5&amp;$E901),'Hoja de Trabajo para listado'!$A$151:$Z$151,0)),0)+IFERROR(INDEX('Hoja de Trabajo para listado'!$AB$155:$BA$1048576,MATCH($A901,'Hoja de Trabajo para listado'!$AB$155:$AB$1048576,0),MATCH((CUADRO!L$5&amp;$E901),'Hoja de Trabajo para listado'!$AB$151:$BA$151,0)),0)+IFERROR(INDEX('Hoja de Trabajo para listado'!$BC$155:$CB$1048576,MATCH($A901,'Hoja de Trabajo para listado'!$BC$155:$BC$1048576,0),MATCH((CUADRO!L$5&amp;$E901),'Hoja de Trabajo para listado'!$BC$151:$CB$151,0)),0)+IFERROR(INDEX('Hoja de Trabajo para listado'!$DE$153:$DG$274,MATCH($A901,'Hoja de Trabajo para listado'!$DE$153:$DE$1048576,0),MATCH((CUADRO!L$5&amp;$E901),'Hoja de Trabajo para listado'!$DE$151:$DG$151,0)),0)+IFERROR(INDEX('Hoja de Trabajo para listado'!$CD$155:$DC$1048576,MATCH($A901,'Hoja de Trabajo para listado'!$CD$155:$CD$1048576,0),MATCH((CUADRO!L$5&amp;$E901),'Hoja de Trabajo para listado'!$CD$151:$DC$151,0)),0)</f>
        <v>0</v>
      </c>
      <c r="M901" s="245">
        <f ca="1">+IFERROR(INDEX('Hoja de Trabajo para listado'!$A$155:$Z$1048576,MATCH($A901,'Hoja de Trabajo para listado'!$A$155:$A$1048576,0),MATCH((CUADRO!M$5&amp;$E901),'Hoja de Trabajo para listado'!$A$151:$Z$151,0)),0)+IFERROR(INDEX('Hoja de Trabajo para listado'!$AB$155:$BA$1048576,MATCH($A901,'Hoja de Trabajo para listado'!$AB$155:$AB$1048576,0),MATCH((CUADRO!M$5&amp;$E901),'Hoja de Trabajo para listado'!$AB$151:$BA$151,0)),0)+IFERROR(INDEX('Hoja de Trabajo para listado'!$BC$155:$CB$1048576,MATCH($A901,'Hoja de Trabajo para listado'!$BC$155:$BC$1048576,0),MATCH((CUADRO!M$5&amp;$E901),'Hoja de Trabajo para listado'!$BC$151:$CB$151,0)),0)+IFERROR(INDEX('Hoja de Trabajo para listado'!$DE$153:$DG$274,MATCH($A901,'Hoja de Trabajo para listado'!$DE$153:$DE$1048576,0),MATCH((CUADRO!M$5&amp;$E901),'Hoja de Trabajo para listado'!$DE$151:$DG$151,0)),0)+IFERROR(INDEX('Hoja de Trabajo para listado'!$CD$155:$DC$1048576,MATCH($A901,'Hoja de Trabajo para listado'!$CD$155:$CD$1048576,0),MATCH((CUADRO!M$5&amp;$E901),'Hoja de Trabajo para listado'!$CD$151:$DC$151,0)),0)</f>
        <v>0</v>
      </c>
      <c r="N901" s="245">
        <f ca="1">+IFERROR(INDEX('Hoja de Trabajo para listado'!$A$155:$Z$1048576,MATCH($A901,'Hoja de Trabajo para listado'!$A$155:$A$1048576,0),MATCH((CUADRO!N$5&amp;$E901),'Hoja de Trabajo para listado'!$A$151:$Z$151,0)),0)+IFERROR(INDEX('Hoja de Trabajo para listado'!$AB$155:$BA$1048576,MATCH($A901,'Hoja de Trabajo para listado'!$AB$155:$AB$1048576,0),MATCH((CUADRO!N$5&amp;$E901),'Hoja de Trabajo para listado'!$AB$151:$BA$151,0)),0)+IFERROR(INDEX('Hoja de Trabajo para listado'!$BC$155:$CB$1048576,MATCH($A901,'Hoja de Trabajo para listado'!$BC$155:$BC$1048576,0),MATCH((CUADRO!N$5&amp;$E901),'Hoja de Trabajo para listado'!$BC$151:$CB$151,0)),0)+IFERROR(INDEX('Hoja de Trabajo para listado'!$DE$153:$DG$274,MATCH($A901,'Hoja de Trabajo para listado'!$DE$153:$DE$1048576,0),MATCH((CUADRO!N$5&amp;$E901),'Hoja de Trabajo para listado'!$DE$151:$DG$151,0)),0)+IFERROR(INDEX('Hoja de Trabajo para listado'!$CD$155:$DC$1048576,MATCH($A901,'Hoja de Trabajo para listado'!$CD$155:$CD$1048576,0),MATCH((CUADRO!N$5&amp;$E901),'Hoja de Trabajo para listado'!$CD$151:$DC$151,0)),0)</f>
        <v>0</v>
      </c>
      <c r="O901" s="245">
        <f ca="1">+IFERROR(INDEX('Hoja de Trabajo para listado'!$A$155:$Z$1048576,MATCH($A901,'Hoja de Trabajo para listado'!$A$155:$A$1048576,0),MATCH((CUADRO!O$5&amp;$E901),'Hoja de Trabajo para listado'!$A$151:$Z$151,0)),0)+IFERROR(INDEX('Hoja de Trabajo para listado'!$AB$155:$BA$1048576,MATCH($A901,'Hoja de Trabajo para listado'!$AB$155:$AB$1048576,0),MATCH((CUADRO!O$5&amp;$E901),'Hoja de Trabajo para listado'!$AB$151:$BA$151,0)),0)+IFERROR(INDEX('Hoja de Trabajo para listado'!$BC$155:$CB$1048576,MATCH($A901,'Hoja de Trabajo para listado'!$BC$155:$BC$1048576,0),MATCH((CUADRO!O$5&amp;$E901),'Hoja de Trabajo para listado'!$BC$151:$CB$151,0)),0)+IFERROR(INDEX('Hoja de Trabajo para listado'!$DE$153:$DG$274,MATCH($A901,'Hoja de Trabajo para listado'!$DE$153:$DE$1048576,0),MATCH((CUADRO!O$5&amp;$E901),'Hoja de Trabajo para listado'!$DE$151:$DG$151,0)),0)+IFERROR(INDEX('Hoja de Trabajo para listado'!$CD$155:$DC$1048576,MATCH($A901,'Hoja de Trabajo para listado'!$CD$155:$CD$1048576,0),MATCH((CUADRO!O$5&amp;$E901),'Hoja de Trabajo para listado'!$CD$151:$DC$151,0)),0)</f>
        <v>0</v>
      </c>
      <c r="P901" s="245">
        <f ca="1">+IFERROR(INDEX('Hoja de Trabajo para listado'!$A$155:$Z$1048576,MATCH($A901,'Hoja de Trabajo para listado'!$A$155:$A$1048576,0),MATCH((CUADRO!P$5&amp;$E901),'Hoja de Trabajo para listado'!$A$151:$Z$151,0)),0)+IFERROR(INDEX('Hoja de Trabajo para listado'!$AB$155:$BA$1048576,MATCH($A901,'Hoja de Trabajo para listado'!$AB$155:$AB$1048576,0),MATCH((CUADRO!P$5&amp;$E901),'Hoja de Trabajo para listado'!$AB$151:$BA$151,0)),0)+IFERROR(INDEX('Hoja de Trabajo para listado'!$BC$155:$CB$1048576,MATCH($A901,'Hoja de Trabajo para listado'!$BC$155:$BC$1048576,0),MATCH((CUADRO!P$5&amp;$E901),'Hoja de Trabajo para listado'!$BC$151:$CB$151,0)),0)+IFERROR(INDEX('Hoja de Trabajo para listado'!$DE$153:$DG$274,MATCH($A901,'Hoja de Trabajo para listado'!$DE$153:$DE$1048576,0),MATCH((CUADRO!P$5&amp;$E901),'Hoja de Trabajo para listado'!$DE$151:$DG$151,0)),0)+IFERROR(INDEX('Hoja de Trabajo para listado'!$CD$155:$DC$1048576,MATCH($A901,'Hoja de Trabajo para listado'!$CD$155:$CD$1048576,0),MATCH((CUADRO!P$5&amp;$E901),'Hoja de Trabajo para listado'!$CD$151:$DC$151,0)),0)</f>
        <v>0</v>
      </c>
      <c r="Q901" s="245">
        <f ca="1">+IFERROR(INDEX('Hoja de Trabajo para listado'!$A$155:$Z$1048576,MATCH($A901,'Hoja de Trabajo para listado'!$A$155:$A$1048576,0),MATCH((CUADRO!Q$5&amp;$E901),'Hoja de Trabajo para listado'!$A$151:$Z$151,0)),0)+IFERROR(INDEX('Hoja de Trabajo para listado'!$AB$155:$BA$1048576,MATCH($A901,'Hoja de Trabajo para listado'!$AB$155:$AB$1048576,0),MATCH((CUADRO!Q$5&amp;$E901),'Hoja de Trabajo para listado'!$AB$151:$BA$151,0)),0)+IFERROR(INDEX('Hoja de Trabajo para listado'!$BC$155:$CB$1048576,MATCH($A901,'Hoja de Trabajo para listado'!$BC$155:$BC$1048576,0),MATCH((CUADRO!Q$5&amp;$E901),'Hoja de Trabajo para listado'!$BC$151:$CB$151,0)),0)+IFERROR(INDEX('Hoja de Trabajo para listado'!$DE$153:$DG$274,MATCH($A901,'Hoja de Trabajo para listado'!$DE$153:$DE$1048576,0),MATCH((CUADRO!Q$5&amp;$E901),'Hoja de Trabajo para listado'!$DE$151:$DG$151,0)),0)+IFERROR(INDEX('Hoja de Trabajo para listado'!$CD$155:$DC$1048576,MATCH($A901,'Hoja de Trabajo para listado'!$CD$155:$CD$1048576,0),MATCH((CUADRO!Q$5&amp;$E901),'Hoja de Trabajo para listado'!$CD$151:$DC$151,0)),0)</f>
        <v>0</v>
      </c>
      <c r="R901" s="245">
        <f t="shared" ca="1" si="29"/>
        <v>0</v>
      </c>
      <c r="S901" s="259">
        <f ca="1">+R900+R901</f>
        <v>0</v>
      </c>
      <c r="T901" s="245">
        <f ca="1">+S901</f>
        <v>0</v>
      </c>
      <c r="U901" s="244">
        <f t="shared" si="30"/>
        <v>2</v>
      </c>
      <c r="V901" s="333" t="str">
        <f>+VLOOKUP(A901,bd_lista!$A$3:$E$590,5,FALSE)</f>
        <v>Gobiernos Autonomos Municipales</v>
      </c>
      <c r="W901" s="392"/>
      <c r="X901" s="242">
        <f>+VLOOKUP(A901,[4]Sheet1!$A$13:$D$744,4,FALSE)</f>
        <v>0</v>
      </c>
      <c r="Y901" s="242" t="e">
        <f>+VLOOKUP(X901,bd_lista!$A$3:$C$590,3,FALSE)</f>
        <v>#N/A</v>
      </c>
      <c r="Z901" s="292"/>
      <c r="AA901" s="293"/>
    </row>
    <row r="902" spans="1:27" customFormat="1" ht="15" hidden="1" customHeight="1">
      <c r="A902" s="32">
        <v>1535</v>
      </c>
      <c r="B902" s="387">
        <f>+A902</f>
        <v>1535</v>
      </c>
      <c r="C902" s="247" t="str">
        <f>+VLOOKUP(A902,bd_lista!$A$3:$C$590,3,FALSE)</f>
        <v>Gobierno Autónomo Municipal de Llica</v>
      </c>
      <c r="D902" s="389" t="str">
        <f>+C902</f>
        <v>Gobierno Autónomo Municipal de Llica</v>
      </c>
      <c r="E902" s="242" t="s">
        <v>1304</v>
      </c>
      <c r="F902" s="243">
        <f ca="1">+IFERROR(INDEX('Hoja de Trabajo para listado'!$A$155:$Z$1048576,MATCH($A902,'Hoja de Trabajo para listado'!$A$155:$A$1048576,0),MATCH((CUADRO!F$5&amp;$E902),'Hoja de Trabajo para listado'!$A$151:$Z$151,0)),0)+IFERROR(INDEX('Hoja de Trabajo para listado'!$AB$155:$BA$1048576,MATCH($A902,'Hoja de Trabajo para listado'!$AB$155:$AB$1048576,0),MATCH((CUADRO!F$5&amp;$E902),'Hoja de Trabajo para listado'!$AB$151:$BA$151,0)),0)+IFERROR(INDEX('Hoja de Trabajo para listado'!$BC$155:$CB$1048576,MATCH($A902,'Hoja de Trabajo para listado'!$BC$155:$BC$1048576,0),MATCH((CUADRO!F$5&amp;$E902),'Hoja de Trabajo para listado'!$BC$151:$CB$151,0)),0)+IFERROR(INDEX('Hoja de Trabajo para listado'!$DE$153:$DG$274,MATCH($A902,'Hoja de Trabajo para listado'!$DE$153:$DE$1048576,0),MATCH((CUADRO!F$5&amp;$E902),'Hoja de Trabajo para listado'!$DE$151:$DG$151,0)),0)+IFERROR(INDEX('Hoja de Trabajo para listado'!$CD$155:$DC$1048576,MATCH($A902,'Hoja de Trabajo para listado'!$CD$155:$CD$1048576,0),MATCH((CUADRO!F$5&amp;$E902),'Hoja de Trabajo para listado'!$CD$151:$DC$151,0)),0)</f>
        <v>0</v>
      </c>
      <c r="G902" s="243">
        <f ca="1">+IFERROR(INDEX('Hoja de Trabajo para listado'!$A$155:$Z$1048576,MATCH($A902,'Hoja de Trabajo para listado'!$A$155:$A$1048576,0),MATCH((CUADRO!G$5&amp;$E902),'Hoja de Trabajo para listado'!$A$151:$Z$151,0)),0)+IFERROR(INDEX('Hoja de Trabajo para listado'!$AB$155:$BA$1048576,MATCH($A902,'Hoja de Trabajo para listado'!$AB$155:$AB$1048576,0),MATCH((CUADRO!G$5&amp;$E902),'Hoja de Trabajo para listado'!$AB$151:$BA$151,0)),0)+IFERROR(INDEX('Hoja de Trabajo para listado'!$BC$155:$CB$1048576,MATCH($A902,'Hoja de Trabajo para listado'!$BC$155:$BC$1048576,0),MATCH((CUADRO!G$5&amp;$E902),'Hoja de Trabajo para listado'!$BC$151:$CB$151,0)),0)+IFERROR(INDEX('Hoja de Trabajo para listado'!$DE$153:$DG$274,MATCH($A902,'Hoja de Trabajo para listado'!$DE$153:$DE$1048576,0),MATCH((CUADRO!G$5&amp;$E902),'Hoja de Trabajo para listado'!$DE$151:$DG$151,0)),0)+IFERROR(INDEX('Hoja de Trabajo para listado'!$CD$155:$DC$1048576,MATCH($A902,'Hoja de Trabajo para listado'!$CD$155:$CD$1048576,0),MATCH((CUADRO!G$5&amp;$E902),'Hoja de Trabajo para listado'!$CD$151:$DC$151,0)),0)</f>
        <v>0</v>
      </c>
      <c r="H902" s="243">
        <f ca="1">+IFERROR(INDEX('Hoja de Trabajo para listado'!$A$155:$Z$1048576,MATCH($A902,'Hoja de Trabajo para listado'!$A$155:$A$1048576,0),MATCH((CUADRO!H$5&amp;$E902),'Hoja de Trabajo para listado'!$A$151:$Z$151,0)),0)+IFERROR(INDEX('Hoja de Trabajo para listado'!$AB$155:$BA$1048576,MATCH($A902,'Hoja de Trabajo para listado'!$AB$155:$AB$1048576,0),MATCH((CUADRO!H$5&amp;$E902),'Hoja de Trabajo para listado'!$AB$151:$BA$151,0)),0)+IFERROR(INDEX('Hoja de Trabajo para listado'!$BC$155:$CB$1048576,MATCH($A902,'Hoja de Trabajo para listado'!$BC$155:$BC$1048576,0),MATCH((CUADRO!H$5&amp;$E902),'Hoja de Trabajo para listado'!$BC$151:$CB$151,0)),0)+IFERROR(INDEX('Hoja de Trabajo para listado'!$DE$153:$DG$274,MATCH($A902,'Hoja de Trabajo para listado'!$DE$153:$DE$1048576,0),MATCH((CUADRO!H$5&amp;$E902),'Hoja de Trabajo para listado'!$DE$151:$DG$151,0)),0)+IFERROR(INDEX('Hoja de Trabajo para listado'!$CD$155:$DC$1048576,MATCH($A902,'Hoja de Trabajo para listado'!$CD$155:$CD$1048576,0),MATCH((CUADRO!H$5&amp;$E902),'Hoja de Trabajo para listado'!$CD$151:$DC$151,0)),0)</f>
        <v>0</v>
      </c>
      <c r="I902" s="243">
        <f ca="1">+IFERROR(INDEX('Hoja de Trabajo para listado'!$A$155:$Z$1048576,MATCH($A902,'Hoja de Trabajo para listado'!$A$155:$A$1048576,0),MATCH((CUADRO!I$5&amp;$E902),'Hoja de Trabajo para listado'!$A$151:$Z$151,0)),0)+IFERROR(INDEX('Hoja de Trabajo para listado'!$AB$155:$BA$1048576,MATCH($A902,'Hoja de Trabajo para listado'!$AB$155:$AB$1048576,0),MATCH((CUADRO!I$5&amp;$E902),'Hoja de Trabajo para listado'!$AB$151:$BA$151,0)),0)+IFERROR(INDEX('Hoja de Trabajo para listado'!$BC$155:$CB$1048576,MATCH($A902,'Hoja de Trabajo para listado'!$BC$155:$BC$1048576,0),MATCH((CUADRO!I$5&amp;$E902),'Hoja de Trabajo para listado'!$BC$151:$CB$151,0)),0)+IFERROR(INDEX('Hoja de Trabajo para listado'!$DE$153:$DG$274,MATCH($A902,'Hoja de Trabajo para listado'!$DE$153:$DE$1048576,0),MATCH((CUADRO!I$5&amp;$E902),'Hoja de Trabajo para listado'!$DE$151:$DG$151,0)),0)+IFERROR(INDEX('Hoja de Trabajo para listado'!$CD$155:$DC$1048576,MATCH($A902,'Hoja de Trabajo para listado'!$CD$155:$CD$1048576,0),MATCH((CUADRO!I$5&amp;$E902),'Hoja de Trabajo para listado'!$CD$151:$DC$151,0)),0)</f>
        <v>0</v>
      </c>
      <c r="J902" s="243">
        <f ca="1">+IFERROR(INDEX('Hoja de Trabajo para listado'!$A$155:$Z$1048576,MATCH($A902,'Hoja de Trabajo para listado'!$A$155:$A$1048576,0),MATCH((CUADRO!J$5&amp;$E902),'Hoja de Trabajo para listado'!$A$151:$Z$151,0)),0)+IFERROR(INDEX('Hoja de Trabajo para listado'!$AB$155:$BA$1048576,MATCH($A902,'Hoja de Trabajo para listado'!$AB$155:$AB$1048576,0),MATCH((CUADRO!J$5&amp;$E902),'Hoja de Trabajo para listado'!$AB$151:$BA$151,0)),0)+IFERROR(INDEX('Hoja de Trabajo para listado'!$BC$155:$CB$1048576,MATCH($A902,'Hoja de Trabajo para listado'!$BC$155:$BC$1048576,0),MATCH((CUADRO!J$5&amp;$E902),'Hoja de Trabajo para listado'!$BC$151:$CB$151,0)),0)+IFERROR(INDEX('Hoja de Trabajo para listado'!$DE$153:$DG$274,MATCH($A902,'Hoja de Trabajo para listado'!$DE$153:$DE$1048576,0),MATCH((CUADRO!J$5&amp;$E902),'Hoja de Trabajo para listado'!$DE$151:$DG$151,0)),0)+IFERROR(INDEX('Hoja de Trabajo para listado'!$CD$155:$DC$1048576,MATCH($A902,'Hoja de Trabajo para listado'!$CD$155:$CD$1048576,0),MATCH((CUADRO!J$5&amp;$E902),'Hoja de Trabajo para listado'!$CD$151:$DC$151,0)),0)</f>
        <v>0</v>
      </c>
      <c r="K902" s="243">
        <f ca="1">+IFERROR(INDEX('Hoja de Trabajo para listado'!$A$155:$Z$1048576,MATCH($A902,'Hoja de Trabajo para listado'!$A$155:$A$1048576,0),MATCH((CUADRO!K$5&amp;$E902),'Hoja de Trabajo para listado'!$A$151:$Z$151,0)),0)+IFERROR(INDEX('Hoja de Trabajo para listado'!$AB$155:$BA$1048576,MATCH($A902,'Hoja de Trabajo para listado'!$AB$155:$AB$1048576,0),MATCH((CUADRO!K$5&amp;$E902),'Hoja de Trabajo para listado'!$AB$151:$BA$151,0)),0)+IFERROR(INDEX('Hoja de Trabajo para listado'!$BC$155:$CB$1048576,MATCH($A902,'Hoja de Trabajo para listado'!$BC$155:$BC$1048576,0),MATCH((CUADRO!K$5&amp;$E902),'Hoja de Trabajo para listado'!$BC$151:$CB$151,0)),0)+IFERROR(INDEX('Hoja de Trabajo para listado'!$DE$153:$DG$274,MATCH($A902,'Hoja de Trabajo para listado'!$DE$153:$DE$1048576,0),MATCH((CUADRO!K$5&amp;$E902),'Hoja de Trabajo para listado'!$DE$151:$DG$151,0)),0)+IFERROR(INDEX('Hoja de Trabajo para listado'!$CD$155:$DC$1048576,MATCH($A902,'Hoja de Trabajo para listado'!$CD$155:$CD$1048576,0),MATCH((CUADRO!K$5&amp;$E902),'Hoja de Trabajo para listado'!$CD$151:$DC$151,0)),0)</f>
        <v>0</v>
      </c>
      <c r="L902" s="243">
        <f ca="1">+IFERROR(INDEX('Hoja de Trabajo para listado'!$A$155:$Z$1048576,MATCH($A902,'Hoja de Trabajo para listado'!$A$155:$A$1048576,0),MATCH((CUADRO!L$5&amp;$E902),'Hoja de Trabajo para listado'!$A$151:$Z$151,0)),0)+IFERROR(INDEX('Hoja de Trabajo para listado'!$AB$155:$BA$1048576,MATCH($A902,'Hoja de Trabajo para listado'!$AB$155:$AB$1048576,0),MATCH((CUADRO!L$5&amp;$E902),'Hoja de Trabajo para listado'!$AB$151:$BA$151,0)),0)+IFERROR(INDEX('Hoja de Trabajo para listado'!$BC$155:$CB$1048576,MATCH($A902,'Hoja de Trabajo para listado'!$BC$155:$BC$1048576,0),MATCH((CUADRO!L$5&amp;$E902),'Hoja de Trabajo para listado'!$BC$151:$CB$151,0)),0)+IFERROR(INDEX('Hoja de Trabajo para listado'!$DE$153:$DG$274,MATCH($A902,'Hoja de Trabajo para listado'!$DE$153:$DE$1048576,0),MATCH((CUADRO!L$5&amp;$E902),'Hoja de Trabajo para listado'!$DE$151:$DG$151,0)),0)+IFERROR(INDEX('Hoja de Trabajo para listado'!$CD$155:$DC$1048576,MATCH($A902,'Hoja de Trabajo para listado'!$CD$155:$CD$1048576,0),MATCH((CUADRO!L$5&amp;$E902),'Hoja de Trabajo para listado'!$CD$151:$DC$151,0)),0)</f>
        <v>0</v>
      </c>
      <c r="M902" s="243">
        <f ca="1">+IFERROR(INDEX('Hoja de Trabajo para listado'!$A$155:$Z$1048576,MATCH($A902,'Hoja de Trabajo para listado'!$A$155:$A$1048576,0),MATCH((CUADRO!M$5&amp;$E902),'Hoja de Trabajo para listado'!$A$151:$Z$151,0)),0)+IFERROR(INDEX('Hoja de Trabajo para listado'!$AB$155:$BA$1048576,MATCH($A902,'Hoja de Trabajo para listado'!$AB$155:$AB$1048576,0),MATCH((CUADRO!M$5&amp;$E902),'Hoja de Trabajo para listado'!$AB$151:$BA$151,0)),0)+IFERROR(INDEX('Hoja de Trabajo para listado'!$BC$155:$CB$1048576,MATCH($A902,'Hoja de Trabajo para listado'!$BC$155:$BC$1048576,0),MATCH((CUADRO!M$5&amp;$E902),'Hoja de Trabajo para listado'!$BC$151:$CB$151,0)),0)+IFERROR(INDEX('Hoja de Trabajo para listado'!$DE$153:$DG$274,MATCH($A902,'Hoja de Trabajo para listado'!$DE$153:$DE$1048576,0),MATCH((CUADRO!M$5&amp;$E902),'Hoja de Trabajo para listado'!$DE$151:$DG$151,0)),0)+IFERROR(INDEX('Hoja de Trabajo para listado'!$CD$155:$DC$1048576,MATCH($A902,'Hoja de Trabajo para listado'!$CD$155:$CD$1048576,0),MATCH((CUADRO!M$5&amp;$E902),'Hoja de Trabajo para listado'!$CD$151:$DC$151,0)),0)</f>
        <v>0</v>
      </c>
      <c r="N902" s="243">
        <f ca="1">+IFERROR(INDEX('Hoja de Trabajo para listado'!$A$155:$Z$1048576,MATCH($A902,'Hoja de Trabajo para listado'!$A$155:$A$1048576,0),MATCH((CUADRO!N$5&amp;$E902),'Hoja de Trabajo para listado'!$A$151:$Z$151,0)),0)+IFERROR(INDEX('Hoja de Trabajo para listado'!$AB$155:$BA$1048576,MATCH($A902,'Hoja de Trabajo para listado'!$AB$155:$AB$1048576,0),MATCH((CUADRO!N$5&amp;$E902),'Hoja de Trabajo para listado'!$AB$151:$BA$151,0)),0)+IFERROR(INDEX('Hoja de Trabajo para listado'!$BC$155:$CB$1048576,MATCH($A902,'Hoja de Trabajo para listado'!$BC$155:$BC$1048576,0),MATCH((CUADRO!N$5&amp;$E902),'Hoja de Trabajo para listado'!$BC$151:$CB$151,0)),0)+IFERROR(INDEX('Hoja de Trabajo para listado'!$DE$153:$DG$274,MATCH($A902,'Hoja de Trabajo para listado'!$DE$153:$DE$1048576,0),MATCH((CUADRO!N$5&amp;$E902),'Hoja de Trabajo para listado'!$DE$151:$DG$151,0)),0)+IFERROR(INDEX('Hoja de Trabajo para listado'!$CD$155:$DC$1048576,MATCH($A902,'Hoja de Trabajo para listado'!$CD$155:$CD$1048576,0),MATCH((CUADRO!N$5&amp;$E902),'Hoja de Trabajo para listado'!$CD$151:$DC$151,0)),0)</f>
        <v>0</v>
      </c>
      <c r="O902" s="243">
        <f ca="1">+IFERROR(INDEX('Hoja de Trabajo para listado'!$A$155:$Z$1048576,MATCH($A902,'Hoja de Trabajo para listado'!$A$155:$A$1048576,0),MATCH((CUADRO!O$5&amp;$E902),'Hoja de Trabajo para listado'!$A$151:$Z$151,0)),0)+IFERROR(INDEX('Hoja de Trabajo para listado'!$AB$155:$BA$1048576,MATCH($A902,'Hoja de Trabajo para listado'!$AB$155:$AB$1048576,0),MATCH((CUADRO!O$5&amp;$E902),'Hoja de Trabajo para listado'!$AB$151:$BA$151,0)),0)+IFERROR(INDEX('Hoja de Trabajo para listado'!$BC$155:$CB$1048576,MATCH($A902,'Hoja de Trabajo para listado'!$BC$155:$BC$1048576,0),MATCH((CUADRO!O$5&amp;$E902),'Hoja de Trabajo para listado'!$BC$151:$CB$151,0)),0)+IFERROR(INDEX('Hoja de Trabajo para listado'!$DE$153:$DG$274,MATCH($A902,'Hoja de Trabajo para listado'!$DE$153:$DE$1048576,0),MATCH((CUADRO!O$5&amp;$E902),'Hoja de Trabajo para listado'!$DE$151:$DG$151,0)),0)+IFERROR(INDEX('Hoja de Trabajo para listado'!$CD$155:$DC$1048576,MATCH($A902,'Hoja de Trabajo para listado'!$CD$155:$CD$1048576,0),MATCH((CUADRO!O$5&amp;$E902),'Hoja de Trabajo para listado'!$CD$151:$DC$151,0)),0)</f>
        <v>0</v>
      </c>
      <c r="P902" s="243">
        <f ca="1">+IFERROR(INDEX('Hoja de Trabajo para listado'!$A$155:$Z$1048576,MATCH($A902,'Hoja de Trabajo para listado'!$A$155:$A$1048576,0),MATCH((CUADRO!P$5&amp;$E902),'Hoja de Trabajo para listado'!$A$151:$Z$151,0)),0)+IFERROR(INDEX('Hoja de Trabajo para listado'!$AB$155:$BA$1048576,MATCH($A902,'Hoja de Trabajo para listado'!$AB$155:$AB$1048576,0),MATCH((CUADRO!P$5&amp;$E902),'Hoja de Trabajo para listado'!$AB$151:$BA$151,0)),0)+IFERROR(INDEX('Hoja de Trabajo para listado'!$BC$155:$CB$1048576,MATCH($A902,'Hoja de Trabajo para listado'!$BC$155:$BC$1048576,0),MATCH((CUADRO!P$5&amp;$E902),'Hoja de Trabajo para listado'!$BC$151:$CB$151,0)),0)+IFERROR(INDEX('Hoja de Trabajo para listado'!$DE$153:$DG$274,MATCH($A902,'Hoja de Trabajo para listado'!$DE$153:$DE$1048576,0),MATCH((CUADRO!P$5&amp;$E902),'Hoja de Trabajo para listado'!$DE$151:$DG$151,0)),0)+IFERROR(INDEX('Hoja de Trabajo para listado'!$CD$155:$DC$1048576,MATCH($A902,'Hoja de Trabajo para listado'!$CD$155:$CD$1048576,0),MATCH((CUADRO!P$5&amp;$E902),'Hoja de Trabajo para listado'!$CD$151:$DC$151,0)),0)</f>
        <v>0</v>
      </c>
      <c r="Q902" s="243">
        <f ca="1">+IFERROR(INDEX('Hoja de Trabajo para listado'!$A$155:$Z$1048576,MATCH($A902,'Hoja de Trabajo para listado'!$A$155:$A$1048576,0),MATCH((CUADRO!Q$5&amp;$E902),'Hoja de Trabajo para listado'!$A$151:$Z$151,0)),0)+IFERROR(INDEX('Hoja de Trabajo para listado'!$AB$155:$BA$1048576,MATCH($A902,'Hoja de Trabajo para listado'!$AB$155:$AB$1048576,0),MATCH((CUADRO!Q$5&amp;$E902),'Hoja de Trabajo para listado'!$AB$151:$BA$151,0)),0)+IFERROR(INDEX('Hoja de Trabajo para listado'!$BC$155:$CB$1048576,MATCH($A902,'Hoja de Trabajo para listado'!$BC$155:$BC$1048576,0),MATCH((CUADRO!Q$5&amp;$E902),'Hoja de Trabajo para listado'!$BC$151:$CB$151,0)),0)+IFERROR(INDEX('Hoja de Trabajo para listado'!$DE$153:$DG$274,MATCH($A902,'Hoja de Trabajo para listado'!$DE$153:$DE$1048576,0),MATCH((CUADRO!Q$5&amp;$E902),'Hoja de Trabajo para listado'!$DE$151:$DG$151,0)),0)+IFERROR(INDEX('Hoja de Trabajo para listado'!$CD$155:$DC$1048576,MATCH($A902,'Hoja de Trabajo para listado'!$CD$155:$CD$1048576,0),MATCH((CUADRO!Q$5&amp;$E902),'Hoja de Trabajo para listado'!$CD$151:$DC$151,0)),0)</f>
        <v>0</v>
      </c>
      <c r="R902" s="243">
        <f t="shared" ref="R902:R965" ca="1" si="31">+SUM(F902:Q902)</f>
        <v>0</v>
      </c>
      <c r="S902" s="249"/>
      <c r="T902" s="243">
        <f ca="1">+T903</f>
        <v>0</v>
      </c>
      <c r="U902" s="242">
        <f t="shared" ref="U902:U965" si="32">+IF(E902="Débitos",1,2)</f>
        <v>1</v>
      </c>
      <c r="V902" s="333" t="str">
        <f>+VLOOKUP(A902,bd_lista!$A$3:$E$590,5,FALSE)</f>
        <v>Gobiernos Autonomos Municipales</v>
      </c>
      <c r="W902" s="391" t="str">
        <f>+V902</f>
        <v>Gobiernos Autonomos Municipales</v>
      </c>
      <c r="X902" s="242">
        <f>+VLOOKUP(A902,[4]Sheet1!$A$13:$D$744,4,FALSE)</f>
        <v>0</v>
      </c>
      <c r="Y902" s="242" t="e">
        <f>+VLOOKUP(X902,bd_lista!$A$3:$C$590,3,FALSE)</f>
        <v>#N/A</v>
      </c>
      <c r="Z902" s="294">
        <f>+X902</f>
        <v>0</v>
      </c>
      <c r="AA902" s="295" t="e">
        <f>+Y902</f>
        <v>#N/A</v>
      </c>
    </row>
    <row r="903" spans="1:27" customFormat="1" ht="15" hidden="1" customHeight="1">
      <c r="A903" s="32">
        <v>1535</v>
      </c>
      <c r="B903" s="388"/>
      <c r="C903" s="247" t="str">
        <f>+VLOOKUP(A903,bd_lista!$A$3:$C$590,3,FALSE)</f>
        <v>Gobierno Autónomo Municipal de Llica</v>
      </c>
      <c r="D903" s="390"/>
      <c r="E903" s="244" t="s">
        <v>1305</v>
      </c>
      <c r="F903" s="245">
        <f ca="1">+IFERROR(INDEX('Hoja de Trabajo para listado'!$A$155:$Z$1048576,MATCH($A903,'Hoja de Trabajo para listado'!$A$155:$A$1048576,0),MATCH((CUADRO!F$5&amp;$E903),'Hoja de Trabajo para listado'!$A$151:$Z$151,0)),0)+IFERROR(INDEX('Hoja de Trabajo para listado'!$AB$155:$BA$1048576,MATCH($A903,'Hoja de Trabajo para listado'!$AB$155:$AB$1048576,0),MATCH((CUADRO!F$5&amp;$E903),'Hoja de Trabajo para listado'!$AB$151:$BA$151,0)),0)+IFERROR(INDEX('Hoja de Trabajo para listado'!$BC$155:$CB$1048576,MATCH($A903,'Hoja de Trabajo para listado'!$BC$155:$BC$1048576,0),MATCH((CUADRO!F$5&amp;$E903),'Hoja de Trabajo para listado'!$BC$151:$CB$151,0)),0)+IFERROR(INDEX('Hoja de Trabajo para listado'!$DE$153:$DG$274,MATCH($A903,'Hoja de Trabajo para listado'!$DE$153:$DE$1048576,0),MATCH((CUADRO!F$5&amp;$E903),'Hoja de Trabajo para listado'!$DE$151:$DG$151,0)),0)+IFERROR(INDEX('Hoja de Trabajo para listado'!$CD$155:$DC$1048576,MATCH($A903,'Hoja de Trabajo para listado'!$CD$155:$CD$1048576,0),MATCH((CUADRO!F$5&amp;$E903),'Hoja de Trabajo para listado'!$CD$151:$DC$151,0)),0)</f>
        <v>0</v>
      </c>
      <c r="G903" s="245">
        <f ca="1">+IFERROR(INDEX('Hoja de Trabajo para listado'!$A$155:$Z$1048576,MATCH($A903,'Hoja de Trabajo para listado'!$A$155:$A$1048576,0),MATCH((CUADRO!G$5&amp;$E903),'Hoja de Trabajo para listado'!$A$151:$Z$151,0)),0)+IFERROR(INDEX('Hoja de Trabajo para listado'!$AB$155:$BA$1048576,MATCH($A903,'Hoja de Trabajo para listado'!$AB$155:$AB$1048576,0),MATCH((CUADRO!G$5&amp;$E903),'Hoja de Trabajo para listado'!$AB$151:$BA$151,0)),0)+IFERROR(INDEX('Hoja de Trabajo para listado'!$BC$155:$CB$1048576,MATCH($A903,'Hoja de Trabajo para listado'!$BC$155:$BC$1048576,0),MATCH((CUADRO!G$5&amp;$E903),'Hoja de Trabajo para listado'!$BC$151:$CB$151,0)),0)+IFERROR(INDEX('Hoja de Trabajo para listado'!$DE$153:$DG$274,MATCH($A903,'Hoja de Trabajo para listado'!$DE$153:$DE$1048576,0),MATCH((CUADRO!G$5&amp;$E903),'Hoja de Trabajo para listado'!$DE$151:$DG$151,0)),0)+IFERROR(INDEX('Hoja de Trabajo para listado'!$CD$155:$DC$1048576,MATCH($A903,'Hoja de Trabajo para listado'!$CD$155:$CD$1048576,0),MATCH((CUADRO!G$5&amp;$E903),'Hoja de Trabajo para listado'!$CD$151:$DC$151,0)),0)</f>
        <v>0</v>
      </c>
      <c r="H903" s="245">
        <f ca="1">+IFERROR(INDEX('Hoja de Trabajo para listado'!$A$155:$Z$1048576,MATCH($A903,'Hoja de Trabajo para listado'!$A$155:$A$1048576,0),MATCH((CUADRO!H$5&amp;$E903),'Hoja de Trabajo para listado'!$A$151:$Z$151,0)),0)+IFERROR(INDEX('Hoja de Trabajo para listado'!$AB$155:$BA$1048576,MATCH($A903,'Hoja de Trabajo para listado'!$AB$155:$AB$1048576,0),MATCH((CUADRO!H$5&amp;$E903),'Hoja de Trabajo para listado'!$AB$151:$BA$151,0)),0)+IFERROR(INDEX('Hoja de Trabajo para listado'!$BC$155:$CB$1048576,MATCH($A903,'Hoja de Trabajo para listado'!$BC$155:$BC$1048576,0),MATCH((CUADRO!H$5&amp;$E903),'Hoja de Trabajo para listado'!$BC$151:$CB$151,0)),0)+IFERROR(INDEX('Hoja de Trabajo para listado'!$DE$153:$DG$274,MATCH($A903,'Hoja de Trabajo para listado'!$DE$153:$DE$1048576,0),MATCH((CUADRO!H$5&amp;$E903),'Hoja de Trabajo para listado'!$DE$151:$DG$151,0)),0)+IFERROR(INDEX('Hoja de Trabajo para listado'!$CD$155:$DC$1048576,MATCH($A903,'Hoja de Trabajo para listado'!$CD$155:$CD$1048576,0),MATCH((CUADRO!H$5&amp;$E903),'Hoja de Trabajo para listado'!$CD$151:$DC$151,0)),0)</f>
        <v>0</v>
      </c>
      <c r="I903" s="245">
        <f ca="1">+IFERROR(INDEX('Hoja de Trabajo para listado'!$A$155:$Z$1048576,MATCH($A903,'Hoja de Trabajo para listado'!$A$155:$A$1048576,0),MATCH((CUADRO!I$5&amp;$E903),'Hoja de Trabajo para listado'!$A$151:$Z$151,0)),0)+IFERROR(INDEX('Hoja de Trabajo para listado'!$AB$155:$BA$1048576,MATCH($A903,'Hoja de Trabajo para listado'!$AB$155:$AB$1048576,0),MATCH((CUADRO!I$5&amp;$E903),'Hoja de Trabajo para listado'!$AB$151:$BA$151,0)),0)+IFERROR(INDEX('Hoja de Trabajo para listado'!$BC$155:$CB$1048576,MATCH($A903,'Hoja de Trabajo para listado'!$BC$155:$BC$1048576,0),MATCH((CUADRO!I$5&amp;$E903),'Hoja de Trabajo para listado'!$BC$151:$CB$151,0)),0)+IFERROR(INDEX('Hoja de Trabajo para listado'!$DE$153:$DG$274,MATCH($A903,'Hoja de Trabajo para listado'!$DE$153:$DE$1048576,0),MATCH((CUADRO!I$5&amp;$E903),'Hoja de Trabajo para listado'!$DE$151:$DG$151,0)),0)+IFERROR(INDEX('Hoja de Trabajo para listado'!$CD$155:$DC$1048576,MATCH($A903,'Hoja de Trabajo para listado'!$CD$155:$CD$1048576,0),MATCH((CUADRO!I$5&amp;$E903),'Hoja de Trabajo para listado'!$CD$151:$DC$151,0)),0)</f>
        <v>0</v>
      </c>
      <c r="J903" s="245">
        <f ca="1">+IFERROR(INDEX('Hoja de Trabajo para listado'!$A$155:$Z$1048576,MATCH($A903,'Hoja de Trabajo para listado'!$A$155:$A$1048576,0),MATCH((CUADRO!J$5&amp;$E903),'Hoja de Trabajo para listado'!$A$151:$Z$151,0)),0)+IFERROR(INDEX('Hoja de Trabajo para listado'!$AB$155:$BA$1048576,MATCH($A903,'Hoja de Trabajo para listado'!$AB$155:$AB$1048576,0),MATCH((CUADRO!J$5&amp;$E903),'Hoja de Trabajo para listado'!$AB$151:$BA$151,0)),0)+IFERROR(INDEX('Hoja de Trabajo para listado'!$BC$155:$CB$1048576,MATCH($A903,'Hoja de Trabajo para listado'!$BC$155:$BC$1048576,0),MATCH((CUADRO!J$5&amp;$E903),'Hoja de Trabajo para listado'!$BC$151:$CB$151,0)),0)+IFERROR(INDEX('Hoja de Trabajo para listado'!$DE$153:$DG$274,MATCH($A903,'Hoja de Trabajo para listado'!$DE$153:$DE$1048576,0),MATCH((CUADRO!J$5&amp;$E903),'Hoja de Trabajo para listado'!$DE$151:$DG$151,0)),0)+IFERROR(INDEX('Hoja de Trabajo para listado'!$CD$155:$DC$1048576,MATCH($A903,'Hoja de Trabajo para listado'!$CD$155:$CD$1048576,0),MATCH((CUADRO!J$5&amp;$E903),'Hoja de Trabajo para listado'!$CD$151:$DC$151,0)),0)</f>
        <v>0</v>
      </c>
      <c r="K903" s="245">
        <f ca="1">+IFERROR(INDEX('Hoja de Trabajo para listado'!$A$155:$Z$1048576,MATCH($A903,'Hoja de Trabajo para listado'!$A$155:$A$1048576,0),MATCH((CUADRO!K$5&amp;$E903),'Hoja de Trabajo para listado'!$A$151:$Z$151,0)),0)+IFERROR(INDEX('Hoja de Trabajo para listado'!$AB$155:$BA$1048576,MATCH($A903,'Hoja de Trabajo para listado'!$AB$155:$AB$1048576,0),MATCH((CUADRO!K$5&amp;$E903),'Hoja de Trabajo para listado'!$AB$151:$BA$151,0)),0)+IFERROR(INDEX('Hoja de Trabajo para listado'!$BC$155:$CB$1048576,MATCH($A903,'Hoja de Trabajo para listado'!$BC$155:$BC$1048576,0),MATCH((CUADRO!K$5&amp;$E903),'Hoja de Trabajo para listado'!$BC$151:$CB$151,0)),0)+IFERROR(INDEX('Hoja de Trabajo para listado'!$DE$153:$DG$274,MATCH($A903,'Hoja de Trabajo para listado'!$DE$153:$DE$1048576,0),MATCH((CUADRO!K$5&amp;$E903),'Hoja de Trabajo para listado'!$DE$151:$DG$151,0)),0)+IFERROR(INDEX('Hoja de Trabajo para listado'!$CD$155:$DC$1048576,MATCH($A903,'Hoja de Trabajo para listado'!$CD$155:$CD$1048576,0),MATCH((CUADRO!K$5&amp;$E903),'Hoja de Trabajo para listado'!$CD$151:$DC$151,0)),0)</f>
        <v>0</v>
      </c>
      <c r="L903" s="245">
        <f ca="1">+IFERROR(INDEX('Hoja de Trabajo para listado'!$A$155:$Z$1048576,MATCH($A903,'Hoja de Trabajo para listado'!$A$155:$A$1048576,0),MATCH((CUADRO!L$5&amp;$E903),'Hoja de Trabajo para listado'!$A$151:$Z$151,0)),0)+IFERROR(INDEX('Hoja de Trabajo para listado'!$AB$155:$BA$1048576,MATCH($A903,'Hoja de Trabajo para listado'!$AB$155:$AB$1048576,0),MATCH((CUADRO!L$5&amp;$E903),'Hoja de Trabajo para listado'!$AB$151:$BA$151,0)),0)+IFERROR(INDEX('Hoja de Trabajo para listado'!$BC$155:$CB$1048576,MATCH($A903,'Hoja de Trabajo para listado'!$BC$155:$BC$1048576,0),MATCH((CUADRO!L$5&amp;$E903),'Hoja de Trabajo para listado'!$BC$151:$CB$151,0)),0)+IFERROR(INDEX('Hoja de Trabajo para listado'!$DE$153:$DG$274,MATCH($A903,'Hoja de Trabajo para listado'!$DE$153:$DE$1048576,0),MATCH((CUADRO!L$5&amp;$E903),'Hoja de Trabajo para listado'!$DE$151:$DG$151,0)),0)+IFERROR(INDEX('Hoja de Trabajo para listado'!$CD$155:$DC$1048576,MATCH($A903,'Hoja de Trabajo para listado'!$CD$155:$CD$1048576,0),MATCH((CUADRO!L$5&amp;$E903),'Hoja de Trabajo para listado'!$CD$151:$DC$151,0)),0)</f>
        <v>0</v>
      </c>
      <c r="M903" s="245">
        <f ca="1">+IFERROR(INDEX('Hoja de Trabajo para listado'!$A$155:$Z$1048576,MATCH($A903,'Hoja de Trabajo para listado'!$A$155:$A$1048576,0),MATCH((CUADRO!M$5&amp;$E903),'Hoja de Trabajo para listado'!$A$151:$Z$151,0)),0)+IFERROR(INDEX('Hoja de Trabajo para listado'!$AB$155:$BA$1048576,MATCH($A903,'Hoja de Trabajo para listado'!$AB$155:$AB$1048576,0),MATCH((CUADRO!M$5&amp;$E903),'Hoja de Trabajo para listado'!$AB$151:$BA$151,0)),0)+IFERROR(INDEX('Hoja de Trabajo para listado'!$BC$155:$CB$1048576,MATCH($A903,'Hoja de Trabajo para listado'!$BC$155:$BC$1048576,0),MATCH((CUADRO!M$5&amp;$E903),'Hoja de Trabajo para listado'!$BC$151:$CB$151,0)),0)+IFERROR(INDEX('Hoja de Trabajo para listado'!$DE$153:$DG$274,MATCH($A903,'Hoja de Trabajo para listado'!$DE$153:$DE$1048576,0),MATCH((CUADRO!M$5&amp;$E903),'Hoja de Trabajo para listado'!$DE$151:$DG$151,0)),0)+IFERROR(INDEX('Hoja de Trabajo para listado'!$CD$155:$DC$1048576,MATCH($A903,'Hoja de Trabajo para listado'!$CD$155:$CD$1048576,0),MATCH((CUADRO!M$5&amp;$E903),'Hoja de Trabajo para listado'!$CD$151:$DC$151,0)),0)</f>
        <v>0</v>
      </c>
      <c r="N903" s="245">
        <f ca="1">+IFERROR(INDEX('Hoja de Trabajo para listado'!$A$155:$Z$1048576,MATCH($A903,'Hoja de Trabajo para listado'!$A$155:$A$1048576,0),MATCH((CUADRO!N$5&amp;$E903),'Hoja de Trabajo para listado'!$A$151:$Z$151,0)),0)+IFERROR(INDEX('Hoja de Trabajo para listado'!$AB$155:$BA$1048576,MATCH($A903,'Hoja de Trabajo para listado'!$AB$155:$AB$1048576,0),MATCH((CUADRO!N$5&amp;$E903),'Hoja de Trabajo para listado'!$AB$151:$BA$151,0)),0)+IFERROR(INDEX('Hoja de Trabajo para listado'!$BC$155:$CB$1048576,MATCH($A903,'Hoja de Trabajo para listado'!$BC$155:$BC$1048576,0),MATCH((CUADRO!N$5&amp;$E903),'Hoja de Trabajo para listado'!$BC$151:$CB$151,0)),0)+IFERROR(INDEX('Hoja de Trabajo para listado'!$DE$153:$DG$274,MATCH($A903,'Hoja de Trabajo para listado'!$DE$153:$DE$1048576,0),MATCH((CUADRO!N$5&amp;$E903),'Hoja de Trabajo para listado'!$DE$151:$DG$151,0)),0)+IFERROR(INDEX('Hoja de Trabajo para listado'!$CD$155:$DC$1048576,MATCH($A903,'Hoja de Trabajo para listado'!$CD$155:$CD$1048576,0),MATCH((CUADRO!N$5&amp;$E903),'Hoja de Trabajo para listado'!$CD$151:$DC$151,0)),0)</f>
        <v>0</v>
      </c>
      <c r="O903" s="245">
        <f ca="1">+IFERROR(INDEX('Hoja de Trabajo para listado'!$A$155:$Z$1048576,MATCH($A903,'Hoja de Trabajo para listado'!$A$155:$A$1048576,0),MATCH((CUADRO!O$5&amp;$E903),'Hoja de Trabajo para listado'!$A$151:$Z$151,0)),0)+IFERROR(INDEX('Hoja de Trabajo para listado'!$AB$155:$BA$1048576,MATCH($A903,'Hoja de Trabajo para listado'!$AB$155:$AB$1048576,0),MATCH((CUADRO!O$5&amp;$E903),'Hoja de Trabajo para listado'!$AB$151:$BA$151,0)),0)+IFERROR(INDEX('Hoja de Trabajo para listado'!$BC$155:$CB$1048576,MATCH($A903,'Hoja de Trabajo para listado'!$BC$155:$BC$1048576,0),MATCH((CUADRO!O$5&amp;$E903),'Hoja de Trabajo para listado'!$BC$151:$CB$151,0)),0)+IFERROR(INDEX('Hoja de Trabajo para listado'!$DE$153:$DG$274,MATCH($A903,'Hoja de Trabajo para listado'!$DE$153:$DE$1048576,0),MATCH((CUADRO!O$5&amp;$E903),'Hoja de Trabajo para listado'!$DE$151:$DG$151,0)),0)+IFERROR(INDEX('Hoja de Trabajo para listado'!$CD$155:$DC$1048576,MATCH($A903,'Hoja de Trabajo para listado'!$CD$155:$CD$1048576,0),MATCH((CUADRO!O$5&amp;$E903),'Hoja de Trabajo para listado'!$CD$151:$DC$151,0)),0)</f>
        <v>0</v>
      </c>
      <c r="P903" s="245">
        <f ca="1">+IFERROR(INDEX('Hoja de Trabajo para listado'!$A$155:$Z$1048576,MATCH($A903,'Hoja de Trabajo para listado'!$A$155:$A$1048576,0),MATCH((CUADRO!P$5&amp;$E903),'Hoja de Trabajo para listado'!$A$151:$Z$151,0)),0)+IFERROR(INDEX('Hoja de Trabajo para listado'!$AB$155:$BA$1048576,MATCH($A903,'Hoja de Trabajo para listado'!$AB$155:$AB$1048576,0),MATCH((CUADRO!P$5&amp;$E903),'Hoja de Trabajo para listado'!$AB$151:$BA$151,0)),0)+IFERROR(INDEX('Hoja de Trabajo para listado'!$BC$155:$CB$1048576,MATCH($A903,'Hoja de Trabajo para listado'!$BC$155:$BC$1048576,0),MATCH((CUADRO!P$5&amp;$E903),'Hoja de Trabajo para listado'!$BC$151:$CB$151,0)),0)+IFERROR(INDEX('Hoja de Trabajo para listado'!$DE$153:$DG$274,MATCH($A903,'Hoja de Trabajo para listado'!$DE$153:$DE$1048576,0),MATCH((CUADRO!P$5&amp;$E903),'Hoja de Trabajo para listado'!$DE$151:$DG$151,0)),0)+IFERROR(INDEX('Hoja de Trabajo para listado'!$CD$155:$DC$1048576,MATCH($A903,'Hoja de Trabajo para listado'!$CD$155:$CD$1048576,0),MATCH((CUADRO!P$5&amp;$E903),'Hoja de Trabajo para listado'!$CD$151:$DC$151,0)),0)</f>
        <v>0</v>
      </c>
      <c r="Q903" s="245">
        <f ca="1">+IFERROR(INDEX('Hoja de Trabajo para listado'!$A$155:$Z$1048576,MATCH($A903,'Hoja de Trabajo para listado'!$A$155:$A$1048576,0),MATCH((CUADRO!Q$5&amp;$E903),'Hoja de Trabajo para listado'!$A$151:$Z$151,0)),0)+IFERROR(INDEX('Hoja de Trabajo para listado'!$AB$155:$BA$1048576,MATCH($A903,'Hoja de Trabajo para listado'!$AB$155:$AB$1048576,0),MATCH((CUADRO!Q$5&amp;$E903),'Hoja de Trabajo para listado'!$AB$151:$BA$151,0)),0)+IFERROR(INDEX('Hoja de Trabajo para listado'!$BC$155:$CB$1048576,MATCH($A903,'Hoja de Trabajo para listado'!$BC$155:$BC$1048576,0),MATCH((CUADRO!Q$5&amp;$E903),'Hoja de Trabajo para listado'!$BC$151:$CB$151,0)),0)+IFERROR(INDEX('Hoja de Trabajo para listado'!$DE$153:$DG$274,MATCH($A903,'Hoja de Trabajo para listado'!$DE$153:$DE$1048576,0),MATCH((CUADRO!Q$5&amp;$E903),'Hoja de Trabajo para listado'!$DE$151:$DG$151,0)),0)+IFERROR(INDEX('Hoja de Trabajo para listado'!$CD$155:$DC$1048576,MATCH($A903,'Hoja de Trabajo para listado'!$CD$155:$CD$1048576,0),MATCH((CUADRO!Q$5&amp;$E903),'Hoja de Trabajo para listado'!$CD$151:$DC$151,0)),0)</f>
        <v>0</v>
      </c>
      <c r="R903" s="245">
        <f t="shared" ca="1" si="31"/>
        <v>0</v>
      </c>
      <c r="S903" s="259">
        <f ca="1">+R902+R903</f>
        <v>0</v>
      </c>
      <c r="T903" s="245">
        <f ca="1">+S903</f>
        <v>0</v>
      </c>
      <c r="U903" s="244">
        <f t="shared" si="32"/>
        <v>2</v>
      </c>
      <c r="V903" s="333" t="str">
        <f>+VLOOKUP(A903,bd_lista!$A$3:$E$590,5,FALSE)</f>
        <v>Gobiernos Autonomos Municipales</v>
      </c>
      <c r="W903" s="392"/>
      <c r="X903" s="242">
        <f>+VLOOKUP(A903,[4]Sheet1!$A$13:$D$744,4,FALSE)</f>
        <v>0</v>
      </c>
      <c r="Y903" s="242" t="e">
        <f>+VLOOKUP(X903,bd_lista!$A$3:$C$590,3,FALSE)</f>
        <v>#N/A</v>
      </c>
      <c r="Z903" s="292"/>
      <c r="AA903" s="293"/>
    </row>
    <row r="904" spans="1:27" customFormat="1" ht="15" hidden="1" customHeight="1">
      <c r="A904" s="32">
        <v>1536</v>
      </c>
      <c r="B904" s="387">
        <f>+A904</f>
        <v>1536</v>
      </c>
      <c r="C904" s="247" t="str">
        <f>+VLOOKUP(A904,bd_lista!$A$3:$C$590,3,FALSE)</f>
        <v>Gobierno Autónomo Municipal de Tahua</v>
      </c>
      <c r="D904" s="389" t="str">
        <f>+C904</f>
        <v>Gobierno Autónomo Municipal de Tahua</v>
      </c>
      <c r="E904" s="242" t="s">
        <v>1304</v>
      </c>
      <c r="F904" s="243">
        <f ca="1">+IFERROR(INDEX('Hoja de Trabajo para listado'!$A$155:$Z$1048576,MATCH($A904,'Hoja de Trabajo para listado'!$A$155:$A$1048576,0),MATCH((CUADRO!F$5&amp;$E904),'Hoja de Trabajo para listado'!$A$151:$Z$151,0)),0)+IFERROR(INDEX('Hoja de Trabajo para listado'!$AB$155:$BA$1048576,MATCH($A904,'Hoja de Trabajo para listado'!$AB$155:$AB$1048576,0),MATCH((CUADRO!F$5&amp;$E904),'Hoja de Trabajo para listado'!$AB$151:$BA$151,0)),0)+IFERROR(INDEX('Hoja de Trabajo para listado'!$BC$155:$CB$1048576,MATCH($A904,'Hoja de Trabajo para listado'!$BC$155:$BC$1048576,0),MATCH((CUADRO!F$5&amp;$E904),'Hoja de Trabajo para listado'!$BC$151:$CB$151,0)),0)+IFERROR(INDEX('Hoja de Trabajo para listado'!$DE$153:$DG$274,MATCH($A904,'Hoja de Trabajo para listado'!$DE$153:$DE$1048576,0),MATCH((CUADRO!F$5&amp;$E904),'Hoja de Trabajo para listado'!$DE$151:$DG$151,0)),0)+IFERROR(INDEX('Hoja de Trabajo para listado'!$CD$155:$DC$1048576,MATCH($A904,'Hoja de Trabajo para listado'!$CD$155:$CD$1048576,0),MATCH((CUADRO!F$5&amp;$E904),'Hoja de Trabajo para listado'!$CD$151:$DC$151,0)),0)</f>
        <v>0</v>
      </c>
      <c r="G904" s="243">
        <f ca="1">+IFERROR(INDEX('Hoja de Trabajo para listado'!$A$155:$Z$1048576,MATCH($A904,'Hoja de Trabajo para listado'!$A$155:$A$1048576,0),MATCH((CUADRO!G$5&amp;$E904),'Hoja de Trabajo para listado'!$A$151:$Z$151,0)),0)+IFERROR(INDEX('Hoja de Trabajo para listado'!$AB$155:$BA$1048576,MATCH($A904,'Hoja de Trabajo para listado'!$AB$155:$AB$1048576,0),MATCH((CUADRO!G$5&amp;$E904),'Hoja de Trabajo para listado'!$AB$151:$BA$151,0)),0)+IFERROR(INDEX('Hoja de Trabajo para listado'!$BC$155:$CB$1048576,MATCH($A904,'Hoja de Trabajo para listado'!$BC$155:$BC$1048576,0),MATCH((CUADRO!G$5&amp;$E904),'Hoja de Trabajo para listado'!$BC$151:$CB$151,0)),0)+IFERROR(INDEX('Hoja de Trabajo para listado'!$DE$153:$DG$274,MATCH($A904,'Hoja de Trabajo para listado'!$DE$153:$DE$1048576,0),MATCH((CUADRO!G$5&amp;$E904),'Hoja de Trabajo para listado'!$DE$151:$DG$151,0)),0)+IFERROR(INDEX('Hoja de Trabajo para listado'!$CD$155:$DC$1048576,MATCH($A904,'Hoja de Trabajo para listado'!$CD$155:$CD$1048576,0),MATCH((CUADRO!G$5&amp;$E904),'Hoja de Trabajo para listado'!$CD$151:$DC$151,0)),0)</f>
        <v>0</v>
      </c>
      <c r="H904" s="243">
        <f ca="1">+IFERROR(INDEX('Hoja de Trabajo para listado'!$A$155:$Z$1048576,MATCH($A904,'Hoja de Trabajo para listado'!$A$155:$A$1048576,0),MATCH((CUADRO!H$5&amp;$E904),'Hoja de Trabajo para listado'!$A$151:$Z$151,0)),0)+IFERROR(INDEX('Hoja de Trabajo para listado'!$AB$155:$BA$1048576,MATCH($A904,'Hoja de Trabajo para listado'!$AB$155:$AB$1048576,0),MATCH((CUADRO!H$5&amp;$E904),'Hoja de Trabajo para listado'!$AB$151:$BA$151,0)),0)+IFERROR(INDEX('Hoja de Trabajo para listado'!$BC$155:$CB$1048576,MATCH($A904,'Hoja de Trabajo para listado'!$BC$155:$BC$1048576,0),MATCH((CUADRO!H$5&amp;$E904),'Hoja de Trabajo para listado'!$BC$151:$CB$151,0)),0)+IFERROR(INDEX('Hoja de Trabajo para listado'!$DE$153:$DG$274,MATCH($A904,'Hoja de Trabajo para listado'!$DE$153:$DE$1048576,0),MATCH((CUADRO!H$5&amp;$E904),'Hoja de Trabajo para listado'!$DE$151:$DG$151,0)),0)+IFERROR(INDEX('Hoja de Trabajo para listado'!$CD$155:$DC$1048576,MATCH($A904,'Hoja de Trabajo para listado'!$CD$155:$CD$1048576,0),MATCH((CUADRO!H$5&amp;$E904),'Hoja de Trabajo para listado'!$CD$151:$DC$151,0)),0)</f>
        <v>0</v>
      </c>
      <c r="I904" s="243">
        <f ca="1">+IFERROR(INDEX('Hoja de Trabajo para listado'!$A$155:$Z$1048576,MATCH($A904,'Hoja de Trabajo para listado'!$A$155:$A$1048576,0),MATCH((CUADRO!I$5&amp;$E904),'Hoja de Trabajo para listado'!$A$151:$Z$151,0)),0)+IFERROR(INDEX('Hoja de Trabajo para listado'!$AB$155:$BA$1048576,MATCH($A904,'Hoja de Trabajo para listado'!$AB$155:$AB$1048576,0),MATCH((CUADRO!I$5&amp;$E904),'Hoja de Trabajo para listado'!$AB$151:$BA$151,0)),0)+IFERROR(INDEX('Hoja de Trabajo para listado'!$BC$155:$CB$1048576,MATCH($A904,'Hoja de Trabajo para listado'!$BC$155:$BC$1048576,0),MATCH((CUADRO!I$5&amp;$E904),'Hoja de Trabajo para listado'!$BC$151:$CB$151,0)),0)+IFERROR(INDEX('Hoja de Trabajo para listado'!$DE$153:$DG$274,MATCH($A904,'Hoja de Trabajo para listado'!$DE$153:$DE$1048576,0),MATCH((CUADRO!I$5&amp;$E904),'Hoja de Trabajo para listado'!$DE$151:$DG$151,0)),0)+IFERROR(INDEX('Hoja de Trabajo para listado'!$CD$155:$DC$1048576,MATCH($A904,'Hoja de Trabajo para listado'!$CD$155:$CD$1048576,0),MATCH((CUADRO!I$5&amp;$E904),'Hoja de Trabajo para listado'!$CD$151:$DC$151,0)),0)</f>
        <v>0</v>
      </c>
      <c r="J904" s="243">
        <f ca="1">+IFERROR(INDEX('Hoja de Trabajo para listado'!$A$155:$Z$1048576,MATCH($A904,'Hoja de Trabajo para listado'!$A$155:$A$1048576,0),MATCH((CUADRO!J$5&amp;$E904),'Hoja de Trabajo para listado'!$A$151:$Z$151,0)),0)+IFERROR(INDEX('Hoja de Trabajo para listado'!$AB$155:$BA$1048576,MATCH($A904,'Hoja de Trabajo para listado'!$AB$155:$AB$1048576,0),MATCH((CUADRO!J$5&amp;$E904),'Hoja de Trabajo para listado'!$AB$151:$BA$151,0)),0)+IFERROR(INDEX('Hoja de Trabajo para listado'!$BC$155:$CB$1048576,MATCH($A904,'Hoja de Trabajo para listado'!$BC$155:$BC$1048576,0),MATCH((CUADRO!J$5&amp;$E904),'Hoja de Trabajo para listado'!$BC$151:$CB$151,0)),0)+IFERROR(INDEX('Hoja de Trabajo para listado'!$DE$153:$DG$274,MATCH($A904,'Hoja de Trabajo para listado'!$DE$153:$DE$1048576,0),MATCH((CUADRO!J$5&amp;$E904),'Hoja de Trabajo para listado'!$DE$151:$DG$151,0)),0)+IFERROR(INDEX('Hoja de Trabajo para listado'!$CD$155:$DC$1048576,MATCH($A904,'Hoja de Trabajo para listado'!$CD$155:$CD$1048576,0),MATCH((CUADRO!J$5&amp;$E904),'Hoja de Trabajo para listado'!$CD$151:$DC$151,0)),0)</f>
        <v>0</v>
      </c>
      <c r="K904" s="243">
        <f ca="1">+IFERROR(INDEX('Hoja de Trabajo para listado'!$A$155:$Z$1048576,MATCH($A904,'Hoja de Trabajo para listado'!$A$155:$A$1048576,0),MATCH((CUADRO!K$5&amp;$E904),'Hoja de Trabajo para listado'!$A$151:$Z$151,0)),0)+IFERROR(INDEX('Hoja de Trabajo para listado'!$AB$155:$BA$1048576,MATCH($A904,'Hoja de Trabajo para listado'!$AB$155:$AB$1048576,0),MATCH((CUADRO!K$5&amp;$E904),'Hoja de Trabajo para listado'!$AB$151:$BA$151,0)),0)+IFERROR(INDEX('Hoja de Trabajo para listado'!$BC$155:$CB$1048576,MATCH($A904,'Hoja de Trabajo para listado'!$BC$155:$BC$1048576,0),MATCH((CUADRO!K$5&amp;$E904),'Hoja de Trabajo para listado'!$BC$151:$CB$151,0)),0)+IFERROR(INDEX('Hoja de Trabajo para listado'!$DE$153:$DG$274,MATCH($A904,'Hoja de Trabajo para listado'!$DE$153:$DE$1048576,0),MATCH((CUADRO!K$5&amp;$E904),'Hoja de Trabajo para listado'!$DE$151:$DG$151,0)),0)+IFERROR(INDEX('Hoja de Trabajo para listado'!$CD$155:$DC$1048576,MATCH($A904,'Hoja de Trabajo para listado'!$CD$155:$CD$1048576,0),MATCH((CUADRO!K$5&amp;$E904),'Hoja de Trabajo para listado'!$CD$151:$DC$151,0)),0)</f>
        <v>0</v>
      </c>
      <c r="L904" s="243">
        <f ca="1">+IFERROR(INDEX('Hoja de Trabajo para listado'!$A$155:$Z$1048576,MATCH($A904,'Hoja de Trabajo para listado'!$A$155:$A$1048576,0),MATCH((CUADRO!L$5&amp;$E904),'Hoja de Trabajo para listado'!$A$151:$Z$151,0)),0)+IFERROR(INDEX('Hoja de Trabajo para listado'!$AB$155:$BA$1048576,MATCH($A904,'Hoja de Trabajo para listado'!$AB$155:$AB$1048576,0),MATCH((CUADRO!L$5&amp;$E904),'Hoja de Trabajo para listado'!$AB$151:$BA$151,0)),0)+IFERROR(INDEX('Hoja de Trabajo para listado'!$BC$155:$CB$1048576,MATCH($A904,'Hoja de Trabajo para listado'!$BC$155:$BC$1048576,0),MATCH((CUADRO!L$5&amp;$E904),'Hoja de Trabajo para listado'!$BC$151:$CB$151,0)),0)+IFERROR(INDEX('Hoja de Trabajo para listado'!$DE$153:$DG$274,MATCH($A904,'Hoja de Trabajo para listado'!$DE$153:$DE$1048576,0),MATCH((CUADRO!L$5&amp;$E904),'Hoja de Trabajo para listado'!$DE$151:$DG$151,0)),0)+IFERROR(INDEX('Hoja de Trabajo para listado'!$CD$155:$DC$1048576,MATCH($A904,'Hoja de Trabajo para listado'!$CD$155:$CD$1048576,0),MATCH((CUADRO!L$5&amp;$E904),'Hoja de Trabajo para listado'!$CD$151:$DC$151,0)),0)</f>
        <v>0</v>
      </c>
      <c r="M904" s="243">
        <f ca="1">+IFERROR(INDEX('Hoja de Trabajo para listado'!$A$155:$Z$1048576,MATCH($A904,'Hoja de Trabajo para listado'!$A$155:$A$1048576,0),MATCH((CUADRO!M$5&amp;$E904),'Hoja de Trabajo para listado'!$A$151:$Z$151,0)),0)+IFERROR(INDEX('Hoja de Trabajo para listado'!$AB$155:$BA$1048576,MATCH($A904,'Hoja de Trabajo para listado'!$AB$155:$AB$1048576,0),MATCH((CUADRO!M$5&amp;$E904),'Hoja de Trabajo para listado'!$AB$151:$BA$151,0)),0)+IFERROR(INDEX('Hoja de Trabajo para listado'!$BC$155:$CB$1048576,MATCH($A904,'Hoja de Trabajo para listado'!$BC$155:$BC$1048576,0),MATCH((CUADRO!M$5&amp;$E904),'Hoja de Trabajo para listado'!$BC$151:$CB$151,0)),0)+IFERROR(INDEX('Hoja de Trabajo para listado'!$DE$153:$DG$274,MATCH($A904,'Hoja de Trabajo para listado'!$DE$153:$DE$1048576,0),MATCH((CUADRO!M$5&amp;$E904),'Hoja de Trabajo para listado'!$DE$151:$DG$151,0)),0)+IFERROR(INDEX('Hoja de Trabajo para listado'!$CD$155:$DC$1048576,MATCH($A904,'Hoja de Trabajo para listado'!$CD$155:$CD$1048576,0),MATCH((CUADRO!M$5&amp;$E904),'Hoja de Trabajo para listado'!$CD$151:$DC$151,0)),0)</f>
        <v>0</v>
      </c>
      <c r="N904" s="243">
        <f ca="1">+IFERROR(INDEX('Hoja de Trabajo para listado'!$A$155:$Z$1048576,MATCH($A904,'Hoja de Trabajo para listado'!$A$155:$A$1048576,0),MATCH((CUADRO!N$5&amp;$E904),'Hoja de Trabajo para listado'!$A$151:$Z$151,0)),0)+IFERROR(INDEX('Hoja de Trabajo para listado'!$AB$155:$BA$1048576,MATCH($A904,'Hoja de Trabajo para listado'!$AB$155:$AB$1048576,0),MATCH((CUADRO!N$5&amp;$E904),'Hoja de Trabajo para listado'!$AB$151:$BA$151,0)),0)+IFERROR(INDEX('Hoja de Trabajo para listado'!$BC$155:$CB$1048576,MATCH($A904,'Hoja de Trabajo para listado'!$BC$155:$BC$1048576,0),MATCH((CUADRO!N$5&amp;$E904),'Hoja de Trabajo para listado'!$BC$151:$CB$151,0)),0)+IFERROR(INDEX('Hoja de Trabajo para listado'!$DE$153:$DG$274,MATCH($A904,'Hoja de Trabajo para listado'!$DE$153:$DE$1048576,0),MATCH((CUADRO!N$5&amp;$E904),'Hoja de Trabajo para listado'!$DE$151:$DG$151,0)),0)+IFERROR(INDEX('Hoja de Trabajo para listado'!$CD$155:$DC$1048576,MATCH($A904,'Hoja de Trabajo para listado'!$CD$155:$CD$1048576,0),MATCH((CUADRO!N$5&amp;$E904),'Hoja de Trabajo para listado'!$CD$151:$DC$151,0)),0)</f>
        <v>0</v>
      </c>
      <c r="O904" s="243">
        <f ca="1">+IFERROR(INDEX('Hoja de Trabajo para listado'!$A$155:$Z$1048576,MATCH($A904,'Hoja de Trabajo para listado'!$A$155:$A$1048576,0),MATCH((CUADRO!O$5&amp;$E904),'Hoja de Trabajo para listado'!$A$151:$Z$151,0)),0)+IFERROR(INDEX('Hoja de Trabajo para listado'!$AB$155:$BA$1048576,MATCH($A904,'Hoja de Trabajo para listado'!$AB$155:$AB$1048576,0),MATCH((CUADRO!O$5&amp;$E904),'Hoja de Trabajo para listado'!$AB$151:$BA$151,0)),0)+IFERROR(INDEX('Hoja de Trabajo para listado'!$BC$155:$CB$1048576,MATCH($A904,'Hoja de Trabajo para listado'!$BC$155:$BC$1048576,0),MATCH((CUADRO!O$5&amp;$E904),'Hoja de Trabajo para listado'!$BC$151:$CB$151,0)),0)+IFERROR(INDEX('Hoja de Trabajo para listado'!$DE$153:$DG$274,MATCH($A904,'Hoja de Trabajo para listado'!$DE$153:$DE$1048576,0),MATCH((CUADRO!O$5&amp;$E904),'Hoja de Trabajo para listado'!$DE$151:$DG$151,0)),0)+IFERROR(INDEX('Hoja de Trabajo para listado'!$CD$155:$DC$1048576,MATCH($A904,'Hoja de Trabajo para listado'!$CD$155:$CD$1048576,0),MATCH((CUADRO!O$5&amp;$E904),'Hoja de Trabajo para listado'!$CD$151:$DC$151,0)),0)</f>
        <v>0</v>
      </c>
      <c r="P904" s="243">
        <f ca="1">+IFERROR(INDEX('Hoja de Trabajo para listado'!$A$155:$Z$1048576,MATCH($A904,'Hoja de Trabajo para listado'!$A$155:$A$1048576,0),MATCH((CUADRO!P$5&amp;$E904),'Hoja de Trabajo para listado'!$A$151:$Z$151,0)),0)+IFERROR(INDEX('Hoja de Trabajo para listado'!$AB$155:$BA$1048576,MATCH($A904,'Hoja de Trabajo para listado'!$AB$155:$AB$1048576,0),MATCH((CUADRO!P$5&amp;$E904),'Hoja de Trabajo para listado'!$AB$151:$BA$151,0)),0)+IFERROR(INDEX('Hoja de Trabajo para listado'!$BC$155:$CB$1048576,MATCH($A904,'Hoja de Trabajo para listado'!$BC$155:$BC$1048576,0),MATCH((CUADRO!P$5&amp;$E904),'Hoja de Trabajo para listado'!$BC$151:$CB$151,0)),0)+IFERROR(INDEX('Hoja de Trabajo para listado'!$DE$153:$DG$274,MATCH($A904,'Hoja de Trabajo para listado'!$DE$153:$DE$1048576,0),MATCH((CUADRO!P$5&amp;$E904),'Hoja de Trabajo para listado'!$DE$151:$DG$151,0)),0)+IFERROR(INDEX('Hoja de Trabajo para listado'!$CD$155:$DC$1048576,MATCH($A904,'Hoja de Trabajo para listado'!$CD$155:$CD$1048576,0),MATCH((CUADRO!P$5&amp;$E904),'Hoja de Trabajo para listado'!$CD$151:$DC$151,0)),0)</f>
        <v>0</v>
      </c>
      <c r="Q904" s="243">
        <f ca="1">+IFERROR(INDEX('Hoja de Trabajo para listado'!$A$155:$Z$1048576,MATCH($A904,'Hoja de Trabajo para listado'!$A$155:$A$1048576,0),MATCH((CUADRO!Q$5&amp;$E904),'Hoja de Trabajo para listado'!$A$151:$Z$151,0)),0)+IFERROR(INDEX('Hoja de Trabajo para listado'!$AB$155:$BA$1048576,MATCH($A904,'Hoja de Trabajo para listado'!$AB$155:$AB$1048576,0),MATCH((CUADRO!Q$5&amp;$E904),'Hoja de Trabajo para listado'!$AB$151:$BA$151,0)),0)+IFERROR(INDEX('Hoja de Trabajo para listado'!$BC$155:$CB$1048576,MATCH($A904,'Hoja de Trabajo para listado'!$BC$155:$BC$1048576,0),MATCH((CUADRO!Q$5&amp;$E904),'Hoja de Trabajo para listado'!$BC$151:$CB$151,0)),0)+IFERROR(INDEX('Hoja de Trabajo para listado'!$DE$153:$DG$274,MATCH($A904,'Hoja de Trabajo para listado'!$DE$153:$DE$1048576,0),MATCH((CUADRO!Q$5&amp;$E904),'Hoja de Trabajo para listado'!$DE$151:$DG$151,0)),0)+IFERROR(INDEX('Hoja de Trabajo para listado'!$CD$155:$DC$1048576,MATCH($A904,'Hoja de Trabajo para listado'!$CD$155:$CD$1048576,0),MATCH((CUADRO!Q$5&amp;$E904),'Hoja de Trabajo para listado'!$CD$151:$DC$151,0)),0)</f>
        <v>0</v>
      </c>
      <c r="R904" s="243">
        <f t="shared" ca="1" si="31"/>
        <v>0</v>
      </c>
      <c r="S904" s="249"/>
      <c r="T904" s="243">
        <f ca="1">+T905</f>
        <v>0</v>
      </c>
      <c r="U904" s="242">
        <f t="shared" si="32"/>
        <v>1</v>
      </c>
      <c r="V904" s="333" t="str">
        <f>+VLOOKUP(A904,bd_lista!$A$3:$E$590,5,FALSE)</f>
        <v>Gobiernos Autonomos Municipales</v>
      </c>
      <c r="W904" s="391" t="str">
        <f>+V904</f>
        <v>Gobiernos Autonomos Municipales</v>
      </c>
      <c r="X904" s="242">
        <f>+VLOOKUP(A904,[4]Sheet1!$A$13:$D$744,4,FALSE)</f>
        <v>0</v>
      </c>
      <c r="Y904" s="242" t="e">
        <f>+VLOOKUP(X904,bd_lista!$A$3:$C$590,3,FALSE)</f>
        <v>#N/A</v>
      </c>
      <c r="Z904" s="294">
        <f>+X904</f>
        <v>0</v>
      </c>
      <c r="AA904" s="295" t="e">
        <f>+Y904</f>
        <v>#N/A</v>
      </c>
    </row>
    <row r="905" spans="1:27" customFormat="1" ht="15" hidden="1" customHeight="1">
      <c r="A905" s="32">
        <v>1536</v>
      </c>
      <c r="B905" s="388"/>
      <c r="C905" s="247" t="str">
        <f>+VLOOKUP(A905,bd_lista!$A$3:$C$590,3,FALSE)</f>
        <v>Gobierno Autónomo Municipal de Tahua</v>
      </c>
      <c r="D905" s="390"/>
      <c r="E905" s="244" t="s">
        <v>1305</v>
      </c>
      <c r="F905" s="245">
        <f ca="1">+IFERROR(INDEX('Hoja de Trabajo para listado'!$A$155:$Z$1048576,MATCH($A905,'Hoja de Trabajo para listado'!$A$155:$A$1048576,0),MATCH((CUADRO!F$5&amp;$E905),'Hoja de Trabajo para listado'!$A$151:$Z$151,0)),0)+IFERROR(INDEX('Hoja de Trabajo para listado'!$AB$155:$BA$1048576,MATCH($A905,'Hoja de Trabajo para listado'!$AB$155:$AB$1048576,0),MATCH((CUADRO!F$5&amp;$E905),'Hoja de Trabajo para listado'!$AB$151:$BA$151,0)),0)+IFERROR(INDEX('Hoja de Trabajo para listado'!$BC$155:$CB$1048576,MATCH($A905,'Hoja de Trabajo para listado'!$BC$155:$BC$1048576,0),MATCH((CUADRO!F$5&amp;$E905),'Hoja de Trabajo para listado'!$BC$151:$CB$151,0)),0)+IFERROR(INDEX('Hoja de Trabajo para listado'!$DE$153:$DG$274,MATCH($A905,'Hoja de Trabajo para listado'!$DE$153:$DE$1048576,0),MATCH((CUADRO!F$5&amp;$E905),'Hoja de Trabajo para listado'!$DE$151:$DG$151,0)),0)+IFERROR(INDEX('Hoja de Trabajo para listado'!$CD$155:$DC$1048576,MATCH($A905,'Hoja de Trabajo para listado'!$CD$155:$CD$1048576,0),MATCH((CUADRO!F$5&amp;$E905),'Hoja de Trabajo para listado'!$CD$151:$DC$151,0)),0)</f>
        <v>0</v>
      </c>
      <c r="G905" s="245">
        <f ca="1">+IFERROR(INDEX('Hoja de Trabajo para listado'!$A$155:$Z$1048576,MATCH($A905,'Hoja de Trabajo para listado'!$A$155:$A$1048576,0),MATCH((CUADRO!G$5&amp;$E905),'Hoja de Trabajo para listado'!$A$151:$Z$151,0)),0)+IFERROR(INDEX('Hoja de Trabajo para listado'!$AB$155:$BA$1048576,MATCH($A905,'Hoja de Trabajo para listado'!$AB$155:$AB$1048576,0),MATCH((CUADRO!G$5&amp;$E905),'Hoja de Trabajo para listado'!$AB$151:$BA$151,0)),0)+IFERROR(INDEX('Hoja de Trabajo para listado'!$BC$155:$CB$1048576,MATCH($A905,'Hoja de Trabajo para listado'!$BC$155:$BC$1048576,0),MATCH((CUADRO!G$5&amp;$E905),'Hoja de Trabajo para listado'!$BC$151:$CB$151,0)),0)+IFERROR(INDEX('Hoja de Trabajo para listado'!$DE$153:$DG$274,MATCH($A905,'Hoja de Trabajo para listado'!$DE$153:$DE$1048576,0),MATCH((CUADRO!G$5&amp;$E905),'Hoja de Trabajo para listado'!$DE$151:$DG$151,0)),0)+IFERROR(INDEX('Hoja de Trabajo para listado'!$CD$155:$DC$1048576,MATCH($A905,'Hoja de Trabajo para listado'!$CD$155:$CD$1048576,0),MATCH((CUADRO!G$5&amp;$E905),'Hoja de Trabajo para listado'!$CD$151:$DC$151,0)),0)</f>
        <v>0</v>
      </c>
      <c r="H905" s="245">
        <f ca="1">+IFERROR(INDEX('Hoja de Trabajo para listado'!$A$155:$Z$1048576,MATCH($A905,'Hoja de Trabajo para listado'!$A$155:$A$1048576,0),MATCH((CUADRO!H$5&amp;$E905),'Hoja de Trabajo para listado'!$A$151:$Z$151,0)),0)+IFERROR(INDEX('Hoja de Trabajo para listado'!$AB$155:$BA$1048576,MATCH($A905,'Hoja de Trabajo para listado'!$AB$155:$AB$1048576,0),MATCH((CUADRO!H$5&amp;$E905),'Hoja de Trabajo para listado'!$AB$151:$BA$151,0)),0)+IFERROR(INDEX('Hoja de Trabajo para listado'!$BC$155:$CB$1048576,MATCH($A905,'Hoja de Trabajo para listado'!$BC$155:$BC$1048576,0),MATCH((CUADRO!H$5&amp;$E905),'Hoja de Trabajo para listado'!$BC$151:$CB$151,0)),0)+IFERROR(INDEX('Hoja de Trabajo para listado'!$DE$153:$DG$274,MATCH($A905,'Hoja de Trabajo para listado'!$DE$153:$DE$1048576,0),MATCH((CUADRO!H$5&amp;$E905),'Hoja de Trabajo para listado'!$DE$151:$DG$151,0)),0)+IFERROR(INDEX('Hoja de Trabajo para listado'!$CD$155:$DC$1048576,MATCH($A905,'Hoja de Trabajo para listado'!$CD$155:$CD$1048576,0),MATCH((CUADRO!H$5&amp;$E905),'Hoja de Trabajo para listado'!$CD$151:$DC$151,0)),0)</f>
        <v>0</v>
      </c>
      <c r="I905" s="245">
        <f ca="1">+IFERROR(INDEX('Hoja de Trabajo para listado'!$A$155:$Z$1048576,MATCH($A905,'Hoja de Trabajo para listado'!$A$155:$A$1048576,0),MATCH((CUADRO!I$5&amp;$E905),'Hoja de Trabajo para listado'!$A$151:$Z$151,0)),0)+IFERROR(INDEX('Hoja de Trabajo para listado'!$AB$155:$BA$1048576,MATCH($A905,'Hoja de Trabajo para listado'!$AB$155:$AB$1048576,0),MATCH((CUADRO!I$5&amp;$E905),'Hoja de Trabajo para listado'!$AB$151:$BA$151,0)),0)+IFERROR(INDEX('Hoja de Trabajo para listado'!$BC$155:$CB$1048576,MATCH($A905,'Hoja de Trabajo para listado'!$BC$155:$BC$1048576,0),MATCH((CUADRO!I$5&amp;$E905),'Hoja de Trabajo para listado'!$BC$151:$CB$151,0)),0)+IFERROR(INDEX('Hoja de Trabajo para listado'!$DE$153:$DG$274,MATCH($A905,'Hoja de Trabajo para listado'!$DE$153:$DE$1048576,0),MATCH((CUADRO!I$5&amp;$E905),'Hoja de Trabajo para listado'!$DE$151:$DG$151,0)),0)+IFERROR(INDEX('Hoja de Trabajo para listado'!$CD$155:$DC$1048576,MATCH($A905,'Hoja de Trabajo para listado'!$CD$155:$CD$1048576,0),MATCH((CUADRO!I$5&amp;$E905),'Hoja de Trabajo para listado'!$CD$151:$DC$151,0)),0)</f>
        <v>0</v>
      </c>
      <c r="J905" s="245">
        <f ca="1">+IFERROR(INDEX('Hoja de Trabajo para listado'!$A$155:$Z$1048576,MATCH($A905,'Hoja de Trabajo para listado'!$A$155:$A$1048576,0),MATCH((CUADRO!J$5&amp;$E905),'Hoja de Trabajo para listado'!$A$151:$Z$151,0)),0)+IFERROR(INDEX('Hoja de Trabajo para listado'!$AB$155:$BA$1048576,MATCH($A905,'Hoja de Trabajo para listado'!$AB$155:$AB$1048576,0),MATCH((CUADRO!J$5&amp;$E905),'Hoja de Trabajo para listado'!$AB$151:$BA$151,0)),0)+IFERROR(INDEX('Hoja de Trabajo para listado'!$BC$155:$CB$1048576,MATCH($A905,'Hoja de Trabajo para listado'!$BC$155:$BC$1048576,0),MATCH((CUADRO!J$5&amp;$E905),'Hoja de Trabajo para listado'!$BC$151:$CB$151,0)),0)+IFERROR(INDEX('Hoja de Trabajo para listado'!$DE$153:$DG$274,MATCH($A905,'Hoja de Trabajo para listado'!$DE$153:$DE$1048576,0),MATCH((CUADRO!J$5&amp;$E905),'Hoja de Trabajo para listado'!$DE$151:$DG$151,0)),0)+IFERROR(INDEX('Hoja de Trabajo para listado'!$CD$155:$DC$1048576,MATCH($A905,'Hoja de Trabajo para listado'!$CD$155:$CD$1048576,0),MATCH((CUADRO!J$5&amp;$E905),'Hoja de Trabajo para listado'!$CD$151:$DC$151,0)),0)</f>
        <v>0</v>
      </c>
      <c r="K905" s="245">
        <f ca="1">+IFERROR(INDEX('Hoja de Trabajo para listado'!$A$155:$Z$1048576,MATCH($A905,'Hoja de Trabajo para listado'!$A$155:$A$1048576,0),MATCH((CUADRO!K$5&amp;$E905),'Hoja de Trabajo para listado'!$A$151:$Z$151,0)),0)+IFERROR(INDEX('Hoja de Trabajo para listado'!$AB$155:$BA$1048576,MATCH($A905,'Hoja de Trabajo para listado'!$AB$155:$AB$1048576,0),MATCH((CUADRO!K$5&amp;$E905),'Hoja de Trabajo para listado'!$AB$151:$BA$151,0)),0)+IFERROR(INDEX('Hoja de Trabajo para listado'!$BC$155:$CB$1048576,MATCH($A905,'Hoja de Trabajo para listado'!$BC$155:$BC$1048576,0),MATCH((CUADRO!K$5&amp;$E905),'Hoja de Trabajo para listado'!$BC$151:$CB$151,0)),0)+IFERROR(INDEX('Hoja de Trabajo para listado'!$DE$153:$DG$274,MATCH($A905,'Hoja de Trabajo para listado'!$DE$153:$DE$1048576,0),MATCH((CUADRO!K$5&amp;$E905),'Hoja de Trabajo para listado'!$DE$151:$DG$151,0)),0)+IFERROR(INDEX('Hoja de Trabajo para listado'!$CD$155:$DC$1048576,MATCH($A905,'Hoja de Trabajo para listado'!$CD$155:$CD$1048576,0),MATCH((CUADRO!K$5&amp;$E905),'Hoja de Trabajo para listado'!$CD$151:$DC$151,0)),0)</f>
        <v>0</v>
      </c>
      <c r="L905" s="245">
        <f ca="1">+IFERROR(INDEX('Hoja de Trabajo para listado'!$A$155:$Z$1048576,MATCH($A905,'Hoja de Trabajo para listado'!$A$155:$A$1048576,0),MATCH((CUADRO!L$5&amp;$E905),'Hoja de Trabajo para listado'!$A$151:$Z$151,0)),0)+IFERROR(INDEX('Hoja de Trabajo para listado'!$AB$155:$BA$1048576,MATCH($A905,'Hoja de Trabajo para listado'!$AB$155:$AB$1048576,0),MATCH((CUADRO!L$5&amp;$E905),'Hoja de Trabajo para listado'!$AB$151:$BA$151,0)),0)+IFERROR(INDEX('Hoja de Trabajo para listado'!$BC$155:$CB$1048576,MATCH($A905,'Hoja de Trabajo para listado'!$BC$155:$BC$1048576,0),MATCH((CUADRO!L$5&amp;$E905),'Hoja de Trabajo para listado'!$BC$151:$CB$151,0)),0)+IFERROR(INDEX('Hoja de Trabajo para listado'!$DE$153:$DG$274,MATCH($A905,'Hoja de Trabajo para listado'!$DE$153:$DE$1048576,0),MATCH((CUADRO!L$5&amp;$E905),'Hoja de Trabajo para listado'!$DE$151:$DG$151,0)),0)+IFERROR(INDEX('Hoja de Trabajo para listado'!$CD$155:$DC$1048576,MATCH($A905,'Hoja de Trabajo para listado'!$CD$155:$CD$1048576,0),MATCH((CUADRO!L$5&amp;$E905),'Hoja de Trabajo para listado'!$CD$151:$DC$151,0)),0)</f>
        <v>0</v>
      </c>
      <c r="M905" s="245">
        <f ca="1">+IFERROR(INDEX('Hoja de Trabajo para listado'!$A$155:$Z$1048576,MATCH($A905,'Hoja de Trabajo para listado'!$A$155:$A$1048576,0),MATCH((CUADRO!M$5&amp;$E905),'Hoja de Trabajo para listado'!$A$151:$Z$151,0)),0)+IFERROR(INDEX('Hoja de Trabajo para listado'!$AB$155:$BA$1048576,MATCH($A905,'Hoja de Trabajo para listado'!$AB$155:$AB$1048576,0),MATCH((CUADRO!M$5&amp;$E905),'Hoja de Trabajo para listado'!$AB$151:$BA$151,0)),0)+IFERROR(INDEX('Hoja de Trabajo para listado'!$BC$155:$CB$1048576,MATCH($A905,'Hoja de Trabajo para listado'!$BC$155:$BC$1048576,0),MATCH((CUADRO!M$5&amp;$E905),'Hoja de Trabajo para listado'!$BC$151:$CB$151,0)),0)+IFERROR(INDEX('Hoja de Trabajo para listado'!$DE$153:$DG$274,MATCH($A905,'Hoja de Trabajo para listado'!$DE$153:$DE$1048576,0),MATCH((CUADRO!M$5&amp;$E905),'Hoja de Trabajo para listado'!$DE$151:$DG$151,0)),0)+IFERROR(INDEX('Hoja de Trabajo para listado'!$CD$155:$DC$1048576,MATCH($A905,'Hoja de Trabajo para listado'!$CD$155:$CD$1048576,0),MATCH((CUADRO!M$5&amp;$E905),'Hoja de Trabajo para listado'!$CD$151:$DC$151,0)),0)</f>
        <v>0</v>
      </c>
      <c r="N905" s="245">
        <f ca="1">+IFERROR(INDEX('Hoja de Trabajo para listado'!$A$155:$Z$1048576,MATCH($A905,'Hoja de Trabajo para listado'!$A$155:$A$1048576,0),MATCH((CUADRO!N$5&amp;$E905),'Hoja de Trabajo para listado'!$A$151:$Z$151,0)),0)+IFERROR(INDEX('Hoja de Trabajo para listado'!$AB$155:$BA$1048576,MATCH($A905,'Hoja de Trabajo para listado'!$AB$155:$AB$1048576,0),MATCH((CUADRO!N$5&amp;$E905),'Hoja de Trabajo para listado'!$AB$151:$BA$151,0)),0)+IFERROR(INDEX('Hoja de Trabajo para listado'!$BC$155:$CB$1048576,MATCH($A905,'Hoja de Trabajo para listado'!$BC$155:$BC$1048576,0),MATCH((CUADRO!N$5&amp;$E905),'Hoja de Trabajo para listado'!$BC$151:$CB$151,0)),0)+IFERROR(INDEX('Hoja de Trabajo para listado'!$DE$153:$DG$274,MATCH($A905,'Hoja de Trabajo para listado'!$DE$153:$DE$1048576,0),MATCH((CUADRO!N$5&amp;$E905),'Hoja de Trabajo para listado'!$DE$151:$DG$151,0)),0)+IFERROR(INDEX('Hoja de Trabajo para listado'!$CD$155:$DC$1048576,MATCH($A905,'Hoja de Trabajo para listado'!$CD$155:$CD$1048576,0),MATCH((CUADRO!N$5&amp;$E905),'Hoja de Trabajo para listado'!$CD$151:$DC$151,0)),0)</f>
        <v>0</v>
      </c>
      <c r="O905" s="245">
        <f ca="1">+IFERROR(INDEX('Hoja de Trabajo para listado'!$A$155:$Z$1048576,MATCH($A905,'Hoja de Trabajo para listado'!$A$155:$A$1048576,0),MATCH((CUADRO!O$5&amp;$E905),'Hoja de Trabajo para listado'!$A$151:$Z$151,0)),0)+IFERROR(INDEX('Hoja de Trabajo para listado'!$AB$155:$BA$1048576,MATCH($A905,'Hoja de Trabajo para listado'!$AB$155:$AB$1048576,0),MATCH((CUADRO!O$5&amp;$E905),'Hoja de Trabajo para listado'!$AB$151:$BA$151,0)),0)+IFERROR(INDEX('Hoja de Trabajo para listado'!$BC$155:$CB$1048576,MATCH($A905,'Hoja de Trabajo para listado'!$BC$155:$BC$1048576,0),MATCH((CUADRO!O$5&amp;$E905),'Hoja de Trabajo para listado'!$BC$151:$CB$151,0)),0)+IFERROR(INDEX('Hoja de Trabajo para listado'!$DE$153:$DG$274,MATCH($A905,'Hoja de Trabajo para listado'!$DE$153:$DE$1048576,0),MATCH((CUADRO!O$5&amp;$E905),'Hoja de Trabajo para listado'!$DE$151:$DG$151,0)),0)+IFERROR(INDEX('Hoja de Trabajo para listado'!$CD$155:$DC$1048576,MATCH($A905,'Hoja de Trabajo para listado'!$CD$155:$CD$1048576,0),MATCH((CUADRO!O$5&amp;$E905),'Hoja de Trabajo para listado'!$CD$151:$DC$151,0)),0)</f>
        <v>0</v>
      </c>
      <c r="P905" s="245">
        <f ca="1">+IFERROR(INDEX('Hoja de Trabajo para listado'!$A$155:$Z$1048576,MATCH($A905,'Hoja de Trabajo para listado'!$A$155:$A$1048576,0),MATCH((CUADRO!P$5&amp;$E905),'Hoja de Trabajo para listado'!$A$151:$Z$151,0)),0)+IFERROR(INDEX('Hoja de Trabajo para listado'!$AB$155:$BA$1048576,MATCH($A905,'Hoja de Trabajo para listado'!$AB$155:$AB$1048576,0),MATCH((CUADRO!P$5&amp;$E905),'Hoja de Trabajo para listado'!$AB$151:$BA$151,0)),0)+IFERROR(INDEX('Hoja de Trabajo para listado'!$BC$155:$CB$1048576,MATCH($A905,'Hoja de Trabajo para listado'!$BC$155:$BC$1048576,0),MATCH((CUADRO!P$5&amp;$E905),'Hoja de Trabajo para listado'!$BC$151:$CB$151,0)),0)+IFERROR(INDEX('Hoja de Trabajo para listado'!$DE$153:$DG$274,MATCH($A905,'Hoja de Trabajo para listado'!$DE$153:$DE$1048576,0),MATCH((CUADRO!P$5&amp;$E905),'Hoja de Trabajo para listado'!$DE$151:$DG$151,0)),0)+IFERROR(INDEX('Hoja de Trabajo para listado'!$CD$155:$DC$1048576,MATCH($A905,'Hoja de Trabajo para listado'!$CD$155:$CD$1048576,0),MATCH((CUADRO!P$5&amp;$E905),'Hoja de Trabajo para listado'!$CD$151:$DC$151,0)),0)</f>
        <v>0</v>
      </c>
      <c r="Q905" s="245">
        <f ca="1">+IFERROR(INDEX('Hoja de Trabajo para listado'!$A$155:$Z$1048576,MATCH($A905,'Hoja de Trabajo para listado'!$A$155:$A$1048576,0),MATCH((CUADRO!Q$5&amp;$E905),'Hoja de Trabajo para listado'!$A$151:$Z$151,0)),0)+IFERROR(INDEX('Hoja de Trabajo para listado'!$AB$155:$BA$1048576,MATCH($A905,'Hoja de Trabajo para listado'!$AB$155:$AB$1048576,0),MATCH((CUADRO!Q$5&amp;$E905),'Hoja de Trabajo para listado'!$AB$151:$BA$151,0)),0)+IFERROR(INDEX('Hoja de Trabajo para listado'!$BC$155:$CB$1048576,MATCH($A905,'Hoja de Trabajo para listado'!$BC$155:$BC$1048576,0),MATCH((CUADRO!Q$5&amp;$E905),'Hoja de Trabajo para listado'!$BC$151:$CB$151,0)),0)+IFERROR(INDEX('Hoja de Trabajo para listado'!$DE$153:$DG$274,MATCH($A905,'Hoja de Trabajo para listado'!$DE$153:$DE$1048576,0),MATCH((CUADRO!Q$5&amp;$E905),'Hoja de Trabajo para listado'!$DE$151:$DG$151,0)),0)+IFERROR(INDEX('Hoja de Trabajo para listado'!$CD$155:$DC$1048576,MATCH($A905,'Hoja de Trabajo para listado'!$CD$155:$CD$1048576,0),MATCH((CUADRO!Q$5&amp;$E905),'Hoja de Trabajo para listado'!$CD$151:$DC$151,0)),0)</f>
        <v>0</v>
      </c>
      <c r="R905" s="245">
        <f t="shared" ca="1" si="31"/>
        <v>0</v>
      </c>
      <c r="S905" s="259">
        <f ca="1">+R904+R905</f>
        <v>0</v>
      </c>
      <c r="T905" s="245">
        <f ca="1">+S905</f>
        <v>0</v>
      </c>
      <c r="U905" s="244">
        <f t="shared" si="32"/>
        <v>2</v>
      </c>
      <c r="V905" s="333" t="str">
        <f>+VLOOKUP(A905,bd_lista!$A$3:$E$590,5,FALSE)</f>
        <v>Gobiernos Autonomos Municipales</v>
      </c>
      <c r="W905" s="392"/>
      <c r="X905" s="242">
        <f>+VLOOKUP(A905,[4]Sheet1!$A$13:$D$744,4,FALSE)</f>
        <v>0</v>
      </c>
      <c r="Y905" s="242" t="e">
        <f>+VLOOKUP(X905,bd_lista!$A$3:$C$590,3,FALSE)</f>
        <v>#N/A</v>
      </c>
      <c r="Z905" s="292"/>
      <c r="AA905" s="293"/>
    </row>
    <row r="906" spans="1:27" customFormat="1" ht="15" hidden="1" customHeight="1">
      <c r="A906" s="32">
        <v>1537</v>
      </c>
      <c r="B906" s="387">
        <f>+A906</f>
        <v>1537</v>
      </c>
      <c r="C906" s="247" t="str">
        <f>+VLOOKUP(A906,bd_lista!$A$3:$C$590,3,FALSE)</f>
        <v>Gobierno Autónomo Municipal de Villazón</v>
      </c>
      <c r="D906" s="389" t="str">
        <f>+C906</f>
        <v>Gobierno Autónomo Municipal de Villazón</v>
      </c>
      <c r="E906" s="242" t="s">
        <v>1304</v>
      </c>
      <c r="F906" s="243">
        <f ca="1">+IFERROR(INDEX('Hoja de Trabajo para listado'!$A$155:$Z$1048576,MATCH($A906,'Hoja de Trabajo para listado'!$A$155:$A$1048576,0),MATCH((CUADRO!F$5&amp;$E906),'Hoja de Trabajo para listado'!$A$151:$Z$151,0)),0)+IFERROR(INDEX('Hoja de Trabajo para listado'!$AB$155:$BA$1048576,MATCH($A906,'Hoja de Trabajo para listado'!$AB$155:$AB$1048576,0),MATCH((CUADRO!F$5&amp;$E906),'Hoja de Trabajo para listado'!$AB$151:$BA$151,0)),0)+IFERROR(INDEX('Hoja de Trabajo para listado'!$BC$155:$CB$1048576,MATCH($A906,'Hoja de Trabajo para listado'!$BC$155:$BC$1048576,0),MATCH((CUADRO!F$5&amp;$E906),'Hoja de Trabajo para listado'!$BC$151:$CB$151,0)),0)+IFERROR(INDEX('Hoja de Trabajo para listado'!$DE$153:$DG$274,MATCH($A906,'Hoja de Trabajo para listado'!$DE$153:$DE$1048576,0),MATCH((CUADRO!F$5&amp;$E906),'Hoja de Trabajo para listado'!$DE$151:$DG$151,0)),0)+IFERROR(INDEX('Hoja de Trabajo para listado'!$CD$155:$DC$1048576,MATCH($A906,'Hoja de Trabajo para listado'!$CD$155:$CD$1048576,0),MATCH((CUADRO!F$5&amp;$E906),'Hoja de Trabajo para listado'!$CD$151:$DC$151,0)),0)</f>
        <v>0</v>
      </c>
      <c r="G906" s="243">
        <f ca="1">+IFERROR(INDEX('Hoja de Trabajo para listado'!$A$155:$Z$1048576,MATCH($A906,'Hoja de Trabajo para listado'!$A$155:$A$1048576,0),MATCH((CUADRO!G$5&amp;$E906),'Hoja de Trabajo para listado'!$A$151:$Z$151,0)),0)+IFERROR(INDEX('Hoja de Trabajo para listado'!$AB$155:$BA$1048576,MATCH($A906,'Hoja de Trabajo para listado'!$AB$155:$AB$1048576,0),MATCH((CUADRO!G$5&amp;$E906),'Hoja de Trabajo para listado'!$AB$151:$BA$151,0)),0)+IFERROR(INDEX('Hoja de Trabajo para listado'!$BC$155:$CB$1048576,MATCH($A906,'Hoja de Trabajo para listado'!$BC$155:$BC$1048576,0),MATCH((CUADRO!G$5&amp;$E906),'Hoja de Trabajo para listado'!$BC$151:$CB$151,0)),0)+IFERROR(INDEX('Hoja de Trabajo para listado'!$DE$153:$DG$274,MATCH($A906,'Hoja de Trabajo para listado'!$DE$153:$DE$1048576,0),MATCH((CUADRO!G$5&amp;$E906),'Hoja de Trabajo para listado'!$DE$151:$DG$151,0)),0)+IFERROR(INDEX('Hoja de Trabajo para listado'!$CD$155:$DC$1048576,MATCH($A906,'Hoja de Trabajo para listado'!$CD$155:$CD$1048576,0),MATCH((CUADRO!G$5&amp;$E906),'Hoja de Trabajo para listado'!$CD$151:$DC$151,0)),0)</f>
        <v>0</v>
      </c>
      <c r="H906" s="243">
        <f ca="1">+IFERROR(INDEX('Hoja de Trabajo para listado'!$A$155:$Z$1048576,MATCH($A906,'Hoja de Trabajo para listado'!$A$155:$A$1048576,0),MATCH((CUADRO!H$5&amp;$E906),'Hoja de Trabajo para listado'!$A$151:$Z$151,0)),0)+IFERROR(INDEX('Hoja de Trabajo para listado'!$AB$155:$BA$1048576,MATCH($A906,'Hoja de Trabajo para listado'!$AB$155:$AB$1048576,0),MATCH((CUADRO!H$5&amp;$E906),'Hoja de Trabajo para listado'!$AB$151:$BA$151,0)),0)+IFERROR(INDEX('Hoja de Trabajo para listado'!$BC$155:$CB$1048576,MATCH($A906,'Hoja de Trabajo para listado'!$BC$155:$BC$1048576,0),MATCH((CUADRO!H$5&amp;$E906),'Hoja de Trabajo para listado'!$BC$151:$CB$151,0)),0)+IFERROR(INDEX('Hoja de Trabajo para listado'!$DE$153:$DG$274,MATCH($A906,'Hoja de Trabajo para listado'!$DE$153:$DE$1048576,0),MATCH((CUADRO!H$5&amp;$E906),'Hoja de Trabajo para listado'!$DE$151:$DG$151,0)),0)+IFERROR(INDEX('Hoja de Trabajo para listado'!$CD$155:$DC$1048576,MATCH($A906,'Hoja de Trabajo para listado'!$CD$155:$CD$1048576,0),MATCH((CUADRO!H$5&amp;$E906),'Hoja de Trabajo para listado'!$CD$151:$DC$151,0)),0)</f>
        <v>0</v>
      </c>
      <c r="I906" s="243">
        <f ca="1">+IFERROR(INDEX('Hoja de Trabajo para listado'!$A$155:$Z$1048576,MATCH($A906,'Hoja de Trabajo para listado'!$A$155:$A$1048576,0),MATCH((CUADRO!I$5&amp;$E906),'Hoja de Trabajo para listado'!$A$151:$Z$151,0)),0)+IFERROR(INDEX('Hoja de Trabajo para listado'!$AB$155:$BA$1048576,MATCH($A906,'Hoja de Trabajo para listado'!$AB$155:$AB$1048576,0),MATCH((CUADRO!I$5&amp;$E906),'Hoja de Trabajo para listado'!$AB$151:$BA$151,0)),0)+IFERROR(INDEX('Hoja de Trabajo para listado'!$BC$155:$CB$1048576,MATCH($A906,'Hoja de Trabajo para listado'!$BC$155:$BC$1048576,0),MATCH((CUADRO!I$5&amp;$E906),'Hoja de Trabajo para listado'!$BC$151:$CB$151,0)),0)+IFERROR(INDEX('Hoja de Trabajo para listado'!$DE$153:$DG$274,MATCH($A906,'Hoja de Trabajo para listado'!$DE$153:$DE$1048576,0),MATCH((CUADRO!I$5&amp;$E906),'Hoja de Trabajo para listado'!$DE$151:$DG$151,0)),0)+IFERROR(INDEX('Hoja de Trabajo para listado'!$CD$155:$DC$1048576,MATCH($A906,'Hoja de Trabajo para listado'!$CD$155:$CD$1048576,0),MATCH((CUADRO!I$5&amp;$E906),'Hoja de Trabajo para listado'!$CD$151:$DC$151,0)),0)</f>
        <v>0</v>
      </c>
      <c r="J906" s="243">
        <f ca="1">+IFERROR(INDEX('Hoja de Trabajo para listado'!$A$155:$Z$1048576,MATCH($A906,'Hoja de Trabajo para listado'!$A$155:$A$1048576,0),MATCH((CUADRO!J$5&amp;$E906),'Hoja de Trabajo para listado'!$A$151:$Z$151,0)),0)+IFERROR(INDEX('Hoja de Trabajo para listado'!$AB$155:$BA$1048576,MATCH($A906,'Hoja de Trabajo para listado'!$AB$155:$AB$1048576,0),MATCH((CUADRO!J$5&amp;$E906),'Hoja de Trabajo para listado'!$AB$151:$BA$151,0)),0)+IFERROR(INDEX('Hoja de Trabajo para listado'!$BC$155:$CB$1048576,MATCH($A906,'Hoja de Trabajo para listado'!$BC$155:$BC$1048576,0),MATCH((CUADRO!J$5&amp;$E906),'Hoja de Trabajo para listado'!$BC$151:$CB$151,0)),0)+IFERROR(INDEX('Hoja de Trabajo para listado'!$DE$153:$DG$274,MATCH($A906,'Hoja de Trabajo para listado'!$DE$153:$DE$1048576,0),MATCH((CUADRO!J$5&amp;$E906),'Hoja de Trabajo para listado'!$DE$151:$DG$151,0)),0)+IFERROR(INDEX('Hoja de Trabajo para listado'!$CD$155:$DC$1048576,MATCH($A906,'Hoja de Trabajo para listado'!$CD$155:$CD$1048576,0),MATCH((CUADRO!J$5&amp;$E906),'Hoja de Trabajo para listado'!$CD$151:$DC$151,0)),0)</f>
        <v>0</v>
      </c>
      <c r="K906" s="243">
        <f ca="1">+IFERROR(INDEX('Hoja de Trabajo para listado'!$A$155:$Z$1048576,MATCH($A906,'Hoja de Trabajo para listado'!$A$155:$A$1048576,0),MATCH((CUADRO!K$5&amp;$E906),'Hoja de Trabajo para listado'!$A$151:$Z$151,0)),0)+IFERROR(INDEX('Hoja de Trabajo para listado'!$AB$155:$BA$1048576,MATCH($A906,'Hoja de Trabajo para listado'!$AB$155:$AB$1048576,0),MATCH((CUADRO!K$5&amp;$E906),'Hoja de Trabajo para listado'!$AB$151:$BA$151,0)),0)+IFERROR(INDEX('Hoja de Trabajo para listado'!$BC$155:$CB$1048576,MATCH($A906,'Hoja de Trabajo para listado'!$BC$155:$BC$1048576,0),MATCH((CUADRO!K$5&amp;$E906),'Hoja de Trabajo para listado'!$BC$151:$CB$151,0)),0)+IFERROR(INDEX('Hoja de Trabajo para listado'!$DE$153:$DG$274,MATCH($A906,'Hoja de Trabajo para listado'!$DE$153:$DE$1048576,0),MATCH((CUADRO!K$5&amp;$E906),'Hoja de Trabajo para listado'!$DE$151:$DG$151,0)),0)+IFERROR(INDEX('Hoja de Trabajo para listado'!$CD$155:$DC$1048576,MATCH($A906,'Hoja de Trabajo para listado'!$CD$155:$CD$1048576,0),MATCH((CUADRO!K$5&amp;$E906),'Hoja de Trabajo para listado'!$CD$151:$DC$151,0)),0)</f>
        <v>0</v>
      </c>
      <c r="L906" s="243">
        <f ca="1">+IFERROR(INDEX('Hoja de Trabajo para listado'!$A$155:$Z$1048576,MATCH($A906,'Hoja de Trabajo para listado'!$A$155:$A$1048576,0),MATCH((CUADRO!L$5&amp;$E906),'Hoja de Trabajo para listado'!$A$151:$Z$151,0)),0)+IFERROR(INDEX('Hoja de Trabajo para listado'!$AB$155:$BA$1048576,MATCH($A906,'Hoja de Trabajo para listado'!$AB$155:$AB$1048576,0),MATCH((CUADRO!L$5&amp;$E906),'Hoja de Trabajo para listado'!$AB$151:$BA$151,0)),0)+IFERROR(INDEX('Hoja de Trabajo para listado'!$BC$155:$CB$1048576,MATCH($A906,'Hoja de Trabajo para listado'!$BC$155:$BC$1048576,0),MATCH((CUADRO!L$5&amp;$E906),'Hoja de Trabajo para listado'!$BC$151:$CB$151,0)),0)+IFERROR(INDEX('Hoja de Trabajo para listado'!$DE$153:$DG$274,MATCH($A906,'Hoja de Trabajo para listado'!$DE$153:$DE$1048576,0),MATCH((CUADRO!L$5&amp;$E906),'Hoja de Trabajo para listado'!$DE$151:$DG$151,0)),0)+IFERROR(INDEX('Hoja de Trabajo para listado'!$CD$155:$DC$1048576,MATCH($A906,'Hoja de Trabajo para listado'!$CD$155:$CD$1048576,0),MATCH((CUADRO!L$5&amp;$E906),'Hoja de Trabajo para listado'!$CD$151:$DC$151,0)),0)</f>
        <v>0</v>
      </c>
      <c r="M906" s="243">
        <f ca="1">+IFERROR(INDEX('Hoja de Trabajo para listado'!$A$155:$Z$1048576,MATCH($A906,'Hoja de Trabajo para listado'!$A$155:$A$1048576,0),MATCH((CUADRO!M$5&amp;$E906),'Hoja de Trabajo para listado'!$A$151:$Z$151,0)),0)+IFERROR(INDEX('Hoja de Trabajo para listado'!$AB$155:$BA$1048576,MATCH($A906,'Hoja de Trabajo para listado'!$AB$155:$AB$1048576,0),MATCH((CUADRO!M$5&amp;$E906),'Hoja de Trabajo para listado'!$AB$151:$BA$151,0)),0)+IFERROR(INDEX('Hoja de Trabajo para listado'!$BC$155:$CB$1048576,MATCH($A906,'Hoja de Trabajo para listado'!$BC$155:$BC$1048576,0),MATCH((CUADRO!M$5&amp;$E906),'Hoja de Trabajo para listado'!$BC$151:$CB$151,0)),0)+IFERROR(INDEX('Hoja de Trabajo para listado'!$DE$153:$DG$274,MATCH($A906,'Hoja de Trabajo para listado'!$DE$153:$DE$1048576,0),MATCH((CUADRO!M$5&amp;$E906),'Hoja de Trabajo para listado'!$DE$151:$DG$151,0)),0)+IFERROR(INDEX('Hoja de Trabajo para listado'!$CD$155:$DC$1048576,MATCH($A906,'Hoja de Trabajo para listado'!$CD$155:$CD$1048576,0),MATCH((CUADRO!M$5&amp;$E906),'Hoja de Trabajo para listado'!$CD$151:$DC$151,0)),0)</f>
        <v>0</v>
      </c>
      <c r="N906" s="243">
        <f ca="1">+IFERROR(INDEX('Hoja de Trabajo para listado'!$A$155:$Z$1048576,MATCH($A906,'Hoja de Trabajo para listado'!$A$155:$A$1048576,0),MATCH((CUADRO!N$5&amp;$E906),'Hoja de Trabajo para listado'!$A$151:$Z$151,0)),0)+IFERROR(INDEX('Hoja de Trabajo para listado'!$AB$155:$BA$1048576,MATCH($A906,'Hoja de Trabajo para listado'!$AB$155:$AB$1048576,0),MATCH((CUADRO!N$5&amp;$E906),'Hoja de Trabajo para listado'!$AB$151:$BA$151,0)),0)+IFERROR(INDEX('Hoja de Trabajo para listado'!$BC$155:$CB$1048576,MATCH($A906,'Hoja de Trabajo para listado'!$BC$155:$BC$1048576,0),MATCH((CUADRO!N$5&amp;$E906),'Hoja de Trabajo para listado'!$BC$151:$CB$151,0)),0)+IFERROR(INDEX('Hoja de Trabajo para listado'!$DE$153:$DG$274,MATCH($A906,'Hoja de Trabajo para listado'!$DE$153:$DE$1048576,0),MATCH((CUADRO!N$5&amp;$E906),'Hoja de Trabajo para listado'!$DE$151:$DG$151,0)),0)+IFERROR(INDEX('Hoja de Trabajo para listado'!$CD$155:$DC$1048576,MATCH($A906,'Hoja de Trabajo para listado'!$CD$155:$CD$1048576,0),MATCH((CUADRO!N$5&amp;$E906),'Hoja de Trabajo para listado'!$CD$151:$DC$151,0)),0)</f>
        <v>0</v>
      </c>
      <c r="O906" s="243">
        <f ca="1">+IFERROR(INDEX('Hoja de Trabajo para listado'!$A$155:$Z$1048576,MATCH($A906,'Hoja de Trabajo para listado'!$A$155:$A$1048576,0),MATCH((CUADRO!O$5&amp;$E906),'Hoja de Trabajo para listado'!$A$151:$Z$151,0)),0)+IFERROR(INDEX('Hoja de Trabajo para listado'!$AB$155:$BA$1048576,MATCH($A906,'Hoja de Trabajo para listado'!$AB$155:$AB$1048576,0),MATCH((CUADRO!O$5&amp;$E906),'Hoja de Trabajo para listado'!$AB$151:$BA$151,0)),0)+IFERROR(INDEX('Hoja de Trabajo para listado'!$BC$155:$CB$1048576,MATCH($A906,'Hoja de Trabajo para listado'!$BC$155:$BC$1048576,0),MATCH((CUADRO!O$5&amp;$E906),'Hoja de Trabajo para listado'!$BC$151:$CB$151,0)),0)+IFERROR(INDEX('Hoja de Trabajo para listado'!$DE$153:$DG$274,MATCH($A906,'Hoja de Trabajo para listado'!$DE$153:$DE$1048576,0),MATCH((CUADRO!O$5&amp;$E906),'Hoja de Trabajo para listado'!$DE$151:$DG$151,0)),0)+IFERROR(INDEX('Hoja de Trabajo para listado'!$CD$155:$DC$1048576,MATCH($A906,'Hoja de Trabajo para listado'!$CD$155:$CD$1048576,0),MATCH((CUADRO!O$5&amp;$E906),'Hoja de Trabajo para listado'!$CD$151:$DC$151,0)),0)</f>
        <v>0</v>
      </c>
      <c r="P906" s="243">
        <f ca="1">+IFERROR(INDEX('Hoja de Trabajo para listado'!$A$155:$Z$1048576,MATCH($A906,'Hoja de Trabajo para listado'!$A$155:$A$1048576,0),MATCH((CUADRO!P$5&amp;$E906),'Hoja de Trabajo para listado'!$A$151:$Z$151,0)),0)+IFERROR(INDEX('Hoja de Trabajo para listado'!$AB$155:$BA$1048576,MATCH($A906,'Hoja de Trabajo para listado'!$AB$155:$AB$1048576,0),MATCH((CUADRO!P$5&amp;$E906),'Hoja de Trabajo para listado'!$AB$151:$BA$151,0)),0)+IFERROR(INDEX('Hoja de Trabajo para listado'!$BC$155:$CB$1048576,MATCH($A906,'Hoja de Trabajo para listado'!$BC$155:$BC$1048576,0),MATCH((CUADRO!P$5&amp;$E906),'Hoja de Trabajo para listado'!$BC$151:$CB$151,0)),0)+IFERROR(INDEX('Hoja de Trabajo para listado'!$DE$153:$DG$274,MATCH($A906,'Hoja de Trabajo para listado'!$DE$153:$DE$1048576,0),MATCH((CUADRO!P$5&amp;$E906),'Hoja de Trabajo para listado'!$DE$151:$DG$151,0)),0)+IFERROR(INDEX('Hoja de Trabajo para listado'!$CD$155:$DC$1048576,MATCH($A906,'Hoja de Trabajo para listado'!$CD$155:$CD$1048576,0),MATCH((CUADRO!P$5&amp;$E906),'Hoja de Trabajo para listado'!$CD$151:$DC$151,0)),0)</f>
        <v>0</v>
      </c>
      <c r="Q906" s="243">
        <f ca="1">+IFERROR(INDEX('Hoja de Trabajo para listado'!$A$155:$Z$1048576,MATCH($A906,'Hoja de Trabajo para listado'!$A$155:$A$1048576,0),MATCH((CUADRO!Q$5&amp;$E906),'Hoja de Trabajo para listado'!$A$151:$Z$151,0)),0)+IFERROR(INDEX('Hoja de Trabajo para listado'!$AB$155:$BA$1048576,MATCH($A906,'Hoja de Trabajo para listado'!$AB$155:$AB$1048576,0),MATCH((CUADRO!Q$5&amp;$E906),'Hoja de Trabajo para listado'!$AB$151:$BA$151,0)),0)+IFERROR(INDEX('Hoja de Trabajo para listado'!$BC$155:$CB$1048576,MATCH($A906,'Hoja de Trabajo para listado'!$BC$155:$BC$1048576,0),MATCH((CUADRO!Q$5&amp;$E906),'Hoja de Trabajo para listado'!$BC$151:$CB$151,0)),0)+IFERROR(INDEX('Hoja de Trabajo para listado'!$DE$153:$DG$274,MATCH($A906,'Hoja de Trabajo para listado'!$DE$153:$DE$1048576,0),MATCH((CUADRO!Q$5&amp;$E906),'Hoja de Trabajo para listado'!$DE$151:$DG$151,0)),0)+IFERROR(INDEX('Hoja de Trabajo para listado'!$CD$155:$DC$1048576,MATCH($A906,'Hoja de Trabajo para listado'!$CD$155:$CD$1048576,0),MATCH((CUADRO!Q$5&amp;$E906),'Hoja de Trabajo para listado'!$CD$151:$DC$151,0)),0)</f>
        <v>0</v>
      </c>
      <c r="R906" s="243">
        <f t="shared" ca="1" si="31"/>
        <v>0</v>
      </c>
      <c r="S906" s="249"/>
      <c r="T906" s="243">
        <f ca="1">+T907</f>
        <v>0</v>
      </c>
      <c r="U906" s="242">
        <f t="shared" si="32"/>
        <v>1</v>
      </c>
      <c r="V906" s="333" t="str">
        <f>+VLOOKUP(A906,bd_lista!$A$3:$E$590,5,FALSE)</f>
        <v>Gobiernos Autonomos Municipales</v>
      </c>
      <c r="W906" s="391" t="str">
        <f>+V906</f>
        <v>Gobiernos Autonomos Municipales</v>
      </c>
      <c r="X906" s="242">
        <f>+VLOOKUP(A906,[4]Sheet1!$A$13:$D$744,4,FALSE)</f>
        <v>0</v>
      </c>
      <c r="Y906" s="242" t="e">
        <f>+VLOOKUP(X906,bd_lista!$A$3:$C$590,3,FALSE)</f>
        <v>#N/A</v>
      </c>
      <c r="Z906" s="294">
        <f>+X906</f>
        <v>0</v>
      </c>
      <c r="AA906" s="295" t="e">
        <f>+Y906</f>
        <v>#N/A</v>
      </c>
    </row>
    <row r="907" spans="1:27" customFormat="1" ht="15" hidden="1" customHeight="1">
      <c r="A907" s="32">
        <v>1537</v>
      </c>
      <c r="B907" s="388"/>
      <c r="C907" s="247" t="str">
        <f>+VLOOKUP(A907,bd_lista!$A$3:$C$590,3,FALSE)</f>
        <v>Gobierno Autónomo Municipal de Villazón</v>
      </c>
      <c r="D907" s="390"/>
      <c r="E907" s="244" t="s">
        <v>1305</v>
      </c>
      <c r="F907" s="245">
        <f ca="1">+IFERROR(INDEX('Hoja de Trabajo para listado'!$A$155:$Z$1048576,MATCH($A907,'Hoja de Trabajo para listado'!$A$155:$A$1048576,0),MATCH((CUADRO!F$5&amp;$E907),'Hoja de Trabajo para listado'!$A$151:$Z$151,0)),0)+IFERROR(INDEX('Hoja de Trabajo para listado'!$AB$155:$BA$1048576,MATCH($A907,'Hoja de Trabajo para listado'!$AB$155:$AB$1048576,0),MATCH((CUADRO!F$5&amp;$E907),'Hoja de Trabajo para listado'!$AB$151:$BA$151,0)),0)+IFERROR(INDEX('Hoja de Trabajo para listado'!$BC$155:$CB$1048576,MATCH($A907,'Hoja de Trabajo para listado'!$BC$155:$BC$1048576,0),MATCH((CUADRO!F$5&amp;$E907),'Hoja de Trabajo para listado'!$BC$151:$CB$151,0)),0)+IFERROR(INDEX('Hoja de Trabajo para listado'!$DE$153:$DG$274,MATCH($A907,'Hoja de Trabajo para listado'!$DE$153:$DE$1048576,0),MATCH((CUADRO!F$5&amp;$E907),'Hoja de Trabajo para listado'!$DE$151:$DG$151,0)),0)+IFERROR(INDEX('Hoja de Trabajo para listado'!$CD$155:$DC$1048576,MATCH($A907,'Hoja de Trabajo para listado'!$CD$155:$CD$1048576,0),MATCH((CUADRO!F$5&amp;$E907),'Hoja de Trabajo para listado'!$CD$151:$DC$151,0)),0)</f>
        <v>0</v>
      </c>
      <c r="G907" s="245">
        <f ca="1">+IFERROR(INDEX('Hoja de Trabajo para listado'!$A$155:$Z$1048576,MATCH($A907,'Hoja de Trabajo para listado'!$A$155:$A$1048576,0),MATCH((CUADRO!G$5&amp;$E907),'Hoja de Trabajo para listado'!$A$151:$Z$151,0)),0)+IFERROR(INDEX('Hoja de Trabajo para listado'!$AB$155:$BA$1048576,MATCH($A907,'Hoja de Trabajo para listado'!$AB$155:$AB$1048576,0),MATCH((CUADRO!G$5&amp;$E907),'Hoja de Trabajo para listado'!$AB$151:$BA$151,0)),0)+IFERROR(INDEX('Hoja de Trabajo para listado'!$BC$155:$CB$1048576,MATCH($A907,'Hoja de Trabajo para listado'!$BC$155:$BC$1048576,0),MATCH((CUADRO!G$5&amp;$E907),'Hoja de Trabajo para listado'!$BC$151:$CB$151,0)),0)+IFERROR(INDEX('Hoja de Trabajo para listado'!$DE$153:$DG$274,MATCH($A907,'Hoja de Trabajo para listado'!$DE$153:$DE$1048576,0),MATCH((CUADRO!G$5&amp;$E907),'Hoja de Trabajo para listado'!$DE$151:$DG$151,0)),0)+IFERROR(INDEX('Hoja de Trabajo para listado'!$CD$155:$DC$1048576,MATCH($A907,'Hoja de Trabajo para listado'!$CD$155:$CD$1048576,0),MATCH((CUADRO!G$5&amp;$E907),'Hoja de Trabajo para listado'!$CD$151:$DC$151,0)),0)</f>
        <v>0</v>
      </c>
      <c r="H907" s="245">
        <f ca="1">+IFERROR(INDEX('Hoja de Trabajo para listado'!$A$155:$Z$1048576,MATCH($A907,'Hoja de Trabajo para listado'!$A$155:$A$1048576,0),MATCH((CUADRO!H$5&amp;$E907),'Hoja de Trabajo para listado'!$A$151:$Z$151,0)),0)+IFERROR(INDEX('Hoja de Trabajo para listado'!$AB$155:$BA$1048576,MATCH($A907,'Hoja de Trabajo para listado'!$AB$155:$AB$1048576,0),MATCH((CUADRO!H$5&amp;$E907),'Hoja de Trabajo para listado'!$AB$151:$BA$151,0)),0)+IFERROR(INDEX('Hoja de Trabajo para listado'!$BC$155:$CB$1048576,MATCH($A907,'Hoja de Trabajo para listado'!$BC$155:$BC$1048576,0),MATCH((CUADRO!H$5&amp;$E907),'Hoja de Trabajo para listado'!$BC$151:$CB$151,0)),0)+IFERROR(INDEX('Hoja de Trabajo para listado'!$DE$153:$DG$274,MATCH($A907,'Hoja de Trabajo para listado'!$DE$153:$DE$1048576,0),MATCH((CUADRO!H$5&amp;$E907),'Hoja de Trabajo para listado'!$DE$151:$DG$151,0)),0)+IFERROR(INDEX('Hoja de Trabajo para listado'!$CD$155:$DC$1048576,MATCH($A907,'Hoja de Trabajo para listado'!$CD$155:$CD$1048576,0),MATCH((CUADRO!H$5&amp;$E907),'Hoja de Trabajo para listado'!$CD$151:$DC$151,0)),0)</f>
        <v>0</v>
      </c>
      <c r="I907" s="245">
        <f ca="1">+IFERROR(INDEX('Hoja de Trabajo para listado'!$A$155:$Z$1048576,MATCH($A907,'Hoja de Trabajo para listado'!$A$155:$A$1048576,0),MATCH((CUADRO!I$5&amp;$E907),'Hoja de Trabajo para listado'!$A$151:$Z$151,0)),0)+IFERROR(INDEX('Hoja de Trabajo para listado'!$AB$155:$BA$1048576,MATCH($A907,'Hoja de Trabajo para listado'!$AB$155:$AB$1048576,0),MATCH((CUADRO!I$5&amp;$E907),'Hoja de Trabajo para listado'!$AB$151:$BA$151,0)),0)+IFERROR(INDEX('Hoja de Trabajo para listado'!$BC$155:$CB$1048576,MATCH($A907,'Hoja de Trabajo para listado'!$BC$155:$BC$1048576,0),MATCH((CUADRO!I$5&amp;$E907),'Hoja de Trabajo para listado'!$BC$151:$CB$151,0)),0)+IFERROR(INDEX('Hoja de Trabajo para listado'!$DE$153:$DG$274,MATCH($A907,'Hoja de Trabajo para listado'!$DE$153:$DE$1048576,0),MATCH((CUADRO!I$5&amp;$E907),'Hoja de Trabajo para listado'!$DE$151:$DG$151,0)),0)+IFERROR(INDEX('Hoja de Trabajo para listado'!$CD$155:$DC$1048576,MATCH($A907,'Hoja de Trabajo para listado'!$CD$155:$CD$1048576,0),MATCH((CUADRO!I$5&amp;$E907),'Hoja de Trabajo para listado'!$CD$151:$DC$151,0)),0)</f>
        <v>0</v>
      </c>
      <c r="J907" s="245">
        <f ca="1">+IFERROR(INDEX('Hoja de Trabajo para listado'!$A$155:$Z$1048576,MATCH($A907,'Hoja de Trabajo para listado'!$A$155:$A$1048576,0),MATCH((CUADRO!J$5&amp;$E907),'Hoja de Trabajo para listado'!$A$151:$Z$151,0)),0)+IFERROR(INDEX('Hoja de Trabajo para listado'!$AB$155:$BA$1048576,MATCH($A907,'Hoja de Trabajo para listado'!$AB$155:$AB$1048576,0),MATCH((CUADRO!J$5&amp;$E907),'Hoja de Trabajo para listado'!$AB$151:$BA$151,0)),0)+IFERROR(INDEX('Hoja de Trabajo para listado'!$BC$155:$CB$1048576,MATCH($A907,'Hoja de Trabajo para listado'!$BC$155:$BC$1048576,0),MATCH((CUADRO!J$5&amp;$E907),'Hoja de Trabajo para listado'!$BC$151:$CB$151,0)),0)+IFERROR(INDEX('Hoja de Trabajo para listado'!$DE$153:$DG$274,MATCH($A907,'Hoja de Trabajo para listado'!$DE$153:$DE$1048576,0),MATCH((CUADRO!J$5&amp;$E907),'Hoja de Trabajo para listado'!$DE$151:$DG$151,0)),0)+IFERROR(INDEX('Hoja de Trabajo para listado'!$CD$155:$DC$1048576,MATCH($A907,'Hoja de Trabajo para listado'!$CD$155:$CD$1048576,0),MATCH((CUADRO!J$5&amp;$E907),'Hoja de Trabajo para listado'!$CD$151:$DC$151,0)),0)</f>
        <v>0</v>
      </c>
      <c r="K907" s="245">
        <f ca="1">+IFERROR(INDEX('Hoja de Trabajo para listado'!$A$155:$Z$1048576,MATCH($A907,'Hoja de Trabajo para listado'!$A$155:$A$1048576,0),MATCH((CUADRO!K$5&amp;$E907),'Hoja de Trabajo para listado'!$A$151:$Z$151,0)),0)+IFERROR(INDEX('Hoja de Trabajo para listado'!$AB$155:$BA$1048576,MATCH($A907,'Hoja de Trabajo para listado'!$AB$155:$AB$1048576,0),MATCH((CUADRO!K$5&amp;$E907),'Hoja de Trabajo para listado'!$AB$151:$BA$151,0)),0)+IFERROR(INDEX('Hoja de Trabajo para listado'!$BC$155:$CB$1048576,MATCH($A907,'Hoja de Trabajo para listado'!$BC$155:$BC$1048576,0),MATCH((CUADRO!K$5&amp;$E907),'Hoja de Trabajo para listado'!$BC$151:$CB$151,0)),0)+IFERROR(INDEX('Hoja de Trabajo para listado'!$DE$153:$DG$274,MATCH($A907,'Hoja de Trabajo para listado'!$DE$153:$DE$1048576,0),MATCH((CUADRO!K$5&amp;$E907),'Hoja de Trabajo para listado'!$DE$151:$DG$151,0)),0)+IFERROR(INDEX('Hoja de Trabajo para listado'!$CD$155:$DC$1048576,MATCH($A907,'Hoja de Trabajo para listado'!$CD$155:$CD$1048576,0),MATCH((CUADRO!K$5&amp;$E907),'Hoja de Trabajo para listado'!$CD$151:$DC$151,0)),0)</f>
        <v>0</v>
      </c>
      <c r="L907" s="245">
        <f ca="1">+IFERROR(INDEX('Hoja de Trabajo para listado'!$A$155:$Z$1048576,MATCH($A907,'Hoja de Trabajo para listado'!$A$155:$A$1048576,0),MATCH((CUADRO!L$5&amp;$E907),'Hoja de Trabajo para listado'!$A$151:$Z$151,0)),0)+IFERROR(INDEX('Hoja de Trabajo para listado'!$AB$155:$BA$1048576,MATCH($A907,'Hoja de Trabajo para listado'!$AB$155:$AB$1048576,0),MATCH((CUADRO!L$5&amp;$E907),'Hoja de Trabajo para listado'!$AB$151:$BA$151,0)),0)+IFERROR(INDEX('Hoja de Trabajo para listado'!$BC$155:$CB$1048576,MATCH($A907,'Hoja de Trabajo para listado'!$BC$155:$BC$1048576,0),MATCH((CUADRO!L$5&amp;$E907),'Hoja de Trabajo para listado'!$BC$151:$CB$151,0)),0)+IFERROR(INDEX('Hoja de Trabajo para listado'!$DE$153:$DG$274,MATCH($A907,'Hoja de Trabajo para listado'!$DE$153:$DE$1048576,0),MATCH((CUADRO!L$5&amp;$E907),'Hoja de Trabajo para listado'!$DE$151:$DG$151,0)),0)+IFERROR(INDEX('Hoja de Trabajo para listado'!$CD$155:$DC$1048576,MATCH($A907,'Hoja de Trabajo para listado'!$CD$155:$CD$1048576,0),MATCH((CUADRO!L$5&amp;$E907),'Hoja de Trabajo para listado'!$CD$151:$DC$151,0)),0)</f>
        <v>0</v>
      </c>
      <c r="M907" s="245">
        <f ca="1">+IFERROR(INDEX('Hoja de Trabajo para listado'!$A$155:$Z$1048576,MATCH($A907,'Hoja de Trabajo para listado'!$A$155:$A$1048576,0),MATCH((CUADRO!M$5&amp;$E907),'Hoja de Trabajo para listado'!$A$151:$Z$151,0)),0)+IFERROR(INDEX('Hoja de Trabajo para listado'!$AB$155:$BA$1048576,MATCH($A907,'Hoja de Trabajo para listado'!$AB$155:$AB$1048576,0),MATCH((CUADRO!M$5&amp;$E907),'Hoja de Trabajo para listado'!$AB$151:$BA$151,0)),0)+IFERROR(INDEX('Hoja de Trabajo para listado'!$BC$155:$CB$1048576,MATCH($A907,'Hoja de Trabajo para listado'!$BC$155:$BC$1048576,0),MATCH((CUADRO!M$5&amp;$E907),'Hoja de Trabajo para listado'!$BC$151:$CB$151,0)),0)+IFERROR(INDEX('Hoja de Trabajo para listado'!$DE$153:$DG$274,MATCH($A907,'Hoja de Trabajo para listado'!$DE$153:$DE$1048576,0),MATCH((CUADRO!M$5&amp;$E907),'Hoja de Trabajo para listado'!$DE$151:$DG$151,0)),0)+IFERROR(INDEX('Hoja de Trabajo para listado'!$CD$155:$DC$1048576,MATCH($A907,'Hoja de Trabajo para listado'!$CD$155:$CD$1048576,0),MATCH((CUADRO!M$5&amp;$E907),'Hoja de Trabajo para listado'!$CD$151:$DC$151,0)),0)</f>
        <v>0</v>
      </c>
      <c r="N907" s="245">
        <f ca="1">+IFERROR(INDEX('Hoja de Trabajo para listado'!$A$155:$Z$1048576,MATCH($A907,'Hoja de Trabajo para listado'!$A$155:$A$1048576,0),MATCH((CUADRO!N$5&amp;$E907),'Hoja de Trabajo para listado'!$A$151:$Z$151,0)),0)+IFERROR(INDEX('Hoja de Trabajo para listado'!$AB$155:$BA$1048576,MATCH($A907,'Hoja de Trabajo para listado'!$AB$155:$AB$1048576,0),MATCH((CUADRO!N$5&amp;$E907),'Hoja de Trabajo para listado'!$AB$151:$BA$151,0)),0)+IFERROR(INDEX('Hoja de Trabajo para listado'!$BC$155:$CB$1048576,MATCH($A907,'Hoja de Trabajo para listado'!$BC$155:$BC$1048576,0),MATCH((CUADRO!N$5&amp;$E907),'Hoja de Trabajo para listado'!$BC$151:$CB$151,0)),0)+IFERROR(INDEX('Hoja de Trabajo para listado'!$DE$153:$DG$274,MATCH($A907,'Hoja de Trabajo para listado'!$DE$153:$DE$1048576,0),MATCH((CUADRO!N$5&amp;$E907),'Hoja de Trabajo para listado'!$DE$151:$DG$151,0)),0)+IFERROR(INDEX('Hoja de Trabajo para listado'!$CD$155:$DC$1048576,MATCH($A907,'Hoja de Trabajo para listado'!$CD$155:$CD$1048576,0),MATCH((CUADRO!N$5&amp;$E907),'Hoja de Trabajo para listado'!$CD$151:$DC$151,0)),0)</f>
        <v>0</v>
      </c>
      <c r="O907" s="245">
        <f ca="1">+IFERROR(INDEX('Hoja de Trabajo para listado'!$A$155:$Z$1048576,MATCH($A907,'Hoja de Trabajo para listado'!$A$155:$A$1048576,0),MATCH((CUADRO!O$5&amp;$E907),'Hoja de Trabajo para listado'!$A$151:$Z$151,0)),0)+IFERROR(INDEX('Hoja de Trabajo para listado'!$AB$155:$BA$1048576,MATCH($A907,'Hoja de Trabajo para listado'!$AB$155:$AB$1048576,0),MATCH((CUADRO!O$5&amp;$E907),'Hoja de Trabajo para listado'!$AB$151:$BA$151,0)),0)+IFERROR(INDEX('Hoja de Trabajo para listado'!$BC$155:$CB$1048576,MATCH($A907,'Hoja de Trabajo para listado'!$BC$155:$BC$1048576,0),MATCH((CUADRO!O$5&amp;$E907),'Hoja de Trabajo para listado'!$BC$151:$CB$151,0)),0)+IFERROR(INDEX('Hoja de Trabajo para listado'!$DE$153:$DG$274,MATCH($A907,'Hoja de Trabajo para listado'!$DE$153:$DE$1048576,0),MATCH((CUADRO!O$5&amp;$E907),'Hoja de Trabajo para listado'!$DE$151:$DG$151,0)),0)+IFERROR(INDEX('Hoja de Trabajo para listado'!$CD$155:$DC$1048576,MATCH($A907,'Hoja de Trabajo para listado'!$CD$155:$CD$1048576,0),MATCH((CUADRO!O$5&amp;$E907),'Hoja de Trabajo para listado'!$CD$151:$DC$151,0)),0)</f>
        <v>0</v>
      </c>
      <c r="P907" s="245">
        <f ca="1">+IFERROR(INDEX('Hoja de Trabajo para listado'!$A$155:$Z$1048576,MATCH($A907,'Hoja de Trabajo para listado'!$A$155:$A$1048576,0),MATCH((CUADRO!P$5&amp;$E907),'Hoja de Trabajo para listado'!$A$151:$Z$151,0)),0)+IFERROR(INDEX('Hoja de Trabajo para listado'!$AB$155:$BA$1048576,MATCH($A907,'Hoja de Trabajo para listado'!$AB$155:$AB$1048576,0),MATCH((CUADRO!P$5&amp;$E907),'Hoja de Trabajo para listado'!$AB$151:$BA$151,0)),0)+IFERROR(INDEX('Hoja de Trabajo para listado'!$BC$155:$CB$1048576,MATCH($A907,'Hoja de Trabajo para listado'!$BC$155:$BC$1048576,0),MATCH((CUADRO!P$5&amp;$E907),'Hoja de Trabajo para listado'!$BC$151:$CB$151,0)),0)+IFERROR(INDEX('Hoja de Trabajo para listado'!$DE$153:$DG$274,MATCH($A907,'Hoja de Trabajo para listado'!$DE$153:$DE$1048576,0),MATCH((CUADRO!P$5&amp;$E907),'Hoja de Trabajo para listado'!$DE$151:$DG$151,0)),0)+IFERROR(INDEX('Hoja de Trabajo para listado'!$CD$155:$DC$1048576,MATCH($A907,'Hoja de Trabajo para listado'!$CD$155:$CD$1048576,0),MATCH((CUADRO!P$5&amp;$E907),'Hoja de Trabajo para listado'!$CD$151:$DC$151,0)),0)</f>
        <v>0</v>
      </c>
      <c r="Q907" s="245">
        <f ca="1">+IFERROR(INDEX('Hoja de Trabajo para listado'!$A$155:$Z$1048576,MATCH($A907,'Hoja de Trabajo para listado'!$A$155:$A$1048576,0),MATCH((CUADRO!Q$5&amp;$E907),'Hoja de Trabajo para listado'!$A$151:$Z$151,0)),0)+IFERROR(INDEX('Hoja de Trabajo para listado'!$AB$155:$BA$1048576,MATCH($A907,'Hoja de Trabajo para listado'!$AB$155:$AB$1048576,0),MATCH((CUADRO!Q$5&amp;$E907),'Hoja de Trabajo para listado'!$AB$151:$BA$151,0)),0)+IFERROR(INDEX('Hoja de Trabajo para listado'!$BC$155:$CB$1048576,MATCH($A907,'Hoja de Trabajo para listado'!$BC$155:$BC$1048576,0),MATCH((CUADRO!Q$5&amp;$E907),'Hoja de Trabajo para listado'!$BC$151:$CB$151,0)),0)+IFERROR(INDEX('Hoja de Trabajo para listado'!$DE$153:$DG$274,MATCH($A907,'Hoja de Trabajo para listado'!$DE$153:$DE$1048576,0),MATCH((CUADRO!Q$5&amp;$E907),'Hoja de Trabajo para listado'!$DE$151:$DG$151,0)),0)+IFERROR(INDEX('Hoja de Trabajo para listado'!$CD$155:$DC$1048576,MATCH($A907,'Hoja de Trabajo para listado'!$CD$155:$CD$1048576,0),MATCH((CUADRO!Q$5&amp;$E907),'Hoja de Trabajo para listado'!$CD$151:$DC$151,0)),0)</f>
        <v>0</v>
      </c>
      <c r="R907" s="245">
        <f t="shared" ca="1" si="31"/>
        <v>0</v>
      </c>
      <c r="S907" s="259">
        <f ca="1">+R906+R907</f>
        <v>0</v>
      </c>
      <c r="T907" s="245">
        <f ca="1">+S907</f>
        <v>0</v>
      </c>
      <c r="U907" s="244">
        <f t="shared" si="32"/>
        <v>2</v>
      </c>
      <c r="V907" s="333" t="str">
        <f>+VLOOKUP(A907,bd_lista!$A$3:$E$590,5,FALSE)</f>
        <v>Gobiernos Autonomos Municipales</v>
      </c>
      <c r="W907" s="392"/>
      <c r="X907" s="242">
        <f>+VLOOKUP(A907,[4]Sheet1!$A$13:$D$744,4,FALSE)</f>
        <v>0</v>
      </c>
      <c r="Y907" s="242" t="e">
        <f>+VLOOKUP(X907,bd_lista!$A$3:$C$590,3,FALSE)</f>
        <v>#N/A</v>
      </c>
      <c r="Z907" s="292"/>
      <c r="AA907" s="293"/>
    </row>
    <row r="908" spans="1:27" customFormat="1" ht="15" hidden="1" customHeight="1">
      <c r="A908" s="32">
        <v>1538</v>
      </c>
      <c r="B908" s="387">
        <f>+A908</f>
        <v>1538</v>
      </c>
      <c r="C908" s="247" t="str">
        <f>+VLOOKUP(A908,bd_lista!$A$3:$C$590,3,FALSE)</f>
        <v>Gobierno Autónomo Municipal de San Agustín</v>
      </c>
      <c r="D908" s="389" t="str">
        <f>+C908</f>
        <v>Gobierno Autónomo Municipal de San Agustín</v>
      </c>
      <c r="E908" s="242" t="s">
        <v>1304</v>
      </c>
      <c r="F908" s="243">
        <f ca="1">+IFERROR(INDEX('Hoja de Trabajo para listado'!$A$155:$Z$1048576,MATCH($A908,'Hoja de Trabajo para listado'!$A$155:$A$1048576,0),MATCH((CUADRO!F$5&amp;$E908),'Hoja de Trabajo para listado'!$A$151:$Z$151,0)),0)+IFERROR(INDEX('Hoja de Trabajo para listado'!$AB$155:$BA$1048576,MATCH($A908,'Hoja de Trabajo para listado'!$AB$155:$AB$1048576,0),MATCH((CUADRO!F$5&amp;$E908),'Hoja de Trabajo para listado'!$AB$151:$BA$151,0)),0)+IFERROR(INDEX('Hoja de Trabajo para listado'!$BC$155:$CB$1048576,MATCH($A908,'Hoja de Trabajo para listado'!$BC$155:$BC$1048576,0),MATCH((CUADRO!F$5&amp;$E908),'Hoja de Trabajo para listado'!$BC$151:$CB$151,0)),0)+IFERROR(INDEX('Hoja de Trabajo para listado'!$DE$153:$DG$274,MATCH($A908,'Hoja de Trabajo para listado'!$DE$153:$DE$1048576,0),MATCH((CUADRO!F$5&amp;$E908),'Hoja de Trabajo para listado'!$DE$151:$DG$151,0)),0)+IFERROR(INDEX('Hoja de Trabajo para listado'!$CD$155:$DC$1048576,MATCH($A908,'Hoja de Trabajo para listado'!$CD$155:$CD$1048576,0),MATCH((CUADRO!F$5&amp;$E908),'Hoja de Trabajo para listado'!$CD$151:$DC$151,0)),0)</f>
        <v>0</v>
      </c>
      <c r="G908" s="243">
        <f ca="1">+IFERROR(INDEX('Hoja de Trabajo para listado'!$A$155:$Z$1048576,MATCH($A908,'Hoja de Trabajo para listado'!$A$155:$A$1048576,0),MATCH((CUADRO!G$5&amp;$E908),'Hoja de Trabajo para listado'!$A$151:$Z$151,0)),0)+IFERROR(INDEX('Hoja de Trabajo para listado'!$AB$155:$BA$1048576,MATCH($A908,'Hoja de Trabajo para listado'!$AB$155:$AB$1048576,0),MATCH((CUADRO!G$5&amp;$E908),'Hoja de Trabajo para listado'!$AB$151:$BA$151,0)),0)+IFERROR(INDEX('Hoja de Trabajo para listado'!$BC$155:$CB$1048576,MATCH($A908,'Hoja de Trabajo para listado'!$BC$155:$BC$1048576,0),MATCH((CUADRO!G$5&amp;$E908),'Hoja de Trabajo para listado'!$BC$151:$CB$151,0)),0)+IFERROR(INDEX('Hoja de Trabajo para listado'!$DE$153:$DG$274,MATCH($A908,'Hoja de Trabajo para listado'!$DE$153:$DE$1048576,0),MATCH((CUADRO!G$5&amp;$E908),'Hoja de Trabajo para listado'!$DE$151:$DG$151,0)),0)+IFERROR(INDEX('Hoja de Trabajo para listado'!$CD$155:$DC$1048576,MATCH($A908,'Hoja de Trabajo para listado'!$CD$155:$CD$1048576,0),MATCH((CUADRO!G$5&amp;$E908),'Hoja de Trabajo para listado'!$CD$151:$DC$151,0)),0)</f>
        <v>0</v>
      </c>
      <c r="H908" s="243">
        <f ca="1">+IFERROR(INDEX('Hoja de Trabajo para listado'!$A$155:$Z$1048576,MATCH($A908,'Hoja de Trabajo para listado'!$A$155:$A$1048576,0),MATCH((CUADRO!H$5&amp;$E908),'Hoja de Trabajo para listado'!$A$151:$Z$151,0)),0)+IFERROR(INDEX('Hoja de Trabajo para listado'!$AB$155:$BA$1048576,MATCH($A908,'Hoja de Trabajo para listado'!$AB$155:$AB$1048576,0),MATCH((CUADRO!H$5&amp;$E908),'Hoja de Trabajo para listado'!$AB$151:$BA$151,0)),0)+IFERROR(INDEX('Hoja de Trabajo para listado'!$BC$155:$CB$1048576,MATCH($A908,'Hoja de Trabajo para listado'!$BC$155:$BC$1048576,0),MATCH((CUADRO!H$5&amp;$E908),'Hoja de Trabajo para listado'!$BC$151:$CB$151,0)),0)+IFERROR(INDEX('Hoja de Trabajo para listado'!$DE$153:$DG$274,MATCH($A908,'Hoja de Trabajo para listado'!$DE$153:$DE$1048576,0),MATCH((CUADRO!H$5&amp;$E908),'Hoja de Trabajo para listado'!$DE$151:$DG$151,0)),0)+IFERROR(INDEX('Hoja de Trabajo para listado'!$CD$155:$DC$1048576,MATCH($A908,'Hoja de Trabajo para listado'!$CD$155:$CD$1048576,0),MATCH((CUADRO!H$5&amp;$E908),'Hoja de Trabajo para listado'!$CD$151:$DC$151,0)),0)</f>
        <v>0</v>
      </c>
      <c r="I908" s="243">
        <f ca="1">+IFERROR(INDEX('Hoja de Trabajo para listado'!$A$155:$Z$1048576,MATCH($A908,'Hoja de Trabajo para listado'!$A$155:$A$1048576,0),MATCH((CUADRO!I$5&amp;$E908),'Hoja de Trabajo para listado'!$A$151:$Z$151,0)),0)+IFERROR(INDEX('Hoja de Trabajo para listado'!$AB$155:$BA$1048576,MATCH($A908,'Hoja de Trabajo para listado'!$AB$155:$AB$1048576,0),MATCH((CUADRO!I$5&amp;$E908),'Hoja de Trabajo para listado'!$AB$151:$BA$151,0)),0)+IFERROR(INDEX('Hoja de Trabajo para listado'!$BC$155:$CB$1048576,MATCH($A908,'Hoja de Trabajo para listado'!$BC$155:$BC$1048576,0),MATCH((CUADRO!I$5&amp;$E908),'Hoja de Trabajo para listado'!$BC$151:$CB$151,0)),0)+IFERROR(INDEX('Hoja de Trabajo para listado'!$DE$153:$DG$274,MATCH($A908,'Hoja de Trabajo para listado'!$DE$153:$DE$1048576,0),MATCH((CUADRO!I$5&amp;$E908),'Hoja de Trabajo para listado'!$DE$151:$DG$151,0)),0)+IFERROR(INDEX('Hoja de Trabajo para listado'!$CD$155:$DC$1048576,MATCH($A908,'Hoja de Trabajo para listado'!$CD$155:$CD$1048576,0),MATCH((CUADRO!I$5&amp;$E908),'Hoja de Trabajo para listado'!$CD$151:$DC$151,0)),0)</f>
        <v>0</v>
      </c>
      <c r="J908" s="243">
        <f ca="1">+IFERROR(INDEX('Hoja de Trabajo para listado'!$A$155:$Z$1048576,MATCH($A908,'Hoja de Trabajo para listado'!$A$155:$A$1048576,0),MATCH((CUADRO!J$5&amp;$E908),'Hoja de Trabajo para listado'!$A$151:$Z$151,0)),0)+IFERROR(INDEX('Hoja de Trabajo para listado'!$AB$155:$BA$1048576,MATCH($A908,'Hoja de Trabajo para listado'!$AB$155:$AB$1048576,0),MATCH((CUADRO!J$5&amp;$E908),'Hoja de Trabajo para listado'!$AB$151:$BA$151,0)),0)+IFERROR(INDEX('Hoja de Trabajo para listado'!$BC$155:$CB$1048576,MATCH($A908,'Hoja de Trabajo para listado'!$BC$155:$BC$1048576,0),MATCH((CUADRO!J$5&amp;$E908),'Hoja de Trabajo para listado'!$BC$151:$CB$151,0)),0)+IFERROR(INDEX('Hoja de Trabajo para listado'!$DE$153:$DG$274,MATCH($A908,'Hoja de Trabajo para listado'!$DE$153:$DE$1048576,0),MATCH((CUADRO!J$5&amp;$E908),'Hoja de Trabajo para listado'!$DE$151:$DG$151,0)),0)+IFERROR(INDEX('Hoja de Trabajo para listado'!$CD$155:$DC$1048576,MATCH($A908,'Hoja de Trabajo para listado'!$CD$155:$CD$1048576,0),MATCH((CUADRO!J$5&amp;$E908),'Hoja de Trabajo para listado'!$CD$151:$DC$151,0)),0)</f>
        <v>0</v>
      </c>
      <c r="K908" s="243">
        <f ca="1">+IFERROR(INDEX('Hoja de Trabajo para listado'!$A$155:$Z$1048576,MATCH($A908,'Hoja de Trabajo para listado'!$A$155:$A$1048576,0),MATCH((CUADRO!K$5&amp;$E908),'Hoja de Trabajo para listado'!$A$151:$Z$151,0)),0)+IFERROR(INDEX('Hoja de Trabajo para listado'!$AB$155:$BA$1048576,MATCH($A908,'Hoja de Trabajo para listado'!$AB$155:$AB$1048576,0),MATCH((CUADRO!K$5&amp;$E908),'Hoja de Trabajo para listado'!$AB$151:$BA$151,0)),0)+IFERROR(INDEX('Hoja de Trabajo para listado'!$BC$155:$CB$1048576,MATCH($A908,'Hoja de Trabajo para listado'!$BC$155:$BC$1048576,0),MATCH((CUADRO!K$5&amp;$E908),'Hoja de Trabajo para listado'!$BC$151:$CB$151,0)),0)+IFERROR(INDEX('Hoja de Trabajo para listado'!$DE$153:$DG$274,MATCH($A908,'Hoja de Trabajo para listado'!$DE$153:$DE$1048576,0),MATCH((CUADRO!K$5&amp;$E908),'Hoja de Trabajo para listado'!$DE$151:$DG$151,0)),0)+IFERROR(INDEX('Hoja de Trabajo para listado'!$CD$155:$DC$1048576,MATCH($A908,'Hoja de Trabajo para listado'!$CD$155:$CD$1048576,0),MATCH((CUADRO!K$5&amp;$E908),'Hoja de Trabajo para listado'!$CD$151:$DC$151,0)),0)</f>
        <v>0</v>
      </c>
      <c r="L908" s="243">
        <f ca="1">+IFERROR(INDEX('Hoja de Trabajo para listado'!$A$155:$Z$1048576,MATCH($A908,'Hoja de Trabajo para listado'!$A$155:$A$1048576,0),MATCH((CUADRO!L$5&amp;$E908),'Hoja de Trabajo para listado'!$A$151:$Z$151,0)),0)+IFERROR(INDEX('Hoja de Trabajo para listado'!$AB$155:$BA$1048576,MATCH($A908,'Hoja de Trabajo para listado'!$AB$155:$AB$1048576,0),MATCH((CUADRO!L$5&amp;$E908),'Hoja de Trabajo para listado'!$AB$151:$BA$151,0)),0)+IFERROR(INDEX('Hoja de Trabajo para listado'!$BC$155:$CB$1048576,MATCH($A908,'Hoja de Trabajo para listado'!$BC$155:$BC$1048576,0),MATCH((CUADRO!L$5&amp;$E908),'Hoja de Trabajo para listado'!$BC$151:$CB$151,0)),0)+IFERROR(INDEX('Hoja de Trabajo para listado'!$DE$153:$DG$274,MATCH($A908,'Hoja de Trabajo para listado'!$DE$153:$DE$1048576,0),MATCH((CUADRO!L$5&amp;$E908),'Hoja de Trabajo para listado'!$DE$151:$DG$151,0)),0)+IFERROR(INDEX('Hoja de Trabajo para listado'!$CD$155:$DC$1048576,MATCH($A908,'Hoja de Trabajo para listado'!$CD$155:$CD$1048576,0),MATCH((CUADRO!L$5&amp;$E908),'Hoja de Trabajo para listado'!$CD$151:$DC$151,0)),0)</f>
        <v>0</v>
      </c>
      <c r="M908" s="243">
        <f ca="1">+IFERROR(INDEX('Hoja de Trabajo para listado'!$A$155:$Z$1048576,MATCH($A908,'Hoja de Trabajo para listado'!$A$155:$A$1048576,0),MATCH((CUADRO!M$5&amp;$E908),'Hoja de Trabajo para listado'!$A$151:$Z$151,0)),0)+IFERROR(INDEX('Hoja de Trabajo para listado'!$AB$155:$BA$1048576,MATCH($A908,'Hoja de Trabajo para listado'!$AB$155:$AB$1048576,0),MATCH((CUADRO!M$5&amp;$E908),'Hoja de Trabajo para listado'!$AB$151:$BA$151,0)),0)+IFERROR(INDEX('Hoja de Trabajo para listado'!$BC$155:$CB$1048576,MATCH($A908,'Hoja de Trabajo para listado'!$BC$155:$BC$1048576,0),MATCH((CUADRO!M$5&amp;$E908),'Hoja de Trabajo para listado'!$BC$151:$CB$151,0)),0)+IFERROR(INDEX('Hoja de Trabajo para listado'!$DE$153:$DG$274,MATCH($A908,'Hoja de Trabajo para listado'!$DE$153:$DE$1048576,0),MATCH((CUADRO!M$5&amp;$E908),'Hoja de Trabajo para listado'!$DE$151:$DG$151,0)),0)+IFERROR(INDEX('Hoja de Trabajo para listado'!$CD$155:$DC$1048576,MATCH($A908,'Hoja de Trabajo para listado'!$CD$155:$CD$1048576,0),MATCH((CUADRO!M$5&amp;$E908),'Hoja de Trabajo para listado'!$CD$151:$DC$151,0)),0)</f>
        <v>0</v>
      </c>
      <c r="N908" s="243">
        <f ca="1">+IFERROR(INDEX('Hoja de Trabajo para listado'!$A$155:$Z$1048576,MATCH($A908,'Hoja de Trabajo para listado'!$A$155:$A$1048576,0),MATCH((CUADRO!N$5&amp;$E908),'Hoja de Trabajo para listado'!$A$151:$Z$151,0)),0)+IFERROR(INDEX('Hoja de Trabajo para listado'!$AB$155:$BA$1048576,MATCH($A908,'Hoja de Trabajo para listado'!$AB$155:$AB$1048576,0),MATCH((CUADRO!N$5&amp;$E908),'Hoja de Trabajo para listado'!$AB$151:$BA$151,0)),0)+IFERROR(INDEX('Hoja de Trabajo para listado'!$BC$155:$CB$1048576,MATCH($A908,'Hoja de Trabajo para listado'!$BC$155:$BC$1048576,0),MATCH((CUADRO!N$5&amp;$E908),'Hoja de Trabajo para listado'!$BC$151:$CB$151,0)),0)+IFERROR(INDEX('Hoja de Trabajo para listado'!$DE$153:$DG$274,MATCH($A908,'Hoja de Trabajo para listado'!$DE$153:$DE$1048576,0),MATCH((CUADRO!N$5&amp;$E908),'Hoja de Trabajo para listado'!$DE$151:$DG$151,0)),0)+IFERROR(INDEX('Hoja de Trabajo para listado'!$CD$155:$DC$1048576,MATCH($A908,'Hoja de Trabajo para listado'!$CD$155:$CD$1048576,0),MATCH((CUADRO!N$5&amp;$E908),'Hoja de Trabajo para listado'!$CD$151:$DC$151,0)),0)</f>
        <v>0</v>
      </c>
      <c r="O908" s="243">
        <f ca="1">+IFERROR(INDEX('Hoja de Trabajo para listado'!$A$155:$Z$1048576,MATCH($A908,'Hoja de Trabajo para listado'!$A$155:$A$1048576,0),MATCH((CUADRO!O$5&amp;$E908),'Hoja de Trabajo para listado'!$A$151:$Z$151,0)),0)+IFERROR(INDEX('Hoja de Trabajo para listado'!$AB$155:$BA$1048576,MATCH($A908,'Hoja de Trabajo para listado'!$AB$155:$AB$1048576,0),MATCH((CUADRO!O$5&amp;$E908),'Hoja de Trabajo para listado'!$AB$151:$BA$151,0)),0)+IFERROR(INDEX('Hoja de Trabajo para listado'!$BC$155:$CB$1048576,MATCH($A908,'Hoja de Trabajo para listado'!$BC$155:$BC$1048576,0),MATCH((CUADRO!O$5&amp;$E908),'Hoja de Trabajo para listado'!$BC$151:$CB$151,0)),0)+IFERROR(INDEX('Hoja de Trabajo para listado'!$DE$153:$DG$274,MATCH($A908,'Hoja de Trabajo para listado'!$DE$153:$DE$1048576,0),MATCH((CUADRO!O$5&amp;$E908),'Hoja de Trabajo para listado'!$DE$151:$DG$151,0)),0)+IFERROR(INDEX('Hoja de Trabajo para listado'!$CD$155:$DC$1048576,MATCH($A908,'Hoja de Trabajo para listado'!$CD$155:$CD$1048576,0),MATCH((CUADRO!O$5&amp;$E908),'Hoja de Trabajo para listado'!$CD$151:$DC$151,0)),0)</f>
        <v>0</v>
      </c>
      <c r="P908" s="243">
        <f ca="1">+IFERROR(INDEX('Hoja de Trabajo para listado'!$A$155:$Z$1048576,MATCH($A908,'Hoja de Trabajo para listado'!$A$155:$A$1048576,0),MATCH((CUADRO!P$5&amp;$E908),'Hoja de Trabajo para listado'!$A$151:$Z$151,0)),0)+IFERROR(INDEX('Hoja de Trabajo para listado'!$AB$155:$BA$1048576,MATCH($A908,'Hoja de Trabajo para listado'!$AB$155:$AB$1048576,0),MATCH((CUADRO!P$5&amp;$E908),'Hoja de Trabajo para listado'!$AB$151:$BA$151,0)),0)+IFERROR(INDEX('Hoja de Trabajo para listado'!$BC$155:$CB$1048576,MATCH($A908,'Hoja de Trabajo para listado'!$BC$155:$BC$1048576,0),MATCH((CUADRO!P$5&amp;$E908),'Hoja de Trabajo para listado'!$BC$151:$CB$151,0)),0)+IFERROR(INDEX('Hoja de Trabajo para listado'!$DE$153:$DG$274,MATCH($A908,'Hoja de Trabajo para listado'!$DE$153:$DE$1048576,0),MATCH((CUADRO!P$5&amp;$E908),'Hoja de Trabajo para listado'!$DE$151:$DG$151,0)),0)+IFERROR(INDEX('Hoja de Trabajo para listado'!$CD$155:$DC$1048576,MATCH($A908,'Hoja de Trabajo para listado'!$CD$155:$CD$1048576,0),MATCH((CUADRO!P$5&amp;$E908),'Hoja de Trabajo para listado'!$CD$151:$DC$151,0)),0)</f>
        <v>0</v>
      </c>
      <c r="Q908" s="243">
        <f ca="1">+IFERROR(INDEX('Hoja de Trabajo para listado'!$A$155:$Z$1048576,MATCH($A908,'Hoja de Trabajo para listado'!$A$155:$A$1048576,0),MATCH((CUADRO!Q$5&amp;$E908),'Hoja de Trabajo para listado'!$A$151:$Z$151,0)),0)+IFERROR(INDEX('Hoja de Trabajo para listado'!$AB$155:$BA$1048576,MATCH($A908,'Hoja de Trabajo para listado'!$AB$155:$AB$1048576,0),MATCH((CUADRO!Q$5&amp;$E908),'Hoja de Trabajo para listado'!$AB$151:$BA$151,0)),0)+IFERROR(INDEX('Hoja de Trabajo para listado'!$BC$155:$CB$1048576,MATCH($A908,'Hoja de Trabajo para listado'!$BC$155:$BC$1048576,0),MATCH((CUADRO!Q$5&amp;$E908),'Hoja de Trabajo para listado'!$BC$151:$CB$151,0)),0)+IFERROR(INDEX('Hoja de Trabajo para listado'!$DE$153:$DG$274,MATCH($A908,'Hoja de Trabajo para listado'!$DE$153:$DE$1048576,0),MATCH((CUADRO!Q$5&amp;$E908),'Hoja de Trabajo para listado'!$DE$151:$DG$151,0)),0)+IFERROR(INDEX('Hoja de Trabajo para listado'!$CD$155:$DC$1048576,MATCH($A908,'Hoja de Trabajo para listado'!$CD$155:$CD$1048576,0),MATCH((CUADRO!Q$5&amp;$E908),'Hoja de Trabajo para listado'!$CD$151:$DC$151,0)),0)</f>
        <v>0</v>
      </c>
      <c r="R908" s="243">
        <f t="shared" ca="1" si="31"/>
        <v>0</v>
      </c>
      <c r="S908" s="249"/>
      <c r="T908" s="243">
        <f ca="1">+T909</f>
        <v>0</v>
      </c>
      <c r="U908" s="242">
        <f t="shared" si="32"/>
        <v>1</v>
      </c>
      <c r="V908" s="333" t="str">
        <f>+VLOOKUP(A908,bd_lista!$A$3:$E$590,5,FALSE)</f>
        <v>Gobiernos Autonomos Municipales</v>
      </c>
      <c r="W908" s="391" t="str">
        <f>+V908</f>
        <v>Gobiernos Autonomos Municipales</v>
      </c>
      <c r="X908" s="242">
        <f>+VLOOKUP(A908,[4]Sheet1!$A$13:$D$744,4,FALSE)</f>
        <v>0</v>
      </c>
      <c r="Y908" s="242" t="e">
        <f>+VLOOKUP(X908,bd_lista!$A$3:$C$590,3,FALSE)</f>
        <v>#N/A</v>
      </c>
      <c r="Z908" s="294">
        <f>+X908</f>
        <v>0</v>
      </c>
      <c r="AA908" s="295" t="e">
        <f>+Y908</f>
        <v>#N/A</v>
      </c>
    </row>
    <row r="909" spans="1:27" customFormat="1" ht="15" hidden="1" customHeight="1">
      <c r="A909" s="32">
        <v>1538</v>
      </c>
      <c r="B909" s="388"/>
      <c r="C909" s="247" t="str">
        <f>+VLOOKUP(A909,bd_lista!$A$3:$C$590,3,FALSE)</f>
        <v>Gobierno Autónomo Municipal de San Agustín</v>
      </c>
      <c r="D909" s="390"/>
      <c r="E909" s="244" t="s">
        <v>1305</v>
      </c>
      <c r="F909" s="245">
        <f ca="1">+IFERROR(INDEX('Hoja de Trabajo para listado'!$A$155:$Z$1048576,MATCH($A909,'Hoja de Trabajo para listado'!$A$155:$A$1048576,0),MATCH((CUADRO!F$5&amp;$E909),'Hoja de Trabajo para listado'!$A$151:$Z$151,0)),0)+IFERROR(INDEX('Hoja de Trabajo para listado'!$AB$155:$BA$1048576,MATCH($A909,'Hoja de Trabajo para listado'!$AB$155:$AB$1048576,0),MATCH((CUADRO!F$5&amp;$E909),'Hoja de Trabajo para listado'!$AB$151:$BA$151,0)),0)+IFERROR(INDEX('Hoja de Trabajo para listado'!$BC$155:$CB$1048576,MATCH($A909,'Hoja de Trabajo para listado'!$BC$155:$BC$1048576,0),MATCH((CUADRO!F$5&amp;$E909),'Hoja de Trabajo para listado'!$BC$151:$CB$151,0)),0)+IFERROR(INDEX('Hoja de Trabajo para listado'!$DE$153:$DG$274,MATCH($A909,'Hoja de Trabajo para listado'!$DE$153:$DE$1048576,0),MATCH((CUADRO!F$5&amp;$E909),'Hoja de Trabajo para listado'!$DE$151:$DG$151,0)),0)+IFERROR(INDEX('Hoja de Trabajo para listado'!$CD$155:$DC$1048576,MATCH($A909,'Hoja de Trabajo para listado'!$CD$155:$CD$1048576,0),MATCH((CUADRO!F$5&amp;$E909),'Hoja de Trabajo para listado'!$CD$151:$DC$151,0)),0)</f>
        <v>0</v>
      </c>
      <c r="G909" s="245">
        <f ca="1">+IFERROR(INDEX('Hoja de Trabajo para listado'!$A$155:$Z$1048576,MATCH($A909,'Hoja de Trabajo para listado'!$A$155:$A$1048576,0),MATCH((CUADRO!G$5&amp;$E909),'Hoja de Trabajo para listado'!$A$151:$Z$151,0)),0)+IFERROR(INDEX('Hoja de Trabajo para listado'!$AB$155:$BA$1048576,MATCH($A909,'Hoja de Trabajo para listado'!$AB$155:$AB$1048576,0),MATCH((CUADRO!G$5&amp;$E909),'Hoja de Trabajo para listado'!$AB$151:$BA$151,0)),0)+IFERROR(INDEX('Hoja de Trabajo para listado'!$BC$155:$CB$1048576,MATCH($A909,'Hoja de Trabajo para listado'!$BC$155:$BC$1048576,0),MATCH((CUADRO!G$5&amp;$E909),'Hoja de Trabajo para listado'!$BC$151:$CB$151,0)),0)+IFERROR(INDEX('Hoja de Trabajo para listado'!$DE$153:$DG$274,MATCH($A909,'Hoja de Trabajo para listado'!$DE$153:$DE$1048576,0),MATCH((CUADRO!G$5&amp;$E909),'Hoja de Trabajo para listado'!$DE$151:$DG$151,0)),0)+IFERROR(INDEX('Hoja de Trabajo para listado'!$CD$155:$DC$1048576,MATCH($A909,'Hoja de Trabajo para listado'!$CD$155:$CD$1048576,0),MATCH((CUADRO!G$5&amp;$E909),'Hoja de Trabajo para listado'!$CD$151:$DC$151,0)),0)</f>
        <v>0</v>
      </c>
      <c r="H909" s="245">
        <f ca="1">+IFERROR(INDEX('Hoja de Trabajo para listado'!$A$155:$Z$1048576,MATCH($A909,'Hoja de Trabajo para listado'!$A$155:$A$1048576,0),MATCH((CUADRO!H$5&amp;$E909),'Hoja de Trabajo para listado'!$A$151:$Z$151,0)),0)+IFERROR(INDEX('Hoja de Trabajo para listado'!$AB$155:$BA$1048576,MATCH($A909,'Hoja de Trabajo para listado'!$AB$155:$AB$1048576,0),MATCH((CUADRO!H$5&amp;$E909),'Hoja de Trabajo para listado'!$AB$151:$BA$151,0)),0)+IFERROR(INDEX('Hoja de Trabajo para listado'!$BC$155:$CB$1048576,MATCH($A909,'Hoja de Trabajo para listado'!$BC$155:$BC$1048576,0),MATCH((CUADRO!H$5&amp;$E909),'Hoja de Trabajo para listado'!$BC$151:$CB$151,0)),0)+IFERROR(INDEX('Hoja de Trabajo para listado'!$DE$153:$DG$274,MATCH($A909,'Hoja de Trabajo para listado'!$DE$153:$DE$1048576,0),MATCH((CUADRO!H$5&amp;$E909),'Hoja de Trabajo para listado'!$DE$151:$DG$151,0)),0)+IFERROR(INDEX('Hoja de Trabajo para listado'!$CD$155:$DC$1048576,MATCH($A909,'Hoja de Trabajo para listado'!$CD$155:$CD$1048576,0),MATCH((CUADRO!H$5&amp;$E909),'Hoja de Trabajo para listado'!$CD$151:$DC$151,0)),0)</f>
        <v>0</v>
      </c>
      <c r="I909" s="245">
        <f ca="1">+IFERROR(INDEX('Hoja de Trabajo para listado'!$A$155:$Z$1048576,MATCH($A909,'Hoja de Trabajo para listado'!$A$155:$A$1048576,0),MATCH((CUADRO!I$5&amp;$E909),'Hoja de Trabajo para listado'!$A$151:$Z$151,0)),0)+IFERROR(INDEX('Hoja de Trabajo para listado'!$AB$155:$BA$1048576,MATCH($A909,'Hoja de Trabajo para listado'!$AB$155:$AB$1048576,0),MATCH((CUADRO!I$5&amp;$E909),'Hoja de Trabajo para listado'!$AB$151:$BA$151,0)),0)+IFERROR(INDEX('Hoja de Trabajo para listado'!$BC$155:$CB$1048576,MATCH($A909,'Hoja de Trabajo para listado'!$BC$155:$BC$1048576,0),MATCH((CUADRO!I$5&amp;$E909),'Hoja de Trabajo para listado'!$BC$151:$CB$151,0)),0)+IFERROR(INDEX('Hoja de Trabajo para listado'!$DE$153:$DG$274,MATCH($A909,'Hoja de Trabajo para listado'!$DE$153:$DE$1048576,0),MATCH((CUADRO!I$5&amp;$E909),'Hoja de Trabajo para listado'!$DE$151:$DG$151,0)),0)+IFERROR(INDEX('Hoja de Trabajo para listado'!$CD$155:$DC$1048576,MATCH($A909,'Hoja de Trabajo para listado'!$CD$155:$CD$1048576,0),MATCH((CUADRO!I$5&amp;$E909),'Hoja de Trabajo para listado'!$CD$151:$DC$151,0)),0)</f>
        <v>0</v>
      </c>
      <c r="J909" s="245">
        <f ca="1">+IFERROR(INDEX('Hoja de Trabajo para listado'!$A$155:$Z$1048576,MATCH($A909,'Hoja de Trabajo para listado'!$A$155:$A$1048576,0),MATCH((CUADRO!J$5&amp;$E909),'Hoja de Trabajo para listado'!$A$151:$Z$151,0)),0)+IFERROR(INDEX('Hoja de Trabajo para listado'!$AB$155:$BA$1048576,MATCH($A909,'Hoja de Trabajo para listado'!$AB$155:$AB$1048576,0),MATCH((CUADRO!J$5&amp;$E909),'Hoja de Trabajo para listado'!$AB$151:$BA$151,0)),0)+IFERROR(INDEX('Hoja de Trabajo para listado'!$BC$155:$CB$1048576,MATCH($A909,'Hoja de Trabajo para listado'!$BC$155:$BC$1048576,0),MATCH((CUADRO!J$5&amp;$E909),'Hoja de Trabajo para listado'!$BC$151:$CB$151,0)),0)+IFERROR(INDEX('Hoja de Trabajo para listado'!$DE$153:$DG$274,MATCH($A909,'Hoja de Trabajo para listado'!$DE$153:$DE$1048576,0),MATCH((CUADRO!J$5&amp;$E909),'Hoja de Trabajo para listado'!$DE$151:$DG$151,0)),0)+IFERROR(INDEX('Hoja de Trabajo para listado'!$CD$155:$DC$1048576,MATCH($A909,'Hoja de Trabajo para listado'!$CD$155:$CD$1048576,0),MATCH((CUADRO!J$5&amp;$E909),'Hoja de Trabajo para listado'!$CD$151:$DC$151,0)),0)</f>
        <v>0</v>
      </c>
      <c r="K909" s="245">
        <f ca="1">+IFERROR(INDEX('Hoja de Trabajo para listado'!$A$155:$Z$1048576,MATCH($A909,'Hoja de Trabajo para listado'!$A$155:$A$1048576,0),MATCH((CUADRO!K$5&amp;$E909),'Hoja de Trabajo para listado'!$A$151:$Z$151,0)),0)+IFERROR(INDEX('Hoja de Trabajo para listado'!$AB$155:$BA$1048576,MATCH($A909,'Hoja de Trabajo para listado'!$AB$155:$AB$1048576,0),MATCH((CUADRO!K$5&amp;$E909),'Hoja de Trabajo para listado'!$AB$151:$BA$151,0)),0)+IFERROR(INDEX('Hoja de Trabajo para listado'!$BC$155:$CB$1048576,MATCH($A909,'Hoja de Trabajo para listado'!$BC$155:$BC$1048576,0),MATCH((CUADRO!K$5&amp;$E909),'Hoja de Trabajo para listado'!$BC$151:$CB$151,0)),0)+IFERROR(INDEX('Hoja de Trabajo para listado'!$DE$153:$DG$274,MATCH($A909,'Hoja de Trabajo para listado'!$DE$153:$DE$1048576,0),MATCH((CUADRO!K$5&amp;$E909),'Hoja de Trabajo para listado'!$DE$151:$DG$151,0)),0)+IFERROR(INDEX('Hoja de Trabajo para listado'!$CD$155:$DC$1048576,MATCH($A909,'Hoja de Trabajo para listado'!$CD$155:$CD$1048576,0),MATCH((CUADRO!K$5&amp;$E909),'Hoja de Trabajo para listado'!$CD$151:$DC$151,0)),0)</f>
        <v>0</v>
      </c>
      <c r="L909" s="245">
        <f ca="1">+IFERROR(INDEX('Hoja de Trabajo para listado'!$A$155:$Z$1048576,MATCH($A909,'Hoja de Trabajo para listado'!$A$155:$A$1048576,0),MATCH((CUADRO!L$5&amp;$E909),'Hoja de Trabajo para listado'!$A$151:$Z$151,0)),0)+IFERROR(INDEX('Hoja de Trabajo para listado'!$AB$155:$BA$1048576,MATCH($A909,'Hoja de Trabajo para listado'!$AB$155:$AB$1048576,0),MATCH((CUADRO!L$5&amp;$E909),'Hoja de Trabajo para listado'!$AB$151:$BA$151,0)),0)+IFERROR(INDEX('Hoja de Trabajo para listado'!$BC$155:$CB$1048576,MATCH($A909,'Hoja de Trabajo para listado'!$BC$155:$BC$1048576,0),MATCH((CUADRO!L$5&amp;$E909),'Hoja de Trabajo para listado'!$BC$151:$CB$151,0)),0)+IFERROR(INDEX('Hoja de Trabajo para listado'!$DE$153:$DG$274,MATCH($A909,'Hoja de Trabajo para listado'!$DE$153:$DE$1048576,0),MATCH((CUADRO!L$5&amp;$E909),'Hoja de Trabajo para listado'!$DE$151:$DG$151,0)),0)+IFERROR(INDEX('Hoja de Trabajo para listado'!$CD$155:$DC$1048576,MATCH($A909,'Hoja de Trabajo para listado'!$CD$155:$CD$1048576,0),MATCH((CUADRO!L$5&amp;$E909),'Hoja de Trabajo para listado'!$CD$151:$DC$151,0)),0)</f>
        <v>0</v>
      </c>
      <c r="M909" s="245">
        <f ca="1">+IFERROR(INDEX('Hoja de Trabajo para listado'!$A$155:$Z$1048576,MATCH($A909,'Hoja de Trabajo para listado'!$A$155:$A$1048576,0),MATCH((CUADRO!M$5&amp;$E909),'Hoja de Trabajo para listado'!$A$151:$Z$151,0)),0)+IFERROR(INDEX('Hoja de Trabajo para listado'!$AB$155:$BA$1048576,MATCH($A909,'Hoja de Trabajo para listado'!$AB$155:$AB$1048576,0),MATCH((CUADRO!M$5&amp;$E909),'Hoja de Trabajo para listado'!$AB$151:$BA$151,0)),0)+IFERROR(INDEX('Hoja de Trabajo para listado'!$BC$155:$CB$1048576,MATCH($A909,'Hoja de Trabajo para listado'!$BC$155:$BC$1048576,0),MATCH((CUADRO!M$5&amp;$E909),'Hoja de Trabajo para listado'!$BC$151:$CB$151,0)),0)+IFERROR(INDEX('Hoja de Trabajo para listado'!$DE$153:$DG$274,MATCH($A909,'Hoja de Trabajo para listado'!$DE$153:$DE$1048576,0),MATCH((CUADRO!M$5&amp;$E909),'Hoja de Trabajo para listado'!$DE$151:$DG$151,0)),0)+IFERROR(INDEX('Hoja de Trabajo para listado'!$CD$155:$DC$1048576,MATCH($A909,'Hoja de Trabajo para listado'!$CD$155:$CD$1048576,0),MATCH((CUADRO!M$5&amp;$E909),'Hoja de Trabajo para listado'!$CD$151:$DC$151,0)),0)</f>
        <v>0</v>
      </c>
      <c r="N909" s="245">
        <f ca="1">+IFERROR(INDEX('Hoja de Trabajo para listado'!$A$155:$Z$1048576,MATCH($A909,'Hoja de Trabajo para listado'!$A$155:$A$1048576,0),MATCH((CUADRO!N$5&amp;$E909),'Hoja de Trabajo para listado'!$A$151:$Z$151,0)),0)+IFERROR(INDEX('Hoja de Trabajo para listado'!$AB$155:$BA$1048576,MATCH($A909,'Hoja de Trabajo para listado'!$AB$155:$AB$1048576,0),MATCH((CUADRO!N$5&amp;$E909),'Hoja de Trabajo para listado'!$AB$151:$BA$151,0)),0)+IFERROR(INDEX('Hoja de Trabajo para listado'!$BC$155:$CB$1048576,MATCH($A909,'Hoja de Trabajo para listado'!$BC$155:$BC$1048576,0),MATCH((CUADRO!N$5&amp;$E909),'Hoja de Trabajo para listado'!$BC$151:$CB$151,0)),0)+IFERROR(INDEX('Hoja de Trabajo para listado'!$DE$153:$DG$274,MATCH($A909,'Hoja de Trabajo para listado'!$DE$153:$DE$1048576,0),MATCH((CUADRO!N$5&amp;$E909),'Hoja de Trabajo para listado'!$DE$151:$DG$151,0)),0)+IFERROR(INDEX('Hoja de Trabajo para listado'!$CD$155:$DC$1048576,MATCH($A909,'Hoja de Trabajo para listado'!$CD$155:$CD$1048576,0),MATCH((CUADRO!N$5&amp;$E909),'Hoja de Trabajo para listado'!$CD$151:$DC$151,0)),0)</f>
        <v>0</v>
      </c>
      <c r="O909" s="245">
        <f ca="1">+IFERROR(INDEX('Hoja de Trabajo para listado'!$A$155:$Z$1048576,MATCH($A909,'Hoja de Trabajo para listado'!$A$155:$A$1048576,0),MATCH((CUADRO!O$5&amp;$E909),'Hoja de Trabajo para listado'!$A$151:$Z$151,0)),0)+IFERROR(INDEX('Hoja de Trabajo para listado'!$AB$155:$BA$1048576,MATCH($A909,'Hoja de Trabajo para listado'!$AB$155:$AB$1048576,0),MATCH((CUADRO!O$5&amp;$E909),'Hoja de Trabajo para listado'!$AB$151:$BA$151,0)),0)+IFERROR(INDEX('Hoja de Trabajo para listado'!$BC$155:$CB$1048576,MATCH($A909,'Hoja de Trabajo para listado'!$BC$155:$BC$1048576,0),MATCH((CUADRO!O$5&amp;$E909),'Hoja de Trabajo para listado'!$BC$151:$CB$151,0)),0)+IFERROR(INDEX('Hoja de Trabajo para listado'!$DE$153:$DG$274,MATCH($A909,'Hoja de Trabajo para listado'!$DE$153:$DE$1048576,0),MATCH((CUADRO!O$5&amp;$E909),'Hoja de Trabajo para listado'!$DE$151:$DG$151,0)),0)+IFERROR(INDEX('Hoja de Trabajo para listado'!$CD$155:$DC$1048576,MATCH($A909,'Hoja de Trabajo para listado'!$CD$155:$CD$1048576,0),MATCH((CUADRO!O$5&amp;$E909),'Hoja de Trabajo para listado'!$CD$151:$DC$151,0)),0)</f>
        <v>0</v>
      </c>
      <c r="P909" s="245">
        <f ca="1">+IFERROR(INDEX('Hoja de Trabajo para listado'!$A$155:$Z$1048576,MATCH($A909,'Hoja de Trabajo para listado'!$A$155:$A$1048576,0),MATCH((CUADRO!P$5&amp;$E909),'Hoja de Trabajo para listado'!$A$151:$Z$151,0)),0)+IFERROR(INDEX('Hoja de Trabajo para listado'!$AB$155:$BA$1048576,MATCH($A909,'Hoja de Trabajo para listado'!$AB$155:$AB$1048576,0),MATCH((CUADRO!P$5&amp;$E909),'Hoja de Trabajo para listado'!$AB$151:$BA$151,0)),0)+IFERROR(INDEX('Hoja de Trabajo para listado'!$BC$155:$CB$1048576,MATCH($A909,'Hoja de Trabajo para listado'!$BC$155:$BC$1048576,0),MATCH((CUADRO!P$5&amp;$E909),'Hoja de Trabajo para listado'!$BC$151:$CB$151,0)),0)+IFERROR(INDEX('Hoja de Trabajo para listado'!$DE$153:$DG$274,MATCH($A909,'Hoja de Trabajo para listado'!$DE$153:$DE$1048576,0),MATCH((CUADRO!P$5&amp;$E909),'Hoja de Trabajo para listado'!$DE$151:$DG$151,0)),0)+IFERROR(INDEX('Hoja de Trabajo para listado'!$CD$155:$DC$1048576,MATCH($A909,'Hoja de Trabajo para listado'!$CD$155:$CD$1048576,0),MATCH((CUADRO!P$5&amp;$E909),'Hoja de Trabajo para listado'!$CD$151:$DC$151,0)),0)</f>
        <v>0</v>
      </c>
      <c r="Q909" s="245">
        <f ca="1">+IFERROR(INDEX('Hoja de Trabajo para listado'!$A$155:$Z$1048576,MATCH($A909,'Hoja de Trabajo para listado'!$A$155:$A$1048576,0),MATCH((CUADRO!Q$5&amp;$E909),'Hoja de Trabajo para listado'!$A$151:$Z$151,0)),0)+IFERROR(INDEX('Hoja de Trabajo para listado'!$AB$155:$BA$1048576,MATCH($A909,'Hoja de Trabajo para listado'!$AB$155:$AB$1048576,0),MATCH((CUADRO!Q$5&amp;$E909),'Hoja de Trabajo para listado'!$AB$151:$BA$151,0)),0)+IFERROR(INDEX('Hoja de Trabajo para listado'!$BC$155:$CB$1048576,MATCH($A909,'Hoja de Trabajo para listado'!$BC$155:$BC$1048576,0),MATCH((CUADRO!Q$5&amp;$E909),'Hoja de Trabajo para listado'!$BC$151:$CB$151,0)),0)+IFERROR(INDEX('Hoja de Trabajo para listado'!$DE$153:$DG$274,MATCH($A909,'Hoja de Trabajo para listado'!$DE$153:$DE$1048576,0),MATCH((CUADRO!Q$5&amp;$E909),'Hoja de Trabajo para listado'!$DE$151:$DG$151,0)),0)+IFERROR(INDEX('Hoja de Trabajo para listado'!$CD$155:$DC$1048576,MATCH($A909,'Hoja de Trabajo para listado'!$CD$155:$CD$1048576,0),MATCH((CUADRO!Q$5&amp;$E909),'Hoja de Trabajo para listado'!$CD$151:$DC$151,0)),0)</f>
        <v>0</v>
      </c>
      <c r="R909" s="245">
        <f t="shared" ca="1" si="31"/>
        <v>0</v>
      </c>
      <c r="S909" s="259">
        <f ca="1">+R908+R909</f>
        <v>0</v>
      </c>
      <c r="T909" s="245">
        <f ca="1">+S909</f>
        <v>0</v>
      </c>
      <c r="U909" s="244">
        <f t="shared" si="32"/>
        <v>2</v>
      </c>
      <c r="V909" s="333" t="str">
        <f>+VLOOKUP(A909,bd_lista!$A$3:$E$590,5,FALSE)</f>
        <v>Gobiernos Autonomos Municipales</v>
      </c>
      <c r="W909" s="392"/>
      <c r="X909" s="242">
        <f>+VLOOKUP(A909,[4]Sheet1!$A$13:$D$744,4,FALSE)</f>
        <v>0</v>
      </c>
      <c r="Y909" s="242" t="e">
        <f>+VLOOKUP(X909,bd_lista!$A$3:$C$590,3,FALSE)</f>
        <v>#N/A</v>
      </c>
      <c r="Z909" s="292"/>
      <c r="AA909" s="293"/>
    </row>
    <row r="910" spans="1:27" customFormat="1" ht="15" hidden="1" customHeight="1">
      <c r="A910" s="32">
        <v>1539</v>
      </c>
      <c r="B910" s="387">
        <f>+A910</f>
        <v>1539</v>
      </c>
      <c r="C910" s="247" t="str">
        <f>+VLOOKUP(A910,bd_lista!$A$3:$C$590,3,FALSE)</f>
        <v>Gobierno Autónomo Municipal de Ckochas</v>
      </c>
      <c r="D910" s="389" t="str">
        <f>+C910</f>
        <v>Gobierno Autónomo Municipal de Ckochas</v>
      </c>
      <c r="E910" s="242" t="s">
        <v>1304</v>
      </c>
      <c r="F910" s="243">
        <f ca="1">+IFERROR(INDEX('Hoja de Trabajo para listado'!$A$155:$Z$1048576,MATCH($A910,'Hoja de Trabajo para listado'!$A$155:$A$1048576,0),MATCH((CUADRO!F$5&amp;$E910),'Hoja de Trabajo para listado'!$A$151:$Z$151,0)),0)+IFERROR(INDEX('Hoja de Trabajo para listado'!$AB$155:$BA$1048576,MATCH($A910,'Hoja de Trabajo para listado'!$AB$155:$AB$1048576,0),MATCH((CUADRO!F$5&amp;$E910),'Hoja de Trabajo para listado'!$AB$151:$BA$151,0)),0)+IFERROR(INDEX('Hoja de Trabajo para listado'!$BC$155:$CB$1048576,MATCH($A910,'Hoja de Trabajo para listado'!$BC$155:$BC$1048576,0),MATCH((CUADRO!F$5&amp;$E910),'Hoja de Trabajo para listado'!$BC$151:$CB$151,0)),0)+IFERROR(INDEX('Hoja de Trabajo para listado'!$DE$153:$DG$274,MATCH($A910,'Hoja de Trabajo para listado'!$DE$153:$DE$1048576,0),MATCH((CUADRO!F$5&amp;$E910),'Hoja de Trabajo para listado'!$DE$151:$DG$151,0)),0)+IFERROR(INDEX('Hoja de Trabajo para listado'!$CD$155:$DC$1048576,MATCH($A910,'Hoja de Trabajo para listado'!$CD$155:$CD$1048576,0),MATCH((CUADRO!F$5&amp;$E910),'Hoja de Trabajo para listado'!$CD$151:$DC$151,0)),0)</f>
        <v>0</v>
      </c>
      <c r="G910" s="243">
        <f ca="1">+IFERROR(INDEX('Hoja de Trabajo para listado'!$A$155:$Z$1048576,MATCH($A910,'Hoja de Trabajo para listado'!$A$155:$A$1048576,0),MATCH((CUADRO!G$5&amp;$E910),'Hoja de Trabajo para listado'!$A$151:$Z$151,0)),0)+IFERROR(INDEX('Hoja de Trabajo para listado'!$AB$155:$BA$1048576,MATCH($A910,'Hoja de Trabajo para listado'!$AB$155:$AB$1048576,0),MATCH((CUADRO!G$5&amp;$E910),'Hoja de Trabajo para listado'!$AB$151:$BA$151,0)),0)+IFERROR(INDEX('Hoja de Trabajo para listado'!$BC$155:$CB$1048576,MATCH($A910,'Hoja de Trabajo para listado'!$BC$155:$BC$1048576,0),MATCH((CUADRO!G$5&amp;$E910),'Hoja de Trabajo para listado'!$BC$151:$CB$151,0)),0)+IFERROR(INDEX('Hoja de Trabajo para listado'!$DE$153:$DG$274,MATCH($A910,'Hoja de Trabajo para listado'!$DE$153:$DE$1048576,0),MATCH((CUADRO!G$5&amp;$E910),'Hoja de Trabajo para listado'!$DE$151:$DG$151,0)),0)+IFERROR(INDEX('Hoja de Trabajo para listado'!$CD$155:$DC$1048576,MATCH($A910,'Hoja de Trabajo para listado'!$CD$155:$CD$1048576,0),MATCH((CUADRO!G$5&amp;$E910),'Hoja de Trabajo para listado'!$CD$151:$DC$151,0)),0)</f>
        <v>0</v>
      </c>
      <c r="H910" s="243">
        <f ca="1">+IFERROR(INDEX('Hoja de Trabajo para listado'!$A$155:$Z$1048576,MATCH($A910,'Hoja de Trabajo para listado'!$A$155:$A$1048576,0),MATCH((CUADRO!H$5&amp;$E910),'Hoja de Trabajo para listado'!$A$151:$Z$151,0)),0)+IFERROR(INDEX('Hoja de Trabajo para listado'!$AB$155:$BA$1048576,MATCH($A910,'Hoja de Trabajo para listado'!$AB$155:$AB$1048576,0),MATCH((CUADRO!H$5&amp;$E910),'Hoja de Trabajo para listado'!$AB$151:$BA$151,0)),0)+IFERROR(INDEX('Hoja de Trabajo para listado'!$BC$155:$CB$1048576,MATCH($A910,'Hoja de Trabajo para listado'!$BC$155:$BC$1048576,0),MATCH((CUADRO!H$5&amp;$E910),'Hoja de Trabajo para listado'!$BC$151:$CB$151,0)),0)+IFERROR(INDEX('Hoja de Trabajo para listado'!$DE$153:$DG$274,MATCH($A910,'Hoja de Trabajo para listado'!$DE$153:$DE$1048576,0),MATCH((CUADRO!H$5&amp;$E910),'Hoja de Trabajo para listado'!$DE$151:$DG$151,0)),0)+IFERROR(INDEX('Hoja de Trabajo para listado'!$CD$155:$DC$1048576,MATCH($A910,'Hoja de Trabajo para listado'!$CD$155:$CD$1048576,0),MATCH((CUADRO!H$5&amp;$E910),'Hoja de Trabajo para listado'!$CD$151:$DC$151,0)),0)</f>
        <v>0</v>
      </c>
      <c r="I910" s="243">
        <f ca="1">+IFERROR(INDEX('Hoja de Trabajo para listado'!$A$155:$Z$1048576,MATCH($A910,'Hoja de Trabajo para listado'!$A$155:$A$1048576,0),MATCH((CUADRO!I$5&amp;$E910),'Hoja de Trabajo para listado'!$A$151:$Z$151,0)),0)+IFERROR(INDEX('Hoja de Trabajo para listado'!$AB$155:$BA$1048576,MATCH($A910,'Hoja de Trabajo para listado'!$AB$155:$AB$1048576,0),MATCH((CUADRO!I$5&amp;$E910),'Hoja de Trabajo para listado'!$AB$151:$BA$151,0)),0)+IFERROR(INDEX('Hoja de Trabajo para listado'!$BC$155:$CB$1048576,MATCH($A910,'Hoja de Trabajo para listado'!$BC$155:$BC$1048576,0),MATCH((CUADRO!I$5&amp;$E910),'Hoja de Trabajo para listado'!$BC$151:$CB$151,0)),0)+IFERROR(INDEX('Hoja de Trabajo para listado'!$DE$153:$DG$274,MATCH($A910,'Hoja de Trabajo para listado'!$DE$153:$DE$1048576,0),MATCH((CUADRO!I$5&amp;$E910),'Hoja de Trabajo para listado'!$DE$151:$DG$151,0)),0)+IFERROR(INDEX('Hoja de Trabajo para listado'!$CD$155:$DC$1048576,MATCH($A910,'Hoja de Trabajo para listado'!$CD$155:$CD$1048576,0),MATCH((CUADRO!I$5&amp;$E910),'Hoja de Trabajo para listado'!$CD$151:$DC$151,0)),0)</f>
        <v>0</v>
      </c>
      <c r="J910" s="243">
        <f ca="1">+IFERROR(INDEX('Hoja de Trabajo para listado'!$A$155:$Z$1048576,MATCH($A910,'Hoja de Trabajo para listado'!$A$155:$A$1048576,0),MATCH((CUADRO!J$5&amp;$E910),'Hoja de Trabajo para listado'!$A$151:$Z$151,0)),0)+IFERROR(INDEX('Hoja de Trabajo para listado'!$AB$155:$BA$1048576,MATCH($A910,'Hoja de Trabajo para listado'!$AB$155:$AB$1048576,0),MATCH((CUADRO!J$5&amp;$E910),'Hoja de Trabajo para listado'!$AB$151:$BA$151,0)),0)+IFERROR(INDEX('Hoja de Trabajo para listado'!$BC$155:$CB$1048576,MATCH($A910,'Hoja de Trabajo para listado'!$BC$155:$BC$1048576,0),MATCH((CUADRO!J$5&amp;$E910),'Hoja de Trabajo para listado'!$BC$151:$CB$151,0)),0)+IFERROR(INDEX('Hoja de Trabajo para listado'!$DE$153:$DG$274,MATCH($A910,'Hoja de Trabajo para listado'!$DE$153:$DE$1048576,0),MATCH((CUADRO!J$5&amp;$E910),'Hoja de Trabajo para listado'!$DE$151:$DG$151,0)),0)+IFERROR(INDEX('Hoja de Trabajo para listado'!$CD$155:$DC$1048576,MATCH($A910,'Hoja de Trabajo para listado'!$CD$155:$CD$1048576,0),MATCH((CUADRO!J$5&amp;$E910),'Hoja de Trabajo para listado'!$CD$151:$DC$151,0)),0)</f>
        <v>0</v>
      </c>
      <c r="K910" s="243">
        <f ca="1">+IFERROR(INDEX('Hoja de Trabajo para listado'!$A$155:$Z$1048576,MATCH($A910,'Hoja de Trabajo para listado'!$A$155:$A$1048576,0),MATCH((CUADRO!K$5&amp;$E910),'Hoja de Trabajo para listado'!$A$151:$Z$151,0)),0)+IFERROR(INDEX('Hoja de Trabajo para listado'!$AB$155:$BA$1048576,MATCH($A910,'Hoja de Trabajo para listado'!$AB$155:$AB$1048576,0),MATCH((CUADRO!K$5&amp;$E910),'Hoja de Trabajo para listado'!$AB$151:$BA$151,0)),0)+IFERROR(INDEX('Hoja de Trabajo para listado'!$BC$155:$CB$1048576,MATCH($A910,'Hoja de Trabajo para listado'!$BC$155:$BC$1048576,0),MATCH((CUADRO!K$5&amp;$E910),'Hoja de Trabajo para listado'!$BC$151:$CB$151,0)),0)+IFERROR(INDEX('Hoja de Trabajo para listado'!$DE$153:$DG$274,MATCH($A910,'Hoja de Trabajo para listado'!$DE$153:$DE$1048576,0),MATCH((CUADRO!K$5&amp;$E910),'Hoja de Trabajo para listado'!$DE$151:$DG$151,0)),0)+IFERROR(INDEX('Hoja de Trabajo para listado'!$CD$155:$DC$1048576,MATCH($A910,'Hoja de Trabajo para listado'!$CD$155:$CD$1048576,0),MATCH((CUADRO!K$5&amp;$E910),'Hoja de Trabajo para listado'!$CD$151:$DC$151,0)),0)</f>
        <v>0</v>
      </c>
      <c r="L910" s="243">
        <f ca="1">+IFERROR(INDEX('Hoja de Trabajo para listado'!$A$155:$Z$1048576,MATCH($A910,'Hoja de Trabajo para listado'!$A$155:$A$1048576,0),MATCH((CUADRO!L$5&amp;$E910),'Hoja de Trabajo para listado'!$A$151:$Z$151,0)),0)+IFERROR(INDEX('Hoja de Trabajo para listado'!$AB$155:$BA$1048576,MATCH($A910,'Hoja de Trabajo para listado'!$AB$155:$AB$1048576,0),MATCH((CUADRO!L$5&amp;$E910),'Hoja de Trabajo para listado'!$AB$151:$BA$151,0)),0)+IFERROR(INDEX('Hoja de Trabajo para listado'!$BC$155:$CB$1048576,MATCH($A910,'Hoja de Trabajo para listado'!$BC$155:$BC$1048576,0),MATCH((CUADRO!L$5&amp;$E910),'Hoja de Trabajo para listado'!$BC$151:$CB$151,0)),0)+IFERROR(INDEX('Hoja de Trabajo para listado'!$DE$153:$DG$274,MATCH($A910,'Hoja de Trabajo para listado'!$DE$153:$DE$1048576,0),MATCH((CUADRO!L$5&amp;$E910),'Hoja de Trabajo para listado'!$DE$151:$DG$151,0)),0)+IFERROR(INDEX('Hoja de Trabajo para listado'!$CD$155:$DC$1048576,MATCH($A910,'Hoja de Trabajo para listado'!$CD$155:$CD$1048576,0),MATCH((CUADRO!L$5&amp;$E910),'Hoja de Trabajo para listado'!$CD$151:$DC$151,0)),0)</f>
        <v>0</v>
      </c>
      <c r="M910" s="243">
        <f ca="1">+IFERROR(INDEX('Hoja de Trabajo para listado'!$A$155:$Z$1048576,MATCH($A910,'Hoja de Trabajo para listado'!$A$155:$A$1048576,0),MATCH((CUADRO!M$5&amp;$E910),'Hoja de Trabajo para listado'!$A$151:$Z$151,0)),0)+IFERROR(INDEX('Hoja de Trabajo para listado'!$AB$155:$BA$1048576,MATCH($A910,'Hoja de Trabajo para listado'!$AB$155:$AB$1048576,0),MATCH((CUADRO!M$5&amp;$E910),'Hoja de Trabajo para listado'!$AB$151:$BA$151,0)),0)+IFERROR(INDEX('Hoja de Trabajo para listado'!$BC$155:$CB$1048576,MATCH($A910,'Hoja de Trabajo para listado'!$BC$155:$BC$1048576,0),MATCH((CUADRO!M$5&amp;$E910),'Hoja de Trabajo para listado'!$BC$151:$CB$151,0)),0)+IFERROR(INDEX('Hoja de Trabajo para listado'!$DE$153:$DG$274,MATCH($A910,'Hoja de Trabajo para listado'!$DE$153:$DE$1048576,0),MATCH((CUADRO!M$5&amp;$E910),'Hoja de Trabajo para listado'!$DE$151:$DG$151,0)),0)+IFERROR(INDEX('Hoja de Trabajo para listado'!$CD$155:$DC$1048576,MATCH($A910,'Hoja de Trabajo para listado'!$CD$155:$CD$1048576,0),MATCH((CUADRO!M$5&amp;$E910),'Hoja de Trabajo para listado'!$CD$151:$DC$151,0)),0)</f>
        <v>0</v>
      </c>
      <c r="N910" s="243">
        <f ca="1">+IFERROR(INDEX('Hoja de Trabajo para listado'!$A$155:$Z$1048576,MATCH($A910,'Hoja de Trabajo para listado'!$A$155:$A$1048576,0),MATCH((CUADRO!N$5&amp;$E910),'Hoja de Trabajo para listado'!$A$151:$Z$151,0)),0)+IFERROR(INDEX('Hoja de Trabajo para listado'!$AB$155:$BA$1048576,MATCH($A910,'Hoja de Trabajo para listado'!$AB$155:$AB$1048576,0),MATCH((CUADRO!N$5&amp;$E910),'Hoja de Trabajo para listado'!$AB$151:$BA$151,0)),0)+IFERROR(INDEX('Hoja de Trabajo para listado'!$BC$155:$CB$1048576,MATCH($A910,'Hoja de Trabajo para listado'!$BC$155:$BC$1048576,0),MATCH((CUADRO!N$5&amp;$E910),'Hoja de Trabajo para listado'!$BC$151:$CB$151,0)),0)+IFERROR(INDEX('Hoja de Trabajo para listado'!$DE$153:$DG$274,MATCH($A910,'Hoja de Trabajo para listado'!$DE$153:$DE$1048576,0),MATCH((CUADRO!N$5&amp;$E910),'Hoja de Trabajo para listado'!$DE$151:$DG$151,0)),0)+IFERROR(INDEX('Hoja de Trabajo para listado'!$CD$155:$DC$1048576,MATCH($A910,'Hoja de Trabajo para listado'!$CD$155:$CD$1048576,0),MATCH((CUADRO!N$5&amp;$E910),'Hoja de Trabajo para listado'!$CD$151:$DC$151,0)),0)</f>
        <v>0</v>
      </c>
      <c r="O910" s="243">
        <f ca="1">+IFERROR(INDEX('Hoja de Trabajo para listado'!$A$155:$Z$1048576,MATCH($A910,'Hoja de Trabajo para listado'!$A$155:$A$1048576,0),MATCH((CUADRO!O$5&amp;$E910),'Hoja de Trabajo para listado'!$A$151:$Z$151,0)),0)+IFERROR(INDEX('Hoja de Trabajo para listado'!$AB$155:$BA$1048576,MATCH($A910,'Hoja de Trabajo para listado'!$AB$155:$AB$1048576,0),MATCH((CUADRO!O$5&amp;$E910),'Hoja de Trabajo para listado'!$AB$151:$BA$151,0)),0)+IFERROR(INDEX('Hoja de Trabajo para listado'!$BC$155:$CB$1048576,MATCH($A910,'Hoja de Trabajo para listado'!$BC$155:$BC$1048576,0),MATCH((CUADRO!O$5&amp;$E910),'Hoja de Trabajo para listado'!$BC$151:$CB$151,0)),0)+IFERROR(INDEX('Hoja de Trabajo para listado'!$DE$153:$DG$274,MATCH($A910,'Hoja de Trabajo para listado'!$DE$153:$DE$1048576,0),MATCH((CUADRO!O$5&amp;$E910),'Hoja de Trabajo para listado'!$DE$151:$DG$151,0)),0)+IFERROR(INDEX('Hoja de Trabajo para listado'!$CD$155:$DC$1048576,MATCH($A910,'Hoja de Trabajo para listado'!$CD$155:$CD$1048576,0),MATCH((CUADRO!O$5&amp;$E910),'Hoja de Trabajo para listado'!$CD$151:$DC$151,0)),0)</f>
        <v>0</v>
      </c>
      <c r="P910" s="243">
        <f ca="1">+IFERROR(INDEX('Hoja de Trabajo para listado'!$A$155:$Z$1048576,MATCH($A910,'Hoja de Trabajo para listado'!$A$155:$A$1048576,0),MATCH((CUADRO!P$5&amp;$E910),'Hoja de Trabajo para listado'!$A$151:$Z$151,0)),0)+IFERROR(INDEX('Hoja de Trabajo para listado'!$AB$155:$BA$1048576,MATCH($A910,'Hoja de Trabajo para listado'!$AB$155:$AB$1048576,0),MATCH((CUADRO!P$5&amp;$E910),'Hoja de Trabajo para listado'!$AB$151:$BA$151,0)),0)+IFERROR(INDEX('Hoja de Trabajo para listado'!$BC$155:$CB$1048576,MATCH($A910,'Hoja de Trabajo para listado'!$BC$155:$BC$1048576,0),MATCH((CUADRO!P$5&amp;$E910),'Hoja de Trabajo para listado'!$BC$151:$CB$151,0)),0)+IFERROR(INDEX('Hoja de Trabajo para listado'!$DE$153:$DG$274,MATCH($A910,'Hoja de Trabajo para listado'!$DE$153:$DE$1048576,0),MATCH((CUADRO!P$5&amp;$E910),'Hoja de Trabajo para listado'!$DE$151:$DG$151,0)),0)+IFERROR(INDEX('Hoja de Trabajo para listado'!$CD$155:$DC$1048576,MATCH($A910,'Hoja de Trabajo para listado'!$CD$155:$CD$1048576,0),MATCH((CUADRO!P$5&amp;$E910),'Hoja de Trabajo para listado'!$CD$151:$DC$151,0)),0)</f>
        <v>0</v>
      </c>
      <c r="Q910" s="243">
        <f ca="1">+IFERROR(INDEX('Hoja de Trabajo para listado'!$A$155:$Z$1048576,MATCH($A910,'Hoja de Trabajo para listado'!$A$155:$A$1048576,0),MATCH((CUADRO!Q$5&amp;$E910),'Hoja de Trabajo para listado'!$A$151:$Z$151,0)),0)+IFERROR(INDEX('Hoja de Trabajo para listado'!$AB$155:$BA$1048576,MATCH($A910,'Hoja de Trabajo para listado'!$AB$155:$AB$1048576,0),MATCH((CUADRO!Q$5&amp;$E910),'Hoja de Trabajo para listado'!$AB$151:$BA$151,0)),0)+IFERROR(INDEX('Hoja de Trabajo para listado'!$BC$155:$CB$1048576,MATCH($A910,'Hoja de Trabajo para listado'!$BC$155:$BC$1048576,0),MATCH((CUADRO!Q$5&amp;$E910),'Hoja de Trabajo para listado'!$BC$151:$CB$151,0)),0)+IFERROR(INDEX('Hoja de Trabajo para listado'!$DE$153:$DG$274,MATCH($A910,'Hoja de Trabajo para listado'!$DE$153:$DE$1048576,0),MATCH((CUADRO!Q$5&amp;$E910),'Hoja de Trabajo para listado'!$DE$151:$DG$151,0)),0)+IFERROR(INDEX('Hoja de Trabajo para listado'!$CD$155:$DC$1048576,MATCH($A910,'Hoja de Trabajo para listado'!$CD$155:$CD$1048576,0),MATCH((CUADRO!Q$5&amp;$E910),'Hoja de Trabajo para listado'!$CD$151:$DC$151,0)),0)</f>
        <v>0</v>
      </c>
      <c r="R910" s="243">
        <f t="shared" ca="1" si="31"/>
        <v>0</v>
      </c>
      <c r="S910" s="249"/>
      <c r="T910" s="243">
        <f ca="1">+T911</f>
        <v>0</v>
      </c>
      <c r="U910" s="242">
        <f t="shared" si="32"/>
        <v>1</v>
      </c>
      <c r="V910" s="333" t="str">
        <f>+VLOOKUP(A910,bd_lista!$A$3:$E$590,5,FALSE)</f>
        <v>Gobiernos Autonomos Municipales</v>
      </c>
      <c r="W910" s="391" t="str">
        <f>+V910</f>
        <v>Gobiernos Autonomos Municipales</v>
      </c>
      <c r="X910" s="242">
        <f>+VLOOKUP(A910,[4]Sheet1!$A$13:$D$744,4,FALSE)</f>
        <v>0</v>
      </c>
      <c r="Y910" s="242" t="e">
        <f>+VLOOKUP(X910,bd_lista!$A$3:$C$590,3,FALSE)</f>
        <v>#N/A</v>
      </c>
      <c r="Z910" s="294">
        <f>+X910</f>
        <v>0</v>
      </c>
      <c r="AA910" s="295" t="e">
        <f>+Y910</f>
        <v>#N/A</v>
      </c>
    </row>
    <row r="911" spans="1:27" customFormat="1" ht="15" hidden="1" customHeight="1">
      <c r="A911" s="32">
        <v>1539</v>
      </c>
      <c r="B911" s="388"/>
      <c r="C911" s="247" t="str">
        <f>+VLOOKUP(A911,bd_lista!$A$3:$C$590,3,FALSE)</f>
        <v>Gobierno Autónomo Municipal de Ckochas</v>
      </c>
      <c r="D911" s="390"/>
      <c r="E911" s="244" t="s">
        <v>1305</v>
      </c>
      <c r="F911" s="245">
        <f ca="1">+IFERROR(INDEX('Hoja de Trabajo para listado'!$A$155:$Z$1048576,MATCH($A911,'Hoja de Trabajo para listado'!$A$155:$A$1048576,0),MATCH((CUADRO!F$5&amp;$E911),'Hoja de Trabajo para listado'!$A$151:$Z$151,0)),0)+IFERROR(INDEX('Hoja de Trabajo para listado'!$AB$155:$BA$1048576,MATCH($A911,'Hoja de Trabajo para listado'!$AB$155:$AB$1048576,0),MATCH((CUADRO!F$5&amp;$E911),'Hoja de Trabajo para listado'!$AB$151:$BA$151,0)),0)+IFERROR(INDEX('Hoja de Trabajo para listado'!$BC$155:$CB$1048576,MATCH($A911,'Hoja de Trabajo para listado'!$BC$155:$BC$1048576,0),MATCH((CUADRO!F$5&amp;$E911),'Hoja de Trabajo para listado'!$BC$151:$CB$151,0)),0)+IFERROR(INDEX('Hoja de Trabajo para listado'!$DE$153:$DG$274,MATCH($A911,'Hoja de Trabajo para listado'!$DE$153:$DE$1048576,0),MATCH((CUADRO!F$5&amp;$E911),'Hoja de Trabajo para listado'!$DE$151:$DG$151,0)),0)+IFERROR(INDEX('Hoja de Trabajo para listado'!$CD$155:$DC$1048576,MATCH($A911,'Hoja de Trabajo para listado'!$CD$155:$CD$1048576,0),MATCH((CUADRO!F$5&amp;$E911),'Hoja de Trabajo para listado'!$CD$151:$DC$151,0)),0)</f>
        <v>0</v>
      </c>
      <c r="G911" s="245">
        <f ca="1">+IFERROR(INDEX('Hoja de Trabajo para listado'!$A$155:$Z$1048576,MATCH($A911,'Hoja de Trabajo para listado'!$A$155:$A$1048576,0),MATCH((CUADRO!G$5&amp;$E911),'Hoja de Trabajo para listado'!$A$151:$Z$151,0)),0)+IFERROR(INDEX('Hoja de Trabajo para listado'!$AB$155:$BA$1048576,MATCH($A911,'Hoja de Trabajo para listado'!$AB$155:$AB$1048576,0),MATCH((CUADRO!G$5&amp;$E911),'Hoja de Trabajo para listado'!$AB$151:$BA$151,0)),0)+IFERROR(INDEX('Hoja de Trabajo para listado'!$BC$155:$CB$1048576,MATCH($A911,'Hoja de Trabajo para listado'!$BC$155:$BC$1048576,0),MATCH((CUADRO!G$5&amp;$E911),'Hoja de Trabajo para listado'!$BC$151:$CB$151,0)),0)+IFERROR(INDEX('Hoja de Trabajo para listado'!$DE$153:$DG$274,MATCH($A911,'Hoja de Trabajo para listado'!$DE$153:$DE$1048576,0),MATCH((CUADRO!G$5&amp;$E911),'Hoja de Trabajo para listado'!$DE$151:$DG$151,0)),0)+IFERROR(INDEX('Hoja de Trabajo para listado'!$CD$155:$DC$1048576,MATCH($A911,'Hoja de Trabajo para listado'!$CD$155:$CD$1048576,0),MATCH((CUADRO!G$5&amp;$E911),'Hoja de Trabajo para listado'!$CD$151:$DC$151,0)),0)</f>
        <v>0</v>
      </c>
      <c r="H911" s="245">
        <f ca="1">+IFERROR(INDEX('Hoja de Trabajo para listado'!$A$155:$Z$1048576,MATCH($A911,'Hoja de Trabajo para listado'!$A$155:$A$1048576,0),MATCH((CUADRO!H$5&amp;$E911),'Hoja de Trabajo para listado'!$A$151:$Z$151,0)),0)+IFERROR(INDEX('Hoja de Trabajo para listado'!$AB$155:$BA$1048576,MATCH($A911,'Hoja de Trabajo para listado'!$AB$155:$AB$1048576,0),MATCH((CUADRO!H$5&amp;$E911),'Hoja de Trabajo para listado'!$AB$151:$BA$151,0)),0)+IFERROR(INDEX('Hoja de Trabajo para listado'!$BC$155:$CB$1048576,MATCH($A911,'Hoja de Trabajo para listado'!$BC$155:$BC$1048576,0),MATCH((CUADRO!H$5&amp;$E911),'Hoja de Trabajo para listado'!$BC$151:$CB$151,0)),0)+IFERROR(INDEX('Hoja de Trabajo para listado'!$DE$153:$DG$274,MATCH($A911,'Hoja de Trabajo para listado'!$DE$153:$DE$1048576,0),MATCH((CUADRO!H$5&amp;$E911),'Hoja de Trabajo para listado'!$DE$151:$DG$151,0)),0)+IFERROR(INDEX('Hoja de Trabajo para listado'!$CD$155:$DC$1048576,MATCH($A911,'Hoja de Trabajo para listado'!$CD$155:$CD$1048576,0),MATCH((CUADRO!H$5&amp;$E911),'Hoja de Trabajo para listado'!$CD$151:$DC$151,0)),0)</f>
        <v>0</v>
      </c>
      <c r="I911" s="245">
        <f ca="1">+IFERROR(INDEX('Hoja de Trabajo para listado'!$A$155:$Z$1048576,MATCH($A911,'Hoja de Trabajo para listado'!$A$155:$A$1048576,0),MATCH((CUADRO!I$5&amp;$E911),'Hoja de Trabajo para listado'!$A$151:$Z$151,0)),0)+IFERROR(INDEX('Hoja de Trabajo para listado'!$AB$155:$BA$1048576,MATCH($A911,'Hoja de Trabajo para listado'!$AB$155:$AB$1048576,0),MATCH((CUADRO!I$5&amp;$E911),'Hoja de Trabajo para listado'!$AB$151:$BA$151,0)),0)+IFERROR(INDEX('Hoja de Trabajo para listado'!$BC$155:$CB$1048576,MATCH($A911,'Hoja de Trabajo para listado'!$BC$155:$BC$1048576,0),MATCH((CUADRO!I$5&amp;$E911),'Hoja de Trabajo para listado'!$BC$151:$CB$151,0)),0)+IFERROR(INDEX('Hoja de Trabajo para listado'!$DE$153:$DG$274,MATCH($A911,'Hoja de Trabajo para listado'!$DE$153:$DE$1048576,0),MATCH((CUADRO!I$5&amp;$E911),'Hoja de Trabajo para listado'!$DE$151:$DG$151,0)),0)+IFERROR(INDEX('Hoja de Trabajo para listado'!$CD$155:$DC$1048576,MATCH($A911,'Hoja de Trabajo para listado'!$CD$155:$CD$1048576,0),MATCH((CUADRO!I$5&amp;$E911),'Hoja de Trabajo para listado'!$CD$151:$DC$151,0)),0)</f>
        <v>0</v>
      </c>
      <c r="J911" s="245">
        <f ca="1">+IFERROR(INDEX('Hoja de Trabajo para listado'!$A$155:$Z$1048576,MATCH($A911,'Hoja de Trabajo para listado'!$A$155:$A$1048576,0),MATCH((CUADRO!J$5&amp;$E911),'Hoja de Trabajo para listado'!$A$151:$Z$151,0)),0)+IFERROR(INDEX('Hoja de Trabajo para listado'!$AB$155:$BA$1048576,MATCH($A911,'Hoja de Trabajo para listado'!$AB$155:$AB$1048576,0),MATCH((CUADRO!J$5&amp;$E911),'Hoja de Trabajo para listado'!$AB$151:$BA$151,0)),0)+IFERROR(INDEX('Hoja de Trabajo para listado'!$BC$155:$CB$1048576,MATCH($A911,'Hoja de Trabajo para listado'!$BC$155:$BC$1048576,0),MATCH((CUADRO!J$5&amp;$E911),'Hoja de Trabajo para listado'!$BC$151:$CB$151,0)),0)+IFERROR(INDEX('Hoja de Trabajo para listado'!$DE$153:$DG$274,MATCH($A911,'Hoja de Trabajo para listado'!$DE$153:$DE$1048576,0),MATCH((CUADRO!J$5&amp;$E911),'Hoja de Trabajo para listado'!$DE$151:$DG$151,0)),0)+IFERROR(INDEX('Hoja de Trabajo para listado'!$CD$155:$DC$1048576,MATCH($A911,'Hoja de Trabajo para listado'!$CD$155:$CD$1048576,0),MATCH((CUADRO!J$5&amp;$E911),'Hoja de Trabajo para listado'!$CD$151:$DC$151,0)),0)</f>
        <v>0</v>
      </c>
      <c r="K911" s="245">
        <f ca="1">+IFERROR(INDEX('Hoja de Trabajo para listado'!$A$155:$Z$1048576,MATCH($A911,'Hoja de Trabajo para listado'!$A$155:$A$1048576,0),MATCH((CUADRO!K$5&amp;$E911),'Hoja de Trabajo para listado'!$A$151:$Z$151,0)),0)+IFERROR(INDEX('Hoja de Trabajo para listado'!$AB$155:$BA$1048576,MATCH($A911,'Hoja de Trabajo para listado'!$AB$155:$AB$1048576,0),MATCH((CUADRO!K$5&amp;$E911),'Hoja de Trabajo para listado'!$AB$151:$BA$151,0)),0)+IFERROR(INDEX('Hoja de Trabajo para listado'!$BC$155:$CB$1048576,MATCH($A911,'Hoja de Trabajo para listado'!$BC$155:$BC$1048576,0),MATCH((CUADRO!K$5&amp;$E911),'Hoja de Trabajo para listado'!$BC$151:$CB$151,0)),0)+IFERROR(INDEX('Hoja de Trabajo para listado'!$DE$153:$DG$274,MATCH($A911,'Hoja de Trabajo para listado'!$DE$153:$DE$1048576,0),MATCH((CUADRO!K$5&amp;$E911),'Hoja de Trabajo para listado'!$DE$151:$DG$151,0)),0)+IFERROR(INDEX('Hoja de Trabajo para listado'!$CD$155:$DC$1048576,MATCH($A911,'Hoja de Trabajo para listado'!$CD$155:$CD$1048576,0),MATCH((CUADRO!K$5&amp;$E911),'Hoja de Trabajo para listado'!$CD$151:$DC$151,0)),0)</f>
        <v>0</v>
      </c>
      <c r="L911" s="245">
        <f ca="1">+IFERROR(INDEX('Hoja de Trabajo para listado'!$A$155:$Z$1048576,MATCH($A911,'Hoja de Trabajo para listado'!$A$155:$A$1048576,0),MATCH((CUADRO!L$5&amp;$E911),'Hoja de Trabajo para listado'!$A$151:$Z$151,0)),0)+IFERROR(INDEX('Hoja de Trabajo para listado'!$AB$155:$BA$1048576,MATCH($A911,'Hoja de Trabajo para listado'!$AB$155:$AB$1048576,0),MATCH((CUADRO!L$5&amp;$E911),'Hoja de Trabajo para listado'!$AB$151:$BA$151,0)),0)+IFERROR(INDEX('Hoja de Trabajo para listado'!$BC$155:$CB$1048576,MATCH($A911,'Hoja de Trabajo para listado'!$BC$155:$BC$1048576,0),MATCH((CUADRO!L$5&amp;$E911),'Hoja de Trabajo para listado'!$BC$151:$CB$151,0)),0)+IFERROR(INDEX('Hoja de Trabajo para listado'!$DE$153:$DG$274,MATCH($A911,'Hoja de Trabajo para listado'!$DE$153:$DE$1048576,0),MATCH((CUADRO!L$5&amp;$E911),'Hoja de Trabajo para listado'!$DE$151:$DG$151,0)),0)+IFERROR(INDEX('Hoja de Trabajo para listado'!$CD$155:$DC$1048576,MATCH($A911,'Hoja de Trabajo para listado'!$CD$155:$CD$1048576,0),MATCH((CUADRO!L$5&amp;$E911),'Hoja de Trabajo para listado'!$CD$151:$DC$151,0)),0)</f>
        <v>0</v>
      </c>
      <c r="M911" s="245">
        <f ca="1">+IFERROR(INDEX('Hoja de Trabajo para listado'!$A$155:$Z$1048576,MATCH($A911,'Hoja de Trabajo para listado'!$A$155:$A$1048576,0),MATCH((CUADRO!M$5&amp;$E911),'Hoja de Trabajo para listado'!$A$151:$Z$151,0)),0)+IFERROR(INDEX('Hoja de Trabajo para listado'!$AB$155:$BA$1048576,MATCH($A911,'Hoja de Trabajo para listado'!$AB$155:$AB$1048576,0),MATCH((CUADRO!M$5&amp;$E911),'Hoja de Trabajo para listado'!$AB$151:$BA$151,0)),0)+IFERROR(INDEX('Hoja de Trabajo para listado'!$BC$155:$CB$1048576,MATCH($A911,'Hoja de Trabajo para listado'!$BC$155:$BC$1048576,0),MATCH((CUADRO!M$5&amp;$E911),'Hoja de Trabajo para listado'!$BC$151:$CB$151,0)),0)+IFERROR(INDEX('Hoja de Trabajo para listado'!$DE$153:$DG$274,MATCH($A911,'Hoja de Trabajo para listado'!$DE$153:$DE$1048576,0),MATCH((CUADRO!M$5&amp;$E911),'Hoja de Trabajo para listado'!$DE$151:$DG$151,0)),0)+IFERROR(INDEX('Hoja de Trabajo para listado'!$CD$155:$DC$1048576,MATCH($A911,'Hoja de Trabajo para listado'!$CD$155:$CD$1048576,0),MATCH((CUADRO!M$5&amp;$E911),'Hoja de Trabajo para listado'!$CD$151:$DC$151,0)),0)</f>
        <v>0</v>
      </c>
      <c r="N911" s="245">
        <f ca="1">+IFERROR(INDEX('Hoja de Trabajo para listado'!$A$155:$Z$1048576,MATCH($A911,'Hoja de Trabajo para listado'!$A$155:$A$1048576,0),MATCH((CUADRO!N$5&amp;$E911),'Hoja de Trabajo para listado'!$A$151:$Z$151,0)),0)+IFERROR(INDEX('Hoja de Trabajo para listado'!$AB$155:$BA$1048576,MATCH($A911,'Hoja de Trabajo para listado'!$AB$155:$AB$1048576,0),MATCH((CUADRO!N$5&amp;$E911),'Hoja de Trabajo para listado'!$AB$151:$BA$151,0)),0)+IFERROR(INDEX('Hoja de Trabajo para listado'!$BC$155:$CB$1048576,MATCH($A911,'Hoja de Trabajo para listado'!$BC$155:$BC$1048576,0),MATCH((CUADRO!N$5&amp;$E911),'Hoja de Trabajo para listado'!$BC$151:$CB$151,0)),0)+IFERROR(INDEX('Hoja de Trabajo para listado'!$DE$153:$DG$274,MATCH($A911,'Hoja de Trabajo para listado'!$DE$153:$DE$1048576,0),MATCH((CUADRO!N$5&amp;$E911),'Hoja de Trabajo para listado'!$DE$151:$DG$151,0)),0)+IFERROR(INDEX('Hoja de Trabajo para listado'!$CD$155:$DC$1048576,MATCH($A911,'Hoja de Trabajo para listado'!$CD$155:$CD$1048576,0),MATCH((CUADRO!N$5&amp;$E911),'Hoja de Trabajo para listado'!$CD$151:$DC$151,0)),0)</f>
        <v>0</v>
      </c>
      <c r="O911" s="245">
        <f ca="1">+IFERROR(INDEX('Hoja de Trabajo para listado'!$A$155:$Z$1048576,MATCH($A911,'Hoja de Trabajo para listado'!$A$155:$A$1048576,0),MATCH((CUADRO!O$5&amp;$E911),'Hoja de Trabajo para listado'!$A$151:$Z$151,0)),0)+IFERROR(INDEX('Hoja de Trabajo para listado'!$AB$155:$BA$1048576,MATCH($A911,'Hoja de Trabajo para listado'!$AB$155:$AB$1048576,0),MATCH((CUADRO!O$5&amp;$E911),'Hoja de Trabajo para listado'!$AB$151:$BA$151,0)),0)+IFERROR(INDEX('Hoja de Trabajo para listado'!$BC$155:$CB$1048576,MATCH($A911,'Hoja de Trabajo para listado'!$BC$155:$BC$1048576,0),MATCH((CUADRO!O$5&amp;$E911),'Hoja de Trabajo para listado'!$BC$151:$CB$151,0)),0)+IFERROR(INDEX('Hoja de Trabajo para listado'!$DE$153:$DG$274,MATCH($A911,'Hoja de Trabajo para listado'!$DE$153:$DE$1048576,0),MATCH((CUADRO!O$5&amp;$E911),'Hoja de Trabajo para listado'!$DE$151:$DG$151,0)),0)+IFERROR(INDEX('Hoja de Trabajo para listado'!$CD$155:$DC$1048576,MATCH($A911,'Hoja de Trabajo para listado'!$CD$155:$CD$1048576,0),MATCH((CUADRO!O$5&amp;$E911),'Hoja de Trabajo para listado'!$CD$151:$DC$151,0)),0)</f>
        <v>0</v>
      </c>
      <c r="P911" s="245">
        <f ca="1">+IFERROR(INDEX('Hoja de Trabajo para listado'!$A$155:$Z$1048576,MATCH($A911,'Hoja de Trabajo para listado'!$A$155:$A$1048576,0),MATCH((CUADRO!P$5&amp;$E911),'Hoja de Trabajo para listado'!$A$151:$Z$151,0)),0)+IFERROR(INDEX('Hoja de Trabajo para listado'!$AB$155:$BA$1048576,MATCH($A911,'Hoja de Trabajo para listado'!$AB$155:$AB$1048576,0),MATCH((CUADRO!P$5&amp;$E911),'Hoja de Trabajo para listado'!$AB$151:$BA$151,0)),0)+IFERROR(INDEX('Hoja de Trabajo para listado'!$BC$155:$CB$1048576,MATCH($A911,'Hoja de Trabajo para listado'!$BC$155:$BC$1048576,0),MATCH((CUADRO!P$5&amp;$E911),'Hoja de Trabajo para listado'!$BC$151:$CB$151,0)),0)+IFERROR(INDEX('Hoja de Trabajo para listado'!$DE$153:$DG$274,MATCH($A911,'Hoja de Trabajo para listado'!$DE$153:$DE$1048576,0),MATCH((CUADRO!P$5&amp;$E911),'Hoja de Trabajo para listado'!$DE$151:$DG$151,0)),0)+IFERROR(INDEX('Hoja de Trabajo para listado'!$CD$155:$DC$1048576,MATCH($A911,'Hoja de Trabajo para listado'!$CD$155:$CD$1048576,0),MATCH((CUADRO!P$5&amp;$E911),'Hoja de Trabajo para listado'!$CD$151:$DC$151,0)),0)</f>
        <v>0</v>
      </c>
      <c r="Q911" s="245">
        <f ca="1">+IFERROR(INDEX('Hoja de Trabajo para listado'!$A$155:$Z$1048576,MATCH($A911,'Hoja de Trabajo para listado'!$A$155:$A$1048576,0),MATCH((CUADRO!Q$5&amp;$E911),'Hoja de Trabajo para listado'!$A$151:$Z$151,0)),0)+IFERROR(INDEX('Hoja de Trabajo para listado'!$AB$155:$BA$1048576,MATCH($A911,'Hoja de Trabajo para listado'!$AB$155:$AB$1048576,0),MATCH((CUADRO!Q$5&amp;$E911),'Hoja de Trabajo para listado'!$AB$151:$BA$151,0)),0)+IFERROR(INDEX('Hoja de Trabajo para listado'!$BC$155:$CB$1048576,MATCH($A911,'Hoja de Trabajo para listado'!$BC$155:$BC$1048576,0),MATCH((CUADRO!Q$5&amp;$E911),'Hoja de Trabajo para listado'!$BC$151:$CB$151,0)),0)+IFERROR(INDEX('Hoja de Trabajo para listado'!$DE$153:$DG$274,MATCH($A911,'Hoja de Trabajo para listado'!$DE$153:$DE$1048576,0),MATCH((CUADRO!Q$5&amp;$E911),'Hoja de Trabajo para listado'!$DE$151:$DG$151,0)),0)+IFERROR(INDEX('Hoja de Trabajo para listado'!$CD$155:$DC$1048576,MATCH($A911,'Hoja de Trabajo para listado'!$CD$155:$CD$1048576,0),MATCH((CUADRO!Q$5&amp;$E911),'Hoja de Trabajo para listado'!$CD$151:$DC$151,0)),0)</f>
        <v>0</v>
      </c>
      <c r="R911" s="245">
        <f t="shared" ca="1" si="31"/>
        <v>0</v>
      </c>
      <c r="S911" s="259">
        <f ca="1">+R910+R911</f>
        <v>0</v>
      </c>
      <c r="T911" s="245">
        <f ca="1">+S911</f>
        <v>0</v>
      </c>
      <c r="U911" s="244">
        <f t="shared" si="32"/>
        <v>2</v>
      </c>
      <c r="V911" s="333" t="str">
        <f>+VLOOKUP(A911,bd_lista!$A$3:$E$590,5,FALSE)</f>
        <v>Gobiernos Autonomos Municipales</v>
      </c>
      <c r="W911" s="392"/>
      <c r="X911" s="242">
        <f>+VLOOKUP(A911,[4]Sheet1!$A$13:$D$744,4,FALSE)</f>
        <v>0</v>
      </c>
      <c r="Y911" s="242" t="e">
        <f>+VLOOKUP(X911,bd_lista!$A$3:$C$590,3,FALSE)</f>
        <v>#N/A</v>
      </c>
      <c r="Z911" s="292"/>
      <c r="AA911" s="293"/>
    </row>
    <row r="912" spans="1:27" customFormat="1" ht="15" hidden="1" customHeight="1">
      <c r="A912" s="32">
        <v>1540</v>
      </c>
      <c r="B912" s="387">
        <f>+A912</f>
        <v>1540</v>
      </c>
      <c r="C912" s="247" t="str">
        <f>+VLOOKUP(A912,bd_lista!$A$3:$C$590,3,FALSE)</f>
        <v>Gobierno Autónomo Municipal de Chuquihuta Ayllu Jucumani</v>
      </c>
      <c r="D912" s="389" t="str">
        <f>+C912</f>
        <v>Gobierno Autónomo Municipal de Chuquihuta Ayllu Jucumani</v>
      </c>
      <c r="E912" s="242" t="s">
        <v>1304</v>
      </c>
      <c r="F912" s="243">
        <f ca="1">+IFERROR(INDEX('Hoja de Trabajo para listado'!$A$155:$Z$1048576,MATCH($A912,'Hoja de Trabajo para listado'!$A$155:$A$1048576,0),MATCH((CUADRO!F$5&amp;$E912),'Hoja de Trabajo para listado'!$A$151:$Z$151,0)),0)+IFERROR(INDEX('Hoja de Trabajo para listado'!$AB$155:$BA$1048576,MATCH($A912,'Hoja de Trabajo para listado'!$AB$155:$AB$1048576,0),MATCH((CUADRO!F$5&amp;$E912),'Hoja de Trabajo para listado'!$AB$151:$BA$151,0)),0)+IFERROR(INDEX('Hoja de Trabajo para listado'!$BC$155:$CB$1048576,MATCH($A912,'Hoja de Trabajo para listado'!$BC$155:$BC$1048576,0),MATCH((CUADRO!F$5&amp;$E912),'Hoja de Trabajo para listado'!$BC$151:$CB$151,0)),0)+IFERROR(INDEX('Hoja de Trabajo para listado'!$DE$153:$DG$274,MATCH($A912,'Hoja de Trabajo para listado'!$DE$153:$DE$1048576,0),MATCH((CUADRO!F$5&amp;$E912),'Hoja de Trabajo para listado'!$DE$151:$DG$151,0)),0)+IFERROR(INDEX('Hoja de Trabajo para listado'!$CD$155:$DC$1048576,MATCH($A912,'Hoja de Trabajo para listado'!$CD$155:$CD$1048576,0),MATCH((CUADRO!F$5&amp;$E912),'Hoja de Trabajo para listado'!$CD$151:$DC$151,0)),0)</f>
        <v>0</v>
      </c>
      <c r="G912" s="243">
        <f ca="1">+IFERROR(INDEX('Hoja de Trabajo para listado'!$A$155:$Z$1048576,MATCH($A912,'Hoja de Trabajo para listado'!$A$155:$A$1048576,0),MATCH((CUADRO!G$5&amp;$E912),'Hoja de Trabajo para listado'!$A$151:$Z$151,0)),0)+IFERROR(INDEX('Hoja de Trabajo para listado'!$AB$155:$BA$1048576,MATCH($A912,'Hoja de Trabajo para listado'!$AB$155:$AB$1048576,0),MATCH((CUADRO!G$5&amp;$E912),'Hoja de Trabajo para listado'!$AB$151:$BA$151,0)),0)+IFERROR(INDEX('Hoja de Trabajo para listado'!$BC$155:$CB$1048576,MATCH($A912,'Hoja de Trabajo para listado'!$BC$155:$BC$1048576,0),MATCH((CUADRO!G$5&amp;$E912),'Hoja de Trabajo para listado'!$BC$151:$CB$151,0)),0)+IFERROR(INDEX('Hoja de Trabajo para listado'!$DE$153:$DG$274,MATCH($A912,'Hoja de Trabajo para listado'!$DE$153:$DE$1048576,0),MATCH((CUADRO!G$5&amp;$E912),'Hoja de Trabajo para listado'!$DE$151:$DG$151,0)),0)+IFERROR(INDEX('Hoja de Trabajo para listado'!$CD$155:$DC$1048576,MATCH($A912,'Hoja de Trabajo para listado'!$CD$155:$CD$1048576,0),MATCH((CUADRO!G$5&amp;$E912),'Hoja de Trabajo para listado'!$CD$151:$DC$151,0)),0)</f>
        <v>0</v>
      </c>
      <c r="H912" s="243">
        <f ca="1">+IFERROR(INDEX('Hoja de Trabajo para listado'!$A$155:$Z$1048576,MATCH($A912,'Hoja de Trabajo para listado'!$A$155:$A$1048576,0),MATCH((CUADRO!H$5&amp;$E912),'Hoja de Trabajo para listado'!$A$151:$Z$151,0)),0)+IFERROR(INDEX('Hoja de Trabajo para listado'!$AB$155:$BA$1048576,MATCH($A912,'Hoja de Trabajo para listado'!$AB$155:$AB$1048576,0),MATCH((CUADRO!H$5&amp;$E912),'Hoja de Trabajo para listado'!$AB$151:$BA$151,0)),0)+IFERROR(INDEX('Hoja de Trabajo para listado'!$BC$155:$CB$1048576,MATCH($A912,'Hoja de Trabajo para listado'!$BC$155:$BC$1048576,0),MATCH((CUADRO!H$5&amp;$E912),'Hoja de Trabajo para listado'!$BC$151:$CB$151,0)),0)+IFERROR(INDEX('Hoja de Trabajo para listado'!$DE$153:$DG$274,MATCH($A912,'Hoja de Trabajo para listado'!$DE$153:$DE$1048576,0),MATCH((CUADRO!H$5&amp;$E912),'Hoja de Trabajo para listado'!$DE$151:$DG$151,0)),0)+IFERROR(INDEX('Hoja de Trabajo para listado'!$CD$155:$DC$1048576,MATCH($A912,'Hoja de Trabajo para listado'!$CD$155:$CD$1048576,0),MATCH((CUADRO!H$5&amp;$E912),'Hoja de Trabajo para listado'!$CD$151:$DC$151,0)),0)</f>
        <v>0</v>
      </c>
      <c r="I912" s="243">
        <f ca="1">+IFERROR(INDEX('Hoja de Trabajo para listado'!$A$155:$Z$1048576,MATCH($A912,'Hoja de Trabajo para listado'!$A$155:$A$1048576,0),MATCH((CUADRO!I$5&amp;$E912),'Hoja de Trabajo para listado'!$A$151:$Z$151,0)),0)+IFERROR(INDEX('Hoja de Trabajo para listado'!$AB$155:$BA$1048576,MATCH($A912,'Hoja de Trabajo para listado'!$AB$155:$AB$1048576,0),MATCH((CUADRO!I$5&amp;$E912),'Hoja de Trabajo para listado'!$AB$151:$BA$151,0)),0)+IFERROR(INDEX('Hoja de Trabajo para listado'!$BC$155:$CB$1048576,MATCH($A912,'Hoja de Trabajo para listado'!$BC$155:$BC$1048576,0),MATCH((CUADRO!I$5&amp;$E912),'Hoja de Trabajo para listado'!$BC$151:$CB$151,0)),0)+IFERROR(INDEX('Hoja de Trabajo para listado'!$DE$153:$DG$274,MATCH($A912,'Hoja de Trabajo para listado'!$DE$153:$DE$1048576,0),MATCH((CUADRO!I$5&amp;$E912),'Hoja de Trabajo para listado'!$DE$151:$DG$151,0)),0)+IFERROR(INDEX('Hoja de Trabajo para listado'!$CD$155:$DC$1048576,MATCH($A912,'Hoja de Trabajo para listado'!$CD$155:$CD$1048576,0),MATCH((CUADRO!I$5&amp;$E912),'Hoja de Trabajo para listado'!$CD$151:$DC$151,0)),0)</f>
        <v>0</v>
      </c>
      <c r="J912" s="243">
        <f ca="1">+IFERROR(INDEX('Hoja de Trabajo para listado'!$A$155:$Z$1048576,MATCH($A912,'Hoja de Trabajo para listado'!$A$155:$A$1048576,0),MATCH((CUADRO!J$5&amp;$E912),'Hoja de Trabajo para listado'!$A$151:$Z$151,0)),0)+IFERROR(INDEX('Hoja de Trabajo para listado'!$AB$155:$BA$1048576,MATCH($A912,'Hoja de Trabajo para listado'!$AB$155:$AB$1048576,0),MATCH((CUADRO!J$5&amp;$E912),'Hoja de Trabajo para listado'!$AB$151:$BA$151,0)),0)+IFERROR(INDEX('Hoja de Trabajo para listado'!$BC$155:$CB$1048576,MATCH($A912,'Hoja de Trabajo para listado'!$BC$155:$BC$1048576,0),MATCH((CUADRO!J$5&amp;$E912),'Hoja de Trabajo para listado'!$BC$151:$CB$151,0)),0)+IFERROR(INDEX('Hoja de Trabajo para listado'!$DE$153:$DG$274,MATCH($A912,'Hoja de Trabajo para listado'!$DE$153:$DE$1048576,0),MATCH((CUADRO!J$5&amp;$E912),'Hoja de Trabajo para listado'!$DE$151:$DG$151,0)),0)+IFERROR(INDEX('Hoja de Trabajo para listado'!$CD$155:$DC$1048576,MATCH($A912,'Hoja de Trabajo para listado'!$CD$155:$CD$1048576,0),MATCH((CUADRO!J$5&amp;$E912),'Hoja de Trabajo para listado'!$CD$151:$DC$151,0)),0)</f>
        <v>0</v>
      </c>
      <c r="K912" s="243">
        <f ca="1">+IFERROR(INDEX('Hoja de Trabajo para listado'!$A$155:$Z$1048576,MATCH($A912,'Hoja de Trabajo para listado'!$A$155:$A$1048576,0),MATCH((CUADRO!K$5&amp;$E912),'Hoja de Trabajo para listado'!$A$151:$Z$151,0)),0)+IFERROR(INDEX('Hoja de Trabajo para listado'!$AB$155:$BA$1048576,MATCH($A912,'Hoja de Trabajo para listado'!$AB$155:$AB$1048576,0),MATCH((CUADRO!K$5&amp;$E912),'Hoja de Trabajo para listado'!$AB$151:$BA$151,0)),0)+IFERROR(INDEX('Hoja de Trabajo para listado'!$BC$155:$CB$1048576,MATCH($A912,'Hoja de Trabajo para listado'!$BC$155:$BC$1048576,0),MATCH((CUADRO!K$5&amp;$E912),'Hoja de Trabajo para listado'!$BC$151:$CB$151,0)),0)+IFERROR(INDEX('Hoja de Trabajo para listado'!$DE$153:$DG$274,MATCH($A912,'Hoja de Trabajo para listado'!$DE$153:$DE$1048576,0),MATCH((CUADRO!K$5&amp;$E912),'Hoja de Trabajo para listado'!$DE$151:$DG$151,0)),0)+IFERROR(INDEX('Hoja de Trabajo para listado'!$CD$155:$DC$1048576,MATCH($A912,'Hoja de Trabajo para listado'!$CD$155:$CD$1048576,0),MATCH((CUADRO!K$5&amp;$E912),'Hoja de Trabajo para listado'!$CD$151:$DC$151,0)),0)</f>
        <v>0</v>
      </c>
      <c r="L912" s="243">
        <f ca="1">+IFERROR(INDEX('Hoja de Trabajo para listado'!$A$155:$Z$1048576,MATCH($A912,'Hoja de Trabajo para listado'!$A$155:$A$1048576,0),MATCH((CUADRO!L$5&amp;$E912),'Hoja de Trabajo para listado'!$A$151:$Z$151,0)),0)+IFERROR(INDEX('Hoja de Trabajo para listado'!$AB$155:$BA$1048576,MATCH($A912,'Hoja de Trabajo para listado'!$AB$155:$AB$1048576,0),MATCH((CUADRO!L$5&amp;$E912),'Hoja de Trabajo para listado'!$AB$151:$BA$151,0)),0)+IFERROR(INDEX('Hoja de Trabajo para listado'!$BC$155:$CB$1048576,MATCH($A912,'Hoja de Trabajo para listado'!$BC$155:$BC$1048576,0),MATCH((CUADRO!L$5&amp;$E912),'Hoja de Trabajo para listado'!$BC$151:$CB$151,0)),0)+IFERROR(INDEX('Hoja de Trabajo para listado'!$DE$153:$DG$274,MATCH($A912,'Hoja de Trabajo para listado'!$DE$153:$DE$1048576,0),MATCH((CUADRO!L$5&amp;$E912),'Hoja de Trabajo para listado'!$DE$151:$DG$151,0)),0)+IFERROR(INDEX('Hoja de Trabajo para listado'!$CD$155:$DC$1048576,MATCH($A912,'Hoja de Trabajo para listado'!$CD$155:$CD$1048576,0),MATCH((CUADRO!L$5&amp;$E912),'Hoja de Trabajo para listado'!$CD$151:$DC$151,0)),0)</f>
        <v>0</v>
      </c>
      <c r="M912" s="243">
        <f ca="1">+IFERROR(INDEX('Hoja de Trabajo para listado'!$A$155:$Z$1048576,MATCH($A912,'Hoja de Trabajo para listado'!$A$155:$A$1048576,0),MATCH((CUADRO!M$5&amp;$E912),'Hoja de Trabajo para listado'!$A$151:$Z$151,0)),0)+IFERROR(INDEX('Hoja de Trabajo para listado'!$AB$155:$BA$1048576,MATCH($A912,'Hoja de Trabajo para listado'!$AB$155:$AB$1048576,0),MATCH((CUADRO!M$5&amp;$E912),'Hoja de Trabajo para listado'!$AB$151:$BA$151,0)),0)+IFERROR(INDEX('Hoja de Trabajo para listado'!$BC$155:$CB$1048576,MATCH($A912,'Hoja de Trabajo para listado'!$BC$155:$BC$1048576,0),MATCH((CUADRO!M$5&amp;$E912),'Hoja de Trabajo para listado'!$BC$151:$CB$151,0)),0)+IFERROR(INDEX('Hoja de Trabajo para listado'!$DE$153:$DG$274,MATCH($A912,'Hoja de Trabajo para listado'!$DE$153:$DE$1048576,0),MATCH((CUADRO!M$5&amp;$E912),'Hoja de Trabajo para listado'!$DE$151:$DG$151,0)),0)+IFERROR(INDEX('Hoja de Trabajo para listado'!$CD$155:$DC$1048576,MATCH($A912,'Hoja de Trabajo para listado'!$CD$155:$CD$1048576,0),MATCH((CUADRO!M$5&amp;$E912),'Hoja de Trabajo para listado'!$CD$151:$DC$151,0)),0)</f>
        <v>0</v>
      </c>
      <c r="N912" s="243">
        <f ca="1">+IFERROR(INDEX('Hoja de Trabajo para listado'!$A$155:$Z$1048576,MATCH($A912,'Hoja de Trabajo para listado'!$A$155:$A$1048576,0),MATCH((CUADRO!N$5&amp;$E912),'Hoja de Trabajo para listado'!$A$151:$Z$151,0)),0)+IFERROR(INDEX('Hoja de Trabajo para listado'!$AB$155:$BA$1048576,MATCH($A912,'Hoja de Trabajo para listado'!$AB$155:$AB$1048576,0),MATCH((CUADRO!N$5&amp;$E912),'Hoja de Trabajo para listado'!$AB$151:$BA$151,0)),0)+IFERROR(INDEX('Hoja de Trabajo para listado'!$BC$155:$CB$1048576,MATCH($A912,'Hoja de Trabajo para listado'!$BC$155:$BC$1048576,0),MATCH((CUADRO!N$5&amp;$E912),'Hoja de Trabajo para listado'!$BC$151:$CB$151,0)),0)+IFERROR(INDEX('Hoja de Trabajo para listado'!$DE$153:$DG$274,MATCH($A912,'Hoja de Trabajo para listado'!$DE$153:$DE$1048576,0),MATCH((CUADRO!N$5&amp;$E912),'Hoja de Trabajo para listado'!$DE$151:$DG$151,0)),0)+IFERROR(INDEX('Hoja de Trabajo para listado'!$CD$155:$DC$1048576,MATCH($A912,'Hoja de Trabajo para listado'!$CD$155:$CD$1048576,0),MATCH((CUADRO!N$5&amp;$E912),'Hoja de Trabajo para listado'!$CD$151:$DC$151,0)),0)</f>
        <v>0</v>
      </c>
      <c r="O912" s="243">
        <f ca="1">+IFERROR(INDEX('Hoja de Trabajo para listado'!$A$155:$Z$1048576,MATCH($A912,'Hoja de Trabajo para listado'!$A$155:$A$1048576,0),MATCH((CUADRO!O$5&amp;$E912),'Hoja de Trabajo para listado'!$A$151:$Z$151,0)),0)+IFERROR(INDEX('Hoja de Trabajo para listado'!$AB$155:$BA$1048576,MATCH($A912,'Hoja de Trabajo para listado'!$AB$155:$AB$1048576,0),MATCH((CUADRO!O$5&amp;$E912),'Hoja de Trabajo para listado'!$AB$151:$BA$151,0)),0)+IFERROR(INDEX('Hoja de Trabajo para listado'!$BC$155:$CB$1048576,MATCH($A912,'Hoja de Trabajo para listado'!$BC$155:$BC$1048576,0),MATCH((CUADRO!O$5&amp;$E912),'Hoja de Trabajo para listado'!$BC$151:$CB$151,0)),0)+IFERROR(INDEX('Hoja de Trabajo para listado'!$DE$153:$DG$274,MATCH($A912,'Hoja de Trabajo para listado'!$DE$153:$DE$1048576,0),MATCH((CUADRO!O$5&amp;$E912),'Hoja de Trabajo para listado'!$DE$151:$DG$151,0)),0)+IFERROR(INDEX('Hoja de Trabajo para listado'!$CD$155:$DC$1048576,MATCH($A912,'Hoja de Trabajo para listado'!$CD$155:$CD$1048576,0),MATCH((CUADRO!O$5&amp;$E912),'Hoja de Trabajo para listado'!$CD$151:$DC$151,0)),0)</f>
        <v>0</v>
      </c>
      <c r="P912" s="243">
        <f ca="1">+IFERROR(INDEX('Hoja de Trabajo para listado'!$A$155:$Z$1048576,MATCH($A912,'Hoja de Trabajo para listado'!$A$155:$A$1048576,0),MATCH((CUADRO!P$5&amp;$E912),'Hoja de Trabajo para listado'!$A$151:$Z$151,0)),0)+IFERROR(INDEX('Hoja de Trabajo para listado'!$AB$155:$BA$1048576,MATCH($A912,'Hoja de Trabajo para listado'!$AB$155:$AB$1048576,0),MATCH((CUADRO!P$5&amp;$E912),'Hoja de Trabajo para listado'!$AB$151:$BA$151,0)),0)+IFERROR(INDEX('Hoja de Trabajo para listado'!$BC$155:$CB$1048576,MATCH($A912,'Hoja de Trabajo para listado'!$BC$155:$BC$1048576,0),MATCH((CUADRO!P$5&amp;$E912),'Hoja de Trabajo para listado'!$BC$151:$CB$151,0)),0)+IFERROR(INDEX('Hoja de Trabajo para listado'!$DE$153:$DG$274,MATCH($A912,'Hoja de Trabajo para listado'!$DE$153:$DE$1048576,0),MATCH((CUADRO!P$5&amp;$E912),'Hoja de Trabajo para listado'!$DE$151:$DG$151,0)),0)+IFERROR(INDEX('Hoja de Trabajo para listado'!$CD$155:$DC$1048576,MATCH($A912,'Hoja de Trabajo para listado'!$CD$155:$CD$1048576,0),MATCH((CUADRO!P$5&amp;$E912),'Hoja de Trabajo para listado'!$CD$151:$DC$151,0)),0)</f>
        <v>0</v>
      </c>
      <c r="Q912" s="243">
        <f ca="1">+IFERROR(INDEX('Hoja de Trabajo para listado'!$A$155:$Z$1048576,MATCH($A912,'Hoja de Trabajo para listado'!$A$155:$A$1048576,0),MATCH((CUADRO!Q$5&amp;$E912),'Hoja de Trabajo para listado'!$A$151:$Z$151,0)),0)+IFERROR(INDEX('Hoja de Trabajo para listado'!$AB$155:$BA$1048576,MATCH($A912,'Hoja de Trabajo para listado'!$AB$155:$AB$1048576,0),MATCH((CUADRO!Q$5&amp;$E912),'Hoja de Trabajo para listado'!$AB$151:$BA$151,0)),0)+IFERROR(INDEX('Hoja de Trabajo para listado'!$BC$155:$CB$1048576,MATCH($A912,'Hoja de Trabajo para listado'!$BC$155:$BC$1048576,0),MATCH((CUADRO!Q$5&amp;$E912),'Hoja de Trabajo para listado'!$BC$151:$CB$151,0)),0)+IFERROR(INDEX('Hoja de Trabajo para listado'!$DE$153:$DG$274,MATCH($A912,'Hoja de Trabajo para listado'!$DE$153:$DE$1048576,0),MATCH((CUADRO!Q$5&amp;$E912),'Hoja de Trabajo para listado'!$DE$151:$DG$151,0)),0)+IFERROR(INDEX('Hoja de Trabajo para listado'!$CD$155:$DC$1048576,MATCH($A912,'Hoja de Trabajo para listado'!$CD$155:$CD$1048576,0),MATCH((CUADRO!Q$5&amp;$E912),'Hoja de Trabajo para listado'!$CD$151:$DC$151,0)),0)</f>
        <v>0</v>
      </c>
      <c r="R912" s="243">
        <f t="shared" ca="1" si="31"/>
        <v>0</v>
      </c>
      <c r="S912" s="249"/>
      <c r="T912" s="243">
        <f ca="1">+T913</f>
        <v>0</v>
      </c>
      <c r="U912" s="242">
        <f t="shared" si="32"/>
        <v>1</v>
      </c>
      <c r="V912" s="333" t="str">
        <f>+VLOOKUP(A912,bd_lista!$A$3:$E$590,5,FALSE)</f>
        <v>Gobiernos Autonomos Municipales</v>
      </c>
      <c r="W912" s="391" t="str">
        <f>+V912</f>
        <v>Gobiernos Autonomos Municipales</v>
      </c>
      <c r="X912" s="242">
        <f>+VLOOKUP(A912,[4]Sheet1!$A$13:$D$744,4,FALSE)</f>
        <v>0</v>
      </c>
      <c r="Y912" s="242" t="e">
        <f>+VLOOKUP(X912,bd_lista!$A$3:$C$590,3,FALSE)</f>
        <v>#N/A</v>
      </c>
      <c r="Z912" s="294">
        <f>+X912</f>
        <v>0</v>
      </c>
      <c r="AA912" s="295" t="e">
        <f>+Y912</f>
        <v>#N/A</v>
      </c>
    </row>
    <row r="913" spans="1:27" customFormat="1" ht="15" hidden="1" customHeight="1">
      <c r="A913" s="32">
        <v>1540</v>
      </c>
      <c r="B913" s="388"/>
      <c r="C913" s="247" t="str">
        <f>+VLOOKUP(A913,bd_lista!$A$3:$C$590,3,FALSE)</f>
        <v>Gobierno Autónomo Municipal de Chuquihuta Ayllu Jucumani</v>
      </c>
      <c r="D913" s="390"/>
      <c r="E913" s="244" t="s">
        <v>1305</v>
      </c>
      <c r="F913" s="245">
        <f ca="1">+IFERROR(INDEX('Hoja de Trabajo para listado'!$A$155:$Z$1048576,MATCH($A913,'Hoja de Trabajo para listado'!$A$155:$A$1048576,0),MATCH((CUADRO!F$5&amp;$E913),'Hoja de Trabajo para listado'!$A$151:$Z$151,0)),0)+IFERROR(INDEX('Hoja de Trabajo para listado'!$AB$155:$BA$1048576,MATCH($A913,'Hoja de Trabajo para listado'!$AB$155:$AB$1048576,0),MATCH((CUADRO!F$5&amp;$E913),'Hoja de Trabajo para listado'!$AB$151:$BA$151,0)),0)+IFERROR(INDEX('Hoja de Trabajo para listado'!$BC$155:$CB$1048576,MATCH($A913,'Hoja de Trabajo para listado'!$BC$155:$BC$1048576,0),MATCH((CUADRO!F$5&amp;$E913),'Hoja de Trabajo para listado'!$BC$151:$CB$151,0)),0)+IFERROR(INDEX('Hoja de Trabajo para listado'!$DE$153:$DG$274,MATCH($A913,'Hoja de Trabajo para listado'!$DE$153:$DE$1048576,0),MATCH((CUADRO!F$5&amp;$E913),'Hoja de Trabajo para listado'!$DE$151:$DG$151,0)),0)+IFERROR(INDEX('Hoja de Trabajo para listado'!$CD$155:$DC$1048576,MATCH($A913,'Hoja de Trabajo para listado'!$CD$155:$CD$1048576,0),MATCH((CUADRO!F$5&amp;$E913),'Hoja de Trabajo para listado'!$CD$151:$DC$151,0)),0)</f>
        <v>0</v>
      </c>
      <c r="G913" s="245">
        <f ca="1">+IFERROR(INDEX('Hoja de Trabajo para listado'!$A$155:$Z$1048576,MATCH($A913,'Hoja de Trabajo para listado'!$A$155:$A$1048576,0),MATCH((CUADRO!G$5&amp;$E913),'Hoja de Trabajo para listado'!$A$151:$Z$151,0)),0)+IFERROR(INDEX('Hoja de Trabajo para listado'!$AB$155:$BA$1048576,MATCH($A913,'Hoja de Trabajo para listado'!$AB$155:$AB$1048576,0),MATCH((CUADRO!G$5&amp;$E913),'Hoja de Trabajo para listado'!$AB$151:$BA$151,0)),0)+IFERROR(INDEX('Hoja de Trabajo para listado'!$BC$155:$CB$1048576,MATCH($A913,'Hoja de Trabajo para listado'!$BC$155:$BC$1048576,0),MATCH((CUADRO!G$5&amp;$E913),'Hoja de Trabajo para listado'!$BC$151:$CB$151,0)),0)+IFERROR(INDEX('Hoja de Trabajo para listado'!$DE$153:$DG$274,MATCH($A913,'Hoja de Trabajo para listado'!$DE$153:$DE$1048576,0),MATCH((CUADRO!G$5&amp;$E913),'Hoja de Trabajo para listado'!$DE$151:$DG$151,0)),0)+IFERROR(INDEX('Hoja de Trabajo para listado'!$CD$155:$DC$1048576,MATCH($A913,'Hoja de Trabajo para listado'!$CD$155:$CD$1048576,0),MATCH((CUADRO!G$5&amp;$E913),'Hoja de Trabajo para listado'!$CD$151:$DC$151,0)),0)</f>
        <v>0</v>
      </c>
      <c r="H913" s="245">
        <f ca="1">+IFERROR(INDEX('Hoja de Trabajo para listado'!$A$155:$Z$1048576,MATCH($A913,'Hoja de Trabajo para listado'!$A$155:$A$1048576,0),MATCH((CUADRO!H$5&amp;$E913),'Hoja de Trabajo para listado'!$A$151:$Z$151,0)),0)+IFERROR(INDEX('Hoja de Trabajo para listado'!$AB$155:$BA$1048576,MATCH($A913,'Hoja de Trabajo para listado'!$AB$155:$AB$1048576,0),MATCH((CUADRO!H$5&amp;$E913),'Hoja de Trabajo para listado'!$AB$151:$BA$151,0)),0)+IFERROR(INDEX('Hoja de Trabajo para listado'!$BC$155:$CB$1048576,MATCH($A913,'Hoja de Trabajo para listado'!$BC$155:$BC$1048576,0),MATCH((CUADRO!H$5&amp;$E913),'Hoja de Trabajo para listado'!$BC$151:$CB$151,0)),0)+IFERROR(INDEX('Hoja de Trabajo para listado'!$DE$153:$DG$274,MATCH($A913,'Hoja de Trabajo para listado'!$DE$153:$DE$1048576,0),MATCH((CUADRO!H$5&amp;$E913),'Hoja de Trabajo para listado'!$DE$151:$DG$151,0)),0)+IFERROR(INDEX('Hoja de Trabajo para listado'!$CD$155:$DC$1048576,MATCH($A913,'Hoja de Trabajo para listado'!$CD$155:$CD$1048576,0),MATCH((CUADRO!H$5&amp;$E913),'Hoja de Trabajo para listado'!$CD$151:$DC$151,0)),0)</f>
        <v>0</v>
      </c>
      <c r="I913" s="245">
        <f ca="1">+IFERROR(INDEX('Hoja de Trabajo para listado'!$A$155:$Z$1048576,MATCH($A913,'Hoja de Trabajo para listado'!$A$155:$A$1048576,0),MATCH((CUADRO!I$5&amp;$E913),'Hoja de Trabajo para listado'!$A$151:$Z$151,0)),0)+IFERROR(INDEX('Hoja de Trabajo para listado'!$AB$155:$BA$1048576,MATCH($A913,'Hoja de Trabajo para listado'!$AB$155:$AB$1048576,0),MATCH((CUADRO!I$5&amp;$E913),'Hoja de Trabajo para listado'!$AB$151:$BA$151,0)),0)+IFERROR(INDEX('Hoja de Trabajo para listado'!$BC$155:$CB$1048576,MATCH($A913,'Hoja de Trabajo para listado'!$BC$155:$BC$1048576,0),MATCH((CUADRO!I$5&amp;$E913),'Hoja de Trabajo para listado'!$BC$151:$CB$151,0)),0)+IFERROR(INDEX('Hoja de Trabajo para listado'!$DE$153:$DG$274,MATCH($A913,'Hoja de Trabajo para listado'!$DE$153:$DE$1048576,0),MATCH((CUADRO!I$5&amp;$E913),'Hoja de Trabajo para listado'!$DE$151:$DG$151,0)),0)+IFERROR(INDEX('Hoja de Trabajo para listado'!$CD$155:$DC$1048576,MATCH($A913,'Hoja de Trabajo para listado'!$CD$155:$CD$1048576,0),MATCH((CUADRO!I$5&amp;$E913),'Hoja de Trabajo para listado'!$CD$151:$DC$151,0)),0)</f>
        <v>0</v>
      </c>
      <c r="J913" s="245">
        <f ca="1">+IFERROR(INDEX('Hoja de Trabajo para listado'!$A$155:$Z$1048576,MATCH($A913,'Hoja de Trabajo para listado'!$A$155:$A$1048576,0),MATCH((CUADRO!J$5&amp;$E913),'Hoja de Trabajo para listado'!$A$151:$Z$151,0)),0)+IFERROR(INDEX('Hoja de Trabajo para listado'!$AB$155:$BA$1048576,MATCH($A913,'Hoja de Trabajo para listado'!$AB$155:$AB$1048576,0),MATCH((CUADRO!J$5&amp;$E913),'Hoja de Trabajo para listado'!$AB$151:$BA$151,0)),0)+IFERROR(INDEX('Hoja de Trabajo para listado'!$BC$155:$CB$1048576,MATCH($A913,'Hoja de Trabajo para listado'!$BC$155:$BC$1048576,0),MATCH((CUADRO!J$5&amp;$E913),'Hoja de Trabajo para listado'!$BC$151:$CB$151,0)),0)+IFERROR(INDEX('Hoja de Trabajo para listado'!$DE$153:$DG$274,MATCH($A913,'Hoja de Trabajo para listado'!$DE$153:$DE$1048576,0),MATCH((CUADRO!J$5&amp;$E913),'Hoja de Trabajo para listado'!$DE$151:$DG$151,0)),0)+IFERROR(INDEX('Hoja de Trabajo para listado'!$CD$155:$DC$1048576,MATCH($A913,'Hoja de Trabajo para listado'!$CD$155:$CD$1048576,0),MATCH((CUADRO!J$5&amp;$E913),'Hoja de Trabajo para listado'!$CD$151:$DC$151,0)),0)</f>
        <v>0</v>
      </c>
      <c r="K913" s="245">
        <f ca="1">+IFERROR(INDEX('Hoja de Trabajo para listado'!$A$155:$Z$1048576,MATCH($A913,'Hoja de Trabajo para listado'!$A$155:$A$1048576,0),MATCH((CUADRO!K$5&amp;$E913),'Hoja de Trabajo para listado'!$A$151:$Z$151,0)),0)+IFERROR(INDEX('Hoja de Trabajo para listado'!$AB$155:$BA$1048576,MATCH($A913,'Hoja de Trabajo para listado'!$AB$155:$AB$1048576,0),MATCH((CUADRO!K$5&amp;$E913),'Hoja de Trabajo para listado'!$AB$151:$BA$151,0)),0)+IFERROR(INDEX('Hoja de Trabajo para listado'!$BC$155:$CB$1048576,MATCH($A913,'Hoja de Trabajo para listado'!$BC$155:$BC$1048576,0),MATCH((CUADRO!K$5&amp;$E913),'Hoja de Trabajo para listado'!$BC$151:$CB$151,0)),0)+IFERROR(INDEX('Hoja de Trabajo para listado'!$DE$153:$DG$274,MATCH($A913,'Hoja de Trabajo para listado'!$DE$153:$DE$1048576,0),MATCH((CUADRO!K$5&amp;$E913),'Hoja de Trabajo para listado'!$DE$151:$DG$151,0)),0)+IFERROR(INDEX('Hoja de Trabajo para listado'!$CD$155:$DC$1048576,MATCH($A913,'Hoja de Trabajo para listado'!$CD$155:$CD$1048576,0),MATCH((CUADRO!K$5&amp;$E913),'Hoja de Trabajo para listado'!$CD$151:$DC$151,0)),0)</f>
        <v>0</v>
      </c>
      <c r="L913" s="245">
        <f ca="1">+IFERROR(INDEX('Hoja de Trabajo para listado'!$A$155:$Z$1048576,MATCH($A913,'Hoja de Trabajo para listado'!$A$155:$A$1048576,0),MATCH((CUADRO!L$5&amp;$E913),'Hoja de Trabajo para listado'!$A$151:$Z$151,0)),0)+IFERROR(INDEX('Hoja de Trabajo para listado'!$AB$155:$BA$1048576,MATCH($A913,'Hoja de Trabajo para listado'!$AB$155:$AB$1048576,0),MATCH((CUADRO!L$5&amp;$E913),'Hoja de Trabajo para listado'!$AB$151:$BA$151,0)),0)+IFERROR(INDEX('Hoja de Trabajo para listado'!$BC$155:$CB$1048576,MATCH($A913,'Hoja de Trabajo para listado'!$BC$155:$BC$1048576,0),MATCH((CUADRO!L$5&amp;$E913),'Hoja de Trabajo para listado'!$BC$151:$CB$151,0)),0)+IFERROR(INDEX('Hoja de Trabajo para listado'!$DE$153:$DG$274,MATCH($A913,'Hoja de Trabajo para listado'!$DE$153:$DE$1048576,0),MATCH((CUADRO!L$5&amp;$E913),'Hoja de Trabajo para listado'!$DE$151:$DG$151,0)),0)+IFERROR(INDEX('Hoja de Trabajo para listado'!$CD$155:$DC$1048576,MATCH($A913,'Hoja de Trabajo para listado'!$CD$155:$CD$1048576,0),MATCH((CUADRO!L$5&amp;$E913),'Hoja de Trabajo para listado'!$CD$151:$DC$151,0)),0)</f>
        <v>0</v>
      </c>
      <c r="M913" s="245">
        <f ca="1">+IFERROR(INDEX('Hoja de Trabajo para listado'!$A$155:$Z$1048576,MATCH($A913,'Hoja de Trabajo para listado'!$A$155:$A$1048576,0),MATCH((CUADRO!M$5&amp;$E913),'Hoja de Trabajo para listado'!$A$151:$Z$151,0)),0)+IFERROR(INDEX('Hoja de Trabajo para listado'!$AB$155:$BA$1048576,MATCH($A913,'Hoja de Trabajo para listado'!$AB$155:$AB$1048576,0),MATCH((CUADRO!M$5&amp;$E913),'Hoja de Trabajo para listado'!$AB$151:$BA$151,0)),0)+IFERROR(INDEX('Hoja de Trabajo para listado'!$BC$155:$CB$1048576,MATCH($A913,'Hoja de Trabajo para listado'!$BC$155:$BC$1048576,0),MATCH((CUADRO!M$5&amp;$E913),'Hoja de Trabajo para listado'!$BC$151:$CB$151,0)),0)+IFERROR(INDEX('Hoja de Trabajo para listado'!$DE$153:$DG$274,MATCH($A913,'Hoja de Trabajo para listado'!$DE$153:$DE$1048576,0),MATCH((CUADRO!M$5&amp;$E913),'Hoja de Trabajo para listado'!$DE$151:$DG$151,0)),0)+IFERROR(INDEX('Hoja de Trabajo para listado'!$CD$155:$DC$1048576,MATCH($A913,'Hoja de Trabajo para listado'!$CD$155:$CD$1048576,0),MATCH((CUADRO!M$5&amp;$E913),'Hoja de Trabajo para listado'!$CD$151:$DC$151,0)),0)</f>
        <v>0</v>
      </c>
      <c r="N913" s="245">
        <f ca="1">+IFERROR(INDEX('Hoja de Trabajo para listado'!$A$155:$Z$1048576,MATCH($A913,'Hoja de Trabajo para listado'!$A$155:$A$1048576,0),MATCH((CUADRO!N$5&amp;$E913),'Hoja de Trabajo para listado'!$A$151:$Z$151,0)),0)+IFERROR(INDEX('Hoja de Trabajo para listado'!$AB$155:$BA$1048576,MATCH($A913,'Hoja de Trabajo para listado'!$AB$155:$AB$1048576,0),MATCH((CUADRO!N$5&amp;$E913),'Hoja de Trabajo para listado'!$AB$151:$BA$151,0)),0)+IFERROR(INDEX('Hoja de Trabajo para listado'!$BC$155:$CB$1048576,MATCH($A913,'Hoja de Trabajo para listado'!$BC$155:$BC$1048576,0),MATCH((CUADRO!N$5&amp;$E913),'Hoja de Trabajo para listado'!$BC$151:$CB$151,0)),0)+IFERROR(INDEX('Hoja de Trabajo para listado'!$DE$153:$DG$274,MATCH($A913,'Hoja de Trabajo para listado'!$DE$153:$DE$1048576,0),MATCH((CUADRO!N$5&amp;$E913),'Hoja de Trabajo para listado'!$DE$151:$DG$151,0)),0)+IFERROR(INDEX('Hoja de Trabajo para listado'!$CD$155:$DC$1048576,MATCH($A913,'Hoja de Trabajo para listado'!$CD$155:$CD$1048576,0),MATCH((CUADRO!N$5&amp;$E913),'Hoja de Trabajo para listado'!$CD$151:$DC$151,0)),0)</f>
        <v>0</v>
      </c>
      <c r="O913" s="245">
        <f ca="1">+IFERROR(INDEX('Hoja de Trabajo para listado'!$A$155:$Z$1048576,MATCH($A913,'Hoja de Trabajo para listado'!$A$155:$A$1048576,0),MATCH((CUADRO!O$5&amp;$E913),'Hoja de Trabajo para listado'!$A$151:$Z$151,0)),0)+IFERROR(INDEX('Hoja de Trabajo para listado'!$AB$155:$BA$1048576,MATCH($A913,'Hoja de Trabajo para listado'!$AB$155:$AB$1048576,0),MATCH((CUADRO!O$5&amp;$E913),'Hoja de Trabajo para listado'!$AB$151:$BA$151,0)),0)+IFERROR(INDEX('Hoja de Trabajo para listado'!$BC$155:$CB$1048576,MATCH($A913,'Hoja de Trabajo para listado'!$BC$155:$BC$1048576,0),MATCH((CUADRO!O$5&amp;$E913),'Hoja de Trabajo para listado'!$BC$151:$CB$151,0)),0)+IFERROR(INDEX('Hoja de Trabajo para listado'!$DE$153:$DG$274,MATCH($A913,'Hoja de Trabajo para listado'!$DE$153:$DE$1048576,0),MATCH((CUADRO!O$5&amp;$E913),'Hoja de Trabajo para listado'!$DE$151:$DG$151,0)),0)+IFERROR(INDEX('Hoja de Trabajo para listado'!$CD$155:$DC$1048576,MATCH($A913,'Hoja de Trabajo para listado'!$CD$155:$CD$1048576,0),MATCH((CUADRO!O$5&amp;$E913),'Hoja de Trabajo para listado'!$CD$151:$DC$151,0)),0)</f>
        <v>0</v>
      </c>
      <c r="P913" s="245">
        <f ca="1">+IFERROR(INDEX('Hoja de Trabajo para listado'!$A$155:$Z$1048576,MATCH($A913,'Hoja de Trabajo para listado'!$A$155:$A$1048576,0),MATCH((CUADRO!P$5&amp;$E913),'Hoja de Trabajo para listado'!$A$151:$Z$151,0)),0)+IFERROR(INDEX('Hoja de Trabajo para listado'!$AB$155:$BA$1048576,MATCH($A913,'Hoja de Trabajo para listado'!$AB$155:$AB$1048576,0),MATCH((CUADRO!P$5&amp;$E913),'Hoja de Trabajo para listado'!$AB$151:$BA$151,0)),0)+IFERROR(INDEX('Hoja de Trabajo para listado'!$BC$155:$CB$1048576,MATCH($A913,'Hoja de Trabajo para listado'!$BC$155:$BC$1048576,0),MATCH((CUADRO!P$5&amp;$E913),'Hoja de Trabajo para listado'!$BC$151:$CB$151,0)),0)+IFERROR(INDEX('Hoja de Trabajo para listado'!$DE$153:$DG$274,MATCH($A913,'Hoja de Trabajo para listado'!$DE$153:$DE$1048576,0),MATCH((CUADRO!P$5&amp;$E913),'Hoja de Trabajo para listado'!$DE$151:$DG$151,0)),0)+IFERROR(INDEX('Hoja de Trabajo para listado'!$CD$155:$DC$1048576,MATCH($A913,'Hoja de Trabajo para listado'!$CD$155:$CD$1048576,0),MATCH((CUADRO!P$5&amp;$E913),'Hoja de Trabajo para listado'!$CD$151:$DC$151,0)),0)</f>
        <v>0</v>
      </c>
      <c r="Q913" s="245">
        <f ca="1">+IFERROR(INDEX('Hoja de Trabajo para listado'!$A$155:$Z$1048576,MATCH($A913,'Hoja de Trabajo para listado'!$A$155:$A$1048576,0),MATCH((CUADRO!Q$5&amp;$E913),'Hoja de Trabajo para listado'!$A$151:$Z$151,0)),0)+IFERROR(INDEX('Hoja de Trabajo para listado'!$AB$155:$BA$1048576,MATCH($A913,'Hoja de Trabajo para listado'!$AB$155:$AB$1048576,0),MATCH((CUADRO!Q$5&amp;$E913),'Hoja de Trabajo para listado'!$AB$151:$BA$151,0)),0)+IFERROR(INDEX('Hoja de Trabajo para listado'!$BC$155:$CB$1048576,MATCH($A913,'Hoja de Trabajo para listado'!$BC$155:$BC$1048576,0),MATCH((CUADRO!Q$5&amp;$E913),'Hoja de Trabajo para listado'!$BC$151:$CB$151,0)),0)+IFERROR(INDEX('Hoja de Trabajo para listado'!$DE$153:$DG$274,MATCH($A913,'Hoja de Trabajo para listado'!$DE$153:$DE$1048576,0),MATCH((CUADRO!Q$5&amp;$E913),'Hoja de Trabajo para listado'!$DE$151:$DG$151,0)),0)+IFERROR(INDEX('Hoja de Trabajo para listado'!$CD$155:$DC$1048576,MATCH($A913,'Hoja de Trabajo para listado'!$CD$155:$CD$1048576,0),MATCH((CUADRO!Q$5&amp;$E913),'Hoja de Trabajo para listado'!$CD$151:$DC$151,0)),0)</f>
        <v>0</v>
      </c>
      <c r="R913" s="245">
        <f t="shared" ca="1" si="31"/>
        <v>0</v>
      </c>
      <c r="S913" s="259">
        <f ca="1">+R912+R913</f>
        <v>0</v>
      </c>
      <c r="T913" s="245">
        <f ca="1">+S913</f>
        <v>0</v>
      </c>
      <c r="U913" s="244">
        <f t="shared" si="32"/>
        <v>2</v>
      </c>
      <c r="V913" s="333" t="str">
        <f>+VLOOKUP(A913,bd_lista!$A$3:$E$590,5,FALSE)</f>
        <v>Gobiernos Autonomos Municipales</v>
      </c>
      <c r="W913" s="392"/>
      <c r="X913" s="242">
        <f>+VLOOKUP(A913,[4]Sheet1!$A$13:$D$744,4,FALSE)</f>
        <v>0</v>
      </c>
      <c r="Y913" s="242" t="e">
        <f>+VLOOKUP(X913,bd_lista!$A$3:$C$590,3,FALSE)</f>
        <v>#N/A</v>
      </c>
      <c r="Z913" s="292"/>
      <c r="AA913" s="293"/>
    </row>
    <row r="914" spans="1:27" customFormat="1" ht="15" hidden="1" customHeight="1">
      <c r="A914" s="32">
        <v>1601</v>
      </c>
      <c r="B914" s="387">
        <f>+A914</f>
        <v>1601</v>
      </c>
      <c r="C914" s="247" t="str">
        <f>+VLOOKUP(A914,bd_lista!$A$3:$C$590,3,FALSE)</f>
        <v>Gobierno Autónomo Municipal de Tarija</v>
      </c>
      <c r="D914" s="389" t="str">
        <f>+C914</f>
        <v>Gobierno Autónomo Municipal de Tarija</v>
      </c>
      <c r="E914" s="242" t="s">
        <v>1304</v>
      </c>
      <c r="F914" s="243">
        <f ca="1">+IFERROR(INDEX('Hoja de Trabajo para listado'!$A$155:$Z$1048576,MATCH($A914,'Hoja de Trabajo para listado'!$A$155:$A$1048576,0),MATCH((CUADRO!F$5&amp;$E914),'Hoja de Trabajo para listado'!$A$151:$Z$151,0)),0)+IFERROR(INDEX('Hoja de Trabajo para listado'!$AB$155:$BA$1048576,MATCH($A914,'Hoja de Trabajo para listado'!$AB$155:$AB$1048576,0),MATCH((CUADRO!F$5&amp;$E914),'Hoja de Trabajo para listado'!$AB$151:$BA$151,0)),0)+IFERROR(INDEX('Hoja de Trabajo para listado'!$BC$155:$CB$1048576,MATCH($A914,'Hoja de Trabajo para listado'!$BC$155:$BC$1048576,0),MATCH((CUADRO!F$5&amp;$E914),'Hoja de Trabajo para listado'!$BC$151:$CB$151,0)),0)+IFERROR(INDEX('Hoja de Trabajo para listado'!$DE$153:$DG$274,MATCH($A914,'Hoja de Trabajo para listado'!$DE$153:$DE$1048576,0),MATCH((CUADRO!F$5&amp;$E914),'Hoja de Trabajo para listado'!$DE$151:$DG$151,0)),0)+IFERROR(INDEX('Hoja de Trabajo para listado'!$CD$155:$DC$1048576,MATCH($A914,'Hoja de Trabajo para listado'!$CD$155:$CD$1048576,0),MATCH((CUADRO!F$5&amp;$E914),'Hoja de Trabajo para listado'!$CD$151:$DC$151,0)),0)</f>
        <v>0</v>
      </c>
      <c r="G914" s="243">
        <f ca="1">+IFERROR(INDEX('Hoja de Trabajo para listado'!$A$155:$Z$1048576,MATCH($A914,'Hoja de Trabajo para listado'!$A$155:$A$1048576,0),MATCH((CUADRO!G$5&amp;$E914),'Hoja de Trabajo para listado'!$A$151:$Z$151,0)),0)+IFERROR(INDEX('Hoja de Trabajo para listado'!$AB$155:$BA$1048576,MATCH($A914,'Hoja de Trabajo para listado'!$AB$155:$AB$1048576,0),MATCH((CUADRO!G$5&amp;$E914),'Hoja de Trabajo para listado'!$AB$151:$BA$151,0)),0)+IFERROR(INDEX('Hoja de Trabajo para listado'!$BC$155:$CB$1048576,MATCH($A914,'Hoja de Trabajo para listado'!$BC$155:$BC$1048576,0),MATCH((CUADRO!G$5&amp;$E914),'Hoja de Trabajo para listado'!$BC$151:$CB$151,0)),0)+IFERROR(INDEX('Hoja de Trabajo para listado'!$DE$153:$DG$274,MATCH($A914,'Hoja de Trabajo para listado'!$DE$153:$DE$1048576,0),MATCH((CUADRO!G$5&amp;$E914),'Hoja de Trabajo para listado'!$DE$151:$DG$151,0)),0)+IFERROR(INDEX('Hoja de Trabajo para listado'!$CD$155:$DC$1048576,MATCH($A914,'Hoja de Trabajo para listado'!$CD$155:$CD$1048576,0),MATCH((CUADRO!G$5&amp;$E914),'Hoja de Trabajo para listado'!$CD$151:$DC$151,0)),0)</f>
        <v>0</v>
      </c>
      <c r="H914" s="243">
        <f ca="1">+IFERROR(INDEX('Hoja de Trabajo para listado'!$A$155:$Z$1048576,MATCH($A914,'Hoja de Trabajo para listado'!$A$155:$A$1048576,0),MATCH((CUADRO!H$5&amp;$E914),'Hoja de Trabajo para listado'!$A$151:$Z$151,0)),0)+IFERROR(INDEX('Hoja de Trabajo para listado'!$AB$155:$BA$1048576,MATCH($A914,'Hoja de Trabajo para listado'!$AB$155:$AB$1048576,0),MATCH((CUADRO!H$5&amp;$E914),'Hoja de Trabajo para listado'!$AB$151:$BA$151,0)),0)+IFERROR(INDEX('Hoja de Trabajo para listado'!$BC$155:$CB$1048576,MATCH($A914,'Hoja de Trabajo para listado'!$BC$155:$BC$1048576,0),MATCH((CUADRO!H$5&amp;$E914),'Hoja de Trabajo para listado'!$BC$151:$CB$151,0)),0)+IFERROR(INDEX('Hoja de Trabajo para listado'!$DE$153:$DG$274,MATCH($A914,'Hoja de Trabajo para listado'!$DE$153:$DE$1048576,0),MATCH((CUADRO!H$5&amp;$E914),'Hoja de Trabajo para listado'!$DE$151:$DG$151,0)),0)+IFERROR(INDEX('Hoja de Trabajo para listado'!$CD$155:$DC$1048576,MATCH($A914,'Hoja de Trabajo para listado'!$CD$155:$CD$1048576,0),MATCH((CUADRO!H$5&amp;$E914),'Hoja de Trabajo para listado'!$CD$151:$DC$151,0)),0)</f>
        <v>0</v>
      </c>
      <c r="I914" s="243">
        <f ca="1">+IFERROR(INDEX('Hoja de Trabajo para listado'!$A$155:$Z$1048576,MATCH($A914,'Hoja de Trabajo para listado'!$A$155:$A$1048576,0),MATCH((CUADRO!I$5&amp;$E914),'Hoja de Trabajo para listado'!$A$151:$Z$151,0)),0)+IFERROR(INDEX('Hoja de Trabajo para listado'!$AB$155:$BA$1048576,MATCH($A914,'Hoja de Trabajo para listado'!$AB$155:$AB$1048576,0),MATCH((CUADRO!I$5&amp;$E914),'Hoja de Trabajo para listado'!$AB$151:$BA$151,0)),0)+IFERROR(INDEX('Hoja de Trabajo para listado'!$BC$155:$CB$1048576,MATCH($A914,'Hoja de Trabajo para listado'!$BC$155:$BC$1048576,0),MATCH((CUADRO!I$5&amp;$E914),'Hoja de Trabajo para listado'!$BC$151:$CB$151,0)),0)+IFERROR(INDEX('Hoja de Trabajo para listado'!$DE$153:$DG$274,MATCH($A914,'Hoja de Trabajo para listado'!$DE$153:$DE$1048576,0),MATCH((CUADRO!I$5&amp;$E914),'Hoja de Trabajo para listado'!$DE$151:$DG$151,0)),0)+IFERROR(INDEX('Hoja de Trabajo para listado'!$CD$155:$DC$1048576,MATCH($A914,'Hoja de Trabajo para listado'!$CD$155:$CD$1048576,0),MATCH((CUADRO!I$5&amp;$E914),'Hoja de Trabajo para listado'!$CD$151:$DC$151,0)),0)</f>
        <v>0</v>
      </c>
      <c r="J914" s="243">
        <f ca="1">+IFERROR(INDEX('Hoja de Trabajo para listado'!$A$155:$Z$1048576,MATCH($A914,'Hoja de Trabajo para listado'!$A$155:$A$1048576,0),MATCH((CUADRO!J$5&amp;$E914),'Hoja de Trabajo para listado'!$A$151:$Z$151,0)),0)+IFERROR(INDEX('Hoja de Trabajo para listado'!$AB$155:$BA$1048576,MATCH($A914,'Hoja de Trabajo para listado'!$AB$155:$AB$1048576,0),MATCH((CUADRO!J$5&amp;$E914),'Hoja de Trabajo para listado'!$AB$151:$BA$151,0)),0)+IFERROR(INDEX('Hoja de Trabajo para listado'!$BC$155:$CB$1048576,MATCH($A914,'Hoja de Trabajo para listado'!$BC$155:$BC$1048576,0),MATCH((CUADRO!J$5&amp;$E914),'Hoja de Trabajo para listado'!$BC$151:$CB$151,0)),0)+IFERROR(INDEX('Hoja de Trabajo para listado'!$DE$153:$DG$274,MATCH($A914,'Hoja de Trabajo para listado'!$DE$153:$DE$1048576,0),MATCH((CUADRO!J$5&amp;$E914),'Hoja de Trabajo para listado'!$DE$151:$DG$151,0)),0)+IFERROR(INDEX('Hoja de Trabajo para listado'!$CD$155:$DC$1048576,MATCH($A914,'Hoja de Trabajo para listado'!$CD$155:$CD$1048576,0),MATCH((CUADRO!J$5&amp;$E914),'Hoja de Trabajo para listado'!$CD$151:$DC$151,0)),0)</f>
        <v>0</v>
      </c>
      <c r="K914" s="243">
        <f ca="1">+IFERROR(INDEX('Hoja de Trabajo para listado'!$A$155:$Z$1048576,MATCH($A914,'Hoja de Trabajo para listado'!$A$155:$A$1048576,0),MATCH((CUADRO!K$5&amp;$E914),'Hoja de Trabajo para listado'!$A$151:$Z$151,0)),0)+IFERROR(INDEX('Hoja de Trabajo para listado'!$AB$155:$BA$1048576,MATCH($A914,'Hoja de Trabajo para listado'!$AB$155:$AB$1048576,0),MATCH((CUADRO!K$5&amp;$E914),'Hoja de Trabajo para listado'!$AB$151:$BA$151,0)),0)+IFERROR(INDEX('Hoja de Trabajo para listado'!$BC$155:$CB$1048576,MATCH($A914,'Hoja de Trabajo para listado'!$BC$155:$BC$1048576,0),MATCH((CUADRO!K$5&amp;$E914),'Hoja de Trabajo para listado'!$BC$151:$CB$151,0)),0)+IFERROR(INDEX('Hoja de Trabajo para listado'!$DE$153:$DG$274,MATCH($A914,'Hoja de Trabajo para listado'!$DE$153:$DE$1048576,0),MATCH((CUADRO!K$5&amp;$E914),'Hoja de Trabajo para listado'!$DE$151:$DG$151,0)),0)+IFERROR(INDEX('Hoja de Trabajo para listado'!$CD$155:$DC$1048576,MATCH($A914,'Hoja de Trabajo para listado'!$CD$155:$CD$1048576,0),MATCH((CUADRO!K$5&amp;$E914),'Hoja de Trabajo para listado'!$CD$151:$DC$151,0)),0)</f>
        <v>0</v>
      </c>
      <c r="L914" s="243">
        <f ca="1">+IFERROR(INDEX('Hoja de Trabajo para listado'!$A$155:$Z$1048576,MATCH($A914,'Hoja de Trabajo para listado'!$A$155:$A$1048576,0),MATCH((CUADRO!L$5&amp;$E914),'Hoja de Trabajo para listado'!$A$151:$Z$151,0)),0)+IFERROR(INDEX('Hoja de Trabajo para listado'!$AB$155:$BA$1048576,MATCH($A914,'Hoja de Trabajo para listado'!$AB$155:$AB$1048576,0),MATCH((CUADRO!L$5&amp;$E914),'Hoja de Trabajo para listado'!$AB$151:$BA$151,0)),0)+IFERROR(INDEX('Hoja de Trabajo para listado'!$BC$155:$CB$1048576,MATCH($A914,'Hoja de Trabajo para listado'!$BC$155:$BC$1048576,0),MATCH((CUADRO!L$5&amp;$E914),'Hoja de Trabajo para listado'!$BC$151:$CB$151,0)),0)+IFERROR(INDEX('Hoja de Trabajo para listado'!$DE$153:$DG$274,MATCH($A914,'Hoja de Trabajo para listado'!$DE$153:$DE$1048576,0),MATCH((CUADRO!L$5&amp;$E914),'Hoja de Trabajo para listado'!$DE$151:$DG$151,0)),0)+IFERROR(INDEX('Hoja de Trabajo para listado'!$CD$155:$DC$1048576,MATCH($A914,'Hoja de Trabajo para listado'!$CD$155:$CD$1048576,0),MATCH((CUADRO!L$5&amp;$E914),'Hoja de Trabajo para listado'!$CD$151:$DC$151,0)),0)</f>
        <v>0</v>
      </c>
      <c r="M914" s="243">
        <f ca="1">+IFERROR(INDEX('Hoja de Trabajo para listado'!$A$155:$Z$1048576,MATCH($A914,'Hoja de Trabajo para listado'!$A$155:$A$1048576,0),MATCH((CUADRO!M$5&amp;$E914),'Hoja de Trabajo para listado'!$A$151:$Z$151,0)),0)+IFERROR(INDEX('Hoja de Trabajo para listado'!$AB$155:$BA$1048576,MATCH($A914,'Hoja de Trabajo para listado'!$AB$155:$AB$1048576,0),MATCH((CUADRO!M$5&amp;$E914),'Hoja de Trabajo para listado'!$AB$151:$BA$151,0)),0)+IFERROR(INDEX('Hoja de Trabajo para listado'!$BC$155:$CB$1048576,MATCH($A914,'Hoja de Trabajo para listado'!$BC$155:$BC$1048576,0),MATCH((CUADRO!M$5&amp;$E914),'Hoja de Trabajo para listado'!$BC$151:$CB$151,0)),0)+IFERROR(INDEX('Hoja de Trabajo para listado'!$DE$153:$DG$274,MATCH($A914,'Hoja de Trabajo para listado'!$DE$153:$DE$1048576,0),MATCH((CUADRO!M$5&amp;$E914),'Hoja de Trabajo para listado'!$DE$151:$DG$151,0)),0)+IFERROR(INDEX('Hoja de Trabajo para listado'!$CD$155:$DC$1048576,MATCH($A914,'Hoja de Trabajo para listado'!$CD$155:$CD$1048576,0),MATCH((CUADRO!M$5&amp;$E914),'Hoja de Trabajo para listado'!$CD$151:$DC$151,0)),0)</f>
        <v>0</v>
      </c>
      <c r="N914" s="243">
        <f ca="1">+IFERROR(INDEX('Hoja de Trabajo para listado'!$A$155:$Z$1048576,MATCH($A914,'Hoja de Trabajo para listado'!$A$155:$A$1048576,0),MATCH((CUADRO!N$5&amp;$E914),'Hoja de Trabajo para listado'!$A$151:$Z$151,0)),0)+IFERROR(INDEX('Hoja de Trabajo para listado'!$AB$155:$BA$1048576,MATCH($A914,'Hoja de Trabajo para listado'!$AB$155:$AB$1048576,0),MATCH((CUADRO!N$5&amp;$E914),'Hoja de Trabajo para listado'!$AB$151:$BA$151,0)),0)+IFERROR(INDEX('Hoja de Trabajo para listado'!$BC$155:$CB$1048576,MATCH($A914,'Hoja de Trabajo para listado'!$BC$155:$BC$1048576,0),MATCH((CUADRO!N$5&amp;$E914),'Hoja de Trabajo para listado'!$BC$151:$CB$151,0)),0)+IFERROR(INDEX('Hoja de Trabajo para listado'!$DE$153:$DG$274,MATCH($A914,'Hoja de Trabajo para listado'!$DE$153:$DE$1048576,0),MATCH((CUADRO!N$5&amp;$E914),'Hoja de Trabajo para listado'!$DE$151:$DG$151,0)),0)+IFERROR(INDEX('Hoja de Trabajo para listado'!$CD$155:$DC$1048576,MATCH($A914,'Hoja de Trabajo para listado'!$CD$155:$CD$1048576,0),MATCH((CUADRO!N$5&amp;$E914),'Hoja de Trabajo para listado'!$CD$151:$DC$151,0)),0)</f>
        <v>0</v>
      </c>
      <c r="O914" s="243">
        <f ca="1">+IFERROR(INDEX('Hoja de Trabajo para listado'!$A$155:$Z$1048576,MATCH($A914,'Hoja de Trabajo para listado'!$A$155:$A$1048576,0),MATCH((CUADRO!O$5&amp;$E914),'Hoja de Trabajo para listado'!$A$151:$Z$151,0)),0)+IFERROR(INDEX('Hoja de Trabajo para listado'!$AB$155:$BA$1048576,MATCH($A914,'Hoja de Trabajo para listado'!$AB$155:$AB$1048576,0),MATCH((CUADRO!O$5&amp;$E914),'Hoja de Trabajo para listado'!$AB$151:$BA$151,0)),0)+IFERROR(INDEX('Hoja de Trabajo para listado'!$BC$155:$CB$1048576,MATCH($A914,'Hoja de Trabajo para listado'!$BC$155:$BC$1048576,0),MATCH((CUADRO!O$5&amp;$E914),'Hoja de Trabajo para listado'!$BC$151:$CB$151,0)),0)+IFERROR(INDEX('Hoja de Trabajo para listado'!$DE$153:$DG$274,MATCH($A914,'Hoja de Trabajo para listado'!$DE$153:$DE$1048576,0),MATCH((CUADRO!O$5&amp;$E914),'Hoja de Trabajo para listado'!$DE$151:$DG$151,0)),0)+IFERROR(INDEX('Hoja de Trabajo para listado'!$CD$155:$DC$1048576,MATCH($A914,'Hoja de Trabajo para listado'!$CD$155:$CD$1048576,0),MATCH((CUADRO!O$5&amp;$E914),'Hoja de Trabajo para listado'!$CD$151:$DC$151,0)),0)</f>
        <v>0</v>
      </c>
      <c r="P914" s="243">
        <f ca="1">+IFERROR(INDEX('Hoja de Trabajo para listado'!$A$155:$Z$1048576,MATCH($A914,'Hoja de Trabajo para listado'!$A$155:$A$1048576,0),MATCH((CUADRO!P$5&amp;$E914),'Hoja de Trabajo para listado'!$A$151:$Z$151,0)),0)+IFERROR(INDEX('Hoja de Trabajo para listado'!$AB$155:$BA$1048576,MATCH($A914,'Hoja de Trabajo para listado'!$AB$155:$AB$1048576,0),MATCH((CUADRO!P$5&amp;$E914),'Hoja de Trabajo para listado'!$AB$151:$BA$151,0)),0)+IFERROR(INDEX('Hoja de Trabajo para listado'!$BC$155:$CB$1048576,MATCH($A914,'Hoja de Trabajo para listado'!$BC$155:$BC$1048576,0),MATCH((CUADRO!P$5&amp;$E914),'Hoja de Trabajo para listado'!$BC$151:$CB$151,0)),0)+IFERROR(INDEX('Hoja de Trabajo para listado'!$DE$153:$DG$274,MATCH($A914,'Hoja de Trabajo para listado'!$DE$153:$DE$1048576,0),MATCH((CUADRO!P$5&amp;$E914),'Hoja de Trabajo para listado'!$DE$151:$DG$151,0)),0)+IFERROR(INDEX('Hoja de Trabajo para listado'!$CD$155:$DC$1048576,MATCH($A914,'Hoja de Trabajo para listado'!$CD$155:$CD$1048576,0),MATCH((CUADRO!P$5&amp;$E914),'Hoja de Trabajo para listado'!$CD$151:$DC$151,0)),0)</f>
        <v>0</v>
      </c>
      <c r="Q914" s="243">
        <f ca="1">+IFERROR(INDEX('Hoja de Trabajo para listado'!$A$155:$Z$1048576,MATCH($A914,'Hoja de Trabajo para listado'!$A$155:$A$1048576,0),MATCH((CUADRO!Q$5&amp;$E914),'Hoja de Trabajo para listado'!$A$151:$Z$151,0)),0)+IFERROR(INDEX('Hoja de Trabajo para listado'!$AB$155:$BA$1048576,MATCH($A914,'Hoja de Trabajo para listado'!$AB$155:$AB$1048576,0),MATCH((CUADRO!Q$5&amp;$E914),'Hoja de Trabajo para listado'!$AB$151:$BA$151,0)),0)+IFERROR(INDEX('Hoja de Trabajo para listado'!$BC$155:$CB$1048576,MATCH($A914,'Hoja de Trabajo para listado'!$BC$155:$BC$1048576,0),MATCH((CUADRO!Q$5&amp;$E914),'Hoja de Trabajo para listado'!$BC$151:$CB$151,0)),0)+IFERROR(INDEX('Hoja de Trabajo para listado'!$DE$153:$DG$274,MATCH($A914,'Hoja de Trabajo para listado'!$DE$153:$DE$1048576,0),MATCH((CUADRO!Q$5&amp;$E914),'Hoja de Trabajo para listado'!$DE$151:$DG$151,0)),0)+IFERROR(INDEX('Hoja de Trabajo para listado'!$CD$155:$DC$1048576,MATCH($A914,'Hoja de Trabajo para listado'!$CD$155:$CD$1048576,0),MATCH((CUADRO!Q$5&amp;$E914),'Hoja de Trabajo para listado'!$CD$151:$DC$151,0)),0)</f>
        <v>0</v>
      </c>
      <c r="R914" s="243">
        <f t="shared" ca="1" si="31"/>
        <v>0</v>
      </c>
      <c r="S914" s="249"/>
      <c r="T914" s="243">
        <f ca="1">+T915</f>
        <v>0</v>
      </c>
      <c r="U914" s="242">
        <f t="shared" si="32"/>
        <v>1</v>
      </c>
      <c r="V914" s="333" t="str">
        <f>+VLOOKUP(A914,bd_lista!$A$3:$E$590,5,FALSE)</f>
        <v>Gobiernos Autonomos Municipales</v>
      </c>
      <c r="W914" s="391" t="str">
        <f>+V914</f>
        <v>Gobiernos Autonomos Municipales</v>
      </c>
      <c r="X914" s="242">
        <f>+VLOOKUP(A914,[4]Sheet1!$A$13:$D$744,4,FALSE)</f>
        <v>0</v>
      </c>
      <c r="Y914" s="242" t="e">
        <f>+VLOOKUP(X914,bd_lista!$A$3:$C$590,3,FALSE)</f>
        <v>#N/A</v>
      </c>
      <c r="Z914" s="294">
        <f>+X914</f>
        <v>0</v>
      </c>
      <c r="AA914" s="295" t="e">
        <f>+Y914</f>
        <v>#N/A</v>
      </c>
    </row>
    <row r="915" spans="1:27" customFormat="1" ht="15" hidden="1" customHeight="1">
      <c r="A915" s="32">
        <v>1601</v>
      </c>
      <c r="B915" s="388"/>
      <c r="C915" s="247" t="str">
        <f>+VLOOKUP(A915,bd_lista!$A$3:$C$590,3,FALSE)</f>
        <v>Gobierno Autónomo Municipal de Tarija</v>
      </c>
      <c r="D915" s="390"/>
      <c r="E915" s="244" t="s">
        <v>1305</v>
      </c>
      <c r="F915" s="245">
        <f ca="1">+IFERROR(INDEX('Hoja de Trabajo para listado'!$A$155:$Z$1048576,MATCH($A915,'Hoja de Trabajo para listado'!$A$155:$A$1048576,0),MATCH((CUADRO!F$5&amp;$E915),'Hoja de Trabajo para listado'!$A$151:$Z$151,0)),0)+IFERROR(INDEX('Hoja de Trabajo para listado'!$AB$155:$BA$1048576,MATCH($A915,'Hoja de Trabajo para listado'!$AB$155:$AB$1048576,0),MATCH((CUADRO!F$5&amp;$E915),'Hoja de Trabajo para listado'!$AB$151:$BA$151,0)),0)+IFERROR(INDEX('Hoja de Trabajo para listado'!$BC$155:$CB$1048576,MATCH($A915,'Hoja de Trabajo para listado'!$BC$155:$BC$1048576,0),MATCH((CUADRO!F$5&amp;$E915),'Hoja de Trabajo para listado'!$BC$151:$CB$151,0)),0)+IFERROR(INDEX('Hoja de Trabajo para listado'!$DE$153:$DG$274,MATCH($A915,'Hoja de Trabajo para listado'!$DE$153:$DE$1048576,0),MATCH((CUADRO!F$5&amp;$E915),'Hoja de Trabajo para listado'!$DE$151:$DG$151,0)),0)+IFERROR(INDEX('Hoja de Trabajo para listado'!$CD$155:$DC$1048576,MATCH($A915,'Hoja de Trabajo para listado'!$CD$155:$CD$1048576,0),MATCH((CUADRO!F$5&amp;$E915),'Hoja de Trabajo para listado'!$CD$151:$DC$151,0)),0)</f>
        <v>0</v>
      </c>
      <c r="G915" s="245">
        <f ca="1">+IFERROR(INDEX('Hoja de Trabajo para listado'!$A$155:$Z$1048576,MATCH($A915,'Hoja de Trabajo para listado'!$A$155:$A$1048576,0),MATCH((CUADRO!G$5&amp;$E915),'Hoja de Trabajo para listado'!$A$151:$Z$151,0)),0)+IFERROR(INDEX('Hoja de Trabajo para listado'!$AB$155:$BA$1048576,MATCH($A915,'Hoja de Trabajo para listado'!$AB$155:$AB$1048576,0),MATCH((CUADRO!G$5&amp;$E915),'Hoja de Trabajo para listado'!$AB$151:$BA$151,0)),0)+IFERROR(INDEX('Hoja de Trabajo para listado'!$BC$155:$CB$1048576,MATCH($A915,'Hoja de Trabajo para listado'!$BC$155:$BC$1048576,0),MATCH((CUADRO!G$5&amp;$E915),'Hoja de Trabajo para listado'!$BC$151:$CB$151,0)),0)+IFERROR(INDEX('Hoja de Trabajo para listado'!$DE$153:$DG$274,MATCH($A915,'Hoja de Trabajo para listado'!$DE$153:$DE$1048576,0),MATCH((CUADRO!G$5&amp;$E915),'Hoja de Trabajo para listado'!$DE$151:$DG$151,0)),0)+IFERROR(INDEX('Hoja de Trabajo para listado'!$CD$155:$DC$1048576,MATCH($A915,'Hoja de Trabajo para listado'!$CD$155:$CD$1048576,0),MATCH((CUADRO!G$5&amp;$E915),'Hoja de Trabajo para listado'!$CD$151:$DC$151,0)),0)</f>
        <v>0</v>
      </c>
      <c r="H915" s="245">
        <f ca="1">+IFERROR(INDEX('Hoja de Trabajo para listado'!$A$155:$Z$1048576,MATCH($A915,'Hoja de Trabajo para listado'!$A$155:$A$1048576,0),MATCH((CUADRO!H$5&amp;$E915),'Hoja de Trabajo para listado'!$A$151:$Z$151,0)),0)+IFERROR(INDEX('Hoja de Trabajo para listado'!$AB$155:$BA$1048576,MATCH($A915,'Hoja de Trabajo para listado'!$AB$155:$AB$1048576,0),MATCH((CUADRO!H$5&amp;$E915),'Hoja de Trabajo para listado'!$AB$151:$BA$151,0)),0)+IFERROR(INDEX('Hoja de Trabajo para listado'!$BC$155:$CB$1048576,MATCH($A915,'Hoja de Trabajo para listado'!$BC$155:$BC$1048576,0),MATCH((CUADRO!H$5&amp;$E915),'Hoja de Trabajo para listado'!$BC$151:$CB$151,0)),0)+IFERROR(INDEX('Hoja de Trabajo para listado'!$DE$153:$DG$274,MATCH($A915,'Hoja de Trabajo para listado'!$DE$153:$DE$1048576,0),MATCH((CUADRO!H$5&amp;$E915),'Hoja de Trabajo para listado'!$DE$151:$DG$151,0)),0)+IFERROR(INDEX('Hoja de Trabajo para listado'!$CD$155:$DC$1048576,MATCH($A915,'Hoja de Trabajo para listado'!$CD$155:$CD$1048576,0),MATCH((CUADRO!H$5&amp;$E915),'Hoja de Trabajo para listado'!$CD$151:$DC$151,0)),0)</f>
        <v>0</v>
      </c>
      <c r="I915" s="245">
        <f ca="1">+IFERROR(INDEX('Hoja de Trabajo para listado'!$A$155:$Z$1048576,MATCH($A915,'Hoja de Trabajo para listado'!$A$155:$A$1048576,0),MATCH((CUADRO!I$5&amp;$E915),'Hoja de Trabajo para listado'!$A$151:$Z$151,0)),0)+IFERROR(INDEX('Hoja de Trabajo para listado'!$AB$155:$BA$1048576,MATCH($A915,'Hoja de Trabajo para listado'!$AB$155:$AB$1048576,0),MATCH((CUADRO!I$5&amp;$E915),'Hoja de Trabajo para listado'!$AB$151:$BA$151,0)),0)+IFERROR(INDEX('Hoja de Trabajo para listado'!$BC$155:$CB$1048576,MATCH($A915,'Hoja de Trabajo para listado'!$BC$155:$BC$1048576,0),MATCH((CUADRO!I$5&amp;$E915),'Hoja de Trabajo para listado'!$BC$151:$CB$151,0)),0)+IFERROR(INDEX('Hoja de Trabajo para listado'!$DE$153:$DG$274,MATCH($A915,'Hoja de Trabajo para listado'!$DE$153:$DE$1048576,0),MATCH((CUADRO!I$5&amp;$E915),'Hoja de Trabajo para listado'!$DE$151:$DG$151,0)),0)+IFERROR(INDEX('Hoja de Trabajo para listado'!$CD$155:$DC$1048576,MATCH($A915,'Hoja de Trabajo para listado'!$CD$155:$CD$1048576,0),MATCH((CUADRO!I$5&amp;$E915),'Hoja de Trabajo para listado'!$CD$151:$DC$151,0)),0)</f>
        <v>0</v>
      </c>
      <c r="J915" s="245">
        <f ca="1">+IFERROR(INDEX('Hoja de Trabajo para listado'!$A$155:$Z$1048576,MATCH($A915,'Hoja de Trabajo para listado'!$A$155:$A$1048576,0),MATCH((CUADRO!J$5&amp;$E915),'Hoja de Trabajo para listado'!$A$151:$Z$151,0)),0)+IFERROR(INDEX('Hoja de Trabajo para listado'!$AB$155:$BA$1048576,MATCH($A915,'Hoja de Trabajo para listado'!$AB$155:$AB$1048576,0),MATCH((CUADRO!J$5&amp;$E915),'Hoja de Trabajo para listado'!$AB$151:$BA$151,0)),0)+IFERROR(INDEX('Hoja de Trabajo para listado'!$BC$155:$CB$1048576,MATCH($A915,'Hoja de Trabajo para listado'!$BC$155:$BC$1048576,0),MATCH((CUADRO!J$5&amp;$E915),'Hoja de Trabajo para listado'!$BC$151:$CB$151,0)),0)+IFERROR(INDEX('Hoja de Trabajo para listado'!$DE$153:$DG$274,MATCH($A915,'Hoja de Trabajo para listado'!$DE$153:$DE$1048576,0),MATCH((CUADRO!J$5&amp;$E915),'Hoja de Trabajo para listado'!$DE$151:$DG$151,0)),0)+IFERROR(INDEX('Hoja de Trabajo para listado'!$CD$155:$DC$1048576,MATCH($A915,'Hoja de Trabajo para listado'!$CD$155:$CD$1048576,0),MATCH((CUADRO!J$5&amp;$E915),'Hoja de Trabajo para listado'!$CD$151:$DC$151,0)),0)</f>
        <v>0</v>
      </c>
      <c r="K915" s="245">
        <f ca="1">+IFERROR(INDEX('Hoja de Trabajo para listado'!$A$155:$Z$1048576,MATCH($A915,'Hoja de Trabajo para listado'!$A$155:$A$1048576,0),MATCH((CUADRO!K$5&amp;$E915),'Hoja de Trabajo para listado'!$A$151:$Z$151,0)),0)+IFERROR(INDEX('Hoja de Trabajo para listado'!$AB$155:$BA$1048576,MATCH($A915,'Hoja de Trabajo para listado'!$AB$155:$AB$1048576,0),MATCH((CUADRO!K$5&amp;$E915),'Hoja de Trabajo para listado'!$AB$151:$BA$151,0)),0)+IFERROR(INDEX('Hoja de Trabajo para listado'!$BC$155:$CB$1048576,MATCH($A915,'Hoja de Trabajo para listado'!$BC$155:$BC$1048576,0),MATCH((CUADRO!K$5&amp;$E915),'Hoja de Trabajo para listado'!$BC$151:$CB$151,0)),0)+IFERROR(INDEX('Hoja de Trabajo para listado'!$DE$153:$DG$274,MATCH($A915,'Hoja de Trabajo para listado'!$DE$153:$DE$1048576,0),MATCH((CUADRO!K$5&amp;$E915),'Hoja de Trabajo para listado'!$DE$151:$DG$151,0)),0)+IFERROR(INDEX('Hoja de Trabajo para listado'!$CD$155:$DC$1048576,MATCH($A915,'Hoja de Trabajo para listado'!$CD$155:$CD$1048576,0),MATCH((CUADRO!K$5&amp;$E915),'Hoja de Trabajo para listado'!$CD$151:$DC$151,0)),0)</f>
        <v>0</v>
      </c>
      <c r="L915" s="245">
        <f ca="1">+IFERROR(INDEX('Hoja de Trabajo para listado'!$A$155:$Z$1048576,MATCH($A915,'Hoja de Trabajo para listado'!$A$155:$A$1048576,0),MATCH((CUADRO!L$5&amp;$E915),'Hoja de Trabajo para listado'!$A$151:$Z$151,0)),0)+IFERROR(INDEX('Hoja de Trabajo para listado'!$AB$155:$BA$1048576,MATCH($A915,'Hoja de Trabajo para listado'!$AB$155:$AB$1048576,0),MATCH((CUADRO!L$5&amp;$E915),'Hoja de Trabajo para listado'!$AB$151:$BA$151,0)),0)+IFERROR(INDEX('Hoja de Trabajo para listado'!$BC$155:$CB$1048576,MATCH($A915,'Hoja de Trabajo para listado'!$BC$155:$BC$1048576,0),MATCH((CUADRO!L$5&amp;$E915),'Hoja de Trabajo para listado'!$BC$151:$CB$151,0)),0)+IFERROR(INDEX('Hoja de Trabajo para listado'!$DE$153:$DG$274,MATCH($A915,'Hoja de Trabajo para listado'!$DE$153:$DE$1048576,0),MATCH((CUADRO!L$5&amp;$E915),'Hoja de Trabajo para listado'!$DE$151:$DG$151,0)),0)+IFERROR(INDEX('Hoja de Trabajo para listado'!$CD$155:$DC$1048576,MATCH($A915,'Hoja de Trabajo para listado'!$CD$155:$CD$1048576,0),MATCH((CUADRO!L$5&amp;$E915),'Hoja de Trabajo para listado'!$CD$151:$DC$151,0)),0)</f>
        <v>0</v>
      </c>
      <c r="M915" s="245">
        <f ca="1">+IFERROR(INDEX('Hoja de Trabajo para listado'!$A$155:$Z$1048576,MATCH($A915,'Hoja de Trabajo para listado'!$A$155:$A$1048576,0),MATCH((CUADRO!M$5&amp;$E915),'Hoja de Trabajo para listado'!$A$151:$Z$151,0)),0)+IFERROR(INDEX('Hoja de Trabajo para listado'!$AB$155:$BA$1048576,MATCH($A915,'Hoja de Trabajo para listado'!$AB$155:$AB$1048576,0),MATCH((CUADRO!M$5&amp;$E915),'Hoja de Trabajo para listado'!$AB$151:$BA$151,0)),0)+IFERROR(INDEX('Hoja de Trabajo para listado'!$BC$155:$CB$1048576,MATCH($A915,'Hoja de Trabajo para listado'!$BC$155:$BC$1048576,0),MATCH((CUADRO!M$5&amp;$E915),'Hoja de Trabajo para listado'!$BC$151:$CB$151,0)),0)+IFERROR(INDEX('Hoja de Trabajo para listado'!$DE$153:$DG$274,MATCH($A915,'Hoja de Trabajo para listado'!$DE$153:$DE$1048576,0),MATCH((CUADRO!M$5&amp;$E915),'Hoja de Trabajo para listado'!$DE$151:$DG$151,0)),0)+IFERROR(INDEX('Hoja de Trabajo para listado'!$CD$155:$DC$1048576,MATCH($A915,'Hoja de Trabajo para listado'!$CD$155:$CD$1048576,0),MATCH((CUADRO!M$5&amp;$E915),'Hoja de Trabajo para listado'!$CD$151:$DC$151,0)),0)</f>
        <v>0</v>
      </c>
      <c r="N915" s="245">
        <f ca="1">+IFERROR(INDEX('Hoja de Trabajo para listado'!$A$155:$Z$1048576,MATCH($A915,'Hoja de Trabajo para listado'!$A$155:$A$1048576,0),MATCH((CUADRO!N$5&amp;$E915),'Hoja de Trabajo para listado'!$A$151:$Z$151,0)),0)+IFERROR(INDEX('Hoja de Trabajo para listado'!$AB$155:$BA$1048576,MATCH($A915,'Hoja de Trabajo para listado'!$AB$155:$AB$1048576,0),MATCH((CUADRO!N$5&amp;$E915),'Hoja de Trabajo para listado'!$AB$151:$BA$151,0)),0)+IFERROR(INDEX('Hoja de Trabajo para listado'!$BC$155:$CB$1048576,MATCH($A915,'Hoja de Trabajo para listado'!$BC$155:$BC$1048576,0),MATCH((CUADRO!N$5&amp;$E915),'Hoja de Trabajo para listado'!$BC$151:$CB$151,0)),0)+IFERROR(INDEX('Hoja de Trabajo para listado'!$DE$153:$DG$274,MATCH($A915,'Hoja de Trabajo para listado'!$DE$153:$DE$1048576,0),MATCH((CUADRO!N$5&amp;$E915),'Hoja de Trabajo para listado'!$DE$151:$DG$151,0)),0)+IFERROR(INDEX('Hoja de Trabajo para listado'!$CD$155:$DC$1048576,MATCH($A915,'Hoja de Trabajo para listado'!$CD$155:$CD$1048576,0),MATCH((CUADRO!N$5&amp;$E915),'Hoja de Trabajo para listado'!$CD$151:$DC$151,0)),0)</f>
        <v>0</v>
      </c>
      <c r="O915" s="245">
        <f ca="1">+IFERROR(INDEX('Hoja de Trabajo para listado'!$A$155:$Z$1048576,MATCH($A915,'Hoja de Trabajo para listado'!$A$155:$A$1048576,0),MATCH((CUADRO!O$5&amp;$E915),'Hoja de Trabajo para listado'!$A$151:$Z$151,0)),0)+IFERROR(INDEX('Hoja de Trabajo para listado'!$AB$155:$BA$1048576,MATCH($A915,'Hoja de Trabajo para listado'!$AB$155:$AB$1048576,0),MATCH((CUADRO!O$5&amp;$E915),'Hoja de Trabajo para listado'!$AB$151:$BA$151,0)),0)+IFERROR(INDEX('Hoja de Trabajo para listado'!$BC$155:$CB$1048576,MATCH($A915,'Hoja de Trabajo para listado'!$BC$155:$BC$1048576,0),MATCH((CUADRO!O$5&amp;$E915),'Hoja de Trabajo para listado'!$BC$151:$CB$151,0)),0)+IFERROR(INDEX('Hoja de Trabajo para listado'!$DE$153:$DG$274,MATCH($A915,'Hoja de Trabajo para listado'!$DE$153:$DE$1048576,0),MATCH((CUADRO!O$5&amp;$E915),'Hoja de Trabajo para listado'!$DE$151:$DG$151,0)),0)+IFERROR(INDEX('Hoja de Trabajo para listado'!$CD$155:$DC$1048576,MATCH($A915,'Hoja de Trabajo para listado'!$CD$155:$CD$1048576,0),MATCH((CUADRO!O$5&amp;$E915),'Hoja de Trabajo para listado'!$CD$151:$DC$151,0)),0)</f>
        <v>0</v>
      </c>
      <c r="P915" s="245">
        <f ca="1">+IFERROR(INDEX('Hoja de Trabajo para listado'!$A$155:$Z$1048576,MATCH($A915,'Hoja de Trabajo para listado'!$A$155:$A$1048576,0),MATCH((CUADRO!P$5&amp;$E915),'Hoja de Trabajo para listado'!$A$151:$Z$151,0)),0)+IFERROR(INDEX('Hoja de Trabajo para listado'!$AB$155:$BA$1048576,MATCH($A915,'Hoja de Trabajo para listado'!$AB$155:$AB$1048576,0),MATCH((CUADRO!P$5&amp;$E915),'Hoja de Trabajo para listado'!$AB$151:$BA$151,0)),0)+IFERROR(INDEX('Hoja de Trabajo para listado'!$BC$155:$CB$1048576,MATCH($A915,'Hoja de Trabajo para listado'!$BC$155:$BC$1048576,0),MATCH((CUADRO!P$5&amp;$E915),'Hoja de Trabajo para listado'!$BC$151:$CB$151,0)),0)+IFERROR(INDEX('Hoja de Trabajo para listado'!$DE$153:$DG$274,MATCH($A915,'Hoja de Trabajo para listado'!$DE$153:$DE$1048576,0),MATCH((CUADRO!P$5&amp;$E915),'Hoja de Trabajo para listado'!$DE$151:$DG$151,0)),0)+IFERROR(INDEX('Hoja de Trabajo para listado'!$CD$155:$DC$1048576,MATCH($A915,'Hoja de Trabajo para listado'!$CD$155:$CD$1048576,0),MATCH((CUADRO!P$5&amp;$E915),'Hoja de Trabajo para listado'!$CD$151:$DC$151,0)),0)</f>
        <v>0</v>
      </c>
      <c r="Q915" s="245">
        <f ca="1">+IFERROR(INDEX('Hoja de Trabajo para listado'!$A$155:$Z$1048576,MATCH($A915,'Hoja de Trabajo para listado'!$A$155:$A$1048576,0),MATCH((CUADRO!Q$5&amp;$E915),'Hoja de Trabajo para listado'!$A$151:$Z$151,0)),0)+IFERROR(INDEX('Hoja de Trabajo para listado'!$AB$155:$BA$1048576,MATCH($A915,'Hoja de Trabajo para listado'!$AB$155:$AB$1048576,0),MATCH((CUADRO!Q$5&amp;$E915),'Hoja de Trabajo para listado'!$AB$151:$BA$151,0)),0)+IFERROR(INDEX('Hoja de Trabajo para listado'!$BC$155:$CB$1048576,MATCH($A915,'Hoja de Trabajo para listado'!$BC$155:$BC$1048576,0),MATCH((CUADRO!Q$5&amp;$E915),'Hoja de Trabajo para listado'!$BC$151:$CB$151,0)),0)+IFERROR(INDEX('Hoja de Trabajo para listado'!$DE$153:$DG$274,MATCH($A915,'Hoja de Trabajo para listado'!$DE$153:$DE$1048576,0),MATCH((CUADRO!Q$5&amp;$E915),'Hoja de Trabajo para listado'!$DE$151:$DG$151,0)),0)+IFERROR(INDEX('Hoja de Trabajo para listado'!$CD$155:$DC$1048576,MATCH($A915,'Hoja de Trabajo para listado'!$CD$155:$CD$1048576,0),MATCH((CUADRO!Q$5&amp;$E915),'Hoja de Trabajo para listado'!$CD$151:$DC$151,0)),0)</f>
        <v>0</v>
      </c>
      <c r="R915" s="245">
        <f t="shared" ca="1" si="31"/>
        <v>0</v>
      </c>
      <c r="S915" s="259">
        <f ca="1">+R914+R915</f>
        <v>0</v>
      </c>
      <c r="T915" s="245">
        <f ca="1">+S915</f>
        <v>0</v>
      </c>
      <c r="U915" s="244">
        <f t="shared" si="32"/>
        <v>2</v>
      </c>
      <c r="V915" s="333" t="str">
        <f>+VLOOKUP(A915,bd_lista!$A$3:$E$590,5,FALSE)</f>
        <v>Gobiernos Autonomos Municipales</v>
      </c>
      <c r="W915" s="392"/>
      <c r="X915" s="242">
        <f>+VLOOKUP(A915,[4]Sheet1!$A$13:$D$744,4,FALSE)</f>
        <v>0</v>
      </c>
      <c r="Y915" s="242" t="e">
        <f>+VLOOKUP(X915,bd_lista!$A$3:$C$590,3,FALSE)</f>
        <v>#N/A</v>
      </c>
      <c r="Z915" s="292"/>
      <c r="AA915" s="293"/>
    </row>
    <row r="916" spans="1:27" customFormat="1" ht="15" hidden="1" customHeight="1">
      <c r="A916" s="32">
        <v>1602</v>
      </c>
      <c r="B916" s="387">
        <f>+A916</f>
        <v>1602</v>
      </c>
      <c r="C916" s="247" t="str">
        <f>+VLOOKUP(A916,bd_lista!$A$3:$C$590,3,FALSE)</f>
        <v>Gobierno Autónomo Municipal de Padcaya</v>
      </c>
      <c r="D916" s="389" t="str">
        <f>+C916</f>
        <v>Gobierno Autónomo Municipal de Padcaya</v>
      </c>
      <c r="E916" s="242" t="s">
        <v>1304</v>
      </c>
      <c r="F916" s="243">
        <f ca="1">+IFERROR(INDEX('Hoja de Trabajo para listado'!$A$155:$Z$1048576,MATCH($A916,'Hoja de Trabajo para listado'!$A$155:$A$1048576,0),MATCH((CUADRO!F$5&amp;$E916),'Hoja de Trabajo para listado'!$A$151:$Z$151,0)),0)+IFERROR(INDEX('Hoja de Trabajo para listado'!$AB$155:$BA$1048576,MATCH($A916,'Hoja de Trabajo para listado'!$AB$155:$AB$1048576,0),MATCH((CUADRO!F$5&amp;$E916),'Hoja de Trabajo para listado'!$AB$151:$BA$151,0)),0)+IFERROR(INDEX('Hoja de Trabajo para listado'!$BC$155:$CB$1048576,MATCH($A916,'Hoja de Trabajo para listado'!$BC$155:$BC$1048576,0),MATCH((CUADRO!F$5&amp;$E916),'Hoja de Trabajo para listado'!$BC$151:$CB$151,0)),0)+IFERROR(INDEX('Hoja de Trabajo para listado'!$DE$153:$DG$274,MATCH($A916,'Hoja de Trabajo para listado'!$DE$153:$DE$1048576,0),MATCH((CUADRO!F$5&amp;$E916),'Hoja de Trabajo para listado'!$DE$151:$DG$151,0)),0)+IFERROR(INDEX('Hoja de Trabajo para listado'!$CD$155:$DC$1048576,MATCH($A916,'Hoja de Trabajo para listado'!$CD$155:$CD$1048576,0),MATCH((CUADRO!F$5&amp;$E916),'Hoja de Trabajo para listado'!$CD$151:$DC$151,0)),0)</f>
        <v>0</v>
      </c>
      <c r="G916" s="243">
        <f ca="1">+IFERROR(INDEX('Hoja de Trabajo para listado'!$A$155:$Z$1048576,MATCH($A916,'Hoja de Trabajo para listado'!$A$155:$A$1048576,0),MATCH((CUADRO!G$5&amp;$E916),'Hoja de Trabajo para listado'!$A$151:$Z$151,0)),0)+IFERROR(INDEX('Hoja de Trabajo para listado'!$AB$155:$BA$1048576,MATCH($A916,'Hoja de Trabajo para listado'!$AB$155:$AB$1048576,0),MATCH((CUADRO!G$5&amp;$E916),'Hoja de Trabajo para listado'!$AB$151:$BA$151,0)),0)+IFERROR(INDEX('Hoja de Trabajo para listado'!$BC$155:$CB$1048576,MATCH($A916,'Hoja de Trabajo para listado'!$BC$155:$BC$1048576,0),MATCH((CUADRO!G$5&amp;$E916),'Hoja de Trabajo para listado'!$BC$151:$CB$151,0)),0)+IFERROR(INDEX('Hoja de Trabajo para listado'!$DE$153:$DG$274,MATCH($A916,'Hoja de Trabajo para listado'!$DE$153:$DE$1048576,0),MATCH((CUADRO!G$5&amp;$E916),'Hoja de Trabajo para listado'!$DE$151:$DG$151,0)),0)+IFERROR(INDEX('Hoja de Trabajo para listado'!$CD$155:$DC$1048576,MATCH($A916,'Hoja de Trabajo para listado'!$CD$155:$CD$1048576,0),MATCH((CUADRO!G$5&amp;$E916),'Hoja de Trabajo para listado'!$CD$151:$DC$151,0)),0)</f>
        <v>0</v>
      </c>
      <c r="H916" s="243">
        <f ca="1">+IFERROR(INDEX('Hoja de Trabajo para listado'!$A$155:$Z$1048576,MATCH($A916,'Hoja de Trabajo para listado'!$A$155:$A$1048576,0),MATCH((CUADRO!H$5&amp;$E916),'Hoja de Trabajo para listado'!$A$151:$Z$151,0)),0)+IFERROR(INDEX('Hoja de Trabajo para listado'!$AB$155:$BA$1048576,MATCH($A916,'Hoja de Trabajo para listado'!$AB$155:$AB$1048576,0),MATCH((CUADRO!H$5&amp;$E916),'Hoja de Trabajo para listado'!$AB$151:$BA$151,0)),0)+IFERROR(INDEX('Hoja de Trabajo para listado'!$BC$155:$CB$1048576,MATCH($A916,'Hoja de Trabajo para listado'!$BC$155:$BC$1048576,0),MATCH((CUADRO!H$5&amp;$E916),'Hoja de Trabajo para listado'!$BC$151:$CB$151,0)),0)+IFERROR(INDEX('Hoja de Trabajo para listado'!$DE$153:$DG$274,MATCH($A916,'Hoja de Trabajo para listado'!$DE$153:$DE$1048576,0),MATCH((CUADRO!H$5&amp;$E916),'Hoja de Trabajo para listado'!$DE$151:$DG$151,0)),0)+IFERROR(INDEX('Hoja de Trabajo para listado'!$CD$155:$DC$1048576,MATCH($A916,'Hoja de Trabajo para listado'!$CD$155:$CD$1048576,0),MATCH((CUADRO!H$5&amp;$E916),'Hoja de Trabajo para listado'!$CD$151:$DC$151,0)),0)</f>
        <v>0</v>
      </c>
      <c r="I916" s="243">
        <f ca="1">+IFERROR(INDEX('Hoja de Trabajo para listado'!$A$155:$Z$1048576,MATCH($A916,'Hoja de Trabajo para listado'!$A$155:$A$1048576,0),MATCH((CUADRO!I$5&amp;$E916),'Hoja de Trabajo para listado'!$A$151:$Z$151,0)),0)+IFERROR(INDEX('Hoja de Trabajo para listado'!$AB$155:$BA$1048576,MATCH($A916,'Hoja de Trabajo para listado'!$AB$155:$AB$1048576,0),MATCH((CUADRO!I$5&amp;$E916),'Hoja de Trabajo para listado'!$AB$151:$BA$151,0)),0)+IFERROR(INDEX('Hoja de Trabajo para listado'!$BC$155:$CB$1048576,MATCH($A916,'Hoja de Trabajo para listado'!$BC$155:$BC$1048576,0),MATCH((CUADRO!I$5&amp;$E916),'Hoja de Trabajo para listado'!$BC$151:$CB$151,0)),0)+IFERROR(INDEX('Hoja de Trabajo para listado'!$DE$153:$DG$274,MATCH($A916,'Hoja de Trabajo para listado'!$DE$153:$DE$1048576,0),MATCH((CUADRO!I$5&amp;$E916),'Hoja de Trabajo para listado'!$DE$151:$DG$151,0)),0)+IFERROR(INDEX('Hoja de Trabajo para listado'!$CD$155:$DC$1048576,MATCH($A916,'Hoja de Trabajo para listado'!$CD$155:$CD$1048576,0),MATCH((CUADRO!I$5&amp;$E916),'Hoja de Trabajo para listado'!$CD$151:$DC$151,0)),0)</f>
        <v>0</v>
      </c>
      <c r="J916" s="243">
        <f ca="1">+IFERROR(INDEX('Hoja de Trabajo para listado'!$A$155:$Z$1048576,MATCH($A916,'Hoja de Trabajo para listado'!$A$155:$A$1048576,0),MATCH((CUADRO!J$5&amp;$E916),'Hoja de Trabajo para listado'!$A$151:$Z$151,0)),0)+IFERROR(INDEX('Hoja de Trabajo para listado'!$AB$155:$BA$1048576,MATCH($A916,'Hoja de Trabajo para listado'!$AB$155:$AB$1048576,0),MATCH((CUADRO!J$5&amp;$E916),'Hoja de Trabajo para listado'!$AB$151:$BA$151,0)),0)+IFERROR(INDEX('Hoja de Trabajo para listado'!$BC$155:$CB$1048576,MATCH($A916,'Hoja de Trabajo para listado'!$BC$155:$BC$1048576,0),MATCH((CUADRO!J$5&amp;$E916),'Hoja de Trabajo para listado'!$BC$151:$CB$151,0)),0)+IFERROR(INDEX('Hoja de Trabajo para listado'!$DE$153:$DG$274,MATCH($A916,'Hoja de Trabajo para listado'!$DE$153:$DE$1048576,0),MATCH((CUADRO!J$5&amp;$E916),'Hoja de Trabajo para listado'!$DE$151:$DG$151,0)),0)+IFERROR(INDEX('Hoja de Trabajo para listado'!$CD$155:$DC$1048576,MATCH($A916,'Hoja de Trabajo para listado'!$CD$155:$CD$1048576,0),MATCH((CUADRO!J$5&amp;$E916),'Hoja de Trabajo para listado'!$CD$151:$DC$151,0)),0)</f>
        <v>0</v>
      </c>
      <c r="K916" s="243">
        <f ca="1">+IFERROR(INDEX('Hoja de Trabajo para listado'!$A$155:$Z$1048576,MATCH($A916,'Hoja de Trabajo para listado'!$A$155:$A$1048576,0),MATCH((CUADRO!K$5&amp;$E916),'Hoja de Trabajo para listado'!$A$151:$Z$151,0)),0)+IFERROR(INDEX('Hoja de Trabajo para listado'!$AB$155:$BA$1048576,MATCH($A916,'Hoja de Trabajo para listado'!$AB$155:$AB$1048576,0),MATCH((CUADRO!K$5&amp;$E916),'Hoja de Trabajo para listado'!$AB$151:$BA$151,0)),0)+IFERROR(INDEX('Hoja de Trabajo para listado'!$BC$155:$CB$1048576,MATCH($A916,'Hoja de Trabajo para listado'!$BC$155:$BC$1048576,0),MATCH((CUADRO!K$5&amp;$E916),'Hoja de Trabajo para listado'!$BC$151:$CB$151,0)),0)+IFERROR(INDEX('Hoja de Trabajo para listado'!$DE$153:$DG$274,MATCH($A916,'Hoja de Trabajo para listado'!$DE$153:$DE$1048576,0),MATCH((CUADRO!K$5&amp;$E916),'Hoja de Trabajo para listado'!$DE$151:$DG$151,0)),0)+IFERROR(INDEX('Hoja de Trabajo para listado'!$CD$155:$DC$1048576,MATCH($A916,'Hoja de Trabajo para listado'!$CD$155:$CD$1048576,0),MATCH((CUADRO!K$5&amp;$E916),'Hoja de Trabajo para listado'!$CD$151:$DC$151,0)),0)</f>
        <v>0</v>
      </c>
      <c r="L916" s="243">
        <f ca="1">+IFERROR(INDEX('Hoja de Trabajo para listado'!$A$155:$Z$1048576,MATCH($A916,'Hoja de Trabajo para listado'!$A$155:$A$1048576,0),MATCH((CUADRO!L$5&amp;$E916),'Hoja de Trabajo para listado'!$A$151:$Z$151,0)),0)+IFERROR(INDEX('Hoja de Trabajo para listado'!$AB$155:$BA$1048576,MATCH($A916,'Hoja de Trabajo para listado'!$AB$155:$AB$1048576,0),MATCH((CUADRO!L$5&amp;$E916),'Hoja de Trabajo para listado'!$AB$151:$BA$151,0)),0)+IFERROR(INDEX('Hoja de Trabajo para listado'!$BC$155:$CB$1048576,MATCH($A916,'Hoja de Trabajo para listado'!$BC$155:$BC$1048576,0),MATCH((CUADRO!L$5&amp;$E916),'Hoja de Trabajo para listado'!$BC$151:$CB$151,0)),0)+IFERROR(INDEX('Hoja de Trabajo para listado'!$DE$153:$DG$274,MATCH($A916,'Hoja de Trabajo para listado'!$DE$153:$DE$1048576,0),MATCH((CUADRO!L$5&amp;$E916),'Hoja de Trabajo para listado'!$DE$151:$DG$151,0)),0)+IFERROR(INDEX('Hoja de Trabajo para listado'!$CD$155:$DC$1048576,MATCH($A916,'Hoja de Trabajo para listado'!$CD$155:$CD$1048576,0),MATCH((CUADRO!L$5&amp;$E916),'Hoja de Trabajo para listado'!$CD$151:$DC$151,0)),0)</f>
        <v>0</v>
      </c>
      <c r="M916" s="243">
        <f ca="1">+IFERROR(INDEX('Hoja de Trabajo para listado'!$A$155:$Z$1048576,MATCH($A916,'Hoja de Trabajo para listado'!$A$155:$A$1048576,0),MATCH((CUADRO!M$5&amp;$E916),'Hoja de Trabajo para listado'!$A$151:$Z$151,0)),0)+IFERROR(INDEX('Hoja de Trabajo para listado'!$AB$155:$BA$1048576,MATCH($A916,'Hoja de Trabajo para listado'!$AB$155:$AB$1048576,0),MATCH((CUADRO!M$5&amp;$E916),'Hoja de Trabajo para listado'!$AB$151:$BA$151,0)),0)+IFERROR(INDEX('Hoja de Trabajo para listado'!$BC$155:$CB$1048576,MATCH($A916,'Hoja de Trabajo para listado'!$BC$155:$BC$1048576,0),MATCH((CUADRO!M$5&amp;$E916),'Hoja de Trabajo para listado'!$BC$151:$CB$151,0)),0)+IFERROR(INDEX('Hoja de Trabajo para listado'!$DE$153:$DG$274,MATCH($A916,'Hoja de Trabajo para listado'!$DE$153:$DE$1048576,0),MATCH((CUADRO!M$5&amp;$E916),'Hoja de Trabajo para listado'!$DE$151:$DG$151,0)),0)+IFERROR(INDEX('Hoja de Trabajo para listado'!$CD$155:$DC$1048576,MATCH($A916,'Hoja de Trabajo para listado'!$CD$155:$CD$1048576,0),MATCH((CUADRO!M$5&amp;$E916),'Hoja de Trabajo para listado'!$CD$151:$DC$151,0)),0)</f>
        <v>0</v>
      </c>
      <c r="N916" s="243">
        <f ca="1">+IFERROR(INDEX('Hoja de Trabajo para listado'!$A$155:$Z$1048576,MATCH($A916,'Hoja de Trabajo para listado'!$A$155:$A$1048576,0),MATCH((CUADRO!N$5&amp;$E916),'Hoja de Trabajo para listado'!$A$151:$Z$151,0)),0)+IFERROR(INDEX('Hoja de Trabajo para listado'!$AB$155:$BA$1048576,MATCH($A916,'Hoja de Trabajo para listado'!$AB$155:$AB$1048576,0),MATCH((CUADRO!N$5&amp;$E916),'Hoja de Trabajo para listado'!$AB$151:$BA$151,0)),0)+IFERROR(INDEX('Hoja de Trabajo para listado'!$BC$155:$CB$1048576,MATCH($A916,'Hoja de Trabajo para listado'!$BC$155:$BC$1048576,0),MATCH((CUADRO!N$5&amp;$E916),'Hoja de Trabajo para listado'!$BC$151:$CB$151,0)),0)+IFERROR(INDEX('Hoja de Trabajo para listado'!$DE$153:$DG$274,MATCH($A916,'Hoja de Trabajo para listado'!$DE$153:$DE$1048576,0),MATCH((CUADRO!N$5&amp;$E916),'Hoja de Trabajo para listado'!$DE$151:$DG$151,0)),0)+IFERROR(INDEX('Hoja de Trabajo para listado'!$CD$155:$DC$1048576,MATCH($A916,'Hoja de Trabajo para listado'!$CD$155:$CD$1048576,0),MATCH((CUADRO!N$5&amp;$E916),'Hoja de Trabajo para listado'!$CD$151:$DC$151,0)),0)</f>
        <v>0</v>
      </c>
      <c r="O916" s="243">
        <f ca="1">+IFERROR(INDEX('Hoja de Trabajo para listado'!$A$155:$Z$1048576,MATCH($A916,'Hoja de Trabajo para listado'!$A$155:$A$1048576,0),MATCH((CUADRO!O$5&amp;$E916),'Hoja de Trabajo para listado'!$A$151:$Z$151,0)),0)+IFERROR(INDEX('Hoja de Trabajo para listado'!$AB$155:$BA$1048576,MATCH($A916,'Hoja de Trabajo para listado'!$AB$155:$AB$1048576,0),MATCH((CUADRO!O$5&amp;$E916),'Hoja de Trabajo para listado'!$AB$151:$BA$151,0)),0)+IFERROR(INDEX('Hoja de Trabajo para listado'!$BC$155:$CB$1048576,MATCH($A916,'Hoja de Trabajo para listado'!$BC$155:$BC$1048576,0),MATCH((CUADRO!O$5&amp;$E916),'Hoja de Trabajo para listado'!$BC$151:$CB$151,0)),0)+IFERROR(INDEX('Hoja de Trabajo para listado'!$DE$153:$DG$274,MATCH($A916,'Hoja de Trabajo para listado'!$DE$153:$DE$1048576,0),MATCH((CUADRO!O$5&amp;$E916),'Hoja de Trabajo para listado'!$DE$151:$DG$151,0)),0)+IFERROR(INDEX('Hoja de Trabajo para listado'!$CD$155:$DC$1048576,MATCH($A916,'Hoja de Trabajo para listado'!$CD$155:$CD$1048576,0),MATCH((CUADRO!O$5&amp;$E916),'Hoja de Trabajo para listado'!$CD$151:$DC$151,0)),0)</f>
        <v>0</v>
      </c>
      <c r="P916" s="243">
        <f ca="1">+IFERROR(INDEX('Hoja de Trabajo para listado'!$A$155:$Z$1048576,MATCH($A916,'Hoja de Trabajo para listado'!$A$155:$A$1048576,0),MATCH((CUADRO!P$5&amp;$E916),'Hoja de Trabajo para listado'!$A$151:$Z$151,0)),0)+IFERROR(INDEX('Hoja de Trabajo para listado'!$AB$155:$BA$1048576,MATCH($A916,'Hoja de Trabajo para listado'!$AB$155:$AB$1048576,0),MATCH((CUADRO!P$5&amp;$E916),'Hoja de Trabajo para listado'!$AB$151:$BA$151,0)),0)+IFERROR(INDEX('Hoja de Trabajo para listado'!$BC$155:$CB$1048576,MATCH($A916,'Hoja de Trabajo para listado'!$BC$155:$BC$1048576,0),MATCH((CUADRO!P$5&amp;$E916),'Hoja de Trabajo para listado'!$BC$151:$CB$151,0)),0)+IFERROR(INDEX('Hoja de Trabajo para listado'!$DE$153:$DG$274,MATCH($A916,'Hoja de Trabajo para listado'!$DE$153:$DE$1048576,0),MATCH((CUADRO!P$5&amp;$E916),'Hoja de Trabajo para listado'!$DE$151:$DG$151,0)),0)+IFERROR(INDEX('Hoja de Trabajo para listado'!$CD$155:$DC$1048576,MATCH($A916,'Hoja de Trabajo para listado'!$CD$155:$CD$1048576,0),MATCH((CUADRO!P$5&amp;$E916),'Hoja de Trabajo para listado'!$CD$151:$DC$151,0)),0)</f>
        <v>0</v>
      </c>
      <c r="Q916" s="243">
        <f ca="1">+IFERROR(INDEX('Hoja de Trabajo para listado'!$A$155:$Z$1048576,MATCH($A916,'Hoja de Trabajo para listado'!$A$155:$A$1048576,0),MATCH((CUADRO!Q$5&amp;$E916),'Hoja de Trabajo para listado'!$A$151:$Z$151,0)),0)+IFERROR(INDEX('Hoja de Trabajo para listado'!$AB$155:$BA$1048576,MATCH($A916,'Hoja de Trabajo para listado'!$AB$155:$AB$1048576,0),MATCH((CUADRO!Q$5&amp;$E916),'Hoja de Trabajo para listado'!$AB$151:$BA$151,0)),0)+IFERROR(INDEX('Hoja de Trabajo para listado'!$BC$155:$CB$1048576,MATCH($A916,'Hoja de Trabajo para listado'!$BC$155:$BC$1048576,0),MATCH((CUADRO!Q$5&amp;$E916),'Hoja de Trabajo para listado'!$BC$151:$CB$151,0)),0)+IFERROR(INDEX('Hoja de Trabajo para listado'!$DE$153:$DG$274,MATCH($A916,'Hoja de Trabajo para listado'!$DE$153:$DE$1048576,0),MATCH((CUADRO!Q$5&amp;$E916),'Hoja de Trabajo para listado'!$DE$151:$DG$151,0)),0)+IFERROR(INDEX('Hoja de Trabajo para listado'!$CD$155:$DC$1048576,MATCH($A916,'Hoja de Trabajo para listado'!$CD$155:$CD$1048576,0),MATCH((CUADRO!Q$5&amp;$E916),'Hoja de Trabajo para listado'!$CD$151:$DC$151,0)),0)</f>
        <v>0</v>
      </c>
      <c r="R916" s="243">
        <f t="shared" ca="1" si="31"/>
        <v>0</v>
      </c>
      <c r="S916" s="249"/>
      <c r="T916" s="243">
        <f ca="1">+T917</f>
        <v>0</v>
      </c>
      <c r="U916" s="242">
        <f t="shared" si="32"/>
        <v>1</v>
      </c>
      <c r="V916" s="333" t="str">
        <f>+VLOOKUP(A916,bd_lista!$A$3:$E$590,5,FALSE)</f>
        <v>Gobiernos Autonomos Municipales</v>
      </c>
      <c r="W916" s="391" t="str">
        <f>+V916</f>
        <v>Gobiernos Autonomos Municipales</v>
      </c>
      <c r="X916" s="242">
        <f>+VLOOKUP(A916,[4]Sheet1!$A$13:$D$744,4,FALSE)</f>
        <v>0</v>
      </c>
      <c r="Y916" s="242" t="e">
        <f>+VLOOKUP(X916,bd_lista!$A$3:$C$590,3,FALSE)</f>
        <v>#N/A</v>
      </c>
      <c r="Z916" s="294">
        <f>+X916</f>
        <v>0</v>
      </c>
      <c r="AA916" s="295" t="e">
        <f>+Y916</f>
        <v>#N/A</v>
      </c>
    </row>
    <row r="917" spans="1:27" customFormat="1" ht="15" hidden="1" customHeight="1">
      <c r="A917" s="32">
        <v>1602</v>
      </c>
      <c r="B917" s="388"/>
      <c r="C917" s="247" t="str">
        <f>+VLOOKUP(A917,bd_lista!$A$3:$C$590,3,FALSE)</f>
        <v>Gobierno Autónomo Municipal de Padcaya</v>
      </c>
      <c r="D917" s="390"/>
      <c r="E917" s="244" t="s">
        <v>1305</v>
      </c>
      <c r="F917" s="245">
        <f ca="1">+IFERROR(INDEX('Hoja de Trabajo para listado'!$A$155:$Z$1048576,MATCH($A917,'Hoja de Trabajo para listado'!$A$155:$A$1048576,0),MATCH((CUADRO!F$5&amp;$E917),'Hoja de Trabajo para listado'!$A$151:$Z$151,0)),0)+IFERROR(INDEX('Hoja de Trabajo para listado'!$AB$155:$BA$1048576,MATCH($A917,'Hoja de Trabajo para listado'!$AB$155:$AB$1048576,0),MATCH((CUADRO!F$5&amp;$E917),'Hoja de Trabajo para listado'!$AB$151:$BA$151,0)),0)+IFERROR(INDEX('Hoja de Trabajo para listado'!$BC$155:$CB$1048576,MATCH($A917,'Hoja de Trabajo para listado'!$BC$155:$BC$1048576,0),MATCH((CUADRO!F$5&amp;$E917),'Hoja de Trabajo para listado'!$BC$151:$CB$151,0)),0)+IFERROR(INDEX('Hoja de Trabajo para listado'!$DE$153:$DG$274,MATCH($A917,'Hoja de Trabajo para listado'!$DE$153:$DE$1048576,0),MATCH((CUADRO!F$5&amp;$E917),'Hoja de Trabajo para listado'!$DE$151:$DG$151,0)),0)+IFERROR(INDEX('Hoja de Trabajo para listado'!$CD$155:$DC$1048576,MATCH($A917,'Hoja de Trabajo para listado'!$CD$155:$CD$1048576,0),MATCH((CUADRO!F$5&amp;$E917),'Hoja de Trabajo para listado'!$CD$151:$DC$151,0)),0)</f>
        <v>0</v>
      </c>
      <c r="G917" s="245">
        <f ca="1">+IFERROR(INDEX('Hoja de Trabajo para listado'!$A$155:$Z$1048576,MATCH($A917,'Hoja de Trabajo para listado'!$A$155:$A$1048576,0),MATCH((CUADRO!G$5&amp;$E917),'Hoja de Trabajo para listado'!$A$151:$Z$151,0)),0)+IFERROR(INDEX('Hoja de Trabajo para listado'!$AB$155:$BA$1048576,MATCH($A917,'Hoja de Trabajo para listado'!$AB$155:$AB$1048576,0),MATCH((CUADRO!G$5&amp;$E917),'Hoja de Trabajo para listado'!$AB$151:$BA$151,0)),0)+IFERROR(INDEX('Hoja de Trabajo para listado'!$BC$155:$CB$1048576,MATCH($A917,'Hoja de Trabajo para listado'!$BC$155:$BC$1048576,0),MATCH((CUADRO!G$5&amp;$E917),'Hoja de Trabajo para listado'!$BC$151:$CB$151,0)),0)+IFERROR(INDEX('Hoja de Trabajo para listado'!$DE$153:$DG$274,MATCH($A917,'Hoja de Trabajo para listado'!$DE$153:$DE$1048576,0),MATCH((CUADRO!G$5&amp;$E917),'Hoja de Trabajo para listado'!$DE$151:$DG$151,0)),0)+IFERROR(INDEX('Hoja de Trabajo para listado'!$CD$155:$DC$1048576,MATCH($A917,'Hoja de Trabajo para listado'!$CD$155:$CD$1048576,0),MATCH((CUADRO!G$5&amp;$E917),'Hoja de Trabajo para listado'!$CD$151:$DC$151,0)),0)</f>
        <v>0</v>
      </c>
      <c r="H917" s="245">
        <f ca="1">+IFERROR(INDEX('Hoja de Trabajo para listado'!$A$155:$Z$1048576,MATCH($A917,'Hoja de Trabajo para listado'!$A$155:$A$1048576,0),MATCH((CUADRO!H$5&amp;$E917),'Hoja de Trabajo para listado'!$A$151:$Z$151,0)),0)+IFERROR(INDEX('Hoja de Trabajo para listado'!$AB$155:$BA$1048576,MATCH($A917,'Hoja de Trabajo para listado'!$AB$155:$AB$1048576,0),MATCH((CUADRO!H$5&amp;$E917),'Hoja de Trabajo para listado'!$AB$151:$BA$151,0)),0)+IFERROR(INDEX('Hoja de Trabajo para listado'!$BC$155:$CB$1048576,MATCH($A917,'Hoja de Trabajo para listado'!$BC$155:$BC$1048576,0),MATCH((CUADRO!H$5&amp;$E917),'Hoja de Trabajo para listado'!$BC$151:$CB$151,0)),0)+IFERROR(INDEX('Hoja de Trabajo para listado'!$DE$153:$DG$274,MATCH($A917,'Hoja de Trabajo para listado'!$DE$153:$DE$1048576,0),MATCH((CUADRO!H$5&amp;$E917),'Hoja de Trabajo para listado'!$DE$151:$DG$151,0)),0)+IFERROR(INDEX('Hoja de Trabajo para listado'!$CD$155:$DC$1048576,MATCH($A917,'Hoja de Trabajo para listado'!$CD$155:$CD$1048576,0),MATCH((CUADRO!H$5&amp;$E917),'Hoja de Trabajo para listado'!$CD$151:$DC$151,0)),0)</f>
        <v>0</v>
      </c>
      <c r="I917" s="245">
        <f ca="1">+IFERROR(INDEX('Hoja de Trabajo para listado'!$A$155:$Z$1048576,MATCH($A917,'Hoja de Trabajo para listado'!$A$155:$A$1048576,0),MATCH((CUADRO!I$5&amp;$E917),'Hoja de Trabajo para listado'!$A$151:$Z$151,0)),0)+IFERROR(INDEX('Hoja de Trabajo para listado'!$AB$155:$BA$1048576,MATCH($A917,'Hoja de Trabajo para listado'!$AB$155:$AB$1048576,0),MATCH((CUADRO!I$5&amp;$E917),'Hoja de Trabajo para listado'!$AB$151:$BA$151,0)),0)+IFERROR(INDEX('Hoja de Trabajo para listado'!$BC$155:$CB$1048576,MATCH($A917,'Hoja de Trabajo para listado'!$BC$155:$BC$1048576,0),MATCH((CUADRO!I$5&amp;$E917),'Hoja de Trabajo para listado'!$BC$151:$CB$151,0)),0)+IFERROR(INDEX('Hoja de Trabajo para listado'!$DE$153:$DG$274,MATCH($A917,'Hoja de Trabajo para listado'!$DE$153:$DE$1048576,0),MATCH((CUADRO!I$5&amp;$E917),'Hoja de Trabajo para listado'!$DE$151:$DG$151,0)),0)+IFERROR(INDEX('Hoja de Trabajo para listado'!$CD$155:$DC$1048576,MATCH($A917,'Hoja de Trabajo para listado'!$CD$155:$CD$1048576,0),MATCH((CUADRO!I$5&amp;$E917),'Hoja de Trabajo para listado'!$CD$151:$DC$151,0)),0)</f>
        <v>0</v>
      </c>
      <c r="J917" s="245">
        <f ca="1">+IFERROR(INDEX('Hoja de Trabajo para listado'!$A$155:$Z$1048576,MATCH($A917,'Hoja de Trabajo para listado'!$A$155:$A$1048576,0),MATCH((CUADRO!J$5&amp;$E917),'Hoja de Trabajo para listado'!$A$151:$Z$151,0)),0)+IFERROR(INDEX('Hoja de Trabajo para listado'!$AB$155:$BA$1048576,MATCH($A917,'Hoja de Trabajo para listado'!$AB$155:$AB$1048576,0),MATCH((CUADRO!J$5&amp;$E917),'Hoja de Trabajo para listado'!$AB$151:$BA$151,0)),0)+IFERROR(INDEX('Hoja de Trabajo para listado'!$BC$155:$CB$1048576,MATCH($A917,'Hoja de Trabajo para listado'!$BC$155:$BC$1048576,0),MATCH((CUADRO!J$5&amp;$E917),'Hoja de Trabajo para listado'!$BC$151:$CB$151,0)),0)+IFERROR(INDEX('Hoja de Trabajo para listado'!$DE$153:$DG$274,MATCH($A917,'Hoja de Trabajo para listado'!$DE$153:$DE$1048576,0),MATCH((CUADRO!J$5&amp;$E917),'Hoja de Trabajo para listado'!$DE$151:$DG$151,0)),0)+IFERROR(INDEX('Hoja de Trabajo para listado'!$CD$155:$DC$1048576,MATCH($A917,'Hoja de Trabajo para listado'!$CD$155:$CD$1048576,0),MATCH((CUADRO!J$5&amp;$E917),'Hoja de Trabajo para listado'!$CD$151:$DC$151,0)),0)</f>
        <v>0</v>
      </c>
      <c r="K917" s="245">
        <f ca="1">+IFERROR(INDEX('Hoja de Trabajo para listado'!$A$155:$Z$1048576,MATCH($A917,'Hoja de Trabajo para listado'!$A$155:$A$1048576,0),MATCH((CUADRO!K$5&amp;$E917),'Hoja de Trabajo para listado'!$A$151:$Z$151,0)),0)+IFERROR(INDEX('Hoja de Trabajo para listado'!$AB$155:$BA$1048576,MATCH($A917,'Hoja de Trabajo para listado'!$AB$155:$AB$1048576,0),MATCH((CUADRO!K$5&amp;$E917),'Hoja de Trabajo para listado'!$AB$151:$BA$151,0)),0)+IFERROR(INDEX('Hoja de Trabajo para listado'!$BC$155:$CB$1048576,MATCH($A917,'Hoja de Trabajo para listado'!$BC$155:$BC$1048576,0),MATCH((CUADRO!K$5&amp;$E917),'Hoja de Trabajo para listado'!$BC$151:$CB$151,0)),0)+IFERROR(INDEX('Hoja de Trabajo para listado'!$DE$153:$DG$274,MATCH($A917,'Hoja de Trabajo para listado'!$DE$153:$DE$1048576,0),MATCH((CUADRO!K$5&amp;$E917),'Hoja de Trabajo para listado'!$DE$151:$DG$151,0)),0)+IFERROR(INDEX('Hoja de Trabajo para listado'!$CD$155:$DC$1048576,MATCH($A917,'Hoja de Trabajo para listado'!$CD$155:$CD$1048576,0),MATCH((CUADRO!K$5&amp;$E917),'Hoja de Trabajo para listado'!$CD$151:$DC$151,0)),0)</f>
        <v>0</v>
      </c>
      <c r="L917" s="245">
        <f ca="1">+IFERROR(INDEX('Hoja de Trabajo para listado'!$A$155:$Z$1048576,MATCH($A917,'Hoja de Trabajo para listado'!$A$155:$A$1048576,0),MATCH((CUADRO!L$5&amp;$E917),'Hoja de Trabajo para listado'!$A$151:$Z$151,0)),0)+IFERROR(INDEX('Hoja de Trabajo para listado'!$AB$155:$BA$1048576,MATCH($A917,'Hoja de Trabajo para listado'!$AB$155:$AB$1048576,0),MATCH((CUADRO!L$5&amp;$E917),'Hoja de Trabajo para listado'!$AB$151:$BA$151,0)),0)+IFERROR(INDEX('Hoja de Trabajo para listado'!$BC$155:$CB$1048576,MATCH($A917,'Hoja de Trabajo para listado'!$BC$155:$BC$1048576,0),MATCH((CUADRO!L$5&amp;$E917),'Hoja de Trabajo para listado'!$BC$151:$CB$151,0)),0)+IFERROR(INDEX('Hoja de Trabajo para listado'!$DE$153:$DG$274,MATCH($A917,'Hoja de Trabajo para listado'!$DE$153:$DE$1048576,0),MATCH((CUADRO!L$5&amp;$E917),'Hoja de Trabajo para listado'!$DE$151:$DG$151,0)),0)+IFERROR(INDEX('Hoja de Trabajo para listado'!$CD$155:$DC$1048576,MATCH($A917,'Hoja de Trabajo para listado'!$CD$155:$CD$1048576,0),MATCH((CUADRO!L$5&amp;$E917),'Hoja de Trabajo para listado'!$CD$151:$DC$151,0)),0)</f>
        <v>0</v>
      </c>
      <c r="M917" s="245">
        <f ca="1">+IFERROR(INDEX('Hoja de Trabajo para listado'!$A$155:$Z$1048576,MATCH($A917,'Hoja de Trabajo para listado'!$A$155:$A$1048576,0),MATCH((CUADRO!M$5&amp;$E917),'Hoja de Trabajo para listado'!$A$151:$Z$151,0)),0)+IFERROR(INDEX('Hoja de Trabajo para listado'!$AB$155:$BA$1048576,MATCH($A917,'Hoja de Trabajo para listado'!$AB$155:$AB$1048576,0),MATCH((CUADRO!M$5&amp;$E917),'Hoja de Trabajo para listado'!$AB$151:$BA$151,0)),0)+IFERROR(INDEX('Hoja de Trabajo para listado'!$BC$155:$CB$1048576,MATCH($A917,'Hoja de Trabajo para listado'!$BC$155:$BC$1048576,0),MATCH((CUADRO!M$5&amp;$E917),'Hoja de Trabajo para listado'!$BC$151:$CB$151,0)),0)+IFERROR(INDEX('Hoja de Trabajo para listado'!$DE$153:$DG$274,MATCH($A917,'Hoja de Trabajo para listado'!$DE$153:$DE$1048576,0),MATCH((CUADRO!M$5&amp;$E917),'Hoja de Trabajo para listado'!$DE$151:$DG$151,0)),0)+IFERROR(INDEX('Hoja de Trabajo para listado'!$CD$155:$DC$1048576,MATCH($A917,'Hoja de Trabajo para listado'!$CD$155:$CD$1048576,0),MATCH((CUADRO!M$5&amp;$E917),'Hoja de Trabajo para listado'!$CD$151:$DC$151,0)),0)</f>
        <v>0</v>
      </c>
      <c r="N917" s="245">
        <f ca="1">+IFERROR(INDEX('Hoja de Trabajo para listado'!$A$155:$Z$1048576,MATCH($A917,'Hoja de Trabajo para listado'!$A$155:$A$1048576,0),MATCH((CUADRO!N$5&amp;$E917),'Hoja de Trabajo para listado'!$A$151:$Z$151,0)),0)+IFERROR(INDEX('Hoja de Trabajo para listado'!$AB$155:$BA$1048576,MATCH($A917,'Hoja de Trabajo para listado'!$AB$155:$AB$1048576,0),MATCH((CUADRO!N$5&amp;$E917),'Hoja de Trabajo para listado'!$AB$151:$BA$151,0)),0)+IFERROR(INDEX('Hoja de Trabajo para listado'!$BC$155:$CB$1048576,MATCH($A917,'Hoja de Trabajo para listado'!$BC$155:$BC$1048576,0),MATCH((CUADRO!N$5&amp;$E917),'Hoja de Trabajo para listado'!$BC$151:$CB$151,0)),0)+IFERROR(INDEX('Hoja de Trabajo para listado'!$DE$153:$DG$274,MATCH($A917,'Hoja de Trabajo para listado'!$DE$153:$DE$1048576,0),MATCH((CUADRO!N$5&amp;$E917),'Hoja de Trabajo para listado'!$DE$151:$DG$151,0)),0)+IFERROR(INDEX('Hoja de Trabajo para listado'!$CD$155:$DC$1048576,MATCH($A917,'Hoja de Trabajo para listado'!$CD$155:$CD$1048576,0),MATCH((CUADRO!N$5&amp;$E917),'Hoja de Trabajo para listado'!$CD$151:$DC$151,0)),0)</f>
        <v>0</v>
      </c>
      <c r="O917" s="245">
        <f ca="1">+IFERROR(INDEX('Hoja de Trabajo para listado'!$A$155:$Z$1048576,MATCH($A917,'Hoja de Trabajo para listado'!$A$155:$A$1048576,0),MATCH((CUADRO!O$5&amp;$E917),'Hoja de Trabajo para listado'!$A$151:$Z$151,0)),0)+IFERROR(INDEX('Hoja de Trabajo para listado'!$AB$155:$BA$1048576,MATCH($A917,'Hoja de Trabajo para listado'!$AB$155:$AB$1048576,0),MATCH((CUADRO!O$5&amp;$E917),'Hoja de Trabajo para listado'!$AB$151:$BA$151,0)),0)+IFERROR(INDEX('Hoja de Trabajo para listado'!$BC$155:$CB$1048576,MATCH($A917,'Hoja de Trabajo para listado'!$BC$155:$BC$1048576,0),MATCH((CUADRO!O$5&amp;$E917),'Hoja de Trabajo para listado'!$BC$151:$CB$151,0)),0)+IFERROR(INDEX('Hoja de Trabajo para listado'!$DE$153:$DG$274,MATCH($A917,'Hoja de Trabajo para listado'!$DE$153:$DE$1048576,0),MATCH((CUADRO!O$5&amp;$E917),'Hoja de Trabajo para listado'!$DE$151:$DG$151,0)),0)+IFERROR(INDEX('Hoja de Trabajo para listado'!$CD$155:$DC$1048576,MATCH($A917,'Hoja de Trabajo para listado'!$CD$155:$CD$1048576,0),MATCH((CUADRO!O$5&amp;$E917),'Hoja de Trabajo para listado'!$CD$151:$DC$151,0)),0)</f>
        <v>0</v>
      </c>
      <c r="P917" s="245">
        <f ca="1">+IFERROR(INDEX('Hoja de Trabajo para listado'!$A$155:$Z$1048576,MATCH($A917,'Hoja de Trabajo para listado'!$A$155:$A$1048576,0),MATCH((CUADRO!P$5&amp;$E917),'Hoja de Trabajo para listado'!$A$151:$Z$151,0)),0)+IFERROR(INDEX('Hoja de Trabajo para listado'!$AB$155:$BA$1048576,MATCH($A917,'Hoja de Trabajo para listado'!$AB$155:$AB$1048576,0),MATCH((CUADRO!P$5&amp;$E917),'Hoja de Trabajo para listado'!$AB$151:$BA$151,0)),0)+IFERROR(INDEX('Hoja de Trabajo para listado'!$BC$155:$CB$1048576,MATCH($A917,'Hoja de Trabajo para listado'!$BC$155:$BC$1048576,0),MATCH((CUADRO!P$5&amp;$E917),'Hoja de Trabajo para listado'!$BC$151:$CB$151,0)),0)+IFERROR(INDEX('Hoja de Trabajo para listado'!$DE$153:$DG$274,MATCH($A917,'Hoja de Trabajo para listado'!$DE$153:$DE$1048576,0),MATCH((CUADRO!P$5&amp;$E917),'Hoja de Trabajo para listado'!$DE$151:$DG$151,0)),0)+IFERROR(INDEX('Hoja de Trabajo para listado'!$CD$155:$DC$1048576,MATCH($A917,'Hoja de Trabajo para listado'!$CD$155:$CD$1048576,0),MATCH((CUADRO!P$5&amp;$E917),'Hoja de Trabajo para listado'!$CD$151:$DC$151,0)),0)</f>
        <v>0</v>
      </c>
      <c r="Q917" s="245">
        <f ca="1">+IFERROR(INDEX('Hoja de Trabajo para listado'!$A$155:$Z$1048576,MATCH($A917,'Hoja de Trabajo para listado'!$A$155:$A$1048576,0),MATCH((CUADRO!Q$5&amp;$E917),'Hoja de Trabajo para listado'!$A$151:$Z$151,0)),0)+IFERROR(INDEX('Hoja de Trabajo para listado'!$AB$155:$BA$1048576,MATCH($A917,'Hoja de Trabajo para listado'!$AB$155:$AB$1048576,0),MATCH((CUADRO!Q$5&amp;$E917),'Hoja de Trabajo para listado'!$AB$151:$BA$151,0)),0)+IFERROR(INDEX('Hoja de Trabajo para listado'!$BC$155:$CB$1048576,MATCH($A917,'Hoja de Trabajo para listado'!$BC$155:$BC$1048576,0),MATCH((CUADRO!Q$5&amp;$E917),'Hoja de Trabajo para listado'!$BC$151:$CB$151,0)),0)+IFERROR(INDEX('Hoja de Trabajo para listado'!$DE$153:$DG$274,MATCH($A917,'Hoja de Trabajo para listado'!$DE$153:$DE$1048576,0),MATCH((CUADRO!Q$5&amp;$E917),'Hoja de Trabajo para listado'!$DE$151:$DG$151,0)),0)+IFERROR(INDEX('Hoja de Trabajo para listado'!$CD$155:$DC$1048576,MATCH($A917,'Hoja de Trabajo para listado'!$CD$155:$CD$1048576,0),MATCH((CUADRO!Q$5&amp;$E917),'Hoja de Trabajo para listado'!$CD$151:$DC$151,0)),0)</f>
        <v>0</v>
      </c>
      <c r="R917" s="245">
        <f t="shared" ca="1" si="31"/>
        <v>0</v>
      </c>
      <c r="S917" s="259">
        <f ca="1">+R916+R917</f>
        <v>0</v>
      </c>
      <c r="T917" s="245">
        <f ca="1">+S917</f>
        <v>0</v>
      </c>
      <c r="U917" s="244">
        <f t="shared" si="32"/>
        <v>2</v>
      </c>
      <c r="V917" s="333" t="str">
        <f>+VLOOKUP(A917,bd_lista!$A$3:$E$590,5,FALSE)</f>
        <v>Gobiernos Autonomos Municipales</v>
      </c>
      <c r="W917" s="392"/>
      <c r="X917" s="242">
        <f>+VLOOKUP(A917,[4]Sheet1!$A$13:$D$744,4,FALSE)</f>
        <v>0</v>
      </c>
      <c r="Y917" s="242" t="e">
        <f>+VLOOKUP(X917,bd_lista!$A$3:$C$590,3,FALSE)</f>
        <v>#N/A</v>
      </c>
      <c r="Z917" s="292"/>
      <c r="AA917" s="293"/>
    </row>
    <row r="918" spans="1:27" customFormat="1" ht="15" hidden="1" customHeight="1">
      <c r="A918" s="32">
        <v>1603</v>
      </c>
      <c r="B918" s="387">
        <f>+A918</f>
        <v>1603</v>
      </c>
      <c r="C918" s="247" t="str">
        <f>+VLOOKUP(A918,bd_lista!$A$3:$C$590,3,FALSE)</f>
        <v>Gobierno Autónomo Municipal de Bermejo</v>
      </c>
      <c r="D918" s="389" t="str">
        <f>+C918</f>
        <v>Gobierno Autónomo Municipal de Bermejo</v>
      </c>
      <c r="E918" s="242" t="s">
        <v>1304</v>
      </c>
      <c r="F918" s="243">
        <f ca="1">+IFERROR(INDEX('Hoja de Trabajo para listado'!$A$155:$Z$1048576,MATCH($A918,'Hoja de Trabajo para listado'!$A$155:$A$1048576,0),MATCH((CUADRO!F$5&amp;$E918),'Hoja de Trabajo para listado'!$A$151:$Z$151,0)),0)+IFERROR(INDEX('Hoja de Trabajo para listado'!$AB$155:$BA$1048576,MATCH($A918,'Hoja de Trabajo para listado'!$AB$155:$AB$1048576,0),MATCH((CUADRO!F$5&amp;$E918),'Hoja de Trabajo para listado'!$AB$151:$BA$151,0)),0)+IFERROR(INDEX('Hoja de Trabajo para listado'!$BC$155:$CB$1048576,MATCH($A918,'Hoja de Trabajo para listado'!$BC$155:$BC$1048576,0),MATCH((CUADRO!F$5&amp;$E918),'Hoja de Trabajo para listado'!$BC$151:$CB$151,0)),0)+IFERROR(INDEX('Hoja de Trabajo para listado'!$DE$153:$DG$274,MATCH($A918,'Hoja de Trabajo para listado'!$DE$153:$DE$1048576,0),MATCH((CUADRO!F$5&amp;$E918),'Hoja de Trabajo para listado'!$DE$151:$DG$151,0)),0)+IFERROR(INDEX('Hoja de Trabajo para listado'!$CD$155:$DC$1048576,MATCH($A918,'Hoja de Trabajo para listado'!$CD$155:$CD$1048576,0),MATCH((CUADRO!F$5&amp;$E918),'Hoja de Trabajo para listado'!$CD$151:$DC$151,0)),0)</f>
        <v>0</v>
      </c>
      <c r="G918" s="243">
        <f ca="1">+IFERROR(INDEX('Hoja de Trabajo para listado'!$A$155:$Z$1048576,MATCH($A918,'Hoja de Trabajo para listado'!$A$155:$A$1048576,0),MATCH((CUADRO!G$5&amp;$E918),'Hoja de Trabajo para listado'!$A$151:$Z$151,0)),0)+IFERROR(INDEX('Hoja de Trabajo para listado'!$AB$155:$BA$1048576,MATCH($A918,'Hoja de Trabajo para listado'!$AB$155:$AB$1048576,0),MATCH((CUADRO!G$5&amp;$E918),'Hoja de Trabajo para listado'!$AB$151:$BA$151,0)),0)+IFERROR(INDEX('Hoja de Trabajo para listado'!$BC$155:$CB$1048576,MATCH($A918,'Hoja de Trabajo para listado'!$BC$155:$BC$1048576,0),MATCH((CUADRO!G$5&amp;$E918),'Hoja de Trabajo para listado'!$BC$151:$CB$151,0)),0)+IFERROR(INDEX('Hoja de Trabajo para listado'!$DE$153:$DG$274,MATCH($A918,'Hoja de Trabajo para listado'!$DE$153:$DE$1048576,0),MATCH((CUADRO!G$5&amp;$E918),'Hoja de Trabajo para listado'!$DE$151:$DG$151,0)),0)+IFERROR(INDEX('Hoja de Trabajo para listado'!$CD$155:$DC$1048576,MATCH($A918,'Hoja de Trabajo para listado'!$CD$155:$CD$1048576,0),MATCH((CUADRO!G$5&amp;$E918),'Hoja de Trabajo para listado'!$CD$151:$DC$151,0)),0)</f>
        <v>0</v>
      </c>
      <c r="H918" s="243">
        <f ca="1">+IFERROR(INDEX('Hoja de Trabajo para listado'!$A$155:$Z$1048576,MATCH($A918,'Hoja de Trabajo para listado'!$A$155:$A$1048576,0),MATCH((CUADRO!H$5&amp;$E918),'Hoja de Trabajo para listado'!$A$151:$Z$151,0)),0)+IFERROR(INDEX('Hoja de Trabajo para listado'!$AB$155:$BA$1048576,MATCH($A918,'Hoja de Trabajo para listado'!$AB$155:$AB$1048576,0),MATCH((CUADRO!H$5&amp;$E918),'Hoja de Trabajo para listado'!$AB$151:$BA$151,0)),0)+IFERROR(INDEX('Hoja de Trabajo para listado'!$BC$155:$CB$1048576,MATCH($A918,'Hoja de Trabajo para listado'!$BC$155:$BC$1048576,0),MATCH((CUADRO!H$5&amp;$E918),'Hoja de Trabajo para listado'!$BC$151:$CB$151,0)),0)+IFERROR(INDEX('Hoja de Trabajo para listado'!$DE$153:$DG$274,MATCH($A918,'Hoja de Trabajo para listado'!$DE$153:$DE$1048576,0),MATCH((CUADRO!H$5&amp;$E918),'Hoja de Trabajo para listado'!$DE$151:$DG$151,0)),0)+IFERROR(INDEX('Hoja de Trabajo para listado'!$CD$155:$DC$1048576,MATCH($A918,'Hoja de Trabajo para listado'!$CD$155:$CD$1048576,0),MATCH((CUADRO!H$5&amp;$E918),'Hoja de Trabajo para listado'!$CD$151:$DC$151,0)),0)</f>
        <v>0</v>
      </c>
      <c r="I918" s="243">
        <f ca="1">+IFERROR(INDEX('Hoja de Trabajo para listado'!$A$155:$Z$1048576,MATCH($A918,'Hoja de Trabajo para listado'!$A$155:$A$1048576,0),MATCH((CUADRO!I$5&amp;$E918),'Hoja de Trabajo para listado'!$A$151:$Z$151,0)),0)+IFERROR(INDEX('Hoja de Trabajo para listado'!$AB$155:$BA$1048576,MATCH($A918,'Hoja de Trabajo para listado'!$AB$155:$AB$1048576,0),MATCH((CUADRO!I$5&amp;$E918),'Hoja de Trabajo para listado'!$AB$151:$BA$151,0)),0)+IFERROR(INDEX('Hoja de Trabajo para listado'!$BC$155:$CB$1048576,MATCH($A918,'Hoja de Trabajo para listado'!$BC$155:$BC$1048576,0),MATCH((CUADRO!I$5&amp;$E918),'Hoja de Trabajo para listado'!$BC$151:$CB$151,0)),0)+IFERROR(INDEX('Hoja de Trabajo para listado'!$DE$153:$DG$274,MATCH($A918,'Hoja de Trabajo para listado'!$DE$153:$DE$1048576,0),MATCH((CUADRO!I$5&amp;$E918),'Hoja de Trabajo para listado'!$DE$151:$DG$151,0)),0)+IFERROR(INDEX('Hoja de Trabajo para listado'!$CD$155:$DC$1048576,MATCH($A918,'Hoja de Trabajo para listado'!$CD$155:$CD$1048576,0),MATCH((CUADRO!I$5&amp;$E918),'Hoja de Trabajo para listado'!$CD$151:$DC$151,0)),0)</f>
        <v>0</v>
      </c>
      <c r="J918" s="243">
        <f ca="1">+IFERROR(INDEX('Hoja de Trabajo para listado'!$A$155:$Z$1048576,MATCH($A918,'Hoja de Trabajo para listado'!$A$155:$A$1048576,0),MATCH((CUADRO!J$5&amp;$E918),'Hoja de Trabajo para listado'!$A$151:$Z$151,0)),0)+IFERROR(INDEX('Hoja de Trabajo para listado'!$AB$155:$BA$1048576,MATCH($A918,'Hoja de Trabajo para listado'!$AB$155:$AB$1048576,0),MATCH((CUADRO!J$5&amp;$E918),'Hoja de Trabajo para listado'!$AB$151:$BA$151,0)),0)+IFERROR(INDEX('Hoja de Trabajo para listado'!$BC$155:$CB$1048576,MATCH($A918,'Hoja de Trabajo para listado'!$BC$155:$BC$1048576,0),MATCH((CUADRO!J$5&amp;$E918),'Hoja de Trabajo para listado'!$BC$151:$CB$151,0)),0)+IFERROR(INDEX('Hoja de Trabajo para listado'!$DE$153:$DG$274,MATCH($A918,'Hoja de Trabajo para listado'!$DE$153:$DE$1048576,0),MATCH((CUADRO!J$5&amp;$E918),'Hoja de Trabajo para listado'!$DE$151:$DG$151,0)),0)+IFERROR(INDEX('Hoja de Trabajo para listado'!$CD$155:$DC$1048576,MATCH($A918,'Hoja de Trabajo para listado'!$CD$155:$CD$1048576,0),MATCH((CUADRO!J$5&amp;$E918),'Hoja de Trabajo para listado'!$CD$151:$DC$151,0)),0)</f>
        <v>0</v>
      </c>
      <c r="K918" s="243">
        <f ca="1">+IFERROR(INDEX('Hoja de Trabajo para listado'!$A$155:$Z$1048576,MATCH($A918,'Hoja de Trabajo para listado'!$A$155:$A$1048576,0),MATCH((CUADRO!K$5&amp;$E918),'Hoja de Trabajo para listado'!$A$151:$Z$151,0)),0)+IFERROR(INDEX('Hoja de Trabajo para listado'!$AB$155:$BA$1048576,MATCH($A918,'Hoja de Trabajo para listado'!$AB$155:$AB$1048576,0),MATCH((CUADRO!K$5&amp;$E918),'Hoja de Trabajo para listado'!$AB$151:$BA$151,0)),0)+IFERROR(INDEX('Hoja de Trabajo para listado'!$BC$155:$CB$1048576,MATCH($A918,'Hoja de Trabajo para listado'!$BC$155:$BC$1048576,0),MATCH((CUADRO!K$5&amp;$E918),'Hoja de Trabajo para listado'!$BC$151:$CB$151,0)),0)+IFERROR(INDEX('Hoja de Trabajo para listado'!$DE$153:$DG$274,MATCH($A918,'Hoja de Trabajo para listado'!$DE$153:$DE$1048576,0),MATCH((CUADRO!K$5&amp;$E918),'Hoja de Trabajo para listado'!$DE$151:$DG$151,0)),0)+IFERROR(INDEX('Hoja de Trabajo para listado'!$CD$155:$DC$1048576,MATCH($A918,'Hoja de Trabajo para listado'!$CD$155:$CD$1048576,0),MATCH((CUADRO!K$5&amp;$E918),'Hoja de Trabajo para listado'!$CD$151:$DC$151,0)),0)</f>
        <v>0</v>
      </c>
      <c r="L918" s="243">
        <f ca="1">+IFERROR(INDEX('Hoja de Trabajo para listado'!$A$155:$Z$1048576,MATCH($A918,'Hoja de Trabajo para listado'!$A$155:$A$1048576,0),MATCH((CUADRO!L$5&amp;$E918),'Hoja de Trabajo para listado'!$A$151:$Z$151,0)),0)+IFERROR(INDEX('Hoja de Trabajo para listado'!$AB$155:$BA$1048576,MATCH($A918,'Hoja de Trabajo para listado'!$AB$155:$AB$1048576,0),MATCH((CUADRO!L$5&amp;$E918),'Hoja de Trabajo para listado'!$AB$151:$BA$151,0)),0)+IFERROR(INDEX('Hoja de Trabajo para listado'!$BC$155:$CB$1048576,MATCH($A918,'Hoja de Trabajo para listado'!$BC$155:$BC$1048576,0),MATCH((CUADRO!L$5&amp;$E918),'Hoja de Trabajo para listado'!$BC$151:$CB$151,0)),0)+IFERROR(INDEX('Hoja de Trabajo para listado'!$DE$153:$DG$274,MATCH($A918,'Hoja de Trabajo para listado'!$DE$153:$DE$1048576,0),MATCH((CUADRO!L$5&amp;$E918),'Hoja de Trabajo para listado'!$DE$151:$DG$151,0)),0)+IFERROR(INDEX('Hoja de Trabajo para listado'!$CD$155:$DC$1048576,MATCH($A918,'Hoja de Trabajo para listado'!$CD$155:$CD$1048576,0),MATCH((CUADRO!L$5&amp;$E918),'Hoja de Trabajo para listado'!$CD$151:$DC$151,0)),0)</f>
        <v>0</v>
      </c>
      <c r="M918" s="243">
        <f ca="1">+IFERROR(INDEX('Hoja de Trabajo para listado'!$A$155:$Z$1048576,MATCH($A918,'Hoja de Trabajo para listado'!$A$155:$A$1048576,0),MATCH((CUADRO!M$5&amp;$E918),'Hoja de Trabajo para listado'!$A$151:$Z$151,0)),0)+IFERROR(INDEX('Hoja de Trabajo para listado'!$AB$155:$BA$1048576,MATCH($A918,'Hoja de Trabajo para listado'!$AB$155:$AB$1048576,0),MATCH((CUADRO!M$5&amp;$E918),'Hoja de Trabajo para listado'!$AB$151:$BA$151,0)),0)+IFERROR(INDEX('Hoja de Trabajo para listado'!$BC$155:$CB$1048576,MATCH($A918,'Hoja de Trabajo para listado'!$BC$155:$BC$1048576,0),MATCH((CUADRO!M$5&amp;$E918),'Hoja de Trabajo para listado'!$BC$151:$CB$151,0)),0)+IFERROR(INDEX('Hoja de Trabajo para listado'!$DE$153:$DG$274,MATCH($A918,'Hoja de Trabajo para listado'!$DE$153:$DE$1048576,0),MATCH((CUADRO!M$5&amp;$E918),'Hoja de Trabajo para listado'!$DE$151:$DG$151,0)),0)+IFERROR(INDEX('Hoja de Trabajo para listado'!$CD$155:$DC$1048576,MATCH($A918,'Hoja de Trabajo para listado'!$CD$155:$CD$1048576,0),MATCH((CUADRO!M$5&amp;$E918),'Hoja de Trabajo para listado'!$CD$151:$DC$151,0)),0)</f>
        <v>0</v>
      </c>
      <c r="N918" s="243">
        <f ca="1">+IFERROR(INDEX('Hoja de Trabajo para listado'!$A$155:$Z$1048576,MATCH($A918,'Hoja de Trabajo para listado'!$A$155:$A$1048576,0),MATCH((CUADRO!N$5&amp;$E918),'Hoja de Trabajo para listado'!$A$151:$Z$151,0)),0)+IFERROR(INDEX('Hoja de Trabajo para listado'!$AB$155:$BA$1048576,MATCH($A918,'Hoja de Trabajo para listado'!$AB$155:$AB$1048576,0),MATCH((CUADRO!N$5&amp;$E918),'Hoja de Trabajo para listado'!$AB$151:$BA$151,0)),0)+IFERROR(INDEX('Hoja de Trabajo para listado'!$BC$155:$CB$1048576,MATCH($A918,'Hoja de Trabajo para listado'!$BC$155:$BC$1048576,0),MATCH((CUADRO!N$5&amp;$E918),'Hoja de Trabajo para listado'!$BC$151:$CB$151,0)),0)+IFERROR(INDEX('Hoja de Trabajo para listado'!$DE$153:$DG$274,MATCH($A918,'Hoja de Trabajo para listado'!$DE$153:$DE$1048576,0),MATCH((CUADRO!N$5&amp;$E918),'Hoja de Trabajo para listado'!$DE$151:$DG$151,0)),0)+IFERROR(INDEX('Hoja de Trabajo para listado'!$CD$155:$DC$1048576,MATCH($A918,'Hoja de Trabajo para listado'!$CD$155:$CD$1048576,0),MATCH((CUADRO!N$5&amp;$E918),'Hoja de Trabajo para listado'!$CD$151:$DC$151,0)),0)</f>
        <v>0</v>
      </c>
      <c r="O918" s="243">
        <f ca="1">+IFERROR(INDEX('Hoja de Trabajo para listado'!$A$155:$Z$1048576,MATCH($A918,'Hoja de Trabajo para listado'!$A$155:$A$1048576,0),MATCH((CUADRO!O$5&amp;$E918),'Hoja de Trabajo para listado'!$A$151:$Z$151,0)),0)+IFERROR(INDEX('Hoja de Trabajo para listado'!$AB$155:$BA$1048576,MATCH($A918,'Hoja de Trabajo para listado'!$AB$155:$AB$1048576,0),MATCH((CUADRO!O$5&amp;$E918),'Hoja de Trabajo para listado'!$AB$151:$BA$151,0)),0)+IFERROR(INDEX('Hoja de Trabajo para listado'!$BC$155:$CB$1048576,MATCH($A918,'Hoja de Trabajo para listado'!$BC$155:$BC$1048576,0),MATCH((CUADRO!O$5&amp;$E918),'Hoja de Trabajo para listado'!$BC$151:$CB$151,0)),0)+IFERROR(INDEX('Hoja de Trabajo para listado'!$DE$153:$DG$274,MATCH($A918,'Hoja de Trabajo para listado'!$DE$153:$DE$1048576,0),MATCH((CUADRO!O$5&amp;$E918),'Hoja de Trabajo para listado'!$DE$151:$DG$151,0)),0)+IFERROR(INDEX('Hoja de Trabajo para listado'!$CD$155:$DC$1048576,MATCH($A918,'Hoja de Trabajo para listado'!$CD$155:$CD$1048576,0),MATCH((CUADRO!O$5&amp;$E918),'Hoja de Trabajo para listado'!$CD$151:$DC$151,0)),0)</f>
        <v>0</v>
      </c>
      <c r="P918" s="243">
        <f ca="1">+IFERROR(INDEX('Hoja de Trabajo para listado'!$A$155:$Z$1048576,MATCH($A918,'Hoja de Trabajo para listado'!$A$155:$A$1048576,0),MATCH((CUADRO!P$5&amp;$E918),'Hoja de Trabajo para listado'!$A$151:$Z$151,0)),0)+IFERROR(INDEX('Hoja de Trabajo para listado'!$AB$155:$BA$1048576,MATCH($A918,'Hoja de Trabajo para listado'!$AB$155:$AB$1048576,0),MATCH((CUADRO!P$5&amp;$E918),'Hoja de Trabajo para listado'!$AB$151:$BA$151,0)),0)+IFERROR(INDEX('Hoja de Trabajo para listado'!$BC$155:$CB$1048576,MATCH($A918,'Hoja de Trabajo para listado'!$BC$155:$BC$1048576,0),MATCH((CUADRO!P$5&amp;$E918),'Hoja de Trabajo para listado'!$BC$151:$CB$151,0)),0)+IFERROR(INDEX('Hoja de Trabajo para listado'!$DE$153:$DG$274,MATCH($A918,'Hoja de Trabajo para listado'!$DE$153:$DE$1048576,0),MATCH((CUADRO!P$5&amp;$E918),'Hoja de Trabajo para listado'!$DE$151:$DG$151,0)),0)+IFERROR(INDEX('Hoja de Trabajo para listado'!$CD$155:$DC$1048576,MATCH($A918,'Hoja de Trabajo para listado'!$CD$155:$CD$1048576,0),MATCH((CUADRO!P$5&amp;$E918),'Hoja de Trabajo para listado'!$CD$151:$DC$151,0)),0)</f>
        <v>0</v>
      </c>
      <c r="Q918" s="243">
        <f ca="1">+IFERROR(INDEX('Hoja de Trabajo para listado'!$A$155:$Z$1048576,MATCH($A918,'Hoja de Trabajo para listado'!$A$155:$A$1048576,0),MATCH((CUADRO!Q$5&amp;$E918),'Hoja de Trabajo para listado'!$A$151:$Z$151,0)),0)+IFERROR(INDEX('Hoja de Trabajo para listado'!$AB$155:$BA$1048576,MATCH($A918,'Hoja de Trabajo para listado'!$AB$155:$AB$1048576,0),MATCH((CUADRO!Q$5&amp;$E918),'Hoja de Trabajo para listado'!$AB$151:$BA$151,0)),0)+IFERROR(INDEX('Hoja de Trabajo para listado'!$BC$155:$CB$1048576,MATCH($A918,'Hoja de Trabajo para listado'!$BC$155:$BC$1048576,0),MATCH((CUADRO!Q$5&amp;$E918),'Hoja de Trabajo para listado'!$BC$151:$CB$151,0)),0)+IFERROR(INDEX('Hoja de Trabajo para listado'!$DE$153:$DG$274,MATCH($A918,'Hoja de Trabajo para listado'!$DE$153:$DE$1048576,0),MATCH((CUADRO!Q$5&amp;$E918),'Hoja de Trabajo para listado'!$DE$151:$DG$151,0)),0)+IFERROR(INDEX('Hoja de Trabajo para listado'!$CD$155:$DC$1048576,MATCH($A918,'Hoja de Trabajo para listado'!$CD$155:$CD$1048576,0),MATCH((CUADRO!Q$5&amp;$E918),'Hoja de Trabajo para listado'!$CD$151:$DC$151,0)),0)</f>
        <v>0</v>
      </c>
      <c r="R918" s="243">
        <f t="shared" ca="1" si="31"/>
        <v>0</v>
      </c>
      <c r="S918" s="249"/>
      <c r="T918" s="243">
        <f ca="1">+T919</f>
        <v>0</v>
      </c>
      <c r="U918" s="242">
        <f t="shared" si="32"/>
        <v>1</v>
      </c>
      <c r="V918" s="333" t="str">
        <f>+VLOOKUP(A918,bd_lista!$A$3:$E$590,5,FALSE)</f>
        <v>Gobiernos Autonomos Municipales</v>
      </c>
      <c r="W918" s="391" t="str">
        <f>+V918</f>
        <v>Gobiernos Autonomos Municipales</v>
      </c>
      <c r="X918" s="242">
        <f>+VLOOKUP(A918,[4]Sheet1!$A$13:$D$744,4,FALSE)</f>
        <v>0</v>
      </c>
      <c r="Y918" s="242" t="e">
        <f>+VLOOKUP(X918,bd_lista!$A$3:$C$590,3,FALSE)</f>
        <v>#N/A</v>
      </c>
      <c r="Z918" s="294">
        <f>+X918</f>
        <v>0</v>
      </c>
      <c r="AA918" s="295" t="e">
        <f>+Y918</f>
        <v>#N/A</v>
      </c>
    </row>
    <row r="919" spans="1:27" customFormat="1" ht="15" hidden="1" customHeight="1">
      <c r="A919" s="32">
        <v>1603</v>
      </c>
      <c r="B919" s="388"/>
      <c r="C919" s="247" t="str">
        <f>+VLOOKUP(A919,bd_lista!$A$3:$C$590,3,FALSE)</f>
        <v>Gobierno Autónomo Municipal de Bermejo</v>
      </c>
      <c r="D919" s="390"/>
      <c r="E919" s="244" t="s">
        <v>1305</v>
      </c>
      <c r="F919" s="245">
        <f ca="1">+IFERROR(INDEX('Hoja de Trabajo para listado'!$A$155:$Z$1048576,MATCH($A919,'Hoja de Trabajo para listado'!$A$155:$A$1048576,0),MATCH((CUADRO!F$5&amp;$E919),'Hoja de Trabajo para listado'!$A$151:$Z$151,0)),0)+IFERROR(INDEX('Hoja de Trabajo para listado'!$AB$155:$BA$1048576,MATCH($A919,'Hoja de Trabajo para listado'!$AB$155:$AB$1048576,0),MATCH((CUADRO!F$5&amp;$E919),'Hoja de Trabajo para listado'!$AB$151:$BA$151,0)),0)+IFERROR(INDEX('Hoja de Trabajo para listado'!$BC$155:$CB$1048576,MATCH($A919,'Hoja de Trabajo para listado'!$BC$155:$BC$1048576,0),MATCH((CUADRO!F$5&amp;$E919),'Hoja de Trabajo para listado'!$BC$151:$CB$151,0)),0)+IFERROR(INDEX('Hoja de Trabajo para listado'!$DE$153:$DG$274,MATCH($A919,'Hoja de Trabajo para listado'!$DE$153:$DE$1048576,0),MATCH((CUADRO!F$5&amp;$E919),'Hoja de Trabajo para listado'!$DE$151:$DG$151,0)),0)+IFERROR(INDEX('Hoja de Trabajo para listado'!$CD$155:$DC$1048576,MATCH($A919,'Hoja de Trabajo para listado'!$CD$155:$CD$1048576,0),MATCH((CUADRO!F$5&amp;$E919),'Hoja de Trabajo para listado'!$CD$151:$DC$151,0)),0)</f>
        <v>0</v>
      </c>
      <c r="G919" s="245">
        <f ca="1">+IFERROR(INDEX('Hoja de Trabajo para listado'!$A$155:$Z$1048576,MATCH($A919,'Hoja de Trabajo para listado'!$A$155:$A$1048576,0),MATCH((CUADRO!G$5&amp;$E919),'Hoja de Trabajo para listado'!$A$151:$Z$151,0)),0)+IFERROR(INDEX('Hoja de Trabajo para listado'!$AB$155:$BA$1048576,MATCH($A919,'Hoja de Trabajo para listado'!$AB$155:$AB$1048576,0),MATCH((CUADRO!G$5&amp;$E919),'Hoja de Trabajo para listado'!$AB$151:$BA$151,0)),0)+IFERROR(INDEX('Hoja de Trabajo para listado'!$BC$155:$CB$1048576,MATCH($A919,'Hoja de Trabajo para listado'!$BC$155:$BC$1048576,0),MATCH((CUADRO!G$5&amp;$E919),'Hoja de Trabajo para listado'!$BC$151:$CB$151,0)),0)+IFERROR(INDEX('Hoja de Trabajo para listado'!$DE$153:$DG$274,MATCH($A919,'Hoja de Trabajo para listado'!$DE$153:$DE$1048576,0),MATCH((CUADRO!G$5&amp;$E919),'Hoja de Trabajo para listado'!$DE$151:$DG$151,0)),0)+IFERROR(INDEX('Hoja de Trabajo para listado'!$CD$155:$DC$1048576,MATCH($A919,'Hoja de Trabajo para listado'!$CD$155:$CD$1048576,0),MATCH((CUADRO!G$5&amp;$E919),'Hoja de Trabajo para listado'!$CD$151:$DC$151,0)),0)</f>
        <v>0</v>
      </c>
      <c r="H919" s="245">
        <f ca="1">+IFERROR(INDEX('Hoja de Trabajo para listado'!$A$155:$Z$1048576,MATCH($A919,'Hoja de Trabajo para listado'!$A$155:$A$1048576,0),MATCH((CUADRO!H$5&amp;$E919),'Hoja de Trabajo para listado'!$A$151:$Z$151,0)),0)+IFERROR(INDEX('Hoja de Trabajo para listado'!$AB$155:$BA$1048576,MATCH($A919,'Hoja de Trabajo para listado'!$AB$155:$AB$1048576,0),MATCH((CUADRO!H$5&amp;$E919),'Hoja de Trabajo para listado'!$AB$151:$BA$151,0)),0)+IFERROR(INDEX('Hoja de Trabajo para listado'!$BC$155:$CB$1048576,MATCH($A919,'Hoja de Trabajo para listado'!$BC$155:$BC$1048576,0),MATCH((CUADRO!H$5&amp;$E919),'Hoja de Trabajo para listado'!$BC$151:$CB$151,0)),0)+IFERROR(INDEX('Hoja de Trabajo para listado'!$DE$153:$DG$274,MATCH($A919,'Hoja de Trabajo para listado'!$DE$153:$DE$1048576,0),MATCH((CUADRO!H$5&amp;$E919),'Hoja de Trabajo para listado'!$DE$151:$DG$151,0)),0)+IFERROR(INDEX('Hoja de Trabajo para listado'!$CD$155:$DC$1048576,MATCH($A919,'Hoja de Trabajo para listado'!$CD$155:$CD$1048576,0),MATCH((CUADRO!H$5&amp;$E919),'Hoja de Trabajo para listado'!$CD$151:$DC$151,0)),0)</f>
        <v>0</v>
      </c>
      <c r="I919" s="245">
        <f ca="1">+IFERROR(INDEX('Hoja de Trabajo para listado'!$A$155:$Z$1048576,MATCH($A919,'Hoja de Trabajo para listado'!$A$155:$A$1048576,0),MATCH((CUADRO!I$5&amp;$E919),'Hoja de Trabajo para listado'!$A$151:$Z$151,0)),0)+IFERROR(INDEX('Hoja de Trabajo para listado'!$AB$155:$BA$1048576,MATCH($A919,'Hoja de Trabajo para listado'!$AB$155:$AB$1048576,0),MATCH((CUADRO!I$5&amp;$E919),'Hoja de Trabajo para listado'!$AB$151:$BA$151,0)),0)+IFERROR(INDEX('Hoja de Trabajo para listado'!$BC$155:$CB$1048576,MATCH($A919,'Hoja de Trabajo para listado'!$BC$155:$BC$1048576,0),MATCH((CUADRO!I$5&amp;$E919),'Hoja de Trabajo para listado'!$BC$151:$CB$151,0)),0)+IFERROR(INDEX('Hoja de Trabajo para listado'!$DE$153:$DG$274,MATCH($A919,'Hoja de Trabajo para listado'!$DE$153:$DE$1048576,0),MATCH((CUADRO!I$5&amp;$E919),'Hoja de Trabajo para listado'!$DE$151:$DG$151,0)),0)+IFERROR(INDEX('Hoja de Trabajo para listado'!$CD$155:$DC$1048576,MATCH($A919,'Hoja de Trabajo para listado'!$CD$155:$CD$1048576,0),MATCH((CUADRO!I$5&amp;$E919),'Hoja de Trabajo para listado'!$CD$151:$DC$151,0)),0)</f>
        <v>0</v>
      </c>
      <c r="J919" s="245">
        <f ca="1">+IFERROR(INDEX('Hoja de Trabajo para listado'!$A$155:$Z$1048576,MATCH($A919,'Hoja de Trabajo para listado'!$A$155:$A$1048576,0),MATCH((CUADRO!J$5&amp;$E919),'Hoja de Trabajo para listado'!$A$151:$Z$151,0)),0)+IFERROR(INDEX('Hoja de Trabajo para listado'!$AB$155:$BA$1048576,MATCH($A919,'Hoja de Trabajo para listado'!$AB$155:$AB$1048576,0),MATCH((CUADRO!J$5&amp;$E919),'Hoja de Trabajo para listado'!$AB$151:$BA$151,0)),0)+IFERROR(INDEX('Hoja de Trabajo para listado'!$BC$155:$CB$1048576,MATCH($A919,'Hoja de Trabajo para listado'!$BC$155:$BC$1048576,0),MATCH((CUADRO!J$5&amp;$E919),'Hoja de Trabajo para listado'!$BC$151:$CB$151,0)),0)+IFERROR(INDEX('Hoja de Trabajo para listado'!$DE$153:$DG$274,MATCH($A919,'Hoja de Trabajo para listado'!$DE$153:$DE$1048576,0),MATCH((CUADRO!J$5&amp;$E919),'Hoja de Trabajo para listado'!$DE$151:$DG$151,0)),0)+IFERROR(INDEX('Hoja de Trabajo para listado'!$CD$155:$DC$1048576,MATCH($A919,'Hoja de Trabajo para listado'!$CD$155:$CD$1048576,0),MATCH((CUADRO!J$5&amp;$E919),'Hoja de Trabajo para listado'!$CD$151:$DC$151,0)),0)</f>
        <v>0</v>
      </c>
      <c r="K919" s="245">
        <f ca="1">+IFERROR(INDEX('Hoja de Trabajo para listado'!$A$155:$Z$1048576,MATCH($A919,'Hoja de Trabajo para listado'!$A$155:$A$1048576,0),MATCH((CUADRO!K$5&amp;$E919),'Hoja de Trabajo para listado'!$A$151:$Z$151,0)),0)+IFERROR(INDEX('Hoja de Trabajo para listado'!$AB$155:$BA$1048576,MATCH($A919,'Hoja de Trabajo para listado'!$AB$155:$AB$1048576,0),MATCH((CUADRO!K$5&amp;$E919),'Hoja de Trabajo para listado'!$AB$151:$BA$151,0)),0)+IFERROR(INDEX('Hoja de Trabajo para listado'!$BC$155:$CB$1048576,MATCH($A919,'Hoja de Trabajo para listado'!$BC$155:$BC$1048576,0),MATCH((CUADRO!K$5&amp;$E919),'Hoja de Trabajo para listado'!$BC$151:$CB$151,0)),0)+IFERROR(INDEX('Hoja de Trabajo para listado'!$DE$153:$DG$274,MATCH($A919,'Hoja de Trabajo para listado'!$DE$153:$DE$1048576,0),MATCH((CUADRO!K$5&amp;$E919),'Hoja de Trabajo para listado'!$DE$151:$DG$151,0)),0)+IFERROR(INDEX('Hoja de Trabajo para listado'!$CD$155:$DC$1048576,MATCH($A919,'Hoja de Trabajo para listado'!$CD$155:$CD$1048576,0),MATCH((CUADRO!K$5&amp;$E919),'Hoja de Trabajo para listado'!$CD$151:$DC$151,0)),0)</f>
        <v>0</v>
      </c>
      <c r="L919" s="245">
        <f ca="1">+IFERROR(INDEX('Hoja de Trabajo para listado'!$A$155:$Z$1048576,MATCH($A919,'Hoja de Trabajo para listado'!$A$155:$A$1048576,0),MATCH((CUADRO!L$5&amp;$E919),'Hoja de Trabajo para listado'!$A$151:$Z$151,0)),0)+IFERROR(INDEX('Hoja de Trabajo para listado'!$AB$155:$BA$1048576,MATCH($A919,'Hoja de Trabajo para listado'!$AB$155:$AB$1048576,0),MATCH((CUADRO!L$5&amp;$E919),'Hoja de Trabajo para listado'!$AB$151:$BA$151,0)),0)+IFERROR(INDEX('Hoja de Trabajo para listado'!$BC$155:$CB$1048576,MATCH($A919,'Hoja de Trabajo para listado'!$BC$155:$BC$1048576,0),MATCH((CUADRO!L$5&amp;$E919),'Hoja de Trabajo para listado'!$BC$151:$CB$151,0)),0)+IFERROR(INDEX('Hoja de Trabajo para listado'!$DE$153:$DG$274,MATCH($A919,'Hoja de Trabajo para listado'!$DE$153:$DE$1048576,0),MATCH((CUADRO!L$5&amp;$E919),'Hoja de Trabajo para listado'!$DE$151:$DG$151,0)),0)+IFERROR(INDEX('Hoja de Trabajo para listado'!$CD$155:$DC$1048576,MATCH($A919,'Hoja de Trabajo para listado'!$CD$155:$CD$1048576,0),MATCH((CUADRO!L$5&amp;$E919),'Hoja de Trabajo para listado'!$CD$151:$DC$151,0)),0)</f>
        <v>0</v>
      </c>
      <c r="M919" s="245">
        <f ca="1">+IFERROR(INDEX('Hoja de Trabajo para listado'!$A$155:$Z$1048576,MATCH($A919,'Hoja de Trabajo para listado'!$A$155:$A$1048576,0),MATCH((CUADRO!M$5&amp;$E919),'Hoja de Trabajo para listado'!$A$151:$Z$151,0)),0)+IFERROR(INDEX('Hoja de Trabajo para listado'!$AB$155:$BA$1048576,MATCH($A919,'Hoja de Trabajo para listado'!$AB$155:$AB$1048576,0),MATCH((CUADRO!M$5&amp;$E919),'Hoja de Trabajo para listado'!$AB$151:$BA$151,0)),0)+IFERROR(INDEX('Hoja de Trabajo para listado'!$BC$155:$CB$1048576,MATCH($A919,'Hoja de Trabajo para listado'!$BC$155:$BC$1048576,0),MATCH((CUADRO!M$5&amp;$E919),'Hoja de Trabajo para listado'!$BC$151:$CB$151,0)),0)+IFERROR(INDEX('Hoja de Trabajo para listado'!$DE$153:$DG$274,MATCH($A919,'Hoja de Trabajo para listado'!$DE$153:$DE$1048576,0),MATCH((CUADRO!M$5&amp;$E919),'Hoja de Trabajo para listado'!$DE$151:$DG$151,0)),0)+IFERROR(INDEX('Hoja de Trabajo para listado'!$CD$155:$DC$1048576,MATCH($A919,'Hoja de Trabajo para listado'!$CD$155:$CD$1048576,0),MATCH((CUADRO!M$5&amp;$E919),'Hoja de Trabajo para listado'!$CD$151:$DC$151,0)),0)</f>
        <v>0</v>
      </c>
      <c r="N919" s="245">
        <f ca="1">+IFERROR(INDEX('Hoja de Trabajo para listado'!$A$155:$Z$1048576,MATCH($A919,'Hoja de Trabajo para listado'!$A$155:$A$1048576,0),MATCH((CUADRO!N$5&amp;$E919),'Hoja de Trabajo para listado'!$A$151:$Z$151,0)),0)+IFERROR(INDEX('Hoja de Trabajo para listado'!$AB$155:$BA$1048576,MATCH($A919,'Hoja de Trabajo para listado'!$AB$155:$AB$1048576,0),MATCH((CUADRO!N$5&amp;$E919),'Hoja de Trabajo para listado'!$AB$151:$BA$151,0)),0)+IFERROR(INDEX('Hoja de Trabajo para listado'!$BC$155:$CB$1048576,MATCH($A919,'Hoja de Trabajo para listado'!$BC$155:$BC$1048576,0),MATCH((CUADRO!N$5&amp;$E919),'Hoja de Trabajo para listado'!$BC$151:$CB$151,0)),0)+IFERROR(INDEX('Hoja de Trabajo para listado'!$DE$153:$DG$274,MATCH($A919,'Hoja de Trabajo para listado'!$DE$153:$DE$1048576,0),MATCH((CUADRO!N$5&amp;$E919),'Hoja de Trabajo para listado'!$DE$151:$DG$151,0)),0)+IFERROR(INDEX('Hoja de Trabajo para listado'!$CD$155:$DC$1048576,MATCH($A919,'Hoja de Trabajo para listado'!$CD$155:$CD$1048576,0),MATCH((CUADRO!N$5&amp;$E919),'Hoja de Trabajo para listado'!$CD$151:$DC$151,0)),0)</f>
        <v>0</v>
      </c>
      <c r="O919" s="245">
        <f ca="1">+IFERROR(INDEX('Hoja de Trabajo para listado'!$A$155:$Z$1048576,MATCH($A919,'Hoja de Trabajo para listado'!$A$155:$A$1048576,0),MATCH((CUADRO!O$5&amp;$E919),'Hoja de Trabajo para listado'!$A$151:$Z$151,0)),0)+IFERROR(INDEX('Hoja de Trabajo para listado'!$AB$155:$BA$1048576,MATCH($A919,'Hoja de Trabajo para listado'!$AB$155:$AB$1048576,0),MATCH((CUADRO!O$5&amp;$E919),'Hoja de Trabajo para listado'!$AB$151:$BA$151,0)),0)+IFERROR(INDEX('Hoja de Trabajo para listado'!$BC$155:$CB$1048576,MATCH($A919,'Hoja de Trabajo para listado'!$BC$155:$BC$1048576,0),MATCH((CUADRO!O$5&amp;$E919),'Hoja de Trabajo para listado'!$BC$151:$CB$151,0)),0)+IFERROR(INDEX('Hoja de Trabajo para listado'!$DE$153:$DG$274,MATCH($A919,'Hoja de Trabajo para listado'!$DE$153:$DE$1048576,0),MATCH((CUADRO!O$5&amp;$E919),'Hoja de Trabajo para listado'!$DE$151:$DG$151,0)),0)+IFERROR(INDEX('Hoja de Trabajo para listado'!$CD$155:$DC$1048576,MATCH($A919,'Hoja de Trabajo para listado'!$CD$155:$CD$1048576,0),MATCH((CUADRO!O$5&amp;$E919),'Hoja de Trabajo para listado'!$CD$151:$DC$151,0)),0)</f>
        <v>0</v>
      </c>
      <c r="P919" s="245">
        <f ca="1">+IFERROR(INDEX('Hoja de Trabajo para listado'!$A$155:$Z$1048576,MATCH($A919,'Hoja de Trabajo para listado'!$A$155:$A$1048576,0),MATCH((CUADRO!P$5&amp;$E919),'Hoja de Trabajo para listado'!$A$151:$Z$151,0)),0)+IFERROR(INDEX('Hoja de Trabajo para listado'!$AB$155:$BA$1048576,MATCH($A919,'Hoja de Trabajo para listado'!$AB$155:$AB$1048576,0),MATCH((CUADRO!P$5&amp;$E919),'Hoja de Trabajo para listado'!$AB$151:$BA$151,0)),0)+IFERROR(INDEX('Hoja de Trabajo para listado'!$BC$155:$CB$1048576,MATCH($A919,'Hoja de Trabajo para listado'!$BC$155:$BC$1048576,0),MATCH((CUADRO!P$5&amp;$E919),'Hoja de Trabajo para listado'!$BC$151:$CB$151,0)),0)+IFERROR(INDEX('Hoja de Trabajo para listado'!$DE$153:$DG$274,MATCH($A919,'Hoja de Trabajo para listado'!$DE$153:$DE$1048576,0),MATCH((CUADRO!P$5&amp;$E919),'Hoja de Trabajo para listado'!$DE$151:$DG$151,0)),0)+IFERROR(INDEX('Hoja de Trabajo para listado'!$CD$155:$DC$1048576,MATCH($A919,'Hoja de Trabajo para listado'!$CD$155:$CD$1048576,0),MATCH((CUADRO!P$5&amp;$E919),'Hoja de Trabajo para listado'!$CD$151:$DC$151,0)),0)</f>
        <v>0</v>
      </c>
      <c r="Q919" s="245">
        <f ca="1">+IFERROR(INDEX('Hoja de Trabajo para listado'!$A$155:$Z$1048576,MATCH($A919,'Hoja de Trabajo para listado'!$A$155:$A$1048576,0),MATCH((CUADRO!Q$5&amp;$E919),'Hoja de Trabajo para listado'!$A$151:$Z$151,0)),0)+IFERROR(INDEX('Hoja de Trabajo para listado'!$AB$155:$BA$1048576,MATCH($A919,'Hoja de Trabajo para listado'!$AB$155:$AB$1048576,0),MATCH((CUADRO!Q$5&amp;$E919),'Hoja de Trabajo para listado'!$AB$151:$BA$151,0)),0)+IFERROR(INDEX('Hoja de Trabajo para listado'!$BC$155:$CB$1048576,MATCH($A919,'Hoja de Trabajo para listado'!$BC$155:$BC$1048576,0),MATCH((CUADRO!Q$5&amp;$E919),'Hoja de Trabajo para listado'!$BC$151:$CB$151,0)),0)+IFERROR(INDEX('Hoja de Trabajo para listado'!$DE$153:$DG$274,MATCH($A919,'Hoja de Trabajo para listado'!$DE$153:$DE$1048576,0),MATCH((CUADRO!Q$5&amp;$E919),'Hoja de Trabajo para listado'!$DE$151:$DG$151,0)),0)+IFERROR(INDEX('Hoja de Trabajo para listado'!$CD$155:$DC$1048576,MATCH($A919,'Hoja de Trabajo para listado'!$CD$155:$CD$1048576,0),MATCH((CUADRO!Q$5&amp;$E919),'Hoja de Trabajo para listado'!$CD$151:$DC$151,0)),0)</f>
        <v>0</v>
      </c>
      <c r="R919" s="245">
        <f t="shared" ca="1" si="31"/>
        <v>0</v>
      </c>
      <c r="S919" s="259">
        <f ca="1">+R918+R919</f>
        <v>0</v>
      </c>
      <c r="T919" s="245">
        <f ca="1">+S919</f>
        <v>0</v>
      </c>
      <c r="U919" s="244">
        <f t="shared" si="32"/>
        <v>2</v>
      </c>
      <c r="V919" s="333" t="str">
        <f>+VLOOKUP(A919,bd_lista!$A$3:$E$590,5,FALSE)</f>
        <v>Gobiernos Autonomos Municipales</v>
      </c>
      <c r="W919" s="392"/>
      <c r="X919" s="242">
        <f>+VLOOKUP(A919,[4]Sheet1!$A$13:$D$744,4,FALSE)</f>
        <v>0</v>
      </c>
      <c r="Y919" s="242" t="e">
        <f>+VLOOKUP(X919,bd_lista!$A$3:$C$590,3,FALSE)</f>
        <v>#N/A</v>
      </c>
      <c r="Z919" s="292"/>
      <c r="AA919" s="293"/>
    </row>
    <row r="920" spans="1:27" customFormat="1" ht="15" hidden="1" customHeight="1">
      <c r="A920" s="32">
        <v>1604</v>
      </c>
      <c r="B920" s="387">
        <f>+A920</f>
        <v>1604</v>
      </c>
      <c r="C920" s="247" t="str">
        <f>+VLOOKUP(A920,bd_lista!$A$3:$C$590,3,FALSE)</f>
        <v>Gobierno Autónomo Municipal de Yacuiba</v>
      </c>
      <c r="D920" s="389" t="str">
        <f>+C920</f>
        <v>Gobierno Autónomo Municipal de Yacuiba</v>
      </c>
      <c r="E920" s="242" t="s">
        <v>1304</v>
      </c>
      <c r="F920" s="243">
        <f ca="1">+IFERROR(INDEX('Hoja de Trabajo para listado'!$A$155:$Z$1048576,MATCH($A920,'Hoja de Trabajo para listado'!$A$155:$A$1048576,0),MATCH((CUADRO!F$5&amp;$E920),'Hoja de Trabajo para listado'!$A$151:$Z$151,0)),0)+IFERROR(INDEX('Hoja de Trabajo para listado'!$AB$155:$BA$1048576,MATCH($A920,'Hoja de Trabajo para listado'!$AB$155:$AB$1048576,0),MATCH((CUADRO!F$5&amp;$E920),'Hoja de Trabajo para listado'!$AB$151:$BA$151,0)),0)+IFERROR(INDEX('Hoja de Trabajo para listado'!$BC$155:$CB$1048576,MATCH($A920,'Hoja de Trabajo para listado'!$BC$155:$BC$1048576,0),MATCH((CUADRO!F$5&amp;$E920),'Hoja de Trabajo para listado'!$BC$151:$CB$151,0)),0)+IFERROR(INDEX('Hoja de Trabajo para listado'!$DE$153:$DG$274,MATCH($A920,'Hoja de Trabajo para listado'!$DE$153:$DE$1048576,0),MATCH((CUADRO!F$5&amp;$E920),'Hoja de Trabajo para listado'!$DE$151:$DG$151,0)),0)+IFERROR(INDEX('Hoja de Trabajo para listado'!$CD$155:$DC$1048576,MATCH($A920,'Hoja de Trabajo para listado'!$CD$155:$CD$1048576,0),MATCH((CUADRO!F$5&amp;$E920),'Hoja de Trabajo para listado'!$CD$151:$DC$151,0)),0)</f>
        <v>0</v>
      </c>
      <c r="G920" s="243">
        <f ca="1">+IFERROR(INDEX('Hoja de Trabajo para listado'!$A$155:$Z$1048576,MATCH($A920,'Hoja de Trabajo para listado'!$A$155:$A$1048576,0),MATCH((CUADRO!G$5&amp;$E920),'Hoja de Trabajo para listado'!$A$151:$Z$151,0)),0)+IFERROR(INDEX('Hoja de Trabajo para listado'!$AB$155:$BA$1048576,MATCH($A920,'Hoja de Trabajo para listado'!$AB$155:$AB$1048576,0),MATCH((CUADRO!G$5&amp;$E920),'Hoja de Trabajo para listado'!$AB$151:$BA$151,0)),0)+IFERROR(INDEX('Hoja de Trabajo para listado'!$BC$155:$CB$1048576,MATCH($A920,'Hoja de Trabajo para listado'!$BC$155:$BC$1048576,0),MATCH((CUADRO!G$5&amp;$E920),'Hoja de Trabajo para listado'!$BC$151:$CB$151,0)),0)+IFERROR(INDEX('Hoja de Trabajo para listado'!$DE$153:$DG$274,MATCH($A920,'Hoja de Trabajo para listado'!$DE$153:$DE$1048576,0),MATCH((CUADRO!G$5&amp;$E920),'Hoja de Trabajo para listado'!$DE$151:$DG$151,0)),0)+IFERROR(INDEX('Hoja de Trabajo para listado'!$CD$155:$DC$1048576,MATCH($A920,'Hoja de Trabajo para listado'!$CD$155:$CD$1048576,0),MATCH((CUADRO!G$5&amp;$E920),'Hoja de Trabajo para listado'!$CD$151:$DC$151,0)),0)</f>
        <v>0</v>
      </c>
      <c r="H920" s="243">
        <f ca="1">+IFERROR(INDEX('Hoja de Trabajo para listado'!$A$155:$Z$1048576,MATCH($A920,'Hoja de Trabajo para listado'!$A$155:$A$1048576,0),MATCH((CUADRO!H$5&amp;$E920),'Hoja de Trabajo para listado'!$A$151:$Z$151,0)),0)+IFERROR(INDEX('Hoja de Trabajo para listado'!$AB$155:$BA$1048576,MATCH($A920,'Hoja de Trabajo para listado'!$AB$155:$AB$1048576,0),MATCH((CUADRO!H$5&amp;$E920),'Hoja de Trabajo para listado'!$AB$151:$BA$151,0)),0)+IFERROR(INDEX('Hoja de Trabajo para listado'!$BC$155:$CB$1048576,MATCH($A920,'Hoja de Trabajo para listado'!$BC$155:$BC$1048576,0),MATCH((CUADRO!H$5&amp;$E920),'Hoja de Trabajo para listado'!$BC$151:$CB$151,0)),0)+IFERROR(INDEX('Hoja de Trabajo para listado'!$DE$153:$DG$274,MATCH($A920,'Hoja de Trabajo para listado'!$DE$153:$DE$1048576,0),MATCH((CUADRO!H$5&amp;$E920),'Hoja de Trabajo para listado'!$DE$151:$DG$151,0)),0)+IFERROR(INDEX('Hoja de Trabajo para listado'!$CD$155:$DC$1048576,MATCH($A920,'Hoja de Trabajo para listado'!$CD$155:$CD$1048576,0),MATCH((CUADRO!H$5&amp;$E920),'Hoja de Trabajo para listado'!$CD$151:$DC$151,0)),0)</f>
        <v>0</v>
      </c>
      <c r="I920" s="243">
        <f ca="1">+IFERROR(INDEX('Hoja de Trabajo para listado'!$A$155:$Z$1048576,MATCH($A920,'Hoja de Trabajo para listado'!$A$155:$A$1048576,0),MATCH((CUADRO!I$5&amp;$E920),'Hoja de Trabajo para listado'!$A$151:$Z$151,0)),0)+IFERROR(INDEX('Hoja de Trabajo para listado'!$AB$155:$BA$1048576,MATCH($A920,'Hoja de Trabajo para listado'!$AB$155:$AB$1048576,0),MATCH((CUADRO!I$5&amp;$E920),'Hoja de Trabajo para listado'!$AB$151:$BA$151,0)),0)+IFERROR(INDEX('Hoja de Trabajo para listado'!$BC$155:$CB$1048576,MATCH($A920,'Hoja de Trabajo para listado'!$BC$155:$BC$1048576,0),MATCH((CUADRO!I$5&amp;$E920),'Hoja de Trabajo para listado'!$BC$151:$CB$151,0)),0)+IFERROR(INDEX('Hoja de Trabajo para listado'!$DE$153:$DG$274,MATCH($A920,'Hoja de Trabajo para listado'!$DE$153:$DE$1048576,0),MATCH((CUADRO!I$5&amp;$E920),'Hoja de Trabajo para listado'!$DE$151:$DG$151,0)),0)+IFERROR(INDEX('Hoja de Trabajo para listado'!$CD$155:$DC$1048576,MATCH($A920,'Hoja de Trabajo para listado'!$CD$155:$CD$1048576,0),MATCH((CUADRO!I$5&amp;$E920),'Hoja de Trabajo para listado'!$CD$151:$DC$151,0)),0)</f>
        <v>0</v>
      </c>
      <c r="J920" s="243">
        <f ca="1">+IFERROR(INDEX('Hoja de Trabajo para listado'!$A$155:$Z$1048576,MATCH($A920,'Hoja de Trabajo para listado'!$A$155:$A$1048576,0),MATCH((CUADRO!J$5&amp;$E920),'Hoja de Trabajo para listado'!$A$151:$Z$151,0)),0)+IFERROR(INDEX('Hoja de Trabajo para listado'!$AB$155:$BA$1048576,MATCH($A920,'Hoja de Trabajo para listado'!$AB$155:$AB$1048576,0),MATCH((CUADRO!J$5&amp;$E920),'Hoja de Trabajo para listado'!$AB$151:$BA$151,0)),0)+IFERROR(INDEX('Hoja de Trabajo para listado'!$BC$155:$CB$1048576,MATCH($A920,'Hoja de Trabajo para listado'!$BC$155:$BC$1048576,0),MATCH((CUADRO!J$5&amp;$E920),'Hoja de Trabajo para listado'!$BC$151:$CB$151,0)),0)+IFERROR(INDEX('Hoja de Trabajo para listado'!$DE$153:$DG$274,MATCH($A920,'Hoja de Trabajo para listado'!$DE$153:$DE$1048576,0),MATCH((CUADRO!J$5&amp;$E920),'Hoja de Trabajo para listado'!$DE$151:$DG$151,0)),0)+IFERROR(INDEX('Hoja de Trabajo para listado'!$CD$155:$DC$1048576,MATCH($A920,'Hoja de Trabajo para listado'!$CD$155:$CD$1048576,0),MATCH((CUADRO!J$5&amp;$E920),'Hoja de Trabajo para listado'!$CD$151:$DC$151,0)),0)</f>
        <v>0</v>
      </c>
      <c r="K920" s="243">
        <f ca="1">+IFERROR(INDEX('Hoja de Trabajo para listado'!$A$155:$Z$1048576,MATCH($A920,'Hoja de Trabajo para listado'!$A$155:$A$1048576,0),MATCH((CUADRO!K$5&amp;$E920),'Hoja de Trabajo para listado'!$A$151:$Z$151,0)),0)+IFERROR(INDEX('Hoja de Trabajo para listado'!$AB$155:$BA$1048576,MATCH($A920,'Hoja de Trabajo para listado'!$AB$155:$AB$1048576,0),MATCH((CUADRO!K$5&amp;$E920),'Hoja de Trabajo para listado'!$AB$151:$BA$151,0)),0)+IFERROR(INDEX('Hoja de Trabajo para listado'!$BC$155:$CB$1048576,MATCH($A920,'Hoja de Trabajo para listado'!$BC$155:$BC$1048576,0),MATCH((CUADRO!K$5&amp;$E920),'Hoja de Trabajo para listado'!$BC$151:$CB$151,0)),0)+IFERROR(INDEX('Hoja de Trabajo para listado'!$DE$153:$DG$274,MATCH($A920,'Hoja de Trabajo para listado'!$DE$153:$DE$1048576,0),MATCH((CUADRO!K$5&amp;$E920),'Hoja de Trabajo para listado'!$DE$151:$DG$151,0)),0)+IFERROR(INDEX('Hoja de Trabajo para listado'!$CD$155:$DC$1048576,MATCH($A920,'Hoja de Trabajo para listado'!$CD$155:$CD$1048576,0),MATCH((CUADRO!K$5&amp;$E920),'Hoja de Trabajo para listado'!$CD$151:$DC$151,0)),0)</f>
        <v>0</v>
      </c>
      <c r="L920" s="243">
        <f ca="1">+IFERROR(INDEX('Hoja de Trabajo para listado'!$A$155:$Z$1048576,MATCH($A920,'Hoja de Trabajo para listado'!$A$155:$A$1048576,0),MATCH((CUADRO!L$5&amp;$E920),'Hoja de Trabajo para listado'!$A$151:$Z$151,0)),0)+IFERROR(INDEX('Hoja de Trabajo para listado'!$AB$155:$BA$1048576,MATCH($A920,'Hoja de Trabajo para listado'!$AB$155:$AB$1048576,0),MATCH((CUADRO!L$5&amp;$E920),'Hoja de Trabajo para listado'!$AB$151:$BA$151,0)),0)+IFERROR(INDEX('Hoja de Trabajo para listado'!$BC$155:$CB$1048576,MATCH($A920,'Hoja de Trabajo para listado'!$BC$155:$BC$1048576,0),MATCH((CUADRO!L$5&amp;$E920),'Hoja de Trabajo para listado'!$BC$151:$CB$151,0)),0)+IFERROR(INDEX('Hoja de Trabajo para listado'!$DE$153:$DG$274,MATCH($A920,'Hoja de Trabajo para listado'!$DE$153:$DE$1048576,0),MATCH((CUADRO!L$5&amp;$E920),'Hoja de Trabajo para listado'!$DE$151:$DG$151,0)),0)+IFERROR(INDEX('Hoja de Trabajo para listado'!$CD$155:$DC$1048576,MATCH($A920,'Hoja de Trabajo para listado'!$CD$155:$CD$1048576,0),MATCH((CUADRO!L$5&amp;$E920),'Hoja de Trabajo para listado'!$CD$151:$DC$151,0)),0)</f>
        <v>0</v>
      </c>
      <c r="M920" s="243">
        <f ca="1">+IFERROR(INDEX('Hoja de Trabajo para listado'!$A$155:$Z$1048576,MATCH($A920,'Hoja de Trabajo para listado'!$A$155:$A$1048576,0),MATCH((CUADRO!M$5&amp;$E920),'Hoja de Trabajo para listado'!$A$151:$Z$151,0)),0)+IFERROR(INDEX('Hoja de Trabajo para listado'!$AB$155:$BA$1048576,MATCH($A920,'Hoja de Trabajo para listado'!$AB$155:$AB$1048576,0),MATCH((CUADRO!M$5&amp;$E920),'Hoja de Trabajo para listado'!$AB$151:$BA$151,0)),0)+IFERROR(INDEX('Hoja de Trabajo para listado'!$BC$155:$CB$1048576,MATCH($A920,'Hoja de Trabajo para listado'!$BC$155:$BC$1048576,0),MATCH((CUADRO!M$5&amp;$E920),'Hoja de Trabajo para listado'!$BC$151:$CB$151,0)),0)+IFERROR(INDEX('Hoja de Trabajo para listado'!$DE$153:$DG$274,MATCH($A920,'Hoja de Trabajo para listado'!$DE$153:$DE$1048576,0),MATCH((CUADRO!M$5&amp;$E920),'Hoja de Trabajo para listado'!$DE$151:$DG$151,0)),0)+IFERROR(INDEX('Hoja de Trabajo para listado'!$CD$155:$DC$1048576,MATCH($A920,'Hoja de Trabajo para listado'!$CD$155:$CD$1048576,0),MATCH((CUADRO!M$5&amp;$E920),'Hoja de Trabajo para listado'!$CD$151:$DC$151,0)),0)</f>
        <v>0</v>
      </c>
      <c r="N920" s="243">
        <f ca="1">+IFERROR(INDEX('Hoja de Trabajo para listado'!$A$155:$Z$1048576,MATCH($A920,'Hoja de Trabajo para listado'!$A$155:$A$1048576,0),MATCH((CUADRO!N$5&amp;$E920),'Hoja de Trabajo para listado'!$A$151:$Z$151,0)),0)+IFERROR(INDEX('Hoja de Trabajo para listado'!$AB$155:$BA$1048576,MATCH($A920,'Hoja de Trabajo para listado'!$AB$155:$AB$1048576,0),MATCH((CUADRO!N$5&amp;$E920),'Hoja de Trabajo para listado'!$AB$151:$BA$151,0)),0)+IFERROR(INDEX('Hoja de Trabajo para listado'!$BC$155:$CB$1048576,MATCH($A920,'Hoja de Trabajo para listado'!$BC$155:$BC$1048576,0),MATCH((CUADRO!N$5&amp;$E920),'Hoja de Trabajo para listado'!$BC$151:$CB$151,0)),0)+IFERROR(INDEX('Hoja de Trabajo para listado'!$DE$153:$DG$274,MATCH($A920,'Hoja de Trabajo para listado'!$DE$153:$DE$1048576,0),MATCH((CUADRO!N$5&amp;$E920),'Hoja de Trabajo para listado'!$DE$151:$DG$151,0)),0)+IFERROR(INDEX('Hoja de Trabajo para listado'!$CD$155:$DC$1048576,MATCH($A920,'Hoja de Trabajo para listado'!$CD$155:$CD$1048576,0),MATCH((CUADRO!N$5&amp;$E920),'Hoja de Trabajo para listado'!$CD$151:$DC$151,0)),0)</f>
        <v>0</v>
      </c>
      <c r="O920" s="243">
        <f ca="1">+IFERROR(INDEX('Hoja de Trabajo para listado'!$A$155:$Z$1048576,MATCH($A920,'Hoja de Trabajo para listado'!$A$155:$A$1048576,0),MATCH((CUADRO!O$5&amp;$E920),'Hoja de Trabajo para listado'!$A$151:$Z$151,0)),0)+IFERROR(INDEX('Hoja de Trabajo para listado'!$AB$155:$BA$1048576,MATCH($A920,'Hoja de Trabajo para listado'!$AB$155:$AB$1048576,0),MATCH((CUADRO!O$5&amp;$E920),'Hoja de Trabajo para listado'!$AB$151:$BA$151,0)),0)+IFERROR(INDEX('Hoja de Trabajo para listado'!$BC$155:$CB$1048576,MATCH($A920,'Hoja de Trabajo para listado'!$BC$155:$BC$1048576,0),MATCH((CUADRO!O$5&amp;$E920),'Hoja de Trabajo para listado'!$BC$151:$CB$151,0)),0)+IFERROR(INDEX('Hoja de Trabajo para listado'!$DE$153:$DG$274,MATCH($A920,'Hoja de Trabajo para listado'!$DE$153:$DE$1048576,0),MATCH((CUADRO!O$5&amp;$E920),'Hoja de Trabajo para listado'!$DE$151:$DG$151,0)),0)+IFERROR(INDEX('Hoja de Trabajo para listado'!$CD$155:$DC$1048576,MATCH($A920,'Hoja de Trabajo para listado'!$CD$155:$CD$1048576,0),MATCH((CUADRO!O$5&amp;$E920),'Hoja de Trabajo para listado'!$CD$151:$DC$151,0)),0)</f>
        <v>0</v>
      </c>
      <c r="P920" s="243">
        <f ca="1">+IFERROR(INDEX('Hoja de Trabajo para listado'!$A$155:$Z$1048576,MATCH($A920,'Hoja de Trabajo para listado'!$A$155:$A$1048576,0),MATCH((CUADRO!P$5&amp;$E920),'Hoja de Trabajo para listado'!$A$151:$Z$151,0)),0)+IFERROR(INDEX('Hoja de Trabajo para listado'!$AB$155:$BA$1048576,MATCH($A920,'Hoja de Trabajo para listado'!$AB$155:$AB$1048576,0),MATCH((CUADRO!P$5&amp;$E920),'Hoja de Trabajo para listado'!$AB$151:$BA$151,0)),0)+IFERROR(INDEX('Hoja de Trabajo para listado'!$BC$155:$CB$1048576,MATCH($A920,'Hoja de Trabajo para listado'!$BC$155:$BC$1048576,0),MATCH((CUADRO!P$5&amp;$E920),'Hoja de Trabajo para listado'!$BC$151:$CB$151,0)),0)+IFERROR(INDEX('Hoja de Trabajo para listado'!$DE$153:$DG$274,MATCH($A920,'Hoja de Trabajo para listado'!$DE$153:$DE$1048576,0),MATCH((CUADRO!P$5&amp;$E920),'Hoja de Trabajo para listado'!$DE$151:$DG$151,0)),0)+IFERROR(INDEX('Hoja de Trabajo para listado'!$CD$155:$DC$1048576,MATCH($A920,'Hoja de Trabajo para listado'!$CD$155:$CD$1048576,0),MATCH((CUADRO!P$5&amp;$E920),'Hoja de Trabajo para listado'!$CD$151:$DC$151,0)),0)</f>
        <v>0</v>
      </c>
      <c r="Q920" s="243">
        <f ca="1">+IFERROR(INDEX('Hoja de Trabajo para listado'!$A$155:$Z$1048576,MATCH($A920,'Hoja de Trabajo para listado'!$A$155:$A$1048576,0),MATCH((CUADRO!Q$5&amp;$E920),'Hoja de Trabajo para listado'!$A$151:$Z$151,0)),0)+IFERROR(INDEX('Hoja de Trabajo para listado'!$AB$155:$BA$1048576,MATCH($A920,'Hoja de Trabajo para listado'!$AB$155:$AB$1048576,0),MATCH((CUADRO!Q$5&amp;$E920),'Hoja de Trabajo para listado'!$AB$151:$BA$151,0)),0)+IFERROR(INDEX('Hoja de Trabajo para listado'!$BC$155:$CB$1048576,MATCH($A920,'Hoja de Trabajo para listado'!$BC$155:$BC$1048576,0),MATCH((CUADRO!Q$5&amp;$E920),'Hoja de Trabajo para listado'!$BC$151:$CB$151,0)),0)+IFERROR(INDEX('Hoja de Trabajo para listado'!$DE$153:$DG$274,MATCH($A920,'Hoja de Trabajo para listado'!$DE$153:$DE$1048576,0),MATCH((CUADRO!Q$5&amp;$E920),'Hoja de Trabajo para listado'!$DE$151:$DG$151,0)),0)+IFERROR(INDEX('Hoja de Trabajo para listado'!$CD$155:$DC$1048576,MATCH($A920,'Hoja de Trabajo para listado'!$CD$155:$CD$1048576,0),MATCH((CUADRO!Q$5&amp;$E920),'Hoja de Trabajo para listado'!$CD$151:$DC$151,0)),0)</f>
        <v>0</v>
      </c>
      <c r="R920" s="243">
        <f t="shared" ca="1" si="31"/>
        <v>0</v>
      </c>
      <c r="S920" s="249"/>
      <c r="T920" s="243">
        <f ca="1">+T921</f>
        <v>0</v>
      </c>
      <c r="U920" s="242">
        <f t="shared" si="32"/>
        <v>1</v>
      </c>
      <c r="V920" s="333" t="str">
        <f>+VLOOKUP(A920,bd_lista!$A$3:$E$590,5,FALSE)</f>
        <v>Gobiernos Autonomos Municipales</v>
      </c>
      <c r="W920" s="391" t="str">
        <f>+V920</f>
        <v>Gobiernos Autonomos Municipales</v>
      </c>
      <c r="X920" s="242">
        <f>+VLOOKUP(A920,[4]Sheet1!$A$13:$D$744,4,FALSE)</f>
        <v>0</v>
      </c>
      <c r="Y920" s="242" t="e">
        <f>+VLOOKUP(X920,bd_lista!$A$3:$C$590,3,FALSE)</f>
        <v>#N/A</v>
      </c>
      <c r="Z920" s="294">
        <f>+X920</f>
        <v>0</v>
      </c>
      <c r="AA920" s="295" t="e">
        <f>+Y920</f>
        <v>#N/A</v>
      </c>
    </row>
    <row r="921" spans="1:27" customFormat="1" ht="15" hidden="1" customHeight="1">
      <c r="A921" s="32">
        <v>1604</v>
      </c>
      <c r="B921" s="388"/>
      <c r="C921" s="247" t="str">
        <f>+VLOOKUP(A921,bd_lista!$A$3:$C$590,3,FALSE)</f>
        <v>Gobierno Autónomo Municipal de Yacuiba</v>
      </c>
      <c r="D921" s="390"/>
      <c r="E921" s="244" t="s">
        <v>1305</v>
      </c>
      <c r="F921" s="245">
        <f ca="1">+IFERROR(INDEX('Hoja de Trabajo para listado'!$A$155:$Z$1048576,MATCH($A921,'Hoja de Trabajo para listado'!$A$155:$A$1048576,0),MATCH((CUADRO!F$5&amp;$E921),'Hoja de Trabajo para listado'!$A$151:$Z$151,0)),0)+IFERROR(INDEX('Hoja de Trabajo para listado'!$AB$155:$BA$1048576,MATCH($A921,'Hoja de Trabajo para listado'!$AB$155:$AB$1048576,0),MATCH((CUADRO!F$5&amp;$E921),'Hoja de Trabajo para listado'!$AB$151:$BA$151,0)),0)+IFERROR(INDEX('Hoja de Trabajo para listado'!$BC$155:$CB$1048576,MATCH($A921,'Hoja de Trabajo para listado'!$BC$155:$BC$1048576,0),MATCH((CUADRO!F$5&amp;$E921),'Hoja de Trabajo para listado'!$BC$151:$CB$151,0)),0)+IFERROR(INDEX('Hoja de Trabajo para listado'!$DE$153:$DG$274,MATCH($A921,'Hoja de Trabajo para listado'!$DE$153:$DE$1048576,0),MATCH((CUADRO!F$5&amp;$E921),'Hoja de Trabajo para listado'!$DE$151:$DG$151,0)),0)+IFERROR(INDEX('Hoja de Trabajo para listado'!$CD$155:$DC$1048576,MATCH($A921,'Hoja de Trabajo para listado'!$CD$155:$CD$1048576,0),MATCH((CUADRO!F$5&amp;$E921),'Hoja de Trabajo para listado'!$CD$151:$DC$151,0)),0)</f>
        <v>0</v>
      </c>
      <c r="G921" s="245">
        <f ca="1">+IFERROR(INDEX('Hoja de Trabajo para listado'!$A$155:$Z$1048576,MATCH($A921,'Hoja de Trabajo para listado'!$A$155:$A$1048576,0),MATCH((CUADRO!G$5&amp;$E921),'Hoja de Trabajo para listado'!$A$151:$Z$151,0)),0)+IFERROR(INDEX('Hoja de Trabajo para listado'!$AB$155:$BA$1048576,MATCH($A921,'Hoja de Trabajo para listado'!$AB$155:$AB$1048576,0),MATCH((CUADRO!G$5&amp;$E921),'Hoja de Trabajo para listado'!$AB$151:$BA$151,0)),0)+IFERROR(INDEX('Hoja de Trabajo para listado'!$BC$155:$CB$1048576,MATCH($A921,'Hoja de Trabajo para listado'!$BC$155:$BC$1048576,0),MATCH((CUADRO!G$5&amp;$E921),'Hoja de Trabajo para listado'!$BC$151:$CB$151,0)),0)+IFERROR(INDEX('Hoja de Trabajo para listado'!$DE$153:$DG$274,MATCH($A921,'Hoja de Trabajo para listado'!$DE$153:$DE$1048576,0),MATCH((CUADRO!G$5&amp;$E921),'Hoja de Trabajo para listado'!$DE$151:$DG$151,0)),0)+IFERROR(INDEX('Hoja de Trabajo para listado'!$CD$155:$DC$1048576,MATCH($A921,'Hoja de Trabajo para listado'!$CD$155:$CD$1048576,0),MATCH((CUADRO!G$5&amp;$E921),'Hoja de Trabajo para listado'!$CD$151:$DC$151,0)),0)</f>
        <v>0</v>
      </c>
      <c r="H921" s="245">
        <f ca="1">+IFERROR(INDEX('Hoja de Trabajo para listado'!$A$155:$Z$1048576,MATCH($A921,'Hoja de Trabajo para listado'!$A$155:$A$1048576,0),MATCH((CUADRO!H$5&amp;$E921),'Hoja de Trabajo para listado'!$A$151:$Z$151,0)),0)+IFERROR(INDEX('Hoja de Trabajo para listado'!$AB$155:$BA$1048576,MATCH($A921,'Hoja de Trabajo para listado'!$AB$155:$AB$1048576,0),MATCH((CUADRO!H$5&amp;$E921),'Hoja de Trabajo para listado'!$AB$151:$BA$151,0)),0)+IFERROR(INDEX('Hoja de Trabajo para listado'!$BC$155:$CB$1048576,MATCH($A921,'Hoja de Trabajo para listado'!$BC$155:$BC$1048576,0),MATCH((CUADRO!H$5&amp;$E921),'Hoja de Trabajo para listado'!$BC$151:$CB$151,0)),0)+IFERROR(INDEX('Hoja de Trabajo para listado'!$DE$153:$DG$274,MATCH($A921,'Hoja de Trabajo para listado'!$DE$153:$DE$1048576,0),MATCH((CUADRO!H$5&amp;$E921),'Hoja de Trabajo para listado'!$DE$151:$DG$151,0)),0)+IFERROR(INDEX('Hoja de Trabajo para listado'!$CD$155:$DC$1048576,MATCH($A921,'Hoja de Trabajo para listado'!$CD$155:$CD$1048576,0),MATCH((CUADRO!H$5&amp;$E921),'Hoja de Trabajo para listado'!$CD$151:$DC$151,0)),0)</f>
        <v>0</v>
      </c>
      <c r="I921" s="245">
        <f ca="1">+IFERROR(INDEX('Hoja de Trabajo para listado'!$A$155:$Z$1048576,MATCH($A921,'Hoja de Trabajo para listado'!$A$155:$A$1048576,0),MATCH((CUADRO!I$5&amp;$E921),'Hoja de Trabajo para listado'!$A$151:$Z$151,0)),0)+IFERROR(INDEX('Hoja de Trabajo para listado'!$AB$155:$BA$1048576,MATCH($A921,'Hoja de Trabajo para listado'!$AB$155:$AB$1048576,0),MATCH((CUADRO!I$5&amp;$E921),'Hoja de Trabajo para listado'!$AB$151:$BA$151,0)),0)+IFERROR(INDEX('Hoja de Trabajo para listado'!$BC$155:$CB$1048576,MATCH($A921,'Hoja de Trabajo para listado'!$BC$155:$BC$1048576,0),MATCH((CUADRO!I$5&amp;$E921),'Hoja de Trabajo para listado'!$BC$151:$CB$151,0)),0)+IFERROR(INDEX('Hoja de Trabajo para listado'!$DE$153:$DG$274,MATCH($A921,'Hoja de Trabajo para listado'!$DE$153:$DE$1048576,0),MATCH((CUADRO!I$5&amp;$E921),'Hoja de Trabajo para listado'!$DE$151:$DG$151,0)),0)+IFERROR(INDEX('Hoja de Trabajo para listado'!$CD$155:$DC$1048576,MATCH($A921,'Hoja de Trabajo para listado'!$CD$155:$CD$1048576,0),MATCH((CUADRO!I$5&amp;$E921),'Hoja de Trabajo para listado'!$CD$151:$DC$151,0)),0)</f>
        <v>0</v>
      </c>
      <c r="J921" s="245">
        <f ca="1">+IFERROR(INDEX('Hoja de Trabajo para listado'!$A$155:$Z$1048576,MATCH($A921,'Hoja de Trabajo para listado'!$A$155:$A$1048576,0),MATCH((CUADRO!J$5&amp;$E921),'Hoja de Trabajo para listado'!$A$151:$Z$151,0)),0)+IFERROR(INDEX('Hoja de Trabajo para listado'!$AB$155:$BA$1048576,MATCH($A921,'Hoja de Trabajo para listado'!$AB$155:$AB$1048576,0),MATCH((CUADRO!J$5&amp;$E921),'Hoja de Trabajo para listado'!$AB$151:$BA$151,0)),0)+IFERROR(INDEX('Hoja de Trabajo para listado'!$BC$155:$CB$1048576,MATCH($A921,'Hoja de Trabajo para listado'!$BC$155:$BC$1048576,0),MATCH((CUADRO!J$5&amp;$E921),'Hoja de Trabajo para listado'!$BC$151:$CB$151,0)),0)+IFERROR(INDEX('Hoja de Trabajo para listado'!$DE$153:$DG$274,MATCH($A921,'Hoja de Trabajo para listado'!$DE$153:$DE$1048576,0),MATCH((CUADRO!J$5&amp;$E921),'Hoja de Trabajo para listado'!$DE$151:$DG$151,0)),0)+IFERROR(INDEX('Hoja de Trabajo para listado'!$CD$155:$DC$1048576,MATCH($A921,'Hoja de Trabajo para listado'!$CD$155:$CD$1048576,0),MATCH((CUADRO!J$5&amp;$E921),'Hoja de Trabajo para listado'!$CD$151:$DC$151,0)),0)</f>
        <v>0</v>
      </c>
      <c r="K921" s="245">
        <f ca="1">+IFERROR(INDEX('Hoja de Trabajo para listado'!$A$155:$Z$1048576,MATCH($A921,'Hoja de Trabajo para listado'!$A$155:$A$1048576,0),MATCH((CUADRO!K$5&amp;$E921),'Hoja de Trabajo para listado'!$A$151:$Z$151,0)),0)+IFERROR(INDEX('Hoja de Trabajo para listado'!$AB$155:$BA$1048576,MATCH($A921,'Hoja de Trabajo para listado'!$AB$155:$AB$1048576,0),MATCH((CUADRO!K$5&amp;$E921),'Hoja de Trabajo para listado'!$AB$151:$BA$151,0)),0)+IFERROR(INDEX('Hoja de Trabajo para listado'!$BC$155:$CB$1048576,MATCH($A921,'Hoja de Trabajo para listado'!$BC$155:$BC$1048576,0),MATCH((CUADRO!K$5&amp;$E921),'Hoja de Trabajo para listado'!$BC$151:$CB$151,0)),0)+IFERROR(INDEX('Hoja de Trabajo para listado'!$DE$153:$DG$274,MATCH($A921,'Hoja de Trabajo para listado'!$DE$153:$DE$1048576,0),MATCH((CUADRO!K$5&amp;$E921),'Hoja de Trabajo para listado'!$DE$151:$DG$151,0)),0)+IFERROR(INDEX('Hoja de Trabajo para listado'!$CD$155:$DC$1048576,MATCH($A921,'Hoja de Trabajo para listado'!$CD$155:$CD$1048576,0),MATCH((CUADRO!K$5&amp;$E921),'Hoja de Trabajo para listado'!$CD$151:$DC$151,0)),0)</f>
        <v>0</v>
      </c>
      <c r="L921" s="245">
        <f ca="1">+IFERROR(INDEX('Hoja de Trabajo para listado'!$A$155:$Z$1048576,MATCH($A921,'Hoja de Trabajo para listado'!$A$155:$A$1048576,0),MATCH((CUADRO!L$5&amp;$E921),'Hoja de Trabajo para listado'!$A$151:$Z$151,0)),0)+IFERROR(INDEX('Hoja de Trabajo para listado'!$AB$155:$BA$1048576,MATCH($A921,'Hoja de Trabajo para listado'!$AB$155:$AB$1048576,0),MATCH((CUADRO!L$5&amp;$E921),'Hoja de Trabajo para listado'!$AB$151:$BA$151,0)),0)+IFERROR(INDEX('Hoja de Trabajo para listado'!$BC$155:$CB$1048576,MATCH($A921,'Hoja de Trabajo para listado'!$BC$155:$BC$1048576,0),MATCH((CUADRO!L$5&amp;$E921),'Hoja de Trabajo para listado'!$BC$151:$CB$151,0)),0)+IFERROR(INDEX('Hoja de Trabajo para listado'!$DE$153:$DG$274,MATCH($A921,'Hoja de Trabajo para listado'!$DE$153:$DE$1048576,0),MATCH((CUADRO!L$5&amp;$E921),'Hoja de Trabajo para listado'!$DE$151:$DG$151,0)),0)+IFERROR(INDEX('Hoja de Trabajo para listado'!$CD$155:$DC$1048576,MATCH($A921,'Hoja de Trabajo para listado'!$CD$155:$CD$1048576,0),MATCH((CUADRO!L$5&amp;$E921),'Hoja de Trabajo para listado'!$CD$151:$DC$151,0)),0)</f>
        <v>0</v>
      </c>
      <c r="M921" s="245">
        <f ca="1">+IFERROR(INDEX('Hoja de Trabajo para listado'!$A$155:$Z$1048576,MATCH($A921,'Hoja de Trabajo para listado'!$A$155:$A$1048576,0),MATCH((CUADRO!M$5&amp;$E921),'Hoja de Trabajo para listado'!$A$151:$Z$151,0)),0)+IFERROR(INDEX('Hoja de Trabajo para listado'!$AB$155:$BA$1048576,MATCH($A921,'Hoja de Trabajo para listado'!$AB$155:$AB$1048576,0),MATCH((CUADRO!M$5&amp;$E921),'Hoja de Trabajo para listado'!$AB$151:$BA$151,0)),0)+IFERROR(INDEX('Hoja de Trabajo para listado'!$BC$155:$CB$1048576,MATCH($A921,'Hoja de Trabajo para listado'!$BC$155:$BC$1048576,0),MATCH((CUADRO!M$5&amp;$E921),'Hoja de Trabajo para listado'!$BC$151:$CB$151,0)),0)+IFERROR(INDEX('Hoja de Trabajo para listado'!$DE$153:$DG$274,MATCH($A921,'Hoja de Trabajo para listado'!$DE$153:$DE$1048576,0),MATCH((CUADRO!M$5&amp;$E921),'Hoja de Trabajo para listado'!$DE$151:$DG$151,0)),0)+IFERROR(INDEX('Hoja de Trabajo para listado'!$CD$155:$DC$1048576,MATCH($A921,'Hoja de Trabajo para listado'!$CD$155:$CD$1048576,0),MATCH((CUADRO!M$5&amp;$E921),'Hoja de Trabajo para listado'!$CD$151:$DC$151,0)),0)</f>
        <v>0</v>
      </c>
      <c r="N921" s="245">
        <f ca="1">+IFERROR(INDEX('Hoja de Trabajo para listado'!$A$155:$Z$1048576,MATCH($A921,'Hoja de Trabajo para listado'!$A$155:$A$1048576,0),MATCH((CUADRO!N$5&amp;$E921),'Hoja de Trabajo para listado'!$A$151:$Z$151,0)),0)+IFERROR(INDEX('Hoja de Trabajo para listado'!$AB$155:$BA$1048576,MATCH($A921,'Hoja de Trabajo para listado'!$AB$155:$AB$1048576,0),MATCH((CUADRO!N$5&amp;$E921),'Hoja de Trabajo para listado'!$AB$151:$BA$151,0)),0)+IFERROR(INDEX('Hoja de Trabajo para listado'!$BC$155:$CB$1048576,MATCH($A921,'Hoja de Trabajo para listado'!$BC$155:$BC$1048576,0),MATCH((CUADRO!N$5&amp;$E921),'Hoja de Trabajo para listado'!$BC$151:$CB$151,0)),0)+IFERROR(INDEX('Hoja de Trabajo para listado'!$DE$153:$DG$274,MATCH($A921,'Hoja de Trabajo para listado'!$DE$153:$DE$1048576,0),MATCH((CUADRO!N$5&amp;$E921),'Hoja de Trabajo para listado'!$DE$151:$DG$151,0)),0)+IFERROR(INDEX('Hoja de Trabajo para listado'!$CD$155:$DC$1048576,MATCH($A921,'Hoja de Trabajo para listado'!$CD$155:$CD$1048576,0),MATCH((CUADRO!N$5&amp;$E921),'Hoja de Trabajo para listado'!$CD$151:$DC$151,0)),0)</f>
        <v>0</v>
      </c>
      <c r="O921" s="245">
        <f ca="1">+IFERROR(INDEX('Hoja de Trabajo para listado'!$A$155:$Z$1048576,MATCH($A921,'Hoja de Trabajo para listado'!$A$155:$A$1048576,0),MATCH((CUADRO!O$5&amp;$E921),'Hoja de Trabajo para listado'!$A$151:$Z$151,0)),0)+IFERROR(INDEX('Hoja de Trabajo para listado'!$AB$155:$BA$1048576,MATCH($A921,'Hoja de Trabajo para listado'!$AB$155:$AB$1048576,0),MATCH((CUADRO!O$5&amp;$E921),'Hoja de Trabajo para listado'!$AB$151:$BA$151,0)),0)+IFERROR(INDEX('Hoja de Trabajo para listado'!$BC$155:$CB$1048576,MATCH($A921,'Hoja de Trabajo para listado'!$BC$155:$BC$1048576,0),MATCH((CUADRO!O$5&amp;$E921),'Hoja de Trabajo para listado'!$BC$151:$CB$151,0)),0)+IFERROR(INDEX('Hoja de Trabajo para listado'!$DE$153:$DG$274,MATCH($A921,'Hoja de Trabajo para listado'!$DE$153:$DE$1048576,0),MATCH((CUADRO!O$5&amp;$E921),'Hoja de Trabajo para listado'!$DE$151:$DG$151,0)),0)+IFERROR(INDEX('Hoja de Trabajo para listado'!$CD$155:$DC$1048576,MATCH($A921,'Hoja de Trabajo para listado'!$CD$155:$CD$1048576,0),MATCH((CUADRO!O$5&amp;$E921),'Hoja de Trabajo para listado'!$CD$151:$DC$151,0)),0)</f>
        <v>0</v>
      </c>
      <c r="P921" s="245">
        <f ca="1">+IFERROR(INDEX('Hoja de Trabajo para listado'!$A$155:$Z$1048576,MATCH($A921,'Hoja de Trabajo para listado'!$A$155:$A$1048576,0),MATCH((CUADRO!P$5&amp;$E921),'Hoja de Trabajo para listado'!$A$151:$Z$151,0)),0)+IFERROR(INDEX('Hoja de Trabajo para listado'!$AB$155:$BA$1048576,MATCH($A921,'Hoja de Trabajo para listado'!$AB$155:$AB$1048576,0),MATCH((CUADRO!P$5&amp;$E921),'Hoja de Trabajo para listado'!$AB$151:$BA$151,0)),0)+IFERROR(INDEX('Hoja de Trabajo para listado'!$BC$155:$CB$1048576,MATCH($A921,'Hoja de Trabajo para listado'!$BC$155:$BC$1048576,0),MATCH((CUADRO!P$5&amp;$E921),'Hoja de Trabajo para listado'!$BC$151:$CB$151,0)),0)+IFERROR(INDEX('Hoja de Trabajo para listado'!$DE$153:$DG$274,MATCH($A921,'Hoja de Trabajo para listado'!$DE$153:$DE$1048576,0),MATCH((CUADRO!P$5&amp;$E921),'Hoja de Trabajo para listado'!$DE$151:$DG$151,0)),0)+IFERROR(INDEX('Hoja de Trabajo para listado'!$CD$155:$DC$1048576,MATCH($A921,'Hoja de Trabajo para listado'!$CD$155:$CD$1048576,0),MATCH((CUADRO!P$5&amp;$E921),'Hoja de Trabajo para listado'!$CD$151:$DC$151,0)),0)</f>
        <v>0</v>
      </c>
      <c r="Q921" s="245">
        <f ca="1">+IFERROR(INDEX('Hoja de Trabajo para listado'!$A$155:$Z$1048576,MATCH($A921,'Hoja de Trabajo para listado'!$A$155:$A$1048576,0),MATCH((CUADRO!Q$5&amp;$E921),'Hoja de Trabajo para listado'!$A$151:$Z$151,0)),0)+IFERROR(INDEX('Hoja de Trabajo para listado'!$AB$155:$BA$1048576,MATCH($A921,'Hoja de Trabajo para listado'!$AB$155:$AB$1048576,0),MATCH((CUADRO!Q$5&amp;$E921),'Hoja de Trabajo para listado'!$AB$151:$BA$151,0)),0)+IFERROR(INDEX('Hoja de Trabajo para listado'!$BC$155:$CB$1048576,MATCH($A921,'Hoja de Trabajo para listado'!$BC$155:$BC$1048576,0),MATCH((CUADRO!Q$5&amp;$E921),'Hoja de Trabajo para listado'!$BC$151:$CB$151,0)),0)+IFERROR(INDEX('Hoja de Trabajo para listado'!$DE$153:$DG$274,MATCH($A921,'Hoja de Trabajo para listado'!$DE$153:$DE$1048576,0),MATCH((CUADRO!Q$5&amp;$E921),'Hoja de Trabajo para listado'!$DE$151:$DG$151,0)),0)+IFERROR(INDEX('Hoja de Trabajo para listado'!$CD$155:$DC$1048576,MATCH($A921,'Hoja de Trabajo para listado'!$CD$155:$CD$1048576,0),MATCH((CUADRO!Q$5&amp;$E921),'Hoja de Trabajo para listado'!$CD$151:$DC$151,0)),0)</f>
        <v>0</v>
      </c>
      <c r="R921" s="245">
        <f t="shared" ca="1" si="31"/>
        <v>0</v>
      </c>
      <c r="S921" s="259">
        <f ca="1">+R920+R921</f>
        <v>0</v>
      </c>
      <c r="T921" s="245">
        <f ca="1">+S921</f>
        <v>0</v>
      </c>
      <c r="U921" s="244">
        <f t="shared" si="32"/>
        <v>2</v>
      </c>
      <c r="V921" s="333" t="str">
        <f>+VLOOKUP(A921,bd_lista!$A$3:$E$590,5,FALSE)</f>
        <v>Gobiernos Autonomos Municipales</v>
      </c>
      <c r="W921" s="392"/>
      <c r="X921" s="242">
        <f>+VLOOKUP(A921,[4]Sheet1!$A$13:$D$744,4,FALSE)</f>
        <v>0</v>
      </c>
      <c r="Y921" s="242" t="e">
        <f>+VLOOKUP(X921,bd_lista!$A$3:$C$590,3,FALSE)</f>
        <v>#N/A</v>
      </c>
      <c r="Z921" s="292"/>
      <c r="AA921" s="293"/>
    </row>
    <row r="922" spans="1:27" customFormat="1" ht="15" hidden="1" customHeight="1">
      <c r="A922" s="32">
        <v>1605</v>
      </c>
      <c r="B922" s="387">
        <f>+A922</f>
        <v>1605</v>
      </c>
      <c r="C922" s="247" t="str">
        <f>+VLOOKUP(A922,bd_lista!$A$3:$C$590,3,FALSE)</f>
        <v>Gobierno Autónomo Municipal de Caraparí</v>
      </c>
      <c r="D922" s="389" t="str">
        <f>+C922</f>
        <v>Gobierno Autónomo Municipal de Caraparí</v>
      </c>
      <c r="E922" s="242" t="s">
        <v>1304</v>
      </c>
      <c r="F922" s="243">
        <f ca="1">+IFERROR(INDEX('Hoja de Trabajo para listado'!$A$155:$Z$1048576,MATCH($A922,'Hoja de Trabajo para listado'!$A$155:$A$1048576,0),MATCH((CUADRO!F$5&amp;$E922),'Hoja de Trabajo para listado'!$A$151:$Z$151,0)),0)+IFERROR(INDEX('Hoja de Trabajo para listado'!$AB$155:$BA$1048576,MATCH($A922,'Hoja de Trabajo para listado'!$AB$155:$AB$1048576,0),MATCH((CUADRO!F$5&amp;$E922),'Hoja de Trabajo para listado'!$AB$151:$BA$151,0)),0)+IFERROR(INDEX('Hoja de Trabajo para listado'!$BC$155:$CB$1048576,MATCH($A922,'Hoja de Trabajo para listado'!$BC$155:$BC$1048576,0),MATCH((CUADRO!F$5&amp;$E922),'Hoja de Trabajo para listado'!$BC$151:$CB$151,0)),0)+IFERROR(INDEX('Hoja de Trabajo para listado'!$DE$153:$DG$274,MATCH($A922,'Hoja de Trabajo para listado'!$DE$153:$DE$1048576,0),MATCH((CUADRO!F$5&amp;$E922),'Hoja de Trabajo para listado'!$DE$151:$DG$151,0)),0)+IFERROR(INDEX('Hoja de Trabajo para listado'!$CD$155:$DC$1048576,MATCH($A922,'Hoja de Trabajo para listado'!$CD$155:$CD$1048576,0),MATCH((CUADRO!F$5&amp;$E922),'Hoja de Trabajo para listado'!$CD$151:$DC$151,0)),0)</f>
        <v>0</v>
      </c>
      <c r="G922" s="243">
        <f ca="1">+IFERROR(INDEX('Hoja de Trabajo para listado'!$A$155:$Z$1048576,MATCH($A922,'Hoja de Trabajo para listado'!$A$155:$A$1048576,0),MATCH((CUADRO!G$5&amp;$E922),'Hoja de Trabajo para listado'!$A$151:$Z$151,0)),0)+IFERROR(INDEX('Hoja de Trabajo para listado'!$AB$155:$BA$1048576,MATCH($A922,'Hoja de Trabajo para listado'!$AB$155:$AB$1048576,0),MATCH((CUADRO!G$5&amp;$E922),'Hoja de Trabajo para listado'!$AB$151:$BA$151,0)),0)+IFERROR(INDEX('Hoja de Trabajo para listado'!$BC$155:$CB$1048576,MATCH($A922,'Hoja de Trabajo para listado'!$BC$155:$BC$1048576,0),MATCH((CUADRO!G$5&amp;$E922),'Hoja de Trabajo para listado'!$BC$151:$CB$151,0)),0)+IFERROR(INDEX('Hoja de Trabajo para listado'!$DE$153:$DG$274,MATCH($A922,'Hoja de Trabajo para listado'!$DE$153:$DE$1048576,0),MATCH((CUADRO!G$5&amp;$E922),'Hoja de Trabajo para listado'!$DE$151:$DG$151,0)),0)+IFERROR(INDEX('Hoja de Trabajo para listado'!$CD$155:$DC$1048576,MATCH($A922,'Hoja de Trabajo para listado'!$CD$155:$CD$1048576,0),MATCH((CUADRO!G$5&amp;$E922),'Hoja de Trabajo para listado'!$CD$151:$DC$151,0)),0)</f>
        <v>0</v>
      </c>
      <c r="H922" s="243">
        <f ca="1">+IFERROR(INDEX('Hoja de Trabajo para listado'!$A$155:$Z$1048576,MATCH($A922,'Hoja de Trabajo para listado'!$A$155:$A$1048576,0),MATCH((CUADRO!H$5&amp;$E922),'Hoja de Trabajo para listado'!$A$151:$Z$151,0)),0)+IFERROR(INDEX('Hoja de Trabajo para listado'!$AB$155:$BA$1048576,MATCH($A922,'Hoja de Trabajo para listado'!$AB$155:$AB$1048576,0),MATCH((CUADRO!H$5&amp;$E922),'Hoja de Trabajo para listado'!$AB$151:$BA$151,0)),0)+IFERROR(INDEX('Hoja de Trabajo para listado'!$BC$155:$CB$1048576,MATCH($A922,'Hoja de Trabajo para listado'!$BC$155:$BC$1048576,0),MATCH((CUADRO!H$5&amp;$E922),'Hoja de Trabajo para listado'!$BC$151:$CB$151,0)),0)+IFERROR(INDEX('Hoja de Trabajo para listado'!$DE$153:$DG$274,MATCH($A922,'Hoja de Trabajo para listado'!$DE$153:$DE$1048576,0),MATCH((CUADRO!H$5&amp;$E922),'Hoja de Trabajo para listado'!$DE$151:$DG$151,0)),0)+IFERROR(INDEX('Hoja de Trabajo para listado'!$CD$155:$DC$1048576,MATCH($A922,'Hoja de Trabajo para listado'!$CD$155:$CD$1048576,0),MATCH((CUADRO!H$5&amp;$E922),'Hoja de Trabajo para listado'!$CD$151:$DC$151,0)),0)</f>
        <v>0</v>
      </c>
      <c r="I922" s="243">
        <f ca="1">+IFERROR(INDEX('Hoja de Trabajo para listado'!$A$155:$Z$1048576,MATCH($A922,'Hoja de Trabajo para listado'!$A$155:$A$1048576,0),MATCH((CUADRO!I$5&amp;$E922),'Hoja de Trabajo para listado'!$A$151:$Z$151,0)),0)+IFERROR(INDEX('Hoja de Trabajo para listado'!$AB$155:$BA$1048576,MATCH($A922,'Hoja de Trabajo para listado'!$AB$155:$AB$1048576,0),MATCH((CUADRO!I$5&amp;$E922),'Hoja de Trabajo para listado'!$AB$151:$BA$151,0)),0)+IFERROR(INDEX('Hoja de Trabajo para listado'!$BC$155:$CB$1048576,MATCH($A922,'Hoja de Trabajo para listado'!$BC$155:$BC$1048576,0),MATCH((CUADRO!I$5&amp;$E922),'Hoja de Trabajo para listado'!$BC$151:$CB$151,0)),0)+IFERROR(INDEX('Hoja de Trabajo para listado'!$DE$153:$DG$274,MATCH($A922,'Hoja de Trabajo para listado'!$DE$153:$DE$1048576,0),MATCH((CUADRO!I$5&amp;$E922),'Hoja de Trabajo para listado'!$DE$151:$DG$151,0)),0)+IFERROR(INDEX('Hoja de Trabajo para listado'!$CD$155:$DC$1048576,MATCH($A922,'Hoja de Trabajo para listado'!$CD$155:$CD$1048576,0),MATCH((CUADRO!I$5&amp;$E922),'Hoja de Trabajo para listado'!$CD$151:$DC$151,0)),0)</f>
        <v>0</v>
      </c>
      <c r="J922" s="243">
        <f ca="1">+IFERROR(INDEX('Hoja de Trabajo para listado'!$A$155:$Z$1048576,MATCH($A922,'Hoja de Trabajo para listado'!$A$155:$A$1048576,0),MATCH((CUADRO!J$5&amp;$E922),'Hoja de Trabajo para listado'!$A$151:$Z$151,0)),0)+IFERROR(INDEX('Hoja de Trabajo para listado'!$AB$155:$BA$1048576,MATCH($A922,'Hoja de Trabajo para listado'!$AB$155:$AB$1048576,0),MATCH((CUADRO!J$5&amp;$E922),'Hoja de Trabajo para listado'!$AB$151:$BA$151,0)),0)+IFERROR(INDEX('Hoja de Trabajo para listado'!$BC$155:$CB$1048576,MATCH($A922,'Hoja de Trabajo para listado'!$BC$155:$BC$1048576,0),MATCH((CUADRO!J$5&amp;$E922),'Hoja de Trabajo para listado'!$BC$151:$CB$151,0)),0)+IFERROR(INDEX('Hoja de Trabajo para listado'!$DE$153:$DG$274,MATCH($A922,'Hoja de Trabajo para listado'!$DE$153:$DE$1048576,0),MATCH((CUADRO!J$5&amp;$E922),'Hoja de Trabajo para listado'!$DE$151:$DG$151,0)),0)+IFERROR(INDEX('Hoja de Trabajo para listado'!$CD$155:$DC$1048576,MATCH($A922,'Hoja de Trabajo para listado'!$CD$155:$CD$1048576,0),MATCH((CUADRO!J$5&amp;$E922),'Hoja de Trabajo para listado'!$CD$151:$DC$151,0)),0)</f>
        <v>0</v>
      </c>
      <c r="K922" s="243">
        <f ca="1">+IFERROR(INDEX('Hoja de Trabajo para listado'!$A$155:$Z$1048576,MATCH($A922,'Hoja de Trabajo para listado'!$A$155:$A$1048576,0),MATCH((CUADRO!K$5&amp;$E922),'Hoja de Trabajo para listado'!$A$151:$Z$151,0)),0)+IFERROR(INDEX('Hoja de Trabajo para listado'!$AB$155:$BA$1048576,MATCH($A922,'Hoja de Trabajo para listado'!$AB$155:$AB$1048576,0),MATCH((CUADRO!K$5&amp;$E922),'Hoja de Trabajo para listado'!$AB$151:$BA$151,0)),0)+IFERROR(INDEX('Hoja de Trabajo para listado'!$BC$155:$CB$1048576,MATCH($A922,'Hoja de Trabajo para listado'!$BC$155:$BC$1048576,0),MATCH((CUADRO!K$5&amp;$E922),'Hoja de Trabajo para listado'!$BC$151:$CB$151,0)),0)+IFERROR(INDEX('Hoja de Trabajo para listado'!$DE$153:$DG$274,MATCH($A922,'Hoja de Trabajo para listado'!$DE$153:$DE$1048576,0),MATCH((CUADRO!K$5&amp;$E922),'Hoja de Trabajo para listado'!$DE$151:$DG$151,0)),0)+IFERROR(INDEX('Hoja de Trabajo para listado'!$CD$155:$DC$1048576,MATCH($A922,'Hoja de Trabajo para listado'!$CD$155:$CD$1048576,0),MATCH((CUADRO!K$5&amp;$E922),'Hoja de Trabajo para listado'!$CD$151:$DC$151,0)),0)</f>
        <v>0</v>
      </c>
      <c r="L922" s="243">
        <f ca="1">+IFERROR(INDEX('Hoja de Trabajo para listado'!$A$155:$Z$1048576,MATCH($A922,'Hoja de Trabajo para listado'!$A$155:$A$1048576,0),MATCH((CUADRO!L$5&amp;$E922),'Hoja de Trabajo para listado'!$A$151:$Z$151,0)),0)+IFERROR(INDEX('Hoja de Trabajo para listado'!$AB$155:$BA$1048576,MATCH($A922,'Hoja de Trabajo para listado'!$AB$155:$AB$1048576,0),MATCH((CUADRO!L$5&amp;$E922),'Hoja de Trabajo para listado'!$AB$151:$BA$151,0)),0)+IFERROR(INDEX('Hoja de Trabajo para listado'!$BC$155:$CB$1048576,MATCH($A922,'Hoja de Trabajo para listado'!$BC$155:$BC$1048576,0),MATCH((CUADRO!L$5&amp;$E922),'Hoja de Trabajo para listado'!$BC$151:$CB$151,0)),0)+IFERROR(INDEX('Hoja de Trabajo para listado'!$DE$153:$DG$274,MATCH($A922,'Hoja de Trabajo para listado'!$DE$153:$DE$1048576,0),MATCH((CUADRO!L$5&amp;$E922),'Hoja de Trabajo para listado'!$DE$151:$DG$151,0)),0)+IFERROR(INDEX('Hoja de Trabajo para listado'!$CD$155:$DC$1048576,MATCH($A922,'Hoja de Trabajo para listado'!$CD$155:$CD$1048576,0),MATCH((CUADRO!L$5&amp;$E922),'Hoja de Trabajo para listado'!$CD$151:$DC$151,0)),0)</f>
        <v>0</v>
      </c>
      <c r="M922" s="243">
        <f ca="1">+IFERROR(INDEX('Hoja de Trabajo para listado'!$A$155:$Z$1048576,MATCH($A922,'Hoja de Trabajo para listado'!$A$155:$A$1048576,0),MATCH((CUADRO!M$5&amp;$E922),'Hoja de Trabajo para listado'!$A$151:$Z$151,0)),0)+IFERROR(INDEX('Hoja de Trabajo para listado'!$AB$155:$BA$1048576,MATCH($A922,'Hoja de Trabajo para listado'!$AB$155:$AB$1048576,0),MATCH((CUADRO!M$5&amp;$E922),'Hoja de Trabajo para listado'!$AB$151:$BA$151,0)),0)+IFERROR(INDEX('Hoja de Trabajo para listado'!$BC$155:$CB$1048576,MATCH($A922,'Hoja de Trabajo para listado'!$BC$155:$BC$1048576,0),MATCH((CUADRO!M$5&amp;$E922),'Hoja de Trabajo para listado'!$BC$151:$CB$151,0)),0)+IFERROR(INDEX('Hoja de Trabajo para listado'!$DE$153:$DG$274,MATCH($A922,'Hoja de Trabajo para listado'!$DE$153:$DE$1048576,0),MATCH((CUADRO!M$5&amp;$E922),'Hoja de Trabajo para listado'!$DE$151:$DG$151,0)),0)+IFERROR(INDEX('Hoja de Trabajo para listado'!$CD$155:$DC$1048576,MATCH($A922,'Hoja de Trabajo para listado'!$CD$155:$CD$1048576,0),MATCH((CUADRO!M$5&amp;$E922),'Hoja de Trabajo para listado'!$CD$151:$DC$151,0)),0)</f>
        <v>0</v>
      </c>
      <c r="N922" s="243">
        <f ca="1">+IFERROR(INDEX('Hoja de Trabajo para listado'!$A$155:$Z$1048576,MATCH($A922,'Hoja de Trabajo para listado'!$A$155:$A$1048576,0),MATCH((CUADRO!N$5&amp;$E922),'Hoja de Trabajo para listado'!$A$151:$Z$151,0)),0)+IFERROR(INDEX('Hoja de Trabajo para listado'!$AB$155:$BA$1048576,MATCH($A922,'Hoja de Trabajo para listado'!$AB$155:$AB$1048576,0),MATCH((CUADRO!N$5&amp;$E922),'Hoja de Trabajo para listado'!$AB$151:$BA$151,0)),0)+IFERROR(INDEX('Hoja de Trabajo para listado'!$BC$155:$CB$1048576,MATCH($A922,'Hoja de Trabajo para listado'!$BC$155:$BC$1048576,0),MATCH((CUADRO!N$5&amp;$E922),'Hoja de Trabajo para listado'!$BC$151:$CB$151,0)),0)+IFERROR(INDEX('Hoja de Trabajo para listado'!$DE$153:$DG$274,MATCH($A922,'Hoja de Trabajo para listado'!$DE$153:$DE$1048576,0),MATCH((CUADRO!N$5&amp;$E922),'Hoja de Trabajo para listado'!$DE$151:$DG$151,0)),0)+IFERROR(INDEX('Hoja de Trabajo para listado'!$CD$155:$DC$1048576,MATCH($A922,'Hoja de Trabajo para listado'!$CD$155:$CD$1048576,0),MATCH((CUADRO!N$5&amp;$E922),'Hoja de Trabajo para listado'!$CD$151:$DC$151,0)),0)</f>
        <v>0</v>
      </c>
      <c r="O922" s="243">
        <f ca="1">+IFERROR(INDEX('Hoja de Trabajo para listado'!$A$155:$Z$1048576,MATCH($A922,'Hoja de Trabajo para listado'!$A$155:$A$1048576,0),MATCH((CUADRO!O$5&amp;$E922),'Hoja de Trabajo para listado'!$A$151:$Z$151,0)),0)+IFERROR(INDEX('Hoja de Trabajo para listado'!$AB$155:$BA$1048576,MATCH($A922,'Hoja de Trabajo para listado'!$AB$155:$AB$1048576,0),MATCH((CUADRO!O$5&amp;$E922),'Hoja de Trabajo para listado'!$AB$151:$BA$151,0)),0)+IFERROR(INDEX('Hoja de Trabajo para listado'!$BC$155:$CB$1048576,MATCH($A922,'Hoja de Trabajo para listado'!$BC$155:$BC$1048576,0),MATCH((CUADRO!O$5&amp;$E922),'Hoja de Trabajo para listado'!$BC$151:$CB$151,0)),0)+IFERROR(INDEX('Hoja de Trabajo para listado'!$DE$153:$DG$274,MATCH($A922,'Hoja de Trabajo para listado'!$DE$153:$DE$1048576,0),MATCH((CUADRO!O$5&amp;$E922),'Hoja de Trabajo para listado'!$DE$151:$DG$151,0)),0)+IFERROR(INDEX('Hoja de Trabajo para listado'!$CD$155:$DC$1048576,MATCH($A922,'Hoja de Trabajo para listado'!$CD$155:$CD$1048576,0),MATCH((CUADRO!O$5&amp;$E922),'Hoja de Trabajo para listado'!$CD$151:$DC$151,0)),0)</f>
        <v>0</v>
      </c>
      <c r="P922" s="243">
        <f ca="1">+IFERROR(INDEX('Hoja de Trabajo para listado'!$A$155:$Z$1048576,MATCH($A922,'Hoja de Trabajo para listado'!$A$155:$A$1048576,0),MATCH((CUADRO!P$5&amp;$E922),'Hoja de Trabajo para listado'!$A$151:$Z$151,0)),0)+IFERROR(INDEX('Hoja de Trabajo para listado'!$AB$155:$BA$1048576,MATCH($A922,'Hoja de Trabajo para listado'!$AB$155:$AB$1048576,0),MATCH((CUADRO!P$5&amp;$E922),'Hoja de Trabajo para listado'!$AB$151:$BA$151,0)),0)+IFERROR(INDEX('Hoja de Trabajo para listado'!$BC$155:$CB$1048576,MATCH($A922,'Hoja de Trabajo para listado'!$BC$155:$BC$1048576,0),MATCH((CUADRO!P$5&amp;$E922),'Hoja de Trabajo para listado'!$BC$151:$CB$151,0)),0)+IFERROR(INDEX('Hoja de Trabajo para listado'!$DE$153:$DG$274,MATCH($A922,'Hoja de Trabajo para listado'!$DE$153:$DE$1048576,0),MATCH((CUADRO!P$5&amp;$E922),'Hoja de Trabajo para listado'!$DE$151:$DG$151,0)),0)+IFERROR(INDEX('Hoja de Trabajo para listado'!$CD$155:$DC$1048576,MATCH($A922,'Hoja de Trabajo para listado'!$CD$155:$CD$1048576,0),MATCH((CUADRO!P$5&amp;$E922),'Hoja de Trabajo para listado'!$CD$151:$DC$151,0)),0)</f>
        <v>0</v>
      </c>
      <c r="Q922" s="243">
        <f ca="1">+IFERROR(INDEX('Hoja de Trabajo para listado'!$A$155:$Z$1048576,MATCH($A922,'Hoja de Trabajo para listado'!$A$155:$A$1048576,0),MATCH((CUADRO!Q$5&amp;$E922),'Hoja de Trabajo para listado'!$A$151:$Z$151,0)),0)+IFERROR(INDEX('Hoja de Trabajo para listado'!$AB$155:$BA$1048576,MATCH($A922,'Hoja de Trabajo para listado'!$AB$155:$AB$1048576,0),MATCH((CUADRO!Q$5&amp;$E922),'Hoja de Trabajo para listado'!$AB$151:$BA$151,0)),0)+IFERROR(INDEX('Hoja de Trabajo para listado'!$BC$155:$CB$1048576,MATCH($A922,'Hoja de Trabajo para listado'!$BC$155:$BC$1048576,0),MATCH((CUADRO!Q$5&amp;$E922),'Hoja de Trabajo para listado'!$BC$151:$CB$151,0)),0)+IFERROR(INDEX('Hoja de Trabajo para listado'!$DE$153:$DG$274,MATCH($A922,'Hoja de Trabajo para listado'!$DE$153:$DE$1048576,0),MATCH((CUADRO!Q$5&amp;$E922),'Hoja de Trabajo para listado'!$DE$151:$DG$151,0)),0)+IFERROR(INDEX('Hoja de Trabajo para listado'!$CD$155:$DC$1048576,MATCH($A922,'Hoja de Trabajo para listado'!$CD$155:$CD$1048576,0),MATCH((CUADRO!Q$5&amp;$E922),'Hoja de Trabajo para listado'!$CD$151:$DC$151,0)),0)</f>
        <v>0</v>
      </c>
      <c r="R922" s="243">
        <f t="shared" ca="1" si="31"/>
        <v>0</v>
      </c>
      <c r="S922" s="249"/>
      <c r="T922" s="243">
        <f ca="1">+T923</f>
        <v>0</v>
      </c>
      <c r="U922" s="242">
        <f t="shared" si="32"/>
        <v>1</v>
      </c>
      <c r="V922" s="333" t="str">
        <f>+VLOOKUP(A922,bd_lista!$A$3:$E$590,5,FALSE)</f>
        <v>Gobiernos Autonomos Municipales</v>
      </c>
      <c r="W922" s="391" t="str">
        <f>+V922</f>
        <v>Gobiernos Autonomos Municipales</v>
      </c>
      <c r="X922" s="242">
        <f>+VLOOKUP(A922,[4]Sheet1!$A$13:$D$744,4,FALSE)</f>
        <v>0</v>
      </c>
      <c r="Y922" s="242" t="e">
        <f>+VLOOKUP(X922,bd_lista!$A$3:$C$590,3,FALSE)</f>
        <v>#N/A</v>
      </c>
      <c r="Z922" s="294">
        <f>+X922</f>
        <v>0</v>
      </c>
      <c r="AA922" s="295" t="e">
        <f>+Y922</f>
        <v>#N/A</v>
      </c>
    </row>
    <row r="923" spans="1:27" customFormat="1" ht="15" hidden="1" customHeight="1">
      <c r="A923" s="32">
        <v>1605</v>
      </c>
      <c r="B923" s="388"/>
      <c r="C923" s="247" t="str">
        <f>+VLOOKUP(A923,bd_lista!$A$3:$C$590,3,FALSE)</f>
        <v>Gobierno Autónomo Municipal de Caraparí</v>
      </c>
      <c r="D923" s="390"/>
      <c r="E923" s="244" t="s">
        <v>1305</v>
      </c>
      <c r="F923" s="245">
        <f ca="1">+IFERROR(INDEX('Hoja de Trabajo para listado'!$A$155:$Z$1048576,MATCH($A923,'Hoja de Trabajo para listado'!$A$155:$A$1048576,0),MATCH((CUADRO!F$5&amp;$E923),'Hoja de Trabajo para listado'!$A$151:$Z$151,0)),0)+IFERROR(INDEX('Hoja de Trabajo para listado'!$AB$155:$BA$1048576,MATCH($A923,'Hoja de Trabajo para listado'!$AB$155:$AB$1048576,0),MATCH((CUADRO!F$5&amp;$E923),'Hoja de Trabajo para listado'!$AB$151:$BA$151,0)),0)+IFERROR(INDEX('Hoja de Trabajo para listado'!$BC$155:$CB$1048576,MATCH($A923,'Hoja de Trabajo para listado'!$BC$155:$BC$1048576,0),MATCH((CUADRO!F$5&amp;$E923),'Hoja de Trabajo para listado'!$BC$151:$CB$151,0)),0)+IFERROR(INDEX('Hoja de Trabajo para listado'!$DE$153:$DG$274,MATCH($A923,'Hoja de Trabajo para listado'!$DE$153:$DE$1048576,0),MATCH((CUADRO!F$5&amp;$E923),'Hoja de Trabajo para listado'!$DE$151:$DG$151,0)),0)+IFERROR(INDEX('Hoja de Trabajo para listado'!$CD$155:$DC$1048576,MATCH($A923,'Hoja de Trabajo para listado'!$CD$155:$CD$1048576,0),MATCH((CUADRO!F$5&amp;$E923),'Hoja de Trabajo para listado'!$CD$151:$DC$151,0)),0)</f>
        <v>0</v>
      </c>
      <c r="G923" s="245">
        <f ca="1">+IFERROR(INDEX('Hoja de Trabajo para listado'!$A$155:$Z$1048576,MATCH($A923,'Hoja de Trabajo para listado'!$A$155:$A$1048576,0),MATCH((CUADRO!G$5&amp;$E923),'Hoja de Trabajo para listado'!$A$151:$Z$151,0)),0)+IFERROR(INDEX('Hoja de Trabajo para listado'!$AB$155:$BA$1048576,MATCH($A923,'Hoja de Trabajo para listado'!$AB$155:$AB$1048576,0),MATCH((CUADRO!G$5&amp;$E923),'Hoja de Trabajo para listado'!$AB$151:$BA$151,0)),0)+IFERROR(INDEX('Hoja de Trabajo para listado'!$BC$155:$CB$1048576,MATCH($A923,'Hoja de Trabajo para listado'!$BC$155:$BC$1048576,0),MATCH((CUADRO!G$5&amp;$E923),'Hoja de Trabajo para listado'!$BC$151:$CB$151,0)),0)+IFERROR(INDEX('Hoja de Trabajo para listado'!$DE$153:$DG$274,MATCH($A923,'Hoja de Trabajo para listado'!$DE$153:$DE$1048576,0),MATCH((CUADRO!G$5&amp;$E923),'Hoja de Trabajo para listado'!$DE$151:$DG$151,0)),0)+IFERROR(INDEX('Hoja de Trabajo para listado'!$CD$155:$DC$1048576,MATCH($A923,'Hoja de Trabajo para listado'!$CD$155:$CD$1048576,0),MATCH((CUADRO!G$5&amp;$E923),'Hoja de Trabajo para listado'!$CD$151:$DC$151,0)),0)</f>
        <v>0</v>
      </c>
      <c r="H923" s="245">
        <f ca="1">+IFERROR(INDEX('Hoja de Trabajo para listado'!$A$155:$Z$1048576,MATCH($A923,'Hoja de Trabajo para listado'!$A$155:$A$1048576,0),MATCH((CUADRO!H$5&amp;$E923),'Hoja de Trabajo para listado'!$A$151:$Z$151,0)),0)+IFERROR(INDEX('Hoja de Trabajo para listado'!$AB$155:$BA$1048576,MATCH($A923,'Hoja de Trabajo para listado'!$AB$155:$AB$1048576,0),MATCH((CUADRO!H$5&amp;$E923),'Hoja de Trabajo para listado'!$AB$151:$BA$151,0)),0)+IFERROR(INDEX('Hoja de Trabajo para listado'!$BC$155:$CB$1048576,MATCH($A923,'Hoja de Trabajo para listado'!$BC$155:$BC$1048576,0),MATCH((CUADRO!H$5&amp;$E923),'Hoja de Trabajo para listado'!$BC$151:$CB$151,0)),0)+IFERROR(INDEX('Hoja de Trabajo para listado'!$DE$153:$DG$274,MATCH($A923,'Hoja de Trabajo para listado'!$DE$153:$DE$1048576,0),MATCH((CUADRO!H$5&amp;$E923),'Hoja de Trabajo para listado'!$DE$151:$DG$151,0)),0)+IFERROR(INDEX('Hoja de Trabajo para listado'!$CD$155:$DC$1048576,MATCH($A923,'Hoja de Trabajo para listado'!$CD$155:$CD$1048576,0),MATCH((CUADRO!H$5&amp;$E923),'Hoja de Trabajo para listado'!$CD$151:$DC$151,0)),0)</f>
        <v>0</v>
      </c>
      <c r="I923" s="245">
        <f ca="1">+IFERROR(INDEX('Hoja de Trabajo para listado'!$A$155:$Z$1048576,MATCH($A923,'Hoja de Trabajo para listado'!$A$155:$A$1048576,0),MATCH((CUADRO!I$5&amp;$E923),'Hoja de Trabajo para listado'!$A$151:$Z$151,0)),0)+IFERROR(INDEX('Hoja de Trabajo para listado'!$AB$155:$BA$1048576,MATCH($A923,'Hoja de Trabajo para listado'!$AB$155:$AB$1048576,0),MATCH((CUADRO!I$5&amp;$E923),'Hoja de Trabajo para listado'!$AB$151:$BA$151,0)),0)+IFERROR(INDEX('Hoja de Trabajo para listado'!$BC$155:$CB$1048576,MATCH($A923,'Hoja de Trabajo para listado'!$BC$155:$BC$1048576,0),MATCH((CUADRO!I$5&amp;$E923),'Hoja de Trabajo para listado'!$BC$151:$CB$151,0)),0)+IFERROR(INDEX('Hoja de Trabajo para listado'!$DE$153:$DG$274,MATCH($A923,'Hoja de Trabajo para listado'!$DE$153:$DE$1048576,0),MATCH((CUADRO!I$5&amp;$E923),'Hoja de Trabajo para listado'!$DE$151:$DG$151,0)),0)+IFERROR(INDEX('Hoja de Trabajo para listado'!$CD$155:$DC$1048576,MATCH($A923,'Hoja de Trabajo para listado'!$CD$155:$CD$1048576,0),MATCH((CUADRO!I$5&amp;$E923),'Hoja de Trabajo para listado'!$CD$151:$DC$151,0)),0)</f>
        <v>0</v>
      </c>
      <c r="J923" s="245">
        <f ca="1">+IFERROR(INDEX('Hoja de Trabajo para listado'!$A$155:$Z$1048576,MATCH($A923,'Hoja de Trabajo para listado'!$A$155:$A$1048576,0),MATCH((CUADRO!J$5&amp;$E923),'Hoja de Trabajo para listado'!$A$151:$Z$151,0)),0)+IFERROR(INDEX('Hoja de Trabajo para listado'!$AB$155:$BA$1048576,MATCH($A923,'Hoja de Trabajo para listado'!$AB$155:$AB$1048576,0),MATCH((CUADRO!J$5&amp;$E923),'Hoja de Trabajo para listado'!$AB$151:$BA$151,0)),0)+IFERROR(INDEX('Hoja de Trabajo para listado'!$BC$155:$CB$1048576,MATCH($A923,'Hoja de Trabajo para listado'!$BC$155:$BC$1048576,0),MATCH((CUADRO!J$5&amp;$E923),'Hoja de Trabajo para listado'!$BC$151:$CB$151,0)),0)+IFERROR(INDEX('Hoja de Trabajo para listado'!$DE$153:$DG$274,MATCH($A923,'Hoja de Trabajo para listado'!$DE$153:$DE$1048576,0),MATCH((CUADRO!J$5&amp;$E923),'Hoja de Trabajo para listado'!$DE$151:$DG$151,0)),0)+IFERROR(INDEX('Hoja de Trabajo para listado'!$CD$155:$DC$1048576,MATCH($A923,'Hoja de Trabajo para listado'!$CD$155:$CD$1048576,0),MATCH((CUADRO!J$5&amp;$E923),'Hoja de Trabajo para listado'!$CD$151:$DC$151,0)),0)</f>
        <v>0</v>
      </c>
      <c r="K923" s="245">
        <f ca="1">+IFERROR(INDEX('Hoja de Trabajo para listado'!$A$155:$Z$1048576,MATCH($A923,'Hoja de Trabajo para listado'!$A$155:$A$1048576,0),MATCH((CUADRO!K$5&amp;$E923),'Hoja de Trabajo para listado'!$A$151:$Z$151,0)),0)+IFERROR(INDEX('Hoja de Trabajo para listado'!$AB$155:$BA$1048576,MATCH($A923,'Hoja de Trabajo para listado'!$AB$155:$AB$1048576,0),MATCH((CUADRO!K$5&amp;$E923),'Hoja de Trabajo para listado'!$AB$151:$BA$151,0)),0)+IFERROR(INDEX('Hoja de Trabajo para listado'!$BC$155:$CB$1048576,MATCH($A923,'Hoja de Trabajo para listado'!$BC$155:$BC$1048576,0),MATCH((CUADRO!K$5&amp;$E923),'Hoja de Trabajo para listado'!$BC$151:$CB$151,0)),0)+IFERROR(INDEX('Hoja de Trabajo para listado'!$DE$153:$DG$274,MATCH($A923,'Hoja de Trabajo para listado'!$DE$153:$DE$1048576,0),MATCH((CUADRO!K$5&amp;$E923),'Hoja de Trabajo para listado'!$DE$151:$DG$151,0)),0)+IFERROR(INDEX('Hoja de Trabajo para listado'!$CD$155:$DC$1048576,MATCH($A923,'Hoja de Trabajo para listado'!$CD$155:$CD$1048576,0),MATCH((CUADRO!K$5&amp;$E923),'Hoja de Trabajo para listado'!$CD$151:$DC$151,0)),0)</f>
        <v>0</v>
      </c>
      <c r="L923" s="245">
        <f ca="1">+IFERROR(INDEX('Hoja de Trabajo para listado'!$A$155:$Z$1048576,MATCH($A923,'Hoja de Trabajo para listado'!$A$155:$A$1048576,0),MATCH((CUADRO!L$5&amp;$E923),'Hoja de Trabajo para listado'!$A$151:$Z$151,0)),0)+IFERROR(INDEX('Hoja de Trabajo para listado'!$AB$155:$BA$1048576,MATCH($A923,'Hoja de Trabajo para listado'!$AB$155:$AB$1048576,0),MATCH((CUADRO!L$5&amp;$E923),'Hoja de Trabajo para listado'!$AB$151:$BA$151,0)),0)+IFERROR(INDEX('Hoja de Trabajo para listado'!$BC$155:$CB$1048576,MATCH($A923,'Hoja de Trabajo para listado'!$BC$155:$BC$1048576,0),MATCH((CUADRO!L$5&amp;$E923),'Hoja de Trabajo para listado'!$BC$151:$CB$151,0)),0)+IFERROR(INDEX('Hoja de Trabajo para listado'!$DE$153:$DG$274,MATCH($A923,'Hoja de Trabajo para listado'!$DE$153:$DE$1048576,0),MATCH((CUADRO!L$5&amp;$E923),'Hoja de Trabajo para listado'!$DE$151:$DG$151,0)),0)+IFERROR(INDEX('Hoja de Trabajo para listado'!$CD$155:$DC$1048576,MATCH($A923,'Hoja de Trabajo para listado'!$CD$155:$CD$1048576,0),MATCH((CUADRO!L$5&amp;$E923),'Hoja de Trabajo para listado'!$CD$151:$DC$151,0)),0)</f>
        <v>0</v>
      </c>
      <c r="M923" s="245">
        <f ca="1">+IFERROR(INDEX('Hoja de Trabajo para listado'!$A$155:$Z$1048576,MATCH($A923,'Hoja de Trabajo para listado'!$A$155:$A$1048576,0),MATCH((CUADRO!M$5&amp;$E923),'Hoja de Trabajo para listado'!$A$151:$Z$151,0)),0)+IFERROR(INDEX('Hoja de Trabajo para listado'!$AB$155:$BA$1048576,MATCH($A923,'Hoja de Trabajo para listado'!$AB$155:$AB$1048576,0),MATCH((CUADRO!M$5&amp;$E923),'Hoja de Trabajo para listado'!$AB$151:$BA$151,0)),0)+IFERROR(INDEX('Hoja de Trabajo para listado'!$BC$155:$CB$1048576,MATCH($A923,'Hoja de Trabajo para listado'!$BC$155:$BC$1048576,0),MATCH((CUADRO!M$5&amp;$E923),'Hoja de Trabajo para listado'!$BC$151:$CB$151,0)),0)+IFERROR(INDEX('Hoja de Trabajo para listado'!$DE$153:$DG$274,MATCH($A923,'Hoja de Trabajo para listado'!$DE$153:$DE$1048576,0),MATCH((CUADRO!M$5&amp;$E923),'Hoja de Trabajo para listado'!$DE$151:$DG$151,0)),0)+IFERROR(INDEX('Hoja de Trabajo para listado'!$CD$155:$DC$1048576,MATCH($A923,'Hoja de Trabajo para listado'!$CD$155:$CD$1048576,0),MATCH((CUADRO!M$5&amp;$E923),'Hoja de Trabajo para listado'!$CD$151:$DC$151,0)),0)</f>
        <v>0</v>
      </c>
      <c r="N923" s="245">
        <f ca="1">+IFERROR(INDEX('Hoja de Trabajo para listado'!$A$155:$Z$1048576,MATCH($A923,'Hoja de Trabajo para listado'!$A$155:$A$1048576,0),MATCH((CUADRO!N$5&amp;$E923),'Hoja de Trabajo para listado'!$A$151:$Z$151,0)),0)+IFERROR(INDEX('Hoja de Trabajo para listado'!$AB$155:$BA$1048576,MATCH($A923,'Hoja de Trabajo para listado'!$AB$155:$AB$1048576,0),MATCH((CUADRO!N$5&amp;$E923),'Hoja de Trabajo para listado'!$AB$151:$BA$151,0)),0)+IFERROR(INDEX('Hoja de Trabajo para listado'!$BC$155:$CB$1048576,MATCH($A923,'Hoja de Trabajo para listado'!$BC$155:$BC$1048576,0),MATCH((CUADRO!N$5&amp;$E923),'Hoja de Trabajo para listado'!$BC$151:$CB$151,0)),0)+IFERROR(INDEX('Hoja de Trabajo para listado'!$DE$153:$DG$274,MATCH($A923,'Hoja de Trabajo para listado'!$DE$153:$DE$1048576,0),MATCH((CUADRO!N$5&amp;$E923),'Hoja de Trabajo para listado'!$DE$151:$DG$151,0)),0)+IFERROR(INDEX('Hoja de Trabajo para listado'!$CD$155:$DC$1048576,MATCH($A923,'Hoja de Trabajo para listado'!$CD$155:$CD$1048576,0),MATCH((CUADRO!N$5&amp;$E923),'Hoja de Trabajo para listado'!$CD$151:$DC$151,0)),0)</f>
        <v>0</v>
      </c>
      <c r="O923" s="245">
        <f ca="1">+IFERROR(INDEX('Hoja de Trabajo para listado'!$A$155:$Z$1048576,MATCH($A923,'Hoja de Trabajo para listado'!$A$155:$A$1048576,0),MATCH((CUADRO!O$5&amp;$E923),'Hoja de Trabajo para listado'!$A$151:$Z$151,0)),0)+IFERROR(INDEX('Hoja de Trabajo para listado'!$AB$155:$BA$1048576,MATCH($A923,'Hoja de Trabajo para listado'!$AB$155:$AB$1048576,0),MATCH((CUADRO!O$5&amp;$E923),'Hoja de Trabajo para listado'!$AB$151:$BA$151,0)),0)+IFERROR(INDEX('Hoja de Trabajo para listado'!$BC$155:$CB$1048576,MATCH($A923,'Hoja de Trabajo para listado'!$BC$155:$BC$1048576,0),MATCH((CUADRO!O$5&amp;$E923),'Hoja de Trabajo para listado'!$BC$151:$CB$151,0)),0)+IFERROR(INDEX('Hoja de Trabajo para listado'!$DE$153:$DG$274,MATCH($A923,'Hoja de Trabajo para listado'!$DE$153:$DE$1048576,0),MATCH((CUADRO!O$5&amp;$E923),'Hoja de Trabajo para listado'!$DE$151:$DG$151,0)),0)+IFERROR(INDEX('Hoja de Trabajo para listado'!$CD$155:$DC$1048576,MATCH($A923,'Hoja de Trabajo para listado'!$CD$155:$CD$1048576,0),MATCH((CUADRO!O$5&amp;$E923),'Hoja de Trabajo para listado'!$CD$151:$DC$151,0)),0)</f>
        <v>0</v>
      </c>
      <c r="P923" s="245">
        <f ca="1">+IFERROR(INDEX('Hoja de Trabajo para listado'!$A$155:$Z$1048576,MATCH($A923,'Hoja de Trabajo para listado'!$A$155:$A$1048576,0),MATCH((CUADRO!P$5&amp;$E923),'Hoja de Trabajo para listado'!$A$151:$Z$151,0)),0)+IFERROR(INDEX('Hoja de Trabajo para listado'!$AB$155:$BA$1048576,MATCH($A923,'Hoja de Trabajo para listado'!$AB$155:$AB$1048576,0),MATCH((CUADRO!P$5&amp;$E923),'Hoja de Trabajo para listado'!$AB$151:$BA$151,0)),0)+IFERROR(INDEX('Hoja de Trabajo para listado'!$BC$155:$CB$1048576,MATCH($A923,'Hoja de Trabajo para listado'!$BC$155:$BC$1048576,0),MATCH((CUADRO!P$5&amp;$E923),'Hoja de Trabajo para listado'!$BC$151:$CB$151,0)),0)+IFERROR(INDEX('Hoja de Trabajo para listado'!$DE$153:$DG$274,MATCH($A923,'Hoja de Trabajo para listado'!$DE$153:$DE$1048576,0),MATCH((CUADRO!P$5&amp;$E923),'Hoja de Trabajo para listado'!$DE$151:$DG$151,0)),0)+IFERROR(INDEX('Hoja de Trabajo para listado'!$CD$155:$DC$1048576,MATCH($A923,'Hoja de Trabajo para listado'!$CD$155:$CD$1048576,0),MATCH((CUADRO!P$5&amp;$E923),'Hoja de Trabajo para listado'!$CD$151:$DC$151,0)),0)</f>
        <v>0</v>
      </c>
      <c r="Q923" s="245">
        <f ca="1">+IFERROR(INDEX('Hoja de Trabajo para listado'!$A$155:$Z$1048576,MATCH($A923,'Hoja de Trabajo para listado'!$A$155:$A$1048576,0),MATCH((CUADRO!Q$5&amp;$E923),'Hoja de Trabajo para listado'!$A$151:$Z$151,0)),0)+IFERROR(INDEX('Hoja de Trabajo para listado'!$AB$155:$BA$1048576,MATCH($A923,'Hoja de Trabajo para listado'!$AB$155:$AB$1048576,0),MATCH((CUADRO!Q$5&amp;$E923),'Hoja de Trabajo para listado'!$AB$151:$BA$151,0)),0)+IFERROR(INDEX('Hoja de Trabajo para listado'!$BC$155:$CB$1048576,MATCH($A923,'Hoja de Trabajo para listado'!$BC$155:$BC$1048576,0),MATCH((CUADRO!Q$5&amp;$E923),'Hoja de Trabajo para listado'!$BC$151:$CB$151,0)),0)+IFERROR(INDEX('Hoja de Trabajo para listado'!$DE$153:$DG$274,MATCH($A923,'Hoja de Trabajo para listado'!$DE$153:$DE$1048576,0),MATCH((CUADRO!Q$5&amp;$E923),'Hoja de Trabajo para listado'!$DE$151:$DG$151,0)),0)+IFERROR(INDEX('Hoja de Trabajo para listado'!$CD$155:$DC$1048576,MATCH($A923,'Hoja de Trabajo para listado'!$CD$155:$CD$1048576,0),MATCH((CUADRO!Q$5&amp;$E923),'Hoja de Trabajo para listado'!$CD$151:$DC$151,0)),0)</f>
        <v>0</v>
      </c>
      <c r="R923" s="245">
        <f t="shared" ca="1" si="31"/>
        <v>0</v>
      </c>
      <c r="S923" s="259">
        <f ca="1">+R922+R923</f>
        <v>0</v>
      </c>
      <c r="T923" s="245">
        <f ca="1">+S923</f>
        <v>0</v>
      </c>
      <c r="U923" s="244">
        <f t="shared" si="32"/>
        <v>2</v>
      </c>
      <c r="V923" s="333" t="str">
        <f>+VLOOKUP(A923,bd_lista!$A$3:$E$590,5,FALSE)</f>
        <v>Gobiernos Autonomos Municipales</v>
      </c>
      <c r="W923" s="392"/>
      <c r="X923" s="242">
        <f>+VLOOKUP(A923,[4]Sheet1!$A$13:$D$744,4,FALSE)</f>
        <v>0</v>
      </c>
      <c r="Y923" s="242" t="e">
        <f>+VLOOKUP(X923,bd_lista!$A$3:$C$590,3,FALSE)</f>
        <v>#N/A</v>
      </c>
      <c r="Z923" s="292"/>
      <c r="AA923" s="293"/>
    </row>
    <row r="924" spans="1:27" customFormat="1" ht="15" hidden="1" customHeight="1">
      <c r="A924" s="32">
        <v>1606</v>
      </c>
      <c r="B924" s="387">
        <f>+A924</f>
        <v>1606</v>
      </c>
      <c r="C924" s="247" t="str">
        <f>+VLOOKUP(A924,bd_lista!$A$3:$C$590,3,FALSE)</f>
        <v>Gobierno Autónomo Municipal de Villamontes</v>
      </c>
      <c r="D924" s="389" t="str">
        <f>+C924</f>
        <v>Gobierno Autónomo Municipal de Villamontes</v>
      </c>
      <c r="E924" s="242" t="s">
        <v>1304</v>
      </c>
      <c r="F924" s="243">
        <f ca="1">+IFERROR(INDEX('Hoja de Trabajo para listado'!$A$155:$Z$1048576,MATCH($A924,'Hoja de Trabajo para listado'!$A$155:$A$1048576,0),MATCH((CUADRO!F$5&amp;$E924),'Hoja de Trabajo para listado'!$A$151:$Z$151,0)),0)+IFERROR(INDEX('Hoja de Trabajo para listado'!$AB$155:$BA$1048576,MATCH($A924,'Hoja de Trabajo para listado'!$AB$155:$AB$1048576,0),MATCH((CUADRO!F$5&amp;$E924),'Hoja de Trabajo para listado'!$AB$151:$BA$151,0)),0)+IFERROR(INDEX('Hoja de Trabajo para listado'!$BC$155:$CB$1048576,MATCH($A924,'Hoja de Trabajo para listado'!$BC$155:$BC$1048576,0),MATCH((CUADRO!F$5&amp;$E924),'Hoja de Trabajo para listado'!$BC$151:$CB$151,0)),0)+IFERROR(INDEX('Hoja de Trabajo para listado'!$DE$153:$DG$274,MATCH($A924,'Hoja de Trabajo para listado'!$DE$153:$DE$1048576,0),MATCH((CUADRO!F$5&amp;$E924),'Hoja de Trabajo para listado'!$DE$151:$DG$151,0)),0)+IFERROR(INDEX('Hoja de Trabajo para listado'!$CD$155:$DC$1048576,MATCH($A924,'Hoja de Trabajo para listado'!$CD$155:$CD$1048576,0),MATCH((CUADRO!F$5&amp;$E924),'Hoja de Trabajo para listado'!$CD$151:$DC$151,0)),0)</f>
        <v>0</v>
      </c>
      <c r="G924" s="243">
        <f ca="1">+IFERROR(INDEX('Hoja de Trabajo para listado'!$A$155:$Z$1048576,MATCH($A924,'Hoja de Trabajo para listado'!$A$155:$A$1048576,0),MATCH((CUADRO!G$5&amp;$E924),'Hoja de Trabajo para listado'!$A$151:$Z$151,0)),0)+IFERROR(INDEX('Hoja de Trabajo para listado'!$AB$155:$BA$1048576,MATCH($A924,'Hoja de Trabajo para listado'!$AB$155:$AB$1048576,0),MATCH((CUADRO!G$5&amp;$E924),'Hoja de Trabajo para listado'!$AB$151:$BA$151,0)),0)+IFERROR(INDEX('Hoja de Trabajo para listado'!$BC$155:$CB$1048576,MATCH($A924,'Hoja de Trabajo para listado'!$BC$155:$BC$1048576,0),MATCH((CUADRO!G$5&amp;$E924),'Hoja de Trabajo para listado'!$BC$151:$CB$151,0)),0)+IFERROR(INDEX('Hoja de Trabajo para listado'!$DE$153:$DG$274,MATCH($A924,'Hoja de Trabajo para listado'!$DE$153:$DE$1048576,0),MATCH((CUADRO!G$5&amp;$E924),'Hoja de Trabajo para listado'!$DE$151:$DG$151,0)),0)+IFERROR(INDEX('Hoja de Trabajo para listado'!$CD$155:$DC$1048576,MATCH($A924,'Hoja de Trabajo para listado'!$CD$155:$CD$1048576,0),MATCH((CUADRO!G$5&amp;$E924),'Hoja de Trabajo para listado'!$CD$151:$DC$151,0)),0)</f>
        <v>0</v>
      </c>
      <c r="H924" s="243">
        <f ca="1">+IFERROR(INDEX('Hoja de Trabajo para listado'!$A$155:$Z$1048576,MATCH($A924,'Hoja de Trabajo para listado'!$A$155:$A$1048576,0),MATCH((CUADRO!H$5&amp;$E924),'Hoja de Trabajo para listado'!$A$151:$Z$151,0)),0)+IFERROR(INDEX('Hoja de Trabajo para listado'!$AB$155:$BA$1048576,MATCH($A924,'Hoja de Trabajo para listado'!$AB$155:$AB$1048576,0),MATCH((CUADRO!H$5&amp;$E924),'Hoja de Trabajo para listado'!$AB$151:$BA$151,0)),0)+IFERROR(INDEX('Hoja de Trabajo para listado'!$BC$155:$CB$1048576,MATCH($A924,'Hoja de Trabajo para listado'!$BC$155:$BC$1048576,0),MATCH((CUADRO!H$5&amp;$E924),'Hoja de Trabajo para listado'!$BC$151:$CB$151,0)),0)+IFERROR(INDEX('Hoja de Trabajo para listado'!$DE$153:$DG$274,MATCH($A924,'Hoja de Trabajo para listado'!$DE$153:$DE$1048576,0),MATCH((CUADRO!H$5&amp;$E924),'Hoja de Trabajo para listado'!$DE$151:$DG$151,0)),0)+IFERROR(INDEX('Hoja de Trabajo para listado'!$CD$155:$DC$1048576,MATCH($A924,'Hoja de Trabajo para listado'!$CD$155:$CD$1048576,0),MATCH((CUADRO!H$5&amp;$E924),'Hoja de Trabajo para listado'!$CD$151:$DC$151,0)),0)</f>
        <v>0</v>
      </c>
      <c r="I924" s="243">
        <f ca="1">+IFERROR(INDEX('Hoja de Trabajo para listado'!$A$155:$Z$1048576,MATCH($A924,'Hoja de Trabajo para listado'!$A$155:$A$1048576,0),MATCH((CUADRO!I$5&amp;$E924),'Hoja de Trabajo para listado'!$A$151:$Z$151,0)),0)+IFERROR(INDEX('Hoja de Trabajo para listado'!$AB$155:$BA$1048576,MATCH($A924,'Hoja de Trabajo para listado'!$AB$155:$AB$1048576,0),MATCH((CUADRO!I$5&amp;$E924),'Hoja de Trabajo para listado'!$AB$151:$BA$151,0)),0)+IFERROR(INDEX('Hoja de Trabajo para listado'!$BC$155:$CB$1048576,MATCH($A924,'Hoja de Trabajo para listado'!$BC$155:$BC$1048576,0),MATCH((CUADRO!I$5&amp;$E924),'Hoja de Trabajo para listado'!$BC$151:$CB$151,0)),0)+IFERROR(INDEX('Hoja de Trabajo para listado'!$DE$153:$DG$274,MATCH($A924,'Hoja de Trabajo para listado'!$DE$153:$DE$1048576,0),MATCH((CUADRO!I$5&amp;$E924),'Hoja de Trabajo para listado'!$DE$151:$DG$151,0)),0)+IFERROR(INDEX('Hoja de Trabajo para listado'!$CD$155:$DC$1048576,MATCH($A924,'Hoja de Trabajo para listado'!$CD$155:$CD$1048576,0),MATCH((CUADRO!I$5&amp;$E924),'Hoja de Trabajo para listado'!$CD$151:$DC$151,0)),0)</f>
        <v>0</v>
      </c>
      <c r="J924" s="243">
        <f ca="1">+IFERROR(INDEX('Hoja de Trabajo para listado'!$A$155:$Z$1048576,MATCH($A924,'Hoja de Trabajo para listado'!$A$155:$A$1048576,0),MATCH((CUADRO!J$5&amp;$E924),'Hoja de Trabajo para listado'!$A$151:$Z$151,0)),0)+IFERROR(INDEX('Hoja de Trabajo para listado'!$AB$155:$BA$1048576,MATCH($A924,'Hoja de Trabajo para listado'!$AB$155:$AB$1048576,0),MATCH((CUADRO!J$5&amp;$E924),'Hoja de Trabajo para listado'!$AB$151:$BA$151,0)),0)+IFERROR(INDEX('Hoja de Trabajo para listado'!$BC$155:$CB$1048576,MATCH($A924,'Hoja de Trabajo para listado'!$BC$155:$BC$1048576,0),MATCH((CUADRO!J$5&amp;$E924),'Hoja de Trabajo para listado'!$BC$151:$CB$151,0)),0)+IFERROR(INDEX('Hoja de Trabajo para listado'!$DE$153:$DG$274,MATCH($A924,'Hoja de Trabajo para listado'!$DE$153:$DE$1048576,0),MATCH((CUADRO!J$5&amp;$E924),'Hoja de Trabajo para listado'!$DE$151:$DG$151,0)),0)+IFERROR(INDEX('Hoja de Trabajo para listado'!$CD$155:$DC$1048576,MATCH($A924,'Hoja de Trabajo para listado'!$CD$155:$CD$1048576,0),MATCH((CUADRO!J$5&amp;$E924),'Hoja de Trabajo para listado'!$CD$151:$DC$151,0)),0)</f>
        <v>0</v>
      </c>
      <c r="K924" s="243">
        <f ca="1">+IFERROR(INDEX('Hoja de Trabajo para listado'!$A$155:$Z$1048576,MATCH($A924,'Hoja de Trabajo para listado'!$A$155:$A$1048576,0),MATCH((CUADRO!K$5&amp;$E924),'Hoja de Trabajo para listado'!$A$151:$Z$151,0)),0)+IFERROR(INDEX('Hoja de Trabajo para listado'!$AB$155:$BA$1048576,MATCH($A924,'Hoja de Trabajo para listado'!$AB$155:$AB$1048576,0),MATCH((CUADRO!K$5&amp;$E924),'Hoja de Trabajo para listado'!$AB$151:$BA$151,0)),0)+IFERROR(INDEX('Hoja de Trabajo para listado'!$BC$155:$CB$1048576,MATCH($A924,'Hoja de Trabajo para listado'!$BC$155:$BC$1048576,0),MATCH((CUADRO!K$5&amp;$E924),'Hoja de Trabajo para listado'!$BC$151:$CB$151,0)),0)+IFERROR(INDEX('Hoja de Trabajo para listado'!$DE$153:$DG$274,MATCH($A924,'Hoja de Trabajo para listado'!$DE$153:$DE$1048576,0),MATCH((CUADRO!K$5&amp;$E924),'Hoja de Trabajo para listado'!$DE$151:$DG$151,0)),0)+IFERROR(INDEX('Hoja de Trabajo para listado'!$CD$155:$DC$1048576,MATCH($A924,'Hoja de Trabajo para listado'!$CD$155:$CD$1048576,0),MATCH((CUADRO!K$5&amp;$E924),'Hoja de Trabajo para listado'!$CD$151:$DC$151,0)),0)</f>
        <v>0</v>
      </c>
      <c r="L924" s="243">
        <f ca="1">+IFERROR(INDEX('Hoja de Trabajo para listado'!$A$155:$Z$1048576,MATCH($A924,'Hoja de Trabajo para listado'!$A$155:$A$1048576,0),MATCH((CUADRO!L$5&amp;$E924),'Hoja de Trabajo para listado'!$A$151:$Z$151,0)),0)+IFERROR(INDEX('Hoja de Trabajo para listado'!$AB$155:$BA$1048576,MATCH($A924,'Hoja de Trabajo para listado'!$AB$155:$AB$1048576,0),MATCH((CUADRO!L$5&amp;$E924),'Hoja de Trabajo para listado'!$AB$151:$BA$151,0)),0)+IFERROR(INDEX('Hoja de Trabajo para listado'!$BC$155:$CB$1048576,MATCH($A924,'Hoja de Trabajo para listado'!$BC$155:$BC$1048576,0),MATCH((CUADRO!L$5&amp;$E924),'Hoja de Trabajo para listado'!$BC$151:$CB$151,0)),0)+IFERROR(INDEX('Hoja de Trabajo para listado'!$DE$153:$DG$274,MATCH($A924,'Hoja de Trabajo para listado'!$DE$153:$DE$1048576,0),MATCH((CUADRO!L$5&amp;$E924),'Hoja de Trabajo para listado'!$DE$151:$DG$151,0)),0)+IFERROR(INDEX('Hoja de Trabajo para listado'!$CD$155:$DC$1048576,MATCH($A924,'Hoja de Trabajo para listado'!$CD$155:$CD$1048576,0),MATCH((CUADRO!L$5&amp;$E924),'Hoja de Trabajo para listado'!$CD$151:$DC$151,0)),0)</f>
        <v>0</v>
      </c>
      <c r="M924" s="243">
        <f ca="1">+IFERROR(INDEX('Hoja de Trabajo para listado'!$A$155:$Z$1048576,MATCH($A924,'Hoja de Trabajo para listado'!$A$155:$A$1048576,0),MATCH((CUADRO!M$5&amp;$E924),'Hoja de Trabajo para listado'!$A$151:$Z$151,0)),0)+IFERROR(INDEX('Hoja de Trabajo para listado'!$AB$155:$BA$1048576,MATCH($A924,'Hoja de Trabajo para listado'!$AB$155:$AB$1048576,0),MATCH((CUADRO!M$5&amp;$E924),'Hoja de Trabajo para listado'!$AB$151:$BA$151,0)),0)+IFERROR(INDEX('Hoja de Trabajo para listado'!$BC$155:$CB$1048576,MATCH($A924,'Hoja de Trabajo para listado'!$BC$155:$BC$1048576,0),MATCH((CUADRO!M$5&amp;$E924),'Hoja de Trabajo para listado'!$BC$151:$CB$151,0)),0)+IFERROR(INDEX('Hoja de Trabajo para listado'!$DE$153:$DG$274,MATCH($A924,'Hoja de Trabajo para listado'!$DE$153:$DE$1048576,0),MATCH((CUADRO!M$5&amp;$E924),'Hoja de Trabajo para listado'!$DE$151:$DG$151,0)),0)+IFERROR(INDEX('Hoja de Trabajo para listado'!$CD$155:$DC$1048576,MATCH($A924,'Hoja de Trabajo para listado'!$CD$155:$CD$1048576,0),MATCH((CUADRO!M$5&amp;$E924),'Hoja de Trabajo para listado'!$CD$151:$DC$151,0)),0)</f>
        <v>0</v>
      </c>
      <c r="N924" s="243">
        <f ca="1">+IFERROR(INDEX('Hoja de Trabajo para listado'!$A$155:$Z$1048576,MATCH($A924,'Hoja de Trabajo para listado'!$A$155:$A$1048576,0),MATCH((CUADRO!N$5&amp;$E924),'Hoja de Trabajo para listado'!$A$151:$Z$151,0)),0)+IFERROR(INDEX('Hoja de Trabajo para listado'!$AB$155:$BA$1048576,MATCH($A924,'Hoja de Trabajo para listado'!$AB$155:$AB$1048576,0),MATCH((CUADRO!N$5&amp;$E924),'Hoja de Trabajo para listado'!$AB$151:$BA$151,0)),0)+IFERROR(INDEX('Hoja de Trabajo para listado'!$BC$155:$CB$1048576,MATCH($A924,'Hoja de Trabajo para listado'!$BC$155:$BC$1048576,0),MATCH((CUADRO!N$5&amp;$E924),'Hoja de Trabajo para listado'!$BC$151:$CB$151,0)),0)+IFERROR(INDEX('Hoja de Trabajo para listado'!$DE$153:$DG$274,MATCH($A924,'Hoja de Trabajo para listado'!$DE$153:$DE$1048576,0),MATCH((CUADRO!N$5&amp;$E924),'Hoja de Trabajo para listado'!$DE$151:$DG$151,0)),0)+IFERROR(INDEX('Hoja de Trabajo para listado'!$CD$155:$DC$1048576,MATCH($A924,'Hoja de Trabajo para listado'!$CD$155:$CD$1048576,0),MATCH((CUADRO!N$5&amp;$E924),'Hoja de Trabajo para listado'!$CD$151:$DC$151,0)),0)</f>
        <v>0</v>
      </c>
      <c r="O924" s="243">
        <f ca="1">+IFERROR(INDEX('Hoja de Trabajo para listado'!$A$155:$Z$1048576,MATCH($A924,'Hoja de Trabajo para listado'!$A$155:$A$1048576,0),MATCH((CUADRO!O$5&amp;$E924),'Hoja de Trabajo para listado'!$A$151:$Z$151,0)),0)+IFERROR(INDEX('Hoja de Trabajo para listado'!$AB$155:$BA$1048576,MATCH($A924,'Hoja de Trabajo para listado'!$AB$155:$AB$1048576,0),MATCH((CUADRO!O$5&amp;$E924),'Hoja de Trabajo para listado'!$AB$151:$BA$151,0)),0)+IFERROR(INDEX('Hoja de Trabajo para listado'!$BC$155:$CB$1048576,MATCH($A924,'Hoja de Trabajo para listado'!$BC$155:$BC$1048576,0),MATCH((CUADRO!O$5&amp;$E924),'Hoja de Trabajo para listado'!$BC$151:$CB$151,0)),0)+IFERROR(INDEX('Hoja de Trabajo para listado'!$DE$153:$DG$274,MATCH($A924,'Hoja de Trabajo para listado'!$DE$153:$DE$1048576,0),MATCH((CUADRO!O$5&amp;$E924),'Hoja de Trabajo para listado'!$DE$151:$DG$151,0)),0)+IFERROR(INDEX('Hoja de Trabajo para listado'!$CD$155:$DC$1048576,MATCH($A924,'Hoja de Trabajo para listado'!$CD$155:$CD$1048576,0),MATCH((CUADRO!O$5&amp;$E924),'Hoja de Trabajo para listado'!$CD$151:$DC$151,0)),0)</f>
        <v>0</v>
      </c>
      <c r="P924" s="243">
        <f ca="1">+IFERROR(INDEX('Hoja de Trabajo para listado'!$A$155:$Z$1048576,MATCH($A924,'Hoja de Trabajo para listado'!$A$155:$A$1048576,0),MATCH((CUADRO!P$5&amp;$E924),'Hoja de Trabajo para listado'!$A$151:$Z$151,0)),0)+IFERROR(INDEX('Hoja de Trabajo para listado'!$AB$155:$BA$1048576,MATCH($A924,'Hoja de Trabajo para listado'!$AB$155:$AB$1048576,0),MATCH((CUADRO!P$5&amp;$E924),'Hoja de Trabajo para listado'!$AB$151:$BA$151,0)),0)+IFERROR(INDEX('Hoja de Trabajo para listado'!$BC$155:$CB$1048576,MATCH($A924,'Hoja de Trabajo para listado'!$BC$155:$BC$1048576,0),MATCH((CUADRO!P$5&amp;$E924),'Hoja de Trabajo para listado'!$BC$151:$CB$151,0)),0)+IFERROR(INDEX('Hoja de Trabajo para listado'!$DE$153:$DG$274,MATCH($A924,'Hoja de Trabajo para listado'!$DE$153:$DE$1048576,0),MATCH((CUADRO!P$5&amp;$E924),'Hoja de Trabajo para listado'!$DE$151:$DG$151,0)),0)+IFERROR(INDEX('Hoja de Trabajo para listado'!$CD$155:$DC$1048576,MATCH($A924,'Hoja de Trabajo para listado'!$CD$155:$CD$1048576,0),MATCH((CUADRO!P$5&amp;$E924),'Hoja de Trabajo para listado'!$CD$151:$DC$151,0)),0)</f>
        <v>0</v>
      </c>
      <c r="Q924" s="243">
        <f ca="1">+IFERROR(INDEX('Hoja de Trabajo para listado'!$A$155:$Z$1048576,MATCH($A924,'Hoja de Trabajo para listado'!$A$155:$A$1048576,0),MATCH((CUADRO!Q$5&amp;$E924),'Hoja de Trabajo para listado'!$A$151:$Z$151,0)),0)+IFERROR(INDEX('Hoja de Trabajo para listado'!$AB$155:$BA$1048576,MATCH($A924,'Hoja de Trabajo para listado'!$AB$155:$AB$1048576,0),MATCH((CUADRO!Q$5&amp;$E924),'Hoja de Trabajo para listado'!$AB$151:$BA$151,0)),0)+IFERROR(INDEX('Hoja de Trabajo para listado'!$BC$155:$CB$1048576,MATCH($A924,'Hoja de Trabajo para listado'!$BC$155:$BC$1048576,0),MATCH((CUADRO!Q$5&amp;$E924),'Hoja de Trabajo para listado'!$BC$151:$CB$151,0)),0)+IFERROR(INDEX('Hoja de Trabajo para listado'!$DE$153:$DG$274,MATCH($A924,'Hoja de Trabajo para listado'!$DE$153:$DE$1048576,0),MATCH((CUADRO!Q$5&amp;$E924),'Hoja de Trabajo para listado'!$DE$151:$DG$151,0)),0)+IFERROR(INDEX('Hoja de Trabajo para listado'!$CD$155:$DC$1048576,MATCH($A924,'Hoja de Trabajo para listado'!$CD$155:$CD$1048576,0),MATCH((CUADRO!Q$5&amp;$E924),'Hoja de Trabajo para listado'!$CD$151:$DC$151,0)),0)</f>
        <v>0</v>
      </c>
      <c r="R924" s="243">
        <f t="shared" ca="1" si="31"/>
        <v>0</v>
      </c>
      <c r="S924" s="249"/>
      <c r="T924" s="243">
        <f ca="1">+T925</f>
        <v>0</v>
      </c>
      <c r="U924" s="242">
        <f t="shared" si="32"/>
        <v>1</v>
      </c>
      <c r="V924" s="333" t="str">
        <f>+VLOOKUP(A924,bd_lista!$A$3:$E$590,5,FALSE)</f>
        <v>Gobiernos Autonomos Municipales</v>
      </c>
      <c r="W924" s="391" t="str">
        <f>+V924</f>
        <v>Gobiernos Autonomos Municipales</v>
      </c>
      <c r="X924" s="242">
        <f>+VLOOKUP(A924,[4]Sheet1!$A$13:$D$744,4,FALSE)</f>
        <v>0</v>
      </c>
      <c r="Y924" s="242" t="e">
        <f>+VLOOKUP(X924,bd_lista!$A$3:$C$590,3,FALSE)</f>
        <v>#N/A</v>
      </c>
      <c r="Z924" s="294">
        <f>+X924</f>
        <v>0</v>
      </c>
      <c r="AA924" s="295" t="e">
        <f>+Y924</f>
        <v>#N/A</v>
      </c>
    </row>
    <row r="925" spans="1:27" customFormat="1" ht="15" hidden="1" customHeight="1">
      <c r="A925" s="32">
        <v>1606</v>
      </c>
      <c r="B925" s="388"/>
      <c r="C925" s="247" t="str">
        <f>+VLOOKUP(A925,bd_lista!$A$3:$C$590,3,FALSE)</f>
        <v>Gobierno Autónomo Municipal de Villamontes</v>
      </c>
      <c r="D925" s="390"/>
      <c r="E925" s="244" t="s">
        <v>1305</v>
      </c>
      <c r="F925" s="245">
        <f ca="1">+IFERROR(INDEX('Hoja de Trabajo para listado'!$A$155:$Z$1048576,MATCH($A925,'Hoja de Trabajo para listado'!$A$155:$A$1048576,0),MATCH((CUADRO!F$5&amp;$E925),'Hoja de Trabajo para listado'!$A$151:$Z$151,0)),0)+IFERROR(INDEX('Hoja de Trabajo para listado'!$AB$155:$BA$1048576,MATCH($A925,'Hoja de Trabajo para listado'!$AB$155:$AB$1048576,0),MATCH((CUADRO!F$5&amp;$E925),'Hoja de Trabajo para listado'!$AB$151:$BA$151,0)),0)+IFERROR(INDEX('Hoja de Trabajo para listado'!$BC$155:$CB$1048576,MATCH($A925,'Hoja de Trabajo para listado'!$BC$155:$BC$1048576,0),MATCH((CUADRO!F$5&amp;$E925),'Hoja de Trabajo para listado'!$BC$151:$CB$151,0)),0)+IFERROR(INDEX('Hoja de Trabajo para listado'!$DE$153:$DG$274,MATCH($A925,'Hoja de Trabajo para listado'!$DE$153:$DE$1048576,0),MATCH((CUADRO!F$5&amp;$E925),'Hoja de Trabajo para listado'!$DE$151:$DG$151,0)),0)+IFERROR(INDEX('Hoja de Trabajo para listado'!$CD$155:$DC$1048576,MATCH($A925,'Hoja de Trabajo para listado'!$CD$155:$CD$1048576,0),MATCH((CUADRO!F$5&amp;$E925),'Hoja de Trabajo para listado'!$CD$151:$DC$151,0)),0)</f>
        <v>0</v>
      </c>
      <c r="G925" s="245">
        <f ca="1">+IFERROR(INDEX('Hoja de Trabajo para listado'!$A$155:$Z$1048576,MATCH($A925,'Hoja de Trabajo para listado'!$A$155:$A$1048576,0),MATCH((CUADRO!G$5&amp;$E925),'Hoja de Trabajo para listado'!$A$151:$Z$151,0)),0)+IFERROR(INDEX('Hoja de Trabajo para listado'!$AB$155:$BA$1048576,MATCH($A925,'Hoja de Trabajo para listado'!$AB$155:$AB$1048576,0),MATCH((CUADRO!G$5&amp;$E925),'Hoja de Trabajo para listado'!$AB$151:$BA$151,0)),0)+IFERROR(INDEX('Hoja de Trabajo para listado'!$BC$155:$CB$1048576,MATCH($A925,'Hoja de Trabajo para listado'!$BC$155:$BC$1048576,0),MATCH((CUADRO!G$5&amp;$E925),'Hoja de Trabajo para listado'!$BC$151:$CB$151,0)),0)+IFERROR(INDEX('Hoja de Trabajo para listado'!$DE$153:$DG$274,MATCH($A925,'Hoja de Trabajo para listado'!$DE$153:$DE$1048576,0),MATCH((CUADRO!G$5&amp;$E925),'Hoja de Trabajo para listado'!$DE$151:$DG$151,0)),0)+IFERROR(INDEX('Hoja de Trabajo para listado'!$CD$155:$DC$1048576,MATCH($A925,'Hoja de Trabajo para listado'!$CD$155:$CD$1048576,0),MATCH((CUADRO!G$5&amp;$E925),'Hoja de Trabajo para listado'!$CD$151:$DC$151,0)),0)</f>
        <v>0</v>
      </c>
      <c r="H925" s="245">
        <f ca="1">+IFERROR(INDEX('Hoja de Trabajo para listado'!$A$155:$Z$1048576,MATCH($A925,'Hoja de Trabajo para listado'!$A$155:$A$1048576,0),MATCH((CUADRO!H$5&amp;$E925),'Hoja de Trabajo para listado'!$A$151:$Z$151,0)),0)+IFERROR(INDEX('Hoja de Trabajo para listado'!$AB$155:$BA$1048576,MATCH($A925,'Hoja de Trabajo para listado'!$AB$155:$AB$1048576,0),MATCH((CUADRO!H$5&amp;$E925),'Hoja de Trabajo para listado'!$AB$151:$BA$151,0)),0)+IFERROR(INDEX('Hoja de Trabajo para listado'!$BC$155:$CB$1048576,MATCH($A925,'Hoja de Trabajo para listado'!$BC$155:$BC$1048576,0),MATCH((CUADRO!H$5&amp;$E925),'Hoja de Trabajo para listado'!$BC$151:$CB$151,0)),0)+IFERROR(INDEX('Hoja de Trabajo para listado'!$DE$153:$DG$274,MATCH($A925,'Hoja de Trabajo para listado'!$DE$153:$DE$1048576,0),MATCH((CUADRO!H$5&amp;$E925),'Hoja de Trabajo para listado'!$DE$151:$DG$151,0)),0)+IFERROR(INDEX('Hoja de Trabajo para listado'!$CD$155:$DC$1048576,MATCH($A925,'Hoja de Trabajo para listado'!$CD$155:$CD$1048576,0),MATCH((CUADRO!H$5&amp;$E925),'Hoja de Trabajo para listado'!$CD$151:$DC$151,0)),0)</f>
        <v>0</v>
      </c>
      <c r="I925" s="245">
        <f ca="1">+IFERROR(INDEX('Hoja de Trabajo para listado'!$A$155:$Z$1048576,MATCH($A925,'Hoja de Trabajo para listado'!$A$155:$A$1048576,0),MATCH((CUADRO!I$5&amp;$E925),'Hoja de Trabajo para listado'!$A$151:$Z$151,0)),0)+IFERROR(INDEX('Hoja de Trabajo para listado'!$AB$155:$BA$1048576,MATCH($A925,'Hoja de Trabajo para listado'!$AB$155:$AB$1048576,0),MATCH((CUADRO!I$5&amp;$E925),'Hoja de Trabajo para listado'!$AB$151:$BA$151,0)),0)+IFERROR(INDEX('Hoja de Trabajo para listado'!$BC$155:$CB$1048576,MATCH($A925,'Hoja de Trabajo para listado'!$BC$155:$BC$1048576,0),MATCH((CUADRO!I$5&amp;$E925),'Hoja de Trabajo para listado'!$BC$151:$CB$151,0)),0)+IFERROR(INDEX('Hoja de Trabajo para listado'!$DE$153:$DG$274,MATCH($A925,'Hoja de Trabajo para listado'!$DE$153:$DE$1048576,0),MATCH((CUADRO!I$5&amp;$E925),'Hoja de Trabajo para listado'!$DE$151:$DG$151,0)),0)+IFERROR(INDEX('Hoja de Trabajo para listado'!$CD$155:$DC$1048576,MATCH($A925,'Hoja de Trabajo para listado'!$CD$155:$CD$1048576,0),MATCH((CUADRO!I$5&amp;$E925),'Hoja de Trabajo para listado'!$CD$151:$DC$151,0)),0)</f>
        <v>0</v>
      </c>
      <c r="J925" s="245">
        <f ca="1">+IFERROR(INDEX('Hoja de Trabajo para listado'!$A$155:$Z$1048576,MATCH($A925,'Hoja de Trabajo para listado'!$A$155:$A$1048576,0),MATCH((CUADRO!J$5&amp;$E925),'Hoja de Trabajo para listado'!$A$151:$Z$151,0)),0)+IFERROR(INDEX('Hoja de Trabajo para listado'!$AB$155:$BA$1048576,MATCH($A925,'Hoja de Trabajo para listado'!$AB$155:$AB$1048576,0),MATCH((CUADRO!J$5&amp;$E925),'Hoja de Trabajo para listado'!$AB$151:$BA$151,0)),0)+IFERROR(INDEX('Hoja de Trabajo para listado'!$BC$155:$CB$1048576,MATCH($A925,'Hoja de Trabajo para listado'!$BC$155:$BC$1048576,0),MATCH((CUADRO!J$5&amp;$E925),'Hoja de Trabajo para listado'!$BC$151:$CB$151,0)),0)+IFERROR(INDEX('Hoja de Trabajo para listado'!$DE$153:$DG$274,MATCH($A925,'Hoja de Trabajo para listado'!$DE$153:$DE$1048576,0),MATCH((CUADRO!J$5&amp;$E925),'Hoja de Trabajo para listado'!$DE$151:$DG$151,0)),0)+IFERROR(INDEX('Hoja de Trabajo para listado'!$CD$155:$DC$1048576,MATCH($A925,'Hoja de Trabajo para listado'!$CD$155:$CD$1048576,0),MATCH((CUADRO!J$5&amp;$E925),'Hoja de Trabajo para listado'!$CD$151:$DC$151,0)),0)</f>
        <v>0</v>
      </c>
      <c r="K925" s="245">
        <f ca="1">+IFERROR(INDEX('Hoja de Trabajo para listado'!$A$155:$Z$1048576,MATCH($A925,'Hoja de Trabajo para listado'!$A$155:$A$1048576,0),MATCH((CUADRO!K$5&amp;$E925),'Hoja de Trabajo para listado'!$A$151:$Z$151,0)),0)+IFERROR(INDEX('Hoja de Trabajo para listado'!$AB$155:$BA$1048576,MATCH($A925,'Hoja de Trabajo para listado'!$AB$155:$AB$1048576,0),MATCH((CUADRO!K$5&amp;$E925),'Hoja de Trabajo para listado'!$AB$151:$BA$151,0)),0)+IFERROR(INDEX('Hoja de Trabajo para listado'!$BC$155:$CB$1048576,MATCH($A925,'Hoja de Trabajo para listado'!$BC$155:$BC$1048576,0),MATCH((CUADRO!K$5&amp;$E925),'Hoja de Trabajo para listado'!$BC$151:$CB$151,0)),0)+IFERROR(INDEX('Hoja de Trabajo para listado'!$DE$153:$DG$274,MATCH($A925,'Hoja de Trabajo para listado'!$DE$153:$DE$1048576,0),MATCH((CUADRO!K$5&amp;$E925),'Hoja de Trabajo para listado'!$DE$151:$DG$151,0)),0)+IFERROR(INDEX('Hoja de Trabajo para listado'!$CD$155:$DC$1048576,MATCH($A925,'Hoja de Trabajo para listado'!$CD$155:$CD$1048576,0),MATCH((CUADRO!K$5&amp;$E925),'Hoja de Trabajo para listado'!$CD$151:$DC$151,0)),0)</f>
        <v>0</v>
      </c>
      <c r="L925" s="245">
        <f ca="1">+IFERROR(INDEX('Hoja de Trabajo para listado'!$A$155:$Z$1048576,MATCH($A925,'Hoja de Trabajo para listado'!$A$155:$A$1048576,0),MATCH((CUADRO!L$5&amp;$E925),'Hoja de Trabajo para listado'!$A$151:$Z$151,0)),0)+IFERROR(INDEX('Hoja de Trabajo para listado'!$AB$155:$BA$1048576,MATCH($A925,'Hoja de Trabajo para listado'!$AB$155:$AB$1048576,0),MATCH((CUADRO!L$5&amp;$E925),'Hoja de Trabajo para listado'!$AB$151:$BA$151,0)),0)+IFERROR(INDEX('Hoja de Trabajo para listado'!$BC$155:$CB$1048576,MATCH($A925,'Hoja de Trabajo para listado'!$BC$155:$BC$1048576,0),MATCH((CUADRO!L$5&amp;$E925),'Hoja de Trabajo para listado'!$BC$151:$CB$151,0)),0)+IFERROR(INDEX('Hoja de Trabajo para listado'!$DE$153:$DG$274,MATCH($A925,'Hoja de Trabajo para listado'!$DE$153:$DE$1048576,0),MATCH((CUADRO!L$5&amp;$E925),'Hoja de Trabajo para listado'!$DE$151:$DG$151,0)),0)+IFERROR(INDEX('Hoja de Trabajo para listado'!$CD$155:$DC$1048576,MATCH($A925,'Hoja de Trabajo para listado'!$CD$155:$CD$1048576,0),MATCH((CUADRO!L$5&amp;$E925),'Hoja de Trabajo para listado'!$CD$151:$DC$151,0)),0)</f>
        <v>0</v>
      </c>
      <c r="M925" s="245">
        <f ca="1">+IFERROR(INDEX('Hoja de Trabajo para listado'!$A$155:$Z$1048576,MATCH($A925,'Hoja de Trabajo para listado'!$A$155:$A$1048576,0),MATCH((CUADRO!M$5&amp;$E925),'Hoja de Trabajo para listado'!$A$151:$Z$151,0)),0)+IFERROR(INDEX('Hoja de Trabajo para listado'!$AB$155:$BA$1048576,MATCH($A925,'Hoja de Trabajo para listado'!$AB$155:$AB$1048576,0),MATCH((CUADRO!M$5&amp;$E925),'Hoja de Trabajo para listado'!$AB$151:$BA$151,0)),0)+IFERROR(INDEX('Hoja de Trabajo para listado'!$BC$155:$CB$1048576,MATCH($A925,'Hoja de Trabajo para listado'!$BC$155:$BC$1048576,0),MATCH((CUADRO!M$5&amp;$E925),'Hoja de Trabajo para listado'!$BC$151:$CB$151,0)),0)+IFERROR(INDEX('Hoja de Trabajo para listado'!$DE$153:$DG$274,MATCH($A925,'Hoja de Trabajo para listado'!$DE$153:$DE$1048576,0),MATCH((CUADRO!M$5&amp;$E925),'Hoja de Trabajo para listado'!$DE$151:$DG$151,0)),0)+IFERROR(INDEX('Hoja de Trabajo para listado'!$CD$155:$DC$1048576,MATCH($A925,'Hoja de Trabajo para listado'!$CD$155:$CD$1048576,0),MATCH((CUADRO!M$5&amp;$E925),'Hoja de Trabajo para listado'!$CD$151:$DC$151,0)),0)</f>
        <v>0</v>
      </c>
      <c r="N925" s="245">
        <f ca="1">+IFERROR(INDEX('Hoja de Trabajo para listado'!$A$155:$Z$1048576,MATCH($A925,'Hoja de Trabajo para listado'!$A$155:$A$1048576,0),MATCH((CUADRO!N$5&amp;$E925),'Hoja de Trabajo para listado'!$A$151:$Z$151,0)),0)+IFERROR(INDEX('Hoja de Trabajo para listado'!$AB$155:$BA$1048576,MATCH($A925,'Hoja de Trabajo para listado'!$AB$155:$AB$1048576,0),MATCH((CUADRO!N$5&amp;$E925),'Hoja de Trabajo para listado'!$AB$151:$BA$151,0)),0)+IFERROR(INDEX('Hoja de Trabajo para listado'!$BC$155:$CB$1048576,MATCH($A925,'Hoja de Trabajo para listado'!$BC$155:$BC$1048576,0),MATCH((CUADRO!N$5&amp;$E925),'Hoja de Trabajo para listado'!$BC$151:$CB$151,0)),0)+IFERROR(INDEX('Hoja de Trabajo para listado'!$DE$153:$DG$274,MATCH($A925,'Hoja de Trabajo para listado'!$DE$153:$DE$1048576,0),MATCH((CUADRO!N$5&amp;$E925),'Hoja de Trabajo para listado'!$DE$151:$DG$151,0)),0)+IFERROR(INDEX('Hoja de Trabajo para listado'!$CD$155:$DC$1048576,MATCH($A925,'Hoja de Trabajo para listado'!$CD$155:$CD$1048576,0),MATCH((CUADRO!N$5&amp;$E925),'Hoja de Trabajo para listado'!$CD$151:$DC$151,0)),0)</f>
        <v>0</v>
      </c>
      <c r="O925" s="245">
        <f ca="1">+IFERROR(INDEX('Hoja de Trabajo para listado'!$A$155:$Z$1048576,MATCH($A925,'Hoja de Trabajo para listado'!$A$155:$A$1048576,0),MATCH((CUADRO!O$5&amp;$E925),'Hoja de Trabajo para listado'!$A$151:$Z$151,0)),0)+IFERROR(INDEX('Hoja de Trabajo para listado'!$AB$155:$BA$1048576,MATCH($A925,'Hoja de Trabajo para listado'!$AB$155:$AB$1048576,0),MATCH((CUADRO!O$5&amp;$E925),'Hoja de Trabajo para listado'!$AB$151:$BA$151,0)),0)+IFERROR(INDEX('Hoja de Trabajo para listado'!$BC$155:$CB$1048576,MATCH($A925,'Hoja de Trabajo para listado'!$BC$155:$BC$1048576,0),MATCH((CUADRO!O$5&amp;$E925),'Hoja de Trabajo para listado'!$BC$151:$CB$151,0)),0)+IFERROR(INDEX('Hoja de Trabajo para listado'!$DE$153:$DG$274,MATCH($A925,'Hoja de Trabajo para listado'!$DE$153:$DE$1048576,0),MATCH((CUADRO!O$5&amp;$E925),'Hoja de Trabajo para listado'!$DE$151:$DG$151,0)),0)+IFERROR(INDEX('Hoja de Trabajo para listado'!$CD$155:$DC$1048576,MATCH($A925,'Hoja de Trabajo para listado'!$CD$155:$CD$1048576,0),MATCH((CUADRO!O$5&amp;$E925),'Hoja de Trabajo para listado'!$CD$151:$DC$151,0)),0)</f>
        <v>0</v>
      </c>
      <c r="P925" s="245">
        <f ca="1">+IFERROR(INDEX('Hoja de Trabajo para listado'!$A$155:$Z$1048576,MATCH($A925,'Hoja de Trabajo para listado'!$A$155:$A$1048576,0),MATCH((CUADRO!P$5&amp;$E925),'Hoja de Trabajo para listado'!$A$151:$Z$151,0)),0)+IFERROR(INDEX('Hoja de Trabajo para listado'!$AB$155:$BA$1048576,MATCH($A925,'Hoja de Trabajo para listado'!$AB$155:$AB$1048576,0),MATCH((CUADRO!P$5&amp;$E925),'Hoja de Trabajo para listado'!$AB$151:$BA$151,0)),0)+IFERROR(INDEX('Hoja de Trabajo para listado'!$BC$155:$CB$1048576,MATCH($A925,'Hoja de Trabajo para listado'!$BC$155:$BC$1048576,0),MATCH((CUADRO!P$5&amp;$E925),'Hoja de Trabajo para listado'!$BC$151:$CB$151,0)),0)+IFERROR(INDEX('Hoja de Trabajo para listado'!$DE$153:$DG$274,MATCH($A925,'Hoja de Trabajo para listado'!$DE$153:$DE$1048576,0),MATCH((CUADRO!P$5&amp;$E925),'Hoja de Trabajo para listado'!$DE$151:$DG$151,0)),0)+IFERROR(INDEX('Hoja de Trabajo para listado'!$CD$155:$DC$1048576,MATCH($A925,'Hoja de Trabajo para listado'!$CD$155:$CD$1048576,0),MATCH((CUADRO!P$5&amp;$E925),'Hoja de Trabajo para listado'!$CD$151:$DC$151,0)),0)</f>
        <v>0</v>
      </c>
      <c r="Q925" s="245">
        <f ca="1">+IFERROR(INDEX('Hoja de Trabajo para listado'!$A$155:$Z$1048576,MATCH($A925,'Hoja de Trabajo para listado'!$A$155:$A$1048576,0),MATCH((CUADRO!Q$5&amp;$E925),'Hoja de Trabajo para listado'!$A$151:$Z$151,0)),0)+IFERROR(INDEX('Hoja de Trabajo para listado'!$AB$155:$BA$1048576,MATCH($A925,'Hoja de Trabajo para listado'!$AB$155:$AB$1048576,0),MATCH((CUADRO!Q$5&amp;$E925),'Hoja de Trabajo para listado'!$AB$151:$BA$151,0)),0)+IFERROR(INDEX('Hoja de Trabajo para listado'!$BC$155:$CB$1048576,MATCH($A925,'Hoja de Trabajo para listado'!$BC$155:$BC$1048576,0),MATCH((CUADRO!Q$5&amp;$E925),'Hoja de Trabajo para listado'!$BC$151:$CB$151,0)),0)+IFERROR(INDEX('Hoja de Trabajo para listado'!$DE$153:$DG$274,MATCH($A925,'Hoja de Trabajo para listado'!$DE$153:$DE$1048576,0),MATCH((CUADRO!Q$5&amp;$E925),'Hoja de Trabajo para listado'!$DE$151:$DG$151,0)),0)+IFERROR(INDEX('Hoja de Trabajo para listado'!$CD$155:$DC$1048576,MATCH($A925,'Hoja de Trabajo para listado'!$CD$155:$CD$1048576,0),MATCH((CUADRO!Q$5&amp;$E925),'Hoja de Trabajo para listado'!$CD$151:$DC$151,0)),0)</f>
        <v>0</v>
      </c>
      <c r="R925" s="245">
        <f t="shared" ca="1" si="31"/>
        <v>0</v>
      </c>
      <c r="S925" s="259">
        <f ca="1">+R924+R925</f>
        <v>0</v>
      </c>
      <c r="T925" s="245">
        <f ca="1">+S925</f>
        <v>0</v>
      </c>
      <c r="U925" s="244">
        <f t="shared" si="32"/>
        <v>2</v>
      </c>
      <c r="V925" s="333" t="str">
        <f>+VLOOKUP(A925,bd_lista!$A$3:$E$590,5,FALSE)</f>
        <v>Gobiernos Autonomos Municipales</v>
      </c>
      <c r="W925" s="392"/>
      <c r="X925" s="242">
        <f>+VLOOKUP(A925,[4]Sheet1!$A$13:$D$744,4,FALSE)</f>
        <v>0</v>
      </c>
      <c r="Y925" s="242" t="e">
        <f>+VLOOKUP(X925,bd_lista!$A$3:$C$590,3,FALSE)</f>
        <v>#N/A</v>
      </c>
      <c r="Z925" s="292"/>
      <c r="AA925" s="293"/>
    </row>
    <row r="926" spans="1:27" customFormat="1" ht="15" hidden="1" customHeight="1">
      <c r="A926" s="32">
        <v>1607</v>
      </c>
      <c r="B926" s="387">
        <f>+A926</f>
        <v>1607</v>
      </c>
      <c r="C926" s="247" t="str">
        <f>+VLOOKUP(A926,bd_lista!$A$3:$C$590,3,FALSE)</f>
        <v>Gobierno Autónomo Municipal de Uriondo (Concepción)</v>
      </c>
      <c r="D926" s="389" t="str">
        <f>+C926</f>
        <v>Gobierno Autónomo Municipal de Uriondo (Concepción)</v>
      </c>
      <c r="E926" s="242" t="s">
        <v>1304</v>
      </c>
      <c r="F926" s="243">
        <f ca="1">+IFERROR(INDEX('Hoja de Trabajo para listado'!$A$155:$Z$1048576,MATCH($A926,'Hoja de Trabajo para listado'!$A$155:$A$1048576,0),MATCH((CUADRO!F$5&amp;$E926),'Hoja de Trabajo para listado'!$A$151:$Z$151,0)),0)+IFERROR(INDEX('Hoja de Trabajo para listado'!$AB$155:$BA$1048576,MATCH($A926,'Hoja de Trabajo para listado'!$AB$155:$AB$1048576,0),MATCH((CUADRO!F$5&amp;$E926),'Hoja de Trabajo para listado'!$AB$151:$BA$151,0)),0)+IFERROR(INDEX('Hoja de Trabajo para listado'!$BC$155:$CB$1048576,MATCH($A926,'Hoja de Trabajo para listado'!$BC$155:$BC$1048576,0),MATCH((CUADRO!F$5&amp;$E926),'Hoja de Trabajo para listado'!$BC$151:$CB$151,0)),0)+IFERROR(INDEX('Hoja de Trabajo para listado'!$DE$153:$DG$274,MATCH($A926,'Hoja de Trabajo para listado'!$DE$153:$DE$1048576,0),MATCH((CUADRO!F$5&amp;$E926),'Hoja de Trabajo para listado'!$DE$151:$DG$151,0)),0)+IFERROR(INDEX('Hoja de Trabajo para listado'!$CD$155:$DC$1048576,MATCH($A926,'Hoja de Trabajo para listado'!$CD$155:$CD$1048576,0),MATCH((CUADRO!F$5&amp;$E926),'Hoja de Trabajo para listado'!$CD$151:$DC$151,0)),0)</f>
        <v>0</v>
      </c>
      <c r="G926" s="243">
        <f ca="1">+IFERROR(INDEX('Hoja de Trabajo para listado'!$A$155:$Z$1048576,MATCH($A926,'Hoja de Trabajo para listado'!$A$155:$A$1048576,0),MATCH((CUADRO!G$5&amp;$E926),'Hoja de Trabajo para listado'!$A$151:$Z$151,0)),0)+IFERROR(INDEX('Hoja de Trabajo para listado'!$AB$155:$BA$1048576,MATCH($A926,'Hoja de Trabajo para listado'!$AB$155:$AB$1048576,0),MATCH((CUADRO!G$5&amp;$E926),'Hoja de Trabajo para listado'!$AB$151:$BA$151,0)),0)+IFERROR(INDEX('Hoja de Trabajo para listado'!$BC$155:$CB$1048576,MATCH($A926,'Hoja de Trabajo para listado'!$BC$155:$BC$1048576,0),MATCH((CUADRO!G$5&amp;$E926),'Hoja de Trabajo para listado'!$BC$151:$CB$151,0)),0)+IFERROR(INDEX('Hoja de Trabajo para listado'!$DE$153:$DG$274,MATCH($A926,'Hoja de Trabajo para listado'!$DE$153:$DE$1048576,0),MATCH((CUADRO!G$5&amp;$E926),'Hoja de Trabajo para listado'!$DE$151:$DG$151,0)),0)+IFERROR(INDEX('Hoja de Trabajo para listado'!$CD$155:$DC$1048576,MATCH($A926,'Hoja de Trabajo para listado'!$CD$155:$CD$1048576,0),MATCH((CUADRO!G$5&amp;$E926),'Hoja de Trabajo para listado'!$CD$151:$DC$151,0)),0)</f>
        <v>0</v>
      </c>
      <c r="H926" s="243">
        <f ca="1">+IFERROR(INDEX('Hoja de Trabajo para listado'!$A$155:$Z$1048576,MATCH($A926,'Hoja de Trabajo para listado'!$A$155:$A$1048576,0),MATCH((CUADRO!H$5&amp;$E926),'Hoja de Trabajo para listado'!$A$151:$Z$151,0)),0)+IFERROR(INDEX('Hoja de Trabajo para listado'!$AB$155:$BA$1048576,MATCH($A926,'Hoja de Trabajo para listado'!$AB$155:$AB$1048576,0),MATCH((CUADRO!H$5&amp;$E926),'Hoja de Trabajo para listado'!$AB$151:$BA$151,0)),0)+IFERROR(INDEX('Hoja de Trabajo para listado'!$BC$155:$CB$1048576,MATCH($A926,'Hoja de Trabajo para listado'!$BC$155:$BC$1048576,0),MATCH((CUADRO!H$5&amp;$E926),'Hoja de Trabajo para listado'!$BC$151:$CB$151,0)),0)+IFERROR(INDEX('Hoja de Trabajo para listado'!$DE$153:$DG$274,MATCH($A926,'Hoja de Trabajo para listado'!$DE$153:$DE$1048576,0),MATCH((CUADRO!H$5&amp;$E926),'Hoja de Trabajo para listado'!$DE$151:$DG$151,0)),0)+IFERROR(INDEX('Hoja de Trabajo para listado'!$CD$155:$DC$1048576,MATCH($A926,'Hoja de Trabajo para listado'!$CD$155:$CD$1048576,0),MATCH((CUADRO!H$5&amp;$E926),'Hoja de Trabajo para listado'!$CD$151:$DC$151,0)),0)</f>
        <v>0</v>
      </c>
      <c r="I926" s="243">
        <f ca="1">+IFERROR(INDEX('Hoja de Trabajo para listado'!$A$155:$Z$1048576,MATCH($A926,'Hoja de Trabajo para listado'!$A$155:$A$1048576,0),MATCH((CUADRO!I$5&amp;$E926),'Hoja de Trabajo para listado'!$A$151:$Z$151,0)),0)+IFERROR(INDEX('Hoja de Trabajo para listado'!$AB$155:$BA$1048576,MATCH($A926,'Hoja de Trabajo para listado'!$AB$155:$AB$1048576,0),MATCH((CUADRO!I$5&amp;$E926),'Hoja de Trabajo para listado'!$AB$151:$BA$151,0)),0)+IFERROR(INDEX('Hoja de Trabajo para listado'!$BC$155:$CB$1048576,MATCH($A926,'Hoja de Trabajo para listado'!$BC$155:$BC$1048576,0),MATCH((CUADRO!I$5&amp;$E926),'Hoja de Trabajo para listado'!$BC$151:$CB$151,0)),0)+IFERROR(INDEX('Hoja de Trabajo para listado'!$DE$153:$DG$274,MATCH($A926,'Hoja de Trabajo para listado'!$DE$153:$DE$1048576,0),MATCH((CUADRO!I$5&amp;$E926),'Hoja de Trabajo para listado'!$DE$151:$DG$151,0)),0)+IFERROR(INDEX('Hoja de Trabajo para listado'!$CD$155:$DC$1048576,MATCH($A926,'Hoja de Trabajo para listado'!$CD$155:$CD$1048576,0),MATCH((CUADRO!I$5&amp;$E926),'Hoja de Trabajo para listado'!$CD$151:$DC$151,0)),0)</f>
        <v>0</v>
      </c>
      <c r="J926" s="243">
        <f ca="1">+IFERROR(INDEX('Hoja de Trabajo para listado'!$A$155:$Z$1048576,MATCH($A926,'Hoja de Trabajo para listado'!$A$155:$A$1048576,0),MATCH((CUADRO!J$5&amp;$E926),'Hoja de Trabajo para listado'!$A$151:$Z$151,0)),0)+IFERROR(INDEX('Hoja de Trabajo para listado'!$AB$155:$BA$1048576,MATCH($A926,'Hoja de Trabajo para listado'!$AB$155:$AB$1048576,0),MATCH((CUADRO!J$5&amp;$E926),'Hoja de Trabajo para listado'!$AB$151:$BA$151,0)),0)+IFERROR(INDEX('Hoja de Trabajo para listado'!$BC$155:$CB$1048576,MATCH($A926,'Hoja de Trabajo para listado'!$BC$155:$BC$1048576,0),MATCH((CUADRO!J$5&amp;$E926),'Hoja de Trabajo para listado'!$BC$151:$CB$151,0)),0)+IFERROR(INDEX('Hoja de Trabajo para listado'!$DE$153:$DG$274,MATCH($A926,'Hoja de Trabajo para listado'!$DE$153:$DE$1048576,0),MATCH((CUADRO!J$5&amp;$E926),'Hoja de Trabajo para listado'!$DE$151:$DG$151,0)),0)+IFERROR(INDEX('Hoja de Trabajo para listado'!$CD$155:$DC$1048576,MATCH($A926,'Hoja de Trabajo para listado'!$CD$155:$CD$1048576,0),MATCH((CUADRO!J$5&amp;$E926),'Hoja de Trabajo para listado'!$CD$151:$DC$151,0)),0)</f>
        <v>0</v>
      </c>
      <c r="K926" s="243">
        <f ca="1">+IFERROR(INDEX('Hoja de Trabajo para listado'!$A$155:$Z$1048576,MATCH($A926,'Hoja de Trabajo para listado'!$A$155:$A$1048576,0),MATCH((CUADRO!K$5&amp;$E926),'Hoja de Trabajo para listado'!$A$151:$Z$151,0)),0)+IFERROR(INDEX('Hoja de Trabajo para listado'!$AB$155:$BA$1048576,MATCH($A926,'Hoja de Trabajo para listado'!$AB$155:$AB$1048576,0),MATCH((CUADRO!K$5&amp;$E926),'Hoja de Trabajo para listado'!$AB$151:$BA$151,0)),0)+IFERROR(INDEX('Hoja de Trabajo para listado'!$BC$155:$CB$1048576,MATCH($A926,'Hoja de Trabajo para listado'!$BC$155:$BC$1048576,0),MATCH((CUADRO!K$5&amp;$E926),'Hoja de Trabajo para listado'!$BC$151:$CB$151,0)),0)+IFERROR(INDEX('Hoja de Trabajo para listado'!$DE$153:$DG$274,MATCH($A926,'Hoja de Trabajo para listado'!$DE$153:$DE$1048576,0),MATCH((CUADRO!K$5&amp;$E926),'Hoja de Trabajo para listado'!$DE$151:$DG$151,0)),0)+IFERROR(INDEX('Hoja de Trabajo para listado'!$CD$155:$DC$1048576,MATCH($A926,'Hoja de Trabajo para listado'!$CD$155:$CD$1048576,0),MATCH((CUADRO!K$5&amp;$E926),'Hoja de Trabajo para listado'!$CD$151:$DC$151,0)),0)</f>
        <v>0</v>
      </c>
      <c r="L926" s="243">
        <f ca="1">+IFERROR(INDEX('Hoja de Trabajo para listado'!$A$155:$Z$1048576,MATCH($A926,'Hoja de Trabajo para listado'!$A$155:$A$1048576,0),MATCH((CUADRO!L$5&amp;$E926),'Hoja de Trabajo para listado'!$A$151:$Z$151,0)),0)+IFERROR(INDEX('Hoja de Trabajo para listado'!$AB$155:$BA$1048576,MATCH($A926,'Hoja de Trabajo para listado'!$AB$155:$AB$1048576,0),MATCH((CUADRO!L$5&amp;$E926),'Hoja de Trabajo para listado'!$AB$151:$BA$151,0)),0)+IFERROR(INDEX('Hoja de Trabajo para listado'!$BC$155:$CB$1048576,MATCH($A926,'Hoja de Trabajo para listado'!$BC$155:$BC$1048576,0),MATCH((CUADRO!L$5&amp;$E926),'Hoja de Trabajo para listado'!$BC$151:$CB$151,0)),0)+IFERROR(INDEX('Hoja de Trabajo para listado'!$DE$153:$DG$274,MATCH($A926,'Hoja de Trabajo para listado'!$DE$153:$DE$1048576,0),MATCH((CUADRO!L$5&amp;$E926),'Hoja de Trabajo para listado'!$DE$151:$DG$151,0)),0)+IFERROR(INDEX('Hoja de Trabajo para listado'!$CD$155:$DC$1048576,MATCH($A926,'Hoja de Trabajo para listado'!$CD$155:$CD$1048576,0),MATCH((CUADRO!L$5&amp;$E926),'Hoja de Trabajo para listado'!$CD$151:$DC$151,0)),0)</f>
        <v>0</v>
      </c>
      <c r="M926" s="243">
        <f ca="1">+IFERROR(INDEX('Hoja de Trabajo para listado'!$A$155:$Z$1048576,MATCH($A926,'Hoja de Trabajo para listado'!$A$155:$A$1048576,0),MATCH((CUADRO!M$5&amp;$E926),'Hoja de Trabajo para listado'!$A$151:$Z$151,0)),0)+IFERROR(INDEX('Hoja de Trabajo para listado'!$AB$155:$BA$1048576,MATCH($A926,'Hoja de Trabajo para listado'!$AB$155:$AB$1048576,0),MATCH((CUADRO!M$5&amp;$E926),'Hoja de Trabajo para listado'!$AB$151:$BA$151,0)),0)+IFERROR(INDEX('Hoja de Trabajo para listado'!$BC$155:$CB$1048576,MATCH($A926,'Hoja de Trabajo para listado'!$BC$155:$BC$1048576,0),MATCH((CUADRO!M$5&amp;$E926),'Hoja de Trabajo para listado'!$BC$151:$CB$151,0)),0)+IFERROR(INDEX('Hoja de Trabajo para listado'!$DE$153:$DG$274,MATCH($A926,'Hoja de Trabajo para listado'!$DE$153:$DE$1048576,0),MATCH((CUADRO!M$5&amp;$E926),'Hoja de Trabajo para listado'!$DE$151:$DG$151,0)),0)+IFERROR(INDEX('Hoja de Trabajo para listado'!$CD$155:$DC$1048576,MATCH($A926,'Hoja de Trabajo para listado'!$CD$155:$CD$1048576,0),MATCH((CUADRO!M$5&amp;$E926),'Hoja de Trabajo para listado'!$CD$151:$DC$151,0)),0)</f>
        <v>0</v>
      </c>
      <c r="N926" s="243">
        <f ca="1">+IFERROR(INDEX('Hoja de Trabajo para listado'!$A$155:$Z$1048576,MATCH($A926,'Hoja de Trabajo para listado'!$A$155:$A$1048576,0),MATCH((CUADRO!N$5&amp;$E926),'Hoja de Trabajo para listado'!$A$151:$Z$151,0)),0)+IFERROR(INDEX('Hoja de Trabajo para listado'!$AB$155:$BA$1048576,MATCH($A926,'Hoja de Trabajo para listado'!$AB$155:$AB$1048576,0),MATCH((CUADRO!N$5&amp;$E926),'Hoja de Trabajo para listado'!$AB$151:$BA$151,0)),0)+IFERROR(INDEX('Hoja de Trabajo para listado'!$BC$155:$CB$1048576,MATCH($A926,'Hoja de Trabajo para listado'!$BC$155:$BC$1048576,0),MATCH((CUADRO!N$5&amp;$E926),'Hoja de Trabajo para listado'!$BC$151:$CB$151,0)),0)+IFERROR(INDEX('Hoja de Trabajo para listado'!$DE$153:$DG$274,MATCH($A926,'Hoja de Trabajo para listado'!$DE$153:$DE$1048576,0),MATCH((CUADRO!N$5&amp;$E926),'Hoja de Trabajo para listado'!$DE$151:$DG$151,0)),0)+IFERROR(INDEX('Hoja de Trabajo para listado'!$CD$155:$DC$1048576,MATCH($A926,'Hoja de Trabajo para listado'!$CD$155:$CD$1048576,0),MATCH((CUADRO!N$5&amp;$E926),'Hoja de Trabajo para listado'!$CD$151:$DC$151,0)),0)</f>
        <v>0</v>
      </c>
      <c r="O926" s="243">
        <f ca="1">+IFERROR(INDEX('Hoja de Trabajo para listado'!$A$155:$Z$1048576,MATCH($A926,'Hoja de Trabajo para listado'!$A$155:$A$1048576,0),MATCH((CUADRO!O$5&amp;$E926),'Hoja de Trabajo para listado'!$A$151:$Z$151,0)),0)+IFERROR(INDEX('Hoja de Trabajo para listado'!$AB$155:$BA$1048576,MATCH($A926,'Hoja de Trabajo para listado'!$AB$155:$AB$1048576,0),MATCH((CUADRO!O$5&amp;$E926),'Hoja de Trabajo para listado'!$AB$151:$BA$151,0)),0)+IFERROR(INDEX('Hoja de Trabajo para listado'!$BC$155:$CB$1048576,MATCH($A926,'Hoja de Trabajo para listado'!$BC$155:$BC$1048576,0),MATCH((CUADRO!O$5&amp;$E926),'Hoja de Trabajo para listado'!$BC$151:$CB$151,0)),0)+IFERROR(INDEX('Hoja de Trabajo para listado'!$DE$153:$DG$274,MATCH($A926,'Hoja de Trabajo para listado'!$DE$153:$DE$1048576,0),MATCH((CUADRO!O$5&amp;$E926),'Hoja de Trabajo para listado'!$DE$151:$DG$151,0)),0)+IFERROR(INDEX('Hoja de Trabajo para listado'!$CD$155:$DC$1048576,MATCH($A926,'Hoja de Trabajo para listado'!$CD$155:$CD$1048576,0),MATCH((CUADRO!O$5&amp;$E926),'Hoja de Trabajo para listado'!$CD$151:$DC$151,0)),0)</f>
        <v>0</v>
      </c>
      <c r="P926" s="243">
        <f ca="1">+IFERROR(INDEX('Hoja de Trabajo para listado'!$A$155:$Z$1048576,MATCH($A926,'Hoja de Trabajo para listado'!$A$155:$A$1048576,0),MATCH((CUADRO!P$5&amp;$E926),'Hoja de Trabajo para listado'!$A$151:$Z$151,0)),0)+IFERROR(INDEX('Hoja de Trabajo para listado'!$AB$155:$BA$1048576,MATCH($A926,'Hoja de Trabajo para listado'!$AB$155:$AB$1048576,0),MATCH((CUADRO!P$5&amp;$E926),'Hoja de Trabajo para listado'!$AB$151:$BA$151,0)),0)+IFERROR(INDEX('Hoja de Trabajo para listado'!$BC$155:$CB$1048576,MATCH($A926,'Hoja de Trabajo para listado'!$BC$155:$BC$1048576,0),MATCH((CUADRO!P$5&amp;$E926),'Hoja de Trabajo para listado'!$BC$151:$CB$151,0)),0)+IFERROR(INDEX('Hoja de Trabajo para listado'!$DE$153:$DG$274,MATCH($A926,'Hoja de Trabajo para listado'!$DE$153:$DE$1048576,0),MATCH((CUADRO!P$5&amp;$E926),'Hoja de Trabajo para listado'!$DE$151:$DG$151,0)),0)+IFERROR(INDEX('Hoja de Trabajo para listado'!$CD$155:$DC$1048576,MATCH($A926,'Hoja de Trabajo para listado'!$CD$155:$CD$1048576,0),MATCH((CUADRO!P$5&amp;$E926),'Hoja de Trabajo para listado'!$CD$151:$DC$151,0)),0)</f>
        <v>0</v>
      </c>
      <c r="Q926" s="243">
        <f ca="1">+IFERROR(INDEX('Hoja de Trabajo para listado'!$A$155:$Z$1048576,MATCH($A926,'Hoja de Trabajo para listado'!$A$155:$A$1048576,0),MATCH((CUADRO!Q$5&amp;$E926),'Hoja de Trabajo para listado'!$A$151:$Z$151,0)),0)+IFERROR(INDEX('Hoja de Trabajo para listado'!$AB$155:$BA$1048576,MATCH($A926,'Hoja de Trabajo para listado'!$AB$155:$AB$1048576,0),MATCH((CUADRO!Q$5&amp;$E926),'Hoja de Trabajo para listado'!$AB$151:$BA$151,0)),0)+IFERROR(INDEX('Hoja de Trabajo para listado'!$BC$155:$CB$1048576,MATCH($A926,'Hoja de Trabajo para listado'!$BC$155:$BC$1048576,0),MATCH((CUADRO!Q$5&amp;$E926),'Hoja de Trabajo para listado'!$BC$151:$CB$151,0)),0)+IFERROR(INDEX('Hoja de Trabajo para listado'!$DE$153:$DG$274,MATCH($A926,'Hoja de Trabajo para listado'!$DE$153:$DE$1048576,0),MATCH((CUADRO!Q$5&amp;$E926),'Hoja de Trabajo para listado'!$DE$151:$DG$151,0)),0)+IFERROR(INDEX('Hoja de Trabajo para listado'!$CD$155:$DC$1048576,MATCH($A926,'Hoja de Trabajo para listado'!$CD$155:$CD$1048576,0),MATCH((CUADRO!Q$5&amp;$E926),'Hoja de Trabajo para listado'!$CD$151:$DC$151,0)),0)</f>
        <v>0</v>
      </c>
      <c r="R926" s="243">
        <f t="shared" ca="1" si="31"/>
        <v>0</v>
      </c>
      <c r="S926" s="249"/>
      <c r="T926" s="243">
        <f ca="1">+T927</f>
        <v>0</v>
      </c>
      <c r="U926" s="242">
        <f t="shared" si="32"/>
        <v>1</v>
      </c>
      <c r="V926" s="333" t="str">
        <f>+VLOOKUP(A926,bd_lista!$A$3:$E$590,5,FALSE)</f>
        <v>Gobiernos Autonomos Municipales</v>
      </c>
      <c r="W926" s="391" t="str">
        <f>+V926</f>
        <v>Gobiernos Autonomos Municipales</v>
      </c>
      <c r="X926" s="242">
        <f>+VLOOKUP(A926,[4]Sheet1!$A$13:$D$744,4,FALSE)</f>
        <v>0</v>
      </c>
      <c r="Y926" s="242" t="e">
        <f>+VLOOKUP(X926,bd_lista!$A$3:$C$590,3,FALSE)</f>
        <v>#N/A</v>
      </c>
      <c r="Z926" s="294">
        <f>+X926</f>
        <v>0</v>
      </c>
      <c r="AA926" s="295" t="e">
        <f>+Y926</f>
        <v>#N/A</v>
      </c>
    </row>
    <row r="927" spans="1:27" customFormat="1" ht="15" hidden="1" customHeight="1">
      <c r="A927" s="32">
        <v>1607</v>
      </c>
      <c r="B927" s="388"/>
      <c r="C927" s="247" t="str">
        <f>+VLOOKUP(A927,bd_lista!$A$3:$C$590,3,FALSE)</f>
        <v>Gobierno Autónomo Municipal de Uriondo (Concepción)</v>
      </c>
      <c r="D927" s="390"/>
      <c r="E927" s="244" t="s">
        <v>1305</v>
      </c>
      <c r="F927" s="245">
        <f ca="1">+IFERROR(INDEX('Hoja de Trabajo para listado'!$A$155:$Z$1048576,MATCH($A927,'Hoja de Trabajo para listado'!$A$155:$A$1048576,0),MATCH((CUADRO!F$5&amp;$E927),'Hoja de Trabajo para listado'!$A$151:$Z$151,0)),0)+IFERROR(INDEX('Hoja de Trabajo para listado'!$AB$155:$BA$1048576,MATCH($A927,'Hoja de Trabajo para listado'!$AB$155:$AB$1048576,0),MATCH((CUADRO!F$5&amp;$E927),'Hoja de Trabajo para listado'!$AB$151:$BA$151,0)),0)+IFERROR(INDEX('Hoja de Trabajo para listado'!$BC$155:$CB$1048576,MATCH($A927,'Hoja de Trabajo para listado'!$BC$155:$BC$1048576,0),MATCH((CUADRO!F$5&amp;$E927),'Hoja de Trabajo para listado'!$BC$151:$CB$151,0)),0)+IFERROR(INDEX('Hoja de Trabajo para listado'!$DE$153:$DG$274,MATCH($A927,'Hoja de Trabajo para listado'!$DE$153:$DE$1048576,0),MATCH((CUADRO!F$5&amp;$E927),'Hoja de Trabajo para listado'!$DE$151:$DG$151,0)),0)+IFERROR(INDEX('Hoja de Trabajo para listado'!$CD$155:$DC$1048576,MATCH($A927,'Hoja de Trabajo para listado'!$CD$155:$CD$1048576,0),MATCH((CUADRO!F$5&amp;$E927),'Hoja de Trabajo para listado'!$CD$151:$DC$151,0)),0)</f>
        <v>0</v>
      </c>
      <c r="G927" s="245">
        <f ca="1">+IFERROR(INDEX('Hoja de Trabajo para listado'!$A$155:$Z$1048576,MATCH($A927,'Hoja de Trabajo para listado'!$A$155:$A$1048576,0),MATCH((CUADRO!G$5&amp;$E927),'Hoja de Trabajo para listado'!$A$151:$Z$151,0)),0)+IFERROR(INDEX('Hoja de Trabajo para listado'!$AB$155:$BA$1048576,MATCH($A927,'Hoja de Trabajo para listado'!$AB$155:$AB$1048576,0),MATCH((CUADRO!G$5&amp;$E927),'Hoja de Trabajo para listado'!$AB$151:$BA$151,0)),0)+IFERROR(INDEX('Hoja de Trabajo para listado'!$BC$155:$CB$1048576,MATCH($A927,'Hoja de Trabajo para listado'!$BC$155:$BC$1048576,0),MATCH((CUADRO!G$5&amp;$E927),'Hoja de Trabajo para listado'!$BC$151:$CB$151,0)),0)+IFERROR(INDEX('Hoja de Trabajo para listado'!$DE$153:$DG$274,MATCH($A927,'Hoja de Trabajo para listado'!$DE$153:$DE$1048576,0),MATCH((CUADRO!G$5&amp;$E927),'Hoja de Trabajo para listado'!$DE$151:$DG$151,0)),0)+IFERROR(INDEX('Hoja de Trabajo para listado'!$CD$155:$DC$1048576,MATCH($A927,'Hoja de Trabajo para listado'!$CD$155:$CD$1048576,0),MATCH((CUADRO!G$5&amp;$E927),'Hoja de Trabajo para listado'!$CD$151:$DC$151,0)),0)</f>
        <v>0</v>
      </c>
      <c r="H927" s="245">
        <f ca="1">+IFERROR(INDEX('Hoja de Trabajo para listado'!$A$155:$Z$1048576,MATCH($A927,'Hoja de Trabajo para listado'!$A$155:$A$1048576,0),MATCH((CUADRO!H$5&amp;$E927),'Hoja de Trabajo para listado'!$A$151:$Z$151,0)),0)+IFERROR(INDEX('Hoja de Trabajo para listado'!$AB$155:$BA$1048576,MATCH($A927,'Hoja de Trabajo para listado'!$AB$155:$AB$1048576,0),MATCH((CUADRO!H$5&amp;$E927),'Hoja de Trabajo para listado'!$AB$151:$BA$151,0)),0)+IFERROR(INDEX('Hoja de Trabajo para listado'!$BC$155:$CB$1048576,MATCH($A927,'Hoja de Trabajo para listado'!$BC$155:$BC$1048576,0),MATCH((CUADRO!H$5&amp;$E927),'Hoja de Trabajo para listado'!$BC$151:$CB$151,0)),0)+IFERROR(INDEX('Hoja de Trabajo para listado'!$DE$153:$DG$274,MATCH($A927,'Hoja de Trabajo para listado'!$DE$153:$DE$1048576,0),MATCH((CUADRO!H$5&amp;$E927),'Hoja de Trabajo para listado'!$DE$151:$DG$151,0)),0)+IFERROR(INDEX('Hoja de Trabajo para listado'!$CD$155:$DC$1048576,MATCH($A927,'Hoja de Trabajo para listado'!$CD$155:$CD$1048576,0),MATCH((CUADRO!H$5&amp;$E927),'Hoja de Trabajo para listado'!$CD$151:$DC$151,0)),0)</f>
        <v>0</v>
      </c>
      <c r="I927" s="245">
        <f ca="1">+IFERROR(INDEX('Hoja de Trabajo para listado'!$A$155:$Z$1048576,MATCH($A927,'Hoja de Trabajo para listado'!$A$155:$A$1048576,0),MATCH((CUADRO!I$5&amp;$E927),'Hoja de Trabajo para listado'!$A$151:$Z$151,0)),0)+IFERROR(INDEX('Hoja de Trabajo para listado'!$AB$155:$BA$1048576,MATCH($A927,'Hoja de Trabajo para listado'!$AB$155:$AB$1048576,0),MATCH((CUADRO!I$5&amp;$E927),'Hoja de Trabajo para listado'!$AB$151:$BA$151,0)),0)+IFERROR(INDEX('Hoja de Trabajo para listado'!$BC$155:$CB$1048576,MATCH($A927,'Hoja de Trabajo para listado'!$BC$155:$BC$1048576,0),MATCH((CUADRO!I$5&amp;$E927),'Hoja de Trabajo para listado'!$BC$151:$CB$151,0)),0)+IFERROR(INDEX('Hoja de Trabajo para listado'!$DE$153:$DG$274,MATCH($A927,'Hoja de Trabajo para listado'!$DE$153:$DE$1048576,0),MATCH((CUADRO!I$5&amp;$E927),'Hoja de Trabajo para listado'!$DE$151:$DG$151,0)),0)+IFERROR(INDEX('Hoja de Trabajo para listado'!$CD$155:$DC$1048576,MATCH($A927,'Hoja de Trabajo para listado'!$CD$155:$CD$1048576,0),MATCH((CUADRO!I$5&amp;$E927),'Hoja de Trabajo para listado'!$CD$151:$DC$151,0)),0)</f>
        <v>0</v>
      </c>
      <c r="J927" s="245">
        <f ca="1">+IFERROR(INDEX('Hoja de Trabajo para listado'!$A$155:$Z$1048576,MATCH($A927,'Hoja de Trabajo para listado'!$A$155:$A$1048576,0),MATCH((CUADRO!J$5&amp;$E927),'Hoja de Trabajo para listado'!$A$151:$Z$151,0)),0)+IFERROR(INDEX('Hoja de Trabajo para listado'!$AB$155:$BA$1048576,MATCH($A927,'Hoja de Trabajo para listado'!$AB$155:$AB$1048576,0),MATCH((CUADRO!J$5&amp;$E927),'Hoja de Trabajo para listado'!$AB$151:$BA$151,0)),0)+IFERROR(INDEX('Hoja de Trabajo para listado'!$BC$155:$CB$1048576,MATCH($A927,'Hoja de Trabajo para listado'!$BC$155:$BC$1048576,0),MATCH((CUADRO!J$5&amp;$E927),'Hoja de Trabajo para listado'!$BC$151:$CB$151,0)),0)+IFERROR(INDEX('Hoja de Trabajo para listado'!$DE$153:$DG$274,MATCH($A927,'Hoja de Trabajo para listado'!$DE$153:$DE$1048576,0),MATCH((CUADRO!J$5&amp;$E927),'Hoja de Trabajo para listado'!$DE$151:$DG$151,0)),0)+IFERROR(INDEX('Hoja de Trabajo para listado'!$CD$155:$DC$1048576,MATCH($A927,'Hoja de Trabajo para listado'!$CD$155:$CD$1048576,0),MATCH((CUADRO!J$5&amp;$E927),'Hoja de Trabajo para listado'!$CD$151:$DC$151,0)),0)</f>
        <v>0</v>
      </c>
      <c r="K927" s="245">
        <f ca="1">+IFERROR(INDEX('Hoja de Trabajo para listado'!$A$155:$Z$1048576,MATCH($A927,'Hoja de Trabajo para listado'!$A$155:$A$1048576,0),MATCH((CUADRO!K$5&amp;$E927),'Hoja de Trabajo para listado'!$A$151:$Z$151,0)),0)+IFERROR(INDEX('Hoja de Trabajo para listado'!$AB$155:$BA$1048576,MATCH($A927,'Hoja de Trabajo para listado'!$AB$155:$AB$1048576,0),MATCH((CUADRO!K$5&amp;$E927),'Hoja de Trabajo para listado'!$AB$151:$BA$151,0)),0)+IFERROR(INDEX('Hoja de Trabajo para listado'!$BC$155:$CB$1048576,MATCH($A927,'Hoja de Trabajo para listado'!$BC$155:$BC$1048576,0),MATCH((CUADRO!K$5&amp;$E927),'Hoja de Trabajo para listado'!$BC$151:$CB$151,0)),0)+IFERROR(INDEX('Hoja de Trabajo para listado'!$DE$153:$DG$274,MATCH($A927,'Hoja de Trabajo para listado'!$DE$153:$DE$1048576,0),MATCH((CUADRO!K$5&amp;$E927),'Hoja de Trabajo para listado'!$DE$151:$DG$151,0)),0)+IFERROR(INDEX('Hoja de Trabajo para listado'!$CD$155:$DC$1048576,MATCH($A927,'Hoja de Trabajo para listado'!$CD$155:$CD$1048576,0),MATCH((CUADRO!K$5&amp;$E927),'Hoja de Trabajo para listado'!$CD$151:$DC$151,0)),0)</f>
        <v>0</v>
      </c>
      <c r="L927" s="245">
        <f ca="1">+IFERROR(INDEX('Hoja de Trabajo para listado'!$A$155:$Z$1048576,MATCH($A927,'Hoja de Trabajo para listado'!$A$155:$A$1048576,0),MATCH((CUADRO!L$5&amp;$E927),'Hoja de Trabajo para listado'!$A$151:$Z$151,0)),0)+IFERROR(INDEX('Hoja de Trabajo para listado'!$AB$155:$BA$1048576,MATCH($A927,'Hoja de Trabajo para listado'!$AB$155:$AB$1048576,0),MATCH((CUADRO!L$5&amp;$E927),'Hoja de Trabajo para listado'!$AB$151:$BA$151,0)),0)+IFERROR(INDEX('Hoja de Trabajo para listado'!$BC$155:$CB$1048576,MATCH($A927,'Hoja de Trabajo para listado'!$BC$155:$BC$1048576,0),MATCH((CUADRO!L$5&amp;$E927),'Hoja de Trabajo para listado'!$BC$151:$CB$151,0)),0)+IFERROR(INDEX('Hoja de Trabajo para listado'!$DE$153:$DG$274,MATCH($A927,'Hoja de Trabajo para listado'!$DE$153:$DE$1048576,0),MATCH((CUADRO!L$5&amp;$E927),'Hoja de Trabajo para listado'!$DE$151:$DG$151,0)),0)+IFERROR(INDEX('Hoja de Trabajo para listado'!$CD$155:$DC$1048576,MATCH($A927,'Hoja de Trabajo para listado'!$CD$155:$CD$1048576,0),MATCH((CUADRO!L$5&amp;$E927),'Hoja de Trabajo para listado'!$CD$151:$DC$151,0)),0)</f>
        <v>0</v>
      </c>
      <c r="M927" s="245">
        <f ca="1">+IFERROR(INDEX('Hoja de Trabajo para listado'!$A$155:$Z$1048576,MATCH($A927,'Hoja de Trabajo para listado'!$A$155:$A$1048576,0),MATCH((CUADRO!M$5&amp;$E927),'Hoja de Trabajo para listado'!$A$151:$Z$151,0)),0)+IFERROR(INDEX('Hoja de Trabajo para listado'!$AB$155:$BA$1048576,MATCH($A927,'Hoja de Trabajo para listado'!$AB$155:$AB$1048576,0),MATCH((CUADRO!M$5&amp;$E927),'Hoja de Trabajo para listado'!$AB$151:$BA$151,0)),0)+IFERROR(INDEX('Hoja de Trabajo para listado'!$BC$155:$CB$1048576,MATCH($A927,'Hoja de Trabajo para listado'!$BC$155:$BC$1048576,0),MATCH((CUADRO!M$5&amp;$E927),'Hoja de Trabajo para listado'!$BC$151:$CB$151,0)),0)+IFERROR(INDEX('Hoja de Trabajo para listado'!$DE$153:$DG$274,MATCH($A927,'Hoja de Trabajo para listado'!$DE$153:$DE$1048576,0),MATCH((CUADRO!M$5&amp;$E927),'Hoja de Trabajo para listado'!$DE$151:$DG$151,0)),0)+IFERROR(INDEX('Hoja de Trabajo para listado'!$CD$155:$DC$1048576,MATCH($A927,'Hoja de Trabajo para listado'!$CD$155:$CD$1048576,0),MATCH((CUADRO!M$5&amp;$E927),'Hoja de Trabajo para listado'!$CD$151:$DC$151,0)),0)</f>
        <v>0</v>
      </c>
      <c r="N927" s="245">
        <f ca="1">+IFERROR(INDEX('Hoja de Trabajo para listado'!$A$155:$Z$1048576,MATCH($A927,'Hoja de Trabajo para listado'!$A$155:$A$1048576,0),MATCH((CUADRO!N$5&amp;$E927),'Hoja de Trabajo para listado'!$A$151:$Z$151,0)),0)+IFERROR(INDEX('Hoja de Trabajo para listado'!$AB$155:$BA$1048576,MATCH($A927,'Hoja de Trabajo para listado'!$AB$155:$AB$1048576,0),MATCH((CUADRO!N$5&amp;$E927),'Hoja de Trabajo para listado'!$AB$151:$BA$151,0)),0)+IFERROR(INDEX('Hoja de Trabajo para listado'!$BC$155:$CB$1048576,MATCH($A927,'Hoja de Trabajo para listado'!$BC$155:$BC$1048576,0),MATCH((CUADRO!N$5&amp;$E927),'Hoja de Trabajo para listado'!$BC$151:$CB$151,0)),0)+IFERROR(INDEX('Hoja de Trabajo para listado'!$DE$153:$DG$274,MATCH($A927,'Hoja de Trabajo para listado'!$DE$153:$DE$1048576,0),MATCH((CUADRO!N$5&amp;$E927),'Hoja de Trabajo para listado'!$DE$151:$DG$151,0)),0)+IFERROR(INDEX('Hoja de Trabajo para listado'!$CD$155:$DC$1048576,MATCH($A927,'Hoja de Trabajo para listado'!$CD$155:$CD$1048576,0),MATCH((CUADRO!N$5&amp;$E927),'Hoja de Trabajo para listado'!$CD$151:$DC$151,0)),0)</f>
        <v>0</v>
      </c>
      <c r="O927" s="245">
        <f ca="1">+IFERROR(INDEX('Hoja de Trabajo para listado'!$A$155:$Z$1048576,MATCH($A927,'Hoja de Trabajo para listado'!$A$155:$A$1048576,0),MATCH((CUADRO!O$5&amp;$E927),'Hoja de Trabajo para listado'!$A$151:$Z$151,0)),0)+IFERROR(INDEX('Hoja de Trabajo para listado'!$AB$155:$BA$1048576,MATCH($A927,'Hoja de Trabajo para listado'!$AB$155:$AB$1048576,0),MATCH((CUADRO!O$5&amp;$E927),'Hoja de Trabajo para listado'!$AB$151:$BA$151,0)),0)+IFERROR(INDEX('Hoja de Trabajo para listado'!$BC$155:$CB$1048576,MATCH($A927,'Hoja de Trabajo para listado'!$BC$155:$BC$1048576,0),MATCH((CUADRO!O$5&amp;$E927),'Hoja de Trabajo para listado'!$BC$151:$CB$151,0)),0)+IFERROR(INDEX('Hoja de Trabajo para listado'!$DE$153:$DG$274,MATCH($A927,'Hoja de Trabajo para listado'!$DE$153:$DE$1048576,0),MATCH((CUADRO!O$5&amp;$E927),'Hoja de Trabajo para listado'!$DE$151:$DG$151,0)),0)+IFERROR(INDEX('Hoja de Trabajo para listado'!$CD$155:$DC$1048576,MATCH($A927,'Hoja de Trabajo para listado'!$CD$155:$CD$1048576,0),MATCH((CUADRO!O$5&amp;$E927),'Hoja de Trabajo para listado'!$CD$151:$DC$151,0)),0)</f>
        <v>0</v>
      </c>
      <c r="P927" s="245">
        <f ca="1">+IFERROR(INDEX('Hoja de Trabajo para listado'!$A$155:$Z$1048576,MATCH($A927,'Hoja de Trabajo para listado'!$A$155:$A$1048576,0),MATCH((CUADRO!P$5&amp;$E927),'Hoja de Trabajo para listado'!$A$151:$Z$151,0)),0)+IFERROR(INDEX('Hoja de Trabajo para listado'!$AB$155:$BA$1048576,MATCH($A927,'Hoja de Trabajo para listado'!$AB$155:$AB$1048576,0),MATCH((CUADRO!P$5&amp;$E927),'Hoja de Trabajo para listado'!$AB$151:$BA$151,0)),0)+IFERROR(INDEX('Hoja de Trabajo para listado'!$BC$155:$CB$1048576,MATCH($A927,'Hoja de Trabajo para listado'!$BC$155:$BC$1048576,0),MATCH((CUADRO!P$5&amp;$E927),'Hoja de Trabajo para listado'!$BC$151:$CB$151,0)),0)+IFERROR(INDEX('Hoja de Trabajo para listado'!$DE$153:$DG$274,MATCH($A927,'Hoja de Trabajo para listado'!$DE$153:$DE$1048576,0),MATCH((CUADRO!P$5&amp;$E927),'Hoja de Trabajo para listado'!$DE$151:$DG$151,0)),0)+IFERROR(INDEX('Hoja de Trabajo para listado'!$CD$155:$DC$1048576,MATCH($A927,'Hoja de Trabajo para listado'!$CD$155:$CD$1048576,0),MATCH((CUADRO!P$5&amp;$E927),'Hoja de Trabajo para listado'!$CD$151:$DC$151,0)),0)</f>
        <v>0</v>
      </c>
      <c r="Q927" s="245">
        <f ca="1">+IFERROR(INDEX('Hoja de Trabajo para listado'!$A$155:$Z$1048576,MATCH($A927,'Hoja de Trabajo para listado'!$A$155:$A$1048576,0),MATCH((CUADRO!Q$5&amp;$E927),'Hoja de Trabajo para listado'!$A$151:$Z$151,0)),0)+IFERROR(INDEX('Hoja de Trabajo para listado'!$AB$155:$BA$1048576,MATCH($A927,'Hoja de Trabajo para listado'!$AB$155:$AB$1048576,0),MATCH((CUADRO!Q$5&amp;$E927),'Hoja de Trabajo para listado'!$AB$151:$BA$151,0)),0)+IFERROR(INDEX('Hoja de Trabajo para listado'!$BC$155:$CB$1048576,MATCH($A927,'Hoja de Trabajo para listado'!$BC$155:$BC$1048576,0),MATCH((CUADRO!Q$5&amp;$E927),'Hoja de Trabajo para listado'!$BC$151:$CB$151,0)),0)+IFERROR(INDEX('Hoja de Trabajo para listado'!$DE$153:$DG$274,MATCH($A927,'Hoja de Trabajo para listado'!$DE$153:$DE$1048576,0),MATCH((CUADRO!Q$5&amp;$E927),'Hoja de Trabajo para listado'!$DE$151:$DG$151,0)),0)+IFERROR(INDEX('Hoja de Trabajo para listado'!$CD$155:$DC$1048576,MATCH($A927,'Hoja de Trabajo para listado'!$CD$155:$CD$1048576,0),MATCH((CUADRO!Q$5&amp;$E927),'Hoja de Trabajo para listado'!$CD$151:$DC$151,0)),0)</f>
        <v>0</v>
      </c>
      <c r="R927" s="245">
        <f t="shared" ca="1" si="31"/>
        <v>0</v>
      </c>
      <c r="S927" s="259">
        <f ca="1">+R926+R927</f>
        <v>0</v>
      </c>
      <c r="T927" s="245">
        <f ca="1">+S927</f>
        <v>0</v>
      </c>
      <c r="U927" s="244">
        <f t="shared" si="32"/>
        <v>2</v>
      </c>
      <c r="V927" s="333" t="str">
        <f>+VLOOKUP(A927,bd_lista!$A$3:$E$590,5,FALSE)</f>
        <v>Gobiernos Autonomos Municipales</v>
      </c>
      <c r="W927" s="392"/>
      <c r="X927" s="242">
        <f>+VLOOKUP(A927,[4]Sheet1!$A$13:$D$744,4,FALSE)</f>
        <v>0</v>
      </c>
      <c r="Y927" s="242" t="e">
        <f>+VLOOKUP(X927,bd_lista!$A$3:$C$590,3,FALSE)</f>
        <v>#N/A</v>
      </c>
      <c r="Z927" s="292"/>
      <c r="AA927" s="293"/>
    </row>
    <row r="928" spans="1:27" customFormat="1" ht="15" hidden="1" customHeight="1">
      <c r="A928" s="32">
        <v>1608</v>
      </c>
      <c r="B928" s="387">
        <f>+A928</f>
        <v>1608</v>
      </c>
      <c r="C928" s="247" t="str">
        <f>+VLOOKUP(A928,bd_lista!$A$3:$C$590,3,FALSE)</f>
        <v>Gobierno Autónomo Municipal de Yunchara</v>
      </c>
      <c r="D928" s="389" t="str">
        <f>+C928</f>
        <v>Gobierno Autónomo Municipal de Yunchara</v>
      </c>
      <c r="E928" s="242" t="s">
        <v>1304</v>
      </c>
      <c r="F928" s="243">
        <f ca="1">+IFERROR(INDEX('Hoja de Trabajo para listado'!$A$155:$Z$1048576,MATCH($A928,'Hoja de Trabajo para listado'!$A$155:$A$1048576,0),MATCH((CUADRO!F$5&amp;$E928),'Hoja de Trabajo para listado'!$A$151:$Z$151,0)),0)+IFERROR(INDEX('Hoja de Trabajo para listado'!$AB$155:$BA$1048576,MATCH($A928,'Hoja de Trabajo para listado'!$AB$155:$AB$1048576,0),MATCH((CUADRO!F$5&amp;$E928),'Hoja de Trabajo para listado'!$AB$151:$BA$151,0)),0)+IFERROR(INDEX('Hoja de Trabajo para listado'!$BC$155:$CB$1048576,MATCH($A928,'Hoja de Trabajo para listado'!$BC$155:$BC$1048576,0),MATCH((CUADRO!F$5&amp;$E928),'Hoja de Trabajo para listado'!$BC$151:$CB$151,0)),0)+IFERROR(INDEX('Hoja de Trabajo para listado'!$DE$153:$DG$274,MATCH($A928,'Hoja de Trabajo para listado'!$DE$153:$DE$1048576,0),MATCH((CUADRO!F$5&amp;$E928),'Hoja de Trabajo para listado'!$DE$151:$DG$151,0)),0)+IFERROR(INDEX('Hoja de Trabajo para listado'!$CD$155:$DC$1048576,MATCH($A928,'Hoja de Trabajo para listado'!$CD$155:$CD$1048576,0),MATCH((CUADRO!F$5&amp;$E928),'Hoja de Trabajo para listado'!$CD$151:$DC$151,0)),0)</f>
        <v>0</v>
      </c>
      <c r="G928" s="243">
        <f ca="1">+IFERROR(INDEX('Hoja de Trabajo para listado'!$A$155:$Z$1048576,MATCH($A928,'Hoja de Trabajo para listado'!$A$155:$A$1048576,0),MATCH((CUADRO!G$5&amp;$E928),'Hoja de Trabajo para listado'!$A$151:$Z$151,0)),0)+IFERROR(INDEX('Hoja de Trabajo para listado'!$AB$155:$BA$1048576,MATCH($A928,'Hoja de Trabajo para listado'!$AB$155:$AB$1048576,0),MATCH((CUADRO!G$5&amp;$E928),'Hoja de Trabajo para listado'!$AB$151:$BA$151,0)),0)+IFERROR(INDEX('Hoja de Trabajo para listado'!$BC$155:$CB$1048576,MATCH($A928,'Hoja de Trabajo para listado'!$BC$155:$BC$1048576,0),MATCH((CUADRO!G$5&amp;$E928),'Hoja de Trabajo para listado'!$BC$151:$CB$151,0)),0)+IFERROR(INDEX('Hoja de Trabajo para listado'!$DE$153:$DG$274,MATCH($A928,'Hoja de Trabajo para listado'!$DE$153:$DE$1048576,0),MATCH((CUADRO!G$5&amp;$E928),'Hoja de Trabajo para listado'!$DE$151:$DG$151,0)),0)+IFERROR(INDEX('Hoja de Trabajo para listado'!$CD$155:$DC$1048576,MATCH($A928,'Hoja de Trabajo para listado'!$CD$155:$CD$1048576,0),MATCH((CUADRO!G$5&amp;$E928),'Hoja de Trabajo para listado'!$CD$151:$DC$151,0)),0)</f>
        <v>0</v>
      </c>
      <c r="H928" s="243">
        <f ca="1">+IFERROR(INDEX('Hoja de Trabajo para listado'!$A$155:$Z$1048576,MATCH($A928,'Hoja de Trabajo para listado'!$A$155:$A$1048576,0),MATCH((CUADRO!H$5&amp;$E928),'Hoja de Trabajo para listado'!$A$151:$Z$151,0)),0)+IFERROR(INDEX('Hoja de Trabajo para listado'!$AB$155:$BA$1048576,MATCH($A928,'Hoja de Trabajo para listado'!$AB$155:$AB$1048576,0),MATCH((CUADRO!H$5&amp;$E928),'Hoja de Trabajo para listado'!$AB$151:$BA$151,0)),0)+IFERROR(INDEX('Hoja de Trabajo para listado'!$BC$155:$CB$1048576,MATCH($A928,'Hoja de Trabajo para listado'!$BC$155:$BC$1048576,0),MATCH((CUADRO!H$5&amp;$E928),'Hoja de Trabajo para listado'!$BC$151:$CB$151,0)),0)+IFERROR(INDEX('Hoja de Trabajo para listado'!$DE$153:$DG$274,MATCH($A928,'Hoja de Trabajo para listado'!$DE$153:$DE$1048576,0),MATCH((CUADRO!H$5&amp;$E928),'Hoja de Trabajo para listado'!$DE$151:$DG$151,0)),0)+IFERROR(INDEX('Hoja de Trabajo para listado'!$CD$155:$DC$1048576,MATCH($A928,'Hoja de Trabajo para listado'!$CD$155:$CD$1048576,0),MATCH((CUADRO!H$5&amp;$E928),'Hoja de Trabajo para listado'!$CD$151:$DC$151,0)),0)</f>
        <v>0</v>
      </c>
      <c r="I928" s="243">
        <f ca="1">+IFERROR(INDEX('Hoja de Trabajo para listado'!$A$155:$Z$1048576,MATCH($A928,'Hoja de Trabajo para listado'!$A$155:$A$1048576,0),MATCH((CUADRO!I$5&amp;$E928),'Hoja de Trabajo para listado'!$A$151:$Z$151,0)),0)+IFERROR(INDEX('Hoja de Trabajo para listado'!$AB$155:$BA$1048576,MATCH($A928,'Hoja de Trabajo para listado'!$AB$155:$AB$1048576,0),MATCH((CUADRO!I$5&amp;$E928),'Hoja de Trabajo para listado'!$AB$151:$BA$151,0)),0)+IFERROR(INDEX('Hoja de Trabajo para listado'!$BC$155:$CB$1048576,MATCH($A928,'Hoja de Trabajo para listado'!$BC$155:$BC$1048576,0),MATCH((CUADRO!I$5&amp;$E928),'Hoja de Trabajo para listado'!$BC$151:$CB$151,0)),0)+IFERROR(INDEX('Hoja de Trabajo para listado'!$DE$153:$DG$274,MATCH($A928,'Hoja de Trabajo para listado'!$DE$153:$DE$1048576,0),MATCH((CUADRO!I$5&amp;$E928),'Hoja de Trabajo para listado'!$DE$151:$DG$151,0)),0)+IFERROR(INDEX('Hoja de Trabajo para listado'!$CD$155:$DC$1048576,MATCH($A928,'Hoja de Trabajo para listado'!$CD$155:$CD$1048576,0),MATCH((CUADRO!I$5&amp;$E928),'Hoja de Trabajo para listado'!$CD$151:$DC$151,0)),0)</f>
        <v>0</v>
      </c>
      <c r="J928" s="243">
        <f ca="1">+IFERROR(INDEX('Hoja de Trabajo para listado'!$A$155:$Z$1048576,MATCH($A928,'Hoja de Trabajo para listado'!$A$155:$A$1048576,0),MATCH((CUADRO!J$5&amp;$E928),'Hoja de Trabajo para listado'!$A$151:$Z$151,0)),0)+IFERROR(INDEX('Hoja de Trabajo para listado'!$AB$155:$BA$1048576,MATCH($A928,'Hoja de Trabajo para listado'!$AB$155:$AB$1048576,0),MATCH((CUADRO!J$5&amp;$E928),'Hoja de Trabajo para listado'!$AB$151:$BA$151,0)),0)+IFERROR(INDEX('Hoja de Trabajo para listado'!$BC$155:$CB$1048576,MATCH($A928,'Hoja de Trabajo para listado'!$BC$155:$BC$1048576,0),MATCH((CUADRO!J$5&amp;$E928),'Hoja de Trabajo para listado'!$BC$151:$CB$151,0)),0)+IFERROR(INDEX('Hoja de Trabajo para listado'!$DE$153:$DG$274,MATCH($A928,'Hoja de Trabajo para listado'!$DE$153:$DE$1048576,0),MATCH((CUADRO!J$5&amp;$E928),'Hoja de Trabajo para listado'!$DE$151:$DG$151,0)),0)+IFERROR(INDEX('Hoja de Trabajo para listado'!$CD$155:$DC$1048576,MATCH($A928,'Hoja de Trabajo para listado'!$CD$155:$CD$1048576,0),MATCH((CUADRO!J$5&amp;$E928),'Hoja de Trabajo para listado'!$CD$151:$DC$151,0)),0)</f>
        <v>0</v>
      </c>
      <c r="K928" s="243">
        <f ca="1">+IFERROR(INDEX('Hoja de Trabajo para listado'!$A$155:$Z$1048576,MATCH($A928,'Hoja de Trabajo para listado'!$A$155:$A$1048576,0),MATCH((CUADRO!K$5&amp;$E928),'Hoja de Trabajo para listado'!$A$151:$Z$151,0)),0)+IFERROR(INDEX('Hoja de Trabajo para listado'!$AB$155:$BA$1048576,MATCH($A928,'Hoja de Trabajo para listado'!$AB$155:$AB$1048576,0),MATCH((CUADRO!K$5&amp;$E928),'Hoja de Trabajo para listado'!$AB$151:$BA$151,0)),0)+IFERROR(INDEX('Hoja de Trabajo para listado'!$BC$155:$CB$1048576,MATCH($A928,'Hoja de Trabajo para listado'!$BC$155:$BC$1048576,0),MATCH((CUADRO!K$5&amp;$E928),'Hoja de Trabajo para listado'!$BC$151:$CB$151,0)),0)+IFERROR(INDEX('Hoja de Trabajo para listado'!$DE$153:$DG$274,MATCH($A928,'Hoja de Trabajo para listado'!$DE$153:$DE$1048576,0),MATCH((CUADRO!K$5&amp;$E928),'Hoja de Trabajo para listado'!$DE$151:$DG$151,0)),0)+IFERROR(INDEX('Hoja de Trabajo para listado'!$CD$155:$DC$1048576,MATCH($A928,'Hoja de Trabajo para listado'!$CD$155:$CD$1048576,0),MATCH((CUADRO!K$5&amp;$E928),'Hoja de Trabajo para listado'!$CD$151:$DC$151,0)),0)</f>
        <v>0</v>
      </c>
      <c r="L928" s="243">
        <f ca="1">+IFERROR(INDEX('Hoja de Trabajo para listado'!$A$155:$Z$1048576,MATCH($A928,'Hoja de Trabajo para listado'!$A$155:$A$1048576,0),MATCH((CUADRO!L$5&amp;$E928),'Hoja de Trabajo para listado'!$A$151:$Z$151,0)),0)+IFERROR(INDEX('Hoja de Trabajo para listado'!$AB$155:$BA$1048576,MATCH($A928,'Hoja de Trabajo para listado'!$AB$155:$AB$1048576,0),MATCH((CUADRO!L$5&amp;$E928),'Hoja de Trabajo para listado'!$AB$151:$BA$151,0)),0)+IFERROR(INDEX('Hoja de Trabajo para listado'!$BC$155:$CB$1048576,MATCH($A928,'Hoja de Trabajo para listado'!$BC$155:$BC$1048576,0),MATCH((CUADRO!L$5&amp;$E928),'Hoja de Trabajo para listado'!$BC$151:$CB$151,0)),0)+IFERROR(INDEX('Hoja de Trabajo para listado'!$DE$153:$DG$274,MATCH($A928,'Hoja de Trabajo para listado'!$DE$153:$DE$1048576,0),MATCH((CUADRO!L$5&amp;$E928),'Hoja de Trabajo para listado'!$DE$151:$DG$151,0)),0)+IFERROR(INDEX('Hoja de Trabajo para listado'!$CD$155:$DC$1048576,MATCH($A928,'Hoja de Trabajo para listado'!$CD$155:$CD$1048576,0),MATCH((CUADRO!L$5&amp;$E928),'Hoja de Trabajo para listado'!$CD$151:$DC$151,0)),0)</f>
        <v>0</v>
      </c>
      <c r="M928" s="243">
        <f ca="1">+IFERROR(INDEX('Hoja de Trabajo para listado'!$A$155:$Z$1048576,MATCH($A928,'Hoja de Trabajo para listado'!$A$155:$A$1048576,0),MATCH((CUADRO!M$5&amp;$E928),'Hoja de Trabajo para listado'!$A$151:$Z$151,0)),0)+IFERROR(INDEX('Hoja de Trabajo para listado'!$AB$155:$BA$1048576,MATCH($A928,'Hoja de Trabajo para listado'!$AB$155:$AB$1048576,0),MATCH((CUADRO!M$5&amp;$E928),'Hoja de Trabajo para listado'!$AB$151:$BA$151,0)),0)+IFERROR(INDEX('Hoja de Trabajo para listado'!$BC$155:$CB$1048576,MATCH($A928,'Hoja de Trabajo para listado'!$BC$155:$BC$1048576,0),MATCH((CUADRO!M$5&amp;$E928),'Hoja de Trabajo para listado'!$BC$151:$CB$151,0)),0)+IFERROR(INDEX('Hoja de Trabajo para listado'!$DE$153:$DG$274,MATCH($A928,'Hoja de Trabajo para listado'!$DE$153:$DE$1048576,0),MATCH((CUADRO!M$5&amp;$E928),'Hoja de Trabajo para listado'!$DE$151:$DG$151,0)),0)+IFERROR(INDEX('Hoja de Trabajo para listado'!$CD$155:$DC$1048576,MATCH($A928,'Hoja de Trabajo para listado'!$CD$155:$CD$1048576,0),MATCH((CUADRO!M$5&amp;$E928),'Hoja de Trabajo para listado'!$CD$151:$DC$151,0)),0)</f>
        <v>0</v>
      </c>
      <c r="N928" s="243">
        <f ca="1">+IFERROR(INDEX('Hoja de Trabajo para listado'!$A$155:$Z$1048576,MATCH($A928,'Hoja de Trabajo para listado'!$A$155:$A$1048576,0),MATCH((CUADRO!N$5&amp;$E928),'Hoja de Trabajo para listado'!$A$151:$Z$151,0)),0)+IFERROR(INDEX('Hoja de Trabajo para listado'!$AB$155:$BA$1048576,MATCH($A928,'Hoja de Trabajo para listado'!$AB$155:$AB$1048576,0),MATCH((CUADRO!N$5&amp;$E928),'Hoja de Trabajo para listado'!$AB$151:$BA$151,0)),0)+IFERROR(INDEX('Hoja de Trabajo para listado'!$BC$155:$CB$1048576,MATCH($A928,'Hoja de Trabajo para listado'!$BC$155:$BC$1048576,0),MATCH((CUADRO!N$5&amp;$E928),'Hoja de Trabajo para listado'!$BC$151:$CB$151,0)),0)+IFERROR(INDEX('Hoja de Trabajo para listado'!$DE$153:$DG$274,MATCH($A928,'Hoja de Trabajo para listado'!$DE$153:$DE$1048576,0),MATCH((CUADRO!N$5&amp;$E928),'Hoja de Trabajo para listado'!$DE$151:$DG$151,0)),0)+IFERROR(INDEX('Hoja de Trabajo para listado'!$CD$155:$DC$1048576,MATCH($A928,'Hoja de Trabajo para listado'!$CD$155:$CD$1048576,0),MATCH((CUADRO!N$5&amp;$E928),'Hoja de Trabajo para listado'!$CD$151:$DC$151,0)),0)</f>
        <v>0</v>
      </c>
      <c r="O928" s="243">
        <f ca="1">+IFERROR(INDEX('Hoja de Trabajo para listado'!$A$155:$Z$1048576,MATCH($A928,'Hoja de Trabajo para listado'!$A$155:$A$1048576,0),MATCH((CUADRO!O$5&amp;$E928),'Hoja de Trabajo para listado'!$A$151:$Z$151,0)),0)+IFERROR(INDEX('Hoja de Trabajo para listado'!$AB$155:$BA$1048576,MATCH($A928,'Hoja de Trabajo para listado'!$AB$155:$AB$1048576,0),MATCH((CUADRO!O$5&amp;$E928),'Hoja de Trabajo para listado'!$AB$151:$BA$151,0)),0)+IFERROR(INDEX('Hoja de Trabajo para listado'!$BC$155:$CB$1048576,MATCH($A928,'Hoja de Trabajo para listado'!$BC$155:$BC$1048576,0),MATCH((CUADRO!O$5&amp;$E928),'Hoja de Trabajo para listado'!$BC$151:$CB$151,0)),0)+IFERROR(INDEX('Hoja de Trabajo para listado'!$DE$153:$DG$274,MATCH($A928,'Hoja de Trabajo para listado'!$DE$153:$DE$1048576,0),MATCH((CUADRO!O$5&amp;$E928),'Hoja de Trabajo para listado'!$DE$151:$DG$151,0)),0)+IFERROR(INDEX('Hoja de Trabajo para listado'!$CD$155:$DC$1048576,MATCH($A928,'Hoja de Trabajo para listado'!$CD$155:$CD$1048576,0),MATCH((CUADRO!O$5&amp;$E928),'Hoja de Trabajo para listado'!$CD$151:$DC$151,0)),0)</f>
        <v>0</v>
      </c>
      <c r="P928" s="243">
        <f ca="1">+IFERROR(INDEX('Hoja de Trabajo para listado'!$A$155:$Z$1048576,MATCH($A928,'Hoja de Trabajo para listado'!$A$155:$A$1048576,0),MATCH((CUADRO!P$5&amp;$E928),'Hoja de Trabajo para listado'!$A$151:$Z$151,0)),0)+IFERROR(INDEX('Hoja de Trabajo para listado'!$AB$155:$BA$1048576,MATCH($A928,'Hoja de Trabajo para listado'!$AB$155:$AB$1048576,0),MATCH((CUADRO!P$5&amp;$E928),'Hoja de Trabajo para listado'!$AB$151:$BA$151,0)),0)+IFERROR(INDEX('Hoja de Trabajo para listado'!$BC$155:$CB$1048576,MATCH($A928,'Hoja de Trabajo para listado'!$BC$155:$BC$1048576,0),MATCH((CUADRO!P$5&amp;$E928),'Hoja de Trabajo para listado'!$BC$151:$CB$151,0)),0)+IFERROR(INDEX('Hoja de Trabajo para listado'!$DE$153:$DG$274,MATCH($A928,'Hoja de Trabajo para listado'!$DE$153:$DE$1048576,0),MATCH((CUADRO!P$5&amp;$E928),'Hoja de Trabajo para listado'!$DE$151:$DG$151,0)),0)+IFERROR(INDEX('Hoja de Trabajo para listado'!$CD$155:$DC$1048576,MATCH($A928,'Hoja de Trabajo para listado'!$CD$155:$CD$1048576,0),MATCH((CUADRO!P$5&amp;$E928),'Hoja de Trabajo para listado'!$CD$151:$DC$151,0)),0)</f>
        <v>0</v>
      </c>
      <c r="Q928" s="243">
        <f ca="1">+IFERROR(INDEX('Hoja de Trabajo para listado'!$A$155:$Z$1048576,MATCH($A928,'Hoja de Trabajo para listado'!$A$155:$A$1048576,0),MATCH((CUADRO!Q$5&amp;$E928),'Hoja de Trabajo para listado'!$A$151:$Z$151,0)),0)+IFERROR(INDEX('Hoja de Trabajo para listado'!$AB$155:$BA$1048576,MATCH($A928,'Hoja de Trabajo para listado'!$AB$155:$AB$1048576,0),MATCH((CUADRO!Q$5&amp;$E928),'Hoja de Trabajo para listado'!$AB$151:$BA$151,0)),0)+IFERROR(INDEX('Hoja de Trabajo para listado'!$BC$155:$CB$1048576,MATCH($A928,'Hoja de Trabajo para listado'!$BC$155:$BC$1048576,0),MATCH((CUADRO!Q$5&amp;$E928),'Hoja de Trabajo para listado'!$BC$151:$CB$151,0)),0)+IFERROR(INDEX('Hoja de Trabajo para listado'!$DE$153:$DG$274,MATCH($A928,'Hoja de Trabajo para listado'!$DE$153:$DE$1048576,0),MATCH((CUADRO!Q$5&amp;$E928),'Hoja de Trabajo para listado'!$DE$151:$DG$151,0)),0)+IFERROR(INDEX('Hoja de Trabajo para listado'!$CD$155:$DC$1048576,MATCH($A928,'Hoja de Trabajo para listado'!$CD$155:$CD$1048576,0),MATCH((CUADRO!Q$5&amp;$E928),'Hoja de Trabajo para listado'!$CD$151:$DC$151,0)),0)</f>
        <v>0</v>
      </c>
      <c r="R928" s="243">
        <f t="shared" ca="1" si="31"/>
        <v>0</v>
      </c>
      <c r="S928" s="249"/>
      <c r="T928" s="243">
        <f ca="1">+T929</f>
        <v>0</v>
      </c>
      <c r="U928" s="242">
        <f t="shared" si="32"/>
        <v>1</v>
      </c>
      <c r="V928" s="333" t="str">
        <f>+VLOOKUP(A928,bd_lista!$A$3:$E$590,5,FALSE)</f>
        <v>Gobiernos Autonomos Municipales</v>
      </c>
      <c r="W928" s="391" t="str">
        <f>+V928</f>
        <v>Gobiernos Autonomos Municipales</v>
      </c>
      <c r="X928" s="242">
        <f>+VLOOKUP(A928,[4]Sheet1!$A$13:$D$744,4,FALSE)</f>
        <v>0</v>
      </c>
      <c r="Y928" s="242" t="e">
        <f>+VLOOKUP(X928,bd_lista!$A$3:$C$590,3,FALSE)</f>
        <v>#N/A</v>
      </c>
      <c r="Z928" s="294">
        <f>+X928</f>
        <v>0</v>
      </c>
      <c r="AA928" s="295" t="e">
        <f>+Y928</f>
        <v>#N/A</v>
      </c>
    </row>
    <row r="929" spans="1:27" customFormat="1" ht="15" hidden="1" customHeight="1">
      <c r="A929" s="32">
        <v>1608</v>
      </c>
      <c r="B929" s="388"/>
      <c r="C929" s="247" t="str">
        <f>+VLOOKUP(A929,bd_lista!$A$3:$C$590,3,FALSE)</f>
        <v>Gobierno Autónomo Municipal de Yunchara</v>
      </c>
      <c r="D929" s="390"/>
      <c r="E929" s="244" t="s">
        <v>1305</v>
      </c>
      <c r="F929" s="245">
        <f ca="1">+IFERROR(INDEX('Hoja de Trabajo para listado'!$A$155:$Z$1048576,MATCH($A929,'Hoja de Trabajo para listado'!$A$155:$A$1048576,0),MATCH((CUADRO!F$5&amp;$E929),'Hoja de Trabajo para listado'!$A$151:$Z$151,0)),0)+IFERROR(INDEX('Hoja de Trabajo para listado'!$AB$155:$BA$1048576,MATCH($A929,'Hoja de Trabajo para listado'!$AB$155:$AB$1048576,0),MATCH((CUADRO!F$5&amp;$E929),'Hoja de Trabajo para listado'!$AB$151:$BA$151,0)),0)+IFERROR(INDEX('Hoja de Trabajo para listado'!$BC$155:$CB$1048576,MATCH($A929,'Hoja de Trabajo para listado'!$BC$155:$BC$1048576,0),MATCH((CUADRO!F$5&amp;$E929),'Hoja de Trabajo para listado'!$BC$151:$CB$151,0)),0)+IFERROR(INDEX('Hoja de Trabajo para listado'!$DE$153:$DG$274,MATCH($A929,'Hoja de Trabajo para listado'!$DE$153:$DE$1048576,0),MATCH((CUADRO!F$5&amp;$E929),'Hoja de Trabajo para listado'!$DE$151:$DG$151,0)),0)+IFERROR(INDEX('Hoja de Trabajo para listado'!$CD$155:$DC$1048576,MATCH($A929,'Hoja de Trabajo para listado'!$CD$155:$CD$1048576,0),MATCH((CUADRO!F$5&amp;$E929),'Hoja de Trabajo para listado'!$CD$151:$DC$151,0)),0)</f>
        <v>0</v>
      </c>
      <c r="G929" s="245">
        <f ca="1">+IFERROR(INDEX('Hoja de Trabajo para listado'!$A$155:$Z$1048576,MATCH($A929,'Hoja de Trabajo para listado'!$A$155:$A$1048576,0),MATCH((CUADRO!G$5&amp;$E929),'Hoja de Trabajo para listado'!$A$151:$Z$151,0)),0)+IFERROR(INDEX('Hoja de Trabajo para listado'!$AB$155:$BA$1048576,MATCH($A929,'Hoja de Trabajo para listado'!$AB$155:$AB$1048576,0),MATCH((CUADRO!G$5&amp;$E929),'Hoja de Trabajo para listado'!$AB$151:$BA$151,0)),0)+IFERROR(INDEX('Hoja de Trabajo para listado'!$BC$155:$CB$1048576,MATCH($A929,'Hoja de Trabajo para listado'!$BC$155:$BC$1048576,0),MATCH((CUADRO!G$5&amp;$E929),'Hoja de Trabajo para listado'!$BC$151:$CB$151,0)),0)+IFERROR(INDEX('Hoja de Trabajo para listado'!$DE$153:$DG$274,MATCH($A929,'Hoja de Trabajo para listado'!$DE$153:$DE$1048576,0),MATCH((CUADRO!G$5&amp;$E929),'Hoja de Trabajo para listado'!$DE$151:$DG$151,0)),0)+IFERROR(INDEX('Hoja de Trabajo para listado'!$CD$155:$DC$1048576,MATCH($A929,'Hoja de Trabajo para listado'!$CD$155:$CD$1048576,0),MATCH((CUADRO!G$5&amp;$E929),'Hoja de Trabajo para listado'!$CD$151:$DC$151,0)),0)</f>
        <v>0</v>
      </c>
      <c r="H929" s="245">
        <f ca="1">+IFERROR(INDEX('Hoja de Trabajo para listado'!$A$155:$Z$1048576,MATCH($A929,'Hoja de Trabajo para listado'!$A$155:$A$1048576,0),MATCH((CUADRO!H$5&amp;$E929),'Hoja de Trabajo para listado'!$A$151:$Z$151,0)),0)+IFERROR(INDEX('Hoja de Trabajo para listado'!$AB$155:$BA$1048576,MATCH($A929,'Hoja de Trabajo para listado'!$AB$155:$AB$1048576,0),MATCH((CUADRO!H$5&amp;$E929),'Hoja de Trabajo para listado'!$AB$151:$BA$151,0)),0)+IFERROR(INDEX('Hoja de Trabajo para listado'!$BC$155:$CB$1048576,MATCH($A929,'Hoja de Trabajo para listado'!$BC$155:$BC$1048576,0),MATCH((CUADRO!H$5&amp;$E929),'Hoja de Trabajo para listado'!$BC$151:$CB$151,0)),0)+IFERROR(INDEX('Hoja de Trabajo para listado'!$DE$153:$DG$274,MATCH($A929,'Hoja de Trabajo para listado'!$DE$153:$DE$1048576,0),MATCH((CUADRO!H$5&amp;$E929),'Hoja de Trabajo para listado'!$DE$151:$DG$151,0)),0)+IFERROR(INDEX('Hoja de Trabajo para listado'!$CD$155:$DC$1048576,MATCH($A929,'Hoja de Trabajo para listado'!$CD$155:$CD$1048576,0),MATCH((CUADRO!H$5&amp;$E929),'Hoja de Trabajo para listado'!$CD$151:$DC$151,0)),0)</f>
        <v>0</v>
      </c>
      <c r="I929" s="245">
        <f ca="1">+IFERROR(INDEX('Hoja de Trabajo para listado'!$A$155:$Z$1048576,MATCH($A929,'Hoja de Trabajo para listado'!$A$155:$A$1048576,0),MATCH((CUADRO!I$5&amp;$E929),'Hoja de Trabajo para listado'!$A$151:$Z$151,0)),0)+IFERROR(INDEX('Hoja de Trabajo para listado'!$AB$155:$BA$1048576,MATCH($A929,'Hoja de Trabajo para listado'!$AB$155:$AB$1048576,0),MATCH((CUADRO!I$5&amp;$E929),'Hoja de Trabajo para listado'!$AB$151:$BA$151,0)),0)+IFERROR(INDEX('Hoja de Trabajo para listado'!$BC$155:$CB$1048576,MATCH($A929,'Hoja de Trabajo para listado'!$BC$155:$BC$1048576,0),MATCH((CUADRO!I$5&amp;$E929),'Hoja de Trabajo para listado'!$BC$151:$CB$151,0)),0)+IFERROR(INDEX('Hoja de Trabajo para listado'!$DE$153:$DG$274,MATCH($A929,'Hoja de Trabajo para listado'!$DE$153:$DE$1048576,0),MATCH((CUADRO!I$5&amp;$E929),'Hoja de Trabajo para listado'!$DE$151:$DG$151,0)),0)+IFERROR(INDEX('Hoja de Trabajo para listado'!$CD$155:$DC$1048576,MATCH($A929,'Hoja de Trabajo para listado'!$CD$155:$CD$1048576,0),MATCH((CUADRO!I$5&amp;$E929),'Hoja de Trabajo para listado'!$CD$151:$DC$151,0)),0)</f>
        <v>0</v>
      </c>
      <c r="J929" s="245">
        <f ca="1">+IFERROR(INDEX('Hoja de Trabajo para listado'!$A$155:$Z$1048576,MATCH($A929,'Hoja de Trabajo para listado'!$A$155:$A$1048576,0),MATCH((CUADRO!J$5&amp;$E929),'Hoja de Trabajo para listado'!$A$151:$Z$151,0)),0)+IFERROR(INDEX('Hoja de Trabajo para listado'!$AB$155:$BA$1048576,MATCH($A929,'Hoja de Trabajo para listado'!$AB$155:$AB$1048576,0),MATCH((CUADRO!J$5&amp;$E929),'Hoja de Trabajo para listado'!$AB$151:$BA$151,0)),0)+IFERROR(INDEX('Hoja de Trabajo para listado'!$BC$155:$CB$1048576,MATCH($A929,'Hoja de Trabajo para listado'!$BC$155:$BC$1048576,0),MATCH((CUADRO!J$5&amp;$E929),'Hoja de Trabajo para listado'!$BC$151:$CB$151,0)),0)+IFERROR(INDEX('Hoja de Trabajo para listado'!$DE$153:$DG$274,MATCH($A929,'Hoja de Trabajo para listado'!$DE$153:$DE$1048576,0),MATCH((CUADRO!J$5&amp;$E929),'Hoja de Trabajo para listado'!$DE$151:$DG$151,0)),0)+IFERROR(INDEX('Hoja de Trabajo para listado'!$CD$155:$DC$1048576,MATCH($A929,'Hoja de Trabajo para listado'!$CD$155:$CD$1048576,0),MATCH((CUADRO!J$5&amp;$E929),'Hoja de Trabajo para listado'!$CD$151:$DC$151,0)),0)</f>
        <v>0</v>
      </c>
      <c r="K929" s="245">
        <f ca="1">+IFERROR(INDEX('Hoja de Trabajo para listado'!$A$155:$Z$1048576,MATCH($A929,'Hoja de Trabajo para listado'!$A$155:$A$1048576,0),MATCH((CUADRO!K$5&amp;$E929),'Hoja de Trabajo para listado'!$A$151:$Z$151,0)),0)+IFERROR(INDEX('Hoja de Trabajo para listado'!$AB$155:$BA$1048576,MATCH($A929,'Hoja de Trabajo para listado'!$AB$155:$AB$1048576,0),MATCH((CUADRO!K$5&amp;$E929),'Hoja de Trabajo para listado'!$AB$151:$BA$151,0)),0)+IFERROR(INDEX('Hoja de Trabajo para listado'!$BC$155:$CB$1048576,MATCH($A929,'Hoja de Trabajo para listado'!$BC$155:$BC$1048576,0),MATCH((CUADRO!K$5&amp;$E929),'Hoja de Trabajo para listado'!$BC$151:$CB$151,0)),0)+IFERROR(INDEX('Hoja de Trabajo para listado'!$DE$153:$DG$274,MATCH($A929,'Hoja de Trabajo para listado'!$DE$153:$DE$1048576,0),MATCH((CUADRO!K$5&amp;$E929),'Hoja de Trabajo para listado'!$DE$151:$DG$151,0)),0)+IFERROR(INDEX('Hoja de Trabajo para listado'!$CD$155:$DC$1048576,MATCH($A929,'Hoja de Trabajo para listado'!$CD$155:$CD$1048576,0),MATCH((CUADRO!K$5&amp;$E929),'Hoja de Trabajo para listado'!$CD$151:$DC$151,0)),0)</f>
        <v>0</v>
      </c>
      <c r="L929" s="245">
        <f ca="1">+IFERROR(INDEX('Hoja de Trabajo para listado'!$A$155:$Z$1048576,MATCH($A929,'Hoja de Trabajo para listado'!$A$155:$A$1048576,0),MATCH((CUADRO!L$5&amp;$E929),'Hoja de Trabajo para listado'!$A$151:$Z$151,0)),0)+IFERROR(INDEX('Hoja de Trabajo para listado'!$AB$155:$BA$1048576,MATCH($A929,'Hoja de Trabajo para listado'!$AB$155:$AB$1048576,0),MATCH((CUADRO!L$5&amp;$E929),'Hoja de Trabajo para listado'!$AB$151:$BA$151,0)),0)+IFERROR(INDEX('Hoja de Trabajo para listado'!$BC$155:$CB$1048576,MATCH($A929,'Hoja de Trabajo para listado'!$BC$155:$BC$1048576,0),MATCH((CUADRO!L$5&amp;$E929),'Hoja de Trabajo para listado'!$BC$151:$CB$151,0)),0)+IFERROR(INDEX('Hoja de Trabajo para listado'!$DE$153:$DG$274,MATCH($A929,'Hoja de Trabajo para listado'!$DE$153:$DE$1048576,0),MATCH((CUADRO!L$5&amp;$E929),'Hoja de Trabajo para listado'!$DE$151:$DG$151,0)),0)+IFERROR(INDEX('Hoja de Trabajo para listado'!$CD$155:$DC$1048576,MATCH($A929,'Hoja de Trabajo para listado'!$CD$155:$CD$1048576,0),MATCH((CUADRO!L$5&amp;$E929),'Hoja de Trabajo para listado'!$CD$151:$DC$151,0)),0)</f>
        <v>0</v>
      </c>
      <c r="M929" s="245">
        <f ca="1">+IFERROR(INDEX('Hoja de Trabajo para listado'!$A$155:$Z$1048576,MATCH($A929,'Hoja de Trabajo para listado'!$A$155:$A$1048576,0),MATCH((CUADRO!M$5&amp;$E929),'Hoja de Trabajo para listado'!$A$151:$Z$151,0)),0)+IFERROR(INDEX('Hoja de Trabajo para listado'!$AB$155:$BA$1048576,MATCH($A929,'Hoja de Trabajo para listado'!$AB$155:$AB$1048576,0),MATCH((CUADRO!M$5&amp;$E929),'Hoja de Trabajo para listado'!$AB$151:$BA$151,0)),0)+IFERROR(INDEX('Hoja de Trabajo para listado'!$BC$155:$CB$1048576,MATCH($A929,'Hoja de Trabajo para listado'!$BC$155:$BC$1048576,0),MATCH((CUADRO!M$5&amp;$E929),'Hoja de Trabajo para listado'!$BC$151:$CB$151,0)),0)+IFERROR(INDEX('Hoja de Trabajo para listado'!$DE$153:$DG$274,MATCH($A929,'Hoja de Trabajo para listado'!$DE$153:$DE$1048576,0),MATCH((CUADRO!M$5&amp;$E929),'Hoja de Trabajo para listado'!$DE$151:$DG$151,0)),0)+IFERROR(INDEX('Hoja de Trabajo para listado'!$CD$155:$DC$1048576,MATCH($A929,'Hoja de Trabajo para listado'!$CD$155:$CD$1048576,0),MATCH((CUADRO!M$5&amp;$E929),'Hoja de Trabajo para listado'!$CD$151:$DC$151,0)),0)</f>
        <v>0</v>
      </c>
      <c r="N929" s="245">
        <f ca="1">+IFERROR(INDEX('Hoja de Trabajo para listado'!$A$155:$Z$1048576,MATCH($A929,'Hoja de Trabajo para listado'!$A$155:$A$1048576,0),MATCH((CUADRO!N$5&amp;$E929),'Hoja de Trabajo para listado'!$A$151:$Z$151,0)),0)+IFERROR(INDEX('Hoja de Trabajo para listado'!$AB$155:$BA$1048576,MATCH($A929,'Hoja de Trabajo para listado'!$AB$155:$AB$1048576,0),MATCH((CUADRO!N$5&amp;$E929),'Hoja de Trabajo para listado'!$AB$151:$BA$151,0)),0)+IFERROR(INDEX('Hoja de Trabajo para listado'!$BC$155:$CB$1048576,MATCH($A929,'Hoja de Trabajo para listado'!$BC$155:$BC$1048576,0),MATCH((CUADRO!N$5&amp;$E929),'Hoja de Trabajo para listado'!$BC$151:$CB$151,0)),0)+IFERROR(INDEX('Hoja de Trabajo para listado'!$DE$153:$DG$274,MATCH($A929,'Hoja de Trabajo para listado'!$DE$153:$DE$1048576,0),MATCH((CUADRO!N$5&amp;$E929),'Hoja de Trabajo para listado'!$DE$151:$DG$151,0)),0)+IFERROR(INDEX('Hoja de Trabajo para listado'!$CD$155:$DC$1048576,MATCH($A929,'Hoja de Trabajo para listado'!$CD$155:$CD$1048576,0),MATCH((CUADRO!N$5&amp;$E929),'Hoja de Trabajo para listado'!$CD$151:$DC$151,0)),0)</f>
        <v>0</v>
      </c>
      <c r="O929" s="245">
        <f ca="1">+IFERROR(INDEX('Hoja de Trabajo para listado'!$A$155:$Z$1048576,MATCH($A929,'Hoja de Trabajo para listado'!$A$155:$A$1048576,0),MATCH((CUADRO!O$5&amp;$E929),'Hoja de Trabajo para listado'!$A$151:$Z$151,0)),0)+IFERROR(INDEX('Hoja de Trabajo para listado'!$AB$155:$BA$1048576,MATCH($A929,'Hoja de Trabajo para listado'!$AB$155:$AB$1048576,0),MATCH((CUADRO!O$5&amp;$E929),'Hoja de Trabajo para listado'!$AB$151:$BA$151,0)),0)+IFERROR(INDEX('Hoja de Trabajo para listado'!$BC$155:$CB$1048576,MATCH($A929,'Hoja de Trabajo para listado'!$BC$155:$BC$1048576,0),MATCH((CUADRO!O$5&amp;$E929),'Hoja de Trabajo para listado'!$BC$151:$CB$151,0)),0)+IFERROR(INDEX('Hoja de Trabajo para listado'!$DE$153:$DG$274,MATCH($A929,'Hoja de Trabajo para listado'!$DE$153:$DE$1048576,0),MATCH((CUADRO!O$5&amp;$E929),'Hoja de Trabajo para listado'!$DE$151:$DG$151,0)),0)+IFERROR(INDEX('Hoja de Trabajo para listado'!$CD$155:$DC$1048576,MATCH($A929,'Hoja de Trabajo para listado'!$CD$155:$CD$1048576,0),MATCH((CUADRO!O$5&amp;$E929),'Hoja de Trabajo para listado'!$CD$151:$DC$151,0)),0)</f>
        <v>0</v>
      </c>
      <c r="P929" s="245">
        <f ca="1">+IFERROR(INDEX('Hoja de Trabajo para listado'!$A$155:$Z$1048576,MATCH($A929,'Hoja de Trabajo para listado'!$A$155:$A$1048576,0),MATCH((CUADRO!P$5&amp;$E929),'Hoja de Trabajo para listado'!$A$151:$Z$151,0)),0)+IFERROR(INDEX('Hoja de Trabajo para listado'!$AB$155:$BA$1048576,MATCH($A929,'Hoja de Trabajo para listado'!$AB$155:$AB$1048576,0),MATCH((CUADRO!P$5&amp;$E929),'Hoja de Trabajo para listado'!$AB$151:$BA$151,0)),0)+IFERROR(INDEX('Hoja de Trabajo para listado'!$BC$155:$CB$1048576,MATCH($A929,'Hoja de Trabajo para listado'!$BC$155:$BC$1048576,0),MATCH((CUADRO!P$5&amp;$E929),'Hoja de Trabajo para listado'!$BC$151:$CB$151,0)),0)+IFERROR(INDEX('Hoja de Trabajo para listado'!$DE$153:$DG$274,MATCH($A929,'Hoja de Trabajo para listado'!$DE$153:$DE$1048576,0),MATCH((CUADRO!P$5&amp;$E929),'Hoja de Trabajo para listado'!$DE$151:$DG$151,0)),0)+IFERROR(INDEX('Hoja de Trabajo para listado'!$CD$155:$DC$1048576,MATCH($A929,'Hoja de Trabajo para listado'!$CD$155:$CD$1048576,0),MATCH((CUADRO!P$5&amp;$E929),'Hoja de Trabajo para listado'!$CD$151:$DC$151,0)),0)</f>
        <v>0</v>
      </c>
      <c r="Q929" s="245">
        <f ca="1">+IFERROR(INDEX('Hoja de Trabajo para listado'!$A$155:$Z$1048576,MATCH($A929,'Hoja de Trabajo para listado'!$A$155:$A$1048576,0),MATCH((CUADRO!Q$5&amp;$E929),'Hoja de Trabajo para listado'!$A$151:$Z$151,0)),0)+IFERROR(INDEX('Hoja de Trabajo para listado'!$AB$155:$BA$1048576,MATCH($A929,'Hoja de Trabajo para listado'!$AB$155:$AB$1048576,0),MATCH((CUADRO!Q$5&amp;$E929),'Hoja de Trabajo para listado'!$AB$151:$BA$151,0)),0)+IFERROR(INDEX('Hoja de Trabajo para listado'!$BC$155:$CB$1048576,MATCH($A929,'Hoja de Trabajo para listado'!$BC$155:$BC$1048576,0),MATCH((CUADRO!Q$5&amp;$E929),'Hoja de Trabajo para listado'!$BC$151:$CB$151,0)),0)+IFERROR(INDEX('Hoja de Trabajo para listado'!$DE$153:$DG$274,MATCH($A929,'Hoja de Trabajo para listado'!$DE$153:$DE$1048576,0),MATCH((CUADRO!Q$5&amp;$E929),'Hoja de Trabajo para listado'!$DE$151:$DG$151,0)),0)+IFERROR(INDEX('Hoja de Trabajo para listado'!$CD$155:$DC$1048576,MATCH($A929,'Hoja de Trabajo para listado'!$CD$155:$CD$1048576,0),MATCH((CUADRO!Q$5&amp;$E929),'Hoja de Trabajo para listado'!$CD$151:$DC$151,0)),0)</f>
        <v>0</v>
      </c>
      <c r="R929" s="245">
        <f t="shared" ca="1" si="31"/>
        <v>0</v>
      </c>
      <c r="S929" s="259">
        <f ca="1">+R928+R929</f>
        <v>0</v>
      </c>
      <c r="T929" s="245">
        <f ca="1">+S929</f>
        <v>0</v>
      </c>
      <c r="U929" s="244">
        <f t="shared" si="32"/>
        <v>2</v>
      </c>
      <c r="V929" s="333" t="str">
        <f>+VLOOKUP(A929,bd_lista!$A$3:$E$590,5,FALSE)</f>
        <v>Gobiernos Autonomos Municipales</v>
      </c>
      <c r="W929" s="392"/>
      <c r="X929" s="242">
        <f>+VLOOKUP(A929,[4]Sheet1!$A$13:$D$744,4,FALSE)</f>
        <v>0</v>
      </c>
      <c r="Y929" s="242" t="e">
        <f>+VLOOKUP(X929,bd_lista!$A$3:$C$590,3,FALSE)</f>
        <v>#N/A</v>
      </c>
      <c r="Z929" s="292"/>
      <c r="AA929" s="293"/>
    </row>
    <row r="930" spans="1:27" customFormat="1" ht="15" hidden="1" customHeight="1">
      <c r="A930" s="32">
        <v>1609</v>
      </c>
      <c r="B930" s="387">
        <f>+A930</f>
        <v>1609</v>
      </c>
      <c r="C930" s="247" t="str">
        <f>+VLOOKUP(A930,bd_lista!$A$3:$C$590,3,FALSE)</f>
        <v>Gobierno Autónomo Municipal de San Lorenzo</v>
      </c>
      <c r="D930" s="389" t="str">
        <f>+C930</f>
        <v>Gobierno Autónomo Municipal de San Lorenzo</v>
      </c>
      <c r="E930" s="242" t="s">
        <v>1304</v>
      </c>
      <c r="F930" s="243">
        <f ca="1">+IFERROR(INDEX('Hoja de Trabajo para listado'!$A$155:$Z$1048576,MATCH($A930,'Hoja de Trabajo para listado'!$A$155:$A$1048576,0),MATCH((CUADRO!F$5&amp;$E930),'Hoja de Trabajo para listado'!$A$151:$Z$151,0)),0)+IFERROR(INDEX('Hoja de Trabajo para listado'!$AB$155:$BA$1048576,MATCH($A930,'Hoja de Trabajo para listado'!$AB$155:$AB$1048576,0),MATCH((CUADRO!F$5&amp;$E930),'Hoja de Trabajo para listado'!$AB$151:$BA$151,0)),0)+IFERROR(INDEX('Hoja de Trabajo para listado'!$BC$155:$CB$1048576,MATCH($A930,'Hoja de Trabajo para listado'!$BC$155:$BC$1048576,0),MATCH((CUADRO!F$5&amp;$E930),'Hoja de Trabajo para listado'!$BC$151:$CB$151,0)),0)+IFERROR(INDEX('Hoja de Trabajo para listado'!$DE$153:$DG$274,MATCH($A930,'Hoja de Trabajo para listado'!$DE$153:$DE$1048576,0),MATCH((CUADRO!F$5&amp;$E930),'Hoja de Trabajo para listado'!$DE$151:$DG$151,0)),0)+IFERROR(INDEX('Hoja de Trabajo para listado'!$CD$155:$DC$1048576,MATCH($A930,'Hoja de Trabajo para listado'!$CD$155:$CD$1048576,0),MATCH((CUADRO!F$5&amp;$E930),'Hoja de Trabajo para listado'!$CD$151:$DC$151,0)),0)</f>
        <v>0</v>
      </c>
      <c r="G930" s="243">
        <f ca="1">+IFERROR(INDEX('Hoja de Trabajo para listado'!$A$155:$Z$1048576,MATCH($A930,'Hoja de Trabajo para listado'!$A$155:$A$1048576,0),MATCH((CUADRO!G$5&amp;$E930),'Hoja de Trabajo para listado'!$A$151:$Z$151,0)),0)+IFERROR(INDEX('Hoja de Trabajo para listado'!$AB$155:$BA$1048576,MATCH($A930,'Hoja de Trabajo para listado'!$AB$155:$AB$1048576,0),MATCH((CUADRO!G$5&amp;$E930),'Hoja de Trabajo para listado'!$AB$151:$BA$151,0)),0)+IFERROR(INDEX('Hoja de Trabajo para listado'!$BC$155:$CB$1048576,MATCH($A930,'Hoja de Trabajo para listado'!$BC$155:$BC$1048576,0),MATCH((CUADRO!G$5&amp;$E930),'Hoja de Trabajo para listado'!$BC$151:$CB$151,0)),0)+IFERROR(INDEX('Hoja de Trabajo para listado'!$DE$153:$DG$274,MATCH($A930,'Hoja de Trabajo para listado'!$DE$153:$DE$1048576,0),MATCH((CUADRO!G$5&amp;$E930),'Hoja de Trabajo para listado'!$DE$151:$DG$151,0)),0)+IFERROR(INDEX('Hoja de Trabajo para listado'!$CD$155:$DC$1048576,MATCH($A930,'Hoja de Trabajo para listado'!$CD$155:$CD$1048576,0),MATCH((CUADRO!G$5&amp;$E930),'Hoja de Trabajo para listado'!$CD$151:$DC$151,0)),0)</f>
        <v>0</v>
      </c>
      <c r="H930" s="243">
        <f ca="1">+IFERROR(INDEX('Hoja de Trabajo para listado'!$A$155:$Z$1048576,MATCH($A930,'Hoja de Trabajo para listado'!$A$155:$A$1048576,0),MATCH((CUADRO!H$5&amp;$E930),'Hoja de Trabajo para listado'!$A$151:$Z$151,0)),0)+IFERROR(INDEX('Hoja de Trabajo para listado'!$AB$155:$BA$1048576,MATCH($A930,'Hoja de Trabajo para listado'!$AB$155:$AB$1048576,0),MATCH((CUADRO!H$5&amp;$E930),'Hoja de Trabajo para listado'!$AB$151:$BA$151,0)),0)+IFERROR(INDEX('Hoja de Trabajo para listado'!$BC$155:$CB$1048576,MATCH($A930,'Hoja de Trabajo para listado'!$BC$155:$BC$1048576,0),MATCH((CUADRO!H$5&amp;$E930),'Hoja de Trabajo para listado'!$BC$151:$CB$151,0)),0)+IFERROR(INDEX('Hoja de Trabajo para listado'!$DE$153:$DG$274,MATCH($A930,'Hoja de Trabajo para listado'!$DE$153:$DE$1048576,0),MATCH((CUADRO!H$5&amp;$E930),'Hoja de Trabajo para listado'!$DE$151:$DG$151,0)),0)+IFERROR(INDEX('Hoja de Trabajo para listado'!$CD$155:$DC$1048576,MATCH($A930,'Hoja de Trabajo para listado'!$CD$155:$CD$1048576,0),MATCH((CUADRO!H$5&amp;$E930),'Hoja de Trabajo para listado'!$CD$151:$DC$151,0)),0)</f>
        <v>0</v>
      </c>
      <c r="I930" s="243">
        <f ca="1">+IFERROR(INDEX('Hoja de Trabajo para listado'!$A$155:$Z$1048576,MATCH($A930,'Hoja de Trabajo para listado'!$A$155:$A$1048576,0),MATCH((CUADRO!I$5&amp;$E930),'Hoja de Trabajo para listado'!$A$151:$Z$151,0)),0)+IFERROR(INDEX('Hoja de Trabajo para listado'!$AB$155:$BA$1048576,MATCH($A930,'Hoja de Trabajo para listado'!$AB$155:$AB$1048576,0),MATCH((CUADRO!I$5&amp;$E930),'Hoja de Trabajo para listado'!$AB$151:$BA$151,0)),0)+IFERROR(INDEX('Hoja de Trabajo para listado'!$BC$155:$CB$1048576,MATCH($A930,'Hoja de Trabajo para listado'!$BC$155:$BC$1048576,0),MATCH((CUADRO!I$5&amp;$E930),'Hoja de Trabajo para listado'!$BC$151:$CB$151,0)),0)+IFERROR(INDEX('Hoja de Trabajo para listado'!$DE$153:$DG$274,MATCH($A930,'Hoja de Trabajo para listado'!$DE$153:$DE$1048576,0),MATCH((CUADRO!I$5&amp;$E930),'Hoja de Trabajo para listado'!$DE$151:$DG$151,0)),0)+IFERROR(INDEX('Hoja de Trabajo para listado'!$CD$155:$DC$1048576,MATCH($A930,'Hoja de Trabajo para listado'!$CD$155:$CD$1048576,0),MATCH((CUADRO!I$5&amp;$E930),'Hoja de Trabajo para listado'!$CD$151:$DC$151,0)),0)</f>
        <v>0</v>
      </c>
      <c r="J930" s="243">
        <f ca="1">+IFERROR(INDEX('Hoja de Trabajo para listado'!$A$155:$Z$1048576,MATCH($A930,'Hoja de Trabajo para listado'!$A$155:$A$1048576,0),MATCH((CUADRO!J$5&amp;$E930),'Hoja de Trabajo para listado'!$A$151:$Z$151,0)),0)+IFERROR(INDEX('Hoja de Trabajo para listado'!$AB$155:$BA$1048576,MATCH($A930,'Hoja de Trabajo para listado'!$AB$155:$AB$1048576,0),MATCH((CUADRO!J$5&amp;$E930),'Hoja de Trabajo para listado'!$AB$151:$BA$151,0)),0)+IFERROR(INDEX('Hoja de Trabajo para listado'!$BC$155:$CB$1048576,MATCH($A930,'Hoja de Trabajo para listado'!$BC$155:$BC$1048576,0),MATCH((CUADRO!J$5&amp;$E930),'Hoja de Trabajo para listado'!$BC$151:$CB$151,0)),0)+IFERROR(INDEX('Hoja de Trabajo para listado'!$DE$153:$DG$274,MATCH($A930,'Hoja de Trabajo para listado'!$DE$153:$DE$1048576,0),MATCH((CUADRO!J$5&amp;$E930),'Hoja de Trabajo para listado'!$DE$151:$DG$151,0)),0)+IFERROR(INDEX('Hoja de Trabajo para listado'!$CD$155:$DC$1048576,MATCH($A930,'Hoja de Trabajo para listado'!$CD$155:$CD$1048576,0),MATCH((CUADRO!J$5&amp;$E930),'Hoja de Trabajo para listado'!$CD$151:$DC$151,0)),0)</f>
        <v>0</v>
      </c>
      <c r="K930" s="243">
        <f ca="1">+IFERROR(INDEX('Hoja de Trabajo para listado'!$A$155:$Z$1048576,MATCH($A930,'Hoja de Trabajo para listado'!$A$155:$A$1048576,0),MATCH((CUADRO!K$5&amp;$E930),'Hoja de Trabajo para listado'!$A$151:$Z$151,0)),0)+IFERROR(INDEX('Hoja de Trabajo para listado'!$AB$155:$BA$1048576,MATCH($A930,'Hoja de Trabajo para listado'!$AB$155:$AB$1048576,0),MATCH((CUADRO!K$5&amp;$E930),'Hoja de Trabajo para listado'!$AB$151:$BA$151,0)),0)+IFERROR(INDEX('Hoja de Trabajo para listado'!$BC$155:$CB$1048576,MATCH($A930,'Hoja de Trabajo para listado'!$BC$155:$BC$1048576,0),MATCH((CUADRO!K$5&amp;$E930),'Hoja de Trabajo para listado'!$BC$151:$CB$151,0)),0)+IFERROR(INDEX('Hoja de Trabajo para listado'!$DE$153:$DG$274,MATCH($A930,'Hoja de Trabajo para listado'!$DE$153:$DE$1048576,0),MATCH((CUADRO!K$5&amp;$E930),'Hoja de Trabajo para listado'!$DE$151:$DG$151,0)),0)+IFERROR(INDEX('Hoja de Trabajo para listado'!$CD$155:$DC$1048576,MATCH($A930,'Hoja de Trabajo para listado'!$CD$155:$CD$1048576,0),MATCH((CUADRO!K$5&amp;$E930),'Hoja de Trabajo para listado'!$CD$151:$DC$151,0)),0)</f>
        <v>0</v>
      </c>
      <c r="L930" s="243">
        <f ca="1">+IFERROR(INDEX('Hoja de Trabajo para listado'!$A$155:$Z$1048576,MATCH($A930,'Hoja de Trabajo para listado'!$A$155:$A$1048576,0),MATCH((CUADRO!L$5&amp;$E930),'Hoja de Trabajo para listado'!$A$151:$Z$151,0)),0)+IFERROR(INDEX('Hoja de Trabajo para listado'!$AB$155:$BA$1048576,MATCH($A930,'Hoja de Trabajo para listado'!$AB$155:$AB$1048576,0),MATCH((CUADRO!L$5&amp;$E930),'Hoja de Trabajo para listado'!$AB$151:$BA$151,0)),0)+IFERROR(INDEX('Hoja de Trabajo para listado'!$BC$155:$CB$1048576,MATCH($A930,'Hoja de Trabajo para listado'!$BC$155:$BC$1048576,0),MATCH((CUADRO!L$5&amp;$E930),'Hoja de Trabajo para listado'!$BC$151:$CB$151,0)),0)+IFERROR(INDEX('Hoja de Trabajo para listado'!$DE$153:$DG$274,MATCH($A930,'Hoja de Trabajo para listado'!$DE$153:$DE$1048576,0),MATCH((CUADRO!L$5&amp;$E930),'Hoja de Trabajo para listado'!$DE$151:$DG$151,0)),0)+IFERROR(INDEX('Hoja de Trabajo para listado'!$CD$155:$DC$1048576,MATCH($A930,'Hoja de Trabajo para listado'!$CD$155:$CD$1048576,0),MATCH((CUADRO!L$5&amp;$E930),'Hoja de Trabajo para listado'!$CD$151:$DC$151,0)),0)</f>
        <v>0</v>
      </c>
      <c r="M930" s="243">
        <f ca="1">+IFERROR(INDEX('Hoja de Trabajo para listado'!$A$155:$Z$1048576,MATCH($A930,'Hoja de Trabajo para listado'!$A$155:$A$1048576,0),MATCH((CUADRO!M$5&amp;$E930),'Hoja de Trabajo para listado'!$A$151:$Z$151,0)),0)+IFERROR(INDEX('Hoja de Trabajo para listado'!$AB$155:$BA$1048576,MATCH($A930,'Hoja de Trabajo para listado'!$AB$155:$AB$1048576,0),MATCH((CUADRO!M$5&amp;$E930),'Hoja de Trabajo para listado'!$AB$151:$BA$151,0)),0)+IFERROR(INDEX('Hoja de Trabajo para listado'!$BC$155:$CB$1048576,MATCH($A930,'Hoja de Trabajo para listado'!$BC$155:$BC$1048576,0),MATCH((CUADRO!M$5&amp;$E930),'Hoja de Trabajo para listado'!$BC$151:$CB$151,0)),0)+IFERROR(INDEX('Hoja de Trabajo para listado'!$DE$153:$DG$274,MATCH($A930,'Hoja de Trabajo para listado'!$DE$153:$DE$1048576,0),MATCH((CUADRO!M$5&amp;$E930),'Hoja de Trabajo para listado'!$DE$151:$DG$151,0)),0)+IFERROR(INDEX('Hoja de Trabajo para listado'!$CD$155:$DC$1048576,MATCH($A930,'Hoja de Trabajo para listado'!$CD$155:$CD$1048576,0),MATCH((CUADRO!M$5&amp;$E930),'Hoja de Trabajo para listado'!$CD$151:$DC$151,0)),0)</f>
        <v>0</v>
      </c>
      <c r="N930" s="243">
        <f ca="1">+IFERROR(INDEX('Hoja de Trabajo para listado'!$A$155:$Z$1048576,MATCH($A930,'Hoja de Trabajo para listado'!$A$155:$A$1048576,0),MATCH((CUADRO!N$5&amp;$E930),'Hoja de Trabajo para listado'!$A$151:$Z$151,0)),0)+IFERROR(INDEX('Hoja de Trabajo para listado'!$AB$155:$BA$1048576,MATCH($A930,'Hoja de Trabajo para listado'!$AB$155:$AB$1048576,0),MATCH((CUADRO!N$5&amp;$E930),'Hoja de Trabajo para listado'!$AB$151:$BA$151,0)),0)+IFERROR(INDEX('Hoja de Trabajo para listado'!$BC$155:$CB$1048576,MATCH($A930,'Hoja de Trabajo para listado'!$BC$155:$BC$1048576,0),MATCH((CUADRO!N$5&amp;$E930),'Hoja de Trabajo para listado'!$BC$151:$CB$151,0)),0)+IFERROR(INDEX('Hoja de Trabajo para listado'!$DE$153:$DG$274,MATCH($A930,'Hoja de Trabajo para listado'!$DE$153:$DE$1048576,0),MATCH((CUADRO!N$5&amp;$E930),'Hoja de Trabajo para listado'!$DE$151:$DG$151,0)),0)+IFERROR(INDEX('Hoja de Trabajo para listado'!$CD$155:$DC$1048576,MATCH($A930,'Hoja de Trabajo para listado'!$CD$155:$CD$1048576,0),MATCH((CUADRO!N$5&amp;$E930),'Hoja de Trabajo para listado'!$CD$151:$DC$151,0)),0)</f>
        <v>0</v>
      </c>
      <c r="O930" s="243">
        <f ca="1">+IFERROR(INDEX('Hoja de Trabajo para listado'!$A$155:$Z$1048576,MATCH($A930,'Hoja de Trabajo para listado'!$A$155:$A$1048576,0),MATCH((CUADRO!O$5&amp;$E930),'Hoja de Trabajo para listado'!$A$151:$Z$151,0)),0)+IFERROR(INDEX('Hoja de Trabajo para listado'!$AB$155:$BA$1048576,MATCH($A930,'Hoja de Trabajo para listado'!$AB$155:$AB$1048576,0),MATCH((CUADRO!O$5&amp;$E930),'Hoja de Trabajo para listado'!$AB$151:$BA$151,0)),0)+IFERROR(INDEX('Hoja de Trabajo para listado'!$BC$155:$CB$1048576,MATCH($A930,'Hoja de Trabajo para listado'!$BC$155:$BC$1048576,0),MATCH((CUADRO!O$5&amp;$E930),'Hoja de Trabajo para listado'!$BC$151:$CB$151,0)),0)+IFERROR(INDEX('Hoja de Trabajo para listado'!$DE$153:$DG$274,MATCH($A930,'Hoja de Trabajo para listado'!$DE$153:$DE$1048576,0),MATCH((CUADRO!O$5&amp;$E930),'Hoja de Trabajo para listado'!$DE$151:$DG$151,0)),0)+IFERROR(INDEX('Hoja de Trabajo para listado'!$CD$155:$DC$1048576,MATCH($A930,'Hoja de Trabajo para listado'!$CD$155:$CD$1048576,0),MATCH((CUADRO!O$5&amp;$E930),'Hoja de Trabajo para listado'!$CD$151:$DC$151,0)),0)</f>
        <v>0</v>
      </c>
      <c r="P930" s="243">
        <f ca="1">+IFERROR(INDEX('Hoja de Trabajo para listado'!$A$155:$Z$1048576,MATCH($A930,'Hoja de Trabajo para listado'!$A$155:$A$1048576,0),MATCH((CUADRO!P$5&amp;$E930),'Hoja de Trabajo para listado'!$A$151:$Z$151,0)),0)+IFERROR(INDEX('Hoja de Trabajo para listado'!$AB$155:$BA$1048576,MATCH($A930,'Hoja de Trabajo para listado'!$AB$155:$AB$1048576,0),MATCH((CUADRO!P$5&amp;$E930),'Hoja de Trabajo para listado'!$AB$151:$BA$151,0)),0)+IFERROR(INDEX('Hoja de Trabajo para listado'!$BC$155:$CB$1048576,MATCH($A930,'Hoja de Trabajo para listado'!$BC$155:$BC$1048576,0),MATCH((CUADRO!P$5&amp;$E930),'Hoja de Trabajo para listado'!$BC$151:$CB$151,0)),0)+IFERROR(INDEX('Hoja de Trabajo para listado'!$DE$153:$DG$274,MATCH($A930,'Hoja de Trabajo para listado'!$DE$153:$DE$1048576,0),MATCH((CUADRO!P$5&amp;$E930),'Hoja de Trabajo para listado'!$DE$151:$DG$151,0)),0)+IFERROR(INDEX('Hoja de Trabajo para listado'!$CD$155:$DC$1048576,MATCH($A930,'Hoja de Trabajo para listado'!$CD$155:$CD$1048576,0),MATCH((CUADRO!P$5&amp;$E930),'Hoja de Trabajo para listado'!$CD$151:$DC$151,0)),0)</f>
        <v>0</v>
      </c>
      <c r="Q930" s="243">
        <f ca="1">+IFERROR(INDEX('Hoja de Trabajo para listado'!$A$155:$Z$1048576,MATCH($A930,'Hoja de Trabajo para listado'!$A$155:$A$1048576,0),MATCH((CUADRO!Q$5&amp;$E930),'Hoja de Trabajo para listado'!$A$151:$Z$151,0)),0)+IFERROR(INDEX('Hoja de Trabajo para listado'!$AB$155:$BA$1048576,MATCH($A930,'Hoja de Trabajo para listado'!$AB$155:$AB$1048576,0),MATCH((CUADRO!Q$5&amp;$E930),'Hoja de Trabajo para listado'!$AB$151:$BA$151,0)),0)+IFERROR(INDEX('Hoja de Trabajo para listado'!$BC$155:$CB$1048576,MATCH($A930,'Hoja de Trabajo para listado'!$BC$155:$BC$1048576,0),MATCH((CUADRO!Q$5&amp;$E930),'Hoja de Trabajo para listado'!$BC$151:$CB$151,0)),0)+IFERROR(INDEX('Hoja de Trabajo para listado'!$DE$153:$DG$274,MATCH($A930,'Hoja de Trabajo para listado'!$DE$153:$DE$1048576,0),MATCH((CUADRO!Q$5&amp;$E930),'Hoja de Trabajo para listado'!$DE$151:$DG$151,0)),0)+IFERROR(INDEX('Hoja de Trabajo para listado'!$CD$155:$DC$1048576,MATCH($A930,'Hoja de Trabajo para listado'!$CD$155:$CD$1048576,0),MATCH((CUADRO!Q$5&amp;$E930),'Hoja de Trabajo para listado'!$CD$151:$DC$151,0)),0)</f>
        <v>0</v>
      </c>
      <c r="R930" s="243">
        <f t="shared" ca="1" si="31"/>
        <v>0</v>
      </c>
      <c r="S930" s="249"/>
      <c r="T930" s="243">
        <f ca="1">+T931</f>
        <v>0</v>
      </c>
      <c r="U930" s="242">
        <f t="shared" si="32"/>
        <v>1</v>
      </c>
      <c r="V930" s="333" t="str">
        <f>+VLOOKUP(A930,bd_lista!$A$3:$E$590,5,FALSE)</f>
        <v>Gobiernos Autonomos Municipales</v>
      </c>
      <c r="W930" s="391" t="str">
        <f>+V930</f>
        <v>Gobiernos Autonomos Municipales</v>
      </c>
      <c r="X930" s="242">
        <f>+VLOOKUP(A930,[4]Sheet1!$A$13:$D$744,4,FALSE)</f>
        <v>0</v>
      </c>
      <c r="Y930" s="242" t="e">
        <f>+VLOOKUP(X930,bd_lista!$A$3:$C$590,3,FALSE)</f>
        <v>#N/A</v>
      </c>
      <c r="Z930" s="294">
        <f>+X930</f>
        <v>0</v>
      </c>
      <c r="AA930" s="295" t="e">
        <f>+Y930</f>
        <v>#N/A</v>
      </c>
    </row>
    <row r="931" spans="1:27" customFormat="1" ht="15" hidden="1" customHeight="1">
      <c r="A931" s="32">
        <v>1609</v>
      </c>
      <c r="B931" s="388"/>
      <c r="C931" s="247" t="str">
        <f>+VLOOKUP(A931,bd_lista!$A$3:$C$590,3,FALSE)</f>
        <v>Gobierno Autónomo Municipal de San Lorenzo</v>
      </c>
      <c r="D931" s="390"/>
      <c r="E931" s="244" t="s">
        <v>1305</v>
      </c>
      <c r="F931" s="245">
        <f ca="1">+IFERROR(INDEX('Hoja de Trabajo para listado'!$A$155:$Z$1048576,MATCH($A931,'Hoja de Trabajo para listado'!$A$155:$A$1048576,0),MATCH((CUADRO!F$5&amp;$E931),'Hoja de Trabajo para listado'!$A$151:$Z$151,0)),0)+IFERROR(INDEX('Hoja de Trabajo para listado'!$AB$155:$BA$1048576,MATCH($A931,'Hoja de Trabajo para listado'!$AB$155:$AB$1048576,0),MATCH((CUADRO!F$5&amp;$E931),'Hoja de Trabajo para listado'!$AB$151:$BA$151,0)),0)+IFERROR(INDEX('Hoja de Trabajo para listado'!$BC$155:$CB$1048576,MATCH($A931,'Hoja de Trabajo para listado'!$BC$155:$BC$1048576,0),MATCH((CUADRO!F$5&amp;$E931),'Hoja de Trabajo para listado'!$BC$151:$CB$151,0)),0)+IFERROR(INDEX('Hoja de Trabajo para listado'!$DE$153:$DG$274,MATCH($A931,'Hoja de Trabajo para listado'!$DE$153:$DE$1048576,0),MATCH((CUADRO!F$5&amp;$E931),'Hoja de Trabajo para listado'!$DE$151:$DG$151,0)),0)+IFERROR(INDEX('Hoja de Trabajo para listado'!$CD$155:$DC$1048576,MATCH($A931,'Hoja de Trabajo para listado'!$CD$155:$CD$1048576,0),MATCH((CUADRO!F$5&amp;$E931),'Hoja de Trabajo para listado'!$CD$151:$DC$151,0)),0)</f>
        <v>0</v>
      </c>
      <c r="G931" s="245">
        <f ca="1">+IFERROR(INDEX('Hoja de Trabajo para listado'!$A$155:$Z$1048576,MATCH($A931,'Hoja de Trabajo para listado'!$A$155:$A$1048576,0),MATCH((CUADRO!G$5&amp;$E931),'Hoja de Trabajo para listado'!$A$151:$Z$151,0)),0)+IFERROR(INDEX('Hoja de Trabajo para listado'!$AB$155:$BA$1048576,MATCH($A931,'Hoja de Trabajo para listado'!$AB$155:$AB$1048576,0),MATCH((CUADRO!G$5&amp;$E931),'Hoja de Trabajo para listado'!$AB$151:$BA$151,0)),0)+IFERROR(INDEX('Hoja de Trabajo para listado'!$BC$155:$CB$1048576,MATCH($A931,'Hoja de Trabajo para listado'!$BC$155:$BC$1048576,0),MATCH((CUADRO!G$5&amp;$E931),'Hoja de Trabajo para listado'!$BC$151:$CB$151,0)),0)+IFERROR(INDEX('Hoja de Trabajo para listado'!$DE$153:$DG$274,MATCH($A931,'Hoja de Trabajo para listado'!$DE$153:$DE$1048576,0),MATCH((CUADRO!G$5&amp;$E931),'Hoja de Trabajo para listado'!$DE$151:$DG$151,0)),0)+IFERROR(INDEX('Hoja de Trabajo para listado'!$CD$155:$DC$1048576,MATCH($A931,'Hoja de Trabajo para listado'!$CD$155:$CD$1048576,0),MATCH((CUADRO!G$5&amp;$E931),'Hoja de Trabajo para listado'!$CD$151:$DC$151,0)),0)</f>
        <v>0</v>
      </c>
      <c r="H931" s="245">
        <f ca="1">+IFERROR(INDEX('Hoja de Trabajo para listado'!$A$155:$Z$1048576,MATCH($A931,'Hoja de Trabajo para listado'!$A$155:$A$1048576,0),MATCH((CUADRO!H$5&amp;$E931),'Hoja de Trabajo para listado'!$A$151:$Z$151,0)),0)+IFERROR(INDEX('Hoja de Trabajo para listado'!$AB$155:$BA$1048576,MATCH($A931,'Hoja de Trabajo para listado'!$AB$155:$AB$1048576,0),MATCH((CUADRO!H$5&amp;$E931),'Hoja de Trabajo para listado'!$AB$151:$BA$151,0)),0)+IFERROR(INDEX('Hoja de Trabajo para listado'!$BC$155:$CB$1048576,MATCH($A931,'Hoja de Trabajo para listado'!$BC$155:$BC$1048576,0),MATCH((CUADRO!H$5&amp;$E931),'Hoja de Trabajo para listado'!$BC$151:$CB$151,0)),0)+IFERROR(INDEX('Hoja de Trabajo para listado'!$DE$153:$DG$274,MATCH($A931,'Hoja de Trabajo para listado'!$DE$153:$DE$1048576,0),MATCH((CUADRO!H$5&amp;$E931),'Hoja de Trabajo para listado'!$DE$151:$DG$151,0)),0)+IFERROR(INDEX('Hoja de Trabajo para listado'!$CD$155:$DC$1048576,MATCH($A931,'Hoja de Trabajo para listado'!$CD$155:$CD$1048576,0),MATCH((CUADRO!H$5&amp;$E931),'Hoja de Trabajo para listado'!$CD$151:$DC$151,0)),0)</f>
        <v>0</v>
      </c>
      <c r="I931" s="245">
        <f ca="1">+IFERROR(INDEX('Hoja de Trabajo para listado'!$A$155:$Z$1048576,MATCH($A931,'Hoja de Trabajo para listado'!$A$155:$A$1048576,0),MATCH((CUADRO!I$5&amp;$E931),'Hoja de Trabajo para listado'!$A$151:$Z$151,0)),0)+IFERROR(INDEX('Hoja de Trabajo para listado'!$AB$155:$BA$1048576,MATCH($A931,'Hoja de Trabajo para listado'!$AB$155:$AB$1048576,0),MATCH((CUADRO!I$5&amp;$E931),'Hoja de Trabajo para listado'!$AB$151:$BA$151,0)),0)+IFERROR(INDEX('Hoja de Trabajo para listado'!$BC$155:$CB$1048576,MATCH($A931,'Hoja de Trabajo para listado'!$BC$155:$BC$1048576,0),MATCH((CUADRO!I$5&amp;$E931),'Hoja de Trabajo para listado'!$BC$151:$CB$151,0)),0)+IFERROR(INDEX('Hoja de Trabajo para listado'!$DE$153:$DG$274,MATCH($A931,'Hoja de Trabajo para listado'!$DE$153:$DE$1048576,0),MATCH((CUADRO!I$5&amp;$E931),'Hoja de Trabajo para listado'!$DE$151:$DG$151,0)),0)+IFERROR(INDEX('Hoja de Trabajo para listado'!$CD$155:$DC$1048576,MATCH($A931,'Hoja de Trabajo para listado'!$CD$155:$CD$1048576,0),MATCH((CUADRO!I$5&amp;$E931),'Hoja de Trabajo para listado'!$CD$151:$DC$151,0)),0)</f>
        <v>0</v>
      </c>
      <c r="J931" s="245">
        <f ca="1">+IFERROR(INDEX('Hoja de Trabajo para listado'!$A$155:$Z$1048576,MATCH($A931,'Hoja de Trabajo para listado'!$A$155:$A$1048576,0),MATCH((CUADRO!J$5&amp;$E931),'Hoja de Trabajo para listado'!$A$151:$Z$151,0)),0)+IFERROR(INDEX('Hoja de Trabajo para listado'!$AB$155:$BA$1048576,MATCH($A931,'Hoja de Trabajo para listado'!$AB$155:$AB$1048576,0),MATCH((CUADRO!J$5&amp;$E931),'Hoja de Trabajo para listado'!$AB$151:$BA$151,0)),0)+IFERROR(INDEX('Hoja de Trabajo para listado'!$BC$155:$CB$1048576,MATCH($A931,'Hoja de Trabajo para listado'!$BC$155:$BC$1048576,0),MATCH((CUADRO!J$5&amp;$E931),'Hoja de Trabajo para listado'!$BC$151:$CB$151,0)),0)+IFERROR(INDEX('Hoja de Trabajo para listado'!$DE$153:$DG$274,MATCH($A931,'Hoja de Trabajo para listado'!$DE$153:$DE$1048576,0),MATCH((CUADRO!J$5&amp;$E931),'Hoja de Trabajo para listado'!$DE$151:$DG$151,0)),0)+IFERROR(INDEX('Hoja de Trabajo para listado'!$CD$155:$DC$1048576,MATCH($A931,'Hoja de Trabajo para listado'!$CD$155:$CD$1048576,0),MATCH((CUADRO!J$5&amp;$E931),'Hoja de Trabajo para listado'!$CD$151:$DC$151,0)),0)</f>
        <v>0</v>
      </c>
      <c r="K931" s="245">
        <f ca="1">+IFERROR(INDEX('Hoja de Trabajo para listado'!$A$155:$Z$1048576,MATCH($A931,'Hoja de Trabajo para listado'!$A$155:$A$1048576,0),MATCH((CUADRO!K$5&amp;$E931),'Hoja de Trabajo para listado'!$A$151:$Z$151,0)),0)+IFERROR(INDEX('Hoja de Trabajo para listado'!$AB$155:$BA$1048576,MATCH($A931,'Hoja de Trabajo para listado'!$AB$155:$AB$1048576,0),MATCH((CUADRO!K$5&amp;$E931),'Hoja de Trabajo para listado'!$AB$151:$BA$151,0)),0)+IFERROR(INDEX('Hoja de Trabajo para listado'!$BC$155:$CB$1048576,MATCH($A931,'Hoja de Trabajo para listado'!$BC$155:$BC$1048576,0),MATCH((CUADRO!K$5&amp;$E931),'Hoja de Trabajo para listado'!$BC$151:$CB$151,0)),0)+IFERROR(INDEX('Hoja de Trabajo para listado'!$DE$153:$DG$274,MATCH($A931,'Hoja de Trabajo para listado'!$DE$153:$DE$1048576,0),MATCH((CUADRO!K$5&amp;$E931),'Hoja de Trabajo para listado'!$DE$151:$DG$151,0)),0)+IFERROR(INDEX('Hoja de Trabajo para listado'!$CD$155:$DC$1048576,MATCH($A931,'Hoja de Trabajo para listado'!$CD$155:$CD$1048576,0),MATCH((CUADRO!K$5&amp;$E931),'Hoja de Trabajo para listado'!$CD$151:$DC$151,0)),0)</f>
        <v>0</v>
      </c>
      <c r="L931" s="245">
        <f ca="1">+IFERROR(INDEX('Hoja de Trabajo para listado'!$A$155:$Z$1048576,MATCH($A931,'Hoja de Trabajo para listado'!$A$155:$A$1048576,0),MATCH((CUADRO!L$5&amp;$E931),'Hoja de Trabajo para listado'!$A$151:$Z$151,0)),0)+IFERROR(INDEX('Hoja de Trabajo para listado'!$AB$155:$BA$1048576,MATCH($A931,'Hoja de Trabajo para listado'!$AB$155:$AB$1048576,0),MATCH((CUADRO!L$5&amp;$E931),'Hoja de Trabajo para listado'!$AB$151:$BA$151,0)),0)+IFERROR(INDEX('Hoja de Trabajo para listado'!$BC$155:$CB$1048576,MATCH($A931,'Hoja de Trabajo para listado'!$BC$155:$BC$1048576,0),MATCH((CUADRO!L$5&amp;$E931),'Hoja de Trabajo para listado'!$BC$151:$CB$151,0)),0)+IFERROR(INDEX('Hoja de Trabajo para listado'!$DE$153:$DG$274,MATCH($A931,'Hoja de Trabajo para listado'!$DE$153:$DE$1048576,0),MATCH((CUADRO!L$5&amp;$E931),'Hoja de Trabajo para listado'!$DE$151:$DG$151,0)),0)+IFERROR(INDEX('Hoja de Trabajo para listado'!$CD$155:$DC$1048576,MATCH($A931,'Hoja de Trabajo para listado'!$CD$155:$CD$1048576,0),MATCH((CUADRO!L$5&amp;$E931),'Hoja de Trabajo para listado'!$CD$151:$DC$151,0)),0)</f>
        <v>0</v>
      </c>
      <c r="M931" s="245">
        <f ca="1">+IFERROR(INDEX('Hoja de Trabajo para listado'!$A$155:$Z$1048576,MATCH($A931,'Hoja de Trabajo para listado'!$A$155:$A$1048576,0),MATCH((CUADRO!M$5&amp;$E931),'Hoja de Trabajo para listado'!$A$151:$Z$151,0)),0)+IFERROR(INDEX('Hoja de Trabajo para listado'!$AB$155:$BA$1048576,MATCH($A931,'Hoja de Trabajo para listado'!$AB$155:$AB$1048576,0),MATCH((CUADRO!M$5&amp;$E931),'Hoja de Trabajo para listado'!$AB$151:$BA$151,0)),0)+IFERROR(INDEX('Hoja de Trabajo para listado'!$BC$155:$CB$1048576,MATCH($A931,'Hoja de Trabajo para listado'!$BC$155:$BC$1048576,0),MATCH((CUADRO!M$5&amp;$E931),'Hoja de Trabajo para listado'!$BC$151:$CB$151,0)),0)+IFERROR(INDEX('Hoja de Trabajo para listado'!$DE$153:$DG$274,MATCH($A931,'Hoja de Trabajo para listado'!$DE$153:$DE$1048576,0),MATCH((CUADRO!M$5&amp;$E931),'Hoja de Trabajo para listado'!$DE$151:$DG$151,0)),0)+IFERROR(INDEX('Hoja de Trabajo para listado'!$CD$155:$DC$1048576,MATCH($A931,'Hoja de Trabajo para listado'!$CD$155:$CD$1048576,0),MATCH((CUADRO!M$5&amp;$E931),'Hoja de Trabajo para listado'!$CD$151:$DC$151,0)),0)</f>
        <v>0</v>
      </c>
      <c r="N931" s="245">
        <f ca="1">+IFERROR(INDEX('Hoja de Trabajo para listado'!$A$155:$Z$1048576,MATCH($A931,'Hoja de Trabajo para listado'!$A$155:$A$1048576,0),MATCH((CUADRO!N$5&amp;$E931),'Hoja de Trabajo para listado'!$A$151:$Z$151,0)),0)+IFERROR(INDEX('Hoja de Trabajo para listado'!$AB$155:$BA$1048576,MATCH($A931,'Hoja de Trabajo para listado'!$AB$155:$AB$1048576,0),MATCH((CUADRO!N$5&amp;$E931),'Hoja de Trabajo para listado'!$AB$151:$BA$151,0)),0)+IFERROR(INDEX('Hoja de Trabajo para listado'!$BC$155:$CB$1048576,MATCH($A931,'Hoja de Trabajo para listado'!$BC$155:$BC$1048576,0),MATCH((CUADRO!N$5&amp;$E931),'Hoja de Trabajo para listado'!$BC$151:$CB$151,0)),0)+IFERROR(INDEX('Hoja de Trabajo para listado'!$DE$153:$DG$274,MATCH($A931,'Hoja de Trabajo para listado'!$DE$153:$DE$1048576,0),MATCH((CUADRO!N$5&amp;$E931),'Hoja de Trabajo para listado'!$DE$151:$DG$151,0)),0)+IFERROR(INDEX('Hoja de Trabajo para listado'!$CD$155:$DC$1048576,MATCH($A931,'Hoja de Trabajo para listado'!$CD$155:$CD$1048576,0),MATCH((CUADRO!N$5&amp;$E931),'Hoja de Trabajo para listado'!$CD$151:$DC$151,0)),0)</f>
        <v>0</v>
      </c>
      <c r="O931" s="245">
        <f ca="1">+IFERROR(INDEX('Hoja de Trabajo para listado'!$A$155:$Z$1048576,MATCH($A931,'Hoja de Trabajo para listado'!$A$155:$A$1048576,0),MATCH((CUADRO!O$5&amp;$E931),'Hoja de Trabajo para listado'!$A$151:$Z$151,0)),0)+IFERROR(INDEX('Hoja de Trabajo para listado'!$AB$155:$BA$1048576,MATCH($A931,'Hoja de Trabajo para listado'!$AB$155:$AB$1048576,0),MATCH((CUADRO!O$5&amp;$E931),'Hoja de Trabajo para listado'!$AB$151:$BA$151,0)),0)+IFERROR(INDEX('Hoja de Trabajo para listado'!$BC$155:$CB$1048576,MATCH($A931,'Hoja de Trabajo para listado'!$BC$155:$BC$1048576,0),MATCH((CUADRO!O$5&amp;$E931),'Hoja de Trabajo para listado'!$BC$151:$CB$151,0)),0)+IFERROR(INDEX('Hoja de Trabajo para listado'!$DE$153:$DG$274,MATCH($A931,'Hoja de Trabajo para listado'!$DE$153:$DE$1048576,0),MATCH((CUADRO!O$5&amp;$E931),'Hoja de Trabajo para listado'!$DE$151:$DG$151,0)),0)+IFERROR(INDEX('Hoja de Trabajo para listado'!$CD$155:$DC$1048576,MATCH($A931,'Hoja de Trabajo para listado'!$CD$155:$CD$1048576,0),MATCH((CUADRO!O$5&amp;$E931),'Hoja de Trabajo para listado'!$CD$151:$DC$151,0)),0)</f>
        <v>0</v>
      </c>
      <c r="P931" s="245">
        <f ca="1">+IFERROR(INDEX('Hoja de Trabajo para listado'!$A$155:$Z$1048576,MATCH($A931,'Hoja de Trabajo para listado'!$A$155:$A$1048576,0),MATCH((CUADRO!P$5&amp;$E931),'Hoja de Trabajo para listado'!$A$151:$Z$151,0)),0)+IFERROR(INDEX('Hoja de Trabajo para listado'!$AB$155:$BA$1048576,MATCH($A931,'Hoja de Trabajo para listado'!$AB$155:$AB$1048576,0),MATCH((CUADRO!P$5&amp;$E931),'Hoja de Trabajo para listado'!$AB$151:$BA$151,0)),0)+IFERROR(INDEX('Hoja de Trabajo para listado'!$BC$155:$CB$1048576,MATCH($A931,'Hoja de Trabajo para listado'!$BC$155:$BC$1048576,0),MATCH((CUADRO!P$5&amp;$E931),'Hoja de Trabajo para listado'!$BC$151:$CB$151,0)),0)+IFERROR(INDEX('Hoja de Trabajo para listado'!$DE$153:$DG$274,MATCH($A931,'Hoja de Trabajo para listado'!$DE$153:$DE$1048576,0),MATCH((CUADRO!P$5&amp;$E931),'Hoja de Trabajo para listado'!$DE$151:$DG$151,0)),0)+IFERROR(INDEX('Hoja de Trabajo para listado'!$CD$155:$DC$1048576,MATCH($A931,'Hoja de Trabajo para listado'!$CD$155:$CD$1048576,0),MATCH((CUADRO!P$5&amp;$E931),'Hoja de Trabajo para listado'!$CD$151:$DC$151,0)),0)</f>
        <v>0</v>
      </c>
      <c r="Q931" s="245">
        <f ca="1">+IFERROR(INDEX('Hoja de Trabajo para listado'!$A$155:$Z$1048576,MATCH($A931,'Hoja de Trabajo para listado'!$A$155:$A$1048576,0),MATCH((CUADRO!Q$5&amp;$E931),'Hoja de Trabajo para listado'!$A$151:$Z$151,0)),0)+IFERROR(INDEX('Hoja de Trabajo para listado'!$AB$155:$BA$1048576,MATCH($A931,'Hoja de Trabajo para listado'!$AB$155:$AB$1048576,0),MATCH((CUADRO!Q$5&amp;$E931),'Hoja de Trabajo para listado'!$AB$151:$BA$151,0)),0)+IFERROR(INDEX('Hoja de Trabajo para listado'!$BC$155:$CB$1048576,MATCH($A931,'Hoja de Trabajo para listado'!$BC$155:$BC$1048576,0),MATCH((CUADRO!Q$5&amp;$E931),'Hoja de Trabajo para listado'!$BC$151:$CB$151,0)),0)+IFERROR(INDEX('Hoja de Trabajo para listado'!$DE$153:$DG$274,MATCH($A931,'Hoja de Trabajo para listado'!$DE$153:$DE$1048576,0),MATCH((CUADRO!Q$5&amp;$E931),'Hoja de Trabajo para listado'!$DE$151:$DG$151,0)),0)+IFERROR(INDEX('Hoja de Trabajo para listado'!$CD$155:$DC$1048576,MATCH($A931,'Hoja de Trabajo para listado'!$CD$155:$CD$1048576,0),MATCH((CUADRO!Q$5&amp;$E931),'Hoja de Trabajo para listado'!$CD$151:$DC$151,0)),0)</f>
        <v>0</v>
      </c>
      <c r="R931" s="245">
        <f t="shared" ca="1" si="31"/>
        <v>0</v>
      </c>
      <c r="S931" s="259">
        <f ca="1">+R930+R931</f>
        <v>0</v>
      </c>
      <c r="T931" s="245">
        <f ca="1">+S931</f>
        <v>0</v>
      </c>
      <c r="U931" s="244">
        <f t="shared" si="32"/>
        <v>2</v>
      </c>
      <c r="V931" s="333" t="str">
        <f>+VLOOKUP(A931,bd_lista!$A$3:$E$590,5,FALSE)</f>
        <v>Gobiernos Autonomos Municipales</v>
      </c>
      <c r="W931" s="392"/>
      <c r="X931" s="242">
        <f>+VLOOKUP(A931,[4]Sheet1!$A$13:$D$744,4,FALSE)</f>
        <v>0</v>
      </c>
      <c r="Y931" s="242" t="e">
        <f>+VLOOKUP(X931,bd_lista!$A$3:$C$590,3,FALSE)</f>
        <v>#N/A</v>
      </c>
      <c r="Z931" s="292"/>
      <c r="AA931" s="293"/>
    </row>
    <row r="932" spans="1:27" customFormat="1" ht="15" hidden="1" customHeight="1">
      <c r="A932" s="32">
        <v>1610</v>
      </c>
      <c r="B932" s="387">
        <f>+A932</f>
        <v>1610</v>
      </c>
      <c r="C932" s="247" t="str">
        <f>+VLOOKUP(A932,bd_lista!$A$3:$C$590,3,FALSE)</f>
        <v>Gobierno Autónomo Municipal de El Puente</v>
      </c>
      <c r="D932" s="389" t="str">
        <f>+C932</f>
        <v>Gobierno Autónomo Municipal de El Puente</v>
      </c>
      <c r="E932" s="242" t="s">
        <v>1304</v>
      </c>
      <c r="F932" s="243">
        <f ca="1">+IFERROR(INDEX('Hoja de Trabajo para listado'!$A$155:$Z$1048576,MATCH($A932,'Hoja de Trabajo para listado'!$A$155:$A$1048576,0),MATCH((CUADRO!F$5&amp;$E932),'Hoja de Trabajo para listado'!$A$151:$Z$151,0)),0)+IFERROR(INDEX('Hoja de Trabajo para listado'!$AB$155:$BA$1048576,MATCH($A932,'Hoja de Trabajo para listado'!$AB$155:$AB$1048576,0),MATCH((CUADRO!F$5&amp;$E932),'Hoja de Trabajo para listado'!$AB$151:$BA$151,0)),0)+IFERROR(INDEX('Hoja de Trabajo para listado'!$BC$155:$CB$1048576,MATCH($A932,'Hoja de Trabajo para listado'!$BC$155:$BC$1048576,0),MATCH((CUADRO!F$5&amp;$E932),'Hoja de Trabajo para listado'!$BC$151:$CB$151,0)),0)+IFERROR(INDEX('Hoja de Trabajo para listado'!$DE$153:$DG$274,MATCH($A932,'Hoja de Trabajo para listado'!$DE$153:$DE$1048576,0),MATCH((CUADRO!F$5&amp;$E932),'Hoja de Trabajo para listado'!$DE$151:$DG$151,0)),0)+IFERROR(INDEX('Hoja de Trabajo para listado'!$CD$155:$DC$1048576,MATCH($A932,'Hoja de Trabajo para listado'!$CD$155:$CD$1048576,0),MATCH((CUADRO!F$5&amp;$E932),'Hoja de Trabajo para listado'!$CD$151:$DC$151,0)),0)</f>
        <v>0</v>
      </c>
      <c r="G932" s="243">
        <f ca="1">+IFERROR(INDEX('Hoja de Trabajo para listado'!$A$155:$Z$1048576,MATCH($A932,'Hoja de Trabajo para listado'!$A$155:$A$1048576,0),MATCH((CUADRO!G$5&amp;$E932),'Hoja de Trabajo para listado'!$A$151:$Z$151,0)),0)+IFERROR(INDEX('Hoja de Trabajo para listado'!$AB$155:$BA$1048576,MATCH($A932,'Hoja de Trabajo para listado'!$AB$155:$AB$1048576,0),MATCH((CUADRO!G$5&amp;$E932),'Hoja de Trabajo para listado'!$AB$151:$BA$151,0)),0)+IFERROR(INDEX('Hoja de Trabajo para listado'!$BC$155:$CB$1048576,MATCH($A932,'Hoja de Trabajo para listado'!$BC$155:$BC$1048576,0),MATCH((CUADRO!G$5&amp;$E932),'Hoja de Trabajo para listado'!$BC$151:$CB$151,0)),0)+IFERROR(INDEX('Hoja de Trabajo para listado'!$DE$153:$DG$274,MATCH($A932,'Hoja de Trabajo para listado'!$DE$153:$DE$1048576,0),MATCH((CUADRO!G$5&amp;$E932),'Hoja de Trabajo para listado'!$DE$151:$DG$151,0)),0)+IFERROR(INDEX('Hoja de Trabajo para listado'!$CD$155:$DC$1048576,MATCH($A932,'Hoja de Trabajo para listado'!$CD$155:$CD$1048576,0),MATCH((CUADRO!G$5&amp;$E932),'Hoja de Trabajo para listado'!$CD$151:$DC$151,0)),0)</f>
        <v>0</v>
      </c>
      <c r="H932" s="243">
        <f ca="1">+IFERROR(INDEX('Hoja de Trabajo para listado'!$A$155:$Z$1048576,MATCH($A932,'Hoja de Trabajo para listado'!$A$155:$A$1048576,0),MATCH((CUADRO!H$5&amp;$E932),'Hoja de Trabajo para listado'!$A$151:$Z$151,0)),0)+IFERROR(INDEX('Hoja de Trabajo para listado'!$AB$155:$BA$1048576,MATCH($A932,'Hoja de Trabajo para listado'!$AB$155:$AB$1048576,0),MATCH((CUADRO!H$5&amp;$E932),'Hoja de Trabajo para listado'!$AB$151:$BA$151,0)),0)+IFERROR(INDEX('Hoja de Trabajo para listado'!$BC$155:$CB$1048576,MATCH($A932,'Hoja de Trabajo para listado'!$BC$155:$BC$1048576,0),MATCH((CUADRO!H$5&amp;$E932),'Hoja de Trabajo para listado'!$BC$151:$CB$151,0)),0)+IFERROR(INDEX('Hoja de Trabajo para listado'!$DE$153:$DG$274,MATCH($A932,'Hoja de Trabajo para listado'!$DE$153:$DE$1048576,0),MATCH((CUADRO!H$5&amp;$E932),'Hoja de Trabajo para listado'!$DE$151:$DG$151,0)),0)+IFERROR(INDEX('Hoja de Trabajo para listado'!$CD$155:$DC$1048576,MATCH($A932,'Hoja de Trabajo para listado'!$CD$155:$CD$1048576,0),MATCH((CUADRO!H$5&amp;$E932),'Hoja de Trabajo para listado'!$CD$151:$DC$151,0)),0)</f>
        <v>0</v>
      </c>
      <c r="I932" s="243">
        <f ca="1">+IFERROR(INDEX('Hoja de Trabajo para listado'!$A$155:$Z$1048576,MATCH($A932,'Hoja de Trabajo para listado'!$A$155:$A$1048576,0),MATCH((CUADRO!I$5&amp;$E932),'Hoja de Trabajo para listado'!$A$151:$Z$151,0)),0)+IFERROR(INDEX('Hoja de Trabajo para listado'!$AB$155:$BA$1048576,MATCH($A932,'Hoja de Trabajo para listado'!$AB$155:$AB$1048576,0),MATCH((CUADRO!I$5&amp;$E932),'Hoja de Trabajo para listado'!$AB$151:$BA$151,0)),0)+IFERROR(INDEX('Hoja de Trabajo para listado'!$BC$155:$CB$1048576,MATCH($A932,'Hoja de Trabajo para listado'!$BC$155:$BC$1048576,0),MATCH((CUADRO!I$5&amp;$E932),'Hoja de Trabajo para listado'!$BC$151:$CB$151,0)),0)+IFERROR(INDEX('Hoja de Trabajo para listado'!$DE$153:$DG$274,MATCH($A932,'Hoja de Trabajo para listado'!$DE$153:$DE$1048576,0),MATCH((CUADRO!I$5&amp;$E932),'Hoja de Trabajo para listado'!$DE$151:$DG$151,0)),0)+IFERROR(INDEX('Hoja de Trabajo para listado'!$CD$155:$DC$1048576,MATCH($A932,'Hoja de Trabajo para listado'!$CD$155:$CD$1048576,0),MATCH((CUADRO!I$5&amp;$E932),'Hoja de Trabajo para listado'!$CD$151:$DC$151,0)),0)</f>
        <v>0</v>
      </c>
      <c r="J932" s="243">
        <f ca="1">+IFERROR(INDEX('Hoja de Trabajo para listado'!$A$155:$Z$1048576,MATCH($A932,'Hoja de Trabajo para listado'!$A$155:$A$1048576,0),MATCH((CUADRO!J$5&amp;$E932),'Hoja de Trabajo para listado'!$A$151:$Z$151,0)),0)+IFERROR(INDEX('Hoja de Trabajo para listado'!$AB$155:$BA$1048576,MATCH($A932,'Hoja de Trabajo para listado'!$AB$155:$AB$1048576,0),MATCH((CUADRO!J$5&amp;$E932),'Hoja de Trabajo para listado'!$AB$151:$BA$151,0)),0)+IFERROR(INDEX('Hoja de Trabajo para listado'!$BC$155:$CB$1048576,MATCH($A932,'Hoja de Trabajo para listado'!$BC$155:$BC$1048576,0),MATCH((CUADRO!J$5&amp;$E932),'Hoja de Trabajo para listado'!$BC$151:$CB$151,0)),0)+IFERROR(INDEX('Hoja de Trabajo para listado'!$DE$153:$DG$274,MATCH($A932,'Hoja de Trabajo para listado'!$DE$153:$DE$1048576,0),MATCH((CUADRO!J$5&amp;$E932),'Hoja de Trabajo para listado'!$DE$151:$DG$151,0)),0)+IFERROR(INDEX('Hoja de Trabajo para listado'!$CD$155:$DC$1048576,MATCH($A932,'Hoja de Trabajo para listado'!$CD$155:$CD$1048576,0),MATCH((CUADRO!J$5&amp;$E932),'Hoja de Trabajo para listado'!$CD$151:$DC$151,0)),0)</f>
        <v>0</v>
      </c>
      <c r="K932" s="243">
        <f ca="1">+IFERROR(INDEX('Hoja de Trabajo para listado'!$A$155:$Z$1048576,MATCH($A932,'Hoja de Trabajo para listado'!$A$155:$A$1048576,0),MATCH((CUADRO!K$5&amp;$E932),'Hoja de Trabajo para listado'!$A$151:$Z$151,0)),0)+IFERROR(INDEX('Hoja de Trabajo para listado'!$AB$155:$BA$1048576,MATCH($A932,'Hoja de Trabajo para listado'!$AB$155:$AB$1048576,0),MATCH((CUADRO!K$5&amp;$E932),'Hoja de Trabajo para listado'!$AB$151:$BA$151,0)),0)+IFERROR(INDEX('Hoja de Trabajo para listado'!$BC$155:$CB$1048576,MATCH($A932,'Hoja de Trabajo para listado'!$BC$155:$BC$1048576,0),MATCH((CUADRO!K$5&amp;$E932),'Hoja de Trabajo para listado'!$BC$151:$CB$151,0)),0)+IFERROR(INDEX('Hoja de Trabajo para listado'!$DE$153:$DG$274,MATCH($A932,'Hoja de Trabajo para listado'!$DE$153:$DE$1048576,0),MATCH((CUADRO!K$5&amp;$E932),'Hoja de Trabajo para listado'!$DE$151:$DG$151,0)),0)+IFERROR(INDEX('Hoja de Trabajo para listado'!$CD$155:$DC$1048576,MATCH($A932,'Hoja de Trabajo para listado'!$CD$155:$CD$1048576,0),MATCH((CUADRO!K$5&amp;$E932),'Hoja de Trabajo para listado'!$CD$151:$DC$151,0)),0)</f>
        <v>0</v>
      </c>
      <c r="L932" s="243">
        <f ca="1">+IFERROR(INDEX('Hoja de Trabajo para listado'!$A$155:$Z$1048576,MATCH($A932,'Hoja de Trabajo para listado'!$A$155:$A$1048576,0),MATCH((CUADRO!L$5&amp;$E932),'Hoja de Trabajo para listado'!$A$151:$Z$151,0)),0)+IFERROR(INDEX('Hoja de Trabajo para listado'!$AB$155:$BA$1048576,MATCH($A932,'Hoja de Trabajo para listado'!$AB$155:$AB$1048576,0),MATCH((CUADRO!L$5&amp;$E932),'Hoja de Trabajo para listado'!$AB$151:$BA$151,0)),0)+IFERROR(INDEX('Hoja de Trabajo para listado'!$BC$155:$CB$1048576,MATCH($A932,'Hoja de Trabajo para listado'!$BC$155:$BC$1048576,0),MATCH((CUADRO!L$5&amp;$E932),'Hoja de Trabajo para listado'!$BC$151:$CB$151,0)),0)+IFERROR(INDEX('Hoja de Trabajo para listado'!$DE$153:$DG$274,MATCH($A932,'Hoja de Trabajo para listado'!$DE$153:$DE$1048576,0),MATCH((CUADRO!L$5&amp;$E932),'Hoja de Trabajo para listado'!$DE$151:$DG$151,0)),0)+IFERROR(INDEX('Hoja de Trabajo para listado'!$CD$155:$DC$1048576,MATCH($A932,'Hoja de Trabajo para listado'!$CD$155:$CD$1048576,0),MATCH((CUADRO!L$5&amp;$E932),'Hoja de Trabajo para listado'!$CD$151:$DC$151,0)),0)</f>
        <v>0</v>
      </c>
      <c r="M932" s="243">
        <f ca="1">+IFERROR(INDEX('Hoja de Trabajo para listado'!$A$155:$Z$1048576,MATCH($A932,'Hoja de Trabajo para listado'!$A$155:$A$1048576,0),MATCH((CUADRO!M$5&amp;$E932),'Hoja de Trabajo para listado'!$A$151:$Z$151,0)),0)+IFERROR(INDEX('Hoja de Trabajo para listado'!$AB$155:$BA$1048576,MATCH($A932,'Hoja de Trabajo para listado'!$AB$155:$AB$1048576,0),MATCH((CUADRO!M$5&amp;$E932),'Hoja de Trabajo para listado'!$AB$151:$BA$151,0)),0)+IFERROR(INDEX('Hoja de Trabajo para listado'!$BC$155:$CB$1048576,MATCH($A932,'Hoja de Trabajo para listado'!$BC$155:$BC$1048576,0),MATCH((CUADRO!M$5&amp;$E932),'Hoja de Trabajo para listado'!$BC$151:$CB$151,0)),0)+IFERROR(INDEX('Hoja de Trabajo para listado'!$DE$153:$DG$274,MATCH($A932,'Hoja de Trabajo para listado'!$DE$153:$DE$1048576,0),MATCH((CUADRO!M$5&amp;$E932),'Hoja de Trabajo para listado'!$DE$151:$DG$151,0)),0)+IFERROR(INDEX('Hoja de Trabajo para listado'!$CD$155:$DC$1048576,MATCH($A932,'Hoja de Trabajo para listado'!$CD$155:$CD$1048576,0),MATCH((CUADRO!M$5&amp;$E932),'Hoja de Trabajo para listado'!$CD$151:$DC$151,0)),0)</f>
        <v>0</v>
      </c>
      <c r="N932" s="243">
        <f ca="1">+IFERROR(INDEX('Hoja de Trabajo para listado'!$A$155:$Z$1048576,MATCH($A932,'Hoja de Trabajo para listado'!$A$155:$A$1048576,0),MATCH((CUADRO!N$5&amp;$E932),'Hoja de Trabajo para listado'!$A$151:$Z$151,0)),0)+IFERROR(INDEX('Hoja de Trabajo para listado'!$AB$155:$BA$1048576,MATCH($A932,'Hoja de Trabajo para listado'!$AB$155:$AB$1048576,0),MATCH((CUADRO!N$5&amp;$E932),'Hoja de Trabajo para listado'!$AB$151:$BA$151,0)),0)+IFERROR(INDEX('Hoja de Trabajo para listado'!$BC$155:$CB$1048576,MATCH($A932,'Hoja de Trabajo para listado'!$BC$155:$BC$1048576,0),MATCH((CUADRO!N$5&amp;$E932),'Hoja de Trabajo para listado'!$BC$151:$CB$151,0)),0)+IFERROR(INDEX('Hoja de Trabajo para listado'!$DE$153:$DG$274,MATCH($A932,'Hoja de Trabajo para listado'!$DE$153:$DE$1048576,0),MATCH((CUADRO!N$5&amp;$E932),'Hoja de Trabajo para listado'!$DE$151:$DG$151,0)),0)+IFERROR(INDEX('Hoja de Trabajo para listado'!$CD$155:$DC$1048576,MATCH($A932,'Hoja de Trabajo para listado'!$CD$155:$CD$1048576,0),MATCH((CUADRO!N$5&amp;$E932),'Hoja de Trabajo para listado'!$CD$151:$DC$151,0)),0)</f>
        <v>0</v>
      </c>
      <c r="O932" s="243">
        <f ca="1">+IFERROR(INDEX('Hoja de Trabajo para listado'!$A$155:$Z$1048576,MATCH($A932,'Hoja de Trabajo para listado'!$A$155:$A$1048576,0),MATCH((CUADRO!O$5&amp;$E932),'Hoja de Trabajo para listado'!$A$151:$Z$151,0)),0)+IFERROR(INDEX('Hoja de Trabajo para listado'!$AB$155:$BA$1048576,MATCH($A932,'Hoja de Trabajo para listado'!$AB$155:$AB$1048576,0),MATCH((CUADRO!O$5&amp;$E932),'Hoja de Trabajo para listado'!$AB$151:$BA$151,0)),0)+IFERROR(INDEX('Hoja de Trabajo para listado'!$BC$155:$CB$1048576,MATCH($A932,'Hoja de Trabajo para listado'!$BC$155:$BC$1048576,0),MATCH((CUADRO!O$5&amp;$E932),'Hoja de Trabajo para listado'!$BC$151:$CB$151,0)),0)+IFERROR(INDEX('Hoja de Trabajo para listado'!$DE$153:$DG$274,MATCH($A932,'Hoja de Trabajo para listado'!$DE$153:$DE$1048576,0),MATCH((CUADRO!O$5&amp;$E932),'Hoja de Trabajo para listado'!$DE$151:$DG$151,0)),0)+IFERROR(INDEX('Hoja de Trabajo para listado'!$CD$155:$DC$1048576,MATCH($A932,'Hoja de Trabajo para listado'!$CD$155:$CD$1048576,0),MATCH((CUADRO!O$5&amp;$E932),'Hoja de Trabajo para listado'!$CD$151:$DC$151,0)),0)</f>
        <v>0</v>
      </c>
      <c r="P932" s="243">
        <f ca="1">+IFERROR(INDEX('Hoja de Trabajo para listado'!$A$155:$Z$1048576,MATCH($A932,'Hoja de Trabajo para listado'!$A$155:$A$1048576,0),MATCH((CUADRO!P$5&amp;$E932),'Hoja de Trabajo para listado'!$A$151:$Z$151,0)),0)+IFERROR(INDEX('Hoja de Trabajo para listado'!$AB$155:$BA$1048576,MATCH($A932,'Hoja de Trabajo para listado'!$AB$155:$AB$1048576,0),MATCH((CUADRO!P$5&amp;$E932),'Hoja de Trabajo para listado'!$AB$151:$BA$151,0)),0)+IFERROR(INDEX('Hoja de Trabajo para listado'!$BC$155:$CB$1048576,MATCH($A932,'Hoja de Trabajo para listado'!$BC$155:$BC$1048576,0),MATCH((CUADRO!P$5&amp;$E932),'Hoja de Trabajo para listado'!$BC$151:$CB$151,0)),0)+IFERROR(INDEX('Hoja de Trabajo para listado'!$DE$153:$DG$274,MATCH($A932,'Hoja de Trabajo para listado'!$DE$153:$DE$1048576,0),MATCH((CUADRO!P$5&amp;$E932),'Hoja de Trabajo para listado'!$DE$151:$DG$151,0)),0)+IFERROR(INDEX('Hoja de Trabajo para listado'!$CD$155:$DC$1048576,MATCH($A932,'Hoja de Trabajo para listado'!$CD$155:$CD$1048576,0),MATCH((CUADRO!P$5&amp;$E932),'Hoja de Trabajo para listado'!$CD$151:$DC$151,0)),0)</f>
        <v>0</v>
      </c>
      <c r="Q932" s="243">
        <f ca="1">+IFERROR(INDEX('Hoja de Trabajo para listado'!$A$155:$Z$1048576,MATCH($A932,'Hoja de Trabajo para listado'!$A$155:$A$1048576,0),MATCH((CUADRO!Q$5&amp;$E932),'Hoja de Trabajo para listado'!$A$151:$Z$151,0)),0)+IFERROR(INDEX('Hoja de Trabajo para listado'!$AB$155:$BA$1048576,MATCH($A932,'Hoja de Trabajo para listado'!$AB$155:$AB$1048576,0),MATCH((CUADRO!Q$5&amp;$E932),'Hoja de Trabajo para listado'!$AB$151:$BA$151,0)),0)+IFERROR(INDEX('Hoja de Trabajo para listado'!$BC$155:$CB$1048576,MATCH($A932,'Hoja de Trabajo para listado'!$BC$155:$BC$1048576,0),MATCH((CUADRO!Q$5&amp;$E932),'Hoja de Trabajo para listado'!$BC$151:$CB$151,0)),0)+IFERROR(INDEX('Hoja de Trabajo para listado'!$DE$153:$DG$274,MATCH($A932,'Hoja de Trabajo para listado'!$DE$153:$DE$1048576,0),MATCH((CUADRO!Q$5&amp;$E932),'Hoja de Trabajo para listado'!$DE$151:$DG$151,0)),0)+IFERROR(INDEX('Hoja de Trabajo para listado'!$CD$155:$DC$1048576,MATCH($A932,'Hoja de Trabajo para listado'!$CD$155:$CD$1048576,0),MATCH((CUADRO!Q$5&amp;$E932),'Hoja de Trabajo para listado'!$CD$151:$DC$151,0)),0)</f>
        <v>0</v>
      </c>
      <c r="R932" s="243">
        <f t="shared" ca="1" si="31"/>
        <v>0</v>
      </c>
      <c r="S932" s="249"/>
      <c r="T932" s="243">
        <f ca="1">+T933</f>
        <v>0</v>
      </c>
      <c r="U932" s="242">
        <f t="shared" si="32"/>
        <v>1</v>
      </c>
      <c r="V932" s="333" t="str">
        <f>+VLOOKUP(A932,bd_lista!$A$3:$E$590,5,FALSE)</f>
        <v>Gobiernos Autonomos Municipales</v>
      </c>
      <c r="W932" s="391" t="str">
        <f>+V932</f>
        <v>Gobiernos Autonomos Municipales</v>
      </c>
      <c r="X932" s="242">
        <f>+VLOOKUP(A932,[4]Sheet1!$A$13:$D$744,4,FALSE)</f>
        <v>0</v>
      </c>
      <c r="Y932" s="242" t="e">
        <f>+VLOOKUP(X932,bd_lista!$A$3:$C$590,3,FALSE)</f>
        <v>#N/A</v>
      </c>
      <c r="Z932" s="294">
        <f>+X932</f>
        <v>0</v>
      </c>
      <c r="AA932" s="295" t="e">
        <f>+Y932</f>
        <v>#N/A</v>
      </c>
    </row>
    <row r="933" spans="1:27" customFormat="1" ht="15" hidden="1" customHeight="1">
      <c r="A933" s="32">
        <v>1610</v>
      </c>
      <c r="B933" s="388"/>
      <c r="C933" s="247" t="str">
        <f>+VLOOKUP(A933,bd_lista!$A$3:$C$590,3,FALSE)</f>
        <v>Gobierno Autónomo Municipal de El Puente</v>
      </c>
      <c r="D933" s="390"/>
      <c r="E933" s="244" t="s">
        <v>1305</v>
      </c>
      <c r="F933" s="245">
        <f ca="1">+IFERROR(INDEX('Hoja de Trabajo para listado'!$A$155:$Z$1048576,MATCH($A933,'Hoja de Trabajo para listado'!$A$155:$A$1048576,0),MATCH((CUADRO!F$5&amp;$E933),'Hoja de Trabajo para listado'!$A$151:$Z$151,0)),0)+IFERROR(INDEX('Hoja de Trabajo para listado'!$AB$155:$BA$1048576,MATCH($A933,'Hoja de Trabajo para listado'!$AB$155:$AB$1048576,0),MATCH((CUADRO!F$5&amp;$E933),'Hoja de Trabajo para listado'!$AB$151:$BA$151,0)),0)+IFERROR(INDEX('Hoja de Trabajo para listado'!$BC$155:$CB$1048576,MATCH($A933,'Hoja de Trabajo para listado'!$BC$155:$BC$1048576,0),MATCH((CUADRO!F$5&amp;$E933),'Hoja de Trabajo para listado'!$BC$151:$CB$151,0)),0)+IFERROR(INDEX('Hoja de Trabajo para listado'!$DE$153:$DG$274,MATCH($A933,'Hoja de Trabajo para listado'!$DE$153:$DE$1048576,0),MATCH((CUADRO!F$5&amp;$E933),'Hoja de Trabajo para listado'!$DE$151:$DG$151,0)),0)+IFERROR(INDEX('Hoja de Trabajo para listado'!$CD$155:$DC$1048576,MATCH($A933,'Hoja de Trabajo para listado'!$CD$155:$CD$1048576,0),MATCH((CUADRO!F$5&amp;$E933),'Hoja de Trabajo para listado'!$CD$151:$DC$151,0)),0)</f>
        <v>0</v>
      </c>
      <c r="G933" s="245">
        <f ca="1">+IFERROR(INDEX('Hoja de Trabajo para listado'!$A$155:$Z$1048576,MATCH($A933,'Hoja de Trabajo para listado'!$A$155:$A$1048576,0),MATCH((CUADRO!G$5&amp;$E933),'Hoja de Trabajo para listado'!$A$151:$Z$151,0)),0)+IFERROR(INDEX('Hoja de Trabajo para listado'!$AB$155:$BA$1048576,MATCH($A933,'Hoja de Trabajo para listado'!$AB$155:$AB$1048576,0),MATCH((CUADRO!G$5&amp;$E933),'Hoja de Trabajo para listado'!$AB$151:$BA$151,0)),0)+IFERROR(INDEX('Hoja de Trabajo para listado'!$BC$155:$CB$1048576,MATCH($A933,'Hoja de Trabajo para listado'!$BC$155:$BC$1048576,0),MATCH((CUADRO!G$5&amp;$E933),'Hoja de Trabajo para listado'!$BC$151:$CB$151,0)),0)+IFERROR(INDEX('Hoja de Trabajo para listado'!$DE$153:$DG$274,MATCH($A933,'Hoja de Trabajo para listado'!$DE$153:$DE$1048576,0),MATCH((CUADRO!G$5&amp;$E933),'Hoja de Trabajo para listado'!$DE$151:$DG$151,0)),0)+IFERROR(INDEX('Hoja de Trabajo para listado'!$CD$155:$DC$1048576,MATCH($A933,'Hoja de Trabajo para listado'!$CD$155:$CD$1048576,0),MATCH((CUADRO!G$5&amp;$E933),'Hoja de Trabajo para listado'!$CD$151:$DC$151,0)),0)</f>
        <v>0</v>
      </c>
      <c r="H933" s="245">
        <f ca="1">+IFERROR(INDEX('Hoja de Trabajo para listado'!$A$155:$Z$1048576,MATCH($A933,'Hoja de Trabajo para listado'!$A$155:$A$1048576,0),MATCH((CUADRO!H$5&amp;$E933),'Hoja de Trabajo para listado'!$A$151:$Z$151,0)),0)+IFERROR(INDEX('Hoja de Trabajo para listado'!$AB$155:$BA$1048576,MATCH($A933,'Hoja de Trabajo para listado'!$AB$155:$AB$1048576,0),MATCH((CUADRO!H$5&amp;$E933),'Hoja de Trabajo para listado'!$AB$151:$BA$151,0)),0)+IFERROR(INDEX('Hoja de Trabajo para listado'!$BC$155:$CB$1048576,MATCH($A933,'Hoja de Trabajo para listado'!$BC$155:$BC$1048576,0),MATCH((CUADRO!H$5&amp;$E933),'Hoja de Trabajo para listado'!$BC$151:$CB$151,0)),0)+IFERROR(INDEX('Hoja de Trabajo para listado'!$DE$153:$DG$274,MATCH($A933,'Hoja de Trabajo para listado'!$DE$153:$DE$1048576,0),MATCH((CUADRO!H$5&amp;$E933),'Hoja de Trabajo para listado'!$DE$151:$DG$151,0)),0)+IFERROR(INDEX('Hoja de Trabajo para listado'!$CD$155:$DC$1048576,MATCH($A933,'Hoja de Trabajo para listado'!$CD$155:$CD$1048576,0),MATCH((CUADRO!H$5&amp;$E933),'Hoja de Trabajo para listado'!$CD$151:$DC$151,0)),0)</f>
        <v>0</v>
      </c>
      <c r="I933" s="245">
        <f ca="1">+IFERROR(INDEX('Hoja de Trabajo para listado'!$A$155:$Z$1048576,MATCH($A933,'Hoja de Trabajo para listado'!$A$155:$A$1048576,0),MATCH((CUADRO!I$5&amp;$E933),'Hoja de Trabajo para listado'!$A$151:$Z$151,0)),0)+IFERROR(INDEX('Hoja de Trabajo para listado'!$AB$155:$BA$1048576,MATCH($A933,'Hoja de Trabajo para listado'!$AB$155:$AB$1048576,0),MATCH((CUADRO!I$5&amp;$E933),'Hoja de Trabajo para listado'!$AB$151:$BA$151,0)),0)+IFERROR(INDEX('Hoja de Trabajo para listado'!$BC$155:$CB$1048576,MATCH($A933,'Hoja de Trabajo para listado'!$BC$155:$BC$1048576,0),MATCH((CUADRO!I$5&amp;$E933),'Hoja de Trabajo para listado'!$BC$151:$CB$151,0)),0)+IFERROR(INDEX('Hoja de Trabajo para listado'!$DE$153:$DG$274,MATCH($A933,'Hoja de Trabajo para listado'!$DE$153:$DE$1048576,0),MATCH((CUADRO!I$5&amp;$E933),'Hoja de Trabajo para listado'!$DE$151:$DG$151,0)),0)+IFERROR(INDEX('Hoja de Trabajo para listado'!$CD$155:$DC$1048576,MATCH($A933,'Hoja de Trabajo para listado'!$CD$155:$CD$1048576,0),MATCH((CUADRO!I$5&amp;$E933),'Hoja de Trabajo para listado'!$CD$151:$DC$151,0)),0)</f>
        <v>0</v>
      </c>
      <c r="J933" s="245">
        <f ca="1">+IFERROR(INDEX('Hoja de Trabajo para listado'!$A$155:$Z$1048576,MATCH($A933,'Hoja de Trabajo para listado'!$A$155:$A$1048576,0),MATCH((CUADRO!J$5&amp;$E933),'Hoja de Trabajo para listado'!$A$151:$Z$151,0)),0)+IFERROR(INDEX('Hoja de Trabajo para listado'!$AB$155:$BA$1048576,MATCH($A933,'Hoja de Trabajo para listado'!$AB$155:$AB$1048576,0),MATCH((CUADRO!J$5&amp;$E933),'Hoja de Trabajo para listado'!$AB$151:$BA$151,0)),0)+IFERROR(INDEX('Hoja de Trabajo para listado'!$BC$155:$CB$1048576,MATCH($A933,'Hoja de Trabajo para listado'!$BC$155:$BC$1048576,0),MATCH((CUADRO!J$5&amp;$E933),'Hoja de Trabajo para listado'!$BC$151:$CB$151,0)),0)+IFERROR(INDEX('Hoja de Trabajo para listado'!$DE$153:$DG$274,MATCH($A933,'Hoja de Trabajo para listado'!$DE$153:$DE$1048576,0),MATCH((CUADRO!J$5&amp;$E933),'Hoja de Trabajo para listado'!$DE$151:$DG$151,0)),0)+IFERROR(INDEX('Hoja de Trabajo para listado'!$CD$155:$DC$1048576,MATCH($A933,'Hoja de Trabajo para listado'!$CD$155:$CD$1048576,0),MATCH((CUADRO!J$5&amp;$E933),'Hoja de Trabajo para listado'!$CD$151:$DC$151,0)),0)</f>
        <v>0</v>
      </c>
      <c r="K933" s="245">
        <f ca="1">+IFERROR(INDEX('Hoja de Trabajo para listado'!$A$155:$Z$1048576,MATCH($A933,'Hoja de Trabajo para listado'!$A$155:$A$1048576,0),MATCH((CUADRO!K$5&amp;$E933),'Hoja de Trabajo para listado'!$A$151:$Z$151,0)),0)+IFERROR(INDEX('Hoja de Trabajo para listado'!$AB$155:$BA$1048576,MATCH($A933,'Hoja de Trabajo para listado'!$AB$155:$AB$1048576,0),MATCH((CUADRO!K$5&amp;$E933),'Hoja de Trabajo para listado'!$AB$151:$BA$151,0)),0)+IFERROR(INDEX('Hoja de Trabajo para listado'!$BC$155:$CB$1048576,MATCH($A933,'Hoja de Trabajo para listado'!$BC$155:$BC$1048576,0),MATCH((CUADRO!K$5&amp;$E933),'Hoja de Trabajo para listado'!$BC$151:$CB$151,0)),0)+IFERROR(INDEX('Hoja de Trabajo para listado'!$DE$153:$DG$274,MATCH($A933,'Hoja de Trabajo para listado'!$DE$153:$DE$1048576,0),MATCH((CUADRO!K$5&amp;$E933),'Hoja de Trabajo para listado'!$DE$151:$DG$151,0)),0)+IFERROR(INDEX('Hoja de Trabajo para listado'!$CD$155:$DC$1048576,MATCH($A933,'Hoja de Trabajo para listado'!$CD$155:$CD$1048576,0),MATCH((CUADRO!K$5&amp;$E933),'Hoja de Trabajo para listado'!$CD$151:$DC$151,0)),0)</f>
        <v>0</v>
      </c>
      <c r="L933" s="245">
        <f ca="1">+IFERROR(INDEX('Hoja de Trabajo para listado'!$A$155:$Z$1048576,MATCH($A933,'Hoja de Trabajo para listado'!$A$155:$A$1048576,0),MATCH((CUADRO!L$5&amp;$E933),'Hoja de Trabajo para listado'!$A$151:$Z$151,0)),0)+IFERROR(INDEX('Hoja de Trabajo para listado'!$AB$155:$BA$1048576,MATCH($A933,'Hoja de Trabajo para listado'!$AB$155:$AB$1048576,0),MATCH((CUADRO!L$5&amp;$E933),'Hoja de Trabajo para listado'!$AB$151:$BA$151,0)),0)+IFERROR(INDEX('Hoja de Trabajo para listado'!$BC$155:$CB$1048576,MATCH($A933,'Hoja de Trabajo para listado'!$BC$155:$BC$1048576,0),MATCH((CUADRO!L$5&amp;$E933),'Hoja de Trabajo para listado'!$BC$151:$CB$151,0)),0)+IFERROR(INDEX('Hoja de Trabajo para listado'!$DE$153:$DG$274,MATCH($A933,'Hoja de Trabajo para listado'!$DE$153:$DE$1048576,0),MATCH((CUADRO!L$5&amp;$E933),'Hoja de Trabajo para listado'!$DE$151:$DG$151,0)),0)+IFERROR(INDEX('Hoja de Trabajo para listado'!$CD$155:$DC$1048576,MATCH($A933,'Hoja de Trabajo para listado'!$CD$155:$CD$1048576,0),MATCH((CUADRO!L$5&amp;$E933),'Hoja de Trabajo para listado'!$CD$151:$DC$151,0)),0)</f>
        <v>0</v>
      </c>
      <c r="M933" s="245">
        <f ca="1">+IFERROR(INDEX('Hoja de Trabajo para listado'!$A$155:$Z$1048576,MATCH($A933,'Hoja de Trabajo para listado'!$A$155:$A$1048576,0),MATCH((CUADRO!M$5&amp;$E933),'Hoja de Trabajo para listado'!$A$151:$Z$151,0)),0)+IFERROR(INDEX('Hoja de Trabajo para listado'!$AB$155:$BA$1048576,MATCH($A933,'Hoja de Trabajo para listado'!$AB$155:$AB$1048576,0),MATCH((CUADRO!M$5&amp;$E933),'Hoja de Trabajo para listado'!$AB$151:$BA$151,0)),0)+IFERROR(INDEX('Hoja de Trabajo para listado'!$BC$155:$CB$1048576,MATCH($A933,'Hoja de Trabajo para listado'!$BC$155:$BC$1048576,0),MATCH((CUADRO!M$5&amp;$E933),'Hoja de Trabajo para listado'!$BC$151:$CB$151,0)),0)+IFERROR(INDEX('Hoja de Trabajo para listado'!$DE$153:$DG$274,MATCH($A933,'Hoja de Trabajo para listado'!$DE$153:$DE$1048576,0),MATCH((CUADRO!M$5&amp;$E933),'Hoja de Trabajo para listado'!$DE$151:$DG$151,0)),0)+IFERROR(INDEX('Hoja de Trabajo para listado'!$CD$155:$DC$1048576,MATCH($A933,'Hoja de Trabajo para listado'!$CD$155:$CD$1048576,0),MATCH((CUADRO!M$5&amp;$E933),'Hoja de Trabajo para listado'!$CD$151:$DC$151,0)),0)</f>
        <v>0</v>
      </c>
      <c r="N933" s="245">
        <f ca="1">+IFERROR(INDEX('Hoja de Trabajo para listado'!$A$155:$Z$1048576,MATCH($A933,'Hoja de Trabajo para listado'!$A$155:$A$1048576,0),MATCH((CUADRO!N$5&amp;$E933),'Hoja de Trabajo para listado'!$A$151:$Z$151,0)),0)+IFERROR(INDEX('Hoja de Trabajo para listado'!$AB$155:$BA$1048576,MATCH($A933,'Hoja de Trabajo para listado'!$AB$155:$AB$1048576,0),MATCH((CUADRO!N$5&amp;$E933),'Hoja de Trabajo para listado'!$AB$151:$BA$151,0)),0)+IFERROR(INDEX('Hoja de Trabajo para listado'!$BC$155:$CB$1048576,MATCH($A933,'Hoja de Trabajo para listado'!$BC$155:$BC$1048576,0),MATCH((CUADRO!N$5&amp;$E933),'Hoja de Trabajo para listado'!$BC$151:$CB$151,0)),0)+IFERROR(INDEX('Hoja de Trabajo para listado'!$DE$153:$DG$274,MATCH($A933,'Hoja de Trabajo para listado'!$DE$153:$DE$1048576,0),MATCH((CUADRO!N$5&amp;$E933),'Hoja de Trabajo para listado'!$DE$151:$DG$151,0)),0)+IFERROR(INDEX('Hoja de Trabajo para listado'!$CD$155:$DC$1048576,MATCH($A933,'Hoja de Trabajo para listado'!$CD$155:$CD$1048576,0),MATCH((CUADRO!N$5&amp;$E933),'Hoja de Trabajo para listado'!$CD$151:$DC$151,0)),0)</f>
        <v>0</v>
      </c>
      <c r="O933" s="245">
        <f ca="1">+IFERROR(INDEX('Hoja de Trabajo para listado'!$A$155:$Z$1048576,MATCH($A933,'Hoja de Trabajo para listado'!$A$155:$A$1048576,0),MATCH((CUADRO!O$5&amp;$E933),'Hoja de Trabajo para listado'!$A$151:$Z$151,0)),0)+IFERROR(INDEX('Hoja de Trabajo para listado'!$AB$155:$BA$1048576,MATCH($A933,'Hoja de Trabajo para listado'!$AB$155:$AB$1048576,0),MATCH((CUADRO!O$5&amp;$E933),'Hoja de Trabajo para listado'!$AB$151:$BA$151,0)),0)+IFERROR(INDEX('Hoja de Trabajo para listado'!$BC$155:$CB$1048576,MATCH($A933,'Hoja de Trabajo para listado'!$BC$155:$BC$1048576,0),MATCH((CUADRO!O$5&amp;$E933),'Hoja de Trabajo para listado'!$BC$151:$CB$151,0)),0)+IFERROR(INDEX('Hoja de Trabajo para listado'!$DE$153:$DG$274,MATCH($A933,'Hoja de Trabajo para listado'!$DE$153:$DE$1048576,0),MATCH((CUADRO!O$5&amp;$E933),'Hoja de Trabajo para listado'!$DE$151:$DG$151,0)),0)+IFERROR(INDEX('Hoja de Trabajo para listado'!$CD$155:$DC$1048576,MATCH($A933,'Hoja de Trabajo para listado'!$CD$155:$CD$1048576,0),MATCH((CUADRO!O$5&amp;$E933),'Hoja de Trabajo para listado'!$CD$151:$DC$151,0)),0)</f>
        <v>0</v>
      </c>
      <c r="P933" s="245">
        <f ca="1">+IFERROR(INDEX('Hoja de Trabajo para listado'!$A$155:$Z$1048576,MATCH($A933,'Hoja de Trabajo para listado'!$A$155:$A$1048576,0),MATCH((CUADRO!P$5&amp;$E933),'Hoja de Trabajo para listado'!$A$151:$Z$151,0)),0)+IFERROR(INDEX('Hoja de Trabajo para listado'!$AB$155:$BA$1048576,MATCH($A933,'Hoja de Trabajo para listado'!$AB$155:$AB$1048576,0),MATCH((CUADRO!P$5&amp;$E933),'Hoja de Trabajo para listado'!$AB$151:$BA$151,0)),0)+IFERROR(INDEX('Hoja de Trabajo para listado'!$BC$155:$CB$1048576,MATCH($A933,'Hoja de Trabajo para listado'!$BC$155:$BC$1048576,0),MATCH((CUADRO!P$5&amp;$E933),'Hoja de Trabajo para listado'!$BC$151:$CB$151,0)),0)+IFERROR(INDEX('Hoja de Trabajo para listado'!$DE$153:$DG$274,MATCH($A933,'Hoja de Trabajo para listado'!$DE$153:$DE$1048576,0),MATCH((CUADRO!P$5&amp;$E933),'Hoja de Trabajo para listado'!$DE$151:$DG$151,0)),0)+IFERROR(INDEX('Hoja de Trabajo para listado'!$CD$155:$DC$1048576,MATCH($A933,'Hoja de Trabajo para listado'!$CD$155:$CD$1048576,0),MATCH((CUADRO!P$5&amp;$E933),'Hoja de Trabajo para listado'!$CD$151:$DC$151,0)),0)</f>
        <v>0</v>
      </c>
      <c r="Q933" s="245">
        <f ca="1">+IFERROR(INDEX('Hoja de Trabajo para listado'!$A$155:$Z$1048576,MATCH($A933,'Hoja de Trabajo para listado'!$A$155:$A$1048576,0),MATCH((CUADRO!Q$5&amp;$E933),'Hoja de Trabajo para listado'!$A$151:$Z$151,0)),0)+IFERROR(INDEX('Hoja de Trabajo para listado'!$AB$155:$BA$1048576,MATCH($A933,'Hoja de Trabajo para listado'!$AB$155:$AB$1048576,0),MATCH((CUADRO!Q$5&amp;$E933),'Hoja de Trabajo para listado'!$AB$151:$BA$151,0)),0)+IFERROR(INDEX('Hoja de Trabajo para listado'!$BC$155:$CB$1048576,MATCH($A933,'Hoja de Trabajo para listado'!$BC$155:$BC$1048576,0),MATCH((CUADRO!Q$5&amp;$E933),'Hoja de Trabajo para listado'!$BC$151:$CB$151,0)),0)+IFERROR(INDEX('Hoja de Trabajo para listado'!$DE$153:$DG$274,MATCH($A933,'Hoja de Trabajo para listado'!$DE$153:$DE$1048576,0),MATCH((CUADRO!Q$5&amp;$E933),'Hoja de Trabajo para listado'!$DE$151:$DG$151,0)),0)+IFERROR(INDEX('Hoja de Trabajo para listado'!$CD$155:$DC$1048576,MATCH($A933,'Hoja de Trabajo para listado'!$CD$155:$CD$1048576,0),MATCH((CUADRO!Q$5&amp;$E933),'Hoja de Trabajo para listado'!$CD$151:$DC$151,0)),0)</f>
        <v>0</v>
      </c>
      <c r="R933" s="245">
        <f t="shared" ca="1" si="31"/>
        <v>0</v>
      </c>
      <c r="S933" s="259">
        <f ca="1">+R932+R933</f>
        <v>0</v>
      </c>
      <c r="T933" s="245">
        <f ca="1">+S933</f>
        <v>0</v>
      </c>
      <c r="U933" s="244">
        <f t="shared" si="32"/>
        <v>2</v>
      </c>
      <c r="V933" s="333" t="str">
        <f>+VLOOKUP(A933,bd_lista!$A$3:$E$590,5,FALSE)</f>
        <v>Gobiernos Autonomos Municipales</v>
      </c>
      <c r="W933" s="392"/>
      <c r="X933" s="242">
        <f>+VLOOKUP(A933,[4]Sheet1!$A$13:$D$744,4,FALSE)</f>
        <v>0</v>
      </c>
      <c r="Y933" s="242" t="e">
        <f>+VLOOKUP(X933,bd_lista!$A$3:$C$590,3,FALSE)</f>
        <v>#N/A</v>
      </c>
      <c r="Z933" s="292"/>
      <c r="AA933" s="293"/>
    </row>
    <row r="934" spans="1:27" customFormat="1" ht="15" hidden="1" customHeight="1">
      <c r="A934" s="32">
        <v>1611</v>
      </c>
      <c r="B934" s="387">
        <f>+A934</f>
        <v>1611</v>
      </c>
      <c r="C934" s="247" t="str">
        <f>+VLOOKUP(A934,bd_lista!$A$3:$C$590,3,FALSE)</f>
        <v>Gobierno Autónomo Municipal de Entre Ríos</v>
      </c>
      <c r="D934" s="389" t="str">
        <f>+C934</f>
        <v>Gobierno Autónomo Municipal de Entre Ríos</v>
      </c>
      <c r="E934" s="242" t="s">
        <v>1304</v>
      </c>
      <c r="F934" s="243">
        <f ca="1">+IFERROR(INDEX('Hoja de Trabajo para listado'!$A$155:$Z$1048576,MATCH($A934,'Hoja de Trabajo para listado'!$A$155:$A$1048576,0),MATCH((CUADRO!F$5&amp;$E934),'Hoja de Trabajo para listado'!$A$151:$Z$151,0)),0)+IFERROR(INDEX('Hoja de Trabajo para listado'!$AB$155:$BA$1048576,MATCH($A934,'Hoja de Trabajo para listado'!$AB$155:$AB$1048576,0),MATCH((CUADRO!F$5&amp;$E934),'Hoja de Trabajo para listado'!$AB$151:$BA$151,0)),0)+IFERROR(INDEX('Hoja de Trabajo para listado'!$BC$155:$CB$1048576,MATCH($A934,'Hoja de Trabajo para listado'!$BC$155:$BC$1048576,0),MATCH((CUADRO!F$5&amp;$E934),'Hoja de Trabajo para listado'!$BC$151:$CB$151,0)),0)+IFERROR(INDEX('Hoja de Trabajo para listado'!$DE$153:$DG$274,MATCH($A934,'Hoja de Trabajo para listado'!$DE$153:$DE$1048576,0),MATCH((CUADRO!F$5&amp;$E934),'Hoja de Trabajo para listado'!$DE$151:$DG$151,0)),0)+IFERROR(INDEX('Hoja de Trabajo para listado'!$CD$155:$DC$1048576,MATCH($A934,'Hoja de Trabajo para listado'!$CD$155:$CD$1048576,0),MATCH((CUADRO!F$5&amp;$E934),'Hoja de Trabajo para listado'!$CD$151:$DC$151,0)),0)</f>
        <v>0</v>
      </c>
      <c r="G934" s="243">
        <f ca="1">+IFERROR(INDEX('Hoja de Trabajo para listado'!$A$155:$Z$1048576,MATCH($A934,'Hoja de Trabajo para listado'!$A$155:$A$1048576,0),MATCH((CUADRO!G$5&amp;$E934),'Hoja de Trabajo para listado'!$A$151:$Z$151,0)),0)+IFERROR(INDEX('Hoja de Trabajo para listado'!$AB$155:$BA$1048576,MATCH($A934,'Hoja de Trabajo para listado'!$AB$155:$AB$1048576,0),MATCH((CUADRO!G$5&amp;$E934),'Hoja de Trabajo para listado'!$AB$151:$BA$151,0)),0)+IFERROR(INDEX('Hoja de Trabajo para listado'!$BC$155:$CB$1048576,MATCH($A934,'Hoja de Trabajo para listado'!$BC$155:$BC$1048576,0),MATCH((CUADRO!G$5&amp;$E934),'Hoja de Trabajo para listado'!$BC$151:$CB$151,0)),0)+IFERROR(INDEX('Hoja de Trabajo para listado'!$DE$153:$DG$274,MATCH($A934,'Hoja de Trabajo para listado'!$DE$153:$DE$1048576,0),MATCH((CUADRO!G$5&amp;$E934),'Hoja de Trabajo para listado'!$DE$151:$DG$151,0)),0)+IFERROR(INDEX('Hoja de Trabajo para listado'!$CD$155:$DC$1048576,MATCH($A934,'Hoja de Trabajo para listado'!$CD$155:$CD$1048576,0),MATCH((CUADRO!G$5&amp;$E934),'Hoja de Trabajo para listado'!$CD$151:$DC$151,0)),0)</f>
        <v>0</v>
      </c>
      <c r="H934" s="243">
        <f ca="1">+IFERROR(INDEX('Hoja de Trabajo para listado'!$A$155:$Z$1048576,MATCH($A934,'Hoja de Trabajo para listado'!$A$155:$A$1048576,0),MATCH((CUADRO!H$5&amp;$E934),'Hoja de Trabajo para listado'!$A$151:$Z$151,0)),0)+IFERROR(INDEX('Hoja de Trabajo para listado'!$AB$155:$BA$1048576,MATCH($A934,'Hoja de Trabajo para listado'!$AB$155:$AB$1048576,0),MATCH((CUADRO!H$5&amp;$E934),'Hoja de Trabajo para listado'!$AB$151:$BA$151,0)),0)+IFERROR(INDEX('Hoja de Trabajo para listado'!$BC$155:$CB$1048576,MATCH($A934,'Hoja de Trabajo para listado'!$BC$155:$BC$1048576,0),MATCH((CUADRO!H$5&amp;$E934),'Hoja de Trabajo para listado'!$BC$151:$CB$151,0)),0)+IFERROR(INDEX('Hoja de Trabajo para listado'!$DE$153:$DG$274,MATCH($A934,'Hoja de Trabajo para listado'!$DE$153:$DE$1048576,0),MATCH((CUADRO!H$5&amp;$E934),'Hoja de Trabajo para listado'!$DE$151:$DG$151,0)),0)+IFERROR(INDEX('Hoja de Trabajo para listado'!$CD$155:$DC$1048576,MATCH($A934,'Hoja de Trabajo para listado'!$CD$155:$CD$1048576,0),MATCH((CUADRO!H$5&amp;$E934),'Hoja de Trabajo para listado'!$CD$151:$DC$151,0)),0)</f>
        <v>0</v>
      </c>
      <c r="I934" s="243">
        <f ca="1">+IFERROR(INDEX('Hoja de Trabajo para listado'!$A$155:$Z$1048576,MATCH($A934,'Hoja de Trabajo para listado'!$A$155:$A$1048576,0),MATCH((CUADRO!I$5&amp;$E934),'Hoja de Trabajo para listado'!$A$151:$Z$151,0)),0)+IFERROR(INDEX('Hoja de Trabajo para listado'!$AB$155:$BA$1048576,MATCH($A934,'Hoja de Trabajo para listado'!$AB$155:$AB$1048576,0),MATCH((CUADRO!I$5&amp;$E934),'Hoja de Trabajo para listado'!$AB$151:$BA$151,0)),0)+IFERROR(INDEX('Hoja de Trabajo para listado'!$BC$155:$CB$1048576,MATCH($A934,'Hoja de Trabajo para listado'!$BC$155:$BC$1048576,0),MATCH((CUADRO!I$5&amp;$E934),'Hoja de Trabajo para listado'!$BC$151:$CB$151,0)),0)+IFERROR(INDEX('Hoja de Trabajo para listado'!$DE$153:$DG$274,MATCH($A934,'Hoja de Trabajo para listado'!$DE$153:$DE$1048576,0),MATCH((CUADRO!I$5&amp;$E934),'Hoja de Trabajo para listado'!$DE$151:$DG$151,0)),0)+IFERROR(INDEX('Hoja de Trabajo para listado'!$CD$155:$DC$1048576,MATCH($A934,'Hoja de Trabajo para listado'!$CD$155:$CD$1048576,0),MATCH((CUADRO!I$5&amp;$E934),'Hoja de Trabajo para listado'!$CD$151:$DC$151,0)),0)</f>
        <v>0</v>
      </c>
      <c r="J934" s="243">
        <f ca="1">+IFERROR(INDEX('Hoja de Trabajo para listado'!$A$155:$Z$1048576,MATCH($A934,'Hoja de Trabajo para listado'!$A$155:$A$1048576,0),MATCH((CUADRO!J$5&amp;$E934),'Hoja de Trabajo para listado'!$A$151:$Z$151,0)),0)+IFERROR(INDEX('Hoja de Trabajo para listado'!$AB$155:$BA$1048576,MATCH($A934,'Hoja de Trabajo para listado'!$AB$155:$AB$1048576,0),MATCH((CUADRO!J$5&amp;$E934),'Hoja de Trabajo para listado'!$AB$151:$BA$151,0)),0)+IFERROR(INDEX('Hoja de Trabajo para listado'!$BC$155:$CB$1048576,MATCH($A934,'Hoja de Trabajo para listado'!$BC$155:$BC$1048576,0),MATCH((CUADRO!J$5&amp;$E934),'Hoja de Trabajo para listado'!$BC$151:$CB$151,0)),0)+IFERROR(INDEX('Hoja de Trabajo para listado'!$DE$153:$DG$274,MATCH($A934,'Hoja de Trabajo para listado'!$DE$153:$DE$1048576,0),MATCH((CUADRO!J$5&amp;$E934),'Hoja de Trabajo para listado'!$DE$151:$DG$151,0)),0)+IFERROR(INDEX('Hoja de Trabajo para listado'!$CD$155:$DC$1048576,MATCH($A934,'Hoja de Trabajo para listado'!$CD$155:$CD$1048576,0),MATCH((CUADRO!J$5&amp;$E934),'Hoja de Trabajo para listado'!$CD$151:$DC$151,0)),0)</f>
        <v>0</v>
      </c>
      <c r="K934" s="243">
        <f ca="1">+IFERROR(INDEX('Hoja de Trabajo para listado'!$A$155:$Z$1048576,MATCH($A934,'Hoja de Trabajo para listado'!$A$155:$A$1048576,0),MATCH((CUADRO!K$5&amp;$E934),'Hoja de Trabajo para listado'!$A$151:$Z$151,0)),0)+IFERROR(INDEX('Hoja de Trabajo para listado'!$AB$155:$BA$1048576,MATCH($A934,'Hoja de Trabajo para listado'!$AB$155:$AB$1048576,0),MATCH((CUADRO!K$5&amp;$E934),'Hoja de Trabajo para listado'!$AB$151:$BA$151,0)),0)+IFERROR(INDEX('Hoja de Trabajo para listado'!$BC$155:$CB$1048576,MATCH($A934,'Hoja de Trabajo para listado'!$BC$155:$BC$1048576,0),MATCH((CUADRO!K$5&amp;$E934),'Hoja de Trabajo para listado'!$BC$151:$CB$151,0)),0)+IFERROR(INDEX('Hoja de Trabajo para listado'!$DE$153:$DG$274,MATCH($A934,'Hoja de Trabajo para listado'!$DE$153:$DE$1048576,0),MATCH((CUADRO!K$5&amp;$E934),'Hoja de Trabajo para listado'!$DE$151:$DG$151,0)),0)+IFERROR(INDEX('Hoja de Trabajo para listado'!$CD$155:$DC$1048576,MATCH($A934,'Hoja de Trabajo para listado'!$CD$155:$CD$1048576,0),MATCH((CUADRO!K$5&amp;$E934),'Hoja de Trabajo para listado'!$CD$151:$DC$151,0)),0)</f>
        <v>0</v>
      </c>
      <c r="L934" s="243">
        <f ca="1">+IFERROR(INDEX('Hoja de Trabajo para listado'!$A$155:$Z$1048576,MATCH($A934,'Hoja de Trabajo para listado'!$A$155:$A$1048576,0),MATCH((CUADRO!L$5&amp;$E934),'Hoja de Trabajo para listado'!$A$151:$Z$151,0)),0)+IFERROR(INDEX('Hoja de Trabajo para listado'!$AB$155:$BA$1048576,MATCH($A934,'Hoja de Trabajo para listado'!$AB$155:$AB$1048576,0),MATCH((CUADRO!L$5&amp;$E934),'Hoja de Trabajo para listado'!$AB$151:$BA$151,0)),0)+IFERROR(INDEX('Hoja de Trabajo para listado'!$BC$155:$CB$1048576,MATCH($A934,'Hoja de Trabajo para listado'!$BC$155:$BC$1048576,0),MATCH((CUADRO!L$5&amp;$E934),'Hoja de Trabajo para listado'!$BC$151:$CB$151,0)),0)+IFERROR(INDEX('Hoja de Trabajo para listado'!$DE$153:$DG$274,MATCH($A934,'Hoja de Trabajo para listado'!$DE$153:$DE$1048576,0),MATCH((CUADRO!L$5&amp;$E934),'Hoja de Trabajo para listado'!$DE$151:$DG$151,0)),0)+IFERROR(INDEX('Hoja de Trabajo para listado'!$CD$155:$DC$1048576,MATCH($A934,'Hoja de Trabajo para listado'!$CD$155:$CD$1048576,0),MATCH((CUADRO!L$5&amp;$E934),'Hoja de Trabajo para listado'!$CD$151:$DC$151,0)),0)</f>
        <v>0</v>
      </c>
      <c r="M934" s="243">
        <f ca="1">+IFERROR(INDEX('Hoja de Trabajo para listado'!$A$155:$Z$1048576,MATCH($A934,'Hoja de Trabajo para listado'!$A$155:$A$1048576,0),MATCH((CUADRO!M$5&amp;$E934),'Hoja de Trabajo para listado'!$A$151:$Z$151,0)),0)+IFERROR(INDEX('Hoja de Trabajo para listado'!$AB$155:$BA$1048576,MATCH($A934,'Hoja de Trabajo para listado'!$AB$155:$AB$1048576,0),MATCH((CUADRO!M$5&amp;$E934),'Hoja de Trabajo para listado'!$AB$151:$BA$151,0)),0)+IFERROR(INDEX('Hoja de Trabajo para listado'!$BC$155:$CB$1048576,MATCH($A934,'Hoja de Trabajo para listado'!$BC$155:$BC$1048576,0),MATCH((CUADRO!M$5&amp;$E934),'Hoja de Trabajo para listado'!$BC$151:$CB$151,0)),0)+IFERROR(INDEX('Hoja de Trabajo para listado'!$DE$153:$DG$274,MATCH($A934,'Hoja de Trabajo para listado'!$DE$153:$DE$1048576,0),MATCH((CUADRO!M$5&amp;$E934),'Hoja de Trabajo para listado'!$DE$151:$DG$151,0)),0)+IFERROR(INDEX('Hoja de Trabajo para listado'!$CD$155:$DC$1048576,MATCH($A934,'Hoja de Trabajo para listado'!$CD$155:$CD$1048576,0),MATCH((CUADRO!M$5&amp;$E934),'Hoja de Trabajo para listado'!$CD$151:$DC$151,0)),0)</f>
        <v>0</v>
      </c>
      <c r="N934" s="243">
        <f ca="1">+IFERROR(INDEX('Hoja de Trabajo para listado'!$A$155:$Z$1048576,MATCH($A934,'Hoja de Trabajo para listado'!$A$155:$A$1048576,0),MATCH((CUADRO!N$5&amp;$E934),'Hoja de Trabajo para listado'!$A$151:$Z$151,0)),0)+IFERROR(INDEX('Hoja de Trabajo para listado'!$AB$155:$BA$1048576,MATCH($A934,'Hoja de Trabajo para listado'!$AB$155:$AB$1048576,0),MATCH((CUADRO!N$5&amp;$E934),'Hoja de Trabajo para listado'!$AB$151:$BA$151,0)),0)+IFERROR(INDEX('Hoja de Trabajo para listado'!$BC$155:$CB$1048576,MATCH($A934,'Hoja de Trabajo para listado'!$BC$155:$BC$1048576,0),MATCH((CUADRO!N$5&amp;$E934),'Hoja de Trabajo para listado'!$BC$151:$CB$151,0)),0)+IFERROR(INDEX('Hoja de Trabajo para listado'!$DE$153:$DG$274,MATCH($A934,'Hoja de Trabajo para listado'!$DE$153:$DE$1048576,0),MATCH((CUADRO!N$5&amp;$E934),'Hoja de Trabajo para listado'!$DE$151:$DG$151,0)),0)+IFERROR(INDEX('Hoja de Trabajo para listado'!$CD$155:$DC$1048576,MATCH($A934,'Hoja de Trabajo para listado'!$CD$155:$CD$1048576,0),MATCH((CUADRO!N$5&amp;$E934),'Hoja de Trabajo para listado'!$CD$151:$DC$151,0)),0)</f>
        <v>0</v>
      </c>
      <c r="O934" s="243">
        <f ca="1">+IFERROR(INDEX('Hoja de Trabajo para listado'!$A$155:$Z$1048576,MATCH($A934,'Hoja de Trabajo para listado'!$A$155:$A$1048576,0),MATCH((CUADRO!O$5&amp;$E934),'Hoja de Trabajo para listado'!$A$151:$Z$151,0)),0)+IFERROR(INDEX('Hoja de Trabajo para listado'!$AB$155:$BA$1048576,MATCH($A934,'Hoja de Trabajo para listado'!$AB$155:$AB$1048576,0),MATCH((CUADRO!O$5&amp;$E934),'Hoja de Trabajo para listado'!$AB$151:$BA$151,0)),0)+IFERROR(INDEX('Hoja de Trabajo para listado'!$BC$155:$CB$1048576,MATCH($A934,'Hoja de Trabajo para listado'!$BC$155:$BC$1048576,0),MATCH((CUADRO!O$5&amp;$E934),'Hoja de Trabajo para listado'!$BC$151:$CB$151,0)),0)+IFERROR(INDEX('Hoja de Trabajo para listado'!$DE$153:$DG$274,MATCH($A934,'Hoja de Trabajo para listado'!$DE$153:$DE$1048576,0),MATCH((CUADRO!O$5&amp;$E934),'Hoja de Trabajo para listado'!$DE$151:$DG$151,0)),0)+IFERROR(INDEX('Hoja de Trabajo para listado'!$CD$155:$DC$1048576,MATCH($A934,'Hoja de Trabajo para listado'!$CD$155:$CD$1048576,0),MATCH((CUADRO!O$5&amp;$E934),'Hoja de Trabajo para listado'!$CD$151:$DC$151,0)),0)</f>
        <v>0</v>
      </c>
      <c r="P934" s="243">
        <f ca="1">+IFERROR(INDEX('Hoja de Trabajo para listado'!$A$155:$Z$1048576,MATCH($A934,'Hoja de Trabajo para listado'!$A$155:$A$1048576,0),MATCH((CUADRO!P$5&amp;$E934),'Hoja de Trabajo para listado'!$A$151:$Z$151,0)),0)+IFERROR(INDEX('Hoja de Trabajo para listado'!$AB$155:$BA$1048576,MATCH($A934,'Hoja de Trabajo para listado'!$AB$155:$AB$1048576,0),MATCH((CUADRO!P$5&amp;$E934),'Hoja de Trabajo para listado'!$AB$151:$BA$151,0)),0)+IFERROR(INDEX('Hoja de Trabajo para listado'!$BC$155:$CB$1048576,MATCH($A934,'Hoja de Trabajo para listado'!$BC$155:$BC$1048576,0),MATCH((CUADRO!P$5&amp;$E934),'Hoja de Trabajo para listado'!$BC$151:$CB$151,0)),0)+IFERROR(INDEX('Hoja de Trabajo para listado'!$DE$153:$DG$274,MATCH($A934,'Hoja de Trabajo para listado'!$DE$153:$DE$1048576,0),MATCH((CUADRO!P$5&amp;$E934),'Hoja de Trabajo para listado'!$DE$151:$DG$151,0)),0)+IFERROR(INDEX('Hoja de Trabajo para listado'!$CD$155:$DC$1048576,MATCH($A934,'Hoja de Trabajo para listado'!$CD$155:$CD$1048576,0),MATCH((CUADRO!P$5&amp;$E934),'Hoja de Trabajo para listado'!$CD$151:$DC$151,0)),0)</f>
        <v>0</v>
      </c>
      <c r="Q934" s="243">
        <f ca="1">+IFERROR(INDEX('Hoja de Trabajo para listado'!$A$155:$Z$1048576,MATCH($A934,'Hoja de Trabajo para listado'!$A$155:$A$1048576,0),MATCH((CUADRO!Q$5&amp;$E934),'Hoja de Trabajo para listado'!$A$151:$Z$151,0)),0)+IFERROR(INDEX('Hoja de Trabajo para listado'!$AB$155:$BA$1048576,MATCH($A934,'Hoja de Trabajo para listado'!$AB$155:$AB$1048576,0),MATCH((CUADRO!Q$5&amp;$E934),'Hoja de Trabajo para listado'!$AB$151:$BA$151,0)),0)+IFERROR(INDEX('Hoja de Trabajo para listado'!$BC$155:$CB$1048576,MATCH($A934,'Hoja de Trabajo para listado'!$BC$155:$BC$1048576,0),MATCH((CUADRO!Q$5&amp;$E934),'Hoja de Trabajo para listado'!$BC$151:$CB$151,0)),0)+IFERROR(INDEX('Hoja de Trabajo para listado'!$DE$153:$DG$274,MATCH($A934,'Hoja de Trabajo para listado'!$DE$153:$DE$1048576,0),MATCH((CUADRO!Q$5&amp;$E934),'Hoja de Trabajo para listado'!$DE$151:$DG$151,0)),0)+IFERROR(INDEX('Hoja de Trabajo para listado'!$CD$155:$DC$1048576,MATCH($A934,'Hoja de Trabajo para listado'!$CD$155:$CD$1048576,0),MATCH((CUADRO!Q$5&amp;$E934),'Hoja de Trabajo para listado'!$CD$151:$DC$151,0)),0)</f>
        <v>0</v>
      </c>
      <c r="R934" s="243">
        <f t="shared" ca="1" si="31"/>
        <v>0</v>
      </c>
      <c r="S934" s="249"/>
      <c r="T934" s="243">
        <f ca="1">+T935</f>
        <v>0</v>
      </c>
      <c r="U934" s="242">
        <f t="shared" si="32"/>
        <v>1</v>
      </c>
      <c r="V934" s="333" t="str">
        <f>+VLOOKUP(A934,bd_lista!$A$3:$E$590,5,FALSE)</f>
        <v>Gobiernos Autonomos Municipales</v>
      </c>
      <c r="W934" s="391" t="str">
        <f>+V934</f>
        <v>Gobiernos Autonomos Municipales</v>
      </c>
      <c r="X934" s="242">
        <f>+VLOOKUP(A934,[4]Sheet1!$A$13:$D$744,4,FALSE)</f>
        <v>0</v>
      </c>
      <c r="Y934" s="242" t="e">
        <f>+VLOOKUP(X934,bd_lista!$A$3:$C$590,3,FALSE)</f>
        <v>#N/A</v>
      </c>
      <c r="Z934" s="294">
        <f>+X934</f>
        <v>0</v>
      </c>
      <c r="AA934" s="295" t="e">
        <f>+Y934</f>
        <v>#N/A</v>
      </c>
    </row>
    <row r="935" spans="1:27" customFormat="1" ht="15" hidden="1" customHeight="1">
      <c r="A935" s="32">
        <v>1611</v>
      </c>
      <c r="B935" s="388"/>
      <c r="C935" s="247" t="str">
        <f>+VLOOKUP(A935,bd_lista!$A$3:$C$590,3,FALSE)</f>
        <v>Gobierno Autónomo Municipal de Entre Ríos</v>
      </c>
      <c r="D935" s="390"/>
      <c r="E935" s="244" t="s">
        <v>1305</v>
      </c>
      <c r="F935" s="245">
        <f ca="1">+IFERROR(INDEX('Hoja de Trabajo para listado'!$A$155:$Z$1048576,MATCH($A935,'Hoja de Trabajo para listado'!$A$155:$A$1048576,0),MATCH((CUADRO!F$5&amp;$E935),'Hoja de Trabajo para listado'!$A$151:$Z$151,0)),0)+IFERROR(INDEX('Hoja de Trabajo para listado'!$AB$155:$BA$1048576,MATCH($A935,'Hoja de Trabajo para listado'!$AB$155:$AB$1048576,0),MATCH((CUADRO!F$5&amp;$E935),'Hoja de Trabajo para listado'!$AB$151:$BA$151,0)),0)+IFERROR(INDEX('Hoja de Trabajo para listado'!$BC$155:$CB$1048576,MATCH($A935,'Hoja de Trabajo para listado'!$BC$155:$BC$1048576,0),MATCH((CUADRO!F$5&amp;$E935),'Hoja de Trabajo para listado'!$BC$151:$CB$151,0)),0)+IFERROR(INDEX('Hoja de Trabajo para listado'!$DE$153:$DG$274,MATCH($A935,'Hoja de Trabajo para listado'!$DE$153:$DE$1048576,0),MATCH((CUADRO!F$5&amp;$E935),'Hoja de Trabajo para listado'!$DE$151:$DG$151,0)),0)+IFERROR(INDEX('Hoja de Trabajo para listado'!$CD$155:$DC$1048576,MATCH($A935,'Hoja de Trabajo para listado'!$CD$155:$CD$1048576,0),MATCH((CUADRO!F$5&amp;$E935),'Hoja de Trabajo para listado'!$CD$151:$DC$151,0)),0)</f>
        <v>0</v>
      </c>
      <c r="G935" s="245">
        <f ca="1">+IFERROR(INDEX('Hoja de Trabajo para listado'!$A$155:$Z$1048576,MATCH($A935,'Hoja de Trabajo para listado'!$A$155:$A$1048576,0),MATCH((CUADRO!G$5&amp;$E935),'Hoja de Trabajo para listado'!$A$151:$Z$151,0)),0)+IFERROR(INDEX('Hoja de Trabajo para listado'!$AB$155:$BA$1048576,MATCH($A935,'Hoja de Trabajo para listado'!$AB$155:$AB$1048576,0),MATCH((CUADRO!G$5&amp;$E935),'Hoja de Trabajo para listado'!$AB$151:$BA$151,0)),0)+IFERROR(INDEX('Hoja de Trabajo para listado'!$BC$155:$CB$1048576,MATCH($A935,'Hoja de Trabajo para listado'!$BC$155:$BC$1048576,0),MATCH((CUADRO!G$5&amp;$E935),'Hoja de Trabajo para listado'!$BC$151:$CB$151,0)),0)+IFERROR(INDEX('Hoja de Trabajo para listado'!$DE$153:$DG$274,MATCH($A935,'Hoja de Trabajo para listado'!$DE$153:$DE$1048576,0),MATCH((CUADRO!G$5&amp;$E935),'Hoja de Trabajo para listado'!$DE$151:$DG$151,0)),0)+IFERROR(INDEX('Hoja de Trabajo para listado'!$CD$155:$DC$1048576,MATCH($A935,'Hoja de Trabajo para listado'!$CD$155:$CD$1048576,0),MATCH((CUADRO!G$5&amp;$E935),'Hoja de Trabajo para listado'!$CD$151:$DC$151,0)),0)</f>
        <v>0</v>
      </c>
      <c r="H935" s="245">
        <f ca="1">+IFERROR(INDEX('Hoja de Trabajo para listado'!$A$155:$Z$1048576,MATCH($A935,'Hoja de Trabajo para listado'!$A$155:$A$1048576,0),MATCH((CUADRO!H$5&amp;$E935),'Hoja de Trabajo para listado'!$A$151:$Z$151,0)),0)+IFERROR(INDEX('Hoja de Trabajo para listado'!$AB$155:$BA$1048576,MATCH($A935,'Hoja de Trabajo para listado'!$AB$155:$AB$1048576,0),MATCH((CUADRO!H$5&amp;$E935),'Hoja de Trabajo para listado'!$AB$151:$BA$151,0)),0)+IFERROR(INDEX('Hoja de Trabajo para listado'!$BC$155:$CB$1048576,MATCH($A935,'Hoja de Trabajo para listado'!$BC$155:$BC$1048576,0),MATCH((CUADRO!H$5&amp;$E935),'Hoja de Trabajo para listado'!$BC$151:$CB$151,0)),0)+IFERROR(INDEX('Hoja de Trabajo para listado'!$DE$153:$DG$274,MATCH($A935,'Hoja de Trabajo para listado'!$DE$153:$DE$1048576,0),MATCH((CUADRO!H$5&amp;$E935),'Hoja de Trabajo para listado'!$DE$151:$DG$151,0)),0)+IFERROR(INDEX('Hoja de Trabajo para listado'!$CD$155:$DC$1048576,MATCH($A935,'Hoja de Trabajo para listado'!$CD$155:$CD$1048576,0),MATCH((CUADRO!H$5&amp;$E935),'Hoja de Trabajo para listado'!$CD$151:$DC$151,0)),0)</f>
        <v>0</v>
      </c>
      <c r="I935" s="245">
        <f ca="1">+IFERROR(INDEX('Hoja de Trabajo para listado'!$A$155:$Z$1048576,MATCH($A935,'Hoja de Trabajo para listado'!$A$155:$A$1048576,0),MATCH((CUADRO!I$5&amp;$E935),'Hoja de Trabajo para listado'!$A$151:$Z$151,0)),0)+IFERROR(INDEX('Hoja de Trabajo para listado'!$AB$155:$BA$1048576,MATCH($A935,'Hoja de Trabajo para listado'!$AB$155:$AB$1048576,0),MATCH((CUADRO!I$5&amp;$E935),'Hoja de Trabajo para listado'!$AB$151:$BA$151,0)),0)+IFERROR(INDEX('Hoja de Trabajo para listado'!$BC$155:$CB$1048576,MATCH($A935,'Hoja de Trabajo para listado'!$BC$155:$BC$1048576,0),MATCH((CUADRO!I$5&amp;$E935),'Hoja de Trabajo para listado'!$BC$151:$CB$151,0)),0)+IFERROR(INDEX('Hoja de Trabajo para listado'!$DE$153:$DG$274,MATCH($A935,'Hoja de Trabajo para listado'!$DE$153:$DE$1048576,0),MATCH((CUADRO!I$5&amp;$E935),'Hoja de Trabajo para listado'!$DE$151:$DG$151,0)),0)+IFERROR(INDEX('Hoja de Trabajo para listado'!$CD$155:$DC$1048576,MATCH($A935,'Hoja de Trabajo para listado'!$CD$155:$CD$1048576,0),MATCH((CUADRO!I$5&amp;$E935),'Hoja de Trabajo para listado'!$CD$151:$DC$151,0)),0)</f>
        <v>0</v>
      </c>
      <c r="J935" s="245">
        <f ca="1">+IFERROR(INDEX('Hoja de Trabajo para listado'!$A$155:$Z$1048576,MATCH($A935,'Hoja de Trabajo para listado'!$A$155:$A$1048576,0),MATCH((CUADRO!J$5&amp;$E935),'Hoja de Trabajo para listado'!$A$151:$Z$151,0)),0)+IFERROR(INDEX('Hoja de Trabajo para listado'!$AB$155:$BA$1048576,MATCH($A935,'Hoja de Trabajo para listado'!$AB$155:$AB$1048576,0),MATCH((CUADRO!J$5&amp;$E935),'Hoja de Trabajo para listado'!$AB$151:$BA$151,0)),0)+IFERROR(INDEX('Hoja de Trabajo para listado'!$BC$155:$CB$1048576,MATCH($A935,'Hoja de Trabajo para listado'!$BC$155:$BC$1048576,0),MATCH((CUADRO!J$5&amp;$E935),'Hoja de Trabajo para listado'!$BC$151:$CB$151,0)),0)+IFERROR(INDEX('Hoja de Trabajo para listado'!$DE$153:$DG$274,MATCH($A935,'Hoja de Trabajo para listado'!$DE$153:$DE$1048576,0),MATCH((CUADRO!J$5&amp;$E935),'Hoja de Trabajo para listado'!$DE$151:$DG$151,0)),0)+IFERROR(INDEX('Hoja de Trabajo para listado'!$CD$155:$DC$1048576,MATCH($A935,'Hoja de Trabajo para listado'!$CD$155:$CD$1048576,0),MATCH((CUADRO!J$5&amp;$E935),'Hoja de Trabajo para listado'!$CD$151:$DC$151,0)),0)</f>
        <v>0</v>
      </c>
      <c r="K935" s="245">
        <f ca="1">+IFERROR(INDEX('Hoja de Trabajo para listado'!$A$155:$Z$1048576,MATCH($A935,'Hoja de Trabajo para listado'!$A$155:$A$1048576,0),MATCH((CUADRO!K$5&amp;$E935),'Hoja de Trabajo para listado'!$A$151:$Z$151,0)),0)+IFERROR(INDEX('Hoja de Trabajo para listado'!$AB$155:$BA$1048576,MATCH($A935,'Hoja de Trabajo para listado'!$AB$155:$AB$1048576,0),MATCH((CUADRO!K$5&amp;$E935),'Hoja de Trabajo para listado'!$AB$151:$BA$151,0)),0)+IFERROR(INDEX('Hoja de Trabajo para listado'!$BC$155:$CB$1048576,MATCH($A935,'Hoja de Trabajo para listado'!$BC$155:$BC$1048576,0),MATCH((CUADRO!K$5&amp;$E935),'Hoja de Trabajo para listado'!$BC$151:$CB$151,0)),0)+IFERROR(INDEX('Hoja de Trabajo para listado'!$DE$153:$DG$274,MATCH($A935,'Hoja de Trabajo para listado'!$DE$153:$DE$1048576,0),MATCH((CUADRO!K$5&amp;$E935),'Hoja de Trabajo para listado'!$DE$151:$DG$151,0)),0)+IFERROR(INDEX('Hoja de Trabajo para listado'!$CD$155:$DC$1048576,MATCH($A935,'Hoja de Trabajo para listado'!$CD$155:$CD$1048576,0),MATCH((CUADRO!K$5&amp;$E935),'Hoja de Trabajo para listado'!$CD$151:$DC$151,0)),0)</f>
        <v>0</v>
      </c>
      <c r="L935" s="245">
        <f ca="1">+IFERROR(INDEX('Hoja de Trabajo para listado'!$A$155:$Z$1048576,MATCH($A935,'Hoja de Trabajo para listado'!$A$155:$A$1048576,0),MATCH((CUADRO!L$5&amp;$E935),'Hoja de Trabajo para listado'!$A$151:$Z$151,0)),0)+IFERROR(INDEX('Hoja de Trabajo para listado'!$AB$155:$BA$1048576,MATCH($A935,'Hoja de Trabajo para listado'!$AB$155:$AB$1048576,0),MATCH((CUADRO!L$5&amp;$E935),'Hoja de Trabajo para listado'!$AB$151:$BA$151,0)),0)+IFERROR(INDEX('Hoja de Trabajo para listado'!$BC$155:$CB$1048576,MATCH($A935,'Hoja de Trabajo para listado'!$BC$155:$BC$1048576,0),MATCH((CUADRO!L$5&amp;$E935),'Hoja de Trabajo para listado'!$BC$151:$CB$151,0)),0)+IFERROR(INDEX('Hoja de Trabajo para listado'!$DE$153:$DG$274,MATCH($A935,'Hoja de Trabajo para listado'!$DE$153:$DE$1048576,0),MATCH((CUADRO!L$5&amp;$E935),'Hoja de Trabajo para listado'!$DE$151:$DG$151,0)),0)+IFERROR(INDEX('Hoja de Trabajo para listado'!$CD$155:$DC$1048576,MATCH($A935,'Hoja de Trabajo para listado'!$CD$155:$CD$1048576,0),MATCH((CUADRO!L$5&amp;$E935),'Hoja de Trabajo para listado'!$CD$151:$DC$151,0)),0)</f>
        <v>0</v>
      </c>
      <c r="M935" s="245">
        <f ca="1">+IFERROR(INDEX('Hoja de Trabajo para listado'!$A$155:$Z$1048576,MATCH($A935,'Hoja de Trabajo para listado'!$A$155:$A$1048576,0),MATCH((CUADRO!M$5&amp;$E935),'Hoja de Trabajo para listado'!$A$151:$Z$151,0)),0)+IFERROR(INDEX('Hoja de Trabajo para listado'!$AB$155:$BA$1048576,MATCH($A935,'Hoja de Trabajo para listado'!$AB$155:$AB$1048576,0),MATCH((CUADRO!M$5&amp;$E935),'Hoja de Trabajo para listado'!$AB$151:$BA$151,0)),0)+IFERROR(INDEX('Hoja de Trabajo para listado'!$BC$155:$CB$1048576,MATCH($A935,'Hoja de Trabajo para listado'!$BC$155:$BC$1048576,0),MATCH((CUADRO!M$5&amp;$E935),'Hoja de Trabajo para listado'!$BC$151:$CB$151,0)),0)+IFERROR(INDEX('Hoja de Trabajo para listado'!$DE$153:$DG$274,MATCH($A935,'Hoja de Trabajo para listado'!$DE$153:$DE$1048576,0),MATCH((CUADRO!M$5&amp;$E935),'Hoja de Trabajo para listado'!$DE$151:$DG$151,0)),0)+IFERROR(INDEX('Hoja de Trabajo para listado'!$CD$155:$DC$1048576,MATCH($A935,'Hoja de Trabajo para listado'!$CD$155:$CD$1048576,0),MATCH((CUADRO!M$5&amp;$E935),'Hoja de Trabajo para listado'!$CD$151:$DC$151,0)),0)</f>
        <v>0</v>
      </c>
      <c r="N935" s="245">
        <f ca="1">+IFERROR(INDEX('Hoja de Trabajo para listado'!$A$155:$Z$1048576,MATCH($A935,'Hoja de Trabajo para listado'!$A$155:$A$1048576,0),MATCH((CUADRO!N$5&amp;$E935),'Hoja de Trabajo para listado'!$A$151:$Z$151,0)),0)+IFERROR(INDEX('Hoja de Trabajo para listado'!$AB$155:$BA$1048576,MATCH($A935,'Hoja de Trabajo para listado'!$AB$155:$AB$1048576,0),MATCH((CUADRO!N$5&amp;$E935),'Hoja de Trabajo para listado'!$AB$151:$BA$151,0)),0)+IFERROR(INDEX('Hoja de Trabajo para listado'!$BC$155:$CB$1048576,MATCH($A935,'Hoja de Trabajo para listado'!$BC$155:$BC$1048576,0),MATCH((CUADRO!N$5&amp;$E935),'Hoja de Trabajo para listado'!$BC$151:$CB$151,0)),0)+IFERROR(INDEX('Hoja de Trabajo para listado'!$DE$153:$DG$274,MATCH($A935,'Hoja de Trabajo para listado'!$DE$153:$DE$1048576,0),MATCH((CUADRO!N$5&amp;$E935),'Hoja de Trabajo para listado'!$DE$151:$DG$151,0)),0)+IFERROR(INDEX('Hoja de Trabajo para listado'!$CD$155:$DC$1048576,MATCH($A935,'Hoja de Trabajo para listado'!$CD$155:$CD$1048576,0),MATCH((CUADRO!N$5&amp;$E935),'Hoja de Trabajo para listado'!$CD$151:$DC$151,0)),0)</f>
        <v>0</v>
      </c>
      <c r="O935" s="245">
        <f ca="1">+IFERROR(INDEX('Hoja de Trabajo para listado'!$A$155:$Z$1048576,MATCH($A935,'Hoja de Trabajo para listado'!$A$155:$A$1048576,0),MATCH((CUADRO!O$5&amp;$E935),'Hoja de Trabajo para listado'!$A$151:$Z$151,0)),0)+IFERROR(INDEX('Hoja de Trabajo para listado'!$AB$155:$BA$1048576,MATCH($A935,'Hoja de Trabajo para listado'!$AB$155:$AB$1048576,0),MATCH((CUADRO!O$5&amp;$E935),'Hoja de Trabajo para listado'!$AB$151:$BA$151,0)),0)+IFERROR(INDEX('Hoja de Trabajo para listado'!$BC$155:$CB$1048576,MATCH($A935,'Hoja de Trabajo para listado'!$BC$155:$BC$1048576,0),MATCH((CUADRO!O$5&amp;$E935),'Hoja de Trabajo para listado'!$BC$151:$CB$151,0)),0)+IFERROR(INDEX('Hoja de Trabajo para listado'!$DE$153:$DG$274,MATCH($A935,'Hoja de Trabajo para listado'!$DE$153:$DE$1048576,0),MATCH((CUADRO!O$5&amp;$E935),'Hoja de Trabajo para listado'!$DE$151:$DG$151,0)),0)+IFERROR(INDEX('Hoja de Trabajo para listado'!$CD$155:$DC$1048576,MATCH($A935,'Hoja de Trabajo para listado'!$CD$155:$CD$1048576,0),MATCH((CUADRO!O$5&amp;$E935),'Hoja de Trabajo para listado'!$CD$151:$DC$151,0)),0)</f>
        <v>0</v>
      </c>
      <c r="P935" s="245">
        <f ca="1">+IFERROR(INDEX('Hoja de Trabajo para listado'!$A$155:$Z$1048576,MATCH($A935,'Hoja de Trabajo para listado'!$A$155:$A$1048576,0),MATCH((CUADRO!P$5&amp;$E935),'Hoja de Trabajo para listado'!$A$151:$Z$151,0)),0)+IFERROR(INDEX('Hoja de Trabajo para listado'!$AB$155:$BA$1048576,MATCH($A935,'Hoja de Trabajo para listado'!$AB$155:$AB$1048576,0),MATCH((CUADRO!P$5&amp;$E935),'Hoja de Trabajo para listado'!$AB$151:$BA$151,0)),0)+IFERROR(INDEX('Hoja de Trabajo para listado'!$BC$155:$CB$1048576,MATCH($A935,'Hoja de Trabajo para listado'!$BC$155:$BC$1048576,0),MATCH((CUADRO!P$5&amp;$E935),'Hoja de Trabajo para listado'!$BC$151:$CB$151,0)),0)+IFERROR(INDEX('Hoja de Trabajo para listado'!$DE$153:$DG$274,MATCH($A935,'Hoja de Trabajo para listado'!$DE$153:$DE$1048576,0),MATCH((CUADRO!P$5&amp;$E935),'Hoja de Trabajo para listado'!$DE$151:$DG$151,0)),0)+IFERROR(INDEX('Hoja de Trabajo para listado'!$CD$155:$DC$1048576,MATCH($A935,'Hoja de Trabajo para listado'!$CD$155:$CD$1048576,0),MATCH((CUADRO!P$5&amp;$E935),'Hoja de Trabajo para listado'!$CD$151:$DC$151,0)),0)</f>
        <v>0</v>
      </c>
      <c r="Q935" s="245">
        <f ca="1">+IFERROR(INDEX('Hoja de Trabajo para listado'!$A$155:$Z$1048576,MATCH($A935,'Hoja de Trabajo para listado'!$A$155:$A$1048576,0),MATCH((CUADRO!Q$5&amp;$E935),'Hoja de Trabajo para listado'!$A$151:$Z$151,0)),0)+IFERROR(INDEX('Hoja de Trabajo para listado'!$AB$155:$BA$1048576,MATCH($A935,'Hoja de Trabajo para listado'!$AB$155:$AB$1048576,0),MATCH((CUADRO!Q$5&amp;$E935),'Hoja de Trabajo para listado'!$AB$151:$BA$151,0)),0)+IFERROR(INDEX('Hoja de Trabajo para listado'!$BC$155:$CB$1048576,MATCH($A935,'Hoja de Trabajo para listado'!$BC$155:$BC$1048576,0),MATCH((CUADRO!Q$5&amp;$E935),'Hoja de Trabajo para listado'!$BC$151:$CB$151,0)),0)+IFERROR(INDEX('Hoja de Trabajo para listado'!$DE$153:$DG$274,MATCH($A935,'Hoja de Trabajo para listado'!$DE$153:$DE$1048576,0),MATCH((CUADRO!Q$5&amp;$E935),'Hoja de Trabajo para listado'!$DE$151:$DG$151,0)),0)+IFERROR(INDEX('Hoja de Trabajo para listado'!$CD$155:$DC$1048576,MATCH($A935,'Hoja de Trabajo para listado'!$CD$155:$CD$1048576,0),MATCH((CUADRO!Q$5&amp;$E935),'Hoja de Trabajo para listado'!$CD$151:$DC$151,0)),0)</f>
        <v>0</v>
      </c>
      <c r="R935" s="245">
        <f t="shared" ca="1" si="31"/>
        <v>0</v>
      </c>
      <c r="S935" s="259">
        <f ca="1">+R934+R935</f>
        <v>0</v>
      </c>
      <c r="T935" s="245">
        <f ca="1">+S935</f>
        <v>0</v>
      </c>
      <c r="U935" s="244">
        <f t="shared" si="32"/>
        <v>2</v>
      </c>
      <c r="V935" s="333" t="str">
        <f>+VLOOKUP(A935,bd_lista!$A$3:$E$590,5,FALSE)</f>
        <v>Gobiernos Autonomos Municipales</v>
      </c>
      <c r="W935" s="392"/>
      <c r="X935" s="242">
        <f>+VLOOKUP(A935,[4]Sheet1!$A$13:$D$744,4,FALSE)</f>
        <v>0</v>
      </c>
      <c r="Y935" s="242" t="e">
        <f>+VLOOKUP(X935,bd_lista!$A$3:$C$590,3,FALSE)</f>
        <v>#N/A</v>
      </c>
      <c r="Z935" s="292"/>
      <c r="AA935" s="293"/>
    </row>
    <row r="936" spans="1:27" customFormat="1" ht="15" hidden="1" customHeight="1">
      <c r="A936" s="32">
        <v>1701</v>
      </c>
      <c r="B936" s="387">
        <f>+A936</f>
        <v>1701</v>
      </c>
      <c r="C936" s="247" t="str">
        <f>+VLOOKUP(A936,bd_lista!$A$3:$C$590,3,FALSE)</f>
        <v>Gobierno Autónomo Municipal de Santa Cruz de La Sierra</v>
      </c>
      <c r="D936" s="389" t="str">
        <f>+C936</f>
        <v>Gobierno Autónomo Municipal de Santa Cruz de La Sierra</v>
      </c>
      <c r="E936" s="242" t="s">
        <v>1304</v>
      </c>
      <c r="F936" s="243">
        <f ca="1">+IFERROR(INDEX('Hoja de Trabajo para listado'!$A$155:$Z$1048576,MATCH($A936,'Hoja de Trabajo para listado'!$A$155:$A$1048576,0),MATCH((CUADRO!F$5&amp;$E936),'Hoja de Trabajo para listado'!$A$151:$Z$151,0)),0)+IFERROR(INDEX('Hoja de Trabajo para listado'!$AB$155:$BA$1048576,MATCH($A936,'Hoja de Trabajo para listado'!$AB$155:$AB$1048576,0),MATCH((CUADRO!F$5&amp;$E936),'Hoja de Trabajo para listado'!$AB$151:$BA$151,0)),0)+IFERROR(INDEX('Hoja de Trabajo para listado'!$BC$155:$CB$1048576,MATCH($A936,'Hoja de Trabajo para listado'!$BC$155:$BC$1048576,0),MATCH((CUADRO!F$5&amp;$E936),'Hoja de Trabajo para listado'!$BC$151:$CB$151,0)),0)+IFERROR(INDEX('Hoja de Trabajo para listado'!$DE$153:$DG$274,MATCH($A936,'Hoja de Trabajo para listado'!$DE$153:$DE$1048576,0),MATCH((CUADRO!F$5&amp;$E936),'Hoja de Trabajo para listado'!$DE$151:$DG$151,0)),0)+IFERROR(INDEX('Hoja de Trabajo para listado'!$CD$155:$DC$1048576,MATCH($A936,'Hoja de Trabajo para listado'!$CD$155:$CD$1048576,0),MATCH((CUADRO!F$5&amp;$E936),'Hoja de Trabajo para listado'!$CD$151:$DC$151,0)),0)</f>
        <v>0</v>
      </c>
      <c r="G936" s="243">
        <f ca="1">+IFERROR(INDEX('Hoja de Trabajo para listado'!$A$155:$Z$1048576,MATCH($A936,'Hoja de Trabajo para listado'!$A$155:$A$1048576,0),MATCH((CUADRO!G$5&amp;$E936),'Hoja de Trabajo para listado'!$A$151:$Z$151,0)),0)+IFERROR(INDEX('Hoja de Trabajo para listado'!$AB$155:$BA$1048576,MATCH($A936,'Hoja de Trabajo para listado'!$AB$155:$AB$1048576,0),MATCH((CUADRO!G$5&amp;$E936),'Hoja de Trabajo para listado'!$AB$151:$BA$151,0)),0)+IFERROR(INDEX('Hoja de Trabajo para listado'!$BC$155:$CB$1048576,MATCH($A936,'Hoja de Trabajo para listado'!$BC$155:$BC$1048576,0),MATCH((CUADRO!G$5&amp;$E936),'Hoja de Trabajo para listado'!$BC$151:$CB$151,0)),0)+IFERROR(INDEX('Hoja de Trabajo para listado'!$DE$153:$DG$274,MATCH($A936,'Hoja de Trabajo para listado'!$DE$153:$DE$1048576,0),MATCH((CUADRO!G$5&amp;$E936),'Hoja de Trabajo para listado'!$DE$151:$DG$151,0)),0)+IFERROR(INDEX('Hoja de Trabajo para listado'!$CD$155:$DC$1048576,MATCH($A936,'Hoja de Trabajo para listado'!$CD$155:$CD$1048576,0),MATCH((CUADRO!G$5&amp;$E936),'Hoja de Trabajo para listado'!$CD$151:$DC$151,0)),0)</f>
        <v>0</v>
      </c>
      <c r="H936" s="243">
        <f ca="1">+IFERROR(INDEX('Hoja de Trabajo para listado'!$A$155:$Z$1048576,MATCH($A936,'Hoja de Trabajo para listado'!$A$155:$A$1048576,0),MATCH((CUADRO!H$5&amp;$E936),'Hoja de Trabajo para listado'!$A$151:$Z$151,0)),0)+IFERROR(INDEX('Hoja de Trabajo para listado'!$AB$155:$BA$1048576,MATCH($A936,'Hoja de Trabajo para listado'!$AB$155:$AB$1048576,0),MATCH((CUADRO!H$5&amp;$E936),'Hoja de Trabajo para listado'!$AB$151:$BA$151,0)),0)+IFERROR(INDEX('Hoja de Trabajo para listado'!$BC$155:$CB$1048576,MATCH($A936,'Hoja de Trabajo para listado'!$BC$155:$BC$1048576,0),MATCH((CUADRO!H$5&amp;$E936),'Hoja de Trabajo para listado'!$BC$151:$CB$151,0)),0)+IFERROR(INDEX('Hoja de Trabajo para listado'!$DE$153:$DG$274,MATCH($A936,'Hoja de Trabajo para listado'!$DE$153:$DE$1048576,0),MATCH((CUADRO!H$5&amp;$E936),'Hoja de Trabajo para listado'!$DE$151:$DG$151,0)),0)+IFERROR(INDEX('Hoja de Trabajo para listado'!$CD$155:$DC$1048576,MATCH($A936,'Hoja de Trabajo para listado'!$CD$155:$CD$1048576,0),MATCH((CUADRO!H$5&amp;$E936),'Hoja de Trabajo para listado'!$CD$151:$DC$151,0)),0)</f>
        <v>0</v>
      </c>
      <c r="I936" s="243">
        <f ca="1">+IFERROR(INDEX('Hoja de Trabajo para listado'!$A$155:$Z$1048576,MATCH($A936,'Hoja de Trabajo para listado'!$A$155:$A$1048576,0),MATCH((CUADRO!I$5&amp;$E936),'Hoja de Trabajo para listado'!$A$151:$Z$151,0)),0)+IFERROR(INDEX('Hoja de Trabajo para listado'!$AB$155:$BA$1048576,MATCH($A936,'Hoja de Trabajo para listado'!$AB$155:$AB$1048576,0),MATCH((CUADRO!I$5&amp;$E936),'Hoja de Trabajo para listado'!$AB$151:$BA$151,0)),0)+IFERROR(INDEX('Hoja de Trabajo para listado'!$BC$155:$CB$1048576,MATCH($A936,'Hoja de Trabajo para listado'!$BC$155:$BC$1048576,0),MATCH((CUADRO!I$5&amp;$E936),'Hoja de Trabajo para listado'!$BC$151:$CB$151,0)),0)+IFERROR(INDEX('Hoja de Trabajo para listado'!$DE$153:$DG$274,MATCH($A936,'Hoja de Trabajo para listado'!$DE$153:$DE$1048576,0),MATCH((CUADRO!I$5&amp;$E936),'Hoja de Trabajo para listado'!$DE$151:$DG$151,0)),0)+IFERROR(INDEX('Hoja de Trabajo para listado'!$CD$155:$DC$1048576,MATCH($A936,'Hoja de Trabajo para listado'!$CD$155:$CD$1048576,0),MATCH((CUADRO!I$5&amp;$E936),'Hoja de Trabajo para listado'!$CD$151:$DC$151,0)),0)</f>
        <v>0</v>
      </c>
      <c r="J936" s="243">
        <f ca="1">+IFERROR(INDEX('Hoja de Trabajo para listado'!$A$155:$Z$1048576,MATCH($A936,'Hoja de Trabajo para listado'!$A$155:$A$1048576,0),MATCH((CUADRO!J$5&amp;$E936),'Hoja de Trabajo para listado'!$A$151:$Z$151,0)),0)+IFERROR(INDEX('Hoja de Trabajo para listado'!$AB$155:$BA$1048576,MATCH($A936,'Hoja de Trabajo para listado'!$AB$155:$AB$1048576,0),MATCH((CUADRO!J$5&amp;$E936),'Hoja de Trabajo para listado'!$AB$151:$BA$151,0)),0)+IFERROR(INDEX('Hoja de Trabajo para listado'!$BC$155:$CB$1048576,MATCH($A936,'Hoja de Trabajo para listado'!$BC$155:$BC$1048576,0),MATCH((CUADRO!J$5&amp;$E936),'Hoja de Trabajo para listado'!$BC$151:$CB$151,0)),0)+IFERROR(INDEX('Hoja de Trabajo para listado'!$DE$153:$DG$274,MATCH($A936,'Hoja de Trabajo para listado'!$DE$153:$DE$1048576,0),MATCH((CUADRO!J$5&amp;$E936),'Hoja de Trabajo para listado'!$DE$151:$DG$151,0)),0)+IFERROR(INDEX('Hoja de Trabajo para listado'!$CD$155:$DC$1048576,MATCH($A936,'Hoja de Trabajo para listado'!$CD$155:$CD$1048576,0),MATCH((CUADRO!J$5&amp;$E936),'Hoja de Trabajo para listado'!$CD$151:$DC$151,0)),0)</f>
        <v>0</v>
      </c>
      <c r="K936" s="243">
        <f ca="1">+IFERROR(INDEX('Hoja de Trabajo para listado'!$A$155:$Z$1048576,MATCH($A936,'Hoja de Trabajo para listado'!$A$155:$A$1048576,0),MATCH((CUADRO!K$5&amp;$E936),'Hoja de Trabajo para listado'!$A$151:$Z$151,0)),0)+IFERROR(INDEX('Hoja de Trabajo para listado'!$AB$155:$BA$1048576,MATCH($A936,'Hoja de Trabajo para listado'!$AB$155:$AB$1048576,0),MATCH((CUADRO!K$5&amp;$E936),'Hoja de Trabajo para listado'!$AB$151:$BA$151,0)),0)+IFERROR(INDEX('Hoja de Trabajo para listado'!$BC$155:$CB$1048576,MATCH($A936,'Hoja de Trabajo para listado'!$BC$155:$BC$1048576,0),MATCH((CUADRO!K$5&amp;$E936),'Hoja de Trabajo para listado'!$BC$151:$CB$151,0)),0)+IFERROR(INDEX('Hoja de Trabajo para listado'!$DE$153:$DG$274,MATCH($A936,'Hoja de Trabajo para listado'!$DE$153:$DE$1048576,0),MATCH((CUADRO!K$5&amp;$E936),'Hoja de Trabajo para listado'!$DE$151:$DG$151,0)),0)+IFERROR(INDEX('Hoja de Trabajo para listado'!$CD$155:$DC$1048576,MATCH($A936,'Hoja de Trabajo para listado'!$CD$155:$CD$1048576,0),MATCH((CUADRO!K$5&amp;$E936),'Hoja de Trabajo para listado'!$CD$151:$DC$151,0)),0)</f>
        <v>0</v>
      </c>
      <c r="L936" s="243">
        <f ca="1">+IFERROR(INDEX('Hoja de Trabajo para listado'!$A$155:$Z$1048576,MATCH($A936,'Hoja de Trabajo para listado'!$A$155:$A$1048576,0),MATCH((CUADRO!L$5&amp;$E936),'Hoja de Trabajo para listado'!$A$151:$Z$151,0)),0)+IFERROR(INDEX('Hoja de Trabajo para listado'!$AB$155:$BA$1048576,MATCH($A936,'Hoja de Trabajo para listado'!$AB$155:$AB$1048576,0),MATCH((CUADRO!L$5&amp;$E936),'Hoja de Trabajo para listado'!$AB$151:$BA$151,0)),0)+IFERROR(INDEX('Hoja de Trabajo para listado'!$BC$155:$CB$1048576,MATCH($A936,'Hoja de Trabajo para listado'!$BC$155:$BC$1048576,0),MATCH((CUADRO!L$5&amp;$E936),'Hoja de Trabajo para listado'!$BC$151:$CB$151,0)),0)+IFERROR(INDEX('Hoja de Trabajo para listado'!$DE$153:$DG$274,MATCH($A936,'Hoja de Trabajo para listado'!$DE$153:$DE$1048576,0),MATCH((CUADRO!L$5&amp;$E936),'Hoja de Trabajo para listado'!$DE$151:$DG$151,0)),0)+IFERROR(INDEX('Hoja de Trabajo para listado'!$CD$155:$DC$1048576,MATCH($A936,'Hoja de Trabajo para listado'!$CD$155:$CD$1048576,0),MATCH((CUADRO!L$5&amp;$E936),'Hoja de Trabajo para listado'!$CD$151:$DC$151,0)),0)</f>
        <v>0</v>
      </c>
      <c r="M936" s="243">
        <f ca="1">+IFERROR(INDEX('Hoja de Trabajo para listado'!$A$155:$Z$1048576,MATCH($A936,'Hoja de Trabajo para listado'!$A$155:$A$1048576,0),MATCH((CUADRO!M$5&amp;$E936),'Hoja de Trabajo para listado'!$A$151:$Z$151,0)),0)+IFERROR(INDEX('Hoja de Trabajo para listado'!$AB$155:$BA$1048576,MATCH($A936,'Hoja de Trabajo para listado'!$AB$155:$AB$1048576,0),MATCH((CUADRO!M$5&amp;$E936),'Hoja de Trabajo para listado'!$AB$151:$BA$151,0)),0)+IFERROR(INDEX('Hoja de Trabajo para listado'!$BC$155:$CB$1048576,MATCH($A936,'Hoja de Trabajo para listado'!$BC$155:$BC$1048576,0),MATCH((CUADRO!M$5&amp;$E936),'Hoja de Trabajo para listado'!$BC$151:$CB$151,0)),0)+IFERROR(INDEX('Hoja de Trabajo para listado'!$DE$153:$DG$274,MATCH($A936,'Hoja de Trabajo para listado'!$DE$153:$DE$1048576,0),MATCH((CUADRO!M$5&amp;$E936),'Hoja de Trabajo para listado'!$DE$151:$DG$151,0)),0)+IFERROR(INDEX('Hoja de Trabajo para listado'!$CD$155:$DC$1048576,MATCH($A936,'Hoja de Trabajo para listado'!$CD$155:$CD$1048576,0),MATCH((CUADRO!M$5&amp;$E936),'Hoja de Trabajo para listado'!$CD$151:$DC$151,0)),0)</f>
        <v>0</v>
      </c>
      <c r="N936" s="243">
        <f ca="1">+IFERROR(INDEX('Hoja de Trabajo para listado'!$A$155:$Z$1048576,MATCH($A936,'Hoja de Trabajo para listado'!$A$155:$A$1048576,0),MATCH((CUADRO!N$5&amp;$E936),'Hoja de Trabajo para listado'!$A$151:$Z$151,0)),0)+IFERROR(INDEX('Hoja de Trabajo para listado'!$AB$155:$BA$1048576,MATCH($A936,'Hoja de Trabajo para listado'!$AB$155:$AB$1048576,0),MATCH((CUADRO!N$5&amp;$E936),'Hoja de Trabajo para listado'!$AB$151:$BA$151,0)),0)+IFERROR(INDEX('Hoja de Trabajo para listado'!$BC$155:$CB$1048576,MATCH($A936,'Hoja de Trabajo para listado'!$BC$155:$BC$1048576,0),MATCH((CUADRO!N$5&amp;$E936),'Hoja de Trabajo para listado'!$BC$151:$CB$151,0)),0)+IFERROR(INDEX('Hoja de Trabajo para listado'!$DE$153:$DG$274,MATCH($A936,'Hoja de Trabajo para listado'!$DE$153:$DE$1048576,0),MATCH((CUADRO!N$5&amp;$E936),'Hoja de Trabajo para listado'!$DE$151:$DG$151,0)),0)+IFERROR(INDEX('Hoja de Trabajo para listado'!$CD$155:$DC$1048576,MATCH($A936,'Hoja de Trabajo para listado'!$CD$155:$CD$1048576,0),MATCH((CUADRO!N$5&amp;$E936),'Hoja de Trabajo para listado'!$CD$151:$DC$151,0)),0)</f>
        <v>0</v>
      </c>
      <c r="O936" s="243">
        <f ca="1">+IFERROR(INDEX('Hoja de Trabajo para listado'!$A$155:$Z$1048576,MATCH($A936,'Hoja de Trabajo para listado'!$A$155:$A$1048576,0),MATCH((CUADRO!O$5&amp;$E936),'Hoja de Trabajo para listado'!$A$151:$Z$151,0)),0)+IFERROR(INDEX('Hoja de Trabajo para listado'!$AB$155:$BA$1048576,MATCH($A936,'Hoja de Trabajo para listado'!$AB$155:$AB$1048576,0),MATCH((CUADRO!O$5&amp;$E936),'Hoja de Trabajo para listado'!$AB$151:$BA$151,0)),0)+IFERROR(INDEX('Hoja de Trabajo para listado'!$BC$155:$CB$1048576,MATCH($A936,'Hoja de Trabajo para listado'!$BC$155:$BC$1048576,0),MATCH((CUADRO!O$5&amp;$E936),'Hoja de Trabajo para listado'!$BC$151:$CB$151,0)),0)+IFERROR(INDEX('Hoja de Trabajo para listado'!$DE$153:$DG$274,MATCH($A936,'Hoja de Trabajo para listado'!$DE$153:$DE$1048576,0),MATCH((CUADRO!O$5&amp;$E936),'Hoja de Trabajo para listado'!$DE$151:$DG$151,0)),0)+IFERROR(INDEX('Hoja de Trabajo para listado'!$CD$155:$DC$1048576,MATCH($A936,'Hoja de Trabajo para listado'!$CD$155:$CD$1048576,0),MATCH((CUADRO!O$5&amp;$E936),'Hoja de Trabajo para listado'!$CD$151:$DC$151,0)),0)</f>
        <v>0</v>
      </c>
      <c r="P936" s="243">
        <f ca="1">+IFERROR(INDEX('Hoja de Trabajo para listado'!$A$155:$Z$1048576,MATCH($A936,'Hoja de Trabajo para listado'!$A$155:$A$1048576,0),MATCH((CUADRO!P$5&amp;$E936),'Hoja de Trabajo para listado'!$A$151:$Z$151,0)),0)+IFERROR(INDEX('Hoja de Trabajo para listado'!$AB$155:$BA$1048576,MATCH($A936,'Hoja de Trabajo para listado'!$AB$155:$AB$1048576,0),MATCH((CUADRO!P$5&amp;$E936),'Hoja de Trabajo para listado'!$AB$151:$BA$151,0)),0)+IFERROR(INDEX('Hoja de Trabajo para listado'!$BC$155:$CB$1048576,MATCH($A936,'Hoja de Trabajo para listado'!$BC$155:$BC$1048576,0),MATCH((CUADRO!P$5&amp;$E936),'Hoja de Trabajo para listado'!$BC$151:$CB$151,0)),0)+IFERROR(INDEX('Hoja de Trabajo para listado'!$DE$153:$DG$274,MATCH($A936,'Hoja de Trabajo para listado'!$DE$153:$DE$1048576,0),MATCH((CUADRO!P$5&amp;$E936),'Hoja de Trabajo para listado'!$DE$151:$DG$151,0)),0)+IFERROR(INDEX('Hoja de Trabajo para listado'!$CD$155:$DC$1048576,MATCH($A936,'Hoja de Trabajo para listado'!$CD$155:$CD$1048576,0),MATCH((CUADRO!P$5&amp;$E936),'Hoja de Trabajo para listado'!$CD$151:$DC$151,0)),0)</f>
        <v>0</v>
      </c>
      <c r="Q936" s="243">
        <f ca="1">+IFERROR(INDEX('Hoja de Trabajo para listado'!$A$155:$Z$1048576,MATCH($A936,'Hoja de Trabajo para listado'!$A$155:$A$1048576,0),MATCH((CUADRO!Q$5&amp;$E936),'Hoja de Trabajo para listado'!$A$151:$Z$151,0)),0)+IFERROR(INDEX('Hoja de Trabajo para listado'!$AB$155:$BA$1048576,MATCH($A936,'Hoja de Trabajo para listado'!$AB$155:$AB$1048576,0),MATCH((CUADRO!Q$5&amp;$E936),'Hoja de Trabajo para listado'!$AB$151:$BA$151,0)),0)+IFERROR(INDEX('Hoja de Trabajo para listado'!$BC$155:$CB$1048576,MATCH($A936,'Hoja de Trabajo para listado'!$BC$155:$BC$1048576,0),MATCH((CUADRO!Q$5&amp;$E936),'Hoja de Trabajo para listado'!$BC$151:$CB$151,0)),0)+IFERROR(INDEX('Hoja de Trabajo para listado'!$DE$153:$DG$274,MATCH($A936,'Hoja de Trabajo para listado'!$DE$153:$DE$1048576,0),MATCH((CUADRO!Q$5&amp;$E936),'Hoja de Trabajo para listado'!$DE$151:$DG$151,0)),0)+IFERROR(INDEX('Hoja de Trabajo para listado'!$CD$155:$DC$1048576,MATCH($A936,'Hoja de Trabajo para listado'!$CD$155:$CD$1048576,0),MATCH((CUADRO!Q$5&amp;$E936),'Hoja de Trabajo para listado'!$CD$151:$DC$151,0)),0)</f>
        <v>0</v>
      </c>
      <c r="R936" s="243">
        <f t="shared" ca="1" si="31"/>
        <v>0</v>
      </c>
      <c r="S936" s="249"/>
      <c r="T936" s="243">
        <f ca="1">+T937</f>
        <v>0</v>
      </c>
      <c r="U936" s="242">
        <f t="shared" si="32"/>
        <v>1</v>
      </c>
      <c r="V936" s="333" t="str">
        <f>+VLOOKUP(A936,bd_lista!$A$3:$E$590,5,FALSE)</f>
        <v>Gobiernos Autonomos Municipales</v>
      </c>
      <c r="W936" s="391" t="str">
        <f>+V936</f>
        <v>Gobiernos Autonomos Municipales</v>
      </c>
      <c r="X936" s="242">
        <f>+VLOOKUP(A936,[4]Sheet1!$A$13:$D$744,4,FALSE)</f>
        <v>0</v>
      </c>
      <c r="Y936" s="242" t="e">
        <f>+VLOOKUP(X936,bd_lista!$A$3:$C$590,3,FALSE)</f>
        <v>#N/A</v>
      </c>
      <c r="Z936" s="294">
        <f>+X936</f>
        <v>0</v>
      </c>
      <c r="AA936" s="295" t="e">
        <f>+Y936</f>
        <v>#N/A</v>
      </c>
    </row>
    <row r="937" spans="1:27" customFormat="1" ht="15" hidden="1" customHeight="1">
      <c r="A937" s="32">
        <v>1701</v>
      </c>
      <c r="B937" s="388"/>
      <c r="C937" s="247" t="str">
        <f>+VLOOKUP(A937,bd_lista!$A$3:$C$590,3,FALSE)</f>
        <v>Gobierno Autónomo Municipal de Santa Cruz de La Sierra</v>
      </c>
      <c r="D937" s="390"/>
      <c r="E937" s="244" t="s">
        <v>1305</v>
      </c>
      <c r="F937" s="245">
        <f ca="1">+IFERROR(INDEX('Hoja de Trabajo para listado'!$A$155:$Z$1048576,MATCH($A937,'Hoja de Trabajo para listado'!$A$155:$A$1048576,0),MATCH((CUADRO!F$5&amp;$E937),'Hoja de Trabajo para listado'!$A$151:$Z$151,0)),0)+IFERROR(INDEX('Hoja de Trabajo para listado'!$AB$155:$BA$1048576,MATCH($A937,'Hoja de Trabajo para listado'!$AB$155:$AB$1048576,0),MATCH((CUADRO!F$5&amp;$E937),'Hoja de Trabajo para listado'!$AB$151:$BA$151,0)),0)+IFERROR(INDEX('Hoja de Trabajo para listado'!$BC$155:$CB$1048576,MATCH($A937,'Hoja de Trabajo para listado'!$BC$155:$BC$1048576,0),MATCH((CUADRO!F$5&amp;$E937),'Hoja de Trabajo para listado'!$BC$151:$CB$151,0)),0)+IFERROR(INDEX('Hoja de Trabajo para listado'!$DE$153:$DG$274,MATCH($A937,'Hoja de Trabajo para listado'!$DE$153:$DE$1048576,0),MATCH((CUADRO!F$5&amp;$E937),'Hoja de Trabajo para listado'!$DE$151:$DG$151,0)),0)+IFERROR(INDEX('Hoja de Trabajo para listado'!$CD$155:$DC$1048576,MATCH($A937,'Hoja de Trabajo para listado'!$CD$155:$CD$1048576,0),MATCH((CUADRO!F$5&amp;$E937),'Hoja de Trabajo para listado'!$CD$151:$DC$151,0)),0)</f>
        <v>0</v>
      </c>
      <c r="G937" s="245">
        <f ca="1">+IFERROR(INDEX('Hoja de Trabajo para listado'!$A$155:$Z$1048576,MATCH($A937,'Hoja de Trabajo para listado'!$A$155:$A$1048576,0),MATCH((CUADRO!G$5&amp;$E937),'Hoja de Trabajo para listado'!$A$151:$Z$151,0)),0)+IFERROR(INDEX('Hoja de Trabajo para listado'!$AB$155:$BA$1048576,MATCH($A937,'Hoja de Trabajo para listado'!$AB$155:$AB$1048576,0),MATCH((CUADRO!G$5&amp;$E937),'Hoja de Trabajo para listado'!$AB$151:$BA$151,0)),0)+IFERROR(INDEX('Hoja de Trabajo para listado'!$BC$155:$CB$1048576,MATCH($A937,'Hoja de Trabajo para listado'!$BC$155:$BC$1048576,0),MATCH((CUADRO!G$5&amp;$E937),'Hoja de Trabajo para listado'!$BC$151:$CB$151,0)),0)+IFERROR(INDEX('Hoja de Trabajo para listado'!$DE$153:$DG$274,MATCH($A937,'Hoja de Trabajo para listado'!$DE$153:$DE$1048576,0),MATCH((CUADRO!G$5&amp;$E937),'Hoja de Trabajo para listado'!$DE$151:$DG$151,0)),0)+IFERROR(INDEX('Hoja de Trabajo para listado'!$CD$155:$DC$1048576,MATCH($A937,'Hoja de Trabajo para listado'!$CD$155:$CD$1048576,0),MATCH((CUADRO!G$5&amp;$E937),'Hoja de Trabajo para listado'!$CD$151:$DC$151,0)),0)</f>
        <v>0</v>
      </c>
      <c r="H937" s="245">
        <f ca="1">+IFERROR(INDEX('Hoja de Trabajo para listado'!$A$155:$Z$1048576,MATCH($A937,'Hoja de Trabajo para listado'!$A$155:$A$1048576,0),MATCH((CUADRO!H$5&amp;$E937),'Hoja de Trabajo para listado'!$A$151:$Z$151,0)),0)+IFERROR(INDEX('Hoja de Trabajo para listado'!$AB$155:$BA$1048576,MATCH($A937,'Hoja de Trabajo para listado'!$AB$155:$AB$1048576,0),MATCH((CUADRO!H$5&amp;$E937),'Hoja de Trabajo para listado'!$AB$151:$BA$151,0)),0)+IFERROR(INDEX('Hoja de Trabajo para listado'!$BC$155:$CB$1048576,MATCH($A937,'Hoja de Trabajo para listado'!$BC$155:$BC$1048576,0),MATCH((CUADRO!H$5&amp;$E937),'Hoja de Trabajo para listado'!$BC$151:$CB$151,0)),0)+IFERROR(INDEX('Hoja de Trabajo para listado'!$DE$153:$DG$274,MATCH($A937,'Hoja de Trabajo para listado'!$DE$153:$DE$1048576,0),MATCH((CUADRO!H$5&amp;$E937),'Hoja de Trabajo para listado'!$DE$151:$DG$151,0)),0)+IFERROR(INDEX('Hoja de Trabajo para listado'!$CD$155:$DC$1048576,MATCH($A937,'Hoja de Trabajo para listado'!$CD$155:$CD$1048576,0),MATCH((CUADRO!H$5&amp;$E937),'Hoja de Trabajo para listado'!$CD$151:$DC$151,0)),0)</f>
        <v>0</v>
      </c>
      <c r="I937" s="245">
        <f ca="1">+IFERROR(INDEX('Hoja de Trabajo para listado'!$A$155:$Z$1048576,MATCH($A937,'Hoja de Trabajo para listado'!$A$155:$A$1048576,0),MATCH((CUADRO!I$5&amp;$E937),'Hoja de Trabajo para listado'!$A$151:$Z$151,0)),0)+IFERROR(INDEX('Hoja de Trabajo para listado'!$AB$155:$BA$1048576,MATCH($A937,'Hoja de Trabajo para listado'!$AB$155:$AB$1048576,0),MATCH((CUADRO!I$5&amp;$E937),'Hoja de Trabajo para listado'!$AB$151:$BA$151,0)),0)+IFERROR(INDEX('Hoja de Trabajo para listado'!$BC$155:$CB$1048576,MATCH($A937,'Hoja de Trabajo para listado'!$BC$155:$BC$1048576,0),MATCH((CUADRO!I$5&amp;$E937),'Hoja de Trabajo para listado'!$BC$151:$CB$151,0)),0)+IFERROR(INDEX('Hoja de Trabajo para listado'!$DE$153:$DG$274,MATCH($A937,'Hoja de Trabajo para listado'!$DE$153:$DE$1048576,0),MATCH((CUADRO!I$5&amp;$E937),'Hoja de Trabajo para listado'!$DE$151:$DG$151,0)),0)+IFERROR(INDEX('Hoja de Trabajo para listado'!$CD$155:$DC$1048576,MATCH($A937,'Hoja de Trabajo para listado'!$CD$155:$CD$1048576,0),MATCH((CUADRO!I$5&amp;$E937),'Hoja de Trabajo para listado'!$CD$151:$DC$151,0)),0)</f>
        <v>0</v>
      </c>
      <c r="J937" s="245">
        <f ca="1">+IFERROR(INDEX('Hoja de Trabajo para listado'!$A$155:$Z$1048576,MATCH($A937,'Hoja de Trabajo para listado'!$A$155:$A$1048576,0),MATCH((CUADRO!J$5&amp;$E937),'Hoja de Trabajo para listado'!$A$151:$Z$151,0)),0)+IFERROR(INDEX('Hoja de Trabajo para listado'!$AB$155:$BA$1048576,MATCH($A937,'Hoja de Trabajo para listado'!$AB$155:$AB$1048576,0),MATCH((CUADRO!J$5&amp;$E937),'Hoja de Trabajo para listado'!$AB$151:$BA$151,0)),0)+IFERROR(INDEX('Hoja de Trabajo para listado'!$BC$155:$CB$1048576,MATCH($A937,'Hoja de Trabajo para listado'!$BC$155:$BC$1048576,0),MATCH((CUADRO!J$5&amp;$E937),'Hoja de Trabajo para listado'!$BC$151:$CB$151,0)),0)+IFERROR(INDEX('Hoja de Trabajo para listado'!$DE$153:$DG$274,MATCH($A937,'Hoja de Trabajo para listado'!$DE$153:$DE$1048576,0),MATCH((CUADRO!J$5&amp;$E937),'Hoja de Trabajo para listado'!$DE$151:$DG$151,0)),0)+IFERROR(INDEX('Hoja de Trabajo para listado'!$CD$155:$DC$1048576,MATCH($A937,'Hoja de Trabajo para listado'!$CD$155:$CD$1048576,0),MATCH((CUADRO!J$5&amp;$E937),'Hoja de Trabajo para listado'!$CD$151:$DC$151,0)),0)</f>
        <v>0</v>
      </c>
      <c r="K937" s="245">
        <f ca="1">+IFERROR(INDEX('Hoja de Trabajo para listado'!$A$155:$Z$1048576,MATCH($A937,'Hoja de Trabajo para listado'!$A$155:$A$1048576,0),MATCH((CUADRO!K$5&amp;$E937),'Hoja de Trabajo para listado'!$A$151:$Z$151,0)),0)+IFERROR(INDEX('Hoja de Trabajo para listado'!$AB$155:$BA$1048576,MATCH($A937,'Hoja de Trabajo para listado'!$AB$155:$AB$1048576,0),MATCH((CUADRO!K$5&amp;$E937),'Hoja de Trabajo para listado'!$AB$151:$BA$151,0)),0)+IFERROR(INDEX('Hoja de Trabajo para listado'!$BC$155:$CB$1048576,MATCH($A937,'Hoja de Trabajo para listado'!$BC$155:$BC$1048576,0),MATCH((CUADRO!K$5&amp;$E937),'Hoja de Trabajo para listado'!$BC$151:$CB$151,0)),0)+IFERROR(INDEX('Hoja de Trabajo para listado'!$DE$153:$DG$274,MATCH($A937,'Hoja de Trabajo para listado'!$DE$153:$DE$1048576,0),MATCH((CUADRO!K$5&amp;$E937),'Hoja de Trabajo para listado'!$DE$151:$DG$151,0)),0)+IFERROR(INDEX('Hoja de Trabajo para listado'!$CD$155:$DC$1048576,MATCH($A937,'Hoja de Trabajo para listado'!$CD$155:$CD$1048576,0),MATCH((CUADRO!K$5&amp;$E937),'Hoja de Trabajo para listado'!$CD$151:$DC$151,0)),0)</f>
        <v>0</v>
      </c>
      <c r="L937" s="245">
        <f ca="1">+IFERROR(INDEX('Hoja de Trabajo para listado'!$A$155:$Z$1048576,MATCH($A937,'Hoja de Trabajo para listado'!$A$155:$A$1048576,0),MATCH((CUADRO!L$5&amp;$E937),'Hoja de Trabajo para listado'!$A$151:$Z$151,0)),0)+IFERROR(INDEX('Hoja de Trabajo para listado'!$AB$155:$BA$1048576,MATCH($A937,'Hoja de Trabajo para listado'!$AB$155:$AB$1048576,0),MATCH((CUADRO!L$5&amp;$E937),'Hoja de Trabajo para listado'!$AB$151:$BA$151,0)),0)+IFERROR(INDEX('Hoja de Trabajo para listado'!$BC$155:$CB$1048576,MATCH($A937,'Hoja de Trabajo para listado'!$BC$155:$BC$1048576,0),MATCH((CUADRO!L$5&amp;$E937),'Hoja de Trabajo para listado'!$BC$151:$CB$151,0)),0)+IFERROR(INDEX('Hoja de Trabajo para listado'!$DE$153:$DG$274,MATCH($A937,'Hoja de Trabajo para listado'!$DE$153:$DE$1048576,0),MATCH((CUADRO!L$5&amp;$E937),'Hoja de Trabajo para listado'!$DE$151:$DG$151,0)),0)+IFERROR(INDEX('Hoja de Trabajo para listado'!$CD$155:$DC$1048576,MATCH($A937,'Hoja de Trabajo para listado'!$CD$155:$CD$1048576,0),MATCH((CUADRO!L$5&amp;$E937),'Hoja de Trabajo para listado'!$CD$151:$DC$151,0)),0)</f>
        <v>0</v>
      </c>
      <c r="M937" s="245">
        <f ca="1">+IFERROR(INDEX('Hoja de Trabajo para listado'!$A$155:$Z$1048576,MATCH($A937,'Hoja de Trabajo para listado'!$A$155:$A$1048576,0),MATCH((CUADRO!M$5&amp;$E937),'Hoja de Trabajo para listado'!$A$151:$Z$151,0)),0)+IFERROR(INDEX('Hoja de Trabajo para listado'!$AB$155:$BA$1048576,MATCH($A937,'Hoja de Trabajo para listado'!$AB$155:$AB$1048576,0),MATCH((CUADRO!M$5&amp;$E937),'Hoja de Trabajo para listado'!$AB$151:$BA$151,0)),0)+IFERROR(INDEX('Hoja de Trabajo para listado'!$BC$155:$CB$1048576,MATCH($A937,'Hoja de Trabajo para listado'!$BC$155:$BC$1048576,0),MATCH((CUADRO!M$5&amp;$E937),'Hoja de Trabajo para listado'!$BC$151:$CB$151,0)),0)+IFERROR(INDEX('Hoja de Trabajo para listado'!$DE$153:$DG$274,MATCH($A937,'Hoja de Trabajo para listado'!$DE$153:$DE$1048576,0),MATCH((CUADRO!M$5&amp;$E937),'Hoja de Trabajo para listado'!$DE$151:$DG$151,0)),0)+IFERROR(INDEX('Hoja de Trabajo para listado'!$CD$155:$DC$1048576,MATCH($A937,'Hoja de Trabajo para listado'!$CD$155:$CD$1048576,0),MATCH((CUADRO!M$5&amp;$E937),'Hoja de Trabajo para listado'!$CD$151:$DC$151,0)),0)</f>
        <v>0</v>
      </c>
      <c r="N937" s="245">
        <f ca="1">+IFERROR(INDEX('Hoja de Trabajo para listado'!$A$155:$Z$1048576,MATCH($A937,'Hoja de Trabajo para listado'!$A$155:$A$1048576,0),MATCH((CUADRO!N$5&amp;$E937),'Hoja de Trabajo para listado'!$A$151:$Z$151,0)),0)+IFERROR(INDEX('Hoja de Trabajo para listado'!$AB$155:$BA$1048576,MATCH($A937,'Hoja de Trabajo para listado'!$AB$155:$AB$1048576,0),MATCH((CUADRO!N$5&amp;$E937),'Hoja de Trabajo para listado'!$AB$151:$BA$151,0)),0)+IFERROR(INDEX('Hoja de Trabajo para listado'!$BC$155:$CB$1048576,MATCH($A937,'Hoja de Trabajo para listado'!$BC$155:$BC$1048576,0),MATCH((CUADRO!N$5&amp;$E937),'Hoja de Trabajo para listado'!$BC$151:$CB$151,0)),0)+IFERROR(INDEX('Hoja de Trabajo para listado'!$DE$153:$DG$274,MATCH($A937,'Hoja de Trabajo para listado'!$DE$153:$DE$1048576,0),MATCH((CUADRO!N$5&amp;$E937),'Hoja de Trabajo para listado'!$DE$151:$DG$151,0)),0)+IFERROR(INDEX('Hoja de Trabajo para listado'!$CD$155:$DC$1048576,MATCH($A937,'Hoja de Trabajo para listado'!$CD$155:$CD$1048576,0),MATCH((CUADRO!N$5&amp;$E937),'Hoja de Trabajo para listado'!$CD$151:$DC$151,0)),0)</f>
        <v>0</v>
      </c>
      <c r="O937" s="245">
        <f ca="1">+IFERROR(INDEX('Hoja de Trabajo para listado'!$A$155:$Z$1048576,MATCH($A937,'Hoja de Trabajo para listado'!$A$155:$A$1048576,0),MATCH((CUADRO!O$5&amp;$E937),'Hoja de Trabajo para listado'!$A$151:$Z$151,0)),0)+IFERROR(INDEX('Hoja de Trabajo para listado'!$AB$155:$BA$1048576,MATCH($A937,'Hoja de Trabajo para listado'!$AB$155:$AB$1048576,0),MATCH((CUADRO!O$5&amp;$E937),'Hoja de Trabajo para listado'!$AB$151:$BA$151,0)),0)+IFERROR(INDEX('Hoja de Trabajo para listado'!$BC$155:$CB$1048576,MATCH($A937,'Hoja de Trabajo para listado'!$BC$155:$BC$1048576,0),MATCH((CUADRO!O$5&amp;$E937),'Hoja de Trabajo para listado'!$BC$151:$CB$151,0)),0)+IFERROR(INDEX('Hoja de Trabajo para listado'!$DE$153:$DG$274,MATCH($A937,'Hoja de Trabajo para listado'!$DE$153:$DE$1048576,0),MATCH((CUADRO!O$5&amp;$E937),'Hoja de Trabajo para listado'!$DE$151:$DG$151,0)),0)+IFERROR(INDEX('Hoja de Trabajo para listado'!$CD$155:$DC$1048576,MATCH($A937,'Hoja de Trabajo para listado'!$CD$155:$CD$1048576,0),MATCH((CUADRO!O$5&amp;$E937),'Hoja de Trabajo para listado'!$CD$151:$DC$151,0)),0)</f>
        <v>0</v>
      </c>
      <c r="P937" s="245">
        <f ca="1">+IFERROR(INDEX('Hoja de Trabajo para listado'!$A$155:$Z$1048576,MATCH($A937,'Hoja de Trabajo para listado'!$A$155:$A$1048576,0),MATCH((CUADRO!P$5&amp;$E937),'Hoja de Trabajo para listado'!$A$151:$Z$151,0)),0)+IFERROR(INDEX('Hoja de Trabajo para listado'!$AB$155:$BA$1048576,MATCH($A937,'Hoja de Trabajo para listado'!$AB$155:$AB$1048576,0),MATCH((CUADRO!P$5&amp;$E937),'Hoja de Trabajo para listado'!$AB$151:$BA$151,0)),0)+IFERROR(INDEX('Hoja de Trabajo para listado'!$BC$155:$CB$1048576,MATCH($A937,'Hoja de Trabajo para listado'!$BC$155:$BC$1048576,0),MATCH((CUADRO!P$5&amp;$E937),'Hoja de Trabajo para listado'!$BC$151:$CB$151,0)),0)+IFERROR(INDEX('Hoja de Trabajo para listado'!$DE$153:$DG$274,MATCH($A937,'Hoja de Trabajo para listado'!$DE$153:$DE$1048576,0),MATCH((CUADRO!P$5&amp;$E937),'Hoja de Trabajo para listado'!$DE$151:$DG$151,0)),0)+IFERROR(INDEX('Hoja de Trabajo para listado'!$CD$155:$DC$1048576,MATCH($A937,'Hoja de Trabajo para listado'!$CD$155:$CD$1048576,0),MATCH((CUADRO!P$5&amp;$E937),'Hoja de Trabajo para listado'!$CD$151:$DC$151,0)),0)</f>
        <v>0</v>
      </c>
      <c r="Q937" s="245">
        <f ca="1">+IFERROR(INDEX('Hoja de Trabajo para listado'!$A$155:$Z$1048576,MATCH($A937,'Hoja de Trabajo para listado'!$A$155:$A$1048576,0),MATCH((CUADRO!Q$5&amp;$E937),'Hoja de Trabajo para listado'!$A$151:$Z$151,0)),0)+IFERROR(INDEX('Hoja de Trabajo para listado'!$AB$155:$BA$1048576,MATCH($A937,'Hoja de Trabajo para listado'!$AB$155:$AB$1048576,0),MATCH((CUADRO!Q$5&amp;$E937),'Hoja de Trabajo para listado'!$AB$151:$BA$151,0)),0)+IFERROR(INDEX('Hoja de Trabajo para listado'!$BC$155:$CB$1048576,MATCH($A937,'Hoja de Trabajo para listado'!$BC$155:$BC$1048576,0),MATCH((CUADRO!Q$5&amp;$E937),'Hoja de Trabajo para listado'!$BC$151:$CB$151,0)),0)+IFERROR(INDEX('Hoja de Trabajo para listado'!$DE$153:$DG$274,MATCH($A937,'Hoja de Trabajo para listado'!$DE$153:$DE$1048576,0),MATCH((CUADRO!Q$5&amp;$E937),'Hoja de Trabajo para listado'!$DE$151:$DG$151,0)),0)+IFERROR(INDEX('Hoja de Trabajo para listado'!$CD$155:$DC$1048576,MATCH($A937,'Hoja de Trabajo para listado'!$CD$155:$CD$1048576,0),MATCH((CUADRO!Q$5&amp;$E937),'Hoja de Trabajo para listado'!$CD$151:$DC$151,0)),0)</f>
        <v>0</v>
      </c>
      <c r="R937" s="245">
        <f t="shared" ca="1" si="31"/>
        <v>0</v>
      </c>
      <c r="S937" s="259">
        <f ca="1">+R936+R937</f>
        <v>0</v>
      </c>
      <c r="T937" s="245">
        <f ca="1">+S937</f>
        <v>0</v>
      </c>
      <c r="U937" s="244">
        <f t="shared" si="32"/>
        <v>2</v>
      </c>
      <c r="V937" s="333" t="str">
        <f>+VLOOKUP(A937,bd_lista!$A$3:$E$590,5,FALSE)</f>
        <v>Gobiernos Autonomos Municipales</v>
      </c>
      <c r="W937" s="392"/>
      <c r="X937" s="242">
        <f>+VLOOKUP(A937,[4]Sheet1!$A$13:$D$744,4,FALSE)</f>
        <v>0</v>
      </c>
      <c r="Y937" s="242" t="e">
        <f>+VLOOKUP(X937,bd_lista!$A$3:$C$590,3,FALSE)</f>
        <v>#N/A</v>
      </c>
      <c r="Z937" s="292"/>
      <c r="AA937" s="293"/>
    </row>
    <row r="938" spans="1:27" customFormat="1" ht="15" hidden="1" customHeight="1">
      <c r="A938" s="32">
        <v>1702</v>
      </c>
      <c r="B938" s="387">
        <f>+A938</f>
        <v>1702</v>
      </c>
      <c r="C938" s="247" t="str">
        <f>+VLOOKUP(A938,bd_lista!$A$3:$C$590,3,FALSE)</f>
        <v>Gobierno Autónomo Municipal de Cotoca</v>
      </c>
      <c r="D938" s="389" t="str">
        <f>+C938</f>
        <v>Gobierno Autónomo Municipal de Cotoca</v>
      </c>
      <c r="E938" s="242" t="s">
        <v>1304</v>
      </c>
      <c r="F938" s="243">
        <f ca="1">+IFERROR(INDEX('Hoja de Trabajo para listado'!$A$155:$Z$1048576,MATCH($A938,'Hoja de Trabajo para listado'!$A$155:$A$1048576,0),MATCH((CUADRO!F$5&amp;$E938),'Hoja de Trabajo para listado'!$A$151:$Z$151,0)),0)+IFERROR(INDEX('Hoja de Trabajo para listado'!$AB$155:$BA$1048576,MATCH($A938,'Hoja de Trabajo para listado'!$AB$155:$AB$1048576,0),MATCH((CUADRO!F$5&amp;$E938),'Hoja de Trabajo para listado'!$AB$151:$BA$151,0)),0)+IFERROR(INDEX('Hoja de Trabajo para listado'!$BC$155:$CB$1048576,MATCH($A938,'Hoja de Trabajo para listado'!$BC$155:$BC$1048576,0),MATCH((CUADRO!F$5&amp;$E938),'Hoja de Trabajo para listado'!$BC$151:$CB$151,0)),0)+IFERROR(INDEX('Hoja de Trabajo para listado'!$DE$153:$DG$274,MATCH($A938,'Hoja de Trabajo para listado'!$DE$153:$DE$1048576,0),MATCH((CUADRO!F$5&amp;$E938),'Hoja de Trabajo para listado'!$DE$151:$DG$151,0)),0)+IFERROR(INDEX('Hoja de Trabajo para listado'!$CD$155:$DC$1048576,MATCH($A938,'Hoja de Trabajo para listado'!$CD$155:$CD$1048576,0),MATCH((CUADRO!F$5&amp;$E938),'Hoja de Trabajo para listado'!$CD$151:$DC$151,0)),0)</f>
        <v>0</v>
      </c>
      <c r="G938" s="243">
        <f ca="1">+IFERROR(INDEX('Hoja de Trabajo para listado'!$A$155:$Z$1048576,MATCH($A938,'Hoja de Trabajo para listado'!$A$155:$A$1048576,0),MATCH((CUADRO!G$5&amp;$E938),'Hoja de Trabajo para listado'!$A$151:$Z$151,0)),0)+IFERROR(INDEX('Hoja de Trabajo para listado'!$AB$155:$BA$1048576,MATCH($A938,'Hoja de Trabajo para listado'!$AB$155:$AB$1048576,0),MATCH((CUADRO!G$5&amp;$E938),'Hoja de Trabajo para listado'!$AB$151:$BA$151,0)),0)+IFERROR(INDEX('Hoja de Trabajo para listado'!$BC$155:$CB$1048576,MATCH($A938,'Hoja de Trabajo para listado'!$BC$155:$BC$1048576,0),MATCH((CUADRO!G$5&amp;$E938),'Hoja de Trabajo para listado'!$BC$151:$CB$151,0)),0)+IFERROR(INDEX('Hoja de Trabajo para listado'!$DE$153:$DG$274,MATCH($A938,'Hoja de Trabajo para listado'!$DE$153:$DE$1048576,0),MATCH((CUADRO!G$5&amp;$E938),'Hoja de Trabajo para listado'!$DE$151:$DG$151,0)),0)+IFERROR(INDEX('Hoja de Trabajo para listado'!$CD$155:$DC$1048576,MATCH($A938,'Hoja de Trabajo para listado'!$CD$155:$CD$1048576,0),MATCH((CUADRO!G$5&amp;$E938),'Hoja de Trabajo para listado'!$CD$151:$DC$151,0)),0)</f>
        <v>0</v>
      </c>
      <c r="H938" s="243">
        <f ca="1">+IFERROR(INDEX('Hoja de Trabajo para listado'!$A$155:$Z$1048576,MATCH($A938,'Hoja de Trabajo para listado'!$A$155:$A$1048576,0),MATCH((CUADRO!H$5&amp;$E938),'Hoja de Trabajo para listado'!$A$151:$Z$151,0)),0)+IFERROR(INDEX('Hoja de Trabajo para listado'!$AB$155:$BA$1048576,MATCH($A938,'Hoja de Trabajo para listado'!$AB$155:$AB$1048576,0),MATCH((CUADRO!H$5&amp;$E938),'Hoja de Trabajo para listado'!$AB$151:$BA$151,0)),0)+IFERROR(INDEX('Hoja de Trabajo para listado'!$BC$155:$CB$1048576,MATCH($A938,'Hoja de Trabajo para listado'!$BC$155:$BC$1048576,0),MATCH((CUADRO!H$5&amp;$E938),'Hoja de Trabajo para listado'!$BC$151:$CB$151,0)),0)+IFERROR(INDEX('Hoja de Trabajo para listado'!$DE$153:$DG$274,MATCH($A938,'Hoja de Trabajo para listado'!$DE$153:$DE$1048576,0),MATCH((CUADRO!H$5&amp;$E938),'Hoja de Trabajo para listado'!$DE$151:$DG$151,0)),0)+IFERROR(INDEX('Hoja de Trabajo para listado'!$CD$155:$DC$1048576,MATCH($A938,'Hoja de Trabajo para listado'!$CD$155:$CD$1048576,0),MATCH((CUADRO!H$5&amp;$E938),'Hoja de Trabajo para listado'!$CD$151:$DC$151,0)),0)</f>
        <v>0</v>
      </c>
      <c r="I938" s="243">
        <f ca="1">+IFERROR(INDEX('Hoja de Trabajo para listado'!$A$155:$Z$1048576,MATCH($A938,'Hoja de Trabajo para listado'!$A$155:$A$1048576,0),MATCH((CUADRO!I$5&amp;$E938),'Hoja de Trabajo para listado'!$A$151:$Z$151,0)),0)+IFERROR(INDEX('Hoja de Trabajo para listado'!$AB$155:$BA$1048576,MATCH($A938,'Hoja de Trabajo para listado'!$AB$155:$AB$1048576,0),MATCH((CUADRO!I$5&amp;$E938),'Hoja de Trabajo para listado'!$AB$151:$BA$151,0)),0)+IFERROR(INDEX('Hoja de Trabajo para listado'!$BC$155:$CB$1048576,MATCH($A938,'Hoja de Trabajo para listado'!$BC$155:$BC$1048576,0),MATCH((CUADRO!I$5&amp;$E938),'Hoja de Trabajo para listado'!$BC$151:$CB$151,0)),0)+IFERROR(INDEX('Hoja de Trabajo para listado'!$DE$153:$DG$274,MATCH($A938,'Hoja de Trabajo para listado'!$DE$153:$DE$1048576,0),MATCH((CUADRO!I$5&amp;$E938),'Hoja de Trabajo para listado'!$DE$151:$DG$151,0)),0)+IFERROR(INDEX('Hoja de Trabajo para listado'!$CD$155:$DC$1048576,MATCH($A938,'Hoja de Trabajo para listado'!$CD$155:$CD$1048576,0),MATCH((CUADRO!I$5&amp;$E938),'Hoja de Trabajo para listado'!$CD$151:$DC$151,0)),0)</f>
        <v>0</v>
      </c>
      <c r="J938" s="243">
        <f ca="1">+IFERROR(INDEX('Hoja de Trabajo para listado'!$A$155:$Z$1048576,MATCH($A938,'Hoja de Trabajo para listado'!$A$155:$A$1048576,0),MATCH((CUADRO!J$5&amp;$E938),'Hoja de Trabajo para listado'!$A$151:$Z$151,0)),0)+IFERROR(INDEX('Hoja de Trabajo para listado'!$AB$155:$BA$1048576,MATCH($A938,'Hoja de Trabajo para listado'!$AB$155:$AB$1048576,0),MATCH((CUADRO!J$5&amp;$E938),'Hoja de Trabajo para listado'!$AB$151:$BA$151,0)),0)+IFERROR(INDEX('Hoja de Trabajo para listado'!$BC$155:$CB$1048576,MATCH($A938,'Hoja de Trabajo para listado'!$BC$155:$BC$1048576,0),MATCH((CUADRO!J$5&amp;$E938),'Hoja de Trabajo para listado'!$BC$151:$CB$151,0)),0)+IFERROR(INDEX('Hoja de Trabajo para listado'!$DE$153:$DG$274,MATCH($A938,'Hoja de Trabajo para listado'!$DE$153:$DE$1048576,0),MATCH((CUADRO!J$5&amp;$E938),'Hoja de Trabajo para listado'!$DE$151:$DG$151,0)),0)+IFERROR(INDEX('Hoja de Trabajo para listado'!$CD$155:$DC$1048576,MATCH($A938,'Hoja de Trabajo para listado'!$CD$155:$CD$1048576,0),MATCH((CUADRO!J$5&amp;$E938),'Hoja de Trabajo para listado'!$CD$151:$DC$151,0)),0)</f>
        <v>0</v>
      </c>
      <c r="K938" s="243">
        <f ca="1">+IFERROR(INDEX('Hoja de Trabajo para listado'!$A$155:$Z$1048576,MATCH($A938,'Hoja de Trabajo para listado'!$A$155:$A$1048576,0),MATCH((CUADRO!K$5&amp;$E938),'Hoja de Trabajo para listado'!$A$151:$Z$151,0)),0)+IFERROR(INDEX('Hoja de Trabajo para listado'!$AB$155:$BA$1048576,MATCH($A938,'Hoja de Trabajo para listado'!$AB$155:$AB$1048576,0),MATCH((CUADRO!K$5&amp;$E938),'Hoja de Trabajo para listado'!$AB$151:$BA$151,0)),0)+IFERROR(INDEX('Hoja de Trabajo para listado'!$BC$155:$CB$1048576,MATCH($A938,'Hoja de Trabajo para listado'!$BC$155:$BC$1048576,0),MATCH((CUADRO!K$5&amp;$E938),'Hoja de Trabajo para listado'!$BC$151:$CB$151,0)),0)+IFERROR(INDEX('Hoja de Trabajo para listado'!$DE$153:$DG$274,MATCH($A938,'Hoja de Trabajo para listado'!$DE$153:$DE$1048576,0),MATCH((CUADRO!K$5&amp;$E938),'Hoja de Trabajo para listado'!$DE$151:$DG$151,0)),0)+IFERROR(INDEX('Hoja de Trabajo para listado'!$CD$155:$DC$1048576,MATCH($A938,'Hoja de Trabajo para listado'!$CD$155:$CD$1048576,0),MATCH((CUADRO!K$5&amp;$E938),'Hoja de Trabajo para listado'!$CD$151:$DC$151,0)),0)</f>
        <v>0</v>
      </c>
      <c r="L938" s="243">
        <f ca="1">+IFERROR(INDEX('Hoja de Trabajo para listado'!$A$155:$Z$1048576,MATCH($A938,'Hoja de Trabajo para listado'!$A$155:$A$1048576,0),MATCH((CUADRO!L$5&amp;$E938),'Hoja de Trabajo para listado'!$A$151:$Z$151,0)),0)+IFERROR(INDEX('Hoja de Trabajo para listado'!$AB$155:$BA$1048576,MATCH($A938,'Hoja de Trabajo para listado'!$AB$155:$AB$1048576,0),MATCH((CUADRO!L$5&amp;$E938),'Hoja de Trabajo para listado'!$AB$151:$BA$151,0)),0)+IFERROR(INDEX('Hoja de Trabajo para listado'!$BC$155:$CB$1048576,MATCH($A938,'Hoja de Trabajo para listado'!$BC$155:$BC$1048576,0),MATCH((CUADRO!L$5&amp;$E938),'Hoja de Trabajo para listado'!$BC$151:$CB$151,0)),0)+IFERROR(INDEX('Hoja de Trabajo para listado'!$DE$153:$DG$274,MATCH($A938,'Hoja de Trabajo para listado'!$DE$153:$DE$1048576,0),MATCH((CUADRO!L$5&amp;$E938),'Hoja de Trabajo para listado'!$DE$151:$DG$151,0)),0)+IFERROR(INDEX('Hoja de Trabajo para listado'!$CD$155:$DC$1048576,MATCH($A938,'Hoja de Trabajo para listado'!$CD$155:$CD$1048576,0),MATCH((CUADRO!L$5&amp;$E938),'Hoja de Trabajo para listado'!$CD$151:$DC$151,0)),0)</f>
        <v>0</v>
      </c>
      <c r="M938" s="243">
        <f ca="1">+IFERROR(INDEX('Hoja de Trabajo para listado'!$A$155:$Z$1048576,MATCH($A938,'Hoja de Trabajo para listado'!$A$155:$A$1048576,0),MATCH((CUADRO!M$5&amp;$E938),'Hoja de Trabajo para listado'!$A$151:$Z$151,0)),0)+IFERROR(INDEX('Hoja de Trabajo para listado'!$AB$155:$BA$1048576,MATCH($A938,'Hoja de Trabajo para listado'!$AB$155:$AB$1048576,0),MATCH((CUADRO!M$5&amp;$E938),'Hoja de Trabajo para listado'!$AB$151:$BA$151,0)),0)+IFERROR(INDEX('Hoja de Trabajo para listado'!$BC$155:$CB$1048576,MATCH($A938,'Hoja de Trabajo para listado'!$BC$155:$BC$1048576,0),MATCH((CUADRO!M$5&amp;$E938),'Hoja de Trabajo para listado'!$BC$151:$CB$151,0)),0)+IFERROR(INDEX('Hoja de Trabajo para listado'!$DE$153:$DG$274,MATCH($A938,'Hoja de Trabajo para listado'!$DE$153:$DE$1048576,0),MATCH((CUADRO!M$5&amp;$E938),'Hoja de Trabajo para listado'!$DE$151:$DG$151,0)),0)+IFERROR(INDEX('Hoja de Trabajo para listado'!$CD$155:$DC$1048576,MATCH($A938,'Hoja de Trabajo para listado'!$CD$155:$CD$1048576,0),MATCH((CUADRO!M$5&amp;$E938),'Hoja de Trabajo para listado'!$CD$151:$DC$151,0)),0)</f>
        <v>0</v>
      </c>
      <c r="N938" s="243">
        <f ca="1">+IFERROR(INDEX('Hoja de Trabajo para listado'!$A$155:$Z$1048576,MATCH($A938,'Hoja de Trabajo para listado'!$A$155:$A$1048576,0),MATCH((CUADRO!N$5&amp;$E938),'Hoja de Trabajo para listado'!$A$151:$Z$151,0)),0)+IFERROR(INDEX('Hoja de Trabajo para listado'!$AB$155:$BA$1048576,MATCH($A938,'Hoja de Trabajo para listado'!$AB$155:$AB$1048576,0),MATCH((CUADRO!N$5&amp;$E938),'Hoja de Trabajo para listado'!$AB$151:$BA$151,0)),0)+IFERROR(INDEX('Hoja de Trabajo para listado'!$BC$155:$CB$1048576,MATCH($A938,'Hoja de Trabajo para listado'!$BC$155:$BC$1048576,0),MATCH((CUADRO!N$5&amp;$E938),'Hoja de Trabajo para listado'!$BC$151:$CB$151,0)),0)+IFERROR(INDEX('Hoja de Trabajo para listado'!$DE$153:$DG$274,MATCH($A938,'Hoja de Trabajo para listado'!$DE$153:$DE$1048576,0),MATCH((CUADRO!N$5&amp;$E938),'Hoja de Trabajo para listado'!$DE$151:$DG$151,0)),0)+IFERROR(INDEX('Hoja de Trabajo para listado'!$CD$155:$DC$1048576,MATCH($A938,'Hoja de Trabajo para listado'!$CD$155:$CD$1048576,0),MATCH((CUADRO!N$5&amp;$E938),'Hoja de Trabajo para listado'!$CD$151:$DC$151,0)),0)</f>
        <v>0</v>
      </c>
      <c r="O938" s="243">
        <f ca="1">+IFERROR(INDEX('Hoja de Trabajo para listado'!$A$155:$Z$1048576,MATCH($A938,'Hoja de Trabajo para listado'!$A$155:$A$1048576,0),MATCH((CUADRO!O$5&amp;$E938),'Hoja de Trabajo para listado'!$A$151:$Z$151,0)),0)+IFERROR(INDEX('Hoja de Trabajo para listado'!$AB$155:$BA$1048576,MATCH($A938,'Hoja de Trabajo para listado'!$AB$155:$AB$1048576,0),MATCH((CUADRO!O$5&amp;$E938),'Hoja de Trabajo para listado'!$AB$151:$BA$151,0)),0)+IFERROR(INDEX('Hoja de Trabajo para listado'!$BC$155:$CB$1048576,MATCH($A938,'Hoja de Trabajo para listado'!$BC$155:$BC$1048576,0),MATCH((CUADRO!O$5&amp;$E938),'Hoja de Trabajo para listado'!$BC$151:$CB$151,0)),0)+IFERROR(INDEX('Hoja de Trabajo para listado'!$DE$153:$DG$274,MATCH($A938,'Hoja de Trabajo para listado'!$DE$153:$DE$1048576,0),MATCH((CUADRO!O$5&amp;$E938),'Hoja de Trabajo para listado'!$DE$151:$DG$151,0)),0)+IFERROR(INDEX('Hoja de Trabajo para listado'!$CD$155:$DC$1048576,MATCH($A938,'Hoja de Trabajo para listado'!$CD$155:$CD$1048576,0),MATCH((CUADRO!O$5&amp;$E938),'Hoja de Trabajo para listado'!$CD$151:$DC$151,0)),0)</f>
        <v>0</v>
      </c>
      <c r="P938" s="243">
        <f ca="1">+IFERROR(INDEX('Hoja de Trabajo para listado'!$A$155:$Z$1048576,MATCH($A938,'Hoja de Trabajo para listado'!$A$155:$A$1048576,0),MATCH((CUADRO!P$5&amp;$E938),'Hoja de Trabajo para listado'!$A$151:$Z$151,0)),0)+IFERROR(INDEX('Hoja de Trabajo para listado'!$AB$155:$BA$1048576,MATCH($A938,'Hoja de Trabajo para listado'!$AB$155:$AB$1048576,0),MATCH((CUADRO!P$5&amp;$E938),'Hoja de Trabajo para listado'!$AB$151:$BA$151,0)),0)+IFERROR(INDEX('Hoja de Trabajo para listado'!$BC$155:$CB$1048576,MATCH($A938,'Hoja de Trabajo para listado'!$BC$155:$BC$1048576,0),MATCH((CUADRO!P$5&amp;$E938),'Hoja de Trabajo para listado'!$BC$151:$CB$151,0)),0)+IFERROR(INDEX('Hoja de Trabajo para listado'!$DE$153:$DG$274,MATCH($A938,'Hoja de Trabajo para listado'!$DE$153:$DE$1048576,0),MATCH((CUADRO!P$5&amp;$E938),'Hoja de Trabajo para listado'!$DE$151:$DG$151,0)),0)+IFERROR(INDEX('Hoja de Trabajo para listado'!$CD$155:$DC$1048576,MATCH($A938,'Hoja de Trabajo para listado'!$CD$155:$CD$1048576,0),MATCH((CUADRO!P$5&amp;$E938),'Hoja de Trabajo para listado'!$CD$151:$DC$151,0)),0)</f>
        <v>0</v>
      </c>
      <c r="Q938" s="243">
        <f ca="1">+IFERROR(INDEX('Hoja de Trabajo para listado'!$A$155:$Z$1048576,MATCH($A938,'Hoja de Trabajo para listado'!$A$155:$A$1048576,0),MATCH((CUADRO!Q$5&amp;$E938),'Hoja de Trabajo para listado'!$A$151:$Z$151,0)),0)+IFERROR(INDEX('Hoja de Trabajo para listado'!$AB$155:$BA$1048576,MATCH($A938,'Hoja de Trabajo para listado'!$AB$155:$AB$1048576,0),MATCH((CUADRO!Q$5&amp;$E938),'Hoja de Trabajo para listado'!$AB$151:$BA$151,0)),0)+IFERROR(INDEX('Hoja de Trabajo para listado'!$BC$155:$CB$1048576,MATCH($A938,'Hoja de Trabajo para listado'!$BC$155:$BC$1048576,0),MATCH((CUADRO!Q$5&amp;$E938),'Hoja de Trabajo para listado'!$BC$151:$CB$151,0)),0)+IFERROR(INDEX('Hoja de Trabajo para listado'!$DE$153:$DG$274,MATCH($A938,'Hoja de Trabajo para listado'!$DE$153:$DE$1048576,0),MATCH((CUADRO!Q$5&amp;$E938),'Hoja de Trabajo para listado'!$DE$151:$DG$151,0)),0)+IFERROR(INDEX('Hoja de Trabajo para listado'!$CD$155:$DC$1048576,MATCH($A938,'Hoja de Trabajo para listado'!$CD$155:$CD$1048576,0),MATCH((CUADRO!Q$5&amp;$E938),'Hoja de Trabajo para listado'!$CD$151:$DC$151,0)),0)</f>
        <v>0</v>
      </c>
      <c r="R938" s="243">
        <f t="shared" ca="1" si="31"/>
        <v>0</v>
      </c>
      <c r="S938" s="249"/>
      <c r="T938" s="243">
        <f ca="1">+T939</f>
        <v>0</v>
      </c>
      <c r="U938" s="242">
        <f t="shared" si="32"/>
        <v>1</v>
      </c>
      <c r="V938" s="333" t="str">
        <f>+VLOOKUP(A938,bd_lista!$A$3:$E$590,5,FALSE)</f>
        <v>Gobiernos Autonomos Municipales</v>
      </c>
      <c r="W938" s="391" t="str">
        <f>+V938</f>
        <v>Gobiernos Autonomos Municipales</v>
      </c>
      <c r="X938" s="242">
        <f>+VLOOKUP(A938,[4]Sheet1!$A$13:$D$744,4,FALSE)</f>
        <v>0</v>
      </c>
      <c r="Y938" s="242" t="e">
        <f>+VLOOKUP(X938,bd_lista!$A$3:$C$590,3,FALSE)</f>
        <v>#N/A</v>
      </c>
      <c r="Z938" s="294">
        <f>+X938</f>
        <v>0</v>
      </c>
      <c r="AA938" s="295" t="e">
        <f>+Y938</f>
        <v>#N/A</v>
      </c>
    </row>
    <row r="939" spans="1:27" customFormat="1" ht="15" hidden="1" customHeight="1">
      <c r="A939" s="32">
        <v>1702</v>
      </c>
      <c r="B939" s="388"/>
      <c r="C939" s="247" t="str">
        <f>+VLOOKUP(A939,bd_lista!$A$3:$C$590,3,FALSE)</f>
        <v>Gobierno Autónomo Municipal de Cotoca</v>
      </c>
      <c r="D939" s="390"/>
      <c r="E939" s="244" t="s">
        <v>1305</v>
      </c>
      <c r="F939" s="245">
        <f ca="1">+IFERROR(INDEX('Hoja de Trabajo para listado'!$A$155:$Z$1048576,MATCH($A939,'Hoja de Trabajo para listado'!$A$155:$A$1048576,0),MATCH((CUADRO!F$5&amp;$E939),'Hoja de Trabajo para listado'!$A$151:$Z$151,0)),0)+IFERROR(INDEX('Hoja de Trabajo para listado'!$AB$155:$BA$1048576,MATCH($A939,'Hoja de Trabajo para listado'!$AB$155:$AB$1048576,0),MATCH((CUADRO!F$5&amp;$E939),'Hoja de Trabajo para listado'!$AB$151:$BA$151,0)),0)+IFERROR(INDEX('Hoja de Trabajo para listado'!$BC$155:$CB$1048576,MATCH($A939,'Hoja de Trabajo para listado'!$BC$155:$BC$1048576,0),MATCH((CUADRO!F$5&amp;$E939),'Hoja de Trabajo para listado'!$BC$151:$CB$151,0)),0)+IFERROR(INDEX('Hoja de Trabajo para listado'!$DE$153:$DG$274,MATCH($A939,'Hoja de Trabajo para listado'!$DE$153:$DE$1048576,0),MATCH((CUADRO!F$5&amp;$E939),'Hoja de Trabajo para listado'!$DE$151:$DG$151,0)),0)+IFERROR(INDEX('Hoja de Trabajo para listado'!$CD$155:$DC$1048576,MATCH($A939,'Hoja de Trabajo para listado'!$CD$155:$CD$1048576,0),MATCH((CUADRO!F$5&amp;$E939),'Hoja de Trabajo para listado'!$CD$151:$DC$151,0)),0)</f>
        <v>0</v>
      </c>
      <c r="G939" s="245">
        <f ca="1">+IFERROR(INDEX('Hoja de Trabajo para listado'!$A$155:$Z$1048576,MATCH($A939,'Hoja de Trabajo para listado'!$A$155:$A$1048576,0),MATCH((CUADRO!G$5&amp;$E939),'Hoja de Trabajo para listado'!$A$151:$Z$151,0)),0)+IFERROR(INDEX('Hoja de Trabajo para listado'!$AB$155:$BA$1048576,MATCH($A939,'Hoja de Trabajo para listado'!$AB$155:$AB$1048576,0),MATCH((CUADRO!G$5&amp;$E939),'Hoja de Trabajo para listado'!$AB$151:$BA$151,0)),0)+IFERROR(INDEX('Hoja de Trabajo para listado'!$BC$155:$CB$1048576,MATCH($A939,'Hoja de Trabajo para listado'!$BC$155:$BC$1048576,0),MATCH((CUADRO!G$5&amp;$E939),'Hoja de Trabajo para listado'!$BC$151:$CB$151,0)),0)+IFERROR(INDEX('Hoja de Trabajo para listado'!$DE$153:$DG$274,MATCH($A939,'Hoja de Trabajo para listado'!$DE$153:$DE$1048576,0),MATCH((CUADRO!G$5&amp;$E939),'Hoja de Trabajo para listado'!$DE$151:$DG$151,0)),0)+IFERROR(INDEX('Hoja de Trabajo para listado'!$CD$155:$DC$1048576,MATCH($A939,'Hoja de Trabajo para listado'!$CD$155:$CD$1048576,0),MATCH((CUADRO!G$5&amp;$E939),'Hoja de Trabajo para listado'!$CD$151:$DC$151,0)),0)</f>
        <v>0</v>
      </c>
      <c r="H939" s="245">
        <f ca="1">+IFERROR(INDEX('Hoja de Trabajo para listado'!$A$155:$Z$1048576,MATCH($A939,'Hoja de Trabajo para listado'!$A$155:$A$1048576,0),MATCH((CUADRO!H$5&amp;$E939),'Hoja de Trabajo para listado'!$A$151:$Z$151,0)),0)+IFERROR(INDEX('Hoja de Trabajo para listado'!$AB$155:$BA$1048576,MATCH($A939,'Hoja de Trabajo para listado'!$AB$155:$AB$1048576,0),MATCH((CUADRO!H$5&amp;$E939),'Hoja de Trabajo para listado'!$AB$151:$BA$151,0)),0)+IFERROR(INDEX('Hoja de Trabajo para listado'!$BC$155:$CB$1048576,MATCH($A939,'Hoja de Trabajo para listado'!$BC$155:$BC$1048576,0),MATCH((CUADRO!H$5&amp;$E939),'Hoja de Trabajo para listado'!$BC$151:$CB$151,0)),0)+IFERROR(INDEX('Hoja de Trabajo para listado'!$DE$153:$DG$274,MATCH($A939,'Hoja de Trabajo para listado'!$DE$153:$DE$1048576,0),MATCH((CUADRO!H$5&amp;$E939),'Hoja de Trabajo para listado'!$DE$151:$DG$151,0)),0)+IFERROR(INDEX('Hoja de Trabajo para listado'!$CD$155:$DC$1048576,MATCH($A939,'Hoja de Trabajo para listado'!$CD$155:$CD$1048576,0),MATCH((CUADRO!H$5&amp;$E939),'Hoja de Trabajo para listado'!$CD$151:$DC$151,0)),0)</f>
        <v>0</v>
      </c>
      <c r="I939" s="245">
        <f ca="1">+IFERROR(INDEX('Hoja de Trabajo para listado'!$A$155:$Z$1048576,MATCH($A939,'Hoja de Trabajo para listado'!$A$155:$A$1048576,0),MATCH((CUADRO!I$5&amp;$E939),'Hoja de Trabajo para listado'!$A$151:$Z$151,0)),0)+IFERROR(INDEX('Hoja de Trabajo para listado'!$AB$155:$BA$1048576,MATCH($A939,'Hoja de Trabajo para listado'!$AB$155:$AB$1048576,0),MATCH((CUADRO!I$5&amp;$E939),'Hoja de Trabajo para listado'!$AB$151:$BA$151,0)),0)+IFERROR(INDEX('Hoja de Trabajo para listado'!$BC$155:$CB$1048576,MATCH($A939,'Hoja de Trabajo para listado'!$BC$155:$BC$1048576,0),MATCH((CUADRO!I$5&amp;$E939),'Hoja de Trabajo para listado'!$BC$151:$CB$151,0)),0)+IFERROR(INDEX('Hoja de Trabajo para listado'!$DE$153:$DG$274,MATCH($A939,'Hoja de Trabajo para listado'!$DE$153:$DE$1048576,0),MATCH((CUADRO!I$5&amp;$E939),'Hoja de Trabajo para listado'!$DE$151:$DG$151,0)),0)+IFERROR(INDEX('Hoja de Trabajo para listado'!$CD$155:$DC$1048576,MATCH($A939,'Hoja de Trabajo para listado'!$CD$155:$CD$1048576,0),MATCH((CUADRO!I$5&amp;$E939),'Hoja de Trabajo para listado'!$CD$151:$DC$151,0)),0)</f>
        <v>0</v>
      </c>
      <c r="J939" s="245">
        <f ca="1">+IFERROR(INDEX('Hoja de Trabajo para listado'!$A$155:$Z$1048576,MATCH($A939,'Hoja de Trabajo para listado'!$A$155:$A$1048576,0),MATCH((CUADRO!J$5&amp;$E939),'Hoja de Trabajo para listado'!$A$151:$Z$151,0)),0)+IFERROR(INDEX('Hoja de Trabajo para listado'!$AB$155:$BA$1048576,MATCH($A939,'Hoja de Trabajo para listado'!$AB$155:$AB$1048576,0),MATCH((CUADRO!J$5&amp;$E939),'Hoja de Trabajo para listado'!$AB$151:$BA$151,0)),0)+IFERROR(INDEX('Hoja de Trabajo para listado'!$BC$155:$CB$1048576,MATCH($A939,'Hoja de Trabajo para listado'!$BC$155:$BC$1048576,0),MATCH((CUADRO!J$5&amp;$E939),'Hoja de Trabajo para listado'!$BC$151:$CB$151,0)),0)+IFERROR(INDEX('Hoja de Trabajo para listado'!$DE$153:$DG$274,MATCH($A939,'Hoja de Trabajo para listado'!$DE$153:$DE$1048576,0),MATCH((CUADRO!J$5&amp;$E939),'Hoja de Trabajo para listado'!$DE$151:$DG$151,0)),0)+IFERROR(INDEX('Hoja de Trabajo para listado'!$CD$155:$DC$1048576,MATCH($A939,'Hoja de Trabajo para listado'!$CD$155:$CD$1048576,0),MATCH((CUADRO!J$5&amp;$E939),'Hoja de Trabajo para listado'!$CD$151:$DC$151,0)),0)</f>
        <v>0</v>
      </c>
      <c r="K939" s="245">
        <f ca="1">+IFERROR(INDEX('Hoja de Trabajo para listado'!$A$155:$Z$1048576,MATCH($A939,'Hoja de Trabajo para listado'!$A$155:$A$1048576,0),MATCH((CUADRO!K$5&amp;$E939),'Hoja de Trabajo para listado'!$A$151:$Z$151,0)),0)+IFERROR(INDEX('Hoja de Trabajo para listado'!$AB$155:$BA$1048576,MATCH($A939,'Hoja de Trabajo para listado'!$AB$155:$AB$1048576,0),MATCH((CUADRO!K$5&amp;$E939),'Hoja de Trabajo para listado'!$AB$151:$BA$151,0)),0)+IFERROR(INDEX('Hoja de Trabajo para listado'!$BC$155:$CB$1048576,MATCH($A939,'Hoja de Trabajo para listado'!$BC$155:$BC$1048576,0),MATCH((CUADRO!K$5&amp;$E939),'Hoja de Trabajo para listado'!$BC$151:$CB$151,0)),0)+IFERROR(INDEX('Hoja de Trabajo para listado'!$DE$153:$DG$274,MATCH($A939,'Hoja de Trabajo para listado'!$DE$153:$DE$1048576,0),MATCH((CUADRO!K$5&amp;$E939),'Hoja de Trabajo para listado'!$DE$151:$DG$151,0)),0)+IFERROR(INDEX('Hoja de Trabajo para listado'!$CD$155:$DC$1048576,MATCH($A939,'Hoja de Trabajo para listado'!$CD$155:$CD$1048576,0),MATCH((CUADRO!K$5&amp;$E939),'Hoja de Trabajo para listado'!$CD$151:$DC$151,0)),0)</f>
        <v>0</v>
      </c>
      <c r="L939" s="245">
        <f ca="1">+IFERROR(INDEX('Hoja de Trabajo para listado'!$A$155:$Z$1048576,MATCH($A939,'Hoja de Trabajo para listado'!$A$155:$A$1048576,0),MATCH((CUADRO!L$5&amp;$E939),'Hoja de Trabajo para listado'!$A$151:$Z$151,0)),0)+IFERROR(INDEX('Hoja de Trabajo para listado'!$AB$155:$BA$1048576,MATCH($A939,'Hoja de Trabajo para listado'!$AB$155:$AB$1048576,0),MATCH((CUADRO!L$5&amp;$E939),'Hoja de Trabajo para listado'!$AB$151:$BA$151,0)),0)+IFERROR(INDEX('Hoja de Trabajo para listado'!$BC$155:$CB$1048576,MATCH($A939,'Hoja de Trabajo para listado'!$BC$155:$BC$1048576,0),MATCH((CUADRO!L$5&amp;$E939),'Hoja de Trabajo para listado'!$BC$151:$CB$151,0)),0)+IFERROR(INDEX('Hoja de Trabajo para listado'!$DE$153:$DG$274,MATCH($A939,'Hoja de Trabajo para listado'!$DE$153:$DE$1048576,0),MATCH((CUADRO!L$5&amp;$E939),'Hoja de Trabajo para listado'!$DE$151:$DG$151,0)),0)+IFERROR(INDEX('Hoja de Trabajo para listado'!$CD$155:$DC$1048576,MATCH($A939,'Hoja de Trabajo para listado'!$CD$155:$CD$1048576,0),MATCH((CUADRO!L$5&amp;$E939),'Hoja de Trabajo para listado'!$CD$151:$DC$151,0)),0)</f>
        <v>0</v>
      </c>
      <c r="M939" s="245">
        <f ca="1">+IFERROR(INDEX('Hoja de Trabajo para listado'!$A$155:$Z$1048576,MATCH($A939,'Hoja de Trabajo para listado'!$A$155:$A$1048576,0),MATCH((CUADRO!M$5&amp;$E939),'Hoja de Trabajo para listado'!$A$151:$Z$151,0)),0)+IFERROR(INDEX('Hoja de Trabajo para listado'!$AB$155:$BA$1048576,MATCH($A939,'Hoja de Trabajo para listado'!$AB$155:$AB$1048576,0),MATCH((CUADRO!M$5&amp;$E939),'Hoja de Trabajo para listado'!$AB$151:$BA$151,0)),0)+IFERROR(INDEX('Hoja de Trabajo para listado'!$BC$155:$CB$1048576,MATCH($A939,'Hoja de Trabajo para listado'!$BC$155:$BC$1048576,0),MATCH((CUADRO!M$5&amp;$E939),'Hoja de Trabajo para listado'!$BC$151:$CB$151,0)),0)+IFERROR(INDEX('Hoja de Trabajo para listado'!$DE$153:$DG$274,MATCH($A939,'Hoja de Trabajo para listado'!$DE$153:$DE$1048576,0),MATCH((CUADRO!M$5&amp;$E939),'Hoja de Trabajo para listado'!$DE$151:$DG$151,0)),0)+IFERROR(INDEX('Hoja de Trabajo para listado'!$CD$155:$DC$1048576,MATCH($A939,'Hoja de Trabajo para listado'!$CD$155:$CD$1048576,0),MATCH((CUADRO!M$5&amp;$E939),'Hoja de Trabajo para listado'!$CD$151:$DC$151,0)),0)</f>
        <v>0</v>
      </c>
      <c r="N939" s="245">
        <f ca="1">+IFERROR(INDEX('Hoja de Trabajo para listado'!$A$155:$Z$1048576,MATCH($A939,'Hoja de Trabajo para listado'!$A$155:$A$1048576,0),MATCH((CUADRO!N$5&amp;$E939),'Hoja de Trabajo para listado'!$A$151:$Z$151,0)),0)+IFERROR(INDEX('Hoja de Trabajo para listado'!$AB$155:$BA$1048576,MATCH($A939,'Hoja de Trabajo para listado'!$AB$155:$AB$1048576,0),MATCH((CUADRO!N$5&amp;$E939),'Hoja de Trabajo para listado'!$AB$151:$BA$151,0)),0)+IFERROR(INDEX('Hoja de Trabajo para listado'!$BC$155:$CB$1048576,MATCH($A939,'Hoja de Trabajo para listado'!$BC$155:$BC$1048576,0),MATCH((CUADRO!N$5&amp;$E939),'Hoja de Trabajo para listado'!$BC$151:$CB$151,0)),0)+IFERROR(INDEX('Hoja de Trabajo para listado'!$DE$153:$DG$274,MATCH($A939,'Hoja de Trabajo para listado'!$DE$153:$DE$1048576,0),MATCH((CUADRO!N$5&amp;$E939),'Hoja de Trabajo para listado'!$DE$151:$DG$151,0)),0)+IFERROR(INDEX('Hoja de Trabajo para listado'!$CD$155:$DC$1048576,MATCH($A939,'Hoja de Trabajo para listado'!$CD$155:$CD$1048576,0),MATCH((CUADRO!N$5&amp;$E939),'Hoja de Trabajo para listado'!$CD$151:$DC$151,0)),0)</f>
        <v>0</v>
      </c>
      <c r="O939" s="245">
        <f ca="1">+IFERROR(INDEX('Hoja de Trabajo para listado'!$A$155:$Z$1048576,MATCH($A939,'Hoja de Trabajo para listado'!$A$155:$A$1048576,0),MATCH((CUADRO!O$5&amp;$E939),'Hoja de Trabajo para listado'!$A$151:$Z$151,0)),0)+IFERROR(INDEX('Hoja de Trabajo para listado'!$AB$155:$BA$1048576,MATCH($A939,'Hoja de Trabajo para listado'!$AB$155:$AB$1048576,0),MATCH((CUADRO!O$5&amp;$E939),'Hoja de Trabajo para listado'!$AB$151:$BA$151,0)),0)+IFERROR(INDEX('Hoja de Trabajo para listado'!$BC$155:$CB$1048576,MATCH($A939,'Hoja de Trabajo para listado'!$BC$155:$BC$1048576,0),MATCH((CUADRO!O$5&amp;$E939),'Hoja de Trabajo para listado'!$BC$151:$CB$151,0)),0)+IFERROR(INDEX('Hoja de Trabajo para listado'!$DE$153:$DG$274,MATCH($A939,'Hoja de Trabajo para listado'!$DE$153:$DE$1048576,0),MATCH((CUADRO!O$5&amp;$E939),'Hoja de Trabajo para listado'!$DE$151:$DG$151,0)),0)+IFERROR(INDEX('Hoja de Trabajo para listado'!$CD$155:$DC$1048576,MATCH($A939,'Hoja de Trabajo para listado'!$CD$155:$CD$1048576,0),MATCH((CUADRO!O$5&amp;$E939),'Hoja de Trabajo para listado'!$CD$151:$DC$151,0)),0)</f>
        <v>0</v>
      </c>
      <c r="P939" s="245">
        <f ca="1">+IFERROR(INDEX('Hoja de Trabajo para listado'!$A$155:$Z$1048576,MATCH($A939,'Hoja de Trabajo para listado'!$A$155:$A$1048576,0),MATCH((CUADRO!P$5&amp;$E939),'Hoja de Trabajo para listado'!$A$151:$Z$151,0)),0)+IFERROR(INDEX('Hoja de Trabajo para listado'!$AB$155:$BA$1048576,MATCH($A939,'Hoja de Trabajo para listado'!$AB$155:$AB$1048576,0),MATCH((CUADRO!P$5&amp;$E939),'Hoja de Trabajo para listado'!$AB$151:$BA$151,0)),0)+IFERROR(INDEX('Hoja de Trabajo para listado'!$BC$155:$CB$1048576,MATCH($A939,'Hoja de Trabajo para listado'!$BC$155:$BC$1048576,0),MATCH((CUADRO!P$5&amp;$E939),'Hoja de Trabajo para listado'!$BC$151:$CB$151,0)),0)+IFERROR(INDEX('Hoja de Trabajo para listado'!$DE$153:$DG$274,MATCH($A939,'Hoja de Trabajo para listado'!$DE$153:$DE$1048576,0),MATCH((CUADRO!P$5&amp;$E939),'Hoja de Trabajo para listado'!$DE$151:$DG$151,0)),0)+IFERROR(INDEX('Hoja de Trabajo para listado'!$CD$155:$DC$1048576,MATCH($A939,'Hoja de Trabajo para listado'!$CD$155:$CD$1048576,0),MATCH((CUADRO!P$5&amp;$E939),'Hoja de Trabajo para listado'!$CD$151:$DC$151,0)),0)</f>
        <v>0</v>
      </c>
      <c r="Q939" s="245">
        <f ca="1">+IFERROR(INDEX('Hoja de Trabajo para listado'!$A$155:$Z$1048576,MATCH($A939,'Hoja de Trabajo para listado'!$A$155:$A$1048576,0),MATCH((CUADRO!Q$5&amp;$E939),'Hoja de Trabajo para listado'!$A$151:$Z$151,0)),0)+IFERROR(INDEX('Hoja de Trabajo para listado'!$AB$155:$BA$1048576,MATCH($A939,'Hoja de Trabajo para listado'!$AB$155:$AB$1048576,0),MATCH((CUADRO!Q$5&amp;$E939),'Hoja de Trabajo para listado'!$AB$151:$BA$151,0)),0)+IFERROR(INDEX('Hoja de Trabajo para listado'!$BC$155:$CB$1048576,MATCH($A939,'Hoja de Trabajo para listado'!$BC$155:$BC$1048576,0),MATCH((CUADRO!Q$5&amp;$E939),'Hoja de Trabajo para listado'!$BC$151:$CB$151,0)),0)+IFERROR(INDEX('Hoja de Trabajo para listado'!$DE$153:$DG$274,MATCH($A939,'Hoja de Trabajo para listado'!$DE$153:$DE$1048576,0),MATCH((CUADRO!Q$5&amp;$E939),'Hoja de Trabajo para listado'!$DE$151:$DG$151,0)),0)+IFERROR(INDEX('Hoja de Trabajo para listado'!$CD$155:$DC$1048576,MATCH($A939,'Hoja de Trabajo para listado'!$CD$155:$CD$1048576,0),MATCH((CUADRO!Q$5&amp;$E939),'Hoja de Trabajo para listado'!$CD$151:$DC$151,0)),0)</f>
        <v>0</v>
      </c>
      <c r="R939" s="245">
        <f t="shared" ca="1" si="31"/>
        <v>0</v>
      </c>
      <c r="S939" s="259">
        <f ca="1">+R938+R939</f>
        <v>0</v>
      </c>
      <c r="T939" s="245">
        <f ca="1">+S939</f>
        <v>0</v>
      </c>
      <c r="U939" s="244">
        <f t="shared" si="32"/>
        <v>2</v>
      </c>
      <c r="V939" s="333" t="str">
        <f>+VLOOKUP(A939,bd_lista!$A$3:$E$590,5,FALSE)</f>
        <v>Gobiernos Autonomos Municipales</v>
      </c>
      <c r="W939" s="392"/>
      <c r="X939" s="242">
        <f>+VLOOKUP(A939,[4]Sheet1!$A$13:$D$744,4,FALSE)</f>
        <v>0</v>
      </c>
      <c r="Y939" s="242" t="e">
        <f>+VLOOKUP(X939,bd_lista!$A$3:$C$590,3,FALSE)</f>
        <v>#N/A</v>
      </c>
      <c r="Z939" s="292"/>
      <c r="AA939" s="293"/>
    </row>
    <row r="940" spans="1:27" customFormat="1" ht="15" hidden="1" customHeight="1">
      <c r="A940" s="32">
        <v>1703</v>
      </c>
      <c r="B940" s="387">
        <f>+A940</f>
        <v>1703</v>
      </c>
      <c r="C940" s="247" t="str">
        <f>+VLOOKUP(A940,bd_lista!$A$3:$C$590,3,FALSE)</f>
        <v>Gobierno Autónomo Municipal de Porongo (Ayacucho)</v>
      </c>
      <c r="D940" s="389" t="str">
        <f>+C940</f>
        <v>Gobierno Autónomo Municipal de Porongo (Ayacucho)</v>
      </c>
      <c r="E940" s="242" t="s">
        <v>1304</v>
      </c>
      <c r="F940" s="243">
        <f ca="1">+IFERROR(INDEX('Hoja de Trabajo para listado'!$A$155:$Z$1048576,MATCH($A940,'Hoja de Trabajo para listado'!$A$155:$A$1048576,0),MATCH((CUADRO!F$5&amp;$E940),'Hoja de Trabajo para listado'!$A$151:$Z$151,0)),0)+IFERROR(INDEX('Hoja de Trabajo para listado'!$AB$155:$BA$1048576,MATCH($A940,'Hoja de Trabajo para listado'!$AB$155:$AB$1048576,0),MATCH((CUADRO!F$5&amp;$E940),'Hoja de Trabajo para listado'!$AB$151:$BA$151,0)),0)+IFERROR(INDEX('Hoja de Trabajo para listado'!$BC$155:$CB$1048576,MATCH($A940,'Hoja de Trabajo para listado'!$BC$155:$BC$1048576,0),MATCH((CUADRO!F$5&amp;$E940),'Hoja de Trabajo para listado'!$BC$151:$CB$151,0)),0)+IFERROR(INDEX('Hoja de Trabajo para listado'!$DE$153:$DG$274,MATCH($A940,'Hoja de Trabajo para listado'!$DE$153:$DE$1048576,0),MATCH((CUADRO!F$5&amp;$E940),'Hoja de Trabajo para listado'!$DE$151:$DG$151,0)),0)+IFERROR(INDEX('Hoja de Trabajo para listado'!$CD$155:$DC$1048576,MATCH($A940,'Hoja de Trabajo para listado'!$CD$155:$CD$1048576,0),MATCH((CUADRO!F$5&amp;$E940),'Hoja de Trabajo para listado'!$CD$151:$DC$151,0)),0)</f>
        <v>0</v>
      </c>
      <c r="G940" s="243">
        <f ca="1">+IFERROR(INDEX('Hoja de Trabajo para listado'!$A$155:$Z$1048576,MATCH($A940,'Hoja de Trabajo para listado'!$A$155:$A$1048576,0),MATCH((CUADRO!G$5&amp;$E940),'Hoja de Trabajo para listado'!$A$151:$Z$151,0)),0)+IFERROR(INDEX('Hoja de Trabajo para listado'!$AB$155:$BA$1048576,MATCH($A940,'Hoja de Trabajo para listado'!$AB$155:$AB$1048576,0),MATCH((CUADRO!G$5&amp;$E940),'Hoja de Trabajo para listado'!$AB$151:$BA$151,0)),0)+IFERROR(INDEX('Hoja de Trabajo para listado'!$BC$155:$CB$1048576,MATCH($A940,'Hoja de Trabajo para listado'!$BC$155:$BC$1048576,0),MATCH((CUADRO!G$5&amp;$E940),'Hoja de Trabajo para listado'!$BC$151:$CB$151,0)),0)+IFERROR(INDEX('Hoja de Trabajo para listado'!$DE$153:$DG$274,MATCH($A940,'Hoja de Trabajo para listado'!$DE$153:$DE$1048576,0),MATCH((CUADRO!G$5&amp;$E940),'Hoja de Trabajo para listado'!$DE$151:$DG$151,0)),0)+IFERROR(INDEX('Hoja de Trabajo para listado'!$CD$155:$DC$1048576,MATCH($A940,'Hoja de Trabajo para listado'!$CD$155:$CD$1048576,0),MATCH((CUADRO!G$5&amp;$E940),'Hoja de Trabajo para listado'!$CD$151:$DC$151,0)),0)</f>
        <v>0</v>
      </c>
      <c r="H940" s="243">
        <f ca="1">+IFERROR(INDEX('Hoja de Trabajo para listado'!$A$155:$Z$1048576,MATCH($A940,'Hoja de Trabajo para listado'!$A$155:$A$1048576,0),MATCH((CUADRO!H$5&amp;$E940),'Hoja de Trabajo para listado'!$A$151:$Z$151,0)),0)+IFERROR(INDEX('Hoja de Trabajo para listado'!$AB$155:$BA$1048576,MATCH($A940,'Hoja de Trabajo para listado'!$AB$155:$AB$1048576,0),MATCH((CUADRO!H$5&amp;$E940),'Hoja de Trabajo para listado'!$AB$151:$BA$151,0)),0)+IFERROR(INDEX('Hoja de Trabajo para listado'!$BC$155:$CB$1048576,MATCH($A940,'Hoja de Trabajo para listado'!$BC$155:$BC$1048576,0),MATCH((CUADRO!H$5&amp;$E940),'Hoja de Trabajo para listado'!$BC$151:$CB$151,0)),0)+IFERROR(INDEX('Hoja de Trabajo para listado'!$DE$153:$DG$274,MATCH($A940,'Hoja de Trabajo para listado'!$DE$153:$DE$1048576,0),MATCH((CUADRO!H$5&amp;$E940),'Hoja de Trabajo para listado'!$DE$151:$DG$151,0)),0)+IFERROR(INDEX('Hoja de Trabajo para listado'!$CD$155:$DC$1048576,MATCH($A940,'Hoja de Trabajo para listado'!$CD$155:$CD$1048576,0),MATCH((CUADRO!H$5&amp;$E940),'Hoja de Trabajo para listado'!$CD$151:$DC$151,0)),0)</f>
        <v>0</v>
      </c>
      <c r="I940" s="243">
        <f ca="1">+IFERROR(INDEX('Hoja de Trabajo para listado'!$A$155:$Z$1048576,MATCH($A940,'Hoja de Trabajo para listado'!$A$155:$A$1048576,0),MATCH((CUADRO!I$5&amp;$E940),'Hoja de Trabajo para listado'!$A$151:$Z$151,0)),0)+IFERROR(INDEX('Hoja de Trabajo para listado'!$AB$155:$BA$1048576,MATCH($A940,'Hoja de Trabajo para listado'!$AB$155:$AB$1048576,0),MATCH((CUADRO!I$5&amp;$E940),'Hoja de Trabajo para listado'!$AB$151:$BA$151,0)),0)+IFERROR(INDEX('Hoja de Trabajo para listado'!$BC$155:$CB$1048576,MATCH($A940,'Hoja de Trabajo para listado'!$BC$155:$BC$1048576,0),MATCH((CUADRO!I$5&amp;$E940),'Hoja de Trabajo para listado'!$BC$151:$CB$151,0)),0)+IFERROR(INDEX('Hoja de Trabajo para listado'!$DE$153:$DG$274,MATCH($A940,'Hoja de Trabajo para listado'!$DE$153:$DE$1048576,0),MATCH((CUADRO!I$5&amp;$E940),'Hoja de Trabajo para listado'!$DE$151:$DG$151,0)),0)+IFERROR(INDEX('Hoja de Trabajo para listado'!$CD$155:$DC$1048576,MATCH($A940,'Hoja de Trabajo para listado'!$CD$155:$CD$1048576,0),MATCH((CUADRO!I$5&amp;$E940),'Hoja de Trabajo para listado'!$CD$151:$DC$151,0)),0)</f>
        <v>0</v>
      </c>
      <c r="J940" s="243">
        <f ca="1">+IFERROR(INDEX('Hoja de Trabajo para listado'!$A$155:$Z$1048576,MATCH($A940,'Hoja de Trabajo para listado'!$A$155:$A$1048576,0),MATCH((CUADRO!J$5&amp;$E940),'Hoja de Trabajo para listado'!$A$151:$Z$151,0)),0)+IFERROR(INDEX('Hoja de Trabajo para listado'!$AB$155:$BA$1048576,MATCH($A940,'Hoja de Trabajo para listado'!$AB$155:$AB$1048576,0),MATCH((CUADRO!J$5&amp;$E940),'Hoja de Trabajo para listado'!$AB$151:$BA$151,0)),0)+IFERROR(INDEX('Hoja de Trabajo para listado'!$BC$155:$CB$1048576,MATCH($A940,'Hoja de Trabajo para listado'!$BC$155:$BC$1048576,0),MATCH((CUADRO!J$5&amp;$E940),'Hoja de Trabajo para listado'!$BC$151:$CB$151,0)),0)+IFERROR(INDEX('Hoja de Trabajo para listado'!$DE$153:$DG$274,MATCH($A940,'Hoja de Trabajo para listado'!$DE$153:$DE$1048576,0),MATCH((CUADRO!J$5&amp;$E940),'Hoja de Trabajo para listado'!$DE$151:$DG$151,0)),0)+IFERROR(INDEX('Hoja de Trabajo para listado'!$CD$155:$DC$1048576,MATCH($A940,'Hoja de Trabajo para listado'!$CD$155:$CD$1048576,0),MATCH((CUADRO!J$5&amp;$E940),'Hoja de Trabajo para listado'!$CD$151:$DC$151,0)),0)</f>
        <v>0</v>
      </c>
      <c r="K940" s="243">
        <f ca="1">+IFERROR(INDEX('Hoja de Trabajo para listado'!$A$155:$Z$1048576,MATCH($A940,'Hoja de Trabajo para listado'!$A$155:$A$1048576,0),MATCH((CUADRO!K$5&amp;$E940),'Hoja de Trabajo para listado'!$A$151:$Z$151,0)),0)+IFERROR(INDEX('Hoja de Trabajo para listado'!$AB$155:$BA$1048576,MATCH($A940,'Hoja de Trabajo para listado'!$AB$155:$AB$1048576,0),MATCH((CUADRO!K$5&amp;$E940),'Hoja de Trabajo para listado'!$AB$151:$BA$151,0)),0)+IFERROR(INDEX('Hoja de Trabajo para listado'!$BC$155:$CB$1048576,MATCH($A940,'Hoja de Trabajo para listado'!$BC$155:$BC$1048576,0),MATCH((CUADRO!K$5&amp;$E940),'Hoja de Trabajo para listado'!$BC$151:$CB$151,0)),0)+IFERROR(INDEX('Hoja de Trabajo para listado'!$DE$153:$DG$274,MATCH($A940,'Hoja de Trabajo para listado'!$DE$153:$DE$1048576,0),MATCH((CUADRO!K$5&amp;$E940),'Hoja de Trabajo para listado'!$DE$151:$DG$151,0)),0)+IFERROR(INDEX('Hoja de Trabajo para listado'!$CD$155:$DC$1048576,MATCH($A940,'Hoja de Trabajo para listado'!$CD$155:$CD$1048576,0),MATCH((CUADRO!K$5&amp;$E940),'Hoja de Trabajo para listado'!$CD$151:$DC$151,0)),0)</f>
        <v>0</v>
      </c>
      <c r="L940" s="243">
        <f ca="1">+IFERROR(INDEX('Hoja de Trabajo para listado'!$A$155:$Z$1048576,MATCH($A940,'Hoja de Trabajo para listado'!$A$155:$A$1048576,0),MATCH((CUADRO!L$5&amp;$E940),'Hoja de Trabajo para listado'!$A$151:$Z$151,0)),0)+IFERROR(INDEX('Hoja de Trabajo para listado'!$AB$155:$BA$1048576,MATCH($A940,'Hoja de Trabajo para listado'!$AB$155:$AB$1048576,0),MATCH((CUADRO!L$5&amp;$E940),'Hoja de Trabajo para listado'!$AB$151:$BA$151,0)),0)+IFERROR(INDEX('Hoja de Trabajo para listado'!$BC$155:$CB$1048576,MATCH($A940,'Hoja de Trabajo para listado'!$BC$155:$BC$1048576,0),MATCH((CUADRO!L$5&amp;$E940),'Hoja de Trabajo para listado'!$BC$151:$CB$151,0)),0)+IFERROR(INDEX('Hoja de Trabajo para listado'!$DE$153:$DG$274,MATCH($A940,'Hoja de Trabajo para listado'!$DE$153:$DE$1048576,0),MATCH((CUADRO!L$5&amp;$E940),'Hoja de Trabajo para listado'!$DE$151:$DG$151,0)),0)+IFERROR(INDEX('Hoja de Trabajo para listado'!$CD$155:$DC$1048576,MATCH($A940,'Hoja de Trabajo para listado'!$CD$155:$CD$1048576,0),MATCH((CUADRO!L$5&amp;$E940),'Hoja de Trabajo para listado'!$CD$151:$DC$151,0)),0)</f>
        <v>0</v>
      </c>
      <c r="M940" s="243">
        <f ca="1">+IFERROR(INDEX('Hoja de Trabajo para listado'!$A$155:$Z$1048576,MATCH($A940,'Hoja de Trabajo para listado'!$A$155:$A$1048576,0),MATCH((CUADRO!M$5&amp;$E940),'Hoja de Trabajo para listado'!$A$151:$Z$151,0)),0)+IFERROR(INDEX('Hoja de Trabajo para listado'!$AB$155:$BA$1048576,MATCH($A940,'Hoja de Trabajo para listado'!$AB$155:$AB$1048576,0),MATCH((CUADRO!M$5&amp;$E940),'Hoja de Trabajo para listado'!$AB$151:$BA$151,0)),0)+IFERROR(INDEX('Hoja de Trabajo para listado'!$BC$155:$CB$1048576,MATCH($A940,'Hoja de Trabajo para listado'!$BC$155:$BC$1048576,0),MATCH((CUADRO!M$5&amp;$E940),'Hoja de Trabajo para listado'!$BC$151:$CB$151,0)),0)+IFERROR(INDEX('Hoja de Trabajo para listado'!$DE$153:$DG$274,MATCH($A940,'Hoja de Trabajo para listado'!$DE$153:$DE$1048576,0),MATCH((CUADRO!M$5&amp;$E940),'Hoja de Trabajo para listado'!$DE$151:$DG$151,0)),0)+IFERROR(INDEX('Hoja de Trabajo para listado'!$CD$155:$DC$1048576,MATCH($A940,'Hoja de Trabajo para listado'!$CD$155:$CD$1048576,0),MATCH((CUADRO!M$5&amp;$E940),'Hoja de Trabajo para listado'!$CD$151:$DC$151,0)),0)</f>
        <v>0</v>
      </c>
      <c r="N940" s="243">
        <f ca="1">+IFERROR(INDEX('Hoja de Trabajo para listado'!$A$155:$Z$1048576,MATCH($A940,'Hoja de Trabajo para listado'!$A$155:$A$1048576,0),MATCH((CUADRO!N$5&amp;$E940),'Hoja de Trabajo para listado'!$A$151:$Z$151,0)),0)+IFERROR(INDEX('Hoja de Trabajo para listado'!$AB$155:$BA$1048576,MATCH($A940,'Hoja de Trabajo para listado'!$AB$155:$AB$1048576,0),MATCH((CUADRO!N$5&amp;$E940),'Hoja de Trabajo para listado'!$AB$151:$BA$151,0)),0)+IFERROR(INDEX('Hoja de Trabajo para listado'!$BC$155:$CB$1048576,MATCH($A940,'Hoja de Trabajo para listado'!$BC$155:$BC$1048576,0),MATCH((CUADRO!N$5&amp;$E940),'Hoja de Trabajo para listado'!$BC$151:$CB$151,0)),0)+IFERROR(INDEX('Hoja de Trabajo para listado'!$DE$153:$DG$274,MATCH($A940,'Hoja de Trabajo para listado'!$DE$153:$DE$1048576,0),MATCH((CUADRO!N$5&amp;$E940),'Hoja de Trabajo para listado'!$DE$151:$DG$151,0)),0)+IFERROR(INDEX('Hoja de Trabajo para listado'!$CD$155:$DC$1048576,MATCH($A940,'Hoja de Trabajo para listado'!$CD$155:$CD$1048576,0),MATCH((CUADRO!N$5&amp;$E940),'Hoja de Trabajo para listado'!$CD$151:$DC$151,0)),0)</f>
        <v>0</v>
      </c>
      <c r="O940" s="243">
        <f ca="1">+IFERROR(INDEX('Hoja de Trabajo para listado'!$A$155:$Z$1048576,MATCH($A940,'Hoja de Trabajo para listado'!$A$155:$A$1048576,0),MATCH((CUADRO!O$5&amp;$E940),'Hoja de Trabajo para listado'!$A$151:$Z$151,0)),0)+IFERROR(INDEX('Hoja de Trabajo para listado'!$AB$155:$BA$1048576,MATCH($A940,'Hoja de Trabajo para listado'!$AB$155:$AB$1048576,0),MATCH((CUADRO!O$5&amp;$E940),'Hoja de Trabajo para listado'!$AB$151:$BA$151,0)),0)+IFERROR(INDEX('Hoja de Trabajo para listado'!$BC$155:$CB$1048576,MATCH($A940,'Hoja de Trabajo para listado'!$BC$155:$BC$1048576,0),MATCH((CUADRO!O$5&amp;$E940),'Hoja de Trabajo para listado'!$BC$151:$CB$151,0)),0)+IFERROR(INDEX('Hoja de Trabajo para listado'!$DE$153:$DG$274,MATCH($A940,'Hoja de Trabajo para listado'!$DE$153:$DE$1048576,0),MATCH((CUADRO!O$5&amp;$E940),'Hoja de Trabajo para listado'!$DE$151:$DG$151,0)),0)+IFERROR(INDEX('Hoja de Trabajo para listado'!$CD$155:$DC$1048576,MATCH($A940,'Hoja de Trabajo para listado'!$CD$155:$CD$1048576,0),MATCH((CUADRO!O$5&amp;$E940),'Hoja de Trabajo para listado'!$CD$151:$DC$151,0)),0)</f>
        <v>0</v>
      </c>
      <c r="P940" s="243">
        <f ca="1">+IFERROR(INDEX('Hoja de Trabajo para listado'!$A$155:$Z$1048576,MATCH($A940,'Hoja de Trabajo para listado'!$A$155:$A$1048576,0),MATCH((CUADRO!P$5&amp;$E940),'Hoja de Trabajo para listado'!$A$151:$Z$151,0)),0)+IFERROR(INDEX('Hoja de Trabajo para listado'!$AB$155:$BA$1048576,MATCH($A940,'Hoja de Trabajo para listado'!$AB$155:$AB$1048576,0),MATCH((CUADRO!P$5&amp;$E940),'Hoja de Trabajo para listado'!$AB$151:$BA$151,0)),0)+IFERROR(INDEX('Hoja de Trabajo para listado'!$BC$155:$CB$1048576,MATCH($A940,'Hoja de Trabajo para listado'!$BC$155:$BC$1048576,0),MATCH((CUADRO!P$5&amp;$E940),'Hoja de Trabajo para listado'!$BC$151:$CB$151,0)),0)+IFERROR(INDEX('Hoja de Trabajo para listado'!$DE$153:$DG$274,MATCH($A940,'Hoja de Trabajo para listado'!$DE$153:$DE$1048576,0),MATCH((CUADRO!P$5&amp;$E940),'Hoja de Trabajo para listado'!$DE$151:$DG$151,0)),0)+IFERROR(INDEX('Hoja de Trabajo para listado'!$CD$155:$DC$1048576,MATCH($A940,'Hoja de Trabajo para listado'!$CD$155:$CD$1048576,0),MATCH((CUADRO!P$5&amp;$E940),'Hoja de Trabajo para listado'!$CD$151:$DC$151,0)),0)</f>
        <v>0</v>
      </c>
      <c r="Q940" s="243">
        <f ca="1">+IFERROR(INDEX('Hoja de Trabajo para listado'!$A$155:$Z$1048576,MATCH($A940,'Hoja de Trabajo para listado'!$A$155:$A$1048576,0),MATCH((CUADRO!Q$5&amp;$E940),'Hoja de Trabajo para listado'!$A$151:$Z$151,0)),0)+IFERROR(INDEX('Hoja de Trabajo para listado'!$AB$155:$BA$1048576,MATCH($A940,'Hoja de Trabajo para listado'!$AB$155:$AB$1048576,0),MATCH((CUADRO!Q$5&amp;$E940),'Hoja de Trabajo para listado'!$AB$151:$BA$151,0)),0)+IFERROR(INDEX('Hoja de Trabajo para listado'!$BC$155:$CB$1048576,MATCH($A940,'Hoja de Trabajo para listado'!$BC$155:$BC$1048576,0),MATCH((CUADRO!Q$5&amp;$E940),'Hoja de Trabajo para listado'!$BC$151:$CB$151,0)),0)+IFERROR(INDEX('Hoja de Trabajo para listado'!$DE$153:$DG$274,MATCH($A940,'Hoja de Trabajo para listado'!$DE$153:$DE$1048576,0),MATCH((CUADRO!Q$5&amp;$E940),'Hoja de Trabajo para listado'!$DE$151:$DG$151,0)),0)+IFERROR(INDEX('Hoja de Trabajo para listado'!$CD$155:$DC$1048576,MATCH($A940,'Hoja de Trabajo para listado'!$CD$155:$CD$1048576,0),MATCH((CUADRO!Q$5&amp;$E940),'Hoja de Trabajo para listado'!$CD$151:$DC$151,0)),0)</f>
        <v>0</v>
      </c>
      <c r="R940" s="243">
        <f t="shared" ca="1" si="31"/>
        <v>0</v>
      </c>
      <c r="S940" s="249"/>
      <c r="T940" s="243">
        <f ca="1">+T941</f>
        <v>0</v>
      </c>
      <c r="U940" s="242">
        <f t="shared" si="32"/>
        <v>1</v>
      </c>
      <c r="V940" s="333" t="str">
        <f>+VLOOKUP(A940,bd_lista!$A$3:$E$590,5,FALSE)</f>
        <v>Gobiernos Autonomos Municipales</v>
      </c>
      <c r="W940" s="391" t="str">
        <f>+V940</f>
        <v>Gobiernos Autonomos Municipales</v>
      </c>
      <c r="X940" s="242">
        <f>+VLOOKUP(A940,[4]Sheet1!$A$13:$D$744,4,FALSE)</f>
        <v>0</v>
      </c>
      <c r="Y940" s="242" t="e">
        <f>+VLOOKUP(X940,bd_lista!$A$3:$C$590,3,FALSE)</f>
        <v>#N/A</v>
      </c>
      <c r="Z940" s="294">
        <f>+X940</f>
        <v>0</v>
      </c>
      <c r="AA940" s="295" t="e">
        <f>+Y940</f>
        <v>#N/A</v>
      </c>
    </row>
    <row r="941" spans="1:27" customFormat="1" ht="15" hidden="1" customHeight="1">
      <c r="A941" s="32">
        <v>1703</v>
      </c>
      <c r="B941" s="388"/>
      <c r="C941" s="247" t="str">
        <f>+VLOOKUP(A941,bd_lista!$A$3:$C$590,3,FALSE)</f>
        <v>Gobierno Autónomo Municipal de Porongo (Ayacucho)</v>
      </c>
      <c r="D941" s="390"/>
      <c r="E941" s="244" t="s">
        <v>1305</v>
      </c>
      <c r="F941" s="245">
        <f ca="1">+IFERROR(INDEX('Hoja de Trabajo para listado'!$A$155:$Z$1048576,MATCH($A941,'Hoja de Trabajo para listado'!$A$155:$A$1048576,0),MATCH((CUADRO!F$5&amp;$E941),'Hoja de Trabajo para listado'!$A$151:$Z$151,0)),0)+IFERROR(INDEX('Hoja de Trabajo para listado'!$AB$155:$BA$1048576,MATCH($A941,'Hoja de Trabajo para listado'!$AB$155:$AB$1048576,0),MATCH((CUADRO!F$5&amp;$E941),'Hoja de Trabajo para listado'!$AB$151:$BA$151,0)),0)+IFERROR(INDEX('Hoja de Trabajo para listado'!$BC$155:$CB$1048576,MATCH($A941,'Hoja de Trabajo para listado'!$BC$155:$BC$1048576,0),MATCH((CUADRO!F$5&amp;$E941),'Hoja de Trabajo para listado'!$BC$151:$CB$151,0)),0)+IFERROR(INDEX('Hoja de Trabajo para listado'!$DE$153:$DG$274,MATCH($A941,'Hoja de Trabajo para listado'!$DE$153:$DE$1048576,0),MATCH((CUADRO!F$5&amp;$E941),'Hoja de Trabajo para listado'!$DE$151:$DG$151,0)),0)+IFERROR(INDEX('Hoja de Trabajo para listado'!$CD$155:$DC$1048576,MATCH($A941,'Hoja de Trabajo para listado'!$CD$155:$CD$1048576,0),MATCH((CUADRO!F$5&amp;$E941),'Hoja de Trabajo para listado'!$CD$151:$DC$151,0)),0)</f>
        <v>0</v>
      </c>
      <c r="G941" s="245">
        <f ca="1">+IFERROR(INDEX('Hoja de Trabajo para listado'!$A$155:$Z$1048576,MATCH($A941,'Hoja de Trabajo para listado'!$A$155:$A$1048576,0),MATCH((CUADRO!G$5&amp;$E941),'Hoja de Trabajo para listado'!$A$151:$Z$151,0)),0)+IFERROR(INDEX('Hoja de Trabajo para listado'!$AB$155:$BA$1048576,MATCH($A941,'Hoja de Trabajo para listado'!$AB$155:$AB$1048576,0),MATCH((CUADRO!G$5&amp;$E941),'Hoja de Trabajo para listado'!$AB$151:$BA$151,0)),0)+IFERROR(INDEX('Hoja de Trabajo para listado'!$BC$155:$CB$1048576,MATCH($A941,'Hoja de Trabajo para listado'!$BC$155:$BC$1048576,0),MATCH((CUADRO!G$5&amp;$E941),'Hoja de Trabajo para listado'!$BC$151:$CB$151,0)),0)+IFERROR(INDEX('Hoja de Trabajo para listado'!$DE$153:$DG$274,MATCH($A941,'Hoja de Trabajo para listado'!$DE$153:$DE$1048576,0),MATCH((CUADRO!G$5&amp;$E941),'Hoja de Trabajo para listado'!$DE$151:$DG$151,0)),0)+IFERROR(INDEX('Hoja de Trabajo para listado'!$CD$155:$DC$1048576,MATCH($A941,'Hoja de Trabajo para listado'!$CD$155:$CD$1048576,0),MATCH((CUADRO!G$5&amp;$E941),'Hoja de Trabajo para listado'!$CD$151:$DC$151,0)),0)</f>
        <v>0</v>
      </c>
      <c r="H941" s="245">
        <f ca="1">+IFERROR(INDEX('Hoja de Trabajo para listado'!$A$155:$Z$1048576,MATCH($A941,'Hoja de Trabajo para listado'!$A$155:$A$1048576,0),MATCH((CUADRO!H$5&amp;$E941),'Hoja de Trabajo para listado'!$A$151:$Z$151,0)),0)+IFERROR(INDEX('Hoja de Trabajo para listado'!$AB$155:$BA$1048576,MATCH($A941,'Hoja de Trabajo para listado'!$AB$155:$AB$1048576,0),MATCH((CUADRO!H$5&amp;$E941),'Hoja de Trabajo para listado'!$AB$151:$BA$151,0)),0)+IFERROR(INDEX('Hoja de Trabajo para listado'!$BC$155:$CB$1048576,MATCH($A941,'Hoja de Trabajo para listado'!$BC$155:$BC$1048576,0),MATCH((CUADRO!H$5&amp;$E941),'Hoja de Trabajo para listado'!$BC$151:$CB$151,0)),0)+IFERROR(INDEX('Hoja de Trabajo para listado'!$DE$153:$DG$274,MATCH($A941,'Hoja de Trabajo para listado'!$DE$153:$DE$1048576,0),MATCH((CUADRO!H$5&amp;$E941),'Hoja de Trabajo para listado'!$DE$151:$DG$151,0)),0)+IFERROR(INDEX('Hoja de Trabajo para listado'!$CD$155:$DC$1048576,MATCH($A941,'Hoja de Trabajo para listado'!$CD$155:$CD$1048576,0),MATCH((CUADRO!H$5&amp;$E941),'Hoja de Trabajo para listado'!$CD$151:$DC$151,0)),0)</f>
        <v>0</v>
      </c>
      <c r="I941" s="245">
        <f ca="1">+IFERROR(INDEX('Hoja de Trabajo para listado'!$A$155:$Z$1048576,MATCH($A941,'Hoja de Trabajo para listado'!$A$155:$A$1048576,0),MATCH((CUADRO!I$5&amp;$E941),'Hoja de Trabajo para listado'!$A$151:$Z$151,0)),0)+IFERROR(INDEX('Hoja de Trabajo para listado'!$AB$155:$BA$1048576,MATCH($A941,'Hoja de Trabajo para listado'!$AB$155:$AB$1048576,0),MATCH((CUADRO!I$5&amp;$E941),'Hoja de Trabajo para listado'!$AB$151:$BA$151,0)),0)+IFERROR(INDEX('Hoja de Trabajo para listado'!$BC$155:$CB$1048576,MATCH($A941,'Hoja de Trabajo para listado'!$BC$155:$BC$1048576,0),MATCH((CUADRO!I$5&amp;$E941),'Hoja de Trabajo para listado'!$BC$151:$CB$151,0)),0)+IFERROR(INDEX('Hoja de Trabajo para listado'!$DE$153:$DG$274,MATCH($A941,'Hoja de Trabajo para listado'!$DE$153:$DE$1048576,0),MATCH((CUADRO!I$5&amp;$E941),'Hoja de Trabajo para listado'!$DE$151:$DG$151,0)),0)+IFERROR(INDEX('Hoja de Trabajo para listado'!$CD$155:$DC$1048576,MATCH($A941,'Hoja de Trabajo para listado'!$CD$155:$CD$1048576,0),MATCH((CUADRO!I$5&amp;$E941),'Hoja de Trabajo para listado'!$CD$151:$DC$151,0)),0)</f>
        <v>0</v>
      </c>
      <c r="J941" s="245">
        <f ca="1">+IFERROR(INDEX('Hoja de Trabajo para listado'!$A$155:$Z$1048576,MATCH($A941,'Hoja de Trabajo para listado'!$A$155:$A$1048576,0),MATCH((CUADRO!J$5&amp;$E941),'Hoja de Trabajo para listado'!$A$151:$Z$151,0)),0)+IFERROR(INDEX('Hoja de Trabajo para listado'!$AB$155:$BA$1048576,MATCH($A941,'Hoja de Trabajo para listado'!$AB$155:$AB$1048576,0),MATCH((CUADRO!J$5&amp;$E941),'Hoja de Trabajo para listado'!$AB$151:$BA$151,0)),0)+IFERROR(INDEX('Hoja de Trabajo para listado'!$BC$155:$CB$1048576,MATCH($A941,'Hoja de Trabajo para listado'!$BC$155:$BC$1048576,0),MATCH((CUADRO!J$5&amp;$E941),'Hoja de Trabajo para listado'!$BC$151:$CB$151,0)),0)+IFERROR(INDEX('Hoja de Trabajo para listado'!$DE$153:$DG$274,MATCH($A941,'Hoja de Trabajo para listado'!$DE$153:$DE$1048576,0),MATCH((CUADRO!J$5&amp;$E941),'Hoja de Trabajo para listado'!$DE$151:$DG$151,0)),0)+IFERROR(INDEX('Hoja de Trabajo para listado'!$CD$155:$DC$1048576,MATCH($A941,'Hoja de Trabajo para listado'!$CD$155:$CD$1048576,0),MATCH((CUADRO!J$5&amp;$E941),'Hoja de Trabajo para listado'!$CD$151:$DC$151,0)),0)</f>
        <v>0</v>
      </c>
      <c r="K941" s="245">
        <f ca="1">+IFERROR(INDEX('Hoja de Trabajo para listado'!$A$155:$Z$1048576,MATCH($A941,'Hoja de Trabajo para listado'!$A$155:$A$1048576,0),MATCH((CUADRO!K$5&amp;$E941),'Hoja de Trabajo para listado'!$A$151:$Z$151,0)),0)+IFERROR(INDEX('Hoja de Trabajo para listado'!$AB$155:$BA$1048576,MATCH($A941,'Hoja de Trabajo para listado'!$AB$155:$AB$1048576,0),MATCH((CUADRO!K$5&amp;$E941),'Hoja de Trabajo para listado'!$AB$151:$BA$151,0)),0)+IFERROR(INDEX('Hoja de Trabajo para listado'!$BC$155:$CB$1048576,MATCH($A941,'Hoja de Trabajo para listado'!$BC$155:$BC$1048576,0),MATCH((CUADRO!K$5&amp;$E941),'Hoja de Trabajo para listado'!$BC$151:$CB$151,0)),0)+IFERROR(INDEX('Hoja de Trabajo para listado'!$DE$153:$DG$274,MATCH($A941,'Hoja de Trabajo para listado'!$DE$153:$DE$1048576,0),MATCH((CUADRO!K$5&amp;$E941),'Hoja de Trabajo para listado'!$DE$151:$DG$151,0)),0)+IFERROR(INDEX('Hoja de Trabajo para listado'!$CD$155:$DC$1048576,MATCH($A941,'Hoja de Trabajo para listado'!$CD$155:$CD$1048576,0),MATCH((CUADRO!K$5&amp;$E941),'Hoja de Trabajo para listado'!$CD$151:$DC$151,0)),0)</f>
        <v>0</v>
      </c>
      <c r="L941" s="245">
        <f ca="1">+IFERROR(INDEX('Hoja de Trabajo para listado'!$A$155:$Z$1048576,MATCH($A941,'Hoja de Trabajo para listado'!$A$155:$A$1048576,0),MATCH((CUADRO!L$5&amp;$E941),'Hoja de Trabajo para listado'!$A$151:$Z$151,0)),0)+IFERROR(INDEX('Hoja de Trabajo para listado'!$AB$155:$BA$1048576,MATCH($A941,'Hoja de Trabajo para listado'!$AB$155:$AB$1048576,0),MATCH((CUADRO!L$5&amp;$E941),'Hoja de Trabajo para listado'!$AB$151:$BA$151,0)),0)+IFERROR(INDEX('Hoja de Trabajo para listado'!$BC$155:$CB$1048576,MATCH($A941,'Hoja de Trabajo para listado'!$BC$155:$BC$1048576,0),MATCH((CUADRO!L$5&amp;$E941),'Hoja de Trabajo para listado'!$BC$151:$CB$151,0)),0)+IFERROR(INDEX('Hoja de Trabajo para listado'!$DE$153:$DG$274,MATCH($A941,'Hoja de Trabajo para listado'!$DE$153:$DE$1048576,0),MATCH((CUADRO!L$5&amp;$E941),'Hoja de Trabajo para listado'!$DE$151:$DG$151,0)),0)+IFERROR(INDEX('Hoja de Trabajo para listado'!$CD$155:$DC$1048576,MATCH($A941,'Hoja de Trabajo para listado'!$CD$155:$CD$1048576,0),MATCH((CUADRO!L$5&amp;$E941),'Hoja de Trabajo para listado'!$CD$151:$DC$151,0)),0)</f>
        <v>0</v>
      </c>
      <c r="M941" s="245">
        <f ca="1">+IFERROR(INDEX('Hoja de Trabajo para listado'!$A$155:$Z$1048576,MATCH($A941,'Hoja de Trabajo para listado'!$A$155:$A$1048576,0),MATCH((CUADRO!M$5&amp;$E941),'Hoja de Trabajo para listado'!$A$151:$Z$151,0)),0)+IFERROR(INDEX('Hoja de Trabajo para listado'!$AB$155:$BA$1048576,MATCH($A941,'Hoja de Trabajo para listado'!$AB$155:$AB$1048576,0),MATCH((CUADRO!M$5&amp;$E941),'Hoja de Trabajo para listado'!$AB$151:$BA$151,0)),0)+IFERROR(INDEX('Hoja de Trabajo para listado'!$BC$155:$CB$1048576,MATCH($A941,'Hoja de Trabajo para listado'!$BC$155:$BC$1048576,0),MATCH((CUADRO!M$5&amp;$E941),'Hoja de Trabajo para listado'!$BC$151:$CB$151,0)),0)+IFERROR(INDEX('Hoja de Trabajo para listado'!$DE$153:$DG$274,MATCH($A941,'Hoja de Trabajo para listado'!$DE$153:$DE$1048576,0),MATCH((CUADRO!M$5&amp;$E941),'Hoja de Trabajo para listado'!$DE$151:$DG$151,0)),0)+IFERROR(INDEX('Hoja de Trabajo para listado'!$CD$155:$DC$1048576,MATCH($A941,'Hoja de Trabajo para listado'!$CD$155:$CD$1048576,0),MATCH((CUADRO!M$5&amp;$E941),'Hoja de Trabajo para listado'!$CD$151:$DC$151,0)),0)</f>
        <v>0</v>
      </c>
      <c r="N941" s="245">
        <f ca="1">+IFERROR(INDEX('Hoja de Trabajo para listado'!$A$155:$Z$1048576,MATCH($A941,'Hoja de Trabajo para listado'!$A$155:$A$1048576,0),MATCH((CUADRO!N$5&amp;$E941),'Hoja de Trabajo para listado'!$A$151:$Z$151,0)),0)+IFERROR(INDEX('Hoja de Trabajo para listado'!$AB$155:$BA$1048576,MATCH($A941,'Hoja de Trabajo para listado'!$AB$155:$AB$1048576,0),MATCH((CUADRO!N$5&amp;$E941),'Hoja de Trabajo para listado'!$AB$151:$BA$151,0)),0)+IFERROR(INDEX('Hoja de Trabajo para listado'!$BC$155:$CB$1048576,MATCH($A941,'Hoja de Trabajo para listado'!$BC$155:$BC$1048576,0),MATCH((CUADRO!N$5&amp;$E941),'Hoja de Trabajo para listado'!$BC$151:$CB$151,0)),0)+IFERROR(INDEX('Hoja de Trabajo para listado'!$DE$153:$DG$274,MATCH($A941,'Hoja de Trabajo para listado'!$DE$153:$DE$1048576,0),MATCH((CUADRO!N$5&amp;$E941),'Hoja de Trabajo para listado'!$DE$151:$DG$151,0)),0)+IFERROR(INDEX('Hoja de Trabajo para listado'!$CD$155:$DC$1048576,MATCH($A941,'Hoja de Trabajo para listado'!$CD$155:$CD$1048576,0),MATCH((CUADRO!N$5&amp;$E941),'Hoja de Trabajo para listado'!$CD$151:$DC$151,0)),0)</f>
        <v>0</v>
      </c>
      <c r="O941" s="245">
        <f ca="1">+IFERROR(INDEX('Hoja de Trabajo para listado'!$A$155:$Z$1048576,MATCH($A941,'Hoja de Trabajo para listado'!$A$155:$A$1048576,0),MATCH((CUADRO!O$5&amp;$E941),'Hoja de Trabajo para listado'!$A$151:$Z$151,0)),0)+IFERROR(INDEX('Hoja de Trabajo para listado'!$AB$155:$BA$1048576,MATCH($A941,'Hoja de Trabajo para listado'!$AB$155:$AB$1048576,0),MATCH((CUADRO!O$5&amp;$E941),'Hoja de Trabajo para listado'!$AB$151:$BA$151,0)),0)+IFERROR(INDEX('Hoja de Trabajo para listado'!$BC$155:$CB$1048576,MATCH($A941,'Hoja de Trabajo para listado'!$BC$155:$BC$1048576,0),MATCH((CUADRO!O$5&amp;$E941),'Hoja de Trabajo para listado'!$BC$151:$CB$151,0)),0)+IFERROR(INDEX('Hoja de Trabajo para listado'!$DE$153:$DG$274,MATCH($A941,'Hoja de Trabajo para listado'!$DE$153:$DE$1048576,0),MATCH((CUADRO!O$5&amp;$E941),'Hoja de Trabajo para listado'!$DE$151:$DG$151,0)),0)+IFERROR(INDEX('Hoja de Trabajo para listado'!$CD$155:$DC$1048576,MATCH($A941,'Hoja de Trabajo para listado'!$CD$155:$CD$1048576,0),MATCH((CUADRO!O$5&amp;$E941),'Hoja de Trabajo para listado'!$CD$151:$DC$151,0)),0)</f>
        <v>0</v>
      </c>
      <c r="P941" s="245">
        <f ca="1">+IFERROR(INDEX('Hoja de Trabajo para listado'!$A$155:$Z$1048576,MATCH($A941,'Hoja de Trabajo para listado'!$A$155:$A$1048576,0),MATCH((CUADRO!P$5&amp;$E941),'Hoja de Trabajo para listado'!$A$151:$Z$151,0)),0)+IFERROR(INDEX('Hoja de Trabajo para listado'!$AB$155:$BA$1048576,MATCH($A941,'Hoja de Trabajo para listado'!$AB$155:$AB$1048576,0),MATCH((CUADRO!P$5&amp;$E941),'Hoja de Trabajo para listado'!$AB$151:$BA$151,0)),0)+IFERROR(INDEX('Hoja de Trabajo para listado'!$BC$155:$CB$1048576,MATCH($A941,'Hoja de Trabajo para listado'!$BC$155:$BC$1048576,0),MATCH((CUADRO!P$5&amp;$E941),'Hoja de Trabajo para listado'!$BC$151:$CB$151,0)),0)+IFERROR(INDEX('Hoja de Trabajo para listado'!$DE$153:$DG$274,MATCH($A941,'Hoja de Trabajo para listado'!$DE$153:$DE$1048576,0),MATCH((CUADRO!P$5&amp;$E941),'Hoja de Trabajo para listado'!$DE$151:$DG$151,0)),0)+IFERROR(INDEX('Hoja de Trabajo para listado'!$CD$155:$DC$1048576,MATCH($A941,'Hoja de Trabajo para listado'!$CD$155:$CD$1048576,0),MATCH((CUADRO!P$5&amp;$E941),'Hoja de Trabajo para listado'!$CD$151:$DC$151,0)),0)</f>
        <v>0</v>
      </c>
      <c r="Q941" s="245">
        <f ca="1">+IFERROR(INDEX('Hoja de Trabajo para listado'!$A$155:$Z$1048576,MATCH($A941,'Hoja de Trabajo para listado'!$A$155:$A$1048576,0),MATCH((CUADRO!Q$5&amp;$E941),'Hoja de Trabajo para listado'!$A$151:$Z$151,0)),0)+IFERROR(INDEX('Hoja de Trabajo para listado'!$AB$155:$BA$1048576,MATCH($A941,'Hoja de Trabajo para listado'!$AB$155:$AB$1048576,0),MATCH((CUADRO!Q$5&amp;$E941),'Hoja de Trabajo para listado'!$AB$151:$BA$151,0)),0)+IFERROR(INDEX('Hoja de Trabajo para listado'!$BC$155:$CB$1048576,MATCH($A941,'Hoja de Trabajo para listado'!$BC$155:$BC$1048576,0),MATCH((CUADRO!Q$5&amp;$E941),'Hoja de Trabajo para listado'!$BC$151:$CB$151,0)),0)+IFERROR(INDEX('Hoja de Trabajo para listado'!$DE$153:$DG$274,MATCH($A941,'Hoja de Trabajo para listado'!$DE$153:$DE$1048576,0),MATCH((CUADRO!Q$5&amp;$E941),'Hoja de Trabajo para listado'!$DE$151:$DG$151,0)),0)+IFERROR(INDEX('Hoja de Trabajo para listado'!$CD$155:$DC$1048576,MATCH($A941,'Hoja de Trabajo para listado'!$CD$155:$CD$1048576,0),MATCH((CUADRO!Q$5&amp;$E941),'Hoja de Trabajo para listado'!$CD$151:$DC$151,0)),0)</f>
        <v>0</v>
      </c>
      <c r="R941" s="245">
        <f t="shared" ca="1" si="31"/>
        <v>0</v>
      </c>
      <c r="S941" s="259">
        <f ca="1">+R940+R941</f>
        <v>0</v>
      </c>
      <c r="T941" s="245">
        <f ca="1">+S941</f>
        <v>0</v>
      </c>
      <c r="U941" s="244">
        <f t="shared" si="32"/>
        <v>2</v>
      </c>
      <c r="V941" s="333" t="str">
        <f>+VLOOKUP(A941,bd_lista!$A$3:$E$590,5,FALSE)</f>
        <v>Gobiernos Autonomos Municipales</v>
      </c>
      <c r="W941" s="392"/>
      <c r="X941" s="242">
        <f>+VLOOKUP(A941,[4]Sheet1!$A$13:$D$744,4,FALSE)</f>
        <v>0</v>
      </c>
      <c r="Y941" s="242" t="e">
        <f>+VLOOKUP(X941,bd_lista!$A$3:$C$590,3,FALSE)</f>
        <v>#N/A</v>
      </c>
      <c r="Z941" s="292"/>
      <c r="AA941" s="293"/>
    </row>
    <row r="942" spans="1:27" customFormat="1" ht="15" hidden="1" customHeight="1">
      <c r="A942" s="32">
        <v>1704</v>
      </c>
      <c r="B942" s="387">
        <f>+A942</f>
        <v>1704</v>
      </c>
      <c r="C942" s="247" t="str">
        <f>+VLOOKUP(A942,bd_lista!$A$3:$C$590,3,FALSE)</f>
        <v>Gobierno Autónomo Municipal de La Guardia</v>
      </c>
      <c r="D942" s="389" t="str">
        <f>+C942</f>
        <v>Gobierno Autónomo Municipal de La Guardia</v>
      </c>
      <c r="E942" s="242" t="s">
        <v>1304</v>
      </c>
      <c r="F942" s="243">
        <f ca="1">+IFERROR(INDEX('Hoja de Trabajo para listado'!$A$155:$Z$1048576,MATCH($A942,'Hoja de Trabajo para listado'!$A$155:$A$1048576,0),MATCH((CUADRO!F$5&amp;$E942),'Hoja de Trabajo para listado'!$A$151:$Z$151,0)),0)+IFERROR(INDEX('Hoja de Trabajo para listado'!$AB$155:$BA$1048576,MATCH($A942,'Hoja de Trabajo para listado'!$AB$155:$AB$1048576,0),MATCH((CUADRO!F$5&amp;$E942),'Hoja de Trabajo para listado'!$AB$151:$BA$151,0)),0)+IFERROR(INDEX('Hoja de Trabajo para listado'!$BC$155:$CB$1048576,MATCH($A942,'Hoja de Trabajo para listado'!$BC$155:$BC$1048576,0),MATCH((CUADRO!F$5&amp;$E942),'Hoja de Trabajo para listado'!$BC$151:$CB$151,0)),0)+IFERROR(INDEX('Hoja de Trabajo para listado'!$DE$153:$DG$274,MATCH($A942,'Hoja de Trabajo para listado'!$DE$153:$DE$1048576,0),MATCH((CUADRO!F$5&amp;$E942),'Hoja de Trabajo para listado'!$DE$151:$DG$151,0)),0)+IFERROR(INDEX('Hoja de Trabajo para listado'!$CD$155:$DC$1048576,MATCH($A942,'Hoja de Trabajo para listado'!$CD$155:$CD$1048576,0),MATCH((CUADRO!F$5&amp;$E942),'Hoja de Trabajo para listado'!$CD$151:$DC$151,0)),0)</f>
        <v>0</v>
      </c>
      <c r="G942" s="243">
        <f ca="1">+IFERROR(INDEX('Hoja de Trabajo para listado'!$A$155:$Z$1048576,MATCH($A942,'Hoja de Trabajo para listado'!$A$155:$A$1048576,0),MATCH((CUADRO!G$5&amp;$E942),'Hoja de Trabajo para listado'!$A$151:$Z$151,0)),0)+IFERROR(INDEX('Hoja de Trabajo para listado'!$AB$155:$BA$1048576,MATCH($A942,'Hoja de Trabajo para listado'!$AB$155:$AB$1048576,0),MATCH((CUADRO!G$5&amp;$E942),'Hoja de Trabajo para listado'!$AB$151:$BA$151,0)),0)+IFERROR(INDEX('Hoja de Trabajo para listado'!$BC$155:$CB$1048576,MATCH($A942,'Hoja de Trabajo para listado'!$BC$155:$BC$1048576,0),MATCH((CUADRO!G$5&amp;$E942),'Hoja de Trabajo para listado'!$BC$151:$CB$151,0)),0)+IFERROR(INDEX('Hoja de Trabajo para listado'!$DE$153:$DG$274,MATCH($A942,'Hoja de Trabajo para listado'!$DE$153:$DE$1048576,0),MATCH((CUADRO!G$5&amp;$E942),'Hoja de Trabajo para listado'!$DE$151:$DG$151,0)),0)+IFERROR(INDEX('Hoja de Trabajo para listado'!$CD$155:$DC$1048576,MATCH($A942,'Hoja de Trabajo para listado'!$CD$155:$CD$1048576,0),MATCH((CUADRO!G$5&amp;$E942),'Hoja de Trabajo para listado'!$CD$151:$DC$151,0)),0)</f>
        <v>0</v>
      </c>
      <c r="H942" s="243">
        <f ca="1">+IFERROR(INDEX('Hoja de Trabajo para listado'!$A$155:$Z$1048576,MATCH($A942,'Hoja de Trabajo para listado'!$A$155:$A$1048576,0),MATCH((CUADRO!H$5&amp;$E942),'Hoja de Trabajo para listado'!$A$151:$Z$151,0)),0)+IFERROR(INDEX('Hoja de Trabajo para listado'!$AB$155:$BA$1048576,MATCH($A942,'Hoja de Trabajo para listado'!$AB$155:$AB$1048576,0),MATCH((CUADRO!H$5&amp;$E942),'Hoja de Trabajo para listado'!$AB$151:$BA$151,0)),0)+IFERROR(INDEX('Hoja de Trabajo para listado'!$BC$155:$CB$1048576,MATCH($A942,'Hoja de Trabajo para listado'!$BC$155:$BC$1048576,0),MATCH((CUADRO!H$5&amp;$E942),'Hoja de Trabajo para listado'!$BC$151:$CB$151,0)),0)+IFERROR(INDEX('Hoja de Trabajo para listado'!$DE$153:$DG$274,MATCH($A942,'Hoja de Trabajo para listado'!$DE$153:$DE$1048576,0),MATCH((CUADRO!H$5&amp;$E942),'Hoja de Trabajo para listado'!$DE$151:$DG$151,0)),0)+IFERROR(INDEX('Hoja de Trabajo para listado'!$CD$155:$DC$1048576,MATCH($A942,'Hoja de Trabajo para listado'!$CD$155:$CD$1048576,0),MATCH((CUADRO!H$5&amp;$E942),'Hoja de Trabajo para listado'!$CD$151:$DC$151,0)),0)</f>
        <v>0</v>
      </c>
      <c r="I942" s="243">
        <f ca="1">+IFERROR(INDEX('Hoja de Trabajo para listado'!$A$155:$Z$1048576,MATCH($A942,'Hoja de Trabajo para listado'!$A$155:$A$1048576,0),MATCH((CUADRO!I$5&amp;$E942),'Hoja de Trabajo para listado'!$A$151:$Z$151,0)),0)+IFERROR(INDEX('Hoja de Trabajo para listado'!$AB$155:$BA$1048576,MATCH($A942,'Hoja de Trabajo para listado'!$AB$155:$AB$1048576,0),MATCH((CUADRO!I$5&amp;$E942),'Hoja de Trabajo para listado'!$AB$151:$BA$151,0)),0)+IFERROR(INDEX('Hoja de Trabajo para listado'!$BC$155:$CB$1048576,MATCH($A942,'Hoja de Trabajo para listado'!$BC$155:$BC$1048576,0),MATCH((CUADRO!I$5&amp;$E942),'Hoja de Trabajo para listado'!$BC$151:$CB$151,0)),0)+IFERROR(INDEX('Hoja de Trabajo para listado'!$DE$153:$DG$274,MATCH($A942,'Hoja de Trabajo para listado'!$DE$153:$DE$1048576,0),MATCH((CUADRO!I$5&amp;$E942),'Hoja de Trabajo para listado'!$DE$151:$DG$151,0)),0)+IFERROR(INDEX('Hoja de Trabajo para listado'!$CD$155:$DC$1048576,MATCH($A942,'Hoja de Trabajo para listado'!$CD$155:$CD$1048576,0),MATCH((CUADRO!I$5&amp;$E942),'Hoja de Trabajo para listado'!$CD$151:$DC$151,0)),0)</f>
        <v>0</v>
      </c>
      <c r="J942" s="243">
        <f ca="1">+IFERROR(INDEX('Hoja de Trabajo para listado'!$A$155:$Z$1048576,MATCH($A942,'Hoja de Trabajo para listado'!$A$155:$A$1048576,0),MATCH((CUADRO!J$5&amp;$E942),'Hoja de Trabajo para listado'!$A$151:$Z$151,0)),0)+IFERROR(INDEX('Hoja de Trabajo para listado'!$AB$155:$BA$1048576,MATCH($A942,'Hoja de Trabajo para listado'!$AB$155:$AB$1048576,0),MATCH((CUADRO!J$5&amp;$E942),'Hoja de Trabajo para listado'!$AB$151:$BA$151,0)),0)+IFERROR(INDEX('Hoja de Trabajo para listado'!$BC$155:$CB$1048576,MATCH($A942,'Hoja de Trabajo para listado'!$BC$155:$BC$1048576,0),MATCH((CUADRO!J$5&amp;$E942),'Hoja de Trabajo para listado'!$BC$151:$CB$151,0)),0)+IFERROR(INDEX('Hoja de Trabajo para listado'!$DE$153:$DG$274,MATCH($A942,'Hoja de Trabajo para listado'!$DE$153:$DE$1048576,0),MATCH((CUADRO!J$5&amp;$E942),'Hoja de Trabajo para listado'!$DE$151:$DG$151,0)),0)+IFERROR(INDEX('Hoja de Trabajo para listado'!$CD$155:$DC$1048576,MATCH($A942,'Hoja de Trabajo para listado'!$CD$155:$CD$1048576,0),MATCH((CUADRO!J$5&amp;$E942),'Hoja de Trabajo para listado'!$CD$151:$DC$151,0)),0)</f>
        <v>0</v>
      </c>
      <c r="K942" s="243">
        <f ca="1">+IFERROR(INDEX('Hoja de Trabajo para listado'!$A$155:$Z$1048576,MATCH($A942,'Hoja de Trabajo para listado'!$A$155:$A$1048576,0),MATCH((CUADRO!K$5&amp;$E942),'Hoja de Trabajo para listado'!$A$151:$Z$151,0)),0)+IFERROR(INDEX('Hoja de Trabajo para listado'!$AB$155:$BA$1048576,MATCH($A942,'Hoja de Trabajo para listado'!$AB$155:$AB$1048576,0),MATCH((CUADRO!K$5&amp;$E942),'Hoja de Trabajo para listado'!$AB$151:$BA$151,0)),0)+IFERROR(INDEX('Hoja de Trabajo para listado'!$BC$155:$CB$1048576,MATCH($A942,'Hoja de Trabajo para listado'!$BC$155:$BC$1048576,0),MATCH((CUADRO!K$5&amp;$E942),'Hoja de Trabajo para listado'!$BC$151:$CB$151,0)),0)+IFERROR(INDEX('Hoja de Trabajo para listado'!$DE$153:$DG$274,MATCH($A942,'Hoja de Trabajo para listado'!$DE$153:$DE$1048576,0),MATCH((CUADRO!K$5&amp;$E942),'Hoja de Trabajo para listado'!$DE$151:$DG$151,0)),0)+IFERROR(INDEX('Hoja de Trabajo para listado'!$CD$155:$DC$1048576,MATCH($A942,'Hoja de Trabajo para listado'!$CD$155:$CD$1048576,0),MATCH((CUADRO!K$5&amp;$E942),'Hoja de Trabajo para listado'!$CD$151:$DC$151,0)),0)</f>
        <v>0</v>
      </c>
      <c r="L942" s="243">
        <f ca="1">+IFERROR(INDEX('Hoja de Trabajo para listado'!$A$155:$Z$1048576,MATCH($A942,'Hoja de Trabajo para listado'!$A$155:$A$1048576,0),MATCH((CUADRO!L$5&amp;$E942),'Hoja de Trabajo para listado'!$A$151:$Z$151,0)),0)+IFERROR(INDEX('Hoja de Trabajo para listado'!$AB$155:$BA$1048576,MATCH($A942,'Hoja de Trabajo para listado'!$AB$155:$AB$1048576,0),MATCH((CUADRO!L$5&amp;$E942),'Hoja de Trabajo para listado'!$AB$151:$BA$151,0)),0)+IFERROR(INDEX('Hoja de Trabajo para listado'!$BC$155:$CB$1048576,MATCH($A942,'Hoja de Trabajo para listado'!$BC$155:$BC$1048576,0),MATCH((CUADRO!L$5&amp;$E942),'Hoja de Trabajo para listado'!$BC$151:$CB$151,0)),0)+IFERROR(INDEX('Hoja de Trabajo para listado'!$DE$153:$DG$274,MATCH($A942,'Hoja de Trabajo para listado'!$DE$153:$DE$1048576,0),MATCH((CUADRO!L$5&amp;$E942),'Hoja de Trabajo para listado'!$DE$151:$DG$151,0)),0)+IFERROR(INDEX('Hoja de Trabajo para listado'!$CD$155:$DC$1048576,MATCH($A942,'Hoja de Trabajo para listado'!$CD$155:$CD$1048576,0),MATCH((CUADRO!L$5&amp;$E942),'Hoja de Trabajo para listado'!$CD$151:$DC$151,0)),0)</f>
        <v>0</v>
      </c>
      <c r="M942" s="243">
        <f ca="1">+IFERROR(INDEX('Hoja de Trabajo para listado'!$A$155:$Z$1048576,MATCH($A942,'Hoja de Trabajo para listado'!$A$155:$A$1048576,0),MATCH((CUADRO!M$5&amp;$E942),'Hoja de Trabajo para listado'!$A$151:$Z$151,0)),0)+IFERROR(INDEX('Hoja de Trabajo para listado'!$AB$155:$BA$1048576,MATCH($A942,'Hoja de Trabajo para listado'!$AB$155:$AB$1048576,0),MATCH((CUADRO!M$5&amp;$E942),'Hoja de Trabajo para listado'!$AB$151:$BA$151,0)),0)+IFERROR(INDEX('Hoja de Trabajo para listado'!$BC$155:$CB$1048576,MATCH($A942,'Hoja de Trabajo para listado'!$BC$155:$BC$1048576,0),MATCH((CUADRO!M$5&amp;$E942),'Hoja de Trabajo para listado'!$BC$151:$CB$151,0)),0)+IFERROR(INDEX('Hoja de Trabajo para listado'!$DE$153:$DG$274,MATCH($A942,'Hoja de Trabajo para listado'!$DE$153:$DE$1048576,0),MATCH((CUADRO!M$5&amp;$E942),'Hoja de Trabajo para listado'!$DE$151:$DG$151,0)),0)+IFERROR(INDEX('Hoja de Trabajo para listado'!$CD$155:$DC$1048576,MATCH($A942,'Hoja de Trabajo para listado'!$CD$155:$CD$1048576,0),MATCH((CUADRO!M$5&amp;$E942),'Hoja de Trabajo para listado'!$CD$151:$DC$151,0)),0)</f>
        <v>0</v>
      </c>
      <c r="N942" s="243">
        <f ca="1">+IFERROR(INDEX('Hoja de Trabajo para listado'!$A$155:$Z$1048576,MATCH($A942,'Hoja de Trabajo para listado'!$A$155:$A$1048576,0),MATCH((CUADRO!N$5&amp;$E942),'Hoja de Trabajo para listado'!$A$151:$Z$151,0)),0)+IFERROR(INDEX('Hoja de Trabajo para listado'!$AB$155:$BA$1048576,MATCH($A942,'Hoja de Trabajo para listado'!$AB$155:$AB$1048576,0),MATCH((CUADRO!N$5&amp;$E942),'Hoja de Trabajo para listado'!$AB$151:$BA$151,0)),0)+IFERROR(INDEX('Hoja de Trabajo para listado'!$BC$155:$CB$1048576,MATCH($A942,'Hoja de Trabajo para listado'!$BC$155:$BC$1048576,0),MATCH((CUADRO!N$5&amp;$E942),'Hoja de Trabajo para listado'!$BC$151:$CB$151,0)),0)+IFERROR(INDEX('Hoja de Trabajo para listado'!$DE$153:$DG$274,MATCH($A942,'Hoja de Trabajo para listado'!$DE$153:$DE$1048576,0),MATCH((CUADRO!N$5&amp;$E942),'Hoja de Trabajo para listado'!$DE$151:$DG$151,0)),0)+IFERROR(INDEX('Hoja de Trabajo para listado'!$CD$155:$DC$1048576,MATCH($A942,'Hoja de Trabajo para listado'!$CD$155:$CD$1048576,0),MATCH((CUADRO!N$5&amp;$E942),'Hoja de Trabajo para listado'!$CD$151:$DC$151,0)),0)</f>
        <v>0</v>
      </c>
      <c r="O942" s="243">
        <f ca="1">+IFERROR(INDEX('Hoja de Trabajo para listado'!$A$155:$Z$1048576,MATCH($A942,'Hoja de Trabajo para listado'!$A$155:$A$1048576,0),MATCH((CUADRO!O$5&amp;$E942),'Hoja de Trabajo para listado'!$A$151:$Z$151,0)),0)+IFERROR(INDEX('Hoja de Trabajo para listado'!$AB$155:$BA$1048576,MATCH($A942,'Hoja de Trabajo para listado'!$AB$155:$AB$1048576,0),MATCH((CUADRO!O$5&amp;$E942),'Hoja de Trabajo para listado'!$AB$151:$BA$151,0)),0)+IFERROR(INDEX('Hoja de Trabajo para listado'!$BC$155:$CB$1048576,MATCH($A942,'Hoja de Trabajo para listado'!$BC$155:$BC$1048576,0),MATCH((CUADRO!O$5&amp;$E942),'Hoja de Trabajo para listado'!$BC$151:$CB$151,0)),0)+IFERROR(INDEX('Hoja de Trabajo para listado'!$DE$153:$DG$274,MATCH($A942,'Hoja de Trabajo para listado'!$DE$153:$DE$1048576,0),MATCH((CUADRO!O$5&amp;$E942),'Hoja de Trabajo para listado'!$DE$151:$DG$151,0)),0)+IFERROR(INDEX('Hoja de Trabajo para listado'!$CD$155:$DC$1048576,MATCH($A942,'Hoja de Trabajo para listado'!$CD$155:$CD$1048576,0),MATCH((CUADRO!O$5&amp;$E942),'Hoja de Trabajo para listado'!$CD$151:$DC$151,0)),0)</f>
        <v>0</v>
      </c>
      <c r="P942" s="243">
        <f ca="1">+IFERROR(INDEX('Hoja de Trabajo para listado'!$A$155:$Z$1048576,MATCH($A942,'Hoja de Trabajo para listado'!$A$155:$A$1048576,0),MATCH((CUADRO!P$5&amp;$E942),'Hoja de Trabajo para listado'!$A$151:$Z$151,0)),0)+IFERROR(INDEX('Hoja de Trabajo para listado'!$AB$155:$BA$1048576,MATCH($A942,'Hoja de Trabajo para listado'!$AB$155:$AB$1048576,0),MATCH((CUADRO!P$5&amp;$E942),'Hoja de Trabajo para listado'!$AB$151:$BA$151,0)),0)+IFERROR(INDEX('Hoja de Trabajo para listado'!$BC$155:$CB$1048576,MATCH($A942,'Hoja de Trabajo para listado'!$BC$155:$BC$1048576,0),MATCH((CUADRO!P$5&amp;$E942),'Hoja de Trabajo para listado'!$BC$151:$CB$151,0)),0)+IFERROR(INDEX('Hoja de Trabajo para listado'!$DE$153:$DG$274,MATCH($A942,'Hoja de Trabajo para listado'!$DE$153:$DE$1048576,0),MATCH((CUADRO!P$5&amp;$E942),'Hoja de Trabajo para listado'!$DE$151:$DG$151,0)),0)+IFERROR(INDEX('Hoja de Trabajo para listado'!$CD$155:$DC$1048576,MATCH($A942,'Hoja de Trabajo para listado'!$CD$155:$CD$1048576,0),MATCH((CUADRO!P$5&amp;$E942),'Hoja de Trabajo para listado'!$CD$151:$DC$151,0)),0)</f>
        <v>0</v>
      </c>
      <c r="Q942" s="243">
        <f ca="1">+IFERROR(INDEX('Hoja de Trabajo para listado'!$A$155:$Z$1048576,MATCH($A942,'Hoja de Trabajo para listado'!$A$155:$A$1048576,0),MATCH((CUADRO!Q$5&amp;$E942),'Hoja de Trabajo para listado'!$A$151:$Z$151,0)),0)+IFERROR(INDEX('Hoja de Trabajo para listado'!$AB$155:$BA$1048576,MATCH($A942,'Hoja de Trabajo para listado'!$AB$155:$AB$1048576,0),MATCH((CUADRO!Q$5&amp;$E942),'Hoja de Trabajo para listado'!$AB$151:$BA$151,0)),0)+IFERROR(INDEX('Hoja de Trabajo para listado'!$BC$155:$CB$1048576,MATCH($A942,'Hoja de Trabajo para listado'!$BC$155:$BC$1048576,0),MATCH((CUADRO!Q$5&amp;$E942),'Hoja de Trabajo para listado'!$BC$151:$CB$151,0)),0)+IFERROR(INDEX('Hoja de Trabajo para listado'!$DE$153:$DG$274,MATCH($A942,'Hoja de Trabajo para listado'!$DE$153:$DE$1048576,0),MATCH((CUADRO!Q$5&amp;$E942),'Hoja de Trabajo para listado'!$DE$151:$DG$151,0)),0)+IFERROR(INDEX('Hoja de Trabajo para listado'!$CD$155:$DC$1048576,MATCH($A942,'Hoja de Trabajo para listado'!$CD$155:$CD$1048576,0),MATCH((CUADRO!Q$5&amp;$E942),'Hoja de Trabajo para listado'!$CD$151:$DC$151,0)),0)</f>
        <v>0</v>
      </c>
      <c r="R942" s="243">
        <f t="shared" ca="1" si="31"/>
        <v>0</v>
      </c>
      <c r="S942" s="249"/>
      <c r="T942" s="243">
        <f ca="1">+T943</f>
        <v>0</v>
      </c>
      <c r="U942" s="242">
        <f t="shared" si="32"/>
        <v>1</v>
      </c>
      <c r="V942" s="333" t="str">
        <f>+VLOOKUP(A942,bd_lista!$A$3:$E$590,5,FALSE)</f>
        <v>Gobiernos Autonomos Municipales</v>
      </c>
      <c r="W942" s="391" t="str">
        <f>+V942</f>
        <v>Gobiernos Autonomos Municipales</v>
      </c>
      <c r="X942" s="242">
        <f>+VLOOKUP(A942,[4]Sheet1!$A$13:$D$744,4,FALSE)</f>
        <v>0</v>
      </c>
      <c r="Y942" s="242" t="e">
        <f>+VLOOKUP(X942,bd_lista!$A$3:$C$590,3,FALSE)</f>
        <v>#N/A</v>
      </c>
      <c r="Z942" s="294">
        <f>+X942</f>
        <v>0</v>
      </c>
      <c r="AA942" s="295" t="e">
        <f>+Y942</f>
        <v>#N/A</v>
      </c>
    </row>
    <row r="943" spans="1:27" customFormat="1" ht="15" hidden="1" customHeight="1">
      <c r="A943" s="32">
        <v>1704</v>
      </c>
      <c r="B943" s="388"/>
      <c r="C943" s="247" t="str">
        <f>+VLOOKUP(A943,bd_lista!$A$3:$C$590,3,FALSE)</f>
        <v>Gobierno Autónomo Municipal de La Guardia</v>
      </c>
      <c r="D943" s="390"/>
      <c r="E943" s="244" t="s">
        <v>1305</v>
      </c>
      <c r="F943" s="245">
        <f ca="1">+IFERROR(INDEX('Hoja de Trabajo para listado'!$A$155:$Z$1048576,MATCH($A943,'Hoja de Trabajo para listado'!$A$155:$A$1048576,0),MATCH((CUADRO!F$5&amp;$E943),'Hoja de Trabajo para listado'!$A$151:$Z$151,0)),0)+IFERROR(INDEX('Hoja de Trabajo para listado'!$AB$155:$BA$1048576,MATCH($A943,'Hoja de Trabajo para listado'!$AB$155:$AB$1048576,0),MATCH((CUADRO!F$5&amp;$E943),'Hoja de Trabajo para listado'!$AB$151:$BA$151,0)),0)+IFERROR(INDEX('Hoja de Trabajo para listado'!$BC$155:$CB$1048576,MATCH($A943,'Hoja de Trabajo para listado'!$BC$155:$BC$1048576,0),MATCH((CUADRO!F$5&amp;$E943),'Hoja de Trabajo para listado'!$BC$151:$CB$151,0)),0)+IFERROR(INDEX('Hoja de Trabajo para listado'!$DE$153:$DG$274,MATCH($A943,'Hoja de Trabajo para listado'!$DE$153:$DE$1048576,0),MATCH((CUADRO!F$5&amp;$E943),'Hoja de Trabajo para listado'!$DE$151:$DG$151,0)),0)+IFERROR(INDEX('Hoja de Trabajo para listado'!$CD$155:$DC$1048576,MATCH($A943,'Hoja de Trabajo para listado'!$CD$155:$CD$1048576,0),MATCH((CUADRO!F$5&amp;$E943),'Hoja de Trabajo para listado'!$CD$151:$DC$151,0)),0)</f>
        <v>0</v>
      </c>
      <c r="G943" s="245">
        <f ca="1">+IFERROR(INDEX('Hoja de Trabajo para listado'!$A$155:$Z$1048576,MATCH($A943,'Hoja de Trabajo para listado'!$A$155:$A$1048576,0),MATCH((CUADRO!G$5&amp;$E943),'Hoja de Trabajo para listado'!$A$151:$Z$151,0)),0)+IFERROR(INDEX('Hoja de Trabajo para listado'!$AB$155:$BA$1048576,MATCH($A943,'Hoja de Trabajo para listado'!$AB$155:$AB$1048576,0),MATCH((CUADRO!G$5&amp;$E943),'Hoja de Trabajo para listado'!$AB$151:$BA$151,0)),0)+IFERROR(INDEX('Hoja de Trabajo para listado'!$BC$155:$CB$1048576,MATCH($A943,'Hoja de Trabajo para listado'!$BC$155:$BC$1048576,0),MATCH((CUADRO!G$5&amp;$E943),'Hoja de Trabajo para listado'!$BC$151:$CB$151,0)),0)+IFERROR(INDEX('Hoja de Trabajo para listado'!$DE$153:$DG$274,MATCH($A943,'Hoja de Trabajo para listado'!$DE$153:$DE$1048576,0),MATCH((CUADRO!G$5&amp;$E943),'Hoja de Trabajo para listado'!$DE$151:$DG$151,0)),0)+IFERROR(INDEX('Hoja de Trabajo para listado'!$CD$155:$DC$1048576,MATCH($A943,'Hoja de Trabajo para listado'!$CD$155:$CD$1048576,0),MATCH((CUADRO!G$5&amp;$E943),'Hoja de Trabajo para listado'!$CD$151:$DC$151,0)),0)</f>
        <v>0</v>
      </c>
      <c r="H943" s="245">
        <f ca="1">+IFERROR(INDEX('Hoja de Trabajo para listado'!$A$155:$Z$1048576,MATCH($A943,'Hoja de Trabajo para listado'!$A$155:$A$1048576,0),MATCH((CUADRO!H$5&amp;$E943),'Hoja de Trabajo para listado'!$A$151:$Z$151,0)),0)+IFERROR(INDEX('Hoja de Trabajo para listado'!$AB$155:$BA$1048576,MATCH($A943,'Hoja de Trabajo para listado'!$AB$155:$AB$1048576,0),MATCH((CUADRO!H$5&amp;$E943),'Hoja de Trabajo para listado'!$AB$151:$BA$151,0)),0)+IFERROR(INDEX('Hoja de Trabajo para listado'!$BC$155:$CB$1048576,MATCH($A943,'Hoja de Trabajo para listado'!$BC$155:$BC$1048576,0),MATCH((CUADRO!H$5&amp;$E943),'Hoja de Trabajo para listado'!$BC$151:$CB$151,0)),0)+IFERROR(INDEX('Hoja de Trabajo para listado'!$DE$153:$DG$274,MATCH($A943,'Hoja de Trabajo para listado'!$DE$153:$DE$1048576,0),MATCH((CUADRO!H$5&amp;$E943),'Hoja de Trabajo para listado'!$DE$151:$DG$151,0)),0)+IFERROR(INDEX('Hoja de Trabajo para listado'!$CD$155:$DC$1048576,MATCH($A943,'Hoja de Trabajo para listado'!$CD$155:$CD$1048576,0),MATCH((CUADRO!H$5&amp;$E943),'Hoja de Trabajo para listado'!$CD$151:$DC$151,0)),0)</f>
        <v>0</v>
      </c>
      <c r="I943" s="245">
        <f ca="1">+IFERROR(INDEX('Hoja de Trabajo para listado'!$A$155:$Z$1048576,MATCH($A943,'Hoja de Trabajo para listado'!$A$155:$A$1048576,0),MATCH((CUADRO!I$5&amp;$E943),'Hoja de Trabajo para listado'!$A$151:$Z$151,0)),0)+IFERROR(INDEX('Hoja de Trabajo para listado'!$AB$155:$BA$1048576,MATCH($A943,'Hoja de Trabajo para listado'!$AB$155:$AB$1048576,0),MATCH((CUADRO!I$5&amp;$E943),'Hoja de Trabajo para listado'!$AB$151:$BA$151,0)),0)+IFERROR(INDEX('Hoja de Trabajo para listado'!$BC$155:$CB$1048576,MATCH($A943,'Hoja de Trabajo para listado'!$BC$155:$BC$1048576,0),MATCH((CUADRO!I$5&amp;$E943),'Hoja de Trabajo para listado'!$BC$151:$CB$151,0)),0)+IFERROR(INDEX('Hoja de Trabajo para listado'!$DE$153:$DG$274,MATCH($A943,'Hoja de Trabajo para listado'!$DE$153:$DE$1048576,0),MATCH((CUADRO!I$5&amp;$E943),'Hoja de Trabajo para listado'!$DE$151:$DG$151,0)),0)+IFERROR(INDEX('Hoja de Trabajo para listado'!$CD$155:$DC$1048576,MATCH($A943,'Hoja de Trabajo para listado'!$CD$155:$CD$1048576,0),MATCH((CUADRO!I$5&amp;$E943),'Hoja de Trabajo para listado'!$CD$151:$DC$151,0)),0)</f>
        <v>0</v>
      </c>
      <c r="J943" s="245">
        <f ca="1">+IFERROR(INDEX('Hoja de Trabajo para listado'!$A$155:$Z$1048576,MATCH($A943,'Hoja de Trabajo para listado'!$A$155:$A$1048576,0),MATCH((CUADRO!J$5&amp;$E943),'Hoja de Trabajo para listado'!$A$151:$Z$151,0)),0)+IFERROR(INDEX('Hoja de Trabajo para listado'!$AB$155:$BA$1048576,MATCH($A943,'Hoja de Trabajo para listado'!$AB$155:$AB$1048576,0),MATCH((CUADRO!J$5&amp;$E943),'Hoja de Trabajo para listado'!$AB$151:$BA$151,0)),0)+IFERROR(INDEX('Hoja de Trabajo para listado'!$BC$155:$CB$1048576,MATCH($A943,'Hoja de Trabajo para listado'!$BC$155:$BC$1048576,0),MATCH((CUADRO!J$5&amp;$E943),'Hoja de Trabajo para listado'!$BC$151:$CB$151,0)),0)+IFERROR(INDEX('Hoja de Trabajo para listado'!$DE$153:$DG$274,MATCH($A943,'Hoja de Trabajo para listado'!$DE$153:$DE$1048576,0),MATCH((CUADRO!J$5&amp;$E943),'Hoja de Trabajo para listado'!$DE$151:$DG$151,0)),0)+IFERROR(INDEX('Hoja de Trabajo para listado'!$CD$155:$DC$1048576,MATCH($A943,'Hoja de Trabajo para listado'!$CD$155:$CD$1048576,0),MATCH((CUADRO!J$5&amp;$E943),'Hoja de Trabajo para listado'!$CD$151:$DC$151,0)),0)</f>
        <v>0</v>
      </c>
      <c r="K943" s="245">
        <f ca="1">+IFERROR(INDEX('Hoja de Trabajo para listado'!$A$155:$Z$1048576,MATCH($A943,'Hoja de Trabajo para listado'!$A$155:$A$1048576,0),MATCH((CUADRO!K$5&amp;$E943),'Hoja de Trabajo para listado'!$A$151:$Z$151,0)),0)+IFERROR(INDEX('Hoja de Trabajo para listado'!$AB$155:$BA$1048576,MATCH($A943,'Hoja de Trabajo para listado'!$AB$155:$AB$1048576,0),MATCH((CUADRO!K$5&amp;$E943),'Hoja de Trabajo para listado'!$AB$151:$BA$151,0)),0)+IFERROR(INDEX('Hoja de Trabajo para listado'!$BC$155:$CB$1048576,MATCH($A943,'Hoja de Trabajo para listado'!$BC$155:$BC$1048576,0),MATCH((CUADRO!K$5&amp;$E943),'Hoja de Trabajo para listado'!$BC$151:$CB$151,0)),0)+IFERROR(INDEX('Hoja de Trabajo para listado'!$DE$153:$DG$274,MATCH($A943,'Hoja de Trabajo para listado'!$DE$153:$DE$1048576,0),MATCH((CUADRO!K$5&amp;$E943),'Hoja de Trabajo para listado'!$DE$151:$DG$151,0)),0)+IFERROR(INDEX('Hoja de Trabajo para listado'!$CD$155:$DC$1048576,MATCH($A943,'Hoja de Trabajo para listado'!$CD$155:$CD$1048576,0),MATCH((CUADRO!K$5&amp;$E943),'Hoja de Trabajo para listado'!$CD$151:$DC$151,0)),0)</f>
        <v>0</v>
      </c>
      <c r="L943" s="245">
        <f ca="1">+IFERROR(INDEX('Hoja de Trabajo para listado'!$A$155:$Z$1048576,MATCH($A943,'Hoja de Trabajo para listado'!$A$155:$A$1048576,0),MATCH((CUADRO!L$5&amp;$E943),'Hoja de Trabajo para listado'!$A$151:$Z$151,0)),0)+IFERROR(INDEX('Hoja de Trabajo para listado'!$AB$155:$BA$1048576,MATCH($A943,'Hoja de Trabajo para listado'!$AB$155:$AB$1048576,0),MATCH((CUADRO!L$5&amp;$E943),'Hoja de Trabajo para listado'!$AB$151:$BA$151,0)),0)+IFERROR(INDEX('Hoja de Trabajo para listado'!$BC$155:$CB$1048576,MATCH($A943,'Hoja de Trabajo para listado'!$BC$155:$BC$1048576,0),MATCH((CUADRO!L$5&amp;$E943),'Hoja de Trabajo para listado'!$BC$151:$CB$151,0)),0)+IFERROR(INDEX('Hoja de Trabajo para listado'!$DE$153:$DG$274,MATCH($A943,'Hoja de Trabajo para listado'!$DE$153:$DE$1048576,0),MATCH((CUADRO!L$5&amp;$E943),'Hoja de Trabajo para listado'!$DE$151:$DG$151,0)),0)+IFERROR(INDEX('Hoja de Trabajo para listado'!$CD$155:$DC$1048576,MATCH($A943,'Hoja de Trabajo para listado'!$CD$155:$CD$1048576,0),MATCH((CUADRO!L$5&amp;$E943),'Hoja de Trabajo para listado'!$CD$151:$DC$151,0)),0)</f>
        <v>0</v>
      </c>
      <c r="M943" s="245">
        <f ca="1">+IFERROR(INDEX('Hoja de Trabajo para listado'!$A$155:$Z$1048576,MATCH($A943,'Hoja de Trabajo para listado'!$A$155:$A$1048576,0),MATCH((CUADRO!M$5&amp;$E943),'Hoja de Trabajo para listado'!$A$151:$Z$151,0)),0)+IFERROR(INDEX('Hoja de Trabajo para listado'!$AB$155:$BA$1048576,MATCH($A943,'Hoja de Trabajo para listado'!$AB$155:$AB$1048576,0),MATCH((CUADRO!M$5&amp;$E943),'Hoja de Trabajo para listado'!$AB$151:$BA$151,0)),0)+IFERROR(INDEX('Hoja de Trabajo para listado'!$BC$155:$CB$1048576,MATCH($A943,'Hoja de Trabajo para listado'!$BC$155:$BC$1048576,0),MATCH((CUADRO!M$5&amp;$E943),'Hoja de Trabajo para listado'!$BC$151:$CB$151,0)),0)+IFERROR(INDEX('Hoja de Trabajo para listado'!$DE$153:$DG$274,MATCH($A943,'Hoja de Trabajo para listado'!$DE$153:$DE$1048576,0),MATCH((CUADRO!M$5&amp;$E943),'Hoja de Trabajo para listado'!$DE$151:$DG$151,0)),0)+IFERROR(INDEX('Hoja de Trabajo para listado'!$CD$155:$DC$1048576,MATCH($A943,'Hoja de Trabajo para listado'!$CD$155:$CD$1048576,0),MATCH((CUADRO!M$5&amp;$E943),'Hoja de Trabajo para listado'!$CD$151:$DC$151,0)),0)</f>
        <v>0</v>
      </c>
      <c r="N943" s="245">
        <f ca="1">+IFERROR(INDEX('Hoja de Trabajo para listado'!$A$155:$Z$1048576,MATCH($A943,'Hoja de Trabajo para listado'!$A$155:$A$1048576,0),MATCH((CUADRO!N$5&amp;$E943),'Hoja de Trabajo para listado'!$A$151:$Z$151,0)),0)+IFERROR(INDEX('Hoja de Trabajo para listado'!$AB$155:$BA$1048576,MATCH($A943,'Hoja de Trabajo para listado'!$AB$155:$AB$1048576,0),MATCH((CUADRO!N$5&amp;$E943),'Hoja de Trabajo para listado'!$AB$151:$BA$151,0)),0)+IFERROR(INDEX('Hoja de Trabajo para listado'!$BC$155:$CB$1048576,MATCH($A943,'Hoja de Trabajo para listado'!$BC$155:$BC$1048576,0),MATCH((CUADRO!N$5&amp;$E943),'Hoja de Trabajo para listado'!$BC$151:$CB$151,0)),0)+IFERROR(INDEX('Hoja de Trabajo para listado'!$DE$153:$DG$274,MATCH($A943,'Hoja de Trabajo para listado'!$DE$153:$DE$1048576,0),MATCH((CUADRO!N$5&amp;$E943),'Hoja de Trabajo para listado'!$DE$151:$DG$151,0)),0)+IFERROR(INDEX('Hoja de Trabajo para listado'!$CD$155:$DC$1048576,MATCH($A943,'Hoja de Trabajo para listado'!$CD$155:$CD$1048576,0),MATCH((CUADRO!N$5&amp;$E943),'Hoja de Trabajo para listado'!$CD$151:$DC$151,0)),0)</f>
        <v>0</v>
      </c>
      <c r="O943" s="245">
        <f ca="1">+IFERROR(INDEX('Hoja de Trabajo para listado'!$A$155:$Z$1048576,MATCH($A943,'Hoja de Trabajo para listado'!$A$155:$A$1048576,0),MATCH((CUADRO!O$5&amp;$E943),'Hoja de Trabajo para listado'!$A$151:$Z$151,0)),0)+IFERROR(INDEX('Hoja de Trabajo para listado'!$AB$155:$BA$1048576,MATCH($A943,'Hoja de Trabajo para listado'!$AB$155:$AB$1048576,0),MATCH((CUADRO!O$5&amp;$E943),'Hoja de Trabajo para listado'!$AB$151:$BA$151,0)),0)+IFERROR(INDEX('Hoja de Trabajo para listado'!$BC$155:$CB$1048576,MATCH($A943,'Hoja de Trabajo para listado'!$BC$155:$BC$1048576,0),MATCH((CUADRO!O$5&amp;$E943),'Hoja de Trabajo para listado'!$BC$151:$CB$151,0)),0)+IFERROR(INDEX('Hoja de Trabajo para listado'!$DE$153:$DG$274,MATCH($A943,'Hoja de Trabajo para listado'!$DE$153:$DE$1048576,0),MATCH((CUADRO!O$5&amp;$E943),'Hoja de Trabajo para listado'!$DE$151:$DG$151,0)),0)+IFERROR(INDEX('Hoja de Trabajo para listado'!$CD$155:$DC$1048576,MATCH($A943,'Hoja de Trabajo para listado'!$CD$155:$CD$1048576,0),MATCH((CUADRO!O$5&amp;$E943),'Hoja de Trabajo para listado'!$CD$151:$DC$151,0)),0)</f>
        <v>0</v>
      </c>
      <c r="P943" s="245">
        <f ca="1">+IFERROR(INDEX('Hoja de Trabajo para listado'!$A$155:$Z$1048576,MATCH($A943,'Hoja de Trabajo para listado'!$A$155:$A$1048576,0),MATCH((CUADRO!P$5&amp;$E943),'Hoja de Trabajo para listado'!$A$151:$Z$151,0)),0)+IFERROR(INDEX('Hoja de Trabajo para listado'!$AB$155:$BA$1048576,MATCH($A943,'Hoja de Trabajo para listado'!$AB$155:$AB$1048576,0),MATCH((CUADRO!P$5&amp;$E943),'Hoja de Trabajo para listado'!$AB$151:$BA$151,0)),0)+IFERROR(INDEX('Hoja de Trabajo para listado'!$BC$155:$CB$1048576,MATCH($A943,'Hoja de Trabajo para listado'!$BC$155:$BC$1048576,0),MATCH((CUADRO!P$5&amp;$E943),'Hoja de Trabajo para listado'!$BC$151:$CB$151,0)),0)+IFERROR(INDEX('Hoja de Trabajo para listado'!$DE$153:$DG$274,MATCH($A943,'Hoja de Trabajo para listado'!$DE$153:$DE$1048576,0),MATCH((CUADRO!P$5&amp;$E943),'Hoja de Trabajo para listado'!$DE$151:$DG$151,0)),0)+IFERROR(INDEX('Hoja de Trabajo para listado'!$CD$155:$DC$1048576,MATCH($A943,'Hoja de Trabajo para listado'!$CD$155:$CD$1048576,0),MATCH((CUADRO!P$5&amp;$E943),'Hoja de Trabajo para listado'!$CD$151:$DC$151,0)),0)</f>
        <v>0</v>
      </c>
      <c r="Q943" s="245">
        <f ca="1">+IFERROR(INDEX('Hoja de Trabajo para listado'!$A$155:$Z$1048576,MATCH($A943,'Hoja de Trabajo para listado'!$A$155:$A$1048576,0),MATCH((CUADRO!Q$5&amp;$E943),'Hoja de Trabajo para listado'!$A$151:$Z$151,0)),0)+IFERROR(INDEX('Hoja de Trabajo para listado'!$AB$155:$BA$1048576,MATCH($A943,'Hoja de Trabajo para listado'!$AB$155:$AB$1048576,0),MATCH((CUADRO!Q$5&amp;$E943),'Hoja de Trabajo para listado'!$AB$151:$BA$151,0)),0)+IFERROR(INDEX('Hoja de Trabajo para listado'!$BC$155:$CB$1048576,MATCH($A943,'Hoja de Trabajo para listado'!$BC$155:$BC$1048576,0),MATCH((CUADRO!Q$5&amp;$E943),'Hoja de Trabajo para listado'!$BC$151:$CB$151,0)),0)+IFERROR(INDEX('Hoja de Trabajo para listado'!$DE$153:$DG$274,MATCH($A943,'Hoja de Trabajo para listado'!$DE$153:$DE$1048576,0),MATCH((CUADRO!Q$5&amp;$E943),'Hoja de Trabajo para listado'!$DE$151:$DG$151,0)),0)+IFERROR(INDEX('Hoja de Trabajo para listado'!$CD$155:$DC$1048576,MATCH($A943,'Hoja de Trabajo para listado'!$CD$155:$CD$1048576,0),MATCH((CUADRO!Q$5&amp;$E943),'Hoja de Trabajo para listado'!$CD$151:$DC$151,0)),0)</f>
        <v>0</v>
      </c>
      <c r="R943" s="245">
        <f t="shared" ca="1" si="31"/>
        <v>0</v>
      </c>
      <c r="S943" s="259">
        <f ca="1">+R942+R943</f>
        <v>0</v>
      </c>
      <c r="T943" s="245">
        <f ca="1">+S943</f>
        <v>0</v>
      </c>
      <c r="U943" s="244">
        <f t="shared" si="32"/>
        <v>2</v>
      </c>
      <c r="V943" s="333" t="str">
        <f>+VLOOKUP(A943,bd_lista!$A$3:$E$590,5,FALSE)</f>
        <v>Gobiernos Autonomos Municipales</v>
      </c>
      <c r="W943" s="392"/>
      <c r="X943" s="242">
        <f>+VLOOKUP(A943,[4]Sheet1!$A$13:$D$744,4,FALSE)</f>
        <v>0</v>
      </c>
      <c r="Y943" s="242" t="e">
        <f>+VLOOKUP(X943,bd_lista!$A$3:$C$590,3,FALSE)</f>
        <v>#N/A</v>
      </c>
      <c r="Z943" s="292"/>
      <c r="AA943" s="293"/>
    </row>
    <row r="944" spans="1:27" customFormat="1" ht="15" hidden="1" customHeight="1">
      <c r="A944" s="32">
        <v>1705</v>
      </c>
      <c r="B944" s="387">
        <f>+A944</f>
        <v>1705</v>
      </c>
      <c r="C944" s="247" t="str">
        <f>+VLOOKUP(A944,bd_lista!$A$3:$C$590,3,FALSE)</f>
        <v>Gobierno Autónomo Municipal de El Torno</v>
      </c>
      <c r="D944" s="389" t="str">
        <f>+C944</f>
        <v>Gobierno Autónomo Municipal de El Torno</v>
      </c>
      <c r="E944" s="242" t="s">
        <v>1304</v>
      </c>
      <c r="F944" s="243">
        <f ca="1">+IFERROR(INDEX('Hoja de Trabajo para listado'!$A$155:$Z$1048576,MATCH($A944,'Hoja de Trabajo para listado'!$A$155:$A$1048576,0),MATCH((CUADRO!F$5&amp;$E944),'Hoja de Trabajo para listado'!$A$151:$Z$151,0)),0)+IFERROR(INDEX('Hoja de Trabajo para listado'!$AB$155:$BA$1048576,MATCH($A944,'Hoja de Trabajo para listado'!$AB$155:$AB$1048576,0),MATCH((CUADRO!F$5&amp;$E944),'Hoja de Trabajo para listado'!$AB$151:$BA$151,0)),0)+IFERROR(INDEX('Hoja de Trabajo para listado'!$BC$155:$CB$1048576,MATCH($A944,'Hoja de Trabajo para listado'!$BC$155:$BC$1048576,0),MATCH((CUADRO!F$5&amp;$E944),'Hoja de Trabajo para listado'!$BC$151:$CB$151,0)),0)+IFERROR(INDEX('Hoja de Trabajo para listado'!$DE$153:$DG$274,MATCH($A944,'Hoja de Trabajo para listado'!$DE$153:$DE$1048576,0),MATCH((CUADRO!F$5&amp;$E944),'Hoja de Trabajo para listado'!$DE$151:$DG$151,0)),0)+IFERROR(INDEX('Hoja de Trabajo para listado'!$CD$155:$DC$1048576,MATCH($A944,'Hoja de Trabajo para listado'!$CD$155:$CD$1048576,0),MATCH((CUADRO!F$5&amp;$E944),'Hoja de Trabajo para listado'!$CD$151:$DC$151,0)),0)</f>
        <v>0</v>
      </c>
      <c r="G944" s="243">
        <f ca="1">+IFERROR(INDEX('Hoja de Trabajo para listado'!$A$155:$Z$1048576,MATCH($A944,'Hoja de Trabajo para listado'!$A$155:$A$1048576,0),MATCH((CUADRO!G$5&amp;$E944),'Hoja de Trabajo para listado'!$A$151:$Z$151,0)),0)+IFERROR(INDEX('Hoja de Trabajo para listado'!$AB$155:$BA$1048576,MATCH($A944,'Hoja de Trabajo para listado'!$AB$155:$AB$1048576,0),MATCH((CUADRO!G$5&amp;$E944),'Hoja de Trabajo para listado'!$AB$151:$BA$151,0)),0)+IFERROR(INDEX('Hoja de Trabajo para listado'!$BC$155:$CB$1048576,MATCH($A944,'Hoja de Trabajo para listado'!$BC$155:$BC$1048576,0),MATCH((CUADRO!G$5&amp;$E944),'Hoja de Trabajo para listado'!$BC$151:$CB$151,0)),0)+IFERROR(INDEX('Hoja de Trabajo para listado'!$DE$153:$DG$274,MATCH($A944,'Hoja de Trabajo para listado'!$DE$153:$DE$1048576,0),MATCH((CUADRO!G$5&amp;$E944),'Hoja de Trabajo para listado'!$DE$151:$DG$151,0)),0)+IFERROR(INDEX('Hoja de Trabajo para listado'!$CD$155:$DC$1048576,MATCH($A944,'Hoja de Trabajo para listado'!$CD$155:$CD$1048576,0),MATCH((CUADRO!G$5&amp;$E944),'Hoja de Trabajo para listado'!$CD$151:$DC$151,0)),0)</f>
        <v>0</v>
      </c>
      <c r="H944" s="243">
        <f ca="1">+IFERROR(INDEX('Hoja de Trabajo para listado'!$A$155:$Z$1048576,MATCH($A944,'Hoja de Trabajo para listado'!$A$155:$A$1048576,0),MATCH((CUADRO!H$5&amp;$E944),'Hoja de Trabajo para listado'!$A$151:$Z$151,0)),0)+IFERROR(INDEX('Hoja de Trabajo para listado'!$AB$155:$BA$1048576,MATCH($A944,'Hoja de Trabajo para listado'!$AB$155:$AB$1048576,0),MATCH((CUADRO!H$5&amp;$E944),'Hoja de Trabajo para listado'!$AB$151:$BA$151,0)),0)+IFERROR(INDEX('Hoja de Trabajo para listado'!$BC$155:$CB$1048576,MATCH($A944,'Hoja de Trabajo para listado'!$BC$155:$BC$1048576,0),MATCH((CUADRO!H$5&amp;$E944),'Hoja de Trabajo para listado'!$BC$151:$CB$151,0)),0)+IFERROR(INDEX('Hoja de Trabajo para listado'!$DE$153:$DG$274,MATCH($A944,'Hoja de Trabajo para listado'!$DE$153:$DE$1048576,0),MATCH((CUADRO!H$5&amp;$E944),'Hoja de Trabajo para listado'!$DE$151:$DG$151,0)),0)+IFERROR(INDEX('Hoja de Trabajo para listado'!$CD$155:$DC$1048576,MATCH($A944,'Hoja de Trabajo para listado'!$CD$155:$CD$1048576,0),MATCH((CUADRO!H$5&amp;$E944),'Hoja de Trabajo para listado'!$CD$151:$DC$151,0)),0)</f>
        <v>0</v>
      </c>
      <c r="I944" s="243">
        <f ca="1">+IFERROR(INDEX('Hoja de Trabajo para listado'!$A$155:$Z$1048576,MATCH($A944,'Hoja de Trabajo para listado'!$A$155:$A$1048576,0),MATCH((CUADRO!I$5&amp;$E944),'Hoja de Trabajo para listado'!$A$151:$Z$151,0)),0)+IFERROR(INDEX('Hoja de Trabajo para listado'!$AB$155:$BA$1048576,MATCH($A944,'Hoja de Trabajo para listado'!$AB$155:$AB$1048576,0),MATCH((CUADRO!I$5&amp;$E944),'Hoja de Trabajo para listado'!$AB$151:$BA$151,0)),0)+IFERROR(INDEX('Hoja de Trabajo para listado'!$BC$155:$CB$1048576,MATCH($A944,'Hoja de Trabajo para listado'!$BC$155:$BC$1048576,0),MATCH((CUADRO!I$5&amp;$E944),'Hoja de Trabajo para listado'!$BC$151:$CB$151,0)),0)+IFERROR(INDEX('Hoja de Trabajo para listado'!$DE$153:$DG$274,MATCH($A944,'Hoja de Trabajo para listado'!$DE$153:$DE$1048576,0),MATCH((CUADRO!I$5&amp;$E944),'Hoja de Trabajo para listado'!$DE$151:$DG$151,0)),0)+IFERROR(INDEX('Hoja de Trabajo para listado'!$CD$155:$DC$1048576,MATCH($A944,'Hoja de Trabajo para listado'!$CD$155:$CD$1048576,0),MATCH((CUADRO!I$5&amp;$E944),'Hoja de Trabajo para listado'!$CD$151:$DC$151,0)),0)</f>
        <v>0</v>
      </c>
      <c r="J944" s="243">
        <f ca="1">+IFERROR(INDEX('Hoja de Trabajo para listado'!$A$155:$Z$1048576,MATCH($A944,'Hoja de Trabajo para listado'!$A$155:$A$1048576,0),MATCH((CUADRO!J$5&amp;$E944),'Hoja de Trabajo para listado'!$A$151:$Z$151,0)),0)+IFERROR(INDEX('Hoja de Trabajo para listado'!$AB$155:$BA$1048576,MATCH($A944,'Hoja de Trabajo para listado'!$AB$155:$AB$1048576,0),MATCH((CUADRO!J$5&amp;$E944),'Hoja de Trabajo para listado'!$AB$151:$BA$151,0)),0)+IFERROR(INDEX('Hoja de Trabajo para listado'!$BC$155:$CB$1048576,MATCH($A944,'Hoja de Trabajo para listado'!$BC$155:$BC$1048576,0),MATCH((CUADRO!J$5&amp;$E944),'Hoja de Trabajo para listado'!$BC$151:$CB$151,0)),0)+IFERROR(INDEX('Hoja de Trabajo para listado'!$DE$153:$DG$274,MATCH($A944,'Hoja de Trabajo para listado'!$DE$153:$DE$1048576,0),MATCH((CUADRO!J$5&amp;$E944),'Hoja de Trabajo para listado'!$DE$151:$DG$151,0)),0)+IFERROR(INDEX('Hoja de Trabajo para listado'!$CD$155:$DC$1048576,MATCH($A944,'Hoja de Trabajo para listado'!$CD$155:$CD$1048576,0),MATCH((CUADRO!J$5&amp;$E944),'Hoja de Trabajo para listado'!$CD$151:$DC$151,0)),0)</f>
        <v>0</v>
      </c>
      <c r="K944" s="243">
        <f ca="1">+IFERROR(INDEX('Hoja de Trabajo para listado'!$A$155:$Z$1048576,MATCH($A944,'Hoja de Trabajo para listado'!$A$155:$A$1048576,0),MATCH((CUADRO!K$5&amp;$E944),'Hoja de Trabajo para listado'!$A$151:$Z$151,0)),0)+IFERROR(INDEX('Hoja de Trabajo para listado'!$AB$155:$BA$1048576,MATCH($A944,'Hoja de Trabajo para listado'!$AB$155:$AB$1048576,0),MATCH((CUADRO!K$5&amp;$E944),'Hoja de Trabajo para listado'!$AB$151:$BA$151,0)),0)+IFERROR(INDEX('Hoja de Trabajo para listado'!$BC$155:$CB$1048576,MATCH($A944,'Hoja de Trabajo para listado'!$BC$155:$BC$1048576,0),MATCH((CUADRO!K$5&amp;$E944),'Hoja de Trabajo para listado'!$BC$151:$CB$151,0)),0)+IFERROR(INDEX('Hoja de Trabajo para listado'!$DE$153:$DG$274,MATCH($A944,'Hoja de Trabajo para listado'!$DE$153:$DE$1048576,0),MATCH((CUADRO!K$5&amp;$E944),'Hoja de Trabajo para listado'!$DE$151:$DG$151,0)),0)+IFERROR(INDEX('Hoja de Trabajo para listado'!$CD$155:$DC$1048576,MATCH($A944,'Hoja de Trabajo para listado'!$CD$155:$CD$1048576,0),MATCH((CUADRO!K$5&amp;$E944),'Hoja de Trabajo para listado'!$CD$151:$DC$151,0)),0)</f>
        <v>0</v>
      </c>
      <c r="L944" s="243">
        <f ca="1">+IFERROR(INDEX('Hoja de Trabajo para listado'!$A$155:$Z$1048576,MATCH($A944,'Hoja de Trabajo para listado'!$A$155:$A$1048576,0),MATCH((CUADRO!L$5&amp;$E944),'Hoja de Trabajo para listado'!$A$151:$Z$151,0)),0)+IFERROR(INDEX('Hoja de Trabajo para listado'!$AB$155:$BA$1048576,MATCH($A944,'Hoja de Trabajo para listado'!$AB$155:$AB$1048576,0),MATCH((CUADRO!L$5&amp;$E944),'Hoja de Trabajo para listado'!$AB$151:$BA$151,0)),0)+IFERROR(INDEX('Hoja de Trabajo para listado'!$BC$155:$CB$1048576,MATCH($A944,'Hoja de Trabajo para listado'!$BC$155:$BC$1048576,0),MATCH((CUADRO!L$5&amp;$E944),'Hoja de Trabajo para listado'!$BC$151:$CB$151,0)),0)+IFERROR(INDEX('Hoja de Trabajo para listado'!$DE$153:$DG$274,MATCH($A944,'Hoja de Trabajo para listado'!$DE$153:$DE$1048576,0),MATCH((CUADRO!L$5&amp;$E944),'Hoja de Trabajo para listado'!$DE$151:$DG$151,0)),0)+IFERROR(INDEX('Hoja de Trabajo para listado'!$CD$155:$DC$1048576,MATCH($A944,'Hoja de Trabajo para listado'!$CD$155:$CD$1048576,0),MATCH((CUADRO!L$5&amp;$E944),'Hoja de Trabajo para listado'!$CD$151:$DC$151,0)),0)</f>
        <v>0</v>
      </c>
      <c r="M944" s="243">
        <f ca="1">+IFERROR(INDEX('Hoja de Trabajo para listado'!$A$155:$Z$1048576,MATCH($A944,'Hoja de Trabajo para listado'!$A$155:$A$1048576,0),MATCH((CUADRO!M$5&amp;$E944),'Hoja de Trabajo para listado'!$A$151:$Z$151,0)),0)+IFERROR(INDEX('Hoja de Trabajo para listado'!$AB$155:$BA$1048576,MATCH($A944,'Hoja de Trabajo para listado'!$AB$155:$AB$1048576,0),MATCH((CUADRO!M$5&amp;$E944),'Hoja de Trabajo para listado'!$AB$151:$BA$151,0)),0)+IFERROR(INDEX('Hoja de Trabajo para listado'!$BC$155:$CB$1048576,MATCH($A944,'Hoja de Trabajo para listado'!$BC$155:$BC$1048576,0),MATCH((CUADRO!M$5&amp;$E944),'Hoja de Trabajo para listado'!$BC$151:$CB$151,0)),0)+IFERROR(INDEX('Hoja de Trabajo para listado'!$DE$153:$DG$274,MATCH($A944,'Hoja de Trabajo para listado'!$DE$153:$DE$1048576,0),MATCH((CUADRO!M$5&amp;$E944),'Hoja de Trabajo para listado'!$DE$151:$DG$151,0)),0)+IFERROR(INDEX('Hoja de Trabajo para listado'!$CD$155:$DC$1048576,MATCH($A944,'Hoja de Trabajo para listado'!$CD$155:$CD$1048576,0),MATCH((CUADRO!M$5&amp;$E944),'Hoja de Trabajo para listado'!$CD$151:$DC$151,0)),0)</f>
        <v>0</v>
      </c>
      <c r="N944" s="243">
        <f ca="1">+IFERROR(INDEX('Hoja de Trabajo para listado'!$A$155:$Z$1048576,MATCH($A944,'Hoja de Trabajo para listado'!$A$155:$A$1048576,0),MATCH((CUADRO!N$5&amp;$E944),'Hoja de Trabajo para listado'!$A$151:$Z$151,0)),0)+IFERROR(INDEX('Hoja de Trabajo para listado'!$AB$155:$BA$1048576,MATCH($A944,'Hoja de Trabajo para listado'!$AB$155:$AB$1048576,0),MATCH((CUADRO!N$5&amp;$E944),'Hoja de Trabajo para listado'!$AB$151:$BA$151,0)),0)+IFERROR(INDEX('Hoja de Trabajo para listado'!$BC$155:$CB$1048576,MATCH($A944,'Hoja de Trabajo para listado'!$BC$155:$BC$1048576,0),MATCH((CUADRO!N$5&amp;$E944),'Hoja de Trabajo para listado'!$BC$151:$CB$151,0)),0)+IFERROR(INDEX('Hoja de Trabajo para listado'!$DE$153:$DG$274,MATCH($A944,'Hoja de Trabajo para listado'!$DE$153:$DE$1048576,0),MATCH((CUADRO!N$5&amp;$E944),'Hoja de Trabajo para listado'!$DE$151:$DG$151,0)),0)+IFERROR(INDEX('Hoja de Trabajo para listado'!$CD$155:$DC$1048576,MATCH($A944,'Hoja de Trabajo para listado'!$CD$155:$CD$1048576,0),MATCH((CUADRO!N$5&amp;$E944),'Hoja de Trabajo para listado'!$CD$151:$DC$151,0)),0)</f>
        <v>0</v>
      </c>
      <c r="O944" s="243">
        <f ca="1">+IFERROR(INDEX('Hoja de Trabajo para listado'!$A$155:$Z$1048576,MATCH($A944,'Hoja de Trabajo para listado'!$A$155:$A$1048576,0),MATCH((CUADRO!O$5&amp;$E944),'Hoja de Trabajo para listado'!$A$151:$Z$151,0)),0)+IFERROR(INDEX('Hoja de Trabajo para listado'!$AB$155:$BA$1048576,MATCH($A944,'Hoja de Trabajo para listado'!$AB$155:$AB$1048576,0),MATCH((CUADRO!O$5&amp;$E944),'Hoja de Trabajo para listado'!$AB$151:$BA$151,0)),0)+IFERROR(INDEX('Hoja de Trabajo para listado'!$BC$155:$CB$1048576,MATCH($A944,'Hoja de Trabajo para listado'!$BC$155:$BC$1048576,0),MATCH((CUADRO!O$5&amp;$E944),'Hoja de Trabajo para listado'!$BC$151:$CB$151,0)),0)+IFERROR(INDEX('Hoja de Trabajo para listado'!$DE$153:$DG$274,MATCH($A944,'Hoja de Trabajo para listado'!$DE$153:$DE$1048576,0),MATCH((CUADRO!O$5&amp;$E944),'Hoja de Trabajo para listado'!$DE$151:$DG$151,0)),0)+IFERROR(INDEX('Hoja de Trabajo para listado'!$CD$155:$DC$1048576,MATCH($A944,'Hoja de Trabajo para listado'!$CD$155:$CD$1048576,0),MATCH((CUADRO!O$5&amp;$E944),'Hoja de Trabajo para listado'!$CD$151:$DC$151,0)),0)</f>
        <v>0</v>
      </c>
      <c r="P944" s="243">
        <f ca="1">+IFERROR(INDEX('Hoja de Trabajo para listado'!$A$155:$Z$1048576,MATCH($A944,'Hoja de Trabajo para listado'!$A$155:$A$1048576,0),MATCH((CUADRO!P$5&amp;$E944),'Hoja de Trabajo para listado'!$A$151:$Z$151,0)),0)+IFERROR(INDEX('Hoja de Trabajo para listado'!$AB$155:$BA$1048576,MATCH($A944,'Hoja de Trabajo para listado'!$AB$155:$AB$1048576,0),MATCH((CUADRO!P$5&amp;$E944),'Hoja de Trabajo para listado'!$AB$151:$BA$151,0)),0)+IFERROR(INDEX('Hoja de Trabajo para listado'!$BC$155:$CB$1048576,MATCH($A944,'Hoja de Trabajo para listado'!$BC$155:$BC$1048576,0),MATCH((CUADRO!P$5&amp;$E944),'Hoja de Trabajo para listado'!$BC$151:$CB$151,0)),0)+IFERROR(INDEX('Hoja de Trabajo para listado'!$DE$153:$DG$274,MATCH($A944,'Hoja de Trabajo para listado'!$DE$153:$DE$1048576,0),MATCH((CUADRO!P$5&amp;$E944),'Hoja de Trabajo para listado'!$DE$151:$DG$151,0)),0)+IFERROR(INDEX('Hoja de Trabajo para listado'!$CD$155:$DC$1048576,MATCH($A944,'Hoja de Trabajo para listado'!$CD$155:$CD$1048576,0),MATCH((CUADRO!P$5&amp;$E944),'Hoja de Trabajo para listado'!$CD$151:$DC$151,0)),0)</f>
        <v>0</v>
      </c>
      <c r="Q944" s="243">
        <f ca="1">+IFERROR(INDEX('Hoja de Trabajo para listado'!$A$155:$Z$1048576,MATCH($A944,'Hoja de Trabajo para listado'!$A$155:$A$1048576,0),MATCH((CUADRO!Q$5&amp;$E944),'Hoja de Trabajo para listado'!$A$151:$Z$151,0)),0)+IFERROR(INDEX('Hoja de Trabajo para listado'!$AB$155:$BA$1048576,MATCH($A944,'Hoja de Trabajo para listado'!$AB$155:$AB$1048576,0),MATCH((CUADRO!Q$5&amp;$E944),'Hoja de Trabajo para listado'!$AB$151:$BA$151,0)),0)+IFERROR(INDEX('Hoja de Trabajo para listado'!$BC$155:$CB$1048576,MATCH($A944,'Hoja de Trabajo para listado'!$BC$155:$BC$1048576,0),MATCH((CUADRO!Q$5&amp;$E944),'Hoja de Trabajo para listado'!$BC$151:$CB$151,0)),0)+IFERROR(INDEX('Hoja de Trabajo para listado'!$DE$153:$DG$274,MATCH($A944,'Hoja de Trabajo para listado'!$DE$153:$DE$1048576,0),MATCH((CUADRO!Q$5&amp;$E944),'Hoja de Trabajo para listado'!$DE$151:$DG$151,0)),0)+IFERROR(INDEX('Hoja de Trabajo para listado'!$CD$155:$DC$1048576,MATCH($A944,'Hoja de Trabajo para listado'!$CD$155:$CD$1048576,0),MATCH((CUADRO!Q$5&amp;$E944),'Hoja de Trabajo para listado'!$CD$151:$DC$151,0)),0)</f>
        <v>0</v>
      </c>
      <c r="R944" s="243">
        <f t="shared" ca="1" si="31"/>
        <v>0</v>
      </c>
      <c r="S944" s="249"/>
      <c r="T944" s="243">
        <f ca="1">+T945</f>
        <v>0</v>
      </c>
      <c r="U944" s="242">
        <f t="shared" si="32"/>
        <v>1</v>
      </c>
      <c r="V944" s="333" t="str">
        <f>+VLOOKUP(A944,bd_lista!$A$3:$E$590,5,FALSE)</f>
        <v>Gobiernos Autonomos Municipales</v>
      </c>
      <c r="W944" s="391" t="str">
        <f>+V944</f>
        <v>Gobiernos Autonomos Municipales</v>
      </c>
      <c r="X944" s="242">
        <f>+VLOOKUP(A944,[4]Sheet1!$A$13:$D$744,4,FALSE)</f>
        <v>0</v>
      </c>
      <c r="Y944" s="242" t="e">
        <f>+VLOOKUP(X944,bd_lista!$A$3:$C$590,3,FALSE)</f>
        <v>#N/A</v>
      </c>
      <c r="Z944" s="294">
        <f>+X944</f>
        <v>0</v>
      </c>
      <c r="AA944" s="295" t="e">
        <f>+Y944</f>
        <v>#N/A</v>
      </c>
    </row>
    <row r="945" spans="1:27" customFormat="1" ht="15" hidden="1" customHeight="1">
      <c r="A945" s="32">
        <v>1705</v>
      </c>
      <c r="B945" s="388"/>
      <c r="C945" s="247" t="str">
        <f>+VLOOKUP(A945,bd_lista!$A$3:$C$590,3,FALSE)</f>
        <v>Gobierno Autónomo Municipal de El Torno</v>
      </c>
      <c r="D945" s="390"/>
      <c r="E945" s="244" t="s">
        <v>1305</v>
      </c>
      <c r="F945" s="245">
        <f ca="1">+IFERROR(INDEX('Hoja de Trabajo para listado'!$A$155:$Z$1048576,MATCH($A945,'Hoja de Trabajo para listado'!$A$155:$A$1048576,0),MATCH((CUADRO!F$5&amp;$E945),'Hoja de Trabajo para listado'!$A$151:$Z$151,0)),0)+IFERROR(INDEX('Hoja de Trabajo para listado'!$AB$155:$BA$1048576,MATCH($A945,'Hoja de Trabajo para listado'!$AB$155:$AB$1048576,0),MATCH((CUADRO!F$5&amp;$E945),'Hoja de Trabajo para listado'!$AB$151:$BA$151,0)),0)+IFERROR(INDEX('Hoja de Trabajo para listado'!$BC$155:$CB$1048576,MATCH($A945,'Hoja de Trabajo para listado'!$BC$155:$BC$1048576,0),MATCH((CUADRO!F$5&amp;$E945),'Hoja de Trabajo para listado'!$BC$151:$CB$151,0)),0)+IFERROR(INDEX('Hoja de Trabajo para listado'!$DE$153:$DG$274,MATCH($A945,'Hoja de Trabajo para listado'!$DE$153:$DE$1048576,0),MATCH((CUADRO!F$5&amp;$E945),'Hoja de Trabajo para listado'!$DE$151:$DG$151,0)),0)+IFERROR(INDEX('Hoja de Trabajo para listado'!$CD$155:$DC$1048576,MATCH($A945,'Hoja de Trabajo para listado'!$CD$155:$CD$1048576,0),MATCH((CUADRO!F$5&amp;$E945),'Hoja de Trabajo para listado'!$CD$151:$DC$151,0)),0)</f>
        <v>0</v>
      </c>
      <c r="G945" s="245">
        <f ca="1">+IFERROR(INDEX('Hoja de Trabajo para listado'!$A$155:$Z$1048576,MATCH($A945,'Hoja de Trabajo para listado'!$A$155:$A$1048576,0),MATCH((CUADRO!G$5&amp;$E945),'Hoja de Trabajo para listado'!$A$151:$Z$151,0)),0)+IFERROR(INDEX('Hoja de Trabajo para listado'!$AB$155:$BA$1048576,MATCH($A945,'Hoja de Trabajo para listado'!$AB$155:$AB$1048576,0),MATCH((CUADRO!G$5&amp;$E945),'Hoja de Trabajo para listado'!$AB$151:$BA$151,0)),0)+IFERROR(INDEX('Hoja de Trabajo para listado'!$BC$155:$CB$1048576,MATCH($A945,'Hoja de Trabajo para listado'!$BC$155:$BC$1048576,0),MATCH((CUADRO!G$5&amp;$E945),'Hoja de Trabajo para listado'!$BC$151:$CB$151,0)),0)+IFERROR(INDEX('Hoja de Trabajo para listado'!$DE$153:$DG$274,MATCH($A945,'Hoja de Trabajo para listado'!$DE$153:$DE$1048576,0),MATCH((CUADRO!G$5&amp;$E945),'Hoja de Trabajo para listado'!$DE$151:$DG$151,0)),0)+IFERROR(INDEX('Hoja de Trabajo para listado'!$CD$155:$DC$1048576,MATCH($A945,'Hoja de Trabajo para listado'!$CD$155:$CD$1048576,0),MATCH((CUADRO!G$5&amp;$E945),'Hoja de Trabajo para listado'!$CD$151:$DC$151,0)),0)</f>
        <v>0</v>
      </c>
      <c r="H945" s="245">
        <f ca="1">+IFERROR(INDEX('Hoja de Trabajo para listado'!$A$155:$Z$1048576,MATCH($A945,'Hoja de Trabajo para listado'!$A$155:$A$1048576,0),MATCH((CUADRO!H$5&amp;$E945),'Hoja de Trabajo para listado'!$A$151:$Z$151,0)),0)+IFERROR(INDEX('Hoja de Trabajo para listado'!$AB$155:$BA$1048576,MATCH($A945,'Hoja de Trabajo para listado'!$AB$155:$AB$1048576,0),MATCH((CUADRO!H$5&amp;$E945),'Hoja de Trabajo para listado'!$AB$151:$BA$151,0)),0)+IFERROR(INDEX('Hoja de Trabajo para listado'!$BC$155:$CB$1048576,MATCH($A945,'Hoja de Trabajo para listado'!$BC$155:$BC$1048576,0),MATCH((CUADRO!H$5&amp;$E945),'Hoja de Trabajo para listado'!$BC$151:$CB$151,0)),0)+IFERROR(INDEX('Hoja de Trabajo para listado'!$DE$153:$DG$274,MATCH($A945,'Hoja de Trabajo para listado'!$DE$153:$DE$1048576,0),MATCH((CUADRO!H$5&amp;$E945),'Hoja de Trabajo para listado'!$DE$151:$DG$151,0)),0)+IFERROR(INDEX('Hoja de Trabajo para listado'!$CD$155:$DC$1048576,MATCH($A945,'Hoja de Trabajo para listado'!$CD$155:$CD$1048576,0),MATCH((CUADRO!H$5&amp;$E945),'Hoja de Trabajo para listado'!$CD$151:$DC$151,0)),0)</f>
        <v>0</v>
      </c>
      <c r="I945" s="245">
        <f ca="1">+IFERROR(INDEX('Hoja de Trabajo para listado'!$A$155:$Z$1048576,MATCH($A945,'Hoja de Trabajo para listado'!$A$155:$A$1048576,0),MATCH((CUADRO!I$5&amp;$E945),'Hoja de Trabajo para listado'!$A$151:$Z$151,0)),0)+IFERROR(INDEX('Hoja de Trabajo para listado'!$AB$155:$BA$1048576,MATCH($A945,'Hoja de Trabajo para listado'!$AB$155:$AB$1048576,0),MATCH((CUADRO!I$5&amp;$E945),'Hoja de Trabajo para listado'!$AB$151:$BA$151,0)),0)+IFERROR(INDEX('Hoja de Trabajo para listado'!$BC$155:$CB$1048576,MATCH($A945,'Hoja de Trabajo para listado'!$BC$155:$BC$1048576,0),MATCH((CUADRO!I$5&amp;$E945),'Hoja de Trabajo para listado'!$BC$151:$CB$151,0)),0)+IFERROR(INDEX('Hoja de Trabajo para listado'!$DE$153:$DG$274,MATCH($A945,'Hoja de Trabajo para listado'!$DE$153:$DE$1048576,0),MATCH((CUADRO!I$5&amp;$E945),'Hoja de Trabajo para listado'!$DE$151:$DG$151,0)),0)+IFERROR(INDEX('Hoja de Trabajo para listado'!$CD$155:$DC$1048576,MATCH($A945,'Hoja de Trabajo para listado'!$CD$155:$CD$1048576,0),MATCH((CUADRO!I$5&amp;$E945),'Hoja de Trabajo para listado'!$CD$151:$DC$151,0)),0)</f>
        <v>0</v>
      </c>
      <c r="J945" s="245">
        <f ca="1">+IFERROR(INDEX('Hoja de Trabajo para listado'!$A$155:$Z$1048576,MATCH($A945,'Hoja de Trabajo para listado'!$A$155:$A$1048576,0),MATCH((CUADRO!J$5&amp;$E945),'Hoja de Trabajo para listado'!$A$151:$Z$151,0)),0)+IFERROR(INDEX('Hoja de Trabajo para listado'!$AB$155:$BA$1048576,MATCH($A945,'Hoja de Trabajo para listado'!$AB$155:$AB$1048576,0),MATCH((CUADRO!J$5&amp;$E945),'Hoja de Trabajo para listado'!$AB$151:$BA$151,0)),0)+IFERROR(INDEX('Hoja de Trabajo para listado'!$BC$155:$CB$1048576,MATCH($A945,'Hoja de Trabajo para listado'!$BC$155:$BC$1048576,0),MATCH((CUADRO!J$5&amp;$E945),'Hoja de Trabajo para listado'!$BC$151:$CB$151,0)),0)+IFERROR(INDEX('Hoja de Trabajo para listado'!$DE$153:$DG$274,MATCH($A945,'Hoja de Trabajo para listado'!$DE$153:$DE$1048576,0),MATCH((CUADRO!J$5&amp;$E945),'Hoja de Trabajo para listado'!$DE$151:$DG$151,0)),0)+IFERROR(INDEX('Hoja de Trabajo para listado'!$CD$155:$DC$1048576,MATCH($A945,'Hoja de Trabajo para listado'!$CD$155:$CD$1048576,0),MATCH((CUADRO!J$5&amp;$E945),'Hoja de Trabajo para listado'!$CD$151:$DC$151,0)),0)</f>
        <v>0</v>
      </c>
      <c r="K945" s="245">
        <f ca="1">+IFERROR(INDEX('Hoja de Trabajo para listado'!$A$155:$Z$1048576,MATCH($A945,'Hoja de Trabajo para listado'!$A$155:$A$1048576,0),MATCH((CUADRO!K$5&amp;$E945),'Hoja de Trabajo para listado'!$A$151:$Z$151,0)),0)+IFERROR(INDEX('Hoja de Trabajo para listado'!$AB$155:$BA$1048576,MATCH($A945,'Hoja de Trabajo para listado'!$AB$155:$AB$1048576,0),MATCH((CUADRO!K$5&amp;$E945),'Hoja de Trabajo para listado'!$AB$151:$BA$151,0)),0)+IFERROR(INDEX('Hoja de Trabajo para listado'!$BC$155:$CB$1048576,MATCH($A945,'Hoja de Trabajo para listado'!$BC$155:$BC$1048576,0),MATCH((CUADRO!K$5&amp;$E945),'Hoja de Trabajo para listado'!$BC$151:$CB$151,0)),0)+IFERROR(INDEX('Hoja de Trabajo para listado'!$DE$153:$DG$274,MATCH($A945,'Hoja de Trabajo para listado'!$DE$153:$DE$1048576,0),MATCH((CUADRO!K$5&amp;$E945),'Hoja de Trabajo para listado'!$DE$151:$DG$151,0)),0)+IFERROR(INDEX('Hoja de Trabajo para listado'!$CD$155:$DC$1048576,MATCH($A945,'Hoja de Trabajo para listado'!$CD$155:$CD$1048576,0),MATCH((CUADRO!K$5&amp;$E945),'Hoja de Trabajo para listado'!$CD$151:$DC$151,0)),0)</f>
        <v>0</v>
      </c>
      <c r="L945" s="245">
        <f ca="1">+IFERROR(INDEX('Hoja de Trabajo para listado'!$A$155:$Z$1048576,MATCH($A945,'Hoja de Trabajo para listado'!$A$155:$A$1048576,0),MATCH((CUADRO!L$5&amp;$E945),'Hoja de Trabajo para listado'!$A$151:$Z$151,0)),0)+IFERROR(INDEX('Hoja de Trabajo para listado'!$AB$155:$BA$1048576,MATCH($A945,'Hoja de Trabajo para listado'!$AB$155:$AB$1048576,0),MATCH((CUADRO!L$5&amp;$E945),'Hoja de Trabajo para listado'!$AB$151:$BA$151,0)),0)+IFERROR(INDEX('Hoja de Trabajo para listado'!$BC$155:$CB$1048576,MATCH($A945,'Hoja de Trabajo para listado'!$BC$155:$BC$1048576,0),MATCH((CUADRO!L$5&amp;$E945),'Hoja de Trabajo para listado'!$BC$151:$CB$151,0)),0)+IFERROR(INDEX('Hoja de Trabajo para listado'!$DE$153:$DG$274,MATCH($A945,'Hoja de Trabajo para listado'!$DE$153:$DE$1048576,0),MATCH((CUADRO!L$5&amp;$E945),'Hoja de Trabajo para listado'!$DE$151:$DG$151,0)),0)+IFERROR(INDEX('Hoja de Trabajo para listado'!$CD$155:$DC$1048576,MATCH($A945,'Hoja de Trabajo para listado'!$CD$155:$CD$1048576,0),MATCH((CUADRO!L$5&amp;$E945),'Hoja de Trabajo para listado'!$CD$151:$DC$151,0)),0)</f>
        <v>0</v>
      </c>
      <c r="M945" s="245">
        <f ca="1">+IFERROR(INDEX('Hoja de Trabajo para listado'!$A$155:$Z$1048576,MATCH($A945,'Hoja de Trabajo para listado'!$A$155:$A$1048576,0),MATCH((CUADRO!M$5&amp;$E945),'Hoja de Trabajo para listado'!$A$151:$Z$151,0)),0)+IFERROR(INDEX('Hoja de Trabajo para listado'!$AB$155:$BA$1048576,MATCH($A945,'Hoja de Trabajo para listado'!$AB$155:$AB$1048576,0),MATCH((CUADRO!M$5&amp;$E945),'Hoja de Trabajo para listado'!$AB$151:$BA$151,0)),0)+IFERROR(INDEX('Hoja de Trabajo para listado'!$BC$155:$CB$1048576,MATCH($A945,'Hoja de Trabajo para listado'!$BC$155:$BC$1048576,0),MATCH((CUADRO!M$5&amp;$E945),'Hoja de Trabajo para listado'!$BC$151:$CB$151,0)),0)+IFERROR(INDEX('Hoja de Trabajo para listado'!$DE$153:$DG$274,MATCH($A945,'Hoja de Trabajo para listado'!$DE$153:$DE$1048576,0),MATCH((CUADRO!M$5&amp;$E945),'Hoja de Trabajo para listado'!$DE$151:$DG$151,0)),0)+IFERROR(INDEX('Hoja de Trabajo para listado'!$CD$155:$DC$1048576,MATCH($A945,'Hoja de Trabajo para listado'!$CD$155:$CD$1048576,0),MATCH((CUADRO!M$5&amp;$E945),'Hoja de Trabajo para listado'!$CD$151:$DC$151,0)),0)</f>
        <v>0</v>
      </c>
      <c r="N945" s="245">
        <f ca="1">+IFERROR(INDEX('Hoja de Trabajo para listado'!$A$155:$Z$1048576,MATCH($A945,'Hoja de Trabajo para listado'!$A$155:$A$1048576,0),MATCH((CUADRO!N$5&amp;$E945),'Hoja de Trabajo para listado'!$A$151:$Z$151,0)),0)+IFERROR(INDEX('Hoja de Trabajo para listado'!$AB$155:$BA$1048576,MATCH($A945,'Hoja de Trabajo para listado'!$AB$155:$AB$1048576,0),MATCH((CUADRO!N$5&amp;$E945),'Hoja de Trabajo para listado'!$AB$151:$BA$151,0)),0)+IFERROR(INDEX('Hoja de Trabajo para listado'!$BC$155:$CB$1048576,MATCH($A945,'Hoja de Trabajo para listado'!$BC$155:$BC$1048576,0),MATCH((CUADRO!N$5&amp;$E945),'Hoja de Trabajo para listado'!$BC$151:$CB$151,0)),0)+IFERROR(INDEX('Hoja de Trabajo para listado'!$DE$153:$DG$274,MATCH($A945,'Hoja de Trabajo para listado'!$DE$153:$DE$1048576,0),MATCH((CUADRO!N$5&amp;$E945),'Hoja de Trabajo para listado'!$DE$151:$DG$151,0)),0)+IFERROR(INDEX('Hoja de Trabajo para listado'!$CD$155:$DC$1048576,MATCH($A945,'Hoja de Trabajo para listado'!$CD$155:$CD$1048576,0),MATCH((CUADRO!N$5&amp;$E945),'Hoja de Trabajo para listado'!$CD$151:$DC$151,0)),0)</f>
        <v>0</v>
      </c>
      <c r="O945" s="245">
        <f ca="1">+IFERROR(INDEX('Hoja de Trabajo para listado'!$A$155:$Z$1048576,MATCH($A945,'Hoja de Trabajo para listado'!$A$155:$A$1048576,0),MATCH((CUADRO!O$5&amp;$E945),'Hoja de Trabajo para listado'!$A$151:$Z$151,0)),0)+IFERROR(INDEX('Hoja de Trabajo para listado'!$AB$155:$BA$1048576,MATCH($A945,'Hoja de Trabajo para listado'!$AB$155:$AB$1048576,0),MATCH((CUADRO!O$5&amp;$E945),'Hoja de Trabajo para listado'!$AB$151:$BA$151,0)),0)+IFERROR(INDEX('Hoja de Trabajo para listado'!$BC$155:$CB$1048576,MATCH($A945,'Hoja de Trabajo para listado'!$BC$155:$BC$1048576,0),MATCH((CUADRO!O$5&amp;$E945),'Hoja de Trabajo para listado'!$BC$151:$CB$151,0)),0)+IFERROR(INDEX('Hoja de Trabajo para listado'!$DE$153:$DG$274,MATCH($A945,'Hoja de Trabajo para listado'!$DE$153:$DE$1048576,0),MATCH((CUADRO!O$5&amp;$E945),'Hoja de Trabajo para listado'!$DE$151:$DG$151,0)),0)+IFERROR(INDEX('Hoja de Trabajo para listado'!$CD$155:$DC$1048576,MATCH($A945,'Hoja de Trabajo para listado'!$CD$155:$CD$1048576,0),MATCH((CUADRO!O$5&amp;$E945),'Hoja de Trabajo para listado'!$CD$151:$DC$151,0)),0)</f>
        <v>0</v>
      </c>
      <c r="P945" s="245">
        <f ca="1">+IFERROR(INDEX('Hoja de Trabajo para listado'!$A$155:$Z$1048576,MATCH($A945,'Hoja de Trabajo para listado'!$A$155:$A$1048576,0),MATCH((CUADRO!P$5&amp;$E945),'Hoja de Trabajo para listado'!$A$151:$Z$151,0)),0)+IFERROR(INDEX('Hoja de Trabajo para listado'!$AB$155:$BA$1048576,MATCH($A945,'Hoja de Trabajo para listado'!$AB$155:$AB$1048576,0),MATCH((CUADRO!P$5&amp;$E945),'Hoja de Trabajo para listado'!$AB$151:$BA$151,0)),0)+IFERROR(INDEX('Hoja de Trabajo para listado'!$BC$155:$CB$1048576,MATCH($A945,'Hoja de Trabajo para listado'!$BC$155:$BC$1048576,0),MATCH((CUADRO!P$5&amp;$E945),'Hoja de Trabajo para listado'!$BC$151:$CB$151,0)),0)+IFERROR(INDEX('Hoja de Trabajo para listado'!$DE$153:$DG$274,MATCH($A945,'Hoja de Trabajo para listado'!$DE$153:$DE$1048576,0),MATCH((CUADRO!P$5&amp;$E945),'Hoja de Trabajo para listado'!$DE$151:$DG$151,0)),0)+IFERROR(INDEX('Hoja de Trabajo para listado'!$CD$155:$DC$1048576,MATCH($A945,'Hoja de Trabajo para listado'!$CD$155:$CD$1048576,0),MATCH((CUADRO!P$5&amp;$E945),'Hoja de Trabajo para listado'!$CD$151:$DC$151,0)),0)</f>
        <v>0</v>
      </c>
      <c r="Q945" s="245">
        <f ca="1">+IFERROR(INDEX('Hoja de Trabajo para listado'!$A$155:$Z$1048576,MATCH($A945,'Hoja de Trabajo para listado'!$A$155:$A$1048576,0),MATCH((CUADRO!Q$5&amp;$E945),'Hoja de Trabajo para listado'!$A$151:$Z$151,0)),0)+IFERROR(INDEX('Hoja de Trabajo para listado'!$AB$155:$BA$1048576,MATCH($A945,'Hoja de Trabajo para listado'!$AB$155:$AB$1048576,0),MATCH((CUADRO!Q$5&amp;$E945),'Hoja de Trabajo para listado'!$AB$151:$BA$151,0)),0)+IFERROR(INDEX('Hoja de Trabajo para listado'!$BC$155:$CB$1048576,MATCH($A945,'Hoja de Trabajo para listado'!$BC$155:$BC$1048576,0),MATCH((CUADRO!Q$5&amp;$E945),'Hoja de Trabajo para listado'!$BC$151:$CB$151,0)),0)+IFERROR(INDEX('Hoja de Trabajo para listado'!$DE$153:$DG$274,MATCH($A945,'Hoja de Trabajo para listado'!$DE$153:$DE$1048576,0),MATCH((CUADRO!Q$5&amp;$E945),'Hoja de Trabajo para listado'!$DE$151:$DG$151,0)),0)+IFERROR(INDEX('Hoja de Trabajo para listado'!$CD$155:$DC$1048576,MATCH($A945,'Hoja de Trabajo para listado'!$CD$155:$CD$1048576,0),MATCH((CUADRO!Q$5&amp;$E945),'Hoja de Trabajo para listado'!$CD$151:$DC$151,0)),0)</f>
        <v>0</v>
      </c>
      <c r="R945" s="245">
        <f t="shared" ca="1" si="31"/>
        <v>0</v>
      </c>
      <c r="S945" s="259">
        <f ca="1">+R944+R945</f>
        <v>0</v>
      </c>
      <c r="T945" s="245">
        <f ca="1">+S945</f>
        <v>0</v>
      </c>
      <c r="U945" s="244">
        <f t="shared" si="32"/>
        <v>2</v>
      </c>
      <c r="V945" s="333" t="str">
        <f>+VLOOKUP(A945,bd_lista!$A$3:$E$590,5,FALSE)</f>
        <v>Gobiernos Autonomos Municipales</v>
      </c>
      <c r="W945" s="392"/>
      <c r="X945" s="242">
        <f>+VLOOKUP(A945,[4]Sheet1!$A$13:$D$744,4,FALSE)</f>
        <v>0</v>
      </c>
      <c r="Y945" s="242" t="e">
        <f>+VLOOKUP(X945,bd_lista!$A$3:$C$590,3,FALSE)</f>
        <v>#N/A</v>
      </c>
      <c r="Z945" s="292"/>
      <c r="AA945" s="293"/>
    </row>
    <row r="946" spans="1:27" customFormat="1" ht="15" hidden="1" customHeight="1">
      <c r="A946" s="32">
        <v>1706</v>
      </c>
      <c r="B946" s="387">
        <f>+A946</f>
        <v>1706</v>
      </c>
      <c r="C946" s="247" t="str">
        <f>+VLOOKUP(A946,bd_lista!$A$3:$C$590,3,FALSE)</f>
        <v>Gobierno Autónomo Municipal de Warnes</v>
      </c>
      <c r="D946" s="389" t="str">
        <f>+C946</f>
        <v>Gobierno Autónomo Municipal de Warnes</v>
      </c>
      <c r="E946" s="242" t="s">
        <v>1304</v>
      </c>
      <c r="F946" s="243">
        <f ca="1">+IFERROR(INDEX('Hoja de Trabajo para listado'!$A$155:$Z$1048576,MATCH($A946,'Hoja de Trabajo para listado'!$A$155:$A$1048576,0),MATCH((CUADRO!F$5&amp;$E946),'Hoja de Trabajo para listado'!$A$151:$Z$151,0)),0)+IFERROR(INDEX('Hoja de Trabajo para listado'!$AB$155:$BA$1048576,MATCH($A946,'Hoja de Trabajo para listado'!$AB$155:$AB$1048576,0),MATCH((CUADRO!F$5&amp;$E946),'Hoja de Trabajo para listado'!$AB$151:$BA$151,0)),0)+IFERROR(INDEX('Hoja de Trabajo para listado'!$BC$155:$CB$1048576,MATCH($A946,'Hoja de Trabajo para listado'!$BC$155:$BC$1048576,0),MATCH((CUADRO!F$5&amp;$E946),'Hoja de Trabajo para listado'!$BC$151:$CB$151,0)),0)+IFERROR(INDEX('Hoja de Trabajo para listado'!$DE$153:$DG$274,MATCH($A946,'Hoja de Trabajo para listado'!$DE$153:$DE$1048576,0),MATCH((CUADRO!F$5&amp;$E946),'Hoja de Trabajo para listado'!$DE$151:$DG$151,0)),0)+IFERROR(INDEX('Hoja de Trabajo para listado'!$CD$155:$DC$1048576,MATCH($A946,'Hoja de Trabajo para listado'!$CD$155:$CD$1048576,0),MATCH((CUADRO!F$5&amp;$E946),'Hoja de Trabajo para listado'!$CD$151:$DC$151,0)),0)</f>
        <v>0</v>
      </c>
      <c r="G946" s="243">
        <f ca="1">+IFERROR(INDEX('Hoja de Trabajo para listado'!$A$155:$Z$1048576,MATCH($A946,'Hoja de Trabajo para listado'!$A$155:$A$1048576,0),MATCH((CUADRO!G$5&amp;$E946),'Hoja de Trabajo para listado'!$A$151:$Z$151,0)),0)+IFERROR(INDEX('Hoja de Trabajo para listado'!$AB$155:$BA$1048576,MATCH($A946,'Hoja de Trabajo para listado'!$AB$155:$AB$1048576,0),MATCH((CUADRO!G$5&amp;$E946),'Hoja de Trabajo para listado'!$AB$151:$BA$151,0)),0)+IFERROR(INDEX('Hoja de Trabajo para listado'!$BC$155:$CB$1048576,MATCH($A946,'Hoja de Trabajo para listado'!$BC$155:$BC$1048576,0),MATCH((CUADRO!G$5&amp;$E946),'Hoja de Trabajo para listado'!$BC$151:$CB$151,0)),0)+IFERROR(INDEX('Hoja de Trabajo para listado'!$DE$153:$DG$274,MATCH($A946,'Hoja de Trabajo para listado'!$DE$153:$DE$1048576,0),MATCH((CUADRO!G$5&amp;$E946),'Hoja de Trabajo para listado'!$DE$151:$DG$151,0)),0)+IFERROR(INDEX('Hoja de Trabajo para listado'!$CD$155:$DC$1048576,MATCH($A946,'Hoja de Trabajo para listado'!$CD$155:$CD$1048576,0),MATCH((CUADRO!G$5&amp;$E946),'Hoja de Trabajo para listado'!$CD$151:$DC$151,0)),0)</f>
        <v>0</v>
      </c>
      <c r="H946" s="243">
        <f ca="1">+IFERROR(INDEX('Hoja de Trabajo para listado'!$A$155:$Z$1048576,MATCH($A946,'Hoja de Trabajo para listado'!$A$155:$A$1048576,0),MATCH((CUADRO!H$5&amp;$E946),'Hoja de Trabajo para listado'!$A$151:$Z$151,0)),0)+IFERROR(INDEX('Hoja de Trabajo para listado'!$AB$155:$BA$1048576,MATCH($A946,'Hoja de Trabajo para listado'!$AB$155:$AB$1048576,0),MATCH((CUADRO!H$5&amp;$E946),'Hoja de Trabajo para listado'!$AB$151:$BA$151,0)),0)+IFERROR(INDEX('Hoja de Trabajo para listado'!$BC$155:$CB$1048576,MATCH($A946,'Hoja de Trabajo para listado'!$BC$155:$BC$1048576,0),MATCH((CUADRO!H$5&amp;$E946),'Hoja de Trabajo para listado'!$BC$151:$CB$151,0)),0)+IFERROR(INDEX('Hoja de Trabajo para listado'!$DE$153:$DG$274,MATCH($A946,'Hoja de Trabajo para listado'!$DE$153:$DE$1048576,0),MATCH((CUADRO!H$5&amp;$E946),'Hoja de Trabajo para listado'!$DE$151:$DG$151,0)),0)+IFERROR(INDEX('Hoja de Trabajo para listado'!$CD$155:$DC$1048576,MATCH($A946,'Hoja de Trabajo para listado'!$CD$155:$CD$1048576,0),MATCH((CUADRO!H$5&amp;$E946),'Hoja de Trabajo para listado'!$CD$151:$DC$151,0)),0)</f>
        <v>0</v>
      </c>
      <c r="I946" s="243">
        <f ca="1">+IFERROR(INDEX('Hoja de Trabajo para listado'!$A$155:$Z$1048576,MATCH($A946,'Hoja de Trabajo para listado'!$A$155:$A$1048576,0),MATCH((CUADRO!I$5&amp;$E946),'Hoja de Trabajo para listado'!$A$151:$Z$151,0)),0)+IFERROR(INDEX('Hoja de Trabajo para listado'!$AB$155:$BA$1048576,MATCH($A946,'Hoja de Trabajo para listado'!$AB$155:$AB$1048576,0),MATCH((CUADRO!I$5&amp;$E946),'Hoja de Trabajo para listado'!$AB$151:$BA$151,0)),0)+IFERROR(INDEX('Hoja de Trabajo para listado'!$BC$155:$CB$1048576,MATCH($A946,'Hoja de Trabajo para listado'!$BC$155:$BC$1048576,0),MATCH((CUADRO!I$5&amp;$E946),'Hoja de Trabajo para listado'!$BC$151:$CB$151,0)),0)+IFERROR(INDEX('Hoja de Trabajo para listado'!$DE$153:$DG$274,MATCH($A946,'Hoja de Trabajo para listado'!$DE$153:$DE$1048576,0),MATCH((CUADRO!I$5&amp;$E946),'Hoja de Trabajo para listado'!$DE$151:$DG$151,0)),0)+IFERROR(INDEX('Hoja de Trabajo para listado'!$CD$155:$DC$1048576,MATCH($A946,'Hoja de Trabajo para listado'!$CD$155:$CD$1048576,0),MATCH((CUADRO!I$5&amp;$E946),'Hoja de Trabajo para listado'!$CD$151:$DC$151,0)),0)</f>
        <v>0</v>
      </c>
      <c r="J946" s="243">
        <f ca="1">+IFERROR(INDEX('Hoja de Trabajo para listado'!$A$155:$Z$1048576,MATCH($A946,'Hoja de Trabajo para listado'!$A$155:$A$1048576,0),MATCH((CUADRO!J$5&amp;$E946),'Hoja de Trabajo para listado'!$A$151:$Z$151,0)),0)+IFERROR(INDEX('Hoja de Trabajo para listado'!$AB$155:$BA$1048576,MATCH($A946,'Hoja de Trabajo para listado'!$AB$155:$AB$1048576,0),MATCH((CUADRO!J$5&amp;$E946),'Hoja de Trabajo para listado'!$AB$151:$BA$151,0)),0)+IFERROR(INDEX('Hoja de Trabajo para listado'!$BC$155:$CB$1048576,MATCH($A946,'Hoja de Trabajo para listado'!$BC$155:$BC$1048576,0),MATCH((CUADRO!J$5&amp;$E946),'Hoja de Trabajo para listado'!$BC$151:$CB$151,0)),0)+IFERROR(INDEX('Hoja de Trabajo para listado'!$DE$153:$DG$274,MATCH($A946,'Hoja de Trabajo para listado'!$DE$153:$DE$1048576,0),MATCH((CUADRO!J$5&amp;$E946),'Hoja de Trabajo para listado'!$DE$151:$DG$151,0)),0)+IFERROR(INDEX('Hoja de Trabajo para listado'!$CD$155:$DC$1048576,MATCH($A946,'Hoja de Trabajo para listado'!$CD$155:$CD$1048576,0),MATCH((CUADRO!J$5&amp;$E946),'Hoja de Trabajo para listado'!$CD$151:$DC$151,0)),0)</f>
        <v>0</v>
      </c>
      <c r="K946" s="243">
        <f ca="1">+IFERROR(INDEX('Hoja de Trabajo para listado'!$A$155:$Z$1048576,MATCH($A946,'Hoja de Trabajo para listado'!$A$155:$A$1048576,0),MATCH((CUADRO!K$5&amp;$E946),'Hoja de Trabajo para listado'!$A$151:$Z$151,0)),0)+IFERROR(INDEX('Hoja de Trabajo para listado'!$AB$155:$BA$1048576,MATCH($A946,'Hoja de Trabajo para listado'!$AB$155:$AB$1048576,0),MATCH((CUADRO!K$5&amp;$E946),'Hoja de Trabajo para listado'!$AB$151:$BA$151,0)),0)+IFERROR(INDEX('Hoja de Trabajo para listado'!$BC$155:$CB$1048576,MATCH($A946,'Hoja de Trabajo para listado'!$BC$155:$BC$1048576,0),MATCH((CUADRO!K$5&amp;$E946),'Hoja de Trabajo para listado'!$BC$151:$CB$151,0)),0)+IFERROR(INDEX('Hoja de Trabajo para listado'!$DE$153:$DG$274,MATCH($A946,'Hoja de Trabajo para listado'!$DE$153:$DE$1048576,0),MATCH((CUADRO!K$5&amp;$E946),'Hoja de Trabajo para listado'!$DE$151:$DG$151,0)),0)+IFERROR(INDEX('Hoja de Trabajo para listado'!$CD$155:$DC$1048576,MATCH($A946,'Hoja de Trabajo para listado'!$CD$155:$CD$1048576,0),MATCH((CUADRO!K$5&amp;$E946),'Hoja de Trabajo para listado'!$CD$151:$DC$151,0)),0)</f>
        <v>0</v>
      </c>
      <c r="L946" s="243">
        <f ca="1">+IFERROR(INDEX('Hoja de Trabajo para listado'!$A$155:$Z$1048576,MATCH($A946,'Hoja de Trabajo para listado'!$A$155:$A$1048576,0),MATCH((CUADRO!L$5&amp;$E946),'Hoja de Trabajo para listado'!$A$151:$Z$151,0)),0)+IFERROR(INDEX('Hoja de Trabajo para listado'!$AB$155:$BA$1048576,MATCH($A946,'Hoja de Trabajo para listado'!$AB$155:$AB$1048576,0),MATCH((CUADRO!L$5&amp;$E946),'Hoja de Trabajo para listado'!$AB$151:$BA$151,0)),0)+IFERROR(INDEX('Hoja de Trabajo para listado'!$BC$155:$CB$1048576,MATCH($A946,'Hoja de Trabajo para listado'!$BC$155:$BC$1048576,0),MATCH((CUADRO!L$5&amp;$E946),'Hoja de Trabajo para listado'!$BC$151:$CB$151,0)),0)+IFERROR(INDEX('Hoja de Trabajo para listado'!$DE$153:$DG$274,MATCH($A946,'Hoja de Trabajo para listado'!$DE$153:$DE$1048576,0),MATCH((CUADRO!L$5&amp;$E946),'Hoja de Trabajo para listado'!$DE$151:$DG$151,0)),0)+IFERROR(INDEX('Hoja de Trabajo para listado'!$CD$155:$DC$1048576,MATCH($A946,'Hoja de Trabajo para listado'!$CD$155:$CD$1048576,0),MATCH((CUADRO!L$5&amp;$E946),'Hoja de Trabajo para listado'!$CD$151:$DC$151,0)),0)</f>
        <v>0</v>
      </c>
      <c r="M946" s="243">
        <f ca="1">+IFERROR(INDEX('Hoja de Trabajo para listado'!$A$155:$Z$1048576,MATCH($A946,'Hoja de Trabajo para listado'!$A$155:$A$1048576,0),MATCH((CUADRO!M$5&amp;$E946),'Hoja de Trabajo para listado'!$A$151:$Z$151,0)),0)+IFERROR(INDEX('Hoja de Trabajo para listado'!$AB$155:$BA$1048576,MATCH($A946,'Hoja de Trabajo para listado'!$AB$155:$AB$1048576,0),MATCH((CUADRO!M$5&amp;$E946),'Hoja de Trabajo para listado'!$AB$151:$BA$151,0)),0)+IFERROR(INDEX('Hoja de Trabajo para listado'!$BC$155:$CB$1048576,MATCH($A946,'Hoja de Trabajo para listado'!$BC$155:$BC$1048576,0),MATCH((CUADRO!M$5&amp;$E946),'Hoja de Trabajo para listado'!$BC$151:$CB$151,0)),0)+IFERROR(INDEX('Hoja de Trabajo para listado'!$DE$153:$DG$274,MATCH($A946,'Hoja de Trabajo para listado'!$DE$153:$DE$1048576,0),MATCH((CUADRO!M$5&amp;$E946),'Hoja de Trabajo para listado'!$DE$151:$DG$151,0)),0)+IFERROR(INDEX('Hoja de Trabajo para listado'!$CD$155:$DC$1048576,MATCH($A946,'Hoja de Trabajo para listado'!$CD$155:$CD$1048576,0),MATCH((CUADRO!M$5&amp;$E946),'Hoja de Trabajo para listado'!$CD$151:$DC$151,0)),0)</f>
        <v>0</v>
      </c>
      <c r="N946" s="243">
        <f ca="1">+IFERROR(INDEX('Hoja de Trabajo para listado'!$A$155:$Z$1048576,MATCH($A946,'Hoja de Trabajo para listado'!$A$155:$A$1048576,0),MATCH((CUADRO!N$5&amp;$E946),'Hoja de Trabajo para listado'!$A$151:$Z$151,0)),0)+IFERROR(INDEX('Hoja de Trabajo para listado'!$AB$155:$BA$1048576,MATCH($A946,'Hoja de Trabajo para listado'!$AB$155:$AB$1048576,0),MATCH((CUADRO!N$5&amp;$E946),'Hoja de Trabajo para listado'!$AB$151:$BA$151,0)),0)+IFERROR(INDEX('Hoja de Trabajo para listado'!$BC$155:$CB$1048576,MATCH($A946,'Hoja de Trabajo para listado'!$BC$155:$BC$1048576,0),MATCH((CUADRO!N$5&amp;$E946),'Hoja de Trabajo para listado'!$BC$151:$CB$151,0)),0)+IFERROR(INDEX('Hoja de Trabajo para listado'!$DE$153:$DG$274,MATCH($A946,'Hoja de Trabajo para listado'!$DE$153:$DE$1048576,0),MATCH((CUADRO!N$5&amp;$E946),'Hoja de Trabajo para listado'!$DE$151:$DG$151,0)),0)+IFERROR(INDEX('Hoja de Trabajo para listado'!$CD$155:$DC$1048576,MATCH($A946,'Hoja de Trabajo para listado'!$CD$155:$CD$1048576,0),MATCH((CUADRO!N$5&amp;$E946),'Hoja de Trabajo para listado'!$CD$151:$DC$151,0)),0)</f>
        <v>0</v>
      </c>
      <c r="O946" s="243">
        <f ca="1">+IFERROR(INDEX('Hoja de Trabajo para listado'!$A$155:$Z$1048576,MATCH($A946,'Hoja de Trabajo para listado'!$A$155:$A$1048576,0),MATCH((CUADRO!O$5&amp;$E946),'Hoja de Trabajo para listado'!$A$151:$Z$151,0)),0)+IFERROR(INDEX('Hoja de Trabajo para listado'!$AB$155:$BA$1048576,MATCH($A946,'Hoja de Trabajo para listado'!$AB$155:$AB$1048576,0),MATCH((CUADRO!O$5&amp;$E946),'Hoja de Trabajo para listado'!$AB$151:$BA$151,0)),0)+IFERROR(INDEX('Hoja de Trabajo para listado'!$BC$155:$CB$1048576,MATCH($A946,'Hoja de Trabajo para listado'!$BC$155:$BC$1048576,0),MATCH((CUADRO!O$5&amp;$E946),'Hoja de Trabajo para listado'!$BC$151:$CB$151,0)),0)+IFERROR(INDEX('Hoja de Trabajo para listado'!$DE$153:$DG$274,MATCH($A946,'Hoja de Trabajo para listado'!$DE$153:$DE$1048576,0),MATCH((CUADRO!O$5&amp;$E946),'Hoja de Trabajo para listado'!$DE$151:$DG$151,0)),0)+IFERROR(INDEX('Hoja de Trabajo para listado'!$CD$155:$DC$1048576,MATCH($A946,'Hoja de Trabajo para listado'!$CD$155:$CD$1048576,0),MATCH((CUADRO!O$5&amp;$E946),'Hoja de Trabajo para listado'!$CD$151:$DC$151,0)),0)</f>
        <v>0</v>
      </c>
      <c r="P946" s="243">
        <f ca="1">+IFERROR(INDEX('Hoja de Trabajo para listado'!$A$155:$Z$1048576,MATCH($A946,'Hoja de Trabajo para listado'!$A$155:$A$1048576,0),MATCH((CUADRO!P$5&amp;$E946),'Hoja de Trabajo para listado'!$A$151:$Z$151,0)),0)+IFERROR(INDEX('Hoja de Trabajo para listado'!$AB$155:$BA$1048576,MATCH($A946,'Hoja de Trabajo para listado'!$AB$155:$AB$1048576,0),MATCH((CUADRO!P$5&amp;$E946),'Hoja de Trabajo para listado'!$AB$151:$BA$151,0)),0)+IFERROR(INDEX('Hoja de Trabajo para listado'!$BC$155:$CB$1048576,MATCH($A946,'Hoja de Trabajo para listado'!$BC$155:$BC$1048576,0),MATCH((CUADRO!P$5&amp;$E946),'Hoja de Trabajo para listado'!$BC$151:$CB$151,0)),0)+IFERROR(INDEX('Hoja de Trabajo para listado'!$DE$153:$DG$274,MATCH($A946,'Hoja de Trabajo para listado'!$DE$153:$DE$1048576,0),MATCH((CUADRO!P$5&amp;$E946),'Hoja de Trabajo para listado'!$DE$151:$DG$151,0)),0)+IFERROR(INDEX('Hoja de Trabajo para listado'!$CD$155:$DC$1048576,MATCH($A946,'Hoja de Trabajo para listado'!$CD$155:$CD$1048576,0),MATCH((CUADRO!P$5&amp;$E946),'Hoja de Trabajo para listado'!$CD$151:$DC$151,0)),0)</f>
        <v>0</v>
      </c>
      <c r="Q946" s="243">
        <f ca="1">+IFERROR(INDEX('Hoja de Trabajo para listado'!$A$155:$Z$1048576,MATCH($A946,'Hoja de Trabajo para listado'!$A$155:$A$1048576,0),MATCH((CUADRO!Q$5&amp;$E946),'Hoja de Trabajo para listado'!$A$151:$Z$151,0)),0)+IFERROR(INDEX('Hoja de Trabajo para listado'!$AB$155:$BA$1048576,MATCH($A946,'Hoja de Trabajo para listado'!$AB$155:$AB$1048576,0),MATCH((CUADRO!Q$5&amp;$E946),'Hoja de Trabajo para listado'!$AB$151:$BA$151,0)),0)+IFERROR(INDEX('Hoja de Trabajo para listado'!$BC$155:$CB$1048576,MATCH($A946,'Hoja de Trabajo para listado'!$BC$155:$BC$1048576,0),MATCH((CUADRO!Q$5&amp;$E946),'Hoja de Trabajo para listado'!$BC$151:$CB$151,0)),0)+IFERROR(INDEX('Hoja de Trabajo para listado'!$DE$153:$DG$274,MATCH($A946,'Hoja de Trabajo para listado'!$DE$153:$DE$1048576,0),MATCH((CUADRO!Q$5&amp;$E946),'Hoja de Trabajo para listado'!$DE$151:$DG$151,0)),0)+IFERROR(INDEX('Hoja de Trabajo para listado'!$CD$155:$DC$1048576,MATCH($A946,'Hoja de Trabajo para listado'!$CD$155:$CD$1048576,0),MATCH((CUADRO!Q$5&amp;$E946),'Hoja de Trabajo para listado'!$CD$151:$DC$151,0)),0)</f>
        <v>0</v>
      </c>
      <c r="R946" s="243">
        <f t="shared" ca="1" si="31"/>
        <v>0</v>
      </c>
      <c r="S946" s="249"/>
      <c r="T946" s="243">
        <f ca="1">+T947</f>
        <v>0</v>
      </c>
      <c r="U946" s="242">
        <f t="shared" si="32"/>
        <v>1</v>
      </c>
      <c r="V946" s="333" t="str">
        <f>+VLOOKUP(A946,bd_lista!$A$3:$E$590,5,FALSE)</f>
        <v>Gobiernos Autonomos Municipales</v>
      </c>
      <c r="W946" s="391" t="str">
        <f>+V946</f>
        <v>Gobiernos Autonomos Municipales</v>
      </c>
      <c r="X946" s="242">
        <f>+VLOOKUP(A946,[4]Sheet1!$A$13:$D$744,4,FALSE)</f>
        <v>0</v>
      </c>
      <c r="Y946" s="242" t="e">
        <f>+VLOOKUP(X946,bd_lista!$A$3:$C$590,3,FALSE)</f>
        <v>#N/A</v>
      </c>
      <c r="Z946" s="294">
        <f>+X946</f>
        <v>0</v>
      </c>
      <c r="AA946" s="295" t="e">
        <f>+Y946</f>
        <v>#N/A</v>
      </c>
    </row>
    <row r="947" spans="1:27" customFormat="1" ht="15" hidden="1" customHeight="1">
      <c r="A947" s="32">
        <v>1706</v>
      </c>
      <c r="B947" s="388"/>
      <c r="C947" s="247" t="str">
        <f>+VLOOKUP(A947,bd_lista!$A$3:$C$590,3,FALSE)</f>
        <v>Gobierno Autónomo Municipal de Warnes</v>
      </c>
      <c r="D947" s="390"/>
      <c r="E947" s="244" t="s">
        <v>1305</v>
      </c>
      <c r="F947" s="245">
        <f ca="1">+IFERROR(INDEX('Hoja de Trabajo para listado'!$A$155:$Z$1048576,MATCH($A947,'Hoja de Trabajo para listado'!$A$155:$A$1048576,0),MATCH((CUADRO!F$5&amp;$E947),'Hoja de Trabajo para listado'!$A$151:$Z$151,0)),0)+IFERROR(INDEX('Hoja de Trabajo para listado'!$AB$155:$BA$1048576,MATCH($A947,'Hoja de Trabajo para listado'!$AB$155:$AB$1048576,0),MATCH((CUADRO!F$5&amp;$E947),'Hoja de Trabajo para listado'!$AB$151:$BA$151,0)),0)+IFERROR(INDEX('Hoja de Trabajo para listado'!$BC$155:$CB$1048576,MATCH($A947,'Hoja de Trabajo para listado'!$BC$155:$BC$1048576,0),MATCH((CUADRO!F$5&amp;$E947),'Hoja de Trabajo para listado'!$BC$151:$CB$151,0)),0)+IFERROR(INDEX('Hoja de Trabajo para listado'!$DE$153:$DG$274,MATCH($A947,'Hoja de Trabajo para listado'!$DE$153:$DE$1048576,0),MATCH((CUADRO!F$5&amp;$E947),'Hoja de Trabajo para listado'!$DE$151:$DG$151,0)),0)+IFERROR(INDEX('Hoja de Trabajo para listado'!$CD$155:$DC$1048576,MATCH($A947,'Hoja de Trabajo para listado'!$CD$155:$CD$1048576,0),MATCH((CUADRO!F$5&amp;$E947),'Hoja de Trabajo para listado'!$CD$151:$DC$151,0)),0)</f>
        <v>0</v>
      </c>
      <c r="G947" s="245">
        <f ca="1">+IFERROR(INDEX('Hoja de Trabajo para listado'!$A$155:$Z$1048576,MATCH($A947,'Hoja de Trabajo para listado'!$A$155:$A$1048576,0),MATCH((CUADRO!G$5&amp;$E947),'Hoja de Trabajo para listado'!$A$151:$Z$151,0)),0)+IFERROR(INDEX('Hoja de Trabajo para listado'!$AB$155:$BA$1048576,MATCH($A947,'Hoja de Trabajo para listado'!$AB$155:$AB$1048576,0),MATCH((CUADRO!G$5&amp;$E947),'Hoja de Trabajo para listado'!$AB$151:$BA$151,0)),0)+IFERROR(INDEX('Hoja de Trabajo para listado'!$BC$155:$CB$1048576,MATCH($A947,'Hoja de Trabajo para listado'!$BC$155:$BC$1048576,0),MATCH((CUADRO!G$5&amp;$E947),'Hoja de Trabajo para listado'!$BC$151:$CB$151,0)),0)+IFERROR(INDEX('Hoja de Trabajo para listado'!$DE$153:$DG$274,MATCH($A947,'Hoja de Trabajo para listado'!$DE$153:$DE$1048576,0),MATCH((CUADRO!G$5&amp;$E947),'Hoja de Trabajo para listado'!$DE$151:$DG$151,0)),0)+IFERROR(INDEX('Hoja de Trabajo para listado'!$CD$155:$DC$1048576,MATCH($A947,'Hoja de Trabajo para listado'!$CD$155:$CD$1048576,0),MATCH((CUADRO!G$5&amp;$E947),'Hoja de Trabajo para listado'!$CD$151:$DC$151,0)),0)</f>
        <v>0</v>
      </c>
      <c r="H947" s="245">
        <f ca="1">+IFERROR(INDEX('Hoja de Trabajo para listado'!$A$155:$Z$1048576,MATCH($A947,'Hoja de Trabajo para listado'!$A$155:$A$1048576,0),MATCH((CUADRO!H$5&amp;$E947),'Hoja de Trabajo para listado'!$A$151:$Z$151,0)),0)+IFERROR(INDEX('Hoja de Trabajo para listado'!$AB$155:$BA$1048576,MATCH($A947,'Hoja de Trabajo para listado'!$AB$155:$AB$1048576,0),MATCH((CUADRO!H$5&amp;$E947),'Hoja de Trabajo para listado'!$AB$151:$BA$151,0)),0)+IFERROR(INDEX('Hoja de Trabajo para listado'!$BC$155:$CB$1048576,MATCH($A947,'Hoja de Trabajo para listado'!$BC$155:$BC$1048576,0),MATCH((CUADRO!H$5&amp;$E947),'Hoja de Trabajo para listado'!$BC$151:$CB$151,0)),0)+IFERROR(INDEX('Hoja de Trabajo para listado'!$DE$153:$DG$274,MATCH($A947,'Hoja de Trabajo para listado'!$DE$153:$DE$1048576,0),MATCH((CUADRO!H$5&amp;$E947),'Hoja de Trabajo para listado'!$DE$151:$DG$151,0)),0)+IFERROR(INDEX('Hoja de Trabajo para listado'!$CD$155:$DC$1048576,MATCH($A947,'Hoja de Trabajo para listado'!$CD$155:$CD$1048576,0),MATCH((CUADRO!H$5&amp;$E947),'Hoja de Trabajo para listado'!$CD$151:$DC$151,0)),0)</f>
        <v>0</v>
      </c>
      <c r="I947" s="245">
        <f ca="1">+IFERROR(INDEX('Hoja de Trabajo para listado'!$A$155:$Z$1048576,MATCH($A947,'Hoja de Trabajo para listado'!$A$155:$A$1048576,0),MATCH((CUADRO!I$5&amp;$E947),'Hoja de Trabajo para listado'!$A$151:$Z$151,0)),0)+IFERROR(INDEX('Hoja de Trabajo para listado'!$AB$155:$BA$1048576,MATCH($A947,'Hoja de Trabajo para listado'!$AB$155:$AB$1048576,0),MATCH((CUADRO!I$5&amp;$E947),'Hoja de Trabajo para listado'!$AB$151:$BA$151,0)),0)+IFERROR(INDEX('Hoja de Trabajo para listado'!$BC$155:$CB$1048576,MATCH($A947,'Hoja de Trabajo para listado'!$BC$155:$BC$1048576,0),MATCH((CUADRO!I$5&amp;$E947),'Hoja de Trabajo para listado'!$BC$151:$CB$151,0)),0)+IFERROR(INDEX('Hoja de Trabajo para listado'!$DE$153:$DG$274,MATCH($A947,'Hoja de Trabajo para listado'!$DE$153:$DE$1048576,0),MATCH((CUADRO!I$5&amp;$E947),'Hoja de Trabajo para listado'!$DE$151:$DG$151,0)),0)+IFERROR(INDEX('Hoja de Trabajo para listado'!$CD$155:$DC$1048576,MATCH($A947,'Hoja de Trabajo para listado'!$CD$155:$CD$1048576,0),MATCH((CUADRO!I$5&amp;$E947),'Hoja de Trabajo para listado'!$CD$151:$DC$151,0)),0)</f>
        <v>0</v>
      </c>
      <c r="J947" s="245">
        <f ca="1">+IFERROR(INDEX('Hoja de Trabajo para listado'!$A$155:$Z$1048576,MATCH($A947,'Hoja de Trabajo para listado'!$A$155:$A$1048576,0),MATCH((CUADRO!J$5&amp;$E947),'Hoja de Trabajo para listado'!$A$151:$Z$151,0)),0)+IFERROR(INDEX('Hoja de Trabajo para listado'!$AB$155:$BA$1048576,MATCH($A947,'Hoja de Trabajo para listado'!$AB$155:$AB$1048576,0),MATCH((CUADRO!J$5&amp;$E947),'Hoja de Trabajo para listado'!$AB$151:$BA$151,0)),0)+IFERROR(INDEX('Hoja de Trabajo para listado'!$BC$155:$CB$1048576,MATCH($A947,'Hoja de Trabajo para listado'!$BC$155:$BC$1048576,0),MATCH((CUADRO!J$5&amp;$E947),'Hoja de Trabajo para listado'!$BC$151:$CB$151,0)),0)+IFERROR(INDEX('Hoja de Trabajo para listado'!$DE$153:$DG$274,MATCH($A947,'Hoja de Trabajo para listado'!$DE$153:$DE$1048576,0),MATCH((CUADRO!J$5&amp;$E947),'Hoja de Trabajo para listado'!$DE$151:$DG$151,0)),0)+IFERROR(INDEX('Hoja de Trabajo para listado'!$CD$155:$DC$1048576,MATCH($A947,'Hoja de Trabajo para listado'!$CD$155:$CD$1048576,0),MATCH((CUADRO!J$5&amp;$E947),'Hoja de Trabajo para listado'!$CD$151:$DC$151,0)),0)</f>
        <v>0</v>
      </c>
      <c r="K947" s="245">
        <f ca="1">+IFERROR(INDEX('Hoja de Trabajo para listado'!$A$155:$Z$1048576,MATCH($A947,'Hoja de Trabajo para listado'!$A$155:$A$1048576,0),MATCH((CUADRO!K$5&amp;$E947),'Hoja de Trabajo para listado'!$A$151:$Z$151,0)),0)+IFERROR(INDEX('Hoja de Trabajo para listado'!$AB$155:$BA$1048576,MATCH($A947,'Hoja de Trabajo para listado'!$AB$155:$AB$1048576,0),MATCH((CUADRO!K$5&amp;$E947),'Hoja de Trabajo para listado'!$AB$151:$BA$151,0)),0)+IFERROR(INDEX('Hoja de Trabajo para listado'!$BC$155:$CB$1048576,MATCH($A947,'Hoja de Trabajo para listado'!$BC$155:$BC$1048576,0),MATCH((CUADRO!K$5&amp;$E947),'Hoja de Trabajo para listado'!$BC$151:$CB$151,0)),0)+IFERROR(INDEX('Hoja de Trabajo para listado'!$DE$153:$DG$274,MATCH($A947,'Hoja de Trabajo para listado'!$DE$153:$DE$1048576,0),MATCH((CUADRO!K$5&amp;$E947),'Hoja de Trabajo para listado'!$DE$151:$DG$151,0)),0)+IFERROR(INDEX('Hoja de Trabajo para listado'!$CD$155:$DC$1048576,MATCH($A947,'Hoja de Trabajo para listado'!$CD$155:$CD$1048576,0),MATCH((CUADRO!K$5&amp;$E947),'Hoja de Trabajo para listado'!$CD$151:$DC$151,0)),0)</f>
        <v>0</v>
      </c>
      <c r="L947" s="245">
        <f ca="1">+IFERROR(INDEX('Hoja de Trabajo para listado'!$A$155:$Z$1048576,MATCH($A947,'Hoja de Trabajo para listado'!$A$155:$A$1048576,0),MATCH((CUADRO!L$5&amp;$E947),'Hoja de Trabajo para listado'!$A$151:$Z$151,0)),0)+IFERROR(INDEX('Hoja de Trabajo para listado'!$AB$155:$BA$1048576,MATCH($A947,'Hoja de Trabajo para listado'!$AB$155:$AB$1048576,0),MATCH((CUADRO!L$5&amp;$E947),'Hoja de Trabajo para listado'!$AB$151:$BA$151,0)),0)+IFERROR(INDEX('Hoja de Trabajo para listado'!$BC$155:$CB$1048576,MATCH($A947,'Hoja de Trabajo para listado'!$BC$155:$BC$1048576,0),MATCH((CUADRO!L$5&amp;$E947),'Hoja de Trabajo para listado'!$BC$151:$CB$151,0)),0)+IFERROR(INDEX('Hoja de Trabajo para listado'!$DE$153:$DG$274,MATCH($A947,'Hoja de Trabajo para listado'!$DE$153:$DE$1048576,0),MATCH((CUADRO!L$5&amp;$E947),'Hoja de Trabajo para listado'!$DE$151:$DG$151,0)),0)+IFERROR(INDEX('Hoja de Trabajo para listado'!$CD$155:$DC$1048576,MATCH($A947,'Hoja de Trabajo para listado'!$CD$155:$CD$1048576,0),MATCH((CUADRO!L$5&amp;$E947),'Hoja de Trabajo para listado'!$CD$151:$DC$151,0)),0)</f>
        <v>0</v>
      </c>
      <c r="M947" s="245">
        <f ca="1">+IFERROR(INDEX('Hoja de Trabajo para listado'!$A$155:$Z$1048576,MATCH($A947,'Hoja de Trabajo para listado'!$A$155:$A$1048576,0),MATCH((CUADRO!M$5&amp;$E947),'Hoja de Trabajo para listado'!$A$151:$Z$151,0)),0)+IFERROR(INDEX('Hoja de Trabajo para listado'!$AB$155:$BA$1048576,MATCH($A947,'Hoja de Trabajo para listado'!$AB$155:$AB$1048576,0),MATCH((CUADRO!M$5&amp;$E947),'Hoja de Trabajo para listado'!$AB$151:$BA$151,0)),0)+IFERROR(INDEX('Hoja de Trabajo para listado'!$BC$155:$CB$1048576,MATCH($A947,'Hoja de Trabajo para listado'!$BC$155:$BC$1048576,0),MATCH((CUADRO!M$5&amp;$E947),'Hoja de Trabajo para listado'!$BC$151:$CB$151,0)),0)+IFERROR(INDEX('Hoja de Trabajo para listado'!$DE$153:$DG$274,MATCH($A947,'Hoja de Trabajo para listado'!$DE$153:$DE$1048576,0),MATCH((CUADRO!M$5&amp;$E947),'Hoja de Trabajo para listado'!$DE$151:$DG$151,0)),0)+IFERROR(INDEX('Hoja de Trabajo para listado'!$CD$155:$DC$1048576,MATCH($A947,'Hoja de Trabajo para listado'!$CD$155:$CD$1048576,0),MATCH((CUADRO!M$5&amp;$E947),'Hoja de Trabajo para listado'!$CD$151:$DC$151,0)),0)</f>
        <v>0</v>
      </c>
      <c r="N947" s="245">
        <f ca="1">+IFERROR(INDEX('Hoja de Trabajo para listado'!$A$155:$Z$1048576,MATCH($A947,'Hoja de Trabajo para listado'!$A$155:$A$1048576,0),MATCH((CUADRO!N$5&amp;$E947),'Hoja de Trabajo para listado'!$A$151:$Z$151,0)),0)+IFERROR(INDEX('Hoja de Trabajo para listado'!$AB$155:$BA$1048576,MATCH($A947,'Hoja de Trabajo para listado'!$AB$155:$AB$1048576,0),MATCH((CUADRO!N$5&amp;$E947),'Hoja de Trabajo para listado'!$AB$151:$BA$151,0)),0)+IFERROR(INDEX('Hoja de Trabajo para listado'!$BC$155:$CB$1048576,MATCH($A947,'Hoja de Trabajo para listado'!$BC$155:$BC$1048576,0),MATCH((CUADRO!N$5&amp;$E947),'Hoja de Trabajo para listado'!$BC$151:$CB$151,0)),0)+IFERROR(INDEX('Hoja de Trabajo para listado'!$DE$153:$DG$274,MATCH($A947,'Hoja de Trabajo para listado'!$DE$153:$DE$1048576,0),MATCH((CUADRO!N$5&amp;$E947),'Hoja de Trabajo para listado'!$DE$151:$DG$151,0)),0)+IFERROR(INDEX('Hoja de Trabajo para listado'!$CD$155:$DC$1048576,MATCH($A947,'Hoja de Trabajo para listado'!$CD$155:$CD$1048576,0),MATCH((CUADRO!N$5&amp;$E947),'Hoja de Trabajo para listado'!$CD$151:$DC$151,0)),0)</f>
        <v>0</v>
      </c>
      <c r="O947" s="245">
        <f ca="1">+IFERROR(INDEX('Hoja de Trabajo para listado'!$A$155:$Z$1048576,MATCH($A947,'Hoja de Trabajo para listado'!$A$155:$A$1048576,0),MATCH((CUADRO!O$5&amp;$E947),'Hoja de Trabajo para listado'!$A$151:$Z$151,0)),0)+IFERROR(INDEX('Hoja de Trabajo para listado'!$AB$155:$BA$1048576,MATCH($A947,'Hoja de Trabajo para listado'!$AB$155:$AB$1048576,0),MATCH((CUADRO!O$5&amp;$E947),'Hoja de Trabajo para listado'!$AB$151:$BA$151,0)),0)+IFERROR(INDEX('Hoja de Trabajo para listado'!$BC$155:$CB$1048576,MATCH($A947,'Hoja de Trabajo para listado'!$BC$155:$BC$1048576,0),MATCH((CUADRO!O$5&amp;$E947),'Hoja de Trabajo para listado'!$BC$151:$CB$151,0)),0)+IFERROR(INDEX('Hoja de Trabajo para listado'!$DE$153:$DG$274,MATCH($A947,'Hoja de Trabajo para listado'!$DE$153:$DE$1048576,0),MATCH((CUADRO!O$5&amp;$E947),'Hoja de Trabajo para listado'!$DE$151:$DG$151,0)),0)+IFERROR(INDEX('Hoja de Trabajo para listado'!$CD$155:$DC$1048576,MATCH($A947,'Hoja de Trabajo para listado'!$CD$155:$CD$1048576,0),MATCH((CUADRO!O$5&amp;$E947),'Hoja de Trabajo para listado'!$CD$151:$DC$151,0)),0)</f>
        <v>0</v>
      </c>
      <c r="P947" s="245">
        <f ca="1">+IFERROR(INDEX('Hoja de Trabajo para listado'!$A$155:$Z$1048576,MATCH($A947,'Hoja de Trabajo para listado'!$A$155:$A$1048576,0),MATCH((CUADRO!P$5&amp;$E947),'Hoja de Trabajo para listado'!$A$151:$Z$151,0)),0)+IFERROR(INDEX('Hoja de Trabajo para listado'!$AB$155:$BA$1048576,MATCH($A947,'Hoja de Trabajo para listado'!$AB$155:$AB$1048576,0),MATCH((CUADRO!P$5&amp;$E947),'Hoja de Trabajo para listado'!$AB$151:$BA$151,0)),0)+IFERROR(INDEX('Hoja de Trabajo para listado'!$BC$155:$CB$1048576,MATCH($A947,'Hoja de Trabajo para listado'!$BC$155:$BC$1048576,0),MATCH((CUADRO!P$5&amp;$E947),'Hoja de Trabajo para listado'!$BC$151:$CB$151,0)),0)+IFERROR(INDEX('Hoja de Trabajo para listado'!$DE$153:$DG$274,MATCH($A947,'Hoja de Trabajo para listado'!$DE$153:$DE$1048576,0),MATCH((CUADRO!P$5&amp;$E947),'Hoja de Trabajo para listado'!$DE$151:$DG$151,0)),0)+IFERROR(INDEX('Hoja de Trabajo para listado'!$CD$155:$DC$1048576,MATCH($A947,'Hoja de Trabajo para listado'!$CD$155:$CD$1048576,0),MATCH((CUADRO!P$5&amp;$E947),'Hoja de Trabajo para listado'!$CD$151:$DC$151,0)),0)</f>
        <v>0</v>
      </c>
      <c r="Q947" s="245">
        <f ca="1">+IFERROR(INDEX('Hoja de Trabajo para listado'!$A$155:$Z$1048576,MATCH($A947,'Hoja de Trabajo para listado'!$A$155:$A$1048576,0),MATCH((CUADRO!Q$5&amp;$E947),'Hoja de Trabajo para listado'!$A$151:$Z$151,0)),0)+IFERROR(INDEX('Hoja de Trabajo para listado'!$AB$155:$BA$1048576,MATCH($A947,'Hoja de Trabajo para listado'!$AB$155:$AB$1048576,0),MATCH((CUADRO!Q$5&amp;$E947),'Hoja de Trabajo para listado'!$AB$151:$BA$151,0)),0)+IFERROR(INDEX('Hoja de Trabajo para listado'!$BC$155:$CB$1048576,MATCH($A947,'Hoja de Trabajo para listado'!$BC$155:$BC$1048576,0),MATCH((CUADRO!Q$5&amp;$E947),'Hoja de Trabajo para listado'!$BC$151:$CB$151,0)),0)+IFERROR(INDEX('Hoja de Trabajo para listado'!$DE$153:$DG$274,MATCH($A947,'Hoja de Trabajo para listado'!$DE$153:$DE$1048576,0),MATCH((CUADRO!Q$5&amp;$E947),'Hoja de Trabajo para listado'!$DE$151:$DG$151,0)),0)+IFERROR(INDEX('Hoja de Trabajo para listado'!$CD$155:$DC$1048576,MATCH($A947,'Hoja de Trabajo para listado'!$CD$155:$CD$1048576,0),MATCH((CUADRO!Q$5&amp;$E947),'Hoja de Trabajo para listado'!$CD$151:$DC$151,0)),0)</f>
        <v>0</v>
      </c>
      <c r="R947" s="245">
        <f t="shared" ca="1" si="31"/>
        <v>0</v>
      </c>
      <c r="S947" s="259">
        <f ca="1">+R946+R947</f>
        <v>0</v>
      </c>
      <c r="T947" s="245">
        <f ca="1">+S947</f>
        <v>0</v>
      </c>
      <c r="U947" s="244">
        <f t="shared" si="32"/>
        <v>2</v>
      </c>
      <c r="V947" s="333" t="str">
        <f>+VLOOKUP(A947,bd_lista!$A$3:$E$590,5,FALSE)</f>
        <v>Gobiernos Autonomos Municipales</v>
      </c>
      <c r="W947" s="392"/>
      <c r="X947" s="242">
        <f>+VLOOKUP(A947,[4]Sheet1!$A$13:$D$744,4,FALSE)</f>
        <v>0</v>
      </c>
      <c r="Y947" s="242" t="e">
        <f>+VLOOKUP(X947,bd_lista!$A$3:$C$590,3,FALSE)</f>
        <v>#N/A</v>
      </c>
      <c r="Z947" s="292"/>
      <c r="AA947" s="293"/>
    </row>
    <row r="948" spans="1:27" customFormat="1" ht="15" hidden="1" customHeight="1">
      <c r="A948" s="32">
        <v>1707</v>
      </c>
      <c r="B948" s="387">
        <f>+A948</f>
        <v>1707</v>
      </c>
      <c r="C948" s="247" t="str">
        <f>+VLOOKUP(A948,bd_lista!$A$3:$C$590,3,FALSE)</f>
        <v>Gobierno Autónomo Municipal de San Ignacio (San Ignacio de Velasco)</v>
      </c>
      <c r="D948" s="389" t="str">
        <f>+C948</f>
        <v>Gobierno Autónomo Municipal de San Ignacio (San Ignacio de Velasco)</v>
      </c>
      <c r="E948" s="242" t="s">
        <v>1304</v>
      </c>
      <c r="F948" s="243">
        <f ca="1">+IFERROR(INDEX('Hoja de Trabajo para listado'!$A$155:$Z$1048576,MATCH($A948,'Hoja de Trabajo para listado'!$A$155:$A$1048576,0),MATCH((CUADRO!F$5&amp;$E948),'Hoja de Trabajo para listado'!$A$151:$Z$151,0)),0)+IFERROR(INDEX('Hoja de Trabajo para listado'!$AB$155:$BA$1048576,MATCH($A948,'Hoja de Trabajo para listado'!$AB$155:$AB$1048576,0),MATCH((CUADRO!F$5&amp;$E948),'Hoja de Trabajo para listado'!$AB$151:$BA$151,0)),0)+IFERROR(INDEX('Hoja de Trabajo para listado'!$BC$155:$CB$1048576,MATCH($A948,'Hoja de Trabajo para listado'!$BC$155:$BC$1048576,0),MATCH((CUADRO!F$5&amp;$E948),'Hoja de Trabajo para listado'!$BC$151:$CB$151,0)),0)+IFERROR(INDEX('Hoja de Trabajo para listado'!$DE$153:$DG$274,MATCH($A948,'Hoja de Trabajo para listado'!$DE$153:$DE$1048576,0),MATCH((CUADRO!F$5&amp;$E948),'Hoja de Trabajo para listado'!$DE$151:$DG$151,0)),0)+IFERROR(INDEX('Hoja de Trabajo para listado'!$CD$155:$DC$1048576,MATCH($A948,'Hoja de Trabajo para listado'!$CD$155:$CD$1048576,0),MATCH((CUADRO!F$5&amp;$E948),'Hoja de Trabajo para listado'!$CD$151:$DC$151,0)),0)</f>
        <v>0</v>
      </c>
      <c r="G948" s="243">
        <f ca="1">+IFERROR(INDEX('Hoja de Trabajo para listado'!$A$155:$Z$1048576,MATCH($A948,'Hoja de Trabajo para listado'!$A$155:$A$1048576,0),MATCH((CUADRO!G$5&amp;$E948),'Hoja de Trabajo para listado'!$A$151:$Z$151,0)),0)+IFERROR(INDEX('Hoja de Trabajo para listado'!$AB$155:$BA$1048576,MATCH($A948,'Hoja de Trabajo para listado'!$AB$155:$AB$1048576,0),MATCH((CUADRO!G$5&amp;$E948),'Hoja de Trabajo para listado'!$AB$151:$BA$151,0)),0)+IFERROR(INDEX('Hoja de Trabajo para listado'!$BC$155:$CB$1048576,MATCH($A948,'Hoja de Trabajo para listado'!$BC$155:$BC$1048576,0),MATCH((CUADRO!G$5&amp;$E948),'Hoja de Trabajo para listado'!$BC$151:$CB$151,0)),0)+IFERROR(INDEX('Hoja de Trabajo para listado'!$DE$153:$DG$274,MATCH($A948,'Hoja de Trabajo para listado'!$DE$153:$DE$1048576,0),MATCH((CUADRO!G$5&amp;$E948),'Hoja de Trabajo para listado'!$DE$151:$DG$151,0)),0)+IFERROR(INDEX('Hoja de Trabajo para listado'!$CD$155:$DC$1048576,MATCH($A948,'Hoja de Trabajo para listado'!$CD$155:$CD$1048576,0),MATCH((CUADRO!G$5&amp;$E948),'Hoja de Trabajo para listado'!$CD$151:$DC$151,0)),0)</f>
        <v>0</v>
      </c>
      <c r="H948" s="243">
        <f ca="1">+IFERROR(INDEX('Hoja de Trabajo para listado'!$A$155:$Z$1048576,MATCH($A948,'Hoja de Trabajo para listado'!$A$155:$A$1048576,0),MATCH((CUADRO!H$5&amp;$E948),'Hoja de Trabajo para listado'!$A$151:$Z$151,0)),0)+IFERROR(INDEX('Hoja de Trabajo para listado'!$AB$155:$BA$1048576,MATCH($A948,'Hoja de Trabajo para listado'!$AB$155:$AB$1048576,0),MATCH((CUADRO!H$5&amp;$E948),'Hoja de Trabajo para listado'!$AB$151:$BA$151,0)),0)+IFERROR(INDEX('Hoja de Trabajo para listado'!$BC$155:$CB$1048576,MATCH($A948,'Hoja de Trabajo para listado'!$BC$155:$BC$1048576,0),MATCH((CUADRO!H$5&amp;$E948),'Hoja de Trabajo para listado'!$BC$151:$CB$151,0)),0)+IFERROR(INDEX('Hoja de Trabajo para listado'!$DE$153:$DG$274,MATCH($A948,'Hoja de Trabajo para listado'!$DE$153:$DE$1048576,0),MATCH((CUADRO!H$5&amp;$E948),'Hoja de Trabajo para listado'!$DE$151:$DG$151,0)),0)+IFERROR(INDEX('Hoja de Trabajo para listado'!$CD$155:$DC$1048576,MATCH($A948,'Hoja de Trabajo para listado'!$CD$155:$CD$1048576,0),MATCH((CUADRO!H$5&amp;$E948),'Hoja de Trabajo para listado'!$CD$151:$DC$151,0)),0)</f>
        <v>0</v>
      </c>
      <c r="I948" s="243">
        <f ca="1">+IFERROR(INDEX('Hoja de Trabajo para listado'!$A$155:$Z$1048576,MATCH($A948,'Hoja de Trabajo para listado'!$A$155:$A$1048576,0),MATCH((CUADRO!I$5&amp;$E948),'Hoja de Trabajo para listado'!$A$151:$Z$151,0)),0)+IFERROR(INDEX('Hoja de Trabajo para listado'!$AB$155:$BA$1048576,MATCH($A948,'Hoja de Trabajo para listado'!$AB$155:$AB$1048576,0),MATCH((CUADRO!I$5&amp;$E948),'Hoja de Trabajo para listado'!$AB$151:$BA$151,0)),0)+IFERROR(INDEX('Hoja de Trabajo para listado'!$BC$155:$CB$1048576,MATCH($A948,'Hoja de Trabajo para listado'!$BC$155:$BC$1048576,0),MATCH((CUADRO!I$5&amp;$E948),'Hoja de Trabajo para listado'!$BC$151:$CB$151,0)),0)+IFERROR(INDEX('Hoja de Trabajo para listado'!$DE$153:$DG$274,MATCH($A948,'Hoja de Trabajo para listado'!$DE$153:$DE$1048576,0),MATCH((CUADRO!I$5&amp;$E948),'Hoja de Trabajo para listado'!$DE$151:$DG$151,0)),0)+IFERROR(INDEX('Hoja de Trabajo para listado'!$CD$155:$DC$1048576,MATCH($A948,'Hoja de Trabajo para listado'!$CD$155:$CD$1048576,0),MATCH((CUADRO!I$5&amp;$E948),'Hoja de Trabajo para listado'!$CD$151:$DC$151,0)),0)</f>
        <v>0</v>
      </c>
      <c r="J948" s="243">
        <f ca="1">+IFERROR(INDEX('Hoja de Trabajo para listado'!$A$155:$Z$1048576,MATCH($A948,'Hoja de Trabajo para listado'!$A$155:$A$1048576,0),MATCH((CUADRO!J$5&amp;$E948),'Hoja de Trabajo para listado'!$A$151:$Z$151,0)),0)+IFERROR(INDEX('Hoja de Trabajo para listado'!$AB$155:$BA$1048576,MATCH($A948,'Hoja de Trabajo para listado'!$AB$155:$AB$1048576,0),MATCH((CUADRO!J$5&amp;$E948),'Hoja de Trabajo para listado'!$AB$151:$BA$151,0)),0)+IFERROR(INDEX('Hoja de Trabajo para listado'!$BC$155:$CB$1048576,MATCH($A948,'Hoja de Trabajo para listado'!$BC$155:$BC$1048576,0),MATCH((CUADRO!J$5&amp;$E948),'Hoja de Trabajo para listado'!$BC$151:$CB$151,0)),0)+IFERROR(INDEX('Hoja de Trabajo para listado'!$DE$153:$DG$274,MATCH($A948,'Hoja de Trabajo para listado'!$DE$153:$DE$1048576,0),MATCH((CUADRO!J$5&amp;$E948),'Hoja de Trabajo para listado'!$DE$151:$DG$151,0)),0)+IFERROR(INDEX('Hoja de Trabajo para listado'!$CD$155:$DC$1048576,MATCH($A948,'Hoja de Trabajo para listado'!$CD$155:$CD$1048576,0),MATCH((CUADRO!J$5&amp;$E948),'Hoja de Trabajo para listado'!$CD$151:$DC$151,0)),0)</f>
        <v>0</v>
      </c>
      <c r="K948" s="243">
        <f ca="1">+IFERROR(INDEX('Hoja de Trabajo para listado'!$A$155:$Z$1048576,MATCH($A948,'Hoja de Trabajo para listado'!$A$155:$A$1048576,0),MATCH((CUADRO!K$5&amp;$E948),'Hoja de Trabajo para listado'!$A$151:$Z$151,0)),0)+IFERROR(INDEX('Hoja de Trabajo para listado'!$AB$155:$BA$1048576,MATCH($A948,'Hoja de Trabajo para listado'!$AB$155:$AB$1048576,0),MATCH((CUADRO!K$5&amp;$E948),'Hoja de Trabajo para listado'!$AB$151:$BA$151,0)),0)+IFERROR(INDEX('Hoja de Trabajo para listado'!$BC$155:$CB$1048576,MATCH($A948,'Hoja de Trabajo para listado'!$BC$155:$BC$1048576,0),MATCH((CUADRO!K$5&amp;$E948),'Hoja de Trabajo para listado'!$BC$151:$CB$151,0)),0)+IFERROR(INDEX('Hoja de Trabajo para listado'!$DE$153:$DG$274,MATCH($A948,'Hoja de Trabajo para listado'!$DE$153:$DE$1048576,0),MATCH((CUADRO!K$5&amp;$E948),'Hoja de Trabajo para listado'!$DE$151:$DG$151,0)),0)+IFERROR(INDEX('Hoja de Trabajo para listado'!$CD$155:$DC$1048576,MATCH($A948,'Hoja de Trabajo para listado'!$CD$155:$CD$1048576,0),MATCH((CUADRO!K$5&amp;$E948),'Hoja de Trabajo para listado'!$CD$151:$DC$151,0)),0)</f>
        <v>0</v>
      </c>
      <c r="L948" s="243">
        <f ca="1">+IFERROR(INDEX('Hoja de Trabajo para listado'!$A$155:$Z$1048576,MATCH($A948,'Hoja de Trabajo para listado'!$A$155:$A$1048576,0),MATCH((CUADRO!L$5&amp;$E948),'Hoja de Trabajo para listado'!$A$151:$Z$151,0)),0)+IFERROR(INDEX('Hoja de Trabajo para listado'!$AB$155:$BA$1048576,MATCH($A948,'Hoja de Trabajo para listado'!$AB$155:$AB$1048576,0),MATCH((CUADRO!L$5&amp;$E948),'Hoja de Trabajo para listado'!$AB$151:$BA$151,0)),0)+IFERROR(INDEX('Hoja de Trabajo para listado'!$BC$155:$CB$1048576,MATCH($A948,'Hoja de Trabajo para listado'!$BC$155:$BC$1048576,0),MATCH((CUADRO!L$5&amp;$E948),'Hoja de Trabajo para listado'!$BC$151:$CB$151,0)),0)+IFERROR(INDEX('Hoja de Trabajo para listado'!$DE$153:$DG$274,MATCH($A948,'Hoja de Trabajo para listado'!$DE$153:$DE$1048576,0),MATCH((CUADRO!L$5&amp;$E948),'Hoja de Trabajo para listado'!$DE$151:$DG$151,0)),0)+IFERROR(INDEX('Hoja de Trabajo para listado'!$CD$155:$DC$1048576,MATCH($A948,'Hoja de Trabajo para listado'!$CD$155:$CD$1048576,0),MATCH((CUADRO!L$5&amp;$E948),'Hoja de Trabajo para listado'!$CD$151:$DC$151,0)),0)</f>
        <v>0</v>
      </c>
      <c r="M948" s="243">
        <f ca="1">+IFERROR(INDEX('Hoja de Trabajo para listado'!$A$155:$Z$1048576,MATCH($A948,'Hoja de Trabajo para listado'!$A$155:$A$1048576,0),MATCH((CUADRO!M$5&amp;$E948),'Hoja de Trabajo para listado'!$A$151:$Z$151,0)),0)+IFERROR(INDEX('Hoja de Trabajo para listado'!$AB$155:$BA$1048576,MATCH($A948,'Hoja de Trabajo para listado'!$AB$155:$AB$1048576,0),MATCH((CUADRO!M$5&amp;$E948),'Hoja de Trabajo para listado'!$AB$151:$BA$151,0)),0)+IFERROR(INDEX('Hoja de Trabajo para listado'!$BC$155:$CB$1048576,MATCH($A948,'Hoja de Trabajo para listado'!$BC$155:$BC$1048576,0),MATCH((CUADRO!M$5&amp;$E948),'Hoja de Trabajo para listado'!$BC$151:$CB$151,0)),0)+IFERROR(INDEX('Hoja de Trabajo para listado'!$DE$153:$DG$274,MATCH($A948,'Hoja de Trabajo para listado'!$DE$153:$DE$1048576,0),MATCH((CUADRO!M$5&amp;$E948),'Hoja de Trabajo para listado'!$DE$151:$DG$151,0)),0)+IFERROR(INDEX('Hoja de Trabajo para listado'!$CD$155:$DC$1048576,MATCH($A948,'Hoja de Trabajo para listado'!$CD$155:$CD$1048576,0),MATCH((CUADRO!M$5&amp;$E948),'Hoja de Trabajo para listado'!$CD$151:$DC$151,0)),0)</f>
        <v>0</v>
      </c>
      <c r="N948" s="243">
        <f ca="1">+IFERROR(INDEX('Hoja de Trabajo para listado'!$A$155:$Z$1048576,MATCH($A948,'Hoja de Trabajo para listado'!$A$155:$A$1048576,0),MATCH((CUADRO!N$5&amp;$E948),'Hoja de Trabajo para listado'!$A$151:$Z$151,0)),0)+IFERROR(INDEX('Hoja de Trabajo para listado'!$AB$155:$BA$1048576,MATCH($A948,'Hoja de Trabajo para listado'!$AB$155:$AB$1048576,0),MATCH((CUADRO!N$5&amp;$E948),'Hoja de Trabajo para listado'!$AB$151:$BA$151,0)),0)+IFERROR(INDEX('Hoja de Trabajo para listado'!$BC$155:$CB$1048576,MATCH($A948,'Hoja de Trabajo para listado'!$BC$155:$BC$1048576,0),MATCH((CUADRO!N$5&amp;$E948),'Hoja de Trabajo para listado'!$BC$151:$CB$151,0)),0)+IFERROR(INDEX('Hoja de Trabajo para listado'!$DE$153:$DG$274,MATCH($A948,'Hoja de Trabajo para listado'!$DE$153:$DE$1048576,0),MATCH((CUADRO!N$5&amp;$E948),'Hoja de Trabajo para listado'!$DE$151:$DG$151,0)),0)+IFERROR(INDEX('Hoja de Trabajo para listado'!$CD$155:$DC$1048576,MATCH($A948,'Hoja de Trabajo para listado'!$CD$155:$CD$1048576,0),MATCH((CUADRO!N$5&amp;$E948),'Hoja de Trabajo para listado'!$CD$151:$DC$151,0)),0)</f>
        <v>0</v>
      </c>
      <c r="O948" s="243">
        <f ca="1">+IFERROR(INDEX('Hoja de Trabajo para listado'!$A$155:$Z$1048576,MATCH($A948,'Hoja de Trabajo para listado'!$A$155:$A$1048576,0),MATCH((CUADRO!O$5&amp;$E948),'Hoja de Trabajo para listado'!$A$151:$Z$151,0)),0)+IFERROR(INDEX('Hoja de Trabajo para listado'!$AB$155:$BA$1048576,MATCH($A948,'Hoja de Trabajo para listado'!$AB$155:$AB$1048576,0),MATCH((CUADRO!O$5&amp;$E948),'Hoja de Trabajo para listado'!$AB$151:$BA$151,0)),0)+IFERROR(INDEX('Hoja de Trabajo para listado'!$BC$155:$CB$1048576,MATCH($A948,'Hoja de Trabajo para listado'!$BC$155:$BC$1048576,0),MATCH((CUADRO!O$5&amp;$E948),'Hoja de Trabajo para listado'!$BC$151:$CB$151,0)),0)+IFERROR(INDEX('Hoja de Trabajo para listado'!$DE$153:$DG$274,MATCH($A948,'Hoja de Trabajo para listado'!$DE$153:$DE$1048576,0),MATCH((CUADRO!O$5&amp;$E948),'Hoja de Trabajo para listado'!$DE$151:$DG$151,0)),0)+IFERROR(INDEX('Hoja de Trabajo para listado'!$CD$155:$DC$1048576,MATCH($A948,'Hoja de Trabajo para listado'!$CD$155:$CD$1048576,0),MATCH((CUADRO!O$5&amp;$E948),'Hoja de Trabajo para listado'!$CD$151:$DC$151,0)),0)</f>
        <v>0</v>
      </c>
      <c r="P948" s="243">
        <f ca="1">+IFERROR(INDEX('Hoja de Trabajo para listado'!$A$155:$Z$1048576,MATCH($A948,'Hoja de Trabajo para listado'!$A$155:$A$1048576,0),MATCH((CUADRO!P$5&amp;$E948),'Hoja de Trabajo para listado'!$A$151:$Z$151,0)),0)+IFERROR(INDEX('Hoja de Trabajo para listado'!$AB$155:$BA$1048576,MATCH($A948,'Hoja de Trabajo para listado'!$AB$155:$AB$1048576,0),MATCH((CUADRO!P$5&amp;$E948),'Hoja de Trabajo para listado'!$AB$151:$BA$151,0)),0)+IFERROR(INDEX('Hoja de Trabajo para listado'!$BC$155:$CB$1048576,MATCH($A948,'Hoja de Trabajo para listado'!$BC$155:$BC$1048576,0),MATCH((CUADRO!P$5&amp;$E948),'Hoja de Trabajo para listado'!$BC$151:$CB$151,0)),0)+IFERROR(INDEX('Hoja de Trabajo para listado'!$DE$153:$DG$274,MATCH($A948,'Hoja de Trabajo para listado'!$DE$153:$DE$1048576,0),MATCH((CUADRO!P$5&amp;$E948),'Hoja de Trabajo para listado'!$DE$151:$DG$151,0)),0)+IFERROR(INDEX('Hoja de Trabajo para listado'!$CD$155:$DC$1048576,MATCH($A948,'Hoja de Trabajo para listado'!$CD$155:$CD$1048576,0),MATCH((CUADRO!P$5&amp;$E948),'Hoja de Trabajo para listado'!$CD$151:$DC$151,0)),0)</f>
        <v>0</v>
      </c>
      <c r="Q948" s="243">
        <f ca="1">+IFERROR(INDEX('Hoja de Trabajo para listado'!$A$155:$Z$1048576,MATCH($A948,'Hoja de Trabajo para listado'!$A$155:$A$1048576,0),MATCH((CUADRO!Q$5&amp;$E948),'Hoja de Trabajo para listado'!$A$151:$Z$151,0)),0)+IFERROR(INDEX('Hoja de Trabajo para listado'!$AB$155:$BA$1048576,MATCH($A948,'Hoja de Trabajo para listado'!$AB$155:$AB$1048576,0),MATCH((CUADRO!Q$5&amp;$E948),'Hoja de Trabajo para listado'!$AB$151:$BA$151,0)),0)+IFERROR(INDEX('Hoja de Trabajo para listado'!$BC$155:$CB$1048576,MATCH($A948,'Hoja de Trabajo para listado'!$BC$155:$BC$1048576,0),MATCH((CUADRO!Q$5&amp;$E948),'Hoja de Trabajo para listado'!$BC$151:$CB$151,0)),0)+IFERROR(INDEX('Hoja de Trabajo para listado'!$DE$153:$DG$274,MATCH($A948,'Hoja de Trabajo para listado'!$DE$153:$DE$1048576,0),MATCH((CUADRO!Q$5&amp;$E948),'Hoja de Trabajo para listado'!$DE$151:$DG$151,0)),0)+IFERROR(INDEX('Hoja de Trabajo para listado'!$CD$155:$DC$1048576,MATCH($A948,'Hoja de Trabajo para listado'!$CD$155:$CD$1048576,0),MATCH((CUADRO!Q$5&amp;$E948),'Hoja de Trabajo para listado'!$CD$151:$DC$151,0)),0)</f>
        <v>0</v>
      </c>
      <c r="R948" s="243">
        <f t="shared" ca="1" si="31"/>
        <v>0</v>
      </c>
      <c r="S948" s="249"/>
      <c r="T948" s="243">
        <f ca="1">+T949</f>
        <v>0</v>
      </c>
      <c r="U948" s="242">
        <f t="shared" si="32"/>
        <v>1</v>
      </c>
      <c r="V948" s="333" t="str">
        <f>+VLOOKUP(A948,bd_lista!$A$3:$E$590,5,FALSE)</f>
        <v>Gobiernos Autonomos Municipales</v>
      </c>
      <c r="W948" s="391" t="str">
        <f>+V948</f>
        <v>Gobiernos Autonomos Municipales</v>
      </c>
      <c r="X948" s="242">
        <f>+VLOOKUP(A948,[4]Sheet1!$A$13:$D$744,4,FALSE)</f>
        <v>0</v>
      </c>
      <c r="Y948" s="242" t="e">
        <f>+VLOOKUP(X948,bd_lista!$A$3:$C$590,3,FALSE)</f>
        <v>#N/A</v>
      </c>
      <c r="Z948" s="294">
        <f>+X948</f>
        <v>0</v>
      </c>
      <c r="AA948" s="295" t="e">
        <f>+Y948</f>
        <v>#N/A</v>
      </c>
    </row>
    <row r="949" spans="1:27" customFormat="1" ht="15" hidden="1" customHeight="1">
      <c r="A949" s="32">
        <v>1707</v>
      </c>
      <c r="B949" s="388"/>
      <c r="C949" s="247" t="str">
        <f>+VLOOKUP(A949,bd_lista!$A$3:$C$590,3,FALSE)</f>
        <v>Gobierno Autónomo Municipal de San Ignacio (San Ignacio de Velasco)</v>
      </c>
      <c r="D949" s="390"/>
      <c r="E949" s="244" t="s">
        <v>1305</v>
      </c>
      <c r="F949" s="245">
        <f ca="1">+IFERROR(INDEX('Hoja de Trabajo para listado'!$A$155:$Z$1048576,MATCH($A949,'Hoja de Trabajo para listado'!$A$155:$A$1048576,0),MATCH((CUADRO!F$5&amp;$E949),'Hoja de Trabajo para listado'!$A$151:$Z$151,0)),0)+IFERROR(INDEX('Hoja de Trabajo para listado'!$AB$155:$BA$1048576,MATCH($A949,'Hoja de Trabajo para listado'!$AB$155:$AB$1048576,0),MATCH((CUADRO!F$5&amp;$E949),'Hoja de Trabajo para listado'!$AB$151:$BA$151,0)),0)+IFERROR(INDEX('Hoja de Trabajo para listado'!$BC$155:$CB$1048576,MATCH($A949,'Hoja de Trabajo para listado'!$BC$155:$BC$1048576,0),MATCH((CUADRO!F$5&amp;$E949),'Hoja de Trabajo para listado'!$BC$151:$CB$151,0)),0)+IFERROR(INDEX('Hoja de Trabajo para listado'!$DE$153:$DG$274,MATCH($A949,'Hoja de Trabajo para listado'!$DE$153:$DE$1048576,0),MATCH((CUADRO!F$5&amp;$E949),'Hoja de Trabajo para listado'!$DE$151:$DG$151,0)),0)+IFERROR(INDEX('Hoja de Trabajo para listado'!$CD$155:$DC$1048576,MATCH($A949,'Hoja de Trabajo para listado'!$CD$155:$CD$1048576,0),MATCH((CUADRO!F$5&amp;$E949),'Hoja de Trabajo para listado'!$CD$151:$DC$151,0)),0)</f>
        <v>0</v>
      </c>
      <c r="G949" s="245">
        <f ca="1">+IFERROR(INDEX('Hoja de Trabajo para listado'!$A$155:$Z$1048576,MATCH($A949,'Hoja de Trabajo para listado'!$A$155:$A$1048576,0),MATCH((CUADRO!G$5&amp;$E949),'Hoja de Trabajo para listado'!$A$151:$Z$151,0)),0)+IFERROR(INDEX('Hoja de Trabajo para listado'!$AB$155:$BA$1048576,MATCH($A949,'Hoja de Trabajo para listado'!$AB$155:$AB$1048576,0),MATCH((CUADRO!G$5&amp;$E949),'Hoja de Trabajo para listado'!$AB$151:$BA$151,0)),0)+IFERROR(INDEX('Hoja de Trabajo para listado'!$BC$155:$CB$1048576,MATCH($A949,'Hoja de Trabajo para listado'!$BC$155:$BC$1048576,0),MATCH((CUADRO!G$5&amp;$E949),'Hoja de Trabajo para listado'!$BC$151:$CB$151,0)),0)+IFERROR(INDEX('Hoja de Trabajo para listado'!$DE$153:$DG$274,MATCH($A949,'Hoja de Trabajo para listado'!$DE$153:$DE$1048576,0),MATCH((CUADRO!G$5&amp;$E949),'Hoja de Trabajo para listado'!$DE$151:$DG$151,0)),0)+IFERROR(INDEX('Hoja de Trabajo para listado'!$CD$155:$DC$1048576,MATCH($A949,'Hoja de Trabajo para listado'!$CD$155:$CD$1048576,0),MATCH((CUADRO!G$5&amp;$E949),'Hoja de Trabajo para listado'!$CD$151:$DC$151,0)),0)</f>
        <v>0</v>
      </c>
      <c r="H949" s="245">
        <f ca="1">+IFERROR(INDEX('Hoja de Trabajo para listado'!$A$155:$Z$1048576,MATCH($A949,'Hoja de Trabajo para listado'!$A$155:$A$1048576,0),MATCH((CUADRO!H$5&amp;$E949),'Hoja de Trabajo para listado'!$A$151:$Z$151,0)),0)+IFERROR(INDEX('Hoja de Trabajo para listado'!$AB$155:$BA$1048576,MATCH($A949,'Hoja de Trabajo para listado'!$AB$155:$AB$1048576,0),MATCH((CUADRO!H$5&amp;$E949),'Hoja de Trabajo para listado'!$AB$151:$BA$151,0)),0)+IFERROR(INDEX('Hoja de Trabajo para listado'!$BC$155:$CB$1048576,MATCH($A949,'Hoja de Trabajo para listado'!$BC$155:$BC$1048576,0),MATCH((CUADRO!H$5&amp;$E949),'Hoja de Trabajo para listado'!$BC$151:$CB$151,0)),0)+IFERROR(INDEX('Hoja de Trabajo para listado'!$DE$153:$DG$274,MATCH($A949,'Hoja de Trabajo para listado'!$DE$153:$DE$1048576,0),MATCH((CUADRO!H$5&amp;$E949),'Hoja de Trabajo para listado'!$DE$151:$DG$151,0)),0)+IFERROR(INDEX('Hoja de Trabajo para listado'!$CD$155:$DC$1048576,MATCH($A949,'Hoja de Trabajo para listado'!$CD$155:$CD$1048576,0),MATCH((CUADRO!H$5&amp;$E949),'Hoja de Trabajo para listado'!$CD$151:$DC$151,0)),0)</f>
        <v>0</v>
      </c>
      <c r="I949" s="245">
        <f ca="1">+IFERROR(INDEX('Hoja de Trabajo para listado'!$A$155:$Z$1048576,MATCH($A949,'Hoja de Trabajo para listado'!$A$155:$A$1048576,0),MATCH((CUADRO!I$5&amp;$E949),'Hoja de Trabajo para listado'!$A$151:$Z$151,0)),0)+IFERROR(INDEX('Hoja de Trabajo para listado'!$AB$155:$BA$1048576,MATCH($A949,'Hoja de Trabajo para listado'!$AB$155:$AB$1048576,0),MATCH((CUADRO!I$5&amp;$E949),'Hoja de Trabajo para listado'!$AB$151:$BA$151,0)),0)+IFERROR(INDEX('Hoja de Trabajo para listado'!$BC$155:$CB$1048576,MATCH($A949,'Hoja de Trabajo para listado'!$BC$155:$BC$1048576,0),MATCH((CUADRO!I$5&amp;$E949),'Hoja de Trabajo para listado'!$BC$151:$CB$151,0)),0)+IFERROR(INDEX('Hoja de Trabajo para listado'!$DE$153:$DG$274,MATCH($A949,'Hoja de Trabajo para listado'!$DE$153:$DE$1048576,0),MATCH((CUADRO!I$5&amp;$E949),'Hoja de Trabajo para listado'!$DE$151:$DG$151,0)),0)+IFERROR(INDEX('Hoja de Trabajo para listado'!$CD$155:$DC$1048576,MATCH($A949,'Hoja de Trabajo para listado'!$CD$155:$CD$1048576,0),MATCH((CUADRO!I$5&amp;$E949),'Hoja de Trabajo para listado'!$CD$151:$DC$151,0)),0)</f>
        <v>0</v>
      </c>
      <c r="J949" s="245">
        <f ca="1">+IFERROR(INDEX('Hoja de Trabajo para listado'!$A$155:$Z$1048576,MATCH($A949,'Hoja de Trabajo para listado'!$A$155:$A$1048576,0),MATCH((CUADRO!J$5&amp;$E949),'Hoja de Trabajo para listado'!$A$151:$Z$151,0)),0)+IFERROR(INDEX('Hoja de Trabajo para listado'!$AB$155:$BA$1048576,MATCH($A949,'Hoja de Trabajo para listado'!$AB$155:$AB$1048576,0),MATCH((CUADRO!J$5&amp;$E949),'Hoja de Trabajo para listado'!$AB$151:$BA$151,0)),0)+IFERROR(INDEX('Hoja de Trabajo para listado'!$BC$155:$CB$1048576,MATCH($A949,'Hoja de Trabajo para listado'!$BC$155:$BC$1048576,0),MATCH((CUADRO!J$5&amp;$E949),'Hoja de Trabajo para listado'!$BC$151:$CB$151,0)),0)+IFERROR(INDEX('Hoja de Trabajo para listado'!$DE$153:$DG$274,MATCH($A949,'Hoja de Trabajo para listado'!$DE$153:$DE$1048576,0),MATCH((CUADRO!J$5&amp;$E949),'Hoja de Trabajo para listado'!$DE$151:$DG$151,0)),0)+IFERROR(INDEX('Hoja de Trabajo para listado'!$CD$155:$DC$1048576,MATCH($A949,'Hoja de Trabajo para listado'!$CD$155:$CD$1048576,0),MATCH((CUADRO!J$5&amp;$E949),'Hoja de Trabajo para listado'!$CD$151:$DC$151,0)),0)</f>
        <v>0</v>
      </c>
      <c r="K949" s="245">
        <f ca="1">+IFERROR(INDEX('Hoja de Trabajo para listado'!$A$155:$Z$1048576,MATCH($A949,'Hoja de Trabajo para listado'!$A$155:$A$1048576,0),MATCH((CUADRO!K$5&amp;$E949),'Hoja de Trabajo para listado'!$A$151:$Z$151,0)),0)+IFERROR(INDEX('Hoja de Trabajo para listado'!$AB$155:$BA$1048576,MATCH($A949,'Hoja de Trabajo para listado'!$AB$155:$AB$1048576,0),MATCH((CUADRO!K$5&amp;$E949),'Hoja de Trabajo para listado'!$AB$151:$BA$151,0)),0)+IFERROR(INDEX('Hoja de Trabajo para listado'!$BC$155:$CB$1048576,MATCH($A949,'Hoja de Trabajo para listado'!$BC$155:$BC$1048576,0),MATCH((CUADRO!K$5&amp;$E949),'Hoja de Trabajo para listado'!$BC$151:$CB$151,0)),0)+IFERROR(INDEX('Hoja de Trabajo para listado'!$DE$153:$DG$274,MATCH($A949,'Hoja de Trabajo para listado'!$DE$153:$DE$1048576,0),MATCH((CUADRO!K$5&amp;$E949),'Hoja de Trabajo para listado'!$DE$151:$DG$151,0)),0)+IFERROR(INDEX('Hoja de Trabajo para listado'!$CD$155:$DC$1048576,MATCH($A949,'Hoja de Trabajo para listado'!$CD$155:$CD$1048576,0),MATCH((CUADRO!K$5&amp;$E949),'Hoja de Trabajo para listado'!$CD$151:$DC$151,0)),0)</f>
        <v>0</v>
      </c>
      <c r="L949" s="245">
        <f ca="1">+IFERROR(INDEX('Hoja de Trabajo para listado'!$A$155:$Z$1048576,MATCH($A949,'Hoja de Trabajo para listado'!$A$155:$A$1048576,0),MATCH((CUADRO!L$5&amp;$E949),'Hoja de Trabajo para listado'!$A$151:$Z$151,0)),0)+IFERROR(INDEX('Hoja de Trabajo para listado'!$AB$155:$BA$1048576,MATCH($A949,'Hoja de Trabajo para listado'!$AB$155:$AB$1048576,0),MATCH((CUADRO!L$5&amp;$E949),'Hoja de Trabajo para listado'!$AB$151:$BA$151,0)),0)+IFERROR(INDEX('Hoja de Trabajo para listado'!$BC$155:$CB$1048576,MATCH($A949,'Hoja de Trabajo para listado'!$BC$155:$BC$1048576,0),MATCH((CUADRO!L$5&amp;$E949),'Hoja de Trabajo para listado'!$BC$151:$CB$151,0)),0)+IFERROR(INDEX('Hoja de Trabajo para listado'!$DE$153:$DG$274,MATCH($A949,'Hoja de Trabajo para listado'!$DE$153:$DE$1048576,0),MATCH((CUADRO!L$5&amp;$E949),'Hoja de Trabajo para listado'!$DE$151:$DG$151,0)),0)+IFERROR(INDEX('Hoja de Trabajo para listado'!$CD$155:$DC$1048576,MATCH($A949,'Hoja de Trabajo para listado'!$CD$155:$CD$1048576,0),MATCH((CUADRO!L$5&amp;$E949),'Hoja de Trabajo para listado'!$CD$151:$DC$151,0)),0)</f>
        <v>0</v>
      </c>
      <c r="M949" s="245">
        <f ca="1">+IFERROR(INDEX('Hoja de Trabajo para listado'!$A$155:$Z$1048576,MATCH($A949,'Hoja de Trabajo para listado'!$A$155:$A$1048576,0),MATCH((CUADRO!M$5&amp;$E949),'Hoja de Trabajo para listado'!$A$151:$Z$151,0)),0)+IFERROR(INDEX('Hoja de Trabajo para listado'!$AB$155:$BA$1048576,MATCH($A949,'Hoja de Trabajo para listado'!$AB$155:$AB$1048576,0),MATCH((CUADRO!M$5&amp;$E949),'Hoja de Trabajo para listado'!$AB$151:$BA$151,0)),0)+IFERROR(INDEX('Hoja de Trabajo para listado'!$BC$155:$CB$1048576,MATCH($A949,'Hoja de Trabajo para listado'!$BC$155:$BC$1048576,0),MATCH((CUADRO!M$5&amp;$E949),'Hoja de Trabajo para listado'!$BC$151:$CB$151,0)),0)+IFERROR(INDEX('Hoja de Trabajo para listado'!$DE$153:$DG$274,MATCH($A949,'Hoja de Trabajo para listado'!$DE$153:$DE$1048576,0),MATCH((CUADRO!M$5&amp;$E949),'Hoja de Trabajo para listado'!$DE$151:$DG$151,0)),0)+IFERROR(INDEX('Hoja de Trabajo para listado'!$CD$155:$DC$1048576,MATCH($A949,'Hoja de Trabajo para listado'!$CD$155:$CD$1048576,0),MATCH((CUADRO!M$5&amp;$E949),'Hoja de Trabajo para listado'!$CD$151:$DC$151,0)),0)</f>
        <v>0</v>
      </c>
      <c r="N949" s="245">
        <f ca="1">+IFERROR(INDEX('Hoja de Trabajo para listado'!$A$155:$Z$1048576,MATCH($A949,'Hoja de Trabajo para listado'!$A$155:$A$1048576,0),MATCH((CUADRO!N$5&amp;$E949),'Hoja de Trabajo para listado'!$A$151:$Z$151,0)),0)+IFERROR(INDEX('Hoja de Trabajo para listado'!$AB$155:$BA$1048576,MATCH($A949,'Hoja de Trabajo para listado'!$AB$155:$AB$1048576,0),MATCH((CUADRO!N$5&amp;$E949),'Hoja de Trabajo para listado'!$AB$151:$BA$151,0)),0)+IFERROR(INDEX('Hoja de Trabajo para listado'!$BC$155:$CB$1048576,MATCH($A949,'Hoja de Trabajo para listado'!$BC$155:$BC$1048576,0),MATCH((CUADRO!N$5&amp;$E949),'Hoja de Trabajo para listado'!$BC$151:$CB$151,0)),0)+IFERROR(INDEX('Hoja de Trabajo para listado'!$DE$153:$DG$274,MATCH($A949,'Hoja de Trabajo para listado'!$DE$153:$DE$1048576,0),MATCH((CUADRO!N$5&amp;$E949),'Hoja de Trabajo para listado'!$DE$151:$DG$151,0)),0)+IFERROR(INDEX('Hoja de Trabajo para listado'!$CD$155:$DC$1048576,MATCH($A949,'Hoja de Trabajo para listado'!$CD$155:$CD$1048576,0),MATCH((CUADRO!N$5&amp;$E949),'Hoja de Trabajo para listado'!$CD$151:$DC$151,0)),0)</f>
        <v>0</v>
      </c>
      <c r="O949" s="245">
        <f ca="1">+IFERROR(INDEX('Hoja de Trabajo para listado'!$A$155:$Z$1048576,MATCH($A949,'Hoja de Trabajo para listado'!$A$155:$A$1048576,0),MATCH((CUADRO!O$5&amp;$E949),'Hoja de Trabajo para listado'!$A$151:$Z$151,0)),0)+IFERROR(INDEX('Hoja de Trabajo para listado'!$AB$155:$BA$1048576,MATCH($A949,'Hoja de Trabajo para listado'!$AB$155:$AB$1048576,0),MATCH((CUADRO!O$5&amp;$E949),'Hoja de Trabajo para listado'!$AB$151:$BA$151,0)),0)+IFERROR(INDEX('Hoja de Trabajo para listado'!$BC$155:$CB$1048576,MATCH($A949,'Hoja de Trabajo para listado'!$BC$155:$BC$1048576,0),MATCH((CUADRO!O$5&amp;$E949),'Hoja de Trabajo para listado'!$BC$151:$CB$151,0)),0)+IFERROR(INDEX('Hoja de Trabajo para listado'!$DE$153:$DG$274,MATCH($A949,'Hoja de Trabajo para listado'!$DE$153:$DE$1048576,0),MATCH((CUADRO!O$5&amp;$E949),'Hoja de Trabajo para listado'!$DE$151:$DG$151,0)),0)+IFERROR(INDEX('Hoja de Trabajo para listado'!$CD$155:$DC$1048576,MATCH($A949,'Hoja de Trabajo para listado'!$CD$155:$CD$1048576,0),MATCH((CUADRO!O$5&amp;$E949),'Hoja de Trabajo para listado'!$CD$151:$DC$151,0)),0)</f>
        <v>0</v>
      </c>
      <c r="P949" s="245">
        <f ca="1">+IFERROR(INDEX('Hoja de Trabajo para listado'!$A$155:$Z$1048576,MATCH($A949,'Hoja de Trabajo para listado'!$A$155:$A$1048576,0),MATCH((CUADRO!P$5&amp;$E949),'Hoja de Trabajo para listado'!$A$151:$Z$151,0)),0)+IFERROR(INDEX('Hoja de Trabajo para listado'!$AB$155:$BA$1048576,MATCH($A949,'Hoja de Trabajo para listado'!$AB$155:$AB$1048576,0),MATCH((CUADRO!P$5&amp;$E949),'Hoja de Trabajo para listado'!$AB$151:$BA$151,0)),0)+IFERROR(INDEX('Hoja de Trabajo para listado'!$BC$155:$CB$1048576,MATCH($A949,'Hoja de Trabajo para listado'!$BC$155:$BC$1048576,0),MATCH((CUADRO!P$5&amp;$E949),'Hoja de Trabajo para listado'!$BC$151:$CB$151,0)),0)+IFERROR(INDEX('Hoja de Trabajo para listado'!$DE$153:$DG$274,MATCH($A949,'Hoja de Trabajo para listado'!$DE$153:$DE$1048576,0),MATCH((CUADRO!P$5&amp;$E949),'Hoja de Trabajo para listado'!$DE$151:$DG$151,0)),0)+IFERROR(INDEX('Hoja de Trabajo para listado'!$CD$155:$DC$1048576,MATCH($A949,'Hoja de Trabajo para listado'!$CD$155:$CD$1048576,0),MATCH((CUADRO!P$5&amp;$E949),'Hoja de Trabajo para listado'!$CD$151:$DC$151,0)),0)</f>
        <v>0</v>
      </c>
      <c r="Q949" s="245">
        <f ca="1">+IFERROR(INDEX('Hoja de Trabajo para listado'!$A$155:$Z$1048576,MATCH($A949,'Hoja de Trabajo para listado'!$A$155:$A$1048576,0),MATCH((CUADRO!Q$5&amp;$E949),'Hoja de Trabajo para listado'!$A$151:$Z$151,0)),0)+IFERROR(INDEX('Hoja de Trabajo para listado'!$AB$155:$BA$1048576,MATCH($A949,'Hoja de Trabajo para listado'!$AB$155:$AB$1048576,0),MATCH((CUADRO!Q$5&amp;$E949),'Hoja de Trabajo para listado'!$AB$151:$BA$151,0)),0)+IFERROR(INDEX('Hoja de Trabajo para listado'!$BC$155:$CB$1048576,MATCH($A949,'Hoja de Trabajo para listado'!$BC$155:$BC$1048576,0),MATCH((CUADRO!Q$5&amp;$E949),'Hoja de Trabajo para listado'!$BC$151:$CB$151,0)),0)+IFERROR(INDEX('Hoja de Trabajo para listado'!$DE$153:$DG$274,MATCH($A949,'Hoja de Trabajo para listado'!$DE$153:$DE$1048576,0),MATCH((CUADRO!Q$5&amp;$E949),'Hoja de Trabajo para listado'!$DE$151:$DG$151,0)),0)+IFERROR(INDEX('Hoja de Trabajo para listado'!$CD$155:$DC$1048576,MATCH($A949,'Hoja de Trabajo para listado'!$CD$155:$CD$1048576,0),MATCH((CUADRO!Q$5&amp;$E949),'Hoja de Trabajo para listado'!$CD$151:$DC$151,0)),0)</f>
        <v>0</v>
      </c>
      <c r="R949" s="245">
        <f t="shared" ca="1" si="31"/>
        <v>0</v>
      </c>
      <c r="S949" s="259">
        <f ca="1">+R948+R949</f>
        <v>0</v>
      </c>
      <c r="T949" s="245">
        <f ca="1">+S949</f>
        <v>0</v>
      </c>
      <c r="U949" s="244">
        <f t="shared" si="32"/>
        <v>2</v>
      </c>
      <c r="V949" s="333" t="str">
        <f>+VLOOKUP(A949,bd_lista!$A$3:$E$590,5,FALSE)</f>
        <v>Gobiernos Autonomos Municipales</v>
      </c>
      <c r="W949" s="392"/>
      <c r="X949" s="242">
        <f>+VLOOKUP(A949,[4]Sheet1!$A$13:$D$744,4,FALSE)</f>
        <v>0</v>
      </c>
      <c r="Y949" s="242" t="e">
        <f>+VLOOKUP(X949,bd_lista!$A$3:$C$590,3,FALSE)</f>
        <v>#N/A</v>
      </c>
      <c r="Z949" s="292"/>
      <c r="AA949" s="293"/>
    </row>
    <row r="950" spans="1:27" customFormat="1" ht="15" hidden="1" customHeight="1">
      <c r="A950" s="32">
        <v>1708</v>
      </c>
      <c r="B950" s="387">
        <f>+A950</f>
        <v>1708</v>
      </c>
      <c r="C950" s="247" t="str">
        <f>+VLOOKUP(A950,bd_lista!$A$3:$C$590,3,FALSE)</f>
        <v>Gobierno Autónomo Municipal de San Miguel (San Miguel de Velasco)</v>
      </c>
      <c r="D950" s="389" t="str">
        <f>+C950</f>
        <v>Gobierno Autónomo Municipal de San Miguel (San Miguel de Velasco)</v>
      </c>
      <c r="E950" s="242" t="s">
        <v>1304</v>
      </c>
      <c r="F950" s="243">
        <f ca="1">+IFERROR(INDEX('Hoja de Trabajo para listado'!$A$155:$Z$1048576,MATCH($A950,'Hoja de Trabajo para listado'!$A$155:$A$1048576,0),MATCH((CUADRO!F$5&amp;$E950),'Hoja de Trabajo para listado'!$A$151:$Z$151,0)),0)+IFERROR(INDEX('Hoja de Trabajo para listado'!$AB$155:$BA$1048576,MATCH($A950,'Hoja de Trabajo para listado'!$AB$155:$AB$1048576,0),MATCH((CUADRO!F$5&amp;$E950),'Hoja de Trabajo para listado'!$AB$151:$BA$151,0)),0)+IFERROR(INDEX('Hoja de Trabajo para listado'!$BC$155:$CB$1048576,MATCH($A950,'Hoja de Trabajo para listado'!$BC$155:$BC$1048576,0),MATCH((CUADRO!F$5&amp;$E950),'Hoja de Trabajo para listado'!$BC$151:$CB$151,0)),0)+IFERROR(INDEX('Hoja de Trabajo para listado'!$DE$153:$DG$274,MATCH($A950,'Hoja de Trabajo para listado'!$DE$153:$DE$1048576,0),MATCH((CUADRO!F$5&amp;$E950),'Hoja de Trabajo para listado'!$DE$151:$DG$151,0)),0)+IFERROR(INDEX('Hoja de Trabajo para listado'!$CD$155:$DC$1048576,MATCH($A950,'Hoja de Trabajo para listado'!$CD$155:$CD$1048576,0),MATCH((CUADRO!F$5&amp;$E950),'Hoja de Trabajo para listado'!$CD$151:$DC$151,0)),0)</f>
        <v>0</v>
      </c>
      <c r="G950" s="243">
        <f ca="1">+IFERROR(INDEX('Hoja de Trabajo para listado'!$A$155:$Z$1048576,MATCH($A950,'Hoja de Trabajo para listado'!$A$155:$A$1048576,0),MATCH((CUADRO!G$5&amp;$E950),'Hoja de Trabajo para listado'!$A$151:$Z$151,0)),0)+IFERROR(INDEX('Hoja de Trabajo para listado'!$AB$155:$BA$1048576,MATCH($A950,'Hoja de Trabajo para listado'!$AB$155:$AB$1048576,0),MATCH((CUADRO!G$5&amp;$E950),'Hoja de Trabajo para listado'!$AB$151:$BA$151,0)),0)+IFERROR(INDEX('Hoja de Trabajo para listado'!$BC$155:$CB$1048576,MATCH($A950,'Hoja de Trabajo para listado'!$BC$155:$BC$1048576,0),MATCH((CUADRO!G$5&amp;$E950),'Hoja de Trabajo para listado'!$BC$151:$CB$151,0)),0)+IFERROR(INDEX('Hoja de Trabajo para listado'!$DE$153:$DG$274,MATCH($A950,'Hoja de Trabajo para listado'!$DE$153:$DE$1048576,0),MATCH((CUADRO!G$5&amp;$E950),'Hoja de Trabajo para listado'!$DE$151:$DG$151,0)),0)+IFERROR(INDEX('Hoja de Trabajo para listado'!$CD$155:$DC$1048576,MATCH($A950,'Hoja de Trabajo para listado'!$CD$155:$CD$1048576,0),MATCH((CUADRO!G$5&amp;$E950),'Hoja de Trabajo para listado'!$CD$151:$DC$151,0)),0)</f>
        <v>0</v>
      </c>
      <c r="H950" s="243">
        <f ca="1">+IFERROR(INDEX('Hoja de Trabajo para listado'!$A$155:$Z$1048576,MATCH($A950,'Hoja de Trabajo para listado'!$A$155:$A$1048576,0),MATCH((CUADRO!H$5&amp;$E950),'Hoja de Trabajo para listado'!$A$151:$Z$151,0)),0)+IFERROR(INDEX('Hoja de Trabajo para listado'!$AB$155:$BA$1048576,MATCH($A950,'Hoja de Trabajo para listado'!$AB$155:$AB$1048576,0),MATCH((CUADRO!H$5&amp;$E950),'Hoja de Trabajo para listado'!$AB$151:$BA$151,0)),0)+IFERROR(INDEX('Hoja de Trabajo para listado'!$BC$155:$CB$1048576,MATCH($A950,'Hoja de Trabajo para listado'!$BC$155:$BC$1048576,0),MATCH((CUADRO!H$5&amp;$E950),'Hoja de Trabajo para listado'!$BC$151:$CB$151,0)),0)+IFERROR(INDEX('Hoja de Trabajo para listado'!$DE$153:$DG$274,MATCH($A950,'Hoja de Trabajo para listado'!$DE$153:$DE$1048576,0),MATCH((CUADRO!H$5&amp;$E950),'Hoja de Trabajo para listado'!$DE$151:$DG$151,0)),0)+IFERROR(INDEX('Hoja de Trabajo para listado'!$CD$155:$DC$1048576,MATCH($A950,'Hoja de Trabajo para listado'!$CD$155:$CD$1048576,0),MATCH((CUADRO!H$5&amp;$E950),'Hoja de Trabajo para listado'!$CD$151:$DC$151,0)),0)</f>
        <v>0</v>
      </c>
      <c r="I950" s="243">
        <f ca="1">+IFERROR(INDEX('Hoja de Trabajo para listado'!$A$155:$Z$1048576,MATCH($A950,'Hoja de Trabajo para listado'!$A$155:$A$1048576,0),MATCH((CUADRO!I$5&amp;$E950),'Hoja de Trabajo para listado'!$A$151:$Z$151,0)),0)+IFERROR(INDEX('Hoja de Trabajo para listado'!$AB$155:$BA$1048576,MATCH($A950,'Hoja de Trabajo para listado'!$AB$155:$AB$1048576,0),MATCH((CUADRO!I$5&amp;$E950),'Hoja de Trabajo para listado'!$AB$151:$BA$151,0)),0)+IFERROR(INDEX('Hoja de Trabajo para listado'!$BC$155:$CB$1048576,MATCH($A950,'Hoja de Trabajo para listado'!$BC$155:$BC$1048576,0),MATCH((CUADRO!I$5&amp;$E950),'Hoja de Trabajo para listado'!$BC$151:$CB$151,0)),0)+IFERROR(INDEX('Hoja de Trabajo para listado'!$DE$153:$DG$274,MATCH($A950,'Hoja de Trabajo para listado'!$DE$153:$DE$1048576,0),MATCH((CUADRO!I$5&amp;$E950),'Hoja de Trabajo para listado'!$DE$151:$DG$151,0)),0)+IFERROR(INDEX('Hoja de Trabajo para listado'!$CD$155:$DC$1048576,MATCH($A950,'Hoja de Trabajo para listado'!$CD$155:$CD$1048576,0),MATCH((CUADRO!I$5&amp;$E950),'Hoja de Trabajo para listado'!$CD$151:$DC$151,0)),0)</f>
        <v>0</v>
      </c>
      <c r="J950" s="243">
        <f ca="1">+IFERROR(INDEX('Hoja de Trabajo para listado'!$A$155:$Z$1048576,MATCH($A950,'Hoja de Trabajo para listado'!$A$155:$A$1048576,0),MATCH((CUADRO!J$5&amp;$E950),'Hoja de Trabajo para listado'!$A$151:$Z$151,0)),0)+IFERROR(INDEX('Hoja de Trabajo para listado'!$AB$155:$BA$1048576,MATCH($A950,'Hoja de Trabajo para listado'!$AB$155:$AB$1048576,0),MATCH((CUADRO!J$5&amp;$E950),'Hoja de Trabajo para listado'!$AB$151:$BA$151,0)),0)+IFERROR(INDEX('Hoja de Trabajo para listado'!$BC$155:$CB$1048576,MATCH($A950,'Hoja de Trabajo para listado'!$BC$155:$BC$1048576,0),MATCH((CUADRO!J$5&amp;$E950),'Hoja de Trabajo para listado'!$BC$151:$CB$151,0)),0)+IFERROR(INDEX('Hoja de Trabajo para listado'!$DE$153:$DG$274,MATCH($A950,'Hoja de Trabajo para listado'!$DE$153:$DE$1048576,0),MATCH((CUADRO!J$5&amp;$E950),'Hoja de Trabajo para listado'!$DE$151:$DG$151,0)),0)+IFERROR(INDEX('Hoja de Trabajo para listado'!$CD$155:$DC$1048576,MATCH($A950,'Hoja de Trabajo para listado'!$CD$155:$CD$1048576,0),MATCH((CUADRO!J$5&amp;$E950),'Hoja de Trabajo para listado'!$CD$151:$DC$151,0)),0)</f>
        <v>0</v>
      </c>
      <c r="K950" s="243">
        <f ca="1">+IFERROR(INDEX('Hoja de Trabajo para listado'!$A$155:$Z$1048576,MATCH($A950,'Hoja de Trabajo para listado'!$A$155:$A$1048576,0),MATCH((CUADRO!K$5&amp;$E950),'Hoja de Trabajo para listado'!$A$151:$Z$151,0)),0)+IFERROR(INDEX('Hoja de Trabajo para listado'!$AB$155:$BA$1048576,MATCH($A950,'Hoja de Trabajo para listado'!$AB$155:$AB$1048576,0),MATCH((CUADRO!K$5&amp;$E950),'Hoja de Trabajo para listado'!$AB$151:$BA$151,0)),0)+IFERROR(INDEX('Hoja de Trabajo para listado'!$BC$155:$CB$1048576,MATCH($A950,'Hoja de Trabajo para listado'!$BC$155:$BC$1048576,0),MATCH((CUADRO!K$5&amp;$E950),'Hoja de Trabajo para listado'!$BC$151:$CB$151,0)),0)+IFERROR(INDEX('Hoja de Trabajo para listado'!$DE$153:$DG$274,MATCH($A950,'Hoja de Trabajo para listado'!$DE$153:$DE$1048576,0),MATCH((CUADRO!K$5&amp;$E950),'Hoja de Trabajo para listado'!$DE$151:$DG$151,0)),0)+IFERROR(INDEX('Hoja de Trabajo para listado'!$CD$155:$DC$1048576,MATCH($A950,'Hoja de Trabajo para listado'!$CD$155:$CD$1048576,0),MATCH((CUADRO!K$5&amp;$E950),'Hoja de Trabajo para listado'!$CD$151:$DC$151,0)),0)</f>
        <v>0</v>
      </c>
      <c r="L950" s="243">
        <f ca="1">+IFERROR(INDEX('Hoja de Trabajo para listado'!$A$155:$Z$1048576,MATCH($A950,'Hoja de Trabajo para listado'!$A$155:$A$1048576,0),MATCH((CUADRO!L$5&amp;$E950),'Hoja de Trabajo para listado'!$A$151:$Z$151,0)),0)+IFERROR(INDEX('Hoja de Trabajo para listado'!$AB$155:$BA$1048576,MATCH($A950,'Hoja de Trabajo para listado'!$AB$155:$AB$1048576,0),MATCH((CUADRO!L$5&amp;$E950),'Hoja de Trabajo para listado'!$AB$151:$BA$151,0)),0)+IFERROR(INDEX('Hoja de Trabajo para listado'!$BC$155:$CB$1048576,MATCH($A950,'Hoja de Trabajo para listado'!$BC$155:$BC$1048576,0),MATCH((CUADRO!L$5&amp;$E950),'Hoja de Trabajo para listado'!$BC$151:$CB$151,0)),0)+IFERROR(INDEX('Hoja de Trabajo para listado'!$DE$153:$DG$274,MATCH($A950,'Hoja de Trabajo para listado'!$DE$153:$DE$1048576,0),MATCH((CUADRO!L$5&amp;$E950),'Hoja de Trabajo para listado'!$DE$151:$DG$151,0)),0)+IFERROR(INDEX('Hoja de Trabajo para listado'!$CD$155:$DC$1048576,MATCH($A950,'Hoja de Trabajo para listado'!$CD$155:$CD$1048576,0),MATCH((CUADRO!L$5&amp;$E950),'Hoja de Trabajo para listado'!$CD$151:$DC$151,0)),0)</f>
        <v>0</v>
      </c>
      <c r="M950" s="243">
        <f ca="1">+IFERROR(INDEX('Hoja de Trabajo para listado'!$A$155:$Z$1048576,MATCH($A950,'Hoja de Trabajo para listado'!$A$155:$A$1048576,0),MATCH((CUADRO!M$5&amp;$E950),'Hoja de Trabajo para listado'!$A$151:$Z$151,0)),0)+IFERROR(INDEX('Hoja de Trabajo para listado'!$AB$155:$BA$1048576,MATCH($A950,'Hoja de Trabajo para listado'!$AB$155:$AB$1048576,0),MATCH((CUADRO!M$5&amp;$E950),'Hoja de Trabajo para listado'!$AB$151:$BA$151,0)),0)+IFERROR(INDEX('Hoja de Trabajo para listado'!$BC$155:$CB$1048576,MATCH($A950,'Hoja de Trabajo para listado'!$BC$155:$BC$1048576,0),MATCH((CUADRO!M$5&amp;$E950),'Hoja de Trabajo para listado'!$BC$151:$CB$151,0)),0)+IFERROR(INDEX('Hoja de Trabajo para listado'!$DE$153:$DG$274,MATCH($A950,'Hoja de Trabajo para listado'!$DE$153:$DE$1048576,0),MATCH((CUADRO!M$5&amp;$E950),'Hoja de Trabajo para listado'!$DE$151:$DG$151,0)),0)+IFERROR(INDEX('Hoja de Trabajo para listado'!$CD$155:$DC$1048576,MATCH($A950,'Hoja de Trabajo para listado'!$CD$155:$CD$1048576,0),MATCH((CUADRO!M$5&amp;$E950),'Hoja de Trabajo para listado'!$CD$151:$DC$151,0)),0)</f>
        <v>0</v>
      </c>
      <c r="N950" s="243">
        <f ca="1">+IFERROR(INDEX('Hoja de Trabajo para listado'!$A$155:$Z$1048576,MATCH($A950,'Hoja de Trabajo para listado'!$A$155:$A$1048576,0),MATCH((CUADRO!N$5&amp;$E950),'Hoja de Trabajo para listado'!$A$151:$Z$151,0)),0)+IFERROR(INDEX('Hoja de Trabajo para listado'!$AB$155:$BA$1048576,MATCH($A950,'Hoja de Trabajo para listado'!$AB$155:$AB$1048576,0),MATCH((CUADRO!N$5&amp;$E950),'Hoja de Trabajo para listado'!$AB$151:$BA$151,0)),0)+IFERROR(INDEX('Hoja de Trabajo para listado'!$BC$155:$CB$1048576,MATCH($A950,'Hoja de Trabajo para listado'!$BC$155:$BC$1048576,0),MATCH((CUADRO!N$5&amp;$E950),'Hoja de Trabajo para listado'!$BC$151:$CB$151,0)),0)+IFERROR(INDEX('Hoja de Trabajo para listado'!$DE$153:$DG$274,MATCH($A950,'Hoja de Trabajo para listado'!$DE$153:$DE$1048576,0),MATCH((CUADRO!N$5&amp;$E950),'Hoja de Trabajo para listado'!$DE$151:$DG$151,0)),0)+IFERROR(INDEX('Hoja de Trabajo para listado'!$CD$155:$DC$1048576,MATCH($A950,'Hoja de Trabajo para listado'!$CD$155:$CD$1048576,0),MATCH((CUADRO!N$5&amp;$E950),'Hoja de Trabajo para listado'!$CD$151:$DC$151,0)),0)</f>
        <v>0</v>
      </c>
      <c r="O950" s="243">
        <f ca="1">+IFERROR(INDEX('Hoja de Trabajo para listado'!$A$155:$Z$1048576,MATCH($A950,'Hoja de Trabajo para listado'!$A$155:$A$1048576,0),MATCH((CUADRO!O$5&amp;$E950),'Hoja de Trabajo para listado'!$A$151:$Z$151,0)),0)+IFERROR(INDEX('Hoja de Trabajo para listado'!$AB$155:$BA$1048576,MATCH($A950,'Hoja de Trabajo para listado'!$AB$155:$AB$1048576,0),MATCH((CUADRO!O$5&amp;$E950),'Hoja de Trabajo para listado'!$AB$151:$BA$151,0)),0)+IFERROR(INDEX('Hoja de Trabajo para listado'!$BC$155:$CB$1048576,MATCH($A950,'Hoja de Trabajo para listado'!$BC$155:$BC$1048576,0),MATCH((CUADRO!O$5&amp;$E950),'Hoja de Trabajo para listado'!$BC$151:$CB$151,0)),0)+IFERROR(INDEX('Hoja de Trabajo para listado'!$DE$153:$DG$274,MATCH($A950,'Hoja de Trabajo para listado'!$DE$153:$DE$1048576,0),MATCH((CUADRO!O$5&amp;$E950),'Hoja de Trabajo para listado'!$DE$151:$DG$151,0)),0)+IFERROR(INDEX('Hoja de Trabajo para listado'!$CD$155:$DC$1048576,MATCH($A950,'Hoja de Trabajo para listado'!$CD$155:$CD$1048576,0),MATCH((CUADRO!O$5&amp;$E950),'Hoja de Trabajo para listado'!$CD$151:$DC$151,0)),0)</f>
        <v>0</v>
      </c>
      <c r="P950" s="243">
        <f ca="1">+IFERROR(INDEX('Hoja de Trabajo para listado'!$A$155:$Z$1048576,MATCH($A950,'Hoja de Trabajo para listado'!$A$155:$A$1048576,0),MATCH((CUADRO!P$5&amp;$E950),'Hoja de Trabajo para listado'!$A$151:$Z$151,0)),0)+IFERROR(INDEX('Hoja de Trabajo para listado'!$AB$155:$BA$1048576,MATCH($A950,'Hoja de Trabajo para listado'!$AB$155:$AB$1048576,0),MATCH((CUADRO!P$5&amp;$E950),'Hoja de Trabajo para listado'!$AB$151:$BA$151,0)),0)+IFERROR(INDEX('Hoja de Trabajo para listado'!$BC$155:$CB$1048576,MATCH($A950,'Hoja de Trabajo para listado'!$BC$155:$BC$1048576,0),MATCH((CUADRO!P$5&amp;$E950),'Hoja de Trabajo para listado'!$BC$151:$CB$151,0)),0)+IFERROR(INDEX('Hoja de Trabajo para listado'!$DE$153:$DG$274,MATCH($A950,'Hoja de Trabajo para listado'!$DE$153:$DE$1048576,0),MATCH((CUADRO!P$5&amp;$E950),'Hoja de Trabajo para listado'!$DE$151:$DG$151,0)),0)+IFERROR(INDEX('Hoja de Trabajo para listado'!$CD$155:$DC$1048576,MATCH($A950,'Hoja de Trabajo para listado'!$CD$155:$CD$1048576,0),MATCH((CUADRO!P$5&amp;$E950),'Hoja de Trabajo para listado'!$CD$151:$DC$151,0)),0)</f>
        <v>0</v>
      </c>
      <c r="Q950" s="243">
        <f ca="1">+IFERROR(INDEX('Hoja de Trabajo para listado'!$A$155:$Z$1048576,MATCH($A950,'Hoja de Trabajo para listado'!$A$155:$A$1048576,0),MATCH((CUADRO!Q$5&amp;$E950),'Hoja de Trabajo para listado'!$A$151:$Z$151,0)),0)+IFERROR(INDEX('Hoja de Trabajo para listado'!$AB$155:$BA$1048576,MATCH($A950,'Hoja de Trabajo para listado'!$AB$155:$AB$1048576,0),MATCH((CUADRO!Q$5&amp;$E950),'Hoja de Trabajo para listado'!$AB$151:$BA$151,0)),0)+IFERROR(INDEX('Hoja de Trabajo para listado'!$BC$155:$CB$1048576,MATCH($A950,'Hoja de Trabajo para listado'!$BC$155:$BC$1048576,0),MATCH((CUADRO!Q$5&amp;$E950),'Hoja de Trabajo para listado'!$BC$151:$CB$151,0)),0)+IFERROR(INDEX('Hoja de Trabajo para listado'!$DE$153:$DG$274,MATCH($A950,'Hoja de Trabajo para listado'!$DE$153:$DE$1048576,0),MATCH((CUADRO!Q$5&amp;$E950),'Hoja de Trabajo para listado'!$DE$151:$DG$151,0)),0)+IFERROR(INDEX('Hoja de Trabajo para listado'!$CD$155:$DC$1048576,MATCH($A950,'Hoja de Trabajo para listado'!$CD$155:$CD$1048576,0),MATCH((CUADRO!Q$5&amp;$E950),'Hoja de Trabajo para listado'!$CD$151:$DC$151,0)),0)</f>
        <v>0</v>
      </c>
      <c r="R950" s="243">
        <f t="shared" ca="1" si="31"/>
        <v>0</v>
      </c>
      <c r="S950" s="249"/>
      <c r="T950" s="243">
        <f ca="1">+T951</f>
        <v>0</v>
      </c>
      <c r="U950" s="242">
        <f t="shared" si="32"/>
        <v>1</v>
      </c>
      <c r="V950" s="333" t="str">
        <f>+VLOOKUP(A950,bd_lista!$A$3:$E$590,5,FALSE)</f>
        <v>Gobiernos Autonomos Municipales</v>
      </c>
      <c r="W950" s="391" t="str">
        <f>+V950</f>
        <v>Gobiernos Autonomos Municipales</v>
      </c>
      <c r="X950" s="242">
        <f>+VLOOKUP(A950,[4]Sheet1!$A$13:$D$744,4,FALSE)</f>
        <v>0</v>
      </c>
      <c r="Y950" s="242" t="e">
        <f>+VLOOKUP(X950,bd_lista!$A$3:$C$590,3,FALSE)</f>
        <v>#N/A</v>
      </c>
      <c r="Z950" s="294">
        <f>+X950</f>
        <v>0</v>
      </c>
      <c r="AA950" s="295" t="e">
        <f>+Y950</f>
        <v>#N/A</v>
      </c>
    </row>
    <row r="951" spans="1:27" customFormat="1" ht="15" hidden="1" customHeight="1">
      <c r="A951" s="32">
        <v>1708</v>
      </c>
      <c r="B951" s="388"/>
      <c r="C951" s="247" t="str">
        <f>+VLOOKUP(A951,bd_lista!$A$3:$C$590,3,FALSE)</f>
        <v>Gobierno Autónomo Municipal de San Miguel (San Miguel de Velasco)</v>
      </c>
      <c r="D951" s="390"/>
      <c r="E951" s="244" t="s">
        <v>1305</v>
      </c>
      <c r="F951" s="245">
        <f ca="1">+IFERROR(INDEX('Hoja de Trabajo para listado'!$A$155:$Z$1048576,MATCH($A951,'Hoja de Trabajo para listado'!$A$155:$A$1048576,0),MATCH((CUADRO!F$5&amp;$E951),'Hoja de Trabajo para listado'!$A$151:$Z$151,0)),0)+IFERROR(INDEX('Hoja de Trabajo para listado'!$AB$155:$BA$1048576,MATCH($A951,'Hoja de Trabajo para listado'!$AB$155:$AB$1048576,0),MATCH((CUADRO!F$5&amp;$E951),'Hoja de Trabajo para listado'!$AB$151:$BA$151,0)),0)+IFERROR(INDEX('Hoja de Trabajo para listado'!$BC$155:$CB$1048576,MATCH($A951,'Hoja de Trabajo para listado'!$BC$155:$BC$1048576,0),MATCH((CUADRO!F$5&amp;$E951),'Hoja de Trabajo para listado'!$BC$151:$CB$151,0)),0)+IFERROR(INDEX('Hoja de Trabajo para listado'!$DE$153:$DG$274,MATCH($A951,'Hoja de Trabajo para listado'!$DE$153:$DE$1048576,0),MATCH((CUADRO!F$5&amp;$E951),'Hoja de Trabajo para listado'!$DE$151:$DG$151,0)),0)+IFERROR(INDEX('Hoja de Trabajo para listado'!$CD$155:$DC$1048576,MATCH($A951,'Hoja de Trabajo para listado'!$CD$155:$CD$1048576,0),MATCH((CUADRO!F$5&amp;$E951),'Hoja de Trabajo para listado'!$CD$151:$DC$151,0)),0)</f>
        <v>0</v>
      </c>
      <c r="G951" s="245">
        <f ca="1">+IFERROR(INDEX('Hoja de Trabajo para listado'!$A$155:$Z$1048576,MATCH($A951,'Hoja de Trabajo para listado'!$A$155:$A$1048576,0),MATCH((CUADRO!G$5&amp;$E951),'Hoja de Trabajo para listado'!$A$151:$Z$151,0)),0)+IFERROR(INDEX('Hoja de Trabajo para listado'!$AB$155:$BA$1048576,MATCH($A951,'Hoja de Trabajo para listado'!$AB$155:$AB$1048576,0),MATCH((CUADRO!G$5&amp;$E951),'Hoja de Trabajo para listado'!$AB$151:$BA$151,0)),0)+IFERROR(INDEX('Hoja de Trabajo para listado'!$BC$155:$CB$1048576,MATCH($A951,'Hoja de Trabajo para listado'!$BC$155:$BC$1048576,0),MATCH((CUADRO!G$5&amp;$E951),'Hoja de Trabajo para listado'!$BC$151:$CB$151,0)),0)+IFERROR(INDEX('Hoja de Trabajo para listado'!$DE$153:$DG$274,MATCH($A951,'Hoja de Trabajo para listado'!$DE$153:$DE$1048576,0),MATCH((CUADRO!G$5&amp;$E951),'Hoja de Trabajo para listado'!$DE$151:$DG$151,0)),0)+IFERROR(INDEX('Hoja de Trabajo para listado'!$CD$155:$DC$1048576,MATCH($A951,'Hoja de Trabajo para listado'!$CD$155:$CD$1048576,0),MATCH((CUADRO!G$5&amp;$E951),'Hoja de Trabajo para listado'!$CD$151:$DC$151,0)),0)</f>
        <v>0</v>
      </c>
      <c r="H951" s="245">
        <f ca="1">+IFERROR(INDEX('Hoja de Trabajo para listado'!$A$155:$Z$1048576,MATCH($A951,'Hoja de Trabajo para listado'!$A$155:$A$1048576,0),MATCH((CUADRO!H$5&amp;$E951),'Hoja de Trabajo para listado'!$A$151:$Z$151,0)),0)+IFERROR(INDEX('Hoja de Trabajo para listado'!$AB$155:$BA$1048576,MATCH($A951,'Hoja de Trabajo para listado'!$AB$155:$AB$1048576,0),MATCH((CUADRO!H$5&amp;$E951),'Hoja de Trabajo para listado'!$AB$151:$BA$151,0)),0)+IFERROR(INDEX('Hoja de Trabajo para listado'!$BC$155:$CB$1048576,MATCH($A951,'Hoja de Trabajo para listado'!$BC$155:$BC$1048576,0),MATCH((CUADRO!H$5&amp;$E951),'Hoja de Trabajo para listado'!$BC$151:$CB$151,0)),0)+IFERROR(INDEX('Hoja de Trabajo para listado'!$DE$153:$DG$274,MATCH($A951,'Hoja de Trabajo para listado'!$DE$153:$DE$1048576,0),MATCH((CUADRO!H$5&amp;$E951),'Hoja de Trabajo para listado'!$DE$151:$DG$151,0)),0)+IFERROR(INDEX('Hoja de Trabajo para listado'!$CD$155:$DC$1048576,MATCH($A951,'Hoja de Trabajo para listado'!$CD$155:$CD$1048576,0),MATCH((CUADRO!H$5&amp;$E951),'Hoja de Trabajo para listado'!$CD$151:$DC$151,0)),0)</f>
        <v>0</v>
      </c>
      <c r="I951" s="245">
        <f ca="1">+IFERROR(INDEX('Hoja de Trabajo para listado'!$A$155:$Z$1048576,MATCH($A951,'Hoja de Trabajo para listado'!$A$155:$A$1048576,0),MATCH((CUADRO!I$5&amp;$E951),'Hoja de Trabajo para listado'!$A$151:$Z$151,0)),0)+IFERROR(INDEX('Hoja de Trabajo para listado'!$AB$155:$BA$1048576,MATCH($A951,'Hoja de Trabajo para listado'!$AB$155:$AB$1048576,0),MATCH((CUADRO!I$5&amp;$E951),'Hoja de Trabajo para listado'!$AB$151:$BA$151,0)),0)+IFERROR(INDEX('Hoja de Trabajo para listado'!$BC$155:$CB$1048576,MATCH($A951,'Hoja de Trabajo para listado'!$BC$155:$BC$1048576,0),MATCH((CUADRO!I$5&amp;$E951),'Hoja de Trabajo para listado'!$BC$151:$CB$151,0)),0)+IFERROR(INDEX('Hoja de Trabajo para listado'!$DE$153:$DG$274,MATCH($A951,'Hoja de Trabajo para listado'!$DE$153:$DE$1048576,0),MATCH((CUADRO!I$5&amp;$E951),'Hoja de Trabajo para listado'!$DE$151:$DG$151,0)),0)+IFERROR(INDEX('Hoja de Trabajo para listado'!$CD$155:$DC$1048576,MATCH($A951,'Hoja de Trabajo para listado'!$CD$155:$CD$1048576,0),MATCH((CUADRO!I$5&amp;$E951),'Hoja de Trabajo para listado'!$CD$151:$DC$151,0)),0)</f>
        <v>0</v>
      </c>
      <c r="J951" s="245">
        <f ca="1">+IFERROR(INDEX('Hoja de Trabajo para listado'!$A$155:$Z$1048576,MATCH($A951,'Hoja de Trabajo para listado'!$A$155:$A$1048576,0),MATCH((CUADRO!J$5&amp;$E951),'Hoja de Trabajo para listado'!$A$151:$Z$151,0)),0)+IFERROR(INDEX('Hoja de Trabajo para listado'!$AB$155:$BA$1048576,MATCH($A951,'Hoja de Trabajo para listado'!$AB$155:$AB$1048576,0),MATCH((CUADRO!J$5&amp;$E951),'Hoja de Trabajo para listado'!$AB$151:$BA$151,0)),0)+IFERROR(INDEX('Hoja de Trabajo para listado'!$BC$155:$CB$1048576,MATCH($A951,'Hoja de Trabajo para listado'!$BC$155:$BC$1048576,0),MATCH((CUADRO!J$5&amp;$E951),'Hoja de Trabajo para listado'!$BC$151:$CB$151,0)),0)+IFERROR(INDEX('Hoja de Trabajo para listado'!$DE$153:$DG$274,MATCH($A951,'Hoja de Trabajo para listado'!$DE$153:$DE$1048576,0),MATCH((CUADRO!J$5&amp;$E951),'Hoja de Trabajo para listado'!$DE$151:$DG$151,0)),0)+IFERROR(INDEX('Hoja de Trabajo para listado'!$CD$155:$DC$1048576,MATCH($A951,'Hoja de Trabajo para listado'!$CD$155:$CD$1048576,0),MATCH((CUADRO!J$5&amp;$E951),'Hoja de Trabajo para listado'!$CD$151:$DC$151,0)),0)</f>
        <v>0</v>
      </c>
      <c r="K951" s="245">
        <f ca="1">+IFERROR(INDEX('Hoja de Trabajo para listado'!$A$155:$Z$1048576,MATCH($A951,'Hoja de Trabajo para listado'!$A$155:$A$1048576,0),MATCH((CUADRO!K$5&amp;$E951),'Hoja de Trabajo para listado'!$A$151:$Z$151,0)),0)+IFERROR(INDEX('Hoja de Trabajo para listado'!$AB$155:$BA$1048576,MATCH($A951,'Hoja de Trabajo para listado'!$AB$155:$AB$1048576,0),MATCH((CUADRO!K$5&amp;$E951),'Hoja de Trabajo para listado'!$AB$151:$BA$151,0)),0)+IFERROR(INDEX('Hoja de Trabajo para listado'!$BC$155:$CB$1048576,MATCH($A951,'Hoja de Trabajo para listado'!$BC$155:$BC$1048576,0),MATCH((CUADRO!K$5&amp;$E951),'Hoja de Trabajo para listado'!$BC$151:$CB$151,0)),0)+IFERROR(INDEX('Hoja de Trabajo para listado'!$DE$153:$DG$274,MATCH($A951,'Hoja de Trabajo para listado'!$DE$153:$DE$1048576,0),MATCH((CUADRO!K$5&amp;$E951),'Hoja de Trabajo para listado'!$DE$151:$DG$151,0)),0)+IFERROR(INDEX('Hoja de Trabajo para listado'!$CD$155:$DC$1048576,MATCH($A951,'Hoja de Trabajo para listado'!$CD$155:$CD$1048576,0),MATCH((CUADRO!K$5&amp;$E951),'Hoja de Trabajo para listado'!$CD$151:$DC$151,0)),0)</f>
        <v>0</v>
      </c>
      <c r="L951" s="245">
        <f ca="1">+IFERROR(INDEX('Hoja de Trabajo para listado'!$A$155:$Z$1048576,MATCH($A951,'Hoja de Trabajo para listado'!$A$155:$A$1048576,0),MATCH((CUADRO!L$5&amp;$E951),'Hoja de Trabajo para listado'!$A$151:$Z$151,0)),0)+IFERROR(INDEX('Hoja de Trabajo para listado'!$AB$155:$BA$1048576,MATCH($A951,'Hoja de Trabajo para listado'!$AB$155:$AB$1048576,0),MATCH((CUADRO!L$5&amp;$E951),'Hoja de Trabajo para listado'!$AB$151:$BA$151,0)),0)+IFERROR(INDEX('Hoja de Trabajo para listado'!$BC$155:$CB$1048576,MATCH($A951,'Hoja de Trabajo para listado'!$BC$155:$BC$1048576,0),MATCH((CUADRO!L$5&amp;$E951),'Hoja de Trabajo para listado'!$BC$151:$CB$151,0)),0)+IFERROR(INDEX('Hoja de Trabajo para listado'!$DE$153:$DG$274,MATCH($A951,'Hoja de Trabajo para listado'!$DE$153:$DE$1048576,0),MATCH((CUADRO!L$5&amp;$E951),'Hoja de Trabajo para listado'!$DE$151:$DG$151,0)),0)+IFERROR(INDEX('Hoja de Trabajo para listado'!$CD$155:$DC$1048576,MATCH($A951,'Hoja de Trabajo para listado'!$CD$155:$CD$1048576,0),MATCH((CUADRO!L$5&amp;$E951),'Hoja de Trabajo para listado'!$CD$151:$DC$151,0)),0)</f>
        <v>0</v>
      </c>
      <c r="M951" s="245">
        <f ca="1">+IFERROR(INDEX('Hoja de Trabajo para listado'!$A$155:$Z$1048576,MATCH($A951,'Hoja de Trabajo para listado'!$A$155:$A$1048576,0),MATCH((CUADRO!M$5&amp;$E951),'Hoja de Trabajo para listado'!$A$151:$Z$151,0)),0)+IFERROR(INDEX('Hoja de Trabajo para listado'!$AB$155:$BA$1048576,MATCH($A951,'Hoja de Trabajo para listado'!$AB$155:$AB$1048576,0),MATCH((CUADRO!M$5&amp;$E951),'Hoja de Trabajo para listado'!$AB$151:$BA$151,0)),0)+IFERROR(INDEX('Hoja de Trabajo para listado'!$BC$155:$CB$1048576,MATCH($A951,'Hoja de Trabajo para listado'!$BC$155:$BC$1048576,0),MATCH((CUADRO!M$5&amp;$E951),'Hoja de Trabajo para listado'!$BC$151:$CB$151,0)),0)+IFERROR(INDEX('Hoja de Trabajo para listado'!$DE$153:$DG$274,MATCH($A951,'Hoja de Trabajo para listado'!$DE$153:$DE$1048576,0),MATCH((CUADRO!M$5&amp;$E951),'Hoja de Trabajo para listado'!$DE$151:$DG$151,0)),0)+IFERROR(INDEX('Hoja de Trabajo para listado'!$CD$155:$DC$1048576,MATCH($A951,'Hoja de Trabajo para listado'!$CD$155:$CD$1048576,0),MATCH((CUADRO!M$5&amp;$E951),'Hoja de Trabajo para listado'!$CD$151:$DC$151,0)),0)</f>
        <v>0</v>
      </c>
      <c r="N951" s="245">
        <f ca="1">+IFERROR(INDEX('Hoja de Trabajo para listado'!$A$155:$Z$1048576,MATCH($A951,'Hoja de Trabajo para listado'!$A$155:$A$1048576,0),MATCH((CUADRO!N$5&amp;$E951),'Hoja de Trabajo para listado'!$A$151:$Z$151,0)),0)+IFERROR(INDEX('Hoja de Trabajo para listado'!$AB$155:$BA$1048576,MATCH($A951,'Hoja de Trabajo para listado'!$AB$155:$AB$1048576,0),MATCH((CUADRO!N$5&amp;$E951),'Hoja de Trabajo para listado'!$AB$151:$BA$151,0)),0)+IFERROR(INDEX('Hoja de Trabajo para listado'!$BC$155:$CB$1048576,MATCH($A951,'Hoja de Trabajo para listado'!$BC$155:$BC$1048576,0),MATCH((CUADRO!N$5&amp;$E951),'Hoja de Trabajo para listado'!$BC$151:$CB$151,0)),0)+IFERROR(INDEX('Hoja de Trabajo para listado'!$DE$153:$DG$274,MATCH($A951,'Hoja de Trabajo para listado'!$DE$153:$DE$1048576,0),MATCH((CUADRO!N$5&amp;$E951),'Hoja de Trabajo para listado'!$DE$151:$DG$151,0)),0)+IFERROR(INDEX('Hoja de Trabajo para listado'!$CD$155:$DC$1048576,MATCH($A951,'Hoja de Trabajo para listado'!$CD$155:$CD$1048576,0),MATCH((CUADRO!N$5&amp;$E951),'Hoja de Trabajo para listado'!$CD$151:$DC$151,0)),0)</f>
        <v>0</v>
      </c>
      <c r="O951" s="245">
        <f ca="1">+IFERROR(INDEX('Hoja de Trabajo para listado'!$A$155:$Z$1048576,MATCH($A951,'Hoja de Trabajo para listado'!$A$155:$A$1048576,0),MATCH((CUADRO!O$5&amp;$E951),'Hoja de Trabajo para listado'!$A$151:$Z$151,0)),0)+IFERROR(INDEX('Hoja de Trabajo para listado'!$AB$155:$BA$1048576,MATCH($A951,'Hoja de Trabajo para listado'!$AB$155:$AB$1048576,0),MATCH((CUADRO!O$5&amp;$E951),'Hoja de Trabajo para listado'!$AB$151:$BA$151,0)),0)+IFERROR(INDEX('Hoja de Trabajo para listado'!$BC$155:$CB$1048576,MATCH($A951,'Hoja de Trabajo para listado'!$BC$155:$BC$1048576,0),MATCH((CUADRO!O$5&amp;$E951),'Hoja de Trabajo para listado'!$BC$151:$CB$151,0)),0)+IFERROR(INDEX('Hoja de Trabajo para listado'!$DE$153:$DG$274,MATCH($A951,'Hoja de Trabajo para listado'!$DE$153:$DE$1048576,0),MATCH((CUADRO!O$5&amp;$E951),'Hoja de Trabajo para listado'!$DE$151:$DG$151,0)),0)+IFERROR(INDEX('Hoja de Trabajo para listado'!$CD$155:$DC$1048576,MATCH($A951,'Hoja de Trabajo para listado'!$CD$155:$CD$1048576,0),MATCH((CUADRO!O$5&amp;$E951),'Hoja de Trabajo para listado'!$CD$151:$DC$151,0)),0)</f>
        <v>0</v>
      </c>
      <c r="P951" s="245">
        <f ca="1">+IFERROR(INDEX('Hoja de Trabajo para listado'!$A$155:$Z$1048576,MATCH($A951,'Hoja de Trabajo para listado'!$A$155:$A$1048576,0),MATCH((CUADRO!P$5&amp;$E951),'Hoja de Trabajo para listado'!$A$151:$Z$151,0)),0)+IFERROR(INDEX('Hoja de Trabajo para listado'!$AB$155:$BA$1048576,MATCH($A951,'Hoja de Trabajo para listado'!$AB$155:$AB$1048576,0),MATCH((CUADRO!P$5&amp;$E951),'Hoja de Trabajo para listado'!$AB$151:$BA$151,0)),0)+IFERROR(INDEX('Hoja de Trabajo para listado'!$BC$155:$CB$1048576,MATCH($A951,'Hoja de Trabajo para listado'!$BC$155:$BC$1048576,0),MATCH((CUADRO!P$5&amp;$E951),'Hoja de Trabajo para listado'!$BC$151:$CB$151,0)),0)+IFERROR(INDEX('Hoja de Trabajo para listado'!$DE$153:$DG$274,MATCH($A951,'Hoja de Trabajo para listado'!$DE$153:$DE$1048576,0),MATCH((CUADRO!P$5&amp;$E951),'Hoja de Trabajo para listado'!$DE$151:$DG$151,0)),0)+IFERROR(INDEX('Hoja de Trabajo para listado'!$CD$155:$DC$1048576,MATCH($A951,'Hoja de Trabajo para listado'!$CD$155:$CD$1048576,0),MATCH((CUADRO!P$5&amp;$E951),'Hoja de Trabajo para listado'!$CD$151:$DC$151,0)),0)</f>
        <v>0</v>
      </c>
      <c r="Q951" s="245">
        <f ca="1">+IFERROR(INDEX('Hoja de Trabajo para listado'!$A$155:$Z$1048576,MATCH($A951,'Hoja de Trabajo para listado'!$A$155:$A$1048576,0),MATCH((CUADRO!Q$5&amp;$E951),'Hoja de Trabajo para listado'!$A$151:$Z$151,0)),0)+IFERROR(INDEX('Hoja de Trabajo para listado'!$AB$155:$BA$1048576,MATCH($A951,'Hoja de Trabajo para listado'!$AB$155:$AB$1048576,0),MATCH((CUADRO!Q$5&amp;$E951),'Hoja de Trabajo para listado'!$AB$151:$BA$151,0)),0)+IFERROR(INDEX('Hoja de Trabajo para listado'!$BC$155:$CB$1048576,MATCH($A951,'Hoja de Trabajo para listado'!$BC$155:$BC$1048576,0),MATCH((CUADRO!Q$5&amp;$E951),'Hoja de Trabajo para listado'!$BC$151:$CB$151,0)),0)+IFERROR(INDEX('Hoja de Trabajo para listado'!$DE$153:$DG$274,MATCH($A951,'Hoja de Trabajo para listado'!$DE$153:$DE$1048576,0),MATCH((CUADRO!Q$5&amp;$E951),'Hoja de Trabajo para listado'!$DE$151:$DG$151,0)),0)+IFERROR(INDEX('Hoja de Trabajo para listado'!$CD$155:$DC$1048576,MATCH($A951,'Hoja de Trabajo para listado'!$CD$155:$CD$1048576,0),MATCH((CUADRO!Q$5&amp;$E951),'Hoja de Trabajo para listado'!$CD$151:$DC$151,0)),0)</f>
        <v>0</v>
      </c>
      <c r="R951" s="245">
        <f t="shared" ca="1" si="31"/>
        <v>0</v>
      </c>
      <c r="S951" s="259">
        <f ca="1">+R950+R951</f>
        <v>0</v>
      </c>
      <c r="T951" s="245">
        <f ca="1">+S951</f>
        <v>0</v>
      </c>
      <c r="U951" s="244">
        <f t="shared" si="32"/>
        <v>2</v>
      </c>
      <c r="V951" s="333" t="str">
        <f>+VLOOKUP(A951,bd_lista!$A$3:$E$590,5,FALSE)</f>
        <v>Gobiernos Autonomos Municipales</v>
      </c>
      <c r="W951" s="392"/>
      <c r="X951" s="242">
        <f>+VLOOKUP(A951,[4]Sheet1!$A$13:$D$744,4,FALSE)</f>
        <v>0</v>
      </c>
      <c r="Y951" s="242" t="e">
        <f>+VLOOKUP(X951,bd_lista!$A$3:$C$590,3,FALSE)</f>
        <v>#N/A</v>
      </c>
      <c r="Z951" s="292"/>
      <c r="AA951" s="293"/>
    </row>
    <row r="952" spans="1:27" customFormat="1" ht="15" hidden="1" customHeight="1">
      <c r="A952" s="32">
        <v>1709</v>
      </c>
      <c r="B952" s="387">
        <f>+A952</f>
        <v>1709</v>
      </c>
      <c r="C952" s="247" t="str">
        <f>+VLOOKUP(A952,bd_lista!$A$3:$C$590,3,FALSE)</f>
        <v>Gobierno Autónomo Municipal de San Rafael</v>
      </c>
      <c r="D952" s="389" t="str">
        <f>+C952</f>
        <v>Gobierno Autónomo Municipal de San Rafael</v>
      </c>
      <c r="E952" s="242" t="s">
        <v>1304</v>
      </c>
      <c r="F952" s="243">
        <f ca="1">+IFERROR(INDEX('Hoja de Trabajo para listado'!$A$155:$Z$1048576,MATCH($A952,'Hoja de Trabajo para listado'!$A$155:$A$1048576,0),MATCH((CUADRO!F$5&amp;$E952),'Hoja de Trabajo para listado'!$A$151:$Z$151,0)),0)+IFERROR(INDEX('Hoja de Trabajo para listado'!$AB$155:$BA$1048576,MATCH($A952,'Hoja de Trabajo para listado'!$AB$155:$AB$1048576,0),MATCH((CUADRO!F$5&amp;$E952),'Hoja de Trabajo para listado'!$AB$151:$BA$151,0)),0)+IFERROR(INDEX('Hoja de Trabajo para listado'!$BC$155:$CB$1048576,MATCH($A952,'Hoja de Trabajo para listado'!$BC$155:$BC$1048576,0),MATCH((CUADRO!F$5&amp;$E952),'Hoja de Trabajo para listado'!$BC$151:$CB$151,0)),0)+IFERROR(INDEX('Hoja de Trabajo para listado'!$DE$153:$DG$274,MATCH($A952,'Hoja de Trabajo para listado'!$DE$153:$DE$1048576,0),MATCH((CUADRO!F$5&amp;$E952),'Hoja de Trabajo para listado'!$DE$151:$DG$151,0)),0)+IFERROR(INDEX('Hoja de Trabajo para listado'!$CD$155:$DC$1048576,MATCH($A952,'Hoja de Trabajo para listado'!$CD$155:$CD$1048576,0),MATCH((CUADRO!F$5&amp;$E952),'Hoja de Trabajo para listado'!$CD$151:$DC$151,0)),0)</f>
        <v>0</v>
      </c>
      <c r="G952" s="243">
        <f ca="1">+IFERROR(INDEX('Hoja de Trabajo para listado'!$A$155:$Z$1048576,MATCH($A952,'Hoja de Trabajo para listado'!$A$155:$A$1048576,0),MATCH((CUADRO!G$5&amp;$E952),'Hoja de Trabajo para listado'!$A$151:$Z$151,0)),0)+IFERROR(INDEX('Hoja de Trabajo para listado'!$AB$155:$BA$1048576,MATCH($A952,'Hoja de Trabajo para listado'!$AB$155:$AB$1048576,0),MATCH((CUADRO!G$5&amp;$E952),'Hoja de Trabajo para listado'!$AB$151:$BA$151,0)),0)+IFERROR(INDEX('Hoja de Trabajo para listado'!$BC$155:$CB$1048576,MATCH($A952,'Hoja de Trabajo para listado'!$BC$155:$BC$1048576,0),MATCH((CUADRO!G$5&amp;$E952),'Hoja de Trabajo para listado'!$BC$151:$CB$151,0)),0)+IFERROR(INDEX('Hoja de Trabajo para listado'!$DE$153:$DG$274,MATCH($A952,'Hoja de Trabajo para listado'!$DE$153:$DE$1048576,0),MATCH((CUADRO!G$5&amp;$E952),'Hoja de Trabajo para listado'!$DE$151:$DG$151,0)),0)+IFERROR(INDEX('Hoja de Trabajo para listado'!$CD$155:$DC$1048576,MATCH($A952,'Hoja de Trabajo para listado'!$CD$155:$CD$1048576,0),MATCH((CUADRO!G$5&amp;$E952),'Hoja de Trabajo para listado'!$CD$151:$DC$151,0)),0)</f>
        <v>0</v>
      </c>
      <c r="H952" s="243">
        <f ca="1">+IFERROR(INDEX('Hoja de Trabajo para listado'!$A$155:$Z$1048576,MATCH($A952,'Hoja de Trabajo para listado'!$A$155:$A$1048576,0),MATCH((CUADRO!H$5&amp;$E952),'Hoja de Trabajo para listado'!$A$151:$Z$151,0)),0)+IFERROR(INDEX('Hoja de Trabajo para listado'!$AB$155:$BA$1048576,MATCH($A952,'Hoja de Trabajo para listado'!$AB$155:$AB$1048576,0),MATCH((CUADRO!H$5&amp;$E952),'Hoja de Trabajo para listado'!$AB$151:$BA$151,0)),0)+IFERROR(INDEX('Hoja de Trabajo para listado'!$BC$155:$CB$1048576,MATCH($A952,'Hoja de Trabajo para listado'!$BC$155:$BC$1048576,0),MATCH((CUADRO!H$5&amp;$E952),'Hoja de Trabajo para listado'!$BC$151:$CB$151,0)),0)+IFERROR(INDEX('Hoja de Trabajo para listado'!$DE$153:$DG$274,MATCH($A952,'Hoja de Trabajo para listado'!$DE$153:$DE$1048576,0),MATCH((CUADRO!H$5&amp;$E952),'Hoja de Trabajo para listado'!$DE$151:$DG$151,0)),0)+IFERROR(INDEX('Hoja de Trabajo para listado'!$CD$155:$DC$1048576,MATCH($A952,'Hoja de Trabajo para listado'!$CD$155:$CD$1048576,0),MATCH((CUADRO!H$5&amp;$E952),'Hoja de Trabajo para listado'!$CD$151:$DC$151,0)),0)</f>
        <v>0</v>
      </c>
      <c r="I952" s="243">
        <f ca="1">+IFERROR(INDEX('Hoja de Trabajo para listado'!$A$155:$Z$1048576,MATCH($A952,'Hoja de Trabajo para listado'!$A$155:$A$1048576,0),MATCH((CUADRO!I$5&amp;$E952),'Hoja de Trabajo para listado'!$A$151:$Z$151,0)),0)+IFERROR(INDEX('Hoja de Trabajo para listado'!$AB$155:$BA$1048576,MATCH($A952,'Hoja de Trabajo para listado'!$AB$155:$AB$1048576,0),MATCH((CUADRO!I$5&amp;$E952),'Hoja de Trabajo para listado'!$AB$151:$BA$151,0)),0)+IFERROR(INDEX('Hoja de Trabajo para listado'!$BC$155:$CB$1048576,MATCH($A952,'Hoja de Trabajo para listado'!$BC$155:$BC$1048576,0),MATCH((CUADRO!I$5&amp;$E952),'Hoja de Trabajo para listado'!$BC$151:$CB$151,0)),0)+IFERROR(INDEX('Hoja de Trabajo para listado'!$DE$153:$DG$274,MATCH($A952,'Hoja de Trabajo para listado'!$DE$153:$DE$1048576,0),MATCH((CUADRO!I$5&amp;$E952),'Hoja de Trabajo para listado'!$DE$151:$DG$151,0)),0)+IFERROR(INDEX('Hoja de Trabajo para listado'!$CD$155:$DC$1048576,MATCH($A952,'Hoja de Trabajo para listado'!$CD$155:$CD$1048576,0),MATCH((CUADRO!I$5&amp;$E952),'Hoja de Trabajo para listado'!$CD$151:$DC$151,0)),0)</f>
        <v>0</v>
      </c>
      <c r="J952" s="243">
        <f ca="1">+IFERROR(INDEX('Hoja de Trabajo para listado'!$A$155:$Z$1048576,MATCH($A952,'Hoja de Trabajo para listado'!$A$155:$A$1048576,0),MATCH((CUADRO!J$5&amp;$E952),'Hoja de Trabajo para listado'!$A$151:$Z$151,0)),0)+IFERROR(INDEX('Hoja de Trabajo para listado'!$AB$155:$BA$1048576,MATCH($A952,'Hoja de Trabajo para listado'!$AB$155:$AB$1048576,0),MATCH((CUADRO!J$5&amp;$E952),'Hoja de Trabajo para listado'!$AB$151:$BA$151,0)),0)+IFERROR(INDEX('Hoja de Trabajo para listado'!$BC$155:$CB$1048576,MATCH($A952,'Hoja de Trabajo para listado'!$BC$155:$BC$1048576,0),MATCH((CUADRO!J$5&amp;$E952),'Hoja de Trabajo para listado'!$BC$151:$CB$151,0)),0)+IFERROR(INDEX('Hoja de Trabajo para listado'!$DE$153:$DG$274,MATCH($A952,'Hoja de Trabajo para listado'!$DE$153:$DE$1048576,0),MATCH((CUADRO!J$5&amp;$E952),'Hoja de Trabajo para listado'!$DE$151:$DG$151,0)),0)+IFERROR(INDEX('Hoja de Trabajo para listado'!$CD$155:$DC$1048576,MATCH($A952,'Hoja de Trabajo para listado'!$CD$155:$CD$1048576,0),MATCH((CUADRO!J$5&amp;$E952),'Hoja de Trabajo para listado'!$CD$151:$DC$151,0)),0)</f>
        <v>0</v>
      </c>
      <c r="K952" s="243">
        <f ca="1">+IFERROR(INDEX('Hoja de Trabajo para listado'!$A$155:$Z$1048576,MATCH($A952,'Hoja de Trabajo para listado'!$A$155:$A$1048576,0),MATCH((CUADRO!K$5&amp;$E952),'Hoja de Trabajo para listado'!$A$151:$Z$151,0)),0)+IFERROR(INDEX('Hoja de Trabajo para listado'!$AB$155:$BA$1048576,MATCH($A952,'Hoja de Trabajo para listado'!$AB$155:$AB$1048576,0),MATCH((CUADRO!K$5&amp;$E952),'Hoja de Trabajo para listado'!$AB$151:$BA$151,0)),0)+IFERROR(INDEX('Hoja de Trabajo para listado'!$BC$155:$CB$1048576,MATCH($A952,'Hoja de Trabajo para listado'!$BC$155:$BC$1048576,0),MATCH((CUADRO!K$5&amp;$E952),'Hoja de Trabajo para listado'!$BC$151:$CB$151,0)),0)+IFERROR(INDEX('Hoja de Trabajo para listado'!$DE$153:$DG$274,MATCH($A952,'Hoja de Trabajo para listado'!$DE$153:$DE$1048576,0),MATCH((CUADRO!K$5&amp;$E952),'Hoja de Trabajo para listado'!$DE$151:$DG$151,0)),0)+IFERROR(INDEX('Hoja de Trabajo para listado'!$CD$155:$DC$1048576,MATCH($A952,'Hoja de Trabajo para listado'!$CD$155:$CD$1048576,0),MATCH((CUADRO!K$5&amp;$E952),'Hoja de Trabajo para listado'!$CD$151:$DC$151,0)),0)</f>
        <v>0</v>
      </c>
      <c r="L952" s="243">
        <f ca="1">+IFERROR(INDEX('Hoja de Trabajo para listado'!$A$155:$Z$1048576,MATCH($A952,'Hoja de Trabajo para listado'!$A$155:$A$1048576,0),MATCH((CUADRO!L$5&amp;$E952),'Hoja de Trabajo para listado'!$A$151:$Z$151,0)),0)+IFERROR(INDEX('Hoja de Trabajo para listado'!$AB$155:$BA$1048576,MATCH($A952,'Hoja de Trabajo para listado'!$AB$155:$AB$1048576,0),MATCH((CUADRO!L$5&amp;$E952),'Hoja de Trabajo para listado'!$AB$151:$BA$151,0)),0)+IFERROR(INDEX('Hoja de Trabajo para listado'!$BC$155:$CB$1048576,MATCH($A952,'Hoja de Trabajo para listado'!$BC$155:$BC$1048576,0),MATCH((CUADRO!L$5&amp;$E952),'Hoja de Trabajo para listado'!$BC$151:$CB$151,0)),0)+IFERROR(INDEX('Hoja de Trabajo para listado'!$DE$153:$DG$274,MATCH($A952,'Hoja de Trabajo para listado'!$DE$153:$DE$1048576,0),MATCH((CUADRO!L$5&amp;$E952),'Hoja de Trabajo para listado'!$DE$151:$DG$151,0)),0)+IFERROR(INDEX('Hoja de Trabajo para listado'!$CD$155:$DC$1048576,MATCH($A952,'Hoja de Trabajo para listado'!$CD$155:$CD$1048576,0),MATCH((CUADRO!L$5&amp;$E952),'Hoja de Trabajo para listado'!$CD$151:$DC$151,0)),0)</f>
        <v>0</v>
      </c>
      <c r="M952" s="243">
        <f ca="1">+IFERROR(INDEX('Hoja de Trabajo para listado'!$A$155:$Z$1048576,MATCH($A952,'Hoja de Trabajo para listado'!$A$155:$A$1048576,0),MATCH((CUADRO!M$5&amp;$E952),'Hoja de Trabajo para listado'!$A$151:$Z$151,0)),0)+IFERROR(INDEX('Hoja de Trabajo para listado'!$AB$155:$BA$1048576,MATCH($A952,'Hoja de Trabajo para listado'!$AB$155:$AB$1048576,0),MATCH((CUADRO!M$5&amp;$E952),'Hoja de Trabajo para listado'!$AB$151:$BA$151,0)),0)+IFERROR(INDEX('Hoja de Trabajo para listado'!$BC$155:$CB$1048576,MATCH($A952,'Hoja de Trabajo para listado'!$BC$155:$BC$1048576,0),MATCH((CUADRO!M$5&amp;$E952),'Hoja de Trabajo para listado'!$BC$151:$CB$151,0)),0)+IFERROR(INDEX('Hoja de Trabajo para listado'!$DE$153:$DG$274,MATCH($A952,'Hoja de Trabajo para listado'!$DE$153:$DE$1048576,0),MATCH((CUADRO!M$5&amp;$E952),'Hoja de Trabajo para listado'!$DE$151:$DG$151,0)),0)+IFERROR(INDEX('Hoja de Trabajo para listado'!$CD$155:$DC$1048576,MATCH($A952,'Hoja de Trabajo para listado'!$CD$155:$CD$1048576,0),MATCH((CUADRO!M$5&amp;$E952),'Hoja de Trabajo para listado'!$CD$151:$DC$151,0)),0)</f>
        <v>0</v>
      </c>
      <c r="N952" s="243">
        <f ca="1">+IFERROR(INDEX('Hoja de Trabajo para listado'!$A$155:$Z$1048576,MATCH($A952,'Hoja de Trabajo para listado'!$A$155:$A$1048576,0),MATCH((CUADRO!N$5&amp;$E952),'Hoja de Trabajo para listado'!$A$151:$Z$151,0)),0)+IFERROR(INDEX('Hoja de Trabajo para listado'!$AB$155:$BA$1048576,MATCH($A952,'Hoja de Trabajo para listado'!$AB$155:$AB$1048576,0),MATCH((CUADRO!N$5&amp;$E952),'Hoja de Trabajo para listado'!$AB$151:$BA$151,0)),0)+IFERROR(INDEX('Hoja de Trabajo para listado'!$BC$155:$CB$1048576,MATCH($A952,'Hoja de Trabajo para listado'!$BC$155:$BC$1048576,0),MATCH((CUADRO!N$5&amp;$E952),'Hoja de Trabajo para listado'!$BC$151:$CB$151,0)),0)+IFERROR(INDEX('Hoja de Trabajo para listado'!$DE$153:$DG$274,MATCH($A952,'Hoja de Trabajo para listado'!$DE$153:$DE$1048576,0),MATCH((CUADRO!N$5&amp;$E952),'Hoja de Trabajo para listado'!$DE$151:$DG$151,0)),0)+IFERROR(INDEX('Hoja de Trabajo para listado'!$CD$155:$DC$1048576,MATCH($A952,'Hoja de Trabajo para listado'!$CD$155:$CD$1048576,0),MATCH((CUADRO!N$5&amp;$E952),'Hoja de Trabajo para listado'!$CD$151:$DC$151,0)),0)</f>
        <v>0</v>
      </c>
      <c r="O952" s="243">
        <f ca="1">+IFERROR(INDEX('Hoja de Trabajo para listado'!$A$155:$Z$1048576,MATCH($A952,'Hoja de Trabajo para listado'!$A$155:$A$1048576,0),MATCH((CUADRO!O$5&amp;$E952),'Hoja de Trabajo para listado'!$A$151:$Z$151,0)),0)+IFERROR(INDEX('Hoja de Trabajo para listado'!$AB$155:$BA$1048576,MATCH($A952,'Hoja de Trabajo para listado'!$AB$155:$AB$1048576,0),MATCH((CUADRO!O$5&amp;$E952),'Hoja de Trabajo para listado'!$AB$151:$BA$151,0)),0)+IFERROR(INDEX('Hoja de Trabajo para listado'!$BC$155:$CB$1048576,MATCH($A952,'Hoja de Trabajo para listado'!$BC$155:$BC$1048576,0),MATCH((CUADRO!O$5&amp;$E952),'Hoja de Trabajo para listado'!$BC$151:$CB$151,0)),0)+IFERROR(INDEX('Hoja de Trabajo para listado'!$DE$153:$DG$274,MATCH($A952,'Hoja de Trabajo para listado'!$DE$153:$DE$1048576,0),MATCH((CUADRO!O$5&amp;$E952),'Hoja de Trabajo para listado'!$DE$151:$DG$151,0)),0)+IFERROR(INDEX('Hoja de Trabajo para listado'!$CD$155:$DC$1048576,MATCH($A952,'Hoja de Trabajo para listado'!$CD$155:$CD$1048576,0),MATCH((CUADRO!O$5&amp;$E952),'Hoja de Trabajo para listado'!$CD$151:$DC$151,0)),0)</f>
        <v>0</v>
      </c>
      <c r="P952" s="243">
        <f ca="1">+IFERROR(INDEX('Hoja de Trabajo para listado'!$A$155:$Z$1048576,MATCH($A952,'Hoja de Trabajo para listado'!$A$155:$A$1048576,0),MATCH((CUADRO!P$5&amp;$E952),'Hoja de Trabajo para listado'!$A$151:$Z$151,0)),0)+IFERROR(INDEX('Hoja de Trabajo para listado'!$AB$155:$BA$1048576,MATCH($A952,'Hoja de Trabajo para listado'!$AB$155:$AB$1048576,0),MATCH((CUADRO!P$5&amp;$E952),'Hoja de Trabajo para listado'!$AB$151:$BA$151,0)),0)+IFERROR(INDEX('Hoja de Trabajo para listado'!$BC$155:$CB$1048576,MATCH($A952,'Hoja de Trabajo para listado'!$BC$155:$BC$1048576,0),MATCH((CUADRO!P$5&amp;$E952),'Hoja de Trabajo para listado'!$BC$151:$CB$151,0)),0)+IFERROR(INDEX('Hoja de Trabajo para listado'!$DE$153:$DG$274,MATCH($A952,'Hoja de Trabajo para listado'!$DE$153:$DE$1048576,0),MATCH((CUADRO!P$5&amp;$E952),'Hoja de Trabajo para listado'!$DE$151:$DG$151,0)),0)+IFERROR(INDEX('Hoja de Trabajo para listado'!$CD$155:$DC$1048576,MATCH($A952,'Hoja de Trabajo para listado'!$CD$155:$CD$1048576,0),MATCH((CUADRO!P$5&amp;$E952),'Hoja de Trabajo para listado'!$CD$151:$DC$151,0)),0)</f>
        <v>0</v>
      </c>
      <c r="Q952" s="243">
        <f ca="1">+IFERROR(INDEX('Hoja de Trabajo para listado'!$A$155:$Z$1048576,MATCH($A952,'Hoja de Trabajo para listado'!$A$155:$A$1048576,0),MATCH((CUADRO!Q$5&amp;$E952),'Hoja de Trabajo para listado'!$A$151:$Z$151,0)),0)+IFERROR(INDEX('Hoja de Trabajo para listado'!$AB$155:$BA$1048576,MATCH($A952,'Hoja de Trabajo para listado'!$AB$155:$AB$1048576,0),MATCH((CUADRO!Q$5&amp;$E952),'Hoja de Trabajo para listado'!$AB$151:$BA$151,0)),0)+IFERROR(INDEX('Hoja de Trabajo para listado'!$BC$155:$CB$1048576,MATCH($A952,'Hoja de Trabajo para listado'!$BC$155:$BC$1048576,0),MATCH((CUADRO!Q$5&amp;$E952),'Hoja de Trabajo para listado'!$BC$151:$CB$151,0)),0)+IFERROR(INDEX('Hoja de Trabajo para listado'!$DE$153:$DG$274,MATCH($A952,'Hoja de Trabajo para listado'!$DE$153:$DE$1048576,0),MATCH((CUADRO!Q$5&amp;$E952),'Hoja de Trabajo para listado'!$DE$151:$DG$151,0)),0)+IFERROR(INDEX('Hoja de Trabajo para listado'!$CD$155:$DC$1048576,MATCH($A952,'Hoja de Trabajo para listado'!$CD$155:$CD$1048576,0),MATCH((CUADRO!Q$5&amp;$E952),'Hoja de Trabajo para listado'!$CD$151:$DC$151,0)),0)</f>
        <v>0</v>
      </c>
      <c r="R952" s="243">
        <f t="shared" ca="1" si="31"/>
        <v>0</v>
      </c>
      <c r="S952" s="249"/>
      <c r="T952" s="243">
        <f ca="1">+T953</f>
        <v>0</v>
      </c>
      <c r="U952" s="242">
        <f t="shared" si="32"/>
        <v>1</v>
      </c>
      <c r="V952" s="333" t="str">
        <f>+VLOOKUP(A952,bd_lista!$A$3:$E$590,5,FALSE)</f>
        <v>Gobiernos Autonomos Municipales</v>
      </c>
      <c r="W952" s="391" t="str">
        <f>+V952</f>
        <v>Gobiernos Autonomos Municipales</v>
      </c>
      <c r="X952" s="242">
        <f>+VLOOKUP(A952,[4]Sheet1!$A$13:$D$744,4,FALSE)</f>
        <v>0</v>
      </c>
      <c r="Y952" s="242" t="e">
        <f>+VLOOKUP(X952,bd_lista!$A$3:$C$590,3,FALSE)</f>
        <v>#N/A</v>
      </c>
      <c r="Z952" s="294">
        <f>+X952</f>
        <v>0</v>
      </c>
      <c r="AA952" s="295" t="e">
        <f>+Y952</f>
        <v>#N/A</v>
      </c>
    </row>
    <row r="953" spans="1:27" customFormat="1" ht="15" hidden="1" customHeight="1">
      <c r="A953" s="32">
        <v>1709</v>
      </c>
      <c r="B953" s="388"/>
      <c r="C953" s="247" t="str">
        <f>+VLOOKUP(A953,bd_lista!$A$3:$C$590,3,FALSE)</f>
        <v>Gobierno Autónomo Municipal de San Rafael</v>
      </c>
      <c r="D953" s="390"/>
      <c r="E953" s="244" t="s">
        <v>1305</v>
      </c>
      <c r="F953" s="245">
        <f ca="1">+IFERROR(INDEX('Hoja de Trabajo para listado'!$A$155:$Z$1048576,MATCH($A953,'Hoja de Trabajo para listado'!$A$155:$A$1048576,0),MATCH((CUADRO!F$5&amp;$E953),'Hoja de Trabajo para listado'!$A$151:$Z$151,0)),0)+IFERROR(INDEX('Hoja de Trabajo para listado'!$AB$155:$BA$1048576,MATCH($A953,'Hoja de Trabajo para listado'!$AB$155:$AB$1048576,0),MATCH((CUADRO!F$5&amp;$E953),'Hoja de Trabajo para listado'!$AB$151:$BA$151,0)),0)+IFERROR(INDEX('Hoja de Trabajo para listado'!$BC$155:$CB$1048576,MATCH($A953,'Hoja de Trabajo para listado'!$BC$155:$BC$1048576,0),MATCH((CUADRO!F$5&amp;$E953),'Hoja de Trabajo para listado'!$BC$151:$CB$151,0)),0)+IFERROR(INDEX('Hoja de Trabajo para listado'!$DE$153:$DG$274,MATCH($A953,'Hoja de Trabajo para listado'!$DE$153:$DE$1048576,0),MATCH((CUADRO!F$5&amp;$E953),'Hoja de Trabajo para listado'!$DE$151:$DG$151,0)),0)+IFERROR(INDEX('Hoja de Trabajo para listado'!$CD$155:$DC$1048576,MATCH($A953,'Hoja de Trabajo para listado'!$CD$155:$CD$1048576,0),MATCH((CUADRO!F$5&amp;$E953),'Hoja de Trabajo para listado'!$CD$151:$DC$151,0)),0)</f>
        <v>0</v>
      </c>
      <c r="G953" s="245">
        <f ca="1">+IFERROR(INDEX('Hoja de Trabajo para listado'!$A$155:$Z$1048576,MATCH($A953,'Hoja de Trabajo para listado'!$A$155:$A$1048576,0),MATCH((CUADRO!G$5&amp;$E953),'Hoja de Trabajo para listado'!$A$151:$Z$151,0)),0)+IFERROR(INDEX('Hoja de Trabajo para listado'!$AB$155:$BA$1048576,MATCH($A953,'Hoja de Trabajo para listado'!$AB$155:$AB$1048576,0),MATCH((CUADRO!G$5&amp;$E953),'Hoja de Trabajo para listado'!$AB$151:$BA$151,0)),0)+IFERROR(INDEX('Hoja de Trabajo para listado'!$BC$155:$CB$1048576,MATCH($A953,'Hoja de Trabajo para listado'!$BC$155:$BC$1048576,0),MATCH((CUADRO!G$5&amp;$E953),'Hoja de Trabajo para listado'!$BC$151:$CB$151,0)),0)+IFERROR(INDEX('Hoja de Trabajo para listado'!$DE$153:$DG$274,MATCH($A953,'Hoja de Trabajo para listado'!$DE$153:$DE$1048576,0),MATCH((CUADRO!G$5&amp;$E953),'Hoja de Trabajo para listado'!$DE$151:$DG$151,0)),0)+IFERROR(INDEX('Hoja de Trabajo para listado'!$CD$155:$DC$1048576,MATCH($A953,'Hoja de Trabajo para listado'!$CD$155:$CD$1048576,0),MATCH((CUADRO!G$5&amp;$E953),'Hoja de Trabajo para listado'!$CD$151:$DC$151,0)),0)</f>
        <v>0</v>
      </c>
      <c r="H953" s="245">
        <f ca="1">+IFERROR(INDEX('Hoja de Trabajo para listado'!$A$155:$Z$1048576,MATCH($A953,'Hoja de Trabajo para listado'!$A$155:$A$1048576,0),MATCH((CUADRO!H$5&amp;$E953),'Hoja de Trabajo para listado'!$A$151:$Z$151,0)),0)+IFERROR(INDEX('Hoja de Trabajo para listado'!$AB$155:$BA$1048576,MATCH($A953,'Hoja de Trabajo para listado'!$AB$155:$AB$1048576,0),MATCH((CUADRO!H$5&amp;$E953),'Hoja de Trabajo para listado'!$AB$151:$BA$151,0)),0)+IFERROR(INDEX('Hoja de Trabajo para listado'!$BC$155:$CB$1048576,MATCH($A953,'Hoja de Trabajo para listado'!$BC$155:$BC$1048576,0),MATCH((CUADRO!H$5&amp;$E953),'Hoja de Trabajo para listado'!$BC$151:$CB$151,0)),0)+IFERROR(INDEX('Hoja de Trabajo para listado'!$DE$153:$DG$274,MATCH($A953,'Hoja de Trabajo para listado'!$DE$153:$DE$1048576,0),MATCH((CUADRO!H$5&amp;$E953),'Hoja de Trabajo para listado'!$DE$151:$DG$151,0)),0)+IFERROR(INDEX('Hoja de Trabajo para listado'!$CD$155:$DC$1048576,MATCH($A953,'Hoja de Trabajo para listado'!$CD$155:$CD$1048576,0),MATCH((CUADRO!H$5&amp;$E953),'Hoja de Trabajo para listado'!$CD$151:$DC$151,0)),0)</f>
        <v>0</v>
      </c>
      <c r="I953" s="245">
        <f ca="1">+IFERROR(INDEX('Hoja de Trabajo para listado'!$A$155:$Z$1048576,MATCH($A953,'Hoja de Trabajo para listado'!$A$155:$A$1048576,0),MATCH((CUADRO!I$5&amp;$E953),'Hoja de Trabajo para listado'!$A$151:$Z$151,0)),0)+IFERROR(INDEX('Hoja de Trabajo para listado'!$AB$155:$BA$1048576,MATCH($A953,'Hoja de Trabajo para listado'!$AB$155:$AB$1048576,0),MATCH((CUADRO!I$5&amp;$E953),'Hoja de Trabajo para listado'!$AB$151:$BA$151,0)),0)+IFERROR(INDEX('Hoja de Trabajo para listado'!$BC$155:$CB$1048576,MATCH($A953,'Hoja de Trabajo para listado'!$BC$155:$BC$1048576,0),MATCH((CUADRO!I$5&amp;$E953),'Hoja de Trabajo para listado'!$BC$151:$CB$151,0)),0)+IFERROR(INDEX('Hoja de Trabajo para listado'!$DE$153:$DG$274,MATCH($A953,'Hoja de Trabajo para listado'!$DE$153:$DE$1048576,0),MATCH((CUADRO!I$5&amp;$E953),'Hoja de Trabajo para listado'!$DE$151:$DG$151,0)),0)+IFERROR(INDEX('Hoja de Trabajo para listado'!$CD$155:$DC$1048576,MATCH($A953,'Hoja de Trabajo para listado'!$CD$155:$CD$1048576,0),MATCH((CUADRO!I$5&amp;$E953),'Hoja de Trabajo para listado'!$CD$151:$DC$151,0)),0)</f>
        <v>0</v>
      </c>
      <c r="J953" s="245">
        <f ca="1">+IFERROR(INDEX('Hoja de Trabajo para listado'!$A$155:$Z$1048576,MATCH($A953,'Hoja de Trabajo para listado'!$A$155:$A$1048576,0),MATCH((CUADRO!J$5&amp;$E953),'Hoja de Trabajo para listado'!$A$151:$Z$151,0)),0)+IFERROR(INDEX('Hoja de Trabajo para listado'!$AB$155:$BA$1048576,MATCH($A953,'Hoja de Trabajo para listado'!$AB$155:$AB$1048576,0),MATCH((CUADRO!J$5&amp;$E953),'Hoja de Trabajo para listado'!$AB$151:$BA$151,0)),0)+IFERROR(INDEX('Hoja de Trabajo para listado'!$BC$155:$CB$1048576,MATCH($A953,'Hoja de Trabajo para listado'!$BC$155:$BC$1048576,0),MATCH((CUADRO!J$5&amp;$E953),'Hoja de Trabajo para listado'!$BC$151:$CB$151,0)),0)+IFERROR(INDEX('Hoja de Trabajo para listado'!$DE$153:$DG$274,MATCH($A953,'Hoja de Trabajo para listado'!$DE$153:$DE$1048576,0),MATCH((CUADRO!J$5&amp;$E953),'Hoja de Trabajo para listado'!$DE$151:$DG$151,0)),0)+IFERROR(INDEX('Hoja de Trabajo para listado'!$CD$155:$DC$1048576,MATCH($A953,'Hoja de Trabajo para listado'!$CD$155:$CD$1048576,0),MATCH((CUADRO!J$5&amp;$E953),'Hoja de Trabajo para listado'!$CD$151:$DC$151,0)),0)</f>
        <v>0</v>
      </c>
      <c r="K953" s="245">
        <f ca="1">+IFERROR(INDEX('Hoja de Trabajo para listado'!$A$155:$Z$1048576,MATCH($A953,'Hoja de Trabajo para listado'!$A$155:$A$1048576,0),MATCH((CUADRO!K$5&amp;$E953),'Hoja de Trabajo para listado'!$A$151:$Z$151,0)),0)+IFERROR(INDEX('Hoja de Trabajo para listado'!$AB$155:$BA$1048576,MATCH($A953,'Hoja de Trabajo para listado'!$AB$155:$AB$1048576,0),MATCH((CUADRO!K$5&amp;$E953),'Hoja de Trabajo para listado'!$AB$151:$BA$151,0)),0)+IFERROR(INDEX('Hoja de Trabajo para listado'!$BC$155:$CB$1048576,MATCH($A953,'Hoja de Trabajo para listado'!$BC$155:$BC$1048576,0),MATCH((CUADRO!K$5&amp;$E953),'Hoja de Trabajo para listado'!$BC$151:$CB$151,0)),0)+IFERROR(INDEX('Hoja de Trabajo para listado'!$DE$153:$DG$274,MATCH($A953,'Hoja de Trabajo para listado'!$DE$153:$DE$1048576,0),MATCH((CUADRO!K$5&amp;$E953),'Hoja de Trabajo para listado'!$DE$151:$DG$151,0)),0)+IFERROR(INDEX('Hoja de Trabajo para listado'!$CD$155:$DC$1048576,MATCH($A953,'Hoja de Trabajo para listado'!$CD$155:$CD$1048576,0),MATCH((CUADRO!K$5&amp;$E953),'Hoja de Trabajo para listado'!$CD$151:$DC$151,0)),0)</f>
        <v>0</v>
      </c>
      <c r="L953" s="245">
        <f ca="1">+IFERROR(INDEX('Hoja de Trabajo para listado'!$A$155:$Z$1048576,MATCH($A953,'Hoja de Trabajo para listado'!$A$155:$A$1048576,0),MATCH((CUADRO!L$5&amp;$E953),'Hoja de Trabajo para listado'!$A$151:$Z$151,0)),0)+IFERROR(INDEX('Hoja de Trabajo para listado'!$AB$155:$BA$1048576,MATCH($A953,'Hoja de Trabajo para listado'!$AB$155:$AB$1048576,0),MATCH((CUADRO!L$5&amp;$E953),'Hoja de Trabajo para listado'!$AB$151:$BA$151,0)),0)+IFERROR(INDEX('Hoja de Trabajo para listado'!$BC$155:$CB$1048576,MATCH($A953,'Hoja de Trabajo para listado'!$BC$155:$BC$1048576,0),MATCH((CUADRO!L$5&amp;$E953),'Hoja de Trabajo para listado'!$BC$151:$CB$151,0)),0)+IFERROR(INDEX('Hoja de Trabajo para listado'!$DE$153:$DG$274,MATCH($A953,'Hoja de Trabajo para listado'!$DE$153:$DE$1048576,0),MATCH((CUADRO!L$5&amp;$E953),'Hoja de Trabajo para listado'!$DE$151:$DG$151,0)),0)+IFERROR(INDEX('Hoja de Trabajo para listado'!$CD$155:$DC$1048576,MATCH($A953,'Hoja de Trabajo para listado'!$CD$155:$CD$1048576,0),MATCH((CUADRO!L$5&amp;$E953),'Hoja de Trabajo para listado'!$CD$151:$DC$151,0)),0)</f>
        <v>0</v>
      </c>
      <c r="M953" s="245">
        <f ca="1">+IFERROR(INDEX('Hoja de Trabajo para listado'!$A$155:$Z$1048576,MATCH($A953,'Hoja de Trabajo para listado'!$A$155:$A$1048576,0),MATCH((CUADRO!M$5&amp;$E953),'Hoja de Trabajo para listado'!$A$151:$Z$151,0)),0)+IFERROR(INDEX('Hoja de Trabajo para listado'!$AB$155:$BA$1048576,MATCH($A953,'Hoja de Trabajo para listado'!$AB$155:$AB$1048576,0),MATCH((CUADRO!M$5&amp;$E953),'Hoja de Trabajo para listado'!$AB$151:$BA$151,0)),0)+IFERROR(INDEX('Hoja de Trabajo para listado'!$BC$155:$CB$1048576,MATCH($A953,'Hoja de Trabajo para listado'!$BC$155:$BC$1048576,0),MATCH((CUADRO!M$5&amp;$E953),'Hoja de Trabajo para listado'!$BC$151:$CB$151,0)),0)+IFERROR(INDEX('Hoja de Trabajo para listado'!$DE$153:$DG$274,MATCH($A953,'Hoja de Trabajo para listado'!$DE$153:$DE$1048576,0),MATCH((CUADRO!M$5&amp;$E953),'Hoja de Trabajo para listado'!$DE$151:$DG$151,0)),0)+IFERROR(INDEX('Hoja de Trabajo para listado'!$CD$155:$DC$1048576,MATCH($A953,'Hoja de Trabajo para listado'!$CD$155:$CD$1048576,0),MATCH((CUADRO!M$5&amp;$E953),'Hoja de Trabajo para listado'!$CD$151:$DC$151,0)),0)</f>
        <v>0</v>
      </c>
      <c r="N953" s="245">
        <f ca="1">+IFERROR(INDEX('Hoja de Trabajo para listado'!$A$155:$Z$1048576,MATCH($A953,'Hoja de Trabajo para listado'!$A$155:$A$1048576,0),MATCH((CUADRO!N$5&amp;$E953),'Hoja de Trabajo para listado'!$A$151:$Z$151,0)),0)+IFERROR(INDEX('Hoja de Trabajo para listado'!$AB$155:$BA$1048576,MATCH($A953,'Hoja de Trabajo para listado'!$AB$155:$AB$1048576,0),MATCH((CUADRO!N$5&amp;$E953),'Hoja de Trabajo para listado'!$AB$151:$BA$151,0)),0)+IFERROR(INDEX('Hoja de Trabajo para listado'!$BC$155:$CB$1048576,MATCH($A953,'Hoja de Trabajo para listado'!$BC$155:$BC$1048576,0),MATCH((CUADRO!N$5&amp;$E953),'Hoja de Trabajo para listado'!$BC$151:$CB$151,0)),0)+IFERROR(INDEX('Hoja de Trabajo para listado'!$DE$153:$DG$274,MATCH($A953,'Hoja de Trabajo para listado'!$DE$153:$DE$1048576,0),MATCH((CUADRO!N$5&amp;$E953),'Hoja de Trabajo para listado'!$DE$151:$DG$151,0)),0)+IFERROR(INDEX('Hoja de Trabajo para listado'!$CD$155:$DC$1048576,MATCH($A953,'Hoja de Trabajo para listado'!$CD$155:$CD$1048576,0),MATCH((CUADRO!N$5&amp;$E953),'Hoja de Trabajo para listado'!$CD$151:$DC$151,0)),0)</f>
        <v>0</v>
      </c>
      <c r="O953" s="245">
        <f ca="1">+IFERROR(INDEX('Hoja de Trabajo para listado'!$A$155:$Z$1048576,MATCH($A953,'Hoja de Trabajo para listado'!$A$155:$A$1048576,0),MATCH((CUADRO!O$5&amp;$E953),'Hoja de Trabajo para listado'!$A$151:$Z$151,0)),0)+IFERROR(INDEX('Hoja de Trabajo para listado'!$AB$155:$BA$1048576,MATCH($A953,'Hoja de Trabajo para listado'!$AB$155:$AB$1048576,0),MATCH((CUADRO!O$5&amp;$E953),'Hoja de Trabajo para listado'!$AB$151:$BA$151,0)),0)+IFERROR(INDEX('Hoja de Trabajo para listado'!$BC$155:$CB$1048576,MATCH($A953,'Hoja de Trabajo para listado'!$BC$155:$BC$1048576,0),MATCH((CUADRO!O$5&amp;$E953),'Hoja de Trabajo para listado'!$BC$151:$CB$151,0)),0)+IFERROR(INDEX('Hoja de Trabajo para listado'!$DE$153:$DG$274,MATCH($A953,'Hoja de Trabajo para listado'!$DE$153:$DE$1048576,0),MATCH((CUADRO!O$5&amp;$E953),'Hoja de Trabajo para listado'!$DE$151:$DG$151,0)),0)+IFERROR(INDEX('Hoja de Trabajo para listado'!$CD$155:$DC$1048576,MATCH($A953,'Hoja de Trabajo para listado'!$CD$155:$CD$1048576,0),MATCH((CUADRO!O$5&amp;$E953),'Hoja de Trabajo para listado'!$CD$151:$DC$151,0)),0)</f>
        <v>0</v>
      </c>
      <c r="P953" s="245">
        <f ca="1">+IFERROR(INDEX('Hoja de Trabajo para listado'!$A$155:$Z$1048576,MATCH($A953,'Hoja de Trabajo para listado'!$A$155:$A$1048576,0),MATCH((CUADRO!P$5&amp;$E953),'Hoja de Trabajo para listado'!$A$151:$Z$151,0)),0)+IFERROR(INDEX('Hoja de Trabajo para listado'!$AB$155:$BA$1048576,MATCH($A953,'Hoja de Trabajo para listado'!$AB$155:$AB$1048576,0),MATCH((CUADRO!P$5&amp;$E953),'Hoja de Trabajo para listado'!$AB$151:$BA$151,0)),0)+IFERROR(INDEX('Hoja de Trabajo para listado'!$BC$155:$CB$1048576,MATCH($A953,'Hoja de Trabajo para listado'!$BC$155:$BC$1048576,0),MATCH((CUADRO!P$5&amp;$E953),'Hoja de Trabajo para listado'!$BC$151:$CB$151,0)),0)+IFERROR(INDEX('Hoja de Trabajo para listado'!$DE$153:$DG$274,MATCH($A953,'Hoja de Trabajo para listado'!$DE$153:$DE$1048576,0),MATCH((CUADRO!P$5&amp;$E953),'Hoja de Trabajo para listado'!$DE$151:$DG$151,0)),0)+IFERROR(INDEX('Hoja de Trabajo para listado'!$CD$155:$DC$1048576,MATCH($A953,'Hoja de Trabajo para listado'!$CD$155:$CD$1048576,0),MATCH((CUADRO!P$5&amp;$E953),'Hoja de Trabajo para listado'!$CD$151:$DC$151,0)),0)</f>
        <v>0</v>
      </c>
      <c r="Q953" s="245">
        <f ca="1">+IFERROR(INDEX('Hoja de Trabajo para listado'!$A$155:$Z$1048576,MATCH($A953,'Hoja de Trabajo para listado'!$A$155:$A$1048576,0),MATCH((CUADRO!Q$5&amp;$E953),'Hoja de Trabajo para listado'!$A$151:$Z$151,0)),0)+IFERROR(INDEX('Hoja de Trabajo para listado'!$AB$155:$BA$1048576,MATCH($A953,'Hoja de Trabajo para listado'!$AB$155:$AB$1048576,0),MATCH((CUADRO!Q$5&amp;$E953),'Hoja de Trabajo para listado'!$AB$151:$BA$151,0)),0)+IFERROR(INDEX('Hoja de Trabajo para listado'!$BC$155:$CB$1048576,MATCH($A953,'Hoja de Trabajo para listado'!$BC$155:$BC$1048576,0),MATCH((CUADRO!Q$5&amp;$E953),'Hoja de Trabajo para listado'!$BC$151:$CB$151,0)),0)+IFERROR(INDEX('Hoja de Trabajo para listado'!$DE$153:$DG$274,MATCH($A953,'Hoja de Trabajo para listado'!$DE$153:$DE$1048576,0),MATCH((CUADRO!Q$5&amp;$E953),'Hoja de Trabajo para listado'!$DE$151:$DG$151,0)),0)+IFERROR(INDEX('Hoja de Trabajo para listado'!$CD$155:$DC$1048576,MATCH($A953,'Hoja de Trabajo para listado'!$CD$155:$CD$1048576,0),MATCH((CUADRO!Q$5&amp;$E953),'Hoja de Trabajo para listado'!$CD$151:$DC$151,0)),0)</f>
        <v>0</v>
      </c>
      <c r="R953" s="245">
        <f t="shared" ca="1" si="31"/>
        <v>0</v>
      </c>
      <c r="S953" s="259">
        <f ca="1">+R952+R953</f>
        <v>0</v>
      </c>
      <c r="T953" s="245">
        <f ca="1">+S953</f>
        <v>0</v>
      </c>
      <c r="U953" s="244">
        <f t="shared" si="32"/>
        <v>2</v>
      </c>
      <c r="V953" s="333" t="str">
        <f>+VLOOKUP(A953,bd_lista!$A$3:$E$590,5,FALSE)</f>
        <v>Gobiernos Autonomos Municipales</v>
      </c>
      <c r="W953" s="392"/>
      <c r="X953" s="242">
        <f>+VLOOKUP(A953,[4]Sheet1!$A$13:$D$744,4,FALSE)</f>
        <v>0</v>
      </c>
      <c r="Y953" s="242" t="e">
        <f>+VLOOKUP(X953,bd_lista!$A$3:$C$590,3,FALSE)</f>
        <v>#N/A</v>
      </c>
      <c r="Z953" s="292"/>
      <c r="AA953" s="293"/>
    </row>
    <row r="954" spans="1:27" customFormat="1" ht="15" hidden="1" customHeight="1">
      <c r="A954" s="32">
        <v>1710</v>
      </c>
      <c r="B954" s="387">
        <f>+A954</f>
        <v>1710</v>
      </c>
      <c r="C954" s="247" t="str">
        <f>+VLOOKUP(A954,bd_lista!$A$3:$C$590,3,FALSE)</f>
        <v>Gobierno Autónomo Municipal de Buena Vista</v>
      </c>
      <c r="D954" s="389" t="str">
        <f>+C954</f>
        <v>Gobierno Autónomo Municipal de Buena Vista</v>
      </c>
      <c r="E954" s="242" t="s">
        <v>1304</v>
      </c>
      <c r="F954" s="243">
        <f ca="1">+IFERROR(INDEX('Hoja de Trabajo para listado'!$A$155:$Z$1048576,MATCH($A954,'Hoja de Trabajo para listado'!$A$155:$A$1048576,0),MATCH((CUADRO!F$5&amp;$E954),'Hoja de Trabajo para listado'!$A$151:$Z$151,0)),0)+IFERROR(INDEX('Hoja de Trabajo para listado'!$AB$155:$BA$1048576,MATCH($A954,'Hoja de Trabajo para listado'!$AB$155:$AB$1048576,0),MATCH((CUADRO!F$5&amp;$E954),'Hoja de Trabajo para listado'!$AB$151:$BA$151,0)),0)+IFERROR(INDEX('Hoja de Trabajo para listado'!$BC$155:$CB$1048576,MATCH($A954,'Hoja de Trabajo para listado'!$BC$155:$BC$1048576,0),MATCH((CUADRO!F$5&amp;$E954),'Hoja de Trabajo para listado'!$BC$151:$CB$151,0)),0)+IFERROR(INDEX('Hoja de Trabajo para listado'!$DE$153:$DG$274,MATCH($A954,'Hoja de Trabajo para listado'!$DE$153:$DE$1048576,0),MATCH((CUADRO!F$5&amp;$E954),'Hoja de Trabajo para listado'!$DE$151:$DG$151,0)),0)+IFERROR(INDEX('Hoja de Trabajo para listado'!$CD$155:$DC$1048576,MATCH($A954,'Hoja de Trabajo para listado'!$CD$155:$CD$1048576,0),MATCH((CUADRO!F$5&amp;$E954),'Hoja de Trabajo para listado'!$CD$151:$DC$151,0)),0)</f>
        <v>0</v>
      </c>
      <c r="G954" s="243">
        <f ca="1">+IFERROR(INDEX('Hoja de Trabajo para listado'!$A$155:$Z$1048576,MATCH($A954,'Hoja de Trabajo para listado'!$A$155:$A$1048576,0),MATCH((CUADRO!G$5&amp;$E954),'Hoja de Trabajo para listado'!$A$151:$Z$151,0)),0)+IFERROR(INDEX('Hoja de Trabajo para listado'!$AB$155:$BA$1048576,MATCH($A954,'Hoja de Trabajo para listado'!$AB$155:$AB$1048576,0),MATCH((CUADRO!G$5&amp;$E954),'Hoja de Trabajo para listado'!$AB$151:$BA$151,0)),0)+IFERROR(INDEX('Hoja de Trabajo para listado'!$BC$155:$CB$1048576,MATCH($A954,'Hoja de Trabajo para listado'!$BC$155:$BC$1048576,0),MATCH((CUADRO!G$5&amp;$E954),'Hoja de Trabajo para listado'!$BC$151:$CB$151,0)),0)+IFERROR(INDEX('Hoja de Trabajo para listado'!$DE$153:$DG$274,MATCH($A954,'Hoja de Trabajo para listado'!$DE$153:$DE$1048576,0),MATCH((CUADRO!G$5&amp;$E954),'Hoja de Trabajo para listado'!$DE$151:$DG$151,0)),0)+IFERROR(INDEX('Hoja de Trabajo para listado'!$CD$155:$DC$1048576,MATCH($A954,'Hoja de Trabajo para listado'!$CD$155:$CD$1048576,0),MATCH((CUADRO!G$5&amp;$E954),'Hoja de Trabajo para listado'!$CD$151:$DC$151,0)),0)</f>
        <v>0</v>
      </c>
      <c r="H954" s="243">
        <f ca="1">+IFERROR(INDEX('Hoja de Trabajo para listado'!$A$155:$Z$1048576,MATCH($A954,'Hoja de Trabajo para listado'!$A$155:$A$1048576,0),MATCH((CUADRO!H$5&amp;$E954),'Hoja de Trabajo para listado'!$A$151:$Z$151,0)),0)+IFERROR(INDEX('Hoja de Trabajo para listado'!$AB$155:$BA$1048576,MATCH($A954,'Hoja de Trabajo para listado'!$AB$155:$AB$1048576,0),MATCH((CUADRO!H$5&amp;$E954),'Hoja de Trabajo para listado'!$AB$151:$BA$151,0)),0)+IFERROR(INDEX('Hoja de Trabajo para listado'!$BC$155:$CB$1048576,MATCH($A954,'Hoja de Trabajo para listado'!$BC$155:$BC$1048576,0),MATCH((CUADRO!H$5&amp;$E954),'Hoja de Trabajo para listado'!$BC$151:$CB$151,0)),0)+IFERROR(INDEX('Hoja de Trabajo para listado'!$DE$153:$DG$274,MATCH($A954,'Hoja de Trabajo para listado'!$DE$153:$DE$1048576,0),MATCH((CUADRO!H$5&amp;$E954),'Hoja de Trabajo para listado'!$DE$151:$DG$151,0)),0)+IFERROR(INDEX('Hoja de Trabajo para listado'!$CD$155:$DC$1048576,MATCH($A954,'Hoja de Trabajo para listado'!$CD$155:$CD$1048576,0),MATCH((CUADRO!H$5&amp;$E954),'Hoja de Trabajo para listado'!$CD$151:$DC$151,0)),0)</f>
        <v>0</v>
      </c>
      <c r="I954" s="243">
        <f ca="1">+IFERROR(INDEX('Hoja de Trabajo para listado'!$A$155:$Z$1048576,MATCH($A954,'Hoja de Trabajo para listado'!$A$155:$A$1048576,0),MATCH((CUADRO!I$5&amp;$E954),'Hoja de Trabajo para listado'!$A$151:$Z$151,0)),0)+IFERROR(INDEX('Hoja de Trabajo para listado'!$AB$155:$BA$1048576,MATCH($A954,'Hoja de Trabajo para listado'!$AB$155:$AB$1048576,0),MATCH((CUADRO!I$5&amp;$E954),'Hoja de Trabajo para listado'!$AB$151:$BA$151,0)),0)+IFERROR(INDEX('Hoja de Trabajo para listado'!$BC$155:$CB$1048576,MATCH($A954,'Hoja de Trabajo para listado'!$BC$155:$BC$1048576,0),MATCH((CUADRO!I$5&amp;$E954),'Hoja de Trabajo para listado'!$BC$151:$CB$151,0)),0)+IFERROR(INDEX('Hoja de Trabajo para listado'!$DE$153:$DG$274,MATCH($A954,'Hoja de Trabajo para listado'!$DE$153:$DE$1048576,0),MATCH((CUADRO!I$5&amp;$E954),'Hoja de Trabajo para listado'!$DE$151:$DG$151,0)),0)+IFERROR(INDEX('Hoja de Trabajo para listado'!$CD$155:$DC$1048576,MATCH($A954,'Hoja de Trabajo para listado'!$CD$155:$CD$1048576,0),MATCH((CUADRO!I$5&amp;$E954),'Hoja de Trabajo para listado'!$CD$151:$DC$151,0)),0)</f>
        <v>0</v>
      </c>
      <c r="J954" s="243">
        <f ca="1">+IFERROR(INDEX('Hoja de Trabajo para listado'!$A$155:$Z$1048576,MATCH($A954,'Hoja de Trabajo para listado'!$A$155:$A$1048576,0),MATCH((CUADRO!J$5&amp;$E954),'Hoja de Trabajo para listado'!$A$151:$Z$151,0)),0)+IFERROR(INDEX('Hoja de Trabajo para listado'!$AB$155:$BA$1048576,MATCH($A954,'Hoja de Trabajo para listado'!$AB$155:$AB$1048576,0),MATCH((CUADRO!J$5&amp;$E954),'Hoja de Trabajo para listado'!$AB$151:$BA$151,0)),0)+IFERROR(INDEX('Hoja de Trabajo para listado'!$BC$155:$CB$1048576,MATCH($A954,'Hoja de Trabajo para listado'!$BC$155:$BC$1048576,0),MATCH((CUADRO!J$5&amp;$E954),'Hoja de Trabajo para listado'!$BC$151:$CB$151,0)),0)+IFERROR(INDEX('Hoja de Trabajo para listado'!$DE$153:$DG$274,MATCH($A954,'Hoja de Trabajo para listado'!$DE$153:$DE$1048576,0),MATCH((CUADRO!J$5&amp;$E954),'Hoja de Trabajo para listado'!$DE$151:$DG$151,0)),0)+IFERROR(INDEX('Hoja de Trabajo para listado'!$CD$155:$DC$1048576,MATCH($A954,'Hoja de Trabajo para listado'!$CD$155:$CD$1048576,0),MATCH((CUADRO!J$5&amp;$E954),'Hoja de Trabajo para listado'!$CD$151:$DC$151,0)),0)</f>
        <v>0</v>
      </c>
      <c r="K954" s="243">
        <f ca="1">+IFERROR(INDEX('Hoja de Trabajo para listado'!$A$155:$Z$1048576,MATCH($A954,'Hoja de Trabajo para listado'!$A$155:$A$1048576,0),MATCH((CUADRO!K$5&amp;$E954),'Hoja de Trabajo para listado'!$A$151:$Z$151,0)),0)+IFERROR(INDEX('Hoja de Trabajo para listado'!$AB$155:$BA$1048576,MATCH($A954,'Hoja de Trabajo para listado'!$AB$155:$AB$1048576,0),MATCH((CUADRO!K$5&amp;$E954),'Hoja de Trabajo para listado'!$AB$151:$BA$151,0)),0)+IFERROR(INDEX('Hoja de Trabajo para listado'!$BC$155:$CB$1048576,MATCH($A954,'Hoja de Trabajo para listado'!$BC$155:$BC$1048576,0),MATCH((CUADRO!K$5&amp;$E954),'Hoja de Trabajo para listado'!$BC$151:$CB$151,0)),0)+IFERROR(INDEX('Hoja de Trabajo para listado'!$DE$153:$DG$274,MATCH($A954,'Hoja de Trabajo para listado'!$DE$153:$DE$1048576,0),MATCH((CUADRO!K$5&amp;$E954),'Hoja de Trabajo para listado'!$DE$151:$DG$151,0)),0)+IFERROR(INDEX('Hoja de Trabajo para listado'!$CD$155:$DC$1048576,MATCH($A954,'Hoja de Trabajo para listado'!$CD$155:$CD$1048576,0),MATCH((CUADRO!K$5&amp;$E954),'Hoja de Trabajo para listado'!$CD$151:$DC$151,0)),0)</f>
        <v>0</v>
      </c>
      <c r="L954" s="243">
        <f ca="1">+IFERROR(INDEX('Hoja de Trabajo para listado'!$A$155:$Z$1048576,MATCH($A954,'Hoja de Trabajo para listado'!$A$155:$A$1048576,0),MATCH((CUADRO!L$5&amp;$E954),'Hoja de Trabajo para listado'!$A$151:$Z$151,0)),0)+IFERROR(INDEX('Hoja de Trabajo para listado'!$AB$155:$BA$1048576,MATCH($A954,'Hoja de Trabajo para listado'!$AB$155:$AB$1048576,0),MATCH((CUADRO!L$5&amp;$E954),'Hoja de Trabajo para listado'!$AB$151:$BA$151,0)),0)+IFERROR(INDEX('Hoja de Trabajo para listado'!$BC$155:$CB$1048576,MATCH($A954,'Hoja de Trabajo para listado'!$BC$155:$BC$1048576,0),MATCH((CUADRO!L$5&amp;$E954),'Hoja de Trabajo para listado'!$BC$151:$CB$151,0)),0)+IFERROR(INDEX('Hoja de Trabajo para listado'!$DE$153:$DG$274,MATCH($A954,'Hoja de Trabajo para listado'!$DE$153:$DE$1048576,0),MATCH((CUADRO!L$5&amp;$E954),'Hoja de Trabajo para listado'!$DE$151:$DG$151,0)),0)+IFERROR(INDEX('Hoja de Trabajo para listado'!$CD$155:$DC$1048576,MATCH($A954,'Hoja de Trabajo para listado'!$CD$155:$CD$1048576,0),MATCH((CUADRO!L$5&amp;$E954),'Hoja de Trabajo para listado'!$CD$151:$DC$151,0)),0)</f>
        <v>0</v>
      </c>
      <c r="M954" s="243">
        <f ca="1">+IFERROR(INDEX('Hoja de Trabajo para listado'!$A$155:$Z$1048576,MATCH($A954,'Hoja de Trabajo para listado'!$A$155:$A$1048576,0),MATCH((CUADRO!M$5&amp;$E954),'Hoja de Trabajo para listado'!$A$151:$Z$151,0)),0)+IFERROR(INDEX('Hoja de Trabajo para listado'!$AB$155:$BA$1048576,MATCH($A954,'Hoja de Trabajo para listado'!$AB$155:$AB$1048576,0),MATCH((CUADRO!M$5&amp;$E954),'Hoja de Trabajo para listado'!$AB$151:$BA$151,0)),0)+IFERROR(INDEX('Hoja de Trabajo para listado'!$BC$155:$CB$1048576,MATCH($A954,'Hoja de Trabajo para listado'!$BC$155:$BC$1048576,0),MATCH((CUADRO!M$5&amp;$E954),'Hoja de Trabajo para listado'!$BC$151:$CB$151,0)),0)+IFERROR(INDEX('Hoja de Trabajo para listado'!$DE$153:$DG$274,MATCH($A954,'Hoja de Trabajo para listado'!$DE$153:$DE$1048576,0),MATCH((CUADRO!M$5&amp;$E954),'Hoja de Trabajo para listado'!$DE$151:$DG$151,0)),0)+IFERROR(INDEX('Hoja de Trabajo para listado'!$CD$155:$DC$1048576,MATCH($A954,'Hoja de Trabajo para listado'!$CD$155:$CD$1048576,0),MATCH((CUADRO!M$5&amp;$E954),'Hoja de Trabajo para listado'!$CD$151:$DC$151,0)),0)</f>
        <v>0</v>
      </c>
      <c r="N954" s="243">
        <f ca="1">+IFERROR(INDEX('Hoja de Trabajo para listado'!$A$155:$Z$1048576,MATCH($A954,'Hoja de Trabajo para listado'!$A$155:$A$1048576,0),MATCH((CUADRO!N$5&amp;$E954),'Hoja de Trabajo para listado'!$A$151:$Z$151,0)),0)+IFERROR(INDEX('Hoja de Trabajo para listado'!$AB$155:$BA$1048576,MATCH($A954,'Hoja de Trabajo para listado'!$AB$155:$AB$1048576,0),MATCH((CUADRO!N$5&amp;$E954),'Hoja de Trabajo para listado'!$AB$151:$BA$151,0)),0)+IFERROR(INDEX('Hoja de Trabajo para listado'!$BC$155:$CB$1048576,MATCH($A954,'Hoja de Trabajo para listado'!$BC$155:$BC$1048576,0),MATCH((CUADRO!N$5&amp;$E954),'Hoja de Trabajo para listado'!$BC$151:$CB$151,0)),0)+IFERROR(INDEX('Hoja de Trabajo para listado'!$DE$153:$DG$274,MATCH($A954,'Hoja de Trabajo para listado'!$DE$153:$DE$1048576,0),MATCH((CUADRO!N$5&amp;$E954),'Hoja de Trabajo para listado'!$DE$151:$DG$151,0)),0)+IFERROR(INDEX('Hoja de Trabajo para listado'!$CD$155:$DC$1048576,MATCH($A954,'Hoja de Trabajo para listado'!$CD$155:$CD$1048576,0),MATCH((CUADRO!N$5&amp;$E954),'Hoja de Trabajo para listado'!$CD$151:$DC$151,0)),0)</f>
        <v>0</v>
      </c>
      <c r="O954" s="243">
        <f ca="1">+IFERROR(INDEX('Hoja de Trabajo para listado'!$A$155:$Z$1048576,MATCH($A954,'Hoja de Trabajo para listado'!$A$155:$A$1048576,0),MATCH((CUADRO!O$5&amp;$E954),'Hoja de Trabajo para listado'!$A$151:$Z$151,0)),0)+IFERROR(INDEX('Hoja de Trabajo para listado'!$AB$155:$BA$1048576,MATCH($A954,'Hoja de Trabajo para listado'!$AB$155:$AB$1048576,0),MATCH((CUADRO!O$5&amp;$E954),'Hoja de Trabajo para listado'!$AB$151:$BA$151,0)),0)+IFERROR(INDEX('Hoja de Trabajo para listado'!$BC$155:$CB$1048576,MATCH($A954,'Hoja de Trabajo para listado'!$BC$155:$BC$1048576,0),MATCH((CUADRO!O$5&amp;$E954),'Hoja de Trabajo para listado'!$BC$151:$CB$151,0)),0)+IFERROR(INDEX('Hoja de Trabajo para listado'!$DE$153:$DG$274,MATCH($A954,'Hoja de Trabajo para listado'!$DE$153:$DE$1048576,0),MATCH((CUADRO!O$5&amp;$E954),'Hoja de Trabajo para listado'!$DE$151:$DG$151,0)),0)+IFERROR(INDEX('Hoja de Trabajo para listado'!$CD$155:$DC$1048576,MATCH($A954,'Hoja de Trabajo para listado'!$CD$155:$CD$1048576,0),MATCH((CUADRO!O$5&amp;$E954),'Hoja de Trabajo para listado'!$CD$151:$DC$151,0)),0)</f>
        <v>0</v>
      </c>
      <c r="P954" s="243">
        <f ca="1">+IFERROR(INDEX('Hoja de Trabajo para listado'!$A$155:$Z$1048576,MATCH($A954,'Hoja de Trabajo para listado'!$A$155:$A$1048576,0),MATCH((CUADRO!P$5&amp;$E954),'Hoja de Trabajo para listado'!$A$151:$Z$151,0)),0)+IFERROR(INDEX('Hoja de Trabajo para listado'!$AB$155:$BA$1048576,MATCH($A954,'Hoja de Trabajo para listado'!$AB$155:$AB$1048576,0),MATCH((CUADRO!P$5&amp;$E954),'Hoja de Trabajo para listado'!$AB$151:$BA$151,0)),0)+IFERROR(INDEX('Hoja de Trabajo para listado'!$BC$155:$CB$1048576,MATCH($A954,'Hoja de Trabajo para listado'!$BC$155:$BC$1048576,0),MATCH((CUADRO!P$5&amp;$E954),'Hoja de Trabajo para listado'!$BC$151:$CB$151,0)),0)+IFERROR(INDEX('Hoja de Trabajo para listado'!$DE$153:$DG$274,MATCH($A954,'Hoja de Trabajo para listado'!$DE$153:$DE$1048576,0),MATCH((CUADRO!P$5&amp;$E954),'Hoja de Trabajo para listado'!$DE$151:$DG$151,0)),0)+IFERROR(INDEX('Hoja de Trabajo para listado'!$CD$155:$DC$1048576,MATCH($A954,'Hoja de Trabajo para listado'!$CD$155:$CD$1048576,0),MATCH((CUADRO!P$5&amp;$E954),'Hoja de Trabajo para listado'!$CD$151:$DC$151,0)),0)</f>
        <v>0</v>
      </c>
      <c r="Q954" s="243">
        <f ca="1">+IFERROR(INDEX('Hoja de Trabajo para listado'!$A$155:$Z$1048576,MATCH($A954,'Hoja de Trabajo para listado'!$A$155:$A$1048576,0),MATCH((CUADRO!Q$5&amp;$E954),'Hoja de Trabajo para listado'!$A$151:$Z$151,0)),0)+IFERROR(INDEX('Hoja de Trabajo para listado'!$AB$155:$BA$1048576,MATCH($A954,'Hoja de Trabajo para listado'!$AB$155:$AB$1048576,0),MATCH((CUADRO!Q$5&amp;$E954),'Hoja de Trabajo para listado'!$AB$151:$BA$151,0)),0)+IFERROR(INDEX('Hoja de Trabajo para listado'!$BC$155:$CB$1048576,MATCH($A954,'Hoja de Trabajo para listado'!$BC$155:$BC$1048576,0),MATCH((CUADRO!Q$5&amp;$E954),'Hoja de Trabajo para listado'!$BC$151:$CB$151,0)),0)+IFERROR(INDEX('Hoja de Trabajo para listado'!$DE$153:$DG$274,MATCH($A954,'Hoja de Trabajo para listado'!$DE$153:$DE$1048576,0),MATCH((CUADRO!Q$5&amp;$E954),'Hoja de Trabajo para listado'!$DE$151:$DG$151,0)),0)+IFERROR(INDEX('Hoja de Trabajo para listado'!$CD$155:$DC$1048576,MATCH($A954,'Hoja de Trabajo para listado'!$CD$155:$CD$1048576,0),MATCH((CUADRO!Q$5&amp;$E954),'Hoja de Trabajo para listado'!$CD$151:$DC$151,0)),0)</f>
        <v>0</v>
      </c>
      <c r="R954" s="243">
        <f t="shared" ca="1" si="31"/>
        <v>0</v>
      </c>
      <c r="S954" s="249"/>
      <c r="T954" s="243">
        <f ca="1">+T955</f>
        <v>0</v>
      </c>
      <c r="U954" s="242">
        <f t="shared" si="32"/>
        <v>1</v>
      </c>
      <c r="V954" s="333" t="str">
        <f>+VLOOKUP(A954,bd_lista!$A$3:$E$590,5,FALSE)</f>
        <v>Gobiernos Autonomos Municipales</v>
      </c>
      <c r="W954" s="391" t="str">
        <f>+V954</f>
        <v>Gobiernos Autonomos Municipales</v>
      </c>
      <c r="X954" s="242">
        <f>+VLOOKUP(A954,[4]Sheet1!$A$13:$D$744,4,FALSE)</f>
        <v>0</v>
      </c>
      <c r="Y954" s="242" t="e">
        <f>+VLOOKUP(X954,bd_lista!$A$3:$C$590,3,FALSE)</f>
        <v>#N/A</v>
      </c>
      <c r="Z954" s="294">
        <f>+X954</f>
        <v>0</v>
      </c>
      <c r="AA954" s="295" t="e">
        <f>+Y954</f>
        <v>#N/A</v>
      </c>
    </row>
    <row r="955" spans="1:27" customFormat="1" ht="15" hidden="1" customHeight="1">
      <c r="A955" s="32">
        <v>1710</v>
      </c>
      <c r="B955" s="388"/>
      <c r="C955" s="247" t="str">
        <f>+VLOOKUP(A955,bd_lista!$A$3:$C$590,3,FALSE)</f>
        <v>Gobierno Autónomo Municipal de Buena Vista</v>
      </c>
      <c r="D955" s="390"/>
      <c r="E955" s="244" t="s">
        <v>1305</v>
      </c>
      <c r="F955" s="245">
        <f ca="1">+IFERROR(INDEX('Hoja de Trabajo para listado'!$A$155:$Z$1048576,MATCH($A955,'Hoja de Trabajo para listado'!$A$155:$A$1048576,0),MATCH((CUADRO!F$5&amp;$E955),'Hoja de Trabajo para listado'!$A$151:$Z$151,0)),0)+IFERROR(INDEX('Hoja de Trabajo para listado'!$AB$155:$BA$1048576,MATCH($A955,'Hoja de Trabajo para listado'!$AB$155:$AB$1048576,0),MATCH((CUADRO!F$5&amp;$E955),'Hoja de Trabajo para listado'!$AB$151:$BA$151,0)),0)+IFERROR(INDEX('Hoja de Trabajo para listado'!$BC$155:$CB$1048576,MATCH($A955,'Hoja de Trabajo para listado'!$BC$155:$BC$1048576,0),MATCH((CUADRO!F$5&amp;$E955),'Hoja de Trabajo para listado'!$BC$151:$CB$151,0)),0)+IFERROR(INDEX('Hoja de Trabajo para listado'!$DE$153:$DG$274,MATCH($A955,'Hoja de Trabajo para listado'!$DE$153:$DE$1048576,0),MATCH((CUADRO!F$5&amp;$E955),'Hoja de Trabajo para listado'!$DE$151:$DG$151,0)),0)+IFERROR(INDEX('Hoja de Trabajo para listado'!$CD$155:$DC$1048576,MATCH($A955,'Hoja de Trabajo para listado'!$CD$155:$CD$1048576,0),MATCH((CUADRO!F$5&amp;$E955),'Hoja de Trabajo para listado'!$CD$151:$DC$151,0)),0)</f>
        <v>0</v>
      </c>
      <c r="G955" s="245">
        <f ca="1">+IFERROR(INDEX('Hoja de Trabajo para listado'!$A$155:$Z$1048576,MATCH($A955,'Hoja de Trabajo para listado'!$A$155:$A$1048576,0),MATCH((CUADRO!G$5&amp;$E955),'Hoja de Trabajo para listado'!$A$151:$Z$151,0)),0)+IFERROR(INDEX('Hoja de Trabajo para listado'!$AB$155:$BA$1048576,MATCH($A955,'Hoja de Trabajo para listado'!$AB$155:$AB$1048576,0),MATCH((CUADRO!G$5&amp;$E955),'Hoja de Trabajo para listado'!$AB$151:$BA$151,0)),0)+IFERROR(INDEX('Hoja de Trabajo para listado'!$BC$155:$CB$1048576,MATCH($A955,'Hoja de Trabajo para listado'!$BC$155:$BC$1048576,0),MATCH((CUADRO!G$5&amp;$E955),'Hoja de Trabajo para listado'!$BC$151:$CB$151,0)),0)+IFERROR(INDEX('Hoja de Trabajo para listado'!$DE$153:$DG$274,MATCH($A955,'Hoja de Trabajo para listado'!$DE$153:$DE$1048576,0),MATCH((CUADRO!G$5&amp;$E955),'Hoja de Trabajo para listado'!$DE$151:$DG$151,0)),0)+IFERROR(INDEX('Hoja de Trabajo para listado'!$CD$155:$DC$1048576,MATCH($A955,'Hoja de Trabajo para listado'!$CD$155:$CD$1048576,0),MATCH((CUADRO!G$5&amp;$E955),'Hoja de Trabajo para listado'!$CD$151:$DC$151,0)),0)</f>
        <v>0</v>
      </c>
      <c r="H955" s="245">
        <f ca="1">+IFERROR(INDEX('Hoja de Trabajo para listado'!$A$155:$Z$1048576,MATCH($A955,'Hoja de Trabajo para listado'!$A$155:$A$1048576,0),MATCH((CUADRO!H$5&amp;$E955),'Hoja de Trabajo para listado'!$A$151:$Z$151,0)),0)+IFERROR(INDEX('Hoja de Trabajo para listado'!$AB$155:$BA$1048576,MATCH($A955,'Hoja de Trabajo para listado'!$AB$155:$AB$1048576,0),MATCH((CUADRO!H$5&amp;$E955),'Hoja de Trabajo para listado'!$AB$151:$BA$151,0)),0)+IFERROR(INDEX('Hoja de Trabajo para listado'!$BC$155:$CB$1048576,MATCH($A955,'Hoja de Trabajo para listado'!$BC$155:$BC$1048576,0),MATCH((CUADRO!H$5&amp;$E955),'Hoja de Trabajo para listado'!$BC$151:$CB$151,0)),0)+IFERROR(INDEX('Hoja de Trabajo para listado'!$DE$153:$DG$274,MATCH($A955,'Hoja de Trabajo para listado'!$DE$153:$DE$1048576,0),MATCH((CUADRO!H$5&amp;$E955),'Hoja de Trabajo para listado'!$DE$151:$DG$151,0)),0)+IFERROR(INDEX('Hoja de Trabajo para listado'!$CD$155:$DC$1048576,MATCH($A955,'Hoja de Trabajo para listado'!$CD$155:$CD$1048576,0),MATCH((CUADRO!H$5&amp;$E955),'Hoja de Trabajo para listado'!$CD$151:$DC$151,0)),0)</f>
        <v>0</v>
      </c>
      <c r="I955" s="245">
        <f ca="1">+IFERROR(INDEX('Hoja de Trabajo para listado'!$A$155:$Z$1048576,MATCH($A955,'Hoja de Trabajo para listado'!$A$155:$A$1048576,0),MATCH((CUADRO!I$5&amp;$E955),'Hoja de Trabajo para listado'!$A$151:$Z$151,0)),0)+IFERROR(INDEX('Hoja de Trabajo para listado'!$AB$155:$BA$1048576,MATCH($A955,'Hoja de Trabajo para listado'!$AB$155:$AB$1048576,0),MATCH((CUADRO!I$5&amp;$E955),'Hoja de Trabajo para listado'!$AB$151:$BA$151,0)),0)+IFERROR(INDEX('Hoja de Trabajo para listado'!$BC$155:$CB$1048576,MATCH($A955,'Hoja de Trabajo para listado'!$BC$155:$BC$1048576,0),MATCH((CUADRO!I$5&amp;$E955),'Hoja de Trabajo para listado'!$BC$151:$CB$151,0)),0)+IFERROR(INDEX('Hoja de Trabajo para listado'!$DE$153:$DG$274,MATCH($A955,'Hoja de Trabajo para listado'!$DE$153:$DE$1048576,0),MATCH((CUADRO!I$5&amp;$E955),'Hoja de Trabajo para listado'!$DE$151:$DG$151,0)),0)+IFERROR(INDEX('Hoja de Trabajo para listado'!$CD$155:$DC$1048576,MATCH($A955,'Hoja de Trabajo para listado'!$CD$155:$CD$1048576,0),MATCH((CUADRO!I$5&amp;$E955),'Hoja de Trabajo para listado'!$CD$151:$DC$151,0)),0)</f>
        <v>0</v>
      </c>
      <c r="J955" s="245">
        <f ca="1">+IFERROR(INDEX('Hoja de Trabajo para listado'!$A$155:$Z$1048576,MATCH($A955,'Hoja de Trabajo para listado'!$A$155:$A$1048576,0),MATCH((CUADRO!J$5&amp;$E955),'Hoja de Trabajo para listado'!$A$151:$Z$151,0)),0)+IFERROR(INDEX('Hoja de Trabajo para listado'!$AB$155:$BA$1048576,MATCH($A955,'Hoja de Trabajo para listado'!$AB$155:$AB$1048576,0),MATCH((CUADRO!J$5&amp;$E955),'Hoja de Trabajo para listado'!$AB$151:$BA$151,0)),0)+IFERROR(INDEX('Hoja de Trabajo para listado'!$BC$155:$CB$1048576,MATCH($A955,'Hoja de Trabajo para listado'!$BC$155:$BC$1048576,0),MATCH((CUADRO!J$5&amp;$E955),'Hoja de Trabajo para listado'!$BC$151:$CB$151,0)),0)+IFERROR(INDEX('Hoja de Trabajo para listado'!$DE$153:$DG$274,MATCH($A955,'Hoja de Trabajo para listado'!$DE$153:$DE$1048576,0),MATCH((CUADRO!J$5&amp;$E955),'Hoja de Trabajo para listado'!$DE$151:$DG$151,0)),0)+IFERROR(INDEX('Hoja de Trabajo para listado'!$CD$155:$DC$1048576,MATCH($A955,'Hoja de Trabajo para listado'!$CD$155:$CD$1048576,0),MATCH((CUADRO!J$5&amp;$E955),'Hoja de Trabajo para listado'!$CD$151:$DC$151,0)),0)</f>
        <v>0</v>
      </c>
      <c r="K955" s="245">
        <f ca="1">+IFERROR(INDEX('Hoja de Trabajo para listado'!$A$155:$Z$1048576,MATCH($A955,'Hoja de Trabajo para listado'!$A$155:$A$1048576,0),MATCH((CUADRO!K$5&amp;$E955),'Hoja de Trabajo para listado'!$A$151:$Z$151,0)),0)+IFERROR(INDEX('Hoja de Trabajo para listado'!$AB$155:$BA$1048576,MATCH($A955,'Hoja de Trabajo para listado'!$AB$155:$AB$1048576,0),MATCH((CUADRO!K$5&amp;$E955),'Hoja de Trabajo para listado'!$AB$151:$BA$151,0)),0)+IFERROR(INDEX('Hoja de Trabajo para listado'!$BC$155:$CB$1048576,MATCH($A955,'Hoja de Trabajo para listado'!$BC$155:$BC$1048576,0),MATCH((CUADRO!K$5&amp;$E955),'Hoja de Trabajo para listado'!$BC$151:$CB$151,0)),0)+IFERROR(INDEX('Hoja de Trabajo para listado'!$DE$153:$DG$274,MATCH($A955,'Hoja de Trabajo para listado'!$DE$153:$DE$1048576,0),MATCH((CUADRO!K$5&amp;$E955),'Hoja de Trabajo para listado'!$DE$151:$DG$151,0)),0)+IFERROR(INDEX('Hoja de Trabajo para listado'!$CD$155:$DC$1048576,MATCH($A955,'Hoja de Trabajo para listado'!$CD$155:$CD$1048576,0),MATCH((CUADRO!K$5&amp;$E955),'Hoja de Trabajo para listado'!$CD$151:$DC$151,0)),0)</f>
        <v>0</v>
      </c>
      <c r="L955" s="245">
        <f ca="1">+IFERROR(INDEX('Hoja de Trabajo para listado'!$A$155:$Z$1048576,MATCH($A955,'Hoja de Trabajo para listado'!$A$155:$A$1048576,0),MATCH((CUADRO!L$5&amp;$E955),'Hoja de Trabajo para listado'!$A$151:$Z$151,0)),0)+IFERROR(INDEX('Hoja de Trabajo para listado'!$AB$155:$BA$1048576,MATCH($A955,'Hoja de Trabajo para listado'!$AB$155:$AB$1048576,0),MATCH((CUADRO!L$5&amp;$E955),'Hoja de Trabajo para listado'!$AB$151:$BA$151,0)),0)+IFERROR(INDEX('Hoja de Trabajo para listado'!$BC$155:$CB$1048576,MATCH($A955,'Hoja de Trabajo para listado'!$BC$155:$BC$1048576,0),MATCH((CUADRO!L$5&amp;$E955),'Hoja de Trabajo para listado'!$BC$151:$CB$151,0)),0)+IFERROR(INDEX('Hoja de Trabajo para listado'!$DE$153:$DG$274,MATCH($A955,'Hoja de Trabajo para listado'!$DE$153:$DE$1048576,0),MATCH((CUADRO!L$5&amp;$E955),'Hoja de Trabajo para listado'!$DE$151:$DG$151,0)),0)+IFERROR(INDEX('Hoja de Trabajo para listado'!$CD$155:$DC$1048576,MATCH($A955,'Hoja de Trabajo para listado'!$CD$155:$CD$1048576,0),MATCH((CUADRO!L$5&amp;$E955),'Hoja de Trabajo para listado'!$CD$151:$DC$151,0)),0)</f>
        <v>0</v>
      </c>
      <c r="M955" s="245">
        <f ca="1">+IFERROR(INDEX('Hoja de Trabajo para listado'!$A$155:$Z$1048576,MATCH($A955,'Hoja de Trabajo para listado'!$A$155:$A$1048576,0),MATCH((CUADRO!M$5&amp;$E955),'Hoja de Trabajo para listado'!$A$151:$Z$151,0)),0)+IFERROR(INDEX('Hoja de Trabajo para listado'!$AB$155:$BA$1048576,MATCH($A955,'Hoja de Trabajo para listado'!$AB$155:$AB$1048576,0),MATCH((CUADRO!M$5&amp;$E955),'Hoja de Trabajo para listado'!$AB$151:$BA$151,0)),0)+IFERROR(INDEX('Hoja de Trabajo para listado'!$BC$155:$CB$1048576,MATCH($A955,'Hoja de Trabajo para listado'!$BC$155:$BC$1048576,0),MATCH((CUADRO!M$5&amp;$E955),'Hoja de Trabajo para listado'!$BC$151:$CB$151,0)),0)+IFERROR(INDEX('Hoja de Trabajo para listado'!$DE$153:$DG$274,MATCH($A955,'Hoja de Trabajo para listado'!$DE$153:$DE$1048576,0),MATCH((CUADRO!M$5&amp;$E955),'Hoja de Trabajo para listado'!$DE$151:$DG$151,0)),0)+IFERROR(INDEX('Hoja de Trabajo para listado'!$CD$155:$DC$1048576,MATCH($A955,'Hoja de Trabajo para listado'!$CD$155:$CD$1048576,0),MATCH((CUADRO!M$5&amp;$E955),'Hoja de Trabajo para listado'!$CD$151:$DC$151,0)),0)</f>
        <v>0</v>
      </c>
      <c r="N955" s="245">
        <f ca="1">+IFERROR(INDEX('Hoja de Trabajo para listado'!$A$155:$Z$1048576,MATCH($A955,'Hoja de Trabajo para listado'!$A$155:$A$1048576,0),MATCH((CUADRO!N$5&amp;$E955),'Hoja de Trabajo para listado'!$A$151:$Z$151,0)),0)+IFERROR(INDEX('Hoja de Trabajo para listado'!$AB$155:$BA$1048576,MATCH($A955,'Hoja de Trabajo para listado'!$AB$155:$AB$1048576,0),MATCH((CUADRO!N$5&amp;$E955),'Hoja de Trabajo para listado'!$AB$151:$BA$151,0)),0)+IFERROR(INDEX('Hoja de Trabajo para listado'!$BC$155:$CB$1048576,MATCH($A955,'Hoja de Trabajo para listado'!$BC$155:$BC$1048576,0),MATCH((CUADRO!N$5&amp;$E955),'Hoja de Trabajo para listado'!$BC$151:$CB$151,0)),0)+IFERROR(INDEX('Hoja de Trabajo para listado'!$DE$153:$DG$274,MATCH($A955,'Hoja de Trabajo para listado'!$DE$153:$DE$1048576,0),MATCH((CUADRO!N$5&amp;$E955),'Hoja de Trabajo para listado'!$DE$151:$DG$151,0)),0)+IFERROR(INDEX('Hoja de Trabajo para listado'!$CD$155:$DC$1048576,MATCH($A955,'Hoja de Trabajo para listado'!$CD$155:$CD$1048576,0),MATCH((CUADRO!N$5&amp;$E955),'Hoja de Trabajo para listado'!$CD$151:$DC$151,0)),0)</f>
        <v>0</v>
      </c>
      <c r="O955" s="245">
        <f ca="1">+IFERROR(INDEX('Hoja de Trabajo para listado'!$A$155:$Z$1048576,MATCH($A955,'Hoja de Trabajo para listado'!$A$155:$A$1048576,0),MATCH((CUADRO!O$5&amp;$E955),'Hoja de Trabajo para listado'!$A$151:$Z$151,0)),0)+IFERROR(INDEX('Hoja de Trabajo para listado'!$AB$155:$BA$1048576,MATCH($A955,'Hoja de Trabajo para listado'!$AB$155:$AB$1048576,0),MATCH((CUADRO!O$5&amp;$E955),'Hoja de Trabajo para listado'!$AB$151:$BA$151,0)),0)+IFERROR(INDEX('Hoja de Trabajo para listado'!$BC$155:$CB$1048576,MATCH($A955,'Hoja de Trabajo para listado'!$BC$155:$BC$1048576,0),MATCH((CUADRO!O$5&amp;$E955),'Hoja de Trabajo para listado'!$BC$151:$CB$151,0)),0)+IFERROR(INDEX('Hoja de Trabajo para listado'!$DE$153:$DG$274,MATCH($A955,'Hoja de Trabajo para listado'!$DE$153:$DE$1048576,0),MATCH((CUADRO!O$5&amp;$E955),'Hoja de Trabajo para listado'!$DE$151:$DG$151,0)),0)+IFERROR(INDEX('Hoja de Trabajo para listado'!$CD$155:$DC$1048576,MATCH($A955,'Hoja de Trabajo para listado'!$CD$155:$CD$1048576,0),MATCH((CUADRO!O$5&amp;$E955),'Hoja de Trabajo para listado'!$CD$151:$DC$151,0)),0)</f>
        <v>0</v>
      </c>
      <c r="P955" s="243">
        <f ca="1">+IFERROR(INDEX('Hoja de Trabajo para listado'!$A$155:$Z$1048576,MATCH($A955,'Hoja de Trabajo para listado'!$A$155:$A$1048576,0),MATCH((CUADRO!P$5&amp;$E955),'Hoja de Trabajo para listado'!$A$151:$Z$151,0)),0)+IFERROR(INDEX('Hoja de Trabajo para listado'!$AB$155:$BA$1048576,MATCH($A955,'Hoja de Trabajo para listado'!$AB$155:$AB$1048576,0),MATCH((CUADRO!P$5&amp;$E955),'Hoja de Trabajo para listado'!$AB$151:$BA$151,0)),0)+IFERROR(INDEX('Hoja de Trabajo para listado'!$BC$155:$CB$1048576,MATCH($A955,'Hoja de Trabajo para listado'!$BC$155:$BC$1048576,0),MATCH((CUADRO!P$5&amp;$E955),'Hoja de Trabajo para listado'!$BC$151:$CB$151,0)),0)+IFERROR(INDEX('Hoja de Trabajo para listado'!$DE$153:$DG$274,MATCH($A955,'Hoja de Trabajo para listado'!$DE$153:$DE$1048576,0),MATCH((CUADRO!P$5&amp;$E955),'Hoja de Trabajo para listado'!$DE$151:$DG$151,0)),0)+IFERROR(INDEX('Hoja de Trabajo para listado'!$CD$155:$DC$1048576,MATCH($A955,'Hoja de Trabajo para listado'!$CD$155:$CD$1048576,0),MATCH((CUADRO!P$5&amp;$E955),'Hoja de Trabajo para listado'!$CD$151:$DC$151,0)),0)</f>
        <v>0</v>
      </c>
      <c r="Q955" s="243">
        <f ca="1">+IFERROR(INDEX('Hoja de Trabajo para listado'!$A$155:$Z$1048576,MATCH($A955,'Hoja de Trabajo para listado'!$A$155:$A$1048576,0),MATCH((CUADRO!Q$5&amp;$E955),'Hoja de Trabajo para listado'!$A$151:$Z$151,0)),0)+IFERROR(INDEX('Hoja de Trabajo para listado'!$AB$155:$BA$1048576,MATCH($A955,'Hoja de Trabajo para listado'!$AB$155:$AB$1048576,0),MATCH((CUADRO!Q$5&amp;$E955),'Hoja de Trabajo para listado'!$AB$151:$BA$151,0)),0)+IFERROR(INDEX('Hoja de Trabajo para listado'!$BC$155:$CB$1048576,MATCH($A955,'Hoja de Trabajo para listado'!$BC$155:$BC$1048576,0),MATCH((CUADRO!Q$5&amp;$E955),'Hoja de Trabajo para listado'!$BC$151:$CB$151,0)),0)+IFERROR(INDEX('Hoja de Trabajo para listado'!$DE$153:$DG$274,MATCH($A955,'Hoja de Trabajo para listado'!$DE$153:$DE$1048576,0),MATCH((CUADRO!Q$5&amp;$E955),'Hoja de Trabajo para listado'!$DE$151:$DG$151,0)),0)+IFERROR(INDEX('Hoja de Trabajo para listado'!$CD$155:$DC$1048576,MATCH($A955,'Hoja de Trabajo para listado'!$CD$155:$CD$1048576,0),MATCH((CUADRO!Q$5&amp;$E955),'Hoja de Trabajo para listado'!$CD$151:$DC$151,0)),0)</f>
        <v>0</v>
      </c>
      <c r="R955" s="245">
        <f t="shared" ca="1" si="31"/>
        <v>0</v>
      </c>
      <c r="S955" s="259">
        <f ca="1">+R954+R955</f>
        <v>0</v>
      </c>
      <c r="T955" s="245">
        <f ca="1">+S955</f>
        <v>0</v>
      </c>
      <c r="U955" s="244">
        <f t="shared" si="32"/>
        <v>2</v>
      </c>
      <c r="V955" s="333" t="str">
        <f>+VLOOKUP(A955,bd_lista!$A$3:$E$590,5,FALSE)</f>
        <v>Gobiernos Autonomos Municipales</v>
      </c>
      <c r="W955" s="392"/>
      <c r="X955" s="242">
        <f>+VLOOKUP(A955,[4]Sheet1!$A$13:$D$744,4,FALSE)</f>
        <v>0</v>
      </c>
      <c r="Y955" s="242" t="e">
        <f>+VLOOKUP(X955,bd_lista!$A$3:$C$590,3,FALSE)</f>
        <v>#N/A</v>
      </c>
      <c r="Z955" s="292"/>
      <c r="AA955" s="293"/>
    </row>
    <row r="956" spans="1:27" customFormat="1" ht="15" hidden="1" customHeight="1">
      <c r="A956" s="32">
        <v>1711</v>
      </c>
      <c r="B956" s="387">
        <f>+A956</f>
        <v>1711</v>
      </c>
      <c r="C956" s="247" t="str">
        <f>+VLOOKUP(A956,bd_lista!$A$3:$C$590,3,FALSE)</f>
        <v>Gobierno Autónomo Municipal de San Carlos</v>
      </c>
      <c r="D956" s="389" t="str">
        <f>+C956</f>
        <v>Gobierno Autónomo Municipal de San Carlos</v>
      </c>
      <c r="E956" s="242" t="s">
        <v>1304</v>
      </c>
      <c r="F956" s="243">
        <f ca="1">+IFERROR(INDEX('Hoja de Trabajo para listado'!$A$155:$Z$1048576,MATCH($A956,'Hoja de Trabajo para listado'!$A$155:$A$1048576,0),MATCH((CUADRO!F$5&amp;$E956),'Hoja de Trabajo para listado'!$A$151:$Z$151,0)),0)+IFERROR(INDEX('Hoja de Trabajo para listado'!$AB$155:$BA$1048576,MATCH($A956,'Hoja de Trabajo para listado'!$AB$155:$AB$1048576,0),MATCH((CUADRO!F$5&amp;$E956),'Hoja de Trabajo para listado'!$AB$151:$BA$151,0)),0)+IFERROR(INDEX('Hoja de Trabajo para listado'!$BC$155:$CB$1048576,MATCH($A956,'Hoja de Trabajo para listado'!$BC$155:$BC$1048576,0),MATCH((CUADRO!F$5&amp;$E956),'Hoja de Trabajo para listado'!$BC$151:$CB$151,0)),0)+IFERROR(INDEX('Hoja de Trabajo para listado'!$DE$153:$DG$274,MATCH($A956,'Hoja de Trabajo para listado'!$DE$153:$DE$1048576,0),MATCH((CUADRO!F$5&amp;$E956),'Hoja de Trabajo para listado'!$DE$151:$DG$151,0)),0)+IFERROR(INDEX('Hoja de Trabajo para listado'!$CD$155:$DC$1048576,MATCH($A956,'Hoja de Trabajo para listado'!$CD$155:$CD$1048576,0),MATCH((CUADRO!F$5&amp;$E956),'Hoja de Trabajo para listado'!$CD$151:$DC$151,0)),0)</f>
        <v>0</v>
      </c>
      <c r="G956" s="243">
        <f ca="1">+IFERROR(INDEX('Hoja de Trabajo para listado'!$A$155:$Z$1048576,MATCH($A956,'Hoja de Trabajo para listado'!$A$155:$A$1048576,0),MATCH((CUADRO!G$5&amp;$E956),'Hoja de Trabajo para listado'!$A$151:$Z$151,0)),0)+IFERROR(INDEX('Hoja de Trabajo para listado'!$AB$155:$BA$1048576,MATCH($A956,'Hoja de Trabajo para listado'!$AB$155:$AB$1048576,0),MATCH((CUADRO!G$5&amp;$E956),'Hoja de Trabajo para listado'!$AB$151:$BA$151,0)),0)+IFERROR(INDEX('Hoja de Trabajo para listado'!$BC$155:$CB$1048576,MATCH($A956,'Hoja de Trabajo para listado'!$BC$155:$BC$1048576,0),MATCH((CUADRO!G$5&amp;$E956),'Hoja de Trabajo para listado'!$BC$151:$CB$151,0)),0)+IFERROR(INDEX('Hoja de Trabajo para listado'!$DE$153:$DG$274,MATCH($A956,'Hoja de Trabajo para listado'!$DE$153:$DE$1048576,0),MATCH((CUADRO!G$5&amp;$E956),'Hoja de Trabajo para listado'!$DE$151:$DG$151,0)),0)+IFERROR(INDEX('Hoja de Trabajo para listado'!$CD$155:$DC$1048576,MATCH($A956,'Hoja de Trabajo para listado'!$CD$155:$CD$1048576,0),MATCH((CUADRO!G$5&amp;$E956),'Hoja de Trabajo para listado'!$CD$151:$DC$151,0)),0)</f>
        <v>0</v>
      </c>
      <c r="H956" s="243">
        <f ca="1">+IFERROR(INDEX('Hoja de Trabajo para listado'!$A$155:$Z$1048576,MATCH($A956,'Hoja de Trabajo para listado'!$A$155:$A$1048576,0),MATCH((CUADRO!H$5&amp;$E956),'Hoja de Trabajo para listado'!$A$151:$Z$151,0)),0)+IFERROR(INDEX('Hoja de Trabajo para listado'!$AB$155:$BA$1048576,MATCH($A956,'Hoja de Trabajo para listado'!$AB$155:$AB$1048576,0),MATCH((CUADRO!H$5&amp;$E956),'Hoja de Trabajo para listado'!$AB$151:$BA$151,0)),0)+IFERROR(INDEX('Hoja de Trabajo para listado'!$BC$155:$CB$1048576,MATCH($A956,'Hoja de Trabajo para listado'!$BC$155:$BC$1048576,0),MATCH((CUADRO!H$5&amp;$E956),'Hoja de Trabajo para listado'!$BC$151:$CB$151,0)),0)+IFERROR(INDEX('Hoja de Trabajo para listado'!$DE$153:$DG$274,MATCH($A956,'Hoja de Trabajo para listado'!$DE$153:$DE$1048576,0),MATCH((CUADRO!H$5&amp;$E956),'Hoja de Trabajo para listado'!$DE$151:$DG$151,0)),0)+IFERROR(INDEX('Hoja de Trabajo para listado'!$CD$155:$DC$1048576,MATCH($A956,'Hoja de Trabajo para listado'!$CD$155:$CD$1048576,0),MATCH((CUADRO!H$5&amp;$E956),'Hoja de Trabajo para listado'!$CD$151:$DC$151,0)),0)</f>
        <v>0</v>
      </c>
      <c r="I956" s="243">
        <f ca="1">+IFERROR(INDEX('Hoja de Trabajo para listado'!$A$155:$Z$1048576,MATCH($A956,'Hoja de Trabajo para listado'!$A$155:$A$1048576,0),MATCH((CUADRO!I$5&amp;$E956),'Hoja de Trabajo para listado'!$A$151:$Z$151,0)),0)+IFERROR(INDEX('Hoja de Trabajo para listado'!$AB$155:$BA$1048576,MATCH($A956,'Hoja de Trabajo para listado'!$AB$155:$AB$1048576,0),MATCH((CUADRO!I$5&amp;$E956),'Hoja de Trabajo para listado'!$AB$151:$BA$151,0)),0)+IFERROR(INDEX('Hoja de Trabajo para listado'!$BC$155:$CB$1048576,MATCH($A956,'Hoja de Trabajo para listado'!$BC$155:$BC$1048576,0),MATCH((CUADRO!I$5&amp;$E956),'Hoja de Trabajo para listado'!$BC$151:$CB$151,0)),0)+IFERROR(INDEX('Hoja de Trabajo para listado'!$DE$153:$DG$274,MATCH($A956,'Hoja de Trabajo para listado'!$DE$153:$DE$1048576,0),MATCH((CUADRO!I$5&amp;$E956),'Hoja de Trabajo para listado'!$DE$151:$DG$151,0)),0)+IFERROR(INDEX('Hoja de Trabajo para listado'!$CD$155:$DC$1048576,MATCH($A956,'Hoja de Trabajo para listado'!$CD$155:$CD$1048576,0),MATCH((CUADRO!I$5&amp;$E956),'Hoja de Trabajo para listado'!$CD$151:$DC$151,0)),0)</f>
        <v>0</v>
      </c>
      <c r="J956" s="243">
        <f ca="1">+IFERROR(INDEX('Hoja de Trabajo para listado'!$A$155:$Z$1048576,MATCH($A956,'Hoja de Trabajo para listado'!$A$155:$A$1048576,0),MATCH((CUADRO!J$5&amp;$E956),'Hoja de Trabajo para listado'!$A$151:$Z$151,0)),0)+IFERROR(INDEX('Hoja de Trabajo para listado'!$AB$155:$BA$1048576,MATCH($A956,'Hoja de Trabajo para listado'!$AB$155:$AB$1048576,0),MATCH((CUADRO!J$5&amp;$E956),'Hoja de Trabajo para listado'!$AB$151:$BA$151,0)),0)+IFERROR(INDEX('Hoja de Trabajo para listado'!$BC$155:$CB$1048576,MATCH($A956,'Hoja de Trabajo para listado'!$BC$155:$BC$1048576,0),MATCH((CUADRO!J$5&amp;$E956),'Hoja de Trabajo para listado'!$BC$151:$CB$151,0)),0)+IFERROR(INDEX('Hoja de Trabajo para listado'!$DE$153:$DG$274,MATCH($A956,'Hoja de Trabajo para listado'!$DE$153:$DE$1048576,0),MATCH((CUADRO!J$5&amp;$E956),'Hoja de Trabajo para listado'!$DE$151:$DG$151,0)),0)+IFERROR(INDEX('Hoja de Trabajo para listado'!$CD$155:$DC$1048576,MATCH($A956,'Hoja de Trabajo para listado'!$CD$155:$CD$1048576,0),MATCH((CUADRO!J$5&amp;$E956),'Hoja de Trabajo para listado'!$CD$151:$DC$151,0)),0)</f>
        <v>0</v>
      </c>
      <c r="K956" s="268">
        <f ca="1">+IFERROR(INDEX('Hoja de Trabajo para listado'!$A$155:$Z$1048576,MATCH($A956,'Hoja de Trabajo para listado'!$A$155:$A$1048576,0),MATCH((CUADRO!K$5&amp;$E956),'Hoja de Trabajo para listado'!$A$151:$Z$151,0)),0)+IFERROR(INDEX('Hoja de Trabajo para listado'!$AB$155:$BA$1048576,MATCH($A956,'Hoja de Trabajo para listado'!$AB$155:$AB$1048576,0),MATCH((CUADRO!K$5&amp;$E956),'Hoja de Trabajo para listado'!$AB$151:$BA$151,0)),0)+IFERROR(INDEX('Hoja de Trabajo para listado'!$BC$155:$CB$1048576,MATCH($A956,'Hoja de Trabajo para listado'!$BC$155:$BC$1048576,0),MATCH((CUADRO!K$5&amp;$E956),'Hoja de Trabajo para listado'!$BC$151:$CB$151,0)),0)+IFERROR(INDEX('Hoja de Trabajo para listado'!$DE$153:$DG$274,MATCH($A956,'Hoja de Trabajo para listado'!$DE$153:$DE$1048576,0),MATCH((CUADRO!K$5&amp;$E956),'Hoja de Trabajo para listado'!$DE$151:$DG$151,0)),0)+IFERROR(INDEX('Hoja de Trabajo para listado'!$CD$155:$DC$1048576,MATCH($A956,'Hoja de Trabajo para listado'!$CD$155:$CD$1048576,0),MATCH((CUADRO!K$5&amp;$E956),'Hoja de Trabajo para listado'!$CD$151:$DC$151,0)),0)</f>
        <v>0</v>
      </c>
      <c r="L956" s="243">
        <f ca="1">+IFERROR(INDEX('Hoja de Trabajo para listado'!$A$155:$Z$1048576,MATCH($A956,'Hoja de Trabajo para listado'!$A$155:$A$1048576,0),MATCH((CUADRO!L$5&amp;$E956),'Hoja de Trabajo para listado'!$A$151:$Z$151,0)),0)+IFERROR(INDEX('Hoja de Trabajo para listado'!$AB$155:$BA$1048576,MATCH($A956,'Hoja de Trabajo para listado'!$AB$155:$AB$1048576,0),MATCH((CUADRO!L$5&amp;$E956),'Hoja de Trabajo para listado'!$AB$151:$BA$151,0)),0)+IFERROR(INDEX('Hoja de Trabajo para listado'!$BC$155:$CB$1048576,MATCH($A956,'Hoja de Trabajo para listado'!$BC$155:$BC$1048576,0),MATCH((CUADRO!L$5&amp;$E956),'Hoja de Trabajo para listado'!$BC$151:$CB$151,0)),0)+IFERROR(INDEX('Hoja de Trabajo para listado'!$DE$153:$DG$274,MATCH($A956,'Hoja de Trabajo para listado'!$DE$153:$DE$1048576,0),MATCH((CUADRO!L$5&amp;$E956),'Hoja de Trabajo para listado'!$DE$151:$DG$151,0)),0)+IFERROR(INDEX('Hoja de Trabajo para listado'!$CD$155:$DC$1048576,MATCH($A956,'Hoja de Trabajo para listado'!$CD$155:$CD$1048576,0),MATCH((CUADRO!L$5&amp;$E956),'Hoja de Trabajo para listado'!$CD$151:$DC$151,0)),0)</f>
        <v>0</v>
      </c>
      <c r="M956" s="243">
        <f ca="1">+IFERROR(INDEX('Hoja de Trabajo para listado'!$A$155:$Z$1048576,MATCH($A956,'Hoja de Trabajo para listado'!$A$155:$A$1048576,0),MATCH((CUADRO!M$5&amp;$E956),'Hoja de Trabajo para listado'!$A$151:$Z$151,0)),0)+IFERROR(INDEX('Hoja de Trabajo para listado'!$AB$155:$BA$1048576,MATCH($A956,'Hoja de Trabajo para listado'!$AB$155:$AB$1048576,0),MATCH((CUADRO!M$5&amp;$E956),'Hoja de Trabajo para listado'!$AB$151:$BA$151,0)),0)+IFERROR(INDEX('Hoja de Trabajo para listado'!$BC$155:$CB$1048576,MATCH($A956,'Hoja de Trabajo para listado'!$BC$155:$BC$1048576,0),MATCH((CUADRO!M$5&amp;$E956),'Hoja de Trabajo para listado'!$BC$151:$CB$151,0)),0)+IFERROR(INDEX('Hoja de Trabajo para listado'!$DE$153:$DG$274,MATCH($A956,'Hoja de Trabajo para listado'!$DE$153:$DE$1048576,0),MATCH((CUADRO!M$5&amp;$E956),'Hoja de Trabajo para listado'!$DE$151:$DG$151,0)),0)+IFERROR(INDEX('Hoja de Trabajo para listado'!$CD$155:$DC$1048576,MATCH($A956,'Hoja de Trabajo para listado'!$CD$155:$CD$1048576,0),MATCH((CUADRO!M$5&amp;$E956),'Hoja de Trabajo para listado'!$CD$151:$DC$151,0)),0)</f>
        <v>0</v>
      </c>
      <c r="N956" s="243">
        <f ca="1">+IFERROR(INDEX('Hoja de Trabajo para listado'!$A$155:$Z$1048576,MATCH($A956,'Hoja de Trabajo para listado'!$A$155:$A$1048576,0),MATCH((CUADRO!N$5&amp;$E956),'Hoja de Trabajo para listado'!$A$151:$Z$151,0)),0)+IFERROR(INDEX('Hoja de Trabajo para listado'!$AB$155:$BA$1048576,MATCH($A956,'Hoja de Trabajo para listado'!$AB$155:$AB$1048576,0),MATCH((CUADRO!N$5&amp;$E956),'Hoja de Trabajo para listado'!$AB$151:$BA$151,0)),0)+IFERROR(INDEX('Hoja de Trabajo para listado'!$BC$155:$CB$1048576,MATCH($A956,'Hoja de Trabajo para listado'!$BC$155:$BC$1048576,0),MATCH((CUADRO!N$5&amp;$E956),'Hoja de Trabajo para listado'!$BC$151:$CB$151,0)),0)+IFERROR(INDEX('Hoja de Trabajo para listado'!$DE$153:$DG$274,MATCH($A956,'Hoja de Trabajo para listado'!$DE$153:$DE$1048576,0),MATCH((CUADRO!N$5&amp;$E956),'Hoja de Trabajo para listado'!$DE$151:$DG$151,0)),0)+IFERROR(INDEX('Hoja de Trabajo para listado'!$CD$155:$DC$1048576,MATCH($A956,'Hoja de Trabajo para listado'!$CD$155:$CD$1048576,0),MATCH((CUADRO!N$5&amp;$E956),'Hoja de Trabajo para listado'!$CD$151:$DC$151,0)),0)</f>
        <v>0</v>
      </c>
      <c r="O956" s="243">
        <f ca="1">+IFERROR(INDEX('Hoja de Trabajo para listado'!$A$155:$Z$1048576,MATCH($A956,'Hoja de Trabajo para listado'!$A$155:$A$1048576,0),MATCH((CUADRO!O$5&amp;$E956),'Hoja de Trabajo para listado'!$A$151:$Z$151,0)),0)+IFERROR(INDEX('Hoja de Trabajo para listado'!$AB$155:$BA$1048576,MATCH($A956,'Hoja de Trabajo para listado'!$AB$155:$AB$1048576,0),MATCH((CUADRO!O$5&amp;$E956),'Hoja de Trabajo para listado'!$AB$151:$BA$151,0)),0)+IFERROR(INDEX('Hoja de Trabajo para listado'!$BC$155:$CB$1048576,MATCH($A956,'Hoja de Trabajo para listado'!$BC$155:$BC$1048576,0),MATCH((CUADRO!O$5&amp;$E956),'Hoja de Trabajo para listado'!$BC$151:$CB$151,0)),0)+IFERROR(INDEX('Hoja de Trabajo para listado'!$DE$153:$DG$274,MATCH($A956,'Hoja de Trabajo para listado'!$DE$153:$DE$1048576,0),MATCH((CUADRO!O$5&amp;$E956),'Hoja de Trabajo para listado'!$DE$151:$DG$151,0)),0)+IFERROR(INDEX('Hoja de Trabajo para listado'!$CD$155:$DC$1048576,MATCH($A956,'Hoja de Trabajo para listado'!$CD$155:$CD$1048576,0),MATCH((CUADRO!O$5&amp;$E956),'Hoja de Trabajo para listado'!$CD$151:$DC$151,0)),0)</f>
        <v>0</v>
      </c>
      <c r="P956" s="243">
        <f ca="1">+IFERROR(INDEX('Hoja de Trabajo para listado'!$A$155:$Z$1048576,MATCH($A956,'Hoja de Trabajo para listado'!$A$155:$A$1048576,0),MATCH((CUADRO!P$5&amp;$E956),'Hoja de Trabajo para listado'!$A$151:$Z$151,0)),0)+IFERROR(INDEX('Hoja de Trabajo para listado'!$AB$155:$BA$1048576,MATCH($A956,'Hoja de Trabajo para listado'!$AB$155:$AB$1048576,0),MATCH((CUADRO!P$5&amp;$E956),'Hoja de Trabajo para listado'!$AB$151:$BA$151,0)),0)+IFERROR(INDEX('Hoja de Trabajo para listado'!$BC$155:$CB$1048576,MATCH($A956,'Hoja de Trabajo para listado'!$BC$155:$BC$1048576,0),MATCH((CUADRO!P$5&amp;$E956),'Hoja de Trabajo para listado'!$BC$151:$CB$151,0)),0)+IFERROR(INDEX('Hoja de Trabajo para listado'!$DE$153:$DG$274,MATCH($A956,'Hoja de Trabajo para listado'!$DE$153:$DE$1048576,0),MATCH((CUADRO!P$5&amp;$E956),'Hoja de Trabajo para listado'!$DE$151:$DG$151,0)),0)+IFERROR(INDEX('Hoja de Trabajo para listado'!$CD$155:$DC$1048576,MATCH($A956,'Hoja de Trabajo para listado'!$CD$155:$CD$1048576,0),MATCH((CUADRO!P$5&amp;$E956),'Hoja de Trabajo para listado'!$CD$151:$DC$151,0)),0)</f>
        <v>0</v>
      </c>
      <c r="Q956" s="243">
        <f ca="1">+IFERROR(INDEX('Hoja de Trabajo para listado'!$A$155:$Z$1048576,MATCH($A956,'Hoja de Trabajo para listado'!$A$155:$A$1048576,0),MATCH((CUADRO!Q$5&amp;$E956),'Hoja de Trabajo para listado'!$A$151:$Z$151,0)),0)+IFERROR(INDEX('Hoja de Trabajo para listado'!$AB$155:$BA$1048576,MATCH($A956,'Hoja de Trabajo para listado'!$AB$155:$AB$1048576,0),MATCH((CUADRO!Q$5&amp;$E956),'Hoja de Trabajo para listado'!$AB$151:$BA$151,0)),0)+IFERROR(INDEX('Hoja de Trabajo para listado'!$BC$155:$CB$1048576,MATCH($A956,'Hoja de Trabajo para listado'!$BC$155:$BC$1048576,0),MATCH((CUADRO!Q$5&amp;$E956),'Hoja de Trabajo para listado'!$BC$151:$CB$151,0)),0)+IFERROR(INDEX('Hoja de Trabajo para listado'!$DE$153:$DG$274,MATCH($A956,'Hoja de Trabajo para listado'!$DE$153:$DE$1048576,0),MATCH((CUADRO!Q$5&amp;$E956),'Hoja de Trabajo para listado'!$DE$151:$DG$151,0)),0)+IFERROR(INDEX('Hoja de Trabajo para listado'!$CD$155:$DC$1048576,MATCH($A956,'Hoja de Trabajo para listado'!$CD$155:$CD$1048576,0),MATCH((CUADRO!Q$5&amp;$E956),'Hoja de Trabajo para listado'!$CD$151:$DC$151,0)),0)</f>
        <v>0</v>
      </c>
      <c r="R956" s="243">
        <f t="shared" ca="1" si="31"/>
        <v>0</v>
      </c>
      <c r="S956" s="249"/>
      <c r="T956" s="243">
        <f ca="1">+T957</f>
        <v>0</v>
      </c>
      <c r="U956" s="242">
        <f t="shared" si="32"/>
        <v>1</v>
      </c>
      <c r="V956" s="333" t="str">
        <f>+VLOOKUP(A956,bd_lista!$A$3:$E$590,5,FALSE)</f>
        <v>Gobiernos Autonomos Municipales</v>
      </c>
      <c r="W956" s="391" t="str">
        <f>+V956</f>
        <v>Gobiernos Autonomos Municipales</v>
      </c>
      <c r="X956" s="242">
        <f>+VLOOKUP(A956,[4]Sheet1!$A$13:$D$744,4,FALSE)</f>
        <v>0</v>
      </c>
      <c r="Y956" s="242" t="e">
        <f>+VLOOKUP(X956,bd_lista!$A$3:$C$590,3,FALSE)</f>
        <v>#N/A</v>
      </c>
      <c r="Z956" s="294">
        <f>+X956</f>
        <v>0</v>
      </c>
      <c r="AA956" s="295" t="e">
        <f>+Y956</f>
        <v>#N/A</v>
      </c>
    </row>
    <row r="957" spans="1:27" customFormat="1" ht="15" hidden="1" customHeight="1">
      <c r="A957" s="32">
        <v>1711</v>
      </c>
      <c r="B957" s="388"/>
      <c r="C957" s="247" t="str">
        <f>+VLOOKUP(A957,bd_lista!$A$3:$C$590,3,FALSE)</f>
        <v>Gobierno Autónomo Municipal de San Carlos</v>
      </c>
      <c r="D957" s="390"/>
      <c r="E957" s="244" t="s">
        <v>1305</v>
      </c>
      <c r="F957" s="245">
        <f ca="1">+IFERROR(INDEX('Hoja de Trabajo para listado'!$A$155:$Z$1048576,MATCH($A957,'Hoja de Trabajo para listado'!$A$155:$A$1048576,0),MATCH((CUADRO!F$5&amp;$E957),'Hoja de Trabajo para listado'!$A$151:$Z$151,0)),0)+IFERROR(INDEX('Hoja de Trabajo para listado'!$AB$155:$BA$1048576,MATCH($A957,'Hoja de Trabajo para listado'!$AB$155:$AB$1048576,0),MATCH((CUADRO!F$5&amp;$E957),'Hoja de Trabajo para listado'!$AB$151:$BA$151,0)),0)+IFERROR(INDEX('Hoja de Trabajo para listado'!$BC$155:$CB$1048576,MATCH($A957,'Hoja de Trabajo para listado'!$BC$155:$BC$1048576,0),MATCH((CUADRO!F$5&amp;$E957),'Hoja de Trabajo para listado'!$BC$151:$CB$151,0)),0)+IFERROR(INDEX('Hoja de Trabajo para listado'!$DE$153:$DG$274,MATCH($A957,'Hoja de Trabajo para listado'!$DE$153:$DE$1048576,0),MATCH((CUADRO!F$5&amp;$E957),'Hoja de Trabajo para listado'!$DE$151:$DG$151,0)),0)+IFERROR(INDEX('Hoja de Trabajo para listado'!$CD$155:$DC$1048576,MATCH($A957,'Hoja de Trabajo para listado'!$CD$155:$CD$1048576,0),MATCH((CUADRO!F$5&amp;$E957),'Hoja de Trabajo para listado'!$CD$151:$DC$151,0)),0)</f>
        <v>0</v>
      </c>
      <c r="G957" s="245">
        <f ca="1">+IFERROR(INDEX('Hoja de Trabajo para listado'!$A$155:$Z$1048576,MATCH($A957,'Hoja de Trabajo para listado'!$A$155:$A$1048576,0),MATCH((CUADRO!G$5&amp;$E957),'Hoja de Trabajo para listado'!$A$151:$Z$151,0)),0)+IFERROR(INDEX('Hoja de Trabajo para listado'!$AB$155:$BA$1048576,MATCH($A957,'Hoja de Trabajo para listado'!$AB$155:$AB$1048576,0),MATCH((CUADRO!G$5&amp;$E957),'Hoja de Trabajo para listado'!$AB$151:$BA$151,0)),0)+IFERROR(INDEX('Hoja de Trabajo para listado'!$BC$155:$CB$1048576,MATCH($A957,'Hoja de Trabajo para listado'!$BC$155:$BC$1048576,0),MATCH((CUADRO!G$5&amp;$E957),'Hoja de Trabajo para listado'!$BC$151:$CB$151,0)),0)+IFERROR(INDEX('Hoja de Trabajo para listado'!$DE$153:$DG$274,MATCH($A957,'Hoja de Trabajo para listado'!$DE$153:$DE$1048576,0),MATCH((CUADRO!G$5&amp;$E957),'Hoja de Trabajo para listado'!$DE$151:$DG$151,0)),0)+IFERROR(INDEX('Hoja de Trabajo para listado'!$CD$155:$DC$1048576,MATCH($A957,'Hoja de Trabajo para listado'!$CD$155:$CD$1048576,0),MATCH((CUADRO!G$5&amp;$E957),'Hoja de Trabajo para listado'!$CD$151:$DC$151,0)),0)</f>
        <v>0</v>
      </c>
      <c r="H957" s="245">
        <f ca="1">+IFERROR(INDEX('Hoja de Trabajo para listado'!$A$155:$Z$1048576,MATCH($A957,'Hoja de Trabajo para listado'!$A$155:$A$1048576,0),MATCH((CUADRO!H$5&amp;$E957),'Hoja de Trabajo para listado'!$A$151:$Z$151,0)),0)+IFERROR(INDEX('Hoja de Trabajo para listado'!$AB$155:$BA$1048576,MATCH($A957,'Hoja de Trabajo para listado'!$AB$155:$AB$1048576,0),MATCH((CUADRO!H$5&amp;$E957),'Hoja de Trabajo para listado'!$AB$151:$BA$151,0)),0)+IFERROR(INDEX('Hoja de Trabajo para listado'!$BC$155:$CB$1048576,MATCH($A957,'Hoja de Trabajo para listado'!$BC$155:$BC$1048576,0),MATCH((CUADRO!H$5&amp;$E957),'Hoja de Trabajo para listado'!$BC$151:$CB$151,0)),0)+IFERROR(INDEX('Hoja de Trabajo para listado'!$DE$153:$DG$274,MATCH($A957,'Hoja de Trabajo para listado'!$DE$153:$DE$1048576,0),MATCH((CUADRO!H$5&amp;$E957),'Hoja de Trabajo para listado'!$DE$151:$DG$151,0)),0)+IFERROR(INDEX('Hoja de Trabajo para listado'!$CD$155:$DC$1048576,MATCH($A957,'Hoja de Trabajo para listado'!$CD$155:$CD$1048576,0),MATCH((CUADRO!H$5&amp;$E957),'Hoja de Trabajo para listado'!$CD$151:$DC$151,0)),0)</f>
        <v>0</v>
      </c>
      <c r="I957" s="245">
        <f ca="1">+IFERROR(INDEX('Hoja de Trabajo para listado'!$A$155:$Z$1048576,MATCH($A957,'Hoja de Trabajo para listado'!$A$155:$A$1048576,0),MATCH((CUADRO!I$5&amp;$E957),'Hoja de Trabajo para listado'!$A$151:$Z$151,0)),0)+IFERROR(INDEX('Hoja de Trabajo para listado'!$AB$155:$BA$1048576,MATCH($A957,'Hoja de Trabajo para listado'!$AB$155:$AB$1048576,0),MATCH((CUADRO!I$5&amp;$E957),'Hoja de Trabajo para listado'!$AB$151:$BA$151,0)),0)+IFERROR(INDEX('Hoja de Trabajo para listado'!$BC$155:$CB$1048576,MATCH($A957,'Hoja de Trabajo para listado'!$BC$155:$BC$1048576,0),MATCH((CUADRO!I$5&amp;$E957),'Hoja de Trabajo para listado'!$BC$151:$CB$151,0)),0)+IFERROR(INDEX('Hoja de Trabajo para listado'!$DE$153:$DG$274,MATCH($A957,'Hoja de Trabajo para listado'!$DE$153:$DE$1048576,0),MATCH((CUADRO!I$5&amp;$E957),'Hoja de Trabajo para listado'!$DE$151:$DG$151,0)),0)+IFERROR(INDEX('Hoja de Trabajo para listado'!$CD$155:$DC$1048576,MATCH($A957,'Hoja de Trabajo para listado'!$CD$155:$CD$1048576,0),MATCH((CUADRO!I$5&amp;$E957),'Hoja de Trabajo para listado'!$CD$151:$DC$151,0)),0)</f>
        <v>0</v>
      </c>
      <c r="J957" s="245">
        <f ca="1">+IFERROR(INDEX('Hoja de Trabajo para listado'!$A$155:$Z$1048576,MATCH($A957,'Hoja de Trabajo para listado'!$A$155:$A$1048576,0),MATCH((CUADRO!J$5&amp;$E957),'Hoja de Trabajo para listado'!$A$151:$Z$151,0)),0)+IFERROR(INDEX('Hoja de Trabajo para listado'!$AB$155:$BA$1048576,MATCH($A957,'Hoja de Trabajo para listado'!$AB$155:$AB$1048576,0),MATCH((CUADRO!J$5&amp;$E957),'Hoja de Trabajo para listado'!$AB$151:$BA$151,0)),0)+IFERROR(INDEX('Hoja de Trabajo para listado'!$BC$155:$CB$1048576,MATCH($A957,'Hoja de Trabajo para listado'!$BC$155:$BC$1048576,0),MATCH((CUADRO!J$5&amp;$E957),'Hoja de Trabajo para listado'!$BC$151:$CB$151,0)),0)+IFERROR(INDEX('Hoja de Trabajo para listado'!$DE$153:$DG$274,MATCH($A957,'Hoja de Trabajo para listado'!$DE$153:$DE$1048576,0),MATCH((CUADRO!J$5&amp;$E957),'Hoja de Trabajo para listado'!$DE$151:$DG$151,0)),0)+IFERROR(INDEX('Hoja de Trabajo para listado'!$CD$155:$DC$1048576,MATCH($A957,'Hoja de Trabajo para listado'!$CD$155:$CD$1048576,0),MATCH((CUADRO!J$5&amp;$E957),'Hoja de Trabajo para listado'!$CD$151:$DC$151,0)),0)</f>
        <v>0</v>
      </c>
      <c r="K957" s="245">
        <f ca="1">+IFERROR(INDEX('Hoja de Trabajo para listado'!$A$155:$Z$1048576,MATCH($A957,'Hoja de Trabajo para listado'!$A$155:$A$1048576,0),MATCH((CUADRO!K$5&amp;$E957),'Hoja de Trabajo para listado'!$A$151:$Z$151,0)),0)+IFERROR(INDEX('Hoja de Trabajo para listado'!$AB$155:$BA$1048576,MATCH($A957,'Hoja de Trabajo para listado'!$AB$155:$AB$1048576,0),MATCH((CUADRO!K$5&amp;$E957),'Hoja de Trabajo para listado'!$AB$151:$BA$151,0)),0)+IFERROR(INDEX('Hoja de Trabajo para listado'!$BC$155:$CB$1048576,MATCH($A957,'Hoja de Trabajo para listado'!$BC$155:$BC$1048576,0),MATCH((CUADRO!K$5&amp;$E957),'Hoja de Trabajo para listado'!$BC$151:$CB$151,0)),0)+IFERROR(INDEX('Hoja de Trabajo para listado'!$DE$153:$DG$274,MATCH($A957,'Hoja de Trabajo para listado'!$DE$153:$DE$1048576,0),MATCH((CUADRO!K$5&amp;$E957),'Hoja de Trabajo para listado'!$DE$151:$DG$151,0)),0)+IFERROR(INDEX('Hoja de Trabajo para listado'!$CD$155:$DC$1048576,MATCH($A957,'Hoja de Trabajo para listado'!$CD$155:$CD$1048576,0),MATCH((CUADRO!K$5&amp;$E957),'Hoja de Trabajo para listado'!$CD$151:$DC$151,0)),0)</f>
        <v>0</v>
      </c>
      <c r="L957" s="245">
        <f ca="1">+IFERROR(INDEX('Hoja de Trabajo para listado'!$A$155:$Z$1048576,MATCH($A957,'Hoja de Trabajo para listado'!$A$155:$A$1048576,0),MATCH((CUADRO!L$5&amp;$E957),'Hoja de Trabajo para listado'!$A$151:$Z$151,0)),0)+IFERROR(INDEX('Hoja de Trabajo para listado'!$AB$155:$BA$1048576,MATCH($A957,'Hoja de Trabajo para listado'!$AB$155:$AB$1048576,0),MATCH((CUADRO!L$5&amp;$E957),'Hoja de Trabajo para listado'!$AB$151:$BA$151,0)),0)+IFERROR(INDEX('Hoja de Trabajo para listado'!$BC$155:$CB$1048576,MATCH($A957,'Hoja de Trabajo para listado'!$BC$155:$BC$1048576,0),MATCH((CUADRO!L$5&amp;$E957),'Hoja de Trabajo para listado'!$BC$151:$CB$151,0)),0)+IFERROR(INDEX('Hoja de Trabajo para listado'!$DE$153:$DG$274,MATCH($A957,'Hoja de Trabajo para listado'!$DE$153:$DE$1048576,0),MATCH((CUADRO!L$5&amp;$E957),'Hoja de Trabajo para listado'!$DE$151:$DG$151,0)),0)+IFERROR(INDEX('Hoja de Trabajo para listado'!$CD$155:$DC$1048576,MATCH($A957,'Hoja de Trabajo para listado'!$CD$155:$CD$1048576,0),MATCH((CUADRO!L$5&amp;$E957),'Hoja de Trabajo para listado'!$CD$151:$DC$151,0)),0)</f>
        <v>0</v>
      </c>
      <c r="M957" s="245">
        <f ca="1">+IFERROR(INDEX('Hoja de Trabajo para listado'!$A$155:$Z$1048576,MATCH($A957,'Hoja de Trabajo para listado'!$A$155:$A$1048576,0),MATCH((CUADRO!M$5&amp;$E957),'Hoja de Trabajo para listado'!$A$151:$Z$151,0)),0)+IFERROR(INDEX('Hoja de Trabajo para listado'!$AB$155:$BA$1048576,MATCH($A957,'Hoja de Trabajo para listado'!$AB$155:$AB$1048576,0),MATCH((CUADRO!M$5&amp;$E957),'Hoja de Trabajo para listado'!$AB$151:$BA$151,0)),0)+IFERROR(INDEX('Hoja de Trabajo para listado'!$BC$155:$CB$1048576,MATCH($A957,'Hoja de Trabajo para listado'!$BC$155:$BC$1048576,0),MATCH((CUADRO!M$5&amp;$E957),'Hoja de Trabajo para listado'!$BC$151:$CB$151,0)),0)+IFERROR(INDEX('Hoja de Trabajo para listado'!$DE$153:$DG$274,MATCH($A957,'Hoja de Trabajo para listado'!$DE$153:$DE$1048576,0),MATCH((CUADRO!M$5&amp;$E957),'Hoja de Trabajo para listado'!$DE$151:$DG$151,0)),0)+IFERROR(INDEX('Hoja de Trabajo para listado'!$CD$155:$DC$1048576,MATCH($A957,'Hoja de Trabajo para listado'!$CD$155:$CD$1048576,0),MATCH((CUADRO!M$5&amp;$E957),'Hoja de Trabajo para listado'!$CD$151:$DC$151,0)),0)</f>
        <v>0</v>
      </c>
      <c r="N957" s="245">
        <f ca="1">+IFERROR(INDEX('Hoja de Trabajo para listado'!$A$155:$Z$1048576,MATCH($A957,'Hoja de Trabajo para listado'!$A$155:$A$1048576,0),MATCH((CUADRO!N$5&amp;$E957),'Hoja de Trabajo para listado'!$A$151:$Z$151,0)),0)+IFERROR(INDEX('Hoja de Trabajo para listado'!$AB$155:$BA$1048576,MATCH($A957,'Hoja de Trabajo para listado'!$AB$155:$AB$1048576,0),MATCH((CUADRO!N$5&amp;$E957),'Hoja de Trabajo para listado'!$AB$151:$BA$151,0)),0)+IFERROR(INDEX('Hoja de Trabajo para listado'!$BC$155:$CB$1048576,MATCH($A957,'Hoja de Trabajo para listado'!$BC$155:$BC$1048576,0),MATCH((CUADRO!N$5&amp;$E957),'Hoja de Trabajo para listado'!$BC$151:$CB$151,0)),0)+IFERROR(INDEX('Hoja de Trabajo para listado'!$DE$153:$DG$274,MATCH($A957,'Hoja de Trabajo para listado'!$DE$153:$DE$1048576,0),MATCH((CUADRO!N$5&amp;$E957),'Hoja de Trabajo para listado'!$DE$151:$DG$151,0)),0)+IFERROR(INDEX('Hoja de Trabajo para listado'!$CD$155:$DC$1048576,MATCH($A957,'Hoja de Trabajo para listado'!$CD$155:$CD$1048576,0),MATCH((CUADRO!N$5&amp;$E957),'Hoja de Trabajo para listado'!$CD$151:$DC$151,0)),0)</f>
        <v>0</v>
      </c>
      <c r="O957" s="245">
        <f ca="1">+IFERROR(INDEX('Hoja de Trabajo para listado'!$A$155:$Z$1048576,MATCH($A957,'Hoja de Trabajo para listado'!$A$155:$A$1048576,0),MATCH((CUADRO!O$5&amp;$E957),'Hoja de Trabajo para listado'!$A$151:$Z$151,0)),0)+IFERROR(INDEX('Hoja de Trabajo para listado'!$AB$155:$BA$1048576,MATCH($A957,'Hoja de Trabajo para listado'!$AB$155:$AB$1048576,0),MATCH((CUADRO!O$5&amp;$E957),'Hoja de Trabajo para listado'!$AB$151:$BA$151,0)),0)+IFERROR(INDEX('Hoja de Trabajo para listado'!$BC$155:$CB$1048576,MATCH($A957,'Hoja de Trabajo para listado'!$BC$155:$BC$1048576,0),MATCH((CUADRO!O$5&amp;$E957),'Hoja de Trabajo para listado'!$BC$151:$CB$151,0)),0)+IFERROR(INDEX('Hoja de Trabajo para listado'!$DE$153:$DG$274,MATCH($A957,'Hoja de Trabajo para listado'!$DE$153:$DE$1048576,0),MATCH((CUADRO!O$5&amp;$E957),'Hoja de Trabajo para listado'!$DE$151:$DG$151,0)),0)+IFERROR(INDEX('Hoja de Trabajo para listado'!$CD$155:$DC$1048576,MATCH($A957,'Hoja de Trabajo para listado'!$CD$155:$CD$1048576,0),MATCH((CUADRO!O$5&amp;$E957),'Hoja de Trabajo para listado'!$CD$151:$DC$151,0)),0)</f>
        <v>0</v>
      </c>
      <c r="P957" s="245">
        <f ca="1">+IFERROR(INDEX('Hoja de Trabajo para listado'!$A$155:$Z$1048576,MATCH($A957,'Hoja de Trabajo para listado'!$A$155:$A$1048576,0),MATCH((CUADRO!P$5&amp;$E957),'Hoja de Trabajo para listado'!$A$151:$Z$151,0)),0)+IFERROR(INDEX('Hoja de Trabajo para listado'!$AB$155:$BA$1048576,MATCH($A957,'Hoja de Trabajo para listado'!$AB$155:$AB$1048576,0),MATCH((CUADRO!P$5&amp;$E957),'Hoja de Trabajo para listado'!$AB$151:$BA$151,0)),0)+IFERROR(INDEX('Hoja de Trabajo para listado'!$BC$155:$CB$1048576,MATCH($A957,'Hoja de Trabajo para listado'!$BC$155:$BC$1048576,0),MATCH((CUADRO!P$5&amp;$E957),'Hoja de Trabajo para listado'!$BC$151:$CB$151,0)),0)+IFERROR(INDEX('Hoja de Trabajo para listado'!$DE$153:$DG$274,MATCH($A957,'Hoja de Trabajo para listado'!$DE$153:$DE$1048576,0),MATCH((CUADRO!P$5&amp;$E957),'Hoja de Trabajo para listado'!$DE$151:$DG$151,0)),0)+IFERROR(INDEX('Hoja de Trabajo para listado'!$CD$155:$DC$1048576,MATCH($A957,'Hoja de Trabajo para listado'!$CD$155:$CD$1048576,0),MATCH((CUADRO!P$5&amp;$E957),'Hoja de Trabajo para listado'!$CD$151:$DC$151,0)),0)</f>
        <v>0</v>
      </c>
      <c r="Q957" s="245">
        <f ca="1">+IFERROR(INDEX('Hoja de Trabajo para listado'!$A$155:$Z$1048576,MATCH($A957,'Hoja de Trabajo para listado'!$A$155:$A$1048576,0),MATCH((CUADRO!Q$5&amp;$E957),'Hoja de Trabajo para listado'!$A$151:$Z$151,0)),0)+IFERROR(INDEX('Hoja de Trabajo para listado'!$AB$155:$BA$1048576,MATCH($A957,'Hoja de Trabajo para listado'!$AB$155:$AB$1048576,0),MATCH((CUADRO!Q$5&amp;$E957),'Hoja de Trabajo para listado'!$AB$151:$BA$151,0)),0)+IFERROR(INDEX('Hoja de Trabajo para listado'!$BC$155:$CB$1048576,MATCH($A957,'Hoja de Trabajo para listado'!$BC$155:$BC$1048576,0),MATCH((CUADRO!Q$5&amp;$E957),'Hoja de Trabajo para listado'!$BC$151:$CB$151,0)),0)+IFERROR(INDEX('Hoja de Trabajo para listado'!$DE$153:$DG$274,MATCH($A957,'Hoja de Trabajo para listado'!$DE$153:$DE$1048576,0),MATCH((CUADRO!Q$5&amp;$E957),'Hoja de Trabajo para listado'!$DE$151:$DG$151,0)),0)+IFERROR(INDEX('Hoja de Trabajo para listado'!$CD$155:$DC$1048576,MATCH($A957,'Hoja de Trabajo para listado'!$CD$155:$CD$1048576,0),MATCH((CUADRO!Q$5&amp;$E957),'Hoja de Trabajo para listado'!$CD$151:$DC$151,0)),0)</f>
        <v>0</v>
      </c>
      <c r="R957" s="245">
        <f t="shared" ca="1" si="31"/>
        <v>0</v>
      </c>
      <c r="S957" s="259">
        <f ca="1">+R956+R957</f>
        <v>0</v>
      </c>
      <c r="T957" s="245">
        <f ca="1">+S957</f>
        <v>0</v>
      </c>
      <c r="U957" s="244">
        <f t="shared" si="32"/>
        <v>2</v>
      </c>
      <c r="V957" s="333" t="str">
        <f>+VLOOKUP(A957,bd_lista!$A$3:$E$590,5,FALSE)</f>
        <v>Gobiernos Autonomos Municipales</v>
      </c>
      <c r="W957" s="392"/>
      <c r="X957" s="242">
        <f>+VLOOKUP(A957,[4]Sheet1!$A$13:$D$744,4,FALSE)</f>
        <v>0</v>
      </c>
      <c r="Y957" s="242" t="e">
        <f>+VLOOKUP(X957,bd_lista!$A$3:$C$590,3,FALSE)</f>
        <v>#N/A</v>
      </c>
      <c r="Z957" s="292"/>
      <c r="AA957" s="293"/>
    </row>
    <row r="958" spans="1:27" customFormat="1" ht="15" hidden="1" customHeight="1">
      <c r="A958" s="32">
        <v>1712</v>
      </c>
      <c r="B958" s="387">
        <f>+A958</f>
        <v>1712</v>
      </c>
      <c r="C958" s="247" t="str">
        <f>+VLOOKUP(A958,bd_lista!$A$3:$C$590,3,FALSE)</f>
        <v>Gobierno Autónomo Municipal de Yapacaní</v>
      </c>
      <c r="D958" s="389" t="str">
        <f>+C958</f>
        <v>Gobierno Autónomo Municipal de Yapacaní</v>
      </c>
      <c r="E958" s="242" t="s">
        <v>1304</v>
      </c>
      <c r="F958" s="243">
        <f ca="1">+IFERROR(INDEX('Hoja de Trabajo para listado'!$A$155:$Z$1048576,MATCH($A958,'Hoja de Trabajo para listado'!$A$155:$A$1048576,0),MATCH((CUADRO!F$5&amp;$E958),'Hoja de Trabajo para listado'!$A$151:$Z$151,0)),0)+IFERROR(INDEX('Hoja de Trabajo para listado'!$AB$155:$BA$1048576,MATCH($A958,'Hoja de Trabajo para listado'!$AB$155:$AB$1048576,0),MATCH((CUADRO!F$5&amp;$E958),'Hoja de Trabajo para listado'!$AB$151:$BA$151,0)),0)+IFERROR(INDEX('Hoja de Trabajo para listado'!$BC$155:$CB$1048576,MATCH($A958,'Hoja de Trabajo para listado'!$BC$155:$BC$1048576,0),MATCH((CUADRO!F$5&amp;$E958),'Hoja de Trabajo para listado'!$BC$151:$CB$151,0)),0)+IFERROR(INDEX('Hoja de Trabajo para listado'!$DE$153:$DG$274,MATCH($A958,'Hoja de Trabajo para listado'!$DE$153:$DE$1048576,0),MATCH((CUADRO!F$5&amp;$E958),'Hoja de Trabajo para listado'!$DE$151:$DG$151,0)),0)+IFERROR(INDEX('Hoja de Trabajo para listado'!$CD$155:$DC$1048576,MATCH($A958,'Hoja de Trabajo para listado'!$CD$155:$CD$1048576,0),MATCH((CUADRO!F$5&amp;$E958),'Hoja de Trabajo para listado'!$CD$151:$DC$151,0)),0)</f>
        <v>0</v>
      </c>
      <c r="G958" s="243">
        <f ca="1">+IFERROR(INDEX('Hoja de Trabajo para listado'!$A$155:$Z$1048576,MATCH($A958,'Hoja de Trabajo para listado'!$A$155:$A$1048576,0),MATCH((CUADRO!G$5&amp;$E958),'Hoja de Trabajo para listado'!$A$151:$Z$151,0)),0)+IFERROR(INDEX('Hoja de Trabajo para listado'!$AB$155:$BA$1048576,MATCH($A958,'Hoja de Trabajo para listado'!$AB$155:$AB$1048576,0),MATCH((CUADRO!G$5&amp;$E958),'Hoja de Trabajo para listado'!$AB$151:$BA$151,0)),0)+IFERROR(INDEX('Hoja de Trabajo para listado'!$BC$155:$CB$1048576,MATCH($A958,'Hoja de Trabajo para listado'!$BC$155:$BC$1048576,0),MATCH((CUADRO!G$5&amp;$E958),'Hoja de Trabajo para listado'!$BC$151:$CB$151,0)),0)+IFERROR(INDEX('Hoja de Trabajo para listado'!$DE$153:$DG$274,MATCH($A958,'Hoja de Trabajo para listado'!$DE$153:$DE$1048576,0),MATCH((CUADRO!G$5&amp;$E958),'Hoja de Trabajo para listado'!$DE$151:$DG$151,0)),0)+IFERROR(INDEX('Hoja de Trabajo para listado'!$CD$155:$DC$1048576,MATCH($A958,'Hoja de Trabajo para listado'!$CD$155:$CD$1048576,0),MATCH((CUADRO!G$5&amp;$E958),'Hoja de Trabajo para listado'!$CD$151:$DC$151,0)),0)</f>
        <v>0</v>
      </c>
      <c r="H958" s="243">
        <f ca="1">+IFERROR(INDEX('Hoja de Trabajo para listado'!$A$155:$Z$1048576,MATCH($A958,'Hoja de Trabajo para listado'!$A$155:$A$1048576,0),MATCH((CUADRO!H$5&amp;$E958),'Hoja de Trabajo para listado'!$A$151:$Z$151,0)),0)+IFERROR(INDEX('Hoja de Trabajo para listado'!$AB$155:$BA$1048576,MATCH($A958,'Hoja de Trabajo para listado'!$AB$155:$AB$1048576,0),MATCH((CUADRO!H$5&amp;$E958),'Hoja de Trabajo para listado'!$AB$151:$BA$151,0)),0)+IFERROR(INDEX('Hoja de Trabajo para listado'!$BC$155:$CB$1048576,MATCH($A958,'Hoja de Trabajo para listado'!$BC$155:$BC$1048576,0),MATCH((CUADRO!H$5&amp;$E958),'Hoja de Trabajo para listado'!$BC$151:$CB$151,0)),0)+IFERROR(INDEX('Hoja de Trabajo para listado'!$DE$153:$DG$274,MATCH($A958,'Hoja de Trabajo para listado'!$DE$153:$DE$1048576,0),MATCH((CUADRO!H$5&amp;$E958),'Hoja de Trabajo para listado'!$DE$151:$DG$151,0)),0)+IFERROR(INDEX('Hoja de Trabajo para listado'!$CD$155:$DC$1048576,MATCH($A958,'Hoja de Trabajo para listado'!$CD$155:$CD$1048576,0),MATCH((CUADRO!H$5&amp;$E958),'Hoja de Trabajo para listado'!$CD$151:$DC$151,0)),0)</f>
        <v>0</v>
      </c>
      <c r="I958" s="243">
        <f ca="1">+IFERROR(INDEX('Hoja de Trabajo para listado'!$A$155:$Z$1048576,MATCH($A958,'Hoja de Trabajo para listado'!$A$155:$A$1048576,0),MATCH((CUADRO!I$5&amp;$E958),'Hoja de Trabajo para listado'!$A$151:$Z$151,0)),0)+IFERROR(INDEX('Hoja de Trabajo para listado'!$AB$155:$BA$1048576,MATCH($A958,'Hoja de Trabajo para listado'!$AB$155:$AB$1048576,0),MATCH((CUADRO!I$5&amp;$E958),'Hoja de Trabajo para listado'!$AB$151:$BA$151,0)),0)+IFERROR(INDEX('Hoja de Trabajo para listado'!$BC$155:$CB$1048576,MATCH($A958,'Hoja de Trabajo para listado'!$BC$155:$BC$1048576,0),MATCH((CUADRO!I$5&amp;$E958),'Hoja de Trabajo para listado'!$BC$151:$CB$151,0)),0)+IFERROR(INDEX('Hoja de Trabajo para listado'!$DE$153:$DG$274,MATCH($A958,'Hoja de Trabajo para listado'!$DE$153:$DE$1048576,0),MATCH((CUADRO!I$5&amp;$E958),'Hoja de Trabajo para listado'!$DE$151:$DG$151,0)),0)+IFERROR(INDEX('Hoja de Trabajo para listado'!$CD$155:$DC$1048576,MATCH($A958,'Hoja de Trabajo para listado'!$CD$155:$CD$1048576,0),MATCH((CUADRO!I$5&amp;$E958),'Hoja de Trabajo para listado'!$CD$151:$DC$151,0)),0)</f>
        <v>0</v>
      </c>
      <c r="J958" s="243">
        <f ca="1">+IFERROR(INDEX('Hoja de Trabajo para listado'!$A$155:$Z$1048576,MATCH($A958,'Hoja de Trabajo para listado'!$A$155:$A$1048576,0),MATCH((CUADRO!J$5&amp;$E958),'Hoja de Trabajo para listado'!$A$151:$Z$151,0)),0)+IFERROR(INDEX('Hoja de Trabajo para listado'!$AB$155:$BA$1048576,MATCH($A958,'Hoja de Trabajo para listado'!$AB$155:$AB$1048576,0),MATCH((CUADRO!J$5&amp;$E958),'Hoja de Trabajo para listado'!$AB$151:$BA$151,0)),0)+IFERROR(INDEX('Hoja de Trabajo para listado'!$BC$155:$CB$1048576,MATCH($A958,'Hoja de Trabajo para listado'!$BC$155:$BC$1048576,0),MATCH((CUADRO!J$5&amp;$E958),'Hoja de Trabajo para listado'!$BC$151:$CB$151,0)),0)+IFERROR(INDEX('Hoja de Trabajo para listado'!$DE$153:$DG$274,MATCH($A958,'Hoja de Trabajo para listado'!$DE$153:$DE$1048576,0),MATCH((CUADRO!J$5&amp;$E958),'Hoja de Trabajo para listado'!$DE$151:$DG$151,0)),0)+IFERROR(INDEX('Hoja de Trabajo para listado'!$CD$155:$DC$1048576,MATCH($A958,'Hoja de Trabajo para listado'!$CD$155:$CD$1048576,0),MATCH((CUADRO!J$5&amp;$E958),'Hoja de Trabajo para listado'!$CD$151:$DC$151,0)),0)</f>
        <v>0</v>
      </c>
      <c r="K958" s="243">
        <f ca="1">+IFERROR(INDEX('Hoja de Trabajo para listado'!$A$155:$Z$1048576,MATCH($A958,'Hoja de Trabajo para listado'!$A$155:$A$1048576,0),MATCH((CUADRO!K$5&amp;$E958),'Hoja de Trabajo para listado'!$A$151:$Z$151,0)),0)+IFERROR(INDEX('Hoja de Trabajo para listado'!$AB$155:$BA$1048576,MATCH($A958,'Hoja de Trabajo para listado'!$AB$155:$AB$1048576,0),MATCH((CUADRO!K$5&amp;$E958),'Hoja de Trabajo para listado'!$AB$151:$BA$151,0)),0)+IFERROR(INDEX('Hoja de Trabajo para listado'!$BC$155:$CB$1048576,MATCH($A958,'Hoja de Trabajo para listado'!$BC$155:$BC$1048576,0),MATCH((CUADRO!K$5&amp;$E958),'Hoja de Trabajo para listado'!$BC$151:$CB$151,0)),0)+IFERROR(INDEX('Hoja de Trabajo para listado'!$DE$153:$DG$274,MATCH($A958,'Hoja de Trabajo para listado'!$DE$153:$DE$1048576,0),MATCH((CUADRO!K$5&amp;$E958),'Hoja de Trabajo para listado'!$DE$151:$DG$151,0)),0)+IFERROR(INDEX('Hoja de Trabajo para listado'!$CD$155:$DC$1048576,MATCH($A958,'Hoja de Trabajo para listado'!$CD$155:$CD$1048576,0),MATCH((CUADRO!K$5&amp;$E958),'Hoja de Trabajo para listado'!$CD$151:$DC$151,0)),0)</f>
        <v>0</v>
      </c>
      <c r="L958" s="243">
        <f ca="1">+IFERROR(INDEX('Hoja de Trabajo para listado'!$A$155:$Z$1048576,MATCH($A958,'Hoja de Trabajo para listado'!$A$155:$A$1048576,0),MATCH((CUADRO!L$5&amp;$E958),'Hoja de Trabajo para listado'!$A$151:$Z$151,0)),0)+IFERROR(INDEX('Hoja de Trabajo para listado'!$AB$155:$BA$1048576,MATCH($A958,'Hoja de Trabajo para listado'!$AB$155:$AB$1048576,0),MATCH((CUADRO!L$5&amp;$E958),'Hoja de Trabajo para listado'!$AB$151:$BA$151,0)),0)+IFERROR(INDEX('Hoja de Trabajo para listado'!$BC$155:$CB$1048576,MATCH($A958,'Hoja de Trabajo para listado'!$BC$155:$BC$1048576,0),MATCH((CUADRO!L$5&amp;$E958),'Hoja de Trabajo para listado'!$BC$151:$CB$151,0)),0)+IFERROR(INDEX('Hoja de Trabajo para listado'!$DE$153:$DG$274,MATCH($A958,'Hoja de Trabajo para listado'!$DE$153:$DE$1048576,0),MATCH((CUADRO!L$5&amp;$E958),'Hoja de Trabajo para listado'!$DE$151:$DG$151,0)),0)+IFERROR(INDEX('Hoja de Trabajo para listado'!$CD$155:$DC$1048576,MATCH($A958,'Hoja de Trabajo para listado'!$CD$155:$CD$1048576,0),MATCH((CUADRO!L$5&amp;$E958),'Hoja de Trabajo para listado'!$CD$151:$DC$151,0)),0)</f>
        <v>0</v>
      </c>
      <c r="M958" s="243">
        <f ca="1">+IFERROR(INDEX('Hoja de Trabajo para listado'!$A$155:$Z$1048576,MATCH($A958,'Hoja de Trabajo para listado'!$A$155:$A$1048576,0),MATCH((CUADRO!M$5&amp;$E958),'Hoja de Trabajo para listado'!$A$151:$Z$151,0)),0)+IFERROR(INDEX('Hoja de Trabajo para listado'!$AB$155:$BA$1048576,MATCH($A958,'Hoja de Trabajo para listado'!$AB$155:$AB$1048576,0),MATCH((CUADRO!M$5&amp;$E958),'Hoja de Trabajo para listado'!$AB$151:$BA$151,0)),0)+IFERROR(INDEX('Hoja de Trabajo para listado'!$BC$155:$CB$1048576,MATCH($A958,'Hoja de Trabajo para listado'!$BC$155:$BC$1048576,0),MATCH((CUADRO!M$5&amp;$E958),'Hoja de Trabajo para listado'!$BC$151:$CB$151,0)),0)+IFERROR(INDEX('Hoja de Trabajo para listado'!$DE$153:$DG$274,MATCH($A958,'Hoja de Trabajo para listado'!$DE$153:$DE$1048576,0),MATCH((CUADRO!M$5&amp;$E958),'Hoja de Trabajo para listado'!$DE$151:$DG$151,0)),0)+IFERROR(INDEX('Hoja de Trabajo para listado'!$CD$155:$DC$1048576,MATCH($A958,'Hoja de Trabajo para listado'!$CD$155:$CD$1048576,0),MATCH((CUADRO!M$5&amp;$E958),'Hoja de Trabajo para listado'!$CD$151:$DC$151,0)),0)</f>
        <v>0</v>
      </c>
      <c r="N958" s="243">
        <f ca="1">+IFERROR(INDEX('Hoja de Trabajo para listado'!$A$155:$Z$1048576,MATCH($A958,'Hoja de Trabajo para listado'!$A$155:$A$1048576,0),MATCH((CUADRO!N$5&amp;$E958),'Hoja de Trabajo para listado'!$A$151:$Z$151,0)),0)+IFERROR(INDEX('Hoja de Trabajo para listado'!$AB$155:$BA$1048576,MATCH($A958,'Hoja de Trabajo para listado'!$AB$155:$AB$1048576,0),MATCH((CUADRO!N$5&amp;$E958),'Hoja de Trabajo para listado'!$AB$151:$BA$151,0)),0)+IFERROR(INDEX('Hoja de Trabajo para listado'!$BC$155:$CB$1048576,MATCH($A958,'Hoja de Trabajo para listado'!$BC$155:$BC$1048576,0),MATCH((CUADRO!N$5&amp;$E958),'Hoja de Trabajo para listado'!$BC$151:$CB$151,0)),0)+IFERROR(INDEX('Hoja de Trabajo para listado'!$DE$153:$DG$274,MATCH($A958,'Hoja de Trabajo para listado'!$DE$153:$DE$1048576,0),MATCH((CUADRO!N$5&amp;$E958),'Hoja de Trabajo para listado'!$DE$151:$DG$151,0)),0)+IFERROR(INDEX('Hoja de Trabajo para listado'!$CD$155:$DC$1048576,MATCH($A958,'Hoja de Trabajo para listado'!$CD$155:$CD$1048576,0),MATCH((CUADRO!N$5&amp;$E958),'Hoja de Trabajo para listado'!$CD$151:$DC$151,0)),0)</f>
        <v>0</v>
      </c>
      <c r="O958" s="243">
        <f ca="1">+IFERROR(INDEX('Hoja de Trabajo para listado'!$A$155:$Z$1048576,MATCH($A958,'Hoja de Trabajo para listado'!$A$155:$A$1048576,0),MATCH((CUADRO!O$5&amp;$E958),'Hoja de Trabajo para listado'!$A$151:$Z$151,0)),0)+IFERROR(INDEX('Hoja de Trabajo para listado'!$AB$155:$BA$1048576,MATCH($A958,'Hoja de Trabajo para listado'!$AB$155:$AB$1048576,0),MATCH((CUADRO!O$5&amp;$E958),'Hoja de Trabajo para listado'!$AB$151:$BA$151,0)),0)+IFERROR(INDEX('Hoja de Trabajo para listado'!$BC$155:$CB$1048576,MATCH($A958,'Hoja de Trabajo para listado'!$BC$155:$BC$1048576,0),MATCH((CUADRO!O$5&amp;$E958),'Hoja de Trabajo para listado'!$BC$151:$CB$151,0)),0)+IFERROR(INDEX('Hoja de Trabajo para listado'!$DE$153:$DG$274,MATCH($A958,'Hoja de Trabajo para listado'!$DE$153:$DE$1048576,0),MATCH((CUADRO!O$5&amp;$E958),'Hoja de Trabajo para listado'!$DE$151:$DG$151,0)),0)+IFERROR(INDEX('Hoja de Trabajo para listado'!$CD$155:$DC$1048576,MATCH($A958,'Hoja de Trabajo para listado'!$CD$155:$CD$1048576,0),MATCH((CUADRO!O$5&amp;$E958),'Hoja de Trabajo para listado'!$CD$151:$DC$151,0)),0)</f>
        <v>0</v>
      </c>
      <c r="P958" s="243">
        <f ca="1">+IFERROR(INDEX('Hoja de Trabajo para listado'!$A$155:$Z$1048576,MATCH($A958,'Hoja de Trabajo para listado'!$A$155:$A$1048576,0),MATCH((CUADRO!P$5&amp;$E958),'Hoja de Trabajo para listado'!$A$151:$Z$151,0)),0)+IFERROR(INDEX('Hoja de Trabajo para listado'!$AB$155:$BA$1048576,MATCH($A958,'Hoja de Trabajo para listado'!$AB$155:$AB$1048576,0),MATCH((CUADRO!P$5&amp;$E958),'Hoja de Trabajo para listado'!$AB$151:$BA$151,0)),0)+IFERROR(INDEX('Hoja de Trabajo para listado'!$BC$155:$CB$1048576,MATCH($A958,'Hoja de Trabajo para listado'!$BC$155:$BC$1048576,0),MATCH((CUADRO!P$5&amp;$E958),'Hoja de Trabajo para listado'!$BC$151:$CB$151,0)),0)+IFERROR(INDEX('Hoja de Trabajo para listado'!$DE$153:$DG$274,MATCH($A958,'Hoja de Trabajo para listado'!$DE$153:$DE$1048576,0),MATCH((CUADRO!P$5&amp;$E958),'Hoja de Trabajo para listado'!$DE$151:$DG$151,0)),0)+IFERROR(INDEX('Hoja de Trabajo para listado'!$CD$155:$DC$1048576,MATCH($A958,'Hoja de Trabajo para listado'!$CD$155:$CD$1048576,0),MATCH((CUADRO!P$5&amp;$E958),'Hoja de Trabajo para listado'!$CD$151:$DC$151,0)),0)</f>
        <v>0</v>
      </c>
      <c r="Q958" s="243">
        <f ca="1">+IFERROR(INDEX('Hoja de Trabajo para listado'!$A$155:$Z$1048576,MATCH($A958,'Hoja de Trabajo para listado'!$A$155:$A$1048576,0),MATCH((CUADRO!Q$5&amp;$E958),'Hoja de Trabajo para listado'!$A$151:$Z$151,0)),0)+IFERROR(INDEX('Hoja de Trabajo para listado'!$AB$155:$BA$1048576,MATCH($A958,'Hoja de Trabajo para listado'!$AB$155:$AB$1048576,0),MATCH((CUADRO!Q$5&amp;$E958),'Hoja de Trabajo para listado'!$AB$151:$BA$151,0)),0)+IFERROR(INDEX('Hoja de Trabajo para listado'!$BC$155:$CB$1048576,MATCH($A958,'Hoja de Trabajo para listado'!$BC$155:$BC$1048576,0),MATCH((CUADRO!Q$5&amp;$E958),'Hoja de Trabajo para listado'!$BC$151:$CB$151,0)),0)+IFERROR(INDEX('Hoja de Trabajo para listado'!$DE$153:$DG$274,MATCH($A958,'Hoja de Trabajo para listado'!$DE$153:$DE$1048576,0),MATCH((CUADRO!Q$5&amp;$E958),'Hoja de Trabajo para listado'!$DE$151:$DG$151,0)),0)+IFERROR(INDEX('Hoja de Trabajo para listado'!$CD$155:$DC$1048576,MATCH($A958,'Hoja de Trabajo para listado'!$CD$155:$CD$1048576,0),MATCH((CUADRO!Q$5&amp;$E958),'Hoja de Trabajo para listado'!$CD$151:$DC$151,0)),0)</f>
        <v>0</v>
      </c>
      <c r="R958" s="243">
        <f t="shared" ca="1" si="31"/>
        <v>0</v>
      </c>
      <c r="S958" s="249"/>
      <c r="T958" s="243">
        <f ca="1">+T959</f>
        <v>0</v>
      </c>
      <c r="U958" s="242">
        <f t="shared" si="32"/>
        <v>1</v>
      </c>
      <c r="V958" s="333" t="str">
        <f>+VLOOKUP(A958,bd_lista!$A$3:$E$590,5,FALSE)</f>
        <v>Gobiernos Autonomos Municipales</v>
      </c>
      <c r="W958" s="391" t="str">
        <f>+V958</f>
        <v>Gobiernos Autonomos Municipales</v>
      </c>
      <c r="X958" s="242">
        <f>+VLOOKUP(A958,[4]Sheet1!$A$13:$D$744,4,FALSE)</f>
        <v>0</v>
      </c>
      <c r="Y958" s="242" t="e">
        <f>+VLOOKUP(X958,bd_lista!$A$3:$C$590,3,FALSE)</f>
        <v>#N/A</v>
      </c>
      <c r="Z958" s="294">
        <f>+X958</f>
        <v>0</v>
      </c>
      <c r="AA958" s="295" t="e">
        <f>+Y958</f>
        <v>#N/A</v>
      </c>
    </row>
    <row r="959" spans="1:27" customFormat="1" ht="15" hidden="1" customHeight="1">
      <c r="A959" s="32">
        <v>1712</v>
      </c>
      <c r="B959" s="388"/>
      <c r="C959" s="247" t="str">
        <f>+VLOOKUP(A959,bd_lista!$A$3:$C$590,3,FALSE)</f>
        <v>Gobierno Autónomo Municipal de Yapacaní</v>
      </c>
      <c r="D959" s="390"/>
      <c r="E959" s="244" t="s">
        <v>1305</v>
      </c>
      <c r="F959" s="245">
        <f ca="1">+IFERROR(INDEX('Hoja de Trabajo para listado'!$A$155:$Z$1048576,MATCH($A959,'Hoja de Trabajo para listado'!$A$155:$A$1048576,0),MATCH((CUADRO!F$5&amp;$E959),'Hoja de Trabajo para listado'!$A$151:$Z$151,0)),0)+IFERROR(INDEX('Hoja de Trabajo para listado'!$AB$155:$BA$1048576,MATCH($A959,'Hoja de Trabajo para listado'!$AB$155:$AB$1048576,0),MATCH((CUADRO!F$5&amp;$E959),'Hoja de Trabajo para listado'!$AB$151:$BA$151,0)),0)+IFERROR(INDEX('Hoja de Trabajo para listado'!$BC$155:$CB$1048576,MATCH($A959,'Hoja de Trabajo para listado'!$BC$155:$BC$1048576,0),MATCH((CUADRO!F$5&amp;$E959),'Hoja de Trabajo para listado'!$BC$151:$CB$151,0)),0)+IFERROR(INDEX('Hoja de Trabajo para listado'!$DE$153:$DG$274,MATCH($A959,'Hoja de Trabajo para listado'!$DE$153:$DE$1048576,0),MATCH((CUADRO!F$5&amp;$E959),'Hoja de Trabajo para listado'!$DE$151:$DG$151,0)),0)+IFERROR(INDEX('Hoja de Trabajo para listado'!$CD$155:$DC$1048576,MATCH($A959,'Hoja de Trabajo para listado'!$CD$155:$CD$1048576,0),MATCH((CUADRO!F$5&amp;$E959),'Hoja de Trabajo para listado'!$CD$151:$DC$151,0)),0)</f>
        <v>0</v>
      </c>
      <c r="G959" s="245">
        <f ca="1">+IFERROR(INDEX('Hoja de Trabajo para listado'!$A$155:$Z$1048576,MATCH($A959,'Hoja de Trabajo para listado'!$A$155:$A$1048576,0),MATCH((CUADRO!G$5&amp;$E959),'Hoja de Trabajo para listado'!$A$151:$Z$151,0)),0)+IFERROR(INDEX('Hoja de Trabajo para listado'!$AB$155:$BA$1048576,MATCH($A959,'Hoja de Trabajo para listado'!$AB$155:$AB$1048576,0),MATCH((CUADRO!G$5&amp;$E959),'Hoja de Trabajo para listado'!$AB$151:$BA$151,0)),0)+IFERROR(INDEX('Hoja de Trabajo para listado'!$BC$155:$CB$1048576,MATCH($A959,'Hoja de Trabajo para listado'!$BC$155:$BC$1048576,0),MATCH((CUADRO!G$5&amp;$E959),'Hoja de Trabajo para listado'!$BC$151:$CB$151,0)),0)+IFERROR(INDEX('Hoja de Trabajo para listado'!$DE$153:$DG$274,MATCH($A959,'Hoja de Trabajo para listado'!$DE$153:$DE$1048576,0),MATCH((CUADRO!G$5&amp;$E959),'Hoja de Trabajo para listado'!$DE$151:$DG$151,0)),0)+IFERROR(INDEX('Hoja de Trabajo para listado'!$CD$155:$DC$1048576,MATCH($A959,'Hoja de Trabajo para listado'!$CD$155:$CD$1048576,0),MATCH((CUADRO!G$5&amp;$E959),'Hoja de Trabajo para listado'!$CD$151:$DC$151,0)),0)</f>
        <v>0</v>
      </c>
      <c r="H959" s="245">
        <f ca="1">+IFERROR(INDEX('Hoja de Trabajo para listado'!$A$155:$Z$1048576,MATCH($A959,'Hoja de Trabajo para listado'!$A$155:$A$1048576,0),MATCH((CUADRO!H$5&amp;$E959),'Hoja de Trabajo para listado'!$A$151:$Z$151,0)),0)+IFERROR(INDEX('Hoja de Trabajo para listado'!$AB$155:$BA$1048576,MATCH($A959,'Hoja de Trabajo para listado'!$AB$155:$AB$1048576,0),MATCH((CUADRO!H$5&amp;$E959),'Hoja de Trabajo para listado'!$AB$151:$BA$151,0)),0)+IFERROR(INDEX('Hoja de Trabajo para listado'!$BC$155:$CB$1048576,MATCH($A959,'Hoja de Trabajo para listado'!$BC$155:$BC$1048576,0),MATCH((CUADRO!H$5&amp;$E959),'Hoja de Trabajo para listado'!$BC$151:$CB$151,0)),0)+IFERROR(INDEX('Hoja de Trabajo para listado'!$DE$153:$DG$274,MATCH($A959,'Hoja de Trabajo para listado'!$DE$153:$DE$1048576,0),MATCH((CUADRO!H$5&amp;$E959),'Hoja de Trabajo para listado'!$DE$151:$DG$151,0)),0)+IFERROR(INDEX('Hoja de Trabajo para listado'!$CD$155:$DC$1048576,MATCH($A959,'Hoja de Trabajo para listado'!$CD$155:$CD$1048576,0),MATCH((CUADRO!H$5&amp;$E959),'Hoja de Trabajo para listado'!$CD$151:$DC$151,0)),0)</f>
        <v>0</v>
      </c>
      <c r="I959" s="245">
        <f ca="1">+IFERROR(INDEX('Hoja de Trabajo para listado'!$A$155:$Z$1048576,MATCH($A959,'Hoja de Trabajo para listado'!$A$155:$A$1048576,0),MATCH((CUADRO!I$5&amp;$E959),'Hoja de Trabajo para listado'!$A$151:$Z$151,0)),0)+IFERROR(INDEX('Hoja de Trabajo para listado'!$AB$155:$BA$1048576,MATCH($A959,'Hoja de Trabajo para listado'!$AB$155:$AB$1048576,0),MATCH((CUADRO!I$5&amp;$E959),'Hoja de Trabajo para listado'!$AB$151:$BA$151,0)),0)+IFERROR(INDEX('Hoja de Trabajo para listado'!$BC$155:$CB$1048576,MATCH($A959,'Hoja de Trabajo para listado'!$BC$155:$BC$1048576,0),MATCH((CUADRO!I$5&amp;$E959),'Hoja de Trabajo para listado'!$BC$151:$CB$151,0)),0)+IFERROR(INDEX('Hoja de Trabajo para listado'!$DE$153:$DG$274,MATCH($A959,'Hoja de Trabajo para listado'!$DE$153:$DE$1048576,0),MATCH((CUADRO!I$5&amp;$E959),'Hoja de Trabajo para listado'!$DE$151:$DG$151,0)),0)+IFERROR(INDEX('Hoja de Trabajo para listado'!$CD$155:$DC$1048576,MATCH($A959,'Hoja de Trabajo para listado'!$CD$155:$CD$1048576,0),MATCH((CUADRO!I$5&amp;$E959),'Hoja de Trabajo para listado'!$CD$151:$DC$151,0)),0)</f>
        <v>0</v>
      </c>
      <c r="J959" s="245">
        <f ca="1">+IFERROR(INDEX('Hoja de Trabajo para listado'!$A$155:$Z$1048576,MATCH($A959,'Hoja de Trabajo para listado'!$A$155:$A$1048576,0),MATCH((CUADRO!J$5&amp;$E959),'Hoja de Trabajo para listado'!$A$151:$Z$151,0)),0)+IFERROR(INDEX('Hoja de Trabajo para listado'!$AB$155:$BA$1048576,MATCH($A959,'Hoja de Trabajo para listado'!$AB$155:$AB$1048576,0),MATCH((CUADRO!J$5&amp;$E959),'Hoja de Trabajo para listado'!$AB$151:$BA$151,0)),0)+IFERROR(INDEX('Hoja de Trabajo para listado'!$BC$155:$CB$1048576,MATCH($A959,'Hoja de Trabajo para listado'!$BC$155:$BC$1048576,0),MATCH((CUADRO!J$5&amp;$E959),'Hoja de Trabajo para listado'!$BC$151:$CB$151,0)),0)+IFERROR(INDEX('Hoja de Trabajo para listado'!$DE$153:$DG$274,MATCH($A959,'Hoja de Trabajo para listado'!$DE$153:$DE$1048576,0),MATCH((CUADRO!J$5&amp;$E959),'Hoja de Trabajo para listado'!$DE$151:$DG$151,0)),0)+IFERROR(INDEX('Hoja de Trabajo para listado'!$CD$155:$DC$1048576,MATCH($A959,'Hoja de Trabajo para listado'!$CD$155:$CD$1048576,0),MATCH((CUADRO!J$5&amp;$E959),'Hoja de Trabajo para listado'!$CD$151:$DC$151,0)),0)</f>
        <v>0</v>
      </c>
      <c r="K959" s="245">
        <f ca="1">+IFERROR(INDEX('Hoja de Trabajo para listado'!$A$155:$Z$1048576,MATCH($A959,'Hoja de Trabajo para listado'!$A$155:$A$1048576,0),MATCH((CUADRO!K$5&amp;$E959),'Hoja de Trabajo para listado'!$A$151:$Z$151,0)),0)+IFERROR(INDEX('Hoja de Trabajo para listado'!$AB$155:$BA$1048576,MATCH($A959,'Hoja de Trabajo para listado'!$AB$155:$AB$1048576,0),MATCH((CUADRO!K$5&amp;$E959),'Hoja de Trabajo para listado'!$AB$151:$BA$151,0)),0)+IFERROR(INDEX('Hoja de Trabajo para listado'!$BC$155:$CB$1048576,MATCH($A959,'Hoja de Trabajo para listado'!$BC$155:$BC$1048576,0),MATCH((CUADRO!K$5&amp;$E959),'Hoja de Trabajo para listado'!$BC$151:$CB$151,0)),0)+IFERROR(INDEX('Hoja de Trabajo para listado'!$DE$153:$DG$274,MATCH($A959,'Hoja de Trabajo para listado'!$DE$153:$DE$1048576,0),MATCH((CUADRO!K$5&amp;$E959),'Hoja de Trabajo para listado'!$DE$151:$DG$151,0)),0)+IFERROR(INDEX('Hoja de Trabajo para listado'!$CD$155:$DC$1048576,MATCH($A959,'Hoja de Trabajo para listado'!$CD$155:$CD$1048576,0),MATCH((CUADRO!K$5&amp;$E959),'Hoja de Trabajo para listado'!$CD$151:$DC$151,0)),0)</f>
        <v>0</v>
      </c>
      <c r="L959" s="245">
        <f ca="1">+IFERROR(INDEX('Hoja de Trabajo para listado'!$A$155:$Z$1048576,MATCH($A959,'Hoja de Trabajo para listado'!$A$155:$A$1048576,0),MATCH((CUADRO!L$5&amp;$E959),'Hoja de Trabajo para listado'!$A$151:$Z$151,0)),0)+IFERROR(INDEX('Hoja de Trabajo para listado'!$AB$155:$BA$1048576,MATCH($A959,'Hoja de Trabajo para listado'!$AB$155:$AB$1048576,0),MATCH((CUADRO!L$5&amp;$E959),'Hoja de Trabajo para listado'!$AB$151:$BA$151,0)),0)+IFERROR(INDEX('Hoja de Trabajo para listado'!$BC$155:$CB$1048576,MATCH($A959,'Hoja de Trabajo para listado'!$BC$155:$BC$1048576,0),MATCH((CUADRO!L$5&amp;$E959),'Hoja de Trabajo para listado'!$BC$151:$CB$151,0)),0)+IFERROR(INDEX('Hoja de Trabajo para listado'!$DE$153:$DG$274,MATCH($A959,'Hoja de Trabajo para listado'!$DE$153:$DE$1048576,0),MATCH((CUADRO!L$5&amp;$E959),'Hoja de Trabajo para listado'!$DE$151:$DG$151,0)),0)+IFERROR(INDEX('Hoja de Trabajo para listado'!$CD$155:$DC$1048576,MATCH($A959,'Hoja de Trabajo para listado'!$CD$155:$CD$1048576,0),MATCH((CUADRO!L$5&amp;$E959),'Hoja de Trabajo para listado'!$CD$151:$DC$151,0)),0)</f>
        <v>0</v>
      </c>
      <c r="M959" s="245">
        <f ca="1">+IFERROR(INDEX('Hoja de Trabajo para listado'!$A$155:$Z$1048576,MATCH($A959,'Hoja de Trabajo para listado'!$A$155:$A$1048576,0),MATCH((CUADRO!M$5&amp;$E959),'Hoja de Trabajo para listado'!$A$151:$Z$151,0)),0)+IFERROR(INDEX('Hoja de Trabajo para listado'!$AB$155:$BA$1048576,MATCH($A959,'Hoja de Trabajo para listado'!$AB$155:$AB$1048576,0),MATCH((CUADRO!M$5&amp;$E959),'Hoja de Trabajo para listado'!$AB$151:$BA$151,0)),0)+IFERROR(INDEX('Hoja de Trabajo para listado'!$BC$155:$CB$1048576,MATCH($A959,'Hoja de Trabajo para listado'!$BC$155:$BC$1048576,0),MATCH((CUADRO!M$5&amp;$E959),'Hoja de Trabajo para listado'!$BC$151:$CB$151,0)),0)+IFERROR(INDEX('Hoja de Trabajo para listado'!$DE$153:$DG$274,MATCH($A959,'Hoja de Trabajo para listado'!$DE$153:$DE$1048576,0),MATCH((CUADRO!M$5&amp;$E959),'Hoja de Trabajo para listado'!$DE$151:$DG$151,0)),0)+IFERROR(INDEX('Hoja de Trabajo para listado'!$CD$155:$DC$1048576,MATCH($A959,'Hoja de Trabajo para listado'!$CD$155:$CD$1048576,0),MATCH((CUADRO!M$5&amp;$E959),'Hoja de Trabajo para listado'!$CD$151:$DC$151,0)),0)</f>
        <v>0</v>
      </c>
      <c r="N959" s="245">
        <f ca="1">+IFERROR(INDEX('Hoja de Trabajo para listado'!$A$155:$Z$1048576,MATCH($A959,'Hoja de Trabajo para listado'!$A$155:$A$1048576,0),MATCH((CUADRO!N$5&amp;$E959),'Hoja de Trabajo para listado'!$A$151:$Z$151,0)),0)+IFERROR(INDEX('Hoja de Trabajo para listado'!$AB$155:$BA$1048576,MATCH($A959,'Hoja de Trabajo para listado'!$AB$155:$AB$1048576,0),MATCH((CUADRO!N$5&amp;$E959),'Hoja de Trabajo para listado'!$AB$151:$BA$151,0)),0)+IFERROR(INDEX('Hoja de Trabajo para listado'!$BC$155:$CB$1048576,MATCH($A959,'Hoja de Trabajo para listado'!$BC$155:$BC$1048576,0),MATCH((CUADRO!N$5&amp;$E959),'Hoja de Trabajo para listado'!$BC$151:$CB$151,0)),0)+IFERROR(INDEX('Hoja de Trabajo para listado'!$DE$153:$DG$274,MATCH($A959,'Hoja de Trabajo para listado'!$DE$153:$DE$1048576,0),MATCH((CUADRO!N$5&amp;$E959),'Hoja de Trabajo para listado'!$DE$151:$DG$151,0)),0)+IFERROR(INDEX('Hoja de Trabajo para listado'!$CD$155:$DC$1048576,MATCH($A959,'Hoja de Trabajo para listado'!$CD$155:$CD$1048576,0),MATCH((CUADRO!N$5&amp;$E959),'Hoja de Trabajo para listado'!$CD$151:$DC$151,0)),0)</f>
        <v>0</v>
      </c>
      <c r="O959" s="245">
        <f ca="1">+IFERROR(INDEX('Hoja de Trabajo para listado'!$A$155:$Z$1048576,MATCH($A959,'Hoja de Trabajo para listado'!$A$155:$A$1048576,0),MATCH((CUADRO!O$5&amp;$E959),'Hoja de Trabajo para listado'!$A$151:$Z$151,0)),0)+IFERROR(INDEX('Hoja de Trabajo para listado'!$AB$155:$BA$1048576,MATCH($A959,'Hoja de Trabajo para listado'!$AB$155:$AB$1048576,0),MATCH((CUADRO!O$5&amp;$E959),'Hoja de Trabajo para listado'!$AB$151:$BA$151,0)),0)+IFERROR(INDEX('Hoja de Trabajo para listado'!$BC$155:$CB$1048576,MATCH($A959,'Hoja de Trabajo para listado'!$BC$155:$BC$1048576,0),MATCH((CUADRO!O$5&amp;$E959),'Hoja de Trabajo para listado'!$BC$151:$CB$151,0)),0)+IFERROR(INDEX('Hoja de Trabajo para listado'!$DE$153:$DG$274,MATCH($A959,'Hoja de Trabajo para listado'!$DE$153:$DE$1048576,0),MATCH((CUADRO!O$5&amp;$E959),'Hoja de Trabajo para listado'!$DE$151:$DG$151,0)),0)+IFERROR(INDEX('Hoja de Trabajo para listado'!$CD$155:$DC$1048576,MATCH($A959,'Hoja de Trabajo para listado'!$CD$155:$CD$1048576,0),MATCH((CUADRO!O$5&amp;$E959),'Hoja de Trabajo para listado'!$CD$151:$DC$151,0)),0)</f>
        <v>0</v>
      </c>
      <c r="P959" s="245">
        <f ca="1">+IFERROR(INDEX('Hoja de Trabajo para listado'!$A$155:$Z$1048576,MATCH($A959,'Hoja de Trabajo para listado'!$A$155:$A$1048576,0),MATCH((CUADRO!P$5&amp;$E959),'Hoja de Trabajo para listado'!$A$151:$Z$151,0)),0)+IFERROR(INDEX('Hoja de Trabajo para listado'!$AB$155:$BA$1048576,MATCH($A959,'Hoja de Trabajo para listado'!$AB$155:$AB$1048576,0),MATCH((CUADRO!P$5&amp;$E959),'Hoja de Trabajo para listado'!$AB$151:$BA$151,0)),0)+IFERROR(INDEX('Hoja de Trabajo para listado'!$BC$155:$CB$1048576,MATCH($A959,'Hoja de Trabajo para listado'!$BC$155:$BC$1048576,0),MATCH((CUADRO!P$5&amp;$E959),'Hoja de Trabajo para listado'!$BC$151:$CB$151,0)),0)+IFERROR(INDEX('Hoja de Trabajo para listado'!$DE$153:$DG$274,MATCH($A959,'Hoja de Trabajo para listado'!$DE$153:$DE$1048576,0),MATCH((CUADRO!P$5&amp;$E959),'Hoja de Trabajo para listado'!$DE$151:$DG$151,0)),0)+IFERROR(INDEX('Hoja de Trabajo para listado'!$CD$155:$DC$1048576,MATCH($A959,'Hoja de Trabajo para listado'!$CD$155:$CD$1048576,0),MATCH((CUADRO!P$5&amp;$E959),'Hoja de Trabajo para listado'!$CD$151:$DC$151,0)),0)</f>
        <v>0</v>
      </c>
      <c r="Q959" s="245">
        <f ca="1">+IFERROR(INDEX('Hoja de Trabajo para listado'!$A$155:$Z$1048576,MATCH($A959,'Hoja de Trabajo para listado'!$A$155:$A$1048576,0),MATCH((CUADRO!Q$5&amp;$E959),'Hoja de Trabajo para listado'!$A$151:$Z$151,0)),0)+IFERROR(INDEX('Hoja de Trabajo para listado'!$AB$155:$BA$1048576,MATCH($A959,'Hoja de Trabajo para listado'!$AB$155:$AB$1048576,0),MATCH((CUADRO!Q$5&amp;$E959),'Hoja de Trabajo para listado'!$AB$151:$BA$151,0)),0)+IFERROR(INDEX('Hoja de Trabajo para listado'!$BC$155:$CB$1048576,MATCH($A959,'Hoja de Trabajo para listado'!$BC$155:$BC$1048576,0),MATCH((CUADRO!Q$5&amp;$E959),'Hoja de Trabajo para listado'!$BC$151:$CB$151,0)),0)+IFERROR(INDEX('Hoja de Trabajo para listado'!$DE$153:$DG$274,MATCH($A959,'Hoja de Trabajo para listado'!$DE$153:$DE$1048576,0),MATCH((CUADRO!Q$5&amp;$E959),'Hoja de Trabajo para listado'!$DE$151:$DG$151,0)),0)+IFERROR(INDEX('Hoja de Trabajo para listado'!$CD$155:$DC$1048576,MATCH($A959,'Hoja de Trabajo para listado'!$CD$155:$CD$1048576,0),MATCH((CUADRO!Q$5&amp;$E959),'Hoja de Trabajo para listado'!$CD$151:$DC$151,0)),0)</f>
        <v>0</v>
      </c>
      <c r="R959" s="245">
        <f t="shared" ca="1" si="31"/>
        <v>0</v>
      </c>
      <c r="S959" s="259">
        <f ca="1">+R958+R959</f>
        <v>0</v>
      </c>
      <c r="T959" s="245">
        <f ca="1">+S959</f>
        <v>0</v>
      </c>
      <c r="U959" s="244">
        <f t="shared" si="32"/>
        <v>2</v>
      </c>
      <c r="V959" s="333" t="str">
        <f>+VLOOKUP(A959,bd_lista!$A$3:$E$590,5,FALSE)</f>
        <v>Gobiernos Autonomos Municipales</v>
      </c>
      <c r="W959" s="392"/>
      <c r="X959" s="242">
        <f>+VLOOKUP(A959,[4]Sheet1!$A$13:$D$744,4,FALSE)</f>
        <v>0</v>
      </c>
      <c r="Y959" s="242" t="e">
        <f>+VLOOKUP(X959,bd_lista!$A$3:$C$590,3,FALSE)</f>
        <v>#N/A</v>
      </c>
      <c r="Z959" s="292"/>
      <c r="AA959" s="293"/>
    </row>
    <row r="960" spans="1:27" customFormat="1" ht="15" hidden="1" customHeight="1">
      <c r="A960" s="32">
        <v>1713</v>
      </c>
      <c r="B960" s="387">
        <f>+A960</f>
        <v>1713</v>
      </c>
      <c r="C960" s="247" t="str">
        <f>+VLOOKUP(A960,bd_lista!$A$3:$C$590,3,FALSE)</f>
        <v>Gobierno Autónomo Municipal de San José</v>
      </c>
      <c r="D960" s="389" t="str">
        <f>+C960</f>
        <v>Gobierno Autónomo Municipal de San José</v>
      </c>
      <c r="E960" s="242" t="s">
        <v>1304</v>
      </c>
      <c r="F960" s="243">
        <f ca="1">+IFERROR(INDEX('Hoja de Trabajo para listado'!$A$155:$Z$1048576,MATCH($A960,'Hoja de Trabajo para listado'!$A$155:$A$1048576,0),MATCH((CUADRO!F$5&amp;$E960),'Hoja de Trabajo para listado'!$A$151:$Z$151,0)),0)+IFERROR(INDEX('Hoja de Trabajo para listado'!$AB$155:$BA$1048576,MATCH($A960,'Hoja de Trabajo para listado'!$AB$155:$AB$1048576,0),MATCH((CUADRO!F$5&amp;$E960),'Hoja de Trabajo para listado'!$AB$151:$BA$151,0)),0)+IFERROR(INDEX('Hoja de Trabajo para listado'!$BC$155:$CB$1048576,MATCH($A960,'Hoja de Trabajo para listado'!$BC$155:$BC$1048576,0),MATCH((CUADRO!F$5&amp;$E960),'Hoja de Trabajo para listado'!$BC$151:$CB$151,0)),0)+IFERROR(INDEX('Hoja de Trabajo para listado'!$DE$153:$DG$274,MATCH($A960,'Hoja de Trabajo para listado'!$DE$153:$DE$1048576,0),MATCH((CUADRO!F$5&amp;$E960),'Hoja de Trabajo para listado'!$DE$151:$DG$151,0)),0)+IFERROR(INDEX('Hoja de Trabajo para listado'!$CD$155:$DC$1048576,MATCH($A960,'Hoja de Trabajo para listado'!$CD$155:$CD$1048576,0),MATCH((CUADRO!F$5&amp;$E960),'Hoja de Trabajo para listado'!$CD$151:$DC$151,0)),0)</f>
        <v>0</v>
      </c>
      <c r="G960" s="243">
        <f ca="1">+IFERROR(INDEX('Hoja de Trabajo para listado'!$A$155:$Z$1048576,MATCH($A960,'Hoja de Trabajo para listado'!$A$155:$A$1048576,0),MATCH((CUADRO!G$5&amp;$E960),'Hoja de Trabajo para listado'!$A$151:$Z$151,0)),0)+IFERROR(INDEX('Hoja de Trabajo para listado'!$AB$155:$BA$1048576,MATCH($A960,'Hoja de Trabajo para listado'!$AB$155:$AB$1048576,0),MATCH((CUADRO!G$5&amp;$E960),'Hoja de Trabajo para listado'!$AB$151:$BA$151,0)),0)+IFERROR(INDEX('Hoja de Trabajo para listado'!$BC$155:$CB$1048576,MATCH($A960,'Hoja de Trabajo para listado'!$BC$155:$BC$1048576,0),MATCH((CUADRO!G$5&amp;$E960),'Hoja de Trabajo para listado'!$BC$151:$CB$151,0)),0)+IFERROR(INDEX('Hoja de Trabajo para listado'!$DE$153:$DG$274,MATCH($A960,'Hoja de Trabajo para listado'!$DE$153:$DE$1048576,0),MATCH((CUADRO!G$5&amp;$E960),'Hoja de Trabajo para listado'!$DE$151:$DG$151,0)),0)+IFERROR(INDEX('Hoja de Trabajo para listado'!$CD$155:$DC$1048576,MATCH($A960,'Hoja de Trabajo para listado'!$CD$155:$CD$1048576,0),MATCH((CUADRO!G$5&amp;$E960),'Hoja de Trabajo para listado'!$CD$151:$DC$151,0)),0)</f>
        <v>0</v>
      </c>
      <c r="H960" s="243">
        <f ca="1">+IFERROR(INDEX('Hoja de Trabajo para listado'!$A$155:$Z$1048576,MATCH($A960,'Hoja de Trabajo para listado'!$A$155:$A$1048576,0),MATCH((CUADRO!H$5&amp;$E960),'Hoja de Trabajo para listado'!$A$151:$Z$151,0)),0)+IFERROR(INDEX('Hoja de Trabajo para listado'!$AB$155:$BA$1048576,MATCH($A960,'Hoja de Trabajo para listado'!$AB$155:$AB$1048576,0),MATCH((CUADRO!H$5&amp;$E960),'Hoja de Trabajo para listado'!$AB$151:$BA$151,0)),0)+IFERROR(INDEX('Hoja de Trabajo para listado'!$BC$155:$CB$1048576,MATCH($A960,'Hoja de Trabajo para listado'!$BC$155:$BC$1048576,0),MATCH((CUADRO!H$5&amp;$E960),'Hoja de Trabajo para listado'!$BC$151:$CB$151,0)),0)+IFERROR(INDEX('Hoja de Trabajo para listado'!$DE$153:$DG$274,MATCH($A960,'Hoja de Trabajo para listado'!$DE$153:$DE$1048576,0),MATCH((CUADRO!H$5&amp;$E960),'Hoja de Trabajo para listado'!$DE$151:$DG$151,0)),0)+IFERROR(INDEX('Hoja de Trabajo para listado'!$CD$155:$DC$1048576,MATCH($A960,'Hoja de Trabajo para listado'!$CD$155:$CD$1048576,0),MATCH((CUADRO!H$5&amp;$E960),'Hoja de Trabajo para listado'!$CD$151:$DC$151,0)),0)</f>
        <v>0</v>
      </c>
      <c r="I960" s="243">
        <f ca="1">+IFERROR(INDEX('Hoja de Trabajo para listado'!$A$155:$Z$1048576,MATCH($A960,'Hoja de Trabajo para listado'!$A$155:$A$1048576,0),MATCH((CUADRO!I$5&amp;$E960),'Hoja de Trabajo para listado'!$A$151:$Z$151,0)),0)+IFERROR(INDEX('Hoja de Trabajo para listado'!$AB$155:$BA$1048576,MATCH($A960,'Hoja de Trabajo para listado'!$AB$155:$AB$1048576,0),MATCH((CUADRO!I$5&amp;$E960),'Hoja de Trabajo para listado'!$AB$151:$BA$151,0)),0)+IFERROR(INDEX('Hoja de Trabajo para listado'!$BC$155:$CB$1048576,MATCH($A960,'Hoja de Trabajo para listado'!$BC$155:$BC$1048576,0),MATCH((CUADRO!I$5&amp;$E960),'Hoja de Trabajo para listado'!$BC$151:$CB$151,0)),0)+IFERROR(INDEX('Hoja de Trabajo para listado'!$DE$153:$DG$274,MATCH($A960,'Hoja de Trabajo para listado'!$DE$153:$DE$1048576,0),MATCH((CUADRO!I$5&amp;$E960),'Hoja de Trabajo para listado'!$DE$151:$DG$151,0)),0)+IFERROR(INDEX('Hoja de Trabajo para listado'!$CD$155:$DC$1048576,MATCH($A960,'Hoja de Trabajo para listado'!$CD$155:$CD$1048576,0),MATCH((CUADRO!I$5&amp;$E960),'Hoja de Trabajo para listado'!$CD$151:$DC$151,0)),0)</f>
        <v>0</v>
      </c>
      <c r="J960" s="243">
        <f ca="1">+IFERROR(INDEX('Hoja de Trabajo para listado'!$A$155:$Z$1048576,MATCH($A960,'Hoja de Trabajo para listado'!$A$155:$A$1048576,0),MATCH((CUADRO!J$5&amp;$E960),'Hoja de Trabajo para listado'!$A$151:$Z$151,0)),0)+IFERROR(INDEX('Hoja de Trabajo para listado'!$AB$155:$BA$1048576,MATCH($A960,'Hoja de Trabajo para listado'!$AB$155:$AB$1048576,0),MATCH((CUADRO!J$5&amp;$E960),'Hoja de Trabajo para listado'!$AB$151:$BA$151,0)),0)+IFERROR(INDEX('Hoja de Trabajo para listado'!$BC$155:$CB$1048576,MATCH($A960,'Hoja de Trabajo para listado'!$BC$155:$BC$1048576,0),MATCH((CUADRO!J$5&amp;$E960),'Hoja de Trabajo para listado'!$BC$151:$CB$151,0)),0)+IFERROR(INDEX('Hoja de Trabajo para listado'!$DE$153:$DG$274,MATCH($A960,'Hoja de Trabajo para listado'!$DE$153:$DE$1048576,0),MATCH((CUADRO!J$5&amp;$E960),'Hoja de Trabajo para listado'!$DE$151:$DG$151,0)),0)+IFERROR(INDEX('Hoja de Trabajo para listado'!$CD$155:$DC$1048576,MATCH($A960,'Hoja de Trabajo para listado'!$CD$155:$CD$1048576,0),MATCH((CUADRO!J$5&amp;$E960),'Hoja de Trabajo para listado'!$CD$151:$DC$151,0)),0)</f>
        <v>0</v>
      </c>
      <c r="K960" s="243">
        <f ca="1">+IFERROR(INDEX('Hoja de Trabajo para listado'!$A$155:$Z$1048576,MATCH($A960,'Hoja de Trabajo para listado'!$A$155:$A$1048576,0),MATCH((CUADRO!K$5&amp;$E960),'Hoja de Trabajo para listado'!$A$151:$Z$151,0)),0)+IFERROR(INDEX('Hoja de Trabajo para listado'!$AB$155:$BA$1048576,MATCH($A960,'Hoja de Trabajo para listado'!$AB$155:$AB$1048576,0),MATCH((CUADRO!K$5&amp;$E960),'Hoja de Trabajo para listado'!$AB$151:$BA$151,0)),0)+IFERROR(INDEX('Hoja de Trabajo para listado'!$BC$155:$CB$1048576,MATCH($A960,'Hoja de Trabajo para listado'!$BC$155:$BC$1048576,0),MATCH((CUADRO!K$5&amp;$E960),'Hoja de Trabajo para listado'!$BC$151:$CB$151,0)),0)+IFERROR(INDEX('Hoja de Trabajo para listado'!$DE$153:$DG$274,MATCH($A960,'Hoja de Trabajo para listado'!$DE$153:$DE$1048576,0),MATCH((CUADRO!K$5&amp;$E960),'Hoja de Trabajo para listado'!$DE$151:$DG$151,0)),0)+IFERROR(INDEX('Hoja de Trabajo para listado'!$CD$155:$DC$1048576,MATCH($A960,'Hoja de Trabajo para listado'!$CD$155:$CD$1048576,0),MATCH((CUADRO!K$5&amp;$E960),'Hoja de Trabajo para listado'!$CD$151:$DC$151,0)),0)</f>
        <v>0</v>
      </c>
      <c r="L960" s="243">
        <f ca="1">+IFERROR(INDEX('Hoja de Trabajo para listado'!$A$155:$Z$1048576,MATCH($A960,'Hoja de Trabajo para listado'!$A$155:$A$1048576,0),MATCH((CUADRO!L$5&amp;$E960),'Hoja de Trabajo para listado'!$A$151:$Z$151,0)),0)+IFERROR(INDEX('Hoja de Trabajo para listado'!$AB$155:$BA$1048576,MATCH($A960,'Hoja de Trabajo para listado'!$AB$155:$AB$1048576,0),MATCH((CUADRO!L$5&amp;$E960),'Hoja de Trabajo para listado'!$AB$151:$BA$151,0)),0)+IFERROR(INDEX('Hoja de Trabajo para listado'!$BC$155:$CB$1048576,MATCH($A960,'Hoja de Trabajo para listado'!$BC$155:$BC$1048576,0),MATCH((CUADRO!L$5&amp;$E960),'Hoja de Trabajo para listado'!$BC$151:$CB$151,0)),0)+IFERROR(INDEX('Hoja de Trabajo para listado'!$DE$153:$DG$274,MATCH($A960,'Hoja de Trabajo para listado'!$DE$153:$DE$1048576,0),MATCH((CUADRO!L$5&amp;$E960),'Hoja de Trabajo para listado'!$DE$151:$DG$151,0)),0)+IFERROR(INDEX('Hoja de Trabajo para listado'!$CD$155:$DC$1048576,MATCH($A960,'Hoja de Trabajo para listado'!$CD$155:$CD$1048576,0),MATCH((CUADRO!L$5&amp;$E960),'Hoja de Trabajo para listado'!$CD$151:$DC$151,0)),0)</f>
        <v>0</v>
      </c>
      <c r="M960" s="243">
        <f ca="1">+IFERROR(INDEX('Hoja de Trabajo para listado'!$A$155:$Z$1048576,MATCH($A960,'Hoja de Trabajo para listado'!$A$155:$A$1048576,0),MATCH((CUADRO!M$5&amp;$E960),'Hoja de Trabajo para listado'!$A$151:$Z$151,0)),0)+IFERROR(INDEX('Hoja de Trabajo para listado'!$AB$155:$BA$1048576,MATCH($A960,'Hoja de Trabajo para listado'!$AB$155:$AB$1048576,0),MATCH((CUADRO!M$5&amp;$E960),'Hoja de Trabajo para listado'!$AB$151:$BA$151,0)),0)+IFERROR(INDEX('Hoja de Trabajo para listado'!$BC$155:$CB$1048576,MATCH($A960,'Hoja de Trabajo para listado'!$BC$155:$BC$1048576,0),MATCH((CUADRO!M$5&amp;$E960),'Hoja de Trabajo para listado'!$BC$151:$CB$151,0)),0)+IFERROR(INDEX('Hoja de Trabajo para listado'!$DE$153:$DG$274,MATCH($A960,'Hoja de Trabajo para listado'!$DE$153:$DE$1048576,0),MATCH((CUADRO!M$5&amp;$E960),'Hoja de Trabajo para listado'!$DE$151:$DG$151,0)),0)+IFERROR(INDEX('Hoja de Trabajo para listado'!$CD$155:$DC$1048576,MATCH($A960,'Hoja de Trabajo para listado'!$CD$155:$CD$1048576,0),MATCH((CUADRO!M$5&amp;$E960),'Hoja de Trabajo para listado'!$CD$151:$DC$151,0)),0)</f>
        <v>0</v>
      </c>
      <c r="N960" s="243">
        <f ca="1">+IFERROR(INDEX('Hoja de Trabajo para listado'!$A$155:$Z$1048576,MATCH($A960,'Hoja de Trabajo para listado'!$A$155:$A$1048576,0),MATCH((CUADRO!N$5&amp;$E960),'Hoja de Trabajo para listado'!$A$151:$Z$151,0)),0)+IFERROR(INDEX('Hoja de Trabajo para listado'!$AB$155:$BA$1048576,MATCH($A960,'Hoja de Trabajo para listado'!$AB$155:$AB$1048576,0),MATCH((CUADRO!N$5&amp;$E960),'Hoja de Trabajo para listado'!$AB$151:$BA$151,0)),0)+IFERROR(INDEX('Hoja de Trabajo para listado'!$BC$155:$CB$1048576,MATCH($A960,'Hoja de Trabajo para listado'!$BC$155:$BC$1048576,0),MATCH((CUADRO!N$5&amp;$E960),'Hoja de Trabajo para listado'!$BC$151:$CB$151,0)),0)+IFERROR(INDEX('Hoja de Trabajo para listado'!$DE$153:$DG$274,MATCH($A960,'Hoja de Trabajo para listado'!$DE$153:$DE$1048576,0),MATCH((CUADRO!N$5&amp;$E960),'Hoja de Trabajo para listado'!$DE$151:$DG$151,0)),0)+IFERROR(INDEX('Hoja de Trabajo para listado'!$CD$155:$DC$1048576,MATCH($A960,'Hoja de Trabajo para listado'!$CD$155:$CD$1048576,0),MATCH((CUADRO!N$5&amp;$E960),'Hoja de Trabajo para listado'!$CD$151:$DC$151,0)),0)</f>
        <v>0</v>
      </c>
      <c r="O960" s="243">
        <f ca="1">+IFERROR(INDEX('Hoja de Trabajo para listado'!$A$155:$Z$1048576,MATCH($A960,'Hoja de Trabajo para listado'!$A$155:$A$1048576,0),MATCH((CUADRO!O$5&amp;$E960),'Hoja de Trabajo para listado'!$A$151:$Z$151,0)),0)+IFERROR(INDEX('Hoja de Trabajo para listado'!$AB$155:$BA$1048576,MATCH($A960,'Hoja de Trabajo para listado'!$AB$155:$AB$1048576,0),MATCH((CUADRO!O$5&amp;$E960),'Hoja de Trabajo para listado'!$AB$151:$BA$151,0)),0)+IFERROR(INDEX('Hoja de Trabajo para listado'!$BC$155:$CB$1048576,MATCH($A960,'Hoja de Trabajo para listado'!$BC$155:$BC$1048576,0),MATCH((CUADRO!O$5&amp;$E960),'Hoja de Trabajo para listado'!$BC$151:$CB$151,0)),0)+IFERROR(INDEX('Hoja de Trabajo para listado'!$DE$153:$DG$274,MATCH($A960,'Hoja de Trabajo para listado'!$DE$153:$DE$1048576,0),MATCH((CUADRO!O$5&amp;$E960),'Hoja de Trabajo para listado'!$DE$151:$DG$151,0)),0)+IFERROR(INDEX('Hoja de Trabajo para listado'!$CD$155:$DC$1048576,MATCH($A960,'Hoja de Trabajo para listado'!$CD$155:$CD$1048576,0),MATCH((CUADRO!O$5&amp;$E960),'Hoja de Trabajo para listado'!$CD$151:$DC$151,0)),0)</f>
        <v>0</v>
      </c>
      <c r="P960" s="243">
        <f ca="1">+IFERROR(INDEX('Hoja de Trabajo para listado'!$A$155:$Z$1048576,MATCH($A960,'Hoja de Trabajo para listado'!$A$155:$A$1048576,0),MATCH((CUADRO!P$5&amp;$E960),'Hoja de Trabajo para listado'!$A$151:$Z$151,0)),0)+IFERROR(INDEX('Hoja de Trabajo para listado'!$AB$155:$BA$1048576,MATCH($A960,'Hoja de Trabajo para listado'!$AB$155:$AB$1048576,0),MATCH((CUADRO!P$5&amp;$E960),'Hoja de Trabajo para listado'!$AB$151:$BA$151,0)),0)+IFERROR(INDEX('Hoja de Trabajo para listado'!$BC$155:$CB$1048576,MATCH($A960,'Hoja de Trabajo para listado'!$BC$155:$BC$1048576,0),MATCH((CUADRO!P$5&amp;$E960),'Hoja de Trabajo para listado'!$BC$151:$CB$151,0)),0)+IFERROR(INDEX('Hoja de Trabajo para listado'!$DE$153:$DG$274,MATCH($A960,'Hoja de Trabajo para listado'!$DE$153:$DE$1048576,0),MATCH((CUADRO!P$5&amp;$E960),'Hoja de Trabajo para listado'!$DE$151:$DG$151,0)),0)+IFERROR(INDEX('Hoja de Trabajo para listado'!$CD$155:$DC$1048576,MATCH($A960,'Hoja de Trabajo para listado'!$CD$155:$CD$1048576,0),MATCH((CUADRO!P$5&amp;$E960),'Hoja de Trabajo para listado'!$CD$151:$DC$151,0)),0)</f>
        <v>0</v>
      </c>
      <c r="Q960" s="243">
        <f ca="1">+IFERROR(INDEX('Hoja de Trabajo para listado'!$A$155:$Z$1048576,MATCH($A960,'Hoja de Trabajo para listado'!$A$155:$A$1048576,0),MATCH((CUADRO!Q$5&amp;$E960),'Hoja de Trabajo para listado'!$A$151:$Z$151,0)),0)+IFERROR(INDEX('Hoja de Trabajo para listado'!$AB$155:$BA$1048576,MATCH($A960,'Hoja de Trabajo para listado'!$AB$155:$AB$1048576,0),MATCH((CUADRO!Q$5&amp;$E960),'Hoja de Trabajo para listado'!$AB$151:$BA$151,0)),0)+IFERROR(INDEX('Hoja de Trabajo para listado'!$BC$155:$CB$1048576,MATCH($A960,'Hoja de Trabajo para listado'!$BC$155:$BC$1048576,0),MATCH((CUADRO!Q$5&amp;$E960),'Hoja de Trabajo para listado'!$BC$151:$CB$151,0)),0)+IFERROR(INDEX('Hoja de Trabajo para listado'!$DE$153:$DG$274,MATCH($A960,'Hoja de Trabajo para listado'!$DE$153:$DE$1048576,0),MATCH((CUADRO!Q$5&amp;$E960),'Hoja de Trabajo para listado'!$DE$151:$DG$151,0)),0)+IFERROR(INDEX('Hoja de Trabajo para listado'!$CD$155:$DC$1048576,MATCH($A960,'Hoja de Trabajo para listado'!$CD$155:$CD$1048576,0),MATCH((CUADRO!Q$5&amp;$E960),'Hoja de Trabajo para listado'!$CD$151:$DC$151,0)),0)</f>
        <v>0</v>
      </c>
      <c r="R960" s="243">
        <f t="shared" ca="1" si="31"/>
        <v>0</v>
      </c>
      <c r="S960" s="249"/>
      <c r="T960" s="243">
        <f ca="1">+T961</f>
        <v>0</v>
      </c>
      <c r="U960" s="242">
        <f t="shared" si="32"/>
        <v>1</v>
      </c>
      <c r="V960" s="333" t="str">
        <f>+VLOOKUP(A960,bd_lista!$A$3:$E$590,5,FALSE)</f>
        <v>Gobiernos Autonomos Municipales</v>
      </c>
      <c r="W960" s="391" t="str">
        <f>+V960</f>
        <v>Gobiernos Autonomos Municipales</v>
      </c>
      <c r="X960" s="242">
        <f>+VLOOKUP(A960,[4]Sheet1!$A$13:$D$744,4,FALSE)</f>
        <v>0</v>
      </c>
      <c r="Y960" s="242" t="e">
        <f>+VLOOKUP(X960,bd_lista!$A$3:$C$590,3,FALSE)</f>
        <v>#N/A</v>
      </c>
      <c r="Z960" s="294">
        <f>+X960</f>
        <v>0</v>
      </c>
      <c r="AA960" s="295" t="e">
        <f>+Y960</f>
        <v>#N/A</v>
      </c>
    </row>
    <row r="961" spans="1:27" customFormat="1" ht="15" hidden="1" customHeight="1">
      <c r="A961" s="32">
        <v>1713</v>
      </c>
      <c r="B961" s="388"/>
      <c r="C961" s="247" t="str">
        <f>+VLOOKUP(A961,bd_lista!$A$3:$C$590,3,FALSE)</f>
        <v>Gobierno Autónomo Municipal de San José</v>
      </c>
      <c r="D961" s="390"/>
      <c r="E961" s="244" t="s">
        <v>1305</v>
      </c>
      <c r="F961" s="245">
        <f ca="1">+IFERROR(INDEX('Hoja de Trabajo para listado'!$A$155:$Z$1048576,MATCH($A961,'Hoja de Trabajo para listado'!$A$155:$A$1048576,0),MATCH((CUADRO!F$5&amp;$E961),'Hoja de Trabajo para listado'!$A$151:$Z$151,0)),0)+IFERROR(INDEX('Hoja de Trabajo para listado'!$AB$155:$BA$1048576,MATCH($A961,'Hoja de Trabajo para listado'!$AB$155:$AB$1048576,0),MATCH((CUADRO!F$5&amp;$E961),'Hoja de Trabajo para listado'!$AB$151:$BA$151,0)),0)+IFERROR(INDEX('Hoja de Trabajo para listado'!$BC$155:$CB$1048576,MATCH($A961,'Hoja de Trabajo para listado'!$BC$155:$BC$1048576,0),MATCH((CUADRO!F$5&amp;$E961),'Hoja de Trabajo para listado'!$BC$151:$CB$151,0)),0)+IFERROR(INDEX('Hoja de Trabajo para listado'!$DE$153:$DG$274,MATCH($A961,'Hoja de Trabajo para listado'!$DE$153:$DE$1048576,0),MATCH((CUADRO!F$5&amp;$E961),'Hoja de Trabajo para listado'!$DE$151:$DG$151,0)),0)+IFERROR(INDEX('Hoja de Trabajo para listado'!$CD$155:$DC$1048576,MATCH($A961,'Hoja de Trabajo para listado'!$CD$155:$CD$1048576,0),MATCH((CUADRO!F$5&amp;$E961),'Hoja de Trabajo para listado'!$CD$151:$DC$151,0)),0)</f>
        <v>0</v>
      </c>
      <c r="G961" s="245">
        <f ca="1">+IFERROR(INDEX('Hoja de Trabajo para listado'!$A$155:$Z$1048576,MATCH($A961,'Hoja de Trabajo para listado'!$A$155:$A$1048576,0),MATCH((CUADRO!G$5&amp;$E961),'Hoja de Trabajo para listado'!$A$151:$Z$151,0)),0)+IFERROR(INDEX('Hoja de Trabajo para listado'!$AB$155:$BA$1048576,MATCH($A961,'Hoja de Trabajo para listado'!$AB$155:$AB$1048576,0),MATCH((CUADRO!G$5&amp;$E961),'Hoja de Trabajo para listado'!$AB$151:$BA$151,0)),0)+IFERROR(INDEX('Hoja de Trabajo para listado'!$BC$155:$CB$1048576,MATCH($A961,'Hoja de Trabajo para listado'!$BC$155:$BC$1048576,0),MATCH((CUADRO!G$5&amp;$E961),'Hoja de Trabajo para listado'!$BC$151:$CB$151,0)),0)+IFERROR(INDEX('Hoja de Trabajo para listado'!$DE$153:$DG$274,MATCH($A961,'Hoja de Trabajo para listado'!$DE$153:$DE$1048576,0),MATCH((CUADRO!G$5&amp;$E961),'Hoja de Trabajo para listado'!$DE$151:$DG$151,0)),0)+IFERROR(INDEX('Hoja de Trabajo para listado'!$CD$155:$DC$1048576,MATCH($A961,'Hoja de Trabajo para listado'!$CD$155:$CD$1048576,0),MATCH((CUADRO!G$5&amp;$E961),'Hoja de Trabajo para listado'!$CD$151:$DC$151,0)),0)</f>
        <v>0</v>
      </c>
      <c r="H961" s="245">
        <f ca="1">+IFERROR(INDEX('Hoja de Trabajo para listado'!$A$155:$Z$1048576,MATCH($A961,'Hoja de Trabajo para listado'!$A$155:$A$1048576,0),MATCH((CUADRO!H$5&amp;$E961),'Hoja de Trabajo para listado'!$A$151:$Z$151,0)),0)+IFERROR(INDEX('Hoja de Trabajo para listado'!$AB$155:$BA$1048576,MATCH($A961,'Hoja de Trabajo para listado'!$AB$155:$AB$1048576,0),MATCH((CUADRO!H$5&amp;$E961),'Hoja de Trabajo para listado'!$AB$151:$BA$151,0)),0)+IFERROR(INDEX('Hoja de Trabajo para listado'!$BC$155:$CB$1048576,MATCH($A961,'Hoja de Trabajo para listado'!$BC$155:$BC$1048576,0),MATCH((CUADRO!H$5&amp;$E961),'Hoja de Trabajo para listado'!$BC$151:$CB$151,0)),0)+IFERROR(INDEX('Hoja de Trabajo para listado'!$DE$153:$DG$274,MATCH($A961,'Hoja de Trabajo para listado'!$DE$153:$DE$1048576,0),MATCH((CUADRO!H$5&amp;$E961),'Hoja de Trabajo para listado'!$DE$151:$DG$151,0)),0)+IFERROR(INDEX('Hoja de Trabajo para listado'!$CD$155:$DC$1048576,MATCH($A961,'Hoja de Trabajo para listado'!$CD$155:$CD$1048576,0),MATCH((CUADRO!H$5&amp;$E961),'Hoja de Trabajo para listado'!$CD$151:$DC$151,0)),0)</f>
        <v>0</v>
      </c>
      <c r="I961" s="245">
        <f ca="1">+IFERROR(INDEX('Hoja de Trabajo para listado'!$A$155:$Z$1048576,MATCH($A961,'Hoja de Trabajo para listado'!$A$155:$A$1048576,0),MATCH((CUADRO!I$5&amp;$E961),'Hoja de Trabajo para listado'!$A$151:$Z$151,0)),0)+IFERROR(INDEX('Hoja de Trabajo para listado'!$AB$155:$BA$1048576,MATCH($A961,'Hoja de Trabajo para listado'!$AB$155:$AB$1048576,0),MATCH((CUADRO!I$5&amp;$E961),'Hoja de Trabajo para listado'!$AB$151:$BA$151,0)),0)+IFERROR(INDEX('Hoja de Trabajo para listado'!$BC$155:$CB$1048576,MATCH($A961,'Hoja de Trabajo para listado'!$BC$155:$BC$1048576,0),MATCH((CUADRO!I$5&amp;$E961),'Hoja de Trabajo para listado'!$BC$151:$CB$151,0)),0)+IFERROR(INDEX('Hoja de Trabajo para listado'!$DE$153:$DG$274,MATCH($A961,'Hoja de Trabajo para listado'!$DE$153:$DE$1048576,0),MATCH((CUADRO!I$5&amp;$E961),'Hoja de Trabajo para listado'!$DE$151:$DG$151,0)),0)+IFERROR(INDEX('Hoja de Trabajo para listado'!$CD$155:$DC$1048576,MATCH($A961,'Hoja de Trabajo para listado'!$CD$155:$CD$1048576,0),MATCH((CUADRO!I$5&amp;$E961),'Hoja de Trabajo para listado'!$CD$151:$DC$151,0)),0)</f>
        <v>0</v>
      </c>
      <c r="J961" s="245">
        <f ca="1">+IFERROR(INDEX('Hoja de Trabajo para listado'!$A$155:$Z$1048576,MATCH($A961,'Hoja de Trabajo para listado'!$A$155:$A$1048576,0),MATCH((CUADRO!J$5&amp;$E961),'Hoja de Trabajo para listado'!$A$151:$Z$151,0)),0)+IFERROR(INDEX('Hoja de Trabajo para listado'!$AB$155:$BA$1048576,MATCH($A961,'Hoja de Trabajo para listado'!$AB$155:$AB$1048576,0),MATCH((CUADRO!J$5&amp;$E961),'Hoja de Trabajo para listado'!$AB$151:$BA$151,0)),0)+IFERROR(INDEX('Hoja de Trabajo para listado'!$BC$155:$CB$1048576,MATCH($A961,'Hoja de Trabajo para listado'!$BC$155:$BC$1048576,0),MATCH((CUADRO!J$5&amp;$E961),'Hoja de Trabajo para listado'!$BC$151:$CB$151,0)),0)+IFERROR(INDEX('Hoja de Trabajo para listado'!$DE$153:$DG$274,MATCH($A961,'Hoja de Trabajo para listado'!$DE$153:$DE$1048576,0),MATCH((CUADRO!J$5&amp;$E961),'Hoja de Trabajo para listado'!$DE$151:$DG$151,0)),0)+IFERROR(INDEX('Hoja de Trabajo para listado'!$CD$155:$DC$1048576,MATCH($A961,'Hoja de Trabajo para listado'!$CD$155:$CD$1048576,0),MATCH((CUADRO!J$5&amp;$E961),'Hoja de Trabajo para listado'!$CD$151:$DC$151,0)),0)</f>
        <v>0</v>
      </c>
      <c r="K961" s="245">
        <f ca="1">+IFERROR(INDEX('Hoja de Trabajo para listado'!$A$155:$Z$1048576,MATCH($A961,'Hoja de Trabajo para listado'!$A$155:$A$1048576,0),MATCH((CUADRO!K$5&amp;$E961),'Hoja de Trabajo para listado'!$A$151:$Z$151,0)),0)+IFERROR(INDEX('Hoja de Trabajo para listado'!$AB$155:$BA$1048576,MATCH($A961,'Hoja de Trabajo para listado'!$AB$155:$AB$1048576,0),MATCH((CUADRO!K$5&amp;$E961),'Hoja de Trabajo para listado'!$AB$151:$BA$151,0)),0)+IFERROR(INDEX('Hoja de Trabajo para listado'!$BC$155:$CB$1048576,MATCH($A961,'Hoja de Trabajo para listado'!$BC$155:$BC$1048576,0),MATCH((CUADRO!K$5&amp;$E961),'Hoja de Trabajo para listado'!$BC$151:$CB$151,0)),0)+IFERROR(INDEX('Hoja de Trabajo para listado'!$DE$153:$DG$274,MATCH($A961,'Hoja de Trabajo para listado'!$DE$153:$DE$1048576,0),MATCH((CUADRO!K$5&amp;$E961),'Hoja de Trabajo para listado'!$DE$151:$DG$151,0)),0)+IFERROR(INDEX('Hoja de Trabajo para listado'!$CD$155:$DC$1048576,MATCH($A961,'Hoja de Trabajo para listado'!$CD$155:$CD$1048576,0),MATCH((CUADRO!K$5&amp;$E961),'Hoja de Trabajo para listado'!$CD$151:$DC$151,0)),0)</f>
        <v>0</v>
      </c>
      <c r="L961" s="245">
        <f ca="1">+IFERROR(INDEX('Hoja de Trabajo para listado'!$A$155:$Z$1048576,MATCH($A961,'Hoja de Trabajo para listado'!$A$155:$A$1048576,0),MATCH((CUADRO!L$5&amp;$E961),'Hoja de Trabajo para listado'!$A$151:$Z$151,0)),0)+IFERROR(INDEX('Hoja de Trabajo para listado'!$AB$155:$BA$1048576,MATCH($A961,'Hoja de Trabajo para listado'!$AB$155:$AB$1048576,0),MATCH((CUADRO!L$5&amp;$E961),'Hoja de Trabajo para listado'!$AB$151:$BA$151,0)),0)+IFERROR(INDEX('Hoja de Trabajo para listado'!$BC$155:$CB$1048576,MATCH($A961,'Hoja de Trabajo para listado'!$BC$155:$BC$1048576,0),MATCH((CUADRO!L$5&amp;$E961),'Hoja de Trabajo para listado'!$BC$151:$CB$151,0)),0)+IFERROR(INDEX('Hoja de Trabajo para listado'!$DE$153:$DG$274,MATCH($A961,'Hoja de Trabajo para listado'!$DE$153:$DE$1048576,0),MATCH((CUADRO!L$5&amp;$E961),'Hoja de Trabajo para listado'!$DE$151:$DG$151,0)),0)+IFERROR(INDEX('Hoja de Trabajo para listado'!$CD$155:$DC$1048576,MATCH($A961,'Hoja de Trabajo para listado'!$CD$155:$CD$1048576,0),MATCH((CUADRO!L$5&amp;$E961),'Hoja de Trabajo para listado'!$CD$151:$DC$151,0)),0)</f>
        <v>0</v>
      </c>
      <c r="M961" s="245">
        <f ca="1">+IFERROR(INDEX('Hoja de Trabajo para listado'!$A$155:$Z$1048576,MATCH($A961,'Hoja de Trabajo para listado'!$A$155:$A$1048576,0),MATCH((CUADRO!M$5&amp;$E961),'Hoja de Trabajo para listado'!$A$151:$Z$151,0)),0)+IFERROR(INDEX('Hoja de Trabajo para listado'!$AB$155:$BA$1048576,MATCH($A961,'Hoja de Trabajo para listado'!$AB$155:$AB$1048576,0),MATCH((CUADRO!M$5&amp;$E961),'Hoja de Trabajo para listado'!$AB$151:$BA$151,0)),0)+IFERROR(INDEX('Hoja de Trabajo para listado'!$BC$155:$CB$1048576,MATCH($A961,'Hoja de Trabajo para listado'!$BC$155:$BC$1048576,0),MATCH((CUADRO!M$5&amp;$E961),'Hoja de Trabajo para listado'!$BC$151:$CB$151,0)),0)+IFERROR(INDEX('Hoja de Trabajo para listado'!$DE$153:$DG$274,MATCH($A961,'Hoja de Trabajo para listado'!$DE$153:$DE$1048576,0),MATCH((CUADRO!M$5&amp;$E961),'Hoja de Trabajo para listado'!$DE$151:$DG$151,0)),0)+IFERROR(INDEX('Hoja de Trabajo para listado'!$CD$155:$DC$1048576,MATCH($A961,'Hoja de Trabajo para listado'!$CD$155:$CD$1048576,0),MATCH((CUADRO!M$5&amp;$E961),'Hoja de Trabajo para listado'!$CD$151:$DC$151,0)),0)</f>
        <v>0</v>
      </c>
      <c r="N961" s="245">
        <f ca="1">+IFERROR(INDEX('Hoja de Trabajo para listado'!$A$155:$Z$1048576,MATCH($A961,'Hoja de Trabajo para listado'!$A$155:$A$1048576,0),MATCH((CUADRO!N$5&amp;$E961),'Hoja de Trabajo para listado'!$A$151:$Z$151,0)),0)+IFERROR(INDEX('Hoja de Trabajo para listado'!$AB$155:$BA$1048576,MATCH($A961,'Hoja de Trabajo para listado'!$AB$155:$AB$1048576,0),MATCH((CUADRO!N$5&amp;$E961),'Hoja de Trabajo para listado'!$AB$151:$BA$151,0)),0)+IFERROR(INDEX('Hoja de Trabajo para listado'!$BC$155:$CB$1048576,MATCH($A961,'Hoja de Trabajo para listado'!$BC$155:$BC$1048576,0),MATCH((CUADRO!N$5&amp;$E961),'Hoja de Trabajo para listado'!$BC$151:$CB$151,0)),0)+IFERROR(INDEX('Hoja de Trabajo para listado'!$DE$153:$DG$274,MATCH($A961,'Hoja de Trabajo para listado'!$DE$153:$DE$1048576,0),MATCH((CUADRO!N$5&amp;$E961),'Hoja de Trabajo para listado'!$DE$151:$DG$151,0)),0)+IFERROR(INDEX('Hoja de Trabajo para listado'!$CD$155:$DC$1048576,MATCH($A961,'Hoja de Trabajo para listado'!$CD$155:$CD$1048576,0),MATCH((CUADRO!N$5&amp;$E961),'Hoja de Trabajo para listado'!$CD$151:$DC$151,0)),0)</f>
        <v>0</v>
      </c>
      <c r="O961" s="245">
        <f ca="1">+IFERROR(INDEX('Hoja de Trabajo para listado'!$A$155:$Z$1048576,MATCH($A961,'Hoja de Trabajo para listado'!$A$155:$A$1048576,0),MATCH((CUADRO!O$5&amp;$E961),'Hoja de Trabajo para listado'!$A$151:$Z$151,0)),0)+IFERROR(INDEX('Hoja de Trabajo para listado'!$AB$155:$BA$1048576,MATCH($A961,'Hoja de Trabajo para listado'!$AB$155:$AB$1048576,0),MATCH((CUADRO!O$5&amp;$E961),'Hoja de Trabajo para listado'!$AB$151:$BA$151,0)),0)+IFERROR(INDEX('Hoja de Trabajo para listado'!$BC$155:$CB$1048576,MATCH($A961,'Hoja de Trabajo para listado'!$BC$155:$BC$1048576,0),MATCH((CUADRO!O$5&amp;$E961),'Hoja de Trabajo para listado'!$BC$151:$CB$151,0)),0)+IFERROR(INDEX('Hoja de Trabajo para listado'!$DE$153:$DG$274,MATCH($A961,'Hoja de Trabajo para listado'!$DE$153:$DE$1048576,0),MATCH((CUADRO!O$5&amp;$E961),'Hoja de Trabajo para listado'!$DE$151:$DG$151,0)),0)+IFERROR(INDEX('Hoja de Trabajo para listado'!$CD$155:$DC$1048576,MATCH($A961,'Hoja de Trabajo para listado'!$CD$155:$CD$1048576,0),MATCH((CUADRO!O$5&amp;$E961),'Hoja de Trabajo para listado'!$CD$151:$DC$151,0)),0)</f>
        <v>0</v>
      </c>
      <c r="P961" s="245">
        <f ca="1">+IFERROR(INDEX('Hoja de Trabajo para listado'!$A$155:$Z$1048576,MATCH($A961,'Hoja de Trabajo para listado'!$A$155:$A$1048576,0),MATCH((CUADRO!P$5&amp;$E961),'Hoja de Trabajo para listado'!$A$151:$Z$151,0)),0)+IFERROR(INDEX('Hoja de Trabajo para listado'!$AB$155:$BA$1048576,MATCH($A961,'Hoja de Trabajo para listado'!$AB$155:$AB$1048576,0),MATCH((CUADRO!P$5&amp;$E961),'Hoja de Trabajo para listado'!$AB$151:$BA$151,0)),0)+IFERROR(INDEX('Hoja de Trabajo para listado'!$BC$155:$CB$1048576,MATCH($A961,'Hoja de Trabajo para listado'!$BC$155:$BC$1048576,0),MATCH((CUADRO!P$5&amp;$E961),'Hoja de Trabajo para listado'!$BC$151:$CB$151,0)),0)+IFERROR(INDEX('Hoja de Trabajo para listado'!$DE$153:$DG$274,MATCH($A961,'Hoja de Trabajo para listado'!$DE$153:$DE$1048576,0),MATCH((CUADRO!P$5&amp;$E961),'Hoja de Trabajo para listado'!$DE$151:$DG$151,0)),0)+IFERROR(INDEX('Hoja de Trabajo para listado'!$CD$155:$DC$1048576,MATCH($A961,'Hoja de Trabajo para listado'!$CD$155:$CD$1048576,0),MATCH((CUADRO!P$5&amp;$E961),'Hoja de Trabajo para listado'!$CD$151:$DC$151,0)),0)</f>
        <v>0</v>
      </c>
      <c r="Q961" s="245">
        <f ca="1">+IFERROR(INDEX('Hoja de Trabajo para listado'!$A$155:$Z$1048576,MATCH($A961,'Hoja de Trabajo para listado'!$A$155:$A$1048576,0),MATCH((CUADRO!Q$5&amp;$E961),'Hoja de Trabajo para listado'!$A$151:$Z$151,0)),0)+IFERROR(INDEX('Hoja de Trabajo para listado'!$AB$155:$BA$1048576,MATCH($A961,'Hoja de Trabajo para listado'!$AB$155:$AB$1048576,0),MATCH((CUADRO!Q$5&amp;$E961),'Hoja de Trabajo para listado'!$AB$151:$BA$151,0)),0)+IFERROR(INDEX('Hoja de Trabajo para listado'!$BC$155:$CB$1048576,MATCH($A961,'Hoja de Trabajo para listado'!$BC$155:$BC$1048576,0),MATCH((CUADRO!Q$5&amp;$E961),'Hoja de Trabajo para listado'!$BC$151:$CB$151,0)),0)+IFERROR(INDEX('Hoja de Trabajo para listado'!$DE$153:$DG$274,MATCH($A961,'Hoja de Trabajo para listado'!$DE$153:$DE$1048576,0),MATCH((CUADRO!Q$5&amp;$E961),'Hoja de Trabajo para listado'!$DE$151:$DG$151,0)),0)+IFERROR(INDEX('Hoja de Trabajo para listado'!$CD$155:$DC$1048576,MATCH($A961,'Hoja de Trabajo para listado'!$CD$155:$CD$1048576,0),MATCH((CUADRO!Q$5&amp;$E961),'Hoja de Trabajo para listado'!$CD$151:$DC$151,0)),0)</f>
        <v>0</v>
      </c>
      <c r="R961" s="245">
        <f t="shared" ca="1" si="31"/>
        <v>0</v>
      </c>
      <c r="S961" s="259">
        <f ca="1">+R960+R961</f>
        <v>0</v>
      </c>
      <c r="T961" s="245">
        <f ca="1">+S961</f>
        <v>0</v>
      </c>
      <c r="U961" s="244">
        <f t="shared" si="32"/>
        <v>2</v>
      </c>
      <c r="V961" s="333" t="str">
        <f>+VLOOKUP(A961,bd_lista!$A$3:$E$590,5,FALSE)</f>
        <v>Gobiernos Autonomos Municipales</v>
      </c>
      <c r="W961" s="392"/>
      <c r="X961" s="242">
        <f>+VLOOKUP(A961,[4]Sheet1!$A$13:$D$744,4,FALSE)</f>
        <v>0</v>
      </c>
      <c r="Y961" s="242" t="e">
        <f>+VLOOKUP(X961,bd_lista!$A$3:$C$590,3,FALSE)</f>
        <v>#N/A</v>
      </c>
      <c r="Z961" s="292"/>
      <c r="AA961" s="293"/>
    </row>
    <row r="962" spans="1:27" customFormat="1" ht="15" hidden="1" customHeight="1">
      <c r="A962" s="32">
        <v>1714</v>
      </c>
      <c r="B962" s="387">
        <f>+A962</f>
        <v>1714</v>
      </c>
      <c r="C962" s="247" t="str">
        <f>+VLOOKUP(A962,bd_lista!$A$3:$C$590,3,FALSE)</f>
        <v>Gobierno Autónomo Municipal de Pailón</v>
      </c>
      <c r="D962" s="389" t="str">
        <f>+C962</f>
        <v>Gobierno Autónomo Municipal de Pailón</v>
      </c>
      <c r="E962" s="242" t="s">
        <v>1304</v>
      </c>
      <c r="F962" s="243">
        <f ca="1">+IFERROR(INDEX('Hoja de Trabajo para listado'!$A$155:$Z$1048576,MATCH($A962,'Hoja de Trabajo para listado'!$A$155:$A$1048576,0),MATCH((CUADRO!F$5&amp;$E962),'Hoja de Trabajo para listado'!$A$151:$Z$151,0)),0)+IFERROR(INDEX('Hoja de Trabajo para listado'!$AB$155:$BA$1048576,MATCH($A962,'Hoja de Trabajo para listado'!$AB$155:$AB$1048576,0),MATCH((CUADRO!F$5&amp;$E962),'Hoja de Trabajo para listado'!$AB$151:$BA$151,0)),0)+IFERROR(INDEX('Hoja de Trabajo para listado'!$BC$155:$CB$1048576,MATCH($A962,'Hoja de Trabajo para listado'!$BC$155:$BC$1048576,0),MATCH((CUADRO!F$5&amp;$E962),'Hoja de Trabajo para listado'!$BC$151:$CB$151,0)),0)+IFERROR(INDEX('Hoja de Trabajo para listado'!$DE$153:$DG$274,MATCH($A962,'Hoja de Trabajo para listado'!$DE$153:$DE$1048576,0),MATCH((CUADRO!F$5&amp;$E962),'Hoja de Trabajo para listado'!$DE$151:$DG$151,0)),0)+IFERROR(INDEX('Hoja de Trabajo para listado'!$CD$155:$DC$1048576,MATCH($A962,'Hoja de Trabajo para listado'!$CD$155:$CD$1048576,0),MATCH((CUADRO!F$5&amp;$E962),'Hoja de Trabajo para listado'!$CD$151:$DC$151,0)),0)</f>
        <v>0</v>
      </c>
      <c r="G962" s="243">
        <f ca="1">+IFERROR(INDEX('Hoja de Trabajo para listado'!$A$155:$Z$1048576,MATCH($A962,'Hoja de Trabajo para listado'!$A$155:$A$1048576,0),MATCH((CUADRO!G$5&amp;$E962),'Hoja de Trabajo para listado'!$A$151:$Z$151,0)),0)+IFERROR(INDEX('Hoja de Trabajo para listado'!$AB$155:$BA$1048576,MATCH($A962,'Hoja de Trabajo para listado'!$AB$155:$AB$1048576,0),MATCH((CUADRO!G$5&amp;$E962),'Hoja de Trabajo para listado'!$AB$151:$BA$151,0)),0)+IFERROR(INDEX('Hoja de Trabajo para listado'!$BC$155:$CB$1048576,MATCH($A962,'Hoja de Trabajo para listado'!$BC$155:$BC$1048576,0),MATCH((CUADRO!G$5&amp;$E962),'Hoja de Trabajo para listado'!$BC$151:$CB$151,0)),0)+IFERROR(INDEX('Hoja de Trabajo para listado'!$DE$153:$DG$274,MATCH($A962,'Hoja de Trabajo para listado'!$DE$153:$DE$1048576,0),MATCH((CUADRO!G$5&amp;$E962),'Hoja de Trabajo para listado'!$DE$151:$DG$151,0)),0)+IFERROR(INDEX('Hoja de Trabajo para listado'!$CD$155:$DC$1048576,MATCH($A962,'Hoja de Trabajo para listado'!$CD$155:$CD$1048576,0),MATCH((CUADRO!G$5&amp;$E962),'Hoja de Trabajo para listado'!$CD$151:$DC$151,0)),0)</f>
        <v>0</v>
      </c>
      <c r="H962" s="243">
        <f ca="1">+IFERROR(INDEX('Hoja de Trabajo para listado'!$A$155:$Z$1048576,MATCH($A962,'Hoja de Trabajo para listado'!$A$155:$A$1048576,0),MATCH((CUADRO!H$5&amp;$E962),'Hoja de Trabajo para listado'!$A$151:$Z$151,0)),0)+IFERROR(INDEX('Hoja de Trabajo para listado'!$AB$155:$BA$1048576,MATCH($A962,'Hoja de Trabajo para listado'!$AB$155:$AB$1048576,0),MATCH((CUADRO!H$5&amp;$E962),'Hoja de Trabajo para listado'!$AB$151:$BA$151,0)),0)+IFERROR(INDEX('Hoja de Trabajo para listado'!$BC$155:$CB$1048576,MATCH($A962,'Hoja de Trabajo para listado'!$BC$155:$BC$1048576,0),MATCH((CUADRO!H$5&amp;$E962),'Hoja de Trabajo para listado'!$BC$151:$CB$151,0)),0)+IFERROR(INDEX('Hoja de Trabajo para listado'!$DE$153:$DG$274,MATCH($A962,'Hoja de Trabajo para listado'!$DE$153:$DE$1048576,0),MATCH((CUADRO!H$5&amp;$E962),'Hoja de Trabajo para listado'!$DE$151:$DG$151,0)),0)+IFERROR(INDEX('Hoja de Trabajo para listado'!$CD$155:$DC$1048576,MATCH($A962,'Hoja de Trabajo para listado'!$CD$155:$CD$1048576,0),MATCH((CUADRO!H$5&amp;$E962),'Hoja de Trabajo para listado'!$CD$151:$DC$151,0)),0)</f>
        <v>0</v>
      </c>
      <c r="I962" s="243">
        <f ca="1">+IFERROR(INDEX('Hoja de Trabajo para listado'!$A$155:$Z$1048576,MATCH($A962,'Hoja de Trabajo para listado'!$A$155:$A$1048576,0),MATCH((CUADRO!I$5&amp;$E962),'Hoja de Trabajo para listado'!$A$151:$Z$151,0)),0)+IFERROR(INDEX('Hoja de Trabajo para listado'!$AB$155:$BA$1048576,MATCH($A962,'Hoja de Trabajo para listado'!$AB$155:$AB$1048576,0),MATCH((CUADRO!I$5&amp;$E962),'Hoja de Trabajo para listado'!$AB$151:$BA$151,0)),0)+IFERROR(INDEX('Hoja de Trabajo para listado'!$BC$155:$CB$1048576,MATCH($A962,'Hoja de Trabajo para listado'!$BC$155:$BC$1048576,0),MATCH((CUADRO!I$5&amp;$E962),'Hoja de Trabajo para listado'!$BC$151:$CB$151,0)),0)+IFERROR(INDEX('Hoja de Trabajo para listado'!$DE$153:$DG$274,MATCH($A962,'Hoja de Trabajo para listado'!$DE$153:$DE$1048576,0),MATCH((CUADRO!I$5&amp;$E962),'Hoja de Trabajo para listado'!$DE$151:$DG$151,0)),0)+IFERROR(INDEX('Hoja de Trabajo para listado'!$CD$155:$DC$1048576,MATCH($A962,'Hoja de Trabajo para listado'!$CD$155:$CD$1048576,0),MATCH((CUADRO!I$5&amp;$E962),'Hoja de Trabajo para listado'!$CD$151:$DC$151,0)),0)</f>
        <v>0</v>
      </c>
      <c r="J962" s="243">
        <f ca="1">+IFERROR(INDEX('Hoja de Trabajo para listado'!$A$155:$Z$1048576,MATCH($A962,'Hoja de Trabajo para listado'!$A$155:$A$1048576,0),MATCH((CUADRO!J$5&amp;$E962),'Hoja de Trabajo para listado'!$A$151:$Z$151,0)),0)+IFERROR(INDEX('Hoja de Trabajo para listado'!$AB$155:$BA$1048576,MATCH($A962,'Hoja de Trabajo para listado'!$AB$155:$AB$1048576,0),MATCH((CUADRO!J$5&amp;$E962),'Hoja de Trabajo para listado'!$AB$151:$BA$151,0)),0)+IFERROR(INDEX('Hoja de Trabajo para listado'!$BC$155:$CB$1048576,MATCH($A962,'Hoja de Trabajo para listado'!$BC$155:$BC$1048576,0),MATCH((CUADRO!J$5&amp;$E962),'Hoja de Trabajo para listado'!$BC$151:$CB$151,0)),0)+IFERROR(INDEX('Hoja de Trabajo para listado'!$DE$153:$DG$274,MATCH($A962,'Hoja de Trabajo para listado'!$DE$153:$DE$1048576,0),MATCH((CUADRO!J$5&amp;$E962),'Hoja de Trabajo para listado'!$DE$151:$DG$151,0)),0)+IFERROR(INDEX('Hoja de Trabajo para listado'!$CD$155:$DC$1048576,MATCH($A962,'Hoja de Trabajo para listado'!$CD$155:$CD$1048576,0),MATCH((CUADRO!J$5&amp;$E962),'Hoja de Trabajo para listado'!$CD$151:$DC$151,0)),0)</f>
        <v>0</v>
      </c>
      <c r="K962" s="243">
        <f ca="1">+IFERROR(INDEX('Hoja de Trabajo para listado'!$A$155:$Z$1048576,MATCH($A962,'Hoja de Trabajo para listado'!$A$155:$A$1048576,0),MATCH((CUADRO!K$5&amp;$E962),'Hoja de Trabajo para listado'!$A$151:$Z$151,0)),0)+IFERROR(INDEX('Hoja de Trabajo para listado'!$AB$155:$BA$1048576,MATCH($A962,'Hoja de Trabajo para listado'!$AB$155:$AB$1048576,0),MATCH((CUADRO!K$5&amp;$E962),'Hoja de Trabajo para listado'!$AB$151:$BA$151,0)),0)+IFERROR(INDEX('Hoja de Trabajo para listado'!$BC$155:$CB$1048576,MATCH($A962,'Hoja de Trabajo para listado'!$BC$155:$BC$1048576,0),MATCH((CUADRO!K$5&amp;$E962),'Hoja de Trabajo para listado'!$BC$151:$CB$151,0)),0)+IFERROR(INDEX('Hoja de Trabajo para listado'!$DE$153:$DG$274,MATCH($A962,'Hoja de Trabajo para listado'!$DE$153:$DE$1048576,0),MATCH((CUADRO!K$5&amp;$E962),'Hoja de Trabajo para listado'!$DE$151:$DG$151,0)),0)+IFERROR(INDEX('Hoja de Trabajo para listado'!$CD$155:$DC$1048576,MATCH($A962,'Hoja de Trabajo para listado'!$CD$155:$CD$1048576,0),MATCH((CUADRO!K$5&amp;$E962),'Hoja de Trabajo para listado'!$CD$151:$DC$151,0)),0)</f>
        <v>0</v>
      </c>
      <c r="L962" s="243">
        <f ca="1">+IFERROR(INDEX('Hoja de Trabajo para listado'!$A$155:$Z$1048576,MATCH($A962,'Hoja de Trabajo para listado'!$A$155:$A$1048576,0),MATCH((CUADRO!L$5&amp;$E962),'Hoja de Trabajo para listado'!$A$151:$Z$151,0)),0)+IFERROR(INDEX('Hoja de Trabajo para listado'!$AB$155:$BA$1048576,MATCH($A962,'Hoja de Trabajo para listado'!$AB$155:$AB$1048576,0),MATCH((CUADRO!L$5&amp;$E962),'Hoja de Trabajo para listado'!$AB$151:$BA$151,0)),0)+IFERROR(INDEX('Hoja de Trabajo para listado'!$BC$155:$CB$1048576,MATCH($A962,'Hoja de Trabajo para listado'!$BC$155:$BC$1048576,0),MATCH((CUADRO!L$5&amp;$E962),'Hoja de Trabajo para listado'!$BC$151:$CB$151,0)),0)+IFERROR(INDEX('Hoja de Trabajo para listado'!$DE$153:$DG$274,MATCH($A962,'Hoja de Trabajo para listado'!$DE$153:$DE$1048576,0),MATCH((CUADRO!L$5&amp;$E962),'Hoja de Trabajo para listado'!$DE$151:$DG$151,0)),0)+IFERROR(INDEX('Hoja de Trabajo para listado'!$CD$155:$DC$1048576,MATCH($A962,'Hoja de Trabajo para listado'!$CD$155:$CD$1048576,0),MATCH((CUADRO!L$5&amp;$E962),'Hoja de Trabajo para listado'!$CD$151:$DC$151,0)),0)</f>
        <v>0</v>
      </c>
      <c r="M962" s="243">
        <f ca="1">+IFERROR(INDEX('Hoja de Trabajo para listado'!$A$155:$Z$1048576,MATCH($A962,'Hoja de Trabajo para listado'!$A$155:$A$1048576,0),MATCH((CUADRO!M$5&amp;$E962),'Hoja de Trabajo para listado'!$A$151:$Z$151,0)),0)+IFERROR(INDEX('Hoja de Trabajo para listado'!$AB$155:$BA$1048576,MATCH($A962,'Hoja de Trabajo para listado'!$AB$155:$AB$1048576,0),MATCH((CUADRO!M$5&amp;$E962),'Hoja de Trabajo para listado'!$AB$151:$BA$151,0)),0)+IFERROR(INDEX('Hoja de Trabajo para listado'!$BC$155:$CB$1048576,MATCH($A962,'Hoja de Trabajo para listado'!$BC$155:$BC$1048576,0),MATCH((CUADRO!M$5&amp;$E962),'Hoja de Trabajo para listado'!$BC$151:$CB$151,0)),0)+IFERROR(INDEX('Hoja de Trabajo para listado'!$DE$153:$DG$274,MATCH($A962,'Hoja de Trabajo para listado'!$DE$153:$DE$1048576,0),MATCH((CUADRO!M$5&amp;$E962),'Hoja de Trabajo para listado'!$DE$151:$DG$151,0)),0)+IFERROR(INDEX('Hoja de Trabajo para listado'!$CD$155:$DC$1048576,MATCH($A962,'Hoja de Trabajo para listado'!$CD$155:$CD$1048576,0),MATCH((CUADRO!M$5&amp;$E962),'Hoja de Trabajo para listado'!$CD$151:$DC$151,0)),0)</f>
        <v>0</v>
      </c>
      <c r="N962" s="243">
        <f ca="1">+IFERROR(INDEX('Hoja de Trabajo para listado'!$A$155:$Z$1048576,MATCH($A962,'Hoja de Trabajo para listado'!$A$155:$A$1048576,0),MATCH((CUADRO!N$5&amp;$E962),'Hoja de Trabajo para listado'!$A$151:$Z$151,0)),0)+IFERROR(INDEX('Hoja de Trabajo para listado'!$AB$155:$BA$1048576,MATCH($A962,'Hoja de Trabajo para listado'!$AB$155:$AB$1048576,0),MATCH((CUADRO!N$5&amp;$E962),'Hoja de Trabajo para listado'!$AB$151:$BA$151,0)),0)+IFERROR(INDEX('Hoja de Trabajo para listado'!$BC$155:$CB$1048576,MATCH($A962,'Hoja de Trabajo para listado'!$BC$155:$BC$1048576,0),MATCH((CUADRO!N$5&amp;$E962),'Hoja de Trabajo para listado'!$BC$151:$CB$151,0)),0)+IFERROR(INDEX('Hoja de Trabajo para listado'!$DE$153:$DG$274,MATCH($A962,'Hoja de Trabajo para listado'!$DE$153:$DE$1048576,0),MATCH((CUADRO!N$5&amp;$E962),'Hoja de Trabajo para listado'!$DE$151:$DG$151,0)),0)+IFERROR(INDEX('Hoja de Trabajo para listado'!$CD$155:$DC$1048576,MATCH($A962,'Hoja de Trabajo para listado'!$CD$155:$CD$1048576,0),MATCH((CUADRO!N$5&amp;$E962),'Hoja de Trabajo para listado'!$CD$151:$DC$151,0)),0)</f>
        <v>0</v>
      </c>
      <c r="O962" s="243">
        <f ca="1">+IFERROR(INDEX('Hoja de Trabajo para listado'!$A$155:$Z$1048576,MATCH($A962,'Hoja de Trabajo para listado'!$A$155:$A$1048576,0),MATCH((CUADRO!O$5&amp;$E962),'Hoja de Trabajo para listado'!$A$151:$Z$151,0)),0)+IFERROR(INDEX('Hoja de Trabajo para listado'!$AB$155:$BA$1048576,MATCH($A962,'Hoja de Trabajo para listado'!$AB$155:$AB$1048576,0),MATCH((CUADRO!O$5&amp;$E962),'Hoja de Trabajo para listado'!$AB$151:$BA$151,0)),0)+IFERROR(INDEX('Hoja de Trabajo para listado'!$BC$155:$CB$1048576,MATCH($A962,'Hoja de Trabajo para listado'!$BC$155:$BC$1048576,0),MATCH((CUADRO!O$5&amp;$E962),'Hoja de Trabajo para listado'!$BC$151:$CB$151,0)),0)+IFERROR(INDEX('Hoja de Trabajo para listado'!$DE$153:$DG$274,MATCH($A962,'Hoja de Trabajo para listado'!$DE$153:$DE$1048576,0),MATCH((CUADRO!O$5&amp;$E962),'Hoja de Trabajo para listado'!$DE$151:$DG$151,0)),0)+IFERROR(INDEX('Hoja de Trabajo para listado'!$CD$155:$DC$1048576,MATCH($A962,'Hoja de Trabajo para listado'!$CD$155:$CD$1048576,0),MATCH((CUADRO!O$5&amp;$E962),'Hoja de Trabajo para listado'!$CD$151:$DC$151,0)),0)</f>
        <v>0</v>
      </c>
      <c r="P962" s="243">
        <f ca="1">+IFERROR(INDEX('Hoja de Trabajo para listado'!$A$155:$Z$1048576,MATCH($A962,'Hoja de Trabajo para listado'!$A$155:$A$1048576,0),MATCH((CUADRO!P$5&amp;$E962),'Hoja de Trabajo para listado'!$A$151:$Z$151,0)),0)+IFERROR(INDEX('Hoja de Trabajo para listado'!$AB$155:$BA$1048576,MATCH($A962,'Hoja de Trabajo para listado'!$AB$155:$AB$1048576,0),MATCH((CUADRO!P$5&amp;$E962),'Hoja de Trabajo para listado'!$AB$151:$BA$151,0)),0)+IFERROR(INDEX('Hoja de Trabajo para listado'!$BC$155:$CB$1048576,MATCH($A962,'Hoja de Trabajo para listado'!$BC$155:$BC$1048576,0),MATCH((CUADRO!P$5&amp;$E962),'Hoja de Trabajo para listado'!$BC$151:$CB$151,0)),0)+IFERROR(INDEX('Hoja de Trabajo para listado'!$DE$153:$DG$274,MATCH($A962,'Hoja de Trabajo para listado'!$DE$153:$DE$1048576,0),MATCH((CUADRO!P$5&amp;$E962),'Hoja de Trabajo para listado'!$DE$151:$DG$151,0)),0)+IFERROR(INDEX('Hoja de Trabajo para listado'!$CD$155:$DC$1048576,MATCH($A962,'Hoja de Trabajo para listado'!$CD$155:$CD$1048576,0),MATCH((CUADRO!P$5&amp;$E962),'Hoja de Trabajo para listado'!$CD$151:$DC$151,0)),0)</f>
        <v>0</v>
      </c>
      <c r="Q962" s="243">
        <f ca="1">+IFERROR(INDEX('Hoja de Trabajo para listado'!$A$155:$Z$1048576,MATCH($A962,'Hoja de Trabajo para listado'!$A$155:$A$1048576,0),MATCH((CUADRO!Q$5&amp;$E962),'Hoja de Trabajo para listado'!$A$151:$Z$151,0)),0)+IFERROR(INDEX('Hoja de Trabajo para listado'!$AB$155:$BA$1048576,MATCH($A962,'Hoja de Trabajo para listado'!$AB$155:$AB$1048576,0),MATCH((CUADRO!Q$5&amp;$E962),'Hoja de Trabajo para listado'!$AB$151:$BA$151,0)),0)+IFERROR(INDEX('Hoja de Trabajo para listado'!$BC$155:$CB$1048576,MATCH($A962,'Hoja de Trabajo para listado'!$BC$155:$BC$1048576,0),MATCH((CUADRO!Q$5&amp;$E962),'Hoja de Trabajo para listado'!$BC$151:$CB$151,0)),0)+IFERROR(INDEX('Hoja de Trabajo para listado'!$DE$153:$DG$274,MATCH($A962,'Hoja de Trabajo para listado'!$DE$153:$DE$1048576,0),MATCH((CUADRO!Q$5&amp;$E962),'Hoja de Trabajo para listado'!$DE$151:$DG$151,0)),0)+IFERROR(INDEX('Hoja de Trabajo para listado'!$CD$155:$DC$1048576,MATCH($A962,'Hoja de Trabajo para listado'!$CD$155:$CD$1048576,0),MATCH((CUADRO!Q$5&amp;$E962),'Hoja de Trabajo para listado'!$CD$151:$DC$151,0)),0)</f>
        <v>0</v>
      </c>
      <c r="R962" s="243">
        <f t="shared" ca="1" si="31"/>
        <v>0</v>
      </c>
      <c r="S962" s="249"/>
      <c r="T962" s="243">
        <f ca="1">+T963</f>
        <v>0</v>
      </c>
      <c r="U962" s="242">
        <f t="shared" si="32"/>
        <v>1</v>
      </c>
      <c r="V962" s="333" t="str">
        <f>+VLOOKUP(A962,bd_lista!$A$3:$E$590,5,FALSE)</f>
        <v>Gobiernos Autonomos Municipales</v>
      </c>
      <c r="W962" s="391" t="str">
        <f>+V962</f>
        <v>Gobiernos Autonomos Municipales</v>
      </c>
      <c r="X962" s="242">
        <f>+VLOOKUP(A962,[4]Sheet1!$A$13:$D$744,4,FALSE)</f>
        <v>0</v>
      </c>
      <c r="Y962" s="242" t="e">
        <f>+VLOOKUP(X962,bd_lista!$A$3:$C$590,3,FALSE)</f>
        <v>#N/A</v>
      </c>
      <c r="Z962" s="294">
        <f>+X962</f>
        <v>0</v>
      </c>
      <c r="AA962" s="295" t="e">
        <f>+Y962</f>
        <v>#N/A</v>
      </c>
    </row>
    <row r="963" spans="1:27" customFormat="1" ht="15" hidden="1" customHeight="1">
      <c r="A963" s="32">
        <v>1714</v>
      </c>
      <c r="B963" s="388"/>
      <c r="C963" s="247" t="str">
        <f>+VLOOKUP(A963,bd_lista!$A$3:$C$590,3,FALSE)</f>
        <v>Gobierno Autónomo Municipal de Pailón</v>
      </c>
      <c r="D963" s="390"/>
      <c r="E963" s="244" t="s">
        <v>1305</v>
      </c>
      <c r="F963" s="245">
        <f ca="1">+IFERROR(INDEX('Hoja de Trabajo para listado'!$A$155:$Z$1048576,MATCH($A963,'Hoja de Trabajo para listado'!$A$155:$A$1048576,0),MATCH((CUADRO!F$5&amp;$E963),'Hoja de Trabajo para listado'!$A$151:$Z$151,0)),0)+IFERROR(INDEX('Hoja de Trabajo para listado'!$AB$155:$BA$1048576,MATCH($A963,'Hoja de Trabajo para listado'!$AB$155:$AB$1048576,0),MATCH((CUADRO!F$5&amp;$E963),'Hoja de Trabajo para listado'!$AB$151:$BA$151,0)),0)+IFERROR(INDEX('Hoja de Trabajo para listado'!$BC$155:$CB$1048576,MATCH($A963,'Hoja de Trabajo para listado'!$BC$155:$BC$1048576,0),MATCH((CUADRO!F$5&amp;$E963),'Hoja de Trabajo para listado'!$BC$151:$CB$151,0)),0)+IFERROR(INDEX('Hoja de Trabajo para listado'!$DE$153:$DG$274,MATCH($A963,'Hoja de Trabajo para listado'!$DE$153:$DE$1048576,0),MATCH((CUADRO!F$5&amp;$E963),'Hoja de Trabajo para listado'!$DE$151:$DG$151,0)),0)+IFERROR(INDEX('Hoja de Trabajo para listado'!$CD$155:$DC$1048576,MATCH($A963,'Hoja de Trabajo para listado'!$CD$155:$CD$1048576,0),MATCH((CUADRO!F$5&amp;$E963),'Hoja de Trabajo para listado'!$CD$151:$DC$151,0)),0)</f>
        <v>0</v>
      </c>
      <c r="G963" s="245">
        <f ca="1">+IFERROR(INDEX('Hoja de Trabajo para listado'!$A$155:$Z$1048576,MATCH($A963,'Hoja de Trabajo para listado'!$A$155:$A$1048576,0),MATCH((CUADRO!G$5&amp;$E963),'Hoja de Trabajo para listado'!$A$151:$Z$151,0)),0)+IFERROR(INDEX('Hoja de Trabajo para listado'!$AB$155:$BA$1048576,MATCH($A963,'Hoja de Trabajo para listado'!$AB$155:$AB$1048576,0),MATCH((CUADRO!G$5&amp;$E963),'Hoja de Trabajo para listado'!$AB$151:$BA$151,0)),0)+IFERROR(INDEX('Hoja de Trabajo para listado'!$BC$155:$CB$1048576,MATCH($A963,'Hoja de Trabajo para listado'!$BC$155:$BC$1048576,0),MATCH((CUADRO!G$5&amp;$E963),'Hoja de Trabajo para listado'!$BC$151:$CB$151,0)),0)+IFERROR(INDEX('Hoja de Trabajo para listado'!$DE$153:$DG$274,MATCH($A963,'Hoja de Trabajo para listado'!$DE$153:$DE$1048576,0),MATCH((CUADRO!G$5&amp;$E963),'Hoja de Trabajo para listado'!$DE$151:$DG$151,0)),0)+IFERROR(INDEX('Hoja de Trabajo para listado'!$CD$155:$DC$1048576,MATCH($A963,'Hoja de Trabajo para listado'!$CD$155:$CD$1048576,0),MATCH((CUADRO!G$5&amp;$E963),'Hoja de Trabajo para listado'!$CD$151:$DC$151,0)),0)</f>
        <v>0</v>
      </c>
      <c r="H963" s="245">
        <f ca="1">+IFERROR(INDEX('Hoja de Trabajo para listado'!$A$155:$Z$1048576,MATCH($A963,'Hoja de Trabajo para listado'!$A$155:$A$1048576,0),MATCH((CUADRO!H$5&amp;$E963),'Hoja de Trabajo para listado'!$A$151:$Z$151,0)),0)+IFERROR(INDEX('Hoja de Trabajo para listado'!$AB$155:$BA$1048576,MATCH($A963,'Hoja de Trabajo para listado'!$AB$155:$AB$1048576,0),MATCH((CUADRO!H$5&amp;$E963),'Hoja de Trabajo para listado'!$AB$151:$BA$151,0)),0)+IFERROR(INDEX('Hoja de Trabajo para listado'!$BC$155:$CB$1048576,MATCH($A963,'Hoja de Trabajo para listado'!$BC$155:$BC$1048576,0),MATCH((CUADRO!H$5&amp;$E963),'Hoja de Trabajo para listado'!$BC$151:$CB$151,0)),0)+IFERROR(INDEX('Hoja de Trabajo para listado'!$DE$153:$DG$274,MATCH($A963,'Hoja de Trabajo para listado'!$DE$153:$DE$1048576,0),MATCH((CUADRO!H$5&amp;$E963),'Hoja de Trabajo para listado'!$DE$151:$DG$151,0)),0)+IFERROR(INDEX('Hoja de Trabajo para listado'!$CD$155:$DC$1048576,MATCH($A963,'Hoja de Trabajo para listado'!$CD$155:$CD$1048576,0),MATCH((CUADRO!H$5&amp;$E963),'Hoja de Trabajo para listado'!$CD$151:$DC$151,0)),0)</f>
        <v>0</v>
      </c>
      <c r="I963" s="245">
        <f ca="1">+IFERROR(INDEX('Hoja de Trabajo para listado'!$A$155:$Z$1048576,MATCH($A963,'Hoja de Trabajo para listado'!$A$155:$A$1048576,0),MATCH((CUADRO!I$5&amp;$E963),'Hoja de Trabajo para listado'!$A$151:$Z$151,0)),0)+IFERROR(INDEX('Hoja de Trabajo para listado'!$AB$155:$BA$1048576,MATCH($A963,'Hoja de Trabajo para listado'!$AB$155:$AB$1048576,0),MATCH((CUADRO!I$5&amp;$E963),'Hoja de Trabajo para listado'!$AB$151:$BA$151,0)),0)+IFERROR(INDEX('Hoja de Trabajo para listado'!$BC$155:$CB$1048576,MATCH($A963,'Hoja de Trabajo para listado'!$BC$155:$BC$1048576,0),MATCH((CUADRO!I$5&amp;$E963),'Hoja de Trabajo para listado'!$BC$151:$CB$151,0)),0)+IFERROR(INDEX('Hoja de Trabajo para listado'!$DE$153:$DG$274,MATCH($A963,'Hoja de Trabajo para listado'!$DE$153:$DE$1048576,0),MATCH((CUADRO!I$5&amp;$E963),'Hoja de Trabajo para listado'!$DE$151:$DG$151,0)),0)+IFERROR(INDEX('Hoja de Trabajo para listado'!$CD$155:$DC$1048576,MATCH($A963,'Hoja de Trabajo para listado'!$CD$155:$CD$1048576,0),MATCH((CUADRO!I$5&amp;$E963),'Hoja de Trabajo para listado'!$CD$151:$DC$151,0)),0)</f>
        <v>0</v>
      </c>
      <c r="J963" s="245">
        <f ca="1">+IFERROR(INDEX('Hoja de Trabajo para listado'!$A$155:$Z$1048576,MATCH($A963,'Hoja de Trabajo para listado'!$A$155:$A$1048576,0),MATCH((CUADRO!J$5&amp;$E963),'Hoja de Trabajo para listado'!$A$151:$Z$151,0)),0)+IFERROR(INDEX('Hoja de Trabajo para listado'!$AB$155:$BA$1048576,MATCH($A963,'Hoja de Trabajo para listado'!$AB$155:$AB$1048576,0),MATCH((CUADRO!J$5&amp;$E963),'Hoja de Trabajo para listado'!$AB$151:$BA$151,0)),0)+IFERROR(INDEX('Hoja de Trabajo para listado'!$BC$155:$CB$1048576,MATCH($A963,'Hoja de Trabajo para listado'!$BC$155:$BC$1048576,0),MATCH((CUADRO!J$5&amp;$E963),'Hoja de Trabajo para listado'!$BC$151:$CB$151,0)),0)+IFERROR(INDEX('Hoja de Trabajo para listado'!$DE$153:$DG$274,MATCH($A963,'Hoja de Trabajo para listado'!$DE$153:$DE$1048576,0),MATCH((CUADRO!J$5&amp;$E963),'Hoja de Trabajo para listado'!$DE$151:$DG$151,0)),0)+IFERROR(INDEX('Hoja de Trabajo para listado'!$CD$155:$DC$1048576,MATCH($A963,'Hoja de Trabajo para listado'!$CD$155:$CD$1048576,0),MATCH((CUADRO!J$5&amp;$E963),'Hoja de Trabajo para listado'!$CD$151:$DC$151,0)),0)</f>
        <v>0</v>
      </c>
      <c r="K963" s="245">
        <f ca="1">+IFERROR(INDEX('Hoja de Trabajo para listado'!$A$155:$Z$1048576,MATCH($A963,'Hoja de Trabajo para listado'!$A$155:$A$1048576,0),MATCH((CUADRO!K$5&amp;$E963),'Hoja de Trabajo para listado'!$A$151:$Z$151,0)),0)+IFERROR(INDEX('Hoja de Trabajo para listado'!$AB$155:$BA$1048576,MATCH($A963,'Hoja de Trabajo para listado'!$AB$155:$AB$1048576,0),MATCH((CUADRO!K$5&amp;$E963),'Hoja de Trabajo para listado'!$AB$151:$BA$151,0)),0)+IFERROR(INDEX('Hoja de Trabajo para listado'!$BC$155:$CB$1048576,MATCH($A963,'Hoja de Trabajo para listado'!$BC$155:$BC$1048576,0),MATCH((CUADRO!K$5&amp;$E963),'Hoja de Trabajo para listado'!$BC$151:$CB$151,0)),0)+IFERROR(INDEX('Hoja de Trabajo para listado'!$DE$153:$DG$274,MATCH($A963,'Hoja de Trabajo para listado'!$DE$153:$DE$1048576,0),MATCH((CUADRO!K$5&amp;$E963),'Hoja de Trabajo para listado'!$DE$151:$DG$151,0)),0)+IFERROR(INDEX('Hoja de Trabajo para listado'!$CD$155:$DC$1048576,MATCH($A963,'Hoja de Trabajo para listado'!$CD$155:$CD$1048576,0),MATCH((CUADRO!K$5&amp;$E963),'Hoja de Trabajo para listado'!$CD$151:$DC$151,0)),0)</f>
        <v>0</v>
      </c>
      <c r="L963" s="245">
        <f ca="1">+IFERROR(INDEX('Hoja de Trabajo para listado'!$A$155:$Z$1048576,MATCH($A963,'Hoja de Trabajo para listado'!$A$155:$A$1048576,0),MATCH((CUADRO!L$5&amp;$E963),'Hoja de Trabajo para listado'!$A$151:$Z$151,0)),0)+IFERROR(INDEX('Hoja de Trabajo para listado'!$AB$155:$BA$1048576,MATCH($A963,'Hoja de Trabajo para listado'!$AB$155:$AB$1048576,0),MATCH((CUADRO!L$5&amp;$E963),'Hoja de Trabajo para listado'!$AB$151:$BA$151,0)),0)+IFERROR(INDEX('Hoja de Trabajo para listado'!$BC$155:$CB$1048576,MATCH($A963,'Hoja de Trabajo para listado'!$BC$155:$BC$1048576,0),MATCH((CUADRO!L$5&amp;$E963),'Hoja de Trabajo para listado'!$BC$151:$CB$151,0)),0)+IFERROR(INDEX('Hoja de Trabajo para listado'!$DE$153:$DG$274,MATCH($A963,'Hoja de Trabajo para listado'!$DE$153:$DE$1048576,0),MATCH((CUADRO!L$5&amp;$E963),'Hoja de Trabajo para listado'!$DE$151:$DG$151,0)),0)+IFERROR(INDEX('Hoja de Trabajo para listado'!$CD$155:$DC$1048576,MATCH($A963,'Hoja de Trabajo para listado'!$CD$155:$CD$1048576,0),MATCH((CUADRO!L$5&amp;$E963),'Hoja de Trabajo para listado'!$CD$151:$DC$151,0)),0)</f>
        <v>0</v>
      </c>
      <c r="M963" s="245">
        <f ca="1">+IFERROR(INDEX('Hoja de Trabajo para listado'!$A$155:$Z$1048576,MATCH($A963,'Hoja de Trabajo para listado'!$A$155:$A$1048576,0),MATCH((CUADRO!M$5&amp;$E963),'Hoja de Trabajo para listado'!$A$151:$Z$151,0)),0)+IFERROR(INDEX('Hoja de Trabajo para listado'!$AB$155:$BA$1048576,MATCH($A963,'Hoja de Trabajo para listado'!$AB$155:$AB$1048576,0),MATCH((CUADRO!M$5&amp;$E963),'Hoja de Trabajo para listado'!$AB$151:$BA$151,0)),0)+IFERROR(INDEX('Hoja de Trabajo para listado'!$BC$155:$CB$1048576,MATCH($A963,'Hoja de Trabajo para listado'!$BC$155:$BC$1048576,0),MATCH((CUADRO!M$5&amp;$E963),'Hoja de Trabajo para listado'!$BC$151:$CB$151,0)),0)+IFERROR(INDEX('Hoja de Trabajo para listado'!$DE$153:$DG$274,MATCH($A963,'Hoja de Trabajo para listado'!$DE$153:$DE$1048576,0),MATCH((CUADRO!M$5&amp;$E963),'Hoja de Trabajo para listado'!$DE$151:$DG$151,0)),0)+IFERROR(INDEX('Hoja de Trabajo para listado'!$CD$155:$DC$1048576,MATCH($A963,'Hoja de Trabajo para listado'!$CD$155:$CD$1048576,0),MATCH((CUADRO!M$5&amp;$E963),'Hoja de Trabajo para listado'!$CD$151:$DC$151,0)),0)</f>
        <v>0</v>
      </c>
      <c r="N963" s="245">
        <f ca="1">+IFERROR(INDEX('Hoja de Trabajo para listado'!$A$155:$Z$1048576,MATCH($A963,'Hoja de Trabajo para listado'!$A$155:$A$1048576,0),MATCH((CUADRO!N$5&amp;$E963),'Hoja de Trabajo para listado'!$A$151:$Z$151,0)),0)+IFERROR(INDEX('Hoja de Trabajo para listado'!$AB$155:$BA$1048576,MATCH($A963,'Hoja de Trabajo para listado'!$AB$155:$AB$1048576,0),MATCH((CUADRO!N$5&amp;$E963),'Hoja de Trabajo para listado'!$AB$151:$BA$151,0)),0)+IFERROR(INDEX('Hoja de Trabajo para listado'!$BC$155:$CB$1048576,MATCH($A963,'Hoja de Trabajo para listado'!$BC$155:$BC$1048576,0),MATCH((CUADRO!N$5&amp;$E963),'Hoja de Trabajo para listado'!$BC$151:$CB$151,0)),0)+IFERROR(INDEX('Hoja de Trabajo para listado'!$DE$153:$DG$274,MATCH($A963,'Hoja de Trabajo para listado'!$DE$153:$DE$1048576,0),MATCH((CUADRO!N$5&amp;$E963),'Hoja de Trabajo para listado'!$DE$151:$DG$151,0)),0)+IFERROR(INDEX('Hoja de Trabajo para listado'!$CD$155:$DC$1048576,MATCH($A963,'Hoja de Trabajo para listado'!$CD$155:$CD$1048576,0),MATCH((CUADRO!N$5&amp;$E963),'Hoja de Trabajo para listado'!$CD$151:$DC$151,0)),0)</f>
        <v>0</v>
      </c>
      <c r="O963" s="245">
        <f ca="1">+IFERROR(INDEX('Hoja de Trabajo para listado'!$A$155:$Z$1048576,MATCH($A963,'Hoja de Trabajo para listado'!$A$155:$A$1048576,0),MATCH((CUADRO!O$5&amp;$E963),'Hoja de Trabajo para listado'!$A$151:$Z$151,0)),0)+IFERROR(INDEX('Hoja de Trabajo para listado'!$AB$155:$BA$1048576,MATCH($A963,'Hoja de Trabajo para listado'!$AB$155:$AB$1048576,0),MATCH((CUADRO!O$5&amp;$E963),'Hoja de Trabajo para listado'!$AB$151:$BA$151,0)),0)+IFERROR(INDEX('Hoja de Trabajo para listado'!$BC$155:$CB$1048576,MATCH($A963,'Hoja de Trabajo para listado'!$BC$155:$BC$1048576,0),MATCH((CUADRO!O$5&amp;$E963),'Hoja de Trabajo para listado'!$BC$151:$CB$151,0)),0)+IFERROR(INDEX('Hoja de Trabajo para listado'!$DE$153:$DG$274,MATCH($A963,'Hoja de Trabajo para listado'!$DE$153:$DE$1048576,0),MATCH((CUADRO!O$5&amp;$E963),'Hoja de Trabajo para listado'!$DE$151:$DG$151,0)),0)+IFERROR(INDEX('Hoja de Trabajo para listado'!$CD$155:$DC$1048576,MATCH($A963,'Hoja de Trabajo para listado'!$CD$155:$CD$1048576,0),MATCH((CUADRO!O$5&amp;$E963),'Hoja de Trabajo para listado'!$CD$151:$DC$151,0)),0)</f>
        <v>0</v>
      </c>
      <c r="P963" s="245">
        <f ca="1">+IFERROR(INDEX('Hoja de Trabajo para listado'!$A$155:$Z$1048576,MATCH($A963,'Hoja de Trabajo para listado'!$A$155:$A$1048576,0),MATCH((CUADRO!P$5&amp;$E963),'Hoja de Trabajo para listado'!$A$151:$Z$151,0)),0)+IFERROR(INDEX('Hoja de Trabajo para listado'!$AB$155:$BA$1048576,MATCH($A963,'Hoja de Trabajo para listado'!$AB$155:$AB$1048576,0),MATCH((CUADRO!P$5&amp;$E963),'Hoja de Trabajo para listado'!$AB$151:$BA$151,0)),0)+IFERROR(INDEX('Hoja de Trabajo para listado'!$BC$155:$CB$1048576,MATCH($A963,'Hoja de Trabajo para listado'!$BC$155:$BC$1048576,0),MATCH((CUADRO!P$5&amp;$E963),'Hoja de Trabajo para listado'!$BC$151:$CB$151,0)),0)+IFERROR(INDEX('Hoja de Trabajo para listado'!$DE$153:$DG$274,MATCH($A963,'Hoja de Trabajo para listado'!$DE$153:$DE$1048576,0),MATCH((CUADRO!P$5&amp;$E963),'Hoja de Trabajo para listado'!$DE$151:$DG$151,0)),0)+IFERROR(INDEX('Hoja de Trabajo para listado'!$CD$155:$DC$1048576,MATCH($A963,'Hoja de Trabajo para listado'!$CD$155:$CD$1048576,0),MATCH((CUADRO!P$5&amp;$E963),'Hoja de Trabajo para listado'!$CD$151:$DC$151,0)),0)</f>
        <v>0</v>
      </c>
      <c r="Q963" s="245">
        <f ca="1">+IFERROR(INDEX('Hoja de Trabajo para listado'!$A$155:$Z$1048576,MATCH($A963,'Hoja de Trabajo para listado'!$A$155:$A$1048576,0),MATCH((CUADRO!Q$5&amp;$E963),'Hoja de Trabajo para listado'!$A$151:$Z$151,0)),0)+IFERROR(INDEX('Hoja de Trabajo para listado'!$AB$155:$BA$1048576,MATCH($A963,'Hoja de Trabajo para listado'!$AB$155:$AB$1048576,0),MATCH((CUADRO!Q$5&amp;$E963),'Hoja de Trabajo para listado'!$AB$151:$BA$151,0)),0)+IFERROR(INDEX('Hoja de Trabajo para listado'!$BC$155:$CB$1048576,MATCH($A963,'Hoja de Trabajo para listado'!$BC$155:$BC$1048576,0),MATCH((CUADRO!Q$5&amp;$E963),'Hoja de Trabajo para listado'!$BC$151:$CB$151,0)),0)+IFERROR(INDEX('Hoja de Trabajo para listado'!$DE$153:$DG$274,MATCH($A963,'Hoja de Trabajo para listado'!$DE$153:$DE$1048576,0),MATCH((CUADRO!Q$5&amp;$E963),'Hoja de Trabajo para listado'!$DE$151:$DG$151,0)),0)+IFERROR(INDEX('Hoja de Trabajo para listado'!$CD$155:$DC$1048576,MATCH($A963,'Hoja de Trabajo para listado'!$CD$155:$CD$1048576,0),MATCH((CUADRO!Q$5&amp;$E963),'Hoja de Trabajo para listado'!$CD$151:$DC$151,0)),0)</f>
        <v>0</v>
      </c>
      <c r="R963" s="245">
        <f t="shared" ca="1" si="31"/>
        <v>0</v>
      </c>
      <c r="S963" s="259">
        <f ca="1">+R962+R963</f>
        <v>0</v>
      </c>
      <c r="T963" s="243">
        <f ca="1">+S963</f>
        <v>0</v>
      </c>
      <c r="U963" s="242">
        <f t="shared" si="32"/>
        <v>2</v>
      </c>
      <c r="V963" s="333" t="str">
        <f>+VLOOKUP(A963,bd_lista!$A$3:$E$590,5,FALSE)</f>
        <v>Gobiernos Autonomos Municipales</v>
      </c>
      <c r="W963" s="392"/>
      <c r="X963" s="242">
        <f>+VLOOKUP(A963,[4]Sheet1!$A$13:$D$744,4,FALSE)</f>
        <v>0</v>
      </c>
      <c r="Y963" s="242" t="e">
        <f>+VLOOKUP(X963,bd_lista!$A$3:$C$590,3,FALSE)</f>
        <v>#N/A</v>
      </c>
      <c r="Z963" s="292"/>
      <c r="AA963" s="293"/>
    </row>
    <row r="964" spans="1:27" customFormat="1" ht="15" hidden="1" customHeight="1">
      <c r="A964" s="32">
        <v>1715</v>
      </c>
      <c r="B964" s="387">
        <f>+A964</f>
        <v>1715</v>
      </c>
      <c r="C964" s="247" t="str">
        <f>+VLOOKUP(A964,bd_lista!$A$3:$C$590,3,FALSE)</f>
        <v>Gobierno Autónomo Municipal de Roboré</v>
      </c>
      <c r="D964" s="389" t="str">
        <f>+C964</f>
        <v>Gobierno Autónomo Municipal de Roboré</v>
      </c>
      <c r="E964" s="242" t="s">
        <v>1304</v>
      </c>
      <c r="F964" s="243">
        <f ca="1">+IFERROR(INDEX('Hoja de Trabajo para listado'!$A$155:$Z$1048576,MATCH($A964,'Hoja de Trabajo para listado'!$A$155:$A$1048576,0),MATCH((CUADRO!F$5&amp;$E964),'Hoja de Trabajo para listado'!$A$151:$Z$151,0)),0)+IFERROR(INDEX('Hoja de Trabajo para listado'!$AB$155:$BA$1048576,MATCH($A964,'Hoja de Trabajo para listado'!$AB$155:$AB$1048576,0),MATCH((CUADRO!F$5&amp;$E964),'Hoja de Trabajo para listado'!$AB$151:$BA$151,0)),0)+IFERROR(INDEX('Hoja de Trabajo para listado'!$BC$155:$CB$1048576,MATCH($A964,'Hoja de Trabajo para listado'!$BC$155:$BC$1048576,0),MATCH((CUADRO!F$5&amp;$E964),'Hoja de Trabajo para listado'!$BC$151:$CB$151,0)),0)+IFERROR(INDEX('Hoja de Trabajo para listado'!$DE$153:$DG$274,MATCH($A964,'Hoja de Trabajo para listado'!$DE$153:$DE$1048576,0),MATCH((CUADRO!F$5&amp;$E964),'Hoja de Trabajo para listado'!$DE$151:$DG$151,0)),0)+IFERROR(INDEX('Hoja de Trabajo para listado'!$CD$155:$DC$1048576,MATCH($A964,'Hoja de Trabajo para listado'!$CD$155:$CD$1048576,0),MATCH((CUADRO!F$5&amp;$E964),'Hoja de Trabajo para listado'!$CD$151:$DC$151,0)),0)</f>
        <v>0</v>
      </c>
      <c r="G964" s="243">
        <f ca="1">+IFERROR(INDEX('Hoja de Trabajo para listado'!$A$155:$Z$1048576,MATCH($A964,'Hoja de Trabajo para listado'!$A$155:$A$1048576,0),MATCH((CUADRO!G$5&amp;$E964),'Hoja de Trabajo para listado'!$A$151:$Z$151,0)),0)+IFERROR(INDEX('Hoja de Trabajo para listado'!$AB$155:$BA$1048576,MATCH($A964,'Hoja de Trabajo para listado'!$AB$155:$AB$1048576,0),MATCH((CUADRO!G$5&amp;$E964),'Hoja de Trabajo para listado'!$AB$151:$BA$151,0)),0)+IFERROR(INDEX('Hoja de Trabajo para listado'!$BC$155:$CB$1048576,MATCH($A964,'Hoja de Trabajo para listado'!$BC$155:$BC$1048576,0),MATCH((CUADRO!G$5&amp;$E964),'Hoja de Trabajo para listado'!$BC$151:$CB$151,0)),0)+IFERROR(INDEX('Hoja de Trabajo para listado'!$DE$153:$DG$274,MATCH($A964,'Hoja de Trabajo para listado'!$DE$153:$DE$1048576,0),MATCH((CUADRO!G$5&amp;$E964),'Hoja de Trabajo para listado'!$DE$151:$DG$151,0)),0)+IFERROR(INDEX('Hoja de Trabajo para listado'!$CD$155:$DC$1048576,MATCH($A964,'Hoja de Trabajo para listado'!$CD$155:$CD$1048576,0),MATCH((CUADRO!G$5&amp;$E964),'Hoja de Trabajo para listado'!$CD$151:$DC$151,0)),0)</f>
        <v>0</v>
      </c>
      <c r="H964" s="243">
        <f ca="1">+IFERROR(INDEX('Hoja de Trabajo para listado'!$A$155:$Z$1048576,MATCH($A964,'Hoja de Trabajo para listado'!$A$155:$A$1048576,0),MATCH((CUADRO!H$5&amp;$E964),'Hoja de Trabajo para listado'!$A$151:$Z$151,0)),0)+IFERROR(INDEX('Hoja de Trabajo para listado'!$AB$155:$BA$1048576,MATCH($A964,'Hoja de Trabajo para listado'!$AB$155:$AB$1048576,0),MATCH((CUADRO!H$5&amp;$E964),'Hoja de Trabajo para listado'!$AB$151:$BA$151,0)),0)+IFERROR(INDEX('Hoja de Trabajo para listado'!$BC$155:$CB$1048576,MATCH($A964,'Hoja de Trabajo para listado'!$BC$155:$BC$1048576,0),MATCH((CUADRO!H$5&amp;$E964),'Hoja de Trabajo para listado'!$BC$151:$CB$151,0)),0)+IFERROR(INDEX('Hoja de Trabajo para listado'!$DE$153:$DG$274,MATCH($A964,'Hoja de Trabajo para listado'!$DE$153:$DE$1048576,0),MATCH((CUADRO!H$5&amp;$E964),'Hoja de Trabajo para listado'!$DE$151:$DG$151,0)),0)+IFERROR(INDEX('Hoja de Trabajo para listado'!$CD$155:$DC$1048576,MATCH($A964,'Hoja de Trabajo para listado'!$CD$155:$CD$1048576,0),MATCH((CUADRO!H$5&amp;$E964),'Hoja de Trabajo para listado'!$CD$151:$DC$151,0)),0)</f>
        <v>0</v>
      </c>
      <c r="I964" s="243">
        <f ca="1">+IFERROR(INDEX('Hoja de Trabajo para listado'!$A$155:$Z$1048576,MATCH($A964,'Hoja de Trabajo para listado'!$A$155:$A$1048576,0),MATCH((CUADRO!I$5&amp;$E964),'Hoja de Trabajo para listado'!$A$151:$Z$151,0)),0)+IFERROR(INDEX('Hoja de Trabajo para listado'!$AB$155:$BA$1048576,MATCH($A964,'Hoja de Trabajo para listado'!$AB$155:$AB$1048576,0),MATCH((CUADRO!I$5&amp;$E964),'Hoja de Trabajo para listado'!$AB$151:$BA$151,0)),0)+IFERROR(INDEX('Hoja de Trabajo para listado'!$BC$155:$CB$1048576,MATCH($A964,'Hoja de Trabajo para listado'!$BC$155:$BC$1048576,0),MATCH((CUADRO!I$5&amp;$E964),'Hoja de Trabajo para listado'!$BC$151:$CB$151,0)),0)+IFERROR(INDEX('Hoja de Trabajo para listado'!$DE$153:$DG$274,MATCH($A964,'Hoja de Trabajo para listado'!$DE$153:$DE$1048576,0),MATCH((CUADRO!I$5&amp;$E964),'Hoja de Trabajo para listado'!$DE$151:$DG$151,0)),0)+IFERROR(INDEX('Hoja de Trabajo para listado'!$CD$155:$DC$1048576,MATCH($A964,'Hoja de Trabajo para listado'!$CD$155:$CD$1048576,0),MATCH((CUADRO!I$5&amp;$E964),'Hoja de Trabajo para listado'!$CD$151:$DC$151,0)),0)</f>
        <v>0</v>
      </c>
      <c r="J964" s="243">
        <f ca="1">+IFERROR(INDEX('Hoja de Trabajo para listado'!$A$155:$Z$1048576,MATCH($A964,'Hoja de Trabajo para listado'!$A$155:$A$1048576,0),MATCH((CUADRO!J$5&amp;$E964),'Hoja de Trabajo para listado'!$A$151:$Z$151,0)),0)+IFERROR(INDEX('Hoja de Trabajo para listado'!$AB$155:$BA$1048576,MATCH($A964,'Hoja de Trabajo para listado'!$AB$155:$AB$1048576,0),MATCH((CUADRO!J$5&amp;$E964),'Hoja de Trabajo para listado'!$AB$151:$BA$151,0)),0)+IFERROR(INDEX('Hoja de Trabajo para listado'!$BC$155:$CB$1048576,MATCH($A964,'Hoja de Trabajo para listado'!$BC$155:$BC$1048576,0),MATCH((CUADRO!J$5&amp;$E964),'Hoja de Trabajo para listado'!$BC$151:$CB$151,0)),0)+IFERROR(INDEX('Hoja de Trabajo para listado'!$DE$153:$DG$274,MATCH($A964,'Hoja de Trabajo para listado'!$DE$153:$DE$1048576,0),MATCH((CUADRO!J$5&amp;$E964),'Hoja de Trabajo para listado'!$DE$151:$DG$151,0)),0)+IFERROR(INDEX('Hoja de Trabajo para listado'!$CD$155:$DC$1048576,MATCH($A964,'Hoja de Trabajo para listado'!$CD$155:$CD$1048576,0),MATCH((CUADRO!J$5&amp;$E964),'Hoja de Trabajo para listado'!$CD$151:$DC$151,0)),0)</f>
        <v>0</v>
      </c>
      <c r="K964" s="243">
        <f ca="1">+IFERROR(INDEX('Hoja de Trabajo para listado'!$A$155:$Z$1048576,MATCH($A964,'Hoja de Trabajo para listado'!$A$155:$A$1048576,0),MATCH((CUADRO!K$5&amp;$E964),'Hoja de Trabajo para listado'!$A$151:$Z$151,0)),0)+IFERROR(INDEX('Hoja de Trabajo para listado'!$AB$155:$BA$1048576,MATCH($A964,'Hoja de Trabajo para listado'!$AB$155:$AB$1048576,0),MATCH((CUADRO!K$5&amp;$E964),'Hoja de Trabajo para listado'!$AB$151:$BA$151,0)),0)+IFERROR(INDEX('Hoja de Trabajo para listado'!$BC$155:$CB$1048576,MATCH($A964,'Hoja de Trabajo para listado'!$BC$155:$BC$1048576,0),MATCH((CUADRO!K$5&amp;$E964),'Hoja de Trabajo para listado'!$BC$151:$CB$151,0)),0)+IFERROR(INDEX('Hoja de Trabajo para listado'!$DE$153:$DG$274,MATCH($A964,'Hoja de Trabajo para listado'!$DE$153:$DE$1048576,0),MATCH((CUADRO!K$5&amp;$E964),'Hoja de Trabajo para listado'!$DE$151:$DG$151,0)),0)+IFERROR(INDEX('Hoja de Trabajo para listado'!$CD$155:$DC$1048576,MATCH($A964,'Hoja de Trabajo para listado'!$CD$155:$CD$1048576,0),MATCH((CUADRO!K$5&amp;$E964),'Hoja de Trabajo para listado'!$CD$151:$DC$151,0)),0)</f>
        <v>0</v>
      </c>
      <c r="L964" s="243">
        <f ca="1">+IFERROR(INDEX('Hoja de Trabajo para listado'!$A$155:$Z$1048576,MATCH($A964,'Hoja de Trabajo para listado'!$A$155:$A$1048576,0),MATCH((CUADRO!L$5&amp;$E964),'Hoja de Trabajo para listado'!$A$151:$Z$151,0)),0)+IFERROR(INDEX('Hoja de Trabajo para listado'!$AB$155:$BA$1048576,MATCH($A964,'Hoja de Trabajo para listado'!$AB$155:$AB$1048576,0),MATCH((CUADRO!L$5&amp;$E964),'Hoja de Trabajo para listado'!$AB$151:$BA$151,0)),0)+IFERROR(INDEX('Hoja de Trabajo para listado'!$BC$155:$CB$1048576,MATCH($A964,'Hoja de Trabajo para listado'!$BC$155:$BC$1048576,0),MATCH((CUADRO!L$5&amp;$E964),'Hoja de Trabajo para listado'!$BC$151:$CB$151,0)),0)+IFERROR(INDEX('Hoja de Trabajo para listado'!$DE$153:$DG$274,MATCH($A964,'Hoja de Trabajo para listado'!$DE$153:$DE$1048576,0),MATCH((CUADRO!L$5&amp;$E964),'Hoja de Trabajo para listado'!$DE$151:$DG$151,0)),0)+IFERROR(INDEX('Hoja de Trabajo para listado'!$CD$155:$DC$1048576,MATCH($A964,'Hoja de Trabajo para listado'!$CD$155:$CD$1048576,0),MATCH((CUADRO!L$5&amp;$E964),'Hoja de Trabajo para listado'!$CD$151:$DC$151,0)),0)</f>
        <v>0</v>
      </c>
      <c r="M964" s="243">
        <f ca="1">+IFERROR(INDEX('Hoja de Trabajo para listado'!$A$155:$Z$1048576,MATCH($A964,'Hoja de Trabajo para listado'!$A$155:$A$1048576,0),MATCH((CUADRO!M$5&amp;$E964),'Hoja de Trabajo para listado'!$A$151:$Z$151,0)),0)+IFERROR(INDEX('Hoja de Trabajo para listado'!$AB$155:$BA$1048576,MATCH($A964,'Hoja de Trabajo para listado'!$AB$155:$AB$1048576,0),MATCH((CUADRO!M$5&amp;$E964),'Hoja de Trabajo para listado'!$AB$151:$BA$151,0)),0)+IFERROR(INDEX('Hoja de Trabajo para listado'!$BC$155:$CB$1048576,MATCH($A964,'Hoja de Trabajo para listado'!$BC$155:$BC$1048576,0),MATCH((CUADRO!M$5&amp;$E964),'Hoja de Trabajo para listado'!$BC$151:$CB$151,0)),0)+IFERROR(INDEX('Hoja de Trabajo para listado'!$DE$153:$DG$274,MATCH($A964,'Hoja de Trabajo para listado'!$DE$153:$DE$1048576,0),MATCH((CUADRO!M$5&amp;$E964),'Hoja de Trabajo para listado'!$DE$151:$DG$151,0)),0)+IFERROR(INDEX('Hoja de Trabajo para listado'!$CD$155:$DC$1048576,MATCH($A964,'Hoja de Trabajo para listado'!$CD$155:$CD$1048576,0),MATCH((CUADRO!M$5&amp;$E964),'Hoja de Trabajo para listado'!$CD$151:$DC$151,0)),0)</f>
        <v>0</v>
      </c>
      <c r="N964" s="243">
        <f ca="1">+IFERROR(INDEX('Hoja de Trabajo para listado'!$A$155:$Z$1048576,MATCH($A964,'Hoja de Trabajo para listado'!$A$155:$A$1048576,0),MATCH((CUADRO!N$5&amp;$E964),'Hoja de Trabajo para listado'!$A$151:$Z$151,0)),0)+IFERROR(INDEX('Hoja de Trabajo para listado'!$AB$155:$BA$1048576,MATCH($A964,'Hoja de Trabajo para listado'!$AB$155:$AB$1048576,0),MATCH((CUADRO!N$5&amp;$E964),'Hoja de Trabajo para listado'!$AB$151:$BA$151,0)),0)+IFERROR(INDEX('Hoja de Trabajo para listado'!$BC$155:$CB$1048576,MATCH($A964,'Hoja de Trabajo para listado'!$BC$155:$BC$1048576,0),MATCH((CUADRO!N$5&amp;$E964),'Hoja de Trabajo para listado'!$BC$151:$CB$151,0)),0)+IFERROR(INDEX('Hoja de Trabajo para listado'!$DE$153:$DG$274,MATCH($A964,'Hoja de Trabajo para listado'!$DE$153:$DE$1048576,0),MATCH((CUADRO!N$5&amp;$E964),'Hoja de Trabajo para listado'!$DE$151:$DG$151,0)),0)+IFERROR(INDEX('Hoja de Trabajo para listado'!$CD$155:$DC$1048576,MATCH($A964,'Hoja de Trabajo para listado'!$CD$155:$CD$1048576,0),MATCH((CUADRO!N$5&amp;$E964),'Hoja de Trabajo para listado'!$CD$151:$DC$151,0)),0)</f>
        <v>0</v>
      </c>
      <c r="O964" s="243">
        <f ca="1">+IFERROR(INDEX('Hoja de Trabajo para listado'!$A$155:$Z$1048576,MATCH($A964,'Hoja de Trabajo para listado'!$A$155:$A$1048576,0),MATCH((CUADRO!O$5&amp;$E964),'Hoja de Trabajo para listado'!$A$151:$Z$151,0)),0)+IFERROR(INDEX('Hoja de Trabajo para listado'!$AB$155:$BA$1048576,MATCH($A964,'Hoja de Trabajo para listado'!$AB$155:$AB$1048576,0),MATCH((CUADRO!O$5&amp;$E964),'Hoja de Trabajo para listado'!$AB$151:$BA$151,0)),0)+IFERROR(INDEX('Hoja de Trabajo para listado'!$BC$155:$CB$1048576,MATCH($A964,'Hoja de Trabajo para listado'!$BC$155:$BC$1048576,0),MATCH((CUADRO!O$5&amp;$E964),'Hoja de Trabajo para listado'!$BC$151:$CB$151,0)),0)+IFERROR(INDEX('Hoja de Trabajo para listado'!$DE$153:$DG$274,MATCH($A964,'Hoja de Trabajo para listado'!$DE$153:$DE$1048576,0),MATCH((CUADRO!O$5&amp;$E964),'Hoja de Trabajo para listado'!$DE$151:$DG$151,0)),0)+IFERROR(INDEX('Hoja de Trabajo para listado'!$CD$155:$DC$1048576,MATCH($A964,'Hoja de Trabajo para listado'!$CD$155:$CD$1048576,0),MATCH((CUADRO!O$5&amp;$E964),'Hoja de Trabajo para listado'!$CD$151:$DC$151,0)),0)</f>
        <v>0</v>
      </c>
      <c r="P964" s="243">
        <f ca="1">+IFERROR(INDEX('Hoja de Trabajo para listado'!$A$155:$Z$1048576,MATCH($A964,'Hoja de Trabajo para listado'!$A$155:$A$1048576,0),MATCH((CUADRO!P$5&amp;$E964),'Hoja de Trabajo para listado'!$A$151:$Z$151,0)),0)+IFERROR(INDEX('Hoja de Trabajo para listado'!$AB$155:$BA$1048576,MATCH($A964,'Hoja de Trabajo para listado'!$AB$155:$AB$1048576,0),MATCH((CUADRO!P$5&amp;$E964),'Hoja de Trabajo para listado'!$AB$151:$BA$151,0)),0)+IFERROR(INDEX('Hoja de Trabajo para listado'!$BC$155:$CB$1048576,MATCH($A964,'Hoja de Trabajo para listado'!$BC$155:$BC$1048576,0),MATCH((CUADRO!P$5&amp;$E964),'Hoja de Trabajo para listado'!$BC$151:$CB$151,0)),0)+IFERROR(INDEX('Hoja de Trabajo para listado'!$DE$153:$DG$274,MATCH($A964,'Hoja de Trabajo para listado'!$DE$153:$DE$1048576,0),MATCH((CUADRO!P$5&amp;$E964),'Hoja de Trabajo para listado'!$DE$151:$DG$151,0)),0)+IFERROR(INDEX('Hoja de Trabajo para listado'!$CD$155:$DC$1048576,MATCH($A964,'Hoja de Trabajo para listado'!$CD$155:$CD$1048576,0),MATCH((CUADRO!P$5&amp;$E964),'Hoja de Trabajo para listado'!$CD$151:$DC$151,0)),0)</f>
        <v>0</v>
      </c>
      <c r="Q964" s="243">
        <f ca="1">+IFERROR(INDEX('Hoja de Trabajo para listado'!$A$155:$Z$1048576,MATCH($A964,'Hoja de Trabajo para listado'!$A$155:$A$1048576,0),MATCH((CUADRO!Q$5&amp;$E964),'Hoja de Trabajo para listado'!$A$151:$Z$151,0)),0)+IFERROR(INDEX('Hoja de Trabajo para listado'!$AB$155:$BA$1048576,MATCH($A964,'Hoja de Trabajo para listado'!$AB$155:$AB$1048576,0),MATCH((CUADRO!Q$5&amp;$E964),'Hoja de Trabajo para listado'!$AB$151:$BA$151,0)),0)+IFERROR(INDEX('Hoja de Trabajo para listado'!$BC$155:$CB$1048576,MATCH($A964,'Hoja de Trabajo para listado'!$BC$155:$BC$1048576,0),MATCH((CUADRO!Q$5&amp;$E964),'Hoja de Trabajo para listado'!$BC$151:$CB$151,0)),0)+IFERROR(INDEX('Hoja de Trabajo para listado'!$DE$153:$DG$274,MATCH($A964,'Hoja de Trabajo para listado'!$DE$153:$DE$1048576,0),MATCH((CUADRO!Q$5&amp;$E964),'Hoja de Trabajo para listado'!$DE$151:$DG$151,0)),0)+IFERROR(INDEX('Hoja de Trabajo para listado'!$CD$155:$DC$1048576,MATCH($A964,'Hoja de Trabajo para listado'!$CD$155:$CD$1048576,0),MATCH((CUADRO!Q$5&amp;$E964),'Hoja de Trabajo para listado'!$CD$151:$DC$151,0)),0)</f>
        <v>0</v>
      </c>
      <c r="R964" s="243">
        <f t="shared" ca="1" si="31"/>
        <v>0</v>
      </c>
      <c r="S964" s="249"/>
      <c r="T964" s="243">
        <f ca="1">+T965</f>
        <v>0</v>
      </c>
      <c r="U964" s="242">
        <f t="shared" si="32"/>
        <v>1</v>
      </c>
      <c r="V964" s="333" t="str">
        <f>+VLOOKUP(A964,bd_lista!$A$3:$E$590,5,FALSE)</f>
        <v>Gobiernos Autonomos Municipales</v>
      </c>
      <c r="W964" s="391" t="str">
        <f>+V964</f>
        <v>Gobiernos Autonomos Municipales</v>
      </c>
      <c r="X964" s="242">
        <f>+VLOOKUP(A964,[4]Sheet1!$A$13:$D$744,4,FALSE)</f>
        <v>0</v>
      </c>
      <c r="Y964" s="242" t="e">
        <f>+VLOOKUP(X964,bd_lista!$A$3:$C$590,3,FALSE)</f>
        <v>#N/A</v>
      </c>
      <c r="Z964" s="294">
        <f>+X964</f>
        <v>0</v>
      </c>
      <c r="AA964" s="295" t="e">
        <f>+Y964</f>
        <v>#N/A</v>
      </c>
    </row>
    <row r="965" spans="1:27" customFormat="1" ht="15" hidden="1" customHeight="1">
      <c r="A965" s="32">
        <v>1715</v>
      </c>
      <c r="B965" s="388"/>
      <c r="C965" s="247" t="str">
        <f>+VLOOKUP(A965,bd_lista!$A$3:$C$590,3,FALSE)</f>
        <v>Gobierno Autónomo Municipal de Roboré</v>
      </c>
      <c r="D965" s="390"/>
      <c r="E965" s="244" t="s">
        <v>1305</v>
      </c>
      <c r="F965" s="245">
        <f ca="1">+IFERROR(INDEX('Hoja de Trabajo para listado'!$A$155:$Z$1048576,MATCH($A965,'Hoja de Trabajo para listado'!$A$155:$A$1048576,0),MATCH((CUADRO!F$5&amp;$E965),'Hoja de Trabajo para listado'!$A$151:$Z$151,0)),0)+IFERROR(INDEX('Hoja de Trabajo para listado'!$AB$155:$BA$1048576,MATCH($A965,'Hoja de Trabajo para listado'!$AB$155:$AB$1048576,0),MATCH((CUADRO!F$5&amp;$E965),'Hoja de Trabajo para listado'!$AB$151:$BA$151,0)),0)+IFERROR(INDEX('Hoja de Trabajo para listado'!$BC$155:$CB$1048576,MATCH($A965,'Hoja de Trabajo para listado'!$BC$155:$BC$1048576,0),MATCH((CUADRO!F$5&amp;$E965),'Hoja de Trabajo para listado'!$BC$151:$CB$151,0)),0)+IFERROR(INDEX('Hoja de Trabajo para listado'!$DE$153:$DG$274,MATCH($A965,'Hoja de Trabajo para listado'!$DE$153:$DE$1048576,0),MATCH((CUADRO!F$5&amp;$E965),'Hoja de Trabajo para listado'!$DE$151:$DG$151,0)),0)+IFERROR(INDEX('Hoja de Trabajo para listado'!$CD$155:$DC$1048576,MATCH($A965,'Hoja de Trabajo para listado'!$CD$155:$CD$1048576,0),MATCH((CUADRO!F$5&amp;$E965),'Hoja de Trabajo para listado'!$CD$151:$DC$151,0)),0)</f>
        <v>0</v>
      </c>
      <c r="G965" s="245">
        <f ca="1">+IFERROR(INDEX('Hoja de Trabajo para listado'!$A$155:$Z$1048576,MATCH($A965,'Hoja de Trabajo para listado'!$A$155:$A$1048576,0),MATCH((CUADRO!G$5&amp;$E965),'Hoja de Trabajo para listado'!$A$151:$Z$151,0)),0)+IFERROR(INDEX('Hoja de Trabajo para listado'!$AB$155:$BA$1048576,MATCH($A965,'Hoja de Trabajo para listado'!$AB$155:$AB$1048576,0),MATCH((CUADRO!G$5&amp;$E965),'Hoja de Trabajo para listado'!$AB$151:$BA$151,0)),0)+IFERROR(INDEX('Hoja de Trabajo para listado'!$BC$155:$CB$1048576,MATCH($A965,'Hoja de Trabajo para listado'!$BC$155:$BC$1048576,0),MATCH((CUADRO!G$5&amp;$E965),'Hoja de Trabajo para listado'!$BC$151:$CB$151,0)),0)+IFERROR(INDEX('Hoja de Trabajo para listado'!$DE$153:$DG$274,MATCH($A965,'Hoja de Trabajo para listado'!$DE$153:$DE$1048576,0),MATCH((CUADRO!G$5&amp;$E965),'Hoja de Trabajo para listado'!$DE$151:$DG$151,0)),0)+IFERROR(INDEX('Hoja de Trabajo para listado'!$CD$155:$DC$1048576,MATCH($A965,'Hoja de Trabajo para listado'!$CD$155:$CD$1048576,0),MATCH((CUADRO!G$5&amp;$E965),'Hoja de Trabajo para listado'!$CD$151:$DC$151,0)),0)</f>
        <v>0</v>
      </c>
      <c r="H965" s="245">
        <f ca="1">+IFERROR(INDEX('Hoja de Trabajo para listado'!$A$155:$Z$1048576,MATCH($A965,'Hoja de Trabajo para listado'!$A$155:$A$1048576,0),MATCH((CUADRO!H$5&amp;$E965),'Hoja de Trabajo para listado'!$A$151:$Z$151,0)),0)+IFERROR(INDEX('Hoja de Trabajo para listado'!$AB$155:$BA$1048576,MATCH($A965,'Hoja de Trabajo para listado'!$AB$155:$AB$1048576,0),MATCH((CUADRO!H$5&amp;$E965),'Hoja de Trabajo para listado'!$AB$151:$BA$151,0)),0)+IFERROR(INDEX('Hoja de Trabajo para listado'!$BC$155:$CB$1048576,MATCH($A965,'Hoja de Trabajo para listado'!$BC$155:$BC$1048576,0),MATCH((CUADRO!H$5&amp;$E965),'Hoja de Trabajo para listado'!$BC$151:$CB$151,0)),0)+IFERROR(INDEX('Hoja de Trabajo para listado'!$DE$153:$DG$274,MATCH($A965,'Hoja de Trabajo para listado'!$DE$153:$DE$1048576,0),MATCH((CUADRO!H$5&amp;$E965),'Hoja de Trabajo para listado'!$DE$151:$DG$151,0)),0)+IFERROR(INDEX('Hoja de Trabajo para listado'!$CD$155:$DC$1048576,MATCH($A965,'Hoja de Trabajo para listado'!$CD$155:$CD$1048576,0),MATCH((CUADRO!H$5&amp;$E965),'Hoja de Trabajo para listado'!$CD$151:$DC$151,0)),0)</f>
        <v>0</v>
      </c>
      <c r="I965" s="245">
        <f ca="1">+IFERROR(INDEX('Hoja de Trabajo para listado'!$A$155:$Z$1048576,MATCH($A965,'Hoja de Trabajo para listado'!$A$155:$A$1048576,0),MATCH((CUADRO!I$5&amp;$E965),'Hoja de Trabajo para listado'!$A$151:$Z$151,0)),0)+IFERROR(INDEX('Hoja de Trabajo para listado'!$AB$155:$BA$1048576,MATCH($A965,'Hoja de Trabajo para listado'!$AB$155:$AB$1048576,0),MATCH((CUADRO!I$5&amp;$E965),'Hoja de Trabajo para listado'!$AB$151:$BA$151,0)),0)+IFERROR(INDEX('Hoja de Trabajo para listado'!$BC$155:$CB$1048576,MATCH($A965,'Hoja de Trabajo para listado'!$BC$155:$BC$1048576,0),MATCH((CUADRO!I$5&amp;$E965),'Hoja de Trabajo para listado'!$BC$151:$CB$151,0)),0)+IFERROR(INDEX('Hoja de Trabajo para listado'!$DE$153:$DG$274,MATCH($A965,'Hoja de Trabajo para listado'!$DE$153:$DE$1048576,0),MATCH((CUADRO!I$5&amp;$E965),'Hoja de Trabajo para listado'!$DE$151:$DG$151,0)),0)+IFERROR(INDEX('Hoja de Trabajo para listado'!$CD$155:$DC$1048576,MATCH($A965,'Hoja de Trabajo para listado'!$CD$155:$CD$1048576,0),MATCH((CUADRO!I$5&amp;$E965),'Hoja de Trabajo para listado'!$CD$151:$DC$151,0)),0)</f>
        <v>0</v>
      </c>
      <c r="J965" s="245">
        <f ca="1">+IFERROR(INDEX('Hoja de Trabajo para listado'!$A$155:$Z$1048576,MATCH($A965,'Hoja de Trabajo para listado'!$A$155:$A$1048576,0),MATCH((CUADRO!J$5&amp;$E965),'Hoja de Trabajo para listado'!$A$151:$Z$151,0)),0)+IFERROR(INDEX('Hoja de Trabajo para listado'!$AB$155:$BA$1048576,MATCH($A965,'Hoja de Trabajo para listado'!$AB$155:$AB$1048576,0),MATCH((CUADRO!J$5&amp;$E965),'Hoja de Trabajo para listado'!$AB$151:$BA$151,0)),0)+IFERROR(INDEX('Hoja de Trabajo para listado'!$BC$155:$CB$1048576,MATCH($A965,'Hoja de Trabajo para listado'!$BC$155:$BC$1048576,0),MATCH((CUADRO!J$5&amp;$E965),'Hoja de Trabajo para listado'!$BC$151:$CB$151,0)),0)+IFERROR(INDEX('Hoja de Trabajo para listado'!$DE$153:$DG$274,MATCH($A965,'Hoja de Trabajo para listado'!$DE$153:$DE$1048576,0),MATCH((CUADRO!J$5&amp;$E965),'Hoja de Trabajo para listado'!$DE$151:$DG$151,0)),0)+IFERROR(INDEX('Hoja de Trabajo para listado'!$CD$155:$DC$1048576,MATCH($A965,'Hoja de Trabajo para listado'!$CD$155:$CD$1048576,0),MATCH((CUADRO!J$5&amp;$E965),'Hoja de Trabajo para listado'!$CD$151:$DC$151,0)),0)</f>
        <v>0</v>
      </c>
      <c r="K965" s="245">
        <f ca="1">+IFERROR(INDEX('Hoja de Trabajo para listado'!$A$155:$Z$1048576,MATCH($A965,'Hoja de Trabajo para listado'!$A$155:$A$1048576,0),MATCH((CUADRO!K$5&amp;$E965),'Hoja de Trabajo para listado'!$A$151:$Z$151,0)),0)+IFERROR(INDEX('Hoja de Trabajo para listado'!$AB$155:$BA$1048576,MATCH($A965,'Hoja de Trabajo para listado'!$AB$155:$AB$1048576,0),MATCH((CUADRO!K$5&amp;$E965),'Hoja de Trabajo para listado'!$AB$151:$BA$151,0)),0)+IFERROR(INDEX('Hoja de Trabajo para listado'!$BC$155:$CB$1048576,MATCH($A965,'Hoja de Trabajo para listado'!$BC$155:$BC$1048576,0),MATCH((CUADRO!K$5&amp;$E965),'Hoja de Trabajo para listado'!$BC$151:$CB$151,0)),0)+IFERROR(INDEX('Hoja de Trabajo para listado'!$DE$153:$DG$274,MATCH($A965,'Hoja de Trabajo para listado'!$DE$153:$DE$1048576,0),MATCH((CUADRO!K$5&amp;$E965),'Hoja de Trabajo para listado'!$DE$151:$DG$151,0)),0)+IFERROR(INDEX('Hoja de Trabajo para listado'!$CD$155:$DC$1048576,MATCH($A965,'Hoja de Trabajo para listado'!$CD$155:$CD$1048576,0),MATCH((CUADRO!K$5&amp;$E965),'Hoja de Trabajo para listado'!$CD$151:$DC$151,0)),0)</f>
        <v>0</v>
      </c>
      <c r="L965" s="245">
        <f ca="1">+IFERROR(INDEX('Hoja de Trabajo para listado'!$A$155:$Z$1048576,MATCH($A965,'Hoja de Trabajo para listado'!$A$155:$A$1048576,0),MATCH((CUADRO!L$5&amp;$E965),'Hoja de Trabajo para listado'!$A$151:$Z$151,0)),0)+IFERROR(INDEX('Hoja de Trabajo para listado'!$AB$155:$BA$1048576,MATCH($A965,'Hoja de Trabajo para listado'!$AB$155:$AB$1048576,0),MATCH((CUADRO!L$5&amp;$E965),'Hoja de Trabajo para listado'!$AB$151:$BA$151,0)),0)+IFERROR(INDEX('Hoja de Trabajo para listado'!$BC$155:$CB$1048576,MATCH($A965,'Hoja de Trabajo para listado'!$BC$155:$BC$1048576,0),MATCH((CUADRO!L$5&amp;$E965),'Hoja de Trabajo para listado'!$BC$151:$CB$151,0)),0)+IFERROR(INDEX('Hoja de Trabajo para listado'!$DE$153:$DG$274,MATCH($A965,'Hoja de Trabajo para listado'!$DE$153:$DE$1048576,0),MATCH((CUADRO!L$5&amp;$E965),'Hoja de Trabajo para listado'!$DE$151:$DG$151,0)),0)+IFERROR(INDEX('Hoja de Trabajo para listado'!$CD$155:$DC$1048576,MATCH($A965,'Hoja de Trabajo para listado'!$CD$155:$CD$1048576,0),MATCH((CUADRO!L$5&amp;$E965),'Hoja de Trabajo para listado'!$CD$151:$DC$151,0)),0)</f>
        <v>0</v>
      </c>
      <c r="M965" s="245">
        <f ca="1">+IFERROR(INDEX('Hoja de Trabajo para listado'!$A$155:$Z$1048576,MATCH($A965,'Hoja de Trabajo para listado'!$A$155:$A$1048576,0),MATCH((CUADRO!M$5&amp;$E965),'Hoja de Trabajo para listado'!$A$151:$Z$151,0)),0)+IFERROR(INDEX('Hoja de Trabajo para listado'!$AB$155:$BA$1048576,MATCH($A965,'Hoja de Trabajo para listado'!$AB$155:$AB$1048576,0),MATCH((CUADRO!M$5&amp;$E965),'Hoja de Trabajo para listado'!$AB$151:$BA$151,0)),0)+IFERROR(INDEX('Hoja de Trabajo para listado'!$BC$155:$CB$1048576,MATCH($A965,'Hoja de Trabajo para listado'!$BC$155:$BC$1048576,0),MATCH((CUADRO!M$5&amp;$E965),'Hoja de Trabajo para listado'!$BC$151:$CB$151,0)),0)+IFERROR(INDEX('Hoja de Trabajo para listado'!$DE$153:$DG$274,MATCH($A965,'Hoja de Trabajo para listado'!$DE$153:$DE$1048576,0),MATCH((CUADRO!M$5&amp;$E965),'Hoja de Trabajo para listado'!$DE$151:$DG$151,0)),0)+IFERROR(INDEX('Hoja de Trabajo para listado'!$CD$155:$DC$1048576,MATCH($A965,'Hoja de Trabajo para listado'!$CD$155:$CD$1048576,0),MATCH((CUADRO!M$5&amp;$E965),'Hoja de Trabajo para listado'!$CD$151:$DC$151,0)),0)</f>
        <v>0</v>
      </c>
      <c r="N965" s="245">
        <f ca="1">+IFERROR(INDEX('Hoja de Trabajo para listado'!$A$155:$Z$1048576,MATCH($A965,'Hoja de Trabajo para listado'!$A$155:$A$1048576,0),MATCH((CUADRO!N$5&amp;$E965),'Hoja de Trabajo para listado'!$A$151:$Z$151,0)),0)+IFERROR(INDEX('Hoja de Trabajo para listado'!$AB$155:$BA$1048576,MATCH($A965,'Hoja de Trabajo para listado'!$AB$155:$AB$1048576,0),MATCH((CUADRO!N$5&amp;$E965),'Hoja de Trabajo para listado'!$AB$151:$BA$151,0)),0)+IFERROR(INDEX('Hoja de Trabajo para listado'!$BC$155:$CB$1048576,MATCH($A965,'Hoja de Trabajo para listado'!$BC$155:$BC$1048576,0),MATCH((CUADRO!N$5&amp;$E965),'Hoja de Trabajo para listado'!$BC$151:$CB$151,0)),0)+IFERROR(INDEX('Hoja de Trabajo para listado'!$DE$153:$DG$274,MATCH($A965,'Hoja de Trabajo para listado'!$DE$153:$DE$1048576,0),MATCH((CUADRO!N$5&amp;$E965),'Hoja de Trabajo para listado'!$DE$151:$DG$151,0)),0)+IFERROR(INDEX('Hoja de Trabajo para listado'!$CD$155:$DC$1048576,MATCH($A965,'Hoja de Trabajo para listado'!$CD$155:$CD$1048576,0),MATCH((CUADRO!N$5&amp;$E965),'Hoja de Trabajo para listado'!$CD$151:$DC$151,0)),0)</f>
        <v>0</v>
      </c>
      <c r="O965" s="245">
        <f ca="1">+IFERROR(INDEX('Hoja de Trabajo para listado'!$A$155:$Z$1048576,MATCH($A965,'Hoja de Trabajo para listado'!$A$155:$A$1048576,0),MATCH((CUADRO!O$5&amp;$E965),'Hoja de Trabajo para listado'!$A$151:$Z$151,0)),0)+IFERROR(INDEX('Hoja de Trabajo para listado'!$AB$155:$BA$1048576,MATCH($A965,'Hoja de Trabajo para listado'!$AB$155:$AB$1048576,0),MATCH((CUADRO!O$5&amp;$E965),'Hoja de Trabajo para listado'!$AB$151:$BA$151,0)),0)+IFERROR(INDEX('Hoja de Trabajo para listado'!$BC$155:$CB$1048576,MATCH($A965,'Hoja de Trabajo para listado'!$BC$155:$BC$1048576,0),MATCH((CUADRO!O$5&amp;$E965),'Hoja de Trabajo para listado'!$BC$151:$CB$151,0)),0)+IFERROR(INDEX('Hoja de Trabajo para listado'!$DE$153:$DG$274,MATCH($A965,'Hoja de Trabajo para listado'!$DE$153:$DE$1048576,0),MATCH((CUADRO!O$5&amp;$E965),'Hoja de Trabajo para listado'!$DE$151:$DG$151,0)),0)+IFERROR(INDEX('Hoja de Trabajo para listado'!$CD$155:$DC$1048576,MATCH($A965,'Hoja de Trabajo para listado'!$CD$155:$CD$1048576,0),MATCH((CUADRO!O$5&amp;$E965),'Hoja de Trabajo para listado'!$CD$151:$DC$151,0)),0)</f>
        <v>0</v>
      </c>
      <c r="P965" s="245">
        <f ca="1">+IFERROR(INDEX('Hoja de Trabajo para listado'!$A$155:$Z$1048576,MATCH($A965,'Hoja de Trabajo para listado'!$A$155:$A$1048576,0),MATCH((CUADRO!P$5&amp;$E965),'Hoja de Trabajo para listado'!$A$151:$Z$151,0)),0)+IFERROR(INDEX('Hoja de Trabajo para listado'!$AB$155:$BA$1048576,MATCH($A965,'Hoja de Trabajo para listado'!$AB$155:$AB$1048576,0),MATCH((CUADRO!P$5&amp;$E965),'Hoja de Trabajo para listado'!$AB$151:$BA$151,0)),0)+IFERROR(INDEX('Hoja de Trabajo para listado'!$BC$155:$CB$1048576,MATCH($A965,'Hoja de Trabajo para listado'!$BC$155:$BC$1048576,0),MATCH((CUADRO!P$5&amp;$E965),'Hoja de Trabajo para listado'!$BC$151:$CB$151,0)),0)+IFERROR(INDEX('Hoja de Trabajo para listado'!$DE$153:$DG$274,MATCH($A965,'Hoja de Trabajo para listado'!$DE$153:$DE$1048576,0),MATCH((CUADRO!P$5&amp;$E965),'Hoja de Trabajo para listado'!$DE$151:$DG$151,0)),0)+IFERROR(INDEX('Hoja de Trabajo para listado'!$CD$155:$DC$1048576,MATCH($A965,'Hoja de Trabajo para listado'!$CD$155:$CD$1048576,0),MATCH((CUADRO!P$5&amp;$E965),'Hoja de Trabajo para listado'!$CD$151:$DC$151,0)),0)</f>
        <v>0</v>
      </c>
      <c r="Q965" s="245">
        <f ca="1">+IFERROR(INDEX('Hoja de Trabajo para listado'!$A$155:$Z$1048576,MATCH($A965,'Hoja de Trabajo para listado'!$A$155:$A$1048576,0),MATCH((CUADRO!Q$5&amp;$E965),'Hoja de Trabajo para listado'!$A$151:$Z$151,0)),0)+IFERROR(INDEX('Hoja de Trabajo para listado'!$AB$155:$BA$1048576,MATCH($A965,'Hoja de Trabajo para listado'!$AB$155:$AB$1048576,0),MATCH((CUADRO!Q$5&amp;$E965),'Hoja de Trabajo para listado'!$AB$151:$BA$151,0)),0)+IFERROR(INDEX('Hoja de Trabajo para listado'!$BC$155:$CB$1048576,MATCH($A965,'Hoja de Trabajo para listado'!$BC$155:$BC$1048576,0),MATCH((CUADRO!Q$5&amp;$E965),'Hoja de Trabajo para listado'!$BC$151:$CB$151,0)),0)+IFERROR(INDEX('Hoja de Trabajo para listado'!$DE$153:$DG$274,MATCH($A965,'Hoja de Trabajo para listado'!$DE$153:$DE$1048576,0),MATCH((CUADRO!Q$5&amp;$E965),'Hoja de Trabajo para listado'!$DE$151:$DG$151,0)),0)+IFERROR(INDEX('Hoja de Trabajo para listado'!$CD$155:$DC$1048576,MATCH($A965,'Hoja de Trabajo para listado'!$CD$155:$CD$1048576,0),MATCH((CUADRO!Q$5&amp;$E965),'Hoja de Trabajo para listado'!$CD$151:$DC$151,0)),0)</f>
        <v>0</v>
      </c>
      <c r="R965" s="245">
        <f t="shared" ca="1" si="31"/>
        <v>0</v>
      </c>
      <c r="S965" s="259">
        <f ca="1">+R964+R965</f>
        <v>0</v>
      </c>
      <c r="T965" s="245">
        <f ca="1">+S965</f>
        <v>0</v>
      </c>
      <c r="U965" s="244">
        <f t="shared" si="32"/>
        <v>2</v>
      </c>
      <c r="V965" s="333" t="str">
        <f>+VLOOKUP(A965,bd_lista!$A$3:$E$590,5,FALSE)</f>
        <v>Gobiernos Autonomos Municipales</v>
      </c>
      <c r="W965" s="392"/>
      <c r="X965" s="242">
        <f>+VLOOKUP(A965,[4]Sheet1!$A$13:$D$744,4,FALSE)</f>
        <v>0</v>
      </c>
      <c r="Y965" s="242" t="e">
        <f>+VLOOKUP(X965,bd_lista!$A$3:$C$590,3,FALSE)</f>
        <v>#N/A</v>
      </c>
      <c r="Z965" s="292"/>
      <c r="AA965" s="293"/>
    </row>
    <row r="966" spans="1:27" customFormat="1" ht="15" hidden="1" customHeight="1">
      <c r="A966" s="32">
        <v>1716</v>
      </c>
      <c r="B966" s="387">
        <f>+A966</f>
        <v>1716</v>
      </c>
      <c r="C966" s="247" t="str">
        <f>+VLOOKUP(A966,bd_lista!$A$3:$C$590,3,FALSE)</f>
        <v>Gobierno Autónomo Municipal de Portachuelo</v>
      </c>
      <c r="D966" s="389" t="str">
        <f>+C966</f>
        <v>Gobierno Autónomo Municipal de Portachuelo</v>
      </c>
      <c r="E966" s="242" t="s">
        <v>1304</v>
      </c>
      <c r="F966" s="243">
        <f ca="1">+IFERROR(INDEX('Hoja de Trabajo para listado'!$A$155:$Z$1048576,MATCH($A966,'Hoja de Trabajo para listado'!$A$155:$A$1048576,0),MATCH((CUADRO!F$5&amp;$E966),'Hoja de Trabajo para listado'!$A$151:$Z$151,0)),0)+IFERROR(INDEX('Hoja de Trabajo para listado'!$AB$155:$BA$1048576,MATCH($A966,'Hoja de Trabajo para listado'!$AB$155:$AB$1048576,0),MATCH((CUADRO!F$5&amp;$E966),'Hoja de Trabajo para listado'!$AB$151:$BA$151,0)),0)+IFERROR(INDEX('Hoja de Trabajo para listado'!$BC$155:$CB$1048576,MATCH($A966,'Hoja de Trabajo para listado'!$BC$155:$BC$1048576,0),MATCH((CUADRO!F$5&amp;$E966),'Hoja de Trabajo para listado'!$BC$151:$CB$151,0)),0)+IFERROR(INDEX('Hoja de Trabajo para listado'!$DE$153:$DG$274,MATCH($A966,'Hoja de Trabajo para listado'!$DE$153:$DE$1048576,0),MATCH((CUADRO!F$5&amp;$E966),'Hoja de Trabajo para listado'!$DE$151:$DG$151,0)),0)+IFERROR(INDEX('Hoja de Trabajo para listado'!$CD$155:$DC$1048576,MATCH($A966,'Hoja de Trabajo para listado'!$CD$155:$CD$1048576,0),MATCH((CUADRO!F$5&amp;$E966),'Hoja de Trabajo para listado'!$CD$151:$DC$151,0)),0)</f>
        <v>0</v>
      </c>
      <c r="G966" s="243">
        <f ca="1">+IFERROR(INDEX('Hoja de Trabajo para listado'!$A$155:$Z$1048576,MATCH($A966,'Hoja de Trabajo para listado'!$A$155:$A$1048576,0),MATCH((CUADRO!G$5&amp;$E966),'Hoja de Trabajo para listado'!$A$151:$Z$151,0)),0)+IFERROR(INDEX('Hoja de Trabajo para listado'!$AB$155:$BA$1048576,MATCH($A966,'Hoja de Trabajo para listado'!$AB$155:$AB$1048576,0),MATCH((CUADRO!G$5&amp;$E966),'Hoja de Trabajo para listado'!$AB$151:$BA$151,0)),0)+IFERROR(INDEX('Hoja de Trabajo para listado'!$BC$155:$CB$1048576,MATCH($A966,'Hoja de Trabajo para listado'!$BC$155:$BC$1048576,0),MATCH((CUADRO!G$5&amp;$E966),'Hoja de Trabajo para listado'!$BC$151:$CB$151,0)),0)+IFERROR(INDEX('Hoja de Trabajo para listado'!$DE$153:$DG$274,MATCH($A966,'Hoja de Trabajo para listado'!$DE$153:$DE$1048576,0),MATCH((CUADRO!G$5&amp;$E966),'Hoja de Trabajo para listado'!$DE$151:$DG$151,0)),0)+IFERROR(INDEX('Hoja de Trabajo para listado'!$CD$155:$DC$1048576,MATCH($A966,'Hoja de Trabajo para listado'!$CD$155:$CD$1048576,0),MATCH((CUADRO!G$5&amp;$E966),'Hoja de Trabajo para listado'!$CD$151:$DC$151,0)),0)</f>
        <v>0</v>
      </c>
      <c r="H966" s="243">
        <f ca="1">+IFERROR(INDEX('Hoja de Trabajo para listado'!$A$155:$Z$1048576,MATCH($A966,'Hoja de Trabajo para listado'!$A$155:$A$1048576,0),MATCH((CUADRO!H$5&amp;$E966),'Hoja de Trabajo para listado'!$A$151:$Z$151,0)),0)+IFERROR(INDEX('Hoja de Trabajo para listado'!$AB$155:$BA$1048576,MATCH($A966,'Hoja de Trabajo para listado'!$AB$155:$AB$1048576,0),MATCH((CUADRO!H$5&amp;$E966),'Hoja de Trabajo para listado'!$AB$151:$BA$151,0)),0)+IFERROR(INDEX('Hoja de Trabajo para listado'!$BC$155:$CB$1048576,MATCH($A966,'Hoja de Trabajo para listado'!$BC$155:$BC$1048576,0),MATCH((CUADRO!H$5&amp;$E966),'Hoja de Trabajo para listado'!$BC$151:$CB$151,0)),0)+IFERROR(INDEX('Hoja de Trabajo para listado'!$DE$153:$DG$274,MATCH($A966,'Hoja de Trabajo para listado'!$DE$153:$DE$1048576,0),MATCH((CUADRO!H$5&amp;$E966),'Hoja de Trabajo para listado'!$DE$151:$DG$151,0)),0)+IFERROR(INDEX('Hoja de Trabajo para listado'!$CD$155:$DC$1048576,MATCH($A966,'Hoja de Trabajo para listado'!$CD$155:$CD$1048576,0),MATCH((CUADRO!H$5&amp;$E966),'Hoja de Trabajo para listado'!$CD$151:$DC$151,0)),0)</f>
        <v>0</v>
      </c>
      <c r="I966" s="243">
        <f ca="1">+IFERROR(INDEX('Hoja de Trabajo para listado'!$A$155:$Z$1048576,MATCH($A966,'Hoja de Trabajo para listado'!$A$155:$A$1048576,0),MATCH((CUADRO!I$5&amp;$E966),'Hoja de Trabajo para listado'!$A$151:$Z$151,0)),0)+IFERROR(INDEX('Hoja de Trabajo para listado'!$AB$155:$BA$1048576,MATCH($A966,'Hoja de Trabajo para listado'!$AB$155:$AB$1048576,0),MATCH((CUADRO!I$5&amp;$E966),'Hoja de Trabajo para listado'!$AB$151:$BA$151,0)),0)+IFERROR(INDEX('Hoja de Trabajo para listado'!$BC$155:$CB$1048576,MATCH($A966,'Hoja de Trabajo para listado'!$BC$155:$BC$1048576,0),MATCH((CUADRO!I$5&amp;$E966),'Hoja de Trabajo para listado'!$BC$151:$CB$151,0)),0)+IFERROR(INDEX('Hoja de Trabajo para listado'!$DE$153:$DG$274,MATCH($A966,'Hoja de Trabajo para listado'!$DE$153:$DE$1048576,0),MATCH((CUADRO!I$5&amp;$E966),'Hoja de Trabajo para listado'!$DE$151:$DG$151,0)),0)+IFERROR(INDEX('Hoja de Trabajo para listado'!$CD$155:$DC$1048576,MATCH($A966,'Hoja de Trabajo para listado'!$CD$155:$CD$1048576,0),MATCH((CUADRO!I$5&amp;$E966),'Hoja de Trabajo para listado'!$CD$151:$DC$151,0)),0)</f>
        <v>0</v>
      </c>
      <c r="J966" s="243">
        <f ca="1">+IFERROR(INDEX('Hoja de Trabajo para listado'!$A$155:$Z$1048576,MATCH($A966,'Hoja de Trabajo para listado'!$A$155:$A$1048576,0),MATCH((CUADRO!J$5&amp;$E966),'Hoja de Trabajo para listado'!$A$151:$Z$151,0)),0)+IFERROR(INDEX('Hoja de Trabajo para listado'!$AB$155:$BA$1048576,MATCH($A966,'Hoja de Trabajo para listado'!$AB$155:$AB$1048576,0),MATCH((CUADRO!J$5&amp;$E966),'Hoja de Trabajo para listado'!$AB$151:$BA$151,0)),0)+IFERROR(INDEX('Hoja de Trabajo para listado'!$BC$155:$CB$1048576,MATCH($A966,'Hoja de Trabajo para listado'!$BC$155:$BC$1048576,0),MATCH((CUADRO!J$5&amp;$E966),'Hoja de Trabajo para listado'!$BC$151:$CB$151,0)),0)+IFERROR(INDEX('Hoja de Trabajo para listado'!$DE$153:$DG$274,MATCH($A966,'Hoja de Trabajo para listado'!$DE$153:$DE$1048576,0),MATCH((CUADRO!J$5&amp;$E966),'Hoja de Trabajo para listado'!$DE$151:$DG$151,0)),0)+IFERROR(INDEX('Hoja de Trabajo para listado'!$CD$155:$DC$1048576,MATCH($A966,'Hoja de Trabajo para listado'!$CD$155:$CD$1048576,0),MATCH((CUADRO!J$5&amp;$E966),'Hoja de Trabajo para listado'!$CD$151:$DC$151,0)),0)</f>
        <v>0</v>
      </c>
      <c r="K966" s="243">
        <f ca="1">+IFERROR(INDEX('Hoja de Trabajo para listado'!$A$155:$Z$1048576,MATCH($A966,'Hoja de Trabajo para listado'!$A$155:$A$1048576,0),MATCH((CUADRO!K$5&amp;$E966),'Hoja de Trabajo para listado'!$A$151:$Z$151,0)),0)+IFERROR(INDEX('Hoja de Trabajo para listado'!$AB$155:$BA$1048576,MATCH($A966,'Hoja de Trabajo para listado'!$AB$155:$AB$1048576,0),MATCH((CUADRO!K$5&amp;$E966),'Hoja de Trabajo para listado'!$AB$151:$BA$151,0)),0)+IFERROR(INDEX('Hoja de Trabajo para listado'!$BC$155:$CB$1048576,MATCH($A966,'Hoja de Trabajo para listado'!$BC$155:$BC$1048576,0),MATCH((CUADRO!K$5&amp;$E966),'Hoja de Trabajo para listado'!$BC$151:$CB$151,0)),0)+IFERROR(INDEX('Hoja de Trabajo para listado'!$DE$153:$DG$274,MATCH($A966,'Hoja de Trabajo para listado'!$DE$153:$DE$1048576,0),MATCH((CUADRO!K$5&amp;$E966),'Hoja de Trabajo para listado'!$DE$151:$DG$151,0)),0)+IFERROR(INDEX('Hoja de Trabajo para listado'!$CD$155:$DC$1048576,MATCH($A966,'Hoja de Trabajo para listado'!$CD$155:$CD$1048576,0),MATCH((CUADRO!K$5&amp;$E966),'Hoja de Trabajo para listado'!$CD$151:$DC$151,0)),0)</f>
        <v>0</v>
      </c>
      <c r="L966" s="243">
        <f ca="1">+IFERROR(INDEX('Hoja de Trabajo para listado'!$A$155:$Z$1048576,MATCH($A966,'Hoja de Trabajo para listado'!$A$155:$A$1048576,0),MATCH((CUADRO!L$5&amp;$E966),'Hoja de Trabajo para listado'!$A$151:$Z$151,0)),0)+IFERROR(INDEX('Hoja de Trabajo para listado'!$AB$155:$BA$1048576,MATCH($A966,'Hoja de Trabajo para listado'!$AB$155:$AB$1048576,0),MATCH((CUADRO!L$5&amp;$E966),'Hoja de Trabajo para listado'!$AB$151:$BA$151,0)),0)+IFERROR(INDEX('Hoja de Trabajo para listado'!$BC$155:$CB$1048576,MATCH($A966,'Hoja de Trabajo para listado'!$BC$155:$BC$1048576,0),MATCH((CUADRO!L$5&amp;$E966),'Hoja de Trabajo para listado'!$BC$151:$CB$151,0)),0)+IFERROR(INDEX('Hoja de Trabajo para listado'!$DE$153:$DG$274,MATCH($A966,'Hoja de Trabajo para listado'!$DE$153:$DE$1048576,0),MATCH((CUADRO!L$5&amp;$E966),'Hoja de Trabajo para listado'!$DE$151:$DG$151,0)),0)+IFERROR(INDEX('Hoja de Trabajo para listado'!$CD$155:$DC$1048576,MATCH($A966,'Hoja de Trabajo para listado'!$CD$155:$CD$1048576,0),MATCH((CUADRO!L$5&amp;$E966),'Hoja de Trabajo para listado'!$CD$151:$DC$151,0)),0)</f>
        <v>0</v>
      </c>
      <c r="M966" s="243">
        <f ca="1">+IFERROR(INDEX('Hoja de Trabajo para listado'!$A$155:$Z$1048576,MATCH($A966,'Hoja de Trabajo para listado'!$A$155:$A$1048576,0),MATCH((CUADRO!M$5&amp;$E966),'Hoja de Trabajo para listado'!$A$151:$Z$151,0)),0)+IFERROR(INDEX('Hoja de Trabajo para listado'!$AB$155:$BA$1048576,MATCH($A966,'Hoja de Trabajo para listado'!$AB$155:$AB$1048576,0),MATCH((CUADRO!M$5&amp;$E966),'Hoja de Trabajo para listado'!$AB$151:$BA$151,0)),0)+IFERROR(INDEX('Hoja de Trabajo para listado'!$BC$155:$CB$1048576,MATCH($A966,'Hoja de Trabajo para listado'!$BC$155:$BC$1048576,0),MATCH((CUADRO!M$5&amp;$E966),'Hoja de Trabajo para listado'!$BC$151:$CB$151,0)),0)+IFERROR(INDEX('Hoja de Trabajo para listado'!$DE$153:$DG$274,MATCH($A966,'Hoja de Trabajo para listado'!$DE$153:$DE$1048576,0),MATCH((CUADRO!M$5&amp;$E966),'Hoja de Trabajo para listado'!$DE$151:$DG$151,0)),0)+IFERROR(INDEX('Hoja de Trabajo para listado'!$CD$155:$DC$1048576,MATCH($A966,'Hoja de Trabajo para listado'!$CD$155:$CD$1048576,0),MATCH((CUADRO!M$5&amp;$E966),'Hoja de Trabajo para listado'!$CD$151:$DC$151,0)),0)</f>
        <v>0</v>
      </c>
      <c r="N966" s="243">
        <f ca="1">+IFERROR(INDEX('Hoja de Trabajo para listado'!$A$155:$Z$1048576,MATCH($A966,'Hoja de Trabajo para listado'!$A$155:$A$1048576,0),MATCH((CUADRO!N$5&amp;$E966),'Hoja de Trabajo para listado'!$A$151:$Z$151,0)),0)+IFERROR(INDEX('Hoja de Trabajo para listado'!$AB$155:$BA$1048576,MATCH($A966,'Hoja de Trabajo para listado'!$AB$155:$AB$1048576,0),MATCH((CUADRO!N$5&amp;$E966),'Hoja de Trabajo para listado'!$AB$151:$BA$151,0)),0)+IFERROR(INDEX('Hoja de Trabajo para listado'!$BC$155:$CB$1048576,MATCH($A966,'Hoja de Trabajo para listado'!$BC$155:$BC$1048576,0),MATCH((CUADRO!N$5&amp;$E966),'Hoja de Trabajo para listado'!$BC$151:$CB$151,0)),0)+IFERROR(INDEX('Hoja de Trabajo para listado'!$DE$153:$DG$274,MATCH($A966,'Hoja de Trabajo para listado'!$DE$153:$DE$1048576,0),MATCH((CUADRO!N$5&amp;$E966),'Hoja de Trabajo para listado'!$DE$151:$DG$151,0)),0)+IFERROR(INDEX('Hoja de Trabajo para listado'!$CD$155:$DC$1048576,MATCH($A966,'Hoja de Trabajo para listado'!$CD$155:$CD$1048576,0),MATCH((CUADRO!N$5&amp;$E966),'Hoja de Trabajo para listado'!$CD$151:$DC$151,0)),0)</f>
        <v>0</v>
      </c>
      <c r="O966" s="243">
        <f ca="1">+IFERROR(INDEX('Hoja de Trabajo para listado'!$A$155:$Z$1048576,MATCH($A966,'Hoja de Trabajo para listado'!$A$155:$A$1048576,0),MATCH((CUADRO!O$5&amp;$E966),'Hoja de Trabajo para listado'!$A$151:$Z$151,0)),0)+IFERROR(INDEX('Hoja de Trabajo para listado'!$AB$155:$BA$1048576,MATCH($A966,'Hoja de Trabajo para listado'!$AB$155:$AB$1048576,0),MATCH((CUADRO!O$5&amp;$E966),'Hoja de Trabajo para listado'!$AB$151:$BA$151,0)),0)+IFERROR(INDEX('Hoja de Trabajo para listado'!$BC$155:$CB$1048576,MATCH($A966,'Hoja de Trabajo para listado'!$BC$155:$BC$1048576,0),MATCH((CUADRO!O$5&amp;$E966),'Hoja de Trabajo para listado'!$BC$151:$CB$151,0)),0)+IFERROR(INDEX('Hoja de Trabajo para listado'!$DE$153:$DG$274,MATCH($A966,'Hoja de Trabajo para listado'!$DE$153:$DE$1048576,0),MATCH((CUADRO!O$5&amp;$E966),'Hoja de Trabajo para listado'!$DE$151:$DG$151,0)),0)+IFERROR(INDEX('Hoja de Trabajo para listado'!$CD$155:$DC$1048576,MATCH($A966,'Hoja de Trabajo para listado'!$CD$155:$CD$1048576,0),MATCH((CUADRO!O$5&amp;$E966),'Hoja de Trabajo para listado'!$CD$151:$DC$151,0)),0)</f>
        <v>0</v>
      </c>
      <c r="P966" s="243">
        <f ca="1">+IFERROR(INDEX('Hoja de Trabajo para listado'!$A$155:$Z$1048576,MATCH($A966,'Hoja de Trabajo para listado'!$A$155:$A$1048576,0),MATCH((CUADRO!P$5&amp;$E966),'Hoja de Trabajo para listado'!$A$151:$Z$151,0)),0)+IFERROR(INDEX('Hoja de Trabajo para listado'!$AB$155:$BA$1048576,MATCH($A966,'Hoja de Trabajo para listado'!$AB$155:$AB$1048576,0),MATCH((CUADRO!P$5&amp;$E966),'Hoja de Trabajo para listado'!$AB$151:$BA$151,0)),0)+IFERROR(INDEX('Hoja de Trabajo para listado'!$BC$155:$CB$1048576,MATCH($A966,'Hoja de Trabajo para listado'!$BC$155:$BC$1048576,0),MATCH((CUADRO!P$5&amp;$E966),'Hoja de Trabajo para listado'!$BC$151:$CB$151,0)),0)+IFERROR(INDEX('Hoja de Trabajo para listado'!$DE$153:$DG$274,MATCH($A966,'Hoja de Trabajo para listado'!$DE$153:$DE$1048576,0),MATCH((CUADRO!P$5&amp;$E966),'Hoja de Trabajo para listado'!$DE$151:$DG$151,0)),0)+IFERROR(INDEX('Hoja de Trabajo para listado'!$CD$155:$DC$1048576,MATCH($A966,'Hoja de Trabajo para listado'!$CD$155:$CD$1048576,0),MATCH((CUADRO!P$5&amp;$E966),'Hoja de Trabajo para listado'!$CD$151:$DC$151,0)),0)</f>
        <v>0</v>
      </c>
      <c r="Q966" s="243">
        <f ca="1">+IFERROR(INDEX('Hoja de Trabajo para listado'!$A$155:$Z$1048576,MATCH($A966,'Hoja de Trabajo para listado'!$A$155:$A$1048576,0),MATCH((CUADRO!Q$5&amp;$E966),'Hoja de Trabajo para listado'!$A$151:$Z$151,0)),0)+IFERROR(INDEX('Hoja de Trabajo para listado'!$AB$155:$BA$1048576,MATCH($A966,'Hoja de Trabajo para listado'!$AB$155:$AB$1048576,0),MATCH((CUADRO!Q$5&amp;$E966),'Hoja de Trabajo para listado'!$AB$151:$BA$151,0)),0)+IFERROR(INDEX('Hoja de Trabajo para listado'!$BC$155:$CB$1048576,MATCH($A966,'Hoja de Trabajo para listado'!$BC$155:$BC$1048576,0),MATCH((CUADRO!Q$5&amp;$E966),'Hoja de Trabajo para listado'!$BC$151:$CB$151,0)),0)+IFERROR(INDEX('Hoja de Trabajo para listado'!$DE$153:$DG$274,MATCH($A966,'Hoja de Trabajo para listado'!$DE$153:$DE$1048576,0),MATCH((CUADRO!Q$5&amp;$E966),'Hoja de Trabajo para listado'!$DE$151:$DG$151,0)),0)+IFERROR(INDEX('Hoja de Trabajo para listado'!$CD$155:$DC$1048576,MATCH($A966,'Hoja de Trabajo para listado'!$CD$155:$CD$1048576,0),MATCH((CUADRO!Q$5&amp;$E966),'Hoja de Trabajo para listado'!$CD$151:$DC$151,0)),0)</f>
        <v>0</v>
      </c>
      <c r="R966" s="243">
        <f t="shared" ref="R966:R1029" ca="1" si="33">+SUM(F966:Q966)</f>
        <v>0</v>
      </c>
      <c r="S966" s="249"/>
      <c r="T966" s="243">
        <f ca="1">+T967</f>
        <v>0</v>
      </c>
      <c r="U966" s="242">
        <f t="shared" ref="U966:U1029" si="34">+IF(E966="Débitos",1,2)</f>
        <v>1</v>
      </c>
      <c r="V966" s="333" t="str">
        <f>+VLOOKUP(A966,bd_lista!$A$3:$E$590,5,FALSE)</f>
        <v>Gobiernos Autonomos Municipales</v>
      </c>
      <c r="W966" s="391" t="str">
        <f>+V966</f>
        <v>Gobiernos Autonomos Municipales</v>
      </c>
      <c r="X966" s="242">
        <f>+VLOOKUP(A966,[4]Sheet1!$A$13:$D$744,4,FALSE)</f>
        <v>0</v>
      </c>
      <c r="Y966" s="242" t="e">
        <f>+VLOOKUP(X966,bd_lista!$A$3:$C$590,3,FALSE)</f>
        <v>#N/A</v>
      </c>
      <c r="Z966" s="294">
        <f>+X966</f>
        <v>0</v>
      </c>
      <c r="AA966" s="295" t="e">
        <f>+Y966</f>
        <v>#N/A</v>
      </c>
    </row>
    <row r="967" spans="1:27" customFormat="1" ht="15" hidden="1" customHeight="1">
      <c r="A967" s="32">
        <v>1716</v>
      </c>
      <c r="B967" s="388"/>
      <c r="C967" s="247" t="str">
        <f>+VLOOKUP(A967,bd_lista!$A$3:$C$590,3,FALSE)</f>
        <v>Gobierno Autónomo Municipal de Portachuelo</v>
      </c>
      <c r="D967" s="390"/>
      <c r="E967" s="244" t="s">
        <v>1305</v>
      </c>
      <c r="F967" s="245">
        <f ca="1">+IFERROR(INDEX('Hoja de Trabajo para listado'!$A$155:$Z$1048576,MATCH($A967,'Hoja de Trabajo para listado'!$A$155:$A$1048576,0),MATCH((CUADRO!F$5&amp;$E967),'Hoja de Trabajo para listado'!$A$151:$Z$151,0)),0)+IFERROR(INDEX('Hoja de Trabajo para listado'!$AB$155:$BA$1048576,MATCH($A967,'Hoja de Trabajo para listado'!$AB$155:$AB$1048576,0),MATCH((CUADRO!F$5&amp;$E967),'Hoja de Trabajo para listado'!$AB$151:$BA$151,0)),0)+IFERROR(INDEX('Hoja de Trabajo para listado'!$BC$155:$CB$1048576,MATCH($A967,'Hoja de Trabajo para listado'!$BC$155:$BC$1048576,0),MATCH((CUADRO!F$5&amp;$E967),'Hoja de Trabajo para listado'!$BC$151:$CB$151,0)),0)+IFERROR(INDEX('Hoja de Trabajo para listado'!$DE$153:$DG$274,MATCH($A967,'Hoja de Trabajo para listado'!$DE$153:$DE$1048576,0),MATCH((CUADRO!F$5&amp;$E967),'Hoja de Trabajo para listado'!$DE$151:$DG$151,0)),0)+IFERROR(INDEX('Hoja de Trabajo para listado'!$CD$155:$DC$1048576,MATCH($A967,'Hoja de Trabajo para listado'!$CD$155:$CD$1048576,0),MATCH((CUADRO!F$5&amp;$E967),'Hoja de Trabajo para listado'!$CD$151:$DC$151,0)),0)</f>
        <v>0</v>
      </c>
      <c r="G967" s="245">
        <f ca="1">+IFERROR(INDEX('Hoja de Trabajo para listado'!$A$155:$Z$1048576,MATCH($A967,'Hoja de Trabajo para listado'!$A$155:$A$1048576,0),MATCH((CUADRO!G$5&amp;$E967),'Hoja de Trabajo para listado'!$A$151:$Z$151,0)),0)+IFERROR(INDEX('Hoja de Trabajo para listado'!$AB$155:$BA$1048576,MATCH($A967,'Hoja de Trabajo para listado'!$AB$155:$AB$1048576,0),MATCH((CUADRO!G$5&amp;$E967),'Hoja de Trabajo para listado'!$AB$151:$BA$151,0)),0)+IFERROR(INDEX('Hoja de Trabajo para listado'!$BC$155:$CB$1048576,MATCH($A967,'Hoja de Trabajo para listado'!$BC$155:$BC$1048576,0),MATCH((CUADRO!G$5&amp;$E967),'Hoja de Trabajo para listado'!$BC$151:$CB$151,0)),0)+IFERROR(INDEX('Hoja de Trabajo para listado'!$DE$153:$DG$274,MATCH($A967,'Hoja de Trabajo para listado'!$DE$153:$DE$1048576,0),MATCH((CUADRO!G$5&amp;$E967),'Hoja de Trabajo para listado'!$DE$151:$DG$151,0)),0)+IFERROR(INDEX('Hoja de Trabajo para listado'!$CD$155:$DC$1048576,MATCH($A967,'Hoja de Trabajo para listado'!$CD$155:$CD$1048576,0),MATCH((CUADRO!G$5&amp;$E967),'Hoja de Trabajo para listado'!$CD$151:$DC$151,0)),0)</f>
        <v>0</v>
      </c>
      <c r="H967" s="245">
        <f ca="1">+IFERROR(INDEX('Hoja de Trabajo para listado'!$A$155:$Z$1048576,MATCH($A967,'Hoja de Trabajo para listado'!$A$155:$A$1048576,0),MATCH((CUADRO!H$5&amp;$E967),'Hoja de Trabajo para listado'!$A$151:$Z$151,0)),0)+IFERROR(INDEX('Hoja de Trabajo para listado'!$AB$155:$BA$1048576,MATCH($A967,'Hoja de Trabajo para listado'!$AB$155:$AB$1048576,0),MATCH((CUADRO!H$5&amp;$E967),'Hoja de Trabajo para listado'!$AB$151:$BA$151,0)),0)+IFERROR(INDEX('Hoja de Trabajo para listado'!$BC$155:$CB$1048576,MATCH($A967,'Hoja de Trabajo para listado'!$BC$155:$BC$1048576,0),MATCH((CUADRO!H$5&amp;$E967),'Hoja de Trabajo para listado'!$BC$151:$CB$151,0)),0)+IFERROR(INDEX('Hoja de Trabajo para listado'!$DE$153:$DG$274,MATCH($A967,'Hoja de Trabajo para listado'!$DE$153:$DE$1048576,0),MATCH((CUADRO!H$5&amp;$E967),'Hoja de Trabajo para listado'!$DE$151:$DG$151,0)),0)+IFERROR(INDEX('Hoja de Trabajo para listado'!$CD$155:$DC$1048576,MATCH($A967,'Hoja de Trabajo para listado'!$CD$155:$CD$1048576,0),MATCH((CUADRO!H$5&amp;$E967),'Hoja de Trabajo para listado'!$CD$151:$DC$151,0)),0)</f>
        <v>0</v>
      </c>
      <c r="I967" s="245">
        <f ca="1">+IFERROR(INDEX('Hoja de Trabajo para listado'!$A$155:$Z$1048576,MATCH($A967,'Hoja de Trabajo para listado'!$A$155:$A$1048576,0),MATCH((CUADRO!I$5&amp;$E967),'Hoja de Trabajo para listado'!$A$151:$Z$151,0)),0)+IFERROR(INDEX('Hoja de Trabajo para listado'!$AB$155:$BA$1048576,MATCH($A967,'Hoja de Trabajo para listado'!$AB$155:$AB$1048576,0),MATCH((CUADRO!I$5&amp;$E967),'Hoja de Trabajo para listado'!$AB$151:$BA$151,0)),0)+IFERROR(INDEX('Hoja de Trabajo para listado'!$BC$155:$CB$1048576,MATCH($A967,'Hoja de Trabajo para listado'!$BC$155:$BC$1048576,0),MATCH((CUADRO!I$5&amp;$E967),'Hoja de Trabajo para listado'!$BC$151:$CB$151,0)),0)+IFERROR(INDEX('Hoja de Trabajo para listado'!$DE$153:$DG$274,MATCH($A967,'Hoja de Trabajo para listado'!$DE$153:$DE$1048576,0),MATCH((CUADRO!I$5&amp;$E967),'Hoja de Trabajo para listado'!$DE$151:$DG$151,0)),0)+IFERROR(INDEX('Hoja de Trabajo para listado'!$CD$155:$DC$1048576,MATCH($A967,'Hoja de Trabajo para listado'!$CD$155:$CD$1048576,0),MATCH((CUADRO!I$5&amp;$E967),'Hoja de Trabajo para listado'!$CD$151:$DC$151,0)),0)</f>
        <v>0</v>
      </c>
      <c r="J967" s="245">
        <f ca="1">+IFERROR(INDEX('Hoja de Trabajo para listado'!$A$155:$Z$1048576,MATCH($A967,'Hoja de Trabajo para listado'!$A$155:$A$1048576,0),MATCH((CUADRO!J$5&amp;$E967),'Hoja de Trabajo para listado'!$A$151:$Z$151,0)),0)+IFERROR(INDEX('Hoja de Trabajo para listado'!$AB$155:$BA$1048576,MATCH($A967,'Hoja de Trabajo para listado'!$AB$155:$AB$1048576,0),MATCH((CUADRO!J$5&amp;$E967),'Hoja de Trabajo para listado'!$AB$151:$BA$151,0)),0)+IFERROR(INDEX('Hoja de Trabajo para listado'!$BC$155:$CB$1048576,MATCH($A967,'Hoja de Trabajo para listado'!$BC$155:$BC$1048576,0),MATCH((CUADRO!J$5&amp;$E967),'Hoja de Trabajo para listado'!$BC$151:$CB$151,0)),0)+IFERROR(INDEX('Hoja de Trabajo para listado'!$DE$153:$DG$274,MATCH($A967,'Hoja de Trabajo para listado'!$DE$153:$DE$1048576,0),MATCH((CUADRO!J$5&amp;$E967),'Hoja de Trabajo para listado'!$DE$151:$DG$151,0)),0)+IFERROR(INDEX('Hoja de Trabajo para listado'!$CD$155:$DC$1048576,MATCH($A967,'Hoja de Trabajo para listado'!$CD$155:$CD$1048576,0),MATCH((CUADRO!J$5&amp;$E967),'Hoja de Trabajo para listado'!$CD$151:$DC$151,0)),0)</f>
        <v>0</v>
      </c>
      <c r="K967" s="245">
        <f ca="1">+IFERROR(INDEX('Hoja de Trabajo para listado'!$A$155:$Z$1048576,MATCH($A967,'Hoja de Trabajo para listado'!$A$155:$A$1048576,0),MATCH((CUADRO!K$5&amp;$E967),'Hoja de Trabajo para listado'!$A$151:$Z$151,0)),0)+IFERROR(INDEX('Hoja de Trabajo para listado'!$AB$155:$BA$1048576,MATCH($A967,'Hoja de Trabajo para listado'!$AB$155:$AB$1048576,0),MATCH((CUADRO!K$5&amp;$E967),'Hoja de Trabajo para listado'!$AB$151:$BA$151,0)),0)+IFERROR(INDEX('Hoja de Trabajo para listado'!$BC$155:$CB$1048576,MATCH($A967,'Hoja de Trabajo para listado'!$BC$155:$BC$1048576,0),MATCH((CUADRO!K$5&amp;$E967),'Hoja de Trabajo para listado'!$BC$151:$CB$151,0)),0)+IFERROR(INDEX('Hoja de Trabajo para listado'!$DE$153:$DG$274,MATCH($A967,'Hoja de Trabajo para listado'!$DE$153:$DE$1048576,0),MATCH((CUADRO!K$5&amp;$E967),'Hoja de Trabajo para listado'!$DE$151:$DG$151,0)),0)+IFERROR(INDEX('Hoja de Trabajo para listado'!$CD$155:$DC$1048576,MATCH($A967,'Hoja de Trabajo para listado'!$CD$155:$CD$1048576,0),MATCH((CUADRO!K$5&amp;$E967),'Hoja de Trabajo para listado'!$CD$151:$DC$151,0)),0)</f>
        <v>0</v>
      </c>
      <c r="L967" s="245">
        <f ca="1">+IFERROR(INDEX('Hoja de Trabajo para listado'!$A$155:$Z$1048576,MATCH($A967,'Hoja de Trabajo para listado'!$A$155:$A$1048576,0),MATCH((CUADRO!L$5&amp;$E967),'Hoja de Trabajo para listado'!$A$151:$Z$151,0)),0)+IFERROR(INDEX('Hoja de Trabajo para listado'!$AB$155:$BA$1048576,MATCH($A967,'Hoja de Trabajo para listado'!$AB$155:$AB$1048576,0),MATCH((CUADRO!L$5&amp;$E967),'Hoja de Trabajo para listado'!$AB$151:$BA$151,0)),0)+IFERROR(INDEX('Hoja de Trabajo para listado'!$BC$155:$CB$1048576,MATCH($A967,'Hoja de Trabajo para listado'!$BC$155:$BC$1048576,0),MATCH((CUADRO!L$5&amp;$E967),'Hoja de Trabajo para listado'!$BC$151:$CB$151,0)),0)+IFERROR(INDEX('Hoja de Trabajo para listado'!$DE$153:$DG$274,MATCH($A967,'Hoja de Trabajo para listado'!$DE$153:$DE$1048576,0),MATCH((CUADRO!L$5&amp;$E967),'Hoja de Trabajo para listado'!$DE$151:$DG$151,0)),0)+IFERROR(INDEX('Hoja de Trabajo para listado'!$CD$155:$DC$1048576,MATCH($A967,'Hoja de Trabajo para listado'!$CD$155:$CD$1048576,0),MATCH((CUADRO!L$5&amp;$E967),'Hoja de Trabajo para listado'!$CD$151:$DC$151,0)),0)</f>
        <v>0</v>
      </c>
      <c r="M967" s="245">
        <f ca="1">+IFERROR(INDEX('Hoja de Trabajo para listado'!$A$155:$Z$1048576,MATCH($A967,'Hoja de Trabajo para listado'!$A$155:$A$1048576,0),MATCH((CUADRO!M$5&amp;$E967),'Hoja de Trabajo para listado'!$A$151:$Z$151,0)),0)+IFERROR(INDEX('Hoja de Trabajo para listado'!$AB$155:$BA$1048576,MATCH($A967,'Hoja de Trabajo para listado'!$AB$155:$AB$1048576,0),MATCH((CUADRO!M$5&amp;$E967),'Hoja de Trabajo para listado'!$AB$151:$BA$151,0)),0)+IFERROR(INDEX('Hoja de Trabajo para listado'!$BC$155:$CB$1048576,MATCH($A967,'Hoja de Trabajo para listado'!$BC$155:$BC$1048576,0),MATCH((CUADRO!M$5&amp;$E967),'Hoja de Trabajo para listado'!$BC$151:$CB$151,0)),0)+IFERROR(INDEX('Hoja de Trabajo para listado'!$DE$153:$DG$274,MATCH($A967,'Hoja de Trabajo para listado'!$DE$153:$DE$1048576,0),MATCH((CUADRO!M$5&amp;$E967),'Hoja de Trabajo para listado'!$DE$151:$DG$151,0)),0)+IFERROR(INDEX('Hoja de Trabajo para listado'!$CD$155:$DC$1048576,MATCH($A967,'Hoja de Trabajo para listado'!$CD$155:$CD$1048576,0),MATCH((CUADRO!M$5&amp;$E967),'Hoja de Trabajo para listado'!$CD$151:$DC$151,0)),0)</f>
        <v>0</v>
      </c>
      <c r="N967" s="245">
        <f ca="1">+IFERROR(INDEX('Hoja de Trabajo para listado'!$A$155:$Z$1048576,MATCH($A967,'Hoja de Trabajo para listado'!$A$155:$A$1048576,0),MATCH((CUADRO!N$5&amp;$E967),'Hoja de Trabajo para listado'!$A$151:$Z$151,0)),0)+IFERROR(INDEX('Hoja de Trabajo para listado'!$AB$155:$BA$1048576,MATCH($A967,'Hoja de Trabajo para listado'!$AB$155:$AB$1048576,0),MATCH((CUADRO!N$5&amp;$E967),'Hoja de Trabajo para listado'!$AB$151:$BA$151,0)),0)+IFERROR(INDEX('Hoja de Trabajo para listado'!$BC$155:$CB$1048576,MATCH($A967,'Hoja de Trabajo para listado'!$BC$155:$BC$1048576,0),MATCH((CUADRO!N$5&amp;$E967),'Hoja de Trabajo para listado'!$BC$151:$CB$151,0)),0)+IFERROR(INDEX('Hoja de Trabajo para listado'!$DE$153:$DG$274,MATCH($A967,'Hoja de Trabajo para listado'!$DE$153:$DE$1048576,0),MATCH((CUADRO!N$5&amp;$E967),'Hoja de Trabajo para listado'!$DE$151:$DG$151,0)),0)+IFERROR(INDEX('Hoja de Trabajo para listado'!$CD$155:$DC$1048576,MATCH($A967,'Hoja de Trabajo para listado'!$CD$155:$CD$1048576,0),MATCH((CUADRO!N$5&amp;$E967),'Hoja de Trabajo para listado'!$CD$151:$DC$151,0)),0)</f>
        <v>0</v>
      </c>
      <c r="O967" s="245">
        <f ca="1">+IFERROR(INDEX('Hoja de Trabajo para listado'!$A$155:$Z$1048576,MATCH($A967,'Hoja de Trabajo para listado'!$A$155:$A$1048576,0),MATCH((CUADRO!O$5&amp;$E967),'Hoja de Trabajo para listado'!$A$151:$Z$151,0)),0)+IFERROR(INDEX('Hoja de Trabajo para listado'!$AB$155:$BA$1048576,MATCH($A967,'Hoja de Trabajo para listado'!$AB$155:$AB$1048576,0),MATCH((CUADRO!O$5&amp;$E967),'Hoja de Trabajo para listado'!$AB$151:$BA$151,0)),0)+IFERROR(INDEX('Hoja de Trabajo para listado'!$BC$155:$CB$1048576,MATCH($A967,'Hoja de Trabajo para listado'!$BC$155:$BC$1048576,0),MATCH((CUADRO!O$5&amp;$E967),'Hoja de Trabajo para listado'!$BC$151:$CB$151,0)),0)+IFERROR(INDEX('Hoja de Trabajo para listado'!$DE$153:$DG$274,MATCH($A967,'Hoja de Trabajo para listado'!$DE$153:$DE$1048576,0),MATCH((CUADRO!O$5&amp;$E967),'Hoja de Trabajo para listado'!$DE$151:$DG$151,0)),0)+IFERROR(INDEX('Hoja de Trabajo para listado'!$CD$155:$DC$1048576,MATCH($A967,'Hoja de Trabajo para listado'!$CD$155:$CD$1048576,0),MATCH((CUADRO!O$5&amp;$E967),'Hoja de Trabajo para listado'!$CD$151:$DC$151,0)),0)</f>
        <v>0</v>
      </c>
      <c r="P967" s="245">
        <f ca="1">+IFERROR(INDEX('Hoja de Trabajo para listado'!$A$155:$Z$1048576,MATCH($A967,'Hoja de Trabajo para listado'!$A$155:$A$1048576,0),MATCH((CUADRO!P$5&amp;$E967),'Hoja de Trabajo para listado'!$A$151:$Z$151,0)),0)+IFERROR(INDEX('Hoja de Trabajo para listado'!$AB$155:$BA$1048576,MATCH($A967,'Hoja de Trabajo para listado'!$AB$155:$AB$1048576,0),MATCH((CUADRO!P$5&amp;$E967),'Hoja de Trabajo para listado'!$AB$151:$BA$151,0)),0)+IFERROR(INDEX('Hoja de Trabajo para listado'!$BC$155:$CB$1048576,MATCH($A967,'Hoja de Trabajo para listado'!$BC$155:$BC$1048576,0),MATCH((CUADRO!P$5&amp;$E967),'Hoja de Trabajo para listado'!$BC$151:$CB$151,0)),0)+IFERROR(INDEX('Hoja de Trabajo para listado'!$DE$153:$DG$274,MATCH($A967,'Hoja de Trabajo para listado'!$DE$153:$DE$1048576,0),MATCH((CUADRO!P$5&amp;$E967),'Hoja de Trabajo para listado'!$DE$151:$DG$151,0)),0)+IFERROR(INDEX('Hoja de Trabajo para listado'!$CD$155:$DC$1048576,MATCH($A967,'Hoja de Trabajo para listado'!$CD$155:$CD$1048576,0),MATCH((CUADRO!P$5&amp;$E967),'Hoja de Trabajo para listado'!$CD$151:$DC$151,0)),0)</f>
        <v>0</v>
      </c>
      <c r="Q967" s="245">
        <f ca="1">+IFERROR(INDEX('Hoja de Trabajo para listado'!$A$155:$Z$1048576,MATCH($A967,'Hoja de Trabajo para listado'!$A$155:$A$1048576,0),MATCH((CUADRO!Q$5&amp;$E967),'Hoja de Trabajo para listado'!$A$151:$Z$151,0)),0)+IFERROR(INDEX('Hoja de Trabajo para listado'!$AB$155:$BA$1048576,MATCH($A967,'Hoja de Trabajo para listado'!$AB$155:$AB$1048576,0),MATCH((CUADRO!Q$5&amp;$E967),'Hoja de Trabajo para listado'!$AB$151:$BA$151,0)),0)+IFERROR(INDEX('Hoja de Trabajo para listado'!$BC$155:$CB$1048576,MATCH($A967,'Hoja de Trabajo para listado'!$BC$155:$BC$1048576,0),MATCH((CUADRO!Q$5&amp;$E967),'Hoja de Trabajo para listado'!$BC$151:$CB$151,0)),0)+IFERROR(INDEX('Hoja de Trabajo para listado'!$DE$153:$DG$274,MATCH($A967,'Hoja de Trabajo para listado'!$DE$153:$DE$1048576,0),MATCH((CUADRO!Q$5&amp;$E967),'Hoja de Trabajo para listado'!$DE$151:$DG$151,0)),0)+IFERROR(INDEX('Hoja de Trabajo para listado'!$CD$155:$DC$1048576,MATCH($A967,'Hoja de Trabajo para listado'!$CD$155:$CD$1048576,0),MATCH((CUADRO!Q$5&amp;$E967),'Hoja de Trabajo para listado'!$CD$151:$DC$151,0)),0)</f>
        <v>0</v>
      </c>
      <c r="R967" s="245">
        <f t="shared" ca="1" si="33"/>
        <v>0</v>
      </c>
      <c r="S967" s="259">
        <f ca="1">+R966+R967</f>
        <v>0</v>
      </c>
      <c r="T967" s="245">
        <f ca="1">+S967</f>
        <v>0</v>
      </c>
      <c r="U967" s="244">
        <f t="shared" si="34"/>
        <v>2</v>
      </c>
      <c r="V967" s="333" t="str">
        <f>+VLOOKUP(A967,bd_lista!$A$3:$E$590,5,FALSE)</f>
        <v>Gobiernos Autonomos Municipales</v>
      </c>
      <c r="W967" s="392"/>
      <c r="X967" s="242">
        <f>+VLOOKUP(A967,[4]Sheet1!$A$13:$D$744,4,FALSE)</f>
        <v>0</v>
      </c>
      <c r="Y967" s="242" t="e">
        <f>+VLOOKUP(X967,bd_lista!$A$3:$C$590,3,FALSE)</f>
        <v>#N/A</v>
      </c>
      <c r="Z967" s="292"/>
      <c r="AA967" s="293"/>
    </row>
    <row r="968" spans="1:27" customFormat="1" ht="15" hidden="1" customHeight="1">
      <c r="A968" s="32">
        <v>1717</v>
      </c>
      <c r="B968" s="387">
        <f>+A968</f>
        <v>1717</v>
      </c>
      <c r="C968" s="247" t="str">
        <f>+VLOOKUP(A968,bd_lista!$A$3:$C$590,3,FALSE)</f>
        <v>Gobierno Autónomo Municipal de Santa Rosa del Sara</v>
      </c>
      <c r="D968" s="389" t="str">
        <f>+C968</f>
        <v>Gobierno Autónomo Municipal de Santa Rosa del Sara</v>
      </c>
      <c r="E968" s="242" t="s">
        <v>1304</v>
      </c>
      <c r="F968" s="243">
        <f ca="1">+IFERROR(INDEX('Hoja de Trabajo para listado'!$A$155:$Z$1048576,MATCH($A968,'Hoja de Trabajo para listado'!$A$155:$A$1048576,0),MATCH((CUADRO!F$5&amp;$E968),'Hoja de Trabajo para listado'!$A$151:$Z$151,0)),0)+IFERROR(INDEX('Hoja de Trabajo para listado'!$AB$155:$BA$1048576,MATCH($A968,'Hoja de Trabajo para listado'!$AB$155:$AB$1048576,0),MATCH((CUADRO!F$5&amp;$E968),'Hoja de Trabajo para listado'!$AB$151:$BA$151,0)),0)+IFERROR(INDEX('Hoja de Trabajo para listado'!$BC$155:$CB$1048576,MATCH($A968,'Hoja de Trabajo para listado'!$BC$155:$BC$1048576,0),MATCH((CUADRO!F$5&amp;$E968),'Hoja de Trabajo para listado'!$BC$151:$CB$151,0)),0)+IFERROR(INDEX('Hoja de Trabajo para listado'!$DE$153:$DG$274,MATCH($A968,'Hoja de Trabajo para listado'!$DE$153:$DE$1048576,0),MATCH((CUADRO!F$5&amp;$E968),'Hoja de Trabajo para listado'!$DE$151:$DG$151,0)),0)+IFERROR(INDEX('Hoja de Trabajo para listado'!$CD$155:$DC$1048576,MATCH($A968,'Hoja de Trabajo para listado'!$CD$155:$CD$1048576,0),MATCH((CUADRO!F$5&amp;$E968),'Hoja de Trabajo para listado'!$CD$151:$DC$151,0)),0)</f>
        <v>0</v>
      </c>
      <c r="G968" s="243">
        <f ca="1">+IFERROR(INDEX('Hoja de Trabajo para listado'!$A$155:$Z$1048576,MATCH($A968,'Hoja de Trabajo para listado'!$A$155:$A$1048576,0),MATCH((CUADRO!G$5&amp;$E968),'Hoja de Trabajo para listado'!$A$151:$Z$151,0)),0)+IFERROR(INDEX('Hoja de Trabajo para listado'!$AB$155:$BA$1048576,MATCH($A968,'Hoja de Trabajo para listado'!$AB$155:$AB$1048576,0),MATCH((CUADRO!G$5&amp;$E968),'Hoja de Trabajo para listado'!$AB$151:$BA$151,0)),0)+IFERROR(INDEX('Hoja de Trabajo para listado'!$BC$155:$CB$1048576,MATCH($A968,'Hoja de Trabajo para listado'!$BC$155:$BC$1048576,0),MATCH((CUADRO!G$5&amp;$E968),'Hoja de Trabajo para listado'!$BC$151:$CB$151,0)),0)+IFERROR(INDEX('Hoja de Trabajo para listado'!$DE$153:$DG$274,MATCH($A968,'Hoja de Trabajo para listado'!$DE$153:$DE$1048576,0),MATCH((CUADRO!G$5&amp;$E968),'Hoja de Trabajo para listado'!$DE$151:$DG$151,0)),0)+IFERROR(INDEX('Hoja de Trabajo para listado'!$CD$155:$DC$1048576,MATCH($A968,'Hoja de Trabajo para listado'!$CD$155:$CD$1048576,0),MATCH((CUADRO!G$5&amp;$E968),'Hoja de Trabajo para listado'!$CD$151:$DC$151,0)),0)</f>
        <v>0</v>
      </c>
      <c r="H968" s="243">
        <f ca="1">+IFERROR(INDEX('Hoja de Trabajo para listado'!$A$155:$Z$1048576,MATCH($A968,'Hoja de Trabajo para listado'!$A$155:$A$1048576,0),MATCH((CUADRO!H$5&amp;$E968),'Hoja de Trabajo para listado'!$A$151:$Z$151,0)),0)+IFERROR(INDEX('Hoja de Trabajo para listado'!$AB$155:$BA$1048576,MATCH($A968,'Hoja de Trabajo para listado'!$AB$155:$AB$1048576,0),MATCH((CUADRO!H$5&amp;$E968),'Hoja de Trabajo para listado'!$AB$151:$BA$151,0)),0)+IFERROR(INDEX('Hoja de Trabajo para listado'!$BC$155:$CB$1048576,MATCH($A968,'Hoja de Trabajo para listado'!$BC$155:$BC$1048576,0),MATCH((CUADRO!H$5&amp;$E968),'Hoja de Trabajo para listado'!$BC$151:$CB$151,0)),0)+IFERROR(INDEX('Hoja de Trabajo para listado'!$DE$153:$DG$274,MATCH($A968,'Hoja de Trabajo para listado'!$DE$153:$DE$1048576,0),MATCH((CUADRO!H$5&amp;$E968),'Hoja de Trabajo para listado'!$DE$151:$DG$151,0)),0)+IFERROR(INDEX('Hoja de Trabajo para listado'!$CD$155:$DC$1048576,MATCH($A968,'Hoja de Trabajo para listado'!$CD$155:$CD$1048576,0),MATCH((CUADRO!H$5&amp;$E968),'Hoja de Trabajo para listado'!$CD$151:$DC$151,0)),0)</f>
        <v>0</v>
      </c>
      <c r="I968" s="243">
        <f ca="1">+IFERROR(INDEX('Hoja de Trabajo para listado'!$A$155:$Z$1048576,MATCH($A968,'Hoja de Trabajo para listado'!$A$155:$A$1048576,0),MATCH((CUADRO!I$5&amp;$E968),'Hoja de Trabajo para listado'!$A$151:$Z$151,0)),0)+IFERROR(INDEX('Hoja de Trabajo para listado'!$AB$155:$BA$1048576,MATCH($A968,'Hoja de Trabajo para listado'!$AB$155:$AB$1048576,0),MATCH((CUADRO!I$5&amp;$E968),'Hoja de Trabajo para listado'!$AB$151:$BA$151,0)),0)+IFERROR(INDEX('Hoja de Trabajo para listado'!$BC$155:$CB$1048576,MATCH($A968,'Hoja de Trabajo para listado'!$BC$155:$BC$1048576,0),MATCH((CUADRO!I$5&amp;$E968),'Hoja de Trabajo para listado'!$BC$151:$CB$151,0)),0)+IFERROR(INDEX('Hoja de Trabajo para listado'!$DE$153:$DG$274,MATCH($A968,'Hoja de Trabajo para listado'!$DE$153:$DE$1048576,0),MATCH((CUADRO!I$5&amp;$E968),'Hoja de Trabajo para listado'!$DE$151:$DG$151,0)),0)+IFERROR(INDEX('Hoja de Trabajo para listado'!$CD$155:$DC$1048576,MATCH($A968,'Hoja de Trabajo para listado'!$CD$155:$CD$1048576,0),MATCH((CUADRO!I$5&amp;$E968),'Hoja de Trabajo para listado'!$CD$151:$DC$151,0)),0)</f>
        <v>0</v>
      </c>
      <c r="J968" s="243">
        <f ca="1">+IFERROR(INDEX('Hoja de Trabajo para listado'!$A$155:$Z$1048576,MATCH($A968,'Hoja de Trabajo para listado'!$A$155:$A$1048576,0),MATCH((CUADRO!J$5&amp;$E968),'Hoja de Trabajo para listado'!$A$151:$Z$151,0)),0)+IFERROR(INDEX('Hoja de Trabajo para listado'!$AB$155:$BA$1048576,MATCH($A968,'Hoja de Trabajo para listado'!$AB$155:$AB$1048576,0),MATCH((CUADRO!J$5&amp;$E968),'Hoja de Trabajo para listado'!$AB$151:$BA$151,0)),0)+IFERROR(INDEX('Hoja de Trabajo para listado'!$BC$155:$CB$1048576,MATCH($A968,'Hoja de Trabajo para listado'!$BC$155:$BC$1048576,0),MATCH((CUADRO!J$5&amp;$E968),'Hoja de Trabajo para listado'!$BC$151:$CB$151,0)),0)+IFERROR(INDEX('Hoja de Trabajo para listado'!$DE$153:$DG$274,MATCH($A968,'Hoja de Trabajo para listado'!$DE$153:$DE$1048576,0),MATCH((CUADRO!J$5&amp;$E968),'Hoja de Trabajo para listado'!$DE$151:$DG$151,0)),0)+IFERROR(INDEX('Hoja de Trabajo para listado'!$CD$155:$DC$1048576,MATCH($A968,'Hoja de Trabajo para listado'!$CD$155:$CD$1048576,0),MATCH((CUADRO!J$5&amp;$E968),'Hoja de Trabajo para listado'!$CD$151:$DC$151,0)),0)</f>
        <v>0</v>
      </c>
      <c r="K968" s="243">
        <f ca="1">+IFERROR(INDEX('Hoja de Trabajo para listado'!$A$155:$Z$1048576,MATCH($A968,'Hoja de Trabajo para listado'!$A$155:$A$1048576,0),MATCH((CUADRO!K$5&amp;$E968),'Hoja de Trabajo para listado'!$A$151:$Z$151,0)),0)+IFERROR(INDEX('Hoja de Trabajo para listado'!$AB$155:$BA$1048576,MATCH($A968,'Hoja de Trabajo para listado'!$AB$155:$AB$1048576,0),MATCH((CUADRO!K$5&amp;$E968),'Hoja de Trabajo para listado'!$AB$151:$BA$151,0)),0)+IFERROR(INDEX('Hoja de Trabajo para listado'!$BC$155:$CB$1048576,MATCH($A968,'Hoja de Trabajo para listado'!$BC$155:$BC$1048576,0),MATCH((CUADRO!K$5&amp;$E968),'Hoja de Trabajo para listado'!$BC$151:$CB$151,0)),0)+IFERROR(INDEX('Hoja de Trabajo para listado'!$DE$153:$DG$274,MATCH($A968,'Hoja de Trabajo para listado'!$DE$153:$DE$1048576,0),MATCH((CUADRO!K$5&amp;$E968),'Hoja de Trabajo para listado'!$DE$151:$DG$151,0)),0)+IFERROR(INDEX('Hoja de Trabajo para listado'!$CD$155:$DC$1048576,MATCH($A968,'Hoja de Trabajo para listado'!$CD$155:$CD$1048576,0),MATCH((CUADRO!K$5&amp;$E968),'Hoja de Trabajo para listado'!$CD$151:$DC$151,0)),0)</f>
        <v>0</v>
      </c>
      <c r="L968" s="243">
        <f ca="1">+IFERROR(INDEX('Hoja de Trabajo para listado'!$A$155:$Z$1048576,MATCH($A968,'Hoja de Trabajo para listado'!$A$155:$A$1048576,0),MATCH((CUADRO!L$5&amp;$E968),'Hoja de Trabajo para listado'!$A$151:$Z$151,0)),0)+IFERROR(INDEX('Hoja de Trabajo para listado'!$AB$155:$BA$1048576,MATCH($A968,'Hoja de Trabajo para listado'!$AB$155:$AB$1048576,0),MATCH((CUADRO!L$5&amp;$E968),'Hoja de Trabajo para listado'!$AB$151:$BA$151,0)),0)+IFERROR(INDEX('Hoja de Trabajo para listado'!$BC$155:$CB$1048576,MATCH($A968,'Hoja de Trabajo para listado'!$BC$155:$BC$1048576,0),MATCH((CUADRO!L$5&amp;$E968),'Hoja de Trabajo para listado'!$BC$151:$CB$151,0)),0)+IFERROR(INDEX('Hoja de Trabajo para listado'!$DE$153:$DG$274,MATCH($A968,'Hoja de Trabajo para listado'!$DE$153:$DE$1048576,0),MATCH((CUADRO!L$5&amp;$E968),'Hoja de Trabajo para listado'!$DE$151:$DG$151,0)),0)+IFERROR(INDEX('Hoja de Trabajo para listado'!$CD$155:$DC$1048576,MATCH($A968,'Hoja de Trabajo para listado'!$CD$155:$CD$1048576,0),MATCH((CUADRO!L$5&amp;$E968),'Hoja de Trabajo para listado'!$CD$151:$DC$151,0)),0)</f>
        <v>0</v>
      </c>
      <c r="M968" s="243">
        <f ca="1">+IFERROR(INDEX('Hoja de Trabajo para listado'!$A$155:$Z$1048576,MATCH($A968,'Hoja de Trabajo para listado'!$A$155:$A$1048576,0),MATCH((CUADRO!M$5&amp;$E968),'Hoja de Trabajo para listado'!$A$151:$Z$151,0)),0)+IFERROR(INDEX('Hoja de Trabajo para listado'!$AB$155:$BA$1048576,MATCH($A968,'Hoja de Trabajo para listado'!$AB$155:$AB$1048576,0),MATCH((CUADRO!M$5&amp;$E968),'Hoja de Trabajo para listado'!$AB$151:$BA$151,0)),0)+IFERROR(INDEX('Hoja de Trabajo para listado'!$BC$155:$CB$1048576,MATCH($A968,'Hoja de Trabajo para listado'!$BC$155:$BC$1048576,0),MATCH((CUADRO!M$5&amp;$E968),'Hoja de Trabajo para listado'!$BC$151:$CB$151,0)),0)+IFERROR(INDEX('Hoja de Trabajo para listado'!$DE$153:$DG$274,MATCH($A968,'Hoja de Trabajo para listado'!$DE$153:$DE$1048576,0),MATCH((CUADRO!M$5&amp;$E968),'Hoja de Trabajo para listado'!$DE$151:$DG$151,0)),0)+IFERROR(INDEX('Hoja de Trabajo para listado'!$CD$155:$DC$1048576,MATCH($A968,'Hoja de Trabajo para listado'!$CD$155:$CD$1048576,0),MATCH((CUADRO!M$5&amp;$E968),'Hoja de Trabajo para listado'!$CD$151:$DC$151,0)),0)</f>
        <v>0</v>
      </c>
      <c r="N968" s="243">
        <f ca="1">+IFERROR(INDEX('Hoja de Trabajo para listado'!$A$155:$Z$1048576,MATCH($A968,'Hoja de Trabajo para listado'!$A$155:$A$1048576,0),MATCH((CUADRO!N$5&amp;$E968),'Hoja de Trabajo para listado'!$A$151:$Z$151,0)),0)+IFERROR(INDEX('Hoja de Trabajo para listado'!$AB$155:$BA$1048576,MATCH($A968,'Hoja de Trabajo para listado'!$AB$155:$AB$1048576,0),MATCH((CUADRO!N$5&amp;$E968),'Hoja de Trabajo para listado'!$AB$151:$BA$151,0)),0)+IFERROR(INDEX('Hoja de Trabajo para listado'!$BC$155:$CB$1048576,MATCH($A968,'Hoja de Trabajo para listado'!$BC$155:$BC$1048576,0),MATCH((CUADRO!N$5&amp;$E968),'Hoja de Trabajo para listado'!$BC$151:$CB$151,0)),0)+IFERROR(INDEX('Hoja de Trabajo para listado'!$DE$153:$DG$274,MATCH($A968,'Hoja de Trabajo para listado'!$DE$153:$DE$1048576,0),MATCH((CUADRO!N$5&amp;$E968),'Hoja de Trabajo para listado'!$DE$151:$DG$151,0)),0)+IFERROR(INDEX('Hoja de Trabajo para listado'!$CD$155:$DC$1048576,MATCH($A968,'Hoja de Trabajo para listado'!$CD$155:$CD$1048576,0),MATCH((CUADRO!N$5&amp;$E968),'Hoja de Trabajo para listado'!$CD$151:$DC$151,0)),0)</f>
        <v>0</v>
      </c>
      <c r="O968" s="243">
        <f ca="1">+IFERROR(INDEX('Hoja de Trabajo para listado'!$A$155:$Z$1048576,MATCH($A968,'Hoja de Trabajo para listado'!$A$155:$A$1048576,0),MATCH((CUADRO!O$5&amp;$E968),'Hoja de Trabajo para listado'!$A$151:$Z$151,0)),0)+IFERROR(INDEX('Hoja de Trabajo para listado'!$AB$155:$BA$1048576,MATCH($A968,'Hoja de Trabajo para listado'!$AB$155:$AB$1048576,0),MATCH((CUADRO!O$5&amp;$E968),'Hoja de Trabajo para listado'!$AB$151:$BA$151,0)),0)+IFERROR(INDEX('Hoja de Trabajo para listado'!$BC$155:$CB$1048576,MATCH($A968,'Hoja de Trabajo para listado'!$BC$155:$BC$1048576,0),MATCH((CUADRO!O$5&amp;$E968),'Hoja de Trabajo para listado'!$BC$151:$CB$151,0)),0)+IFERROR(INDEX('Hoja de Trabajo para listado'!$DE$153:$DG$274,MATCH($A968,'Hoja de Trabajo para listado'!$DE$153:$DE$1048576,0),MATCH((CUADRO!O$5&amp;$E968),'Hoja de Trabajo para listado'!$DE$151:$DG$151,0)),0)+IFERROR(INDEX('Hoja de Trabajo para listado'!$CD$155:$DC$1048576,MATCH($A968,'Hoja de Trabajo para listado'!$CD$155:$CD$1048576,0),MATCH((CUADRO!O$5&amp;$E968),'Hoja de Trabajo para listado'!$CD$151:$DC$151,0)),0)</f>
        <v>0</v>
      </c>
      <c r="P968" s="243">
        <f ca="1">+IFERROR(INDEX('Hoja de Trabajo para listado'!$A$155:$Z$1048576,MATCH($A968,'Hoja de Trabajo para listado'!$A$155:$A$1048576,0),MATCH((CUADRO!P$5&amp;$E968),'Hoja de Trabajo para listado'!$A$151:$Z$151,0)),0)+IFERROR(INDEX('Hoja de Trabajo para listado'!$AB$155:$BA$1048576,MATCH($A968,'Hoja de Trabajo para listado'!$AB$155:$AB$1048576,0),MATCH((CUADRO!P$5&amp;$E968),'Hoja de Trabajo para listado'!$AB$151:$BA$151,0)),0)+IFERROR(INDEX('Hoja de Trabajo para listado'!$BC$155:$CB$1048576,MATCH($A968,'Hoja de Trabajo para listado'!$BC$155:$BC$1048576,0),MATCH((CUADRO!P$5&amp;$E968),'Hoja de Trabajo para listado'!$BC$151:$CB$151,0)),0)+IFERROR(INDEX('Hoja de Trabajo para listado'!$DE$153:$DG$274,MATCH($A968,'Hoja de Trabajo para listado'!$DE$153:$DE$1048576,0),MATCH((CUADRO!P$5&amp;$E968),'Hoja de Trabajo para listado'!$DE$151:$DG$151,0)),0)+IFERROR(INDEX('Hoja de Trabajo para listado'!$CD$155:$DC$1048576,MATCH($A968,'Hoja de Trabajo para listado'!$CD$155:$CD$1048576,0),MATCH((CUADRO!P$5&amp;$E968),'Hoja de Trabajo para listado'!$CD$151:$DC$151,0)),0)</f>
        <v>0</v>
      </c>
      <c r="Q968" s="243">
        <f ca="1">+IFERROR(INDEX('Hoja de Trabajo para listado'!$A$155:$Z$1048576,MATCH($A968,'Hoja de Trabajo para listado'!$A$155:$A$1048576,0),MATCH((CUADRO!Q$5&amp;$E968),'Hoja de Trabajo para listado'!$A$151:$Z$151,0)),0)+IFERROR(INDEX('Hoja de Trabajo para listado'!$AB$155:$BA$1048576,MATCH($A968,'Hoja de Trabajo para listado'!$AB$155:$AB$1048576,0),MATCH((CUADRO!Q$5&amp;$E968),'Hoja de Trabajo para listado'!$AB$151:$BA$151,0)),0)+IFERROR(INDEX('Hoja de Trabajo para listado'!$BC$155:$CB$1048576,MATCH($A968,'Hoja de Trabajo para listado'!$BC$155:$BC$1048576,0),MATCH((CUADRO!Q$5&amp;$E968),'Hoja de Trabajo para listado'!$BC$151:$CB$151,0)),0)+IFERROR(INDEX('Hoja de Trabajo para listado'!$DE$153:$DG$274,MATCH($A968,'Hoja de Trabajo para listado'!$DE$153:$DE$1048576,0),MATCH((CUADRO!Q$5&amp;$E968),'Hoja de Trabajo para listado'!$DE$151:$DG$151,0)),0)+IFERROR(INDEX('Hoja de Trabajo para listado'!$CD$155:$DC$1048576,MATCH($A968,'Hoja de Trabajo para listado'!$CD$155:$CD$1048576,0),MATCH((CUADRO!Q$5&amp;$E968),'Hoja de Trabajo para listado'!$CD$151:$DC$151,0)),0)</f>
        <v>0</v>
      </c>
      <c r="R968" s="243">
        <f t="shared" ca="1" si="33"/>
        <v>0</v>
      </c>
      <c r="S968" s="249"/>
      <c r="T968" s="243">
        <f ca="1">+T969</f>
        <v>0</v>
      </c>
      <c r="U968" s="242">
        <f t="shared" si="34"/>
        <v>1</v>
      </c>
      <c r="V968" s="333" t="str">
        <f>+VLOOKUP(A968,bd_lista!$A$3:$E$590,5,FALSE)</f>
        <v>Gobiernos Autonomos Municipales</v>
      </c>
      <c r="W968" s="391" t="str">
        <f>+V968</f>
        <v>Gobiernos Autonomos Municipales</v>
      </c>
      <c r="X968" s="242">
        <f>+VLOOKUP(A968,[4]Sheet1!$A$13:$D$744,4,FALSE)</f>
        <v>0</v>
      </c>
      <c r="Y968" s="242" t="e">
        <f>+VLOOKUP(X968,bd_lista!$A$3:$C$590,3,FALSE)</f>
        <v>#N/A</v>
      </c>
      <c r="Z968" s="294">
        <f>+X968</f>
        <v>0</v>
      </c>
      <c r="AA968" s="295" t="e">
        <f>+Y968</f>
        <v>#N/A</v>
      </c>
    </row>
    <row r="969" spans="1:27" customFormat="1" ht="15" hidden="1" customHeight="1">
      <c r="A969" s="32">
        <v>1717</v>
      </c>
      <c r="B969" s="388"/>
      <c r="C969" s="247" t="str">
        <f>+VLOOKUP(A969,bd_lista!$A$3:$C$590,3,FALSE)</f>
        <v>Gobierno Autónomo Municipal de Santa Rosa del Sara</v>
      </c>
      <c r="D969" s="390"/>
      <c r="E969" s="244" t="s">
        <v>1305</v>
      </c>
      <c r="F969" s="245">
        <f ca="1">+IFERROR(INDEX('Hoja de Trabajo para listado'!$A$155:$Z$1048576,MATCH($A969,'Hoja de Trabajo para listado'!$A$155:$A$1048576,0),MATCH((CUADRO!F$5&amp;$E969),'Hoja de Trabajo para listado'!$A$151:$Z$151,0)),0)+IFERROR(INDEX('Hoja de Trabajo para listado'!$AB$155:$BA$1048576,MATCH($A969,'Hoja de Trabajo para listado'!$AB$155:$AB$1048576,0),MATCH((CUADRO!F$5&amp;$E969),'Hoja de Trabajo para listado'!$AB$151:$BA$151,0)),0)+IFERROR(INDEX('Hoja de Trabajo para listado'!$BC$155:$CB$1048576,MATCH($A969,'Hoja de Trabajo para listado'!$BC$155:$BC$1048576,0),MATCH((CUADRO!F$5&amp;$E969),'Hoja de Trabajo para listado'!$BC$151:$CB$151,0)),0)+IFERROR(INDEX('Hoja de Trabajo para listado'!$DE$153:$DG$274,MATCH($A969,'Hoja de Trabajo para listado'!$DE$153:$DE$1048576,0),MATCH((CUADRO!F$5&amp;$E969),'Hoja de Trabajo para listado'!$DE$151:$DG$151,0)),0)+IFERROR(INDEX('Hoja de Trabajo para listado'!$CD$155:$DC$1048576,MATCH($A969,'Hoja de Trabajo para listado'!$CD$155:$CD$1048576,0),MATCH((CUADRO!F$5&amp;$E969),'Hoja de Trabajo para listado'!$CD$151:$DC$151,0)),0)</f>
        <v>0</v>
      </c>
      <c r="G969" s="245">
        <f ca="1">+IFERROR(INDEX('Hoja de Trabajo para listado'!$A$155:$Z$1048576,MATCH($A969,'Hoja de Trabajo para listado'!$A$155:$A$1048576,0),MATCH((CUADRO!G$5&amp;$E969),'Hoja de Trabajo para listado'!$A$151:$Z$151,0)),0)+IFERROR(INDEX('Hoja de Trabajo para listado'!$AB$155:$BA$1048576,MATCH($A969,'Hoja de Trabajo para listado'!$AB$155:$AB$1048576,0),MATCH((CUADRO!G$5&amp;$E969),'Hoja de Trabajo para listado'!$AB$151:$BA$151,0)),0)+IFERROR(INDEX('Hoja de Trabajo para listado'!$BC$155:$CB$1048576,MATCH($A969,'Hoja de Trabajo para listado'!$BC$155:$BC$1048576,0),MATCH((CUADRO!G$5&amp;$E969),'Hoja de Trabajo para listado'!$BC$151:$CB$151,0)),0)+IFERROR(INDEX('Hoja de Trabajo para listado'!$DE$153:$DG$274,MATCH($A969,'Hoja de Trabajo para listado'!$DE$153:$DE$1048576,0),MATCH((CUADRO!G$5&amp;$E969),'Hoja de Trabajo para listado'!$DE$151:$DG$151,0)),0)+IFERROR(INDEX('Hoja de Trabajo para listado'!$CD$155:$DC$1048576,MATCH($A969,'Hoja de Trabajo para listado'!$CD$155:$CD$1048576,0),MATCH((CUADRO!G$5&amp;$E969),'Hoja de Trabajo para listado'!$CD$151:$DC$151,0)),0)</f>
        <v>0</v>
      </c>
      <c r="H969" s="245">
        <f ca="1">+IFERROR(INDEX('Hoja de Trabajo para listado'!$A$155:$Z$1048576,MATCH($A969,'Hoja de Trabajo para listado'!$A$155:$A$1048576,0),MATCH((CUADRO!H$5&amp;$E969),'Hoja de Trabajo para listado'!$A$151:$Z$151,0)),0)+IFERROR(INDEX('Hoja de Trabajo para listado'!$AB$155:$BA$1048576,MATCH($A969,'Hoja de Trabajo para listado'!$AB$155:$AB$1048576,0),MATCH((CUADRO!H$5&amp;$E969),'Hoja de Trabajo para listado'!$AB$151:$BA$151,0)),0)+IFERROR(INDEX('Hoja de Trabajo para listado'!$BC$155:$CB$1048576,MATCH($A969,'Hoja de Trabajo para listado'!$BC$155:$BC$1048576,0),MATCH((CUADRO!H$5&amp;$E969),'Hoja de Trabajo para listado'!$BC$151:$CB$151,0)),0)+IFERROR(INDEX('Hoja de Trabajo para listado'!$DE$153:$DG$274,MATCH($A969,'Hoja de Trabajo para listado'!$DE$153:$DE$1048576,0),MATCH((CUADRO!H$5&amp;$E969),'Hoja de Trabajo para listado'!$DE$151:$DG$151,0)),0)+IFERROR(INDEX('Hoja de Trabajo para listado'!$CD$155:$DC$1048576,MATCH($A969,'Hoja de Trabajo para listado'!$CD$155:$CD$1048576,0),MATCH((CUADRO!H$5&amp;$E969),'Hoja de Trabajo para listado'!$CD$151:$DC$151,0)),0)</f>
        <v>0</v>
      </c>
      <c r="I969" s="245">
        <f ca="1">+IFERROR(INDEX('Hoja de Trabajo para listado'!$A$155:$Z$1048576,MATCH($A969,'Hoja de Trabajo para listado'!$A$155:$A$1048576,0),MATCH((CUADRO!I$5&amp;$E969),'Hoja de Trabajo para listado'!$A$151:$Z$151,0)),0)+IFERROR(INDEX('Hoja de Trabajo para listado'!$AB$155:$BA$1048576,MATCH($A969,'Hoja de Trabajo para listado'!$AB$155:$AB$1048576,0),MATCH((CUADRO!I$5&amp;$E969),'Hoja de Trabajo para listado'!$AB$151:$BA$151,0)),0)+IFERROR(INDEX('Hoja de Trabajo para listado'!$BC$155:$CB$1048576,MATCH($A969,'Hoja de Trabajo para listado'!$BC$155:$BC$1048576,0),MATCH((CUADRO!I$5&amp;$E969),'Hoja de Trabajo para listado'!$BC$151:$CB$151,0)),0)+IFERROR(INDEX('Hoja de Trabajo para listado'!$DE$153:$DG$274,MATCH($A969,'Hoja de Trabajo para listado'!$DE$153:$DE$1048576,0),MATCH((CUADRO!I$5&amp;$E969),'Hoja de Trabajo para listado'!$DE$151:$DG$151,0)),0)+IFERROR(INDEX('Hoja de Trabajo para listado'!$CD$155:$DC$1048576,MATCH($A969,'Hoja de Trabajo para listado'!$CD$155:$CD$1048576,0),MATCH((CUADRO!I$5&amp;$E969),'Hoja de Trabajo para listado'!$CD$151:$DC$151,0)),0)</f>
        <v>0</v>
      </c>
      <c r="J969" s="245">
        <f ca="1">+IFERROR(INDEX('Hoja de Trabajo para listado'!$A$155:$Z$1048576,MATCH($A969,'Hoja de Trabajo para listado'!$A$155:$A$1048576,0),MATCH((CUADRO!J$5&amp;$E969),'Hoja de Trabajo para listado'!$A$151:$Z$151,0)),0)+IFERROR(INDEX('Hoja de Trabajo para listado'!$AB$155:$BA$1048576,MATCH($A969,'Hoja de Trabajo para listado'!$AB$155:$AB$1048576,0),MATCH((CUADRO!J$5&amp;$E969),'Hoja de Trabajo para listado'!$AB$151:$BA$151,0)),0)+IFERROR(INDEX('Hoja de Trabajo para listado'!$BC$155:$CB$1048576,MATCH($A969,'Hoja de Trabajo para listado'!$BC$155:$BC$1048576,0),MATCH((CUADRO!J$5&amp;$E969),'Hoja de Trabajo para listado'!$BC$151:$CB$151,0)),0)+IFERROR(INDEX('Hoja de Trabajo para listado'!$DE$153:$DG$274,MATCH($A969,'Hoja de Trabajo para listado'!$DE$153:$DE$1048576,0),MATCH((CUADRO!J$5&amp;$E969),'Hoja de Trabajo para listado'!$DE$151:$DG$151,0)),0)+IFERROR(INDEX('Hoja de Trabajo para listado'!$CD$155:$DC$1048576,MATCH($A969,'Hoja de Trabajo para listado'!$CD$155:$CD$1048576,0),MATCH((CUADRO!J$5&amp;$E969),'Hoja de Trabajo para listado'!$CD$151:$DC$151,0)),0)</f>
        <v>0</v>
      </c>
      <c r="K969" s="245">
        <f ca="1">+IFERROR(INDEX('Hoja de Trabajo para listado'!$A$155:$Z$1048576,MATCH($A969,'Hoja de Trabajo para listado'!$A$155:$A$1048576,0),MATCH((CUADRO!K$5&amp;$E969),'Hoja de Trabajo para listado'!$A$151:$Z$151,0)),0)+IFERROR(INDEX('Hoja de Trabajo para listado'!$AB$155:$BA$1048576,MATCH($A969,'Hoja de Trabajo para listado'!$AB$155:$AB$1048576,0),MATCH((CUADRO!K$5&amp;$E969),'Hoja de Trabajo para listado'!$AB$151:$BA$151,0)),0)+IFERROR(INDEX('Hoja de Trabajo para listado'!$BC$155:$CB$1048576,MATCH($A969,'Hoja de Trabajo para listado'!$BC$155:$BC$1048576,0),MATCH((CUADRO!K$5&amp;$E969),'Hoja de Trabajo para listado'!$BC$151:$CB$151,0)),0)+IFERROR(INDEX('Hoja de Trabajo para listado'!$DE$153:$DG$274,MATCH($A969,'Hoja de Trabajo para listado'!$DE$153:$DE$1048576,0),MATCH((CUADRO!K$5&amp;$E969),'Hoja de Trabajo para listado'!$DE$151:$DG$151,0)),0)+IFERROR(INDEX('Hoja de Trabajo para listado'!$CD$155:$DC$1048576,MATCH($A969,'Hoja de Trabajo para listado'!$CD$155:$CD$1048576,0),MATCH((CUADRO!K$5&amp;$E969),'Hoja de Trabajo para listado'!$CD$151:$DC$151,0)),0)</f>
        <v>0</v>
      </c>
      <c r="L969" s="245">
        <f ca="1">+IFERROR(INDEX('Hoja de Trabajo para listado'!$A$155:$Z$1048576,MATCH($A969,'Hoja de Trabajo para listado'!$A$155:$A$1048576,0),MATCH((CUADRO!L$5&amp;$E969),'Hoja de Trabajo para listado'!$A$151:$Z$151,0)),0)+IFERROR(INDEX('Hoja de Trabajo para listado'!$AB$155:$BA$1048576,MATCH($A969,'Hoja de Trabajo para listado'!$AB$155:$AB$1048576,0),MATCH((CUADRO!L$5&amp;$E969),'Hoja de Trabajo para listado'!$AB$151:$BA$151,0)),0)+IFERROR(INDEX('Hoja de Trabajo para listado'!$BC$155:$CB$1048576,MATCH($A969,'Hoja de Trabajo para listado'!$BC$155:$BC$1048576,0),MATCH((CUADRO!L$5&amp;$E969),'Hoja de Trabajo para listado'!$BC$151:$CB$151,0)),0)+IFERROR(INDEX('Hoja de Trabajo para listado'!$DE$153:$DG$274,MATCH($A969,'Hoja de Trabajo para listado'!$DE$153:$DE$1048576,0),MATCH((CUADRO!L$5&amp;$E969),'Hoja de Trabajo para listado'!$DE$151:$DG$151,0)),0)+IFERROR(INDEX('Hoja de Trabajo para listado'!$CD$155:$DC$1048576,MATCH($A969,'Hoja de Trabajo para listado'!$CD$155:$CD$1048576,0),MATCH((CUADRO!L$5&amp;$E969),'Hoja de Trabajo para listado'!$CD$151:$DC$151,0)),0)</f>
        <v>0</v>
      </c>
      <c r="M969" s="245">
        <f ca="1">+IFERROR(INDEX('Hoja de Trabajo para listado'!$A$155:$Z$1048576,MATCH($A969,'Hoja de Trabajo para listado'!$A$155:$A$1048576,0),MATCH((CUADRO!M$5&amp;$E969),'Hoja de Trabajo para listado'!$A$151:$Z$151,0)),0)+IFERROR(INDEX('Hoja de Trabajo para listado'!$AB$155:$BA$1048576,MATCH($A969,'Hoja de Trabajo para listado'!$AB$155:$AB$1048576,0),MATCH((CUADRO!M$5&amp;$E969),'Hoja de Trabajo para listado'!$AB$151:$BA$151,0)),0)+IFERROR(INDEX('Hoja de Trabajo para listado'!$BC$155:$CB$1048576,MATCH($A969,'Hoja de Trabajo para listado'!$BC$155:$BC$1048576,0),MATCH((CUADRO!M$5&amp;$E969),'Hoja de Trabajo para listado'!$BC$151:$CB$151,0)),0)+IFERROR(INDEX('Hoja de Trabajo para listado'!$DE$153:$DG$274,MATCH($A969,'Hoja de Trabajo para listado'!$DE$153:$DE$1048576,0),MATCH((CUADRO!M$5&amp;$E969),'Hoja de Trabajo para listado'!$DE$151:$DG$151,0)),0)+IFERROR(INDEX('Hoja de Trabajo para listado'!$CD$155:$DC$1048576,MATCH($A969,'Hoja de Trabajo para listado'!$CD$155:$CD$1048576,0),MATCH((CUADRO!M$5&amp;$E969),'Hoja de Trabajo para listado'!$CD$151:$DC$151,0)),0)</f>
        <v>0</v>
      </c>
      <c r="N969" s="245">
        <f ca="1">+IFERROR(INDEX('Hoja de Trabajo para listado'!$A$155:$Z$1048576,MATCH($A969,'Hoja de Trabajo para listado'!$A$155:$A$1048576,0),MATCH((CUADRO!N$5&amp;$E969),'Hoja de Trabajo para listado'!$A$151:$Z$151,0)),0)+IFERROR(INDEX('Hoja de Trabajo para listado'!$AB$155:$BA$1048576,MATCH($A969,'Hoja de Trabajo para listado'!$AB$155:$AB$1048576,0),MATCH((CUADRO!N$5&amp;$E969),'Hoja de Trabajo para listado'!$AB$151:$BA$151,0)),0)+IFERROR(INDEX('Hoja de Trabajo para listado'!$BC$155:$CB$1048576,MATCH($A969,'Hoja de Trabajo para listado'!$BC$155:$BC$1048576,0),MATCH((CUADRO!N$5&amp;$E969),'Hoja de Trabajo para listado'!$BC$151:$CB$151,0)),0)+IFERROR(INDEX('Hoja de Trabajo para listado'!$DE$153:$DG$274,MATCH($A969,'Hoja de Trabajo para listado'!$DE$153:$DE$1048576,0),MATCH((CUADRO!N$5&amp;$E969),'Hoja de Trabajo para listado'!$DE$151:$DG$151,0)),0)+IFERROR(INDEX('Hoja de Trabajo para listado'!$CD$155:$DC$1048576,MATCH($A969,'Hoja de Trabajo para listado'!$CD$155:$CD$1048576,0),MATCH((CUADRO!N$5&amp;$E969),'Hoja de Trabajo para listado'!$CD$151:$DC$151,0)),0)</f>
        <v>0</v>
      </c>
      <c r="O969" s="245">
        <f ca="1">+IFERROR(INDEX('Hoja de Trabajo para listado'!$A$155:$Z$1048576,MATCH($A969,'Hoja de Trabajo para listado'!$A$155:$A$1048576,0),MATCH((CUADRO!O$5&amp;$E969),'Hoja de Trabajo para listado'!$A$151:$Z$151,0)),0)+IFERROR(INDEX('Hoja de Trabajo para listado'!$AB$155:$BA$1048576,MATCH($A969,'Hoja de Trabajo para listado'!$AB$155:$AB$1048576,0),MATCH((CUADRO!O$5&amp;$E969),'Hoja de Trabajo para listado'!$AB$151:$BA$151,0)),0)+IFERROR(INDEX('Hoja de Trabajo para listado'!$BC$155:$CB$1048576,MATCH($A969,'Hoja de Trabajo para listado'!$BC$155:$BC$1048576,0),MATCH((CUADRO!O$5&amp;$E969),'Hoja de Trabajo para listado'!$BC$151:$CB$151,0)),0)+IFERROR(INDEX('Hoja de Trabajo para listado'!$DE$153:$DG$274,MATCH($A969,'Hoja de Trabajo para listado'!$DE$153:$DE$1048576,0),MATCH((CUADRO!O$5&amp;$E969),'Hoja de Trabajo para listado'!$DE$151:$DG$151,0)),0)+IFERROR(INDEX('Hoja de Trabajo para listado'!$CD$155:$DC$1048576,MATCH($A969,'Hoja de Trabajo para listado'!$CD$155:$CD$1048576,0),MATCH((CUADRO!O$5&amp;$E969),'Hoja de Trabajo para listado'!$CD$151:$DC$151,0)),0)</f>
        <v>0</v>
      </c>
      <c r="P969" s="245">
        <f ca="1">+IFERROR(INDEX('Hoja de Trabajo para listado'!$A$155:$Z$1048576,MATCH($A969,'Hoja de Trabajo para listado'!$A$155:$A$1048576,0),MATCH((CUADRO!P$5&amp;$E969),'Hoja de Trabajo para listado'!$A$151:$Z$151,0)),0)+IFERROR(INDEX('Hoja de Trabajo para listado'!$AB$155:$BA$1048576,MATCH($A969,'Hoja de Trabajo para listado'!$AB$155:$AB$1048576,0),MATCH((CUADRO!P$5&amp;$E969),'Hoja de Trabajo para listado'!$AB$151:$BA$151,0)),0)+IFERROR(INDEX('Hoja de Trabajo para listado'!$BC$155:$CB$1048576,MATCH($A969,'Hoja de Trabajo para listado'!$BC$155:$BC$1048576,0),MATCH((CUADRO!P$5&amp;$E969),'Hoja de Trabajo para listado'!$BC$151:$CB$151,0)),0)+IFERROR(INDEX('Hoja de Trabajo para listado'!$DE$153:$DG$274,MATCH($A969,'Hoja de Trabajo para listado'!$DE$153:$DE$1048576,0),MATCH((CUADRO!P$5&amp;$E969),'Hoja de Trabajo para listado'!$DE$151:$DG$151,0)),0)+IFERROR(INDEX('Hoja de Trabajo para listado'!$CD$155:$DC$1048576,MATCH($A969,'Hoja de Trabajo para listado'!$CD$155:$CD$1048576,0),MATCH((CUADRO!P$5&amp;$E969),'Hoja de Trabajo para listado'!$CD$151:$DC$151,0)),0)</f>
        <v>0</v>
      </c>
      <c r="Q969" s="245">
        <f ca="1">+IFERROR(INDEX('Hoja de Trabajo para listado'!$A$155:$Z$1048576,MATCH($A969,'Hoja de Trabajo para listado'!$A$155:$A$1048576,0),MATCH((CUADRO!Q$5&amp;$E969),'Hoja de Trabajo para listado'!$A$151:$Z$151,0)),0)+IFERROR(INDEX('Hoja de Trabajo para listado'!$AB$155:$BA$1048576,MATCH($A969,'Hoja de Trabajo para listado'!$AB$155:$AB$1048576,0),MATCH((CUADRO!Q$5&amp;$E969),'Hoja de Trabajo para listado'!$AB$151:$BA$151,0)),0)+IFERROR(INDEX('Hoja de Trabajo para listado'!$BC$155:$CB$1048576,MATCH($A969,'Hoja de Trabajo para listado'!$BC$155:$BC$1048576,0),MATCH((CUADRO!Q$5&amp;$E969),'Hoja de Trabajo para listado'!$BC$151:$CB$151,0)),0)+IFERROR(INDEX('Hoja de Trabajo para listado'!$DE$153:$DG$274,MATCH($A969,'Hoja de Trabajo para listado'!$DE$153:$DE$1048576,0),MATCH((CUADRO!Q$5&amp;$E969),'Hoja de Trabajo para listado'!$DE$151:$DG$151,0)),0)+IFERROR(INDEX('Hoja de Trabajo para listado'!$CD$155:$DC$1048576,MATCH($A969,'Hoja de Trabajo para listado'!$CD$155:$CD$1048576,0),MATCH((CUADRO!Q$5&amp;$E969),'Hoja de Trabajo para listado'!$CD$151:$DC$151,0)),0)</f>
        <v>0</v>
      </c>
      <c r="R969" s="245">
        <f t="shared" ca="1" si="33"/>
        <v>0</v>
      </c>
      <c r="S969" s="259">
        <f ca="1">+R968+R969</f>
        <v>0</v>
      </c>
      <c r="T969" s="245">
        <f ca="1">+S969</f>
        <v>0</v>
      </c>
      <c r="U969" s="244">
        <f t="shared" si="34"/>
        <v>2</v>
      </c>
      <c r="V969" s="333" t="str">
        <f>+VLOOKUP(A969,bd_lista!$A$3:$E$590,5,FALSE)</f>
        <v>Gobiernos Autonomos Municipales</v>
      </c>
      <c r="W969" s="392"/>
      <c r="X969" s="242">
        <f>+VLOOKUP(A969,[4]Sheet1!$A$13:$D$744,4,FALSE)</f>
        <v>0</v>
      </c>
      <c r="Y969" s="242" t="e">
        <f>+VLOOKUP(X969,bd_lista!$A$3:$C$590,3,FALSE)</f>
        <v>#N/A</v>
      </c>
      <c r="Z969" s="292"/>
      <c r="AA969" s="293"/>
    </row>
    <row r="970" spans="1:27" customFormat="1" ht="15" hidden="1" customHeight="1">
      <c r="A970" s="32">
        <v>1718</v>
      </c>
      <c r="B970" s="387">
        <f>+A970</f>
        <v>1718</v>
      </c>
      <c r="C970" s="247" t="str">
        <f>+VLOOKUP(A970,bd_lista!$A$3:$C$590,3,FALSE)</f>
        <v>Gobierno Autónomo Municipal de Lagunillas</v>
      </c>
      <c r="D970" s="389" t="str">
        <f>+C970</f>
        <v>Gobierno Autónomo Municipal de Lagunillas</v>
      </c>
      <c r="E970" s="242" t="s">
        <v>1304</v>
      </c>
      <c r="F970" s="243">
        <f ca="1">+IFERROR(INDEX('Hoja de Trabajo para listado'!$A$155:$Z$1048576,MATCH($A970,'Hoja de Trabajo para listado'!$A$155:$A$1048576,0),MATCH((CUADRO!F$5&amp;$E970),'Hoja de Trabajo para listado'!$A$151:$Z$151,0)),0)+IFERROR(INDEX('Hoja de Trabajo para listado'!$AB$155:$BA$1048576,MATCH($A970,'Hoja de Trabajo para listado'!$AB$155:$AB$1048576,0),MATCH((CUADRO!F$5&amp;$E970),'Hoja de Trabajo para listado'!$AB$151:$BA$151,0)),0)+IFERROR(INDEX('Hoja de Trabajo para listado'!$BC$155:$CB$1048576,MATCH($A970,'Hoja de Trabajo para listado'!$BC$155:$BC$1048576,0),MATCH((CUADRO!F$5&amp;$E970),'Hoja de Trabajo para listado'!$BC$151:$CB$151,0)),0)+IFERROR(INDEX('Hoja de Trabajo para listado'!$DE$153:$DG$274,MATCH($A970,'Hoja de Trabajo para listado'!$DE$153:$DE$1048576,0),MATCH((CUADRO!F$5&amp;$E970),'Hoja de Trabajo para listado'!$DE$151:$DG$151,0)),0)+IFERROR(INDEX('Hoja de Trabajo para listado'!$CD$155:$DC$1048576,MATCH($A970,'Hoja de Trabajo para listado'!$CD$155:$CD$1048576,0),MATCH((CUADRO!F$5&amp;$E970),'Hoja de Trabajo para listado'!$CD$151:$DC$151,0)),0)</f>
        <v>0</v>
      </c>
      <c r="G970" s="243">
        <f ca="1">+IFERROR(INDEX('Hoja de Trabajo para listado'!$A$155:$Z$1048576,MATCH($A970,'Hoja de Trabajo para listado'!$A$155:$A$1048576,0),MATCH((CUADRO!G$5&amp;$E970),'Hoja de Trabajo para listado'!$A$151:$Z$151,0)),0)+IFERROR(INDEX('Hoja de Trabajo para listado'!$AB$155:$BA$1048576,MATCH($A970,'Hoja de Trabajo para listado'!$AB$155:$AB$1048576,0),MATCH((CUADRO!G$5&amp;$E970),'Hoja de Trabajo para listado'!$AB$151:$BA$151,0)),0)+IFERROR(INDEX('Hoja de Trabajo para listado'!$BC$155:$CB$1048576,MATCH($A970,'Hoja de Trabajo para listado'!$BC$155:$BC$1048576,0),MATCH((CUADRO!G$5&amp;$E970),'Hoja de Trabajo para listado'!$BC$151:$CB$151,0)),0)+IFERROR(INDEX('Hoja de Trabajo para listado'!$DE$153:$DG$274,MATCH($A970,'Hoja de Trabajo para listado'!$DE$153:$DE$1048576,0),MATCH((CUADRO!G$5&amp;$E970),'Hoja de Trabajo para listado'!$DE$151:$DG$151,0)),0)+IFERROR(INDEX('Hoja de Trabajo para listado'!$CD$155:$DC$1048576,MATCH($A970,'Hoja de Trabajo para listado'!$CD$155:$CD$1048576,0),MATCH((CUADRO!G$5&amp;$E970),'Hoja de Trabajo para listado'!$CD$151:$DC$151,0)),0)</f>
        <v>0</v>
      </c>
      <c r="H970" s="243">
        <f ca="1">+IFERROR(INDEX('Hoja de Trabajo para listado'!$A$155:$Z$1048576,MATCH($A970,'Hoja de Trabajo para listado'!$A$155:$A$1048576,0),MATCH((CUADRO!H$5&amp;$E970),'Hoja de Trabajo para listado'!$A$151:$Z$151,0)),0)+IFERROR(INDEX('Hoja de Trabajo para listado'!$AB$155:$BA$1048576,MATCH($A970,'Hoja de Trabajo para listado'!$AB$155:$AB$1048576,0),MATCH((CUADRO!H$5&amp;$E970),'Hoja de Trabajo para listado'!$AB$151:$BA$151,0)),0)+IFERROR(INDEX('Hoja de Trabajo para listado'!$BC$155:$CB$1048576,MATCH($A970,'Hoja de Trabajo para listado'!$BC$155:$BC$1048576,0),MATCH((CUADRO!H$5&amp;$E970),'Hoja de Trabajo para listado'!$BC$151:$CB$151,0)),0)+IFERROR(INDEX('Hoja de Trabajo para listado'!$DE$153:$DG$274,MATCH($A970,'Hoja de Trabajo para listado'!$DE$153:$DE$1048576,0),MATCH((CUADRO!H$5&amp;$E970),'Hoja de Trabajo para listado'!$DE$151:$DG$151,0)),0)+IFERROR(INDEX('Hoja de Trabajo para listado'!$CD$155:$DC$1048576,MATCH($A970,'Hoja de Trabajo para listado'!$CD$155:$CD$1048576,0),MATCH((CUADRO!H$5&amp;$E970),'Hoja de Trabajo para listado'!$CD$151:$DC$151,0)),0)</f>
        <v>0</v>
      </c>
      <c r="I970" s="243">
        <f ca="1">+IFERROR(INDEX('Hoja de Trabajo para listado'!$A$155:$Z$1048576,MATCH($A970,'Hoja de Trabajo para listado'!$A$155:$A$1048576,0),MATCH((CUADRO!I$5&amp;$E970),'Hoja de Trabajo para listado'!$A$151:$Z$151,0)),0)+IFERROR(INDEX('Hoja de Trabajo para listado'!$AB$155:$BA$1048576,MATCH($A970,'Hoja de Trabajo para listado'!$AB$155:$AB$1048576,0),MATCH((CUADRO!I$5&amp;$E970),'Hoja de Trabajo para listado'!$AB$151:$BA$151,0)),0)+IFERROR(INDEX('Hoja de Trabajo para listado'!$BC$155:$CB$1048576,MATCH($A970,'Hoja de Trabajo para listado'!$BC$155:$BC$1048576,0),MATCH((CUADRO!I$5&amp;$E970),'Hoja de Trabajo para listado'!$BC$151:$CB$151,0)),0)+IFERROR(INDEX('Hoja de Trabajo para listado'!$DE$153:$DG$274,MATCH($A970,'Hoja de Trabajo para listado'!$DE$153:$DE$1048576,0),MATCH((CUADRO!I$5&amp;$E970),'Hoja de Trabajo para listado'!$DE$151:$DG$151,0)),0)+IFERROR(INDEX('Hoja de Trabajo para listado'!$CD$155:$DC$1048576,MATCH($A970,'Hoja de Trabajo para listado'!$CD$155:$CD$1048576,0),MATCH((CUADRO!I$5&amp;$E970),'Hoja de Trabajo para listado'!$CD$151:$DC$151,0)),0)</f>
        <v>0</v>
      </c>
      <c r="J970" s="243">
        <f ca="1">+IFERROR(INDEX('Hoja de Trabajo para listado'!$A$155:$Z$1048576,MATCH($A970,'Hoja de Trabajo para listado'!$A$155:$A$1048576,0),MATCH((CUADRO!J$5&amp;$E970),'Hoja de Trabajo para listado'!$A$151:$Z$151,0)),0)+IFERROR(INDEX('Hoja de Trabajo para listado'!$AB$155:$BA$1048576,MATCH($A970,'Hoja de Trabajo para listado'!$AB$155:$AB$1048576,0),MATCH((CUADRO!J$5&amp;$E970),'Hoja de Trabajo para listado'!$AB$151:$BA$151,0)),0)+IFERROR(INDEX('Hoja de Trabajo para listado'!$BC$155:$CB$1048576,MATCH($A970,'Hoja de Trabajo para listado'!$BC$155:$BC$1048576,0),MATCH((CUADRO!J$5&amp;$E970),'Hoja de Trabajo para listado'!$BC$151:$CB$151,0)),0)+IFERROR(INDEX('Hoja de Trabajo para listado'!$DE$153:$DG$274,MATCH($A970,'Hoja de Trabajo para listado'!$DE$153:$DE$1048576,0),MATCH((CUADRO!J$5&amp;$E970),'Hoja de Trabajo para listado'!$DE$151:$DG$151,0)),0)+IFERROR(INDEX('Hoja de Trabajo para listado'!$CD$155:$DC$1048576,MATCH($A970,'Hoja de Trabajo para listado'!$CD$155:$CD$1048576,0),MATCH((CUADRO!J$5&amp;$E970),'Hoja de Trabajo para listado'!$CD$151:$DC$151,0)),0)</f>
        <v>0</v>
      </c>
      <c r="K970" s="243">
        <f ca="1">+IFERROR(INDEX('Hoja de Trabajo para listado'!$A$155:$Z$1048576,MATCH($A970,'Hoja de Trabajo para listado'!$A$155:$A$1048576,0),MATCH((CUADRO!K$5&amp;$E970),'Hoja de Trabajo para listado'!$A$151:$Z$151,0)),0)+IFERROR(INDEX('Hoja de Trabajo para listado'!$AB$155:$BA$1048576,MATCH($A970,'Hoja de Trabajo para listado'!$AB$155:$AB$1048576,0),MATCH((CUADRO!K$5&amp;$E970),'Hoja de Trabajo para listado'!$AB$151:$BA$151,0)),0)+IFERROR(INDEX('Hoja de Trabajo para listado'!$BC$155:$CB$1048576,MATCH($A970,'Hoja de Trabajo para listado'!$BC$155:$BC$1048576,0),MATCH((CUADRO!K$5&amp;$E970),'Hoja de Trabajo para listado'!$BC$151:$CB$151,0)),0)+IFERROR(INDEX('Hoja de Trabajo para listado'!$DE$153:$DG$274,MATCH($A970,'Hoja de Trabajo para listado'!$DE$153:$DE$1048576,0),MATCH((CUADRO!K$5&amp;$E970),'Hoja de Trabajo para listado'!$DE$151:$DG$151,0)),0)+IFERROR(INDEX('Hoja de Trabajo para listado'!$CD$155:$DC$1048576,MATCH($A970,'Hoja de Trabajo para listado'!$CD$155:$CD$1048576,0),MATCH((CUADRO!K$5&amp;$E970),'Hoja de Trabajo para listado'!$CD$151:$DC$151,0)),0)</f>
        <v>0</v>
      </c>
      <c r="L970" s="243">
        <f ca="1">+IFERROR(INDEX('Hoja de Trabajo para listado'!$A$155:$Z$1048576,MATCH($A970,'Hoja de Trabajo para listado'!$A$155:$A$1048576,0),MATCH((CUADRO!L$5&amp;$E970),'Hoja de Trabajo para listado'!$A$151:$Z$151,0)),0)+IFERROR(INDEX('Hoja de Trabajo para listado'!$AB$155:$BA$1048576,MATCH($A970,'Hoja de Trabajo para listado'!$AB$155:$AB$1048576,0),MATCH((CUADRO!L$5&amp;$E970),'Hoja de Trabajo para listado'!$AB$151:$BA$151,0)),0)+IFERROR(INDEX('Hoja de Trabajo para listado'!$BC$155:$CB$1048576,MATCH($A970,'Hoja de Trabajo para listado'!$BC$155:$BC$1048576,0),MATCH((CUADRO!L$5&amp;$E970),'Hoja de Trabajo para listado'!$BC$151:$CB$151,0)),0)+IFERROR(INDEX('Hoja de Trabajo para listado'!$DE$153:$DG$274,MATCH($A970,'Hoja de Trabajo para listado'!$DE$153:$DE$1048576,0),MATCH((CUADRO!L$5&amp;$E970),'Hoja de Trabajo para listado'!$DE$151:$DG$151,0)),0)+IFERROR(INDEX('Hoja de Trabajo para listado'!$CD$155:$DC$1048576,MATCH($A970,'Hoja de Trabajo para listado'!$CD$155:$CD$1048576,0),MATCH((CUADRO!L$5&amp;$E970),'Hoja de Trabajo para listado'!$CD$151:$DC$151,0)),0)</f>
        <v>0</v>
      </c>
      <c r="M970" s="243">
        <f ca="1">+IFERROR(INDEX('Hoja de Trabajo para listado'!$A$155:$Z$1048576,MATCH($A970,'Hoja de Trabajo para listado'!$A$155:$A$1048576,0),MATCH((CUADRO!M$5&amp;$E970),'Hoja de Trabajo para listado'!$A$151:$Z$151,0)),0)+IFERROR(INDEX('Hoja de Trabajo para listado'!$AB$155:$BA$1048576,MATCH($A970,'Hoja de Trabajo para listado'!$AB$155:$AB$1048576,0),MATCH((CUADRO!M$5&amp;$E970),'Hoja de Trabajo para listado'!$AB$151:$BA$151,0)),0)+IFERROR(INDEX('Hoja de Trabajo para listado'!$BC$155:$CB$1048576,MATCH($A970,'Hoja de Trabajo para listado'!$BC$155:$BC$1048576,0),MATCH((CUADRO!M$5&amp;$E970),'Hoja de Trabajo para listado'!$BC$151:$CB$151,0)),0)+IFERROR(INDEX('Hoja de Trabajo para listado'!$DE$153:$DG$274,MATCH($A970,'Hoja de Trabajo para listado'!$DE$153:$DE$1048576,0),MATCH((CUADRO!M$5&amp;$E970),'Hoja de Trabajo para listado'!$DE$151:$DG$151,0)),0)+IFERROR(INDEX('Hoja de Trabajo para listado'!$CD$155:$DC$1048576,MATCH($A970,'Hoja de Trabajo para listado'!$CD$155:$CD$1048576,0),MATCH((CUADRO!M$5&amp;$E970),'Hoja de Trabajo para listado'!$CD$151:$DC$151,0)),0)</f>
        <v>0</v>
      </c>
      <c r="N970" s="243">
        <f ca="1">+IFERROR(INDEX('Hoja de Trabajo para listado'!$A$155:$Z$1048576,MATCH($A970,'Hoja de Trabajo para listado'!$A$155:$A$1048576,0),MATCH((CUADRO!N$5&amp;$E970),'Hoja de Trabajo para listado'!$A$151:$Z$151,0)),0)+IFERROR(INDEX('Hoja de Trabajo para listado'!$AB$155:$BA$1048576,MATCH($A970,'Hoja de Trabajo para listado'!$AB$155:$AB$1048576,0),MATCH((CUADRO!N$5&amp;$E970),'Hoja de Trabajo para listado'!$AB$151:$BA$151,0)),0)+IFERROR(INDEX('Hoja de Trabajo para listado'!$BC$155:$CB$1048576,MATCH($A970,'Hoja de Trabajo para listado'!$BC$155:$BC$1048576,0),MATCH((CUADRO!N$5&amp;$E970),'Hoja de Trabajo para listado'!$BC$151:$CB$151,0)),0)+IFERROR(INDEX('Hoja de Trabajo para listado'!$DE$153:$DG$274,MATCH($A970,'Hoja de Trabajo para listado'!$DE$153:$DE$1048576,0),MATCH((CUADRO!N$5&amp;$E970),'Hoja de Trabajo para listado'!$DE$151:$DG$151,0)),0)+IFERROR(INDEX('Hoja de Trabajo para listado'!$CD$155:$DC$1048576,MATCH($A970,'Hoja de Trabajo para listado'!$CD$155:$CD$1048576,0),MATCH((CUADRO!N$5&amp;$E970),'Hoja de Trabajo para listado'!$CD$151:$DC$151,0)),0)</f>
        <v>0</v>
      </c>
      <c r="O970" s="243">
        <f ca="1">+IFERROR(INDEX('Hoja de Trabajo para listado'!$A$155:$Z$1048576,MATCH($A970,'Hoja de Trabajo para listado'!$A$155:$A$1048576,0),MATCH((CUADRO!O$5&amp;$E970),'Hoja de Trabajo para listado'!$A$151:$Z$151,0)),0)+IFERROR(INDEX('Hoja de Trabajo para listado'!$AB$155:$BA$1048576,MATCH($A970,'Hoja de Trabajo para listado'!$AB$155:$AB$1048576,0),MATCH((CUADRO!O$5&amp;$E970),'Hoja de Trabajo para listado'!$AB$151:$BA$151,0)),0)+IFERROR(INDEX('Hoja de Trabajo para listado'!$BC$155:$CB$1048576,MATCH($A970,'Hoja de Trabajo para listado'!$BC$155:$BC$1048576,0),MATCH((CUADRO!O$5&amp;$E970),'Hoja de Trabajo para listado'!$BC$151:$CB$151,0)),0)+IFERROR(INDEX('Hoja de Trabajo para listado'!$DE$153:$DG$274,MATCH($A970,'Hoja de Trabajo para listado'!$DE$153:$DE$1048576,0),MATCH((CUADRO!O$5&amp;$E970),'Hoja de Trabajo para listado'!$DE$151:$DG$151,0)),0)+IFERROR(INDEX('Hoja de Trabajo para listado'!$CD$155:$DC$1048576,MATCH($A970,'Hoja de Trabajo para listado'!$CD$155:$CD$1048576,0),MATCH((CUADRO!O$5&amp;$E970),'Hoja de Trabajo para listado'!$CD$151:$DC$151,0)),0)</f>
        <v>0</v>
      </c>
      <c r="P970" s="243">
        <f ca="1">+IFERROR(INDEX('Hoja de Trabajo para listado'!$A$155:$Z$1048576,MATCH($A970,'Hoja de Trabajo para listado'!$A$155:$A$1048576,0),MATCH((CUADRO!P$5&amp;$E970),'Hoja de Trabajo para listado'!$A$151:$Z$151,0)),0)+IFERROR(INDEX('Hoja de Trabajo para listado'!$AB$155:$BA$1048576,MATCH($A970,'Hoja de Trabajo para listado'!$AB$155:$AB$1048576,0),MATCH((CUADRO!P$5&amp;$E970),'Hoja de Trabajo para listado'!$AB$151:$BA$151,0)),0)+IFERROR(INDEX('Hoja de Trabajo para listado'!$BC$155:$CB$1048576,MATCH($A970,'Hoja de Trabajo para listado'!$BC$155:$BC$1048576,0),MATCH((CUADRO!P$5&amp;$E970),'Hoja de Trabajo para listado'!$BC$151:$CB$151,0)),0)+IFERROR(INDEX('Hoja de Trabajo para listado'!$DE$153:$DG$274,MATCH($A970,'Hoja de Trabajo para listado'!$DE$153:$DE$1048576,0),MATCH((CUADRO!P$5&amp;$E970),'Hoja de Trabajo para listado'!$DE$151:$DG$151,0)),0)+IFERROR(INDEX('Hoja de Trabajo para listado'!$CD$155:$DC$1048576,MATCH($A970,'Hoja de Trabajo para listado'!$CD$155:$CD$1048576,0),MATCH((CUADRO!P$5&amp;$E970),'Hoja de Trabajo para listado'!$CD$151:$DC$151,0)),0)</f>
        <v>0</v>
      </c>
      <c r="Q970" s="243">
        <f ca="1">+IFERROR(INDEX('Hoja de Trabajo para listado'!$A$155:$Z$1048576,MATCH($A970,'Hoja de Trabajo para listado'!$A$155:$A$1048576,0),MATCH((CUADRO!Q$5&amp;$E970),'Hoja de Trabajo para listado'!$A$151:$Z$151,0)),0)+IFERROR(INDEX('Hoja de Trabajo para listado'!$AB$155:$BA$1048576,MATCH($A970,'Hoja de Trabajo para listado'!$AB$155:$AB$1048576,0),MATCH((CUADRO!Q$5&amp;$E970),'Hoja de Trabajo para listado'!$AB$151:$BA$151,0)),0)+IFERROR(INDEX('Hoja de Trabajo para listado'!$BC$155:$CB$1048576,MATCH($A970,'Hoja de Trabajo para listado'!$BC$155:$BC$1048576,0),MATCH((CUADRO!Q$5&amp;$E970),'Hoja de Trabajo para listado'!$BC$151:$CB$151,0)),0)+IFERROR(INDEX('Hoja de Trabajo para listado'!$DE$153:$DG$274,MATCH($A970,'Hoja de Trabajo para listado'!$DE$153:$DE$1048576,0),MATCH((CUADRO!Q$5&amp;$E970),'Hoja de Trabajo para listado'!$DE$151:$DG$151,0)),0)+IFERROR(INDEX('Hoja de Trabajo para listado'!$CD$155:$DC$1048576,MATCH($A970,'Hoja de Trabajo para listado'!$CD$155:$CD$1048576,0),MATCH((CUADRO!Q$5&amp;$E970),'Hoja de Trabajo para listado'!$CD$151:$DC$151,0)),0)</f>
        <v>0</v>
      </c>
      <c r="R970" s="243">
        <f t="shared" ca="1" si="33"/>
        <v>0</v>
      </c>
      <c r="S970" s="249"/>
      <c r="T970" s="243">
        <f ca="1">+T971</f>
        <v>0</v>
      </c>
      <c r="U970" s="242">
        <f t="shared" si="34"/>
        <v>1</v>
      </c>
      <c r="V970" s="333" t="str">
        <f>+VLOOKUP(A970,bd_lista!$A$3:$E$590,5,FALSE)</f>
        <v>Gobiernos Autonomos Municipales</v>
      </c>
      <c r="W970" s="391" t="str">
        <f>+V970</f>
        <v>Gobiernos Autonomos Municipales</v>
      </c>
      <c r="X970" s="242">
        <f>+VLOOKUP(A970,[4]Sheet1!$A$13:$D$744,4,FALSE)</f>
        <v>0</v>
      </c>
      <c r="Y970" s="242" t="e">
        <f>+VLOOKUP(X970,bd_lista!$A$3:$C$590,3,FALSE)</f>
        <v>#N/A</v>
      </c>
      <c r="Z970" s="294">
        <f>+X970</f>
        <v>0</v>
      </c>
      <c r="AA970" s="295" t="e">
        <f>+Y970</f>
        <v>#N/A</v>
      </c>
    </row>
    <row r="971" spans="1:27" customFormat="1" ht="15" hidden="1" customHeight="1">
      <c r="A971" s="32">
        <v>1718</v>
      </c>
      <c r="B971" s="388"/>
      <c r="C971" s="247" t="str">
        <f>+VLOOKUP(A971,bd_lista!$A$3:$C$590,3,FALSE)</f>
        <v>Gobierno Autónomo Municipal de Lagunillas</v>
      </c>
      <c r="D971" s="390"/>
      <c r="E971" s="244" t="s">
        <v>1305</v>
      </c>
      <c r="F971" s="245">
        <f ca="1">+IFERROR(INDEX('Hoja de Trabajo para listado'!$A$155:$Z$1048576,MATCH($A971,'Hoja de Trabajo para listado'!$A$155:$A$1048576,0),MATCH((CUADRO!F$5&amp;$E971),'Hoja de Trabajo para listado'!$A$151:$Z$151,0)),0)+IFERROR(INDEX('Hoja de Trabajo para listado'!$AB$155:$BA$1048576,MATCH($A971,'Hoja de Trabajo para listado'!$AB$155:$AB$1048576,0),MATCH((CUADRO!F$5&amp;$E971),'Hoja de Trabajo para listado'!$AB$151:$BA$151,0)),0)+IFERROR(INDEX('Hoja de Trabajo para listado'!$BC$155:$CB$1048576,MATCH($A971,'Hoja de Trabajo para listado'!$BC$155:$BC$1048576,0),MATCH((CUADRO!F$5&amp;$E971),'Hoja de Trabajo para listado'!$BC$151:$CB$151,0)),0)+IFERROR(INDEX('Hoja de Trabajo para listado'!$DE$153:$DG$274,MATCH($A971,'Hoja de Trabajo para listado'!$DE$153:$DE$1048576,0),MATCH((CUADRO!F$5&amp;$E971),'Hoja de Trabajo para listado'!$DE$151:$DG$151,0)),0)+IFERROR(INDEX('Hoja de Trabajo para listado'!$CD$155:$DC$1048576,MATCH($A971,'Hoja de Trabajo para listado'!$CD$155:$CD$1048576,0),MATCH((CUADRO!F$5&amp;$E971),'Hoja de Trabajo para listado'!$CD$151:$DC$151,0)),0)</f>
        <v>0</v>
      </c>
      <c r="G971" s="245">
        <f ca="1">+IFERROR(INDEX('Hoja de Trabajo para listado'!$A$155:$Z$1048576,MATCH($A971,'Hoja de Trabajo para listado'!$A$155:$A$1048576,0),MATCH((CUADRO!G$5&amp;$E971),'Hoja de Trabajo para listado'!$A$151:$Z$151,0)),0)+IFERROR(INDEX('Hoja de Trabajo para listado'!$AB$155:$BA$1048576,MATCH($A971,'Hoja de Trabajo para listado'!$AB$155:$AB$1048576,0),MATCH((CUADRO!G$5&amp;$E971),'Hoja de Trabajo para listado'!$AB$151:$BA$151,0)),0)+IFERROR(INDEX('Hoja de Trabajo para listado'!$BC$155:$CB$1048576,MATCH($A971,'Hoja de Trabajo para listado'!$BC$155:$BC$1048576,0),MATCH((CUADRO!G$5&amp;$E971),'Hoja de Trabajo para listado'!$BC$151:$CB$151,0)),0)+IFERROR(INDEX('Hoja de Trabajo para listado'!$DE$153:$DG$274,MATCH($A971,'Hoja de Trabajo para listado'!$DE$153:$DE$1048576,0),MATCH((CUADRO!G$5&amp;$E971),'Hoja de Trabajo para listado'!$DE$151:$DG$151,0)),0)+IFERROR(INDEX('Hoja de Trabajo para listado'!$CD$155:$DC$1048576,MATCH($A971,'Hoja de Trabajo para listado'!$CD$155:$CD$1048576,0),MATCH((CUADRO!G$5&amp;$E971),'Hoja de Trabajo para listado'!$CD$151:$DC$151,0)),0)</f>
        <v>0</v>
      </c>
      <c r="H971" s="245">
        <f ca="1">+IFERROR(INDEX('Hoja de Trabajo para listado'!$A$155:$Z$1048576,MATCH($A971,'Hoja de Trabajo para listado'!$A$155:$A$1048576,0),MATCH((CUADRO!H$5&amp;$E971),'Hoja de Trabajo para listado'!$A$151:$Z$151,0)),0)+IFERROR(INDEX('Hoja de Trabajo para listado'!$AB$155:$BA$1048576,MATCH($A971,'Hoja de Trabajo para listado'!$AB$155:$AB$1048576,0),MATCH((CUADRO!H$5&amp;$E971),'Hoja de Trabajo para listado'!$AB$151:$BA$151,0)),0)+IFERROR(INDEX('Hoja de Trabajo para listado'!$BC$155:$CB$1048576,MATCH($A971,'Hoja de Trabajo para listado'!$BC$155:$BC$1048576,0),MATCH((CUADRO!H$5&amp;$E971),'Hoja de Trabajo para listado'!$BC$151:$CB$151,0)),0)+IFERROR(INDEX('Hoja de Trabajo para listado'!$DE$153:$DG$274,MATCH($A971,'Hoja de Trabajo para listado'!$DE$153:$DE$1048576,0),MATCH((CUADRO!H$5&amp;$E971),'Hoja de Trabajo para listado'!$DE$151:$DG$151,0)),0)+IFERROR(INDEX('Hoja de Trabajo para listado'!$CD$155:$DC$1048576,MATCH($A971,'Hoja de Trabajo para listado'!$CD$155:$CD$1048576,0),MATCH((CUADRO!H$5&amp;$E971),'Hoja de Trabajo para listado'!$CD$151:$DC$151,0)),0)</f>
        <v>0</v>
      </c>
      <c r="I971" s="245">
        <f ca="1">+IFERROR(INDEX('Hoja de Trabajo para listado'!$A$155:$Z$1048576,MATCH($A971,'Hoja de Trabajo para listado'!$A$155:$A$1048576,0),MATCH((CUADRO!I$5&amp;$E971),'Hoja de Trabajo para listado'!$A$151:$Z$151,0)),0)+IFERROR(INDEX('Hoja de Trabajo para listado'!$AB$155:$BA$1048576,MATCH($A971,'Hoja de Trabajo para listado'!$AB$155:$AB$1048576,0),MATCH((CUADRO!I$5&amp;$E971),'Hoja de Trabajo para listado'!$AB$151:$BA$151,0)),0)+IFERROR(INDEX('Hoja de Trabajo para listado'!$BC$155:$CB$1048576,MATCH($A971,'Hoja de Trabajo para listado'!$BC$155:$BC$1048576,0),MATCH((CUADRO!I$5&amp;$E971),'Hoja de Trabajo para listado'!$BC$151:$CB$151,0)),0)+IFERROR(INDEX('Hoja de Trabajo para listado'!$DE$153:$DG$274,MATCH($A971,'Hoja de Trabajo para listado'!$DE$153:$DE$1048576,0),MATCH((CUADRO!I$5&amp;$E971),'Hoja de Trabajo para listado'!$DE$151:$DG$151,0)),0)+IFERROR(INDEX('Hoja de Trabajo para listado'!$CD$155:$DC$1048576,MATCH($A971,'Hoja de Trabajo para listado'!$CD$155:$CD$1048576,0),MATCH((CUADRO!I$5&amp;$E971),'Hoja de Trabajo para listado'!$CD$151:$DC$151,0)),0)</f>
        <v>0</v>
      </c>
      <c r="J971" s="245">
        <f ca="1">+IFERROR(INDEX('Hoja de Trabajo para listado'!$A$155:$Z$1048576,MATCH($A971,'Hoja de Trabajo para listado'!$A$155:$A$1048576,0),MATCH((CUADRO!J$5&amp;$E971),'Hoja de Trabajo para listado'!$A$151:$Z$151,0)),0)+IFERROR(INDEX('Hoja de Trabajo para listado'!$AB$155:$BA$1048576,MATCH($A971,'Hoja de Trabajo para listado'!$AB$155:$AB$1048576,0),MATCH((CUADRO!J$5&amp;$E971),'Hoja de Trabajo para listado'!$AB$151:$BA$151,0)),0)+IFERROR(INDEX('Hoja de Trabajo para listado'!$BC$155:$CB$1048576,MATCH($A971,'Hoja de Trabajo para listado'!$BC$155:$BC$1048576,0),MATCH((CUADRO!J$5&amp;$E971),'Hoja de Trabajo para listado'!$BC$151:$CB$151,0)),0)+IFERROR(INDEX('Hoja de Trabajo para listado'!$DE$153:$DG$274,MATCH($A971,'Hoja de Trabajo para listado'!$DE$153:$DE$1048576,0),MATCH((CUADRO!J$5&amp;$E971),'Hoja de Trabajo para listado'!$DE$151:$DG$151,0)),0)+IFERROR(INDEX('Hoja de Trabajo para listado'!$CD$155:$DC$1048576,MATCH($A971,'Hoja de Trabajo para listado'!$CD$155:$CD$1048576,0),MATCH((CUADRO!J$5&amp;$E971),'Hoja de Trabajo para listado'!$CD$151:$DC$151,0)),0)</f>
        <v>0</v>
      </c>
      <c r="K971" s="245">
        <f ca="1">+IFERROR(INDEX('Hoja de Trabajo para listado'!$A$155:$Z$1048576,MATCH($A971,'Hoja de Trabajo para listado'!$A$155:$A$1048576,0),MATCH((CUADRO!K$5&amp;$E971),'Hoja de Trabajo para listado'!$A$151:$Z$151,0)),0)+IFERROR(INDEX('Hoja de Trabajo para listado'!$AB$155:$BA$1048576,MATCH($A971,'Hoja de Trabajo para listado'!$AB$155:$AB$1048576,0),MATCH((CUADRO!K$5&amp;$E971),'Hoja de Trabajo para listado'!$AB$151:$BA$151,0)),0)+IFERROR(INDEX('Hoja de Trabajo para listado'!$BC$155:$CB$1048576,MATCH($A971,'Hoja de Trabajo para listado'!$BC$155:$BC$1048576,0),MATCH((CUADRO!K$5&amp;$E971),'Hoja de Trabajo para listado'!$BC$151:$CB$151,0)),0)+IFERROR(INDEX('Hoja de Trabajo para listado'!$DE$153:$DG$274,MATCH($A971,'Hoja de Trabajo para listado'!$DE$153:$DE$1048576,0),MATCH((CUADRO!K$5&amp;$E971),'Hoja de Trabajo para listado'!$DE$151:$DG$151,0)),0)+IFERROR(INDEX('Hoja de Trabajo para listado'!$CD$155:$DC$1048576,MATCH($A971,'Hoja de Trabajo para listado'!$CD$155:$CD$1048576,0),MATCH((CUADRO!K$5&amp;$E971),'Hoja de Trabajo para listado'!$CD$151:$DC$151,0)),0)</f>
        <v>0</v>
      </c>
      <c r="L971" s="245">
        <f ca="1">+IFERROR(INDEX('Hoja de Trabajo para listado'!$A$155:$Z$1048576,MATCH($A971,'Hoja de Trabajo para listado'!$A$155:$A$1048576,0),MATCH((CUADRO!L$5&amp;$E971),'Hoja de Trabajo para listado'!$A$151:$Z$151,0)),0)+IFERROR(INDEX('Hoja de Trabajo para listado'!$AB$155:$BA$1048576,MATCH($A971,'Hoja de Trabajo para listado'!$AB$155:$AB$1048576,0),MATCH((CUADRO!L$5&amp;$E971),'Hoja de Trabajo para listado'!$AB$151:$BA$151,0)),0)+IFERROR(INDEX('Hoja de Trabajo para listado'!$BC$155:$CB$1048576,MATCH($A971,'Hoja de Trabajo para listado'!$BC$155:$BC$1048576,0),MATCH((CUADRO!L$5&amp;$E971),'Hoja de Trabajo para listado'!$BC$151:$CB$151,0)),0)+IFERROR(INDEX('Hoja de Trabajo para listado'!$DE$153:$DG$274,MATCH($A971,'Hoja de Trabajo para listado'!$DE$153:$DE$1048576,0),MATCH((CUADRO!L$5&amp;$E971),'Hoja de Trabajo para listado'!$DE$151:$DG$151,0)),0)+IFERROR(INDEX('Hoja de Trabajo para listado'!$CD$155:$DC$1048576,MATCH($A971,'Hoja de Trabajo para listado'!$CD$155:$CD$1048576,0),MATCH((CUADRO!L$5&amp;$E971),'Hoja de Trabajo para listado'!$CD$151:$DC$151,0)),0)</f>
        <v>0</v>
      </c>
      <c r="M971" s="245">
        <f ca="1">+IFERROR(INDEX('Hoja de Trabajo para listado'!$A$155:$Z$1048576,MATCH($A971,'Hoja de Trabajo para listado'!$A$155:$A$1048576,0),MATCH((CUADRO!M$5&amp;$E971),'Hoja de Trabajo para listado'!$A$151:$Z$151,0)),0)+IFERROR(INDEX('Hoja de Trabajo para listado'!$AB$155:$BA$1048576,MATCH($A971,'Hoja de Trabajo para listado'!$AB$155:$AB$1048576,0),MATCH((CUADRO!M$5&amp;$E971),'Hoja de Trabajo para listado'!$AB$151:$BA$151,0)),0)+IFERROR(INDEX('Hoja de Trabajo para listado'!$BC$155:$CB$1048576,MATCH($A971,'Hoja de Trabajo para listado'!$BC$155:$BC$1048576,0),MATCH((CUADRO!M$5&amp;$E971),'Hoja de Trabajo para listado'!$BC$151:$CB$151,0)),0)+IFERROR(INDEX('Hoja de Trabajo para listado'!$DE$153:$DG$274,MATCH($A971,'Hoja de Trabajo para listado'!$DE$153:$DE$1048576,0),MATCH((CUADRO!M$5&amp;$E971),'Hoja de Trabajo para listado'!$DE$151:$DG$151,0)),0)+IFERROR(INDEX('Hoja de Trabajo para listado'!$CD$155:$DC$1048576,MATCH($A971,'Hoja de Trabajo para listado'!$CD$155:$CD$1048576,0),MATCH((CUADRO!M$5&amp;$E971),'Hoja de Trabajo para listado'!$CD$151:$DC$151,0)),0)</f>
        <v>0</v>
      </c>
      <c r="N971" s="245">
        <f ca="1">+IFERROR(INDEX('Hoja de Trabajo para listado'!$A$155:$Z$1048576,MATCH($A971,'Hoja de Trabajo para listado'!$A$155:$A$1048576,0),MATCH((CUADRO!N$5&amp;$E971),'Hoja de Trabajo para listado'!$A$151:$Z$151,0)),0)+IFERROR(INDEX('Hoja de Trabajo para listado'!$AB$155:$BA$1048576,MATCH($A971,'Hoja de Trabajo para listado'!$AB$155:$AB$1048576,0),MATCH((CUADRO!N$5&amp;$E971),'Hoja de Trabajo para listado'!$AB$151:$BA$151,0)),0)+IFERROR(INDEX('Hoja de Trabajo para listado'!$BC$155:$CB$1048576,MATCH($A971,'Hoja de Trabajo para listado'!$BC$155:$BC$1048576,0),MATCH((CUADRO!N$5&amp;$E971),'Hoja de Trabajo para listado'!$BC$151:$CB$151,0)),0)+IFERROR(INDEX('Hoja de Trabajo para listado'!$DE$153:$DG$274,MATCH($A971,'Hoja de Trabajo para listado'!$DE$153:$DE$1048576,0),MATCH((CUADRO!N$5&amp;$E971),'Hoja de Trabajo para listado'!$DE$151:$DG$151,0)),0)+IFERROR(INDEX('Hoja de Trabajo para listado'!$CD$155:$DC$1048576,MATCH($A971,'Hoja de Trabajo para listado'!$CD$155:$CD$1048576,0),MATCH((CUADRO!N$5&amp;$E971),'Hoja de Trabajo para listado'!$CD$151:$DC$151,0)),0)</f>
        <v>0</v>
      </c>
      <c r="O971" s="245">
        <f ca="1">+IFERROR(INDEX('Hoja de Trabajo para listado'!$A$155:$Z$1048576,MATCH($A971,'Hoja de Trabajo para listado'!$A$155:$A$1048576,0),MATCH((CUADRO!O$5&amp;$E971),'Hoja de Trabajo para listado'!$A$151:$Z$151,0)),0)+IFERROR(INDEX('Hoja de Trabajo para listado'!$AB$155:$BA$1048576,MATCH($A971,'Hoja de Trabajo para listado'!$AB$155:$AB$1048576,0),MATCH((CUADRO!O$5&amp;$E971),'Hoja de Trabajo para listado'!$AB$151:$BA$151,0)),0)+IFERROR(INDEX('Hoja de Trabajo para listado'!$BC$155:$CB$1048576,MATCH($A971,'Hoja de Trabajo para listado'!$BC$155:$BC$1048576,0),MATCH((CUADRO!O$5&amp;$E971),'Hoja de Trabajo para listado'!$BC$151:$CB$151,0)),0)+IFERROR(INDEX('Hoja de Trabajo para listado'!$DE$153:$DG$274,MATCH($A971,'Hoja de Trabajo para listado'!$DE$153:$DE$1048576,0),MATCH((CUADRO!O$5&amp;$E971),'Hoja de Trabajo para listado'!$DE$151:$DG$151,0)),0)+IFERROR(INDEX('Hoja de Trabajo para listado'!$CD$155:$DC$1048576,MATCH($A971,'Hoja de Trabajo para listado'!$CD$155:$CD$1048576,0),MATCH((CUADRO!O$5&amp;$E971),'Hoja de Trabajo para listado'!$CD$151:$DC$151,0)),0)</f>
        <v>0</v>
      </c>
      <c r="P971" s="245">
        <f ca="1">+IFERROR(INDEX('Hoja de Trabajo para listado'!$A$155:$Z$1048576,MATCH($A971,'Hoja de Trabajo para listado'!$A$155:$A$1048576,0),MATCH((CUADRO!P$5&amp;$E971),'Hoja de Trabajo para listado'!$A$151:$Z$151,0)),0)+IFERROR(INDEX('Hoja de Trabajo para listado'!$AB$155:$BA$1048576,MATCH($A971,'Hoja de Trabajo para listado'!$AB$155:$AB$1048576,0),MATCH((CUADRO!P$5&amp;$E971),'Hoja de Trabajo para listado'!$AB$151:$BA$151,0)),0)+IFERROR(INDEX('Hoja de Trabajo para listado'!$BC$155:$CB$1048576,MATCH($A971,'Hoja de Trabajo para listado'!$BC$155:$BC$1048576,0),MATCH((CUADRO!P$5&amp;$E971),'Hoja de Trabajo para listado'!$BC$151:$CB$151,0)),0)+IFERROR(INDEX('Hoja de Trabajo para listado'!$DE$153:$DG$274,MATCH($A971,'Hoja de Trabajo para listado'!$DE$153:$DE$1048576,0),MATCH((CUADRO!P$5&amp;$E971),'Hoja de Trabajo para listado'!$DE$151:$DG$151,0)),0)+IFERROR(INDEX('Hoja de Trabajo para listado'!$CD$155:$DC$1048576,MATCH($A971,'Hoja de Trabajo para listado'!$CD$155:$CD$1048576,0),MATCH((CUADRO!P$5&amp;$E971),'Hoja de Trabajo para listado'!$CD$151:$DC$151,0)),0)</f>
        <v>0</v>
      </c>
      <c r="Q971" s="245">
        <f ca="1">+IFERROR(INDEX('Hoja de Trabajo para listado'!$A$155:$Z$1048576,MATCH($A971,'Hoja de Trabajo para listado'!$A$155:$A$1048576,0),MATCH((CUADRO!Q$5&amp;$E971),'Hoja de Trabajo para listado'!$A$151:$Z$151,0)),0)+IFERROR(INDEX('Hoja de Trabajo para listado'!$AB$155:$BA$1048576,MATCH($A971,'Hoja de Trabajo para listado'!$AB$155:$AB$1048576,0),MATCH((CUADRO!Q$5&amp;$E971),'Hoja de Trabajo para listado'!$AB$151:$BA$151,0)),0)+IFERROR(INDEX('Hoja de Trabajo para listado'!$BC$155:$CB$1048576,MATCH($A971,'Hoja de Trabajo para listado'!$BC$155:$BC$1048576,0),MATCH((CUADRO!Q$5&amp;$E971),'Hoja de Trabajo para listado'!$BC$151:$CB$151,0)),0)+IFERROR(INDEX('Hoja de Trabajo para listado'!$DE$153:$DG$274,MATCH($A971,'Hoja de Trabajo para listado'!$DE$153:$DE$1048576,0),MATCH((CUADRO!Q$5&amp;$E971),'Hoja de Trabajo para listado'!$DE$151:$DG$151,0)),0)+IFERROR(INDEX('Hoja de Trabajo para listado'!$CD$155:$DC$1048576,MATCH($A971,'Hoja de Trabajo para listado'!$CD$155:$CD$1048576,0),MATCH((CUADRO!Q$5&amp;$E971),'Hoja de Trabajo para listado'!$CD$151:$DC$151,0)),0)</f>
        <v>0</v>
      </c>
      <c r="R971" s="245">
        <f t="shared" ca="1" si="33"/>
        <v>0</v>
      </c>
      <c r="S971" s="259">
        <f ca="1">+R970+R971</f>
        <v>0</v>
      </c>
      <c r="T971" s="245">
        <f ca="1">+S971</f>
        <v>0</v>
      </c>
      <c r="U971" s="242">
        <f t="shared" si="34"/>
        <v>2</v>
      </c>
      <c r="V971" s="333" t="str">
        <f>+VLOOKUP(A971,bd_lista!$A$3:$E$590,5,FALSE)</f>
        <v>Gobiernos Autonomos Municipales</v>
      </c>
      <c r="W971" s="392"/>
      <c r="X971" s="242">
        <f>+VLOOKUP(A971,[4]Sheet1!$A$13:$D$744,4,FALSE)</f>
        <v>0</v>
      </c>
      <c r="Y971" s="242" t="e">
        <f>+VLOOKUP(X971,bd_lista!$A$3:$C$590,3,FALSE)</f>
        <v>#N/A</v>
      </c>
      <c r="Z971" s="292"/>
      <c r="AA971" s="293"/>
    </row>
    <row r="972" spans="1:27" customFormat="1" ht="15" hidden="1" customHeight="1">
      <c r="A972" s="32">
        <v>1720</v>
      </c>
      <c r="B972" s="387">
        <f>+A972</f>
        <v>1720</v>
      </c>
      <c r="C972" s="247" t="str">
        <f>+VLOOKUP(A972,bd_lista!$A$3:$C$590,3,FALSE)</f>
        <v>Gobierno Autónomo Municipal de Cabezas</v>
      </c>
      <c r="D972" s="389" t="str">
        <f>+C972</f>
        <v>Gobierno Autónomo Municipal de Cabezas</v>
      </c>
      <c r="E972" s="242" t="s">
        <v>1304</v>
      </c>
      <c r="F972" s="243">
        <f ca="1">+IFERROR(INDEX('Hoja de Trabajo para listado'!$A$155:$Z$1048576,MATCH($A972,'Hoja de Trabajo para listado'!$A$155:$A$1048576,0),MATCH((CUADRO!F$5&amp;$E972),'Hoja de Trabajo para listado'!$A$151:$Z$151,0)),0)+IFERROR(INDEX('Hoja de Trabajo para listado'!$AB$155:$BA$1048576,MATCH($A972,'Hoja de Trabajo para listado'!$AB$155:$AB$1048576,0),MATCH((CUADRO!F$5&amp;$E972),'Hoja de Trabajo para listado'!$AB$151:$BA$151,0)),0)+IFERROR(INDEX('Hoja de Trabajo para listado'!$BC$155:$CB$1048576,MATCH($A972,'Hoja de Trabajo para listado'!$BC$155:$BC$1048576,0),MATCH((CUADRO!F$5&amp;$E972),'Hoja de Trabajo para listado'!$BC$151:$CB$151,0)),0)+IFERROR(INDEX('Hoja de Trabajo para listado'!$DE$153:$DG$274,MATCH($A972,'Hoja de Trabajo para listado'!$DE$153:$DE$1048576,0),MATCH((CUADRO!F$5&amp;$E972),'Hoja de Trabajo para listado'!$DE$151:$DG$151,0)),0)+IFERROR(INDEX('Hoja de Trabajo para listado'!$CD$155:$DC$1048576,MATCH($A972,'Hoja de Trabajo para listado'!$CD$155:$CD$1048576,0),MATCH((CUADRO!F$5&amp;$E972),'Hoja de Trabajo para listado'!$CD$151:$DC$151,0)),0)</f>
        <v>0</v>
      </c>
      <c r="G972" s="243">
        <f ca="1">+IFERROR(INDEX('Hoja de Trabajo para listado'!$A$155:$Z$1048576,MATCH($A972,'Hoja de Trabajo para listado'!$A$155:$A$1048576,0),MATCH((CUADRO!G$5&amp;$E972),'Hoja de Trabajo para listado'!$A$151:$Z$151,0)),0)+IFERROR(INDEX('Hoja de Trabajo para listado'!$AB$155:$BA$1048576,MATCH($A972,'Hoja de Trabajo para listado'!$AB$155:$AB$1048576,0),MATCH((CUADRO!G$5&amp;$E972),'Hoja de Trabajo para listado'!$AB$151:$BA$151,0)),0)+IFERROR(INDEX('Hoja de Trabajo para listado'!$BC$155:$CB$1048576,MATCH($A972,'Hoja de Trabajo para listado'!$BC$155:$BC$1048576,0),MATCH((CUADRO!G$5&amp;$E972),'Hoja de Trabajo para listado'!$BC$151:$CB$151,0)),0)+IFERROR(INDEX('Hoja de Trabajo para listado'!$DE$153:$DG$274,MATCH($A972,'Hoja de Trabajo para listado'!$DE$153:$DE$1048576,0),MATCH((CUADRO!G$5&amp;$E972),'Hoja de Trabajo para listado'!$DE$151:$DG$151,0)),0)+IFERROR(INDEX('Hoja de Trabajo para listado'!$CD$155:$DC$1048576,MATCH($A972,'Hoja de Trabajo para listado'!$CD$155:$CD$1048576,0),MATCH((CUADRO!G$5&amp;$E972),'Hoja de Trabajo para listado'!$CD$151:$DC$151,0)),0)</f>
        <v>0</v>
      </c>
      <c r="H972" s="243">
        <f ca="1">+IFERROR(INDEX('Hoja de Trabajo para listado'!$A$155:$Z$1048576,MATCH($A972,'Hoja de Trabajo para listado'!$A$155:$A$1048576,0),MATCH((CUADRO!H$5&amp;$E972),'Hoja de Trabajo para listado'!$A$151:$Z$151,0)),0)+IFERROR(INDEX('Hoja de Trabajo para listado'!$AB$155:$BA$1048576,MATCH($A972,'Hoja de Trabajo para listado'!$AB$155:$AB$1048576,0),MATCH((CUADRO!H$5&amp;$E972),'Hoja de Trabajo para listado'!$AB$151:$BA$151,0)),0)+IFERROR(INDEX('Hoja de Trabajo para listado'!$BC$155:$CB$1048576,MATCH($A972,'Hoja de Trabajo para listado'!$BC$155:$BC$1048576,0),MATCH((CUADRO!H$5&amp;$E972),'Hoja de Trabajo para listado'!$BC$151:$CB$151,0)),0)+IFERROR(INDEX('Hoja de Trabajo para listado'!$DE$153:$DG$274,MATCH($A972,'Hoja de Trabajo para listado'!$DE$153:$DE$1048576,0),MATCH((CUADRO!H$5&amp;$E972),'Hoja de Trabajo para listado'!$DE$151:$DG$151,0)),0)+IFERROR(INDEX('Hoja de Trabajo para listado'!$CD$155:$DC$1048576,MATCH($A972,'Hoja de Trabajo para listado'!$CD$155:$CD$1048576,0),MATCH((CUADRO!H$5&amp;$E972),'Hoja de Trabajo para listado'!$CD$151:$DC$151,0)),0)</f>
        <v>0</v>
      </c>
      <c r="I972" s="243">
        <f ca="1">+IFERROR(INDEX('Hoja de Trabajo para listado'!$A$155:$Z$1048576,MATCH($A972,'Hoja de Trabajo para listado'!$A$155:$A$1048576,0),MATCH((CUADRO!I$5&amp;$E972),'Hoja de Trabajo para listado'!$A$151:$Z$151,0)),0)+IFERROR(INDEX('Hoja de Trabajo para listado'!$AB$155:$BA$1048576,MATCH($A972,'Hoja de Trabajo para listado'!$AB$155:$AB$1048576,0),MATCH((CUADRO!I$5&amp;$E972),'Hoja de Trabajo para listado'!$AB$151:$BA$151,0)),0)+IFERROR(INDEX('Hoja de Trabajo para listado'!$BC$155:$CB$1048576,MATCH($A972,'Hoja de Trabajo para listado'!$BC$155:$BC$1048576,0),MATCH((CUADRO!I$5&amp;$E972),'Hoja de Trabajo para listado'!$BC$151:$CB$151,0)),0)+IFERROR(INDEX('Hoja de Trabajo para listado'!$DE$153:$DG$274,MATCH($A972,'Hoja de Trabajo para listado'!$DE$153:$DE$1048576,0),MATCH((CUADRO!I$5&amp;$E972),'Hoja de Trabajo para listado'!$DE$151:$DG$151,0)),0)+IFERROR(INDEX('Hoja de Trabajo para listado'!$CD$155:$DC$1048576,MATCH($A972,'Hoja de Trabajo para listado'!$CD$155:$CD$1048576,0),MATCH((CUADRO!I$5&amp;$E972),'Hoja de Trabajo para listado'!$CD$151:$DC$151,0)),0)</f>
        <v>0</v>
      </c>
      <c r="J972" s="243">
        <f ca="1">+IFERROR(INDEX('Hoja de Trabajo para listado'!$A$155:$Z$1048576,MATCH($A972,'Hoja de Trabajo para listado'!$A$155:$A$1048576,0),MATCH((CUADRO!J$5&amp;$E972),'Hoja de Trabajo para listado'!$A$151:$Z$151,0)),0)+IFERROR(INDEX('Hoja de Trabajo para listado'!$AB$155:$BA$1048576,MATCH($A972,'Hoja de Trabajo para listado'!$AB$155:$AB$1048576,0),MATCH((CUADRO!J$5&amp;$E972),'Hoja de Trabajo para listado'!$AB$151:$BA$151,0)),0)+IFERROR(INDEX('Hoja de Trabajo para listado'!$BC$155:$CB$1048576,MATCH($A972,'Hoja de Trabajo para listado'!$BC$155:$BC$1048576,0),MATCH((CUADRO!J$5&amp;$E972),'Hoja de Trabajo para listado'!$BC$151:$CB$151,0)),0)+IFERROR(INDEX('Hoja de Trabajo para listado'!$DE$153:$DG$274,MATCH($A972,'Hoja de Trabajo para listado'!$DE$153:$DE$1048576,0),MATCH((CUADRO!J$5&amp;$E972),'Hoja de Trabajo para listado'!$DE$151:$DG$151,0)),0)+IFERROR(INDEX('Hoja de Trabajo para listado'!$CD$155:$DC$1048576,MATCH($A972,'Hoja de Trabajo para listado'!$CD$155:$CD$1048576,0),MATCH((CUADRO!J$5&amp;$E972),'Hoja de Trabajo para listado'!$CD$151:$DC$151,0)),0)</f>
        <v>0</v>
      </c>
      <c r="K972" s="243">
        <f ca="1">+IFERROR(INDEX('Hoja de Trabajo para listado'!$A$155:$Z$1048576,MATCH($A972,'Hoja de Trabajo para listado'!$A$155:$A$1048576,0),MATCH((CUADRO!K$5&amp;$E972),'Hoja de Trabajo para listado'!$A$151:$Z$151,0)),0)+IFERROR(INDEX('Hoja de Trabajo para listado'!$AB$155:$BA$1048576,MATCH($A972,'Hoja de Trabajo para listado'!$AB$155:$AB$1048576,0),MATCH((CUADRO!K$5&amp;$E972),'Hoja de Trabajo para listado'!$AB$151:$BA$151,0)),0)+IFERROR(INDEX('Hoja de Trabajo para listado'!$BC$155:$CB$1048576,MATCH($A972,'Hoja de Trabajo para listado'!$BC$155:$BC$1048576,0),MATCH((CUADRO!K$5&amp;$E972),'Hoja de Trabajo para listado'!$BC$151:$CB$151,0)),0)+IFERROR(INDEX('Hoja de Trabajo para listado'!$DE$153:$DG$274,MATCH($A972,'Hoja de Trabajo para listado'!$DE$153:$DE$1048576,0),MATCH((CUADRO!K$5&amp;$E972),'Hoja de Trabajo para listado'!$DE$151:$DG$151,0)),0)+IFERROR(INDEX('Hoja de Trabajo para listado'!$CD$155:$DC$1048576,MATCH($A972,'Hoja de Trabajo para listado'!$CD$155:$CD$1048576,0),MATCH((CUADRO!K$5&amp;$E972),'Hoja de Trabajo para listado'!$CD$151:$DC$151,0)),0)</f>
        <v>0</v>
      </c>
      <c r="L972" s="243">
        <f ca="1">+IFERROR(INDEX('Hoja de Trabajo para listado'!$A$155:$Z$1048576,MATCH($A972,'Hoja de Trabajo para listado'!$A$155:$A$1048576,0),MATCH((CUADRO!L$5&amp;$E972),'Hoja de Trabajo para listado'!$A$151:$Z$151,0)),0)+IFERROR(INDEX('Hoja de Trabajo para listado'!$AB$155:$BA$1048576,MATCH($A972,'Hoja de Trabajo para listado'!$AB$155:$AB$1048576,0),MATCH((CUADRO!L$5&amp;$E972),'Hoja de Trabajo para listado'!$AB$151:$BA$151,0)),0)+IFERROR(INDEX('Hoja de Trabajo para listado'!$BC$155:$CB$1048576,MATCH($A972,'Hoja de Trabajo para listado'!$BC$155:$BC$1048576,0),MATCH((CUADRO!L$5&amp;$E972),'Hoja de Trabajo para listado'!$BC$151:$CB$151,0)),0)+IFERROR(INDEX('Hoja de Trabajo para listado'!$DE$153:$DG$274,MATCH($A972,'Hoja de Trabajo para listado'!$DE$153:$DE$1048576,0),MATCH((CUADRO!L$5&amp;$E972),'Hoja de Trabajo para listado'!$DE$151:$DG$151,0)),0)+IFERROR(INDEX('Hoja de Trabajo para listado'!$CD$155:$DC$1048576,MATCH($A972,'Hoja de Trabajo para listado'!$CD$155:$CD$1048576,0),MATCH((CUADRO!L$5&amp;$E972),'Hoja de Trabajo para listado'!$CD$151:$DC$151,0)),0)</f>
        <v>0</v>
      </c>
      <c r="M972" s="243">
        <f ca="1">+IFERROR(INDEX('Hoja de Trabajo para listado'!$A$155:$Z$1048576,MATCH($A972,'Hoja de Trabajo para listado'!$A$155:$A$1048576,0),MATCH((CUADRO!M$5&amp;$E972),'Hoja de Trabajo para listado'!$A$151:$Z$151,0)),0)+IFERROR(INDEX('Hoja de Trabajo para listado'!$AB$155:$BA$1048576,MATCH($A972,'Hoja de Trabajo para listado'!$AB$155:$AB$1048576,0),MATCH((CUADRO!M$5&amp;$E972),'Hoja de Trabajo para listado'!$AB$151:$BA$151,0)),0)+IFERROR(INDEX('Hoja de Trabajo para listado'!$BC$155:$CB$1048576,MATCH($A972,'Hoja de Trabajo para listado'!$BC$155:$BC$1048576,0),MATCH((CUADRO!M$5&amp;$E972),'Hoja de Trabajo para listado'!$BC$151:$CB$151,0)),0)+IFERROR(INDEX('Hoja de Trabajo para listado'!$DE$153:$DG$274,MATCH($A972,'Hoja de Trabajo para listado'!$DE$153:$DE$1048576,0),MATCH((CUADRO!M$5&amp;$E972),'Hoja de Trabajo para listado'!$DE$151:$DG$151,0)),0)+IFERROR(INDEX('Hoja de Trabajo para listado'!$CD$155:$DC$1048576,MATCH($A972,'Hoja de Trabajo para listado'!$CD$155:$CD$1048576,0),MATCH((CUADRO!M$5&amp;$E972),'Hoja de Trabajo para listado'!$CD$151:$DC$151,0)),0)</f>
        <v>0</v>
      </c>
      <c r="N972" s="268">
        <f ca="1">+IFERROR(INDEX('Hoja de Trabajo para listado'!$A$155:$Z$1048576,MATCH($A972,'Hoja de Trabajo para listado'!$A$155:$A$1048576,0),MATCH((CUADRO!N$5&amp;$E972),'Hoja de Trabajo para listado'!$A$151:$Z$151,0)),0)+IFERROR(INDEX('Hoja de Trabajo para listado'!$AB$155:$BA$1048576,MATCH($A972,'Hoja de Trabajo para listado'!$AB$155:$AB$1048576,0),MATCH((CUADRO!N$5&amp;$E972),'Hoja de Trabajo para listado'!$AB$151:$BA$151,0)),0)+IFERROR(INDEX('Hoja de Trabajo para listado'!$BC$155:$CB$1048576,MATCH($A972,'Hoja de Trabajo para listado'!$BC$155:$BC$1048576,0),MATCH((CUADRO!N$5&amp;$E972),'Hoja de Trabajo para listado'!$BC$151:$CB$151,0)),0)+IFERROR(INDEX('Hoja de Trabajo para listado'!$DE$153:$DG$274,MATCH($A972,'Hoja de Trabajo para listado'!$DE$153:$DE$1048576,0),MATCH((CUADRO!N$5&amp;$E972),'Hoja de Trabajo para listado'!$DE$151:$DG$151,0)),0)+IFERROR(INDEX('Hoja de Trabajo para listado'!$CD$155:$DC$1048576,MATCH($A972,'Hoja de Trabajo para listado'!$CD$155:$CD$1048576,0),MATCH((CUADRO!N$5&amp;$E972),'Hoja de Trabajo para listado'!$CD$151:$DC$151,0)),0)</f>
        <v>0</v>
      </c>
      <c r="O972" s="268">
        <f ca="1">+IFERROR(INDEX('Hoja de Trabajo para listado'!$A$155:$Z$1048576,MATCH($A972,'Hoja de Trabajo para listado'!$A$155:$A$1048576,0),MATCH((CUADRO!O$5&amp;$E972),'Hoja de Trabajo para listado'!$A$151:$Z$151,0)),0)+IFERROR(INDEX('Hoja de Trabajo para listado'!$AB$155:$BA$1048576,MATCH($A972,'Hoja de Trabajo para listado'!$AB$155:$AB$1048576,0),MATCH((CUADRO!O$5&amp;$E972),'Hoja de Trabajo para listado'!$AB$151:$BA$151,0)),0)+IFERROR(INDEX('Hoja de Trabajo para listado'!$BC$155:$CB$1048576,MATCH($A972,'Hoja de Trabajo para listado'!$BC$155:$BC$1048576,0),MATCH((CUADRO!O$5&amp;$E972),'Hoja de Trabajo para listado'!$BC$151:$CB$151,0)),0)+IFERROR(INDEX('Hoja de Trabajo para listado'!$DE$153:$DG$274,MATCH($A972,'Hoja de Trabajo para listado'!$DE$153:$DE$1048576,0),MATCH((CUADRO!O$5&amp;$E972),'Hoja de Trabajo para listado'!$DE$151:$DG$151,0)),0)+IFERROR(INDEX('Hoja de Trabajo para listado'!$CD$155:$DC$1048576,MATCH($A972,'Hoja de Trabajo para listado'!$CD$155:$CD$1048576,0),MATCH((CUADRO!O$5&amp;$E972),'Hoja de Trabajo para listado'!$CD$151:$DC$151,0)),0)</f>
        <v>0</v>
      </c>
      <c r="P972" s="268">
        <f ca="1">+IFERROR(INDEX('Hoja de Trabajo para listado'!$A$155:$Z$1048576,MATCH($A972,'Hoja de Trabajo para listado'!$A$155:$A$1048576,0),MATCH((CUADRO!P$5&amp;$E972),'Hoja de Trabajo para listado'!$A$151:$Z$151,0)),0)+IFERROR(INDEX('Hoja de Trabajo para listado'!$AB$155:$BA$1048576,MATCH($A972,'Hoja de Trabajo para listado'!$AB$155:$AB$1048576,0),MATCH((CUADRO!P$5&amp;$E972),'Hoja de Trabajo para listado'!$AB$151:$BA$151,0)),0)+IFERROR(INDEX('Hoja de Trabajo para listado'!$BC$155:$CB$1048576,MATCH($A972,'Hoja de Trabajo para listado'!$BC$155:$BC$1048576,0),MATCH((CUADRO!P$5&amp;$E972),'Hoja de Trabajo para listado'!$BC$151:$CB$151,0)),0)+IFERROR(INDEX('Hoja de Trabajo para listado'!$DE$153:$DG$274,MATCH($A972,'Hoja de Trabajo para listado'!$DE$153:$DE$1048576,0),MATCH((CUADRO!P$5&amp;$E972),'Hoja de Trabajo para listado'!$DE$151:$DG$151,0)),0)+IFERROR(INDEX('Hoja de Trabajo para listado'!$CD$155:$DC$1048576,MATCH($A972,'Hoja de Trabajo para listado'!$CD$155:$CD$1048576,0),MATCH((CUADRO!P$5&amp;$E972),'Hoja de Trabajo para listado'!$CD$151:$DC$151,0)),0)</f>
        <v>0</v>
      </c>
      <c r="Q972" s="268">
        <f ca="1">+IFERROR(INDEX('Hoja de Trabajo para listado'!$A$155:$Z$1048576,MATCH($A972,'Hoja de Trabajo para listado'!$A$155:$A$1048576,0),MATCH((CUADRO!Q$5&amp;$E972),'Hoja de Trabajo para listado'!$A$151:$Z$151,0)),0)+IFERROR(INDEX('Hoja de Trabajo para listado'!$AB$155:$BA$1048576,MATCH($A972,'Hoja de Trabajo para listado'!$AB$155:$AB$1048576,0),MATCH((CUADRO!Q$5&amp;$E972),'Hoja de Trabajo para listado'!$AB$151:$BA$151,0)),0)+IFERROR(INDEX('Hoja de Trabajo para listado'!$BC$155:$CB$1048576,MATCH($A972,'Hoja de Trabajo para listado'!$BC$155:$BC$1048576,0),MATCH((CUADRO!Q$5&amp;$E972),'Hoja de Trabajo para listado'!$BC$151:$CB$151,0)),0)+IFERROR(INDEX('Hoja de Trabajo para listado'!$DE$153:$DG$274,MATCH($A972,'Hoja de Trabajo para listado'!$DE$153:$DE$1048576,0),MATCH((CUADRO!Q$5&amp;$E972),'Hoja de Trabajo para listado'!$DE$151:$DG$151,0)),0)+IFERROR(INDEX('Hoja de Trabajo para listado'!$CD$155:$DC$1048576,MATCH($A972,'Hoja de Trabajo para listado'!$CD$155:$CD$1048576,0),MATCH((CUADRO!Q$5&amp;$E972),'Hoja de Trabajo para listado'!$CD$151:$DC$151,0)),0)</f>
        <v>0</v>
      </c>
      <c r="R972" s="243">
        <f t="shared" ca="1" si="33"/>
        <v>0</v>
      </c>
      <c r="S972" s="249"/>
      <c r="T972" s="243">
        <f ca="1">+T973</f>
        <v>0</v>
      </c>
      <c r="U972" s="242">
        <f t="shared" si="34"/>
        <v>1</v>
      </c>
      <c r="V972" s="333" t="str">
        <f>+VLOOKUP(A972,bd_lista!$A$3:$E$590,5,FALSE)</f>
        <v>Gobiernos Autonomos Municipales</v>
      </c>
      <c r="W972" s="391" t="str">
        <f>+V972</f>
        <v>Gobiernos Autonomos Municipales</v>
      </c>
      <c r="X972" s="242">
        <f>+VLOOKUP(A972,[4]Sheet1!$A$13:$D$744,4,FALSE)</f>
        <v>0</v>
      </c>
      <c r="Y972" s="242" t="e">
        <f>+VLOOKUP(X972,bd_lista!$A$3:$C$590,3,FALSE)</f>
        <v>#N/A</v>
      </c>
      <c r="Z972" s="294">
        <f>+X972</f>
        <v>0</v>
      </c>
      <c r="AA972" s="295" t="e">
        <f>+Y972</f>
        <v>#N/A</v>
      </c>
    </row>
    <row r="973" spans="1:27" customFormat="1" ht="15" hidden="1" customHeight="1">
      <c r="A973" s="32">
        <v>1720</v>
      </c>
      <c r="B973" s="388"/>
      <c r="C973" s="247" t="str">
        <f>+VLOOKUP(A973,bd_lista!$A$3:$C$590,3,FALSE)</f>
        <v>Gobierno Autónomo Municipal de Cabezas</v>
      </c>
      <c r="D973" s="390"/>
      <c r="E973" s="244" t="s">
        <v>1305</v>
      </c>
      <c r="F973" s="245">
        <f ca="1">+IFERROR(INDEX('Hoja de Trabajo para listado'!$A$155:$Z$1048576,MATCH($A973,'Hoja de Trabajo para listado'!$A$155:$A$1048576,0),MATCH((CUADRO!F$5&amp;$E973),'Hoja de Trabajo para listado'!$A$151:$Z$151,0)),0)+IFERROR(INDEX('Hoja de Trabajo para listado'!$AB$155:$BA$1048576,MATCH($A973,'Hoja de Trabajo para listado'!$AB$155:$AB$1048576,0),MATCH((CUADRO!F$5&amp;$E973),'Hoja de Trabajo para listado'!$AB$151:$BA$151,0)),0)+IFERROR(INDEX('Hoja de Trabajo para listado'!$BC$155:$CB$1048576,MATCH($A973,'Hoja de Trabajo para listado'!$BC$155:$BC$1048576,0),MATCH((CUADRO!F$5&amp;$E973),'Hoja de Trabajo para listado'!$BC$151:$CB$151,0)),0)+IFERROR(INDEX('Hoja de Trabajo para listado'!$DE$153:$DG$274,MATCH($A973,'Hoja de Trabajo para listado'!$DE$153:$DE$1048576,0),MATCH((CUADRO!F$5&amp;$E973),'Hoja de Trabajo para listado'!$DE$151:$DG$151,0)),0)+IFERROR(INDEX('Hoja de Trabajo para listado'!$CD$155:$DC$1048576,MATCH($A973,'Hoja de Trabajo para listado'!$CD$155:$CD$1048576,0),MATCH((CUADRO!F$5&amp;$E973),'Hoja de Trabajo para listado'!$CD$151:$DC$151,0)),0)</f>
        <v>0</v>
      </c>
      <c r="G973" s="245">
        <f ca="1">+IFERROR(INDEX('Hoja de Trabajo para listado'!$A$155:$Z$1048576,MATCH($A973,'Hoja de Trabajo para listado'!$A$155:$A$1048576,0),MATCH((CUADRO!G$5&amp;$E973),'Hoja de Trabajo para listado'!$A$151:$Z$151,0)),0)+IFERROR(INDEX('Hoja de Trabajo para listado'!$AB$155:$BA$1048576,MATCH($A973,'Hoja de Trabajo para listado'!$AB$155:$AB$1048576,0),MATCH((CUADRO!G$5&amp;$E973),'Hoja de Trabajo para listado'!$AB$151:$BA$151,0)),0)+IFERROR(INDEX('Hoja de Trabajo para listado'!$BC$155:$CB$1048576,MATCH($A973,'Hoja de Trabajo para listado'!$BC$155:$BC$1048576,0),MATCH((CUADRO!G$5&amp;$E973),'Hoja de Trabajo para listado'!$BC$151:$CB$151,0)),0)+IFERROR(INDEX('Hoja de Trabajo para listado'!$DE$153:$DG$274,MATCH($A973,'Hoja de Trabajo para listado'!$DE$153:$DE$1048576,0),MATCH((CUADRO!G$5&amp;$E973),'Hoja de Trabajo para listado'!$DE$151:$DG$151,0)),0)+IFERROR(INDEX('Hoja de Trabajo para listado'!$CD$155:$DC$1048576,MATCH($A973,'Hoja de Trabajo para listado'!$CD$155:$CD$1048576,0),MATCH((CUADRO!G$5&amp;$E973),'Hoja de Trabajo para listado'!$CD$151:$DC$151,0)),0)</f>
        <v>0</v>
      </c>
      <c r="H973" s="245">
        <f ca="1">+IFERROR(INDEX('Hoja de Trabajo para listado'!$A$155:$Z$1048576,MATCH($A973,'Hoja de Trabajo para listado'!$A$155:$A$1048576,0),MATCH((CUADRO!H$5&amp;$E973),'Hoja de Trabajo para listado'!$A$151:$Z$151,0)),0)+IFERROR(INDEX('Hoja de Trabajo para listado'!$AB$155:$BA$1048576,MATCH($A973,'Hoja de Trabajo para listado'!$AB$155:$AB$1048576,0),MATCH((CUADRO!H$5&amp;$E973),'Hoja de Trabajo para listado'!$AB$151:$BA$151,0)),0)+IFERROR(INDEX('Hoja de Trabajo para listado'!$BC$155:$CB$1048576,MATCH($A973,'Hoja de Trabajo para listado'!$BC$155:$BC$1048576,0),MATCH((CUADRO!H$5&amp;$E973),'Hoja de Trabajo para listado'!$BC$151:$CB$151,0)),0)+IFERROR(INDEX('Hoja de Trabajo para listado'!$DE$153:$DG$274,MATCH($A973,'Hoja de Trabajo para listado'!$DE$153:$DE$1048576,0),MATCH((CUADRO!H$5&amp;$E973),'Hoja de Trabajo para listado'!$DE$151:$DG$151,0)),0)+IFERROR(INDEX('Hoja de Trabajo para listado'!$CD$155:$DC$1048576,MATCH($A973,'Hoja de Trabajo para listado'!$CD$155:$CD$1048576,0),MATCH((CUADRO!H$5&amp;$E973),'Hoja de Trabajo para listado'!$CD$151:$DC$151,0)),0)</f>
        <v>0</v>
      </c>
      <c r="I973" s="245">
        <f ca="1">+IFERROR(INDEX('Hoja de Trabajo para listado'!$A$155:$Z$1048576,MATCH($A973,'Hoja de Trabajo para listado'!$A$155:$A$1048576,0),MATCH((CUADRO!I$5&amp;$E973),'Hoja de Trabajo para listado'!$A$151:$Z$151,0)),0)+IFERROR(INDEX('Hoja de Trabajo para listado'!$AB$155:$BA$1048576,MATCH($A973,'Hoja de Trabajo para listado'!$AB$155:$AB$1048576,0),MATCH((CUADRO!I$5&amp;$E973),'Hoja de Trabajo para listado'!$AB$151:$BA$151,0)),0)+IFERROR(INDEX('Hoja de Trabajo para listado'!$BC$155:$CB$1048576,MATCH($A973,'Hoja de Trabajo para listado'!$BC$155:$BC$1048576,0),MATCH((CUADRO!I$5&amp;$E973),'Hoja de Trabajo para listado'!$BC$151:$CB$151,0)),0)+IFERROR(INDEX('Hoja de Trabajo para listado'!$DE$153:$DG$274,MATCH($A973,'Hoja de Trabajo para listado'!$DE$153:$DE$1048576,0),MATCH((CUADRO!I$5&amp;$E973),'Hoja de Trabajo para listado'!$DE$151:$DG$151,0)),0)+IFERROR(INDEX('Hoja de Trabajo para listado'!$CD$155:$DC$1048576,MATCH($A973,'Hoja de Trabajo para listado'!$CD$155:$CD$1048576,0),MATCH((CUADRO!I$5&amp;$E973),'Hoja de Trabajo para listado'!$CD$151:$DC$151,0)),0)</f>
        <v>0</v>
      </c>
      <c r="J973" s="245">
        <f ca="1">+IFERROR(INDEX('Hoja de Trabajo para listado'!$A$155:$Z$1048576,MATCH($A973,'Hoja de Trabajo para listado'!$A$155:$A$1048576,0),MATCH((CUADRO!J$5&amp;$E973),'Hoja de Trabajo para listado'!$A$151:$Z$151,0)),0)+IFERROR(INDEX('Hoja de Trabajo para listado'!$AB$155:$BA$1048576,MATCH($A973,'Hoja de Trabajo para listado'!$AB$155:$AB$1048576,0),MATCH((CUADRO!J$5&amp;$E973),'Hoja de Trabajo para listado'!$AB$151:$BA$151,0)),0)+IFERROR(INDEX('Hoja de Trabajo para listado'!$BC$155:$CB$1048576,MATCH($A973,'Hoja de Trabajo para listado'!$BC$155:$BC$1048576,0),MATCH((CUADRO!J$5&amp;$E973),'Hoja de Trabajo para listado'!$BC$151:$CB$151,0)),0)+IFERROR(INDEX('Hoja de Trabajo para listado'!$DE$153:$DG$274,MATCH($A973,'Hoja de Trabajo para listado'!$DE$153:$DE$1048576,0),MATCH((CUADRO!J$5&amp;$E973),'Hoja de Trabajo para listado'!$DE$151:$DG$151,0)),0)+IFERROR(INDEX('Hoja de Trabajo para listado'!$CD$155:$DC$1048576,MATCH($A973,'Hoja de Trabajo para listado'!$CD$155:$CD$1048576,0),MATCH((CUADRO!J$5&amp;$E973),'Hoja de Trabajo para listado'!$CD$151:$DC$151,0)),0)</f>
        <v>0</v>
      </c>
      <c r="K973" s="245">
        <f ca="1">+IFERROR(INDEX('Hoja de Trabajo para listado'!$A$155:$Z$1048576,MATCH($A973,'Hoja de Trabajo para listado'!$A$155:$A$1048576,0),MATCH((CUADRO!K$5&amp;$E973),'Hoja de Trabajo para listado'!$A$151:$Z$151,0)),0)+IFERROR(INDEX('Hoja de Trabajo para listado'!$AB$155:$BA$1048576,MATCH($A973,'Hoja de Trabajo para listado'!$AB$155:$AB$1048576,0),MATCH((CUADRO!K$5&amp;$E973),'Hoja de Trabajo para listado'!$AB$151:$BA$151,0)),0)+IFERROR(INDEX('Hoja de Trabajo para listado'!$BC$155:$CB$1048576,MATCH($A973,'Hoja de Trabajo para listado'!$BC$155:$BC$1048576,0),MATCH((CUADRO!K$5&amp;$E973),'Hoja de Trabajo para listado'!$BC$151:$CB$151,0)),0)+IFERROR(INDEX('Hoja de Trabajo para listado'!$DE$153:$DG$274,MATCH($A973,'Hoja de Trabajo para listado'!$DE$153:$DE$1048576,0),MATCH((CUADRO!K$5&amp;$E973),'Hoja de Trabajo para listado'!$DE$151:$DG$151,0)),0)+IFERROR(INDEX('Hoja de Trabajo para listado'!$CD$155:$DC$1048576,MATCH($A973,'Hoja de Trabajo para listado'!$CD$155:$CD$1048576,0),MATCH((CUADRO!K$5&amp;$E973),'Hoja de Trabajo para listado'!$CD$151:$DC$151,0)),0)</f>
        <v>0</v>
      </c>
      <c r="L973" s="245">
        <f ca="1">+IFERROR(INDEX('Hoja de Trabajo para listado'!$A$155:$Z$1048576,MATCH($A973,'Hoja de Trabajo para listado'!$A$155:$A$1048576,0),MATCH((CUADRO!L$5&amp;$E973),'Hoja de Trabajo para listado'!$A$151:$Z$151,0)),0)+IFERROR(INDEX('Hoja de Trabajo para listado'!$AB$155:$BA$1048576,MATCH($A973,'Hoja de Trabajo para listado'!$AB$155:$AB$1048576,0),MATCH((CUADRO!L$5&amp;$E973),'Hoja de Trabajo para listado'!$AB$151:$BA$151,0)),0)+IFERROR(INDEX('Hoja de Trabajo para listado'!$BC$155:$CB$1048576,MATCH($A973,'Hoja de Trabajo para listado'!$BC$155:$BC$1048576,0),MATCH((CUADRO!L$5&amp;$E973),'Hoja de Trabajo para listado'!$BC$151:$CB$151,0)),0)+IFERROR(INDEX('Hoja de Trabajo para listado'!$DE$153:$DG$274,MATCH($A973,'Hoja de Trabajo para listado'!$DE$153:$DE$1048576,0),MATCH((CUADRO!L$5&amp;$E973),'Hoja de Trabajo para listado'!$DE$151:$DG$151,0)),0)+IFERROR(INDEX('Hoja de Trabajo para listado'!$CD$155:$DC$1048576,MATCH($A973,'Hoja de Trabajo para listado'!$CD$155:$CD$1048576,0),MATCH((CUADRO!L$5&amp;$E973),'Hoja de Trabajo para listado'!$CD$151:$DC$151,0)),0)</f>
        <v>0</v>
      </c>
      <c r="M973" s="245">
        <f ca="1">+IFERROR(INDEX('Hoja de Trabajo para listado'!$A$155:$Z$1048576,MATCH($A973,'Hoja de Trabajo para listado'!$A$155:$A$1048576,0),MATCH((CUADRO!M$5&amp;$E973),'Hoja de Trabajo para listado'!$A$151:$Z$151,0)),0)+IFERROR(INDEX('Hoja de Trabajo para listado'!$AB$155:$BA$1048576,MATCH($A973,'Hoja de Trabajo para listado'!$AB$155:$AB$1048576,0),MATCH((CUADRO!M$5&amp;$E973),'Hoja de Trabajo para listado'!$AB$151:$BA$151,0)),0)+IFERROR(INDEX('Hoja de Trabajo para listado'!$BC$155:$CB$1048576,MATCH($A973,'Hoja de Trabajo para listado'!$BC$155:$BC$1048576,0),MATCH((CUADRO!M$5&amp;$E973),'Hoja de Trabajo para listado'!$BC$151:$CB$151,0)),0)+IFERROR(INDEX('Hoja de Trabajo para listado'!$DE$153:$DG$274,MATCH($A973,'Hoja de Trabajo para listado'!$DE$153:$DE$1048576,0),MATCH((CUADRO!M$5&amp;$E973),'Hoja de Trabajo para listado'!$DE$151:$DG$151,0)),0)+IFERROR(INDEX('Hoja de Trabajo para listado'!$CD$155:$DC$1048576,MATCH($A973,'Hoja de Trabajo para listado'!$CD$155:$CD$1048576,0),MATCH((CUADRO!M$5&amp;$E973),'Hoja de Trabajo para listado'!$CD$151:$DC$151,0)),0)</f>
        <v>0</v>
      </c>
      <c r="N973" s="245">
        <f ca="1">+IFERROR(INDEX('Hoja de Trabajo para listado'!$A$155:$Z$1048576,MATCH($A973,'Hoja de Trabajo para listado'!$A$155:$A$1048576,0),MATCH((CUADRO!N$5&amp;$E973),'Hoja de Trabajo para listado'!$A$151:$Z$151,0)),0)+IFERROR(INDEX('Hoja de Trabajo para listado'!$AB$155:$BA$1048576,MATCH($A973,'Hoja de Trabajo para listado'!$AB$155:$AB$1048576,0),MATCH((CUADRO!N$5&amp;$E973),'Hoja de Trabajo para listado'!$AB$151:$BA$151,0)),0)+IFERROR(INDEX('Hoja de Trabajo para listado'!$BC$155:$CB$1048576,MATCH($A973,'Hoja de Trabajo para listado'!$BC$155:$BC$1048576,0),MATCH((CUADRO!N$5&amp;$E973),'Hoja de Trabajo para listado'!$BC$151:$CB$151,0)),0)+IFERROR(INDEX('Hoja de Trabajo para listado'!$DE$153:$DG$274,MATCH($A973,'Hoja de Trabajo para listado'!$DE$153:$DE$1048576,0),MATCH((CUADRO!N$5&amp;$E973),'Hoja de Trabajo para listado'!$DE$151:$DG$151,0)),0)+IFERROR(INDEX('Hoja de Trabajo para listado'!$CD$155:$DC$1048576,MATCH($A973,'Hoja de Trabajo para listado'!$CD$155:$CD$1048576,0),MATCH((CUADRO!N$5&amp;$E973),'Hoja de Trabajo para listado'!$CD$151:$DC$151,0)),0)</f>
        <v>0</v>
      </c>
      <c r="O973" s="245">
        <f ca="1">+IFERROR(INDEX('Hoja de Trabajo para listado'!$A$155:$Z$1048576,MATCH($A973,'Hoja de Trabajo para listado'!$A$155:$A$1048576,0),MATCH((CUADRO!O$5&amp;$E973),'Hoja de Trabajo para listado'!$A$151:$Z$151,0)),0)+IFERROR(INDEX('Hoja de Trabajo para listado'!$AB$155:$BA$1048576,MATCH($A973,'Hoja de Trabajo para listado'!$AB$155:$AB$1048576,0),MATCH((CUADRO!O$5&amp;$E973),'Hoja de Trabajo para listado'!$AB$151:$BA$151,0)),0)+IFERROR(INDEX('Hoja de Trabajo para listado'!$BC$155:$CB$1048576,MATCH($A973,'Hoja de Trabajo para listado'!$BC$155:$BC$1048576,0),MATCH((CUADRO!O$5&amp;$E973),'Hoja de Trabajo para listado'!$BC$151:$CB$151,0)),0)+IFERROR(INDEX('Hoja de Trabajo para listado'!$DE$153:$DG$274,MATCH($A973,'Hoja de Trabajo para listado'!$DE$153:$DE$1048576,0),MATCH((CUADRO!O$5&amp;$E973),'Hoja de Trabajo para listado'!$DE$151:$DG$151,0)),0)+IFERROR(INDEX('Hoja de Trabajo para listado'!$CD$155:$DC$1048576,MATCH($A973,'Hoja de Trabajo para listado'!$CD$155:$CD$1048576,0),MATCH((CUADRO!O$5&amp;$E973),'Hoja de Trabajo para listado'!$CD$151:$DC$151,0)),0)</f>
        <v>0</v>
      </c>
      <c r="P973" s="245">
        <f ca="1">+IFERROR(INDEX('Hoja de Trabajo para listado'!$A$155:$Z$1048576,MATCH($A973,'Hoja de Trabajo para listado'!$A$155:$A$1048576,0),MATCH((CUADRO!P$5&amp;$E973),'Hoja de Trabajo para listado'!$A$151:$Z$151,0)),0)+IFERROR(INDEX('Hoja de Trabajo para listado'!$AB$155:$BA$1048576,MATCH($A973,'Hoja de Trabajo para listado'!$AB$155:$AB$1048576,0),MATCH((CUADRO!P$5&amp;$E973),'Hoja de Trabajo para listado'!$AB$151:$BA$151,0)),0)+IFERROR(INDEX('Hoja de Trabajo para listado'!$BC$155:$CB$1048576,MATCH($A973,'Hoja de Trabajo para listado'!$BC$155:$BC$1048576,0),MATCH((CUADRO!P$5&amp;$E973),'Hoja de Trabajo para listado'!$BC$151:$CB$151,0)),0)+IFERROR(INDEX('Hoja de Trabajo para listado'!$DE$153:$DG$274,MATCH($A973,'Hoja de Trabajo para listado'!$DE$153:$DE$1048576,0),MATCH((CUADRO!P$5&amp;$E973),'Hoja de Trabajo para listado'!$DE$151:$DG$151,0)),0)+IFERROR(INDEX('Hoja de Trabajo para listado'!$CD$155:$DC$1048576,MATCH($A973,'Hoja de Trabajo para listado'!$CD$155:$CD$1048576,0),MATCH((CUADRO!P$5&amp;$E973),'Hoja de Trabajo para listado'!$CD$151:$DC$151,0)),0)</f>
        <v>0</v>
      </c>
      <c r="Q973" s="245">
        <f ca="1">+IFERROR(INDEX('Hoja de Trabajo para listado'!$A$155:$Z$1048576,MATCH($A973,'Hoja de Trabajo para listado'!$A$155:$A$1048576,0),MATCH((CUADRO!Q$5&amp;$E973),'Hoja de Trabajo para listado'!$A$151:$Z$151,0)),0)+IFERROR(INDEX('Hoja de Trabajo para listado'!$AB$155:$BA$1048576,MATCH($A973,'Hoja de Trabajo para listado'!$AB$155:$AB$1048576,0),MATCH((CUADRO!Q$5&amp;$E973),'Hoja de Trabajo para listado'!$AB$151:$BA$151,0)),0)+IFERROR(INDEX('Hoja de Trabajo para listado'!$BC$155:$CB$1048576,MATCH($A973,'Hoja de Trabajo para listado'!$BC$155:$BC$1048576,0),MATCH((CUADRO!Q$5&amp;$E973),'Hoja de Trabajo para listado'!$BC$151:$CB$151,0)),0)+IFERROR(INDEX('Hoja de Trabajo para listado'!$DE$153:$DG$274,MATCH($A973,'Hoja de Trabajo para listado'!$DE$153:$DE$1048576,0),MATCH((CUADRO!Q$5&amp;$E973),'Hoja de Trabajo para listado'!$DE$151:$DG$151,0)),0)+IFERROR(INDEX('Hoja de Trabajo para listado'!$CD$155:$DC$1048576,MATCH($A973,'Hoja de Trabajo para listado'!$CD$155:$CD$1048576,0),MATCH((CUADRO!Q$5&amp;$E973),'Hoja de Trabajo para listado'!$CD$151:$DC$151,0)),0)</f>
        <v>0</v>
      </c>
      <c r="R973" s="245">
        <f t="shared" ca="1" si="33"/>
        <v>0</v>
      </c>
      <c r="S973" s="259">
        <f ca="1">+R972+R973</f>
        <v>0</v>
      </c>
      <c r="T973" s="245">
        <f ca="1">+S973</f>
        <v>0</v>
      </c>
      <c r="U973" s="299">
        <f t="shared" si="34"/>
        <v>2</v>
      </c>
      <c r="V973" s="333" t="str">
        <f>+VLOOKUP(A973,bd_lista!$A$3:$E$590,5,FALSE)</f>
        <v>Gobiernos Autonomos Municipales</v>
      </c>
      <c r="W973" s="392"/>
      <c r="X973" s="242">
        <f>+VLOOKUP(A973,[4]Sheet1!$A$13:$D$744,4,FALSE)</f>
        <v>0</v>
      </c>
      <c r="Y973" s="242" t="e">
        <f>+VLOOKUP(X973,bd_lista!$A$3:$C$590,3,FALSE)</f>
        <v>#N/A</v>
      </c>
      <c r="Z973" s="292"/>
      <c r="AA973" s="293"/>
    </row>
    <row r="974" spans="1:27" customFormat="1" ht="15" hidden="1" customHeight="1">
      <c r="A974" s="32">
        <v>1721</v>
      </c>
      <c r="B974" s="387">
        <f>+A974</f>
        <v>1721</v>
      </c>
      <c r="C974" s="247" t="str">
        <f>+VLOOKUP(A974,bd_lista!$A$3:$C$590,3,FALSE)</f>
        <v>Gobierno Autónomo Municipal de Cuevo</v>
      </c>
      <c r="D974" s="389" t="str">
        <f>+C974</f>
        <v>Gobierno Autónomo Municipal de Cuevo</v>
      </c>
      <c r="E974" s="242" t="s">
        <v>1304</v>
      </c>
      <c r="F974" s="243">
        <f ca="1">+IFERROR(INDEX('Hoja de Trabajo para listado'!$A$155:$Z$1048576,MATCH($A974,'Hoja de Trabajo para listado'!$A$155:$A$1048576,0),MATCH((CUADRO!F$5&amp;$E974),'Hoja de Trabajo para listado'!$A$151:$Z$151,0)),0)+IFERROR(INDEX('Hoja de Trabajo para listado'!$AB$155:$BA$1048576,MATCH($A974,'Hoja de Trabajo para listado'!$AB$155:$AB$1048576,0),MATCH((CUADRO!F$5&amp;$E974),'Hoja de Trabajo para listado'!$AB$151:$BA$151,0)),0)+IFERROR(INDEX('Hoja de Trabajo para listado'!$BC$155:$CB$1048576,MATCH($A974,'Hoja de Trabajo para listado'!$BC$155:$BC$1048576,0),MATCH((CUADRO!F$5&amp;$E974),'Hoja de Trabajo para listado'!$BC$151:$CB$151,0)),0)+IFERROR(INDEX('Hoja de Trabajo para listado'!$DE$153:$DG$274,MATCH($A974,'Hoja de Trabajo para listado'!$DE$153:$DE$1048576,0),MATCH((CUADRO!F$5&amp;$E974),'Hoja de Trabajo para listado'!$DE$151:$DG$151,0)),0)+IFERROR(INDEX('Hoja de Trabajo para listado'!$CD$155:$DC$1048576,MATCH($A974,'Hoja de Trabajo para listado'!$CD$155:$CD$1048576,0),MATCH((CUADRO!F$5&amp;$E974),'Hoja de Trabajo para listado'!$CD$151:$DC$151,0)),0)</f>
        <v>0</v>
      </c>
      <c r="G974" s="243">
        <f ca="1">+IFERROR(INDEX('Hoja de Trabajo para listado'!$A$155:$Z$1048576,MATCH($A974,'Hoja de Trabajo para listado'!$A$155:$A$1048576,0),MATCH((CUADRO!G$5&amp;$E974),'Hoja de Trabajo para listado'!$A$151:$Z$151,0)),0)+IFERROR(INDEX('Hoja de Trabajo para listado'!$AB$155:$BA$1048576,MATCH($A974,'Hoja de Trabajo para listado'!$AB$155:$AB$1048576,0),MATCH((CUADRO!G$5&amp;$E974),'Hoja de Trabajo para listado'!$AB$151:$BA$151,0)),0)+IFERROR(INDEX('Hoja de Trabajo para listado'!$BC$155:$CB$1048576,MATCH($A974,'Hoja de Trabajo para listado'!$BC$155:$BC$1048576,0),MATCH((CUADRO!G$5&amp;$E974),'Hoja de Trabajo para listado'!$BC$151:$CB$151,0)),0)+IFERROR(INDEX('Hoja de Trabajo para listado'!$DE$153:$DG$274,MATCH($A974,'Hoja de Trabajo para listado'!$DE$153:$DE$1048576,0),MATCH((CUADRO!G$5&amp;$E974),'Hoja de Trabajo para listado'!$DE$151:$DG$151,0)),0)+IFERROR(INDEX('Hoja de Trabajo para listado'!$CD$155:$DC$1048576,MATCH($A974,'Hoja de Trabajo para listado'!$CD$155:$CD$1048576,0),MATCH((CUADRO!G$5&amp;$E974),'Hoja de Trabajo para listado'!$CD$151:$DC$151,0)),0)</f>
        <v>0</v>
      </c>
      <c r="H974" s="243">
        <f ca="1">+IFERROR(INDEX('Hoja de Trabajo para listado'!$A$155:$Z$1048576,MATCH($A974,'Hoja de Trabajo para listado'!$A$155:$A$1048576,0),MATCH((CUADRO!H$5&amp;$E974),'Hoja de Trabajo para listado'!$A$151:$Z$151,0)),0)+IFERROR(INDEX('Hoja de Trabajo para listado'!$AB$155:$BA$1048576,MATCH($A974,'Hoja de Trabajo para listado'!$AB$155:$AB$1048576,0),MATCH((CUADRO!H$5&amp;$E974),'Hoja de Trabajo para listado'!$AB$151:$BA$151,0)),0)+IFERROR(INDEX('Hoja de Trabajo para listado'!$BC$155:$CB$1048576,MATCH($A974,'Hoja de Trabajo para listado'!$BC$155:$BC$1048576,0),MATCH((CUADRO!H$5&amp;$E974),'Hoja de Trabajo para listado'!$BC$151:$CB$151,0)),0)+IFERROR(INDEX('Hoja de Trabajo para listado'!$DE$153:$DG$274,MATCH($A974,'Hoja de Trabajo para listado'!$DE$153:$DE$1048576,0),MATCH((CUADRO!H$5&amp;$E974),'Hoja de Trabajo para listado'!$DE$151:$DG$151,0)),0)+IFERROR(INDEX('Hoja de Trabajo para listado'!$CD$155:$DC$1048576,MATCH($A974,'Hoja de Trabajo para listado'!$CD$155:$CD$1048576,0),MATCH((CUADRO!H$5&amp;$E974),'Hoja de Trabajo para listado'!$CD$151:$DC$151,0)),0)</f>
        <v>0</v>
      </c>
      <c r="I974" s="243">
        <f ca="1">+IFERROR(INDEX('Hoja de Trabajo para listado'!$A$155:$Z$1048576,MATCH($A974,'Hoja de Trabajo para listado'!$A$155:$A$1048576,0),MATCH((CUADRO!I$5&amp;$E974),'Hoja de Trabajo para listado'!$A$151:$Z$151,0)),0)+IFERROR(INDEX('Hoja de Trabajo para listado'!$AB$155:$BA$1048576,MATCH($A974,'Hoja de Trabajo para listado'!$AB$155:$AB$1048576,0),MATCH((CUADRO!I$5&amp;$E974),'Hoja de Trabajo para listado'!$AB$151:$BA$151,0)),0)+IFERROR(INDEX('Hoja de Trabajo para listado'!$BC$155:$CB$1048576,MATCH($A974,'Hoja de Trabajo para listado'!$BC$155:$BC$1048576,0),MATCH((CUADRO!I$5&amp;$E974),'Hoja de Trabajo para listado'!$BC$151:$CB$151,0)),0)+IFERROR(INDEX('Hoja de Trabajo para listado'!$DE$153:$DG$274,MATCH($A974,'Hoja de Trabajo para listado'!$DE$153:$DE$1048576,0),MATCH((CUADRO!I$5&amp;$E974),'Hoja de Trabajo para listado'!$DE$151:$DG$151,0)),0)+IFERROR(INDEX('Hoja de Trabajo para listado'!$CD$155:$DC$1048576,MATCH($A974,'Hoja de Trabajo para listado'!$CD$155:$CD$1048576,0),MATCH((CUADRO!I$5&amp;$E974),'Hoja de Trabajo para listado'!$CD$151:$DC$151,0)),0)</f>
        <v>0</v>
      </c>
      <c r="J974" s="243">
        <f ca="1">+IFERROR(INDEX('Hoja de Trabajo para listado'!$A$155:$Z$1048576,MATCH($A974,'Hoja de Trabajo para listado'!$A$155:$A$1048576,0),MATCH((CUADRO!J$5&amp;$E974),'Hoja de Trabajo para listado'!$A$151:$Z$151,0)),0)+IFERROR(INDEX('Hoja de Trabajo para listado'!$AB$155:$BA$1048576,MATCH($A974,'Hoja de Trabajo para listado'!$AB$155:$AB$1048576,0),MATCH((CUADRO!J$5&amp;$E974),'Hoja de Trabajo para listado'!$AB$151:$BA$151,0)),0)+IFERROR(INDEX('Hoja de Trabajo para listado'!$BC$155:$CB$1048576,MATCH($A974,'Hoja de Trabajo para listado'!$BC$155:$BC$1048576,0),MATCH((CUADRO!J$5&amp;$E974),'Hoja de Trabajo para listado'!$BC$151:$CB$151,0)),0)+IFERROR(INDEX('Hoja de Trabajo para listado'!$DE$153:$DG$274,MATCH($A974,'Hoja de Trabajo para listado'!$DE$153:$DE$1048576,0),MATCH((CUADRO!J$5&amp;$E974),'Hoja de Trabajo para listado'!$DE$151:$DG$151,0)),0)+IFERROR(INDEX('Hoja de Trabajo para listado'!$CD$155:$DC$1048576,MATCH($A974,'Hoja de Trabajo para listado'!$CD$155:$CD$1048576,0),MATCH((CUADRO!J$5&amp;$E974),'Hoja de Trabajo para listado'!$CD$151:$DC$151,0)),0)</f>
        <v>0</v>
      </c>
      <c r="K974" s="243">
        <f ca="1">+IFERROR(INDEX('Hoja de Trabajo para listado'!$A$155:$Z$1048576,MATCH($A974,'Hoja de Trabajo para listado'!$A$155:$A$1048576,0),MATCH((CUADRO!K$5&amp;$E974),'Hoja de Trabajo para listado'!$A$151:$Z$151,0)),0)+IFERROR(INDEX('Hoja de Trabajo para listado'!$AB$155:$BA$1048576,MATCH($A974,'Hoja de Trabajo para listado'!$AB$155:$AB$1048576,0),MATCH((CUADRO!K$5&amp;$E974),'Hoja de Trabajo para listado'!$AB$151:$BA$151,0)),0)+IFERROR(INDEX('Hoja de Trabajo para listado'!$BC$155:$CB$1048576,MATCH($A974,'Hoja de Trabajo para listado'!$BC$155:$BC$1048576,0),MATCH((CUADRO!K$5&amp;$E974),'Hoja de Trabajo para listado'!$BC$151:$CB$151,0)),0)+IFERROR(INDEX('Hoja de Trabajo para listado'!$DE$153:$DG$274,MATCH($A974,'Hoja de Trabajo para listado'!$DE$153:$DE$1048576,0),MATCH((CUADRO!K$5&amp;$E974),'Hoja de Trabajo para listado'!$DE$151:$DG$151,0)),0)+IFERROR(INDEX('Hoja de Trabajo para listado'!$CD$155:$DC$1048576,MATCH($A974,'Hoja de Trabajo para listado'!$CD$155:$CD$1048576,0),MATCH((CUADRO!K$5&amp;$E974),'Hoja de Trabajo para listado'!$CD$151:$DC$151,0)),0)</f>
        <v>0</v>
      </c>
      <c r="L974" s="243">
        <f ca="1">+IFERROR(INDEX('Hoja de Trabajo para listado'!$A$155:$Z$1048576,MATCH($A974,'Hoja de Trabajo para listado'!$A$155:$A$1048576,0),MATCH((CUADRO!L$5&amp;$E974),'Hoja de Trabajo para listado'!$A$151:$Z$151,0)),0)+IFERROR(INDEX('Hoja de Trabajo para listado'!$AB$155:$BA$1048576,MATCH($A974,'Hoja de Trabajo para listado'!$AB$155:$AB$1048576,0),MATCH((CUADRO!L$5&amp;$E974),'Hoja de Trabajo para listado'!$AB$151:$BA$151,0)),0)+IFERROR(INDEX('Hoja de Trabajo para listado'!$BC$155:$CB$1048576,MATCH($A974,'Hoja de Trabajo para listado'!$BC$155:$BC$1048576,0),MATCH((CUADRO!L$5&amp;$E974),'Hoja de Trabajo para listado'!$BC$151:$CB$151,0)),0)+IFERROR(INDEX('Hoja de Trabajo para listado'!$DE$153:$DG$274,MATCH($A974,'Hoja de Trabajo para listado'!$DE$153:$DE$1048576,0),MATCH((CUADRO!L$5&amp;$E974),'Hoja de Trabajo para listado'!$DE$151:$DG$151,0)),0)+IFERROR(INDEX('Hoja de Trabajo para listado'!$CD$155:$DC$1048576,MATCH($A974,'Hoja de Trabajo para listado'!$CD$155:$CD$1048576,0),MATCH((CUADRO!L$5&amp;$E974),'Hoja de Trabajo para listado'!$CD$151:$DC$151,0)),0)</f>
        <v>0</v>
      </c>
      <c r="M974" s="243">
        <f ca="1">+IFERROR(INDEX('Hoja de Trabajo para listado'!$A$155:$Z$1048576,MATCH($A974,'Hoja de Trabajo para listado'!$A$155:$A$1048576,0),MATCH((CUADRO!M$5&amp;$E974),'Hoja de Trabajo para listado'!$A$151:$Z$151,0)),0)+IFERROR(INDEX('Hoja de Trabajo para listado'!$AB$155:$BA$1048576,MATCH($A974,'Hoja de Trabajo para listado'!$AB$155:$AB$1048576,0),MATCH((CUADRO!M$5&amp;$E974),'Hoja de Trabajo para listado'!$AB$151:$BA$151,0)),0)+IFERROR(INDEX('Hoja de Trabajo para listado'!$BC$155:$CB$1048576,MATCH($A974,'Hoja de Trabajo para listado'!$BC$155:$BC$1048576,0),MATCH((CUADRO!M$5&amp;$E974),'Hoja de Trabajo para listado'!$BC$151:$CB$151,0)),0)+IFERROR(INDEX('Hoja de Trabajo para listado'!$DE$153:$DG$274,MATCH($A974,'Hoja de Trabajo para listado'!$DE$153:$DE$1048576,0),MATCH((CUADRO!M$5&amp;$E974),'Hoja de Trabajo para listado'!$DE$151:$DG$151,0)),0)+IFERROR(INDEX('Hoja de Trabajo para listado'!$CD$155:$DC$1048576,MATCH($A974,'Hoja de Trabajo para listado'!$CD$155:$CD$1048576,0),MATCH((CUADRO!M$5&amp;$E974),'Hoja de Trabajo para listado'!$CD$151:$DC$151,0)),0)</f>
        <v>0</v>
      </c>
      <c r="N974" s="243">
        <f ca="1">+IFERROR(INDEX('Hoja de Trabajo para listado'!$A$155:$Z$1048576,MATCH($A974,'Hoja de Trabajo para listado'!$A$155:$A$1048576,0),MATCH((CUADRO!N$5&amp;$E974),'Hoja de Trabajo para listado'!$A$151:$Z$151,0)),0)+IFERROR(INDEX('Hoja de Trabajo para listado'!$AB$155:$BA$1048576,MATCH($A974,'Hoja de Trabajo para listado'!$AB$155:$AB$1048576,0),MATCH((CUADRO!N$5&amp;$E974),'Hoja de Trabajo para listado'!$AB$151:$BA$151,0)),0)+IFERROR(INDEX('Hoja de Trabajo para listado'!$BC$155:$CB$1048576,MATCH($A974,'Hoja de Trabajo para listado'!$BC$155:$BC$1048576,0),MATCH((CUADRO!N$5&amp;$E974),'Hoja de Trabajo para listado'!$BC$151:$CB$151,0)),0)+IFERROR(INDEX('Hoja de Trabajo para listado'!$DE$153:$DG$274,MATCH($A974,'Hoja de Trabajo para listado'!$DE$153:$DE$1048576,0),MATCH((CUADRO!N$5&amp;$E974),'Hoja de Trabajo para listado'!$DE$151:$DG$151,0)),0)+IFERROR(INDEX('Hoja de Trabajo para listado'!$CD$155:$DC$1048576,MATCH($A974,'Hoja de Trabajo para listado'!$CD$155:$CD$1048576,0),MATCH((CUADRO!N$5&amp;$E974),'Hoja de Trabajo para listado'!$CD$151:$DC$151,0)),0)</f>
        <v>0</v>
      </c>
      <c r="O974" s="243">
        <f ca="1">+IFERROR(INDEX('Hoja de Trabajo para listado'!$A$155:$Z$1048576,MATCH($A974,'Hoja de Trabajo para listado'!$A$155:$A$1048576,0),MATCH((CUADRO!O$5&amp;$E974),'Hoja de Trabajo para listado'!$A$151:$Z$151,0)),0)+IFERROR(INDEX('Hoja de Trabajo para listado'!$AB$155:$BA$1048576,MATCH($A974,'Hoja de Trabajo para listado'!$AB$155:$AB$1048576,0),MATCH((CUADRO!O$5&amp;$E974),'Hoja de Trabajo para listado'!$AB$151:$BA$151,0)),0)+IFERROR(INDEX('Hoja de Trabajo para listado'!$BC$155:$CB$1048576,MATCH($A974,'Hoja de Trabajo para listado'!$BC$155:$BC$1048576,0),MATCH((CUADRO!O$5&amp;$E974),'Hoja de Trabajo para listado'!$BC$151:$CB$151,0)),0)+IFERROR(INDEX('Hoja de Trabajo para listado'!$DE$153:$DG$274,MATCH($A974,'Hoja de Trabajo para listado'!$DE$153:$DE$1048576,0),MATCH((CUADRO!O$5&amp;$E974),'Hoja de Trabajo para listado'!$DE$151:$DG$151,0)),0)+IFERROR(INDEX('Hoja de Trabajo para listado'!$CD$155:$DC$1048576,MATCH($A974,'Hoja de Trabajo para listado'!$CD$155:$CD$1048576,0),MATCH((CUADRO!O$5&amp;$E974),'Hoja de Trabajo para listado'!$CD$151:$DC$151,0)),0)</f>
        <v>0</v>
      </c>
      <c r="P974" s="243">
        <f ca="1">+IFERROR(INDEX('Hoja de Trabajo para listado'!$A$155:$Z$1048576,MATCH($A974,'Hoja de Trabajo para listado'!$A$155:$A$1048576,0),MATCH((CUADRO!P$5&amp;$E974),'Hoja de Trabajo para listado'!$A$151:$Z$151,0)),0)+IFERROR(INDEX('Hoja de Trabajo para listado'!$AB$155:$BA$1048576,MATCH($A974,'Hoja de Trabajo para listado'!$AB$155:$AB$1048576,0),MATCH((CUADRO!P$5&amp;$E974),'Hoja de Trabajo para listado'!$AB$151:$BA$151,0)),0)+IFERROR(INDEX('Hoja de Trabajo para listado'!$BC$155:$CB$1048576,MATCH($A974,'Hoja de Trabajo para listado'!$BC$155:$BC$1048576,0),MATCH((CUADRO!P$5&amp;$E974),'Hoja de Trabajo para listado'!$BC$151:$CB$151,0)),0)+IFERROR(INDEX('Hoja de Trabajo para listado'!$DE$153:$DG$274,MATCH($A974,'Hoja de Trabajo para listado'!$DE$153:$DE$1048576,0),MATCH((CUADRO!P$5&amp;$E974),'Hoja de Trabajo para listado'!$DE$151:$DG$151,0)),0)+IFERROR(INDEX('Hoja de Trabajo para listado'!$CD$155:$DC$1048576,MATCH($A974,'Hoja de Trabajo para listado'!$CD$155:$CD$1048576,0),MATCH((CUADRO!P$5&amp;$E974),'Hoja de Trabajo para listado'!$CD$151:$DC$151,0)),0)</f>
        <v>0</v>
      </c>
      <c r="Q974" s="243">
        <f ca="1">+IFERROR(INDEX('Hoja de Trabajo para listado'!$A$155:$Z$1048576,MATCH($A974,'Hoja de Trabajo para listado'!$A$155:$A$1048576,0),MATCH((CUADRO!Q$5&amp;$E974),'Hoja de Trabajo para listado'!$A$151:$Z$151,0)),0)+IFERROR(INDEX('Hoja de Trabajo para listado'!$AB$155:$BA$1048576,MATCH($A974,'Hoja de Trabajo para listado'!$AB$155:$AB$1048576,0),MATCH((CUADRO!Q$5&amp;$E974),'Hoja de Trabajo para listado'!$AB$151:$BA$151,0)),0)+IFERROR(INDEX('Hoja de Trabajo para listado'!$BC$155:$CB$1048576,MATCH($A974,'Hoja de Trabajo para listado'!$BC$155:$BC$1048576,0),MATCH((CUADRO!Q$5&amp;$E974),'Hoja de Trabajo para listado'!$BC$151:$CB$151,0)),0)+IFERROR(INDEX('Hoja de Trabajo para listado'!$DE$153:$DG$274,MATCH($A974,'Hoja de Trabajo para listado'!$DE$153:$DE$1048576,0),MATCH((CUADRO!Q$5&amp;$E974),'Hoja de Trabajo para listado'!$DE$151:$DG$151,0)),0)+IFERROR(INDEX('Hoja de Trabajo para listado'!$CD$155:$DC$1048576,MATCH($A974,'Hoja de Trabajo para listado'!$CD$155:$CD$1048576,0),MATCH((CUADRO!Q$5&amp;$E974),'Hoja de Trabajo para listado'!$CD$151:$DC$151,0)),0)</f>
        <v>0</v>
      </c>
      <c r="R974" s="243">
        <f t="shared" ca="1" si="33"/>
        <v>0</v>
      </c>
      <c r="S974" s="249"/>
      <c r="T974" s="243">
        <f ca="1">+T975</f>
        <v>0</v>
      </c>
      <c r="U974" s="275">
        <f t="shared" si="34"/>
        <v>1</v>
      </c>
      <c r="V974" s="333" t="str">
        <f>+VLOOKUP(A974,bd_lista!$A$3:$E$590,5,FALSE)</f>
        <v>Gobiernos Autonomos Municipales</v>
      </c>
      <c r="W974" s="391" t="str">
        <f>+V974</f>
        <v>Gobiernos Autonomos Municipales</v>
      </c>
      <c r="X974" s="242">
        <f>+VLOOKUP(A974,[4]Sheet1!$A$13:$D$744,4,FALSE)</f>
        <v>0</v>
      </c>
      <c r="Y974" s="242" t="e">
        <f>+VLOOKUP(X974,bd_lista!$A$3:$C$590,3,FALSE)</f>
        <v>#N/A</v>
      </c>
      <c r="Z974" s="294">
        <f>+X974</f>
        <v>0</v>
      </c>
      <c r="AA974" s="295" t="e">
        <f>+Y974</f>
        <v>#N/A</v>
      </c>
    </row>
    <row r="975" spans="1:27" customFormat="1" ht="15" hidden="1" customHeight="1">
      <c r="A975" s="32">
        <v>1721</v>
      </c>
      <c r="B975" s="388"/>
      <c r="C975" s="247" t="str">
        <f>+VLOOKUP(A975,bd_lista!$A$3:$C$590,3,FALSE)</f>
        <v>Gobierno Autónomo Municipal de Cuevo</v>
      </c>
      <c r="D975" s="390"/>
      <c r="E975" s="244" t="s">
        <v>1305</v>
      </c>
      <c r="F975" s="245">
        <f ca="1">+IFERROR(INDEX('Hoja de Trabajo para listado'!$A$155:$Z$1048576,MATCH($A975,'Hoja de Trabajo para listado'!$A$155:$A$1048576,0),MATCH((CUADRO!F$5&amp;$E975),'Hoja de Trabajo para listado'!$A$151:$Z$151,0)),0)+IFERROR(INDEX('Hoja de Trabajo para listado'!$AB$155:$BA$1048576,MATCH($A975,'Hoja de Trabajo para listado'!$AB$155:$AB$1048576,0),MATCH((CUADRO!F$5&amp;$E975),'Hoja de Trabajo para listado'!$AB$151:$BA$151,0)),0)+IFERROR(INDEX('Hoja de Trabajo para listado'!$BC$155:$CB$1048576,MATCH($A975,'Hoja de Trabajo para listado'!$BC$155:$BC$1048576,0),MATCH((CUADRO!F$5&amp;$E975),'Hoja de Trabajo para listado'!$BC$151:$CB$151,0)),0)+IFERROR(INDEX('Hoja de Trabajo para listado'!$DE$153:$DG$274,MATCH($A975,'Hoja de Trabajo para listado'!$DE$153:$DE$1048576,0),MATCH((CUADRO!F$5&amp;$E975),'Hoja de Trabajo para listado'!$DE$151:$DG$151,0)),0)+IFERROR(INDEX('Hoja de Trabajo para listado'!$CD$155:$DC$1048576,MATCH($A975,'Hoja de Trabajo para listado'!$CD$155:$CD$1048576,0),MATCH((CUADRO!F$5&amp;$E975),'Hoja de Trabajo para listado'!$CD$151:$DC$151,0)),0)</f>
        <v>0</v>
      </c>
      <c r="G975" s="245">
        <f ca="1">+IFERROR(INDEX('Hoja de Trabajo para listado'!$A$155:$Z$1048576,MATCH($A975,'Hoja de Trabajo para listado'!$A$155:$A$1048576,0),MATCH((CUADRO!G$5&amp;$E975),'Hoja de Trabajo para listado'!$A$151:$Z$151,0)),0)+IFERROR(INDEX('Hoja de Trabajo para listado'!$AB$155:$BA$1048576,MATCH($A975,'Hoja de Trabajo para listado'!$AB$155:$AB$1048576,0),MATCH((CUADRO!G$5&amp;$E975),'Hoja de Trabajo para listado'!$AB$151:$BA$151,0)),0)+IFERROR(INDEX('Hoja de Trabajo para listado'!$BC$155:$CB$1048576,MATCH($A975,'Hoja de Trabajo para listado'!$BC$155:$BC$1048576,0),MATCH((CUADRO!G$5&amp;$E975),'Hoja de Trabajo para listado'!$BC$151:$CB$151,0)),0)+IFERROR(INDEX('Hoja de Trabajo para listado'!$DE$153:$DG$274,MATCH($A975,'Hoja de Trabajo para listado'!$DE$153:$DE$1048576,0),MATCH((CUADRO!G$5&amp;$E975),'Hoja de Trabajo para listado'!$DE$151:$DG$151,0)),0)+IFERROR(INDEX('Hoja de Trabajo para listado'!$CD$155:$DC$1048576,MATCH($A975,'Hoja de Trabajo para listado'!$CD$155:$CD$1048576,0),MATCH((CUADRO!G$5&amp;$E975),'Hoja de Trabajo para listado'!$CD$151:$DC$151,0)),0)</f>
        <v>0</v>
      </c>
      <c r="H975" s="245">
        <f ca="1">+IFERROR(INDEX('Hoja de Trabajo para listado'!$A$155:$Z$1048576,MATCH($A975,'Hoja de Trabajo para listado'!$A$155:$A$1048576,0),MATCH((CUADRO!H$5&amp;$E975),'Hoja de Trabajo para listado'!$A$151:$Z$151,0)),0)+IFERROR(INDEX('Hoja de Trabajo para listado'!$AB$155:$BA$1048576,MATCH($A975,'Hoja de Trabajo para listado'!$AB$155:$AB$1048576,0),MATCH((CUADRO!H$5&amp;$E975),'Hoja de Trabajo para listado'!$AB$151:$BA$151,0)),0)+IFERROR(INDEX('Hoja de Trabajo para listado'!$BC$155:$CB$1048576,MATCH($A975,'Hoja de Trabajo para listado'!$BC$155:$BC$1048576,0),MATCH((CUADRO!H$5&amp;$E975),'Hoja de Trabajo para listado'!$BC$151:$CB$151,0)),0)+IFERROR(INDEX('Hoja de Trabajo para listado'!$DE$153:$DG$274,MATCH($A975,'Hoja de Trabajo para listado'!$DE$153:$DE$1048576,0),MATCH((CUADRO!H$5&amp;$E975),'Hoja de Trabajo para listado'!$DE$151:$DG$151,0)),0)+IFERROR(INDEX('Hoja de Trabajo para listado'!$CD$155:$DC$1048576,MATCH($A975,'Hoja de Trabajo para listado'!$CD$155:$CD$1048576,0),MATCH((CUADRO!H$5&amp;$E975),'Hoja de Trabajo para listado'!$CD$151:$DC$151,0)),0)</f>
        <v>0</v>
      </c>
      <c r="I975" s="245">
        <f ca="1">+IFERROR(INDEX('Hoja de Trabajo para listado'!$A$155:$Z$1048576,MATCH($A975,'Hoja de Trabajo para listado'!$A$155:$A$1048576,0),MATCH((CUADRO!I$5&amp;$E975),'Hoja de Trabajo para listado'!$A$151:$Z$151,0)),0)+IFERROR(INDEX('Hoja de Trabajo para listado'!$AB$155:$BA$1048576,MATCH($A975,'Hoja de Trabajo para listado'!$AB$155:$AB$1048576,0),MATCH((CUADRO!I$5&amp;$E975),'Hoja de Trabajo para listado'!$AB$151:$BA$151,0)),0)+IFERROR(INDEX('Hoja de Trabajo para listado'!$BC$155:$CB$1048576,MATCH($A975,'Hoja de Trabajo para listado'!$BC$155:$BC$1048576,0),MATCH((CUADRO!I$5&amp;$E975),'Hoja de Trabajo para listado'!$BC$151:$CB$151,0)),0)+IFERROR(INDEX('Hoja de Trabajo para listado'!$DE$153:$DG$274,MATCH($A975,'Hoja de Trabajo para listado'!$DE$153:$DE$1048576,0),MATCH((CUADRO!I$5&amp;$E975),'Hoja de Trabajo para listado'!$DE$151:$DG$151,0)),0)+IFERROR(INDEX('Hoja de Trabajo para listado'!$CD$155:$DC$1048576,MATCH($A975,'Hoja de Trabajo para listado'!$CD$155:$CD$1048576,0),MATCH((CUADRO!I$5&amp;$E975),'Hoja de Trabajo para listado'!$CD$151:$DC$151,0)),0)</f>
        <v>0</v>
      </c>
      <c r="J975" s="245">
        <f ca="1">+IFERROR(INDEX('Hoja de Trabajo para listado'!$A$155:$Z$1048576,MATCH($A975,'Hoja de Trabajo para listado'!$A$155:$A$1048576,0),MATCH((CUADRO!J$5&amp;$E975),'Hoja de Trabajo para listado'!$A$151:$Z$151,0)),0)+IFERROR(INDEX('Hoja de Trabajo para listado'!$AB$155:$BA$1048576,MATCH($A975,'Hoja de Trabajo para listado'!$AB$155:$AB$1048576,0),MATCH((CUADRO!J$5&amp;$E975),'Hoja de Trabajo para listado'!$AB$151:$BA$151,0)),0)+IFERROR(INDEX('Hoja de Trabajo para listado'!$BC$155:$CB$1048576,MATCH($A975,'Hoja de Trabajo para listado'!$BC$155:$BC$1048576,0),MATCH((CUADRO!J$5&amp;$E975),'Hoja de Trabajo para listado'!$BC$151:$CB$151,0)),0)+IFERROR(INDEX('Hoja de Trabajo para listado'!$DE$153:$DG$274,MATCH($A975,'Hoja de Trabajo para listado'!$DE$153:$DE$1048576,0),MATCH((CUADRO!J$5&amp;$E975),'Hoja de Trabajo para listado'!$DE$151:$DG$151,0)),0)+IFERROR(INDEX('Hoja de Trabajo para listado'!$CD$155:$DC$1048576,MATCH($A975,'Hoja de Trabajo para listado'!$CD$155:$CD$1048576,0),MATCH((CUADRO!J$5&amp;$E975),'Hoja de Trabajo para listado'!$CD$151:$DC$151,0)),0)</f>
        <v>0</v>
      </c>
      <c r="K975" s="245">
        <f ca="1">+IFERROR(INDEX('Hoja de Trabajo para listado'!$A$155:$Z$1048576,MATCH($A975,'Hoja de Trabajo para listado'!$A$155:$A$1048576,0),MATCH((CUADRO!K$5&amp;$E975),'Hoja de Trabajo para listado'!$A$151:$Z$151,0)),0)+IFERROR(INDEX('Hoja de Trabajo para listado'!$AB$155:$BA$1048576,MATCH($A975,'Hoja de Trabajo para listado'!$AB$155:$AB$1048576,0),MATCH((CUADRO!K$5&amp;$E975),'Hoja de Trabajo para listado'!$AB$151:$BA$151,0)),0)+IFERROR(INDEX('Hoja de Trabajo para listado'!$BC$155:$CB$1048576,MATCH($A975,'Hoja de Trabajo para listado'!$BC$155:$BC$1048576,0),MATCH((CUADRO!K$5&amp;$E975),'Hoja de Trabajo para listado'!$BC$151:$CB$151,0)),0)+IFERROR(INDEX('Hoja de Trabajo para listado'!$DE$153:$DG$274,MATCH($A975,'Hoja de Trabajo para listado'!$DE$153:$DE$1048576,0),MATCH((CUADRO!K$5&amp;$E975),'Hoja de Trabajo para listado'!$DE$151:$DG$151,0)),0)+IFERROR(INDEX('Hoja de Trabajo para listado'!$CD$155:$DC$1048576,MATCH($A975,'Hoja de Trabajo para listado'!$CD$155:$CD$1048576,0),MATCH((CUADRO!K$5&amp;$E975),'Hoja de Trabajo para listado'!$CD$151:$DC$151,0)),0)</f>
        <v>0</v>
      </c>
      <c r="L975" s="245">
        <f ca="1">+IFERROR(INDEX('Hoja de Trabajo para listado'!$A$155:$Z$1048576,MATCH($A975,'Hoja de Trabajo para listado'!$A$155:$A$1048576,0),MATCH((CUADRO!L$5&amp;$E975),'Hoja de Trabajo para listado'!$A$151:$Z$151,0)),0)+IFERROR(INDEX('Hoja de Trabajo para listado'!$AB$155:$BA$1048576,MATCH($A975,'Hoja de Trabajo para listado'!$AB$155:$AB$1048576,0),MATCH((CUADRO!L$5&amp;$E975),'Hoja de Trabajo para listado'!$AB$151:$BA$151,0)),0)+IFERROR(INDEX('Hoja de Trabajo para listado'!$BC$155:$CB$1048576,MATCH($A975,'Hoja de Trabajo para listado'!$BC$155:$BC$1048576,0),MATCH((CUADRO!L$5&amp;$E975),'Hoja de Trabajo para listado'!$BC$151:$CB$151,0)),0)+IFERROR(INDEX('Hoja de Trabajo para listado'!$DE$153:$DG$274,MATCH($A975,'Hoja de Trabajo para listado'!$DE$153:$DE$1048576,0),MATCH((CUADRO!L$5&amp;$E975),'Hoja de Trabajo para listado'!$DE$151:$DG$151,0)),0)+IFERROR(INDEX('Hoja de Trabajo para listado'!$CD$155:$DC$1048576,MATCH($A975,'Hoja de Trabajo para listado'!$CD$155:$CD$1048576,0),MATCH((CUADRO!L$5&amp;$E975),'Hoja de Trabajo para listado'!$CD$151:$DC$151,0)),0)</f>
        <v>0</v>
      </c>
      <c r="M975" s="245">
        <f ca="1">+IFERROR(INDEX('Hoja de Trabajo para listado'!$A$155:$Z$1048576,MATCH($A975,'Hoja de Trabajo para listado'!$A$155:$A$1048576,0),MATCH((CUADRO!M$5&amp;$E975),'Hoja de Trabajo para listado'!$A$151:$Z$151,0)),0)+IFERROR(INDEX('Hoja de Trabajo para listado'!$AB$155:$BA$1048576,MATCH($A975,'Hoja de Trabajo para listado'!$AB$155:$AB$1048576,0),MATCH((CUADRO!M$5&amp;$E975),'Hoja de Trabajo para listado'!$AB$151:$BA$151,0)),0)+IFERROR(INDEX('Hoja de Trabajo para listado'!$BC$155:$CB$1048576,MATCH($A975,'Hoja de Trabajo para listado'!$BC$155:$BC$1048576,0),MATCH((CUADRO!M$5&amp;$E975),'Hoja de Trabajo para listado'!$BC$151:$CB$151,0)),0)+IFERROR(INDEX('Hoja de Trabajo para listado'!$DE$153:$DG$274,MATCH($A975,'Hoja de Trabajo para listado'!$DE$153:$DE$1048576,0),MATCH((CUADRO!M$5&amp;$E975),'Hoja de Trabajo para listado'!$DE$151:$DG$151,0)),0)+IFERROR(INDEX('Hoja de Trabajo para listado'!$CD$155:$DC$1048576,MATCH($A975,'Hoja de Trabajo para listado'!$CD$155:$CD$1048576,0),MATCH((CUADRO!M$5&amp;$E975),'Hoja de Trabajo para listado'!$CD$151:$DC$151,0)),0)</f>
        <v>0</v>
      </c>
      <c r="N975" s="245">
        <f ca="1">+IFERROR(INDEX('Hoja de Trabajo para listado'!$A$155:$Z$1048576,MATCH($A975,'Hoja de Trabajo para listado'!$A$155:$A$1048576,0),MATCH((CUADRO!N$5&amp;$E975),'Hoja de Trabajo para listado'!$A$151:$Z$151,0)),0)+IFERROR(INDEX('Hoja de Trabajo para listado'!$AB$155:$BA$1048576,MATCH($A975,'Hoja de Trabajo para listado'!$AB$155:$AB$1048576,0),MATCH((CUADRO!N$5&amp;$E975),'Hoja de Trabajo para listado'!$AB$151:$BA$151,0)),0)+IFERROR(INDEX('Hoja de Trabajo para listado'!$BC$155:$CB$1048576,MATCH($A975,'Hoja de Trabajo para listado'!$BC$155:$BC$1048576,0),MATCH((CUADRO!N$5&amp;$E975),'Hoja de Trabajo para listado'!$BC$151:$CB$151,0)),0)+IFERROR(INDEX('Hoja de Trabajo para listado'!$DE$153:$DG$274,MATCH($A975,'Hoja de Trabajo para listado'!$DE$153:$DE$1048576,0),MATCH((CUADRO!N$5&amp;$E975),'Hoja de Trabajo para listado'!$DE$151:$DG$151,0)),0)+IFERROR(INDEX('Hoja de Trabajo para listado'!$CD$155:$DC$1048576,MATCH($A975,'Hoja de Trabajo para listado'!$CD$155:$CD$1048576,0),MATCH((CUADRO!N$5&amp;$E975),'Hoja de Trabajo para listado'!$CD$151:$DC$151,0)),0)</f>
        <v>0</v>
      </c>
      <c r="O975" s="245">
        <f ca="1">+IFERROR(INDEX('Hoja de Trabajo para listado'!$A$155:$Z$1048576,MATCH($A975,'Hoja de Trabajo para listado'!$A$155:$A$1048576,0),MATCH((CUADRO!O$5&amp;$E975),'Hoja de Trabajo para listado'!$A$151:$Z$151,0)),0)+IFERROR(INDEX('Hoja de Trabajo para listado'!$AB$155:$BA$1048576,MATCH($A975,'Hoja de Trabajo para listado'!$AB$155:$AB$1048576,0),MATCH((CUADRO!O$5&amp;$E975),'Hoja de Trabajo para listado'!$AB$151:$BA$151,0)),0)+IFERROR(INDEX('Hoja de Trabajo para listado'!$BC$155:$CB$1048576,MATCH($A975,'Hoja de Trabajo para listado'!$BC$155:$BC$1048576,0),MATCH((CUADRO!O$5&amp;$E975),'Hoja de Trabajo para listado'!$BC$151:$CB$151,0)),0)+IFERROR(INDEX('Hoja de Trabajo para listado'!$DE$153:$DG$274,MATCH($A975,'Hoja de Trabajo para listado'!$DE$153:$DE$1048576,0),MATCH((CUADRO!O$5&amp;$E975),'Hoja de Trabajo para listado'!$DE$151:$DG$151,0)),0)+IFERROR(INDEX('Hoja de Trabajo para listado'!$CD$155:$DC$1048576,MATCH($A975,'Hoja de Trabajo para listado'!$CD$155:$CD$1048576,0),MATCH((CUADRO!O$5&amp;$E975),'Hoja de Trabajo para listado'!$CD$151:$DC$151,0)),0)</f>
        <v>0</v>
      </c>
      <c r="P975" s="245">
        <f ca="1">+IFERROR(INDEX('Hoja de Trabajo para listado'!$A$155:$Z$1048576,MATCH($A975,'Hoja de Trabajo para listado'!$A$155:$A$1048576,0),MATCH((CUADRO!P$5&amp;$E975),'Hoja de Trabajo para listado'!$A$151:$Z$151,0)),0)+IFERROR(INDEX('Hoja de Trabajo para listado'!$AB$155:$BA$1048576,MATCH($A975,'Hoja de Trabajo para listado'!$AB$155:$AB$1048576,0),MATCH((CUADRO!P$5&amp;$E975),'Hoja de Trabajo para listado'!$AB$151:$BA$151,0)),0)+IFERROR(INDEX('Hoja de Trabajo para listado'!$BC$155:$CB$1048576,MATCH($A975,'Hoja de Trabajo para listado'!$BC$155:$BC$1048576,0),MATCH((CUADRO!P$5&amp;$E975),'Hoja de Trabajo para listado'!$BC$151:$CB$151,0)),0)+IFERROR(INDEX('Hoja de Trabajo para listado'!$DE$153:$DG$274,MATCH($A975,'Hoja de Trabajo para listado'!$DE$153:$DE$1048576,0),MATCH((CUADRO!P$5&amp;$E975),'Hoja de Trabajo para listado'!$DE$151:$DG$151,0)),0)+IFERROR(INDEX('Hoja de Trabajo para listado'!$CD$155:$DC$1048576,MATCH($A975,'Hoja de Trabajo para listado'!$CD$155:$CD$1048576,0),MATCH((CUADRO!P$5&amp;$E975),'Hoja de Trabajo para listado'!$CD$151:$DC$151,0)),0)</f>
        <v>0</v>
      </c>
      <c r="Q975" s="245">
        <f ca="1">+IFERROR(INDEX('Hoja de Trabajo para listado'!$A$155:$Z$1048576,MATCH($A975,'Hoja de Trabajo para listado'!$A$155:$A$1048576,0),MATCH((CUADRO!Q$5&amp;$E975),'Hoja de Trabajo para listado'!$A$151:$Z$151,0)),0)+IFERROR(INDEX('Hoja de Trabajo para listado'!$AB$155:$BA$1048576,MATCH($A975,'Hoja de Trabajo para listado'!$AB$155:$AB$1048576,0),MATCH((CUADRO!Q$5&amp;$E975),'Hoja de Trabajo para listado'!$AB$151:$BA$151,0)),0)+IFERROR(INDEX('Hoja de Trabajo para listado'!$BC$155:$CB$1048576,MATCH($A975,'Hoja de Trabajo para listado'!$BC$155:$BC$1048576,0),MATCH((CUADRO!Q$5&amp;$E975),'Hoja de Trabajo para listado'!$BC$151:$CB$151,0)),0)+IFERROR(INDEX('Hoja de Trabajo para listado'!$DE$153:$DG$274,MATCH($A975,'Hoja de Trabajo para listado'!$DE$153:$DE$1048576,0),MATCH((CUADRO!Q$5&amp;$E975),'Hoja de Trabajo para listado'!$DE$151:$DG$151,0)),0)+IFERROR(INDEX('Hoja de Trabajo para listado'!$CD$155:$DC$1048576,MATCH($A975,'Hoja de Trabajo para listado'!$CD$155:$CD$1048576,0),MATCH((CUADRO!Q$5&amp;$E975),'Hoja de Trabajo para listado'!$CD$151:$DC$151,0)),0)</f>
        <v>0</v>
      </c>
      <c r="R975" s="245">
        <f t="shared" ca="1" si="33"/>
        <v>0</v>
      </c>
      <c r="S975" s="259">
        <f ca="1">+R974+R975</f>
        <v>0</v>
      </c>
      <c r="T975" s="245">
        <f ca="1">+S975</f>
        <v>0</v>
      </c>
      <c r="U975" s="242">
        <f t="shared" si="34"/>
        <v>2</v>
      </c>
      <c r="V975" s="333" t="str">
        <f>+VLOOKUP(A975,bd_lista!$A$3:$E$590,5,FALSE)</f>
        <v>Gobiernos Autonomos Municipales</v>
      </c>
      <c r="W975" s="392"/>
      <c r="X975" s="242">
        <f>+VLOOKUP(A975,[4]Sheet1!$A$13:$D$744,4,FALSE)</f>
        <v>0</v>
      </c>
      <c r="Y975" s="242" t="e">
        <f>+VLOOKUP(X975,bd_lista!$A$3:$C$590,3,FALSE)</f>
        <v>#N/A</v>
      </c>
      <c r="Z975" s="292"/>
      <c r="AA975" s="293"/>
    </row>
    <row r="976" spans="1:27" customFormat="1" ht="15" hidden="1" customHeight="1">
      <c r="A976" s="32">
        <v>1722</v>
      </c>
      <c r="B976" s="387">
        <f>+A976</f>
        <v>1722</v>
      </c>
      <c r="C976" s="247" t="str">
        <f>+VLOOKUP(A976,bd_lista!$A$3:$C$590,3,FALSE)</f>
        <v>Gobierno Autónomo Municipal de Gutiérrez</v>
      </c>
      <c r="D976" s="389" t="str">
        <f>+C976</f>
        <v>Gobierno Autónomo Municipal de Gutiérrez</v>
      </c>
      <c r="E976" s="242" t="s">
        <v>1304</v>
      </c>
      <c r="F976" s="243">
        <f ca="1">+IFERROR(INDEX('Hoja de Trabajo para listado'!$A$155:$Z$1048576,MATCH($A976,'Hoja de Trabajo para listado'!$A$155:$A$1048576,0),MATCH((CUADRO!F$5&amp;$E976),'Hoja de Trabajo para listado'!$A$151:$Z$151,0)),0)+IFERROR(INDEX('Hoja de Trabajo para listado'!$AB$155:$BA$1048576,MATCH($A976,'Hoja de Trabajo para listado'!$AB$155:$AB$1048576,0),MATCH((CUADRO!F$5&amp;$E976),'Hoja de Trabajo para listado'!$AB$151:$BA$151,0)),0)+IFERROR(INDEX('Hoja de Trabajo para listado'!$BC$155:$CB$1048576,MATCH($A976,'Hoja de Trabajo para listado'!$BC$155:$BC$1048576,0),MATCH((CUADRO!F$5&amp;$E976),'Hoja de Trabajo para listado'!$BC$151:$CB$151,0)),0)+IFERROR(INDEX('Hoja de Trabajo para listado'!$DE$153:$DG$274,MATCH($A976,'Hoja de Trabajo para listado'!$DE$153:$DE$1048576,0),MATCH((CUADRO!F$5&amp;$E976),'Hoja de Trabajo para listado'!$DE$151:$DG$151,0)),0)+IFERROR(INDEX('Hoja de Trabajo para listado'!$CD$155:$DC$1048576,MATCH($A976,'Hoja de Trabajo para listado'!$CD$155:$CD$1048576,0),MATCH((CUADRO!F$5&amp;$E976),'Hoja de Trabajo para listado'!$CD$151:$DC$151,0)),0)</f>
        <v>0</v>
      </c>
      <c r="G976" s="243">
        <f ca="1">+IFERROR(INDEX('Hoja de Trabajo para listado'!$A$155:$Z$1048576,MATCH($A976,'Hoja de Trabajo para listado'!$A$155:$A$1048576,0),MATCH((CUADRO!G$5&amp;$E976),'Hoja de Trabajo para listado'!$A$151:$Z$151,0)),0)+IFERROR(INDEX('Hoja de Trabajo para listado'!$AB$155:$BA$1048576,MATCH($A976,'Hoja de Trabajo para listado'!$AB$155:$AB$1048576,0),MATCH((CUADRO!G$5&amp;$E976),'Hoja de Trabajo para listado'!$AB$151:$BA$151,0)),0)+IFERROR(INDEX('Hoja de Trabajo para listado'!$BC$155:$CB$1048576,MATCH($A976,'Hoja de Trabajo para listado'!$BC$155:$BC$1048576,0),MATCH((CUADRO!G$5&amp;$E976),'Hoja de Trabajo para listado'!$BC$151:$CB$151,0)),0)+IFERROR(INDEX('Hoja de Trabajo para listado'!$DE$153:$DG$274,MATCH($A976,'Hoja de Trabajo para listado'!$DE$153:$DE$1048576,0),MATCH((CUADRO!G$5&amp;$E976),'Hoja de Trabajo para listado'!$DE$151:$DG$151,0)),0)+IFERROR(INDEX('Hoja de Trabajo para listado'!$CD$155:$DC$1048576,MATCH($A976,'Hoja de Trabajo para listado'!$CD$155:$CD$1048576,0),MATCH((CUADRO!G$5&amp;$E976),'Hoja de Trabajo para listado'!$CD$151:$DC$151,0)),0)</f>
        <v>0</v>
      </c>
      <c r="H976" s="243">
        <f ca="1">+IFERROR(INDEX('Hoja de Trabajo para listado'!$A$155:$Z$1048576,MATCH($A976,'Hoja de Trabajo para listado'!$A$155:$A$1048576,0),MATCH((CUADRO!H$5&amp;$E976),'Hoja de Trabajo para listado'!$A$151:$Z$151,0)),0)+IFERROR(INDEX('Hoja de Trabajo para listado'!$AB$155:$BA$1048576,MATCH($A976,'Hoja de Trabajo para listado'!$AB$155:$AB$1048576,0),MATCH((CUADRO!H$5&amp;$E976),'Hoja de Trabajo para listado'!$AB$151:$BA$151,0)),0)+IFERROR(INDEX('Hoja de Trabajo para listado'!$BC$155:$CB$1048576,MATCH($A976,'Hoja de Trabajo para listado'!$BC$155:$BC$1048576,0),MATCH((CUADRO!H$5&amp;$E976),'Hoja de Trabajo para listado'!$BC$151:$CB$151,0)),0)+IFERROR(INDEX('Hoja de Trabajo para listado'!$DE$153:$DG$274,MATCH($A976,'Hoja de Trabajo para listado'!$DE$153:$DE$1048576,0),MATCH((CUADRO!H$5&amp;$E976),'Hoja de Trabajo para listado'!$DE$151:$DG$151,0)),0)+IFERROR(INDEX('Hoja de Trabajo para listado'!$CD$155:$DC$1048576,MATCH($A976,'Hoja de Trabajo para listado'!$CD$155:$CD$1048576,0),MATCH((CUADRO!H$5&amp;$E976),'Hoja de Trabajo para listado'!$CD$151:$DC$151,0)),0)</f>
        <v>0</v>
      </c>
      <c r="I976" s="243">
        <f ca="1">+IFERROR(INDEX('Hoja de Trabajo para listado'!$A$155:$Z$1048576,MATCH($A976,'Hoja de Trabajo para listado'!$A$155:$A$1048576,0),MATCH((CUADRO!I$5&amp;$E976),'Hoja de Trabajo para listado'!$A$151:$Z$151,0)),0)+IFERROR(INDEX('Hoja de Trabajo para listado'!$AB$155:$BA$1048576,MATCH($A976,'Hoja de Trabajo para listado'!$AB$155:$AB$1048576,0),MATCH((CUADRO!I$5&amp;$E976),'Hoja de Trabajo para listado'!$AB$151:$BA$151,0)),0)+IFERROR(INDEX('Hoja de Trabajo para listado'!$BC$155:$CB$1048576,MATCH($A976,'Hoja de Trabajo para listado'!$BC$155:$BC$1048576,0),MATCH((CUADRO!I$5&amp;$E976),'Hoja de Trabajo para listado'!$BC$151:$CB$151,0)),0)+IFERROR(INDEX('Hoja de Trabajo para listado'!$DE$153:$DG$274,MATCH($A976,'Hoja de Trabajo para listado'!$DE$153:$DE$1048576,0),MATCH((CUADRO!I$5&amp;$E976),'Hoja de Trabajo para listado'!$DE$151:$DG$151,0)),0)+IFERROR(INDEX('Hoja de Trabajo para listado'!$CD$155:$DC$1048576,MATCH($A976,'Hoja de Trabajo para listado'!$CD$155:$CD$1048576,0),MATCH((CUADRO!I$5&amp;$E976),'Hoja de Trabajo para listado'!$CD$151:$DC$151,0)),0)</f>
        <v>0</v>
      </c>
      <c r="J976" s="243">
        <f ca="1">+IFERROR(INDEX('Hoja de Trabajo para listado'!$A$155:$Z$1048576,MATCH($A976,'Hoja de Trabajo para listado'!$A$155:$A$1048576,0),MATCH((CUADRO!J$5&amp;$E976),'Hoja de Trabajo para listado'!$A$151:$Z$151,0)),0)+IFERROR(INDEX('Hoja de Trabajo para listado'!$AB$155:$BA$1048576,MATCH($A976,'Hoja de Trabajo para listado'!$AB$155:$AB$1048576,0),MATCH((CUADRO!J$5&amp;$E976),'Hoja de Trabajo para listado'!$AB$151:$BA$151,0)),0)+IFERROR(INDEX('Hoja de Trabajo para listado'!$BC$155:$CB$1048576,MATCH($A976,'Hoja de Trabajo para listado'!$BC$155:$BC$1048576,0),MATCH((CUADRO!J$5&amp;$E976),'Hoja de Trabajo para listado'!$BC$151:$CB$151,0)),0)+IFERROR(INDEX('Hoja de Trabajo para listado'!$DE$153:$DG$274,MATCH($A976,'Hoja de Trabajo para listado'!$DE$153:$DE$1048576,0),MATCH((CUADRO!J$5&amp;$E976),'Hoja de Trabajo para listado'!$DE$151:$DG$151,0)),0)+IFERROR(INDEX('Hoja de Trabajo para listado'!$CD$155:$DC$1048576,MATCH($A976,'Hoja de Trabajo para listado'!$CD$155:$CD$1048576,0),MATCH((CUADRO!J$5&amp;$E976),'Hoja de Trabajo para listado'!$CD$151:$DC$151,0)),0)</f>
        <v>0</v>
      </c>
      <c r="K976" s="243">
        <f ca="1">+IFERROR(INDEX('Hoja de Trabajo para listado'!$A$155:$Z$1048576,MATCH($A976,'Hoja de Trabajo para listado'!$A$155:$A$1048576,0),MATCH((CUADRO!K$5&amp;$E976),'Hoja de Trabajo para listado'!$A$151:$Z$151,0)),0)+IFERROR(INDEX('Hoja de Trabajo para listado'!$AB$155:$BA$1048576,MATCH($A976,'Hoja de Trabajo para listado'!$AB$155:$AB$1048576,0),MATCH((CUADRO!K$5&amp;$E976),'Hoja de Trabajo para listado'!$AB$151:$BA$151,0)),0)+IFERROR(INDEX('Hoja de Trabajo para listado'!$BC$155:$CB$1048576,MATCH($A976,'Hoja de Trabajo para listado'!$BC$155:$BC$1048576,0),MATCH((CUADRO!K$5&amp;$E976),'Hoja de Trabajo para listado'!$BC$151:$CB$151,0)),0)+IFERROR(INDEX('Hoja de Trabajo para listado'!$DE$153:$DG$274,MATCH($A976,'Hoja de Trabajo para listado'!$DE$153:$DE$1048576,0),MATCH((CUADRO!K$5&amp;$E976),'Hoja de Trabajo para listado'!$DE$151:$DG$151,0)),0)+IFERROR(INDEX('Hoja de Trabajo para listado'!$CD$155:$DC$1048576,MATCH($A976,'Hoja de Trabajo para listado'!$CD$155:$CD$1048576,0),MATCH((CUADRO!K$5&amp;$E976),'Hoja de Trabajo para listado'!$CD$151:$DC$151,0)),0)</f>
        <v>0</v>
      </c>
      <c r="L976" s="243">
        <f ca="1">+IFERROR(INDEX('Hoja de Trabajo para listado'!$A$155:$Z$1048576,MATCH($A976,'Hoja de Trabajo para listado'!$A$155:$A$1048576,0),MATCH((CUADRO!L$5&amp;$E976),'Hoja de Trabajo para listado'!$A$151:$Z$151,0)),0)+IFERROR(INDEX('Hoja de Trabajo para listado'!$AB$155:$BA$1048576,MATCH($A976,'Hoja de Trabajo para listado'!$AB$155:$AB$1048576,0),MATCH((CUADRO!L$5&amp;$E976),'Hoja de Trabajo para listado'!$AB$151:$BA$151,0)),0)+IFERROR(INDEX('Hoja de Trabajo para listado'!$BC$155:$CB$1048576,MATCH($A976,'Hoja de Trabajo para listado'!$BC$155:$BC$1048576,0),MATCH((CUADRO!L$5&amp;$E976),'Hoja de Trabajo para listado'!$BC$151:$CB$151,0)),0)+IFERROR(INDEX('Hoja de Trabajo para listado'!$DE$153:$DG$274,MATCH($A976,'Hoja de Trabajo para listado'!$DE$153:$DE$1048576,0),MATCH((CUADRO!L$5&amp;$E976),'Hoja de Trabajo para listado'!$DE$151:$DG$151,0)),0)+IFERROR(INDEX('Hoja de Trabajo para listado'!$CD$155:$DC$1048576,MATCH($A976,'Hoja de Trabajo para listado'!$CD$155:$CD$1048576,0),MATCH((CUADRO!L$5&amp;$E976),'Hoja de Trabajo para listado'!$CD$151:$DC$151,0)),0)</f>
        <v>0</v>
      </c>
      <c r="M976" s="243">
        <f ca="1">+IFERROR(INDEX('Hoja de Trabajo para listado'!$A$155:$Z$1048576,MATCH($A976,'Hoja de Trabajo para listado'!$A$155:$A$1048576,0),MATCH((CUADRO!M$5&amp;$E976),'Hoja de Trabajo para listado'!$A$151:$Z$151,0)),0)+IFERROR(INDEX('Hoja de Trabajo para listado'!$AB$155:$BA$1048576,MATCH($A976,'Hoja de Trabajo para listado'!$AB$155:$AB$1048576,0),MATCH((CUADRO!M$5&amp;$E976),'Hoja de Trabajo para listado'!$AB$151:$BA$151,0)),0)+IFERROR(INDEX('Hoja de Trabajo para listado'!$BC$155:$CB$1048576,MATCH($A976,'Hoja de Trabajo para listado'!$BC$155:$BC$1048576,0),MATCH((CUADRO!M$5&amp;$E976),'Hoja de Trabajo para listado'!$BC$151:$CB$151,0)),0)+IFERROR(INDEX('Hoja de Trabajo para listado'!$DE$153:$DG$274,MATCH($A976,'Hoja de Trabajo para listado'!$DE$153:$DE$1048576,0),MATCH((CUADRO!M$5&amp;$E976),'Hoja de Trabajo para listado'!$DE$151:$DG$151,0)),0)+IFERROR(INDEX('Hoja de Trabajo para listado'!$CD$155:$DC$1048576,MATCH($A976,'Hoja de Trabajo para listado'!$CD$155:$CD$1048576,0),MATCH((CUADRO!M$5&amp;$E976),'Hoja de Trabajo para listado'!$CD$151:$DC$151,0)),0)</f>
        <v>0</v>
      </c>
      <c r="N976" s="243">
        <f ca="1">+IFERROR(INDEX('Hoja de Trabajo para listado'!$A$155:$Z$1048576,MATCH($A976,'Hoja de Trabajo para listado'!$A$155:$A$1048576,0),MATCH((CUADRO!N$5&amp;$E976),'Hoja de Trabajo para listado'!$A$151:$Z$151,0)),0)+IFERROR(INDEX('Hoja de Trabajo para listado'!$AB$155:$BA$1048576,MATCH($A976,'Hoja de Trabajo para listado'!$AB$155:$AB$1048576,0),MATCH((CUADRO!N$5&amp;$E976),'Hoja de Trabajo para listado'!$AB$151:$BA$151,0)),0)+IFERROR(INDEX('Hoja de Trabajo para listado'!$BC$155:$CB$1048576,MATCH($A976,'Hoja de Trabajo para listado'!$BC$155:$BC$1048576,0),MATCH((CUADRO!N$5&amp;$E976),'Hoja de Trabajo para listado'!$BC$151:$CB$151,0)),0)+IFERROR(INDEX('Hoja de Trabajo para listado'!$DE$153:$DG$274,MATCH($A976,'Hoja de Trabajo para listado'!$DE$153:$DE$1048576,0),MATCH((CUADRO!N$5&amp;$E976),'Hoja de Trabajo para listado'!$DE$151:$DG$151,0)),0)+IFERROR(INDEX('Hoja de Trabajo para listado'!$CD$155:$DC$1048576,MATCH($A976,'Hoja de Trabajo para listado'!$CD$155:$CD$1048576,0),MATCH((CUADRO!N$5&amp;$E976),'Hoja de Trabajo para listado'!$CD$151:$DC$151,0)),0)</f>
        <v>0</v>
      </c>
      <c r="O976" s="243">
        <f ca="1">+IFERROR(INDEX('Hoja de Trabajo para listado'!$A$155:$Z$1048576,MATCH($A976,'Hoja de Trabajo para listado'!$A$155:$A$1048576,0),MATCH((CUADRO!O$5&amp;$E976),'Hoja de Trabajo para listado'!$A$151:$Z$151,0)),0)+IFERROR(INDEX('Hoja de Trabajo para listado'!$AB$155:$BA$1048576,MATCH($A976,'Hoja de Trabajo para listado'!$AB$155:$AB$1048576,0),MATCH((CUADRO!O$5&amp;$E976),'Hoja de Trabajo para listado'!$AB$151:$BA$151,0)),0)+IFERROR(INDEX('Hoja de Trabajo para listado'!$BC$155:$CB$1048576,MATCH($A976,'Hoja de Trabajo para listado'!$BC$155:$BC$1048576,0),MATCH((CUADRO!O$5&amp;$E976),'Hoja de Trabajo para listado'!$BC$151:$CB$151,0)),0)+IFERROR(INDEX('Hoja de Trabajo para listado'!$DE$153:$DG$274,MATCH($A976,'Hoja de Trabajo para listado'!$DE$153:$DE$1048576,0),MATCH((CUADRO!O$5&amp;$E976),'Hoja de Trabajo para listado'!$DE$151:$DG$151,0)),0)+IFERROR(INDEX('Hoja de Trabajo para listado'!$CD$155:$DC$1048576,MATCH($A976,'Hoja de Trabajo para listado'!$CD$155:$CD$1048576,0),MATCH((CUADRO!O$5&amp;$E976),'Hoja de Trabajo para listado'!$CD$151:$DC$151,0)),0)</f>
        <v>0</v>
      </c>
      <c r="P976" s="243">
        <f ca="1">+IFERROR(INDEX('Hoja de Trabajo para listado'!$A$155:$Z$1048576,MATCH($A976,'Hoja de Trabajo para listado'!$A$155:$A$1048576,0),MATCH((CUADRO!P$5&amp;$E976),'Hoja de Trabajo para listado'!$A$151:$Z$151,0)),0)+IFERROR(INDEX('Hoja de Trabajo para listado'!$AB$155:$BA$1048576,MATCH($A976,'Hoja de Trabajo para listado'!$AB$155:$AB$1048576,0),MATCH((CUADRO!P$5&amp;$E976),'Hoja de Trabajo para listado'!$AB$151:$BA$151,0)),0)+IFERROR(INDEX('Hoja de Trabajo para listado'!$BC$155:$CB$1048576,MATCH($A976,'Hoja de Trabajo para listado'!$BC$155:$BC$1048576,0),MATCH((CUADRO!P$5&amp;$E976),'Hoja de Trabajo para listado'!$BC$151:$CB$151,0)),0)+IFERROR(INDEX('Hoja de Trabajo para listado'!$DE$153:$DG$274,MATCH($A976,'Hoja de Trabajo para listado'!$DE$153:$DE$1048576,0),MATCH((CUADRO!P$5&amp;$E976),'Hoja de Trabajo para listado'!$DE$151:$DG$151,0)),0)+IFERROR(INDEX('Hoja de Trabajo para listado'!$CD$155:$DC$1048576,MATCH($A976,'Hoja de Trabajo para listado'!$CD$155:$CD$1048576,0),MATCH((CUADRO!P$5&amp;$E976),'Hoja de Trabajo para listado'!$CD$151:$DC$151,0)),0)</f>
        <v>0</v>
      </c>
      <c r="Q976" s="243">
        <f ca="1">+IFERROR(INDEX('Hoja de Trabajo para listado'!$A$155:$Z$1048576,MATCH($A976,'Hoja de Trabajo para listado'!$A$155:$A$1048576,0),MATCH((CUADRO!Q$5&amp;$E976),'Hoja de Trabajo para listado'!$A$151:$Z$151,0)),0)+IFERROR(INDEX('Hoja de Trabajo para listado'!$AB$155:$BA$1048576,MATCH($A976,'Hoja de Trabajo para listado'!$AB$155:$AB$1048576,0),MATCH((CUADRO!Q$5&amp;$E976),'Hoja de Trabajo para listado'!$AB$151:$BA$151,0)),0)+IFERROR(INDEX('Hoja de Trabajo para listado'!$BC$155:$CB$1048576,MATCH($A976,'Hoja de Trabajo para listado'!$BC$155:$BC$1048576,0),MATCH((CUADRO!Q$5&amp;$E976),'Hoja de Trabajo para listado'!$BC$151:$CB$151,0)),0)+IFERROR(INDEX('Hoja de Trabajo para listado'!$DE$153:$DG$274,MATCH($A976,'Hoja de Trabajo para listado'!$DE$153:$DE$1048576,0),MATCH((CUADRO!Q$5&amp;$E976),'Hoja de Trabajo para listado'!$DE$151:$DG$151,0)),0)+IFERROR(INDEX('Hoja de Trabajo para listado'!$CD$155:$DC$1048576,MATCH($A976,'Hoja de Trabajo para listado'!$CD$155:$CD$1048576,0),MATCH((CUADRO!Q$5&amp;$E976),'Hoja de Trabajo para listado'!$CD$151:$DC$151,0)),0)</f>
        <v>0</v>
      </c>
      <c r="R976" s="243">
        <f t="shared" ca="1" si="33"/>
        <v>0</v>
      </c>
      <c r="S976" s="249"/>
      <c r="T976" s="243">
        <f ca="1">+T977</f>
        <v>0</v>
      </c>
      <c r="U976" s="275">
        <f t="shared" si="34"/>
        <v>1</v>
      </c>
      <c r="V976" s="333" t="str">
        <f>+VLOOKUP(A976,bd_lista!$A$3:$E$590,5,FALSE)</f>
        <v>Gobiernos Autonomos Municipales</v>
      </c>
      <c r="W976" s="391" t="str">
        <f>+V976</f>
        <v>Gobiernos Autonomos Municipales</v>
      </c>
      <c r="X976" s="242">
        <f>+VLOOKUP(A976,[4]Sheet1!$A$13:$D$744,4,FALSE)</f>
        <v>0</v>
      </c>
      <c r="Y976" s="242" t="e">
        <f>+VLOOKUP(X976,bd_lista!$A$3:$C$590,3,FALSE)</f>
        <v>#N/A</v>
      </c>
      <c r="Z976" s="294">
        <f>+X976</f>
        <v>0</v>
      </c>
      <c r="AA976" s="295" t="e">
        <f>+Y976</f>
        <v>#N/A</v>
      </c>
    </row>
    <row r="977" spans="1:27" customFormat="1" ht="15" hidden="1" customHeight="1">
      <c r="A977" s="32">
        <v>1722</v>
      </c>
      <c r="B977" s="388"/>
      <c r="C977" s="247" t="str">
        <f>+VLOOKUP(A977,bd_lista!$A$3:$C$590,3,FALSE)</f>
        <v>Gobierno Autónomo Municipal de Gutiérrez</v>
      </c>
      <c r="D977" s="390"/>
      <c r="E977" s="244" t="s">
        <v>1305</v>
      </c>
      <c r="F977" s="245">
        <f ca="1">+IFERROR(INDEX('Hoja de Trabajo para listado'!$A$155:$Z$1048576,MATCH($A977,'Hoja de Trabajo para listado'!$A$155:$A$1048576,0),MATCH((CUADRO!F$5&amp;$E977),'Hoja de Trabajo para listado'!$A$151:$Z$151,0)),0)+IFERROR(INDEX('Hoja de Trabajo para listado'!$AB$155:$BA$1048576,MATCH($A977,'Hoja de Trabajo para listado'!$AB$155:$AB$1048576,0),MATCH((CUADRO!F$5&amp;$E977),'Hoja de Trabajo para listado'!$AB$151:$BA$151,0)),0)+IFERROR(INDEX('Hoja de Trabajo para listado'!$BC$155:$CB$1048576,MATCH($A977,'Hoja de Trabajo para listado'!$BC$155:$BC$1048576,0),MATCH((CUADRO!F$5&amp;$E977),'Hoja de Trabajo para listado'!$BC$151:$CB$151,0)),0)+IFERROR(INDEX('Hoja de Trabajo para listado'!$DE$153:$DG$274,MATCH($A977,'Hoja de Trabajo para listado'!$DE$153:$DE$1048576,0),MATCH((CUADRO!F$5&amp;$E977),'Hoja de Trabajo para listado'!$DE$151:$DG$151,0)),0)+IFERROR(INDEX('Hoja de Trabajo para listado'!$CD$155:$DC$1048576,MATCH($A977,'Hoja de Trabajo para listado'!$CD$155:$CD$1048576,0),MATCH((CUADRO!F$5&amp;$E977),'Hoja de Trabajo para listado'!$CD$151:$DC$151,0)),0)</f>
        <v>0</v>
      </c>
      <c r="G977" s="245">
        <f ca="1">+IFERROR(INDEX('Hoja de Trabajo para listado'!$A$155:$Z$1048576,MATCH($A977,'Hoja de Trabajo para listado'!$A$155:$A$1048576,0),MATCH((CUADRO!G$5&amp;$E977),'Hoja de Trabajo para listado'!$A$151:$Z$151,0)),0)+IFERROR(INDEX('Hoja de Trabajo para listado'!$AB$155:$BA$1048576,MATCH($A977,'Hoja de Trabajo para listado'!$AB$155:$AB$1048576,0),MATCH((CUADRO!G$5&amp;$E977),'Hoja de Trabajo para listado'!$AB$151:$BA$151,0)),0)+IFERROR(INDEX('Hoja de Trabajo para listado'!$BC$155:$CB$1048576,MATCH($A977,'Hoja de Trabajo para listado'!$BC$155:$BC$1048576,0),MATCH((CUADRO!G$5&amp;$E977),'Hoja de Trabajo para listado'!$BC$151:$CB$151,0)),0)+IFERROR(INDEX('Hoja de Trabajo para listado'!$DE$153:$DG$274,MATCH($A977,'Hoja de Trabajo para listado'!$DE$153:$DE$1048576,0),MATCH((CUADRO!G$5&amp;$E977),'Hoja de Trabajo para listado'!$DE$151:$DG$151,0)),0)+IFERROR(INDEX('Hoja de Trabajo para listado'!$CD$155:$DC$1048576,MATCH($A977,'Hoja de Trabajo para listado'!$CD$155:$CD$1048576,0),MATCH((CUADRO!G$5&amp;$E977),'Hoja de Trabajo para listado'!$CD$151:$DC$151,0)),0)</f>
        <v>0</v>
      </c>
      <c r="H977" s="245">
        <f ca="1">+IFERROR(INDEX('Hoja de Trabajo para listado'!$A$155:$Z$1048576,MATCH($A977,'Hoja de Trabajo para listado'!$A$155:$A$1048576,0),MATCH((CUADRO!H$5&amp;$E977),'Hoja de Trabajo para listado'!$A$151:$Z$151,0)),0)+IFERROR(INDEX('Hoja de Trabajo para listado'!$AB$155:$BA$1048576,MATCH($A977,'Hoja de Trabajo para listado'!$AB$155:$AB$1048576,0),MATCH((CUADRO!H$5&amp;$E977),'Hoja de Trabajo para listado'!$AB$151:$BA$151,0)),0)+IFERROR(INDEX('Hoja de Trabajo para listado'!$BC$155:$CB$1048576,MATCH($A977,'Hoja de Trabajo para listado'!$BC$155:$BC$1048576,0),MATCH((CUADRO!H$5&amp;$E977),'Hoja de Trabajo para listado'!$BC$151:$CB$151,0)),0)+IFERROR(INDEX('Hoja de Trabajo para listado'!$DE$153:$DG$274,MATCH($A977,'Hoja de Trabajo para listado'!$DE$153:$DE$1048576,0),MATCH((CUADRO!H$5&amp;$E977),'Hoja de Trabajo para listado'!$DE$151:$DG$151,0)),0)+IFERROR(INDEX('Hoja de Trabajo para listado'!$CD$155:$DC$1048576,MATCH($A977,'Hoja de Trabajo para listado'!$CD$155:$CD$1048576,0),MATCH((CUADRO!H$5&amp;$E977),'Hoja de Trabajo para listado'!$CD$151:$DC$151,0)),0)</f>
        <v>0</v>
      </c>
      <c r="I977" s="245">
        <f ca="1">+IFERROR(INDEX('Hoja de Trabajo para listado'!$A$155:$Z$1048576,MATCH($A977,'Hoja de Trabajo para listado'!$A$155:$A$1048576,0),MATCH((CUADRO!I$5&amp;$E977),'Hoja de Trabajo para listado'!$A$151:$Z$151,0)),0)+IFERROR(INDEX('Hoja de Trabajo para listado'!$AB$155:$BA$1048576,MATCH($A977,'Hoja de Trabajo para listado'!$AB$155:$AB$1048576,0),MATCH((CUADRO!I$5&amp;$E977),'Hoja de Trabajo para listado'!$AB$151:$BA$151,0)),0)+IFERROR(INDEX('Hoja de Trabajo para listado'!$BC$155:$CB$1048576,MATCH($A977,'Hoja de Trabajo para listado'!$BC$155:$BC$1048576,0),MATCH((CUADRO!I$5&amp;$E977),'Hoja de Trabajo para listado'!$BC$151:$CB$151,0)),0)+IFERROR(INDEX('Hoja de Trabajo para listado'!$DE$153:$DG$274,MATCH($A977,'Hoja de Trabajo para listado'!$DE$153:$DE$1048576,0),MATCH((CUADRO!I$5&amp;$E977),'Hoja de Trabajo para listado'!$DE$151:$DG$151,0)),0)+IFERROR(INDEX('Hoja de Trabajo para listado'!$CD$155:$DC$1048576,MATCH($A977,'Hoja de Trabajo para listado'!$CD$155:$CD$1048576,0),MATCH((CUADRO!I$5&amp;$E977),'Hoja de Trabajo para listado'!$CD$151:$DC$151,0)),0)</f>
        <v>0</v>
      </c>
      <c r="J977" s="245">
        <f ca="1">+IFERROR(INDEX('Hoja de Trabajo para listado'!$A$155:$Z$1048576,MATCH($A977,'Hoja de Trabajo para listado'!$A$155:$A$1048576,0),MATCH((CUADRO!J$5&amp;$E977),'Hoja de Trabajo para listado'!$A$151:$Z$151,0)),0)+IFERROR(INDEX('Hoja de Trabajo para listado'!$AB$155:$BA$1048576,MATCH($A977,'Hoja de Trabajo para listado'!$AB$155:$AB$1048576,0),MATCH((CUADRO!J$5&amp;$E977),'Hoja de Trabajo para listado'!$AB$151:$BA$151,0)),0)+IFERROR(INDEX('Hoja de Trabajo para listado'!$BC$155:$CB$1048576,MATCH($A977,'Hoja de Trabajo para listado'!$BC$155:$BC$1048576,0),MATCH((CUADRO!J$5&amp;$E977),'Hoja de Trabajo para listado'!$BC$151:$CB$151,0)),0)+IFERROR(INDEX('Hoja de Trabajo para listado'!$DE$153:$DG$274,MATCH($A977,'Hoja de Trabajo para listado'!$DE$153:$DE$1048576,0),MATCH((CUADRO!J$5&amp;$E977),'Hoja de Trabajo para listado'!$DE$151:$DG$151,0)),0)+IFERROR(INDEX('Hoja de Trabajo para listado'!$CD$155:$DC$1048576,MATCH($A977,'Hoja de Trabajo para listado'!$CD$155:$CD$1048576,0),MATCH((CUADRO!J$5&amp;$E977),'Hoja de Trabajo para listado'!$CD$151:$DC$151,0)),0)</f>
        <v>0</v>
      </c>
      <c r="K977" s="245">
        <f ca="1">+IFERROR(INDEX('Hoja de Trabajo para listado'!$A$155:$Z$1048576,MATCH($A977,'Hoja de Trabajo para listado'!$A$155:$A$1048576,0),MATCH((CUADRO!K$5&amp;$E977),'Hoja de Trabajo para listado'!$A$151:$Z$151,0)),0)+IFERROR(INDEX('Hoja de Trabajo para listado'!$AB$155:$BA$1048576,MATCH($A977,'Hoja de Trabajo para listado'!$AB$155:$AB$1048576,0),MATCH((CUADRO!K$5&amp;$E977),'Hoja de Trabajo para listado'!$AB$151:$BA$151,0)),0)+IFERROR(INDEX('Hoja de Trabajo para listado'!$BC$155:$CB$1048576,MATCH($A977,'Hoja de Trabajo para listado'!$BC$155:$BC$1048576,0),MATCH((CUADRO!K$5&amp;$E977),'Hoja de Trabajo para listado'!$BC$151:$CB$151,0)),0)+IFERROR(INDEX('Hoja de Trabajo para listado'!$DE$153:$DG$274,MATCH($A977,'Hoja de Trabajo para listado'!$DE$153:$DE$1048576,0),MATCH((CUADRO!K$5&amp;$E977),'Hoja de Trabajo para listado'!$DE$151:$DG$151,0)),0)+IFERROR(INDEX('Hoja de Trabajo para listado'!$CD$155:$DC$1048576,MATCH($A977,'Hoja de Trabajo para listado'!$CD$155:$CD$1048576,0),MATCH((CUADRO!K$5&amp;$E977),'Hoja de Trabajo para listado'!$CD$151:$DC$151,0)),0)</f>
        <v>0</v>
      </c>
      <c r="L977" s="245">
        <f ca="1">+IFERROR(INDEX('Hoja de Trabajo para listado'!$A$155:$Z$1048576,MATCH($A977,'Hoja de Trabajo para listado'!$A$155:$A$1048576,0),MATCH((CUADRO!L$5&amp;$E977),'Hoja de Trabajo para listado'!$A$151:$Z$151,0)),0)+IFERROR(INDEX('Hoja de Trabajo para listado'!$AB$155:$BA$1048576,MATCH($A977,'Hoja de Trabajo para listado'!$AB$155:$AB$1048576,0),MATCH((CUADRO!L$5&amp;$E977),'Hoja de Trabajo para listado'!$AB$151:$BA$151,0)),0)+IFERROR(INDEX('Hoja de Trabajo para listado'!$BC$155:$CB$1048576,MATCH($A977,'Hoja de Trabajo para listado'!$BC$155:$BC$1048576,0),MATCH((CUADRO!L$5&amp;$E977),'Hoja de Trabajo para listado'!$BC$151:$CB$151,0)),0)+IFERROR(INDEX('Hoja de Trabajo para listado'!$DE$153:$DG$274,MATCH($A977,'Hoja de Trabajo para listado'!$DE$153:$DE$1048576,0),MATCH((CUADRO!L$5&amp;$E977),'Hoja de Trabajo para listado'!$DE$151:$DG$151,0)),0)+IFERROR(INDEX('Hoja de Trabajo para listado'!$CD$155:$DC$1048576,MATCH($A977,'Hoja de Trabajo para listado'!$CD$155:$CD$1048576,0),MATCH((CUADRO!L$5&amp;$E977),'Hoja de Trabajo para listado'!$CD$151:$DC$151,0)),0)</f>
        <v>0</v>
      </c>
      <c r="M977" s="245">
        <f ca="1">+IFERROR(INDEX('Hoja de Trabajo para listado'!$A$155:$Z$1048576,MATCH($A977,'Hoja de Trabajo para listado'!$A$155:$A$1048576,0),MATCH((CUADRO!M$5&amp;$E977),'Hoja de Trabajo para listado'!$A$151:$Z$151,0)),0)+IFERROR(INDEX('Hoja de Trabajo para listado'!$AB$155:$BA$1048576,MATCH($A977,'Hoja de Trabajo para listado'!$AB$155:$AB$1048576,0),MATCH((CUADRO!M$5&amp;$E977),'Hoja de Trabajo para listado'!$AB$151:$BA$151,0)),0)+IFERROR(INDEX('Hoja de Trabajo para listado'!$BC$155:$CB$1048576,MATCH($A977,'Hoja de Trabajo para listado'!$BC$155:$BC$1048576,0),MATCH((CUADRO!M$5&amp;$E977),'Hoja de Trabajo para listado'!$BC$151:$CB$151,0)),0)+IFERROR(INDEX('Hoja de Trabajo para listado'!$DE$153:$DG$274,MATCH($A977,'Hoja de Trabajo para listado'!$DE$153:$DE$1048576,0),MATCH((CUADRO!M$5&amp;$E977),'Hoja de Trabajo para listado'!$DE$151:$DG$151,0)),0)+IFERROR(INDEX('Hoja de Trabajo para listado'!$CD$155:$DC$1048576,MATCH($A977,'Hoja de Trabajo para listado'!$CD$155:$CD$1048576,0),MATCH((CUADRO!M$5&amp;$E977),'Hoja de Trabajo para listado'!$CD$151:$DC$151,0)),0)</f>
        <v>0</v>
      </c>
      <c r="N977" s="245">
        <f ca="1">+IFERROR(INDEX('Hoja de Trabajo para listado'!$A$155:$Z$1048576,MATCH($A977,'Hoja de Trabajo para listado'!$A$155:$A$1048576,0),MATCH((CUADRO!N$5&amp;$E977),'Hoja de Trabajo para listado'!$A$151:$Z$151,0)),0)+IFERROR(INDEX('Hoja de Trabajo para listado'!$AB$155:$BA$1048576,MATCH($A977,'Hoja de Trabajo para listado'!$AB$155:$AB$1048576,0),MATCH((CUADRO!N$5&amp;$E977),'Hoja de Trabajo para listado'!$AB$151:$BA$151,0)),0)+IFERROR(INDEX('Hoja de Trabajo para listado'!$BC$155:$CB$1048576,MATCH($A977,'Hoja de Trabajo para listado'!$BC$155:$BC$1048576,0),MATCH((CUADRO!N$5&amp;$E977),'Hoja de Trabajo para listado'!$BC$151:$CB$151,0)),0)+IFERROR(INDEX('Hoja de Trabajo para listado'!$DE$153:$DG$274,MATCH($A977,'Hoja de Trabajo para listado'!$DE$153:$DE$1048576,0),MATCH((CUADRO!N$5&amp;$E977),'Hoja de Trabajo para listado'!$DE$151:$DG$151,0)),0)+IFERROR(INDEX('Hoja de Trabajo para listado'!$CD$155:$DC$1048576,MATCH($A977,'Hoja de Trabajo para listado'!$CD$155:$CD$1048576,0),MATCH((CUADRO!N$5&amp;$E977),'Hoja de Trabajo para listado'!$CD$151:$DC$151,0)),0)</f>
        <v>0</v>
      </c>
      <c r="O977" s="245">
        <f ca="1">+IFERROR(INDEX('Hoja de Trabajo para listado'!$A$155:$Z$1048576,MATCH($A977,'Hoja de Trabajo para listado'!$A$155:$A$1048576,0),MATCH((CUADRO!O$5&amp;$E977),'Hoja de Trabajo para listado'!$A$151:$Z$151,0)),0)+IFERROR(INDEX('Hoja de Trabajo para listado'!$AB$155:$BA$1048576,MATCH($A977,'Hoja de Trabajo para listado'!$AB$155:$AB$1048576,0),MATCH((CUADRO!O$5&amp;$E977),'Hoja de Trabajo para listado'!$AB$151:$BA$151,0)),0)+IFERROR(INDEX('Hoja de Trabajo para listado'!$BC$155:$CB$1048576,MATCH($A977,'Hoja de Trabajo para listado'!$BC$155:$BC$1048576,0),MATCH((CUADRO!O$5&amp;$E977),'Hoja de Trabajo para listado'!$BC$151:$CB$151,0)),0)+IFERROR(INDEX('Hoja de Trabajo para listado'!$DE$153:$DG$274,MATCH($A977,'Hoja de Trabajo para listado'!$DE$153:$DE$1048576,0),MATCH((CUADRO!O$5&amp;$E977),'Hoja de Trabajo para listado'!$DE$151:$DG$151,0)),0)+IFERROR(INDEX('Hoja de Trabajo para listado'!$CD$155:$DC$1048576,MATCH($A977,'Hoja de Trabajo para listado'!$CD$155:$CD$1048576,0),MATCH((CUADRO!O$5&amp;$E977),'Hoja de Trabajo para listado'!$CD$151:$DC$151,0)),0)</f>
        <v>0</v>
      </c>
      <c r="P977" s="245">
        <f ca="1">+IFERROR(INDEX('Hoja de Trabajo para listado'!$A$155:$Z$1048576,MATCH($A977,'Hoja de Trabajo para listado'!$A$155:$A$1048576,0),MATCH((CUADRO!P$5&amp;$E977),'Hoja de Trabajo para listado'!$A$151:$Z$151,0)),0)+IFERROR(INDEX('Hoja de Trabajo para listado'!$AB$155:$BA$1048576,MATCH($A977,'Hoja de Trabajo para listado'!$AB$155:$AB$1048576,0),MATCH((CUADRO!P$5&amp;$E977),'Hoja de Trabajo para listado'!$AB$151:$BA$151,0)),0)+IFERROR(INDEX('Hoja de Trabajo para listado'!$BC$155:$CB$1048576,MATCH($A977,'Hoja de Trabajo para listado'!$BC$155:$BC$1048576,0),MATCH((CUADRO!P$5&amp;$E977),'Hoja de Trabajo para listado'!$BC$151:$CB$151,0)),0)+IFERROR(INDEX('Hoja de Trabajo para listado'!$DE$153:$DG$274,MATCH($A977,'Hoja de Trabajo para listado'!$DE$153:$DE$1048576,0),MATCH((CUADRO!P$5&amp;$E977),'Hoja de Trabajo para listado'!$DE$151:$DG$151,0)),0)+IFERROR(INDEX('Hoja de Trabajo para listado'!$CD$155:$DC$1048576,MATCH($A977,'Hoja de Trabajo para listado'!$CD$155:$CD$1048576,0),MATCH((CUADRO!P$5&amp;$E977),'Hoja de Trabajo para listado'!$CD$151:$DC$151,0)),0)</f>
        <v>0</v>
      </c>
      <c r="Q977" s="245">
        <f ca="1">+IFERROR(INDEX('Hoja de Trabajo para listado'!$A$155:$Z$1048576,MATCH($A977,'Hoja de Trabajo para listado'!$A$155:$A$1048576,0),MATCH((CUADRO!Q$5&amp;$E977),'Hoja de Trabajo para listado'!$A$151:$Z$151,0)),0)+IFERROR(INDEX('Hoja de Trabajo para listado'!$AB$155:$BA$1048576,MATCH($A977,'Hoja de Trabajo para listado'!$AB$155:$AB$1048576,0),MATCH((CUADRO!Q$5&amp;$E977),'Hoja de Trabajo para listado'!$AB$151:$BA$151,0)),0)+IFERROR(INDEX('Hoja de Trabajo para listado'!$BC$155:$CB$1048576,MATCH($A977,'Hoja de Trabajo para listado'!$BC$155:$BC$1048576,0),MATCH((CUADRO!Q$5&amp;$E977),'Hoja de Trabajo para listado'!$BC$151:$CB$151,0)),0)+IFERROR(INDEX('Hoja de Trabajo para listado'!$DE$153:$DG$274,MATCH($A977,'Hoja de Trabajo para listado'!$DE$153:$DE$1048576,0),MATCH((CUADRO!Q$5&amp;$E977),'Hoja de Trabajo para listado'!$DE$151:$DG$151,0)),0)+IFERROR(INDEX('Hoja de Trabajo para listado'!$CD$155:$DC$1048576,MATCH($A977,'Hoja de Trabajo para listado'!$CD$155:$CD$1048576,0),MATCH((CUADRO!Q$5&amp;$E977),'Hoja de Trabajo para listado'!$CD$151:$DC$151,0)),0)</f>
        <v>0</v>
      </c>
      <c r="R977" s="245">
        <f t="shared" ca="1" si="33"/>
        <v>0</v>
      </c>
      <c r="S977" s="259">
        <f ca="1">+R976+R977</f>
        <v>0</v>
      </c>
      <c r="T977" s="245">
        <f ca="1">+S977</f>
        <v>0</v>
      </c>
      <c r="U977" s="244">
        <f t="shared" si="34"/>
        <v>2</v>
      </c>
      <c r="V977" s="333" t="str">
        <f>+VLOOKUP(A977,bd_lista!$A$3:$E$590,5,FALSE)</f>
        <v>Gobiernos Autonomos Municipales</v>
      </c>
      <c r="W977" s="392"/>
      <c r="X977" s="242">
        <f>+VLOOKUP(A977,[4]Sheet1!$A$13:$D$744,4,FALSE)</f>
        <v>0</v>
      </c>
      <c r="Y977" s="242" t="e">
        <f>+VLOOKUP(X977,bd_lista!$A$3:$C$590,3,FALSE)</f>
        <v>#N/A</v>
      </c>
      <c r="Z977" s="292"/>
      <c r="AA977" s="293"/>
    </row>
    <row r="978" spans="1:27" customFormat="1" ht="15" hidden="1" customHeight="1">
      <c r="A978" s="32">
        <v>1723</v>
      </c>
      <c r="B978" s="387">
        <f>+A978</f>
        <v>1723</v>
      </c>
      <c r="C978" s="247" t="str">
        <f>+VLOOKUP(A978,bd_lista!$A$3:$C$590,3,FALSE)</f>
        <v>Gobierno Autónomo Municipal de Camiri</v>
      </c>
      <c r="D978" s="389" t="str">
        <f>+C978</f>
        <v>Gobierno Autónomo Municipal de Camiri</v>
      </c>
      <c r="E978" s="242" t="s">
        <v>1304</v>
      </c>
      <c r="F978" s="243">
        <f ca="1">+IFERROR(INDEX('Hoja de Trabajo para listado'!$A$155:$Z$1048576,MATCH($A978,'Hoja de Trabajo para listado'!$A$155:$A$1048576,0),MATCH((CUADRO!F$5&amp;$E978),'Hoja de Trabajo para listado'!$A$151:$Z$151,0)),0)+IFERROR(INDEX('Hoja de Trabajo para listado'!$AB$155:$BA$1048576,MATCH($A978,'Hoja de Trabajo para listado'!$AB$155:$AB$1048576,0),MATCH((CUADRO!F$5&amp;$E978),'Hoja de Trabajo para listado'!$AB$151:$BA$151,0)),0)+IFERROR(INDEX('Hoja de Trabajo para listado'!$BC$155:$CB$1048576,MATCH($A978,'Hoja de Trabajo para listado'!$BC$155:$BC$1048576,0),MATCH((CUADRO!F$5&amp;$E978),'Hoja de Trabajo para listado'!$BC$151:$CB$151,0)),0)+IFERROR(INDEX('Hoja de Trabajo para listado'!$DE$153:$DG$274,MATCH($A978,'Hoja de Trabajo para listado'!$DE$153:$DE$1048576,0),MATCH((CUADRO!F$5&amp;$E978),'Hoja de Trabajo para listado'!$DE$151:$DG$151,0)),0)+IFERROR(INDEX('Hoja de Trabajo para listado'!$CD$155:$DC$1048576,MATCH($A978,'Hoja de Trabajo para listado'!$CD$155:$CD$1048576,0),MATCH((CUADRO!F$5&amp;$E978),'Hoja de Trabajo para listado'!$CD$151:$DC$151,0)),0)</f>
        <v>0</v>
      </c>
      <c r="G978" s="243">
        <f ca="1">+IFERROR(INDEX('Hoja de Trabajo para listado'!$A$155:$Z$1048576,MATCH($A978,'Hoja de Trabajo para listado'!$A$155:$A$1048576,0),MATCH((CUADRO!G$5&amp;$E978),'Hoja de Trabajo para listado'!$A$151:$Z$151,0)),0)+IFERROR(INDEX('Hoja de Trabajo para listado'!$AB$155:$BA$1048576,MATCH($A978,'Hoja de Trabajo para listado'!$AB$155:$AB$1048576,0),MATCH((CUADRO!G$5&amp;$E978),'Hoja de Trabajo para listado'!$AB$151:$BA$151,0)),0)+IFERROR(INDEX('Hoja de Trabajo para listado'!$BC$155:$CB$1048576,MATCH($A978,'Hoja de Trabajo para listado'!$BC$155:$BC$1048576,0),MATCH((CUADRO!G$5&amp;$E978),'Hoja de Trabajo para listado'!$BC$151:$CB$151,0)),0)+IFERROR(INDEX('Hoja de Trabajo para listado'!$DE$153:$DG$274,MATCH($A978,'Hoja de Trabajo para listado'!$DE$153:$DE$1048576,0),MATCH((CUADRO!G$5&amp;$E978),'Hoja de Trabajo para listado'!$DE$151:$DG$151,0)),0)+IFERROR(INDEX('Hoja de Trabajo para listado'!$CD$155:$DC$1048576,MATCH($A978,'Hoja de Trabajo para listado'!$CD$155:$CD$1048576,0),MATCH((CUADRO!G$5&amp;$E978),'Hoja de Trabajo para listado'!$CD$151:$DC$151,0)),0)</f>
        <v>0</v>
      </c>
      <c r="H978" s="243">
        <f ca="1">+IFERROR(INDEX('Hoja de Trabajo para listado'!$A$155:$Z$1048576,MATCH($A978,'Hoja de Trabajo para listado'!$A$155:$A$1048576,0),MATCH((CUADRO!H$5&amp;$E978),'Hoja de Trabajo para listado'!$A$151:$Z$151,0)),0)+IFERROR(INDEX('Hoja de Trabajo para listado'!$AB$155:$BA$1048576,MATCH($A978,'Hoja de Trabajo para listado'!$AB$155:$AB$1048576,0),MATCH((CUADRO!H$5&amp;$E978),'Hoja de Trabajo para listado'!$AB$151:$BA$151,0)),0)+IFERROR(INDEX('Hoja de Trabajo para listado'!$BC$155:$CB$1048576,MATCH($A978,'Hoja de Trabajo para listado'!$BC$155:$BC$1048576,0),MATCH((CUADRO!H$5&amp;$E978),'Hoja de Trabajo para listado'!$BC$151:$CB$151,0)),0)+IFERROR(INDEX('Hoja de Trabajo para listado'!$DE$153:$DG$274,MATCH($A978,'Hoja de Trabajo para listado'!$DE$153:$DE$1048576,0),MATCH((CUADRO!H$5&amp;$E978),'Hoja de Trabajo para listado'!$DE$151:$DG$151,0)),0)+IFERROR(INDEX('Hoja de Trabajo para listado'!$CD$155:$DC$1048576,MATCH($A978,'Hoja de Trabajo para listado'!$CD$155:$CD$1048576,0),MATCH((CUADRO!H$5&amp;$E978),'Hoja de Trabajo para listado'!$CD$151:$DC$151,0)),0)</f>
        <v>0</v>
      </c>
      <c r="I978" s="243">
        <f ca="1">+IFERROR(INDEX('Hoja de Trabajo para listado'!$A$155:$Z$1048576,MATCH($A978,'Hoja de Trabajo para listado'!$A$155:$A$1048576,0),MATCH((CUADRO!I$5&amp;$E978),'Hoja de Trabajo para listado'!$A$151:$Z$151,0)),0)+IFERROR(INDEX('Hoja de Trabajo para listado'!$AB$155:$BA$1048576,MATCH($A978,'Hoja de Trabajo para listado'!$AB$155:$AB$1048576,0),MATCH((CUADRO!I$5&amp;$E978),'Hoja de Trabajo para listado'!$AB$151:$BA$151,0)),0)+IFERROR(INDEX('Hoja de Trabajo para listado'!$BC$155:$CB$1048576,MATCH($A978,'Hoja de Trabajo para listado'!$BC$155:$BC$1048576,0),MATCH((CUADRO!I$5&amp;$E978),'Hoja de Trabajo para listado'!$BC$151:$CB$151,0)),0)+IFERROR(INDEX('Hoja de Trabajo para listado'!$DE$153:$DG$274,MATCH($A978,'Hoja de Trabajo para listado'!$DE$153:$DE$1048576,0),MATCH((CUADRO!I$5&amp;$E978),'Hoja de Trabajo para listado'!$DE$151:$DG$151,0)),0)+IFERROR(INDEX('Hoja de Trabajo para listado'!$CD$155:$DC$1048576,MATCH($A978,'Hoja de Trabajo para listado'!$CD$155:$CD$1048576,0),MATCH((CUADRO!I$5&amp;$E978),'Hoja de Trabajo para listado'!$CD$151:$DC$151,0)),0)</f>
        <v>0</v>
      </c>
      <c r="J978" s="243">
        <f ca="1">+IFERROR(INDEX('Hoja de Trabajo para listado'!$A$155:$Z$1048576,MATCH($A978,'Hoja de Trabajo para listado'!$A$155:$A$1048576,0),MATCH((CUADRO!J$5&amp;$E978),'Hoja de Trabajo para listado'!$A$151:$Z$151,0)),0)+IFERROR(INDEX('Hoja de Trabajo para listado'!$AB$155:$BA$1048576,MATCH($A978,'Hoja de Trabajo para listado'!$AB$155:$AB$1048576,0),MATCH((CUADRO!J$5&amp;$E978),'Hoja de Trabajo para listado'!$AB$151:$BA$151,0)),0)+IFERROR(INDEX('Hoja de Trabajo para listado'!$BC$155:$CB$1048576,MATCH($A978,'Hoja de Trabajo para listado'!$BC$155:$BC$1048576,0),MATCH((CUADRO!J$5&amp;$E978),'Hoja de Trabajo para listado'!$BC$151:$CB$151,0)),0)+IFERROR(INDEX('Hoja de Trabajo para listado'!$DE$153:$DG$274,MATCH($A978,'Hoja de Trabajo para listado'!$DE$153:$DE$1048576,0),MATCH((CUADRO!J$5&amp;$E978),'Hoja de Trabajo para listado'!$DE$151:$DG$151,0)),0)+IFERROR(INDEX('Hoja de Trabajo para listado'!$CD$155:$DC$1048576,MATCH($A978,'Hoja de Trabajo para listado'!$CD$155:$CD$1048576,0),MATCH((CUADRO!J$5&amp;$E978),'Hoja de Trabajo para listado'!$CD$151:$DC$151,0)),0)</f>
        <v>0</v>
      </c>
      <c r="K978" s="243">
        <f ca="1">+IFERROR(INDEX('Hoja de Trabajo para listado'!$A$155:$Z$1048576,MATCH($A978,'Hoja de Trabajo para listado'!$A$155:$A$1048576,0),MATCH((CUADRO!K$5&amp;$E978),'Hoja de Trabajo para listado'!$A$151:$Z$151,0)),0)+IFERROR(INDEX('Hoja de Trabajo para listado'!$AB$155:$BA$1048576,MATCH($A978,'Hoja de Trabajo para listado'!$AB$155:$AB$1048576,0),MATCH((CUADRO!K$5&amp;$E978),'Hoja de Trabajo para listado'!$AB$151:$BA$151,0)),0)+IFERROR(INDEX('Hoja de Trabajo para listado'!$BC$155:$CB$1048576,MATCH($A978,'Hoja de Trabajo para listado'!$BC$155:$BC$1048576,0),MATCH((CUADRO!K$5&amp;$E978),'Hoja de Trabajo para listado'!$BC$151:$CB$151,0)),0)+IFERROR(INDEX('Hoja de Trabajo para listado'!$DE$153:$DG$274,MATCH($A978,'Hoja de Trabajo para listado'!$DE$153:$DE$1048576,0),MATCH((CUADRO!K$5&amp;$E978),'Hoja de Trabajo para listado'!$DE$151:$DG$151,0)),0)+IFERROR(INDEX('Hoja de Trabajo para listado'!$CD$155:$DC$1048576,MATCH($A978,'Hoja de Trabajo para listado'!$CD$155:$CD$1048576,0),MATCH((CUADRO!K$5&amp;$E978),'Hoja de Trabajo para listado'!$CD$151:$DC$151,0)),0)</f>
        <v>0</v>
      </c>
      <c r="L978" s="243">
        <f ca="1">+IFERROR(INDEX('Hoja de Trabajo para listado'!$A$155:$Z$1048576,MATCH($A978,'Hoja de Trabajo para listado'!$A$155:$A$1048576,0),MATCH((CUADRO!L$5&amp;$E978),'Hoja de Trabajo para listado'!$A$151:$Z$151,0)),0)+IFERROR(INDEX('Hoja de Trabajo para listado'!$AB$155:$BA$1048576,MATCH($A978,'Hoja de Trabajo para listado'!$AB$155:$AB$1048576,0),MATCH((CUADRO!L$5&amp;$E978),'Hoja de Trabajo para listado'!$AB$151:$BA$151,0)),0)+IFERROR(INDEX('Hoja de Trabajo para listado'!$BC$155:$CB$1048576,MATCH($A978,'Hoja de Trabajo para listado'!$BC$155:$BC$1048576,0),MATCH((CUADRO!L$5&amp;$E978),'Hoja de Trabajo para listado'!$BC$151:$CB$151,0)),0)+IFERROR(INDEX('Hoja de Trabajo para listado'!$DE$153:$DG$274,MATCH($A978,'Hoja de Trabajo para listado'!$DE$153:$DE$1048576,0),MATCH((CUADRO!L$5&amp;$E978),'Hoja de Trabajo para listado'!$DE$151:$DG$151,0)),0)+IFERROR(INDEX('Hoja de Trabajo para listado'!$CD$155:$DC$1048576,MATCH($A978,'Hoja de Trabajo para listado'!$CD$155:$CD$1048576,0),MATCH((CUADRO!L$5&amp;$E978),'Hoja de Trabajo para listado'!$CD$151:$DC$151,0)),0)</f>
        <v>0</v>
      </c>
      <c r="M978" s="243">
        <f ca="1">+IFERROR(INDEX('Hoja de Trabajo para listado'!$A$155:$Z$1048576,MATCH($A978,'Hoja de Trabajo para listado'!$A$155:$A$1048576,0),MATCH((CUADRO!M$5&amp;$E978),'Hoja de Trabajo para listado'!$A$151:$Z$151,0)),0)+IFERROR(INDEX('Hoja de Trabajo para listado'!$AB$155:$BA$1048576,MATCH($A978,'Hoja de Trabajo para listado'!$AB$155:$AB$1048576,0),MATCH((CUADRO!M$5&amp;$E978),'Hoja de Trabajo para listado'!$AB$151:$BA$151,0)),0)+IFERROR(INDEX('Hoja de Trabajo para listado'!$BC$155:$CB$1048576,MATCH($A978,'Hoja de Trabajo para listado'!$BC$155:$BC$1048576,0),MATCH((CUADRO!M$5&amp;$E978),'Hoja de Trabajo para listado'!$BC$151:$CB$151,0)),0)+IFERROR(INDEX('Hoja de Trabajo para listado'!$DE$153:$DG$274,MATCH($A978,'Hoja de Trabajo para listado'!$DE$153:$DE$1048576,0),MATCH((CUADRO!M$5&amp;$E978),'Hoja de Trabajo para listado'!$DE$151:$DG$151,0)),0)+IFERROR(INDEX('Hoja de Trabajo para listado'!$CD$155:$DC$1048576,MATCH($A978,'Hoja de Trabajo para listado'!$CD$155:$CD$1048576,0),MATCH((CUADRO!M$5&amp;$E978),'Hoja de Trabajo para listado'!$CD$151:$DC$151,0)),0)</f>
        <v>0</v>
      </c>
      <c r="N978" s="243">
        <f ca="1">+IFERROR(INDEX('Hoja de Trabajo para listado'!$A$155:$Z$1048576,MATCH($A978,'Hoja de Trabajo para listado'!$A$155:$A$1048576,0),MATCH((CUADRO!N$5&amp;$E978),'Hoja de Trabajo para listado'!$A$151:$Z$151,0)),0)+IFERROR(INDEX('Hoja de Trabajo para listado'!$AB$155:$BA$1048576,MATCH($A978,'Hoja de Trabajo para listado'!$AB$155:$AB$1048576,0),MATCH((CUADRO!N$5&amp;$E978),'Hoja de Trabajo para listado'!$AB$151:$BA$151,0)),0)+IFERROR(INDEX('Hoja de Trabajo para listado'!$BC$155:$CB$1048576,MATCH($A978,'Hoja de Trabajo para listado'!$BC$155:$BC$1048576,0),MATCH((CUADRO!N$5&amp;$E978),'Hoja de Trabajo para listado'!$BC$151:$CB$151,0)),0)+IFERROR(INDEX('Hoja de Trabajo para listado'!$DE$153:$DG$274,MATCH($A978,'Hoja de Trabajo para listado'!$DE$153:$DE$1048576,0),MATCH((CUADRO!N$5&amp;$E978),'Hoja de Trabajo para listado'!$DE$151:$DG$151,0)),0)+IFERROR(INDEX('Hoja de Trabajo para listado'!$CD$155:$DC$1048576,MATCH($A978,'Hoja de Trabajo para listado'!$CD$155:$CD$1048576,0),MATCH((CUADRO!N$5&amp;$E978),'Hoja de Trabajo para listado'!$CD$151:$DC$151,0)),0)</f>
        <v>0</v>
      </c>
      <c r="O978" s="243">
        <f ca="1">+IFERROR(INDEX('Hoja de Trabajo para listado'!$A$155:$Z$1048576,MATCH($A978,'Hoja de Trabajo para listado'!$A$155:$A$1048576,0),MATCH((CUADRO!O$5&amp;$E978),'Hoja de Trabajo para listado'!$A$151:$Z$151,0)),0)+IFERROR(INDEX('Hoja de Trabajo para listado'!$AB$155:$BA$1048576,MATCH($A978,'Hoja de Trabajo para listado'!$AB$155:$AB$1048576,0),MATCH((CUADRO!O$5&amp;$E978),'Hoja de Trabajo para listado'!$AB$151:$BA$151,0)),0)+IFERROR(INDEX('Hoja de Trabajo para listado'!$BC$155:$CB$1048576,MATCH($A978,'Hoja de Trabajo para listado'!$BC$155:$BC$1048576,0),MATCH((CUADRO!O$5&amp;$E978),'Hoja de Trabajo para listado'!$BC$151:$CB$151,0)),0)+IFERROR(INDEX('Hoja de Trabajo para listado'!$DE$153:$DG$274,MATCH($A978,'Hoja de Trabajo para listado'!$DE$153:$DE$1048576,0),MATCH((CUADRO!O$5&amp;$E978),'Hoja de Trabajo para listado'!$DE$151:$DG$151,0)),0)+IFERROR(INDEX('Hoja de Trabajo para listado'!$CD$155:$DC$1048576,MATCH($A978,'Hoja de Trabajo para listado'!$CD$155:$CD$1048576,0),MATCH((CUADRO!O$5&amp;$E978),'Hoja de Trabajo para listado'!$CD$151:$DC$151,0)),0)</f>
        <v>0</v>
      </c>
      <c r="P978" s="243">
        <f ca="1">+IFERROR(INDEX('Hoja de Trabajo para listado'!$A$155:$Z$1048576,MATCH($A978,'Hoja de Trabajo para listado'!$A$155:$A$1048576,0),MATCH((CUADRO!P$5&amp;$E978),'Hoja de Trabajo para listado'!$A$151:$Z$151,0)),0)+IFERROR(INDEX('Hoja de Trabajo para listado'!$AB$155:$BA$1048576,MATCH($A978,'Hoja de Trabajo para listado'!$AB$155:$AB$1048576,0),MATCH((CUADRO!P$5&amp;$E978),'Hoja de Trabajo para listado'!$AB$151:$BA$151,0)),0)+IFERROR(INDEX('Hoja de Trabajo para listado'!$BC$155:$CB$1048576,MATCH($A978,'Hoja de Trabajo para listado'!$BC$155:$BC$1048576,0),MATCH((CUADRO!P$5&amp;$E978),'Hoja de Trabajo para listado'!$BC$151:$CB$151,0)),0)+IFERROR(INDEX('Hoja de Trabajo para listado'!$DE$153:$DG$274,MATCH($A978,'Hoja de Trabajo para listado'!$DE$153:$DE$1048576,0),MATCH((CUADRO!P$5&amp;$E978),'Hoja de Trabajo para listado'!$DE$151:$DG$151,0)),0)+IFERROR(INDEX('Hoja de Trabajo para listado'!$CD$155:$DC$1048576,MATCH($A978,'Hoja de Trabajo para listado'!$CD$155:$CD$1048576,0),MATCH((CUADRO!P$5&amp;$E978),'Hoja de Trabajo para listado'!$CD$151:$DC$151,0)),0)</f>
        <v>0</v>
      </c>
      <c r="Q978" s="243">
        <f ca="1">+IFERROR(INDEX('Hoja de Trabajo para listado'!$A$155:$Z$1048576,MATCH($A978,'Hoja de Trabajo para listado'!$A$155:$A$1048576,0),MATCH((CUADRO!Q$5&amp;$E978),'Hoja de Trabajo para listado'!$A$151:$Z$151,0)),0)+IFERROR(INDEX('Hoja de Trabajo para listado'!$AB$155:$BA$1048576,MATCH($A978,'Hoja de Trabajo para listado'!$AB$155:$AB$1048576,0),MATCH((CUADRO!Q$5&amp;$E978),'Hoja de Trabajo para listado'!$AB$151:$BA$151,0)),0)+IFERROR(INDEX('Hoja de Trabajo para listado'!$BC$155:$CB$1048576,MATCH($A978,'Hoja de Trabajo para listado'!$BC$155:$BC$1048576,0),MATCH((CUADRO!Q$5&amp;$E978),'Hoja de Trabajo para listado'!$BC$151:$CB$151,0)),0)+IFERROR(INDEX('Hoja de Trabajo para listado'!$DE$153:$DG$274,MATCH($A978,'Hoja de Trabajo para listado'!$DE$153:$DE$1048576,0),MATCH((CUADRO!Q$5&amp;$E978),'Hoja de Trabajo para listado'!$DE$151:$DG$151,0)),0)+IFERROR(INDEX('Hoja de Trabajo para listado'!$CD$155:$DC$1048576,MATCH($A978,'Hoja de Trabajo para listado'!$CD$155:$CD$1048576,0),MATCH((CUADRO!Q$5&amp;$E978),'Hoja de Trabajo para listado'!$CD$151:$DC$151,0)),0)</f>
        <v>0</v>
      </c>
      <c r="R978" s="243">
        <f t="shared" ca="1" si="33"/>
        <v>0</v>
      </c>
      <c r="S978" s="249"/>
      <c r="T978" s="243">
        <f ca="1">+T979</f>
        <v>0</v>
      </c>
      <c r="U978" s="242">
        <f t="shared" si="34"/>
        <v>1</v>
      </c>
      <c r="V978" s="333" t="str">
        <f>+VLOOKUP(A978,bd_lista!$A$3:$E$590,5,FALSE)</f>
        <v>Gobiernos Autonomos Municipales</v>
      </c>
      <c r="W978" s="391" t="str">
        <f>+V978</f>
        <v>Gobiernos Autonomos Municipales</v>
      </c>
      <c r="X978" s="242">
        <f>+VLOOKUP(A978,[4]Sheet1!$A$13:$D$744,4,FALSE)</f>
        <v>0</v>
      </c>
      <c r="Y978" s="242" t="e">
        <f>+VLOOKUP(X978,bd_lista!$A$3:$C$590,3,FALSE)</f>
        <v>#N/A</v>
      </c>
      <c r="Z978" s="294">
        <f>+X978</f>
        <v>0</v>
      </c>
      <c r="AA978" s="295" t="e">
        <f>+Y978</f>
        <v>#N/A</v>
      </c>
    </row>
    <row r="979" spans="1:27" customFormat="1" ht="15" hidden="1" customHeight="1">
      <c r="A979" s="32">
        <v>1723</v>
      </c>
      <c r="B979" s="388"/>
      <c r="C979" s="247" t="str">
        <f>+VLOOKUP(A979,bd_lista!$A$3:$C$590,3,FALSE)</f>
        <v>Gobierno Autónomo Municipal de Camiri</v>
      </c>
      <c r="D979" s="390"/>
      <c r="E979" s="244" t="s">
        <v>1305</v>
      </c>
      <c r="F979" s="245">
        <f ca="1">+IFERROR(INDEX('Hoja de Trabajo para listado'!$A$155:$Z$1048576,MATCH($A979,'Hoja de Trabajo para listado'!$A$155:$A$1048576,0),MATCH((CUADRO!F$5&amp;$E979),'Hoja de Trabajo para listado'!$A$151:$Z$151,0)),0)+IFERROR(INDEX('Hoja de Trabajo para listado'!$AB$155:$BA$1048576,MATCH($A979,'Hoja de Trabajo para listado'!$AB$155:$AB$1048576,0),MATCH((CUADRO!F$5&amp;$E979),'Hoja de Trabajo para listado'!$AB$151:$BA$151,0)),0)+IFERROR(INDEX('Hoja de Trabajo para listado'!$BC$155:$CB$1048576,MATCH($A979,'Hoja de Trabajo para listado'!$BC$155:$BC$1048576,0),MATCH((CUADRO!F$5&amp;$E979),'Hoja de Trabajo para listado'!$BC$151:$CB$151,0)),0)+IFERROR(INDEX('Hoja de Trabajo para listado'!$DE$153:$DG$274,MATCH($A979,'Hoja de Trabajo para listado'!$DE$153:$DE$1048576,0),MATCH((CUADRO!F$5&amp;$E979),'Hoja de Trabajo para listado'!$DE$151:$DG$151,0)),0)+IFERROR(INDEX('Hoja de Trabajo para listado'!$CD$155:$DC$1048576,MATCH($A979,'Hoja de Trabajo para listado'!$CD$155:$CD$1048576,0),MATCH((CUADRO!F$5&amp;$E979),'Hoja de Trabajo para listado'!$CD$151:$DC$151,0)),0)</f>
        <v>0</v>
      </c>
      <c r="G979" s="245">
        <f ca="1">+IFERROR(INDEX('Hoja de Trabajo para listado'!$A$155:$Z$1048576,MATCH($A979,'Hoja de Trabajo para listado'!$A$155:$A$1048576,0),MATCH((CUADRO!G$5&amp;$E979),'Hoja de Trabajo para listado'!$A$151:$Z$151,0)),0)+IFERROR(INDEX('Hoja de Trabajo para listado'!$AB$155:$BA$1048576,MATCH($A979,'Hoja de Trabajo para listado'!$AB$155:$AB$1048576,0),MATCH((CUADRO!G$5&amp;$E979),'Hoja de Trabajo para listado'!$AB$151:$BA$151,0)),0)+IFERROR(INDEX('Hoja de Trabajo para listado'!$BC$155:$CB$1048576,MATCH($A979,'Hoja de Trabajo para listado'!$BC$155:$BC$1048576,0),MATCH((CUADRO!G$5&amp;$E979),'Hoja de Trabajo para listado'!$BC$151:$CB$151,0)),0)+IFERROR(INDEX('Hoja de Trabajo para listado'!$DE$153:$DG$274,MATCH($A979,'Hoja de Trabajo para listado'!$DE$153:$DE$1048576,0),MATCH((CUADRO!G$5&amp;$E979),'Hoja de Trabajo para listado'!$DE$151:$DG$151,0)),0)+IFERROR(INDEX('Hoja de Trabajo para listado'!$CD$155:$DC$1048576,MATCH($A979,'Hoja de Trabajo para listado'!$CD$155:$CD$1048576,0),MATCH((CUADRO!G$5&amp;$E979),'Hoja de Trabajo para listado'!$CD$151:$DC$151,0)),0)</f>
        <v>0</v>
      </c>
      <c r="H979" s="245">
        <f ca="1">+IFERROR(INDEX('Hoja de Trabajo para listado'!$A$155:$Z$1048576,MATCH($A979,'Hoja de Trabajo para listado'!$A$155:$A$1048576,0),MATCH((CUADRO!H$5&amp;$E979),'Hoja de Trabajo para listado'!$A$151:$Z$151,0)),0)+IFERROR(INDEX('Hoja de Trabajo para listado'!$AB$155:$BA$1048576,MATCH($A979,'Hoja de Trabajo para listado'!$AB$155:$AB$1048576,0),MATCH((CUADRO!H$5&amp;$E979),'Hoja de Trabajo para listado'!$AB$151:$BA$151,0)),0)+IFERROR(INDEX('Hoja de Trabajo para listado'!$BC$155:$CB$1048576,MATCH($A979,'Hoja de Trabajo para listado'!$BC$155:$BC$1048576,0),MATCH((CUADRO!H$5&amp;$E979),'Hoja de Trabajo para listado'!$BC$151:$CB$151,0)),0)+IFERROR(INDEX('Hoja de Trabajo para listado'!$DE$153:$DG$274,MATCH($A979,'Hoja de Trabajo para listado'!$DE$153:$DE$1048576,0),MATCH((CUADRO!H$5&amp;$E979),'Hoja de Trabajo para listado'!$DE$151:$DG$151,0)),0)+IFERROR(INDEX('Hoja de Trabajo para listado'!$CD$155:$DC$1048576,MATCH($A979,'Hoja de Trabajo para listado'!$CD$155:$CD$1048576,0),MATCH((CUADRO!H$5&amp;$E979),'Hoja de Trabajo para listado'!$CD$151:$DC$151,0)),0)</f>
        <v>0</v>
      </c>
      <c r="I979" s="245">
        <f ca="1">+IFERROR(INDEX('Hoja de Trabajo para listado'!$A$155:$Z$1048576,MATCH($A979,'Hoja de Trabajo para listado'!$A$155:$A$1048576,0),MATCH((CUADRO!I$5&amp;$E979),'Hoja de Trabajo para listado'!$A$151:$Z$151,0)),0)+IFERROR(INDEX('Hoja de Trabajo para listado'!$AB$155:$BA$1048576,MATCH($A979,'Hoja de Trabajo para listado'!$AB$155:$AB$1048576,0),MATCH((CUADRO!I$5&amp;$E979),'Hoja de Trabajo para listado'!$AB$151:$BA$151,0)),0)+IFERROR(INDEX('Hoja de Trabajo para listado'!$BC$155:$CB$1048576,MATCH($A979,'Hoja de Trabajo para listado'!$BC$155:$BC$1048576,0),MATCH((CUADRO!I$5&amp;$E979),'Hoja de Trabajo para listado'!$BC$151:$CB$151,0)),0)+IFERROR(INDEX('Hoja de Trabajo para listado'!$DE$153:$DG$274,MATCH($A979,'Hoja de Trabajo para listado'!$DE$153:$DE$1048576,0),MATCH((CUADRO!I$5&amp;$E979),'Hoja de Trabajo para listado'!$DE$151:$DG$151,0)),0)+IFERROR(INDEX('Hoja de Trabajo para listado'!$CD$155:$DC$1048576,MATCH($A979,'Hoja de Trabajo para listado'!$CD$155:$CD$1048576,0),MATCH((CUADRO!I$5&amp;$E979),'Hoja de Trabajo para listado'!$CD$151:$DC$151,0)),0)</f>
        <v>0</v>
      </c>
      <c r="J979" s="245">
        <f ca="1">+IFERROR(INDEX('Hoja de Trabajo para listado'!$A$155:$Z$1048576,MATCH($A979,'Hoja de Trabajo para listado'!$A$155:$A$1048576,0),MATCH((CUADRO!J$5&amp;$E979),'Hoja de Trabajo para listado'!$A$151:$Z$151,0)),0)+IFERROR(INDEX('Hoja de Trabajo para listado'!$AB$155:$BA$1048576,MATCH($A979,'Hoja de Trabajo para listado'!$AB$155:$AB$1048576,0),MATCH((CUADRO!J$5&amp;$E979),'Hoja de Trabajo para listado'!$AB$151:$BA$151,0)),0)+IFERROR(INDEX('Hoja de Trabajo para listado'!$BC$155:$CB$1048576,MATCH($A979,'Hoja de Trabajo para listado'!$BC$155:$BC$1048576,0),MATCH((CUADRO!J$5&amp;$E979),'Hoja de Trabajo para listado'!$BC$151:$CB$151,0)),0)+IFERROR(INDEX('Hoja de Trabajo para listado'!$DE$153:$DG$274,MATCH($A979,'Hoja de Trabajo para listado'!$DE$153:$DE$1048576,0),MATCH((CUADRO!J$5&amp;$E979),'Hoja de Trabajo para listado'!$DE$151:$DG$151,0)),0)+IFERROR(INDEX('Hoja de Trabajo para listado'!$CD$155:$DC$1048576,MATCH($A979,'Hoja de Trabajo para listado'!$CD$155:$CD$1048576,0),MATCH((CUADRO!J$5&amp;$E979),'Hoja de Trabajo para listado'!$CD$151:$DC$151,0)),0)</f>
        <v>0</v>
      </c>
      <c r="K979" s="245">
        <f ca="1">+IFERROR(INDEX('Hoja de Trabajo para listado'!$A$155:$Z$1048576,MATCH($A979,'Hoja de Trabajo para listado'!$A$155:$A$1048576,0),MATCH((CUADRO!K$5&amp;$E979),'Hoja de Trabajo para listado'!$A$151:$Z$151,0)),0)+IFERROR(INDEX('Hoja de Trabajo para listado'!$AB$155:$BA$1048576,MATCH($A979,'Hoja de Trabajo para listado'!$AB$155:$AB$1048576,0),MATCH((CUADRO!K$5&amp;$E979),'Hoja de Trabajo para listado'!$AB$151:$BA$151,0)),0)+IFERROR(INDEX('Hoja de Trabajo para listado'!$BC$155:$CB$1048576,MATCH($A979,'Hoja de Trabajo para listado'!$BC$155:$BC$1048576,0),MATCH((CUADRO!K$5&amp;$E979),'Hoja de Trabajo para listado'!$BC$151:$CB$151,0)),0)+IFERROR(INDEX('Hoja de Trabajo para listado'!$DE$153:$DG$274,MATCH($A979,'Hoja de Trabajo para listado'!$DE$153:$DE$1048576,0),MATCH((CUADRO!K$5&amp;$E979),'Hoja de Trabajo para listado'!$DE$151:$DG$151,0)),0)+IFERROR(INDEX('Hoja de Trabajo para listado'!$CD$155:$DC$1048576,MATCH($A979,'Hoja de Trabajo para listado'!$CD$155:$CD$1048576,0),MATCH((CUADRO!K$5&amp;$E979),'Hoja de Trabajo para listado'!$CD$151:$DC$151,0)),0)</f>
        <v>0</v>
      </c>
      <c r="L979" s="245">
        <f ca="1">+IFERROR(INDEX('Hoja de Trabajo para listado'!$A$155:$Z$1048576,MATCH($A979,'Hoja de Trabajo para listado'!$A$155:$A$1048576,0),MATCH((CUADRO!L$5&amp;$E979),'Hoja de Trabajo para listado'!$A$151:$Z$151,0)),0)+IFERROR(INDEX('Hoja de Trabajo para listado'!$AB$155:$BA$1048576,MATCH($A979,'Hoja de Trabajo para listado'!$AB$155:$AB$1048576,0),MATCH((CUADRO!L$5&amp;$E979),'Hoja de Trabajo para listado'!$AB$151:$BA$151,0)),0)+IFERROR(INDEX('Hoja de Trabajo para listado'!$BC$155:$CB$1048576,MATCH($A979,'Hoja de Trabajo para listado'!$BC$155:$BC$1048576,0),MATCH((CUADRO!L$5&amp;$E979),'Hoja de Trabajo para listado'!$BC$151:$CB$151,0)),0)+IFERROR(INDEX('Hoja de Trabajo para listado'!$DE$153:$DG$274,MATCH($A979,'Hoja de Trabajo para listado'!$DE$153:$DE$1048576,0),MATCH((CUADRO!L$5&amp;$E979),'Hoja de Trabajo para listado'!$DE$151:$DG$151,0)),0)+IFERROR(INDEX('Hoja de Trabajo para listado'!$CD$155:$DC$1048576,MATCH($A979,'Hoja de Trabajo para listado'!$CD$155:$CD$1048576,0),MATCH((CUADRO!L$5&amp;$E979),'Hoja de Trabajo para listado'!$CD$151:$DC$151,0)),0)</f>
        <v>0</v>
      </c>
      <c r="M979" s="245">
        <f ca="1">+IFERROR(INDEX('Hoja de Trabajo para listado'!$A$155:$Z$1048576,MATCH($A979,'Hoja de Trabajo para listado'!$A$155:$A$1048576,0),MATCH((CUADRO!M$5&amp;$E979),'Hoja de Trabajo para listado'!$A$151:$Z$151,0)),0)+IFERROR(INDEX('Hoja de Trabajo para listado'!$AB$155:$BA$1048576,MATCH($A979,'Hoja de Trabajo para listado'!$AB$155:$AB$1048576,0),MATCH((CUADRO!M$5&amp;$E979),'Hoja de Trabajo para listado'!$AB$151:$BA$151,0)),0)+IFERROR(INDEX('Hoja de Trabajo para listado'!$BC$155:$CB$1048576,MATCH($A979,'Hoja de Trabajo para listado'!$BC$155:$BC$1048576,0),MATCH((CUADRO!M$5&amp;$E979),'Hoja de Trabajo para listado'!$BC$151:$CB$151,0)),0)+IFERROR(INDEX('Hoja de Trabajo para listado'!$DE$153:$DG$274,MATCH($A979,'Hoja de Trabajo para listado'!$DE$153:$DE$1048576,0),MATCH((CUADRO!M$5&amp;$E979),'Hoja de Trabajo para listado'!$DE$151:$DG$151,0)),0)+IFERROR(INDEX('Hoja de Trabajo para listado'!$CD$155:$DC$1048576,MATCH($A979,'Hoja de Trabajo para listado'!$CD$155:$CD$1048576,0),MATCH((CUADRO!M$5&amp;$E979),'Hoja de Trabajo para listado'!$CD$151:$DC$151,0)),0)</f>
        <v>0</v>
      </c>
      <c r="N979" s="243">
        <f ca="1">+IFERROR(INDEX('Hoja de Trabajo para listado'!$A$155:$Z$1048576,MATCH($A979,'Hoja de Trabajo para listado'!$A$155:$A$1048576,0),MATCH((CUADRO!N$5&amp;$E979),'Hoja de Trabajo para listado'!$A$151:$Z$151,0)),0)+IFERROR(INDEX('Hoja de Trabajo para listado'!$AB$155:$BA$1048576,MATCH($A979,'Hoja de Trabajo para listado'!$AB$155:$AB$1048576,0),MATCH((CUADRO!N$5&amp;$E979),'Hoja de Trabajo para listado'!$AB$151:$BA$151,0)),0)+IFERROR(INDEX('Hoja de Trabajo para listado'!$BC$155:$CB$1048576,MATCH($A979,'Hoja de Trabajo para listado'!$BC$155:$BC$1048576,0),MATCH((CUADRO!N$5&amp;$E979),'Hoja de Trabajo para listado'!$BC$151:$CB$151,0)),0)+IFERROR(INDEX('Hoja de Trabajo para listado'!$DE$153:$DG$274,MATCH($A979,'Hoja de Trabajo para listado'!$DE$153:$DE$1048576,0),MATCH((CUADRO!N$5&amp;$E979),'Hoja de Trabajo para listado'!$DE$151:$DG$151,0)),0)+IFERROR(INDEX('Hoja de Trabajo para listado'!$CD$155:$DC$1048576,MATCH($A979,'Hoja de Trabajo para listado'!$CD$155:$CD$1048576,0),MATCH((CUADRO!N$5&amp;$E979),'Hoja de Trabajo para listado'!$CD$151:$DC$151,0)),0)</f>
        <v>0</v>
      </c>
      <c r="O979" s="243">
        <f ca="1">+IFERROR(INDEX('Hoja de Trabajo para listado'!$A$155:$Z$1048576,MATCH($A979,'Hoja de Trabajo para listado'!$A$155:$A$1048576,0),MATCH((CUADRO!O$5&amp;$E979),'Hoja de Trabajo para listado'!$A$151:$Z$151,0)),0)+IFERROR(INDEX('Hoja de Trabajo para listado'!$AB$155:$BA$1048576,MATCH($A979,'Hoja de Trabajo para listado'!$AB$155:$AB$1048576,0),MATCH((CUADRO!O$5&amp;$E979),'Hoja de Trabajo para listado'!$AB$151:$BA$151,0)),0)+IFERROR(INDEX('Hoja de Trabajo para listado'!$BC$155:$CB$1048576,MATCH($A979,'Hoja de Trabajo para listado'!$BC$155:$BC$1048576,0),MATCH((CUADRO!O$5&amp;$E979),'Hoja de Trabajo para listado'!$BC$151:$CB$151,0)),0)+IFERROR(INDEX('Hoja de Trabajo para listado'!$DE$153:$DG$274,MATCH($A979,'Hoja de Trabajo para listado'!$DE$153:$DE$1048576,0),MATCH((CUADRO!O$5&amp;$E979),'Hoja de Trabajo para listado'!$DE$151:$DG$151,0)),0)+IFERROR(INDEX('Hoja de Trabajo para listado'!$CD$155:$DC$1048576,MATCH($A979,'Hoja de Trabajo para listado'!$CD$155:$CD$1048576,0),MATCH((CUADRO!O$5&amp;$E979),'Hoja de Trabajo para listado'!$CD$151:$DC$151,0)),0)</f>
        <v>0</v>
      </c>
      <c r="P979" s="243">
        <f ca="1">+IFERROR(INDEX('Hoja de Trabajo para listado'!$A$155:$Z$1048576,MATCH($A979,'Hoja de Trabajo para listado'!$A$155:$A$1048576,0),MATCH((CUADRO!P$5&amp;$E979),'Hoja de Trabajo para listado'!$A$151:$Z$151,0)),0)+IFERROR(INDEX('Hoja de Trabajo para listado'!$AB$155:$BA$1048576,MATCH($A979,'Hoja de Trabajo para listado'!$AB$155:$AB$1048576,0),MATCH((CUADRO!P$5&amp;$E979),'Hoja de Trabajo para listado'!$AB$151:$BA$151,0)),0)+IFERROR(INDEX('Hoja de Trabajo para listado'!$BC$155:$CB$1048576,MATCH($A979,'Hoja de Trabajo para listado'!$BC$155:$BC$1048576,0),MATCH((CUADRO!P$5&amp;$E979),'Hoja de Trabajo para listado'!$BC$151:$CB$151,0)),0)+IFERROR(INDEX('Hoja de Trabajo para listado'!$DE$153:$DG$274,MATCH($A979,'Hoja de Trabajo para listado'!$DE$153:$DE$1048576,0),MATCH((CUADRO!P$5&amp;$E979),'Hoja de Trabajo para listado'!$DE$151:$DG$151,0)),0)+IFERROR(INDEX('Hoja de Trabajo para listado'!$CD$155:$DC$1048576,MATCH($A979,'Hoja de Trabajo para listado'!$CD$155:$CD$1048576,0),MATCH((CUADRO!P$5&amp;$E979),'Hoja de Trabajo para listado'!$CD$151:$DC$151,0)),0)</f>
        <v>0</v>
      </c>
      <c r="Q979" s="243">
        <f ca="1">+IFERROR(INDEX('Hoja de Trabajo para listado'!$A$155:$Z$1048576,MATCH($A979,'Hoja de Trabajo para listado'!$A$155:$A$1048576,0),MATCH((CUADRO!Q$5&amp;$E979),'Hoja de Trabajo para listado'!$A$151:$Z$151,0)),0)+IFERROR(INDEX('Hoja de Trabajo para listado'!$AB$155:$BA$1048576,MATCH($A979,'Hoja de Trabajo para listado'!$AB$155:$AB$1048576,0),MATCH((CUADRO!Q$5&amp;$E979),'Hoja de Trabajo para listado'!$AB$151:$BA$151,0)),0)+IFERROR(INDEX('Hoja de Trabajo para listado'!$BC$155:$CB$1048576,MATCH($A979,'Hoja de Trabajo para listado'!$BC$155:$BC$1048576,0),MATCH((CUADRO!Q$5&amp;$E979),'Hoja de Trabajo para listado'!$BC$151:$CB$151,0)),0)+IFERROR(INDEX('Hoja de Trabajo para listado'!$DE$153:$DG$274,MATCH($A979,'Hoja de Trabajo para listado'!$DE$153:$DE$1048576,0),MATCH((CUADRO!Q$5&amp;$E979),'Hoja de Trabajo para listado'!$DE$151:$DG$151,0)),0)+IFERROR(INDEX('Hoja de Trabajo para listado'!$CD$155:$DC$1048576,MATCH($A979,'Hoja de Trabajo para listado'!$CD$155:$CD$1048576,0),MATCH((CUADRO!Q$5&amp;$E979),'Hoja de Trabajo para listado'!$CD$151:$DC$151,0)),0)</f>
        <v>0</v>
      </c>
      <c r="R979" s="243">
        <f t="shared" ca="1" si="33"/>
        <v>0</v>
      </c>
      <c r="S979" s="249">
        <f ca="1">+R978+R979</f>
        <v>0</v>
      </c>
      <c r="T979" s="243">
        <f ca="1">+S979</f>
        <v>0</v>
      </c>
      <c r="U979" s="242">
        <f t="shared" si="34"/>
        <v>2</v>
      </c>
      <c r="V979" s="333" t="str">
        <f>+VLOOKUP(A979,bd_lista!$A$3:$E$590,5,FALSE)</f>
        <v>Gobiernos Autonomos Municipales</v>
      </c>
      <c r="W979" s="392"/>
      <c r="X979" s="242">
        <f>+VLOOKUP(A979,[4]Sheet1!$A$13:$D$744,4,FALSE)</f>
        <v>0</v>
      </c>
      <c r="Y979" s="242" t="e">
        <f>+VLOOKUP(X979,bd_lista!$A$3:$C$590,3,FALSE)</f>
        <v>#N/A</v>
      </c>
      <c r="Z979" s="292"/>
      <c r="AA979" s="293"/>
    </row>
    <row r="980" spans="1:27" customFormat="1" ht="15" hidden="1" customHeight="1">
      <c r="A980" s="32">
        <v>1724</v>
      </c>
      <c r="B980" s="387">
        <f>+A980</f>
        <v>1724</v>
      </c>
      <c r="C980" s="247" t="str">
        <f>+VLOOKUP(A980,bd_lista!$A$3:$C$590,3,FALSE)</f>
        <v>Gobierno Autónomo Municipal de Boyuibe</v>
      </c>
      <c r="D980" s="389" t="str">
        <f>+C980</f>
        <v>Gobierno Autónomo Municipal de Boyuibe</v>
      </c>
      <c r="E980" s="242" t="s">
        <v>1304</v>
      </c>
      <c r="F980" s="243">
        <f ca="1">+IFERROR(INDEX('Hoja de Trabajo para listado'!$A$155:$Z$1048576,MATCH($A980,'Hoja de Trabajo para listado'!$A$155:$A$1048576,0),MATCH((CUADRO!F$5&amp;$E980),'Hoja de Trabajo para listado'!$A$151:$Z$151,0)),0)+IFERROR(INDEX('Hoja de Trabajo para listado'!$AB$155:$BA$1048576,MATCH($A980,'Hoja de Trabajo para listado'!$AB$155:$AB$1048576,0),MATCH((CUADRO!F$5&amp;$E980),'Hoja de Trabajo para listado'!$AB$151:$BA$151,0)),0)+IFERROR(INDEX('Hoja de Trabajo para listado'!$BC$155:$CB$1048576,MATCH($A980,'Hoja de Trabajo para listado'!$BC$155:$BC$1048576,0),MATCH((CUADRO!F$5&amp;$E980),'Hoja de Trabajo para listado'!$BC$151:$CB$151,0)),0)+IFERROR(INDEX('Hoja de Trabajo para listado'!$DE$153:$DG$274,MATCH($A980,'Hoja de Trabajo para listado'!$DE$153:$DE$1048576,0),MATCH((CUADRO!F$5&amp;$E980),'Hoja de Trabajo para listado'!$DE$151:$DG$151,0)),0)+IFERROR(INDEX('Hoja de Trabajo para listado'!$CD$155:$DC$1048576,MATCH($A980,'Hoja de Trabajo para listado'!$CD$155:$CD$1048576,0),MATCH((CUADRO!F$5&amp;$E980),'Hoja de Trabajo para listado'!$CD$151:$DC$151,0)),0)</f>
        <v>0</v>
      </c>
      <c r="G980" s="243">
        <f ca="1">+IFERROR(INDEX('Hoja de Trabajo para listado'!$A$155:$Z$1048576,MATCH($A980,'Hoja de Trabajo para listado'!$A$155:$A$1048576,0),MATCH((CUADRO!G$5&amp;$E980),'Hoja de Trabajo para listado'!$A$151:$Z$151,0)),0)+IFERROR(INDEX('Hoja de Trabajo para listado'!$AB$155:$BA$1048576,MATCH($A980,'Hoja de Trabajo para listado'!$AB$155:$AB$1048576,0),MATCH((CUADRO!G$5&amp;$E980),'Hoja de Trabajo para listado'!$AB$151:$BA$151,0)),0)+IFERROR(INDEX('Hoja de Trabajo para listado'!$BC$155:$CB$1048576,MATCH($A980,'Hoja de Trabajo para listado'!$BC$155:$BC$1048576,0),MATCH((CUADRO!G$5&amp;$E980),'Hoja de Trabajo para listado'!$BC$151:$CB$151,0)),0)+IFERROR(INDEX('Hoja de Trabajo para listado'!$DE$153:$DG$274,MATCH($A980,'Hoja de Trabajo para listado'!$DE$153:$DE$1048576,0),MATCH((CUADRO!G$5&amp;$E980),'Hoja de Trabajo para listado'!$DE$151:$DG$151,0)),0)+IFERROR(INDEX('Hoja de Trabajo para listado'!$CD$155:$DC$1048576,MATCH($A980,'Hoja de Trabajo para listado'!$CD$155:$CD$1048576,0),MATCH((CUADRO!G$5&amp;$E980),'Hoja de Trabajo para listado'!$CD$151:$DC$151,0)),0)</f>
        <v>0</v>
      </c>
      <c r="H980" s="243">
        <f ca="1">+IFERROR(INDEX('Hoja de Trabajo para listado'!$A$155:$Z$1048576,MATCH($A980,'Hoja de Trabajo para listado'!$A$155:$A$1048576,0),MATCH((CUADRO!H$5&amp;$E980),'Hoja de Trabajo para listado'!$A$151:$Z$151,0)),0)+IFERROR(INDEX('Hoja de Trabajo para listado'!$AB$155:$BA$1048576,MATCH($A980,'Hoja de Trabajo para listado'!$AB$155:$AB$1048576,0),MATCH((CUADRO!H$5&amp;$E980),'Hoja de Trabajo para listado'!$AB$151:$BA$151,0)),0)+IFERROR(INDEX('Hoja de Trabajo para listado'!$BC$155:$CB$1048576,MATCH($A980,'Hoja de Trabajo para listado'!$BC$155:$BC$1048576,0),MATCH((CUADRO!H$5&amp;$E980),'Hoja de Trabajo para listado'!$BC$151:$CB$151,0)),0)+IFERROR(INDEX('Hoja de Trabajo para listado'!$DE$153:$DG$274,MATCH($A980,'Hoja de Trabajo para listado'!$DE$153:$DE$1048576,0),MATCH((CUADRO!H$5&amp;$E980),'Hoja de Trabajo para listado'!$DE$151:$DG$151,0)),0)+IFERROR(INDEX('Hoja de Trabajo para listado'!$CD$155:$DC$1048576,MATCH($A980,'Hoja de Trabajo para listado'!$CD$155:$CD$1048576,0),MATCH((CUADRO!H$5&amp;$E980),'Hoja de Trabajo para listado'!$CD$151:$DC$151,0)),0)</f>
        <v>0</v>
      </c>
      <c r="I980" s="243">
        <f ca="1">+IFERROR(INDEX('Hoja de Trabajo para listado'!$A$155:$Z$1048576,MATCH($A980,'Hoja de Trabajo para listado'!$A$155:$A$1048576,0),MATCH((CUADRO!I$5&amp;$E980),'Hoja de Trabajo para listado'!$A$151:$Z$151,0)),0)+IFERROR(INDEX('Hoja de Trabajo para listado'!$AB$155:$BA$1048576,MATCH($A980,'Hoja de Trabajo para listado'!$AB$155:$AB$1048576,0),MATCH((CUADRO!I$5&amp;$E980),'Hoja de Trabajo para listado'!$AB$151:$BA$151,0)),0)+IFERROR(INDEX('Hoja de Trabajo para listado'!$BC$155:$CB$1048576,MATCH($A980,'Hoja de Trabajo para listado'!$BC$155:$BC$1048576,0),MATCH((CUADRO!I$5&amp;$E980),'Hoja de Trabajo para listado'!$BC$151:$CB$151,0)),0)+IFERROR(INDEX('Hoja de Trabajo para listado'!$DE$153:$DG$274,MATCH($A980,'Hoja de Trabajo para listado'!$DE$153:$DE$1048576,0),MATCH((CUADRO!I$5&amp;$E980),'Hoja de Trabajo para listado'!$DE$151:$DG$151,0)),0)+IFERROR(INDEX('Hoja de Trabajo para listado'!$CD$155:$DC$1048576,MATCH($A980,'Hoja de Trabajo para listado'!$CD$155:$CD$1048576,0),MATCH((CUADRO!I$5&amp;$E980),'Hoja de Trabajo para listado'!$CD$151:$DC$151,0)),0)</f>
        <v>0</v>
      </c>
      <c r="J980" s="243">
        <f ca="1">+IFERROR(INDEX('Hoja de Trabajo para listado'!$A$155:$Z$1048576,MATCH($A980,'Hoja de Trabajo para listado'!$A$155:$A$1048576,0),MATCH((CUADRO!J$5&amp;$E980),'Hoja de Trabajo para listado'!$A$151:$Z$151,0)),0)+IFERROR(INDEX('Hoja de Trabajo para listado'!$AB$155:$BA$1048576,MATCH($A980,'Hoja de Trabajo para listado'!$AB$155:$AB$1048576,0),MATCH((CUADRO!J$5&amp;$E980),'Hoja de Trabajo para listado'!$AB$151:$BA$151,0)),0)+IFERROR(INDEX('Hoja de Trabajo para listado'!$BC$155:$CB$1048576,MATCH($A980,'Hoja de Trabajo para listado'!$BC$155:$BC$1048576,0),MATCH((CUADRO!J$5&amp;$E980),'Hoja de Trabajo para listado'!$BC$151:$CB$151,0)),0)+IFERROR(INDEX('Hoja de Trabajo para listado'!$DE$153:$DG$274,MATCH($A980,'Hoja de Trabajo para listado'!$DE$153:$DE$1048576,0),MATCH((CUADRO!J$5&amp;$E980),'Hoja de Trabajo para listado'!$DE$151:$DG$151,0)),0)+IFERROR(INDEX('Hoja de Trabajo para listado'!$CD$155:$DC$1048576,MATCH($A980,'Hoja de Trabajo para listado'!$CD$155:$CD$1048576,0),MATCH((CUADRO!J$5&amp;$E980),'Hoja de Trabajo para listado'!$CD$151:$DC$151,0)),0)</f>
        <v>0</v>
      </c>
      <c r="K980" s="243">
        <f ca="1">+IFERROR(INDEX('Hoja de Trabajo para listado'!$A$155:$Z$1048576,MATCH($A980,'Hoja de Trabajo para listado'!$A$155:$A$1048576,0),MATCH((CUADRO!K$5&amp;$E980),'Hoja de Trabajo para listado'!$A$151:$Z$151,0)),0)+IFERROR(INDEX('Hoja de Trabajo para listado'!$AB$155:$BA$1048576,MATCH($A980,'Hoja de Trabajo para listado'!$AB$155:$AB$1048576,0),MATCH((CUADRO!K$5&amp;$E980),'Hoja de Trabajo para listado'!$AB$151:$BA$151,0)),0)+IFERROR(INDEX('Hoja de Trabajo para listado'!$BC$155:$CB$1048576,MATCH($A980,'Hoja de Trabajo para listado'!$BC$155:$BC$1048576,0),MATCH((CUADRO!K$5&amp;$E980),'Hoja de Trabajo para listado'!$BC$151:$CB$151,0)),0)+IFERROR(INDEX('Hoja de Trabajo para listado'!$DE$153:$DG$274,MATCH($A980,'Hoja de Trabajo para listado'!$DE$153:$DE$1048576,0),MATCH((CUADRO!K$5&amp;$E980),'Hoja de Trabajo para listado'!$DE$151:$DG$151,0)),0)+IFERROR(INDEX('Hoja de Trabajo para listado'!$CD$155:$DC$1048576,MATCH($A980,'Hoja de Trabajo para listado'!$CD$155:$CD$1048576,0),MATCH((CUADRO!K$5&amp;$E980),'Hoja de Trabajo para listado'!$CD$151:$DC$151,0)),0)</f>
        <v>0</v>
      </c>
      <c r="L980" s="243">
        <f ca="1">+IFERROR(INDEX('Hoja de Trabajo para listado'!$A$155:$Z$1048576,MATCH($A980,'Hoja de Trabajo para listado'!$A$155:$A$1048576,0),MATCH((CUADRO!L$5&amp;$E980),'Hoja de Trabajo para listado'!$A$151:$Z$151,0)),0)+IFERROR(INDEX('Hoja de Trabajo para listado'!$AB$155:$BA$1048576,MATCH($A980,'Hoja de Trabajo para listado'!$AB$155:$AB$1048576,0),MATCH((CUADRO!L$5&amp;$E980),'Hoja de Trabajo para listado'!$AB$151:$BA$151,0)),0)+IFERROR(INDEX('Hoja de Trabajo para listado'!$BC$155:$CB$1048576,MATCH($A980,'Hoja de Trabajo para listado'!$BC$155:$BC$1048576,0),MATCH((CUADRO!L$5&amp;$E980),'Hoja de Trabajo para listado'!$BC$151:$CB$151,0)),0)+IFERROR(INDEX('Hoja de Trabajo para listado'!$DE$153:$DG$274,MATCH($A980,'Hoja de Trabajo para listado'!$DE$153:$DE$1048576,0),MATCH((CUADRO!L$5&amp;$E980),'Hoja de Trabajo para listado'!$DE$151:$DG$151,0)),0)+IFERROR(INDEX('Hoja de Trabajo para listado'!$CD$155:$DC$1048576,MATCH($A980,'Hoja de Trabajo para listado'!$CD$155:$CD$1048576,0),MATCH((CUADRO!L$5&amp;$E980),'Hoja de Trabajo para listado'!$CD$151:$DC$151,0)),0)</f>
        <v>0</v>
      </c>
      <c r="M980" s="243">
        <f ca="1">+IFERROR(INDEX('Hoja de Trabajo para listado'!$A$155:$Z$1048576,MATCH($A980,'Hoja de Trabajo para listado'!$A$155:$A$1048576,0),MATCH((CUADRO!M$5&amp;$E980),'Hoja de Trabajo para listado'!$A$151:$Z$151,0)),0)+IFERROR(INDEX('Hoja de Trabajo para listado'!$AB$155:$BA$1048576,MATCH($A980,'Hoja de Trabajo para listado'!$AB$155:$AB$1048576,0),MATCH((CUADRO!M$5&amp;$E980),'Hoja de Trabajo para listado'!$AB$151:$BA$151,0)),0)+IFERROR(INDEX('Hoja de Trabajo para listado'!$BC$155:$CB$1048576,MATCH($A980,'Hoja de Trabajo para listado'!$BC$155:$BC$1048576,0),MATCH((CUADRO!M$5&amp;$E980),'Hoja de Trabajo para listado'!$BC$151:$CB$151,0)),0)+IFERROR(INDEX('Hoja de Trabajo para listado'!$DE$153:$DG$274,MATCH($A980,'Hoja de Trabajo para listado'!$DE$153:$DE$1048576,0),MATCH((CUADRO!M$5&amp;$E980),'Hoja de Trabajo para listado'!$DE$151:$DG$151,0)),0)+IFERROR(INDEX('Hoja de Trabajo para listado'!$CD$155:$DC$1048576,MATCH($A980,'Hoja de Trabajo para listado'!$CD$155:$CD$1048576,0),MATCH((CUADRO!M$5&amp;$E980),'Hoja de Trabajo para listado'!$CD$151:$DC$151,0)),0)</f>
        <v>0</v>
      </c>
      <c r="N980" s="243">
        <f ca="1">+IFERROR(INDEX('Hoja de Trabajo para listado'!$A$155:$Z$1048576,MATCH($A980,'Hoja de Trabajo para listado'!$A$155:$A$1048576,0),MATCH((CUADRO!N$5&amp;$E980),'Hoja de Trabajo para listado'!$A$151:$Z$151,0)),0)+IFERROR(INDEX('Hoja de Trabajo para listado'!$AB$155:$BA$1048576,MATCH($A980,'Hoja de Trabajo para listado'!$AB$155:$AB$1048576,0),MATCH((CUADRO!N$5&amp;$E980),'Hoja de Trabajo para listado'!$AB$151:$BA$151,0)),0)+IFERROR(INDEX('Hoja de Trabajo para listado'!$BC$155:$CB$1048576,MATCH($A980,'Hoja de Trabajo para listado'!$BC$155:$BC$1048576,0),MATCH((CUADRO!N$5&amp;$E980),'Hoja de Trabajo para listado'!$BC$151:$CB$151,0)),0)+IFERROR(INDEX('Hoja de Trabajo para listado'!$DE$153:$DG$274,MATCH($A980,'Hoja de Trabajo para listado'!$DE$153:$DE$1048576,0),MATCH((CUADRO!N$5&amp;$E980),'Hoja de Trabajo para listado'!$DE$151:$DG$151,0)),0)+IFERROR(INDEX('Hoja de Trabajo para listado'!$CD$155:$DC$1048576,MATCH($A980,'Hoja de Trabajo para listado'!$CD$155:$CD$1048576,0),MATCH((CUADRO!N$5&amp;$E980),'Hoja de Trabajo para listado'!$CD$151:$DC$151,0)),0)</f>
        <v>0</v>
      </c>
      <c r="O980" s="243">
        <f ca="1">+IFERROR(INDEX('Hoja de Trabajo para listado'!$A$155:$Z$1048576,MATCH($A980,'Hoja de Trabajo para listado'!$A$155:$A$1048576,0),MATCH((CUADRO!O$5&amp;$E980),'Hoja de Trabajo para listado'!$A$151:$Z$151,0)),0)+IFERROR(INDEX('Hoja de Trabajo para listado'!$AB$155:$BA$1048576,MATCH($A980,'Hoja de Trabajo para listado'!$AB$155:$AB$1048576,0),MATCH((CUADRO!O$5&amp;$E980),'Hoja de Trabajo para listado'!$AB$151:$BA$151,0)),0)+IFERROR(INDEX('Hoja de Trabajo para listado'!$BC$155:$CB$1048576,MATCH($A980,'Hoja de Trabajo para listado'!$BC$155:$BC$1048576,0),MATCH((CUADRO!O$5&amp;$E980),'Hoja de Trabajo para listado'!$BC$151:$CB$151,0)),0)+IFERROR(INDEX('Hoja de Trabajo para listado'!$DE$153:$DG$274,MATCH($A980,'Hoja de Trabajo para listado'!$DE$153:$DE$1048576,0),MATCH((CUADRO!O$5&amp;$E980),'Hoja de Trabajo para listado'!$DE$151:$DG$151,0)),0)+IFERROR(INDEX('Hoja de Trabajo para listado'!$CD$155:$DC$1048576,MATCH($A980,'Hoja de Trabajo para listado'!$CD$155:$CD$1048576,0),MATCH((CUADRO!O$5&amp;$E980),'Hoja de Trabajo para listado'!$CD$151:$DC$151,0)),0)</f>
        <v>0</v>
      </c>
      <c r="P980" s="243">
        <f ca="1">+IFERROR(INDEX('Hoja de Trabajo para listado'!$A$155:$Z$1048576,MATCH($A980,'Hoja de Trabajo para listado'!$A$155:$A$1048576,0),MATCH((CUADRO!P$5&amp;$E980),'Hoja de Trabajo para listado'!$A$151:$Z$151,0)),0)+IFERROR(INDEX('Hoja de Trabajo para listado'!$AB$155:$BA$1048576,MATCH($A980,'Hoja de Trabajo para listado'!$AB$155:$AB$1048576,0),MATCH((CUADRO!P$5&amp;$E980),'Hoja de Trabajo para listado'!$AB$151:$BA$151,0)),0)+IFERROR(INDEX('Hoja de Trabajo para listado'!$BC$155:$CB$1048576,MATCH($A980,'Hoja de Trabajo para listado'!$BC$155:$BC$1048576,0),MATCH((CUADRO!P$5&amp;$E980),'Hoja de Trabajo para listado'!$BC$151:$CB$151,0)),0)+IFERROR(INDEX('Hoja de Trabajo para listado'!$DE$153:$DG$274,MATCH($A980,'Hoja de Trabajo para listado'!$DE$153:$DE$1048576,0),MATCH((CUADRO!P$5&amp;$E980),'Hoja de Trabajo para listado'!$DE$151:$DG$151,0)),0)+IFERROR(INDEX('Hoja de Trabajo para listado'!$CD$155:$DC$1048576,MATCH($A980,'Hoja de Trabajo para listado'!$CD$155:$CD$1048576,0),MATCH((CUADRO!P$5&amp;$E980),'Hoja de Trabajo para listado'!$CD$151:$DC$151,0)),0)</f>
        <v>0</v>
      </c>
      <c r="Q980" s="243">
        <f ca="1">+IFERROR(INDEX('Hoja de Trabajo para listado'!$A$155:$Z$1048576,MATCH($A980,'Hoja de Trabajo para listado'!$A$155:$A$1048576,0),MATCH((CUADRO!Q$5&amp;$E980),'Hoja de Trabajo para listado'!$A$151:$Z$151,0)),0)+IFERROR(INDEX('Hoja de Trabajo para listado'!$AB$155:$BA$1048576,MATCH($A980,'Hoja de Trabajo para listado'!$AB$155:$AB$1048576,0),MATCH((CUADRO!Q$5&amp;$E980),'Hoja de Trabajo para listado'!$AB$151:$BA$151,0)),0)+IFERROR(INDEX('Hoja de Trabajo para listado'!$BC$155:$CB$1048576,MATCH($A980,'Hoja de Trabajo para listado'!$BC$155:$BC$1048576,0),MATCH((CUADRO!Q$5&amp;$E980),'Hoja de Trabajo para listado'!$BC$151:$CB$151,0)),0)+IFERROR(INDEX('Hoja de Trabajo para listado'!$DE$153:$DG$274,MATCH($A980,'Hoja de Trabajo para listado'!$DE$153:$DE$1048576,0),MATCH((CUADRO!Q$5&amp;$E980),'Hoja de Trabajo para listado'!$DE$151:$DG$151,0)),0)+IFERROR(INDEX('Hoja de Trabajo para listado'!$CD$155:$DC$1048576,MATCH($A980,'Hoja de Trabajo para listado'!$CD$155:$CD$1048576,0),MATCH((CUADRO!Q$5&amp;$E980),'Hoja de Trabajo para listado'!$CD$151:$DC$151,0)),0)</f>
        <v>0</v>
      </c>
      <c r="R980" s="243">
        <f t="shared" ca="1" si="33"/>
        <v>0</v>
      </c>
      <c r="S980" s="249"/>
      <c r="T980" s="243">
        <f ca="1">+T981</f>
        <v>0</v>
      </c>
      <c r="U980" s="242">
        <f t="shared" si="34"/>
        <v>1</v>
      </c>
      <c r="V980" s="333" t="str">
        <f>+VLOOKUP(A980,bd_lista!$A$3:$E$590,5,FALSE)</f>
        <v>Gobiernos Autonomos Municipales</v>
      </c>
      <c r="W980" s="391" t="str">
        <f>+V980</f>
        <v>Gobiernos Autonomos Municipales</v>
      </c>
      <c r="X980" s="242">
        <f>+VLOOKUP(A980,[4]Sheet1!$A$13:$D$744,4,FALSE)</f>
        <v>0</v>
      </c>
      <c r="Y980" s="242" t="e">
        <f>+VLOOKUP(X980,bd_lista!$A$3:$C$590,3,FALSE)</f>
        <v>#N/A</v>
      </c>
      <c r="Z980" s="294">
        <f>+X980</f>
        <v>0</v>
      </c>
      <c r="AA980" s="295" t="e">
        <f>+Y980</f>
        <v>#N/A</v>
      </c>
    </row>
    <row r="981" spans="1:27" customFormat="1" ht="15" hidden="1" customHeight="1">
      <c r="A981" s="32">
        <v>1724</v>
      </c>
      <c r="B981" s="388"/>
      <c r="C981" s="247" t="str">
        <f>+VLOOKUP(A981,bd_lista!$A$3:$C$590,3,FALSE)</f>
        <v>Gobierno Autónomo Municipal de Boyuibe</v>
      </c>
      <c r="D981" s="390"/>
      <c r="E981" s="244" t="s">
        <v>1305</v>
      </c>
      <c r="F981" s="245">
        <f ca="1">+IFERROR(INDEX('Hoja de Trabajo para listado'!$A$155:$Z$1048576,MATCH($A981,'Hoja de Trabajo para listado'!$A$155:$A$1048576,0),MATCH((CUADRO!F$5&amp;$E981),'Hoja de Trabajo para listado'!$A$151:$Z$151,0)),0)+IFERROR(INDEX('Hoja de Trabajo para listado'!$AB$155:$BA$1048576,MATCH($A981,'Hoja de Trabajo para listado'!$AB$155:$AB$1048576,0),MATCH((CUADRO!F$5&amp;$E981),'Hoja de Trabajo para listado'!$AB$151:$BA$151,0)),0)+IFERROR(INDEX('Hoja de Trabajo para listado'!$BC$155:$CB$1048576,MATCH($A981,'Hoja de Trabajo para listado'!$BC$155:$BC$1048576,0),MATCH((CUADRO!F$5&amp;$E981),'Hoja de Trabajo para listado'!$BC$151:$CB$151,0)),0)+IFERROR(INDEX('Hoja de Trabajo para listado'!$DE$153:$DG$274,MATCH($A981,'Hoja de Trabajo para listado'!$DE$153:$DE$1048576,0),MATCH((CUADRO!F$5&amp;$E981),'Hoja de Trabajo para listado'!$DE$151:$DG$151,0)),0)+IFERROR(INDEX('Hoja de Trabajo para listado'!$CD$155:$DC$1048576,MATCH($A981,'Hoja de Trabajo para listado'!$CD$155:$CD$1048576,0),MATCH((CUADRO!F$5&amp;$E981),'Hoja de Trabajo para listado'!$CD$151:$DC$151,0)),0)</f>
        <v>0</v>
      </c>
      <c r="G981" s="245">
        <f ca="1">+IFERROR(INDEX('Hoja de Trabajo para listado'!$A$155:$Z$1048576,MATCH($A981,'Hoja de Trabajo para listado'!$A$155:$A$1048576,0),MATCH((CUADRO!G$5&amp;$E981),'Hoja de Trabajo para listado'!$A$151:$Z$151,0)),0)+IFERROR(INDEX('Hoja de Trabajo para listado'!$AB$155:$BA$1048576,MATCH($A981,'Hoja de Trabajo para listado'!$AB$155:$AB$1048576,0),MATCH((CUADRO!G$5&amp;$E981),'Hoja de Trabajo para listado'!$AB$151:$BA$151,0)),0)+IFERROR(INDEX('Hoja de Trabajo para listado'!$BC$155:$CB$1048576,MATCH($A981,'Hoja de Trabajo para listado'!$BC$155:$BC$1048576,0),MATCH((CUADRO!G$5&amp;$E981),'Hoja de Trabajo para listado'!$BC$151:$CB$151,0)),0)+IFERROR(INDEX('Hoja de Trabajo para listado'!$DE$153:$DG$274,MATCH($A981,'Hoja de Trabajo para listado'!$DE$153:$DE$1048576,0),MATCH((CUADRO!G$5&amp;$E981),'Hoja de Trabajo para listado'!$DE$151:$DG$151,0)),0)+IFERROR(INDEX('Hoja de Trabajo para listado'!$CD$155:$DC$1048576,MATCH($A981,'Hoja de Trabajo para listado'!$CD$155:$CD$1048576,0),MATCH((CUADRO!G$5&amp;$E981),'Hoja de Trabajo para listado'!$CD$151:$DC$151,0)),0)</f>
        <v>0</v>
      </c>
      <c r="H981" s="245">
        <f ca="1">+IFERROR(INDEX('Hoja de Trabajo para listado'!$A$155:$Z$1048576,MATCH($A981,'Hoja de Trabajo para listado'!$A$155:$A$1048576,0),MATCH((CUADRO!H$5&amp;$E981),'Hoja de Trabajo para listado'!$A$151:$Z$151,0)),0)+IFERROR(INDEX('Hoja de Trabajo para listado'!$AB$155:$BA$1048576,MATCH($A981,'Hoja de Trabajo para listado'!$AB$155:$AB$1048576,0),MATCH((CUADRO!H$5&amp;$E981),'Hoja de Trabajo para listado'!$AB$151:$BA$151,0)),0)+IFERROR(INDEX('Hoja de Trabajo para listado'!$BC$155:$CB$1048576,MATCH($A981,'Hoja de Trabajo para listado'!$BC$155:$BC$1048576,0),MATCH((CUADRO!H$5&amp;$E981),'Hoja de Trabajo para listado'!$BC$151:$CB$151,0)),0)+IFERROR(INDEX('Hoja de Trabajo para listado'!$DE$153:$DG$274,MATCH($A981,'Hoja de Trabajo para listado'!$DE$153:$DE$1048576,0),MATCH((CUADRO!H$5&amp;$E981),'Hoja de Trabajo para listado'!$DE$151:$DG$151,0)),0)+IFERROR(INDEX('Hoja de Trabajo para listado'!$CD$155:$DC$1048576,MATCH($A981,'Hoja de Trabajo para listado'!$CD$155:$CD$1048576,0),MATCH((CUADRO!H$5&amp;$E981),'Hoja de Trabajo para listado'!$CD$151:$DC$151,0)),0)</f>
        <v>0</v>
      </c>
      <c r="I981" s="245">
        <f ca="1">+IFERROR(INDEX('Hoja de Trabajo para listado'!$A$155:$Z$1048576,MATCH($A981,'Hoja de Trabajo para listado'!$A$155:$A$1048576,0),MATCH((CUADRO!I$5&amp;$E981),'Hoja de Trabajo para listado'!$A$151:$Z$151,0)),0)+IFERROR(INDEX('Hoja de Trabajo para listado'!$AB$155:$BA$1048576,MATCH($A981,'Hoja de Trabajo para listado'!$AB$155:$AB$1048576,0),MATCH((CUADRO!I$5&amp;$E981),'Hoja de Trabajo para listado'!$AB$151:$BA$151,0)),0)+IFERROR(INDEX('Hoja de Trabajo para listado'!$BC$155:$CB$1048576,MATCH($A981,'Hoja de Trabajo para listado'!$BC$155:$BC$1048576,0),MATCH((CUADRO!I$5&amp;$E981),'Hoja de Trabajo para listado'!$BC$151:$CB$151,0)),0)+IFERROR(INDEX('Hoja de Trabajo para listado'!$DE$153:$DG$274,MATCH($A981,'Hoja de Trabajo para listado'!$DE$153:$DE$1048576,0),MATCH((CUADRO!I$5&amp;$E981),'Hoja de Trabajo para listado'!$DE$151:$DG$151,0)),0)+IFERROR(INDEX('Hoja de Trabajo para listado'!$CD$155:$DC$1048576,MATCH($A981,'Hoja de Trabajo para listado'!$CD$155:$CD$1048576,0),MATCH((CUADRO!I$5&amp;$E981),'Hoja de Trabajo para listado'!$CD$151:$DC$151,0)),0)</f>
        <v>0</v>
      </c>
      <c r="J981" s="245">
        <f ca="1">+IFERROR(INDEX('Hoja de Trabajo para listado'!$A$155:$Z$1048576,MATCH($A981,'Hoja de Trabajo para listado'!$A$155:$A$1048576,0),MATCH((CUADRO!J$5&amp;$E981),'Hoja de Trabajo para listado'!$A$151:$Z$151,0)),0)+IFERROR(INDEX('Hoja de Trabajo para listado'!$AB$155:$BA$1048576,MATCH($A981,'Hoja de Trabajo para listado'!$AB$155:$AB$1048576,0),MATCH((CUADRO!J$5&amp;$E981),'Hoja de Trabajo para listado'!$AB$151:$BA$151,0)),0)+IFERROR(INDEX('Hoja de Trabajo para listado'!$BC$155:$CB$1048576,MATCH($A981,'Hoja de Trabajo para listado'!$BC$155:$BC$1048576,0),MATCH((CUADRO!J$5&amp;$E981),'Hoja de Trabajo para listado'!$BC$151:$CB$151,0)),0)+IFERROR(INDEX('Hoja de Trabajo para listado'!$DE$153:$DG$274,MATCH($A981,'Hoja de Trabajo para listado'!$DE$153:$DE$1048576,0),MATCH((CUADRO!J$5&amp;$E981),'Hoja de Trabajo para listado'!$DE$151:$DG$151,0)),0)+IFERROR(INDEX('Hoja de Trabajo para listado'!$CD$155:$DC$1048576,MATCH($A981,'Hoja de Trabajo para listado'!$CD$155:$CD$1048576,0),MATCH((CUADRO!J$5&amp;$E981),'Hoja de Trabajo para listado'!$CD$151:$DC$151,0)),0)</f>
        <v>0</v>
      </c>
      <c r="K981" s="245">
        <f ca="1">+IFERROR(INDEX('Hoja de Trabajo para listado'!$A$155:$Z$1048576,MATCH($A981,'Hoja de Trabajo para listado'!$A$155:$A$1048576,0),MATCH((CUADRO!K$5&amp;$E981),'Hoja de Trabajo para listado'!$A$151:$Z$151,0)),0)+IFERROR(INDEX('Hoja de Trabajo para listado'!$AB$155:$BA$1048576,MATCH($A981,'Hoja de Trabajo para listado'!$AB$155:$AB$1048576,0),MATCH((CUADRO!K$5&amp;$E981),'Hoja de Trabajo para listado'!$AB$151:$BA$151,0)),0)+IFERROR(INDEX('Hoja de Trabajo para listado'!$BC$155:$CB$1048576,MATCH($A981,'Hoja de Trabajo para listado'!$BC$155:$BC$1048576,0),MATCH((CUADRO!K$5&amp;$E981),'Hoja de Trabajo para listado'!$BC$151:$CB$151,0)),0)+IFERROR(INDEX('Hoja de Trabajo para listado'!$DE$153:$DG$274,MATCH($A981,'Hoja de Trabajo para listado'!$DE$153:$DE$1048576,0),MATCH((CUADRO!K$5&amp;$E981),'Hoja de Trabajo para listado'!$DE$151:$DG$151,0)),0)+IFERROR(INDEX('Hoja de Trabajo para listado'!$CD$155:$DC$1048576,MATCH($A981,'Hoja de Trabajo para listado'!$CD$155:$CD$1048576,0),MATCH((CUADRO!K$5&amp;$E981),'Hoja de Trabajo para listado'!$CD$151:$DC$151,0)),0)</f>
        <v>0</v>
      </c>
      <c r="L981" s="245">
        <f ca="1">+IFERROR(INDEX('Hoja de Trabajo para listado'!$A$155:$Z$1048576,MATCH($A981,'Hoja de Trabajo para listado'!$A$155:$A$1048576,0),MATCH((CUADRO!L$5&amp;$E981),'Hoja de Trabajo para listado'!$A$151:$Z$151,0)),0)+IFERROR(INDEX('Hoja de Trabajo para listado'!$AB$155:$BA$1048576,MATCH($A981,'Hoja de Trabajo para listado'!$AB$155:$AB$1048576,0),MATCH((CUADRO!L$5&amp;$E981),'Hoja de Trabajo para listado'!$AB$151:$BA$151,0)),0)+IFERROR(INDEX('Hoja de Trabajo para listado'!$BC$155:$CB$1048576,MATCH($A981,'Hoja de Trabajo para listado'!$BC$155:$BC$1048576,0),MATCH((CUADRO!L$5&amp;$E981),'Hoja de Trabajo para listado'!$BC$151:$CB$151,0)),0)+IFERROR(INDEX('Hoja de Trabajo para listado'!$DE$153:$DG$274,MATCH($A981,'Hoja de Trabajo para listado'!$DE$153:$DE$1048576,0),MATCH((CUADRO!L$5&amp;$E981),'Hoja de Trabajo para listado'!$DE$151:$DG$151,0)),0)+IFERROR(INDEX('Hoja de Trabajo para listado'!$CD$155:$DC$1048576,MATCH($A981,'Hoja de Trabajo para listado'!$CD$155:$CD$1048576,0),MATCH((CUADRO!L$5&amp;$E981),'Hoja de Trabajo para listado'!$CD$151:$DC$151,0)),0)</f>
        <v>0</v>
      </c>
      <c r="M981" s="245">
        <f ca="1">+IFERROR(INDEX('Hoja de Trabajo para listado'!$A$155:$Z$1048576,MATCH($A981,'Hoja de Trabajo para listado'!$A$155:$A$1048576,0),MATCH((CUADRO!M$5&amp;$E981),'Hoja de Trabajo para listado'!$A$151:$Z$151,0)),0)+IFERROR(INDEX('Hoja de Trabajo para listado'!$AB$155:$BA$1048576,MATCH($A981,'Hoja de Trabajo para listado'!$AB$155:$AB$1048576,0),MATCH((CUADRO!M$5&amp;$E981),'Hoja de Trabajo para listado'!$AB$151:$BA$151,0)),0)+IFERROR(INDEX('Hoja de Trabajo para listado'!$BC$155:$CB$1048576,MATCH($A981,'Hoja de Trabajo para listado'!$BC$155:$BC$1048576,0),MATCH((CUADRO!M$5&amp;$E981),'Hoja de Trabajo para listado'!$BC$151:$CB$151,0)),0)+IFERROR(INDEX('Hoja de Trabajo para listado'!$DE$153:$DG$274,MATCH($A981,'Hoja de Trabajo para listado'!$DE$153:$DE$1048576,0),MATCH((CUADRO!M$5&amp;$E981),'Hoja de Trabajo para listado'!$DE$151:$DG$151,0)),0)+IFERROR(INDEX('Hoja de Trabajo para listado'!$CD$155:$DC$1048576,MATCH($A981,'Hoja de Trabajo para listado'!$CD$155:$CD$1048576,0),MATCH((CUADRO!M$5&amp;$E981),'Hoja de Trabajo para listado'!$CD$151:$DC$151,0)),0)</f>
        <v>0</v>
      </c>
      <c r="N981" s="245">
        <f ca="1">+IFERROR(INDEX('Hoja de Trabajo para listado'!$A$155:$Z$1048576,MATCH($A981,'Hoja de Trabajo para listado'!$A$155:$A$1048576,0),MATCH((CUADRO!N$5&amp;$E981),'Hoja de Trabajo para listado'!$A$151:$Z$151,0)),0)+IFERROR(INDEX('Hoja de Trabajo para listado'!$AB$155:$BA$1048576,MATCH($A981,'Hoja de Trabajo para listado'!$AB$155:$AB$1048576,0),MATCH((CUADRO!N$5&amp;$E981),'Hoja de Trabajo para listado'!$AB$151:$BA$151,0)),0)+IFERROR(INDEX('Hoja de Trabajo para listado'!$BC$155:$CB$1048576,MATCH($A981,'Hoja de Trabajo para listado'!$BC$155:$BC$1048576,0),MATCH((CUADRO!N$5&amp;$E981),'Hoja de Trabajo para listado'!$BC$151:$CB$151,0)),0)+IFERROR(INDEX('Hoja de Trabajo para listado'!$DE$153:$DG$274,MATCH($A981,'Hoja de Trabajo para listado'!$DE$153:$DE$1048576,0),MATCH((CUADRO!N$5&amp;$E981),'Hoja de Trabajo para listado'!$DE$151:$DG$151,0)),0)+IFERROR(INDEX('Hoja de Trabajo para listado'!$CD$155:$DC$1048576,MATCH($A981,'Hoja de Trabajo para listado'!$CD$155:$CD$1048576,0),MATCH((CUADRO!N$5&amp;$E981),'Hoja de Trabajo para listado'!$CD$151:$DC$151,0)),0)</f>
        <v>0</v>
      </c>
      <c r="O981" s="245">
        <f ca="1">+IFERROR(INDEX('Hoja de Trabajo para listado'!$A$155:$Z$1048576,MATCH($A981,'Hoja de Trabajo para listado'!$A$155:$A$1048576,0),MATCH((CUADRO!O$5&amp;$E981),'Hoja de Trabajo para listado'!$A$151:$Z$151,0)),0)+IFERROR(INDEX('Hoja de Trabajo para listado'!$AB$155:$BA$1048576,MATCH($A981,'Hoja de Trabajo para listado'!$AB$155:$AB$1048576,0),MATCH((CUADRO!O$5&amp;$E981),'Hoja de Trabajo para listado'!$AB$151:$BA$151,0)),0)+IFERROR(INDEX('Hoja de Trabajo para listado'!$BC$155:$CB$1048576,MATCH($A981,'Hoja de Trabajo para listado'!$BC$155:$BC$1048576,0),MATCH((CUADRO!O$5&amp;$E981),'Hoja de Trabajo para listado'!$BC$151:$CB$151,0)),0)+IFERROR(INDEX('Hoja de Trabajo para listado'!$DE$153:$DG$274,MATCH($A981,'Hoja de Trabajo para listado'!$DE$153:$DE$1048576,0),MATCH((CUADRO!O$5&amp;$E981),'Hoja de Trabajo para listado'!$DE$151:$DG$151,0)),0)+IFERROR(INDEX('Hoja de Trabajo para listado'!$CD$155:$DC$1048576,MATCH($A981,'Hoja de Trabajo para listado'!$CD$155:$CD$1048576,0),MATCH((CUADRO!O$5&amp;$E981),'Hoja de Trabajo para listado'!$CD$151:$DC$151,0)),0)</f>
        <v>0</v>
      </c>
      <c r="P981" s="245">
        <f ca="1">+IFERROR(INDEX('Hoja de Trabajo para listado'!$A$155:$Z$1048576,MATCH($A981,'Hoja de Trabajo para listado'!$A$155:$A$1048576,0),MATCH((CUADRO!P$5&amp;$E981),'Hoja de Trabajo para listado'!$A$151:$Z$151,0)),0)+IFERROR(INDEX('Hoja de Trabajo para listado'!$AB$155:$BA$1048576,MATCH($A981,'Hoja de Trabajo para listado'!$AB$155:$AB$1048576,0),MATCH((CUADRO!P$5&amp;$E981),'Hoja de Trabajo para listado'!$AB$151:$BA$151,0)),0)+IFERROR(INDEX('Hoja de Trabajo para listado'!$BC$155:$CB$1048576,MATCH($A981,'Hoja de Trabajo para listado'!$BC$155:$BC$1048576,0),MATCH((CUADRO!P$5&amp;$E981),'Hoja de Trabajo para listado'!$BC$151:$CB$151,0)),0)+IFERROR(INDEX('Hoja de Trabajo para listado'!$DE$153:$DG$274,MATCH($A981,'Hoja de Trabajo para listado'!$DE$153:$DE$1048576,0),MATCH((CUADRO!P$5&amp;$E981),'Hoja de Trabajo para listado'!$DE$151:$DG$151,0)),0)+IFERROR(INDEX('Hoja de Trabajo para listado'!$CD$155:$DC$1048576,MATCH($A981,'Hoja de Trabajo para listado'!$CD$155:$CD$1048576,0),MATCH((CUADRO!P$5&amp;$E981),'Hoja de Trabajo para listado'!$CD$151:$DC$151,0)),0)</f>
        <v>0</v>
      </c>
      <c r="Q981" s="245">
        <f ca="1">+IFERROR(INDEX('Hoja de Trabajo para listado'!$A$155:$Z$1048576,MATCH($A981,'Hoja de Trabajo para listado'!$A$155:$A$1048576,0),MATCH((CUADRO!Q$5&amp;$E981),'Hoja de Trabajo para listado'!$A$151:$Z$151,0)),0)+IFERROR(INDEX('Hoja de Trabajo para listado'!$AB$155:$BA$1048576,MATCH($A981,'Hoja de Trabajo para listado'!$AB$155:$AB$1048576,0),MATCH((CUADRO!Q$5&amp;$E981),'Hoja de Trabajo para listado'!$AB$151:$BA$151,0)),0)+IFERROR(INDEX('Hoja de Trabajo para listado'!$BC$155:$CB$1048576,MATCH($A981,'Hoja de Trabajo para listado'!$BC$155:$BC$1048576,0),MATCH((CUADRO!Q$5&amp;$E981),'Hoja de Trabajo para listado'!$BC$151:$CB$151,0)),0)+IFERROR(INDEX('Hoja de Trabajo para listado'!$DE$153:$DG$274,MATCH($A981,'Hoja de Trabajo para listado'!$DE$153:$DE$1048576,0),MATCH((CUADRO!Q$5&amp;$E981),'Hoja de Trabajo para listado'!$DE$151:$DG$151,0)),0)+IFERROR(INDEX('Hoja de Trabajo para listado'!$CD$155:$DC$1048576,MATCH($A981,'Hoja de Trabajo para listado'!$CD$155:$CD$1048576,0),MATCH((CUADRO!Q$5&amp;$E981),'Hoja de Trabajo para listado'!$CD$151:$DC$151,0)),0)</f>
        <v>0</v>
      </c>
      <c r="R981" s="245">
        <f t="shared" ca="1" si="33"/>
        <v>0</v>
      </c>
      <c r="S981" s="259">
        <f ca="1">+R980+R981</f>
        <v>0</v>
      </c>
      <c r="T981" s="268">
        <f ca="1">+S981</f>
        <v>0</v>
      </c>
      <c r="U981" s="242">
        <f t="shared" si="34"/>
        <v>2</v>
      </c>
      <c r="V981" s="333" t="str">
        <f>+VLOOKUP(A981,bd_lista!$A$3:$E$590,5,FALSE)</f>
        <v>Gobiernos Autonomos Municipales</v>
      </c>
      <c r="W981" s="392"/>
      <c r="X981" s="242">
        <f>+VLOOKUP(A981,[4]Sheet1!$A$13:$D$744,4,FALSE)</f>
        <v>0</v>
      </c>
      <c r="Y981" s="242" t="e">
        <f>+VLOOKUP(X981,bd_lista!$A$3:$C$590,3,FALSE)</f>
        <v>#N/A</v>
      </c>
      <c r="Z981" s="292"/>
      <c r="AA981" s="293"/>
    </row>
    <row r="982" spans="1:27" customFormat="1" ht="15" hidden="1" customHeight="1">
      <c r="A982" s="32">
        <v>1725</v>
      </c>
      <c r="B982" s="387">
        <f>+A982</f>
        <v>1725</v>
      </c>
      <c r="C982" s="247" t="str">
        <f>+VLOOKUP(A982,bd_lista!$A$3:$C$590,3,FALSE)</f>
        <v>Gobierno Autónomo Municipal de Vallegrande</v>
      </c>
      <c r="D982" s="389" t="str">
        <f>+C982</f>
        <v>Gobierno Autónomo Municipal de Vallegrande</v>
      </c>
      <c r="E982" s="242" t="s">
        <v>1304</v>
      </c>
      <c r="F982" s="243">
        <f ca="1">+IFERROR(INDEX('Hoja de Trabajo para listado'!$A$155:$Z$1048576,MATCH($A982,'Hoja de Trabajo para listado'!$A$155:$A$1048576,0),MATCH((CUADRO!F$5&amp;$E982),'Hoja de Trabajo para listado'!$A$151:$Z$151,0)),0)+IFERROR(INDEX('Hoja de Trabajo para listado'!$AB$155:$BA$1048576,MATCH($A982,'Hoja de Trabajo para listado'!$AB$155:$AB$1048576,0),MATCH((CUADRO!F$5&amp;$E982),'Hoja de Trabajo para listado'!$AB$151:$BA$151,0)),0)+IFERROR(INDEX('Hoja de Trabajo para listado'!$BC$155:$CB$1048576,MATCH($A982,'Hoja de Trabajo para listado'!$BC$155:$BC$1048576,0),MATCH((CUADRO!F$5&amp;$E982),'Hoja de Trabajo para listado'!$BC$151:$CB$151,0)),0)+IFERROR(INDEX('Hoja de Trabajo para listado'!$DE$153:$DG$274,MATCH($A982,'Hoja de Trabajo para listado'!$DE$153:$DE$1048576,0),MATCH((CUADRO!F$5&amp;$E982),'Hoja de Trabajo para listado'!$DE$151:$DG$151,0)),0)+IFERROR(INDEX('Hoja de Trabajo para listado'!$CD$155:$DC$1048576,MATCH($A982,'Hoja de Trabajo para listado'!$CD$155:$CD$1048576,0),MATCH((CUADRO!F$5&amp;$E982),'Hoja de Trabajo para listado'!$CD$151:$DC$151,0)),0)</f>
        <v>0</v>
      </c>
      <c r="G982" s="243">
        <f ca="1">+IFERROR(INDEX('Hoja de Trabajo para listado'!$A$155:$Z$1048576,MATCH($A982,'Hoja de Trabajo para listado'!$A$155:$A$1048576,0),MATCH((CUADRO!G$5&amp;$E982),'Hoja de Trabajo para listado'!$A$151:$Z$151,0)),0)+IFERROR(INDEX('Hoja de Trabajo para listado'!$AB$155:$BA$1048576,MATCH($A982,'Hoja de Trabajo para listado'!$AB$155:$AB$1048576,0),MATCH((CUADRO!G$5&amp;$E982),'Hoja de Trabajo para listado'!$AB$151:$BA$151,0)),0)+IFERROR(INDEX('Hoja de Trabajo para listado'!$BC$155:$CB$1048576,MATCH($A982,'Hoja de Trabajo para listado'!$BC$155:$BC$1048576,0),MATCH((CUADRO!G$5&amp;$E982),'Hoja de Trabajo para listado'!$BC$151:$CB$151,0)),0)+IFERROR(INDEX('Hoja de Trabajo para listado'!$DE$153:$DG$274,MATCH($A982,'Hoja de Trabajo para listado'!$DE$153:$DE$1048576,0),MATCH((CUADRO!G$5&amp;$E982),'Hoja de Trabajo para listado'!$DE$151:$DG$151,0)),0)+IFERROR(INDEX('Hoja de Trabajo para listado'!$CD$155:$DC$1048576,MATCH($A982,'Hoja de Trabajo para listado'!$CD$155:$CD$1048576,0),MATCH((CUADRO!G$5&amp;$E982),'Hoja de Trabajo para listado'!$CD$151:$DC$151,0)),0)</f>
        <v>0</v>
      </c>
      <c r="H982" s="243">
        <f ca="1">+IFERROR(INDEX('Hoja de Trabajo para listado'!$A$155:$Z$1048576,MATCH($A982,'Hoja de Trabajo para listado'!$A$155:$A$1048576,0),MATCH((CUADRO!H$5&amp;$E982),'Hoja de Trabajo para listado'!$A$151:$Z$151,0)),0)+IFERROR(INDEX('Hoja de Trabajo para listado'!$AB$155:$BA$1048576,MATCH($A982,'Hoja de Trabajo para listado'!$AB$155:$AB$1048576,0),MATCH((CUADRO!H$5&amp;$E982),'Hoja de Trabajo para listado'!$AB$151:$BA$151,0)),0)+IFERROR(INDEX('Hoja de Trabajo para listado'!$BC$155:$CB$1048576,MATCH($A982,'Hoja de Trabajo para listado'!$BC$155:$BC$1048576,0),MATCH((CUADRO!H$5&amp;$E982),'Hoja de Trabajo para listado'!$BC$151:$CB$151,0)),0)+IFERROR(INDEX('Hoja de Trabajo para listado'!$DE$153:$DG$274,MATCH($A982,'Hoja de Trabajo para listado'!$DE$153:$DE$1048576,0),MATCH((CUADRO!H$5&amp;$E982),'Hoja de Trabajo para listado'!$DE$151:$DG$151,0)),0)+IFERROR(INDEX('Hoja de Trabajo para listado'!$CD$155:$DC$1048576,MATCH($A982,'Hoja de Trabajo para listado'!$CD$155:$CD$1048576,0),MATCH((CUADRO!H$5&amp;$E982),'Hoja de Trabajo para listado'!$CD$151:$DC$151,0)),0)</f>
        <v>0</v>
      </c>
      <c r="I982" s="243">
        <f ca="1">+IFERROR(INDEX('Hoja de Trabajo para listado'!$A$155:$Z$1048576,MATCH($A982,'Hoja de Trabajo para listado'!$A$155:$A$1048576,0),MATCH((CUADRO!I$5&amp;$E982),'Hoja de Trabajo para listado'!$A$151:$Z$151,0)),0)+IFERROR(INDEX('Hoja de Trabajo para listado'!$AB$155:$BA$1048576,MATCH($A982,'Hoja de Trabajo para listado'!$AB$155:$AB$1048576,0),MATCH((CUADRO!I$5&amp;$E982),'Hoja de Trabajo para listado'!$AB$151:$BA$151,0)),0)+IFERROR(INDEX('Hoja de Trabajo para listado'!$BC$155:$CB$1048576,MATCH($A982,'Hoja de Trabajo para listado'!$BC$155:$BC$1048576,0),MATCH((CUADRO!I$5&amp;$E982),'Hoja de Trabajo para listado'!$BC$151:$CB$151,0)),0)+IFERROR(INDEX('Hoja de Trabajo para listado'!$DE$153:$DG$274,MATCH($A982,'Hoja de Trabajo para listado'!$DE$153:$DE$1048576,0),MATCH((CUADRO!I$5&amp;$E982),'Hoja de Trabajo para listado'!$DE$151:$DG$151,0)),0)+IFERROR(INDEX('Hoja de Trabajo para listado'!$CD$155:$DC$1048576,MATCH($A982,'Hoja de Trabajo para listado'!$CD$155:$CD$1048576,0),MATCH((CUADRO!I$5&amp;$E982),'Hoja de Trabajo para listado'!$CD$151:$DC$151,0)),0)</f>
        <v>0</v>
      </c>
      <c r="J982" s="243">
        <f ca="1">+IFERROR(INDEX('Hoja de Trabajo para listado'!$A$155:$Z$1048576,MATCH($A982,'Hoja de Trabajo para listado'!$A$155:$A$1048576,0),MATCH((CUADRO!J$5&amp;$E982),'Hoja de Trabajo para listado'!$A$151:$Z$151,0)),0)+IFERROR(INDEX('Hoja de Trabajo para listado'!$AB$155:$BA$1048576,MATCH($A982,'Hoja de Trabajo para listado'!$AB$155:$AB$1048576,0),MATCH((CUADRO!J$5&amp;$E982),'Hoja de Trabajo para listado'!$AB$151:$BA$151,0)),0)+IFERROR(INDEX('Hoja de Trabajo para listado'!$BC$155:$CB$1048576,MATCH($A982,'Hoja de Trabajo para listado'!$BC$155:$BC$1048576,0),MATCH((CUADRO!J$5&amp;$E982),'Hoja de Trabajo para listado'!$BC$151:$CB$151,0)),0)+IFERROR(INDEX('Hoja de Trabajo para listado'!$DE$153:$DG$274,MATCH($A982,'Hoja de Trabajo para listado'!$DE$153:$DE$1048576,0),MATCH((CUADRO!J$5&amp;$E982),'Hoja de Trabajo para listado'!$DE$151:$DG$151,0)),0)+IFERROR(INDEX('Hoja de Trabajo para listado'!$CD$155:$DC$1048576,MATCH($A982,'Hoja de Trabajo para listado'!$CD$155:$CD$1048576,0),MATCH((CUADRO!J$5&amp;$E982),'Hoja de Trabajo para listado'!$CD$151:$DC$151,0)),0)</f>
        <v>0</v>
      </c>
      <c r="K982" s="243">
        <f ca="1">+IFERROR(INDEX('Hoja de Trabajo para listado'!$A$155:$Z$1048576,MATCH($A982,'Hoja de Trabajo para listado'!$A$155:$A$1048576,0),MATCH((CUADRO!K$5&amp;$E982),'Hoja de Trabajo para listado'!$A$151:$Z$151,0)),0)+IFERROR(INDEX('Hoja de Trabajo para listado'!$AB$155:$BA$1048576,MATCH($A982,'Hoja de Trabajo para listado'!$AB$155:$AB$1048576,0),MATCH((CUADRO!K$5&amp;$E982),'Hoja de Trabajo para listado'!$AB$151:$BA$151,0)),0)+IFERROR(INDEX('Hoja de Trabajo para listado'!$BC$155:$CB$1048576,MATCH($A982,'Hoja de Trabajo para listado'!$BC$155:$BC$1048576,0),MATCH((CUADRO!K$5&amp;$E982),'Hoja de Trabajo para listado'!$BC$151:$CB$151,0)),0)+IFERROR(INDEX('Hoja de Trabajo para listado'!$DE$153:$DG$274,MATCH($A982,'Hoja de Trabajo para listado'!$DE$153:$DE$1048576,0),MATCH((CUADRO!K$5&amp;$E982),'Hoja de Trabajo para listado'!$DE$151:$DG$151,0)),0)+IFERROR(INDEX('Hoja de Trabajo para listado'!$CD$155:$DC$1048576,MATCH($A982,'Hoja de Trabajo para listado'!$CD$155:$CD$1048576,0),MATCH((CUADRO!K$5&amp;$E982),'Hoja de Trabajo para listado'!$CD$151:$DC$151,0)),0)</f>
        <v>0</v>
      </c>
      <c r="L982" s="243">
        <f ca="1">+IFERROR(INDEX('Hoja de Trabajo para listado'!$A$155:$Z$1048576,MATCH($A982,'Hoja de Trabajo para listado'!$A$155:$A$1048576,0),MATCH((CUADRO!L$5&amp;$E982),'Hoja de Trabajo para listado'!$A$151:$Z$151,0)),0)+IFERROR(INDEX('Hoja de Trabajo para listado'!$AB$155:$BA$1048576,MATCH($A982,'Hoja de Trabajo para listado'!$AB$155:$AB$1048576,0),MATCH((CUADRO!L$5&amp;$E982),'Hoja de Trabajo para listado'!$AB$151:$BA$151,0)),0)+IFERROR(INDEX('Hoja de Trabajo para listado'!$BC$155:$CB$1048576,MATCH($A982,'Hoja de Trabajo para listado'!$BC$155:$BC$1048576,0),MATCH((CUADRO!L$5&amp;$E982),'Hoja de Trabajo para listado'!$BC$151:$CB$151,0)),0)+IFERROR(INDEX('Hoja de Trabajo para listado'!$DE$153:$DG$274,MATCH($A982,'Hoja de Trabajo para listado'!$DE$153:$DE$1048576,0),MATCH((CUADRO!L$5&amp;$E982),'Hoja de Trabajo para listado'!$DE$151:$DG$151,0)),0)+IFERROR(INDEX('Hoja de Trabajo para listado'!$CD$155:$DC$1048576,MATCH($A982,'Hoja de Trabajo para listado'!$CD$155:$CD$1048576,0),MATCH((CUADRO!L$5&amp;$E982),'Hoja de Trabajo para listado'!$CD$151:$DC$151,0)),0)</f>
        <v>0</v>
      </c>
      <c r="M982" s="243">
        <f ca="1">+IFERROR(INDEX('Hoja de Trabajo para listado'!$A$155:$Z$1048576,MATCH($A982,'Hoja de Trabajo para listado'!$A$155:$A$1048576,0),MATCH((CUADRO!M$5&amp;$E982),'Hoja de Trabajo para listado'!$A$151:$Z$151,0)),0)+IFERROR(INDEX('Hoja de Trabajo para listado'!$AB$155:$BA$1048576,MATCH($A982,'Hoja de Trabajo para listado'!$AB$155:$AB$1048576,0),MATCH((CUADRO!M$5&amp;$E982),'Hoja de Trabajo para listado'!$AB$151:$BA$151,0)),0)+IFERROR(INDEX('Hoja de Trabajo para listado'!$BC$155:$CB$1048576,MATCH($A982,'Hoja de Trabajo para listado'!$BC$155:$BC$1048576,0),MATCH((CUADRO!M$5&amp;$E982),'Hoja de Trabajo para listado'!$BC$151:$CB$151,0)),0)+IFERROR(INDEX('Hoja de Trabajo para listado'!$DE$153:$DG$274,MATCH($A982,'Hoja de Trabajo para listado'!$DE$153:$DE$1048576,0),MATCH((CUADRO!M$5&amp;$E982),'Hoja de Trabajo para listado'!$DE$151:$DG$151,0)),0)+IFERROR(INDEX('Hoja de Trabajo para listado'!$CD$155:$DC$1048576,MATCH($A982,'Hoja de Trabajo para listado'!$CD$155:$CD$1048576,0),MATCH((CUADRO!M$5&amp;$E982),'Hoja de Trabajo para listado'!$CD$151:$DC$151,0)),0)</f>
        <v>0</v>
      </c>
      <c r="N982" s="243">
        <f ca="1">+IFERROR(INDEX('Hoja de Trabajo para listado'!$A$155:$Z$1048576,MATCH($A982,'Hoja de Trabajo para listado'!$A$155:$A$1048576,0),MATCH((CUADRO!N$5&amp;$E982),'Hoja de Trabajo para listado'!$A$151:$Z$151,0)),0)+IFERROR(INDEX('Hoja de Trabajo para listado'!$AB$155:$BA$1048576,MATCH($A982,'Hoja de Trabajo para listado'!$AB$155:$AB$1048576,0),MATCH((CUADRO!N$5&amp;$E982),'Hoja de Trabajo para listado'!$AB$151:$BA$151,0)),0)+IFERROR(INDEX('Hoja de Trabajo para listado'!$BC$155:$CB$1048576,MATCH($A982,'Hoja de Trabajo para listado'!$BC$155:$BC$1048576,0),MATCH((CUADRO!N$5&amp;$E982),'Hoja de Trabajo para listado'!$BC$151:$CB$151,0)),0)+IFERROR(INDEX('Hoja de Trabajo para listado'!$DE$153:$DG$274,MATCH($A982,'Hoja de Trabajo para listado'!$DE$153:$DE$1048576,0),MATCH((CUADRO!N$5&amp;$E982),'Hoja de Trabajo para listado'!$DE$151:$DG$151,0)),0)+IFERROR(INDEX('Hoja de Trabajo para listado'!$CD$155:$DC$1048576,MATCH($A982,'Hoja de Trabajo para listado'!$CD$155:$CD$1048576,0),MATCH((CUADRO!N$5&amp;$E982),'Hoja de Trabajo para listado'!$CD$151:$DC$151,0)),0)</f>
        <v>0</v>
      </c>
      <c r="O982" s="243">
        <f ca="1">+IFERROR(INDEX('Hoja de Trabajo para listado'!$A$155:$Z$1048576,MATCH($A982,'Hoja de Trabajo para listado'!$A$155:$A$1048576,0),MATCH((CUADRO!O$5&amp;$E982),'Hoja de Trabajo para listado'!$A$151:$Z$151,0)),0)+IFERROR(INDEX('Hoja de Trabajo para listado'!$AB$155:$BA$1048576,MATCH($A982,'Hoja de Trabajo para listado'!$AB$155:$AB$1048576,0),MATCH((CUADRO!O$5&amp;$E982),'Hoja de Trabajo para listado'!$AB$151:$BA$151,0)),0)+IFERROR(INDEX('Hoja de Trabajo para listado'!$BC$155:$CB$1048576,MATCH($A982,'Hoja de Trabajo para listado'!$BC$155:$BC$1048576,0),MATCH((CUADRO!O$5&amp;$E982),'Hoja de Trabajo para listado'!$BC$151:$CB$151,0)),0)+IFERROR(INDEX('Hoja de Trabajo para listado'!$DE$153:$DG$274,MATCH($A982,'Hoja de Trabajo para listado'!$DE$153:$DE$1048576,0),MATCH((CUADRO!O$5&amp;$E982),'Hoja de Trabajo para listado'!$DE$151:$DG$151,0)),0)+IFERROR(INDEX('Hoja de Trabajo para listado'!$CD$155:$DC$1048576,MATCH($A982,'Hoja de Trabajo para listado'!$CD$155:$CD$1048576,0),MATCH((CUADRO!O$5&amp;$E982),'Hoja de Trabajo para listado'!$CD$151:$DC$151,0)),0)</f>
        <v>0</v>
      </c>
      <c r="P982" s="243">
        <f ca="1">+IFERROR(INDEX('Hoja de Trabajo para listado'!$A$155:$Z$1048576,MATCH($A982,'Hoja de Trabajo para listado'!$A$155:$A$1048576,0),MATCH((CUADRO!P$5&amp;$E982),'Hoja de Trabajo para listado'!$A$151:$Z$151,0)),0)+IFERROR(INDEX('Hoja de Trabajo para listado'!$AB$155:$BA$1048576,MATCH($A982,'Hoja de Trabajo para listado'!$AB$155:$AB$1048576,0),MATCH((CUADRO!P$5&amp;$E982),'Hoja de Trabajo para listado'!$AB$151:$BA$151,0)),0)+IFERROR(INDEX('Hoja de Trabajo para listado'!$BC$155:$CB$1048576,MATCH($A982,'Hoja de Trabajo para listado'!$BC$155:$BC$1048576,0),MATCH((CUADRO!P$5&amp;$E982),'Hoja de Trabajo para listado'!$BC$151:$CB$151,0)),0)+IFERROR(INDEX('Hoja de Trabajo para listado'!$DE$153:$DG$274,MATCH($A982,'Hoja de Trabajo para listado'!$DE$153:$DE$1048576,0),MATCH((CUADRO!P$5&amp;$E982),'Hoja de Trabajo para listado'!$DE$151:$DG$151,0)),0)+IFERROR(INDEX('Hoja de Trabajo para listado'!$CD$155:$DC$1048576,MATCH($A982,'Hoja de Trabajo para listado'!$CD$155:$CD$1048576,0),MATCH((CUADRO!P$5&amp;$E982),'Hoja de Trabajo para listado'!$CD$151:$DC$151,0)),0)</f>
        <v>0</v>
      </c>
      <c r="Q982" s="243">
        <f ca="1">+IFERROR(INDEX('Hoja de Trabajo para listado'!$A$155:$Z$1048576,MATCH($A982,'Hoja de Trabajo para listado'!$A$155:$A$1048576,0),MATCH((CUADRO!Q$5&amp;$E982),'Hoja de Trabajo para listado'!$A$151:$Z$151,0)),0)+IFERROR(INDEX('Hoja de Trabajo para listado'!$AB$155:$BA$1048576,MATCH($A982,'Hoja de Trabajo para listado'!$AB$155:$AB$1048576,0),MATCH((CUADRO!Q$5&amp;$E982),'Hoja de Trabajo para listado'!$AB$151:$BA$151,0)),0)+IFERROR(INDEX('Hoja de Trabajo para listado'!$BC$155:$CB$1048576,MATCH($A982,'Hoja de Trabajo para listado'!$BC$155:$BC$1048576,0),MATCH((CUADRO!Q$5&amp;$E982),'Hoja de Trabajo para listado'!$BC$151:$CB$151,0)),0)+IFERROR(INDEX('Hoja de Trabajo para listado'!$DE$153:$DG$274,MATCH($A982,'Hoja de Trabajo para listado'!$DE$153:$DE$1048576,0),MATCH((CUADRO!Q$5&amp;$E982),'Hoja de Trabajo para listado'!$DE$151:$DG$151,0)),0)+IFERROR(INDEX('Hoja de Trabajo para listado'!$CD$155:$DC$1048576,MATCH($A982,'Hoja de Trabajo para listado'!$CD$155:$CD$1048576,0),MATCH((CUADRO!Q$5&amp;$E982),'Hoja de Trabajo para listado'!$CD$151:$DC$151,0)),0)</f>
        <v>0</v>
      </c>
      <c r="R982" s="243">
        <f t="shared" ca="1" si="33"/>
        <v>0</v>
      </c>
      <c r="S982" s="249"/>
      <c r="T982" s="243">
        <f ca="1">+T983</f>
        <v>0</v>
      </c>
      <c r="U982" s="242">
        <f t="shared" si="34"/>
        <v>1</v>
      </c>
      <c r="V982" s="333" t="str">
        <f>+VLOOKUP(A982,bd_lista!$A$3:$E$590,5,FALSE)</f>
        <v>Gobiernos Autonomos Municipales</v>
      </c>
      <c r="W982" s="391" t="str">
        <f>+V982</f>
        <v>Gobiernos Autonomos Municipales</v>
      </c>
      <c r="X982" s="242">
        <f>+VLOOKUP(A982,[4]Sheet1!$A$13:$D$744,4,FALSE)</f>
        <v>0</v>
      </c>
      <c r="Y982" s="242" t="e">
        <f>+VLOOKUP(X982,bd_lista!$A$3:$C$590,3,FALSE)</f>
        <v>#N/A</v>
      </c>
      <c r="Z982" s="294">
        <f>+X982</f>
        <v>0</v>
      </c>
      <c r="AA982" s="295" t="e">
        <f>+Y982</f>
        <v>#N/A</v>
      </c>
    </row>
    <row r="983" spans="1:27" customFormat="1" ht="15" hidden="1" customHeight="1">
      <c r="A983" s="32">
        <v>1725</v>
      </c>
      <c r="B983" s="388"/>
      <c r="C983" s="247" t="str">
        <f>+VLOOKUP(A983,bd_lista!$A$3:$C$590,3,FALSE)</f>
        <v>Gobierno Autónomo Municipal de Vallegrande</v>
      </c>
      <c r="D983" s="390"/>
      <c r="E983" s="244" t="s">
        <v>1305</v>
      </c>
      <c r="F983" s="243">
        <f ca="1">+IFERROR(INDEX('Hoja de Trabajo para listado'!$A$155:$Z$1048576,MATCH($A983,'Hoja de Trabajo para listado'!$A$155:$A$1048576,0),MATCH((CUADRO!F$5&amp;$E983),'Hoja de Trabajo para listado'!$A$151:$Z$151,0)),0)+IFERROR(INDEX('Hoja de Trabajo para listado'!$AB$155:$BA$1048576,MATCH($A983,'Hoja de Trabajo para listado'!$AB$155:$AB$1048576,0),MATCH((CUADRO!F$5&amp;$E983),'Hoja de Trabajo para listado'!$AB$151:$BA$151,0)),0)+IFERROR(INDEX('Hoja de Trabajo para listado'!$BC$155:$CB$1048576,MATCH($A983,'Hoja de Trabajo para listado'!$BC$155:$BC$1048576,0),MATCH((CUADRO!F$5&amp;$E983),'Hoja de Trabajo para listado'!$BC$151:$CB$151,0)),0)+IFERROR(INDEX('Hoja de Trabajo para listado'!$DE$153:$DG$274,MATCH($A983,'Hoja de Trabajo para listado'!$DE$153:$DE$1048576,0),MATCH((CUADRO!F$5&amp;$E983),'Hoja de Trabajo para listado'!$DE$151:$DG$151,0)),0)+IFERROR(INDEX('Hoja de Trabajo para listado'!$CD$155:$DC$1048576,MATCH($A983,'Hoja de Trabajo para listado'!$CD$155:$CD$1048576,0),MATCH((CUADRO!F$5&amp;$E983),'Hoja de Trabajo para listado'!$CD$151:$DC$151,0)),0)</f>
        <v>0</v>
      </c>
      <c r="G983" s="243">
        <f ca="1">+IFERROR(INDEX('Hoja de Trabajo para listado'!$A$155:$Z$1048576,MATCH($A983,'Hoja de Trabajo para listado'!$A$155:$A$1048576,0),MATCH((CUADRO!G$5&amp;$E983),'Hoja de Trabajo para listado'!$A$151:$Z$151,0)),0)+IFERROR(INDEX('Hoja de Trabajo para listado'!$AB$155:$BA$1048576,MATCH($A983,'Hoja de Trabajo para listado'!$AB$155:$AB$1048576,0),MATCH((CUADRO!G$5&amp;$E983),'Hoja de Trabajo para listado'!$AB$151:$BA$151,0)),0)+IFERROR(INDEX('Hoja de Trabajo para listado'!$BC$155:$CB$1048576,MATCH($A983,'Hoja de Trabajo para listado'!$BC$155:$BC$1048576,0),MATCH((CUADRO!G$5&amp;$E983),'Hoja de Trabajo para listado'!$BC$151:$CB$151,0)),0)+IFERROR(INDEX('Hoja de Trabajo para listado'!$DE$153:$DG$274,MATCH($A983,'Hoja de Trabajo para listado'!$DE$153:$DE$1048576,0),MATCH((CUADRO!G$5&amp;$E983),'Hoja de Trabajo para listado'!$DE$151:$DG$151,0)),0)+IFERROR(INDEX('Hoja de Trabajo para listado'!$CD$155:$DC$1048576,MATCH($A983,'Hoja de Trabajo para listado'!$CD$155:$CD$1048576,0),MATCH((CUADRO!G$5&amp;$E983),'Hoja de Trabajo para listado'!$CD$151:$DC$151,0)),0)</f>
        <v>0</v>
      </c>
      <c r="H983" s="243">
        <f ca="1">+IFERROR(INDEX('Hoja de Trabajo para listado'!$A$155:$Z$1048576,MATCH($A983,'Hoja de Trabajo para listado'!$A$155:$A$1048576,0),MATCH((CUADRO!H$5&amp;$E983),'Hoja de Trabajo para listado'!$A$151:$Z$151,0)),0)+IFERROR(INDEX('Hoja de Trabajo para listado'!$AB$155:$BA$1048576,MATCH($A983,'Hoja de Trabajo para listado'!$AB$155:$AB$1048576,0),MATCH((CUADRO!H$5&amp;$E983),'Hoja de Trabajo para listado'!$AB$151:$BA$151,0)),0)+IFERROR(INDEX('Hoja de Trabajo para listado'!$BC$155:$CB$1048576,MATCH($A983,'Hoja de Trabajo para listado'!$BC$155:$BC$1048576,0),MATCH((CUADRO!H$5&amp;$E983),'Hoja de Trabajo para listado'!$BC$151:$CB$151,0)),0)+IFERROR(INDEX('Hoja de Trabajo para listado'!$DE$153:$DG$274,MATCH($A983,'Hoja de Trabajo para listado'!$DE$153:$DE$1048576,0),MATCH((CUADRO!H$5&amp;$E983),'Hoja de Trabajo para listado'!$DE$151:$DG$151,0)),0)+IFERROR(INDEX('Hoja de Trabajo para listado'!$CD$155:$DC$1048576,MATCH($A983,'Hoja de Trabajo para listado'!$CD$155:$CD$1048576,0),MATCH((CUADRO!H$5&amp;$E983),'Hoja de Trabajo para listado'!$CD$151:$DC$151,0)),0)</f>
        <v>0</v>
      </c>
      <c r="I983" s="243">
        <f ca="1">+IFERROR(INDEX('Hoja de Trabajo para listado'!$A$155:$Z$1048576,MATCH($A983,'Hoja de Trabajo para listado'!$A$155:$A$1048576,0),MATCH((CUADRO!I$5&amp;$E983),'Hoja de Trabajo para listado'!$A$151:$Z$151,0)),0)+IFERROR(INDEX('Hoja de Trabajo para listado'!$AB$155:$BA$1048576,MATCH($A983,'Hoja de Trabajo para listado'!$AB$155:$AB$1048576,0),MATCH((CUADRO!I$5&amp;$E983),'Hoja de Trabajo para listado'!$AB$151:$BA$151,0)),0)+IFERROR(INDEX('Hoja de Trabajo para listado'!$BC$155:$CB$1048576,MATCH($A983,'Hoja de Trabajo para listado'!$BC$155:$BC$1048576,0),MATCH((CUADRO!I$5&amp;$E983),'Hoja de Trabajo para listado'!$BC$151:$CB$151,0)),0)+IFERROR(INDEX('Hoja de Trabajo para listado'!$DE$153:$DG$274,MATCH($A983,'Hoja de Trabajo para listado'!$DE$153:$DE$1048576,0),MATCH((CUADRO!I$5&amp;$E983),'Hoja de Trabajo para listado'!$DE$151:$DG$151,0)),0)+IFERROR(INDEX('Hoja de Trabajo para listado'!$CD$155:$DC$1048576,MATCH($A983,'Hoja de Trabajo para listado'!$CD$155:$CD$1048576,0),MATCH((CUADRO!I$5&amp;$E983),'Hoja de Trabajo para listado'!$CD$151:$DC$151,0)),0)</f>
        <v>0</v>
      </c>
      <c r="J983" s="243">
        <f ca="1">+IFERROR(INDEX('Hoja de Trabajo para listado'!$A$155:$Z$1048576,MATCH($A983,'Hoja de Trabajo para listado'!$A$155:$A$1048576,0),MATCH((CUADRO!J$5&amp;$E983),'Hoja de Trabajo para listado'!$A$151:$Z$151,0)),0)+IFERROR(INDEX('Hoja de Trabajo para listado'!$AB$155:$BA$1048576,MATCH($A983,'Hoja de Trabajo para listado'!$AB$155:$AB$1048576,0),MATCH((CUADRO!J$5&amp;$E983),'Hoja de Trabajo para listado'!$AB$151:$BA$151,0)),0)+IFERROR(INDEX('Hoja de Trabajo para listado'!$BC$155:$CB$1048576,MATCH($A983,'Hoja de Trabajo para listado'!$BC$155:$BC$1048576,0),MATCH((CUADRO!J$5&amp;$E983),'Hoja de Trabajo para listado'!$BC$151:$CB$151,0)),0)+IFERROR(INDEX('Hoja de Trabajo para listado'!$DE$153:$DG$274,MATCH($A983,'Hoja de Trabajo para listado'!$DE$153:$DE$1048576,0),MATCH((CUADRO!J$5&amp;$E983),'Hoja de Trabajo para listado'!$DE$151:$DG$151,0)),0)+IFERROR(INDEX('Hoja de Trabajo para listado'!$CD$155:$DC$1048576,MATCH($A983,'Hoja de Trabajo para listado'!$CD$155:$CD$1048576,0),MATCH((CUADRO!J$5&amp;$E983),'Hoja de Trabajo para listado'!$CD$151:$DC$151,0)),0)</f>
        <v>0</v>
      </c>
      <c r="K983" s="243">
        <f ca="1">+IFERROR(INDEX('Hoja de Trabajo para listado'!$A$155:$Z$1048576,MATCH($A983,'Hoja de Trabajo para listado'!$A$155:$A$1048576,0),MATCH((CUADRO!K$5&amp;$E983),'Hoja de Trabajo para listado'!$A$151:$Z$151,0)),0)+IFERROR(INDEX('Hoja de Trabajo para listado'!$AB$155:$BA$1048576,MATCH($A983,'Hoja de Trabajo para listado'!$AB$155:$AB$1048576,0),MATCH((CUADRO!K$5&amp;$E983),'Hoja de Trabajo para listado'!$AB$151:$BA$151,0)),0)+IFERROR(INDEX('Hoja de Trabajo para listado'!$BC$155:$CB$1048576,MATCH($A983,'Hoja de Trabajo para listado'!$BC$155:$BC$1048576,0),MATCH((CUADRO!K$5&amp;$E983),'Hoja de Trabajo para listado'!$BC$151:$CB$151,0)),0)+IFERROR(INDEX('Hoja de Trabajo para listado'!$DE$153:$DG$274,MATCH($A983,'Hoja de Trabajo para listado'!$DE$153:$DE$1048576,0),MATCH((CUADRO!K$5&amp;$E983),'Hoja de Trabajo para listado'!$DE$151:$DG$151,0)),0)+IFERROR(INDEX('Hoja de Trabajo para listado'!$CD$155:$DC$1048576,MATCH($A983,'Hoja de Trabajo para listado'!$CD$155:$CD$1048576,0),MATCH((CUADRO!K$5&amp;$E983),'Hoja de Trabajo para listado'!$CD$151:$DC$151,0)),0)</f>
        <v>0</v>
      </c>
      <c r="L983" s="245">
        <f ca="1">+IFERROR(INDEX('Hoja de Trabajo para listado'!$A$155:$Z$1048576,MATCH($A983,'Hoja de Trabajo para listado'!$A$155:$A$1048576,0),MATCH((CUADRO!L$5&amp;$E983),'Hoja de Trabajo para listado'!$A$151:$Z$151,0)),0)+IFERROR(INDEX('Hoja de Trabajo para listado'!$AB$155:$BA$1048576,MATCH($A983,'Hoja de Trabajo para listado'!$AB$155:$AB$1048576,0),MATCH((CUADRO!L$5&amp;$E983),'Hoja de Trabajo para listado'!$AB$151:$BA$151,0)),0)+IFERROR(INDEX('Hoja de Trabajo para listado'!$BC$155:$CB$1048576,MATCH($A983,'Hoja de Trabajo para listado'!$BC$155:$BC$1048576,0),MATCH((CUADRO!L$5&amp;$E983),'Hoja de Trabajo para listado'!$BC$151:$CB$151,0)),0)+IFERROR(INDEX('Hoja de Trabajo para listado'!$DE$153:$DG$274,MATCH($A983,'Hoja de Trabajo para listado'!$DE$153:$DE$1048576,0),MATCH((CUADRO!L$5&amp;$E983),'Hoja de Trabajo para listado'!$DE$151:$DG$151,0)),0)+IFERROR(INDEX('Hoja de Trabajo para listado'!$CD$155:$DC$1048576,MATCH($A983,'Hoja de Trabajo para listado'!$CD$155:$CD$1048576,0),MATCH((CUADRO!L$5&amp;$E983),'Hoja de Trabajo para listado'!$CD$151:$DC$151,0)),0)</f>
        <v>0</v>
      </c>
      <c r="M983" s="245">
        <f ca="1">+IFERROR(INDEX('Hoja de Trabajo para listado'!$A$155:$Z$1048576,MATCH($A983,'Hoja de Trabajo para listado'!$A$155:$A$1048576,0),MATCH((CUADRO!M$5&amp;$E983),'Hoja de Trabajo para listado'!$A$151:$Z$151,0)),0)+IFERROR(INDEX('Hoja de Trabajo para listado'!$AB$155:$BA$1048576,MATCH($A983,'Hoja de Trabajo para listado'!$AB$155:$AB$1048576,0),MATCH((CUADRO!M$5&amp;$E983),'Hoja de Trabajo para listado'!$AB$151:$BA$151,0)),0)+IFERROR(INDEX('Hoja de Trabajo para listado'!$BC$155:$CB$1048576,MATCH($A983,'Hoja de Trabajo para listado'!$BC$155:$BC$1048576,0),MATCH((CUADRO!M$5&amp;$E983),'Hoja de Trabajo para listado'!$BC$151:$CB$151,0)),0)+IFERROR(INDEX('Hoja de Trabajo para listado'!$DE$153:$DG$274,MATCH($A983,'Hoja de Trabajo para listado'!$DE$153:$DE$1048576,0),MATCH((CUADRO!M$5&amp;$E983),'Hoja de Trabajo para listado'!$DE$151:$DG$151,0)),0)+IFERROR(INDEX('Hoja de Trabajo para listado'!$CD$155:$DC$1048576,MATCH($A983,'Hoja de Trabajo para listado'!$CD$155:$CD$1048576,0),MATCH((CUADRO!M$5&amp;$E983),'Hoja de Trabajo para listado'!$CD$151:$DC$151,0)),0)</f>
        <v>0</v>
      </c>
      <c r="N983" s="243">
        <f ca="1">+IFERROR(INDEX('Hoja de Trabajo para listado'!$A$155:$Z$1048576,MATCH($A983,'Hoja de Trabajo para listado'!$A$155:$A$1048576,0),MATCH((CUADRO!N$5&amp;$E983),'Hoja de Trabajo para listado'!$A$151:$Z$151,0)),0)+IFERROR(INDEX('Hoja de Trabajo para listado'!$AB$155:$BA$1048576,MATCH($A983,'Hoja de Trabajo para listado'!$AB$155:$AB$1048576,0),MATCH((CUADRO!N$5&amp;$E983),'Hoja de Trabajo para listado'!$AB$151:$BA$151,0)),0)+IFERROR(INDEX('Hoja de Trabajo para listado'!$BC$155:$CB$1048576,MATCH($A983,'Hoja de Trabajo para listado'!$BC$155:$BC$1048576,0),MATCH((CUADRO!N$5&amp;$E983),'Hoja de Trabajo para listado'!$BC$151:$CB$151,0)),0)+IFERROR(INDEX('Hoja de Trabajo para listado'!$DE$153:$DG$274,MATCH($A983,'Hoja de Trabajo para listado'!$DE$153:$DE$1048576,0),MATCH((CUADRO!N$5&amp;$E983),'Hoja de Trabajo para listado'!$DE$151:$DG$151,0)),0)+IFERROR(INDEX('Hoja de Trabajo para listado'!$CD$155:$DC$1048576,MATCH($A983,'Hoja de Trabajo para listado'!$CD$155:$CD$1048576,0),MATCH((CUADRO!N$5&amp;$E983),'Hoja de Trabajo para listado'!$CD$151:$DC$151,0)),0)</f>
        <v>0</v>
      </c>
      <c r="O983" s="243">
        <f ca="1">+IFERROR(INDEX('Hoja de Trabajo para listado'!$A$155:$Z$1048576,MATCH($A983,'Hoja de Trabajo para listado'!$A$155:$A$1048576,0),MATCH((CUADRO!O$5&amp;$E983),'Hoja de Trabajo para listado'!$A$151:$Z$151,0)),0)+IFERROR(INDEX('Hoja de Trabajo para listado'!$AB$155:$BA$1048576,MATCH($A983,'Hoja de Trabajo para listado'!$AB$155:$AB$1048576,0),MATCH((CUADRO!O$5&amp;$E983),'Hoja de Trabajo para listado'!$AB$151:$BA$151,0)),0)+IFERROR(INDEX('Hoja de Trabajo para listado'!$BC$155:$CB$1048576,MATCH($A983,'Hoja de Trabajo para listado'!$BC$155:$BC$1048576,0),MATCH((CUADRO!O$5&amp;$E983),'Hoja de Trabajo para listado'!$BC$151:$CB$151,0)),0)+IFERROR(INDEX('Hoja de Trabajo para listado'!$DE$153:$DG$274,MATCH($A983,'Hoja de Trabajo para listado'!$DE$153:$DE$1048576,0),MATCH((CUADRO!O$5&amp;$E983),'Hoja de Trabajo para listado'!$DE$151:$DG$151,0)),0)+IFERROR(INDEX('Hoja de Trabajo para listado'!$CD$155:$DC$1048576,MATCH($A983,'Hoja de Trabajo para listado'!$CD$155:$CD$1048576,0),MATCH((CUADRO!O$5&amp;$E983),'Hoja de Trabajo para listado'!$CD$151:$DC$151,0)),0)</f>
        <v>0</v>
      </c>
      <c r="P983" s="243">
        <f ca="1">+IFERROR(INDEX('Hoja de Trabajo para listado'!$A$155:$Z$1048576,MATCH($A983,'Hoja de Trabajo para listado'!$A$155:$A$1048576,0),MATCH((CUADRO!P$5&amp;$E983),'Hoja de Trabajo para listado'!$A$151:$Z$151,0)),0)+IFERROR(INDEX('Hoja de Trabajo para listado'!$AB$155:$BA$1048576,MATCH($A983,'Hoja de Trabajo para listado'!$AB$155:$AB$1048576,0),MATCH((CUADRO!P$5&amp;$E983),'Hoja de Trabajo para listado'!$AB$151:$BA$151,0)),0)+IFERROR(INDEX('Hoja de Trabajo para listado'!$BC$155:$CB$1048576,MATCH($A983,'Hoja de Trabajo para listado'!$BC$155:$BC$1048576,0),MATCH((CUADRO!P$5&amp;$E983),'Hoja de Trabajo para listado'!$BC$151:$CB$151,0)),0)+IFERROR(INDEX('Hoja de Trabajo para listado'!$DE$153:$DG$274,MATCH($A983,'Hoja de Trabajo para listado'!$DE$153:$DE$1048576,0),MATCH((CUADRO!P$5&amp;$E983),'Hoja de Trabajo para listado'!$DE$151:$DG$151,0)),0)+IFERROR(INDEX('Hoja de Trabajo para listado'!$CD$155:$DC$1048576,MATCH($A983,'Hoja de Trabajo para listado'!$CD$155:$CD$1048576,0),MATCH((CUADRO!P$5&amp;$E983),'Hoja de Trabajo para listado'!$CD$151:$DC$151,0)),0)</f>
        <v>0</v>
      </c>
      <c r="Q983" s="243">
        <f ca="1">+IFERROR(INDEX('Hoja de Trabajo para listado'!$A$155:$Z$1048576,MATCH($A983,'Hoja de Trabajo para listado'!$A$155:$A$1048576,0),MATCH((CUADRO!Q$5&amp;$E983),'Hoja de Trabajo para listado'!$A$151:$Z$151,0)),0)+IFERROR(INDEX('Hoja de Trabajo para listado'!$AB$155:$BA$1048576,MATCH($A983,'Hoja de Trabajo para listado'!$AB$155:$AB$1048576,0),MATCH((CUADRO!Q$5&amp;$E983),'Hoja de Trabajo para listado'!$AB$151:$BA$151,0)),0)+IFERROR(INDEX('Hoja de Trabajo para listado'!$BC$155:$CB$1048576,MATCH($A983,'Hoja de Trabajo para listado'!$BC$155:$BC$1048576,0),MATCH((CUADRO!Q$5&amp;$E983),'Hoja de Trabajo para listado'!$BC$151:$CB$151,0)),0)+IFERROR(INDEX('Hoja de Trabajo para listado'!$DE$153:$DG$274,MATCH($A983,'Hoja de Trabajo para listado'!$DE$153:$DE$1048576,0),MATCH((CUADRO!Q$5&amp;$E983),'Hoja de Trabajo para listado'!$DE$151:$DG$151,0)),0)+IFERROR(INDEX('Hoja de Trabajo para listado'!$CD$155:$DC$1048576,MATCH($A983,'Hoja de Trabajo para listado'!$CD$155:$CD$1048576,0),MATCH((CUADRO!Q$5&amp;$E983),'Hoja de Trabajo para listado'!$CD$151:$DC$151,0)),0)</f>
        <v>0</v>
      </c>
      <c r="R983" s="243">
        <f t="shared" ca="1" si="33"/>
        <v>0</v>
      </c>
      <c r="S983" s="249">
        <f ca="1">+R982+R983</f>
        <v>0</v>
      </c>
      <c r="T983" s="243">
        <f ca="1">+S983</f>
        <v>0</v>
      </c>
      <c r="U983" s="242">
        <f t="shared" si="34"/>
        <v>2</v>
      </c>
      <c r="V983" s="333" t="str">
        <f>+VLOOKUP(A983,bd_lista!$A$3:$E$590,5,FALSE)</f>
        <v>Gobiernos Autonomos Municipales</v>
      </c>
      <c r="W983" s="392"/>
      <c r="X983" s="242">
        <f>+VLOOKUP(A983,[4]Sheet1!$A$13:$D$744,4,FALSE)</f>
        <v>0</v>
      </c>
      <c r="Y983" s="242" t="e">
        <f>+VLOOKUP(X983,bd_lista!$A$3:$C$590,3,FALSE)</f>
        <v>#N/A</v>
      </c>
      <c r="Z983" s="292"/>
      <c r="AA983" s="293"/>
    </row>
    <row r="984" spans="1:27" customFormat="1" ht="15" hidden="1" customHeight="1">
      <c r="A984" s="32">
        <v>1726</v>
      </c>
      <c r="B984" s="387">
        <f>+A984</f>
        <v>1726</v>
      </c>
      <c r="C984" s="247" t="str">
        <f>+VLOOKUP(A984,bd_lista!$A$3:$C$590,3,FALSE)</f>
        <v>Gobierno Autónomo Municipal de Trigal</v>
      </c>
      <c r="D984" s="389" t="str">
        <f>+C984</f>
        <v>Gobierno Autónomo Municipal de Trigal</v>
      </c>
      <c r="E984" s="242" t="s">
        <v>1304</v>
      </c>
      <c r="F984" s="268">
        <f ca="1">+IFERROR(INDEX('Hoja de Trabajo para listado'!$A$155:$Z$1048576,MATCH($A984,'Hoja de Trabajo para listado'!$A$155:$A$1048576,0),MATCH((CUADRO!F$5&amp;$E984),'Hoja de Trabajo para listado'!$A$151:$Z$151,0)),0)+IFERROR(INDEX('Hoja de Trabajo para listado'!$AB$155:$BA$1048576,MATCH($A984,'Hoja de Trabajo para listado'!$AB$155:$AB$1048576,0),MATCH((CUADRO!F$5&amp;$E984),'Hoja de Trabajo para listado'!$AB$151:$BA$151,0)),0)+IFERROR(INDEX('Hoja de Trabajo para listado'!$BC$155:$CB$1048576,MATCH($A984,'Hoja de Trabajo para listado'!$BC$155:$BC$1048576,0),MATCH((CUADRO!F$5&amp;$E984),'Hoja de Trabajo para listado'!$BC$151:$CB$151,0)),0)+IFERROR(INDEX('Hoja de Trabajo para listado'!$DE$153:$DG$274,MATCH($A984,'Hoja de Trabajo para listado'!$DE$153:$DE$1048576,0),MATCH((CUADRO!F$5&amp;$E984),'Hoja de Trabajo para listado'!$DE$151:$DG$151,0)),0)+IFERROR(INDEX('Hoja de Trabajo para listado'!$CD$155:$DC$1048576,MATCH($A984,'Hoja de Trabajo para listado'!$CD$155:$CD$1048576,0),MATCH((CUADRO!F$5&amp;$E984),'Hoja de Trabajo para listado'!$CD$151:$DC$151,0)),0)</f>
        <v>0</v>
      </c>
      <c r="G984" s="268">
        <f ca="1">+IFERROR(INDEX('Hoja de Trabajo para listado'!$A$155:$Z$1048576,MATCH($A984,'Hoja de Trabajo para listado'!$A$155:$A$1048576,0),MATCH((CUADRO!G$5&amp;$E984),'Hoja de Trabajo para listado'!$A$151:$Z$151,0)),0)+IFERROR(INDEX('Hoja de Trabajo para listado'!$AB$155:$BA$1048576,MATCH($A984,'Hoja de Trabajo para listado'!$AB$155:$AB$1048576,0),MATCH((CUADRO!G$5&amp;$E984),'Hoja de Trabajo para listado'!$AB$151:$BA$151,0)),0)+IFERROR(INDEX('Hoja de Trabajo para listado'!$BC$155:$CB$1048576,MATCH($A984,'Hoja de Trabajo para listado'!$BC$155:$BC$1048576,0),MATCH((CUADRO!G$5&amp;$E984),'Hoja de Trabajo para listado'!$BC$151:$CB$151,0)),0)+IFERROR(INDEX('Hoja de Trabajo para listado'!$DE$153:$DG$274,MATCH($A984,'Hoja de Trabajo para listado'!$DE$153:$DE$1048576,0),MATCH((CUADRO!G$5&amp;$E984),'Hoja de Trabajo para listado'!$DE$151:$DG$151,0)),0)+IFERROR(INDEX('Hoja de Trabajo para listado'!$CD$155:$DC$1048576,MATCH($A984,'Hoja de Trabajo para listado'!$CD$155:$CD$1048576,0),MATCH((CUADRO!G$5&amp;$E984),'Hoja de Trabajo para listado'!$CD$151:$DC$151,0)),0)</f>
        <v>0</v>
      </c>
      <c r="H984" s="268">
        <f ca="1">+IFERROR(INDEX('Hoja de Trabajo para listado'!$A$155:$Z$1048576,MATCH($A984,'Hoja de Trabajo para listado'!$A$155:$A$1048576,0),MATCH((CUADRO!H$5&amp;$E984),'Hoja de Trabajo para listado'!$A$151:$Z$151,0)),0)+IFERROR(INDEX('Hoja de Trabajo para listado'!$AB$155:$BA$1048576,MATCH($A984,'Hoja de Trabajo para listado'!$AB$155:$AB$1048576,0),MATCH((CUADRO!H$5&amp;$E984),'Hoja de Trabajo para listado'!$AB$151:$BA$151,0)),0)+IFERROR(INDEX('Hoja de Trabajo para listado'!$BC$155:$CB$1048576,MATCH($A984,'Hoja de Trabajo para listado'!$BC$155:$BC$1048576,0),MATCH((CUADRO!H$5&amp;$E984),'Hoja de Trabajo para listado'!$BC$151:$CB$151,0)),0)+IFERROR(INDEX('Hoja de Trabajo para listado'!$DE$153:$DG$274,MATCH($A984,'Hoja de Trabajo para listado'!$DE$153:$DE$1048576,0),MATCH((CUADRO!H$5&amp;$E984),'Hoja de Trabajo para listado'!$DE$151:$DG$151,0)),0)+IFERROR(INDEX('Hoja de Trabajo para listado'!$CD$155:$DC$1048576,MATCH($A984,'Hoja de Trabajo para listado'!$CD$155:$CD$1048576,0),MATCH((CUADRO!H$5&amp;$E984),'Hoja de Trabajo para listado'!$CD$151:$DC$151,0)),0)</f>
        <v>0</v>
      </c>
      <c r="I984" s="268">
        <f ca="1">+IFERROR(INDEX('Hoja de Trabajo para listado'!$A$155:$Z$1048576,MATCH($A984,'Hoja de Trabajo para listado'!$A$155:$A$1048576,0),MATCH((CUADRO!I$5&amp;$E984),'Hoja de Trabajo para listado'!$A$151:$Z$151,0)),0)+IFERROR(INDEX('Hoja de Trabajo para listado'!$AB$155:$BA$1048576,MATCH($A984,'Hoja de Trabajo para listado'!$AB$155:$AB$1048576,0),MATCH((CUADRO!I$5&amp;$E984),'Hoja de Trabajo para listado'!$AB$151:$BA$151,0)),0)+IFERROR(INDEX('Hoja de Trabajo para listado'!$BC$155:$CB$1048576,MATCH($A984,'Hoja de Trabajo para listado'!$BC$155:$BC$1048576,0),MATCH((CUADRO!I$5&amp;$E984),'Hoja de Trabajo para listado'!$BC$151:$CB$151,0)),0)+IFERROR(INDEX('Hoja de Trabajo para listado'!$DE$153:$DG$274,MATCH($A984,'Hoja de Trabajo para listado'!$DE$153:$DE$1048576,0),MATCH((CUADRO!I$5&amp;$E984),'Hoja de Trabajo para listado'!$DE$151:$DG$151,0)),0)+IFERROR(INDEX('Hoja de Trabajo para listado'!$CD$155:$DC$1048576,MATCH($A984,'Hoja de Trabajo para listado'!$CD$155:$CD$1048576,0),MATCH((CUADRO!I$5&amp;$E984),'Hoja de Trabajo para listado'!$CD$151:$DC$151,0)),0)</f>
        <v>0</v>
      </c>
      <c r="J984" s="268">
        <f ca="1">+IFERROR(INDEX('Hoja de Trabajo para listado'!$A$155:$Z$1048576,MATCH($A984,'Hoja de Trabajo para listado'!$A$155:$A$1048576,0),MATCH((CUADRO!J$5&amp;$E984),'Hoja de Trabajo para listado'!$A$151:$Z$151,0)),0)+IFERROR(INDEX('Hoja de Trabajo para listado'!$AB$155:$BA$1048576,MATCH($A984,'Hoja de Trabajo para listado'!$AB$155:$AB$1048576,0),MATCH((CUADRO!J$5&amp;$E984),'Hoja de Trabajo para listado'!$AB$151:$BA$151,0)),0)+IFERROR(INDEX('Hoja de Trabajo para listado'!$BC$155:$CB$1048576,MATCH($A984,'Hoja de Trabajo para listado'!$BC$155:$BC$1048576,0),MATCH((CUADRO!J$5&amp;$E984),'Hoja de Trabajo para listado'!$BC$151:$CB$151,0)),0)+IFERROR(INDEX('Hoja de Trabajo para listado'!$DE$153:$DG$274,MATCH($A984,'Hoja de Trabajo para listado'!$DE$153:$DE$1048576,0),MATCH((CUADRO!J$5&amp;$E984),'Hoja de Trabajo para listado'!$DE$151:$DG$151,0)),0)+IFERROR(INDEX('Hoja de Trabajo para listado'!$CD$155:$DC$1048576,MATCH($A984,'Hoja de Trabajo para listado'!$CD$155:$CD$1048576,0),MATCH((CUADRO!J$5&amp;$E984),'Hoja de Trabajo para listado'!$CD$151:$DC$151,0)),0)</f>
        <v>0</v>
      </c>
      <c r="K984" s="268">
        <f ca="1">+IFERROR(INDEX('Hoja de Trabajo para listado'!$A$155:$Z$1048576,MATCH($A984,'Hoja de Trabajo para listado'!$A$155:$A$1048576,0),MATCH((CUADRO!K$5&amp;$E984),'Hoja de Trabajo para listado'!$A$151:$Z$151,0)),0)+IFERROR(INDEX('Hoja de Trabajo para listado'!$AB$155:$BA$1048576,MATCH($A984,'Hoja de Trabajo para listado'!$AB$155:$AB$1048576,0),MATCH((CUADRO!K$5&amp;$E984),'Hoja de Trabajo para listado'!$AB$151:$BA$151,0)),0)+IFERROR(INDEX('Hoja de Trabajo para listado'!$BC$155:$CB$1048576,MATCH($A984,'Hoja de Trabajo para listado'!$BC$155:$BC$1048576,0),MATCH((CUADRO!K$5&amp;$E984),'Hoja de Trabajo para listado'!$BC$151:$CB$151,0)),0)+IFERROR(INDEX('Hoja de Trabajo para listado'!$DE$153:$DG$274,MATCH($A984,'Hoja de Trabajo para listado'!$DE$153:$DE$1048576,0),MATCH((CUADRO!K$5&amp;$E984),'Hoja de Trabajo para listado'!$DE$151:$DG$151,0)),0)+IFERROR(INDEX('Hoja de Trabajo para listado'!$CD$155:$DC$1048576,MATCH($A984,'Hoja de Trabajo para listado'!$CD$155:$CD$1048576,0),MATCH((CUADRO!K$5&amp;$E984),'Hoja de Trabajo para listado'!$CD$151:$DC$151,0)),0)</f>
        <v>0</v>
      </c>
      <c r="L984" s="243">
        <f ca="1">+IFERROR(INDEX('Hoja de Trabajo para listado'!$A$155:$Z$1048576,MATCH($A984,'Hoja de Trabajo para listado'!$A$155:$A$1048576,0),MATCH((CUADRO!L$5&amp;$E984),'Hoja de Trabajo para listado'!$A$151:$Z$151,0)),0)+IFERROR(INDEX('Hoja de Trabajo para listado'!$AB$155:$BA$1048576,MATCH($A984,'Hoja de Trabajo para listado'!$AB$155:$AB$1048576,0),MATCH((CUADRO!L$5&amp;$E984),'Hoja de Trabajo para listado'!$AB$151:$BA$151,0)),0)+IFERROR(INDEX('Hoja de Trabajo para listado'!$BC$155:$CB$1048576,MATCH($A984,'Hoja de Trabajo para listado'!$BC$155:$BC$1048576,0),MATCH((CUADRO!L$5&amp;$E984),'Hoja de Trabajo para listado'!$BC$151:$CB$151,0)),0)+IFERROR(INDEX('Hoja de Trabajo para listado'!$DE$153:$DG$274,MATCH($A984,'Hoja de Trabajo para listado'!$DE$153:$DE$1048576,0),MATCH((CUADRO!L$5&amp;$E984),'Hoja de Trabajo para listado'!$DE$151:$DG$151,0)),0)+IFERROR(INDEX('Hoja de Trabajo para listado'!$CD$155:$DC$1048576,MATCH($A984,'Hoja de Trabajo para listado'!$CD$155:$CD$1048576,0),MATCH((CUADRO!L$5&amp;$E984),'Hoja de Trabajo para listado'!$CD$151:$DC$151,0)),0)</f>
        <v>0</v>
      </c>
      <c r="M984" s="243">
        <f ca="1">+IFERROR(INDEX('Hoja de Trabajo para listado'!$A$155:$Z$1048576,MATCH($A984,'Hoja de Trabajo para listado'!$A$155:$A$1048576,0),MATCH((CUADRO!M$5&amp;$E984),'Hoja de Trabajo para listado'!$A$151:$Z$151,0)),0)+IFERROR(INDEX('Hoja de Trabajo para listado'!$AB$155:$BA$1048576,MATCH($A984,'Hoja de Trabajo para listado'!$AB$155:$AB$1048576,0),MATCH((CUADRO!M$5&amp;$E984),'Hoja de Trabajo para listado'!$AB$151:$BA$151,0)),0)+IFERROR(INDEX('Hoja de Trabajo para listado'!$BC$155:$CB$1048576,MATCH($A984,'Hoja de Trabajo para listado'!$BC$155:$BC$1048576,0),MATCH((CUADRO!M$5&amp;$E984),'Hoja de Trabajo para listado'!$BC$151:$CB$151,0)),0)+IFERROR(INDEX('Hoja de Trabajo para listado'!$DE$153:$DG$274,MATCH($A984,'Hoja de Trabajo para listado'!$DE$153:$DE$1048576,0),MATCH((CUADRO!M$5&amp;$E984),'Hoja de Trabajo para listado'!$DE$151:$DG$151,0)),0)+IFERROR(INDEX('Hoja de Trabajo para listado'!$CD$155:$DC$1048576,MATCH($A984,'Hoja de Trabajo para listado'!$CD$155:$CD$1048576,0),MATCH((CUADRO!M$5&amp;$E984),'Hoja de Trabajo para listado'!$CD$151:$DC$151,0)),0)</f>
        <v>0</v>
      </c>
      <c r="N984" s="243">
        <f ca="1">+IFERROR(INDEX('Hoja de Trabajo para listado'!$A$155:$Z$1048576,MATCH($A984,'Hoja de Trabajo para listado'!$A$155:$A$1048576,0),MATCH((CUADRO!N$5&amp;$E984),'Hoja de Trabajo para listado'!$A$151:$Z$151,0)),0)+IFERROR(INDEX('Hoja de Trabajo para listado'!$AB$155:$BA$1048576,MATCH($A984,'Hoja de Trabajo para listado'!$AB$155:$AB$1048576,0),MATCH((CUADRO!N$5&amp;$E984),'Hoja de Trabajo para listado'!$AB$151:$BA$151,0)),0)+IFERROR(INDEX('Hoja de Trabajo para listado'!$BC$155:$CB$1048576,MATCH($A984,'Hoja de Trabajo para listado'!$BC$155:$BC$1048576,0),MATCH((CUADRO!N$5&amp;$E984),'Hoja de Trabajo para listado'!$BC$151:$CB$151,0)),0)+IFERROR(INDEX('Hoja de Trabajo para listado'!$DE$153:$DG$274,MATCH($A984,'Hoja de Trabajo para listado'!$DE$153:$DE$1048576,0),MATCH((CUADRO!N$5&amp;$E984),'Hoja de Trabajo para listado'!$DE$151:$DG$151,0)),0)+IFERROR(INDEX('Hoja de Trabajo para listado'!$CD$155:$DC$1048576,MATCH($A984,'Hoja de Trabajo para listado'!$CD$155:$CD$1048576,0),MATCH((CUADRO!N$5&amp;$E984),'Hoja de Trabajo para listado'!$CD$151:$DC$151,0)),0)</f>
        <v>0</v>
      </c>
      <c r="O984" s="243">
        <f ca="1">+IFERROR(INDEX('Hoja de Trabajo para listado'!$A$155:$Z$1048576,MATCH($A984,'Hoja de Trabajo para listado'!$A$155:$A$1048576,0),MATCH((CUADRO!O$5&amp;$E984),'Hoja de Trabajo para listado'!$A$151:$Z$151,0)),0)+IFERROR(INDEX('Hoja de Trabajo para listado'!$AB$155:$BA$1048576,MATCH($A984,'Hoja de Trabajo para listado'!$AB$155:$AB$1048576,0),MATCH((CUADRO!O$5&amp;$E984),'Hoja de Trabajo para listado'!$AB$151:$BA$151,0)),0)+IFERROR(INDEX('Hoja de Trabajo para listado'!$BC$155:$CB$1048576,MATCH($A984,'Hoja de Trabajo para listado'!$BC$155:$BC$1048576,0),MATCH((CUADRO!O$5&amp;$E984),'Hoja de Trabajo para listado'!$BC$151:$CB$151,0)),0)+IFERROR(INDEX('Hoja de Trabajo para listado'!$DE$153:$DG$274,MATCH($A984,'Hoja de Trabajo para listado'!$DE$153:$DE$1048576,0),MATCH((CUADRO!O$5&amp;$E984),'Hoja de Trabajo para listado'!$DE$151:$DG$151,0)),0)+IFERROR(INDEX('Hoja de Trabajo para listado'!$CD$155:$DC$1048576,MATCH($A984,'Hoja de Trabajo para listado'!$CD$155:$CD$1048576,0),MATCH((CUADRO!O$5&amp;$E984),'Hoja de Trabajo para listado'!$CD$151:$DC$151,0)),0)</f>
        <v>0</v>
      </c>
      <c r="P984" s="243">
        <f ca="1">+IFERROR(INDEX('Hoja de Trabajo para listado'!$A$155:$Z$1048576,MATCH($A984,'Hoja de Trabajo para listado'!$A$155:$A$1048576,0),MATCH((CUADRO!P$5&amp;$E984),'Hoja de Trabajo para listado'!$A$151:$Z$151,0)),0)+IFERROR(INDEX('Hoja de Trabajo para listado'!$AB$155:$BA$1048576,MATCH($A984,'Hoja de Trabajo para listado'!$AB$155:$AB$1048576,0),MATCH((CUADRO!P$5&amp;$E984),'Hoja de Trabajo para listado'!$AB$151:$BA$151,0)),0)+IFERROR(INDEX('Hoja de Trabajo para listado'!$BC$155:$CB$1048576,MATCH($A984,'Hoja de Trabajo para listado'!$BC$155:$BC$1048576,0),MATCH((CUADRO!P$5&amp;$E984),'Hoja de Trabajo para listado'!$BC$151:$CB$151,0)),0)+IFERROR(INDEX('Hoja de Trabajo para listado'!$DE$153:$DG$274,MATCH($A984,'Hoja de Trabajo para listado'!$DE$153:$DE$1048576,0),MATCH((CUADRO!P$5&amp;$E984),'Hoja de Trabajo para listado'!$DE$151:$DG$151,0)),0)+IFERROR(INDEX('Hoja de Trabajo para listado'!$CD$155:$DC$1048576,MATCH($A984,'Hoja de Trabajo para listado'!$CD$155:$CD$1048576,0),MATCH((CUADRO!P$5&amp;$E984),'Hoja de Trabajo para listado'!$CD$151:$DC$151,0)),0)</f>
        <v>0</v>
      </c>
      <c r="Q984" s="243">
        <f ca="1">+IFERROR(INDEX('Hoja de Trabajo para listado'!$A$155:$Z$1048576,MATCH($A984,'Hoja de Trabajo para listado'!$A$155:$A$1048576,0),MATCH((CUADRO!Q$5&amp;$E984),'Hoja de Trabajo para listado'!$A$151:$Z$151,0)),0)+IFERROR(INDEX('Hoja de Trabajo para listado'!$AB$155:$BA$1048576,MATCH($A984,'Hoja de Trabajo para listado'!$AB$155:$AB$1048576,0),MATCH((CUADRO!Q$5&amp;$E984),'Hoja de Trabajo para listado'!$AB$151:$BA$151,0)),0)+IFERROR(INDEX('Hoja de Trabajo para listado'!$BC$155:$CB$1048576,MATCH($A984,'Hoja de Trabajo para listado'!$BC$155:$BC$1048576,0),MATCH((CUADRO!Q$5&amp;$E984),'Hoja de Trabajo para listado'!$BC$151:$CB$151,0)),0)+IFERROR(INDEX('Hoja de Trabajo para listado'!$DE$153:$DG$274,MATCH($A984,'Hoja de Trabajo para listado'!$DE$153:$DE$1048576,0),MATCH((CUADRO!Q$5&amp;$E984),'Hoja de Trabajo para listado'!$DE$151:$DG$151,0)),0)+IFERROR(INDEX('Hoja de Trabajo para listado'!$CD$155:$DC$1048576,MATCH($A984,'Hoja de Trabajo para listado'!$CD$155:$CD$1048576,0),MATCH((CUADRO!Q$5&amp;$E984),'Hoja de Trabajo para listado'!$CD$151:$DC$151,0)),0)</f>
        <v>0</v>
      </c>
      <c r="R984" s="268">
        <f t="shared" ca="1" si="33"/>
        <v>0</v>
      </c>
      <c r="S984" s="270"/>
      <c r="T984" s="243">
        <f ca="1">+T985</f>
        <v>0</v>
      </c>
      <c r="U984" s="242">
        <f t="shared" si="34"/>
        <v>1</v>
      </c>
      <c r="V984" s="333" t="str">
        <f>+VLOOKUP(A984,bd_lista!$A$3:$E$590,5,FALSE)</f>
        <v>Gobiernos Autonomos Municipales</v>
      </c>
      <c r="W984" s="391" t="str">
        <f>+V984</f>
        <v>Gobiernos Autonomos Municipales</v>
      </c>
      <c r="X984" s="242">
        <f>+VLOOKUP(A984,[4]Sheet1!$A$13:$D$744,4,FALSE)</f>
        <v>0</v>
      </c>
      <c r="Y984" s="242" t="e">
        <f>+VLOOKUP(X984,bd_lista!$A$3:$C$590,3,FALSE)</f>
        <v>#N/A</v>
      </c>
      <c r="Z984" s="294">
        <f>+X984</f>
        <v>0</v>
      </c>
      <c r="AA984" s="295" t="e">
        <f>+Y984</f>
        <v>#N/A</v>
      </c>
    </row>
    <row r="985" spans="1:27" customFormat="1" ht="15" hidden="1" customHeight="1">
      <c r="A985" s="32">
        <v>1726</v>
      </c>
      <c r="B985" s="388"/>
      <c r="C985" s="247" t="str">
        <f>+VLOOKUP(A985,bd_lista!$A$3:$C$590,3,FALSE)</f>
        <v>Gobierno Autónomo Municipal de Trigal</v>
      </c>
      <c r="D985" s="390"/>
      <c r="E985" s="244" t="s">
        <v>1305</v>
      </c>
      <c r="F985" s="245">
        <f ca="1">+IFERROR(INDEX('Hoja de Trabajo para listado'!$A$155:$Z$1048576,MATCH($A985,'Hoja de Trabajo para listado'!$A$155:$A$1048576,0),MATCH((CUADRO!F$5&amp;$E985),'Hoja de Trabajo para listado'!$A$151:$Z$151,0)),0)+IFERROR(INDEX('Hoja de Trabajo para listado'!$AB$155:$BA$1048576,MATCH($A985,'Hoja de Trabajo para listado'!$AB$155:$AB$1048576,0),MATCH((CUADRO!F$5&amp;$E985),'Hoja de Trabajo para listado'!$AB$151:$BA$151,0)),0)+IFERROR(INDEX('Hoja de Trabajo para listado'!$BC$155:$CB$1048576,MATCH($A985,'Hoja de Trabajo para listado'!$BC$155:$BC$1048576,0),MATCH((CUADRO!F$5&amp;$E985),'Hoja de Trabajo para listado'!$BC$151:$CB$151,0)),0)+IFERROR(INDEX('Hoja de Trabajo para listado'!$DE$153:$DG$274,MATCH($A985,'Hoja de Trabajo para listado'!$DE$153:$DE$1048576,0),MATCH((CUADRO!F$5&amp;$E985),'Hoja de Trabajo para listado'!$DE$151:$DG$151,0)),0)+IFERROR(INDEX('Hoja de Trabajo para listado'!$CD$155:$DC$1048576,MATCH($A985,'Hoja de Trabajo para listado'!$CD$155:$CD$1048576,0),MATCH((CUADRO!F$5&amp;$E985),'Hoja de Trabajo para listado'!$CD$151:$DC$151,0)),0)</f>
        <v>0</v>
      </c>
      <c r="G985" s="245">
        <f ca="1">+IFERROR(INDEX('Hoja de Trabajo para listado'!$A$155:$Z$1048576,MATCH($A985,'Hoja de Trabajo para listado'!$A$155:$A$1048576,0),MATCH((CUADRO!G$5&amp;$E985),'Hoja de Trabajo para listado'!$A$151:$Z$151,0)),0)+IFERROR(INDEX('Hoja de Trabajo para listado'!$AB$155:$BA$1048576,MATCH($A985,'Hoja de Trabajo para listado'!$AB$155:$AB$1048576,0),MATCH((CUADRO!G$5&amp;$E985),'Hoja de Trabajo para listado'!$AB$151:$BA$151,0)),0)+IFERROR(INDEX('Hoja de Trabajo para listado'!$BC$155:$CB$1048576,MATCH($A985,'Hoja de Trabajo para listado'!$BC$155:$BC$1048576,0),MATCH((CUADRO!G$5&amp;$E985),'Hoja de Trabajo para listado'!$BC$151:$CB$151,0)),0)+IFERROR(INDEX('Hoja de Trabajo para listado'!$DE$153:$DG$274,MATCH($A985,'Hoja de Trabajo para listado'!$DE$153:$DE$1048576,0),MATCH((CUADRO!G$5&amp;$E985),'Hoja de Trabajo para listado'!$DE$151:$DG$151,0)),0)+IFERROR(INDEX('Hoja de Trabajo para listado'!$CD$155:$DC$1048576,MATCH($A985,'Hoja de Trabajo para listado'!$CD$155:$CD$1048576,0),MATCH((CUADRO!G$5&amp;$E985),'Hoja de Trabajo para listado'!$CD$151:$DC$151,0)),0)</f>
        <v>0</v>
      </c>
      <c r="H985" s="245">
        <f ca="1">+IFERROR(INDEX('Hoja de Trabajo para listado'!$A$155:$Z$1048576,MATCH($A985,'Hoja de Trabajo para listado'!$A$155:$A$1048576,0),MATCH((CUADRO!H$5&amp;$E985),'Hoja de Trabajo para listado'!$A$151:$Z$151,0)),0)+IFERROR(INDEX('Hoja de Trabajo para listado'!$AB$155:$BA$1048576,MATCH($A985,'Hoja de Trabajo para listado'!$AB$155:$AB$1048576,0),MATCH((CUADRO!H$5&amp;$E985),'Hoja de Trabajo para listado'!$AB$151:$BA$151,0)),0)+IFERROR(INDEX('Hoja de Trabajo para listado'!$BC$155:$CB$1048576,MATCH($A985,'Hoja de Trabajo para listado'!$BC$155:$BC$1048576,0),MATCH((CUADRO!H$5&amp;$E985),'Hoja de Trabajo para listado'!$BC$151:$CB$151,0)),0)+IFERROR(INDEX('Hoja de Trabajo para listado'!$DE$153:$DG$274,MATCH($A985,'Hoja de Trabajo para listado'!$DE$153:$DE$1048576,0),MATCH((CUADRO!H$5&amp;$E985),'Hoja de Trabajo para listado'!$DE$151:$DG$151,0)),0)+IFERROR(INDEX('Hoja de Trabajo para listado'!$CD$155:$DC$1048576,MATCH($A985,'Hoja de Trabajo para listado'!$CD$155:$CD$1048576,0),MATCH((CUADRO!H$5&amp;$E985),'Hoja de Trabajo para listado'!$CD$151:$DC$151,0)),0)</f>
        <v>0</v>
      </c>
      <c r="I985" s="245">
        <f ca="1">+IFERROR(INDEX('Hoja de Trabajo para listado'!$A$155:$Z$1048576,MATCH($A985,'Hoja de Trabajo para listado'!$A$155:$A$1048576,0),MATCH((CUADRO!I$5&amp;$E985),'Hoja de Trabajo para listado'!$A$151:$Z$151,0)),0)+IFERROR(INDEX('Hoja de Trabajo para listado'!$AB$155:$BA$1048576,MATCH($A985,'Hoja de Trabajo para listado'!$AB$155:$AB$1048576,0),MATCH((CUADRO!I$5&amp;$E985),'Hoja de Trabajo para listado'!$AB$151:$BA$151,0)),0)+IFERROR(INDEX('Hoja de Trabajo para listado'!$BC$155:$CB$1048576,MATCH($A985,'Hoja de Trabajo para listado'!$BC$155:$BC$1048576,0),MATCH((CUADRO!I$5&amp;$E985),'Hoja de Trabajo para listado'!$BC$151:$CB$151,0)),0)+IFERROR(INDEX('Hoja de Trabajo para listado'!$DE$153:$DG$274,MATCH($A985,'Hoja de Trabajo para listado'!$DE$153:$DE$1048576,0),MATCH((CUADRO!I$5&amp;$E985),'Hoja de Trabajo para listado'!$DE$151:$DG$151,0)),0)+IFERROR(INDEX('Hoja de Trabajo para listado'!$CD$155:$DC$1048576,MATCH($A985,'Hoja de Trabajo para listado'!$CD$155:$CD$1048576,0),MATCH((CUADRO!I$5&amp;$E985),'Hoja de Trabajo para listado'!$CD$151:$DC$151,0)),0)</f>
        <v>0</v>
      </c>
      <c r="J985" s="245">
        <f ca="1">+IFERROR(INDEX('Hoja de Trabajo para listado'!$A$155:$Z$1048576,MATCH($A985,'Hoja de Trabajo para listado'!$A$155:$A$1048576,0),MATCH((CUADRO!J$5&amp;$E985),'Hoja de Trabajo para listado'!$A$151:$Z$151,0)),0)+IFERROR(INDEX('Hoja de Trabajo para listado'!$AB$155:$BA$1048576,MATCH($A985,'Hoja de Trabajo para listado'!$AB$155:$AB$1048576,0),MATCH((CUADRO!J$5&amp;$E985),'Hoja de Trabajo para listado'!$AB$151:$BA$151,0)),0)+IFERROR(INDEX('Hoja de Trabajo para listado'!$BC$155:$CB$1048576,MATCH($A985,'Hoja de Trabajo para listado'!$BC$155:$BC$1048576,0),MATCH((CUADRO!J$5&amp;$E985),'Hoja de Trabajo para listado'!$BC$151:$CB$151,0)),0)+IFERROR(INDEX('Hoja de Trabajo para listado'!$DE$153:$DG$274,MATCH($A985,'Hoja de Trabajo para listado'!$DE$153:$DE$1048576,0),MATCH((CUADRO!J$5&amp;$E985),'Hoja de Trabajo para listado'!$DE$151:$DG$151,0)),0)+IFERROR(INDEX('Hoja de Trabajo para listado'!$CD$155:$DC$1048576,MATCH($A985,'Hoja de Trabajo para listado'!$CD$155:$CD$1048576,0),MATCH((CUADRO!J$5&amp;$E985),'Hoja de Trabajo para listado'!$CD$151:$DC$151,0)),0)</f>
        <v>0</v>
      </c>
      <c r="K985" s="245">
        <f ca="1">+IFERROR(INDEX('Hoja de Trabajo para listado'!$A$155:$Z$1048576,MATCH($A985,'Hoja de Trabajo para listado'!$A$155:$A$1048576,0),MATCH((CUADRO!K$5&amp;$E985),'Hoja de Trabajo para listado'!$A$151:$Z$151,0)),0)+IFERROR(INDEX('Hoja de Trabajo para listado'!$AB$155:$BA$1048576,MATCH($A985,'Hoja de Trabajo para listado'!$AB$155:$AB$1048576,0),MATCH((CUADRO!K$5&amp;$E985),'Hoja de Trabajo para listado'!$AB$151:$BA$151,0)),0)+IFERROR(INDEX('Hoja de Trabajo para listado'!$BC$155:$CB$1048576,MATCH($A985,'Hoja de Trabajo para listado'!$BC$155:$BC$1048576,0),MATCH((CUADRO!K$5&amp;$E985),'Hoja de Trabajo para listado'!$BC$151:$CB$151,0)),0)+IFERROR(INDEX('Hoja de Trabajo para listado'!$DE$153:$DG$274,MATCH($A985,'Hoja de Trabajo para listado'!$DE$153:$DE$1048576,0),MATCH((CUADRO!K$5&amp;$E985),'Hoja de Trabajo para listado'!$DE$151:$DG$151,0)),0)+IFERROR(INDEX('Hoja de Trabajo para listado'!$CD$155:$DC$1048576,MATCH($A985,'Hoja de Trabajo para listado'!$CD$155:$CD$1048576,0),MATCH((CUADRO!K$5&amp;$E985),'Hoja de Trabajo para listado'!$CD$151:$DC$151,0)),0)</f>
        <v>0</v>
      </c>
      <c r="L985" s="245">
        <f ca="1">+IFERROR(INDEX('Hoja de Trabajo para listado'!$A$155:$Z$1048576,MATCH($A985,'Hoja de Trabajo para listado'!$A$155:$A$1048576,0),MATCH((CUADRO!L$5&amp;$E985),'Hoja de Trabajo para listado'!$A$151:$Z$151,0)),0)+IFERROR(INDEX('Hoja de Trabajo para listado'!$AB$155:$BA$1048576,MATCH($A985,'Hoja de Trabajo para listado'!$AB$155:$AB$1048576,0),MATCH((CUADRO!L$5&amp;$E985),'Hoja de Trabajo para listado'!$AB$151:$BA$151,0)),0)+IFERROR(INDEX('Hoja de Trabajo para listado'!$BC$155:$CB$1048576,MATCH($A985,'Hoja de Trabajo para listado'!$BC$155:$BC$1048576,0),MATCH((CUADRO!L$5&amp;$E985),'Hoja de Trabajo para listado'!$BC$151:$CB$151,0)),0)+IFERROR(INDEX('Hoja de Trabajo para listado'!$DE$153:$DG$274,MATCH($A985,'Hoja de Trabajo para listado'!$DE$153:$DE$1048576,0),MATCH((CUADRO!L$5&amp;$E985),'Hoja de Trabajo para listado'!$DE$151:$DG$151,0)),0)+IFERROR(INDEX('Hoja de Trabajo para listado'!$CD$155:$DC$1048576,MATCH($A985,'Hoja de Trabajo para listado'!$CD$155:$CD$1048576,0),MATCH((CUADRO!L$5&amp;$E985),'Hoja de Trabajo para listado'!$CD$151:$DC$151,0)),0)</f>
        <v>0</v>
      </c>
      <c r="M985" s="245">
        <f ca="1">+IFERROR(INDEX('Hoja de Trabajo para listado'!$A$155:$Z$1048576,MATCH($A985,'Hoja de Trabajo para listado'!$A$155:$A$1048576,0),MATCH((CUADRO!M$5&amp;$E985),'Hoja de Trabajo para listado'!$A$151:$Z$151,0)),0)+IFERROR(INDEX('Hoja de Trabajo para listado'!$AB$155:$BA$1048576,MATCH($A985,'Hoja de Trabajo para listado'!$AB$155:$AB$1048576,0),MATCH((CUADRO!M$5&amp;$E985),'Hoja de Trabajo para listado'!$AB$151:$BA$151,0)),0)+IFERROR(INDEX('Hoja de Trabajo para listado'!$BC$155:$CB$1048576,MATCH($A985,'Hoja de Trabajo para listado'!$BC$155:$BC$1048576,0),MATCH((CUADRO!M$5&amp;$E985),'Hoja de Trabajo para listado'!$BC$151:$CB$151,0)),0)+IFERROR(INDEX('Hoja de Trabajo para listado'!$DE$153:$DG$274,MATCH($A985,'Hoja de Trabajo para listado'!$DE$153:$DE$1048576,0),MATCH((CUADRO!M$5&amp;$E985),'Hoja de Trabajo para listado'!$DE$151:$DG$151,0)),0)+IFERROR(INDEX('Hoja de Trabajo para listado'!$CD$155:$DC$1048576,MATCH($A985,'Hoja de Trabajo para listado'!$CD$155:$CD$1048576,0),MATCH((CUADRO!M$5&amp;$E985),'Hoja de Trabajo para listado'!$CD$151:$DC$151,0)),0)</f>
        <v>0</v>
      </c>
      <c r="N985" s="245">
        <f ca="1">+IFERROR(INDEX('Hoja de Trabajo para listado'!$A$155:$Z$1048576,MATCH($A985,'Hoja de Trabajo para listado'!$A$155:$A$1048576,0),MATCH((CUADRO!N$5&amp;$E985),'Hoja de Trabajo para listado'!$A$151:$Z$151,0)),0)+IFERROR(INDEX('Hoja de Trabajo para listado'!$AB$155:$BA$1048576,MATCH($A985,'Hoja de Trabajo para listado'!$AB$155:$AB$1048576,0),MATCH((CUADRO!N$5&amp;$E985),'Hoja de Trabajo para listado'!$AB$151:$BA$151,0)),0)+IFERROR(INDEX('Hoja de Trabajo para listado'!$BC$155:$CB$1048576,MATCH($A985,'Hoja de Trabajo para listado'!$BC$155:$BC$1048576,0),MATCH((CUADRO!N$5&amp;$E985),'Hoja de Trabajo para listado'!$BC$151:$CB$151,0)),0)+IFERROR(INDEX('Hoja de Trabajo para listado'!$DE$153:$DG$274,MATCH($A985,'Hoja de Trabajo para listado'!$DE$153:$DE$1048576,0),MATCH((CUADRO!N$5&amp;$E985),'Hoja de Trabajo para listado'!$DE$151:$DG$151,0)),0)+IFERROR(INDEX('Hoja de Trabajo para listado'!$CD$155:$DC$1048576,MATCH($A985,'Hoja de Trabajo para listado'!$CD$155:$CD$1048576,0),MATCH((CUADRO!N$5&amp;$E985),'Hoja de Trabajo para listado'!$CD$151:$DC$151,0)),0)</f>
        <v>0</v>
      </c>
      <c r="O985" s="245">
        <f ca="1">+IFERROR(INDEX('Hoja de Trabajo para listado'!$A$155:$Z$1048576,MATCH($A985,'Hoja de Trabajo para listado'!$A$155:$A$1048576,0),MATCH((CUADRO!O$5&amp;$E985),'Hoja de Trabajo para listado'!$A$151:$Z$151,0)),0)+IFERROR(INDEX('Hoja de Trabajo para listado'!$AB$155:$BA$1048576,MATCH($A985,'Hoja de Trabajo para listado'!$AB$155:$AB$1048576,0),MATCH((CUADRO!O$5&amp;$E985),'Hoja de Trabajo para listado'!$AB$151:$BA$151,0)),0)+IFERROR(INDEX('Hoja de Trabajo para listado'!$BC$155:$CB$1048576,MATCH($A985,'Hoja de Trabajo para listado'!$BC$155:$BC$1048576,0),MATCH((CUADRO!O$5&amp;$E985),'Hoja de Trabajo para listado'!$BC$151:$CB$151,0)),0)+IFERROR(INDEX('Hoja de Trabajo para listado'!$DE$153:$DG$274,MATCH($A985,'Hoja de Trabajo para listado'!$DE$153:$DE$1048576,0),MATCH((CUADRO!O$5&amp;$E985),'Hoja de Trabajo para listado'!$DE$151:$DG$151,0)),0)+IFERROR(INDEX('Hoja de Trabajo para listado'!$CD$155:$DC$1048576,MATCH($A985,'Hoja de Trabajo para listado'!$CD$155:$CD$1048576,0),MATCH((CUADRO!O$5&amp;$E985),'Hoja de Trabajo para listado'!$CD$151:$DC$151,0)),0)</f>
        <v>0</v>
      </c>
      <c r="P985" s="245">
        <f ca="1">+IFERROR(INDEX('Hoja de Trabajo para listado'!$A$155:$Z$1048576,MATCH($A985,'Hoja de Trabajo para listado'!$A$155:$A$1048576,0),MATCH((CUADRO!P$5&amp;$E985),'Hoja de Trabajo para listado'!$A$151:$Z$151,0)),0)+IFERROR(INDEX('Hoja de Trabajo para listado'!$AB$155:$BA$1048576,MATCH($A985,'Hoja de Trabajo para listado'!$AB$155:$AB$1048576,0),MATCH((CUADRO!P$5&amp;$E985),'Hoja de Trabajo para listado'!$AB$151:$BA$151,0)),0)+IFERROR(INDEX('Hoja de Trabajo para listado'!$BC$155:$CB$1048576,MATCH($A985,'Hoja de Trabajo para listado'!$BC$155:$BC$1048576,0),MATCH((CUADRO!P$5&amp;$E985),'Hoja de Trabajo para listado'!$BC$151:$CB$151,0)),0)+IFERROR(INDEX('Hoja de Trabajo para listado'!$DE$153:$DG$274,MATCH($A985,'Hoja de Trabajo para listado'!$DE$153:$DE$1048576,0),MATCH((CUADRO!P$5&amp;$E985),'Hoja de Trabajo para listado'!$DE$151:$DG$151,0)),0)+IFERROR(INDEX('Hoja de Trabajo para listado'!$CD$155:$DC$1048576,MATCH($A985,'Hoja de Trabajo para listado'!$CD$155:$CD$1048576,0),MATCH((CUADRO!P$5&amp;$E985),'Hoja de Trabajo para listado'!$CD$151:$DC$151,0)),0)</f>
        <v>0</v>
      </c>
      <c r="Q985" s="245">
        <f ca="1">+IFERROR(INDEX('Hoja de Trabajo para listado'!$A$155:$Z$1048576,MATCH($A985,'Hoja de Trabajo para listado'!$A$155:$A$1048576,0),MATCH((CUADRO!Q$5&amp;$E985),'Hoja de Trabajo para listado'!$A$151:$Z$151,0)),0)+IFERROR(INDEX('Hoja de Trabajo para listado'!$AB$155:$BA$1048576,MATCH($A985,'Hoja de Trabajo para listado'!$AB$155:$AB$1048576,0),MATCH((CUADRO!Q$5&amp;$E985),'Hoja de Trabajo para listado'!$AB$151:$BA$151,0)),0)+IFERROR(INDEX('Hoja de Trabajo para listado'!$BC$155:$CB$1048576,MATCH($A985,'Hoja de Trabajo para listado'!$BC$155:$BC$1048576,0),MATCH((CUADRO!Q$5&amp;$E985),'Hoja de Trabajo para listado'!$BC$151:$CB$151,0)),0)+IFERROR(INDEX('Hoja de Trabajo para listado'!$DE$153:$DG$274,MATCH($A985,'Hoja de Trabajo para listado'!$DE$153:$DE$1048576,0),MATCH((CUADRO!Q$5&amp;$E985),'Hoja de Trabajo para listado'!$DE$151:$DG$151,0)),0)+IFERROR(INDEX('Hoja de Trabajo para listado'!$CD$155:$DC$1048576,MATCH($A985,'Hoja de Trabajo para listado'!$CD$155:$CD$1048576,0),MATCH((CUADRO!Q$5&amp;$E985),'Hoja de Trabajo para listado'!$CD$151:$DC$151,0)),0)</f>
        <v>0</v>
      </c>
      <c r="R985" s="245">
        <f t="shared" ca="1" si="33"/>
        <v>0</v>
      </c>
      <c r="S985" s="259">
        <f ca="1">+R984+R985</f>
        <v>0</v>
      </c>
      <c r="T985" s="245">
        <f ca="1">+S985</f>
        <v>0</v>
      </c>
      <c r="U985" s="244">
        <f t="shared" si="34"/>
        <v>2</v>
      </c>
      <c r="V985" s="333" t="str">
        <f>+VLOOKUP(A985,bd_lista!$A$3:$E$590,5,FALSE)</f>
        <v>Gobiernos Autonomos Municipales</v>
      </c>
      <c r="W985" s="392"/>
      <c r="X985" s="242">
        <f>+VLOOKUP(A985,[4]Sheet1!$A$13:$D$744,4,FALSE)</f>
        <v>0</v>
      </c>
      <c r="Y985" s="242" t="e">
        <f>+VLOOKUP(X985,bd_lista!$A$3:$C$590,3,FALSE)</f>
        <v>#N/A</v>
      </c>
      <c r="Z985" s="292"/>
      <c r="AA985" s="293"/>
    </row>
    <row r="986" spans="1:27" customFormat="1" ht="15" hidden="1" customHeight="1">
      <c r="A986" s="32">
        <v>1727</v>
      </c>
      <c r="B986" s="387">
        <f>+A986</f>
        <v>1727</v>
      </c>
      <c r="C986" s="247" t="str">
        <f>+VLOOKUP(A986,bd_lista!$A$3:$C$590,3,FALSE)</f>
        <v>Gobierno Autónomo Municipal de Moro Moro</v>
      </c>
      <c r="D986" s="389" t="str">
        <f>+C986</f>
        <v>Gobierno Autónomo Municipal de Moro Moro</v>
      </c>
      <c r="E986" s="242" t="s">
        <v>1304</v>
      </c>
      <c r="F986" s="243">
        <f ca="1">+IFERROR(INDEX('Hoja de Trabajo para listado'!$A$155:$Z$1048576,MATCH($A986,'Hoja de Trabajo para listado'!$A$155:$A$1048576,0),MATCH((CUADRO!F$5&amp;$E986),'Hoja de Trabajo para listado'!$A$151:$Z$151,0)),0)+IFERROR(INDEX('Hoja de Trabajo para listado'!$AB$155:$BA$1048576,MATCH($A986,'Hoja de Trabajo para listado'!$AB$155:$AB$1048576,0),MATCH((CUADRO!F$5&amp;$E986),'Hoja de Trabajo para listado'!$AB$151:$BA$151,0)),0)+IFERROR(INDEX('Hoja de Trabajo para listado'!$BC$155:$CB$1048576,MATCH($A986,'Hoja de Trabajo para listado'!$BC$155:$BC$1048576,0),MATCH((CUADRO!F$5&amp;$E986),'Hoja de Trabajo para listado'!$BC$151:$CB$151,0)),0)+IFERROR(INDEX('Hoja de Trabajo para listado'!$DE$153:$DG$274,MATCH($A986,'Hoja de Trabajo para listado'!$DE$153:$DE$1048576,0),MATCH((CUADRO!F$5&amp;$E986),'Hoja de Trabajo para listado'!$DE$151:$DG$151,0)),0)+IFERROR(INDEX('Hoja de Trabajo para listado'!$CD$155:$DC$1048576,MATCH($A986,'Hoja de Trabajo para listado'!$CD$155:$CD$1048576,0),MATCH((CUADRO!F$5&amp;$E986),'Hoja de Trabajo para listado'!$CD$151:$DC$151,0)),0)</f>
        <v>0</v>
      </c>
      <c r="G986" s="243">
        <f ca="1">+IFERROR(INDEX('Hoja de Trabajo para listado'!$A$155:$Z$1048576,MATCH($A986,'Hoja de Trabajo para listado'!$A$155:$A$1048576,0),MATCH((CUADRO!G$5&amp;$E986),'Hoja de Trabajo para listado'!$A$151:$Z$151,0)),0)+IFERROR(INDEX('Hoja de Trabajo para listado'!$AB$155:$BA$1048576,MATCH($A986,'Hoja de Trabajo para listado'!$AB$155:$AB$1048576,0),MATCH((CUADRO!G$5&amp;$E986),'Hoja de Trabajo para listado'!$AB$151:$BA$151,0)),0)+IFERROR(INDEX('Hoja de Trabajo para listado'!$BC$155:$CB$1048576,MATCH($A986,'Hoja de Trabajo para listado'!$BC$155:$BC$1048576,0),MATCH((CUADRO!G$5&amp;$E986),'Hoja de Trabajo para listado'!$BC$151:$CB$151,0)),0)+IFERROR(INDEX('Hoja de Trabajo para listado'!$DE$153:$DG$274,MATCH($A986,'Hoja de Trabajo para listado'!$DE$153:$DE$1048576,0),MATCH((CUADRO!G$5&amp;$E986),'Hoja de Trabajo para listado'!$DE$151:$DG$151,0)),0)+IFERROR(INDEX('Hoja de Trabajo para listado'!$CD$155:$DC$1048576,MATCH($A986,'Hoja de Trabajo para listado'!$CD$155:$CD$1048576,0),MATCH((CUADRO!G$5&amp;$E986),'Hoja de Trabajo para listado'!$CD$151:$DC$151,0)),0)</f>
        <v>0</v>
      </c>
      <c r="H986" s="243">
        <f ca="1">+IFERROR(INDEX('Hoja de Trabajo para listado'!$A$155:$Z$1048576,MATCH($A986,'Hoja de Trabajo para listado'!$A$155:$A$1048576,0),MATCH((CUADRO!H$5&amp;$E986),'Hoja de Trabajo para listado'!$A$151:$Z$151,0)),0)+IFERROR(INDEX('Hoja de Trabajo para listado'!$AB$155:$BA$1048576,MATCH($A986,'Hoja de Trabajo para listado'!$AB$155:$AB$1048576,0),MATCH((CUADRO!H$5&amp;$E986),'Hoja de Trabajo para listado'!$AB$151:$BA$151,0)),0)+IFERROR(INDEX('Hoja de Trabajo para listado'!$BC$155:$CB$1048576,MATCH($A986,'Hoja de Trabajo para listado'!$BC$155:$BC$1048576,0),MATCH((CUADRO!H$5&amp;$E986),'Hoja de Trabajo para listado'!$BC$151:$CB$151,0)),0)+IFERROR(INDEX('Hoja de Trabajo para listado'!$DE$153:$DG$274,MATCH($A986,'Hoja de Trabajo para listado'!$DE$153:$DE$1048576,0),MATCH((CUADRO!H$5&amp;$E986),'Hoja de Trabajo para listado'!$DE$151:$DG$151,0)),0)+IFERROR(INDEX('Hoja de Trabajo para listado'!$CD$155:$DC$1048576,MATCH($A986,'Hoja de Trabajo para listado'!$CD$155:$CD$1048576,0),MATCH((CUADRO!H$5&amp;$E986),'Hoja de Trabajo para listado'!$CD$151:$DC$151,0)),0)</f>
        <v>0</v>
      </c>
      <c r="I986" s="243">
        <f ca="1">+IFERROR(INDEX('Hoja de Trabajo para listado'!$A$155:$Z$1048576,MATCH($A986,'Hoja de Trabajo para listado'!$A$155:$A$1048576,0),MATCH((CUADRO!I$5&amp;$E986),'Hoja de Trabajo para listado'!$A$151:$Z$151,0)),0)+IFERROR(INDEX('Hoja de Trabajo para listado'!$AB$155:$BA$1048576,MATCH($A986,'Hoja de Trabajo para listado'!$AB$155:$AB$1048576,0),MATCH((CUADRO!I$5&amp;$E986),'Hoja de Trabajo para listado'!$AB$151:$BA$151,0)),0)+IFERROR(INDEX('Hoja de Trabajo para listado'!$BC$155:$CB$1048576,MATCH($A986,'Hoja de Trabajo para listado'!$BC$155:$BC$1048576,0),MATCH((CUADRO!I$5&amp;$E986),'Hoja de Trabajo para listado'!$BC$151:$CB$151,0)),0)+IFERROR(INDEX('Hoja de Trabajo para listado'!$DE$153:$DG$274,MATCH($A986,'Hoja de Trabajo para listado'!$DE$153:$DE$1048576,0),MATCH((CUADRO!I$5&amp;$E986),'Hoja de Trabajo para listado'!$DE$151:$DG$151,0)),0)+IFERROR(INDEX('Hoja de Trabajo para listado'!$CD$155:$DC$1048576,MATCH($A986,'Hoja de Trabajo para listado'!$CD$155:$CD$1048576,0),MATCH((CUADRO!I$5&amp;$E986),'Hoja de Trabajo para listado'!$CD$151:$DC$151,0)),0)</f>
        <v>0</v>
      </c>
      <c r="J986" s="243">
        <f ca="1">+IFERROR(INDEX('Hoja de Trabajo para listado'!$A$155:$Z$1048576,MATCH($A986,'Hoja de Trabajo para listado'!$A$155:$A$1048576,0),MATCH((CUADRO!J$5&amp;$E986),'Hoja de Trabajo para listado'!$A$151:$Z$151,0)),0)+IFERROR(INDEX('Hoja de Trabajo para listado'!$AB$155:$BA$1048576,MATCH($A986,'Hoja de Trabajo para listado'!$AB$155:$AB$1048576,0),MATCH((CUADRO!J$5&amp;$E986),'Hoja de Trabajo para listado'!$AB$151:$BA$151,0)),0)+IFERROR(INDEX('Hoja de Trabajo para listado'!$BC$155:$CB$1048576,MATCH($A986,'Hoja de Trabajo para listado'!$BC$155:$BC$1048576,0),MATCH((CUADRO!J$5&amp;$E986),'Hoja de Trabajo para listado'!$BC$151:$CB$151,0)),0)+IFERROR(INDEX('Hoja de Trabajo para listado'!$DE$153:$DG$274,MATCH($A986,'Hoja de Trabajo para listado'!$DE$153:$DE$1048576,0),MATCH((CUADRO!J$5&amp;$E986),'Hoja de Trabajo para listado'!$DE$151:$DG$151,0)),0)+IFERROR(INDEX('Hoja de Trabajo para listado'!$CD$155:$DC$1048576,MATCH($A986,'Hoja de Trabajo para listado'!$CD$155:$CD$1048576,0),MATCH((CUADRO!J$5&amp;$E986),'Hoja de Trabajo para listado'!$CD$151:$DC$151,0)),0)</f>
        <v>0</v>
      </c>
      <c r="K986" s="243">
        <f ca="1">+IFERROR(INDEX('Hoja de Trabajo para listado'!$A$155:$Z$1048576,MATCH($A986,'Hoja de Trabajo para listado'!$A$155:$A$1048576,0),MATCH((CUADRO!K$5&amp;$E986),'Hoja de Trabajo para listado'!$A$151:$Z$151,0)),0)+IFERROR(INDEX('Hoja de Trabajo para listado'!$AB$155:$BA$1048576,MATCH($A986,'Hoja de Trabajo para listado'!$AB$155:$AB$1048576,0),MATCH((CUADRO!K$5&amp;$E986),'Hoja de Trabajo para listado'!$AB$151:$BA$151,0)),0)+IFERROR(INDEX('Hoja de Trabajo para listado'!$BC$155:$CB$1048576,MATCH($A986,'Hoja de Trabajo para listado'!$BC$155:$BC$1048576,0),MATCH((CUADRO!K$5&amp;$E986),'Hoja de Trabajo para listado'!$BC$151:$CB$151,0)),0)+IFERROR(INDEX('Hoja de Trabajo para listado'!$DE$153:$DG$274,MATCH($A986,'Hoja de Trabajo para listado'!$DE$153:$DE$1048576,0),MATCH((CUADRO!K$5&amp;$E986),'Hoja de Trabajo para listado'!$DE$151:$DG$151,0)),0)+IFERROR(INDEX('Hoja de Trabajo para listado'!$CD$155:$DC$1048576,MATCH($A986,'Hoja de Trabajo para listado'!$CD$155:$CD$1048576,0),MATCH((CUADRO!K$5&amp;$E986),'Hoja de Trabajo para listado'!$CD$151:$DC$151,0)),0)</f>
        <v>0</v>
      </c>
      <c r="L986" s="243">
        <f ca="1">+IFERROR(INDEX('Hoja de Trabajo para listado'!$A$155:$Z$1048576,MATCH($A986,'Hoja de Trabajo para listado'!$A$155:$A$1048576,0),MATCH((CUADRO!L$5&amp;$E986),'Hoja de Trabajo para listado'!$A$151:$Z$151,0)),0)+IFERROR(INDEX('Hoja de Trabajo para listado'!$AB$155:$BA$1048576,MATCH($A986,'Hoja de Trabajo para listado'!$AB$155:$AB$1048576,0),MATCH((CUADRO!L$5&amp;$E986),'Hoja de Trabajo para listado'!$AB$151:$BA$151,0)),0)+IFERROR(INDEX('Hoja de Trabajo para listado'!$BC$155:$CB$1048576,MATCH($A986,'Hoja de Trabajo para listado'!$BC$155:$BC$1048576,0),MATCH((CUADRO!L$5&amp;$E986),'Hoja de Trabajo para listado'!$BC$151:$CB$151,0)),0)+IFERROR(INDEX('Hoja de Trabajo para listado'!$DE$153:$DG$274,MATCH($A986,'Hoja de Trabajo para listado'!$DE$153:$DE$1048576,0),MATCH((CUADRO!L$5&amp;$E986),'Hoja de Trabajo para listado'!$DE$151:$DG$151,0)),0)+IFERROR(INDEX('Hoja de Trabajo para listado'!$CD$155:$DC$1048576,MATCH($A986,'Hoja de Trabajo para listado'!$CD$155:$CD$1048576,0),MATCH((CUADRO!L$5&amp;$E986),'Hoja de Trabajo para listado'!$CD$151:$DC$151,0)),0)</f>
        <v>0</v>
      </c>
      <c r="M986" s="243">
        <f ca="1">+IFERROR(INDEX('Hoja de Trabajo para listado'!$A$155:$Z$1048576,MATCH($A986,'Hoja de Trabajo para listado'!$A$155:$A$1048576,0),MATCH((CUADRO!M$5&amp;$E986),'Hoja de Trabajo para listado'!$A$151:$Z$151,0)),0)+IFERROR(INDEX('Hoja de Trabajo para listado'!$AB$155:$BA$1048576,MATCH($A986,'Hoja de Trabajo para listado'!$AB$155:$AB$1048576,0),MATCH((CUADRO!M$5&amp;$E986),'Hoja de Trabajo para listado'!$AB$151:$BA$151,0)),0)+IFERROR(INDEX('Hoja de Trabajo para listado'!$BC$155:$CB$1048576,MATCH($A986,'Hoja de Trabajo para listado'!$BC$155:$BC$1048576,0),MATCH((CUADRO!M$5&amp;$E986),'Hoja de Trabajo para listado'!$BC$151:$CB$151,0)),0)+IFERROR(INDEX('Hoja de Trabajo para listado'!$DE$153:$DG$274,MATCH($A986,'Hoja de Trabajo para listado'!$DE$153:$DE$1048576,0),MATCH((CUADRO!M$5&amp;$E986),'Hoja de Trabajo para listado'!$DE$151:$DG$151,0)),0)+IFERROR(INDEX('Hoja de Trabajo para listado'!$CD$155:$DC$1048576,MATCH($A986,'Hoja de Trabajo para listado'!$CD$155:$CD$1048576,0),MATCH((CUADRO!M$5&amp;$E986),'Hoja de Trabajo para listado'!$CD$151:$DC$151,0)),0)</f>
        <v>0</v>
      </c>
      <c r="N986" s="243">
        <f ca="1">+IFERROR(INDEX('Hoja de Trabajo para listado'!$A$155:$Z$1048576,MATCH($A986,'Hoja de Trabajo para listado'!$A$155:$A$1048576,0),MATCH((CUADRO!N$5&amp;$E986),'Hoja de Trabajo para listado'!$A$151:$Z$151,0)),0)+IFERROR(INDEX('Hoja de Trabajo para listado'!$AB$155:$BA$1048576,MATCH($A986,'Hoja de Trabajo para listado'!$AB$155:$AB$1048576,0),MATCH((CUADRO!N$5&amp;$E986),'Hoja de Trabajo para listado'!$AB$151:$BA$151,0)),0)+IFERROR(INDEX('Hoja de Trabajo para listado'!$BC$155:$CB$1048576,MATCH($A986,'Hoja de Trabajo para listado'!$BC$155:$BC$1048576,0),MATCH((CUADRO!N$5&amp;$E986),'Hoja de Trabajo para listado'!$BC$151:$CB$151,0)),0)+IFERROR(INDEX('Hoja de Trabajo para listado'!$DE$153:$DG$274,MATCH($A986,'Hoja de Trabajo para listado'!$DE$153:$DE$1048576,0),MATCH((CUADRO!N$5&amp;$E986),'Hoja de Trabajo para listado'!$DE$151:$DG$151,0)),0)+IFERROR(INDEX('Hoja de Trabajo para listado'!$CD$155:$DC$1048576,MATCH($A986,'Hoja de Trabajo para listado'!$CD$155:$CD$1048576,0),MATCH((CUADRO!N$5&amp;$E986),'Hoja de Trabajo para listado'!$CD$151:$DC$151,0)),0)</f>
        <v>0</v>
      </c>
      <c r="O986" s="243">
        <f ca="1">+IFERROR(INDEX('Hoja de Trabajo para listado'!$A$155:$Z$1048576,MATCH($A986,'Hoja de Trabajo para listado'!$A$155:$A$1048576,0),MATCH((CUADRO!O$5&amp;$E986),'Hoja de Trabajo para listado'!$A$151:$Z$151,0)),0)+IFERROR(INDEX('Hoja de Trabajo para listado'!$AB$155:$BA$1048576,MATCH($A986,'Hoja de Trabajo para listado'!$AB$155:$AB$1048576,0),MATCH((CUADRO!O$5&amp;$E986),'Hoja de Trabajo para listado'!$AB$151:$BA$151,0)),0)+IFERROR(INDEX('Hoja de Trabajo para listado'!$BC$155:$CB$1048576,MATCH($A986,'Hoja de Trabajo para listado'!$BC$155:$BC$1048576,0),MATCH((CUADRO!O$5&amp;$E986),'Hoja de Trabajo para listado'!$BC$151:$CB$151,0)),0)+IFERROR(INDEX('Hoja de Trabajo para listado'!$DE$153:$DG$274,MATCH($A986,'Hoja de Trabajo para listado'!$DE$153:$DE$1048576,0),MATCH((CUADRO!O$5&amp;$E986),'Hoja de Trabajo para listado'!$DE$151:$DG$151,0)),0)+IFERROR(INDEX('Hoja de Trabajo para listado'!$CD$155:$DC$1048576,MATCH($A986,'Hoja de Trabajo para listado'!$CD$155:$CD$1048576,0),MATCH((CUADRO!O$5&amp;$E986),'Hoja de Trabajo para listado'!$CD$151:$DC$151,0)),0)</f>
        <v>0</v>
      </c>
      <c r="P986" s="243">
        <f ca="1">+IFERROR(INDEX('Hoja de Trabajo para listado'!$A$155:$Z$1048576,MATCH($A986,'Hoja de Trabajo para listado'!$A$155:$A$1048576,0),MATCH((CUADRO!P$5&amp;$E986),'Hoja de Trabajo para listado'!$A$151:$Z$151,0)),0)+IFERROR(INDEX('Hoja de Trabajo para listado'!$AB$155:$BA$1048576,MATCH($A986,'Hoja de Trabajo para listado'!$AB$155:$AB$1048576,0),MATCH((CUADRO!P$5&amp;$E986),'Hoja de Trabajo para listado'!$AB$151:$BA$151,0)),0)+IFERROR(INDEX('Hoja de Trabajo para listado'!$BC$155:$CB$1048576,MATCH($A986,'Hoja de Trabajo para listado'!$BC$155:$BC$1048576,0),MATCH((CUADRO!P$5&amp;$E986),'Hoja de Trabajo para listado'!$BC$151:$CB$151,0)),0)+IFERROR(INDEX('Hoja de Trabajo para listado'!$DE$153:$DG$274,MATCH($A986,'Hoja de Trabajo para listado'!$DE$153:$DE$1048576,0),MATCH((CUADRO!P$5&amp;$E986),'Hoja de Trabajo para listado'!$DE$151:$DG$151,0)),0)+IFERROR(INDEX('Hoja de Trabajo para listado'!$CD$155:$DC$1048576,MATCH($A986,'Hoja de Trabajo para listado'!$CD$155:$CD$1048576,0),MATCH((CUADRO!P$5&amp;$E986),'Hoja de Trabajo para listado'!$CD$151:$DC$151,0)),0)</f>
        <v>0</v>
      </c>
      <c r="Q986" s="243">
        <f ca="1">+IFERROR(INDEX('Hoja de Trabajo para listado'!$A$155:$Z$1048576,MATCH($A986,'Hoja de Trabajo para listado'!$A$155:$A$1048576,0),MATCH((CUADRO!Q$5&amp;$E986),'Hoja de Trabajo para listado'!$A$151:$Z$151,0)),0)+IFERROR(INDEX('Hoja de Trabajo para listado'!$AB$155:$BA$1048576,MATCH($A986,'Hoja de Trabajo para listado'!$AB$155:$AB$1048576,0),MATCH((CUADRO!Q$5&amp;$E986),'Hoja de Trabajo para listado'!$AB$151:$BA$151,0)),0)+IFERROR(INDEX('Hoja de Trabajo para listado'!$BC$155:$CB$1048576,MATCH($A986,'Hoja de Trabajo para listado'!$BC$155:$BC$1048576,0),MATCH((CUADRO!Q$5&amp;$E986),'Hoja de Trabajo para listado'!$BC$151:$CB$151,0)),0)+IFERROR(INDEX('Hoja de Trabajo para listado'!$DE$153:$DG$274,MATCH($A986,'Hoja de Trabajo para listado'!$DE$153:$DE$1048576,0),MATCH((CUADRO!Q$5&amp;$E986),'Hoja de Trabajo para listado'!$DE$151:$DG$151,0)),0)+IFERROR(INDEX('Hoja de Trabajo para listado'!$CD$155:$DC$1048576,MATCH($A986,'Hoja de Trabajo para listado'!$CD$155:$CD$1048576,0),MATCH((CUADRO!Q$5&amp;$E986),'Hoja de Trabajo para listado'!$CD$151:$DC$151,0)),0)</f>
        <v>0</v>
      </c>
      <c r="R986" s="243">
        <f t="shared" ca="1" si="33"/>
        <v>0</v>
      </c>
      <c r="S986" s="249"/>
      <c r="T986" s="243">
        <f ca="1">+T987</f>
        <v>0</v>
      </c>
      <c r="U986" s="242">
        <f t="shared" si="34"/>
        <v>1</v>
      </c>
      <c r="V986" s="333" t="str">
        <f>+VLOOKUP(A986,bd_lista!$A$3:$E$590,5,FALSE)</f>
        <v>Gobiernos Autonomos Municipales</v>
      </c>
      <c r="W986" s="391" t="str">
        <f>+V986</f>
        <v>Gobiernos Autonomos Municipales</v>
      </c>
      <c r="X986" s="242">
        <f>+VLOOKUP(A986,[4]Sheet1!$A$13:$D$744,4,FALSE)</f>
        <v>0</v>
      </c>
      <c r="Y986" s="242" t="e">
        <f>+VLOOKUP(X986,bd_lista!$A$3:$C$590,3,FALSE)</f>
        <v>#N/A</v>
      </c>
      <c r="Z986" s="294">
        <f>+X986</f>
        <v>0</v>
      </c>
      <c r="AA986" s="295" t="e">
        <f>+Y986</f>
        <v>#N/A</v>
      </c>
    </row>
    <row r="987" spans="1:27" customFormat="1" ht="15" hidden="1" customHeight="1">
      <c r="A987" s="32">
        <v>1727</v>
      </c>
      <c r="B987" s="388"/>
      <c r="C987" s="247" t="str">
        <f>+VLOOKUP(A987,bd_lista!$A$3:$C$590,3,FALSE)</f>
        <v>Gobierno Autónomo Municipal de Moro Moro</v>
      </c>
      <c r="D987" s="390"/>
      <c r="E987" s="244" t="s">
        <v>1305</v>
      </c>
      <c r="F987" s="243">
        <f ca="1">+IFERROR(INDEX('Hoja de Trabajo para listado'!$A$155:$Z$1048576,MATCH($A987,'Hoja de Trabajo para listado'!$A$155:$A$1048576,0),MATCH((CUADRO!F$5&amp;$E987),'Hoja de Trabajo para listado'!$A$151:$Z$151,0)),0)+IFERROR(INDEX('Hoja de Trabajo para listado'!$AB$155:$BA$1048576,MATCH($A987,'Hoja de Trabajo para listado'!$AB$155:$AB$1048576,0),MATCH((CUADRO!F$5&amp;$E987),'Hoja de Trabajo para listado'!$AB$151:$BA$151,0)),0)+IFERROR(INDEX('Hoja de Trabajo para listado'!$BC$155:$CB$1048576,MATCH($A987,'Hoja de Trabajo para listado'!$BC$155:$BC$1048576,0),MATCH((CUADRO!F$5&amp;$E987),'Hoja de Trabajo para listado'!$BC$151:$CB$151,0)),0)+IFERROR(INDEX('Hoja de Trabajo para listado'!$DE$153:$DG$274,MATCH($A987,'Hoja de Trabajo para listado'!$DE$153:$DE$1048576,0),MATCH((CUADRO!F$5&amp;$E987),'Hoja de Trabajo para listado'!$DE$151:$DG$151,0)),0)+IFERROR(INDEX('Hoja de Trabajo para listado'!$CD$155:$DC$1048576,MATCH($A987,'Hoja de Trabajo para listado'!$CD$155:$CD$1048576,0),MATCH((CUADRO!F$5&amp;$E987),'Hoja de Trabajo para listado'!$CD$151:$DC$151,0)),0)</f>
        <v>0</v>
      </c>
      <c r="G987" s="243">
        <f ca="1">+IFERROR(INDEX('Hoja de Trabajo para listado'!$A$155:$Z$1048576,MATCH($A987,'Hoja de Trabajo para listado'!$A$155:$A$1048576,0),MATCH((CUADRO!G$5&amp;$E987),'Hoja de Trabajo para listado'!$A$151:$Z$151,0)),0)+IFERROR(INDEX('Hoja de Trabajo para listado'!$AB$155:$BA$1048576,MATCH($A987,'Hoja de Trabajo para listado'!$AB$155:$AB$1048576,0),MATCH((CUADRO!G$5&amp;$E987),'Hoja de Trabajo para listado'!$AB$151:$BA$151,0)),0)+IFERROR(INDEX('Hoja de Trabajo para listado'!$BC$155:$CB$1048576,MATCH($A987,'Hoja de Trabajo para listado'!$BC$155:$BC$1048576,0),MATCH((CUADRO!G$5&amp;$E987),'Hoja de Trabajo para listado'!$BC$151:$CB$151,0)),0)+IFERROR(INDEX('Hoja de Trabajo para listado'!$DE$153:$DG$274,MATCH($A987,'Hoja de Trabajo para listado'!$DE$153:$DE$1048576,0),MATCH((CUADRO!G$5&amp;$E987),'Hoja de Trabajo para listado'!$DE$151:$DG$151,0)),0)+IFERROR(INDEX('Hoja de Trabajo para listado'!$CD$155:$DC$1048576,MATCH($A987,'Hoja de Trabajo para listado'!$CD$155:$CD$1048576,0),MATCH((CUADRO!G$5&amp;$E987),'Hoja de Trabajo para listado'!$CD$151:$DC$151,0)),0)</f>
        <v>0</v>
      </c>
      <c r="H987" s="243">
        <f ca="1">+IFERROR(INDEX('Hoja de Trabajo para listado'!$A$155:$Z$1048576,MATCH($A987,'Hoja de Trabajo para listado'!$A$155:$A$1048576,0),MATCH((CUADRO!H$5&amp;$E987),'Hoja de Trabajo para listado'!$A$151:$Z$151,0)),0)+IFERROR(INDEX('Hoja de Trabajo para listado'!$AB$155:$BA$1048576,MATCH($A987,'Hoja de Trabajo para listado'!$AB$155:$AB$1048576,0),MATCH((CUADRO!H$5&amp;$E987),'Hoja de Trabajo para listado'!$AB$151:$BA$151,0)),0)+IFERROR(INDEX('Hoja de Trabajo para listado'!$BC$155:$CB$1048576,MATCH($A987,'Hoja de Trabajo para listado'!$BC$155:$BC$1048576,0),MATCH((CUADRO!H$5&amp;$E987),'Hoja de Trabajo para listado'!$BC$151:$CB$151,0)),0)+IFERROR(INDEX('Hoja de Trabajo para listado'!$DE$153:$DG$274,MATCH($A987,'Hoja de Trabajo para listado'!$DE$153:$DE$1048576,0),MATCH((CUADRO!H$5&amp;$E987),'Hoja de Trabajo para listado'!$DE$151:$DG$151,0)),0)+IFERROR(INDEX('Hoja de Trabajo para listado'!$CD$155:$DC$1048576,MATCH($A987,'Hoja de Trabajo para listado'!$CD$155:$CD$1048576,0),MATCH((CUADRO!H$5&amp;$E987),'Hoja de Trabajo para listado'!$CD$151:$DC$151,0)),0)</f>
        <v>0</v>
      </c>
      <c r="I987" s="243">
        <f ca="1">+IFERROR(INDEX('Hoja de Trabajo para listado'!$A$155:$Z$1048576,MATCH($A987,'Hoja de Trabajo para listado'!$A$155:$A$1048576,0),MATCH((CUADRO!I$5&amp;$E987),'Hoja de Trabajo para listado'!$A$151:$Z$151,0)),0)+IFERROR(INDEX('Hoja de Trabajo para listado'!$AB$155:$BA$1048576,MATCH($A987,'Hoja de Trabajo para listado'!$AB$155:$AB$1048576,0),MATCH((CUADRO!I$5&amp;$E987),'Hoja de Trabajo para listado'!$AB$151:$BA$151,0)),0)+IFERROR(INDEX('Hoja de Trabajo para listado'!$BC$155:$CB$1048576,MATCH($A987,'Hoja de Trabajo para listado'!$BC$155:$BC$1048576,0),MATCH((CUADRO!I$5&amp;$E987),'Hoja de Trabajo para listado'!$BC$151:$CB$151,0)),0)+IFERROR(INDEX('Hoja de Trabajo para listado'!$DE$153:$DG$274,MATCH($A987,'Hoja de Trabajo para listado'!$DE$153:$DE$1048576,0),MATCH((CUADRO!I$5&amp;$E987),'Hoja de Trabajo para listado'!$DE$151:$DG$151,0)),0)+IFERROR(INDEX('Hoja de Trabajo para listado'!$CD$155:$DC$1048576,MATCH($A987,'Hoja de Trabajo para listado'!$CD$155:$CD$1048576,0),MATCH((CUADRO!I$5&amp;$E987),'Hoja de Trabajo para listado'!$CD$151:$DC$151,0)),0)</f>
        <v>0</v>
      </c>
      <c r="J987" s="243">
        <f ca="1">+IFERROR(INDEX('Hoja de Trabajo para listado'!$A$155:$Z$1048576,MATCH($A987,'Hoja de Trabajo para listado'!$A$155:$A$1048576,0),MATCH((CUADRO!J$5&amp;$E987),'Hoja de Trabajo para listado'!$A$151:$Z$151,0)),0)+IFERROR(INDEX('Hoja de Trabajo para listado'!$AB$155:$BA$1048576,MATCH($A987,'Hoja de Trabajo para listado'!$AB$155:$AB$1048576,0),MATCH((CUADRO!J$5&amp;$E987),'Hoja de Trabajo para listado'!$AB$151:$BA$151,0)),0)+IFERROR(INDEX('Hoja de Trabajo para listado'!$BC$155:$CB$1048576,MATCH($A987,'Hoja de Trabajo para listado'!$BC$155:$BC$1048576,0),MATCH((CUADRO!J$5&amp;$E987),'Hoja de Trabajo para listado'!$BC$151:$CB$151,0)),0)+IFERROR(INDEX('Hoja de Trabajo para listado'!$DE$153:$DG$274,MATCH($A987,'Hoja de Trabajo para listado'!$DE$153:$DE$1048576,0),MATCH((CUADRO!J$5&amp;$E987),'Hoja de Trabajo para listado'!$DE$151:$DG$151,0)),0)+IFERROR(INDEX('Hoja de Trabajo para listado'!$CD$155:$DC$1048576,MATCH($A987,'Hoja de Trabajo para listado'!$CD$155:$CD$1048576,0),MATCH((CUADRO!J$5&amp;$E987),'Hoja de Trabajo para listado'!$CD$151:$DC$151,0)),0)</f>
        <v>0</v>
      </c>
      <c r="K987" s="243">
        <f ca="1">+IFERROR(INDEX('Hoja de Trabajo para listado'!$A$155:$Z$1048576,MATCH($A987,'Hoja de Trabajo para listado'!$A$155:$A$1048576,0),MATCH((CUADRO!K$5&amp;$E987),'Hoja de Trabajo para listado'!$A$151:$Z$151,0)),0)+IFERROR(INDEX('Hoja de Trabajo para listado'!$AB$155:$BA$1048576,MATCH($A987,'Hoja de Trabajo para listado'!$AB$155:$AB$1048576,0),MATCH((CUADRO!K$5&amp;$E987),'Hoja de Trabajo para listado'!$AB$151:$BA$151,0)),0)+IFERROR(INDEX('Hoja de Trabajo para listado'!$BC$155:$CB$1048576,MATCH($A987,'Hoja de Trabajo para listado'!$BC$155:$BC$1048576,0),MATCH((CUADRO!K$5&amp;$E987),'Hoja de Trabajo para listado'!$BC$151:$CB$151,0)),0)+IFERROR(INDEX('Hoja de Trabajo para listado'!$DE$153:$DG$274,MATCH($A987,'Hoja de Trabajo para listado'!$DE$153:$DE$1048576,0),MATCH((CUADRO!K$5&amp;$E987),'Hoja de Trabajo para listado'!$DE$151:$DG$151,0)),0)+IFERROR(INDEX('Hoja de Trabajo para listado'!$CD$155:$DC$1048576,MATCH($A987,'Hoja de Trabajo para listado'!$CD$155:$CD$1048576,0),MATCH((CUADRO!K$5&amp;$E987),'Hoja de Trabajo para listado'!$CD$151:$DC$151,0)),0)</f>
        <v>0</v>
      </c>
      <c r="L987" s="243">
        <f ca="1">+IFERROR(INDEX('Hoja de Trabajo para listado'!$A$155:$Z$1048576,MATCH($A987,'Hoja de Trabajo para listado'!$A$155:$A$1048576,0),MATCH((CUADRO!L$5&amp;$E987),'Hoja de Trabajo para listado'!$A$151:$Z$151,0)),0)+IFERROR(INDEX('Hoja de Trabajo para listado'!$AB$155:$BA$1048576,MATCH($A987,'Hoja de Trabajo para listado'!$AB$155:$AB$1048576,0),MATCH((CUADRO!L$5&amp;$E987),'Hoja de Trabajo para listado'!$AB$151:$BA$151,0)),0)+IFERROR(INDEX('Hoja de Trabajo para listado'!$BC$155:$CB$1048576,MATCH($A987,'Hoja de Trabajo para listado'!$BC$155:$BC$1048576,0),MATCH((CUADRO!L$5&amp;$E987),'Hoja de Trabajo para listado'!$BC$151:$CB$151,0)),0)+IFERROR(INDEX('Hoja de Trabajo para listado'!$DE$153:$DG$274,MATCH($A987,'Hoja de Trabajo para listado'!$DE$153:$DE$1048576,0),MATCH((CUADRO!L$5&amp;$E987),'Hoja de Trabajo para listado'!$DE$151:$DG$151,0)),0)+IFERROR(INDEX('Hoja de Trabajo para listado'!$CD$155:$DC$1048576,MATCH($A987,'Hoja de Trabajo para listado'!$CD$155:$CD$1048576,0),MATCH((CUADRO!L$5&amp;$E987),'Hoja de Trabajo para listado'!$CD$151:$DC$151,0)),0)</f>
        <v>0</v>
      </c>
      <c r="M987" s="243">
        <f ca="1">+IFERROR(INDEX('Hoja de Trabajo para listado'!$A$155:$Z$1048576,MATCH($A987,'Hoja de Trabajo para listado'!$A$155:$A$1048576,0),MATCH((CUADRO!M$5&amp;$E987),'Hoja de Trabajo para listado'!$A$151:$Z$151,0)),0)+IFERROR(INDEX('Hoja de Trabajo para listado'!$AB$155:$BA$1048576,MATCH($A987,'Hoja de Trabajo para listado'!$AB$155:$AB$1048576,0),MATCH((CUADRO!M$5&amp;$E987),'Hoja de Trabajo para listado'!$AB$151:$BA$151,0)),0)+IFERROR(INDEX('Hoja de Trabajo para listado'!$BC$155:$CB$1048576,MATCH($A987,'Hoja de Trabajo para listado'!$BC$155:$BC$1048576,0),MATCH((CUADRO!M$5&amp;$E987),'Hoja de Trabajo para listado'!$BC$151:$CB$151,0)),0)+IFERROR(INDEX('Hoja de Trabajo para listado'!$DE$153:$DG$274,MATCH($A987,'Hoja de Trabajo para listado'!$DE$153:$DE$1048576,0),MATCH((CUADRO!M$5&amp;$E987),'Hoja de Trabajo para listado'!$DE$151:$DG$151,0)),0)+IFERROR(INDEX('Hoja de Trabajo para listado'!$CD$155:$DC$1048576,MATCH($A987,'Hoja de Trabajo para listado'!$CD$155:$CD$1048576,0),MATCH((CUADRO!M$5&amp;$E987),'Hoja de Trabajo para listado'!$CD$151:$DC$151,0)),0)</f>
        <v>0</v>
      </c>
      <c r="N987" s="243">
        <f ca="1">+IFERROR(INDEX('Hoja de Trabajo para listado'!$A$155:$Z$1048576,MATCH($A987,'Hoja de Trabajo para listado'!$A$155:$A$1048576,0),MATCH((CUADRO!N$5&amp;$E987),'Hoja de Trabajo para listado'!$A$151:$Z$151,0)),0)+IFERROR(INDEX('Hoja de Trabajo para listado'!$AB$155:$BA$1048576,MATCH($A987,'Hoja de Trabajo para listado'!$AB$155:$AB$1048576,0),MATCH((CUADRO!N$5&amp;$E987),'Hoja de Trabajo para listado'!$AB$151:$BA$151,0)),0)+IFERROR(INDEX('Hoja de Trabajo para listado'!$BC$155:$CB$1048576,MATCH($A987,'Hoja de Trabajo para listado'!$BC$155:$BC$1048576,0),MATCH((CUADRO!N$5&amp;$E987),'Hoja de Trabajo para listado'!$BC$151:$CB$151,0)),0)+IFERROR(INDEX('Hoja de Trabajo para listado'!$DE$153:$DG$274,MATCH($A987,'Hoja de Trabajo para listado'!$DE$153:$DE$1048576,0),MATCH((CUADRO!N$5&amp;$E987),'Hoja de Trabajo para listado'!$DE$151:$DG$151,0)),0)+IFERROR(INDEX('Hoja de Trabajo para listado'!$CD$155:$DC$1048576,MATCH($A987,'Hoja de Trabajo para listado'!$CD$155:$CD$1048576,0),MATCH((CUADRO!N$5&amp;$E987),'Hoja de Trabajo para listado'!$CD$151:$DC$151,0)),0)</f>
        <v>0</v>
      </c>
      <c r="O987" s="243">
        <f ca="1">+IFERROR(INDEX('Hoja de Trabajo para listado'!$A$155:$Z$1048576,MATCH($A987,'Hoja de Trabajo para listado'!$A$155:$A$1048576,0),MATCH((CUADRO!O$5&amp;$E987),'Hoja de Trabajo para listado'!$A$151:$Z$151,0)),0)+IFERROR(INDEX('Hoja de Trabajo para listado'!$AB$155:$BA$1048576,MATCH($A987,'Hoja de Trabajo para listado'!$AB$155:$AB$1048576,0),MATCH((CUADRO!O$5&amp;$E987),'Hoja de Trabajo para listado'!$AB$151:$BA$151,0)),0)+IFERROR(INDEX('Hoja de Trabajo para listado'!$BC$155:$CB$1048576,MATCH($A987,'Hoja de Trabajo para listado'!$BC$155:$BC$1048576,0),MATCH((CUADRO!O$5&amp;$E987),'Hoja de Trabajo para listado'!$BC$151:$CB$151,0)),0)+IFERROR(INDEX('Hoja de Trabajo para listado'!$DE$153:$DG$274,MATCH($A987,'Hoja de Trabajo para listado'!$DE$153:$DE$1048576,0),MATCH((CUADRO!O$5&amp;$E987),'Hoja de Trabajo para listado'!$DE$151:$DG$151,0)),0)+IFERROR(INDEX('Hoja de Trabajo para listado'!$CD$155:$DC$1048576,MATCH($A987,'Hoja de Trabajo para listado'!$CD$155:$CD$1048576,0),MATCH((CUADRO!O$5&amp;$E987),'Hoja de Trabajo para listado'!$CD$151:$DC$151,0)),0)</f>
        <v>0</v>
      </c>
      <c r="P987" s="243">
        <f ca="1">+IFERROR(INDEX('Hoja de Trabajo para listado'!$A$155:$Z$1048576,MATCH($A987,'Hoja de Trabajo para listado'!$A$155:$A$1048576,0),MATCH((CUADRO!P$5&amp;$E987),'Hoja de Trabajo para listado'!$A$151:$Z$151,0)),0)+IFERROR(INDEX('Hoja de Trabajo para listado'!$AB$155:$BA$1048576,MATCH($A987,'Hoja de Trabajo para listado'!$AB$155:$AB$1048576,0),MATCH((CUADRO!P$5&amp;$E987),'Hoja de Trabajo para listado'!$AB$151:$BA$151,0)),0)+IFERROR(INDEX('Hoja de Trabajo para listado'!$BC$155:$CB$1048576,MATCH($A987,'Hoja de Trabajo para listado'!$BC$155:$BC$1048576,0),MATCH((CUADRO!P$5&amp;$E987),'Hoja de Trabajo para listado'!$BC$151:$CB$151,0)),0)+IFERROR(INDEX('Hoja de Trabajo para listado'!$DE$153:$DG$274,MATCH($A987,'Hoja de Trabajo para listado'!$DE$153:$DE$1048576,0),MATCH((CUADRO!P$5&amp;$E987),'Hoja de Trabajo para listado'!$DE$151:$DG$151,0)),0)+IFERROR(INDEX('Hoja de Trabajo para listado'!$CD$155:$DC$1048576,MATCH($A987,'Hoja de Trabajo para listado'!$CD$155:$CD$1048576,0),MATCH((CUADRO!P$5&amp;$E987),'Hoja de Trabajo para listado'!$CD$151:$DC$151,0)),0)</f>
        <v>0</v>
      </c>
      <c r="Q987" s="243">
        <f ca="1">+IFERROR(INDEX('Hoja de Trabajo para listado'!$A$155:$Z$1048576,MATCH($A987,'Hoja de Trabajo para listado'!$A$155:$A$1048576,0),MATCH((CUADRO!Q$5&amp;$E987),'Hoja de Trabajo para listado'!$A$151:$Z$151,0)),0)+IFERROR(INDEX('Hoja de Trabajo para listado'!$AB$155:$BA$1048576,MATCH($A987,'Hoja de Trabajo para listado'!$AB$155:$AB$1048576,0),MATCH((CUADRO!Q$5&amp;$E987),'Hoja de Trabajo para listado'!$AB$151:$BA$151,0)),0)+IFERROR(INDEX('Hoja de Trabajo para listado'!$BC$155:$CB$1048576,MATCH($A987,'Hoja de Trabajo para listado'!$BC$155:$BC$1048576,0),MATCH((CUADRO!Q$5&amp;$E987),'Hoja de Trabajo para listado'!$BC$151:$CB$151,0)),0)+IFERROR(INDEX('Hoja de Trabajo para listado'!$DE$153:$DG$274,MATCH($A987,'Hoja de Trabajo para listado'!$DE$153:$DE$1048576,0),MATCH((CUADRO!Q$5&amp;$E987),'Hoja de Trabajo para listado'!$DE$151:$DG$151,0)),0)+IFERROR(INDEX('Hoja de Trabajo para listado'!$CD$155:$DC$1048576,MATCH($A987,'Hoja de Trabajo para listado'!$CD$155:$CD$1048576,0),MATCH((CUADRO!Q$5&amp;$E987),'Hoja de Trabajo para listado'!$CD$151:$DC$151,0)),0)</f>
        <v>0</v>
      </c>
      <c r="R987" s="243">
        <f t="shared" ca="1" si="33"/>
        <v>0</v>
      </c>
      <c r="S987" s="249">
        <f ca="1">+R986+R987</f>
        <v>0</v>
      </c>
      <c r="T987" s="243">
        <f ca="1">+S987</f>
        <v>0</v>
      </c>
      <c r="U987" s="242">
        <f t="shared" si="34"/>
        <v>2</v>
      </c>
      <c r="V987" s="333" t="str">
        <f>+VLOOKUP(A987,bd_lista!$A$3:$E$590,5,FALSE)</f>
        <v>Gobiernos Autonomos Municipales</v>
      </c>
      <c r="W987" s="392"/>
      <c r="X987" s="242">
        <f>+VLOOKUP(A987,[4]Sheet1!$A$13:$D$744,4,FALSE)</f>
        <v>0</v>
      </c>
      <c r="Y987" s="242" t="e">
        <f>+VLOOKUP(X987,bd_lista!$A$3:$C$590,3,FALSE)</f>
        <v>#N/A</v>
      </c>
      <c r="Z987" s="292"/>
      <c r="AA987" s="293"/>
    </row>
    <row r="988" spans="1:27" customFormat="1" ht="15" hidden="1" customHeight="1">
      <c r="A988" s="32">
        <v>1728</v>
      </c>
      <c r="B988" s="387">
        <f>+A988</f>
        <v>1728</v>
      </c>
      <c r="C988" s="247" t="str">
        <f>+VLOOKUP(A988,bd_lista!$A$3:$C$590,3,FALSE)</f>
        <v>Gobierno Autónomo Municipal de Postrer Valle</v>
      </c>
      <c r="D988" s="389" t="str">
        <f>+C988</f>
        <v>Gobierno Autónomo Municipal de Postrer Valle</v>
      </c>
      <c r="E988" s="242" t="s">
        <v>1304</v>
      </c>
      <c r="F988" s="243">
        <f ca="1">+IFERROR(INDEX('Hoja de Trabajo para listado'!$A$155:$Z$1048576,MATCH($A988,'Hoja de Trabajo para listado'!$A$155:$A$1048576,0),MATCH((CUADRO!F$5&amp;$E988),'Hoja de Trabajo para listado'!$A$151:$Z$151,0)),0)+IFERROR(INDEX('Hoja de Trabajo para listado'!$AB$155:$BA$1048576,MATCH($A988,'Hoja de Trabajo para listado'!$AB$155:$AB$1048576,0),MATCH((CUADRO!F$5&amp;$E988),'Hoja de Trabajo para listado'!$AB$151:$BA$151,0)),0)+IFERROR(INDEX('Hoja de Trabajo para listado'!$BC$155:$CB$1048576,MATCH($A988,'Hoja de Trabajo para listado'!$BC$155:$BC$1048576,0),MATCH((CUADRO!F$5&amp;$E988),'Hoja de Trabajo para listado'!$BC$151:$CB$151,0)),0)+IFERROR(INDEX('Hoja de Trabajo para listado'!$DE$153:$DG$274,MATCH($A988,'Hoja de Trabajo para listado'!$DE$153:$DE$1048576,0),MATCH((CUADRO!F$5&amp;$E988),'Hoja de Trabajo para listado'!$DE$151:$DG$151,0)),0)+IFERROR(INDEX('Hoja de Trabajo para listado'!$CD$155:$DC$1048576,MATCH($A988,'Hoja de Trabajo para listado'!$CD$155:$CD$1048576,0),MATCH((CUADRO!F$5&amp;$E988),'Hoja de Trabajo para listado'!$CD$151:$DC$151,0)),0)</f>
        <v>0</v>
      </c>
      <c r="G988" s="243">
        <f ca="1">+IFERROR(INDEX('Hoja de Trabajo para listado'!$A$155:$Z$1048576,MATCH($A988,'Hoja de Trabajo para listado'!$A$155:$A$1048576,0),MATCH((CUADRO!G$5&amp;$E988),'Hoja de Trabajo para listado'!$A$151:$Z$151,0)),0)+IFERROR(INDEX('Hoja de Trabajo para listado'!$AB$155:$BA$1048576,MATCH($A988,'Hoja de Trabajo para listado'!$AB$155:$AB$1048576,0),MATCH((CUADRO!G$5&amp;$E988),'Hoja de Trabajo para listado'!$AB$151:$BA$151,0)),0)+IFERROR(INDEX('Hoja de Trabajo para listado'!$BC$155:$CB$1048576,MATCH($A988,'Hoja de Trabajo para listado'!$BC$155:$BC$1048576,0),MATCH((CUADRO!G$5&amp;$E988),'Hoja de Trabajo para listado'!$BC$151:$CB$151,0)),0)+IFERROR(INDEX('Hoja de Trabajo para listado'!$DE$153:$DG$274,MATCH($A988,'Hoja de Trabajo para listado'!$DE$153:$DE$1048576,0),MATCH((CUADRO!G$5&amp;$E988),'Hoja de Trabajo para listado'!$DE$151:$DG$151,0)),0)+IFERROR(INDEX('Hoja de Trabajo para listado'!$CD$155:$DC$1048576,MATCH($A988,'Hoja de Trabajo para listado'!$CD$155:$CD$1048576,0),MATCH((CUADRO!G$5&amp;$E988),'Hoja de Trabajo para listado'!$CD$151:$DC$151,0)),0)</f>
        <v>0</v>
      </c>
      <c r="H988" s="243">
        <f ca="1">+IFERROR(INDEX('Hoja de Trabajo para listado'!$A$155:$Z$1048576,MATCH($A988,'Hoja de Trabajo para listado'!$A$155:$A$1048576,0),MATCH((CUADRO!H$5&amp;$E988),'Hoja de Trabajo para listado'!$A$151:$Z$151,0)),0)+IFERROR(INDEX('Hoja de Trabajo para listado'!$AB$155:$BA$1048576,MATCH($A988,'Hoja de Trabajo para listado'!$AB$155:$AB$1048576,0),MATCH((CUADRO!H$5&amp;$E988),'Hoja de Trabajo para listado'!$AB$151:$BA$151,0)),0)+IFERROR(INDEX('Hoja de Trabajo para listado'!$BC$155:$CB$1048576,MATCH($A988,'Hoja de Trabajo para listado'!$BC$155:$BC$1048576,0),MATCH((CUADRO!H$5&amp;$E988),'Hoja de Trabajo para listado'!$BC$151:$CB$151,0)),0)+IFERROR(INDEX('Hoja de Trabajo para listado'!$DE$153:$DG$274,MATCH($A988,'Hoja de Trabajo para listado'!$DE$153:$DE$1048576,0),MATCH((CUADRO!H$5&amp;$E988),'Hoja de Trabajo para listado'!$DE$151:$DG$151,0)),0)+IFERROR(INDEX('Hoja de Trabajo para listado'!$CD$155:$DC$1048576,MATCH($A988,'Hoja de Trabajo para listado'!$CD$155:$CD$1048576,0),MATCH((CUADRO!H$5&amp;$E988),'Hoja de Trabajo para listado'!$CD$151:$DC$151,0)),0)</f>
        <v>0</v>
      </c>
      <c r="I988" s="243">
        <f ca="1">+IFERROR(INDEX('Hoja de Trabajo para listado'!$A$155:$Z$1048576,MATCH($A988,'Hoja de Trabajo para listado'!$A$155:$A$1048576,0),MATCH((CUADRO!I$5&amp;$E988),'Hoja de Trabajo para listado'!$A$151:$Z$151,0)),0)+IFERROR(INDEX('Hoja de Trabajo para listado'!$AB$155:$BA$1048576,MATCH($A988,'Hoja de Trabajo para listado'!$AB$155:$AB$1048576,0),MATCH((CUADRO!I$5&amp;$E988),'Hoja de Trabajo para listado'!$AB$151:$BA$151,0)),0)+IFERROR(INDEX('Hoja de Trabajo para listado'!$BC$155:$CB$1048576,MATCH($A988,'Hoja de Trabajo para listado'!$BC$155:$BC$1048576,0),MATCH((CUADRO!I$5&amp;$E988),'Hoja de Trabajo para listado'!$BC$151:$CB$151,0)),0)+IFERROR(INDEX('Hoja de Trabajo para listado'!$DE$153:$DG$274,MATCH($A988,'Hoja de Trabajo para listado'!$DE$153:$DE$1048576,0),MATCH((CUADRO!I$5&amp;$E988),'Hoja de Trabajo para listado'!$DE$151:$DG$151,0)),0)+IFERROR(INDEX('Hoja de Trabajo para listado'!$CD$155:$DC$1048576,MATCH($A988,'Hoja de Trabajo para listado'!$CD$155:$CD$1048576,0),MATCH((CUADRO!I$5&amp;$E988),'Hoja de Trabajo para listado'!$CD$151:$DC$151,0)),0)</f>
        <v>0</v>
      </c>
      <c r="J988" s="243">
        <f ca="1">+IFERROR(INDEX('Hoja de Trabajo para listado'!$A$155:$Z$1048576,MATCH($A988,'Hoja de Trabajo para listado'!$A$155:$A$1048576,0),MATCH((CUADRO!J$5&amp;$E988),'Hoja de Trabajo para listado'!$A$151:$Z$151,0)),0)+IFERROR(INDEX('Hoja de Trabajo para listado'!$AB$155:$BA$1048576,MATCH($A988,'Hoja de Trabajo para listado'!$AB$155:$AB$1048576,0),MATCH((CUADRO!J$5&amp;$E988),'Hoja de Trabajo para listado'!$AB$151:$BA$151,0)),0)+IFERROR(INDEX('Hoja de Trabajo para listado'!$BC$155:$CB$1048576,MATCH($A988,'Hoja de Trabajo para listado'!$BC$155:$BC$1048576,0),MATCH((CUADRO!J$5&amp;$E988),'Hoja de Trabajo para listado'!$BC$151:$CB$151,0)),0)+IFERROR(INDEX('Hoja de Trabajo para listado'!$DE$153:$DG$274,MATCH($A988,'Hoja de Trabajo para listado'!$DE$153:$DE$1048576,0),MATCH((CUADRO!J$5&amp;$E988),'Hoja de Trabajo para listado'!$DE$151:$DG$151,0)),0)+IFERROR(INDEX('Hoja de Trabajo para listado'!$CD$155:$DC$1048576,MATCH($A988,'Hoja de Trabajo para listado'!$CD$155:$CD$1048576,0),MATCH((CUADRO!J$5&amp;$E988),'Hoja de Trabajo para listado'!$CD$151:$DC$151,0)),0)</f>
        <v>0</v>
      </c>
      <c r="K988" s="243">
        <f ca="1">+IFERROR(INDEX('Hoja de Trabajo para listado'!$A$155:$Z$1048576,MATCH($A988,'Hoja de Trabajo para listado'!$A$155:$A$1048576,0),MATCH((CUADRO!K$5&amp;$E988),'Hoja de Trabajo para listado'!$A$151:$Z$151,0)),0)+IFERROR(INDEX('Hoja de Trabajo para listado'!$AB$155:$BA$1048576,MATCH($A988,'Hoja de Trabajo para listado'!$AB$155:$AB$1048576,0),MATCH((CUADRO!K$5&amp;$E988),'Hoja de Trabajo para listado'!$AB$151:$BA$151,0)),0)+IFERROR(INDEX('Hoja de Trabajo para listado'!$BC$155:$CB$1048576,MATCH($A988,'Hoja de Trabajo para listado'!$BC$155:$BC$1048576,0),MATCH((CUADRO!K$5&amp;$E988),'Hoja de Trabajo para listado'!$BC$151:$CB$151,0)),0)+IFERROR(INDEX('Hoja de Trabajo para listado'!$DE$153:$DG$274,MATCH($A988,'Hoja de Trabajo para listado'!$DE$153:$DE$1048576,0),MATCH((CUADRO!K$5&amp;$E988),'Hoja de Trabajo para listado'!$DE$151:$DG$151,0)),0)+IFERROR(INDEX('Hoja de Trabajo para listado'!$CD$155:$DC$1048576,MATCH($A988,'Hoja de Trabajo para listado'!$CD$155:$CD$1048576,0),MATCH((CUADRO!K$5&amp;$E988),'Hoja de Trabajo para listado'!$CD$151:$DC$151,0)),0)</f>
        <v>0</v>
      </c>
      <c r="L988" s="243">
        <f ca="1">+IFERROR(INDEX('Hoja de Trabajo para listado'!$A$155:$Z$1048576,MATCH($A988,'Hoja de Trabajo para listado'!$A$155:$A$1048576,0),MATCH((CUADRO!L$5&amp;$E988),'Hoja de Trabajo para listado'!$A$151:$Z$151,0)),0)+IFERROR(INDEX('Hoja de Trabajo para listado'!$AB$155:$BA$1048576,MATCH($A988,'Hoja de Trabajo para listado'!$AB$155:$AB$1048576,0),MATCH((CUADRO!L$5&amp;$E988),'Hoja de Trabajo para listado'!$AB$151:$BA$151,0)),0)+IFERROR(INDEX('Hoja de Trabajo para listado'!$BC$155:$CB$1048576,MATCH($A988,'Hoja de Trabajo para listado'!$BC$155:$BC$1048576,0),MATCH((CUADRO!L$5&amp;$E988),'Hoja de Trabajo para listado'!$BC$151:$CB$151,0)),0)+IFERROR(INDEX('Hoja de Trabajo para listado'!$DE$153:$DG$274,MATCH($A988,'Hoja de Trabajo para listado'!$DE$153:$DE$1048576,0),MATCH((CUADRO!L$5&amp;$E988),'Hoja de Trabajo para listado'!$DE$151:$DG$151,0)),0)+IFERROR(INDEX('Hoja de Trabajo para listado'!$CD$155:$DC$1048576,MATCH($A988,'Hoja de Trabajo para listado'!$CD$155:$CD$1048576,0),MATCH((CUADRO!L$5&amp;$E988),'Hoja de Trabajo para listado'!$CD$151:$DC$151,0)),0)</f>
        <v>0</v>
      </c>
      <c r="M988" s="243">
        <f ca="1">+IFERROR(INDEX('Hoja de Trabajo para listado'!$A$155:$Z$1048576,MATCH($A988,'Hoja de Trabajo para listado'!$A$155:$A$1048576,0),MATCH((CUADRO!M$5&amp;$E988),'Hoja de Trabajo para listado'!$A$151:$Z$151,0)),0)+IFERROR(INDEX('Hoja de Trabajo para listado'!$AB$155:$BA$1048576,MATCH($A988,'Hoja de Trabajo para listado'!$AB$155:$AB$1048576,0),MATCH((CUADRO!M$5&amp;$E988),'Hoja de Trabajo para listado'!$AB$151:$BA$151,0)),0)+IFERROR(INDEX('Hoja de Trabajo para listado'!$BC$155:$CB$1048576,MATCH($A988,'Hoja de Trabajo para listado'!$BC$155:$BC$1048576,0),MATCH((CUADRO!M$5&amp;$E988),'Hoja de Trabajo para listado'!$BC$151:$CB$151,0)),0)+IFERROR(INDEX('Hoja de Trabajo para listado'!$DE$153:$DG$274,MATCH($A988,'Hoja de Trabajo para listado'!$DE$153:$DE$1048576,0),MATCH((CUADRO!M$5&amp;$E988),'Hoja de Trabajo para listado'!$DE$151:$DG$151,0)),0)+IFERROR(INDEX('Hoja de Trabajo para listado'!$CD$155:$DC$1048576,MATCH($A988,'Hoja de Trabajo para listado'!$CD$155:$CD$1048576,0),MATCH((CUADRO!M$5&amp;$E988),'Hoja de Trabajo para listado'!$CD$151:$DC$151,0)),0)</f>
        <v>0</v>
      </c>
      <c r="N988" s="243">
        <f ca="1">+IFERROR(INDEX('Hoja de Trabajo para listado'!$A$155:$Z$1048576,MATCH($A988,'Hoja de Trabajo para listado'!$A$155:$A$1048576,0),MATCH((CUADRO!N$5&amp;$E988),'Hoja de Trabajo para listado'!$A$151:$Z$151,0)),0)+IFERROR(INDEX('Hoja de Trabajo para listado'!$AB$155:$BA$1048576,MATCH($A988,'Hoja de Trabajo para listado'!$AB$155:$AB$1048576,0),MATCH((CUADRO!N$5&amp;$E988),'Hoja de Trabajo para listado'!$AB$151:$BA$151,0)),0)+IFERROR(INDEX('Hoja de Trabajo para listado'!$BC$155:$CB$1048576,MATCH($A988,'Hoja de Trabajo para listado'!$BC$155:$BC$1048576,0),MATCH((CUADRO!N$5&amp;$E988),'Hoja de Trabajo para listado'!$BC$151:$CB$151,0)),0)+IFERROR(INDEX('Hoja de Trabajo para listado'!$DE$153:$DG$274,MATCH($A988,'Hoja de Trabajo para listado'!$DE$153:$DE$1048576,0),MATCH((CUADRO!N$5&amp;$E988),'Hoja de Trabajo para listado'!$DE$151:$DG$151,0)),0)+IFERROR(INDEX('Hoja de Trabajo para listado'!$CD$155:$DC$1048576,MATCH($A988,'Hoja de Trabajo para listado'!$CD$155:$CD$1048576,0),MATCH((CUADRO!N$5&amp;$E988),'Hoja de Trabajo para listado'!$CD$151:$DC$151,0)),0)</f>
        <v>0</v>
      </c>
      <c r="O988" s="243">
        <f ca="1">+IFERROR(INDEX('Hoja de Trabajo para listado'!$A$155:$Z$1048576,MATCH($A988,'Hoja de Trabajo para listado'!$A$155:$A$1048576,0),MATCH((CUADRO!O$5&amp;$E988),'Hoja de Trabajo para listado'!$A$151:$Z$151,0)),0)+IFERROR(INDEX('Hoja de Trabajo para listado'!$AB$155:$BA$1048576,MATCH($A988,'Hoja de Trabajo para listado'!$AB$155:$AB$1048576,0),MATCH((CUADRO!O$5&amp;$E988),'Hoja de Trabajo para listado'!$AB$151:$BA$151,0)),0)+IFERROR(INDEX('Hoja de Trabajo para listado'!$BC$155:$CB$1048576,MATCH($A988,'Hoja de Trabajo para listado'!$BC$155:$BC$1048576,0),MATCH((CUADRO!O$5&amp;$E988),'Hoja de Trabajo para listado'!$BC$151:$CB$151,0)),0)+IFERROR(INDEX('Hoja de Trabajo para listado'!$DE$153:$DG$274,MATCH($A988,'Hoja de Trabajo para listado'!$DE$153:$DE$1048576,0),MATCH((CUADRO!O$5&amp;$E988),'Hoja de Trabajo para listado'!$DE$151:$DG$151,0)),0)+IFERROR(INDEX('Hoja de Trabajo para listado'!$CD$155:$DC$1048576,MATCH($A988,'Hoja de Trabajo para listado'!$CD$155:$CD$1048576,0),MATCH((CUADRO!O$5&amp;$E988),'Hoja de Trabajo para listado'!$CD$151:$DC$151,0)),0)</f>
        <v>0</v>
      </c>
      <c r="P988" s="243">
        <f ca="1">+IFERROR(INDEX('Hoja de Trabajo para listado'!$A$155:$Z$1048576,MATCH($A988,'Hoja de Trabajo para listado'!$A$155:$A$1048576,0),MATCH((CUADRO!P$5&amp;$E988),'Hoja de Trabajo para listado'!$A$151:$Z$151,0)),0)+IFERROR(INDEX('Hoja de Trabajo para listado'!$AB$155:$BA$1048576,MATCH($A988,'Hoja de Trabajo para listado'!$AB$155:$AB$1048576,0),MATCH((CUADRO!P$5&amp;$E988),'Hoja de Trabajo para listado'!$AB$151:$BA$151,0)),0)+IFERROR(INDEX('Hoja de Trabajo para listado'!$BC$155:$CB$1048576,MATCH($A988,'Hoja de Trabajo para listado'!$BC$155:$BC$1048576,0),MATCH((CUADRO!P$5&amp;$E988),'Hoja de Trabajo para listado'!$BC$151:$CB$151,0)),0)+IFERROR(INDEX('Hoja de Trabajo para listado'!$DE$153:$DG$274,MATCH($A988,'Hoja de Trabajo para listado'!$DE$153:$DE$1048576,0),MATCH((CUADRO!P$5&amp;$E988),'Hoja de Trabajo para listado'!$DE$151:$DG$151,0)),0)+IFERROR(INDEX('Hoja de Trabajo para listado'!$CD$155:$DC$1048576,MATCH($A988,'Hoja de Trabajo para listado'!$CD$155:$CD$1048576,0),MATCH((CUADRO!P$5&amp;$E988),'Hoja de Trabajo para listado'!$CD$151:$DC$151,0)),0)</f>
        <v>0</v>
      </c>
      <c r="Q988" s="243">
        <f ca="1">+IFERROR(INDEX('Hoja de Trabajo para listado'!$A$155:$Z$1048576,MATCH($A988,'Hoja de Trabajo para listado'!$A$155:$A$1048576,0),MATCH((CUADRO!Q$5&amp;$E988),'Hoja de Trabajo para listado'!$A$151:$Z$151,0)),0)+IFERROR(INDEX('Hoja de Trabajo para listado'!$AB$155:$BA$1048576,MATCH($A988,'Hoja de Trabajo para listado'!$AB$155:$AB$1048576,0),MATCH((CUADRO!Q$5&amp;$E988),'Hoja de Trabajo para listado'!$AB$151:$BA$151,0)),0)+IFERROR(INDEX('Hoja de Trabajo para listado'!$BC$155:$CB$1048576,MATCH($A988,'Hoja de Trabajo para listado'!$BC$155:$BC$1048576,0),MATCH((CUADRO!Q$5&amp;$E988),'Hoja de Trabajo para listado'!$BC$151:$CB$151,0)),0)+IFERROR(INDEX('Hoja de Trabajo para listado'!$DE$153:$DG$274,MATCH($A988,'Hoja de Trabajo para listado'!$DE$153:$DE$1048576,0),MATCH((CUADRO!Q$5&amp;$E988),'Hoja de Trabajo para listado'!$DE$151:$DG$151,0)),0)+IFERROR(INDEX('Hoja de Trabajo para listado'!$CD$155:$DC$1048576,MATCH($A988,'Hoja de Trabajo para listado'!$CD$155:$CD$1048576,0),MATCH((CUADRO!Q$5&amp;$E988),'Hoja de Trabajo para listado'!$CD$151:$DC$151,0)),0)</f>
        <v>0</v>
      </c>
      <c r="R988" s="243">
        <f t="shared" ca="1" si="33"/>
        <v>0</v>
      </c>
      <c r="S988" s="249"/>
      <c r="T988" s="243">
        <f ca="1">+T989</f>
        <v>0</v>
      </c>
      <c r="U988" s="242">
        <f t="shared" si="34"/>
        <v>1</v>
      </c>
      <c r="V988" s="333" t="str">
        <f>+VLOOKUP(A988,bd_lista!$A$3:$E$590,5,FALSE)</f>
        <v>Gobiernos Autonomos Municipales</v>
      </c>
      <c r="W988" s="391" t="str">
        <f>+V988</f>
        <v>Gobiernos Autonomos Municipales</v>
      </c>
      <c r="X988" s="242">
        <f>+VLOOKUP(A988,[4]Sheet1!$A$13:$D$744,4,FALSE)</f>
        <v>0</v>
      </c>
      <c r="Y988" s="242" t="e">
        <f>+VLOOKUP(X988,bd_lista!$A$3:$C$590,3,FALSE)</f>
        <v>#N/A</v>
      </c>
      <c r="Z988" s="294">
        <f>+X988</f>
        <v>0</v>
      </c>
      <c r="AA988" s="295" t="e">
        <f>+Y988</f>
        <v>#N/A</v>
      </c>
    </row>
    <row r="989" spans="1:27" customFormat="1" ht="15" hidden="1" customHeight="1">
      <c r="A989" s="32">
        <v>1728</v>
      </c>
      <c r="B989" s="388"/>
      <c r="C989" s="247" t="str">
        <f>+VLOOKUP(A989,bd_lista!$A$3:$C$590,3,FALSE)</f>
        <v>Gobierno Autónomo Municipal de Postrer Valle</v>
      </c>
      <c r="D989" s="390"/>
      <c r="E989" s="244" t="s">
        <v>1305</v>
      </c>
      <c r="F989" s="245">
        <f ca="1">+IFERROR(INDEX('Hoja de Trabajo para listado'!$A$155:$Z$1048576,MATCH($A989,'Hoja de Trabajo para listado'!$A$155:$A$1048576,0),MATCH((CUADRO!F$5&amp;$E989),'Hoja de Trabajo para listado'!$A$151:$Z$151,0)),0)+IFERROR(INDEX('Hoja de Trabajo para listado'!$AB$155:$BA$1048576,MATCH($A989,'Hoja de Trabajo para listado'!$AB$155:$AB$1048576,0),MATCH((CUADRO!F$5&amp;$E989),'Hoja de Trabajo para listado'!$AB$151:$BA$151,0)),0)+IFERROR(INDEX('Hoja de Trabajo para listado'!$BC$155:$CB$1048576,MATCH($A989,'Hoja de Trabajo para listado'!$BC$155:$BC$1048576,0),MATCH((CUADRO!F$5&amp;$E989),'Hoja de Trabajo para listado'!$BC$151:$CB$151,0)),0)+IFERROR(INDEX('Hoja de Trabajo para listado'!$DE$153:$DG$274,MATCH($A989,'Hoja de Trabajo para listado'!$DE$153:$DE$1048576,0),MATCH((CUADRO!F$5&amp;$E989),'Hoja de Trabajo para listado'!$DE$151:$DG$151,0)),0)+IFERROR(INDEX('Hoja de Trabajo para listado'!$CD$155:$DC$1048576,MATCH($A989,'Hoja de Trabajo para listado'!$CD$155:$CD$1048576,0),MATCH((CUADRO!F$5&amp;$E989),'Hoja de Trabajo para listado'!$CD$151:$DC$151,0)),0)</f>
        <v>0</v>
      </c>
      <c r="G989" s="245">
        <f ca="1">+IFERROR(INDEX('Hoja de Trabajo para listado'!$A$155:$Z$1048576,MATCH($A989,'Hoja de Trabajo para listado'!$A$155:$A$1048576,0),MATCH((CUADRO!G$5&amp;$E989),'Hoja de Trabajo para listado'!$A$151:$Z$151,0)),0)+IFERROR(INDEX('Hoja de Trabajo para listado'!$AB$155:$BA$1048576,MATCH($A989,'Hoja de Trabajo para listado'!$AB$155:$AB$1048576,0),MATCH((CUADRO!G$5&amp;$E989),'Hoja de Trabajo para listado'!$AB$151:$BA$151,0)),0)+IFERROR(INDEX('Hoja de Trabajo para listado'!$BC$155:$CB$1048576,MATCH($A989,'Hoja de Trabajo para listado'!$BC$155:$BC$1048576,0),MATCH((CUADRO!G$5&amp;$E989),'Hoja de Trabajo para listado'!$BC$151:$CB$151,0)),0)+IFERROR(INDEX('Hoja de Trabajo para listado'!$DE$153:$DG$274,MATCH($A989,'Hoja de Trabajo para listado'!$DE$153:$DE$1048576,0),MATCH((CUADRO!G$5&amp;$E989),'Hoja de Trabajo para listado'!$DE$151:$DG$151,0)),0)+IFERROR(INDEX('Hoja de Trabajo para listado'!$CD$155:$DC$1048576,MATCH($A989,'Hoja de Trabajo para listado'!$CD$155:$CD$1048576,0),MATCH((CUADRO!G$5&amp;$E989),'Hoja de Trabajo para listado'!$CD$151:$DC$151,0)),0)</f>
        <v>0</v>
      </c>
      <c r="H989" s="245">
        <f ca="1">+IFERROR(INDEX('Hoja de Trabajo para listado'!$A$155:$Z$1048576,MATCH($A989,'Hoja de Trabajo para listado'!$A$155:$A$1048576,0),MATCH((CUADRO!H$5&amp;$E989),'Hoja de Trabajo para listado'!$A$151:$Z$151,0)),0)+IFERROR(INDEX('Hoja de Trabajo para listado'!$AB$155:$BA$1048576,MATCH($A989,'Hoja de Trabajo para listado'!$AB$155:$AB$1048576,0),MATCH((CUADRO!H$5&amp;$E989),'Hoja de Trabajo para listado'!$AB$151:$BA$151,0)),0)+IFERROR(INDEX('Hoja de Trabajo para listado'!$BC$155:$CB$1048576,MATCH($A989,'Hoja de Trabajo para listado'!$BC$155:$BC$1048576,0),MATCH((CUADRO!H$5&amp;$E989),'Hoja de Trabajo para listado'!$BC$151:$CB$151,0)),0)+IFERROR(INDEX('Hoja de Trabajo para listado'!$DE$153:$DG$274,MATCH($A989,'Hoja de Trabajo para listado'!$DE$153:$DE$1048576,0),MATCH((CUADRO!H$5&amp;$E989),'Hoja de Trabajo para listado'!$DE$151:$DG$151,0)),0)+IFERROR(INDEX('Hoja de Trabajo para listado'!$CD$155:$DC$1048576,MATCH($A989,'Hoja de Trabajo para listado'!$CD$155:$CD$1048576,0),MATCH((CUADRO!H$5&amp;$E989),'Hoja de Trabajo para listado'!$CD$151:$DC$151,0)),0)</f>
        <v>0</v>
      </c>
      <c r="I989" s="245">
        <f ca="1">+IFERROR(INDEX('Hoja de Trabajo para listado'!$A$155:$Z$1048576,MATCH($A989,'Hoja de Trabajo para listado'!$A$155:$A$1048576,0),MATCH((CUADRO!I$5&amp;$E989),'Hoja de Trabajo para listado'!$A$151:$Z$151,0)),0)+IFERROR(INDEX('Hoja de Trabajo para listado'!$AB$155:$BA$1048576,MATCH($A989,'Hoja de Trabajo para listado'!$AB$155:$AB$1048576,0),MATCH((CUADRO!I$5&amp;$E989),'Hoja de Trabajo para listado'!$AB$151:$BA$151,0)),0)+IFERROR(INDEX('Hoja de Trabajo para listado'!$BC$155:$CB$1048576,MATCH($A989,'Hoja de Trabajo para listado'!$BC$155:$BC$1048576,0),MATCH((CUADRO!I$5&amp;$E989),'Hoja de Trabajo para listado'!$BC$151:$CB$151,0)),0)+IFERROR(INDEX('Hoja de Trabajo para listado'!$DE$153:$DG$274,MATCH($A989,'Hoja de Trabajo para listado'!$DE$153:$DE$1048576,0),MATCH((CUADRO!I$5&amp;$E989),'Hoja de Trabajo para listado'!$DE$151:$DG$151,0)),0)+IFERROR(INDEX('Hoja de Trabajo para listado'!$CD$155:$DC$1048576,MATCH($A989,'Hoja de Trabajo para listado'!$CD$155:$CD$1048576,0),MATCH((CUADRO!I$5&amp;$E989),'Hoja de Trabajo para listado'!$CD$151:$DC$151,0)),0)</f>
        <v>0</v>
      </c>
      <c r="J989" s="245">
        <f ca="1">+IFERROR(INDEX('Hoja de Trabajo para listado'!$A$155:$Z$1048576,MATCH($A989,'Hoja de Trabajo para listado'!$A$155:$A$1048576,0),MATCH((CUADRO!J$5&amp;$E989),'Hoja de Trabajo para listado'!$A$151:$Z$151,0)),0)+IFERROR(INDEX('Hoja de Trabajo para listado'!$AB$155:$BA$1048576,MATCH($A989,'Hoja de Trabajo para listado'!$AB$155:$AB$1048576,0),MATCH((CUADRO!J$5&amp;$E989),'Hoja de Trabajo para listado'!$AB$151:$BA$151,0)),0)+IFERROR(INDEX('Hoja de Trabajo para listado'!$BC$155:$CB$1048576,MATCH($A989,'Hoja de Trabajo para listado'!$BC$155:$BC$1048576,0),MATCH((CUADRO!J$5&amp;$E989),'Hoja de Trabajo para listado'!$BC$151:$CB$151,0)),0)+IFERROR(INDEX('Hoja de Trabajo para listado'!$DE$153:$DG$274,MATCH($A989,'Hoja de Trabajo para listado'!$DE$153:$DE$1048576,0),MATCH((CUADRO!J$5&amp;$E989),'Hoja de Trabajo para listado'!$DE$151:$DG$151,0)),0)+IFERROR(INDEX('Hoja de Trabajo para listado'!$CD$155:$DC$1048576,MATCH($A989,'Hoja de Trabajo para listado'!$CD$155:$CD$1048576,0),MATCH((CUADRO!J$5&amp;$E989),'Hoja de Trabajo para listado'!$CD$151:$DC$151,0)),0)</f>
        <v>0</v>
      </c>
      <c r="K989" s="245">
        <f ca="1">+IFERROR(INDEX('Hoja de Trabajo para listado'!$A$155:$Z$1048576,MATCH($A989,'Hoja de Trabajo para listado'!$A$155:$A$1048576,0),MATCH((CUADRO!K$5&amp;$E989),'Hoja de Trabajo para listado'!$A$151:$Z$151,0)),0)+IFERROR(INDEX('Hoja de Trabajo para listado'!$AB$155:$BA$1048576,MATCH($A989,'Hoja de Trabajo para listado'!$AB$155:$AB$1048576,0),MATCH((CUADRO!K$5&amp;$E989),'Hoja de Trabajo para listado'!$AB$151:$BA$151,0)),0)+IFERROR(INDEX('Hoja de Trabajo para listado'!$BC$155:$CB$1048576,MATCH($A989,'Hoja de Trabajo para listado'!$BC$155:$BC$1048576,0),MATCH((CUADRO!K$5&amp;$E989),'Hoja de Trabajo para listado'!$BC$151:$CB$151,0)),0)+IFERROR(INDEX('Hoja de Trabajo para listado'!$DE$153:$DG$274,MATCH($A989,'Hoja de Trabajo para listado'!$DE$153:$DE$1048576,0),MATCH((CUADRO!K$5&amp;$E989),'Hoja de Trabajo para listado'!$DE$151:$DG$151,0)),0)+IFERROR(INDEX('Hoja de Trabajo para listado'!$CD$155:$DC$1048576,MATCH($A989,'Hoja de Trabajo para listado'!$CD$155:$CD$1048576,0),MATCH((CUADRO!K$5&amp;$E989),'Hoja de Trabajo para listado'!$CD$151:$DC$151,0)),0)</f>
        <v>0</v>
      </c>
      <c r="L989" s="245">
        <f ca="1">+IFERROR(INDEX('Hoja de Trabajo para listado'!$A$155:$Z$1048576,MATCH($A989,'Hoja de Trabajo para listado'!$A$155:$A$1048576,0),MATCH((CUADRO!L$5&amp;$E989),'Hoja de Trabajo para listado'!$A$151:$Z$151,0)),0)+IFERROR(INDEX('Hoja de Trabajo para listado'!$AB$155:$BA$1048576,MATCH($A989,'Hoja de Trabajo para listado'!$AB$155:$AB$1048576,0),MATCH((CUADRO!L$5&amp;$E989),'Hoja de Trabajo para listado'!$AB$151:$BA$151,0)),0)+IFERROR(INDEX('Hoja de Trabajo para listado'!$BC$155:$CB$1048576,MATCH($A989,'Hoja de Trabajo para listado'!$BC$155:$BC$1048576,0),MATCH((CUADRO!L$5&amp;$E989),'Hoja de Trabajo para listado'!$BC$151:$CB$151,0)),0)+IFERROR(INDEX('Hoja de Trabajo para listado'!$DE$153:$DG$274,MATCH($A989,'Hoja de Trabajo para listado'!$DE$153:$DE$1048576,0),MATCH((CUADRO!L$5&amp;$E989),'Hoja de Trabajo para listado'!$DE$151:$DG$151,0)),0)+IFERROR(INDEX('Hoja de Trabajo para listado'!$CD$155:$DC$1048576,MATCH($A989,'Hoja de Trabajo para listado'!$CD$155:$CD$1048576,0),MATCH((CUADRO!L$5&amp;$E989),'Hoja de Trabajo para listado'!$CD$151:$DC$151,0)),0)</f>
        <v>0</v>
      </c>
      <c r="M989" s="245">
        <f ca="1">+IFERROR(INDEX('Hoja de Trabajo para listado'!$A$155:$Z$1048576,MATCH($A989,'Hoja de Trabajo para listado'!$A$155:$A$1048576,0),MATCH((CUADRO!M$5&amp;$E989),'Hoja de Trabajo para listado'!$A$151:$Z$151,0)),0)+IFERROR(INDEX('Hoja de Trabajo para listado'!$AB$155:$BA$1048576,MATCH($A989,'Hoja de Trabajo para listado'!$AB$155:$AB$1048576,0),MATCH((CUADRO!M$5&amp;$E989),'Hoja de Trabajo para listado'!$AB$151:$BA$151,0)),0)+IFERROR(INDEX('Hoja de Trabajo para listado'!$BC$155:$CB$1048576,MATCH($A989,'Hoja de Trabajo para listado'!$BC$155:$BC$1048576,0),MATCH((CUADRO!M$5&amp;$E989),'Hoja de Trabajo para listado'!$BC$151:$CB$151,0)),0)+IFERROR(INDEX('Hoja de Trabajo para listado'!$DE$153:$DG$274,MATCH($A989,'Hoja de Trabajo para listado'!$DE$153:$DE$1048576,0),MATCH((CUADRO!M$5&amp;$E989),'Hoja de Trabajo para listado'!$DE$151:$DG$151,0)),0)+IFERROR(INDEX('Hoja de Trabajo para listado'!$CD$155:$DC$1048576,MATCH($A989,'Hoja de Trabajo para listado'!$CD$155:$CD$1048576,0),MATCH((CUADRO!M$5&amp;$E989),'Hoja de Trabajo para listado'!$CD$151:$DC$151,0)),0)</f>
        <v>0</v>
      </c>
      <c r="N989" s="245">
        <f ca="1">+IFERROR(INDEX('Hoja de Trabajo para listado'!$A$155:$Z$1048576,MATCH($A989,'Hoja de Trabajo para listado'!$A$155:$A$1048576,0),MATCH((CUADRO!N$5&amp;$E989),'Hoja de Trabajo para listado'!$A$151:$Z$151,0)),0)+IFERROR(INDEX('Hoja de Trabajo para listado'!$AB$155:$BA$1048576,MATCH($A989,'Hoja de Trabajo para listado'!$AB$155:$AB$1048576,0),MATCH((CUADRO!N$5&amp;$E989),'Hoja de Trabajo para listado'!$AB$151:$BA$151,0)),0)+IFERROR(INDEX('Hoja de Trabajo para listado'!$BC$155:$CB$1048576,MATCH($A989,'Hoja de Trabajo para listado'!$BC$155:$BC$1048576,0),MATCH((CUADRO!N$5&amp;$E989),'Hoja de Trabajo para listado'!$BC$151:$CB$151,0)),0)+IFERROR(INDEX('Hoja de Trabajo para listado'!$DE$153:$DG$274,MATCH($A989,'Hoja de Trabajo para listado'!$DE$153:$DE$1048576,0),MATCH((CUADRO!N$5&amp;$E989),'Hoja de Trabajo para listado'!$DE$151:$DG$151,0)),0)+IFERROR(INDEX('Hoja de Trabajo para listado'!$CD$155:$DC$1048576,MATCH($A989,'Hoja de Trabajo para listado'!$CD$155:$CD$1048576,0),MATCH((CUADRO!N$5&amp;$E989),'Hoja de Trabajo para listado'!$CD$151:$DC$151,0)),0)</f>
        <v>0</v>
      </c>
      <c r="O989" s="245">
        <f ca="1">+IFERROR(INDEX('Hoja de Trabajo para listado'!$A$155:$Z$1048576,MATCH($A989,'Hoja de Trabajo para listado'!$A$155:$A$1048576,0),MATCH((CUADRO!O$5&amp;$E989),'Hoja de Trabajo para listado'!$A$151:$Z$151,0)),0)+IFERROR(INDEX('Hoja de Trabajo para listado'!$AB$155:$BA$1048576,MATCH($A989,'Hoja de Trabajo para listado'!$AB$155:$AB$1048576,0),MATCH((CUADRO!O$5&amp;$E989),'Hoja de Trabajo para listado'!$AB$151:$BA$151,0)),0)+IFERROR(INDEX('Hoja de Trabajo para listado'!$BC$155:$CB$1048576,MATCH($A989,'Hoja de Trabajo para listado'!$BC$155:$BC$1048576,0),MATCH((CUADRO!O$5&amp;$E989),'Hoja de Trabajo para listado'!$BC$151:$CB$151,0)),0)+IFERROR(INDEX('Hoja de Trabajo para listado'!$DE$153:$DG$274,MATCH($A989,'Hoja de Trabajo para listado'!$DE$153:$DE$1048576,0),MATCH((CUADRO!O$5&amp;$E989),'Hoja de Trabajo para listado'!$DE$151:$DG$151,0)),0)+IFERROR(INDEX('Hoja de Trabajo para listado'!$CD$155:$DC$1048576,MATCH($A989,'Hoja de Trabajo para listado'!$CD$155:$CD$1048576,0),MATCH((CUADRO!O$5&amp;$E989),'Hoja de Trabajo para listado'!$CD$151:$DC$151,0)),0)</f>
        <v>0</v>
      </c>
      <c r="P989" s="245">
        <f ca="1">+IFERROR(INDEX('Hoja de Trabajo para listado'!$A$155:$Z$1048576,MATCH($A989,'Hoja de Trabajo para listado'!$A$155:$A$1048576,0),MATCH((CUADRO!P$5&amp;$E989),'Hoja de Trabajo para listado'!$A$151:$Z$151,0)),0)+IFERROR(INDEX('Hoja de Trabajo para listado'!$AB$155:$BA$1048576,MATCH($A989,'Hoja de Trabajo para listado'!$AB$155:$AB$1048576,0),MATCH((CUADRO!P$5&amp;$E989),'Hoja de Trabajo para listado'!$AB$151:$BA$151,0)),0)+IFERROR(INDEX('Hoja de Trabajo para listado'!$BC$155:$CB$1048576,MATCH($A989,'Hoja de Trabajo para listado'!$BC$155:$BC$1048576,0),MATCH((CUADRO!P$5&amp;$E989),'Hoja de Trabajo para listado'!$BC$151:$CB$151,0)),0)+IFERROR(INDEX('Hoja de Trabajo para listado'!$DE$153:$DG$274,MATCH($A989,'Hoja de Trabajo para listado'!$DE$153:$DE$1048576,0),MATCH((CUADRO!P$5&amp;$E989),'Hoja de Trabajo para listado'!$DE$151:$DG$151,0)),0)+IFERROR(INDEX('Hoja de Trabajo para listado'!$CD$155:$DC$1048576,MATCH($A989,'Hoja de Trabajo para listado'!$CD$155:$CD$1048576,0),MATCH((CUADRO!P$5&amp;$E989),'Hoja de Trabajo para listado'!$CD$151:$DC$151,0)),0)</f>
        <v>0</v>
      </c>
      <c r="Q989" s="245">
        <f ca="1">+IFERROR(INDEX('Hoja de Trabajo para listado'!$A$155:$Z$1048576,MATCH($A989,'Hoja de Trabajo para listado'!$A$155:$A$1048576,0),MATCH((CUADRO!Q$5&amp;$E989),'Hoja de Trabajo para listado'!$A$151:$Z$151,0)),0)+IFERROR(INDEX('Hoja de Trabajo para listado'!$AB$155:$BA$1048576,MATCH($A989,'Hoja de Trabajo para listado'!$AB$155:$AB$1048576,0),MATCH((CUADRO!Q$5&amp;$E989),'Hoja de Trabajo para listado'!$AB$151:$BA$151,0)),0)+IFERROR(INDEX('Hoja de Trabajo para listado'!$BC$155:$CB$1048576,MATCH($A989,'Hoja de Trabajo para listado'!$BC$155:$BC$1048576,0),MATCH((CUADRO!Q$5&amp;$E989),'Hoja de Trabajo para listado'!$BC$151:$CB$151,0)),0)+IFERROR(INDEX('Hoja de Trabajo para listado'!$DE$153:$DG$274,MATCH($A989,'Hoja de Trabajo para listado'!$DE$153:$DE$1048576,0),MATCH((CUADRO!Q$5&amp;$E989),'Hoja de Trabajo para listado'!$DE$151:$DG$151,0)),0)+IFERROR(INDEX('Hoja de Trabajo para listado'!$CD$155:$DC$1048576,MATCH($A989,'Hoja de Trabajo para listado'!$CD$155:$CD$1048576,0),MATCH((CUADRO!Q$5&amp;$E989),'Hoja de Trabajo para listado'!$CD$151:$DC$151,0)),0)</f>
        <v>0</v>
      </c>
      <c r="R989" s="245">
        <f t="shared" ca="1" si="33"/>
        <v>0</v>
      </c>
      <c r="S989" s="259">
        <f ca="1">+R988+R989</f>
        <v>0</v>
      </c>
      <c r="T989" s="245">
        <f ca="1">+S989</f>
        <v>0</v>
      </c>
      <c r="U989" s="244">
        <f t="shared" si="34"/>
        <v>2</v>
      </c>
      <c r="V989" s="333" t="str">
        <f>+VLOOKUP(A989,bd_lista!$A$3:$E$590,5,FALSE)</f>
        <v>Gobiernos Autonomos Municipales</v>
      </c>
      <c r="W989" s="392"/>
      <c r="X989" s="242">
        <f>+VLOOKUP(A989,[4]Sheet1!$A$13:$D$744,4,FALSE)</f>
        <v>0</v>
      </c>
      <c r="Y989" s="242" t="e">
        <f>+VLOOKUP(X989,bd_lista!$A$3:$C$590,3,FALSE)</f>
        <v>#N/A</v>
      </c>
      <c r="Z989" s="292"/>
      <c r="AA989" s="293"/>
    </row>
    <row r="990" spans="1:27" customFormat="1" ht="15" hidden="1" customHeight="1">
      <c r="A990" s="32">
        <v>1729</v>
      </c>
      <c r="B990" s="387">
        <f>+A990</f>
        <v>1729</v>
      </c>
      <c r="C990" s="247" t="str">
        <f>+VLOOKUP(A990,bd_lista!$A$3:$C$590,3,FALSE)</f>
        <v>Gobierno Autónomo Municipal de Pucara</v>
      </c>
      <c r="D990" s="389" t="str">
        <f>+C990</f>
        <v>Gobierno Autónomo Municipal de Pucara</v>
      </c>
      <c r="E990" s="242" t="s">
        <v>1304</v>
      </c>
      <c r="F990" s="243">
        <f ca="1">+IFERROR(INDEX('Hoja de Trabajo para listado'!$A$155:$Z$1048576,MATCH($A990,'Hoja de Trabajo para listado'!$A$155:$A$1048576,0),MATCH((CUADRO!F$5&amp;$E990),'Hoja de Trabajo para listado'!$A$151:$Z$151,0)),0)+IFERROR(INDEX('Hoja de Trabajo para listado'!$AB$155:$BA$1048576,MATCH($A990,'Hoja de Trabajo para listado'!$AB$155:$AB$1048576,0),MATCH((CUADRO!F$5&amp;$E990),'Hoja de Trabajo para listado'!$AB$151:$BA$151,0)),0)+IFERROR(INDEX('Hoja de Trabajo para listado'!$BC$155:$CB$1048576,MATCH($A990,'Hoja de Trabajo para listado'!$BC$155:$BC$1048576,0),MATCH((CUADRO!F$5&amp;$E990),'Hoja de Trabajo para listado'!$BC$151:$CB$151,0)),0)+IFERROR(INDEX('Hoja de Trabajo para listado'!$DE$153:$DG$274,MATCH($A990,'Hoja de Trabajo para listado'!$DE$153:$DE$1048576,0),MATCH((CUADRO!F$5&amp;$E990),'Hoja de Trabajo para listado'!$DE$151:$DG$151,0)),0)+IFERROR(INDEX('Hoja de Trabajo para listado'!$CD$155:$DC$1048576,MATCH($A990,'Hoja de Trabajo para listado'!$CD$155:$CD$1048576,0),MATCH((CUADRO!F$5&amp;$E990),'Hoja de Trabajo para listado'!$CD$151:$DC$151,0)),0)</f>
        <v>0</v>
      </c>
      <c r="G990" s="243">
        <f ca="1">+IFERROR(INDEX('Hoja de Trabajo para listado'!$A$155:$Z$1048576,MATCH($A990,'Hoja de Trabajo para listado'!$A$155:$A$1048576,0),MATCH((CUADRO!G$5&amp;$E990),'Hoja de Trabajo para listado'!$A$151:$Z$151,0)),0)+IFERROR(INDEX('Hoja de Trabajo para listado'!$AB$155:$BA$1048576,MATCH($A990,'Hoja de Trabajo para listado'!$AB$155:$AB$1048576,0),MATCH((CUADRO!G$5&amp;$E990),'Hoja de Trabajo para listado'!$AB$151:$BA$151,0)),0)+IFERROR(INDEX('Hoja de Trabajo para listado'!$BC$155:$CB$1048576,MATCH($A990,'Hoja de Trabajo para listado'!$BC$155:$BC$1048576,0),MATCH((CUADRO!G$5&amp;$E990),'Hoja de Trabajo para listado'!$BC$151:$CB$151,0)),0)+IFERROR(INDEX('Hoja de Trabajo para listado'!$DE$153:$DG$274,MATCH($A990,'Hoja de Trabajo para listado'!$DE$153:$DE$1048576,0),MATCH((CUADRO!G$5&amp;$E990),'Hoja de Trabajo para listado'!$DE$151:$DG$151,0)),0)+IFERROR(INDEX('Hoja de Trabajo para listado'!$CD$155:$DC$1048576,MATCH($A990,'Hoja de Trabajo para listado'!$CD$155:$CD$1048576,0),MATCH((CUADRO!G$5&amp;$E990),'Hoja de Trabajo para listado'!$CD$151:$DC$151,0)),0)</f>
        <v>0</v>
      </c>
      <c r="H990" s="243">
        <f ca="1">+IFERROR(INDEX('Hoja de Trabajo para listado'!$A$155:$Z$1048576,MATCH($A990,'Hoja de Trabajo para listado'!$A$155:$A$1048576,0),MATCH((CUADRO!H$5&amp;$E990),'Hoja de Trabajo para listado'!$A$151:$Z$151,0)),0)+IFERROR(INDEX('Hoja de Trabajo para listado'!$AB$155:$BA$1048576,MATCH($A990,'Hoja de Trabajo para listado'!$AB$155:$AB$1048576,0),MATCH((CUADRO!H$5&amp;$E990),'Hoja de Trabajo para listado'!$AB$151:$BA$151,0)),0)+IFERROR(INDEX('Hoja de Trabajo para listado'!$BC$155:$CB$1048576,MATCH($A990,'Hoja de Trabajo para listado'!$BC$155:$BC$1048576,0),MATCH((CUADRO!H$5&amp;$E990),'Hoja de Trabajo para listado'!$BC$151:$CB$151,0)),0)+IFERROR(INDEX('Hoja de Trabajo para listado'!$DE$153:$DG$274,MATCH($A990,'Hoja de Trabajo para listado'!$DE$153:$DE$1048576,0),MATCH((CUADRO!H$5&amp;$E990),'Hoja de Trabajo para listado'!$DE$151:$DG$151,0)),0)+IFERROR(INDEX('Hoja de Trabajo para listado'!$CD$155:$DC$1048576,MATCH($A990,'Hoja de Trabajo para listado'!$CD$155:$CD$1048576,0),MATCH((CUADRO!H$5&amp;$E990),'Hoja de Trabajo para listado'!$CD$151:$DC$151,0)),0)</f>
        <v>0</v>
      </c>
      <c r="I990" s="243">
        <f ca="1">+IFERROR(INDEX('Hoja de Trabajo para listado'!$A$155:$Z$1048576,MATCH($A990,'Hoja de Trabajo para listado'!$A$155:$A$1048576,0),MATCH((CUADRO!I$5&amp;$E990),'Hoja de Trabajo para listado'!$A$151:$Z$151,0)),0)+IFERROR(INDEX('Hoja de Trabajo para listado'!$AB$155:$BA$1048576,MATCH($A990,'Hoja de Trabajo para listado'!$AB$155:$AB$1048576,0),MATCH((CUADRO!I$5&amp;$E990),'Hoja de Trabajo para listado'!$AB$151:$BA$151,0)),0)+IFERROR(INDEX('Hoja de Trabajo para listado'!$BC$155:$CB$1048576,MATCH($A990,'Hoja de Trabajo para listado'!$BC$155:$BC$1048576,0),MATCH((CUADRO!I$5&amp;$E990),'Hoja de Trabajo para listado'!$BC$151:$CB$151,0)),0)+IFERROR(INDEX('Hoja de Trabajo para listado'!$DE$153:$DG$274,MATCH($A990,'Hoja de Trabajo para listado'!$DE$153:$DE$1048576,0),MATCH((CUADRO!I$5&amp;$E990),'Hoja de Trabajo para listado'!$DE$151:$DG$151,0)),0)+IFERROR(INDEX('Hoja de Trabajo para listado'!$CD$155:$DC$1048576,MATCH($A990,'Hoja de Trabajo para listado'!$CD$155:$CD$1048576,0),MATCH((CUADRO!I$5&amp;$E990),'Hoja de Trabajo para listado'!$CD$151:$DC$151,0)),0)</f>
        <v>0</v>
      </c>
      <c r="J990" s="243">
        <f ca="1">+IFERROR(INDEX('Hoja de Trabajo para listado'!$A$155:$Z$1048576,MATCH($A990,'Hoja de Trabajo para listado'!$A$155:$A$1048576,0),MATCH((CUADRO!J$5&amp;$E990),'Hoja de Trabajo para listado'!$A$151:$Z$151,0)),0)+IFERROR(INDEX('Hoja de Trabajo para listado'!$AB$155:$BA$1048576,MATCH($A990,'Hoja de Trabajo para listado'!$AB$155:$AB$1048576,0),MATCH((CUADRO!J$5&amp;$E990),'Hoja de Trabajo para listado'!$AB$151:$BA$151,0)),0)+IFERROR(INDEX('Hoja de Trabajo para listado'!$BC$155:$CB$1048576,MATCH($A990,'Hoja de Trabajo para listado'!$BC$155:$BC$1048576,0),MATCH((CUADRO!J$5&amp;$E990),'Hoja de Trabajo para listado'!$BC$151:$CB$151,0)),0)+IFERROR(INDEX('Hoja de Trabajo para listado'!$DE$153:$DG$274,MATCH($A990,'Hoja de Trabajo para listado'!$DE$153:$DE$1048576,0),MATCH((CUADRO!J$5&amp;$E990),'Hoja de Trabajo para listado'!$DE$151:$DG$151,0)),0)+IFERROR(INDEX('Hoja de Trabajo para listado'!$CD$155:$DC$1048576,MATCH($A990,'Hoja de Trabajo para listado'!$CD$155:$CD$1048576,0),MATCH((CUADRO!J$5&amp;$E990),'Hoja de Trabajo para listado'!$CD$151:$DC$151,0)),0)</f>
        <v>0</v>
      </c>
      <c r="K990" s="243">
        <f ca="1">+IFERROR(INDEX('Hoja de Trabajo para listado'!$A$155:$Z$1048576,MATCH($A990,'Hoja de Trabajo para listado'!$A$155:$A$1048576,0),MATCH((CUADRO!K$5&amp;$E990),'Hoja de Trabajo para listado'!$A$151:$Z$151,0)),0)+IFERROR(INDEX('Hoja de Trabajo para listado'!$AB$155:$BA$1048576,MATCH($A990,'Hoja de Trabajo para listado'!$AB$155:$AB$1048576,0),MATCH((CUADRO!K$5&amp;$E990),'Hoja de Trabajo para listado'!$AB$151:$BA$151,0)),0)+IFERROR(INDEX('Hoja de Trabajo para listado'!$BC$155:$CB$1048576,MATCH($A990,'Hoja de Trabajo para listado'!$BC$155:$BC$1048576,0),MATCH((CUADRO!K$5&amp;$E990),'Hoja de Trabajo para listado'!$BC$151:$CB$151,0)),0)+IFERROR(INDEX('Hoja de Trabajo para listado'!$DE$153:$DG$274,MATCH($A990,'Hoja de Trabajo para listado'!$DE$153:$DE$1048576,0),MATCH((CUADRO!K$5&amp;$E990),'Hoja de Trabajo para listado'!$DE$151:$DG$151,0)),0)+IFERROR(INDEX('Hoja de Trabajo para listado'!$CD$155:$DC$1048576,MATCH($A990,'Hoja de Trabajo para listado'!$CD$155:$CD$1048576,0),MATCH((CUADRO!K$5&amp;$E990),'Hoja de Trabajo para listado'!$CD$151:$DC$151,0)),0)</f>
        <v>0</v>
      </c>
      <c r="L990" s="243">
        <f ca="1">+IFERROR(INDEX('Hoja de Trabajo para listado'!$A$155:$Z$1048576,MATCH($A990,'Hoja de Trabajo para listado'!$A$155:$A$1048576,0),MATCH((CUADRO!L$5&amp;$E990),'Hoja de Trabajo para listado'!$A$151:$Z$151,0)),0)+IFERROR(INDEX('Hoja de Trabajo para listado'!$AB$155:$BA$1048576,MATCH($A990,'Hoja de Trabajo para listado'!$AB$155:$AB$1048576,0),MATCH((CUADRO!L$5&amp;$E990),'Hoja de Trabajo para listado'!$AB$151:$BA$151,0)),0)+IFERROR(INDEX('Hoja de Trabajo para listado'!$BC$155:$CB$1048576,MATCH($A990,'Hoja de Trabajo para listado'!$BC$155:$BC$1048576,0),MATCH((CUADRO!L$5&amp;$E990),'Hoja de Trabajo para listado'!$BC$151:$CB$151,0)),0)+IFERROR(INDEX('Hoja de Trabajo para listado'!$DE$153:$DG$274,MATCH($A990,'Hoja de Trabajo para listado'!$DE$153:$DE$1048576,0),MATCH((CUADRO!L$5&amp;$E990),'Hoja de Trabajo para listado'!$DE$151:$DG$151,0)),0)+IFERROR(INDEX('Hoja de Trabajo para listado'!$CD$155:$DC$1048576,MATCH($A990,'Hoja de Trabajo para listado'!$CD$155:$CD$1048576,0),MATCH((CUADRO!L$5&amp;$E990),'Hoja de Trabajo para listado'!$CD$151:$DC$151,0)),0)</f>
        <v>0</v>
      </c>
      <c r="M990" s="243">
        <f ca="1">+IFERROR(INDEX('Hoja de Trabajo para listado'!$A$155:$Z$1048576,MATCH($A990,'Hoja de Trabajo para listado'!$A$155:$A$1048576,0),MATCH((CUADRO!M$5&amp;$E990),'Hoja de Trabajo para listado'!$A$151:$Z$151,0)),0)+IFERROR(INDEX('Hoja de Trabajo para listado'!$AB$155:$BA$1048576,MATCH($A990,'Hoja de Trabajo para listado'!$AB$155:$AB$1048576,0),MATCH((CUADRO!M$5&amp;$E990),'Hoja de Trabajo para listado'!$AB$151:$BA$151,0)),0)+IFERROR(INDEX('Hoja de Trabajo para listado'!$BC$155:$CB$1048576,MATCH($A990,'Hoja de Trabajo para listado'!$BC$155:$BC$1048576,0),MATCH((CUADRO!M$5&amp;$E990),'Hoja de Trabajo para listado'!$BC$151:$CB$151,0)),0)+IFERROR(INDEX('Hoja de Trabajo para listado'!$DE$153:$DG$274,MATCH($A990,'Hoja de Trabajo para listado'!$DE$153:$DE$1048576,0),MATCH((CUADRO!M$5&amp;$E990),'Hoja de Trabajo para listado'!$DE$151:$DG$151,0)),0)+IFERROR(INDEX('Hoja de Trabajo para listado'!$CD$155:$DC$1048576,MATCH($A990,'Hoja de Trabajo para listado'!$CD$155:$CD$1048576,0),MATCH((CUADRO!M$5&amp;$E990),'Hoja de Trabajo para listado'!$CD$151:$DC$151,0)),0)</f>
        <v>0</v>
      </c>
      <c r="N990" s="243">
        <f ca="1">+IFERROR(INDEX('Hoja de Trabajo para listado'!$A$155:$Z$1048576,MATCH($A990,'Hoja de Trabajo para listado'!$A$155:$A$1048576,0),MATCH((CUADRO!N$5&amp;$E990),'Hoja de Trabajo para listado'!$A$151:$Z$151,0)),0)+IFERROR(INDEX('Hoja de Trabajo para listado'!$AB$155:$BA$1048576,MATCH($A990,'Hoja de Trabajo para listado'!$AB$155:$AB$1048576,0),MATCH((CUADRO!N$5&amp;$E990),'Hoja de Trabajo para listado'!$AB$151:$BA$151,0)),0)+IFERROR(INDEX('Hoja de Trabajo para listado'!$BC$155:$CB$1048576,MATCH($A990,'Hoja de Trabajo para listado'!$BC$155:$BC$1048576,0),MATCH((CUADRO!N$5&amp;$E990),'Hoja de Trabajo para listado'!$BC$151:$CB$151,0)),0)+IFERROR(INDEX('Hoja de Trabajo para listado'!$DE$153:$DG$274,MATCH($A990,'Hoja de Trabajo para listado'!$DE$153:$DE$1048576,0),MATCH((CUADRO!N$5&amp;$E990),'Hoja de Trabajo para listado'!$DE$151:$DG$151,0)),0)+IFERROR(INDEX('Hoja de Trabajo para listado'!$CD$155:$DC$1048576,MATCH($A990,'Hoja de Trabajo para listado'!$CD$155:$CD$1048576,0),MATCH((CUADRO!N$5&amp;$E990),'Hoja de Trabajo para listado'!$CD$151:$DC$151,0)),0)</f>
        <v>0</v>
      </c>
      <c r="O990" s="243">
        <f ca="1">+IFERROR(INDEX('Hoja de Trabajo para listado'!$A$155:$Z$1048576,MATCH($A990,'Hoja de Trabajo para listado'!$A$155:$A$1048576,0),MATCH((CUADRO!O$5&amp;$E990),'Hoja de Trabajo para listado'!$A$151:$Z$151,0)),0)+IFERROR(INDEX('Hoja de Trabajo para listado'!$AB$155:$BA$1048576,MATCH($A990,'Hoja de Trabajo para listado'!$AB$155:$AB$1048576,0),MATCH((CUADRO!O$5&amp;$E990),'Hoja de Trabajo para listado'!$AB$151:$BA$151,0)),0)+IFERROR(INDEX('Hoja de Trabajo para listado'!$BC$155:$CB$1048576,MATCH($A990,'Hoja de Trabajo para listado'!$BC$155:$BC$1048576,0),MATCH((CUADRO!O$5&amp;$E990),'Hoja de Trabajo para listado'!$BC$151:$CB$151,0)),0)+IFERROR(INDEX('Hoja de Trabajo para listado'!$DE$153:$DG$274,MATCH($A990,'Hoja de Trabajo para listado'!$DE$153:$DE$1048576,0),MATCH((CUADRO!O$5&amp;$E990),'Hoja de Trabajo para listado'!$DE$151:$DG$151,0)),0)+IFERROR(INDEX('Hoja de Trabajo para listado'!$CD$155:$DC$1048576,MATCH($A990,'Hoja de Trabajo para listado'!$CD$155:$CD$1048576,0),MATCH((CUADRO!O$5&amp;$E990),'Hoja de Trabajo para listado'!$CD$151:$DC$151,0)),0)</f>
        <v>0</v>
      </c>
      <c r="P990" s="243">
        <f ca="1">+IFERROR(INDEX('Hoja de Trabajo para listado'!$A$155:$Z$1048576,MATCH($A990,'Hoja de Trabajo para listado'!$A$155:$A$1048576,0),MATCH((CUADRO!P$5&amp;$E990),'Hoja de Trabajo para listado'!$A$151:$Z$151,0)),0)+IFERROR(INDEX('Hoja de Trabajo para listado'!$AB$155:$BA$1048576,MATCH($A990,'Hoja de Trabajo para listado'!$AB$155:$AB$1048576,0),MATCH((CUADRO!P$5&amp;$E990),'Hoja de Trabajo para listado'!$AB$151:$BA$151,0)),0)+IFERROR(INDEX('Hoja de Trabajo para listado'!$BC$155:$CB$1048576,MATCH($A990,'Hoja de Trabajo para listado'!$BC$155:$BC$1048576,0),MATCH((CUADRO!P$5&amp;$E990),'Hoja de Trabajo para listado'!$BC$151:$CB$151,0)),0)+IFERROR(INDEX('Hoja de Trabajo para listado'!$DE$153:$DG$274,MATCH($A990,'Hoja de Trabajo para listado'!$DE$153:$DE$1048576,0),MATCH((CUADRO!P$5&amp;$E990),'Hoja de Trabajo para listado'!$DE$151:$DG$151,0)),0)+IFERROR(INDEX('Hoja de Trabajo para listado'!$CD$155:$DC$1048576,MATCH($A990,'Hoja de Trabajo para listado'!$CD$155:$CD$1048576,0),MATCH((CUADRO!P$5&amp;$E990),'Hoja de Trabajo para listado'!$CD$151:$DC$151,0)),0)</f>
        <v>0</v>
      </c>
      <c r="Q990" s="243">
        <f ca="1">+IFERROR(INDEX('Hoja de Trabajo para listado'!$A$155:$Z$1048576,MATCH($A990,'Hoja de Trabajo para listado'!$A$155:$A$1048576,0),MATCH((CUADRO!Q$5&amp;$E990),'Hoja de Trabajo para listado'!$A$151:$Z$151,0)),0)+IFERROR(INDEX('Hoja de Trabajo para listado'!$AB$155:$BA$1048576,MATCH($A990,'Hoja de Trabajo para listado'!$AB$155:$AB$1048576,0),MATCH((CUADRO!Q$5&amp;$E990),'Hoja de Trabajo para listado'!$AB$151:$BA$151,0)),0)+IFERROR(INDEX('Hoja de Trabajo para listado'!$BC$155:$CB$1048576,MATCH($A990,'Hoja de Trabajo para listado'!$BC$155:$BC$1048576,0),MATCH((CUADRO!Q$5&amp;$E990),'Hoja de Trabajo para listado'!$BC$151:$CB$151,0)),0)+IFERROR(INDEX('Hoja de Trabajo para listado'!$DE$153:$DG$274,MATCH($A990,'Hoja de Trabajo para listado'!$DE$153:$DE$1048576,0),MATCH((CUADRO!Q$5&amp;$E990),'Hoja de Trabajo para listado'!$DE$151:$DG$151,0)),0)+IFERROR(INDEX('Hoja de Trabajo para listado'!$CD$155:$DC$1048576,MATCH($A990,'Hoja de Trabajo para listado'!$CD$155:$CD$1048576,0),MATCH((CUADRO!Q$5&amp;$E990),'Hoja de Trabajo para listado'!$CD$151:$DC$151,0)),0)</f>
        <v>0</v>
      </c>
      <c r="R990" s="243">
        <f t="shared" ca="1" si="33"/>
        <v>0</v>
      </c>
      <c r="S990" s="249"/>
      <c r="T990" s="243">
        <f ca="1">+T991</f>
        <v>0</v>
      </c>
      <c r="U990" s="242">
        <f t="shared" si="34"/>
        <v>1</v>
      </c>
      <c r="V990" s="333" t="str">
        <f>+VLOOKUP(A990,bd_lista!$A$3:$E$590,5,FALSE)</f>
        <v>Gobiernos Autonomos Municipales</v>
      </c>
      <c r="W990" s="391" t="str">
        <f>+V990</f>
        <v>Gobiernos Autonomos Municipales</v>
      </c>
      <c r="X990" s="242">
        <f>+VLOOKUP(A990,[4]Sheet1!$A$13:$D$744,4,FALSE)</f>
        <v>0</v>
      </c>
      <c r="Y990" s="242" t="e">
        <f>+VLOOKUP(X990,bd_lista!$A$3:$C$590,3,FALSE)</f>
        <v>#N/A</v>
      </c>
      <c r="Z990" s="294">
        <f>+X990</f>
        <v>0</v>
      </c>
      <c r="AA990" s="295" t="e">
        <f>+Y990</f>
        <v>#N/A</v>
      </c>
    </row>
    <row r="991" spans="1:27" customFormat="1" ht="15" hidden="1" customHeight="1">
      <c r="A991" s="32">
        <v>1729</v>
      </c>
      <c r="B991" s="388"/>
      <c r="C991" s="247" t="str">
        <f>+VLOOKUP(A991,bd_lista!$A$3:$C$590,3,FALSE)</f>
        <v>Gobierno Autónomo Municipal de Pucara</v>
      </c>
      <c r="D991" s="390"/>
      <c r="E991" s="244" t="s">
        <v>1305</v>
      </c>
      <c r="F991" s="245">
        <f ca="1">+IFERROR(INDEX('Hoja de Trabajo para listado'!$A$155:$Z$1048576,MATCH($A991,'Hoja de Trabajo para listado'!$A$155:$A$1048576,0),MATCH((CUADRO!F$5&amp;$E991),'Hoja de Trabajo para listado'!$A$151:$Z$151,0)),0)+IFERROR(INDEX('Hoja de Trabajo para listado'!$AB$155:$BA$1048576,MATCH($A991,'Hoja de Trabajo para listado'!$AB$155:$AB$1048576,0),MATCH((CUADRO!F$5&amp;$E991),'Hoja de Trabajo para listado'!$AB$151:$BA$151,0)),0)+IFERROR(INDEX('Hoja de Trabajo para listado'!$BC$155:$CB$1048576,MATCH($A991,'Hoja de Trabajo para listado'!$BC$155:$BC$1048576,0),MATCH((CUADRO!F$5&amp;$E991),'Hoja de Trabajo para listado'!$BC$151:$CB$151,0)),0)+IFERROR(INDEX('Hoja de Trabajo para listado'!$DE$153:$DG$274,MATCH($A991,'Hoja de Trabajo para listado'!$DE$153:$DE$1048576,0),MATCH((CUADRO!F$5&amp;$E991),'Hoja de Trabajo para listado'!$DE$151:$DG$151,0)),0)+IFERROR(INDEX('Hoja de Trabajo para listado'!$CD$155:$DC$1048576,MATCH($A991,'Hoja de Trabajo para listado'!$CD$155:$CD$1048576,0),MATCH((CUADRO!F$5&amp;$E991),'Hoja de Trabajo para listado'!$CD$151:$DC$151,0)),0)</f>
        <v>0</v>
      </c>
      <c r="G991" s="245">
        <f ca="1">+IFERROR(INDEX('Hoja de Trabajo para listado'!$A$155:$Z$1048576,MATCH($A991,'Hoja de Trabajo para listado'!$A$155:$A$1048576,0),MATCH((CUADRO!G$5&amp;$E991),'Hoja de Trabajo para listado'!$A$151:$Z$151,0)),0)+IFERROR(INDEX('Hoja de Trabajo para listado'!$AB$155:$BA$1048576,MATCH($A991,'Hoja de Trabajo para listado'!$AB$155:$AB$1048576,0),MATCH((CUADRO!G$5&amp;$E991),'Hoja de Trabajo para listado'!$AB$151:$BA$151,0)),0)+IFERROR(INDEX('Hoja de Trabajo para listado'!$BC$155:$CB$1048576,MATCH($A991,'Hoja de Trabajo para listado'!$BC$155:$BC$1048576,0),MATCH((CUADRO!G$5&amp;$E991),'Hoja de Trabajo para listado'!$BC$151:$CB$151,0)),0)+IFERROR(INDEX('Hoja de Trabajo para listado'!$DE$153:$DG$274,MATCH($A991,'Hoja de Trabajo para listado'!$DE$153:$DE$1048576,0),MATCH((CUADRO!G$5&amp;$E991),'Hoja de Trabajo para listado'!$DE$151:$DG$151,0)),0)+IFERROR(INDEX('Hoja de Trabajo para listado'!$CD$155:$DC$1048576,MATCH($A991,'Hoja de Trabajo para listado'!$CD$155:$CD$1048576,0),MATCH((CUADRO!G$5&amp;$E991),'Hoja de Trabajo para listado'!$CD$151:$DC$151,0)),0)</f>
        <v>0</v>
      </c>
      <c r="H991" s="245">
        <f ca="1">+IFERROR(INDEX('Hoja de Trabajo para listado'!$A$155:$Z$1048576,MATCH($A991,'Hoja de Trabajo para listado'!$A$155:$A$1048576,0),MATCH((CUADRO!H$5&amp;$E991),'Hoja de Trabajo para listado'!$A$151:$Z$151,0)),0)+IFERROR(INDEX('Hoja de Trabajo para listado'!$AB$155:$BA$1048576,MATCH($A991,'Hoja de Trabajo para listado'!$AB$155:$AB$1048576,0),MATCH((CUADRO!H$5&amp;$E991),'Hoja de Trabajo para listado'!$AB$151:$BA$151,0)),0)+IFERROR(INDEX('Hoja de Trabajo para listado'!$BC$155:$CB$1048576,MATCH($A991,'Hoja de Trabajo para listado'!$BC$155:$BC$1048576,0),MATCH((CUADRO!H$5&amp;$E991),'Hoja de Trabajo para listado'!$BC$151:$CB$151,0)),0)+IFERROR(INDEX('Hoja de Trabajo para listado'!$DE$153:$DG$274,MATCH($A991,'Hoja de Trabajo para listado'!$DE$153:$DE$1048576,0),MATCH((CUADRO!H$5&amp;$E991),'Hoja de Trabajo para listado'!$DE$151:$DG$151,0)),0)+IFERROR(INDEX('Hoja de Trabajo para listado'!$CD$155:$DC$1048576,MATCH($A991,'Hoja de Trabajo para listado'!$CD$155:$CD$1048576,0),MATCH((CUADRO!H$5&amp;$E991),'Hoja de Trabajo para listado'!$CD$151:$DC$151,0)),0)</f>
        <v>0</v>
      </c>
      <c r="I991" s="245">
        <f ca="1">+IFERROR(INDEX('Hoja de Trabajo para listado'!$A$155:$Z$1048576,MATCH($A991,'Hoja de Trabajo para listado'!$A$155:$A$1048576,0),MATCH((CUADRO!I$5&amp;$E991),'Hoja de Trabajo para listado'!$A$151:$Z$151,0)),0)+IFERROR(INDEX('Hoja de Trabajo para listado'!$AB$155:$BA$1048576,MATCH($A991,'Hoja de Trabajo para listado'!$AB$155:$AB$1048576,0),MATCH((CUADRO!I$5&amp;$E991),'Hoja de Trabajo para listado'!$AB$151:$BA$151,0)),0)+IFERROR(INDEX('Hoja de Trabajo para listado'!$BC$155:$CB$1048576,MATCH($A991,'Hoja de Trabajo para listado'!$BC$155:$BC$1048576,0),MATCH((CUADRO!I$5&amp;$E991),'Hoja de Trabajo para listado'!$BC$151:$CB$151,0)),0)+IFERROR(INDEX('Hoja de Trabajo para listado'!$DE$153:$DG$274,MATCH($A991,'Hoja de Trabajo para listado'!$DE$153:$DE$1048576,0),MATCH((CUADRO!I$5&amp;$E991),'Hoja de Trabajo para listado'!$DE$151:$DG$151,0)),0)+IFERROR(INDEX('Hoja de Trabajo para listado'!$CD$155:$DC$1048576,MATCH($A991,'Hoja de Trabajo para listado'!$CD$155:$CD$1048576,0),MATCH((CUADRO!I$5&amp;$E991),'Hoja de Trabajo para listado'!$CD$151:$DC$151,0)),0)</f>
        <v>0</v>
      </c>
      <c r="J991" s="245">
        <f ca="1">+IFERROR(INDEX('Hoja de Trabajo para listado'!$A$155:$Z$1048576,MATCH($A991,'Hoja de Trabajo para listado'!$A$155:$A$1048576,0),MATCH((CUADRO!J$5&amp;$E991),'Hoja de Trabajo para listado'!$A$151:$Z$151,0)),0)+IFERROR(INDEX('Hoja de Trabajo para listado'!$AB$155:$BA$1048576,MATCH($A991,'Hoja de Trabajo para listado'!$AB$155:$AB$1048576,0),MATCH((CUADRO!J$5&amp;$E991),'Hoja de Trabajo para listado'!$AB$151:$BA$151,0)),0)+IFERROR(INDEX('Hoja de Trabajo para listado'!$BC$155:$CB$1048576,MATCH($A991,'Hoja de Trabajo para listado'!$BC$155:$BC$1048576,0),MATCH((CUADRO!J$5&amp;$E991),'Hoja de Trabajo para listado'!$BC$151:$CB$151,0)),0)+IFERROR(INDEX('Hoja de Trabajo para listado'!$DE$153:$DG$274,MATCH($A991,'Hoja de Trabajo para listado'!$DE$153:$DE$1048576,0),MATCH((CUADRO!J$5&amp;$E991),'Hoja de Trabajo para listado'!$DE$151:$DG$151,0)),0)+IFERROR(INDEX('Hoja de Trabajo para listado'!$CD$155:$DC$1048576,MATCH($A991,'Hoja de Trabajo para listado'!$CD$155:$CD$1048576,0),MATCH((CUADRO!J$5&amp;$E991),'Hoja de Trabajo para listado'!$CD$151:$DC$151,0)),0)</f>
        <v>0</v>
      </c>
      <c r="K991" s="245">
        <f ca="1">+IFERROR(INDEX('Hoja de Trabajo para listado'!$A$155:$Z$1048576,MATCH($A991,'Hoja de Trabajo para listado'!$A$155:$A$1048576,0),MATCH((CUADRO!K$5&amp;$E991),'Hoja de Trabajo para listado'!$A$151:$Z$151,0)),0)+IFERROR(INDEX('Hoja de Trabajo para listado'!$AB$155:$BA$1048576,MATCH($A991,'Hoja de Trabajo para listado'!$AB$155:$AB$1048576,0),MATCH((CUADRO!K$5&amp;$E991),'Hoja de Trabajo para listado'!$AB$151:$BA$151,0)),0)+IFERROR(INDEX('Hoja de Trabajo para listado'!$BC$155:$CB$1048576,MATCH($A991,'Hoja de Trabajo para listado'!$BC$155:$BC$1048576,0),MATCH((CUADRO!K$5&amp;$E991),'Hoja de Trabajo para listado'!$BC$151:$CB$151,0)),0)+IFERROR(INDEX('Hoja de Trabajo para listado'!$DE$153:$DG$274,MATCH($A991,'Hoja de Trabajo para listado'!$DE$153:$DE$1048576,0),MATCH((CUADRO!K$5&amp;$E991),'Hoja de Trabajo para listado'!$DE$151:$DG$151,0)),0)+IFERROR(INDEX('Hoja de Trabajo para listado'!$CD$155:$DC$1048576,MATCH($A991,'Hoja de Trabajo para listado'!$CD$155:$CD$1048576,0),MATCH((CUADRO!K$5&amp;$E991),'Hoja de Trabajo para listado'!$CD$151:$DC$151,0)),0)</f>
        <v>0</v>
      </c>
      <c r="L991" s="243">
        <f ca="1">+IFERROR(INDEX('Hoja de Trabajo para listado'!$A$155:$Z$1048576,MATCH($A991,'Hoja de Trabajo para listado'!$A$155:$A$1048576,0),MATCH((CUADRO!L$5&amp;$E991),'Hoja de Trabajo para listado'!$A$151:$Z$151,0)),0)+IFERROR(INDEX('Hoja de Trabajo para listado'!$AB$155:$BA$1048576,MATCH($A991,'Hoja de Trabajo para listado'!$AB$155:$AB$1048576,0),MATCH((CUADRO!L$5&amp;$E991),'Hoja de Trabajo para listado'!$AB$151:$BA$151,0)),0)+IFERROR(INDEX('Hoja de Trabajo para listado'!$BC$155:$CB$1048576,MATCH($A991,'Hoja de Trabajo para listado'!$BC$155:$BC$1048576,0),MATCH((CUADRO!L$5&amp;$E991),'Hoja de Trabajo para listado'!$BC$151:$CB$151,0)),0)+IFERROR(INDEX('Hoja de Trabajo para listado'!$DE$153:$DG$274,MATCH($A991,'Hoja de Trabajo para listado'!$DE$153:$DE$1048576,0),MATCH((CUADRO!L$5&amp;$E991),'Hoja de Trabajo para listado'!$DE$151:$DG$151,0)),0)+IFERROR(INDEX('Hoja de Trabajo para listado'!$CD$155:$DC$1048576,MATCH($A991,'Hoja de Trabajo para listado'!$CD$155:$CD$1048576,0),MATCH((CUADRO!L$5&amp;$E991),'Hoja de Trabajo para listado'!$CD$151:$DC$151,0)),0)</f>
        <v>0</v>
      </c>
      <c r="M991" s="243">
        <f ca="1">+IFERROR(INDEX('Hoja de Trabajo para listado'!$A$155:$Z$1048576,MATCH($A991,'Hoja de Trabajo para listado'!$A$155:$A$1048576,0),MATCH((CUADRO!M$5&amp;$E991),'Hoja de Trabajo para listado'!$A$151:$Z$151,0)),0)+IFERROR(INDEX('Hoja de Trabajo para listado'!$AB$155:$BA$1048576,MATCH($A991,'Hoja de Trabajo para listado'!$AB$155:$AB$1048576,0),MATCH((CUADRO!M$5&amp;$E991),'Hoja de Trabajo para listado'!$AB$151:$BA$151,0)),0)+IFERROR(INDEX('Hoja de Trabajo para listado'!$BC$155:$CB$1048576,MATCH($A991,'Hoja de Trabajo para listado'!$BC$155:$BC$1048576,0),MATCH((CUADRO!M$5&amp;$E991),'Hoja de Trabajo para listado'!$BC$151:$CB$151,0)),0)+IFERROR(INDEX('Hoja de Trabajo para listado'!$DE$153:$DG$274,MATCH($A991,'Hoja de Trabajo para listado'!$DE$153:$DE$1048576,0),MATCH((CUADRO!M$5&amp;$E991),'Hoja de Trabajo para listado'!$DE$151:$DG$151,0)),0)+IFERROR(INDEX('Hoja de Trabajo para listado'!$CD$155:$DC$1048576,MATCH($A991,'Hoja de Trabajo para listado'!$CD$155:$CD$1048576,0),MATCH((CUADRO!M$5&amp;$E991),'Hoja de Trabajo para listado'!$CD$151:$DC$151,0)),0)</f>
        <v>0</v>
      </c>
      <c r="N991" s="243">
        <f ca="1">+IFERROR(INDEX('Hoja de Trabajo para listado'!$A$155:$Z$1048576,MATCH($A991,'Hoja de Trabajo para listado'!$A$155:$A$1048576,0),MATCH((CUADRO!N$5&amp;$E991),'Hoja de Trabajo para listado'!$A$151:$Z$151,0)),0)+IFERROR(INDEX('Hoja de Trabajo para listado'!$AB$155:$BA$1048576,MATCH($A991,'Hoja de Trabajo para listado'!$AB$155:$AB$1048576,0),MATCH((CUADRO!N$5&amp;$E991),'Hoja de Trabajo para listado'!$AB$151:$BA$151,0)),0)+IFERROR(INDEX('Hoja de Trabajo para listado'!$BC$155:$CB$1048576,MATCH($A991,'Hoja de Trabajo para listado'!$BC$155:$BC$1048576,0),MATCH((CUADRO!N$5&amp;$E991),'Hoja de Trabajo para listado'!$BC$151:$CB$151,0)),0)+IFERROR(INDEX('Hoja de Trabajo para listado'!$DE$153:$DG$274,MATCH($A991,'Hoja de Trabajo para listado'!$DE$153:$DE$1048576,0),MATCH((CUADRO!N$5&amp;$E991),'Hoja de Trabajo para listado'!$DE$151:$DG$151,0)),0)+IFERROR(INDEX('Hoja de Trabajo para listado'!$CD$155:$DC$1048576,MATCH($A991,'Hoja de Trabajo para listado'!$CD$155:$CD$1048576,0),MATCH((CUADRO!N$5&amp;$E991),'Hoja de Trabajo para listado'!$CD$151:$DC$151,0)),0)</f>
        <v>0</v>
      </c>
      <c r="O991" s="243">
        <f ca="1">+IFERROR(INDEX('Hoja de Trabajo para listado'!$A$155:$Z$1048576,MATCH($A991,'Hoja de Trabajo para listado'!$A$155:$A$1048576,0),MATCH((CUADRO!O$5&amp;$E991),'Hoja de Trabajo para listado'!$A$151:$Z$151,0)),0)+IFERROR(INDEX('Hoja de Trabajo para listado'!$AB$155:$BA$1048576,MATCH($A991,'Hoja de Trabajo para listado'!$AB$155:$AB$1048576,0),MATCH((CUADRO!O$5&amp;$E991),'Hoja de Trabajo para listado'!$AB$151:$BA$151,0)),0)+IFERROR(INDEX('Hoja de Trabajo para listado'!$BC$155:$CB$1048576,MATCH($A991,'Hoja de Trabajo para listado'!$BC$155:$BC$1048576,0),MATCH((CUADRO!O$5&amp;$E991),'Hoja de Trabajo para listado'!$BC$151:$CB$151,0)),0)+IFERROR(INDEX('Hoja de Trabajo para listado'!$DE$153:$DG$274,MATCH($A991,'Hoja de Trabajo para listado'!$DE$153:$DE$1048576,0),MATCH((CUADRO!O$5&amp;$E991),'Hoja de Trabajo para listado'!$DE$151:$DG$151,0)),0)+IFERROR(INDEX('Hoja de Trabajo para listado'!$CD$155:$DC$1048576,MATCH($A991,'Hoja de Trabajo para listado'!$CD$155:$CD$1048576,0),MATCH((CUADRO!O$5&amp;$E991),'Hoja de Trabajo para listado'!$CD$151:$DC$151,0)),0)</f>
        <v>0</v>
      </c>
      <c r="P991" s="243">
        <f ca="1">+IFERROR(INDEX('Hoja de Trabajo para listado'!$A$155:$Z$1048576,MATCH($A991,'Hoja de Trabajo para listado'!$A$155:$A$1048576,0),MATCH((CUADRO!P$5&amp;$E991),'Hoja de Trabajo para listado'!$A$151:$Z$151,0)),0)+IFERROR(INDEX('Hoja de Trabajo para listado'!$AB$155:$BA$1048576,MATCH($A991,'Hoja de Trabajo para listado'!$AB$155:$AB$1048576,0),MATCH((CUADRO!P$5&amp;$E991),'Hoja de Trabajo para listado'!$AB$151:$BA$151,0)),0)+IFERROR(INDEX('Hoja de Trabajo para listado'!$BC$155:$CB$1048576,MATCH($A991,'Hoja de Trabajo para listado'!$BC$155:$BC$1048576,0),MATCH((CUADRO!P$5&amp;$E991),'Hoja de Trabajo para listado'!$BC$151:$CB$151,0)),0)+IFERROR(INDEX('Hoja de Trabajo para listado'!$DE$153:$DG$274,MATCH($A991,'Hoja de Trabajo para listado'!$DE$153:$DE$1048576,0),MATCH((CUADRO!P$5&amp;$E991),'Hoja de Trabajo para listado'!$DE$151:$DG$151,0)),0)+IFERROR(INDEX('Hoja de Trabajo para listado'!$CD$155:$DC$1048576,MATCH($A991,'Hoja de Trabajo para listado'!$CD$155:$CD$1048576,0),MATCH((CUADRO!P$5&amp;$E991),'Hoja de Trabajo para listado'!$CD$151:$DC$151,0)),0)</f>
        <v>0</v>
      </c>
      <c r="Q991" s="243">
        <f ca="1">+IFERROR(INDEX('Hoja de Trabajo para listado'!$A$155:$Z$1048576,MATCH($A991,'Hoja de Trabajo para listado'!$A$155:$A$1048576,0),MATCH((CUADRO!Q$5&amp;$E991),'Hoja de Trabajo para listado'!$A$151:$Z$151,0)),0)+IFERROR(INDEX('Hoja de Trabajo para listado'!$AB$155:$BA$1048576,MATCH($A991,'Hoja de Trabajo para listado'!$AB$155:$AB$1048576,0),MATCH((CUADRO!Q$5&amp;$E991),'Hoja de Trabajo para listado'!$AB$151:$BA$151,0)),0)+IFERROR(INDEX('Hoja de Trabajo para listado'!$BC$155:$CB$1048576,MATCH($A991,'Hoja de Trabajo para listado'!$BC$155:$BC$1048576,0),MATCH((CUADRO!Q$5&amp;$E991),'Hoja de Trabajo para listado'!$BC$151:$CB$151,0)),0)+IFERROR(INDEX('Hoja de Trabajo para listado'!$DE$153:$DG$274,MATCH($A991,'Hoja de Trabajo para listado'!$DE$153:$DE$1048576,0),MATCH((CUADRO!Q$5&amp;$E991),'Hoja de Trabajo para listado'!$DE$151:$DG$151,0)),0)+IFERROR(INDEX('Hoja de Trabajo para listado'!$CD$155:$DC$1048576,MATCH($A991,'Hoja de Trabajo para listado'!$CD$155:$CD$1048576,0),MATCH((CUADRO!Q$5&amp;$E991),'Hoja de Trabajo para listado'!$CD$151:$DC$151,0)),0)</f>
        <v>0</v>
      </c>
      <c r="R991" s="245">
        <f t="shared" ca="1" si="33"/>
        <v>0</v>
      </c>
      <c r="S991" s="259">
        <f ca="1">+R990+R991</f>
        <v>0</v>
      </c>
      <c r="T991" s="243">
        <f ca="1">+S991</f>
        <v>0</v>
      </c>
      <c r="U991" s="242">
        <f t="shared" si="34"/>
        <v>2</v>
      </c>
      <c r="V991" s="333" t="str">
        <f>+VLOOKUP(A991,bd_lista!$A$3:$E$590,5,FALSE)</f>
        <v>Gobiernos Autonomos Municipales</v>
      </c>
      <c r="W991" s="392"/>
      <c r="X991" s="242">
        <f>+VLOOKUP(A991,[4]Sheet1!$A$13:$D$744,4,FALSE)</f>
        <v>0</v>
      </c>
      <c r="Y991" s="242" t="e">
        <f>+VLOOKUP(X991,bd_lista!$A$3:$C$590,3,FALSE)</f>
        <v>#N/A</v>
      </c>
      <c r="Z991" s="292"/>
      <c r="AA991" s="293"/>
    </row>
    <row r="992" spans="1:27" customFormat="1" ht="15" hidden="1" customHeight="1">
      <c r="A992" s="32">
        <v>1730</v>
      </c>
      <c r="B992" s="387">
        <f>+A992</f>
        <v>1730</v>
      </c>
      <c r="C992" s="247" t="str">
        <f>+VLOOKUP(A992,bd_lista!$A$3:$C$590,3,FALSE)</f>
        <v>Gobierno Autónomo Municipal de Samaipata</v>
      </c>
      <c r="D992" s="389" t="str">
        <f>+C992</f>
        <v>Gobierno Autónomo Municipal de Samaipata</v>
      </c>
      <c r="E992" s="242" t="s">
        <v>1304</v>
      </c>
      <c r="F992" s="243">
        <f ca="1">+IFERROR(INDEX('Hoja de Trabajo para listado'!$A$155:$Z$1048576,MATCH($A992,'Hoja de Trabajo para listado'!$A$155:$A$1048576,0),MATCH((CUADRO!F$5&amp;$E992),'Hoja de Trabajo para listado'!$A$151:$Z$151,0)),0)+IFERROR(INDEX('Hoja de Trabajo para listado'!$AB$155:$BA$1048576,MATCH($A992,'Hoja de Trabajo para listado'!$AB$155:$AB$1048576,0),MATCH((CUADRO!F$5&amp;$E992),'Hoja de Trabajo para listado'!$AB$151:$BA$151,0)),0)+IFERROR(INDEX('Hoja de Trabajo para listado'!$BC$155:$CB$1048576,MATCH($A992,'Hoja de Trabajo para listado'!$BC$155:$BC$1048576,0),MATCH((CUADRO!F$5&amp;$E992),'Hoja de Trabajo para listado'!$BC$151:$CB$151,0)),0)+IFERROR(INDEX('Hoja de Trabajo para listado'!$DE$153:$DG$274,MATCH($A992,'Hoja de Trabajo para listado'!$DE$153:$DE$1048576,0),MATCH((CUADRO!F$5&amp;$E992),'Hoja de Trabajo para listado'!$DE$151:$DG$151,0)),0)+IFERROR(INDEX('Hoja de Trabajo para listado'!$CD$155:$DC$1048576,MATCH($A992,'Hoja de Trabajo para listado'!$CD$155:$CD$1048576,0),MATCH((CUADRO!F$5&amp;$E992),'Hoja de Trabajo para listado'!$CD$151:$DC$151,0)),0)</f>
        <v>0</v>
      </c>
      <c r="G992" s="243">
        <f ca="1">+IFERROR(INDEX('Hoja de Trabajo para listado'!$A$155:$Z$1048576,MATCH($A992,'Hoja de Trabajo para listado'!$A$155:$A$1048576,0),MATCH((CUADRO!G$5&amp;$E992),'Hoja de Trabajo para listado'!$A$151:$Z$151,0)),0)+IFERROR(INDEX('Hoja de Trabajo para listado'!$AB$155:$BA$1048576,MATCH($A992,'Hoja de Trabajo para listado'!$AB$155:$AB$1048576,0),MATCH((CUADRO!G$5&amp;$E992),'Hoja de Trabajo para listado'!$AB$151:$BA$151,0)),0)+IFERROR(INDEX('Hoja de Trabajo para listado'!$BC$155:$CB$1048576,MATCH($A992,'Hoja de Trabajo para listado'!$BC$155:$BC$1048576,0),MATCH((CUADRO!G$5&amp;$E992),'Hoja de Trabajo para listado'!$BC$151:$CB$151,0)),0)+IFERROR(INDEX('Hoja de Trabajo para listado'!$DE$153:$DG$274,MATCH($A992,'Hoja de Trabajo para listado'!$DE$153:$DE$1048576,0),MATCH((CUADRO!G$5&amp;$E992),'Hoja de Trabajo para listado'!$DE$151:$DG$151,0)),0)+IFERROR(INDEX('Hoja de Trabajo para listado'!$CD$155:$DC$1048576,MATCH($A992,'Hoja de Trabajo para listado'!$CD$155:$CD$1048576,0),MATCH((CUADRO!G$5&amp;$E992),'Hoja de Trabajo para listado'!$CD$151:$DC$151,0)),0)</f>
        <v>0</v>
      </c>
      <c r="H992" s="243">
        <f ca="1">+IFERROR(INDEX('Hoja de Trabajo para listado'!$A$155:$Z$1048576,MATCH($A992,'Hoja de Trabajo para listado'!$A$155:$A$1048576,0),MATCH((CUADRO!H$5&amp;$E992),'Hoja de Trabajo para listado'!$A$151:$Z$151,0)),0)+IFERROR(INDEX('Hoja de Trabajo para listado'!$AB$155:$BA$1048576,MATCH($A992,'Hoja de Trabajo para listado'!$AB$155:$AB$1048576,0),MATCH((CUADRO!H$5&amp;$E992),'Hoja de Trabajo para listado'!$AB$151:$BA$151,0)),0)+IFERROR(INDEX('Hoja de Trabajo para listado'!$BC$155:$CB$1048576,MATCH($A992,'Hoja de Trabajo para listado'!$BC$155:$BC$1048576,0),MATCH((CUADRO!H$5&amp;$E992),'Hoja de Trabajo para listado'!$BC$151:$CB$151,0)),0)+IFERROR(INDEX('Hoja de Trabajo para listado'!$DE$153:$DG$274,MATCH($A992,'Hoja de Trabajo para listado'!$DE$153:$DE$1048576,0),MATCH((CUADRO!H$5&amp;$E992),'Hoja de Trabajo para listado'!$DE$151:$DG$151,0)),0)+IFERROR(INDEX('Hoja de Trabajo para listado'!$CD$155:$DC$1048576,MATCH($A992,'Hoja de Trabajo para listado'!$CD$155:$CD$1048576,0),MATCH((CUADRO!H$5&amp;$E992),'Hoja de Trabajo para listado'!$CD$151:$DC$151,0)),0)</f>
        <v>0</v>
      </c>
      <c r="I992" s="243">
        <f ca="1">+IFERROR(INDEX('Hoja de Trabajo para listado'!$A$155:$Z$1048576,MATCH($A992,'Hoja de Trabajo para listado'!$A$155:$A$1048576,0),MATCH((CUADRO!I$5&amp;$E992),'Hoja de Trabajo para listado'!$A$151:$Z$151,0)),0)+IFERROR(INDEX('Hoja de Trabajo para listado'!$AB$155:$BA$1048576,MATCH($A992,'Hoja de Trabajo para listado'!$AB$155:$AB$1048576,0),MATCH((CUADRO!I$5&amp;$E992),'Hoja de Trabajo para listado'!$AB$151:$BA$151,0)),0)+IFERROR(INDEX('Hoja de Trabajo para listado'!$BC$155:$CB$1048576,MATCH($A992,'Hoja de Trabajo para listado'!$BC$155:$BC$1048576,0),MATCH((CUADRO!I$5&amp;$E992),'Hoja de Trabajo para listado'!$BC$151:$CB$151,0)),0)+IFERROR(INDEX('Hoja de Trabajo para listado'!$DE$153:$DG$274,MATCH($A992,'Hoja de Trabajo para listado'!$DE$153:$DE$1048576,0),MATCH((CUADRO!I$5&amp;$E992),'Hoja de Trabajo para listado'!$DE$151:$DG$151,0)),0)+IFERROR(INDEX('Hoja de Trabajo para listado'!$CD$155:$DC$1048576,MATCH($A992,'Hoja de Trabajo para listado'!$CD$155:$CD$1048576,0),MATCH((CUADRO!I$5&amp;$E992),'Hoja de Trabajo para listado'!$CD$151:$DC$151,0)),0)</f>
        <v>0</v>
      </c>
      <c r="J992" s="243">
        <f ca="1">+IFERROR(INDEX('Hoja de Trabajo para listado'!$A$155:$Z$1048576,MATCH($A992,'Hoja de Trabajo para listado'!$A$155:$A$1048576,0),MATCH((CUADRO!J$5&amp;$E992),'Hoja de Trabajo para listado'!$A$151:$Z$151,0)),0)+IFERROR(INDEX('Hoja de Trabajo para listado'!$AB$155:$BA$1048576,MATCH($A992,'Hoja de Trabajo para listado'!$AB$155:$AB$1048576,0),MATCH((CUADRO!J$5&amp;$E992),'Hoja de Trabajo para listado'!$AB$151:$BA$151,0)),0)+IFERROR(INDEX('Hoja de Trabajo para listado'!$BC$155:$CB$1048576,MATCH($A992,'Hoja de Trabajo para listado'!$BC$155:$BC$1048576,0),MATCH((CUADRO!J$5&amp;$E992),'Hoja de Trabajo para listado'!$BC$151:$CB$151,0)),0)+IFERROR(INDEX('Hoja de Trabajo para listado'!$DE$153:$DG$274,MATCH($A992,'Hoja de Trabajo para listado'!$DE$153:$DE$1048576,0),MATCH((CUADRO!J$5&amp;$E992),'Hoja de Trabajo para listado'!$DE$151:$DG$151,0)),0)+IFERROR(INDEX('Hoja de Trabajo para listado'!$CD$155:$DC$1048576,MATCH($A992,'Hoja de Trabajo para listado'!$CD$155:$CD$1048576,0),MATCH((CUADRO!J$5&amp;$E992),'Hoja de Trabajo para listado'!$CD$151:$DC$151,0)),0)</f>
        <v>0</v>
      </c>
      <c r="K992" s="243">
        <f ca="1">+IFERROR(INDEX('Hoja de Trabajo para listado'!$A$155:$Z$1048576,MATCH($A992,'Hoja de Trabajo para listado'!$A$155:$A$1048576,0),MATCH((CUADRO!K$5&amp;$E992),'Hoja de Trabajo para listado'!$A$151:$Z$151,0)),0)+IFERROR(INDEX('Hoja de Trabajo para listado'!$AB$155:$BA$1048576,MATCH($A992,'Hoja de Trabajo para listado'!$AB$155:$AB$1048576,0),MATCH((CUADRO!K$5&amp;$E992),'Hoja de Trabajo para listado'!$AB$151:$BA$151,0)),0)+IFERROR(INDEX('Hoja de Trabajo para listado'!$BC$155:$CB$1048576,MATCH($A992,'Hoja de Trabajo para listado'!$BC$155:$BC$1048576,0),MATCH((CUADRO!K$5&amp;$E992),'Hoja de Trabajo para listado'!$BC$151:$CB$151,0)),0)+IFERROR(INDEX('Hoja de Trabajo para listado'!$DE$153:$DG$274,MATCH($A992,'Hoja de Trabajo para listado'!$DE$153:$DE$1048576,0),MATCH((CUADRO!K$5&amp;$E992),'Hoja de Trabajo para listado'!$DE$151:$DG$151,0)),0)+IFERROR(INDEX('Hoja de Trabajo para listado'!$CD$155:$DC$1048576,MATCH($A992,'Hoja de Trabajo para listado'!$CD$155:$CD$1048576,0),MATCH((CUADRO!K$5&amp;$E992),'Hoja de Trabajo para listado'!$CD$151:$DC$151,0)),0)</f>
        <v>0</v>
      </c>
      <c r="L992" s="243">
        <f ca="1">+IFERROR(INDEX('Hoja de Trabajo para listado'!$A$155:$Z$1048576,MATCH($A992,'Hoja de Trabajo para listado'!$A$155:$A$1048576,0),MATCH((CUADRO!L$5&amp;$E992),'Hoja de Trabajo para listado'!$A$151:$Z$151,0)),0)+IFERROR(INDEX('Hoja de Trabajo para listado'!$AB$155:$BA$1048576,MATCH($A992,'Hoja de Trabajo para listado'!$AB$155:$AB$1048576,0),MATCH((CUADRO!L$5&amp;$E992),'Hoja de Trabajo para listado'!$AB$151:$BA$151,0)),0)+IFERROR(INDEX('Hoja de Trabajo para listado'!$BC$155:$CB$1048576,MATCH($A992,'Hoja de Trabajo para listado'!$BC$155:$BC$1048576,0),MATCH((CUADRO!L$5&amp;$E992),'Hoja de Trabajo para listado'!$BC$151:$CB$151,0)),0)+IFERROR(INDEX('Hoja de Trabajo para listado'!$DE$153:$DG$274,MATCH($A992,'Hoja de Trabajo para listado'!$DE$153:$DE$1048576,0),MATCH((CUADRO!L$5&amp;$E992),'Hoja de Trabajo para listado'!$DE$151:$DG$151,0)),0)+IFERROR(INDEX('Hoja de Trabajo para listado'!$CD$155:$DC$1048576,MATCH($A992,'Hoja de Trabajo para listado'!$CD$155:$CD$1048576,0),MATCH((CUADRO!L$5&amp;$E992),'Hoja de Trabajo para listado'!$CD$151:$DC$151,0)),0)</f>
        <v>0</v>
      </c>
      <c r="M992" s="243">
        <f ca="1">+IFERROR(INDEX('Hoja de Trabajo para listado'!$A$155:$Z$1048576,MATCH($A992,'Hoja de Trabajo para listado'!$A$155:$A$1048576,0),MATCH((CUADRO!M$5&amp;$E992),'Hoja de Trabajo para listado'!$A$151:$Z$151,0)),0)+IFERROR(INDEX('Hoja de Trabajo para listado'!$AB$155:$BA$1048576,MATCH($A992,'Hoja de Trabajo para listado'!$AB$155:$AB$1048576,0),MATCH((CUADRO!M$5&amp;$E992),'Hoja de Trabajo para listado'!$AB$151:$BA$151,0)),0)+IFERROR(INDEX('Hoja de Trabajo para listado'!$BC$155:$CB$1048576,MATCH($A992,'Hoja de Trabajo para listado'!$BC$155:$BC$1048576,0),MATCH((CUADRO!M$5&amp;$E992),'Hoja de Trabajo para listado'!$BC$151:$CB$151,0)),0)+IFERROR(INDEX('Hoja de Trabajo para listado'!$DE$153:$DG$274,MATCH($A992,'Hoja de Trabajo para listado'!$DE$153:$DE$1048576,0),MATCH((CUADRO!M$5&amp;$E992),'Hoja de Trabajo para listado'!$DE$151:$DG$151,0)),0)+IFERROR(INDEX('Hoja de Trabajo para listado'!$CD$155:$DC$1048576,MATCH($A992,'Hoja de Trabajo para listado'!$CD$155:$CD$1048576,0),MATCH((CUADRO!M$5&amp;$E992),'Hoja de Trabajo para listado'!$CD$151:$DC$151,0)),0)</f>
        <v>0</v>
      </c>
      <c r="N992" s="243">
        <f ca="1">+IFERROR(INDEX('Hoja de Trabajo para listado'!$A$155:$Z$1048576,MATCH($A992,'Hoja de Trabajo para listado'!$A$155:$A$1048576,0),MATCH((CUADRO!N$5&amp;$E992),'Hoja de Trabajo para listado'!$A$151:$Z$151,0)),0)+IFERROR(INDEX('Hoja de Trabajo para listado'!$AB$155:$BA$1048576,MATCH($A992,'Hoja de Trabajo para listado'!$AB$155:$AB$1048576,0),MATCH((CUADRO!N$5&amp;$E992),'Hoja de Trabajo para listado'!$AB$151:$BA$151,0)),0)+IFERROR(INDEX('Hoja de Trabajo para listado'!$BC$155:$CB$1048576,MATCH($A992,'Hoja de Trabajo para listado'!$BC$155:$BC$1048576,0),MATCH((CUADRO!N$5&amp;$E992),'Hoja de Trabajo para listado'!$BC$151:$CB$151,0)),0)+IFERROR(INDEX('Hoja de Trabajo para listado'!$DE$153:$DG$274,MATCH($A992,'Hoja de Trabajo para listado'!$DE$153:$DE$1048576,0),MATCH((CUADRO!N$5&amp;$E992),'Hoja de Trabajo para listado'!$DE$151:$DG$151,0)),0)+IFERROR(INDEX('Hoja de Trabajo para listado'!$CD$155:$DC$1048576,MATCH($A992,'Hoja de Trabajo para listado'!$CD$155:$CD$1048576,0),MATCH((CUADRO!N$5&amp;$E992),'Hoja de Trabajo para listado'!$CD$151:$DC$151,0)),0)</f>
        <v>0</v>
      </c>
      <c r="O992" s="243">
        <f ca="1">+IFERROR(INDEX('Hoja de Trabajo para listado'!$A$155:$Z$1048576,MATCH($A992,'Hoja de Trabajo para listado'!$A$155:$A$1048576,0),MATCH((CUADRO!O$5&amp;$E992),'Hoja de Trabajo para listado'!$A$151:$Z$151,0)),0)+IFERROR(INDEX('Hoja de Trabajo para listado'!$AB$155:$BA$1048576,MATCH($A992,'Hoja de Trabajo para listado'!$AB$155:$AB$1048576,0),MATCH((CUADRO!O$5&amp;$E992),'Hoja de Trabajo para listado'!$AB$151:$BA$151,0)),0)+IFERROR(INDEX('Hoja de Trabajo para listado'!$BC$155:$CB$1048576,MATCH($A992,'Hoja de Trabajo para listado'!$BC$155:$BC$1048576,0),MATCH((CUADRO!O$5&amp;$E992),'Hoja de Trabajo para listado'!$BC$151:$CB$151,0)),0)+IFERROR(INDEX('Hoja de Trabajo para listado'!$DE$153:$DG$274,MATCH($A992,'Hoja de Trabajo para listado'!$DE$153:$DE$1048576,0),MATCH((CUADRO!O$5&amp;$E992),'Hoja de Trabajo para listado'!$DE$151:$DG$151,0)),0)+IFERROR(INDEX('Hoja de Trabajo para listado'!$CD$155:$DC$1048576,MATCH($A992,'Hoja de Trabajo para listado'!$CD$155:$CD$1048576,0),MATCH((CUADRO!O$5&amp;$E992),'Hoja de Trabajo para listado'!$CD$151:$DC$151,0)),0)</f>
        <v>0</v>
      </c>
      <c r="P992" s="243">
        <f ca="1">+IFERROR(INDEX('Hoja de Trabajo para listado'!$A$155:$Z$1048576,MATCH($A992,'Hoja de Trabajo para listado'!$A$155:$A$1048576,0),MATCH((CUADRO!P$5&amp;$E992),'Hoja de Trabajo para listado'!$A$151:$Z$151,0)),0)+IFERROR(INDEX('Hoja de Trabajo para listado'!$AB$155:$BA$1048576,MATCH($A992,'Hoja de Trabajo para listado'!$AB$155:$AB$1048576,0),MATCH((CUADRO!P$5&amp;$E992),'Hoja de Trabajo para listado'!$AB$151:$BA$151,0)),0)+IFERROR(INDEX('Hoja de Trabajo para listado'!$BC$155:$CB$1048576,MATCH($A992,'Hoja de Trabajo para listado'!$BC$155:$BC$1048576,0),MATCH((CUADRO!P$5&amp;$E992),'Hoja de Trabajo para listado'!$BC$151:$CB$151,0)),0)+IFERROR(INDEX('Hoja de Trabajo para listado'!$DE$153:$DG$274,MATCH($A992,'Hoja de Trabajo para listado'!$DE$153:$DE$1048576,0),MATCH((CUADRO!P$5&amp;$E992),'Hoja de Trabajo para listado'!$DE$151:$DG$151,0)),0)+IFERROR(INDEX('Hoja de Trabajo para listado'!$CD$155:$DC$1048576,MATCH($A992,'Hoja de Trabajo para listado'!$CD$155:$CD$1048576,0),MATCH((CUADRO!P$5&amp;$E992),'Hoja de Trabajo para listado'!$CD$151:$DC$151,0)),0)</f>
        <v>0</v>
      </c>
      <c r="Q992" s="243">
        <f ca="1">+IFERROR(INDEX('Hoja de Trabajo para listado'!$A$155:$Z$1048576,MATCH($A992,'Hoja de Trabajo para listado'!$A$155:$A$1048576,0),MATCH((CUADRO!Q$5&amp;$E992),'Hoja de Trabajo para listado'!$A$151:$Z$151,0)),0)+IFERROR(INDEX('Hoja de Trabajo para listado'!$AB$155:$BA$1048576,MATCH($A992,'Hoja de Trabajo para listado'!$AB$155:$AB$1048576,0),MATCH((CUADRO!Q$5&amp;$E992),'Hoja de Trabajo para listado'!$AB$151:$BA$151,0)),0)+IFERROR(INDEX('Hoja de Trabajo para listado'!$BC$155:$CB$1048576,MATCH($A992,'Hoja de Trabajo para listado'!$BC$155:$BC$1048576,0),MATCH((CUADRO!Q$5&amp;$E992),'Hoja de Trabajo para listado'!$BC$151:$CB$151,0)),0)+IFERROR(INDEX('Hoja de Trabajo para listado'!$DE$153:$DG$274,MATCH($A992,'Hoja de Trabajo para listado'!$DE$153:$DE$1048576,0),MATCH((CUADRO!Q$5&amp;$E992),'Hoja de Trabajo para listado'!$DE$151:$DG$151,0)),0)+IFERROR(INDEX('Hoja de Trabajo para listado'!$CD$155:$DC$1048576,MATCH($A992,'Hoja de Trabajo para listado'!$CD$155:$CD$1048576,0),MATCH((CUADRO!Q$5&amp;$E992),'Hoja de Trabajo para listado'!$CD$151:$DC$151,0)),0)</f>
        <v>0</v>
      </c>
      <c r="R992" s="243">
        <f t="shared" ca="1" si="33"/>
        <v>0</v>
      </c>
      <c r="S992" s="249"/>
      <c r="T992" s="243">
        <f ca="1">+T993</f>
        <v>0</v>
      </c>
      <c r="U992" s="242">
        <f t="shared" si="34"/>
        <v>1</v>
      </c>
      <c r="V992" s="333" t="str">
        <f>+VLOOKUP(A992,bd_lista!$A$3:$E$590,5,FALSE)</f>
        <v>Gobiernos Autonomos Municipales</v>
      </c>
      <c r="W992" s="391" t="str">
        <f>+V992</f>
        <v>Gobiernos Autonomos Municipales</v>
      </c>
      <c r="X992" s="242">
        <f>+VLOOKUP(A992,[4]Sheet1!$A$13:$D$744,4,FALSE)</f>
        <v>0</v>
      </c>
      <c r="Y992" s="242" t="e">
        <f>+VLOOKUP(X992,bd_lista!$A$3:$C$590,3,FALSE)</f>
        <v>#N/A</v>
      </c>
      <c r="Z992" s="294">
        <f>+X992</f>
        <v>0</v>
      </c>
      <c r="AA992" s="295" t="e">
        <f>+Y992</f>
        <v>#N/A</v>
      </c>
    </row>
    <row r="993" spans="1:27" customFormat="1" ht="15" hidden="1" customHeight="1">
      <c r="A993" s="32">
        <v>1730</v>
      </c>
      <c r="B993" s="388"/>
      <c r="C993" s="247" t="str">
        <f>+VLOOKUP(A993,bd_lista!$A$3:$C$590,3,FALSE)</f>
        <v>Gobierno Autónomo Municipal de Samaipata</v>
      </c>
      <c r="D993" s="390"/>
      <c r="E993" s="244" t="s">
        <v>1305</v>
      </c>
      <c r="F993" s="245">
        <f ca="1">+IFERROR(INDEX('Hoja de Trabajo para listado'!$A$155:$Z$1048576,MATCH($A993,'Hoja de Trabajo para listado'!$A$155:$A$1048576,0),MATCH((CUADRO!F$5&amp;$E993),'Hoja de Trabajo para listado'!$A$151:$Z$151,0)),0)+IFERROR(INDEX('Hoja de Trabajo para listado'!$AB$155:$BA$1048576,MATCH($A993,'Hoja de Trabajo para listado'!$AB$155:$AB$1048576,0),MATCH((CUADRO!F$5&amp;$E993),'Hoja de Trabajo para listado'!$AB$151:$BA$151,0)),0)+IFERROR(INDEX('Hoja de Trabajo para listado'!$BC$155:$CB$1048576,MATCH($A993,'Hoja de Trabajo para listado'!$BC$155:$BC$1048576,0),MATCH((CUADRO!F$5&amp;$E993),'Hoja de Trabajo para listado'!$BC$151:$CB$151,0)),0)+IFERROR(INDEX('Hoja de Trabajo para listado'!$DE$153:$DG$274,MATCH($A993,'Hoja de Trabajo para listado'!$DE$153:$DE$1048576,0),MATCH((CUADRO!F$5&amp;$E993),'Hoja de Trabajo para listado'!$DE$151:$DG$151,0)),0)+IFERROR(INDEX('Hoja de Trabajo para listado'!$CD$155:$DC$1048576,MATCH($A993,'Hoja de Trabajo para listado'!$CD$155:$CD$1048576,0),MATCH((CUADRO!F$5&amp;$E993),'Hoja de Trabajo para listado'!$CD$151:$DC$151,0)),0)</f>
        <v>0</v>
      </c>
      <c r="G993" s="245">
        <f ca="1">+IFERROR(INDEX('Hoja de Trabajo para listado'!$A$155:$Z$1048576,MATCH($A993,'Hoja de Trabajo para listado'!$A$155:$A$1048576,0),MATCH((CUADRO!G$5&amp;$E993),'Hoja de Trabajo para listado'!$A$151:$Z$151,0)),0)+IFERROR(INDEX('Hoja de Trabajo para listado'!$AB$155:$BA$1048576,MATCH($A993,'Hoja de Trabajo para listado'!$AB$155:$AB$1048576,0),MATCH((CUADRO!G$5&amp;$E993),'Hoja de Trabajo para listado'!$AB$151:$BA$151,0)),0)+IFERROR(INDEX('Hoja de Trabajo para listado'!$BC$155:$CB$1048576,MATCH($A993,'Hoja de Trabajo para listado'!$BC$155:$BC$1048576,0),MATCH((CUADRO!G$5&amp;$E993),'Hoja de Trabajo para listado'!$BC$151:$CB$151,0)),0)+IFERROR(INDEX('Hoja de Trabajo para listado'!$DE$153:$DG$274,MATCH($A993,'Hoja de Trabajo para listado'!$DE$153:$DE$1048576,0),MATCH((CUADRO!G$5&amp;$E993),'Hoja de Trabajo para listado'!$DE$151:$DG$151,0)),0)+IFERROR(INDEX('Hoja de Trabajo para listado'!$CD$155:$DC$1048576,MATCH($A993,'Hoja de Trabajo para listado'!$CD$155:$CD$1048576,0),MATCH((CUADRO!G$5&amp;$E993),'Hoja de Trabajo para listado'!$CD$151:$DC$151,0)),0)</f>
        <v>0</v>
      </c>
      <c r="H993" s="245">
        <f ca="1">+IFERROR(INDEX('Hoja de Trabajo para listado'!$A$155:$Z$1048576,MATCH($A993,'Hoja de Trabajo para listado'!$A$155:$A$1048576,0),MATCH((CUADRO!H$5&amp;$E993),'Hoja de Trabajo para listado'!$A$151:$Z$151,0)),0)+IFERROR(INDEX('Hoja de Trabajo para listado'!$AB$155:$BA$1048576,MATCH($A993,'Hoja de Trabajo para listado'!$AB$155:$AB$1048576,0),MATCH((CUADRO!H$5&amp;$E993),'Hoja de Trabajo para listado'!$AB$151:$BA$151,0)),0)+IFERROR(INDEX('Hoja de Trabajo para listado'!$BC$155:$CB$1048576,MATCH($A993,'Hoja de Trabajo para listado'!$BC$155:$BC$1048576,0),MATCH((CUADRO!H$5&amp;$E993),'Hoja de Trabajo para listado'!$BC$151:$CB$151,0)),0)+IFERROR(INDEX('Hoja de Trabajo para listado'!$DE$153:$DG$274,MATCH($A993,'Hoja de Trabajo para listado'!$DE$153:$DE$1048576,0),MATCH((CUADRO!H$5&amp;$E993),'Hoja de Trabajo para listado'!$DE$151:$DG$151,0)),0)+IFERROR(INDEX('Hoja de Trabajo para listado'!$CD$155:$DC$1048576,MATCH($A993,'Hoja de Trabajo para listado'!$CD$155:$CD$1048576,0),MATCH((CUADRO!H$5&amp;$E993),'Hoja de Trabajo para listado'!$CD$151:$DC$151,0)),0)</f>
        <v>0</v>
      </c>
      <c r="I993" s="245">
        <f ca="1">+IFERROR(INDEX('Hoja de Trabajo para listado'!$A$155:$Z$1048576,MATCH($A993,'Hoja de Trabajo para listado'!$A$155:$A$1048576,0),MATCH((CUADRO!I$5&amp;$E993),'Hoja de Trabajo para listado'!$A$151:$Z$151,0)),0)+IFERROR(INDEX('Hoja de Trabajo para listado'!$AB$155:$BA$1048576,MATCH($A993,'Hoja de Trabajo para listado'!$AB$155:$AB$1048576,0),MATCH((CUADRO!I$5&amp;$E993),'Hoja de Trabajo para listado'!$AB$151:$BA$151,0)),0)+IFERROR(INDEX('Hoja de Trabajo para listado'!$BC$155:$CB$1048576,MATCH($A993,'Hoja de Trabajo para listado'!$BC$155:$BC$1048576,0),MATCH((CUADRO!I$5&amp;$E993),'Hoja de Trabajo para listado'!$BC$151:$CB$151,0)),0)+IFERROR(INDEX('Hoja de Trabajo para listado'!$DE$153:$DG$274,MATCH($A993,'Hoja de Trabajo para listado'!$DE$153:$DE$1048576,0),MATCH((CUADRO!I$5&amp;$E993),'Hoja de Trabajo para listado'!$DE$151:$DG$151,0)),0)+IFERROR(INDEX('Hoja de Trabajo para listado'!$CD$155:$DC$1048576,MATCH($A993,'Hoja de Trabajo para listado'!$CD$155:$CD$1048576,0),MATCH((CUADRO!I$5&amp;$E993),'Hoja de Trabajo para listado'!$CD$151:$DC$151,0)),0)</f>
        <v>0</v>
      </c>
      <c r="J993" s="245">
        <f ca="1">+IFERROR(INDEX('Hoja de Trabajo para listado'!$A$155:$Z$1048576,MATCH($A993,'Hoja de Trabajo para listado'!$A$155:$A$1048576,0),MATCH((CUADRO!J$5&amp;$E993),'Hoja de Trabajo para listado'!$A$151:$Z$151,0)),0)+IFERROR(INDEX('Hoja de Trabajo para listado'!$AB$155:$BA$1048576,MATCH($A993,'Hoja de Trabajo para listado'!$AB$155:$AB$1048576,0),MATCH((CUADRO!J$5&amp;$E993),'Hoja de Trabajo para listado'!$AB$151:$BA$151,0)),0)+IFERROR(INDEX('Hoja de Trabajo para listado'!$BC$155:$CB$1048576,MATCH($A993,'Hoja de Trabajo para listado'!$BC$155:$BC$1048576,0),MATCH((CUADRO!J$5&amp;$E993),'Hoja de Trabajo para listado'!$BC$151:$CB$151,0)),0)+IFERROR(INDEX('Hoja de Trabajo para listado'!$DE$153:$DG$274,MATCH($A993,'Hoja de Trabajo para listado'!$DE$153:$DE$1048576,0),MATCH((CUADRO!J$5&amp;$E993),'Hoja de Trabajo para listado'!$DE$151:$DG$151,0)),0)+IFERROR(INDEX('Hoja de Trabajo para listado'!$CD$155:$DC$1048576,MATCH($A993,'Hoja de Trabajo para listado'!$CD$155:$CD$1048576,0),MATCH((CUADRO!J$5&amp;$E993),'Hoja de Trabajo para listado'!$CD$151:$DC$151,0)),0)</f>
        <v>0</v>
      </c>
      <c r="K993" s="245">
        <f ca="1">+IFERROR(INDEX('Hoja de Trabajo para listado'!$A$155:$Z$1048576,MATCH($A993,'Hoja de Trabajo para listado'!$A$155:$A$1048576,0),MATCH((CUADRO!K$5&amp;$E993),'Hoja de Trabajo para listado'!$A$151:$Z$151,0)),0)+IFERROR(INDEX('Hoja de Trabajo para listado'!$AB$155:$BA$1048576,MATCH($A993,'Hoja de Trabajo para listado'!$AB$155:$AB$1048576,0),MATCH((CUADRO!K$5&amp;$E993),'Hoja de Trabajo para listado'!$AB$151:$BA$151,0)),0)+IFERROR(INDEX('Hoja de Trabajo para listado'!$BC$155:$CB$1048576,MATCH($A993,'Hoja de Trabajo para listado'!$BC$155:$BC$1048576,0),MATCH((CUADRO!K$5&amp;$E993),'Hoja de Trabajo para listado'!$BC$151:$CB$151,0)),0)+IFERROR(INDEX('Hoja de Trabajo para listado'!$DE$153:$DG$274,MATCH($A993,'Hoja de Trabajo para listado'!$DE$153:$DE$1048576,0),MATCH((CUADRO!K$5&amp;$E993),'Hoja de Trabajo para listado'!$DE$151:$DG$151,0)),0)+IFERROR(INDEX('Hoja de Trabajo para listado'!$CD$155:$DC$1048576,MATCH($A993,'Hoja de Trabajo para listado'!$CD$155:$CD$1048576,0),MATCH((CUADRO!K$5&amp;$E993),'Hoja de Trabajo para listado'!$CD$151:$DC$151,0)),0)</f>
        <v>0</v>
      </c>
      <c r="L993" s="245">
        <f ca="1">+IFERROR(INDEX('Hoja de Trabajo para listado'!$A$155:$Z$1048576,MATCH($A993,'Hoja de Trabajo para listado'!$A$155:$A$1048576,0),MATCH((CUADRO!L$5&amp;$E993),'Hoja de Trabajo para listado'!$A$151:$Z$151,0)),0)+IFERROR(INDEX('Hoja de Trabajo para listado'!$AB$155:$BA$1048576,MATCH($A993,'Hoja de Trabajo para listado'!$AB$155:$AB$1048576,0),MATCH((CUADRO!L$5&amp;$E993),'Hoja de Trabajo para listado'!$AB$151:$BA$151,0)),0)+IFERROR(INDEX('Hoja de Trabajo para listado'!$BC$155:$CB$1048576,MATCH($A993,'Hoja de Trabajo para listado'!$BC$155:$BC$1048576,0),MATCH((CUADRO!L$5&amp;$E993),'Hoja de Trabajo para listado'!$BC$151:$CB$151,0)),0)+IFERROR(INDEX('Hoja de Trabajo para listado'!$DE$153:$DG$274,MATCH($A993,'Hoja de Trabajo para listado'!$DE$153:$DE$1048576,0),MATCH((CUADRO!L$5&amp;$E993),'Hoja de Trabajo para listado'!$DE$151:$DG$151,0)),0)+IFERROR(INDEX('Hoja de Trabajo para listado'!$CD$155:$DC$1048576,MATCH($A993,'Hoja de Trabajo para listado'!$CD$155:$CD$1048576,0),MATCH((CUADRO!L$5&amp;$E993),'Hoja de Trabajo para listado'!$CD$151:$DC$151,0)),0)</f>
        <v>0</v>
      </c>
      <c r="M993" s="245">
        <f ca="1">+IFERROR(INDEX('Hoja de Trabajo para listado'!$A$155:$Z$1048576,MATCH($A993,'Hoja de Trabajo para listado'!$A$155:$A$1048576,0),MATCH((CUADRO!M$5&amp;$E993),'Hoja de Trabajo para listado'!$A$151:$Z$151,0)),0)+IFERROR(INDEX('Hoja de Trabajo para listado'!$AB$155:$BA$1048576,MATCH($A993,'Hoja de Trabajo para listado'!$AB$155:$AB$1048576,0),MATCH((CUADRO!M$5&amp;$E993),'Hoja de Trabajo para listado'!$AB$151:$BA$151,0)),0)+IFERROR(INDEX('Hoja de Trabajo para listado'!$BC$155:$CB$1048576,MATCH($A993,'Hoja de Trabajo para listado'!$BC$155:$BC$1048576,0),MATCH((CUADRO!M$5&amp;$E993),'Hoja de Trabajo para listado'!$BC$151:$CB$151,0)),0)+IFERROR(INDEX('Hoja de Trabajo para listado'!$DE$153:$DG$274,MATCH($A993,'Hoja de Trabajo para listado'!$DE$153:$DE$1048576,0),MATCH((CUADRO!M$5&amp;$E993),'Hoja de Trabajo para listado'!$DE$151:$DG$151,0)),0)+IFERROR(INDEX('Hoja de Trabajo para listado'!$CD$155:$DC$1048576,MATCH($A993,'Hoja de Trabajo para listado'!$CD$155:$CD$1048576,0),MATCH((CUADRO!M$5&amp;$E993),'Hoja de Trabajo para listado'!$CD$151:$DC$151,0)),0)</f>
        <v>0</v>
      </c>
      <c r="N993" s="245">
        <f ca="1">+IFERROR(INDEX('Hoja de Trabajo para listado'!$A$155:$Z$1048576,MATCH($A993,'Hoja de Trabajo para listado'!$A$155:$A$1048576,0),MATCH((CUADRO!N$5&amp;$E993),'Hoja de Trabajo para listado'!$A$151:$Z$151,0)),0)+IFERROR(INDEX('Hoja de Trabajo para listado'!$AB$155:$BA$1048576,MATCH($A993,'Hoja de Trabajo para listado'!$AB$155:$AB$1048576,0),MATCH((CUADRO!N$5&amp;$E993),'Hoja de Trabajo para listado'!$AB$151:$BA$151,0)),0)+IFERROR(INDEX('Hoja de Trabajo para listado'!$BC$155:$CB$1048576,MATCH($A993,'Hoja de Trabajo para listado'!$BC$155:$BC$1048576,0),MATCH((CUADRO!N$5&amp;$E993),'Hoja de Trabajo para listado'!$BC$151:$CB$151,0)),0)+IFERROR(INDEX('Hoja de Trabajo para listado'!$DE$153:$DG$274,MATCH($A993,'Hoja de Trabajo para listado'!$DE$153:$DE$1048576,0),MATCH((CUADRO!N$5&amp;$E993),'Hoja de Trabajo para listado'!$DE$151:$DG$151,0)),0)+IFERROR(INDEX('Hoja de Trabajo para listado'!$CD$155:$DC$1048576,MATCH($A993,'Hoja de Trabajo para listado'!$CD$155:$CD$1048576,0),MATCH((CUADRO!N$5&amp;$E993),'Hoja de Trabajo para listado'!$CD$151:$DC$151,0)),0)</f>
        <v>0</v>
      </c>
      <c r="O993" s="245">
        <f ca="1">+IFERROR(INDEX('Hoja de Trabajo para listado'!$A$155:$Z$1048576,MATCH($A993,'Hoja de Trabajo para listado'!$A$155:$A$1048576,0),MATCH((CUADRO!O$5&amp;$E993),'Hoja de Trabajo para listado'!$A$151:$Z$151,0)),0)+IFERROR(INDEX('Hoja de Trabajo para listado'!$AB$155:$BA$1048576,MATCH($A993,'Hoja de Trabajo para listado'!$AB$155:$AB$1048576,0),MATCH((CUADRO!O$5&amp;$E993),'Hoja de Trabajo para listado'!$AB$151:$BA$151,0)),0)+IFERROR(INDEX('Hoja de Trabajo para listado'!$BC$155:$CB$1048576,MATCH($A993,'Hoja de Trabajo para listado'!$BC$155:$BC$1048576,0),MATCH((CUADRO!O$5&amp;$E993),'Hoja de Trabajo para listado'!$BC$151:$CB$151,0)),0)+IFERROR(INDEX('Hoja de Trabajo para listado'!$DE$153:$DG$274,MATCH($A993,'Hoja de Trabajo para listado'!$DE$153:$DE$1048576,0),MATCH((CUADRO!O$5&amp;$E993),'Hoja de Trabajo para listado'!$DE$151:$DG$151,0)),0)+IFERROR(INDEX('Hoja de Trabajo para listado'!$CD$155:$DC$1048576,MATCH($A993,'Hoja de Trabajo para listado'!$CD$155:$CD$1048576,0),MATCH((CUADRO!O$5&amp;$E993),'Hoja de Trabajo para listado'!$CD$151:$DC$151,0)),0)</f>
        <v>0</v>
      </c>
      <c r="P993" s="245">
        <f ca="1">+IFERROR(INDEX('Hoja de Trabajo para listado'!$A$155:$Z$1048576,MATCH($A993,'Hoja de Trabajo para listado'!$A$155:$A$1048576,0),MATCH((CUADRO!P$5&amp;$E993),'Hoja de Trabajo para listado'!$A$151:$Z$151,0)),0)+IFERROR(INDEX('Hoja de Trabajo para listado'!$AB$155:$BA$1048576,MATCH($A993,'Hoja de Trabajo para listado'!$AB$155:$AB$1048576,0),MATCH((CUADRO!P$5&amp;$E993),'Hoja de Trabajo para listado'!$AB$151:$BA$151,0)),0)+IFERROR(INDEX('Hoja de Trabajo para listado'!$BC$155:$CB$1048576,MATCH($A993,'Hoja de Trabajo para listado'!$BC$155:$BC$1048576,0),MATCH((CUADRO!P$5&amp;$E993),'Hoja de Trabajo para listado'!$BC$151:$CB$151,0)),0)+IFERROR(INDEX('Hoja de Trabajo para listado'!$DE$153:$DG$274,MATCH($A993,'Hoja de Trabajo para listado'!$DE$153:$DE$1048576,0),MATCH((CUADRO!P$5&amp;$E993),'Hoja de Trabajo para listado'!$DE$151:$DG$151,0)),0)+IFERROR(INDEX('Hoja de Trabajo para listado'!$CD$155:$DC$1048576,MATCH($A993,'Hoja de Trabajo para listado'!$CD$155:$CD$1048576,0),MATCH((CUADRO!P$5&amp;$E993),'Hoja de Trabajo para listado'!$CD$151:$DC$151,0)),0)</f>
        <v>0</v>
      </c>
      <c r="Q993" s="245">
        <f ca="1">+IFERROR(INDEX('Hoja de Trabajo para listado'!$A$155:$Z$1048576,MATCH($A993,'Hoja de Trabajo para listado'!$A$155:$A$1048576,0),MATCH((CUADRO!Q$5&amp;$E993),'Hoja de Trabajo para listado'!$A$151:$Z$151,0)),0)+IFERROR(INDEX('Hoja de Trabajo para listado'!$AB$155:$BA$1048576,MATCH($A993,'Hoja de Trabajo para listado'!$AB$155:$AB$1048576,0),MATCH((CUADRO!Q$5&amp;$E993),'Hoja de Trabajo para listado'!$AB$151:$BA$151,0)),0)+IFERROR(INDEX('Hoja de Trabajo para listado'!$BC$155:$CB$1048576,MATCH($A993,'Hoja de Trabajo para listado'!$BC$155:$BC$1048576,0),MATCH((CUADRO!Q$5&amp;$E993),'Hoja de Trabajo para listado'!$BC$151:$CB$151,0)),0)+IFERROR(INDEX('Hoja de Trabajo para listado'!$DE$153:$DG$274,MATCH($A993,'Hoja de Trabajo para listado'!$DE$153:$DE$1048576,0),MATCH((CUADRO!Q$5&amp;$E993),'Hoja de Trabajo para listado'!$DE$151:$DG$151,0)),0)+IFERROR(INDEX('Hoja de Trabajo para listado'!$CD$155:$DC$1048576,MATCH($A993,'Hoja de Trabajo para listado'!$CD$155:$CD$1048576,0),MATCH((CUADRO!Q$5&amp;$E993),'Hoja de Trabajo para listado'!$CD$151:$DC$151,0)),0)</f>
        <v>0</v>
      </c>
      <c r="R993" s="245">
        <f t="shared" ca="1" si="33"/>
        <v>0</v>
      </c>
      <c r="S993" s="259">
        <f ca="1">+R992+R993</f>
        <v>0</v>
      </c>
      <c r="T993" s="243">
        <f ca="1">+S993</f>
        <v>0</v>
      </c>
      <c r="U993" s="242">
        <f t="shared" si="34"/>
        <v>2</v>
      </c>
      <c r="V993" s="333" t="str">
        <f>+VLOOKUP(A993,bd_lista!$A$3:$E$590,5,FALSE)</f>
        <v>Gobiernos Autonomos Municipales</v>
      </c>
      <c r="W993" s="392"/>
      <c r="X993" s="242">
        <f>+VLOOKUP(A993,[4]Sheet1!$A$13:$D$744,4,FALSE)</f>
        <v>0</v>
      </c>
      <c r="Y993" s="242" t="e">
        <f>+VLOOKUP(X993,bd_lista!$A$3:$C$590,3,FALSE)</f>
        <v>#N/A</v>
      </c>
      <c r="Z993" s="292"/>
      <c r="AA993" s="293"/>
    </row>
    <row r="994" spans="1:27" customFormat="1" ht="15" hidden="1" customHeight="1">
      <c r="A994" s="32">
        <v>1731</v>
      </c>
      <c r="B994" s="387">
        <f>+A994</f>
        <v>1731</v>
      </c>
      <c r="C994" s="247" t="str">
        <f>+VLOOKUP(A994,bd_lista!$A$3:$C$590,3,FALSE)</f>
        <v>Gobierno Autónomo Municipal de Pampa Grande</v>
      </c>
      <c r="D994" s="389" t="str">
        <f>+C994</f>
        <v>Gobierno Autónomo Municipal de Pampa Grande</v>
      </c>
      <c r="E994" s="242" t="s">
        <v>1304</v>
      </c>
      <c r="F994" s="243">
        <f ca="1">+IFERROR(INDEX('Hoja de Trabajo para listado'!$A$155:$Z$1048576,MATCH($A994,'Hoja de Trabajo para listado'!$A$155:$A$1048576,0),MATCH((CUADRO!F$5&amp;$E994),'Hoja de Trabajo para listado'!$A$151:$Z$151,0)),0)+IFERROR(INDEX('Hoja de Trabajo para listado'!$AB$155:$BA$1048576,MATCH($A994,'Hoja de Trabajo para listado'!$AB$155:$AB$1048576,0),MATCH((CUADRO!F$5&amp;$E994),'Hoja de Trabajo para listado'!$AB$151:$BA$151,0)),0)+IFERROR(INDEX('Hoja de Trabajo para listado'!$BC$155:$CB$1048576,MATCH($A994,'Hoja de Trabajo para listado'!$BC$155:$BC$1048576,0),MATCH((CUADRO!F$5&amp;$E994),'Hoja de Trabajo para listado'!$BC$151:$CB$151,0)),0)+IFERROR(INDEX('Hoja de Trabajo para listado'!$DE$153:$DG$274,MATCH($A994,'Hoja de Trabajo para listado'!$DE$153:$DE$1048576,0),MATCH((CUADRO!F$5&amp;$E994),'Hoja de Trabajo para listado'!$DE$151:$DG$151,0)),0)+IFERROR(INDEX('Hoja de Trabajo para listado'!$CD$155:$DC$1048576,MATCH($A994,'Hoja de Trabajo para listado'!$CD$155:$CD$1048576,0),MATCH((CUADRO!F$5&amp;$E994),'Hoja de Trabajo para listado'!$CD$151:$DC$151,0)),0)</f>
        <v>0</v>
      </c>
      <c r="G994" s="243">
        <f ca="1">+IFERROR(INDEX('Hoja de Trabajo para listado'!$A$155:$Z$1048576,MATCH($A994,'Hoja de Trabajo para listado'!$A$155:$A$1048576,0),MATCH((CUADRO!G$5&amp;$E994),'Hoja de Trabajo para listado'!$A$151:$Z$151,0)),0)+IFERROR(INDEX('Hoja de Trabajo para listado'!$AB$155:$BA$1048576,MATCH($A994,'Hoja de Trabajo para listado'!$AB$155:$AB$1048576,0),MATCH((CUADRO!G$5&amp;$E994),'Hoja de Trabajo para listado'!$AB$151:$BA$151,0)),0)+IFERROR(INDEX('Hoja de Trabajo para listado'!$BC$155:$CB$1048576,MATCH($A994,'Hoja de Trabajo para listado'!$BC$155:$BC$1048576,0),MATCH((CUADRO!G$5&amp;$E994),'Hoja de Trabajo para listado'!$BC$151:$CB$151,0)),0)+IFERROR(INDEX('Hoja de Trabajo para listado'!$DE$153:$DG$274,MATCH($A994,'Hoja de Trabajo para listado'!$DE$153:$DE$1048576,0),MATCH((CUADRO!G$5&amp;$E994),'Hoja de Trabajo para listado'!$DE$151:$DG$151,0)),0)+IFERROR(INDEX('Hoja de Trabajo para listado'!$CD$155:$DC$1048576,MATCH($A994,'Hoja de Trabajo para listado'!$CD$155:$CD$1048576,0),MATCH((CUADRO!G$5&amp;$E994),'Hoja de Trabajo para listado'!$CD$151:$DC$151,0)),0)</f>
        <v>0</v>
      </c>
      <c r="H994" s="243">
        <f ca="1">+IFERROR(INDEX('Hoja de Trabajo para listado'!$A$155:$Z$1048576,MATCH($A994,'Hoja de Trabajo para listado'!$A$155:$A$1048576,0),MATCH((CUADRO!H$5&amp;$E994),'Hoja de Trabajo para listado'!$A$151:$Z$151,0)),0)+IFERROR(INDEX('Hoja de Trabajo para listado'!$AB$155:$BA$1048576,MATCH($A994,'Hoja de Trabajo para listado'!$AB$155:$AB$1048576,0),MATCH((CUADRO!H$5&amp;$E994),'Hoja de Trabajo para listado'!$AB$151:$BA$151,0)),0)+IFERROR(INDEX('Hoja de Trabajo para listado'!$BC$155:$CB$1048576,MATCH($A994,'Hoja de Trabajo para listado'!$BC$155:$BC$1048576,0),MATCH((CUADRO!H$5&amp;$E994),'Hoja de Trabajo para listado'!$BC$151:$CB$151,0)),0)+IFERROR(INDEX('Hoja de Trabajo para listado'!$DE$153:$DG$274,MATCH($A994,'Hoja de Trabajo para listado'!$DE$153:$DE$1048576,0),MATCH((CUADRO!H$5&amp;$E994),'Hoja de Trabajo para listado'!$DE$151:$DG$151,0)),0)+IFERROR(INDEX('Hoja de Trabajo para listado'!$CD$155:$DC$1048576,MATCH($A994,'Hoja de Trabajo para listado'!$CD$155:$CD$1048576,0),MATCH((CUADRO!H$5&amp;$E994),'Hoja de Trabajo para listado'!$CD$151:$DC$151,0)),0)</f>
        <v>0</v>
      </c>
      <c r="I994" s="243">
        <f ca="1">+IFERROR(INDEX('Hoja de Trabajo para listado'!$A$155:$Z$1048576,MATCH($A994,'Hoja de Trabajo para listado'!$A$155:$A$1048576,0),MATCH((CUADRO!I$5&amp;$E994),'Hoja de Trabajo para listado'!$A$151:$Z$151,0)),0)+IFERROR(INDEX('Hoja de Trabajo para listado'!$AB$155:$BA$1048576,MATCH($A994,'Hoja de Trabajo para listado'!$AB$155:$AB$1048576,0),MATCH((CUADRO!I$5&amp;$E994),'Hoja de Trabajo para listado'!$AB$151:$BA$151,0)),0)+IFERROR(INDEX('Hoja de Trabajo para listado'!$BC$155:$CB$1048576,MATCH($A994,'Hoja de Trabajo para listado'!$BC$155:$BC$1048576,0),MATCH((CUADRO!I$5&amp;$E994),'Hoja de Trabajo para listado'!$BC$151:$CB$151,0)),0)+IFERROR(INDEX('Hoja de Trabajo para listado'!$DE$153:$DG$274,MATCH($A994,'Hoja de Trabajo para listado'!$DE$153:$DE$1048576,0),MATCH((CUADRO!I$5&amp;$E994),'Hoja de Trabajo para listado'!$DE$151:$DG$151,0)),0)+IFERROR(INDEX('Hoja de Trabajo para listado'!$CD$155:$DC$1048576,MATCH($A994,'Hoja de Trabajo para listado'!$CD$155:$CD$1048576,0),MATCH((CUADRO!I$5&amp;$E994),'Hoja de Trabajo para listado'!$CD$151:$DC$151,0)),0)</f>
        <v>0</v>
      </c>
      <c r="J994" s="243">
        <f ca="1">+IFERROR(INDEX('Hoja de Trabajo para listado'!$A$155:$Z$1048576,MATCH($A994,'Hoja de Trabajo para listado'!$A$155:$A$1048576,0),MATCH((CUADRO!J$5&amp;$E994),'Hoja de Trabajo para listado'!$A$151:$Z$151,0)),0)+IFERROR(INDEX('Hoja de Trabajo para listado'!$AB$155:$BA$1048576,MATCH($A994,'Hoja de Trabajo para listado'!$AB$155:$AB$1048576,0),MATCH((CUADRO!J$5&amp;$E994),'Hoja de Trabajo para listado'!$AB$151:$BA$151,0)),0)+IFERROR(INDEX('Hoja de Trabajo para listado'!$BC$155:$CB$1048576,MATCH($A994,'Hoja de Trabajo para listado'!$BC$155:$BC$1048576,0),MATCH((CUADRO!J$5&amp;$E994),'Hoja de Trabajo para listado'!$BC$151:$CB$151,0)),0)+IFERROR(INDEX('Hoja de Trabajo para listado'!$DE$153:$DG$274,MATCH($A994,'Hoja de Trabajo para listado'!$DE$153:$DE$1048576,0),MATCH((CUADRO!J$5&amp;$E994),'Hoja de Trabajo para listado'!$DE$151:$DG$151,0)),0)+IFERROR(INDEX('Hoja de Trabajo para listado'!$CD$155:$DC$1048576,MATCH($A994,'Hoja de Trabajo para listado'!$CD$155:$CD$1048576,0),MATCH((CUADRO!J$5&amp;$E994),'Hoja de Trabajo para listado'!$CD$151:$DC$151,0)),0)</f>
        <v>0</v>
      </c>
      <c r="K994" s="243">
        <f ca="1">+IFERROR(INDEX('Hoja de Trabajo para listado'!$A$155:$Z$1048576,MATCH($A994,'Hoja de Trabajo para listado'!$A$155:$A$1048576,0),MATCH((CUADRO!K$5&amp;$E994),'Hoja de Trabajo para listado'!$A$151:$Z$151,0)),0)+IFERROR(INDEX('Hoja de Trabajo para listado'!$AB$155:$BA$1048576,MATCH($A994,'Hoja de Trabajo para listado'!$AB$155:$AB$1048576,0),MATCH((CUADRO!K$5&amp;$E994),'Hoja de Trabajo para listado'!$AB$151:$BA$151,0)),0)+IFERROR(INDEX('Hoja de Trabajo para listado'!$BC$155:$CB$1048576,MATCH($A994,'Hoja de Trabajo para listado'!$BC$155:$BC$1048576,0),MATCH((CUADRO!K$5&amp;$E994),'Hoja de Trabajo para listado'!$BC$151:$CB$151,0)),0)+IFERROR(INDEX('Hoja de Trabajo para listado'!$DE$153:$DG$274,MATCH($A994,'Hoja de Trabajo para listado'!$DE$153:$DE$1048576,0),MATCH((CUADRO!K$5&amp;$E994),'Hoja de Trabajo para listado'!$DE$151:$DG$151,0)),0)+IFERROR(INDEX('Hoja de Trabajo para listado'!$CD$155:$DC$1048576,MATCH($A994,'Hoja de Trabajo para listado'!$CD$155:$CD$1048576,0),MATCH((CUADRO!K$5&amp;$E994),'Hoja de Trabajo para listado'!$CD$151:$DC$151,0)),0)</f>
        <v>0</v>
      </c>
      <c r="L994" s="243">
        <f ca="1">+IFERROR(INDEX('Hoja de Trabajo para listado'!$A$155:$Z$1048576,MATCH($A994,'Hoja de Trabajo para listado'!$A$155:$A$1048576,0),MATCH((CUADRO!L$5&amp;$E994),'Hoja de Trabajo para listado'!$A$151:$Z$151,0)),0)+IFERROR(INDEX('Hoja de Trabajo para listado'!$AB$155:$BA$1048576,MATCH($A994,'Hoja de Trabajo para listado'!$AB$155:$AB$1048576,0),MATCH((CUADRO!L$5&amp;$E994),'Hoja de Trabajo para listado'!$AB$151:$BA$151,0)),0)+IFERROR(INDEX('Hoja de Trabajo para listado'!$BC$155:$CB$1048576,MATCH($A994,'Hoja de Trabajo para listado'!$BC$155:$BC$1048576,0),MATCH((CUADRO!L$5&amp;$E994),'Hoja de Trabajo para listado'!$BC$151:$CB$151,0)),0)+IFERROR(INDEX('Hoja de Trabajo para listado'!$DE$153:$DG$274,MATCH($A994,'Hoja de Trabajo para listado'!$DE$153:$DE$1048576,0),MATCH((CUADRO!L$5&amp;$E994),'Hoja de Trabajo para listado'!$DE$151:$DG$151,0)),0)+IFERROR(INDEX('Hoja de Trabajo para listado'!$CD$155:$DC$1048576,MATCH($A994,'Hoja de Trabajo para listado'!$CD$155:$CD$1048576,0),MATCH((CUADRO!L$5&amp;$E994),'Hoja de Trabajo para listado'!$CD$151:$DC$151,0)),0)</f>
        <v>0</v>
      </c>
      <c r="M994" s="243">
        <f ca="1">+IFERROR(INDEX('Hoja de Trabajo para listado'!$A$155:$Z$1048576,MATCH($A994,'Hoja de Trabajo para listado'!$A$155:$A$1048576,0),MATCH((CUADRO!M$5&amp;$E994),'Hoja de Trabajo para listado'!$A$151:$Z$151,0)),0)+IFERROR(INDEX('Hoja de Trabajo para listado'!$AB$155:$BA$1048576,MATCH($A994,'Hoja de Trabajo para listado'!$AB$155:$AB$1048576,0),MATCH((CUADRO!M$5&amp;$E994),'Hoja de Trabajo para listado'!$AB$151:$BA$151,0)),0)+IFERROR(INDEX('Hoja de Trabajo para listado'!$BC$155:$CB$1048576,MATCH($A994,'Hoja de Trabajo para listado'!$BC$155:$BC$1048576,0),MATCH((CUADRO!M$5&amp;$E994),'Hoja de Trabajo para listado'!$BC$151:$CB$151,0)),0)+IFERROR(INDEX('Hoja de Trabajo para listado'!$DE$153:$DG$274,MATCH($A994,'Hoja de Trabajo para listado'!$DE$153:$DE$1048576,0),MATCH((CUADRO!M$5&amp;$E994),'Hoja de Trabajo para listado'!$DE$151:$DG$151,0)),0)+IFERROR(INDEX('Hoja de Trabajo para listado'!$CD$155:$DC$1048576,MATCH($A994,'Hoja de Trabajo para listado'!$CD$155:$CD$1048576,0),MATCH((CUADRO!M$5&amp;$E994),'Hoja de Trabajo para listado'!$CD$151:$DC$151,0)),0)</f>
        <v>0</v>
      </c>
      <c r="N994" s="243">
        <f ca="1">+IFERROR(INDEX('Hoja de Trabajo para listado'!$A$155:$Z$1048576,MATCH($A994,'Hoja de Trabajo para listado'!$A$155:$A$1048576,0),MATCH((CUADRO!N$5&amp;$E994),'Hoja de Trabajo para listado'!$A$151:$Z$151,0)),0)+IFERROR(INDEX('Hoja de Trabajo para listado'!$AB$155:$BA$1048576,MATCH($A994,'Hoja de Trabajo para listado'!$AB$155:$AB$1048576,0),MATCH((CUADRO!N$5&amp;$E994),'Hoja de Trabajo para listado'!$AB$151:$BA$151,0)),0)+IFERROR(INDEX('Hoja de Trabajo para listado'!$BC$155:$CB$1048576,MATCH($A994,'Hoja de Trabajo para listado'!$BC$155:$BC$1048576,0),MATCH((CUADRO!N$5&amp;$E994),'Hoja de Trabajo para listado'!$BC$151:$CB$151,0)),0)+IFERROR(INDEX('Hoja de Trabajo para listado'!$DE$153:$DG$274,MATCH($A994,'Hoja de Trabajo para listado'!$DE$153:$DE$1048576,0),MATCH((CUADRO!N$5&amp;$E994),'Hoja de Trabajo para listado'!$DE$151:$DG$151,0)),0)+IFERROR(INDEX('Hoja de Trabajo para listado'!$CD$155:$DC$1048576,MATCH($A994,'Hoja de Trabajo para listado'!$CD$155:$CD$1048576,0),MATCH((CUADRO!N$5&amp;$E994),'Hoja de Trabajo para listado'!$CD$151:$DC$151,0)),0)</f>
        <v>0</v>
      </c>
      <c r="O994" s="243">
        <f ca="1">+IFERROR(INDEX('Hoja de Trabajo para listado'!$A$155:$Z$1048576,MATCH($A994,'Hoja de Trabajo para listado'!$A$155:$A$1048576,0),MATCH((CUADRO!O$5&amp;$E994),'Hoja de Trabajo para listado'!$A$151:$Z$151,0)),0)+IFERROR(INDEX('Hoja de Trabajo para listado'!$AB$155:$BA$1048576,MATCH($A994,'Hoja de Trabajo para listado'!$AB$155:$AB$1048576,0),MATCH((CUADRO!O$5&amp;$E994),'Hoja de Trabajo para listado'!$AB$151:$BA$151,0)),0)+IFERROR(INDEX('Hoja de Trabajo para listado'!$BC$155:$CB$1048576,MATCH($A994,'Hoja de Trabajo para listado'!$BC$155:$BC$1048576,0),MATCH((CUADRO!O$5&amp;$E994),'Hoja de Trabajo para listado'!$BC$151:$CB$151,0)),0)+IFERROR(INDEX('Hoja de Trabajo para listado'!$DE$153:$DG$274,MATCH($A994,'Hoja de Trabajo para listado'!$DE$153:$DE$1048576,0),MATCH((CUADRO!O$5&amp;$E994),'Hoja de Trabajo para listado'!$DE$151:$DG$151,0)),0)+IFERROR(INDEX('Hoja de Trabajo para listado'!$CD$155:$DC$1048576,MATCH($A994,'Hoja de Trabajo para listado'!$CD$155:$CD$1048576,0),MATCH((CUADRO!O$5&amp;$E994),'Hoja de Trabajo para listado'!$CD$151:$DC$151,0)),0)</f>
        <v>0</v>
      </c>
      <c r="P994" s="243">
        <f ca="1">+IFERROR(INDEX('Hoja de Trabajo para listado'!$A$155:$Z$1048576,MATCH($A994,'Hoja de Trabajo para listado'!$A$155:$A$1048576,0),MATCH((CUADRO!P$5&amp;$E994),'Hoja de Trabajo para listado'!$A$151:$Z$151,0)),0)+IFERROR(INDEX('Hoja de Trabajo para listado'!$AB$155:$BA$1048576,MATCH($A994,'Hoja de Trabajo para listado'!$AB$155:$AB$1048576,0),MATCH((CUADRO!P$5&amp;$E994),'Hoja de Trabajo para listado'!$AB$151:$BA$151,0)),0)+IFERROR(INDEX('Hoja de Trabajo para listado'!$BC$155:$CB$1048576,MATCH($A994,'Hoja de Trabajo para listado'!$BC$155:$BC$1048576,0),MATCH((CUADRO!P$5&amp;$E994),'Hoja de Trabajo para listado'!$BC$151:$CB$151,0)),0)+IFERROR(INDEX('Hoja de Trabajo para listado'!$DE$153:$DG$274,MATCH($A994,'Hoja de Trabajo para listado'!$DE$153:$DE$1048576,0),MATCH((CUADRO!P$5&amp;$E994),'Hoja de Trabajo para listado'!$DE$151:$DG$151,0)),0)+IFERROR(INDEX('Hoja de Trabajo para listado'!$CD$155:$DC$1048576,MATCH($A994,'Hoja de Trabajo para listado'!$CD$155:$CD$1048576,0),MATCH((CUADRO!P$5&amp;$E994),'Hoja de Trabajo para listado'!$CD$151:$DC$151,0)),0)</f>
        <v>0</v>
      </c>
      <c r="Q994" s="243">
        <f ca="1">+IFERROR(INDEX('Hoja de Trabajo para listado'!$A$155:$Z$1048576,MATCH($A994,'Hoja de Trabajo para listado'!$A$155:$A$1048576,0),MATCH((CUADRO!Q$5&amp;$E994),'Hoja de Trabajo para listado'!$A$151:$Z$151,0)),0)+IFERROR(INDEX('Hoja de Trabajo para listado'!$AB$155:$BA$1048576,MATCH($A994,'Hoja de Trabajo para listado'!$AB$155:$AB$1048576,0),MATCH((CUADRO!Q$5&amp;$E994),'Hoja de Trabajo para listado'!$AB$151:$BA$151,0)),0)+IFERROR(INDEX('Hoja de Trabajo para listado'!$BC$155:$CB$1048576,MATCH($A994,'Hoja de Trabajo para listado'!$BC$155:$BC$1048576,0),MATCH((CUADRO!Q$5&amp;$E994),'Hoja de Trabajo para listado'!$BC$151:$CB$151,0)),0)+IFERROR(INDEX('Hoja de Trabajo para listado'!$DE$153:$DG$274,MATCH($A994,'Hoja de Trabajo para listado'!$DE$153:$DE$1048576,0),MATCH((CUADRO!Q$5&amp;$E994),'Hoja de Trabajo para listado'!$DE$151:$DG$151,0)),0)+IFERROR(INDEX('Hoja de Trabajo para listado'!$CD$155:$DC$1048576,MATCH($A994,'Hoja de Trabajo para listado'!$CD$155:$CD$1048576,0),MATCH((CUADRO!Q$5&amp;$E994),'Hoja de Trabajo para listado'!$CD$151:$DC$151,0)),0)</f>
        <v>0</v>
      </c>
      <c r="R994" s="243">
        <f t="shared" ca="1" si="33"/>
        <v>0</v>
      </c>
      <c r="S994" s="249"/>
      <c r="T994" s="268">
        <f ca="1">+T995</f>
        <v>0</v>
      </c>
      <c r="U994" s="275">
        <f t="shared" si="34"/>
        <v>1</v>
      </c>
      <c r="V994" s="333" t="str">
        <f>+VLOOKUP(A994,bd_lista!$A$3:$E$590,5,FALSE)</f>
        <v>Gobiernos Autonomos Municipales</v>
      </c>
      <c r="W994" s="391" t="str">
        <f>+V994</f>
        <v>Gobiernos Autonomos Municipales</v>
      </c>
      <c r="X994" s="242">
        <f>+VLOOKUP(A994,[4]Sheet1!$A$13:$D$744,4,FALSE)</f>
        <v>0</v>
      </c>
      <c r="Y994" s="242" t="e">
        <f>+VLOOKUP(X994,bd_lista!$A$3:$C$590,3,FALSE)</f>
        <v>#N/A</v>
      </c>
      <c r="Z994" s="294">
        <f>+X994</f>
        <v>0</v>
      </c>
      <c r="AA994" s="295" t="e">
        <f>+Y994</f>
        <v>#N/A</v>
      </c>
    </row>
    <row r="995" spans="1:27" customFormat="1" ht="15" hidden="1" customHeight="1">
      <c r="A995" s="32">
        <v>1731</v>
      </c>
      <c r="B995" s="388"/>
      <c r="C995" s="247" t="str">
        <f>+VLOOKUP(A995,bd_lista!$A$3:$C$590,3,FALSE)</f>
        <v>Gobierno Autónomo Municipal de Pampa Grande</v>
      </c>
      <c r="D995" s="390"/>
      <c r="E995" s="244" t="s">
        <v>1305</v>
      </c>
      <c r="F995" s="245">
        <f ca="1">+IFERROR(INDEX('Hoja de Trabajo para listado'!$A$155:$Z$1048576,MATCH($A995,'Hoja de Trabajo para listado'!$A$155:$A$1048576,0),MATCH((CUADRO!F$5&amp;$E995),'Hoja de Trabajo para listado'!$A$151:$Z$151,0)),0)+IFERROR(INDEX('Hoja de Trabajo para listado'!$AB$155:$BA$1048576,MATCH($A995,'Hoja de Trabajo para listado'!$AB$155:$AB$1048576,0),MATCH((CUADRO!F$5&amp;$E995),'Hoja de Trabajo para listado'!$AB$151:$BA$151,0)),0)+IFERROR(INDEX('Hoja de Trabajo para listado'!$BC$155:$CB$1048576,MATCH($A995,'Hoja de Trabajo para listado'!$BC$155:$BC$1048576,0),MATCH((CUADRO!F$5&amp;$E995),'Hoja de Trabajo para listado'!$BC$151:$CB$151,0)),0)+IFERROR(INDEX('Hoja de Trabajo para listado'!$DE$153:$DG$274,MATCH($A995,'Hoja de Trabajo para listado'!$DE$153:$DE$1048576,0),MATCH((CUADRO!F$5&amp;$E995),'Hoja de Trabajo para listado'!$DE$151:$DG$151,0)),0)+IFERROR(INDEX('Hoja de Trabajo para listado'!$CD$155:$DC$1048576,MATCH($A995,'Hoja de Trabajo para listado'!$CD$155:$CD$1048576,0),MATCH((CUADRO!F$5&amp;$E995),'Hoja de Trabajo para listado'!$CD$151:$DC$151,0)),0)</f>
        <v>0</v>
      </c>
      <c r="G995" s="245">
        <f ca="1">+IFERROR(INDEX('Hoja de Trabajo para listado'!$A$155:$Z$1048576,MATCH($A995,'Hoja de Trabajo para listado'!$A$155:$A$1048576,0),MATCH((CUADRO!G$5&amp;$E995),'Hoja de Trabajo para listado'!$A$151:$Z$151,0)),0)+IFERROR(INDEX('Hoja de Trabajo para listado'!$AB$155:$BA$1048576,MATCH($A995,'Hoja de Trabajo para listado'!$AB$155:$AB$1048576,0),MATCH((CUADRO!G$5&amp;$E995),'Hoja de Trabajo para listado'!$AB$151:$BA$151,0)),0)+IFERROR(INDEX('Hoja de Trabajo para listado'!$BC$155:$CB$1048576,MATCH($A995,'Hoja de Trabajo para listado'!$BC$155:$BC$1048576,0),MATCH((CUADRO!G$5&amp;$E995),'Hoja de Trabajo para listado'!$BC$151:$CB$151,0)),0)+IFERROR(INDEX('Hoja de Trabajo para listado'!$DE$153:$DG$274,MATCH($A995,'Hoja de Trabajo para listado'!$DE$153:$DE$1048576,0),MATCH((CUADRO!G$5&amp;$E995),'Hoja de Trabajo para listado'!$DE$151:$DG$151,0)),0)+IFERROR(INDEX('Hoja de Trabajo para listado'!$CD$155:$DC$1048576,MATCH($A995,'Hoja de Trabajo para listado'!$CD$155:$CD$1048576,0),MATCH((CUADRO!G$5&amp;$E995),'Hoja de Trabajo para listado'!$CD$151:$DC$151,0)),0)</f>
        <v>0</v>
      </c>
      <c r="H995" s="245">
        <f ca="1">+IFERROR(INDEX('Hoja de Trabajo para listado'!$A$155:$Z$1048576,MATCH($A995,'Hoja de Trabajo para listado'!$A$155:$A$1048576,0),MATCH((CUADRO!H$5&amp;$E995),'Hoja de Trabajo para listado'!$A$151:$Z$151,0)),0)+IFERROR(INDEX('Hoja de Trabajo para listado'!$AB$155:$BA$1048576,MATCH($A995,'Hoja de Trabajo para listado'!$AB$155:$AB$1048576,0),MATCH((CUADRO!H$5&amp;$E995),'Hoja de Trabajo para listado'!$AB$151:$BA$151,0)),0)+IFERROR(INDEX('Hoja de Trabajo para listado'!$BC$155:$CB$1048576,MATCH($A995,'Hoja de Trabajo para listado'!$BC$155:$BC$1048576,0),MATCH((CUADRO!H$5&amp;$E995),'Hoja de Trabajo para listado'!$BC$151:$CB$151,0)),0)+IFERROR(INDEX('Hoja de Trabajo para listado'!$DE$153:$DG$274,MATCH($A995,'Hoja de Trabajo para listado'!$DE$153:$DE$1048576,0),MATCH((CUADRO!H$5&amp;$E995),'Hoja de Trabajo para listado'!$DE$151:$DG$151,0)),0)+IFERROR(INDEX('Hoja de Trabajo para listado'!$CD$155:$DC$1048576,MATCH($A995,'Hoja de Trabajo para listado'!$CD$155:$CD$1048576,0),MATCH((CUADRO!H$5&amp;$E995),'Hoja de Trabajo para listado'!$CD$151:$DC$151,0)),0)</f>
        <v>0</v>
      </c>
      <c r="I995" s="245">
        <f ca="1">+IFERROR(INDEX('Hoja de Trabajo para listado'!$A$155:$Z$1048576,MATCH($A995,'Hoja de Trabajo para listado'!$A$155:$A$1048576,0),MATCH((CUADRO!I$5&amp;$E995),'Hoja de Trabajo para listado'!$A$151:$Z$151,0)),0)+IFERROR(INDEX('Hoja de Trabajo para listado'!$AB$155:$BA$1048576,MATCH($A995,'Hoja de Trabajo para listado'!$AB$155:$AB$1048576,0),MATCH((CUADRO!I$5&amp;$E995),'Hoja de Trabajo para listado'!$AB$151:$BA$151,0)),0)+IFERROR(INDEX('Hoja de Trabajo para listado'!$BC$155:$CB$1048576,MATCH($A995,'Hoja de Trabajo para listado'!$BC$155:$BC$1048576,0),MATCH((CUADRO!I$5&amp;$E995),'Hoja de Trabajo para listado'!$BC$151:$CB$151,0)),0)+IFERROR(INDEX('Hoja de Trabajo para listado'!$DE$153:$DG$274,MATCH($A995,'Hoja de Trabajo para listado'!$DE$153:$DE$1048576,0),MATCH((CUADRO!I$5&amp;$E995),'Hoja de Trabajo para listado'!$DE$151:$DG$151,0)),0)+IFERROR(INDEX('Hoja de Trabajo para listado'!$CD$155:$DC$1048576,MATCH($A995,'Hoja de Trabajo para listado'!$CD$155:$CD$1048576,0),MATCH((CUADRO!I$5&amp;$E995),'Hoja de Trabajo para listado'!$CD$151:$DC$151,0)),0)</f>
        <v>0</v>
      </c>
      <c r="J995" s="245">
        <f ca="1">+IFERROR(INDEX('Hoja de Trabajo para listado'!$A$155:$Z$1048576,MATCH($A995,'Hoja de Trabajo para listado'!$A$155:$A$1048576,0),MATCH((CUADRO!J$5&amp;$E995),'Hoja de Trabajo para listado'!$A$151:$Z$151,0)),0)+IFERROR(INDEX('Hoja de Trabajo para listado'!$AB$155:$BA$1048576,MATCH($A995,'Hoja de Trabajo para listado'!$AB$155:$AB$1048576,0),MATCH((CUADRO!J$5&amp;$E995),'Hoja de Trabajo para listado'!$AB$151:$BA$151,0)),0)+IFERROR(INDEX('Hoja de Trabajo para listado'!$BC$155:$CB$1048576,MATCH($A995,'Hoja de Trabajo para listado'!$BC$155:$BC$1048576,0),MATCH((CUADRO!J$5&amp;$E995),'Hoja de Trabajo para listado'!$BC$151:$CB$151,0)),0)+IFERROR(INDEX('Hoja de Trabajo para listado'!$DE$153:$DG$274,MATCH($A995,'Hoja de Trabajo para listado'!$DE$153:$DE$1048576,0),MATCH((CUADRO!J$5&amp;$E995),'Hoja de Trabajo para listado'!$DE$151:$DG$151,0)),0)+IFERROR(INDEX('Hoja de Trabajo para listado'!$CD$155:$DC$1048576,MATCH($A995,'Hoja de Trabajo para listado'!$CD$155:$CD$1048576,0),MATCH((CUADRO!J$5&amp;$E995),'Hoja de Trabajo para listado'!$CD$151:$DC$151,0)),0)</f>
        <v>0</v>
      </c>
      <c r="K995" s="245">
        <f ca="1">+IFERROR(INDEX('Hoja de Trabajo para listado'!$A$155:$Z$1048576,MATCH($A995,'Hoja de Trabajo para listado'!$A$155:$A$1048576,0),MATCH((CUADRO!K$5&amp;$E995),'Hoja de Trabajo para listado'!$A$151:$Z$151,0)),0)+IFERROR(INDEX('Hoja de Trabajo para listado'!$AB$155:$BA$1048576,MATCH($A995,'Hoja de Trabajo para listado'!$AB$155:$AB$1048576,0),MATCH((CUADRO!K$5&amp;$E995),'Hoja de Trabajo para listado'!$AB$151:$BA$151,0)),0)+IFERROR(INDEX('Hoja de Trabajo para listado'!$BC$155:$CB$1048576,MATCH($A995,'Hoja de Trabajo para listado'!$BC$155:$BC$1048576,0),MATCH((CUADRO!K$5&amp;$E995),'Hoja de Trabajo para listado'!$BC$151:$CB$151,0)),0)+IFERROR(INDEX('Hoja de Trabajo para listado'!$DE$153:$DG$274,MATCH($A995,'Hoja de Trabajo para listado'!$DE$153:$DE$1048576,0),MATCH((CUADRO!K$5&amp;$E995),'Hoja de Trabajo para listado'!$DE$151:$DG$151,0)),0)+IFERROR(INDEX('Hoja de Trabajo para listado'!$CD$155:$DC$1048576,MATCH($A995,'Hoja de Trabajo para listado'!$CD$155:$CD$1048576,0),MATCH((CUADRO!K$5&amp;$E995),'Hoja de Trabajo para listado'!$CD$151:$DC$151,0)),0)</f>
        <v>0</v>
      </c>
      <c r="L995" s="245">
        <f ca="1">+IFERROR(INDEX('Hoja de Trabajo para listado'!$A$155:$Z$1048576,MATCH($A995,'Hoja de Trabajo para listado'!$A$155:$A$1048576,0),MATCH((CUADRO!L$5&amp;$E995),'Hoja de Trabajo para listado'!$A$151:$Z$151,0)),0)+IFERROR(INDEX('Hoja de Trabajo para listado'!$AB$155:$BA$1048576,MATCH($A995,'Hoja de Trabajo para listado'!$AB$155:$AB$1048576,0),MATCH((CUADRO!L$5&amp;$E995),'Hoja de Trabajo para listado'!$AB$151:$BA$151,0)),0)+IFERROR(INDEX('Hoja de Trabajo para listado'!$BC$155:$CB$1048576,MATCH($A995,'Hoja de Trabajo para listado'!$BC$155:$BC$1048576,0),MATCH((CUADRO!L$5&amp;$E995),'Hoja de Trabajo para listado'!$BC$151:$CB$151,0)),0)+IFERROR(INDEX('Hoja de Trabajo para listado'!$DE$153:$DG$274,MATCH($A995,'Hoja de Trabajo para listado'!$DE$153:$DE$1048576,0),MATCH((CUADRO!L$5&amp;$E995),'Hoja de Trabajo para listado'!$DE$151:$DG$151,0)),0)+IFERROR(INDEX('Hoja de Trabajo para listado'!$CD$155:$DC$1048576,MATCH($A995,'Hoja de Trabajo para listado'!$CD$155:$CD$1048576,0),MATCH((CUADRO!L$5&amp;$E995),'Hoja de Trabajo para listado'!$CD$151:$DC$151,0)),0)</f>
        <v>0</v>
      </c>
      <c r="M995" s="245">
        <f ca="1">+IFERROR(INDEX('Hoja de Trabajo para listado'!$A$155:$Z$1048576,MATCH($A995,'Hoja de Trabajo para listado'!$A$155:$A$1048576,0),MATCH((CUADRO!M$5&amp;$E995),'Hoja de Trabajo para listado'!$A$151:$Z$151,0)),0)+IFERROR(INDEX('Hoja de Trabajo para listado'!$AB$155:$BA$1048576,MATCH($A995,'Hoja de Trabajo para listado'!$AB$155:$AB$1048576,0),MATCH((CUADRO!M$5&amp;$E995),'Hoja de Trabajo para listado'!$AB$151:$BA$151,0)),0)+IFERROR(INDEX('Hoja de Trabajo para listado'!$BC$155:$CB$1048576,MATCH($A995,'Hoja de Trabajo para listado'!$BC$155:$BC$1048576,0),MATCH((CUADRO!M$5&amp;$E995),'Hoja de Trabajo para listado'!$BC$151:$CB$151,0)),0)+IFERROR(INDEX('Hoja de Trabajo para listado'!$DE$153:$DG$274,MATCH($A995,'Hoja de Trabajo para listado'!$DE$153:$DE$1048576,0),MATCH((CUADRO!M$5&amp;$E995),'Hoja de Trabajo para listado'!$DE$151:$DG$151,0)),0)+IFERROR(INDEX('Hoja de Trabajo para listado'!$CD$155:$DC$1048576,MATCH($A995,'Hoja de Trabajo para listado'!$CD$155:$CD$1048576,0),MATCH((CUADRO!M$5&amp;$E995),'Hoja de Trabajo para listado'!$CD$151:$DC$151,0)),0)</f>
        <v>0</v>
      </c>
      <c r="N995" s="245">
        <f ca="1">+IFERROR(INDEX('Hoja de Trabajo para listado'!$A$155:$Z$1048576,MATCH($A995,'Hoja de Trabajo para listado'!$A$155:$A$1048576,0),MATCH((CUADRO!N$5&amp;$E995),'Hoja de Trabajo para listado'!$A$151:$Z$151,0)),0)+IFERROR(INDEX('Hoja de Trabajo para listado'!$AB$155:$BA$1048576,MATCH($A995,'Hoja de Trabajo para listado'!$AB$155:$AB$1048576,0),MATCH((CUADRO!N$5&amp;$E995),'Hoja de Trabajo para listado'!$AB$151:$BA$151,0)),0)+IFERROR(INDEX('Hoja de Trabajo para listado'!$BC$155:$CB$1048576,MATCH($A995,'Hoja de Trabajo para listado'!$BC$155:$BC$1048576,0),MATCH((CUADRO!N$5&amp;$E995),'Hoja de Trabajo para listado'!$BC$151:$CB$151,0)),0)+IFERROR(INDEX('Hoja de Trabajo para listado'!$DE$153:$DG$274,MATCH($A995,'Hoja de Trabajo para listado'!$DE$153:$DE$1048576,0),MATCH((CUADRO!N$5&amp;$E995),'Hoja de Trabajo para listado'!$DE$151:$DG$151,0)),0)+IFERROR(INDEX('Hoja de Trabajo para listado'!$CD$155:$DC$1048576,MATCH($A995,'Hoja de Trabajo para listado'!$CD$155:$CD$1048576,0),MATCH((CUADRO!N$5&amp;$E995),'Hoja de Trabajo para listado'!$CD$151:$DC$151,0)),0)</f>
        <v>0</v>
      </c>
      <c r="O995" s="245">
        <f ca="1">+IFERROR(INDEX('Hoja de Trabajo para listado'!$A$155:$Z$1048576,MATCH($A995,'Hoja de Trabajo para listado'!$A$155:$A$1048576,0),MATCH((CUADRO!O$5&amp;$E995),'Hoja de Trabajo para listado'!$A$151:$Z$151,0)),0)+IFERROR(INDEX('Hoja de Trabajo para listado'!$AB$155:$BA$1048576,MATCH($A995,'Hoja de Trabajo para listado'!$AB$155:$AB$1048576,0),MATCH((CUADRO!O$5&amp;$E995),'Hoja de Trabajo para listado'!$AB$151:$BA$151,0)),0)+IFERROR(INDEX('Hoja de Trabajo para listado'!$BC$155:$CB$1048576,MATCH($A995,'Hoja de Trabajo para listado'!$BC$155:$BC$1048576,0),MATCH((CUADRO!O$5&amp;$E995),'Hoja de Trabajo para listado'!$BC$151:$CB$151,0)),0)+IFERROR(INDEX('Hoja de Trabajo para listado'!$DE$153:$DG$274,MATCH($A995,'Hoja de Trabajo para listado'!$DE$153:$DE$1048576,0),MATCH((CUADRO!O$5&amp;$E995),'Hoja de Trabajo para listado'!$DE$151:$DG$151,0)),0)+IFERROR(INDEX('Hoja de Trabajo para listado'!$CD$155:$DC$1048576,MATCH($A995,'Hoja de Trabajo para listado'!$CD$155:$CD$1048576,0),MATCH((CUADRO!O$5&amp;$E995),'Hoja de Trabajo para listado'!$CD$151:$DC$151,0)),0)</f>
        <v>0</v>
      </c>
      <c r="P995" s="245">
        <f ca="1">+IFERROR(INDEX('Hoja de Trabajo para listado'!$A$155:$Z$1048576,MATCH($A995,'Hoja de Trabajo para listado'!$A$155:$A$1048576,0),MATCH((CUADRO!P$5&amp;$E995),'Hoja de Trabajo para listado'!$A$151:$Z$151,0)),0)+IFERROR(INDEX('Hoja de Trabajo para listado'!$AB$155:$BA$1048576,MATCH($A995,'Hoja de Trabajo para listado'!$AB$155:$AB$1048576,0),MATCH((CUADRO!P$5&amp;$E995),'Hoja de Trabajo para listado'!$AB$151:$BA$151,0)),0)+IFERROR(INDEX('Hoja de Trabajo para listado'!$BC$155:$CB$1048576,MATCH($A995,'Hoja de Trabajo para listado'!$BC$155:$BC$1048576,0),MATCH((CUADRO!P$5&amp;$E995),'Hoja de Trabajo para listado'!$BC$151:$CB$151,0)),0)+IFERROR(INDEX('Hoja de Trabajo para listado'!$DE$153:$DG$274,MATCH($A995,'Hoja de Trabajo para listado'!$DE$153:$DE$1048576,0),MATCH((CUADRO!P$5&amp;$E995),'Hoja de Trabajo para listado'!$DE$151:$DG$151,0)),0)+IFERROR(INDEX('Hoja de Trabajo para listado'!$CD$155:$DC$1048576,MATCH($A995,'Hoja de Trabajo para listado'!$CD$155:$CD$1048576,0),MATCH((CUADRO!P$5&amp;$E995),'Hoja de Trabajo para listado'!$CD$151:$DC$151,0)),0)</f>
        <v>0</v>
      </c>
      <c r="Q995" s="245">
        <f ca="1">+IFERROR(INDEX('Hoja de Trabajo para listado'!$A$155:$Z$1048576,MATCH($A995,'Hoja de Trabajo para listado'!$A$155:$A$1048576,0),MATCH((CUADRO!Q$5&amp;$E995),'Hoja de Trabajo para listado'!$A$151:$Z$151,0)),0)+IFERROR(INDEX('Hoja de Trabajo para listado'!$AB$155:$BA$1048576,MATCH($A995,'Hoja de Trabajo para listado'!$AB$155:$AB$1048576,0),MATCH((CUADRO!Q$5&amp;$E995),'Hoja de Trabajo para listado'!$AB$151:$BA$151,0)),0)+IFERROR(INDEX('Hoja de Trabajo para listado'!$BC$155:$CB$1048576,MATCH($A995,'Hoja de Trabajo para listado'!$BC$155:$BC$1048576,0),MATCH((CUADRO!Q$5&amp;$E995),'Hoja de Trabajo para listado'!$BC$151:$CB$151,0)),0)+IFERROR(INDEX('Hoja de Trabajo para listado'!$DE$153:$DG$274,MATCH($A995,'Hoja de Trabajo para listado'!$DE$153:$DE$1048576,0),MATCH((CUADRO!Q$5&amp;$E995),'Hoja de Trabajo para listado'!$DE$151:$DG$151,0)),0)+IFERROR(INDEX('Hoja de Trabajo para listado'!$CD$155:$DC$1048576,MATCH($A995,'Hoja de Trabajo para listado'!$CD$155:$CD$1048576,0),MATCH((CUADRO!Q$5&amp;$E995),'Hoja de Trabajo para listado'!$CD$151:$DC$151,0)),0)</f>
        <v>0</v>
      </c>
      <c r="R995" s="245">
        <f t="shared" ca="1" si="33"/>
        <v>0</v>
      </c>
      <c r="S995" s="259">
        <f ca="1">+R994+R995</f>
        <v>0</v>
      </c>
      <c r="T995" s="245">
        <f ca="1">+S995</f>
        <v>0</v>
      </c>
      <c r="U995" s="244">
        <f t="shared" si="34"/>
        <v>2</v>
      </c>
      <c r="V995" s="333" t="str">
        <f>+VLOOKUP(A995,bd_lista!$A$3:$E$590,5,FALSE)</f>
        <v>Gobiernos Autonomos Municipales</v>
      </c>
      <c r="W995" s="392"/>
      <c r="X995" s="242">
        <f>+VLOOKUP(A995,[4]Sheet1!$A$13:$D$744,4,FALSE)</f>
        <v>0</v>
      </c>
      <c r="Y995" s="242" t="e">
        <f>+VLOOKUP(X995,bd_lista!$A$3:$C$590,3,FALSE)</f>
        <v>#N/A</v>
      </c>
      <c r="Z995" s="292"/>
      <c r="AA995" s="293"/>
    </row>
    <row r="996" spans="1:27" customFormat="1" ht="15" hidden="1" customHeight="1">
      <c r="A996" s="32">
        <v>1732</v>
      </c>
      <c r="B996" s="387">
        <f>+A996</f>
        <v>1732</v>
      </c>
      <c r="C996" s="247" t="str">
        <f>+VLOOKUP(A996,bd_lista!$A$3:$C$590,3,FALSE)</f>
        <v>Gobierno Autónomo Municipal de Mairana</v>
      </c>
      <c r="D996" s="389" t="str">
        <f>+C996</f>
        <v>Gobierno Autónomo Municipal de Mairana</v>
      </c>
      <c r="E996" s="242" t="s">
        <v>1304</v>
      </c>
      <c r="F996" s="243">
        <f ca="1">+IFERROR(INDEX('Hoja de Trabajo para listado'!$A$155:$Z$1048576,MATCH($A996,'Hoja de Trabajo para listado'!$A$155:$A$1048576,0),MATCH((CUADRO!F$5&amp;$E996),'Hoja de Trabajo para listado'!$A$151:$Z$151,0)),0)+IFERROR(INDEX('Hoja de Trabajo para listado'!$AB$155:$BA$1048576,MATCH($A996,'Hoja de Trabajo para listado'!$AB$155:$AB$1048576,0),MATCH((CUADRO!F$5&amp;$E996),'Hoja de Trabajo para listado'!$AB$151:$BA$151,0)),0)+IFERROR(INDEX('Hoja de Trabajo para listado'!$BC$155:$CB$1048576,MATCH($A996,'Hoja de Trabajo para listado'!$BC$155:$BC$1048576,0),MATCH((CUADRO!F$5&amp;$E996),'Hoja de Trabajo para listado'!$BC$151:$CB$151,0)),0)+IFERROR(INDEX('Hoja de Trabajo para listado'!$DE$153:$DG$274,MATCH($A996,'Hoja de Trabajo para listado'!$DE$153:$DE$1048576,0),MATCH((CUADRO!F$5&amp;$E996),'Hoja de Trabajo para listado'!$DE$151:$DG$151,0)),0)+IFERROR(INDEX('Hoja de Trabajo para listado'!$CD$155:$DC$1048576,MATCH($A996,'Hoja de Trabajo para listado'!$CD$155:$CD$1048576,0),MATCH((CUADRO!F$5&amp;$E996),'Hoja de Trabajo para listado'!$CD$151:$DC$151,0)),0)</f>
        <v>0</v>
      </c>
      <c r="G996" s="243">
        <f ca="1">+IFERROR(INDEX('Hoja de Trabajo para listado'!$A$155:$Z$1048576,MATCH($A996,'Hoja de Trabajo para listado'!$A$155:$A$1048576,0),MATCH((CUADRO!G$5&amp;$E996),'Hoja de Trabajo para listado'!$A$151:$Z$151,0)),0)+IFERROR(INDEX('Hoja de Trabajo para listado'!$AB$155:$BA$1048576,MATCH($A996,'Hoja de Trabajo para listado'!$AB$155:$AB$1048576,0),MATCH((CUADRO!G$5&amp;$E996),'Hoja de Trabajo para listado'!$AB$151:$BA$151,0)),0)+IFERROR(INDEX('Hoja de Trabajo para listado'!$BC$155:$CB$1048576,MATCH($A996,'Hoja de Trabajo para listado'!$BC$155:$BC$1048576,0),MATCH((CUADRO!G$5&amp;$E996),'Hoja de Trabajo para listado'!$BC$151:$CB$151,0)),0)+IFERROR(INDEX('Hoja de Trabajo para listado'!$DE$153:$DG$274,MATCH($A996,'Hoja de Trabajo para listado'!$DE$153:$DE$1048576,0),MATCH((CUADRO!G$5&amp;$E996),'Hoja de Trabajo para listado'!$DE$151:$DG$151,0)),0)+IFERROR(INDEX('Hoja de Trabajo para listado'!$CD$155:$DC$1048576,MATCH($A996,'Hoja de Trabajo para listado'!$CD$155:$CD$1048576,0),MATCH((CUADRO!G$5&amp;$E996),'Hoja de Trabajo para listado'!$CD$151:$DC$151,0)),0)</f>
        <v>0</v>
      </c>
      <c r="H996" s="243">
        <f ca="1">+IFERROR(INDEX('Hoja de Trabajo para listado'!$A$155:$Z$1048576,MATCH($A996,'Hoja de Trabajo para listado'!$A$155:$A$1048576,0),MATCH((CUADRO!H$5&amp;$E996),'Hoja de Trabajo para listado'!$A$151:$Z$151,0)),0)+IFERROR(INDEX('Hoja de Trabajo para listado'!$AB$155:$BA$1048576,MATCH($A996,'Hoja de Trabajo para listado'!$AB$155:$AB$1048576,0),MATCH((CUADRO!H$5&amp;$E996),'Hoja de Trabajo para listado'!$AB$151:$BA$151,0)),0)+IFERROR(INDEX('Hoja de Trabajo para listado'!$BC$155:$CB$1048576,MATCH($A996,'Hoja de Trabajo para listado'!$BC$155:$BC$1048576,0),MATCH((CUADRO!H$5&amp;$E996),'Hoja de Trabajo para listado'!$BC$151:$CB$151,0)),0)+IFERROR(INDEX('Hoja de Trabajo para listado'!$DE$153:$DG$274,MATCH($A996,'Hoja de Trabajo para listado'!$DE$153:$DE$1048576,0),MATCH((CUADRO!H$5&amp;$E996),'Hoja de Trabajo para listado'!$DE$151:$DG$151,0)),0)+IFERROR(INDEX('Hoja de Trabajo para listado'!$CD$155:$DC$1048576,MATCH($A996,'Hoja de Trabajo para listado'!$CD$155:$CD$1048576,0),MATCH((CUADRO!H$5&amp;$E996),'Hoja de Trabajo para listado'!$CD$151:$DC$151,0)),0)</f>
        <v>0</v>
      </c>
      <c r="I996" s="243">
        <f ca="1">+IFERROR(INDEX('Hoja de Trabajo para listado'!$A$155:$Z$1048576,MATCH($A996,'Hoja de Trabajo para listado'!$A$155:$A$1048576,0),MATCH((CUADRO!I$5&amp;$E996),'Hoja de Trabajo para listado'!$A$151:$Z$151,0)),0)+IFERROR(INDEX('Hoja de Trabajo para listado'!$AB$155:$BA$1048576,MATCH($A996,'Hoja de Trabajo para listado'!$AB$155:$AB$1048576,0),MATCH((CUADRO!I$5&amp;$E996),'Hoja de Trabajo para listado'!$AB$151:$BA$151,0)),0)+IFERROR(INDEX('Hoja de Trabajo para listado'!$BC$155:$CB$1048576,MATCH($A996,'Hoja de Trabajo para listado'!$BC$155:$BC$1048576,0),MATCH((CUADRO!I$5&amp;$E996),'Hoja de Trabajo para listado'!$BC$151:$CB$151,0)),0)+IFERROR(INDEX('Hoja de Trabajo para listado'!$DE$153:$DG$274,MATCH($A996,'Hoja de Trabajo para listado'!$DE$153:$DE$1048576,0),MATCH((CUADRO!I$5&amp;$E996),'Hoja de Trabajo para listado'!$DE$151:$DG$151,0)),0)+IFERROR(INDEX('Hoja de Trabajo para listado'!$CD$155:$DC$1048576,MATCH($A996,'Hoja de Trabajo para listado'!$CD$155:$CD$1048576,0),MATCH((CUADRO!I$5&amp;$E996),'Hoja de Trabajo para listado'!$CD$151:$DC$151,0)),0)</f>
        <v>0</v>
      </c>
      <c r="J996" s="243">
        <f ca="1">+IFERROR(INDEX('Hoja de Trabajo para listado'!$A$155:$Z$1048576,MATCH($A996,'Hoja de Trabajo para listado'!$A$155:$A$1048576,0),MATCH((CUADRO!J$5&amp;$E996),'Hoja de Trabajo para listado'!$A$151:$Z$151,0)),0)+IFERROR(INDEX('Hoja de Trabajo para listado'!$AB$155:$BA$1048576,MATCH($A996,'Hoja de Trabajo para listado'!$AB$155:$AB$1048576,0),MATCH((CUADRO!J$5&amp;$E996),'Hoja de Trabajo para listado'!$AB$151:$BA$151,0)),0)+IFERROR(INDEX('Hoja de Trabajo para listado'!$BC$155:$CB$1048576,MATCH($A996,'Hoja de Trabajo para listado'!$BC$155:$BC$1048576,0),MATCH((CUADRO!J$5&amp;$E996),'Hoja de Trabajo para listado'!$BC$151:$CB$151,0)),0)+IFERROR(INDEX('Hoja de Trabajo para listado'!$DE$153:$DG$274,MATCH($A996,'Hoja de Trabajo para listado'!$DE$153:$DE$1048576,0),MATCH((CUADRO!J$5&amp;$E996),'Hoja de Trabajo para listado'!$DE$151:$DG$151,0)),0)+IFERROR(INDEX('Hoja de Trabajo para listado'!$CD$155:$DC$1048576,MATCH($A996,'Hoja de Trabajo para listado'!$CD$155:$CD$1048576,0),MATCH((CUADRO!J$5&amp;$E996),'Hoja de Trabajo para listado'!$CD$151:$DC$151,0)),0)</f>
        <v>0</v>
      </c>
      <c r="K996" s="243">
        <f ca="1">+IFERROR(INDEX('Hoja de Trabajo para listado'!$A$155:$Z$1048576,MATCH($A996,'Hoja de Trabajo para listado'!$A$155:$A$1048576,0),MATCH((CUADRO!K$5&amp;$E996),'Hoja de Trabajo para listado'!$A$151:$Z$151,0)),0)+IFERROR(INDEX('Hoja de Trabajo para listado'!$AB$155:$BA$1048576,MATCH($A996,'Hoja de Trabajo para listado'!$AB$155:$AB$1048576,0),MATCH((CUADRO!K$5&amp;$E996),'Hoja de Trabajo para listado'!$AB$151:$BA$151,0)),0)+IFERROR(INDEX('Hoja de Trabajo para listado'!$BC$155:$CB$1048576,MATCH($A996,'Hoja de Trabajo para listado'!$BC$155:$BC$1048576,0),MATCH((CUADRO!K$5&amp;$E996),'Hoja de Trabajo para listado'!$BC$151:$CB$151,0)),0)+IFERROR(INDEX('Hoja de Trabajo para listado'!$DE$153:$DG$274,MATCH($A996,'Hoja de Trabajo para listado'!$DE$153:$DE$1048576,0),MATCH((CUADRO!K$5&amp;$E996),'Hoja de Trabajo para listado'!$DE$151:$DG$151,0)),0)+IFERROR(INDEX('Hoja de Trabajo para listado'!$CD$155:$DC$1048576,MATCH($A996,'Hoja de Trabajo para listado'!$CD$155:$CD$1048576,0),MATCH((CUADRO!K$5&amp;$E996),'Hoja de Trabajo para listado'!$CD$151:$DC$151,0)),0)</f>
        <v>0</v>
      </c>
      <c r="L996" s="243">
        <f ca="1">+IFERROR(INDEX('Hoja de Trabajo para listado'!$A$155:$Z$1048576,MATCH($A996,'Hoja de Trabajo para listado'!$A$155:$A$1048576,0),MATCH((CUADRO!L$5&amp;$E996),'Hoja de Trabajo para listado'!$A$151:$Z$151,0)),0)+IFERROR(INDEX('Hoja de Trabajo para listado'!$AB$155:$BA$1048576,MATCH($A996,'Hoja de Trabajo para listado'!$AB$155:$AB$1048576,0),MATCH((CUADRO!L$5&amp;$E996),'Hoja de Trabajo para listado'!$AB$151:$BA$151,0)),0)+IFERROR(INDEX('Hoja de Trabajo para listado'!$BC$155:$CB$1048576,MATCH($A996,'Hoja de Trabajo para listado'!$BC$155:$BC$1048576,0),MATCH((CUADRO!L$5&amp;$E996),'Hoja de Trabajo para listado'!$BC$151:$CB$151,0)),0)+IFERROR(INDEX('Hoja de Trabajo para listado'!$DE$153:$DG$274,MATCH($A996,'Hoja de Trabajo para listado'!$DE$153:$DE$1048576,0),MATCH((CUADRO!L$5&amp;$E996),'Hoja de Trabajo para listado'!$DE$151:$DG$151,0)),0)+IFERROR(INDEX('Hoja de Trabajo para listado'!$CD$155:$DC$1048576,MATCH($A996,'Hoja de Trabajo para listado'!$CD$155:$CD$1048576,0),MATCH((CUADRO!L$5&amp;$E996),'Hoja de Trabajo para listado'!$CD$151:$DC$151,0)),0)</f>
        <v>0</v>
      </c>
      <c r="M996" s="243">
        <f ca="1">+IFERROR(INDEX('Hoja de Trabajo para listado'!$A$155:$Z$1048576,MATCH($A996,'Hoja de Trabajo para listado'!$A$155:$A$1048576,0),MATCH((CUADRO!M$5&amp;$E996),'Hoja de Trabajo para listado'!$A$151:$Z$151,0)),0)+IFERROR(INDEX('Hoja de Trabajo para listado'!$AB$155:$BA$1048576,MATCH($A996,'Hoja de Trabajo para listado'!$AB$155:$AB$1048576,0),MATCH((CUADRO!M$5&amp;$E996),'Hoja de Trabajo para listado'!$AB$151:$BA$151,0)),0)+IFERROR(INDEX('Hoja de Trabajo para listado'!$BC$155:$CB$1048576,MATCH($A996,'Hoja de Trabajo para listado'!$BC$155:$BC$1048576,0),MATCH((CUADRO!M$5&amp;$E996),'Hoja de Trabajo para listado'!$BC$151:$CB$151,0)),0)+IFERROR(INDEX('Hoja de Trabajo para listado'!$DE$153:$DG$274,MATCH($A996,'Hoja de Trabajo para listado'!$DE$153:$DE$1048576,0),MATCH((CUADRO!M$5&amp;$E996),'Hoja de Trabajo para listado'!$DE$151:$DG$151,0)),0)+IFERROR(INDEX('Hoja de Trabajo para listado'!$CD$155:$DC$1048576,MATCH($A996,'Hoja de Trabajo para listado'!$CD$155:$CD$1048576,0),MATCH((CUADRO!M$5&amp;$E996),'Hoja de Trabajo para listado'!$CD$151:$DC$151,0)),0)</f>
        <v>0</v>
      </c>
      <c r="N996" s="243">
        <f ca="1">+IFERROR(INDEX('Hoja de Trabajo para listado'!$A$155:$Z$1048576,MATCH($A996,'Hoja de Trabajo para listado'!$A$155:$A$1048576,0),MATCH((CUADRO!N$5&amp;$E996),'Hoja de Trabajo para listado'!$A$151:$Z$151,0)),0)+IFERROR(INDEX('Hoja de Trabajo para listado'!$AB$155:$BA$1048576,MATCH($A996,'Hoja de Trabajo para listado'!$AB$155:$AB$1048576,0),MATCH((CUADRO!N$5&amp;$E996),'Hoja de Trabajo para listado'!$AB$151:$BA$151,0)),0)+IFERROR(INDEX('Hoja de Trabajo para listado'!$BC$155:$CB$1048576,MATCH($A996,'Hoja de Trabajo para listado'!$BC$155:$BC$1048576,0),MATCH((CUADRO!N$5&amp;$E996),'Hoja de Trabajo para listado'!$BC$151:$CB$151,0)),0)+IFERROR(INDEX('Hoja de Trabajo para listado'!$DE$153:$DG$274,MATCH($A996,'Hoja de Trabajo para listado'!$DE$153:$DE$1048576,0),MATCH((CUADRO!N$5&amp;$E996),'Hoja de Trabajo para listado'!$DE$151:$DG$151,0)),0)+IFERROR(INDEX('Hoja de Trabajo para listado'!$CD$155:$DC$1048576,MATCH($A996,'Hoja de Trabajo para listado'!$CD$155:$CD$1048576,0),MATCH((CUADRO!N$5&amp;$E996),'Hoja de Trabajo para listado'!$CD$151:$DC$151,0)),0)</f>
        <v>0</v>
      </c>
      <c r="O996" s="243">
        <f ca="1">+IFERROR(INDEX('Hoja de Trabajo para listado'!$A$155:$Z$1048576,MATCH($A996,'Hoja de Trabajo para listado'!$A$155:$A$1048576,0),MATCH((CUADRO!O$5&amp;$E996),'Hoja de Trabajo para listado'!$A$151:$Z$151,0)),0)+IFERROR(INDEX('Hoja de Trabajo para listado'!$AB$155:$BA$1048576,MATCH($A996,'Hoja de Trabajo para listado'!$AB$155:$AB$1048576,0),MATCH((CUADRO!O$5&amp;$E996),'Hoja de Trabajo para listado'!$AB$151:$BA$151,0)),0)+IFERROR(INDEX('Hoja de Trabajo para listado'!$BC$155:$CB$1048576,MATCH($A996,'Hoja de Trabajo para listado'!$BC$155:$BC$1048576,0),MATCH((CUADRO!O$5&amp;$E996),'Hoja de Trabajo para listado'!$BC$151:$CB$151,0)),0)+IFERROR(INDEX('Hoja de Trabajo para listado'!$DE$153:$DG$274,MATCH($A996,'Hoja de Trabajo para listado'!$DE$153:$DE$1048576,0),MATCH((CUADRO!O$5&amp;$E996),'Hoja de Trabajo para listado'!$DE$151:$DG$151,0)),0)+IFERROR(INDEX('Hoja de Trabajo para listado'!$CD$155:$DC$1048576,MATCH($A996,'Hoja de Trabajo para listado'!$CD$155:$CD$1048576,0),MATCH((CUADRO!O$5&amp;$E996),'Hoja de Trabajo para listado'!$CD$151:$DC$151,0)),0)</f>
        <v>0</v>
      </c>
      <c r="P996" s="243">
        <f ca="1">+IFERROR(INDEX('Hoja de Trabajo para listado'!$A$155:$Z$1048576,MATCH($A996,'Hoja de Trabajo para listado'!$A$155:$A$1048576,0),MATCH((CUADRO!P$5&amp;$E996),'Hoja de Trabajo para listado'!$A$151:$Z$151,0)),0)+IFERROR(INDEX('Hoja de Trabajo para listado'!$AB$155:$BA$1048576,MATCH($A996,'Hoja de Trabajo para listado'!$AB$155:$AB$1048576,0),MATCH((CUADRO!P$5&amp;$E996),'Hoja de Trabajo para listado'!$AB$151:$BA$151,0)),0)+IFERROR(INDEX('Hoja de Trabajo para listado'!$BC$155:$CB$1048576,MATCH($A996,'Hoja de Trabajo para listado'!$BC$155:$BC$1048576,0),MATCH((CUADRO!P$5&amp;$E996),'Hoja de Trabajo para listado'!$BC$151:$CB$151,0)),0)+IFERROR(INDEX('Hoja de Trabajo para listado'!$DE$153:$DG$274,MATCH($A996,'Hoja de Trabajo para listado'!$DE$153:$DE$1048576,0),MATCH((CUADRO!P$5&amp;$E996),'Hoja de Trabajo para listado'!$DE$151:$DG$151,0)),0)+IFERROR(INDEX('Hoja de Trabajo para listado'!$CD$155:$DC$1048576,MATCH($A996,'Hoja de Trabajo para listado'!$CD$155:$CD$1048576,0),MATCH((CUADRO!P$5&amp;$E996),'Hoja de Trabajo para listado'!$CD$151:$DC$151,0)),0)</f>
        <v>0</v>
      </c>
      <c r="Q996" s="243">
        <f ca="1">+IFERROR(INDEX('Hoja de Trabajo para listado'!$A$155:$Z$1048576,MATCH($A996,'Hoja de Trabajo para listado'!$A$155:$A$1048576,0),MATCH((CUADRO!Q$5&amp;$E996),'Hoja de Trabajo para listado'!$A$151:$Z$151,0)),0)+IFERROR(INDEX('Hoja de Trabajo para listado'!$AB$155:$BA$1048576,MATCH($A996,'Hoja de Trabajo para listado'!$AB$155:$AB$1048576,0),MATCH((CUADRO!Q$5&amp;$E996),'Hoja de Trabajo para listado'!$AB$151:$BA$151,0)),0)+IFERROR(INDEX('Hoja de Trabajo para listado'!$BC$155:$CB$1048576,MATCH($A996,'Hoja de Trabajo para listado'!$BC$155:$BC$1048576,0),MATCH((CUADRO!Q$5&amp;$E996),'Hoja de Trabajo para listado'!$BC$151:$CB$151,0)),0)+IFERROR(INDEX('Hoja de Trabajo para listado'!$DE$153:$DG$274,MATCH($A996,'Hoja de Trabajo para listado'!$DE$153:$DE$1048576,0),MATCH((CUADRO!Q$5&amp;$E996),'Hoja de Trabajo para listado'!$DE$151:$DG$151,0)),0)+IFERROR(INDEX('Hoja de Trabajo para listado'!$CD$155:$DC$1048576,MATCH($A996,'Hoja de Trabajo para listado'!$CD$155:$CD$1048576,0),MATCH((CUADRO!Q$5&amp;$E996),'Hoja de Trabajo para listado'!$CD$151:$DC$151,0)),0)</f>
        <v>0</v>
      </c>
      <c r="R996" s="243">
        <f t="shared" ca="1" si="33"/>
        <v>0</v>
      </c>
      <c r="S996" s="249"/>
      <c r="T996" s="243">
        <f ca="1">+T997</f>
        <v>0</v>
      </c>
      <c r="U996" s="242">
        <f t="shared" si="34"/>
        <v>1</v>
      </c>
      <c r="V996" s="333" t="str">
        <f>+VLOOKUP(A996,bd_lista!$A$3:$E$590,5,FALSE)</f>
        <v>Gobiernos Autonomos Municipales</v>
      </c>
      <c r="W996" s="391" t="str">
        <f>+V996</f>
        <v>Gobiernos Autonomos Municipales</v>
      </c>
      <c r="X996" s="242">
        <f>+VLOOKUP(A996,[4]Sheet1!$A$13:$D$744,4,FALSE)</f>
        <v>0</v>
      </c>
      <c r="Y996" s="242" t="e">
        <f>+VLOOKUP(X996,bd_lista!$A$3:$C$590,3,FALSE)</f>
        <v>#N/A</v>
      </c>
      <c r="Z996" s="294">
        <f>+X996</f>
        <v>0</v>
      </c>
      <c r="AA996" s="295" t="e">
        <f>+Y996</f>
        <v>#N/A</v>
      </c>
    </row>
    <row r="997" spans="1:27" customFormat="1" ht="15" hidden="1" customHeight="1">
      <c r="A997" s="32">
        <v>1732</v>
      </c>
      <c r="B997" s="388"/>
      <c r="C997" s="247" t="str">
        <f>+VLOOKUP(A997,bd_lista!$A$3:$C$590,3,FALSE)</f>
        <v>Gobierno Autónomo Municipal de Mairana</v>
      </c>
      <c r="D997" s="390"/>
      <c r="E997" s="244" t="s">
        <v>1305</v>
      </c>
      <c r="F997" s="245">
        <f ca="1">+IFERROR(INDEX('Hoja de Trabajo para listado'!$A$155:$Z$1048576,MATCH($A997,'Hoja de Trabajo para listado'!$A$155:$A$1048576,0),MATCH((CUADRO!F$5&amp;$E997),'Hoja de Trabajo para listado'!$A$151:$Z$151,0)),0)+IFERROR(INDEX('Hoja de Trabajo para listado'!$AB$155:$BA$1048576,MATCH($A997,'Hoja de Trabajo para listado'!$AB$155:$AB$1048576,0),MATCH((CUADRO!F$5&amp;$E997),'Hoja de Trabajo para listado'!$AB$151:$BA$151,0)),0)+IFERROR(INDEX('Hoja de Trabajo para listado'!$BC$155:$CB$1048576,MATCH($A997,'Hoja de Trabajo para listado'!$BC$155:$BC$1048576,0),MATCH((CUADRO!F$5&amp;$E997),'Hoja de Trabajo para listado'!$BC$151:$CB$151,0)),0)+IFERROR(INDEX('Hoja de Trabajo para listado'!$DE$153:$DG$274,MATCH($A997,'Hoja de Trabajo para listado'!$DE$153:$DE$1048576,0),MATCH((CUADRO!F$5&amp;$E997),'Hoja de Trabajo para listado'!$DE$151:$DG$151,0)),0)+IFERROR(INDEX('Hoja de Trabajo para listado'!$CD$155:$DC$1048576,MATCH($A997,'Hoja de Trabajo para listado'!$CD$155:$CD$1048576,0),MATCH((CUADRO!F$5&amp;$E997),'Hoja de Trabajo para listado'!$CD$151:$DC$151,0)),0)</f>
        <v>0</v>
      </c>
      <c r="G997" s="245">
        <f ca="1">+IFERROR(INDEX('Hoja de Trabajo para listado'!$A$155:$Z$1048576,MATCH($A997,'Hoja de Trabajo para listado'!$A$155:$A$1048576,0),MATCH((CUADRO!G$5&amp;$E997),'Hoja de Trabajo para listado'!$A$151:$Z$151,0)),0)+IFERROR(INDEX('Hoja de Trabajo para listado'!$AB$155:$BA$1048576,MATCH($A997,'Hoja de Trabajo para listado'!$AB$155:$AB$1048576,0),MATCH((CUADRO!G$5&amp;$E997),'Hoja de Trabajo para listado'!$AB$151:$BA$151,0)),0)+IFERROR(INDEX('Hoja de Trabajo para listado'!$BC$155:$CB$1048576,MATCH($A997,'Hoja de Trabajo para listado'!$BC$155:$BC$1048576,0),MATCH((CUADRO!G$5&amp;$E997),'Hoja de Trabajo para listado'!$BC$151:$CB$151,0)),0)+IFERROR(INDEX('Hoja de Trabajo para listado'!$DE$153:$DG$274,MATCH($A997,'Hoja de Trabajo para listado'!$DE$153:$DE$1048576,0),MATCH((CUADRO!G$5&amp;$E997),'Hoja de Trabajo para listado'!$DE$151:$DG$151,0)),0)+IFERROR(INDEX('Hoja de Trabajo para listado'!$CD$155:$DC$1048576,MATCH($A997,'Hoja de Trabajo para listado'!$CD$155:$CD$1048576,0),MATCH((CUADRO!G$5&amp;$E997),'Hoja de Trabajo para listado'!$CD$151:$DC$151,0)),0)</f>
        <v>0</v>
      </c>
      <c r="H997" s="245">
        <f ca="1">+IFERROR(INDEX('Hoja de Trabajo para listado'!$A$155:$Z$1048576,MATCH($A997,'Hoja de Trabajo para listado'!$A$155:$A$1048576,0),MATCH((CUADRO!H$5&amp;$E997),'Hoja de Trabajo para listado'!$A$151:$Z$151,0)),0)+IFERROR(INDEX('Hoja de Trabajo para listado'!$AB$155:$BA$1048576,MATCH($A997,'Hoja de Trabajo para listado'!$AB$155:$AB$1048576,0),MATCH((CUADRO!H$5&amp;$E997),'Hoja de Trabajo para listado'!$AB$151:$BA$151,0)),0)+IFERROR(INDEX('Hoja de Trabajo para listado'!$BC$155:$CB$1048576,MATCH($A997,'Hoja de Trabajo para listado'!$BC$155:$BC$1048576,0),MATCH((CUADRO!H$5&amp;$E997),'Hoja de Trabajo para listado'!$BC$151:$CB$151,0)),0)+IFERROR(INDEX('Hoja de Trabajo para listado'!$DE$153:$DG$274,MATCH($A997,'Hoja de Trabajo para listado'!$DE$153:$DE$1048576,0),MATCH((CUADRO!H$5&amp;$E997),'Hoja de Trabajo para listado'!$DE$151:$DG$151,0)),0)+IFERROR(INDEX('Hoja de Trabajo para listado'!$CD$155:$DC$1048576,MATCH($A997,'Hoja de Trabajo para listado'!$CD$155:$CD$1048576,0),MATCH((CUADRO!H$5&amp;$E997),'Hoja de Trabajo para listado'!$CD$151:$DC$151,0)),0)</f>
        <v>0</v>
      </c>
      <c r="I997" s="245">
        <f ca="1">+IFERROR(INDEX('Hoja de Trabajo para listado'!$A$155:$Z$1048576,MATCH($A997,'Hoja de Trabajo para listado'!$A$155:$A$1048576,0),MATCH((CUADRO!I$5&amp;$E997),'Hoja de Trabajo para listado'!$A$151:$Z$151,0)),0)+IFERROR(INDEX('Hoja de Trabajo para listado'!$AB$155:$BA$1048576,MATCH($A997,'Hoja de Trabajo para listado'!$AB$155:$AB$1048576,0),MATCH((CUADRO!I$5&amp;$E997),'Hoja de Trabajo para listado'!$AB$151:$BA$151,0)),0)+IFERROR(INDEX('Hoja de Trabajo para listado'!$BC$155:$CB$1048576,MATCH($A997,'Hoja de Trabajo para listado'!$BC$155:$BC$1048576,0),MATCH((CUADRO!I$5&amp;$E997),'Hoja de Trabajo para listado'!$BC$151:$CB$151,0)),0)+IFERROR(INDEX('Hoja de Trabajo para listado'!$DE$153:$DG$274,MATCH($A997,'Hoja de Trabajo para listado'!$DE$153:$DE$1048576,0),MATCH((CUADRO!I$5&amp;$E997),'Hoja de Trabajo para listado'!$DE$151:$DG$151,0)),0)+IFERROR(INDEX('Hoja de Trabajo para listado'!$CD$155:$DC$1048576,MATCH($A997,'Hoja de Trabajo para listado'!$CD$155:$CD$1048576,0),MATCH((CUADRO!I$5&amp;$E997),'Hoja de Trabajo para listado'!$CD$151:$DC$151,0)),0)</f>
        <v>0</v>
      </c>
      <c r="J997" s="245">
        <f ca="1">+IFERROR(INDEX('Hoja de Trabajo para listado'!$A$155:$Z$1048576,MATCH($A997,'Hoja de Trabajo para listado'!$A$155:$A$1048576,0),MATCH((CUADRO!J$5&amp;$E997),'Hoja de Trabajo para listado'!$A$151:$Z$151,0)),0)+IFERROR(INDEX('Hoja de Trabajo para listado'!$AB$155:$BA$1048576,MATCH($A997,'Hoja de Trabajo para listado'!$AB$155:$AB$1048576,0),MATCH((CUADRO!J$5&amp;$E997),'Hoja de Trabajo para listado'!$AB$151:$BA$151,0)),0)+IFERROR(INDEX('Hoja de Trabajo para listado'!$BC$155:$CB$1048576,MATCH($A997,'Hoja de Trabajo para listado'!$BC$155:$BC$1048576,0),MATCH((CUADRO!J$5&amp;$E997),'Hoja de Trabajo para listado'!$BC$151:$CB$151,0)),0)+IFERROR(INDEX('Hoja de Trabajo para listado'!$DE$153:$DG$274,MATCH($A997,'Hoja de Trabajo para listado'!$DE$153:$DE$1048576,0),MATCH((CUADRO!J$5&amp;$E997),'Hoja de Trabajo para listado'!$DE$151:$DG$151,0)),0)+IFERROR(INDEX('Hoja de Trabajo para listado'!$CD$155:$DC$1048576,MATCH($A997,'Hoja de Trabajo para listado'!$CD$155:$CD$1048576,0),MATCH((CUADRO!J$5&amp;$E997),'Hoja de Trabajo para listado'!$CD$151:$DC$151,0)),0)</f>
        <v>0</v>
      </c>
      <c r="K997" s="245">
        <f ca="1">+IFERROR(INDEX('Hoja de Trabajo para listado'!$A$155:$Z$1048576,MATCH($A997,'Hoja de Trabajo para listado'!$A$155:$A$1048576,0),MATCH((CUADRO!K$5&amp;$E997),'Hoja de Trabajo para listado'!$A$151:$Z$151,0)),0)+IFERROR(INDEX('Hoja de Trabajo para listado'!$AB$155:$BA$1048576,MATCH($A997,'Hoja de Trabajo para listado'!$AB$155:$AB$1048576,0),MATCH((CUADRO!K$5&amp;$E997),'Hoja de Trabajo para listado'!$AB$151:$BA$151,0)),0)+IFERROR(INDEX('Hoja de Trabajo para listado'!$BC$155:$CB$1048576,MATCH($A997,'Hoja de Trabajo para listado'!$BC$155:$BC$1048576,0),MATCH((CUADRO!K$5&amp;$E997),'Hoja de Trabajo para listado'!$BC$151:$CB$151,0)),0)+IFERROR(INDEX('Hoja de Trabajo para listado'!$DE$153:$DG$274,MATCH($A997,'Hoja de Trabajo para listado'!$DE$153:$DE$1048576,0),MATCH((CUADRO!K$5&amp;$E997),'Hoja de Trabajo para listado'!$DE$151:$DG$151,0)),0)+IFERROR(INDEX('Hoja de Trabajo para listado'!$CD$155:$DC$1048576,MATCH($A997,'Hoja de Trabajo para listado'!$CD$155:$CD$1048576,0),MATCH((CUADRO!K$5&amp;$E997),'Hoja de Trabajo para listado'!$CD$151:$DC$151,0)),0)</f>
        <v>0</v>
      </c>
      <c r="L997" s="245">
        <f ca="1">+IFERROR(INDEX('Hoja de Trabajo para listado'!$A$155:$Z$1048576,MATCH($A997,'Hoja de Trabajo para listado'!$A$155:$A$1048576,0),MATCH((CUADRO!L$5&amp;$E997),'Hoja de Trabajo para listado'!$A$151:$Z$151,0)),0)+IFERROR(INDEX('Hoja de Trabajo para listado'!$AB$155:$BA$1048576,MATCH($A997,'Hoja de Trabajo para listado'!$AB$155:$AB$1048576,0),MATCH((CUADRO!L$5&amp;$E997),'Hoja de Trabajo para listado'!$AB$151:$BA$151,0)),0)+IFERROR(INDEX('Hoja de Trabajo para listado'!$BC$155:$CB$1048576,MATCH($A997,'Hoja de Trabajo para listado'!$BC$155:$BC$1048576,0),MATCH((CUADRO!L$5&amp;$E997),'Hoja de Trabajo para listado'!$BC$151:$CB$151,0)),0)+IFERROR(INDEX('Hoja de Trabajo para listado'!$DE$153:$DG$274,MATCH($A997,'Hoja de Trabajo para listado'!$DE$153:$DE$1048576,0),MATCH((CUADRO!L$5&amp;$E997),'Hoja de Trabajo para listado'!$DE$151:$DG$151,0)),0)+IFERROR(INDEX('Hoja de Trabajo para listado'!$CD$155:$DC$1048576,MATCH($A997,'Hoja de Trabajo para listado'!$CD$155:$CD$1048576,0),MATCH((CUADRO!L$5&amp;$E997),'Hoja de Trabajo para listado'!$CD$151:$DC$151,0)),0)</f>
        <v>0</v>
      </c>
      <c r="M997" s="245">
        <f ca="1">+IFERROR(INDEX('Hoja de Trabajo para listado'!$A$155:$Z$1048576,MATCH($A997,'Hoja de Trabajo para listado'!$A$155:$A$1048576,0),MATCH((CUADRO!M$5&amp;$E997),'Hoja de Trabajo para listado'!$A$151:$Z$151,0)),0)+IFERROR(INDEX('Hoja de Trabajo para listado'!$AB$155:$BA$1048576,MATCH($A997,'Hoja de Trabajo para listado'!$AB$155:$AB$1048576,0),MATCH((CUADRO!M$5&amp;$E997),'Hoja de Trabajo para listado'!$AB$151:$BA$151,0)),0)+IFERROR(INDEX('Hoja de Trabajo para listado'!$BC$155:$CB$1048576,MATCH($A997,'Hoja de Trabajo para listado'!$BC$155:$BC$1048576,0),MATCH((CUADRO!M$5&amp;$E997),'Hoja de Trabajo para listado'!$BC$151:$CB$151,0)),0)+IFERROR(INDEX('Hoja de Trabajo para listado'!$DE$153:$DG$274,MATCH($A997,'Hoja de Trabajo para listado'!$DE$153:$DE$1048576,0),MATCH((CUADRO!M$5&amp;$E997),'Hoja de Trabajo para listado'!$DE$151:$DG$151,0)),0)+IFERROR(INDEX('Hoja de Trabajo para listado'!$CD$155:$DC$1048576,MATCH($A997,'Hoja de Trabajo para listado'!$CD$155:$CD$1048576,0),MATCH((CUADRO!M$5&amp;$E997),'Hoja de Trabajo para listado'!$CD$151:$DC$151,0)),0)</f>
        <v>0</v>
      </c>
      <c r="N997" s="245">
        <f ca="1">+IFERROR(INDEX('Hoja de Trabajo para listado'!$A$155:$Z$1048576,MATCH($A997,'Hoja de Trabajo para listado'!$A$155:$A$1048576,0),MATCH((CUADRO!N$5&amp;$E997),'Hoja de Trabajo para listado'!$A$151:$Z$151,0)),0)+IFERROR(INDEX('Hoja de Trabajo para listado'!$AB$155:$BA$1048576,MATCH($A997,'Hoja de Trabajo para listado'!$AB$155:$AB$1048576,0),MATCH((CUADRO!N$5&amp;$E997),'Hoja de Trabajo para listado'!$AB$151:$BA$151,0)),0)+IFERROR(INDEX('Hoja de Trabajo para listado'!$BC$155:$CB$1048576,MATCH($A997,'Hoja de Trabajo para listado'!$BC$155:$BC$1048576,0),MATCH((CUADRO!N$5&amp;$E997),'Hoja de Trabajo para listado'!$BC$151:$CB$151,0)),0)+IFERROR(INDEX('Hoja de Trabajo para listado'!$DE$153:$DG$274,MATCH($A997,'Hoja de Trabajo para listado'!$DE$153:$DE$1048576,0),MATCH((CUADRO!N$5&amp;$E997),'Hoja de Trabajo para listado'!$DE$151:$DG$151,0)),0)+IFERROR(INDEX('Hoja de Trabajo para listado'!$CD$155:$DC$1048576,MATCH($A997,'Hoja de Trabajo para listado'!$CD$155:$CD$1048576,0),MATCH((CUADRO!N$5&amp;$E997),'Hoja de Trabajo para listado'!$CD$151:$DC$151,0)),0)</f>
        <v>0</v>
      </c>
      <c r="O997" s="245">
        <f ca="1">+IFERROR(INDEX('Hoja de Trabajo para listado'!$A$155:$Z$1048576,MATCH($A997,'Hoja de Trabajo para listado'!$A$155:$A$1048576,0),MATCH((CUADRO!O$5&amp;$E997),'Hoja de Trabajo para listado'!$A$151:$Z$151,0)),0)+IFERROR(INDEX('Hoja de Trabajo para listado'!$AB$155:$BA$1048576,MATCH($A997,'Hoja de Trabajo para listado'!$AB$155:$AB$1048576,0),MATCH((CUADRO!O$5&amp;$E997),'Hoja de Trabajo para listado'!$AB$151:$BA$151,0)),0)+IFERROR(INDEX('Hoja de Trabajo para listado'!$BC$155:$CB$1048576,MATCH($A997,'Hoja de Trabajo para listado'!$BC$155:$BC$1048576,0),MATCH((CUADRO!O$5&amp;$E997),'Hoja de Trabajo para listado'!$BC$151:$CB$151,0)),0)+IFERROR(INDEX('Hoja de Trabajo para listado'!$DE$153:$DG$274,MATCH($A997,'Hoja de Trabajo para listado'!$DE$153:$DE$1048576,0),MATCH((CUADRO!O$5&amp;$E997),'Hoja de Trabajo para listado'!$DE$151:$DG$151,0)),0)+IFERROR(INDEX('Hoja de Trabajo para listado'!$CD$155:$DC$1048576,MATCH($A997,'Hoja de Trabajo para listado'!$CD$155:$CD$1048576,0),MATCH((CUADRO!O$5&amp;$E997),'Hoja de Trabajo para listado'!$CD$151:$DC$151,0)),0)</f>
        <v>0</v>
      </c>
      <c r="P997" s="245">
        <f ca="1">+IFERROR(INDEX('Hoja de Trabajo para listado'!$A$155:$Z$1048576,MATCH($A997,'Hoja de Trabajo para listado'!$A$155:$A$1048576,0),MATCH((CUADRO!P$5&amp;$E997),'Hoja de Trabajo para listado'!$A$151:$Z$151,0)),0)+IFERROR(INDEX('Hoja de Trabajo para listado'!$AB$155:$BA$1048576,MATCH($A997,'Hoja de Trabajo para listado'!$AB$155:$AB$1048576,0),MATCH((CUADRO!P$5&amp;$E997),'Hoja de Trabajo para listado'!$AB$151:$BA$151,0)),0)+IFERROR(INDEX('Hoja de Trabajo para listado'!$BC$155:$CB$1048576,MATCH($A997,'Hoja de Trabajo para listado'!$BC$155:$BC$1048576,0),MATCH((CUADRO!P$5&amp;$E997),'Hoja de Trabajo para listado'!$BC$151:$CB$151,0)),0)+IFERROR(INDEX('Hoja de Trabajo para listado'!$DE$153:$DG$274,MATCH($A997,'Hoja de Trabajo para listado'!$DE$153:$DE$1048576,0),MATCH((CUADRO!P$5&amp;$E997),'Hoja de Trabajo para listado'!$DE$151:$DG$151,0)),0)+IFERROR(INDEX('Hoja de Trabajo para listado'!$CD$155:$DC$1048576,MATCH($A997,'Hoja de Trabajo para listado'!$CD$155:$CD$1048576,0),MATCH((CUADRO!P$5&amp;$E997),'Hoja de Trabajo para listado'!$CD$151:$DC$151,0)),0)</f>
        <v>0</v>
      </c>
      <c r="Q997" s="245">
        <f ca="1">+IFERROR(INDEX('Hoja de Trabajo para listado'!$A$155:$Z$1048576,MATCH($A997,'Hoja de Trabajo para listado'!$A$155:$A$1048576,0),MATCH((CUADRO!Q$5&amp;$E997),'Hoja de Trabajo para listado'!$A$151:$Z$151,0)),0)+IFERROR(INDEX('Hoja de Trabajo para listado'!$AB$155:$BA$1048576,MATCH($A997,'Hoja de Trabajo para listado'!$AB$155:$AB$1048576,0),MATCH((CUADRO!Q$5&amp;$E997),'Hoja de Trabajo para listado'!$AB$151:$BA$151,0)),0)+IFERROR(INDEX('Hoja de Trabajo para listado'!$BC$155:$CB$1048576,MATCH($A997,'Hoja de Trabajo para listado'!$BC$155:$BC$1048576,0),MATCH((CUADRO!Q$5&amp;$E997),'Hoja de Trabajo para listado'!$BC$151:$CB$151,0)),0)+IFERROR(INDEX('Hoja de Trabajo para listado'!$DE$153:$DG$274,MATCH($A997,'Hoja de Trabajo para listado'!$DE$153:$DE$1048576,0),MATCH((CUADRO!Q$5&amp;$E997),'Hoja de Trabajo para listado'!$DE$151:$DG$151,0)),0)+IFERROR(INDEX('Hoja de Trabajo para listado'!$CD$155:$DC$1048576,MATCH($A997,'Hoja de Trabajo para listado'!$CD$155:$CD$1048576,0),MATCH((CUADRO!Q$5&amp;$E997),'Hoja de Trabajo para listado'!$CD$151:$DC$151,0)),0)</f>
        <v>0</v>
      </c>
      <c r="R997" s="245">
        <f t="shared" ca="1" si="33"/>
        <v>0</v>
      </c>
      <c r="S997" s="259">
        <f ca="1">+R996+R997</f>
        <v>0</v>
      </c>
      <c r="T997" s="243">
        <f ca="1">+S997</f>
        <v>0</v>
      </c>
      <c r="U997" s="244">
        <f t="shared" si="34"/>
        <v>2</v>
      </c>
      <c r="V997" s="333" t="str">
        <f>+VLOOKUP(A997,bd_lista!$A$3:$E$590,5,FALSE)</f>
        <v>Gobiernos Autonomos Municipales</v>
      </c>
      <c r="W997" s="392"/>
      <c r="X997" s="242">
        <f>+VLOOKUP(A997,[4]Sheet1!$A$13:$D$744,4,FALSE)</f>
        <v>0</v>
      </c>
      <c r="Y997" s="242" t="e">
        <f>+VLOOKUP(X997,bd_lista!$A$3:$C$590,3,FALSE)</f>
        <v>#N/A</v>
      </c>
      <c r="Z997" s="292"/>
      <c r="AA997" s="293"/>
    </row>
    <row r="998" spans="1:27" customFormat="1" ht="15" hidden="1" customHeight="1">
      <c r="A998" s="32">
        <v>1733</v>
      </c>
      <c r="B998" s="387">
        <f>+A998</f>
        <v>1733</v>
      </c>
      <c r="C998" s="247" t="str">
        <f>+VLOOKUP(A998,bd_lista!$A$3:$C$590,3,FALSE)</f>
        <v>Gobierno Autónomo Municipal de Quirusillas</v>
      </c>
      <c r="D998" s="389" t="str">
        <f>+C998</f>
        <v>Gobierno Autónomo Municipal de Quirusillas</v>
      </c>
      <c r="E998" s="242" t="s">
        <v>1304</v>
      </c>
      <c r="F998" s="243">
        <f ca="1">+IFERROR(INDEX('Hoja de Trabajo para listado'!$A$155:$Z$1048576,MATCH($A998,'Hoja de Trabajo para listado'!$A$155:$A$1048576,0),MATCH((CUADRO!F$5&amp;$E998),'Hoja de Trabajo para listado'!$A$151:$Z$151,0)),0)+IFERROR(INDEX('Hoja de Trabajo para listado'!$AB$155:$BA$1048576,MATCH($A998,'Hoja de Trabajo para listado'!$AB$155:$AB$1048576,0),MATCH((CUADRO!F$5&amp;$E998),'Hoja de Trabajo para listado'!$AB$151:$BA$151,0)),0)+IFERROR(INDEX('Hoja de Trabajo para listado'!$BC$155:$CB$1048576,MATCH($A998,'Hoja de Trabajo para listado'!$BC$155:$BC$1048576,0),MATCH((CUADRO!F$5&amp;$E998),'Hoja de Trabajo para listado'!$BC$151:$CB$151,0)),0)+IFERROR(INDEX('Hoja de Trabajo para listado'!$DE$153:$DG$274,MATCH($A998,'Hoja de Trabajo para listado'!$DE$153:$DE$1048576,0),MATCH((CUADRO!F$5&amp;$E998),'Hoja de Trabajo para listado'!$DE$151:$DG$151,0)),0)+IFERROR(INDEX('Hoja de Trabajo para listado'!$CD$155:$DC$1048576,MATCH($A998,'Hoja de Trabajo para listado'!$CD$155:$CD$1048576,0),MATCH((CUADRO!F$5&amp;$E998),'Hoja de Trabajo para listado'!$CD$151:$DC$151,0)),0)</f>
        <v>0</v>
      </c>
      <c r="G998" s="243">
        <f ca="1">+IFERROR(INDEX('Hoja de Trabajo para listado'!$A$155:$Z$1048576,MATCH($A998,'Hoja de Trabajo para listado'!$A$155:$A$1048576,0),MATCH((CUADRO!G$5&amp;$E998),'Hoja de Trabajo para listado'!$A$151:$Z$151,0)),0)+IFERROR(INDEX('Hoja de Trabajo para listado'!$AB$155:$BA$1048576,MATCH($A998,'Hoja de Trabajo para listado'!$AB$155:$AB$1048576,0),MATCH((CUADRO!G$5&amp;$E998),'Hoja de Trabajo para listado'!$AB$151:$BA$151,0)),0)+IFERROR(INDEX('Hoja de Trabajo para listado'!$BC$155:$CB$1048576,MATCH($A998,'Hoja de Trabajo para listado'!$BC$155:$BC$1048576,0),MATCH((CUADRO!G$5&amp;$E998),'Hoja de Trabajo para listado'!$BC$151:$CB$151,0)),0)+IFERROR(INDEX('Hoja de Trabajo para listado'!$DE$153:$DG$274,MATCH($A998,'Hoja de Trabajo para listado'!$DE$153:$DE$1048576,0),MATCH((CUADRO!G$5&amp;$E998),'Hoja de Trabajo para listado'!$DE$151:$DG$151,0)),0)+IFERROR(INDEX('Hoja de Trabajo para listado'!$CD$155:$DC$1048576,MATCH($A998,'Hoja de Trabajo para listado'!$CD$155:$CD$1048576,0),MATCH((CUADRO!G$5&amp;$E998),'Hoja de Trabajo para listado'!$CD$151:$DC$151,0)),0)</f>
        <v>0</v>
      </c>
      <c r="H998" s="243">
        <f ca="1">+IFERROR(INDEX('Hoja de Trabajo para listado'!$A$155:$Z$1048576,MATCH($A998,'Hoja de Trabajo para listado'!$A$155:$A$1048576,0),MATCH((CUADRO!H$5&amp;$E998),'Hoja de Trabajo para listado'!$A$151:$Z$151,0)),0)+IFERROR(INDEX('Hoja de Trabajo para listado'!$AB$155:$BA$1048576,MATCH($A998,'Hoja de Trabajo para listado'!$AB$155:$AB$1048576,0),MATCH((CUADRO!H$5&amp;$E998),'Hoja de Trabajo para listado'!$AB$151:$BA$151,0)),0)+IFERROR(INDEX('Hoja de Trabajo para listado'!$BC$155:$CB$1048576,MATCH($A998,'Hoja de Trabajo para listado'!$BC$155:$BC$1048576,0),MATCH((CUADRO!H$5&amp;$E998),'Hoja de Trabajo para listado'!$BC$151:$CB$151,0)),0)+IFERROR(INDEX('Hoja de Trabajo para listado'!$DE$153:$DG$274,MATCH($A998,'Hoja de Trabajo para listado'!$DE$153:$DE$1048576,0),MATCH((CUADRO!H$5&amp;$E998),'Hoja de Trabajo para listado'!$DE$151:$DG$151,0)),0)+IFERROR(INDEX('Hoja de Trabajo para listado'!$CD$155:$DC$1048576,MATCH($A998,'Hoja de Trabajo para listado'!$CD$155:$CD$1048576,0),MATCH((CUADRO!H$5&amp;$E998),'Hoja de Trabajo para listado'!$CD$151:$DC$151,0)),0)</f>
        <v>0</v>
      </c>
      <c r="I998" s="243">
        <f ca="1">+IFERROR(INDEX('Hoja de Trabajo para listado'!$A$155:$Z$1048576,MATCH($A998,'Hoja de Trabajo para listado'!$A$155:$A$1048576,0),MATCH((CUADRO!I$5&amp;$E998),'Hoja de Trabajo para listado'!$A$151:$Z$151,0)),0)+IFERROR(INDEX('Hoja de Trabajo para listado'!$AB$155:$BA$1048576,MATCH($A998,'Hoja de Trabajo para listado'!$AB$155:$AB$1048576,0),MATCH((CUADRO!I$5&amp;$E998),'Hoja de Trabajo para listado'!$AB$151:$BA$151,0)),0)+IFERROR(INDEX('Hoja de Trabajo para listado'!$BC$155:$CB$1048576,MATCH($A998,'Hoja de Trabajo para listado'!$BC$155:$BC$1048576,0),MATCH((CUADRO!I$5&amp;$E998),'Hoja de Trabajo para listado'!$BC$151:$CB$151,0)),0)+IFERROR(INDEX('Hoja de Trabajo para listado'!$DE$153:$DG$274,MATCH($A998,'Hoja de Trabajo para listado'!$DE$153:$DE$1048576,0),MATCH((CUADRO!I$5&amp;$E998),'Hoja de Trabajo para listado'!$DE$151:$DG$151,0)),0)+IFERROR(INDEX('Hoja de Trabajo para listado'!$CD$155:$DC$1048576,MATCH($A998,'Hoja de Trabajo para listado'!$CD$155:$CD$1048576,0),MATCH((CUADRO!I$5&amp;$E998),'Hoja de Trabajo para listado'!$CD$151:$DC$151,0)),0)</f>
        <v>0</v>
      </c>
      <c r="J998" s="243">
        <f ca="1">+IFERROR(INDEX('Hoja de Trabajo para listado'!$A$155:$Z$1048576,MATCH($A998,'Hoja de Trabajo para listado'!$A$155:$A$1048576,0),MATCH((CUADRO!J$5&amp;$E998),'Hoja de Trabajo para listado'!$A$151:$Z$151,0)),0)+IFERROR(INDEX('Hoja de Trabajo para listado'!$AB$155:$BA$1048576,MATCH($A998,'Hoja de Trabajo para listado'!$AB$155:$AB$1048576,0),MATCH((CUADRO!J$5&amp;$E998),'Hoja de Trabajo para listado'!$AB$151:$BA$151,0)),0)+IFERROR(INDEX('Hoja de Trabajo para listado'!$BC$155:$CB$1048576,MATCH($A998,'Hoja de Trabajo para listado'!$BC$155:$BC$1048576,0),MATCH((CUADRO!J$5&amp;$E998),'Hoja de Trabajo para listado'!$BC$151:$CB$151,0)),0)+IFERROR(INDEX('Hoja de Trabajo para listado'!$DE$153:$DG$274,MATCH($A998,'Hoja de Trabajo para listado'!$DE$153:$DE$1048576,0),MATCH((CUADRO!J$5&amp;$E998),'Hoja de Trabajo para listado'!$DE$151:$DG$151,0)),0)+IFERROR(INDEX('Hoja de Trabajo para listado'!$CD$155:$DC$1048576,MATCH($A998,'Hoja de Trabajo para listado'!$CD$155:$CD$1048576,0),MATCH((CUADRO!J$5&amp;$E998),'Hoja de Trabajo para listado'!$CD$151:$DC$151,0)),0)</f>
        <v>0</v>
      </c>
      <c r="K998" s="243">
        <f ca="1">+IFERROR(INDEX('Hoja de Trabajo para listado'!$A$155:$Z$1048576,MATCH($A998,'Hoja de Trabajo para listado'!$A$155:$A$1048576,0),MATCH((CUADRO!K$5&amp;$E998),'Hoja de Trabajo para listado'!$A$151:$Z$151,0)),0)+IFERROR(INDEX('Hoja de Trabajo para listado'!$AB$155:$BA$1048576,MATCH($A998,'Hoja de Trabajo para listado'!$AB$155:$AB$1048576,0),MATCH((CUADRO!K$5&amp;$E998),'Hoja de Trabajo para listado'!$AB$151:$BA$151,0)),0)+IFERROR(INDEX('Hoja de Trabajo para listado'!$BC$155:$CB$1048576,MATCH($A998,'Hoja de Trabajo para listado'!$BC$155:$BC$1048576,0),MATCH((CUADRO!K$5&amp;$E998),'Hoja de Trabajo para listado'!$BC$151:$CB$151,0)),0)+IFERROR(INDEX('Hoja de Trabajo para listado'!$DE$153:$DG$274,MATCH($A998,'Hoja de Trabajo para listado'!$DE$153:$DE$1048576,0),MATCH((CUADRO!K$5&amp;$E998),'Hoja de Trabajo para listado'!$DE$151:$DG$151,0)),0)+IFERROR(INDEX('Hoja de Trabajo para listado'!$CD$155:$DC$1048576,MATCH($A998,'Hoja de Trabajo para listado'!$CD$155:$CD$1048576,0),MATCH((CUADRO!K$5&amp;$E998),'Hoja de Trabajo para listado'!$CD$151:$DC$151,0)),0)</f>
        <v>0</v>
      </c>
      <c r="L998" s="243">
        <f ca="1">+IFERROR(INDEX('Hoja de Trabajo para listado'!$A$155:$Z$1048576,MATCH($A998,'Hoja de Trabajo para listado'!$A$155:$A$1048576,0),MATCH((CUADRO!L$5&amp;$E998),'Hoja de Trabajo para listado'!$A$151:$Z$151,0)),0)+IFERROR(INDEX('Hoja de Trabajo para listado'!$AB$155:$BA$1048576,MATCH($A998,'Hoja de Trabajo para listado'!$AB$155:$AB$1048576,0),MATCH((CUADRO!L$5&amp;$E998),'Hoja de Trabajo para listado'!$AB$151:$BA$151,0)),0)+IFERROR(INDEX('Hoja de Trabajo para listado'!$BC$155:$CB$1048576,MATCH($A998,'Hoja de Trabajo para listado'!$BC$155:$BC$1048576,0),MATCH((CUADRO!L$5&amp;$E998),'Hoja de Trabajo para listado'!$BC$151:$CB$151,0)),0)+IFERROR(INDEX('Hoja de Trabajo para listado'!$DE$153:$DG$274,MATCH($A998,'Hoja de Trabajo para listado'!$DE$153:$DE$1048576,0),MATCH((CUADRO!L$5&amp;$E998),'Hoja de Trabajo para listado'!$DE$151:$DG$151,0)),0)+IFERROR(INDEX('Hoja de Trabajo para listado'!$CD$155:$DC$1048576,MATCH($A998,'Hoja de Trabajo para listado'!$CD$155:$CD$1048576,0),MATCH((CUADRO!L$5&amp;$E998),'Hoja de Trabajo para listado'!$CD$151:$DC$151,0)),0)</f>
        <v>0</v>
      </c>
      <c r="M998" s="243">
        <f ca="1">+IFERROR(INDEX('Hoja de Trabajo para listado'!$A$155:$Z$1048576,MATCH($A998,'Hoja de Trabajo para listado'!$A$155:$A$1048576,0),MATCH((CUADRO!M$5&amp;$E998),'Hoja de Trabajo para listado'!$A$151:$Z$151,0)),0)+IFERROR(INDEX('Hoja de Trabajo para listado'!$AB$155:$BA$1048576,MATCH($A998,'Hoja de Trabajo para listado'!$AB$155:$AB$1048576,0),MATCH((CUADRO!M$5&amp;$E998),'Hoja de Trabajo para listado'!$AB$151:$BA$151,0)),0)+IFERROR(INDEX('Hoja de Trabajo para listado'!$BC$155:$CB$1048576,MATCH($A998,'Hoja de Trabajo para listado'!$BC$155:$BC$1048576,0),MATCH((CUADRO!M$5&amp;$E998),'Hoja de Trabajo para listado'!$BC$151:$CB$151,0)),0)+IFERROR(INDEX('Hoja de Trabajo para listado'!$DE$153:$DG$274,MATCH($A998,'Hoja de Trabajo para listado'!$DE$153:$DE$1048576,0),MATCH((CUADRO!M$5&amp;$E998),'Hoja de Trabajo para listado'!$DE$151:$DG$151,0)),0)+IFERROR(INDEX('Hoja de Trabajo para listado'!$CD$155:$DC$1048576,MATCH($A998,'Hoja de Trabajo para listado'!$CD$155:$CD$1048576,0),MATCH((CUADRO!M$5&amp;$E998),'Hoja de Trabajo para listado'!$CD$151:$DC$151,0)),0)</f>
        <v>0</v>
      </c>
      <c r="N998" s="243">
        <f ca="1">+IFERROR(INDEX('Hoja de Trabajo para listado'!$A$155:$Z$1048576,MATCH($A998,'Hoja de Trabajo para listado'!$A$155:$A$1048576,0),MATCH((CUADRO!N$5&amp;$E998),'Hoja de Trabajo para listado'!$A$151:$Z$151,0)),0)+IFERROR(INDEX('Hoja de Trabajo para listado'!$AB$155:$BA$1048576,MATCH($A998,'Hoja de Trabajo para listado'!$AB$155:$AB$1048576,0),MATCH((CUADRO!N$5&amp;$E998),'Hoja de Trabajo para listado'!$AB$151:$BA$151,0)),0)+IFERROR(INDEX('Hoja de Trabajo para listado'!$BC$155:$CB$1048576,MATCH($A998,'Hoja de Trabajo para listado'!$BC$155:$BC$1048576,0),MATCH((CUADRO!N$5&amp;$E998),'Hoja de Trabajo para listado'!$BC$151:$CB$151,0)),0)+IFERROR(INDEX('Hoja de Trabajo para listado'!$DE$153:$DG$274,MATCH($A998,'Hoja de Trabajo para listado'!$DE$153:$DE$1048576,0),MATCH((CUADRO!N$5&amp;$E998),'Hoja de Trabajo para listado'!$DE$151:$DG$151,0)),0)+IFERROR(INDEX('Hoja de Trabajo para listado'!$CD$155:$DC$1048576,MATCH($A998,'Hoja de Trabajo para listado'!$CD$155:$CD$1048576,0),MATCH((CUADRO!N$5&amp;$E998),'Hoja de Trabajo para listado'!$CD$151:$DC$151,0)),0)</f>
        <v>0</v>
      </c>
      <c r="O998" s="243">
        <f ca="1">+IFERROR(INDEX('Hoja de Trabajo para listado'!$A$155:$Z$1048576,MATCH($A998,'Hoja de Trabajo para listado'!$A$155:$A$1048576,0),MATCH((CUADRO!O$5&amp;$E998),'Hoja de Trabajo para listado'!$A$151:$Z$151,0)),0)+IFERROR(INDEX('Hoja de Trabajo para listado'!$AB$155:$BA$1048576,MATCH($A998,'Hoja de Trabajo para listado'!$AB$155:$AB$1048576,0),MATCH((CUADRO!O$5&amp;$E998),'Hoja de Trabajo para listado'!$AB$151:$BA$151,0)),0)+IFERROR(INDEX('Hoja de Trabajo para listado'!$BC$155:$CB$1048576,MATCH($A998,'Hoja de Trabajo para listado'!$BC$155:$BC$1048576,0),MATCH((CUADRO!O$5&amp;$E998),'Hoja de Trabajo para listado'!$BC$151:$CB$151,0)),0)+IFERROR(INDEX('Hoja de Trabajo para listado'!$DE$153:$DG$274,MATCH($A998,'Hoja de Trabajo para listado'!$DE$153:$DE$1048576,0),MATCH((CUADRO!O$5&amp;$E998),'Hoja de Trabajo para listado'!$DE$151:$DG$151,0)),0)+IFERROR(INDEX('Hoja de Trabajo para listado'!$CD$155:$DC$1048576,MATCH($A998,'Hoja de Trabajo para listado'!$CD$155:$CD$1048576,0),MATCH((CUADRO!O$5&amp;$E998),'Hoja de Trabajo para listado'!$CD$151:$DC$151,0)),0)</f>
        <v>0</v>
      </c>
      <c r="P998" s="243">
        <f ca="1">+IFERROR(INDEX('Hoja de Trabajo para listado'!$A$155:$Z$1048576,MATCH($A998,'Hoja de Trabajo para listado'!$A$155:$A$1048576,0),MATCH((CUADRO!P$5&amp;$E998),'Hoja de Trabajo para listado'!$A$151:$Z$151,0)),0)+IFERROR(INDEX('Hoja de Trabajo para listado'!$AB$155:$BA$1048576,MATCH($A998,'Hoja de Trabajo para listado'!$AB$155:$AB$1048576,0),MATCH((CUADRO!P$5&amp;$E998),'Hoja de Trabajo para listado'!$AB$151:$BA$151,0)),0)+IFERROR(INDEX('Hoja de Trabajo para listado'!$BC$155:$CB$1048576,MATCH($A998,'Hoja de Trabajo para listado'!$BC$155:$BC$1048576,0),MATCH((CUADRO!P$5&amp;$E998),'Hoja de Trabajo para listado'!$BC$151:$CB$151,0)),0)+IFERROR(INDEX('Hoja de Trabajo para listado'!$DE$153:$DG$274,MATCH($A998,'Hoja de Trabajo para listado'!$DE$153:$DE$1048576,0),MATCH((CUADRO!P$5&amp;$E998),'Hoja de Trabajo para listado'!$DE$151:$DG$151,0)),0)+IFERROR(INDEX('Hoja de Trabajo para listado'!$CD$155:$DC$1048576,MATCH($A998,'Hoja de Trabajo para listado'!$CD$155:$CD$1048576,0),MATCH((CUADRO!P$5&amp;$E998),'Hoja de Trabajo para listado'!$CD$151:$DC$151,0)),0)</f>
        <v>0</v>
      </c>
      <c r="Q998" s="243">
        <f ca="1">+IFERROR(INDEX('Hoja de Trabajo para listado'!$A$155:$Z$1048576,MATCH($A998,'Hoja de Trabajo para listado'!$A$155:$A$1048576,0),MATCH((CUADRO!Q$5&amp;$E998),'Hoja de Trabajo para listado'!$A$151:$Z$151,0)),0)+IFERROR(INDEX('Hoja de Trabajo para listado'!$AB$155:$BA$1048576,MATCH($A998,'Hoja de Trabajo para listado'!$AB$155:$AB$1048576,0),MATCH((CUADRO!Q$5&amp;$E998),'Hoja de Trabajo para listado'!$AB$151:$BA$151,0)),0)+IFERROR(INDEX('Hoja de Trabajo para listado'!$BC$155:$CB$1048576,MATCH($A998,'Hoja de Trabajo para listado'!$BC$155:$BC$1048576,0),MATCH((CUADRO!Q$5&amp;$E998),'Hoja de Trabajo para listado'!$BC$151:$CB$151,0)),0)+IFERROR(INDEX('Hoja de Trabajo para listado'!$DE$153:$DG$274,MATCH($A998,'Hoja de Trabajo para listado'!$DE$153:$DE$1048576,0),MATCH((CUADRO!Q$5&amp;$E998),'Hoja de Trabajo para listado'!$DE$151:$DG$151,0)),0)+IFERROR(INDEX('Hoja de Trabajo para listado'!$CD$155:$DC$1048576,MATCH($A998,'Hoja de Trabajo para listado'!$CD$155:$CD$1048576,0),MATCH((CUADRO!Q$5&amp;$E998),'Hoja de Trabajo para listado'!$CD$151:$DC$151,0)),0)</f>
        <v>0</v>
      </c>
      <c r="R998" s="243">
        <f t="shared" ca="1" si="33"/>
        <v>0</v>
      </c>
      <c r="S998" s="249"/>
      <c r="T998" s="243">
        <f ca="1">+T999</f>
        <v>0</v>
      </c>
      <c r="U998" s="242">
        <f t="shared" si="34"/>
        <v>1</v>
      </c>
      <c r="V998" s="333" t="str">
        <f>+VLOOKUP(A998,bd_lista!$A$3:$E$590,5,FALSE)</f>
        <v>Gobiernos Autonomos Municipales</v>
      </c>
      <c r="W998" s="391" t="str">
        <f>+V998</f>
        <v>Gobiernos Autonomos Municipales</v>
      </c>
      <c r="X998" s="242">
        <f>+VLOOKUP(A998,[4]Sheet1!$A$13:$D$744,4,FALSE)</f>
        <v>0</v>
      </c>
      <c r="Y998" s="242" t="e">
        <f>+VLOOKUP(X998,bd_lista!$A$3:$C$590,3,FALSE)</f>
        <v>#N/A</v>
      </c>
      <c r="Z998" s="294">
        <f>+X998</f>
        <v>0</v>
      </c>
      <c r="AA998" s="295" t="e">
        <f>+Y998</f>
        <v>#N/A</v>
      </c>
    </row>
    <row r="999" spans="1:27" customFormat="1" ht="15" hidden="1" customHeight="1">
      <c r="A999" s="32">
        <v>1733</v>
      </c>
      <c r="B999" s="388"/>
      <c r="C999" s="247" t="str">
        <f>+VLOOKUP(A999,bd_lista!$A$3:$C$590,3,FALSE)</f>
        <v>Gobierno Autónomo Municipal de Quirusillas</v>
      </c>
      <c r="D999" s="390"/>
      <c r="E999" s="244" t="s">
        <v>1305</v>
      </c>
      <c r="F999" s="243">
        <f ca="1">+IFERROR(INDEX('Hoja de Trabajo para listado'!$A$155:$Z$1048576,MATCH($A999,'Hoja de Trabajo para listado'!$A$155:$A$1048576,0),MATCH((CUADRO!F$5&amp;$E999),'Hoja de Trabajo para listado'!$A$151:$Z$151,0)),0)+IFERROR(INDEX('Hoja de Trabajo para listado'!$AB$155:$BA$1048576,MATCH($A999,'Hoja de Trabajo para listado'!$AB$155:$AB$1048576,0),MATCH((CUADRO!F$5&amp;$E999),'Hoja de Trabajo para listado'!$AB$151:$BA$151,0)),0)+IFERROR(INDEX('Hoja de Trabajo para listado'!$BC$155:$CB$1048576,MATCH($A999,'Hoja de Trabajo para listado'!$BC$155:$BC$1048576,0),MATCH((CUADRO!F$5&amp;$E999),'Hoja de Trabajo para listado'!$BC$151:$CB$151,0)),0)+IFERROR(INDEX('Hoja de Trabajo para listado'!$DE$153:$DG$274,MATCH($A999,'Hoja de Trabajo para listado'!$DE$153:$DE$1048576,0),MATCH((CUADRO!F$5&amp;$E999),'Hoja de Trabajo para listado'!$DE$151:$DG$151,0)),0)+IFERROR(INDEX('Hoja de Trabajo para listado'!$CD$155:$DC$1048576,MATCH($A999,'Hoja de Trabajo para listado'!$CD$155:$CD$1048576,0),MATCH((CUADRO!F$5&amp;$E999),'Hoja de Trabajo para listado'!$CD$151:$DC$151,0)),0)</f>
        <v>0</v>
      </c>
      <c r="G999" s="243">
        <f ca="1">+IFERROR(INDEX('Hoja de Trabajo para listado'!$A$155:$Z$1048576,MATCH($A999,'Hoja de Trabajo para listado'!$A$155:$A$1048576,0),MATCH((CUADRO!G$5&amp;$E999),'Hoja de Trabajo para listado'!$A$151:$Z$151,0)),0)+IFERROR(INDEX('Hoja de Trabajo para listado'!$AB$155:$BA$1048576,MATCH($A999,'Hoja de Trabajo para listado'!$AB$155:$AB$1048576,0),MATCH((CUADRO!G$5&amp;$E999),'Hoja de Trabajo para listado'!$AB$151:$BA$151,0)),0)+IFERROR(INDEX('Hoja de Trabajo para listado'!$BC$155:$CB$1048576,MATCH($A999,'Hoja de Trabajo para listado'!$BC$155:$BC$1048576,0),MATCH((CUADRO!G$5&amp;$E999),'Hoja de Trabajo para listado'!$BC$151:$CB$151,0)),0)+IFERROR(INDEX('Hoja de Trabajo para listado'!$DE$153:$DG$274,MATCH($A999,'Hoja de Trabajo para listado'!$DE$153:$DE$1048576,0),MATCH((CUADRO!G$5&amp;$E999),'Hoja de Trabajo para listado'!$DE$151:$DG$151,0)),0)+IFERROR(INDEX('Hoja de Trabajo para listado'!$CD$155:$DC$1048576,MATCH($A999,'Hoja de Trabajo para listado'!$CD$155:$CD$1048576,0),MATCH((CUADRO!G$5&amp;$E999),'Hoja de Trabajo para listado'!$CD$151:$DC$151,0)),0)</f>
        <v>0</v>
      </c>
      <c r="H999" s="243">
        <f ca="1">+IFERROR(INDEX('Hoja de Trabajo para listado'!$A$155:$Z$1048576,MATCH($A999,'Hoja de Trabajo para listado'!$A$155:$A$1048576,0),MATCH((CUADRO!H$5&amp;$E999),'Hoja de Trabajo para listado'!$A$151:$Z$151,0)),0)+IFERROR(INDEX('Hoja de Trabajo para listado'!$AB$155:$BA$1048576,MATCH($A999,'Hoja de Trabajo para listado'!$AB$155:$AB$1048576,0),MATCH((CUADRO!H$5&amp;$E999),'Hoja de Trabajo para listado'!$AB$151:$BA$151,0)),0)+IFERROR(INDEX('Hoja de Trabajo para listado'!$BC$155:$CB$1048576,MATCH($A999,'Hoja de Trabajo para listado'!$BC$155:$BC$1048576,0),MATCH((CUADRO!H$5&amp;$E999),'Hoja de Trabajo para listado'!$BC$151:$CB$151,0)),0)+IFERROR(INDEX('Hoja de Trabajo para listado'!$DE$153:$DG$274,MATCH($A999,'Hoja de Trabajo para listado'!$DE$153:$DE$1048576,0),MATCH((CUADRO!H$5&amp;$E999),'Hoja de Trabajo para listado'!$DE$151:$DG$151,0)),0)+IFERROR(INDEX('Hoja de Trabajo para listado'!$CD$155:$DC$1048576,MATCH($A999,'Hoja de Trabajo para listado'!$CD$155:$CD$1048576,0),MATCH((CUADRO!H$5&amp;$E999),'Hoja de Trabajo para listado'!$CD$151:$DC$151,0)),0)</f>
        <v>0</v>
      </c>
      <c r="I999" s="243">
        <f ca="1">+IFERROR(INDEX('Hoja de Trabajo para listado'!$A$155:$Z$1048576,MATCH($A999,'Hoja de Trabajo para listado'!$A$155:$A$1048576,0),MATCH((CUADRO!I$5&amp;$E999),'Hoja de Trabajo para listado'!$A$151:$Z$151,0)),0)+IFERROR(INDEX('Hoja de Trabajo para listado'!$AB$155:$BA$1048576,MATCH($A999,'Hoja de Trabajo para listado'!$AB$155:$AB$1048576,0),MATCH((CUADRO!I$5&amp;$E999),'Hoja de Trabajo para listado'!$AB$151:$BA$151,0)),0)+IFERROR(INDEX('Hoja de Trabajo para listado'!$BC$155:$CB$1048576,MATCH($A999,'Hoja de Trabajo para listado'!$BC$155:$BC$1048576,0),MATCH((CUADRO!I$5&amp;$E999),'Hoja de Trabajo para listado'!$BC$151:$CB$151,0)),0)+IFERROR(INDEX('Hoja de Trabajo para listado'!$DE$153:$DG$274,MATCH($A999,'Hoja de Trabajo para listado'!$DE$153:$DE$1048576,0),MATCH((CUADRO!I$5&amp;$E999),'Hoja de Trabajo para listado'!$DE$151:$DG$151,0)),0)+IFERROR(INDEX('Hoja de Trabajo para listado'!$CD$155:$DC$1048576,MATCH($A999,'Hoja de Trabajo para listado'!$CD$155:$CD$1048576,0),MATCH((CUADRO!I$5&amp;$E999),'Hoja de Trabajo para listado'!$CD$151:$DC$151,0)),0)</f>
        <v>0</v>
      </c>
      <c r="J999" s="243">
        <f ca="1">+IFERROR(INDEX('Hoja de Trabajo para listado'!$A$155:$Z$1048576,MATCH($A999,'Hoja de Trabajo para listado'!$A$155:$A$1048576,0),MATCH((CUADRO!J$5&amp;$E999),'Hoja de Trabajo para listado'!$A$151:$Z$151,0)),0)+IFERROR(INDEX('Hoja de Trabajo para listado'!$AB$155:$BA$1048576,MATCH($A999,'Hoja de Trabajo para listado'!$AB$155:$AB$1048576,0),MATCH((CUADRO!J$5&amp;$E999),'Hoja de Trabajo para listado'!$AB$151:$BA$151,0)),0)+IFERROR(INDEX('Hoja de Trabajo para listado'!$BC$155:$CB$1048576,MATCH($A999,'Hoja de Trabajo para listado'!$BC$155:$BC$1048576,0),MATCH((CUADRO!J$5&amp;$E999),'Hoja de Trabajo para listado'!$BC$151:$CB$151,0)),0)+IFERROR(INDEX('Hoja de Trabajo para listado'!$DE$153:$DG$274,MATCH($A999,'Hoja de Trabajo para listado'!$DE$153:$DE$1048576,0),MATCH((CUADRO!J$5&amp;$E999),'Hoja de Trabajo para listado'!$DE$151:$DG$151,0)),0)+IFERROR(INDEX('Hoja de Trabajo para listado'!$CD$155:$DC$1048576,MATCH($A999,'Hoja de Trabajo para listado'!$CD$155:$CD$1048576,0),MATCH((CUADRO!J$5&amp;$E999),'Hoja de Trabajo para listado'!$CD$151:$DC$151,0)),0)</f>
        <v>0</v>
      </c>
      <c r="K999" s="243">
        <f ca="1">+IFERROR(INDEX('Hoja de Trabajo para listado'!$A$155:$Z$1048576,MATCH($A999,'Hoja de Trabajo para listado'!$A$155:$A$1048576,0),MATCH((CUADRO!K$5&amp;$E999),'Hoja de Trabajo para listado'!$A$151:$Z$151,0)),0)+IFERROR(INDEX('Hoja de Trabajo para listado'!$AB$155:$BA$1048576,MATCH($A999,'Hoja de Trabajo para listado'!$AB$155:$AB$1048576,0),MATCH((CUADRO!K$5&amp;$E999),'Hoja de Trabajo para listado'!$AB$151:$BA$151,0)),0)+IFERROR(INDEX('Hoja de Trabajo para listado'!$BC$155:$CB$1048576,MATCH($A999,'Hoja de Trabajo para listado'!$BC$155:$BC$1048576,0),MATCH((CUADRO!K$5&amp;$E999),'Hoja de Trabajo para listado'!$BC$151:$CB$151,0)),0)+IFERROR(INDEX('Hoja de Trabajo para listado'!$DE$153:$DG$274,MATCH($A999,'Hoja de Trabajo para listado'!$DE$153:$DE$1048576,0),MATCH((CUADRO!K$5&amp;$E999),'Hoja de Trabajo para listado'!$DE$151:$DG$151,0)),0)+IFERROR(INDEX('Hoja de Trabajo para listado'!$CD$155:$DC$1048576,MATCH($A999,'Hoja de Trabajo para listado'!$CD$155:$CD$1048576,0),MATCH((CUADRO!K$5&amp;$E999),'Hoja de Trabajo para listado'!$CD$151:$DC$151,0)),0)</f>
        <v>0</v>
      </c>
      <c r="L999" s="243">
        <f ca="1">+IFERROR(INDEX('Hoja de Trabajo para listado'!$A$155:$Z$1048576,MATCH($A999,'Hoja de Trabajo para listado'!$A$155:$A$1048576,0),MATCH((CUADRO!L$5&amp;$E999),'Hoja de Trabajo para listado'!$A$151:$Z$151,0)),0)+IFERROR(INDEX('Hoja de Trabajo para listado'!$AB$155:$BA$1048576,MATCH($A999,'Hoja de Trabajo para listado'!$AB$155:$AB$1048576,0),MATCH((CUADRO!L$5&amp;$E999),'Hoja de Trabajo para listado'!$AB$151:$BA$151,0)),0)+IFERROR(INDEX('Hoja de Trabajo para listado'!$BC$155:$CB$1048576,MATCH($A999,'Hoja de Trabajo para listado'!$BC$155:$BC$1048576,0),MATCH((CUADRO!L$5&amp;$E999),'Hoja de Trabajo para listado'!$BC$151:$CB$151,0)),0)+IFERROR(INDEX('Hoja de Trabajo para listado'!$DE$153:$DG$274,MATCH($A999,'Hoja de Trabajo para listado'!$DE$153:$DE$1048576,0),MATCH((CUADRO!L$5&amp;$E999),'Hoja de Trabajo para listado'!$DE$151:$DG$151,0)),0)+IFERROR(INDEX('Hoja de Trabajo para listado'!$CD$155:$DC$1048576,MATCH($A999,'Hoja de Trabajo para listado'!$CD$155:$CD$1048576,0),MATCH((CUADRO!L$5&amp;$E999),'Hoja de Trabajo para listado'!$CD$151:$DC$151,0)),0)</f>
        <v>0</v>
      </c>
      <c r="M999" s="243">
        <f ca="1">+IFERROR(INDEX('Hoja de Trabajo para listado'!$A$155:$Z$1048576,MATCH($A999,'Hoja de Trabajo para listado'!$A$155:$A$1048576,0),MATCH((CUADRO!M$5&amp;$E999),'Hoja de Trabajo para listado'!$A$151:$Z$151,0)),0)+IFERROR(INDEX('Hoja de Trabajo para listado'!$AB$155:$BA$1048576,MATCH($A999,'Hoja de Trabajo para listado'!$AB$155:$AB$1048576,0),MATCH((CUADRO!M$5&amp;$E999),'Hoja de Trabajo para listado'!$AB$151:$BA$151,0)),0)+IFERROR(INDEX('Hoja de Trabajo para listado'!$BC$155:$CB$1048576,MATCH($A999,'Hoja de Trabajo para listado'!$BC$155:$BC$1048576,0),MATCH((CUADRO!M$5&amp;$E999),'Hoja de Trabajo para listado'!$BC$151:$CB$151,0)),0)+IFERROR(INDEX('Hoja de Trabajo para listado'!$DE$153:$DG$274,MATCH($A999,'Hoja de Trabajo para listado'!$DE$153:$DE$1048576,0),MATCH((CUADRO!M$5&amp;$E999),'Hoja de Trabajo para listado'!$DE$151:$DG$151,0)),0)+IFERROR(INDEX('Hoja de Trabajo para listado'!$CD$155:$DC$1048576,MATCH($A999,'Hoja de Trabajo para listado'!$CD$155:$CD$1048576,0),MATCH((CUADRO!M$5&amp;$E999),'Hoja de Trabajo para listado'!$CD$151:$DC$151,0)),0)</f>
        <v>0</v>
      </c>
      <c r="N999" s="243">
        <f ca="1">+IFERROR(INDEX('Hoja de Trabajo para listado'!$A$155:$Z$1048576,MATCH($A999,'Hoja de Trabajo para listado'!$A$155:$A$1048576,0),MATCH((CUADRO!N$5&amp;$E999),'Hoja de Trabajo para listado'!$A$151:$Z$151,0)),0)+IFERROR(INDEX('Hoja de Trabajo para listado'!$AB$155:$BA$1048576,MATCH($A999,'Hoja de Trabajo para listado'!$AB$155:$AB$1048576,0),MATCH((CUADRO!N$5&amp;$E999),'Hoja de Trabajo para listado'!$AB$151:$BA$151,0)),0)+IFERROR(INDEX('Hoja de Trabajo para listado'!$BC$155:$CB$1048576,MATCH($A999,'Hoja de Trabajo para listado'!$BC$155:$BC$1048576,0),MATCH((CUADRO!N$5&amp;$E999),'Hoja de Trabajo para listado'!$BC$151:$CB$151,0)),0)+IFERROR(INDEX('Hoja de Trabajo para listado'!$DE$153:$DG$274,MATCH($A999,'Hoja de Trabajo para listado'!$DE$153:$DE$1048576,0),MATCH((CUADRO!N$5&amp;$E999),'Hoja de Trabajo para listado'!$DE$151:$DG$151,0)),0)+IFERROR(INDEX('Hoja de Trabajo para listado'!$CD$155:$DC$1048576,MATCH($A999,'Hoja de Trabajo para listado'!$CD$155:$CD$1048576,0),MATCH((CUADRO!N$5&amp;$E999),'Hoja de Trabajo para listado'!$CD$151:$DC$151,0)),0)</f>
        <v>0</v>
      </c>
      <c r="O999" s="243">
        <f ca="1">+IFERROR(INDEX('Hoja de Trabajo para listado'!$A$155:$Z$1048576,MATCH($A999,'Hoja de Trabajo para listado'!$A$155:$A$1048576,0),MATCH((CUADRO!O$5&amp;$E999),'Hoja de Trabajo para listado'!$A$151:$Z$151,0)),0)+IFERROR(INDEX('Hoja de Trabajo para listado'!$AB$155:$BA$1048576,MATCH($A999,'Hoja de Trabajo para listado'!$AB$155:$AB$1048576,0),MATCH((CUADRO!O$5&amp;$E999),'Hoja de Trabajo para listado'!$AB$151:$BA$151,0)),0)+IFERROR(INDEX('Hoja de Trabajo para listado'!$BC$155:$CB$1048576,MATCH($A999,'Hoja de Trabajo para listado'!$BC$155:$BC$1048576,0),MATCH((CUADRO!O$5&amp;$E999),'Hoja de Trabajo para listado'!$BC$151:$CB$151,0)),0)+IFERROR(INDEX('Hoja de Trabajo para listado'!$DE$153:$DG$274,MATCH($A999,'Hoja de Trabajo para listado'!$DE$153:$DE$1048576,0),MATCH((CUADRO!O$5&amp;$E999),'Hoja de Trabajo para listado'!$DE$151:$DG$151,0)),0)+IFERROR(INDEX('Hoja de Trabajo para listado'!$CD$155:$DC$1048576,MATCH($A999,'Hoja de Trabajo para listado'!$CD$155:$CD$1048576,0),MATCH((CUADRO!O$5&amp;$E999),'Hoja de Trabajo para listado'!$CD$151:$DC$151,0)),0)</f>
        <v>0</v>
      </c>
      <c r="P999" s="243">
        <f ca="1">+IFERROR(INDEX('Hoja de Trabajo para listado'!$A$155:$Z$1048576,MATCH($A999,'Hoja de Trabajo para listado'!$A$155:$A$1048576,0),MATCH((CUADRO!P$5&amp;$E999),'Hoja de Trabajo para listado'!$A$151:$Z$151,0)),0)+IFERROR(INDEX('Hoja de Trabajo para listado'!$AB$155:$BA$1048576,MATCH($A999,'Hoja de Trabajo para listado'!$AB$155:$AB$1048576,0),MATCH((CUADRO!P$5&amp;$E999),'Hoja de Trabajo para listado'!$AB$151:$BA$151,0)),0)+IFERROR(INDEX('Hoja de Trabajo para listado'!$BC$155:$CB$1048576,MATCH($A999,'Hoja de Trabajo para listado'!$BC$155:$BC$1048576,0),MATCH((CUADRO!P$5&amp;$E999),'Hoja de Trabajo para listado'!$BC$151:$CB$151,0)),0)+IFERROR(INDEX('Hoja de Trabajo para listado'!$DE$153:$DG$274,MATCH($A999,'Hoja de Trabajo para listado'!$DE$153:$DE$1048576,0),MATCH((CUADRO!P$5&amp;$E999),'Hoja de Trabajo para listado'!$DE$151:$DG$151,0)),0)+IFERROR(INDEX('Hoja de Trabajo para listado'!$CD$155:$DC$1048576,MATCH($A999,'Hoja de Trabajo para listado'!$CD$155:$CD$1048576,0),MATCH((CUADRO!P$5&amp;$E999),'Hoja de Trabajo para listado'!$CD$151:$DC$151,0)),0)</f>
        <v>0</v>
      </c>
      <c r="Q999" s="243">
        <f ca="1">+IFERROR(INDEX('Hoja de Trabajo para listado'!$A$155:$Z$1048576,MATCH($A999,'Hoja de Trabajo para listado'!$A$155:$A$1048576,0),MATCH((CUADRO!Q$5&amp;$E999),'Hoja de Trabajo para listado'!$A$151:$Z$151,0)),0)+IFERROR(INDEX('Hoja de Trabajo para listado'!$AB$155:$BA$1048576,MATCH($A999,'Hoja de Trabajo para listado'!$AB$155:$AB$1048576,0),MATCH((CUADRO!Q$5&amp;$E999),'Hoja de Trabajo para listado'!$AB$151:$BA$151,0)),0)+IFERROR(INDEX('Hoja de Trabajo para listado'!$BC$155:$CB$1048576,MATCH($A999,'Hoja de Trabajo para listado'!$BC$155:$BC$1048576,0),MATCH((CUADRO!Q$5&amp;$E999),'Hoja de Trabajo para listado'!$BC$151:$CB$151,0)),0)+IFERROR(INDEX('Hoja de Trabajo para listado'!$DE$153:$DG$274,MATCH($A999,'Hoja de Trabajo para listado'!$DE$153:$DE$1048576,0),MATCH((CUADRO!Q$5&amp;$E999),'Hoja de Trabajo para listado'!$DE$151:$DG$151,0)),0)+IFERROR(INDEX('Hoja de Trabajo para listado'!$CD$155:$DC$1048576,MATCH($A999,'Hoja de Trabajo para listado'!$CD$155:$CD$1048576,0),MATCH((CUADRO!Q$5&amp;$E999),'Hoja de Trabajo para listado'!$CD$151:$DC$151,0)),0)</f>
        <v>0</v>
      </c>
      <c r="R999" s="243">
        <f t="shared" ca="1" si="33"/>
        <v>0</v>
      </c>
      <c r="S999" s="249">
        <f ca="1">+R998+R999</f>
        <v>0</v>
      </c>
      <c r="T999" s="243">
        <f ca="1">+S999</f>
        <v>0</v>
      </c>
      <c r="U999" s="242">
        <f t="shared" si="34"/>
        <v>2</v>
      </c>
      <c r="V999" s="333" t="str">
        <f>+VLOOKUP(A999,bd_lista!$A$3:$E$590,5,FALSE)</f>
        <v>Gobiernos Autonomos Municipales</v>
      </c>
      <c r="W999" s="392"/>
      <c r="X999" s="242">
        <f>+VLOOKUP(A999,[4]Sheet1!$A$13:$D$744,4,FALSE)</f>
        <v>0</v>
      </c>
      <c r="Y999" s="242" t="e">
        <f>+VLOOKUP(X999,bd_lista!$A$3:$C$590,3,FALSE)</f>
        <v>#N/A</v>
      </c>
      <c r="Z999" s="292"/>
      <c r="AA999" s="293"/>
    </row>
    <row r="1000" spans="1:27" customFormat="1" ht="15" hidden="1" customHeight="1">
      <c r="A1000" s="32">
        <v>1734</v>
      </c>
      <c r="B1000" s="387">
        <f>+A1000</f>
        <v>1734</v>
      </c>
      <c r="C1000" s="247" t="str">
        <f>+VLOOKUP(A1000,bd_lista!$A$3:$C$590,3,FALSE)</f>
        <v>Gobierno Autónomo Municipal de Montero</v>
      </c>
      <c r="D1000" s="389" t="str">
        <f>+C1000</f>
        <v>Gobierno Autónomo Municipal de Montero</v>
      </c>
      <c r="E1000" s="242" t="s">
        <v>1304</v>
      </c>
      <c r="F1000" s="243">
        <f ca="1">+IFERROR(INDEX('Hoja de Trabajo para listado'!$A$155:$Z$1048576,MATCH($A1000,'Hoja de Trabajo para listado'!$A$155:$A$1048576,0),MATCH((CUADRO!F$5&amp;$E1000),'Hoja de Trabajo para listado'!$A$151:$Z$151,0)),0)+IFERROR(INDEX('Hoja de Trabajo para listado'!$AB$155:$BA$1048576,MATCH($A1000,'Hoja de Trabajo para listado'!$AB$155:$AB$1048576,0),MATCH((CUADRO!F$5&amp;$E1000),'Hoja de Trabajo para listado'!$AB$151:$BA$151,0)),0)+IFERROR(INDEX('Hoja de Trabajo para listado'!$BC$155:$CB$1048576,MATCH($A1000,'Hoja de Trabajo para listado'!$BC$155:$BC$1048576,0),MATCH((CUADRO!F$5&amp;$E1000),'Hoja de Trabajo para listado'!$BC$151:$CB$151,0)),0)+IFERROR(INDEX('Hoja de Trabajo para listado'!$DE$153:$DG$274,MATCH($A1000,'Hoja de Trabajo para listado'!$DE$153:$DE$1048576,0),MATCH((CUADRO!F$5&amp;$E1000),'Hoja de Trabajo para listado'!$DE$151:$DG$151,0)),0)+IFERROR(INDEX('Hoja de Trabajo para listado'!$CD$155:$DC$1048576,MATCH($A1000,'Hoja de Trabajo para listado'!$CD$155:$CD$1048576,0),MATCH((CUADRO!F$5&amp;$E1000),'Hoja de Trabajo para listado'!$CD$151:$DC$151,0)),0)</f>
        <v>0</v>
      </c>
      <c r="G1000" s="243">
        <f ca="1">+IFERROR(INDEX('Hoja de Trabajo para listado'!$A$155:$Z$1048576,MATCH($A1000,'Hoja de Trabajo para listado'!$A$155:$A$1048576,0),MATCH((CUADRO!G$5&amp;$E1000),'Hoja de Trabajo para listado'!$A$151:$Z$151,0)),0)+IFERROR(INDEX('Hoja de Trabajo para listado'!$AB$155:$BA$1048576,MATCH($A1000,'Hoja de Trabajo para listado'!$AB$155:$AB$1048576,0),MATCH((CUADRO!G$5&amp;$E1000),'Hoja de Trabajo para listado'!$AB$151:$BA$151,0)),0)+IFERROR(INDEX('Hoja de Trabajo para listado'!$BC$155:$CB$1048576,MATCH($A1000,'Hoja de Trabajo para listado'!$BC$155:$BC$1048576,0),MATCH((CUADRO!G$5&amp;$E1000),'Hoja de Trabajo para listado'!$BC$151:$CB$151,0)),0)+IFERROR(INDEX('Hoja de Trabajo para listado'!$DE$153:$DG$274,MATCH($A1000,'Hoja de Trabajo para listado'!$DE$153:$DE$1048576,0),MATCH((CUADRO!G$5&amp;$E1000),'Hoja de Trabajo para listado'!$DE$151:$DG$151,0)),0)+IFERROR(INDEX('Hoja de Trabajo para listado'!$CD$155:$DC$1048576,MATCH($A1000,'Hoja de Trabajo para listado'!$CD$155:$CD$1048576,0),MATCH((CUADRO!G$5&amp;$E1000),'Hoja de Trabajo para listado'!$CD$151:$DC$151,0)),0)</f>
        <v>0</v>
      </c>
      <c r="H1000" s="243">
        <f ca="1">+IFERROR(INDEX('Hoja de Trabajo para listado'!$A$155:$Z$1048576,MATCH($A1000,'Hoja de Trabajo para listado'!$A$155:$A$1048576,0),MATCH((CUADRO!H$5&amp;$E1000),'Hoja de Trabajo para listado'!$A$151:$Z$151,0)),0)+IFERROR(INDEX('Hoja de Trabajo para listado'!$AB$155:$BA$1048576,MATCH($A1000,'Hoja de Trabajo para listado'!$AB$155:$AB$1048576,0),MATCH((CUADRO!H$5&amp;$E1000),'Hoja de Trabajo para listado'!$AB$151:$BA$151,0)),0)+IFERROR(INDEX('Hoja de Trabajo para listado'!$BC$155:$CB$1048576,MATCH($A1000,'Hoja de Trabajo para listado'!$BC$155:$BC$1048576,0),MATCH((CUADRO!H$5&amp;$E1000),'Hoja de Trabajo para listado'!$BC$151:$CB$151,0)),0)+IFERROR(INDEX('Hoja de Trabajo para listado'!$DE$153:$DG$274,MATCH($A1000,'Hoja de Trabajo para listado'!$DE$153:$DE$1048576,0),MATCH((CUADRO!H$5&amp;$E1000),'Hoja de Trabajo para listado'!$DE$151:$DG$151,0)),0)+IFERROR(INDEX('Hoja de Trabajo para listado'!$CD$155:$DC$1048576,MATCH($A1000,'Hoja de Trabajo para listado'!$CD$155:$CD$1048576,0),MATCH((CUADRO!H$5&amp;$E1000),'Hoja de Trabajo para listado'!$CD$151:$DC$151,0)),0)</f>
        <v>0</v>
      </c>
      <c r="I1000" s="243">
        <f ca="1">+IFERROR(INDEX('Hoja de Trabajo para listado'!$A$155:$Z$1048576,MATCH($A1000,'Hoja de Trabajo para listado'!$A$155:$A$1048576,0),MATCH((CUADRO!I$5&amp;$E1000),'Hoja de Trabajo para listado'!$A$151:$Z$151,0)),0)+IFERROR(INDEX('Hoja de Trabajo para listado'!$AB$155:$BA$1048576,MATCH($A1000,'Hoja de Trabajo para listado'!$AB$155:$AB$1048576,0),MATCH((CUADRO!I$5&amp;$E1000),'Hoja de Trabajo para listado'!$AB$151:$BA$151,0)),0)+IFERROR(INDEX('Hoja de Trabajo para listado'!$BC$155:$CB$1048576,MATCH($A1000,'Hoja de Trabajo para listado'!$BC$155:$BC$1048576,0),MATCH((CUADRO!I$5&amp;$E1000),'Hoja de Trabajo para listado'!$BC$151:$CB$151,0)),0)+IFERROR(INDEX('Hoja de Trabajo para listado'!$DE$153:$DG$274,MATCH($A1000,'Hoja de Trabajo para listado'!$DE$153:$DE$1048576,0),MATCH((CUADRO!I$5&amp;$E1000),'Hoja de Trabajo para listado'!$DE$151:$DG$151,0)),0)+IFERROR(INDEX('Hoja de Trabajo para listado'!$CD$155:$DC$1048576,MATCH($A1000,'Hoja de Trabajo para listado'!$CD$155:$CD$1048576,0),MATCH((CUADRO!I$5&amp;$E1000),'Hoja de Trabajo para listado'!$CD$151:$DC$151,0)),0)</f>
        <v>0</v>
      </c>
      <c r="J1000" s="243">
        <f ca="1">+IFERROR(INDEX('Hoja de Trabajo para listado'!$A$155:$Z$1048576,MATCH($A1000,'Hoja de Trabajo para listado'!$A$155:$A$1048576,0),MATCH((CUADRO!J$5&amp;$E1000),'Hoja de Trabajo para listado'!$A$151:$Z$151,0)),0)+IFERROR(INDEX('Hoja de Trabajo para listado'!$AB$155:$BA$1048576,MATCH($A1000,'Hoja de Trabajo para listado'!$AB$155:$AB$1048576,0),MATCH((CUADRO!J$5&amp;$E1000),'Hoja de Trabajo para listado'!$AB$151:$BA$151,0)),0)+IFERROR(INDEX('Hoja de Trabajo para listado'!$BC$155:$CB$1048576,MATCH($A1000,'Hoja de Trabajo para listado'!$BC$155:$BC$1048576,0),MATCH((CUADRO!J$5&amp;$E1000),'Hoja de Trabajo para listado'!$BC$151:$CB$151,0)),0)+IFERROR(INDEX('Hoja de Trabajo para listado'!$DE$153:$DG$274,MATCH($A1000,'Hoja de Trabajo para listado'!$DE$153:$DE$1048576,0),MATCH((CUADRO!J$5&amp;$E1000),'Hoja de Trabajo para listado'!$DE$151:$DG$151,0)),0)+IFERROR(INDEX('Hoja de Trabajo para listado'!$CD$155:$DC$1048576,MATCH($A1000,'Hoja de Trabajo para listado'!$CD$155:$CD$1048576,0),MATCH((CUADRO!J$5&amp;$E1000),'Hoja de Trabajo para listado'!$CD$151:$DC$151,0)),0)</f>
        <v>0</v>
      </c>
      <c r="K1000" s="243">
        <f ca="1">+IFERROR(INDEX('Hoja de Trabajo para listado'!$A$155:$Z$1048576,MATCH($A1000,'Hoja de Trabajo para listado'!$A$155:$A$1048576,0),MATCH((CUADRO!K$5&amp;$E1000),'Hoja de Trabajo para listado'!$A$151:$Z$151,0)),0)+IFERROR(INDEX('Hoja de Trabajo para listado'!$AB$155:$BA$1048576,MATCH($A1000,'Hoja de Trabajo para listado'!$AB$155:$AB$1048576,0),MATCH((CUADRO!K$5&amp;$E1000),'Hoja de Trabajo para listado'!$AB$151:$BA$151,0)),0)+IFERROR(INDEX('Hoja de Trabajo para listado'!$BC$155:$CB$1048576,MATCH($A1000,'Hoja de Trabajo para listado'!$BC$155:$BC$1048576,0),MATCH((CUADRO!K$5&amp;$E1000),'Hoja de Trabajo para listado'!$BC$151:$CB$151,0)),0)+IFERROR(INDEX('Hoja de Trabajo para listado'!$DE$153:$DG$274,MATCH($A1000,'Hoja de Trabajo para listado'!$DE$153:$DE$1048576,0),MATCH((CUADRO!K$5&amp;$E1000),'Hoja de Trabajo para listado'!$DE$151:$DG$151,0)),0)+IFERROR(INDEX('Hoja de Trabajo para listado'!$CD$155:$DC$1048576,MATCH($A1000,'Hoja de Trabajo para listado'!$CD$155:$CD$1048576,0),MATCH((CUADRO!K$5&amp;$E1000),'Hoja de Trabajo para listado'!$CD$151:$DC$151,0)),0)</f>
        <v>0</v>
      </c>
      <c r="L1000" s="243">
        <f ca="1">+IFERROR(INDEX('Hoja de Trabajo para listado'!$A$155:$Z$1048576,MATCH($A1000,'Hoja de Trabajo para listado'!$A$155:$A$1048576,0),MATCH((CUADRO!L$5&amp;$E1000),'Hoja de Trabajo para listado'!$A$151:$Z$151,0)),0)+IFERROR(INDEX('Hoja de Trabajo para listado'!$AB$155:$BA$1048576,MATCH($A1000,'Hoja de Trabajo para listado'!$AB$155:$AB$1048576,0),MATCH((CUADRO!L$5&amp;$E1000),'Hoja de Trabajo para listado'!$AB$151:$BA$151,0)),0)+IFERROR(INDEX('Hoja de Trabajo para listado'!$BC$155:$CB$1048576,MATCH($A1000,'Hoja de Trabajo para listado'!$BC$155:$BC$1048576,0),MATCH((CUADRO!L$5&amp;$E1000),'Hoja de Trabajo para listado'!$BC$151:$CB$151,0)),0)+IFERROR(INDEX('Hoja de Trabajo para listado'!$DE$153:$DG$274,MATCH($A1000,'Hoja de Trabajo para listado'!$DE$153:$DE$1048576,0),MATCH((CUADRO!L$5&amp;$E1000),'Hoja de Trabajo para listado'!$DE$151:$DG$151,0)),0)+IFERROR(INDEX('Hoja de Trabajo para listado'!$CD$155:$DC$1048576,MATCH($A1000,'Hoja de Trabajo para listado'!$CD$155:$CD$1048576,0),MATCH((CUADRO!L$5&amp;$E1000),'Hoja de Trabajo para listado'!$CD$151:$DC$151,0)),0)</f>
        <v>0</v>
      </c>
      <c r="M1000" s="243">
        <f ca="1">+IFERROR(INDEX('Hoja de Trabajo para listado'!$A$155:$Z$1048576,MATCH($A1000,'Hoja de Trabajo para listado'!$A$155:$A$1048576,0),MATCH((CUADRO!M$5&amp;$E1000),'Hoja de Trabajo para listado'!$A$151:$Z$151,0)),0)+IFERROR(INDEX('Hoja de Trabajo para listado'!$AB$155:$BA$1048576,MATCH($A1000,'Hoja de Trabajo para listado'!$AB$155:$AB$1048576,0),MATCH((CUADRO!M$5&amp;$E1000),'Hoja de Trabajo para listado'!$AB$151:$BA$151,0)),0)+IFERROR(INDEX('Hoja de Trabajo para listado'!$BC$155:$CB$1048576,MATCH($A1000,'Hoja de Trabajo para listado'!$BC$155:$BC$1048576,0),MATCH((CUADRO!M$5&amp;$E1000),'Hoja de Trabajo para listado'!$BC$151:$CB$151,0)),0)+IFERROR(INDEX('Hoja de Trabajo para listado'!$DE$153:$DG$274,MATCH($A1000,'Hoja de Trabajo para listado'!$DE$153:$DE$1048576,0),MATCH((CUADRO!M$5&amp;$E1000),'Hoja de Trabajo para listado'!$DE$151:$DG$151,0)),0)+IFERROR(INDEX('Hoja de Trabajo para listado'!$CD$155:$DC$1048576,MATCH($A1000,'Hoja de Trabajo para listado'!$CD$155:$CD$1048576,0),MATCH((CUADRO!M$5&amp;$E1000),'Hoja de Trabajo para listado'!$CD$151:$DC$151,0)),0)</f>
        <v>0</v>
      </c>
      <c r="N1000" s="243">
        <f ca="1">+IFERROR(INDEX('Hoja de Trabajo para listado'!$A$155:$Z$1048576,MATCH($A1000,'Hoja de Trabajo para listado'!$A$155:$A$1048576,0),MATCH((CUADRO!N$5&amp;$E1000),'Hoja de Trabajo para listado'!$A$151:$Z$151,0)),0)+IFERROR(INDEX('Hoja de Trabajo para listado'!$AB$155:$BA$1048576,MATCH($A1000,'Hoja de Trabajo para listado'!$AB$155:$AB$1048576,0),MATCH((CUADRO!N$5&amp;$E1000),'Hoja de Trabajo para listado'!$AB$151:$BA$151,0)),0)+IFERROR(INDEX('Hoja de Trabajo para listado'!$BC$155:$CB$1048576,MATCH($A1000,'Hoja de Trabajo para listado'!$BC$155:$BC$1048576,0),MATCH((CUADRO!N$5&amp;$E1000),'Hoja de Trabajo para listado'!$BC$151:$CB$151,0)),0)+IFERROR(INDEX('Hoja de Trabajo para listado'!$DE$153:$DG$274,MATCH($A1000,'Hoja de Trabajo para listado'!$DE$153:$DE$1048576,0),MATCH((CUADRO!N$5&amp;$E1000),'Hoja de Trabajo para listado'!$DE$151:$DG$151,0)),0)+IFERROR(INDEX('Hoja de Trabajo para listado'!$CD$155:$DC$1048576,MATCH($A1000,'Hoja de Trabajo para listado'!$CD$155:$CD$1048576,0),MATCH((CUADRO!N$5&amp;$E1000),'Hoja de Trabajo para listado'!$CD$151:$DC$151,0)),0)</f>
        <v>0</v>
      </c>
      <c r="O1000" s="243">
        <f ca="1">+IFERROR(INDEX('Hoja de Trabajo para listado'!$A$155:$Z$1048576,MATCH($A1000,'Hoja de Trabajo para listado'!$A$155:$A$1048576,0),MATCH((CUADRO!O$5&amp;$E1000),'Hoja de Trabajo para listado'!$A$151:$Z$151,0)),0)+IFERROR(INDEX('Hoja de Trabajo para listado'!$AB$155:$BA$1048576,MATCH($A1000,'Hoja de Trabajo para listado'!$AB$155:$AB$1048576,0),MATCH((CUADRO!O$5&amp;$E1000),'Hoja de Trabajo para listado'!$AB$151:$BA$151,0)),0)+IFERROR(INDEX('Hoja de Trabajo para listado'!$BC$155:$CB$1048576,MATCH($A1000,'Hoja de Trabajo para listado'!$BC$155:$BC$1048576,0),MATCH((CUADRO!O$5&amp;$E1000),'Hoja de Trabajo para listado'!$BC$151:$CB$151,0)),0)+IFERROR(INDEX('Hoja de Trabajo para listado'!$DE$153:$DG$274,MATCH($A1000,'Hoja de Trabajo para listado'!$DE$153:$DE$1048576,0),MATCH((CUADRO!O$5&amp;$E1000),'Hoja de Trabajo para listado'!$DE$151:$DG$151,0)),0)+IFERROR(INDEX('Hoja de Trabajo para listado'!$CD$155:$DC$1048576,MATCH($A1000,'Hoja de Trabajo para listado'!$CD$155:$CD$1048576,0),MATCH((CUADRO!O$5&amp;$E1000),'Hoja de Trabajo para listado'!$CD$151:$DC$151,0)),0)</f>
        <v>0</v>
      </c>
      <c r="P1000" s="243">
        <f ca="1">+IFERROR(INDEX('Hoja de Trabajo para listado'!$A$155:$Z$1048576,MATCH($A1000,'Hoja de Trabajo para listado'!$A$155:$A$1048576,0),MATCH((CUADRO!P$5&amp;$E1000),'Hoja de Trabajo para listado'!$A$151:$Z$151,0)),0)+IFERROR(INDEX('Hoja de Trabajo para listado'!$AB$155:$BA$1048576,MATCH($A1000,'Hoja de Trabajo para listado'!$AB$155:$AB$1048576,0),MATCH((CUADRO!P$5&amp;$E1000),'Hoja de Trabajo para listado'!$AB$151:$BA$151,0)),0)+IFERROR(INDEX('Hoja de Trabajo para listado'!$BC$155:$CB$1048576,MATCH($A1000,'Hoja de Trabajo para listado'!$BC$155:$BC$1048576,0),MATCH((CUADRO!P$5&amp;$E1000),'Hoja de Trabajo para listado'!$BC$151:$CB$151,0)),0)+IFERROR(INDEX('Hoja de Trabajo para listado'!$DE$153:$DG$274,MATCH($A1000,'Hoja de Trabajo para listado'!$DE$153:$DE$1048576,0),MATCH((CUADRO!P$5&amp;$E1000),'Hoja de Trabajo para listado'!$DE$151:$DG$151,0)),0)+IFERROR(INDEX('Hoja de Trabajo para listado'!$CD$155:$DC$1048576,MATCH($A1000,'Hoja de Trabajo para listado'!$CD$155:$CD$1048576,0),MATCH((CUADRO!P$5&amp;$E1000),'Hoja de Trabajo para listado'!$CD$151:$DC$151,0)),0)</f>
        <v>0</v>
      </c>
      <c r="Q1000" s="243">
        <f ca="1">+IFERROR(INDEX('Hoja de Trabajo para listado'!$A$155:$Z$1048576,MATCH($A1000,'Hoja de Trabajo para listado'!$A$155:$A$1048576,0),MATCH((CUADRO!Q$5&amp;$E1000),'Hoja de Trabajo para listado'!$A$151:$Z$151,0)),0)+IFERROR(INDEX('Hoja de Trabajo para listado'!$AB$155:$BA$1048576,MATCH($A1000,'Hoja de Trabajo para listado'!$AB$155:$AB$1048576,0),MATCH((CUADRO!Q$5&amp;$E1000),'Hoja de Trabajo para listado'!$AB$151:$BA$151,0)),0)+IFERROR(INDEX('Hoja de Trabajo para listado'!$BC$155:$CB$1048576,MATCH($A1000,'Hoja de Trabajo para listado'!$BC$155:$BC$1048576,0),MATCH((CUADRO!Q$5&amp;$E1000),'Hoja de Trabajo para listado'!$BC$151:$CB$151,0)),0)+IFERROR(INDEX('Hoja de Trabajo para listado'!$DE$153:$DG$274,MATCH($A1000,'Hoja de Trabajo para listado'!$DE$153:$DE$1048576,0),MATCH((CUADRO!Q$5&amp;$E1000),'Hoja de Trabajo para listado'!$DE$151:$DG$151,0)),0)+IFERROR(INDEX('Hoja de Trabajo para listado'!$CD$155:$DC$1048576,MATCH($A1000,'Hoja de Trabajo para listado'!$CD$155:$CD$1048576,0),MATCH((CUADRO!Q$5&amp;$E1000),'Hoja de Trabajo para listado'!$CD$151:$DC$151,0)),0)</f>
        <v>0</v>
      </c>
      <c r="R1000" s="243">
        <f t="shared" ca="1" si="33"/>
        <v>0</v>
      </c>
      <c r="S1000" s="249"/>
      <c r="T1000" s="243">
        <f ca="1">+T1001</f>
        <v>0</v>
      </c>
      <c r="U1000" s="242">
        <f t="shared" si="34"/>
        <v>1</v>
      </c>
      <c r="V1000" s="333" t="str">
        <f>+VLOOKUP(A1000,bd_lista!$A$3:$E$590,5,FALSE)</f>
        <v>Gobiernos Autonomos Municipales</v>
      </c>
      <c r="W1000" s="391" t="str">
        <f>+V1000</f>
        <v>Gobiernos Autonomos Municipales</v>
      </c>
      <c r="X1000" s="242">
        <f>+VLOOKUP(A1000,[4]Sheet1!$A$13:$D$744,4,FALSE)</f>
        <v>0</v>
      </c>
      <c r="Y1000" s="242" t="e">
        <f>+VLOOKUP(X1000,bd_lista!$A$3:$C$590,3,FALSE)</f>
        <v>#N/A</v>
      </c>
      <c r="Z1000" s="294">
        <f>+X1000</f>
        <v>0</v>
      </c>
      <c r="AA1000" s="295" t="e">
        <f>+Y1000</f>
        <v>#N/A</v>
      </c>
    </row>
    <row r="1001" spans="1:27" customFormat="1" ht="15" hidden="1" customHeight="1">
      <c r="A1001" s="32">
        <v>1734</v>
      </c>
      <c r="B1001" s="388"/>
      <c r="C1001" s="247" t="str">
        <f>+VLOOKUP(A1001,bd_lista!$A$3:$C$590,3,FALSE)</f>
        <v>Gobierno Autónomo Municipal de Montero</v>
      </c>
      <c r="D1001" s="390"/>
      <c r="E1001" s="244" t="s">
        <v>1305</v>
      </c>
      <c r="F1001" s="243">
        <f ca="1">+IFERROR(INDEX('Hoja de Trabajo para listado'!$A$155:$Z$1048576,MATCH($A1001,'Hoja de Trabajo para listado'!$A$155:$A$1048576,0),MATCH((CUADRO!F$5&amp;$E1001),'Hoja de Trabajo para listado'!$A$151:$Z$151,0)),0)+IFERROR(INDEX('Hoja de Trabajo para listado'!$AB$155:$BA$1048576,MATCH($A1001,'Hoja de Trabajo para listado'!$AB$155:$AB$1048576,0),MATCH((CUADRO!F$5&amp;$E1001),'Hoja de Trabajo para listado'!$AB$151:$BA$151,0)),0)+IFERROR(INDEX('Hoja de Trabajo para listado'!$BC$155:$CB$1048576,MATCH($A1001,'Hoja de Trabajo para listado'!$BC$155:$BC$1048576,0),MATCH((CUADRO!F$5&amp;$E1001),'Hoja de Trabajo para listado'!$BC$151:$CB$151,0)),0)+IFERROR(INDEX('Hoja de Trabajo para listado'!$DE$153:$DG$274,MATCH($A1001,'Hoja de Trabajo para listado'!$DE$153:$DE$1048576,0),MATCH((CUADRO!F$5&amp;$E1001),'Hoja de Trabajo para listado'!$DE$151:$DG$151,0)),0)+IFERROR(INDEX('Hoja de Trabajo para listado'!$CD$155:$DC$1048576,MATCH($A1001,'Hoja de Trabajo para listado'!$CD$155:$CD$1048576,0),MATCH((CUADRO!F$5&amp;$E1001),'Hoja de Trabajo para listado'!$CD$151:$DC$151,0)),0)</f>
        <v>0</v>
      </c>
      <c r="G1001" s="243">
        <f ca="1">+IFERROR(INDEX('Hoja de Trabajo para listado'!$A$155:$Z$1048576,MATCH($A1001,'Hoja de Trabajo para listado'!$A$155:$A$1048576,0),MATCH((CUADRO!G$5&amp;$E1001),'Hoja de Trabajo para listado'!$A$151:$Z$151,0)),0)+IFERROR(INDEX('Hoja de Trabajo para listado'!$AB$155:$BA$1048576,MATCH($A1001,'Hoja de Trabajo para listado'!$AB$155:$AB$1048576,0),MATCH((CUADRO!G$5&amp;$E1001),'Hoja de Trabajo para listado'!$AB$151:$BA$151,0)),0)+IFERROR(INDEX('Hoja de Trabajo para listado'!$BC$155:$CB$1048576,MATCH($A1001,'Hoja de Trabajo para listado'!$BC$155:$BC$1048576,0),MATCH((CUADRO!G$5&amp;$E1001),'Hoja de Trabajo para listado'!$BC$151:$CB$151,0)),0)+IFERROR(INDEX('Hoja de Trabajo para listado'!$DE$153:$DG$274,MATCH($A1001,'Hoja de Trabajo para listado'!$DE$153:$DE$1048576,0),MATCH((CUADRO!G$5&amp;$E1001),'Hoja de Trabajo para listado'!$DE$151:$DG$151,0)),0)+IFERROR(INDEX('Hoja de Trabajo para listado'!$CD$155:$DC$1048576,MATCH($A1001,'Hoja de Trabajo para listado'!$CD$155:$CD$1048576,0),MATCH((CUADRO!G$5&amp;$E1001),'Hoja de Trabajo para listado'!$CD$151:$DC$151,0)),0)</f>
        <v>0</v>
      </c>
      <c r="H1001" s="243">
        <f ca="1">+IFERROR(INDEX('Hoja de Trabajo para listado'!$A$155:$Z$1048576,MATCH($A1001,'Hoja de Trabajo para listado'!$A$155:$A$1048576,0),MATCH((CUADRO!H$5&amp;$E1001),'Hoja de Trabajo para listado'!$A$151:$Z$151,0)),0)+IFERROR(INDEX('Hoja de Trabajo para listado'!$AB$155:$BA$1048576,MATCH($A1001,'Hoja de Trabajo para listado'!$AB$155:$AB$1048576,0),MATCH((CUADRO!H$5&amp;$E1001),'Hoja de Trabajo para listado'!$AB$151:$BA$151,0)),0)+IFERROR(INDEX('Hoja de Trabajo para listado'!$BC$155:$CB$1048576,MATCH($A1001,'Hoja de Trabajo para listado'!$BC$155:$BC$1048576,0),MATCH((CUADRO!H$5&amp;$E1001),'Hoja de Trabajo para listado'!$BC$151:$CB$151,0)),0)+IFERROR(INDEX('Hoja de Trabajo para listado'!$DE$153:$DG$274,MATCH($A1001,'Hoja de Trabajo para listado'!$DE$153:$DE$1048576,0),MATCH((CUADRO!H$5&amp;$E1001),'Hoja de Trabajo para listado'!$DE$151:$DG$151,0)),0)+IFERROR(INDEX('Hoja de Trabajo para listado'!$CD$155:$DC$1048576,MATCH($A1001,'Hoja de Trabajo para listado'!$CD$155:$CD$1048576,0),MATCH((CUADRO!H$5&amp;$E1001),'Hoja de Trabajo para listado'!$CD$151:$DC$151,0)),0)</f>
        <v>0</v>
      </c>
      <c r="I1001" s="243">
        <f ca="1">+IFERROR(INDEX('Hoja de Trabajo para listado'!$A$155:$Z$1048576,MATCH($A1001,'Hoja de Trabajo para listado'!$A$155:$A$1048576,0),MATCH((CUADRO!I$5&amp;$E1001),'Hoja de Trabajo para listado'!$A$151:$Z$151,0)),0)+IFERROR(INDEX('Hoja de Trabajo para listado'!$AB$155:$BA$1048576,MATCH($A1001,'Hoja de Trabajo para listado'!$AB$155:$AB$1048576,0),MATCH((CUADRO!I$5&amp;$E1001),'Hoja de Trabajo para listado'!$AB$151:$BA$151,0)),0)+IFERROR(INDEX('Hoja de Trabajo para listado'!$BC$155:$CB$1048576,MATCH($A1001,'Hoja de Trabajo para listado'!$BC$155:$BC$1048576,0),MATCH((CUADRO!I$5&amp;$E1001),'Hoja de Trabajo para listado'!$BC$151:$CB$151,0)),0)+IFERROR(INDEX('Hoja de Trabajo para listado'!$DE$153:$DG$274,MATCH($A1001,'Hoja de Trabajo para listado'!$DE$153:$DE$1048576,0),MATCH((CUADRO!I$5&amp;$E1001),'Hoja de Trabajo para listado'!$DE$151:$DG$151,0)),0)+IFERROR(INDEX('Hoja de Trabajo para listado'!$CD$155:$DC$1048576,MATCH($A1001,'Hoja de Trabajo para listado'!$CD$155:$CD$1048576,0),MATCH((CUADRO!I$5&amp;$E1001),'Hoja de Trabajo para listado'!$CD$151:$DC$151,0)),0)</f>
        <v>0</v>
      </c>
      <c r="J1001" s="243">
        <f ca="1">+IFERROR(INDEX('Hoja de Trabajo para listado'!$A$155:$Z$1048576,MATCH($A1001,'Hoja de Trabajo para listado'!$A$155:$A$1048576,0),MATCH((CUADRO!J$5&amp;$E1001),'Hoja de Trabajo para listado'!$A$151:$Z$151,0)),0)+IFERROR(INDEX('Hoja de Trabajo para listado'!$AB$155:$BA$1048576,MATCH($A1001,'Hoja de Trabajo para listado'!$AB$155:$AB$1048576,0),MATCH((CUADRO!J$5&amp;$E1001),'Hoja de Trabajo para listado'!$AB$151:$BA$151,0)),0)+IFERROR(INDEX('Hoja de Trabajo para listado'!$BC$155:$CB$1048576,MATCH($A1001,'Hoja de Trabajo para listado'!$BC$155:$BC$1048576,0),MATCH((CUADRO!J$5&amp;$E1001),'Hoja de Trabajo para listado'!$BC$151:$CB$151,0)),0)+IFERROR(INDEX('Hoja de Trabajo para listado'!$DE$153:$DG$274,MATCH($A1001,'Hoja de Trabajo para listado'!$DE$153:$DE$1048576,0),MATCH((CUADRO!J$5&amp;$E1001),'Hoja de Trabajo para listado'!$DE$151:$DG$151,0)),0)+IFERROR(INDEX('Hoja de Trabajo para listado'!$CD$155:$DC$1048576,MATCH($A1001,'Hoja de Trabajo para listado'!$CD$155:$CD$1048576,0),MATCH((CUADRO!J$5&amp;$E1001),'Hoja de Trabajo para listado'!$CD$151:$DC$151,0)),0)</f>
        <v>0</v>
      </c>
      <c r="K1001" s="243">
        <f ca="1">+IFERROR(INDEX('Hoja de Trabajo para listado'!$A$155:$Z$1048576,MATCH($A1001,'Hoja de Trabajo para listado'!$A$155:$A$1048576,0),MATCH((CUADRO!K$5&amp;$E1001),'Hoja de Trabajo para listado'!$A$151:$Z$151,0)),0)+IFERROR(INDEX('Hoja de Trabajo para listado'!$AB$155:$BA$1048576,MATCH($A1001,'Hoja de Trabajo para listado'!$AB$155:$AB$1048576,0),MATCH((CUADRO!K$5&amp;$E1001),'Hoja de Trabajo para listado'!$AB$151:$BA$151,0)),0)+IFERROR(INDEX('Hoja de Trabajo para listado'!$BC$155:$CB$1048576,MATCH($A1001,'Hoja de Trabajo para listado'!$BC$155:$BC$1048576,0),MATCH((CUADRO!K$5&amp;$E1001),'Hoja de Trabajo para listado'!$BC$151:$CB$151,0)),0)+IFERROR(INDEX('Hoja de Trabajo para listado'!$DE$153:$DG$274,MATCH($A1001,'Hoja de Trabajo para listado'!$DE$153:$DE$1048576,0),MATCH((CUADRO!K$5&amp;$E1001),'Hoja de Trabajo para listado'!$DE$151:$DG$151,0)),0)+IFERROR(INDEX('Hoja de Trabajo para listado'!$CD$155:$DC$1048576,MATCH($A1001,'Hoja de Trabajo para listado'!$CD$155:$CD$1048576,0),MATCH((CUADRO!K$5&amp;$E1001),'Hoja de Trabajo para listado'!$CD$151:$DC$151,0)),0)</f>
        <v>0</v>
      </c>
      <c r="L1001" s="243">
        <f ca="1">+IFERROR(INDEX('Hoja de Trabajo para listado'!$A$155:$Z$1048576,MATCH($A1001,'Hoja de Trabajo para listado'!$A$155:$A$1048576,0),MATCH((CUADRO!L$5&amp;$E1001),'Hoja de Trabajo para listado'!$A$151:$Z$151,0)),0)+IFERROR(INDEX('Hoja de Trabajo para listado'!$AB$155:$BA$1048576,MATCH($A1001,'Hoja de Trabajo para listado'!$AB$155:$AB$1048576,0),MATCH((CUADRO!L$5&amp;$E1001),'Hoja de Trabajo para listado'!$AB$151:$BA$151,0)),0)+IFERROR(INDEX('Hoja de Trabajo para listado'!$BC$155:$CB$1048576,MATCH($A1001,'Hoja de Trabajo para listado'!$BC$155:$BC$1048576,0),MATCH((CUADRO!L$5&amp;$E1001),'Hoja de Trabajo para listado'!$BC$151:$CB$151,0)),0)+IFERROR(INDEX('Hoja de Trabajo para listado'!$DE$153:$DG$274,MATCH($A1001,'Hoja de Trabajo para listado'!$DE$153:$DE$1048576,0),MATCH((CUADRO!L$5&amp;$E1001),'Hoja de Trabajo para listado'!$DE$151:$DG$151,0)),0)+IFERROR(INDEX('Hoja de Trabajo para listado'!$CD$155:$DC$1048576,MATCH($A1001,'Hoja de Trabajo para listado'!$CD$155:$CD$1048576,0),MATCH((CUADRO!L$5&amp;$E1001),'Hoja de Trabajo para listado'!$CD$151:$DC$151,0)),0)</f>
        <v>0</v>
      </c>
      <c r="M1001" s="243">
        <f ca="1">+IFERROR(INDEX('Hoja de Trabajo para listado'!$A$155:$Z$1048576,MATCH($A1001,'Hoja de Trabajo para listado'!$A$155:$A$1048576,0),MATCH((CUADRO!M$5&amp;$E1001),'Hoja de Trabajo para listado'!$A$151:$Z$151,0)),0)+IFERROR(INDEX('Hoja de Trabajo para listado'!$AB$155:$BA$1048576,MATCH($A1001,'Hoja de Trabajo para listado'!$AB$155:$AB$1048576,0),MATCH((CUADRO!M$5&amp;$E1001),'Hoja de Trabajo para listado'!$AB$151:$BA$151,0)),0)+IFERROR(INDEX('Hoja de Trabajo para listado'!$BC$155:$CB$1048576,MATCH($A1001,'Hoja de Trabajo para listado'!$BC$155:$BC$1048576,0),MATCH((CUADRO!M$5&amp;$E1001),'Hoja de Trabajo para listado'!$BC$151:$CB$151,0)),0)+IFERROR(INDEX('Hoja de Trabajo para listado'!$DE$153:$DG$274,MATCH($A1001,'Hoja de Trabajo para listado'!$DE$153:$DE$1048576,0),MATCH((CUADRO!M$5&amp;$E1001),'Hoja de Trabajo para listado'!$DE$151:$DG$151,0)),0)+IFERROR(INDEX('Hoja de Trabajo para listado'!$CD$155:$DC$1048576,MATCH($A1001,'Hoja de Trabajo para listado'!$CD$155:$CD$1048576,0),MATCH((CUADRO!M$5&amp;$E1001),'Hoja de Trabajo para listado'!$CD$151:$DC$151,0)),0)</f>
        <v>0</v>
      </c>
      <c r="N1001" s="243">
        <f ca="1">+IFERROR(INDEX('Hoja de Trabajo para listado'!$A$155:$Z$1048576,MATCH($A1001,'Hoja de Trabajo para listado'!$A$155:$A$1048576,0),MATCH((CUADRO!N$5&amp;$E1001),'Hoja de Trabajo para listado'!$A$151:$Z$151,0)),0)+IFERROR(INDEX('Hoja de Trabajo para listado'!$AB$155:$BA$1048576,MATCH($A1001,'Hoja de Trabajo para listado'!$AB$155:$AB$1048576,0),MATCH((CUADRO!N$5&amp;$E1001),'Hoja de Trabajo para listado'!$AB$151:$BA$151,0)),0)+IFERROR(INDEX('Hoja de Trabajo para listado'!$BC$155:$CB$1048576,MATCH($A1001,'Hoja de Trabajo para listado'!$BC$155:$BC$1048576,0),MATCH((CUADRO!N$5&amp;$E1001),'Hoja de Trabajo para listado'!$BC$151:$CB$151,0)),0)+IFERROR(INDEX('Hoja de Trabajo para listado'!$DE$153:$DG$274,MATCH($A1001,'Hoja de Trabajo para listado'!$DE$153:$DE$1048576,0),MATCH((CUADRO!N$5&amp;$E1001),'Hoja de Trabajo para listado'!$DE$151:$DG$151,0)),0)+IFERROR(INDEX('Hoja de Trabajo para listado'!$CD$155:$DC$1048576,MATCH($A1001,'Hoja de Trabajo para listado'!$CD$155:$CD$1048576,0),MATCH((CUADRO!N$5&amp;$E1001),'Hoja de Trabajo para listado'!$CD$151:$DC$151,0)),0)</f>
        <v>0</v>
      </c>
      <c r="O1001" s="243">
        <f ca="1">+IFERROR(INDEX('Hoja de Trabajo para listado'!$A$155:$Z$1048576,MATCH($A1001,'Hoja de Trabajo para listado'!$A$155:$A$1048576,0),MATCH((CUADRO!O$5&amp;$E1001),'Hoja de Trabajo para listado'!$A$151:$Z$151,0)),0)+IFERROR(INDEX('Hoja de Trabajo para listado'!$AB$155:$BA$1048576,MATCH($A1001,'Hoja de Trabajo para listado'!$AB$155:$AB$1048576,0),MATCH((CUADRO!O$5&amp;$E1001),'Hoja de Trabajo para listado'!$AB$151:$BA$151,0)),0)+IFERROR(INDEX('Hoja de Trabajo para listado'!$BC$155:$CB$1048576,MATCH($A1001,'Hoja de Trabajo para listado'!$BC$155:$BC$1048576,0),MATCH((CUADRO!O$5&amp;$E1001),'Hoja de Trabajo para listado'!$BC$151:$CB$151,0)),0)+IFERROR(INDEX('Hoja de Trabajo para listado'!$DE$153:$DG$274,MATCH($A1001,'Hoja de Trabajo para listado'!$DE$153:$DE$1048576,0),MATCH((CUADRO!O$5&amp;$E1001),'Hoja de Trabajo para listado'!$DE$151:$DG$151,0)),0)+IFERROR(INDEX('Hoja de Trabajo para listado'!$CD$155:$DC$1048576,MATCH($A1001,'Hoja de Trabajo para listado'!$CD$155:$CD$1048576,0),MATCH((CUADRO!O$5&amp;$E1001),'Hoja de Trabajo para listado'!$CD$151:$DC$151,0)),0)</f>
        <v>0</v>
      </c>
      <c r="P1001" s="243">
        <f ca="1">+IFERROR(INDEX('Hoja de Trabajo para listado'!$A$155:$Z$1048576,MATCH($A1001,'Hoja de Trabajo para listado'!$A$155:$A$1048576,0),MATCH((CUADRO!P$5&amp;$E1001),'Hoja de Trabajo para listado'!$A$151:$Z$151,0)),0)+IFERROR(INDEX('Hoja de Trabajo para listado'!$AB$155:$BA$1048576,MATCH($A1001,'Hoja de Trabajo para listado'!$AB$155:$AB$1048576,0),MATCH((CUADRO!P$5&amp;$E1001),'Hoja de Trabajo para listado'!$AB$151:$BA$151,0)),0)+IFERROR(INDEX('Hoja de Trabajo para listado'!$BC$155:$CB$1048576,MATCH($A1001,'Hoja de Trabajo para listado'!$BC$155:$BC$1048576,0),MATCH((CUADRO!P$5&amp;$E1001),'Hoja de Trabajo para listado'!$BC$151:$CB$151,0)),0)+IFERROR(INDEX('Hoja de Trabajo para listado'!$DE$153:$DG$274,MATCH($A1001,'Hoja de Trabajo para listado'!$DE$153:$DE$1048576,0),MATCH((CUADRO!P$5&amp;$E1001),'Hoja de Trabajo para listado'!$DE$151:$DG$151,0)),0)+IFERROR(INDEX('Hoja de Trabajo para listado'!$CD$155:$DC$1048576,MATCH($A1001,'Hoja de Trabajo para listado'!$CD$155:$CD$1048576,0),MATCH((CUADRO!P$5&amp;$E1001),'Hoja de Trabajo para listado'!$CD$151:$DC$151,0)),0)</f>
        <v>0</v>
      </c>
      <c r="Q1001" s="243">
        <f ca="1">+IFERROR(INDEX('Hoja de Trabajo para listado'!$A$155:$Z$1048576,MATCH($A1001,'Hoja de Trabajo para listado'!$A$155:$A$1048576,0),MATCH((CUADRO!Q$5&amp;$E1001),'Hoja de Trabajo para listado'!$A$151:$Z$151,0)),0)+IFERROR(INDEX('Hoja de Trabajo para listado'!$AB$155:$BA$1048576,MATCH($A1001,'Hoja de Trabajo para listado'!$AB$155:$AB$1048576,0),MATCH((CUADRO!Q$5&amp;$E1001),'Hoja de Trabajo para listado'!$AB$151:$BA$151,0)),0)+IFERROR(INDEX('Hoja de Trabajo para listado'!$BC$155:$CB$1048576,MATCH($A1001,'Hoja de Trabajo para listado'!$BC$155:$BC$1048576,0),MATCH((CUADRO!Q$5&amp;$E1001),'Hoja de Trabajo para listado'!$BC$151:$CB$151,0)),0)+IFERROR(INDEX('Hoja de Trabajo para listado'!$DE$153:$DG$274,MATCH($A1001,'Hoja de Trabajo para listado'!$DE$153:$DE$1048576,0),MATCH((CUADRO!Q$5&amp;$E1001),'Hoja de Trabajo para listado'!$DE$151:$DG$151,0)),0)+IFERROR(INDEX('Hoja de Trabajo para listado'!$CD$155:$DC$1048576,MATCH($A1001,'Hoja de Trabajo para listado'!$CD$155:$CD$1048576,0),MATCH((CUADRO!Q$5&amp;$E1001),'Hoja de Trabajo para listado'!$CD$151:$DC$151,0)),0)</f>
        <v>0</v>
      </c>
      <c r="R1001" s="243">
        <f t="shared" ca="1" si="33"/>
        <v>0</v>
      </c>
      <c r="S1001" s="249">
        <f ca="1">+R1000+R1001</f>
        <v>0</v>
      </c>
      <c r="T1001" s="243">
        <f ca="1">+S1001</f>
        <v>0</v>
      </c>
      <c r="U1001" s="242">
        <f t="shared" si="34"/>
        <v>2</v>
      </c>
      <c r="V1001" s="333" t="str">
        <f>+VLOOKUP(A1001,bd_lista!$A$3:$E$590,5,FALSE)</f>
        <v>Gobiernos Autonomos Municipales</v>
      </c>
      <c r="W1001" s="392"/>
      <c r="X1001" s="242">
        <f>+VLOOKUP(A1001,[4]Sheet1!$A$13:$D$744,4,FALSE)</f>
        <v>0</v>
      </c>
      <c r="Y1001" s="242" t="e">
        <f>+VLOOKUP(X1001,bd_lista!$A$3:$C$590,3,FALSE)</f>
        <v>#N/A</v>
      </c>
      <c r="Z1001" s="292"/>
      <c r="AA1001" s="293"/>
    </row>
    <row r="1002" spans="1:27" customFormat="1" ht="15" hidden="1" customHeight="1">
      <c r="A1002" s="32">
        <v>1735</v>
      </c>
      <c r="B1002" s="387">
        <f>+A1002</f>
        <v>1735</v>
      </c>
      <c r="C1002" s="247" t="str">
        <f>+VLOOKUP(A1002,bd_lista!$A$3:$C$590,3,FALSE)</f>
        <v>Gobierno Autónomo Municipal de General Agustín Saavedra</v>
      </c>
      <c r="D1002" s="389" t="str">
        <f>+C1002</f>
        <v>Gobierno Autónomo Municipal de General Agustín Saavedra</v>
      </c>
      <c r="E1002" s="242" t="s">
        <v>1304</v>
      </c>
      <c r="F1002" s="243">
        <f ca="1">+IFERROR(INDEX('Hoja de Trabajo para listado'!$A$155:$Z$1048576,MATCH($A1002,'Hoja de Trabajo para listado'!$A$155:$A$1048576,0),MATCH((CUADRO!F$5&amp;$E1002),'Hoja de Trabajo para listado'!$A$151:$Z$151,0)),0)+IFERROR(INDEX('Hoja de Trabajo para listado'!$AB$155:$BA$1048576,MATCH($A1002,'Hoja de Trabajo para listado'!$AB$155:$AB$1048576,0),MATCH((CUADRO!F$5&amp;$E1002),'Hoja de Trabajo para listado'!$AB$151:$BA$151,0)),0)+IFERROR(INDEX('Hoja de Trabajo para listado'!$BC$155:$CB$1048576,MATCH($A1002,'Hoja de Trabajo para listado'!$BC$155:$BC$1048576,0),MATCH((CUADRO!F$5&amp;$E1002),'Hoja de Trabajo para listado'!$BC$151:$CB$151,0)),0)+IFERROR(INDEX('Hoja de Trabajo para listado'!$DE$153:$DG$274,MATCH($A1002,'Hoja de Trabajo para listado'!$DE$153:$DE$1048576,0),MATCH((CUADRO!F$5&amp;$E1002),'Hoja de Trabajo para listado'!$DE$151:$DG$151,0)),0)+IFERROR(INDEX('Hoja de Trabajo para listado'!$CD$155:$DC$1048576,MATCH($A1002,'Hoja de Trabajo para listado'!$CD$155:$CD$1048576,0),MATCH((CUADRO!F$5&amp;$E1002),'Hoja de Trabajo para listado'!$CD$151:$DC$151,0)),0)</f>
        <v>0</v>
      </c>
      <c r="G1002" s="243">
        <f ca="1">+IFERROR(INDEX('Hoja de Trabajo para listado'!$A$155:$Z$1048576,MATCH($A1002,'Hoja de Trabajo para listado'!$A$155:$A$1048576,0),MATCH((CUADRO!G$5&amp;$E1002),'Hoja de Trabajo para listado'!$A$151:$Z$151,0)),0)+IFERROR(INDEX('Hoja de Trabajo para listado'!$AB$155:$BA$1048576,MATCH($A1002,'Hoja de Trabajo para listado'!$AB$155:$AB$1048576,0),MATCH((CUADRO!G$5&amp;$E1002),'Hoja de Trabajo para listado'!$AB$151:$BA$151,0)),0)+IFERROR(INDEX('Hoja de Trabajo para listado'!$BC$155:$CB$1048576,MATCH($A1002,'Hoja de Trabajo para listado'!$BC$155:$BC$1048576,0),MATCH((CUADRO!G$5&amp;$E1002),'Hoja de Trabajo para listado'!$BC$151:$CB$151,0)),0)+IFERROR(INDEX('Hoja de Trabajo para listado'!$DE$153:$DG$274,MATCH($A1002,'Hoja de Trabajo para listado'!$DE$153:$DE$1048576,0),MATCH((CUADRO!G$5&amp;$E1002),'Hoja de Trabajo para listado'!$DE$151:$DG$151,0)),0)+IFERROR(INDEX('Hoja de Trabajo para listado'!$CD$155:$DC$1048576,MATCH($A1002,'Hoja de Trabajo para listado'!$CD$155:$CD$1048576,0),MATCH((CUADRO!G$5&amp;$E1002),'Hoja de Trabajo para listado'!$CD$151:$DC$151,0)),0)</f>
        <v>0</v>
      </c>
      <c r="H1002" s="243">
        <f ca="1">+IFERROR(INDEX('Hoja de Trabajo para listado'!$A$155:$Z$1048576,MATCH($A1002,'Hoja de Trabajo para listado'!$A$155:$A$1048576,0),MATCH((CUADRO!H$5&amp;$E1002),'Hoja de Trabajo para listado'!$A$151:$Z$151,0)),0)+IFERROR(INDEX('Hoja de Trabajo para listado'!$AB$155:$BA$1048576,MATCH($A1002,'Hoja de Trabajo para listado'!$AB$155:$AB$1048576,0),MATCH((CUADRO!H$5&amp;$E1002),'Hoja de Trabajo para listado'!$AB$151:$BA$151,0)),0)+IFERROR(INDEX('Hoja de Trabajo para listado'!$BC$155:$CB$1048576,MATCH($A1002,'Hoja de Trabajo para listado'!$BC$155:$BC$1048576,0),MATCH((CUADRO!H$5&amp;$E1002),'Hoja de Trabajo para listado'!$BC$151:$CB$151,0)),0)+IFERROR(INDEX('Hoja de Trabajo para listado'!$DE$153:$DG$274,MATCH($A1002,'Hoja de Trabajo para listado'!$DE$153:$DE$1048576,0),MATCH((CUADRO!H$5&amp;$E1002),'Hoja de Trabajo para listado'!$DE$151:$DG$151,0)),0)+IFERROR(INDEX('Hoja de Trabajo para listado'!$CD$155:$DC$1048576,MATCH($A1002,'Hoja de Trabajo para listado'!$CD$155:$CD$1048576,0),MATCH((CUADRO!H$5&amp;$E1002),'Hoja de Trabajo para listado'!$CD$151:$DC$151,0)),0)</f>
        <v>0</v>
      </c>
      <c r="I1002" s="243">
        <f ca="1">+IFERROR(INDEX('Hoja de Trabajo para listado'!$A$155:$Z$1048576,MATCH($A1002,'Hoja de Trabajo para listado'!$A$155:$A$1048576,0),MATCH((CUADRO!I$5&amp;$E1002),'Hoja de Trabajo para listado'!$A$151:$Z$151,0)),0)+IFERROR(INDEX('Hoja de Trabajo para listado'!$AB$155:$BA$1048576,MATCH($A1002,'Hoja de Trabajo para listado'!$AB$155:$AB$1048576,0),MATCH((CUADRO!I$5&amp;$E1002),'Hoja de Trabajo para listado'!$AB$151:$BA$151,0)),0)+IFERROR(INDEX('Hoja de Trabajo para listado'!$BC$155:$CB$1048576,MATCH($A1002,'Hoja de Trabajo para listado'!$BC$155:$BC$1048576,0),MATCH((CUADRO!I$5&amp;$E1002),'Hoja de Trabajo para listado'!$BC$151:$CB$151,0)),0)+IFERROR(INDEX('Hoja de Trabajo para listado'!$DE$153:$DG$274,MATCH($A1002,'Hoja de Trabajo para listado'!$DE$153:$DE$1048576,0),MATCH((CUADRO!I$5&amp;$E1002),'Hoja de Trabajo para listado'!$DE$151:$DG$151,0)),0)+IFERROR(INDEX('Hoja de Trabajo para listado'!$CD$155:$DC$1048576,MATCH($A1002,'Hoja de Trabajo para listado'!$CD$155:$CD$1048576,0),MATCH((CUADRO!I$5&amp;$E1002),'Hoja de Trabajo para listado'!$CD$151:$DC$151,0)),0)</f>
        <v>0</v>
      </c>
      <c r="J1002" s="243">
        <f ca="1">+IFERROR(INDEX('Hoja de Trabajo para listado'!$A$155:$Z$1048576,MATCH($A1002,'Hoja de Trabajo para listado'!$A$155:$A$1048576,0),MATCH((CUADRO!J$5&amp;$E1002),'Hoja de Trabajo para listado'!$A$151:$Z$151,0)),0)+IFERROR(INDEX('Hoja de Trabajo para listado'!$AB$155:$BA$1048576,MATCH($A1002,'Hoja de Trabajo para listado'!$AB$155:$AB$1048576,0),MATCH((CUADRO!J$5&amp;$E1002),'Hoja de Trabajo para listado'!$AB$151:$BA$151,0)),0)+IFERROR(INDEX('Hoja de Trabajo para listado'!$BC$155:$CB$1048576,MATCH($A1002,'Hoja de Trabajo para listado'!$BC$155:$BC$1048576,0),MATCH((CUADRO!J$5&amp;$E1002),'Hoja de Trabajo para listado'!$BC$151:$CB$151,0)),0)+IFERROR(INDEX('Hoja de Trabajo para listado'!$DE$153:$DG$274,MATCH($A1002,'Hoja de Trabajo para listado'!$DE$153:$DE$1048576,0),MATCH((CUADRO!J$5&amp;$E1002),'Hoja de Trabajo para listado'!$DE$151:$DG$151,0)),0)+IFERROR(INDEX('Hoja de Trabajo para listado'!$CD$155:$DC$1048576,MATCH($A1002,'Hoja de Trabajo para listado'!$CD$155:$CD$1048576,0),MATCH((CUADRO!J$5&amp;$E1002),'Hoja de Trabajo para listado'!$CD$151:$DC$151,0)),0)</f>
        <v>0</v>
      </c>
      <c r="K1002" s="243">
        <f ca="1">+IFERROR(INDEX('Hoja de Trabajo para listado'!$A$155:$Z$1048576,MATCH($A1002,'Hoja de Trabajo para listado'!$A$155:$A$1048576,0),MATCH((CUADRO!K$5&amp;$E1002),'Hoja de Trabajo para listado'!$A$151:$Z$151,0)),0)+IFERROR(INDEX('Hoja de Trabajo para listado'!$AB$155:$BA$1048576,MATCH($A1002,'Hoja de Trabajo para listado'!$AB$155:$AB$1048576,0),MATCH((CUADRO!K$5&amp;$E1002),'Hoja de Trabajo para listado'!$AB$151:$BA$151,0)),0)+IFERROR(INDEX('Hoja de Trabajo para listado'!$BC$155:$CB$1048576,MATCH($A1002,'Hoja de Trabajo para listado'!$BC$155:$BC$1048576,0),MATCH((CUADRO!K$5&amp;$E1002),'Hoja de Trabajo para listado'!$BC$151:$CB$151,0)),0)+IFERROR(INDEX('Hoja de Trabajo para listado'!$DE$153:$DG$274,MATCH($A1002,'Hoja de Trabajo para listado'!$DE$153:$DE$1048576,0),MATCH((CUADRO!K$5&amp;$E1002),'Hoja de Trabajo para listado'!$DE$151:$DG$151,0)),0)+IFERROR(INDEX('Hoja de Trabajo para listado'!$CD$155:$DC$1048576,MATCH($A1002,'Hoja de Trabajo para listado'!$CD$155:$CD$1048576,0),MATCH((CUADRO!K$5&amp;$E1002),'Hoja de Trabajo para listado'!$CD$151:$DC$151,0)),0)</f>
        <v>0</v>
      </c>
      <c r="L1002" s="243">
        <f ca="1">+IFERROR(INDEX('Hoja de Trabajo para listado'!$A$155:$Z$1048576,MATCH($A1002,'Hoja de Trabajo para listado'!$A$155:$A$1048576,0),MATCH((CUADRO!L$5&amp;$E1002),'Hoja de Trabajo para listado'!$A$151:$Z$151,0)),0)+IFERROR(INDEX('Hoja de Trabajo para listado'!$AB$155:$BA$1048576,MATCH($A1002,'Hoja de Trabajo para listado'!$AB$155:$AB$1048576,0),MATCH((CUADRO!L$5&amp;$E1002),'Hoja de Trabajo para listado'!$AB$151:$BA$151,0)),0)+IFERROR(INDEX('Hoja de Trabajo para listado'!$BC$155:$CB$1048576,MATCH($A1002,'Hoja de Trabajo para listado'!$BC$155:$BC$1048576,0),MATCH((CUADRO!L$5&amp;$E1002),'Hoja de Trabajo para listado'!$BC$151:$CB$151,0)),0)+IFERROR(INDEX('Hoja de Trabajo para listado'!$DE$153:$DG$274,MATCH($A1002,'Hoja de Trabajo para listado'!$DE$153:$DE$1048576,0),MATCH((CUADRO!L$5&amp;$E1002),'Hoja de Trabajo para listado'!$DE$151:$DG$151,0)),0)+IFERROR(INDEX('Hoja de Trabajo para listado'!$CD$155:$DC$1048576,MATCH($A1002,'Hoja de Trabajo para listado'!$CD$155:$CD$1048576,0),MATCH((CUADRO!L$5&amp;$E1002),'Hoja de Trabajo para listado'!$CD$151:$DC$151,0)),0)</f>
        <v>0</v>
      </c>
      <c r="M1002" s="243">
        <f ca="1">+IFERROR(INDEX('Hoja de Trabajo para listado'!$A$155:$Z$1048576,MATCH($A1002,'Hoja de Trabajo para listado'!$A$155:$A$1048576,0),MATCH((CUADRO!M$5&amp;$E1002),'Hoja de Trabajo para listado'!$A$151:$Z$151,0)),0)+IFERROR(INDEX('Hoja de Trabajo para listado'!$AB$155:$BA$1048576,MATCH($A1002,'Hoja de Trabajo para listado'!$AB$155:$AB$1048576,0),MATCH((CUADRO!M$5&amp;$E1002),'Hoja de Trabajo para listado'!$AB$151:$BA$151,0)),0)+IFERROR(INDEX('Hoja de Trabajo para listado'!$BC$155:$CB$1048576,MATCH($A1002,'Hoja de Trabajo para listado'!$BC$155:$BC$1048576,0),MATCH((CUADRO!M$5&amp;$E1002),'Hoja de Trabajo para listado'!$BC$151:$CB$151,0)),0)+IFERROR(INDEX('Hoja de Trabajo para listado'!$DE$153:$DG$274,MATCH($A1002,'Hoja de Trabajo para listado'!$DE$153:$DE$1048576,0),MATCH((CUADRO!M$5&amp;$E1002),'Hoja de Trabajo para listado'!$DE$151:$DG$151,0)),0)+IFERROR(INDEX('Hoja de Trabajo para listado'!$CD$155:$DC$1048576,MATCH($A1002,'Hoja de Trabajo para listado'!$CD$155:$CD$1048576,0),MATCH((CUADRO!M$5&amp;$E1002),'Hoja de Trabajo para listado'!$CD$151:$DC$151,0)),0)</f>
        <v>0</v>
      </c>
      <c r="N1002" s="243">
        <f ca="1">+IFERROR(INDEX('Hoja de Trabajo para listado'!$A$155:$Z$1048576,MATCH($A1002,'Hoja de Trabajo para listado'!$A$155:$A$1048576,0),MATCH((CUADRO!N$5&amp;$E1002),'Hoja de Trabajo para listado'!$A$151:$Z$151,0)),0)+IFERROR(INDEX('Hoja de Trabajo para listado'!$AB$155:$BA$1048576,MATCH($A1002,'Hoja de Trabajo para listado'!$AB$155:$AB$1048576,0),MATCH((CUADRO!N$5&amp;$E1002),'Hoja de Trabajo para listado'!$AB$151:$BA$151,0)),0)+IFERROR(INDEX('Hoja de Trabajo para listado'!$BC$155:$CB$1048576,MATCH($A1002,'Hoja de Trabajo para listado'!$BC$155:$BC$1048576,0),MATCH((CUADRO!N$5&amp;$E1002),'Hoja de Trabajo para listado'!$BC$151:$CB$151,0)),0)+IFERROR(INDEX('Hoja de Trabajo para listado'!$DE$153:$DG$274,MATCH($A1002,'Hoja de Trabajo para listado'!$DE$153:$DE$1048576,0),MATCH((CUADRO!N$5&amp;$E1002),'Hoja de Trabajo para listado'!$DE$151:$DG$151,0)),0)+IFERROR(INDEX('Hoja de Trabajo para listado'!$CD$155:$DC$1048576,MATCH($A1002,'Hoja de Trabajo para listado'!$CD$155:$CD$1048576,0),MATCH((CUADRO!N$5&amp;$E1002),'Hoja de Trabajo para listado'!$CD$151:$DC$151,0)),0)</f>
        <v>0</v>
      </c>
      <c r="O1002" s="243">
        <f ca="1">+IFERROR(INDEX('Hoja de Trabajo para listado'!$A$155:$Z$1048576,MATCH($A1002,'Hoja de Trabajo para listado'!$A$155:$A$1048576,0),MATCH((CUADRO!O$5&amp;$E1002),'Hoja de Trabajo para listado'!$A$151:$Z$151,0)),0)+IFERROR(INDEX('Hoja de Trabajo para listado'!$AB$155:$BA$1048576,MATCH($A1002,'Hoja de Trabajo para listado'!$AB$155:$AB$1048576,0),MATCH((CUADRO!O$5&amp;$E1002),'Hoja de Trabajo para listado'!$AB$151:$BA$151,0)),0)+IFERROR(INDEX('Hoja de Trabajo para listado'!$BC$155:$CB$1048576,MATCH($A1002,'Hoja de Trabajo para listado'!$BC$155:$BC$1048576,0),MATCH((CUADRO!O$5&amp;$E1002),'Hoja de Trabajo para listado'!$BC$151:$CB$151,0)),0)+IFERROR(INDEX('Hoja de Trabajo para listado'!$DE$153:$DG$274,MATCH($A1002,'Hoja de Trabajo para listado'!$DE$153:$DE$1048576,0),MATCH((CUADRO!O$5&amp;$E1002),'Hoja de Trabajo para listado'!$DE$151:$DG$151,0)),0)+IFERROR(INDEX('Hoja de Trabajo para listado'!$CD$155:$DC$1048576,MATCH($A1002,'Hoja de Trabajo para listado'!$CD$155:$CD$1048576,0),MATCH((CUADRO!O$5&amp;$E1002),'Hoja de Trabajo para listado'!$CD$151:$DC$151,0)),0)</f>
        <v>0</v>
      </c>
      <c r="P1002" s="243">
        <f ca="1">+IFERROR(INDEX('Hoja de Trabajo para listado'!$A$155:$Z$1048576,MATCH($A1002,'Hoja de Trabajo para listado'!$A$155:$A$1048576,0),MATCH((CUADRO!P$5&amp;$E1002),'Hoja de Trabajo para listado'!$A$151:$Z$151,0)),0)+IFERROR(INDEX('Hoja de Trabajo para listado'!$AB$155:$BA$1048576,MATCH($A1002,'Hoja de Trabajo para listado'!$AB$155:$AB$1048576,0),MATCH((CUADRO!P$5&amp;$E1002),'Hoja de Trabajo para listado'!$AB$151:$BA$151,0)),0)+IFERROR(INDEX('Hoja de Trabajo para listado'!$BC$155:$CB$1048576,MATCH($A1002,'Hoja de Trabajo para listado'!$BC$155:$BC$1048576,0),MATCH((CUADRO!P$5&amp;$E1002),'Hoja de Trabajo para listado'!$BC$151:$CB$151,0)),0)+IFERROR(INDEX('Hoja de Trabajo para listado'!$DE$153:$DG$274,MATCH($A1002,'Hoja de Trabajo para listado'!$DE$153:$DE$1048576,0),MATCH((CUADRO!P$5&amp;$E1002),'Hoja de Trabajo para listado'!$DE$151:$DG$151,0)),0)+IFERROR(INDEX('Hoja de Trabajo para listado'!$CD$155:$DC$1048576,MATCH($A1002,'Hoja de Trabajo para listado'!$CD$155:$CD$1048576,0),MATCH((CUADRO!P$5&amp;$E1002),'Hoja de Trabajo para listado'!$CD$151:$DC$151,0)),0)</f>
        <v>0</v>
      </c>
      <c r="Q1002" s="243">
        <f ca="1">+IFERROR(INDEX('Hoja de Trabajo para listado'!$A$155:$Z$1048576,MATCH($A1002,'Hoja de Trabajo para listado'!$A$155:$A$1048576,0),MATCH((CUADRO!Q$5&amp;$E1002),'Hoja de Trabajo para listado'!$A$151:$Z$151,0)),0)+IFERROR(INDEX('Hoja de Trabajo para listado'!$AB$155:$BA$1048576,MATCH($A1002,'Hoja de Trabajo para listado'!$AB$155:$AB$1048576,0),MATCH((CUADRO!Q$5&amp;$E1002),'Hoja de Trabajo para listado'!$AB$151:$BA$151,0)),0)+IFERROR(INDEX('Hoja de Trabajo para listado'!$BC$155:$CB$1048576,MATCH($A1002,'Hoja de Trabajo para listado'!$BC$155:$BC$1048576,0),MATCH((CUADRO!Q$5&amp;$E1002),'Hoja de Trabajo para listado'!$BC$151:$CB$151,0)),0)+IFERROR(INDEX('Hoja de Trabajo para listado'!$DE$153:$DG$274,MATCH($A1002,'Hoja de Trabajo para listado'!$DE$153:$DE$1048576,0),MATCH((CUADRO!Q$5&amp;$E1002),'Hoja de Trabajo para listado'!$DE$151:$DG$151,0)),0)+IFERROR(INDEX('Hoja de Trabajo para listado'!$CD$155:$DC$1048576,MATCH($A1002,'Hoja de Trabajo para listado'!$CD$155:$CD$1048576,0),MATCH((CUADRO!Q$5&amp;$E1002),'Hoja de Trabajo para listado'!$CD$151:$DC$151,0)),0)</f>
        <v>0</v>
      </c>
      <c r="R1002" s="243">
        <f t="shared" ca="1" si="33"/>
        <v>0</v>
      </c>
      <c r="S1002" s="249"/>
      <c r="T1002" s="268">
        <f ca="1">+T1003</f>
        <v>0</v>
      </c>
      <c r="U1002" s="242">
        <f t="shared" si="34"/>
        <v>1</v>
      </c>
      <c r="V1002" s="333" t="str">
        <f>+VLOOKUP(A1002,bd_lista!$A$3:$E$590,5,FALSE)</f>
        <v>Gobiernos Autonomos Municipales</v>
      </c>
      <c r="W1002" s="391" t="str">
        <f>+V1002</f>
        <v>Gobiernos Autonomos Municipales</v>
      </c>
      <c r="X1002" s="242">
        <f>+VLOOKUP(A1002,[4]Sheet1!$A$13:$D$744,4,FALSE)</f>
        <v>0</v>
      </c>
      <c r="Y1002" s="242" t="e">
        <f>+VLOOKUP(X1002,bd_lista!$A$3:$C$590,3,FALSE)</f>
        <v>#N/A</v>
      </c>
      <c r="Z1002" s="294">
        <f>+X1002</f>
        <v>0</v>
      </c>
      <c r="AA1002" s="295" t="e">
        <f>+Y1002</f>
        <v>#N/A</v>
      </c>
    </row>
    <row r="1003" spans="1:27" customFormat="1" ht="15" hidden="1" customHeight="1">
      <c r="A1003" s="32">
        <v>1735</v>
      </c>
      <c r="B1003" s="388"/>
      <c r="C1003" s="247" t="str">
        <f>+VLOOKUP(A1003,bd_lista!$A$3:$C$590,3,FALSE)</f>
        <v>Gobierno Autónomo Municipal de General Agustín Saavedra</v>
      </c>
      <c r="D1003" s="390"/>
      <c r="E1003" s="244" t="s">
        <v>1305</v>
      </c>
      <c r="F1003" s="245">
        <f ca="1">+IFERROR(INDEX('Hoja de Trabajo para listado'!$A$155:$Z$1048576,MATCH($A1003,'Hoja de Trabajo para listado'!$A$155:$A$1048576,0),MATCH((CUADRO!F$5&amp;$E1003),'Hoja de Trabajo para listado'!$A$151:$Z$151,0)),0)+IFERROR(INDEX('Hoja de Trabajo para listado'!$AB$155:$BA$1048576,MATCH($A1003,'Hoja de Trabajo para listado'!$AB$155:$AB$1048576,0),MATCH((CUADRO!F$5&amp;$E1003),'Hoja de Trabajo para listado'!$AB$151:$BA$151,0)),0)+IFERROR(INDEX('Hoja de Trabajo para listado'!$BC$155:$CB$1048576,MATCH($A1003,'Hoja de Trabajo para listado'!$BC$155:$BC$1048576,0),MATCH((CUADRO!F$5&amp;$E1003),'Hoja de Trabajo para listado'!$BC$151:$CB$151,0)),0)+IFERROR(INDEX('Hoja de Trabajo para listado'!$DE$153:$DG$274,MATCH($A1003,'Hoja de Trabajo para listado'!$DE$153:$DE$1048576,0),MATCH((CUADRO!F$5&amp;$E1003),'Hoja de Trabajo para listado'!$DE$151:$DG$151,0)),0)+IFERROR(INDEX('Hoja de Trabajo para listado'!$CD$155:$DC$1048576,MATCH($A1003,'Hoja de Trabajo para listado'!$CD$155:$CD$1048576,0),MATCH((CUADRO!F$5&amp;$E1003),'Hoja de Trabajo para listado'!$CD$151:$DC$151,0)),0)</f>
        <v>0</v>
      </c>
      <c r="G1003" s="245">
        <f ca="1">+IFERROR(INDEX('Hoja de Trabajo para listado'!$A$155:$Z$1048576,MATCH($A1003,'Hoja de Trabajo para listado'!$A$155:$A$1048576,0),MATCH((CUADRO!G$5&amp;$E1003),'Hoja de Trabajo para listado'!$A$151:$Z$151,0)),0)+IFERROR(INDEX('Hoja de Trabajo para listado'!$AB$155:$BA$1048576,MATCH($A1003,'Hoja de Trabajo para listado'!$AB$155:$AB$1048576,0),MATCH((CUADRO!G$5&amp;$E1003),'Hoja de Trabajo para listado'!$AB$151:$BA$151,0)),0)+IFERROR(INDEX('Hoja de Trabajo para listado'!$BC$155:$CB$1048576,MATCH($A1003,'Hoja de Trabajo para listado'!$BC$155:$BC$1048576,0),MATCH((CUADRO!G$5&amp;$E1003),'Hoja de Trabajo para listado'!$BC$151:$CB$151,0)),0)+IFERROR(INDEX('Hoja de Trabajo para listado'!$DE$153:$DG$274,MATCH($A1003,'Hoja de Trabajo para listado'!$DE$153:$DE$1048576,0),MATCH((CUADRO!G$5&amp;$E1003),'Hoja de Trabajo para listado'!$DE$151:$DG$151,0)),0)+IFERROR(INDEX('Hoja de Trabajo para listado'!$CD$155:$DC$1048576,MATCH($A1003,'Hoja de Trabajo para listado'!$CD$155:$CD$1048576,0),MATCH((CUADRO!G$5&amp;$E1003),'Hoja de Trabajo para listado'!$CD$151:$DC$151,0)),0)</f>
        <v>0</v>
      </c>
      <c r="H1003" s="245">
        <f ca="1">+IFERROR(INDEX('Hoja de Trabajo para listado'!$A$155:$Z$1048576,MATCH($A1003,'Hoja de Trabajo para listado'!$A$155:$A$1048576,0),MATCH((CUADRO!H$5&amp;$E1003),'Hoja de Trabajo para listado'!$A$151:$Z$151,0)),0)+IFERROR(INDEX('Hoja de Trabajo para listado'!$AB$155:$BA$1048576,MATCH($A1003,'Hoja de Trabajo para listado'!$AB$155:$AB$1048576,0),MATCH((CUADRO!H$5&amp;$E1003),'Hoja de Trabajo para listado'!$AB$151:$BA$151,0)),0)+IFERROR(INDEX('Hoja de Trabajo para listado'!$BC$155:$CB$1048576,MATCH($A1003,'Hoja de Trabajo para listado'!$BC$155:$BC$1048576,0),MATCH((CUADRO!H$5&amp;$E1003),'Hoja de Trabajo para listado'!$BC$151:$CB$151,0)),0)+IFERROR(INDEX('Hoja de Trabajo para listado'!$DE$153:$DG$274,MATCH($A1003,'Hoja de Trabajo para listado'!$DE$153:$DE$1048576,0),MATCH((CUADRO!H$5&amp;$E1003),'Hoja de Trabajo para listado'!$DE$151:$DG$151,0)),0)+IFERROR(INDEX('Hoja de Trabajo para listado'!$CD$155:$DC$1048576,MATCH($A1003,'Hoja de Trabajo para listado'!$CD$155:$CD$1048576,0),MATCH((CUADRO!H$5&amp;$E1003),'Hoja de Trabajo para listado'!$CD$151:$DC$151,0)),0)</f>
        <v>0</v>
      </c>
      <c r="I1003" s="245">
        <f ca="1">+IFERROR(INDEX('Hoja de Trabajo para listado'!$A$155:$Z$1048576,MATCH($A1003,'Hoja de Trabajo para listado'!$A$155:$A$1048576,0),MATCH((CUADRO!I$5&amp;$E1003),'Hoja de Trabajo para listado'!$A$151:$Z$151,0)),0)+IFERROR(INDEX('Hoja de Trabajo para listado'!$AB$155:$BA$1048576,MATCH($A1003,'Hoja de Trabajo para listado'!$AB$155:$AB$1048576,0),MATCH((CUADRO!I$5&amp;$E1003),'Hoja de Trabajo para listado'!$AB$151:$BA$151,0)),0)+IFERROR(INDEX('Hoja de Trabajo para listado'!$BC$155:$CB$1048576,MATCH($A1003,'Hoja de Trabajo para listado'!$BC$155:$BC$1048576,0),MATCH((CUADRO!I$5&amp;$E1003),'Hoja de Trabajo para listado'!$BC$151:$CB$151,0)),0)+IFERROR(INDEX('Hoja de Trabajo para listado'!$DE$153:$DG$274,MATCH($A1003,'Hoja de Trabajo para listado'!$DE$153:$DE$1048576,0),MATCH((CUADRO!I$5&amp;$E1003),'Hoja de Trabajo para listado'!$DE$151:$DG$151,0)),0)+IFERROR(INDEX('Hoja de Trabajo para listado'!$CD$155:$DC$1048576,MATCH($A1003,'Hoja de Trabajo para listado'!$CD$155:$CD$1048576,0),MATCH((CUADRO!I$5&amp;$E1003),'Hoja de Trabajo para listado'!$CD$151:$DC$151,0)),0)</f>
        <v>0</v>
      </c>
      <c r="J1003" s="245">
        <f ca="1">+IFERROR(INDEX('Hoja de Trabajo para listado'!$A$155:$Z$1048576,MATCH($A1003,'Hoja de Trabajo para listado'!$A$155:$A$1048576,0),MATCH((CUADRO!J$5&amp;$E1003),'Hoja de Trabajo para listado'!$A$151:$Z$151,0)),0)+IFERROR(INDEX('Hoja de Trabajo para listado'!$AB$155:$BA$1048576,MATCH($A1003,'Hoja de Trabajo para listado'!$AB$155:$AB$1048576,0),MATCH((CUADRO!J$5&amp;$E1003),'Hoja de Trabajo para listado'!$AB$151:$BA$151,0)),0)+IFERROR(INDEX('Hoja de Trabajo para listado'!$BC$155:$CB$1048576,MATCH($A1003,'Hoja de Trabajo para listado'!$BC$155:$BC$1048576,0),MATCH((CUADRO!J$5&amp;$E1003),'Hoja de Trabajo para listado'!$BC$151:$CB$151,0)),0)+IFERROR(INDEX('Hoja de Trabajo para listado'!$DE$153:$DG$274,MATCH($A1003,'Hoja de Trabajo para listado'!$DE$153:$DE$1048576,0),MATCH((CUADRO!J$5&amp;$E1003),'Hoja de Trabajo para listado'!$DE$151:$DG$151,0)),0)+IFERROR(INDEX('Hoja de Trabajo para listado'!$CD$155:$DC$1048576,MATCH($A1003,'Hoja de Trabajo para listado'!$CD$155:$CD$1048576,0),MATCH((CUADRO!J$5&amp;$E1003),'Hoja de Trabajo para listado'!$CD$151:$DC$151,0)),0)</f>
        <v>0</v>
      </c>
      <c r="K1003" s="245">
        <f ca="1">+IFERROR(INDEX('Hoja de Trabajo para listado'!$A$155:$Z$1048576,MATCH($A1003,'Hoja de Trabajo para listado'!$A$155:$A$1048576,0),MATCH((CUADRO!K$5&amp;$E1003),'Hoja de Trabajo para listado'!$A$151:$Z$151,0)),0)+IFERROR(INDEX('Hoja de Trabajo para listado'!$AB$155:$BA$1048576,MATCH($A1003,'Hoja de Trabajo para listado'!$AB$155:$AB$1048576,0),MATCH((CUADRO!K$5&amp;$E1003),'Hoja de Trabajo para listado'!$AB$151:$BA$151,0)),0)+IFERROR(INDEX('Hoja de Trabajo para listado'!$BC$155:$CB$1048576,MATCH($A1003,'Hoja de Trabajo para listado'!$BC$155:$BC$1048576,0),MATCH((CUADRO!K$5&amp;$E1003),'Hoja de Trabajo para listado'!$BC$151:$CB$151,0)),0)+IFERROR(INDEX('Hoja de Trabajo para listado'!$DE$153:$DG$274,MATCH($A1003,'Hoja de Trabajo para listado'!$DE$153:$DE$1048576,0),MATCH((CUADRO!K$5&amp;$E1003),'Hoja de Trabajo para listado'!$DE$151:$DG$151,0)),0)+IFERROR(INDEX('Hoja de Trabajo para listado'!$CD$155:$DC$1048576,MATCH($A1003,'Hoja de Trabajo para listado'!$CD$155:$CD$1048576,0),MATCH((CUADRO!K$5&amp;$E1003),'Hoja de Trabajo para listado'!$CD$151:$DC$151,0)),0)</f>
        <v>0</v>
      </c>
      <c r="L1003" s="245">
        <f ca="1">+IFERROR(INDEX('Hoja de Trabajo para listado'!$A$155:$Z$1048576,MATCH($A1003,'Hoja de Trabajo para listado'!$A$155:$A$1048576,0),MATCH((CUADRO!L$5&amp;$E1003),'Hoja de Trabajo para listado'!$A$151:$Z$151,0)),0)+IFERROR(INDEX('Hoja de Trabajo para listado'!$AB$155:$BA$1048576,MATCH($A1003,'Hoja de Trabajo para listado'!$AB$155:$AB$1048576,0),MATCH((CUADRO!L$5&amp;$E1003),'Hoja de Trabajo para listado'!$AB$151:$BA$151,0)),0)+IFERROR(INDEX('Hoja de Trabajo para listado'!$BC$155:$CB$1048576,MATCH($A1003,'Hoja de Trabajo para listado'!$BC$155:$BC$1048576,0),MATCH((CUADRO!L$5&amp;$E1003),'Hoja de Trabajo para listado'!$BC$151:$CB$151,0)),0)+IFERROR(INDEX('Hoja de Trabajo para listado'!$DE$153:$DG$274,MATCH($A1003,'Hoja de Trabajo para listado'!$DE$153:$DE$1048576,0),MATCH((CUADRO!L$5&amp;$E1003),'Hoja de Trabajo para listado'!$DE$151:$DG$151,0)),0)+IFERROR(INDEX('Hoja de Trabajo para listado'!$CD$155:$DC$1048576,MATCH($A1003,'Hoja de Trabajo para listado'!$CD$155:$CD$1048576,0),MATCH((CUADRO!L$5&amp;$E1003),'Hoja de Trabajo para listado'!$CD$151:$DC$151,0)),0)</f>
        <v>0</v>
      </c>
      <c r="M1003" s="245">
        <f ca="1">+IFERROR(INDEX('Hoja de Trabajo para listado'!$A$155:$Z$1048576,MATCH($A1003,'Hoja de Trabajo para listado'!$A$155:$A$1048576,0),MATCH((CUADRO!M$5&amp;$E1003),'Hoja de Trabajo para listado'!$A$151:$Z$151,0)),0)+IFERROR(INDEX('Hoja de Trabajo para listado'!$AB$155:$BA$1048576,MATCH($A1003,'Hoja de Trabajo para listado'!$AB$155:$AB$1048576,0),MATCH((CUADRO!M$5&amp;$E1003),'Hoja de Trabajo para listado'!$AB$151:$BA$151,0)),0)+IFERROR(INDEX('Hoja de Trabajo para listado'!$BC$155:$CB$1048576,MATCH($A1003,'Hoja de Trabajo para listado'!$BC$155:$BC$1048576,0),MATCH((CUADRO!M$5&amp;$E1003),'Hoja de Trabajo para listado'!$BC$151:$CB$151,0)),0)+IFERROR(INDEX('Hoja de Trabajo para listado'!$DE$153:$DG$274,MATCH($A1003,'Hoja de Trabajo para listado'!$DE$153:$DE$1048576,0),MATCH((CUADRO!M$5&amp;$E1003),'Hoja de Trabajo para listado'!$DE$151:$DG$151,0)),0)+IFERROR(INDEX('Hoja de Trabajo para listado'!$CD$155:$DC$1048576,MATCH($A1003,'Hoja de Trabajo para listado'!$CD$155:$CD$1048576,0),MATCH((CUADRO!M$5&amp;$E1003),'Hoja de Trabajo para listado'!$CD$151:$DC$151,0)),0)</f>
        <v>0</v>
      </c>
      <c r="N1003" s="245">
        <f ca="1">+IFERROR(INDEX('Hoja de Trabajo para listado'!$A$155:$Z$1048576,MATCH($A1003,'Hoja de Trabajo para listado'!$A$155:$A$1048576,0),MATCH((CUADRO!N$5&amp;$E1003),'Hoja de Trabajo para listado'!$A$151:$Z$151,0)),0)+IFERROR(INDEX('Hoja de Trabajo para listado'!$AB$155:$BA$1048576,MATCH($A1003,'Hoja de Trabajo para listado'!$AB$155:$AB$1048576,0),MATCH((CUADRO!N$5&amp;$E1003),'Hoja de Trabajo para listado'!$AB$151:$BA$151,0)),0)+IFERROR(INDEX('Hoja de Trabajo para listado'!$BC$155:$CB$1048576,MATCH($A1003,'Hoja de Trabajo para listado'!$BC$155:$BC$1048576,0),MATCH((CUADRO!N$5&amp;$E1003),'Hoja de Trabajo para listado'!$BC$151:$CB$151,0)),0)+IFERROR(INDEX('Hoja de Trabajo para listado'!$DE$153:$DG$274,MATCH($A1003,'Hoja de Trabajo para listado'!$DE$153:$DE$1048576,0),MATCH((CUADRO!N$5&amp;$E1003),'Hoja de Trabajo para listado'!$DE$151:$DG$151,0)),0)+IFERROR(INDEX('Hoja de Trabajo para listado'!$CD$155:$DC$1048576,MATCH($A1003,'Hoja de Trabajo para listado'!$CD$155:$CD$1048576,0),MATCH((CUADRO!N$5&amp;$E1003),'Hoja de Trabajo para listado'!$CD$151:$DC$151,0)),0)</f>
        <v>0</v>
      </c>
      <c r="O1003" s="245">
        <f ca="1">+IFERROR(INDEX('Hoja de Trabajo para listado'!$A$155:$Z$1048576,MATCH($A1003,'Hoja de Trabajo para listado'!$A$155:$A$1048576,0),MATCH((CUADRO!O$5&amp;$E1003),'Hoja de Trabajo para listado'!$A$151:$Z$151,0)),0)+IFERROR(INDEX('Hoja de Trabajo para listado'!$AB$155:$BA$1048576,MATCH($A1003,'Hoja de Trabajo para listado'!$AB$155:$AB$1048576,0),MATCH((CUADRO!O$5&amp;$E1003),'Hoja de Trabajo para listado'!$AB$151:$BA$151,0)),0)+IFERROR(INDEX('Hoja de Trabajo para listado'!$BC$155:$CB$1048576,MATCH($A1003,'Hoja de Trabajo para listado'!$BC$155:$BC$1048576,0),MATCH((CUADRO!O$5&amp;$E1003),'Hoja de Trabajo para listado'!$BC$151:$CB$151,0)),0)+IFERROR(INDEX('Hoja de Trabajo para listado'!$DE$153:$DG$274,MATCH($A1003,'Hoja de Trabajo para listado'!$DE$153:$DE$1048576,0),MATCH((CUADRO!O$5&amp;$E1003),'Hoja de Trabajo para listado'!$DE$151:$DG$151,0)),0)+IFERROR(INDEX('Hoja de Trabajo para listado'!$CD$155:$DC$1048576,MATCH($A1003,'Hoja de Trabajo para listado'!$CD$155:$CD$1048576,0),MATCH((CUADRO!O$5&amp;$E1003),'Hoja de Trabajo para listado'!$CD$151:$DC$151,0)),0)</f>
        <v>0</v>
      </c>
      <c r="P1003" s="245">
        <f ca="1">+IFERROR(INDEX('Hoja de Trabajo para listado'!$A$155:$Z$1048576,MATCH($A1003,'Hoja de Trabajo para listado'!$A$155:$A$1048576,0),MATCH((CUADRO!P$5&amp;$E1003),'Hoja de Trabajo para listado'!$A$151:$Z$151,0)),0)+IFERROR(INDEX('Hoja de Trabajo para listado'!$AB$155:$BA$1048576,MATCH($A1003,'Hoja de Trabajo para listado'!$AB$155:$AB$1048576,0),MATCH((CUADRO!P$5&amp;$E1003),'Hoja de Trabajo para listado'!$AB$151:$BA$151,0)),0)+IFERROR(INDEX('Hoja de Trabajo para listado'!$BC$155:$CB$1048576,MATCH($A1003,'Hoja de Trabajo para listado'!$BC$155:$BC$1048576,0),MATCH((CUADRO!P$5&amp;$E1003),'Hoja de Trabajo para listado'!$BC$151:$CB$151,0)),0)+IFERROR(INDEX('Hoja de Trabajo para listado'!$DE$153:$DG$274,MATCH($A1003,'Hoja de Trabajo para listado'!$DE$153:$DE$1048576,0),MATCH((CUADRO!P$5&amp;$E1003),'Hoja de Trabajo para listado'!$DE$151:$DG$151,0)),0)+IFERROR(INDEX('Hoja de Trabajo para listado'!$CD$155:$DC$1048576,MATCH($A1003,'Hoja de Trabajo para listado'!$CD$155:$CD$1048576,0),MATCH((CUADRO!P$5&amp;$E1003),'Hoja de Trabajo para listado'!$CD$151:$DC$151,0)),0)</f>
        <v>0</v>
      </c>
      <c r="Q1003" s="245">
        <f ca="1">+IFERROR(INDEX('Hoja de Trabajo para listado'!$A$155:$Z$1048576,MATCH($A1003,'Hoja de Trabajo para listado'!$A$155:$A$1048576,0),MATCH((CUADRO!Q$5&amp;$E1003),'Hoja de Trabajo para listado'!$A$151:$Z$151,0)),0)+IFERROR(INDEX('Hoja de Trabajo para listado'!$AB$155:$BA$1048576,MATCH($A1003,'Hoja de Trabajo para listado'!$AB$155:$AB$1048576,0),MATCH((CUADRO!Q$5&amp;$E1003),'Hoja de Trabajo para listado'!$AB$151:$BA$151,0)),0)+IFERROR(INDEX('Hoja de Trabajo para listado'!$BC$155:$CB$1048576,MATCH($A1003,'Hoja de Trabajo para listado'!$BC$155:$BC$1048576,0),MATCH((CUADRO!Q$5&amp;$E1003),'Hoja de Trabajo para listado'!$BC$151:$CB$151,0)),0)+IFERROR(INDEX('Hoja de Trabajo para listado'!$DE$153:$DG$274,MATCH($A1003,'Hoja de Trabajo para listado'!$DE$153:$DE$1048576,0),MATCH((CUADRO!Q$5&amp;$E1003),'Hoja de Trabajo para listado'!$DE$151:$DG$151,0)),0)+IFERROR(INDEX('Hoja de Trabajo para listado'!$CD$155:$DC$1048576,MATCH($A1003,'Hoja de Trabajo para listado'!$CD$155:$CD$1048576,0),MATCH((CUADRO!Q$5&amp;$E1003),'Hoja de Trabajo para listado'!$CD$151:$DC$151,0)),0)</f>
        <v>0</v>
      </c>
      <c r="R1003" s="245">
        <f t="shared" ca="1" si="33"/>
        <v>0</v>
      </c>
      <c r="S1003" s="259">
        <f ca="1">+R1002+R1003</f>
        <v>0</v>
      </c>
      <c r="T1003" s="245">
        <f ca="1">+S1003</f>
        <v>0</v>
      </c>
      <c r="U1003" s="244">
        <f t="shared" si="34"/>
        <v>2</v>
      </c>
      <c r="V1003" s="333" t="str">
        <f>+VLOOKUP(A1003,bd_lista!$A$3:$E$590,5,FALSE)</f>
        <v>Gobiernos Autonomos Municipales</v>
      </c>
      <c r="W1003" s="392"/>
      <c r="X1003" s="242">
        <f>+VLOOKUP(A1003,[4]Sheet1!$A$13:$D$744,4,FALSE)</f>
        <v>0</v>
      </c>
      <c r="Y1003" s="242" t="e">
        <f>+VLOOKUP(X1003,bd_lista!$A$3:$C$590,3,FALSE)</f>
        <v>#N/A</v>
      </c>
      <c r="Z1003" s="292"/>
      <c r="AA1003" s="293"/>
    </row>
    <row r="1004" spans="1:27" customFormat="1" ht="15" hidden="1" customHeight="1">
      <c r="A1004" s="32">
        <v>1736</v>
      </c>
      <c r="B1004" s="387">
        <f>+A1004</f>
        <v>1736</v>
      </c>
      <c r="C1004" s="247" t="str">
        <f>+VLOOKUP(A1004,bd_lista!$A$3:$C$590,3,FALSE)</f>
        <v>Gobierno Autónomo Municipal de Mineros</v>
      </c>
      <c r="D1004" s="389" t="str">
        <f>+C1004</f>
        <v>Gobierno Autónomo Municipal de Mineros</v>
      </c>
      <c r="E1004" s="242" t="s">
        <v>1304</v>
      </c>
      <c r="F1004" s="243">
        <f ca="1">+IFERROR(INDEX('Hoja de Trabajo para listado'!$A$155:$Z$1048576,MATCH($A1004,'Hoja de Trabajo para listado'!$A$155:$A$1048576,0),MATCH((CUADRO!F$5&amp;$E1004),'Hoja de Trabajo para listado'!$A$151:$Z$151,0)),0)+IFERROR(INDEX('Hoja de Trabajo para listado'!$AB$155:$BA$1048576,MATCH($A1004,'Hoja de Trabajo para listado'!$AB$155:$AB$1048576,0),MATCH((CUADRO!F$5&amp;$E1004),'Hoja de Trabajo para listado'!$AB$151:$BA$151,0)),0)+IFERROR(INDEX('Hoja de Trabajo para listado'!$BC$155:$CB$1048576,MATCH($A1004,'Hoja de Trabajo para listado'!$BC$155:$BC$1048576,0),MATCH((CUADRO!F$5&amp;$E1004),'Hoja de Trabajo para listado'!$BC$151:$CB$151,0)),0)+IFERROR(INDEX('Hoja de Trabajo para listado'!$DE$153:$DG$274,MATCH($A1004,'Hoja de Trabajo para listado'!$DE$153:$DE$1048576,0),MATCH((CUADRO!F$5&amp;$E1004),'Hoja de Trabajo para listado'!$DE$151:$DG$151,0)),0)+IFERROR(INDEX('Hoja de Trabajo para listado'!$CD$155:$DC$1048576,MATCH($A1004,'Hoja de Trabajo para listado'!$CD$155:$CD$1048576,0),MATCH((CUADRO!F$5&amp;$E1004),'Hoja de Trabajo para listado'!$CD$151:$DC$151,0)),0)</f>
        <v>0</v>
      </c>
      <c r="G1004" s="243">
        <f ca="1">+IFERROR(INDEX('Hoja de Trabajo para listado'!$A$155:$Z$1048576,MATCH($A1004,'Hoja de Trabajo para listado'!$A$155:$A$1048576,0),MATCH((CUADRO!G$5&amp;$E1004),'Hoja de Trabajo para listado'!$A$151:$Z$151,0)),0)+IFERROR(INDEX('Hoja de Trabajo para listado'!$AB$155:$BA$1048576,MATCH($A1004,'Hoja de Trabajo para listado'!$AB$155:$AB$1048576,0),MATCH((CUADRO!G$5&amp;$E1004),'Hoja de Trabajo para listado'!$AB$151:$BA$151,0)),0)+IFERROR(INDEX('Hoja de Trabajo para listado'!$BC$155:$CB$1048576,MATCH($A1004,'Hoja de Trabajo para listado'!$BC$155:$BC$1048576,0),MATCH((CUADRO!G$5&amp;$E1004),'Hoja de Trabajo para listado'!$BC$151:$CB$151,0)),0)+IFERROR(INDEX('Hoja de Trabajo para listado'!$DE$153:$DG$274,MATCH($A1004,'Hoja de Trabajo para listado'!$DE$153:$DE$1048576,0),MATCH((CUADRO!G$5&amp;$E1004),'Hoja de Trabajo para listado'!$DE$151:$DG$151,0)),0)+IFERROR(INDEX('Hoja de Trabajo para listado'!$CD$155:$DC$1048576,MATCH($A1004,'Hoja de Trabajo para listado'!$CD$155:$CD$1048576,0),MATCH((CUADRO!G$5&amp;$E1004),'Hoja de Trabajo para listado'!$CD$151:$DC$151,0)),0)</f>
        <v>0</v>
      </c>
      <c r="H1004" s="243">
        <f ca="1">+IFERROR(INDEX('Hoja de Trabajo para listado'!$A$155:$Z$1048576,MATCH($A1004,'Hoja de Trabajo para listado'!$A$155:$A$1048576,0),MATCH((CUADRO!H$5&amp;$E1004),'Hoja de Trabajo para listado'!$A$151:$Z$151,0)),0)+IFERROR(INDEX('Hoja de Trabajo para listado'!$AB$155:$BA$1048576,MATCH($A1004,'Hoja de Trabajo para listado'!$AB$155:$AB$1048576,0),MATCH((CUADRO!H$5&amp;$E1004),'Hoja de Trabajo para listado'!$AB$151:$BA$151,0)),0)+IFERROR(INDEX('Hoja de Trabajo para listado'!$BC$155:$CB$1048576,MATCH($A1004,'Hoja de Trabajo para listado'!$BC$155:$BC$1048576,0),MATCH((CUADRO!H$5&amp;$E1004),'Hoja de Trabajo para listado'!$BC$151:$CB$151,0)),0)+IFERROR(INDEX('Hoja de Trabajo para listado'!$DE$153:$DG$274,MATCH($A1004,'Hoja de Trabajo para listado'!$DE$153:$DE$1048576,0),MATCH((CUADRO!H$5&amp;$E1004),'Hoja de Trabajo para listado'!$DE$151:$DG$151,0)),0)+IFERROR(INDEX('Hoja de Trabajo para listado'!$CD$155:$DC$1048576,MATCH($A1004,'Hoja de Trabajo para listado'!$CD$155:$CD$1048576,0),MATCH((CUADRO!H$5&amp;$E1004),'Hoja de Trabajo para listado'!$CD$151:$DC$151,0)),0)</f>
        <v>0</v>
      </c>
      <c r="I1004" s="243">
        <f ca="1">+IFERROR(INDEX('Hoja de Trabajo para listado'!$A$155:$Z$1048576,MATCH($A1004,'Hoja de Trabajo para listado'!$A$155:$A$1048576,0),MATCH((CUADRO!I$5&amp;$E1004),'Hoja de Trabajo para listado'!$A$151:$Z$151,0)),0)+IFERROR(INDEX('Hoja de Trabajo para listado'!$AB$155:$BA$1048576,MATCH($A1004,'Hoja de Trabajo para listado'!$AB$155:$AB$1048576,0),MATCH((CUADRO!I$5&amp;$E1004),'Hoja de Trabajo para listado'!$AB$151:$BA$151,0)),0)+IFERROR(INDEX('Hoja de Trabajo para listado'!$BC$155:$CB$1048576,MATCH($A1004,'Hoja de Trabajo para listado'!$BC$155:$BC$1048576,0),MATCH((CUADRO!I$5&amp;$E1004),'Hoja de Trabajo para listado'!$BC$151:$CB$151,0)),0)+IFERROR(INDEX('Hoja de Trabajo para listado'!$DE$153:$DG$274,MATCH($A1004,'Hoja de Trabajo para listado'!$DE$153:$DE$1048576,0),MATCH((CUADRO!I$5&amp;$E1004),'Hoja de Trabajo para listado'!$DE$151:$DG$151,0)),0)+IFERROR(INDEX('Hoja de Trabajo para listado'!$CD$155:$DC$1048576,MATCH($A1004,'Hoja de Trabajo para listado'!$CD$155:$CD$1048576,0),MATCH((CUADRO!I$5&amp;$E1004),'Hoja de Trabajo para listado'!$CD$151:$DC$151,0)),0)</f>
        <v>0</v>
      </c>
      <c r="J1004" s="243">
        <f ca="1">+IFERROR(INDEX('Hoja de Trabajo para listado'!$A$155:$Z$1048576,MATCH($A1004,'Hoja de Trabajo para listado'!$A$155:$A$1048576,0),MATCH((CUADRO!J$5&amp;$E1004),'Hoja de Trabajo para listado'!$A$151:$Z$151,0)),0)+IFERROR(INDEX('Hoja de Trabajo para listado'!$AB$155:$BA$1048576,MATCH($A1004,'Hoja de Trabajo para listado'!$AB$155:$AB$1048576,0),MATCH((CUADRO!J$5&amp;$E1004),'Hoja de Trabajo para listado'!$AB$151:$BA$151,0)),0)+IFERROR(INDEX('Hoja de Trabajo para listado'!$BC$155:$CB$1048576,MATCH($A1004,'Hoja de Trabajo para listado'!$BC$155:$BC$1048576,0),MATCH((CUADRO!J$5&amp;$E1004),'Hoja de Trabajo para listado'!$BC$151:$CB$151,0)),0)+IFERROR(INDEX('Hoja de Trabajo para listado'!$DE$153:$DG$274,MATCH($A1004,'Hoja de Trabajo para listado'!$DE$153:$DE$1048576,0),MATCH((CUADRO!J$5&amp;$E1004),'Hoja de Trabajo para listado'!$DE$151:$DG$151,0)),0)+IFERROR(INDEX('Hoja de Trabajo para listado'!$CD$155:$DC$1048576,MATCH($A1004,'Hoja de Trabajo para listado'!$CD$155:$CD$1048576,0),MATCH((CUADRO!J$5&amp;$E1004),'Hoja de Trabajo para listado'!$CD$151:$DC$151,0)),0)</f>
        <v>0</v>
      </c>
      <c r="K1004" s="243">
        <f ca="1">+IFERROR(INDEX('Hoja de Trabajo para listado'!$A$155:$Z$1048576,MATCH($A1004,'Hoja de Trabajo para listado'!$A$155:$A$1048576,0),MATCH((CUADRO!K$5&amp;$E1004),'Hoja de Trabajo para listado'!$A$151:$Z$151,0)),0)+IFERROR(INDEX('Hoja de Trabajo para listado'!$AB$155:$BA$1048576,MATCH($A1004,'Hoja de Trabajo para listado'!$AB$155:$AB$1048576,0),MATCH((CUADRO!K$5&amp;$E1004),'Hoja de Trabajo para listado'!$AB$151:$BA$151,0)),0)+IFERROR(INDEX('Hoja de Trabajo para listado'!$BC$155:$CB$1048576,MATCH($A1004,'Hoja de Trabajo para listado'!$BC$155:$BC$1048576,0),MATCH((CUADRO!K$5&amp;$E1004),'Hoja de Trabajo para listado'!$BC$151:$CB$151,0)),0)+IFERROR(INDEX('Hoja de Trabajo para listado'!$DE$153:$DG$274,MATCH($A1004,'Hoja de Trabajo para listado'!$DE$153:$DE$1048576,0),MATCH((CUADRO!K$5&amp;$E1004),'Hoja de Trabajo para listado'!$DE$151:$DG$151,0)),0)+IFERROR(INDEX('Hoja de Trabajo para listado'!$CD$155:$DC$1048576,MATCH($A1004,'Hoja de Trabajo para listado'!$CD$155:$CD$1048576,0),MATCH((CUADRO!K$5&amp;$E1004),'Hoja de Trabajo para listado'!$CD$151:$DC$151,0)),0)</f>
        <v>0</v>
      </c>
      <c r="L1004" s="243">
        <f ca="1">+IFERROR(INDEX('Hoja de Trabajo para listado'!$A$155:$Z$1048576,MATCH($A1004,'Hoja de Trabajo para listado'!$A$155:$A$1048576,0),MATCH((CUADRO!L$5&amp;$E1004),'Hoja de Trabajo para listado'!$A$151:$Z$151,0)),0)+IFERROR(INDEX('Hoja de Trabajo para listado'!$AB$155:$BA$1048576,MATCH($A1004,'Hoja de Trabajo para listado'!$AB$155:$AB$1048576,0),MATCH((CUADRO!L$5&amp;$E1004),'Hoja de Trabajo para listado'!$AB$151:$BA$151,0)),0)+IFERROR(INDEX('Hoja de Trabajo para listado'!$BC$155:$CB$1048576,MATCH($A1004,'Hoja de Trabajo para listado'!$BC$155:$BC$1048576,0),MATCH((CUADRO!L$5&amp;$E1004),'Hoja de Trabajo para listado'!$BC$151:$CB$151,0)),0)+IFERROR(INDEX('Hoja de Trabajo para listado'!$DE$153:$DG$274,MATCH($A1004,'Hoja de Trabajo para listado'!$DE$153:$DE$1048576,0),MATCH((CUADRO!L$5&amp;$E1004),'Hoja de Trabajo para listado'!$DE$151:$DG$151,0)),0)+IFERROR(INDEX('Hoja de Trabajo para listado'!$CD$155:$DC$1048576,MATCH($A1004,'Hoja de Trabajo para listado'!$CD$155:$CD$1048576,0),MATCH((CUADRO!L$5&amp;$E1004),'Hoja de Trabajo para listado'!$CD$151:$DC$151,0)),0)</f>
        <v>0</v>
      </c>
      <c r="M1004" s="243">
        <f ca="1">+IFERROR(INDEX('Hoja de Trabajo para listado'!$A$155:$Z$1048576,MATCH($A1004,'Hoja de Trabajo para listado'!$A$155:$A$1048576,0),MATCH((CUADRO!M$5&amp;$E1004),'Hoja de Trabajo para listado'!$A$151:$Z$151,0)),0)+IFERROR(INDEX('Hoja de Trabajo para listado'!$AB$155:$BA$1048576,MATCH($A1004,'Hoja de Trabajo para listado'!$AB$155:$AB$1048576,0),MATCH((CUADRO!M$5&amp;$E1004),'Hoja de Trabajo para listado'!$AB$151:$BA$151,0)),0)+IFERROR(INDEX('Hoja de Trabajo para listado'!$BC$155:$CB$1048576,MATCH($A1004,'Hoja de Trabajo para listado'!$BC$155:$BC$1048576,0),MATCH((CUADRO!M$5&amp;$E1004),'Hoja de Trabajo para listado'!$BC$151:$CB$151,0)),0)+IFERROR(INDEX('Hoja de Trabajo para listado'!$DE$153:$DG$274,MATCH($A1004,'Hoja de Trabajo para listado'!$DE$153:$DE$1048576,0),MATCH((CUADRO!M$5&amp;$E1004),'Hoja de Trabajo para listado'!$DE$151:$DG$151,0)),0)+IFERROR(INDEX('Hoja de Trabajo para listado'!$CD$155:$DC$1048576,MATCH($A1004,'Hoja de Trabajo para listado'!$CD$155:$CD$1048576,0),MATCH((CUADRO!M$5&amp;$E1004),'Hoja de Trabajo para listado'!$CD$151:$DC$151,0)),0)</f>
        <v>0</v>
      </c>
      <c r="N1004" s="243">
        <f ca="1">+IFERROR(INDEX('Hoja de Trabajo para listado'!$A$155:$Z$1048576,MATCH($A1004,'Hoja de Trabajo para listado'!$A$155:$A$1048576,0),MATCH((CUADRO!N$5&amp;$E1004),'Hoja de Trabajo para listado'!$A$151:$Z$151,0)),0)+IFERROR(INDEX('Hoja de Trabajo para listado'!$AB$155:$BA$1048576,MATCH($A1004,'Hoja de Trabajo para listado'!$AB$155:$AB$1048576,0),MATCH((CUADRO!N$5&amp;$E1004),'Hoja de Trabajo para listado'!$AB$151:$BA$151,0)),0)+IFERROR(INDEX('Hoja de Trabajo para listado'!$BC$155:$CB$1048576,MATCH($A1004,'Hoja de Trabajo para listado'!$BC$155:$BC$1048576,0),MATCH((CUADRO!N$5&amp;$E1004),'Hoja de Trabajo para listado'!$BC$151:$CB$151,0)),0)+IFERROR(INDEX('Hoja de Trabajo para listado'!$DE$153:$DG$274,MATCH($A1004,'Hoja de Trabajo para listado'!$DE$153:$DE$1048576,0),MATCH((CUADRO!N$5&amp;$E1004),'Hoja de Trabajo para listado'!$DE$151:$DG$151,0)),0)+IFERROR(INDEX('Hoja de Trabajo para listado'!$CD$155:$DC$1048576,MATCH($A1004,'Hoja de Trabajo para listado'!$CD$155:$CD$1048576,0),MATCH((CUADRO!N$5&amp;$E1004),'Hoja de Trabajo para listado'!$CD$151:$DC$151,0)),0)</f>
        <v>0</v>
      </c>
      <c r="O1004" s="243">
        <f ca="1">+IFERROR(INDEX('Hoja de Trabajo para listado'!$A$155:$Z$1048576,MATCH($A1004,'Hoja de Trabajo para listado'!$A$155:$A$1048576,0),MATCH((CUADRO!O$5&amp;$E1004),'Hoja de Trabajo para listado'!$A$151:$Z$151,0)),0)+IFERROR(INDEX('Hoja de Trabajo para listado'!$AB$155:$BA$1048576,MATCH($A1004,'Hoja de Trabajo para listado'!$AB$155:$AB$1048576,0),MATCH((CUADRO!O$5&amp;$E1004),'Hoja de Trabajo para listado'!$AB$151:$BA$151,0)),0)+IFERROR(INDEX('Hoja de Trabajo para listado'!$BC$155:$CB$1048576,MATCH($A1004,'Hoja de Trabajo para listado'!$BC$155:$BC$1048576,0),MATCH((CUADRO!O$5&amp;$E1004),'Hoja de Trabajo para listado'!$BC$151:$CB$151,0)),0)+IFERROR(INDEX('Hoja de Trabajo para listado'!$DE$153:$DG$274,MATCH($A1004,'Hoja de Trabajo para listado'!$DE$153:$DE$1048576,0),MATCH((CUADRO!O$5&amp;$E1004),'Hoja de Trabajo para listado'!$DE$151:$DG$151,0)),0)+IFERROR(INDEX('Hoja de Trabajo para listado'!$CD$155:$DC$1048576,MATCH($A1004,'Hoja de Trabajo para listado'!$CD$155:$CD$1048576,0),MATCH((CUADRO!O$5&amp;$E1004),'Hoja de Trabajo para listado'!$CD$151:$DC$151,0)),0)</f>
        <v>0</v>
      </c>
      <c r="P1004" s="243">
        <f ca="1">+IFERROR(INDEX('Hoja de Trabajo para listado'!$A$155:$Z$1048576,MATCH($A1004,'Hoja de Trabajo para listado'!$A$155:$A$1048576,0),MATCH((CUADRO!P$5&amp;$E1004),'Hoja de Trabajo para listado'!$A$151:$Z$151,0)),0)+IFERROR(INDEX('Hoja de Trabajo para listado'!$AB$155:$BA$1048576,MATCH($A1004,'Hoja de Trabajo para listado'!$AB$155:$AB$1048576,0),MATCH((CUADRO!P$5&amp;$E1004),'Hoja de Trabajo para listado'!$AB$151:$BA$151,0)),0)+IFERROR(INDEX('Hoja de Trabajo para listado'!$BC$155:$CB$1048576,MATCH($A1004,'Hoja de Trabajo para listado'!$BC$155:$BC$1048576,0),MATCH((CUADRO!P$5&amp;$E1004),'Hoja de Trabajo para listado'!$BC$151:$CB$151,0)),0)+IFERROR(INDEX('Hoja de Trabajo para listado'!$DE$153:$DG$274,MATCH($A1004,'Hoja de Trabajo para listado'!$DE$153:$DE$1048576,0),MATCH((CUADRO!P$5&amp;$E1004),'Hoja de Trabajo para listado'!$DE$151:$DG$151,0)),0)+IFERROR(INDEX('Hoja de Trabajo para listado'!$CD$155:$DC$1048576,MATCH($A1004,'Hoja de Trabajo para listado'!$CD$155:$CD$1048576,0),MATCH((CUADRO!P$5&amp;$E1004),'Hoja de Trabajo para listado'!$CD$151:$DC$151,0)),0)</f>
        <v>0</v>
      </c>
      <c r="Q1004" s="243">
        <f ca="1">+IFERROR(INDEX('Hoja de Trabajo para listado'!$A$155:$Z$1048576,MATCH($A1004,'Hoja de Trabajo para listado'!$A$155:$A$1048576,0),MATCH((CUADRO!Q$5&amp;$E1004),'Hoja de Trabajo para listado'!$A$151:$Z$151,0)),0)+IFERROR(INDEX('Hoja de Trabajo para listado'!$AB$155:$BA$1048576,MATCH($A1004,'Hoja de Trabajo para listado'!$AB$155:$AB$1048576,0),MATCH((CUADRO!Q$5&amp;$E1004),'Hoja de Trabajo para listado'!$AB$151:$BA$151,0)),0)+IFERROR(INDEX('Hoja de Trabajo para listado'!$BC$155:$CB$1048576,MATCH($A1004,'Hoja de Trabajo para listado'!$BC$155:$BC$1048576,0),MATCH((CUADRO!Q$5&amp;$E1004),'Hoja de Trabajo para listado'!$BC$151:$CB$151,0)),0)+IFERROR(INDEX('Hoja de Trabajo para listado'!$DE$153:$DG$274,MATCH($A1004,'Hoja de Trabajo para listado'!$DE$153:$DE$1048576,0),MATCH((CUADRO!Q$5&amp;$E1004),'Hoja de Trabajo para listado'!$DE$151:$DG$151,0)),0)+IFERROR(INDEX('Hoja de Trabajo para listado'!$CD$155:$DC$1048576,MATCH($A1004,'Hoja de Trabajo para listado'!$CD$155:$CD$1048576,0),MATCH((CUADRO!Q$5&amp;$E1004),'Hoja de Trabajo para listado'!$CD$151:$DC$151,0)),0)</f>
        <v>0</v>
      </c>
      <c r="R1004" s="243">
        <f t="shared" ca="1" si="33"/>
        <v>0</v>
      </c>
      <c r="S1004" s="249"/>
      <c r="T1004" s="243">
        <f ca="1">+T1005</f>
        <v>0</v>
      </c>
      <c r="U1004" s="242">
        <f t="shared" si="34"/>
        <v>1</v>
      </c>
      <c r="V1004" s="333" t="str">
        <f>+VLOOKUP(A1004,bd_lista!$A$3:$E$590,5,FALSE)</f>
        <v>Gobiernos Autonomos Municipales</v>
      </c>
      <c r="W1004" s="391" t="str">
        <f>+V1004</f>
        <v>Gobiernos Autonomos Municipales</v>
      </c>
      <c r="X1004" s="242">
        <f>+VLOOKUP(A1004,[4]Sheet1!$A$13:$D$744,4,FALSE)</f>
        <v>0</v>
      </c>
      <c r="Y1004" s="242" t="e">
        <f>+VLOOKUP(X1004,bd_lista!$A$3:$C$590,3,FALSE)</f>
        <v>#N/A</v>
      </c>
      <c r="Z1004" s="294">
        <f>+X1004</f>
        <v>0</v>
      </c>
      <c r="AA1004" s="295" t="e">
        <f>+Y1004</f>
        <v>#N/A</v>
      </c>
    </row>
    <row r="1005" spans="1:27" customFormat="1" ht="15" hidden="1" customHeight="1">
      <c r="A1005" s="32">
        <v>1736</v>
      </c>
      <c r="B1005" s="388"/>
      <c r="C1005" s="247" t="str">
        <f>+VLOOKUP(A1005,bd_lista!$A$3:$C$590,3,FALSE)</f>
        <v>Gobierno Autónomo Municipal de Mineros</v>
      </c>
      <c r="D1005" s="390"/>
      <c r="E1005" s="244" t="s">
        <v>1305</v>
      </c>
      <c r="F1005" s="245">
        <f ca="1">+IFERROR(INDEX('Hoja de Trabajo para listado'!$A$155:$Z$1048576,MATCH($A1005,'Hoja de Trabajo para listado'!$A$155:$A$1048576,0),MATCH((CUADRO!F$5&amp;$E1005),'Hoja de Trabajo para listado'!$A$151:$Z$151,0)),0)+IFERROR(INDEX('Hoja de Trabajo para listado'!$AB$155:$BA$1048576,MATCH($A1005,'Hoja de Trabajo para listado'!$AB$155:$AB$1048576,0),MATCH((CUADRO!F$5&amp;$E1005),'Hoja de Trabajo para listado'!$AB$151:$BA$151,0)),0)+IFERROR(INDEX('Hoja de Trabajo para listado'!$BC$155:$CB$1048576,MATCH($A1005,'Hoja de Trabajo para listado'!$BC$155:$BC$1048576,0),MATCH((CUADRO!F$5&amp;$E1005),'Hoja de Trabajo para listado'!$BC$151:$CB$151,0)),0)+IFERROR(INDEX('Hoja de Trabajo para listado'!$DE$153:$DG$274,MATCH($A1005,'Hoja de Trabajo para listado'!$DE$153:$DE$1048576,0),MATCH((CUADRO!F$5&amp;$E1005),'Hoja de Trabajo para listado'!$DE$151:$DG$151,0)),0)+IFERROR(INDEX('Hoja de Trabajo para listado'!$CD$155:$DC$1048576,MATCH($A1005,'Hoja de Trabajo para listado'!$CD$155:$CD$1048576,0),MATCH((CUADRO!F$5&amp;$E1005),'Hoja de Trabajo para listado'!$CD$151:$DC$151,0)),0)</f>
        <v>0</v>
      </c>
      <c r="G1005" s="245">
        <f ca="1">+IFERROR(INDEX('Hoja de Trabajo para listado'!$A$155:$Z$1048576,MATCH($A1005,'Hoja de Trabajo para listado'!$A$155:$A$1048576,0),MATCH((CUADRO!G$5&amp;$E1005),'Hoja de Trabajo para listado'!$A$151:$Z$151,0)),0)+IFERROR(INDEX('Hoja de Trabajo para listado'!$AB$155:$BA$1048576,MATCH($A1005,'Hoja de Trabajo para listado'!$AB$155:$AB$1048576,0),MATCH((CUADRO!G$5&amp;$E1005),'Hoja de Trabajo para listado'!$AB$151:$BA$151,0)),0)+IFERROR(INDEX('Hoja de Trabajo para listado'!$BC$155:$CB$1048576,MATCH($A1005,'Hoja de Trabajo para listado'!$BC$155:$BC$1048576,0),MATCH((CUADRO!G$5&amp;$E1005),'Hoja de Trabajo para listado'!$BC$151:$CB$151,0)),0)+IFERROR(INDEX('Hoja de Trabajo para listado'!$DE$153:$DG$274,MATCH($A1005,'Hoja de Trabajo para listado'!$DE$153:$DE$1048576,0),MATCH((CUADRO!G$5&amp;$E1005),'Hoja de Trabajo para listado'!$DE$151:$DG$151,0)),0)+IFERROR(INDEX('Hoja de Trabajo para listado'!$CD$155:$DC$1048576,MATCH($A1005,'Hoja de Trabajo para listado'!$CD$155:$CD$1048576,0),MATCH((CUADRO!G$5&amp;$E1005),'Hoja de Trabajo para listado'!$CD$151:$DC$151,0)),0)</f>
        <v>0</v>
      </c>
      <c r="H1005" s="245">
        <f ca="1">+IFERROR(INDEX('Hoja de Trabajo para listado'!$A$155:$Z$1048576,MATCH($A1005,'Hoja de Trabajo para listado'!$A$155:$A$1048576,0),MATCH((CUADRO!H$5&amp;$E1005),'Hoja de Trabajo para listado'!$A$151:$Z$151,0)),0)+IFERROR(INDEX('Hoja de Trabajo para listado'!$AB$155:$BA$1048576,MATCH($A1005,'Hoja de Trabajo para listado'!$AB$155:$AB$1048576,0),MATCH((CUADRO!H$5&amp;$E1005),'Hoja de Trabajo para listado'!$AB$151:$BA$151,0)),0)+IFERROR(INDEX('Hoja de Trabajo para listado'!$BC$155:$CB$1048576,MATCH($A1005,'Hoja de Trabajo para listado'!$BC$155:$BC$1048576,0),MATCH((CUADRO!H$5&amp;$E1005),'Hoja de Trabajo para listado'!$BC$151:$CB$151,0)),0)+IFERROR(INDEX('Hoja de Trabajo para listado'!$DE$153:$DG$274,MATCH($A1005,'Hoja de Trabajo para listado'!$DE$153:$DE$1048576,0),MATCH((CUADRO!H$5&amp;$E1005),'Hoja de Trabajo para listado'!$DE$151:$DG$151,0)),0)+IFERROR(INDEX('Hoja de Trabajo para listado'!$CD$155:$DC$1048576,MATCH($A1005,'Hoja de Trabajo para listado'!$CD$155:$CD$1048576,0),MATCH((CUADRO!H$5&amp;$E1005),'Hoja de Trabajo para listado'!$CD$151:$DC$151,0)),0)</f>
        <v>0</v>
      </c>
      <c r="I1005" s="245">
        <f ca="1">+IFERROR(INDEX('Hoja de Trabajo para listado'!$A$155:$Z$1048576,MATCH($A1005,'Hoja de Trabajo para listado'!$A$155:$A$1048576,0),MATCH((CUADRO!I$5&amp;$E1005),'Hoja de Trabajo para listado'!$A$151:$Z$151,0)),0)+IFERROR(INDEX('Hoja de Trabajo para listado'!$AB$155:$BA$1048576,MATCH($A1005,'Hoja de Trabajo para listado'!$AB$155:$AB$1048576,0),MATCH((CUADRO!I$5&amp;$E1005),'Hoja de Trabajo para listado'!$AB$151:$BA$151,0)),0)+IFERROR(INDEX('Hoja de Trabajo para listado'!$BC$155:$CB$1048576,MATCH($A1005,'Hoja de Trabajo para listado'!$BC$155:$BC$1048576,0),MATCH((CUADRO!I$5&amp;$E1005),'Hoja de Trabajo para listado'!$BC$151:$CB$151,0)),0)+IFERROR(INDEX('Hoja de Trabajo para listado'!$DE$153:$DG$274,MATCH($A1005,'Hoja de Trabajo para listado'!$DE$153:$DE$1048576,0),MATCH((CUADRO!I$5&amp;$E1005),'Hoja de Trabajo para listado'!$DE$151:$DG$151,0)),0)+IFERROR(INDEX('Hoja de Trabajo para listado'!$CD$155:$DC$1048576,MATCH($A1005,'Hoja de Trabajo para listado'!$CD$155:$CD$1048576,0),MATCH((CUADRO!I$5&amp;$E1005),'Hoja de Trabajo para listado'!$CD$151:$DC$151,0)),0)</f>
        <v>0</v>
      </c>
      <c r="J1005" s="245">
        <f ca="1">+IFERROR(INDEX('Hoja de Trabajo para listado'!$A$155:$Z$1048576,MATCH($A1005,'Hoja de Trabajo para listado'!$A$155:$A$1048576,0),MATCH((CUADRO!J$5&amp;$E1005),'Hoja de Trabajo para listado'!$A$151:$Z$151,0)),0)+IFERROR(INDEX('Hoja de Trabajo para listado'!$AB$155:$BA$1048576,MATCH($A1005,'Hoja de Trabajo para listado'!$AB$155:$AB$1048576,0),MATCH((CUADRO!J$5&amp;$E1005),'Hoja de Trabajo para listado'!$AB$151:$BA$151,0)),0)+IFERROR(INDEX('Hoja de Trabajo para listado'!$BC$155:$CB$1048576,MATCH($A1005,'Hoja de Trabajo para listado'!$BC$155:$BC$1048576,0),MATCH((CUADRO!J$5&amp;$E1005),'Hoja de Trabajo para listado'!$BC$151:$CB$151,0)),0)+IFERROR(INDEX('Hoja de Trabajo para listado'!$DE$153:$DG$274,MATCH($A1005,'Hoja de Trabajo para listado'!$DE$153:$DE$1048576,0),MATCH((CUADRO!J$5&amp;$E1005),'Hoja de Trabajo para listado'!$DE$151:$DG$151,0)),0)+IFERROR(INDEX('Hoja de Trabajo para listado'!$CD$155:$DC$1048576,MATCH($A1005,'Hoja de Trabajo para listado'!$CD$155:$CD$1048576,0),MATCH((CUADRO!J$5&amp;$E1005),'Hoja de Trabajo para listado'!$CD$151:$DC$151,0)),0)</f>
        <v>0</v>
      </c>
      <c r="K1005" s="245">
        <f ca="1">+IFERROR(INDEX('Hoja de Trabajo para listado'!$A$155:$Z$1048576,MATCH($A1005,'Hoja de Trabajo para listado'!$A$155:$A$1048576,0),MATCH((CUADRO!K$5&amp;$E1005),'Hoja de Trabajo para listado'!$A$151:$Z$151,0)),0)+IFERROR(INDEX('Hoja de Trabajo para listado'!$AB$155:$BA$1048576,MATCH($A1005,'Hoja de Trabajo para listado'!$AB$155:$AB$1048576,0),MATCH((CUADRO!K$5&amp;$E1005),'Hoja de Trabajo para listado'!$AB$151:$BA$151,0)),0)+IFERROR(INDEX('Hoja de Trabajo para listado'!$BC$155:$CB$1048576,MATCH($A1005,'Hoja de Trabajo para listado'!$BC$155:$BC$1048576,0),MATCH((CUADRO!K$5&amp;$E1005),'Hoja de Trabajo para listado'!$BC$151:$CB$151,0)),0)+IFERROR(INDEX('Hoja de Trabajo para listado'!$DE$153:$DG$274,MATCH($A1005,'Hoja de Trabajo para listado'!$DE$153:$DE$1048576,0),MATCH((CUADRO!K$5&amp;$E1005),'Hoja de Trabajo para listado'!$DE$151:$DG$151,0)),0)+IFERROR(INDEX('Hoja de Trabajo para listado'!$CD$155:$DC$1048576,MATCH($A1005,'Hoja de Trabajo para listado'!$CD$155:$CD$1048576,0),MATCH((CUADRO!K$5&amp;$E1005),'Hoja de Trabajo para listado'!$CD$151:$DC$151,0)),0)</f>
        <v>0</v>
      </c>
      <c r="L1005" s="245">
        <f ca="1">+IFERROR(INDEX('Hoja de Trabajo para listado'!$A$155:$Z$1048576,MATCH($A1005,'Hoja de Trabajo para listado'!$A$155:$A$1048576,0),MATCH((CUADRO!L$5&amp;$E1005),'Hoja de Trabajo para listado'!$A$151:$Z$151,0)),0)+IFERROR(INDEX('Hoja de Trabajo para listado'!$AB$155:$BA$1048576,MATCH($A1005,'Hoja de Trabajo para listado'!$AB$155:$AB$1048576,0),MATCH((CUADRO!L$5&amp;$E1005),'Hoja de Trabajo para listado'!$AB$151:$BA$151,0)),0)+IFERROR(INDEX('Hoja de Trabajo para listado'!$BC$155:$CB$1048576,MATCH($A1005,'Hoja de Trabajo para listado'!$BC$155:$BC$1048576,0),MATCH((CUADRO!L$5&amp;$E1005),'Hoja de Trabajo para listado'!$BC$151:$CB$151,0)),0)+IFERROR(INDEX('Hoja de Trabajo para listado'!$DE$153:$DG$274,MATCH($A1005,'Hoja de Trabajo para listado'!$DE$153:$DE$1048576,0),MATCH((CUADRO!L$5&amp;$E1005),'Hoja de Trabajo para listado'!$DE$151:$DG$151,0)),0)+IFERROR(INDEX('Hoja de Trabajo para listado'!$CD$155:$DC$1048576,MATCH($A1005,'Hoja de Trabajo para listado'!$CD$155:$CD$1048576,0),MATCH((CUADRO!L$5&amp;$E1005),'Hoja de Trabajo para listado'!$CD$151:$DC$151,0)),0)</f>
        <v>0</v>
      </c>
      <c r="M1005" s="245">
        <f ca="1">+IFERROR(INDEX('Hoja de Trabajo para listado'!$A$155:$Z$1048576,MATCH($A1005,'Hoja de Trabajo para listado'!$A$155:$A$1048576,0),MATCH((CUADRO!M$5&amp;$E1005),'Hoja de Trabajo para listado'!$A$151:$Z$151,0)),0)+IFERROR(INDEX('Hoja de Trabajo para listado'!$AB$155:$BA$1048576,MATCH($A1005,'Hoja de Trabajo para listado'!$AB$155:$AB$1048576,0),MATCH((CUADRO!M$5&amp;$E1005),'Hoja de Trabajo para listado'!$AB$151:$BA$151,0)),0)+IFERROR(INDEX('Hoja de Trabajo para listado'!$BC$155:$CB$1048576,MATCH($A1005,'Hoja de Trabajo para listado'!$BC$155:$BC$1048576,0),MATCH((CUADRO!M$5&amp;$E1005),'Hoja de Trabajo para listado'!$BC$151:$CB$151,0)),0)+IFERROR(INDEX('Hoja de Trabajo para listado'!$DE$153:$DG$274,MATCH($A1005,'Hoja de Trabajo para listado'!$DE$153:$DE$1048576,0),MATCH((CUADRO!M$5&amp;$E1005),'Hoja de Trabajo para listado'!$DE$151:$DG$151,0)),0)+IFERROR(INDEX('Hoja de Trabajo para listado'!$CD$155:$DC$1048576,MATCH($A1005,'Hoja de Trabajo para listado'!$CD$155:$CD$1048576,0),MATCH((CUADRO!M$5&amp;$E1005),'Hoja de Trabajo para listado'!$CD$151:$DC$151,0)),0)</f>
        <v>0</v>
      </c>
      <c r="N1005" s="245">
        <f ca="1">+IFERROR(INDEX('Hoja de Trabajo para listado'!$A$155:$Z$1048576,MATCH($A1005,'Hoja de Trabajo para listado'!$A$155:$A$1048576,0),MATCH((CUADRO!N$5&amp;$E1005),'Hoja de Trabajo para listado'!$A$151:$Z$151,0)),0)+IFERROR(INDEX('Hoja de Trabajo para listado'!$AB$155:$BA$1048576,MATCH($A1005,'Hoja de Trabajo para listado'!$AB$155:$AB$1048576,0),MATCH((CUADRO!N$5&amp;$E1005),'Hoja de Trabajo para listado'!$AB$151:$BA$151,0)),0)+IFERROR(INDEX('Hoja de Trabajo para listado'!$BC$155:$CB$1048576,MATCH($A1005,'Hoja de Trabajo para listado'!$BC$155:$BC$1048576,0),MATCH((CUADRO!N$5&amp;$E1005),'Hoja de Trabajo para listado'!$BC$151:$CB$151,0)),0)+IFERROR(INDEX('Hoja de Trabajo para listado'!$DE$153:$DG$274,MATCH($A1005,'Hoja de Trabajo para listado'!$DE$153:$DE$1048576,0),MATCH((CUADRO!N$5&amp;$E1005),'Hoja de Trabajo para listado'!$DE$151:$DG$151,0)),0)+IFERROR(INDEX('Hoja de Trabajo para listado'!$CD$155:$DC$1048576,MATCH($A1005,'Hoja de Trabajo para listado'!$CD$155:$CD$1048576,0),MATCH((CUADRO!N$5&amp;$E1005),'Hoja de Trabajo para listado'!$CD$151:$DC$151,0)),0)</f>
        <v>0</v>
      </c>
      <c r="O1005" s="245">
        <f ca="1">+IFERROR(INDEX('Hoja de Trabajo para listado'!$A$155:$Z$1048576,MATCH($A1005,'Hoja de Trabajo para listado'!$A$155:$A$1048576,0),MATCH((CUADRO!O$5&amp;$E1005),'Hoja de Trabajo para listado'!$A$151:$Z$151,0)),0)+IFERROR(INDEX('Hoja de Trabajo para listado'!$AB$155:$BA$1048576,MATCH($A1005,'Hoja de Trabajo para listado'!$AB$155:$AB$1048576,0),MATCH((CUADRO!O$5&amp;$E1005),'Hoja de Trabajo para listado'!$AB$151:$BA$151,0)),0)+IFERROR(INDEX('Hoja de Trabajo para listado'!$BC$155:$CB$1048576,MATCH($A1005,'Hoja de Trabajo para listado'!$BC$155:$BC$1048576,0),MATCH((CUADRO!O$5&amp;$E1005),'Hoja de Trabajo para listado'!$BC$151:$CB$151,0)),0)+IFERROR(INDEX('Hoja de Trabajo para listado'!$DE$153:$DG$274,MATCH($A1005,'Hoja de Trabajo para listado'!$DE$153:$DE$1048576,0),MATCH((CUADRO!O$5&amp;$E1005),'Hoja de Trabajo para listado'!$DE$151:$DG$151,0)),0)+IFERROR(INDEX('Hoja de Trabajo para listado'!$CD$155:$DC$1048576,MATCH($A1005,'Hoja de Trabajo para listado'!$CD$155:$CD$1048576,0),MATCH((CUADRO!O$5&amp;$E1005),'Hoja de Trabajo para listado'!$CD$151:$DC$151,0)),0)</f>
        <v>0</v>
      </c>
      <c r="P1005" s="245">
        <f ca="1">+IFERROR(INDEX('Hoja de Trabajo para listado'!$A$155:$Z$1048576,MATCH($A1005,'Hoja de Trabajo para listado'!$A$155:$A$1048576,0),MATCH((CUADRO!P$5&amp;$E1005),'Hoja de Trabajo para listado'!$A$151:$Z$151,0)),0)+IFERROR(INDEX('Hoja de Trabajo para listado'!$AB$155:$BA$1048576,MATCH($A1005,'Hoja de Trabajo para listado'!$AB$155:$AB$1048576,0),MATCH((CUADRO!P$5&amp;$E1005),'Hoja de Trabajo para listado'!$AB$151:$BA$151,0)),0)+IFERROR(INDEX('Hoja de Trabajo para listado'!$BC$155:$CB$1048576,MATCH($A1005,'Hoja de Trabajo para listado'!$BC$155:$BC$1048576,0),MATCH((CUADRO!P$5&amp;$E1005),'Hoja de Trabajo para listado'!$BC$151:$CB$151,0)),0)+IFERROR(INDEX('Hoja de Trabajo para listado'!$DE$153:$DG$274,MATCH($A1005,'Hoja de Trabajo para listado'!$DE$153:$DE$1048576,0),MATCH((CUADRO!P$5&amp;$E1005),'Hoja de Trabajo para listado'!$DE$151:$DG$151,0)),0)+IFERROR(INDEX('Hoja de Trabajo para listado'!$CD$155:$DC$1048576,MATCH($A1005,'Hoja de Trabajo para listado'!$CD$155:$CD$1048576,0),MATCH((CUADRO!P$5&amp;$E1005),'Hoja de Trabajo para listado'!$CD$151:$DC$151,0)),0)</f>
        <v>0</v>
      </c>
      <c r="Q1005" s="245">
        <f ca="1">+IFERROR(INDEX('Hoja de Trabajo para listado'!$A$155:$Z$1048576,MATCH($A1005,'Hoja de Trabajo para listado'!$A$155:$A$1048576,0),MATCH((CUADRO!Q$5&amp;$E1005),'Hoja de Trabajo para listado'!$A$151:$Z$151,0)),0)+IFERROR(INDEX('Hoja de Trabajo para listado'!$AB$155:$BA$1048576,MATCH($A1005,'Hoja de Trabajo para listado'!$AB$155:$AB$1048576,0),MATCH((CUADRO!Q$5&amp;$E1005),'Hoja de Trabajo para listado'!$AB$151:$BA$151,0)),0)+IFERROR(INDEX('Hoja de Trabajo para listado'!$BC$155:$CB$1048576,MATCH($A1005,'Hoja de Trabajo para listado'!$BC$155:$BC$1048576,0),MATCH((CUADRO!Q$5&amp;$E1005),'Hoja de Trabajo para listado'!$BC$151:$CB$151,0)),0)+IFERROR(INDEX('Hoja de Trabajo para listado'!$DE$153:$DG$274,MATCH($A1005,'Hoja de Trabajo para listado'!$DE$153:$DE$1048576,0),MATCH((CUADRO!Q$5&amp;$E1005),'Hoja de Trabajo para listado'!$DE$151:$DG$151,0)),0)+IFERROR(INDEX('Hoja de Trabajo para listado'!$CD$155:$DC$1048576,MATCH($A1005,'Hoja de Trabajo para listado'!$CD$155:$CD$1048576,0),MATCH((CUADRO!Q$5&amp;$E1005),'Hoja de Trabajo para listado'!$CD$151:$DC$151,0)),0)</f>
        <v>0</v>
      </c>
      <c r="R1005" s="245">
        <f t="shared" ca="1" si="33"/>
        <v>0</v>
      </c>
      <c r="S1005" s="259">
        <f ca="1">+R1004+R1005</f>
        <v>0</v>
      </c>
      <c r="T1005" s="243">
        <f ca="1">+S1005</f>
        <v>0</v>
      </c>
      <c r="U1005" s="242">
        <f t="shared" si="34"/>
        <v>2</v>
      </c>
      <c r="V1005" s="333" t="str">
        <f>+VLOOKUP(A1005,bd_lista!$A$3:$E$590,5,FALSE)</f>
        <v>Gobiernos Autonomos Municipales</v>
      </c>
      <c r="W1005" s="392"/>
      <c r="X1005" s="242">
        <f>+VLOOKUP(A1005,[4]Sheet1!$A$13:$D$744,4,FALSE)</f>
        <v>0</v>
      </c>
      <c r="Y1005" s="242" t="e">
        <f>+VLOOKUP(X1005,bd_lista!$A$3:$C$590,3,FALSE)</f>
        <v>#N/A</v>
      </c>
      <c r="Z1005" s="292"/>
      <c r="AA1005" s="293"/>
    </row>
    <row r="1006" spans="1:27" customFormat="1" ht="15" hidden="1" customHeight="1">
      <c r="A1006" s="32">
        <v>1737</v>
      </c>
      <c r="B1006" s="387">
        <f>+A1006</f>
        <v>1737</v>
      </c>
      <c r="C1006" s="247" t="str">
        <f>+VLOOKUP(A1006,bd_lista!$A$3:$C$590,3,FALSE)</f>
        <v>Gobierno Autónomo Municipal de Concepción</v>
      </c>
      <c r="D1006" s="389" t="str">
        <f>+C1006</f>
        <v>Gobierno Autónomo Municipal de Concepción</v>
      </c>
      <c r="E1006" s="242" t="s">
        <v>1304</v>
      </c>
      <c r="F1006" s="243">
        <f ca="1">+IFERROR(INDEX('Hoja de Trabajo para listado'!$A$155:$Z$1048576,MATCH($A1006,'Hoja de Trabajo para listado'!$A$155:$A$1048576,0),MATCH((CUADRO!F$5&amp;$E1006),'Hoja de Trabajo para listado'!$A$151:$Z$151,0)),0)+IFERROR(INDEX('Hoja de Trabajo para listado'!$AB$155:$BA$1048576,MATCH($A1006,'Hoja de Trabajo para listado'!$AB$155:$AB$1048576,0),MATCH((CUADRO!F$5&amp;$E1006),'Hoja de Trabajo para listado'!$AB$151:$BA$151,0)),0)+IFERROR(INDEX('Hoja de Trabajo para listado'!$BC$155:$CB$1048576,MATCH($A1006,'Hoja de Trabajo para listado'!$BC$155:$BC$1048576,0),MATCH((CUADRO!F$5&amp;$E1006),'Hoja de Trabajo para listado'!$BC$151:$CB$151,0)),0)+IFERROR(INDEX('Hoja de Trabajo para listado'!$DE$153:$DG$274,MATCH($A1006,'Hoja de Trabajo para listado'!$DE$153:$DE$1048576,0),MATCH((CUADRO!F$5&amp;$E1006),'Hoja de Trabajo para listado'!$DE$151:$DG$151,0)),0)+IFERROR(INDEX('Hoja de Trabajo para listado'!$CD$155:$DC$1048576,MATCH($A1006,'Hoja de Trabajo para listado'!$CD$155:$CD$1048576,0),MATCH((CUADRO!F$5&amp;$E1006),'Hoja de Trabajo para listado'!$CD$151:$DC$151,0)),0)</f>
        <v>0</v>
      </c>
      <c r="G1006" s="243">
        <f ca="1">+IFERROR(INDEX('Hoja de Trabajo para listado'!$A$155:$Z$1048576,MATCH($A1006,'Hoja de Trabajo para listado'!$A$155:$A$1048576,0),MATCH((CUADRO!G$5&amp;$E1006),'Hoja de Trabajo para listado'!$A$151:$Z$151,0)),0)+IFERROR(INDEX('Hoja de Trabajo para listado'!$AB$155:$BA$1048576,MATCH($A1006,'Hoja de Trabajo para listado'!$AB$155:$AB$1048576,0),MATCH((CUADRO!G$5&amp;$E1006),'Hoja de Trabajo para listado'!$AB$151:$BA$151,0)),0)+IFERROR(INDEX('Hoja de Trabajo para listado'!$BC$155:$CB$1048576,MATCH($A1006,'Hoja de Trabajo para listado'!$BC$155:$BC$1048576,0),MATCH((CUADRO!G$5&amp;$E1006),'Hoja de Trabajo para listado'!$BC$151:$CB$151,0)),0)+IFERROR(INDEX('Hoja de Trabajo para listado'!$DE$153:$DG$274,MATCH($A1006,'Hoja de Trabajo para listado'!$DE$153:$DE$1048576,0),MATCH((CUADRO!G$5&amp;$E1006),'Hoja de Trabajo para listado'!$DE$151:$DG$151,0)),0)+IFERROR(INDEX('Hoja de Trabajo para listado'!$CD$155:$DC$1048576,MATCH($A1006,'Hoja de Trabajo para listado'!$CD$155:$CD$1048576,0),MATCH((CUADRO!G$5&amp;$E1006),'Hoja de Trabajo para listado'!$CD$151:$DC$151,0)),0)</f>
        <v>0</v>
      </c>
      <c r="H1006" s="243">
        <f ca="1">+IFERROR(INDEX('Hoja de Trabajo para listado'!$A$155:$Z$1048576,MATCH($A1006,'Hoja de Trabajo para listado'!$A$155:$A$1048576,0),MATCH((CUADRO!H$5&amp;$E1006),'Hoja de Trabajo para listado'!$A$151:$Z$151,0)),0)+IFERROR(INDEX('Hoja de Trabajo para listado'!$AB$155:$BA$1048576,MATCH($A1006,'Hoja de Trabajo para listado'!$AB$155:$AB$1048576,0),MATCH((CUADRO!H$5&amp;$E1006),'Hoja de Trabajo para listado'!$AB$151:$BA$151,0)),0)+IFERROR(INDEX('Hoja de Trabajo para listado'!$BC$155:$CB$1048576,MATCH($A1006,'Hoja de Trabajo para listado'!$BC$155:$BC$1048576,0),MATCH((CUADRO!H$5&amp;$E1006),'Hoja de Trabajo para listado'!$BC$151:$CB$151,0)),0)+IFERROR(INDEX('Hoja de Trabajo para listado'!$DE$153:$DG$274,MATCH($A1006,'Hoja de Trabajo para listado'!$DE$153:$DE$1048576,0),MATCH((CUADRO!H$5&amp;$E1006),'Hoja de Trabajo para listado'!$DE$151:$DG$151,0)),0)+IFERROR(INDEX('Hoja de Trabajo para listado'!$CD$155:$DC$1048576,MATCH($A1006,'Hoja de Trabajo para listado'!$CD$155:$CD$1048576,0),MATCH((CUADRO!H$5&amp;$E1006),'Hoja de Trabajo para listado'!$CD$151:$DC$151,0)),0)</f>
        <v>0</v>
      </c>
      <c r="I1006" s="243">
        <f ca="1">+IFERROR(INDEX('Hoja de Trabajo para listado'!$A$155:$Z$1048576,MATCH($A1006,'Hoja de Trabajo para listado'!$A$155:$A$1048576,0),MATCH((CUADRO!I$5&amp;$E1006),'Hoja de Trabajo para listado'!$A$151:$Z$151,0)),0)+IFERROR(INDEX('Hoja de Trabajo para listado'!$AB$155:$BA$1048576,MATCH($A1006,'Hoja de Trabajo para listado'!$AB$155:$AB$1048576,0),MATCH((CUADRO!I$5&amp;$E1006),'Hoja de Trabajo para listado'!$AB$151:$BA$151,0)),0)+IFERROR(INDEX('Hoja de Trabajo para listado'!$BC$155:$CB$1048576,MATCH($A1006,'Hoja de Trabajo para listado'!$BC$155:$BC$1048576,0),MATCH((CUADRO!I$5&amp;$E1006),'Hoja de Trabajo para listado'!$BC$151:$CB$151,0)),0)+IFERROR(INDEX('Hoja de Trabajo para listado'!$DE$153:$DG$274,MATCH($A1006,'Hoja de Trabajo para listado'!$DE$153:$DE$1048576,0),MATCH((CUADRO!I$5&amp;$E1006),'Hoja de Trabajo para listado'!$DE$151:$DG$151,0)),0)+IFERROR(INDEX('Hoja de Trabajo para listado'!$CD$155:$DC$1048576,MATCH($A1006,'Hoja de Trabajo para listado'!$CD$155:$CD$1048576,0),MATCH((CUADRO!I$5&amp;$E1006),'Hoja de Trabajo para listado'!$CD$151:$DC$151,0)),0)</f>
        <v>0</v>
      </c>
      <c r="J1006" s="243">
        <f ca="1">+IFERROR(INDEX('Hoja de Trabajo para listado'!$A$155:$Z$1048576,MATCH($A1006,'Hoja de Trabajo para listado'!$A$155:$A$1048576,0),MATCH((CUADRO!J$5&amp;$E1006),'Hoja de Trabajo para listado'!$A$151:$Z$151,0)),0)+IFERROR(INDEX('Hoja de Trabajo para listado'!$AB$155:$BA$1048576,MATCH($A1006,'Hoja de Trabajo para listado'!$AB$155:$AB$1048576,0),MATCH((CUADRO!J$5&amp;$E1006),'Hoja de Trabajo para listado'!$AB$151:$BA$151,0)),0)+IFERROR(INDEX('Hoja de Trabajo para listado'!$BC$155:$CB$1048576,MATCH($A1006,'Hoja de Trabajo para listado'!$BC$155:$BC$1048576,0),MATCH((CUADRO!J$5&amp;$E1006),'Hoja de Trabajo para listado'!$BC$151:$CB$151,0)),0)+IFERROR(INDEX('Hoja de Trabajo para listado'!$DE$153:$DG$274,MATCH($A1006,'Hoja de Trabajo para listado'!$DE$153:$DE$1048576,0),MATCH((CUADRO!J$5&amp;$E1006),'Hoja de Trabajo para listado'!$DE$151:$DG$151,0)),0)+IFERROR(INDEX('Hoja de Trabajo para listado'!$CD$155:$DC$1048576,MATCH($A1006,'Hoja de Trabajo para listado'!$CD$155:$CD$1048576,0),MATCH((CUADRO!J$5&amp;$E1006),'Hoja de Trabajo para listado'!$CD$151:$DC$151,0)),0)</f>
        <v>0</v>
      </c>
      <c r="K1006" s="243">
        <f ca="1">+IFERROR(INDEX('Hoja de Trabajo para listado'!$A$155:$Z$1048576,MATCH($A1006,'Hoja de Trabajo para listado'!$A$155:$A$1048576,0),MATCH((CUADRO!K$5&amp;$E1006),'Hoja de Trabajo para listado'!$A$151:$Z$151,0)),0)+IFERROR(INDEX('Hoja de Trabajo para listado'!$AB$155:$BA$1048576,MATCH($A1006,'Hoja de Trabajo para listado'!$AB$155:$AB$1048576,0),MATCH((CUADRO!K$5&amp;$E1006),'Hoja de Trabajo para listado'!$AB$151:$BA$151,0)),0)+IFERROR(INDEX('Hoja de Trabajo para listado'!$BC$155:$CB$1048576,MATCH($A1006,'Hoja de Trabajo para listado'!$BC$155:$BC$1048576,0),MATCH((CUADRO!K$5&amp;$E1006),'Hoja de Trabajo para listado'!$BC$151:$CB$151,0)),0)+IFERROR(INDEX('Hoja de Trabajo para listado'!$DE$153:$DG$274,MATCH($A1006,'Hoja de Trabajo para listado'!$DE$153:$DE$1048576,0),MATCH((CUADRO!K$5&amp;$E1006),'Hoja de Trabajo para listado'!$DE$151:$DG$151,0)),0)+IFERROR(INDEX('Hoja de Trabajo para listado'!$CD$155:$DC$1048576,MATCH($A1006,'Hoja de Trabajo para listado'!$CD$155:$CD$1048576,0),MATCH((CUADRO!K$5&amp;$E1006),'Hoja de Trabajo para listado'!$CD$151:$DC$151,0)),0)</f>
        <v>0</v>
      </c>
      <c r="L1006" s="243">
        <f ca="1">+IFERROR(INDEX('Hoja de Trabajo para listado'!$A$155:$Z$1048576,MATCH($A1006,'Hoja de Trabajo para listado'!$A$155:$A$1048576,0),MATCH((CUADRO!L$5&amp;$E1006),'Hoja de Trabajo para listado'!$A$151:$Z$151,0)),0)+IFERROR(INDEX('Hoja de Trabajo para listado'!$AB$155:$BA$1048576,MATCH($A1006,'Hoja de Trabajo para listado'!$AB$155:$AB$1048576,0),MATCH((CUADRO!L$5&amp;$E1006),'Hoja de Trabajo para listado'!$AB$151:$BA$151,0)),0)+IFERROR(INDEX('Hoja de Trabajo para listado'!$BC$155:$CB$1048576,MATCH($A1006,'Hoja de Trabajo para listado'!$BC$155:$BC$1048576,0),MATCH((CUADRO!L$5&amp;$E1006),'Hoja de Trabajo para listado'!$BC$151:$CB$151,0)),0)+IFERROR(INDEX('Hoja de Trabajo para listado'!$DE$153:$DG$274,MATCH($A1006,'Hoja de Trabajo para listado'!$DE$153:$DE$1048576,0),MATCH((CUADRO!L$5&amp;$E1006),'Hoja de Trabajo para listado'!$DE$151:$DG$151,0)),0)+IFERROR(INDEX('Hoja de Trabajo para listado'!$CD$155:$DC$1048576,MATCH($A1006,'Hoja de Trabajo para listado'!$CD$155:$CD$1048576,0),MATCH((CUADRO!L$5&amp;$E1006),'Hoja de Trabajo para listado'!$CD$151:$DC$151,0)),0)</f>
        <v>0</v>
      </c>
      <c r="M1006" s="243">
        <f ca="1">+IFERROR(INDEX('Hoja de Trabajo para listado'!$A$155:$Z$1048576,MATCH($A1006,'Hoja de Trabajo para listado'!$A$155:$A$1048576,0),MATCH((CUADRO!M$5&amp;$E1006),'Hoja de Trabajo para listado'!$A$151:$Z$151,0)),0)+IFERROR(INDEX('Hoja de Trabajo para listado'!$AB$155:$BA$1048576,MATCH($A1006,'Hoja de Trabajo para listado'!$AB$155:$AB$1048576,0),MATCH((CUADRO!M$5&amp;$E1006),'Hoja de Trabajo para listado'!$AB$151:$BA$151,0)),0)+IFERROR(INDEX('Hoja de Trabajo para listado'!$BC$155:$CB$1048576,MATCH($A1006,'Hoja de Trabajo para listado'!$BC$155:$BC$1048576,0),MATCH((CUADRO!M$5&amp;$E1006),'Hoja de Trabajo para listado'!$BC$151:$CB$151,0)),0)+IFERROR(INDEX('Hoja de Trabajo para listado'!$DE$153:$DG$274,MATCH($A1006,'Hoja de Trabajo para listado'!$DE$153:$DE$1048576,0),MATCH((CUADRO!M$5&amp;$E1006),'Hoja de Trabajo para listado'!$DE$151:$DG$151,0)),0)+IFERROR(INDEX('Hoja de Trabajo para listado'!$CD$155:$DC$1048576,MATCH($A1006,'Hoja de Trabajo para listado'!$CD$155:$CD$1048576,0),MATCH((CUADRO!M$5&amp;$E1006),'Hoja de Trabajo para listado'!$CD$151:$DC$151,0)),0)</f>
        <v>0</v>
      </c>
      <c r="N1006" s="243">
        <f ca="1">+IFERROR(INDEX('Hoja de Trabajo para listado'!$A$155:$Z$1048576,MATCH($A1006,'Hoja de Trabajo para listado'!$A$155:$A$1048576,0),MATCH((CUADRO!N$5&amp;$E1006),'Hoja de Trabajo para listado'!$A$151:$Z$151,0)),0)+IFERROR(INDEX('Hoja de Trabajo para listado'!$AB$155:$BA$1048576,MATCH($A1006,'Hoja de Trabajo para listado'!$AB$155:$AB$1048576,0),MATCH((CUADRO!N$5&amp;$E1006),'Hoja de Trabajo para listado'!$AB$151:$BA$151,0)),0)+IFERROR(INDEX('Hoja de Trabajo para listado'!$BC$155:$CB$1048576,MATCH($A1006,'Hoja de Trabajo para listado'!$BC$155:$BC$1048576,0),MATCH((CUADRO!N$5&amp;$E1006),'Hoja de Trabajo para listado'!$BC$151:$CB$151,0)),0)+IFERROR(INDEX('Hoja de Trabajo para listado'!$DE$153:$DG$274,MATCH($A1006,'Hoja de Trabajo para listado'!$DE$153:$DE$1048576,0),MATCH((CUADRO!N$5&amp;$E1006),'Hoja de Trabajo para listado'!$DE$151:$DG$151,0)),0)+IFERROR(INDEX('Hoja de Trabajo para listado'!$CD$155:$DC$1048576,MATCH($A1006,'Hoja de Trabajo para listado'!$CD$155:$CD$1048576,0),MATCH((CUADRO!N$5&amp;$E1006),'Hoja de Trabajo para listado'!$CD$151:$DC$151,0)),0)</f>
        <v>0</v>
      </c>
      <c r="O1006" s="243">
        <f ca="1">+IFERROR(INDEX('Hoja de Trabajo para listado'!$A$155:$Z$1048576,MATCH($A1006,'Hoja de Trabajo para listado'!$A$155:$A$1048576,0),MATCH((CUADRO!O$5&amp;$E1006),'Hoja de Trabajo para listado'!$A$151:$Z$151,0)),0)+IFERROR(INDEX('Hoja de Trabajo para listado'!$AB$155:$BA$1048576,MATCH($A1006,'Hoja de Trabajo para listado'!$AB$155:$AB$1048576,0),MATCH((CUADRO!O$5&amp;$E1006),'Hoja de Trabajo para listado'!$AB$151:$BA$151,0)),0)+IFERROR(INDEX('Hoja de Trabajo para listado'!$BC$155:$CB$1048576,MATCH($A1006,'Hoja de Trabajo para listado'!$BC$155:$BC$1048576,0),MATCH((CUADRO!O$5&amp;$E1006),'Hoja de Trabajo para listado'!$BC$151:$CB$151,0)),0)+IFERROR(INDEX('Hoja de Trabajo para listado'!$DE$153:$DG$274,MATCH($A1006,'Hoja de Trabajo para listado'!$DE$153:$DE$1048576,0),MATCH((CUADRO!O$5&amp;$E1006),'Hoja de Trabajo para listado'!$DE$151:$DG$151,0)),0)+IFERROR(INDEX('Hoja de Trabajo para listado'!$CD$155:$DC$1048576,MATCH($A1006,'Hoja de Trabajo para listado'!$CD$155:$CD$1048576,0),MATCH((CUADRO!O$5&amp;$E1006),'Hoja de Trabajo para listado'!$CD$151:$DC$151,0)),0)</f>
        <v>0</v>
      </c>
      <c r="P1006" s="243">
        <f ca="1">+IFERROR(INDEX('Hoja de Trabajo para listado'!$A$155:$Z$1048576,MATCH($A1006,'Hoja de Trabajo para listado'!$A$155:$A$1048576,0),MATCH((CUADRO!P$5&amp;$E1006),'Hoja de Trabajo para listado'!$A$151:$Z$151,0)),0)+IFERROR(INDEX('Hoja de Trabajo para listado'!$AB$155:$BA$1048576,MATCH($A1006,'Hoja de Trabajo para listado'!$AB$155:$AB$1048576,0),MATCH((CUADRO!P$5&amp;$E1006),'Hoja de Trabajo para listado'!$AB$151:$BA$151,0)),0)+IFERROR(INDEX('Hoja de Trabajo para listado'!$BC$155:$CB$1048576,MATCH($A1006,'Hoja de Trabajo para listado'!$BC$155:$BC$1048576,0),MATCH((CUADRO!P$5&amp;$E1006),'Hoja de Trabajo para listado'!$BC$151:$CB$151,0)),0)+IFERROR(INDEX('Hoja de Trabajo para listado'!$DE$153:$DG$274,MATCH($A1006,'Hoja de Trabajo para listado'!$DE$153:$DE$1048576,0),MATCH((CUADRO!P$5&amp;$E1006),'Hoja de Trabajo para listado'!$DE$151:$DG$151,0)),0)+IFERROR(INDEX('Hoja de Trabajo para listado'!$CD$155:$DC$1048576,MATCH($A1006,'Hoja de Trabajo para listado'!$CD$155:$CD$1048576,0),MATCH((CUADRO!P$5&amp;$E1006),'Hoja de Trabajo para listado'!$CD$151:$DC$151,0)),0)</f>
        <v>0</v>
      </c>
      <c r="Q1006" s="243">
        <f ca="1">+IFERROR(INDEX('Hoja de Trabajo para listado'!$A$155:$Z$1048576,MATCH($A1006,'Hoja de Trabajo para listado'!$A$155:$A$1048576,0),MATCH((CUADRO!Q$5&amp;$E1006),'Hoja de Trabajo para listado'!$A$151:$Z$151,0)),0)+IFERROR(INDEX('Hoja de Trabajo para listado'!$AB$155:$BA$1048576,MATCH($A1006,'Hoja de Trabajo para listado'!$AB$155:$AB$1048576,0),MATCH((CUADRO!Q$5&amp;$E1006),'Hoja de Trabajo para listado'!$AB$151:$BA$151,0)),0)+IFERROR(INDEX('Hoja de Trabajo para listado'!$BC$155:$CB$1048576,MATCH($A1006,'Hoja de Trabajo para listado'!$BC$155:$BC$1048576,0),MATCH((CUADRO!Q$5&amp;$E1006),'Hoja de Trabajo para listado'!$BC$151:$CB$151,0)),0)+IFERROR(INDEX('Hoja de Trabajo para listado'!$DE$153:$DG$274,MATCH($A1006,'Hoja de Trabajo para listado'!$DE$153:$DE$1048576,0),MATCH((CUADRO!Q$5&amp;$E1006),'Hoja de Trabajo para listado'!$DE$151:$DG$151,0)),0)+IFERROR(INDEX('Hoja de Trabajo para listado'!$CD$155:$DC$1048576,MATCH($A1006,'Hoja de Trabajo para listado'!$CD$155:$CD$1048576,0),MATCH((CUADRO!Q$5&amp;$E1006),'Hoja de Trabajo para listado'!$CD$151:$DC$151,0)),0)</f>
        <v>0</v>
      </c>
      <c r="R1006" s="243">
        <f t="shared" ca="1" si="33"/>
        <v>0</v>
      </c>
      <c r="S1006" s="249"/>
      <c r="T1006" s="243">
        <f ca="1">+T1007</f>
        <v>0</v>
      </c>
      <c r="U1006" s="242">
        <f t="shared" si="34"/>
        <v>1</v>
      </c>
      <c r="V1006" s="333" t="str">
        <f>+VLOOKUP(A1006,bd_lista!$A$3:$E$590,5,FALSE)</f>
        <v>Gobiernos Autonomos Municipales</v>
      </c>
      <c r="W1006" s="391" t="str">
        <f>+V1006</f>
        <v>Gobiernos Autonomos Municipales</v>
      </c>
      <c r="X1006" s="242">
        <f>+VLOOKUP(A1006,[4]Sheet1!$A$13:$D$744,4,FALSE)</f>
        <v>0</v>
      </c>
      <c r="Y1006" s="242" t="e">
        <f>+VLOOKUP(X1006,bd_lista!$A$3:$C$590,3,FALSE)</f>
        <v>#N/A</v>
      </c>
      <c r="Z1006" s="294">
        <f>+X1006</f>
        <v>0</v>
      </c>
      <c r="AA1006" s="295" t="e">
        <f>+Y1006</f>
        <v>#N/A</v>
      </c>
    </row>
    <row r="1007" spans="1:27" customFormat="1" ht="15" hidden="1" customHeight="1">
      <c r="A1007" s="32">
        <v>1737</v>
      </c>
      <c r="B1007" s="388"/>
      <c r="C1007" s="247" t="str">
        <f>+VLOOKUP(A1007,bd_lista!$A$3:$C$590,3,FALSE)</f>
        <v>Gobierno Autónomo Municipal de Concepción</v>
      </c>
      <c r="D1007" s="390"/>
      <c r="E1007" s="244" t="s">
        <v>1305</v>
      </c>
      <c r="F1007" s="245">
        <f ca="1">+IFERROR(INDEX('Hoja de Trabajo para listado'!$A$155:$Z$1048576,MATCH($A1007,'Hoja de Trabajo para listado'!$A$155:$A$1048576,0),MATCH((CUADRO!F$5&amp;$E1007),'Hoja de Trabajo para listado'!$A$151:$Z$151,0)),0)+IFERROR(INDEX('Hoja de Trabajo para listado'!$AB$155:$BA$1048576,MATCH($A1007,'Hoja de Trabajo para listado'!$AB$155:$AB$1048576,0),MATCH((CUADRO!F$5&amp;$E1007),'Hoja de Trabajo para listado'!$AB$151:$BA$151,0)),0)+IFERROR(INDEX('Hoja de Trabajo para listado'!$BC$155:$CB$1048576,MATCH($A1007,'Hoja de Trabajo para listado'!$BC$155:$BC$1048576,0),MATCH((CUADRO!F$5&amp;$E1007),'Hoja de Trabajo para listado'!$BC$151:$CB$151,0)),0)+IFERROR(INDEX('Hoja de Trabajo para listado'!$DE$153:$DG$274,MATCH($A1007,'Hoja de Trabajo para listado'!$DE$153:$DE$1048576,0),MATCH((CUADRO!F$5&amp;$E1007),'Hoja de Trabajo para listado'!$DE$151:$DG$151,0)),0)+IFERROR(INDEX('Hoja de Trabajo para listado'!$CD$155:$DC$1048576,MATCH($A1007,'Hoja de Trabajo para listado'!$CD$155:$CD$1048576,0),MATCH((CUADRO!F$5&amp;$E1007),'Hoja de Trabajo para listado'!$CD$151:$DC$151,0)),0)</f>
        <v>0</v>
      </c>
      <c r="G1007" s="245">
        <f ca="1">+IFERROR(INDEX('Hoja de Trabajo para listado'!$A$155:$Z$1048576,MATCH($A1007,'Hoja de Trabajo para listado'!$A$155:$A$1048576,0),MATCH((CUADRO!G$5&amp;$E1007),'Hoja de Trabajo para listado'!$A$151:$Z$151,0)),0)+IFERROR(INDEX('Hoja de Trabajo para listado'!$AB$155:$BA$1048576,MATCH($A1007,'Hoja de Trabajo para listado'!$AB$155:$AB$1048576,0),MATCH((CUADRO!G$5&amp;$E1007),'Hoja de Trabajo para listado'!$AB$151:$BA$151,0)),0)+IFERROR(INDEX('Hoja de Trabajo para listado'!$BC$155:$CB$1048576,MATCH($A1007,'Hoja de Trabajo para listado'!$BC$155:$BC$1048576,0),MATCH((CUADRO!G$5&amp;$E1007),'Hoja de Trabajo para listado'!$BC$151:$CB$151,0)),0)+IFERROR(INDEX('Hoja de Trabajo para listado'!$DE$153:$DG$274,MATCH($A1007,'Hoja de Trabajo para listado'!$DE$153:$DE$1048576,0),MATCH((CUADRO!G$5&amp;$E1007),'Hoja de Trabajo para listado'!$DE$151:$DG$151,0)),0)+IFERROR(INDEX('Hoja de Trabajo para listado'!$CD$155:$DC$1048576,MATCH($A1007,'Hoja de Trabajo para listado'!$CD$155:$CD$1048576,0),MATCH((CUADRO!G$5&amp;$E1007),'Hoja de Trabajo para listado'!$CD$151:$DC$151,0)),0)</f>
        <v>0</v>
      </c>
      <c r="H1007" s="245">
        <f ca="1">+IFERROR(INDEX('Hoja de Trabajo para listado'!$A$155:$Z$1048576,MATCH($A1007,'Hoja de Trabajo para listado'!$A$155:$A$1048576,0),MATCH((CUADRO!H$5&amp;$E1007),'Hoja de Trabajo para listado'!$A$151:$Z$151,0)),0)+IFERROR(INDEX('Hoja de Trabajo para listado'!$AB$155:$BA$1048576,MATCH($A1007,'Hoja de Trabajo para listado'!$AB$155:$AB$1048576,0),MATCH((CUADRO!H$5&amp;$E1007),'Hoja de Trabajo para listado'!$AB$151:$BA$151,0)),0)+IFERROR(INDEX('Hoja de Trabajo para listado'!$BC$155:$CB$1048576,MATCH($A1007,'Hoja de Trabajo para listado'!$BC$155:$BC$1048576,0),MATCH((CUADRO!H$5&amp;$E1007),'Hoja de Trabajo para listado'!$BC$151:$CB$151,0)),0)+IFERROR(INDEX('Hoja de Trabajo para listado'!$DE$153:$DG$274,MATCH($A1007,'Hoja de Trabajo para listado'!$DE$153:$DE$1048576,0),MATCH((CUADRO!H$5&amp;$E1007),'Hoja de Trabajo para listado'!$DE$151:$DG$151,0)),0)+IFERROR(INDEX('Hoja de Trabajo para listado'!$CD$155:$DC$1048576,MATCH($A1007,'Hoja de Trabajo para listado'!$CD$155:$CD$1048576,0),MATCH((CUADRO!H$5&amp;$E1007),'Hoja de Trabajo para listado'!$CD$151:$DC$151,0)),0)</f>
        <v>0</v>
      </c>
      <c r="I1007" s="245">
        <f ca="1">+IFERROR(INDEX('Hoja de Trabajo para listado'!$A$155:$Z$1048576,MATCH($A1007,'Hoja de Trabajo para listado'!$A$155:$A$1048576,0),MATCH((CUADRO!I$5&amp;$E1007),'Hoja de Trabajo para listado'!$A$151:$Z$151,0)),0)+IFERROR(INDEX('Hoja de Trabajo para listado'!$AB$155:$BA$1048576,MATCH($A1007,'Hoja de Trabajo para listado'!$AB$155:$AB$1048576,0),MATCH((CUADRO!I$5&amp;$E1007),'Hoja de Trabajo para listado'!$AB$151:$BA$151,0)),0)+IFERROR(INDEX('Hoja de Trabajo para listado'!$BC$155:$CB$1048576,MATCH($A1007,'Hoja de Trabajo para listado'!$BC$155:$BC$1048576,0),MATCH((CUADRO!I$5&amp;$E1007),'Hoja de Trabajo para listado'!$BC$151:$CB$151,0)),0)+IFERROR(INDEX('Hoja de Trabajo para listado'!$DE$153:$DG$274,MATCH($A1007,'Hoja de Trabajo para listado'!$DE$153:$DE$1048576,0),MATCH((CUADRO!I$5&amp;$E1007),'Hoja de Trabajo para listado'!$DE$151:$DG$151,0)),0)+IFERROR(INDEX('Hoja de Trabajo para listado'!$CD$155:$DC$1048576,MATCH($A1007,'Hoja de Trabajo para listado'!$CD$155:$CD$1048576,0),MATCH((CUADRO!I$5&amp;$E1007),'Hoja de Trabajo para listado'!$CD$151:$DC$151,0)),0)</f>
        <v>0</v>
      </c>
      <c r="J1007" s="245">
        <f ca="1">+IFERROR(INDEX('Hoja de Trabajo para listado'!$A$155:$Z$1048576,MATCH($A1007,'Hoja de Trabajo para listado'!$A$155:$A$1048576,0),MATCH((CUADRO!J$5&amp;$E1007),'Hoja de Trabajo para listado'!$A$151:$Z$151,0)),0)+IFERROR(INDEX('Hoja de Trabajo para listado'!$AB$155:$BA$1048576,MATCH($A1007,'Hoja de Trabajo para listado'!$AB$155:$AB$1048576,0),MATCH((CUADRO!J$5&amp;$E1007),'Hoja de Trabajo para listado'!$AB$151:$BA$151,0)),0)+IFERROR(INDEX('Hoja de Trabajo para listado'!$BC$155:$CB$1048576,MATCH($A1007,'Hoja de Trabajo para listado'!$BC$155:$BC$1048576,0),MATCH((CUADRO!J$5&amp;$E1007),'Hoja de Trabajo para listado'!$BC$151:$CB$151,0)),0)+IFERROR(INDEX('Hoja de Trabajo para listado'!$DE$153:$DG$274,MATCH($A1007,'Hoja de Trabajo para listado'!$DE$153:$DE$1048576,0),MATCH((CUADRO!J$5&amp;$E1007),'Hoja de Trabajo para listado'!$DE$151:$DG$151,0)),0)+IFERROR(INDEX('Hoja de Trabajo para listado'!$CD$155:$DC$1048576,MATCH($A1007,'Hoja de Trabajo para listado'!$CD$155:$CD$1048576,0),MATCH((CUADRO!J$5&amp;$E1007),'Hoja de Trabajo para listado'!$CD$151:$DC$151,0)),0)</f>
        <v>0</v>
      </c>
      <c r="K1007" s="245">
        <f ca="1">+IFERROR(INDEX('Hoja de Trabajo para listado'!$A$155:$Z$1048576,MATCH($A1007,'Hoja de Trabajo para listado'!$A$155:$A$1048576,0),MATCH((CUADRO!K$5&amp;$E1007),'Hoja de Trabajo para listado'!$A$151:$Z$151,0)),0)+IFERROR(INDEX('Hoja de Trabajo para listado'!$AB$155:$BA$1048576,MATCH($A1007,'Hoja de Trabajo para listado'!$AB$155:$AB$1048576,0),MATCH((CUADRO!K$5&amp;$E1007),'Hoja de Trabajo para listado'!$AB$151:$BA$151,0)),0)+IFERROR(INDEX('Hoja de Trabajo para listado'!$BC$155:$CB$1048576,MATCH($A1007,'Hoja de Trabajo para listado'!$BC$155:$BC$1048576,0),MATCH((CUADRO!K$5&amp;$E1007),'Hoja de Trabajo para listado'!$BC$151:$CB$151,0)),0)+IFERROR(INDEX('Hoja de Trabajo para listado'!$DE$153:$DG$274,MATCH($A1007,'Hoja de Trabajo para listado'!$DE$153:$DE$1048576,0),MATCH((CUADRO!K$5&amp;$E1007),'Hoja de Trabajo para listado'!$DE$151:$DG$151,0)),0)+IFERROR(INDEX('Hoja de Trabajo para listado'!$CD$155:$DC$1048576,MATCH($A1007,'Hoja de Trabajo para listado'!$CD$155:$CD$1048576,0),MATCH((CUADRO!K$5&amp;$E1007),'Hoja de Trabajo para listado'!$CD$151:$DC$151,0)),0)</f>
        <v>0</v>
      </c>
      <c r="L1007" s="245">
        <f ca="1">+IFERROR(INDEX('Hoja de Trabajo para listado'!$A$155:$Z$1048576,MATCH($A1007,'Hoja de Trabajo para listado'!$A$155:$A$1048576,0),MATCH((CUADRO!L$5&amp;$E1007),'Hoja de Trabajo para listado'!$A$151:$Z$151,0)),0)+IFERROR(INDEX('Hoja de Trabajo para listado'!$AB$155:$BA$1048576,MATCH($A1007,'Hoja de Trabajo para listado'!$AB$155:$AB$1048576,0),MATCH((CUADRO!L$5&amp;$E1007),'Hoja de Trabajo para listado'!$AB$151:$BA$151,0)),0)+IFERROR(INDEX('Hoja de Trabajo para listado'!$BC$155:$CB$1048576,MATCH($A1007,'Hoja de Trabajo para listado'!$BC$155:$BC$1048576,0),MATCH((CUADRO!L$5&amp;$E1007),'Hoja de Trabajo para listado'!$BC$151:$CB$151,0)),0)+IFERROR(INDEX('Hoja de Trabajo para listado'!$DE$153:$DG$274,MATCH($A1007,'Hoja de Trabajo para listado'!$DE$153:$DE$1048576,0),MATCH((CUADRO!L$5&amp;$E1007),'Hoja de Trabajo para listado'!$DE$151:$DG$151,0)),0)+IFERROR(INDEX('Hoja de Trabajo para listado'!$CD$155:$DC$1048576,MATCH($A1007,'Hoja de Trabajo para listado'!$CD$155:$CD$1048576,0),MATCH((CUADRO!L$5&amp;$E1007),'Hoja de Trabajo para listado'!$CD$151:$DC$151,0)),0)</f>
        <v>0</v>
      </c>
      <c r="M1007" s="245">
        <f ca="1">+IFERROR(INDEX('Hoja de Trabajo para listado'!$A$155:$Z$1048576,MATCH($A1007,'Hoja de Trabajo para listado'!$A$155:$A$1048576,0),MATCH((CUADRO!M$5&amp;$E1007),'Hoja de Trabajo para listado'!$A$151:$Z$151,0)),0)+IFERROR(INDEX('Hoja de Trabajo para listado'!$AB$155:$BA$1048576,MATCH($A1007,'Hoja de Trabajo para listado'!$AB$155:$AB$1048576,0),MATCH((CUADRO!M$5&amp;$E1007),'Hoja de Trabajo para listado'!$AB$151:$BA$151,0)),0)+IFERROR(INDEX('Hoja de Trabajo para listado'!$BC$155:$CB$1048576,MATCH($A1007,'Hoja de Trabajo para listado'!$BC$155:$BC$1048576,0),MATCH((CUADRO!M$5&amp;$E1007),'Hoja de Trabajo para listado'!$BC$151:$CB$151,0)),0)+IFERROR(INDEX('Hoja de Trabajo para listado'!$DE$153:$DG$274,MATCH($A1007,'Hoja de Trabajo para listado'!$DE$153:$DE$1048576,0),MATCH((CUADRO!M$5&amp;$E1007),'Hoja de Trabajo para listado'!$DE$151:$DG$151,0)),0)+IFERROR(INDEX('Hoja de Trabajo para listado'!$CD$155:$DC$1048576,MATCH($A1007,'Hoja de Trabajo para listado'!$CD$155:$CD$1048576,0),MATCH((CUADRO!M$5&amp;$E1007),'Hoja de Trabajo para listado'!$CD$151:$DC$151,0)),0)</f>
        <v>0</v>
      </c>
      <c r="N1007" s="245">
        <f ca="1">+IFERROR(INDEX('Hoja de Trabajo para listado'!$A$155:$Z$1048576,MATCH($A1007,'Hoja de Trabajo para listado'!$A$155:$A$1048576,0),MATCH((CUADRO!N$5&amp;$E1007),'Hoja de Trabajo para listado'!$A$151:$Z$151,0)),0)+IFERROR(INDEX('Hoja de Trabajo para listado'!$AB$155:$BA$1048576,MATCH($A1007,'Hoja de Trabajo para listado'!$AB$155:$AB$1048576,0),MATCH((CUADRO!N$5&amp;$E1007),'Hoja de Trabajo para listado'!$AB$151:$BA$151,0)),0)+IFERROR(INDEX('Hoja de Trabajo para listado'!$BC$155:$CB$1048576,MATCH($A1007,'Hoja de Trabajo para listado'!$BC$155:$BC$1048576,0),MATCH((CUADRO!N$5&amp;$E1007),'Hoja de Trabajo para listado'!$BC$151:$CB$151,0)),0)+IFERROR(INDEX('Hoja de Trabajo para listado'!$DE$153:$DG$274,MATCH($A1007,'Hoja de Trabajo para listado'!$DE$153:$DE$1048576,0),MATCH((CUADRO!N$5&amp;$E1007),'Hoja de Trabajo para listado'!$DE$151:$DG$151,0)),0)+IFERROR(INDEX('Hoja de Trabajo para listado'!$CD$155:$DC$1048576,MATCH($A1007,'Hoja de Trabajo para listado'!$CD$155:$CD$1048576,0),MATCH((CUADRO!N$5&amp;$E1007),'Hoja de Trabajo para listado'!$CD$151:$DC$151,0)),0)</f>
        <v>0</v>
      </c>
      <c r="O1007" s="245">
        <f ca="1">+IFERROR(INDEX('Hoja de Trabajo para listado'!$A$155:$Z$1048576,MATCH($A1007,'Hoja de Trabajo para listado'!$A$155:$A$1048576,0),MATCH((CUADRO!O$5&amp;$E1007),'Hoja de Trabajo para listado'!$A$151:$Z$151,0)),0)+IFERROR(INDEX('Hoja de Trabajo para listado'!$AB$155:$BA$1048576,MATCH($A1007,'Hoja de Trabajo para listado'!$AB$155:$AB$1048576,0),MATCH((CUADRO!O$5&amp;$E1007),'Hoja de Trabajo para listado'!$AB$151:$BA$151,0)),0)+IFERROR(INDEX('Hoja de Trabajo para listado'!$BC$155:$CB$1048576,MATCH($A1007,'Hoja de Trabajo para listado'!$BC$155:$BC$1048576,0),MATCH((CUADRO!O$5&amp;$E1007),'Hoja de Trabajo para listado'!$BC$151:$CB$151,0)),0)+IFERROR(INDEX('Hoja de Trabajo para listado'!$DE$153:$DG$274,MATCH($A1007,'Hoja de Trabajo para listado'!$DE$153:$DE$1048576,0),MATCH((CUADRO!O$5&amp;$E1007),'Hoja de Trabajo para listado'!$DE$151:$DG$151,0)),0)+IFERROR(INDEX('Hoja de Trabajo para listado'!$CD$155:$DC$1048576,MATCH($A1007,'Hoja de Trabajo para listado'!$CD$155:$CD$1048576,0),MATCH((CUADRO!O$5&amp;$E1007),'Hoja de Trabajo para listado'!$CD$151:$DC$151,0)),0)</f>
        <v>0</v>
      </c>
      <c r="P1007" s="245">
        <f ca="1">+IFERROR(INDEX('Hoja de Trabajo para listado'!$A$155:$Z$1048576,MATCH($A1007,'Hoja de Trabajo para listado'!$A$155:$A$1048576,0),MATCH((CUADRO!P$5&amp;$E1007),'Hoja de Trabajo para listado'!$A$151:$Z$151,0)),0)+IFERROR(INDEX('Hoja de Trabajo para listado'!$AB$155:$BA$1048576,MATCH($A1007,'Hoja de Trabajo para listado'!$AB$155:$AB$1048576,0),MATCH((CUADRO!P$5&amp;$E1007),'Hoja de Trabajo para listado'!$AB$151:$BA$151,0)),0)+IFERROR(INDEX('Hoja de Trabajo para listado'!$BC$155:$CB$1048576,MATCH($A1007,'Hoja de Trabajo para listado'!$BC$155:$BC$1048576,0),MATCH((CUADRO!P$5&amp;$E1007),'Hoja de Trabajo para listado'!$BC$151:$CB$151,0)),0)+IFERROR(INDEX('Hoja de Trabajo para listado'!$DE$153:$DG$274,MATCH($A1007,'Hoja de Trabajo para listado'!$DE$153:$DE$1048576,0),MATCH((CUADRO!P$5&amp;$E1007),'Hoja de Trabajo para listado'!$DE$151:$DG$151,0)),0)+IFERROR(INDEX('Hoja de Trabajo para listado'!$CD$155:$DC$1048576,MATCH($A1007,'Hoja de Trabajo para listado'!$CD$155:$CD$1048576,0),MATCH((CUADRO!P$5&amp;$E1007),'Hoja de Trabajo para listado'!$CD$151:$DC$151,0)),0)</f>
        <v>0</v>
      </c>
      <c r="Q1007" s="245">
        <f ca="1">+IFERROR(INDEX('Hoja de Trabajo para listado'!$A$155:$Z$1048576,MATCH($A1007,'Hoja de Trabajo para listado'!$A$155:$A$1048576,0),MATCH((CUADRO!Q$5&amp;$E1007),'Hoja de Trabajo para listado'!$A$151:$Z$151,0)),0)+IFERROR(INDEX('Hoja de Trabajo para listado'!$AB$155:$BA$1048576,MATCH($A1007,'Hoja de Trabajo para listado'!$AB$155:$AB$1048576,0),MATCH((CUADRO!Q$5&amp;$E1007),'Hoja de Trabajo para listado'!$AB$151:$BA$151,0)),0)+IFERROR(INDEX('Hoja de Trabajo para listado'!$BC$155:$CB$1048576,MATCH($A1007,'Hoja de Trabajo para listado'!$BC$155:$BC$1048576,0),MATCH((CUADRO!Q$5&amp;$E1007),'Hoja de Trabajo para listado'!$BC$151:$CB$151,0)),0)+IFERROR(INDEX('Hoja de Trabajo para listado'!$DE$153:$DG$274,MATCH($A1007,'Hoja de Trabajo para listado'!$DE$153:$DE$1048576,0),MATCH((CUADRO!Q$5&amp;$E1007),'Hoja de Trabajo para listado'!$DE$151:$DG$151,0)),0)+IFERROR(INDEX('Hoja de Trabajo para listado'!$CD$155:$DC$1048576,MATCH($A1007,'Hoja de Trabajo para listado'!$CD$155:$CD$1048576,0),MATCH((CUADRO!Q$5&amp;$E1007),'Hoja de Trabajo para listado'!$CD$151:$DC$151,0)),0)</f>
        <v>0</v>
      </c>
      <c r="R1007" s="245">
        <f t="shared" ca="1" si="33"/>
        <v>0</v>
      </c>
      <c r="S1007" s="259">
        <f ca="1">+R1006+R1007</f>
        <v>0</v>
      </c>
      <c r="T1007" s="245">
        <f ca="1">+S1007</f>
        <v>0</v>
      </c>
      <c r="U1007" s="244">
        <f t="shared" si="34"/>
        <v>2</v>
      </c>
      <c r="V1007" s="333" t="str">
        <f>+VLOOKUP(A1007,bd_lista!$A$3:$E$590,5,FALSE)</f>
        <v>Gobiernos Autonomos Municipales</v>
      </c>
      <c r="W1007" s="392"/>
      <c r="X1007" s="242">
        <f>+VLOOKUP(A1007,[4]Sheet1!$A$13:$D$744,4,FALSE)</f>
        <v>0</v>
      </c>
      <c r="Y1007" s="242" t="e">
        <f>+VLOOKUP(X1007,bd_lista!$A$3:$C$590,3,FALSE)</f>
        <v>#N/A</v>
      </c>
      <c r="Z1007" s="292"/>
      <c r="AA1007" s="293"/>
    </row>
    <row r="1008" spans="1:27" customFormat="1" ht="15" hidden="1" customHeight="1">
      <c r="A1008" s="32">
        <v>1738</v>
      </c>
      <c r="B1008" s="387">
        <f>+A1008</f>
        <v>1738</v>
      </c>
      <c r="C1008" s="247" t="str">
        <f>+VLOOKUP(A1008,bd_lista!$A$3:$C$590,3,FALSE)</f>
        <v>Gobierno Autónomo Municipal de San Javier</v>
      </c>
      <c r="D1008" s="389" t="str">
        <f>+C1008</f>
        <v>Gobierno Autónomo Municipal de San Javier</v>
      </c>
      <c r="E1008" s="242" t="s">
        <v>1304</v>
      </c>
      <c r="F1008" s="243">
        <f ca="1">+IFERROR(INDEX('Hoja de Trabajo para listado'!$A$155:$Z$1048576,MATCH($A1008,'Hoja de Trabajo para listado'!$A$155:$A$1048576,0),MATCH((CUADRO!F$5&amp;$E1008),'Hoja de Trabajo para listado'!$A$151:$Z$151,0)),0)+IFERROR(INDEX('Hoja de Trabajo para listado'!$AB$155:$BA$1048576,MATCH($A1008,'Hoja de Trabajo para listado'!$AB$155:$AB$1048576,0),MATCH((CUADRO!F$5&amp;$E1008),'Hoja de Trabajo para listado'!$AB$151:$BA$151,0)),0)+IFERROR(INDEX('Hoja de Trabajo para listado'!$BC$155:$CB$1048576,MATCH($A1008,'Hoja de Trabajo para listado'!$BC$155:$BC$1048576,0),MATCH((CUADRO!F$5&amp;$E1008),'Hoja de Trabajo para listado'!$BC$151:$CB$151,0)),0)+IFERROR(INDEX('Hoja de Trabajo para listado'!$DE$153:$DG$274,MATCH($A1008,'Hoja de Trabajo para listado'!$DE$153:$DE$1048576,0),MATCH((CUADRO!F$5&amp;$E1008),'Hoja de Trabajo para listado'!$DE$151:$DG$151,0)),0)+IFERROR(INDEX('Hoja de Trabajo para listado'!$CD$155:$DC$1048576,MATCH($A1008,'Hoja de Trabajo para listado'!$CD$155:$CD$1048576,0),MATCH((CUADRO!F$5&amp;$E1008),'Hoja de Trabajo para listado'!$CD$151:$DC$151,0)),0)</f>
        <v>0</v>
      </c>
      <c r="G1008" s="243">
        <f ca="1">+IFERROR(INDEX('Hoja de Trabajo para listado'!$A$155:$Z$1048576,MATCH($A1008,'Hoja de Trabajo para listado'!$A$155:$A$1048576,0),MATCH((CUADRO!G$5&amp;$E1008),'Hoja de Trabajo para listado'!$A$151:$Z$151,0)),0)+IFERROR(INDEX('Hoja de Trabajo para listado'!$AB$155:$BA$1048576,MATCH($A1008,'Hoja de Trabajo para listado'!$AB$155:$AB$1048576,0),MATCH((CUADRO!G$5&amp;$E1008),'Hoja de Trabajo para listado'!$AB$151:$BA$151,0)),0)+IFERROR(INDEX('Hoja de Trabajo para listado'!$BC$155:$CB$1048576,MATCH($A1008,'Hoja de Trabajo para listado'!$BC$155:$BC$1048576,0),MATCH((CUADRO!G$5&amp;$E1008),'Hoja de Trabajo para listado'!$BC$151:$CB$151,0)),0)+IFERROR(INDEX('Hoja de Trabajo para listado'!$DE$153:$DG$274,MATCH($A1008,'Hoja de Trabajo para listado'!$DE$153:$DE$1048576,0),MATCH((CUADRO!G$5&amp;$E1008),'Hoja de Trabajo para listado'!$DE$151:$DG$151,0)),0)+IFERROR(INDEX('Hoja de Trabajo para listado'!$CD$155:$DC$1048576,MATCH($A1008,'Hoja de Trabajo para listado'!$CD$155:$CD$1048576,0),MATCH((CUADRO!G$5&amp;$E1008),'Hoja de Trabajo para listado'!$CD$151:$DC$151,0)),0)</f>
        <v>0</v>
      </c>
      <c r="H1008" s="243">
        <f ca="1">+IFERROR(INDEX('Hoja de Trabajo para listado'!$A$155:$Z$1048576,MATCH($A1008,'Hoja de Trabajo para listado'!$A$155:$A$1048576,0),MATCH((CUADRO!H$5&amp;$E1008),'Hoja de Trabajo para listado'!$A$151:$Z$151,0)),0)+IFERROR(INDEX('Hoja de Trabajo para listado'!$AB$155:$BA$1048576,MATCH($A1008,'Hoja de Trabajo para listado'!$AB$155:$AB$1048576,0),MATCH((CUADRO!H$5&amp;$E1008),'Hoja de Trabajo para listado'!$AB$151:$BA$151,0)),0)+IFERROR(INDEX('Hoja de Trabajo para listado'!$BC$155:$CB$1048576,MATCH($A1008,'Hoja de Trabajo para listado'!$BC$155:$BC$1048576,0),MATCH((CUADRO!H$5&amp;$E1008),'Hoja de Trabajo para listado'!$BC$151:$CB$151,0)),0)+IFERROR(INDEX('Hoja de Trabajo para listado'!$DE$153:$DG$274,MATCH($A1008,'Hoja de Trabajo para listado'!$DE$153:$DE$1048576,0),MATCH((CUADRO!H$5&amp;$E1008),'Hoja de Trabajo para listado'!$DE$151:$DG$151,0)),0)+IFERROR(INDEX('Hoja de Trabajo para listado'!$CD$155:$DC$1048576,MATCH($A1008,'Hoja de Trabajo para listado'!$CD$155:$CD$1048576,0),MATCH((CUADRO!H$5&amp;$E1008),'Hoja de Trabajo para listado'!$CD$151:$DC$151,0)),0)</f>
        <v>0</v>
      </c>
      <c r="I1008" s="243">
        <f ca="1">+IFERROR(INDEX('Hoja de Trabajo para listado'!$A$155:$Z$1048576,MATCH($A1008,'Hoja de Trabajo para listado'!$A$155:$A$1048576,0),MATCH((CUADRO!I$5&amp;$E1008),'Hoja de Trabajo para listado'!$A$151:$Z$151,0)),0)+IFERROR(INDEX('Hoja de Trabajo para listado'!$AB$155:$BA$1048576,MATCH($A1008,'Hoja de Trabajo para listado'!$AB$155:$AB$1048576,0),MATCH((CUADRO!I$5&amp;$E1008),'Hoja de Trabajo para listado'!$AB$151:$BA$151,0)),0)+IFERROR(INDEX('Hoja de Trabajo para listado'!$BC$155:$CB$1048576,MATCH($A1008,'Hoja de Trabajo para listado'!$BC$155:$BC$1048576,0),MATCH((CUADRO!I$5&amp;$E1008),'Hoja de Trabajo para listado'!$BC$151:$CB$151,0)),0)+IFERROR(INDEX('Hoja de Trabajo para listado'!$DE$153:$DG$274,MATCH($A1008,'Hoja de Trabajo para listado'!$DE$153:$DE$1048576,0),MATCH((CUADRO!I$5&amp;$E1008),'Hoja de Trabajo para listado'!$DE$151:$DG$151,0)),0)+IFERROR(INDEX('Hoja de Trabajo para listado'!$CD$155:$DC$1048576,MATCH($A1008,'Hoja de Trabajo para listado'!$CD$155:$CD$1048576,0),MATCH((CUADRO!I$5&amp;$E1008),'Hoja de Trabajo para listado'!$CD$151:$DC$151,0)),0)</f>
        <v>0</v>
      </c>
      <c r="J1008" s="243">
        <f ca="1">+IFERROR(INDEX('Hoja de Trabajo para listado'!$A$155:$Z$1048576,MATCH($A1008,'Hoja de Trabajo para listado'!$A$155:$A$1048576,0),MATCH((CUADRO!J$5&amp;$E1008),'Hoja de Trabajo para listado'!$A$151:$Z$151,0)),0)+IFERROR(INDEX('Hoja de Trabajo para listado'!$AB$155:$BA$1048576,MATCH($A1008,'Hoja de Trabajo para listado'!$AB$155:$AB$1048576,0),MATCH((CUADRO!J$5&amp;$E1008),'Hoja de Trabajo para listado'!$AB$151:$BA$151,0)),0)+IFERROR(INDEX('Hoja de Trabajo para listado'!$BC$155:$CB$1048576,MATCH($A1008,'Hoja de Trabajo para listado'!$BC$155:$BC$1048576,0),MATCH((CUADRO!J$5&amp;$E1008),'Hoja de Trabajo para listado'!$BC$151:$CB$151,0)),0)+IFERROR(INDEX('Hoja de Trabajo para listado'!$DE$153:$DG$274,MATCH($A1008,'Hoja de Trabajo para listado'!$DE$153:$DE$1048576,0),MATCH((CUADRO!J$5&amp;$E1008),'Hoja de Trabajo para listado'!$DE$151:$DG$151,0)),0)+IFERROR(INDEX('Hoja de Trabajo para listado'!$CD$155:$DC$1048576,MATCH($A1008,'Hoja de Trabajo para listado'!$CD$155:$CD$1048576,0),MATCH((CUADRO!J$5&amp;$E1008),'Hoja de Trabajo para listado'!$CD$151:$DC$151,0)),0)</f>
        <v>0</v>
      </c>
      <c r="K1008" s="243">
        <f ca="1">+IFERROR(INDEX('Hoja de Trabajo para listado'!$A$155:$Z$1048576,MATCH($A1008,'Hoja de Trabajo para listado'!$A$155:$A$1048576,0),MATCH((CUADRO!K$5&amp;$E1008),'Hoja de Trabajo para listado'!$A$151:$Z$151,0)),0)+IFERROR(INDEX('Hoja de Trabajo para listado'!$AB$155:$BA$1048576,MATCH($A1008,'Hoja de Trabajo para listado'!$AB$155:$AB$1048576,0),MATCH((CUADRO!K$5&amp;$E1008),'Hoja de Trabajo para listado'!$AB$151:$BA$151,0)),0)+IFERROR(INDEX('Hoja de Trabajo para listado'!$BC$155:$CB$1048576,MATCH($A1008,'Hoja de Trabajo para listado'!$BC$155:$BC$1048576,0),MATCH((CUADRO!K$5&amp;$E1008),'Hoja de Trabajo para listado'!$BC$151:$CB$151,0)),0)+IFERROR(INDEX('Hoja de Trabajo para listado'!$DE$153:$DG$274,MATCH($A1008,'Hoja de Trabajo para listado'!$DE$153:$DE$1048576,0),MATCH((CUADRO!K$5&amp;$E1008),'Hoja de Trabajo para listado'!$DE$151:$DG$151,0)),0)+IFERROR(INDEX('Hoja de Trabajo para listado'!$CD$155:$DC$1048576,MATCH($A1008,'Hoja de Trabajo para listado'!$CD$155:$CD$1048576,0),MATCH((CUADRO!K$5&amp;$E1008),'Hoja de Trabajo para listado'!$CD$151:$DC$151,0)),0)</f>
        <v>0</v>
      </c>
      <c r="L1008" s="243">
        <f ca="1">+IFERROR(INDEX('Hoja de Trabajo para listado'!$A$155:$Z$1048576,MATCH($A1008,'Hoja de Trabajo para listado'!$A$155:$A$1048576,0),MATCH((CUADRO!L$5&amp;$E1008),'Hoja de Trabajo para listado'!$A$151:$Z$151,0)),0)+IFERROR(INDEX('Hoja de Trabajo para listado'!$AB$155:$BA$1048576,MATCH($A1008,'Hoja de Trabajo para listado'!$AB$155:$AB$1048576,0),MATCH((CUADRO!L$5&amp;$E1008),'Hoja de Trabajo para listado'!$AB$151:$BA$151,0)),0)+IFERROR(INDEX('Hoja de Trabajo para listado'!$BC$155:$CB$1048576,MATCH($A1008,'Hoja de Trabajo para listado'!$BC$155:$BC$1048576,0),MATCH((CUADRO!L$5&amp;$E1008),'Hoja de Trabajo para listado'!$BC$151:$CB$151,0)),0)+IFERROR(INDEX('Hoja de Trabajo para listado'!$DE$153:$DG$274,MATCH($A1008,'Hoja de Trabajo para listado'!$DE$153:$DE$1048576,0),MATCH((CUADRO!L$5&amp;$E1008),'Hoja de Trabajo para listado'!$DE$151:$DG$151,0)),0)+IFERROR(INDEX('Hoja de Trabajo para listado'!$CD$155:$DC$1048576,MATCH($A1008,'Hoja de Trabajo para listado'!$CD$155:$CD$1048576,0),MATCH((CUADRO!L$5&amp;$E1008),'Hoja de Trabajo para listado'!$CD$151:$DC$151,0)),0)</f>
        <v>0</v>
      </c>
      <c r="M1008" s="243">
        <f ca="1">+IFERROR(INDEX('Hoja de Trabajo para listado'!$A$155:$Z$1048576,MATCH($A1008,'Hoja de Trabajo para listado'!$A$155:$A$1048576,0),MATCH((CUADRO!M$5&amp;$E1008),'Hoja de Trabajo para listado'!$A$151:$Z$151,0)),0)+IFERROR(INDEX('Hoja de Trabajo para listado'!$AB$155:$BA$1048576,MATCH($A1008,'Hoja de Trabajo para listado'!$AB$155:$AB$1048576,0),MATCH((CUADRO!M$5&amp;$E1008),'Hoja de Trabajo para listado'!$AB$151:$BA$151,0)),0)+IFERROR(INDEX('Hoja de Trabajo para listado'!$BC$155:$CB$1048576,MATCH($A1008,'Hoja de Trabajo para listado'!$BC$155:$BC$1048576,0),MATCH((CUADRO!M$5&amp;$E1008),'Hoja de Trabajo para listado'!$BC$151:$CB$151,0)),0)+IFERROR(INDEX('Hoja de Trabajo para listado'!$DE$153:$DG$274,MATCH($A1008,'Hoja de Trabajo para listado'!$DE$153:$DE$1048576,0),MATCH((CUADRO!M$5&amp;$E1008),'Hoja de Trabajo para listado'!$DE$151:$DG$151,0)),0)+IFERROR(INDEX('Hoja de Trabajo para listado'!$CD$155:$DC$1048576,MATCH($A1008,'Hoja de Trabajo para listado'!$CD$155:$CD$1048576,0),MATCH((CUADRO!M$5&amp;$E1008),'Hoja de Trabajo para listado'!$CD$151:$DC$151,0)),0)</f>
        <v>0</v>
      </c>
      <c r="N1008" s="243">
        <f ca="1">+IFERROR(INDEX('Hoja de Trabajo para listado'!$A$155:$Z$1048576,MATCH($A1008,'Hoja de Trabajo para listado'!$A$155:$A$1048576,0),MATCH((CUADRO!N$5&amp;$E1008),'Hoja de Trabajo para listado'!$A$151:$Z$151,0)),0)+IFERROR(INDEX('Hoja de Trabajo para listado'!$AB$155:$BA$1048576,MATCH($A1008,'Hoja de Trabajo para listado'!$AB$155:$AB$1048576,0),MATCH((CUADRO!N$5&amp;$E1008),'Hoja de Trabajo para listado'!$AB$151:$BA$151,0)),0)+IFERROR(INDEX('Hoja de Trabajo para listado'!$BC$155:$CB$1048576,MATCH($A1008,'Hoja de Trabajo para listado'!$BC$155:$BC$1048576,0),MATCH((CUADRO!N$5&amp;$E1008),'Hoja de Trabajo para listado'!$BC$151:$CB$151,0)),0)+IFERROR(INDEX('Hoja de Trabajo para listado'!$DE$153:$DG$274,MATCH($A1008,'Hoja de Trabajo para listado'!$DE$153:$DE$1048576,0),MATCH((CUADRO!N$5&amp;$E1008),'Hoja de Trabajo para listado'!$DE$151:$DG$151,0)),0)+IFERROR(INDEX('Hoja de Trabajo para listado'!$CD$155:$DC$1048576,MATCH($A1008,'Hoja de Trabajo para listado'!$CD$155:$CD$1048576,0),MATCH((CUADRO!N$5&amp;$E1008),'Hoja de Trabajo para listado'!$CD$151:$DC$151,0)),0)</f>
        <v>0</v>
      </c>
      <c r="O1008" s="243">
        <f ca="1">+IFERROR(INDEX('Hoja de Trabajo para listado'!$A$155:$Z$1048576,MATCH($A1008,'Hoja de Trabajo para listado'!$A$155:$A$1048576,0),MATCH((CUADRO!O$5&amp;$E1008),'Hoja de Trabajo para listado'!$A$151:$Z$151,0)),0)+IFERROR(INDEX('Hoja de Trabajo para listado'!$AB$155:$BA$1048576,MATCH($A1008,'Hoja de Trabajo para listado'!$AB$155:$AB$1048576,0),MATCH((CUADRO!O$5&amp;$E1008),'Hoja de Trabajo para listado'!$AB$151:$BA$151,0)),0)+IFERROR(INDEX('Hoja de Trabajo para listado'!$BC$155:$CB$1048576,MATCH($A1008,'Hoja de Trabajo para listado'!$BC$155:$BC$1048576,0),MATCH((CUADRO!O$5&amp;$E1008),'Hoja de Trabajo para listado'!$BC$151:$CB$151,0)),0)+IFERROR(INDEX('Hoja de Trabajo para listado'!$DE$153:$DG$274,MATCH($A1008,'Hoja de Trabajo para listado'!$DE$153:$DE$1048576,0),MATCH((CUADRO!O$5&amp;$E1008),'Hoja de Trabajo para listado'!$DE$151:$DG$151,0)),0)+IFERROR(INDEX('Hoja de Trabajo para listado'!$CD$155:$DC$1048576,MATCH($A1008,'Hoja de Trabajo para listado'!$CD$155:$CD$1048576,0),MATCH((CUADRO!O$5&amp;$E1008),'Hoja de Trabajo para listado'!$CD$151:$DC$151,0)),0)</f>
        <v>0</v>
      </c>
      <c r="P1008" s="243">
        <f ca="1">+IFERROR(INDEX('Hoja de Trabajo para listado'!$A$155:$Z$1048576,MATCH($A1008,'Hoja de Trabajo para listado'!$A$155:$A$1048576,0),MATCH((CUADRO!P$5&amp;$E1008),'Hoja de Trabajo para listado'!$A$151:$Z$151,0)),0)+IFERROR(INDEX('Hoja de Trabajo para listado'!$AB$155:$BA$1048576,MATCH($A1008,'Hoja de Trabajo para listado'!$AB$155:$AB$1048576,0),MATCH((CUADRO!P$5&amp;$E1008),'Hoja de Trabajo para listado'!$AB$151:$BA$151,0)),0)+IFERROR(INDEX('Hoja de Trabajo para listado'!$BC$155:$CB$1048576,MATCH($A1008,'Hoja de Trabajo para listado'!$BC$155:$BC$1048576,0),MATCH((CUADRO!P$5&amp;$E1008),'Hoja de Trabajo para listado'!$BC$151:$CB$151,0)),0)+IFERROR(INDEX('Hoja de Trabajo para listado'!$DE$153:$DG$274,MATCH($A1008,'Hoja de Trabajo para listado'!$DE$153:$DE$1048576,0),MATCH((CUADRO!P$5&amp;$E1008),'Hoja de Trabajo para listado'!$DE$151:$DG$151,0)),0)+IFERROR(INDEX('Hoja de Trabajo para listado'!$CD$155:$DC$1048576,MATCH($A1008,'Hoja de Trabajo para listado'!$CD$155:$CD$1048576,0),MATCH((CUADRO!P$5&amp;$E1008),'Hoja de Trabajo para listado'!$CD$151:$DC$151,0)),0)</f>
        <v>0</v>
      </c>
      <c r="Q1008" s="243">
        <f ca="1">+IFERROR(INDEX('Hoja de Trabajo para listado'!$A$155:$Z$1048576,MATCH($A1008,'Hoja de Trabajo para listado'!$A$155:$A$1048576,0),MATCH((CUADRO!Q$5&amp;$E1008),'Hoja de Trabajo para listado'!$A$151:$Z$151,0)),0)+IFERROR(INDEX('Hoja de Trabajo para listado'!$AB$155:$BA$1048576,MATCH($A1008,'Hoja de Trabajo para listado'!$AB$155:$AB$1048576,0),MATCH((CUADRO!Q$5&amp;$E1008),'Hoja de Trabajo para listado'!$AB$151:$BA$151,0)),0)+IFERROR(INDEX('Hoja de Trabajo para listado'!$BC$155:$CB$1048576,MATCH($A1008,'Hoja de Trabajo para listado'!$BC$155:$BC$1048576,0),MATCH((CUADRO!Q$5&amp;$E1008),'Hoja de Trabajo para listado'!$BC$151:$CB$151,0)),0)+IFERROR(INDEX('Hoja de Trabajo para listado'!$DE$153:$DG$274,MATCH($A1008,'Hoja de Trabajo para listado'!$DE$153:$DE$1048576,0),MATCH((CUADRO!Q$5&amp;$E1008),'Hoja de Trabajo para listado'!$DE$151:$DG$151,0)),0)+IFERROR(INDEX('Hoja de Trabajo para listado'!$CD$155:$DC$1048576,MATCH($A1008,'Hoja de Trabajo para listado'!$CD$155:$CD$1048576,0),MATCH((CUADRO!Q$5&amp;$E1008),'Hoja de Trabajo para listado'!$CD$151:$DC$151,0)),0)</f>
        <v>0</v>
      </c>
      <c r="R1008" s="243">
        <f t="shared" ca="1" si="33"/>
        <v>0</v>
      </c>
      <c r="S1008" s="249"/>
      <c r="T1008" s="268">
        <f ca="1">+T1009</f>
        <v>0</v>
      </c>
      <c r="U1008" s="275">
        <f t="shared" si="34"/>
        <v>1</v>
      </c>
      <c r="V1008" s="333" t="str">
        <f>+VLOOKUP(A1008,bd_lista!$A$3:$E$590,5,FALSE)</f>
        <v>Gobiernos Autonomos Municipales</v>
      </c>
      <c r="W1008" s="391" t="str">
        <f>+V1008</f>
        <v>Gobiernos Autonomos Municipales</v>
      </c>
      <c r="X1008" s="242">
        <f>+VLOOKUP(A1008,[4]Sheet1!$A$13:$D$744,4,FALSE)</f>
        <v>0</v>
      </c>
      <c r="Y1008" s="242" t="e">
        <f>+VLOOKUP(X1008,bd_lista!$A$3:$C$590,3,FALSE)</f>
        <v>#N/A</v>
      </c>
      <c r="Z1008" s="294">
        <f>+X1008</f>
        <v>0</v>
      </c>
      <c r="AA1008" s="295" t="e">
        <f>+Y1008</f>
        <v>#N/A</v>
      </c>
    </row>
    <row r="1009" spans="1:27" customFormat="1" ht="27" hidden="1" customHeight="1">
      <c r="A1009" s="32">
        <v>1738</v>
      </c>
      <c r="B1009" s="388"/>
      <c r="C1009" s="247" t="str">
        <f>+VLOOKUP(A1009,bd_lista!$A$3:$C$590,3,FALSE)</f>
        <v>Gobierno Autónomo Municipal de San Javier</v>
      </c>
      <c r="D1009" s="390"/>
      <c r="E1009" s="244" t="s">
        <v>1305</v>
      </c>
      <c r="F1009" s="245">
        <f ca="1">+IFERROR(INDEX('Hoja de Trabajo para listado'!$A$155:$Z$1048576,MATCH($A1009,'Hoja de Trabajo para listado'!$A$155:$A$1048576,0),MATCH((CUADRO!F$5&amp;$E1009),'Hoja de Trabajo para listado'!$A$151:$Z$151,0)),0)+IFERROR(INDEX('Hoja de Trabajo para listado'!$AB$155:$BA$1048576,MATCH($A1009,'Hoja de Trabajo para listado'!$AB$155:$AB$1048576,0),MATCH((CUADRO!F$5&amp;$E1009),'Hoja de Trabajo para listado'!$AB$151:$BA$151,0)),0)+IFERROR(INDEX('Hoja de Trabajo para listado'!$BC$155:$CB$1048576,MATCH($A1009,'Hoja de Trabajo para listado'!$BC$155:$BC$1048576,0),MATCH((CUADRO!F$5&amp;$E1009),'Hoja de Trabajo para listado'!$BC$151:$CB$151,0)),0)+IFERROR(INDEX('Hoja de Trabajo para listado'!$DE$153:$DG$274,MATCH($A1009,'Hoja de Trabajo para listado'!$DE$153:$DE$1048576,0),MATCH((CUADRO!F$5&amp;$E1009),'Hoja de Trabajo para listado'!$DE$151:$DG$151,0)),0)+IFERROR(INDEX('Hoja de Trabajo para listado'!$CD$155:$DC$1048576,MATCH($A1009,'Hoja de Trabajo para listado'!$CD$155:$CD$1048576,0),MATCH((CUADRO!F$5&amp;$E1009),'Hoja de Trabajo para listado'!$CD$151:$DC$151,0)),0)</f>
        <v>0</v>
      </c>
      <c r="G1009" s="245">
        <f ca="1">+IFERROR(INDEX('Hoja de Trabajo para listado'!$A$155:$Z$1048576,MATCH($A1009,'Hoja de Trabajo para listado'!$A$155:$A$1048576,0),MATCH((CUADRO!G$5&amp;$E1009),'Hoja de Trabajo para listado'!$A$151:$Z$151,0)),0)+IFERROR(INDEX('Hoja de Trabajo para listado'!$AB$155:$BA$1048576,MATCH($A1009,'Hoja de Trabajo para listado'!$AB$155:$AB$1048576,0),MATCH((CUADRO!G$5&amp;$E1009),'Hoja de Trabajo para listado'!$AB$151:$BA$151,0)),0)+IFERROR(INDEX('Hoja de Trabajo para listado'!$BC$155:$CB$1048576,MATCH($A1009,'Hoja de Trabajo para listado'!$BC$155:$BC$1048576,0),MATCH((CUADRO!G$5&amp;$E1009),'Hoja de Trabajo para listado'!$BC$151:$CB$151,0)),0)+IFERROR(INDEX('Hoja de Trabajo para listado'!$DE$153:$DG$274,MATCH($A1009,'Hoja de Trabajo para listado'!$DE$153:$DE$1048576,0),MATCH((CUADRO!G$5&amp;$E1009),'Hoja de Trabajo para listado'!$DE$151:$DG$151,0)),0)+IFERROR(INDEX('Hoja de Trabajo para listado'!$CD$155:$DC$1048576,MATCH($A1009,'Hoja de Trabajo para listado'!$CD$155:$CD$1048576,0),MATCH((CUADRO!G$5&amp;$E1009),'Hoja de Trabajo para listado'!$CD$151:$DC$151,0)),0)</f>
        <v>0</v>
      </c>
      <c r="H1009" s="245">
        <f ca="1">+IFERROR(INDEX('Hoja de Trabajo para listado'!$A$155:$Z$1048576,MATCH($A1009,'Hoja de Trabajo para listado'!$A$155:$A$1048576,0),MATCH((CUADRO!H$5&amp;$E1009),'Hoja de Trabajo para listado'!$A$151:$Z$151,0)),0)+IFERROR(INDEX('Hoja de Trabajo para listado'!$AB$155:$BA$1048576,MATCH($A1009,'Hoja de Trabajo para listado'!$AB$155:$AB$1048576,0),MATCH((CUADRO!H$5&amp;$E1009),'Hoja de Trabajo para listado'!$AB$151:$BA$151,0)),0)+IFERROR(INDEX('Hoja de Trabajo para listado'!$BC$155:$CB$1048576,MATCH($A1009,'Hoja de Trabajo para listado'!$BC$155:$BC$1048576,0),MATCH((CUADRO!H$5&amp;$E1009),'Hoja de Trabajo para listado'!$BC$151:$CB$151,0)),0)+IFERROR(INDEX('Hoja de Trabajo para listado'!$DE$153:$DG$274,MATCH($A1009,'Hoja de Trabajo para listado'!$DE$153:$DE$1048576,0),MATCH((CUADRO!H$5&amp;$E1009),'Hoja de Trabajo para listado'!$DE$151:$DG$151,0)),0)+IFERROR(INDEX('Hoja de Trabajo para listado'!$CD$155:$DC$1048576,MATCH($A1009,'Hoja de Trabajo para listado'!$CD$155:$CD$1048576,0),MATCH((CUADRO!H$5&amp;$E1009),'Hoja de Trabajo para listado'!$CD$151:$DC$151,0)),0)</f>
        <v>0</v>
      </c>
      <c r="I1009" s="245">
        <f ca="1">+IFERROR(INDEX('Hoja de Trabajo para listado'!$A$155:$Z$1048576,MATCH($A1009,'Hoja de Trabajo para listado'!$A$155:$A$1048576,0),MATCH((CUADRO!I$5&amp;$E1009),'Hoja de Trabajo para listado'!$A$151:$Z$151,0)),0)+IFERROR(INDEX('Hoja de Trabajo para listado'!$AB$155:$BA$1048576,MATCH($A1009,'Hoja de Trabajo para listado'!$AB$155:$AB$1048576,0),MATCH((CUADRO!I$5&amp;$E1009),'Hoja de Trabajo para listado'!$AB$151:$BA$151,0)),0)+IFERROR(INDEX('Hoja de Trabajo para listado'!$BC$155:$CB$1048576,MATCH($A1009,'Hoja de Trabajo para listado'!$BC$155:$BC$1048576,0),MATCH((CUADRO!I$5&amp;$E1009),'Hoja de Trabajo para listado'!$BC$151:$CB$151,0)),0)+IFERROR(INDEX('Hoja de Trabajo para listado'!$DE$153:$DG$274,MATCH($A1009,'Hoja de Trabajo para listado'!$DE$153:$DE$1048576,0),MATCH((CUADRO!I$5&amp;$E1009),'Hoja de Trabajo para listado'!$DE$151:$DG$151,0)),0)+IFERROR(INDEX('Hoja de Trabajo para listado'!$CD$155:$DC$1048576,MATCH($A1009,'Hoja de Trabajo para listado'!$CD$155:$CD$1048576,0),MATCH((CUADRO!I$5&amp;$E1009),'Hoja de Trabajo para listado'!$CD$151:$DC$151,0)),0)</f>
        <v>0</v>
      </c>
      <c r="J1009" s="245">
        <f ca="1">+IFERROR(INDEX('Hoja de Trabajo para listado'!$A$155:$Z$1048576,MATCH($A1009,'Hoja de Trabajo para listado'!$A$155:$A$1048576,0),MATCH((CUADRO!J$5&amp;$E1009),'Hoja de Trabajo para listado'!$A$151:$Z$151,0)),0)+IFERROR(INDEX('Hoja de Trabajo para listado'!$AB$155:$BA$1048576,MATCH($A1009,'Hoja de Trabajo para listado'!$AB$155:$AB$1048576,0),MATCH((CUADRO!J$5&amp;$E1009),'Hoja de Trabajo para listado'!$AB$151:$BA$151,0)),0)+IFERROR(INDEX('Hoja de Trabajo para listado'!$BC$155:$CB$1048576,MATCH($A1009,'Hoja de Trabajo para listado'!$BC$155:$BC$1048576,0),MATCH((CUADRO!J$5&amp;$E1009),'Hoja de Trabajo para listado'!$BC$151:$CB$151,0)),0)+IFERROR(INDEX('Hoja de Trabajo para listado'!$DE$153:$DG$274,MATCH($A1009,'Hoja de Trabajo para listado'!$DE$153:$DE$1048576,0),MATCH((CUADRO!J$5&amp;$E1009),'Hoja de Trabajo para listado'!$DE$151:$DG$151,0)),0)+IFERROR(INDEX('Hoja de Trabajo para listado'!$CD$155:$DC$1048576,MATCH($A1009,'Hoja de Trabajo para listado'!$CD$155:$CD$1048576,0),MATCH((CUADRO!J$5&amp;$E1009),'Hoja de Trabajo para listado'!$CD$151:$DC$151,0)),0)</f>
        <v>0</v>
      </c>
      <c r="K1009" s="245">
        <f ca="1">+IFERROR(INDEX('Hoja de Trabajo para listado'!$A$155:$Z$1048576,MATCH($A1009,'Hoja de Trabajo para listado'!$A$155:$A$1048576,0),MATCH((CUADRO!K$5&amp;$E1009),'Hoja de Trabajo para listado'!$A$151:$Z$151,0)),0)+IFERROR(INDEX('Hoja de Trabajo para listado'!$AB$155:$BA$1048576,MATCH($A1009,'Hoja de Trabajo para listado'!$AB$155:$AB$1048576,0),MATCH((CUADRO!K$5&amp;$E1009),'Hoja de Trabajo para listado'!$AB$151:$BA$151,0)),0)+IFERROR(INDEX('Hoja de Trabajo para listado'!$BC$155:$CB$1048576,MATCH($A1009,'Hoja de Trabajo para listado'!$BC$155:$BC$1048576,0),MATCH((CUADRO!K$5&amp;$E1009),'Hoja de Trabajo para listado'!$BC$151:$CB$151,0)),0)+IFERROR(INDEX('Hoja de Trabajo para listado'!$DE$153:$DG$274,MATCH($A1009,'Hoja de Trabajo para listado'!$DE$153:$DE$1048576,0),MATCH((CUADRO!K$5&amp;$E1009),'Hoja de Trabajo para listado'!$DE$151:$DG$151,0)),0)+IFERROR(INDEX('Hoja de Trabajo para listado'!$CD$155:$DC$1048576,MATCH($A1009,'Hoja de Trabajo para listado'!$CD$155:$CD$1048576,0),MATCH((CUADRO!K$5&amp;$E1009),'Hoja de Trabajo para listado'!$CD$151:$DC$151,0)),0)</f>
        <v>0</v>
      </c>
      <c r="L1009" s="245">
        <f ca="1">+IFERROR(INDEX('Hoja de Trabajo para listado'!$A$155:$Z$1048576,MATCH($A1009,'Hoja de Trabajo para listado'!$A$155:$A$1048576,0),MATCH((CUADRO!L$5&amp;$E1009),'Hoja de Trabajo para listado'!$A$151:$Z$151,0)),0)+IFERROR(INDEX('Hoja de Trabajo para listado'!$AB$155:$BA$1048576,MATCH($A1009,'Hoja de Trabajo para listado'!$AB$155:$AB$1048576,0),MATCH((CUADRO!L$5&amp;$E1009),'Hoja de Trabajo para listado'!$AB$151:$BA$151,0)),0)+IFERROR(INDEX('Hoja de Trabajo para listado'!$BC$155:$CB$1048576,MATCH($A1009,'Hoja de Trabajo para listado'!$BC$155:$BC$1048576,0),MATCH((CUADRO!L$5&amp;$E1009),'Hoja de Trabajo para listado'!$BC$151:$CB$151,0)),0)+IFERROR(INDEX('Hoja de Trabajo para listado'!$DE$153:$DG$274,MATCH($A1009,'Hoja de Trabajo para listado'!$DE$153:$DE$1048576,0),MATCH((CUADRO!L$5&amp;$E1009),'Hoja de Trabajo para listado'!$DE$151:$DG$151,0)),0)+IFERROR(INDEX('Hoja de Trabajo para listado'!$CD$155:$DC$1048576,MATCH($A1009,'Hoja de Trabajo para listado'!$CD$155:$CD$1048576,0),MATCH((CUADRO!L$5&amp;$E1009),'Hoja de Trabajo para listado'!$CD$151:$DC$151,0)),0)</f>
        <v>0</v>
      </c>
      <c r="M1009" s="245">
        <f ca="1">+IFERROR(INDEX('Hoja de Trabajo para listado'!$A$155:$Z$1048576,MATCH($A1009,'Hoja de Trabajo para listado'!$A$155:$A$1048576,0),MATCH((CUADRO!M$5&amp;$E1009),'Hoja de Trabajo para listado'!$A$151:$Z$151,0)),0)+IFERROR(INDEX('Hoja de Trabajo para listado'!$AB$155:$BA$1048576,MATCH($A1009,'Hoja de Trabajo para listado'!$AB$155:$AB$1048576,0),MATCH((CUADRO!M$5&amp;$E1009),'Hoja de Trabajo para listado'!$AB$151:$BA$151,0)),0)+IFERROR(INDEX('Hoja de Trabajo para listado'!$BC$155:$CB$1048576,MATCH($A1009,'Hoja de Trabajo para listado'!$BC$155:$BC$1048576,0),MATCH((CUADRO!M$5&amp;$E1009),'Hoja de Trabajo para listado'!$BC$151:$CB$151,0)),0)+IFERROR(INDEX('Hoja de Trabajo para listado'!$DE$153:$DG$274,MATCH($A1009,'Hoja de Trabajo para listado'!$DE$153:$DE$1048576,0),MATCH((CUADRO!M$5&amp;$E1009),'Hoja de Trabajo para listado'!$DE$151:$DG$151,0)),0)+IFERROR(INDEX('Hoja de Trabajo para listado'!$CD$155:$DC$1048576,MATCH($A1009,'Hoja de Trabajo para listado'!$CD$155:$CD$1048576,0),MATCH((CUADRO!M$5&amp;$E1009),'Hoja de Trabajo para listado'!$CD$151:$DC$151,0)),0)</f>
        <v>0</v>
      </c>
      <c r="N1009" s="245">
        <f ca="1">+IFERROR(INDEX('Hoja de Trabajo para listado'!$A$155:$Z$1048576,MATCH($A1009,'Hoja de Trabajo para listado'!$A$155:$A$1048576,0),MATCH((CUADRO!N$5&amp;$E1009),'Hoja de Trabajo para listado'!$A$151:$Z$151,0)),0)+IFERROR(INDEX('Hoja de Trabajo para listado'!$AB$155:$BA$1048576,MATCH($A1009,'Hoja de Trabajo para listado'!$AB$155:$AB$1048576,0),MATCH((CUADRO!N$5&amp;$E1009),'Hoja de Trabajo para listado'!$AB$151:$BA$151,0)),0)+IFERROR(INDEX('Hoja de Trabajo para listado'!$BC$155:$CB$1048576,MATCH($A1009,'Hoja de Trabajo para listado'!$BC$155:$BC$1048576,0),MATCH((CUADRO!N$5&amp;$E1009),'Hoja de Trabajo para listado'!$BC$151:$CB$151,0)),0)+IFERROR(INDEX('Hoja de Trabajo para listado'!$DE$153:$DG$274,MATCH($A1009,'Hoja de Trabajo para listado'!$DE$153:$DE$1048576,0),MATCH((CUADRO!N$5&amp;$E1009),'Hoja de Trabajo para listado'!$DE$151:$DG$151,0)),0)+IFERROR(INDEX('Hoja de Trabajo para listado'!$CD$155:$DC$1048576,MATCH($A1009,'Hoja de Trabajo para listado'!$CD$155:$CD$1048576,0),MATCH((CUADRO!N$5&amp;$E1009),'Hoja de Trabajo para listado'!$CD$151:$DC$151,0)),0)</f>
        <v>0</v>
      </c>
      <c r="O1009" s="245">
        <f ca="1">+IFERROR(INDEX('Hoja de Trabajo para listado'!$A$155:$Z$1048576,MATCH($A1009,'Hoja de Trabajo para listado'!$A$155:$A$1048576,0),MATCH((CUADRO!O$5&amp;$E1009),'Hoja de Trabajo para listado'!$A$151:$Z$151,0)),0)+IFERROR(INDEX('Hoja de Trabajo para listado'!$AB$155:$BA$1048576,MATCH($A1009,'Hoja de Trabajo para listado'!$AB$155:$AB$1048576,0),MATCH((CUADRO!O$5&amp;$E1009),'Hoja de Trabajo para listado'!$AB$151:$BA$151,0)),0)+IFERROR(INDEX('Hoja de Trabajo para listado'!$BC$155:$CB$1048576,MATCH($A1009,'Hoja de Trabajo para listado'!$BC$155:$BC$1048576,0),MATCH((CUADRO!O$5&amp;$E1009),'Hoja de Trabajo para listado'!$BC$151:$CB$151,0)),0)+IFERROR(INDEX('Hoja de Trabajo para listado'!$DE$153:$DG$274,MATCH($A1009,'Hoja de Trabajo para listado'!$DE$153:$DE$1048576,0),MATCH((CUADRO!O$5&amp;$E1009),'Hoja de Trabajo para listado'!$DE$151:$DG$151,0)),0)+IFERROR(INDEX('Hoja de Trabajo para listado'!$CD$155:$DC$1048576,MATCH($A1009,'Hoja de Trabajo para listado'!$CD$155:$CD$1048576,0),MATCH((CUADRO!O$5&amp;$E1009),'Hoja de Trabajo para listado'!$CD$151:$DC$151,0)),0)</f>
        <v>0</v>
      </c>
      <c r="P1009" s="245">
        <f ca="1">+IFERROR(INDEX('Hoja de Trabajo para listado'!$A$155:$Z$1048576,MATCH($A1009,'Hoja de Trabajo para listado'!$A$155:$A$1048576,0),MATCH((CUADRO!P$5&amp;$E1009),'Hoja de Trabajo para listado'!$A$151:$Z$151,0)),0)+IFERROR(INDEX('Hoja de Trabajo para listado'!$AB$155:$BA$1048576,MATCH($A1009,'Hoja de Trabajo para listado'!$AB$155:$AB$1048576,0),MATCH((CUADRO!P$5&amp;$E1009),'Hoja de Trabajo para listado'!$AB$151:$BA$151,0)),0)+IFERROR(INDEX('Hoja de Trabajo para listado'!$BC$155:$CB$1048576,MATCH($A1009,'Hoja de Trabajo para listado'!$BC$155:$BC$1048576,0),MATCH((CUADRO!P$5&amp;$E1009),'Hoja de Trabajo para listado'!$BC$151:$CB$151,0)),0)+IFERROR(INDEX('Hoja de Trabajo para listado'!$DE$153:$DG$274,MATCH($A1009,'Hoja de Trabajo para listado'!$DE$153:$DE$1048576,0),MATCH((CUADRO!P$5&amp;$E1009),'Hoja de Trabajo para listado'!$DE$151:$DG$151,0)),0)+IFERROR(INDEX('Hoja de Trabajo para listado'!$CD$155:$DC$1048576,MATCH($A1009,'Hoja de Trabajo para listado'!$CD$155:$CD$1048576,0),MATCH((CUADRO!P$5&amp;$E1009),'Hoja de Trabajo para listado'!$CD$151:$DC$151,0)),0)</f>
        <v>0</v>
      </c>
      <c r="Q1009" s="245">
        <f ca="1">+IFERROR(INDEX('Hoja de Trabajo para listado'!$A$155:$Z$1048576,MATCH($A1009,'Hoja de Trabajo para listado'!$A$155:$A$1048576,0),MATCH((CUADRO!Q$5&amp;$E1009),'Hoja de Trabajo para listado'!$A$151:$Z$151,0)),0)+IFERROR(INDEX('Hoja de Trabajo para listado'!$AB$155:$BA$1048576,MATCH($A1009,'Hoja de Trabajo para listado'!$AB$155:$AB$1048576,0),MATCH((CUADRO!Q$5&amp;$E1009),'Hoja de Trabajo para listado'!$AB$151:$BA$151,0)),0)+IFERROR(INDEX('Hoja de Trabajo para listado'!$BC$155:$CB$1048576,MATCH($A1009,'Hoja de Trabajo para listado'!$BC$155:$BC$1048576,0),MATCH((CUADRO!Q$5&amp;$E1009),'Hoja de Trabajo para listado'!$BC$151:$CB$151,0)),0)+IFERROR(INDEX('Hoja de Trabajo para listado'!$DE$153:$DG$274,MATCH($A1009,'Hoja de Trabajo para listado'!$DE$153:$DE$1048576,0),MATCH((CUADRO!Q$5&amp;$E1009),'Hoja de Trabajo para listado'!$DE$151:$DG$151,0)),0)+IFERROR(INDEX('Hoja de Trabajo para listado'!$CD$155:$DC$1048576,MATCH($A1009,'Hoja de Trabajo para listado'!$CD$155:$CD$1048576,0),MATCH((CUADRO!Q$5&amp;$E1009),'Hoja de Trabajo para listado'!$CD$151:$DC$151,0)),0)</f>
        <v>0</v>
      </c>
      <c r="R1009" s="245">
        <f t="shared" ca="1" si="33"/>
        <v>0</v>
      </c>
      <c r="S1009" s="259">
        <f ca="1">+R1008+R1009</f>
        <v>0</v>
      </c>
      <c r="T1009" s="243">
        <f ca="1">+S1009</f>
        <v>0</v>
      </c>
      <c r="U1009" s="242">
        <f t="shared" si="34"/>
        <v>2</v>
      </c>
      <c r="V1009" s="333" t="str">
        <f>+VLOOKUP(A1009,bd_lista!$A$3:$E$590,5,FALSE)</f>
        <v>Gobiernos Autonomos Municipales</v>
      </c>
      <c r="W1009" s="392"/>
      <c r="X1009" s="242">
        <f>+VLOOKUP(A1009,[4]Sheet1!$A$13:$D$744,4,FALSE)</f>
        <v>0</v>
      </c>
      <c r="Y1009" s="242" t="e">
        <f>+VLOOKUP(X1009,bd_lista!$A$3:$C$590,3,FALSE)</f>
        <v>#N/A</v>
      </c>
      <c r="Z1009" s="292"/>
      <c r="AA1009" s="293"/>
    </row>
    <row r="1010" spans="1:27" customFormat="1" ht="15" hidden="1" customHeight="1">
      <c r="A1010" s="32">
        <v>1739</v>
      </c>
      <c r="B1010" s="387">
        <f>+A1010</f>
        <v>1739</v>
      </c>
      <c r="C1010" s="247" t="str">
        <f>+VLOOKUP(A1010,bd_lista!$A$3:$C$590,3,FALSE)</f>
        <v>Gobierno Autónomo Municipal de San Julián</v>
      </c>
      <c r="D1010" s="389" t="str">
        <f>+C1010</f>
        <v>Gobierno Autónomo Municipal de San Julián</v>
      </c>
      <c r="E1010" s="242" t="s">
        <v>1304</v>
      </c>
      <c r="F1010" s="243">
        <f ca="1">+IFERROR(INDEX('Hoja de Trabajo para listado'!$A$155:$Z$1048576,MATCH($A1010,'Hoja de Trabajo para listado'!$A$155:$A$1048576,0),MATCH((CUADRO!F$5&amp;$E1010),'Hoja de Trabajo para listado'!$A$151:$Z$151,0)),0)+IFERROR(INDEX('Hoja de Trabajo para listado'!$AB$155:$BA$1048576,MATCH($A1010,'Hoja de Trabajo para listado'!$AB$155:$AB$1048576,0),MATCH((CUADRO!F$5&amp;$E1010),'Hoja de Trabajo para listado'!$AB$151:$BA$151,0)),0)+IFERROR(INDEX('Hoja de Trabajo para listado'!$BC$155:$CB$1048576,MATCH($A1010,'Hoja de Trabajo para listado'!$BC$155:$BC$1048576,0),MATCH((CUADRO!F$5&amp;$E1010),'Hoja de Trabajo para listado'!$BC$151:$CB$151,0)),0)+IFERROR(INDEX('Hoja de Trabajo para listado'!$DE$153:$DG$274,MATCH($A1010,'Hoja de Trabajo para listado'!$DE$153:$DE$1048576,0),MATCH((CUADRO!F$5&amp;$E1010),'Hoja de Trabajo para listado'!$DE$151:$DG$151,0)),0)+IFERROR(INDEX('Hoja de Trabajo para listado'!$CD$155:$DC$1048576,MATCH($A1010,'Hoja de Trabajo para listado'!$CD$155:$CD$1048576,0),MATCH((CUADRO!F$5&amp;$E1010),'Hoja de Trabajo para listado'!$CD$151:$DC$151,0)),0)</f>
        <v>0</v>
      </c>
      <c r="G1010" s="243">
        <f ca="1">+IFERROR(INDEX('Hoja de Trabajo para listado'!$A$155:$Z$1048576,MATCH($A1010,'Hoja de Trabajo para listado'!$A$155:$A$1048576,0),MATCH((CUADRO!G$5&amp;$E1010),'Hoja de Trabajo para listado'!$A$151:$Z$151,0)),0)+IFERROR(INDEX('Hoja de Trabajo para listado'!$AB$155:$BA$1048576,MATCH($A1010,'Hoja de Trabajo para listado'!$AB$155:$AB$1048576,0),MATCH((CUADRO!G$5&amp;$E1010),'Hoja de Trabajo para listado'!$AB$151:$BA$151,0)),0)+IFERROR(INDEX('Hoja de Trabajo para listado'!$BC$155:$CB$1048576,MATCH($A1010,'Hoja de Trabajo para listado'!$BC$155:$BC$1048576,0),MATCH((CUADRO!G$5&amp;$E1010),'Hoja de Trabajo para listado'!$BC$151:$CB$151,0)),0)+IFERROR(INDEX('Hoja de Trabajo para listado'!$DE$153:$DG$274,MATCH($A1010,'Hoja de Trabajo para listado'!$DE$153:$DE$1048576,0),MATCH((CUADRO!G$5&amp;$E1010),'Hoja de Trabajo para listado'!$DE$151:$DG$151,0)),0)+IFERROR(INDEX('Hoja de Trabajo para listado'!$CD$155:$DC$1048576,MATCH($A1010,'Hoja de Trabajo para listado'!$CD$155:$CD$1048576,0),MATCH((CUADRO!G$5&amp;$E1010),'Hoja de Trabajo para listado'!$CD$151:$DC$151,0)),0)</f>
        <v>0</v>
      </c>
      <c r="H1010" s="243">
        <f ca="1">+IFERROR(INDEX('Hoja de Trabajo para listado'!$A$155:$Z$1048576,MATCH($A1010,'Hoja de Trabajo para listado'!$A$155:$A$1048576,0),MATCH((CUADRO!H$5&amp;$E1010),'Hoja de Trabajo para listado'!$A$151:$Z$151,0)),0)+IFERROR(INDEX('Hoja de Trabajo para listado'!$AB$155:$BA$1048576,MATCH($A1010,'Hoja de Trabajo para listado'!$AB$155:$AB$1048576,0),MATCH((CUADRO!H$5&amp;$E1010),'Hoja de Trabajo para listado'!$AB$151:$BA$151,0)),0)+IFERROR(INDEX('Hoja de Trabajo para listado'!$BC$155:$CB$1048576,MATCH($A1010,'Hoja de Trabajo para listado'!$BC$155:$BC$1048576,0),MATCH((CUADRO!H$5&amp;$E1010),'Hoja de Trabajo para listado'!$BC$151:$CB$151,0)),0)+IFERROR(INDEX('Hoja de Trabajo para listado'!$DE$153:$DG$274,MATCH($A1010,'Hoja de Trabajo para listado'!$DE$153:$DE$1048576,0),MATCH((CUADRO!H$5&amp;$E1010),'Hoja de Trabajo para listado'!$DE$151:$DG$151,0)),0)+IFERROR(INDEX('Hoja de Trabajo para listado'!$CD$155:$DC$1048576,MATCH($A1010,'Hoja de Trabajo para listado'!$CD$155:$CD$1048576,0),MATCH((CUADRO!H$5&amp;$E1010),'Hoja de Trabajo para listado'!$CD$151:$DC$151,0)),0)</f>
        <v>0</v>
      </c>
      <c r="I1010" s="243">
        <f ca="1">+IFERROR(INDEX('Hoja de Trabajo para listado'!$A$155:$Z$1048576,MATCH($A1010,'Hoja de Trabajo para listado'!$A$155:$A$1048576,0),MATCH((CUADRO!I$5&amp;$E1010),'Hoja de Trabajo para listado'!$A$151:$Z$151,0)),0)+IFERROR(INDEX('Hoja de Trabajo para listado'!$AB$155:$BA$1048576,MATCH($A1010,'Hoja de Trabajo para listado'!$AB$155:$AB$1048576,0),MATCH((CUADRO!I$5&amp;$E1010),'Hoja de Trabajo para listado'!$AB$151:$BA$151,0)),0)+IFERROR(INDEX('Hoja de Trabajo para listado'!$BC$155:$CB$1048576,MATCH($A1010,'Hoja de Trabajo para listado'!$BC$155:$BC$1048576,0),MATCH((CUADRO!I$5&amp;$E1010),'Hoja de Trabajo para listado'!$BC$151:$CB$151,0)),0)+IFERROR(INDEX('Hoja de Trabajo para listado'!$DE$153:$DG$274,MATCH($A1010,'Hoja de Trabajo para listado'!$DE$153:$DE$1048576,0),MATCH((CUADRO!I$5&amp;$E1010),'Hoja de Trabajo para listado'!$DE$151:$DG$151,0)),0)+IFERROR(INDEX('Hoja de Trabajo para listado'!$CD$155:$DC$1048576,MATCH($A1010,'Hoja de Trabajo para listado'!$CD$155:$CD$1048576,0),MATCH((CUADRO!I$5&amp;$E1010),'Hoja de Trabajo para listado'!$CD$151:$DC$151,0)),0)</f>
        <v>0</v>
      </c>
      <c r="J1010" s="243">
        <f ca="1">+IFERROR(INDEX('Hoja de Trabajo para listado'!$A$155:$Z$1048576,MATCH($A1010,'Hoja de Trabajo para listado'!$A$155:$A$1048576,0),MATCH((CUADRO!J$5&amp;$E1010),'Hoja de Trabajo para listado'!$A$151:$Z$151,0)),0)+IFERROR(INDEX('Hoja de Trabajo para listado'!$AB$155:$BA$1048576,MATCH($A1010,'Hoja de Trabajo para listado'!$AB$155:$AB$1048576,0),MATCH((CUADRO!J$5&amp;$E1010),'Hoja de Trabajo para listado'!$AB$151:$BA$151,0)),0)+IFERROR(INDEX('Hoja de Trabajo para listado'!$BC$155:$CB$1048576,MATCH($A1010,'Hoja de Trabajo para listado'!$BC$155:$BC$1048576,0),MATCH((CUADRO!J$5&amp;$E1010),'Hoja de Trabajo para listado'!$BC$151:$CB$151,0)),0)+IFERROR(INDEX('Hoja de Trabajo para listado'!$DE$153:$DG$274,MATCH($A1010,'Hoja de Trabajo para listado'!$DE$153:$DE$1048576,0),MATCH((CUADRO!J$5&amp;$E1010),'Hoja de Trabajo para listado'!$DE$151:$DG$151,0)),0)+IFERROR(INDEX('Hoja de Trabajo para listado'!$CD$155:$DC$1048576,MATCH($A1010,'Hoja de Trabajo para listado'!$CD$155:$CD$1048576,0),MATCH((CUADRO!J$5&amp;$E1010),'Hoja de Trabajo para listado'!$CD$151:$DC$151,0)),0)</f>
        <v>0</v>
      </c>
      <c r="K1010" s="243">
        <f ca="1">+IFERROR(INDEX('Hoja de Trabajo para listado'!$A$155:$Z$1048576,MATCH($A1010,'Hoja de Trabajo para listado'!$A$155:$A$1048576,0),MATCH((CUADRO!K$5&amp;$E1010),'Hoja de Trabajo para listado'!$A$151:$Z$151,0)),0)+IFERROR(INDEX('Hoja de Trabajo para listado'!$AB$155:$BA$1048576,MATCH($A1010,'Hoja de Trabajo para listado'!$AB$155:$AB$1048576,0),MATCH((CUADRO!K$5&amp;$E1010),'Hoja de Trabajo para listado'!$AB$151:$BA$151,0)),0)+IFERROR(INDEX('Hoja de Trabajo para listado'!$BC$155:$CB$1048576,MATCH($A1010,'Hoja de Trabajo para listado'!$BC$155:$BC$1048576,0),MATCH((CUADRO!K$5&amp;$E1010),'Hoja de Trabajo para listado'!$BC$151:$CB$151,0)),0)+IFERROR(INDEX('Hoja de Trabajo para listado'!$DE$153:$DG$274,MATCH($A1010,'Hoja de Trabajo para listado'!$DE$153:$DE$1048576,0),MATCH((CUADRO!K$5&amp;$E1010),'Hoja de Trabajo para listado'!$DE$151:$DG$151,0)),0)+IFERROR(INDEX('Hoja de Trabajo para listado'!$CD$155:$DC$1048576,MATCH($A1010,'Hoja de Trabajo para listado'!$CD$155:$CD$1048576,0),MATCH((CUADRO!K$5&amp;$E1010),'Hoja de Trabajo para listado'!$CD$151:$DC$151,0)),0)</f>
        <v>0</v>
      </c>
      <c r="L1010" s="243">
        <f ca="1">+IFERROR(INDEX('Hoja de Trabajo para listado'!$A$155:$Z$1048576,MATCH($A1010,'Hoja de Trabajo para listado'!$A$155:$A$1048576,0),MATCH((CUADRO!L$5&amp;$E1010),'Hoja de Trabajo para listado'!$A$151:$Z$151,0)),0)+IFERROR(INDEX('Hoja de Trabajo para listado'!$AB$155:$BA$1048576,MATCH($A1010,'Hoja de Trabajo para listado'!$AB$155:$AB$1048576,0),MATCH((CUADRO!L$5&amp;$E1010),'Hoja de Trabajo para listado'!$AB$151:$BA$151,0)),0)+IFERROR(INDEX('Hoja de Trabajo para listado'!$BC$155:$CB$1048576,MATCH($A1010,'Hoja de Trabajo para listado'!$BC$155:$BC$1048576,0),MATCH((CUADRO!L$5&amp;$E1010),'Hoja de Trabajo para listado'!$BC$151:$CB$151,0)),0)+IFERROR(INDEX('Hoja de Trabajo para listado'!$DE$153:$DG$274,MATCH($A1010,'Hoja de Trabajo para listado'!$DE$153:$DE$1048576,0),MATCH((CUADRO!L$5&amp;$E1010),'Hoja de Trabajo para listado'!$DE$151:$DG$151,0)),0)+IFERROR(INDEX('Hoja de Trabajo para listado'!$CD$155:$DC$1048576,MATCH($A1010,'Hoja de Trabajo para listado'!$CD$155:$CD$1048576,0),MATCH((CUADRO!L$5&amp;$E1010),'Hoja de Trabajo para listado'!$CD$151:$DC$151,0)),0)</f>
        <v>0</v>
      </c>
      <c r="M1010" s="243">
        <f ca="1">+IFERROR(INDEX('Hoja de Trabajo para listado'!$A$155:$Z$1048576,MATCH($A1010,'Hoja de Trabajo para listado'!$A$155:$A$1048576,0),MATCH((CUADRO!M$5&amp;$E1010),'Hoja de Trabajo para listado'!$A$151:$Z$151,0)),0)+IFERROR(INDEX('Hoja de Trabajo para listado'!$AB$155:$BA$1048576,MATCH($A1010,'Hoja de Trabajo para listado'!$AB$155:$AB$1048576,0),MATCH((CUADRO!M$5&amp;$E1010),'Hoja de Trabajo para listado'!$AB$151:$BA$151,0)),0)+IFERROR(INDEX('Hoja de Trabajo para listado'!$BC$155:$CB$1048576,MATCH($A1010,'Hoja de Trabajo para listado'!$BC$155:$BC$1048576,0),MATCH((CUADRO!M$5&amp;$E1010),'Hoja de Trabajo para listado'!$BC$151:$CB$151,0)),0)+IFERROR(INDEX('Hoja de Trabajo para listado'!$DE$153:$DG$274,MATCH($A1010,'Hoja de Trabajo para listado'!$DE$153:$DE$1048576,0),MATCH((CUADRO!M$5&amp;$E1010),'Hoja de Trabajo para listado'!$DE$151:$DG$151,0)),0)+IFERROR(INDEX('Hoja de Trabajo para listado'!$CD$155:$DC$1048576,MATCH($A1010,'Hoja de Trabajo para listado'!$CD$155:$CD$1048576,0),MATCH((CUADRO!M$5&amp;$E1010),'Hoja de Trabajo para listado'!$CD$151:$DC$151,0)),0)</f>
        <v>0</v>
      </c>
      <c r="N1010" s="243">
        <f ca="1">+IFERROR(INDEX('Hoja de Trabajo para listado'!$A$155:$Z$1048576,MATCH($A1010,'Hoja de Trabajo para listado'!$A$155:$A$1048576,0),MATCH((CUADRO!N$5&amp;$E1010),'Hoja de Trabajo para listado'!$A$151:$Z$151,0)),0)+IFERROR(INDEX('Hoja de Trabajo para listado'!$AB$155:$BA$1048576,MATCH($A1010,'Hoja de Trabajo para listado'!$AB$155:$AB$1048576,0),MATCH((CUADRO!N$5&amp;$E1010),'Hoja de Trabajo para listado'!$AB$151:$BA$151,0)),0)+IFERROR(INDEX('Hoja de Trabajo para listado'!$BC$155:$CB$1048576,MATCH($A1010,'Hoja de Trabajo para listado'!$BC$155:$BC$1048576,0),MATCH((CUADRO!N$5&amp;$E1010),'Hoja de Trabajo para listado'!$BC$151:$CB$151,0)),0)+IFERROR(INDEX('Hoja de Trabajo para listado'!$DE$153:$DG$274,MATCH($A1010,'Hoja de Trabajo para listado'!$DE$153:$DE$1048576,0),MATCH((CUADRO!N$5&amp;$E1010),'Hoja de Trabajo para listado'!$DE$151:$DG$151,0)),0)+IFERROR(INDEX('Hoja de Trabajo para listado'!$CD$155:$DC$1048576,MATCH($A1010,'Hoja de Trabajo para listado'!$CD$155:$CD$1048576,0),MATCH((CUADRO!N$5&amp;$E1010),'Hoja de Trabajo para listado'!$CD$151:$DC$151,0)),0)</f>
        <v>0</v>
      </c>
      <c r="O1010" s="243">
        <f ca="1">+IFERROR(INDEX('Hoja de Trabajo para listado'!$A$155:$Z$1048576,MATCH($A1010,'Hoja de Trabajo para listado'!$A$155:$A$1048576,0),MATCH((CUADRO!O$5&amp;$E1010),'Hoja de Trabajo para listado'!$A$151:$Z$151,0)),0)+IFERROR(INDEX('Hoja de Trabajo para listado'!$AB$155:$BA$1048576,MATCH($A1010,'Hoja de Trabajo para listado'!$AB$155:$AB$1048576,0),MATCH((CUADRO!O$5&amp;$E1010),'Hoja de Trabajo para listado'!$AB$151:$BA$151,0)),0)+IFERROR(INDEX('Hoja de Trabajo para listado'!$BC$155:$CB$1048576,MATCH($A1010,'Hoja de Trabajo para listado'!$BC$155:$BC$1048576,0),MATCH((CUADRO!O$5&amp;$E1010),'Hoja de Trabajo para listado'!$BC$151:$CB$151,0)),0)+IFERROR(INDEX('Hoja de Trabajo para listado'!$DE$153:$DG$274,MATCH($A1010,'Hoja de Trabajo para listado'!$DE$153:$DE$1048576,0),MATCH((CUADRO!O$5&amp;$E1010),'Hoja de Trabajo para listado'!$DE$151:$DG$151,0)),0)+IFERROR(INDEX('Hoja de Trabajo para listado'!$CD$155:$DC$1048576,MATCH($A1010,'Hoja de Trabajo para listado'!$CD$155:$CD$1048576,0),MATCH((CUADRO!O$5&amp;$E1010),'Hoja de Trabajo para listado'!$CD$151:$DC$151,0)),0)</f>
        <v>0</v>
      </c>
      <c r="P1010" s="243">
        <f ca="1">+IFERROR(INDEX('Hoja de Trabajo para listado'!$A$155:$Z$1048576,MATCH($A1010,'Hoja de Trabajo para listado'!$A$155:$A$1048576,0),MATCH((CUADRO!P$5&amp;$E1010),'Hoja de Trabajo para listado'!$A$151:$Z$151,0)),0)+IFERROR(INDEX('Hoja de Trabajo para listado'!$AB$155:$BA$1048576,MATCH($A1010,'Hoja de Trabajo para listado'!$AB$155:$AB$1048576,0),MATCH((CUADRO!P$5&amp;$E1010),'Hoja de Trabajo para listado'!$AB$151:$BA$151,0)),0)+IFERROR(INDEX('Hoja de Trabajo para listado'!$BC$155:$CB$1048576,MATCH($A1010,'Hoja de Trabajo para listado'!$BC$155:$BC$1048576,0),MATCH((CUADRO!P$5&amp;$E1010),'Hoja de Trabajo para listado'!$BC$151:$CB$151,0)),0)+IFERROR(INDEX('Hoja de Trabajo para listado'!$DE$153:$DG$274,MATCH($A1010,'Hoja de Trabajo para listado'!$DE$153:$DE$1048576,0),MATCH((CUADRO!P$5&amp;$E1010),'Hoja de Trabajo para listado'!$DE$151:$DG$151,0)),0)+IFERROR(INDEX('Hoja de Trabajo para listado'!$CD$155:$DC$1048576,MATCH($A1010,'Hoja de Trabajo para listado'!$CD$155:$CD$1048576,0),MATCH((CUADRO!P$5&amp;$E1010),'Hoja de Trabajo para listado'!$CD$151:$DC$151,0)),0)</f>
        <v>0</v>
      </c>
      <c r="Q1010" s="243">
        <f ca="1">+IFERROR(INDEX('Hoja de Trabajo para listado'!$A$155:$Z$1048576,MATCH($A1010,'Hoja de Trabajo para listado'!$A$155:$A$1048576,0),MATCH((CUADRO!Q$5&amp;$E1010),'Hoja de Trabajo para listado'!$A$151:$Z$151,0)),0)+IFERROR(INDEX('Hoja de Trabajo para listado'!$AB$155:$BA$1048576,MATCH($A1010,'Hoja de Trabajo para listado'!$AB$155:$AB$1048576,0),MATCH((CUADRO!Q$5&amp;$E1010),'Hoja de Trabajo para listado'!$AB$151:$BA$151,0)),0)+IFERROR(INDEX('Hoja de Trabajo para listado'!$BC$155:$CB$1048576,MATCH($A1010,'Hoja de Trabajo para listado'!$BC$155:$BC$1048576,0),MATCH((CUADRO!Q$5&amp;$E1010),'Hoja de Trabajo para listado'!$BC$151:$CB$151,0)),0)+IFERROR(INDEX('Hoja de Trabajo para listado'!$DE$153:$DG$274,MATCH($A1010,'Hoja de Trabajo para listado'!$DE$153:$DE$1048576,0),MATCH((CUADRO!Q$5&amp;$E1010),'Hoja de Trabajo para listado'!$DE$151:$DG$151,0)),0)+IFERROR(INDEX('Hoja de Trabajo para listado'!$CD$155:$DC$1048576,MATCH($A1010,'Hoja de Trabajo para listado'!$CD$155:$CD$1048576,0),MATCH((CUADRO!Q$5&amp;$E1010),'Hoja de Trabajo para listado'!$CD$151:$DC$151,0)),0)</f>
        <v>0</v>
      </c>
      <c r="R1010" s="243">
        <f t="shared" ca="1" si="33"/>
        <v>0</v>
      </c>
      <c r="S1010" s="249"/>
      <c r="T1010" s="243">
        <f ca="1">+T1011</f>
        <v>0</v>
      </c>
      <c r="U1010" s="242">
        <f t="shared" si="34"/>
        <v>1</v>
      </c>
      <c r="V1010" s="333" t="str">
        <f>+VLOOKUP(A1010,bd_lista!$A$3:$E$590,5,FALSE)</f>
        <v>Gobiernos Autonomos Municipales</v>
      </c>
      <c r="W1010" s="391" t="str">
        <f>+V1010</f>
        <v>Gobiernos Autonomos Municipales</v>
      </c>
      <c r="X1010" s="242">
        <f>+VLOOKUP(A1010,[4]Sheet1!$A$13:$D$744,4,FALSE)</f>
        <v>0</v>
      </c>
      <c r="Y1010" s="242" t="e">
        <f>+VLOOKUP(X1010,bd_lista!$A$3:$C$590,3,FALSE)</f>
        <v>#N/A</v>
      </c>
      <c r="Z1010" s="294">
        <f>+X1010</f>
        <v>0</v>
      </c>
      <c r="AA1010" s="295" t="e">
        <f>+Y1010</f>
        <v>#N/A</v>
      </c>
    </row>
    <row r="1011" spans="1:27" customFormat="1" ht="15" hidden="1" customHeight="1">
      <c r="A1011" s="32">
        <v>1739</v>
      </c>
      <c r="B1011" s="388"/>
      <c r="C1011" s="247" t="str">
        <f>+VLOOKUP(A1011,bd_lista!$A$3:$C$590,3,FALSE)</f>
        <v>Gobierno Autónomo Municipal de San Julián</v>
      </c>
      <c r="D1011" s="390"/>
      <c r="E1011" s="244" t="s">
        <v>1305</v>
      </c>
      <c r="F1011" s="243">
        <f ca="1">+IFERROR(INDEX('Hoja de Trabajo para listado'!$A$155:$Z$1048576,MATCH($A1011,'Hoja de Trabajo para listado'!$A$155:$A$1048576,0),MATCH((CUADRO!F$5&amp;$E1011),'Hoja de Trabajo para listado'!$A$151:$Z$151,0)),0)+IFERROR(INDEX('Hoja de Trabajo para listado'!$AB$155:$BA$1048576,MATCH($A1011,'Hoja de Trabajo para listado'!$AB$155:$AB$1048576,0),MATCH((CUADRO!F$5&amp;$E1011),'Hoja de Trabajo para listado'!$AB$151:$BA$151,0)),0)+IFERROR(INDEX('Hoja de Trabajo para listado'!$BC$155:$CB$1048576,MATCH($A1011,'Hoja de Trabajo para listado'!$BC$155:$BC$1048576,0),MATCH((CUADRO!F$5&amp;$E1011),'Hoja de Trabajo para listado'!$BC$151:$CB$151,0)),0)+IFERROR(INDEX('Hoja de Trabajo para listado'!$DE$153:$DG$274,MATCH($A1011,'Hoja de Trabajo para listado'!$DE$153:$DE$1048576,0),MATCH((CUADRO!F$5&amp;$E1011),'Hoja de Trabajo para listado'!$DE$151:$DG$151,0)),0)+IFERROR(INDEX('Hoja de Trabajo para listado'!$CD$155:$DC$1048576,MATCH($A1011,'Hoja de Trabajo para listado'!$CD$155:$CD$1048576,0),MATCH((CUADRO!F$5&amp;$E1011),'Hoja de Trabajo para listado'!$CD$151:$DC$151,0)),0)</f>
        <v>0</v>
      </c>
      <c r="G1011" s="243">
        <f ca="1">+IFERROR(INDEX('Hoja de Trabajo para listado'!$A$155:$Z$1048576,MATCH($A1011,'Hoja de Trabajo para listado'!$A$155:$A$1048576,0),MATCH((CUADRO!G$5&amp;$E1011),'Hoja de Trabajo para listado'!$A$151:$Z$151,0)),0)+IFERROR(INDEX('Hoja de Trabajo para listado'!$AB$155:$BA$1048576,MATCH($A1011,'Hoja de Trabajo para listado'!$AB$155:$AB$1048576,0),MATCH((CUADRO!G$5&amp;$E1011),'Hoja de Trabajo para listado'!$AB$151:$BA$151,0)),0)+IFERROR(INDEX('Hoja de Trabajo para listado'!$BC$155:$CB$1048576,MATCH($A1011,'Hoja de Trabajo para listado'!$BC$155:$BC$1048576,0),MATCH((CUADRO!G$5&amp;$E1011),'Hoja de Trabajo para listado'!$BC$151:$CB$151,0)),0)+IFERROR(INDEX('Hoja de Trabajo para listado'!$DE$153:$DG$274,MATCH($A1011,'Hoja de Trabajo para listado'!$DE$153:$DE$1048576,0),MATCH((CUADRO!G$5&amp;$E1011),'Hoja de Trabajo para listado'!$DE$151:$DG$151,0)),0)+IFERROR(INDEX('Hoja de Trabajo para listado'!$CD$155:$DC$1048576,MATCH($A1011,'Hoja de Trabajo para listado'!$CD$155:$CD$1048576,0),MATCH((CUADRO!G$5&amp;$E1011),'Hoja de Trabajo para listado'!$CD$151:$DC$151,0)),0)</f>
        <v>0</v>
      </c>
      <c r="H1011" s="243">
        <f ca="1">+IFERROR(INDEX('Hoja de Trabajo para listado'!$A$155:$Z$1048576,MATCH($A1011,'Hoja de Trabajo para listado'!$A$155:$A$1048576,0),MATCH((CUADRO!H$5&amp;$E1011),'Hoja de Trabajo para listado'!$A$151:$Z$151,0)),0)+IFERROR(INDEX('Hoja de Trabajo para listado'!$AB$155:$BA$1048576,MATCH($A1011,'Hoja de Trabajo para listado'!$AB$155:$AB$1048576,0),MATCH((CUADRO!H$5&amp;$E1011),'Hoja de Trabajo para listado'!$AB$151:$BA$151,0)),0)+IFERROR(INDEX('Hoja de Trabajo para listado'!$BC$155:$CB$1048576,MATCH($A1011,'Hoja de Trabajo para listado'!$BC$155:$BC$1048576,0),MATCH((CUADRO!H$5&amp;$E1011),'Hoja de Trabajo para listado'!$BC$151:$CB$151,0)),0)+IFERROR(INDEX('Hoja de Trabajo para listado'!$DE$153:$DG$274,MATCH($A1011,'Hoja de Trabajo para listado'!$DE$153:$DE$1048576,0),MATCH((CUADRO!H$5&amp;$E1011),'Hoja de Trabajo para listado'!$DE$151:$DG$151,0)),0)+IFERROR(INDEX('Hoja de Trabajo para listado'!$CD$155:$DC$1048576,MATCH($A1011,'Hoja de Trabajo para listado'!$CD$155:$CD$1048576,0),MATCH((CUADRO!H$5&amp;$E1011),'Hoja de Trabajo para listado'!$CD$151:$DC$151,0)),0)</f>
        <v>0</v>
      </c>
      <c r="I1011" s="243">
        <f ca="1">+IFERROR(INDEX('Hoja de Trabajo para listado'!$A$155:$Z$1048576,MATCH($A1011,'Hoja de Trabajo para listado'!$A$155:$A$1048576,0),MATCH((CUADRO!I$5&amp;$E1011),'Hoja de Trabajo para listado'!$A$151:$Z$151,0)),0)+IFERROR(INDEX('Hoja de Trabajo para listado'!$AB$155:$BA$1048576,MATCH($A1011,'Hoja de Trabajo para listado'!$AB$155:$AB$1048576,0),MATCH((CUADRO!I$5&amp;$E1011),'Hoja de Trabajo para listado'!$AB$151:$BA$151,0)),0)+IFERROR(INDEX('Hoja de Trabajo para listado'!$BC$155:$CB$1048576,MATCH($A1011,'Hoja de Trabajo para listado'!$BC$155:$BC$1048576,0),MATCH((CUADRO!I$5&amp;$E1011),'Hoja de Trabajo para listado'!$BC$151:$CB$151,0)),0)+IFERROR(INDEX('Hoja de Trabajo para listado'!$DE$153:$DG$274,MATCH($A1011,'Hoja de Trabajo para listado'!$DE$153:$DE$1048576,0),MATCH((CUADRO!I$5&amp;$E1011),'Hoja de Trabajo para listado'!$DE$151:$DG$151,0)),0)+IFERROR(INDEX('Hoja de Trabajo para listado'!$CD$155:$DC$1048576,MATCH($A1011,'Hoja de Trabajo para listado'!$CD$155:$CD$1048576,0),MATCH((CUADRO!I$5&amp;$E1011),'Hoja de Trabajo para listado'!$CD$151:$DC$151,0)),0)</f>
        <v>0</v>
      </c>
      <c r="J1011" s="243">
        <f ca="1">+IFERROR(INDEX('Hoja de Trabajo para listado'!$A$155:$Z$1048576,MATCH($A1011,'Hoja de Trabajo para listado'!$A$155:$A$1048576,0),MATCH((CUADRO!J$5&amp;$E1011),'Hoja de Trabajo para listado'!$A$151:$Z$151,0)),0)+IFERROR(INDEX('Hoja de Trabajo para listado'!$AB$155:$BA$1048576,MATCH($A1011,'Hoja de Trabajo para listado'!$AB$155:$AB$1048576,0),MATCH((CUADRO!J$5&amp;$E1011),'Hoja de Trabajo para listado'!$AB$151:$BA$151,0)),0)+IFERROR(INDEX('Hoja de Trabajo para listado'!$BC$155:$CB$1048576,MATCH($A1011,'Hoja de Trabajo para listado'!$BC$155:$BC$1048576,0),MATCH((CUADRO!J$5&amp;$E1011),'Hoja de Trabajo para listado'!$BC$151:$CB$151,0)),0)+IFERROR(INDEX('Hoja de Trabajo para listado'!$DE$153:$DG$274,MATCH($A1011,'Hoja de Trabajo para listado'!$DE$153:$DE$1048576,0),MATCH((CUADRO!J$5&amp;$E1011),'Hoja de Trabajo para listado'!$DE$151:$DG$151,0)),0)+IFERROR(INDEX('Hoja de Trabajo para listado'!$CD$155:$DC$1048576,MATCH($A1011,'Hoja de Trabajo para listado'!$CD$155:$CD$1048576,0),MATCH((CUADRO!J$5&amp;$E1011),'Hoja de Trabajo para listado'!$CD$151:$DC$151,0)),0)</f>
        <v>0</v>
      </c>
      <c r="K1011" s="243">
        <f ca="1">+IFERROR(INDEX('Hoja de Trabajo para listado'!$A$155:$Z$1048576,MATCH($A1011,'Hoja de Trabajo para listado'!$A$155:$A$1048576,0),MATCH((CUADRO!K$5&amp;$E1011),'Hoja de Trabajo para listado'!$A$151:$Z$151,0)),0)+IFERROR(INDEX('Hoja de Trabajo para listado'!$AB$155:$BA$1048576,MATCH($A1011,'Hoja de Trabajo para listado'!$AB$155:$AB$1048576,0),MATCH((CUADRO!K$5&amp;$E1011),'Hoja de Trabajo para listado'!$AB$151:$BA$151,0)),0)+IFERROR(INDEX('Hoja de Trabajo para listado'!$BC$155:$CB$1048576,MATCH($A1011,'Hoja de Trabajo para listado'!$BC$155:$BC$1048576,0),MATCH((CUADRO!K$5&amp;$E1011),'Hoja de Trabajo para listado'!$BC$151:$CB$151,0)),0)+IFERROR(INDEX('Hoja de Trabajo para listado'!$DE$153:$DG$274,MATCH($A1011,'Hoja de Trabajo para listado'!$DE$153:$DE$1048576,0),MATCH((CUADRO!K$5&amp;$E1011),'Hoja de Trabajo para listado'!$DE$151:$DG$151,0)),0)+IFERROR(INDEX('Hoja de Trabajo para listado'!$CD$155:$DC$1048576,MATCH($A1011,'Hoja de Trabajo para listado'!$CD$155:$CD$1048576,0),MATCH((CUADRO!K$5&amp;$E1011),'Hoja de Trabajo para listado'!$CD$151:$DC$151,0)),0)</f>
        <v>0</v>
      </c>
      <c r="L1011" s="243">
        <f ca="1">+IFERROR(INDEX('Hoja de Trabajo para listado'!$A$155:$Z$1048576,MATCH($A1011,'Hoja de Trabajo para listado'!$A$155:$A$1048576,0),MATCH((CUADRO!L$5&amp;$E1011),'Hoja de Trabajo para listado'!$A$151:$Z$151,0)),0)+IFERROR(INDEX('Hoja de Trabajo para listado'!$AB$155:$BA$1048576,MATCH($A1011,'Hoja de Trabajo para listado'!$AB$155:$AB$1048576,0),MATCH((CUADRO!L$5&amp;$E1011),'Hoja de Trabajo para listado'!$AB$151:$BA$151,0)),0)+IFERROR(INDEX('Hoja de Trabajo para listado'!$BC$155:$CB$1048576,MATCH($A1011,'Hoja de Trabajo para listado'!$BC$155:$BC$1048576,0),MATCH((CUADRO!L$5&amp;$E1011),'Hoja de Trabajo para listado'!$BC$151:$CB$151,0)),0)+IFERROR(INDEX('Hoja de Trabajo para listado'!$DE$153:$DG$274,MATCH($A1011,'Hoja de Trabajo para listado'!$DE$153:$DE$1048576,0),MATCH((CUADRO!L$5&amp;$E1011),'Hoja de Trabajo para listado'!$DE$151:$DG$151,0)),0)+IFERROR(INDEX('Hoja de Trabajo para listado'!$CD$155:$DC$1048576,MATCH($A1011,'Hoja de Trabajo para listado'!$CD$155:$CD$1048576,0),MATCH((CUADRO!L$5&amp;$E1011),'Hoja de Trabajo para listado'!$CD$151:$DC$151,0)),0)</f>
        <v>0</v>
      </c>
      <c r="M1011" s="243">
        <f ca="1">+IFERROR(INDEX('Hoja de Trabajo para listado'!$A$155:$Z$1048576,MATCH($A1011,'Hoja de Trabajo para listado'!$A$155:$A$1048576,0),MATCH((CUADRO!M$5&amp;$E1011),'Hoja de Trabajo para listado'!$A$151:$Z$151,0)),0)+IFERROR(INDEX('Hoja de Trabajo para listado'!$AB$155:$BA$1048576,MATCH($A1011,'Hoja de Trabajo para listado'!$AB$155:$AB$1048576,0),MATCH((CUADRO!M$5&amp;$E1011),'Hoja de Trabajo para listado'!$AB$151:$BA$151,0)),0)+IFERROR(INDEX('Hoja de Trabajo para listado'!$BC$155:$CB$1048576,MATCH($A1011,'Hoja de Trabajo para listado'!$BC$155:$BC$1048576,0),MATCH((CUADRO!M$5&amp;$E1011),'Hoja de Trabajo para listado'!$BC$151:$CB$151,0)),0)+IFERROR(INDEX('Hoja de Trabajo para listado'!$DE$153:$DG$274,MATCH($A1011,'Hoja de Trabajo para listado'!$DE$153:$DE$1048576,0),MATCH((CUADRO!M$5&amp;$E1011),'Hoja de Trabajo para listado'!$DE$151:$DG$151,0)),0)+IFERROR(INDEX('Hoja de Trabajo para listado'!$CD$155:$DC$1048576,MATCH($A1011,'Hoja de Trabajo para listado'!$CD$155:$CD$1048576,0),MATCH((CUADRO!M$5&amp;$E1011),'Hoja de Trabajo para listado'!$CD$151:$DC$151,0)),0)</f>
        <v>0</v>
      </c>
      <c r="N1011" s="243">
        <f ca="1">+IFERROR(INDEX('Hoja de Trabajo para listado'!$A$155:$Z$1048576,MATCH($A1011,'Hoja de Trabajo para listado'!$A$155:$A$1048576,0),MATCH((CUADRO!N$5&amp;$E1011),'Hoja de Trabajo para listado'!$A$151:$Z$151,0)),0)+IFERROR(INDEX('Hoja de Trabajo para listado'!$AB$155:$BA$1048576,MATCH($A1011,'Hoja de Trabajo para listado'!$AB$155:$AB$1048576,0),MATCH((CUADRO!N$5&amp;$E1011),'Hoja de Trabajo para listado'!$AB$151:$BA$151,0)),0)+IFERROR(INDEX('Hoja de Trabajo para listado'!$BC$155:$CB$1048576,MATCH($A1011,'Hoja de Trabajo para listado'!$BC$155:$BC$1048576,0),MATCH((CUADRO!N$5&amp;$E1011),'Hoja de Trabajo para listado'!$BC$151:$CB$151,0)),0)+IFERROR(INDEX('Hoja de Trabajo para listado'!$DE$153:$DG$274,MATCH($A1011,'Hoja de Trabajo para listado'!$DE$153:$DE$1048576,0),MATCH((CUADRO!N$5&amp;$E1011),'Hoja de Trabajo para listado'!$DE$151:$DG$151,0)),0)+IFERROR(INDEX('Hoja de Trabajo para listado'!$CD$155:$DC$1048576,MATCH($A1011,'Hoja de Trabajo para listado'!$CD$155:$CD$1048576,0),MATCH((CUADRO!N$5&amp;$E1011),'Hoja de Trabajo para listado'!$CD$151:$DC$151,0)),0)</f>
        <v>0</v>
      </c>
      <c r="O1011" s="243">
        <f ca="1">+IFERROR(INDEX('Hoja de Trabajo para listado'!$A$155:$Z$1048576,MATCH($A1011,'Hoja de Trabajo para listado'!$A$155:$A$1048576,0),MATCH((CUADRO!O$5&amp;$E1011),'Hoja de Trabajo para listado'!$A$151:$Z$151,0)),0)+IFERROR(INDEX('Hoja de Trabajo para listado'!$AB$155:$BA$1048576,MATCH($A1011,'Hoja de Trabajo para listado'!$AB$155:$AB$1048576,0),MATCH((CUADRO!O$5&amp;$E1011),'Hoja de Trabajo para listado'!$AB$151:$BA$151,0)),0)+IFERROR(INDEX('Hoja de Trabajo para listado'!$BC$155:$CB$1048576,MATCH($A1011,'Hoja de Trabajo para listado'!$BC$155:$BC$1048576,0),MATCH((CUADRO!O$5&amp;$E1011),'Hoja de Trabajo para listado'!$BC$151:$CB$151,0)),0)+IFERROR(INDEX('Hoja de Trabajo para listado'!$DE$153:$DG$274,MATCH($A1011,'Hoja de Trabajo para listado'!$DE$153:$DE$1048576,0),MATCH((CUADRO!O$5&amp;$E1011),'Hoja de Trabajo para listado'!$DE$151:$DG$151,0)),0)+IFERROR(INDEX('Hoja de Trabajo para listado'!$CD$155:$DC$1048576,MATCH($A1011,'Hoja de Trabajo para listado'!$CD$155:$CD$1048576,0),MATCH((CUADRO!O$5&amp;$E1011),'Hoja de Trabajo para listado'!$CD$151:$DC$151,0)),0)</f>
        <v>0</v>
      </c>
      <c r="P1011" s="243">
        <f ca="1">+IFERROR(INDEX('Hoja de Trabajo para listado'!$A$155:$Z$1048576,MATCH($A1011,'Hoja de Trabajo para listado'!$A$155:$A$1048576,0),MATCH((CUADRO!P$5&amp;$E1011),'Hoja de Trabajo para listado'!$A$151:$Z$151,0)),0)+IFERROR(INDEX('Hoja de Trabajo para listado'!$AB$155:$BA$1048576,MATCH($A1011,'Hoja de Trabajo para listado'!$AB$155:$AB$1048576,0),MATCH((CUADRO!P$5&amp;$E1011),'Hoja de Trabajo para listado'!$AB$151:$BA$151,0)),0)+IFERROR(INDEX('Hoja de Trabajo para listado'!$BC$155:$CB$1048576,MATCH($A1011,'Hoja de Trabajo para listado'!$BC$155:$BC$1048576,0),MATCH((CUADRO!P$5&amp;$E1011),'Hoja de Trabajo para listado'!$BC$151:$CB$151,0)),0)+IFERROR(INDEX('Hoja de Trabajo para listado'!$DE$153:$DG$274,MATCH($A1011,'Hoja de Trabajo para listado'!$DE$153:$DE$1048576,0),MATCH((CUADRO!P$5&amp;$E1011),'Hoja de Trabajo para listado'!$DE$151:$DG$151,0)),0)+IFERROR(INDEX('Hoja de Trabajo para listado'!$CD$155:$DC$1048576,MATCH($A1011,'Hoja de Trabajo para listado'!$CD$155:$CD$1048576,0),MATCH((CUADRO!P$5&amp;$E1011),'Hoja de Trabajo para listado'!$CD$151:$DC$151,0)),0)</f>
        <v>0</v>
      </c>
      <c r="Q1011" s="243">
        <f ca="1">+IFERROR(INDEX('Hoja de Trabajo para listado'!$A$155:$Z$1048576,MATCH($A1011,'Hoja de Trabajo para listado'!$A$155:$A$1048576,0),MATCH((CUADRO!Q$5&amp;$E1011),'Hoja de Trabajo para listado'!$A$151:$Z$151,0)),0)+IFERROR(INDEX('Hoja de Trabajo para listado'!$AB$155:$BA$1048576,MATCH($A1011,'Hoja de Trabajo para listado'!$AB$155:$AB$1048576,0),MATCH((CUADRO!Q$5&amp;$E1011),'Hoja de Trabajo para listado'!$AB$151:$BA$151,0)),0)+IFERROR(INDEX('Hoja de Trabajo para listado'!$BC$155:$CB$1048576,MATCH($A1011,'Hoja de Trabajo para listado'!$BC$155:$BC$1048576,0),MATCH((CUADRO!Q$5&amp;$E1011),'Hoja de Trabajo para listado'!$BC$151:$CB$151,0)),0)+IFERROR(INDEX('Hoja de Trabajo para listado'!$DE$153:$DG$274,MATCH($A1011,'Hoja de Trabajo para listado'!$DE$153:$DE$1048576,0),MATCH((CUADRO!Q$5&amp;$E1011),'Hoja de Trabajo para listado'!$DE$151:$DG$151,0)),0)+IFERROR(INDEX('Hoja de Trabajo para listado'!$CD$155:$DC$1048576,MATCH($A1011,'Hoja de Trabajo para listado'!$CD$155:$CD$1048576,0),MATCH((CUADRO!Q$5&amp;$E1011),'Hoja de Trabajo para listado'!$CD$151:$DC$151,0)),0)</f>
        <v>0</v>
      </c>
      <c r="R1011" s="243">
        <f t="shared" ca="1" si="33"/>
        <v>0</v>
      </c>
      <c r="S1011" s="249">
        <f ca="1">+R1010+R1011</f>
        <v>0</v>
      </c>
      <c r="T1011" s="243">
        <f ca="1">+S1011</f>
        <v>0</v>
      </c>
      <c r="U1011" s="242">
        <f t="shared" si="34"/>
        <v>2</v>
      </c>
      <c r="V1011" s="333" t="str">
        <f>+VLOOKUP(A1011,bd_lista!$A$3:$E$590,5,FALSE)</f>
        <v>Gobiernos Autonomos Municipales</v>
      </c>
      <c r="W1011" s="392"/>
      <c r="X1011" s="242">
        <f>+VLOOKUP(A1011,[4]Sheet1!$A$13:$D$744,4,FALSE)</f>
        <v>0</v>
      </c>
      <c r="Y1011" s="242" t="e">
        <f>+VLOOKUP(X1011,bd_lista!$A$3:$C$590,3,FALSE)</f>
        <v>#N/A</v>
      </c>
      <c r="Z1011" s="292"/>
      <c r="AA1011" s="293"/>
    </row>
    <row r="1012" spans="1:27" customFormat="1" ht="15" hidden="1" customHeight="1">
      <c r="A1012" s="32">
        <v>1740</v>
      </c>
      <c r="B1012" s="387">
        <f>+A1012</f>
        <v>1740</v>
      </c>
      <c r="C1012" s="247" t="str">
        <f>+VLOOKUP(A1012,bd_lista!$A$3:$C$590,3,FALSE)</f>
        <v>Gobierno Autónomo Municipal de San Matías</v>
      </c>
      <c r="D1012" s="389" t="str">
        <f>+C1012</f>
        <v>Gobierno Autónomo Municipal de San Matías</v>
      </c>
      <c r="E1012" s="242" t="s">
        <v>1304</v>
      </c>
      <c r="F1012" s="243">
        <f ca="1">+IFERROR(INDEX('Hoja de Trabajo para listado'!$A$155:$Z$1048576,MATCH($A1012,'Hoja de Trabajo para listado'!$A$155:$A$1048576,0),MATCH((CUADRO!F$5&amp;$E1012),'Hoja de Trabajo para listado'!$A$151:$Z$151,0)),0)+IFERROR(INDEX('Hoja de Trabajo para listado'!$AB$155:$BA$1048576,MATCH($A1012,'Hoja de Trabajo para listado'!$AB$155:$AB$1048576,0),MATCH((CUADRO!F$5&amp;$E1012),'Hoja de Trabajo para listado'!$AB$151:$BA$151,0)),0)+IFERROR(INDEX('Hoja de Trabajo para listado'!$BC$155:$CB$1048576,MATCH($A1012,'Hoja de Trabajo para listado'!$BC$155:$BC$1048576,0),MATCH((CUADRO!F$5&amp;$E1012),'Hoja de Trabajo para listado'!$BC$151:$CB$151,0)),0)+IFERROR(INDEX('Hoja de Trabajo para listado'!$DE$153:$DG$274,MATCH($A1012,'Hoja de Trabajo para listado'!$DE$153:$DE$1048576,0),MATCH((CUADRO!F$5&amp;$E1012),'Hoja de Trabajo para listado'!$DE$151:$DG$151,0)),0)+IFERROR(INDEX('Hoja de Trabajo para listado'!$CD$155:$DC$1048576,MATCH($A1012,'Hoja de Trabajo para listado'!$CD$155:$CD$1048576,0),MATCH((CUADRO!F$5&amp;$E1012),'Hoja de Trabajo para listado'!$CD$151:$DC$151,0)),0)</f>
        <v>0</v>
      </c>
      <c r="G1012" s="243">
        <f ca="1">+IFERROR(INDEX('Hoja de Trabajo para listado'!$A$155:$Z$1048576,MATCH($A1012,'Hoja de Trabajo para listado'!$A$155:$A$1048576,0),MATCH((CUADRO!G$5&amp;$E1012),'Hoja de Trabajo para listado'!$A$151:$Z$151,0)),0)+IFERROR(INDEX('Hoja de Trabajo para listado'!$AB$155:$BA$1048576,MATCH($A1012,'Hoja de Trabajo para listado'!$AB$155:$AB$1048576,0),MATCH((CUADRO!G$5&amp;$E1012),'Hoja de Trabajo para listado'!$AB$151:$BA$151,0)),0)+IFERROR(INDEX('Hoja de Trabajo para listado'!$BC$155:$CB$1048576,MATCH($A1012,'Hoja de Trabajo para listado'!$BC$155:$BC$1048576,0),MATCH((CUADRO!G$5&amp;$E1012),'Hoja de Trabajo para listado'!$BC$151:$CB$151,0)),0)+IFERROR(INDEX('Hoja de Trabajo para listado'!$DE$153:$DG$274,MATCH($A1012,'Hoja de Trabajo para listado'!$DE$153:$DE$1048576,0),MATCH((CUADRO!G$5&amp;$E1012),'Hoja de Trabajo para listado'!$DE$151:$DG$151,0)),0)+IFERROR(INDEX('Hoja de Trabajo para listado'!$CD$155:$DC$1048576,MATCH($A1012,'Hoja de Trabajo para listado'!$CD$155:$CD$1048576,0),MATCH((CUADRO!G$5&amp;$E1012),'Hoja de Trabajo para listado'!$CD$151:$DC$151,0)),0)</f>
        <v>0</v>
      </c>
      <c r="H1012" s="243">
        <f ca="1">+IFERROR(INDEX('Hoja de Trabajo para listado'!$A$155:$Z$1048576,MATCH($A1012,'Hoja de Trabajo para listado'!$A$155:$A$1048576,0),MATCH((CUADRO!H$5&amp;$E1012),'Hoja de Trabajo para listado'!$A$151:$Z$151,0)),0)+IFERROR(INDEX('Hoja de Trabajo para listado'!$AB$155:$BA$1048576,MATCH($A1012,'Hoja de Trabajo para listado'!$AB$155:$AB$1048576,0),MATCH((CUADRO!H$5&amp;$E1012),'Hoja de Trabajo para listado'!$AB$151:$BA$151,0)),0)+IFERROR(INDEX('Hoja de Trabajo para listado'!$BC$155:$CB$1048576,MATCH($A1012,'Hoja de Trabajo para listado'!$BC$155:$BC$1048576,0),MATCH((CUADRO!H$5&amp;$E1012),'Hoja de Trabajo para listado'!$BC$151:$CB$151,0)),0)+IFERROR(INDEX('Hoja de Trabajo para listado'!$DE$153:$DG$274,MATCH($A1012,'Hoja de Trabajo para listado'!$DE$153:$DE$1048576,0),MATCH((CUADRO!H$5&amp;$E1012),'Hoja de Trabajo para listado'!$DE$151:$DG$151,0)),0)+IFERROR(INDEX('Hoja de Trabajo para listado'!$CD$155:$DC$1048576,MATCH($A1012,'Hoja de Trabajo para listado'!$CD$155:$CD$1048576,0),MATCH((CUADRO!H$5&amp;$E1012),'Hoja de Trabajo para listado'!$CD$151:$DC$151,0)),0)</f>
        <v>0</v>
      </c>
      <c r="I1012" s="243">
        <f ca="1">+IFERROR(INDEX('Hoja de Trabajo para listado'!$A$155:$Z$1048576,MATCH($A1012,'Hoja de Trabajo para listado'!$A$155:$A$1048576,0),MATCH((CUADRO!I$5&amp;$E1012),'Hoja de Trabajo para listado'!$A$151:$Z$151,0)),0)+IFERROR(INDEX('Hoja de Trabajo para listado'!$AB$155:$BA$1048576,MATCH($A1012,'Hoja de Trabajo para listado'!$AB$155:$AB$1048576,0),MATCH((CUADRO!I$5&amp;$E1012),'Hoja de Trabajo para listado'!$AB$151:$BA$151,0)),0)+IFERROR(INDEX('Hoja de Trabajo para listado'!$BC$155:$CB$1048576,MATCH($A1012,'Hoja de Trabajo para listado'!$BC$155:$BC$1048576,0),MATCH((CUADRO!I$5&amp;$E1012),'Hoja de Trabajo para listado'!$BC$151:$CB$151,0)),0)+IFERROR(INDEX('Hoja de Trabajo para listado'!$DE$153:$DG$274,MATCH($A1012,'Hoja de Trabajo para listado'!$DE$153:$DE$1048576,0),MATCH((CUADRO!I$5&amp;$E1012),'Hoja de Trabajo para listado'!$DE$151:$DG$151,0)),0)+IFERROR(INDEX('Hoja de Trabajo para listado'!$CD$155:$DC$1048576,MATCH($A1012,'Hoja de Trabajo para listado'!$CD$155:$CD$1048576,0),MATCH((CUADRO!I$5&amp;$E1012),'Hoja de Trabajo para listado'!$CD$151:$DC$151,0)),0)</f>
        <v>0</v>
      </c>
      <c r="J1012" s="243">
        <f ca="1">+IFERROR(INDEX('Hoja de Trabajo para listado'!$A$155:$Z$1048576,MATCH($A1012,'Hoja de Trabajo para listado'!$A$155:$A$1048576,0),MATCH((CUADRO!J$5&amp;$E1012),'Hoja de Trabajo para listado'!$A$151:$Z$151,0)),0)+IFERROR(INDEX('Hoja de Trabajo para listado'!$AB$155:$BA$1048576,MATCH($A1012,'Hoja de Trabajo para listado'!$AB$155:$AB$1048576,0),MATCH((CUADRO!J$5&amp;$E1012),'Hoja de Trabajo para listado'!$AB$151:$BA$151,0)),0)+IFERROR(INDEX('Hoja de Trabajo para listado'!$BC$155:$CB$1048576,MATCH($A1012,'Hoja de Trabajo para listado'!$BC$155:$BC$1048576,0),MATCH((CUADRO!J$5&amp;$E1012),'Hoja de Trabajo para listado'!$BC$151:$CB$151,0)),0)+IFERROR(INDEX('Hoja de Trabajo para listado'!$DE$153:$DG$274,MATCH($A1012,'Hoja de Trabajo para listado'!$DE$153:$DE$1048576,0),MATCH((CUADRO!J$5&amp;$E1012),'Hoja de Trabajo para listado'!$DE$151:$DG$151,0)),0)+IFERROR(INDEX('Hoja de Trabajo para listado'!$CD$155:$DC$1048576,MATCH($A1012,'Hoja de Trabajo para listado'!$CD$155:$CD$1048576,0),MATCH((CUADRO!J$5&amp;$E1012),'Hoja de Trabajo para listado'!$CD$151:$DC$151,0)),0)</f>
        <v>0</v>
      </c>
      <c r="K1012" s="243">
        <f ca="1">+IFERROR(INDEX('Hoja de Trabajo para listado'!$A$155:$Z$1048576,MATCH($A1012,'Hoja de Trabajo para listado'!$A$155:$A$1048576,0),MATCH((CUADRO!K$5&amp;$E1012),'Hoja de Trabajo para listado'!$A$151:$Z$151,0)),0)+IFERROR(INDEX('Hoja de Trabajo para listado'!$AB$155:$BA$1048576,MATCH($A1012,'Hoja de Trabajo para listado'!$AB$155:$AB$1048576,0),MATCH((CUADRO!K$5&amp;$E1012),'Hoja de Trabajo para listado'!$AB$151:$BA$151,0)),0)+IFERROR(INDEX('Hoja de Trabajo para listado'!$BC$155:$CB$1048576,MATCH($A1012,'Hoja de Trabajo para listado'!$BC$155:$BC$1048576,0),MATCH((CUADRO!K$5&amp;$E1012),'Hoja de Trabajo para listado'!$BC$151:$CB$151,0)),0)+IFERROR(INDEX('Hoja de Trabajo para listado'!$DE$153:$DG$274,MATCH($A1012,'Hoja de Trabajo para listado'!$DE$153:$DE$1048576,0),MATCH((CUADRO!K$5&amp;$E1012),'Hoja de Trabajo para listado'!$DE$151:$DG$151,0)),0)+IFERROR(INDEX('Hoja de Trabajo para listado'!$CD$155:$DC$1048576,MATCH($A1012,'Hoja de Trabajo para listado'!$CD$155:$CD$1048576,0),MATCH((CUADRO!K$5&amp;$E1012),'Hoja de Trabajo para listado'!$CD$151:$DC$151,0)),0)</f>
        <v>0</v>
      </c>
      <c r="L1012" s="243">
        <f ca="1">+IFERROR(INDEX('Hoja de Trabajo para listado'!$A$155:$Z$1048576,MATCH($A1012,'Hoja de Trabajo para listado'!$A$155:$A$1048576,0),MATCH((CUADRO!L$5&amp;$E1012),'Hoja de Trabajo para listado'!$A$151:$Z$151,0)),0)+IFERROR(INDEX('Hoja de Trabajo para listado'!$AB$155:$BA$1048576,MATCH($A1012,'Hoja de Trabajo para listado'!$AB$155:$AB$1048576,0),MATCH((CUADRO!L$5&amp;$E1012),'Hoja de Trabajo para listado'!$AB$151:$BA$151,0)),0)+IFERROR(INDEX('Hoja de Trabajo para listado'!$BC$155:$CB$1048576,MATCH($A1012,'Hoja de Trabajo para listado'!$BC$155:$BC$1048576,0),MATCH((CUADRO!L$5&amp;$E1012),'Hoja de Trabajo para listado'!$BC$151:$CB$151,0)),0)+IFERROR(INDEX('Hoja de Trabajo para listado'!$DE$153:$DG$274,MATCH($A1012,'Hoja de Trabajo para listado'!$DE$153:$DE$1048576,0),MATCH((CUADRO!L$5&amp;$E1012),'Hoja de Trabajo para listado'!$DE$151:$DG$151,0)),0)+IFERROR(INDEX('Hoja de Trabajo para listado'!$CD$155:$DC$1048576,MATCH($A1012,'Hoja de Trabajo para listado'!$CD$155:$CD$1048576,0),MATCH((CUADRO!L$5&amp;$E1012),'Hoja de Trabajo para listado'!$CD$151:$DC$151,0)),0)</f>
        <v>0</v>
      </c>
      <c r="M1012" s="243">
        <f ca="1">+IFERROR(INDEX('Hoja de Trabajo para listado'!$A$155:$Z$1048576,MATCH($A1012,'Hoja de Trabajo para listado'!$A$155:$A$1048576,0),MATCH((CUADRO!M$5&amp;$E1012),'Hoja de Trabajo para listado'!$A$151:$Z$151,0)),0)+IFERROR(INDEX('Hoja de Trabajo para listado'!$AB$155:$BA$1048576,MATCH($A1012,'Hoja de Trabajo para listado'!$AB$155:$AB$1048576,0),MATCH((CUADRO!M$5&amp;$E1012),'Hoja de Trabajo para listado'!$AB$151:$BA$151,0)),0)+IFERROR(INDEX('Hoja de Trabajo para listado'!$BC$155:$CB$1048576,MATCH($A1012,'Hoja de Trabajo para listado'!$BC$155:$BC$1048576,0),MATCH((CUADRO!M$5&amp;$E1012),'Hoja de Trabajo para listado'!$BC$151:$CB$151,0)),0)+IFERROR(INDEX('Hoja de Trabajo para listado'!$DE$153:$DG$274,MATCH($A1012,'Hoja de Trabajo para listado'!$DE$153:$DE$1048576,0),MATCH((CUADRO!M$5&amp;$E1012),'Hoja de Trabajo para listado'!$DE$151:$DG$151,0)),0)+IFERROR(INDEX('Hoja de Trabajo para listado'!$CD$155:$DC$1048576,MATCH($A1012,'Hoja de Trabajo para listado'!$CD$155:$CD$1048576,0),MATCH((CUADRO!M$5&amp;$E1012),'Hoja de Trabajo para listado'!$CD$151:$DC$151,0)),0)</f>
        <v>0</v>
      </c>
      <c r="N1012" s="243">
        <f ca="1">+IFERROR(INDEX('Hoja de Trabajo para listado'!$A$155:$Z$1048576,MATCH($A1012,'Hoja de Trabajo para listado'!$A$155:$A$1048576,0),MATCH((CUADRO!N$5&amp;$E1012),'Hoja de Trabajo para listado'!$A$151:$Z$151,0)),0)+IFERROR(INDEX('Hoja de Trabajo para listado'!$AB$155:$BA$1048576,MATCH($A1012,'Hoja de Trabajo para listado'!$AB$155:$AB$1048576,0),MATCH((CUADRO!N$5&amp;$E1012),'Hoja de Trabajo para listado'!$AB$151:$BA$151,0)),0)+IFERROR(INDEX('Hoja de Trabajo para listado'!$BC$155:$CB$1048576,MATCH($A1012,'Hoja de Trabajo para listado'!$BC$155:$BC$1048576,0),MATCH((CUADRO!N$5&amp;$E1012),'Hoja de Trabajo para listado'!$BC$151:$CB$151,0)),0)+IFERROR(INDEX('Hoja de Trabajo para listado'!$DE$153:$DG$274,MATCH($A1012,'Hoja de Trabajo para listado'!$DE$153:$DE$1048576,0),MATCH((CUADRO!N$5&amp;$E1012),'Hoja de Trabajo para listado'!$DE$151:$DG$151,0)),0)+IFERROR(INDEX('Hoja de Trabajo para listado'!$CD$155:$DC$1048576,MATCH($A1012,'Hoja de Trabajo para listado'!$CD$155:$CD$1048576,0),MATCH((CUADRO!N$5&amp;$E1012),'Hoja de Trabajo para listado'!$CD$151:$DC$151,0)),0)</f>
        <v>0</v>
      </c>
      <c r="O1012" s="243">
        <f ca="1">+IFERROR(INDEX('Hoja de Trabajo para listado'!$A$155:$Z$1048576,MATCH($A1012,'Hoja de Trabajo para listado'!$A$155:$A$1048576,0),MATCH((CUADRO!O$5&amp;$E1012),'Hoja de Trabajo para listado'!$A$151:$Z$151,0)),0)+IFERROR(INDEX('Hoja de Trabajo para listado'!$AB$155:$BA$1048576,MATCH($A1012,'Hoja de Trabajo para listado'!$AB$155:$AB$1048576,0),MATCH((CUADRO!O$5&amp;$E1012),'Hoja de Trabajo para listado'!$AB$151:$BA$151,0)),0)+IFERROR(INDEX('Hoja de Trabajo para listado'!$BC$155:$CB$1048576,MATCH($A1012,'Hoja de Trabajo para listado'!$BC$155:$BC$1048576,0),MATCH((CUADRO!O$5&amp;$E1012),'Hoja de Trabajo para listado'!$BC$151:$CB$151,0)),0)+IFERROR(INDEX('Hoja de Trabajo para listado'!$DE$153:$DG$274,MATCH($A1012,'Hoja de Trabajo para listado'!$DE$153:$DE$1048576,0),MATCH((CUADRO!O$5&amp;$E1012),'Hoja de Trabajo para listado'!$DE$151:$DG$151,0)),0)+IFERROR(INDEX('Hoja de Trabajo para listado'!$CD$155:$DC$1048576,MATCH($A1012,'Hoja de Trabajo para listado'!$CD$155:$CD$1048576,0),MATCH((CUADRO!O$5&amp;$E1012),'Hoja de Trabajo para listado'!$CD$151:$DC$151,0)),0)</f>
        <v>0</v>
      </c>
      <c r="P1012" s="243">
        <f ca="1">+IFERROR(INDEX('Hoja de Trabajo para listado'!$A$155:$Z$1048576,MATCH($A1012,'Hoja de Trabajo para listado'!$A$155:$A$1048576,0),MATCH((CUADRO!P$5&amp;$E1012),'Hoja de Trabajo para listado'!$A$151:$Z$151,0)),0)+IFERROR(INDEX('Hoja de Trabajo para listado'!$AB$155:$BA$1048576,MATCH($A1012,'Hoja de Trabajo para listado'!$AB$155:$AB$1048576,0),MATCH((CUADRO!P$5&amp;$E1012),'Hoja de Trabajo para listado'!$AB$151:$BA$151,0)),0)+IFERROR(INDEX('Hoja de Trabajo para listado'!$BC$155:$CB$1048576,MATCH($A1012,'Hoja de Trabajo para listado'!$BC$155:$BC$1048576,0),MATCH((CUADRO!P$5&amp;$E1012),'Hoja de Trabajo para listado'!$BC$151:$CB$151,0)),0)+IFERROR(INDEX('Hoja de Trabajo para listado'!$DE$153:$DG$274,MATCH($A1012,'Hoja de Trabajo para listado'!$DE$153:$DE$1048576,0),MATCH((CUADRO!P$5&amp;$E1012),'Hoja de Trabajo para listado'!$DE$151:$DG$151,0)),0)+IFERROR(INDEX('Hoja de Trabajo para listado'!$CD$155:$DC$1048576,MATCH($A1012,'Hoja de Trabajo para listado'!$CD$155:$CD$1048576,0),MATCH((CUADRO!P$5&amp;$E1012),'Hoja de Trabajo para listado'!$CD$151:$DC$151,0)),0)</f>
        <v>0</v>
      </c>
      <c r="Q1012" s="243">
        <f ca="1">+IFERROR(INDEX('Hoja de Trabajo para listado'!$A$155:$Z$1048576,MATCH($A1012,'Hoja de Trabajo para listado'!$A$155:$A$1048576,0),MATCH((CUADRO!Q$5&amp;$E1012),'Hoja de Trabajo para listado'!$A$151:$Z$151,0)),0)+IFERROR(INDEX('Hoja de Trabajo para listado'!$AB$155:$BA$1048576,MATCH($A1012,'Hoja de Trabajo para listado'!$AB$155:$AB$1048576,0),MATCH((CUADRO!Q$5&amp;$E1012),'Hoja de Trabajo para listado'!$AB$151:$BA$151,0)),0)+IFERROR(INDEX('Hoja de Trabajo para listado'!$BC$155:$CB$1048576,MATCH($A1012,'Hoja de Trabajo para listado'!$BC$155:$BC$1048576,0),MATCH((CUADRO!Q$5&amp;$E1012),'Hoja de Trabajo para listado'!$BC$151:$CB$151,0)),0)+IFERROR(INDEX('Hoja de Trabajo para listado'!$DE$153:$DG$274,MATCH($A1012,'Hoja de Trabajo para listado'!$DE$153:$DE$1048576,0),MATCH((CUADRO!Q$5&amp;$E1012),'Hoja de Trabajo para listado'!$DE$151:$DG$151,0)),0)+IFERROR(INDEX('Hoja de Trabajo para listado'!$CD$155:$DC$1048576,MATCH($A1012,'Hoja de Trabajo para listado'!$CD$155:$CD$1048576,0),MATCH((CUADRO!Q$5&amp;$E1012),'Hoja de Trabajo para listado'!$CD$151:$DC$151,0)),0)</f>
        <v>0</v>
      </c>
      <c r="R1012" s="243">
        <f t="shared" ca="1" si="33"/>
        <v>0</v>
      </c>
      <c r="S1012" s="249"/>
      <c r="T1012" s="243">
        <f ca="1">+T1013</f>
        <v>0</v>
      </c>
      <c r="U1012" s="242">
        <f t="shared" si="34"/>
        <v>1</v>
      </c>
      <c r="V1012" s="333" t="str">
        <f>+VLOOKUP(A1012,bd_lista!$A$3:$E$590,5,FALSE)</f>
        <v>Gobiernos Autonomos Municipales</v>
      </c>
      <c r="W1012" s="391" t="str">
        <f>+V1012</f>
        <v>Gobiernos Autonomos Municipales</v>
      </c>
      <c r="X1012" s="242">
        <f>+VLOOKUP(A1012,[4]Sheet1!$A$13:$D$744,4,FALSE)</f>
        <v>0</v>
      </c>
      <c r="Y1012" s="242" t="e">
        <f>+VLOOKUP(X1012,bd_lista!$A$3:$C$590,3,FALSE)</f>
        <v>#N/A</v>
      </c>
      <c r="Z1012" s="294">
        <f>+X1012</f>
        <v>0</v>
      </c>
      <c r="AA1012" s="295" t="e">
        <f>+Y1012</f>
        <v>#N/A</v>
      </c>
    </row>
    <row r="1013" spans="1:27" customFormat="1" ht="15" hidden="1" customHeight="1">
      <c r="A1013" s="32">
        <v>1740</v>
      </c>
      <c r="B1013" s="388"/>
      <c r="C1013" s="247" t="str">
        <f>+VLOOKUP(A1013,bd_lista!$A$3:$C$590,3,FALSE)</f>
        <v>Gobierno Autónomo Municipal de San Matías</v>
      </c>
      <c r="D1013" s="390"/>
      <c r="E1013" s="244" t="s">
        <v>1305</v>
      </c>
      <c r="F1013" s="243">
        <f ca="1">+IFERROR(INDEX('Hoja de Trabajo para listado'!$A$155:$Z$1048576,MATCH($A1013,'Hoja de Trabajo para listado'!$A$155:$A$1048576,0),MATCH((CUADRO!F$5&amp;$E1013),'Hoja de Trabajo para listado'!$A$151:$Z$151,0)),0)+IFERROR(INDEX('Hoja de Trabajo para listado'!$AB$155:$BA$1048576,MATCH($A1013,'Hoja de Trabajo para listado'!$AB$155:$AB$1048576,0),MATCH((CUADRO!F$5&amp;$E1013),'Hoja de Trabajo para listado'!$AB$151:$BA$151,0)),0)+IFERROR(INDEX('Hoja de Trabajo para listado'!$BC$155:$CB$1048576,MATCH($A1013,'Hoja de Trabajo para listado'!$BC$155:$BC$1048576,0),MATCH((CUADRO!F$5&amp;$E1013),'Hoja de Trabajo para listado'!$BC$151:$CB$151,0)),0)+IFERROR(INDEX('Hoja de Trabajo para listado'!$DE$153:$DG$274,MATCH($A1013,'Hoja de Trabajo para listado'!$DE$153:$DE$1048576,0),MATCH((CUADRO!F$5&amp;$E1013),'Hoja de Trabajo para listado'!$DE$151:$DG$151,0)),0)+IFERROR(INDEX('Hoja de Trabajo para listado'!$CD$155:$DC$1048576,MATCH($A1013,'Hoja de Trabajo para listado'!$CD$155:$CD$1048576,0),MATCH((CUADRO!F$5&amp;$E1013),'Hoja de Trabajo para listado'!$CD$151:$DC$151,0)),0)</f>
        <v>0</v>
      </c>
      <c r="G1013" s="243">
        <f ca="1">+IFERROR(INDEX('Hoja de Trabajo para listado'!$A$155:$Z$1048576,MATCH($A1013,'Hoja de Trabajo para listado'!$A$155:$A$1048576,0),MATCH((CUADRO!G$5&amp;$E1013),'Hoja de Trabajo para listado'!$A$151:$Z$151,0)),0)+IFERROR(INDEX('Hoja de Trabajo para listado'!$AB$155:$BA$1048576,MATCH($A1013,'Hoja de Trabajo para listado'!$AB$155:$AB$1048576,0),MATCH((CUADRO!G$5&amp;$E1013),'Hoja de Trabajo para listado'!$AB$151:$BA$151,0)),0)+IFERROR(INDEX('Hoja de Trabajo para listado'!$BC$155:$CB$1048576,MATCH($A1013,'Hoja de Trabajo para listado'!$BC$155:$BC$1048576,0),MATCH((CUADRO!G$5&amp;$E1013),'Hoja de Trabajo para listado'!$BC$151:$CB$151,0)),0)+IFERROR(INDEX('Hoja de Trabajo para listado'!$DE$153:$DG$274,MATCH($A1013,'Hoja de Trabajo para listado'!$DE$153:$DE$1048576,0),MATCH((CUADRO!G$5&amp;$E1013),'Hoja de Trabajo para listado'!$DE$151:$DG$151,0)),0)+IFERROR(INDEX('Hoja de Trabajo para listado'!$CD$155:$DC$1048576,MATCH($A1013,'Hoja de Trabajo para listado'!$CD$155:$CD$1048576,0),MATCH((CUADRO!G$5&amp;$E1013),'Hoja de Trabajo para listado'!$CD$151:$DC$151,0)),0)</f>
        <v>0</v>
      </c>
      <c r="H1013" s="243">
        <f ca="1">+IFERROR(INDEX('Hoja de Trabajo para listado'!$A$155:$Z$1048576,MATCH($A1013,'Hoja de Trabajo para listado'!$A$155:$A$1048576,0),MATCH((CUADRO!H$5&amp;$E1013),'Hoja de Trabajo para listado'!$A$151:$Z$151,0)),0)+IFERROR(INDEX('Hoja de Trabajo para listado'!$AB$155:$BA$1048576,MATCH($A1013,'Hoja de Trabajo para listado'!$AB$155:$AB$1048576,0),MATCH((CUADRO!H$5&amp;$E1013),'Hoja de Trabajo para listado'!$AB$151:$BA$151,0)),0)+IFERROR(INDEX('Hoja de Trabajo para listado'!$BC$155:$CB$1048576,MATCH($A1013,'Hoja de Trabajo para listado'!$BC$155:$BC$1048576,0),MATCH((CUADRO!H$5&amp;$E1013),'Hoja de Trabajo para listado'!$BC$151:$CB$151,0)),0)+IFERROR(INDEX('Hoja de Trabajo para listado'!$DE$153:$DG$274,MATCH($A1013,'Hoja de Trabajo para listado'!$DE$153:$DE$1048576,0),MATCH((CUADRO!H$5&amp;$E1013),'Hoja de Trabajo para listado'!$DE$151:$DG$151,0)),0)+IFERROR(INDEX('Hoja de Trabajo para listado'!$CD$155:$DC$1048576,MATCH($A1013,'Hoja de Trabajo para listado'!$CD$155:$CD$1048576,0),MATCH((CUADRO!H$5&amp;$E1013),'Hoja de Trabajo para listado'!$CD$151:$DC$151,0)),0)</f>
        <v>0</v>
      </c>
      <c r="I1013" s="243">
        <f ca="1">+IFERROR(INDEX('Hoja de Trabajo para listado'!$A$155:$Z$1048576,MATCH($A1013,'Hoja de Trabajo para listado'!$A$155:$A$1048576,0),MATCH((CUADRO!I$5&amp;$E1013),'Hoja de Trabajo para listado'!$A$151:$Z$151,0)),0)+IFERROR(INDEX('Hoja de Trabajo para listado'!$AB$155:$BA$1048576,MATCH($A1013,'Hoja de Trabajo para listado'!$AB$155:$AB$1048576,0),MATCH((CUADRO!I$5&amp;$E1013),'Hoja de Trabajo para listado'!$AB$151:$BA$151,0)),0)+IFERROR(INDEX('Hoja de Trabajo para listado'!$BC$155:$CB$1048576,MATCH($A1013,'Hoja de Trabajo para listado'!$BC$155:$BC$1048576,0),MATCH((CUADRO!I$5&amp;$E1013),'Hoja de Trabajo para listado'!$BC$151:$CB$151,0)),0)+IFERROR(INDEX('Hoja de Trabajo para listado'!$DE$153:$DG$274,MATCH($A1013,'Hoja de Trabajo para listado'!$DE$153:$DE$1048576,0),MATCH((CUADRO!I$5&amp;$E1013),'Hoja de Trabajo para listado'!$DE$151:$DG$151,0)),0)+IFERROR(INDEX('Hoja de Trabajo para listado'!$CD$155:$DC$1048576,MATCH($A1013,'Hoja de Trabajo para listado'!$CD$155:$CD$1048576,0),MATCH((CUADRO!I$5&amp;$E1013),'Hoja de Trabajo para listado'!$CD$151:$DC$151,0)),0)</f>
        <v>0</v>
      </c>
      <c r="J1013" s="243">
        <f ca="1">+IFERROR(INDEX('Hoja de Trabajo para listado'!$A$155:$Z$1048576,MATCH($A1013,'Hoja de Trabajo para listado'!$A$155:$A$1048576,0),MATCH((CUADRO!J$5&amp;$E1013),'Hoja de Trabajo para listado'!$A$151:$Z$151,0)),0)+IFERROR(INDEX('Hoja de Trabajo para listado'!$AB$155:$BA$1048576,MATCH($A1013,'Hoja de Trabajo para listado'!$AB$155:$AB$1048576,0),MATCH((CUADRO!J$5&amp;$E1013),'Hoja de Trabajo para listado'!$AB$151:$BA$151,0)),0)+IFERROR(INDEX('Hoja de Trabajo para listado'!$BC$155:$CB$1048576,MATCH($A1013,'Hoja de Trabajo para listado'!$BC$155:$BC$1048576,0),MATCH((CUADRO!J$5&amp;$E1013),'Hoja de Trabajo para listado'!$BC$151:$CB$151,0)),0)+IFERROR(INDEX('Hoja de Trabajo para listado'!$DE$153:$DG$274,MATCH($A1013,'Hoja de Trabajo para listado'!$DE$153:$DE$1048576,0),MATCH((CUADRO!J$5&amp;$E1013),'Hoja de Trabajo para listado'!$DE$151:$DG$151,0)),0)+IFERROR(INDEX('Hoja de Trabajo para listado'!$CD$155:$DC$1048576,MATCH($A1013,'Hoja de Trabajo para listado'!$CD$155:$CD$1048576,0),MATCH((CUADRO!J$5&amp;$E1013),'Hoja de Trabajo para listado'!$CD$151:$DC$151,0)),0)</f>
        <v>0</v>
      </c>
      <c r="K1013" s="243">
        <f ca="1">+IFERROR(INDEX('Hoja de Trabajo para listado'!$A$155:$Z$1048576,MATCH($A1013,'Hoja de Trabajo para listado'!$A$155:$A$1048576,0),MATCH((CUADRO!K$5&amp;$E1013),'Hoja de Trabajo para listado'!$A$151:$Z$151,0)),0)+IFERROR(INDEX('Hoja de Trabajo para listado'!$AB$155:$BA$1048576,MATCH($A1013,'Hoja de Trabajo para listado'!$AB$155:$AB$1048576,0),MATCH((CUADRO!K$5&amp;$E1013),'Hoja de Trabajo para listado'!$AB$151:$BA$151,0)),0)+IFERROR(INDEX('Hoja de Trabajo para listado'!$BC$155:$CB$1048576,MATCH($A1013,'Hoja de Trabajo para listado'!$BC$155:$BC$1048576,0),MATCH((CUADRO!K$5&amp;$E1013),'Hoja de Trabajo para listado'!$BC$151:$CB$151,0)),0)+IFERROR(INDEX('Hoja de Trabajo para listado'!$DE$153:$DG$274,MATCH($A1013,'Hoja de Trabajo para listado'!$DE$153:$DE$1048576,0),MATCH((CUADRO!K$5&amp;$E1013),'Hoja de Trabajo para listado'!$DE$151:$DG$151,0)),0)+IFERROR(INDEX('Hoja de Trabajo para listado'!$CD$155:$DC$1048576,MATCH($A1013,'Hoja de Trabajo para listado'!$CD$155:$CD$1048576,0),MATCH((CUADRO!K$5&amp;$E1013),'Hoja de Trabajo para listado'!$CD$151:$DC$151,0)),0)</f>
        <v>0</v>
      </c>
      <c r="L1013" s="243">
        <f ca="1">+IFERROR(INDEX('Hoja de Trabajo para listado'!$A$155:$Z$1048576,MATCH($A1013,'Hoja de Trabajo para listado'!$A$155:$A$1048576,0),MATCH((CUADRO!L$5&amp;$E1013),'Hoja de Trabajo para listado'!$A$151:$Z$151,0)),0)+IFERROR(INDEX('Hoja de Trabajo para listado'!$AB$155:$BA$1048576,MATCH($A1013,'Hoja de Trabajo para listado'!$AB$155:$AB$1048576,0),MATCH((CUADRO!L$5&amp;$E1013),'Hoja de Trabajo para listado'!$AB$151:$BA$151,0)),0)+IFERROR(INDEX('Hoja de Trabajo para listado'!$BC$155:$CB$1048576,MATCH($A1013,'Hoja de Trabajo para listado'!$BC$155:$BC$1048576,0),MATCH((CUADRO!L$5&amp;$E1013),'Hoja de Trabajo para listado'!$BC$151:$CB$151,0)),0)+IFERROR(INDEX('Hoja de Trabajo para listado'!$DE$153:$DG$274,MATCH($A1013,'Hoja de Trabajo para listado'!$DE$153:$DE$1048576,0),MATCH((CUADRO!L$5&amp;$E1013),'Hoja de Trabajo para listado'!$DE$151:$DG$151,0)),0)+IFERROR(INDEX('Hoja de Trabajo para listado'!$CD$155:$DC$1048576,MATCH($A1013,'Hoja de Trabajo para listado'!$CD$155:$CD$1048576,0),MATCH((CUADRO!L$5&amp;$E1013),'Hoja de Trabajo para listado'!$CD$151:$DC$151,0)),0)</f>
        <v>0</v>
      </c>
      <c r="M1013" s="243">
        <f ca="1">+IFERROR(INDEX('Hoja de Trabajo para listado'!$A$155:$Z$1048576,MATCH($A1013,'Hoja de Trabajo para listado'!$A$155:$A$1048576,0),MATCH((CUADRO!M$5&amp;$E1013),'Hoja de Trabajo para listado'!$A$151:$Z$151,0)),0)+IFERROR(INDEX('Hoja de Trabajo para listado'!$AB$155:$BA$1048576,MATCH($A1013,'Hoja de Trabajo para listado'!$AB$155:$AB$1048576,0),MATCH((CUADRO!M$5&amp;$E1013),'Hoja de Trabajo para listado'!$AB$151:$BA$151,0)),0)+IFERROR(INDEX('Hoja de Trabajo para listado'!$BC$155:$CB$1048576,MATCH($A1013,'Hoja de Trabajo para listado'!$BC$155:$BC$1048576,0),MATCH((CUADRO!M$5&amp;$E1013),'Hoja de Trabajo para listado'!$BC$151:$CB$151,0)),0)+IFERROR(INDEX('Hoja de Trabajo para listado'!$DE$153:$DG$274,MATCH($A1013,'Hoja de Trabajo para listado'!$DE$153:$DE$1048576,0),MATCH((CUADRO!M$5&amp;$E1013),'Hoja de Trabajo para listado'!$DE$151:$DG$151,0)),0)+IFERROR(INDEX('Hoja de Trabajo para listado'!$CD$155:$DC$1048576,MATCH($A1013,'Hoja de Trabajo para listado'!$CD$155:$CD$1048576,0),MATCH((CUADRO!M$5&amp;$E1013),'Hoja de Trabajo para listado'!$CD$151:$DC$151,0)),0)</f>
        <v>0</v>
      </c>
      <c r="N1013" s="243">
        <f ca="1">+IFERROR(INDEX('Hoja de Trabajo para listado'!$A$155:$Z$1048576,MATCH($A1013,'Hoja de Trabajo para listado'!$A$155:$A$1048576,0),MATCH((CUADRO!N$5&amp;$E1013),'Hoja de Trabajo para listado'!$A$151:$Z$151,0)),0)+IFERROR(INDEX('Hoja de Trabajo para listado'!$AB$155:$BA$1048576,MATCH($A1013,'Hoja de Trabajo para listado'!$AB$155:$AB$1048576,0),MATCH((CUADRO!N$5&amp;$E1013),'Hoja de Trabajo para listado'!$AB$151:$BA$151,0)),0)+IFERROR(INDEX('Hoja de Trabajo para listado'!$BC$155:$CB$1048576,MATCH($A1013,'Hoja de Trabajo para listado'!$BC$155:$BC$1048576,0),MATCH((CUADRO!N$5&amp;$E1013),'Hoja de Trabajo para listado'!$BC$151:$CB$151,0)),0)+IFERROR(INDEX('Hoja de Trabajo para listado'!$DE$153:$DG$274,MATCH($A1013,'Hoja de Trabajo para listado'!$DE$153:$DE$1048576,0),MATCH((CUADRO!N$5&amp;$E1013),'Hoja de Trabajo para listado'!$DE$151:$DG$151,0)),0)+IFERROR(INDEX('Hoja de Trabajo para listado'!$CD$155:$DC$1048576,MATCH($A1013,'Hoja de Trabajo para listado'!$CD$155:$CD$1048576,0),MATCH((CUADRO!N$5&amp;$E1013),'Hoja de Trabajo para listado'!$CD$151:$DC$151,0)),0)</f>
        <v>0</v>
      </c>
      <c r="O1013" s="243">
        <f ca="1">+IFERROR(INDEX('Hoja de Trabajo para listado'!$A$155:$Z$1048576,MATCH($A1013,'Hoja de Trabajo para listado'!$A$155:$A$1048576,0),MATCH((CUADRO!O$5&amp;$E1013),'Hoja de Trabajo para listado'!$A$151:$Z$151,0)),0)+IFERROR(INDEX('Hoja de Trabajo para listado'!$AB$155:$BA$1048576,MATCH($A1013,'Hoja de Trabajo para listado'!$AB$155:$AB$1048576,0),MATCH((CUADRO!O$5&amp;$E1013),'Hoja de Trabajo para listado'!$AB$151:$BA$151,0)),0)+IFERROR(INDEX('Hoja de Trabajo para listado'!$BC$155:$CB$1048576,MATCH($A1013,'Hoja de Trabajo para listado'!$BC$155:$BC$1048576,0),MATCH((CUADRO!O$5&amp;$E1013),'Hoja de Trabajo para listado'!$BC$151:$CB$151,0)),0)+IFERROR(INDEX('Hoja de Trabajo para listado'!$DE$153:$DG$274,MATCH($A1013,'Hoja de Trabajo para listado'!$DE$153:$DE$1048576,0),MATCH((CUADRO!O$5&amp;$E1013),'Hoja de Trabajo para listado'!$DE$151:$DG$151,0)),0)+IFERROR(INDEX('Hoja de Trabajo para listado'!$CD$155:$DC$1048576,MATCH($A1013,'Hoja de Trabajo para listado'!$CD$155:$CD$1048576,0),MATCH((CUADRO!O$5&amp;$E1013),'Hoja de Trabajo para listado'!$CD$151:$DC$151,0)),0)</f>
        <v>0</v>
      </c>
      <c r="P1013" s="243">
        <f ca="1">+IFERROR(INDEX('Hoja de Trabajo para listado'!$A$155:$Z$1048576,MATCH($A1013,'Hoja de Trabajo para listado'!$A$155:$A$1048576,0),MATCH((CUADRO!P$5&amp;$E1013),'Hoja de Trabajo para listado'!$A$151:$Z$151,0)),0)+IFERROR(INDEX('Hoja de Trabajo para listado'!$AB$155:$BA$1048576,MATCH($A1013,'Hoja de Trabajo para listado'!$AB$155:$AB$1048576,0),MATCH((CUADRO!P$5&amp;$E1013),'Hoja de Trabajo para listado'!$AB$151:$BA$151,0)),0)+IFERROR(INDEX('Hoja de Trabajo para listado'!$BC$155:$CB$1048576,MATCH($A1013,'Hoja de Trabajo para listado'!$BC$155:$BC$1048576,0),MATCH((CUADRO!P$5&amp;$E1013),'Hoja de Trabajo para listado'!$BC$151:$CB$151,0)),0)+IFERROR(INDEX('Hoja de Trabajo para listado'!$DE$153:$DG$274,MATCH($A1013,'Hoja de Trabajo para listado'!$DE$153:$DE$1048576,0),MATCH((CUADRO!P$5&amp;$E1013),'Hoja de Trabajo para listado'!$DE$151:$DG$151,0)),0)+IFERROR(INDEX('Hoja de Trabajo para listado'!$CD$155:$DC$1048576,MATCH($A1013,'Hoja de Trabajo para listado'!$CD$155:$CD$1048576,0),MATCH((CUADRO!P$5&amp;$E1013),'Hoja de Trabajo para listado'!$CD$151:$DC$151,0)),0)</f>
        <v>0</v>
      </c>
      <c r="Q1013" s="243">
        <f ca="1">+IFERROR(INDEX('Hoja de Trabajo para listado'!$A$155:$Z$1048576,MATCH($A1013,'Hoja de Trabajo para listado'!$A$155:$A$1048576,0),MATCH((CUADRO!Q$5&amp;$E1013),'Hoja de Trabajo para listado'!$A$151:$Z$151,0)),0)+IFERROR(INDEX('Hoja de Trabajo para listado'!$AB$155:$BA$1048576,MATCH($A1013,'Hoja de Trabajo para listado'!$AB$155:$AB$1048576,0),MATCH((CUADRO!Q$5&amp;$E1013),'Hoja de Trabajo para listado'!$AB$151:$BA$151,0)),0)+IFERROR(INDEX('Hoja de Trabajo para listado'!$BC$155:$CB$1048576,MATCH($A1013,'Hoja de Trabajo para listado'!$BC$155:$BC$1048576,0),MATCH((CUADRO!Q$5&amp;$E1013),'Hoja de Trabajo para listado'!$BC$151:$CB$151,0)),0)+IFERROR(INDEX('Hoja de Trabajo para listado'!$DE$153:$DG$274,MATCH($A1013,'Hoja de Trabajo para listado'!$DE$153:$DE$1048576,0),MATCH((CUADRO!Q$5&amp;$E1013),'Hoja de Trabajo para listado'!$DE$151:$DG$151,0)),0)+IFERROR(INDEX('Hoja de Trabajo para listado'!$CD$155:$DC$1048576,MATCH($A1013,'Hoja de Trabajo para listado'!$CD$155:$CD$1048576,0),MATCH((CUADRO!Q$5&amp;$E1013),'Hoja de Trabajo para listado'!$CD$151:$DC$151,0)),0)</f>
        <v>0</v>
      </c>
      <c r="R1013" s="243">
        <f t="shared" ca="1" si="33"/>
        <v>0</v>
      </c>
      <c r="S1013" s="249">
        <f ca="1">+R1012+R1013</f>
        <v>0</v>
      </c>
      <c r="T1013" s="243">
        <f ca="1">+S1013</f>
        <v>0</v>
      </c>
      <c r="U1013" s="242">
        <f t="shared" si="34"/>
        <v>2</v>
      </c>
      <c r="V1013" s="333" t="str">
        <f>+VLOOKUP(A1013,bd_lista!$A$3:$E$590,5,FALSE)</f>
        <v>Gobiernos Autonomos Municipales</v>
      </c>
      <c r="W1013" s="392"/>
      <c r="X1013" s="242">
        <f>+VLOOKUP(A1013,[4]Sheet1!$A$13:$D$744,4,FALSE)</f>
        <v>0</v>
      </c>
      <c r="Y1013" s="242" t="e">
        <f>+VLOOKUP(X1013,bd_lista!$A$3:$C$590,3,FALSE)</f>
        <v>#N/A</v>
      </c>
      <c r="Z1013" s="292"/>
      <c r="AA1013" s="293"/>
    </row>
    <row r="1014" spans="1:27" customFormat="1" ht="15" hidden="1" customHeight="1">
      <c r="A1014" s="32">
        <v>1741</v>
      </c>
      <c r="B1014" s="387">
        <f>+A1014</f>
        <v>1741</v>
      </c>
      <c r="C1014" s="247" t="str">
        <f>+VLOOKUP(A1014,bd_lista!$A$3:$C$590,3,FALSE)</f>
        <v>Gobierno Autónomo Municipal de Comarapa</v>
      </c>
      <c r="D1014" s="389" t="str">
        <f>+C1014</f>
        <v>Gobierno Autónomo Municipal de Comarapa</v>
      </c>
      <c r="E1014" s="242" t="s">
        <v>1304</v>
      </c>
      <c r="F1014" s="243">
        <f ca="1">+IFERROR(INDEX('Hoja de Trabajo para listado'!$A$155:$Z$1048576,MATCH($A1014,'Hoja de Trabajo para listado'!$A$155:$A$1048576,0),MATCH((CUADRO!F$5&amp;$E1014),'Hoja de Trabajo para listado'!$A$151:$Z$151,0)),0)+IFERROR(INDEX('Hoja de Trabajo para listado'!$AB$155:$BA$1048576,MATCH($A1014,'Hoja de Trabajo para listado'!$AB$155:$AB$1048576,0),MATCH((CUADRO!F$5&amp;$E1014),'Hoja de Trabajo para listado'!$AB$151:$BA$151,0)),0)+IFERROR(INDEX('Hoja de Trabajo para listado'!$BC$155:$CB$1048576,MATCH($A1014,'Hoja de Trabajo para listado'!$BC$155:$BC$1048576,0),MATCH((CUADRO!F$5&amp;$E1014),'Hoja de Trabajo para listado'!$BC$151:$CB$151,0)),0)+IFERROR(INDEX('Hoja de Trabajo para listado'!$DE$153:$DG$274,MATCH($A1014,'Hoja de Trabajo para listado'!$DE$153:$DE$1048576,0),MATCH((CUADRO!F$5&amp;$E1014),'Hoja de Trabajo para listado'!$DE$151:$DG$151,0)),0)+IFERROR(INDEX('Hoja de Trabajo para listado'!$CD$155:$DC$1048576,MATCH($A1014,'Hoja de Trabajo para listado'!$CD$155:$CD$1048576,0),MATCH((CUADRO!F$5&amp;$E1014),'Hoja de Trabajo para listado'!$CD$151:$DC$151,0)),0)</f>
        <v>0</v>
      </c>
      <c r="G1014" s="243">
        <f ca="1">+IFERROR(INDEX('Hoja de Trabajo para listado'!$A$155:$Z$1048576,MATCH($A1014,'Hoja de Trabajo para listado'!$A$155:$A$1048576,0),MATCH((CUADRO!G$5&amp;$E1014),'Hoja de Trabajo para listado'!$A$151:$Z$151,0)),0)+IFERROR(INDEX('Hoja de Trabajo para listado'!$AB$155:$BA$1048576,MATCH($A1014,'Hoja de Trabajo para listado'!$AB$155:$AB$1048576,0),MATCH((CUADRO!G$5&amp;$E1014),'Hoja de Trabajo para listado'!$AB$151:$BA$151,0)),0)+IFERROR(INDEX('Hoja de Trabajo para listado'!$BC$155:$CB$1048576,MATCH($A1014,'Hoja de Trabajo para listado'!$BC$155:$BC$1048576,0),MATCH((CUADRO!G$5&amp;$E1014),'Hoja de Trabajo para listado'!$BC$151:$CB$151,0)),0)+IFERROR(INDEX('Hoja de Trabajo para listado'!$DE$153:$DG$274,MATCH($A1014,'Hoja de Trabajo para listado'!$DE$153:$DE$1048576,0),MATCH((CUADRO!G$5&amp;$E1014),'Hoja de Trabajo para listado'!$DE$151:$DG$151,0)),0)+IFERROR(INDEX('Hoja de Trabajo para listado'!$CD$155:$DC$1048576,MATCH($A1014,'Hoja de Trabajo para listado'!$CD$155:$CD$1048576,0),MATCH((CUADRO!G$5&amp;$E1014),'Hoja de Trabajo para listado'!$CD$151:$DC$151,0)),0)</f>
        <v>0</v>
      </c>
      <c r="H1014" s="243">
        <f ca="1">+IFERROR(INDEX('Hoja de Trabajo para listado'!$A$155:$Z$1048576,MATCH($A1014,'Hoja de Trabajo para listado'!$A$155:$A$1048576,0),MATCH((CUADRO!H$5&amp;$E1014),'Hoja de Trabajo para listado'!$A$151:$Z$151,0)),0)+IFERROR(INDEX('Hoja de Trabajo para listado'!$AB$155:$BA$1048576,MATCH($A1014,'Hoja de Trabajo para listado'!$AB$155:$AB$1048576,0),MATCH((CUADRO!H$5&amp;$E1014),'Hoja de Trabajo para listado'!$AB$151:$BA$151,0)),0)+IFERROR(INDEX('Hoja de Trabajo para listado'!$BC$155:$CB$1048576,MATCH($A1014,'Hoja de Trabajo para listado'!$BC$155:$BC$1048576,0),MATCH((CUADRO!H$5&amp;$E1014),'Hoja de Trabajo para listado'!$BC$151:$CB$151,0)),0)+IFERROR(INDEX('Hoja de Trabajo para listado'!$DE$153:$DG$274,MATCH($A1014,'Hoja de Trabajo para listado'!$DE$153:$DE$1048576,0),MATCH((CUADRO!H$5&amp;$E1014),'Hoja de Trabajo para listado'!$DE$151:$DG$151,0)),0)+IFERROR(INDEX('Hoja de Trabajo para listado'!$CD$155:$DC$1048576,MATCH($A1014,'Hoja de Trabajo para listado'!$CD$155:$CD$1048576,0),MATCH((CUADRO!H$5&amp;$E1014),'Hoja de Trabajo para listado'!$CD$151:$DC$151,0)),0)</f>
        <v>0</v>
      </c>
      <c r="I1014" s="243">
        <f ca="1">+IFERROR(INDEX('Hoja de Trabajo para listado'!$A$155:$Z$1048576,MATCH($A1014,'Hoja de Trabajo para listado'!$A$155:$A$1048576,0),MATCH((CUADRO!I$5&amp;$E1014),'Hoja de Trabajo para listado'!$A$151:$Z$151,0)),0)+IFERROR(INDEX('Hoja de Trabajo para listado'!$AB$155:$BA$1048576,MATCH($A1014,'Hoja de Trabajo para listado'!$AB$155:$AB$1048576,0),MATCH((CUADRO!I$5&amp;$E1014),'Hoja de Trabajo para listado'!$AB$151:$BA$151,0)),0)+IFERROR(INDEX('Hoja de Trabajo para listado'!$BC$155:$CB$1048576,MATCH($A1014,'Hoja de Trabajo para listado'!$BC$155:$BC$1048576,0),MATCH((CUADRO!I$5&amp;$E1014),'Hoja de Trabajo para listado'!$BC$151:$CB$151,0)),0)+IFERROR(INDEX('Hoja de Trabajo para listado'!$DE$153:$DG$274,MATCH($A1014,'Hoja de Trabajo para listado'!$DE$153:$DE$1048576,0),MATCH((CUADRO!I$5&amp;$E1014),'Hoja de Trabajo para listado'!$DE$151:$DG$151,0)),0)+IFERROR(INDEX('Hoja de Trabajo para listado'!$CD$155:$DC$1048576,MATCH($A1014,'Hoja de Trabajo para listado'!$CD$155:$CD$1048576,0),MATCH((CUADRO!I$5&amp;$E1014),'Hoja de Trabajo para listado'!$CD$151:$DC$151,0)),0)</f>
        <v>0</v>
      </c>
      <c r="J1014" s="243">
        <f ca="1">+IFERROR(INDEX('Hoja de Trabajo para listado'!$A$155:$Z$1048576,MATCH($A1014,'Hoja de Trabajo para listado'!$A$155:$A$1048576,0),MATCH((CUADRO!J$5&amp;$E1014),'Hoja de Trabajo para listado'!$A$151:$Z$151,0)),0)+IFERROR(INDEX('Hoja de Trabajo para listado'!$AB$155:$BA$1048576,MATCH($A1014,'Hoja de Trabajo para listado'!$AB$155:$AB$1048576,0),MATCH((CUADRO!J$5&amp;$E1014),'Hoja de Trabajo para listado'!$AB$151:$BA$151,0)),0)+IFERROR(INDEX('Hoja de Trabajo para listado'!$BC$155:$CB$1048576,MATCH($A1014,'Hoja de Trabajo para listado'!$BC$155:$BC$1048576,0),MATCH((CUADRO!J$5&amp;$E1014),'Hoja de Trabajo para listado'!$BC$151:$CB$151,0)),0)+IFERROR(INDEX('Hoja de Trabajo para listado'!$DE$153:$DG$274,MATCH($A1014,'Hoja de Trabajo para listado'!$DE$153:$DE$1048576,0),MATCH((CUADRO!J$5&amp;$E1014),'Hoja de Trabajo para listado'!$DE$151:$DG$151,0)),0)+IFERROR(INDEX('Hoja de Trabajo para listado'!$CD$155:$DC$1048576,MATCH($A1014,'Hoja de Trabajo para listado'!$CD$155:$CD$1048576,0),MATCH((CUADRO!J$5&amp;$E1014),'Hoja de Trabajo para listado'!$CD$151:$DC$151,0)),0)</f>
        <v>0</v>
      </c>
      <c r="K1014" s="243">
        <f ca="1">+IFERROR(INDEX('Hoja de Trabajo para listado'!$A$155:$Z$1048576,MATCH($A1014,'Hoja de Trabajo para listado'!$A$155:$A$1048576,0),MATCH((CUADRO!K$5&amp;$E1014),'Hoja de Trabajo para listado'!$A$151:$Z$151,0)),0)+IFERROR(INDEX('Hoja de Trabajo para listado'!$AB$155:$BA$1048576,MATCH($A1014,'Hoja de Trabajo para listado'!$AB$155:$AB$1048576,0),MATCH((CUADRO!K$5&amp;$E1014),'Hoja de Trabajo para listado'!$AB$151:$BA$151,0)),0)+IFERROR(INDEX('Hoja de Trabajo para listado'!$BC$155:$CB$1048576,MATCH($A1014,'Hoja de Trabajo para listado'!$BC$155:$BC$1048576,0),MATCH((CUADRO!K$5&amp;$E1014),'Hoja de Trabajo para listado'!$BC$151:$CB$151,0)),0)+IFERROR(INDEX('Hoja de Trabajo para listado'!$DE$153:$DG$274,MATCH($A1014,'Hoja de Trabajo para listado'!$DE$153:$DE$1048576,0),MATCH((CUADRO!K$5&amp;$E1014),'Hoja de Trabajo para listado'!$DE$151:$DG$151,0)),0)+IFERROR(INDEX('Hoja de Trabajo para listado'!$CD$155:$DC$1048576,MATCH($A1014,'Hoja de Trabajo para listado'!$CD$155:$CD$1048576,0),MATCH((CUADRO!K$5&amp;$E1014),'Hoja de Trabajo para listado'!$CD$151:$DC$151,0)),0)</f>
        <v>0</v>
      </c>
      <c r="L1014" s="243">
        <f ca="1">+IFERROR(INDEX('Hoja de Trabajo para listado'!$A$155:$Z$1048576,MATCH($A1014,'Hoja de Trabajo para listado'!$A$155:$A$1048576,0),MATCH((CUADRO!L$5&amp;$E1014),'Hoja de Trabajo para listado'!$A$151:$Z$151,0)),0)+IFERROR(INDEX('Hoja de Trabajo para listado'!$AB$155:$BA$1048576,MATCH($A1014,'Hoja de Trabajo para listado'!$AB$155:$AB$1048576,0),MATCH((CUADRO!L$5&amp;$E1014),'Hoja de Trabajo para listado'!$AB$151:$BA$151,0)),0)+IFERROR(INDEX('Hoja de Trabajo para listado'!$BC$155:$CB$1048576,MATCH($A1014,'Hoja de Trabajo para listado'!$BC$155:$BC$1048576,0),MATCH((CUADRO!L$5&amp;$E1014),'Hoja de Trabajo para listado'!$BC$151:$CB$151,0)),0)+IFERROR(INDEX('Hoja de Trabajo para listado'!$DE$153:$DG$274,MATCH($A1014,'Hoja de Trabajo para listado'!$DE$153:$DE$1048576,0),MATCH((CUADRO!L$5&amp;$E1014),'Hoja de Trabajo para listado'!$DE$151:$DG$151,0)),0)+IFERROR(INDEX('Hoja de Trabajo para listado'!$CD$155:$DC$1048576,MATCH($A1014,'Hoja de Trabajo para listado'!$CD$155:$CD$1048576,0),MATCH((CUADRO!L$5&amp;$E1014),'Hoja de Trabajo para listado'!$CD$151:$DC$151,0)),0)</f>
        <v>0</v>
      </c>
      <c r="M1014" s="243">
        <f ca="1">+IFERROR(INDEX('Hoja de Trabajo para listado'!$A$155:$Z$1048576,MATCH($A1014,'Hoja de Trabajo para listado'!$A$155:$A$1048576,0),MATCH((CUADRO!M$5&amp;$E1014),'Hoja de Trabajo para listado'!$A$151:$Z$151,0)),0)+IFERROR(INDEX('Hoja de Trabajo para listado'!$AB$155:$BA$1048576,MATCH($A1014,'Hoja de Trabajo para listado'!$AB$155:$AB$1048576,0),MATCH((CUADRO!M$5&amp;$E1014),'Hoja de Trabajo para listado'!$AB$151:$BA$151,0)),0)+IFERROR(INDEX('Hoja de Trabajo para listado'!$BC$155:$CB$1048576,MATCH($A1014,'Hoja de Trabajo para listado'!$BC$155:$BC$1048576,0),MATCH((CUADRO!M$5&amp;$E1014),'Hoja de Trabajo para listado'!$BC$151:$CB$151,0)),0)+IFERROR(INDEX('Hoja de Trabajo para listado'!$DE$153:$DG$274,MATCH($A1014,'Hoja de Trabajo para listado'!$DE$153:$DE$1048576,0),MATCH((CUADRO!M$5&amp;$E1014),'Hoja de Trabajo para listado'!$DE$151:$DG$151,0)),0)+IFERROR(INDEX('Hoja de Trabajo para listado'!$CD$155:$DC$1048576,MATCH($A1014,'Hoja de Trabajo para listado'!$CD$155:$CD$1048576,0),MATCH((CUADRO!M$5&amp;$E1014),'Hoja de Trabajo para listado'!$CD$151:$DC$151,0)),0)</f>
        <v>0</v>
      </c>
      <c r="N1014" s="243">
        <f ca="1">+IFERROR(INDEX('Hoja de Trabajo para listado'!$A$155:$Z$1048576,MATCH($A1014,'Hoja de Trabajo para listado'!$A$155:$A$1048576,0),MATCH((CUADRO!N$5&amp;$E1014),'Hoja de Trabajo para listado'!$A$151:$Z$151,0)),0)+IFERROR(INDEX('Hoja de Trabajo para listado'!$AB$155:$BA$1048576,MATCH($A1014,'Hoja de Trabajo para listado'!$AB$155:$AB$1048576,0),MATCH((CUADRO!N$5&amp;$E1014),'Hoja de Trabajo para listado'!$AB$151:$BA$151,0)),0)+IFERROR(INDEX('Hoja de Trabajo para listado'!$BC$155:$CB$1048576,MATCH($A1014,'Hoja de Trabajo para listado'!$BC$155:$BC$1048576,0),MATCH((CUADRO!N$5&amp;$E1014),'Hoja de Trabajo para listado'!$BC$151:$CB$151,0)),0)+IFERROR(INDEX('Hoja de Trabajo para listado'!$DE$153:$DG$274,MATCH($A1014,'Hoja de Trabajo para listado'!$DE$153:$DE$1048576,0),MATCH((CUADRO!N$5&amp;$E1014),'Hoja de Trabajo para listado'!$DE$151:$DG$151,0)),0)+IFERROR(INDEX('Hoja de Trabajo para listado'!$CD$155:$DC$1048576,MATCH($A1014,'Hoja de Trabajo para listado'!$CD$155:$CD$1048576,0),MATCH((CUADRO!N$5&amp;$E1014),'Hoja de Trabajo para listado'!$CD$151:$DC$151,0)),0)</f>
        <v>0</v>
      </c>
      <c r="O1014" s="243">
        <f ca="1">+IFERROR(INDEX('Hoja de Trabajo para listado'!$A$155:$Z$1048576,MATCH($A1014,'Hoja de Trabajo para listado'!$A$155:$A$1048576,0),MATCH((CUADRO!O$5&amp;$E1014),'Hoja de Trabajo para listado'!$A$151:$Z$151,0)),0)+IFERROR(INDEX('Hoja de Trabajo para listado'!$AB$155:$BA$1048576,MATCH($A1014,'Hoja de Trabajo para listado'!$AB$155:$AB$1048576,0),MATCH((CUADRO!O$5&amp;$E1014),'Hoja de Trabajo para listado'!$AB$151:$BA$151,0)),0)+IFERROR(INDEX('Hoja de Trabajo para listado'!$BC$155:$CB$1048576,MATCH($A1014,'Hoja de Trabajo para listado'!$BC$155:$BC$1048576,0),MATCH((CUADRO!O$5&amp;$E1014),'Hoja de Trabajo para listado'!$BC$151:$CB$151,0)),0)+IFERROR(INDEX('Hoja de Trabajo para listado'!$DE$153:$DG$274,MATCH($A1014,'Hoja de Trabajo para listado'!$DE$153:$DE$1048576,0),MATCH((CUADRO!O$5&amp;$E1014),'Hoja de Trabajo para listado'!$DE$151:$DG$151,0)),0)+IFERROR(INDEX('Hoja de Trabajo para listado'!$CD$155:$DC$1048576,MATCH($A1014,'Hoja de Trabajo para listado'!$CD$155:$CD$1048576,0),MATCH((CUADRO!O$5&amp;$E1014),'Hoja de Trabajo para listado'!$CD$151:$DC$151,0)),0)</f>
        <v>0</v>
      </c>
      <c r="P1014" s="243">
        <f ca="1">+IFERROR(INDEX('Hoja de Trabajo para listado'!$A$155:$Z$1048576,MATCH($A1014,'Hoja de Trabajo para listado'!$A$155:$A$1048576,0),MATCH((CUADRO!P$5&amp;$E1014),'Hoja de Trabajo para listado'!$A$151:$Z$151,0)),0)+IFERROR(INDEX('Hoja de Trabajo para listado'!$AB$155:$BA$1048576,MATCH($A1014,'Hoja de Trabajo para listado'!$AB$155:$AB$1048576,0),MATCH((CUADRO!P$5&amp;$E1014),'Hoja de Trabajo para listado'!$AB$151:$BA$151,0)),0)+IFERROR(INDEX('Hoja de Trabajo para listado'!$BC$155:$CB$1048576,MATCH($A1014,'Hoja de Trabajo para listado'!$BC$155:$BC$1048576,0),MATCH((CUADRO!P$5&amp;$E1014),'Hoja de Trabajo para listado'!$BC$151:$CB$151,0)),0)+IFERROR(INDEX('Hoja de Trabajo para listado'!$DE$153:$DG$274,MATCH($A1014,'Hoja de Trabajo para listado'!$DE$153:$DE$1048576,0),MATCH((CUADRO!P$5&amp;$E1014),'Hoja de Trabajo para listado'!$DE$151:$DG$151,0)),0)+IFERROR(INDEX('Hoja de Trabajo para listado'!$CD$155:$DC$1048576,MATCH($A1014,'Hoja de Trabajo para listado'!$CD$155:$CD$1048576,0),MATCH((CUADRO!P$5&amp;$E1014),'Hoja de Trabajo para listado'!$CD$151:$DC$151,0)),0)</f>
        <v>0</v>
      </c>
      <c r="Q1014" s="243">
        <f ca="1">+IFERROR(INDEX('Hoja de Trabajo para listado'!$A$155:$Z$1048576,MATCH($A1014,'Hoja de Trabajo para listado'!$A$155:$A$1048576,0),MATCH((CUADRO!Q$5&amp;$E1014),'Hoja de Trabajo para listado'!$A$151:$Z$151,0)),0)+IFERROR(INDEX('Hoja de Trabajo para listado'!$AB$155:$BA$1048576,MATCH($A1014,'Hoja de Trabajo para listado'!$AB$155:$AB$1048576,0),MATCH((CUADRO!Q$5&amp;$E1014),'Hoja de Trabajo para listado'!$AB$151:$BA$151,0)),0)+IFERROR(INDEX('Hoja de Trabajo para listado'!$BC$155:$CB$1048576,MATCH($A1014,'Hoja de Trabajo para listado'!$BC$155:$BC$1048576,0),MATCH((CUADRO!Q$5&amp;$E1014),'Hoja de Trabajo para listado'!$BC$151:$CB$151,0)),0)+IFERROR(INDEX('Hoja de Trabajo para listado'!$DE$153:$DG$274,MATCH($A1014,'Hoja de Trabajo para listado'!$DE$153:$DE$1048576,0),MATCH((CUADRO!Q$5&amp;$E1014),'Hoja de Trabajo para listado'!$DE$151:$DG$151,0)),0)+IFERROR(INDEX('Hoja de Trabajo para listado'!$CD$155:$DC$1048576,MATCH($A1014,'Hoja de Trabajo para listado'!$CD$155:$CD$1048576,0),MATCH((CUADRO!Q$5&amp;$E1014),'Hoja de Trabajo para listado'!$CD$151:$DC$151,0)),0)</f>
        <v>0</v>
      </c>
      <c r="R1014" s="243">
        <f t="shared" ca="1" si="33"/>
        <v>0</v>
      </c>
      <c r="S1014" s="249"/>
      <c r="T1014" s="268">
        <f ca="1">+T1015</f>
        <v>0</v>
      </c>
      <c r="U1014" s="275">
        <f t="shared" si="34"/>
        <v>1</v>
      </c>
      <c r="V1014" s="333" t="str">
        <f>+VLOOKUP(A1014,bd_lista!$A$3:$E$590,5,FALSE)</f>
        <v>Gobiernos Autonomos Municipales</v>
      </c>
      <c r="W1014" s="391" t="str">
        <f>+V1014</f>
        <v>Gobiernos Autonomos Municipales</v>
      </c>
      <c r="X1014" s="242">
        <f>+VLOOKUP(A1014,[4]Sheet1!$A$13:$D$744,4,FALSE)</f>
        <v>0</v>
      </c>
      <c r="Y1014" s="242" t="e">
        <f>+VLOOKUP(X1014,bd_lista!$A$3:$C$590,3,FALSE)</f>
        <v>#N/A</v>
      </c>
      <c r="Z1014" s="294">
        <f>+X1014</f>
        <v>0</v>
      </c>
      <c r="AA1014" s="295" t="e">
        <f>+Y1014</f>
        <v>#N/A</v>
      </c>
    </row>
    <row r="1015" spans="1:27" customFormat="1" ht="15" hidden="1" customHeight="1">
      <c r="A1015" s="32">
        <v>1741</v>
      </c>
      <c r="B1015" s="388"/>
      <c r="C1015" s="247" t="str">
        <f>+VLOOKUP(A1015,bd_lista!$A$3:$C$590,3,FALSE)</f>
        <v>Gobierno Autónomo Municipal de Comarapa</v>
      </c>
      <c r="D1015" s="390"/>
      <c r="E1015" s="244" t="s">
        <v>1305</v>
      </c>
      <c r="F1015" s="245">
        <f ca="1">+IFERROR(INDEX('Hoja de Trabajo para listado'!$A$155:$Z$1048576,MATCH($A1015,'Hoja de Trabajo para listado'!$A$155:$A$1048576,0),MATCH((CUADRO!F$5&amp;$E1015),'Hoja de Trabajo para listado'!$A$151:$Z$151,0)),0)+IFERROR(INDEX('Hoja de Trabajo para listado'!$AB$155:$BA$1048576,MATCH($A1015,'Hoja de Trabajo para listado'!$AB$155:$AB$1048576,0),MATCH((CUADRO!F$5&amp;$E1015),'Hoja de Trabajo para listado'!$AB$151:$BA$151,0)),0)+IFERROR(INDEX('Hoja de Trabajo para listado'!$BC$155:$CB$1048576,MATCH($A1015,'Hoja de Trabajo para listado'!$BC$155:$BC$1048576,0),MATCH((CUADRO!F$5&amp;$E1015),'Hoja de Trabajo para listado'!$BC$151:$CB$151,0)),0)+IFERROR(INDEX('Hoja de Trabajo para listado'!$DE$153:$DG$274,MATCH($A1015,'Hoja de Trabajo para listado'!$DE$153:$DE$1048576,0),MATCH((CUADRO!F$5&amp;$E1015),'Hoja de Trabajo para listado'!$DE$151:$DG$151,0)),0)+IFERROR(INDEX('Hoja de Trabajo para listado'!$CD$155:$DC$1048576,MATCH($A1015,'Hoja de Trabajo para listado'!$CD$155:$CD$1048576,0),MATCH((CUADRO!F$5&amp;$E1015),'Hoja de Trabajo para listado'!$CD$151:$DC$151,0)),0)</f>
        <v>0</v>
      </c>
      <c r="G1015" s="245">
        <f ca="1">+IFERROR(INDEX('Hoja de Trabajo para listado'!$A$155:$Z$1048576,MATCH($A1015,'Hoja de Trabajo para listado'!$A$155:$A$1048576,0),MATCH((CUADRO!G$5&amp;$E1015),'Hoja de Trabajo para listado'!$A$151:$Z$151,0)),0)+IFERROR(INDEX('Hoja de Trabajo para listado'!$AB$155:$BA$1048576,MATCH($A1015,'Hoja de Trabajo para listado'!$AB$155:$AB$1048576,0),MATCH((CUADRO!G$5&amp;$E1015),'Hoja de Trabajo para listado'!$AB$151:$BA$151,0)),0)+IFERROR(INDEX('Hoja de Trabajo para listado'!$BC$155:$CB$1048576,MATCH($A1015,'Hoja de Trabajo para listado'!$BC$155:$BC$1048576,0),MATCH((CUADRO!G$5&amp;$E1015),'Hoja de Trabajo para listado'!$BC$151:$CB$151,0)),0)+IFERROR(INDEX('Hoja de Trabajo para listado'!$DE$153:$DG$274,MATCH($A1015,'Hoja de Trabajo para listado'!$DE$153:$DE$1048576,0),MATCH((CUADRO!G$5&amp;$E1015),'Hoja de Trabajo para listado'!$DE$151:$DG$151,0)),0)+IFERROR(INDEX('Hoja de Trabajo para listado'!$CD$155:$DC$1048576,MATCH($A1015,'Hoja de Trabajo para listado'!$CD$155:$CD$1048576,0),MATCH((CUADRO!G$5&amp;$E1015),'Hoja de Trabajo para listado'!$CD$151:$DC$151,0)),0)</f>
        <v>0</v>
      </c>
      <c r="H1015" s="245">
        <f ca="1">+IFERROR(INDEX('Hoja de Trabajo para listado'!$A$155:$Z$1048576,MATCH($A1015,'Hoja de Trabajo para listado'!$A$155:$A$1048576,0),MATCH((CUADRO!H$5&amp;$E1015),'Hoja de Trabajo para listado'!$A$151:$Z$151,0)),0)+IFERROR(INDEX('Hoja de Trabajo para listado'!$AB$155:$BA$1048576,MATCH($A1015,'Hoja de Trabajo para listado'!$AB$155:$AB$1048576,0),MATCH((CUADRO!H$5&amp;$E1015),'Hoja de Trabajo para listado'!$AB$151:$BA$151,0)),0)+IFERROR(INDEX('Hoja de Trabajo para listado'!$BC$155:$CB$1048576,MATCH($A1015,'Hoja de Trabajo para listado'!$BC$155:$BC$1048576,0),MATCH((CUADRO!H$5&amp;$E1015),'Hoja de Trabajo para listado'!$BC$151:$CB$151,0)),0)+IFERROR(INDEX('Hoja de Trabajo para listado'!$DE$153:$DG$274,MATCH($A1015,'Hoja de Trabajo para listado'!$DE$153:$DE$1048576,0),MATCH((CUADRO!H$5&amp;$E1015),'Hoja de Trabajo para listado'!$DE$151:$DG$151,0)),0)+IFERROR(INDEX('Hoja de Trabajo para listado'!$CD$155:$DC$1048576,MATCH($A1015,'Hoja de Trabajo para listado'!$CD$155:$CD$1048576,0),MATCH((CUADRO!H$5&amp;$E1015),'Hoja de Trabajo para listado'!$CD$151:$DC$151,0)),0)</f>
        <v>0</v>
      </c>
      <c r="I1015" s="245">
        <f ca="1">+IFERROR(INDEX('Hoja de Trabajo para listado'!$A$155:$Z$1048576,MATCH($A1015,'Hoja de Trabajo para listado'!$A$155:$A$1048576,0),MATCH((CUADRO!I$5&amp;$E1015),'Hoja de Trabajo para listado'!$A$151:$Z$151,0)),0)+IFERROR(INDEX('Hoja de Trabajo para listado'!$AB$155:$BA$1048576,MATCH($A1015,'Hoja de Trabajo para listado'!$AB$155:$AB$1048576,0),MATCH((CUADRO!I$5&amp;$E1015),'Hoja de Trabajo para listado'!$AB$151:$BA$151,0)),0)+IFERROR(INDEX('Hoja de Trabajo para listado'!$BC$155:$CB$1048576,MATCH($A1015,'Hoja de Trabajo para listado'!$BC$155:$BC$1048576,0),MATCH((CUADRO!I$5&amp;$E1015),'Hoja de Trabajo para listado'!$BC$151:$CB$151,0)),0)+IFERROR(INDEX('Hoja de Trabajo para listado'!$DE$153:$DG$274,MATCH($A1015,'Hoja de Trabajo para listado'!$DE$153:$DE$1048576,0),MATCH((CUADRO!I$5&amp;$E1015),'Hoja de Trabajo para listado'!$DE$151:$DG$151,0)),0)+IFERROR(INDEX('Hoja de Trabajo para listado'!$CD$155:$DC$1048576,MATCH($A1015,'Hoja de Trabajo para listado'!$CD$155:$CD$1048576,0),MATCH((CUADRO!I$5&amp;$E1015),'Hoja de Trabajo para listado'!$CD$151:$DC$151,0)),0)</f>
        <v>0</v>
      </c>
      <c r="J1015" s="245">
        <f ca="1">+IFERROR(INDEX('Hoja de Trabajo para listado'!$A$155:$Z$1048576,MATCH($A1015,'Hoja de Trabajo para listado'!$A$155:$A$1048576,0),MATCH((CUADRO!J$5&amp;$E1015),'Hoja de Trabajo para listado'!$A$151:$Z$151,0)),0)+IFERROR(INDEX('Hoja de Trabajo para listado'!$AB$155:$BA$1048576,MATCH($A1015,'Hoja de Trabajo para listado'!$AB$155:$AB$1048576,0),MATCH((CUADRO!J$5&amp;$E1015),'Hoja de Trabajo para listado'!$AB$151:$BA$151,0)),0)+IFERROR(INDEX('Hoja de Trabajo para listado'!$BC$155:$CB$1048576,MATCH($A1015,'Hoja de Trabajo para listado'!$BC$155:$BC$1048576,0),MATCH((CUADRO!J$5&amp;$E1015),'Hoja de Trabajo para listado'!$BC$151:$CB$151,0)),0)+IFERROR(INDEX('Hoja de Trabajo para listado'!$DE$153:$DG$274,MATCH($A1015,'Hoja de Trabajo para listado'!$DE$153:$DE$1048576,0),MATCH((CUADRO!J$5&amp;$E1015),'Hoja de Trabajo para listado'!$DE$151:$DG$151,0)),0)+IFERROR(INDEX('Hoja de Trabajo para listado'!$CD$155:$DC$1048576,MATCH($A1015,'Hoja de Trabajo para listado'!$CD$155:$CD$1048576,0),MATCH((CUADRO!J$5&amp;$E1015),'Hoja de Trabajo para listado'!$CD$151:$DC$151,0)),0)</f>
        <v>0</v>
      </c>
      <c r="K1015" s="245">
        <f ca="1">+IFERROR(INDEX('Hoja de Trabajo para listado'!$A$155:$Z$1048576,MATCH($A1015,'Hoja de Trabajo para listado'!$A$155:$A$1048576,0),MATCH((CUADRO!K$5&amp;$E1015),'Hoja de Trabajo para listado'!$A$151:$Z$151,0)),0)+IFERROR(INDEX('Hoja de Trabajo para listado'!$AB$155:$BA$1048576,MATCH($A1015,'Hoja de Trabajo para listado'!$AB$155:$AB$1048576,0),MATCH((CUADRO!K$5&amp;$E1015),'Hoja de Trabajo para listado'!$AB$151:$BA$151,0)),0)+IFERROR(INDEX('Hoja de Trabajo para listado'!$BC$155:$CB$1048576,MATCH($A1015,'Hoja de Trabajo para listado'!$BC$155:$BC$1048576,0),MATCH((CUADRO!K$5&amp;$E1015),'Hoja de Trabajo para listado'!$BC$151:$CB$151,0)),0)+IFERROR(INDEX('Hoja de Trabajo para listado'!$DE$153:$DG$274,MATCH($A1015,'Hoja de Trabajo para listado'!$DE$153:$DE$1048576,0),MATCH((CUADRO!K$5&amp;$E1015),'Hoja de Trabajo para listado'!$DE$151:$DG$151,0)),0)+IFERROR(INDEX('Hoja de Trabajo para listado'!$CD$155:$DC$1048576,MATCH($A1015,'Hoja de Trabajo para listado'!$CD$155:$CD$1048576,0),MATCH((CUADRO!K$5&amp;$E1015),'Hoja de Trabajo para listado'!$CD$151:$DC$151,0)),0)</f>
        <v>0</v>
      </c>
      <c r="L1015" s="245">
        <f ca="1">+IFERROR(INDEX('Hoja de Trabajo para listado'!$A$155:$Z$1048576,MATCH($A1015,'Hoja de Trabajo para listado'!$A$155:$A$1048576,0),MATCH((CUADRO!L$5&amp;$E1015),'Hoja de Trabajo para listado'!$A$151:$Z$151,0)),0)+IFERROR(INDEX('Hoja de Trabajo para listado'!$AB$155:$BA$1048576,MATCH($A1015,'Hoja de Trabajo para listado'!$AB$155:$AB$1048576,0),MATCH((CUADRO!L$5&amp;$E1015),'Hoja de Trabajo para listado'!$AB$151:$BA$151,0)),0)+IFERROR(INDEX('Hoja de Trabajo para listado'!$BC$155:$CB$1048576,MATCH($A1015,'Hoja de Trabajo para listado'!$BC$155:$BC$1048576,0),MATCH((CUADRO!L$5&amp;$E1015),'Hoja de Trabajo para listado'!$BC$151:$CB$151,0)),0)+IFERROR(INDEX('Hoja de Trabajo para listado'!$DE$153:$DG$274,MATCH($A1015,'Hoja de Trabajo para listado'!$DE$153:$DE$1048576,0),MATCH((CUADRO!L$5&amp;$E1015),'Hoja de Trabajo para listado'!$DE$151:$DG$151,0)),0)+IFERROR(INDEX('Hoja de Trabajo para listado'!$CD$155:$DC$1048576,MATCH($A1015,'Hoja de Trabajo para listado'!$CD$155:$CD$1048576,0),MATCH((CUADRO!L$5&amp;$E1015),'Hoja de Trabajo para listado'!$CD$151:$DC$151,0)),0)</f>
        <v>0</v>
      </c>
      <c r="M1015" s="245">
        <f ca="1">+IFERROR(INDEX('Hoja de Trabajo para listado'!$A$155:$Z$1048576,MATCH($A1015,'Hoja de Trabajo para listado'!$A$155:$A$1048576,0),MATCH((CUADRO!M$5&amp;$E1015),'Hoja de Trabajo para listado'!$A$151:$Z$151,0)),0)+IFERROR(INDEX('Hoja de Trabajo para listado'!$AB$155:$BA$1048576,MATCH($A1015,'Hoja de Trabajo para listado'!$AB$155:$AB$1048576,0),MATCH((CUADRO!M$5&amp;$E1015),'Hoja de Trabajo para listado'!$AB$151:$BA$151,0)),0)+IFERROR(INDEX('Hoja de Trabajo para listado'!$BC$155:$CB$1048576,MATCH($A1015,'Hoja de Trabajo para listado'!$BC$155:$BC$1048576,0),MATCH((CUADRO!M$5&amp;$E1015),'Hoja de Trabajo para listado'!$BC$151:$CB$151,0)),0)+IFERROR(INDEX('Hoja de Trabajo para listado'!$DE$153:$DG$274,MATCH($A1015,'Hoja de Trabajo para listado'!$DE$153:$DE$1048576,0),MATCH((CUADRO!M$5&amp;$E1015),'Hoja de Trabajo para listado'!$DE$151:$DG$151,0)),0)+IFERROR(INDEX('Hoja de Trabajo para listado'!$CD$155:$DC$1048576,MATCH($A1015,'Hoja de Trabajo para listado'!$CD$155:$CD$1048576,0),MATCH((CUADRO!M$5&amp;$E1015),'Hoja de Trabajo para listado'!$CD$151:$DC$151,0)),0)</f>
        <v>0</v>
      </c>
      <c r="N1015" s="245">
        <f ca="1">+IFERROR(INDEX('Hoja de Trabajo para listado'!$A$155:$Z$1048576,MATCH($A1015,'Hoja de Trabajo para listado'!$A$155:$A$1048576,0),MATCH((CUADRO!N$5&amp;$E1015),'Hoja de Trabajo para listado'!$A$151:$Z$151,0)),0)+IFERROR(INDEX('Hoja de Trabajo para listado'!$AB$155:$BA$1048576,MATCH($A1015,'Hoja de Trabajo para listado'!$AB$155:$AB$1048576,0),MATCH((CUADRO!N$5&amp;$E1015),'Hoja de Trabajo para listado'!$AB$151:$BA$151,0)),0)+IFERROR(INDEX('Hoja de Trabajo para listado'!$BC$155:$CB$1048576,MATCH($A1015,'Hoja de Trabajo para listado'!$BC$155:$BC$1048576,0),MATCH((CUADRO!N$5&amp;$E1015),'Hoja de Trabajo para listado'!$BC$151:$CB$151,0)),0)+IFERROR(INDEX('Hoja de Trabajo para listado'!$DE$153:$DG$274,MATCH($A1015,'Hoja de Trabajo para listado'!$DE$153:$DE$1048576,0),MATCH((CUADRO!N$5&amp;$E1015),'Hoja de Trabajo para listado'!$DE$151:$DG$151,0)),0)+IFERROR(INDEX('Hoja de Trabajo para listado'!$CD$155:$DC$1048576,MATCH($A1015,'Hoja de Trabajo para listado'!$CD$155:$CD$1048576,0),MATCH((CUADRO!N$5&amp;$E1015),'Hoja de Trabajo para listado'!$CD$151:$DC$151,0)),0)</f>
        <v>0</v>
      </c>
      <c r="O1015" s="245">
        <f ca="1">+IFERROR(INDEX('Hoja de Trabajo para listado'!$A$155:$Z$1048576,MATCH($A1015,'Hoja de Trabajo para listado'!$A$155:$A$1048576,0),MATCH((CUADRO!O$5&amp;$E1015),'Hoja de Trabajo para listado'!$A$151:$Z$151,0)),0)+IFERROR(INDEX('Hoja de Trabajo para listado'!$AB$155:$BA$1048576,MATCH($A1015,'Hoja de Trabajo para listado'!$AB$155:$AB$1048576,0),MATCH((CUADRO!O$5&amp;$E1015),'Hoja de Trabajo para listado'!$AB$151:$BA$151,0)),0)+IFERROR(INDEX('Hoja de Trabajo para listado'!$BC$155:$CB$1048576,MATCH($A1015,'Hoja de Trabajo para listado'!$BC$155:$BC$1048576,0),MATCH((CUADRO!O$5&amp;$E1015),'Hoja de Trabajo para listado'!$BC$151:$CB$151,0)),0)+IFERROR(INDEX('Hoja de Trabajo para listado'!$DE$153:$DG$274,MATCH($A1015,'Hoja de Trabajo para listado'!$DE$153:$DE$1048576,0),MATCH((CUADRO!O$5&amp;$E1015),'Hoja de Trabajo para listado'!$DE$151:$DG$151,0)),0)+IFERROR(INDEX('Hoja de Trabajo para listado'!$CD$155:$DC$1048576,MATCH($A1015,'Hoja de Trabajo para listado'!$CD$155:$CD$1048576,0),MATCH((CUADRO!O$5&amp;$E1015),'Hoja de Trabajo para listado'!$CD$151:$DC$151,0)),0)</f>
        <v>0</v>
      </c>
      <c r="P1015" s="245">
        <f ca="1">+IFERROR(INDEX('Hoja de Trabajo para listado'!$A$155:$Z$1048576,MATCH($A1015,'Hoja de Trabajo para listado'!$A$155:$A$1048576,0),MATCH((CUADRO!P$5&amp;$E1015),'Hoja de Trabajo para listado'!$A$151:$Z$151,0)),0)+IFERROR(INDEX('Hoja de Trabajo para listado'!$AB$155:$BA$1048576,MATCH($A1015,'Hoja de Trabajo para listado'!$AB$155:$AB$1048576,0),MATCH((CUADRO!P$5&amp;$E1015),'Hoja de Trabajo para listado'!$AB$151:$BA$151,0)),0)+IFERROR(INDEX('Hoja de Trabajo para listado'!$BC$155:$CB$1048576,MATCH($A1015,'Hoja de Trabajo para listado'!$BC$155:$BC$1048576,0),MATCH((CUADRO!P$5&amp;$E1015),'Hoja de Trabajo para listado'!$BC$151:$CB$151,0)),0)+IFERROR(INDEX('Hoja de Trabajo para listado'!$DE$153:$DG$274,MATCH($A1015,'Hoja de Trabajo para listado'!$DE$153:$DE$1048576,0),MATCH((CUADRO!P$5&amp;$E1015),'Hoja de Trabajo para listado'!$DE$151:$DG$151,0)),0)+IFERROR(INDEX('Hoja de Trabajo para listado'!$CD$155:$DC$1048576,MATCH($A1015,'Hoja de Trabajo para listado'!$CD$155:$CD$1048576,0),MATCH((CUADRO!P$5&amp;$E1015),'Hoja de Trabajo para listado'!$CD$151:$DC$151,0)),0)</f>
        <v>0</v>
      </c>
      <c r="Q1015" s="245">
        <f ca="1">+IFERROR(INDEX('Hoja de Trabajo para listado'!$A$155:$Z$1048576,MATCH($A1015,'Hoja de Trabajo para listado'!$A$155:$A$1048576,0),MATCH((CUADRO!Q$5&amp;$E1015),'Hoja de Trabajo para listado'!$A$151:$Z$151,0)),0)+IFERROR(INDEX('Hoja de Trabajo para listado'!$AB$155:$BA$1048576,MATCH($A1015,'Hoja de Trabajo para listado'!$AB$155:$AB$1048576,0),MATCH((CUADRO!Q$5&amp;$E1015),'Hoja de Trabajo para listado'!$AB$151:$BA$151,0)),0)+IFERROR(INDEX('Hoja de Trabajo para listado'!$BC$155:$CB$1048576,MATCH($A1015,'Hoja de Trabajo para listado'!$BC$155:$BC$1048576,0),MATCH((CUADRO!Q$5&amp;$E1015),'Hoja de Trabajo para listado'!$BC$151:$CB$151,0)),0)+IFERROR(INDEX('Hoja de Trabajo para listado'!$DE$153:$DG$274,MATCH($A1015,'Hoja de Trabajo para listado'!$DE$153:$DE$1048576,0),MATCH((CUADRO!Q$5&amp;$E1015),'Hoja de Trabajo para listado'!$DE$151:$DG$151,0)),0)+IFERROR(INDEX('Hoja de Trabajo para listado'!$CD$155:$DC$1048576,MATCH($A1015,'Hoja de Trabajo para listado'!$CD$155:$CD$1048576,0),MATCH((CUADRO!Q$5&amp;$E1015),'Hoja de Trabajo para listado'!$CD$151:$DC$151,0)),0)</f>
        <v>0</v>
      </c>
      <c r="R1015" s="245">
        <f t="shared" ca="1" si="33"/>
        <v>0</v>
      </c>
      <c r="S1015" s="249">
        <f ca="1">+R1014+R1015</f>
        <v>0</v>
      </c>
      <c r="T1015" s="245">
        <f ca="1">+S1015</f>
        <v>0</v>
      </c>
      <c r="U1015" s="244">
        <f t="shared" si="34"/>
        <v>2</v>
      </c>
      <c r="V1015" s="333" t="str">
        <f>+VLOOKUP(A1015,bd_lista!$A$3:$E$590,5,FALSE)</f>
        <v>Gobiernos Autonomos Municipales</v>
      </c>
      <c r="W1015" s="392"/>
      <c r="X1015" s="242">
        <f>+VLOOKUP(A1015,[4]Sheet1!$A$13:$D$744,4,FALSE)</f>
        <v>0</v>
      </c>
      <c r="Y1015" s="242" t="e">
        <f>+VLOOKUP(X1015,bd_lista!$A$3:$C$590,3,FALSE)</f>
        <v>#N/A</v>
      </c>
      <c r="Z1015" s="292"/>
      <c r="AA1015" s="293"/>
    </row>
    <row r="1016" spans="1:27" customFormat="1" ht="15" hidden="1" customHeight="1">
      <c r="A1016" s="32">
        <v>1742</v>
      </c>
      <c r="B1016" s="387">
        <f>+A1016</f>
        <v>1742</v>
      </c>
      <c r="C1016" s="247" t="str">
        <f>+VLOOKUP(A1016,bd_lista!$A$3:$C$590,3,FALSE)</f>
        <v>Gobierno Autónomo Municipal de Saipina</v>
      </c>
      <c r="D1016" s="389" t="str">
        <f>+C1016</f>
        <v>Gobierno Autónomo Municipal de Saipina</v>
      </c>
      <c r="E1016" s="242" t="s">
        <v>1304</v>
      </c>
      <c r="F1016" s="243">
        <f ca="1">+IFERROR(INDEX('Hoja de Trabajo para listado'!$A$155:$Z$1048576,MATCH($A1016,'Hoja de Trabajo para listado'!$A$155:$A$1048576,0),MATCH((CUADRO!F$5&amp;$E1016),'Hoja de Trabajo para listado'!$A$151:$Z$151,0)),0)+IFERROR(INDEX('Hoja de Trabajo para listado'!$AB$155:$BA$1048576,MATCH($A1016,'Hoja de Trabajo para listado'!$AB$155:$AB$1048576,0),MATCH((CUADRO!F$5&amp;$E1016),'Hoja de Trabajo para listado'!$AB$151:$BA$151,0)),0)+IFERROR(INDEX('Hoja de Trabajo para listado'!$BC$155:$CB$1048576,MATCH($A1016,'Hoja de Trabajo para listado'!$BC$155:$BC$1048576,0),MATCH((CUADRO!F$5&amp;$E1016),'Hoja de Trabajo para listado'!$BC$151:$CB$151,0)),0)+IFERROR(INDEX('Hoja de Trabajo para listado'!$DE$153:$DG$274,MATCH($A1016,'Hoja de Trabajo para listado'!$DE$153:$DE$1048576,0),MATCH((CUADRO!F$5&amp;$E1016),'Hoja de Trabajo para listado'!$DE$151:$DG$151,0)),0)+IFERROR(INDEX('Hoja de Trabajo para listado'!$CD$155:$DC$1048576,MATCH($A1016,'Hoja de Trabajo para listado'!$CD$155:$CD$1048576,0),MATCH((CUADRO!F$5&amp;$E1016),'Hoja de Trabajo para listado'!$CD$151:$DC$151,0)),0)</f>
        <v>0</v>
      </c>
      <c r="G1016" s="243">
        <f ca="1">+IFERROR(INDEX('Hoja de Trabajo para listado'!$A$155:$Z$1048576,MATCH($A1016,'Hoja de Trabajo para listado'!$A$155:$A$1048576,0),MATCH((CUADRO!G$5&amp;$E1016),'Hoja de Trabajo para listado'!$A$151:$Z$151,0)),0)+IFERROR(INDEX('Hoja de Trabajo para listado'!$AB$155:$BA$1048576,MATCH($A1016,'Hoja de Trabajo para listado'!$AB$155:$AB$1048576,0),MATCH((CUADRO!G$5&amp;$E1016),'Hoja de Trabajo para listado'!$AB$151:$BA$151,0)),0)+IFERROR(INDEX('Hoja de Trabajo para listado'!$BC$155:$CB$1048576,MATCH($A1016,'Hoja de Trabajo para listado'!$BC$155:$BC$1048576,0),MATCH((CUADRO!G$5&amp;$E1016),'Hoja de Trabajo para listado'!$BC$151:$CB$151,0)),0)+IFERROR(INDEX('Hoja de Trabajo para listado'!$DE$153:$DG$274,MATCH($A1016,'Hoja de Trabajo para listado'!$DE$153:$DE$1048576,0),MATCH((CUADRO!G$5&amp;$E1016),'Hoja de Trabajo para listado'!$DE$151:$DG$151,0)),0)+IFERROR(INDEX('Hoja de Trabajo para listado'!$CD$155:$DC$1048576,MATCH($A1016,'Hoja de Trabajo para listado'!$CD$155:$CD$1048576,0),MATCH((CUADRO!G$5&amp;$E1016),'Hoja de Trabajo para listado'!$CD$151:$DC$151,0)),0)</f>
        <v>0</v>
      </c>
      <c r="H1016" s="243">
        <f ca="1">+IFERROR(INDEX('Hoja de Trabajo para listado'!$A$155:$Z$1048576,MATCH($A1016,'Hoja de Trabajo para listado'!$A$155:$A$1048576,0),MATCH((CUADRO!H$5&amp;$E1016),'Hoja de Trabajo para listado'!$A$151:$Z$151,0)),0)+IFERROR(INDEX('Hoja de Trabajo para listado'!$AB$155:$BA$1048576,MATCH($A1016,'Hoja de Trabajo para listado'!$AB$155:$AB$1048576,0),MATCH((CUADRO!H$5&amp;$E1016),'Hoja de Trabajo para listado'!$AB$151:$BA$151,0)),0)+IFERROR(INDEX('Hoja de Trabajo para listado'!$BC$155:$CB$1048576,MATCH($A1016,'Hoja de Trabajo para listado'!$BC$155:$BC$1048576,0),MATCH((CUADRO!H$5&amp;$E1016),'Hoja de Trabajo para listado'!$BC$151:$CB$151,0)),0)+IFERROR(INDEX('Hoja de Trabajo para listado'!$DE$153:$DG$274,MATCH($A1016,'Hoja de Trabajo para listado'!$DE$153:$DE$1048576,0),MATCH((CUADRO!H$5&amp;$E1016),'Hoja de Trabajo para listado'!$DE$151:$DG$151,0)),0)+IFERROR(INDEX('Hoja de Trabajo para listado'!$CD$155:$DC$1048576,MATCH($A1016,'Hoja de Trabajo para listado'!$CD$155:$CD$1048576,0),MATCH((CUADRO!H$5&amp;$E1016),'Hoja de Trabajo para listado'!$CD$151:$DC$151,0)),0)</f>
        <v>0</v>
      </c>
      <c r="I1016" s="243">
        <f ca="1">+IFERROR(INDEX('Hoja de Trabajo para listado'!$A$155:$Z$1048576,MATCH($A1016,'Hoja de Trabajo para listado'!$A$155:$A$1048576,0),MATCH((CUADRO!I$5&amp;$E1016),'Hoja de Trabajo para listado'!$A$151:$Z$151,0)),0)+IFERROR(INDEX('Hoja de Trabajo para listado'!$AB$155:$BA$1048576,MATCH($A1016,'Hoja de Trabajo para listado'!$AB$155:$AB$1048576,0),MATCH((CUADRO!I$5&amp;$E1016),'Hoja de Trabajo para listado'!$AB$151:$BA$151,0)),0)+IFERROR(INDEX('Hoja de Trabajo para listado'!$BC$155:$CB$1048576,MATCH($A1016,'Hoja de Trabajo para listado'!$BC$155:$BC$1048576,0),MATCH((CUADRO!I$5&amp;$E1016),'Hoja de Trabajo para listado'!$BC$151:$CB$151,0)),0)+IFERROR(INDEX('Hoja de Trabajo para listado'!$DE$153:$DG$274,MATCH($A1016,'Hoja de Trabajo para listado'!$DE$153:$DE$1048576,0),MATCH((CUADRO!I$5&amp;$E1016),'Hoja de Trabajo para listado'!$DE$151:$DG$151,0)),0)+IFERROR(INDEX('Hoja de Trabajo para listado'!$CD$155:$DC$1048576,MATCH($A1016,'Hoja de Trabajo para listado'!$CD$155:$CD$1048576,0),MATCH((CUADRO!I$5&amp;$E1016),'Hoja de Trabajo para listado'!$CD$151:$DC$151,0)),0)</f>
        <v>0</v>
      </c>
      <c r="J1016" s="243">
        <f ca="1">+IFERROR(INDEX('Hoja de Trabajo para listado'!$A$155:$Z$1048576,MATCH($A1016,'Hoja de Trabajo para listado'!$A$155:$A$1048576,0),MATCH((CUADRO!J$5&amp;$E1016),'Hoja de Trabajo para listado'!$A$151:$Z$151,0)),0)+IFERROR(INDEX('Hoja de Trabajo para listado'!$AB$155:$BA$1048576,MATCH($A1016,'Hoja de Trabajo para listado'!$AB$155:$AB$1048576,0),MATCH((CUADRO!J$5&amp;$E1016),'Hoja de Trabajo para listado'!$AB$151:$BA$151,0)),0)+IFERROR(INDEX('Hoja de Trabajo para listado'!$BC$155:$CB$1048576,MATCH($A1016,'Hoja de Trabajo para listado'!$BC$155:$BC$1048576,0),MATCH((CUADRO!J$5&amp;$E1016),'Hoja de Trabajo para listado'!$BC$151:$CB$151,0)),0)+IFERROR(INDEX('Hoja de Trabajo para listado'!$DE$153:$DG$274,MATCH($A1016,'Hoja de Trabajo para listado'!$DE$153:$DE$1048576,0),MATCH((CUADRO!J$5&amp;$E1016),'Hoja de Trabajo para listado'!$DE$151:$DG$151,0)),0)+IFERROR(INDEX('Hoja de Trabajo para listado'!$CD$155:$DC$1048576,MATCH($A1016,'Hoja de Trabajo para listado'!$CD$155:$CD$1048576,0),MATCH((CUADRO!J$5&amp;$E1016),'Hoja de Trabajo para listado'!$CD$151:$DC$151,0)),0)</f>
        <v>0</v>
      </c>
      <c r="K1016" s="243">
        <f ca="1">+IFERROR(INDEX('Hoja de Trabajo para listado'!$A$155:$Z$1048576,MATCH($A1016,'Hoja de Trabajo para listado'!$A$155:$A$1048576,0),MATCH((CUADRO!K$5&amp;$E1016),'Hoja de Trabajo para listado'!$A$151:$Z$151,0)),0)+IFERROR(INDEX('Hoja de Trabajo para listado'!$AB$155:$BA$1048576,MATCH($A1016,'Hoja de Trabajo para listado'!$AB$155:$AB$1048576,0),MATCH((CUADRO!K$5&amp;$E1016),'Hoja de Trabajo para listado'!$AB$151:$BA$151,0)),0)+IFERROR(INDEX('Hoja de Trabajo para listado'!$BC$155:$CB$1048576,MATCH($A1016,'Hoja de Trabajo para listado'!$BC$155:$BC$1048576,0),MATCH((CUADRO!K$5&amp;$E1016),'Hoja de Trabajo para listado'!$BC$151:$CB$151,0)),0)+IFERROR(INDEX('Hoja de Trabajo para listado'!$DE$153:$DG$274,MATCH($A1016,'Hoja de Trabajo para listado'!$DE$153:$DE$1048576,0),MATCH((CUADRO!K$5&amp;$E1016),'Hoja de Trabajo para listado'!$DE$151:$DG$151,0)),0)+IFERROR(INDEX('Hoja de Trabajo para listado'!$CD$155:$DC$1048576,MATCH($A1016,'Hoja de Trabajo para listado'!$CD$155:$CD$1048576,0),MATCH((CUADRO!K$5&amp;$E1016),'Hoja de Trabajo para listado'!$CD$151:$DC$151,0)),0)</f>
        <v>0</v>
      </c>
      <c r="L1016" s="243">
        <f ca="1">+IFERROR(INDEX('Hoja de Trabajo para listado'!$A$155:$Z$1048576,MATCH($A1016,'Hoja de Trabajo para listado'!$A$155:$A$1048576,0),MATCH((CUADRO!L$5&amp;$E1016),'Hoja de Trabajo para listado'!$A$151:$Z$151,0)),0)+IFERROR(INDEX('Hoja de Trabajo para listado'!$AB$155:$BA$1048576,MATCH($A1016,'Hoja de Trabajo para listado'!$AB$155:$AB$1048576,0),MATCH((CUADRO!L$5&amp;$E1016),'Hoja de Trabajo para listado'!$AB$151:$BA$151,0)),0)+IFERROR(INDEX('Hoja de Trabajo para listado'!$BC$155:$CB$1048576,MATCH($A1016,'Hoja de Trabajo para listado'!$BC$155:$BC$1048576,0),MATCH((CUADRO!L$5&amp;$E1016),'Hoja de Trabajo para listado'!$BC$151:$CB$151,0)),0)+IFERROR(INDEX('Hoja de Trabajo para listado'!$DE$153:$DG$274,MATCH($A1016,'Hoja de Trabajo para listado'!$DE$153:$DE$1048576,0),MATCH((CUADRO!L$5&amp;$E1016),'Hoja de Trabajo para listado'!$DE$151:$DG$151,0)),0)+IFERROR(INDEX('Hoja de Trabajo para listado'!$CD$155:$DC$1048576,MATCH($A1016,'Hoja de Trabajo para listado'!$CD$155:$CD$1048576,0),MATCH((CUADRO!L$5&amp;$E1016),'Hoja de Trabajo para listado'!$CD$151:$DC$151,0)),0)</f>
        <v>0</v>
      </c>
      <c r="M1016" s="243">
        <f ca="1">+IFERROR(INDEX('Hoja de Trabajo para listado'!$A$155:$Z$1048576,MATCH($A1016,'Hoja de Trabajo para listado'!$A$155:$A$1048576,0),MATCH((CUADRO!M$5&amp;$E1016),'Hoja de Trabajo para listado'!$A$151:$Z$151,0)),0)+IFERROR(INDEX('Hoja de Trabajo para listado'!$AB$155:$BA$1048576,MATCH($A1016,'Hoja de Trabajo para listado'!$AB$155:$AB$1048576,0),MATCH((CUADRO!M$5&amp;$E1016),'Hoja de Trabajo para listado'!$AB$151:$BA$151,0)),0)+IFERROR(INDEX('Hoja de Trabajo para listado'!$BC$155:$CB$1048576,MATCH($A1016,'Hoja de Trabajo para listado'!$BC$155:$BC$1048576,0),MATCH((CUADRO!M$5&amp;$E1016),'Hoja de Trabajo para listado'!$BC$151:$CB$151,0)),0)+IFERROR(INDEX('Hoja de Trabajo para listado'!$DE$153:$DG$274,MATCH($A1016,'Hoja de Trabajo para listado'!$DE$153:$DE$1048576,0),MATCH((CUADRO!M$5&amp;$E1016),'Hoja de Trabajo para listado'!$DE$151:$DG$151,0)),0)+IFERROR(INDEX('Hoja de Trabajo para listado'!$CD$155:$DC$1048576,MATCH($A1016,'Hoja de Trabajo para listado'!$CD$155:$CD$1048576,0),MATCH((CUADRO!M$5&amp;$E1016),'Hoja de Trabajo para listado'!$CD$151:$DC$151,0)),0)</f>
        <v>0</v>
      </c>
      <c r="N1016" s="243">
        <f ca="1">+IFERROR(INDEX('Hoja de Trabajo para listado'!$A$155:$Z$1048576,MATCH($A1016,'Hoja de Trabajo para listado'!$A$155:$A$1048576,0),MATCH((CUADRO!N$5&amp;$E1016),'Hoja de Trabajo para listado'!$A$151:$Z$151,0)),0)+IFERROR(INDEX('Hoja de Trabajo para listado'!$AB$155:$BA$1048576,MATCH($A1016,'Hoja de Trabajo para listado'!$AB$155:$AB$1048576,0),MATCH((CUADRO!N$5&amp;$E1016),'Hoja de Trabajo para listado'!$AB$151:$BA$151,0)),0)+IFERROR(INDEX('Hoja de Trabajo para listado'!$BC$155:$CB$1048576,MATCH($A1016,'Hoja de Trabajo para listado'!$BC$155:$BC$1048576,0),MATCH((CUADRO!N$5&amp;$E1016),'Hoja de Trabajo para listado'!$BC$151:$CB$151,0)),0)+IFERROR(INDEX('Hoja de Trabajo para listado'!$DE$153:$DG$274,MATCH($A1016,'Hoja de Trabajo para listado'!$DE$153:$DE$1048576,0),MATCH((CUADRO!N$5&amp;$E1016),'Hoja de Trabajo para listado'!$DE$151:$DG$151,0)),0)+IFERROR(INDEX('Hoja de Trabajo para listado'!$CD$155:$DC$1048576,MATCH($A1016,'Hoja de Trabajo para listado'!$CD$155:$CD$1048576,0),MATCH((CUADRO!N$5&amp;$E1016),'Hoja de Trabajo para listado'!$CD$151:$DC$151,0)),0)</f>
        <v>0</v>
      </c>
      <c r="O1016" s="243">
        <f ca="1">+IFERROR(INDEX('Hoja de Trabajo para listado'!$A$155:$Z$1048576,MATCH($A1016,'Hoja de Trabajo para listado'!$A$155:$A$1048576,0),MATCH((CUADRO!O$5&amp;$E1016),'Hoja de Trabajo para listado'!$A$151:$Z$151,0)),0)+IFERROR(INDEX('Hoja de Trabajo para listado'!$AB$155:$BA$1048576,MATCH($A1016,'Hoja de Trabajo para listado'!$AB$155:$AB$1048576,0),MATCH((CUADRO!O$5&amp;$E1016),'Hoja de Trabajo para listado'!$AB$151:$BA$151,0)),0)+IFERROR(INDEX('Hoja de Trabajo para listado'!$BC$155:$CB$1048576,MATCH($A1016,'Hoja de Trabajo para listado'!$BC$155:$BC$1048576,0),MATCH((CUADRO!O$5&amp;$E1016),'Hoja de Trabajo para listado'!$BC$151:$CB$151,0)),0)+IFERROR(INDEX('Hoja de Trabajo para listado'!$DE$153:$DG$274,MATCH($A1016,'Hoja de Trabajo para listado'!$DE$153:$DE$1048576,0),MATCH((CUADRO!O$5&amp;$E1016),'Hoja de Trabajo para listado'!$DE$151:$DG$151,0)),0)+IFERROR(INDEX('Hoja de Trabajo para listado'!$CD$155:$DC$1048576,MATCH($A1016,'Hoja de Trabajo para listado'!$CD$155:$CD$1048576,0),MATCH((CUADRO!O$5&amp;$E1016),'Hoja de Trabajo para listado'!$CD$151:$DC$151,0)),0)</f>
        <v>0</v>
      </c>
      <c r="P1016" s="243">
        <f ca="1">+IFERROR(INDEX('Hoja de Trabajo para listado'!$A$155:$Z$1048576,MATCH($A1016,'Hoja de Trabajo para listado'!$A$155:$A$1048576,0),MATCH((CUADRO!P$5&amp;$E1016),'Hoja de Trabajo para listado'!$A$151:$Z$151,0)),0)+IFERROR(INDEX('Hoja de Trabajo para listado'!$AB$155:$BA$1048576,MATCH($A1016,'Hoja de Trabajo para listado'!$AB$155:$AB$1048576,0),MATCH((CUADRO!P$5&amp;$E1016),'Hoja de Trabajo para listado'!$AB$151:$BA$151,0)),0)+IFERROR(INDEX('Hoja de Trabajo para listado'!$BC$155:$CB$1048576,MATCH($A1016,'Hoja de Trabajo para listado'!$BC$155:$BC$1048576,0),MATCH((CUADRO!P$5&amp;$E1016),'Hoja de Trabajo para listado'!$BC$151:$CB$151,0)),0)+IFERROR(INDEX('Hoja de Trabajo para listado'!$DE$153:$DG$274,MATCH($A1016,'Hoja de Trabajo para listado'!$DE$153:$DE$1048576,0),MATCH((CUADRO!P$5&amp;$E1016),'Hoja de Trabajo para listado'!$DE$151:$DG$151,0)),0)+IFERROR(INDEX('Hoja de Trabajo para listado'!$CD$155:$DC$1048576,MATCH($A1016,'Hoja de Trabajo para listado'!$CD$155:$CD$1048576,0),MATCH((CUADRO!P$5&amp;$E1016),'Hoja de Trabajo para listado'!$CD$151:$DC$151,0)),0)</f>
        <v>0</v>
      </c>
      <c r="Q1016" s="243">
        <f ca="1">+IFERROR(INDEX('Hoja de Trabajo para listado'!$A$155:$Z$1048576,MATCH($A1016,'Hoja de Trabajo para listado'!$A$155:$A$1048576,0),MATCH((CUADRO!Q$5&amp;$E1016),'Hoja de Trabajo para listado'!$A$151:$Z$151,0)),0)+IFERROR(INDEX('Hoja de Trabajo para listado'!$AB$155:$BA$1048576,MATCH($A1016,'Hoja de Trabajo para listado'!$AB$155:$AB$1048576,0),MATCH((CUADRO!Q$5&amp;$E1016),'Hoja de Trabajo para listado'!$AB$151:$BA$151,0)),0)+IFERROR(INDEX('Hoja de Trabajo para listado'!$BC$155:$CB$1048576,MATCH($A1016,'Hoja de Trabajo para listado'!$BC$155:$BC$1048576,0),MATCH((CUADRO!Q$5&amp;$E1016),'Hoja de Trabajo para listado'!$BC$151:$CB$151,0)),0)+IFERROR(INDEX('Hoja de Trabajo para listado'!$DE$153:$DG$274,MATCH($A1016,'Hoja de Trabajo para listado'!$DE$153:$DE$1048576,0),MATCH((CUADRO!Q$5&amp;$E1016),'Hoja de Trabajo para listado'!$DE$151:$DG$151,0)),0)+IFERROR(INDEX('Hoja de Trabajo para listado'!$CD$155:$DC$1048576,MATCH($A1016,'Hoja de Trabajo para listado'!$CD$155:$CD$1048576,0),MATCH((CUADRO!Q$5&amp;$E1016),'Hoja de Trabajo para listado'!$CD$151:$DC$151,0)),0)</f>
        <v>0</v>
      </c>
      <c r="R1016" s="243">
        <f t="shared" ca="1" si="33"/>
        <v>0</v>
      </c>
      <c r="S1016" s="270"/>
      <c r="T1016" s="243">
        <f ca="1">+T1017</f>
        <v>0</v>
      </c>
      <c r="U1016" s="242">
        <f t="shared" si="34"/>
        <v>1</v>
      </c>
      <c r="V1016" s="333" t="str">
        <f>+VLOOKUP(A1016,bd_lista!$A$3:$E$590,5,FALSE)</f>
        <v>Gobiernos Autonomos Municipales</v>
      </c>
      <c r="W1016" s="391" t="str">
        <f>+V1016</f>
        <v>Gobiernos Autonomos Municipales</v>
      </c>
      <c r="X1016" s="242">
        <f>+VLOOKUP(A1016,[4]Sheet1!$A$13:$D$744,4,FALSE)</f>
        <v>0</v>
      </c>
      <c r="Y1016" s="242" t="e">
        <f>+VLOOKUP(X1016,bd_lista!$A$3:$C$590,3,FALSE)</f>
        <v>#N/A</v>
      </c>
      <c r="Z1016" s="294">
        <f>+X1016</f>
        <v>0</v>
      </c>
      <c r="AA1016" s="295" t="e">
        <f>+Y1016</f>
        <v>#N/A</v>
      </c>
    </row>
    <row r="1017" spans="1:27" customFormat="1" ht="15" hidden="1" customHeight="1">
      <c r="A1017" s="32">
        <v>1742</v>
      </c>
      <c r="B1017" s="388"/>
      <c r="C1017" s="247" t="str">
        <f>+VLOOKUP(A1017,bd_lista!$A$3:$C$590,3,FALSE)</f>
        <v>Gobierno Autónomo Municipal de Saipina</v>
      </c>
      <c r="D1017" s="390"/>
      <c r="E1017" s="244" t="s">
        <v>1305</v>
      </c>
      <c r="F1017" s="245">
        <f ca="1">+IFERROR(INDEX('Hoja de Trabajo para listado'!$A$155:$Z$1048576,MATCH($A1017,'Hoja de Trabajo para listado'!$A$155:$A$1048576,0),MATCH((CUADRO!F$5&amp;$E1017),'Hoja de Trabajo para listado'!$A$151:$Z$151,0)),0)+IFERROR(INDEX('Hoja de Trabajo para listado'!$AB$155:$BA$1048576,MATCH($A1017,'Hoja de Trabajo para listado'!$AB$155:$AB$1048576,0),MATCH((CUADRO!F$5&amp;$E1017),'Hoja de Trabajo para listado'!$AB$151:$BA$151,0)),0)+IFERROR(INDEX('Hoja de Trabajo para listado'!$BC$155:$CB$1048576,MATCH($A1017,'Hoja de Trabajo para listado'!$BC$155:$BC$1048576,0),MATCH((CUADRO!F$5&amp;$E1017),'Hoja de Trabajo para listado'!$BC$151:$CB$151,0)),0)+IFERROR(INDEX('Hoja de Trabajo para listado'!$DE$153:$DG$274,MATCH($A1017,'Hoja de Trabajo para listado'!$DE$153:$DE$1048576,0),MATCH((CUADRO!F$5&amp;$E1017),'Hoja de Trabajo para listado'!$DE$151:$DG$151,0)),0)+IFERROR(INDEX('Hoja de Trabajo para listado'!$CD$155:$DC$1048576,MATCH($A1017,'Hoja de Trabajo para listado'!$CD$155:$CD$1048576,0),MATCH((CUADRO!F$5&amp;$E1017),'Hoja de Trabajo para listado'!$CD$151:$DC$151,0)),0)</f>
        <v>0</v>
      </c>
      <c r="G1017" s="245">
        <f ca="1">+IFERROR(INDEX('Hoja de Trabajo para listado'!$A$155:$Z$1048576,MATCH($A1017,'Hoja de Trabajo para listado'!$A$155:$A$1048576,0),MATCH((CUADRO!G$5&amp;$E1017),'Hoja de Trabajo para listado'!$A$151:$Z$151,0)),0)+IFERROR(INDEX('Hoja de Trabajo para listado'!$AB$155:$BA$1048576,MATCH($A1017,'Hoja de Trabajo para listado'!$AB$155:$AB$1048576,0),MATCH((CUADRO!G$5&amp;$E1017),'Hoja de Trabajo para listado'!$AB$151:$BA$151,0)),0)+IFERROR(INDEX('Hoja de Trabajo para listado'!$BC$155:$CB$1048576,MATCH($A1017,'Hoja de Trabajo para listado'!$BC$155:$BC$1048576,0),MATCH((CUADRO!G$5&amp;$E1017),'Hoja de Trabajo para listado'!$BC$151:$CB$151,0)),0)+IFERROR(INDEX('Hoja de Trabajo para listado'!$DE$153:$DG$274,MATCH($A1017,'Hoja de Trabajo para listado'!$DE$153:$DE$1048576,0),MATCH((CUADRO!G$5&amp;$E1017),'Hoja de Trabajo para listado'!$DE$151:$DG$151,0)),0)+IFERROR(INDEX('Hoja de Trabajo para listado'!$CD$155:$DC$1048576,MATCH($A1017,'Hoja de Trabajo para listado'!$CD$155:$CD$1048576,0),MATCH((CUADRO!G$5&amp;$E1017),'Hoja de Trabajo para listado'!$CD$151:$DC$151,0)),0)</f>
        <v>0</v>
      </c>
      <c r="H1017" s="245">
        <f ca="1">+IFERROR(INDEX('Hoja de Trabajo para listado'!$A$155:$Z$1048576,MATCH($A1017,'Hoja de Trabajo para listado'!$A$155:$A$1048576,0),MATCH((CUADRO!H$5&amp;$E1017),'Hoja de Trabajo para listado'!$A$151:$Z$151,0)),0)+IFERROR(INDEX('Hoja de Trabajo para listado'!$AB$155:$BA$1048576,MATCH($A1017,'Hoja de Trabajo para listado'!$AB$155:$AB$1048576,0),MATCH((CUADRO!H$5&amp;$E1017),'Hoja de Trabajo para listado'!$AB$151:$BA$151,0)),0)+IFERROR(INDEX('Hoja de Trabajo para listado'!$BC$155:$CB$1048576,MATCH($A1017,'Hoja de Trabajo para listado'!$BC$155:$BC$1048576,0),MATCH((CUADRO!H$5&amp;$E1017),'Hoja de Trabajo para listado'!$BC$151:$CB$151,0)),0)+IFERROR(INDEX('Hoja de Trabajo para listado'!$DE$153:$DG$274,MATCH($A1017,'Hoja de Trabajo para listado'!$DE$153:$DE$1048576,0),MATCH((CUADRO!H$5&amp;$E1017),'Hoja de Trabajo para listado'!$DE$151:$DG$151,0)),0)+IFERROR(INDEX('Hoja de Trabajo para listado'!$CD$155:$DC$1048576,MATCH($A1017,'Hoja de Trabajo para listado'!$CD$155:$CD$1048576,0),MATCH((CUADRO!H$5&amp;$E1017),'Hoja de Trabajo para listado'!$CD$151:$DC$151,0)),0)</f>
        <v>0</v>
      </c>
      <c r="I1017" s="245">
        <f ca="1">+IFERROR(INDEX('Hoja de Trabajo para listado'!$A$155:$Z$1048576,MATCH($A1017,'Hoja de Trabajo para listado'!$A$155:$A$1048576,0),MATCH((CUADRO!I$5&amp;$E1017),'Hoja de Trabajo para listado'!$A$151:$Z$151,0)),0)+IFERROR(INDEX('Hoja de Trabajo para listado'!$AB$155:$BA$1048576,MATCH($A1017,'Hoja de Trabajo para listado'!$AB$155:$AB$1048576,0),MATCH((CUADRO!I$5&amp;$E1017),'Hoja de Trabajo para listado'!$AB$151:$BA$151,0)),0)+IFERROR(INDEX('Hoja de Trabajo para listado'!$BC$155:$CB$1048576,MATCH($A1017,'Hoja de Trabajo para listado'!$BC$155:$BC$1048576,0),MATCH((CUADRO!I$5&amp;$E1017),'Hoja de Trabajo para listado'!$BC$151:$CB$151,0)),0)+IFERROR(INDEX('Hoja de Trabajo para listado'!$DE$153:$DG$274,MATCH($A1017,'Hoja de Trabajo para listado'!$DE$153:$DE$1048576,0),MATCH((CUADRO!I$5&amp;$E1017),'Hoja de Trabajo para listado'!$DE$151:$DG$151,0)),0)+IFERROR(INDEX('Hoja de Trabajo para listado'!$CD$155:$DC$1048576,MATCH($A1017,'Hoja de Trabajo para listado'!$CD$155:$CD$1048576,0),MATCH((CUADRO!I$5&amp;$E1017),'Hoja de Trabajo para listado'!$CD$151:$DC$151,0)),0)</f>
        <v>0</v>
      </c>
      <c r="J1017" s="245">
        <f ca="1">+IFERROR(INDEX('Hoja de Trabajo para listado'!$A$155:$Z$1048576,MATCH($A1017,'Hoja de Trabajo para listado'!$A$155:$A$1048576,0),MATCH((CUADRO!J$5&amp;$E1017),'Hoja de Trabajo para listado'!$A$151:$Z$151,0)),0)+IFERROR(INDEX('Hoja de Trabajo para listado'!$AB$155:$BA$1048576,MATCH($A1017,'Hoja de Trabajo para listado'!$AB$155:$AB$1048576,0),MATCH((CUADRO!J$5&amp;$E1017),'Hoja de Trabajo para listado'!$AB$151:$BA$151,0)),0)+IFERROR(INDEX('Hoja de Trabajo para listado'!$BC$155:$CB$1048576,MATCH($A1017,'Hoja de Trabajo para listado'!$BC$155:$BC$1048576,0),MATCH((CUADRO!J$5&amp;$E1017),'Hoja de Trabajo para listado'!$BC$151:$CB$151,0)),0)+IFERROR(INDEX('Hoja de Trabajo para listado'!$DE$153:$DG$274,MATCH($A1017,'Hoja de Trabajo para listado'!$DE$153:$DE$1048576,0),MATCH((CUADRO!J$5&amp;$E1017),'Hoja de Trabajo para listado'!$DE$151:$DG$151,0)),0)+IFERROR(INDEX('Hoja de Trabajo para listado'!$CD$155:$DC$1048576,MATCH($A1017,'Hoja de Trabajo para listado'!$CD$155:$CD$1048576,0),MATCH((CUADRO!J$5&amp;$E1017),'Hoja de Trabajo para listado'!$CD$151:$DC$151,0)),0)</f>
        <v>0</v>
      </c>
      <c r="K1017" s="245">
        <f ca="1">+IFERROR(INDEX('Hoja de Trabajo para listado'!$A$155:$Z$1048576,MATCH($A1017,'Hoja de Trabajo para listado'!$A$155:$A$1048576,0),MATCH((CUADRO!K$5&amp;$E1017),'Hoja de Trabajo para listado'!$A$151:$Z$151,0)),0)+IFERROR(INDEX('Hoja de Trabajo para listado'!$AB$155:$BA$1048576,MATCH($A1017,'Hoja de Trabajo para listado'!$AB$155:$AB$1048576,0),MATCH((CUADRO!K$5&amp;$E1017),'Hoja de Trabajo para listado'!$AB$151:$BA$151,0)),0)+IFERROR(INDEX('Hoja de Trabajo para listado'!$BC$155:$CB$1048576,MATCH($A1017,'Hoja de Trabajo para listado'!$BC$155:$BC$1048576,0),MATCH((CUADRO!K$5&amp;$E1017),'Hoja de Trabajo para listado'!$BC$151:$CB$151,0)),0)+IFERROR(INDEX('Hoja de Trabajo para listado'!$DE$153:$DG$274,MATCH($A1017,'Hoja de Trabajo para listado'!$DE$153:$DE$1048576,0),MATCH((CUADRO!K$5&amp;$E1017),'Hoja de Trabajo para listado'!$DE$151:$DG$151,0)),0)+IFERROR(INDEX('Hoja de Trabajo para listado'!$CD$155:$DC$1048576,MATCH($A1017,'Hoja de Trabajo para listado'!$CD$155:$CD$1048576,0),MATCH((CUADRO!K$5&amp;$E1017),'Hoja de Trabajo para listado'!$CD$151:$DC$151,0)),0)</f>
        <v>0</v>
      </c>
      <c r="L1017" s="245">
        <f ca="1">+IFERROR(INDEX('Hoja de Trabajo para listado'!$A$155:$Z$1048576,MATCH($A1017,'Hoja de Trabajo para listado'!$A$155:$A$1048576,0),MATCH((CUADRO!L$5&amp;$E1017),'Hoja de Trabajo para listado'!$A$151:$Z$151,0)),0)+IFERROR(INDEX('Hoja de Trabajo para listado'!$AB$155:$BA$1048576,MATCH($A1017,'Hoja de Trabajo para listado'!$AB$155:$AB$1048576,0),MATCH((CUADRO!L$5&amp;$E1017),'Hoja de Trabajo para listado'!$AB$151:$BA$151,0)),0)+IFERROR(INDEX('Hoja de Trabajo para listado'!$BC$155:$CB$1048576,MATCH($A1017,'Hoja de Trabajo para listado'!$BC$155:$BC$1048576,0),MATCH((CUADRO!L$5&amp;$E1017),'Hoja de Trabajo para listado'!$BC$151:$CB$151,0)),0)+IFERROR(INDEX('Hoja de Trabajo para listado'!$DE$153:$DG$274,MATCH($A1017,'Hoja de Trabajo para listado'!$DE$153:$DE$1048576,0),MATCH((CUADRO!L$5&amp;$E1017),'Hoja de Trabajo para listado'!$DE$151:$DG$151,0)),0)+IFERROR(INDEX('Hoja de Trabajo para listado'!$CD$155:$DC$1048576,MATCH($A1017,'Hoja de Trabajo para listado'!$CD$155:$CD$1048576,0),MATCH((CUADRO!L$5&amp;$E1017),'Hoja de Trabajo para listado'!$CD$151:$DC$151,0)),0)</f>
        <v>0</v>
      </c>
      <c r="M1017" s="245">
        <f ca="1">+IFERROR(INDEX('Hoja de Trabajo para listado'!$A$155:$Z$1048576,MATCH($A1017,'Hoja de Trabajo para listado'!$A$155:$A$1048576,0),MATCH((CUADRO!M$5&amp;$E1017),'Hoja de Trabajo para listado'!$A$151:$Z$151,0)),0)+IFERROR(INDEX('Hoja de Trabajo para listado'!$AB$155:$BA$1048576,MATCH($A1017,'Hoja de Trabajo para listado'!$AB$155:$AB$1048576,0),MATCH((CUADRO!M$5&amp;$E1017),'Hoja de Trabajo para listado'!$AB$151:$BA$151,0)),0)+IFERROR(INDEX('Hoja de Trabajo para listado'!$BC$155:$CB$1048576,MATCH($A1017,'Hoja de Trabajo para listado'!$BC$155:$BC$1048576,0),MATCH((CUADRO!M$5&amp;$E1017),'Hoja de Trabajo para listado'!$BC$151:$CB$151,0)),0)+IFERROR(INDEX('Hoja de Trabajo para listado'!$DE$153:$DG$274,MATCH($A1017,'Hoja de Trabajo para listado'!$DE$153:$DE$1048576,0),MATCH((CUADRO!M$5&amp;$E1017),'Hoja de Trabajo para listado'!$DE$151:$DG$151,0)),0)+IFERROR(INDEX('Hoja de Trabajo para listado'!$CD$155:$DC$1048576,MATCH($A1017,'Hoja de Trabajo para listado'!$CD$155:$CD$1048576,0),MATCH((CUADRO!M$5&amp;$E1017),'Hoja de Trabajo para listado'!$CD$151:$DC$151,0)),0)</f>
        <v>0</v>
      </c>
      <c r="N1017" s="245">
        <f ca="1">+IFERROR(INDEX('Hoja de Trabajo para listado'!$A$155:$Z$1048576,MATCH($A1017,'Hoja de Trabajo para listado'!$A$155:$A$1048576,0),MATCH((CUADRO!N$5&amp;$E1017),'Hoja de Trabajo para listado'!$A$151:$Z$151,0)),0)+IFERROR(INDEX('Hoja de Trabajo para listado'!$AB$155:$BA$1048576,MATCH($A1017,'Hoja de Trabajo para listado'!$AB$155:$AB$1048576,0),MATCH((CUADRO!N$5&amp;$E1017),'Hoja de Trabajo para listado'!$AB$151:$BA$151,0)),0)+IFERROR(INDEX('Hoja de Trabajo para listado'!$BC$155:$CB$1048576,MATCH($A1017,'Hoja de Trabajo para listado'!$BC$155:$BC$1048576,0),MATCH((CUADRO!N$5&amp;$E1017),'Hoja de Trabajo para listado'!$BC$151:$CB$151,0)),0)+IFERROR(INDEX('Hoja de Trabajo para listado'!$DE$153:$DG$274,MATCH($A1017,'Hoja de Trabajo para listado'!$DE$153:$DE$1048576,0),MATCH((CUADRO!N$5&amp;$E1017),'Hoja de Trabajo para listado'!$DE$151:$DG$151,0)),0)+IFERROR(INDEX('Hoja de Trabajo para listado'!$CD$155:$DC$1048576,MATCH($A1017,'Hoja de Trabajo para listado'!$CD$155:$CD$1048576,0),MATCH((CUADRO!N$5&amp;$E1017),'Hoja de Trabajo para listado'!$CD$151:$DC$151,0)),0)</f>
        <v>0</v>
      </c>
      <c r="O1017" s="245">
        <f ca="1">+IFERROR(INDEX('Hoja de Trabajo para listado'!$A$155:$Z$1048576,MATCH($A1017,'Hoja de Trabajo para listado'!$A$155:$A$1048576,0),MATCH((CUADRO!O$5&amp;$E1017),'Hoja de Trabajo para listado'!$A$151:$Z$151,0)),0)+IFERROR(INDEX('Hoja de Trabajo para listado'!$AB$155:$BA$1048576,MATCH($A1017,'Hoja de Trabajo para listado'!$AB$155:$AB$1048576,0),MATCH((CUADRO!O$5&amp;$E1017),'Hoja de Trabajo para listado'!$AB$151:$BA$151,0)),0)+IFERROR(INDEX('Hoja de Trabajo para listado'!$BC$155:$CB$1048576,MATCH($A1017,'Hoja de Trabajo para listado'!$BC$155:$BC$1048576,0),MATCH((CUADRO!O$5&amp;$E1017),'Hoja de Trabajo para listado'!$BC$151:$CB$151,0)),0)+IFERROR(INDEX('Hoja de Trabajo para listado'!$DE$153:$DG$274,MATCH($A1017,'Hoja de Trabajo para listado'!$DE$153:$DE$1048576,0),MATCH((CUADRO!O$5&amp;$E1017),'Hoja de Trabajo para listado'!$DE$151:$DG$151,0)),0)+IFERROR(INDEX('Hoja de Trabajo para listado'!$CD$155:$DC$1048576,MATCH($A1017,'Hoja de Trabajo para listado'!$CD$155:$CD$1048576,0),MATCH((CUADRO!O$5&amp;$E1017),'Hoja de Trabajo para listado'!$CD$151:$DC$151,0)),0)</f>
        <v>0</v>
      </c>
      <c r="P1017" s="245">
        <f ca="1">+IFERROR(INDEX('Hoja de Trabajo para listado'!$A$155:$Z$1048576,MATCH($A1017,'Hoja de Trabajo para listado'!$A$155:$A$1048576,0),MATCH((CUADRO!P$5&amp;$E1017),'Hoja de Trabajo para listado'!$A$151:$Z$151,0)),0)+IFERROR(INDEX('Hoja de Trabajo para listado'!$AB$155:$BA$1048576,MATCH($A1017,'Hoja de Trabajo para listado'!$AB$155:$AB$1048576,0),MATCH((CUADRO!P$5&amp;$E1017),'Hoja de Trabajo para listado'!$AB$151:$BA$151,0)),0)+IFERROR(INDEX('Hoja de Trabajo para listado'!$BC$155:$CB$1048576,MATCH($A1017,'Hoja de Trabajo para listado'!$BC$155:$BC$1048576,0),MATCH((CUADRO!P$5&amp;$E1017),'Hoja de Trabajo para listado'!$BC$151:$CB$151,0)),0)+IFERROR(INDEX('Hoja de Trabajo para listado'!$DE$153:$DG$274,MATCH($A1017,'Hoja de Trabajo para listado'!$DE$153:$DE$1048576,0),MATCH((CUADRO!P$5&amp;$E1017),'Hoja de Trabajo para listado'!$DE$151:$DG$151,0)),0)+IFERROR(INDEX('Hoja de Trabajo para listado'!$CD$155:$DC$1048576,MATCH($A1017,'Hoja de Trabajo para listado'!$CD$155:$CD$1048576,0),MATCH((CUADRO!P$5&amp;$E1017),'Hoja de Trabajo para listado'!$CD$151:$DC$151,0)),0)</f>
        <v>0</v>
      </c>
      <c r="Q1017" s="245">
        <f ca="1">+IFERROR(INDEX('Hoja de Trabajo para listado'!$A$155:$Z$1048576,MATCH($A1017,'Hoja de Trabajo para listado'!$A$155:$A$1048576,0),MATCH((CUADRO!Q$5&amp;$E1017),'Hoja de Trabajo para listado'!$A$151:$Z$151,0)),0)+IFERROR(INDEX('Hoja de Trabajo para listado'!$AB$155:$BA$1048576,MATCH($A1017,'Hoja de Trabajo para listado'!$AB$155:$AB$1048576,0),MATCH((CUADRO!Q$5&amp;$E1017),'Hoja de Trabajo para listado'!$AB$151:$BA$151,0)),0)+IFERROR(INDEX('Hoja de Trabajo para listado'!$BC$155:$CB$1048576,MATCH($A1017,'Hoja de Trabajo para listado'!$BC$155:$BC$1048576,0),MATCH((CUADRO!Q$5&amp;$E1017),'Hoja de Trabajo para listado'!$BC$151:$CB$151,0)),0)+IFERROR(INDEX('Hoja de Trabajo para listado'!$DE$153:$DG$274,MATCH($A1017,'Hoja de Trabajo para listado'!$DE$153:$DE$1048576,0),MATCH((CUADRO!Q$5&amp;$E1017),'Hoja de Trabajo para listado'!$DE$151:$DG$151,0)),0)+IFERROR(INDEX('Hoja de Trabajo para listado'!$CD$155:$DC$1048576,MATCH($A1017,'Hoja de Trabajo para listado'!$CD$155:$CD$1048576,0),MATCH((CUADRO!Q$5&amp;$E1017),'Hoja de Trabajo para listado'!$CD$151:$DC$151,0)),0)</f>
        <v>0</v>
      </c>
      <c r="R1017" s="245">
        <f t="shared" ca="1" si="33"/>
        <v>0</v>
      </c>
      <c r="S1017" s="259">
        <f ca="1">+R1016+R1017</f>
        <v>0</v>
      </c>
      <c r="T1017" s="245">
        <f ca="1">+S1017</f>
        <v>0</v>
      </c>
      <c r="U1017" s="244">
        <f t="shared" si="34"/>
        <v>2</v>
      </c>
      <c r="V1017" s="333" t="str">
        <f>+VLOOKUP(A1017,bd_lista!$A$3:$E$590,5,FALSE)</f>
        <v>Gobiernos Autonomos Municipales</v>
      </c>
      <c r="W1017" s="392"/>
      <c r="X1017" s="242">
        <f>+VLOOKUP(A1017,[4]Sheet1!$A$13:$D$744,4,FALSE)</f>
        <v>0</v>
      </c>
      <c r="Y1017" s="242" t="e">
        <f>+VLOOKUP(X1017,bd_lista!$A$3:$C$590,3,FALSE)</f>
        <v>#N/A</v>
      </c>
      <c r="Z1017" s="292"/>
      <c r="AA1017" s="293"/>
    </row>
    <row r="1018" spans="1:27" customFormat="1" ht="15" hidden="1" customHeight="1">
      <c r="A1018" s="32">
        <v>1743</v>
      </c>
      <c r="B1018" s="387">
        <f>+A1018</f>
        <v>1743</v>
      </c>
      <c r="C1018" s="247" t="str">
        <f>+VLOOKUP(A1018,bd_lista!$A$3:$C$590,3,FALSE)</f>
        <v>Gobierno Autónomo Municipal de Puerto Suárez</v>
      </c>
      <c r="D1018" s="389" t="str">
        <f>+C1018</f>
        <v>Gobierno Autónomo Municipal de Puerto Suárez</v>
      </c>
      <c r="E1018" s="242" t="s">
        <v>1304</v>
      </c>
      <c r="F1018" s="243">
        <f ca="1">+IFERROR(INDEX('Hoja de Trabajo para listado'!$A$155:$Z$1048576,MATCH($A1018,'Hoja de Trabajo para listado'!$A$155:$A$1048576,0),MATCH((CUADRO!F$5&amp;$E1018),'Hoja de Trabajo para listado'!$A$151:$Z$151,0)),0)+IFERROR(INDEX('Hoja de Trabajo para listado'!$AB$155:$BA$1048576,MATCH($A1018,'Hoja de Trabajo para listado'!$AB$155:$AB$1048576,0),MATCH((CUADRO!F$5&amp;$E1018),'Hoja de Trabajo para listado'!$AB$151:$BA$151,0)),0)+IFERROR(INDEX('Hoja de Trabajo para listado'!$BC$155:$CB$1048576,MATCH($A1018,'Hoja de Trabajo para listado'!$BC$155:$BC$1048576,0),MATCH((CUADRO!F$5&amp;$E1018),'Hoja de Trabajo para listado'!$BC$151:$CB$151,0)),0)+IFERROR(INDEX('Hoja de Trabajo para listado'!$DE$153:$DG$274,MATCH($A1018,'Hoja de Trabajo para listado'!$DE$153:$DE$1048576,0),MATCH((CUADRO!F$5&amp;$E1018),'Hoja de Trabajo para listado'!$DE$151:$DG$151,0)),0)+IFERROR(INDEX('Hoja de Trabajo para listado'!$CD$155:$DC$1048576,MATCH($A1018,'Hoja de Trabajo para listado'!$CD$155:$CD$1048576,0),MATCH((CUADRO!F$5&amp;$E1018),'Hoja de Trabajo para listado'!$CD$151:$DC$151,0)),0)</f>
        <v>0</v>
      </c>
      <c r="G1018" s="243">
        <f ca="1">+IFERROR(INDEX('Hoja de Trabajo para listado'!$A$155:$Z$1048576,MATCH($A1018,'Hoja de Trabajo para listado'!$A$155:$A$1048576,0),MATCH((CUADRO!G$5&amp;$E1018),'Hoja de Trabajo para listado'!$A$151:$Z$151,0)),0)+IFERROR(INDEX('Hoja de Trabajo para listado'!$AB$155:$BA$1048576,MATCH($A1018,'Hoja de Trabajo para listado'!$AB$155:$AB$1048576,0),MATCH((CUADRO!G$5&amp;$E1018),'Hoja de Trabajo para listado'!$AB$151:$BA$151,0)),0)+IFERROR(INDEX('Hoja de Trabajo para listado'!$BC$155:$CB$1048576,MATCH($A1018,'Hoja de Trabajo para listado'!$BC$155:$BC$1048576,0),MATCH((CUADRO!G$5&amp;$E1018),'Hoja de Trabajo para listado'!$BC$151:$CB$151,0)),0)+IFERROR(INDEX('Hoja de Trabajo para listado'!$DE$153:$DG$274,MATCH($A1018,'Hoja de Trabajo para listado'!$DE$153:$DE$1048576,0),MATCH((CUADRO!G$5&amp;$E1018),'Hoja de Trabajo para listado'!$DE$151:$DG$151,0)),0)+IFERROR(INDEX('Hoja de Trabajo para listado'!$CD$155:$DC$1048576,MATCH($A1018,'Hoja de Trabajo para listado'!$CD$155:$CD$1048576,0),MATCH((CUADRO!G$5&amp;$E1018),'Hoja de Trabajo para listado'!$CD$151:$DC$151,0)),0)</f>
        <v>0</v>
      </c>
      <c r="H1018" s="243">
        <f ca="1">+IFERROR(INDEX('Hoja de Trabajo para listado'!$A$155:$Z$1048576,MATCH($A1018,'Hoja de Trabajo para listado'!$A$155:$A$1048576,0),MATCH((CUADRO!H$5&amp;$E1018),'Hoja de Trabajo para listado'!$A$151:$Z$151,0)),0)+IFERROR(INDEX('Hoja de Trabajo para listado'!$AB$155:$BA$1048576,MATCH($A1018,'Hoja de Trabajo para listado'!$AB$155:$AB$1048576,0),MATCH((CUADRO!H$5&amp;$E1018),'Hoja de Trabajo para listado'!$AB$151:$BA$151,0)),0)+IFERROR(INDEX('Hoja de Trabajo para listado'!$BC$155:$CB$1048576,MATCH($A1018,'Hoja de Trabajo para listado'!$BC$155:$BC$1048576,0),MATCH((CUADRO!H$5&amp;$E1018),'Hoja de Trabajo para listado'!$BC$151:$CB$151,0)),0)+IFERROR(INDEX('Hoja de Trabajo para listado'!$DE$153:$DG$274,MATCH($A1018,'Hoja de Trabajo para listado'!$DE$153:$DE$1048576,0),MATCH((CUADRO!H$5&amp;$E1018),'Hoja de Trabajo para listado'!$DE$151:$DG$151,0)),0)+IFERROR(INDEX('Hoja de Trabajo para listado'!$CD$155:$DC$1048576,MATCH($A1018,'Hoja de Trabajo para listado'!$CD$155:$CD$1048576,0),MATCH((CUADRO!H$5&amp;$E1018),'Hoja de Trabajo para listado'!$CD$151:$DC$151,0)),0)</f>
        <v>0</v>
      </c>
      <c r="I1018" s="243">
        <f ca="1">+IFERROR(INDEX('Hoja de Trabajo para listado'!$A$155:$Z$1048576,MATCH($A1018,'Hoja de Trabajo para listado'!$A$155:$A$1048576,0),MATCH((CUADRO!I$5&amp;$E1018),'Hoja de Trabajo para listado'!$A$151:$Z$151,0)),0)+IFERROR(INDEX('Hoja de Trabajo para listado'!$AB$155:$BA$1048576,MATCH($A1018,'Hoja de Trabajo para listado'!$AB$155:$AB$1048576,0),MATCH((CUADRO!I$5&amp;$E1018),'Hoja de Trabajo para listado'!$AB$151:$BA$151,0)),0)+IFERROR(INDEX('Hoja de Trabajo para listado'!$BC$155:$CB$1048576,MATCH($A1018,'Hoja de Trabajo para listado'!$BC$155:$BC$1048576,0),MATCH((CUADRO!I$5&amp;$E1018),'Hoja de Trabajo para listado'!$BC$151:$CB$151,0)),0)+IFERROR(INDEX('Hoja de Trabajo para listado'!$DE$153:$DG$274,MATCH($A1018,'Hoja de Trabajo para listado'!$DE$153:$DE$1048576,0),MATCH((CUADRO!I$5&amp;$E1018),'Hoja de Trabajo para listado'!$DE$151:$DG$151,0)),0)+IFERROR(INDEX('Hoja de Trabajo para listado'!$CD$155:$DC$1048576,MATCH($A1018,'Hoja de Trabajo para listado'!$CD$155:$CD$1048576,0),MATCH((CUADRO!I$5&amp;$E1018),'Hoja de Trabajo para listado'!$CD$151:$DC$151,0)),0)</f>
        <v>0</v>
      </c>
      <c r="J1018" s="243">
        <f ca="1">+IFERROR(INDEX('Hoja de Trabajo para listado'!$A$155:$Z$1048576,MATCH($A1018,'Hoja de Trabajo para listado'!$A$155:$A$1048576,0),MATCH((CUADRO!J$5&amp;$E1018),'Hoja de Trabajo para listado'!$A$151:$Z$151,0)),0)+IFERROR(INDEX('Hoja de Trabajo para listado'!$AB$155:$BA$1048576,MATCH($A1018,'Hoja de Trabajo para listado'!$AB$155:$AB$1048576,0),MATCH((CUADRO!J$5&amp;$E1018),'Hoja de Trabajo para listado'!$AB$151:$BA$151,0)),0)+IFERROR(INDEX('Hoja de Trabajo para listado'!$BC$155:$CB$1048576,MATCH($A1018,'Hoja de Trabajo para listado'!$BC$155:$BC$1048576,0),MATCH((CUADRO!J$5&amp;$E1018),'Hoja de Trabajo para listado'!$BC$151:$CB$151,0)),0)+IFERROR(INDEX('Hoja de Trabajo para listado'!$DE$153:$DG$274,MATCH($A1018,'Hoja de Trabajo para listado'!$DE$153:$DE$1048576,0),MATCH((CUADRO!J$5&amp;$E1018),'Hoja de Trabajo para listado'!$DE$151:$DG$151,0)),0)+IFERROR(INDEX('Hoja de Trabajo para listado'!$CD$155:$DC$1048576,MATCH($A1018,'Hoja de Trabajo para listado'!$CD$155:$CD$1048576,0),MATCH((CUADRO!J$5&amp;$E1018),'Hoja de Trabajo para listado'!$CD$151:$DC$151,0)),0)</f>
        <v>0</v>
      </c>
      <c r="K1018" s="243">
        <f ca="1">+IFERROR(INDEX('Hoja de Trabajo para listado'!$A$155:$Z$1048576,MATCH($A1018,'Hoja de Trabajo para listado'!$A$155:$A$1048576,0),MATCH((CUADRO!K$5&amp;$E1018),'Hoja de Trabajo para listado'!$A$151:$Z$151,0)),0)+IFERROR(INDEX('Hoja de Trabajo para listado'!$AB$155:$BA$1048576,MATCH($A1018,'Hoja de Trabajo para listado'!$AB$155:$AB$1048576,0),MATCH((CUADRO!K$5&amp;$E1018),'Hoja de Trabajo para listado'!$AB$151:$BA$151,0)),0)+IFERROR(INDEX('Hoja de Trabajo para listado'!$BC$155:$CB$1048576,MATCH($A1018,'Hoja de Trabajo para listado'!$BC$155:$BC$1048576,0),MATCH((CUADRO!K$5&amp;$E1018),'Hoja de Trabajo para listado'!$BC$151:$CB$151,0)),0)+IFERROR(INDEX('Hoja de Trabajo para listado'!$DE$153:$DG$274,MATCH($A1018,'Hoja de Trabajo para listado'!$DE$153:$DE$1048576,0),MATCH((CUADRO!K$5&amp;$E1018),'Hoja de Trabajo para listado'!$DE$151:$DG$151,0)),0)+IFERROR(INDEX('Hoja de Trabajo para listado'!$CD$155:$DC$1048576,MATCH($A1018,'Hoja de Trabajo para listado'!$CD$155:$CD$1048576,0),MATCH((CUADRO!K$5&amp;$E1018),'Hoja de Trabajo para listado'!$CD$151:$DC$151,0)),0)</f>
        <v>0</v>
      </c>
      <c r="L1018" s="243">
        <f ca="1">+IFERROR(INDEX('Hoja de Trabajo para listado'!$A$155:$Z$1048576,MATCH($A1018,'Hoja de Trabajo para listado'!$A$155:$A$1048576,0),MATCH((CUADRO!L$5&amp;$E1018),'Hoja de Trabajo para listado'!$A$151:$Z$151,0)),0)+IFERROR(INDEX('Hoja de Trabajo para listado'!$AB$155:$BA$1048576,MATCH($A1018,'Hoja de Trabajo para listado'!$AB$155:$AB$1048576,0),MATCH((CUADRO!L$5&amp;$E1018),'Hoja de Trabajo para listado'!$AB$151:$BA$151,0)),0)+IFERROR(INDEX('Hoja de Trabajo para listado'!$BC$155:$CB$1048576,MATCH($A1018,'Hoja de Trabajo para listado'!$BC$155:$BC$1048576,0),MATCH((CUADRO!L$5&amp;$E1018),'Hoja de Trabajo para listado'!$BC$151:$CB$151,0)),0)+IFERROR(INDEX('Hoja de Trabajo para listado'!$DE$153:$DG$274,MATCH($A1018,'Hoja de Trabajo para listado'!$DE$153:$DE$1048576,0),MATCH((CUADRO!L$5&amp;$E1018),'Hoja de Trabajo para listado'!$DE$151:$DG$151,0)),0)+IFERROR(INDEX('Hoja de Trabajo para listado'!$CD$155:$DC$1048576,MATCH($A1018,'Hoja de Trabajo para listado'!$CD$155:$CD$1048576,0),MATCH((CUADRO!L$5&amp;$E1018),'Hoja de Trabajo para listado'!$CD$151:$DC$151,0)),0)</f>
        <v>0</v>
      </c>
      <c r="M1018" s="243">
        <f ca="1">+IFERROR(INDEX('Hoja de Trabajo para listado'!$A$155:$Z$1048576,MATCH($A1018,'Hoja de Trabajo para listado'!$A$155:$A$1048576,0),MATCH((CUADRO!M$5&amp;$E1018),'Hoja de Trabajo para listado'!$A$151:$Z$151,0)),0)+IFERROR(INDEX('Hoja de Trabajo para listado'!$AB$155:$BA$1048576,MATCH($A1018,'Hoja de Trabajo para listado'!$AB$155:$AB$1048576,0),MATCH((CUADRO!M$5&amp;$E1018),'Hoja de Trabajo para listado'!$AB$151:$BA$151,0)),0)+IFERROR(INDEX('Hoja de Trabajo para listado'!$BC$155:$CB$1048576,MATCH($A1018,'Hoja de Trabajo para listado'!$BC$155:$BC$1048576,0),MATCH((CUADRO!M$5&amp;$E1018),'Hoja de Trabajo para listado'!$BC$151:$CB$151,0)),0)+IFERROR(INDEX('Hoja de Trabajo para listado'!$DE$153:$DG$274,MATCH($A1018,'Hoja de Trabajo para listado'!$DE$153:$DE$1048576,0),MATCH((CUADRO!M$5&amp;$E1018),'Hoja de Trabajo para listado'!$DE$151:$DG$151,0)),0)+IFERROR(INDEX('Hoja de Trabajo para listado'!$CD$155:$DC$1048576,MATCH($A1018,'Hoja de Trabajo para listado'!$CD$155:$CD$1048576,0),MATCH((CUADRO!M$5&amp;$E1018),'Hoja de Trabajo para listado'!$CD$151:$DC$151,0)),0)</f>
        <v>0</v>
      </c>
      <c r="N1018" s="243">
        <f ca="1">+IFERROR(INDEX('Hoja de Trabajo para listado'!$A$155:$Z$1048576,MATCH($A1018,'Hoja de Trabajo para listado'!$A$155:$A$1048576,0),MATCH((CUADRO!N$5&amp;$E1018),'Hoja de Trabajo para listado'!$A$151:$Z$151,0)),0)+IFERROR(INDEX('Hoja de Trabajo para listado'!$AB$155:$BA$1048576,MATCH($A1018,'Hoja de Trabajo para listado'!$AB$155:$AB$1048576,0),MATCH((CUADRO!N$5&amp;$E1018),'Hoja de Trabajo para listado'!$AB$151:$BA$151,0)),0)+IFERROR(INDEX('Hoja de Trabajo para listado'!$BC$155:$CB$1048576,MATCH($A1018,'Hoja de Trabajo para listado'!$BC$155:$BC$1048576,0),MATCH((CUADRO!N$5&amp;$E1018),'Hoja de Trabajo para listado'!$BC$151:$CB$151,0)),0)+IFERROR(INDEX('Hoja de Trabajo para listado'!$DE$153:$DG$274,MATCH($A1018,'Hoja de Trabajo para listado'!$DE$153:$DE$1048576,0),MATCH((CUADRO!N$5&amp;$E1018),'Hoja de Trabajo para listado'!$DE$151:$DG$151,0)),0)+IFERROR(INDEX('Hoja de Trabajo para listado'!$CD$155:$DC$1048576,MATCH($A1018,'Hoja de Trabajo para listado'!$CD$155:$CD$1048576,0),MATCH((CUADRO!N$5&amp;$E1018),'Hoja de Trabajo para listado'!$CD$151:$DC$151,0)),0)</f>
        <v>0</v>
      </c>
      <c r="O1018" s="243">
        <f ca="1">+IFERROR(INDEX('Hoja de Trabajo para listado'!$A$155:$Z$1048576,MATCH($A1018,'Hoja de Trabajo para listado'!$A$155:$A$1048576,0),MATCH((CUADRO!O$5&amp;$E1018),'Hoja de Trabajo para listado'!$A$151:$Z$151,0)),0)+IFERROR(INDEX('Hoja de Trabajo para listado'!$AB$155:$BA$1048576,MATCH($A1018,'Hoja de Trabajo para listado'!$AB$155:$AB$1048576,0),MATCH((CUADRO!O$5&amp;$E1018),'Hoja de Trabajo para listado'!$AB$151:$BA$151,0)),0)+IFERROR(INDEX('Hoja de Trabajo para listado'!$BC$155:$CB$1048576,MATCH($A1018,'Hoja de Trabajo para listado'!$BC$155:$BC$1048576,0),MATCH((CUADRO!O$5&amp;$E1018),'Hoja de Trabajo para listado'!$BC$151:$CB$151,0)),0)+IFERROR(INDEX('Hoja de Trabajo para listado'!$DE$153:$DG$274,MATCH($A1018,'Hoja de Trabajo para listado'!$DE$153:$DE$1048576,0),MATCH((CUADRO!O$5&amp;$E1018),'Hoja de Trabajo para listado'!$DE$151:$DG$151,0)),0)+IFERROR(INDEX('Hoja de Trabajo para listado'!$CD$155:$DC$1048576,MATCH($A1018,'Hoja de Trabajo para listado'!$CD$155:$CD$1048576,0),MATCH((CUADRO!O$5&amp;$E1018),'Hoja de Trabajo para listado'!$CD$151:$DC$151,0)),0)</f>
        <v>0</v>
      </c>
      <c r="P1018" s="243">
        <f ca="1">+IFERROR(INDEX('Hoja de Trabajo para listado'!$A$155:$Z$1048576,MATCH($A1018,'Hoja de Trabajo para listado'!$A$155:$A$1048576,0),MATCH((CUADRO!P$5&amp;$E1018),'Hoja de Trabajo para listado'!$A$151:$Z$151,0)),0)+IFERROR(INDEX('Hoja de Trabajo para listado'!$AB$155:$BA$1048576,MATCH($A1018,'Hoja de Trabajo para listado'!$AB$155:$AB$1048576,0),MATCH((CUADRO!P$5&amp;$E1018),'Hoja de Trabajo para listado'!$AB$151:$BA$151,0)),0)+IFERROR(INDEX('Hoja de Trabajo para listado'!$BC$155:$CB$1048576,MATCH($A1018,'Hoja de Trabajo para listado'!$BC$155:$BC$1048576,0),MATCH((CUADRO!P$5&amp;$E1018),'Hoja de Trabajo para listado'!$BC$151:$CB$151,0)),0)+IFERROR(INDEX('Hoja de Trabajo para listado'!$DE$153:$DG$274,MATCH($A1018,'Hoja de Trabajo para listado'!$DE$153:$DE$1048576,0),MATCH((CUADRO!P$5&amp;$E1018),'Hoja de Trabajo para listado'!$DE$151:$DG$151,0)),0)+IFERROR(INDEX('Hoja de Trabajo para listado'!$CD$155:$DC$1048576,MATCH($A1018,'Hoja de Trabajo para listado'!$CD$155:$CD$1048576,0),MATCH((CUADRO!P$5&amp;$E1018),'Hoja de Trabajo para listado'!$CD$151:$DC$151,0)),0)</f>
        <v>0</v>
      </c>
      <c r="Q1018" s="243">
        <f ca="1">+IFERROR(INDEX('Hoja de Trabajo para listado'!$A$155:$Z$1048576,MATCH($A1018,'Hoja de Trabajo para listado'!$A$155:$A$1048576,0),MATCH((CUADRO!Q$5&amp;$E1018),'Hoja de Trabajo para listado'!$A$151:$Z$151,0)),0)+IFERROR(INDEX('Hoja de Trabajo para listado'!$AB$155:$BA$1048576,MATCH($A1018,'Hoja de Trabajo para listado'!$AB$155:$AB$1048576,0),MATCH((CUADRO!Q$5&amp;$E1018),'Hoja de Trabajo para listado'!$AB$151:$BA$151,0)),0)+IFERROR(INDEX('Hoja de Trabajo para listado'!$BC$155:$CB$1048576,MATCH($A1018,'Hoja de Trabajo para listado'!$BC$155:$BC$1048576,0),MATCH((CUADRO!Q$5&amp;$E1018),'Hoja de Trabajo para listado'!$BC$151:$CB$151,0)),0)+IFERROR(INDEX('Hoja de Trabajo para listado'!$DE$153:$DG$274,MATCH($A1018,'Hoja de Trabajo para listado'!$DE$153:$DE$1048576,0),MATCH((CUADRO!Q$5&amp;$E1018),'Hoja de Trabajo para listado'!$DE$151:$DG$151,0)),0)+IFERROR(INDEX('Hoja de Trabajo para listado'!$CD$155:$DC$1048576,MATCH($A1018,'Hoja de Trabajo para listado'!$CD$155:$CD$1048576,0),MATCH((CUADRO!Q$5&amp;$E1018),'Hoja de Trabajo para listado'!$CD$151:$DC$151,0)),0)</f>
        <v>0</v>
      </c>
      <c r="R1018" s="243">
        <f t="shared" ca="1" si="33"/>
        <v>0</v>
      </c>
      <c r="S1018" s="249"/>
      <c r="T1018" s="243">
        <f ca="1">+T1019</f>
        <v>0</v>
      </c>
      <c r="U1018" s="242">
        <f t="shared" si="34"/>
        <v>1</v>
      </c>
      <c r="V1018" s="333" t="str">
        <f>+VLOOKUP(A1018,bd_lista!$A$3:$E$590,5,FALSE)</f>
        <v>Gobiernos Autonomos Municipales</v>
      </c>
      <c r="W1018" s="391" t="str">
        <f>+V1018</f>
        <v>Gobiernos Autonomos Municipales</v>
      </c>
      <c r="X1018" s="242">
        <f>+VLOOKUP(A1018,[4]Sheet1!$A$13:$D$744,4,FALSE)</f>
        <v>0</v>
      </c>
      <c r="Y1018" s="242" t="e">
        <f>+VLOOKUP(X1018,bd_lista!$A$3:$C$590,3,FALSE)</f>
        <v>#N/A</v>
      </c>
      <c r="Z1018" s="294">
        <f>+X1018</f>
        <v>0</v>
      </c>
      <c r="AA1018" s="295" t="e">
        <f>+Y1018</f>
        <v>#N/A</v>
      </c>
    </row>
    <row r="1019" spans="1:27" customFormat="1" ht="15" hidden="1" customHeight="1">
      <c r="A1019" s="32">
        <v>1743</v>
      </c>
      <c r="B1019" s="388"/>
      <c r="C1019" s="247" t="str">
        <f>+VLOOKUP(A1019,bd_lista!$A$3:$C$590,3,FALSE)</f>
        <v>Gobierno Autónomo Municipal de Puerto Suárez</v>
      </c>
      <c r="D1019" s="390"/>
      <c r="E1019" s="244" t="s">
        <v>1305</v>
      </c>
      <c r="F1019" s="245">
        <f ca="1">+IFERROR(INDEX('Hoja de Trabajo para listado'!$A$155:$Z$1048576,MATCH($A1019,'Hoja de Trabajo para listado'!$A$155:$A$1048576,0),MATCH((CUADRO!F$5&amp;$E1019),'Hoja de Trabajo para listado'!$A$151:$Z$151,0)),0)+IFERROR(INDEX('Hoja de Trabajo para listado'!$AB$155:$BA$1048576,MATCH($A1019,'Hoja de Trabajo para listado'!$AB$155:$AB$1048576,0),MATCH((CUADRO!F$5&amp;$E1019),'Hoja de Trabajo para listado'!$AB$151:$BA$151,0)),0)+IFERROR(INDEX('Hoja de Trabajo para listado'!$BC$155:$CB$1048576,MATCH($A1019,'Hoja de Trabajo para listado'!$BC$155:$BC$1048576,0),MATCH((CUADRO!F$5&amp;$E1019),'Hoja de Trabajo para listado'!$BC$151:$CB$151,0)),0)+IFERROR(INDEX('Hoja de Trabajo para listado'!$DE$153:$DG$274,MATCH($A1019,'Hoja de Trabajo para listado'!$DE$153:$DE$1048576,0),MATCH((CUADRO!F$5&amp;$E1019),'Hoja de Trabajo para listado'!$DE$151:$DG$151,0)),0)+IFERROR(INDEX('Hoja de Trabajo para listado'!$CD$155:$DC$1048576,MATCH($A1019,'Hoja de Trabajo para listado'!$CD$155:$CD$1048576,0),MATCH((CUADRO!F$5&amp;$E1019),'Hoja de Trabajo para listado'!$CD$151:$DC$151,0)),0)</f>
        <v>0</v>
      </c>
      <c r="G1019" s="245">
        <f ca="1">+IFERROR(INDEX('Hoja de Trabajo para listado'!$A$155:$Z$1048576,MATCH($A1019,'Hoja de Trabajo para listado'!$A$155:$A$1048576,0),MATCH((CUADRO!G$5&amp;$E1019),'Hoja de Trabajo para listado'!$A$151:$Z$151,0)),0)+IFERROR(INDEX('Hoja de Trabajo para listado'!$AB$155:$BA$1048576,MATCH($A1019,'Hoja de Trabajo para listado'!$AB$155:$AB$1048576,0),MATCH((CUADRO!G$5&amp;$E1019),'Hoja de Trabajo para listado'!$AB$151:$BA$151,0)),0)+IFERROR(INDEX('Hoja de Trabajo para listado'!$BC$155:$CB$1048576,MATCH($A1019,'Hoja de Trabajo para listado'!$BC$155:$BC$1048576,0),MATCH((CUADRO!G$5&amp;$E1019),'Hoja de Trabajo para listado'!$BC$151:$CB$151,0)),0)+IFERROR(INDEX('Hoja de Trabajo para listado'!$DE$153:$DG$274,MATCH($A1019,'Hoja de Trabajo para listado'!$DE$153:$DE$1048576,0),MATCH((CUADRO!G$5&amp;$E1019),'Hoja de Trabajo para listado'!$DE$151:$DG$151,0)),0)+IFERROR(INDEX('Hoja de Trabajo para listado'!$CD$155:$DC$1048576,MATCH($A1019,'Hoja de Trabajo para listado'!$CD$155:$CD$1048576,0),MATCH((CUADRO!G$5&amp;$E1019),'Hoja de Trabajo para listado'!$CD$151:$DC$151,0)),0)</f>
        <v>0</v>
      </c>
      <c r="H1019" s="245">
        <f ca="1">+IFERROR(INDEX('Hoja de Trabajo para listado'!$A$155:$Z$1048576,MATCH($A1019,'Hoja de Trabajo para listado'!$A$155:$A$1048576,0),MATCH((CUADRO!H$5&amp;$E1019),'Hoja de Trabajo para listado'!$A$151:$Z$151,0)),0)+IFERROR(INDEX('Hoja de Trabajo para listado'!$AB$155:$BA$1048576,MATCH($A1019,'Hoja de Trabajo para listado'!$AB$155:$AB$1048576,0),MATCH((CUADRO!H$5&amp;$E1019),'Hoja de Trabajo para listado'!$AB$151:$BA$151,0)),0)+IFERROR(INDEX('Hoja de Trabajo para listado'!$BC$155:$CB$1048576,MATCH($A1019,'Hoja de Trabajo para listado'!$BC$155:$BC$1048576,0),MATCH((CUADRO!H$5&amp;$E1019),'Hoja de Trabajo para listado'!$BC$151:$CB$151,0)),0)+IFERROR(INDEX('Hoja de Trabajo para listado'!$DE$153:$DG$274,MATCH($A1019,'Hoja de Trabajo para listado'!$DE$153:$DE$1048576,0),MATCH((CUADRO!H$5&amp;$E1019),'Hoja de Trabajo para listado'!$DE$151:$DG$151,0)),0)+IFERROR(INDEX('Hoja de Trabajo para listado'!$CD$155:$DC$1048576,MATCH($A1019,'Hoja de Trabajo para listado'!$CD$155:$CD$1048576,0),MATCH((CUADRO!H$5&amp;$E1019),'Hoja de Trabajo para listado'!$CD$151:$DC$151,0)),0)</f>
        <v>0</v>
      </c>
      <c r="I1019" s="245">
        <f ca="1">+IFERROR(INDEX('Hoja de Trabajo para listado'!$A$155:$Z$1048576,MATCH($A1019,'Hoja de Trabajo para listado'!$A$155:$A$1048576,0),MATCH((CUADRO!I$5&amp;$E1019),'Hoja de Trabajo para listado'!$A$151:$Z$151,0)),0)+IFERROR(INDEX('Hoja de Trabajo para listado'!$AB$155:$BA$1048576,MATCH($A1019,'Hoja de Trabajo para listado'!$AB$155:$AB$1048576,0),MATCH((CUADRO!I$5&amp;$E1019),'Hoja de Trabajo para listado'!$AB$151:$BA$151,0)),0)+IFERROR(INDEX('Hoja de Trabajo para listado'!$BC$155:$CB$1048576,MATCH($A1019,'Hoja de Trabajo para listado'!$BC$155:$BC$1048576,0),MATCH((CUADRO!I$5&amp;$E1019),'Hoja de Trabajo para listado'!$BC$151:$CB$151,0)),0)+IFERROR(INDEX('Hoja de Trabajo para listado'!$DE$153:$DG$274,MATCH($A1019,'Hoja de Trabajo para listado'!$DE$153:$DE$1048576,0),MATCH((CUADRO!I$5&amp;$E1019),'Hoja de Trabajo para listado'!$DE$151:$DG$151,0)),0)+IFERROR(INDEX('Hoja de Trabajo para listado'!$CD$155:$DC$1048576,MATCH($A1019,'Hoja de Trabajo para listado'!$CD$155:$CD$1048576,0),MATCH((CUADRO!I$5&amp;$E1019),'Hoja de Trabajo para listado'!$CD$151:$DC$151,0)),0)</f>
        <v>0</v>
      </c>
      <c r="J1019" s="245">
        <f ca="1">+IFERROR(INDEX('Hoja de Trabajo para listado'!$A$155:$Z$1048576,MATCH($A1019,'Hoja de Trabajo para listado'!$A$155:$A$1048576,0),MATCH((CUADRO!J$5&amp;$E1019),'Hoja de Trabajo para listado'!$A$151:$Z$151,0)),0)+IFERROR(INDEX('Hoja de Trabajo para listado'!$AB$155:$BA$1048576,MATCH($A1019,'Hoja de Trabajo para listado'!$AB$155:$AB$1048576,0),MATCH((CUADRO!J$5&amp;$E1019),'Hoja de Trabajo para listado'!$AB$151:$BA$151,0)),0)+IFERROR(INDEX('Hoja de Trabajo para listado'!$BC$155:$CB$1048576,MATCH($A1019,'Hoja de Trabajo para listado'!$BC$155:$BC$1048576,0),MATCH((CUADRO!J$5&amp;$E1019),'Hoja de Trabajo para listado'!$BC$151:$CB$151,0)),0)+IFERROR(INDEX('Hoja de Trabajo para listado'!$DE$153:$DG$274,MATCH($A1019,'Hoja de Trabajo para listado'!$DE$153:$DE$1048576,0),MATCH((CUADRO!J$5&amp;$E1019),'Hoja de Trabajo para listado'!$DE$151:$DG$151,0)),0)+IFERROR(INDEX('Hoja de Trabajo para listado'!$CD$155:$DC$1048576,MATCH($A1019,'Hoja de Trabajo para listado'!$CD$155:$CD$1048576,0),MATCH((CUADRO!J$5&amp;$E1019),'Hoja de Trabajo para listado'!$CD$151:$DC$151,0)),0)</f>
        <v>0</v>
      </c>
      <c r="K1019" s="245">
        <f ca="1">+IFERROR(INDEX('Hoja de Trabajo para listado'!$A$155:$Z$1048576,MATCH($A1019,'Hoja de Trabajo para listado'!$A$155:$A$1048576,0),MATCH((CUADRO!K$5&amp;$E1019),'Hoja de Trabajo para listado'!$A$151:$Z$151,0)),0)+IFERROR(INDEX('Hoja de Trabajo para listado'!$AB$155:$BA$1048576,MATCH($A1019,'Hoja de Trabajo para listado'!$AB$155:$AB$1048576,0),MATCH((CUADRO!K$5&amp;$E1019),'Hoja de Trabajo para listado'!$AB$151:$BA$151,0)),0)+IFERROR(INDEX('Hoja de Trabajo para listado'!$BC$155:$CB$1048576,MATCH($A1019,'Hoja de Trabajo para listado'!$BC$155:$BC$1048576,0),MATCH((CUADRO!K$5&amp;$E1019),'Hoja de Trabajo para listado'!$BC$151:$CB$151,0)),0)+IFERROR(INDEX('Hoja de Trabajo para listado'!$DE$153:$DG$274,MATCH($A1019,'Hoja de Trabajo para listado'!$DE$153:$DE$1048576,0),MATCH((CUADRO!K$5&amp;$E1019),'Hoja de Trabajo para listado'!$DE$151:$DG$151,0)),0)+IFERROR(INDEX('Hoja de Trabajo para listado'!$CD$155:$DC$1048576,MATCH($A1019,'Hoja de Trabajo para listado'!$CD$155:$CD$1048576,0),MATCH((CUADRO!K$5&amp;$E1019),'Hoja de Trabajo para listado'!$CD$151:$DC$151,0)),0)</f>
        <v>0</v>
      </c>
      <c r="L1019" s="245">
        <f ca="1">+IFERROR(INDEX('Hoja de Trabajo para listado'!$A$155:$Z$1048576,MATCH($A1019,'Hoja de Trabajo para listado'!$A$155:$A$1048576,0),MATCH((CUADRO!L$5&amp;$E1019),'Hoja de Trabajo para listado'!$A$151:$Z$151,0)),0)+IFERROR(INDEX('Hoja de Trabajo para listado'!$AB$155:$BA$1048576,MATCH($A1019,'Hoja de Trabajo para listado'!$AB$155:$AB$1048576,0),MATCH((CUADRO!L$5&amp;$E1019),'Hoja de Trabajo para listado'!$AB$151:$BA$151,0)),0)+IFERROR(INDEX('Hoja de Trabajo para listado'!$BC$155:$CB$1048576,MATCH($A1019,'Hoja de Trabajo para listado'!$BC$155:$BC$1048576,0),MATCH((CUADRO!L$5&amp;$E1019),'Hoja de Trabajo para listado'!$BC$151:$CB$151,0)),0)+IFERROR(INDEX('Hoja de Trabajo para listado'!$DE$153:$DG$274,MATCH($A1019,'Hoja de Trabajo para listado'!$DE$153:$DE$1048576,0),MATCH((CUADRO!L$5&amp;$E1019),'Hoja de Trabajo para listado'!$DE$151:$DG$151,0)),0)+IFERROR(INDEX('Hoja de Trabajo para listado'!$CD$155:$DC$1048576,MATCH($A1019,'Hoja de Trabajo para listado'!$CD$155:$CD$1048576,0),MATCH((CUADRO!L$5&amp;$E1019),'Hoja de Trabajo para listado'!$CD$151:$DC$151,0)),0)</f>
        <v>0</v>
      </c>
      <c r="M1019" s="245">
        <f ca="1">+IFERROR(INDEX('Hoja de Trabajo para listado'!$A$155:$Z$1048576,MATCH($A1019,'Hoja de Trabajo para listado'!$A$155:$A$1048576,0),MATCH((CUADRO!M$5&amp;$E1019),'Hoja de Trabajo para listado'!$A$151:$Z$151,0)),0)+IFERROR(INDEX('Hoja de Trabajo para listado'!$AB$155:$BA$1048576,MATCH($A1019,'Hoja de Trabajo para listado'!$AB$155:$AB$1048576,0),MATCH((CUADRO!M$5&amp;$E1019),'Hoja de Trabajo para listado'!$AB$151:$BA$151,0)),0)+IFERROR(INDEX('Hoja de Trabajo para listado'!$BC$155:$CB$1048576,MATCH($A1019,'Hoja de Trabajo para listado'!$BC$155:$BC$1048576,0),MATCH((CUADRO!M$5&amp;$E1019),'Hoja de Trabajo para listado'!$BC$151:$CB$151,0)),0)+IFERROR(INDEX('Hoja de Trabajo para listado'!$DE$153:$DG$274,MATCH($A1019,'Hoja de Trabajo para listado'!$DE$153:$DE$1048576,0),MATCH((CUADRO!M$5&amp;$E1019),'Hoja de Trabajo para listado'!$DE$151:$DG$151,0)),0)+IFERROR(INDEX('Hoja de Trabajo para listado'!$CD$155:$DC$1048576,MATCH($A1019,'Hoja de Trabajo para listado'!$CD$155:$CD$1048576,0),MATCH((CUADRO!M$5&amp;$E1019),'Hoja de Trabajo para listado'!$CD$151:$DC$151,0)),0)</f>
        <v>0</v>
      </c>
      <c r="N1019" s="245">
        <f ca="1">+IFERROR(INDEX('Hoja de Trabajo para listado'!$A$155:$Z$1048576,MATCH($A1019,'Hoja de Trabajo para listado'!$A$155:$A$1048576,0),MATCH((CUADRO!N$5&amp;$E1019),'Hoja de Trabajo para listado'!$A$151:$Z$151,0)),0)+IFERROR(INDEX('Hoja de Trabajo para listado'!$AB$155:$BA$1048576,MATCH($A1019,'Hoja de Trabajo para listado'!$AB$155:$AB$1048576,0),MATCH((CUADRO!N$5&amp;$E1019),'Hoja de Trabajo para listado'!$AB$151:$BA$151,0)),0)+IFERROR(INDEX('Hoja de Trabajo para listado'!$BC$155:$CB$1048576,MATCH($A1019,'Hoja de Trabajo para listado'!$BC$155:$BC$1048576,0),MATCH((CUADRO!N$5&amp;$E1019),'Hoja de Trabajo para listado'!$BC$151:$CB$151,0)),0)+IFERROR(INDEX('Hoja de Trabajo para listado'!$DE$153:$DG$274,MATCH($A1019,'Hoja de Trabajo para listado'!$DE$153:$DE$1048576,0),MATCH((CUADRO!N$5&amp;$E1019),'Hoja de Trabajo para listado'!$DE$151:$DG$151,0)),0)+IFERROR(INDEX('Hoja de Trabajo para listado'!$CD$155:$DC$1048576,MATCH($A1019,'Hoja de Trabajo para listado'!$CD$155:$CD$1048576,0),MATCH((CUADRO!N$5&amp;$E1019),'Hoja de Trabajo para listado'!$CD$151:$DC$151,0)),0)</f>
        <v>0</v>
      </c>
      <c r="O1019" s="245">
        <f ca="1">+IFERROR(INDEX('Hoja de Trabajo para listado'!$A$155:$Z$1048576,MATCH($A1019,'Hoja de Trabajo para listado'!$A$155:$A$1048576,0),MATCH((CUADRO!O$5&amp;$E1019),'Hoja de Trabajo para listado'!$A$151:$Z$151,0)),0)+IFERROR(INDEX('Hoja de Trabajo para listado'!$AB$155:$BA$1048576,MATCH($A1019,'Hoja de Trabajo para listado'!$AB$155:$AB$1048576,0),MATCH((CUADRO!O$5&amp;$E1019),'Hoja de Trabajo para listado'!$AB$151:$BA$151,0)),0)+IFERROR(INDEX('Hoja de Trabajo para listado'!$BC$155:$CB$1048576,MATCH($A1019,'Hoja de Trabajo para listado'!$BC$155:$BC$1048576,0),MATCH((CUADRO!O$5&amp;$E1019),'Hoja de Trabajo para listado'!$BC$151:$CB$151,0)),0)+IFERROR(INDEX('Hoja de Trabajo para listado'!$DE$153:$DG$274,MATCH($A1019,'Hoja de Trabajo para listado'!$DE$153:$DE$1048576,0),MATCH((CUADRO!O$5&amp;$E1019),'Hoja de Trabajo para listado'!$DE$151:$DG$151,0)),0)+IFERROR(INDEX('Hoja de Trabajo para listado'!$CD$155:$DC$1048576,MATCH($A1019,'Hoja de Trabajo para listado'!$CD$155:$CD$1048576,0),MATCH((CUADRO!O$5&amp;$E1019),'Hoja de Trabajo para listado'!$CD$151:$DC$151,0)),0)</f>
        <v>0</v>
      </c>
      <c r="P1019" s="245">
        <f ca="1">+IFERROR(INDEX('Hoja de Trabajo para listado'!$A$155:$Z$1048576,MATCH($A1019,'Hoja de Trabajo para listado'!$A$155:$A$1048576,0),MATCH((CUADRO!P$5&amp;$E1019),'Hoja de Trabajo para listado'!$A$151:$Z$151,0)),0)+IFERROR(INDEX('Hoja de Trabajo para listado'!$AB$155:$BA$1048576,MATCH($A1019,'Hoja de Trabajo para listado'!$AB$155:$AB$1048576,0),MATCH((CUADRO!P$5&amp;$E1019),'Hoja de Trabajo para listado'!$AB$151:$BA$151,0)),0)+IFERROR(INDEX('Hoja de Trabajo para listado'!$BC$155:$CB$1048576,MATCH($A1019,'Hoja de Trabajo para listado'!$BC$155:$BC$1048576,0),MATCH((CUADRO!P$5&amp;$E1019),'Hoja de Trabajo para listado'!$BC$151:$CB$151,0)),0)+IFERROR(INDEX('Hoja de Trabajo para listado'!$DE$153:$DG$274,MATCH($A1019,'Hoja de Trabajo para listado'!$DE$153:$DE$1048576,0),MATCH((CUADRO!P$5&amp;$E1019),'Hoja de Trabajo para listado'!$DE$151:$DG$151,0)),0)+IFERROR(INDEX('Hoja de Trabajo para listado'!$CD$155:$DC$1048576,MATCH($A1019,'Hoja de Trabajo para listado'!$CD$155:$CD$1048576,0),MATCH((CUADRO!P$5&amp;$E1019),'Hoja de Trabajo para listado'!$CD$151:$DC$151,0)),0)</f>
        <v>0</v>
      </c>
      <c r="Q1019" s="245">
        <f ca="1">+IFERROR(INDEX('Hoja de Trabajo para listado'!$A$155:$Z$1048576,MATCH($A1019,'Hoja de Trabajo para listado'!$A$155:$A$1048576,0),MATCH((CUADRO!Q$5&amp;$E1019),'Hoja de Trabajo para listado'!$A$151:$Z$151,0)),0)+IFERROR(INDEX('Hoja de Trabajo para listado'!$AB$155:$BA$1048576,MATCH($A1019,'Hoja de Trabajo para listado'!$AB$155:$AB$1048576,0),MATCH((CUADRO!Q$5&amp;$E1019),'Hoja de Trabajo para listado'!$AB$151:$BA$151,0)),0)+IFERROR(INDEX('Hoja de Trabajo para listado'!$BC$155:$CB$1048576,MATCH($A1019,'Hoja de Trabajo para listado'!$BC$155:$BC$1048576,0),MATCH((CUADRO!Q$5&amp;$E1019),'Hoja de Trabajo para listado'!$BC$151:$CB$151,0)),0)+IFERROR(INDEX('Hoja de Trabajo para listado'!$DE$153:$DG$274,MATCH($A1019,'Hoja de Trabajo para listado'!$DE$153:$DE$1048576,0),MATCH((CUADRO!Q$5&amp;$E1019),'Hoja de Trabajo para listado'!$DE$151:$DG$151,0)),0)+IFERROR(INDEX('Hoja de Trabajo para listado'!$CD$155:$DC$1048576,MATCH($A1019,'Hoja de Trabajo para listado'!$CD$155:$CD$1048576,0),MATCH((CUADRO!Q$5&amp;$E1019),'Hoja de Trabajo para listado'!$CD$151:$DC$151,0)),0)</f>
        <v>0</v>
      </c>
      <c r="R1019" s="245">
        <f t="shared" ca="1" si="33"/>
        <v>0</v>
      </c>
      <c r="S1019" s="259">
        <f ca="1">+R1018+R1019</f>
        <v>0</v>
      </c>
      <c r="T1019" s="245">
        <f ca="1">+S1019</f>
        <v>0</v>
      </c>
      <c r="U1019" s="244">
        <f t="shared" si="34"/>
        <v>2</v>
      </c>
      <c r="V1019" s="333" t="str">
        <f>+VLOOKUP(A1019,bd_lista!$A$3:$E$590,5,FALSE)</f>
        <v>Gobiernos Autonomos Municipales</v>
      </c>
      <c r="W1019" s="392"/>
      <c r="X1019" s="242">
        <f>+VLOOKUP(A1019,[4]Sheet1!$A$13:$D$744,4,FALSE)</f>
        <v>0</v>
      </c>
      <c r="Y1019" s="242" t="e">
        <f>+VLOOKUP(X1019,bd_lista!$A$3:$C$590,3,FALSE)</f>
        <v>#N/A</v>
      </c>
      <c r="Z1019" s="292"/>
      <c r="AA1019" s="293"/>
    </row>
    <row r="1020" spans="1:27" customFormat="1" ht="15" hidden="1" customHeight="1">
      <c r="A1020" s="32">
        <v>1744</v>
      </c>
      <c r="B1020" s="387">
        <f>+A1020</f>
        <v>1744</v>
      </c>
      <c r="C1020" s="247" t="str">
        <f>+VLOOKUP(A1020,bd_lista!$A$3:$C$590,3,FALSE)</f>
        <v>Gobierno Autónomo Municipal de Puerto Quijarro</v>
      </c>
      <c r="D1020" s="389" t="str">
        <f>+C1020</f>
        <v>Gobierno Autónomo Municipal de Puerto Quijarro</v>
      </c>
      <c r="E1020" s="242" t="s">
        <v>1304</v>
      </c>
      <c r="F1020" s="243">
        <f ca="1">+IFERROR(INDEX('Hoja de Trabajo para listado'!$A$155:$Z$1048576,MATCH($A1020,'Hoja de Trabajo para listado'!$A$155:$A$1048576,0),MATCH((CUADRO!F$5&amp;$E1020),'Hoja de Trabajo para listado'!$A$151:$Z$151,0)),0)+IFERROR(INDEX('Hoja de Trabajo para listado'!$AB$155:$BA$1048576,MATCH($A1020,'Hoja de Trabajo para listado'!$AB$155:$AB$1048576,0),MATCH((CUADRO!F$5&amp;$E1020),'Hoja de Trabajo para listado'!$AB$151:$BA$151,0)),0)+IFERROR(INDEX('Hoja de Trabajo para listado'!$BC$155:$CB$1048576,MATCH($A1020,'Hoja de Trabajo para listado'!$BC$155:$BC$1048576,0),MATCH((CUADRO!F$5&amp;$E1020),'Hoja de Trabajo para listado'!$BC$151:$CB$151,0)),0)+IFERROR(INDEX('Hoja de Trabajo para listado'!$DE$153:$DG$274,MATCH($A1020,'Hoja de Trabajo para listado'!$DE$153:$DE$1048576,0),MATCH((CUADRO!F$5&amp;$E1020),'Hoja de Trabajo para listado'!$DE$151:$DG$151,0)),0)+IFERROR(INDEX('Hoja de Trabajo para listado'!$CD$155:$DC$1048576,MATCH($A1020,'Hoja de Trabajo para listado'!$CD$155:$CD$1048576,0),MATCH((CUADRO!F$5&amp;$E1020),'Hoja de Trabajo para listado'!$CD$151:$DC$151,0)),0)</f>
        <v>0</v>
      </c>
      <c r="G1020" s="243">
        <f ca="1">+IFERROR(INDEX('Hoja de Trabajo para listado'!$A$155:$Z$1048576,MATCH($A1020,'Hoja de Trabajo para listado'!$A$155:$A$1048576,0),MATCH((CUADRO!G$5&amp;$E1020),'Hoja de Trabajo para listado'!$A$151:$Z$151,0)),0)+IFERROR(INDEX('Hoja de Trabajo para listado'!$AB$155:$BA$1048576,MATCH($A1020,'Hoja de Trabajo para listado'!$AB$155:$AB$1048576,0),MATCH((CUADRO!G$5&amp;$E1020),'Hoja de Trabajo para listado'!$AB$151:$BA$151,0)),0)+IFERROR(INDEX('Hoja de Trabajo para listado'!$BC$155:$CB$1048576,MATCH($A1020,'Hoja de Trabajo para listado'!$BC$155:$BC$1048576,0),MATCH((CUADRO!G$5&amp;$E1020),'Hoja de Trabajo para listado'!$BC$151:$CB$151,0)),0)+IFERROR(INDEX('Hoja de Trabajo para listado'!$DE$153:$DG$274,MATCH($A1020,'Hoja de Trabajo para listado'!$DE$153:$DE$1048576,0),MATCH((CUADRO!G$5&amp;$E1020),'Hoja de Trabajo para listado'!$DE$151:$DG$151,0)),0)+IFERROR(INDEX('Hoja de Trabajo para listado'!$CD$155:$DC$1048576,MATCH($A1020,'Hoja de Trabajo para listado'!$CD$155:$CD$1048576,0),MATCH((CUADRO!G$5&amp;$E1020),'Hoja de Trabajo para listado'!$CD$151:$DC$151,0)),0)</f>
        <v>0</v>
      </c>
      <c r="H1020" s="243">
        <f ca="1">+IFERROR(INDEX('Hoja de Trabajo para listado'!$A$155:$Z$1048576,MATCH($A1020,'Hoja de Trabajo para listado'!$A$155:$A$1048576,0),MATCH((CUADRO!H$5&amp;$E1020),'Hoja de Trabajo para listado'!$A$151:$Z$151,0)),0)+IFERROR(INDEX('Hoja de Trabajo para listado'!$AB$155:$BA$1048576,MATCH($A1020,'Hoja de Trabajo para listado'!$AB$155:$AB$1048576,0),MATCH((CUADRO!H$5&amp;$E1020),'Hoja de Trabajo para listado'!$AB$151:$BA$151,0)),0)+IFERROR(INDEX('Hoja de Trabajo para listado'!$BC$155:$CB$1048576,MATCH($A1020,'Hoja de Trabajo para listado'!$BC$155:$BC$1048576,0),MATCH((CUADRO!H$5&amp;$E1020),'Hoja de Trabajo para listado'!$BC$151:$CB$151,0)),0)+IFERROR(INDEX('Hoja de Trabajo para listado'!$DE$153:$DG$274,MATCH($A1020,'Hoja de Trabajo para listado'!$DE$153:$DE$1048576,0),MATCH((CUADRO!H$5&amp;$E1020),'Hoja de Trabajo para listado'!$DE$151:$DG$151,0)),0)+IFERROR(INDEX('Hoja de Trabajo para listado'!$CD$155:$DC$1048576,MATCH($A1020,'Hoja de Trabajo para listado'!$CD$155:$CD$1048576,0),MATCH((CUADRO!H$5&amp;$E1020),'Hoja de Trabajo para listado'!$CD$151:$DC$151,0)),0)</f>
        <v>0</v>
      </c>
      <c r="I1020" s="243">
        <f ca="1">+IFERROR(INDEX('Hoja de Trabajo para listado'!$A$155:$Z$1048576,MATCH($A1020,'Hoja de Trabajo para listado'!$A$155:$A$1048576,0),MATCH((CUADRO!I$5&amp;$E1020),'Hoja de Trabajo para listado'!$A$151:$Z$151,0)),0)+IFERROR(INDEX('Hoja de Trabajo para listado'!$AB$155:$BA$1048576,MATCH($A1020,'Hoja de Trabajo para listado'!$AB$155:$AB$1048576,0),MATCH((CUADRO!I$5&amp;$E1020),'Hoja de Trabajo para listado'!$AB$151:$BA$151,0)),0)+IFERROR(INDEX('Hoja de Trabajo para listado'!$BC$155:$CB$1048576,MATCH($A1020,'Hoja de Trabajo para listado'!$BC$155:$BC$1048576,0),MATCH((CUADRO!I$5&amp;$E1020),'Hoja de Trabajo para listado'!$BC$151:$CB$151,0)),0)+IFERROR(INDEX('Hoja de Trabajo para listado'!$DE$153:$DG$274,MATCH($A1020,'Hoja de Trabajo para listado'!$DE$153:$DE$1048576,0),MATCH((CUADRO!I$5&amp;$E1020),'Hoja de Trabajo para listado'!$DE$151:$DG$151,0)),0)+IFERROR(INDEX('Hoja de Trabajo para listado'!$CD$155:$DC$1048576,MATCH($A1020,'Hoja de Trabajo para listado'!$CD$155:$CD$1048576,0),MATCH((CUADRO!I$5&amp;$E1020),'Hoja de Trabajo para listado'!$CD$151:$DC$151,0)),0)</f>
        <v>0</v>
      </c>
      <c r="J1020" s="243">
        <f ca="1">+IFERROR(INDEX('Hoja de Trabajo para listado'!$A$155:$Z$1048576,MATCH($A1020,'Hoja de Trabajo para listado'!$A$155:$A$1048576,0),MATCH((CUADRO!J$5&amp;$E1020),'Hoja de Trabajo para listado'!$A$151:$Z$151,0)),0)+IFERROR(INDEX('Hoja de Trabajo para listado'!$AB$155:$BA$1048576,MATCH($A1020,'Hoja de Trabajo para listado'!$AB$155:$AB$1048576,0),MATCH((CUADRO!J$5&amp;$E1020),'Hoja de Trabajo para listado'!$AB$151:$BA$151,0)),0)+IFERROR(INDEX('Hoja de Trabajo para listado'!$BC$155:$CB$1048576,MATCH($A1020,'Hoja de Trabajo para listado'!$BC$155:$BC$1048576,0),MATCH((CUADRO!J$5&amp;$E1020),'Hoja de Trabajo para listado'!$BC$151:$CB$151,0)),0)+IFERROR(INDEX('Hoja de Trabajo para listado'!$DE$153:$DG$274,MATCH($A1020,'Hoja de Trabajo para listado'!$DE$153:$DE$1048576,0),MATCH((CUADRO!J$5&amp;$E1020),'Hoja de Trabajo para listado'!$DE$151:$DG$151,0)),0)+IFERROR(INDEX('Hoja de Trabajo para listado'!$CD$155:$DC$1048576,MATCH($A1020,'Hoja de Trabajo para listado'!$CD$155:$CD$1048576,0),MATCH((CUADRO!J$5&amp;$E1020),'Hoja de Trabajo para listado'!$CD$151:$DC$151,0)),0)</f>
        <v>0</v>
      </c>
      <c r="K1020" s="243">
        <f ca="1">+IFERROR(INDEX('Hoja de Trabajo para listado'!$A$155:$Z$1048576,MATCH($A1020,'Hoja de Trabajo para listado'!$A$155:$A$1048576,0),MATCH((CUADRO!K$5&amp;$E1020),'Hoja de Trabajo para listado'!$A$151:$Z$151,0)),0)+IFERROR(INDEX('Hoja de Trabajo para listado'!$AB$155:$BA$1048576,MATCH($A1020,'Hoja de Trabajo para listado'!$AB$155:$AB$1048576,0),MATCH((CUADRO!K$5&amp;$E1020),'Hoja de Trabajo para listado'!$AB$151:$BA$151,0)),0)+IFERROR(INDEX('Hoja de Trabajo para listado'!$BC$155:$CB$1048576,MATCH($A1020,'Hoja de Trabajo para listado'!$BC$155:$BC$1048576,0),MATCH((CUADRO!K$5&amp;$E1020),'Hoja de Trabajo para listado'!$BC$151:$CB$151,0)),0)+IFERROR(INDEX('Hoja de Trabajo para listado'!$DE$153:$DG$274,MATCH($A1020,'Hoja de Trabajo para listado'!$DE$153:$DE$1048576,0),MATCH((CUADRO!K$5&amp;$E1020),'Hoja de Trabajo para listado'!$DE$151:$DG$151,0)),0)+IFERROR(INDEX('Hoja de Trabajo para listado'!$CD$155:$DC$1048576,MATCH($A1020,'Hoja de Trabajo para listado'!$CD$155:$CD$1048576,0),MATCH((CUADRO!K$5&amp;$E1020),'Hoja de Trabajo para listado'!$CD$151:$DC$151,0)),0)</f>
        <v>0</v>
      </c>
      <c r="L1020" s="243">
        <f ca="1">+IFERROR(INDEX('Hoja de Trabajo para listado'!$A$155:$Z$1048576,MATCH($A1020,'Hoja de Trabajo para listado'!$A$155:$A$1048576,0),MATCH((CUADRO!L$5&amp;$E1020),'Hoja de Trabajo para listado'!$A$151:$Z$151,0)),0)+IFERROR(INDEX('Hoja de Trabajo para listado'!$AB$155:$BA$1048576,MATCH($A1020,'Hoja de Trabajo para listado'!$AB$155:$AB$1048576,0),MATCH((CUADRO!L$5&amp;$E1020),'Hoja de Trabajo para listado'!$AB$151:$BA$151,0)),0)+IFERROR(INDEX('Hoja de Trabajo para listado'!$BC$155:$CB$1048576,MATCH($A1020,'Hoja de Trabajo para listado'!$BC$155:$BC$1048576,0),MATCH((CUADRO!L$5&amp;$E1020),'Hoja de Trabajo para listado'!$BC$151:$CB$151,0)),0)+IFERROR(INDEX('Hoja de Trabajo para listado'!$DE$153:$DG$274,MATCH($A1020,'Hoja de Trabajo para listado'!$DE$153:$DE$1048576,0),MATCH((CUADRO!L$5&amp;$E1020),'Hoja de Trabajo para listado'!$DE$151:$DG$151,0)),0)+IFERROR(INDEX('Hoja de Trabajo para listado'!$CD$155:$DC$1048576,MATCH($A1020,'Hoja de Trabajo para listado'!$CD$155:$CD$1048576,0),MATCH((CUADRO!L$5&amp;$E1020),'Hoja de Trabajo para listado'!$CD$151:$DC$151,0)),0)</f>
        <v>0</v>
      </c>
      <c r="M1020" s="243">
        <f ca="1">+IFERROR(INDEX('Hoja de Trabajo para listado'!$A$155:$Z$1048576,MATCH($A1020,'Hoja de Trabajo para listado'!$A$155:$A$1048576,0),MATCH((CUADRO!M$5&amp;$E1020),'Hoja de Trabajo para listado'!$A$151:$Z$151,0)),0)+IFERROR(INDEX('Hoja de Trabajo para listado'!$AB$155:$BA$1048576,MATCH($A1020,'Hoja de Trabajo para listado'!$AB$155:$AB$1048576,0),MATCH((CUADRO!M$5&amp;$E1020),'Hoja de Trabajo para listado'!$AB$151:$BA$151,0)),0)+IFERROR(INDEX('Hoja de Trabajo para listado'!$BC$155:$CB$1048576,MATCH($A1020,'Hoja de Trabajo para listado'!$BC$155:$BC$1048576,0),MATCH((CUADRO!M$5&amp;$E1020),'Hoja de Trabajo para listado'!$BC$151:$CB$151,0)),0)+IFERROR(INDEX('Hoja de Trabajo para listado'!$DE$153:$DG$274,MATCH($A1020,'Hoja de Trabajo para listado'!$DE$153:$DE$1048576,0),MATCH((CUADRO!M$5&amp;$E1020),'Hoja de Trabajo para listado'!$DE$151:$DG$151,0)),0)+IFERROR(INDEX('Hoja de Trabajo para listado'!$CD$155:$DC$1048576,MATCH($A1020,'Hoja de Trabajo para listado'!$CD$155:$CD$1048576,0),MATCH((CUADRO!M$5&amp;$E1020),'Hoja de Trabajo para listado'!$CD$151:$DC$151,0)),0)</f>
        <v>0</v>
      </c>
      <c r="N1020" s="243">
        <f ca="1">+IFERROR(INDEX('Hoja de Trabajo para listado'!$A$155:$Z$1048576,MATCH($A1020,'Hoja de Trabajo para listado'!$A$155:$A$1048576,0),MATCH((CUADRO!N$5&amp;$E1020),'Hoja de Trabajo para listado'!$A$151:$Z$151,0)),0)+IFERROR(INDEX('Hoja de Trabajo para listado'!$AB$155:$BA$1048576,MATCH($A1020,'Hoja de Trabajo para listado'!$AB$155:$AB$1048576,0),MATCH((CUADRO!N$5&amp;$E1020),'Hoja de Trabajo para listado'!$AB$151:$BA$151,0)),0)+IFERROR(INDEX('Hoja de Trabajo para listado'!$BC$155:$CB$1048576,MATCH($A1020,'Hoja de Trabajo para listado'!$BC$155:$BC$1048576,0),MATCH((CUADRO!N$5&amp;$E1020),'Hoja de Trabajo para listado'!$BC$151:$CB$151,0)),0)+IFERROR(INDEX('Hoja de Trabajo para listado'!$DE$153:$DG$274,MATCH($A1020,'Hoja de Trabajo para listado'!$DE$153:$DE$1048576,0),MATCH((CUADRO!N$5&amp;$E1020),'Hoja de Trabajo para listado'!$DE$151:$DG$151,0)),0)+IFERROR(INDEX('Hoja de Trabajo para listado'!$CD$155:$DC$1048576,MATCH($A1020,'Hoja de Trabajo para listado'!$CD$155:$CD$1048576,0),MATCH((CUADRO!N$5&amp;$E1020),'Hoja de Trabajo para listado'!$CD$151:$DC$151,0)),0)</f>
        <v>0</v>
      </c>
      <c r="O1020" s="243">
        <f ca="1">+IFERROR(INDEX('Hoja de Trabajo para listado'!$A$155:$Z$1048576,MATCH($A1020,'Hoja de Trabajo para listado'!$A$155:$A$1048576,0),MATCH((CUADRO!O$5&amp;$E1020),'Hoja de Trabajo para listado'!$A$151:$Z$151,0)),0)+IFERROR(INDEX('Hoja de Trabajo para listado'!$AB$155:$BA$1048576,MATCH($A1020,'Hoja de Trabajo para listado'!$AB$155:$AB$1048576,0),MATCH((CUADRO!O$5&amp;$E1020),'Hoja de Trabajo para listado'!$AB$151:$BA$151,0)),0)+IFERROR(INDEX('Hoja de Trabajo para listado'!$BC$155:$CB$1048576,MATCH($A1020,'Hoja de Trabajo para listado'!$BC$155:$BC$1048576,0),MATCH((CUADRO!O$5&amp;$E1020),'Hoja de Trabajo para listado'!$BC$151:$CB$151,0)),0)+IFERROR(INDEX('Hoja de Trabajo para listado'!$DE$153:$DG$274,MATCH($A1020,'Hoja de Trabajo para listado'!$DE$153:$DE$1048576,0),MATCH((CUADRO!O$5&amp;$E1020),'Hoja de Trabajo para listado'!$DE$151:$DG$151,0)),0)+IFERROR(INDEX('Hoja de Trabajo para listado'!$CD$155:$DC$1048576,MATCH($A1020,'Hoja de Trabajo para listado'!$CD$155:$CD$1048576,0),MATCH((CUADRO!O$5&amp;$E1020),'Hoja de Trabajo para listado'!$CD$151:$DC$151,0)),0)</f>
        <v>0</v>
      </c>
      <c r="P1020" s="243">
        <f ca="1">+IFERROR(INDEX('Hoja de Trabajo para listado'!$A$155:$Z$1048576,MATCH($A1020,'Hoja de Trabajo para listado'!$A$155:$A$1048576,0),MATCH((CUADRO!P$5&amp;$E1020),'Hoja de Trabajo para listado'!$A$151:$Z$151,0)),0)+IFERROR(INDEX('Hoja de Trabajo para listado'!$AB$155:$BA$1048576,MATCH($A1020,'Hoja de Trabajo para listado'!$AB$155:$AB$1048576,0),MATCH((CUADRO!P$5&amp;$E1020),'Hoja de Trabajo para listado'!$AB$151:$BA$151,0)),0)+IFERROR(INDEX('Hoja de Trabajo para listado'!$BC$155:$CB$1048576,MATCH($A1020,'Hoja de Trabajo para listado'!$BC$155:$BC$1048576,0),MATCH((CUADRO!P$5&amp;$E1020),'Hoja de Trabajo para listado'!$BC$151:$CB$151,0)),0)+IFERROR(INDEX('Hoja de Trabajo para listado'!$DE$153:$DG$274,MATCH($A1020,'Hoja de Trabajo para listado'!$DE$153:$DE$1048576,0),MATCH((CUADRO!P$5&amp;$E1020),'Hoja de Trabajo para listado'!$DE$151:$DG$151,0)),0)+IFERROR(INDEX('Hoja de Trabajo para listado'!$CD$155:$DC$1048576,MATCH($A1020,'Hoja de Trabajo para listado'!$CD$155:$CD$1048576,0),MATCH((CUADRO!P$5&amp;$E1020),'Hoja de Trabajo para listado'!$CD$151:$DC$151,0)),0)</f>
        <v>0</v>
      </c>
      <c r="Q1020" s="243">
        <f ca="1">+IFERROR(INDEX('Hoja de Trabajo para listado'!$A$155:$Z$1048576,MATCH($A1020,'Hoja de Trabajo para listado'!$A$155:$A$1048576,0),MATCH((CUADRO!Q$5&amp;$E1020),'Hoja de Trabajo para listado'!$A$151:$Z$151,0)),0)+IFERROR(INDEX('Hoja de Trabajo para listado'!$AB$155:$BA$1048576,MATCH($A1020,'Hoja de Trabajo para listado'!$AB$155:$AB$1048576,0),MATCH((CUADRO!Q$5&amp;$E1020),'Hoja de Trabajo para listado'!$AB$151:$BA$151,0)),0)+IFERROR(INDEX('Hoja de Trabajo para listado'!$BC$155:$CB$1048576,MATCH($A1020,'Hoja de Trabajo para listado'!$BC$155:$BC$1048576,0),MATCH((CUADRO!Q$5&amp;$E1020),'Hoja de Trabajo para listado'!$BC$151:$CB$151,0)),0)+IFERROR(INDEX('Hoja de Trabajo para listado'!$DE$153:$DG$274,MATCH($A1020,'Hoja de Trabajo para listado'!$DE$153:$DE$1048576,0),MATCH((CUADRO!Q$5&amp;$E1020),'Hoja de Trabajo para listado'!$DE$151:$DG$151,0)),0)+IFERROR(INDEX('Hoja de Trabajo para listado'!$CD$155:$DC$1048576,MATCH($A1020,'Hoja de Trabajo para listado'!$CD$155:$CD$1048576,0),MATCH((CUADRO!Q$5&amp;$E1020),'Hoja de Trabajo para listado'!$CD$151:$DC$151,0)),0)</f>
        <v>0</v>
      </c>
      <c r="R1020" s="243">
        <f t="shared" ca="1" si="33"/>
        <v>0</v>
      </c>
      <c r="S1020" s="249"/>
      <c r="T1020" s="243">
        <f ca="1">+T1021</f>
        <v>0</v>
      </c>
      <c r="U1020" s="242">
        <f t="shared" si="34"/>
        <v>1</v>
      </c>
      <c r="V1020" s="333" t="str">
        <f>+VLOOKUP(A1020,bd_lista!$A$3:$E$590,5,FALSE)</f>
        <v>Gobiernos Autonomos Municipales</v>
      </c>
      <c r="W1020" s="391" t="str">
        <f>+V1020</f>
        <v>Gobiernos Autonomos Municipales</v>
      </c>
      <c r="X1020" s="242">
        <f>+VLOOKUP(A1020,[4]Sheet1!$A$13:$D$744,4,FALSE)</f>
        <v>0</v>
      </c>
      <c r="Y1020" s="242" t="e">
        <f>+VLOOKUP(X1020,bd_lista!$A$3:$C$590,3,FALSE)</f>
        <v>#N/A</v>
      </c>
      <c r="Z1020" s="294">
        <f>+X1020</f>
        <v>0</v>
      </c>
      <c r="AA1020" s="295" t="e">
        <f>+Y1020</f>
        <v>#N/A</v>
      </c>
    </row>
    <row r="1021" spans="1:27" customFormat="1" ht="15" hidden="1" customHeight="1">
      <c r="A1021" s="32">
        <v>1744</v>
      </c>
      <c r="B1021" s="388"/>
      <c r="C1021" s="247" t="str">
        <f>+VLOOKUP(A1021,bd_lista!$A$3:$C$590,3,FALSE)</f>
        <v>Gobierno Autónomo Municipal de Puerto Quijarro</v>
      </c>
      <c r="D1021" s="390"/>
      <c r="E1021" s="244" t="s">
        <v>1305</v>
      </c>
      <c r="F1021" s="243">
        <f ca="1">+IFERROR(INDEX('Hoja de Trabajo para listado'!$A$155:$Z$1048576,MATCH($A1021,'Hoja de Trabajo para listado'!$A$155:$A$1048576,0),MATCH((CUADRO!F$5&amp;$E1021),'Hoja de Trabajo para listado'!$A$151:$Z$151,0)),0)+IFERROR(INDEX('Hoja de Trabajo para listado'!$AB$155:$BA$1048576,MATCH($A1021,'Hoja de Trabajo para listado'!$AB$155:$AB$1048576,0),MATCH((CUADRO!F$5&amp;$E1021),'Hoja de Trabajo para listado'!$AB$151:$BA$151,0)),0)+IFERROR(INDEX('Hoja de Trabajo para listado'!$BC$155:$CB$1048576,MATCH($A1021,'Hoja de Trabajo para listado'!$BC$155:$BC$1048576,0),MATCH((CUADRO!F$5&amp;$E1021),'Hoja de Trabajo para listado'!$BC$151:$CB$151,0)),0)+IFERROR(INDEX('Hoja de Trabajo para listado'!$DE$153:$DG$274,MATCH($A1021,'Hoja de Trabajo para listado'!$DE$153:$DE$1048576,0),MATCH((CUADRO!F$5&amp;$E1021),'Hoja de Trabajo para listado'!$DE$151:$DG$151,0)),0)+IFERROR(INDEX('Hoja de Trabajo para listado'!$CD$155:$DC$1048576,MATCH($A1021,'Hoja de Trabajo para listado'!$CD$155:$CD$1048576,0),MATCH((CUADRO!F$5&amp;$E1021),'Hoja de Trabajo para listado'!$CD$151:$DC$151,0)),0)</f>
        <v>0</v>
      </c>
      <c r="G1021" s="243">
        <f ca="1">+IFERROR(INDEX('Hoja de Trabajo para listado'!$A$155:$Z$1048576,MATCH($A1021,'Hoja de Trabajo para listado'!$A$155:$A$1048576,0),MATCH((CUADRO!G$5&amp;$E1021),'Hoja de Trabajo para listado'!$A$151:$Z$151,0)),0)+IFERROR(INDEX('Hoja de Trabajo para listado'!$AB$155:$BA$1048576,MATCH($A1021,'Hoja de Trabajo para listado'!$AB$155:$AB$1048576,0),MATCH((CUADRO!G$5&amp;$E1021),'Hoja de Trabajo para listado'!$AB$151:$BA$151,0)),0)+IFERROR(INDEX('Hoja de Trabajo para listado'!$BC$155:$CB$1048576,MATCH($A1021,'Hoja de Trabajo para listado'!$BC$155:$BC$1048576,0),MATCH((CUADRO!G$5&amp;$E1021),'Hoja de Trabajo para listado'!$BC$151:$CB$151,0)),0)+IFERROR(INDEX('Hoja de Trabajo para listado'!$DE$153:$DG$274,MATCH($A1021,'Hoja de Trabajo para listado'!$DE$153:$DE$1048576,0),MATCH((CUADRO!G$5&amp;$E1021),'Hoja de Trabajo para listado'!$DE$151:$DG$151,0)),0)+IFERROR(INDEX('Hoja de Trabajo para listado'!$CD$155:$DC$1048576,MATCH($A1021,'Hoja de Trabajo para listado'!$CD$155:$CD$1048576,0),MATCH((CUADRO!G$5&amp;$E1021),'Hoja de Trabajo para listado'!$CD$151:$DC$151,0)),0)</f>
        <v>0</v>
      </c>
      <c r="H1021" s="243">
        <f ca="1">+IFERROR(INDEX('Hoja de Trabajo para listado'!$A$155:$Z$1048576,MATCH($A1021,'Hoja de Trabajo para listado'!$A$155:$A$1048576,0),MATCH((CUADRO!H$5&amp;$E1021),'Hoja de Trabajo para listado'!$A$151:$Z$151,0)),0)+IFERROR(INDEX('Hoja de Trabajo para listado'!$AB$155:$BA$1048576,MATCH($A1021,'Hoja de Trabajo para listado'!$AB$155:$AB$1048576,0),MATCH((CUADRO!H$5&amp;$E1021),'Hoja de Trabajo para listado'!$AB$151:$BA$151,0)),0)+IFERROR(INDEX('Hoja de Trabajo para listado'!$BC$155:$CB$1048576,MATCH($A1021,'Hoja de Trabajo para listado'!$BC$155:$BC$1048576,0),MATCH((CUADRO!H$5&amp;$E1021),'Hoja de Trabajo para listado'!$BC$151:$CB$151,0)),0)+IFERROR(INDEX('Hoja de Trabajo para listado'!$DE$153:$DG$274,MATCH($A1021,'Hoja de Trabajo para listado'!$DE$153:$DE$1048576,0),MATCH((CUADRO!H$5&amp;$E1021),'Hoja de Trabajo para listado'!$DE$151:$DG$151,0)),0)+IFERROR(INDEX('Hoja de Trabajo para listado'!$CD$155:$DC$1048576,MATCH($A1021,'Hoja de Trabajo para listado'!$CD$155:$CD$1048576,0),MATCH((CUADRO!H$5&amp;$E1021),'Hoja de Trabajo para listado'!$CD$151:$DC$151,0)),0)</f>
        <v>0</v>
      </c>
      <c r="I1021" s="243">
        <f ca="1">+IFERROR(INDEX('Hoja de Trabajo para listado'!$A$155:$Z$1048576,MATCH($A1021,'Hoja de Trabajo para listado'!$A$155:$A$1048576,0),MATCH((CUADRO!I$5&amp;$E1021),'Hoja de Trabajo para listado'!$A$151:$Z$151,0)),0)+IFERROR(INDEX('Hoja de Trabajo para listado'!$AB$155:$BA$1048576,MATCH($A1021,'Hoja de Trabajo para listado'!$AB$155:$AB$1048576,0),MATCH((CUADRO!I$5&amp;$E1021),'Hoja de Trabajo para listado'!$AB$151:$BA$151,0)),0)+IFERROR(INDEX('Hoja de Trabajo para listado'!$BC$155:$CB$1048576,MATCH($A1021,'Hoja de Trabajo para listado'!$BC$155:$BC$1048576,0),MATCH((CUADRO!I$5&amp;$E1021),'Hoja de Trabajo para listado'!$BC$151:$CB$151,0)),0)+IFERROR(INDEX('Hoja de Trabajo para listado'!$DE$153:$DG$274,MATCH($A1021,'Hoja de Trabajo para listado'!$DE$153:$DE$1048576,0),MATCH((CUADRO!I$5&amp;$E1021),'Hoja de Trabajo para listado'!$DE$151:$DG$151,0)),0)+IFERROR(INDEX('Hoja de Trabajo para listado'!$CD$155:$DC$1048576,MATCH($A1021,'Hoja de Trabajo para listado'!$CD$155:$CD$1048576,0),MATCH((CUADRO!I$5&amp;$E1021),'Hoja de Trabajo para listado'!$CD$151:$DC$151,0)),0)</f>
        <v>0</v>
      </c>
      <c r="J1021" s="243">
        <f ca="1">+IFERROR(INDEX('Hoja de Trabajo para listado'!$A$155:$Z$1048576,MATCH($A1021,'Hoja de Trabajo para listado'!$A$155:$A$1048576,0),MATCH((CUADRO!J$5&amp;$E1021),'Hoja de Trabajo para listado'!$A$151:$Z$151,0)),0)+IFERROR(INDEX('Hoja de Trabajo para listado'!$AB$155:$BA$1048576,MATCH($A1021,'Hoja de Trabajo para listado'!$AB$155:$AB$1048576,0),MATCH((CUADRO!J$5&amp;$E1021),'Hoja de Trabajo para listado'!$AB$151:$BA$151,0)),0)+IFERROR(INDEX('Hoja de Trabajo para listado'!$BC$155:$CB$1048576,MATCH($A1021,'Hoja de Trabajo para listado'!$BC$155:$BC$1048576,0),MATCH((CUADRO!J$5&amp;$E1021),'Hoja de Trabajo para listado'!$BC$151:$CB$151,0)),0)+IFERROR(INDEX('Hoja de Trabajo para listado'!$DE$153:$DG$274,MATCH($A1021,'Hoja de Trabajo para listado'!$DE$153:$DE$1048576,0),MATCH((CUADRO!J$5&amp;$E1021),'Hoja de Trabajo para listado'!$DE$151:$DG$151,0)),0)+IFERROR(INDEX('Hoja de Trabajo para listado'!$CD$155:$DC$1048576,MATCH($A1021,'Hoja de Trabajo para listado'!$CD$155:$CD$1048576,0),MATCH((CUADRO!J$5&amp;$E1021),'Hoja de Trabajo para listado'!$CD$151:$DC$151,0)),0)</f>
        <v>0</v>
      </c>
      <c r="K1021" s="243">
        <f ca="1">+IFERROR(INDEX('Hoja de Trabajo para listado'!$A$155:$Z$1048576,MATCH($A1021,'Hoja de Trabajo para listado'!$A$155:$A$1048576,0),MATCH((CUADRO!K$5&amp;$E1021),'Hoja de Trabajo para listado'!$A$151:$Z$151,0)),0)+IFERROR(INDEX('Hoja de Trabajo para listado'!$AB$155:$BA$1048576,MATCH($A1021,'Hoja de Trabajo para listado'!$AB$155:$AB$1048576,0),MATCH((CUADRO!K$5&amp;$E1021),'Hoja de Trabajo para listado'!$AB$151:$BA$151,0)),0)+IFERROR(INDEX('Hoja de Trabajo para listado'!$BC$155:$CB$1048576,MATCH($A1021,'Hoja de Trabajo para listado'!$BC$155:$BC$1048576,0),MATCH((CUADRO!K$5&amp;$E1021),'Hoja de Trabajo para listado'!$BC$151:$CB$151,0)),0)+IFERROR(INDEX('Hoja de Trabajo para listado'!$DE$153:$DG$274,MATCH($A1021,'Hoja de Trabajo para listado'!$DE$153:$DE$1048576,0),MATCH((CUADRO!K$5&amp;$E1021),'Hoja de Trabajo para listado'!$DE$151:$DG$151,0)),0)+IFERROR(INDEX('Hoja de Trabajo para listado'!$CD$155:$DC$1048576,MATCH($A1021,'Hoja de Trabajo para listado'!$CD$155:$CD$1048576,0),MATCH((CUADRO!K$5&amp;$E1021),'Hoja de Trabajo para listado'!$CD$151:$DC$151,0)),0)</f>
        <v>0</v>
      </c>
      <c r="L1021" s="243">
        <f ca="1">+IFERROR(INDEX('Hoja de Trabajo para listado'!$A$155:$Z$1048576,MATCH($A1021,'Hoja de Trabajo para listado'!$A$155:$A$1048576,0),MATCH((CUADRO!L$5&amp;$E1021),'Hoja de Trabajo para listado'!$A$151:$Z$151,0)),0)+IFERROR(INDEX('Hoja de Trabajo para listado'!$AB$155:$BA$1048576,MATCH($A1021,'Hoja de Trabajo para listado'!$AB$155:$AB$1048576,0),MATCH((CUADRO!L$5&amp;$E1021),'Hoja de Trabajo para listado'!$AB$151:$BA$151,0)),0)+IFERROR(INDEX('Hoja de Trabajo para listado'!$BC$155:$CB$1048576,MATCH($A1021,'Hoja de Trabajo para listado'!$BC$155:$BC$1048576,0),MATCH((CUADRO!L$5&amp;$E1021),'Hoja de Trabajo para listado'!$BC$151:$CB$151,0)),0)+IFERROR(INDEX('Hoja de Trabajo para listado'!$DE$153:$DG$274,MATCH($A1021,'Hoja de Trabajo para listado'!$DE$153:$DE$1048576,0),MATCH((CUADRO!L$5&amp;$E1021),'Hoja de Trabajo para listado'!$DE$151:$DG$151,0)),0)+IFERROR(INDEX('Hoja de Trabajo para listado'!$CD$155:$DC$1048576,MATCH($A1021,'Hoja de Trabajo para listado'!$CD$155:$CD$1048576,0),MATCH((CUADRO!L$5&amp;$E1021),'Hoja de Trabajo para listado'!$CD$151:$DC$151,0)),0)</f>
        <v>0</v>
      </c>
      <c r="M1021" s="243">
        <f ca="1">+IFERROR(INDEX('Hoja de Trabajo para listado'!$A$155:$Z$1048576,MATCH($A1021,'Hoja de Trabajo para listado'!$A$155:$A$1048576,0),MATCH((CUADRO!M$5&amp;$E1021),'Hoja de Trabajo para listado'!$A$151:$Z$151,0)),0)+IFERROR(INDEX('Hoja de Trabajo para listado'!$AB$155:$BA$1048576,MATCH($A1021,'Hoja de Trabajo para listado'!$AB$155:$AB$1048576,0),MATCH((CUADRO!M$5&amp;$E1021),'Hoja de Trabajo para listado'!$AB$151:$BA$151,0)),0)+IFERROR(INDEX('Hoja de Trabajo para listado'!$BC$155:$CB$1048576,MATCH($A1021,'Hoja de Trabajo para listado'!$BC$155:$BC$1048576,0),MATCH((CUADRO!M$5&amp;$E1021),'Hoja de Trabajo para listado'!$BC$151:$CB$151,0)),0)+IFERROR(INDEX('Hoja de Trabajo para listado'!$DE$153:$DG$274,MATCH($A1021,'Hoja de Trabajo para listado'!$DE$153:$DE$1048576,0),MATCH((CUADRO!M$5&amp;$E1021),'Hoja de Trabajo para listado'!$DE$151:$DG$151,0)),0)+IFERROR(INDEX('Hoja de Trabajo para listado'!$CD$155:$DC$1048576,MATCH($A1021,'Hoja de Trabajo para listado'!$CD$155:$CD$1048576,0),MATCH((CUADRO!M$5&amp;$E1021),'Hoja de Trabajo para listado'!$CD$151:$DC$151,0)),0)</f>
        <v>0</v>
      </c>
      <c r="N1021" s="243">
        <f ca="1">+IFERROR(INDEX('Hoja de Trabajo para listado'!$A$155:$Z$1048576,MATCH($A1021,'Hoja de Trabajo para listado'!$A$155:$A$1048576,0),MATCH((CUADRO!N$5&amp;$E1021),'Hoja de Trabajo para listado'!$A$151:$Z$151,0)),0)+IFERROR(INDEX('Hoja de Trabajo para listado'!$AB$155:$BA$1048576,MATCH($A1021,'Hoja de Trabajo para listado'!$AB$155:$AB$1048576,0),MATCH((CUADRO!N$5&amp;$E1021),'Hoja de Trabajo para listado'!$AB$151:$BA$151,0)),0)+IFERROR(INDEX('Hoja de Trabajo para listado'!$BC$155:$CB$1048576,MATCH($A1021,'Hoja de Trabajo para listado'!$BC$155:$BC$1048576,0),MATCH((CUADRO!N$5&amp;$E1021),'Hoja de Trabajo para listado'!$BC$151:$CB$151,0)),0)+IFERROR(INDEX('Hoja de Trabajo para listado'!$DE$153:$DG$274,MATCH($A1021,'Hoja de Trabajo para listado'!$DE$153:$DE$1048576,0),MATCH((CUADRO!N$5&amp;$E1021),'Hoja de Trabajo para listado'!$DE$151:$DG$151,0)),0)+IFERROR(INDEX('Hoja de Trabajo para listado'!$CD$155:$DC$1048576,MATCH($A1021,'Hoja de Trabajo para listado'!$CD$155:$CD$1048576,0),MATCH((CUADRO!N$5&amp;$E1021),'Hoja de Trabajo para listado'!$CD$151:$DC$151,0)),0)</f>
        <v>0</v>
      </c>
      <c r="O1021" s="243">
        <f ca="1">+IFERROR(INDEX('Hoja de Trabajo para listado'!$A$155:$Z$1048576,MATCH($A1021,'Hoja de Trabajo para listado'!$A$155:$A$1048576,0),MATCH((CUADRO!O$5&amp;$E1021),'Hoja de Trabajo para listado'!$A$151:$Z$151,0)),0)+IFERROR(INDEX('Hoja de Trabajo para listado'!$AB$155:$BA$1048576,MATCH($A1021,'Hoja de Trabajo para listado'!$AB$155:$AB$1048576,0),MATCH((CUADRO!O$5&amp;$E1021),'Hoja de Trabajo para listado'!$AB$151:$BA$151,0)),0)+IFERROR(INDEX('Hoja de Trabajo para listado'!$BC$155:$CB$1048576,MATCH($A1021,'Hoja de Trabajo para listado'!$BC$155:$BC$1048576,0),MATCH((CUADRO!O$5&amp;$E1021),'Hoja de Trabajo para listado'!$BC$151:$CB$151,0)),0)+IFERROR(INDEX('Hoja de Trabajo para listado'!$DE$153:$DG$274,MATCH($A1021,'Hoja de Trabajo para listado'!$DE$153:$DE$1048576,0),MATCH((CUADRO!O$5&amp;$E1021),'Hoja de Trabajo para listado'!$DE$151:$DG$151,0)),0)+IFERROR(INDEX('Hoja de Trabajo para listado'!$CD$155:$DC$1048576,MATCH($A1021,'Hoja de Trabajo para listado'!$CD$155:$CD$1048576,0),MATCH((CUADRO!O$5&amp;$E1021),'Hoja de Trabajo para listado'!$CD$151:$DC$151,0)),0)</f>
        <v>0</v>
      </c>
      <c r="P1021" s="243">
        <f ca="1">+IFERROR(INDEX('Hoja de Trabajo para listado'!$A$155:$Z$1048576,MATCH($A1021,'Hoja de Trabajo para listado'!$A$155:$A$1048576,0),MATCH((CUADRO!P$5&amp;$E1021),'Hoja de Trabajo para listado'!$A$151:$Z$151,0)),0)+IFERROR(INDEX('Hoja de Trabajo para listado'!$AB$155:$BA$1048576,MATCH($A1021,'Hoja de Trabajo para listado'!$AB$155:$AB$1048576,0),MATCH((CUADRO!P$5&amp;$E1021),'Hoja de Trabajo para listado'!$AB$151:$BA$151,0)),0)+IFERROR(INDEX('Hoja de Trabajo para listado'!$BC$155:$CB$1048576,MATCH($A1021,'Hoja de Trabajo para listado'!$BC$155:$BC$1048576,0),MATCH((CUADRO!P$5&amp;$E1021),'Hoja de Trabajo para listado'!$BC$151:$CB$151,0)),0)+IFERROR(INDEX('Hoja de Trabajo para listado'!$DE$153:$DG$274,MATCH($A1021,'Hoja de Trabajo para listado'!$DE$153:$DE$1048576,0),MATCH((CUADRO!P$5&amp;$E1021),'Hoja de Trabajo para listado'!$DE$151:$DG$151,0)),0)+IFERROR(INDEX('Hoja de Trabajo para listado'!$CD$155:$DC$1048576,MATCH($A1021,'Hoja de Trabajo para listado'!$CD$155:$CD$1048576,0),MATCH((CUADRO!P$5&amp;$E1021),'Hoja de Trabajo para listado'!$CD$151:$DC$151,0)),0)</f>
        <v>0</v>
      </c>
      <c r="Q1021" s="243">
        <f ca="1">+IFERROR(INDEX('Hoja de Trabajo para listado'!$A$155:$Z$1048576,MATCH($A1021,'Hoja de Trabajo para listado'!$A$155:$A$1048576,0),MATCH((CUADRO!Q$5&amp;$E1021),'Hoja de Trabajo para listado'!$A$151:$Z$151,0)),0)+IFERROR(INDEX('Hoja de Trabajo para listado'!$AB$155:$BA$1048576,MATCH($A1021,'Hoja de Trabajo para listado'!$AB$155:$AB$1048576,0),MATCH((CUADRO!Q$5&amp;$E1021),'Hoja de Trabajo para listado'!$AB$151:$BA$151,0)),0)+IFERROR(INDEX('Hoja de Trabajo para listado'!$BC$155:$CB$1048576,MATCH($A1021,'Hoja de Trabajo para listado'!$BC$155:$BC$1048576,0),MATCH((CUADRO!Q$5&amp;$E1021),'Hoja de Trabajo para listado'!$BC$151:$CB$151,0)),0)+IFERROR(INDEX('Hoja de Trabajo para listado'!$DE$153:$DG$274,MATCH($A1021,'Hoja de Trabajo para listado'!$DE$153:$DE$1048576,0),MATCH((CUADRO!Q$5&amp;$E1021),'Hoja de Trabajo para listado'!$DE$151:$DG$151,0)),0)+IFERROR(INDEX('Hoja de Trabajo para listado'!$CD$155:$DC$1048576,MATCH($A1021,'Hoja de Trabajo para listado'!$CD$155:$CD$1048576,0),MATCH((CUADRO!Q$5&amp;$E1021),'Hoja de Trabajo para listado'!$CD$151:$DC$151,0)),0)</f>
        <v>0</v>
      </c>
      <c r="R1021" s="243">
        <f t="shared" ca="1" si="33"/>
        <v>0</v>
      </c>
      <c r="S1021" s="249">
        <f ca="1">+R1020+R1021</f>
        <v>0</v>
      </c>
      <c r="T1021" s="243">
        <f ca="1">+S1021</f>
        <v>0</v>
      </c>
      <c r="U1021" s="242">
        <f t="shared" si="34"/>
        <v>2</v>
      </c>
      <c r="V1021" s="333" t="str">
        <f>+VLOOKUP(A1021,bd_lista!$A$3:$E$590,5,FALSE)</f>
        <v>Gobiernos Autonomos Municipales</v>
      </c>
      <c r="W1021" s="392"/>
      <c r="X1021" s="242">
        <f>+VLOOKUP(A1021,[4]Sheet1!$A$13:$D$744,4,FALSE)</f>
        <v>0</v>
      </c>
      <c r="Y1021" s="242" t="e">
        <f>+VLOOKUP(X1021,bd_lista!$A$3:$C$590,3,FALSE)</f>
        <v>#N/A</v>
      </c>
      <c r="Z1021" s="292"/>
      <c r="AA1021" s="293"/>
    </row>
    <row r="1022" spans="1:27" customFormat="1" ht="15" hidden="1" customHeight="1">
      <c r="A1022" s="32">
        <v>1745</v>
      </c>
      <c r="B1022" s="387">
        <f>+A1022</f>
        <v>1745</v>
      </c>
      <c r="C1022" s="247" t="str">
        <f>+VLOOKUP(A1022,bd_lista!$A$3:$C$590,3,FALSE)</f>
        <v>Gobierno Autónomo Municipal de Ascención de Guarayos</v>
      </c>
      <c r="D1022" s="389" t="str">
        <f>+C1022</f>
        <v>Gobierno Autónomo Municipal de Ascención de Guarayos</v>
      </c>
      <c r="E1022" s="242" t="s">
        <v>1304</v>
      </c>
      <c r="F1022" s="243">
        <f ca="1">+IFERROR(INDEX('Hoja de Trabajo para listado'!$A$155:$Z$1048576,MATCH($A1022,'Hoja de Trabajo para listado'!$A$155:$A$1048576,0),MATCH((CUADRO!F$5&amp;$E1022),'Hoja de Trabajo para listado'!$A$151:$Z$151,0)),0)+IFERROR(INDEX('Hoja de Trabajo para listado'!$AB$155:$BA$1048576,MATCH($A1022,'Hoja de Trabajo para listado'!$AB$155:$AB$1048576,0),MATCH((CUADRO!F$5&amp;$E1022),'Hoja de Trabajo para listado'!$AB$151:$BA$151,0)),0)+IFERROR(INDEX('Hoja de Trabajo para listado'!$BC$155:$CB$1048576,MATCH($A1022,'Hoja de Trabajo para listado'!$BC$155:$BC$1048576,0),MATCH((CUADRO!F$5&amp;$E1022),'Hoja de Trabajo para listado'!$BC$151:$CB$151,0)),0)+IFERROR(INDEX('Hoja de Trabajo para listado'!$DE$153:$DG$274,MATCH($A1022,'Hoja de Trabajo para listado'!$DE$153:$DE$1048576,0),MATCH((CUADRO!F$5&amp;$E1022),'Hoja de Trabajo para listado'!$DE$151:$DG$151,0)),0)+IFERROR(INDEX('Hoja de Trabajo para listado'!$CD$155:$DC$1048576,MATCH($A1022,'Hoja de Trabajo para listado'!$CD$155:$CD$1048576,0),MATCH((CUADRO!F$5&amp;$E1022),'Hoja de Trabajo para listado'!$CD$151:$DC$151,0)),0)</f>
        <v>0</v>
      </c>
      <c r="G1022" s="243">
        <f ca="1">+IFERROR(INDEX('Hoja de Trabajo para listado'!$A$155:$Z$1048576,MATCH($A1022,'Hoja de Trabajo para listado'!$A$155:$A$1048576,0),MATCH((CUADRO!G$5&amp;$E1022),'Hoja de Trabajo para listado'!$A$151:$Z$151,0)),0)+IFERROR(INDEX('Hoja de Trabajo para listado'!$AB$155:$BA$1048576,MATCH($A1022,'Hoja de Trabajo para listado'!$AB$155:$AB$1048576,0),MATCH((CUADRO!G$5&amp;$E1022),'Hoja de Trabajo para listado'!$AB$151:$BA$151,0)),0)+IFERROR(INDEX('Hoja de Trabajo para listado'!$BC$155:$CB$1048576,MATCH($A1022,'Hoja de Trabajo para listado'!$BC$155:$BC$1048576,0),MATCH((CUADRO!G$5&amp;$E1022),'Hoja de Trabajo para listado'!$BC$151:$CB$151,0)),0)+IFERROR(INDEX('Hoja de Trabajo para listado'!$DE$153:$DG$274,MATCH($A1022,'Hoja de Trabajo para listado'!$DE$153:$DE$1048576,0),MATCH((CUADRO!G$5&amp;$E1022),'Hoja de Trabajo para listado'!$DE$151:$DG$151,0)),0)+IFERROR(INDEX('Hoja de Trabajo para listado'!$CD$155:$DC$1048576,MATCH($A1022,'Hoja de Trabajo para listado'!$CD$155:$CD$1048576,0),MATCH((CUADRO!G$5&amp;$E1022),'Hoja de Trabajo para listado'!$CD$151:$DC$151,0)),0)</f>
        <v>0</v>
      </c>
      <c r="H1022" s="243">
        <f ca="1">+IFERROR(INDEX('Hoja de Trabajo para listado'!$A$155:$Z$1048576,MATCH($A1022,'Hoja de Trabajo para listado'!$A$155:$A$1048576,0),MATCH((CUADRO!H$5&amp;$E1022),'Hoja de Trabajo para listado'!$A$151:$Z$151,0)),0)+IFERROR(INDEX('Hoja de Trabajo para listado'!$AB$155:$BA$1048576,MATCH($A1022,'Hoja de Trabajo para listado'!$AB$155:$AB$1048576,0),MATCH((CUADRO!H$5&amp;$E1022),'Hoja de Trabajo para listado'!$AB$151:$BA$151,0)),0)+IFERROR(INDEX('Hoja de Trabajo para listado'!$BC$155:$CB$1048576,MATCH($A1022,'Hoja de Trabajo para listado'!$BC$155:$BC$1048576,0),MATCH((CUADRO!H$5&amp;$E1022),'Hoja de Trabajo para listado'!$BC$151:$CB$151,0)),0)+IFERROR(INDEX('Hoja de Trabajo para listado'!$DE$153:$DG$274,MATCH($A1022,'Hoja de Trabajo para listado'!$DE$153:$DE$1048576,0),MATCH((CUADRO!H$5&amp;$E1022),'Hoja de Trabajo para listado'!$DE$151:$DG$151,0)),0)+IFERROR(INDEX('Hoja de Trabajo para listado'!$CD$155:$DC$1048576,MATCH($A1022,'Hoja de Trabajo para listado'!$CD$155:$CD$1048576,0),MATCH((CUADRO!H$5&amp;$E1022),'Hoja de Trabajo para listado'!$CD$151:$DC$151,0)),0)</f>
        <v>0</v>
      </c>
      <c r="I1022" s="243">
        <f ca="1">+IFERROR(INDEX('Hoja de Trabajo para listado'!$A$155:$Z$1048576,MATCH($A1022,'Hoja de Trabajo para listado'!$A$155:$A$1048576,0),MATCH((CUADRO!I$5&amp;$E1022),'Hoja de Trabajo para listado'!$A$151:$Z$151,0)),0)+IFERROR(INDEX('Hoja de Trabajo para listado'!$AB$155:$BA$1048576,MATCH($A1022,'Hoja de Trabajo para listado'!$AB$155:$AB$1048576,0),MATCH((CUADRO!I$5&amp;$E1022),'Hoja de Trabajo para listado'!$AB$151:$BA$151,0)),0)+IFERROR(INDEX('Hoja de Trabajo para listado'!$BC$155:$CB$1048576,MATCH($A1022,'Hoja de Trabajo para listado'!$BC$155:$BC$1048576,0),MATCH((CUADRO!I$5&amp;$E1022),'Hoja de Trabajo para listado'!$BC$151:$CB$151,0)),0)+IFERROR(INDEX('Hoja de Trabajo para listado'!$DE$153:$DG$274,MATCH($A1022,'Hoja de Trabajo para listado'!$DE$153:$DE$1048576,0),MATCH((CUADRO!I$5&amp;$E1022),'Hoja de Trabajo para listado'!$DE$151:$DG$151,0)),0)+IFERROR(INDEX('Hoja de Trabajo para listado'!$CD$155:$DC$1048576,MATCH($A1022,'Hoja de Trabajo para listado'!$CD$155:$CD$1048576,0),MATCH((CUADRO!I$5&amp;$E1022),'Hoja de Trabajo para listado'!$CD$151:$DC$151,0)),0)</f>
        <v>0</v>
      </c>
      <c r="J1022" s="243">
        <f ca="1">+IFERROR(INDEX('Hoja de Trabajo para listado'!$A$155:$Z$1048576,MATCH($A1022,'Hoja de Trabajo para listado'!$A$155:$A$1048576,0),MATCH((CUADRO!J$5&amp;$E1022),'Hoja de Trabajo para listado'!$A$151:$Z$151,0)),0)+IFERROR(INDEX('Hoja de Trabajo para listado'!$AB$155:$BA$1048576,MATCH($A1022,'Hoja de Trabajo para listado'!$AB$155:$AB$1048576,0),MATCH((CUADRO!J$5&amp;$E1022),'Hoja de Trabajo para listado'!$AB$151:$BA$151,0)),0)+IFERROR(INDEX('Hoja de Trabajo para listado'!$BC$155:$CB$1048576,MATCH($A1022,'Hoja de Trabajo para listado'!$BC$155:$BC$1048576,0),MATCH((CUADRO!J$5&amp;$E1022),'Hoja de Trabajo para listado'!$BC$151:$CB$151,0)),0)+IFERROR(INDEX('Hoja de Trabajo para listado'!$DE$153:$DG$274,MATCH($A1022,'Hoja de Trabajo para listado'!$DE$153:$DE$1048576,0),MATCH((CUADRO!J$5&amp;$E1022),'Hoja de Trabajo para listado'!$DE$151:$DG$151,0)),0)+IFERROR(INDEX('Hoja de Trabajo para listado'!$CD$155:$DC$1048576,MATCH($A1022,'Hoja de Trabajo para listado'!$CD$155:$CD$1048576,0),MATCH((CUADRO!J$5&amp;$E1022),'Hoja de Trabajo para listado'!$CD$151:$DC$151,0)),0)</f>
        <v>0</v>
      </c>
      <c r="K1022" s="243">
        <f ca="1">+IFERROR(INDEX('Hoja de Trabajo para listado'!$A$155:$Z$1048576,MATCH($A1022,'Hoja de Trabajo para listado'!$A$155:$A$1048576,0),MATCH((CUADRO!K$5&amp;$E1022),'Hoja de Trabajo para listado'!$A$151:$Z$151,0)),0)+IFERROR(INDEX('Hoja de Trabajo para listado'!$AB$155:$BA$1048576,MATCH($A1022,'Hoja de Trabajo para listado'!$AB$155:$AB$1048576,0),MATCH((CUADRO!K$5&amp;$E1022),'Hoja de Trabajo para listado'!$AB$151:$BA$151,0)),0)+IFERROR(INDEX('Hoja de Trabajo para listado'!$BC$155:$CB$1048576,MATCH($A1022,'Hoja de Trabajo para listado'!$BC$155:$BC$1048576,0),MATCH((CUADRO!K$5&amp;$E1022),'Hoja de Trabajo para listado'!$BC$151:$CB$151,0)),0)+IFERROR(INDEX('Hoja de Trabajo para listado'!$DE$153:$DG$274,MATCH($A1022,'Hoja de Trabajo para listado'!$DE$153:$DE$1048576,0),MATCH((CUADRO!K$5&amp;$E1022),'Hoja de Trabajo para listado'!$DE$151:$DG$151,0)),0)+IFERROR(INDEX('Hoja de Trabajo para listado'!$CD$155:$DC$1048576,MATCH($A1022,'Hoja de Trabajo para listado'!$CD$155:$CD$1048576,0),MATCH((CUADRO!K$5&amp;$E1022),'Hoja de Trabajo para listado'!$CD$151:$DC$151,0)),0)</f>
        <v>0</v>
      </c>
      <c r="L1022" s="243">
        <f ca="1">+IFERROR(INDEX('Hoja de Trabajo para listado'!$A$155:$Z$1048576,MATCH($A1022,'Hoja de Trabajo para listado'!$A$155:$A$1048576,0),MATCH((CUADRO!L$5&amp;$E1022),'Hoja de Trabajo para listado'!$A$151:$Z$151,0)),0)+IFERROR(INDEX('Hoja de Trabajo para listado'!$AB$155:$BA$1048576,MATCH($A1022,'Hoja de Trabajo para listado'!$AB$155:$AB$1048576,0),MATCH((CUADRO!L$5&amp;$E1022),'Hoja de Trabajo para listado'!$AB$151:$BA$151,0)),0)+IFERROR(INDEX('Hoja de Trabajo para listado'!$BC$155:$CB$1048576,MATCH($A1022,'Hoja de Trabajo para listado'!$BC$155:$BC$1048576,0),MATCH((CUADRO!L$5&amp;$E1022),'Hoja de Trabajo para listado'!$BC$151:$CB$151,0)),0)+IFERROR(INDEX('Hoja de Trabajo para listado'!$DE$153:$DG$274,MATCH($A1022,'Hoja de Trabajo para listado'!$DE$153:$DE$1048576,0),MATCH((CUADRO!L$5&amp;$E1022),'Hoja de Trabajo para listado'!$DE$151:$DG$151,0)),0)+IFERROR(INDEX('Hoja de Trabajo para listado'!$CD$155:$DC$1048576,MATCH($A1022,'Hoja de Trabajo para listado'!$CD$155:$CD$1048576,0),MATCH((CUADRO!L$5&amp;$E1022),'Hoja de Trabajo para listado'!$CD$151:$DC$151,0)),0)</f>
        <v>0</v>
      </c>
      <c r="M1022" s="243">
        <f ca="1">+IFERROR(INDEX('Hoja de Trabajo para listado'!$A$155:$Z$1048576,MATCH($A1022,'Hoja de Trabajo para listado'!$A$155:$A$1048576,0),MATCH((CUADRO!M$5&amp;$E1022),'Hoja de Trabajo para listado'!$A$151:$Z$151,0)),0)+IFERROR(INDEX('Hoja de Trabajo para listado'!$AB$155:$BA$1048576,MATCH($A1022,'Hoja de Trabajo para listado'!$AB$155:$AB$1048576,0),MATCH((CUADRO!M$5&amp;$E1022),'Hoja de Trabajo para listado'!$AB$151:$BA$151,0)),0)+IFERROR(INDEX('Hoja de Trabajo para listado'!$BC$155:$CB$1048576,MATCH($A1022,'Hoja de Trabajo para listado'!$BC$155:$BC$1048576,0),MATCH((CUADRO!M$5&amp;$E1022),'Hoja de Trabajo para listado'!$BC$151:$CB$151,0)),0)+IFERROR(INDEX('Hoja de Trabajo para listado'!$DE$153:$DG$274,MATCH($A1022,'Hoja de Trabajo para listado'!$DE$153:$DE$1048576,0),MATCH((CUADRO!M$5&amp;$E1022),'Hoja de Trabajo para listado'!$DE$151:$DG$151,0)),0)+IFERROR(INDEX('Hoja de Trabajo para listado'!$CD$155:$DC$1048576,MATCH($A1022,'Hoja de Trabajo para listado'!$CD$155:$CD$1048576,0),MATCH((CUADRO!M$5&amp;$E1022),'Hoja de Trabajo para listado'!$CD$151:$DC$151,0)),0)</f>
        <v>0</v>
      </c>
      <c r="N1022" s="243">
        <f ca="1">+IFERROR(INDEX('Hoja de Trabajo para listado'!$A$155:$Z$1048576,MATCH($A1022,'Hoja de Trabajo para listado'!$A$155:$A$1048576,0),MATCH((CUADRO!N$5&amp;$E1022),'Hoja de Trabajo para listado'!$A$151:$Z$151,0)),0)+IFERROR(INDEX('Hoja de Trabajo para listado'!$AB$155:$BA$1048576,MATCH($A1022,'Hoja de Trabajo para listado'!$AB$155:$AB$1048576,0),MATCH((CUADRO!N$5&amp;$E1022),'Hoja de Trabajo para listado'!$AB$151:$BA$151,0)),0)+IFERROR(INDEX('Hoja de Trabajo para listado'!$BC$155:$CB$1048576,MATCH($A1022,'Hoja de Trabajo para listado'!$BC$155:$BC$1048576,0),MATCH((CUADRO!N$5&amp;$E1022),'Hoja de Trabajo para listado'!$BC$151:$CB$151,0)),0)+IFERROR(INDEX('Hoja de Trabajo para listado'!$DE$153:$DG$274,MATCH($A1022,'Hoja de Trabajo para listado'!$DE$153:$DE$1048576,0),MATCH((CUADRO!N$5&amp;$E1022),'Hoja de Trabajo para listado'!$DE$151:$DG$151,0)),0)+IFERROR(INDEX('Hoja de Trabajo para listado'!$CD$155:$DC$1048576,MATCH($A1022,'Hoja de Trabajo para listado'!$CD$155:$CD$1048576,0),MATCH((CUADRO!N$5&amp;$E1022),'Hoja de Trabajo para listado'!$CD$151:$DC$151,0)),0)</f>
        <v>0</v>
      </c>
      <c r="O1022" s="243">
        <f ca="1">+IFERROR(INDEX('Hoja de Trabajo para listado'!$A$155:$Z$1048576,MATCH($A1022,'Hoja de Trabajo para listado'!$A$155:$A$1048576,0),MATCH((CUADRO!O$5&amp;$E1022),'Hoja de Trabajo para listado'!$A$151:$Z$151,0)),0)+IFERROR(INDEX('Hoja de Trabajo para listado'!$AB$155:$BA$1048576,MATCH($A1022,'Hoja de Trabajo para listado'!$AB$155:$AB$1048576,0),MATCH((CUADRO!O$5&amp;$E1022),'Hoja de Trabajo para listado'!$AB$151:$BA$151,0)),0)+IFERROR(INDEX('Hoja de Trabajo para listado'!$BC$155:$CB$1048576,MATCH($A1022,'Hoja de Trabajo para listado'!$BC$155:$BC$1048576,0),MATCH((CUADRO!O$5&amp;$E1022),'Hoja de Trabajo para listado'!$BC$151:$CB$151,0)),0)+IFERROR(INDEX('Hoja de Trabajo para listado'!$DE$153:$DG$274,MATCH($A1022,'Hoja de Trabajo para listado'!$DE$153:$DE$1048576,0),MATCH((CUADRO!O$5&amp;$E1022),'Hoja de Trabajo para listado'!$DE$151:$DG$151,0)),0)+IFERROR(INDEX('Hoja de Trabajo para listado'!$CD$155:$DC$1048576,MATCH($A1022,'Hoja de Trabajo para listado'!$CD$155:$CD$1048576,0),MATCH((CUADRO!O$5&amp;$E1022),'Hoja de Trabajo para listado'!$CD$151:$DC$151,0)),0)</f>
        <v>0</v>
      </c>
      <c r="P1022" s="243">
        <f ca="1">+IFERROR(INDEX('Hoja de Trabajo para listado'!$A$155:$Z$1048576,MATCH($A1022,'Hoja de Trabajo para listado'!$A$155:$A$1048576,0),MATCH((CUADRO!P$5&amp;$E1022),'Hoja de Trabajo para listado'!$A$151:$Z$151,0)),0)+IFERROR(INDEX('Hoja de Trabajo para listado'!$AB$155:$BA$1048576,MATCH($A1022,'Hoja de Trabajo para listado'!$AB$155:$AB$1048576,0),MATCH((CUADRO!P$5&amp;$E1022),'Hoja de Trabajo para listado'!$AB$151:$BA$151,0)),0)+IFERROR(INDEX('Hoja de Trabajo para listado'!$BC$155:$CB$1048576,MATCH($A1022,'Hoja de Trabajo para listado'!$BC$155:$BC$1048576,0),MATCH((CUADRO!P$5&amp;$E1022),'Hoja de Trabajo para listado'!$BC$151:$CB$151,0)),0)+IFERROR(INDEX('Hoja de Trabajo para listado'!$DE$153:$DG$274,MATCH($A1022,'Hoja de Trabajo para listado'!$DE$153:$DE$1048576,0),MATCH((CUADRO!P$5&amp;$E1022),'Hoja de Trabajo para listado'!$DE$151:$DG$151,0)),0)+IFERROR(INDEX('Hoja de Trabajo para listado'!$CD$155:$DC$1048576,MATCH($A1022,'Hoja de Trabajo para listado'!$CD$155:$CD$1048576,0),MATCH((CUADRO!P$5&amp;$E1022),'Hoja de Trabajo para listado'!$CD$151:$DC$151,0)),0)</f>
        <v>0</v>
      </c>
      <c r="Q1022" s="243">
        <f ca="1">+IFERROR(INDEX('Hoja de Trabajo para listado'!$A$155:$Z$1048576,MATCH($A1022,'Hoja de Trabajo para listado'!$A$155:$A$1048576,0),MATCH((CUADRO!Q$5&amp;$E1022),'Hoja de Trabajo para listado'!$A$151:$Z$151,0)),0)+IFERROR(INDEX('Hoja de Trabajo para listado'!$AB$155:$BA$1048576,MATCH($A1022,'Hoja de Trabajo para listado'!$AB$155:$AB$1048576,0),MATCH((CUADRO!Q$5&amp;$E1022),'Hoja de Trabajo para listado'!$AB$151:$BA$151,0)),0)+IFERROR(INDEX('Hoja de Trabajo para listado'!$BC$155:$CB$1048576,MATCH($A1022,'Hoja de Trabajo para listado'!$BC$155:$BC$1048576,0),MATCH((CUADRO!Q$5&amp;$E1022),'Hoja de Trabajo para listado'!$BC$151:$CB$151,0)),0)+IFERROR(INDEX('Hoja de Trabajo para listado'!$DE$153:$DG$274,MATCH($A1022,'Hoja de Trabajo para listado'!$DE$153:$DE$1048576,0),MATCH((CUADRO!Q$5&amp;$E1022),'Hoja de Trabajo para listado'!$DE$151:$DG$151,0)),0)+IFERROR(INDEX('Hoja de Trabajo para listado'!$CD$155:$DC$1048576,MATCH($A1022,'Hoja de Trabajo para listado'!$CD$155:$CD$1048576,0),MATCH((CUADRO!Q$5&amp;$E1022),'Hoja de Trabajo para listado'!$CD$151:$DC$151,0)),0)</f>
        <v>0</v>
      </c>
      <c r="R1022" s="243">
        <f t="shared" ca="1" si="33"/>
        <v>0</v>
      </c>
      <c r="S1022" s="249"/>
      <c r="T1022" s="243">
        <f ca="1">+T1023</f>
        <v>0</v>
      </c>
      <c r="U1022" s="242">
        <f t="shared" si="34"/>
        <v>1</v>
      </c>
      <c r="V1022" s="333" t="str">
        <f>+VLOOKUP(A1022,bd_lista!$A$3:$E$590,5,FALSE)</f>
        <v>Gobiernos Autonomos Municipales</v>
      </c>
      <c r="W1022" s="391" t="str">
        <f>+V1022</f>
        <v>Gobiernos Autonomos Municipales</v>
      </c>
      <c r="X1022" s="242">
        <f>+VLOOKUP(A1022,[4]Sheet1!$A$13:$D$744,4,FALSE)</f>
        <v>0</v>
      </c>
      <c r="Y1022" s="242" t="e">
        <f>+VLOOKUP(X1022,bd_lista!$A$3:$C$590,3,FALSE)</f>
        <v>#N/A</v>
      </c>
      <c r="Z1022" s="294">
        <f>+X1022</f>
        <v>0</v>
      </c>
      <c r="AA1022" s="295" t="e">
        <f>+Y1022</f>
        <v>#N/A</v>
      </c>
    </row>
    <row r="1023" spans="1:27" customFormat="1" ht="15" hidden="1" customHeight="1">
      <c r="A1023" s="32">
        <v>1745</v>
      </c>
      <c r="B1023" s="388"/>
      <c r="C1023" s="247" t="str">
        <f>+VLOOKUP(A1023,bd_lista!$A$3:$C$590,3,FALSE)</f>
        <v>Gobierno Autónomo Municipal de Ascención de Guarayos</v>
      </c>
      <c r="D1023" s="390"/>
      <c r="E1023" s="244" t="s">
        <v>1305</v>
      </c>
      <c r="F1023" s="243">
        <f ca="1">+IFERROR(INDEX('Hoja de Trabajo para listado'!$A$155:$Z$1048576,MATCH($A1023,'Hoja de Trabajo para listado'!$A$155:$A$1048576,0),MATCH((CUADRO!F$5&amp;$E1023),'Hoja de Trabajo para listado'!$A$151:$Z$151,0)),0)+IFERROR(INDEX('Hoja de Trabajo para listado'!$AB$155:$BA$1048576,MATCH($A1023,'Hoja de Trabajo para listado'!$AB$155:$AB$1048576,0),MATCH((CUADRO!F$5&amp;$E1023),'Hoja de Trabajo para listado'!$AB$151:$BA$151,0)),0)+IFERROR(INDEX('Hoja de Trabajo para listado'!$BC$155:$CB$1048576,MATCH($A1023,'Hoja de Trabajo para listado'!$BC$155:$BC$1048576,0),MATCH((CUADRO!F$5&amp;$E1023),'Hoja de Trabajo para listado'!$BC$151:$CB$151,0)),0)+IFERROR(INDEX('Hoja de Trabajo para listado'!$DE$153:$DG$274,MATCH($A1023,'Hoja de Trabajo para listado'!$DE$153:$DE$1048576,0),MATCH((CUADRO!F$5&amp;$E1023),'Hoja de Trabajo para listado'!$DE$151:$DG$151,0)),0)+IFERROR(INDEX('Hoja de Trabajo para listado'!$CD$155:$DC$1048576,MATCH($A1023,'Hoja de Trabajo para listado'!$CD$155:$CD$1048576,0),MATCH((CUADRO!F$5&amp;$E1023),'Hoja de Trabajo para listado'!$CD$151:$DC$151,0)),0)</f>
        <v>0</v>
      </c>
      <c r="G1023" s="243">
        <f ca="1">+IFERROR(INDEX('Hoja de Trabajo para listado'!$A$155:$Z$1048576,MATCH($A1023,'Hoja de Trabajo para listado'!$A$155:$A$1048576,0),MATCH((CUADRO!G$5&amp;$E1023),'Hoja de Trabajo para listado'!$A$151:$Z$151,0)),0)+IFERROR(INDEX('Hoja de Trabajo para listado'!$AB$155:$BA$1048576,MATCH($A1023,'Hoja de Trabajo para listado'!$AB$155:$AB$1048576,0),MATCH((CUADRO!G$5&amp;$E1023),'Hoja de Trabajo para listado'!$AB$151:$BA$151,0)),0)+IFERROR(INDEX('Hoja de Trabajo para listado'!$BC$155:$CB$1048576,MATCH($A1023,'Hoja de Trabajo para listado'!$BC$155:$BC$1048576,0),MATCH((CUADRO!G$5&amp;$E1023),'Hoja de Trabajo para listado'!$BC$151:$CB$151,0)),0)+IFERROR(INDEX('Hoja de Trabajo para listado'!$DE$153:$DG$274,MATCH($A1023,'Hoja de Trabajo para listado'!$DE$153:$DE$1048576,0),MATCH((CUADRO!G$5&amp;$E1023),'Hoja de Trabajo para listado'!$DE$151:$DG$151,0)),0)+IFERROR(INDEX('Hoja de Trabajo para listado'!$CD$155:$DC$1048576,MATCH($A1023,'Hoja de Trabajo para listado'!$CD$155:$CD$1048576,0),MATCH((CUADRO!G$5&amp;$E1023),'Hoja de Trabajo para listado'!$CD$151:$DC$151,0)),0)</f>
        <v>0</v>
      </c>
      <c r="H1023" s="243">
        <f ca="1">+IFERROR(INDEX('Hoja de Trabajo para listado'!$A$155:$Z$1048576,MATCH($A1023,'Hoja de Trabajo para listado'!$A$155:$A$1048576,0),MATCH((CUADRO!H$5&amp;$E1023),'Hoja de Trabajo para listado'!$A$151:$Z$151,0)),0)+IFERROR(INDEX('Hoja de Trabajo para listado'!$AB$155:$BA$1048576,MATCH($A1023,'Hoja de Trabajo para listado'!$AB$155:$AB$1048576,0),MATCH((CUADRO!H$5&amp;$E1023),'Hoja de Trabajo para listado'!$AB$151:$BA$151,0)),0)+IFERROR(INDEX('Hoja de Trabajo para listado'!$BC$155:$CB$1048576,MATCH($A1023,'Hoja de Trabajo para listado'!$BC$155:$BC$1048576,0),MATCH((CUADRO!H$5&amp;$E1023),'Hoja de Trabajo para listado'!$BC$151:$CB$151,0)),0)+IFERROR(INDEX('Hoja de Trabajo para listado'!$DE$153:$DG$274,MATCH($A1023,'Hoja de Trabajo para listado'!$DE$153:$DE$1048576,0),MATCH((CUADRO!H$5&amp;$E1023),'Hoja de Trabajo para listado'!$DE$151:$DG$151,0)),0)+IFERROR(INDEX('Hoja de Trabajo para listado'!$CD$155:$DC$1048576,MATCH($A1023,'Hoja de Trabajo para listado'!$CD$155:$CD$1048576,0),MATCH((CUADRO!H$5&amp;$E1023),'Hoja de Trabajo para listado'!$CD$151:$DC$151,0)),0)</f>
        <v>0</v>
      </c>
      <c r="I1023" s="243">
        <f ca="1">+IFERROR(INDEX('Hoja de Trabajo para listado'!$A$155:$Z$1048576,MATCH($A1023,'Hoja de Trabajo para listado'!$A$155:$A$1048576,0),MATCH((CUADRO!I$5&amp;$E1023),'Hoja de Trabajo para listado'!$A$151:$Z$151,0)),0)+IFERROR(INDEX('Hoja de Trabajo para listado'!$AB$155:$BA$1048576,MATCH($A1023,'Hoja de Trabajo para listado'!$AB$155:$AB$1048576,0),MATCH((CUADRO!I$5&amp;$E1023),'Hoja de Trabajo para listado'!$AB$151:$BA$151,0)),0)+IFERROR(INDEX('Hoja de Trabajo para listado'!$BC$155:$CB$1048576,MATCH($A1023,'Hoja de Trabajo para listado'!$BC$155:$BC$1048576,0),MATCH((CUADRO!I$5&amp;$E1023),'Hoja de Trabajo para listado'!$BC$151:$CB$151,0)),0)+IFERROR(INDEX('Hoja de Trabajo para listado'!$DE$153:$DG$274,MATCH($A1023,'Hoja de Trabajo para listado'!$DE$153:$DE$1048576,0),MATCH((CUADRO!I$5&amp;$E1023),'Hoja de Trabajo para listado'!$DE$151:$DG$151,0)),0)+IFERROR(INDEX('Hoja de Trabajo para listado'!$CD$155:$DC$1048576,MATCH($A1023,'Hoja de Trabajo para listado'!$CD$155:$CD$1048576,0),MATCH((CUADRO!I$5&amp;$E1023),'Hoja de Trabajo para listado'!$CD$151:$DC$151,0)),0)</f>
        <v>0</v>
      </c>
      <c r="J1023" s="243">
        <f ca="1">+IFERROR(INDEX('Hoja de Trabajo para listado'!$A$155:$Z$1048576,MATCH($A1023,'Hoja de Trabajo para listado'!$A$155:$A$1048576,0),MATCH((CUADRO!J$5&amp;$E1023),'Hoja de Trabajo para listado'!$A$151:$Z$151,0)),0)+IFERROR(INDEX('Hoja de Trabajo para listado'!$AB$155:$BA$1048576,MATCH($A1023,'Hoja de Trabajo para listado'!$AB$155:$AB$1048576,0),MATCH((CUADRO!J$5&amp;$E1023),'Hoja de Trabajo para listado'!$AB$151:$BA$151,0)),0)+IFERROR(INDEX('Hoja de Trabajo para listado'!$BC$155:$CB$1048576,MATCH($A1023,'Hoja de Trabajo para listado'!$BC$155:$BC$1048576,0),MATCH((CUADRO!J$5&amp;$E1023),'Hoja de Trabajo para listado'!$BC$151:$CB$151,0)),0)+IFERROR(INDEX('Hoja de Trabajo para listado'!$DE$153:$DG$274,MATCH($A1023,'Hoja de Trabajo para listado'!$DE$153:$DE$1048576,0),MATCH((CUADRO!J$5&amp;$E1023),'Hoja de Trabajo para listado'!$DE$151:$DG$151,0)),0)+IFERROR(INDEX('Hoja de Trabajo para listado'!$CD$155:$DC$1048576,MATCH($A1023,'Hoja de Trabajo para listado'!$CD$155:$CD$1048576,0),MATCH((CUADRO!J$5&amp;$E1023),'Hoja de Trabajo para listado'!$CD$151:$DC$151,0)),0)</f>
        <v>0</v>
      </c>
      <c r="K1023" s="243">
        <f ca="1">+IFERROR(INDEX('Hoja de Trabajo para listado'!$A$155:$Z$1048576,MATCH($A1023,'Hoja de Trabajo para listado'!$A$155:$A$1048576,0),MATCH((CUADRO!K$5&amp;$E1023),'Hoja de Trabajo para listado'!$A$151:$Z$151,0)),0)+IFERROR(INDEX('Hoja de Trabajo para listado'!$AB$155:$BA$1048576,MATCH($A1023,'Hoja de Trabajo para listado'!$AB$155:$AB$1048576,0),MATCH((CUADRO!K$5&amp;$E1023),'Hoja de Trabajo para listado'!$AB$151:$BA$151,0)),0)+IFERROR(INDEX('Hoja de Trabajo para listado'!$BC$155:$CB$1048576,MATCH($A1023,'Hoja de Trabajo para listado'!$BC$155:$BC$1048576,0),MATCH((CUADRO!K$5&amp;$E1023),'Hoja de Trabajo para listado'!$BC$151:$CB$151,0)),0)+IFERROR(INDEX('Hoja de Trabajo para listado'!$DE$153:$DG$274,MATCH($A1023,'Hoja de Trabajo para listado'!$DE$153:$DE$1048576,0),MATCH((CUADRO!K$5&amp;$E1023),'Hoja de Trabajo para listado'!$DE$151:$DG$151,0)),0)+IFERROR(INDEX('Hoja de Trabajo para listado'!$CD$155:$DC$1048576,MATCH($A1023,'Hoja de Trabajo para listado'!$CD$155:$CD$1048576,0),MATCH((CUADRO!K$5&amp;$E1023),'Hoja de Trabajo para listado'!$CD$151:$DC$151,0)),0)</f>
        <v>0</v>
      </c>
      <c r="L1023" s="243">
        <f ca="1">+IFERROR(INDEX('Hoja de Trabajo para listado'!$A$155:$Z$1048576,MATCH($A1023,'Hoja de Trabajo para listado'!$A$155:$A$1048576,0),MATCH((CUADRO!L$5&amp;$E1023),'Hoja de Trabajo para listado'!$A$151:$Z$151,0)),0)+IFERROR(INDEX('Hoja de Trabajo para listado'!$AB$155:$BA$1048576,MATCH($A1023,'Hoja de Trabajo para listado'!$AB$155:$AB$1048576,0),MATCH((CUADRO!L$5&amp;$E1023),'Hoja de Trabajo para listado'!$AB$151:$BA$151,0)),0)+IFERROR(INDEX('Hoja de Trabajo para listado'!$BC$155:$CB$1048576,MATCH($A1023,'Hoja de Trabajo para listado'!$BC$155:$BC$1048576,0),MATCH((CUADRO!L$5&amp;$E1023),'Hoja de Trabajo para listado'!$BC$151:$CB$151,0)),0)+IFERROR(INDEX('Hoja de Trabajo para listado'!$DE$153:$DG$274,MATCH($A1023,'Hoja de Trabajo para listado'!$DE$153:$DE$1048576,0),MATCH((CUADRO!L$5&amp;$E1023),'Hoja de Trabajo para listado'!$DE$151:$DG$151,0)),0)+IFERROR(INDEX('Hoja de Trabajo para listado'!$CD$155:$DC$1048576,MATCH($A1023,'Hoja de Trabajo para listado'!$CD$155:$CD$1048576,0),MATCH((CUADRO!L$5&amp;$E1023),'Hoja de Trabajo para listado'!$CD$151:$DC$151,0)),0)</f>
        <v>0</v>
      </c>
      <c r="M1023" s="243">
        <f ca="1">+IFERROR(INDEX('Hoja de Trabajo para listado'!$A$155:$Z$1048576,MATCH($A1023,'Hoja de Trabajo para listado'!$A$155:$A$1048576,0),MATCH((CUADRO!M$5&amp;$E1023),'Hoja de Trabajo para listado'!$A$151:$Z$151,0)),0)+IFERROR(INDEX('Hoja de Trabajo para listado'!$AB$155:$BA$1048576,MATCH($A1023,'Hoja de Trabajo para listado'!$AB$155:$AB$1048576,0),MATCH((CUADRO!M$5&amp;$E1023),'Hoja de Trabajo para listado'!$AB$151:$BA$151,0)),0)+IFERROR(INDEX('Hoja de Trabajo para listado'!$BC$155:$CB$1048576,MATCH($A1023,'Hoja de Trabajo para listado'!$BC$155:$BC$1048576,0),MATCH((CUADRO!M$5&amp;$E1023),'Hoja de Trabajo para listado'!$BC$151:$CB$151,0)),0)+IFERROR(INDEX('Hoja de Trabajo para listado'!$DE$153:$DG$274,MATCH($A1023,'Hoja de Trabajo para listado'!$DE$153:$DE$1048576,0),MATCH((CUADRO!M$5&amp;$E1023),'Hoja de Trabajo para listado'!$DE$151:$DG$151,0)),0)+IFERROR(INDEX('Hoja de Trabajo para listado'!$CD$155:$DC$1048576,MATCH($A1023,'Hoja de Trabajo para listado'!$CD$155:$CD$1048576,0),MATCH((CUADRO!M$5&amp;$E1023),'Hoja de Trabajo para listado'!$CD$151:$DC$151,0)),0)</f>
        <v>0</v>
      </c>
      <c r="N1023" s="243">
        <f ca="1">+IFERROR(INDEX('Hoja de Trabajo para listado'!$A$155:$Z$1048576,MATCH($A1023,'Hoja de Trabajo para listado'!$A$155:$A$1048576,0),MATCH((CUADRO!N$5&amp;$E1023),'Hoja de Trabajo para listado'!$A$151:$Z$151,0)),0)+IFERROR(INDEX('Hoja de Trabajo para listado'!$AB$155:$BA$1048576,MATCH($A1023,'Hoja de Trabajo para listado'!$AB$155:$AB$1048576,0),MATCH((CUADRO!N$5&amp;$E1023),'Hoja de Trabajo para listado'!$AB$151:$BA$151,0)),0)+IFERROR(INDEX('Hoja de Trabajo para listado'!$BC$155:$CB$1048576,MATCH($A1023,'Hoja de Trabajo para listado'!$BC$155:$BC$1048576,0),MATCH((CUADRO!N$5&amp;$E1023),'Hoja de Trabajo para listado'!$BC$151:$CB$151,0)),0)+IFERROR(INDEX('Hoja de Trabajo para listado'!$DE$153:$DG$274,MATCH($A1023,'Hoja de Trabajo para listado'!$DE$153:$DE$1048576,0),MATCH((CUADRO!N$5&amp;$E1023),'Hoja de Trabajo para listado'!$DE$151:$DG$151,0)),0)+IFERROR(INDEX('Hoja de Trabajo para listado'!$CD$155:$DC$1048576,MATCH($A1023,'Hoja de Trabajo para listado'!$CD$155:$CD$1048576,0),MATCH((CUADRO!N$5&amp;$E1023),'Hoja de Trabajo para listado'!$CD$151:$DC$151,0)),0)</f>
        <v>0</v>
      </c>
      <c r="O1023" s="243">
        <f ca="1">+IFERROR(INDEX('Hoja de Trabajo para listado'!$A$155:$Z$1048576,MATCH($A1023,'Hoja de Trabajo para listado'!$A$155:$A$1048576,0),MATCH((CUADRO!O$5&amp;$E1023),'Hoja de Trabajo para listado'!$A$151:$Z$151,0)),0)+IFERROR(INDEX('Hoja de Trabajo para listado'!$AB$155:$BA$1048576,MATCH($A1023,'Hoja de Trabajo para listado'!$AB$155:$AB$1048576,0),MATCH((CUADRO!O$5&amp;$E1023),'Hoja de Trabajo para listado'!$AB$151:$BA$151,0)),0)+IFERROR(INDEX('Hoja de Trabajo para listado'!$BC$155:$CB$1048576,MATCH($A1023,'Hoja de Trabajo para listado'!$BC$155:$BC$1048576,0),MATCH((CUADRO!O$5&amp;$E1023),'Hoja de Trabajo para listado'!$BC$151:$CB$151,0)),0)+IFERROR(INDEX('Hoja de Trabajo para listado'!$DE$153:$DG$274,MATCH($A1023,'Hoja de Trabajo para listado'!$DE$153:$DE$1048576,0),MATCH((CUADRO!O$5&amp;$E1023),'Hoja de Trabajo para listado'!$DE$151:$DG$151,0)),0)+IFERROR(INDEX('Hoja de Trabajo para listado'!$CD$155:$DC$1048576,MATCH($A1023,'Hoja de Trabajo para listado'!$CD$155:$CD$1048576,0),MATCH((CUADRO!O$5&amp;$E1023),'Hoja de Trabajo para listado'!$CD$151:$DC$151,0)),0)</f>
        <v>0</v>
      </c>
      <c r="P1023" s="243">
        <f ca="1">+IFERROR(INDEX('Hoja de Trabajo para listado'!$A$155:$Z$1048576,MATCH($A1023,'Hoja de Trabajo para listado'!$A$155:$A$1048576,0),MATCH((CUADRO!P$5&amp;$E1023),'Hoja de Trabajo para listado'!$A$151:$Z$151,0)),0)+IFERROR(INDEX('Hoja de Trabajo para listado'!$AB$155:$BA$1048576,MATCH($A1023,'Hoja de Trabajo para listado'!$AB$155:$AB$1048576,0),MATCH((CUADRO!P$5&amp;$E1023),'Hoja de Trabajo para listado'!$AB$151:$BA$151,0)),0)+IFERROR(INDEX('Hoja de Trabajo para listado'!$BC$155:$CB$1048576,MATCH($A1023,'Hoja de Trabajo para listado'!$BC$155:$BC$1048576,0),MATCH((CUADRO!P$5&amp;$E1023),'Hoja de Trabajo para listado'!$BC$151:$CB$151,0)),0)+IFERROR(INDEX('Hoja de Trabajo para listado'!$DE$153:$DG$274,MATCH($A1023,'Hoja de Trabajo para listado'!$DE$153:$DE$1048576,0),MATCH((CUADRO!P$5&amp;$E1023),'Hoja de Trabajo para listado'!$DE$151:$DG$151,0)),0)+IFERROR(INDEX('Hoja de Trabajo para listado'!$CD$155:$DC$1048576,MATCH($A1023,'Hoja de Trabajo para listado'!$CD$155:$CD$1048576,0),MATCH((CUADRO!P$5&amp;$E1023),'Hoja de Trabajo para listado'!$CD$151:$DC$151,0)),0)</f>
        <v>0</v>
      </c>
      <c r="Q1023" s="243">
        <f ca="1">+IFERROR(INDEX('Hoja de Trabajo para listado'!$A$155:$Z$1048576,MATCH($A1023,'Hoja de Trabajo para listado'!$A$155:$A$1048576,0),MATCH((CUADRO!Q$5&amp;$E1023),'Hoja de Trabajo para listado'!$A$151:$Z$151,0)),0)+IFERROR(INDEX('Hoja de Trabajo para listado'!$AB$155:$BA$1048576,MATCH($A1023,'Hoja de Trabajo para listado'!$AB$155:$AB$1048576,0),MATCH((CUADRO!Q$5&amp;$E1023),'Hoja de Trabajo para listado'!$AB$151:$BA$151,0)),0)+IFERROR(INDEX('Hoja de Trabajo para listado'!$BC$155:$CB$1048576,MATCH($A1023,'Hoja de Trabajo para listado'!$BC$155:$BC$1048576,0),MATCH((CUADRO!Q$5&amp;$E1023),'Hoja de Trabajo para listado'!$BC$151:$CB$151,0)),0)+IFERROR(INDEX('Hoja de Trabajo para listado'!$DE$153:$DG$274,MATCH($A1023,'Hoja de Trabajo para listado'!$DE$153:$DE$1048576,0),MATCH((CUADRO!Q$5&amp;$E1023),'Hoja de Trabajo para listado'!$DE$151:$DG$151,0)),0)+IFERROR(INDEX('Hoja de Trabajo para listado'!$CD$155:$DC$1048576,MATCH($A1023,'Hoja de Trabajo para listado'!$CD$155:$CD$1048576,0),MATCH((CUADRO!Q$5&amp;$E1023),'Hoja de Trabajo para listado'!$CD$151:$DC$151,0)),0)</f>
        <v>0</v>
      </c>
      <c r="R1023" s="243">
        <f t="shared" ca="1" si="33"/>
        <v>0</v>
      </c>
      <c r="S1023" s="249">
        <f ca="1">+R1022+R1023</f>
        <v>0</v>
      </c>
      <c r="T1023" s="243">
        <f ca="1">+S1023</f>
        <v>0</v>
      </c>
      <c r="U1023" s="242">
        <f t="shared" si="34"/>
        <v>2</v>
      </c>
      <c r="V1023" s="333" t="str">
        <f>+VLOOKUP(A1023,bd_lista!$A$3:$E$590,5,FALSE)</f>
        <v>Gobiernos Autonomos Municipales</v>
      </c>
      <c r="W1023" s="392"/>
      <c r="X1023" s="242">
        <f>+VLOOKUP(A1023,[4]Sheet1!$A$13:$D$744,4,FALSE)</f>
        <v>0</v>
      </c>
      <c r="Y1023" s="242" t="e">
        <f>+VLOOKUP(X1023,bd_lista!$A$3:$C$590,3,FALSE)</f>
        <v>#N/A</v>
      </c>
      <c r="Z1023" s="292"/>
      <c r="AA1023" s="293"/>
    </row>
    <row r="1024" spans="1:27" customFormat="1" ht="15" hidden="1" customHeight="1">
      <c r="A1024" s="32">
        <v>1746</v>
      </c>
      <c r="B1024" s="387">
        <f>+A1024</f>
        <v>1746</v>
      </c>
      <c r="C1024" s="247" t="str">
        <f>+VLOOKUP(A1024,bd_lista!$A$3:$C$590,3,FALSE)</f>
        <v>Gobierno Autónomo Municipal de Urubicha</v>
      </c>
      <c r="D1024" s="389" t="str">
        <f>+C1024</f>
        <v>Gobierno Autónomo Municipal de Urubicha</v>
      </c>
      <c r="E1024" s="242" t="s">
        <v>1304</v>
      </c>
      <c r="F1024" s="243">
        <f ca="1">+IFERROR(INDEX('Hoja de Trabajo para listado'!$A$155:$Z$1048576,MATCH($A1024,'Hoja de Trabajo para listado'!$A$155:$A$1048576,0),MATCH((CUADRO!F$5&amp;$E1024),'Hoja de Trabajo para listado'!$A$151:$Z$151,0)),0)+IFERROR(INDEX('Hoja de Trabajo para listado'!$AB$155:$BA$1048576,MATCH($A1024,'Hoja de Trabajo para listado'!$AB$155:$AB$1048576,0),MATCH((CUADRO!F$5&amp;$E1024),'Hoja de Trabajo para listado'!$AB$151:$BA$151,0)),0)+IFERROR(INDEX('Hoja de Trabajo para listado'!$BC$155:$CB$1048576,MATCH($A1024,'Hoja de Trabajo para listado'!$BC$155:$BC$1048576,0),MATCH((CUADRO!F$5&amp;$E1024),'Hoja de Trabajo para listado'!$BC$151:$CB$151,0)),0)+IFERROR(INDEX('Hoja de Trabajo para listado'!$DE$153:$DG$274,MATCH($A1024,'Hoja de Trabajo para listado'!$DE$153:$DE$1048576,0),MATCH((CUADRO!F$5&amp;$E1024),'Hoja de Trabajo para listado'!$DE$151:$DG$151,0)),0)+IFERROR(INDEX('Hoja de Trabajo para listado'!$CD$155:$DC$1048576,MATCH($A1024,'Hoja de Trabajo para listado'!$CD$155:$CD$1048576,0),MATCH((CUADRO!F$5&amp;$E1024),'Hoja de Trabajo para listado'!$CD$151:$DC$151,0)),0)</f>
        <v>0</v>
      </c>
      <c r="G1024" s="243">
        <f ca="1">+IFERROR(INDEX('Hoja de Trabajo para listado'!$A$155:$Z$1048576,MATCH($A1024,'Hoja de Trabajo para listado'!$A$155:$A$1048576,0),MATCH((CUADRO!G$5&amp;$E1024),'Hoja de Trabajo para listado'!$A$151:$Z$151,0)),0)+IFERROR(INDEX('Hoja de Trabajo para listado'!$AB$155:$BA$1048576,MATCH($A1024,'Hoja de Trabajo para listado'!$AB$155:$AB$1048576,0),MATCH((CUADRO!G$5&amp;$E1024),'Hoja de Trabajo para listado'!$AB$151:$BA$151,0)),0)+IFERROR(INDEX('Hoja de Trabajo para listado'!$BC$155:$CB$1048576,MATCH($A1024,'Hoja de Trabajo para listado'!$BC$155:$BC$1048576,0),MATCH((CUADRO!G$5&amp;$E1024),'Hoja de Trabajo para listado'!$BC$151:$CB$151,0)),0)+IFERROR(INDEX('Hoja de Trabajo para listado'!$DE$153:$DG$274,MATCH($A1024,'Hoja de Trabajo para listado'!$DE$153:$DE$1048576,0),MATCH((CUADRO!G$5&amp;$E1024),'Hoja de Trabajo para listado'!$DE$151:$DG$151,0)),0)+IFERROR(INDEX('Hoja de Trabajo para listado'!$CD$155:$DC$1048576,MATCH($A1024,'Hoja de Trabajo para listado'!$CD$155:$CD$1048576,0),MATCH((CUADRO!G$5&amp;$E1024),'Hoja de Trabajo para listado'!$CD$151:$DC$151,0)),0)</f>
        <v>0</v>
      </c>
      <c r="H1024" s="243">
        <f ca="1">+IFERROR(INDEX('Hoja de Trabajo para listado'!$A$155:$Z$1048576,MATCH($A1024,'Hoja de Trabajo para listado'!$A$155:$A$1048576,0),MATCH((CUADRO!H$5&amp;$E1024),'Hoja de Trabajo para listado'!$A$151:$Z$151,0)),0)+IFERROR(INDEX('Hoja de Trabajo para listado'!$AB$155:$BA$1048576,MATCH($A1024,'Hoja de Trabajo para listado'!$AB$155:$AB$1048576,0),MATCH((CUADRO!H$5&amp;$E1024),'Hoja de Trabajo para listado'!$AB$151:$BA$151,0)),0)+IFERROR(INDEX('Hoja de Trabajo para listado'!$BC$155:$CB$1048576,MATCH($A1024,'Hoja de Trabajo para listado'!$BC$155:$BC$1048576,0),MATCH((CUADRO!H$5&amp;$E1024),'Hoja de Trabajo para listado'!$BC$151:$CB$151,0)),0)+IFERROR(INDEX('Hoja de Trabajo para listado'!$DE$153:$DG$274,MATCH($A1024,'Hoja de Trabajo para listado'!$DE$153:$DE$1048576,0),MATCH((CUADRO!H$5&amp;$E1024),'Hoja de Trabajo para listado'!$DE$151:$DG$151,0)),0)+IFERROR(INDEX('Hoja de Trabajo para listado'!$CD$155:$DC$1048576,MATCH($A1024,'Hoja de Trabajo para listado'!$CD$155:$CD$1048576,0),MATCH((CUADRO!H$5&amp;$E1024),'Hoja de Trabajo para listado'!$CD$151:$DC$151,0)),0)</f>
        <v>0</v>
      </c>
      <c r="I1024" s="243">
        <f ca="1">+IFERROR(INDEX('Hoja de Trabajo para listado'!$A$155:$Z$1048576,MATCH($A1024,'Hoja de Trabajo para listado'!$A$155:$A$1048576,0),MATCH((CUADRO!I$5&amp;$E1024),'Hoja de Trabajo para listado'!$A$151:$Z$151,0)),0)+IFERROR(INDEX('Hoja de Trabajo para listado'!$AB$155:$BA$1048576,MATCH($A1024,'Hoja de Trabajo para listado'!$AB$155:$AB$1048576,0),MATCH((CUADRO!I$5&amp;$E1024),'Hoja de Trabajo para listado'!$AB$151:$BA$151,0)),0)+IFERROR(INDEX('Hoja de Trabajo para listado'!$BC$155:$CB$1048576,MATCH($A1024,'Hoja de Trabajo para listado'!$BC$155:$BC$1048576,0),MATCH((CUADRO!I$5&amp;$E1024),'Hoja de Trabajo para listado'!$BC$151:$CB$151,0)),0)+IFERROR(INDEX('Hoja de Trabajo para listado'!$DE$153:$DG$274,MATCH($A1024,'Hoja de Trabajo para listado'!$DE$153:$DE$1048576,0),MATCH((CUADRO!I$5&amp;$E1024),'Hoja de Trabajo para listado'!$DE$151:$DG$151,0)),0)+IFERROR(INDEX('Hoja de Trabajo para listado'!$CD$155:$DC$1048576,MATCH($A1024,'Hoja de Trabajo para listado'!$CD$155:$CD$1048576,0),MATCH((CUADRO!I$5&amp;$E1024),'Hoja de Trabajo para listado'!$CD$151:$DC$151,0)),0)</f>
        <v>0</v>
      </c>
      <c r="J1024" s="243">
        <f ca="1">+IFERROR(INDEX('Hoja de Trabajo para listado'!$A$155:$Z$1048576,MATCH($A1024,'Hoja de Trabajo para listado'!$A$155:$A$1048576,0),MATCH((CUADRO!J$5&amp;$E1024),'Hoja de Trabajo para listado'!$A$151:$Z$151,0)),0)+IFERROR(INDEX('Hoja de Trabajo para listado'!$AB$155:$BA$1048576,MATCH($A1024,'Hoja de Trabajo para listado'!$AB$155:$AB$1048576,0),MATCH((CUADRO!J$5&amp;$E1024),'Hoja de Trabajo para listado'!$AB$151:$BA$151,0)),0)+IFERROR(INDEX('Hoja de Trabajo para listado'!$BC$155:$CB$1048576,MATCH($A1024,'Hoja de Trabajo para listado'!$BC$155:$BC$1048576,0),MATCH((CUADRO!J$5&amp;$E1024),'Hoja de Trabajo para listado'!$BC$151:$CB$151,0)),0)+IFERROR(INDEX('Hoja de Trabajo para listado'!$DE$153:$DG$274,MATCH($A1024,'Hoja de Trabajo para listado'!$DE$153:$DE$1048576,0),MATCH((CUADRO!J$5&amp;$E1024),'Hoja de Trabajo para listado'!$DE$151:$DG$151,0)),0)+IFERROR(INDEX('Hoja de Trabajo para listado'!$CD$155:$DC$1048576,MATCH($A1024,'Hoja de Trabajo para listado'!$CD$155:$CD$1048576,0),MATCH((CUADRO!J$5&amp;$E1024),'Hoja de Trabajo para listado'!$CD$151:$DC$151,0)),0)</f>
        <v>0</v>
      </c>
      <c r="K1024" s="243">
        <f ca="1">+IFERROR(INDEX('Hoja de Trabajo para listado'!$A$155:$Z$1048576,MATCH($A1024,'Hoja de Trabajo para listado'!$A$155:$A$1048576,0),MATCH((CUADRO!K$5&amp;$E1024),'Hoja de Trabajo para listado'!$A$151:$Z$151,0)),0)+IFERROR(INDEX('Hoja de Trabajo para listado'!$AB$155:$BA$1048576,MATCH($A1024,'Hoja de Trabajo para listado'!$AB$155:$AB$1048576,0),MATCH((CUADRO!K$5&amp;$E1024),'Hoja de Trabajo para listado'!$AB$151:$BA$151,0)),0)+IFERROR(INDEX('Hoja de Trabajo para listado'!$BC$155:$CB$1048576,MATCH($A1024,'Hoja de Trabajo para listado'!$BC$155:$BC$1048576,0),MATCH((CUADRO!K$5&amp;$E1024),'Hoja de Trabajo para listado'!$BC$151:$CB$151,0)),0)+IFERROR(INDEX('Hoja de Trabajo para listado'!$DE$153:$DG$274,MATCH($A1024,'Hoja de Trabajo para listado'!$DE$153:$DE$1048576,0),MATCH((CUADRO!K$5&amp;$E1024),'Hoja de Trabajo para listado'!$DE$151:$DG$151,0)),0)+IFERROR(INDEX('Hoja de Trabajo para listado'!$CD$155:$DC$1048576,MATCH($A1024,'Hoja de Trabajo para listado'!$CD$155:$CD$1048576,0),MATCH((CUADRO!K$5&amp;$E1024),'Hoja de Trabajo para listado'!$CD$151:$DC$151,0)),0)</f>
        <v>0</v>
      </c>
      <c r="L1024" s="243">
        <f ca="1">+IFERROR(INDEX('Hoja de Trabajo para listado'!$A$155:$Z$1048576,MATCH($A1024,'Hoja de Trabajo para listado'!$A$155:$A$1048576,0),MATCH((CUADRO!L$5&amp;$E1024),'Hoja de Trabajo para listado'!$A$151:$Z$151,0)),0)+IFERROR(INDEX('Hoja de Trabajo para listado'!$AB$155:$BA$1048576,MATCH($A1024,'Hoja de Trabajo para listado'!$AB$155:$AB$1048576,0),MATCH((CUADRO!L$5&amp;$E1024),'Hoja de Trabajo para listado'!$AB$151:$BA$151,0)),0)+IFERROR(INDEX('Hoja de Trabajo para listado'!$BC$155:$CB$1048576,MATCH($A1024,'Hoja de Trabajo para listado'!$BC$155:$BC$1048576,0),MATCH((CUADRO!L$5&amp;$E1024),'Hoja de Trabajo para listado'!$BC$151:$CB$151,0)),0)+IFERROR(INDEX('Hoja de Trabajo para listado'!$DE$153:$DG$274,MATCH($A1024,'Hoja de Trabajo para listado'!$DE$153:$DE$1048576,0),MATCH((CUADRO!L$5&amp;$E1024),'Hoja de Trabajo para listado'!$DE$151:$DG$151,0)),0)+IFERROR(INDEX('Hoja de Trabajo para listado'!$CD$155:$DC$1048576,MATCH($A1024,'Hoja de Trabajo para listado'!$CD$155:$CD$1048576,0),MATCH((CUADRO!L$5&amp;$E1024),'Hoja de Trabajo para listado'!$CD$151:$DC$151,0)),0)</f>
        <v>0</v>
      </c>
      <c r="M1024" s="243">
        <f ca="1">+IFERROR(INDEX('Hoja de Trabajo para listado'!$A$155:$Z$1048576,MATCH($A1024,'Hoja de Trabajo para listado'!$A$155:$A$1048576,0),MATCH((CUADRO!M$5&amp;$E1024),'Hoja de Trabajo para listado'!$A$151:$Z$151,0)),0)+IFERROR(INDEX('Hoja de Trabajo para listado'!$AB$155:$BA$1048576,MATCH($A1024,'Hoja de Trabajo para listado'!$AB$155:$AB$1048576,0),MATCH((CUADRO!M$5&amp;$E1024),'Hoja de Trabajo para listado'!$AB$151:$BA$151,0)),0)+IFERROR(INDEX('Hoja de Trabajo para listado'!$BC$155:$CB$1048576,MATCH($A1024,'Hoja de Trabajo para listado'!$BC$155:$BC$1048576,0),MATCH((CUADRO!M$5&amp;$E1024),'Hoja de Trabajo para listado'!$BC$151:$CB$151,0)),0)+IFERROR(INDEX('Hoja de Trabajo para listado'!$DE$153:$DG$274,MATCH($A1024,'Hoja de Trabajo para listado'!$DE$153:$DE$1048576,0),MATCH((CUADRO!M$5&amp;$E1024),'Hoja de Trabajo para listado'!$DE$151:$DG$151,0)),0)+IFERROR(INDEX('Hoja de Trabajo para listado'!$CD$155:$DC$1048576,MATCH($A1024,'Hoja de Trabajo para listado'!$CD$155:$CD$1048576,0),MATCH((CUADRO!M$5&amp;$E1024),'Hoja de Trabajo para listado'!$CD$151:$DC$151,0)),0)</f>
        <v>0</v>
      </c>
      <c r="N1024" s="243">
        <f ca="1">+IFERROR(INDEX('Hoja de Trabajo para listado'!$A$155:$Z$1048576,MATCH($A1024,'Hoja de Trabajo para listado'!$A$155:$A$1048576,0),MATCH((CUADRO!N$5&amp;$E1024),'Hoja de Trabajo para listado'!$A$151:$Z$151,0)),0)+IFERROR(INDEX('Hoja de Trabajo para listado'!$AB$155:$BA$1048576,MATCH($A1024,'Hoja de Trabajo para listado'!$AB$155:$AB$1048576,0),MATCH((CUADRO!N$5&amp;$E1024),'Hoja de Trabajo para listado'!$AB$151:$BA$151,0)),0)+IFERROR(INDEX('Hoja de Trabajo para listado'!$BC$155:$CB$1048576,MATCH($A1024,'Hoja de Trabajo para listado'!$BC$155:$BC$1048576,0),MATCH((CUADRO!N$5&amp;$E1024),'Hoja de Trabajo para listado'!$BC$151:$CB$151,0)),0)+IFERROR(INDEX('Hoja de Trabajo para listado'!$DE$153:$DG$274,MATCH($A1024,'Hoja de Trabajo para listado'!$DE$153:$DE$1048576,0),MATCH((CUADRO!N$5&amp;$E1024),'Hoja de Trabajo para listado'!$DE$151:$DG$151,0)),0)+IFERROR(INDEX('Hoja de Trabajo para listado'!$CD$155:$DC$1048576,MATCH($A1024,'Hoja de Trabajo para listado'!$CD$155:$CD$1048576,0),MATCH((CUADRO!N$5&amp;$E1024),'Hoja de Trabajo para listado'!$CD$151:$DC$151,0)),0)</f>
        <v>0</v>
      </c>
      <c r="O1024" s="243">
        <f ca="1">+IFERROR(INDEX('Hoja de Trabajo para listado'!$A$155:$Z$1048576,MATCH($A1024,'Hoja de Trabajo para listado'!$A$155:$A$1048576,0),MATCH((CUADRO!O$5&amp;$E1024),'Hoja de Trabajo para listado'!$A$151:$Z$151,0)),0)+IFERROR(INDEX('Hoja de Trabajo para listado'!$AB$155:$BA$1048576,MATCH($A1024,'Hoja de Trabajo para listado'!$AB$155:$AB$1048576,0),MATCH((CUADRO!O$5&amp;$E1024),'Hoja de Trabajo para listado'!$AB$151:$BA$151,0)),0)+IFERROR(INDEX('Hoja de Trabajo para listado'!$BC$155:$CB$1048576,MATCH($A1024,'Hoja de Trabajo para listado'!$BC$155:$BC$1048576,0),MATCH((CUADRO!O$5&amp;$E1024),'Hoja de Trabajo para listado'!$BC$151:$CB$151,0)),0)+IFERROR(INDEX('Hoja de Trabajo para listado'!$DE$153:$DG$274,MATCH($A1024,'Hoja de Trabajo para listado'!$DE$153:$DE$1048576,0),MATCH((CUADRO!O$5&amp;$E1024),'Hoja de Trabajo para listado'!$DE$151:$DG$151,0)),0)+IFERROR(INDEX('Hoja de Trabajo para listado'!$CD$155:$DC$1048576,MATCH($A1024,'Hoja de Trabajo para listado'!$CD$155:$CD$1048576,0),MATCH((CUADRO!O$5&amp;$E1024),'Hoja de Trabajo para listado'!$CD$151:$DC$151,0)),0)</f>
        <v>0</v>
      </c>
      <c r="P1024" s="243">
        <f ca="1">+IFERROR(INDEX('Hoja de Trabajo para listado'!$A$155:$Z$1048576,MATCH($A1024,'Hoja de Trabajo para listado'!$A$155:$A$1048576,0),MATCH((CUADRO!P$5&amp;$E1024),'Hoja de Trabajo para listado'!$A$151:$Z$151,0)),0)+IFERROR(INDEX('Hoja de Trabajo para listado'!$AB$155:$BA$1048576,MATCH($A1024,'Hoja de Trabajo para listado'!$AB$155:$AB$1048576,0),MATCH((CUADRO!P$5&amp;$E1024),'Hoja de Trabajo para listado'!$AB$151:$BA$151,0)),0)+IFERROR(INDEX('Hoja de Trabajo para listado'!$BC$155:$CB$1048576,MATCH($A1024,'Hoja de Trabajo para listado'!$BC$155:$BC$1048576,0),MATCH((CUADRO!P$5&amp;$E1024),'Hoja de Trabajo para listado'!$BC$151:$CB$151,0)),0)+IFERROR(INDEX('Hoja de Trabajo para listado'!$DE$153:$DG$274,MATCH($A1024,'Hoja de Trabajo para listado'!$DE$153:$DE$1048576,0),MATCH((CUADRO!P$5&amp;$E1024),'Hoja de Trabajo para listado'!$DE$151:$DG$151,0)),0)+IFERROR(INDEX('Hoja de Trabajo para listado'!$CD$155:$DC$1048576,MATCH($A1024,'Hoja de Trabajo para listado'!$CD$155:$CD$1048576,0),MATCH((CUADRO!P$5&amp;$E1024),'Hoja de Trabajo para listado'!$CD$151:$DC$151,0)),0)</f>
        <v>0</v>
      </c>
      <c r="Q1024" s="243">
        <f ca="1">+IFERROR(INDEX('Hoja de Trabajo para listado'!$A$155:$Z$1048576,MATCH($A1024,'Hoja de Trabajo para listado'!$A$155:$A$1048576,0),MATCH((CUADRO!Q$5&amp;$E1024),'Hoja de Trabajo para listado'!$A$151:$Z$151,0)),0)+IFERROR(INDEX('Hoja de Trabajo para listado'!$AB$155:$BA$1048576,MATCH($A1024,'Hoja de Trabajo para listado'!$AB$155:$AB$1048576,0),MATCH((CUADRO!Q$5&amp;$E1024),'Hoja de Trabajo para listado'!$AB$151:$BA$151,0)),0)+IFERROR(INDEX('Hoja de Trabajo para listado'!$BC$155:$CB$1048576,MATCH($A1024,'Hoja de Trabajo para listado'!$BC$155:$BC$1048576,0),MATCH((CUADRO!Q$5&amp;$E1024),'Hoja de Trabajo para listado'!$BC$151:$CB$151,0)),0)+IFERROR(INDEX('Hoja de Trabajo para listado'!$DE$153:$DG$274,MATCH($A1024,'Hoja de Trabajo para listado'!$DE$153:$DE$1048576,0),MATCH((CUADRO!Q$5&amp;$E1024),'Hoja de Trabajo para listado'!$DE$151:$DG$151,0)),0)+IFERROR(INDEX('Hoja de Trabajo para listado'!$CD$155:$DC$1048576,MATCH($A1024,'Hoja de Trabajo para listado'!$CD$155:$CD$1048576,0),MATCH((CUADRO!Q$5&amp;$E1024),'Hoja de Trabajo para listado'!$CD$151:$DC$151,0)),0)</f>
        <v>0</v>
      </c>
      <c r="R1024" s="243">
        <f t="shared" ca="1" si="33"/>
        <v>0</v>
      </c>
      <c r="S1024" s="249"/>
      <c r="T1024" s="243">
        <f ca="1">+T1025</f>
        <v>0</v>
      </c>
      <c r="U1024" s="242">
        <f t="shared" si="34"/>
        <v>1</v>
      </c>
      <c r="V1024" s="333" t="str">
        <f>+VLOOKUP(A1024,bd_lista!$A$3:$E$590,5,FALSE)</f>
        <v>Gobiernos Autonomos Municipales</v>
      </c>
      <c r="W1024" s="391" t="str">
        <f>+V1024</f>
        <v>Gobiernos Autonomos Municipales</v>
      </c>
      <c r="X1024" s="242">
        <f>+VLOOKUP(A1024,[4]Sheet1!$A$13:$D$744,4,FALSE)</f>
        <v>0</v>
      </c>
      <c r="Y1024" s="242" t="e">
        <f>+VLOOKUP(X1024,bd_lista!$A$3:$C$590,3,FALSE)</f>
        <v>#N/A</v>
      </c>
      <c r="Z1024" s="294">
        <f>+X1024</f>
        <v>0</v>
      </c>
      <c r="AA1024" s="295" t="e">
        <f>+Y1024</f>
        <v>#N/A</v>
      </c>
    </row>
    <row r="1025" spans="1:27" customFormat="1" ht="15" hidden="1" customHeight="1">
      <c r="A1025" s="32">
        <v>1746</v>
      </c>
      <c r="B1025" s="388"/>
      <c r="C1025" s="247" t="str">
        <f>+VLOOKUP(A1025,bd_lista!$A$3:$C$590,3,FALSE)</f>
        <v>Gobierno Autónomo Municipal de Urubicha</v>
      </c>
      <c r="D1025" s="390"/>
      <c r="E1025" s="244" t="s">
        <v>1305</v>
      </c>
      <c r="F1025" s="245">
        <f ca="1">+IFERROR(INDEX('Hoja de Trabajo para listado'!$A$155:$Z$1048576,MATCH($A1025,'Hoja de Trabajo para listado'!$A$155:$A$1048576,0),MATCH((CUADRO!F$5&amp;$E1025),'Hoja de Trabajo para listado'!$A$151:$Z$151,0)),0)+IFERROR(INDEX('Hoja de Trabajo para listado'!$AB$155:$BA$1048576,MATCH($A1025,'Hoja de Trabajo para listado'!$AB$155:$AB$1048576,0),MATCH((CUADRO!F$5&amp;$E1025),'Hoja de Trabajo para listado'!$AB$151:$BA$151,0)),0)+IFERROR(INDEX('Hoja de Trabajo para listado'!$BC$155:$CB$1048576,MATCH($A1025,'Hoja de Trabajo para listado'!$BC$155:$BC$1048576,0),MATCH((CUADRO!F$5&amp;$E1025),'Hoja de Trabajo para listado'!$BC$151:$CB$151,0)),0)+IFERROR(INDEX('Hoja de Trabajo para listado'!$DE$153:$DG$274,MATCH($A1025,'Hoja de Trabajo para listado'!$DE$153:$DE$1048576,0),MATCH((CUADRO!F$5&amp;$E1025),'Hoja de Trabajo para listado'!$DE$151:$DG$151,0)),0)+IFERROR(INDEX('Hoja de Trabajo para listado'!$CD$155:$DC$1048576,MATCH($A1025,'Hoja de Trabajo para listado'!$CD$155:$CD$1048576,0),MATCH((CUADRO!F$5&amp;$E1025),'Hoja de Trabajo para listado'!$CD$151:$DC$151,0)),0)</f>
        <v>0</v>
      </c>
      <c r="G1025" s="245">
        <f ca="1">+IFERROR(INDEX('Hoja de Trabajo para listado'!$A$155:$Z$1048576,MATCH($A1025,'Hoja de Trabajo para listado'!$A$155:$A$1048576,0),MATCH((CUADRO!G$5&amp;$E1025),'Hoja de Trabajo para listado'!$A$151:$Z$151,0)),0)+IFERROR(INDEX('Hoja de Trabajo para listado'!$AB$155:$BA$1048576,MATCH($A1025,'Hoja de Trabajo para listado'!$AB$155:$AB$1048576,0),MATCH((CUADRO!G$5&amp;$E1025),'Hoja de Trabajo para listado'!$AB$151:$BA$151,0)),0)+IFERROR(INDEX('Hoja de Trabajo para listado'!$BC$155:$CB$1048576,MATCH($A1025,'Hoja de Trabajo para listado'!$BC$155:$BC$1048576,0),MATCH((CUADRO!G$5&amp;$E1025),'Hoja de Trabajo para listado'!$BC$151:$CB$151,0)),0)+IFERROR(INDEX('Hoja de Trabajo para listado'!$DE$153:$DG$274,MATCH($A1025,'Hoja de Trabajo para listado'!$DE$153:$DE$1048576,0),MATCH((CUADRO!G$5&amp;$E1025),'Hoja de Trabajo para listado'!$DE$151:$DG$151,0)),0)+IFERROR(INDEX('Hoja de Trabajo para listado'!$CD$155:$DC$1048576,MATCH($A1025,'Hoja de Trabajo para listado'!$CD$155:$CD$1048576,0),MATCH((CUADRO!G$5&amp;$E1025),'Hoja de Trabajo para listado'!$CD$151:$DC$151,0)),0)</f>
        <v>0</v>
      </c>
      <c r="H1025" s="245">
        <f ca="1">+IFERROR(INDEX('Hoja de Trabajo para listado'!$A$155:$Z$1048576,MATCH($A1025,'Hoja de Trabajo para listado'!$A$155:$A$1048576,0),MATCH((CUADRO!H$5&amp;$E1025),'Hoja de Trabajo para listado'!$A$151:$Z$151,0)),0)+IFERROR(INDEX('Hoja de Trabajo para listado'!$AB$155:$BA$1048576,MATCH($A1025,'Hoja de Trabajo para listado'!$AB$155:$AB$1048576,0),MATCH((CUADRO!H$5&amp;$E1025),'Hoja de Trabajo para listado'!$AB$151:$BA$151,0)),0)+IFERROR(INDEX('Hoja de Trabajo para listado'!$BC$155:$CB$1048576,MATCH($A1025,'Hoja de Trabajo para listado'!$BC$155:$BC$1048576,0),MATCH((CUADRO!H$5&amp;$E1025),'Hoja de Trabajo para listado'!$BC$151:$CB$151,0)),0)+IFERROR(INDEX('Hoja de Trabajo para listado'!$DE$153:$DG$274,MATCH($A1025,'Hoja de Trabajo para listado'!$DE$153:$DE$1048576,0),MATCH((CUADRO!H$5&amp;$E1025),'Hoja de Trabajo para listado'!$DE$151:$DG$151,0)),0)+IFERROR(INDEX('Hoja de Trabajo para listado'!$CD$155:$DC$1048576,MATCH($A1025,'Hoja de Trabajo para listado'!$CD$155:$CD$1048576,0),MATCH((CUADRO!H$5&amp;$E1025),'Hoja de Trabajo para listado'!$CD$151:$DC$151,0)),0)</f>
        <v>0</v>
      </c>
      <c r="I1025" s="245">
        <f ca="1">+IFERROR(INDEX('Hoja de Trabajo para listado'!$A$155:$Z$1048576,MATCH($A1025,'Hoja de Trabajo para listado'!$A$155:$A$1048576,0),MATCH((CUADRO!I$5&amp;$E1025),'Hoja de Trabajo para listado'!$A$151:$Z$151,0)),0)+IFERROR(INDEX('Hoja de Trabajo para listado'!$AB$155:$BA$1048576,MATCH($A1025,'Hoja de Trabajo para listado'!$AB$155:$AB$1048576,0),MATCH((CUADRO!I$5&amp;$E1025),'Hoja de Trabajo para listado'!$AB$151:$BA$151,0)),0)+IFERROR(INDEX('Hoja de Trabajo para listado'!$BC$155:$CB$1048576,MATCH($A1025,'Hoja de Trabajo para listado'!$BC$155:$BC$1048576,0),MATCH((CUADRO!I$5&amp;$E1025),'Hoja de Trabajo para listado'!$BC$151:$CB$151,0)),0)+IFERROR(INDEX('Hoja de Trabajo para listado'!$DE$153:$DG$274,MATCH($A1025,'Hoja de Trabajo para listado'!$DE$153:$DE$1048576,0),MATCH((CUADRO!I$5&amp;$E1025),'Hoja de Trabajo para listado'!$DE$151:$DG$151,0)),0)+IFERROR(INDEX('Hoja de Trabajo para listado'!$CD$155:$DC$1048576,MATCH($A1025,'Hoja de Trabajo para listado'!$CD$155:$CD$1048576,0),MATCH((CUADRO!I$5&amp;$E1025),'Hoja de Trabajo para listado'!$CD$151:$DC$151,0)),0)</f>
        <v>0</v>
      </c>
      <c r="J1025" s="245">
        <f ca="1">+IFERROR(INDEX('Hoja de Trabajo para listado'!$A$155:$Z$1048576,MATCH($A1025,'Hoja de Trabajo para listado'!$A$155:$A$1048576,0),MATCH((CUADRO!J$5&amp;$E1025),'Hoja de Trabajo para listado'!$A$151:$Z$151,0)),0)+IFERROR(INDEX('Hoja de Trabajo para listado'!$AB$155:$BA$1048576,MATCH($A1025,'Hoja de Trabajo para listado'!$AB$155:$AB$1048576,0),MATCH((CUADRO!J$5&amp;$E1025),'Hoja de Trabajo para listado'!$AB$151:$BA$151,0)),0)+IFERROR(INDEX('Hoja de Trabajo para listado'!$BC$155:$CB$1048576,MATCH($A1025,'Hoja de Trabajo para listado'!$BC$155:$BC$1048576,0),MATCH((CUADRO!J$5&amp;$E1025),'Hoja de Trabajo para listado'!$BC$151:$CB$151,0)),0)+IFERROR(INDEX('Hoja de Trabajo para listado'!$DE$153:$DG$274,MATCH($A1025,'Hoja de Trabajo para listado'!$DE$153:$DE$1048576,0),MATCH((CUADRO!J$5&amp;$E1025),'Hoja de Trabajo para listado'!$DE$151:$DG$151,0)),0)+IFERROR(INDEX('Hoja de Trabajo para listado'!$CD$155:$DC$1048576,MATCH($A1025,'Hoja de Trabajo para listado'!$CD$155:$CD$1048576,0),MATCH((CUADRO!J$5&amp;$E1025),'Hoja de Trabajo para listado'!$CD$151:$DC$151,0)),0)</f>
        <v>0</v>
      </c>
      <c r="K1025" s="245">
        <f ca="1">+IFERROR(INDEX('Hoja de Trabajo para listado'!$A$155:$Z$1048576,MATCH($A1025,'Hoja de Trabajo para listado'!$A$155:$A$1048576,0),MATCH((CUADRO!K$5&amp;$E1025),'Hoja de Trabajo para listado'!$A$151:$Z$151,0)),0)+IFERROR(INDEX('Hoja de Trabajo para listado'!$AB$155:$BA$1048576,MATCH($A1025,'Hoja de Trabajo para listado'!$AB$155:$AB$1048576,0),MATCH((CUADRO!K$5&amp;$E1025),'Hoja de Trabajo para listado'!$AB$151:$BA$151,0)),0)+IFERROR(INDEX('Hoja de Trabajo para listado'!$BC$155:$CB$1048576,MATCH($A1025,'Hoja de Trabajo para listado'!$BC$155:$BC$1048576,0),MATCH((CUADRO!K$5&amp;$E1025),'Hoja de Trabajo para listado'!$BC$151:$CB$151,0)),0)+IFERROR(INDEX('Hoja de Trabajo para listado'!$DE$153:$DG$274,MATCH($A1025,'Hoja de Trabajo para listado'!$DE$153:$DE$1048576,0),MATCH((CUADRO!K$5&amp;$E1025),'Hoja de Trabajo para listado'!$DE$151:$DG$151,0)),0)+IFERROR(INDEX('Hoja de Trabajo para listado'!$CD$155:$DC$1048576,MATCH($A1025,'Hoja de Trabajo para listado'!$CD$155:$CD$1048576,0),MATCH((CUADRO!K$5&amp;$E1025),'Hoja de Trabajo para listado'!$CD$151:$DC$151,0)),0)</f>
        <v>0</v>
      </c>
      <c r="L1025" s="245">
        <f ca="1">+IFERROR(INDEX('Hoja de Trabajo para listado'!$A$155:$Z$1048576,MATCH($A1025,'Hoja de Trabajo para listado'!$A$155:$A$1048576,0),MATCH((CUADRO!L$5&amp;$E1025),'Hoja de Trabajo para listado'!$A$151:$Z$151,0)),0)+IFERROR(INDEX('Hoja de Trabajo para listado'!$AB$155:$BA$1048576,MATCH($A1025,'Hoja de Trabajo para listado'!$AB$155:$AB$1048576,0),MATCH((CUADRO!L$5&amp;$E1025),'Hoja de Trabajo para listado'!$AB$151:$BA$151,0)),0)+IFERROR(INDEX('Hoja de Trabajo para listado'!$BC$155:$CB$1048576,MATCH($A1025,'Hoja de Trabajo para listado'!$BC$155:$BC$1048576,0),MATCH((CUADRO!L$5&amp;$E1025),'Hoja de Trabajo para listado'!$BC$151:$CB$151,0)),0)+IFERROR(INDEX('Hoja de Trabajo para listado'!$DE$153:$DG$274,MATCH($A1025,'Hoja de Trabajo para listado'!$DE$153:$DE$1048576,0),MATCH((CUADRO!L$5&amp;$E1025),'Hoja de Trabajo para listado'!$DE$151:$DG$151,0)),0)+IFERROR(INDEX('Hoja de Trabajo para listado'!$CD$155:$DC$1048576,MATCH($A1025,'Hoja de Trabajo para listado'!$CD$155:$CD$1048576,0),MATCH((CUADRO!L$5&amp;$E1025),'Hoja de Trabajo para listado'!$CD$151:$DC$151,0)),0)</f>
        <v>0</v>
      </c>
      <c r="M1025" s="245">
        <f ca="1">+IFERROR(INDEX('Hoja de Trabajo para listado'!$A$155:$Z$1048576,MATCH($A1025,'Hoja de Trabajo para listado'!$A$155:$A$1048576,0),MATCH((CUADRO!M$5&amp;$E1025),'Hoja de Trabajo para listado'!$A$151:$Z$151,0)),0)+IFERROR(INDEX('Hoja de Trabajo para listado'!$AB$155:$BA$1048576,MATCH($A1025,'Hoja de Trabajo para listado'!$AB$155:$AB$1048576,0),MATCH((CUADRO!M$5&amp;$E1025),'Hoja de Trabajo para listado'!$AB$151:$BA$151,0)),0)+IFERROR(INDEX('Hoja de Trabajo para listado'!$BC$155:$CB$1048576,MATCH($A1025,'Hoja de Trabajo para listado'!$BC$155:$BC$1048576,0),MATCH((CUADRO!M$5&amp;$E1025),'Hoja de Trabajo para listado'!$BC$151:$CB$151,0)),0)+IFERROR(INDEX('Hoja de Trabajo para listado'!$DE$153:$DG$274,MATCH($A1025,'Hoja de Trabajo para listado'!$DE$153:$DE$1048576,0),MATCH((CUADRO!M$5&amp;$E1025),'Hoja de Trabajo para listado'!$DE$151:$DG$151,0)),0)+IFERROR(INDEX('Hoja de Trabajo para listado'!$CD$155:$DC$1048576,MATCH($A1025,'Hoja de Trabajo para listado'!$CD$155:$CD$1048576,0),MATCH((CUADRO!M$5&amp;$E1025),'Hoja de Trabajo para listado'!$CD$151:$DC$151,0)),0)</f>
        <v>0</v>
      </c>
      <c r="N1025" s="245">
        <f ca="1">+IFERROR(INDEX('Hoja de Trabajo para listado'!$A$155:$Z$1048576,MATCH($A1025,'Hoja de Trabajo para listado'!$A$155:$A$1048576,0),MATCH((CUADRO!N$5&amp;$E1025),'Hoja de Trabajo para listado'!$A$151:$Z$151,0)),0)+IFERROR(INDEX('Hoja de Trabajo para listado'!$AB$155:$BA$1048576,MATCH($A1025,'Hoja de Trabajo para listado'!$AB$155:$AB$1048576,0),MATCH((CUADRO!N$5&amp;$E1025),'Hoja de Trabajo para listado'!$AB$151:$BA$151,0)),0)+IFERROR(INDEX('Hoja de Trabajo para listado'!$BC$155:$CB$1048576,MATCH($A1025,'Hoja de Trabajo para listado'!$BC$155:$BC$1048576,0),MATCH((CUADRO!N$5&amp;$E1025),'Hoja de Trabajo para listado'!$BC$151:$CB$151,0)),0)+IFERROR(INDEX('Hoja de Trabajo para listado'!$DE$153:$DG$274,MATCH($A1025,'Hoja de Trabajo para listado'!$DE$153:$DE$1048576,0),MATCH((CUADRO!N$5&amp;$E1025),'Hoja de Trabajo para listado'!$DE$151:$DG$151,0)),0)+IFERROR(INDEX('Hoja de Trabajo para listado'!$CD$155:$DC$1048576,MATCH($A1025,'Hoja de Trabajo para listado'!$CD$155:$CD$1048576,0),MATCH((CUADRO!N$5&amp;$E1025),'Hoja de Trabajo para listado'!$CD$151:$DC$151,0)),0)</f>
        <v>0</v>
      </c>
      <c r="O1025" s="245">
        <f ca="1">+IFERROR(INDEX('Hoja de Trabajo para listado'!$A$155:$Z$1048576,MATCH($A1025,'Hoja de Trabajo para listado'!$A$155:$A$1048576,0),MATCH((CUADRO!O$5&amp;$E1025),'Hoja de Trabajo para listado'!$A$151:$Z$151,0)),0)+IFERROR(INDEX('Hoja de Trabajo para listado'!$AB$155:$BA$1048576,MATCH($A1025,'Hoja de Trabajo para listado'!$AB$155:$AB$1048576,0),MATCH((CUADRO!O$5&amp;$E1025),'Hoja de Trabajo para listado'!$AB$151:$BA$151,0)),0)+IFERROR(INDEX('Hoja de Trabajo para listado'!$BC$155:$CB$1048576,MATCH($A1025,'Hoja de Trabajo para listado'!$BC$155:$BC$1048576,0),MATCH((CUADRO!O$5&amp;$E1025),'Hoja de Trabajo para listado'!$BC$151:$CB$151,0)),0)+IFERROR(INDEX('Hoja de Trabajo para listado'!$DE$153:$DG$274,MATCH($A1025,'Hoja de Trabajo para listado'!$DE$153:$DE$1048576,0),MATCH((CUADRO!O$5&amp;$E1025),'Hoja de Trabajo para listado'!$DE$151:$DG$151,0)),0)+IFERROR(INDEX('Hoja de Trabajo para listado'!$CD$155:$DC$1048576,MATCH($A1025,'Hoja de Trabajo para listado'!$CD$155:$CD$1048576,0),MATCH((CUADRO!O$5&amp;$E1025),'Hoja de Trabajo para listado'!$CD$151:$DC$151,0)),0)</f>
        <v>0</v>
      </c>
      <c r="P1025" s="245">
        <f ca="1">+IFERROR(INDEX('Hoja de Trabajo para listado'!$A$155:$Z$1048576,MATCH($A1025,'Hoja de Trabajo para listado'!$A$155:$A$1048576,0),MATCH((CUADRO!P$5&amp;$E1025),'Hoja de Trabajo para listado'!$A$151:$Z$151,0)),0)+IFERROR(INDEX('Hoja de Trabajo para listado'!$AB$155:$BA$1048576,MATCH($A1025,'Hoja de Trabajo para listado'!$AB$155:$AB$1048576,0),MATCH((CUADRO!P$5&amp;$E1025),'Hoja de Trabajo para listado'!$AB$151:$BA$151,0)),0)+IFERROR(INDEX('Hoja de Trabajo para listado'!$BC$155:$CB$1048576,MATCH($A1025,'Hoja de Trabajo para listado'!$BC$155:$BC$1048576,0),MATCH((CUADRO!P$5&amp;$E1025),'Hoja de Trabajo para listado'!$BC$151:$CB$151,0)),0)+IFERROR(INDEX('Hoja de Trabajo para listado'!$DE$153:$DG$274,MATCH($A1025,'Hoja de Trabajo para listado'!$DE$153:$DE$1048576,0),MATCH((CUADRO!P$5&amp;$E1025),'Hoja de Trabajo para listado'!$DE$151:$DG$151,0)),0)+IFERROR(INDEX('Hoja de Trabajo para listado'!$CD$155:$DC$1048576,MATCH($A1025,'Hoja de Trabajo para listado'!$CD$155:$CD$1048576,0),MATCH((CUADRO!P$5&amp;$E1025),'Hoja de Trabajo para listado'!$CD$151:$DC$151,0)),0)</f>
        <v>0</v>
      </c>
      <c r="Q1025" s="245">
        <f ca="1">+IFERROR(INDEX('Hoja de Trabajo para listado'!$A$155:$Z$1048576,MATCH($A1025,'Hoja de Trabajo para listado'!$A$155:$A$1048576,0),MATCH((CUADRO!Q$5&amp;$E1025),'Hoja de Trabajo para listado'!$A$151:$Z$151,0)),0)+IFERROR(INDEX('Hoja de Trabajo para listado'!$AB$155:$BA$1048576,MATCH($A1025,'Hoja de Trabajo para listado'!$AB$155:$AB$1048576,0),MATCH((CUADRO!Q$5&amp;$E1025),'Hoja de Trabajo para listado'!$AB$151:$BA$151,0)),0)+IFERROR(INDEX('Hoja de Trabajo para listado'!$BC$155:$CB$1048576,MATCH($A1025,'Hoja de Trabajo para listado'!$BC$155:$BC$1048576,0),MATCH((CUADRO!Q$5&amp;$E1025),'Hoja de Trabajo para listado'!$BC$151:$CB$151,0)),0)+IFERROR(INDEX('Hoja de Trabajo para listado'!$DE$153:$DG$274,MATCH($A1025,'Hoja de Trabajo para listado'!$DE$153:$DE$1048576,0),MATCH((CUADRO!Q$5&amp;$E1025),'Hoja de Trabajo para listado'!$DE$151:$DG$151,0)),0)+IFERROR(INDEX('Hoja de Trabajo para listado'!$CD$155:$DC$1048576,MATCH($A1025,'Hoja de Trabajo para listado'!$CD$155:$CD$1048576,0),MATCH((CUADRO!Q$5&amp;$E1025),'Hoja de Trabajo para listado'!$CD$151:$DC$151,0)),0)</f>
        <v>0</v>
      </c>
      <c r="R1025" s="245">
        <f t="shared" ca="1" si="33"/>
        <v>0</v>
      </c>
      <c r="S1025" s="259">
        <f ca="1">+R1024+R1025</f>
        <v>0</v>
      </c>
      <c r="T1025" s="243">
        <f ca="1">+S1025</f>
        <v>0</v>
      </c>
      <c r="U1025" s="244">
        <f t="shared" si="34"/>
        <v>2</v>
      </c>
      <c r="V1025" s="333" t="str">
        <f>+VLOOKUP(A1025,bd_lista!$A$3:$E$590,5,FALSE)</f>
        <v>Gobiernos Autonomos Municipales</v>
      </c>
      <c r="W1025" s="392"/>
      <c r="X1025" s="242">
        <f>+VLOOKUP(A1025,[4]Sheet1!$A$13:$D$744,4,FALSE)</f>
        <v>0</v>
      </c>
      <c r="Y1025" s="242" t="e">
        <f>+VLOOKUP(X1025,bd_lista!$A$3:$C$590,3,FALSE)</f>
        <v>#N/A</v>
      </c>
      <c r="Z1025" s="292"/>
      <c r="AA1025" s="293"/>
    </row>
    <row r="1026" spans="1:27" customFormat="1" ht="15" hidden="1" customHeight="1">
      <c r="A1026" s="32">
        <v>1747</v>
      </c>
      <c r="B1026" s="387">
        <f>+A1026</f>
        <v>1747</v>
      </c>
      <c r="C1026" s="247" t="str">
        <f>+VLOOKUP(A1026,bd_lista!$A$3:$C$590,3,FALSE)</f>
        <v>Gobierno Autónomo Municipal de El Puente</v>
      </c>
      <c r="D1026" s="389" t="str">
        <f>+C1026</f>
        <v>Gobierno Autónomo Municipal de El Puente</v>
      </c>
      <c r="E1026" s="242" t="s">
        <v>1304</v>
      </c>
      <c r="F1026" s="243">
        <f ca="1">+IFERROR(INDEX('Hoja de Trabajo para listado'!$A$155:$Z$1048576,MATCH($A1026,'Hoja de Trabajo para listado'!$A$155:$A$1048576,0),MATCH((CUADRO!F$5&amp;$E1026),'Hoja de Trabajo para listado'!$A$151:$Z$151,0)),0)+IFERROR(INDEX('Hoja de Trabajo para listado'!$AB$155:$BA$1048576,MATCH($A1026,'Hoja de Trabajo para listado'!$AB$155:$AB$1048576,0),MATCH((CUADRO!F$5&amp;$E1026),'Hoja de Trabajo para listado'!$AB$151:$BA$151,0)),0)+IFERROR(INDEX('Hoja de Trabajo para listado'!$BC$155:$CB$1048576,MATCH($A1026,'Hoja de Trabajo para listado'!$BC$155:$BC$1048576,0),MATCH((CUADRO!F$5&amp;$E1026),'Hoja de Trabajo para listado'!$BC$151:$CB$151,0)),0)+IFERROR(INDEX('Hoja de Trabajo para listado'!$DE$153:$DG$274,MATCH($A1026,'Hoja de Trabajo para listado'!$DE$153:$DE$1048576,0),MATCH((CUADRO!F$5&amp;$E1026),'Hoja de Trabajo para listado'!$DE$151:$DG$151,0)),0)+IFERROR(INDEX('Hoja de Trabajo para listado'!$CD$155:$DC$1048576,MATCH($A1026,'Hoja de Trabajo para listado'!$CD$155:$CD$1048576,0),MATCH((CUADRO!F$5&amp;$E1026),'Hoja de Trabajo para listado'!$CD$151:$DC$151,0)),0)</f>
        <v>0</v>
      </c>
      <c r="G1026" s="243">
        <f ca="1">+IFERROR(INDEX('Hoja de Trabajo para listado'!$A$155:$Z$1048576,MATCH($A1026,'Hoja de Trabajo para listado'!$A$155:$A$1048576,0),MATCH((CUADRO!G$5&amp;$E1026),'Hoja de Trabajo para listado'!$A$151:$Z$151,0)),0)+IFERROR(INDEX('Hoja de Trabajo para listado'!$AB$155:$BA$1048576,MATCH($A1026,'Hoja de Trabajo para listado'!$AB$155:$AB$1048576,0),MATCH((CUADRO!G$5&amp;$E1026),'Hoja de Trabajo para listado'!$AB$151:$BA$151,0)),0)+IFERROR(INDEX('Hoja de Trabajo para listado'!$BC$155:$CB$1048576,MATCH($A1026,'Hoja de Trabajo para listado'!$BC$155:$BC$1048576,0),MATCH((CUADRO!G$5&amp;$E1026),'Hoja de Trabajo para listado'!$BC$151:$CB$151,0)),0)+IFERROR(INDEX('Hoja de Trabajo para listado'!$DE$153:$DG$274,MATCH($A1026,'Hoja de Trabajo para listado'!$DE$153:$DE$1048576,0),MATCH((CUADRO!G$5&amp;$E1026),'Hoja de Trabajo para listado'!$DE$151:$DG$151,0)),0)+IFERROR(INDEX('Hoja de Trabajo para listado'!$CD$155:$DC$1048576,MATCH($A1026,'Hoja de Trabajo para listado'!$CD$155:$CD$1048576,0),MATCH((CUADRO!G$5&amp;$E1026),'Hoja de Trabajo para listado'!$CD$151:$DC$151,0)),0)</f>
        <v>0</v>
      </c>
      <c r="H1026" s="243">
        <f ca="1">+IFERROR(INDEX('Hoja de Trabajo para listado'!$A$155:$Z$1048576,MATCH($A1026,'Hoja de Trabajo para listado'!$A$155:$A$1048576,0),MATCH((CUADRO!H$5&amp;$E1026),'Hoja de Trabajo para listado'!$A$151:$Z$151,0)),0)+IFERROR(INDEX('Hoja de Trabajo para listado'!$AB$155:$BA$1048576,MATCH($A1026,'Hoja de Trabajo para listado'!$AB$155:$AB$1048576,0),MATCH((CUADRO!H$5&amp;$E1026),'Hoja de Trabajo para listado'!$AB$151:$BA$151,0)),0)+IFERROR(INDEX('Hoja de Trabajo para listado'!$BC$155:$CB$1048576,MATCH($A1026,'Hoja de Trabajo para listado'!$BC$155:$BC$1048576,0),MATCH((CUADRO!H$5&amp;$E1026),'Hoja de Trabajo para listado'!$BC$151:$CB$151,0)),0)+IFERROR(INDEX('Hoja de Trabajo para listado'!$DE$153:$DG$274,MATCH($A1026,'Hoja de Trabajo para listado'!$DE$153:$DE$1048576,0),MATCH((CUADRO!H$5&amp;$E1026),'Hoja de Trabajo para listado'!$DE$151:$DG$151,0)),0)+IFERROR(INDEX('Hoja de Trabajo para listado'!$CD$155:$DC$1048576,MATCH($A1026,'Hoja de Trabajo para listado'!$CD$155:$CD$1048576,0),MATCH((CUADRO!H$5&amp;$E1026),'Hoja de Trabajo para listado'!$CD$151:$DC$151,0)),0)</f>
        <v>0</v>
      </c>
      <c r="I1026" s="243">
        <f ca="1">+IFERROR(INDEX('Hoja de Trabajo para listado'!$A$155:$Z$1048576,MATCH($A1026,'Hoja de Trabajo para listado'!$A$155:$A$1048576,0),MATCH((CUADRO!I$5&amp;$E1026),'Hoja de Trabajo para listado'!$A$151:$Z$151,0)),0)+IFERROR(INDEX('Hoja de Trabajo para listado'!$AB$155:$BA$1048576,MATCH($A1026,'Hoja de Trabajo para listado'!$AB$155:$AB$1048576,0),MATCH((CUADRO!I$5&amp;$E1026),'Hoja de Trabajo para listado'!$AB$151:$BA$151,0)),0)+IFERROR(INDEX('Hoja de Trabajo para listado'!$BC$155:$CB$1048576,MATCH($A1026,'Hoja de Trabajo para listado'!$BC$155:$BC$1048576,0),MATCH((CUADRO!I$5&amp;$E1026),'Hoja de Trabajo para listado'!$BC$151:$CB$151,0)),0)+IFERROR(INDEX('Hoja de Trabajo para listado'!$DE$153:$DG$274,MATCH($A1026,'Hoja de Trabajo para listado'!$DE$153:$DE$1048576,0),MATCH((CUADRO!I$5&amp;$E1026),'Hoja de Trabajo para listado'!$DE$151:$DG$151,0)),0)+IFERROR(INDEX('Hoja de Trabajo para listado'!$CD$155:$DC$1048576,MATCH($A1026,'Hoja de Trabajo para listado'!$CD$155:$CD$1048576,0),MATCH((CUADRO!I$5&amp;$E1026),'Hoja de Trabajo para listado'!$CD$151:$DC$151,0)),0)</f>
        <v>0</v>
      </c>
      <c r="J1026" s="243">
        <f ca="1">+IFERROR(INDEX('Hoja de Trabajo para listado'!$A$155:$Z$1048576,MATCH($A1026,'Hoja de Trabajo para listado'!$A$155:$A$1048576,0),MATCH((CUADRO!J$5&amp;$E1026),'Hoja de Trabajo para listado'!$A$151:$Z$151,0)),0)+IFERROR(INDEX('Hoja de Trabajo para listado'!$AB$155:$BA$1048576,MATCH($A1026,'Hoja de Trabajo para listado'!$AB$155:$AB$1048576,0),MATCH((CUADRO!J$5&amp;$E1026),'Hoja de Trabajo para listado'!$AB$151:$BA$151,0)),0)+IFERROR(INDEX('Hoja de Trabajo para listado'!$BC$155:$CB$1048576,MATCH($A1026,'Hoja de Trabajo para listado'!$BC$155:$BC$1048576,0),MATCH((CUADRO!J$5&amp;$E1026),'Hoja de Trabajo para listado'!$BC$151:$CB$151,0)),0)+IFERROR(INDEX('Hoja de Trabajo para listado'!$DE$153:$DG$274,MATCH($A1026,'Hoja de Trabajo para listado'!$DE$153:$DE$1048576,0),MATCH((CUADRO!J$5&amp;$E1026),'Hoja de Trabajo para listado'!$DE$151:$DG$151,0)),0)+IFERROR(INDEX('Hoja de Trabajo para listado'!$CD$155:$DC$1048576,MATCH($A1026,'Hoja de Trabajo para listado'!$CD$155:$CD$1048576,0),MATCH((CUADRO!J$5&amp;$E1026),'Hoja de Trabajo para listado'!$CD$151:$DC$151,0)),0)</f>
        <v>0</v>
      </c>
      <c r="K1026" s="243">
        <f ca="1">+IFERROR(INDEX('Hoja de Trabajo para listado'!$A$155:$Z$1048576,MATCH($A1026,'Hoja de Trabajo para listado'!$A$155:$A$1048576,0),MATCH((CUADRO!K$5&amp;$E1026),'Hoja de Trabajo para listado'!$A$151:$Z$151,0)),0)+IFERROR(INDEX('Hoja de Trabajo para listado'!$AB$155:$BA$1048576,MATCH($A1026,'Hoja de Trabajo para listado'!$AB$155:$AB$1048576,0),MATCH((CUADRO!K$5&amp;$E1026),'Hoja de Trabajo para listado'!$AB$151:$BA$151,0)),0)+IFERROR(INDEX('Hoja de Trabajo para listado'!$BC$155:$CB$1048576,MATCH($A1026,'Hoja de Trabajo para listado'!$BC$155:$BC$1048576,0),MATCH((CUADRO!K$5&amp;$E1026),'Hoja de Trabajo para listado'!$BC$151:$CB$151,0)),0)+IFERROR(INDEX('Hoja de Trabajo para listado'!$DE$153:$DG$274,MATCH($A1026,'Hoja de Trabajo para listado'!$DE$153:$DE$1048576,0),MATCH((CUADRO!K$5&amp;$E1026),'Hoja de Trabajo para listado'!$DE$151:$DG$151,0)),0)+IFERROR(INDEX('Hoja de Trabajo para listado'!$CD$155:$DC$1048576,MATCH($A1026,'Hoja de Trabajo para listado'!$CD$155:$CD$1048576,0),MATCH((CUADRO!K$5&amp;$E1026),'Hoja de Trabajo para listado'!$CD$151:$DC$151,0)),0)</f>
        <v>0</v>
      </c>
      <c r="L1026" s="243">
        <f ca="1">+IFERROR(INDEX('Hoja de Trabajo para listado'!$A$155:$Z$1048576,MATCH($A1026,'Hoja de Trabajo para listado'!$A$155:$A$1048576,0),MATCH((CUADRO!L$5&amp;$E1026),'Hoja de Trabajo para listado'!$A$151:$Z$151,0)),0)+IFERROR(INDEX('Hoja de Trabajo para listado'!$AB$155:$BA$1048576,MATCH($A1026,'Hoja de Trabajo para listado'!$AB$155:$AB$1048576,0),MATCH((CUADRO!L$5&amp;$E1026),'Hoja de Trabajo para listado'!$AB$151:$BA$151,0)),0)+IFERROR(INDEX('Hoja de Trabajo para listado'!$BC$155:$CB$1048576,MATCH($A1026,'Hoja de Trabajo para listado'!$BC$155:$BC$1048576,0),MATCH((CUADRO!L$5&amp;$E1026),'Hoja de Trabajo para listado'!$BC$151:$CB$151,0)),0)+IFERROR(INDEX('Hoja de Trabajo para listado'!$DE$153:$DG$274,MATCH($A1026,'Hoja de Trabajo para listado'!$DE$153:$DE$1048576,0),MATCH((CUADRO!L$5&amp;$E1026),'Hoja de Trabajo para listado'!$DE$151:$DG$151,0)),0)+IFERROR(INDEX('Hoja de Trabajo para listado'!$CD$155:$DC$1048576,MATCH($A1026,'Hoja de Trabajo para listado'!$CD$155:$CD$1048576,0),MATCH((CUADRO!L$5&amp;$E1026),'Hoja de Trabajo para listado'!$CD$151:$DC$151,0)),0)</f>
        <v>0</v>
      </c>
      <c r="M1026" s="243">
        <f ca="1">+IFERROR(INDEX('Hoja de Trabajo para listado'!$A$155:$Z$1048576,MATCH($A1026,'Hoja de Trabajo para listado'!$A$155:$A$1048576,0),MATCH((CUADRO!M$5&amp;$E1026),'Hoja de Trabajo para listado'!$A$151:$Z$151,0)),0)+IFERROR(INDEX('Hoja de Trabajo para listado'!$AB$155:$BA$1048576,MATCH($A1026,'Hoja de Trabajo para listado'!$AB$155:$AB$1048576,0),MATCH((CUADRO!M$5&amp;$E1026),'Hoja de Trabajo para listado'!$AB$151:$BA$151,0)),0)+IFERROR(INDEX('Hoja de Trabajo para listado'!$BC$155:$CB$1048576,MATCH($A1026,'Hoja de Trabajo para listado'!$BC$155:$BC$1048576,0),MATCH((CUADRO!M$5&amp;$E1026),'Hoja de Trabajo para listado'!$BC$151:$CB$151,0)),0)+IFERROR(INDEX('Hoja de Trabajo para listado'!$DE$153:$DG$274,MATCH($A1026,'Hoja de Trabajo para listado'!$DE$153:$DE$1048576,0),MATCH((CUADRO!M$5&amp;$E1026),'Hoja de Trabajo para listado'!$DE$151:$DG$151,0)),0)+IFERROR(INDEX('Hoja de Trabajo para listado'!$CD$155:$DC$1048576,MATCH($A1026,'Hoja de Trabajo para listado'!$CD$155:$CD$1048576,0),MATCH((CUADRO!M$5&amp;$E1026),'Hoja de Trabajo para listado'!$CD$151:$DC$151,0)),0)</f>
        <v>0</v>
      </c>
      <c r="N1026" s="243">
        <f ca="1">+IFERROR(INDEX('Hoja de Trabajo para listado'!$A$155:$Z$1048576,MATCH($A1026,'Hoja de Trabajo para listado'!$A$155:$A$1048576,0),MATCH((CUADRO!N$5&amp;$E1026),'Hoja de Trabajo para listado'!$A$151:$Z$151,0)),0)+IFERROR(INDEX('Hoja de Trabajo para listado'!$AB$155:$BA$1048576,MATCH($A1026,'Hoja de Trabajo para listado'!$AB$155:$AB$1048576,0),MATCH((CUADRO!N$5&amp;$E1026),'Hoja de Trabajo para listado'!$AB$151:$BA$151,0)),0)+IFERROR(INDEX('Hoja de Trabajo para listado'!$BC$155:$CB$1048576,MATCH($A1026,'Hoja de Trabajo para listado'!$BC$155:$BC$1048576,0),MATCH((CUADRO!N$5&amp;$E1026),'Hoja de Trabajo para listado'!$BC$151:$CB$151,0)),0)+IFERROR(INDEX('Hoja de Trabajo para listado'!$DE$153:$DG$274,MATCH($A1026,'Hoja de Trabajo para listado'!$DE$153:$DE$1048576,0),MATCH((CUADRO!N$5&amp;$E1026),'Hoja de Trabajo para listado'!$DE$151:$DG$151,0)),0)+IFERROR(INDEX('Hoja de Trabajo para listado'!$CD$155:$DC$1048576,MATCH($A1026,'Hoja de Trabajo para listado'!$CD$155:$CD$1048576,0),MATCH((CUADRO!N$5&amp;$E1026),'Hoja de Trabajo para listado'!$CD$151:$DC$151,0)),0)</f>
        <v>0</v>
      </c>
      <c r="O1026" s="243">
        <f ca="1">+IFERROR(INDEX('Hoja de Trabajo para listado'!$A$155:$Z$1048576,MATCH($A1026,'Hoja de Trabajo para listado'!$A$155:$A$1048576,0),MATCH((CUADRO!O$5&amp;$E1026),'Hoja de Trabajo para listado'!$A$151:$Z$151,0)),0)+IFERROR(INDEX('Hoja de Trabajo para listado'!$AB$155:$BA$1048576,MATCH($A1026,'Hoja de Trabajo para listado'!$AB$155:$AB$1048576,0),MATCH((CUADRO!O$5&amp;$E1026),'Hoja de Trabajo para listado'!$AB$151:$BA$151,0)),0)+IFERROR(INDEX('Hoja de Trabajo para listado'!$BC$155:$CB$1048576,MATCH($A1026,'Hoja de Trabajo para listado'!$BC$155:$BC$1048576,0),MATCH((CUADRO!O$5&amp;$E1026),'Hoja de Trabajo para listado'!$BC$151:$CB$151,0)),0)+IFERROR(INDEX('Hoja de Trabajo para listado'!$DE$153:$DG$274,MATCH($A1026,'Hoja de Trabajo para listado'!$DE$153:$DE$1048576,0),MATCH((CUADRO!O$5&amp;$E1026),'Hoja de Trabajo para listado'!$DE$151:$DG$151,0)),0)+IFERROR(INDEX('Hoja de Trabajo para listado'!$CD$155:$DC$1048576,MATCH($A1026,'Hoja de Trabajo para listado'!$CD$155:$CD$1048576,0),MATCH((CUADRO!O$5&amp;$E1026),'Hoja de Trabajo para listado'!$CD$151:$DC$151,0)),0)</f>
        <v>0</v>
      </c>
      <c r="P1026" s="243">
        <f ca="1">+IFERROR(INDEX('Hoja de Trabajo para listado'!$A$155:$Z$1048576,MATCH($A1026,'Hoja de Trabajo para listado'!$A$155:$A$1048576,0),MATCH((CUADRO!P$5&amp;$E1026),'Hoja de Trabajo para listado'!$A$151:$Z$151,0)),0)+IFERROR(INDEX('Hoja de Trabajo para listado'!$AB$155:$BA$1048576,MATCH($A1026,'Hoja de Trabajo para listado'!$AB$155:$AB$1048576,0),MATCH((CUADRO!P$5&amp;$E1026),'Hoja de Trabajo para listado'!$AB$151:$BA$151,0)),0)+IFERROR(INDEX('Hoja de Trabajo para listado'!$BC$155:$CB$1048576,MATCH($A1026,'Hoja de Trabajo para listado'!$BC$155:$BC$1048576,0),MATCH((CUADRO!P$5&amp;$E1026),'Hoja de Trabajo para listado'!$BC$151:$CB$151,0)),0)+IFERROR(INDEX('Hoja de Trabajo para listado'!$DE$153:$DG$274,MATCH($A1026,'Hoja de Trabajo para listado'!$DE$153:$DE$1048576,0),MATCH((CUADRO!P$5&amp;$E1026),'Hoja de Trabajo para listado'!$DE$151:$DG$151,0)),0)+IFERROR(INDEX('Hoja de Trabajo para listado'!$CD$155:$DC$1048576,MATCH($A1026,'Hoja de Trabajo para listado'!$CD$155:$CD$1048576,0),MATCH((CUADRO!P$5&amp;$E1026),'Hoja de Trabajo para listado'!$CD$151:$DC$151,0)),0)</f>
        <v>0</v>
      </c>
      <c r="Q1026" s="243">
        <f ca="1">+IFERROR(INDEX('Hoja de Trabajo para listado'!$A$155:$Z$1048576,MATCH($A1026,'Hoja de Trabajo para listado'!$A$155:$A$1048576,0),MATCH((CUADRO!Q$5&amp;$E1026),'Hoja de Trabajo para listado'!$A$151:$Z$151,0)),0)+IFERROR(INDEX('Hoja de Trabajo para listado'!$AB$155:$BA$1048576,MATCH($A1026,'Hoja de Trabajo para listado'!$AB$155:$AB$1048576,0),MATCH((CUADRO!Q$5&amp;$E1026),'Hoja de Trabajo para listado'!$AB$151:$BA$151,0)),0)+IFERROR(INDEX('Hoja de Trabajo para listado'!$BC$155:$CB$1048576,MATCH($A1026,'Hoja de Trabajo para listado'!$BC$155:$BC$1048576,0),MATCH((CUADRO!Q$5&amp;$E1026),'Hoja de Trabajo para listado'!$BC$151:$CB$151,0)),0)+IFERROR(INDEX('Hoja de Trabajo para listado'!$DE$153:$DG$274,MATCH($A1026,'Hoja de Trabajo para listado'!$DE$153:$DE$1048576,0),MATCH((CUADRO!Q$5&amp;$E1026),'Hoja de Trabajo para listado'!$DE$151:$DG$151,0)),0)+IFERROR(INDEX('Hoja de Trabajo para listado'!$CD$155:$DC$1048576,MATCH($A1026,'Hoja de Trabajo para listado'!$CD$155:$CD$1048576,0),MATCH((CUADRO!Q$5&amp;$E1026),'Hoja de Trabajo para listado'!$CD$151:$DC$151,0)),0)</f>
        <v>0</v>
      </c>
      <c r="R1026" s="243">
        <f t="shared" ca="1" si="33"/>
        <v>0</v>
      </c>
      <c r="S1026" s="249"/>
      <c r="T1026" s="268">
        <f ca="1">+T1027</f>
        <v>0</v>
      </c>
      <c r="U1026" s="242">
        <f t="shared" si="34"/>
        <v>1</v>
      </c>
      <c r="V1026" s="333" t="str">
        <f>+VLOOKUP(A1026,bd_lista!$A$3:$E$590,5,FALSE)</f>
        <v>Gobiernos Autonomos Municipales</v>
      </c>
      <c r="W1026" s="391" t="str">
        <f>+V1026</f>
        <v>Gobiernos Autonomos Municipales</v>
      </c>
      <c r="X1026" s="242">
        <f>+VLOOKUP(A1026,[4]Sheet1!$A$13:$D$744,4,FALSE)</f>
        <v>0</v>
      </c>
      <c r="Y1026" s="242" t="e">
        <f>+VLOOKUP(X1026,bd_lista!$A$3:$C$590,3,FALSE)</f>
        <v>#N/A</v>
      </c>
      <c r="Z1026" s="294">
        <f>+X1026</f>
        <v>0</v>
      </c>
      <c r="AA1026" s="295" t="e">
        <f>+Y1026</f>
        <v>#N/A</v>
      </c>
    </row>
    <row r="1027" spans="1:27" customFormat="1" ht="15" hidden="1" customHeight="1">
      <c r="A1027" s="32">
        <v>1747</v>
      </c>
      <c r="B1027" s="388"/>
      <c r="C1027" s="247" t="str">
        <f>+VLOOKUP(A1027,bd_lista!$A$3:$C$590,3,FALSE)</f>
        <v>Gobierno Autónomo Municipal de El Puente</v>
      </c>
      <c r="D1027" s="390"/>
      <c r="E1027" s="244" t="s">
        <v>1305</v>
      </c>
      <c r="F1027" s="245">
        <f ca="1">+IFERROR(INDEX('Hoja de Trabajo para listado'!$A$155:$Z$1048576,MATCH($A1027,'Hoja de Trabajo para listado'!$A$155:$A$1048576,0),MATCH((CUADRO!F$5&amp;$E1027),'Hoja de Trabajo para listado'!$A$151:$Z$151,0)),0)+IFERROR(INDEX('Hoja de Trabajo para listado'!$AB$155:$BA$1048576,MATCH($A1027,'Hoja de Trabajo para listado'!$AB$155:$AB$1048576,0),MATCH((CUADRO!F$5&amp;$E1027),'Hoja de Trabajo para listado'!$AB$151:$BA$151,0)),0)+IFERROR(INDEX('Hoja de Trabajo para listado'!$BC$155:$CB$1048576,MATCH($A1027,'Hoja de Trabajo para listado'!$BC$155:$BC$1048576,0),MATCH((CUADRO!F$5&amp;$E1027),'Hoja de Trabajo para listado'!$BC$151:$CB$151,0)),0)+IFERROR(INDEX('Hoja de Trabajo para listado'!$DE$153:$DG$274,MATCH($A1027,'Hoja de Trabajo para listado'!$DE$153:$DE$1048576,0),MATCH((CUADRO!F$5&amp;$E1027),'Hoja de Trabajo para listado'!$DE$151:$DG$151,0)),0)+IFERROR(INDEX('Hoja de Trabajo para listado'!$CD$155:$DC$1048576,MATCH($A1027,'Hoja de Trabajo para listado'!$CD$155:$CD$1048576,0),MATCH((CUADRO!F$5&amp;$E1027),'Hoja de Trabajo para listado'!$CD$151:$DC$151,0)),0)</f>
        <v>0</v>
      </c>
      <c r="G1027" s="245">
        <f ca="1">+IFERROR(INDEX('Hoja de Trabajo para listado'!$A$155:$Z$1048576,MATCH($A1027,'Hoja de Trabajo para listado'!$A$155:$A$1048576,0),MATCH((CUADRO!G$5&amp;$E1027),'Hoja de Trabajo para listado'!$A$151:$Z$151,0)),0)+IFERROR(INDEX('Hoja de Trabajo para listado'!$AB$155:$BA$1048576,MATCH($A1027,'Hoja de Trabajo para listado'!$AB$155:$AB$1048576,0),MATCH((CUADRO!G$5&amp;$E1027),'Hoja de Trabajo para listado'!$AB$151:$BA$151,0)),0)+IFERROR(INDEX('Hoja de Trabajo para listado'!$BC$155:$CB$1048576,MATCH($A1027,'Hoja de Trabajo para listado'!$BC$155:$BC$1048576,0),MATCH((CUADRO!G$5&amp;$E1027),'Hoja de Trabajo para listado'!$BC$151:$CB$151,0)),0)+IFERROR(INDEX('Hoja de Trabajo para listado'!$DE$153:$DG$274,MATCH($A1027,'Hoja de Trabajo para listado'!$DE$153:$DE$1048576,0),MATCH((CUADRO!G$5&amp;$E1027),'Hoja de Trabajo para listado'!$DE$151:$DG$151,0)),0)+IFERROR(INDEX('Hoja de Trabajo para listado'!$CD$155:$DC$1048576,MATCH($A1027,'Hoja de Trabajo para listado'!$CD$155:$CD$1048576,0),MATCH((CUADRO!G$5&amp;$E1027),'Hoja de Trabajo para listado'!$CD$151:$DC$151,0)),0)</f>
        <v>0</v>
      </c>
      <c r="H1027" s="245">
        <f ca="1">+IFERROR(INDEX('Hoja de Trabajo para listado'!$A$155:$Z$1048576,MATCH($A1027,'Hoja de Trabajo para listado'!$A$155:$A$1048576,0),MATCH((CUADRO!H$5&amp;$E1027),'Hoja de Trabajo para listado'!$A$151:$Z$151,0)),0)+IFERROR(INDEX('Hoja de Trabajo para listado'!$AB$155:$BA$1048576,MATCH($A1027,'Hoja de Trabajo para listado'!$AB$155:$AB$1048576,0),MATCH((CUADRO!H$5&amp;$E1027),'Hoja de Trabajo para listado'!$AB$151:$BA$151,0)),0)+IFERROR(INDEX('Hoja de Trabajo para listado'!$BC$155:$CB$1048576,MATCH($A1027,'Hoja de Trabajo para listado'!$BC$155:$BC$1048576,0),MATCH((CUADRO!H$5&amp;$E1027),'Hoja de Trabajo para listado'!$BC$151:$CB$151,0)),0)+IFERROR(INDEX('Hoja de Trabajo para listado'!$DE$153:$DG$274,MATCH($A1027,'Hoja de Trabajo para listado'!$DE$153:$DE$1048576,0),MATCH((CUADRO!H$5&amp;$E1027),'Hoja de Trabajo para listado'!$DE$151:$DG$151,0)),0)+IFERROR(INDEX('Hoja de Trabajo para listado'!$CD$155:$DC$1048576,MATCH($A1027,'Hoja de Trabajo para listado'!$CD$155:$CD$1048576,0),MATCH((CUADRO!H$5&amp;$E1027),'Hoja de Trabajo para listado'!$CD$151:$DC$151,0)),0)</f>
        <v>0</v>
      </c>
      <c r="I1027" s="245">
        <f ca="1">+IFERROR(INDEX('Hoja de Trabajo para listado'!$A$155:$Z$1048576,MATCH($A1027,'Hoja de Trabajo para listado'!$A$155:$A$1048576,0),MATCH((CUADRO!I$5&amp;$E1027),'Hoja de Trabajo para listado'!$A$151:$Z$151,0)),0)+IFERROR(INDEX('Hoja de Trabajo para listado'!$AB$155:$BA$1048576,MATCH($A1027,'Hoja de Trabajo para listado'!$AB$155:$AB$1048576,0),MATCH((CUADRO!I$5&amp;$E1027),'Hoja de Trabajo para listado'!$AB$151:$BA$151,0)),0)+IFERROR(INDEX('Hoja de Trabajo para listado'!$BC$155:$CB$1048576,MATCH($A1027,'Hoja de Trabajo para listado'!$BC$155:$BC$1048576,0),MATCH((CUADRO!I$5&amp;$E1027),'Hoja de Trabajo para listado'!$BC$151:$CB$151,0)),0)+IFERROR(INDEX('Hoja de Trabajo para listado'!$DE$153:$DG$274,MATCH($A1027,'Hoja de Trabajo para listado'!$DE$153:$DE$1048576,0),MATCH((CUADRO!I$5&amp;$E1027),'Hoja de Trabajo para listado'!$DE$151:$DG$151,0)),0)+IFERROR(INDEX('Hoja de Trabajo para listado'!$CD$155:$DC$1048576,MATCH($A1027,'Hoja de Trabajo para listado'!$CD$155:$CD$1048576,0),MATCH((CUADRO!I$5&amp;$E1027),'Hoja de Trabajo para listado'!$CD$151:$DC$151,0)),0)</f>
        <v>0</v>
      </c>
      <c r="J1027" s="245">
        <f ca="1">+IFERROR(INDEX('Hoja de Trabajo para listado'!$A$155:$Z$1048576,MATCH($A1027,'Hoja de Trabajo para listado'!$A$155:$A$1048576,0),MATCH((CUADRO!J$5&amp;$E1027),'Hoja de Trabajo para listado'!$A$151:$Z$151,0)),0)+IFERROR(INDEX('Hoja de Trabajo para listado'!$AB$155:$BA$1048576,MATCH($A1027,'Hoja de Trabajo para listado'!$AB$155:$AB$1048576,0),MATCH((CUADRO!J$5&amp;$E1027),'Hoja de Trabajo para listado'!$AB$151:$BA$151,0)),0)+IFERROR(INDEX('Hoja de Trabajo para listado'!$BC$155:$CB$1048576,MATCH($A1027,'Hoja de Trabajo para listado'!$BC$155:$BC$1048576,0),MATCH((CUADRO!J$5&amp;$E1027),'Hoja de Trabajo para listado'!$BC$151:$CB$151,0)),0)+IFERROR(INDEX('Hoja de Trabajo para listado'!$DE$153:$DG$274,MATCH($A1027,'Hoja de Trabajo para listado'!$DE$153:$DE$1048576,0),MATCH((CUADRO!J$5&amp;$E1027),'Hoja de Trabajo para listado'!$DE$151:$DG$151,0)),0)+IFERROR(INDEX('Hoja de Trabajo para listado'!$CD$155:$DC$1048576,MATCH($A1027,'Hoja de Trabajo para listado'!$CD$155:$CD$1048576,0),MATCH((CUADRO!J$5&amp;$E1027),'Hoja de Trabajo para listado'!$CD$151:$DC$151,0)),0)</f>
        <v>0</v>
      </c>
      <c r="K1027" s="245">
        <f ca="1">+IFERROR(INDEX('Hoja de Trabajo para listado'!$A$155:$Z$1048576,MATCH($A1027,'Hoja de Trabajo para listado'!$A$155:$A$1048576,0),MATCH((CUADRO!K$5&amp;$E1027),'Hoja de Trabajo para listado'!$A$151:$Z$151,0)),0)+IFERROR(INDEX('Hoja de Trabajo para listado'!$AB$155:$BA$1048576,MATCH($A1027,'Hoja de Trabajo para listado'!$AB$155:$AB$1048576,0),MATCH((CUADRO!K$5&amp;$E1027),'Hoja de Trabajo para listado'!$AB$151:$BA$151,0)),0)+IFERROR(INDEX('Hoja de Trabajo para listado'!$BC$155:$CB$1048576,MATCH($A1027,'Hoja de Trabajo para listado'!$BC$155:$BC$1048576,0),MATCH((CUADRO!K$5&amp;$E1027),'Hoja de Trabajo para listado'!$BC$151:$CB$151,0)),0)+IFERROR(INDEX('Hoja de Trabajo para listado'!$DE$153:$DG$274,MATCH($A1027,'Hoja de Trabajo para listado'!$DE$153:$DE$1048576,0),MATCH((CUADRO!K$5&amp;$E1027),'Hoja de Trabajo para listado'!$DE$151:$DG$151,0)),0)+IFERROR(INDEX('Hoja de Trabajo para listado'!$CD$155:$DC$1048576,MATCH($A1027,'Hoja de Trabajo para listado'!$CD$155:$CD$1048576,0),MATCH((CUADRO!K$5&amp;$E1027),'Hoja de Trabajo para listado'!$CD$151:$DC$151,0)),0)</f>
        <v>0</v>
      </c>
      <c r="L1027" s="245">
        <f ca="1">+IFERROR(INDEX('Hoja de Trabajo para listado'!$A$155:$Z$1048576,MATCH($A1027,'Hoja de Trabajo para listado'!$A$155:$A$1048576,0),MATCH((CUADRO!L$5&amp;$E1027),'Hoja de Trabajo para listado'!$A$151:$Z$151,0)),0)+IFERROR(INDEX('Hoja de Trabajo para listado'!$AB$155:$BA$1048576,MATCH($A1027,'Hoja de Trabajo para listado'!$AB$155:$AB$1048576,0),MATCH((CUADRO!L$5&amp;$E1027),'Hoja de Trabajo para listado'!$AB$151:$BA$151,0)),0)+IFERROR(INDEX('Hoja de Trabajo para listado'!$BC$155:$CB$1048576,MATCH($A1027,'Hoja de Trabajo para listado'!$BC$155:$BC$1048576,0),MATCH((CUADRO!L$5&amp;$E1027),'Hoja de Trabajo para listado'!$BC$151:$CB$151,0)),0)+IFERROR(INDEX('Hoja de Trabajo para listado'!$DE$153:$DG$274,MATCH($A1027,'Hoja de Trabajo para listado'!$DE$153:$DE$1048576,0),MATCH((CUADRO!L$5&amp;$E1027),'Hoja de Trabajo para listado'!$DE$151:$DG$151,0)),0)+IFERROR(INDEX('Hoja de Trabajo para listado'!$CD$155:$DC$1048576,MATCH($A1027,'Hoja de Trabajo para listado'!$CD$155:$CD$1048576,0),MATCH((CUADRO!L$5&amp;$E1027),'Hoja de Trabajo para listado'!$CD$151:$DC$151,0)),0)</f>
        <v>0</v>
      </c>
      <c r="M1027" s="245">
        <f ca="1">+IFERROR(INDEX('Hoja de Trabajo para listado'!$A$155:$Z$1048576,MATCH($A1027,'Hoja de Trabajo para listado'!$A$155:$A$1048576,0),MATCH((CUADRO!M$5&amp;$E1027),'Hoja de Trabajo para listado'!$A$151:$Z$151,0)),0)+IFERROR(INDEX('Hoja de Trabajo para listado'!$AB$155:$BA$1048576,MATCH($A1027,'Hoja de Trabajo para listado'!$AB$155:$AB$1048576,0),MATCH((CUADRO!M$5&amp;$E1027),'Hoja de Trabajo para listado'!$AB$151:$BA$151,0)),0)+IFERROR(INDEX('Hoja de Trabajo para listado'!$BC$155:$CB$1048576,MATCH($A1027,'Hoja de Trabajo para listado'!$BC$155:$BC$1048576,0),MATCH((CUADRO!M$5&amp;$E1027),'Hoja de Trabajo para listado'!$BC$151:$CB$151,0)),0)+IFERROR(INDEX('Hoja de Trabajo para listado'!$DE$153:$DG$274,MATCH($A1027,'Hoja de Trabajo para listado'!$DE$153:$DE$1048576,0),MATCH((CUADRO!M$5&amp;$E1027),'Hoja de Trabajo para listado'!$DE$151:$DG$151,0)),0)+IFERROR(INDEX('Hoja de Trabajo para listado'!$CD$155:$DC$1048576,MATCH($A1027,'Hoja de Trabajo para listado'!$CD$155:$CD$1048576,0),MATCH((CUADRO!M$5&amp;$E1027),'Hoja de Trabajo para listado'!$CD$151:$DC$151,0)),0)</f>
        <v>0</v>
      </c>
      <c r="N1027" s="245">
        <f ca="1">+IFERROR(INDEX('Hoja de Trabajo para listado'!$A$155:$Z$1048576,MATCH($A1027,'Hoja de Trabajo para listado'!$A$155:$A$1048576,0),MATCH((CUADRO!N$5&amp;$E1027),'Hoja de Trabajo para listado'!$A$151:$Z$151,0)),0)+IFERROR(INDEX('Hoja de Trabajo para listado'!$AB$155:$BA$1048576,MATCH($A1027,'Hoja de Trabajo para listado'!$AB$155:$AB$1048576,0),MATCH((CUADRO!N$5&amp;$E1027),'Hoja de Trabajo para listado'!$AB$151:$BA$151,0)),0)+IFERROR(INDEX('Hoja de Trabajo para listado'!$BC$155:$CB$1048576,MATCH($A1027,'Hoja de Trabajo para listado'!$BC$155:$BC$1048576,0),MATCH((CUADRO!N$5&amp;$E1027),'Hoja de Trabajo para listado'!$BC$151:$CB$151,0)),0)+IFERROR(INDEX('Hoja de Trabajo para listado'!$DE$153:$DG$274,MATCH($A1027,'Hoja de Trabajo para listado'!$DE$153:$DE$1048576,0),MATCH((CUADRO!N$5&amp;$E1027),'Hoja de Trabajo para listado'!$DE$151:$DG$151,0)),0)+IFERROR(INDEX('Hoja de Trabajo para listado'!$CD$155:$DC$1048576,MATCH($A1027,'Hoja de Trabajo para listado'!$CD$155:$CD$1048576,0),MATCH((CUADRO!N$5&amp;$E1027),'Hoja de Trabajo para listado'!$CD$151:$DC$151,0)),0)</f>
        <v>0</v>
      </c>
      <c r="O1027" s="245">
        <f ca="1">+IFERROR(INDEX('Hoja de Trabajo para listado'!$A$155:$Z$1048576,MATCH($A1027,'Hoja de Trabajo para listado'!$A$155:$A$1048576,0),MATCH((CUADRO!O$5&amp;$E1027),'Hoja de Trabajo para listado'!$A$151:$Z$151,0)),0)+IFERROR(INDEX('Hoja de Trabajo para listado'!$AB$155:$BA$1048576,MATCH($A1027,'Hoja de Trabajo para listado'!$AB$155:$AB$1048576,0),MATCH((CUADRO!O$5&amp;$E1027),'Hoja de Trabajo para listado'!$AB$151:$BA$151,0)),0)+IFERROR(INDEX('Hoja de Trabajo para listado'!$BC$155:$CB$1048576,MATCH($A1027,'Hoja de Trabajo para listado'!$BC$155:$BC$1048576,0),MATCH((CUADRO!O$5&amp;$E1027),'Hoja de Trabajo para listado'!$BC$151:$CB$151,0)),0)+IFERROR(INDEX('Hoja de Trabajo para listado'!$DE$153:$DG$274,MATCH($A1027,'Hoja de Trabajo para listado'!$DE$153:$DE$1048576,0),MATCH((CUADRO!O$5&amp;$E1027),'Hoja de Trabajo para listado'!$DE$151:$DG$151,0)),0)+IFERROR(INDEX('Hoja de Trabajo para listado'!$CD$155:$DC$1048576,MATCH($A1027,'Hoja de Trabajo para listado'!$CD$155:$CD$1048576,0),MATCH((CUADRO!O$5&amp;$E1027),'Hoja de Trabajo para listado'!$CD$151:$DC$151,0)),0)</f>
        <v>0</v>
      </c>
      <c r="P1027" s="245">
        <f ca="1">+IFERROR(INDEX('Hoja de Trabajo para listado'!$A$155:$Z$1048576,MATCH($A1027,'Hoja de Trabajo para listado'!$A$155:$A$1048576,0),MATCH((CUADRO!P$5&amp;$E1027),'Hoja de Trabajo para listado'!$A$151:$Z$151,0)),0)+IFERROR(INDEX('Hoja de Trabajo para listado'!$AB$155:$BA$1048576,MATCH($A1027,'Hoja de Trabajo para listado'!$AB$155:$AB$1048576,0),MATCH((CUADRO!P$5&amp;$E1027),'Hoja de Trabajo para listado'!$AB$151:$BA$151,0)),0)+IFERROR(INDEX('Hoja de Trabajo para listado'!$BC$155:$CB$1048576,MATCH($A1027,'Hoja de Trabajo para listado'!$BC$155:$BC$1048576,0),MATCH((CUADRO!P$5&amp;$E1027),'Hoja de Trabajo para listado'!$BC$151:$CB$151,0)),0)+IFERROR(INDEX('Hoja de Trabajo para listado'!$DE$153:$DG$274,MATCH($A1027,'Hoja de Trabajo para listado'!$DE$153:$DE$1048576,0),MATCH((CUADRO!P$5&amp;$E1027),'Hoja de Trabajo para listado'!$DE$151:$DG$151,0)),0)+IFERROR(INDEX('Hoja de Trabajo para listado'!$CD$155:$DC$1048576,MATCH($A1027,'Hoja de Trabajo para listado'!$CD$155:$CD$1048576,0),MATCH((CUADRO!P$5&amp;$E1027),'Hoja de Trabajo para listado'!$CD$151:$DC$151,0)),0)</f>
        <v>0</v>
      </c>
      <c r="Q1027" s="245">
        <f ca="1">+IFERROR(INDEX('Hoja de Trabajo para listado'!$A$155:$Z$1048576,MATCH($A1027,'Hoja de Trabajo para listado'!$A$155:$A$1048576,0),MATCH((CUADRO!Q$5&amp;$E1027),'Hoja de Trabajo para listado'!$A$151:$Z$151,0)),0)+IFERROR(INDEX('Hoja de Trabajo para listado'!$AB$155:$BA$1048576,MATCH($A1027,'Hoja de Trabajo para listado'!$AB$155:$AB$1048576,0),MATCH((CUADRO!Q$5&amp;$E1027),'Hoja de Trabajo para listado'!$AB$151:$BA$151,0)),0)+IFERROR(INDEX('Hoja de Trabajo para listado'!$BC$155:$CB$1048576,MATCH($A1027,'Hoja de Trabajo para listado'!$BC$155:$BC$1048576,0),MATCH((CUADRO!Q$5&amp;$E1027),'Hoja de Trabajo para listado'!$BC$151:$CB$151,0)),0)+IFERROR(INDEX('Hoja de Trabajo para listado'!$DE$153:$DG$274,MATCH($A1027,'Hoja de Trabajo para listado'!$DE$153:$DE$1048576,0),MATCH((CUADRO!Q$5&amp;$E1027),'Hoja de Trabajo para listado'!$DE$151:$DG$151,0)),0)+IFERROR(INDEX('Hoja de Trabajo para listado'!$CD$155:$DC$1048576,MATCH($A1027,'Hoja de Trabajo para listado'!$CD$155:$CD$1048576,0),MATCH((CUADRO!Q$5&amp;$E1027),'Hoja de Trabajo para listado'!$CD$151:$DC$151,0)),0)</f>
        <v>0</v>
      </c>
      <c r="R1027" s="245">
        <f t="shared" ca="1" si="33"/>
        <v>0</v>
      </c>
      <c r="S1027" s="249">
        <f ca="1">+R1026+R1027</f>
        <v>0</v>
      </c>
      <c r="T1027" s="243">
        <f ca="1">+S1027</f>
        <v>0</v>
      </c>
      <c r="U1027" s="244">
        <f t="shared" si="34"/>
        <v>2</v>
      </c>
      <c r="V1027" s="333" t="str">
        <f>+VLOOKUP(A1027,bd_lista!$A$3:$E$590,5,FALSE)</f>
        <v>Gobiernos Autonomos Municipales</v>
      </c>
      <c r="W1027" s="392"/>
      <c r="X1027" s="242">
        <f>+VLOOKUP(A1027,[4]Sheet1!$A$13:$D$744,4,FALSE)</f>
        <v>0</v>
      </c>
      <c r="Y1027" s="242" t="e">
        <f>+VLOOKUP(X1027,bd_lista!$A$3:$C$590,3,FALSE)</f>
        <v>#N/A</v>
      </c>
      <c r="Z1027" s="292"/>
      <c r="AA1027" s="293"/>
    </row>
    <row r="1028" spans="1:27" customFormat="1" ht="27" hidden="1" customHeight="1">
      <c r="A1028" s="32">
        <v>1748</v>
      </c>
      <c r="B1028" s="387">
        <f>+A1028</f>
        <v>1748</v>
      </c>
      <c r="C1028" s="247" t="str">
        <f>+VLOOKUP(A1028,bd_lista!$A$3:$C$590,3,FALSE)</f>
        <v>Gobierno Autónomo Municipal de Okinawa Uno</v>
      </c>
      <c r="D1028" s="389" t="str">
        <f>+C1028</f>
        <v>Gobierno Autónomo Municipal de Okinawa Uno</v>
      </c>
      <c r="E1028" s="242" t="s">
        <v>1304</v>
      </c>
      <c r="F1028" s="243">
        <f ca="1">+IFERROR(INDEX('Hoja de Trabajo para listado'!$A$155:$Z$1048576,MATCH($A1028,'Hoja de Trabajo para listado'!$A$155:$A$1048576,0),MATCH((CUADRO!F$5&amp;$E1028),'Hoja de Trabajo para listado'!$A$151:$Z$151,0)),0)+IFERROR(INDEX('Hoja de Trabajo para listado'!$AB$155:$BA$1048576,MATCH($A1028,'Hoja de Trabajo para listado'!$AB$155:$AB$1048576,0),MATCH((CUADRO!F$5&amp;$E1028),'Hoja de Trabajo para listado'!$AB$151:$BA$151,0)),0)+IFERROR(INDEX('Hoja de Trabajo para listado'!$BC$155:$CB$1048576,MATCH($A1028,'Hoja de Trabajo para listado'!$BC$155:$BC$1048576,0),MATCH((CUADRO!F$5&amp;$E1028),'Hoja de Trabajo para listado'!$BC$151:$CB$151,0)),0)+IFERROR(INDEX('Hoja de Trabajo para listado'!$DE$153:$DG$274,MATCH($A1028,'Hoja de Trabajo para listado'!$DE$153:$DE$1048576,0),MATCH((CUADRO!F$5&amp;$E1028),'Hoja de Trabajo para listado'!$DE$151:$DG$151,0)),0)+IFERROR(INDEX('Hoja de Trabajo para listado'!$CD$155:$DC$1048576,MATCH($A1028,'Hoja de Trabajo para listado'!$CD$155:$CD$1048576,0),MATCH((CUADRO!F$5&amp;$E1028),'Hoja de Trabajo para listado'!$CD$151:$DC$151,0)),0)</f>
        <v>0</v>
      </c>
      <c r="G1028" s="243">
        <f ca="1">+IFERROR(INDEX('Hoja de Trabajo para listado'!$A$155:$Z$1048576,MATCH($A1028,'Hoja de Trabajo para listado'!$A$155:$A$1048576,0),MATCH((CUADRO!G$5&amp;$E1028),'Hoja de Trabajo para listado'!$A$151:$Z$151,0)),0)+IFERROR(INDEX('Hoja de Trabajo para listado'!$AB$155:$BA$1048576,MATCH($A1028,'Hoja de Trabajo para listado'!$AB$155:$AB$1048576,0),MATCH((CUADRO!G$5&amp;$E1028),'Hoja de Trabajo para listado'!$AB$151:$BA$151,0)),0)+IFERROR(INDEX('Hoja de Trabajo para listado'!$BC$155:$CB$1048576,MATCH($A1028,'Hoja de Trabajo para listado'!$BC$155:$BC$1048576,0),MATCH((CUADRO!G$5&amp;$E1028),'Hoja de Trabajo para listado'!$BC$151:$CB$151,0)),0)+IFERROR(INDEX('Hoja de Trabajo para listado'!$DE$153:$DG$274,MATCH($A1028,'Hoja de Trabajo para listado'!$DE$153:$DE$1048576,0),MATCH((CUADRO!G$5&amp;$E1028),'Hoja de Trabajo para listado'!$DE$151:$DG$151,0)),0)+IFERROR(INDEX('Hoja de Trabajo para listado'!$CD$155:$DC$1048576,MATCH($A1028,'Hoja de Trabajo para listado'!$CD$155:$CD$1048576,0),MATCH((CUADRO!G$5&amp;$E1028),'Hoja de Trabajo para listado'!$CD$151:$DC$151,0)),0)</f>
        <v>0</v>
      </c>
      <c r="H1028" s="243">
        <f ca="1">+IFERROR(INDEX('Hoja de Trabajo para listado'!$A$155:$Z$1048576,MATCH($A1028,'Hoja de Trabajo para listado'!$A$155:$A$1048576,0),MATCH((CUADRO!H$5&amp;$E1028),'Hoja de Trabajo para listado'!$A$151:$Z$151,0)),0)+IFERROR(INDEX('Hoja de Trabajo para listado'!$AB$155:$BA$1048576,MATCH($A1028,'Hoja de Trabajo para listado'!$AB$155:$AB$1048576,0),MATCH((CUADRO!H$5&amp;$E1028),'Hoja de Trabajo para listado'!$AB$151:$BA$151,0)),0)+IFERROR(INDEX('Hoja de Trabajo para listado'!$BC$155:$CB$1048576,MATCH($A1028,'Hoja de Trabajo para listado'!$BC$155:$BC$1048576,0),MATCH((CUADRO!H$5&amp;$E1028),'Hoja de Trabajo para listado'!$BC$151:$CB$151,0)),0)+IFERROR(INDEX('Hoja de Trabajo para listado'!$DE$153:$DG$274,MATCH($A1028,'Hoja de Trabajo para listado'!$DE$153:$DE$1048576,0),MATCH((CUADRO!H$5&amp;$E1028),'Hoja de Trabajo para listado'!$DE$151:$DG$151,0)),0)+IFERROR(INDEX('Hoja de Trabajo para listado'!$CD$155:$DC$1048576,MATCH($A1028,'Hoja de Trabajo para listado'!$CD$155:$CD$1048576,0),MATCH((CUADRO!H$5&amp;$E1028),'Hoja de Trabajo para listado'!$CD$151:$DC$151,0)),0)</f>
        <v>0</v>
      </c>
      <c r="I1028" s="243">
        <f ca="1">+IFERROR(INDEX('Hoja de Trabajo para listado'!$A$155:$Z$1048576,MATCH($A1028,'Hoja de Trabajo para listado'!$A$155:$A$1048576,0),MATCH((CUADRO!I$5&amp;$E1028),'Hoja de Trabajo para listado'!$A$151:$Z$151,0)),0)+IFERROR(INDEX('Hoja de Trabajo para listado'!$AB$155:$BA$1048576,MATCH($A1028,'Hoja de Trabajo para listado'!$AB$155:$AB$1048576,0),MATCH((CUADRO!I$5&amp;$E1028),'Hoja de Trabajo para listado'!$AB$151:$BA$151,0)),0)+IFERROR(INDEX('Hoja de Trabajo para listado'!$BC$155:$CB$1048576,MATCH($A1028,'Hoja de Trabajo para listado'!$BC$155:$BC$1048576,0),MATCH((CUADRO!I$5&amp;$E1028),'Hoja de Trabajo para listado'!$BC$151:$CB$151,0)),0)+IFERROR(INDEX('Hoja de Trabajo para listado'!$DE$153:$DG$274,MATCH($A1028,'Hoja de Trabajo para listado'!$DE$153:$DE$1048576,0),MATCH((CUADRO!I$5&amp;$E1028),'Hoja de Trabajo para listado'!$DE$151:$DG$151,0)),0)+IFERROR(INDEX('Hoja de Trabajo para listado'!$CD$155:$DC$1048576,MATCH($A1028,'Hoja de Trabajo para listado'!$CD$155:$CD$1048576,0),MATCH((CUADRO!I$5&amp;$E1028),'Hoja de Trabajo para listado'!$CD$151:$DC$151,0)),0)</f>
        <v>0</v>
      </c>
      <c r="J1028" s="243">
        <f ca="1">+IFERROR(INDEX('Hoja de Trabajo para listado'!$A$155:$Z$1048576,MATCH($A1028,'Hoja de Trabajo para listado'!$A$155:$A$1048576,0),MATCH((CUADRO!J$5&amp;$E1028),'Hoja de Trabajo para listado'!$A$151:$Z$151,0)),0)+IFERROR(INDEX('Hoja de Trabajo para listado'!$AB$155:$BA$1048576,MATCH($A1028,'Hoja de Trabajo para listado'!$AB$155:$AB$1048576,0),MATCH((CUADRO!J$5&amp;$E1028),'Hoja de Trabajo para listado'!$AB$151:$BA$151,0)),0)+IFERROR(INDEX('Hoja de Trabajo para listado'!$BC$155:$CB$1048576,MATCH($A1028,'Hoja de Trabajo para listado'!$BC$155:$BC$1048576,0),MATCH((CUADRO!J$5&amp;$E1028),'Hoja de Trabajo para listado'!$BC$151:$CB$151,0)),0)+IFERROR(INDEX('Hoja de Trabajo para listado'!$DE$153:$DG$274,MATCH($A1028,'Hoja de Trabajo para listado'!$DE$153:$DE$1048576,0),MATCH((CUADRO!J$5&amp;$E1028),'Hoja de Trabajo para listado'!$DE$151:$DG$151,0)),0)+IFERROR(INDEX('Hoja de Trabajo para listado'!$CD$155:$DC$1048576,MATCH($A1028,'Hoja de Trabajo para listado'!$CD$155:$CD$1048576,0),MATCH((CUADRO!J$5&amp;$E1028),'Hoja de Trabajo para listado'!$CD$151:$DC$151,0)),0)</f>
        <v>0</v>
      </c>
      <c r="K1028" s="243">
        <f ca="1">+IFERROR(INDEX('Hoja de Trabajo para listado'!$A$155:$Z$1048576,MATCH($A1028,'Hoja de Trabajo para listado'!$A$155:$A$1048576,0),MATCH((CUADRO!K$5&amp;$E1028),'Hoja de Trabajo para listado'!$A$151:$Z$151,0)),0)+IFERROR(INDEX('Hoja de Trabajo para listado'!$AB$155:$BA$1048576,MATCH($A1028,'Hoja de Trabajo para listado'!$AB$155:$AB$1048576,0),MATCH((CUADRO!K$5&amp;$E1028),'Hoja de Trabajo para listado'!$AB$151:$BA$151,0)),0)+IFERROR(INDEX('Hoja de Trabajo para listado'!$BC$155:$CB$1048576,MATCH($A1028,'Hoja de Trabajo para listado'!$BC$155:$BC$1048576,0),MATCH((CUADRO!K$5&amp;$E1028),'Hoja de Trabajo para listado'!$BC$151:$CB$151,0)),0)+IFERROR(INDEX('Hoja de Trabajo para listado'!$DE$153:$DG$274,MATCH($A1028,'Hoja de Trabajo para listado'!$DE$153:$DE$1048576,0),MATCH((CUADRO!K$5&amp;$E1028),'Hoja de Trabajo para listado'!$DE$151:$DG$151,0)),0)+IFERROR(INDEX('Hoja de Trabajo para listado'!$CD$155:$DC$1048576,MATCH($A1028,'Hoja de Trabajo para listado'!$CD$155:$CD$1048576,0),MATCH((CUADRO!K$5&amp;$E1028),'Hoja de Trabajo para listado'!$CD$151:$DC$151,0)),0)</f>
        <v>0</v>
      </c>
      <c r="L1028" s="243">
        <f ca="1">+IFERROR(INDEX('Hoja de Trabajo para listado'!$A$155:$Z$1048576,MATCH($A1028,'Hoja de Trabajo para listado'!$A$155:$A$1048576,0),MATCH((CUADRO!L$5&amp;$E1028),'Hoja de Trabajo para listado'!$A$151:$Z$151,0)),0)+IFERROR(INDEX('Hoja de Trabajo para listado'!$AB$155:$BA$1048576,MATCH($A1028,'Hoja de Trabajo para listado'!$AB$155:$AB$1048576,0),MATCH((CUADRO!L$5&amp;$E1028),'Hoja de Trabajo para listado'!$AB$151:$BA$151,0)),0)+IFERROR(INDEX('Hoja de Trabajo para listado'!$BC$155:$CB$1048576,MATCH($A1028,'Hoja de Trabajo para listado'!$BC$155:$BC$1048576,0),MATCH((CUADRO!L$5&amp;$E1028),'Hoja de Trabajo para listado'!$BC$151:$CB$151,0)),0)+IFERROR(INDEX('Hoja de Trabajo para listado'!$DE$153:$DG$274,MATCH($A1028,'Hoja de Trabajo para listado'!$DE$153:$DE$1048576,0),MATCH((CUADRO!L$5&amp;$E1028),'Hoja de Trabajo para listado'!$DE$151:$DG$151,0)),0)+IFERROR(INDEX('Hoja de Trabajo para listado'!$CD$155:$DC$1048576,MATCH($A1028,'Hoja de Trabajo para listado'!$CD$155:$CD$1048576,0),MATCH((CUADRO!L$5&amp;$E1028),'Hoja de Trabajo para listado'!$CD$151:$DC$151,0)),0)</f>
        <v>0</v>
      </c>
      <c r="M1028" s="243">
        <f ca="1">+IFERROR(INDEX('Hoja de Trabajo para listado'!$A$155:$Z$1048576,MATCH($A1028,'Hoja de Trabajo para listado'!$A$155:$A$1048576,0),MATCH((CUADRO!M$5&amp;$E1028),'Hoja de Trabajo para listado'!$A$151:$Z$151,0)),0)+IFERROR(INDEX('Hoja de Trabajo para listado'!$AB$155:$BA$1048576,MATCH($A1028,'Hoja de Trabajo para listado'!$AB$155:$AB$1048576,0),MATCH((CUADRO!M$5&amp;$E1028),'Hoja de Trabajo para listado'!$AB$151:$BA$151,0)),0)+IFERROR(INDEX('Hoja de Trabajo para listado'!$BC$155:$CB$1048576,MATCH($A1028,'Hoja de Trabajo para listado'!$BC$155:$BC$1048576,0),MATCH((CUADRO!M$5&amp;$E1028),'Hoja de Trabajo para listado'!$BC$151:$CB$151,0)),0)+IFERROR(INDEX('Hoja de Trabajo para listado'!$DE$153:$DG$274,MATCH($A1028,'Hoja de Trabajo para listado'!$DE$153:$DE$1048576,0),MATCH((CUADRO!M$5&amp;$E1028),'Hoja de Trabajo para listado'!$DE$151:$DG$151,0)),0)+IFERROR(INDEX('Hoja de Trabajo para listado'!$CD$155:$DC$1048576,MATCH($A1028,'Hoja de Trabajo para listado'!$CD$155:$CD$1048576,0),MATCH((CUADRO!M$5&amp;$E1028),'Hoja de Trabajo para listado'!$CD$151:$DC$151,0)),0)</f>
        <v>0</v>
      </c>
      <c r="N1028" s="243">
        <f ca="1">+IFERROR(INDEX('Hoja de Trabajo para listado'!$A$155:$Z$1048576,MATCH($A1028,'Hoja de Trabajo para listado'!$A$155:$A$1048576,0),MATCH((CUADRO!N$5&amp;$E1028),'Hoja de Trabajo para listado'!$A$151:$Z$151,0)),0)+IFERROR(INDEX('Hoja de Trabajo para listado'!$AB$155:$BA$1048576,MATCH($A1028,'Hoja de Trabajo para listado'!$AB$155:$AB$1048576,0),MATCH((CUADRO!N$5&amp;$E1028),'Hoja de Trabajo para listado'!$AB$151:$BA$151,0)),0)+IFERROR(INDEX('Hoja de Trabajo para listado'!$BC$155:$CB$1048576,MATCH($A1028,'Hoja de Trabajo para listado'!$BC$155:$BC$1048576,0),MATCH((CUADRO!N$5&amp;$E1028),'Hoja de Trabajo para listado'!$BC$151:$CB$151,0)),0)+IFERROR(INDEX('Hoja de Trabajo para listado'!$DE$153:$DG$274,MATCH($A1028,'Hoja de Trabajo para listado'!$DE$153:$DE$1048576,0),MATCH((CUADRO!N$5&amp;$E1028),'Hoja de Trabajo para listado'!$DE$151:$DG$151,0)),0)+IFERROR(INDEX('Hoja de Trabajo para listado'!$CD$155:$DC$1048576,MATCH($A1028,'Hoja de Trabajo para listado'!$CD$155:$CD$1048576,0),MATCH((CUADRO!N$5&amp;$E1028),'Hoja de Trabajo para listado'!$CD$151:$DC$151,0)),0)</f>
        <v>0</v>
      </c>
      <c r="O1028" s="243">
        <f ca="1">+IFERROR(INDEX('Hoja de Trabajo para listado'!$A$155:$Z$1048576,MATCH($A1028,'Hoja de Trabajo para listado'!$A$155:$A$1048576,0),MATCH((CUADRO!O$5&amp;$E1028),'Hoja de Trabajo para listado'!$A$151:$Z$151,0)),0)+IFERROR(INDEX('Hoja de Trabajo para listado'!$AB$155:$BA$1048576,MATCH($A1028,'Hoja de Trabajo para listado'!$AB$155:$AB$1048576,0),MATCH((CUADRO!O$5&amp;$E1028),'Hoja de Trabajo para listado'!$AB$151:$BA$151,0)),0)+IFERROR(INDEX('Hoja de Trabajo para listado'!$BC$155:$CB$1048576,MATCH($A1028,'Hoja de Trabajo para listado'!$BC$155:$BC$1048576,0),MATCH((CUADRO!O$5&amp;$E1028),'Hoja de Trabajo para listado'!$BC$151:$CB$151,0)),0)+IFERROR(INDEX('Hoja de Trabajo para listado'!$DE$153:$DG$274,MATCH($A1028,'Hoja de Trabajo para listado'!$DE$153:$DE$1048576,0),MATCH((CUADRO!O$5&amp;$E1028),'Hoja de Trabajo para listado'!$DE$151:$DG$151,0)),0)+IFERROR(INDEX('Hoja de Trabajo para listado'!$CD$155:$DC$1048576,MATCH($A1028,'Hoja de Trabajo para listado'!$CD$155:$CD$1048576,0),MATCH((CUADRO!O$5&amp;$E1028),'Hoja de Trabajo para listado'!$CD$151:$DC$151,0)),0)</f>
        <v>0</v>
      </c>
      <c r="P1028" s="243">
        <f ca="1">+IFERROR(INDEX('Hoja de Trabajo para listado'!$A$155:$Z$1048576,MATCH($A1028,'Hoja de Trabajo para listado'!$A$155:$A$1048576,0),MATCH((CUADRO!P$5&amp;$E1028),'Hoja de Trabajo para listado'!$A$151:$Z$151,0)),0)+IFERROR(INDEX('Hoja de Trabajo para listado'!$AB$155:$BA$1048576,MATCH($A1028,'Hoja de Trabajo para listado'!$AB$155:$AB$1048576,0),MATCH((CUADRO!P$5&amp;$E1028),'Hoja de Trabajo para listado'!$AB$151:$BA$151,0)),0)+IFERROR(INDEX('Hoja de Trabajo para listado'!$BC$155:$CB$1048576,MATCH($A1028,'Hoja de Trabajo para listado'!$BC$155:$BC$1048576,0),MATCH((CUADRO!P$5&amp;$E1028),'Hoja de Trabajo para listado'!$BC$151:$CB$151,0)),0)+IFERROR(INDEX('Hoja de Trabajo para listado'!$DE$153:$DG$274,MATCH($A1028,'Hoja de Trabajo para listado'!$DE$153:$DE$1048576,0),MATCH((CUADRO!P$5&amp;$E1028),'Hoja de Trabajo para listado'!$DE$151:$DG$151,0)),0)+IFERROR(INDEX('Hoja de Trabajo para listado'!$CD$155:$DC$1048576,MATCH($A1028,'Hoja de Trabajo para listado'!$CD$155:$CD$1048576,0),MATCH((CUADRO!P$5&amp;$E1028),'Hoja de Trabajo para listado'!$CD$151:$DC$151,0)),0)</f>
        <v>0</v>
      </c>
      <c r="Q1028" s="243">
        <f ca="1">+IFERROR(INDEX('Hoja de Trabajo para listado'!$A$155:$Z$1048576,MATCH($A1028,'Hoja de Trabajo para listado'!$A$155:$A$1048576,0),MATCH((CUADRO!Q$5&amp;$E1028),'Hoja de Trabajo para listado'!$A$151:$Z$151,0)),0)+IFERROR(INDEX('Hoja de Trabajo para listado'!$AB$155:$BA$1048576,MATCH($A1028,'Hoja de Trabajo para listado'!$AB$155:$AB$1048576,0),MATCH((CUADRO!Q$5&amp;$E1028),'Hoja de Trabajo para listado'!$AB$151:$BA$151,0)),0)+IFERROR(INDEX('Hoja de Trabajo para listado'!$BC$155:$CB$1048576,MATCH($A1028,'Hoja de Trabajo para listado'!$BC$155:$BC$1048576,0),MATCH((CUADRO!Q$5&amp;$E1028),'Hoja de Trabajo para listado'!$BC$151:$CB$151,0)),0)+IFERROR(INDEX('Hoja de Trabajo para listado'!$DE$153:$DG$274,MATCH($A1028,'Hoja de Trabajo para listado'!$DE$153:$DE$1048576,0),MATCH((CUADRO!Q$5&amp;$E1028),'Hoja de Trabajo para listado'!$DE$151:$DG$151,0)),0)+IFERROR(INDEX('Hoja de Trabajo para listado'!$CD$155:$DC$1048576,MATCH($A1028,'Hoja de Trabajo para listado'!$CD$155:$CD$1048576,0),MATCH((CUADRO!Q$5&amp;$E1028),'Hoja de Trabajo para listado'!$CD$151:$DC$151,0)),0)</f>
        <v>0</v>
      </c>
      <c r="R1028" s="243">
        <f t="shared" ca="1" si="33"/>
        <v>0</v>
      </c>
      <c r="S1028" s="249"/>
      <c r="T1028" s="243">
        <f ca="1">+T1029</f>
        <v>0</v>
      </c>
      <c r="U1028" s="242">
        <f t="shared" si="34"/>
        <v>1</v>
      </c>
      <c r="V1028" s="333" t="str">
        <f>+VLOOKUP(A1028,bd_lista!$A$3:$E$590,5,FALSE)</f>
        <v>Gobiernos Autonomos Municipales</v>
      </c>
      <c r="W1028" s="391" t="str">
        <f>+V1028</f>
        <v>Gobiernos Autonomos Municipales</v>
      </c>
      <c r="X1028" s="242">
        <f>+VLOOKUP(A1028,[4]Sheet1!$A$13:$D$744,4,FALSE)</f>
        <v>0</v>
      </c>
      <c r="Y1028" s="242" t="e">
        <f>+VLOOKUP(X1028,bd_lista!$A$3:$C$590,3,FALSE)</f>
        <v>#N/A</v>
      </c>
      <c r="Z1028" s="294">
        <f>+X1028</f>
        <v>0</v>
      </c>
      <c r="AA1028" s="295" t="e">
        <f>+Y1028</f>
        <v>#N/A</v>
      </c>
    </row>
    <row r="1029" spans="1:27" customFormat="1" ht="27" hidden="1" customHeight="1">
      <c r="A1029" s="32">
        <v>1748</v>
      </c>
      <c r="B1029" s="388"/>
      <c r="C1029" s="247" t="str">
        <f>+VLOOKUP(A1029,bd_lista!$A$3:$C$590,3,FALSE)</f>
        <v>Gobierno Autónomo Municipal de Okinawa Uno</v>
      </c>
      <c r="D1029" s="390"/>
      <c r="E1029" s="244" t="s">
        <v>1305</v>
      </c>
      <c r="F1029" s="243">
        <f ca="1">+IFERROR(INDEX('Hoja de Trabajo para listado'!$A$155:$Z$1048576,MATCH($A1029,'Hoja de Trabajo para listado'!$A$155:$A$1048576,0),MATCH((CUADRO!F$5&amp;$E1029),'Hoja de Trabajo para listado'!$A$151:$Z$151,0)),0)+IFERROR(INDEX('Hoja de Trabajo para listado'!$AB$155:$BA$1048576,MATCH($A1029,'Hoja de Trabajo para listado'!$AB$155:$AB$1048576,0),MATCH((CUADRO!F$5&amp;$E1029),'Hoja de Trabajo para listado'!$AB$151:$BA$151,0)),0)+IFERROR(INDEX('Hoja de Trabajo para listado'!$BC$155:$CB$1048576,MATCH($A1029,'Hoja de Trabajo para listado'!$BC$155:$BC$1048576,0),MATCH((CUADRO!F$5&amp;$E1029),'Hoja de Trabajo para listado'!$BC$151:$CB$151,0)),0)+IFERROR(INDEX('Hoja de Trabajo para listado'!$DE$153:$DG$274,MATCH($A1029,'Hoja de Trabajo para listado'!$DE$153:$DE$1048576,0),MATCH((CUADRO!F$5&amp;$E1029),'Hoja de Trabajo para listado'!$DE$151:$DG$151,0)),0)+IFERROR(INDEX('Hoja de Trabajo para listado'!$CD$155:$DC$1048576,MATCH($A1029,'Hoja de Trabajo para listado'!$CD$155:$CD$1048576,0),MATCH((CUADRO!F$5&amp;$E1029),'Hoja de Trabajo para listado'!$CD$151:$DC$151,0)),0)</f>
        <v>0</v>
      </c>
      <c r="G1029" s="243">
        <f ca="1">+IFERROR(INDEX('Hoja de Trabajo para listado'!$A$155:$Z$1048576,MATCH($A1029,'Hoja de Trabajo para listado'!$A$155:$A$1048576,0),MATCH((CUADRO!G$5&amp;$E1029),'Hoja de Trabajo para listado'!$A$151:$Z$151,0)),0)+IFERROR(INDEX('Hoja de Trabajo para listado'!$AB$155:$BA$1048576,MATCH($A1029,'Hoja de Trabajo para listado'!$AB$155:$AB$1048576,0),MATCH((CUADRO!G$5&amp;$E1029),'Hoja de Trabajo para listado'!$AB$151:$BA$151,0)),0)+IFERROR(INDEX('Hoja de Trabajo para listado'!$BC$155:$CB$1048576,MATCH($A1029,'Hoja de Trabajo para listado'!$BC$155:$BC$1048576,0),MATCH((CUADRO!G$5&amp;$E1029),'Hoja de Trabajo para listado'!$BC$151:$CB$151,0)),0)+IFERROR(INDEX('Hoja de Trabajo para listado'!$DE$153:$DG$274,MATCH($A1029,'Hoja de Trabajo para listado'!$DE$153:$DE$1048576,0),MATCH((CUADRO!G$5&amp;$E1029),'Hoja de Trabajo para listado'!$DE$151:$DG$151,0)),0)+IFERROR(INDEX('Hoja de Trabajo para listado'!$CD$155:$DC$1048576,MATCH($A1029,'Hoja de Trabajo para listado'!$CD$155:$CD$1048576,0),MATCH((CUADRO!G$5&amp;$E1029),'Hoja de Trabajo para listado'!$CD$151:$DC$151,0)),0)</f>
        <v>0</v>
      </c>
      <c r="H1029" s="243">
        <f ca="1">+IFERROR(INDEX('Hoja de Trabajo para listado'!$A$155:$Z$1048576,MATCH($A1029,'Hoja de Trabajo para listado'!$A$155:$A$1048576,0),MATCH((CUADRO!H$5&amp;$E1029),'Hoja de Trabajo para listado'!$A$151:$Z$151,0)),0)+IFERROR(INDEX('Hoja de Trabajo para listado'!$AB$155:$BA$1048576,MATCH($A1029,'Hoja de Trabajo para listado'!$AB$155:$AB$1048576,0),MATCH((CUADRO!H$5&amp;$E1029),'Hoja de Trabajo para listado'!$AB$151:$BA$151,0)),0)+IFERROR(INDEX('Hoja de Trabajo para listado'!$BC$155:$CB$1048576,MATCH($A1029,'Hoja de Trabajo para listado'!$BC$155:$BC$1048576,0),MATCH((CUADRO!H$5&amp;$E1029),'Hoja de Trabajo para listado'!$BC$151:$CB$151,0)),0)+IFERROR(INDEX('Hoja de Trabajo para listado'!$DE$153:$DG$274,MATCH($A1029,'Hoja de Trabajo para listado'!$DE$153:$DE$1048576,0),MATCH((CUADRO!H$5&amp;$E1029),'Hoja de Trabajo para listado'!$DE$151:$DG$151,0)),0)+IFERROR(INDEX('Hoja de Trabajo para listado'!$CD$155:$DC$1048576,MATCH($A1029,'Hoja de Trabajo para listado'!$CD$155:$CD$1048576,0),MATCH((CUADRO!H$5&amp;$E1029),'Hoja de Trabajo para listado'!$CD$151:$DC$151,0)),0)</f>
        <v>0</v>
      </c>
      <c r="I1029" s="243">
        <f ca="1">+IFERROR(INDEX('Hoja de Trabajo para listado'!$A$155:$Z$1048576,MATCH($A1029,'Hoja de Trabajo para listado'!$A$155:$A$1048576,0),MATCH((CUADRO!I$5&amp;$E1029),'Hoja de Trabajo para listado'!$A$151:$Z$151,0)),0)+IFERROR(INDEX('Hoja de Trabajo para listado'!$AB$155:$BA$1048576,MATCH($A1029,'Hoja de Trabajo para listado'!$AB$155:$AB$1048576,0),MATCH((CUADRO!I$5&amp;$E1029),'Hoja de Trabajo para listado'!$AB$151:$BA$151,0)),0)+IFERROR(INDEX('Hoja de Trabajo para listado'!$BC$155:$CB$1048576,MATCH($A1029,'Hoja de Trabajo para listado'!$BC$155:$BC$1048576,0),MATCH((CUADRO!I$5&amp;$E1029),'Hoja de Trabajo para listado'!$BC$151:$CB$151,0)),0)+IFERROR(INDEX('Hoja de Trabajo para listado'!$DE$153:$DG$274,MATCH($A1029,'Hoja de Trabajo para listado'!$DE$153:$DE$1048576,0),MATCH((CUADRO!I$5&amp;$E1029),'Hoja de Trabajo para listado'!$DE$151:$DG$151,0)),0)+IFERROR(INDEX('Hoja de Trabajo para listado'!$CD$155:$DC$1048576,MATCH($A1029,'Hoja de Trabajo para listado'!$CD$155:$CD$1048576,0),MATCH((CUADRO!I$5&amp;$E1029),'Hoja de Trabajo para listado'!$CD$151:$DC$151,0)),0)</f>
        <v>0</v>
      </c>
      <c r="J1029" s="243">
        <f ca="1">+IFERROR(INDEX('Hoja de Trabajo para listado'!$A$155:$Z$1048576,MATCH($A1029,'Hoja de Trabajo para listado'!$A$155:$A$1048576,0),MATCH((CUADRO!J$5&amp;$E1029),'Hoja de Trabajo para listado'!$A$151:$Z$151,0)),0)+IFERROR(INDEX('Hoja de Trabajo para listado'!$AB$155:$BA$1048576,MATCH($A1029,'Hoja de Trabajo para listado'!$AB$155:$AB$1048576,0),MATCH((CUADRO!J$5&amp;$E1029),'Hoja de Trabajo para listado'!$AB$151:$BA$151,0)),0)+IFERROR(INDEX('Hoja de Trabajo para listado'!$BC$155:$CB$1048576,MATCH($A1029,'Hoja de Trabajo para listado'!$BC$155:$BC$1048576,0),MATCH((CUADRO!J$5&amp;$E1029),'Hoja de Trabajo para listado'!$BC$151:$CB$151,0)),0)+IFERROR(INDEX('Hoja de Trabajo para listado'!$DE$153:$DG$274,MATCH($A1029,'Hoja de Trabajo para listado'!$DE$153:$DE$1048576,0),MATCH((CUADRO!J$5&amp;$E1029),'Hoja de Trabajo para listado'!$DE$151:$DG$151,0)),0)+IFERROR(INDEX('Hoja de Trabajo para listado'!$CD$155:$DC$1048576,MATCH($A1029,'Hoja de Trabajo para listado'!$CD$155:$CD$1048576,0),MATCH((CUADRO!J$5&amp;$E1029),'Hoja de Trabajo para listado'!$CD$151:$DC$151,0)),0)</f>
        <v>0</v>
      </c>
      <c r="K1029" s="243">
        <f ca="1">+IFERROR(INDEX('Hoja de Trabajo para listado'!$A$155:$Z$1048576,MATCH($A1029,'Hoja de Trabajo para listado'!$A$155:$A$1048576,0),MATCH((CUADRO!K$5&amp;$E1029),'Hoja de Trabajo para listado'!$A$151:$Z$151,0)),0)+IFERROR(INDEX('Hoja de Trabajo para listado'!$AB$155:$BA$1048576,MATCH($A1029,'Hoja de Trabajo para listado'!$AB$155:$AB$1048576,0),MATCH((CUADRO!K$5&amp;$E1029),'Hoja de Trabajo para listado'!$AB$151:$BA$151,0)),0)+IFERROR(INDEX('Hoja de Trabajo para listado'!$BC$155:$CB$1048576,MATCH($A1029,'Hoja de Trabajo para listado'!$BC$155:$BC$1048576,0),MATCH((CUADRO!K$5&amp;$E1029),'Hoja de Trabajo para listado'!$BC$151:$CB$151,0)),0)+IFERROR(INDEX('Hoja de Trabajo para listado'!$DE$153:$DG$274,MATCH($A1029,'Hoja de Trabajo para listado'!$DE$153:$DE$1048576,0),MATCH((CUADRO!K$5&amp;$E1029),'Hoja de Trabajo para listado'!$DE$151:$DG$151,0)),0)+IFERROR(INDEX('Hoja de Trabajo para listado'!$CD$155:$DC$1048576,MATCH($A1029,'Hoja de Trabajo para listado'!$CD$155:$CD$1048576,0),MATCH((CUADRO!K$5&amp;$E1029),'Hoja de Trabajo para listado'!$CD$151:$DC$151,0)),0)</f>
        <v>0</v>
      </c>
      <c r="L1029" s="243">
        <f ca="1">+IFERROR(INDEX('Hoja de Trabajo para listado'!$A$155:$Z$1048576,MATCH($A1029,'Hoja de Trabajo para listado'!$A$155:$A$1048576,0),MATCH((CUADRO!L$5&amp;$E1029),'Hoja de Trabajo para listado'!$A$151:$Z$151,0)),0)+IFERROR(INDEX('Hoja de Trabajo para listado'!$AB$155:$BA$1048576,MATCH($A1029,'Hoja de Trabajo para listado'!$AB$155:$AB$1048576,0),MATCH((CUADRO!L$5&amp;$E1029),'Hoja de Trabajo para listado'!$AB$151:$BA$151,0)),0)+IFERROR(INDEX('Hoja de Trabajo para listado'!$BC$155:$CB$1048576,MATCH($A1029,'Hoja de Trabajo para listado'!$BC$155:$BC$1048576,0),MATCH((CUADRO!L$5&amp;$E1029),'Hoja de Trabajo para listado'!$BC$151:$CB$151,0)),0)+IFERROR(INDEX('Hoja de Trabajo para listado'!$DE$153:$DG$274,MATCH($A1029,'Hoja de Trabajo para listado'!$DE$153:$DE$1048576,0),MATCH((CUADRO!L$5&amp;$E1029),'Hoja de Trabajo para listado'!$DE$151:$DG$151,0)),0)+IFERROR(INDEX('Hoja de Trabajo para listado'!$CD$155:$DC$1048576,MATCH($A1029,'Hoja de Trabajo para listado'!$CD$155:$CD$1048576,0),MATCH((CUADRO!L$5&amp;$E1029),'Hoja de Trabajo para listado'!$CD$151:$DC$151,0)),0)</f>
        <v>0</v>
      </c>
      <c r="M1029" s="243">
        <f ca="1">+IFERROR(INDEX('Hoja de Trabajo para listado'!$A$155:$Z$1048576,MATCH($A1029,'Hoja de Trabajo para listado'!$A$155:$A$1048576,0),MATCH((CUADRO!M$5&amp;$E1029),'Hoja de Trabajo para listado'!$A$151:$Z$151,0)),0)+IFERROR(INDEX('Hoja de Trabajo para listado'!$AB$155:$BA$1048576,MATCH($A1029,'Hoja de Trabajo para listado'!$AB$155:$AB$1048576,0),MATCH((CUADRO!M$5&amp;$E1029),'Hoja de Trabajo para listado'!$AB$151:$BA$151,0)),0)+IFERROR(INDEX('Hoja de Trabajo para listado'!$BC$155:$CB$1048576,MATCH($A1029,'Hoja de Trabajo para listado'!$BC$155:$BC$1048576,0),MATCH((CUADRO!M$5&amp;$E1029),'Hoja de Trabajo para listado'!$BC$151:$CB$151,0)),0)+IFERROR(INDEX('Hoja de Trabajo para listado'!$DE$153:$DG$274,MATCH($A1029,'Hoja de Trabajo para listado'!$DE$153:$DE$1048576,0),MATCH((CUADRO!M$5&amp;$E1029),'Hoja de Trabajo para listado'!$DE$151:$DG$151,0)),0)+IFERROR(INDEX('Hoja de Trabajo para listado'!$CD$155:$DC$1048576,MATCH($A1029,'Hoja de Trabajo para listado'!$CD$155:$CD$1048576,0),MATCH((CUADRO!M$5&amp;$E1029),'Hoja de Trabajo para listado'!$CD$151:$DC$151,0)),0)</f>
        <v>0</v>
      </c>
      <c r="N1029" s="243">
        <f ca="1">+IFERROR(INDEX('Hoja de Trabajo para listado'!$A$155:$Z$1048576,MATCH($A1029,'Hoja de Trabajo para listado'!$A$155:$A$1048576,0),MATCH((CUADRO!N$5&amp;$E1029),'Hoja de Trabajo para listado'!$A$151:$Z$151,0)),0)+IFERROR(INDEX('Hoja de Trabajo para listado'!$AB$155:$BA$1048576,MATCH($A1029,'Hoja de Trabajo para listado'!$AB$155:$AB$1048576,0),MATCH((CUADRO!N$5&amp;$E1029),'Hoja de Trabajo para listado'!$AB$151:$BA$151,0)),0)+IFERROR(INDEX('Hoja de Trabajo para listado'!$BC$155:$CB$1048576,MATCH($A1029,'Hoja de Trabajo para listado'!$BC$155:$BC$1048576,0),MATCH((CUADRO!N$5&amp;$E1029),'Hoja de Trabajo para listado'!$BC$151:$CB$151,0)),0)+IFERROR(INDEX('Hoja de Trabajo para listado'!$DE$153:$DG$274,MATCH($A1029,'Hoja de Trabajo para listado'!$DE$153:$DE$1048576,0),MATCH((CUADRO!N$5&amp;$E1029),'Hoja de Trabajo para listado'!$DE$151:$DG$151,0)),0)+IFERROR(INDEX('Hoja de Trabajo para listado'!$CD$155:$DC$1048576,MATCH($A1029,'Hoja de Trabajo para listado'!$CD$155:$CD$1048576,0),MATCH((CUADRO!N$5&amp;$E1029),'Hoja de Trabajo para listado'!$CD$151:$DC$151,0)),0)</f>
        <v>0</v>
      </c>
      <c r="O1029" s="243">
        <f ca="1">+IFERROR(INDEX('Hoja de Trabajo para listado'!$A$155:$Z$1048576,MATCH($A1029,'Hoja de Trabajo para listado'!$A$155:$A$1048576,0),MATCH((CUADRO!O$5&amp;$E1029),'Hoja de Trabajo para listado'!$A$151:$Z$151,0)),0)+IFERROR(INDEX('Hoja de Trabajo para listado'!$AB$155:$BA$1048576,MATCH($A1029,'Hoja de Trabajo para listado'!$AB$155:$AB$1048576,0),MATCH((CUADRO!O$5&amp;$E1029),'Hoja de Trabajo para listado'!$AB$151:$BA$151,0)),0)+IFERROR(INDEX('Hoja de Trabajo para listado'!$BC$155:$CB$1048576,MATCH($A1029,'Hoja de Trabajo para listado'!$BC$155:$BC$1048576,0),MATCH((CUADRO!O$5&amp;$E1029),'Hoja de Trabajo para listado'!$BC$151:$CB$151,0)),0)+IFERROR(INDEX('Hoja de Trabajo para listado'!$DE$153:$DG$274,MATCH($A1029,'Hoja de Trabajo para listado'!$DE$153:$DE$1048576,0),MATCH((CUADRO!O$5&amp;$E1029),'Hoja de Trabajo para listado'!$DE$151:$DG$151,0)),0)+IFERROR(INDEX('Hoja de Trabajo para listado'!$CD$155:$DC$1048576,MATCH($A1029,'Hoja de Trabajo para listado'!$CD$155:$CD$1048576,0),MATCH((CUADRO!O$5&amp;$E1029),'Hoja de Trabajo para listado'!$CD$151:$DC$151,0)),0)</f>
        <v>0</v>
      </c>
      <c r="P1029" s="243">
        <f ca="1">+IFERROR(INDEX('Hoja de Trabajo para listado'!$A$155:$Z$1048576,MATCH($A1029,'Hoja de Trabajo para listado'!$A$155:$A$1048576,0),MATCH((CUADRO!P$5&amp;$E1029),'Hoja de Trabajo para listado'!$A$151:$Z$151,0)),0)+IFERROR(INDEX('Hoja de Trabajo para listado'!$AB$155:$BA$1048576,MATCH($A1029,'Hoja de Trabajo para listado'!$AB$155:$AB$1048576,0),MATCH((CUADRO!P$5&amp;$E1029),'Hoja de Trabajo para listado'!$AB$151:$BA$151,0)),0)+IFERROR(INDEX('Hoja de Trabajo para listado'!$BC$155:$CB$1048576,MATCH($A1029,'Hoja de Trabajo para listado'!$BC$155:$BC$1048576,0),MATCH((CUADRO!P$5&amp;$E1029),'Hoja de Trabajo para listado'!$BC$151:$CB$151,0)),0)+IFERROR(INDEX('Hoja de Trabajo para listado'!$DE$153:$DG$274,MATCH($A1029,'Hoja de Trabajo para listado'!$DE$153:$DE$1048576,0),MATCH((CUADRO!P$5&amp;$E1029),'Hoja de Trabajo para listado'!$DE$151:$DG$151,0)),0)+IFERROR(INDEX('Hoja de Trabajo para listado'!$CD$155:$DC$1048576,MATCH($A1029,'Hoja de Trabajo para listado'!$CD$155:$CD$1048576,0),MATCH((CUADRO!P$5&amp;$E1029),'Hoja de Trabajo para listado'!$CD$151:$DC$151,0)),0)</f>
        <v>0</v>
      </c>
      <c r="Q1029" s="243">
        <f ca="1">+IFERROR(INDEX('Hoja de Trabajo para listado'!$A$155:$Z$1048576,MATCH($A1029,'Hoja de Trabajo para listado'!$A$155:$A$1048576,0),MATCH((CUADRO!Q$5&amp;$E1029),'Hoja de Trabajo para listado'!$A$151:$Z$151,0)),0)+IFERROR(INDEX('Hoja de Trabajo para listado'!$AB$155:$BA$1048576,MATCH($A1029,'Hoja de Trabajo para listado'!$AB$155:$AB$1048576,0),MATCH((CUADRO!Q$5&amp;$E1029),'Hoja de Trabajo para listado'!$AB$151:$BA$151,0)),0)+IFERROR(INDEX('Hoja de Trabajo para listado'!$BC$155:$CB$1048576,MATCH($A1029,'Hoja de Trabajo para listado'!$BC$155:$BC$1048576,0),MATCH((CUADRO!Q$5&amp;$E1029),'Hoja de Trabajo para listado'!$BC$151:$CB$151,0)),0)+IFERROR(INDEX('Hoja de Trabajo para listado'!$DE$153:$DG$274,MATCH($A1029,'Hoja de Trabajo para listado'!$DE$153:$DE$1048576,0),MATCH((CUADRO!Q$5&amp;$E1029),'Hoja de Trabajo para listado'!$DE$151:$DG$151,0)),0)+IFERROR(INDEX('Hoja de Trabajo para listado'!$CD$155:$DC$1048576,MATCH($A1029,'Hoja de Trabajo para listado'!$CD$155:$CD$1048576,0),MATCH((CUADRO!Q$5&amp;$E1029),'Hoja de Trabajo para listado'!$CD$151:$DC$151,0)),0)</f>
        <v>0</v>
      </c>
      <c r="R1029" s="243">
        <f t="shared" ca="1" si="33"/>
        <v>0</v>
      </c>
      <c r="S1029" s="249">
        <f ca="1">+R1028+R1029</f>
        <v>0</v>
      </c>
      <c r="T1029" s="243">
        <f ca="1">+S1029</f>
        <v>0</v>
      </c>
      <c r="U1029" s="242">
        <f t="shared" si="34"/>
        <v>2</v>
      </c>
      <c r="V1029" s="333" t="str">
        <f>+VLOOKUP(A1029,bd_lista!$A$3:$E$590,5,FALSE)</f>
        <v>Gobiernos Autonomos Municipales</v>
      </c>
      <c r="W1029" s="392"/>
      <c r="X1029" s="242">
        <f>+VLOOKUP(A1029,[4]Sheet1!$A$13:$D$744,4,FALSE)</f>
        <v>0</v>
      </c>
      <c r="Y1029" s="242" t="e">
        <f>+VLOOKUP(X1029,bd_lista!$A$3:$C$590,3,FALSE)</f>
        <v>#N/A</v>
      </c>
      <c r="Z1029" s="292"/>
      <c r="AA1029" s="293"/>
    </row>
    <row r="1030" spans="1:27" customFormat="1" ht="15" hidden="1" customHeight="1">
      <c r="A1030" s="32">
        <v>1749</v>
      </c>
      <c r="B1030" s="387">
        <f>+A1030</f>
        <v>1749</v>
      </c>
      <c r="C1030" s="247" t="str">
        <f>+VLOOKUP(A1030,bd_lista!$A$3:$C$590,3,FALSE)</f>
        <v>Gobierno Autónomo Municipal de San Antonio de Lomerio</v>
      </c>
      <c r="D1030" s="389" t="str">
        <f>+C1030</f>
        <v>Gobierno Autónomo Municipal de San Antonio de Lomerio</v>
      </c>
      <c r="E1030" s="242" t="s">
        <v>1304</v>
      </c>
      <c r="F1030" s="243">
        <f ca="1">+IFERROR(INDEX('Hoja de Trabajo para listado'!$A$155:$Z$1048576,MATCH($A1030,'Hoja de Trabajo para listado'!$A$155:$A$1048576,0),MATCH((CUADRO!F$5&amp;$E1030),'Hoja de Trabajo para listado'!$A$151:$Z$151,0)),0)+IFERROR(INDEX('Hoja de Trabajo para listado'!$AB$155:$BA$1048576,MATCH($A1030,'Hoja de Trabajo para listado'!$AB$155:$AB$1048576,0),MATCH((CUADRO!F$5&amp;$E1030),'Hoja de Trabajo para listado'!$AB$151:$BA$151,0)),0)+IFERROR(INDEX('Hoja de Trabajo para listado'!$BC$155:$CB$1048576,MATCH($A1030,'Hoja de Trabajo para listado'!$BC$155:$BC$1048576,0),MATCH((CUADRO!F$5&amp;$E1030),'Hoja de Trabajo para listado'!$BC$151:$CB$151,0)),0)+IFERROR(INDEX('Hoja de Trabajo para listado'!$DE$153:$DG$274,MATCH($A1030,'Hoja de Trabajo para listado'!$DE$153:$DE$1048576,0),MATCH((CUADRO!F$5&amp;$E1030),'Hoja de Trabajo para listado'!$DE$151:$DG$151,0)),0)+IFERROR(INDEX('Hoja de Trabajo para listado'!$CD$155:$DC$1048576,MATCH($A1030,'Hoja de Trabajo para listado'!$CD$155:$CD$1048576,0),MATCH((CUADRO!F$5&amp;$E1030),'Hoja de Trabajo para listado'!$CD$151:$DC$151,0)),0)</f>
        <v>0</v>
      </c>
      <c r="G1030" s="243">
        <f ca="1">+IFERROR(INDEX('Hoja de Trabajo para listado'!$A$155:$Z$1048576,MATCH($A1030,'Hoja de Trabajo para listado'!$A$155:$A$1048576,0),MATCH((CUADRO!G$5&amp;$E1030),'Hoja de Trabajo para listado'!$A$151:$Z$151,0)),0)+IFERROR(INDEX('Hoja de Trabajo para listado'!$AB$155:$BA$1048576,MATCH($A1030,'Hoja de Trabajo para listado'!$AB$155:$AB$1048576,0),MATCH((CUADRO!G$5&amp;$E1030),'Hoja de Trabajo para listado'!$AB$151:$BA$151,0)),0)+IFERROR(INDEX('Hoja de Trabajo para listado'!$BC$155:$CB$1048576,MATCH($A1030,'Hoja de Trabajo para listado'!$BC$155:$BC$1048576,0),MATCH((CUADRO!G$5&amp;$E1030),'Hoja de Trabajo para listado'!$BC$151:$CB$151,0)),0)+IFERROR(INDEX('Hoja de Trabajo para listado'!$DE$153:$DG$274,MATCH($A1030,'Hoja de Trabajo para listado'!$DE$153:$DE$1048576,0),MATCH((CUADRO!G$5&amp;$E1030),'Hoja de Trabajo para listado'!$DE$151:$DG$151,0)),0)+IFERROR(INDEX('Hoja de Trabajo para listado'!$CD$155:$DC$1048576,MATCH($A1030,'Hoja de Trabajo para listado'!$CD$155:$CD$1048576,0),MATCH((CUADRO!G$5&amp;$E1030),'Hoja de Trabajo para listado'!$CD$151:$DC$151,0)),0)</f>
        <v>0</v>
      </c>
      <c r="H1030" s="243">
        <f ca="1">+IFERROR(INDEX('Hoja de Trabajo para listado'!$A$155:$Z$1048576,MATCH($A1030,'Hoja de Trabajo para listado'!$A$155:$A$1048576,0),MATCH((CUADRO!H$5&amp;$E1030),'Hoja de Trabajo para listado'!$A$151:$Z$151,0)),0)+IFERROR(INDEX('Hoja de Trabajo para listado'!$AB$155:$BA$1048576,MATCH($A1030,'Hoja de Trabajo para listado'!$AB$155:$AB$1048576,0),MATCH((CUADRO!H$5&amp;$E1030),'Hoja de Trabajo para listado'!$AB$151:$BA$151,0)),0)+IFERROR(INDEX('Hoja de Trabajo para listado'!$BC$155:$CB$1048576,MATCH($A1030,'Hoja de Trabajo para listado'!$BC$155:$BC$1048576,0),MATCH((CUADRO!H$5&amp;$E1030),'Hoja de Trabajo para listado'!$BC$151:$CB$151,0)),0)+IFERROR(INDEX('Hoja de Trabajo para listado'!$DE$153:$DG$274,MATCH($A1030,'Hoja de Trabajo para listado'!$DE$153:$DE$1048576,0),MATCH((CUADRO!H$5&amp;$E1030),'Hoja de Trabajo para listado'!$DE$151:$DG$151,0)),0)+IFERROR(INDEX('Hoja de Trabajo para listado'!$CD$155:$DC$1048576,MATCH($A1030,'Hoja de Trabajo para listado'!$CD$155:$CD$1048576,0),MATCH((CUADRO!H$5&amp;$E1030),'Hoja de Trabajo para listado'!$CD$151:$DC$151,0)),0)</f>
        <v>0</v>
      </c>
      <c r="I1030" s="243">
        <f ca="1">+IFERROR(INDEX('Hoja de Trabajo para listado'!$A$155:$Z$1048576,MATCH($A1030,'Hoja de Trabajo para listado'!$A$155:$A$1048576,0),MATCH((CUADRO!I$5&amp;$E1030),'Hoja de Trabajo para listado'!$A$151:$Z$151,0)),0)+IFERROR(INDEX('Hoja de Trabajo para listado'!$AB$155:$BA$1048576,MATCH($A1030,'Hoja de Trabajo para listado'!$AB$155:$AB$1048576,0),MATCH((CUADRO!I$5&amp;$E1030),'Hoja de Trabajo para listado'!$AB$151:$BA$151,0)),0)+IFERROR(INDEX('Hoja de Trabajo para listado'!$BC$155:$CB$1048576,MATCH($A1030,'Hoja de Trabajo para listado'!$BC$155:$BC$1048576,0),MATCH((CUADRO!I$5&amp;$E1030),'Hoja de Trabajo para listado'!$BC$151:$CB$151,0)),0)+IFERROR(INDEX('Hoja de Trabajo para listado'!$DE$153:$DG$274,MATCH($A1030,'Hoja de Trabajo para listado'!$DE$153:$DE$1048576,0),MATCH((CUADRO!I$5&amp;$E1030),'Hoja de Trabajo para listado'!$DE$151:$DG$151,0)),0)+IFERROR(INDEX('Hoja de Trabajo para listado'!$CD$155:$DC$1048576,MATCH($A1030,'Hoja de Trabajo para listado'!$CD$155:$CD$1048576,0),MATCH((CUADRO!I$5&amp;$E1030),'Hoja de Trabajo para listado'!$CD$151:$DC$151,0)),0)</f>
        <v>0</v>
      </c>
      <c r="J1030" s="243">
        <f ca="1">+IFERROR(INDEX('Hoja de Trabajo para listado'!$A$155:$Z$1048576,MATCH($A1030,'Hoja de Trabajo para listado'!$A$155:$A$1048576,0),MATCH((CUADRO!J$5&amp;$E1030),'Hoja de Trabajo para listado'!$A$151:$Z$151,0)),0)+IFERROR(INDEX('Hoja de Trabajo para listado'!$AB$155:$BA$1048576,MATCH($A1030,'Hoja de Trabajo para listado'!$AB$155:$AB$1048576,0),MATCH((CUADRO!J$5&amp;$E1030),'Hoja de Trabajo para listado'!$AB$151:$BA$151,0)),0)+IFERROR(INDEX('Hoja de Trabajo para listado'!$BC$155:$CB$1048576,MATCH($A1030,'Hoja de Trabajo para listado'!$BC$155:$BC$1048576,0),MATCH((CUADRO!J$5&amp;$E1030),'Hoja de Trabajo para listado'!$BC$151:$CB$151,0)),0)+IFERROR(INDEX('Hoja de Trabajo para listado'!$DE$153:$DG$274,MATCH($A1030,'Hoja de Trabajo para listado'!$DE$153:$DE$1048576,0),MATCH((CUADRO!J$5&amp;$E1030),'Hoja de Trabajo para listado'!$DE$151:$DG$151,0)),0)+IFERROR(INDEX('Hoja de Trabajo para listado'!$CD$155:$DC$1048576,MATCH($A1030,'Hoja de Trabajo para listado'!$CD$155:$CD$1048576,0),MATCH((CUADRO!J$5&amp;$E1030),'Hoja de Trabajo para listado'!$CD$151:$DC$151,0)),0)</f>
        <v>0</v>
      </c>
      <c r="K1030" s="243">
        <f ca="1">+IFERROR(INDEX('Hoja de Trabajo para listado'!$A$155:$Z$1048576,MATCH($A1030,'Hoja de Trabajo para listado'!$A$155:$A$1048576,0),MATCH((CUADRO!K$5&amp;$E1030),'Hoja de Trabajo para listado'!$A$151:$Z$151,0)),0)+IFERROR(INDEX('Hoja de Trabajo para listado'!$AB$155:$BA$1048576,MATCH($A1030,'Hoja de Trabajo para listado'!$AB$155:$AB$1048576,0),MATCH((CUADRO!K$5&amp;$E1030),'Hoja de Trabajo para listado'!$AB$151:$BA$151,0)),0)+IFERROR(INDEX('Hoja de Trabajo para listado'!$BC$155:$CB$1048576,MATCH($A1030,'Hoja de Trabajo para listado'!$BC$155:$BC$1048576,0),MATCH((CUADRO!K$5&amp;$E1030),'Hoja de Trabajo para listado'!$BC$151:$CB$151,0)),0)+IFERROR(INDEX('Hoja de Trabajo para listado'!$DE$153:$DG$274,MATCH($A1030,'Hoja de Trabajo para listado'!$DE$153:$DE$1048576,0),MATCH((CUADRO!K$5&amp;$E1030),'Hoja de Trabajo para listado'!$DE$151:$DG$151,0)),0)+IFERROR(INDEX('Hoja de Trabajo para listado'!$CD$155:$DC$1048576,MATCH($A1030,'Hoja de Trabajo para listado'!$CD$155:$CD$1048576,0),MATCH((CUADRO!K$5&amp;$E1030),'Hoja de Trabajo para listado'!$CD$151:$DC$151,0)),0)</f>
        <v>0</v>
      </c>
      <c r="L1030" s="243">
        <f ca="1">+IFERROR(INDEX('Hoja de Trabajo para listado'!$A$155:$Z$1048576,MATCH($A1030,'Hoja de Trabajo para listado'!$A$155:$A$1048576,0),MATCH((CUADRO!L$5&amp;$E1030),'Hoja de Trabajo para listado'!$A$151:$Z$151,0)),0)+IFERROR(INDEX('Hoja de Trabajo para listado'!$AB$155:$BA$1048576,MATCH($A1030,'Hoja de Trabajo para listado'!$AB$155:$AB$1048576,0),MATCH((CUADRO!L$5&amp;$E1030),'Hoja de Trabajo para listado'!$AB$151:$BA$151,0)),0)+IFERROR(INDEX('Hoja de Trabajo para listado'!$BC$155:$CB$1048576,MATCH($A1030,'Hoja de Trabajo para listado'!$BC$155:$BC$1048576,0),MATCH((CUADRO!L$5&amp;$E1030),'Hoja de Trabajo para listado'!$BC$151:$CB$151,0)),0)+IFERROR(INDEX('Hoja de Trabajo para listado'!$DE$153:$DG$274,MATCH($A1030,'Hoja de Trabajo para listado'!$DE$153:$DE$1048576,0),MATCH((CUADRO!L$5&amp;$E1030),'Hoja de Trabajo para listado'!$DE$151:$DG$151,0)),0)+IFERROR(INDEX('Hoja de Trabajo para listado'!$CD$155:$DC$1048576,MATCH($A1030,'Hoja de Trabajo para listado'!$CD$155:$CD$1048576,0),MATCH((CUADRO!L$5&amp;$E1030),'Hoja de Trabajo para listado'!$CD$151:$DC$151,0)),0)</f>
        <v>0</v>
      </c>
      <c r="M1030" s="243">
        <f ca="1">+IFERROR(INDEX('Hoja de Trabajo para listado'!$A$155:$Z$1048576,MATCH($A1030,'Hoja de Trabajo para listado'!$A$155:$A$1048576,0),MATCH((CUADRO!M$5&amp;$E1030),'Hoja de Trabajo para listado'!$A$151:$Z$151,0)),0)+IFERROR(INDEX('Hoja de Trabajo para listado'!$AB$155:$BA$1048576,MATCH($A1030,'Hoja de Trabajo para listado'!$AB$155:$AB$1048576,0),MATCH((CUADRO!M$5&amp;$E1030),'Hoja de Trabajo para listado'!$AB$151:$BA$151,0)),0)+IFERROR(INDEX('Hoja de Trabajo para listado'!$BC$155:$CB$1048576,MATCH($A1030,'Hoja de Trabajo para listado'!$BC$155:$BC$1048576,0),MATCH((CUADRO!M$5&amp;$E1030),'Hoja de Trabajo para listado'!$BC$151:$CB$151,0)),0)+IFERROR(INDEX('Hoja de Trabajo para listado'!$DE$153:$DG$274,MATCH($A1030,'Hoja de Trabajo para listado'!$DE$153:$DE$1048576,0),MATCH((CUADRO!M$5&amp;$E1030),'Hoja de Trabajo para listado'!$DE$151:$DG$151,0)),0)+IFERROR(INDEX('Hoja de Trabajo para listado'!$CD$155:$DC$1048576,MATCH($A1030,'Hoja de Trabajo para listado'!$CD$155:$CD$1048576,0),MATCH((CUADRO!M$5&amp;$E1030),'Hoja de Trabajo para listado'!$CD$151:$DC$151,0)),0)</f>
        <v>0</v>
      </c>
      <c r="N1030" s="243">
        <f ca="1">+IFERROR(INDEX('Hoja de Trabajo para listado'!$A$155:$Z$1048576,MATCH($A1030,'Hoja de Trabajo para listado'!$A$155:$A$1048576,0),MATCH((CUADRO!N$5&amp;$E1030),'Hoja de Trabajo para listado'!$A$151:$Z$151,0)),0)+IFERROR(INDEX('Hoja de Trabajo para listado'!$AB$155:$BA$1048576,MATCH($A1030,'Hoja de Trabajo para listado'!$AB$155:$AB$1048576,0),MATCH((CUADRO!N$5&amp;$E1030),'Hoja de Trabajo para listado'!$AB$151:$BA$151,0)),0)+IFERROR(INDEX('Hoja de Trabajo para listado'!$BC$155:$CB$1048576,MATCH($A1030,'Hoja de Trabajo para listado'!$BC$155:$BC$1048576,0),MATCH((CUADRO!N$5&amp;$E1030),'Hoja de Trabajo para listado'!$BC$151:$CB$151,0)),0)+IFERROR(INDEX('Hoja de Trabajo para listado'!$DE$153:$DG$274,MATCH($A1030,'Hoja de Trabajo para listado'!$DE$153:$DE$1048576,0),MATCH((CUADRO!N$5&amp;$E1030),'Hoja de Trabajo para listado'!$DE$151:$DG$151,0)),0)+IFERROR(INDEX('Hoja de Trabajo para listado'!$CD$155:$DC$1048576,MATCH($A1030,'Hoja de Trabajo para listado'!$CD$155:$CD$1048576,0),MATCH((CUADRO!N$5&amp;$E1030),'Hoja de Trabajo para listado'!$CD$151:$DC$151,0)),0)</f>
        <v>0</v>
      </c>
      <c r="O1030" s="243">
        <f ca="1">+IFERROR(INDEX('Hoja de Trabajo para listado'!$A$155:$Z$1048576,MATCH($A1030,'Hoja de Trabajo para listado'!$A$155:$A$1048576,0),MATCH((CUADRO!O$5&amp;$E1030),'Hoja de Trabajo para listado'!$A$151:$Z$151,0)),0)+IFERROR(INDEX('Hoja de Trabajo para listado'!$AB$155:$BA$1048576,MATCH($A1030,'Hoja de Trabajo para listado'!$AB$155:$AB$1048576,0),MATCH((CUADRO!O$5&amp;$E1030),'Hoja de Trabajo para listado'!$AB$151:$BA$151,0)),0)+IFERROR(INDEX('Hoja de Trabajo para listado'!$BC$155:$CB$1048576,MATCH($A1030,'Hoja de Trabajo para listado'!$BC$155:$BC$1048576,0),MATCH((CUADRO!O$5&amp;$E1030),'Hoja de Trabajo para listado'!$BC$151:$CB$151,0)),0)+IFERROR(INDEX('Hoja de Trabajo para listado'!$DE$153:$DG$274,MATCH($A1030,'Hoja de Trabajo para listado'!$DE$153:$DE$1048576,0),MATCH((CUADRO!O$5&amp;$E1030),'Hoja de Trabajo para listado'!$DE$151:$DG$151,0)),0)+IFERROR(INDEX('Hoja de Trabajo para listado'!$CD$155:$DC$1048576,MATCH($A1030,'Hoja de Trabajo para listado'!$CD$155:$CD$1048576,0),MATCH((CUADRO!O$5&amp;$E1030),'Hoja de Trabajo para listado'!$CD$151:$DC$151,0)),0)</f>
        <v>0</v>
      </c>
      <c r="P1030" s="243">
        <f ca="1">+IFERROR(INDEX('Hoja de Trabajo para listado'!$A$155:$Z$1048576,MATCH($A1030,'Hoja de Trabajo para listado'!$A$155:$A$1048576,0),MATCH((CUADRO!P$5&amp;$E1030),'Hoja de Trabajo para listado'!$A$151:$Z$151,0)),0)+IFERROR(INDEX('Hoja de Trabajo para listado'!$AB$155:$BA$1048576,MATCH($A1030,'Hoja de Trabajo para listado'!$AB$155:$AB$1048576,0),MATCH((CUADRO!P$5&amp;$E1030),'Hoja de Trabajo para listado'!$AB$151:$BA$151,0)),0)+IFERROR(INDEX('Hoja de Trabajo para listado'!$BC$155:$CB$1048576,MATCH($A1030,'Hoja de Trabajo para listado'!$BC$155:$BC$1048576,0),MATCH((CUADRO!P$5&amp;$E1030),'Hoja de Trabajo para listado'!$BC$151:$CB$151,0)),0)+IFERROR(INDEX('Hoja de Trabajo para listado'!$DE$153:$DG$274,MATCH($A1030,'Hoja de Trabajo para listado'!$DE$153:$DE$1048576,0),MATCH((CUADRO!P$5&amp;$E1030),'Hoja de Trabajo para listado'!$DE$151:$DG$151,0)),0)+IFERROR(INDEX('Hoja de Trabajo para listado'!$CD$155:$DC$1048576,MATCH($A1030,'Hoja de Trabajo para listado'!$CD$155:$CD$1048576,0),MATCH((CUADRO!P$5&amp;$E1030),'Hoja de Trabajo para listado'!$CD$151:$DC$151,0)),0)</f>
        <v>0</v>
      </c>
      <c r="Q1030" s="243">
        <f ca="1">+IFERROR(INDEX('Hoja de Trabajo para listado'!$A$155:$Z$1048576,MATCH($A1030,'Hoja de Trabajo para listado'!$A$155:$A$1048576,0),MATCH((CUADRO!Q$5&amp;$E1030),'Hoja de Trabajo para listado'!$A$151:$Z$151,0)),0)+IFERROR(INDEX('Hoja de Trabajo para listado'!$AB$155:$BA$1048576,MATCH($A1030,'Hoja de Trabajo para listado'!$AB$155:$AB$1048576,0),MATCH((CUADRO!Q$5&amp;$E1030),'Hoja de Trabajo para listado'!$AB$151:$BA$151,0)),0)+IFERROR(INDEX('Hoja de Trabajo para listado'!$BC$155:$CB$1048576,MATCH($A1030,'Hoja de Trabajo para listado'!$BC$155:$BC$1048576,0),MATCH((CUADRO!Q$5&amp;$E1030),'Hoja de Trabajo para listado'!$BC$151:$CB$151,0)),0)+IFERROR(INDEX('Hoja de Trabajo para listado'!$DE$153:$DG$274,MATCH($A1030,'Hoja de Trabajo para listado'!$DE$153:$DE$1048576,0),MATCH((CUADRO!Q$5&amp;$E1030),'Hoja de Trabajo para listado'!$DE$151:$DG$151,0)),0)+IFERROR(INDEX('Hoja de Trabajo para listado'!$CD$155:$DC$1048576,MATCH($A1030,'Hoja de Trabajo para listado'!$CD$155:$CD$1048576,0),MATCH((CUADRO!Q$5&amp;$E1030),'Hoja de Trabajo para listado'!$CD$151:$DC$151,0)),0)</f>
        <v>0</v>
      </c>
      <c r="R1030" s="243">
        <f t="shared" ref="R1030:R1093" ca="1" si="35">+SUM(F1030:Q1030)</f>
        <v>0</v>
      </c>
      <c r="S1030" s="249"/>
      <c r="T1030" s="243">
        <f ca="1">+T1031</f>
        <v>0</v>
      </c>
      <c r="U1030" s="242">
        <f t="shared" ref="U1030:U1093" si="36">+IF(E1030="Débitos",1,2)</f>
        <v>1</v>
      </c>
      <c r="V1030" s="333" t="str">
        <f>+VLOOKUP(A1030,bd_lista!$A$3:$E$590,5,FALSE)</f>
        <v>Gobiernos Autonomos Municipales</v>
      </c>
      <c r="W1030" s="391" t="str">
        <f>+V1030</f>
        <v>Gobiernos Autonomos Municipales</v>
      </c>
      <c r="X1030" s="242">
        <f>+VLOOKUP(A1030,[4]Sheet1!$A$13:$D$744,4,FALSE)</f>
        <v>0</v>
      </c>
      <c r="Y1030" s="242" t="e">
        <f>+VLOOKUP(X1030,bd_lista!$A$3:$C$590,3,FALSE)</f>
        <v>#N/A</v>
      </c>
      <c r="Z1030" s="294">
        <f>+X1030</f>
        <v>0</v>
      </c>
      <c r="AA1030" s="295" t="e">
        <f>+Y1030</f>
        <v>#N/A</v>
      </c>
    </row>
    <row r="1031" spans="1:27" customFormat="1" ht="15" hidden="1" customHeight="1">
      <c r="A1031" s="32">
        <v>1749</v>
      </c>
      <c r="B1031" s="388"/>
      <c r="C1031" s="247" t="str">
        <f>+VLOOKUP(A1031,bd_lista!$A$3:$C$590,3,FALSE)</f>
        <v>Gobierno Autónomo Municipal de San Antonio de Lomerio</v>
      </c>
      <c r="D1031" s="390"/>
      <c r="E1031" s="244" t="s">
        <v>1305</v>
      </c>
      <c r="F1031" s="245">
        <f ca="1">+IFERROR(INDEX('Hoja de Trabajo para listado'!$A$155:$Z$1048576,MATCH($A1031,'Hoja de Trabajo para listado'!$A$155:$A$1048576,0),MATCH((CUADRO!F$5&amp;$E1031),'Hoja de Trabajo para listado'!$A$151:$Z$151,0)),0)+IFERROR(INDEX('Hoja de Trabajo para listado'!$AB$155:$BA$1048576,MATCH($A1031,'Hoja de Trabajo para listado'!$AB$155:$AB$1048576,0),MATCH((CUADRO!F$5&amp;$E1031),'Hoja de Trabajo para listado'!$AB$151:$BA$151,0)),0)+IFERROR(INDEX('Hoja de Trabajo para listado'!$BC$155:$CB$1048576,MATCH($A1031,'Hoja de Trabajo para listado'!$BC$155:$BC$1048576,0),MATCH((CUADRO!F$5&amp;$E1031),'Hoja de Trabajo para listado'!$BC$151:$CB$151,0)),0)+IFERROR(INDEX('Hoja de Trabajo para listado'!$DE$153:$DG$274,MATCH($A1031,'Hoja de Trabajo para listado'!$DE$153:$DE$1048576,0),MATCH((CUADRO!F$5&amp;$E1031),'Hoja de Trabajo para listado'!$DE$151:$DG$151,0)),0)+IFERROR(INDEX('Hoja de Trabajo para listado'!$CD$155:$DC$1048576,MATCH($A1031,'Hoja de Trabajo para listado'!$CD$155:$CD$1048576,0),MATCH((CUADRO!F$5&amp;$E1031),'Hoja de Trabajo para listado'!$CD$151:$DC$151,0)),0)</f>
        <v>0</v>
      </c>
      <c r="G1031" s="245">
        <f ca="1">+IFERROR(INDEX('Hoja de Trabajo para listado'!$A$155:$Z$1048576,MATCH($A1031,'Hoja de Trabajo para listado'!$A$155:$A$1048576,0),MATCH((CUADRO!G$5&amp;$E1031),'Hoja de Trabajo para listado'!$A$151:$Z$151,0)),0)+IFERROR(INDEX('Hoja de Trabajo para listado'!$AB$155:$BA$1048576,MATCH($A1031,'Hoja de Trabajo para listado'!$AB$155:$AB$1048576,0),MATCH((CUADRO!G$5&amp;$E1031),'Hoja de Trabajo para listado'!$AB$151:$BA$151,0)),0)+IFERROR(INDEX('Hoja de Trabajo para listado'!$BC$155:$CB$1048576,MATCH($A1031,'Hoja de Trabajo para listado'!$BC$155:$BC$1048576,0),MATCH((CUADRO!G$5&amp;$E1031),'Hoja de Trabajo para listado'!$BC$151:$CB$151,0)),0)+IFERROR(INDEX('Hoja de Trabajo para listado'!$DE$153:$DG$274,MATCH($A1031,'Hoja de Trabajo para listado'!$DE$153:$DE$1048576,0),MATCH((CUADRO!G$5&amp;$E1031),'Hoja de Trabajo para listado'!$DE$151:$DG$151,0)),0)+IFERROR(INDEX('Hoja de Trabajo para listado'!$CD$155:$DC$1048576,MATCH($A1031,'Hoja de Trabajo para listado'!$CD$155:$CD$1048576,0),MATCH((CUADRO!G$5&amp;$E1031),'Hoja de Trabajo para listado'!$CD$151:$DC$151,0)),0)</f>
        <v>0</v>
      </c>
      <c r="H1031" s="245">
        <f ca="1">+IFERROR(INDEX('Hoja de Trabajo para listado'!$A$155:$Z$1048576,MATCH($A1031,'Hoja de Trabajo para listado'!$A$155:$A$1048576,0),MATCH((CUADRO!H$5&amp;$E1031),'Hoja de Trabajo para listado'!$A$151:$Z$151,0)),0)+IFERROR(INDEX('Hoja de Trabajo para listado'!$AB$155:$BA$1048576,MATCH($A1031,'Hoja de Trabajo para listado'!$AB$155:$AB$1048576,0),MATCH((CUADRO!H$5&amp;$E1031),'Hoja de Trabajo para listado'!$AB$151:$BA$151,0)),0)+IFERROR(INDEX('Hoja de Trabajo para listado'!$BC$155:$CB$1048576,MATCH($A1031,'Hoja de Trabajo para listado'!$BC$155:$BC$1048576,0),MATCH((CUADRO!H$5&amp;$E1031),'Hoja de Trabajo para listado'!$BC$151:$CB$151,0)),0)+IFERROR(INDEX('Hoja de Trabajo para listado'!$DE$153:$DG$274,MATCH($A1031,'Hoja de Trabajo para listado'!$DE$153:$DE$1048576,0),MATCH((CUADRO!H$5&amp;$E1031),'Hoja de Trabajo para listado'!$DE$151:$DG$151,0)),0)+IFERROR(INDEX('Hoja de Trabajo para listado'!$CD$155:$DC$1048576,MATCH($A1031,'Hoja de Trabajo para listado'!$CD$155:$CD$1048576,0),MATCH((CUADRO!H$5&amp;$E1031),'Hoja de Trabajo para listado'!$CD$151:$DC$151,0)),0)</f>
        <v>0</v>
      </c>
      <c r="I1031" s="245">
        <f ca="1">+IFERROR(INDEX('Hoja de Trabajo para listado'!$A$155:$Z$1048576,MATCH($A1031,'Hoja de Trabajo para listado'!$A$155:$A$1048576,0),MATCH((CUADRO!I$5&amp;$E1031),'Hoja de Trabajo para listado'!$A$151:$Z$151,0)),0)+IFERROR(INDEX('Hoja de Trabajo para listado'!$AB$155:$BA$1048576,MATCH($A1031,'Hoja de Trabajo para listado'!$AB$155:$AB$1048576,0),MATCH((CUADRO!I$5&amp;$E1031),'Hoja de Trabajo para listado'!$AB$151:$BA$151,0)),0)+IFERROR(INDEX('Hoja de Trabajo para listado'!$BC$155:$CB$1048576,MATCH($A1031,'Hoja de Trabajo para listado'!$BC$155:$BC$1048576,0),MATCH((CUADRO!I$5&amp;$E1031),'Hoja de Trabajo para listado'!$BC$151:$CB$151,0)),0)+IFERROR(INDEX('Hoja de Trabajo para listado'!$DE$153:$DG$274,MATCH($A1031,'Hoja de Trabajo para listado'!$DE$153:$DE$1048576,0),MATCH((CUADRO!I$5&amp;$E1031),'Hoja de Trabajo para listado'!$DE$151:$DG$151,0)),0)+IFERROR(INDEX('Hoja de Trabajo para listado'!$CD$155:$DC$1048576,MATCH($A1031,'Hoja de Trabajo para listado'!$CD$155:$CD$1048576,0),MATCH((CUADRO!I$5&amp;$E1031),'Hoja de Trabajo para listado'!$CD$151:$DC$151,0)),0)</f>
        <v>0</v>
      </c>
      <c r="J1031" s="245">
        <f ca="1">+IFERROR(INDEX('Hoja de Trabajo para listado'!$A$155:$Z$1048576,MATCH($A1031,'Hoja de Trabajo para listado'!$A$155:$A$1048576,0),MATCH((CUADRO!J$5&amp;$E1031),'Hoja de Trabajo para listado'!$A$151:$Z$151,0)),0)+IFERROR(INDEX('Hoja de Trabajo para listado'!$AB$155:$BA$1048576,MATCH($A1031,'Hoja de Trabajo para listado'!$AB$155:$AB$1048576,0),MATCH((CUADRO!J$5&amp;$E1031),'Hoja de Trabajo para listado'!$AB$151:$BA$151,0)),0)+IFERROR(INDEX('Hoja de Trabajo para listado'!$BC$155:$CB$1048576,MATCH($A1031,'Hoja de Trabajo para listado'!$BC$155:$BC$1048576,0),MATCH((CUADRO!J$5&amp;$E1031),'Hoja de Trabajo para listado'!$BC$151:$CB$151,0)),0)+IFERROR(INDEX('Hoja de Trabajo para listado'!$DE$153:$DG$274,MATCH($A1031,'Hoja de Trabajo para listado'!$DE$153:$DE$1048576,0),MATCH((CUADRO!J$5&amp;$E1031),'Hoja de Trabajo para listado'!$DE$151:$DG$151,0)),0)+IFERROR(INDEX('Hoja de Trabajo para listado'!$CD$155:$DC$1048576,MATCH($A1031,'Hoja de Trabajo para listado'!$CD$155:$CD$1048576,0),MATCH((CUADRO!J$5&amp;$E1031),'Hoja de Trabajo para listado'!$CD$151:$DC$151,0)),0)</f>
        <v>0</v>
      </c>
      <c r="K1031" s="245">
        <f ca="1">+IFERROR(INDEX('Hoja de Trabajo para listado'!$A$155:$Z$1048576,MATCH($A1031,'Hoja de Trabajo para listado'!$A$155:$A$1048576,0),MATCH((CUADRO!K$5&amp;$E1031),'Hoja de Trabajo para listado'!$A$151:$Z$151,0)),0)+IFERROR(INDEX('Hoja de Trabajo para listado'!$AB$155:$BA$1048576,MATCH($A1031,'Hoja de Trabajo para listado'!$AB$155:$AB$1048576,0),MATCH((CUADRO!K$5&amp;$E1031),'Hoja de Trabajo para listado'!$AB$151:$BA$151,0)),0)+IFERROR(INDEX('Hoja de Trabajo para listado'!$BC$155:$CB$1048576,MATCH($A1031,'Hoja de Trabajo para listado'!$BC$155:$BC$1048576,0),MATCH((CUADRO!K$5&amp;$E1031),'Hoja de Trabajo para listado'!$BC$151:$CB$151,0)),0)+IFERROR(INDEX('Hoja de Trabajo para listado'!$DE$153:$DG$274,MATCH($A1031,'Hoja de Trabajo para listado'!$DE$153:$DE$1048576,0),MATCH((CUADRO!K$5&amp;$E1031),'Hoja de Trabajo para listado'!$DE$151:$DG$151,0)),0)+IFERROR(INDEX('Hoja de Trabajo para listado'!$CD$155:$DC$1048576,MATCH($A1031,'Hoja de Trabajo para listado'!$CD$155:$CD$1048576,0),MATCH((CUADRO!K$5&amp;$E1031),'Hoja de Trabajo para listado'!$CD$151:$DC$151,0)),0)</f>
        <v>0</v>
      </c>
      <c r="L1031" s="245">
        <f ca="1">+IFERROR(INDEX('Hoja de Trabajo para listado'!$A$155:$Z$1048576,MATCH($A1031,'Hoja de Trabajo para listado'!$A$155:$A$1048576,0),MATCH((CUADRO!L$5&amp;$E1031),'Hoja de Trabajo para listado'!$A$151:$Z$151,0)),0)+IFERROR(INDEX('Hoja de Trabajo para listado'!$AB$155:$BA$1048576,MATCH($A1031,'Hoja de Trabajo para listado'!$AB$155:$AB$1048576,0),MATCH((CUADRO!L$5&amp;$E1031),'Hoja de Trabajo para listado'!$AB$151:$BA$151,0)),0)+IFERROR(INDEX('Hoja de Trabajo para listado'!$BC$155:$CB$1048576,MATCH($A1031,'Hoja de Trabajo para listado'!$BC$155:$BC$1048576,0),MATCH((CUADRO!L$5&amp;$E1031),'Hoja de Trabajo para listado'!$BC$151:$CB$151,0)),0)+IFERROR(INDEX('Hoja de Trabajo para listado'!$DE$153:$DG$274,MATCH($A1031,'Hoja de Trabajo para listado'!$DE$153:$DE$1048576,0),MATCH((CUADRO!L$5&amp;$E1031),'Hoja de Trabajo para listado'!$DE$151:$DG$151,0)),0)+IFERROR(INDEX('Hoja de Trabajo para listado'!$CD$155:$DC$1048576,MATCH($A1031,'Hoja de Trabajo para listado'!$CD$155:$CD$1048576,0),MATCH((CUADRO!L$5&amp;$E1031),'Hoja de Trabajo para listado'!$CD$151:$DC$151,0)),0)</f>
        <v>0</v>
      </c>
      <c r="M1031" s="245">
        <f ca="1">+IFERROR(INDEX('Hoja de Trabajo para listado'!$A$155:$Z$1048576,MATCH($A1031,'Hoja de Trabajo para listado'!$A$155:$A$1048576,0),MATCH((CUADRO!M$5&amp;$E1031),'Hoja de Trabajo para listado'!$A$151:$Z$151,0)),0)+IFERROR(INDEX('Hoja de Trabajo para listado'!$AB$155:$BA$1048576,MATCH($A1031,'Hoja de Trabajo para listado'!$AB$155:$AB$1048576,0),MATCH((CUADRO!M$5&amp;$E1031),'Hoja de Trabajo para listado'!$AB$151:$BA$151,0)),0)+IFERROR(INDEX('Hoja de Trabajo para listado'!$BC$155:$CB$1048576,MATCH($A1031,'Hoja de Trabajo para listado'!$BC$155:$BC$1048576,0),MATCH((CUADRO!M$5&amp;$E1031),'Hoja de Trabajo para listado'!$BC$151:$CB$151,0)),0)+IFERROR(INDEX('Hoja de Trabajo para listado'!$DE$153:$DG$274,MATCH($A1031,'Hoja de Trabajo para listado'!$DE$153:$DE$1048576,0),MATCH((CUADRO!M$5&amp;$E1031),'Hoja de Trabajo para listado'!$DE$151:$DG$151,0)),0)+IFERROR(INDEX('Hoja de Trabajo para listado'!$CD$155:$DC$1048576,MATCH($A1031,'Hoja de Trabajo para listado'!$CD$155:$CD$1048576,0),MATCH((CUADRO!M$5&amp;$E1031),'Hoja de Trabajo para listado'!$CD$151:$DC$151,0)),0)</f>
        <v>0</v>
      </c>
      <c r="N1031" s="245">
        <f ca="1">+IFERROR(INDEX('Hoja de Trabajo para listado'!$A$155:$Z$1048576,MATCH($A1031,'Hoja de Trabajo para listado'!$A$155:$A$1048576,0),MATCH((CUADRO!N$5&amp;$E1031),'Hoja de Trabajo para listado'!$A$151:$Z$151,0)),0)+IFERROR(INDEX('Hoja de Trabajo para listado'!$AB$155:$BA$1048576,MATCH($A1031,'Hoja de Trabajo para listado'!$AB$155:$AB$1048576,0),MATCH((CUADRO!N$5&amp;$E1031),'Hoja de Trabajo para listado'!$AB$151:$BA$151,0)),0)+IFERROR(INDEX('Hoja de Trabajo para listado'!$BC$155:$CB$1048576,MATCH($A1031,'Hoja de Trabajo para listado'!$BC$155:$BC$1048576,0),MATCH((CUADRO!N$5&amp;$E1031),'Hoja de Trabajo para listado'!$BC$151:$CB$151,0)),0)+IFERROR(INDEX('Hoja de Trabajo para listado'!$DE$153:$DG$274,MATCH($A1031,'Hoja de Trabajo para listado'!$DE$153:$DE$1048576,0),MATCH((CUADRO!N$5&amp;$E1031),'Hoja de Trabajo para listado'!$DE$151:$DG$151,0)),0)+IFERROR(INDEX('Hoja de Trabajo para listado'!$CD$155:$DC$1048576,MATCH($A1031,'Hoja de Trabajo para listado'!$CD$155:$CD$1048576,0),MATCH((CUADRO!N$5&amp;$E1031),'Hoja de Trabajo para listado'!$CD$151:$DC$151,0)),0)</f>
        <v>0</v>
      </c>
      <c r="O1031" s="245">
        <f ca="1">+IFERROR(INDEX('Hoja de Trabajo para listado'!$A$155:$Z$1048576,MATCH($A1031,'Hoja de Trabajo para listado'!$A$155:$A$1048576,0),MATCH((CUADRO!O$5&amp;$E1031),'Hoja de Trabajo para listado'!$A$151:$Z$151,0)),0)+IFERROR(INDEX('Hoja de Trabajo para listado'!$AB$155:$BA$1048576,MATCH($A1031,'Hoja de Trabajo para listado'!$AB$155:$AB$1048576,0),MATCH((CUADRO!O$5&amp;$E1031),'Hoja de Trabajo para listado'!$AB$151:$BA$151,0)),0)+IFERROR(INDEX('Hoja de Trabajo para listado'!$BC$155:$CB$1048576,MATCH($A1031,'Hoja de Trabajo para listado'!$BC$155:$BC$1048576,0),MATCH((CUADRO!O$5&amp;$E1031),'Hoja de Trabajo para listado'!$BC$151:$CB$151,0)),0)+IFERROR(INDEX('Hoja de Trabajo para listado'!$DE$153:$DG$274,MATCH($A1031,'Hoja de Trabajo para listado'!$DE$153:$DE$1048576,0),MATCH((CUADRO!O$5&amp;$E1031),'Hoja de Trabajo para listado'!$DE$151:$DG$151,0)),0)+IFERROR(INDEX('Hoja de Trabajo para listado'!$CD$155:$DC$1048576,MATCH($A1031,'Hoja de Trabajo para listado'!$CD$155:$CD$1048576,0),MATCH((CUADRO!O$5&amp;$E1031),'Hoja de Trabajo para listado'!$CD$151:$DC$151,0)),0)</f>
        <v>0</v>
      </c>
      <c r="P1031" s="245">
        <f ca="1">+IFERROR(INDEX('Hoja de Trabajo para listado'!$A$155:$Z$1048576,MATCH($A1031,'Hoja de Trabajo para listado'!$A$155:$A$1048576,0),MATCH((CUADRO!P$5&amp;$E1031),'Hoja de Trabajo para listado'!$A$151:$Z$151,0)),0)+IFERROR(INDEX('Hoja de Trabajo para listado'!$AB$155:$BA$1048576,MATCH($A1031,'Hoja de Trabajo para listado'!$AB$155:$AB$1048576,0),MATCH((CUADRO!P$5&amp;$E1031),'Hoja de Trabajo para listado'!$AB$151:$BA$151,0)),0)+IFERROR(INDEX('Hoja de Trabajo para listado'!$BC$155:$CB$1048576,MATCH($A1031,'Hoja de Trabajo para listado'!$BC$155:$BC$1048576,0),MATCH((CUADRO!P$5&amp;$E1031),'Hoja de Trabajo para listado'!$BC$151:$CB$151,0)),0)+IFERROR(INDEX('Hoja de Trabajo para listado'!$DE$153:$DG$274,MATCH($A1031,'Hoja de Trabajo para listado'!$DE$153:$DE$1048576,0),MATCH((CUADRO!P$5&amp;$E1031),'Hoja de Trabajo para listado'!$DE$151:$DG$151,0)),0)+IFERROR(INDEX('Hoja de Trabajo para listado'!$CD$155:$DC$1048576,MATCH($A1031,'Hoja de Trabajo para listado'!$CD$155:$CD$1048576,0),MATCH((CUADRO!P$5&amp;$E1031),'Hoja de Trabajo para listado'!$CD$151:$DC$151,0)),0)</f>
        <v>0</v>
      </c>
      <c r="Q1031" s="245">
        <f ca="1">+IFERROR(INDEX('Hoja de Trabajo para listado'!$A$155:$Z$1048576,MATCH($A1031,'Hoja de Trabajo para listado'!$A$155:$A$1048576,0),MATCH((CUADRO!Q$5&amp;$E1031),'Hoja de Trabajo para listado'!$A$151:$Z$151,0)),0)+IFERROR(INDEX('Hoja de Trabajo para listado'!$AB$155:$BA$1048576,MATCH($A1031,'Hoja de Trabajo para listado'!$AB$155:$AB$1048576,0),MATCH((CUADRO!Q$5&amp;$E1031),'Hoja de Trabajo para listado'!$AB$151:$BA$151,0)),0)+IFERROR(INDEX('Hoja de Trabajo para listado'!$BC$155:$CB$1048576,MATCH($A1031,'Hoja de Trabajo para listado'!$BC$155:$BC$1048576,0),MATCH((CUADRO!Q$5&amp;$E1031),'Hoja de Trabajo para listado'!$BC$151:$CB$151,0)),0)+IFERROR(INDEX('Hoja de Trabajo para listado'!$DE$153:$DG$274,MATCH($A1031,'Hoja de Trabajo para listado'!$DE$153:$DE$1048576,0),MATCH((CUADRO!Q$5&amp;$E1031),'Hoja de Trabajo para listado'!$DE$151:$DG$151,0)),0)+IFERROR(INDEX('Hoja de Trabajo para listado'!$CD$155:$DC$1048576,MATCH($A1031,'Hoja de Trabajo para listado'!$CD$155:$CD$1048576,0),MATCH((CUADRO!Q$5&amp;$E1031),'Hoja de Trabajo para listado'!$CD$151:$DC$151,0)),0)</f>
        <v>0</v>
      </c>
      <c r="R1031" s="245">
        <f t="shared" ca="1" si="35"/>
        <v>0</v>
      </c>
      <c r="S1031" s="249">
        <f ca="1">+R1030+R1031</f>
        <v>0</v>
      </c>
      <c r="T1031" s="243">
        <f ca="1">+S1031</f>
        <v>0</v>
      </c>
      <c r="U1031" s="242">
        <f t="shared" si="36"/>
        <v>2</v>
      </c>
      <c r="V1031" s="333" t="str">
        <f>+VLOOKUP(A1031,bd_lista!$A$3:$E$590,5,FALSE)</f>
        <v>Gobiernos Autonomos Municipales</v>
      </c>
      <c r="W1031" s="392"/>
      <c r="X1031" s="242">
        <f>+VLOOKUP(A1031,[4]Sheet1!$A$13:$D$744,4,FALSE)</f>
        <v>0</v>
      </c>
      <c r="Y1031" s="242" t="e">
        <f>+VLOOKUP(X1031,bd_lista!$A$3:$C$590,3,FALSE)</f>
        <v>#N/A</v>
      </c>
      <c r="Z1031" s="292"/>
      <c r="AA1031" s="293"/>
    </row>
    <row r="1032" spans="1:27" customFormat="1" ht="15" hidden="1" customHeight="1">
      <c r="A1032" s="32">
        <v>1750</v>
      </c>
      <c r="B1032" s="387">
        <f>+A1032</f>
        <v>1750</v>
      </c>
      <c r="C1032" s="247" t="str">
        <f>+VLOOKUP(A1032,bd_lista!$A$3:$C$590,3,FALSE)</f>
        <v>Gobierno Autónomo Municipal de San Ramón</v>
      </c>
      <c r="D1032" s="389" t="str">
        <f>+C1032</f>
        <v>Gobierno Autónomo Municipal de San Ramón</v>
      </c>
      <c r="E1032" s="242" t="s">
        <v>1304</v>
      </c>
      <c r="F1032" s="243">
        <f ca="1">+IFERROR(INDEX('Hoja de Trabajo para listado'!$A$155:$Z$1048576,MATCH($A1032,'Hoja de Trabajo para listado'!$A$155:$A$1048576,0),MATCH((CUADRO!F$5&amp;$E1032),'Hoja de Trabajo para listado'!$A$151:$Z$151,0)),0)+IFERROR(INDEX('Hoja de Trabajo para listado'!$AB$155:$BA$1048576,MATCH($A1032,'Hoja de Trabajo para listado'!$AB$155:$AB$1048576,0),MATCH((CUADRO!F$5&amp;$E1032),'Hoja de Trabajo para listado'!$AB$151:$BA$151,0)),0)+IFERROR(INDEX('Hoja de Trabajo para listado'!$BC$155:$CB$1048576,MATCH($A1032,'Hoja de Trabajo para listado'!$BC$155:$BC$1048576,0),MATCH((CUADRO!F$5&amp;$E1032),'Hoja de Trabajo para listado'!$BC$151:$CB$151,0)),0)+IFERROR(INDEX('Hoja de Trabajo para listado'!$DE$153:$DG$274,MATCH($A1032,'Hoja de Trabajo para listado'!$DE$153:$DE$1048576,0),MATCH((CUADRO!F$5&amp;$E1032),'Hoja de Trabajo para listado'!$DE$151:$DG$151,0)),0)+IFERROR(INDEX('Hoja de Trabajo para listado'!$CD$155:$DC$1048576,MATCH($A1032,'Hoja de Trabajo para listado'!$CD$155:$CD$1048576,0),MATCH((CUADRO!F$5&amp;$E1032),'Hoja de Trabajo para listado'!$CD$151:$DC$151,0)),0)</f>
        <v>0</v>
      </c>
      <c r="G1032" s="243">
        <f ca="1">+IFERROR(INDEX('Hoja de Trabajo para listado'!$A$155:$Z$1048576,MATCH($A1032,'Hoja de Trabajo para listado'!$A$155:$A$1048576,0),MATCH((CUADRO!G$5&amp;$E1032),'Hoja de Trabajo para listado'!$A$151:$Z$151,0)),0)+IFERROR(INDEX('Hoja de Trabajo para listado'!$AB$155:$BA$1048576,MATCH($A1032,'Hoja de Trabajo para listado'!$AB$155:$AB$1048576,0),MATCH((CUADRO!G$5&amp;$E1032),'Hoja de Trabajo para listado'!$AB$151:$BA$151,0)),0)+IFERROR(INDEX('Hoja de Trabajo para listado'!$BC$155:$CB$1048576,MATCH($A1032,'Hoja de Trabajo para listado'!$BC$155:$BC$1048576,0),MATCH((CUADRO!G$5&amp;$E1032),'Hoja de Trabajo para listado'!$BC$151:$CB$151,0)),0)+IFERROR(INDEX('Hoja de Trabajo para listado'!$DE$153:$DG$274,MATCH($A1032,'Hoja de Trabajo para listado'!$DE$153:$DE$1048576,0),MATCH((CUADRO!G$5&amp;$E1032),'Hoja de Trabajo para listado'!$DE$151:$DG$151,0)),0)+IFERROR(INDEX('Hoja de Trabajo para listado'!$CD$155:$DC$1048576,MATCH($A1032,'Hoja de Trabajo para listado'!$CD$155:$CD$1048576,0),MATCH((CUADRO!G$5&amp;$E1032),'Hoja de Trabajo para listado'!$CD$151:$DC$151,0)),0)</f>
        <v>0</v>
      </c>
      <c r="H1032" s="243">
        <f ca="1">+IFERROR(INDEX('Hoja de Trabajo para listado'!$A$155:$Z$1048576,MATCH($A1032,'Hoja de Trabajo para listado'!$A$155:$A$1048576,0),MATCH((CUADRO!H$5&amp;$E1032),'Hoja de Trabajo para listado'!$A$151:$Z$151,0)),0)+IFERROR(INDEX('Hoja de Trabajo para listado'!$AB$155:$BA$1048576,MATCH($A1032,'Hoja de Trabajo para listado'!$AB$155:$AB$1048576,0),MATCH((CUADRO!H$5&amp;$E1032),'Hoja de Trabajo para listado'!$AB$151:$BA$151,0)),0)+IFERROR(INDEX('Hoja de Trabajo para listado'!$BC$155:$CB$1048576,MATCH($A1032,'Hoja de Trabajo para listado'!$BC$155:$BC$1048576,0),MATCH((CUADRO!H$5&amp;$E1032),'Hoja de Trabajo para listado'!$BC$151:$CB$151,0)),0)+IFERROR(INDEX('Hoja de Trabajo para listado'!$DE$153:$DG$274,MATCH($A1032,'Hoja de Trabajo para listado'!$DE$153:$DE$1048576,0),MATCH((CUADRO!H$5&amp;$E1032),'Hoja de Trabajo para listado'!$DE$151:$DG$151,0)),0)+IFERROR(INDEX('Hoja de Trabajo para listado'!$CD$155:$DC$1048576,MATCH($A1032,'Hoja de Trabajo para listado'!$CD$155:$CD$1048576,0),MATCH((CUADRO!H$5&amp;$E1032),'Hoja de Trabajo para listado'!$CD$151:$DC$151,0)),0)</f>
        <v>0</v>
      </c>
      <c r="I1032" s="243">
        <f ca="1">+IFERROR(INDEX('Hoja de Trabajo para listado'!$A$155:$Z$1048576,MATCH($A1032,'Hoja de Trabajo para listado'!$A$155:$A$1048576,0),MATCH((CUADRO!I$5&amp;$E1032),'Hoja de Trabajo para listado'!$A$151:$Z$151,0)),0)+IFERROR(INDEX('Hoja de Trabajo para listado'!$AB$155:$BA$1048576,MATCH($A1032,'Hoja de Trabajo para listado'!$AB$155:$AB$1048576,0),MATCH((CUADRO!I$5&amp;$E1032),'Hoja de Trabajo para listado'!$AB$151:$BA$151,0)),0)+IFERROR(INDEX('Hoja de Trabajo para listado'!$BC$155:$CB$1048576,MATCH($A1032,'Hoja de Trabajo para listado'!$BC$155:$BC$1048576,0),MATCH((CUADRO!I$5&amp;$E1032),'Hoja de Trabajo para listado'!$BC$151:$CB$151,0)),0)+IFERROR(INDEX('Hoja de Trabajo para listado'!$DE$153:$DG$274,MATCH($A1032,'Hoja de Trabajo para listado'!$DE$153:$DE$1048576,0),MATCH((CUADRO!I$5&amp;$E1032),'Hoja de Trabajo para listado'!$DE$151:$DG$151,0)),0)+IFERROR(INDEX('Hoja de Trabajo para listado'!$CD$155:$DC$1048576,MATCH($A1032,'Hoja de Trabajo para listado'!$CD$155:$CD$1048576,0),MATCH((CUADRO!I$5&amp;$E1032),'Hoja de Trabajo para listado'!$CD$151:$DC$151,0)),0)</f>
        <v>0</v>
      </c>
      <c r="J1032" s="243">
        <f ca="1">+IFERROR(INDEX('Hoja de Trabajo para listado'!$A$155:$Z$1048576,MATCH($A1032,'Hoja de Trabajo para listado'!$A$155:$A$1048576,0),MATCH((CUADRO!J$5&amp;$E1032),'Hoja de Trabajo para listado'!$A$151:$Z$151,0)),0)+IFERROR(INDEX('Hoja de Trabajo para listado'!$AB$155:$BA$1048576,MATCH($A1032,'Hoja de Trabajo para listado'!$AB$155:$AB$1048576,0),MATCH((CUADRO!J$5&amp;$E1032),'Hoja de Trabajo para listado'!$AB$151:$BA$151,0)),0)+IFERROR(INDEX('Hoja de Trabajo para listado'!$BC$155:$CB$1048576,MATCH($A1032,'Hoja de Trabajo para listado'!$BC$155:$BC$1048576,0),MATCH((CUADRO!J$5&amp;$E1032),'Hoja de Trabajo para listado'!$BC$151:$CB$151,0)),0)+IFERROR(INDEX('Hoja de Trabajo para listado'!$DE$153:$DG$274,MATCH($A1032,'Hoja de Trabajo para listado'!$DE$153:$DE$1048576,0),MATCH((CUADRO!J$5&amp;$E1032),'Hoja de Trabajo para listado'!$DE$151:$DG$151,0)),0)+IFERROR(INDEX('Hoja de Trabajo para listado'!$CD$155:$DC$1048576,MATCH($A1032,'Hoja de Trabajo para listado'!$CD$155:$CD$1048576,0),MATCH((CUADRO!J$5&amp;$E1032),'Hoja de Trabajo para listado'!$CD$151:$DC$151,0)),0)</f>
        <v>0</v>
      </c>
      <c r="K1032" s="243">
        <f ca="1">+IFERROR(INDEX('Hoja de Trabajo para listado'!$A$155:$Z$1048576,MATCH($A1032,'Hoja de Trabajo para listado'!$A$155:$A$1048576,0),MATCH((CUADRO!K$5&amp;$E1032),'Hoja de Trabajo para listado'!$A$151:$Z$151,0)),0)+IFERROR(INDEX('Hoja de Trabajo para listado'!$AB$155:$BA$1048576,MATCH($A1032,'Hoja de Trabajo para listado'!$AB$155:$AB$1048576,0),MATCH((CUADRO!K$5&amp;$E1032),'Hoja de Trabajo para listado'!$AB$151:$BA$151,0)),0)+IFERROR(INDEX('Hoja de Trabajo para listado'!$BC$155:$CB$1048576,MATCH($A1032,'Hoja de Trabajo para listado'!$BC$155:$BC$1048576,0),MATCH((CUADRO!K$5&amp;$E1032),'Hoja de Trabajo para listado'!$BC$151:$CB$151,0)),0)+IFERROR(INDEX('Hoja de Trabajo para listado'!$DE$153:$DG$274,MATCH($A1032,'Hoja de Trabajo para listado'!$DE$153:$DE$1048576,0),MATCH((CUADRO!K$5&amp;$E1032),'Hoja de Trabajo para listado'!$DE$151:$DG$151,0)),0)+IFERROR(INDEX('Hoja de Trabajo para listado'!$CD$155:$DC$1048576,MATCH($A1032,'Hoja de Trabajo para listado'!$CD$155:$CD$1048576,0),MATCH((CUADRO!K$5&amp;$E1032),'Hoja de Trabajo para listado'!$CD$151:$DC$151,0)),0)</f>
        <v>0</v>
      </c>
      <c r="L1032" s="243">
        <f ca="1">+IFERROR(INDEX('Hoja de Trabajo para listado'!$A$155:$Z$1048576,MATCH($A1032,'Hoja de Trabajo para listado'!$A$155:$A$1048576,0),MATCH((CUADRO!L$5&amp;$E1032),'Hoja de Trabajo para listado'!$A$151:$Z$151,0)),0)+IFERROR(INDEX('Hoja de Trabajo para listado'!$AB$155:$BA$1048576,MATCH($A1032,'Hoja de Trabajo para listado'!$AB$155:$AB$1048576,0),MATCH((CUADRO!L$5&amp;$E1032),'Hoja de Trabajo para listado'!$AB$151:$BA$151,0)),0)+IFERROR(INDEX('Hoja de Trabajo para listado'!$BC$155:$CB$1048576,MATCH($A1032,'Hoja de Trabajo para listado'!$BC$155:$BC$1048576,0),MATCH((CUADRO!L$5&amp;$E1032),'Hoja de Trabajo para listado'!$BC$151:$CB$151,0)),0)+IFERROR(INDEX('Hoja de Trabajo para listado'!$DE$153:$DG$274,MATCH($A1032,'Hoja de Trabajo para listado'!$DE$153:$DE$1048576,0),MATCH((CUADRO!L$5&amp;$E1032),'Hoja de Trabajo para listado'!$DE$151:$DG$151,0)),0)+IFERROR(INDEX('Hoja de Trabajo para listado'!$CD$155:$DC$1048576,MATCH($A1032,'Hoja de Trabajo para listado'!$CD$155:$CD$1048576,0),MATCH((CUADRO!L$5&amp;$E1032),'Hoja de Trabajo para listado'!$CD$151:$DC$151,0)),0)</f>
        <v>0</v>
      </c>
      <c r="M1032" s="243">
        <f ca="1">+IFERROR(INDEX('Hoja de Trabajo para listado'!$A$155:$Z$1048576,MATCH($A1032,'Hoja de Trabajo para listado'!$A$155:$A$1048576,0),MATCH((CUADRO!M$5&amp;$E1032),'Hoja de Trabajo para listado'!$A$151:$Z$151,0)),0)+IFERROR(INDEX('Hoja de Trabajo para listado'!$AB$155:$BA$1048576,MATCH($A1032,'Hoja de Trabajo para listado'!$AB$155:$AB$1048576,0),MATCH((CUADRO!M$5&amp;$E1032),'Hoja de Trabajo para listado'!$AB$151:$BA$151,0)),0)+IFERROR(INDEX('Hoja de Trabajo para listado'!$BC$155:$CB$1048576,MATCH($A1032,'Hoja de Trabajo para listado'!$BC$155:$BC$1048576,0),MATCH((CUADRO!M$5&amp;$E1032),'Hoja de Trabajo para listado'!$BC$151:$CB$151,0)),0)+IFERROR(INDEX('Hoja de Trabajo para listado'!$DE$153:$DG$274,MATCH($A1032,'Hoja de Trabajo para listado'!$DE$153:$DE$1048576,0),MATCH((CUADRO!M$5&amp;$E1032),'Hoja de Trabajo para listado'!$DE$151:$DG$151,0)),0)+IFERROR(INDEX('Hoja de Trabajo para listado'!$CD$155:$DC$1048576,MATCH($A1032,'Hoja de Trabajo para listado'!$CD$155:$CD$1048576,0),MATCH((CUADRO!M$5&amp;$E1032),'Hoja de Trabajo para listado'!$CD$151:$DC$151,0)),0)</f>
        <v>0</v>
      </c>
      <c r="N1032" s="243">
        <f ca="1">+IFERROR(INDEX('Hoja de Trabajo para listado'!$A$155:$Z$1048576,MATCH($A1032,'Hoja de Trabajo para listado'!$A$155:$A$1048576,0),MATCH((CUADRO!N$5&amp;$E1032),'Hoja de Trabajo para listado'!$A$151:$Z$151,0)),0)+IFERROR(INDEX('Hoja de Trabajo para listado'!$AB$155:$BA$1048576,MATCH($A1032,'Hoja de Trabajo para listado'!$AB$155:$AB$1048576,0),MATCH((CUADRO!N$5&amp;$E1032),'Hoja de Trabajo para listado'!$AB$151:$BA$151,0)),0)+IFERROR(INDEX('Hoja de Trabajo para listado'!$BC$155:$CB$1048576,MATCH($A1032,'Hoja de Trabajo para listado'!$BC$155:$BC$1048576,0),MATCH((CUADRO!N$5&amp;$E1032),'Hoja de Trabajo para listado'!$BC$151:$CB$151,0)),0)+IFERROR(INDEX('Hoja de Trabajo para listado'!$DE$153:$DG$274,MATCH($A1032,'Hoja de Trabajo para listado'!$DE$153:$DE$1048576,0),MATCH((CUADRO!N$5&amp;$E1032),'Hoja de Trabajo para listado'!$DE$151:$DG$151,0)),0)+IFERROR(INDEX('Hoja de Trabajo para listado'!$CD$155:$DC$1048576,MATCH($A1032,'Hoja de Trabajo para listado'!$CD$155:$CD$1048576,0),MATCH((CUADRO!N$5&amp;$E1032),'Hoja de Trabajo para listado'!$CD$151:$DC$151,0)),0)</f>
        <v>0</v>
      </c>
      <c r="O1032" s="243">
        <f ca="1">+IFERROR(INDEX('Hoja de Trabajo para listado'!$A$155:$Z$1048576,MATCH($A1032,'Hoja de Trabajo para listado'!$A$155:$A$1048576,0),MATCH((CUADRO!O$5&amp;$E1032),'Hoja de Trabajo para listado'!$A$151:$Z$151,0)),0)+IFERROR(INDEX('Hoja de Trabajo para listado'!$AB$155:$BA$1048576,MATCH($A1032,'Hoja de Trabajo para listado'!$AB$155:$AB$1048576,0),MATCH((CUADRO!O$5&amp;$E1032),'Hoja de Trabajo para listado'!$AB$151:$BA$151,0)),0)+IFERROR(INDEX('Hoja de Trabajo para listado'!$BC$155:$CB$1048576,MATCH($A1032,'Hoja de Trabajo para listado'!$BC$155:$BC$1048576,0),MATCH((CUADRO!O$5&amp;$E1032),'Hoja de Trabajo para listado'!$BC$151:$CB$151,0)),0)+IFERROR(INDEX('Hoja de Trabajo para listado'!$DE$153:$DG$274,MATCH($A1032,'Hoja de Trabajo para listado'!$DE$153:$DE$1048576,0),MATCH((CUADRO!O$5&amp;$E1032),'Hoja de Trabajo para listado'!$DE$151:$DG$151,0)),0)+IFERROR(INDEX('Hoja de Trabajo para listado'!$CD$155:$DC$1048576,MATCH($A1032,'Hoja de Trabajo para listado'!$CD$155:$CD$1048576,0),MATCH((CUADRO!O$5&amp;$E1032),'Hoja de Trabajo para listado'!$CD$151:$DC$151,0)),0)</f>
        <v>0</v>
      </c>
      <c r="P1032" s="243">
        <f ca="1">+IFERROR(INDEX('Hoja de Trabajo para listado'!$A$155:$Z$1048576,MATCH($A1032,'Hoja de Trabajo para listado'!$A$155:$A$1048576,0),MATCH((CUADRO!P$5&amp;$E1032),'Hoja de Trabajo para listado'!$A$151:$Z$151,0)),0)+IFERROR(INDEX('Hoja de Trabajo para listado'!$AB$155:$BA$1048576,MATCH($A1032,'Hoja de Trabajo para listado'!$AB$155:$AB$1048576,0),MATCH((CUADRO!P$5&amp;$E1032),'Hoja de Trabajo para listado'!$AB$151:$BA$151,0)),0)+IFERROR(INDEX('Hoja de Trabajo para listado'!$BC$155:$CB$1048576,MATCH($A1032,'Hoja de Trabajo para listado'!$BC$155:$BC$1048576,0),MATCH((CUADRO!P$5&amp;$E1032),'Hoja de Trabajo para listado'!$BC$151:$CB$151,0)),0)+IFERROR(INDEX('Hoja de Trabajo para listado'!$DE$153:$DG$274,MATCH($A1032,'Hoja de Trabajo para listado'!$DE$153:$DE$1048576,0),MATCH((CUADRO!P$5&amp;$E1032),'Hoja de Trabajo para listado'!$DE$151:$DG$151,0)),0)+IFERROR(INDEX('Hoja de Trabajo para listado'!$CD$155:$DC$1048576,MATCH($A1032,'Hoja de Trabajo para listado'!$CD$155:$CD$1048576,0),MATCH((CUADRO!P$5&amp;$E1032),'Hoja de Trabajo para listado'!$CD$151:$DC$151,0)),0)</f>
        <v>0</v>
      </c>
      <c r="Q1032" s="243">
        <f ca="1">+IFERROR(INDEX('Hoja de Trabajo para listado'!$A$155:$Z$1048576,MATCH($A1032,'Hoja de Trabajo para listado'!$A$155:$A$1048576,0),MATCH((CUADRO!Q$5&amp;$E1032),'Hoja de Trabajo para listado'!$A$151:$Z$151,0)),0)+IFERROR(INDEX('Hoja de Trabajo para listado'!$AB$155:$BA$1048576,MATCH($A1032,'Hoja de Trabajo para listado'!$AB$155:$AB$1048576,0),MATCH((CUADRO!Q$5&amp;$E1032),'Hoja de Trabajo para listado'!$AB$151:$BA$151,0)),0)+IFERROR(INDEX('Hoja de Trabajo para listado'!$BC$155:$CB$1048576,MATCH($A1032,'Hoja de Trabajo para listado'!$BC$155:$BC$1048576,0),MATCH((CUADRO!Q$5&amp;$E1032),'Hoja de Trabajo para listado'!$BC$151:$CB$151,0)),0)+IFERROR(INDEX('Hoja de Trabajo para listado'!$DE$153:$DG$274,MATCH($A1032,'Hoja de Trabajo para listado'!$DE$153:$DE$1048576,0),MATCH((CUADRO!Q$5&amp;$E1032),'Hoja de Trabajo para listado'!$DE$151:$DG$151,0)),0)+IFERROR(INDEX('Hoja de Trabajo para listado'!$CD$155:$DC$1048576,MATCH($A1032,'Hoja de Trabajo para listado'!$CD$155:$CD$1048576,0),MATCH((CUADRO!Q$5&amp;$E1032),'Hoja de Trabajo para listado'!$CD$151:$DC$151,0)),0)</f>
        <v>0</v>
      </c>
      <c r="R1032" s="243">
        <f t="shared" ca="1" si="35"/>
        <v>0</v>
      </c>
      <c r="S1032" s="249"/>
      <c r="T1032" s="243">
        <f ca="1">+T1033</f>
        <v>0</v>
      </c>
      <c r="U1032" s="242">
        <f t="shared" si="36"/>
        <v>1</v>
      </c>
      <c r="V1032" s="333" t="str">
        <f>+VLOOKUP(A1032,bd_lista!$A$3:$E$590,5,FALSE)</f>
        <v>Gobiernos Autonomos Municipales</v>
      </c>
      <c r="W1032" s="391" t="str">
        <f>+V1032</f>
        <v>Gobiernos Autonomos Municipales</v>
      </c>
      <c r="X1032" s="242">
        <f>+VLOOKUP(A1032,[4]Sheet1!$A$13:$D$744,4,FALSE)</f>
        <v>0</v>
      </c>
      <c r="Y1032" s="242" t="e">
        <f>+VLOOKUP(X1032,bd_lista!$A$3:$C$590,3,FALSE)</f>
        <v>#N/A</v>
      </c>
      <c r="Z1032" s="294">
        <f>+X1032</f>
        <v>0</v>
      </c>
      <c r="AA1032" s="295" t="e">
        <f>+Y1032</f>
        <v>#N/A</v>
      </c>
    </row>
    <row r="1033" spans="1:27" customFormat="1" ht="15" hidden="1" customHeight="1">
      <c r="A1033" s="32">
        <v>1750</v>
      </c>
      <c r="B1033" s="388"/>
      <c r="C1033" s="247" t="str">
        <f>+VLOOKUP(A1033,bd_lista!$A$3:$C$590,3,FALSE)</f>
        <v>Gobierno Autónomo Municipal de San Ramón</v>
      </c>
      <c r="D1033" s="390"/>
      <c r="E1033" s="244" t="s">
        <v>1305</v>
      </c>
      <c r="F1033" s="243">
        <f ca="1">+IFERROR(INDEX('Hoja de Trabajo para listado'!$A$155:$Z$1048576,MATCH($A1033,'Hoja de Trabajo para listado'!$A$155:$A$1048576,0),MATCH((CUADRO!F$5&amp;$E1033),'Hoja de Trabajo para listado'!$A$151:$Z$151,0)),0)+IFERROR(INDEX('Hoja de Trabajo para listado'!$AB$155:$BA$1048576,MATCH($A1033,'Hoja de Trabajo para listado'!$AB$155:$AB$1048576,0),MATCH((CUADRO!F$5&amp;$E1033),'Hoja de Trabajo para listado'!$AB$151:$BA$151,0)),0)+IFERROR(INDEX('Hoja de Trabajo para listado'!$BC$155:$CB$1048576,MATCH($A1033,'Hoja de Trabajo para listado'!$BC$155:$BC$1048576,0),MATCH((CUADRO!F$5&amp;$E1033),'Hoja de Trabajo para listado'!$BC$151:$CB$151,0)),0)+IFERROR(INDEX('Hoja de Trabajo para listado'!$DE$153:$DG$274,MATCH($A1033,'Hoja de Trabajo para listado'!$DE$153:$DE$1048576,0),MATCH((CUADRO!F$5&amp;$E1033),'Hoja de Trabajo para listado'!$DE$151:$DG$151,0)),0)+IFERROR(INDEX('Hoja de Trabajo para listado'!$CD$155:$DC$1048576,MATCH($A1033,'Hoja de Trabajo para listado'!$CD$155:$CD$1048576,0),MATCH((CUADRO!F$5&amp;$E1033),'Hoja de Trabajo para listado'!$CD$151:$DC$151,0)),0)</f>
        <v>0</v>
      </c>
      <c r="G1033" s="243">
        <f ca="1">+IFERROR(INDEX('Hoja de Trabajo para listado'!$A$155:$Z$1048576,MATCH($A1033,'Hoja de Trabajo para listado'!$A$155:$A$1048576,0),MATCH((CUADRO!G$5&amp;$E1033),'Hoja de Trabajo para listado'!$A$151:$Z$151,0)),0)+IFERROR(INDEX('Hoja de Trabajo para listado'!$AB$155:$BA$1048576,MATCH($A1033,'Hoja de Trabajo para listado'!$AB$155:$AB$1048576,0),MATCH((CUADRO!G$5&amp;$E1033),'Hoja de Trabajo para listado'!$AB$151:$BA$151,0)),0)+IFERROR(INDEX('Hoja de Trabajo para listado'!$BC$155:$CB$1048576,MATCH($A1033,'Hoja de Trabajo para listado'!$BC$155:$BC$1048576,0),MATCH((CUADRO!G$5&amp;$E1033),'Hoja de Trabajo para listado'!$BC$151:$CB$151,0)),0)+IFERROR(INDEX('Hoja de Trabajo para listado'!$DE$153:$DG$274,MATCH($A1033,'Hoja de Trabajo para listado'!$DE$153:$DE$1048576,0),MATCH((CUADRO!G$5&amp;$E1033),'Hoja de Trabajo para listado'!$DE$151:$DG$151,0)),0)+IFERROR(INDEX('Hoja de Trabajo para listado'!$CD$155:$DC$1048576,MATCH($A1033,'Hoja de Trabajo para listado'!$CD$155:$CD$1048576,0),MATCH((CUADRO!G$5&amp;$E1033),'Hoja de Trabajo para listado'!$CD$151:$DC$151,0)),0)</f>
        <v>0</v>
      </c>
      <c r="H1033" s="243">
        <f ca="1">+IFERROR(INDEX('Hoja de Trabajo para listado'!$A$155:$Z$1048576,MATCH($A1033,'Hoja de Trabajo para listado'!$A$155:$A$1048576,0),MATCH((CUADRO!H$5&amp;$E1033),'Hoja de Trabajo para listado'!$A$151:$Z$151,0)),0)+IFERROR(INDEX('Hoja de Trabajo para listado'!$AB$155:$BA$1048576,MATCH($A1033,'Hoja de Trabajo para listado'!$AB$155:$AB$1048576,0),MATCH((CUADRO!H$5&amp;$E1033),'Hoja de Trabajo para listado'!$AB$151:$BA$151,0)),0)+IFERROR(INDEX('Hoja de Trabajo para listado'!$BC$155:$CB$1048576,MATCH($A1033,'Hoja de Trabajo para listado'!$BC$155:$BC$1048576,0),MATCH((CUADRO!H$5&amp;$E1033),'Hoja de Trabajo para listado'!$BC$151:$CB$151,0)),0)+IFERROR(INDEX('Hoja de Trabajo para listado'!$DE$153:$DG$274,MATCH($A1033,'Hoja de Trabajo para listado'!$DE$153:$DE$1048576,0),MATCH((CUADRO!H$5&amp;$E1033),'Hoja de Trabajo para listado'!$DE$151:$DG$151,0)),0)+IFERROR(INDEX('Hoja de Trabajo para listado'!$CD$155:$DC$1048576,MATCH($A1033,'Hoja de Trabajo para listado'!$CD$155:$CD$1048576,0),MATCH((CUADRO!H$5&amp;$E1033),'Hoja de Trabajo para listado'!$CD$151:$DC$151,0)),0)</f>
        <v>0</v>
      </c>
      <c r="I1033" s="243">
        <f ca="1">+IFERROR(INDEX('Hoja de Trabajo para listado'!$A$155:$Z$1048576,MATCH($A1033,'Hoja de Trabajo para listado'!$A$155:$A$1048576,0),MATCH((CUADRO!I$5&amp;$E1033),'Hoja de Trabajo para listado'!$A$151:$Z$151,0)),0)+IFERROR(INDEX('Hoja de Trabajo para listado'!$AB$155:$BA$1048576,MATCH($A1033,'Hoja de Trabajo para listado'!$AB$155:$AB$1048576,0),MATCH((CUADRO!I$5&amp;$E1033),'Hoja de Trabajo para listado'!$AB$151:$BA$151,0)),0)+IFERROR(INDEX('Hoja de Trabajo para listado'!$BC$155:$CB$1048576,MATCH($A1033,'Hoja de Trabajo para listado'!$BC$155:$BC$1048576,0),MATCH((CUADRO!I$5&amp;$E1033),'Hoja de Trabajo para listado'!$BC$151:$CB$151,0)),0)+IFERROR(INDEX('Hoja de Trabajo para listado'!$DE$153:$DG$274,MATCH($A1033,'Hoja de Trabajo para listado'!$DE$153:$DE$1048576,0),MATCH((CUADRO!I$5&amp;$E1033),'Hoja de Trabajo para listado'!$DE$151:$DG$151,0)),0)+IFERROR(INDEX('Hoja de Trabajo para listado'!$CD$155:$DC$1048576,MATCH($A1033,'Hoja de Trabajo para listado'!$CD$155:$CD$1048576,0),MATCH((CUADRO!I$5&amp;$E1033),'Hoja de Trabajo para listado'!$CD$151:$DC$151,0)),0)</f>
        <v>0</v>
      </c>
      <c r="J1033" s="243">
        <f ca="1">+IFERROR(INDEX('Hoja de Trabajo para listado'!$A$155:$Z$1048576,MATCH($A1033,'Hoja de Trabajo para listado'!$A$155:$A$1048576,0),MATCH((CUADRO!J$5&amp;$E1033),'Hoja de Trabajo para listado'!$A$151:$Z$151,0)),0)+IFERROR(INDEX('Hoja de Trabajo para listado'!$AB$155:$BA$1048576,MATCH($A1033,'Hoja de Trabajo para listado'!$AB$155:$AB$1048576,0),MATCH((CUADRO!J$5&amp;$E1033),'Hoja de Trabajo para listado'!$AB$151:$BA$151,0)),0)+IFERROR(INDEX('Hoja de Trabajo para listado'!$BC$155:$CB$1048576,MATCH($A1033,'Hoja de Trabajo para listado'!$BC$155:$BC$1048576,0),MATCH((CUADRO!J$5&amp;$E1033),'Hoja de Trabajo para listado'!$BC$151:$CB$151,0)),0)+IFERROR(INDEX('Hoja de Trabajo para listado'!$DE$153:$DG$274,MATCH($A1033,'Hoja de Trabajo para listado'!$DE$153:$DE$1048576,0),MATCH((CUADRO!J$5&amp;$E1033),'Hoja de Trabajo para listado'!$DE$151:$DG$151,0)),0)+IFERROR(INDEX('Hoja de Trabajo para listado'!$CD$155:$DC$1048576,MATCH($A1033,'Hoja de Trabajo para listado'!$CD$155:$CD$1048576,0),MATCH((CUADRO!J$5&amp;$E1033),'Hoja de Trabajo para listado'!$CD$151:$DC$151,0)),0)</f>
        <v>0</v>
      </c>
      <c r="K1033" s="243">
        <f ca="1">+IFERROR(INDEX('Hoja de Trabajo para listado'!$A$155:$Z$1048576,MATCH($A1033,'Hoja de Trabajo para listado'!$A$155:$A$1048576,0),MATCH((CUADRO!K$5&amp;$E1033),'Hoja de Trabajo para listado'!$A$151:$Z$151,0)),0)+IFERROR(INDEX('Hoja de Trabajo para listado'!$AB$155:$BA$1048576,MATCH($A1033,'Hoja de Trabajo para listado'!$AB$155:$AB$1048576,0),MATCH((CUADRO!K$5&amp;$E1033),'Hoja de Trabajo para listado'!$AB$151:$BA$151,0)),0)+IFERROR(INDEX('Hoja de Trabajo para listado'!$BC$155:$CB$1048576,MATCH($A1033,'Hoja de Trabajo para listado'!$BC$155:$BC$1048576,0),MATCH((CUADRO!K$5&amp;$E1033),'Hoja de Trabajo para listado'!$BC$151:$CB$151,0)),0)+IFERROR(INDEX('Hoja de Trabajo para listado'!$DE$153:$DG$274,MATCH($A1033,'Hoja de Trabajo para listado'!$DE$153:$DE$1048576,0),MATCH((CUADRO!K$5&amp;$E1033),'Hoja de Trabajo para listado'!$DE$151:$DG$151,0)),0)+IFERROR(INDEX('Hoja de Trabajo para listado'!$CD$155:$DC$1048576,MATCH($A1033,'Hoja de Trabajo para listado'!$CD$155:$CD$1048576,0),MATCH((CUADRO!K$5&amp;$E1033),'Hoja de Trabajo para listado'!$CD$151:$DC$151,0)),0)</f>
        <v>0</v>
      </c>
      <c r="L1033" s="243">
        <f ca="1">+IFERROR(INDEX('Hoja de Trabajo para listado'!$A$155:$Z$1048576,MATCH($A1033,'Hoja de Trabajo para listado'!$A$155:$A$1048576,0),MATCH((CUADRO!L$5&amp;$E1033),'Hoja de Trabajo para listado'!$A$151:$Z$151,0)),0)+IFERROR(INDEX('Hoja de Trabajo para listado'!$AB$155:$BA$1048576,MATCH($A1033,'Hoja de Trabajo para listado'!$AB$155:$AB$1048576,0),MATCH((CUADRO!L$5&amp;$E1033),'Hoja de Trabajo para listado'!$AB$151:$BA$151,0)),0)+IFERROR(INDEX('Hoja de Trabajo para listado'!$BC$155:$CB$1048576,MATCH($A1033,'Hoja de Trabajo para listado'!$BC$155:$BC$1048576,0),MATCH((CUADRO!L$5&amp;$E1033),'Hoja de Trabajo para listado'!$BC$151:$CB$151,0)),0)+IFERROR(INDEX('Hoja de Trabajo para listado'!$DE$153:$DG$274,MATCH($A1033,'Hoja de Trabajo para listado'!$DE$153:$DE$1048576,0),MATCH((CUADRO!L$5&amp;$E1033),'Hoja de Trabajo para listado'!$DE$151:$DG$151,0)),0)+IFERROR(INDEX('Hoja de Trabajo para listado'!$CD$155:$DC$1048576,MATCH($A1033,'Hoja de Trabajo para listado'!$CD$155:$CD$1048576,0),MATCH((CUADRO!L$5&amp;$E1033),'Hoja de Trabajo para listado'!$CD$151:$DC$151,0)),0)</f>
        <v>0</v>
      </c>
      <c r="M1033" s="243">
        <f ca="1">+IFERROR(INDEX('Hoja de Trabajo para listado'!$A$155:$Z$1048576,MATCH($A1033,'Hoja de Trabajo para listado'!$A$155:$A$1048576,0),MATCH((CUADRO!M$5&amp;$E1033),'Hoja de Trabajo para listado'!$A$151:$Z$151,0)),0)+IFERROR(INDEX('Hoja de Trabajo para listado'!$AB$155:$BA$1048576,MATCH($A1033,'Hoja de Trabajo para listado'!$AB$155:$AB$1048576,0),MATCH((CUADRO!M$5&amp;$E1033),'Hoja de Trabajo para listado'!$AB$151:$BA$151,0)),0)+IFERROR(INDEX('Hoja de Trabajo para listado'!$BC$155:$CB$1048576,MATCH($A1033,'Hoja de Trabajo para listado'!$BC$155:$BC$1048576,0),MATCH((CUADRO!M$5&amp;$E1033),'Hoja de Trabajo para listado'!$BC$151:$CB$151,0)),0)+IFERROR(INDEX('Hoja de Trabajo para listado'!$DE$153:$DG$274,MATCH($A1033,'Hoja de Trabajo para listado'!$DE$153:$DE$1048576,0),MATCH((CUADRO!M$5&amp;$E1033),'Hoja de Trabajo para listado'!$DE$151:$DG$151,0)),0)+IFERROR(INDEX('Hoja de Trabajo para listado'!$CD$155:$DC$1048576,MATCH($A1033,'Hoja de Trabajo para listado'!$CD$155:$CD$1048576,0),MATCH((CUADRO!M$5&amp;$E1033),'Hoja de Trabajo para listado'!$CD$151:$DC$151,0)),0)</f>
        <v>0</v>
      </c>
      <c r="N1033" s="243">
        <f ca="1">+IFERROR(INDEX('Hoja de Trabajo para listado'!$A$155:$Z$1048576,MATCH($A1033,'Hoja de Trabajo para listado'!$A$155:$A$1048576,0),MATCH((CUADRO!N$5&amp;$E1033),'Hoja de Trabajo para listado'!$A$151:$Z$151,0)),0)+IFERROR(INDEX('Hoja de Trabajo para listado'!$AB$155:$BA$1048576,MATCH($A1033,'Hoja de Trabajo para listado'!$AB$155:$AB$1048576,0),MATCH((CUADRO!N$5&amp;$E1033),'Hoja de Trabajo para listado'!$AB$151:$BA$151,0)),0)+IFERROR(INDEX('Hoja de Trabajo para listado'!$BC$155:$CB$1048576,MATCH($A1033,'Hoja de Trabajo para listado'!$BC$155:$BC$1048576,0),MATCH((CUADRO!N$5&amp;$E1033),'Hoja de Trabajo para listado'!$BC$151:$CB$151,0)),0)+IFERROR(INDEX('Hoja de Trabajo para listado'!$DE$153:$DG$274,MATCH($A1033,'Hoja de Trabajo para listado'!$DE$153:$DE$1048576,0),MATCH((CUADRO!N$5&amp;$E1033),'Hoja de Trabajo para listado'!$DE$151:$DG$151,0)),0)+IFERROR(INDEX('Hoja de Trabajo para listado'!$CD$155:$DC$1048576,MATCH($A1033,'Hoja de Trabajo para listado'!$CD$155:$CD$1048576,0),MATCH((CUADRO!N$5&amp;$E1033),'Hoja de Trabajo para listado'!$CD$151:$DC$151,0)),0)</f>
        <v>0</v>
      </c>
      <c r="O1033" s="243">
        <f ca="1">+IFERROR(INDEX('Hoja de Trabajo para listado'!$A$155:$Z$1048576,MATCH($A1033,'Hoja de Trabajo para listado'!$A$155:$A$1048576,0),MATCH((CUADRO!O$5&amp;$E1033),'Hoja de Trabajo para listado'!$A$151:$Z$151,0)),0)+IFERROR(INDEX('Hoja de Trabajo para listado'!$AB$155:$BA$1048576,MATCH($A1033,'Hoja de Trabajo para listado'!$AB$155:$AB$1048576,0),MATCH((CUADRO!O$5&amp;$E1033),'Hoja de Trabajo para listado'!$AB$151:$BA$151,0)),0)+IFERROR(INDEX('Hoja de Trabajo para listado'!$BC$155:$CB$1048576,MATCH($A1033,'Hoja de Trabajo para listado'!$BC$155:$BC$1048576,0),MATCH((CUADRO!O$5&amp;$E1033),'Hoja de Trabajo para listado'!$BC$151:$CB$151,0)),0)+IFERROR(INDEX('Hoja de Trabajo para listado'!$DE$153:$DG$274,MATCH($A1033,'Hoja de Trabajo para listado'!$DE$153:$DE$1048576,0),MATCH((CUADRO!O$5&amp;$E1033),'Hoja de Trabajo para listado'!$DE$151:$DG$151,0)),0)+IFERROR(INDEX('Hoja de Trabajo para listado'!$CD$155:$DC$1048576,MATCH($A1033,'Hoja de Trabajo para listado'!$CD$155:$CD$1048576,0),MATCH((CUADRO!O$5&amp;$E1033),'Hoja de Trabajo para listado'!$CD$151:$DC$151,0)),0)</f>
        <v>0</v>
      </c>
      <c r="P1033" s="243">
        <f ca="1">+IFERROR(INDEX('Hoja de Trabajo para listado'!$A$155:$Z$1048576,MATCH($A1033,'Hoja de Trabajo para listado'!$A$155:$A$1048576,0),MATCH((CUADRO!P$5&amp;$E1033),'Hoja de Trabajo para listado'!$A$151:$Z$151,0)),0)+IFERROR(INDEX('Hoja de Trabajo para listado'!$AB$155:$BA$1048576,MATCH($A1033,'Hoja de Trabajo para listado'!$AB$155:$AB$1048576,0),MATCH((CUADRO!P$5&amp;$E1033),'Hoja de Trabajo para listado'!$AB$151:$BA$151,0)),0)+IFERROR(INDEX('Hoja de Trabajo para listado'!$BC$155:$CB$1048576,MATCH($A1033,'Hoja de Trabajo para listado'!$BC$155:$BC$1048576,0),MATCH((CUADRO!P$5&amp;$E1033),'Hoja de Trabajo para listado'!$BC$151:$CB$151,0)),0)+IFERROR(INDEX('Hoja de Trabajo para listado'!$DE$153:$DG$274,MATCH($A1033,'Hoja de Trabajo para listado'!$DE$153:$DE$1048576,0),MATCH((CUADRO!P$5&amp;$E1033),'Hoja de Trabajo para listado'!$DE$151:$DG$151,0)),0)+IFERROR(INDEX('Hoja de Trabajo para listado'!$CD$155:$DC$1048576,MATCH($A1033,'Hoja de Trabajo para listado'!$CD$155:$CD$1048576,0),MATCH((CUADRO!P$5&amp;$E1033),'Hoja de Trabajo para listado'!$CD$151:$DC$151,0)),0)</f>
        <v>0</v>
      </c>
      <c r="Q1033" s="243">
        <f ca="1">+IFERROR(INDEX('Hoja de Trabajo para listado'!$A$155:$Z$1048576,MATCH($A1033,'Hoja de Trabajo para listado'!$A$155:$A$1048576,0),MATCH((CUADRO!Q$5&amp;$E1033),'Hoja de Trabajo para listado'!$A$151:$Z$151,0)),0)+IFERROR(INDEX('Hoja de Trabajo para listado'!$AB$155:$BA$1048576,MATCH($A1033,'Hoja de Trabajo para listado'!$AB$155:$AB$1048576,0),MATCH((CUADRO!Q$5&amp;$E1033),'Hoja de Trabajo para listado'!$AB$151:$BA$151,0)),0)+IFERROR(INDEX('Hoja de Trabajo para listado'!$BC$155:$CB$1048576,MATCH($A1033,'Hoja de Trabajo para listado'!$BC$155:$BC$1048576,0),MATCH((CUADRO!Q$5&amp;$E1033),'Hoja de Trabajo para listado'!$BC$151:$CB$151,0)),0)+IFERROR(INDEX('Hoja de Trabajo para listado'!$DE$153:$DG$274,MATCH($A1033,'Hoja de Trabajo para listado'!$DE$153:$DE$1048576,0),MATCH((CUADRO!Q$5&amp;$E1033),'Hoja de Trabajo para listado'!$DE$151:$DG$151,0)),0)+IFERROR(INDEX('Hoja de Trabajo para listado'!$CD$155:$DC$1048576,MATCH($A1033,'Hoja de Trabajo para listado'!$CD$155:$CD$1048576,0),MATCH((CUADRO!Q$5&amp;$E1033),'Hoja de Trabajo para listado'!$CD$151:$DC$151,0)),0)</f>
        <v>0</v>
      </c>
      <c r="R1033" s="243">
        <f t="shared" ca="1" si="35"/>
        <v>0</v>
      </c>
      <c r="S1033" s="249">
        <f ca="1">+R1032+R1033</f>
        <v>0</v>
      </c>
      <c r="T1033" s="243">
        <f ca="1">+S1033</f>
        <v>0</v>
      </c>
      <c r="U1033" s="242">
        <f t="shared" si="36"/>
        <v>2</v>
      </c>
      <c r="V1033" s="333" t="str">
        <f>+VLOOKUP(A1033,bd_lista!$A$3:$E$590,5,FALSE)</f>
        <v>Gobiernos Autonomos Municipales</v>
      </c>
      <c r="W1033" s="392"/>
      <c r="X1033" s="242">
        <f>+VLOOKUP(A1033,[4]Sheet1!$A$13:$D$744,4,FALSE)</f>
        <v>0</v>
      </c>
      <c r="Y1033" s="242" t="e">
        <f>+VLOOKUP(X1033,bd_lista!$A$3:$C$590,3,FALSE)</f>
        <v>#N/A</v>
      </c>
      <c r="Z1033" s="292"/>
      <c r="AA1033" s="293"/>
    </row>
    <row r="1034" spans="1:27" customFormat="1" ht="15" hidden="1" customHeight="1">
      <c r="A1034" s="32">
        <v>1751</v>
      </c>
      <c r="B1034" s="387">
        <f>+A1034</f>
        <v>1751</v>
      </c>
      <c r="C1034" s="247" t="str">
        <f>+VLOOKUP(A1034,bd_lista!$A$3:$C$590,3,FALSE)</f>
        <v>Gobierno Autónomo Municipal de El Carmen Rivero Tórrez</v>
      </c>
      <c r="D1034" s="389" t="str">
        <f>+C1034</f>
        <v>Gobierno Autónomo Municipal de El Carmen Rivero Tórrez</v>
      </c>
      <c r="E1034" s="242" t="s">
        <v>1304</v>
      </c>
      <c r="F1034" s="243">
        <f ca="1">+IFERROR(INDEX('Hoja de Trabajo para listado'!$A$155:$Z$1048576,MATCH($A1034,'Hoja de Trabajo para listado'!$A$155:$A$1048576,0),MATCH((CUADRO!F$5&amp;$E1034),'Hoja de Trabajo para listado'!$A$151:$Z$151,0)),0)+IFERROR(INDEX('Hoja de Trabajo para listado'!$AB$155:$BA$1048576,MATCH($A1034,'Hoja de Trabajo para listado'!$AB$155:$AB$1048576,0),MATCH((CUADRO!F$5&amp;$E1034),'Hoja de Trabajo para listado'!$AB$151:$BA$151,0)),0)+IFERROR(INDEX('Hoja de Trabajo para listado'!$BC$155:$CB$1048576,MATCH($A1034,'Hoja de Trabajo para listado'!$BC$155:$BC$1048576,0),MATCH((CUADRO!F$5&amp;$E1034),'Hoja de Trabajo para listado'!$BC$151:$CB$151,0)),0)+IFERROR(INDEX('Hoja de Trabajo para listado'!$DE$153:$DG$274,MATCH($A1034,'Hoja de Trabajo para listado'!$DE$153:$DE$1048576,0),MATCH((CUADRO!F$5&amp;$E1034),'Hoja de Trabajo para listado'!$DE$151:$DG$151,0)),0)+IFERROR(INDEX('Hoja de Trabajo para listado'!$CD$155:$DC$1048576,MATCH($A1034,'Hoja de Trabajo para listado'!$CD$155:$CD$1048576,0),MATCH((CUADRO!F$5&amp;$E1034),'Hoja de Trabajo para listado'!$CD$151:$DC$151,0)),0)</f>
        <v>0</v>
      </c>
      <c r="G1034" s="243">
        <f ca="1">+IFERROR(INDEX('Hoja de Trabajo para listado'!$A$155:$Z$1048576,MATCH($A1034,'Hoja de Trabajo para listado'!$A$155:$A$1048576,0),MATCH((CUADRO!G$5&amp;$E1034),'Hoja de Trabajo para listado'!$A$151:$Z$151,0)),0)+IFERROR(INDEX('Hoja de Trabajo para listado'!$AB$155:$BA$1048576,MATCH($A1034,'Hoja de Trabajo para listado'!$AB$155:$AB$1048576,0),MATCH((CUADRO!G$5&amp;$E1034),'Hoja de Trabajo para listado'!$AB$151:$BA$151,0)),0)+IFERROR(INDEX('Hoja de Trabajo para listado'!$BC$155:$CB$1048576,MATCH($A1034,'Hoja de Trabajo para listado'!$BC$155:$BC$1048576,0),MATCH((CUADRO!G$5&amp;$E1034),'Hoja de Trabajo para listado'!$BC$151:$CB$151,0)),0)+IFERROR(INDEX('Hoja de Trabajo para listado'!$DE$153:$DG$274,MATCH($A1034,'Hoja de Trabajo para listado'!$DE$153:$DE$1048576,0),MATCH((CUADRO!G$5&amp;$E1034),'Hoja de Trabajo para listado'!$DE$151:$DG$151,0)),0)+IFERROR(INDEX('Hoja de Trabajo para listado'!$CD$155:$DC$1048576,MATCH($A1034,'Hoja de Trabajo para listado'!$CD$155:$CD$1048576,0),MATCH((CUADRO!G$5&amp;$E1034),'Hoja de Trabajo para listado'!$CD$151:$DC$151,0)),0)</f>
        <v>0</v>
      </c>
      <c r="H1034" s="243">
        <f ca="1">+IFERROR(INDEX('Hoja de Trabajo para listado'!$A$155:$Z$1048576,MATCH($A1034,'Hoja de Trabajo para listado'!$A$155:$A$1048576,0),MATCH((CUADRO!H$5&amp;$E1034),'Hoja de Trabajo para listado'!$A$151:$Z$151,0)),0)+IFERROR(INDEX('Hoja de Trabajo para listado'!$AB$155:$BA$1048576,MATCH($A1034,'Hoja de Trabajo para listado'!$AB$155:$AB$1048576,0),MATCH((CUADRO!H$5&amp;$E1034),'Hoja de Trabajo para listado'!$AB$151:$BA$151,0)),0)+IFERROR(INDEX('Hoja de Trabajo para listado'!$BC$155:$CB$1048576,MATCH($A1034,'Hoja de Trabajo para listado'!$BC$155:$BC$1048576,0),MATCH((CUADRO!H$5&amp;$E1034),'Hoja de Trabajo para listado'!$BC$151:$CB$151,0)),0)+IFERROR(INDEX('Hoja de Trabajo para listado'!$DE$153:$DG$274,MATCH($A1034,'Hoja de Trabajo para listado'!$DE$153:$DE$1048576,0),MATCH((CUADRO!H$5&amp;$E1034),'Hoja de Trabajo para listado'!$DE$151:$DG$151,0)),0)+IFERROR(INDEX('Hoja de Trabajo para listado'!$CD$155:$DC$1048576,MATCH($A1034,'Hoja de Trabajo para listado'!$CD$155:$CD$1048576,0),MATCH((CUADRO!H$5&amp;$E1034),'Hoja de Trabajo para listado'!$CD$151:$DC$151,0)),0)</f>
        <v>0</v>
      </c>
      <c r="I1034" s="243">
        <f ca="1">+IFERROR(INDEX('Hoja de Trabajo para listado'!$A$155:$Z$1048576,MATCH($A1034,'Hoja de Trabajo para listado'!$A$155:$A$1048576,0),MATCH((CUADRO!I$5&amp;$E1034),'Hoja de Trabajo para listado'!$A$151:$Z$151,0)),0)+IFERROR(INDEX('Hoja de Trabajo para listado'!$AB$155:$BA$1048576,MATCH($A1034,'Hoja de Trabajo para listado'!$AB$155:$AB$1048576,0),MATCH((CUADRO!I$5&amp;$E1034),'Hoja de Trabajo para listado'!$AB$151:$BA$151,0)),0)+IFERROR(INDEX('Hoja de Trabajo para listado'!$BC$155:$CB$1048576,MATCH($A1034,'Hoja de Trabajo para listado'!$BC$155:$BC$1048576,0),MATCH((CUADRO!I$5&amp;$E1034),'Hoja de Trabajo para listado'!$BC$151:$CB$151,0)),0)+IFERROR(INDEX('Hoja de Trabajo para listado'!$DE$153:$DG$274,MATCH($A1034,'Hoja de Trabajo para listado'!$DE$153:$DE$1048576,0),MATCH((CUADRO!I$5&amp;$E1034),'Hoja de Trabajo para listado'!$DE$151:$DG$151,0)),0)+IFERROR(INDEX('Hoja de Trabajo para listado'!$CD$155:$DC$1048576,MATCH($A1034,'Hoja de Trabajo para listado'!$CD$155:$CD$1048576,0),MATCH((CUADRO!I$5&amp;$E1034),'Hoja de Trabajo para listado'!$CD$151:$DC$151,0)),0)</f>
        <v>0</v>
      </c>
      <c r="J1034" s="243">
        <f ca="1">+IFERROR(INDEX('Hoja de Trabajo para listado'!$A$155:$Z$1048576,MATCH($A1034,'Hoja de Trabajo para listado'!$A$155:$A$1048576,0),MATCH((CUADRO!J$5&amp;$E1034),'Hoja de Trabajo para listado'!$A$151:$Z$151,0)),0)+IFERROR(INDEX('Hoja de Trabajo para listado'!$AB$155:$BA$1048576,MATCH($A1034,'Hoja de Trabajo para listado'!$AB$155:$AB$1048576,0),MATCH((CUADRO!J$5&amp;$E1034),'Hoja de Trabajo para listado'!$AB$151:$BA$151,0)),0)+IFERROR(INDEX('Hoja de Trabajo para listado'!$BC$155:$CB$1048576,MATCH($A1034,'Hoja de Trabajo para listado'!$BC$155:$BC$1048576,0),MATCH((CUADRO!J$5&amp;$E1034),'Hoja de Trabajo para listado'!$BC$151:$CB$151,0)),0)+IFERROR(INDEX('Hoja de Trabajo para listado'!$DE$153:$DG$274,MATCH($A1034,'Hoja de Trabajo para listado'!$DE$153:$DE$1048576,0),MATCH((CUADRO!J$5&amp;$E1034),'Hoja de Trabajo para listado'!$DE$151:$DG$151,0)),0)+IFERROR(INDEX('Hoja de Trabajo para listado'!$CD$155:$DC$1048576,MATCH($A1034,'Hoja de Trabajo para listado'!$CD$155:$CD$1048576,0),MATCH((CUADRO!J$5&amp;$E1034),'Hoja de Trabajo para listado'!$CD$151:$DC$151,0)),0)</f>
        <v>0</v>
      </c>
      <c r="K1034" s="243">
        <f ca="1">+IFERROR(INDEX('Hoja de Trabajo para listado'!$A$155:$Z$1048576,MATCH($A1034,'Hoja de Trabajo para listado'!$A$155:$A$1048576,0),MATCH((CUADRO!K$5&amp;$E1034),'Hoja de Trabajo para listado'!$A$151:$Z$151,0)),0)+IFERROR(INDEX('Hoja de Trabajo para listado'!$AB$155:$BA$1048576,MATCH($A1034,'Hoja de Trabajo para listado'!$AB$155:$AB$1048576,0),MATCH((CUADRO!K$5&amp;$E1034),'Hoja de Trabajo para listado'!$AB$151:$BA$151,0)),0)+IFERROR(INDEX('Hoja de Trabajo para listado'!$BC$155:$CB$1048576,MATCH($A1034,'Hoja de Trabajo para listado'!$BC$155:$BC$1048576,0),MATCH((CUADRO!K$5&amp;$E1034),'Hoja de Trabajo para listado'!$BC$151:$CB$151,0)),0)+IFERROR(INDEX('Hoja de Trabajo para listado'!$DE$153:$DG$274,MATCH($A1034,'Hoja de Trabajo para listado'!$DE$153:$DE$1048576,0),MATCH((CUADRO!K$5&amp;$E1034),'Hoja de Trabajo para listado'!$DE$151:$DG$151,0)),0)+IFERROR(INDEX('Hoja de Trabajo para listado'!$CD$155:$DC$1048576,MATCH($A1034,'Hoja de Trabajo para listado'!$CD$155:$CD$1048576,0),MATCH((CUADRO!K$5&amp;$E1034),'Hoja de Trabajo para listado'!$CD$151:$DC$151,0)),0)</f>
        <v>0</v>
      </c>
      <c r="L1034" s="243">
        <f ca="1">+IFERROR(INDEX('Hoja de Trabajo para listado'!$A$155:$Z$1048576,MATCH($A1034,'Hoja de Trabajo para listado'!$A$155:$A$1048576,0),MATCH((CUADRO!L$5&amp;$E1034),'Hoja de Trabajo para listado'!$A$151:$Z$151,0)),0)+IFERROR(INDEX('Hoja de Trabajo para listado'!$AB$155:$BA$1048576,MATCH($A1034,'Hoja de Trabajo para listado'!$AB$155:$AB$1048576,0),MATCH((CUADRO!L$5&amp;$E1034),'Hoja de Trabajo para listado'!$AB$151:$BA$151,0)),0)+IFERROR(INDEX('Hoja de Trabajo para listado'!$BC$155:$CB$1048576,MATCH($A1034,'Hoja de Trabajo para listado'!$BC$155:$BC$1048576,0),MATCH((CUADRO!L$5&amp;$E1034),'Hoja de Trabajo para listado'!$BC$151:$CB$151,0)),0)+IFERROR(INDEX('Hoja de Trabajo para listado'!$DE$153:$DG$274,MATCH($A1034,'Hoja de Trabajo para listado'!$DE$153:$DE$1048576,0),MATCH((CUADRO!L$5&amp;$E1034),'Hoja de Trabajo para listado'!$DE$151:$DG$151,0)),0)+IFERROR(INDEX('Hoja de Trabajo para listado'!$CD$155:$DC$1048576,MATCH($A1034,'Hoja de Trabajo para listado'!$CD$155:$CD$1048576,0),MATCH((CUADRO!L$5&amp;$E1034),'Hoja de Trabajo para listado'!$CD$151:$DC$151,0)),0)</f>
        <v>0</v>
      </c>
      <c r="M1034" s="243">
        <f ca="1">+IFERROR(INDEX('Hoja de Trabajo para listado'!$A$155:$Z$1048576,MATCH($A1034,'Hoja de Trabajo para listado'!$A$155:$A$1048576,0),MATCH((CUADRO!M$5&amp;$E1034),'Hoja de Trabajo para listado'!$A$151:$Z$151,0)),0)+IFERROR(INDEX('Hoja de Trabajo para listado'!$AB$155:$BA$1048576,MATCH($A1034,'Hoja de Trabajo para listado'!$AB$155:$AB$1048576,0),MATCH((CUADRO!M$5&amp;$E1034),'Hoja de Trabajo para listado'!$AB$151:$BA$151,0)),0)+IFERROR(INDEX('Hoja de Trabajo para listado'!$BC$155:$CB$1048576,MATCH($A1034,'Hoja de Trabajo para listado'!$BC$155:$BC$1048576,0),MATCH((CUADRO!M$5&amp;$E1034),'Hoja de Trabajo para listado'!$BC$151:$CB$151,0)),0)+IFERROR(INDEX('Hoja de Trabajo para listado'!$DE$153:$DG$274,MATCH($A1034,'Hoja de Trabajo para listado'!$DE$153:$DE$1048576,0),MATCH((CUADRO!M$5&amp;$E1034),'Hoja de Trabajo para listado'!$DE$151:$DG$151,0)),0)+IFERROR(INDEX('Hoja de Trabajo para listado'!$CD$155:$DC$1048576,MATCH($A1034,'Hoja de Trabajo para listado'!$CD$155:$CD$1048576,0),MATCH((CUADRO!M$5&amp;$E1034),'Hoja de Trabajo para listado'!$CD$151:$DC$151,0)),0)</f>
        <v>0</v>
      </c>
      <c r="N1034" s="243">
        <f ca="1">+IFERROR(INDEX('Hoja de Trabajo para listado'!$A$155:$Z$1048576,MATCH($A1034,'Hoja de Trabajo para listado'!$A$155:$A$1048576,0),MATCH((CUADRO!N$5&amp;$E1034),'Hoja de Trabajo para listado'!$A$151:$Z$151,0)),0)+IFERROR(INDEX('Hoja de Trabajo para listado'!$AB$155:$BA$1048576,MATCH($A1034,'Hoja de Trabajo para listado'!$AB$155:$AB$1048576,0),MATCH((CUADRO!N$5&amp;$E1034),'Hoja de Trabajo para listado'!$AB$151:$BA$151,0)),0)+IFERROR(INDEX('Hoja de Trabajo para listado'!$BC$155:$CB$1048576,MATCH($A1034,'Hoja de Trabajo para listado'!$BC$155:$BC$1048576,0),MATCH((CUADRO!N$5&amp;$E1034),'Hoja de Trabajo para listado'!$BC$151:$CB$151,0)),0)+IFERROR(INDEX('Hoja de Trabajo para listado'!$DE$153:$DG$274,MATCH($A1034,'Hoja de Trabajo para listado'!$DE$153:$DE$1048576,0),MATCH((CUADRO!N$5&amp;$E1034),'Hoja de Trabajo para listado'!$DE$151:$DG$151,0)),0)+IFERROR(INDEX('Hoja de Trabajo para listado'!$CD$155:$DC$1048576,MATCH($A1034,'Hoja de Trabajo para listado'!$CD$155:$CD$1048576,0),MATCH((CUADRO!N$5&amp;$E1034),'Hoja de Trabajo para listado'!$CD$151:$DC$151,0)),0)</f>
        <v>0</v>
      </c>
      <c r="O1034" s="243">
        <f ca="1">+IFERROR(INDEX('Hoja de Trabajo para listado'!$A$155:$Z$1048576,MATCH($A1034,'Hoja de Trabajo para listado'!$A$155:$A$1048576,0),MATCH((CUADRO!O$5&amp;$E1034),'Hoja de Trabajo para listado'!$A$151:$Z$151,0)),0)+IFERROR(INDEX('Hoja de Trabajo para listado'!$AB$155:$BA$1048576,MATCH($A1034,'Hoja de Trabajo para listado'!$AB$155:$AB$1048576,0),MATCH((CUADRO!O$5&amp;$E1034),'Hoja de Trabajo para listado'!$AB$151:$BA$151,0)),0)+IFERROR(INDEX('Hoja de Trabajo para listado'!$BC$155:$CB$1048576,MATCH($A1034,'Hoja de Trabajo para listado'!$BC$155:$BC$1048576,0),MATCH((CUADRO!O$5&amp;$E1034),'Hoja de Trabajo para listado'!$BC$151:$CB$151,0)),0)+IFERROR(INDEX('Hoja de Trabajo para listado'!$DE$153:$DG$274,MATCH($A1034,'Hoja de Trabajo para listado'!$DE$153:$DE$1048576,0),MATCH((CUADRO!O$5&amp;$E1034),'Hoja de Trabajo para listado'!$DE$151:$DG$151,0)),0)+IFERROR(INDEX('Hoja de Trabajo para listado'!$CD$155:$DC$1048576,MATCH($A1034,'Hoja de Trabajo para listado'!$CD$155:$CD$1048576,0),MATCH((CUADRO!O$5&amp;$E1034),'Hoja de Trabajo para listado'!$CD$151:$DC$151,0)),0)</f>
        <v>0</v>
      </c>
      <c r="P1034" s="243">
        <f ca="1">+IFERROR(INDEX('Hoja de Trabajo para listado'!$A$155:$Z$1048576,MATCH($A1034,'Hoja de Trabajo para listado'!$A$155:$A$1048576,0),MATCH((CUADRO!P$5&amp;$E1034),'Hoja de Trabajo para listado'!$A$151:$Z$151,0)),0)+IFERROR(INDEX('Hoja de Trabajo para listado'!$AB$155:$BA$1048576,MATCH($A1034,'Hoja de Trabajo para listado'!$AB$155:$AB$1048576,0),MATCH((CUADRO!P$5&amp;$E1034),'Hoja de Trabajo para listado'!$AB$151:$BA$151,0)),0)+IFERROR(INDEX('Hoja de Trabajo para listado'!$BC$155:$CB$1048576,MATCH($A1034,'Hoja de Trabajo para listado'!$BC$155:$BC$1048576,0),MATCH((CUADRO!P$5&amp;$E1034),'Hoja de Trabajo para listado'!$BC$151:$CB$151,0)),0)+IFERROR(INDEX('Hoja de Trabajo para listado'!$DE$153:$DG$274,MATCH($A1034,'Hoja de Trabajo para listado'!$DE$153:$DE$1048576,0),MATCH((CUADRO!P$5&amp;$E1034),'Hoja de Trabajo para listado'!$DE$151:$DG$151,0)),0)+IFERROR(INDEX('Hoja de Trabajo para listado'!$CD$155:$DC$1048576,MATCH($A1034,'Hoja de Trabajo para listado'!$CD$155:$CD$1048576,0),MATCH((CUADRO!P$5&amp;$E1034),'Hoja de Trabajo para listado'!$CD$151:$DC$151,0)),0)</f>
        <v>0</v>
      </c>
      <c r="Q1034" s="243">
        <f ca="1">+IFERROR(INDEX('Hoja de Trabajo para listado'!$A$155:$Z$1048576,MATCH($A1034,'Hoja de Trabajo para listado'!$A$155:$A$1048576,0),MATCH((CUADRO!Q$5&amp;$E1034),'Hoja de Trabajo para listado'!$A$151:$Z$151,0)),0)+IFERROR(INDEX('Hoja de Trabajo para listado'!$AB$155:$BA$1048576,MATCH($A1034,'Hoja de Trabajo para listado'!$AB$155:$AB$1048576,0),MATCH((CUADRO!Q$5&amp;$E1034),'Hoja de Trabajo para listado'!$AB$151:$BA$151,0)),0)+IFERROR(INDEX('Hoja de Trabajo para listado'!$BC$155:$CB$1048576,MATCH($A1034,'Hoja de Trabajo para listado'!$BC$155:$BC$1048576,0),MATCH((CUADRO!Q$5&amp;$E1034),'Hoja de Trabajo para listado'!$BC$151:$CB$151,0)),0)+IFERROR(INDEX('Hoja de Trabajo para listado'!$DE$153:$DG$274,MATCH($A1034,'Hoja de Trabajo para listado'!$DE$153:$DE$1048576,0),MATCH((CUADRO!Q$5&amp;$E1034),'Hoja de Trabajo para listado'!$DE$151:$DG$151,0)),0)+IFERROR(INDEX('Hoja de Trabajo para listado'!$CD$155:$DC$1048576,MATCH($A1034,'Hoja de Trabajo para listado'!$CD$155:$CD$1048576,0),MATCH((CUADRO!Q$5&amp;$E1034),'Hoja de Trabajo para listado'!$CD$151:$DC$151,0)),0)</f>
        <v>0</v>
      </c>
      <c r="R1034" s="243">
        <f t="shared" ca="1" si="35"/>
        <v>0</v>
      </c>
      <c r="S1034" s="249"/>
      <c r="T1034" s="243">
        <f ca="1">+T1035</f>
        <v>0</v>
      </c>
      <c r="U1034" s="242">
        <f t="shared" si="36"/>
        <v>1</v>
      </c>
      <c r="V1034" s="333" t="str">
        <f>+VLOOKUP(A1034,bd_lista!$A$3:$E$590,5,FALSE)</f>
        <v>Gobiernos Autonomos Municipales</v>
      </c>
      <c r="W1034" s="391" t="str">
        <f>+V1034</f>
        <v>Gobiernos Autonomos Municipales</v>
      </c>
      <c r="X1034" s="242">
        <f>+VLOOKUP(A1034,[4]Sheet1!$A$13:$D$744,4,FALSE)</f>
        <v>0</v>
      </c>
      <c r="Y1034" s="242" t="e">
        <f>+VLOOKUP(X1034,bd_lista!$A$3:$C$590,3,FALSE)</f>
        <v>#N/A</v>
      </c>
      <c r="Z1034" s="294">
        <f>+X1034</f>
        <v>0</v>
      </c>
      <c r="AA1034" s="295" t="e">
        <f>+Y1034</f>
        <v>#N/A</v>
      </c>
    </row>
    <row r="1035" spans="1:27" customFormat="1" ht="15" hidden="1" customHeight="1">
      <c r="A1035" s="32">
        <v>1751</v>
      </c>
      <c r="B1035" s="388"/>
      <c r="C1035" s="247" t="str">
        <f>+VLOOKUP(A1035,bd_lista!$A$3:$C$590,3,FALSE)</f>
        <v>Gobierno Autónomo Municipal de El Carmen Rivero Tórrez</v>
      </c>
      <c r="D1035" s="390"/>
      <c r="E1035" s="244" t="s">
        <v>1305</v>
      </c>
      <c r="F1035" s="243">
        <f ca="1">+IFERROR(INDEX('Hoja de Trabajo para listado'!$A$155:$Z$1048576,MATCH($A1035,'Hoja de Trabajo para listado'!$A$155:$A$1048576,0),MATCH((CUADRO!F$5&amp;$E1035),'Hoja de Trabajo para listado'!$A$151:$Z$151,0)),0)+IFERROR(INDEX('Hoja de Trabajo para listado'!$AB$155:$BA$1048576,MATCH($A1035,'Hoja de Trabajo para listado'!$AB$155:$AB$1048576,0),MATCH((CUADRO!F$5&amp;$E1035),'Hoja de Trabajo para listado'!$AB$151:$BA$151,0)),0)+IFERROR(INDEX('Hoja de Trabajo para listado'!$BC$155:$CB$1048576,MATCH($A1035,'Hoja de Trabajo para listado'!$BC$155:$BC$1048576,0),MATCH((CUADRO!F$5&amp;$E1035),'Hoja de Trabajo para listado'!$BC$151:$CB$151,0)),0)+IFERROR(INDEX('Hoja de Trabajo para listado'!$DE$153:$DG$274,MATCH($A1035,'Hoja de Trabajo para listado'!$DE$153:$DE$1048576,0),MATCH((CUADRO!F$5&amp;$E1035),'Hoja de Trabajo para listado'!$DE$151:$DG$151,0)),0)+IFERROR(INDEX('Hoja de Trabajo para listado'!$CD$155:$DC$1048576,MATCH($A1035,'Hoja de Trabajo para listado'!$CD$155:$CD$1048576,0),MATCH((CUADRO!F$5&amp;$E1035),'Hoja de Trabajo para listado'!$CD$151:$DC$151,0)),0)</f>
        <v>0</v>
      </c>
      <c r="G1035" s="243">
        <f ca="1">+IFERROR(INDEX('Hoja de Trabajo para listado'!$A$155:$Z$1048576,MATCH($A1035,'Hoja de Trabajo para listado'!$A$155:$A$1048576,0),MATCH((CUADRO!G$5&amp;$E1035),'Hoja de Trabajo para listado'!$A$151:$Z$151,0)),0)+IFERROR(INDEX('Hoja de Trabajo para listado'!$AB$155:$BA$1048576,MATCH($A1035,'Hoja de Trabajo para listado'!$AB$155:$AB$1048576,0),MATCH((CUADRO!G$5&amp;$E1035),'Hoja de Trabajo para listado'!$AB$151:$BA$151,0)),0)+IFERROR(INDEX('Hoja de Trabajo para listado'!$BC$155:$CB$1048576,MATCH($A1035,'Hoja de Trabajo para listado'!$BC$155:$BC$1048576,0),MATCH((CUADRO!G$5&amp;$E1035),'Hoja de Trabajo para listado'!$BC$151:$CB$151,0)),0)+IFERROR(INDEX('Hoja de Trabajo para listado'!$DE$153:$DG$274,MATCH($A1035,'Hoja de Trabajo para listado'!$DE$153:$DE$1048576,0),MATCH((CUADRO!G$5&amp;$E1035),'Hoja de Trabajo para listado'!$DE$151:$DG$151,0)),0)+IFERROR(INDEX('Hoja de Trabajo para listado'!$CD$155:$DC$1048576,MATCH($A1035,'Hoja de Trabajo para listado'!$CD$155:$CD$1048576,0),MATCH((CUADRO!G$5&amp;$E1035),'Hoja de Trabajo para listado'!$CD$151:$DC$151,0)),0)</f>
        <v>0</v>
      </c>
      <c r="H1035" s="243">
        <f ca="1">+IFERROR(INDEX('Hoja de Trabajo para listado'!$A$155:$Z$1048576,MATCH($A1035,'Hoja de Trabajo para listado'!$A$155:$A$1048576,0),MATCH((CUADRO!H$5&amp;$E1035),'Hoja de Trabajo para listado'!$A$151:$Z$151,0)),0)+IFERROR(INDEX('Hoja de Trabajo para listado'!$AB$155:$BA$1048576,MATCH($A1035,'Hoja de Trabajo para listado'!$AB$155:$AB$1048576,0),MATCH((CUADRO!H$5&amp;$E1035),'Hoja de Trabajo para listado'!$AB$151:$BA$151,0)),0)+IFERROR(INDEX('Hoja de Trabajo para listado'!$BC$155:$CB$1048576,MATCH($A1035,'Hoja de Trabajo para listado'!$BC$155:$BC$1048576,0),MATCH((CUADRO!H$5&amp;$E1035),'Hoja de Trabajo para listado'!$BC$151:$CB$151,0)),0)+IFERROR(INDEX('Hoja de Trabajo para listado'!$DE$153:$DG$274,MATCH($A1035,'Hoja de Trabajo para listado'!$DE$153:$DE$1048576,0),MATCH((CUADRO!H$5&amp;$E1035),'Hoja de Trabajo para listado'!$DE$151:$DG$151,0)),0)+IFERROR(INDEX('Hoja de Trabajo para listado'!$CD$155:$DC$1048576,MATCH($A1035,'Hoja de Trabajo para listado'!$CD$155:$CD$1048576,0),MATCH((CUADRO!H$5&amp;$E1035),'Hoja de Trabajo para listado'!$CD$151:$DC$151,0)),0)</f>
        <v>0</v>
      </c>
      <c r="I1035" s="243">
        <f ca="1">+IFERROR(INDEX('Hoja de Trabajo para listado'!$A$155:$Z$1048576,MATCH($A1035,'Hoja de Trabajo para listado'!$A$155:$A$1048576,0),MATCH((CUADRO!I$5&amp;$E1035),'Hoja de Trabajo para listado'!$A$151:$Z$151,0)),0)+IFERROR(INDEX('Hoja de Trabajo para listado'!$AB$155:$BA$1048576,MATCH($A1035,'Hoja de Trabajo para listado'!$AB$155:$AB$1048576,0),MATCH((CUADRO!I$5&amp;$E1035),'Hoja de Trabajo para listado'!$AB$151:$BA$151,0)),0)+IFERROR(INDEX('Hoja de Trabajo para listado'!$BC$155:$CB$1048576,MATCH($A1035,'Hoja de Trabajo para listado'!$BC$155:$BC$1048576,0),MATCH((CUADRO!I$5&amp;$E1035),'Hoja de Trabajo para listado'!$BC$151:$CB$151,0)),0)+IFERROR(INDEX('Hoja de Trabajo para listado'!$DE$153:$DG$274,MATCH($A1035,'Hoja de Trabajo para listado'!$DE$153:$DE$1048576,0),MATCH((CUADRO!I$5&amp;$E1035),'Hoja de Trabajo para listado'!$DE$151:$DG$151,0)),0)+IFERROR(INDEX('Hoja de Trabajo para listado'!$CD$155:$DC$1048576,MATCH($A1035,'Hoja de Trabajo para listado'!$CD$155:$CD$1048576,0),MATCH((CUADRO!I$5&amp;$E1035),'Hoja de Trabajo para listado'!$CD$151:$DC$151,0)),0)</f>
        <v>0</v>
      </c>
      <c r="J1035" s="243">
        <f ca="1">+IFERROR(INDEX('Hoja de Trabajo para listado'!$A$155:$Z$1048576,MATCH($A1035,'Hoja de Trabajo para listado'!$A$155:$A$1048576,0),MATCH((CUADRO!J$5&amp;$E1035),'Hoja de Trabajo para listado'!$A$151:$Z$151,0)),0)+IFERROR(INDEX('Hoja de Trabajo para listado'!$AB$155:$BA$1048576,MATCH($A1035,'Hoja de Trabajo para listado'!$AB$155:$AB$1048576,0),MATCH((CUADRO!J$5&amp;$E1035),'Hoja de Trabajo para listado'!$AB$151:$BA$151,0)),0)+IFERROR(INDEX('Hoja de Trabajo para listado'!$BC$155:$CB$1048576,MATCH($A1035,'Hoja de Trabajo para listado'!$BC$155:$BC$1048576,0),MATCH((CUADRO!J$5&amp;$E1035),'Hoja de Trabajo para listado'!$BC$151:$CB$151,0)),0)+IFERROR(INDEX('Hoja de Trabajo para listado'!$DE$153:$DG$274,MATCH($A1035,'Hoja de Trabajo para listado'!$DE$153:$DE$1048576,0),MATCH((CUADRO!J$5&amp;$E1035),'Hoja de Trabajo para listado'!$DE$151:$DG$151,0)),0)+IFERROR(INDEX('Hoja de Trabajo para listado'!$CD$155:$DC$1048576,MATCH($A1035,'Hoja de Trabajo para listado'!$CD$155:$CD$1048576,0),MATCH((CUADRO!J$5&amp;$E1035),'Hoja de Trabajo para listado'!$CD$151:$DC$151,0)),0)</f>
        <v>0</v>
      </c>
      <c r="K1035" s="243">
        <f ca="1">+IFERROR(INDEX('Hoja de Trabajo para listado'!$A$155:$Z$1048576,MATCH($A1035,'Hoja de Trabajo para listado'!$A$155:$A$1048576,0),MATCH((CUADRO!K$5&amp;$E1035),'Hoja de Trabajo para listado'!$A$151:$Z$151,0)),0)+IFERROR(INDEX('Hoja de Trabajo para listado'!$AB$155:$BA$1048576,MATCH($A1035,'Hoja de Trabajo para listado'!$AB$155:$AB$1048576,0),MATCH((CUADRO!K$5&amp;$E1035),'Hoja de Trabajo para listado'!$AB$151:$BA$151,0)),0)+IFERROR(INDEX('Hoja de Trabajo para listado'!$BC$155:$CB$1048576,MATCH($A1035,'Hoja de Trabajo para listado'!$BC$155:$BC$1048576,0),MATCH((CUADRO!K$5&amp;$E1035),'Hoja de Trabajo para listado'!$BC$151:$CB$151,0)),0)+IFERROR(INDEX('Hoja de Trabajo para listado'!$DE$153:$DG$274,MATCH($A1035,'Hoja de Trabajo para listado'!$DE$153:$DE$1048576,0),MATCH((CUADRO!K$5&amp;$E1035),'Hoja de Trabajo para listado'!$DE$151:$DG$151,0)),0)+IFERROR(INDEX('Hoja de Trabajo para listado'!$CD$155:$DC$1048576,MATCH($A1035,'Hoja de Trabajo para listado'!$CD$155:$CD$1048576,0),MATCH((CUADRO!K$5&amp;$E1035),'Hoja de Trabajo para listado'!$CD$151:$DC$151,0)),0)</f>
        <v>0</v>
      </c>
      <c r="L1035" s="243">
        <f ca="1">+IFERROR(INDEX('Hoja de Trabajo para listado'!$A$155:$Z$1048576,MATCH($A1035,'Hoja de Trabajo para listado'!$A$155:$A$1048576,0),MATCH((CUADRO!L$5&amp;$E1035),'Hoja de Trabajo para listado'!$A$151:$Z$151,0)),0)+IFERROR(INDEX('Hoja de Trabajo para listado'!$AB$155:$BA$1048576,MATCH($A1035,'Hoja de Trabajo para listado'!$AB$155:$AB$1048576,0),MATCH((CUADRO!L$5&amp;$E1035),'Hoja de Trabajo para listado'!$AB$151:$BA$151,0)),0)+IFERROR(INDEX('Hoja de Trabajo para listado'!$BC$155:$CB$1048576,MATCH($A1035,'Hoja de Trabajo para listado'!$BC$155:$BC$1048576,0),MATCH((CUADRO!L$5&amp;$E1035),'Hoja de Trabajo para listado'!$BC$151:$CB$151,0)),0)+IFERROR(INDEX('Hoja de Trabajo para listado'!$DE$153:$DG$274,MATCH($A1035,'Hoja de Trabajo para listado'!$DE$153:$DE$1048576,0),MATCH((CUADRO!L$5&amp;$E1035),'Hoja de Trabajo para listado'!$DE$151:$DG$151,0)),0)+IFERROR(INDEX('Hoja de Trabajo para listado'!$CD$155:$DC$1048576,MATCH($A1035,'Hoja de Trabajo para listado'!$CD$155:$CD$1048576,0),MATCH((CUADRO!L$5&amp;$E1035),'Hoja de Trabajo para listado'!$CD$151:$DC$151,0)),0)</f>
        <v>0</v>
      </c>
      <c r="M1035" s="243">
        <f ca="1">+IFERROR(INDEX('Hoja de Trabajo para listado'!$A$155:$Z$1048576,MATCH($A1035,'Hoja de Trabajo para listado'!$A$155:$A$1048576,0),MATCH((CUADRO!M$5&amp;$E1035),'Hoja de Trabajo para listado'!$A$151:$Z$151,0)),0)+IFERROR(INDEX('Hoja de Trabajo para listado'!$AB$155:$BA$1048576,MATCH($A1035,'Hoja de Trabajo para listado'!$AB$155:$AB$1048576,0),MATCH((CUADRO!M$5&amp;$E1035),'Hoja de Trabajo para listado'!$AB$151:$BA$151,0)),0)+IFERROR(INDEX('Hoja de Trabajo para listado'!$BC$155:$CB$1048576,MATCH($A1035,'Hoja de Trabajo para listado'!$BC$155:$BC$1048576,0),MATCH((CUADRO!M$5&amp;$E1035),'Hoja de Trabajo para listado'!$BC$151:$CB$151,0)),0)+IFERROR(INDEX('Hoja de Trabajo para listado'!$DE$153:$DG$274,MATCH($A1035,'Hoja de Trabajo para listado'!$DE$153:$DE$1048576,0),MATCH((CUADRO!M$5&amp;$E1035),'Hoja de Trabajo para listado'!$DE$151:$DG$151,0)),0)+IFERROR(INDEX('Hoja de Trabajo para listado'!$CD$155:$DC$1048576,MATCH($A1035,'Hoja de Trabajo para listado'!$CD$155:$CD$1048576,0),MATCH((CUADRO!M$5&amp;$E1035),'Hoja de Trabajo para listado'!$CD$151:$DC$151,0)),0)</f>
        <v>0</v>
      </c>
      <c r="N1035" s="243">
        <f ca="1">+IFERROR(INDEX('Hoja de Trabajo para listado'!$A$155:$Z$1048576,MATCH($A1035,'Hoja de Trabajo para listado'!$A$155:$A$1048576,0),MATCH((CUADRO!N$5&amp;$E1035),'Hoja de Trabajo para listado'!$A$151:$Z$151,0)),0)+IFERROR(INDEX('Hoja de Trabajo para listado'!$AB$155:$BA$1048576,MATCH($A1035,'Hoja de Trabajo para listado'!$AB$155:$AB$1048576,0),MATCH((CUADRO!N$5&amp;$E1035),'Hoja de Trabajo para listado'!$AB$151:$BA$151,0)),0)+IFERROR(INDEX('Hoja de Trabajo para listado'!$BC$155:$CB$1048576,MATCH($A1035,'Hoja de Trabajo para listado'!$BC$155:$BC$1048576,0),MATCH((CUADRO!N$5&amp;$E1035),'Hoja de Trabajo para listado'!$BC$151:$CB$151,0)),0)+IFERROR(INDEX('Hoja de Trabajo para listado'!$DE$153:$DG$274,MATCH($A1035,'Hoja de Trabajo para listado'!$DE$153:$DE$1048576,0),MATCH((CUADRO!N$5&amp;$E1035),'Hoja de Trabajo para listado'!$DE$151:$DG$151,0)),0)+IFERROR(INDEX('Hoja de Trabajo para listado'!$CD$155:$DC$1048576,MATCH($A1035,'Hoja de Trabajo para listado'!$CD$155:$CD$1048576,0),MATCH((CUADRO!N$5&amp;$E1035),'Hoja de Trabajo para listado'!$CD$151:$DC$151,0)),0)</f>
        <v>0</v>
      </c>
      <c r="O1035" s="243">
        <f ca="1">+IFERROR(INDEX('Hoja de Trabajo para listado'!$A$155:$Z$1048576,MATCH($A1035,'Hoja de Trabajo para listado'!$A$155:$A$1048576,0),MATCH((CUADRO!O$5&amp;$E1035),'Hoja de Trabajo para listado'!$A$151:$Z$151,0)),0)+IFERROR(INDEX('Hoja de Trabajo para listado'!$AB$155:$BA$1048576,MATCH($A1035,'Hoja de Trabajo para listado'!$AB$155:$AB$1048576,0),MATCH((CUADRO!O$5&amp;$E1035),'Hoja de Trabajo para listado'!$AB$151:$BA$151,0)),0)+IFERROR(INDEX('Hoja de Trabajo para listado'!$BC$155:$CB$1048576,MATCH($A1035,'Hoja de Trabajo para listado'!$BC$155:$BC$1048576,0),MATCH((CUADRO!O$5&amp;$E1035),'Hoja de Trabajo para listado'!$BC$151:$CB$151,0)),0)+IFERROR(INDEX('Hoja de Trabajo para listado'!$DE$153:$DG$274,MATCH($A1035,'Hoja de Trabajo para listado'!$DE$153:$DE$1048576,0),MATCH((CUADRO!O$5&amp;$E1035),'Hoja de Trabajo para listado'!$DE$151:$DG$151,0)),0)+IFERROR(INDEX('Hoja de Trabajo para listado'!$CD$155:$DC$1048576,MATCH($A1035,'Hoja de Trabajo para listado'!$CD$155:$CD$1048576,0),MATCH((CUADRO!O$5&amp;$E1035),'Hoja de Trabajo para listado'!$CD$151:$DC$151,0)),0)</f>
        <v>0</v>
      </c>
      <c r="P1035" s="243">
        <f ca="1">+IFERROR(INDEX('Hoja de Trabajo para listado'!$A$155:$Z$1048576,MATCH($A1035,'Hoja de Trabajo para listado'!$A$155:$A$1048576,0),MATCH((CUADRO!P$5&amp;$E1035),'Hoja de Trabajo para listado'!$A$151:$Z$151,0)),0)+IFERROR(INDEX('Hoja de Trabajo para listado'!$AB$155:$BA$1048576,MATCH($A1035,'Hoja de Trabajo para listado'!$AB$155:$AB$1048576,0),MATCH((CUADRO!P$5&amp;$E1035),'Hoja de Trabajo para listado'!$AB$151:$BA$151,0)),0)+IFERROR(INDEX('Hoja de Trabajo para listado'!$BC$155:$CB$1048576,MATCH($A1035,'Hoja de Trabajo para listado'!$BC$155:$BC$1048576,0),MATCH((CUADRO!P$5&amp;$E1035),'Hoja de Trabajo para listado'!$BC$151:$CB$151,0)),0)+IFERROR(INDEX('Hoja de Trabajo para listado'!$DE$153:$DG$274,MATCH($A1035,'Hoja de Trabajo para listado'!$DE$153:$DE$1048576,0),MATCH((CUADRO!P$5&amp;$E1035),'Hoja de Trabajo para listado'!$DE$151:$DG$151,0)),0)+IFERROR(INDEX('Hoja de Trabajo para listado'!$CD$155:$DC$1048576,MATCH($A1035,'Hoja de Trabajo para listado'!$CD$155:$CD$1048576,0),MATCH((CUADRO!P$5&amp;$E1035),'Hoja de Trabajo para listado'!$CD$151:$DC$151,0)),0)</f>
        <v>0</v>
      </c>
      <c r="Q1035" s="243">
        <f ca="1">+IFERROR(INDEX('Hoja de Trabajo para listado'!$A$155:$Z$1048576,MATCH($A1035,'Hoja de Trabajo para listado'!$A$155:$A$1048576,0),MATCH((CUADRO!Q$5&amp;$E1035),'Hoja de Trabajo para listado'!$A$151:$Z$151,0)),0)+IFERROR(INDEX('Hoja de Trabajo para listado'!$AB$155:$BA$1048576,MATCH($A1035,'Hoja de Trabajo para listado'!$AB$155:$AB$1048576,0),MATCH((CUADRO!Q$5&amp;$E1035),'Hoja de Trabajo para listado'!$AB$151:$BA$151,0)),0)+IFERROR(INDEX('Hoja de Trabajo para listado'!$BC$155:$CB$1048576,MATCH($A1035,'Hoja de Trabajo para listado'!$BC$155:$BC$1048576,0),MATCH((CUADRO!Q$5&amp;$E1035),'Hoja de Trabajo para listado'!$BC$151:$CB$151,0)),0)+IFERROR(INDEX('Hoja de Trabajo para listado'!$DE$153:$DG$274,MATCH($A1035,'Hoja de Trabajo para listado'!$DE$153:$DE$1048576,0),MATCH((CUADRO!Q$5&amp;$E1035),'Hoja de Trabajo para listado'!$DE$151:$DG$151,0)),0)+IFERROR(INDEX('Hoja de Trabajo para listado'!$CD$155:$DC$1048576,MATCH($A1035,'Hoja de Trabajo para listado'!$CD$155:$CD$1048576,0),MATCH((CUADRO!Q$5&amp;$E1035),'Hoja de Trabajo para listado'!$CD$151:$DC$151,0)),0)</f>
        <v>0</v>
      </c>
      <c r="R1035" s="243">
        <f t="shared" ca="1" si="35"/>
        <v>0</v>
      </c>
      <c r="S1035" s="249">
        <f ca="1">+R1034+R1035</f>
        <v>0</v>
      </c>
      <c r="T1035" s="243">
        <f ca="1">+S1035</f>
        <v>0</v>
      </c>
      <c r="U1035" s="242">
        <f t="shared" si="36"/>
        <v>2</v>
      </c>
      <c r="V1035" s="333" t="str">
        <f>+VLOOKUP(A1035,bd_lista!$A$3:$E$590,5,FALSE)</f>
        <v>Gobiernos Autonomos Municipales</v>
      </c>
      <c r="W1035" s="392"/>
      <c r="X1035" s="242">
        <f>+VLOOKUP(A1035,[4]Sheet1!$A$13:$D$744,4,FALSE)</f>
        <v>0</v>
      </c>
      <c r="Y1035" s="242" t="e">
        <f>+VLOOKUP(X1035,bd_lista!$A$3:$C$590,3,FALSE)</f>
        <v>#N/A</v>
      </c>
      <c r="Z1035" s="292"/>
      <c r="AA1035" s="293"/>
    </row>
    <row r="1036" spans="1:27" customFormat="1" ht="27" hidden="1" customHeight="1">
      <c r="A1036" s="32">
        <v>1752</v>
      </c>
      <c r="B1036" s="387">
        <f>+A1036</f>
        <v>1752</v>
      </c>
      <c r="C1036" s="247" t="str">
        <f>+VLOOKUP(A1036,bd_lista!$A$3:$C$590,3,FALSE)</f>
        <v>Gobierno Autónomo Municipal de San Juan</v>
      </c>
      <c r="D1036" s="389" t="str">
        <f>+C1036</f>
        <v>Gobierno Autónomo Municipal de San Juan</v>
      </c>
      <c r="E1036" s="242" t="s">
        <v>1304</v>
      </c>
      <c r="F1036" s="243">
        <f ca="1">+IFERROR(INDEX('Hoja de Trabajo para listado'!$A$155:$Z$1048576,MATCH($A1036,'Hoja de Trabajo para listado'!$A$155:$A$1048576,0),MATCH((CUADRO!F$5&amp;$E1036),'Hoja de Trabajo para listado'!$A$151:$Z$151,0)),0)+IFERROR(INDEX('Hoja de Trabajo para listado'!$AB$155:$BA$1048576,MATCH($A1036,'Hoja de Trabajo para listado'!$AB$155:$AB$1048576,0),MATCH((CUADRO!F$5&amp;$E1036),'Hoja de Trabajo para listado'!$AB$151:$BA$151,0)),0)+IFERROR(INDEX('Hoja de Trabajo para listado'!$BC$155:$CB$1048576,MATCH($A1036,'Hoja de Trabajo para listado'!$BC$155:$BC$1048576,0),MATCH((CUADRO!F$5&amp;$E1036),'Hoja de Trabajo para listado'!$BC$151:$CB$151,0)),0)+IFERROR(INDEX('Hoja de Trabajo para listado'!$DE$153:$DG$274,MATCH($A1036,'Hoja de Trabajo para listado'!$DE$153:$DE$1048576,0),MATCH((CUADRO!F$5&amp;$E1036),'Hoja de Trabajo para listado'!$DE$151:$DG$151,0)),0)+IFERROR(INDEX('Hoja de Trabajo para listado'!$CD$155:$DC$1048576,MATCH($A1036,'Hoja de Trabajo para listado'!$CD$155:$CD$1048576,0),MATCH((CUADRO!F$5&amp;$E1036),'Hoja de Trabajo para listado'!$CD$151:$DC$151,0)),0)</f>
        <v>0</v>
      </c>
      <c r="G1036" s="243">
        <f ca="1">+IFERROR(INDEX('Hoja de Trabajo para listado'!$A$155:$Z$1048576,MATCH($A1036,'Hoja de Trabajo para listado'!$A$155:$A$1048576,0),MATCH((CUADRO!G$5&amp;$E1036),'Hoja de Trabajo para listado'!$A$151:$Z$151,0)),0)+IFERROR(INDEX('Hoja de Trabajo para listado'!$AB$155:$BA$1048576,MATCH($A1036,'Hoja de Trabajo para listado'!$AB$155:$AB$1048576,0),MATCH((CUADRO!G$5&amp;$E1036),'Hoja de Trabajo para listado'!$AB$151:$BA$151,0)),0)+IFERROR(INDEX('Hoja de Trabajo para listado'!$BC$155:$CB$1048576,MATCH($A1036,'Hoja de Trabajo para listado'!$BC$155:$BC$1048576,0),MATCH((CUADRO!G$5&amp;$E1036),'Hoja de Trabajo para listado'!$BC$151:$CB$151,0)),0)+IFERROR(INDEX('Hoja de Trabajo para listado'!$DE$153:$DG$274,MATCH($A1036,'Hoja de Trabajo para listado'!$DE$153:$DE$1048576,0),MATCH((CUADRO!G$5&amp;$E1036),'Hoja de Trabajo para listado'!$DE$151:$DG$151,0)),0)+IFERROR(INDEX('Hoja de Trabajo para listado'!$CD$155:$DC$1048576,MATCH($A1036,'Hoja de Trabajo para listado'!$CD$155:$CD$1048576,0),MATCH((CUADRO!G$5&amp;$E1036),'Hoja de Trabajo para listado'!$CD$151:$DC$151,0)),0)</f>
        <v>0</v>
      </c>
      <c r="H1036" s="243">
        <f ca="1">+IFERROR(INDEX('Hoja de Trabajo para listado'!$A$155:$Z$1048576,MATCH($A1036,'Hoja de Trabajo para listado'!$A$155:$A$1048576,0),MATCH((CUADRO!H$5&amp;$E1036),'Hoja de Trabajo para listado'!$A$151:$Z$151,0)),0)+IFERROR(INDEX('Hoja de Trabajo para listado'!$AB$155:$BA$1048576,MATCH($A1036,'Hoja de Trabajo para listado'!$AB$155:$AB$1048576,0),MATCH((CUADRO!H$5&amp;$E1036),'Hoja de Trabajo para listado'!$AB$151:$BA$151,0)),0)+IFERROR(INDEX('Hoja de Trabajo para listado'!$BC$155:$CB$1048576,MATCH($A1036,'Hoja de Trabajo para listado'!$BC$155:$BC$1048576,0),MATCH((CUADRO!H$5&amp;$E1036),'Hoja de Trabajo para listado'!$BC$151:$CB$151,0)),0)+IFERROR(INDEX('Hoja de Trabajo para listado'!$DE$153:$DG$274,MATCH($A1036,'Hoja de Trabajo para listado'!$DE$153:$DE$1048576,0),MATCH((CUADRO!H$5&amp;$E1036),'Hoja de Trabajo para listado'!$DE$151:$DG$151,0)),0)+IFERROR(INDEX('Hoja de Trabajo para listado'!$CD$155:$DC$1048576,MATCH($A1036,'Hoja de Trabajo para listado'!$CD$155:$CD$1048576,0),MATCH((CUADRO!H$5&amp;$E1036),'Hoja de Trabajo para listado'!$CD$151:$DC$151,0)),0)</f>
        <v>0</v>
      </c>
      <c r="I1036" s="243">
        <f ca="1">+IFERROR(INDEX('Hoja de Trabajo para listado'!$A$155:$Z$1048576,MATCH($A1036,'Hoja de Trabajo para listado'!$A$155:$A$1048576,0),MATCH((CUADRO!I$5&amp;$E1036),'Hoja de Trabajo para listado'!$A$151:$Z$151,0)),0)+IFERROR(INDEX('Hoja de Trabajo para listado'!$AB$155:$BA$1048576,MATCH($A1036,'Hoja de Trabajo para listado'!$AB$155:$AB$1048576,0),MATCH((CUADRO!I$5&amp;$E1036),'Hoja de Trabajo para listado'!$AB$151:$BA$151,0)),0)+IFERROR(INDEX('Hoja de Trabajo para listado'!$BC$155:$CB$1048576,MATCH($A1036,'Hoja de Trabajo para listado'!$BC$155:$BC$1048576,0),MATCH((CUADRO!I$5&amp;$E1036),'Hoja de Trabajo para listado'!$BC$151:$CB$151,0)),0)+IFERROR(INDEX('Hoja de Trabajo para listado'!$DE$153:$DG$274,MATCH($A1036,'Hoja de Trabajo para listado'!$DE$153:$DE$1048576,0),MATCH((CUADRO!I$5&amp;$E1036),'Hoja de Trabajo para listado'!$DE$151:$DG$151,0)),0)+IFERROR(INDEX('Hoja de Trabajo para listado'!$CD$155:$DC$1048576,MATCH($A1036,'Hoja de Trabajo para listado'!$CD$155:$CD$1048576,0),MATCH((CUADRO!I$5&amp;$E1036),'Hoja de Trabajo para listado'!$CD$151:$DC$151,0)),0)</f>
        <v>0</v>
      </c>
      <c r="J1036" s="243">
        <f ca="1">+IFERROR(INDEX('Hoja de Trabajo para listado'!$A$155:$Z$1048576,MATCH($A1036,'Hoja de Trabajo para listado'!$A$155:$A$1048576,0),MATCH((CUADRO!J$5&amp;$E1036),'Hoja de Trabajo para listado'!$A$151:$Z$151,0)),0)+IFERROR(INDEX('Hoja de Trabajo para listado'!$AB$155:$BA$1048576,MATCH($A1036,'Hoja de Trabajo para listado'!$AB$155:$AB$1048576,0),MATCH((CUADRO!J$5&amp;$E1036),'Hoja de Trabajo para listado'!$AB$151:$BA$151,0)),0)+IFERROR(INDEX('Hoja de Trabajo para listado'!$BC$155:$CB$1048576,MATCH($A1036,'Hoja de Trabajo para listado'!$BC$155:$BC$1048576,0),MATCH((CUADRO!J$5&amp;$E1036),'Hoja de Trabajo para listado'!$BC$151:$CB$151,0)),0)+IFERROR(INDEX('Hoja de Trabajo para listado'!$DE$153:$DG$274,MATCH($A1036,'Hoja de Trabajo para listado'!$DE$153:$DE$1048576,0),MATCH((CUADRO!J$5&amp;$E1036),'Hoja de Trabajo para listado'!$DE$151:$DG$151,0)),0)+IFERROR(INDEX('Hoja de Trabajo para listado'!$CD$155:$DC$1048576,MATCH($A1036,'Hoja de Trabajo para listado'!$CD$155:$CD$1048576,0),MATCH((CUADRO!J$5&amp;$E1036),'Hoja de Trabajo para listado'!$CD$151:$DC$151,0)),0)</f>
        <v>0</v>
      </c>
      <c r="K1036" s="243">
        <f ca="1">+IFERROR(INDEX('Hoja de Trabajo para listado'!$A$155:$Z$1048576,MATCH($A1036,'Hoja de Trabajo para listado'!$A$155:$A$1048576,0),MATCH((CUADRO!K$5&amp;$E1036),'Hoja de Trabajo para listado'!$A$151:$Z$151,0)),0)+IFERROR(INDEX('Hoja de Trabajo para listado'!$AB$155:$BA$1048576,MATCH($A1036,'Hoja de Trabajo para listado'!$AB$155:$AB$1048576,0),MATCH((CUADRO!K$5&amp;$E1036),'Hoja de Trabajo para listado'!$AB$151:$BA$151,0)),0)+IFERROR(INDEX('Hoja de Trabajo para listado'!$BC$155:$CB$1048576,MATCH($A1036,'Hoja de Trabajo para listado'!$BC$155:$BC$1048576,0),MATCH((CUADRO!K$5&amp;$E1036),'Hoja de Trabajo para listado'!$BC$151:$CB$151,0)),0)+IFERROR(INDEX('Hoja de Trabajo para listado'!$DE$153:$DG$274,MATCH($A1036,'Hoja de Trabajo para listado'!$DE$153:$DE$1048576,0),MATCH((CUADRO!K$5&amp;$E1036),'Hoja de Trabajo para listado'!$DE$151:$DG$151,0)),0)+IFERROR(INDEX('Hoja de Trabajo para listado'!$CD$155:$DC$1048576,MATCH($A1036,'Hoja de Trabajo para listado'!$CD$155:$CD$1048576,0),MATCH((CUADRO!K$5&amp;$E1036),'Hoja de Trabajo para listado'!$CD$151:$DC$151,0)),0)</f>
        <v>0</v>
      </c>
      <c r="L1036" s="243">
        <f ca="1">+IFERROR(INDEX('Hoja de Trabajo para listado'!$A$155:$Z$1048576,MATCH($A1036,'Hoja de Trabajo para listado'!$A$155:$A$1048576,0),MATCH((CUADRO!L$5&amp;$E1036),'Hoja de Trabajo para listado'!$A$151:$Z$151,0)),0)+IFERROR(INDEX('Hoja de Trabajo para listado'!$AB$155:$BA$1048576,MATCH($A1036,'Hoja de Trabajo para listado'!$AB$155:$AB$1048576,0),MATCH((CUADRO!L$5&amp;$E1036),'Hoja de Trabajo para listado'!$AB$151:$BA$151,0)),0)+IFERROR(INDEX('Hoja de Trabajo para listado'!$BC$155:$CB$1048576,MATCH($A1036,'Hoja de Trabajo para listado'!$BC$155:$BC$1048576,0),MATCH((CUADRO!L$5&amp;$E1036),'Hoja de Trabajo para listado'!$BC$151:$CB$151,0)),0)+IFERROR(INDEX('Hoja de Trabajo para listado'!$DE$153:$DG$274,MATCH($A1036,'Hoja de Trabajo para listado'!$DE$153:$DE$1048576,0),MATCH((CUADRO!L$5&amp;$E1036),'Hoja de Trabajo para listado'!$DE$151:$DG$151,0)),0)+IFERROR(INDEX('Hoja de Trabajo para listado'!$CD$155:$DC$1048576,MATCH($A1036,'Hoja de Trabajo para listado'!$CD$155:$CD$1048576,0),MATCH((CUADRO!L$5&amp;$E1036),'Hoja de Trabajo para listado'!$CD$151:$DC$151,0)),0)</f>
        <v>0</v>
      </c>
      <c r="M1036" s="243">
        <f ca="1">+IFERROR(INDEX('Hoja de Trabajo para listado'!$A$155:$Z$1048576,MATCH($A1036,'Hoja de Trabajo para listado'!$A$155:$A$1048576,0),MATCH((CUADRO!M$5&amp;$E1036),'Hoja de Trabajo para listado'!$A$151:$Z$151,0)),0)+IFERROR(INDEX('Hoja de Trabajo para listado'!$AB$155:$BA$1048576,MATCH($A1036,'Hoja de Trabajo para listado'!$AB$155:$AB$1048576,0),MATCH((CUADRO!M$5&amp;$E1036),'Hoja de Trabajo para listado'!$AB$151:$BA$151,0)),0)+IFERROR(INDEX('Hoja de Trabajo para listado'!$BC$155:$CB$1048576,MATCH($A1036,'Hoja de Trabajo para listado'!$BC$155:$BC$1048576,0),MATCH((CUADRO!M$5&amp;$E1036),'Hoja de Trabajo para listado'!$BC$151:$CB$151,0)),0)+IFERROR(INDEX('Hoja de Trabajo para listado'!$DE$153:$DG$274,MATCH($A1036,'Hoja de Trabajo para listado'!$DE$153:$DE$1048576,0),MATCH((CUADRO!M$5&amp;$E1036),'Hoja de Trabajo para listado'!$DE$151:$DG$151,0)),0)+IFERROR(INDEX('Hoja de Trabajo para listado'!$CD$155:$DC$1048576,MATCH($A1036,'Hoja de Trabajo para listado'!$CD$155:$CD$1048576,0),MATCH((CUADRO!M$5&amp;$E1036),'Hoja de Trabajo para listado'!$CD$151:$DC$151,0)),0)</f>
        <v>0</v>
      </c>
      <c r="N1036" s="243">
        <f ca="1">+IFERROR(INDEX('Hoja de Trabajo para listado'!$A$155:$Z$1048576,MATCH($A1036,'Hoja de Trabajo para listado'!$A$155:$A$1048576,0),MATCH((CUADRO!N$5&amp;$E1036),'Hoja de Trabajo para listado'!$A$151:$Z$151,0)),0)+IFERROR(INDEX('Hoja de Trabajo para listado'!$AB$155:$BA$1048576,MATCH($A1036,'Hoja de Trabajo para listado'!$AB$155:$AB$1048576,0),MATCH((CUADRO!N$5&amp;$E1036),'Hoja de Trabajo para listado'!$AB$151:$BA$151,0)),0)+IFERROR(INDEX('Hoja de Trabajo para listado'!$BC$155:$CB$1048576,MATCH($A1036,'Hoja de Trabajo para listado'!$BC$155:$BC$1048576,0),MATCH((CUADRO!N$5&amp;$E1036),'Hoja de Trabajo para listado'!$BC$151:$CB$151,0)),0)+IFERROR(INDEX('Hoja de Trabajo para listado'!$DE$153:$DG$274,MATCH($A1036,'Hoja de Trabajo para listado'!$DE$153:$DE$1048576,0),MATCH((CUADRO!N$5&amp;$E1036),'Hoja de Trabajo para listado'!$DE$151:$DG$151,0)),0)+IFERROR(INDEX('Hoja de Trabajo para listado'!$CD$155:$DC$1048576,MATCH($A1036,'Hoja de Trabajo para listado'!$CD$155:$CD$1048576,0),MATCH((CUADRO!N$5&amp;$E1036),'Hoja de Trabajo para listado'!$CD$151:$DC$151,0)),0)</f>
        <v>0</v>
      </c>
      <c r="O1036" s="243">
        <f ca="1">+IFERROR(INDEX('Hoja de Trabajo para listado'!$A$155:$Z$1048576,MATCH($A1036,'Hoja de Trabajo para listado'!$A$155:$A$1048576,0),MATCH((CUADRO!O$5&amp;$E1036),'Hoja de Trabajo para listado'!$A$151:$Z$151,0)),0)+IFERROR(INDEX('Hoja de Trabajo para listado'!$AB$155:$BA$1048576,MATCH($A1036,'Hoja de Trabajo para listado'!$AB$155:$AB$1048576,0),MATCH((CUADRO!O$5&amp;$E1036),'Hoja de Trabajo para listado'!$AB$151:$BA$151,0)),0)+IFERROR(INDEX('Hoja de Trabajo para listado'!$BC$155:$CB$1048576,MATCH($A1036,'Hoja de Trabajo para listado'!$BC$155:$BC$1048576,0),MATCH((CUADRO!O$5&amp;$E1036),'Hoja de Trabajo para listado'!$BC$151:$CB$151,0)),0)+IFERROR(INDEX('Hoja de Trabajo para listado'!$DE$153:$DG$274,MATCH($A1036,'Hoja de Trabajo para listado'!$DE$153:$DE$1048576,0),MATCH((CUADRO!O$5&amp;$E1036),'Hoja de Trabajo para listado'!$DE$151:$DG$151,0)),0)+IFERROR(INDEX('Hoja de Trabajo para listado'!$CD$155:$DC$1048576,MATCH($A1036,'Hoja de Trabajo para listado'!$CD$155:$CD$1048576,0),MATCH((CUADRO!O$5&amp;$E1036),'Hoja de Trabajo para listado'!$CD$151:$DC$151,0)),0)</f>
        <v>0</v>
      </c>
      <c r="P1036" s="243">
        <f ca="1">+IFERROR(INDEX('Hoja de Trabajo para listado'!$A$155:$Z$1048576,MATCH($A1036,'Hoja de Trabajo para listado'!$A$155:$A$1048576,0),MATCH((CUADRO!P$5&amp;$E1036),'Hoja de Trabajo para listado'!$A$151:$Z$151,0)),0)+IFERROR(INDEX('Hoja de Trabajo para listado'!$AB$155:$BA$1048576,MATCH($A1036,'Hoja de Trabajo para listado'!$AB$155:$AB$1048576,0),MATCH((CUADRO!P$5&amp;$E1036),'Hoja de Trabajo para listado'!$AB$151:$BA$151,0)),0)+IFERROR(INDEX('Hoja de Trabajo para listado'!$BC$155:$CB$1048576,MATCH($A1036,'Hoja de Trabajo para listado'!$BC$155:$BC$1048576,0),MATCH((CUADRO!P$5&amp;$E1036),'Hoja de Trabajo para listado'!$BC$151:$CB$151,0)),0)+IFERROR(INDEX('Hoja de Trabajo para listado'!$DE$153:$DG$274,MATCH($A1036,'Hoja de Trabajo para listado'!$DE$153:$DE$1048576,0),MATCH((CUADRO!P$5&amp;$E1036),'Hoja de Trabajo para listado'!$DE$151:$DG$151,0)),0)+IFERROR(INDEX('Hoja de Trabajo para listado'!$CD$155:$DC$1048576,MATCH($A1036,'Hoja de Trabajo para listado'!$CD$155:$CD$1048576,0),MATCH((CUADRO!P$5&amp;$E1036),'Hoja de Trabajo para listado'!$CD$151:$DC$151,0)),0)</f>
        <v>0</v>
      </c>
      <c r="Q1036" s="243">
        <f ca="1">+IFERROR(INDEX('Hoja de Trabajo para listado'!$A$155:$Z$1048576,MATCH($A1036,'Hoja de Trabajo para listado'!$A$155:$A$1048576,0),MATCH((CUADRO!Q$5&amp;$E1036),'Hoja de Trabajo para listado'!$A$151:$Z$151,0)),0)+IFERROR(INDEX('Hoja de Trabajo para listado'!$AB$155:$BA$1048576,MATCH($A1036,'Hoja de Trabajo para listado'!$AB$155:$AB$1048576,0),MATCH((CUADRO!Q$5&amp;$E1036),'Hoja de Trabajo para listado'!$AB$151:$BA$151,0)),0)+IFERROR(INDEX('Hoja de Trabajo para listado'!$BC$155:$CB$1048576,MATCH($A1036,'Hoja de Trabajo para listado'!$BC$155:$BC$1048576,0),MATCH((CUADRO!Q$5&amp;$E1036),'Hoja de Trabajo para listado'!$BC$151:$CB$151,0)),0)+IFERROR(INDEX('Hoja de Trabajo para listado'!$DE$153:$DG$274,MATCH($A1036,'Hoja de Trabajo para listado'!$DE$153:$DE$1048576,0),MATCH((CUADRO!Q$5&amp;$E1036),'Hoja de Trabajo para listado'!$DE$151:$DG$151,0)),0)+IFERROR(INDEX('Hoja de Trabajo para listado'!$CD$155:$DC$1048576,MATCH($A1036,'Hoja de Trabajo para listado'!$CD$155:$CD$1048576,0),MATCH((CUADRO!Q$5&amp;$E1036),'Hoja de Trabajo para listado'!$CD$151:$DC$151,0)),0)</f>
        <v>0</v>
      </c>
      <c r="R1036" s="243">
        <f t="shared" ca="1" si="35"/>
        <v>0</v>
      </c>
      <c r="S1036" s="249"/>
      <c r="T1036" s="243">
        <f ca="1">+T1037</f>
        <v>0</v>
      </c>
      <c r="U1036" s="242">
        <f t="shared" si="36"/>
        <v>1</v>
      </c>
      <c r="V1036" s="333" t="str">
        <f>+VLOOKUP(A1036,bd_lista!$A$3:$E$590,5,FALSE)</f>
        <v>Gobiernos Autonomos Municipales</v>
      </c>
      <c r="W1036" s="391" t="str">
        <f>+V1036</f>
        <v>Gobiernos Autonomos Municipales</v>
      </c>
      <c r="X1036" s="242">
        <f>+VLOOKUP(A1036,[4]Sheet1!$A$13:$D$744,4,FALSE)</f>
        <v>0</v>
      </c>
      <c r="Y1036" s="242" t="e">
        <f>+VLOOKUP(X1036,bd_lista!$A$3:$C$590,3,FALSE)</f>
        <v>#N/A</v>
      </c>
      <c r="Z1036" s="294">
        <f>+X1036</f>
        <v>0</v>
      </c>
      <c r="AA1036" s="295" t="e">
        <f>+Y1036</f>
        <v>#N/A</v>
      </c>
    </row>
    <row r="1037" spans="1:27" customFormat="1" ht="27" hidden="1" customHeight="1">
      <c r="A1037" s="32">
        <v>1752</v>
      </c>
      <c r="B1037" s="388"/>
      <c r="C1037" s="247" t="str">
        <f>+VLOOKUP(A1037,bd_lista!$A$3:$C$590,3,FALSE)</f>
        <v>Gobierno Autónomo Municipal de San Juan</v>
      </c>
      <c r="D1037" s="390"/>
      <c r="E1037" s="244" t="s">
        <v>1305</v>
      </c>
      <c r="F1037" s="243">
        <f ca="1">+IFERROR(INDEX('Hoja de Trabajo para listado'!$A$155:$Z$1048576,MATCH($A1037,'Hoja de Trabajo para listado'!$A$155:$A$1048576,0),MATCH((CUADRO!F$5&amp;$E1037),'Hoja de Trabajo para listado'!$A$151:$Z$151,0)),0)+IFERROR(INDEX('Hoja de Trabajo para listado'!$AB$155:$BA$1048576,MATCH($A1037,'Hoja de Trabajo para listado'!$AB$155:$AB$1048576,0),MATCH((CUADRO!F$5&amp;$E1037),'Hoja de Trabajo para listado'!$AB$151:$BA$151,0)),0)+IFERROR(INDEX('Hoja de Trabajo para listado'!$BC$155:$CB$1048576,MATCH($A1037,'Hoja de Trabajo para listado'!$BC$155:$BC$1048576,0),MATCH((CUADRO!F$5&amp;$E1037),'Hoja de Trabajo para listado'!$BC$151:$CB$151,0)),0)+IFERROR(INDEX('Hoja de Trabajo para listado'!$DE$153:$DG$274,MATCH($A1037,'Hoja de Trabajo para listado'!$DE$153:$DE$1048576,0),MATCH((CUADRO!F$5&amp;$E1037),'Hoja de Trabajo para listado'!$DE$151:$DG$151,0)),0)+IFERROR(INDEX('Hoja de Trabajo para listado'!$CD$155:$DC$1048576,MATCH($A1037,'Hoja de Trabajo para listado'!$CD$155:$CD$1048576,0),MATCH((CUADRO!F$5&amp;$E1037),'Hoja de Trabajo para listado'!$CD$151:$DC$151,0)),0)</f>
        <v>0</v>
      </c>
      <c r="G1037" s="243">
        <f ca="1">+IFERROR(INDEX('Hoja de Trabajo para listado'!$A$155:$Z$1048576,MATCH($A1037,'Hoja de Trabajo para listado'!$A$155:$A$1048576,0),MATCH((CUADRO!G$5&amp;$E1037),'Hoja de Trabajo para listado'!$A$151:$Z$151,0)),0)+IFERROR(INDEX('Hoja de Trabajo para listado'!$AB$155:$BA$1048576,MATCH($A1037,'Hoja de Trabajo para listado'!$AB$155:$AB$1048576,0),MATCH((CUADRO!G$5&amp;$E1037),'Hoja de Trabajo para listado'!$AB$151:$BA$151,0)),0)+IFERROR(INDEX('Hoja de Trabajo para listado'!$BC$155:$CB$1048576,MATCH($A1037,'Hoja de Trabajo para listado'!$BC$155:$BC$1048576,0),MATCH((CUADRO!G$5&amp;$E1037),'Hoja de Trabajo para listado'!$BC$151:$CB$151,0)),0)+IFERROR(INDEX('Hoja de Trabajo para listado'!$DE$153:$DG$274,MATCH($A1037,'Hoja de Trabajo para listado'!$DE$153:$DE$1048576,0),MATCH((CUADRO!G$5&amp;$E1037),'Hoja de Trabajo para listado'!$DE$151:$DG$151,0)),0)+IFERROR(INDEX('Hoja de Trabajo para listado'!$CD$155:$DC$1048576,MATCH($A1037,'Hoja de Trabajo para listado'!$CD$155:$CD$1048576,0),MATCH((CUADRO!G$5&amp;$E1037),'Hoja de Trabajo para listado'!$CD$151:$DC$151,0)),0)</f>
        <v>0</v>
      </c>
      <c r="H1037" s="243">
        <f ca="1">+IFERROR(INDEX('Hoja de Trabajo para listado'!$A$155:$Z$1048576,MATCH($A1037,'Hoja de Trabajo para listado'!$A$155:$A$1048576,0),MATCH((CUADRO!H$5&amp;$E1037),'Hoja de Trabajo para listado'!$A$151:$Z$151,0)),0)+IFERROR(INDEX('Hoja de Trabajo para listado'!$AB$155:$BA$1048576,MATCH($A1037,'Hoja de Trabajo para listado'!$AB$155:$AB$1048576,0),MATCH((CUADRO!H$5&amp;$E1037),'Hoja de Trabajo para listado'!$AB$151:$BA$151,0)),0)+IFERROR(INDEX('Hoja de Trabajo para listado'!$BC$155:$CB$1048576,MATCH($A1037,'Hoja de Trabajo para listado'!$BC$155:$BC$1048576,0),MATCH((CUADRO!H$5&amp;$E1037),'Hoja de Trabajo para listado'!$BC$151:$CB$151,0)),0)+IFERROR(INDEX('Hoja de Trabajo para listado'!$DE$153:$DG$274,MATCH($A1037,'Hoja de Trabajo para listado'!$DE$153:$DE$1048576,0),MATCH((CUADRO!H$5&amp;$E1037),'Hoja de Trabajo para listado'!$DE$151:$DG$151,0)),0)+IFERROR(INDEX('Hoja de Trabajo para listado'!$CD$155:$DC$1048576,MATCH($A1037,'Hoja de Trabajo para listado'!$CD$155:$CD$1048576,0),MATCH((CUADRO!H$5&amp;$E1037),'Hoja de Trabajo para listado'!$CD$151:$DC$151,0)),0)</f>
        <v>0</v>
      </c>
      <c r="I1037" s="243">
        <f ca="1">+IFERROR(INDEX('Hoja de Trabajo para listado'!$A$155:$Z$1048576,MATCH($A1037,'Hoja de Trabajo para listado'!$A$155:$A$1048576,0),MATCH((CUADRO!I$5&amp;$E1037),'Hoja de Trabajo para listado'!$A$151:$Z$151,0)),0)+IFERROR(INDEX('Hoja de Trabajo para listado'!$AB$155:$BA$1048576,MATCH($A1037,'Hoja de Trabajo para listado'!$AB$155:$AB$1048576,0),MATCH((CUADRO!I$5&amp;$E1037),'Hoja de Trabajo para listado'!$AB$151:$BA$151,0)),0)+IFERROR(INDEX('Hoja de Trabajo para listado'!$BC$155:$CB$1048576,MATCH($A1037,'Hoja de Trabajo para listado'!$BC$155:$BC$1048576,0),MATCH((CUADRO!I$5&amp;$E1037),'Hoja de Trabajo para listado'!$BC$151:$CB$151,0)),0)+IFERROR(INDEX('Hoja de Trabajo para listado'!$DE$153:$DG$274,MATCH($A1037,'Hoja de Trabajo para listado'!$DE$153:$DE$1048576,0),MATCH((CUADRO!I$5&amp;$E1037),'Hoja de Trabajo para listado'!$DE$151:$DG$151,0)),0)+IFERROR(INDEX('Hoja de Trabajo para listado'!$CD$155:$DC$1048576,MATCH($A1037,'Hoja de Trabajo para listado'!$CD$155:$CD$1048576,0),MATCH((CUADRO!I$5&amp;$E1037),'Hoja de Trabajo para listado'!$CD$151:$DC$151,0)),0)</f>
        <v>0</v>
      </c>
      <c r="J1037" s="243">
        <f ca="1">+IFERROR(INDEX('Hoja de Trabajo para listado'!$A$155:$Z$1048576,MATCH($A1037,'Hoja de Trabajo para listado'!$A$155:$A$1048576,0),MATCH((CUADRO!J$5&amp;$E1037),'Hoja de Trabajo para listado'!$A$151:$Z$151,0)),0)+IFERROR(INDEX('Hoja de Trabajo para listado'!$AB$155:$BA$1048576,MATCH($A1037,'Hoja de Trabajo para listado'!$AB$155:$AB$1048576,0),MATCH((CUADRO!J$5&amp;$E1037),'Hoja de Trabajo para listado'!$AB$151:$BA$151,0)),0)+IFERROR(INDEX('Hoja de Trabajo para listado'!$BC$155:$CB$1048576,MATCH($A1037,'Hoja de Trabajo para listado'!$BC$155:$BC$1048576,0),MATCH((CUADRO!J$5&amp;$E1037),'Hoja de Trabajo para listado'!$BC$151:$CB$151,0)),0)+IFERROR(INDEX('Hoja de Trabajo para listado'!$DE$153:$DG$274,MATCH($A1037,'Hoja de Trabajo para listado'!$DE$153:$DE$1048576,0),MATCH((CUADRO!J$5&amp;$E1037),'Hoja de Trabajo para listado'!$DE$151:$DG$151,0)),0)+IFERROR(INDEX('Hoja de Trabajo para listado'!$CD$155:$DC$1048576,MATCH($A1037,'Hoja de Trabajo para listado'!$CD$155:$CD$1048576,0),MATCH((CUADRO!J$5&amp;$E1037),'Hoja de Trabajo para listado'!$CD$151:$DC$151,0)),0)</f>
        <v>0</v>
      </c>
      <c r="K1037" s="243">
        <f ca="1">+IFERROR(INDEX('Hoja de Trabajo para listado'!$A$155:$Z$1048576,MATCH($A1037,'Hoja de Trabajo para listado'!$A$155:$A$1048576,0),MATCH((CUADRO!K$5&amp;$E1037),'Hoja de Trabajo para listado'!$A$151:$Z$151,0)),0)+IFERROR(INDEX('Hoja de Trabajo para listado'!$AB$155:$BA$1048576,MATCH($A1037,'Hoja de Trabajo para listado'!$AB$155:$AB$1048576,0),MATCH((CUADRO!K$5&amp;$E1037),'Hoja de Trabajo para listado'!$AB$151:$BA$151,0)),0)+IFERROR(INDEX('Hoja de Trabajo para listado'!$BC$155:$CB$1048576,MATCH($A1037,'Hoja de Trabajo para listado'!$BC$155:$BC$1048576,0),MATCH((CUADRO!K$5&amp;$E1037),'Hoja de Trabajo para listado'!$BC$151:$CB$151,0)),0)+IFERROR(INDEX('Hoja de Trabajo para listado'!$DE$153:$DG$274,MATCH($A1037,'Hoja de Trabajo para listado'!$DE$153:$DE$1048576,0),MATCH((CUADRO!K$5&amp;$E1037),'Hoja de Trabajo para listado'!$DE$151:$DG$151,0)),0)+IFERROR(INDEX('Hoja de Trabajo para listado'!$CD$155:$DC$1048576,MATCH($A1037,'Hoja de Trabajo para listado'!$CD$155:$CD$1048576,0),MATCH((CUADRO!K$5&amp;$E1037),'Hoja de Trabajo para listado'!$CD$151:$DC$151,0)),0)</f>
        <v>0</v>
      </c>
      <c r="L1037" s="243">
        <f ca="1">+IFERROR(INDEX('Hoja de Trabajo para listado'!$A$155:$Z$1048576,MATCH($A1037,'Hoja de Trabajo para listado'!$A$155:$A$1048576,0),MATCH((CUADRO!L$5&amp;$E1037),'Hoja de Trabajo para listado'!$A$151:$Z$151,0)),0)+IFERROR(INDEX('Hoja de Trabajo para listado'!$AB$155:$BA$1048576,MATCH($A1037,'Hoja de Trabajo para listado'!$AB$155:$AB$1048576,0),MATCH((CUADRO!L$5&amp;$E1037),'Hoja de Trabajo para listado'!$AB$151:$BA$151,0)),0)+IFERROR(INDEX('Hoja de Trabajo para listado'!$BC$155:$CB$1048576,MATCH($A1037,'Hoja de Trabajo para listado'!$BC$155:$BC$1048576,0),MATCH((CUADRO!L$5&amp;$E1037),'Hoja de Trabajo para listado'!$BC$151:$CB$151,0)),0)+IFERROR(INDEX('Hoja de Trabajo para listado'!$DE$153:$DG$274,MATCH($A1037,'Hoja de Trabajo para listado'!$DE$153:$DE$1048576,0),MATCH((CUADRO!L$5&amp;$E1037),'Hoja de Trabajo para listado'!$DE$151:$DG$151,0)),0)+IFERROR(INDEX('Hoja de Trabajo para listado'!$CD$155:$DC$1048576,MATCH($A1037,'Hoja de Trabajo para listado'!$CD$155:$CD$1048576,0),MATCH((CUADRO!L$5&amp;$E1037),'Hoja de Trabajo para listado'!$CD$151:$DC$151,0)),0)</f>
        <v>0</v>
      </c>
      <c r="M1037" s="243">
        <f ca="1">+IFERROR(INDEX('Hoja de Trabajo para listado'!$A$155:$Z$1048576,MATCH($A1037,'Hoja de Trabajo para listado'!$A$155:$A$1048576,0),MATCH((CUADRO!M$5&amp;$E1037),'Hoja de Trabajo para listado'!$A$151:$Z$151,0)),0)+IFERROR(INDEX('Hoja de Trabajo para listado'!$AB$155:$BA$1048576,MATCH($A1037,'Hoja de Trabajo para listado'!$AB$155:$AB$1048576,0),MATCH((CUADRO!M$5&amp;$E1037),'Hoja de Trabajo para listado'!$AB$151:$BA$151,0)),0)+IFERROR(INDEX('Hoja de Trabajo para listado'!$BC$155:$CB$1048576,MATCH($A1037,'Hoja de Trabajo para listado'!$BC$155:$BC$1048576,0),MATCH((CUADRO!M$5&amp;$E1037),'Hoja de Trabajo para listado'!$BC$151:$CB$151,0)),0)+IFERROR(INDEX('Hoja de Trabajo para listado'!$DE$153:$DG$274,MATCH($A1037,'Hoja de Trabajo para listado'!$DE$153:$DE$1048576,0),MATCH((CUADRO!M$5&amp;$E1037),'Hoja de Trabajo para listado'!$DE$151:$DG$151,0)),0)+IFERROR(INDEX('Hoja de Trabajo para listado'!$CD$155:$DC$1048576,MATCH($A1037,'Hoja de Trabajo para listado'!$CD$155:$CD$1048576,0),MATCH((CUADRO!M$5&amp;$E1037),'Hoja de Trabajo para listado'!$CD$151:$DC$151,0)),0)</f>
        <v>0</v>
      </c>
      <c r="N1037" s="243">
        <f ca="1">+IFERROR(INDEX('Hoja de Trabajo para listado'!$A$155:$Z$1048576,MATCH($A1037,'Hoja de Trabajo para listado'!$A$155:$A$1048576,0),MATCH((CUADRO!N$5&amp;$E1037),'Hoja de Trabajo para listado'!$A$151:$Z$151,0)),0)+IFERROR(INDEX('Hoja de Trabajo para listado'!$AB$155:$BA$1048576,MATCH($A1037,'Hoja de Trabajo para listado'!$AB$155:$AB$1048576,0),MATCH((CUADRO!N$5&amp;$E1037),'Hoja de Trabajo para listado'!$AB$151:$BA$151,0)),0)+IFERROR(INDEX('Hoja de Trabajo para listado'!$BC$155:$CB$1048576,MATCH($A1037,'Hoja de Trabajo para listado'!$BC$155:$BC$1048576,0),MATCH((CUADRO!N$5&amp;$E1037),'Hoja de Trabajo para listado'!$BC$151:$CB$151,0)),0)+IFERROR(INDEX('Hoja de Trabajo para listado'!$DE$153:$DG$274,MATCH($A1037,'Hoja de Trabajo para listado'!$DE$153:$DE$1048576,0),MATCH((CUADRO!N$5&amp;$E1037),'Hoja de Trabajo para listado'!$DE$151:$DG$151,0)),0)+IFERROR(INDEX('Hoja de Trabajo para listado'!$CD$155:$DC$1048576,MATCH($A1037,'Hoja de Trabajo para listado'!$CD$155:$CD$1048576,0),MATCH((CUADRO!N$5&amp;$E1037),'Hoja de Trabajo para listado'!$CD$151:$DC$151,0)),0)</f>
        <v>0</v>
      </c>
      <c r="O1037" s="243">
        <f ca="1">+IFERROR(INDEX('Hoja de Trabajo para listado'!$A$155:$Z$1048576,MATCH($A1037,'Hoja de Trabajo para listado'!$A$155:$A$1048576,0),MATCH((CUADRO!O$5&amp;$E1037),'Hoja de Trabajo para listado'!$A$151:$Z$151,0)),0)+IFERROR(INDEX('Hoja de Trabajo para listado'!$AB$155:$BA$1048576,MATCH($A1037,'Hoja de Trabajo para listado'!$AB$155:$AB$1048576,0),MATCH((CUADRO!O$5&amp;$E1037),'Hoja de Trabajo para listado'!$AB$151:$BA$151,0)),0)+IFERROR(INDEX('Hoja de Trabajo para listado'!$BC$155:$CB$1048576,MATCH($A1037,'Hoja de Trabajo para listado'!$BC$155:$BC$1048576,0),MATCH((CUADRO!O$5&amp;$E1037),'Hoja de Trabajo para listado'!$BC$151:$CB$151,0)),0)+IFERROR(INDEX('Hoja de Trabajo para listado'!$DE$153:$DG$274,MATCH($A1037,'Hoja de Trabajo para listado'!$DE$153:$DE$1048576,0),MATCH((CUADRO!O$5&amp;$E1037),'Hoja de Trabajo para listado'!$DE$151:$DG$151,0)),0)+IFERROR(INDEX('Hoja de Trabajo para listado'!$CD$155:$DC$1048576,MATCH($A1037,'Hoja de Trabajo para listado'!$CD$155:$CD$1048576,0),MATCH((CUADRO!O$5&amp;$E1037),'Hoja de Trabajo para listado'!$CD$151:$DC$151,0)),0)</f>
        <v>0</v>
      </c>
      <c r="P1037" s="243">
        <f ca="1">+IFERROR(INDEX('Hoja de Trabajo para listado'!$A$155:$Z$1048576,MATCH($A1037,'Hoja de Trabajo para listado'!$A$155:$A$1048576,0),MATCH((CUADRO!P$5&amp;$E1037),'Hoja de Trabajo para listado'!$A$151:$Z$151,0)),0)+IFERROR(INDEX('Hoja de Trabajo para listado'!$AB$155:$BA$1048576,MATCH($A1037,'Hoja de Trabajo para listado'!$AB$155:$AB$1048576,0),MATCH((CUADRO!P$5&amp;$E1037),'Hoja de Trabajo para listado'!$AB$151:$BA$151,0)),0)+IFERROR(INDEX('Hoja de Trabajo para listado'!$BC$155:$CB$1048576,MATCH($A1037,'Hoja de Trabajo para listado'!$BC$155:$BC$1048576,0),MATCH((CUADRO!P$5&amp;$E1037),'Hoja de Trabajo para listado'!$BC$151:$CB$151,0)),0)+IFERROR(INDEX('Hoja de Trabajo para listado'!$DE$153:$DG$274,MATCH($A1037,'Hoja de Trabajo para listado'!$DE$153:$DE$1048576,0),MATCH((CUADRO!P$5&amp;$E1037),'Hoja de Trabajo para listado'!$DE$151:$DG$151,0)),0)+IFERROR(INDEX('Hoja de Trabajo para listado'!$CD$155:$DC$1048576,MATCH($A1037,'Hoja de Trabajo para listado'!$CD$155:$CD$1048576,0),MATCH((CUADRO!P$5&amp;$E1037),'Hoja de Trabajo para listado'!$CD$151:$DC$151,0)),0)</f>
        <v>0</v>
      </c>
      <c r="Q1037" s="243">
        <f ca="1">+IFERROR(INDEX('Hoja de Trabajo para listado'!$A$155:$Z$1048576,MATCH($A1037,'Hoja de Trabajo para listado'!$A$155:$A$1048576,0),MATCH((CUADRO!Q$5&amp;$E1037),'Hoja de Trabajo para listado'!$A$151:$Z$151,0)),0)+IFERROR(INDEX('Hoja de Trabajo para listado'!$AB$155:$BA$1048576,MATCH($A1037,'Hoja de Trabajo para listado'!$AB$155:$AB$1048576,0),MATCH((CUADRO!Q$5&amp;$E1037),'Hoja de Trabajo para listado'!$AB$151:$BA$151,0)),0)+IFERROR(INDEX('Hoja de Trabajo para listado'!$BC$155:$CB$1048576,MATCH($A1037,'Hoja de Trabajo para listado'!$BC$155:$BC$1048576,0),MATCH((CUADRO!Q$5&amp;$E1037),'Hoja de Trabajo para listado'!$BC$151:$CB$151,0)),0)+IFERROR(INDEX('Hoja de Trabajo para listado'!$DE$153:$DG$274,MATCH($A1037,'Hoja de Trabajo para listado'!$DE$153:$DE$1048576,0),MATCH((CUADRO!Q$5&amp;$E1037),'Hoja de Trabajo para listado'!$DE$151:$DG$151,0)),0)+IFERROR(INDEX('Hoja de Trabajo para listado'!$CD$155:$DC$1048576,MATCH($A1037,'Hoja de Trabajo para listado'!$CD$155:$CD$1048576,0),MATCH((CUADRO!Q$5&amp;$E1037),'Hoja de Trabajo para listado'!$CD$151:$DC$151,0)),0)</f>
        <v>0</v>
      </c>
      <c r="R1037" s="243">
        <f t="shared" ca="1" si="35"/>
        <v>0</v>
      </c>
      <c r="S1037" s="249">
        <f ca="1">+R1036+R1037</f>
        <v>0</v>
      </c>
      <c r="T1037" s="243">
        <f ca="1">+S1037</f>
        <v>0</v>
      </c>
      <c r="U1037" s="242">
        <f t="shared" si="36"/>
        <v>2</v>
      </c>
      <c r="V1037" s="333" t="str">
        <f>+VLOOKUP(A1037,bd_lista!$A$3:$E$590,5,FALSE)</f>
        <v>Gobiernos Autonomos Municipales</v>
      </c>
      <c r="W1037" s="392"/>
      <c r="X1037" s="242">
        <f>+VLOOKUP(A1037,[4]Sheet1!$A$13:$D$744,4,FALSE)</f>
        <v>0</v>
      </c>
      <c r="Y1037" s="242" t="e">
        <f>+VLOOKUP(X1037,bd_lista!$A$3:$C$590,3,FALSE)</f>
        <v>#N/A</v>
      </c>
      <c r="Z1037" s="292"/>
      <c r="AA1037" s="293"/>
    </row>
    <row r="1038" spans="1:27" customFormat="1" ht="15" hidden="1" customHeight="1">
      <c r="A1038" s="32">
        <v>1753</v>
      </c>
      <c r="B1038" s="387">
        <f>+A1038</f>
        <v>1753</v>
      </c>
      <c r="C1038" s="247" t="str">
        <f>+VLOOKUP(A1038,bd_lista!$A$3:$C$590,3,FALSE)</f>
        <v>Gobierno Autónomo Municipal de Fernández Alonso</v>
      </c>
      <c r="D1038" s="389" t="str">
        <f>+C1038</f>
        <v>Gobierno Autónomo Municipal de Fernández Alonso</v>
      </c>
      <c r="E1038" s="242" t="s">
        <v>1304</v>
      </c>
      <c r="F1038" s="243">
        <f ca="1">+IFERROR(INDEX('Hoja de Trabajo para listado'!$A$155:$Z$1048576,MATCH($A1038,'Hoja de Trabajo para listado'!$A$155:$A$1048576,0),MATCH((CUADRO!F$5&amp;$E1038),'Hoja de Trabajo para listado'!$A$151:$Z$151,0)),0)+IFERROR(INDEX('Hoja de Trabajo para listado'!$AB$155:$BA$1048576,MATCH($A1038,'Hoja de Trabajo para listado'!$AB$155:$AB$1048576,0),MATCH((CUADRO!F$5&amp;$E1038),'Hoja de Trabajo para listado'!$AB$151:$BA$151,0)),0)+IFERROR(INDEX('Hoja de Trabajo para listado'!$BC$155:$CB$1048576,MATCH($A1038,'Hoja de Trabajo para listado'!$BC$155:$BC$1048576,0),MATCH((CUADRO!F$5&amp;$E1038),'Hoja de Trabajo para listado'!$BC$151:$CB$151,0)),0)+IFERROR(INDEX('Hoja de Trabajo para listado'!$DE$153:$DG$274,MATCH($A1038,'Hoja de Trabajo para listado'!$DE$153:$DE$1048576,0),MATCH((CUADRO!F$5&amp;$E1038),'Hoja de Trabajo para listado'!$DE$151:$DG$151,0)),0)+IFERROR(INDEX('Hoja de Trabajo para listado'!$CD$155:$DC$1048576,MATCH($A1038,'Hoja de Trabajo para listado'!$CD$155:$CD$1048576,0),MATCH((CUADRO!F$5&amp;$E1038),'Hoja de Trabajo para listado'!$CD$151:$DC$151,0)),0)</f>
        <v>0</v>
      </c>
      <c r="G1038" s="243">
        <f ca="1">+IFERROR(INDEX('Hoja de Trabajo para listado'!$A$155:$Z$1048576,MATCH($A1038,'Hoja de Trabajo para listado'!$A$155:$A$1048576,0),MATCH((CUADRO!G$5&amp;$E1038),'Hoja de Trabajo para listado'!$A$151:$Z$151,0)),0)+IFERROR(INDEX('Hoja de Trabajo para listado'!$AB$155:$BA$1048576,MATCH($A1038,'Hoja de Trabajo para listado'!$AB$155:$AB$1048576,0),MATCH((CUADRO!G$5&amp;$E1038),'Hoja de Trabajo para listado'!$AB$151:$BA$151,0)),0)+IFERROR(INDEX('Hoja de Trabajo para listado'!$BC$155:$CB$1048576,MATCH($A1038,'Hoja de Trabajo para listado'!$BC$155:$BC$1048576,0),MATCH((CUADRO!G$5&amp;$E1038),'Hoja de Trabajo para listado'!$BC$151:$CB$151,0)),0)+IFERROR(INDEX('Hoja de Trabajo para listado'!$DE$153:$DG$274,MATCH($A1038,'Hoja de Trabajo para listado'!$DE$153:$DE$1048576,0),MATCH((CUADRO!G$5&amp;$E1038),'Hoja de Trabajo para listado'!$DE$151:$DG$151,0)),0)+IFERROR(INDEX('Hoja de Trabajo para listado'!$CD$155:$DC$1048576,MATCH($A1038,'Hoja de Trabajo para listado'!$CD$155:$CD$1048576,0),MATCH((CUADRO!G$5&amp;$E1038),'Hoja de Trabajo para listado'!$CD$151:$DC$151,0)),0)</f>
        <v>0</v>
      </c>
      <c r="H1038" s="243">
        <f ca="1">+IFERROR(INDEX('Hoja de Trabajo para listado'!$A$155:$Z$1048576,MATCH($A1038,'Hoja de Trabajo para listado'!$A$155:$A$1048576,0),MATCH((CUADRO!H$5&amp;$E1038),'Hoja de Trabajo para listado'!$A$151:$Z$151,0)),0)+IFERROR(INDEX('Hoja de Trabajo para listado'!$AB$155:$BA$1048576,MATCH($A1038,'Hoja de Trabajo para listado'!$AB$155:$AB$1048576,0),MATCH((CUADRO!H$5&amp;$E1038),'Hoja de Trabajo para listado'!$AB$151:$BA$151,0)),0)+IFERROR(INDEX('Hoja de Trabajo para listado'!$BC$155:$CB$1048576,MATCH($A1038,'Hoja de Trabajo para listado'!$BC$155:$BC$1048576,0),MATCH((CUADRO!H$5&amp;$E1038),'Hoja de Trabajo para listado'!$BC$151:$CB$151,0)),0)+IFERROR(INDEX('Hoja de Trabajo para listado'!$DE$153:$DG$274,MATCH($A1038,'Hoja de Trabajo para listado'!$DE$153:$DE$1048576,0),MATCH((CUADRO!H$5&amp;$E1038),'Hoja de Trabajo para listado'!$DE$151:$DG$151,0)),0)+IFERROR(INDEX('Hoja de Trabajo para listado'!$CD$155:$DC$1048576,MATCH($A1038,'Hoja de Trabajo para listado'!$CD$155:$CD$1048576,0),MATCH((CUADRO!H$5&amp;$E1038),'Hoja de Trabajo para listado'!$CD$151:$DC$151,0)),0)</f>
        <v>0</v>
      </c>
      <c r="I1038" s="243">
        <f ca="1">+IFERROR(INDEX('Hoja de Trabajo para listado'!$A$155:$Z$1048576,MATCH($A1038,'Hoja de Trabajo para listado'!$A$155:$A$1048576,0),MATCH((CUADRO!I$5&amp;$E1038),'Hoja de Trabajo para listado'!$A$151:$Z$151,0)),0)+IFERROR(INDEX('Hoja de Trabajo para listado'!$AB$155:$BA$1048576,MATCH($A1038,'Hoja de Trabajo para listado'!$AB$155:$AB$1048576,0),MATCH((CUADRO!I$5&amp;$E1038),'Hoja de Trabajo para listado'!$AB$151:$BA$151,0)),0)+IFERROR(INDEX('Hoja de Trabajo para listado'!$BC$155:$CB$1048576,MATCH($A1038,'Hoja de Trabajo para listado'!$BC$155:$BC$1048576,0),MATCH((CUADRO!I$5&amp;$E1038),'Hoja de Trabajo para listado'!$BC$151:$CB$151,0)),0)+IFERROR(INDEX('Hoja de Trabajo para listado'!$DE$153:$DG$274,MATCH($A1038,'Hoja de Trabajo para listado'!$DE$153:$DE$1048576,0),MATCH((CUADRO!I$5&amp;$E1038),'Hoja de Trabajo para listado'!$DE$151:$DG$151,0)),0)+IFERROR(INDEX('Hoja de Trabajo para listado'!$CD$155:$DC$1048576,MATCH($A1038,'Hoja de Trabajo para listado'!$CD$155:$CD$1048576,0),MATCH((CUADRO!I$5&amp;$E1038),'Hoja de Trabajo para listado'!$CD$151:$DC$151,0)),0)</f>
        <v>0</v>
      </c>
      <c r="J1038" s="243">
        <f ca="1">+IFERROR(INDEX('Hoja de Trabajo para listado'!$A$155:$Z$1048576,MATCH($A1038,'Hoja de Trabajo para listado'!$A$155:$A$1048576,0),MATCH((CUADRO!J$5&amp;$E1038),'Hoja de Trabajo para listado'!$A$151:$Z$151,0)),0)+IFERROR(INDEX('Hoja de Trabajo para listado'!$AB$155:$BA$1048576,MATCH($A1038,'Hoja de Trabajo para listado'!$AB$155:$AB$1048576,0),MATCH((CUADRO!J$5&amp;$E1038),'Hoja de Trabajo para listado'!$AB$151:$BA$151,0)),0)+IFERROR(INDEX('Hoja de Trabajo para listado'!$BC$155:$CB$1048576,MATCH($A1038,'Hoja de Trabajo para listado'!$BC$155:$BC$1048576,0),MATCH((CUADRO!J$5&amp;$E1038),'Hoja de Trabajo para listado'!$BC$151:$CB$151,0)),0)+IFERROR(INDEX('Hoja de Trabajo para listado'!$DE$153:$DG$274,MATCH($A1038,'Hoja de Trabajo para listado'!$DE$153:$DE$1048576,0),MATCH((CUADRO!J$5&amp;$E1038),'Hoja de Trabajo para listado'!$DE$151:$DG$151,0)),0)+IFERROR(INDEX('Hoja de Trabajo para listado'!$CD$155:$DC$1048576,MATCH($A1038,'Hoja de Trabajo para listado'!$CD$155:$CD$1048576,0),MATCH((CUADRO!J$5&amp;$E1038),'Hoja de Trabajo para listado'!$CD$151:$DC$151,0)),0)</f>
        <v>0</v>
      </c>
      <c r="K1038" s="243">
        <f ca="1">+IFERROR(INDEX('Hoja de Trabajo para listado'!$A$155:$Z$1048576,MATCH($A1038,'Hoja de Trabajo para listado'!$A$155:$A$1048576,0),MATCH((CUADRO!K$5&amp;$E1038),'Hoja de Trabajo para listado'!$A$151:$Z$151,0)),0)+IFERROR(INDEX('Hoja de Trabajo para listado'!$AB$155:$BA$1048576,MATCH($A1038,'Hoja de Trabajo para listado'!$AB$155:$AB$1048576,0),MATCH((CUADRO!K$5&amp;$E1038),'Hoja de Trabajo para listado'!$AB$151:$BA$151,0)),0)+IFERROR(INDEX('Hoja de Trabajo para listado'!$BC$155:$CB$1048576,MATCH($A1038,'Hoja de Trabajo para listado'!$BC$155:$BC$1048576,0),MATCH((CUADRO!K$5&amp;$E1038),'Hoja de Trabajo para listado'!$BC$151:$CB$151,0)),0)+IFERROR(INDEX('Hoja de Trabajo para listado'!$DE$153:$DG$274,MATCH($A1038,'Hoja de Trabajo para listado'!$DE$153:$DE$1048576,0),MATCH((CUADRO!K$5&amp;$E1038),'Hoja de Trabajo para listado'!$DE$151:$DG$151,0)),0)+IFERROR(INDEX('Hoja de Trabajo para listado'!$CD$155:$DC$1048576,MATCH($A1038,'Hoja de Trabajo para listado'!$CD$155:$CD$1048576,0),MATCH((CUADRO!K$5&amp;$E1038),'Hoja de Trabajo para listado'!$CD$151:$DC$151,0)),0)</f>
        <v>0</v>
      </c>
      <c r="L1038" s="243">
        <f ca="1">+IFERROR(INDEX('Hoja de Trabajo para listado'!$A$155:$Z$1048576,MATCH($A1038,'Hoja de Trabajo para listado'!$A$155:$A$1048576,0),MATCH((CUADRO!L$5&amp;$E1038),'Hoja de Trabajo para listado'!$A$151:$Z$151,0)),0)+IFERROR(INDEX('Hoja de Trabajo para listado'!$AB$155:$BA$1048576,MATCH($A1038,'Hoja de Trabajo para listado'!$AB$155:$AB$1048576,0),MATCH((CUADRO!L$5&amp;$E1038),'Hoja de Trabajo para listado'!$AB$151:$BA$151,0)),0)+IFERROR(INDEX('Hoja de Trabajo para listado'!$BC$155:$CB$1048576,MATCH($A1038,'Hoja de Trabajo para listado'!$BC$155:$BC$1048576,0),MATCH((CUADRO!L$5&amp;$E1038),'Hoja de Trabajo para listado'!$BC$151:$CB$151,0)),0)+IFERROR(INDEX('Hoja de Trabajo para listado'!$DE$153:$DG$274,MATCH($A1038,'Hoja de Trabajo para listado'!$DE$153:$DE$1048576,0),MATCH((CUADRO!L$5&amp;$E1038),'Hoja de Trabajo para listado'!$DE$151:$DG$151,0)),0)+IFERROR(INDEX('Hoja de Trabajo para listado'!$CD$155:$DC$1048576,MATCH($A1038,'Hoja de Trabajo para listado'!$CD$155:$CD$1048576,0),MATCH((CUADRO!L$5&amp;$E1038),'Hoja de Trabajo para listado'!$CD$151:$DC$151,0)),0)</f>
        <v>0</v>
      </c>
      <c r="M1038" s="243">
        <f ca="1">+IFERROR(INDEX('Hoja de Trabajo para listado'!$A$155:$Z$1048576,MATCH($A1038,'Hoja de Trabajo para listado'!$A$155:$A$1048576,0),MATCH((CUADRO!M$5&amp;$E1038),'Hoja de Trabajo para listado'!$A$151:$Z$151,0)),0)+IFERROR(INDEX('Hoja de Trabajo para listado'!$AB$155:$BA$1048576,MATCH($A1038,'Hoja de Trabajo para listado'!$AB$155:$AB$1048576,0),MATCH((CUADRO!M$5&amp;$E1038),'Hoja de Trabajo para listado'!$AB$151:$BA$151,0)),0)+IFERROR(INDEX('Hoja de Trabajo para listado'!$BC$155:$CB$1048576,MATCH($A1038,'Hoja de Trabajo para listado'!$BC$155:$BC$1048576,0),MATCH((CUADRO!M$5&amp;$E1038),'Hoja de Trabajo para listado'!$BC$151:$CB$151,0)),0)+IFERROR(INDEX('Hoja de Trabajo para listado'!$DE$153:$DG$274,MATCH($A1038,'Hoja de Trabajo para listado'!$DE$153:$DE$1048576,0),MATCH((CUADRO!M$5&amp;$E1038),'Hoja de Trabajo para listado'!$DE$151:$DG$151,0)),0)+IFERROR(INDEX('Hoja de Trabajo para listado'!$CD$155:$DC$1048576,MATCH($A1038,'Hoja de Trabajo para listado'!$CD$155:$CD$1048576,0),MATCH((CUADRO!M$5&amp;$E1038),'Hoja de Trabajo para listado'!$CD$151:$DC$151,0)),0)</f>
        <v>0</v>
      </c>
      <c r="N1038" s="243">
        <f ca="1">+IFERROR(INDEX('Hoja de Trabajo para listado'!$A$155:$Z$1048576,MATCH($A1038,'Hoja de Trabajo para listado'!$A$155:$A$1048576,0),MATCH((CUADRO!N$5&amp;$E1038),'Hoja de Trabajo para listado'!$A$151:$Z$151,0)),0)+IFERROR(INDEX('Hoja de Trabajo para listado'!$AB$155:$BA$1048576,MATCH($A1038,'Hoja de Trabajo para listado'!$AB$155:$AB$1048576,0),MATCH((CUADRO!N$5&amp;$E1038),'Hoja de Trabajo para listado'!$AB$151:$BA$151,0)),0)+IFERROR(INDEX('Hoja de Trabajo para listado'!$BC$155:$CB$1048576,MATCH($A1038,'Hoja de Trabajo para listado'!$BC$155:$BC$1048576,0),MATCH((CUADRO!N$5&amp;$E1038),'Hoja de Trabajo para listado'!$BC$151:$CB$151,0)),0)+IFERROR(INDEX('Hoja de Trabajo para listado'!$DE$153:$DG$274,MATCH($A1038,'Hoja de Trabajo para listado'!$DE$153:$DE$1048576,0),MATCH((CUADRO!N$5&amp;$E1038),'Hoja de Trabajo para listado'!$DE$151:$DG$151,0)),0)+IFERROR(INDEX('Hoja de Trabajo para listado'!$CD$155:$DC$1048576,MATCH($A1038,'Hoja de Trabajo para listado'!$CD$155:$CD$1048576,0),MATCH((CUADRO!N$5&amp;$E1038),'Hoja de Trabajo para listado'!$CD$151:$DC$151,0)),0)</f>
        <v>0</v>
      </c>
      <c r="O1038" s="243">
        <f ca="1">+IFERROR(INDEX('Hoja de Trabajo para listado'!$A$155:$Z$1048576,MATCH($A1038,'Hoja de Trabajo para listado'!$A$155:$A$1048576,0),MATCH((CUADRO!O$5&amp;$E1038),'Hoja de Trabajo para listado'!$A$151:$Z$151,0)),0)+IFERROR(INDEX('Hoja de Trabajo para listado'!$AB$155:$BA$1048576,MATCH($A1038,'Hoja de Trabajo para listado'!$AB$155:$AB$1048576,0),MATCH((CUADRO!O$5&amp;$E1038),'Hoja de Trabajo para listado'!$AB$151:$BA$151,0)),0)+IFERROR(INDEX('Hoja de Trabajo para listado'!$BC$155:$CB$1048576,MATCH($A1038,'Hoja de Trabajo para listado'!$BC$155:$BC$1048576,0),MATCH((CUADRO!O$5&amp;$E1038),'Hoja de Trabajo para listado'!$BC$151:$CB$151,0)),0)+IFERROR(INDEX('Hoja de Trabajo para listado'!$DE$153:$DG$274,MATCH($A1038,'Hoja de Trabajo para listado'!$DE$153:$DE$1048576,0),MATCH((CUADRO!O$5&amp;$E1038),'Hoja de Trabajo para listado'!$DE$151:$DG$151,0)),0)+IFERROR(INDEX('Hoja de Trabajo para listado'!$CD$155:$DC$1048576,MATCH($A1038,'Hoja de Trabajo para listado'!$CD$155:$CD$1048576,0),MATCH((CUADRO!O$5&amp;$E1038),'Hoja de Trabajo para listado'!$CD$151:$DC$151,0)),0)</f>
        <v>0</v>
      </c>
      <c r="P1038" s="243">
        <f ca="1">+IFERROR(INDEX('Hoja de Trabajo para listado'!$A$155:$Z$1048576,MATCH($A1038,'Hoja de Trabajo para listado'!$A$155:$A$1048576,0),MATCH((CUADRO!P$5&amp;$E1038),'Hoja de Trabajo para listado'!$A$151:$Z$151,0)),0)+IFERROR(INDEX('Hoja de Trabajo para listado'!$AB$155:$BA$1048576,MATCH($A1038,'Hoja de Trabajo para listado'!$AB$155:$AB$1048576,0),MATCH((CUADRO!P$5&amp;$E1038),'Hoja de Trabajo para listado'!$AB$151:$BA$151,0)),0)+IFERROR(INDEX('Hoja de Trabajo para listado'!$BC$155:$CB$1048576,MATCH($A1038,'Hoja de Trabajo para listado'!$BC$155:$BC$1048576,0),MATCH((CUADRO!P$5&amp;$E1038),'Hoja de Trabajo para listado'!$BC$151:$CB$151,0)),0)+IFERROR(INDEX('Hoja de Trabajo para listado'!$DE$153:$DG$274,MATCH($A1038,'Hoja de Trabajo para listado'!$DE$153:$DE$1048576,0),MATCH((CUADRO!P$5&amp;$E1038),'Hoja de Trabajo para listado'!$DE$151:$DG$151,0)),0)+IFERROR(INDEX('Hoja de Trabajo para listado'!$CD$155:$DC$1048576,MATCH($A1038,'Hoja de Trabajo para listado'!$CD$155:$CD$1048576,0),MATCH((CUADRO!P$5&amp;$E1038),'Hoja de Trabajo para listado'!$CD$151:$DC$151,0)),0)</f>
        <v>0</v>
      </c>
      <c r="Q1038" s="243">
        <f ca="1">+IFERROR(INDEX('Hoja de Trabajo para listado'!$A$155:$Z$1048576,MATCH($A1038,'Hoja de Trabajo para listado'!$A$155:$A$1048576,0),MATCH((CUADRO!Q$5&amp;$E1038),'Hoja de Trabajo para listado'!$A$151:$Z$151,0)),0)+IFERROR(INDEX('Hoja de Trabajo para listado'!$AB$155:$BA$1048576,MATCH($A1038,'Hoja de Trabajo para listado'!$AB$155:$AB$1048576,0),MATCH((CUADRO!Q$5&amp;$E1038),'Hoja de Trabajo para listado'!$AB$151:$BA$151,0)),0)+IFERROR(INDEX('Hoja de Trabajo para listado'!$BC$155:$CB$1048576,MATCH($A1038,'Hoja de Trabajo para listado'!$BC$155:$BC$1048576,0),MATCH((CUADRO!Q$5&amp;$E1038),'Hoja de Trabajo para listado'!$BC$151:$CB$151,0)),0)+IFERROR(INDEX('Hoja de Trabajo para listado'!$DE$153:$DG$274,MATCH($A1038,'Hoja de Trabajo para listado'!$DE$153:$DE$1048576,0),MATCH((CUADRO!Q$5&amp;$E1038),'Hoja de Trabajo para listado'!$DE$151:$DG$151,0)),0)+IFERROR(INDEX('Hoja de Trabajo para listado'!$CD$155:$DC$1048576,MATCH($A1038,'Hoja de Trabajo para listado'!$CD$155:$CD$1048576,0),MATCH((CUADRO!Q$5&amp;$E1038),'Hoja de Trabajo para listado'!$CD$151:$DC$151,0)),0)</f>
        <v>0</v>
      </c>
      <c r="R1038" s="243">
        <f t="shared" ca="1" si="35"/>
        <v>0</v>
      </c>
      <c r="S1038" s="270"/>
      <c r="T1038" s="268">
        <f ca="1">+T1039</f>
        <v>0</v>
      </c>
      <c r="U1038" s="242">
        <f t="shared" si="36"/>
        <v>1</v>
      </c>
      <c r="V1038" s="333" t="str">
        <f>+VLOOKUP(A1038,bd_lista!$A$3:$E$590,5,FALSE)</f>
        <v>Gobiernos Autonomos Municipales</v>
      </c>
      <c r="W1038" s="391" t="str">
        <f>+V1038</f>
        <v>Gobiernos Autonomos Municipales</v>
      </c>
      <c r="X1038" s="242">
        <f>+VLOOKUP(A1038,[4]Sheet1!$A$13:$D$744,4,FALSE)</f>
        <v>0</v>
      </c>
      <c r="Y1038" s="242" t="e">
        <f>+VLOOKUP(X1038,bd_lista!$A$3:$C$590,3,FALSE)</f>
        <v>#N/A</v>
      </c>
      <c r="Z1038" s="294">
        <f>+X1038</f>
        <v>0</v>
      </c>
      <c r="AA1038" s="295" t="e">
        <f>+Y1038</f>
        <v>#N/A</v>
      </c>
    </row>
    <row r="1039" spans="1:27" customFormat="1" ht="15" hidden="1" customHeight="1">
      <c r="A1039" s="32">
        <v>1753</v>
      </c>
      <c r="B1039" s="388"/>
      <c r="C1039" s="247" t="str">
        <f>+VLOOKUP(A1039,bd_lista!$A$3:$C$590,3,FALSE)</f>
        <v>Gobierno Autónomo Municipal de Fernández Alonso</v>
      </c>
      <c r="D1039" s="390"/>
      <c r="E1039" s="244" t="s">
        <v>1305</v>
      </c>
      <c r="F1039" s="245">
        <f ca="1">+IFERROR(INDEX('Hoja de Trabajo para listado'!$A$155:$Z$1048576,MATCH($A1039,'Hoja de Trabajo para listado'!$A$155:$A$1048576,0),MATCH((CUADRO!F$5&amp;$E1039),'Hoja de Trabajo para listado'!$A$151:$Z$151,0)),0)+IFERROR(INDEX('Hoja de Trabajo para listado'!$AB$155:$BA$1048576,MATCH($A1039,'Hoja de Trabajo para listado'!$AB$155:$AB$1048576,0),MATCH((CUADRO!F$5&amp;$E1039),'Hoja de Trabajo para listado'!$AB$151:$BA$151,0)),0)+IFERROR(INDEX('Hoja de Trabajo para listado'!$BC$155:$CB$1048576,MATCH($A1039,'Hoja de Trabajo para listado'!$BC$155:$BC$1048576,0),MATCH((CUADRO!F$5&amp;$E1039),'Hoja de Trabajo para listado'!$BC$151:$CB$151,0)),0)+IFERROR(INDEX('Hoja de Trabajo para listado'!$DE$153:$DG$274,MATCH($A1039,'Hoja de Trabajo para listado'!$DE$153:$DE$1048576,0),MATCH((CUADRO!F$5&amp;$E1039),'Hoja de Trabajo para listado'!$DE$151:$DG$151,0)),0)+IFERROR(INDEX('Hoja de Trabajo para listado'!$CD$155:$DC$1048576,MATCH($A1039,'Hoja de Trabajo para listado'!$CD$155:$CD$1048576,0),MATCH((CUADRO!F$5&amp;$E1039),'Hoja de Trabajo para listado'!$CD$151:$DC$151,0)),0)</f>
        <v>0</v>
      </c>
      <c r="G1039" s="245">
        <f ca="1">+IFERROR(INDEX('Hoja de Trabajo para listado'!$A$155:$Z$1048576,MATCH($A1039,'Hoja de Trabajo para listado'!$A$155:$A$1048576,0),MATCH((CUADRO!G$5&amp;$E1039),'Hoja de Trabajo para listado'!$A$151:$Z$151,0)),0)+IFERROR(INDEX('Hoja de Trabajo para listado'!$AB$155:$BA$1048576,MATCH($A1039,'Hoja de Trabajo para listado'!$AB$155:$AB$1048576,0),MATCH((CUADRO!G$5&amp;$E1039),'Hoja de Trabajo para listado'!$AB$151:$BA$151,0)),0)+IFERROR(INDEX('Hoja de Trabajo para listado'!$BC$155:$CB$1048576,MATCH($A1039,'Hoja de Trabajo para listado'!$BC$155:$BC$1048576,0),MATCH((CUADRO!G$5&amp;$E1039),'Hoja de Trabajo para listado'!$BC$151:$CB$151,0)),0)+IFERROR(INDEX('Hoja de Trabajo para listado'!$DE$153:$DG$274,MATCH($A1039,'Hoja de Trabajo para listado'!$DE$153:$DE$1048576,0),MATCH((CUADRO!G$5&amp;$E1039),'Hoja de Trabajo para listado'!$DE$151:$DG$151,0)),0)+IFERROR(INDEX('Hoja de Trabajo para listado'!$CD$155:$DC$1048576,MATCH($A1039,'Hoja de Trabajo para listado'!$CD$155:$CD$1048576,0),MATCH((CUADRO!G$5&amp;$E1039),'Hoja de Trabajo para listado'!$CD$151:$DC$151,0)),0)</f>
        <v>0</v>
      </c>
      <c r="H1039" s="245">
        <f ca="1">+IFERROR(INDEX('Hoja de Trabajo para listado'!$A$155:$Z$1048576,MATCH($A1039,'Hoja de Trabajo para listado'!$A$155:$A$1048576,0),MATCH((CUADRO!H$5&amp;$E1039),'Hoja de Trabajo para listado'!$A$151:$Z$151,0)),0)+IFERROR(INDEX('Hoja de Trabajo para listado'!$AB$155:$BA$1048576,MATCH($A1039,'Hoja de Trabajo para listado'!$AB$155:$AB$1048576,0),MATCH((CUADRO!H$5&amp;$E1039),'Hoja de Trabajo para listado'!$AB$151:$BA$151,0)),0)+IFERROR(INDEX('Hoja de Trabajo para listado'!$BC$155:$CB$1048576,MATCH($A1039,'Hoja de Trabajo para listado'!$BC$155:$BC$1048576,0),MATCH((CUADRO!H$5&amp;$E1039),'Hoja de Trabajo para listado'!$BC$151:$CB$151,0)),0)+IFERROR(INDEX('Hoja de Trabajo para listado'!$DE$153:$DG$274,MATCH($A1039,'Hoja de Trabajo para listado'!$DE$153:$DE$1048576,0),MATCH((CUADRO!H$5&amp;$E1039),'Hoja de Trabajo para listado'!$DE$151:$DG$151,0)),0)+IFERROR(INDEX('Hoja de Trabajo para listado'!$CD$155:$DC$1048576,MATCH($A1039,'Hoja de Trabajo para listado'!$CD$155:$CD$1048576,0),MATCH((CUADRO!H$5&amp;$E1039),'Hoja de Trabajo para listado'!$CD$151:$DC$151,0)),0)</f>
        <v>0</v>
      </c>
      <c r="I1039" s="245">
        <f ca="1">+IFERROR(INDEX('Hoja de Trabajo para listado'!$A$155:$Z$1048576,MATCH($A1039,'Hoja de Trabajo para listado'!$A$155:$A$1048576,0),MATCH((CUADRO!I$5&amp;$E1039),'Hoja de Trabajo para listado'!$A$151:$Z$151,0)),0)+IFERROR(INDEX('Hoja de Trabajo para listado'!$AB$155:$BA$1048576,MATCH($A1039,'Hoja de Trabajo para listado'!$AB$155:$AB$1048576,0),MATCH((CUADRO!I$5&amp;$E1039),'Hoja de Trabajo para listado'!$AB$151:$BA$151,0)),0)+IFERROR(INDEX('Hoja de Trabajo para listado'!$BC$155:$CB$1048576,MATCH($A1039,'Hoja de Trabajo para listado'!$BC$155:$BC$1048576,0),MATCH((CUADRO!I$5&amp;$E1039),'Hoja de Trabajo para listado'!$BC$151:$CB$151,0)),0)+IFERROR(INDEX('Hoja de Trabajo para listado'!$DE$153:$DG$274,MATCH($A1039,'Hoja de Trabajo para listado'!$DE$153:$DE$1048576,0),MATCH((CUADRO!I$5&amp;$E1039),'Hoja de Trabajo para listado'!$DE$151:$DG$151,0)),0)+IFERROR(INDEX('Hoja de Trabajo para listado'!$CD$155:$DC$1048576,MATCH($A1039,'Hoja de Trabajo para listado'!$CD$155:$CD$1048576,0),MATCH((CUADRO!I$5&amp;$E1039),'Hoja de Trabajo para listado'!$CD$151:$DC$151,0)),0)</f>
        <v>0</v>
      </c>
      <c r="J1039" s="245">
        <f ca="1">+IFERROR(INDEX('Hoja de Trabajo para listado'!$A$155:$Z$1048576,MATCH($A1039,'Hoja de Trabajo para listado'!$A$155:$A$1048576,0),MATCH((CUADRO!J$5&amp;$E1039),'Hoja de Trabajo para listado'!$A$151:$Z$151,0)),0)+IFERROR(INDEX('Hoja de Trabajo para listado'!$AB$155:$BA$1048576,MATCH($A1039,'Hoja de Trabajo para listado'!$AB$155:$AB$1048576,0),MATCH((CUADRO!J$5&amp;$E1039),'Hoja de Trabajo para listado'!$AB$151:$BA$151,0)),0)+IFERROR(INDEX('Hoja de Trabajo para listado'!$BC$155:$CB$1048576,MATCH($A1039,'Hoja de Trabajo para listado'!$BC$155:$BC$1048576,0),MATCH((CUADRO!J$5&amp;$E1039),'Hoja de Trabajo para listado'!$BC$151:$CB$151,0)),0)+IFERROR(INDEX('Hoja de Trabajo para listado'!$DE$153:$DG$274,MATCH($A1039,'Hoja de Trabajo para listado'!$DE$153:$DE$1048576,0),MATCH((CUADRO!J$5&amp;$E1039),'Hoja de Trabajo para listado'!$DE$151:$DG$151,0)),0)+IFERROR(INDEX('Hoja de Trabajo para listado'!$CD$155:$DC$1048576,MATCH($A1039,'Hoja de Trabajo para listado'!$CD$155:$CD$1048576,0),MATCH((CUADRO!J$5&amp;$E1039),'Hoja de Trabajo para listado'!$CD$151:$DC$151,0)),0)</f>
        <v>0</v>
      </c>
      <c r="K1039" s="245">
        <f ca="1">+IFERROR(INDEX('Hoja de Trabajo para listado'!$A$155:$Z$1048576,MATCH($A1039,'Hoja de Trabajo para listado'!$A$155:$A$1048576,0),MATCH((CUADRO!K$5&amp;$E1039),'Hoja de Trabajo para listado'!$A$151:$Z$151,0)),0)+IFERROR(INDEX('Hoja de Trabajo para listado'!$AB$155:$BA$1048576,MATCH($A1039,'Hoja de Trabajo para listado'!$AB$155:$AB$1048576,0),MATCH((CUADRO!K$5&amp;$E1039),'Hoja de Trabajo para listado'!$AB$151:$BA$151,0)),0)+IFERROR(INDEX('Hoja de Trabajo para listado'!$BC$155:$CB$1048576,MATCH($A1039,'Hoja de Trabajo para listado'!$BC$155:$BC$1048576,0),MATCH((CUADRO!K$5&amp;$E1039),'Hoja de Trabajo para listado'!$BC$151:$CB$151,0)),0)+IFERROR(INDEX('Hoja de Trabajo para listado'!$DE$153:$DG$274,MATCH($A1039,'Hoja de Trabajo para listado'!$DE$153:$DE$1048576,0),MATCH((CUADRO!K$5&amp;$E1039),'Hoja de Trabajo para listado'!$DE$151:$DG$151,0)),0)+IFERROR(INDEX('Hoja de Trabajo para listado'!$CD$155:$DC$1048576,MATCH($A1039,'Hoja de Trabajo para listado'!$CD$155:$CD$1048576,0),MATCH((CUADRO!K$5&amp;$E1039),'Hoja de Trabajo para listado'!$CD$151:$DC$151,0)),0)</f>
        <v>0</v>
      </c>
      <c r="L1039" s="245">
        <f ca="1">+IFERROR(INDEX('Hoja de Trabajo para listado'!$A$155:$Z$1048576,MATCH($A1039,'Hoja de Trabajo para listado'!$A$155:$A$1048576,0),MATCH((CUADRO!L$5&amp;$E1039),'Hoja de Trabajo para listado'!$A$151:$Z$151,0)),0)+IFERROR(INDEX('Hoja de Trabajo para listado'!$AB$155:$BA$1048576,MATCH($A1039,'Hoja de Trabajo para listado'!$AB$155:$AB$1048576,0),MATCH((CUADRO!L$5&amp;$E1039),'Hoja de Trabajo para listado'!$AB$151:$BA$151,0)),0)+IFERROR(INDEX('Hoja de Trabajo para listado'!$BC$155:$CB$1048576,MATCH($A1039,'Hoja de Trabajo para listado'!$BC$155:$BC$1048576,0),MATCH((CUADRO!L$5&amp;$E1039),'Hoja de Trabajo para listado'!$BC$151:$CB$151,0)),0)+IFERROR(INDEX('Hoja de Trabajo para listado'!$DE$153:$DG$274,MATCH($A1039,'Hoja de Trabajo para listado'!$DE$153:$DE$1048576,0),MATCH((CUADRO!L$5&amp;$E1039),'Hoja de Trabajo para listado'!$DE$151:$DG$151,0)),0)+IFERROR(INDEX('Hoja de Trabajo para listado'!$CD$155:$DC$1048576,MATCH($A1039,'Hoja de Trabajo para listado'!$CD$155:$CD$1048576,0),MATCH((CUADRO!L$5&amp;$E1039),'Hoja de Trabajo para listado'!$CD$151:$DC$151,0)),0)</f>
        <v>0</v>
      </c>
      <c r="M1039" s="245">
        <f ca="1">+IFERROR(INDEX('Hoja de Trabajo para listado'!$A$155:$Z$1048576,MATCH($A1039,'Hoja de Trabajo para listado'!$A$155:$A$1048576,0),MATCH((CUADRO!M$5&amp;$E1039),'Hoja de Trabajo para listado'!$A$151:$Z$151,0)),0)+IFERROR(INDEX('Hoja de Trabajo para listado'!$AB$155:$BA$1048576,MATCH($A1039,'Hoja de Trabajo para listado'!$AB$155:$AB$1048576,0),MATCH((CUADRO!M$5&amp;$E1039),'Hoja de Trabajo para listado'!$AB$151:$BA$151,0)),0)+IFERROR(INDEX('Hoja de Trabajo para listado'!$BC$155:$CB$1048576,MATCH($A1039,'Hoja de Trabajo para listado'!$BC$155:$BC$1048576,0),MATCH((CUADRO!M$5&amp;$E1039),'Hoja de Trabajo para listado'!$BC$151:$CB$151,0)),0)+IFERROR(INDEX('Hoja de Trabajo para listado'!$DE$153:$DG$274,MATCH($A1039,'Hoja de Trabajo para listado'!$DE$153:$DE$1048576,0),MATCH((CUADRO!M$5&amp;$E1039),'Hoja de Trabajo para listado'!$DE$151:$DG$151,0)),0)+IFERROR(INDEX('Hoja de Trabajo para listado'!$CD$155:$DC$1048576,MATCH($A1039,'Hoja de Trabajo para listado'!$CD$155:$CD$1048576,0),MATCH((CUADRO!M$5&amp;$E1039),'Hoja de Trabajo para listado'!$CD$151:$DC$151,0)),0)</f>
        <v>0</v>
      </c>
      <c r="N1039" s="245">
        <f ca="1">+IFERROR(INDEX('Hoja de Trabajo para listado'!$A$155:$Z$1048576,MATCH($A1039,'Hoja de Trabajo para listado'!$A$155:$A$1048576,0),MATCH((CUADRO!N$5&amp;$E1039),'Hoja de Trabajo para listado'!$A$151:$Z$151,0)),0)+IFERROR(INDEX('Hoja de Trabajo para listado'!$AB$155:$BA$1048576,MATCH($A1039,'Hoja de Trabajo para listado'!$AB$155:$AB$1048576,0),MATCH((CUADRO!N$5&amp;$E1039),'Hoja de Trabajo para listado'!$AB$151:$BA$151,0)),0)+IFERROR(INDEX('Hoja de Trabajo para listado'!$BC$155:$CB$1048576,MATCH($A1039,'Hoja de Trabajo para listado'!$BC$155:$BC$1048576,0),MATCH((CUADRO!N$5&amp;$E1039),'Hoja de Trabajo para listado'!$BC$151:$CB$151,0)),0)+IFERROR(INDEX('Hoja de Trabajo para listado'!$DE$153:$DG$274,MATCH($A1039,'Hoja de Trabajo para listado'!$DE$153:$DE$1048576,0),MATCH((CUADRO!N$5&amp;$E1039),'Hoja de Trabajo para listado'!$DE$151:$DG$151,0)),0)+IFERROR(INDEX('Hoja de Trabajo para listado'!$CD$155:$DC$1048576,MATCH($A1039,'Hoja de Trabajo para listado'!$CD$155:$CD$1048576,0),MATCH((CUADRO!N$5&amp;$E1039),'Hoja de Trabajo para listado'!$CD$151:$DC$151,0)),0)</f>
        <v>0</v>
      </c>
      <c r="O1039" s="245">
        <f ca="1">+IFERROR(INDEX('Hoja de Trabajo para listado'!$A$155:$Z$1048576,MATCH($A1039,'Hoja de Trabajo para listado'!$A$155:$A$1048576,0),MATCH((CUADRO!O$5&amp;$E1039),'Hoja de Trabajo para listado'!$A$151:$Z$151,0)),0)+IFERROR(INDEX('Hoja de Trabajo para listado'!$AB$155:$BA$1048576,MATCH($A1039,'Hoja de Trabajo para listado'!$AB$155:$AB$1048576,0),MATCH((CUADRO!O$5&amp;$E1039),'Hoja de Trabajo para listado'!$AB$151:$BA$151,0)),0)+IFERROR(INDEX('Hoja de Trabajo para listado'!$BC$155:$CB$1048576,MATCH($A1039,'Hoja de Trabajo para listado'!$BC$155:$BC$1048576,0),MATCH((CUADRO!O$5&amp;$E1039),'Hoja de Trabajo para listado'!$BC$151:$CB$151,0)),0)+IFERROR(INDEX('Hoja de Trabajo para listado'!$DE$153:$DG$274,MATCH($A1039,'Hoja de Trabajo para listado'!$DE$153:$DE$1048576,0),MATCH((CUADRO!O$5&amp;$E1039),'Hoja de Trabajo para listado'!$DE$151:$DG$151,0)),0)+IFERROR(INDEX('Hoja de Trabajo para listado'!$CD$155:$DC$1048576,MATCH($A1039,'Hoja de Trabajo para listado'!$CD$155:$CD$1048576,0),MATCH((CUADRO!O$5&amp;$E1039),'Hoja de Trabajo para listado'!$CD$151:$DC$151,0)),0)</f>
        <v>0</v>
      </c>
      <c r="P1039" s="245">
        <f ca="1">+IFERROR(INDEX('Hoja de Trabajo para listado'!$A$155:$Z$1048576,MATCH($A1039,'Hoja de Trabajo para listado'!$A$155:$A$1048576,0),MATCH((CUADRO!P$5&amp;$E1039),'Hoja de Trabajo para listado'!$A$151:$Z$151,0)),0)+IFERROR(INDEX('Hoja de Trabajo para listado'!$AB$155:$BA$1048576,MATCH($A1039,'Hoja de Trabajo para listado'!$AB$155:$AB$1048576,0),MATCH((CUADRO!P$5&amp;$E1039),'Hoja de Trabajo para listado'!$AB$151:$BA$151,0)),0)+IFERROR(INDEX('Hoja de Trabajo para listado'!$BC$155:$CB$1048576,MATCH($A1039,'Hoja de Trabajo para listado'!$BC$155:$BC$1048576,0),MATCH((CUADRO!P$5&amp;$E1039),'Hoja de Trabajo para listado'!$BC$151:$CB$151,0)),0)+IFERROR(INDEX('Hoja de Trabajo para listado'!$DE$153:$DG$274,MATCH($A1039,'Hoja de Trabajo para listado'!$DE$153:$DE$1048576,0),MATCH((CUADRO!P$5&amp;$E1039),'Hoja de Trabajo para listado'!$DE$151:$DG$151,0)),0)+IFERROR(INDEX('Hoja de Trabajo para listado'!$CD$155:$DC$1048576,MATCH($A1039,'Hoja de Trabajo para listado'!$CD$155:$CD$1048576,0),MATCH((CUADRO!P$5&amp;$E1039),'Hoja de Trabajo para listado'!$CD$151:$DC$151,0)),0)</f>
        <v>0</v>
      </c>
      <c r="Q1039" s="245">
        <f ca="1">+IFERROR(INDEX('Hoja de Trabajo para listado'!$A$155:$Z$1048576,MATCH($A1039,'Hoja de Trabajo para listado'!$A$155:$A$1048576,0),MATCH((CUADRO!Q$5&amp;$E1039),'Hoja de Trabajo para listado'!$A$151:$Z$151,0)),0)+IFERROR(INDEX('Hoja de Trabajo para listado'!$AB$155:$BA$1048576,MATCH($A1039,'Hoja de Trabajo para listado'!$AB$155:$AB$1048576,0),MATCH((CUADRO!Q$5&amp;$E1039),'Hoja de Trabajo para listado'!$AB$151:$BA$151,0)),0)+IFERROR(INDEX('Hoja de Trabajo para listado'!$BC$155:$CB$1048576,MATCH($A1039,'Hoja de Trabajo para listado'!$BC$155:$BC$1048576,0),MATCH((CUADRO!Q$5&amp;$E1039),'Hoja de Trabajo para listado'!$BC$151:$CB$151,0)),0)+IFERROR(INDEX('Hoja de Trabajo para listado'!$DE$153:$DG$274,MATCH($A1039,'Hoja de Trabajo para listado'!$DE$153:$DE$1048576,0),MATCH((CUADRO!Q$5&amp;$E1039),'Hoja de Trabajo para listado'!$DE$151:$DG$151,0)),0)+IFERROR(INDEX('Hoja de Trabajo para listado'!$CD$155:$DC$1048576,MATCH($A1039,'Hoja de Trabajo para listado'!$CD$155:$CD$1048576,0),MATCH((CUADRO!Q$5&amp;$E1039),'Hoja de Trabajo para listado'!$CD$151:$DC$151,0)),0)</f>
        <v>0</v>
      </c>
      <c r="R1039" s="245">
        <f t="shared" ca="1" si="35"/>
        <v>0</v>
      </c>
      <c r="S1039" s="249">
        <f ca="1">+R1038+R1039</f>
        <v>0</v>
      </c>
      <c r="T1039" s="245">
        <f ca="1">+S1039</f>
        <v>0</v>
      </c>
      <c r="U1039" s="242">
        <f t="shared" si="36"/>
        <v>2</v>
      </c>
      <c r="V1039" s="333" t="str">
        <f>+VLOOKUP(A1039,bd_lista!$A$3:$E$590,5,FALSE)</f>
        <v>Gobiernos Autonomos Municipales</v>
      </c>
      <c r="W1039" s="392"/>
      <c r="X1039" s="242">
        <f>+VLOOKUP(A1039,[4]Sheet1!$A$13:$D$744,4,FALSE)</f>
        <v>0</v>
      </c>
      <c r="Y1039" s="242" t="e">
        <f>+VLOOKUP(X1039,bd_lista!$A$3:$C$590,3,FALSE)</f>
        <v>#N/A</v>
      </c>
      <c r="Z1039" s="292"/>
      <c r="AA1039" s="293"/>
    </row>
    <row r="1040" spans="1:27" customFormat="1" ht="27" hidden="1" customHeight="1">
      <c r="A1040" s="32">
        <v>1754</v>
      </c>
      <c r="B1040" s="387">
        <f>+A1040</f>
        <v>1754</v>
      </c>
      <c r="C1040" s="247" t="str">
        <f>+VLOOKUP(A1040,bd_lista!$A$3:$C$590,3,FALSE)</f>
        <v>Gobierno Autónomo Municipal de San Pedro</v>
      </c>
      <c r="D1040" s="389" t="str">
        <f>+C1040</f>
        <v>Gobierno Autónomo Municipal de San Pedro</v>
      </c>
      <c r="E1040" s="242" t="s">
        <v>1304</v>
      </c>
      <c r="F1040" s="243">
        <f ca="1">+IFERROR(INDEX('Hoja de Trabajo para listado'!$A$155:$Z$1048576,MATCH($A1040,'Hoja de Trabajo para listado'!$A$155:$A$1048576,0),MATCH((CUADRO!F$5&amp;$E1040),'Hoja de Trabajo para listado'!$A$151:$Z$151,0)),0)+IFERROR(INDEX('Hoja de Trabajo para listado'!$AB$155:$BA$1048576,MATCH($A1040,'Hoja de Trabajo para listado'!$AB$155:$AB$1048576,0),MATCH((CUADRO!F$5&amp;$E1040),'Hoja de Trabajo para listado'!$AB$151:$BA$151,0)),0)+IFERROR(INDEX('Hoja de Trabajo para listado'!$BC$155:$CB$1048576,MATCH($A1040,'Hoja de Trabajo para listado'!$BC$155:$BC$1048576,0),MATCH((CUADRO!F$5&amp;$E1040),'Hoja de Trabajo para listado'!$BC$151:$CB$151,0)),0)+IFERROR(INDEX('Hoja de Trabajo para listado'!$DE$153:$DG$274,MATCH($A1040,'Hoja de Trabajo para listado'!$DE$153:$DE$1048576,0),MATCH((CUADRO!F$5&amp;$E1040),'Hoja de Trabajo para listado'!$DE$151:$DG$151,0)),0)+IFERROR(INDEX('Hoja de Trabajo para listado'!$CD$155:$DC$1048576,MATCH($A1040,'Hoja de Trabajo para listado'!$CD$155:$CD$1048576,0),MATCH((CUADRO!F$5&amp;$E1040),'Hoja de Trabajo para listado'!$CD$151:$DC$151,0)),0)</f>
        <v>0</v>
      </c>
      <c r="G1040" s="243">
        <f ca="1">+IFERROR(INDEX('Hoja de Trabajo para listado'!$A$155:$Z$1048576,MATCH($A1040,'Hoja de Trabajo para listado'!$A$155:$A$1048576,0),MATCH((CUADRO!G$5&amp;$E1040),'Hoja de Trabajo para listado'!$A$151:$Z$151,0)),0)+IFERROR(INDEX('Hoja de Trabajo para listado'!$AB$155:$BA$1048576,MATCH($A1040,'Hoja de Trabajo para listado'!$AB$155:$AB$1048576,0),MATCH((CUADRO!G$5&amp;$E1040),'Hoja de Trabajo para listado'!$AB$151:$BA$151,0)),0)+IFERROR(INDEX('Hoja de Trabajo para listado'!$BC$155:$CB$1048576,MATCH($A1040,'Hoja de Trabajo para listado'!$BC$155:$BC$1048576,0),MATCH((CUADRO!G$5&amp;$E1040),'Hoja de Trabajo para listado'!$BC$151:$CB$151,0)),0)+IFERROR(INDEX('Hoja de Trabajo para listado'!$DE$153:$DG$274,MATCH($A1040,'Hoja de Trabajo para listado'!$DE$153:$DE$1048576,0),MATCH((CUADRO!G$5&amp;$E1040),'Hoja de Trabajo para listado'!$DE$151:$DG$151,0)),0)+IFERROR(INDEX('Hoja de Trabajo para listado'!$CD$155:$DC$1048576,MATCH($A1040,'Hoja de Trabajo para listado'!$CD$155:$CD$1048576,0),MATCH((CUADRO!G$5&amp;$E1040),'Hoja de Trabajo para listado'!$CD$151:$DC$151,0)),0)</f>
        <v>0</v>
      </c>
      <c r="H1040" s="243">
        <f ca="1">+IFERROR(INDEX('Hoja de Trabajo para listado'!$A$155:$Z$1048576,MATCH($A1040,'Hoja de Trabajo para listado'!$A$155:$A$1048576,0),MATCH((CUADRO!H$5&amp;$E1040),'Hoja de Trabajo para listado'!$A$151:$Z$151,0)),0)+IFERROR(INDEX('Hoja de Trabajo para listado'!$AB$155:$BA$1048576,MATCH($A1040,'Hoja de Trabajo para listado'!$AB$155:$AB$1048576,0),MATCH((CUADRO!H$5&amp;$E1040),'Hoja de Trabajo para listado'!$AB$151:$BA$151,0)),0)+IFERROR(INDEX('Hoja de Trabajo para listado'!$BC$155:$CB$1048576,MATCH($A1040,'Hoja de Trabajo para listado'!$BC$155:$BC$1048576,0),MATCH((CUADRO!H$5&amp;$E1040),'Hoja de Trabajo para listado'!$BC$151:$CB$151,0)),0)+IFERROR(INDEX('Hoja de Trabajo para listado'!$DE$153:$DG$274,MATCH($A1040,'Hoja de Trabajo para listado'!$DE$153:$DE$1048576,0),MATCH((CUADRO!H$5&amp;$E1040),'Hoja de Trabajo para listado'!$DE$151:$DG$151,0)),0)+IFERROR(INDEX('Hoja de Trabajo para listado'!$CD$155:$DC$1048576,MATCH($A1040,'Hoja de Trabajo para listado'!$CD$155:$CD$1048576,0),MATCH((CUADRO!H$5&amp;$E1040),'Hoja de Trabajo para listado'!$CD$151:$DC$151,0)),0)</f>
        <v>0</v>
      </c>
      <c r="I1040" s="243">
        <f ca="1">+IFERROR(INDEX('Hoja de Trabajo para listado'!$A$155:$Z$1048576,MATCH($A1040,'Hoja de Trabajo para listado'!$A$155:$A$1048576,0),MATCH((CUADRO!I$5&amp;$E1040),'Hoja de Trabajo para listado'!$A$151:$Z$151,0)),0)+IFERROR(INDEX('Hoja de Trabajo para listado'!$AB$155:$BA$1048576,MATCH($A1040,'Hoja de Trabajo para listado'!$AB$155:$AB$1048576,0),MATCH((CUADRO!I$5&amp;$E1040),'Hoja de Trabajo para listado'!$AB$151:$BA$151,0)),0)+IFERROR(INDEX('Hoja de Trabajo para listado'!$BC$155:$CB$1048576,MATCH($A1040,'Hoja de Trabajo para listado'!$BC$155:$BC$1048576,0),MATCH((CUADRO!I$5&amp;$E1040),'Hoja de Trabajo para listado'!$BC$151:$CB$151,0)),0)+IFERROR(INDEX('Hoja de Trabajo para listado'!$DE$153:$DG$274,MATCH($A1040,'Hoja de Trabajo para listado'!$DE$153:$DE$1048576,0),MATCH((CUADRO!I$5&amp;$E1040),'Hoja de Trabajo para listado'!$DE$151:$DG$151,0)),0)+IFERROR(INDEX('Hoja de Trabajo para listado'!$CD$155:$DC$1048576,MATCH($A1040,'Hoja de Trabajo para listado'!$CD$155:$CD$1048576,0),MATCH((CUADRO!I$5&amp;$E1040),'Hoja de Trabajo para listado'!$CD$151:$DC$151,0)),0)</f>
        <v>0</v>
      </c>
      <c r="J1040" s="243">
        <f ca="1">+IFERROR(INDEX('Hoja de Trabajo para listado'!$A$155:$Z$1048576,MATCH($A1040,'Hoja de Trabajo para listado'!$A$155:$A$1048576,0),MATCH((CUADRO!J$5&amp;$E1040),'Hoja de Trabajo para listado'!$A$151:$Z$151,0)),0)+IFERROR(INDEX('Hoja de Trabajo para listado'!$AB$155:$BA$1048576,MATCH($A1040,'Hoja de Trabajo para listado'!$AB$155:$AB$1048576,0),MATCH((CUADRO!J$5&amp;$E1040),'Hoja de Trabajo para listado'!$AB$151:$BA$151,0)),0)+IFERROR(INDEX('Hoja de Trabajo para listado'!$BC$155:$CB$1048576,MATCH($A1040,'Hoja de Trabajo para listado'!$BC$155:$BC$1048576,0),MATCH((CUADRO!J$5&amp;$E1040),'Hoja de Trabajo para listado'!$BC$151:$CB$151,0)),0)+IFERROR(INDEX('Hoja de Trabajo para listado'!$DE$153:$DG$274,MATCH($A1040,'Hoja de Trabajo para listado'!$DE$153:$DE$1048576,0),MATCH((CUADRO!J$5&amp;$E1040),'Hoja de Trabajo para listado'!$DE$151:$DG$151,0)),0)+IFERROR(INDEX('Hoja de Trabajo para listado'!$CD$155:$DC$1048576,MATCH($A1040,'Hoja de Trabajo para listado'!$CD$155:$CD$1048576,0),MATCH((CUADRO!J$5&amp;$E1040),'Hoja de Trabajo para listado'!$CD$151:$DC$151,0)),0)</f>
        <v>0</v>
      </c>
      <c r="K1040" s="243">
        <f ca="1">+IFERROR(INDEX('Hoja de Trabajo para listado'!$A$155:$Z$1048576,MATCH($A1040,'Hoja de Trabajo para listado'!$A$155:$A$1048576,0),MATCH((CUADRO!K$5&amp;$E1040),'Hoja de Trabajo para listado'!$A$151:$Z$151,0)),0)+IFERROR(INDEX('Hoja de Trabajo para listado'!$AB$155:$BA$1048576,MATCH($A1040,'Hoja de Trabajo para listado'!$AB$155:$AB$1048576,0),MATCH((CUADRO!K$5&amp;$E1040),'Hoja de Trabajo para listado'!$AB$151:$BA$151,0)),0)+IFERROR(INDEX('Hoja de Trabajo para listado'!$BC$155:$CB$1048576,MATCH($A1040,'Hoja de Trabajo para listado'!$BC$155:$BC$1048576,0),MATCH((CUADRO!K$5&amp;$E1040),'Hoja de Trabajo para listado'!$BC$151:$CB$151,0)),0)+IFERROR(INDEX('Hoja de Trabajo para listado'!$DE$153:$DG$274,MATCH($A1040,'Hoja de Trabajo para listado'!$DE$153:$DE$1048576,0),MATCH((CUADRO!K$5&amp;$E1040),'Hoja de Trabajo para listado'!$DE$151:$DG$151,0)),0)+IFERROR(INDEX('Hoja de Trabajo para listado'!$CD$155:$DC$1048576,MATCH($A1040,'Hoja de Trabajo para listado'!$CD$155:$CD$1048576,0),MATCH((CUADRO!K$5&amp;$E1040),'Hoja de Trabajo para listado'!$CD$151:$DC$151,0)),0)</f>
        <v>0</v>
      </c>
      <c r="L1040" s="243">
        <f ca="1">+IFERROR(INDEX('Hoja de Trabajo para listado'!$A$155:$Z$1048576,MATCH($A1040,'Hoja de Trabajo para listado'!$A$155:$A$1048576,0),MATCH((CUADRO!L$5&amp;$E1040),'Hoja de Trabajo para listado'!$A$151:$Z$151,0)),0)+IFERROR(INDEX('Hoja de Trabajo para listado'!$AB$155:$BA$1048576,MATCH($A1040,'Hoja de Trabajo para listado'!$AB$155:$AB$1048576,0),MATCH((CUADRO!L$5&amp;$E1040),'Hoja de Trabajo para listado'!$AB$151:$BA$151,0)),0)+IFERROR(INDEX('Hoja de Trabajo para listado'!$BC$155:$CB$1048576,MATCH($A1040,'Hoja de Trabajo para listado'!$BC$155:$BC$1048576,0),MATCH((CUADRO!L$5&amp;$E1040),'Hoja de Trabajo para listado'!$BC$151:$CB$151,0)),0)+IFERROR(INDEX('Hoja de Trabajo para listado'!$DE$153:$DG$274,MATCH($A1040,'Hoja de Trabajo para listado'!$DE$153:$DE$1048576,0),MATCH((CUADRO!L$5&amp;$E1040),'Hoja de Trabajo para listado'!$DE$151:$DG$151,0)),0)+IFERROR(INDEX('Hoja de Trabajo para listado'!$CD$155:$DC$1048576,MATCH($A1040,'Hoja de Trabajo para listado'!$CD$155:$CD$1048576,0),MATCH((CUADRO!L$5&amp;$E1040),'Hoja de Trabajo para listado'!$CD$151:$DC$151,0)),0)</f>
        <v>0</v>
      </c>
      <c r="M1040" s="243">
        <f ca="1">+IFERROR(INDEX('Hoja de Trabajo para listado'!$A$155:$Z$1048576,MATCH($A1040,'Hoja de Trabajo para listado'!$A$155:$A$1048576,0),MATCH((CUADRO!M$5&amp;$E1040),'Hoja de Trabajo para listado'!$A$151:$Z$151,0)),0)+IFERROR(INDEX('Hoja de Trabajo para listado'!$AB$155:$BA$1048576,MATCH($A1040,'Hoja de Trabajo para listado'!$AB$155:$AB$1048576,0),MATCH((CUADRO!M$5&amp;$E1040),'Hoja de Trabajo para listado'!$AB$151:$BA$151,0)),0)+IFERROR(INDEX('Hoja de Trabajo para listado'!$BC$155:$CB$1048576,MATCH($A1040,'Hoja de Trabajo para listado'!$BC$155:$BC$1048576,0),MATCH((CUADRO!M$5&amp;$E1040),'Hoja de Trabajo para listado'!$BC$151:$CB$151,0)),0)+IFERROR(INDEX('Hoja de Trabajo para listado'!$DE$153:$DG$274,MATCH($A1040,'Hoja de Trabajo para listado'!$DE$153:$DE$1048576,0),MATCH((CUADRO!M$5&amp;$E1040),'Hoja de Trabajo para listado'!$DE$151:$DG$151,0)),0)+IFERROR(INDEX('Hoja de Trabajo para listado'!$CD$155:$DC$1048576,MATCH($A1040,'Hoja de Trabajo para listado'!$CD$155:$CD$1048576,0),MATCH((CUADRO!M$5&amp;$E1040),'Hoja de Trabajo para listado'!$CD$151:$DC$151,0)),0)</f>
        <v>0</v>
      </c>
      <c r="N1040" s="243">
        <f ca="1">+IFERROR(INDEX('Hoja de Trabajo para listado'!$A$155:$Z$1048576,MATCH($A1040,'Hoja de Trabajo para listado'!$A$155:$A$1048576,0),MATCH((CUADRO!N$5&amp;$E1040),'Hoja de Trabajo para listado'!$A$151:$Z$151,0)),0)+IFERROR(INDEX('Hoja de Trabajo para listado'!$AB$155:$BA$1048576,MATCH($A1040,'Hoja de Trabajo para listado'!$AB$155:$AB$1048576,0),MATCH((CUADRO!N$5&amp;$E1040),'Hoja de Trabajo para listado'!$AB$151:$BA$151,0)),0)+IFERROR(INDEX('Hoja de Trabajo para listado'!$BC$155:$CB$1048576,MATCH($A1040,'Hoja de Trabajo para listado'!$BC$155:$BC$1048576,0),MATCH((CUADRO!N$5&amp;$E1040),'Hoja de Trabajo para listado'!$BC$151:$CB$151,0)),0)+IFERROR(INDEX('Hoja de Trabajo para listado'!$DE$153:$DG$274,MATCH($A1040,'Hoja de Trabajo para listado'!$DE$153:$DE$1048576,0),MATCH((CUADRO!N$5&amp;$E1040),'Hoja de Trabajo para listado'!$DE$151:$DG$151,0)),0)+IFERROR(INDEX('Hoja de Trabajo para listado'!$CD$155:$DC$1048576,MATCH($A1040,'Hoja de Trabajo para listado'!$CD$155:$CD$1048576,0),MATCH((CUADRO!N$5&amp;$E1040),'Hoja de Trabajo para listado'!$CD$151:$DC$151,0)),0)</f>
        <v>0</v>
      </c>
      <c r="O1040" s="243">
        <f ca="1">+IFERROR(INDEX('Hoja de Trabajo para listado'!$A$155:$Z$1048576,MATCH($A1040,'Hoja de Trabajo para listado'!$A$155:$A$1048576,0),MATCH((CUADRO!O$5&amp;$E1040),'Hoja de Trabajo para listado'!$A$151:$Z$151,0)),0)+IFERROR(INDEX('Hoja de Trabajo para listado'!$AB$155:$BA$1048576,MATCH($A1040,'Hoja de Trabajo para listado'!$AB$155:$AB$1048576,0),MATCH((CUADRO!O$5&amp;$E1040),'Hoja de Trabajo para listado'!$AB$151:$BA$151,0)),0)+IFERROR(INDEX('Hoja de Trabajo para listado'!$BC$155:$CB$1048576,MATCH($A1040,'Hoja de Trabajo para listado'!$BC$155:$BC$1048576,0),MATCH((CUADRO!O$5&amp;$E1040),'Hoja de Trabajo para listado'!$BC$151:$CB$151,0)),0)+IFERROR(INDEX('Hoja de Trabajo para listado'!$DE$153:$DG$274,MATCH($A1040,'Hoja de Trabajo para listado'!$DE$153:$DE$1048576,0),MATCH((CUADRO!O$5&amp;$E1040),'Hoja de Trabajo para listado'!$DE$151:$DG$151,0)),0)+IFERROR(INDEX('Hoja de Trabajo para listado'!$CD$155:$DC$1048576,MATCH($A1040,'Hoja de Trabajo para listado'!$CD$155:$CD$1048576,0),MATCH((CUADRO!O$5&amp;$E1040),'Hoja de Trabajo para listado'!$CD$151:$DC$151,0)),0)</f>
        <v>0</v>
      </c>
      <c r="P1040" s="243">
        <f ca="1">+IFERROR(INDEX('Hoja de Trabajo para listado'!$A$155:$Z$1048576,MATCH($A1040,'Hoja de Trabajo para listado'!$A$155:$A$1048576,0),MATCH((CUADRO!P$5&amp;$E1040),'Hoja de Trabajo para listado'!$A$151:$Z$151,0)),0)+IFERROR(INDEX('Hoja de Trabajo para listado'!$AB$155:$BA$1048576,MATCH($A1040,'Hoja de Trabajo para listado'!$AB$155:$AB$1048576,0),MATCH((CUADRO!P$5&amp;$E1040),'Hoja de Trabajo para listado'!$AB$151:$BA$151,0)),0)+IFERROR(INDEX('Hoja de Trabajo para listado'!$BC$155:$CB$1048576,MATCH($A1040,'Hoja de Trabajo para listado'!$BC$155:$BC$1048576,0),MATCH((CUADRO!P$5&amp;$E1040),'Hoja de Trabajo para listado'!$BC$151:$CB$151,0)),0)+IFERROR(INDEX('Hoja de Trabajo para listado'!$DE$153:$DG$274,MATCH($A1040,'Hoja de Trabajo para listado'!$DE$153:$DE$1048576,0),MATCH((CUADRO!P$5&amp;$E1040),'Hoja de Trabajo para listado'!$DE$151:$DG$151,0)),0)+IFERROR(INDEX('Hoja de Trabajo para listado'!$CD$155:$DC$1048576,MATCH($A1040,'Hoja de Trabajo para listado'!$CD$155:$CD$1048576,0),MATCH((CUADRO!P$5&amp;$E1040),'Hoja de Trabajo para listado'!$CD$151:$DC$151,0)),0)</f>
        <v>0</v>
      </c>
      <c r="Q1040" s="243">
        <f ca="1">+IFERROR(INDEX('Hoja de Trabajo para listado'!$A$155:$Z$1048576,MATCH($A1040,'Hoja de Trabajo para listado'!$A$155:$A$1048576,0),MATCH((CUADRO!Q$5&amp;$E1040),'Hoja de Trabajo para listado'!$A$151:$Z$151,0)),0)+IFERROR(INDEX('Hoja de Trabajo para listado'!$AB$155:$BA$1048576,MATCH($A1040,'Hoja de Trabajo para listado'!$AB$155:$AB$1048576,0),MATCH((CUADRO!Q$5&amp;$E1040),'Hoja de Trabajo para listado'!$AB$151:$BA$151,0)),0)+IFERROR(INDEX('Hoja de Trabajo para listado'!$BC$155:$CB$1048576,MATCH($A1040,'Hoja de Trabajo para listado'!$BC$155:$BC$1048576,0),MATCH((CUADRO!Q$5&amp;$E1040),'Hoja de Trabajo para listado'!$BC$151:$CB$151,0)),0)+IFERROR(INDEX('Hoja de Trabajo para listado'!$DE$153:$DG$274,MATCH($A1040,'Hoja de Trabajo para listado'!$DE$153:$DE$1048576,0),MATCH((CUADRO!Q$5&amp;$E1040),'Hoja de Trabajo para listado'!$DE$151:$DG$151,0)),0)+IFERROR(INDEX('Hoja de Trabajo para listado'!$CD$155:$DC$1048576,MATCH($A1040,'Hoja de Trabajo para listado'!$CD$155:$CD$1048576,0),MATCH((CUADRO!Q$5&amp;$E1040),'Hoja de Trabajo para listado'!$CD$151:$DC$151,0)),0)</f>
        <v>0</v>
      </c>
      <c r="R1040" s="243">
        <f t="shared" ca="1" si="35"/>
        <v>0</v>
      </c>
      <c r="S1040" s="249"/>
      <c r="T1040" s="243">
        <f ca="1">+T1041</f>
        <v>0</v>
      </c>
      <c r="U1040" s="242">
        <f t="shared" si="36"/>
        <v>1</v>
      </c>
      <c r="V1040" s="333" t="str">
        <f>+VLOOKUP(A1040,bd_lista!$A$3:$E$590,5,FALSE)</f>
        <v>Gobiernos Autonomos Municipales</v>
      </c>
      <c r="W1040" s="391" t="str">
        <f>+V1040</f>
        <v>Gobiernos Autonomos Municipales</v>
      </c>
      <c r="X1040" s="242">
        <f>+VLOOKUP(A1040,[4]Sheet1!$A$13:$D$744,4,FALSE)</f>
        <v>0</v>
      </c>
      <c r="Y1040" s="242" t="e">
        <f>+VLOOKUP(X1040,bd_lista!$A$3:$C$590,3,FALSE)</f>
        <v>#N/A</v>
      </c>
      <c r="Z1040" s="294">
        <f>+X1040</f>
        <v>0</v>
      </c>
      <c r="AA1040" s="295" t="e">
        <f>+Y1040</f>
        <v>#N/A</v>
      </c>
    </row>
    <row r="1041" spans="1:27" customFormat="1" ht="27" hidden="1" customHeight="1">
      <c r="A1041" s="32">
        <v>1754</v>
      </c>
      <c r="B1041" s="388"/>
      <c r="C1041" s="247" t="str">
        <f>+VLOOKUP(A1041,bd_lista!$A$3:$C$590,3,FALSE)</f>
        <v>Gobierno Autónomo Municipal de San Pedro</v>
      </c>
      <c r="D1041" s="390"/>
      <c r="E1041" s="244" t="s">
        <v>1305</v>
      </c>
      <c r="F1041" s="243">
        <f ca="1">+IFERROR(INDEX('Hoja de Trabajo para listado'!$A$155:$Z$1048576,MATCH($A1041,'Hoja de Trabajo para listado'!$A$155:$A$1048576,0),MATCH((CUADRO!F$5&amp;$E1041),'Hoja de Trabajo para listado'!$A$151:$Z$151,0)),0)+IFERROR(INDEX('Hoja de Trabajo para listado'!$AB$155:$BA$1048576,MATCH($A1041,'Hoja de Trabajo para listado'!$AB$155:$AB$1048576,0),MATCH((CUADRO!F$5&amp;$E1041),'Hoja de Trabajo para listado'!$AB$151:$BA$151,0)),0)+IFERROR(INDEX('Hoja de Trabajo para listado'!$BC$155:$CB$1048576,MATCH($A1041,'Hoja de Trabajo para listado'!$BC$155:$BC$1048576,0),MATCH((CUADRO!F$5&amp;$E1041),'Hoja de Trabajo para listado'!$BC$151:$CB$151,0)),0)+IFERROR(INDEX('Hoja de Trabajo para listado'!$DE$153:$DG$274,MATCH($A1041,'Hoja de Trabajo para listado'!$DE$153:$DE$1048576,0),MATCH((CUADRO!F$5&amp;$E1041),'Hoja de Trabajo para listado'!$DE$151:$DG$151,0)),0)+IFERROR(INDEX('Hoja de Trabajo para listado'!$CD$155:$DC$1048576,MATCH($A1041,'Hoja de Trabajo para listado'!$CD$155:$CD$1048576,0),MATCH((CUADRO!F$5&amp;$E1041),'Hoja de Trabajo para listado'!$CD$151:$DC$151,0)),0)</f>
        <v>0</v>
      </c>
      <c r="G1041" s="243">
        <f ca="1">+IFERROR(INDEX('Hoja de Trabajo para listado'!$A$155:$Z$1048576,MATCH($A1041,'Hoja de Trabajo para listado'!$A$155:$A$1048576,0),MATCH((CUADRO!G$5&amp;$E1041),'Hoja de Trabajo para listado'!$A$151:$Z$151,0)),0)+IFERROR(INDEX('Hoja de Trabajo para listado'!$AB$155:$BA$1048576,MATCH($A1041,'Hoja de Trabajo para listado'!$AB$155:$AB$1048576,0),MATCH((CUADRO!G$5&amp;$E1041),'Hoja de Trabajo para listado'!$AB$151:$BA$151,0)),0)+IFERROR(INDEX('Hoja de Trabajo para listado'!$BC$155:$CB$1048576,MATCH($A1041,'Hoja de Trabajo para listado'!$BC$155:$BC$1048576,0),MATCH((CUADRO!G$5&amp;$E1041),'Hoja de Trabajo para listado'!$BC$151:$CB$151,0)),0)+IFERROR(INDEX('Hoja de Trabajo para listado'!$DE$153:$DG$274,MATCH($A1041,'Hoja de Trabajo para listado'!$DE$153:$DE$1048576,0),MATCH((CUADRO!G$5&amp;$E1041),'Hoja de Trabajo para listado'!$DE$151:$DG$151,0)),0)+IFERROR(INDEX('Hoja de Trabajo para listado'!$CD$155:$DC$1048576,MATCH($A1041,'Hoja de Trabajo para listado'!$CD$155:$CD$1048576,0),MATCH((CUADRO!G$5&amp;$E1041),'Hoja de Trabajo para listado'!$CD$151:$DC$151,0)),0)</f>
        <v>0</v>
      </c>
      <c r="H1041" s="243">
        <f ca="1">+IFERROR(INDEX('Hoja de Trabajo para listado'!$A$155:$Z$1048576,MATCH($A1041,'Hoja de Trabajo para listado'!$A$155:$A$1048576,0),MATCH((CUADRO!H$5&amp;$E1041),'Hoja de Trabajo para listado'!$A$151:$Z$151,0)),0)+IFERROR(INDEX('Hoja de Trabajo para listado'!$AB$155:$BA$1048576,MATCH($A1041,'Hoja de Trabajo para listado'!$AB$155:$AB$1048576,0),MATCH((CUADRO!H$5&amp;$E1041),'Hoja de Trabajo para listado'!$AB$151:$BA$151,0)),0)+IFERROR(INDEX('Hoja de Trabajo para listado'!$BC$155:$CB$1048576,MATCH($A1041,'Hoja de Trabajo para listado'!$BC$155:$BC$1048576,0),MATCH((CUADRO!H$5&amp;$E1041),'Hoja de Trabajo para listado'!$BC$151:$CB$151,0)),0)+IFERROR(INDEX('Hoja de Trabajo para listado'!$DE$153:$DG$274,MATCH($A1041,'Hoja de Trabajo para listado'!$DE$153:$DE$1048576,0),MATCH((CUADRO!H$5&amp;$E1041),'Hoja de Trabajo para listado'!$DE$151:$DG$151,0)),0)+IFERROR(INDEX('Hoja de Trabajo para listado'!$CD$155:$DC$1048576,MATCH($A1041,'Hoja de Trabajo para listado'!$CD$155:$CD$1048576,0),MATCH((CUADRO!H$5&amp;$E1041),'Hoja de Trabajo para listado'!$CD$151:$DC$151,0)),0)</f>
        <v>0</v>
      </c>
      <c r="I1041" s="243">
        <f ca="1">+IFERROR(INDEX('Hoja de Trabajo para listado'!$A$155:$Z$1048576,MATCH($A1041,'Hoja de Trabajo para listado'!$A$155:$A$1048576,0),MATCH((CUADRO!I$5&amp;$E1041),'Hoja de Trabajo para listado'!$A$151:$Z$151,0)),0)+IFERROR(INDEX('Hoja de Trabajo para listado'!$AB$155:$BA$1048576,MATCH($A1041,'Hoja de Trabajo para listado'!$AB$155:$AB$1048576,0),MATCH((CUADRO!I$5&amp;$E1041),'Hoja de Trabajo para listado'!$AB$151:$BA$151,0)),0)+IFERROR(INDEX('Hoja de Trabajo para listado'!$BC$155:$CB$1048576,MATCH($A1041,'Hoja de Trabajo para listado'!$BC$155:$BC$1048576,0),MATCH((CUADRO!I$5&amp;$E1041),'Hoja de Trabajo para listado'!$BC$151:$CB$151,0)),0)+IFERROR(INDEX('Hoja de Trabajo para listado'!$DE$153:$DG$274,MATCH($A1041,'Hoja de Trabajo para listado'!$DE$153:$DE$1048576,0),MATCH((CUADRO!I$5&amp;$E1041),'Hoja de Trabajo para listado'!$DE$151:$DG$151,0)),0)+IFERROR(INDEX('Hoja de Trabajo para listado'!$CD$155:$DC$1048576,MATCH($A1041,'Hoja de Trabajo para listado'!$CD$155:$CD$1048576,0),MATCH((CUADRO!I$5&amp;$E1041),'Hoja de Trabajo para listado'!$CD$151:$DC$151,0)),0)</f>
        <v>0</v>
      </c>
      <c r="J1041" s="243">
        <f ca="1">+IFERROR(INDEX('Hoja de Trabajo para listado'!$A$155:$Z$1048576,MATCH($A1041,'Hoja de Trabajo para listado'!$A$155:$A$1048576,0),MATCH((CUADRO!J$5&amp;$E1041),'Hoja de Trabajo para listado'!$A$151:$Z$151,0)),0)+IFERROR(INDEX('Hoja de Trabajo para listado'!$AB$155:$BA$1048576,MATCH($A1041,'Hoja de Trabajo para listado'!$AB$155:$AB$1048576,0),MATCH((CUADRO!J$5&amp;$E1041),'Hoja de Trabajo para listado'!$AB$151:$BA$151,0)),0)+IFERROR(INDEX('Hoja de Trabajo para listado'!$BC$155:$CB$1048576,MATCH($A1041,'Hoja de Trabajo para listado'!$BC$155:$BC$1048576,0),MATCH((CUADRO!J$5&amp;$E1041),'Hoja de Trabajo para listado'!$BC$151:$CB$151,0)),0)+IFERROR(INDEX('Hoja de Trabajo para listado'!$DE$153:$DG$274,MATCH($A1041,'Hoja de Trabajo para listado'!$DE$153:$DE$1048576,0),MATCH((CUADRO!J$5&amp;$E1041),'Hoja de Trabajo para listado'!$DE$151:$DG$151,0)),0)+IFERROR(INDEX('Hoja de Trabajo para listado'!$CD$155:$DC$1048576,MATCH($A1041,'Hoja de Trabajo para listado'!$CD$155:$CD$1048576,0),MATCH((CUADRO!J$5&amp;$E1041),'Hoja de Trabajo para listado'!$CD$151:$DC$151,0)),0)</f>
        <v>0</v>
      </c>
      <c r="K1041" s="243">
        <f ca="1">+IFERROR(INDEX('Hoja de Trabajo para listado'!$A$155:$Z$1048576,MATCH($A1041,'Hoja de Trabajo para listado'!$A$155:$A$1048576,0),MATCH((CUADRO!K$5&amp;$E1041),'Hoja de Trabajo para listado'!$A$151:$Z$151,0)),0)+IFERROR(INDEX('Hoja de Trabajo para listado'!$AB$155:$BA$1048576,MATCH($A1041,'Hoja de Trabajo para listado'!$AB$155:$AB$1048576,0),MATCH((CUADRO!K$5&amp;$E1041),'Hoja de Trabajo para listado'!$AB$151:$BA$151,0)),0)+IFERROR(INDEX('Hoja de Trabajo para listado'!$BC$155:$CB$1048576,MATCH($A1041,'Hoja de Trabajo para listado'!$BC$155:$BC$1048576,0),MATCH((CUADRO!K$5&amp;$E1041),'Hoja de Trabajo para listado'!$BC$151:$CB$151,0)),0)+IFERROR(INDEX('Hoja de Trabajo para listado'!$DE$153:$DG$274,MATCH($A1041,'Hoja de Trabajo para listado'!$DE$153:$DE$1048576,0),MATCH((CUADRO!K$5&amp;$E1041),'Hoja de Trabajo para listado'!$DE$151:$DG$151,0)),0)+IFERROR(INDEX('Hoja de Trabajo para listado'!$CD$155:$DC$1048576,MATCH($A1041,'Hoja de Trabajo para listado'!$CD$155:$CD$1048576,0),MATCH((CUADRO!K$5&amp;$E1041),'Hoja de Trabajo para listado'!$CD$151:$DC$151,0)),0)</f>
        <v>0</v>
      </c>
      <c r="L1041" s="243">
        <f ca="1">+IFERROR(INDEX('Hoja de Trabajo para listado'!$A$155:$Z$1048576,MATCH($A1041,'Hoja de Trabajo para listado'!$A$155:$A$1048576,0),MATCH((CUADRO!L$5&amp;$E1041),'Hoja de Trabajo para listado'!$A$151:$Z$151,0)),0)+IFERROR(INDEX('Hoja de Trabajo para listado'!$AB$155:$BA$1048576,MATCH($A1041,'Hoja de Trabajo para listado'!$AB$155:$AB$1048576,0),MATCH((CUADRO!L$5&amp;$E1041),'Hoja de Trabajo para listado'!$AB$151:$BA$151,0)),0)+IFERROR(INDEX('Hoja de Trabajo para listado'!$BC$155:$CB$1048576,MATCH($A1041,'Hoja de Trabajo para listado'!$BC$155:$BC$1048576,0),MATCH((CUADRO!L$5&amp;$E1041),'Hoja de Trabajo para listado'!$BC$151:$CB$151,0)),0)+IFERROR(INDEX('Hoja de Trabajo para listado'!$DE$153:$DG$274,MATCH($A1041,'Hoja de Trabajo para listado'!$DE$153:$DE$1048576,0),MATCH((CUADRO!L$5&amp;$E1041),'Hoja de Trabajo para listado'!$DE$151:$DG$151,0)),0)+IFERROR(INDEX('Hoja de Trabajo para listado'!$CD$155:$DC$1048576,MATCH($A1041,'Hoja de Trabajo para listado'!$CD$155:$CD$1048576,0),MATCH((CUADRO!L$5&amp;$E1041),'Hoja de Trabajo para listado'!$CD$151:$DC$151,0)),0)</f>
        <v>0</v>
      </c>
      <c r="M1041" s="243">
        <f ca="1">+IFERROR(INDEX('Hoja de Trabajo para listado'!$A$155:$Z$1048576,MATCH($A1041,'Hoja de Trabajo para listado'!$A$155:$A$1048576,0),MATCH((CUADRO!M$5&amp;$E1041),'Hoja de Trabajo para listado'!$A$151:$Z$151,0)),0)+IFERROR(INDEX('Hoja de Trabajo para listado'!$AB$155:$BA$1048576,MATCH($A1041,'Hoja de Trabajo para listado'!$AB$155:$AB$1048576,0),MATCH((CUADRO!M$5&amp;$E1041),'Hoja de Trabajo para listado'!$AB$151:$BA$151,0)),0)+IFERROR(INDEX('Hoja de Trabajo para listado'!$BC$155:$CB$1048576,MATCH($A1041,'Hoja de Trabajo para listado'!$BC$155:$BC$1048576,0),MATCH((CUADRO!M$5&amp;$E1041),'Hoja de Trabajo para listado'!$BC$151:$CB$151,0)),0)+IFERROR(INDEX('Hoja de Trabajo para listado'!$DE$153:$DG$274,MATCH($A1041,'Hoja de Trabajo para listado'!$DE$153:$DE$1048576,0),MATCH((CUADRO!M$5&amp;$E1041),'Hoja de Trabajo para listado'!$DE$151:$DG$151,0)),0)+IFERROR(INDEX('Hoja de Trabajo para listado'!$CD$155:$DC$1048576,MATCH($A1041,'Hoja de Trabajo para listado'!$CD$155:$CD$1048576,0),MATCH((CUADRO!M$5&amp;$E1041),'Hoja de Trabajo para listado'!$CD$151:$DC$151,0)),0)</f>
        <v>0</v>
      </c>
      <c r="N1041" s="243">
        <f ca="1">+IFERROR(INDEX('Hoja de Trabajo para listado'!$A$155:$Z$1048576,MATCH($A1041,'Hoja de Trabajo para listado'!$A$155:$A$1048576,0),MATCH((CUADRO!N$5&amp;$E1041),'Hoja de Trabajo para listado'!$A$151:$Z$151,0)),0)+IFERROR(INDEX('Hoja de Trabajo para listado'!$AB$155:$BA$1048576,MATCH($A1041,'Hoja de Trabajo para listado'!$AB$155:$AB$1048576,0),MATCH((CUADRO!N$5&amp;$E1041),'Hoja de Trabajo para listado'!$AB$151:$BA$151,0)),0)+IFERROR(INDEX('Hoja de Trabajo para listado'!$BC$155:$CB$1048576,MATCH($A1041,'Hoja de Trabajo para listado'!$BC$155:$BC$1048576,0),MATCH((CUADRO!N$5&amp;$E1041),'Hoja de Trabajo para listado'!$BC$151:$CB$151,0)),0)+IFERROR(INDEX('Hoja de Trabajo para listado'!$DE$153:$DG$274,MATCH($A1041,'Hoja de Trabajo para listado'!$DE$153:$DE$1048576,0),MATCH((CUADRO!N$5&amp;$E1041),'Hoja de Trabajo para listado'!$DE$151:$DG$151,0)),0)+IFERROR(INDEX('Hoja de Trabajo para listado'!$CD$155:$DC$1048576,MATCH($A1041,'Hoja de Trabajo para listado'!$CD$155:$CD$1048576,0),MATCH((CUADRO!N$5&amp;$E1041),'Hoja de Trabajo para listado'!$CD$151:$DC$151,0)),0)</f>
        <v>0</v>
      </c>
      <c r="O1041" s="243">
        <f ca="1">+IFERROR(INDEX('Hoja de Trabajo para listado'!$A$155:$Z$1048576,MATCH($A1041,'Hoja de Trabajo para listado'!$A$155:$A$1048576,0),MATCH((CUADRO!O$5&amp;$E1041),'Hoja de Trabajo para listado'!$A$151:$Z$151,0)),0)+IFERROR(INDEX('Hoja de Trabajo para listado'!$AB$155:$BA$1048576,MATCH($A1041,'Hoja de Trabajo para listado'!$AB$155:$AB$1048576,0),MATCH((CUADRO!O$5&amp;$E1041),'Hoja de Trabajo para listado'!$AB$151:$BA$151,0)),0)+IFERROR(INDEX('Hoja de Trabajo para listado'!$BC$155:$CB$1048576,MATCH($A1041,'Hoja de Trabajo para listado'!$BC$155:$BC$1048576,0),MATCH((CUADRO!O$5&amp;$E1041),'Hoja de Trabajo para listado'!$BC$151:$CB$151,0)),0)+IFERROR(INDEX('Hoja de Trabajo para listado'!$DE$153:$DG$274,MATCH($A1041,'Hoja de Trabajo para listado'!$DE$153:$DE$1048576,0),MATCH((CUADRO!O$5&amp;$E1041),'Hoja de Trabajo para listado'!$DE$151:$DG$151,0)),0)+IFERROR(INDEX('Hoja de Trabajo para listado'!$CD$155:$DC$1048576,MATCH($A1041,'Hoja de Trabajo para listado'!$CD$155:$CD$1048576,0),MATCH((CUADRO!O$5&amp;$E1041),'Hoja de Trabajo para listado'!$CD$151:$DC$151,0)),0)</f>
        <v>0</v>
      </c>
      <c r="P1041" s="243">
        <f ca="1">+IFERROR(INDEX('Hoja de Trabajo para listado'!$A$155:$Z$1048576,MATCH($A1041,'Hoja de Trabajo para listado'!$A$155:$A$1048576,0),MATCH((CUADRO!P$5&amp;$E1041),'Hoja de Trabajo para listado'!$A$151:$Z$151,0)),0)+IFERROR(INDEX('Hoja de Trabajo para listado'!$AB$155:$BA$1048576,MATCH($A1041,'Hoja de Trabajo para listado'!$AB$155:$AB$1048576,0),MATCH((CUADRO!P$5&amp;$E1041),'Hoja de Trabajo para listado'!$AB$151:$BA$151,0)),0)+IFERROR(INDEX('Hoja de Trabajo para listado'!$BC$155:$CB$1048576,MATCH($A1041,'Hoja de Trabajo para listado'!$BC$155:$BC$1048576,0),MATCH((CUADRO!P$5&amp;$E1041),'Hoja de Trabajo para listado'!$BC$151:$CB$151,0)),0)+IFERROR(INDEX('Hoja de Trabajo para listado'!$DE$153:$DG$274,MATCH($A1041,'Hoja de Trabajo para listado'!$DE$153:$DE$1048576,0),MATCH((CUADRO!P$5&amp;$E1041),'Hoja de Trabajo para listado'!$DE$151:$DG$151,0)),0)+IFERROR(INDEX('Hoja de Trabajo para listado'!$CD$155:$DC$1048576,MATCH($A1041,'Hoja de Trabajo para listado'!$CD$155:$CD$1048576,0),MATCH((CUADRO!P$5&amp;$E1041),'Hoja de Trabajo para listado'!$CD$151:$DC$151,0)),0)</f>
        <v>0</v>
      </c>
      <c r="Q1041" s="243">
        <f ca="1">+IFERROR(INDEX('Hoja de Trabajo para listado'!$A$155:$Z$1048576,MATCH($A1041,'Hoja de Trabajo para listado'!$A$155:$A$1048576,0),MATCH((CUADRO!Q$5&amp;$E1041),'Hoja de Trabajo para listado'!$A$151:$Z$151,0)),0)+IFERROR(INDEX('Hoja de Trabajo para listado'!$AB$155:$BA$1048576,MATCH($A1041,'Hoja de Trabajo para listado'!$AB$155:$AB$1048576,0),MATCH((CUADRO!Q$5&amp;$E1041),'Hoja de Trabajo para listado'!$AB$151:$BA$151,0)),0)+IFERROR(INDEX('Hoja de Trabajo para listado'!$BC$155:$CB$1048576,MATCH($A1041,'Hoja de Trabajo para listado'!$BC$155:$BC$1048576,0),MATCH((CUADRO!Q$5&amp;$E1041),'Hoja de Trabajo para listado'!$BC$151:$CB$151,0)),0)+IFERROR(INDEX('Hoja de Trabajo para listado'!$DE$153:$DG$274,MATCH($A1041,'Hoja de Trabajo para listado'!$DE$153:$DE$1048576,0),MATCH((CUADRO!Q$5&amp;$E1041),'Hoja de Trabajo para listado'!$DE$151:$DG$151,0)),0)+IFERROR(INDEX('Hoja de Trabajo para listado'!$CD$155:$DC$1048576,MATCH($A1041,'Hoja de Trabajo para listado'!$CD$155:$CD$1048576,0),MATCH((CUADRO!Q$5&amp;$E1041),'Hoja de Trabajo para listado'!$CD$151:$DC$151,0)),0)</f>
        <v>0</v>
      </c>
      <c r="R1041" s="243">
        <f t="shared" ca="1" si="35"/>
        <v>0</v>
      </c>
      <c r="S1041" s="249">
        <f ca="1">+R1040+R1041</f>
        <v>0</v>
      </c>
      <c r="T1041" s="243">
        <f ca="1">+S1041</f>
        <v>0</v>
      </c>
      <c r="U1041" s="242">
        <f t="shared" si="36"/>
        <v>2</v>
      </c>
      <c r="V1041" s="333" t="str">
        <f>+VLOOKUP(A1041,bd_lista!$A$3:$E$590,5,FALSE)</f>
        <v>Gobiernos Autonomos Municipales</v>
      </c>
      <c r="W1041" s="392"/>
      <c r="X1041" s="242">
        <f>+VLOOKUP(A1041,[4]Sheet1!$A$13:$D$744,4,FALSE)</f>
        <v>0</v>
      </c>
      <c r="Y1041" s="242" t="e">
        <f>+VLOOKUP(X1041,bd_lista!$A$3:$C$590,3,FALSE)</f>
        <v>#N/A</v>
      </c>
      <c r="Z1041" s="292"/>
      <c r="AA1041" s="293"/>
    </row>
    <row r="1042" spans="1:27" customFormat="1" ht="15" hidden="1" customHeight="1">
      <c r="A1042" s="32">
        <v>1755</v>
      </c>
      <c r="B1042" s="387">
        <f>+A1042</f>
        <v>1755</v>
      </c>
      <c r="C1042" s="247" t="str">
        <f>+VLOOKUP(A1042,bd_lista!$A$3:$C$590,3,FALSE)</f>
        <v>Gobierno Autónomo Municipal de Cuatro Cañadas</v>
      </c>
      <c r="D1042" s="389" t="str">
        <f>+C1042</f>
        <v>Gobierno Autónomo Municipal de Cuatro Cañadas</v>
      </c>
      <c r="E1042" s="242" t="s">
        <v>1304</v>
      </c>
      <c r="F1042" s="243">
        <f ca="1">+IFERROR(INDEX('Hoja de Trabajo para listado'!$A$155:$Z$1048576,MATCH($A1042,'Hoja de Trabajo para listado'!$A$155:$A$1048576,0),MATCH((CUADRO!F$5&amp;$E1042),'Hoja de Trabajo para listado'!$A$151:$Z$151,0)),0)+IFERROR(INDEX('Hoja de Trabajo para listado'!$AB$155:$BA$1048576,MATCH($A1042,'Hoja de Trabajo para listado'!$AB$155:$AB$1048576,0),MATCH((CUADRO!F$5&amp;$E1042),'Hoja de Trabajo para listado'!$AB$151:$BA$151,0)),0)+IFERROR(INDEX('Hoja de Trabajo para listado'!$BC$155:$CB$1048576,MATCH($A1042,'Hoja de Trabajo para listado'!$BC$155:$BC$1048576,0),MATCH((CUADRO!F$5&amp;$E1042),'Hoja de Trabajo para listado'!$BC$151:$CB$151,0)),0)+IFERROR(INDEX('Hoja de Trabajo para listado'!$DE$153:$DG$274,MATCH($A1042,'Hoja de Trabajo para listado'!$DE$153:$DE$1048576,0),MATCH((CUADRO!F$5&amp;$E1042),'Hoja de Trabajo para listado'!$DE$151:$DG$151,0)),0)+IFERROR(INDEX('Hoja de Trabajo para listado'!$CD$155:$DC$1048576,MATCH($A1042,'Hoja de Trabajo para listado'!$CD$155:$CD$1048576,0),MATCH((CUADRO!F$5&amp;$E1042),'Hoja de Trabajo para listado'!$CD$151:$DC$151,0)),0)</f>
        <v>0</v>
      </c>
      <c r="G1042" s="243">
        <f ca="1">+IFERROR(INDEX('Hoja de Trabajo para listado'!$A$155:$Z$1048576,MATCH($A1042,'Hoja de Trabajo para listado'!$A$155:$A$1048576,0),MATCH((CUADRO!G$5&amp;$E1042),'Hoja de Trabajo para listado'!$A$151:$Z$151,0)),0)+IFERROR(INDEX('Hoja de Trabajo para listado'!$AB$155:$BA$1048576,MATCH($A1042,'Hoja de Trabajo para listado'!$AB$155:$AB$1048576,0),MATCH((CUADRO!G$5&amp;$E1042),'Hoja de Trabajo para listado'!$AB$151:$BA$151,0)),0)+IFERROR(INDEX('Hoja de Trabajo para listado'!$BC$155:$CB$1048576,MATCH($A1042,'Hoja de Trabajo para listado'!$BC$155:$BC$1048576,0),MATCH((CUADRO!G$5&amp;$E1042),'Hoja de Trabajo para listado'!$BC$151:$CB$151,0)),0)+IFERROR(INDEX('Hoja de Trabajo para listado'!$DE$153:$DG$274,MATCH($A1042,'Hoja de Trabajo para listado'!$DE$153:$DE$1048576,0),MATCH((CUADRO!G$5&amp;$E1042),'Hoja de Trabajo para listado'!$DE$151:$DG$151,0)),0)+IFERROR(INDEX('Hoja de Trabajo para listado'!$CD$155:$DC$1048576,MATCH($A1042,'Hoja de Trabajo para listado'!$CD$155:$CD$1048576,0),MATCH((CUADRO!G$5&amp;$E1042),'Hoja de Trabajo para listado'!$CD$151:$DC$151,0)),0)</f>
        <v>0</v>
      </c>
      <c r="H1042" s="243">
        <f ca="1">+IFERROR(INDEX('Hoja de Trabajo para listado'!$A$155:$Z$1048576,MATCH($A1042,'Hoja de Trabajo para listado'!$A$155:$A$1048576,0),MATCH((CUADRO!H$5&amp;$E1042),'Hoja de Trabajo para listado'!$A$151:$Z$151,0)),0)+IFERROR(INDEX('Hoja de Trabajo para listado'!$AB$155:$BA$1048576,MATCH($A1042,'Hoja de Trabajo para listado'!$AB$155:$AB$1048576,0),MATCH((CUADRO!H$5&amp;$E1042),'Hoja de Trabajo para listado'!$AB$151:$BA$151,0)),0)+IFERROR(INDEX('Hoja de Trabajo para listado'!$BC$155:$CB$1048576,MATCH($A1042,'Hoja de Trabajo para listado'!$BC$155:$BC$1048576,0),MATCH((CUADRO!H$5&amp;$E1042),'Hoja de Trabajo para listado'!$BC$151:$CB$151,0)),0)+IFERROR(INDEX('Hoja de Trabajo para listado'!$DE$153:$DG$274,MATCH($A1042,'Hoja de Trabajo para listado'!$DE$153:$DE$1048576,0),MATCH((CUADRO!H$5&amp;$E1042),'Hoja de Trabajo para listado'!$DE$151:$DG$151,0)),0)+IFERROR(INDEX('Hoja de Trabajo para listado'!$CD$155:$DC$1048576,MATCH($A1042,'Hoja de Trabajo para listado'!$CD$155:$CD$1048576,0),MATCH((CUADRO!H$5&amp;$E1042),'Hoja de Trabajo para listado'!$CD$151:$DC$151,0)),0)</f>
        <v>0</v>
      </c>
      <c r="I1042" s="243">
        <f ca="1">+IFERROR(INDEX('Hoja de Trabajo para listado'!$A$155:$Z$1048576,MATCH($A1042,'Hoja de Trabajo para listado'!$A$155:$A$1048576,0),MATCH((CUADRO!I$5&amp;$E1042),'Hoja de Trabajo para listado'!$A$151:$Z$151,0)),0)+IFERROR(INDEX('Hoja de Trabajo para listado'!$AB$155:$BA$1048576,MATCH($A1042,'Hoja de Trabajo para listado'!$AB$155:$AB$1048576,0),MATCH((CUADRO!I$5&amp;$E1042),'Hoja de Trabajo para listado'!$AB$151:$BA$151,0)),0)+IFERROR(INDEX('Hoja de Trabajo para listado'!$BC$155:$CB$1048576,MATCH($A1042,'Hoja de Trabajo para listado'!$BC$155:$BC$1048576,0),MATCH((CUADRO!I$5&amp;$E1042),'Hoja de Trabajo para listado'!$BC$151:$CB$151,0)),0)+IFERROR(INDEX('Hoja de Trabajo para listado'!$DE$153:$DG$274,MATCH($A1042,'Hoja de Trabajo para listado'!$DE$153:$DE$1048576,0),MATCH((CUADRO!I$5&amp;$E1042),'Hoja de Trabajo para listado'!$DE$151:$DG$151,0)),0)+IFERROR(INDEX('Hoja de Trabajo para listado'!$CD$155:$DC$1048576,MATCH($A1042,'Hoja de Trabajo para listado'!$CD$155:$CD$1048576,0),MATCH((CUADRO!I$5&amp;$E1042),'Hoja de Trabajo para listado'!$CD$151:$DC$151,0)),0)</f>
        <v>0</v>
      </c>
      <c r="J1042" s="243">
        <f ca="1">+IFERROR(INDEX('Hoja de Trabajo para listado'!$A$155:$Z$1048576,MATCH($A1042,'Hoja de Trabajo para listado'!$A$155:$A$1048576,0),MATCH((CUADRO!J$5&amp;$E1042),'Hoja de Trabajo para listado'!$A$151:$Z$151,0)),0)+IFERROR(INDEX('Hoja de Trabajo para listado'!$AB$155:$BA$1048576,MATCH($A1042,'Hoja de Trabajo para listado'!$AB$155:$AB$1048576,0),MATCH((CUADRO!J$5&amp;$E1042),'Hoja de Trabajo para listado'!$AB$151:$BA$151,0)),0)+IFERROR(INDEX('Hoja de Trabajo para listado'!$BC$155:$CB$1048576,MATCH($A1042,'Hoja de Trabajo para listado'!$BC$155:$BC$1048576,0),MATCH((CUADRO!J$5&amp;$E1042),'Hoja de Trabajo para listado'!$BC$151:$CB$151,0)),0)+IFERROR(INDEX('Hoja de Trabajo para listado'!$DE$153:$DG$274,MATCH($A1042,'Hoja de Trabajo para listado'!$DE$153:$DE$1048576,0),MATCH((CUADRO!J$5&amp;$E1042),'Hoja de Trabajo para listado'!$DE$151:$DG$151,0)),0)+IFERROR(INDEX('Hoja de Trabajo para listado'!$CD$155:$DC$1048576,MATCH($A1042,'Hoja de Trabajo para listado'!$CD$155:$CD$1048576,0),MATCH((CUADRO!J$5&amp;$E1042),'Hoja de Trabajo para listado'!$CD$151:$DC$151,0)),0)</f>
        <v>0</v>
      </c>
      <c r="K1042" s="243">
        <f ca="1">+IFERROR(INDEX('Hoja de Trabajo para listado'!$A$155:$Z$1048576,MATCH($A1042,'Hoja de Trabajo para listado'!$A$155:$A$1048576,0),MATCH((CUADRO!K$5&amp;$E1042),'Hoja de Trabajo para listado'!$A$151:$Z$151,0)),0)+IFERROR(INDEX('Hoja de Trabajo para listado'!$AB$155:$BA$1048576,MATCH($A1042,'Hoja de Trabajo para listado'!$AB$155:$AB$1048576,0),MATCH((CUADRO!K$5&amp;$E1042),'Hoja de Trabajo para listado'!$AB$151:$BA$151,0)),0)+IFERROR(INDEX('Hoja de Trabajo para listado'!$BC$155:$CB$1048576,MATCH($A1042,'Hoja de Trabajo para listado'!$BC$155:$BC$1048576,0),MATCH((CUADRO!K$5&amp;$E1042),'Hoja de Trabajo para listado'!$BC$151:$CB$151,0)),0)+IFERROR(INDEX('Hoja de Trabajo para listado'!$DE$153:$DG$274,MATCH($A1042,'Hoja de Trabajo para listado'!$DE$153:$DE$1048576,0),MATCH((CUADRO!K$5&amp;$E1042),'Hoja de Trabajo para listado'!$DE$151:$DG$151,0)),0)+IFERROR(INDEX('Hoja de Trabajo para listado'!$CD$155:$DC$1048576,MATCH($A1042,'Hoja de Trabajo para listado'!$CD$155:$CD$1048576,0),MATCH((CUADRO!K$5&amp;$E1042),'Hoja de Trabajo para listado'!$CD$151:$DC$151,0)),0)</f>
        <v>0</v>
      </c>
      <c r="L1042" s="243">
        <f ca="1">+IFERROR(INDEX('Hoja de Trabajo para listado'!$A$155:$Z$1048576,MATCH($A1042,'Hoja de Trabajo para listado'!$A$155:$A$1048576,0),MATCH((CUADRO!L$5&amp;$E1042),'Hoja de Trabajo para listado'!$A$151:$Z$151,0)),0)+IFERROR(INDEX('Hoja de Trabajo para listado'!$AB$155:$BA$1048576,MATCH($A1042,'Hoja de Trabajo para listado'!$AB$155:$AB$1048576,0),MATCH((CUADRO!L$5&amp;$E1042),'Hoja de Trabajo para listado'!$AB$151:$BA$151,0)),0)+IFERROR(INDEX('Hoja de Trabajo para listado'!$BC$155:$CB$1048576,MATCH($A1042,'Hoja de Trabajo para listado'!$BC$155:$BC$1048576,0),MATCH((CUADRO!L$5&amp;$E1042),'Hoja de Trabajo para listado'!$BC$151:$CB$151,0)),0)+IFERROR(INDEX('Hoja de Trabajo para listado'!$DE$153:$DG$274,MATCH($A1042,'Hoja de Trabajo para listado'!$DE$153:$DE$1048576,0),MATCH((CUADRO!L$5&amp;$E1042),'Hoja de Trabajo para listado'!$DE$151:$DG$151,0)),0)+IFERROR(INDEX('Hoja de Trabajo para listado'!$CD$155:$DC$1048576,MATCH($A1042,'Hoja de Trabajo para listado'!$CD$155:$CD$1048576,0),MATCH((CUADRO!L$5&amp;$E1042),'Hoja de Trabajo para listado'!$CD$151:$DC$151,0)),0)</f>
        <v>0</v>
      </c>
      <c r="M1042" s="243">
        <f ca="1">+IFERROR(INDEX('Hoja de Trabajo para listado'!$A$155:$Z$1048576,MATCH($A1042,'Hoja de Trabajo para listado'!$A$155:$A$1048576,0),MATCH((CUADRO!M$5&amp;$E1042),'Hoja de Trabajo para listado'!$A$151:$Z$151,0)),0)+IFERROR(INDEX('Hoja de Trabajo para listado'!$AB$155:$BA$1048576,MATCH($A1042,'Hoja de Trabajo para listado'!$AB$155:$AB$1048576,0),MATCH((CUADRO!M$5&amp;$E1042),'Hoja de Trabajo para listado'!$AB$151:$BA$151,0)),0)+IFERROR(INDEX('Hoja de Trabajo para listado'!$BC$155:$CB$1048576,MATCH($A1042,'Hoja de Trabajo para listado'!$BC$155:$BC$1048576,0),MATCH((CUADRO!M$5&amp;$E1042),'Hoja de Trabajo para listado'!$BC$151:$CB$151,0)),0)+IFERROR(INDEX('Hoja de Trabajo para listado'!$DE$153:$DG$274,MATCH($A1042,'Hoja de Trabajo para listado'!$DE$153:$DE$1048576,0),MATCH((CUADRO!M$5&amp;$E1042),'Hoja de Trabajo para listado'!$DE$151:$DG$151,0)),0)+IFERROR(INDEX('Hoja de Trabajo para listado'!$CD$155:$DC$1048576,MATCH($A1042,'Hoja de Trabajo para listado'!$CD$155:$CD$1048576,0),MATCH((CUADRO!M$5&amp;$E1042),'Hoja de Trabajo para listado'!$CD$151:$DC$151,0)),0)</f>
        <v>0</v>
      </c>
      <c r="N1042" s="243">
        <f ca="1">+IFERROR(INDEX('Hoja de Trabajo para listado'!$A$155:$Z$1048576,MATCH($A1042,'Hoja de Trabajo para listado'!$A$155:$A$1048576,0),MATCH((CUADRO!N$5&amp;$E1042),'Hoja de Trabajo para listado'!$A$151:$Z$151,0)),0)+IFERROR(INDEX('Hoja de Trabajo para listado'!$AB$155:$BA$1048576,MATCH($A1042,'Hoja de Trabajo para listado'!$AB$155:$AB$1048576,0),MATCH((CUADRO!N$5&amp;$E1042),'Hoja de Trabajo para listado'!$AB$151:$BA$151,0)),0)+IFERROR(INDEX('Hoja de Trabajo para listado'!$BC$155:$CB$1048576,MATCH($A1042,'Hoja de Trabajo para listado'!$BC$155:$BC$1048576,0),MATCH((CUADRO!N$5&amp;$E1042),'Hoja de Trabajo para listado'!$BC$151:$CB$151,0)),0)+IFERROR(INDEX('Hoja de Trabajo para listado'!$DE$153:$DG$274,MATCH($A1042,'Hoja de Trabajo para listado'!$DE$153:$DE$1048576,0),MATCH((CUADRO!N$5&amp;$E1042),'Hoja de Trabajo para listado'!$DE$151:$DG$151,0)),0)+IFERROR(INDEX('Hoja de Trabajo para listado'!$CD$155:$DC$1048576,MATCH($A1042,'Hoja de Trabajo para listado'!$CD$155:$CD$1048576,0),MATCH((CUADRO!N$5&amp;$E1042),'Hoja de Trabajo para listado'!$CD$151:$DC$151,0)),0)</f>
        <v>0</v>
      </c>
      <c r="O1042" s="243">
        <f ca="1">+IFERROR(INDEX('Hoja de Trabajo para listado'!$A$155:$Z$1048576,MATCH($A1042,'Hoja de Trabajo para listado'!$A$155:$A$1048576,0),MATCH((CUADRO!O$5&amp;$E1042),'Hoja de Trabajo para listado'!$A$151:$Z$151,0)),0)+IFERROR(INDEX('Hoja de Trabajo para listado'!$AB$155:$BA$1048576,MATCH($A1042,'Hoja de Trabajo para listado'!$AB$155:$AB$1048576,0),MATCH((CUADRO!O$5&amp;$E1042),'Hoja de Trabajo para listado'!$AB$151:$BA$151,0)),0)+IFERROR(INDEX('Hoja de Trabajo para listado'!$BC$155:$CB$1048576,MATCH($A1042,'Hoja de Trabajo para listado'!$BC$155:$BC$1048576,0),MATCH((CUADRO!O$5&amp;$E1042),'Hoja de Trabajo para listado'!$BC$151:$CB$151,0)),0)+IFERROR(INDEX('Hoja de Trabajo para listado'!$DE$153:$DG$274,MATCH($A1042,'Hoja de Trabajo para listado'!$DE$153:$DE$1048576,0),MATCH((CUADRO!O$5&amp;$E1042),'Hoja de Trabajo para listado'!$DE$151:$DG$151,0)),0)+IFERROR(INDEX('Hoja de Trabajo para listado'!$CD$155:$DC$1048576,MATCH($A1042,'Hoja de Trabajo para listado'!$CD$155:$CD$1048576,0),MATCH((CUADRO!O$5&amp;$E1042),'Hoja de Trabajo para listado'!$CD$151:$DC$151,0)),0)</f>
        <v>0</v>
      </c>
      <c r="P1042" s="243">
        <f ca="1">+IFERROR(INDEX('Hoja de Trabajo para listado'!$A$155:$Z$1048576,MATCH($A1042,'Hoja de Trabajo para listado'!$A$155:$A$1048576,0),MATCH((CUADRO!P$5&amp;$E1042),'Hoja de Trabajo para listado'!$A$151:$Z$151,0)),0)+IFERROR(INDEX('Hoja de Trabajo para listado'!$AB$155:$BA$1048576,MATCH($A1042,'Hoja de Trabajo para listado'!$AB$155:$AB$1048576,0),MATCH((CUADRO!P$5&amp;$E1042),'Hoja de Trabajo para listado'!$AB$151:$BA$151,0)),0)+IFERROR(INDEX('Hoja de Trabajo para listado'!$BC$155:$CB$1048576,MATCH($A1042,'Hoja de Trabajo para listado'!$BC$155:$BC$1048576,0),MATCH((CUADRO!P$5&amp;$E1042),'Hoja de Trabajo para listado'!$BC$151:$CB$151,0)),0)+IFERROR(INDEX('Hoja de Trabajo para listado'!$DE$153:$DG$274,MATCH($A1042,'Hoja de Trabajo para listado'!$DE$153:$DE$1048576,0),MATCH((CUADRO!P$5&amp;$E1042),'Hoja de Trabajo para listado'!$DE$151:$DG$151,0)),0)+IFERROR(INDEX('Hoja de Trabajo para listado'!$CD$155:$DC$1048576,MATCH($A1042,'Hoja de Trabajo para listado'!$CD$155:$CD$1048576,0),MATCH((CUADRO!P$5&amp;$E1042),'Hoja de Trabajo para listado'!$CD$151:$DC$151,0)),0)</f>
        <v>0</v>
      </c>
      <c r="Q1042" s="243">
        <f ca="1">+IFERROR(INDEX('Hoja de Trabajo para listado'!$A$155:$Z$1048576,MATCH($A1042,'Hoja de Trabajo para listado'!$A$155:$A$1048576,0),MATCH((CUADRO!Q$5&amp;$E1042),'Hoja de Trabajo para listado'!$A$151:$Z$151,0)),0)+IFERROR(INDEX('Hoja de Trabajo para listado'!$AB$155:$BA$1048576,MATCH($A1042,'Hoja de Trabajo para listado'!$AB$155:$AB$1048576,0),MATCH((CUADRO!Q$5&amp;$E1042),'Hoja de Trabajo para listado'!$AB$151:$BA$151,0)),0)+IFERROR(INDEX('Hoja de Trabajo para listado'!$BC$155:$CB$1048576,MATCH($A1042,'Hoja de Trabajo para listado'!$BC$155:$BC$1048576,0),MATCH((CUADRO!Q$5&amp;$E1042),'Hoja de Trabajo para listado'!$BC$151:$CB$151,0)),0)+IFERROR(INDEX('Hoja de Trabajo para listado'!$DE$153:$DG$274,MATCH($A1042,'Hoja de Trabajo para listado'!$DE$153:$DE$1048576,0),MATCH((CUADRO!Q$5&amp;$E1042),'Hoja de Trabajo para listado'!$DE$151:$DG$151,0)),0)+IFERROR(INDEX('Hoja de Trabajo para listado'!$CD$155:$DC$1048576,MATCH($A1042,'Hoja de Trabajo para listado'!$CD$155:$CD$1048576,0),MATCH((CUADRO!Q$5&amp;$E1042),'Hoja de Trabajo para listado'!$CD$151:$DC$151,0)),0)</f>
        <v>0</v>
      </c>
      <c r="R1042" s="243">
        <f t="shared" ca="1" si="35"/>
        <v>0</v>
      </c>
      <c r="S1042" s="249"/>
      <c r="T1042" s="243">
        <f ca="1">+T1043</f>
        <v>0</v>
      </c>
      <c r="U1042" s="242">
        <f t="shared" si="36"/>
        <v>1</v>
      </c>
      <c r="V1042" s="333" t="str">
        <f>+VLOOKUP(A1042,bd_lista!$A$3:$E$590,5,FALSE)</f>
        <v>Gobiernos Autonomos Municipales</v>
      </c>
      <c r="W1042" s="391" t="str">
        <f>+V1042</f>
        <v>Gobiernos Autonomos Municipales</v>
      </c>
      <c r="X1042" s="242">
        <f>+VLOOKUP(A1042,[4]Sheet1!$A$13:$D$744,4,FALSE)</f>
        <v>0</v>
      </c>
      <c r="Y1042" s="242" t="e">
        <f>+VLOOKUP(X1042,bd_lista!$A$3:$C$590,3,FALSE)</f>
        <v>#N/A</v>
      </c>
      <c r="Z1042" s="294">
        <f>+X1042</f>
        <v>0</v>
      </c>
      <c r="AA1042" s="295" t="e">
        <f>+Y1042</f>
        <v>#N/A</v>
      </c>
    </row>
    <row r="1043" spans="1:27" customFormat="1" ht="15" hidden="1" customHeight="1">
      <c r="A1043" s="32">
        <v>1755</v>
      </c>
      <c r="B1043" s="388"/>
      <c r="C1043" s="247" t="str">
        <f>+VLOOKUP(A1043,bd_lista!$A$3:$C$590,3,FALSE)</f>
        <v>Gobierno Autónomo Municipal de Cuatro Cañadas</v>
      </c>
      <c r="D1043" s="390"/>
      <c r="E1043" s="244" t="s">
        <v>1305</v>
      </c>
      <c r="F1043" s="243">
        <f ca="1">+IFERROR(INDEX('Hoja de Trabajo para listado'!$A$155:$Z$1048576,MATCH($A1043,'Hoja de Trabajo para listado'!$A$155:$A$1048576,0),MATCH((CUADRO!F$5&amp;$E1043),'Hoja de Trabajo para listado'!$A$151:$Z$151,0)),0)+IFERROR(INDEX('Hoja de Trabajo para listado'!$AB$155:$BA$1048576,MATCH($A1043,'Hoja de Trabajo para listado'!$AB$155:$AB$1048576,0),MATCH((CUADRO!F$5&amp;$E1043),'Hoja de Trabajo para listado'!$AB$151:$BA$151,0)),0)+IFERROR(INDEX('Hoja de Trabajo para listado'!$BC$155:$CB$1048576,MATCH($A1043,'Hoja de Trabajo para listado'!$BC$155:$BC$1048576,0),MATCH((CUADRO!F$5&amp;$E1043),'Hoja de Trabajo para listado'!$BC$151:$CB$151,0)),0)+IFERROR(INDEX('Hoja de Trabajo para listado'!$DE$153:$DG$274,MATCH($A1043,'Hoja de Trabajo para listado'!$DE$153:$DE$1048576,0),MATCH((CUADRO!F$5&amp;$E1043),'Hoja de Trabajo para listado'!$DE$151:$DG$151,0)),0)+IFERROR(INDEX('Hoja de Trabajo para listado'!$CD$155:$DC$1048576,MATCH($A1043,'Hoja de Trabajo para listado'!$CD$155:$CD$1048576,0),MATCH((CUADRO!F$5&amp;$E1043),'Hoja de Trabajo para listado'!$CD$151:$DC$151,0)),0)</f>
        <v>0</v>
      </c>
      <c r="G1043" s="243">
        <f ca="1">+IFERROR(INDEX('Hoja de Trabajo para listado'!$A$155:$Z$1048576,MATCH($A1043,'Hoja de Trabajo para listado'!$A$155:$A$1048576,0),MATCH((CUADRO!G$5&amp;$E1043),'Hoja de Trabajo para listado'!$A$151:$Z$151,0)),0)+IFERROR(INDEX('Hoja de Trabajo para listado'!$AB$155:$BA$1048576,MATCH($A1043,'Hoja de Trabajo para listado'!$AB$155:$AB$1048576,0),MATCH((CUADRO!G$5&amp;$E1043),'Hoja de Trabajo para listado'!$AB$151:$BA$151,0)),0)+IFERROR(INDEX('Hoja de Trabajo para listado'!$BC$155:$CB$1048576,MATCH($A1043,'Hoja de Trabajo para listado'!$BC$155:$BC$1048576,0),MATCH((CUADRO!G$5&amp;$E1043),'Hoja de Trabajo para listado'!$BC$151:$CB$151,0)),0)+IFERROR(INDEX('Hoja de Trabajo para listado'!$DE$153:$DG$274,MATCH($A1043,'Hoja de Trabajo para listado'!$DE$153:$DE$1048576,0),MATCH((CUADRO!G$5&amp;$E1043),'Hoja de Trabajo para listado'!$DE$151:$DG$151,0)),0)+IFERROR(INDEX('Hoja de Trabajo para listado'!$CD$155:$DC$1048576,MATCH($A1043,'Hoja de Trabajo para listado'!$CD$155:$CD$1048576,0),MATCH((CUADRO!G$5&amp;$E1043),'Hoja de Trabajo para listado'!$CD$151:$DC$151,0)),0)</f>
        <v>0</v>
      </c>
      <c r="H1043" s="243">
        <f ca="1">+IFERROR(INDEX('Hoja de Trabajo para listado'!$A$155:$Z$1048576,MATCH($A1043,'Hoja de Trabajo para listado'!$A$155:$A$1048576,0),MATCH((CUADRO!H$5&amp;$E1043),'Hoja de Trabajo para listado'!$A$151:$Z$151,0)),0)+IFERROR(INDEX('Hoja de Trabajo para listado'!$AB$155:$BA$1048576,MATCH($A1043,'Hoja de Trabajo para listado'!$AB$155:$AB$1048576,0),MATCH((CUADRO!H$5&amp;$E1043),'Hoja de Trabajo para listado'!$AB$151:$BA$151,0)),0)+IFERROR(INDEX('Hoja de Trabajo para listado'!$BC$155:$CB$1048576,MATCH($A1043,'Hoja de Trabajo para listado'!$BC$155:$BC$1048576,0),MATCH((CUADRO!H$5&amp;$E1043),'Hoja de Trabajo para listado'!$BC$151:$CB$151,0)),0)+IFERROR(INDEX('Hoja de Trabajo para listado'!$DE$153:$DG$274,MATCH($A1043,'Hoja de Trabajo para listado'!$DE$153:$DE$1048576,0),MATCH((CUADRO!H$5&amp;$E1043),'Hoja de Trabajo para listado'!$DE$151:$DG$151,0)),0)+IFERROR(INDEX('Hoja de Trabajo para listado'!$CD$155:$DC$1048576,MATCH($A1043,'Hoja de Trabajo para listado'!$CD$155:$CD$1048576,0),MATCH((CUADRO!H$5&amp;$E1043),'Hoja de Trabajo para listado'!$CD$151:$DC$151,0)),0)</f>
        <v>0</v>
      </c>
      <c r="I1043" s="243">
        <f ca="1">+IFERROR(INDEX('Hoja de Trabajo para listado'!$A$155:$Z$1048576,MATCH($A1043,'Hoja de Trabajo para listado'!$A$155:$A$1048576,0),MATCH((CUADRO!I$5&amp;$E1043),'Hoja de Trabajo para listado'!$A$151:$Z$151,0)),0)+IFERROR(INDEX('Hoja de Trabajo para listado'!$AB$155:$BA$1048576,MATCH($A1043,'Hoja de Trabajo para listado'!$AB$155:$AB$1048576,0),MATCH((CUADRO!I$5&amp;$E1043),'Hoja de Trabajo para listado'!$AB$151:$BA$151,0)),0)+IFERROR(INDEX('Hoja de Trabajo para listado'!$BC$155:$CB$1048576,MATCH($A1043,'Hoja de Trabajo para listado'!$BC$155:$BC$1048576,0),MATCH((CUADRO!I$5&amp;$E1043),'Hoja de Trabajo para listado'!$BC$151:$CB$151,0)),0)+IFERROR(INDEX('Hoja de Trabajo para listado'!$DE$153:$DG$274,MATCH($A1043,'Hoja de Trabajo para listado'!$DE$153:$DE$1048576,0),MATCH((CUADRO!I$5&amp;$E1043),'Hoja de Trabajo para listado'!$DE$151:$DG$151,0)),0)+IFERROR(INDEX('Hoja de Trabajo para listado'!$CD$155:$DC$1048576,MATCH($A1043,'Hoja de Trabajo para listado'!$CD$155:$CD$1048576,0),MATCH((CUADRO!I$5&amp;$E1043),'Hoja de Trabajo para listado'!$CD$151:$DC$151,0)),0)</f>
        <v>0</v>
      </c>
      <c r="J1043" s="243">
        <f ca="1">+IFERROR(INDEX('Hoja de Trabajo para listado'!$A$155:$Z$1048576,MATCH($A1043,'Hoja de Trabajo para listado'!$A$155:$A$1048576,0),MATCH((CUADRO!J$5&amp;$E1043),'Hoja de Trabajo para listado'!$A$151:$Z$151,0)),0)+IFERROR(INDEX('Hoja de Trabajo para listado'!$AB$155:$BA$1048576,MATCH($A1043,'Hoja de Trabajo para listado'!$AB$155:$AB$1048576,0),MATCH((CUADRO!J$5&amp;$E1043),'Hoja de Trabajo para listado'!$AB$151:$BA$151,0)),0)+IFERROR(INDEX('Hoja de Trabajo para listado'!$BC$155:$CB$1048576,MATCH($A1043,'Hoja de Trabajo para listado'!$BC$155:$BC$1048576,0),MATCH((CUADRO!J$5&amp;$E1043),'Hoja de Trabajo para listado'!$BC$151:$CB$151,0)),0)+IFERROR(INDEX('Hoja de Trabajo para listado'!$DE$153:$DG$274,MATCH($A1043,'Hoja de Trabajo para listado'!$DE$153:$DE$1048576,0),MATCH((CUADRO!J$5&amp;$E1043),'Hoja de Trabajo para listado'!$DE$151:$DG$151,0)),0)+IFERROR(INDEX('Hoja de Trabajo para listado'!$CD$155:$DC$1048576,MATCH($A1043,'Hoja de Trabajo para listado'!$CD$155:$CD$1048576,0),MATCH((CUADRO!J$5&amp;$E1043),'Hoja de Trabajo para listado'!$CD$151:$DC$151,0)),0)</f>
        <v>0</v>
      </c>
      <c r="K1043" s="243">
        <f ca="1">+IFERROR(INDEX('Hoja de Trabajo para listado'!$A$155:$Z$1048576,MATCH($A1043,'Hoja de Trabajo para listado'!$A$155:$A$1048576,0),MATCH((CUADRO!K$5&amp;$E1043),'Hoja de Trabajo para listado'!$A$151:$Z$151,0)),0)+IFERROR(INDEX('Hoja de Trabajo para listado'!$AB$155:$BA$1048576,MATCH($A1043,'Hoja de Trabajo para listado'!$AB$155:$AB$1048576,0),MATCH((CUADRO!K$5&amp;$E1043),'Hoja de Trabajo para listado'!$AB$151:$BA$151,0)),0)+IFERROR(INDEX('Hoja de Trabajo para listado'!$BC$155:$CB$1048576,MATCH($A1043,'Hoja de Trabajo para listado'!$BC$155:$BC$1048576,0),MATCH((CUADRO!K$5&amp;$E1043),'Hoja de Trabajo para listado'!$BC$151:$CB$151,0)),0)+IFERROR(INDEX('Hoja de Trabajo para listado'!$DE$153:$DG$274,MATCH($A1043,'Hoja de Trabajo para listado'!$DE$153:$DE$1048576,0),MATCH((CUADRO!K$5&amp;$E1043),'Hoja de Trabajo para listado'!$DE$151:$DG$151,0)),0)+IFERROR(INDEX('Hoja de Trabajo para listado'!$CD$155:$DC$1048576,MATCH($A1043,'Hoja de Trabajo para listado'!$CD$155:$CD$1048576,0),MATCH((CUADRO!K$5&amp;$E1043),'Hoja de Trabajo para listado'!$CD$151:$DC$151,0)),0)</f>
        <v>0</v>
      </c>
      <c r="L1043" s="243">
        <f ca="1">+IFERROR(INDEX('Hoja de Trabajo para listado'!$A$155:$Z$1048576,MATCH($A1043,'Hoja de Trabajo para listado'!$A$155:$A$1048576,0),MATCH((CUADRO!L$5&amp;$E1043),'Hoja de Trabajo para listado'!$A$151:$Z$151,0)),0)+IFERROR(INDEX('Hoja de Trabajo para listado'!$AB$155:$BA$1048576,MATCH($A1043,'Hoja de Trabajo para listado'!$AB$155:$AB$1048576,0),MATCH((CUADRO!L$5&amp;$E1043),'Hoja de Trabajo para listado'!$AB$151:$BA$151,0)),0)+IFERROR(INDEX('Hoja de Trabajo para listado'!$BC$155:$CB$1048576,MATCH($A1043,'Hoja de Trabajo para listado'!$BC$155:$BC$1048576,0),MATCH((CUADRO!L$5&amp;$E1043),'Hoja de Trabajo para listado'!$BC$151:$CB$151,0)),0)+IFERROR(INDEX('Hoja de Trabajo para listado'!$DE$153:$DG$274,MATCH($A1043,'Hoja de Trabajo para listado'!$DE$153:$DE$1048576,0),MATCH((CUADRO!L$5&amp;$E1043),'Hoja de Trabajo para listado'!$DE$151:$DG$151,0)),0)+IFERROR(INDEX('Hoja de Trabajo para listado'!$CD$155:$DC$1048576,MATCH($A1043,'Hoja de Trabajo para listado'!$CD$155:$CD$1048576,0),MATCH((CUADRO!L$5&amp;$E1043),'Hoja de Trabajo para listado'!$CD$151:$DC$151,0)),0)</f>
        <v>0</v>
      </c>
      <c r="M1043" s="243">
        <f ca="1">+IFERROR(INDEX('Hoja de Trabajo para listado'!$A$155:$Z$1048576,MATCH($A1043,'Hoja de Trabajo para listado'!$A$155:$A$1048576,0),MATCH((CUADRO!M$5&amp;$E1043),'Hoja de Trabajo para listado'!$A$151:$Z$151,0)),0)+IFERROR(INDEX('Hoja de Trabajo para listado'!$AB$155:$BA$1048576,MATCH($A1043,'Hoja de Trabajo para listado'!$AB$155:$AB$1048576,0),MATCH((CUADRO!M$5&amp;$E1043),'Hoja de Trabajo para listado'!$AB$151:$BA$151,0)),0)+IFERROR(INDEX('Hoja de Trabajo para listado'!$BC$155:$CB$1048576,MATCH($A1043,'Hoja de Trabajo para listado'!$BC$155:$BC$1048576,0),MATCH((CUADRO!M$5&amp;$E1043),'Hoja de Trabajo para listado'!$BC$151:$CB$151,0)),0)+IFERROR(INDEX('Hoja de Trabajo para listado'!$DE$153:$DG$274,MATCH($A1043,'Hoja de Trabajo para listado'!$DE$153:$DE$1048576,0),MATCH((CUADRO!M$5&amp;$E1043),'Hoja de Trabajo para listado'!$DE$151:$DG$151,0)),0)+IFERROR(INDEX('Hoja de Trabajo para listado'!$CD$155:$DC$1048576,MATCH($A1043,'Hoja de Trabajo para listado'!$CD$155:$CD$1048576,0),MATCH((CUADRO!M$5&amp;$E1043),'Hoja de Trabajo para listado'!$CD$151:$DC$151,0)),0)</f>
        <v>0</v>
      </c>
      <c r="N1043" s="243">
        <f ca="1">+IFERROR(INDEX('Hoja de Trabajo para listado'!$A$155:$Z$1048576,MATCH($A1043,'Hoja de Trabajo para listado'!$A$155:$A$1048576,0),MATCH((CUADRO!N$5&amp;$E1043),'Hoja de Trabajo para listado'!$A$151:$Z$151,0)),0)+IFERROR(INDEX('Hoja de Trabajo para listado'!$AB$155:$BA$1048576,MATCH($A1043,'Hoja de Trabajo para listado'!$AB$155:$AB$1048576,0),MATCH((CUADRO!N$5&amp;$E1043),'Hoja de Trabajo para listado'!$AB$151:$BA$151,0)),0)+IFERROR(INDEX('Hoja de Trabajo para listado'!$BC$155:$CB$1048576,MATCH($A1043,'Hoja de Trabajo para listado'!$BC$155:$BC$1048576,0),MATCH((CUADRO!N$5&amp;$E1043),'Hoja de Trabajo para listado'!$BC$151:$CB$151,0)),0)+IFERROR(INDEX('Hoja de Trabajo para listado'!$DE$153:$DG$274,MATCH($A1043,'Hoja de Trabajo para listado'!$DE$153:$DE$1048576,0),MATCH((CUADRO!N$5&amp;$E1043),'Hoja de Trabajo para listado'!$DE$151:$DG$151,0)),0)+IFERROR(INDEX('Hoja de Trabajo para listado'!$CD$155:$DC$1048576,MATCH($A1043,'Hoja de Trabajo para listado'!$CD$155:$CD$1048576,0),MATCH((CUADRO!N$5&amp;$E1043),'Hoja de Trabajo para listado'!$CD$151:$DC$151,0)),0)</f>
        <v>0</v>
      </c>
      <c r="O1043" s="243">
        <f ca="1">+IFERROR(INDEX('Hoja de Trabajo para listado'!$A$155:$Z$1048576,MATCH($A1043,'Hoja de Trabajo para listado'!$A$155:$A$1048576,0),MATCH((CUADRO!O$5&amp;$E1043),'Hoja de Trabajo para listado'!$A$151:$Z$151,0)),0)+IFERROR(INDEX('Hoja de Trabajo para listado'!$AB$155:$BA$1048576,MATCH($A1043,'Hoja de Trabajo para listado'!$AB$155:$AB$1048576,0),MATCH((CUADRO!O$5&amp;$E1043),'Hoja de Trabajo para listado'!$AB$151:$BA$151,0)),0)+IFERROR(INDEX('Hoja de Trabajo para listado'!$BC$155:$CB$1048576,MATCH($A1043,'Hoja de Trabajo para listado'!$BC$155:$BC$1048576,0),MATCH((CUADRO!O$5&amp;$E1043),'Hoja de Trabajo para listado'!$BC$151:$CB$151,0)),0)+IFERROR(INDEX('Hoja de Trabajo para listado'!$DE$153:$DG$274,MATCH($A1043,'Hoja de Trabajo para listado'!$DE$153:$DE$1048576,0),MATCH((CUADRO!O$5&amp;$E1043),'Hoja de Trabajo para listado'!$DE$151:$DG$151,0)),0)+IFERROR(INDEX('Hoja de Trabajo para listado'!$CD$155:$DC$1048576,MATCH($A1043,'Hoja de Trabajo para listado'!$CD$155:$CD$1048576,0),MATCH((CUADRO!O$5&amp;$E1043),'Hoja de Trabajo para listado'!$CD$151:$DC$151,0)),0)</f>
        <v>0</v>
      </c>
      <c r="P1043" s="243">
        <f ca="1">+IFERROR(INDEX('Hoja de Trabajo para listado'!$A$155:$Z$1048576,MATCH($A1043,'Hoja de Trabajo para listado'!$A$155:$A$1048576,0),MATCH((CUADRO!P$5&amp;$E1043),'Hoja de Trabajo para listado'!$A$151:$Z$151,0)),0)+IFERROR(INDEX('Hoja de Trabajo para listado'!$AB$155:$BA$1048576,MATCH($A1043,'Hoja de Trabajo para listado'!$AB$155:$AB$1048576,0),MATCH((CUADRO!P$5&amp;$E1043),'Hoja de Trabajo para listado'!$AB$151:$BA$151,0)),0)+IFERROR(INDEX('Hoja de Trabajo para listado'!$BC$155:$CB$1048576,MATCH($A1043,'Hoja de Trabajo para listado'!$BC$155:$BC$1048576,0),MATCH((CUADRO!P$5&amp;$E1043),'Hoja de Trabajo para listado'!$BC$151:$CB$151,0)),0)+IFERROR(INDEX('Hoja de Trabajo para listado'!$DE$153:$DG$274,MATCH($A1043,'Hoja de Trabajo para listado'!$DE$153:$DE$1048576,0),MATCH((CUADRO!P$5&amp;$E1043),'Hoja de Trabajo para listado'!$DE$151:$DG$151,0)),0)+IFERROR(INDEX('Hoja de Trabajo para listado'!$CD$155:$DC$1048576,MATCH($A1043,'Hoja de Trabajo para listado'!$CD$155:$CD$1048576,0),MATCH((CUADRO!P$5&amp;$E1043),'Hoja de Trabajo para listado'!$CD$151:$DC$151,0)),0)</f>
        <v>0</v>
      </c>
      <c r="Q1043" s="243">
        <f ca="1">+IFERROR(INDEX('Hoja de Trabajo para listado'!$A$155:$Z$1048576,MATCH($A1043,'Hoja de Trabajo para listado'!$A$155:$A$1048576,0),MATCH((CUADRO!Q$5&amp;$E1043),'Hoja de Trabajo para listado'!$A$151:$Z$151,0)),0)+IFERROR(INDEX('Hoja de Trabajo para listado'!$AB$155:$BA$1048576,MATCH($A1043,'Hoja de Trabajo para listado'!$AB$155:$AB$1048576,0),MATCH((CUADRO!Q$5&amp;$E1043),'Hoja de Trabajo para listado'!$AB$151:$BA$151,0)),0)+IFERROR(INDEX('Hoja de Trabajo para listado'!$BC$155:$CB$1048576,MATCH($A1043,'Hoja de Trabajo para listado'!$BC$155:$BC$1048576,0),MATCH((CUADRO!Q$5&amp;$E1043),'Hoja de Trabajo para listado'!$BC$151:$CB$151,0)),0)+IFERROR(INDEX('Hoja de Trabajo para listado'!$DE$153:$DG$274,MATCH($A1043,'Hoja de Trabajo para listado'!$DE$153:$DE$1048576,0),MATCH((CUADRO!Q$5&amp;$E1043),'Hoja de Trabajo para listado'!$DE$151:$DG$151,0)),0)+IFERROR(INDEX('Hoja de Trabajo para listado'!$CD$155:$DC$1048576,MATCH($A1043,'Hoja de Trabajo para listado'!$CD$155:$CD$1048576,0),MATCH((CUADRO!Q$5&amp;$E1043),'Hoja de Trabajo para listado'!$CD$151:$DC$151,0)),0)</f>
        <v>0</v>
      </c>
      <c r="R1043" s="243">
        <f t="shared" ca="1" si="35"/>
        <v>0</v>
      </c>
      <c r="S1043" s="249">
        <f ca="1">+R1042+R1043</f>
        <v>0</v>
      </c>
      <c r="T1043" s="243">
        <f ca="1">+S1043</f>
        <v>0</v>
      </c>
      <c r="U1043" s="242">
        <f t="shared" si="36"/>
        <v>2</v>
      </c>
      <c r="V1043" s="333" t="str">
        <f>+VLOOKUP(A1043,bd_lista!$A$3:$E$590,5,FALSE)</f>
        <v>Gobiernos Autonomos Municipales</v>
      </c>
      <c r="W1043" s="392"/>
      <c r="X1043" s="242">
        <f>+VLOOKUP(A1043,[4]Sheet1!$A$13:$D$744,4,FALSE)</f>
        <v>0</v>
      </c>
      <c r="Y1043" s="242" t="e">
        <f>+VLOOKUP(X1043,bd_lista!$A$3:$C$590,3,FALSE)</f>
        <v>#N/A</v>
      </c>
      <c r="Z1043" s="292"/>
      <c r="AA1043" s="293"/>
    </row>
    <row r="1044" spans="1:27" customFormat="1" ht="15" hidden="1" customHeight="1">
      <c r="A1044" s="32">
        <v>1756</v>
      </c>
      <c r="B1044" s="387">
        <f>+A1044</f>
        <v>1756</v>
      </c>
      <c r="C1044" s="247" t="str">
        <f>+VLOOKUP(A1044,bd_lista!$A$3:$C$590,3,FALSE)</f>
        <v>Gobierno Autónomo Municipal de Colpa Bélgica</v>
      </c>
      <c r="D1044" s="389" t="str">
        <f>+C1044</f>
        <v>Gobierno Autónomo Municipal de Colpa Bélgica</v>
      </c>
      <c r="E1044" s="242" t="s">
        <v>1304</v>
      </c>
      <c r="F1044" s="243">
        <f ca="1">+IFERROR(INDEX('Hoja de Trabajo para listado'!$A$155:$Z$1048576,MATCH($A1044,'Hoja de Trabajo para listado'!$A$155:$A$1048576,0),MATCH((CUADRO!F$5&amp;$E1044),'Hoja de Trabajo para listado'!$A$151:$Z$151,0)),0)+IFERROR(INDEX('Hoja de Trabajo para listado'!$AB$155:$BA$1048576,MATCH($A1044,'Hoja de Trabajo para listado'!$AB$155:$AB$1048576,0),MATCH((CUADRO!F$5&amp;$E1044),'Hoja de Trabajo para listado'!$AB$151:$BA$151,0)),0)+IFERROR(INDEX('Hoja de Trabajo para listado'!$BC$155:$CB$1048576,MATCH($A1044,'Hoja de Trabajo para listado'!$BC$155:$BC$1048576,0),MATCH((CUADRO!F$5&amp;$E1044),'Hoja de Trabajo para listado'!$BC$151:$CB$151,0)),0)+IFERROR(INDEX('Hoja de Trabajo para listado'!$DE$153:$DG$274,MATCH($A1044,'Hoja de Trabajo para listado'!$DE$153:$DE$1048576,0),MATCH((CUADRO!F$5&amp;$E1044),'Hoja de Trabajo para listado'!$DE$151:$DG$151,0)),0)+IFERROR(INDEX('Hoja de Trabajo para listado'!$CD$155:$DC$1048576,MATCH($A1044,'Hoja de Trabajo para listado'!$CD$155:$CD$1048576,0),MATCH((CUADRO!F$5&amp;$E1044),'Hoja de Trabajo para listado'!$CD$151:$DC$151,0)),0)</f>
        <v>0</v>
      </c>
      <c r="G1044" s="243">
        <f ca="1">+IFERROR(INDEX('Hoja de Trabajo para listado'!$A$155:$Z$1048576,MATCH($A1044,'Hoja de Trabajo para listado'!$A$155:$A$1048576,0),MATCH((CUADRO!G$5&amp;$E1044),'Hoja de Trabajo para listado'!$A$151:$Z$151,0)),0)+IFERROR(INDEX('Hoja de Trabajo para listado'!$AB$155:$BA$1048576,MATCH($A1044,'Hoja de Trabajo para listado'!$AB$155:$AB$1048576,0),MATCH((CUADRO!G$5&amp;$E1044),'Hoja de Trabajo para listado'!$AB$151:$BA$151,0)),0)+IFERROR(INDEX('Hoja de Trabajo para listado'!$BC$155:$CB$1048576,MATCH($A1044,'Hoja de Trabajo para listado'!$BC$155:$BC$1048576,0),MATCH((CUADRO!G$5&amp;$E1044),'Hoja de Trabajo para listado'!$BC$151:$CB$151,0)),0)+IFERROR(INDEX('Hoja de Trabajo para listado'!$DE$153:$DG$274,MATCH($A1044,'Hoja de Trabajo para listado'!$DE$153:$DE$1048576,0),MATCH((CUADRO!G$5&amp;$E1044),'Hoja de Trabajo para listado'!$DE$151:$DG$151,0)),0)+IFERROR(INDEX('Hoja de Trabajo para listado'!$CD$155:$DC$1048576,MATCH($A1044,'Hoja de Trabajo para listado'!$CD$155:$CD$1048576,0),MATCH((CUADRO!G$5&amp;$E1044),'Hoja de Trabajo para listado'!$CD$151:$DC$151,0)),0)</f>
        <v>0</v>
      </c>
      <c r="H1044" s="243">
        <f ca="1">+IFERROR(INDEX('Hoja de Trabajo para listado'!$A$155:$Z$1048576,MATCH($A1044,'Hoja de Trabajo para listado'!$A$155:$A$1048576,0),MATCH((CUADRO!H$5&amp;$E1044),'Hoja de Trabajo para listado'!$A$151:$Z$151,0)),0)+IFERROR(INDEX('Hoja de Trabajo para listado'!$AB$155:$BA$1048576,MATCH($A1044,'Hoja de Trabajo para listado'!$AB$155:$AB$1048576,0),MATCH((CUADRO!H$5&amp;$E1044),'Hoja de Trabajo para listado'!$AB$151:$BA$151,0)),0)+IFERROR(INDEX('Hoja de Trabajo para listado'!$BC$155:$CB$1048576,MATCH($A1044,'Hoja de Trabajo para listado'!$BC$155:$BC$1048576,0),MATCH((CUADRO!H$5&amp;$E1044),'Hoja de Trabajo para listado'!$BC$151:$CB$151,0)),0)+IFERROR(INDEX('Hoja de Trabajo para listado'!$DE$153:$DG$274,MATCH($A1044,'Hoja de Trabajo para listado'!$DE$153:$DE$1048576,0),MATCH((CUADRO!H$5&amp;$E1044),'Hoja de Trabajo para listado'!$DE$151:$DG$151,0)),0)+IFERROR(INDEX('Hoja de Trabajo para listado'!$CD$155:$DC$1048576,MATCH($A1044,'Hoja de Trabajo para listado'!$CD$155:$CD$1048576,0),MATCH((CUADRO!H$5&amp;$E1044),'Hoja de Trabajo para listado'!$CD$151:$DC$151,0)),0)</f>
        <v>0</v>
      </c>
      <c r="I1044" s="243">
        <f ca="1">+IFERROR(INDEX('Hoja de Trabajo para listado'!$A$155:$Z$1048576,MATCH($A1044,'Hoja de Trabajo para listado'!$A$155:$A$1048576,0),MATCH((CUADRO!I$5&amp;$E1044),'Hoja de Trabajo para listado'!$A$151:$Z$151,0)),0)+IFERROR(INDEX('Hoja de Trabajo para listado'!$AB$155:$BA$1048576,MATCH($A1044,'Hoja de Trabajo para listado'!$AB$155:$AB$1048576,0),MATCH((CUADRO!I$5&amp;$E1044),'Hoja de Trabajo para listado'!$AB$151:$BA$151,0)),0)+IFERROR(INDEX('Hoja de Trabajo para listado'!$BC$155:$CB$1048576,MATCH($A1044,'Hoja de Trabajo para listado'!$BC$155:$BC$1048576,0),MATCH((CUADRO!I$5&amp;$E1044),'Hoja de Trabajo para listado'!$BC$151:$CB$151,0)),0)+IFERROR(INDEX('Hoja de Trabajo para listado'!$DE$153:$DG$274,MATCH($A1044,'Hoja de Trabajo para listado'!$DE$153:$DE$1048576,0),MATCH((CUADRO!I$5&amp;$E1044),'Hoja de Trabajo para listado'!$DE$151:$DG$151,0)),0)+IFERROR(INDEX('Hoja de Trabajo para listado'!$CD$155:$DC$1048576,MATCH($A1044,'Hoja de Trabajo para listado'!$CD$155:$CD$1048576,0),MATCH((CUADRO!I$5&amp;$E1044),'Hoja de Trabajo para listado'!$CD$151:$DC$151,0)),0)</f>
        <v>0</v>
      </c>
      <c r="J1044" s="243">
        <f ca="1">+IFERROR(INDEX('Hoja de Trabajo para listado'!$A$155:$Z$1048576,MATCH($A1044,'Hoja de Trabajo para listado'!$A$155:$A$1048576,0),MATCH((CUADRO!J$5&amp;$E1044),'Hoja de Trabajo para listado'!$A$151:$Z$151,0)),0)+IFERROR(INDEX('Hoja de Trabajo para listado'!$AB$155:$BA$1048576,MATCH($A1044,'Hoja de Trabajo para listado'!$AB$155:$AB$1048576,0),MATCH((CUADRO!J$5&amp;$E1044),'Hoja de Trabajo para listado'!$AB$151:$BA$151,0)),0)+IFERROR(INDEX('Hoja de Trabajo para listado'!$BC$155:$CB$1048576,MATCH($A1044,'Hoja de Trabajo para listado'!$BC$155:$BC$1048576,0),MATCH((CUADRO!J$5&amp;$E1044),'Hoja de Trabajo para listado'!$BC$151:$CB$151,0)),0)+IFERROR(INDEX('Hoja de Trabajo para listado'!$DE$153:$DG$274,MATCH($A1044,'Hoja de Trabajo para listado'!$DE$153:$DE$1048576,0),MATCH((CUADRO!J$5&amp;$E1044),'Hoja de Trabajo para listado'!$DE$151:$DG$151,0)),0)+IFERROR(INDEX('Hoja de Trabajo para listado'!$CD$155:$DC$1048576,MATCH($A1044,'Hoja de Trabajo para listado'!$CD$155:$CD$1048576,0),MATCH((CUADRO!J$5&amp;$E1044),'Hoja de Trabajo para listado'!$CD$151:$DC$151,0)),0)</f>
        <v>0</v>
      </c>
      <c r="K1044" s="243">
        <f ca="1">+IFERROR(INDEX('Hoja de Trabajo para listado'!$A$155:$Z$1048576,MATCH($A1044,'Hoja de Trabajo para listado'!$A$155:$A$1048576,0),MATCH((CUADRO!K$5&amp;$E1044),'Hoja de Trabajo para listado'!$A$151:$Z$151,0)),0)+IFERROR(INDEX('Hoja de Trabajo para listado'!$AB$155:$BA$1048576,MATCH($A1044,'Hoja de Trabajo para listado'!$AB$155:$AB$1048576,0),MATCH((CUADRO!K$5&amp;$E1044),'Hoja de Trabajo para listado'!$AB$151:$BA$151,0)),0)+IFERROR(INDEX('Hoja de Trabajo para listado'!$BC$155:$CB$1048576,MATCH($A1044,'Hoja de Trabajo para listado'!$BC$155:$BC$1048576,0),MATCH((CUADRO!K$5&amp;$E1044),'Hoja de Trabajo para listado'!$BC$151:$CB$151,0)),0)+IFERROR(INDEX('Hoja de Trabajo para listado'!$DE$153:$DG$274,MATCH($A1044,'Hoja de Trabajo para listado'!$DE$153:$DE$1048576,0),MATCH((CUADRO!K$5&amp;$E1044),'Hoja de Trabajo para listado'!$DE$151:$DG$151,0)),0)+IFERROR(INDEX('Hoja de Trabajo para listado'!$CD$155:$DC$1048576,MATCH($A1044,'Hoja de Trabajo para listado'!$CD$155:$CD$1048576,0),MATCH((CUADRO!K$5&amp;$E1044),'Hoja de Trabajo para listado'!$CD$151:$DC$151,0)),0)</f>
        <v>0</v>
      </c>
      <c r="L1044" s="243">
        <f ca="1">+IFERROR(INDEX('Hoja de Trabajo para listado'!$A$155:$Z$1048576,MATCH($A1044,'Hoja de Trabajo para listado'!$A$155:$A$1048576,0),MATCH((CUADRO!L$5&amp;$E1044),'Hoja de Trabajo para listado'!$A$151:$Z$151,0)),0)+IFERROR(INDEX('Hoja de Trabajo para listado'!$AB$155:$BA$1048576,MATCH($A1044,'Hoja de Trabajo para listado'!$AB$155:$AB$1048576,0),MATCH((CUADRO!L$5&amp;$E1044),'Hoja de Trabajo para listado'!$AB$151:$BA$151,0)),0)+IFERROR(INDEX('Hoja de Trabajo para listado'!$BC$155:$CB$1048576,MATCH($A1044,'Hoja de Trabajo para listado'!$BC$155:$BC$1048576,0),MATCH((CUADRO!L$5&amp;$E1044),'Hoja de Trabajo para listado'!$BC$151:$CB$151,0)),0)+IFERROR(INDEX('Hoja de Trabajo para listado'!$DE$153:$DG$274,MATCH($A1044,'Hoja de Trabajo para listado'!$DE$153:$DE$1048576,0),MATCH((CUADRO!L$5&amp;$E1044),'Hoja de Trabajo para listado'!$DE$151:$DG$151,0)),0)+IFERROR(INDEX('Hoja de Trabajo para listado'!$CD$155:$DC$1048576,MATCH($A1044,'Hoja de Trabajo para listado'!$CD$155:$CD$1048576,0),MATCH((CUADRO!L$5&amp;$E1044),'Hoja de Trabajo para listado'!$CD$151:$DC$151,0)),0)</f>
        <v>0</v>
      </c>
      <c r="M1044" s="243">
        <f ca="1">+IFERROR(INDEX('Hoja de Trabajo para listado'!$A$155:$Z$1048576,MATCH($A1044,'Hoja de Trabajo para listado'!$A$155:$A$1048576,0),MATCH((CUADRO!M$5&amp;$E1044),'Hoja de Trabajo para listado'!$A$151:$Z$151,0)),0)+IFERROR(INDEX('Hoja de Trabajo para listado'!$AB$155:$BA$1048576,MATCH($A1044,'Hoja de Trabajo para listado'!$AB$155:$AB$1048576,0),MATCH((CUADRO!M$5&amp;$E1044),'Hoja de Trabajo para listado'!$AB$151:$BA$151,0)),0)+IFERROR(INDEX('Hoja de Trabajo para listado'!$BC$155:$CB$1048576,MATCH($A1044,'Hoja de Trabajo para listado'!$BC$155:$BC$1048576,0),MATCH((CUADRO!M$5&amp;$E1044),'Hoja de Trabajo para listado'!$BC$151:$CB$151,0)),0)+IFERROR(INDEX('Hoja de Trabajo para listado'!$DE$153:$DG$274,MATCH($A1044,'Hoja de Trabajo para listado'!$DE$153:$DE$1048576,0),MATCH((CUADRO!M$5&amp;$E1044),'Hoja de Trabajo para listado'!$DE$151:$DG$151,0)),0)+IFERROR(INDEX('Hoja de Trabajo para listado'!$CD$155:$DC$1048576,MATCH($A1044,'Hoja de Trabajo para listado'!$CD$155:$CD$1048576,0),MATCH((CUADRO!M$5&amp;$E1044),'Hoja de Trabajo para listado'!$CD$151:$DC$151,0)),0)</f>
        <v>0</v>
      </c>
      <c r="N1044" s="243">
        <f ca="1">+IFERROR(INDEX('Hoja de Trabajo para listado'!$A$155:$Z$1048576,MATCH($A1044,'Hoja de Trabajo para listado'!$A$155:$A$1048576,0),MATCH((CUADRO!N$5&amp;$E1044),'Hoja de Trabajo para listado'!$A$151:$Z$151,0)),0)+IFERROR(INDEX('Hoja de Trabajo para listado'!$AB$155:$BA$1048576,MATCH($A1044,'Hoja de Trabajo para listado'!$AB$155:$AB$1048576,0),MATCH((CUADRO!N$5&amp;$E1044),'Hoja de Trabajo para listado'!$AB$151:$BA$151,0)),0)+IFERROR(INDEX('Hoja de Trabajo para listado'!$BC$155:$CB$1048576,MATCH($A1044,'Hoja de Trabajo para listado'!$BC$155:$BC$1048576,0),MATCH((CUADRO!N$5&amp;$E1044),'Hoja de Trabajo para listado'!$BC$151:$CB$151,0)),0)+IFERROR(INDEX('Hoja de Trabajo para listado'!$DE$153:$DG$274,MATCH($A1044,'Hoja de Trabajo para listado'!$DE$153:$DE$1048576,0),MATCH((CUADRO!N$5&amp;$E1044),'Hoja de Trabajo para listado'!$DE$151:$DG$151,0)),0)+IFERROR(INDEX('Hoja de Trabajo para listado'!$CD$155:$DC$1048576,MATCH($A1044,'Hoja de Trabajo para listado'!$CD$155:$CD$1048576,0),MATCH((CUADRO!N$5&amp;$E1044),'Hoja de Trabajo para listado'!$CD$151:$DC$151,0)),0)</f>
        <v>0</v>
      </c>
      <c r="O1044" s="243">
        <f ca="1">+IFERROR(INDEX('Hoja de Trabajo para listado'!$A$155:$Z$1048576,MATCH($A1044,'Hoja de Trabajo para listado'!$A$155:$A$1048576,0),MATCH((CUADRO!O$5&amp;$E1044),'Hoja de Trabajo para listado'!$A$151:$Z$151,0)),0)+IFERROR(INDEX('Hoja de Trabajo para listado'!$AB$155:$BA$1048576,MATCH($A1044,'Hoja de Trabajo para listado'!$AB$155:$AB$1048576,0),MATCH((CUADRO!O$5&amp;$E1044),'Hoja de Trabajo para listado'!$AB$151:$BA$151,0)),0)+IFERROR(INDEX('Hoja de Trabajo para listado'!$BC$155:$CB$1048576,MATCH($A1044,'Hoja de Trabajo para listado'!$BC$155:$BC$1048576,0),MATCH((CUADRO!O$5&amp;$E1044),'Hoja de Trabajo para listado'!$BC$151:$CB$151,0)),0)+IFERROR(INDEX('Hoja de Trabajo para listado'!$DE$153:$DG$274,MATCH($A1044,'Hoja de Trabajo para listado'!$DE$153:$DE$1048576,0),MATCH((CUADRO!O$5&amp;$E1044),'Hoja de Trabajo para listado'!$DE$151:$DG$151,0)),0)+IFERROR(INDEX('Hoja de Trabajo para listado'!$CD$155:$DC$1048576,MATCH($A1044,'Hoja de Trabajo para listado'!$CD$155:$CD$1048576,0),MATCH((CUADRO!O$5&amp;$E1044),'Hoja de Trabajo para listado'!$CD$151:$DC$151,0)),0)</f>
        <v>0</v>
      </c>
      <c r="P1044" s="243">
        <f ca="1">+IFERROR(INDEX('Hoja de Trabajo para listado'!$A$155:$Z$1048576,MATCH($A1044,'Hoja de Trabajo para listado'!$A$155:$A$1048576,0),MATCH((CUADRO!P$5&amp;$E1044),'Hoja de Trabajo para listado'!$A$151:$Z$151,0)),0)+IFERROR(INDEX('Hoja de Trabajo para listado'!$AB$155:$BA$1048576,MATCH($A1044,'Hoja de Trabajo para listado'!$AB$155:$AB$1048576,0),MATCH((CUADRO!P$5&amp;$E1044),'Hoja de Trabajo para listado'!$AB$151:$BA$151,0)),0)+IFERROR(INDEX('Hoja de Trabajo para listado'!$BC$155:$CB$1048576,MATCH($A1044,'Hoja de Trabajo para listado'!$BC$155:$BC$1048576,0),MATCH((CUADRO!P$5&amp;$E1044),'Hoja de Trabajo para listado'!$BC$151:$CB$151,0)),0)+IFERROR(INDEX('Hoja de Trabajo para listado'!$DE$153:$DG$274,MATCH($A1044,'Hoja de Trabajo para listado'!$DE$153:$DE$1048576,0),MATCH((CUADRO!P$5&amp;$E1044),'Hoja de Trabajo para listado'!$DE$151:$DG$151,0)),0)+IFERROR(INDEX('Hoja de Trabajo para listado'!$CD$155:$DC$1048576,MATCH($A1044,'Hoja de Trabajo para listado'!$CD$155:$CD$1048576,0),MATCH((CUADRO!P$5&amp;$E1044),'Hoja de Trabajo para listado'!$CD$151:$DC$151,0)),0)</f>
        <v>0</v>
      </c>
      <c r="Q1044" s="243">
        <f ca="1">+IFERROR(INDEX('Hoja de Trabajo para listado'!$A$155:$Z$1048576,MATCH($A1044,'Hoja de Trabajo para listado'!$A$155:$A$1048576,0),MATCH((CUADRO!Q$5&amp;$E1044),'Hoja de Trabajo para listado'!$A$151:$Z$151,0)),0)+IFERROR(INDEX('Hoja de Trabajo para listado'!$AB$155:$BA$1048576,MATCH($A1044,'Hoja de Trabajo para listado'!$AB$155:$AB$1048576,0),MATCH((CUADRO!Q$5&amp;$E1044),'Hoja de Trabajo para listado'!$AB$151:$BA$151,0)),0)+IFERROR(INDEX('Hoja de Trabajo para listado'!$BC$155:$CB$1048576,MATCH($A1044,'Hoja de Trabajo para listado'!$BC$155:$BC$1048576,0),MATCH((CUADRO!Q$5&amp;$E1044),'Hoja de Trabajo para listado'!$BC$151:$CB$151,0)),0)+IFERROR(INDEX('Hoja de Trabajo para listado'!$DE$153:$DG$274,MATCH($A1044,'Hoja de Trabajo para listado'!$DE$153:$DE$1048576,0),MATCH((CUADRO!Q$5&amp;$E1044),'Hoja de Trabajo para listado'!$DE$151:$DG$151,0)),0)+IFERROR(INDEX('Hoja de Trabajo para listado'!$CD$155:$DC$1048576,MATCH($A1044,'Hoja de Trabajo para listado'!$CD$155:$CD$1048576,0),MATCH((CUADRO!Q$5&amp;$E1044),'Hoja de Trabajo para listado'!$CD$151:$DC$151,0)),0)</f>
        <v>0</v>
      </c>
      <c r="R1044" s="243">
        <f t="shared" ca="1" si="35"/>
        <v>0</v>
      </c>
      <c r="S1044" s="249"/>
      <c r="T1044" s="243">
        <f ca="1">+T1045</f>
        <v>0</v>
      </c>
      <c r="U1044" s="242">
        <f t="shared" si="36"/>
        <v>1</v>
      </c>
      <c r="V1044" s="333" t="str">
        <f>+VLOOKUP(A1044,bd_lista!$A$3:$E$590,5,FALSE)</f>
        <v>Gobiernos Autonomos Municipales</v>
      </c>
      <c r="W1044" s="391" t="str">
        <f>+V1044</f>
        <v>Gobiernos Autonomos Municipales</v>
      </c>
      <c r="X1044" s="242">
        <f>+VLOOKUP(A1044,[4]Sheet1!$A$13:$D$744,4,FALSE)</f>
        <v>0</v>
      </c>
      <c r="Y1044" s="242" t="e">
        <f>+VLOOKUP(X1044,bd_lista!$A$3:$C$590,3,FALSE)</f>
        <v>#N/A</v>
      </c>
      <c r="Z1044" s="294">
        <f>+X1044</f>
        <v>0</v>
      </c>
      <c r="AA1044" s="295" t="e">
        <f>+Y1044</f>
        <v>#N/A</v>
      </c>
    </row>
    <row r="1045" spans="1:27" customFormat="1" ht="15" hidden="1" customHeight="1">
      <c r="A1045" s="32">
        <v>1756</v>
      </c>
      <c r="B1045" s="388"/>
      <c r="C1045" s="247" t="str">
        <f>+VLOOKUP(A1045,bd_lista!$A$3:$C$590,3,FALSE)</f>
        <v>Gobierno Autónomo Municipal de Colpa Bélgica</v>
      </c>
      <c r="D1045" s="390"/>
      <c r="E1045" s="244" t="s">
        <v>1305</v>
      </c>
      <c r="F1045" s="243">
        <f ca="1">+IFERROR(INDEX('Hoja de Trabajo para listado'!$A$155:$Z$1048576,MATCH($A1045,'Hoja de Trabajo para listado'!$A$155:$A$1048576,0),MATCH((CUADRO!F$5&amp;$E1045),'Hoja de Trabajo para listado'!$A$151:$Z$151,0)),0)+IFERROR(INDEX('Hoja de Trabajo para listado'!$AB$155:$BA$1048576,MATCH($A1045,'Hoja de Trabajo para listado'!$AB$155:$AB$1048576,0),MATCH((CUADRO!F$5&amp;$E1045),'Hoja de Trabajo para listado'!$AB$151:$BA$151,0)),0)+IFERROR(INDEX('Hoja de Trabajo para listado'!$BC$155:$CB$1048576,MATCH($A1045,'Hoja de Trabajo para listado'!$BC$155:$BC$1048576,0),MATCH((CUADRO!F$5&amp;$E1045),'Hoja de Trabajo para listado'!$BC$151:$CB$151,0)),0)+IFERROR(INDEX('Hoja de Trabajo para listado'!$DE$153:$DG$274,MATCH($A1045,'Hoja de Trabajo para listado'!$DE$153:$DE$1048576,0),MATCH((CUADRO!F$5&amp;$E1045),'Hoja de Trabajo para listado'!$DE$151:$DG$151,0)),0)+IFERROR(INDEX('Hoja de Trabajo para listado'!$CD$155:$DC$1048576,MATCH($A1045,'Hoja de Trabajo para listado'!$CD$155:$CD$1048576,0),MATCH((CUADRO!F$5&amp;$E1045),'Hoja de Trabajo para listado'!$CD$151:$DC$151,0)),0)</f>
        <v>0</v>
      </c>
      <c r="G1045" s="243">
        <f ca="1">+IFERROR(INDEX('Hoja de Trabajo para listado'!$A$155:$Z$1048576,MATCH($A1045,'Hoja de Trabajo para listado'!$A$155:$A$1048576,0),MATCH((CUADRO!G$5&amp;$E1045),'Hoja de Trabajo para listado'!$A$151:$Z$151,0)),0)+IFERROR(INDEX('Hoja de Trabajo para listado'!$AB$155:$BA$1048576,MATCH($A1045,'Hoja de Trabajo para listado'!$AB$155:$AB$1048576,0),MATCH((CUADRO!G$5&amp;$E1045),'Hoja de Trabajo para listado'!$AB$151:$BA$151,0)),0)+IFERROR(INDEX('Hoja de Trabajo para listado'!$BC$155:$CB$1048576,MATCH($A1045,'Hoja de Trabajo para listado'!$BC$155:$BC$1048576,0),MATCH((CUADRO!G$5&amp;$E1045),'Hoja de Trabajo para listado'!$BC$151:$CB$151,0)),0)+IFERROR(INDEX('Hoja de Trabajo para listado'!$DE$153:$DG$274,MATCH($A1045,'Hoja de Trabajo para listado'!$DE$153:$DE$1048576,0),MATCH((CUADRO!G$5&amp;$E1045),'Hoja de Trabajo para listado'!$DE$151:$DG$151,0)),0)+IFERROR(INDEX('Hoja de Trabajo para listado'!$CD$155:$DC$1048576,MATCH($A1045,'Hoja de Trabajo para listado'!$CD$155:$CD$1048576,0),MATCH((CUADRO!G$5&amp;$E1045),'Hoja de Trabajo para listado'!$CD$151:$DC$151,0)),0)</f>
        <v>0</v>
      </c>
      <c r="H1045" s="243">
        <f ca="1">+IFERROR(INDEX('Hoja de Trabajo para listado'!$A$155:$Z$1048576,MATCH($A1045,'Hoja de Trabajo para listado'!$A$155:$A$1048576,0),MATCH((CUADRO!H$5&amp;$E1045),'Hoja de Trabajo para listado'!$A$151:$Z$151,0)),0)+IFERROR(INDEX('Hoja de Trabajo para listado'!$AB$155:$BA$1048576,MATCH($A1045,'Hoja de Trabajo para listado'!$AB$155:$AB$1048576,0),MATCH((CUADRO!H$5&amp;$E1045),'Hoja de Trabajo para listado'!$AB$151:$BA$151,0)),0)+IFERROR(INDEX('Hoja de Trabajo para listado'!$BC$155:$CB$1048576,MATCH($A1045,'Hoja de Trabajo para listado'!$BC$155:$BC$1048576,0),MATCH((CUADRO!H$5&amp;$E1045),'Hoja de Trabajo para listado'!$BC$151:$CB$151,0)),0)+IFERROR(INDEX('Hoja de Trabajo para listado'!$DE$153:$DG$274,MATCH($A1045,'Hoja de Trabajo para listado'!$DE$153:$DE$1048576,0),MATCH((CUADRO!H$5&amp;$E1045),'Hoja de Trabajo para listado'!$DE$151:$DG$151,0)),0)+IFERROR(INDEX('Hoja de Trabajo para listado'!$CD$155:$DC$1048576,MATCH($A1045,'Hoja de Trabajo para listado'!$CD$155:$CD$1048576,0),MATCH((CUADRO!H$5&amp;$E1045),'Hoja de Trabajo para listado'!$CD$151:$DC$151,0)),0)</f>
        <v>0</v>
      </c>
      <c r="I1045" s="243">
        <f ca="1">+IFERROR(INDEX('Hoja de Trabajo para listado'!$A$155:$Z$1048576,MATCH($A1045,'Hoja de Trabajo para listado'!$A$155:$A$1048576,0),MATCH((CUADRO!I$5&amp;$E1045),'Hoja de Trabajo para listado'!$A$151:$Z$151,0)),0)+IFERROR(INDEX('Hoja de Trabajo para listado'!$AB$155:$BA$1048576,MATCH($A1045,'Hoja de Trabajo para listado'!$AB$155:$AB$1048576,0),MATCH((CUADRO!I$5&amp;$E1045),'Hoja de Trabajo para listado'!$AB$151:$BA$151,0)),0)+IFERROR(INDEX('Hoja de Trabajo para listado'!$BC$155:$CB$1048576,MATCH($A1045,'Hoja de Trabajo para listado'!$BC$155:$BC$1048576,0),MATCH((CUADRO!I$5&amp;$E1045),'Hoja de Trabajo para listado'!$BC$151:$CB$151,0)),0)+IFERROR(INDEX('Hoja de Trabajo para listado'!$DE$153:$DG$274,MATCH($A1045,'Hoja de Trabajo para listado'!$DE$153:$DE$1048576,0),MATCH((CUADRO!I$5&amp;$E1045),'Hoja de Trabajo para listado'!$DE$151:$DG$151,0)),0)+IFERROR(INDEX('Hoja de Trabajo para listado'!$CD$155:$DC$1048576,MATCH($A1045,'Hoja de Trabajo para listado'!$CD$155:$CD$1048576,0),MATCH((CUADRO!I$5&amp;$E1045),'Hoja de Trabajo para listado'!$CD$151:$DC$151,0)),0)</f>
        <v>0</v>
      </c>
      <c r="J1045" s="243">
        <f ca="1">+IFERROR(INDEX('Hoja de Trabajo para listado'!$A$155:$Z$1048576,MATCH($A1045,'Hoja de Trabajo para listado'!$A$155:$A$1048576,0),MATCH((CUADRO!J$5&amp;$E1045),'Hoja de Trabajo para listado'!$A$151:$Z$151,0)),0)+IFERROR(INDEX('Hoja de Trabajo para listado'!$AB$155:$BA$1048576,MATCH($A1045,'Hoja de Trabajo para listado'!$AB$155:$AB$1048576,0),MATCH((CUADRO!J$5&amp;$E1045),'Hoja de Trabajo para listado'!$AB$151:$BA$151,0)),0)+IFERROR(INDEX('Hoja de Trabajo para listado'!$BC$155:$CB$1048576,MATCH($A1045,'Hoja de Trabajo para listado'!$BC$155:$BC$1048576,0),MATCH((CUADRO!J$5&amp;$E1045),'Hoja de Trabajo para listado'!$BC$151:$CB$151,0)),0)+IFERROR(INDEX('Hoja de Trabajo para listado'!$DE$153:$DG$274,MATCH($A1045,'Hoja de Trabajo para listado'!$DE$153:$DE$1048576,0),MATCH((CUADRO!J$5&amp;$E1045),'Hoja de Trabajo para listado'!$DE$151:$DG$151,0)),0)+IFERROR(INDEX('Hoja de Trabajo para listado'!$CD$155:$DC$1048576,MATCH($A1045,'Hoja de Trabajo para listado'!$CD$155:$CD$1048576,0),MATCH((CUADRO!J$5&amp;$E1045),'Hoja de Trabajo para listado'!$CD$151:$DC$151,0)),0)</f>
        <v>0</v>
      </c>
      <c r="K1045" s="243">
        <f ca="1">+IFERROR(INDEX('Hoja de Trabajo para listado'!$A$155:$Z$1048576,MATCH($A1045,'Hoja de Trabajo para listado'!$A$155:$A$1048576,0),MATCH((CUADRO!K$5&amp;$E1045),'Hoja de Trabajo para listado'!$A$151:$Z$151,0)),0)+IFERROR(INDEX('Hoja de Trabajo para listado'!$AB$155:$BA$1048576,MATCH($A1045,'Hoja de Trabajo para listado'!$AB$155:$AB$1048576,0),MATCH((CUADRO!K$5&amp;$E1045),'Hoja de Trabajo para listado'!$AB$151:$BA$151,0)),0)+IFERROR(INDEX('Hoja de Trabajo para listado'!$BC$155:$CB$1048576,MATCH($A1045,'Hoja de Trabajo para listado'!$BC$155:$BC$1048576,0),MATCH((CUADRO!K$5&amp;$E1045),'Hoja de Trabajo para listado'!$BC$151:$CB$151,0)),0)+IFERROR(INDEX('Hoja de Trabajo para listado'!$DE$153:$DG$274,MATCH($A1045,'Hoja de Trabajo para listado'!$DE$153:$DE$1048576,0),MATCH((CUADRO!K$5&amp;$E1045),'Hoja de Trabajo para listado'!$DE$151:$DG$151,0)),0)+IFERROR(INDEX('Hoja de Trabajo para listado'!$CD$155:$DC$1048576,MATCH($A1045,'Hoja de Trabajo para listado'!$CD$155:$CD$1048576,0),MATCH((CUADRO!K$5&amp;$E1045),'Hoja de Trabajo para listado'!$CD$151:$DC$151,0)),0)</f>
        <v>0</v>
      </c>
      <c r="L1045" s="243">
        <f ca="1">+IFERROR(INDEX('Hoja de Trabajo para listado'!$A$155:$Z$1048576,MATCH($A1045,'Hoja de Trabajo para listado'!$A$155:$A$1048576,0),MATCH((CUADRO!L$5&amp;$E1045),'Hoja de Trabajo para listado'!$A$151:$Z$151,0)),0)+IFERROR(INDEX('Hoja de Trabajo para listado'!$AB$155:$BA$1048576,MATCH($A1045,'Hoja de Trabajo para listado'!$AB$155:$AB$1048576,0),MATCH((CUADRO!L$5&amp;$E1045),'Hoja de Trabajo para listado'!$AB$151:$BA$151,0)),0)+IFERROR(INDEX('Hoja de Trabajo para listado'!$BC$155:$CB$1048576,MATCH($A1045,'Hoja de Trabajo para listado'!$BC$155:$BC$1048576,0),MATCH((CUADRO!L$5&amp;$E1045),'Hoja de Trabajo para listado'!$BC$151:$CB$151,0)),0)+IFERROR(INDEX('Hoja de Trabajo para listado'!$DE$153:$DG$274,MATCH($A1045,'Hoja de Trabajo para listado'!$DE$153:$DE$1048576,0),MATCH((CUADRO!L$5&amp;$E1045),'Hoja de Trabajo para listado'!$DE$151:$DG$151,0)),0)+IFERROR(INDEX('Hoja de Trabajo para listado'!$CD$155:$DC$1048576,MATCH($A1045,'Hoja de Trabajo para listado'!$CD$155:$CD$1048576,0),MATCH((CUADRO!L$5&amp;$E1045),'Hoja de Trabajo para listado'!$CD$151:$DC$151,0)),0)</f>
        <v>0</v>
      </c>
      <c r="M1045" s="243">
        <f ca="1">+IFERROR(INDEX('Hoja de Trabajo para listado'!$A$155:$Z$1048576,MATCH($A1045,'Hoja de Trabajo para listado'!$A$155:$A$1048576,0),MATCH((CUADRO!M$5&amp;$E1045),'Hoja de Trabajo para listado'!$A$151:$Z$151,0)),0)+IFERROR(INDEX('Hoja de Trabajo para listado'!$AB$155:$BA$1048576,MATCH($A1045,'Hoja de Trabajo para listado'!$AB$155:$AB$1048576,0),MATCH((CUADRO!M$5&amp;$E1045),'Hoja de Trabajo para listado'!$AB$151:$BA$151,0)),0)+IFERROR(INDEX('Hoja de Trabajo para listado'!$BC$155:$CB$1048576,MATCH($A1045,'Hoja de Trabajo para listado'!$BC$155:$BC$1048576,0),MATCH((CUADRO!M$5&amp;$E1045),'Hoja de Trabajo para listado'!$BC$151:$CB$151,0)),0)+IFERROR(INDEX('Hoja de Trabajo para listado'!$DE$153:$DG$274,MATCH($A1045,'Hoja de Trabajo para listado'!$DE$153:$DE$1048576,0),MATCH((CUADRO!M$5&amp;$E1045),'Hoja de Trabajo para listado'!$DE$151:$DG$151,0)),0)+IFERROR(INDEX('Hoja de Trabajo para listado'!$CD$155:$DC$1048576,MATCH($A1045,'Hoja de Trabajo para listado'!$CD$155:$CD$1048576,0),MATCH((CUADRO!M$5&amp;$E1045),'Hoja de Trabajo para listado'!$CD$151:$DC$151,0)),0)</f>
        <v>0</v>
      </c>
      <c r="N1045" s="243">
        <f ca="1">+IFERROR(INDEX('Hoja de Trabajo para listado'!$A$155:$Z$1048576,MATCH($A1045,'Hoja de Trabajo para listado'!$A$155:$A$1048576,0),MATCH((CUADRO!N$5&amp;$E1045),'Hoja de Trabajo para listado'!$A$151:$Z$151,0)),0)+IFERROR(INDEX('Hoja de Trabajo para listado'!$AB$155:$BA$1048576,MATCH($A1045,'Hoja de Trabajo para listado'!$AB$155:$AB$1048576,0),MATCH((CUADRO!N$5&amp;$E1045),'Hoja de Trabajo para listado'!$AB$151:$BA$151,0)),0)+IFERROR(INDEX('Hoja de Trabajo para listado'!$BC$155:$CB$1048576,MATCH($A1045,'Hoja de Trabajo para listado'!$BC$155:$BC$1048576,0),MATCH((CUADRO!N$5&amp;$E1045),'Hoja de Trabajo para listado'!$BC$151:$CB$151,0)),0)+IFERROR(INDEX('Hoja de Trabajo para listado'!$DE$153:$DG$274,MATCH($A1045,'Hoja de Trabajo para listado'!$DE$153:$DE$1048576,0),MATCH((CUADRO!N$5&amp;$E1045),'Hoja de Trabajo para listado'!$DE$151:$DG$151,0)),0)+IFERROR(INDEX('Hoja de Trabajo para listado'!$CD$155:$DC$1048576,MATCH($A1045,'Hoja de Trabajo para listado'!$CD$155:$CD$1048576,0),MATCH((CUADRO!N$5&amp;$E1045),'Hoja de Trabajo para listado'!$CD$151:$DC$151,0)),0)</f>
        <v>0</v>
      </c>
      <c r="O1045" s="243">
        <f ca="1">+IFERROR(INDEX('Hoja de Trabajo para listado'!$A$155:$Z$1048576,MATCH($A1045,'Hoja de Trabajo para listado'!$A$155:$A$1048576,0),MATCH((CUADRO!O$5&amp;$E1045),'Hoja de Trabajo para listado'!$A$151:$Z$151,0)),0)+IFERROR(INDEX('Hoja de Trabajo para listado'!$AB$155:$BA$1048576,MATCH($A1045,'Hoja de Trabajo para listado'!$AB$155:$AB$1048576,0),MATCH((CUADRO!O$5&amp;$E1045),'Hoja de Trabajo para listado'!$AB$151:$BA$151,0)),0)+IFERROR(INDEX('Hoja de Trabajo para listado'!$BC$155:$CB$1048576,MATCH($A1045,'Hoja de Trabajo para listado'!$BC$155:$BC$1048576,0),MATCH((CUADRO!O$5&amp;$E1045),'Hoja de Trabajo para listado'!$BC$151:$CB$151,0)),0)+IFERROR(INDEX('Hoja de Trabajo para listado'!$DE$153:$DG$274,MATCH($A1045,'Hoja de Trabajo para listado'!$DE$153:$DE$1048576,0),MATCH((CUADRO!O$5&amp;$E1045),'Hoja de Trabajo para listado'!$DE$151:$DG$151,0)),0)+IFERROR(INDEX('Hoja de Trabajo para listado'!$CD$155:$DC$1048576,MATCH($A1045,'Hoja de Trabajo para listado'!$CD$155:$CD$1048576,0),MATCH((CUADRO!O$5&amp;$E1045),'Hoja de Trabajo para listado'!$CD$151:$DC$151,0)),0)</f>
        <v>0</v>
      </c>
      <c r="P1045" s="243">
        <f ca="1">+IFERROR(INDEX('Hoja de Trabajo para listado'!$A$155:$Z$1048576,MATCH($A1045,'Hoja de Trabajo para listado'!$A$155:$A$1048576,0),MATCH((CUADRO!P$5&amp;$E1045),'Hoja de Trabajo para listado'!$A$151:$Z$151,0)),0)+IFERROR(INDEX('Hoja de Trabajo para listado'!$AB$155:$BA$1048576,MATCH($A1045,'Hoja de Trabajo para listado'!$AB$155:$AB$1048576,0),MATCH((CUADRO!P$5&amp;$E1045),'Hoja de Trabajo para listado'!$AB$151:$BA$151,0)),0)+IFERROR(INDEX('Hoja de Trabajo para listado'!$BC$155:$CB$1048576,MATCH($A1045,'Hoja de Trabajo para listado'!$BC$155:$BC$1048576,0),MATCH((CUADRO!P$5&amp;$E1045),'Hoja de Trabajo para listado'!$BC$151:$CB$151,0)),0)+IFERROR(INDEX('Hoja de Trabajo para listado'!$DE$153:$DG$274,MATCH($A1045,'Hoja de Trabajo para listado'!$DE$153:$DE$1048576,0),MATCH((CUADRO!P$5&amp;$E1045),'Hoja de Trabajo para listado'!$DE$151:$DG$151,0)),0)+IFERROR(INDEX('Hoja de Trabajo para listado'!$CD$155:$DC$1048576,MATCH($A1045,'Hoja de Trabajo para listado'!$CD$155:$CD$1048576,0),MATCH((CUADRO!P$5&amp;$E1045),'Hoja de Trabajo para listado'!$CD$151:$DC$151,0)),0)</f>
        <v>0</v>
      </c>
      <c r="Q1045" s="243">
        <f ca="1">+IFERROR(INDEX('Hoja de Trabajo para listado'!$A$155:$Z$1048576,MATCH($A1045,'Hoja de Trabajo para listado'!$A$155:$A$1048576,0),MATCH((CUADRO!Q$5&amp;$E1045),'Hoja de Trabajo para listado'!$A$151:$Z$151,0)),0)+IFERROR(INDEX('Hoja de Trabajo para listado'!$AB$155:$BA$1048576,MATCH($A1045,'Hoja de Trabajo para listado'!$AB$155:$AB$1048576,0),MATCH((CUADRO!Q$5&amp;$E1045),'Hoja de Trabajo para listado'!$AB$151:$BA$151,0)),0)+IFERROR(INDEX('Hoja de Trabajo para listado'!$BC$155:$CB$1048576,MATCH($A1045,'Hoja de Trabajo para listado'!$BC$155:$BC$1048576,0),MATCH((CUADRO!Q$5&amp;$E1045),'Hoja de Trabajo para listado'!$BC$151:$CB$151,0)),0)+IFERROR(INDEX('Hoja de Trabajo para listado'!$DE$153:$DG$274,MATCH($A1045,'Hoja de Trabajo para listado'!$DE$153:$DE$1048576,0),MATCH((CUADRO!Q$5&amp;$E1045),'Hoja de Trabajo para listado'!$DE$151:$DG$151,0)),0)+IFERROR(INDEX('Hoja de Trabajo para listado'!$CD$155:$DC$1048576,MATCH($A1045,'Hoja de Trabajo para listado'!$CD$155:$CD$1048576,0),MATCH((CUADRO!Q$5&amp;$E1045),'Hoja de Trabajo para listado'!$CD$151:$DC$151,0)),0)</f>
        <v>0</v>
      </c>
      <c r="R1045" s="243">
        <f t="shared" ca="1" si="35"/>
        <v>0</v>
      </c>
      <c r="S1045" s="249">
        <f ca="1">+R1044+R1045</f>
        <v>0</v>
      </c>
      <c r="T1045" s="243">
        <f ca="1">+S1045</f>
        <v>0</v>
      </c>
      <c r="U1045" s="242">
        <f t="shared" si="36"/>
        <v>2</v>
      </c>
      <c r="V1045" s="333" t="str">
        <f>+VLOOKUP(A1045,bd_lista!$A$3:$E$590,5,FALSE)</f>
        <v>Gobiernos Autonomos Municipales</v>
      </c>
      <c r="W1045" s="392"/>
      <c r="X1045" s="242">
        <f>+VLOOKUP(A1045,[4]Sheet1!$A$13:$D$744,4,FALSE)</f>
        <v>0</v>
      </c>
      <c r="Y1045" s="242" t="e">
        <f>+VLOOKUP(X1045,bd_lista!$A$3:$C$590,3,FALSE)</f>
        <v>#N/A</v>
      </c>
      <c r="Z1045" s="292"/>
      <c r="AA1045" s="293"/>
    </row>
    <row r="1046" spans="1:27" customFormat="1" ht="15" hidden="1" customHeight="1">
      <c r="A1046" s="32">
        <v>1801</v>
      </c>
      <c r="B1046" s="387">
        <f>+A1046</f>
        <v>1801</v>
      </c>
      <c r="C1046" s="247" t="str">
        <f>+VLOOKUP(A1046,bd_lista!$A$3:$C$590,3,FALSE)</f>
        <v>Gobierno Autónomo Municipal de Trinidad</v>
      </c>
      <c r="D1046" s="389" t="str">
        <f>+C1046</f>
        <v>Gobierno Autónomo Municipal de Trinidad</v>
      </c>
      <c r="E1046" s="242" t="s">
        <v>1304</v>
      </c>
      <c r="F1046" s="243">
        <f ca="1">+IFERROR(INDEX('Hoja de Trabajo para listado'!$A$155:$Z$1048576,MATCH($A1046,'Hoja de Trabajo para listado'!$A$155:$A$1048576,0),MATCH((CUADRO!F$5&amp;$E1046),'Hoja de Trabajo para listado'!$A$151:$Z$151,0)),0)+IFERROR(INDEX('Hoja de Trabajo para listado'!$AB$155:$BA$1048576,MATCH($A1046,'Hoja de Trabajo para listado'!$AB$155:$AB$1048576,0),MATCH((CUADRO!F$5&amp;$E1046),'Hoja de Trabajo para listado'!$AB$151:$BA$151,0)),0)+IFERROR(INDEX('Hoja de Trabajo para listado'!$BC$155:$CB$1048576,MATCH($A1046,'Hoja de Trabajo para listado'!$BC$155:$BC$1048576,0),MATCH((CUADRO!F$5&amp;$E1046),'Hoja de Trabajo para listado'!$BC$151:$CB$151,0)),0)+IFERROR(INDEX('Hoja de Trabajo para listado'!$DE$153:$DG$274,MATCH($A1046,'Hoja de Trabajo para listado'!$DE$153:$DE$1048576,0),MATCH((CUADRO!F$5&amp;$E1046),'Hoja de Trabajo para listado'!$DE$151:$DG$151,0)),0)+IFERROR(INDEX('Hoja de Trabajo para listado'!$CD$155:$DC$1048576,MATCH($A1046,'Hoja de Trabajo para listado'!$CD$155:$CD$1048576,0),MATCH((CUADRO!F$5&amp;$E1046),'Hoja de Trabajo para listado'!$CD$151:$DC$151,0)),0)</f>
        <v>0</v>
      </c>
      <c r="G1046" s="243">
        <f ca="1">+IFERROR(INDEX('Hoja de Trabajo para listado'!$A$155:$Z$1048576,MATCH($A1046,'Hoja de Trabajo para listado'!$A$155:$A$1048576,0),MATCH((CUADRO!G$5&amp;$E1046),'Hoja de Trabajo para listado'!$A$151:$Z$151,0)),0)+IFERROR(INDEX('Hoja de Trabajo para listado'!$AB$155:$BA$1048576,MATCH($A1046,'Hoja de Trabajo para listado'!$AB$155:$AB$1048576,0),MATCH((CUADRO!G$5&amp;$E1046),'Hoja de Trabajo para listado'!$AB$151:$BA$151,0)),0)+IFERROR(INDEX('Hoja de Trabajo para listado'!$BC$155:$CB$1048576,MATCH($A1046,'Hoja de Trabajo para listado'!$BC$155:$BC$1048576,0),MATCH((CUADRO!G$5&amp;$E1046),'Hoja de Trabajo para listado'!$BC$151:$CB$151,0)),0)+IFERROR(INDEX('Hoja de Trabajo para listado'!$DE$153:$DG$274,MATCH($A1046,'Hoja de Trabajo para listado'!$DE$153:$DE$1048576,0),MATCH((CUADRO!G$5&amp;$E1046),'Hoja de Trabajo para listado'!$DE$151:$DG$151,0)),0)+IFERROR(INDEX('Hoja de Trabajo para listado'!$CD$155:$DC$1048576,MATCH($A1046,'Hoja de Trabajo para listado'!$CD$155:$CD$1048576,0),MATCH((CUADRO!G$5&amp;$E1046),'Hoja de Trabajo para listado'!$CD$151:$DC$151,0)),0)</f>
        <v>0</v>
      </c>
      <c r="H1046" s="243">
        <f ca="1">+IFERROR(INDEX('Hoja de Trabajo para listado'!$A$155:$Z$1048576,MATCH($A1046,'Hoja de Trabajo para listado'!$A$155:$A$1048576,0),MATCH((CUADRO!H$5&amp;$E1046),'Hoja de Trabajo para listado'!$A$151:$Z$151,0)),0)+IFERROR(INDEX('Hoja de Trabajo para listado'!$AB$155:$BA$1048576,MATCH($A1046,'Hoja de Trabajo para listado'!$AB$155:$AB$1048576,0),MATCH((CUADRO!H$5&amp;$E1046),'Hoja de Trabajo para listado'!$AB$151:$BA$151,0)),0)+IFERROR(INDEX('Hoja de Trabajo para listado'!$BC$155:$CB$1048576,MATCH($A1046,'Hoja de Trabajo para listado'!$BC$155:$BC$1048576,0),MATCH((CUADRO!H$5&amp;$E1046),'Hoja de Trabajo para listado'!$BC$151:$CB$151,0)),0)+IFERROR(INDEX('Hoja de Trabajo para listado'!$DE$153:$DG$274,MATCH($A1046,'Hoja de Trabajo para listado'!$DE$153:$DE$1048576,0),MATCH((CUADRO!H$5&amp;$E1046),'Hoja de Trabajo para listado'!$DE$151:$DG$151,0)),0)+IFERROR(INDEX('Hoja de Trabajo para listado'!$CD$155:$DC$1048576,MATCH($A1046,'Hoja de Trabajo para listado'!$CD$155:$CD$1048576,0),MATCH((CUADRO!H$5&amp;$E1046),'Hoja de Trabajo para listado'!$CD$151:$DC$151,0)),0)</f>
        <v>0</v>
      </c>
      <c r="I1046" s="243">
        <f ca="1">+IFERROR(INDEX('Hoja de Trabajo para listado'!$A$155:$Z$1048576,MATCH($A1046,'Hoja de Trabajo para listado'!$A$155:$A$1048576,0),MATCH((CUADRO!I$5&amp;$E1046),'Hoja de Trabajo para listado'!$A$151:$Z$151,0)),0)+IFERROR(INDEX('Hoja de Trabajo para listado'!$AB$155:$BA$1048576,MATCH($A1046,'Hoja de Trabajo para listado'!$AB$155:$AB$1048576,0),MATCH((CUADRO!I$5&amp;$E1046),'Hoja de Trabajo para listado'!$AB$151:$BA$151,0)),0)+IFERROR(INDEX('Hoja de Trabajo para listado'!$BC$155:$CB$1048576,MATCH($A1046,'Hoja de Trabajo para listado'!$BC$155:$BC$1048576,0),MATCH((CUADRO!I$5&amp;$E1046),'Hoja de Trabajo para listado'!$BC$151:$CB$151,0)),0)+IFERROR(INDEX('Hoja de Trabajo para listado'!$DE$153:$DG$274,MATCH($A1046,'Hoja de Trabajo para listado'!$DE$153:$DE$1048576,0),MATCH((CUADRO!I$5&amp;$E1046),'Hoja de Trabajo para listado'!$DE$151:$DG$151,0)),0)+IFERROR(INDEX('Hoja de Trabajo para listado'!$CD$155:$DC$1048576,MATCH($A1046,'Hoja de Trabajo para listado'!$CD$155:$CD$1048576,0),MATCH((CUADRO!I$5&amp;$E1046),'Hoja de Trabajo para listado'!$CD$151:$DC$151,0)),0)</f>
        <v>0</v>
      </c>
      <c r="J1046" s="243">
        <f ca="1">+IFERROR(INDEX('Hoja de Trabajo para listado'!$A$155:$Z$1048576,MATCH($A1046,'Hoja de Trabajo para listado'!$A$155:$A$1048576,0),MATCH((CUADRO!J$5&amp;$E1046),'Hoja de Trabajo para listado'!$A$151:$Z$151,0)),0)+IFERROR(INDEX('Hoja de Trabajo para listado'!$AB$155:$BA$1048576,MATCH($A1046,'Hoja de Trabajo para listado'!$AB$155:$AB$1048576,0),MATCH((CUADRO!J$5&amp;$E1046),'Hoja de Trabajo para listado'!$AB$151:$BA$151,0)),0)+IFERROR(INDEX('Hoja de Trabajo para listado'!$BC$155:$CB$1048576,MATCH($A1046,'Hoja de Trabajo para listado'!$BC$155:$BC$1048576,0),MATCH((CUADRO!J$5&amp;$E1046),'Hoja de Trabajo para listado'!$BC$151:$CB$151,0)),0)+IFERROR(INDEX('Hoja de Trabajo para listado'!$DE$153:$DG$274,MATCH($A1046,'Hoja de Trabajo para listado'!$DE$153:$DE$1048576,0),MATCH((CUADRO!J$5&amp;$E1046),'Hoja de Trabajo para listado'!$DE$151:$DG$151,0)),0)+IFERROR(INDEX('Hoja de Trabajo para listado'!$CD$155:$DC$1048576,MATCH($A1046,'Hoja de Trabajo para listado'!$CD$155:$CD$1048576,0),MATCH((CUADRO!J$5&amp;$E1046),'Hoja de Trabajo para listado'!$CD$151:$DC$151,0)),0)</f>
        <v>0</v>
      </c>
      <c r="K1046" s="243">
        <f ca="1">+IFERROR(INDEX('Hoja de Trabajo para listado'!$A$155:$Z$1048576,MATCH($A1046,'Hoja de Trabajo para listado'!$A$155:$A$1048576,0),MATCH((CUADRO!K$5&amp;$E1046),'Hoja de Trabajo para listado'!$A$151:$Z$151,0)),0)+IFERROR(INDEX('Hoja de Trabajo para listado'!$AB$155:$BA$1048576,MATCH($A1046,'Hoja de Trabajo para listado'!$AB$155:$AB$1048576,0),MATCH((CUADRO!K$5&amp;$E1046),'Hoja de Trabajo para listado'!$AB$151:$BA$151,0)),0)+IFERROR(INDEX('Hoja de Trabajo para listado'!$BC$155:$CB$1048576,MATCH($A1046,'Hoja de Trabajo para listado'!$BC$155:$BC$1048576,0),MATCH((CUADRO!K$5&amp;$E1046),'Hoja de Trabajo para listado'!$BC$151:$CB$151,0)),0)+IFERROR(INDEX('Hoja de Trabajo para listado'!$DE$153:$DG$274,MATCH($A1046,'Hoja de Trabajo para listado'!$DE$153:$DE$1048576,0),MATCH((CUADRO!K$5&amp;$E1046),'Hoja de Trabajo para listado'!$DE$151:$DG$151,0)),0)+IFERROR(INDEX('Hoja de Trabajo para listado'!$CD$155:$DC$1048576,MATCH($A1046,'Hoja de Trabajo para listado'!$CD$155:$CD$1048576,0),MATCH((CUADRO!K$5&amp;$E1046),'Hoja de Trabajo para listado'!$CD$151:$DC$151,0)),0)</f>
        <v>0</v>
      </c>
      <c r="L1046" s="243">
        <f ca="1">+IFERROR(INDEX('Hoja de Trabajo para listado'!$A$155:$Z$1048576,MATCH($A1046,'Hoja de Trabajo para listado'!$A$155:$A$1048576,0),MATCH((CUADRO!L$5&amp;$E1046),'Hoja de Trabajo para listado'!$A$151:$Z$151,0)),0)+IFERROR(INDEX('Hoja de Trabajo para listado'!$AB$155:$BA$1048576,MATCH($A1046,'Hoja de Trabajo para listado'!$AB$155:$AB$1048576,0),MATCH((CUADRO!L$5&amp;$E1046),'Hoja de Trabajo para listado'!$AB$151:$BA$151,0)),0)+IFERROR(INDEX('Hoja de Trabajo para listado'!$BC$155:$CB$1048576,MATCH($A1046,'Hoja de Trabajo para listado'!$BC$155:$BC$1048576,0),MATCH((CUADRO!L$5&amp;$E1046),'Hoja de Trabajo para listado'!$BC$151:$CB$151,0)),0)+IFERROR(INDEX('Hoja de Trabajo para listado'!$DE$153:$DG$274,MATCH($A1046,'Hoja de Trabajo para listado'!$DE$153:$DE$1048576,0),MATCH((CUADRO!L$5&amp;$E1046),'Hoja de Trabajo para listado'!$DE$151:$DG$151,0)),0)+IFERROR(INDEX('Hoja de Trabajo para listado'!$CD$155:$DC$1048576,MATCH($A1046,'Hoja de Trabajo para listado'!$CD$155:$CD$1048576,0),MATCH((CUADRO!L$5&amp;$E1046),'Hoja de Trabajo para listado'!$CD$151:$DC$151,0)),0)</f>
        <v>0</v>
      </c>
      <c r="M1046" s="243">
        <f ca="1">+IFERROR(INDEX('Hoja de Trabajo para listado'!$A$155:$Z$1048576,MATCH($A1046,'Hoja de Trabajo para listado'!$A$155:$A$1048576,0),MATCH((CUADRO!M$5&amp;$E1046),'Hoja de Trabajo para listado'!$A$151:$Z$151,0)),0)+IFERROR(INDEX('Hoja de Trabajo para listado'!$AB$155:$BA$1048576,MATCH($A1046,'Hoja de Trabajo para listado'!$AB$155:$AB$1048576,0),MATCH((CUADRO!M$5&amp;$E1046),'Hoja de Trabajo para listado'!$AB$151:$BA$151,0)),0)+IFERROR(INDEX('Hoja de Trabajo para listado'!$BC$155:$CB$1048576,MATCH($A1046,'Hoja de Trabajo para listado'!$BC$155:$BC$1048576,0),MATCH((CUADRO!M$5&amp;$E1046),'Hoja de Trabajo para listado'!$BC$151:$CB$151,0)),0)+IFERROR(INDEX('Hoja de Trabajo para listado'!$DE$153:$DG$274,MATCH($A1046,'Hoja de Trabajo para listado'!$DE$153:$DE$1048576,0),MATCH((CUADRO!M$5&amp;$E1046),'Hoja de Trabajo para listado'!$DE$151:$DG$151,0)),0)+IFERROR(INDEX('Hoja de Trabajo para listado'!$CD$155:$DC$1048576,MATCH($A1046,'Hoja de Trabajo para listado'!$CD$155:$CD$1048576,0),MATCH((CUADRO!M$5&amp;$E1046),'Hoja de Trabajo para listado'!$CD$151:$DC$151,0)),0)</f>
        <v>0</v>
      </c>
      <c r="N1046" s="243">
        <f ca="1">+IFERROR(INDEX('Hoja de Trabajo para listado'!$A$155:$Z$1048576,MATCH($A1046,'Hoja de Trabajo para listado'!$A$155:$A$1048576,0),MATCH((CUADRO!N$5&amp;$E1046),'Hoja de Trabajo para listado'!$A$151:$Z$151,0)),0)+IFERROR(INDEX('Hoja de Trabajo para listado'!$AB$155:$BA$1048576,MATCH($A1046,'Hoja de Trabajo para listado'!$AB$155:$AB$1048576,0),MATCH((CUADRO!N$5&amp;$E1046),'Hoja de Trabajo para listado'!$AB$151:$BA$151,0)),0)+IFERROR(INDEX('Hoja de Trabajo para listado'!$BC$155:$CB$1048576,MATCH($A1046,'Hoja de Trabajo para listado'!$BC$155:$BC$1048576,0),MATCH((CUADRO!N$5&amp;$E1046),'Hoja de Trabajo para listado'!$BC$151:$CB$151,0)),0)+IFERROR(INDEX('Hoja de Trabajo para listado'!$DE$153:$DG$274,MATCH($A1046,'Hoja de Trabajo para listado'!$DE$153:$DE$1048576,0),MATCH((CUADRO!N$5&amp;$E1046),'Hoja de Trabajo para listado'!$DE$151:$DG$151,0)),0)+IFERROR(INDEX('Hoja de Trabajo para listado'!$CD$155:$DC$1048576,MATCH($A1046,'Hoja de Trabajo para listado'!$CD$155:$CD$1048576,0),MATCH((CUADRO!N$5&amp;$E1046),'Hoja de Trabajo para listado'!$CD$151:$DC$151,0)),0)</f>
        <v>0</v>
      </c>
      <c r="O1046" s="243">
        <f ca="1">+IFERROR(INDEX('Hoja de Trabajo para listado'!$A$155:$Z$1048576,MATCH($A1046,'Hoja de Trabajo para listado'!$A$155:$A$1048576,0),MATCH((CUADRO!O$5&amp;$E1046),'Hoja de Trabajo para listado'!$A$151:$Z$151,0)),0)+IFERROR(INDEX('Hoja de Trabajo para listado'!$AB$155:$BA$1048576,MATCH($A1046,'Hoja de Trabajo para listado'!$AB$155:$AB$1048576,0),MATCH((CUADRO!O$5&amp;$E1046),'Hoja de Trabajo para listado'!$AB$151:$BA$151,0)),0)+IFERROR(INDEX('Hoja de Trabajo para listado'!$BC$155:$CB$1048576,MATCH($A1046,'Hoja de Trabajo para listado'!$BC$155:$BC$1048576,0),MATCH((CUADRO!O$5&amp;$E1046),'Hoja de Trabajo para listado'!$BC$151:$CB$151,0)),0)+IFERROR(INDEX('Hoja de Trabajo para listado'!$DE$153:$DG$274,MATCH($A1046,'Hoja de Trabajo para listado'!$DE$153:$DE$1048576,0),MATCH((CUADRO!O$5&amp;$E1046),'Hoja de Trabajo para listado'!$DE$151:$DG$151,0)),0)+IFERROR(INDEX('Hoja de Trabajo para listado'!$CD$155:$DC$1048576,MATCH($A1046,'Hoja de Trabajo para listado'!$CD$155:$CD$1048576,0),MATCH((CUADRO!O$5&amp;$E1046),'Hoja de Trabajo para listado'!$CD$151:$DC$151,0)),0)</f>
        <v>0</v>
      </c>
      <c r="P1046" s="243">
        <f ca="1">+IFERROR(INDEX('Hoja de Trabajo para listado'!$A$155:$Z$1048576,MATCH($A1046,'Hoja de Trabajo para listado'!$A$155:$A$1048576,0),MATCH((CUADRO!P$5&amp;$E1046),'Hoja de Trabajo para listado'!$A$151:$Z$151,0)),0)+IFERROR(INDEX('Hoja de Trabajo para listado'!$AB$155:$BA$1048576,MATCH($A1046,'Hoja de Trabajo para listado'!$AB$155:$AB$1048576,0),MATCH((CUADRO!P$5&amp;$E1046),'Hoja de Trabajo para listado'!$AB$151:$BA$151,0)),0)+IFERROR(INDEX('Hoja de Trabajo para listado'!$BC$155:$CB$1048576,MATCH($A1046,'Hoja de Trabajo para listado'!$BC$155:$BC$1048576,0),MATCH((CUADRO!P$5&amp;$E1046),'Hoja de Trabajo para listado'!$BC$151:$CB$151,0)),0)+IFERROR(INDEX('Hoja de Trabajo para listado'!$DE$153:$DG$274,MATCH($A1046,'Hoja de Trabajo para listado'!$DE$153:$DE$1048576,0),MATCH((CUADRO!P$5&amp;$E1046),'Hoja de Trabajo para listado'!$DE$151:$DG$151,0)),0)+IFERROR(INDEX('Hoja de Trabajo para listado'!$CD$155:$DC$1048576,MATCH($A1046,'Hoja de Trabajo para listado'!$CD$155:$CD$1048576,0),MATCH((CUADRO!P$5&amp;$E1046),'Hoja de Trabajo para listado'!$CD$151:$DC$151,0)),0)</f>
        <v>0</v>
      </c>
      <c r="Q1046" s="243">
        <f ca="1">+IFERROR(INDEX('Hoja de Trabajo para listado'!$A$155:$Z$1048576,MATCH($A1046,'Hoja de Trabajo para listado'!$A$155:$A$1048576,0),MATCH((CUADRO!Q$5&amp;$E1046),'Hoja de Trabajo para listado'!$A$151:$Z$151,0)),0)+IFERROR(INDEX('Hoja de Trabajo para listado'!$AB$155:$BA$1048576,MATCH($A1046,'Hoja de Trabajo para listado'!$AB$155:$AB$1048576,0),MATCH((CUADRO!Q$5&amp;$E1046),'Hoja de Trabajo para listado'!$AB$151:$BA$151,0)),0)+IFERROR(INDEX('Hoja de Trabajo para listado'!$BC$155:$CB$1048576,MATCH($A1046,'Hoja de Trabajo para listado'!$BC$155:$BC$1048576,0),MATCH((CUADRO!Q$5&amp;$E1046),'Hoja de Trabajo para listado'!$BC$151:$CB$151,0)),0)+IFERROR(INDEX('Hoja de Trabajo para listado'!$DE$153:$DG$274,MATCH($A1046,'Hoja de Trabajo para listado'!$DE$153:$DE$1048576,0),MATCH((CUADRO!Q$5&amp;$E1046),'Hoja de Trabajo para listado'!$DE$151:$DG$151,0)),0)+IFERROR(INDEX('Hoja de Trabajo para listado'!$CD$155:$DC$1048576,MATCH($A1046,'Hoja de Trabajo para listado'!$CD$155:$CD$1048576,0),MATCH((CUADRO!Q$5&amp;$E1046),'Hoja de Trabajo para listado'!$CD$151:$DC$151,0)),0)</f>
        <v>0</v>
      </c>
      <c r="R1046" s="243">
        <f t="shared" ca="1" si="35"/>
        <v>0</v>
      </c>
      <c r="S1046" s="249"/>
      <c r="T1046" s="243">
        <f ca="1">+T1047</f>
        <v>0</v>
      </c>
      <c r="U1046" s="242">
        <f t="shared" si="36"/>
        <v>1</v>
      </c>
      <c r="V1046" s="333" t="str">
        <f>+VLOOKUP(A1046,bd_lista!$A$3:$E$590,5,FALSE)</f>
        <v>Gobiernos Autonomos Municipales</v>
      </c>
      <c r="W1046" s="391" t="str">
        <f>+V1046</f>
        <v>Gobiernos Autonomos Municipales</v>
      </c>
      <c r="X1046" s="242">
        <f>+VLOOKUP(A1046,[4]Sheet1!$A$13:$D$744,4,FALSE)</f>
        <v>0</v>
      </c>
      <c r="Y1046" s="242" t="e">
        <f>+VLOOKUP(X1046,bd_lista!$A$3:$C$590,3,FALSE)</f>
        <v>#N/A</v>
      </c>
      <c r="Z1046" s="294">
        <f>+X1046</f>
        <v>0</v>
      </c>
      <c r="AA1046" s="295" t="e">
        <f>+Y1046</f>
        <v>#N/A</v>
      </c>
    </row>
    <row r="1047" spans="1:27" customFormat="1" ht="15" hidden="1" customHeight="1">
      <c r="A1047" s="32">
        <v>1801</v>
      </c>
      <c r="B1047" s="388"/>
      <c r="C1047" s="247" t="str">
        <f>+VLOOKUP(A1047,bd_lista!$A$3:$C$590,3,FALSE)</f>
        <v>Gobierno Autónomo Municipal de Trinidad</v>
      </c>
      <c r="D1047" s="390"/>
      <c r="E1047" s="244" t="s">
        <v>1305</v>
      </c>
      <c r="F1047" s="243">
        <f ca="1">+IFERROR(INDEX('Hoja de Trabajo para listado'!$A$155:$Z$1048576,MATCH($A1047,'Hoja de Trabajo para listado'!$A$155:$A$1048576,0),MATCH((CUADRO!F$5&amp;$E1047),'Hoja de Trabajo para listado'!$A$151:$Z$151,0)),0)+IFERROR(INDEX('Hoja de Trabajo para listado'!$AB$155:$BA$1048576,MATCH($A1047,'Hoja de Trabajo para listado'!$AB$155:$AB$1048576,0),MATCH((CUADRO!F$5&amp;$E1047),'Hoja de Trabajo para listado'!$AB$151:$BA$151,0)),0)+IFERROR(INDEX('Hoja de Trabajo para listado'!$BC$155:$CB$1048576,MATCH($A1047,'Hoja de Trabajo para listado'!$BC$155:$BC$1048576,0),MATCH((CUADRO!F$5&amp;$E1047),'Hoja de Trabajo para listado'!$BC$151:$CB$151,0)),0)+IFERROR(INDEX('Hoja de Trabajo para listado'!$DE$153:$DG$274,MATCH($A1047,'Hoja de Trabajo para listado'!$DE$153:$DE$1048576,0),MATCH((CUADRO!F$5&amp;$E1047),'Hoja de Trabajo para listado'!$DE$151:$DG$151,0)),0)+IFERROR(INDEX('Hoja de Trabajo para listado'!$CD$155:$DC$1048576,MATCH($A1047,'Hoja de Trabajo para listado'!$CD$155:$CD$1048576,0),MATCH((CUADRO!F$5&amp;$E1047),'Hoja de Trabajo para listado'!$CD$151:$DC$151,0)),0)</f>
        <v>0</v>
      </c>
      <c r="G1047" s="243">
        <f ca="1">+IFERROR(INDEX('Hoja de Trabajo para listado'!$A$155:$Z$1048576,MATCH($A1047,'Hoja de Trabajo para listado'!$A$155:$A$1048576,0),MATCH((CUADRO!G$5&amp;$E1047),'Hoja de Trabajo para listado'!$A$151:$Z$151,0)),0)+IFERROR(INDEX('Hoja de Trabajo para listado'!$AB$155:$BA$1048576,MATCH($A1047,'Hoja de Trabajo para listado'!$AB$155:$AB$1048576,0),MATCH((CUADRO!G$5&amp;$E1047),'Hoja de Trabajo para listado'!$AB$151:$BA$151,0)),0)+IFERROR(INDEX('Hoja de Trabajo para listado'!$BC$155:$CB$1048576,MATCH($A1047,'Hoja de Trabajo para listado'!$BC$155:$BC$1048576,0),MATCH((CUADRO!G$5&amp;$E1047),'Hoja de Trabajo para listado'!$BC$151:$CB$151,0)),0)+IFERROR(INDEX('Hoja de Trabajo para listado'!$DE$153:$DG$274,MATCH($A1047,'Hoja de Trabajo para listado'!$DE$153:$DE$1048576,0),MATCH((CUADRO!G$5&amp;$E1047),'Hoja de Trabajo para listado'!$DE$151:$DG$151,0)),0)+IFERROR(INDEX('Hoja de Trabajo para listado'!$CD$155:$DC$1048576,MATCH($A1047,'Hoja de Trabajo para listado'!$CD$155:$CD$1048576,0),MATCH((CUADRO!G$5&amp;$E1047),'Hoja de Trabajo para listado'!$CD$151:$DC$151,0)),0)</f>
        <v>0</v>
      </c>
      <c r="H1047" s="243">
        <f ca="1">+IFERROR(INDEX('Hoja de Trabajo para listado'!$A$155:$Z$1048576,MATCH($A1047,'Hoja de Trabajo para listado'!$A$155:$A$1048576,0),MATCH((CUADRO!H$5&amp;$E1047),'Hoja de Trabajo para listado'!$A$151:$Z$151,0)),0)+IFERROR(INDEX('Hoja de Trabajo para listado'!$AB$155:$BA$1048576,MATCH($A1047,'Hoja de Trabajo para listado'!$AB$155:$AB$1048576,0),MATCH((CUADRO!H$5&amp;$E1047),'Hoja de Trabajo para listado'!$AB$151:$BA$151,0)),0)+IFERROR(INDEX('Hoja de Trabajo para listado'!$BC$155:$CB$1048576,MATCH($A1047,'Hoja de Trabajo para listado'!$BC$155:$BC$1048576,0),MATCH((CUADRO!H$5&amp;$E1047),'Hoja de Trabajo para listado'!$BC$151:$CB$151,0)),0)+IFERROR(INDEX('Hoja de Trabajo para listado'!$DE$153:$DG$274,MATCH($A1047,'Hoja de Trabajo para listado'!$DE$153:$DE$1048576,0),MATCH((CUADRO!H$5&amp;$E1047),'Hoja de Trabajo para listado'!$DE$151:$DG$151,0)),0)+IFERROR(INDEX('Hoja de Trabajo para listado'!$CD$155:$DC$1048576,MATCH($A1047,'Hoja de Trabajo para listado'!$CD$155:$CD$1048576,0),MATCH((CUADRO!H$5&amp;$E1047),'Hoja de Trabajo para listado'!$CD$151:$DC$151,0)),0)</f>
        <v>0</v>
      </c>
      <c r="I1047" s="243">
        <f ca="1">+IFERROR(INDEX('Hoja de Trabajo para listado'!$A$155:$Z$1048576,MATCH($A1047,'Hoja de Trabajo para listado'!$A$155:$A$1048576,0),MATCH((CUADRO!I$5&amp;$E1047),'Hoja de Trabajo para listado'!$A$151:$Z$151,0)),0)+IFERROR(INDEX('Hoja de Trabajo para listado'!$AB$155:$BA$1048576,MATCH($A1047,'Hoja de Trabajo para listado'!$AB$155:$AB$1048576,0),MATCH((CUADRO!I$5&amp;$E1047),'Hoja de Trabajo para listado'!$AB$151:$BA$151,0)),0)+IFERROR(INDEX('Hoja de Trabajo para listado'!$BC$155:$CB$1048576,MATCH($A1047,'Hoja de Trabajo para listado'!$BC$155:$BC$1048576,0),MATCH((CUADRO!I$5&amp;$E1047),'Hoja de Trabajo para listado'!$BC$151:$CB$151,0)),0)+IFERROR(INDEX('Hoja de Trabajo para listado'!$DE$153:$DG$274,MATCH($A1047,'Hoja de Trabajo para listado'!$DE$153:$DE$1048576,0),MATCH((CUADRO!I$5&amp;$E1047),'Hoja de Trabajo para listado'!$DE$151:$DG$151,0)),0)+IFERROR(INDEX('Hoja de Trabajo para listado'!$CD$155:$DC$1048576,MATCH($A1047,'Hoja de Trabajo para listado'!$CD$155:$CD$1048576,0),MATCH((CUADRO!I$5&amp;$E1047),'Hoja de Trabajo para listado'!$CD$151:$DC$151,0)),0)</f>
        <v>0</v>
      </c>
      <c r="J1047" s="243">
        <f ca="1">+IFERROR(INDEX('Hoja de Trabajo para listado'!$A$155:$Z$1048576,MATCH($A1047,'Hoja de Trabajo para listado'!$A$155:$A$1048576,0),MATCH((CUADRO!J$5&amp;$E1047),'Hoja de Trabajo para listado'!$A$151:$Z$151,0)),0)+IFERROR(INDEX('Hoja de Trabajo para listado'!$AB$155:$BA$1048576,MATCH($A1047,'Hoja de Trabajo para listado'!$AB$155:$AB$1048576,0),MATCH((CUADRO!J$5&amp;$E1047),'Hoja de Trabajo para listado'!$AB$151:$BA$151,0)),0)+IFERROR(INDEX('Hoja de Trabajo para listado'!$BC$155:$CB$1048576,MATCH($A1047,'Hoja de Trabajo para listado'!$BC$155:$BC$1048576,0),MATCH((CUADRO!J$5&amp;$E1047),'Hoja de Trabajo para listado'!$BC$151:$CB$151,0)),0)+IFERROR(INDEX('Hoja de Trabajo para listado'!$DE$153:$DG$274,MATCH($A1047,'Hoja de Trabajo para listado'!$DE$153:$DE$1048576,0),MATCH((CUADRO!J$5&amp;$E1047),'Hoja de Trabajo para listado'!$DE$151:$DG$151,0)),0)+IFERROR(INDEX('Hoja de Trabajo para listado'!$CD$155:$DC$1048576,MATCH($A1047,'Hoja de Trabajo para listado'!$CD$155:$CD$1048576,0),MATCH((CUADRO!J$5&amp;$E1047),'Hoja de Trabajo para listado'!$CD$151:$DC$151,0)),0)</f>
        <v>0</v>
      </c>
      <c r="K1047" s="243">
        <f ca="1">+IFERROR(INDEX('Hoja de Trabajo para listado'!$A$155:$Z$1048576,MATCH($A1047,'Hoja de Trabajo para listado'!$A$155:$A$1048576,0),MATCH((CUADRO!K$5&amp;$E1047),'Hoja de Trabajo para listado'!$A$151:$Z$151,0)),0)+IFERROR(INDEX('Hoja de Trabajo para listado'!$AB$155:$BA$1048576,MATCH($A1047,'Hoja de Trabajo para listado'!$AB$155:$AB$1048576,0),MATCH((CUADRO!K$5&amp;$E1047),'Hoja de Trabajo para listado'!$AB$151:$BA$151,0)),0)+IFERROR(INDEX('Hoja de Trabajo para listado'!$BC$155:$CB$1048576,MATCH($A1047,'Hoja de Trabajo para listado'!$BC$155:$BC$1048576,0),MATCH((CUADRO!K$5&amp;$E1047),'Hoja de Trabajo para listado'!$BC$151:$CB$151,0)),0)+IFERROR(INDEX('Hoja de Trabajo para listado'!$DE$153:$DG$274,MATCH($A1047,'Hoja de Trabajo para listado'!$DE$153:$DE$1048576,0),MATCH((CUADRO!K$5&amp;$E1047),'Hoja de Trabajo para listado'!$DE$151:$DG$151,0)),0)+IFERROR(INDEX('Hoja de Trabajo para listado'!$CD$155:$DC$1048576,MATCH($A1047,'Hoja de Trabajo para listado'!$CD$155:$CD$1048576,0),MATCH((CUADRO!K$5&amp;$E1047),'Hoja de Trabajo para listado'!$CD$151:$DC$151,0)),0)</f>
        <v>0</v>
      </c>
      <c r="L1047" s="243">
        <f ca="1">+IFERROR(INDEX('Hoja de Trabajo para listado'!$A$155:$Z$1048576,MATCH($A1047,'Hoja de Trabajo para listado'!$A$155:$A$1048576,0),MATCH((CUADRO!L$5&amp;$E1047),'Hoja de Trabajo para listado'!$A$151:$Z$151,0)),0)+IFERROR(INDEX('Hoja de Trabajo para listado'!$AB$155:$BA$1048576,MATCH($A1047,'Hoja de Trabajo para listado'!$AB$155:$AB$1048576,0),MATCH((CUADRO!L$5&amp;$E1047),'Hoja de Trabajo para listado'!$AB$151:$BA$151,0)),0)+IFERROR(INDEX('Hoja de Trabajo para listado'!$BC$155:$CB$1048576,MATCH($A1047,'Hoja de Trabajo para listado'!$BC$155:$BC$1048576,0),MATCH((CUADRO!L$5&amp;$E1047),'Hoja de Trabajo para listado'!$BC$151:$CB$151,0)),0)+IFERROR(INDEX('Hoja de Trabajo para listado'!$DE$153:$DG$274,MATCH($A1047,'Hoja de Trabajo para listado'!$DE$153:$DE$1048576,0),MATCH((CUADRO!L$5&amp;$E1047),'Hoja de Trabajo para listado'!$DE$151:$DG$151,0)),0)+IFERROR(INDEX('Hoja de Trabajo para listado'!$CD$155:$DC$1048576,MATCH($A1047,'Hoja de Trabajo para listado'!$CD$155:$CD$1048576,0),MATCH((CUADRO!L$5&amp;$E1047),'Hoja de Trabajo para listado'!$CD$151:$DC$151,0)),0)</f>
        <v>0</v>
      </c>
      <c r="M1047" s="243">
        <f ca="1">+IFERROR(INDEX('Hoja de Trabajo para listado'!$A$155:$Z$1048576,MATCH($A1047,'Hoja de Trabajo para listado'!$A$155:$A$1048576,0),MATCH((CUADRO!M$5&amp;$E1047),'Hoja de Trabajo para listado'!$A$151:$Z$151,0)),0)+IFERROR(INDEX('Hoja de Trabajo para listado'!$AB$155:$BA$1048576,MATCH($A1047,'Hoja de Trabajo para listado'!$AB$155:$AB$1048576,0),MATCH((CUADRO!M$5&amp;$E1047),'Hoja de Trabajo para listado'!$AB$151:$BA$151,0)),0)+IFERROR(INDEX('Hoja de Trabajo para listado'!$BC$155:$CB$1048576,MATCH($A1047,'Hoja de Trabajo para listado'!$BC$155:$BC$1048576,0),MATCH((CUADRO!M$5&amp;$E1047),'Hoja de Trabajo para listado'!$BC$151:$CB$151,0)),0)+IFERROR(INDEX('Hoja de Trabajo para listado'!$DE$153:$DG$274,MATCH($A1047,'Hoja de Trabajo para listado'!$DE$153:$DE$1048576,0),MATCH((CUADRO!M$5&amp;$E1047),'Hoja de Trabajo para listado'!$DE$151:$DG$151,0)),0)+IFERROR(INDEX('Hoja de Trabajo para listado'!$CD$155:$DC$1048576,MATCH($A1047,'Hoja de Trabajo para listado'!$CD$155:$CD$1048576,0),MATCH((CUADRO!M$5&amp;$E1047),'Hoja de Trabajo para listado'!$CD$151:$DC$151,0)),0)</f>
        <v>0</v>
      </c>
      <c r="N1047" s="243">
        <f ca="1">+IFERROR(INDEX('Hoja de Trabajo para listado'!$A$155:$Z$1048576,MATCH($A1047,'Hoja de Trabajo para listado'!$A$155:$A$1048576,0),MATCH((CUADRO!N$5&amp;$E1047),'Hoja de Trabajo para listado'!$A$151:$Z$151,0)),0)+IFERROR(INDEX('Hoja de Trabajo para listado'!$AB$155:$BA$1048576,MATCH($A1047,'Hoja de Trabajo para listado'!$AB$155:$AB$1048576,0),MATCH((CUADRO!N$5&amp;$E1047),'Hoja de Trabajo para listado'!$AB$151:$BA$151,0)),0)+IFERROR(INDEX('Hoja de Trabajo para listado'!$BC$155:$CB$1048576,MATCH($A1047,'Hoja de Trabajo para listado'!$BC$155:$BC$1048576,0),MATCH((CUADRO!N$5&amp;$E1047),'Hoja de Trabajo para listado'!$BC$151:$CB$151,0)),0)+IFERROR(INDEX('Hoja de Trabajo para listado'!$DE$153:$DG$274,MATCH($A1047,'Hoja de Trabajo para listado'!$DE$153:$DE$1048576,0),MATCH((CUADRO!N$5&amp;$E1047),'Hoja de Trabajo para listado'!$DE$151:$DG$151,0)),0)+IFERROR(INDEX('Hoja de Trabajo para listado'!$CD$155:$DC$1048576,MATCH($A1047,'Hoja de Trabajo para listado'!$CD$155:$CD$1048576,0),MATCH((CUADRO!N$5&amp;$E1047),'Hoja de Trabajo para listado'!$CD$151:$DC$151,0)),0)</f>
        <v>0</v>
      </c>
      <c r="O1047" s="243">
        <f ca="1">+IFERROR(INDEX('Hoja de Trabajo para listado'!$A$155:$Z$1048576,MATCH($A1047,'Hoja de Trabajo para listado'!$A$155:$A$1048576,0),MATCH((CUADRO!O$5&amp;$E1047),'Hoja de Trabajo para listado'!$A$151:$Z$151,0)),0)+IFERROR(INDEX('Hoja de Trabajo para listado'!$AB$155:$BA$1048576,MATCH($A1047,'Hoja de Trabajo para listado'!$AB$155:$AB$1048576,0),MATCH((CUADRO!O$5&amp;$E1047),'Hoja de Trabajo para listado'!$AB$151:$BA$151,0)),0)+IFERROR(INDEX('Hoja de Trabajo para listado'!$BC$155:$CB$1048576,MATCH($A1047,'Hoja de Trabajo para listado'!$BC$155:$BC$1048576,0),MATCH((CUADRO!O$5&amp;$E1047),'Hoja de Trabajo para listado'!$BC$151:$CB$151,0)),0)+IFERROR(INDEX('Hoja de Trabajo para listado'!$DE$153:$DG$274,MATCH($A1047,'Hoja de Trabajo para listado'!$DE$153:$DE$1048576,0),MATCH((CUADRO!O$5&amp;$E1047),'Hoja de Trabajo para listado'!$DE$151:$DG$151,0)),0)+IFERROR(INDEX('Hoja de Trabajo para listado'!$CD$155:$DC$1048576,MATCH($A1047,'Hoja de Trabajo para listado'!$CD$155:$CD$1048576,0),MATCH((CUADRO!O$5&amp;$E1047),'Hoja de Trabajo para listado'!$CD$151:$DC$151,0)),0)</f>
        <v>0</v>
      </c>
      <c r="P1047" s="243">
        <f ca="1">+IFERROR(INDEX('Hoja de Trabajo para listado'!$A$155:$Z$1048576,MATCH($A1047,'Hoja de Trabajo para listado'!$A$155:$A$1048576,0),MATCH((CUADRO!P$5&amp;$E1047),'Hoja de Trabajo para listado'!$A$151:$Z$151,0)),0)+IFERROR(INDEX('Hoja de Trabajo para listado'!$AB$155:$BA$1048576,MATCH($A1047,'Hoja de Trabajo para listado'!$AB$155:$AB$1048576,0),MATCH((CUADRO!P$5&amp;$E1047),'Hoja de Trabajo para listado'!$AB$151:$BA$151,0)),0)+IFERROR(INDEX('Hoja de Trabajo para listado'!$BC$155:$CB$1048576,MATCH($A1047,'Hoja de Trabajo para listado'!$BC$155:$BC$1048576,0),MATCH((CUADRO!P$5&amp;$E1047),'Hoja de Trabajo para listado'!$BC$151:$CB$151,0)),0)+IFERROR(INDEX('Hoja de Trabajo para listado'!$DE$153:$DG$274,MATCH($A1047,'Hoja de Trabajo para listado'!$DE$153:$DE$1048576,0),MATCH((CUADRO!P$5&amp;$E1047),'Hoja de Trabajo para listado'!$DE$151:$DG$151,0)),0)+IFERROR(INDEX('Hoja de Trabajo para listado'!$CD$155:$DC$1048576,MATCH($A1047,'Hoja de Trabajo para listado'!$CD$155:$CD$1048576,0),MATCH((CUADRO!P$5&amp;$E1047),'Hoja de Trabajo para listado'!$CD$151:$DC$151,0)),0)</f>
        <v>0</v>
      </c>
      <c r="Q1047" s="243">
        <f ca="1">+IFERROR(INDEX('Hoja de Trabajo para listado'!$A$155:$Z$1048576,MATCH($A1047,'Hoja de Trabajo para listado'!$A$155:$A$1048576,0),MATCH((CUADRO!Q$5&amp;$E1047),'Hoja de Trabajo para listado'!$A$151:$Z$151,0)),0)+IFERROR(INDEX('Hoja de Trabajo para listado'!$AB$155:$BA$1048576,MATCH($A1047,'Hoja de Trabajo para listado'!$AB$155:$AB$1048576,0),MATCH((CUADRO!Q$5&amp;$E1047),'Hoja de Trabajo para listado'!$AB$151:$BA$151,0)),0)+IFERROR(INDEX('Hoja de Trabajo para listado'!$BC$155:$CB$1048576,MATCH($A1047,'Hoja de Trabajo para listado'!$BC$155:$BC$1048576,0),MATCH((CUADRO!Q$5&amp;$E1047),'Hoja de Trabajo para listado'!$BC$151:$CB$151,0)),0)+IFERROR(INDEX('Hoja de Trabajo para listado'!$DE$153:$DG$274,MATCH($A1047,'Hoja de Trabajo para listado'!$DE$153:$DE$1048576,0),MATCH((CUADRO!Q$5&amp;$E1047),'Hoja de Trabajo para listado'!$DE$151:$DG$151,0)),0)+IFERROR(INDEX('Hoja de Trabajo para listado'!$CD$155:$DC$1048576,MATCH($A1047,'Hoja de Trabajo para listado'!$CD$155:$CD$1048576,0),MATCH((CUADRO!Q$5&amp;$E1047),'Hoja de Trabajo para listado'!$CD$151:$DC$151,0)),0)</f>
        <v>0</v>
      </c>
      <c r="R1047" s="243">
        <f t="shared" ca="1" si="35"/>
        <v>0</v>
      </c>
      <c r="S1047" s="249">
        <f ca="1">+R1046+R1047</f>
        <v>0</v>
      </c>
      <c r="T1047" s="243">
        <f ca="1">+S1047</f>
        <v>0</v>
      </c>
      <c r="U1047" s="242">
        <f t="shared" si="36"/>
        <v>2</v>
      </c>
      <c r="V1047" s="333" t="str">
        <f>+VLOOKUP(A1047,bd_lista!$A$3:$E$590,5,FALSE)</f>
        <v>Gobiernos Autonomos Municipales</v>
      </c>
      <c r="W1047" s="392"/>
      <c r="X1047" s="242">
        <f>+VLOOKUP(A1047,[4]Sheet1!$A$13:$D$744,4,FALSE)</f>
        <v>0</v>
      </c>
      <c r="Y1047" s="242" t="e">
        <f>+VLOOKUP(X1047,bd_lista!$A$3:$C$590,3,FALSE)</f>
        <v>#N/A</v>
      </c>
      <c r="Z1047" s="292"/>
      <c r="AA1047" s="293"/>
    </row>
    <row r="1048" spans="1:27" customFormat="1" ht="15" hidden="1" customHeight="1">
      <c r="A1048" s="32">
        <v>1802</v>
      </c>
      <c r="B1048" s="387">
        <f>+A1048</f>
        <v>1802</v>
      </c>
      <c r="C1048" s="247" t="str">
        <f>+VLOOKUP(A1048,bd_lista!$A$3:$C$590,3,FALSE)</f>
        <v>Gobierno Autónomo Municipal de San Javier</v>
      </c>
      <c r="D1048" s="389" t="str">
        <f>+C1048</f>
        <v>Gobierno Autónomo Municipal de San Javier</v>
      </c>
      <c r="E1048" s="242" t="s">
        <v>1304</v>
      </c>
      <c r="F1048" s="243">
        <f ca="1">+IFERROR(INDEX('Hoja de Trabajo para listado'!$A$155:$Z$1048576,MATCH($A1048,'Hoja de Trabajo para listado'!$A$155:$A$1048576,0),MATCH((CUADRO!F$5&amp;$E1048),'Hoja de Trabajo para listado'!$A$151:$Z$151,0)),0)+IFERROR(INDEX('Hoja de Trabajo para listado'!$AB$155:$BA$1048576,MATCH($A1048,'Hoja de Trabajo para listado'!$AB$155:$AB$1048576,0),MATCH((CUADRO!F$5&amp;$E1048),'Hoja de Trabajo para listado'!$AB$151:$BA$151,0)),0)+IFERROR(INDEX('Hoja de Trabajo para listado'!$BC$155:$CB$1048576,MATCH($A1048,'Hoja de Trabajo para listado'!$BC$155:$BC$1048576,0),MATCH((CUADRO!F$5&amp;$E1048),'Hoja de Trabajo para listado'!$BC$151:$CB$151,0)),0)+IFERROR(INDEX('Hoja de Trabajo para listado'!$DE$153:$DG$274,MATCH($A1048,'Hoja de Trabajo para listado'!$DE$153:$DE$1048576,0),MATCH((CUADRO!F$5&amp;$E1048),'Hoja de Trabajo para listado'!$DE$151:$DG$151,0)),0)+IFERROR(INDEX('Hoja de Trabajo para listado'!$CD$155:$DC$1048576,MATCH($A1048,'Hoja de Trabajo para listado'!$CD$155:$CD$1048576,0),MATCH((CUADRO!F$5&amp;$E1048),'Hoja de Trabajo para listado'!$CD$151:$DC$151,0)),0)</f>
        <v>0</v>
      </c>
      <c r="G1048" s="243">
        <f ca="1">+IFERROR(INDEX('Hoja de Trabajo para listado'!$A$155:$Z$1048576,MATCH($A1048,'Hoja de Trabajo para listado'!$A$155:$A$1048576,0),MATCH((CUADRO!G$5&amp;$E1048),'Hoja de Trabajo para listado'!$A$151:$Z$151,0)),0)+IFERROR(INDEX('Hoja de Trabajo para listado'!$AB$155:$BA$1048576,MATCH($A1048,'Hoja de Trabajo para listado'!$AB$155:$AB$1048576,0),MATCH((CUADRO!G$5&amp;$E1048),'Hoja de Trabajo para listado'!$AB$151:$BA$151,0)),0)+IFERROR(INDEX('Hoja de Trabajo para listado'!$BC$155:$CB$1048576,MATCH($A1048,'Hoja de Trabajo para listado'!$BC$155:$BC$1048576,0),MATCH((CUADRO!G$5&amp;$E1048),'Hoja de Trabajo para listado'!$BC$151:$CB$151,0)),0)+IFERROR(INDEX('Hoja de Trabajo para listado'!$DE$153:$DG$274,MATCH($A1048,'Hoja de Trabajo para listado'!$DE$153:$DE$1048576,0),MATCH((CUADRO!G$5&amp;$E1048),'Hoja de Trabajo para listado'!$DE$151:$DG$151,0)),0)+IFERROR(INDEX('Hoja de Trabajo para listado'!$CD$155:$DC$1048576,MATCH($A1048,'Hoja de Trabajo para listado'!$CD$155:$CD$1048576,0),MATCH((CUADRO!G$5&amp;$E1048),'Hoja de Trabajo para listado'!$CD$151:$DC$151,0)),0)</f>
        <v>0</v>
      </c>
      <c r="H1048" s="243">
        <f ca="1">+IFERROR(INDEX('Hoja de Trabajo para listado'!$A$155:$Z$1048576,MATCH($A1048,'Hoja de Trabajo para listado'!$A$155:$A$1048576,0),MATCH((CUADRO!H$5&amp;$E1048),'Hoja de Trabajo para listado'!$A$151:$Z$151,0)),0)+IFERROR(INDEX('Hoja de Trabajo para listado'!$AB$155:$BA$1048576,MATCH($A1048,'Hoja de Trabajo para listado'!$AB$155:$AB$1048576,0),MATCH((CUADRO!H$5&amp;$E1048),'Hoja de Trabajo para listado'!$AB$151:$BA$151,0)),0)+IFERROR(INDEX('Hoja de Trabajo para listado'!$BC$155:$CB$1048576,MATCH($A1048,'Hoja de Trabajo para listado'!$BC$155:$BC$1048576,0),MATCH((CUADRO!H$5&amp;$E1048),'Hoja de Trabajo para listado'!$BC$151:$CB$151,0)),0)+IFERROR(INDEX('Hoja de Trabajo para listado'!$DE$153:$DG$274,MATCH($A1048,'Hoja de Trabajo para listado'!$DE$153:$DE$1048576,0),MATCH((CUADRO!H$5&amp;$E1048),'Hoja de Trabajo para listado'!$DE$151:$DG$151,0)),0)+IFERROR(INDEX('Hoja de Trabajo para listado'!$CD$155:$DC$1048576,MATCH($A1048,'Hoja de Trabajo para listado'!$CD$155:$CD$1048576,0),MATCH((CUADRO!H$5&amp;$E1048),'Hoja de Trabajo para listado'!$CD$151:$DC$151,0)),0)</f>
        <v>0</v>
      </c>
      <c r="I1048" s="243">
        <f ca="1">+IFERROR(INDEX('Hoja de Trabajo para listado'!$A$155:$Z$1048576,MATCH($A1048,'Hoja de Trabajo para listado'!$A$155:$A$1048576,0),MATCH((CUADRO!I$5&amp;$E1048),'Hoja de Trabajo para listado'!$A$151:$Z$151,0)),0)+IFERROR(INDEX('Hoja de Trabajo para listado'!$AB$155:$BA$1048576,MATCH($A1048,'Hoja de Trabajo para listado'!$AB$155:$AB$1048576,0),MATCH((CUADRO!I$5&amp;$E1048),'Hoja de Trabajo para listado'!$AB$151:$BA$151,0)),0)+IFERROR(INDEX('Hoja de Trabajo para listado'!$BC$155:$CB$1048576,MATCH($A1048,'Hoja de Trabajo para listado'!$BC$155:$BC$1048576,0),MATCH((CUADRO!I$5&amp;$E1048),'Hoja de Trabajo para listado'!$BC$151:$CB$151,0)),0)+IFERROR(INDEX('Hoja de Trabajo para listado'!$DE$153:$DG$274,MATCH($A1048,'Hoja de Trabajo para listado'!$DE$153:$DE$1048576,0),MATCH((CUADRO!I$5&amp;$E1048),'Hoja de Trabajo para listado'!$DE$151:$DG$151,0)),0)+IFERROR(INDEX('Hoja de Trabajo para listado'!$CD$155:$DC$1048576,MATCH($A1048,'Hoja de Trabajo para listado'!$CD$155:$CD$1048576,0),MATCH((CUADRO!I$5&amp;$E1048),'Hoja de Trabajo para listado'!$CD$151:$DC$151,0)),0)</f>
        <v>0</v>
      </c>
      <c r="J1048" s="243">
        <f ca="1">+IFERROR(INDEX('Hoja de Trabajo para listado'!$A$155:$Z$1048576,MATCH($A1048,'Hoja de Trabajo para listado'!$A$155:$A$1048576,0),MATCH((CUADRO!J$5&amp;$E1048),'Hoja de Trabajo para listado'!$A$151:$Z$151,0)),0)+IFERROR(INDEX('Hoja de Trabajo para listado'!$AB$155:$BA$1048576,MATCH($A1048,'Hoja de Trabajo para listado'!$AB$155:$AB$1048576,0),MATCH((CUADRO!J$5&amp;$E1048),'Hoja de Trabajo para listado'!$AB$151:$BA$151,0)),0)+IFERROR(INDEX('Hoja de Trabajo para listado'!$BC$155:$CB$1048576,MATCH($A1048,'Hoja de Trabajo para listado'!$BC$155:$BC$1048576,0),MATCH((CUADRO!J$5&amp;$E1048),'Hoja de Trabajo para listado'!$BC$151:$CB$151,0)),0)+IFERROR(INDEX('Hoja de Trabajo para listado'!$DE$153:$DG$274,MATCH($A1048,'Hoja de Trabajo para listado'!$DE$153:$DE$1048576,0),MATCH((CUADRO!J$5&amp;$E1048),'Hoja de Trabajo para listado'!$DE$151:$DG$151,0)),0)+IFERROR(INDEX('Hoja de Trabajo para listado'!$CD$155:$DC$1048576,MATCH($A1048,'Hoja de Trabajo para listado'!$CD$155:$CD$1048576,0),MATCH((CUADRO!J$5&amp;$E1048),'Hoja de Trabajo para listado'!$CD$151:$DC$151,0)),0)</f>
        <v>0</v>
      </c>
      <c r="K1048" s="243">
        <f ca="1">+IFERROR(INDEX('Hoja de Trabajo para listado'!$A$155:$Z$1048576,MATCH($A1048,'Hoja de Trabajo para listado'!$A$155:$A$1048576,0),MATCH((CUADRO!K$5&amp;$E1048),'Hoja de Trabajo para listado'!$A$151:$Z$151,0)),0)+IFERROR(INDEX('Hoja de Trabajo para listado'!$AB$155:$BA$1048576,MATCH($A1048,'Hoja de Trabajo para listado'!$AB$155:$AB$1048576,0),MATCH((CUADRO!K$5&amp;$E1048),'Hoja de Trabajo para listado'!$AB$151:$BA$151,0)),0)+IFERROR(INDEX('Hoja de Trabajo para listado'!$BC$155:$CB$1048576,MATCH($A1048,'Hoja de Trabajo para listado'!$BC$155:$BC$1048576,0),MATCH((CUADRO!K$5&amp;$E1048),'Hoja de Trabajo para listado'!$BC$151:$CB$151,0)),0)+IFERROR(INDEX('Hoja de Trabajo para listado'!$DE$153:$DG$274,MATCH($A1048,'Hoja de Trabajo para listado'!$DE$153:$DE$1048576,0),MATCH((CUADRO!K$5&amp;$E1048),'Hoja de Trabajo para listado'!$DE$151:$DG$151,0)),0)+IFERROR(INDEX('Hoja de Trabajo para listado'!$CD$155:$DC$1048576,MATCH($A1048,'Hoja de Trabajo para listado'!$CD$155:$CD$1048576,0),MATCH((CUADRO!K$5&amp;$E1048),'Hoja de Trabajo para listado'!$CD$151:$DC$151,0)),0)</f>
        <v>0</v>
      </c>
      <c r="L1048" s="243">
        <f ca="1">+IFERROR(INDEX('Hoja de Trabajo para listado'!$A$155:$Z$1048576,MATCH($A1048,'Hoja de Trabajo para listado'!$A$155:$A$1048576,0),MATCH((CUADRO!L$5&amp;$E1048),'Hoja de Trabajo para listado'!$A$151:$Z$151,0)),0)+IFERROR(INDEX('Hoja de Trabajo para listado'!$AB$155:$BA$1048576,MATCH($A1048,'Hoja de Trabajo para listado'!$AB$155:$AB$1048576,0),MATCH((CUADRO!L$5&amp;$E1048),'Hoja de Trabajo para listado'!$AB$151:$BA$151,0)),0)+IFERROR(INDEX('Hoja de Trabajo para listado'!$BC$155:$CB$1048576,MATCH($A1048,'Hoja de Trabajo para listado'!$BC$155:$BC$1048576,0),MATCH((CUADRO!L$5&amp;$E1048),'Hoja de Trabajo para listado'!$BC$151:$CB$151,0)),0)+IFERROR(INDEX('Hoja de Trabajo para listado'!$DE$153:$DG$274,MATCH($A1048,'Hoja de Trabajo para listado'!$DE$153:$DE$1048576,0),MATCH((CUADRO!L$5&amp;$E1048),'Hoja de Trabajo para listado'!$DE$151:$DG$151,0)),0)+IFERROR(INDEX('Hoja de Trabajo para listado'!$CD$155:$DC$1048576,MATCH($A1048,'Hoja de Trabajo para listado'!$CD$155:$CD$1048576,0),MATCH((CUADRO!L$5&amp;$E1048),'Hoja de Trabajo para listado'!$CD$151:$DC$151,0)),0)</f>
        <v>0</v>
      </c>
      <c r="M1048" s="243">
        <f ca="1">+IFERROR(INDEX('Hoja de Trabajo para listado'!$A$155:$Z$1048576,MATCH($A1048,'Hoja de Trabajo para listado'!$A$155:$A$1048576,0),MATCH((CUADRO!M$5&amp;$E1048),'Hoja de Trabajo para listado'!$A$151:$Z$151,0)),0)+IFERROR(INDEX('Hoja de Trabajo para listado'!$AB$155:$BA$1048576,MATCH($A1048,'Hoja de Trabajo para listado'!$AB$155:$AB$1048576,0),MATCH((CUADRO!M$5&amp;$E1048),'Hoja de Trabajo para listado'!$AB$151:$BA$151,0)),0)+IFERROR(INDEX('Hoja de Trabajo para listado'!$BC$155:$CB$1048576,MATCH($A1048,'Hoja de Trabajo para listado'!$BC$155:$BC$1048576,0),MATCH((CUADRO!M$5&amp;$E1048),'Hoja de Trabajo para listado'!$BC$151:$CB$151,0)),0)+IFERROR(INDEX('Hoja de Trabajo para listado'!$DE$153:$DG$274,MATCH($A1048,'Hoja de Trabajo para listado'!$DE$153:$DE$1048576,0),MATCH((CUADRO!M$5&amp;$E1048),'Hoja de Trabajo para listado'!$DE$151:$DG$151,0)),0)+IFERROR(INDEX('Hoja de Trabajo para listado'!$CD$155:$DC$1048576,MATCH($A1048,'Hoja de Trabajo para listado'!$CD$155:$CD$1048576,0),MATCH((CUADRO!M$5&amp;$E1048),'Hoja de Trabajo para listado'!$CD$151:$DC$151,0)),0)</f>
        <v>0</v>
      </c>
      <c r="N1048" s="243">
        <f ca="1">+IFERROR(INDEX('Hoja de Trabajo para listado'!$A$155:$Z$1048576,MATCH($A1048,'Hoja de Trabajo para listado'!$A$155:$A$1048576,0),MATCH((CUADRO!N$5&amp;$E1048),'Hoja de Trabajo para listado'!$A$151:$Z$151,0)),0)+IFERROR(INDEX('Hoja de Trabajo para listado'!$AB$155:$BA$1048576,MATCH($A1048,'Hoja de Trabajo para listado'!$AB$155:$AB$1048576,0),MATCH((CUADRO!N$5&amp;$E1048),'Hoja de Trabajo para listado'!$AB$151:$BA$151,0)),0)+IFERROR(INDEX('Hoja de Trabajo para listado'!$BC$155:$CB$1048576,MATCH($A1048,'Hoja de Trabajo para listado'!$BC$155:$BC$1048576,0),MATCH((CUADRO!N$5&amp;$E1048),'Hoja de Trabajo para listado'!$BC$151:$CB$151,0)),0)+IFERROR(INDEX('Hoja de Trabajo para listado'!$DE$153:$DG$274,MATCH($A1048,'Hoja de Trabajo para listado'!$DE$153:$DE$1048576,0),MATCH((CUADRO!N$5&amp;$E1048),'Hoja de Trabajo para listado'!$DE$151:$DG$151,0)),0)+IFERROR(INDEX('Hoja de Trabajo para listado'!$CD$155:$DC$1048576,MATCH($A1048,'Hoja de Trabajo para listado'!$CD$155:$CD$1048576,0),MATCH((CUADRO!N$5&amp;$E1048),'Hoja de Trabajo para listado'!$CD$151:$DC$151,0)),0)</f>
        <v>0</v>
      </c>
      <c r="O1048" s="243">
        <f ca="1">+IFERROR(INDEX('Hoja de Trabajo para listado'!$A$155:$Z$1048576,MATCH($A1048,'Hoja de Trabajo para listado'!$A$155:$A$1048576,0),MATCH((CUADRO!O$5&amp;$E1048),'Hoja de Trabajo para listado'!$A$151:$Z$151,0)),0)+IFERROR(INDEX('Hoja de Trabajo para listado'!$AB$155:$BA$1048576,MATCH($A1048,'Hoja de Trabajo para listado'!$AB$155:$AB$1048576,0),MATCH((CUADRO!O$5&amp;$E1048),'Hoja de Trabajo para listado'!$AB$151:$BA$151,0)),0)+IFERROR(INDEX('Hoja de Trabajo para listado'!$BC$155:$CB$1048576,MATCH($A1048,'Hoja de Trabajo para listado'!$BC$155:$BC$1048576,0),MATCH((CUADRO!O$5&amp;$E1048),'Hoja de Trabajo para listado'!$BC$151:$CB$151,0)),0)+IFERROR(INDEX('Hoja de Trabajo para listado'!$DE$153:$DG$274,MATCH($A1048,'Hoja de Trabajo para listado'!$DE$153:$DE$1048576,0),MATCH((CUADRO!O$5&amp;$E1048),'Hoja de Trabajo para listado'!$DE$151:$DG$151,0)),0)+IFERROR(INDEX('Hoja de Trabajo para listado'!$CD$155:$DC$1048576,MATCH($A1048,'Hoja de Trabajo para listado'!$CD$155:$CD$1048576,0),MATCH((CUADRO!O$5&amp;$E1048),'Hoja de Trabajo para listado'!$CD$151:$DC$151,0)),0)</f>
        <v>0</v>
      </c>
      <c r="P1048" s="243">
        <f ca="1">+IFERROR(INDEX('Hoja de Trabajo para listado'!$A$155:$Z$1048576,MATCH($A1048,'Hoja de Trabajo para listado'!$A$155:$A$1048576,0),MATCH((CUADRO!P$5&amp;$E1048),'Hoja de Trabajo para listado'!$A$151:$Z$151,0)),0)+IFERROR(INDEX('Hoja de Trabajo para listado'!$AB$155:$BA$1048576,MATCH($A1048,'Hoja de Trabajo para listado'!$AB$155:$AB$1048576,0),MATCH((CUADRO!P$5&amp;$E1048),'Hoja de Trabajo para listado'!$AB$151:$BA$151,0)),0)+IFERROR(INDEX('Hoja de Trabajo para listado'!$BC$155:$CB$1048576,MATCH($A1048,'Hoja de Trabajo para listado'!$BC$155:$BC$1048576,0),MATCH((CUADRO!P$5&amp;$E1048),'Hoja de Trabajo para listado'!$BC$151:$CB$151,0)),0)+IFERROR(INDEX('Hoja de Trabajo para listado'!$DE$153:$DG$274,MATCH($A1048,'Hoja de Trabajo para listado'!$DE$153:$DE$1048576,0),MATCH((CUADRO!P$5&amp;$E1048),'Hoja de Trabajo para listado'!$DE$151:$DG$151,0)),0)+IFERROR(INDEX('Hoja de Trabajo para listado'!$CD$155:$DC$1048576,MATCH($A1048,'Hoja de Trabajo para listado'!$CD$155:$CD$1048576,0),MATCH((CUADRO!P$5&amp;$E1048),'Hoja de Trabajo para listado'!$CD$151:$DC$151,0)),0)</f>
        <v>0</v>
      </c>
      <c r="Q1048" s="243">
        <f ca="1">+IFERROR(INDEX('Hoja de Trabajo para listado'!$A$155:$Z$1048576,MATCH($A1048,'Hoja de Trabajo para listado'!$A$155:$A$1048576,0),MATCH((CUADRO!Q$5&amp;$E1048),'Hoja de Trabajo para listado'!$A$151:$Z$151,0)),0)+IFERROR(INDEX('Hoja de Trabajo para listado'!$AB$155:$BA$1048576,MATCH($A1048,'Hoja de Trabajo para listado'!$AB$155:$AB$1048576,0),MATCH((CUADRO!Q$5&amp;$E1048),'Hoja de Trabajo para listado'!$AB$151:$BA$151,0)),0)+IFERROR(INDEX('Hoja de Trabajo para listado'!$BC$155:$CB$1048576,MATCH($A1048,'Hoja de Trabajo para listado'!$BC$155:$BC$1048576,0),MATCH((CUADRO!Q$5&amp;$E1048),'Hoja de Trabajo para listado'!$BC$151:$CB$151,0)),0)+IFERROR(INDEX('Hoja de Trabajo para listado'!$DE$153:$DG$274,MATCH($A1048,'Hoja de Trabajo para listado'!$DE$153:$DE$1048576,0),MATCH((CUADRO!Q$5&amp;$E1048),'Hoja de Trabajo para listado'!$DE$151:$DG$151,0)),0)+IFERROR(INDEX('Hoja de Trabajo para listado'!$CD$155:$DC$1048576,MATCH($A1048,'Hoja de Trabajo para listado'!$CD$155:$CD$1048576,0),MATCH((CUADRO!Q$5&amp;$E1048),'Hoja de Trabajo para listado'!$CD$151:$DC$151,0)),0)</f>
        <v>0</v>
      </c>
      <c r="R1048" s="243">
        <f t="shared" ca="1" si="35"/>
        <v>0</v>
      </c>
      <c r="S1048" s="249"/>
      <c r="T1048" s="243">
        <f ca="1">+T1049</f>
        <v>0</v>
      </c>
      <c r="U1048" s="242">
        <f t="shared" si="36"/>
        <v>1</v>
      </c>
      <c r="V1048" s="333" t="str">
        <f>+VLOOKUP(A1048,bd_lista!$A$3:$E$590,5,FALSE)</f>
        <v>Gobiernos Autonomos Municipales</v>
      </c>
      <c r="W1048" s="391" t="str">
        <f>+V1048</f>
        <v>Gobiernos Autonomos Municipales</v>
      </c>
      <c r="X1048" s="242">
        <f>+VLOOKUP(A1048,[4]Sheet1!$A$13:$D$744,4,FALSE)</f>
        <v>0</v>
      </c>
      <c r="Y1048" s="242" t="e">
        <f>+VLOOKUP(X1048,bd_lista!$A$3:$C$590,3,FALSE)</f>
        <v>#N/A</v>
      </c>
      <c r="Z1048" s="294">
        <f>+X1048</f>
        <v>0</v>
      </c>
      <c r="AA1048" s="295" t="e">
        <f>+Y1048</f>
        <v>#N/A</v>
      </c>
    </row>
    <row r="1049" spans="1:27" customFormat="1" ht="15" hidden="1" customHeight="1">
      <c r="A1049" s="32">
        <v>1802</v>
      </c>
      <c r="B1049" s="388"/>
      <c r="C1049" s="247" t="str">
        <f>+VLOOKUP(A1049,bd_lista!$A$3:$C$590,3,FALSE)</f>
        <v>Gobierno Autónomo Municipal de San Javier</v>
      </c>
      <c r="D1049" s="390"/>
      <c r="E1049" s="244" t="s">
        <v>1305</v>
      </c>
      <c r="F1049" s="243">
        <f ca="1">+IFERROR(INDEX('Hoja de Trabajo para listado'!$A$155:$Z$1048576,MATCH($A1049,'Hoja de Trabajo para listado'!$A$155:$A$1048576,0),MATCH((CUADRO!F$5&amp;$E1049),'Hoja de Trabajo para listado'!$A$151:$Z$151,0)),0)+IFERROR(INDEX('Hoja de Trabajo para listado'!$AB$155:$BA$1048576,MATCH($A1049,'Hoja de Trabajo para listado'!$AB$155:$AB$1048576,0),MATCH((CUADRO!F$5&amp;$E1049),'Hoja de Trabajo para listado'!$AB$151:$BA$151,0)),0)+IFERROR(INDEX('Hoja de Trabajo para listado'!$BC$155:$CB$1048576,MATCH($A1049,'Hoja de Trabajo para listado'!$BC$155:$BC$1048576,0),MATCH((CUADRO!F$5&amp;$E1049),'Hoja de Trabajo para listado'!$BC$151:$CB$151,0)),0)+IFERROR(INDEX('Hoja de Trabajo para listado'!$DE$153:$DG$274,MATCH($A1049,'Hoja de Trabajo para listado'!$DE$153:$DE$1048576,0),MATCH((CUADRO!F$5&amp;$E1049),'Hoja de Trabajo para listado'!$DE$151:$DG$151,0)),0)+IFERROR(INDEX('Hoja de Trabajo para listado'!$CD$155:$DC$1048576,MATCH($A1049,'Hoja de Trabajo para listado'!$CD$155:$CD$1048576,0),MATCH((CUADRO!F$5&amp;$E1049),'Hoja de Trabajo para listado'!$CD$151:$DC$151,0)),0)</f>
        <v>0</v>
      </c>
      <c r="G1049" s="243">
        <f ca="1">+IFERROR(INDEX('Hoja de Trabajo para listado'!$A$155:$Z$1048576,MATCH($A1049,'Hoja de Trabajo para listado'!$A$155:$A$1048576,0),MATCH((CUADRO!G$5&amp;$E1049),'Hoja de Trabajo para listado'!$A$151:$Z$151,0)),0)+IFERROR(INDEX('Hoja de Trabajo para listado'!$AB$155:$BA$1048576,MATCH($A1049,'Hoja de Trabajo para listado'!$AB$155:$AB$1048576,0),MATCH((CUADRO!G$5&amp;$E1049),'Hoja de Trabajo para listado'!$AB$151:$BA$151,0)),0)+IFERROR(INDEX('Hoja de Trabajo para listado'!$BC$155:$CB$1048576,MATCH($A1049,'Hoja de Trabajo para listado'!$BC$155:$BC$1048576,0),MATCH((CUADRO!G$5&amp;$E1049),'Hoja de Trabajo para listado'!$BC$151:$CB$151,0)),0)+IFERROR(INDEX('Hoja de Trabajo para listado'!$DE$153:$DG$274,MATCH($A1049,'Hoja de Trabajo para listado'!$DE$153:$DE$1048576,0),MATCH((CUADRO!G$5&amp;$E1049),'Hoja de Trabajo para listado'!$DE$151:$DG$151,0)),0)+IFERROR(INDEX('Hoja de Trabajo para listado'!$CD$155:$DC$1048576,MATCH($A1049,'Hoja de Trabajo para listado'!$CD$155:$CD$1048576,0),MATCH((CUADRO!G$5&amp;$E1049),'Hoja de Trabajo para listado'!$CD$151:$DC$151,0)),0)</f>
        <v>0</v>
      </c>
      <c r="H1049" s="243">
        <f ca="1">+IFERROR(INDEX('Hoja de Trabajo para listado'!$A$155:$Z$1048576,MATCH($A1049,'Hoja de Trabajo para listado'!$A$155:$A$1048576,0),MATCH((CUADRO!H$5&amp;$E1049),'Hoja de Trabajo para listado'!$A$151:$Z$151,0)),0)+IFERROR(INDEX('Hoja de Trabajo para listado'!$AB$155:$BA$1048576,MATCH($A1049,'Hoja de Trabajo para listado'!$AB$155:$AB$1048576,0),MATCH((CUADRO!H$5&amp;$E1049),'Hoja de Trabajo para listado'!$AB$151:$BA$151,0)),0)+IFERROR(INDEX('Hoja de Trabajo para listado'!$BC$155:$CB$1048576,MATCH($A1049,'Hoja de Trabajo para listado'!$BC$155:$BC$1048576,0),MATCH((CUADRO!H$5&amp;$E1049),'Hoja de Trabajo para listado'!$BC$151:$CB$151,0)),0)+IFERROR(INDEX('Hoja de Trabajo para listado'!$DE$153:$DG$274,MATCH($A1049,'Hoja de Trabajo para listado'!$DE$153:$DE$1048576,0),MATCH((CUADRO!H$5&amp;$E1049),'Hoja de Trabajo para listado'!$DE$151:$DG$151,0)),0)+IFERROR(INDEX('Hoja de Trabajo para listado'!$CD$155:$DC$1048576,MATCH($A1049,'Hoja de Trabajo para listado'!$CD$155:$CD$1048576,0),MATCH((CUADRO!H$5&amp;$E1049),'Hoja de Trabajo para listado'!$CD$151:$DC$151,0)),0)</f>
        <v>0</v>
      </c>
      <c r="I1049" s="243">
        <f ca="1">+IFERROR(INDEX('Hoja de Trabajo para listado'!$A$155:$Z$1048576,MATCH($A1049,'Hoja de Trabajo para listado'!$A$155:$A$1048576,0),MATCH((CUADRO!I$5&amp;$E1049),'Hoja de Trabajo para listado'!$A$151:$Z$151,0)),0)+IFERROR(INDEX('Hoja de Trabajo para listado'!$AB$155:$BA$1048576,MATCH($A1049,'Hoja de Trabajo para listado'!$AB$155:$AB$1048576,0),MATCH((CUADRO!I$5&amp;$E1049),'Hoja de Trabajo para listado'!$AB$151:$BA$151,0)),0)+IFERROR(INDEX('Hoja de Trabajo para listado'!$BC$155:$CB$1048576,MATCH($A1049,'Hoja de Trabajo para listado'!$BC$155:$BC$1048576,0),MATCH((CUADRO!I$5&amp;$E1049),'Hoja de Trabajo para listado'!$BC$151:$CB$151,0)),0)+IFERROR(INDEX('Hoja de Trabajo para listado'!$DE$153:$DG$274,MATCH($A1049,'Hoja de Trabajo para listado'!$DE$153:$DE$1048576,0),MATCH((CUADRO!I$5&amp;$E1049),'Hoja de Trabajo para listado'!$DE$151:$DG$151,0)),0)+IFERROR(INDEX('Hoja de Trabajo para listado'!$CD$155:$DC$1048576,MATCH($A1049,'Hoja de Trabajo para listado'!$CD$155:$CD$1048576,0),MATCH((CUADRO!I$5&amp;$E1049),'Hoja de Trabajo para listado'!$CD$151:$DC$151,0)),0)</f>
        <v>0</v>
      </c>
      <c r="J1049" s="243">
        <f ca="1">+IFERROR(INDEX('Hoja de Trabajo para listado'!$A$155:$Z$1048576,MATCH($A1049,'Hoja de Trabajo para listado'!$A$155:$A$1048576,0),MATCH((CUADRO!J$5&amp;$E1049),'Hoja de Trabajo para listado'!$A$151:$Z$151,0)),0)+IFERROR(INDEX('Hoja de Trabajo para listado'!$AB$155:$BA$1048576,MATCH($A1049,'Hoja de Trabajo para listado'!$AB$155:$AB$1048576,0),MATCH((CUADRO!J$5&amp;$E1049),'Hoja de Trabajo para listado'!$AB$151:$BA$151,0)),0)+IFERROR(INDEX('Hoja de Trabajo para listado'!$BC$155:$CB$1048576,MATCH($A1049,'Hoja de Trabajo para listado'!$BC$155:$BC$1048576,0),MATCH((CUADRO!J$5&amp;$E1049),'Hoja de Trabajo para listado'!$BC$151:$CB$151,0)),0)+IFERROR(INDEX('Hoja de Trabajo para listado'!$DE$153:$DG$274,MATCH($A1049,'Hoja de Trabajo para listado'!$DE$153:$DE$1048576,0),MATCH((CUADRO!J$5&amp;$E1049),'Hoja de Trabajo para listado'!$DE$151:$DG$151,0)),0)+IFERROR(INDEX('Hoja de Trabajo para listado'!$CD$155:$DC$1048576,MATCH($A1049,'Hoja de Trabajo para listado'!$CD$155:$CD$1048576,0),MATCH((CUADRO!J$5&amp;$E1049),'Hoja de Trabajo para listado'!$CD$151:$DC$151,0)),0)</f>
        <v>0</v>
      </c>
      <c r="K1049" s="243">
        <f ca="1">+IFERROR(INDEX('Hoja de Trabajo para listado'!$A$155:$Z$1048576,MATCH($A1049,'Hoja de Trabajo para listado'!$A$155:$A$1048576,0),MATCH((CUADRO!K$5&amp;$E1049),'Hoja de Trabajo para listado'!$A$151:$Z$151,0)),0)+IFERROR(INDEX('Hoja de Trabajo para listado'!$AB$155:$BA$1048576,MATCH($A1049,'Hoja de Trabajo para listado'!$AB$155:$AB$1048576,0),MATCH((CUADRO!K$5&amp;$E1049),'Hoja de Trabajo para listado'!$AB$151:$BA$151,0)),0)+IFERROR(INDEX('Hoja de Trabajo para listado'!$BC$155:$CB$1048576,MATCH($A1049,'Hoja de Trabajo para listado'!$BC$155:$BC$1048576,0),MATCH((CUADRO!K$5&amp;$E1049),'Hoja de Trabajo para listado'!$BC$151:$CB$151,0)),0)+IFERROR(INDEX('Hoja de Trabajo para listado'!$DE$153:$DG$274,MATCH($A1049,'Hoja de Trabajo para listado'!$DE$153:$DE$1048576,0),MATCH((CUADRO!K$5&amp;$E1049),'Hoja de Trabajo para listado'!$DE$151:$DG$151,0)),0)+IFERROR(INDEX('Hoja de Trabajo para listado'!$CD$155:$DC$1048576,MATCH($A1049,'Hoja de Trabajo para listado'!$CD$155:$CD$1048576,0),MATCH((CUADRO!K$5&amp;$E1049),'Hoja de Trabajo para listado'!$CD$151:$DC$151,0)),0)</f>
        <v>0</v>
      </c>
      <c r="L1049" s="243">
        <f ca="1">+IFERROR(INDEX('Hoja de Trabajo para listado'!$A$155:$Z$1048576,MATCH($A1049,'Hoja de Trabajo para listado'!$A$155:$A$1048576,0),MATCH((CUADRO!L$5&amp;$E1049),'Hoja de Trabajo para listado'!$A$151:$Z$151,0)),0)+IFERROR(INDEX('Hoja de Trabajo para listado'!$AB$155:$BA$1048576,MATCH($A1049,'Hoja de Trabajo para listado'!$AB$155:$AB$1048576,0),MATCH((CUADRO!L$5&amp;$E1049),'Hoja de Trabajo para listado'!$AB$151:$BA$151,0)),0)+IFERROR(INDEX('Hoja de Trabajo para listado'!$BC$155:$CB$1048576,MATCH($A1049,'Hoja de Trabajo para listado'!$BC$155:$BC$1048576,0),MATCH((CUADRO!L$5&amp;$E1049),'Hoja de Trabajo para listado'!$BC$151:$CB$151,0)),0)+IFERROR(INDEX('Hoja de Trabajo para listado'!$DE$153:$DG$274,MATCH($A1049,'Hoja de Trabajo para listado'!$DE$153:$DE$1048576,0),MATCH((CUADRO!L$5&amp;$E1049),'Hoja de Trabajo para listado'!$DE$151:$DG$151,0)),0)+IFERROR(INDEX('Hoja de Trabajo para listado'!$CD$155:$DC$1048576,MATCH($A1049,'Hoja de Trabajo para listado'!$CD$155:$CD$1048576,0),MATCH((CUADRO!L$5&amp;$E1049),'Hoja de Trabajo para listado'!$CD$151:$DC$151,0)),0)</f>
        <v>0</v>
      </c>
      <c r="M1049" s="243">
        <f ca="1">+IFERROR(INDEX('Hoja de Trabajo para listado'!$A$155:$Z$1048576,MATCH($A1049,'Hoja de Trabajo para listado'!$A$155:$A$1048576,0),MATCH((CUADRO!M$5&amp;$E1049),'Hoja de Trabajo para listado'!$A$151:$Z$151,0)),0)+IFERROR(INDEX('Hoja de Trabajo para listado'!$AB$155:$BA$1048576,MATCH($A1049,'Hoja de Trabajo para listado'!$AB$155:$AB$1048576,0),MATCH((CUADRO!M$5&amp;$E1049),'Hoja de Trabajo para listado'!$AB$151:$BA$151,0)),0)+IFERROR(INDEX('Hoja de Trabajo para listado'!$BC$155:$CB$1048576,MATCH($A1049,'Hoja de Trabajo para listado'!$BC$155:$BC$1048576,0),MATCH((CUADRO!M$5&amp;$E1049),'Hoja de Trabajo para listado'!$BC$151:$CB$151,0)),0)+IFERROR(INDEX('Hoja de Trabajo para listado'!$DE$153:$DG$274,MATCH($A1049,'Hoja de Trabajo para listado'!$DE$153:$DE$1048576,0),MATCH((CUADRO!M$5&amp;$E1049),'Hoja de Trabajo para listado'!$DE$151:$DG$151,0)),0)+IFERROR(INDEX('Hoja de Trabajo para listado'!$CD$155:$DC$1048576,MATCH($A1049,'Hoja de Trabajo para listado'!$CD$155:$CD$1048576,0),MATCH((CUADRO!M$5&amp;$E1049),'Hoja de Trabajo para listado'!$CD$151:$DC$151,0)),0)</f>
        <v>0</v>
      </c>
      <c r="N1049" s="243">
        <f ca="1">+IFERROR(INDEX('Hoja de Trabajo para listado'!$A$155:$Z$1048576,MATCH($A1049,'Hoja de Trabajo para listado'!$A$155:$A$1048576,0),MATCH((CUADRO!N$5&amp;$E1049),'Hoja de Trabajo para listado'!$A$151:$Z$151,0)),0)+IFERROR(INDEX('Hoja de Trabajo para listado'!$AB$155:$BA$1048576,MATCH($A1049,'Hoja de Trabajo para listado'!$AB$155:$AB$1048576,0),MATCH((CUADRO!N$5&amp;$E1049),'Hoja de Trabajo para listado'!$AB$151:$BA$151,0)),0)+IFERROR(INDEX('Hoja de Trabajo para listado'!$BC$155:$CB$1048576,MATCH($A1049,'Hoja de Trabajo para listado'!$BC$155:$BC$1048576,0),MATCH((CUADRO!N$5&amp;$E1049),'Hoja de Trabajo para listado'!$BC$151:$CB$151,0)),0)+IFERROR(INDEX('Hoja de Trabajo para listado'!$DE$153:$DG$274,MATCH($A1049,'Hoja de Trabajo para listado'!$DE$153:$DE$1048576,0),MATCH((CUADRO!N$5&amp;$E1049),'Hoja de Trabajo para listado'!$DE$151:$DG$151,0)),0)+IFERROR(INDEX('Hoja de Trabajo para listado'!$CD$155:$DC$1048576,MATCH($A1049,'Hoja de Trabajo para listado'!$CD$155:$CD$1048576,0),MATCH((CUADRO!N$5&amp;$E1049),'Hoja de Trabajo para listado'!$CD$151:$DC$151,0)),0)</f>
        <v>0</v>
      </c>
      <c r="O1049" s="243">
        <f ca="1">+IFERROR(INDEX('Hoja de Trabajo para listado'!$A$155:$Z$1048576,MATCH($A1049,'Hoja de Trabajo para listado'!$A$155:$A$1048576,0),MATCH((CUADRO!O$5&amp;$E1049),'Hoja de Trabajo para listado'!$A$151:$Z$151,0)),0)+IFERROR(INDEX('Hoja de Trabajo para listado'!$AB$155:$BA$1048576,MATCH($A1049,'Hoja de Trabajo para listado'!$AB$155:$AB$1048576,0),MATCH((CUADRO!O$5&amp;$E1049),'Hoja de Trabajo para listado'!$AB$151:$BA$151,0)),0)+IFERROR(INDEX('Hoja de Trabajo para listado'!$BC$155:$CB$1048576,MATCH($A1049,'Hoja de Trabajo para listado'!$BC$155:$BC$1048576,0),MATCH((CUADRO!O$5&amp;$E1049),'Hoja de Trabajo para listado'!$BC$151:$CB$151,0)),0)+IFERROR(INDEX('Hoja de Trabajo para listado'!$DE$153:$DG$274,MATCH($A1049,'Hoja de Trabajo para listado'!$DE$153:$DE$1048576,0),MATCH((CUADRO!O$5&amp;$E1049),'Hoja de Trabajo para listado'!$DE$151:$DG$151,0)),0)+IFERROR(INDEX('Hoja de Trabajo para listado'!$CD$155:$DC$1048576,MATCH($A1049,'Hoja de Trabajo para listado'!$CD$155:$CD$1048576,0),MATCH((CUADRO!O$5&amp;$E1049),'Hoja de Trabajo para listado'!$CD$151:$DC$151,0)),0)</f>
        <v>0</v>
      </c>
      <c r="P1049" s="243">
        <f ca="1">+IFERROR(INDEX('Hoja de Trabajo para listado'!$A$155:$Z$1048576,MATCH($A1049,'Hoja de Trabajo para listado'!$A$155:$A$1048576,0),MATCH((CUADRO!P$5&amp;$E1049),'Hoja de Trabajo para listado'!$A$151:$Z$151,0)),0)+IFERROR(INDEX('Hoja de Trabajo para listado'!$AB$155:$BA$1048576,MATCH($A1049,'Hoja de Trabajo para listado'!$AB$155:$AB$1048576,0),MATCH((CUADRO!P$5&amp;$E1049),'Hoja de Trabajo para listado'!$AB$151:$BA$151,0)),0)+IFERROR(INDEX('Hoja de Trabajo para listado'!$BC$155:$CB$1048576,MATCH($A1049,'Hoja de Trabajo para listado'!$BC$155:$BC$1048576,0),MATCH((CUADRO!P$5&amp;$E1049),'Hoja de Trabajo para listado'!$BC$151:$CB$151,0)),0)+IFERROR(INDEX('Hoja de Trabajo para listado'!$DE$153:$DG$274,MATCH($A1049,'Hoja de Trabajo para listado'!$DE$153:$DE$1048576,0),MATCH((CUADRO!P$5&amp;$E1049),'Hoja de Trabajo para listado'!$DE$151:$DG$151,0)),0)+IFERROR(INDEX('Hoja de Trabajo para listado'!$CD$155:$DC$1048576,MATCH($A1049,'Hoja de Trabajo para listado'!$CD$155:$CD$1048576,0),MATCH((CUADRO!P$5&amp;$E1049),'Hoja de Trabajo para listado'!$CD$151:$DC$151,0)),0)</f>
        <v>0</v>
      </c>
      <c r="Q1049" s="243">
        <f ca="1">+IFERROR(INDEX('Hoja de Trabajo para listado'!$A$155:$Z$1048576,MATCH($A1049,'Hoja de Trabajo para listado'!$A$155:$A$1048576,0),MATCH((CUADRO!Q$5&amp;$E1049),'Hoja de Trabajo para listado'!$A$151:$Z$151,0)),0)+IFERROR(INDEX('Hoja de Trabajo para listado'!$AB$155:$BA$1048576,MATCH($A1049,'Hoja de Trabajo para listado'!$AB$155:$AB$1048576,0),MATCH((CUADRO!Q$5&amp;$E1049),'Hoja de Trabajo para listado'!$AB$151:$BA$151,0)),0)+IFERROR(INDEX('Hoja de Trabajo para listado'!$BC$155:$CB$1048576,MATCH($A1049,'Hoja de Trabajo para listado'!$BC$155:$BC$1048576,0),MATCH((CUADRO!Q$5&amp;$E1049),'Hoja de Trabajo para listado'!$BC$151:$CB$151,0)),0)+IFERROR(INDEX('Hoja de Trabajo para listado'!$DE$153:$DG$274,MATCH($A1049,'Hoja de Trabajo para listado'!$DE$153:$DE$1048576,0),MATCH((CUADRO!Q$5&amp;$E1049),'Hoja de Trabajo para listado'!$DE$151:$DG$151,0)),0)+IFERROR(INDEX('Hoja de Trabajo para listado'!$CD$155:$DC$1048576,MATCH($A1049,'Hoja de Trabajo para listado'!$CD$155:$CD$1048576,0),MATCH((CUADRO!Q$5&amp;$E1049),'Hoja de Trabajo para listado'!$CD$151:$DC$151,0)),0)</f>
        <v>0</v>
      </c>
      <c r="R1049" s="243">
        <f t="shared" ca="1" si="35"/>
        <v>0</v>
      </c>
      <c r="S1049" s="249">
        <f ca="1">+R1048+R1049</f>
        <v>0</v>
      </c>
      <c r="T1049" s="243">
        <f ca="1">+S1049</f>
        <v>0</v>
      </c>
      <c r="U1049" s="242">
        <f t="shared" si="36"/>
        <v>2</v>
      </c>
      <c r="V1049" s="333" t="str">
        <f>+VLOOKUP(A1049,bd_lista!$A$3:$E$590,5,FALSE)</f>
        <v>Gobiernos Autonomos Municipales</v>
      </c>
      <c r="W1049" s="392"/>
      <c r="X1049" s="242">
        <f>+VLOOKUP(A1049,[4]Sheet1!$A$13:$D$744,4,FALSE)</f>
        <v>0</v>
      </c>
      <c r="Y1049" s="242" t="e">
        <f>+VLOOKUP(X1049,bd_lista!$A$3:$C$590,3,FALSE)</f>
        <v>#N/A</v>
      </c>
      <c r="Z1049" s="292"/>
      <c r="AA1049" s="293"/>
    </row>
    <row r="1050" spans="1:27" customFormat="1" ht="15" hidden="1" customHeight="1">
      <c r="A1050" s="32">
        <v>1803</v>
      </c>
      <c r="B1050" s="387">
        <f>+A1050</f>
        <v>1803</v>
      </c>
      <c r="C1050" s="247" t="str">
        <f>+VLOOKUP(A1050,bd_lista!$A$3:$C$590,3,FALSE)</f>
        <v>Gobierno Autónomo Municipal de Riberalta</v>
      </c>
      <c r="D1050" s="389" t="str">
        <f>+C1050</f>
        <v>Gobierno Autónomo Municipal de Riberalta</v>
      </c>
      <c r="E1050" s="242" t="s">
        <v>1304</v>
      </c>
      <c r="F1050" s="243">
        <f ca="1">+IFERROR(INDEX('Hoja de Trabajo para listado'!$A$155:$Z$1048576,MATCH($A1050,'Hoja de Trabajo para listado'!$A$155:$A$1048576,0),MATCH((CUADRO!F$5&amp;$E1050),'Hoja de Trabajo para listado'!$A$151:$Z$151,0)),0)+IFERROR(INDEX('Hoja de Trabajo para listado'!$AB$155:$BA$1048576,MATCH($A1050,'Hoja de Trabajo para listado'!$AB$155:$AB$1048576,0),MATCH((CUADRO!F$5&amp;$E1050),'Hoja de Trabajo para listado'!$AB$151:$BA$151,0)),0)+IFERROR(INDEX('Hoja de Trabajo para listado'!$BC$155:$CB$1048576,MATCH($A1050,'Hoja de Trabajo para listado'!$BC$155:$BC$1048576,0),MATCH((CUADRO!F$5&amp;$E1050),'Hoja de Trabajo para listado'!$BC$151:$CB$151,0)),0)+IFERROR(INDEX('Hoja de Trabajo para listado'!$DE$153:$DG$274,MATCH($A1050,'Hoja de Trabajo para listado'!$DE$153:$DE$1048576,0),MATCH((CUADRO!F$5&amp;$E1050),'Hoja de Trabajo para listado'!$DE$151:$DG$151,0)),0)+IFERROR(INDEX('Hoja de Trabajo para listado'!$CD$155:$DC$1048576,MATCH($A1050,'Hoja de Trabajo para listado'!$CD$155:$CD$1048576,0),MATCH((CUADRO!F$5&amp;$E1050),'Hoja de Trabajo para listado'!$CD$151:$DC$151,0)),0)</f>
        <v>0</v>
      </c>
      <c r="G1050" s="243">
        <f ca="1">+IFERROR(INDEX('Hoja de Trabajo para listado'!$A$155:$Z$1048576,MATCH($A1050,'Hoja de Trabajo para listado'!$A$155:$A$1048576,0),MATCH((CUADRO!G$5&amp;$E1050),'Hoja de Trabajo para listado'!$A$151:$Z$151,0)),0)+IFERROR(INDEX('Hoja de Trabajo para listado'!$AB$155:$BA$1048576,MATCH($A1050,'Hoja de Trabajo para listado'!$AB$155:$AB$1048576,0),MATCH((CUADRO!G$5&amp;$E1050),'Hoja de Trabajo para listado'!$AB$151:$BA$151,0)),0)+IFERROR(INDEX('Hoja de Trabajo para listado'!$BC$155:$CB$1048576,MATCH($A1050,'Hoja de Trabajo para listado'!$BC$155:$BC$1048576,0),MATCH((CUADRO!G$5&amp;$E1050),'Hoja de Trabajo para listado'!$BC$151:$CB$151,0)),0)+IFERROR(INDEX('Hoja de Trabajo para listado'!$DE$153:$DG$274,MATCH($A1050,'Hoja de Trabajo para listado'!$DE$153:$DE$1048576,0),MATCH((CUADRO!G$5&amp;$E1050),'Hoja de Trabajo para listado'!$DE$151:$DG$151,0)),0)+IFERROR(INDEX('Hoja de Trabajo para listado'!$CD$155:$DC$1048576,MATCH($A1050,'Hoja de Trabajo para listado'!$CD$155:$CD$1048576,0),MATCH((CUADRO!G$5&amp;$E1050),'Hoja de Trabajo para listado'!$CD$151:$DC$151,0)),0)</f>
        <v>0</v>
      </c>
      <c r="H1050" s="243">
        <f ca="1">+IFERROR(INDEX('Hoja de Trabajo para listado'!$A$155:$Z$1048576,MATCH($A1050,'Hoja de Trabajo para listado'!$A$155:$A$1048576,0),MATCH((CUADRO!H$5&amp;$E1050),'Hoja de Trabajo para listado'!$A$151:$Z$151,0)),0)+IFERROR(INDEX('Hoja de Trabajo para listado'!$AB$155:$BA$1048576,MATCH($A1050,'Hoja de Trabajo para listado'!$AB$155:$AB$1048576,0),MATCH((CUADRO!H$5&amp;$E1050),'Hoja de Trabajo para listado'!$AB$151:$BA$151,0)),0)+IFERROR(INDEX('Hoja de Trabajo para listado'!$BC$155:$CB$1048576,MATCH($A1050,'Hoja de Trabajo para listado'!$BC$155:$BC$1048576,0),MATCH((CUADRO!H$5&amp;$E1050),'Hoja de Trabajo para listado'!$BC$151:$CB$151,0)),0)+IFERROR(INDEX('Hoja de Trabajo para listado'!$DE$153:$DG$274,MATCH($A1050,'Hoja de Trabajo para listado'!$DE$153:$DE$1048576,0),MATCH((CUADRO!H$5&amp;$E1050),'Hoja de Trabajo para listado'!$DE$151:$DG$151,0)),0)+IFERROR(INDEX('Hoja de Trabajo para listado'!$CD$155:$DC$1048576,MATCH($A1050,'Hoja de Trabajo para listado'!$CD$155:$CD$1048576,0),MATCH((CUADRO!H$5&amp;$E1050),'Hoja de Trabajo para listado'!$CD$151:$DC$151,0)),0)</f>
        <v>0</v>
      </c>
      <c r="I1050" s="243">
        <f ca="1">+IFERROR(INDEX('Hoja de Trabajo para listado'!$A$155:$Z$1048576,MATCH($A1050,'Hoja de Trabajo para listado'!$A$155:$A$1048576,0),MATCH((CUADRO!I$5&amp;$E1050),'Hoja de Trabajo para listado'!$A$151:$Z$151,0)),0)+IFERROR(INDEX('Hoja de Trabajo para listado'!$AB$155:$BA$1048576,MATCH($A1050,'Hoja de Trabajo para listado'!$AB$155:$AB$1048576,0),MATCH((CUADRO!I$5&amp;$E1050),'Hoja de Trabajo para listado'!$AB$151:$BA$151,0)),0)+IFERROR(INDEX('Hoja de Trabajo para listado'!$BC$155:$CB$1048576,MATCH($A1050,'Hoja de Trabajo para listado'!$BC$155:$BC$1048576,0),MATCH((CUADRO!I$5&amp;$E1050),'Hoja de Trabajo para listado'!$BC$151:$CB$151,0)),0)+IFERROR(INDEX('Hoja de Trabajo para listado'!$DE$153:$DG$274,MATCH($A1050,'Hoja de Trabajo para listado'!$DE$153:$DE$1048576,0),MATCH((CUADRO!I$5&amp;$E1050),'Hoja de Trabajo para listado'!$DE$151:$DG$151,0)),0)+IFERROR(INDEX('Hoja de Trabajo para listado'!$CD$155:$DC$1048576,MATCH($A1050,'Hoja de Trabajo para listado'!$CD$155:$CD$1048576,0),MATCH((CUADRO!I$5&amp;$E1050),'Hoja de Trabajo para listado'!$CD$151:$DC$151,0)),0)</f>
        <v>0</v>
      </c>
      <c r="J1050" s="243">
        <f ca="1">+IFERROR(INDEX('Hoja de Trabajo para listado'!$A$155:$Z$1048576,MATCH($A1050,'Hoja de Trabajo para listado'!$A$155:$A$1048576,0),MATCH((CUADRO!J$5&amp;$E1050),'Hoja de Trabajo para listado'!$A$151:$Z$151,0)),0)+IFERROR(INDEX('Hoja de Trabajo para listado'!$AB$155:$BA$1048576,MATCH($A1050,'Hoja de Trabajo para listado'!$AB$155:$AB$1048576,0),MATCH((CUADRO!J$5&amp;$E1050),'Hoja de Trabajo para listado'!$AB$151:$BA$151,0)),0)+IFERROR(INDEX('Hoja de Trabajo para listado'!$BC$155:$CB$1048576,MATCH($A1050,'Hoja de Trabajo para listado'!$BC$155:$BC$1048576,0),MATCH((CUADRO!J$5&amp;$E1050),'Hoja de Trabajo para listado'!$BC$151:$CB$151,0)),0)+IFERROR(INDEX('Hoja de Trabajo para listado'!$DE$153:$DG$274,MATCH($A1050,'Hoja de Trabajo para listado'!$DE$153:$DE$1048576,0),MATCH((CUADRO!J$5&amp;$E1050),'Hoja de Trabajo para listado'!$DE$151:$DG$151,0)),0)+IFERROR(INDEX('Hoja de Trabajo para listado'!$CD$155:$DC$1048576,MATCH($A1050,'Hoja de Trabajo para listado'!$CD$155:$CD$1048576,0),MATCH((CUADRO!J$5&amp;$E1050),'Hoja de Trabajo para listado'!$CD$151:$DC$151,0)),0)</f>
        <v>0</v>
      </c>
      <c r="K1050" s="243">
        <f ca="1">+IFERROR(INDEX('Hoja de Trabajo para listado'!$A$155:$Z$1048576,MATCH($A1050,'Hoja de Trabajo para listado'!$A$155:$A$1048576,0),MATCH((CUADRO!K$5&amp;$E1050),'Hoja de Trabajo para listado'!$A$151:$Z$151,0)),0)+IFERROR(INDEX('Hoja de Trabajo para listado'!$AB$155:$BA$1048576,MATCH($A1050,'Hoja de Trabajo para listado'!$AB$155:$AB$1048576,0),MATCH((CUADRO!K$5&amp;$E1050),'Hoja de Trabajo para listado'!$AB$151:$BA$151,0)),0)+IFERROR(INDEX('Hoja de Trabajo para listado'!$BC$155:$CB$1048576,MATCH($A1050,'Hoja de Trabajo para listado'!$BC$155:$BC$1048576,0),MATCH((CUADRO!K$5&amp;$E1050),'Hoja de Trabajo para listado'!$BC$151:$CB$151,0)),0)+IFERROR(INDEX('Hoja de Trabajo para listado'!$DE$153:$DG$274,MATCH($A1050,'Hoja de Trabajo para listado'!$DE$153:$DE$1048576,0),MATCH((CUADRO!K$5&amp;$E1050),'Hoja de Trabajo para listado'!$DE$151:$DG$151,0)),0)+IFERROR(INDEX('Hoja de Trabajo para listado'!$CD$155:$DC$1048576,MATCH($A1050,'Hoja de Trabajo para listado'!$CD$155:$CD$1048576,0),MATCH((CUADRO!K$5&amp;$E1050),'Hoja de Trabajo para listado'!$CD$151:$DC$151,0)),0)</f>
        <v>0</v>
      </c>
      <c r="L1050" s="243">
        <f ca="1">+IFERROR(INDEX('Hoja de Trabajo para listado'!$A$155:$Z$1048576,MATCH($A1050,'Hoja de Trabajo para listado'!$A$155:$A$1048576,0),MATCH((CUADRO!L$5&amp;$E1050),'Hoja de Trabajo para listado'!$A$151:$Z$151,0)),0)+IFERROR(INDEX('Hoja de Trabajo para listado'!$AB$155:$BA$1048576,MATCH($A1050,'Hoja de Trabajo para listado'!$AB$155:$AB$1048576,0),MATCH((CUADRO!L$5&amp;$E1050),'Hoja de Trabajo para listado'!$AB$151:$BA$151,0)),0)+IFERROR(INDEX('Hoja de Trabajo para listado'!$BC$155:$CB$1048576,MATCH($A1050,'Hoja de Trabajo para listado'!$BC$155:$BC$1048576,0),MATCH((CUADRO!L$5&amp;$E1050),'Hoja de Trabajo para listado'!$BC$151:$CB$151,0)),0)+IFERROR(INDEX('Hoja de Trabajo para listado'!$DE$153:$DG$274,MATCH($A1050,'Hoja de Trabajo para listado'!$DE$153:$DE$1048576,0),MATCH((CUADRO!L$5&amp;$E1050),'Hoja de Trabajo para listado'!$DE$151:$DG$151,0)),0)+IFERROR(INDEX('Hoja de Trabajo para listado'!$CD$155:$DC$1048576,MATCH($A1050,'Hoja de Trabajo para listado'!$CD$155:$CD$1048576,0),MATCH((CUADRO!L$5&amp;$E1050),'Hoja de Trabajo para listado'!$CD$151:$DC$151,0)),0)</f>
        <v>0</v>
      </c>
      <c r="M1050" s="243">
        <f ca="1">+IFERROR(INDEX('Hoja de Trabajo para listado'!$A$155:$Z$1048576,MATCH($A1050,'Hoja de Trabajo para listado'!$A$155:$A$1048576,0),MATCH((CUADRO!M$5&amp;$E1050),'Hoja de Trabajo para listado'!$A$151:$Z$151,0)),0)+IFERROR(INDEX('Hoja de Trabajo para listado'!$AB$155:$BA$1048576,MATCH($A1050,'Hoja de Trabajo para listado'!$AB$155:$AB$1048576,0),MATCH((CUADRO!M$5&amp;$E1050),'Hoja de Trabajo para listado'!$AB$151:$BA$151,0)),0)+IFERROR(INDEX('Hoja de Trabajo para listado'!$BC$155:$CB$1048576,MATCH($A1050,'Hoja de Trabajo para listado'!$BC$155:$BC$1048576,0),MATCH((CUADRO!M$5&amp;$E1050),'Hoja de Trabajo para listado'!$BC$151:$CB$151,0)),0)+IFERROR(INDEX('Hoja de Trabajo para listado'!$DE$153:$DG$274,MATCH($A1050,'Hoja de Trabajo para listado'!$DE$153:$DE$1048576,0),MATCH((CUADRO!M$5&amp;$E1050),'Hoja de Trabajo para listado'!$DE$151:$DG$151,0)),0)+IFERROR(INDEX('Hoja de Trabajo para listado'!$CD$155:$DC$1048576,MATCH($A1050,'Hoja de Trabajo para listado'!$CD$155:$CD$1048576,0),MATCH((CUADRO!M$5&amp;$E1050),'Hoja de Trabajo para listado'!$CD$151:$DC$151,0)),0)</f>
        <v>0</v>
      </c>
      <c r="N1050" s="243">
        <f ca="1">+IFERROR(INDEX('Hoja de Trabajo para listado'!$A$155:$Z$1048576,MATCH($A1050,'Hoja de Trabajo para listado'!$A$155:$A$1048576,0),MATCH((CUADRO!N$5&amp;$E1050),'Hoja de Trabajo para listado'!$A$151:$Z$151,0)),0)+IFERROR(INDEX('Hoja de Trabajo para listado'!$AB$155:$BA$1048576,MATCH($A1050,'Hoja de Trabajo para listado'!$AB$155:$AB$1048576,0),MATCH((CUADRO!N$5&amp;$E1050),'Hoja de Trabajo para listado'!$AB$151:$BA$151,0)),0)+IFERROR(INDEX('Hoja de Trabajo para listado'!$BC$155:$CB$1048576,MATCH($A1050,'Hoja de Trabajo para listado'!$BC$155:$BC$1048576,0),MATCH((CUADRO!N$5&amp;$E1050),'Hoja de Trabajo para listado'!$BC$151:$CB$151,0)),0)+IFERROR(INDEX('Hoja de Trabajo para listado'!$DE$153:$DG$274,MATCH($A1050,'Hoja de Trabajo para listado'!$DE$153:$DE$1048576,0),MATCH((CUADRO!N$5&amp;$E1050),'Hoja de Trabajo para listado'!$DE$151:$DG$151,0)),0)+IFERROR(INDEX('Hoja de Trabajo para listado'!$CD$155:$DC$1048576,MATCH($A1050,'Hoja de Trabajo para listado'!$CD$155:$CD$1048576,0),MATCH((CUADRO!N$5&amp;$E1050),'Hoja de Trabajo para listado'!$CD$151:$DC$151,0)),0)</f>
        <v>0</v>
      </c>
      <c r="O1050" s="243">
        <f ca="1">+IFERROR(INDEX('Hoja de Trabajo para listado'!$A$155:$Z$1048576,MATCH($A1050,'Hoja de Trabajo para listado'!$A$155:$A$1048576,0),MATCH((CUADRO!O$5&amp;$E1050),'Hoja de Trabajo para listado'!$A$151:$Z$151,0)),0)+IFERROR(INDEX('Hoja de Trabajo para listado'!$AB$155:$BA$1048576,MATCH($A1050,'Hoja de Trabajo para listado'!$AB$155:$AB$1048576,0),MATCH((CUADRO!O$5&amp;$E1050),'Hoja de Trabajo para listado'!$AB$151:$BA$151,0)),0)+IFERROR(INDEX('Hoja de Trabajo para listado'!$BC$155:$CB$1048576,MATCH($A1050,'Hoja de Trabajo para listado'!$BC$155:$BC$1048576,0),MATCH((CUADRO!O$5&amp;$E1050),'Hoja de Trabajo para listado'!$BC$151:$CB$151,0)),0)+IFERROR(INDEX('Hoja de Trabajo para listado'!$DE$153:$DG$274,MATCH($A1050,'Hoja de Trabajo para listado'!$DE$153:$DE$1048576,0),MATCH((CUADRO!O$5&amp;$E1050),'Hoja de Trabajo para listado'!$DE$151:$DG$151,0)),0)+IFERROR(INDEX('Hoja de Trabajo para listado'!$CD$155:$DC$1048576,MATCH($A1050,'Hoja de Trabajo para listado'!$CD$155:$CD$1048576,0),MATCH((CUADRO!O$5&amp;$E1050),'Hoja de Trabajo para listado'!$CD$151:$DC$151,0)),0)</f>
        <v>0</v>
      </c>
      <c r="P1050" s="243">
        <f ca="1">+IFERROR(INDEX('Hoja de Trabajo para listado'!$A$155:$Z$1048576,MATCH($A1050,'Hoja de Trabajo para listado'!$A$155:$A$1048576,0),MATCH((CUADRO!P$5&amp;$E1050),'Hoja de Trabajo para listado'!$A$151:$Z$151,0)),0)+IFERROR(INDEX('Hoja de Trabajo para listado'!$AB$155:$BA$1048576,MATCH($A1050,'Hoja de Trabajo para listado'!$AB$155:$AB$1048576,0),MATCH((CUADRO!P$5&amp;$E1050),'Hoja de Trabajo para listado'!$AB$151:$BA$151,0)),0)+IFERROR(INDEX('Hoja de Trabajo para listado'!$BC$155:$CB$1048576,MATCH($A1050,'Hoja de Trabajo para listado'!$BC$155:$BC$1048576,0),MATCH((CUADRO!P$5&amp;$E1050),'Hoja de Trabajo para listado'!$BC$151:$CB$151,0)),0)+IFERROR(INDEX('Hoja de Trabajo para listado'!$DE$153:$DG$274,MATCH($A1050,'Hoja de Trabajo para listado'!$DE$153:$DE$1048576,0),MATCH((CUADRO!P$5&amp;$E1050),'Hoja de Trabajo para listado'!$DE$151:$DG$151,0)),0)+IFERROR(INDEX('Hoja de Trabajo para listado'!$CD$155:$DC$1048576,MATCH($A1050,'Hoja de Trabajo para listado'!$CD$155:$CD$1048576,0),MATCH((CUADRO!P$5&amp;$E1050),'Hoja de Trabajo para listado'!$CD$151:$DC$151,0)),0)</f>
        <v>0</v>
      </c>
      <c r="Q1050" s="243">
        <f ca="1">+IFERROR(INDEX('Hoja de Trabajo para listado'!$A$155:$Z$1048576,MATCH($A1050,'Hoja de Trabajo para listado'!$A$155:$A$1048576,0),MATCH((CUADRO!Q$5&amp;$E1050),'Hoja de Trabajo para listado'!$A$151:$Z$151,0)),0)+IFERROR(INDEX('Hoja de Trabajo para listado'!$AB$155:$BA$1048576,MATCH($A1050,'Hoja de Trabajo para listado'!$AB$155:$AB$1048576,0),MATCH((CUADRO!Q$5&amp;$E1050),'Hoja de Trabajo para listado'!$AB$151:$BA$151,0)),0)+IFERROR(INDEX('Hoja de Trabajo para listado'!$BC$155:$CB$1048576,MATCH($A1050,'Hoja de Trabajo para listado'!$BC$155:$BC$1048576,0),MATCH((CUADRO!Q$5&amp;$E1050),'Hoja de Trabajo para listado'!$BC$151:$CB$151,0)),0)+IFERROR(INDEX('Hoja de Trabajo para listado'!$DE$153:$DG$274,MATCH($A1050,'Hoja de Trabajo para listado'!$DE$153:$DE$1048576,0),MATCH((CUADRO!Q$5&amp;$E1050),'Hoja de Trabajo para listado'!$DE$151:$DG$151,0)),0)+IFERROR(INDEX('Hoja de Trabajo para listado'!$CD$155:$DC$1048576,MATCH($A1050,'Hoja de Trabajo para listado'!$CD$155:$CD$1048576,0),MATCH((CUADRO!Q$5&amp;$E1050),'Hoja de Trabajo para listado'!$CD$151:$DC$151,0)),0)</f>
        <v>0</v>
      </c>
      <c r="R1050" s="243">
        <f t="shared" ca="1" si="35"/>
        <v>0</v>
      </c>
      <c r="S1050" s="249"/>
      <c r="T1050" s="243">
        <f ca="1">+T1051</f>
        <v>0</v>
      </c>
      <c r="U1050" s="242">
        <f t="shared" si="36"/>
        <v>1</v>
      </c>
      <c r="V1050" s="333" t="str">
        <f>+VLOOKUP(A1050,bd_lista!$A$3:$E$590,5,FALSE)</f>
        <v>Gobiernos Autonomos Municipales</v>
      </c>
      <c r="W1050" s="391" t="str">
        <f>+V1050</f>
        <v>Gobiernos Autonomos Municipales</v>
      </c>
      <c r="X1050" s="242">
        <f>+VLOOKUP(A1050,[4]Sheet1!$A$13:$D$744,4,FALSE)</f>
        <v>0</v>
      </c>
      <c r="Y1050" s="242" t="e">
        <f>+VLOOKUP(X1050,bd_lista!$A$3:$C$590,3,FALSE)</f>
        <v>#N/A</v>
      </c>
      <c r="Z1050" s="294">
        <f>+X1050</f>
        <v>0</v>
      </c>
      <c r="AA1050" s="295" t="e">
        <f>+Y1050</f>
        <v>#N/A</v>
      </c>
    </row>
    <row r="1051" spans="1:27" customFormat="1" ht="15" hidden="1" customHeight="1">
      <c r="A1051" s="32">
        <v>1803</v>
      </c>
      <c r="B1051" s="388"/>
      <c r="C1051" s="247" t="str">
        <f>+VLOOKUP(A1051,bd_lista!$A$3:$C$590,3,FALSE)</f>
        <v>Gobierno Autónomo Municipal de Riberalta</v>
      </c>
      <c r="D1051" s="390"/>
      <c r="E1051" s="244" t="s">
        <v>1305</v>
      </c>
      <c r="F1051" s="243">
        <f ca="1">+IFERROR(INDEX('Hoja de Trabajo para listado'!$A$155:$Z$1048576,MATCH($A1051,'Hoja de Trabajo para listado'!$A$155:$A$1048576,0),MATCH((CUADRO!F$5&amp;$E1051),'Hoja de Trabajo para listado'!$A$151:$Z$151,0)),0)+IFERROR(INDEX('Hoja de Trabajo para listado'!$AB$155:$BA$1048576,MATCH($A1051,'Hoja de Trabajo para listado'!$AB$155:$AB$1048576,0),MATCH((CUADRO!F$5&amp;$E1051),'Hoja de Trabajo para listado'!$AB$151:$BA$151,0)),0)+IFERROR(INDEX('Hoja de Trabajo para listado'!$BC$155:$CB$1048576,MATCH($A1051,'Hoja de Trabajo para listado'!$BC$155:$BC$1048576,0),MATCH((CUADRO!F$5&amp;$E1051),'Hoja de Trabajo para listado'!$BC$151:$CB$151,0)),0)+IFERROR(INDEX('Hoja de Trabajo para listado'!$DE$153:$DG$274,MATCH($A1051,'Hoja de Trabajo para listado'!$DE$153:$DE$1048576,0),MATCH((CUADRO!F$5&amp;$E1051),'Hoja de Trabajo para listado'!$DE$151:$DG$151,0)),0)+IFERROR(INDEX('Hoja de Trabajo para listado'!$CD$155:$DC$1048576,MATCH($A1051,'Hoja de Trabajo para listado'!$CD$155:$CD$1048576,0),MATCH((CUADRO!F$5&amp;$E1051),'Hoja de Trabajo para listado'!$CD$151:$DC$151,0)),0)</f>
        <v>0</v>
      </c>
      <c r="G1051" s="243">
        <f ca="1">+IFERROR(INDEX('Hoja de Trabajo para listado'!$A$155:$Z$1048576,MATCH($A1051,'Hoja de Trabajo para listado'!$A$155:$A$1048576,0),MATCH((CUADRO!G$5&amp;$E1051),'Hoja de Trabajo para listado'!$A$151:$Z$151,0)),0)+IFERROR(INDEX('Hoja de Trabajo para listado'!$AB$155:$BA$1048576,MATCH($A1051,'Hoja de Trabajo para listado'!$AB$155:$AB$1048576,0),MATCH((CUADRO!G$5&amp;$E1051),'Hoja de Trabajo para listado'!$AB$151:$BA$151,0)),0)+IFERROR(INDEX('Hoja de Trabajo para listado'!$BC$155:$CB$1048576,MATCH($A1051,'Hoja de Trabajo para listado'!$BC$155:$BC$1048576,0),MATCH((CUADRO!G$5&amp;$E1051),'Hoja de Trabajo para listado'!$BC$151:$CB$151,0)),0)+IFERROR(INDEX('Hoja de Trabajo para listado'!$DE$153:$DG$274,MATCH($A1051,'Hoja de Trabajo para listado'!$DE$153:$DE$1048576,0),MATCH((CUADRO!G$5&amp;$E1051),'Hoja de Trabajo para listado'!$DE$151:$DG$151,0)),0)+IFERROR(INDEX('Hoja de Trabajo para listado'!$CD$155:$DC$1048576,MATCH($A1051,'Hoja de Trabajo para listado'!$CD$155:$CD$1048576,0),MATCH((CUADRO!G$5&amp;$E1051),'Hoja de Trabajo para listado'!$CD$151:$DC$151,0)),0)</f>
        <v>0</v>
      </c>
      <c r="H1051" s="243">
        <f ca="1">+IFERROR(INDEX('Hoja de Trabajo para listado'!$A$155:$Z$1048576,MATCH($A1051,'Hoja de Trabajo para listado'!$A$155:$A$1048576,0),MATCH((CUADRO!H$5&amp;$E1051),'Hoja de Trabajo para listado'!$A$151:$Z$151,0)),0)+IFERROR(INDEX('Hoja de Trabajo para listado'!$AB$155:$BA$1048576,MATCH($A1051,'Hoja de Trabajo para listado'!$AB$155:$AB$1048576,0),MATCH((CUADRO!H$5&amp;$E1051),'Hoja de Trabajo para listado'!$AB$151:$BA$151,0)),0)+IFERROR(INDEX('Hoja de Trabajo para listado'!$BC$155:$CB$1048576,MATCH($A1051,'Hoja de Trabajo para listado'!$BC$155:$BC$1048576,0),MATCH((CUADRO!H$5&amp;$E1051),'Hoja de Trabajo para listado'!$BC$151:$CB$151,0)),0)+IFERROR(INDEX('Hoja de Trabajo para listado'!$DE$153:$DG$274,MATCH($A1051,'Hoja de Trabajo para listado'!$DE$153:$DE$1048576,0),MATCH((CUADRO!H$5&amp;$E1051),'Hoja de Trabajo para listado'!$DE$151:$DG$151,0)),0)+IFERROR(INDEX('Hoja de Trabajo para listado'!$CD$155:$DC$1048576,MATCH($A1051,'Hoja de Trabajo para listado'!$CD$155:$CD$1048576,0),MATCH((CUADRO!H$5&amp;$E1051),'Hoja de Trabajo para listado'!$CD$151:$DC$151,0)),0)</f>
        <v>0</v>
      </c>
      <c r="I1051" s="243">
        <f ca="1">+IFERROR(INDEX('Hoja de Trabajo para listado'!$A$155:$Z$1048576,MATCH($A1051,'Hoja de Trabajo para listado'!$A$155:$A$1048576,0),MATCH((CUADRO!I$5&amp;$E1051),'Hoja de Trabajo para listado'!$A$151:$Z$151,0)),0)+IFERROR(INDEX('Hoja de Trabajo para listado'!$AB$155:$BA$1048576,MATCH($A1051,'Hoja de Trabajo para listado'!$AB$155:$AB$1048576,0),MATCH((CUADRO!I$5&amp;$E1051),'Hoja de Trabajo para listado'!$AB$151:$BA$151,0)),0)+IFERROR(INDEX('Hoja de Trabajo para listado'!$BC$155:$CB$1048576,MATCH($A1051,'Hoja de Trabajo para listado'!$BC$155:$BC$1048576,0),MATCH((CUADRO!I$5&amp;$E1051),'Hoja de Trabajo para listado'!$BC$151:$CB$151,0)),0)+IFERROR(INDEX('Hoja de Trabajo para listado'!$DE$153:$DG$274,MATCH($A1051,'Hoja de Trabajo para listado'!$DE$153:$DE$1048576,0),MATCH((CUADRO!I$5&amp;$E1051),'Hoja de Trabajo para listado'!$DE$151:$DG$151,0)),0)+IFERROR(INDEX('Hoja de Trabajo para listado'!$CD$155:$DC$1048576,MATCH($A1051,'Hoja de Trabajo para listado'!$CD$155:$CD$1048576,0),MATCH((CUADRO!I$5&amp;$E1051),'Hoja de Trabajo para listado'!$CD$151:$DC$151,0)),0)</f>
        <v>0</v>
      </c>
      <c r="J1051" s="243">
        <f ca="1">+IFERROR(INDEX('Hoja de Trabajo para listado'!$A$155:$Z$1048576,MATCH($A1051,'Hoja de Trabajo para listado'!$A$155:$A$1048576,0),MATCH((CUADRO!J$5&amp;$E1051),'Hoja de Trabajo para listado'!$A$151:$Z$151,0)),0)+IFERROR(INDEX('Hoja de Trabajo para listado'!$AB$155:$BA$1048576,MATCH($A1051,'Hoja de Trabajo para listado'!$AB$155:$AB$1048576,0),MATCH((CUADRO!J$5&amp;$E1051),'Hoja de Trabajo para listado'!$AB$151:$BA$151,0)),0)+IFERROR(INDEX('Hoja de Trabajo para listado'!$BC$155:$CB$1048576,MATCH($A1051,'Hoja de Trabajo para listado'!$BC$155:$BC$1048576,0),MATCH((CUADRO!J$5&amp;$E1051),'Hoja de Trabajo para listado'!$BC$151:$CB$151,0)),0)+IFERROR(INDEX('Hoja de Trabajo para listado'!$DE$153:$DG$274,MATCH($A1051,'Hoja de Trabajo para listado'!$DE$153:$DE$1048576,0),MATCH((CUADRO!J$5&amp;$E1051),'Hoja de Trabajo para listado'!$DE$151:$DG$151,0)),0)+IFERROR(INDEX('Hoja de Trabajo para listado'!$CD$155:$DC$1048576,MATCH($A1051,'Hoja de Trabajo para listado'!$CD$155:$CD$1048576,0),MATCH((CUADRO!J$5&amp;$E1051),'Hoja de Trabajo para listado'!$CD$151:$DC$151,0)),0)</f>
        <v>0</v>
      </c>
      <c r="K1051" s="243">
        <f ca="1">+IFERROR(INDEX('Hoja de Trabajo para listado'!$A$155:$Z$1048576,MATCH($A1051,'Hoja de Trabajo para listado'!$A$155:$A$1048576,0),MATCH((CUADRO!K$5&amp;$E1051),'Hoja de Trabajo para listado'!$A$151:$Z$151,0)),0)+IFERROR(INDEX('Hoja de Trabajo para listado'!$AB$155:$BA$1048576,MATCH($A1051,'Hoja de Trabajo para listado'!$AB$155:$AB$1048576,0),MATCH((CUADRO!K$5&amp;$E1051),'Hoja de Trabajo para listado'!$AB$151:$BA$151,0)),0)+IFERROR(INDEX('Hoja de Trabajo para listado'!$BC$155:$CB$1048576,MATCH($A1051,'Hoja de Trabajo para listado'!$BC$155:$BC$1048576,0),MATCH((CUADRO!K$5&amp;$E1051),'Hoja de Trabajo para listado'!$BC$151:$CB$151,0)),0)+IFERROR(INDEX('Hoja de Trabajo para listado'!$DE$153:$DG$274,MATCH($A1051,'Hoja de Trabajo para listado'!$DE$153:$DE$1048576,0),MATCH((CUADRO!K$5&amp;$E1051),'Hoja de Trabajo para listado'!$DE$151:$DG$151,0)),0)+IFERROR(INDEX('Hoja de Trabajo para listado'!$CD$155:$DC$1048576,MATCH($A1051,'Hoja de Trabajo para listado'!$CD$155:$CD$1048576,0),MATCH((CUADRO!K$5&amp;$E1051),'Hoja de Trabajo para listado'!$CD$151:$DC$151,0)),0)</f>
        <v>0</v>
      </c>
      <c r="L1051" s="243">
        <f ca="1">+IFERROR(INDEX('Hoja de Trabajo para listado'!$A$155:$Z$1048576,MATCH($A1051,'Hoja de Trabajo para listado'!$A$155:$A$1048576,0),MATCH((CUADRO!L$5&amp;$E1051),'Hoja de Trabajo para listado'!$A$151:$Z$151,0)),0)+IFERROR(INDEX('Hoja de Trabajo para listado'!$AB$155:$BA$1048576,MATCH($A1051,'Hoja de Trabajo para listado'!$AB$155:$AB$1048576,0),MATCH((CUADRO!L$5&amp;$E1051),'Hoja de Trabajo para listado'!$AB$151:$BA$151,0)),0)+IFERROR(INDEX('Hoja de Trabajo para listado'!$BC$155:$CB$1048576,MATCH($A1051,'Hoja de Trabajo para listado'!$BC$155:$BC$1048576,0),MATCH((CUADRO!L$5&amp;$E1051),'Hoja de Trabajo para listado'!$BC$151:$CB$151,0)),0)+IFERROR(INDEX('Hoja de Trabajo para listado'!$DE$153:$DG$274,MATCH($A1051,'Hoja de Trabajo para listado'!$DE$153:$DE$1048576,0),MATCH((CUADRO!L$5&amp;$E1051),'Hoja de Trabajo para listado'!$DE$151:$DG$151,0)),0)+IFERROR(INDEX('Hoja de Trabajo para listado'!$CD$155:$DC$1048576,MATCH($A1051,'Hoja de Trabajo para listado'!$CD$155:$CD$1048576,0),MATCH((CUADRO!L$5&amp;$E1051),'Hoja de Trabajo para listado'!$CD$151:$DC$151,0)),0)</f>
        <v>0</v>
      </c>
      <c r="M1051" s="243">
        <f ca="1">+IFERROR(INDEX('Hoja de Trabajo para listado'!$A$155:$Z$1048576,MATCH($A1051,'Hoja de Trabajo para listado'!$A$155:$A$1048576,0),MATCH((CUADRO!M$5&amp;$E1051),'Hoja de Trabajo para listado'!$A$151:$Z$151,0)),0)+IFERROR(INDEX('Hoja de Trabajo para listado'!$AB$155:$BA$1048576,MATCH($A1051,'Hoja de Trabajo para listado'!$AB$155:$AB$1048576,0),MATCH((CUADRO!M$5&amp;$E1051),'Hoja de Trabajo para listado'!$AB$151:$BA$151,0)),0)+IFERROR(INDEX('Hoja de Trabajo para listado'!$BC$155:$CB$1048576,MATCH($A1051,'Hoja de Trabajo para listado'!$BC$155:$BC$1048576,0),MATCH((CUADRO!M$5&amp;$E1051),'Hoja de Trabajo para listado'!$BC$151:$CB$151,0)),0)+IFERROR(INDEX('Hoja de Trabajo para listado'!$DE$153:$DG$274,MATCH($A1051,'Hoja de Trabajo para listado'!$DE$153:$DE$1048576,0),MATCH((CUADRO!M$5&amp;$E1051),'Hoja de Trabajo para listado'!$DE$151:$DG$151,0)),0)+IFERROR(INDEX('Hoja de Trabajo para listado'!$CD$155:$DC$1048576,MATCH($A1051,'Hoja de Trabajo para listado'!$CD$155:$CD$1048576,0),MATCH((CUADRO!M$5&amp;$E1051),'Hoja de Trabajo para listado'!$CD$151:$DC$151,0)),0)</f>
        <v>0</v>
      </c>
      <c r="N1051" s="243">
        <f ca="1">+IFERROR(INDEX('Hoja de Trabajo para listado'!$A$155:$Z$1048576,MATCH($A1051,'Hoja de Trabajo para listado'!$A$155:$A$1048576,0),MATCH((CUADRO!N$5&amp;$E1051),'Hoja de Trabajo para listado'!$A$151:$Z$151,0)),0)+IFERROR(INDEX('Hoja de Trabajo para listado'!$AB$155:$BA$1048576,MATCH($A1051,'Hoja de Trabajo para listado'!$AB$155:$AB$1048576,0),MATCH((CUADRO!N$5&amp;$E1051),'Hoja de Trabajo para listado'!$AB$151:$BA$151,0)),0)+IFERROR(INDEX('Hoja de Trabajo para listado'!$BC$155:$CB$1048576,MATCH($A1051,'Hoja de Trabajo para listado'!$BC$155:$BC$1048576,0),MATCH((CUADRO!N$5&amp;$E1051),'Hoja de Trabajo para listado'!$BC$151:$CB$151,0)),0)+IFERROR(INDEX('Hoja de Trabajo para listado'!$DE$153:$DG$274,MATCH($A1051,'Hoja de Trabajo para listado'!$DE$153:$DE$1048576,0),MATCH((CUADRO!N$5&amp;$E1051),'Hoja de Trabajo para listado'!$DE$151:$DG$151,0)),0)+IFERROR(INDEX('Hoja de Trabajo para listado'!$CD$155:$DC$1048576,MATCH($A1051,'Hoja de Trabajo para listado'!$CD$155:$CD$1048576,0),MATCH((CUADRO!N$5&amp;$E1051),'Hoja de Trabajo para listado'!$CD$151:$DC$151,0)),0)</f>
        <v>0</v>
      </c>
      <c r="O1051" s="243">
        <f ca="1">+IFERROR(INDEX('Hoja de Trabajo para listado'!$A$155:$Z$1048576,MATCH($A1051,'Hoja de Trabajo para listado'!$A$155:$A$1048576,0),MATCH((CUADRO!O$5&amp;$E1051),'Hoja de Trabajo para listado'!$A$151:$Z$151,0)),0)+IFERROR(INDEX('Hoja de Trabajo para listado'!$AB$155:$BA$1048576,MATCH($A1051,'Hoja de Trabajo para listado'!$AB$155:$AB$1048576,0),MATCH((CUADRO!O$5&amp;$E1051),'Hoja de Trabajo para listado'!$AB$151:$BA$151,0)),0)+IFERROR(INDEX('Hoja de Trabajo para listado'!$BC$155:$CB$1048576,MATCH($A1051,'Hoja de Trabajo para listado'!$BC$155:$BC$1048576,0),MATCH((CUADRO!O$5&amp;$E1051),'Hoja de Trabajo para listado'!$BC$151:$CB$151,0)),0)+IFERROR(INDEX('Hoja de Trabajo para listado'!$DE$153:$DG$274,MATCH($A1051,'Hoja de Trabajo para listado'!$DE$153:$DE$1048576,0),MATCH((CUADRO!O$5&amp;$E1051),'Hoja de Trabajo para listado'!$DE$151:$DG$151,0)),0)+IFERROR(INDEX('Hoja de Trabajo para listado'!$CD$155:$DC$1048576,MATCH($A1051,'Hoja de Trabajo para listado'!$CD$155:$CD$1048576,0),MATCH((CUADRO!O$5&amp;$E1051),'Hoja de Trabajo para listado'!$CD$151:$DC$151,0)),0)</f>
        <v>0</v>
      </c>
      <c r="P1051" s="243">
        <f ca="1">+IFERROR(INDEX('Hoja de Trabajo para listado'!$A$155:$Z$1048576,MATCH($A1051,'Hoja de Trabajo para listado'!$A$155:$A$1048576,0),MATCH((CUADRO!P$5&amp;$E1051),'Hoja de Trabajo para listado'!$A$151:$Z$151,0)),0)+IFERROR(INDEX('Hoja de Trabajo para listado'!$AB$155:$BA$1048576,MATCH($A1051,'Hoja de Trabajo para listado'!$AB$155:$AB$1048576,0),MATCH((CUADRO!P$5&amp;$E1051),'Hoja de Trabajo para listado'!$AB$151:$BA$151,0)),0)+IFERROR(INDEX('Hoja de Trabajo para listado'!$BC$155:$CB$1048576,MATCH($A1051,'Hoja de Trabajo para listado'!$BC$155:$BC$1048576,0),MATCH((CUADRO!P$5&amp;$E1051),'Hoja de Trabajo para listado'!$BC$151:$CB$151,0)),0)+IFERROR(INDEX('Hoja de Trabajo para listado'!$DE$153:$DG$274,MATCH($A1051,'Hoja de Trabajo para listado'!$DE$153:$DE$1048576,0),MATCH((CUADRO!P$5&amp;$E1051),'Hoja de Trabajo para listado'!$DE$151:$DG$151,0)),0)+IFERROR(INDEX('Hoja de Trabajo para listado'!$CD$155:$DC$1048576,MATCH($A1051,'Hoja de Trabajo para listado'!$CD$155:$CD$1048576,0),MATCH((CUADRO!P$5&amp;$E1051),'Hoja de Trabajo para listado'!$CD$151:$DC$151,0)),0)</f>
        <v>0</v>
      </c>
      <c r="Q1051" s="243">
        <f ca="1">+IFERROR(INDEX('Hoja de Trabajo para listado'!$A$155:$Z$1048576,MATCH($A1051,'Hoja de Trabajo para listado'!$A$155:$A$1048576,0),MATCH((CUADRO!Q$5&amp;$E1051),'Hoja de Trabajo para listado'!$A$151:$Z$151,0)),0)+IFERROR(INDEX('Hoja de Trabajo para listado'!$AB$155:$BA$1048576,MATCH($A1051,'Hoja de Trabajo para listado'!$AB$155:$AB$1048576,0),MATCH((CUADRO!Q$5&amp;$E1051),'Hoja de Trabajo para listado'!$AB$151:$BA$151,0)),0)+IFERROR(INDEX('Hoja de Trabajo para listado'!$BC$155:$CB$1048576,MATCH($A1051,'Hoja de Trabajo para listado'!$BC$155:$BC$1048576,0),MATCH((CUADRO!Q$5&amp;$E1051),'Hoja de Trabajo para listado'!$BC$151:$CB$151,0)),0)+IFERROR(INDEX('Hoja de Trabajo para listado'!$DE$153:$DG$274,MATCH($A1051,'Hoja de Trabajo para listado'!$DE$153:$DE$1048576,0),MATCH((CUADRO!Q$5&amp;$E1051),'Hoja de Trabajo para listado'!$DE$151:$DG$151,0)),0)+IFERROR(INDEX('Hoja de Trabajo para listado'!$CD$155:$DC$1048576,MATCH($A1051,'Hoja de Trabajo para listado'!$CD$155:$CD$1048576,0),MATCH((CUADRO!Q$5&amp;$E1051),'Hoja de Trabajo para listado'!$CD$151:$DC$151,0)),0)</f>
        <v>0</v>
      </c>
      <c r="R1051" s="243">
        <f t="shared" ca="1" si="35"/>
        <v>0</v>
      </c>
      <c r="S1051" s="249">
        <f ca="1">+R1050+R1051</f>
        <v>0</v>
      </c>
      <c r="T1051" s="243">
        <f ca="1">+S1051</f>
        <v>0</v>
      </c>
      <c r="U1051" s="242">
        <f t="shared" si="36"/>
        <v>2</v>
      </c>
      <c r="V1051" s="333" t="str">
        <f>+VLOOKUP(A1051,bd_lista!$A$3:$E$590,5,FALSE)</f>
        <v>Gobiernos Autonomos Municipales</v>
      </c>
      <c r="W1051" s="392"/>
      <c r="X1051" s="242">
        <f>+VLOOKUP(A1051,[4]Sheet1!$A$13:$D$744,4,FALSE)</f>
        <v>0</v>
      </c>
      <c r="Y1051" s="242" t="e">
        <f>+VLOOKUP(X1051,bd_lista!$A$3:$C$590,3,FALSE)</f>
        <v>#N/A</v>
      </c>
      <c r="Z1051" s="292"/>
      <c r="AA1051" s="293"/>
    </row>
    <row r="1052" spans="1:27" customFormat="1" ht="15" hidden="1" customHeight="1">
      <c r="A1052" s="32">
        <v>1805</v>
      </c>
      <c r="B1052" s="387">
        <f>+A1052</f>
        <v>1805</v>
      </c>
      <c r="C1052" s="247" t="str">
        <f>+VLOOKUP(A1052,bd_lista!$A$3:$C$590,3,FALSE)</f>
        <v>Gobierno Autónomo Municipal de Puerto Guayaramerín</v>
      </c>
      <c r="D1052" s="389" t="str">
        <f>+C1052</f>
        <v>Gobierno Autónomo Municipal de Puerto Guayaramerín</v>
      </c>
      <c r="E1052" s="242" t="s">
        <v>1304</v>
      </c>
      <c r="F1052" s="243">
        <f ca="1">+IFERROR(INDEX('Hoja de Trabajo para listado'!$A$155:$Z$1048576,MATCH($A1052,'Hoja de Trabajo para listado'!$A$155:$A$1048576,0),MATCH((CUADRO!F$5&amp;$E1052),'Hoja de Trabajo para listado'!$A$151:$Z$151,0)),0)+IFERROR(INDEX('Hoja de Trabajo para listado'!$AB$155:$BA$1048576,MATCH($A1052,'Hoja de Trabajo para listado'!$AB$155:$AB$1048576,0),MATCH((CUADRO!F$5&amp;$E1052),'Hoja de Trabajo para listado'!$AB$151:$BA$151,0)),0)+IFERROR(INDEX('Hoja de Trabajo para listado'!$BC$155:$CB$1048576,MATCH($A1052,'Hoja de Trabajo para listado'!$BC$155:$BC$1048576,0),MATCH((CUADRO!F$5&amp;$E1052),'Hoja de Trabajo para listado'!$BC$151:$CB$151,0)),0)+IFERROR(INDEX('Hoja de Trabajo para listado'!$DE$153:$DG$274,MATCH($A1052,'Hoja de Trabajo para listado'!$DE$153:$DE$1048576,0),MATCH((CUADRO!F$5&amp;$E1052),'Hoja de Trabajo para listado'!$DE$151:$DG$151,0)),0)+IFERROR(INDEX('Hoja de Trabajo para listado'!$CD$155:$DC$1048576,MATCH($A1052,'Hoja de Trabajo para listado'!$CD$155:$CD$1048576,0),MATCH((CUADRO!F$5&amp;$E1052),'Hoja de Trabajo para listado'!$CD$151:$DC$151,0)),0)</f>
        <v>0</v>
      </c>
      <c r="G1052" s="243">
        <f ca="1">+IFERROR(INDEX('Hoja de Trabajo para listado'!$A$155:$Z$1048576,MATCH($A1052,'Hoja de Trabajo para listado'!$A$155:$A$1048576,0),MATCH((CUADRO!G$5&amp;$E1052),'Hoja de Trabajo para listado'!$A$151:$Z$151,0)),0)+IFERROR(INDEX('Hoja de Trabajo para listado'!$AB$155:$BA$1048576,MATCH($A1052,'Hoja de Trabajo para listado'!$AB$155:$AB$1048576,0),MATCH((CUADRO!G$5&amp;$E1052),'Hoja de Trabajo para listado'!$AB$151:$BA$151,0)),0)+IFERROR(INDEX('Hoja de Trabajo para listado'!$BC$155:$CB$1048576,MATCH($A1052,'Hoja de Trabajo para listado'!$BC$155:$BC$1048576,0),MATCH((CUADRO!G$5&amp;$E1052),'Hoja de Trabajo para listado'!$BC$151:$CB$151,0)),0)+IFERROR(INDEX('Hoja de Trabajo para listado'!$DE$153:$DG$274,MATCH($A1052,'Hoja de Trabajo para listado'!$DE$153:$DE$1048576,0),MATCH((CUADRO!G$5&amp;$E1052),'Hoja de Trabajo para listado'!$DE$151:$DG$151,0)),0)+IFERROR(INDEX('Hoja de Trabajo para listado'!$CD$155:$DC$1048576,MATCH($A1052,'Hoja de Trabajo para listado'!$CD$155:$CD$1048576,0),MATCH((CUADRO!G$5&amp;$E1052),'Hoja de Trabajo para listado'!$CD$151:$DC$151,0)),0)</f>
        <v>0</v>
      </c>
      <c r="H1052" s="243">
        <f ca="1">+IFERROR(INDEX('Hoja de Trabajo para listado'!$A$155:$Z$1048576,MATCH($A1052,'Hoja de Trabajo para listado'!$A$155:$A$1048576,0),MATCH((CUADRO!H$5&amp;$E1052),'Hoja de Trabajo para listado'!$A$151:$Z$151,0)),0)+IFERROR(INDEX('Hoja de Trabajo para listado'!$AB$155:$BA$1048576,MATCH($A1052,'Hoja de Trabajo para listado'!$AB$155:$AB$1048576,0),MATCH((CUADRO!H$5&amp;$E1052),'Hoja de Trabajo para listado'!$AB$151:$BA$151,0)),0)+IFERROR(INDEX('Hoja de Trabajo para listado'!$BC$155:$CB$1048576,MATCH($A1052,'Hoja de Trabajo para listado'!$BC$155:$BC$1048576,0),MATCH((CUADRO!H$5&amp;$E1052),'Hoja de Trabajo para listado'!$BC$151:$CB$151,0)),0)+IFERROR(INDEX('Hoja de Trabajo para listado'!$DE$153:$DG$274,MATCH($A1052,'Hoja de Trabajo para listado'!$DE$153:$DE$1048576,0),MATCH((CUADRO!H$5&amp;$E1052),'Hoja de Trabajo para listado'!$DE$151:$DG$151,0)),0)+IFERROR(INDEX('Hoja de Trabajo para listado'!$CD$155:$DC$1048576,MATCH($A1052,'Hoja de Trabajo para listado'!$CD$155:$CD$1048576,0),MATCH((CUADRO!H$5&amp;$E1052),'Hoja de Trabajo para listado'!$CD$151:$DC$151,0)),0)</f>
        <v>0</v>
      </c>
      <c r="I1052" s="243">
        <f ca="1">+IFERROR(INDEX('Hoja de Trabajo para listado'!$A$155:$Z$1048576,MATCH($A1052,'Hoja de Trabajo para listado'!$A$155:$A$1048576,0),MATCH((CUADRO!I$5&amp;$E1052),'Hoja de Trabajo para listado'!$A$151:$Z$151,0)),0)+IFERROR(INDEX('Hoja de Trabajo para listado'!$AB$155:$BA$1048576,MATCH($A1052,'Hoja de Trabajo para listado'!$AB$155:$AB$1048576,0),MATCH((CUADRO!I$5&amp;$E1052),'Hoja de Trabajo para listado'!$AB$151:$BA$151,0)),0)+IFERROR(INDEX('Hoja de Trabajo para listado'!$BC$155:$CB$1048576,MATCH($A1052,'Hoja de Trabajo para listado'!$BC$155:$BC$1048576,0),MATCH((CUADRO!I$5&amp;$E1052),'Hoja de Trabajo para listado'!$BC$151:$CB$151,0)),0)+IFERROR(INDEX('Hoja de Trabajo para listado'!$DE$153:$DG$274,MATCH($A1052,'Hoja de Trabajo para listado'!$DE$153:$DE$1048576,0),MATCH((CUADRO!I$5&amp;$E1052),'Hoja de Trabajo para listado'!$DE$151:$DG$151,0)),0)+IFERROR(INDEX('Hoja de Trabajo para listado'!$CD$155:$DC$1048576,MATCH($A1052,'Hoja de Trabajo para listado'!$CD$155:$CD$1048576,0),MATCH((CUADRO!I$5&amp;$E1052),'Hoja de Trabajo para listado'!$CD$151:$DC$151,0)),0)</f>
        <v>0</v>
      </c>
      <c r="J1052" s="243">
        <f ca="1">+IFERROR(INDEX('Hoja de Trabajo para listado'!$A$155:$Z$1048576,MATCH($A1052,'Hoja de Trabajo para listado'!$A$155:$A$1048576,0),MATCH((CUADRO!J$5&amp;$E1052),'Hoja de Trabajo para listado'!$A$151:$Z$151,0)),0)+IFERROR(INDEX('Hoja de Trabajo para listado'!$AB$155:$BA$1048576,MATCH($A1052,'Hoja de Trabajo para listado'!$AB$155:$AB$1048576,0),MATCH((CUADRO!J$5&amp;$E1052),'Hoja de Trabajo para listado'!$AB$151:$BA$151,0)),0)+IFERROR(INDEX('Hoja de Trabajo para listado'!$BC$155:$CB$1048576,MATCH($A1052,'Hoja de Trabajo para listado'!$BC$155:$BC$1048576,0),MATCH((CUADRO!J$5&amp;$E1052),'Hoja de Trabajo para listado'!$BC$151:$CB$151,0)),0)+IFERROR(INDEX('Hoja de Trabajo para listado'!$DE$153:$DG$274,MATCH($A1052,'Hoja de Trabajo para listado'!$DE$153:$DE$1048576,0),MATCH((CUADRO!J$5&amp;$E1052),'Hoja de Trabajo para listado'!$DE$151:$DG$151,0)),0)+IFERROR(INDEX('Hoja de Trabajo para listado'!$CD$155:$DC$1048576,MATCH($A1052,'Hoja de Trabajo para listado'!$CD$155:$CD$1048576,0),MATCH((CUADRO!J$5&amp;$E1052),'Hoja de Trabajo para listado'!$CD$151:$DC$151,0)),0)</f>
        <v>0</v>
      </c>
      <c r="K1052" s="243">
        <f ca="1">+IFERROR(INDEX('Hoja de Trabajo para listado'!$A$155:$Z$1048576,MATCH($A1052,'Hoja de Trabajo para listado'!$A$155:$A$1048576,0),MATCH((CUADRO!K$5&amp;$E1052),'Hoja de Trabajo para listado'!$A$151:$Z$151,0)),0)+IFERROR(INDEX('Hoja de Trabajo para listado'!$AB$155:$BA$1048576,MATCH($A1052,'Hoja de Trabajo para listado'!$AB$155:$AB$1048576,0),MATCH((CUADRO!K$5&amp;$E1052),'Hoja de Trabajo para listado'!$AB$151:$BA$151,0)),0)+IFERROR(INDEX('Hoja de Trabajo para listado'!$BC$155:$CB$1048576,MATCH($A1052,'Hoja de Trabajo para listado'!$BC$155:$BC$1048576,0),MATCH((CUADRO!K$5&amp;$E1052),'Hoja de Trabajo para listado'!$BC$151:$CB$151,0)),0)+IFERROR(INDEX('Hoja de Trabajo para listado'!$DE$153:$DG$274,MATCH($A1052,'Hoja de Trabajo para listado'!$DE$153:$DE$1048576,0),MATCH((CUADRO!K$5&amp;$E1052),'Hoja de Trabajo para listado'!$DE$151:$DG$151,0)),0)+IFERROR(INDEX('Hoja de Trabajo para listado'!$CD$155:$DC$1048576,MATCH($A1052,'Hoja de Trabajo para listado'!$CD$155:$CD$1048576,0),MATCH((CUADRO!K$5&amp;$E1052),'Hoja de Trabajo para listado'!$CD$151:$DC$151,0)),0)</f>
        <v>0</v>
      </c>
      <c r="L1052" s="243">
        <f ca="1">+IFERROR(INDEX('Hoja de Trabajo para listado'!$A$155:$Z$1048576,MATCH($A1052,'Hoja de Trabajo para listado'!$A$155:$A$1048576,0),MATCH((CUADRO!L$5&amp;$E1052),'Hoja de Trabajo para listado'!$A$151:$Z$151,0)),0)+IFERROR(INDEX('Hoja de Trabajo para listado'!$AB$155:$BA$1048576,MATCH($A1052,'Hoja de Trabajo para listado'!$AB$155:$AB$1048576,0),MATCH((CUADRO!L$5&amp;$E1052),'Hoja de Trabajo para listado'!$AB$151:$BA$151,0)),0)+IFERROR(INDEX('Hoja de Trabajo para listado'!$BC$155:$CB$1048576,MATCH($A1052,'Hoja de Trabajo para listado'!$BC$155:$BC$1048576,0),MATCH((CUADRO!L$5&amp;$E1052),'Hoja de Trabajo para listado'!$BC$151:$CB$151,0)),0)+IFERROR(INDEX('Hoja de Trabajo para listado'!$DE$153:$DG$274,MATCH($A1052,'Hoja de Trabajo para listado'!$DE$153:$DE$1048576,0),MATCH((CUADRO!L$5&amp;$E1052),'Hoja de Trabajo para listado'!$DE$151:$DG$151,0)),0)+IFERROR(INDEX('Hoja de Trabajo para listado'!$CD$155:$DC$1048576,MATCH($A1052,'Hoja de Trabajo para listado'!$CD$155:$CD$1048576,0),MATCH((CUADRO!L$5&amp;$E1052),'Hoja de Trabajo para listado'!$CD$151:$DC$151,0)),0)</f>
        <v>0</v>
      </c>
      <c r="M1052" s="243">
        <f ca="1">+IFERROR(INDEX('Hoja de Trabajo para listado'!$A$155:$Z$1048576,MATCH($A1052,'Hoja de Trabajo para listado'!$A$155:$A$1048576,0),MATCH((CUADRO!M$5&amp;$E1052),'Hoja de Trabajo para listado'!$A$151:$Z$151,0)),0)+IFERROR(INDEX('Hoja de Trabajo para listado'!$AB$155:$BA$1048576,MATCH($A1052,'Hoja de Trabajo para listado'!$AB$155:$AB$1048576,0),MATCH((CUADRO!M$5&amp;$E1052),'Hoja de Trabajo para listado'!$AB$151:$BA$151,0)),0)+IFERROR(INDEX('Hoja de Trabajo para listado'!$BC$155:$CB$1048576,MATCH($A1052,'Hoja de Trabajo para listado'!$BC$155:$BC$1048576,0),MATCH((CUADRO!M$5&amp;$E1052),'Hoja de Trabajo para listado'!$BC$151:$CB$151,0)),0)+IFERROR(INDEX('Hoja de Trabajo para listado'!$DE$153:$DG$274,MATCH($A1052,'Hoja de Trabajo para listado'!$DE$153:$DE$1048576,0),MATCH((CUADRO!M$5&amp;$E1052),'Hoja de Trabajo para listado'!$DE$151:$DG$151,0)),0)+IFERROR(INDEX('Hoja de Trabajo para listado'!$CD$155:$DC$1048576,MATCH($A1052,'Hoja de Trabajo para listado'!$CD$155:$CD$1048576,0),MATCH((CUADRO!M$5&amp;$E1052),'Hoja de Trabajo para listado'!$CD$151:$DC$151,0)),0)</f>
        <v>0</v>
      </c>
      <c r="N1052" s="243">
        <f ca="1">+IFERROR(INDEX('Hoja de Trabajo para listado'!$A$155:$Z$1048576,MATCH($A1052,'Hoja de Trabajo para listado'!$A$155:$A$1048576,0),MATCH((CUADRO!N$5&amp;$E1052),'Hoja de Trabajo para listado'!$A$151:$Z$151,0)),0)+IFERROR(INDEX('Hoja de Trabajo para listado'!$AB$155:$BA$1048576,MATCH($A1052,'Hoja de Trabajo para listado'!$AB$155:$AB$1048576,0),MATCH((CUADRO!N$5&amp;$E1052),'Hoja de Trabajo para listado'!$AB$151:$BA$151,0)),0)+IFERROR(INDEX('Hoja de Trabajo para listado'!$BC$155:$CB$1048576,MATCH($A1052,'Hoja de Trabajo para listado'!$BC$155:$BC$1048576,0),MATCH((CUADRO!N$5&amp;$E1052),'Hoja de Trabajo para listado'!$BC$151:$CB$151,0)),0)+IFERROR(INDEX('Hoja de Trabajo para listado'!$DE$153:$DG$274,MATCH($A1052,'Hoja de Trabajo para listado'!$DE$153:$DE$1048576,0),MATCH((CUADRO!N$5&amp;$E1052),'Hoja de Trabajo para listado'!$DE$151:$DG$151,0)),0)+IFERROR(INDEX('Hoja de Trabajo para listado'!$CD$155:$DC$1048576,MATCH($A1052,'Hoja de Trabajo para listado'!$CD$155:$CD$1048576,0),MATCH((CUADRO!N$5&amp;$E1052),'Hoja de Trabajo para listado'!$CD$151:$DC$151,0)),0)</f>
        <v>0</v>
      </c>
      <c r="O1052" s="243">
        <f ca="1">+IFERROR(INDEX('Hoja de Trabajo para listado'!$A$155:$Z$1048576,MATCH($A1052,'Hoja de Trabajo para listado'!$A$155:$A$1048576,0),MATCH((CUADRO!O$5&amp;$E1052),'Hoja de Trabajo para listado'!$A$151:$Z$151,0)),0)+IFERROR(INDEX('Hoja de Trabajo para listado'!$AB$155:$BA$1048576,MATCH($A1052,'Hoja de Trabajo para listado'!$AB$155:$AB$1048576,0),MATCH((CUADRO!O$5&amp;$E1052),'Hoja de Trabajo para listado'!$AB$151:$BA$151,0)),0)+IFERROR(INDEX('Hoja de Trabajo para listado'!$BC$155:$CB$1048576,MATCH($A1052,'Hoja de Trabajo para listado'!$BC$155:$BC$1048576,0),MATCH((CUADRO!O$5&amp;$E1052),'Hoja de Trabajo para listado'!$BC$151:$CB$151,0)),0)+IFERROR(INDEX('Hoja de Trabajo para listado'!$DE$153:$DG$274,MATCH($A1052,'Hoja de Trabajo para listado'!$DE$153:$DE$1048576,0),MATCH((CUADRO!O$5&amp;$E1052),'Hoja de Trabajo para listado'!$DE$151:$DG$151,0)),0)+IFERROR(INDEX('Hoja de Trabajo para listado'!$CD$155:$DC$1048576,MATCH($A1052,'Hoja de Trabajo para listado'!$CD$155:$CD$1048576,0),MATCH((CUADRO!O$5&amp;$E1052),'Hoja de Trabajo para listado'!$CD$151:$DC$151,0)),0)</f>
        <v>0</v>
      </c>
      <c r="P1052" s="243">
        <f ca="1">+IFERROR(INDEX('Hoja de Trabajo para listado'!$A$155:$Z$1048576,MATCH($A1052,'Hoja de Trabajo para listado'!$A$155:$A$1048576,0),MATCH((CUADRO!P$5&amp;$E1052),'Hoja de Trabajo para listado'!$A$151:$Z$151,0)),0)+IFERROR(INDEX('Hoja de Trabajo para listado'!$AB$155:$BA$1048576,MATCH($A1052,'Hoja de Trabajo para listado'!$AB$155:$AB$1048576,0),MATCH((CUADRO!P$5&amp;$E1052),'Hoja de Trabajo para listado'!$AB$151:$BA$151,0)),0)+IFERROR(INDEX('Hoja de Trabajo para listado'!$BC$155:$CB$1048576,MATCH($A1052,'Hoja de Trabajo para listado'!$BC$155:$BC$1048576,0),MATCH((CUADRO!P$5&amp;$E1052),'Hoja de Trabajo para listado'!$BC$151:$CB$151,0)),0)+IFERROR(INDEX('Hoja de Trabajo para listado'!$DE$153:$DG$274,MATCH($A1052,'Hoja de Trabajo para listado'!$DE$153:$DE$1048576,0),MATCH((CUADRO!P$5&amp;$E1052),'Hoja de Trabajo para listado'!$DE$151:$DG$151,0)),0)+IFERROR(INDEX('Hoja de Trabajo para listado'!$CD$155:$DC$1048576,MATCH($A1052,'Hoja de Trabajo para listado'!$CD$155:$CD$1048576,0),MATCH((CUADRO!P$5&amp;$E1052),'Hoja de Trabajo para listado'!$CD$151:$DC$151,0)),0)</f>
        <v>0</v>
      </c>
      <c r="Q1052" s="243">
        <f ca="1">+IFERROR(INDEX('Hoja de Trabajo para listado'!$A$155:$Z$1048576,MATCH($A1052,'Hoja de Trabajo para listado'!$A$155:$A$1048576,0),MATCH((CUADRO!Q$5&amp;$E1052),'Hoja de Trabajo para listado'!$A$151:$Z$151,0)),0)+IFERROR(INDEX('Hoja de Trabajo para listado'!$AB$155:$BA$1048576,MATCH($A1052,'Hoja de Trabajo para listado'!$AB$155:$AB$1048576,0),MATCH((CUADRO!Q$5&amp;$E1052),'Hoja de Trabajo para listado'!$AB$151:$BA$151,0)),0)+IFERROR(INDEX('Hoja de Trabajo para listado'!$BC$155:$CB$1048576,MATCH($A1052,'Hoja de Trabajo para listado'!$BC$155:$BC$1048576,0),MATCH((CUADRO!Q$5&amp;$E1052),'Hoja de Trabajo para listado'!$BC$151:$CB$151,0)),0)+IFERROR(INDEX('Hoja de Trabajo para listado'!$DE$153:$DG$274,MATCH($A1052,'Hoja de Trabajo para listado'!$DE$153:$DE$1048576,0),MATCH((CUADRO!Q$5&amp;$E1052),'Hoja de Trabajo para listado'!$DE$151:$DG$151,0)),0)+IFERROR(INDEX('Hoja de Trabajo para listado'!$CD$155:$DC$1048576,MATCH($A1052,'Hoja de Trabajo para listado'!$CD$155:$CD$1048576,0),MATCH((CUADRO!Q$5&amp;$E1052),'Hoja de Trabajo para listado'!$CD$151:$DC$151,0)),0)</f>
        <v>0</v>
      </c>
      <c r="R1052" s="243">
        <f t="shared" ca="1" si="35"/>
        <v>0</v>
      </c>
      <c r="S1052" s="249"/>
      <c r="T1052" s="243">
        <f ca="1">+T1053</f>
        <v>0</v>
      </c>
      <c r="U1052" s="242">
        <f t="shared" si="36"/>
        <v>1</v>
      </c>
      <c r="V1052" s="333" t="str">
        <f>+VLOOKUP(A1052,bd_lista!$A$3:$E$590,5,FALSE)</f>
        <v>Gobiernos Autonomos Municipales</v>
      </c>
      <c r="W1052" s="391" t="str">
        <f>+V1052</f>
        <v>Gobiernos Autonomos Municipales</v>
      </c>
      <c r="X1052" s="242">
        <f>+VLOOKUP(A1052,[4]Sheet1!$A$13:$D$744,4,FALSE)</f>
        <v>0</v>
      </c>
      <c r="Y1052" s="242" t="e">
        <f>+VLOOKUP(X1052,bd_lista!$A$3:$C$590,3,FALSE)</f>
        <v>#N/A</v>
      </c>
      <c r="Z1052" s="294">
        <f>+X1052</f>
        <v>0</v>
      </c>
      <c r="AA1052" s="295" t="e">
        <f>+Y1052</f>
        <v>#N/A</v>
      </c>
    </row>
    <row r="1053" spans="1:27" customFormat="1" ht="15" hidden="1" customHeight="1">
      <c r="A1053" s="32">
        <v>1805</v>
      </c>
      <c r="B1053" s="388"/>
      <c r="C1053" s="247" t="str">
        <f>+VLOOKUP(A1053,bd_lista!$A$3:$C$590,3,FALSE)</f>
        <v>Gobierno Autónomo Municipal de Puerto Guayaramerín</v>
      </c>
      <c r="D1053" s="390"/>
      <c r="E1053" s="244" t="s">
        <v>1305</v>
      </c>
      <c r="F1053" s="243">
        <f ca="1">+IFERROR(INDEX('Hoja de Trabajo para listado'!$A$155:$Z$1048576,MATCH($A1053,'Hoja de Trabajo para listado'!$A$155:$A$1048576,0),MATCH((CUADRO!F$5&amp;$E1053),'Hoja de Trabajo para listado'!$A$151:$Z$151,0)),0)+IFERROR(INDEX('Hoja de Trabajo para listado'!$AB$155:$BA$1048576,MATCH($A1053,'Hoja de Trabajo para listado'!$AB$155:$AB$1048576,0),MATCH((CUADRO!F$5&amp;$E1053),'Hoja de Trabajo para listado'!$AB$151:$BA$151,0)),0)+IFERROR(INDEX('Hoja de Trabajo para listado'!$BC$155:$CB$1048576,MATCH($A1053,'Hoja de Trabajo para listado'!$BC$155:$BC$1048576,0),MATCH((CUADRO!F$5&amp;$E1053),'Hoja de Trabajo para listado'!$BC$151:$CB$151,0)),0)+IFERROR(INDEX('Hoja de Trabajo para listado'!$DE$153:$DG$274,MATCH($A1053,'Hoja de Trabajo para listado'!$DE$153:$DE$1048576,0),MATCH((CUADRO!F$5&amp;$E1053),'Hoja de Trabajo para listado'!$DE$151:$DG$151,0)),0)+IFERROR(INDEX('Hoja de Trabajo para listado'!$CD$155:$DC$1048576,MATCH($A1053,'Hoja de Trabajo para listado'!$CD$155:$CD$1048576,0),MATCH((CUADRO!F$5&amp;$E1053),'Hoja de Trabajo para listado'!$CD$151:$DC$151,0)),0)</f>
        <v>0</v>
      </c>
      <c r="G1053" s="243">
        <f ca="1">+IFERROR(INDEX('Hoja de Trabajo para listado'!$A$155:$Z$1048576,MATCH($A1053,'Hoja de Trabajo para listado'!$A$155:$A$1048576,0),MATCH((CUADRO!G$5&amp;$E1053),'Hoja de Trabajo para listado'!$A$151:$Z$151,0)),0)+IFERROR(INDEX('Hoja de Trabajo para listado'!$AB$155:$BA$1048576,MATCH($A1053,'Hoja de Trabajo para listado'!$AB$155:$AB$1048576,0),MATCH((CUADRO!G$5&amp;$E1053),'Hoja de Trabajo para listado'!$AB$151:$BA$151,0)),0)+IFERROR(INDEX('Hoja de Trabajo para listado'!$BC$155:$CB$1048576,MATCH($A1053,'Hoja de Trabajo para listado'!$BC$155:$BC$1048576,0),MATCH((CUADRO!G$5&amp;$E1053),'Hoja de Trabajo para listado'!$BC$151:$CB$151,0)),0)+IFERROR(INDEX('Hoja de Trabajo para listado'!$DE$153:$DG$274,MATCH($A1053,'Hoja de Trabajo para listado'!$DE$153:$DE$1048576,0),MATCH((CUADRO!G$5&amp;$E1053),'Hoja de Trabajo para listado'!$DE$151:$DG$151,0)),0)+IFERROR(INDEX('Hoja de Trabajo para listado'!$CD$155:$DC$1048576,MATCH($A1053,'Hoja de Trabajo para listado'!$CD$155:$CD$1048576,0),MATCH((CUADRO!G$5&amp;$E1053),'Hoja de Trabajo para listado'!$CD$151:$DC$151,0)),0)</f>
        <v>0</v>
      </c>
      <c r="H1053" s="243">
        <f ca="1">+IFERROR(INDEX('Hoja de Trabajo para listado'!$A$155:$Z$1048576,MATCH($A1053,'Hoja de Trabajo para listado'!$A$155:$A$1048576,0),MATCH((CUADRO!H$5&amp;$E1053),'Hoja de Trabajo para listado'!$A$151:$Z$151,0)),0)+IFERROR(INDEX('Hoja de Trabajo para listado'!$AB$155:$BA$1048576,MATCH($A1053,'Hoja de Trabajo para listado'!$AB$155:$AB$1048576,0),MATCH((CUADRO!H$5&amp;$E1053),'Hoja de Trabajo para listado'!$AB$151:$BA$151,0)),0)+IFERROR(INDEX('Hoja de Trabajo para listado'!$BC$155:$CB$1048576,MATCH($A1053,'Hoja de Trabajo para listado'!$BC$155:$BC$1048576,0),MATCH((CUADRO!H$5&amp;$E1053),'Hoja de Trabajo para listado'!$BC$151:$CB$151,0)),0)+IFERROR(INDEX('Hoja de Trabajo para listado'!$DE$153:$DG$274,MATCH($A1053,'Hoja de Trabajo para listado'!$DE$153:$DE$1048576,0),MATCH((CUADRO!H$5&amp;$E1053),'Hoja de Trabajo para listado'!$DE$151:$DG$151,0)),0)+IFERROR(INDEX('Hoja de Trabajo para listado'!$CD$155:$DC$1048576,MATCH($A1053,'Hoja de Trabajo para listado'!$CD$155:$CD$1048576,0),MATCH((CUADRO!H$5&amp;$E1053),'Hoja de Trabajo para listado'!$CD$151:$DC$151,0)),0)</f>
        <v>0</v>
      </c>
      <c r="I1053" s="243">
        <f ca="1">+IFERROR(INDEX('Hoja de Trabajo para listado'!$A$155:$Z$1048576,MATCH($A1053,'Hoja de Trabajo para listado'!$A$155:$A$1048576,0),MATCH((CUADRO!I$5&amp;$E1053),'Hoja de Trabajo para listado'!$A$151:$Z$151,0)),0)+IFERROR(INDEX('Hoja de Trabajo para listado'!$AB$155:$BA$1048576,MATCH($A1053,'Hoja de Trabajo para listado'!$AB$155:$AB$1048576,0),MATCH((CUADRO!I$5&amp;$E1053),'Hoja de Trabajo para listado'!$AB$151:$BA$151,0)),0)+IFERROR(INDEX('Hoja de Trabajo para listado'!$BC$155:$CB$1048576,MATCH($A1053,'Hoja de Trabajo para listado'!$BC$155:$BC$1048576,0),MATCH((CUADRO!I$5&amp;$E1053),'Hoja de Trabajo para listado'!$BC$151:$CB$151,0)),0)+IFERROR(INDEX('Hoja de Trabajo para listado'!$DE$153:$DG$274,MATCH($A1053,'Hoja de Trabajo para listado'!$DE$153:$DE$1048576,0),MATCH((CUADRO!I$5&amp;$E1053),'Hoja de Trabajo para listado'!$DE$151:$DG$151,0)),0)+IFERROR(INDEX('Hoja de Trabajo para listado'!$CD$155:$DC$1048576,MATCH($A1053,'Hoja de Trabajo para listado'!$CD$155:$CD$1048576,0),MATCH((CUADRO!I$5&amp;$E1053),'Hoja de Trabajo para listado'!$CD$151:$DC$151,0)),0)</f>
        <v>0</v>
      </c>
      <c r="J1053" s="243">
        <f ca="1">+IFERROR(INDEX('Hoja de Trabajo para listado'!$A$155:$Z$1048576,MATCH($A1053,'Hoja de Trabajo para listado'!$A$155:$A$1048576,0),MATCH((CUADRO!J$5&amp;$E1053),'Hoja de Trabajo para listado'!$A$151:$Z$151,0)),0)+IFERROR(INDEX('Hoja de Trabajo para listado'!$AB$155:$BA$1048576,MATCH($A1053,'Hoja de Trabajo para listado'!$AB$155:$AB$1048576,0),MATCH((CUADRO!J$5&amp;$E1053),'Hoja de Trabajo para listado'!$AB$151:$BA$151,0)),0)+IFERROR(INDEX('Hoja de Trabajo para listado'!$BC$155:$CB$1048576,MATCH($A1053,'Hoja de Trabajo para listado'!$BC$155:$BC$1048576,0),MATCH((CUADRO!J$5&amp;$E1053),'Hoja de Trabajo para listado'!$BC$151:$CB$151,0)),0)+IFERROR(INDEX('Hoja de Trabajo para listado'!$DE$153:$DG$274,MATCH($A1053,'Hoja de Trabajo para listado'!$DE$153:$DE$1048576,0),MATCH((CUADRO!J$5&amp;$E1053),'Hoja de Trabajo para listado'!$DE$151:$DG$151,0)),0)+IFERROR(INDEX('Hoja de Trabajo para listado'!$CD$155:$DC$1048576,MATCH($A1053,'Hoja de Trabajo para listado'!$CD$155:$CD$1048576,0),MATCH((CUADRO!J$5&amp;$E1053),'Hoja de Trabajo para listado'!$CD$151:$DC$151,0)),0)</f>
        <v>0</v>
      </c>
      <c r="K1053" s="243">
        <f ca="1">+IFERROR(INDEX('Hoja de Trabajo para listado'!$A$155:$Z$1048576,MATCH($A1053,'Hoja de Trabajo para listado'!$A$155:$A$1048576,0),MATCH((CUADRO!K$5&amp;$E1053),'Hoja de Trabajo para listado'!$A$151:$Z$151,0)),0)+IFERROR(INDEX('Hoja de Trabajo para listado'!$AB$155:$BA$1048576,MATCH($A1053,'Hoja de Trabajo para listado'!$AB$155:$AB$1048576,0),MATCH((CUADRO!K$5&amp;$E1053),'Hoja de Trabajo para listado'!$AB$151:$BA$151,0)),0)+IFERROR(INDEX('Hoja de Trabajo para listado'!$BC$155:$CB$1048576,MATCH($A1053,'Hoja de Trabajo para listado'!$BC$155:$BC$1048576,0),MATCH((CUADRO!K$5&amp;$E1053),'Hoja de Trabajo para listado'!$BC$151:$CB$151,0)),0)+IFERROR(INDEX('Hoja de Trabajo para listado'!$DE$153:$DG$274,MATCH($A1053,'Hoja de Trabajo para listado'!$DE$153:$DE$1048576,0),MATCH((CUADRO!K$5&amp;$E1053),'Hoja de Trabajo para listado'!$DE$151:$DG$151,0)),0)+IFERROR(INDEX('Hoja de Trabajo para listado'!$CD$155:$DC$1048576,MATCH($A1053,'Hoja de Trabajo para listado'!$CD$155:$CD$1048576,0),MATCH((CUADRO!K$5&amp;$E1053),'Hoja de Trabajo para listado'!$CD$151:$DC$151,0)),0)</f>
        <v>0</v>
      </c>
      <c r="L1053" s="243">
        <f ca="1">+IFERROR(INDEX('Hoja de Trabajo para listado'!$A$155:$Z$1048576,MATCH($A1053,'Hoja de Trabajo para listado'!$A$155:$A$1048576,0),MATCH((CUADRO!L$5&amp;$E1053),'Hoja de Trabajo para listado'!$A$151:$Z$151,0)),0)+IFERROR(INDEX('Hoja de Trabajo para listado'!$AB$155:$BA$1048576,MATCH($A1053,'Hoja de Trabajo para listado'!$AB$155:$AB$1048576,0),MATCH((CUADRO!L$5&amp;$E1053),'Hoja de Trabajo para listado'!$AB$151:$BA$151,0)),0)+IFERROR(INDEX('Hoja de Trabajo para listado'!$BC$155:$CB$1048576,MATCH($A1053,'Hoja de Trabajo para listado'!$BC$155:$BC$1048576,0),MATCH((CUADRO!L$5&amp;$E1053),'Hoja de Trabajo para listado'!$BC$151:$CB$151,0)),0)+IFERROR(INDEX('Hoja de Trabajo para listado'!$DE$153:$DG$274,MATCH($A1053,'Hoja de Trabajo para listado'!$DE$153:$DE$1048576,0),MATCH((CUADRO!L$5&amp;$E1053),'Hoja de Trabajo para listado'!$DE$151:$DG$151,0)),0)+IFERROR(INDEX('Hoja de Trabajo para listado'!$CD$155:$DC$1048576,MATCH($A1053,'Hoja de Trabajo para listado'!$CD$155:$CD$1048576,0),MATCH((CUADRO!L$5&amp;$E1053),'Hoja de Trabajo para listado'!$CD$151:$DC$151,0)),0)</f>
        <v>0</v>
      </c>
      <c r="M1053" s="243">
        <f ca="1">+IFERROR(INDEX('Hoja de Trabajo para listado'!$A$155:$Z$1048576,MATCH($A1053,'Hoja de Trabajo para listado'!$A$155:$A$1048576,0),MATCH((CUADRO!M$5&amp;$E1053),'Hoja de Trabajo para listado'!$A$151:$Z$151,0)),0)+IFERROR(INDEX('Hoja de Trabajo para listado'!$AB$155:$BA$1048576,MATCH($A1053,'Hoja de Trabajo para listado'!$AB$155:$AB$1048576,0),MATCH((CUADRO!M$5&amp;$E1053),'Hoja de Trabajo para listado'!$AB$151:$BA$151,0)),0)+IFERROR(INDEX('Hoja de Trabajo para listado'!$BC$155:$CB$1048576,MATCH($A1053,'Hoja de Trabajo para listado'!$BC$155:$BC$1048576,0),MATCH((CUADRO!M$5&amp;$E1053),'Hoja de Trabajo para listado'!$BC$151:$CB$151,0)),0)+IFERROR(INDEX('Hoja de Trabajo para listado'!$DE$153:$DG$274,MATCH($A1053,'Hoja de Trabajo para listado'!$DE$153:$DE$1048576,0),MATCH((CUADRO!M$5&amp;$E1053),'Hoja de Trabajo para listado'!$DE$151:$DG$151,0)),0)+IFERROR(INDEX('Hoja de Trabajo para listado'!$CD$155:$DC$1048576,MATCH($A1053,'Hoja de Trabajo para listado'!$CD$155:$CD$1048576,0),MATCH((CUADRO!M$5&amp;$E1053),'Hoja de Trabajo para listado'!$CD$151:$DC$151,0)),0)</f>
        <v>0</v>
      </c>
      <c r="N1053" s="243">
        <f ca="1">+IFERROR(INDEX('Hoja de Trabajo para listado'!$A$155:$Z$1048576,MATCH($A1053,'Hoja de Trabajo para listado'!$A$155:$A$1048576,0),MATCH((CUADRO!N$5&amp;$E1053),'Hoja de Trabajo para listado'!$A$151:$Z$151,0)),0)+IFERROR(INDEX('Hoja de Trabajo para listado'!$AB$155:$BA$1048576,MATCH($A1053,'Hoja de Trabajo para listado'!$AB$155:$AB$1048576,0),MATCH((CUADRO!N$5&amp;$E1053),'Hoja de Trabajo para listado'!$AB$151:$BA$151,0)),0)+IFERROR(INDEX('Hoja de Trabajo para listado'!$BC$155:$CB$1048576,MATCH($A1053,'Hoja de Trabajo para listado'!$BC$155:$BC$1048576,0),MATCH((CUADRO!N$5&amp;$E1053),'Hoja de Trabajo para listado'!$BC$151:$CB$151,0)),0)+IFERROR(INDEX('Hoja de Trabajo para listado'!$DE$153:$DG$274,MATCH($A1053,'Hoja de Trabajo para listado'!$DE$153:$DE$1048576,0),MATCH((CUADRO!N$5&amp;$E1053),'Hoja de Trabajo para listado'!$DE$151:$DG$151,0)),0)+IFERROR(INDEX('Hoja de Trabajo para listado'!$CD$155:$DC$1048576,MATCH($A1053,'Hoja de Trabajo para listado'!$CD$155:$CD$1048576,0),MATCH((CUADRO!N$5&amp;$E1053),'Hoja de Trabajo para listado'!$CD$151:$DC$151,0)),0)</f>
        <v>0</v>
      </c>
      <c r="O1053" s="243">
        <f ca="1">+IFERROR(INDEX('Hoja de Trabajo para listado'!$A$155:$Z$1048576,MATCH($A1053,'Hoja de Trabajo para listado'!$A$155:$A$1048576,0),MATCH((CUADRO!O$5&amp;$E1053),'Hoja de Trabajo para listado'!$A$151:$Z$151,0)),0)+IFERROR(INDEX('Hoja de Trabajo para listado'!$AB$155:$BA$1048576,MATCH($A1053,'Hoja de Trabajo para listado'!$AB$155:$AB$1048576,0),MATCH((CUADRO!O$5&amp;$E1053),'Hoja de Trabajo para listado'!$AB$151:$BA$151,0)),0)+IFERROR(INDEX('Hoja de Trabajo para listado'!$BC$155:$CB$1048576,MATCH($A1053,'Hoja de Trabajo para listado'!$BC$155:$BC$1048576,0),MATCH((CUADRO!O$5&amp;$E1053),'Hoja de Trabajo para listado'!$BC$151:$CB$151,0)),0)+IFERROR(INDEX('Hoja de Trabajo para listado'!$DE$153:$DG$274,MATCH($A1053,'Hoja de Trabajo para listado'!$DE$153:$DE$1048576,0),MATCH((CUADRO!O$5&amp;$E1053),'Hoja de Trabajo para listado'!$DE$151:$DG$151,0)),0)+IFERROR(INDEX('Hoja de Trabajo para listado'!$CD$155:$DC$1048576,MATCH($A1053,'Hoja de Trabajo para listado'!$CD$155:$CD$1048576,0),MATCH((CUADRO!O$5&amp;$E1053),'Hoja de Trabajo para listado'!$CD$151:$DC$151,0)),0)</f>
        <v>0</v>
      </c>
      <c r="P1053" s="243">
        <f ca="1">+IFERROR(INDEX('Hoja de Trabajo para listado'!$A$155:$Z$1048576,MATCH($A1053,'Hoja de Trabajo para listado'!$A$155:$A$1048576,0),MATCH((CUADRO!P$5&amp;$E1053),'Hoja de Trabajo para listado'!$A$151:$Z$151,0)),0)+IFERROR(INDEX('Hoja de Trabajo para listado'!$AB$155:$BA$1048576,MATCH($A1053,'Hoja de Trabajo para listado'!$AB$155:$AB$1048576,0),MATCH((CUADRO!P$5&amp;$E1053),'Hoja de Trabajo para listado'!$AB$151:$BA$151,0)),0)+IFERROR(INDEX('Hoja de Trabajo para listado'!$BC$155:$CB$1048576,MATCH($A1053,'Hoja de Trabajo para listado'!$BC$155:$BC$1048576,0),MATCH((CUADRO!P$5&amp;$E1053),'Hoja de Trabajo para listado'!$BC$151:$CB$151,0)),0)+IFERROR(INDEX('Hoja de Trabajo para listado'!$DE$153:$DG$274,MATCH($A1053,'Hoja de Trabajo para listado'!$DE$153:$DE$1048576,0),MATCH((CUADRO!P$5&amp;$E1053),'Hoja de Trabajo para listado'!$DE$151:$DG$151,0)),0)+IFERROR(INDEX('Hoja de Trabajo para listado'!$CD$155:$DC$1048576,MATCH($A1053,'Hoja de Trabajo para listado'!$CD$155:$CD$1048576,0),MATCH((CUADRO!P$5&amp;$E1053),'Hoja de Trabajo para listado'!$CD$151:$DC$151,0)),0)</f>
        <v>0</v>
      </c>
      <c r="Q1053" s="243">
        <f ca="1">+IFERROR(INDEX('Hoja de Trabajo para listado'!$A$155:$Z$1048576,MATCH($A1053,'Hoja de Trabajo para listado'!$A$155:$A$1048576,0),MATCH((CUADRO!Q$5&amp;$E1053),'Hoja de Trabajo para listado'!$A$151:$Z$151,0)),0)+IFERROR(INDEX('Hoja de Trabajo para listado'!$AB$155:$BA$1048576,MATCH($A1053,'Hoja de Trabajo para listado'!$AB$155:$AB$1048576,0),MATCH((CUADRO!Q$5&amp;$E1053),'Hoja de Trabajo para listado'!$AB$151:$BA$151,0)),0)+IFERROR(INDEX('Hoja de Trabajo para listado'!$BC$155:$CB$1048576,MATCH($A1053,'Hoja de Trabajo para listado'!$BC$155:$BC$1048576,0),MATCH((CUADRO!Q$5&amp;$E1053),'Hoja de Trabajo para listado'!$BC$151:$CB$151,0)),0)+IFERROR(INDEX('Hoja de Trabajo para listado'!$DE$153:$DG$274,MATCH($A1053,'Hoja de Trabajo para listado'!$DE$153:$DE$1048576,0),MATCH((CUADRO!Q$5&amp;$E1053),'Hoja de Trabajo para listado'!$DE$151:$DG$151,0)),0)+IFERROR(INDEX('Hoja de Trabajo para listado'!$CD$155:$DC$1048576,MATCH($A1053,'Hoja de Trabajo para listado'!$CD$155:$CD$1048576,0),MATCH((CUADRO!Q$5&amp;$E1053),'Hoja de Trabajo para listado'!$CD$151:$DC$151,0)),0)</f>
        <v>0</v>
      </c>
      <c r="R1053" s="243">
        <f t="shared" ca="1" si="35"/>
        <v>0</v>
      </c>
      <c r="S1053" s="249">
        <f ca="1">+R1052+R1053</f>
        <v>0</v>
      </c>
      <c r="T1053" s="243">
        <f ca="1">+S1053</f>
        <v>0</v>
      </c>
      <c r="U1053" s="242">
        <f t="shared" si="36"/>
        <v>2</v>
      </c>
      <c r="V1053" s="333" t="str">
        <f>+VLOOKUP(A1053,bd_lista!$A$3:$E$590,5,FALSE)</f>
        <v>Gobiernos Autonomos Municipales</v>
      </c>
      <c r="W1053" s="392"/>
      <c r="X1053" s="242">
        <f>+VLOOKUP(A1053,[4]Sheet1!$A$13:$D$744,4,FALSE)</f>
        <v>0</v>
      </c>
      <c r="Y1053" s="242" t="e">
        <f>+VLOOKUP(X1053,bd_lista!$A$3:$C$590,3,FALSE)</f>
        <v>#N/A</v>
      </c>
      <c r="Z1053" s="292"/>
      <c r="AA1053" s="293"/>
    </row>
    <row r="1054" spans="1:27" customFormat="1" ht="15" hidden="1" customHeight="1">
      <c r="A1054" s="32">
        <v>1806</v>
      </c>
      <c r="B1054" s="387">
        <f>+A1054</f>
        <v>1806</v>
      </c>
      <c r="C1054" s="247" t="str">
        <f>+VLOOKUP(A1054,bd_lista!$A$3:$C$590,3,FALSE)</f>
        <v>Gobierno Autónomo Municipal de Reyes</v>
      </c>
      <c r="D1054" s="389" t="str">
        <f>+C1054</f>
        <v>Gobierno Autónomo Municipal de Reyes</v>
      </c>
      <c r="E1054" s="242" t="s">
        <v>1304</v>
      </c>
      <c r="F1054" s="243">
        <f ca="1">+IFERROR(INDEX('Hoja de Trabajo para listado'!$A$155:$Z$1048576,MATCH($A1054,'Hoja de Trabajo para listado'!$A$155:$A$1048576,0),MATCH((CUADRO!F$5&amp;$E1054),'Hoja de Trabajo para listado'!$A$151:$Z$151,0)),0)+IFERROR(INDEX('Hoja de Trabajo para listado'!$AB$155:$BA$1048576,MATCH($A1054,'Hoja de Trabajo para listado'!$AB$155:$AB$1048576,0),MATCH((CUADRO!F$5&amp;$E1054),'Hoja de Trabajo para listado'!$AB$151:$BA$151,0)),0)+IFERROR(INDEX('Hoja de Trabajo para listado'!$BC$155:$CB$1048576,MATCH($A1054,'Hoja de Trabajo para listado'!$BC$155:$BC$1048576,0),MATCH((CUADRO!F$5&amp;$E1054),'Hoja de Trabajo para listado'!$BC$151:$CB$151,0)),0)+IFERROR(INDEX('Hoja de Trabajo para listado'!$DE$153:$DG$274,MATCH($A1054,'Hoja de Trabajo para listado'!$DE$153:$DE$1048576,0),MATCH((CUADRO!F$5&amp;$E1054),'Hoja de Trabajo para listado'!$DE$151:$DG$151,0)),0)+IFERROR(INDEX('Hoja de Trabajo para listado'!$CD$155:$DC$1048576,MATCH($A1054,'Hoja de Trabajo para listado'!$CD$155:$CD$1048576,0),MATCH((CUADRO!F$5&amp;$E1054),'Hoja de Trabajo para listado'!$CD$151:$DC$151,0)),0)</f>
        <v>0</v>
      </c>
      <c r="G1054" s="243">
        <f ca="1">+IFERROR(INDEX('Hoja de Trabajo para listado'!$A$155:$Z$1048576,MATCH($A1054,'Hoja de Trabajo para listado'!$A$155:$A$1048576,0),MATCH((CUADRO!G$5&amp;$E1054),'Hoja de Trabajo para listado'!$A$151:$Z$151,0)),0)+IFERROR(INDEX('Hoja de Trabajo para listado'!$AB$155:$BA$1048576,MATCH($A1054,'Hoja de Trabajo para listado'!$AB$155:$AB$1048576,0),MATCH((CUADRO!G$5&amp;$E1054),'Hoja de Trabajo para listado'!$AB$151:$BA$151,0)),0)+IFERROR(INDEX('Hoja de Trabajo para listado'!$BC$155:$CB$1048576,MATCH($A1054,'Hoja de Trabajo para listado'!$BC$155:$BC$1048576,0),MATCH((CUADRO!G$5&amp;$E1054),'Hoja de Trabajo para listado'!$BC$151:$CB$151,0)),0)+IFERROR(INDEX('Hoja de Trabajo para listado'!$DE$153:$DG$274,MATCH($A1054,'Hoja de Trabajo para listado'!$DE$153:$DE$1048576,0),MATCH((CUADRO!G$5&amp;$E1054),'Hoja de Trabajo para listado'!$DE$151:$DG$151,0)),0)+IFERROR(INDEX('Hoja de Trabajo para listado'!$CD$155:$DC$1048576,MATCH($A1054,'Hoja de Trabajo para listado'!$CD$155:$CD$1048576,0),MATCH((CUADRO!G$5&amp;$E1054),'Hoja de Trabajo para listado'!$CD$151:$DC$151,0)),0)</f>
        <v>0</v>
      </c>
      <c r="H1054" s="243">
        <f ca="1">+IFERROR(INDEX('Hoja de Trabajo para listado'!$A$155:$Z$1048576,MATCH($A1054,'Hoja de Trabajo para listado'!$A$155:$A$1048576,0),MATCH((CUADRO!H$5&amp;$E1054),'Hoja de Trabajo para listado'!$A$151:$Z$151,0)),0)+IFERROR(INDEX('Hoja de Trabajo para listado'!$AB$155:$BA$1048576,MATCH($A1054,'Hoja de Trabajo para listado'!$AB$155:$AB$1048576,0),MATCH((CUADRO!H$5&amp;$E1054),'Hoja de Trabajo para listado'!$AB$151:$BA$151,0)),0)+IFERROR(INDEX('Hoja de Trabajo para listado'!$BC$155:$CB$1048576,MATCH($A1054,'Hoja de Trabajo para listado'!$BC$155:$BC$1048576,0),MATCH((CUADRO!H$5&amp;$E1054),'Hoja de Trabajo para listado'!$BC$151:$CB$151,0)),0)+IFERROR(INDEX('Hoja de Trabajo para listado'!$DE$153:$DG$274,MATCH($A1054,'Hoja de Trabajo para listado'!$DE$153:$DE$1048576,0),MATCH((CUADRO!H$5&amp;$E1054),'Hoja de Trabajo para listado'!$DE$151:$DG$151,0)),0)+IFERROR(INDEX('Hoja de Trabajo para listado'!$CD$155:$DC$1048576,MATCH($A1054,'Hoja de Trabajo para listado'!$CD$155:$CD$1048576,0),MATCH((CUADRO!H$5&amp;$E1054),'Hoja de Trabajo para listado'!$CD$151:$DC$151,0)),0)</f>
        <v>0</v>
      </c>
      <c r="I1054" s="243">
        <f ca="1">+IFERROR(INDEX('Hoja de Trabajo para listado'!$A$155:$Z$1048576,MATCH($A1054,'Hoja de Trabajo para listado'!$A$155:$A$1048576,0),MATCH((CUADRO!I$5&amp;$E1054),'Hoja de Trabajo para listado'!$A$151:$Z$151,0)),0)+IFERROR(INDEX('Hoja de Trabajo para listado'!$AB$155:$BA$1048576,MATCH($A1054,'Hoja de Trabajo para listado'!$AB$155:$AB$1048576,0),MATCH((CUADRO!I$5&amp;$E1054),'Hoja de Trabajo para listado'!$AB$151:$BA$151,0)),0)+IFERROR(INDEX('Hoja de Trabajo para listado'!$BC$155:$CB$1048576,MATCH($A1054,'Hoja de Trabajo para listado'!$BC$155:$BC$1048576,0),MATCH((CUADRO!I$5&amp;$E1054),'Hoja de Trabajo para listado'!$BC$151:$CB$151,0)),0)+IFERROR(INDEX('Hoja de Trabajo para listado'!$DE$153:$DG$274,MATCH($A1054,'Hoja de Trabajo para listado'!$DE$153:$DE$1048576,0),MATCH((CUADRO!I$5&amp;$E1054),'Hoja de Trabajo para listado'!$DE$151:$DG$151,0)),0)+IFERROR(INDEX('Hoja de Trabajo para listado'!$CD$155:$DC$1048576,MATCH($A1054,'Hoja de Trabajo para listado'!$CD$155:$CD$1048576,0),MATCH((CUADRO!I$5&amp;$E1054),'Hoja de Trabajo para listado'!$CD$151:$DC$151,0)),0)</f>
        <v>0</v>
      </c>
      <c r="J1054" s="243">
        <f ca="1">+IFERROR(INDEX('Hoja de Trabajo para listado'!$A$155:$Z$1048576,MATCH($A1054,'Hoja de Trabajo para listado'!$A$155:$A$1048576,0),MATCH((CUADRO!J$5&amp;$E1054),'Hoja de Trabajo para listado'!$A$151:$Z$151,0)),0)+IFERROR(INDEX('Hoja de Trabajo para listado'!$AB$155:$BA$1048576,MATCH($A1054,'Hoja de Trabajo para listado'!$AB$155:$AB$1048576,0),MATCH((CUADRO!J$5&amp;$E1054),'Hoja de Trabajo para listado'!$AB$151:$BA$151,0)),0)+IFERROR(INDEX('Hoja de Trabajo para listado'!$BC$155:$CB$1048576,MATCH($A1054,'Hoja de Trabajo para listado'!$BC$155:$BC$1048576,0),MATCH((CUADRO!J$5&amp;$E1054),'Hoja de Trabajo para listado'!$BC$151:$CB$151,0)),0)+IFERROR(INDEX('Hoja de Trabajo para listado'!$DE$153:$DG$274,MATCH($A1054,'Hoja de Trabajo para listado'!$DE$153:$DE$1048576,0),MATCH((CUADRO!J$5&amp;$E1054),'Hoja de Trabajo para listado'!$DE$151:$DG$151,0)),0)+IFERROR(INDEX('Hoja de Trabajo para listado'!$CD$155:$DC$1048576,MATCH($A1054,'Hoja de Trabajo para listado'!$CD$155:$CD$1048576,0),MATCH((CUADRO!J$5&amp;$E1054),'Hoja de Trabajo para listado'!$CD$151:$DC$151,0)),0)</f>
        <v>0</v>
      </c>
      <c r="K1054" s="243">
        <f ca="1">+IFERROR(INDEX('Hoja de Trabajo para listado'!$A$155:$Z$1048576,MATCH($A1054,'Hoja de Trabajo para listado'!$A$155:$A$1048576,0),MATCH((CUADRO!K$5&amp;$E1054),'Hoja de Trabajo para listado'!$A$151:$Z$151,0)),0)+IFERROR(INDEX('Hoja de Trabajo para listado'!$AB$155:$BA$1048576,MATCH($A1054,'Hoja de Trabajo para listado'!$AB$155:$AB$1048576,0),MATCH((CUADRO!K$5&amp;$E1054),'Hoja de Trabajo para listado'!$AB$151:$BA$151,0)),0)+IFERROR(INDEX('Hoja de Trabajo para listado'!$BC$155:$CB$1048576,MATCH($A1054,'Hoja de Trabajo para listado'!$BC$155:$BC$1048576,0),MATCH((CUADRO!K$5&amp;$E1054),'Hoja de Trabajo para listado'!$BC$151:$CB$151,0)),0)+IFERROR(INDEX('Hoja de Trabajo para listado'!$DE$153:$DG$274,MATCH($A1054,'Hoja de Trabajo para listado'!$DE$153:$DE$1048576,0),MATCH((CUADRO!K$5&amp;$E1054),'Hoja de Trabajo para listado'!$DE$151:$DG$151,0)),0)+IFERROR(INDEX('Hoja de Trabajo para listado'!$CD$155:$DC$1048576,MATCH($A1054,'Hoja de Trabajo para listado'!$CD$155:$CD$1048576,0),MATCH((CUADRO!K$5&amp;$E1054),'Hoja de Trabajo para listado'!$CD$151:$DC$151,0)),0)</f>
        <v>0</v>
      </c>
      <c r="L1054" s="243">
        <f ca="1">+IFERROR(INDEX('Hoja de Trabajo para listado'!$A$155:$Z$1048576,MATCH($A1054,'Hoja de Trabajo para listado'!$A$155:$A$1048576,0),MATCH((CUADRO!L$5&amp;$E1054),'Hoja de Trabajo para listado'!$A$151:$Z$151,0)),0)+IFERROR(INDEX('Hoja de Trabajo para listado'!$AB$155:$BA$1048576,MATCH($A1054,'Hoja de Trabajo para listado'!$AB$155:$AB$1048576,0),MATCH((CUADRO!L$5&amp;$E1054),'Hoja de Trabajo para listado'!$AB$151:$BA$151,0)),0)+IFERROR(INDEX('Hoja de Trabajo para listado'!$BC$155:$CB$1048576,MATCH($A1054,'Hoja de Trabajo para listado'!$BC$155:$BC$1048576,0),MATCH((CUADRO!L$5&amp;$E1054),'Hoja de Trabajo para listado'!$BC$151:$CB$151,0)),0)+IFERROR(INDEX('Hoja de Trabajo para listado'!$DE$153:$DG$274,MATCH($A1054,'Hoja de Trabajo para listado'!$DE$153:$DE$1048576,0),MATCH((CUADRO!L$5&amp;$E1054),'Hoja de Trabajo para listado'!$DE$151:$DG$151,0)),0)+IFERROR(INDEX('Hoja de Trabajo para listado'!$CD$155:$DC$1048576,MATCH($A1054,'Hoja de Trabajo para listado'!$CD$155:$CD$1048576,0),MATCH((CUADRO!L$5&amp;$E1054),'Hoja de Trabajo para listado'!$CD$151:$DC$151,0)),0)</f>
        <v>0</v>
      </c>
      <c r="M1054" s="243">
        <f ca="1">+IFERROR(INDEX('Hoja de Trabajo para listado'!$A$155:$Z$1048576,MATCH($A1054,'Hoja de Trabajo para listado'!$A$155:$A$1048576,0),MATCH((CUADRO!M$5&amp;$E1054),'Hoja de Trabajo para listado'!$A$151:$Z$151,0)),0)+IFERROR(INDEX('Hoja de Trabajo para listado'!$AB$155:$BA$1048576,MATCH($A1054,'Hoja de Trabajo para listado'!$AB$155:$AB$1048576,0),MATCH((CUADRO!M$5&amp;$E1054),'Hoja de Trabajo para listado'!$AB$151:$BA$151,0)),0)+IFERROR(INDEX('Hoja de Trabajo para listado'!$BC$155:$CB$1048576,MATCH($A1054,'Hoja de Trabajo para listado'!$BC$155:$BC$1048576,0),MATCH((CUADRO!M$5&amp;$E1054),'Hoja de Trabajo para listado'!$BC$151:$CB$151,0)),0)+IFERROR(INDEX('Hoja de Trabajo para listado'!$DE$153:$DG$274,MATCH($A1054,'Hoja de Trabajo para listado'!$DE$153:$DE$1048576,0),MATCH((CUADRO!M$5&amp;$E1054),'Hoja de Trabajo para listado'!$DE$151:$DG$151,0)),0)+IFERROR(INDEX('Hoja de Trabajo para listado'!$CD$155:$DC$1048576,MATCH($A1054,'Hoja de Trabajo para listado'!$CD$155:$CD$1048576,0),MATCH((CUADRO!M$5&amp;$E1054),'Hoja de Trabajo para listado'!$CD$151:$DC$151,0)),0)</f>
        <v>0</v>
      </c>
      <c r="N1054" s="243">
        <f ca="1">+IFERROR(INDEX('Hoja de Trabajo para listado'!$A$155:$Z$1048576,MATCH($A1054,'Hoja de Trabajo para listado'!$A$155:$A$1048576,0),MATCH((CUADRO!N$5&amp;$E1054),'Hoja de Trabajo para listado'!$A$151:$Z$151,0)),0)+IFERROR(INDEX('Hoja de Trabajo para listado'!$AB$155:$BA$1048576,MATCH($A1054,'Hoja de Trabajo para listado'!$AB$155:$AB$1048576,0),MATCH((CUADRO!N$5&amp;$E1054),'Hoja de Trabajo para listado'!$AB$151:$BA$151,0)),0)+IFERROR(INDEX('Hoja de Trabajo para listado'!$BC$155:$CB$1048576,MATCH($A1054,'Hoja de Trabajo para listado'!$BC$155:$BC$1048576,0),MATCH((CUADRO!N$5&amp;$E1054),'Hoja de Trabajo para listado'!$BC$151:$CB$151,0)),0)+IFERROR(INDEX('Hoja de Trabajo para listado'!$DE$153:$DG$274,MATCH($A1054,'Hoja de Trabajo para listado'!$DE$153:$DE$1048576,0),MATCH((CUADRO!N$5&amp;$E1054),'Hoja de Trabajo para listado'!$DE$151:$DG$151,0)),0)+IFERROR(INDEX('Hoja de Trabajo para listado'!$CD$155:$DC$1048576,MATCH($A1054,'Hoja de Trabajo para listado'!$CD$155:$CD$1048576,0),MATCH((CUADRO!N$5&amp;$E1054),'Hoja de Trabajo para listado'!$CD$151:$DC$151,0)),0)</f>
        <v>0</v>
      </c>
      <c r="O1054" s="243">
        <f ca="1">+IFERROR(INDEX('Hoja de Trabajo para listado'!$A$155:$Z$1048576,MATCH($A1054,'Hoja de Trabajo para listado'!$A$155:$A$1048576,0),MATCH((CUADRO!O$5&amp;$E1054),'Hoja de Trabajo para listado'!$A$151:$Z$151,0)),0)+IFERROR(INDEX('Hoja de Trabajo para listado'!$AB$155:$BA$1048576,MATCH($A1054,'Hoja de Trabajo para listado'!$AB$155:$AB$1048576,0),MATCH((CUADRO!O$5&amp;$E1054),'Hoja de Trabajo para listado'!$AB$151:$BA$151,0)),0)+IFERROR(INDEX('Hoja de Trabajo para listado'!$BC$155:$CB$1048576,MATCH($A1054,'Hoja de Trabajo para listado'!$BC$155:$BC$1048576,0),MATCH((CUADRO!O$5&amp;$E1054),'Hoja de Trabajo para listado'!$BC$151:$CB$151,0)),0)+IFERROR(INDEX('Hoja de Trabajo para listado'!$DE$153:$DG$274,MATCH($A1054,'Hoja de Trabajo para listado'!$DE$153:$DE$1048576,0),MATCH((CUADRO!O$5&amp;$E1054),'Hoja de Trabajo para listado'!$DE$151:$DG$151,0)),0)+IFERROR(INDEX('Hoja de Trabajo para listado'!$CD$155:$DC$1048576,MATCH($A1054,'Hoja de Trabajo para listado'!$CD$155:$CD$1048576,0),MATCH((CUADRO!O$5&amp;$E1054),'Hoja de Trabajo para listado'!$CD$151:$DC$151,0)),0)</f>
        <v>0</v>
      </c>
      <c r="P1054" s="243">
        <f ca="1">+IFERROR(INDEX('Hoja de Trabajo para listado'!$A$155:$Z$1048576,MATCH($A1054,'Hoja de Trabajo para listado'!$A$155:$A$1048576,0),MATCH((CUADRO!P$5&amp;$E1054),'Hoja de Trabajo para listado'!$A$151:$Z$151,0)),0)+IFERROR(INDEX('Hoja de Trabajo para listado'!$AB$155:$BA$1048576,MATCH($A1054,'Hoja de Trabajo para listado'!$AB$155:$AB$1048576,0),MATCH((CUADRO!P$5&amp;$E1054),'Hoja de Trabajo para listado'!$AB$151:$BA$151,0)),0)+IFERROR(INDEX('Hoja de Trabajo para listado'!$BC$155:$CB$1048576,MATCH($A1054,'Hoja de Trabajo para listado'!$BC$155:$BC$1048576,0),MATCH((CUADRO!P$5&amp;$E1054),'Hoja de Trabajo para listado'!$BC$151:$CB$151,0)),0)+IFERROR(INDEX('Hoja de Trabajo para listado'!$DE$153:$DG$274,MATCH($A1054,'Hoja de Trabajo para listado'!$DE$153:$DE$1048576,0),MATCH((CUADRO!P$5&amp;$E1054),'Hoja de Trabajo para listado'!$DE$151:$DG$151,0)),0)+IFERROR(INDEX('Hoja de Trabajo para listado'!$CD$155:$DC$1048576,MATCH($A1054,'Hoja de Trabajo para listado'!$CD$155:$CD$1048576,0),MATCH((CUADRO!P$5&amp;$E1054),'Hoja de Trabajo para listado'!$CD$151:$DC$151,0)),0)</f>
        <v>0</v>
      </c>
      <c r="Q1054" s="243">
        <f ca="1">+IFERROR(INDEX('Hoja de Trabajo para listado'!$A$155:$Z$1048576,MATCH($A1054,'Hoja de Trabajo para listado'!$A$155:$A$1048576,0),MATCH((CUADRO!Q$5&amp;$E1054),'Hoja de Trabajo para listado'!$A$151:$Z$151,0)),0)+IFERROR(INDEX('Hoja de Trabajo para listado'!$AB$155:$BA$1048576,MATCH($A1054,'Hoja de Trabajo para listado'!$AB$155:$AB$1048576,0),MATCH((CUADRO!Q$5&amp;$E1054),'Hoja de Trabajo para listado'!$AB$151:$BA$151,0)),0)+IFERROR(INDEX('Hoja de Trabajo para listado'!$BC$155:$CB$1048576,MATCH($A1054,'Hoja de Trabajo para listado'!$BC$155:$BC$1048576,0),MATCH((CUADRO!Q$5&amp;$E1054),'Hoja de Trabajo para listado'!$BC$151:$CB$151,0)),0)+IFERROR(INDEX('Hoja de Trabajo para listado'!$DE$153:$DG$274,MATCH($A1054,'Hoja de Trabajo para listado'!$DE$153:$DE$1048576,0),MATCH((CUADRO!Q$5&amp;$E1054),'Hoja de Trabajo para listado'!$DE$151:$DG$151,0)),0)+IFERROR(INDEX('Hoja de Trabajo para listado'!$CD$155:$DC$1048576,MATCH($A1054,'Hoja de Trabajo para listado'!$CD$155:$CD$1048576,0),MATCH((CUADRO!Q$5&amp;$E1054),'Hoja de Trabajo para listado'!$CD$151:$DC$151,0)),0)</f>
        <v>0</v>
      </c>
      <c r="R1054" s="243">
        <f t="shared" ca="1" si="35"/>
        <v>0</v>
      </c>
      <c r="S1054" s="249"/>
      <c r="T1054" s="243">
        <f ca="1">+T1055</f>
        <v>0</v>
      </c>
      <c r="U1054" s="242">
        <f t="shared" si="36"/>
        <v>1</v>
      </c>
      <c r="V1054" s="333" t="str">
        <f>+VLOOKUP(A1054,bd_lista!$A$3:$E$590,5,FALSE)</f>
        <v>Gobiernos Autonomos Municipales</v>
      </c>
      <c r="W1054" s="391" t="str">
        <f>+V1054</f>
        <v>Gobiernos Autonomos Municipales</v>
      </c>
      <c r="X1054" s="242">
        <f>+VLOOKUP(A1054,[4]Sheet1!$A$13:$D$744,4,FALSE)</f>
        <v>0</v>
      </c>
      <c r="Y1054" s="242" t="e">
        <f>+VLOOKUP(X1054,bd_lista!$A$3:$C$590,3,FALSE)</f>
        <v>#N/A</v>
      </c>
      <c r="Z1054" s="294">
        <f>+X1054</f>
        <v>0</v>
      </c>
      <c r="AA1054" s="295" t="e">
        <f>+Y1054</f>
        <v>#N/A</v>
      </c>
    </row>
    <row r="1055" spans="1:27" customFormat="1" ht="15" hidden="1" customHeight="1">
      <c r="A1055" s="32">
        <v>1806</v>
      </c>
      <c r="B1055" s="388"/>
      <c r="C1055" s="247" t="str">
        <f>+VLOOKUP(A1055,bd_lista!$A$3:$C$590,3,FALSE)</f>
        <v>Gobierno Autónomo Municipal de Reyes</v>
      </c>
      <c r="D1055" s="390"/>
      <c r="E1055" s="244" t="s">
        <v>1305</v>
      </c>
      <c r="F1055" s="243">
        <f ca="1">+IFERROR(INDEX('Hoja de Trabajo para listado'!$A$155:$Z$1048576,MATCH($A1055,'Hoja de Trabajo para listado'!$A$155:$A$1048576,0),MATCH((CUADRO!F$5&amp;$E1055),'Hoja de Trabajo para listado'!$A$151:$Z$151,0)),0)+IFERROR(INDEX('Hoja de Trabajo para listado'!$AB$155:$BA$1048576,MATCH($A1055,'Hoja de Trabajo para listado'!$AB$155:$AB$1048576,0),MATCH((CUADRO!F$5&amp;$E1055),'Hoja de Trabajo para listado'!$AB$151:$BA$151,0)),0)+IFERROR(INDEX('Hoja de Trabajo para listado'!$BC$155:$CB$1048576,MATCH($A1055,'Hoja de Trabajo para listado'!$BC$155:$BC$1048576,0),MATCH((CUADRO!F$5&amp;$E1055),'Hoja de Trabajo para listado'!$BC$151:$CB$151,0)),0)+IFERROR(INDEX('Hoja de Trabajo para listado'!$DE$153:$DG$274,MATCH($A1055,'Hoja de Trabajo para listado'!$DE$153:$DE$1048576,0),MATCH((CUADRO!F$5&amp;$E1055),'Hoja de Trabajo para listado'!$DE$151:$DG$151,0)),0)+IFERROR(INDEX('Hoja de Trabajo para listado'!$CD$155:$DC$1048576,MATCH($A1055,'Hoja de Trabajo para listado'!$CD$155:$CD$1048576,0),MATCH((CUADRO!F$5&amp;$E1055),'Hoja de Trabajo para listado'!$CD$151:$DC$151,0)),0)</f>
        <v>0</v>
      </c>
      <c r="G1055" s="243">
        <f ca="1">+IFERROR(INDEX('Hoja de Trabajo para listado'!$A$155:$Z$1048576,MATCH($A1055,'Hoja de Trabajo para listado'!$A$155:$A$1048576,0),MATCH((CUADRO!G$5&amp;$E1055),'Hoja de Trabajo para listado'!$A$151:$Z$151,0)),0)+IFERROR(INDEX('Hoja de Trabajo para listado'!$AB$155:$BA$1048576,MATCH($A1055,'Hoja de Trabajo para listado'!$AB$155:$AB$1048576,0),MATCH((CUADRO!G$5&amp;$E1055),'Hoja de Trabajo para listado'!$AB$151:$BA$151,0)),0)+IFERROR(INDEX('Hoja de Trabajo para listado'!$BC$155:$CB$1048576,MATCH($A1055,'Hoja de Trabajo para listado'!$BC$155:$BC$1048576,0),MATCH((CUADRO!G$5&amp;$E1055),'Hoja de Trabajo para listado'!$BC$151:$CB$151,0)),0)+IFERROR(INDEX('Hoja de Trabajo para listado'!$DE$153:$DG$274,MATCH($A1055,'Hoja de Trabajo para listado'!$DE$153:$DE$1048576,0),MATCH((CUADRO!G$5&amp;$E1055),'Hoja de Trabajo para listado'!$DE$151:$DG$151,0)),0)+IFERROR(INDEX('Hoja de Trabajo para listado'!$CD$155:$DC$1048576,MATCH($A1055,'Hoja de Trabajo para listado'!$CD$155:$CD$1048576,0),MATCH((CUADRO!G$5&amp;$E1055),'Hoja de Trabajo para listado'!$CD$151:$DC$151,0)),0)</f>
        <v>0</v>
      </c>
      <c r="H1055" s="243">
        <f ca="1">+IFERROR(INDEX('Hoja de Trabajo para listado'!$A$155:$Z$1048576,MATCH($A1055,'Hoja de Trabajo para listado'!$A$155:$A$1048576,0),MATCH((CUADRO!H$5&amp;$E1055),'Hoja de Trabajo para listado'!$A$151:$Z$151,0)),0)+IFERROR(INDEX('Hoja de Trabajo para listado'!$AB$155:$BA$1048576,MATCH($A1055,'Hoja de Trabajo para listado'!$AB$155:$AB$1048576,0),MATCH((CUADRO!H$5&amp;$E1055),'Hoja de Trabajo para listado'!$AB$151:$BA$151,0)),0)+IFERROR(INDEX('Hoja de Trabajo para listado'!$BC$155:$CB$1048576,MATCH($A1055,'Hoja de Trabajo para listado'!$BC$155:$BC$1048576,0),MATCH((CUADRO!H$5&amp;$E1055),'Hoja de Trabajo para listado'!$BC$151:$CB$151,0)),0)+IFERROR(INDEX('Hoja de Trabajo para listado'!$DE$153:$DG$274,MATCH($A1055,'Hoja de Trabajo para listado'!$DE$153:$DE$1048576,0),MATCH((CUADRO!H$5&amp;$E1055),'Hoja de Trabajo para listado'!$DE$151:$DG$151,0)),0)+IFERROR(INDEX('Hoja de Trabajo para listado'!$CD$155:$DC$1048576,MATCH($A1055,'Hoja de Trabajo para listado'!$CD$155:$CD$1048576,0),MATCH((CUADRO!H$5&amp;$E1055),'Hoja de Trabajo para listado'!$CD$151:$DC$151,0)),0)</f>
        <v>0</v>
      </c>
      <c r="I1055" s="243">
        <f ca="1">+IFERROR(INDEX('Hoja de Trabajo para listado'!$A$155:$Z$1048576,MATCH($A1055,'Hoja de Trabajo para listado'!$A$155:$A$1048576,0),MATCH((CUADRO!I$5&amp;$E1055),'Hoja de Trabajo para listado'!$A$151:$Z$151,0)),0)+IFERROR(INDEX('Hoja de Trabajo para listado'!$AB$155:$BA$1048576,MATCH($A1055,'Hoja de Trabajo para listado'!$AB$155:$AB$1048576,0),MATCH((CUADRO!I$5&amp;$E1055),'Hoja de Trabajo para listado'!$AB$151:$BA$151,0)),0)+IFERROR(INDEX('Hoja de Trabajo para listado'!$BC$155:$CB$1048576,MATCH($A1055,'Hoja de Trabajo para listado'!$BC$155:$BC$1048576,0),MATCH((CUADRO!I$5&amp;$E1055),'Hoja de Trabajo para listado'!$BC$151:$CB$151,0)),0)+IFERROR(INDEX('Hoja de Trabajo para listado'!$DE$153:$DG$274,MATCH($A1055,'Hoja de Trabajo para listado'!$DE$153:$DE$1048576,0),MATCH((CUADRO!I$5&amp;$E1055),'Hoja de Trabajo para listado'!$DE$151:$DG$151,0)),0)+IFERROR(INDEX('Hoja de Trabajo para listado'!$CD$155:$DC$1048576,MATCH($A1055,'Hoja de Trabajo para listado'!$CD$155:$CD$1048576,0),MATCH((CUADRO!I$5&amp;$E1055),'Hoja de Trabajo para listado'!$CD$151:$DC$151,0)),0)</f>
        <v>0</v>
      </c>
      <c r="J1055" s="243">
        <f ca="1">+IFERROR(INDEX('Hoja de Trabajo para listado'!$A$155:$Z$1048576,MATCH($A1055,'Hoja de Trabajo para listado'!$A$155:$A$1048576,0),MATCH((CUADRO!J$5&amp;$E1055),'Hoja de Trabajo para listado'!$A$151:$Z$151,0)),0)+IFERROR(INDEX('Hoja de Trabajo para listado'!$AB$155:$BA$1048576,MATCH($A1055,'Hoja de Trabajo para listado'!$AB$155:$AB$1048576,0),MATCH((CUADRO!J$5&amp;$E1055),'Hoja de Trabajo para listado'!$AB$151:$BA$151,0)),0)+IFERROR(INDEX('Hoja de Trabajo para listado'!$BC$155:$CB$1048576,MATCH($A1055,'Hoja de Trabajo para listado'!$BC$155:$BC$1048576,0),MATCH((CUADRO!J$5&amp;$E1055),'Hoja de Trabajo para listado'!$BC$151:$CB$151,0)),0)+IFERROR(INDEX('Hoja de Trabajo para listado'!$DE$153:$DG$274,MATCH($A1055,'Hoja de Trabajo para listado'!$DE$153:$DE$1048576,0),MATCH((CUADRO!J$5&amp;$E1055),'Hoja de Trabajo para listado'!$DE$151:$DG$151,0)),0)+IFERROR(INDEX('Hoja de Trabajo para listado'!$CD$155:$DC$1048576,MATCH($A1055,'Hoja de Trabajo para listado'!$CD$155:$CD$1048576,0),MATCH((CUADRO!J$5&amp;$E1055),'Hoja de Trabajo para listado'!$CD$151:$DC$151,0)),0)</f>
        <v>0</v>
      </c>
      <c r="K1055" s="243">
        <f ca="1">+IFERROR(INDEX('Hoja de Trabajo para listado'!$A$155:$Z$1048576,MATCH($A1055,'Hoja de Trabajo para listado'!$A$155:$A$1048576,0),MATCH((CUADRO!K$5&amp;$E1055),'Hoja de Trabajo para listado'!$A$151:$Z$151,0)),0)+IFERROR(INDEX('Hoja de Trabajo para listado'!$AB$155:$BA$1048576,MATCH($A1055,'Hoja de Trabajo para listado'!$AB$155:$AB$1048576,0),MATCH((CUADRO!K$5&amp;$E1055),'Hoja de Trabajo para listado'!$AB$151:$BA$151,0)),0)+IFERROR(INDEX('Hoja de Trabajo para listado'!$BC$155:$CB$1048576,MATCH($A1055,'Hoja de Trabajo para listado'!$BC$155:$BC$1048576,0),MATCH((CUADRO!K$5&amp;$E1055),'Hoja de Trabajo para listado'!$BC$151:$CB$151,0)),0)+IFERROR(INDEX('Hoja de Trabajo para listado'!$DE$153:$DG$274,MATCH($A1055,'Hoja de Trabajo para listado'!$DE$153:$DE$1048576,0),MATCH((CUADRO!K$5&amp;$E1055),'Hoja de Trabajo para listado'!$DE$151:$DG$151,0)),0)+IFERROR(INDEX('Hoja de Trabajo para listado'!$CD$155:$DC$1048576,MATCH($A1055,'Hoja de Trabajo para listado'!$CD$155:$CD$1048576,0),MATCH((CUADRO!K$5&amp;$E1055),'Hoja de Trabajo para listado'!$CD$151:$DC$151,0)),0)</f>
        <v>0</v>
      </c>
      <c r="L1055" s="243">
        <f ca="1">+IFERROR(INDEX('Hoja de Trabajo para listado'!$A$155:$Z$1048576,MATCH($A1055,'Hoja de Trabajo para listado'!$A$155:$A$1048576,0),MATCH((CUADRO!L$5&amp;$E1055),'Hoja de Trabajo para listado'!$A$151:$Z$151,0)),0)+IFERROR(INDEX('Hoja de Trabajo para listado'!$AB$155:$BA$1048576,MATCH($A1055,'Hoja de Trabajo para listado'!$AB$155:$AB$1048576,0),MATCH((CUADRO!L$5&amp;$E1055),'Hoja de Trabajo para listado'!$AB$151:$BA$151,0)),0)+IFERROR(INDEX('Hoja de Trabajo para listado'!$BC$155:$CB$1048576,MATCH($A1055,'Hoja de Trabajo para listado'!$BC$155:$BC$1048576,0),MATCH((CUADRO!L$5&amp;$E1055),'Hoja de Trabajo para listado'!$BC$151:$CB$151,0)),0)+IFERROR(INDEX('Hoja de Trabajo para listado'!$DE$153:$DG$274,MATCH($A1055,'Hoja de Trabajo para listado'!$DE$153:$DE$1048576,0),MATCH((CUADRO!L$5&amp;$E1055),'Hoja de Trabajo para listado'!$DE$151:$DG$151,0)),0)+IFERROR(INDEX('Hoja de Trabajo para listado'!$CD$155:$DC$1048576,MATCH($A1055,'Hoja de Trabajo para listado'!$CD$155:$CD$1048576,0),MATCH((CUADRO!L$5&amp;$E1055),'Hoja de Trabajo para listado'!$CD$151:$DC$151,0)),0)</f>
        <v>0</v>
      </c>
      <c r="M1055" s="243">
        <f ca="1">+IFERROR(INDEX('Hoja de Trabajo para listado'!$A$155:$Z$1048576,MATCH($A1055,'Hoja de Trabajo para listado'!$A$155:$A$1048576,0),MATCH((CUADRO!M$5&amp;$E1055),'Hoja de Trabajo para listado'!$A$151:$Z$151,0)),0)+IFERROR(INDEX('Hoja de Trabajo para listado'!$AB$155:$BA$1048576,MATCH($A1055,'Hoja de Trabajo para listado'!$AB$155:$AB$1048576,0),MATCH((CUADRO!M$5&amp;$E1055),'Hoja de Trabajo para listado'!$AB$151:$BA$151,0)),0)+IFERROR(INDEX('Hoja de Trabajo para listado'!$BC$155:$CB$1048576,MATCH($A1055,'Hoja de Trabajo para listado'!$BC$155:$BC$1048576,0),MATCH((CUADRO!M$5&amp;$E1055),'Hoja de Trabajo para listado'!$BC$151:$CB$151,0)),0)+IFERROR(INDEX('Hoja de Trabajo para listado'!$DE$153:$DG$274,MATCH($A1055,'Hoja de Trabajo para listado'!$DE$153:$DE$1048576,0),MATCH((CUADRO!M$5&amp;$E1055),'Hoja de Trabajo para listado'!$DE$151:$DG$151,0)),0)+IFERROR(INDEX('Hoja de Trabajo para listado'!$CD$155:$DC$1048576,MATCH($A1055,'Hoja de Trabajo para listado'!$CD$155:$CD$1048576,0),MATCH((CUADRO!M$5&amp;$E1055),'Hoja de Trabajo para listado'!$CD$151:$DC$151,0)),0)</f>
        <v>0</v>
      </c>
      <c r="N1055" s="243">
        <f ca="1">+IFERROR(INDEX('Hoja de Trabajo para listado'!$A$155:$Z$1048576,MATCH($A1055,'Hoja de Trabajo para listado'!$A$155:$A$1048576,0),MATCH((CUADRO!N$5&amp;$E1055),'Hoja de Trabajo para listado'!$A$151:$Z$151,0)),0)+IFERROR(INDEX('Hoja de Trabajo para listado'!$AB$155:$BA$1048576,MATCH($A1055,'Hoja de Trabajo para listado'!$AB$155:$AB$1048576,0),MATCH((CUADRO!N$5&amp;$E1055),'Hoja de Trabajo para listado'!$AB$151:$BA$151,0)),0)+IFERROR(INDEX('Hoja de Trabajo para listado'!$BC$155:$CB$1048576,MATCH($A1055,'Hoja de Trabajo para listado'!$BC$155:$BC$1048576,0),MATCH((CUADRO!N$5&amp;$E1055),'Hoja de Trabajo para listado'!$BC$151:$CB$151,0)),0)+IFERROR(INDEX('Hoja de Trabajo para listado'!$DE$153:$DG$274,MATCH($A1055,'Hoja de Trabajo para listado'!$DE$153:$DE$1048576,0),MATCH((CUADRO!N$5&amp;$E1055),'Hoja de Trabajo para listado'!$DE$151:$DG$151,0)),0)+IFERROR(INDEX('Hoja de Trabajo para listado'!$CD$155:$DC$1048576,MATCH($A1055,'Hoja de Trabajo para listado'!$CD$155:$CD$1048576,0),MATCH((CUADRO!N$5&amp;$E1055),'Hoja de Trabajo para listado'!$CD$151:$DC$151,0)),0)</f>
        <v>0</v>
      </c>
      <c r="O1055" s="243">
        <f ca="1">+IFERROR(INDEX('Hoja de Trabajo para listado'!$A$155:$Z$1048576,MATCH($A1055,'Hoja de Trabajo para listado'!$A$155:$A$1048576,0),MATCH((CUADRO!O$5&amp;$E1055),'Hoja de Trabajo para listado'!$A$151:$Z$151,0)),0)+IFERROR(INDEX('Hoja de Trabajo para listado'!$AB$155:$BA$1048576,MATCH($A1055,'Hoja de Trabajo para listado'!$AB$155:$AB$1048576,0),MATCH((CUADRO!O$5&amp;$E1055),'Hoja de Trabajo para listado'!$AB$151:$BA$151,0)),0)+IFERROR(INDEX('Hoja de Trabajo para listado'!$BC$155:$CB$1048576,MATCH($A1055,'Hoja de Trabajo para listado'!$BC$155:$BC$1048576,0),MATCH((CUADRO!O$5&amp;$E1055),'Hoja de Trabajo para listado'!$BC$151:$CB$151,0)),0)+IFERROR(INDEX('Hoja de Trabajo para listado'!$DE$153:$DG$274,MATCH($A1055,'Hoja de Trabajo para listado'!$DE$153:$DE$1048576,0),MATCH((CUADRO!O$5&amp;$E1055),'Hoja de Trabajo para listado'!$DE$151:$DG$151,0)),0)+IFERROR(INDEX('Hoja de Trabajo para listado'!$CD$155:$DC$1048576,MATCH($A1055,'Hoja de Trabajo para listado'!$CD$155:$CD$1048576,0),MATCH((CUADRO!O$5&amp;$E1055),'Hoja de Trabajo para listado'!$CD$151:$DC$151,0)),0)</f>
        <v>0</v>
      </c>
      <c r="P1055" s="243">
        <f ca="1">+IFERROR(INDEX('Hoja de Trabajo para listado'!$A$155:$Z$1048576,MATCH($A1055,'Hoja de Trabajo para listado'!$A$155:$A$1048576,0),MATCH((CUADRO!P$5&amp;$E1055),'Hoja de Trabajo para listado'!$A$151:$Z$151,0)),0)+IFERROR(INDEX('Hoja de Trabajo para listado'!$AB$155:$BA$1048576,MATCH($A1055,'Hoja de Trabajo para listado'!$AB$155:$AB$1048576,0),MATCH((CUADRO!P$5&amp;$E1055),'Hoja de Trabajo para listado'!$AB$151:$BA$151,0)),0)+IFERROR(INDEX('Hoja de Trabajo para listado'!$BC$155:$CB$1048576,MATCH($A1055,'Hoja de Trabajo para listado'!$BC$155:$BC$1048576,0),MATCH((CUADRO!P$5&amp;$E1055),'Hoja de Trabajo para listado'!$BC$151:$CB$151,0)),0)+IFERROR(INDEX('Hoja de Trabajo para listado'!$DE$153:$DG$274,MATCH($A1055,'Hoja de Trabajo para listado'!$DE$153:$DE$1048576,0),MATCH((CUADRO!P$5&amp;$E1055),'Hoja de Trabajo para listado'!$DE$151:$DG$151,0)),0)+IFERROR(INDEX('Hoja de Trabajo para listado'!$CD$155:$DC$1048576,MATCH($A1055,'Hoja de Trabajo para listado'!$CD$155:$CD$1048576,0),MATCH((CUADRO!P$5&amp;$E1055),'Hoja de Trabajo para listado'!$CD$151:$DC$151,0)),0)</f>
        <v>0</v>
      </c>
      <c r="Q1055" s="243">
        <f ca="1">+IFERROR(INDEX('Hoja de Trabajo para listado'!$A$155:$Z$1048576,MATCH($A1055,'Hoja de Trabajo para listado'!$A$155:$A$1048576,0),MATCH((CUADRO!Q$5&amp;$E1055),'Hoja de Trabajo para listado'!$A$151:$Z$151,0)),0)+IFERROR(INDEX('Hoja de Trabajo para listado'!$AB$155:$BA$1048576,MATCH($A1055,'Hoja de Trabajo para listado'!$AB$155:$AB$1048576,0),MATCH((CUADRO!Q$5&amp;$E1055),'Hoja de Trabajo para listado'!$AB$151:$BA$151,0)),0)+IFERROR(INDEX('Hoja de Trabajo para listado'!$BC$155:$CB$1048576,MATCH($A1055,'Hoja de Trabajo para listado'!$BC$155:$BC$1048576,0),MATCH((CUADRO!Q$5&amp;$E1055),'Hoja de Trabajo para listado'!$BC$151:$CB$151,0)),0)+IFERROR(INDEX('Hoja de Trabajo para listado'!$DE$153:$DG$274,MATCH($A1055,'Hoja de Trabajo para listado'!$DE$153:$DE$1048576,0),MATCH((CUADRO!Q$5&amp;$E1055),'Hoja de Trabajo para listado'!$DE$151:$DG$151,0)),0)+IFERROR(INDEX('Hoja de Trabajo para listado'!$CD$155:$DC$1048576,MATCH($A1055,'Hoja de Trabajo para listado'!$CD$155:$CD$1048576,0),MATCH((CUADRO!Q$5&amp;$E1055),'Hoja de Trabajo para listado'!$CD$151:$DC$151,0)),0)</f>
        <v>0</v>
      </c>
      <c r="R1055" s="243">
        <f t="shared" ca="1" si="35"/>
        <v>0</v>
      </c>
      <c r="S1055" s="249">
        <f ca="1">+R1054+R1055</f>
        <v>0</v>
      </c>
      <c r="T1055" s="243">
        <f ca="1">+S1055</f>
        <v>0</v>
      </c>
      <c r="U1055" s="242">
        <f t="shared" si="36"/>
        <v>2</v>
      </c>
      <c r="V1055" s="333" t="str">
        <f>+VLOOKUP(A1055,bd_lista!$A$3:$E$590,5,FALSE)</f>
        <v>Gobiernos Autonomos Municipales</v>
      </c>
      <c r="W1055" s="392"/>
      <c r="X1055" s="242">
        <f>+VLOOKUP(A1055,[4]Sheet1!$A$13:$D$744,4,FALSE)</f>
        <v>0</v>
      </c>
      <c r="Y1055" s="242" t="e">
        <f>+VLOOKUP(X1055,bd_lista!$A$3:$C$590,3,FALSE)</f>
        <v>#N/A</v>
      </c>
      <c r="Z1055" s="292"/>
      <c r="AA1055" s="293"/>
    </row>
    <row r="1056" spans="1:27" customFormat="1" ht="15" hidden="1" customHeight="1">
      <c r="A1056" s="32">
        <v>1807</v>
      </c>
      <c r="B1056" s="387">
        <f>+A1056</f>
        <v>1807</v>
      </c>
      <c r="C1056" s="247" t="str">
        <f>+VLOOKUP(A1056,bd_lista!$A$3:$C$590,3,FALSE)</f>
        <v>Gobierno Autónomo Municipal de Puerto Rurrenabaque</v>
      </c>
      <c r="D1056" s="389" t="str">
        <f>+C1056</f>
        <v>Gobierno Autónomo Municipal de Puerto Rurrenabaque</v>
      </c>
      <c r="E1056" s="242" t="s">
        <v>1304</v>
      </c>
      <c r="F1056" s="243">
        <f ca="1">+IFERROR(INDEX('Hoja de Trabajo para listado'!$A$155:$Z$1048576,MATCH($A1056,'Hoja de Trabajo para listado'!$A$155:$A$1048576,0),MATCH((CUADRO!F$5&amp;$E1056),'Hoja de Trabajo para listado'!$A$151:$Z$151,0)),0)+IFERROR(INDEX('Hoja de Trabajo para listado'!$AB$155:$BA$1048576,MATCH($A1056,'Hoja de Trabajo para listado'!$AB$155:$AB$1048576,0),MATCH((CUADRO!F$5&amp;$E1056),'Hoja de Trabajo para listado'!$AB$151:$BA$151,0)),0)+IFERROR(INDEX('Hoja de Trabajo para listado'!$BC$155:$CB$1048576,MATCH($A1056,'Hoja de Trabajo para listado'!$BC$155:$BC$1048576,0),MATCH((CUADRO!F$5&amp;$E1056),'Hoja de Trabajo para listado'!$BC$151:$CB$151,0)),0)+IFERROR(INDEX('Hoja de Trabajo para listado'!$DE$153:$DG$274,MATCH($A1056,'Hoja de Trabajo para listado'!$DE$153:$DE$1048576,0),MATCH((CUADRO!F$5&amp;$E1056),'Hoja de Trabajo para listado'!$DE$151:$DG$151,0)),0)+IFERROR(INDEX('Hoja de Trabajo para listado'!$CD$155:$DC$1048576,MATCH($A1056,'Hoja de Trabajo para listado'!$CD$155:$CD$1048576,0),MATCH((CUADRO!F$5&amp;$E1056),'Hoja de Trabajo para listado'!$CD$151:$DC$151,0)),0)</f>
        <v>0</v>
      </c>
      <c r="G1056" s="243">
        <f ca="1">+IFERROR(INDEX('Hoja de Trabajo para listado'!$A$155:$Z$1048576,MATCH($A1056,'Hoja de Trabajo para listado'!$A$155:$A$1048576,0),MATCH((CUADRO!G$5&amp;$E1056),'Hoja de Trabajo para listado'!$A$151:$Z$151,0)),0)+IFERROR(INDEX('Hoja de Trabajo para listado'!$AB$155:$BA$1048576,MATCH($A1056,'Hoja de Trabajo para listado'!$AB$155:$AB$1048576,0),MATCH((CUADRO!G$5&amp;$E1056),'Hoja de Trabajo para listado'!$AB$151:$BA$151,0)),0)+IFERROR(INDEX('Hoja de Trabajo para listado'!$BC$155:$CB$1048576,MATCH($A1056,'Hoja de Trabajo para listado'!$BC$155:$BC$1048576,0),MATCH((CUADRO!G$5&amp;$E1056),'Hoja de Trabajo para listado'!$BC$151:$CB$151,0)),0)+IFERROR(INDEX('Hoja de Trabajo para listado'!$DE$153:$DG$274,MATCH($A1056,'Hoja de Trabajo para listado'!$DE$153:$DE$1048576,0),MATCH((CUADRO!G$5&amp;$E1056),'Hoja de Trabajo para listado'!$DE$151:$DG$151,0)),0)+IFERROR(INDEX('Hoja de Trabajo para listado'!$CD$155:$DC$1048576,MATCH($A1056,'Hoja de Trabajo para listado'!$CD$155:$CD$1048576,0),MATCH((CUADRO!G$5&amp;$E1056),'Hoja de Trabajo para listado'!$CD$151:$DC$151,0)),0)</f>
        <v>0</v>
      </c>
      <c r="H1056" s="243">
        <f ca="1">+IFERROR(INDEX('Hoja de Trabajo para listado'!$A$155:$Z$1048576,MATCH($A1056,'Hoja de Trabajo para listado'!$A$155:$A$1048576,0),MATCH((CUADRO!H$5&amp;$E1056),'Hoja de Trabajo para listado'!$A$151:$Z$151,0)),0)+IFERROR(INDEX('Hoja de Trabajo para listado'!$AB$155:$BA$1048576,MATCH($A1056,'Hoja de Trabajo para listado'!$AB$155:$AB$1048576,0),MATCH((CUADRO!H$5&amp;$E1056),'Hoja de Trabajo para listado'!$AB$151:$BA$151,0)),0)+IFERROR(INDEX('Hoja de Trabajo para listado'!$BC$155:$CB$1048576,MATCH($A1056,'Hoja de Trabajo para listado'!$BC$155:$BC$1048576,0),MATCH((CUADRO!H$5&amp;$E1056),'Hoja de Trabajo para listado'!$BC$151:$CB$151,0)),0)+IFERROR(INDEX('Hoja de Trabajo para listado'!$DE$153:$DG$274,MATCH($A1056,'Hoja de Trabajo para listado'!$DE$153:$DE$1048576,0),MATCH((CUADRO!H$5&amp;$E1056),'Hoja de Trabajo para listado'!$DE$151:$DG$151,0)),0)+IFERROR(INDEX('Hoja de Trabajo para listado'!$CD$155:$DC$1048576,MATCH($A1056,'Hoja de Trabajo para listado'!$CD$155:$CD$1048576,0),MATCH((CUADRO!H$5&amp;$E1056),'Hoja de Trabajo para listado'!$CD$151:$DC$151,0)),0)</f>
        <v>0</v>
      </c>
      <c r="I1056" s="243">
        <f ca="1">+IFERROR(INDEX('Hoja de Trabajo para listado'!$A$155:$Z$1048576,MATCH($A1056,'Hoja de Trabajo para listado'!$A$155:$A$1048576,0),MATCH((CUADRO!I$5&amp;$E1056),'Hoja de Trabajo para listado'!$A$151:$Z$151,0)),0)+IFERROR(INDEX('Hoja de Trabajo para listado'!$AB$155:$BA$1048576,MATCH($A1056,'Hoja de Trabajo para listado'!$AB$155:$AB$1048576,0),MATCH((CUADRO!I$5&amp;$E1056),'Hoja de Trabajo para listado'!$AB$151:$BA$151,0)),0)+IFERROR(INDEX('Hoja de Trabajo para listado'!$BC$155:$CB$1048576,MATCH($A1056,'Hoja de Trabajo para listado'!$BC$155:$BC$1048576,0),MATCH((CUADRO!I$5&amp;$E1056),'Hoja de Trabajo para listado'!$BC$151:$CB$151,0)),0)+IFERROR(INDEX('Hoja de Trabajo para listado'!$DE$153:$DG$274,MATCH($A1056,'Hoja de Trabajo para listado'!$DE$153:$DE$1048576,0),MATCH((CUADRO!I$5&amp;$E1056),'Hoja de Trabajo para listado'!$DE$151:$DG$151,0)),0)+IFERROR(INDEX('Hoja de Trabajo para listado'!$CD$155:$DC$1048576,MATCH($A1056,'Hoja de Trabajo para listado'!$CD$155:$CD$1048576,0),MATCH((CUADRO!I$5&amp;$E1056),'Hoja de Trabajo para listado'!$CD$151:$DC$151,0)),0)</f>
        <v>0</v>
      </c>
      <c r="J1056" s="243">
        <f ca="1">+IFERROR(INDEX('Hoja de Trabajo para listado'!$A$155:$Z$1048576,MATCH($A1056,'Hoja de Trabajo para listado'!$A$155:$A$1048576,0),MATCH((CUADRO!J$5&amp;$E1056),'Hoja de Trabajo para listado'!$A$151:$Z$151,0)),0)+IFERROR(INDEX('Hoja de Trabajo para listado'!$AB$155:$BA$1048576,MATCH($A1056,'Hoja de Trabajo para listado'!$AB$155:$AB$1048576,0),MATCH((CUADRO!J$5&amp;$E1056),'Hoja de Trabajo para listado'!$AB$151:$BA$151,0)),0)+IFERROR(INDEX('Hoja de Trabajo para listado'!$BC$155:$CB$1048576,MATCH($A1056,'Hoja de Trabajo para listado'!$BC$155:$BC$1048576,0),MATCH((CUADRO!J$5&amp;$E1056),'Hoja de Trabajo para listado'!$BC$151:$CB$151,0)),0)+IFERROR(INDEX('Hoja de Trabajo para listado'!$DE$153:$DG$274,MATCH($A1056,'Hoja de Trabajo para listado'!$DE$153:$DE$1048576,0),MATCH((CUADRO!J$5&amp;$E1056),'Hoja de Trabajo para listado'!$DE$151:$DG$151,0)),0)+IFERROR(INDEX('Hoja de Trabajo para listado'!$CD$155:$DC$1048576,MATCH($A1056,'Hoja de Trabajo para listado'!$CD$155:$CD$1048576,0),MATCH((CUADRO!J$5&amp;$E1056),'Hoja de Trabajo para listado'!$CD$151:$DC$151,0)),0)</f>
        <v>0</v>
      </c>
      <c r="K1056" s="243">
        <f ca="1">+IFERROR(INDEX('Hoja de Trabajo para listado'!$A$155:$Z$1048576,MATCH($A1056,'Hoja de Trabajo para listado'!$A$155:$A$1048576,0),MATCH((CUADRO!K$5&amp;$E1056),'Hoja de Trabajo para listado'!$A$151:$Z$151,0)),0)+IFERROR(INDEX('Hoja de Trabajo para listado'!$AB$155:$BA$1048576,MATCH($A1056,'Hoja de Trabajo para listado'!$AB$155:$AB$1048576,0),MATCH((CUADRO!K$5&amp;$E1056),'Hoja de Trabajo para listado'!$AB$151:$BA$151,0)),0)+IFERROR(INDEX('Hoja de Trabajo para listado'!$BC$155:$CB$1048576,MATCH($A1056,'Hoja de Trabajo para listado'!$BC$155:$BC$1048576,0),MATCH((CUADRO!K$5&amp;$E1056),'Hoja de Trabajo para listado'!$BC$151:$CB$151,0)),0)+IFERROR(INDEX('Hoja de Trabajo para listado'!$DE$153:$DG$274,MATCH($A1056,'Hoja de Trabajo para listado'!$DE$153:$DE$1048576,0),MATCH((CUADRO!K$5&amp;$E1056),'Hoja de Trabajo para listado'!$DE$151:$DG$151,0)),0)+IFERROR(INDEX('Hoja de Trabajo para listado'!$CD$155:$DC$1048576,MATCH($A1056,'Hoja de Trabajo para listado'!$CD$155:$CD$1048576,0),MATCH((CUADRO!K$5&amp;$E1056),'Hoja de Trabajo para listado'!$CD$151:$DC$151,0)),0)</f>
        <v>0</v>
      </c>
      <c r="L1056" s="243">
        <f ca="1">+IFERROR(INDEX('Hoja de Trabajo para listado'!$A$155:$Z$1048576,MATCH($A1056,'Hoja de Trabajo para listado'!$A$155:$A$1048576,0),MATCH((CUADRO!L$5&amp;$E1056),'Hoja de Trabajo para listado'!$A$151:$Z$151,0)),0)+IFERROR(INDEX('Hoja de Trabajo para listado'!$AB$155:$BA$1048576,MATCH($A1056,'Hoja de Trabajo para listado'!$AB$155:$AB$1048576,0),MATCH((CUADRO!L$5&amp;$E1056),'Hoja de Trabajo para listado'!$AB$151:$BA$151,0)),0)+IFERROR(INDEX('Hoja de Trabajo para listado'!$BC$155:$CB$1048576,MATCH($A1056,'Hoja de Trabajo para listado'!$BC$155:$BC$1048576,0),MATCH((CUADRO!L$5&amp;$E1056),'Hoja de Trabajo para listado'!$BC$151:$CB$151,0)),0)+IFERROR(INDEX('Hoja de Trabajo para listado'!$DE$153:$DG$274,MATCH($A1056,'Hoja de Trabajo para listado'!$DE$153:$DE$1048576,0),MATCH((CUADRO!L$5&amp;$E1056),'Hoja de Trabajo para listado'!$DE$151:$DG$151,0)),0)+IFERROR(INDEX('Hoja de Trabajo para listado'!$CD$155:$DC$1048576,MATCH($A1056,'Hoja de Trabajo para listado'!$CD$155:$CD$1048576,0),MATCH((CUADRO!L$5&amp;$E1056),'Hoja de Trabajo para listado'!$CD$151:$DC$151,0)),0)</f>
        <v>0</v>
      </c>
      <c r="M1056" s="243">
        <f ca="1">+IFERROR(INDEX('Hoja de Trabajo para listado'!$A$155:$Z$1048576,MATCH($A1056,'Hoja de Trabajo para listado'!$A$155:$A$1048576,0),MATCH((CUADRO!M$5&amp;$E1056),'Hoja de Trabajo para listado'!$A$151:$Z$151,0)),0)+IFERROR(INDEX('Hoja de Trabajo para listado'!$AB$155:$BA$1048576,MATCH($A1056,'Hoja de Trabajo para listado'!$AB$155:$AB$1048576,0),MATCH((CUADRO!M$5&amp;$E1056),'Hoja de Trabajo para listado'!$AB$151:$BA$151,0)),0)+IFERROR(INDEX('Hoja de Trabajo para listado'!$BC$155:$CB$1048576,MATCH($A1056,'Hoja de Trabajo para listado'!$BC$155:$BC$1048576,0),MATCH((CUADRO!M$5&amp;$E1056),'Hoja de Trabajo para listado'!$BC$151:$CB$151,0)),0)+IFERROR(INDEX('Hoja de Trabajo para listado'!$DE$153:$DG$274,MATCH($A1056,'Hoja de Trabajo para listado'!$DE$153:$DE$1048576,0),MATCH((CUADRO!M$5&amp;$E1056),'Hoja de Trabajo para listado'!$DE$151:$DG$151,0)),0)+IFERROR(INDEX('Hoja de Trabajo para listado'!$CD$155:$DC$1048576,MATCH($A1056,'Hoja de Trabajo para listado'!$CD$155:$CD$1048576,0),MATCH((CUADRO!M$5&amp;$E1056),'Hoja de Trabajo para listado'!$CD$151:$DC$151,0)),0)</f>
        <v>0</v>
      </c>
      <c r="N1056" s="243">
        <f ca="1">+IFERROR(INDEX('Hoja de Trabajo para listado'!$A$155:$Z$1048576,MATCH($A1056,'Hoja de Trabajo para listado'!$A$155:$A$1048576,0),MATCH((CUADRO!N$5&amp;$E1056),'Hoja de Trabajo para listado'!$A$151:$Z$151,0)),0)+IFERROR(INDEX('Hoja de Trabajo para listado'!$AB$155:$BA$1048576,MATCH($A1056,'Hoja de Trabajo para listado'!$AB$155:$AB$1048576,0),MATCH((CUADRO!N$5&amp;$E1056),'Hoja de Trabajo para listado'!$AB$151:$BA$151,0)),0)+IFERROR(INDEX('Hoja de Trabajo para listado'!$BC$155:$CB$1048576,MATCH($A1056,'Hoja de Trabajo para listado'!$BC$155:$BC$1048576,0),MATCH((CUADRO!N$5&amp;$E1056),'Hoja de Trabajo para listado'!$BC$151:$CB$151,0)),0)+IFERROR(INDEX('Hoja de Trabajo para listado'!$DE$153:$DG$274,MATCH($A1056,'Hoja de Trabajo para listado'!$DE$153:$DE$1048576,0),MATCH((CUADRO!N$5&amp;$E1056),'Hoja de Trabajo para listado'!$DE$151:$DG$151,0)),0)+IFERROR(INDEX('Hoja de Trabajo para listado'!$CD$155:$DC$1048576,MATCH($A1056,'Hoja de Trabajo para listado'!$CD$155:$CD$1048576,0),MATCH((CUADRO!N$5&amp;$E1056),'Hoja de Trabajo para listado'!$CD$151:$DC$151,0)),0)</f>
        <v>0</v>
      </c>
      <c r="O1056" s="243">
        <f ca="1">+IFERROR(INDEX('Hoja de Trabajo para listado'!$A$155:$Z$1048576,MATCH($A1056,'Hoja de Trabajo para listado'!$A$155:$A$1048576,0),MATCH((CUADRO!O$5&amp;$E1056),'Hoja de Trabajo para listado'!$A$151:$Z$151,0)),0)+IFERROR(INDEX('Hoja de Trabajo para listado'!$AB$155:$BA$1048576,MATCH($A1056,'Hoja de Trabajo para listado'!$AB$155:$AB$1048576,0),MATCH((CUADRO!O$5&amp;$E1056),'Hoja de Trabajo para listado'!$AB$151:$BA$151,0)),0)+IFERROR(INDEX('Hoja de Trabajo para listado'!$BC$155:$CB$1048576,MATCH($A1056,'Hoja de Trabajo para listado'!$BC$155:$BC$1048576,0),MATCH((CUADRO!O$5&amp;$E1056),'Hoja de Trabajo para listado'!$BC$151:$CB$151,0)),0)+IFERROR(INDEX('Hoja de Trabajo para listado'!$DE$153:$DG$274,MATCH($A1056,'Hoja de Trabajo para listado'!$DE$153:$DE$1048576,0),MATCH((CUADRO!O$5&amp;$E1056),'Hoja de Trabajo para listado'!$DE$151:$DG$151,0)),0)+IFERROR(INDEX('Hoja de Trabajo para listado'!$CD$155:$DC$1048576,MATCH($A1056,'Hoja de Trabajo para listado'!$CD$155:$CD$1048576,0),MATCH((CUADRO!O$5&amp;$E1056),'Hoja de Trabajo para listado'!$CD$151:$DC$151,0)),0)</f>
        <v>0</v>
      </c>
      <c r="P1056" s="243">
        <f ca="1">+IFERROR(INDEX('Hoja de Trabajo para listado'!$A$155:$Z$1048576,MATCH($A1056,'Hoja de Trabajo para listado'!$A$155:$A$1048576,0),MATCH((CUADRO!P$5&amp;$E1056),'Hoja de Trabajo para listado'!$A$151:$Z$151,0)),0)+IFERROR(INDEX('Hoja de Trabajo para listado'!$AB$155:$BA$1048576,MATCH($A1056,'Hoja de Trabajo para listado'!$AB$155:$AB$1048576,0),MATCH((CUADRO!P$5&amp;$E1056),'Hoja de Trabajo para listado'!$AB$151:$BA$151,0)),0)+IFERROR(INDEX('Hoja de Trabajo para listado'!$BC$155:$CB$1048576,MATCH($A1056,'Hoja de Trabajo para listado'!$BC$155:$BC$1048576,0),MATCH((CUADRO!P$5&amp;$E1056),'Hoja de Trabajo para listado'!$BC$151:$CB$151,0)),0)+IFERROR(INDEX('Hoja de Trabajo para listado'!$DE$153:$DG$274,MATCH($A1056,'Hoja de Trabajo para listado'!$DE$153:$DE$1048576,0),MATCH((CUADRO!P$5&amp;$E1056),'Hoja de Trabajo para listado'!$DE$151:$DG$151,0)),0)+IFERROR(INDEX('Hoja de Trabajo para listado'!$CD$155:$DC$1048576,MATCH($A1056,'Hoja de Trabajo para listado'!$CD$155:$CD$1048576,0),MATCH((CUADRO!P$5&amp;$E1056),'Hoja de Trabajo para listado'!$CD$151:$DC$151,0)),0)</f>
        <v>0</v>
      </c>
      <c r="Q1056" s="243">
        <f ca="1">+IFERROR(INDEX('Hoja de Trabajo para listado'!$A$155:$Z$1048576,MATCH($A1056,'Hoja de Trabajo para listado'!$A$155:$A$1048576,0),MATCH((CUADRO!Q$5&amp;$E1056),'Hoja de Trabajo para listado'!$A$151:$Z$151,0)),0)+IFERROR(INDEX('Hoja de Trabajo para listado'!$AB$155:$BA$1048576,MATCH($A1056,'Hoja de Trabajo para listado'!$AB$155:$AB$1048576,0),MATCH((CUADRO!Q$5&amp;$E1056),'Hoja de Trabajo para listado'!$AB$151:$BA$151,0)),0)+IFERROR(INDEX('Hoja de Trabajo para listado'!$BC$155:$CB$1048576,MATCH($A1056,'Hoja de Trabajo para listado'!$BC$155:$BC$1048576,0),MATCH((CUADRO!Q$5&amp;$E1056),'Hoja de Trabajo para listado'!$BC$151:$CB$151,0)),0)+IFERROR(INDEX('Hoja de Trabajo para listado'!$DE$153:$DG$274,MATCH($A1056,'Hoja de Trabajo para listado'!$DE$153:$DE$1048576,0),MATCH((CUADRO!Q$5&amp;$E1056),'Hoja de Trabajo para listado'!$DE$151:$DG$151,0)),0)+IFERROR(INDEX('Hoja de Trabajo para listado'!$CD$155:$DC$1048576,MATCH($A1056,'Hoja de Trabajo para listado'!$CD$155:$CD$1048576,0),MATCH((CUADRO!Q$5&amp;$E1056),'Hoja de Trabajo para listado'!$CD$151:$DC$151,0)),0)</f>
        <v>0</v>
      </c>
      <c r="R1056" s="243">
        <f t="shared" ca="1" si="35"/>
        <v>0</v>
      </c>
      <c r="S1056" s="249"/>
      <c r="T1056" s="243">
        <f ca="1">+T1057</f>
        <v>0</v>
      </c>
      <c r="U1056" s="242">
        <f t="shared" si="36"/>
        <v>1</v>
      </c>
      <c r="V1056" s="333" t="str">
        <f>+VLOOKUP(A1056,bd_lista!$A$3:$E$590,5,FALSE)</f>
        <v>Gobiernos Autonomos Municipales</v>
      </c>
      <c r="W1056" s="391" t="str">
        <f>+V1056</f>
        <v>Gobiernos Autonomos Municipales</v>
      </c>
      <c r="X1056" s="242">
        <f>+VLOOKUP(A1056,[4]Sheet1!$A$13:$D$744,4,FALSE)</f>
        <v>0</v>
      </c>
      <c r="Y1056" s="242" t="e">
        <f>+VLOOKUP(X1056,bd_lista!$A$3:$C$590,3,FALSE)</f>
        <v>#N/A</v>
      </c>
      <c r="Z1056" s="294">
        <f>+X1056</f>
        <v>0</v>
      </c>
      <c r="AA1056" s="295" t="e">
        <f>+Y1056</f>
        <v>#N/A</v>
      </c>
    </row>
    <row r="1057" spans="1:27" customFormat="1" ht="15" hidden="1" customHeight="1">
      <c r="A1057" s="32">
        <v>1807</v>
      </c>
      <c r="B1057" s="388"/>
      <c r="C1057" s="247" t="str">
        <f>+VLOOKUP(A1057,bd_lista!$A$3:$C$590,3,FALSE)</f>
        <v>Gobierno Autónomo Municipal de Puerto Rurrenabaque</v>
      </c>
      <c r="D1057" s="390"/>
      <c r="E1057" s="244" t="s">
        <v>1305</v>
      </c>
      <c r="F1057" s="243">
        <f ca="1">+IFERROR(INDEX('Hoja de Trabajo para listado'!$A$155:$Z$1048576,MATCH($A1057,'Hoja de Trabajo para listado'!$A$155:$A$1048576,0),MATCH((CUADRO!F$5&amp;$E1057),'Hoja de Trabajo para listado'!$A$151:$Z$151,0)),0)+IFERROR(INDEX('Hoja de Trabajo para listado'!$AB$155:$BA$1048576,MATCH($A1057,'Hoja de Trabajo para listado'!$AB$155:$AB$1048576,0),MATCH((CUADRO!F$5&amp;$E1057),'Hoja de Trabajo para listado'!$AB$151:$BA$151,0)),0)+IFERROR(INDEX('Hoja de Trabajo para listado'!$BC$155:$CB$1048576,MATCH($A1057,'Hoja de Trabajo para listado'!$BC$155:$BC$1048576,0),MATCH((CUADRO!F$5&amp;$E1057),'Hoja de Trabajo para listado'!$BC$151:$CB$151,0)),0)+IFERROR(INDEX('Hoja de Trabajo para listado'!$DE$153:$DG$274,MATCH($A1057,'Hoja de Trabajo para listado'!$DE$153:$DE$1048576,0),MATCH((CUADRO!F$5&amp;$E1057),'Hoja de Trabajo para listado'!$DE$151:$DG$151,0)),0)+IFERROR(INDEX('Hoja de Trabajo para listado'!$CD$155:$DC$1048576,MATCH($A1057,'Hoja de Trabajo para listado'!$CD$155:$CD$1048576,0),MATCH((CUADRO!F$5&amp;$E1057),'Hoja de Trabajo para listado'!$CD$151:$DC$151,0)),0)</f>
        <v>0</v>
      </c>
      <c r="G1057" s="243">
        <f ca="1">+IFERROR(INDEX('Hoja de Trabajo para listado'!$A$155:$Z$1048576,MATCH($A1057,'Hoja de Trabajo para listado'!$A$155:$A$1048576,0),MATCH((CUADRO!G$5&amp;$E1057),'Hoja de Trabajo para listado'!$A$151:$Z$151,0)),0)+IFERROR(INDEX('Hoja de Trabajo para listado'!$AB$155:$BA$1048576,MATCH($A1057,'Hoja de Trabajo para listado'!$AB$155:$AB$1048576,0),MATCH((CUADRO!G$5&amp;$E1057),'Hoja de Trabajo para listado'!$AB$151:$BA$151,0)),0)+IFERROR(INDEX('Hoja de Trabajo para listado'!$BC$155:$CB$1048576,MATCH($A1057,'Hoja de Trabajo para listado'!$BC$155:$BC$1048576,0),MATCH((CUADRO!G$5&amp;$E1057),'Hoja de Trabajo para listado'!$BC$151:$CB$151,0)),0)+IFERROR(INDEX('Hoja de Trabajo para listado'!$DE$153:$DG$274,MATCH($A1057,'Hoja de Trabajo para listado'!$DE$153:$DE$1048576,0),MATCH((CUADRO!G$5&amp;$E1057),'Hoja de Trabajo para listado'!$DE$151:$DG$151,0)),0)+IFERROR(INDEX('Hoja de Trabajo para listado'!$CD$155:$DC$1048576,MATCH($A1057,'Hoja de Trabajo para listado'!$CD$155:$CD$1048576,0),MATCH((CUADRO!G$5&amp;$E1057),'Hoja de Trabajo para listado'!$CD$151:$DC$151,0)),0)</f>
        <v>0</v>
      </c>
      <c r="H1057" s="243">
        <f ca="1">+IFERROR(INDEX('Hoja de Trabajo para listado'!$A$155:$Z$1048576,MATCH($A1057,'Hoja de Trabajo para listado'!$A$155:$A$1048576,0),MATCH((CUADRO!H$5&amp;$E1057),'Hoja de Trabajo para listado'!$A$151:$Z$151,0)),0)+IFERROR(INDEX('Hoja de Trabajo para listado'!$AB$155:$BA$1048576,MATCH($A1057,'Hoja de Trabajo para listado'!$AB$155:$AB$1048576,0),MATCH((CUADRO!H$5&amp;$E1057),'Hoja de Trabajo para listado'!$AB$151:$BA$151,0)),0)+IFERROR(INDEX('Hoja de Trabajo para listado'!$BC$155:$CB$1048576,MATCH($A1057,'Hoja de Trabajo para listado'!$BC$155:$BC$1048576,0),MATCH((CUADRO!H$5&amp;$E1057),'Hoja de Trabajo para listado'!$BC$151:$CB$151,0)),0)+IFERROR(INDEX('Hoja de Trabajo para listado'!$DE$153:$DG$274,MATCH($A1057,'Hoja de Trabajo para listado'!$DE$153:$DE$1048576,0),MATCH((CUADRO!H$5&amp;$E1057),'Hoja de Trabajo para listado'!$DE$151:$DG$151,0)),0)+IFERROR(INDEX('Hoja de Trabajo para listado'!$CD$155:$DC$1048576,MATCH($A1057,'Hoja de Trabajo para listado'!$CD$155:$CD$1048576,0),MATCH((CUADRO!H$5&amp;$E1057),'Hoja de Trabajo para listado'!$CD$151:$DC$151,0)),0)</f>
        <v>0</v>
      </c>
      <c r="I1057" s="243">
        <f ca="1">+IFERROR(INDEX('Hoja de Trabajo para listado'!$A$155:$Z$1048576,MATCH($A1057,'Hoja de Trabajo para listado'!$A$155:$A$1048576,0),MATCH((CUADRO!I$5&amp;$E1057),'Hoja de Trabajo para listado'!$A$151:$Z$151,0)),0)+IFERROR(INDEX('Hoja de Trabajo para listado'!$AB$155:$BA$1048576,MATCH($A1057,'Hoja de Trabajo para listado'!$AB$155:$AB$1048576,0),MATCH((CUADRO!I$5&amp;$E1057),'Hoja de Trabajo para listado'!$AB$151:$BA$151,0)),0)+IFERROR(INDEX('Hoja de Trabajo para listado'!$BC$155:$CB$1048576,MATCH($A1057,'Hoja de Trabajo para listado'!$BC$155:$BC$1048576,0),MATCH((CUADRO!I$5&amp;$E1057),'Hoja de Trabajo para listado'!$BC$151:$CB$151,0)),0)+IFERROR(INDEX('Hoja de Trabajo para listado'!$DE$153:$DG$274,MATCH($A1057,'Hoja de Trabajo para listado'!$DE$153:$DE$1048576,0),MATCH((CUADRO!I$5&amp;$E1057),'Hoja de Trabajo para listado'!$DE$151:$DG$151,0)),0)+IFERROR(INDEX('Hoja de Trabajo para listado'!$CD$155:$DC$1048576,MATCH($A1057,'Hoja de Trabajo para listado'!$CD$155:$CD$1048576,0),MATCH((CUADRO!I$5&amp;$E1057),'Hoja de Trabajo para listado'!$CD$151:$DC$151,0)),0)</f>
        <v>0</v>
      </c>
      <c r="J1057" s="243">
        <f ca="1">+IFERROR(INDEX('Hoja de Trabajo para listado'!$A$155:$Z$1048576,MATCH($A1057,'Hoja de Trabajo para listado'!$A$155:$A$1048576,0),MATCH((CUADRO!J$5&amp;$E1057),'Hoja de Trabajo para listado'!$A$151:$Z$151,0)),0)+IFERROR(INDEX('Hoja de Trabajo para listado'!$AB$155:$BA$1048576,MATCH($A1057,'Hoja de Trabajo para listado'!$AB$155:$AB$1048576,0),MATCH((CUADRO!J$5&amp;$E1057),'Hoja de Trabajo para listado'!$AB$151:$BA$151,0)),0)+IFERROR(INDEX('Hoja de Trabajo para listado'!$BC$155:$CB$1048576,MATCH($A1057,'Hoja de Trabajo para listado'!$BC$155:$BC$1048576,0),MATCH((CUADRO!J$5&amp;$E1057),'Hoja de Trabajo para listado'!$BC$151:$CB$151,0)),0)+IFERROR(INDEX('Hoja de Trabajo para listado'!$DE$153:$DG$274,MATCH($A1057,'Hoja de Trabajo para listado'!$DE$153:$DE$1048576,0),MATCH((CUADRO!J$5&amp;$E1057),'Hoja de Trabajo para listado'!$DE$151:$DG$151,0)),0)+IFERROR(INDEX('Hoja de Trabajo para listado'!$CD$155:$DC$1048576,MATCH($A1057,'Hoja de Trabajo para listado'!$CD$155:$CD$1048576,0),MATCH((CUADRO!J$5&amp;$E1057),'Hoja de Trabajo para listado'!$CD$151:$DC$151,0)),0)</f>
        <v>0</v>
      </c>
      <c r="K1057" s="243">
        <f ca="1">+IFERROR(INDEX('Hoja de Trabajo para listado'!$A$155:$Z$1048576,MATCH($A1057,'Hoja de Trabajo para listado'!$A$155:$A$1048576,0),MATCH((CUADRO!K$5&amp;$E1057),'Hoja de Trabajo para listado'!$A$151:$Z$151,0)),0)+IFERROR(INDEX('Hoja de Trabajo para listado'!$AB$155:$BA$1048576,MATCH($A1057,'Hoja de Trabajo para listado'!$AB$155:$AB$1048576,0),MATCH((CUADRO!K$5&amp;$E1057),'Hoja de Trabajo para listado'!$AB$151:$BA$151,0)),0)+IFERROR(INDEX('Hoja de Trabajo para listado'!$BC$155:$CB$1048576,MATCH($A1057,'Hoja de Trabajo para listado'!$BC$155:$BC$1048576,0),MATCH((CUADRO!K$5&amp;$E1057),'Hoja de Trabajo para listado'!$BC$151:$CB$151,0)),0)+IFERROR(INDEX('Hoja de Trabajo para listado'!$DE$153:$DG$274,MATCH($A1057,'Hoja de Trabajo para listado'!$DE$153:$DE$1048576,0),MATCH((CUADRO!K$5&amp;$E1057),'Hoja de Trabajo para listado'!$DE$151:$DG$151,0)),0)+IFERROR(INDEX('Hoja de Trabajo para listado'!$CD$155:$DC$1048576,MATCH($A1057,'Hoja de Trabajo para listado'!$CD$155:$CD$1048576,0),MATCH((CUADRO!K$5&amp;$E1057),'Hoja de Trabajo para listado'!$CD$151:$DC$151,0)),0)</f>
        <v>0</v>
      </c>
      <c r="L1057" s="243">
        <f ca="1">+IFERROR(INDEX('Hoja de Trabajo para listado'!$A$155:$Z$1048576,MATCH($A1057,'Hoja de Trabajo para listado'!$A$155:$A$1048576,0),MATCH((CUADRO!L$5&amp;$E1057),'Hoja de Trabajo para listado'!$A$151:$Z$151,0)),0)+IFERROR(INDEX('Hoja de Trabajo para listado'!$AB$155:$BA$1048576,MATCH($A1057,'Hoja de Trabajo para listado'!$AB$155:$AB$1048576,0),MATCH((CUADRO!L$5&amp;$E1057),'Hoja de Trabajo para listado'!$AB$151:$BA$151,0)),0)+IFERROR(INDEX('Hoja de Trabajo para listado'!$BC$155:$CB$1048576,MATCH($A1057,'Hoja de Trabajo para listado'!$BC$155:$BC$1048576,0),MATCH((CUADRO!L$5&amp;$E1057),'Hoja de Trabajo para listado'!$BC$151:$CB$151,0)),0)+IFERROR(INDEX('Hoja de Trabajo para listado'!$DE$153:$DG$274,MATCH($A1057,'Hoja de Trabajo para listado'!$DE$153:$DE$1048576,0),MATCH((CUADRO!L$5&amp;$E1057),'Hoja de Trabajo para listado'!$DE$151:$DG$151,0)),0)+IFERROR(INDEX('Hoja de Trabajo para listado'!$CD$155:$DC$1048576,MATCH($A1057,'Hoja de Trabajo para listado'!$CD$155:$CD$1048576,0),MATCH((CUADRO!L$5&amp;$E1057),'Hoja de Trabajo para listado'!$CD$151:$DC$151,0)),0)</f>
        <v>0</v>
      </c>
      <c r="M1057" s="243">
        <f ca="1">+IFERROR(INDEX('Hoja de Trabajo para listado'!$A$155:$Z$1048576,MATCH($A1057,'Hoja de Trabajo para listado'!$A$155:$A$1048576,0),MATCH((CUADRO!M$5&amp;$E1057),'Hoja de Trabajo para listado'!$A$151:$Z$151,0)),0)+IFERROR(INDEX('Hoja de Trabajo para listado'!$AB$155:$BA$1048576,MATCH($A1057,'Hoja de Trabajo para listado'!$AB$155:$AB$1048576,0),MATCH((CUADRO!M$5&amp;$E1057),'Hoja de Trabajo para listado'!$AB$151:$BA$151,0)),0)+IFERROR(INDEX('Hoja de Trabajo para listado'!$BC$155:$CB$1048576,MATCH($A1057,'Hoja de Trabajo para listado'!$BC$155:$BC$1048576,0),MATCH((CUADRO!M$5&amp;$E1057),'Hoja de Trabajo para listado'!$BC$151:$CB$151,0)),0)+IFERROR(INDEX('Hoja de Trabajo para listado'!$DE$153:$DG$274,MATCH($A1057,'Hoja de Trabajo para listado'!$DE$153:$DE$1048576,0),MATCH((CUADRO!M$5&amp;$E1057),'Hoja de Trabajo para listado'!$DE$151:$DG$151,0)),0)+IFERROR(INDEX('Hoja de Trabajo para listado'!$CD$155:$DC$1048576,MATCH($A1057,'Hoja de Trabajo para listado'!$CD$155:$CD$1048576,0),MATCH((CUADRO!M$5&amp;$E1057),'Hoja de Trabajo para listado'!$CD$151:$DC$151,0)),0)</f>
        <v>0</v>
      </c>
      <c r="N1057" s="243">
        <f ca="1">+IFERROR(INDEX('Hoja de Trabajo para listado'!$A$155:$Z$1048576,MATCH($A1057,'Hoja de Trabajo para listado'!$A$155:$A$1048576,0),MATCH((CUADRO!N$5&amp;$E1057),'Hoja de Trabajo para listado'!$A$151:$Z$151,0)),0)+IFERROR(INDEX('Hoja de Trabajo para listado'!$AB$155:$BA$1048576,MATCH($A1057,'Hoja de Trabajo para listado'!$AB$155:$AB$1048576,0),MATCH((CUADRO!N$5&amp;$E1057),'Hoja de Trabajo para listado'!$AB$151:$BA$151,0)),0)+IFERROR(INDEX('Hoja de Trabajo para listado'!$BC$155:$CB$1048576,MATCH($A1057,'Hoja de Trabajo para listado'!$BC$155:$BC$1048576,0),MATCH((CUADRO!N$5&amp;$E1057),'Hoja de Trabajo para listado'!$BC$151:$CB$151,0)),0)+IFERROR(INDEX('Hoja de Trabajo para listado'!$DE$153:$DG$274,MATCH($A1057,'Hoja de Trabajo para listado'!$DE$153:$DE$1048576,0),MATCH((CUADRO!N$5&amp;$E1057),'Hoja de Trabajo para listado'!$DE$151:$DG$151,0)),0)+IFERROR(INDEX('Hoja de Trabajo para listado'!$CD$155:$DC$1048576,MATCH($A1057,'Hoja de Trabajo para listado'!$CD$155:$CD$1048576,0),MATCH((CUADRO!N$5&amp;$E1057),'Hoja de Trabajo para listado'!$CD$151:$DC$151,0)),0)</f>
        <v>0</v>
      </c>
      <c r="O1057" s="243">
        <f ca="1">+IFERROR(INDEX('Hoja de Trabajo para listado'!$A$155:$Z$1048576,MATCH($A1057,'Hoja de Trabajo para listado'!$A$155:$A$1048576,0),MATCH((CUADRO!O$5&amp;$E1057),'Hoja de Trabajo para listado'!$A$151:$Z$151,0)),0)+IFERROR(INDEX('Hoja de Trabajo para listado'!$AB$155:$BA$1048576,MATCH($A1057,'Hoja de Trabajo para listado'!$AB$155:$AB$1048576,0),MATCH((CUADRO!O$5&amp;$E1057),'Hoja de Trabajo para listado'!$AB$151:$BA$151,0)),0)+IFERROR(INDEX('Hoja de Trabajo para listado'!$BC$155:$CB$1048576,MATCH($A1057,'Hoja de Trabajo para listado'!$BC$155:$BC$1048576,0),MATCH((CUADRO!O$5&amp;$E1057),'Hoja de Trabajo para listado'!$BC$151:$CB$151,0)),0)+IFERROR(INDEX('Hoja de Trabajo para listado'!$DE$153:$DG$274,MATCH($A1057,'Hoja de Trabajo para listado'!$DE$153:$DE$1048576,0),MATCH((CUADRO!O$5&amp;$E1057),'Hoja de Trabajo para listado'!$DE$151:$DG$151,0)),0)+IFERROR(INDEX('Hoja de Trabajo para listado'!$CD$155:$DC$1048576,MATCH($A1057,'Hoja de Trabajo para listado'!$CD$155:$CD$1048576,0),MATCH((CUADRO!O$5&amp;$E1057),'Hoja de Trabajo para listado'!$CD$151:$DC$151,0)),0)</f>
        <v>0</v>
      </c>
      <c r="P1057" s="243">
        <f ca="1">+IFERROR(INDEX('Hoja de Trabajo para listado'!$A$155:$Z$1048576,MATCH($A1057,'Hoja de Trabajo para listado'!$A$155:$A$1048576,0),MATCH((CUADRO!P$5&amp;$E1057),'Hoja de Trabajo para listado'!$A$151:$Z$151,0)),0)+IFERROR(INDEX('Hoja de Trabajo para listado'!$AB$155:$BA$1048576,MATCH($A1057,'Hoja de Trabajo para listado'!$AB$155:$AB$1048576,0),MATCH((CUADRO!P$5&amp;$E1057),'Hoja de Trabajo para listado'!$AB$151:$BA$151,0)),0)+IFERROR(INDEX('Hoja de Trabajo para listado'!$BC$155:$CB$1048576,MATCH($A1057,'Hoja de Trabajo para listado'!$BC$155:$BC$1048576,0),MATCH((CUADRO!P$5&amp;$E1057),'Hoja de Trabajo para listado'!$BC$151:$CB$151,0)),0)+IFERROR(INDEX('Hoja de Trabajo para listado'!$DE$153:$DG$274,MATCH($A1057,'Hoja de Trabajo para listado'!$DE$153:$DE$1048576,0),MATCH((CUADRO!P$5&amp;$E1057),'Hoja de Trabajo para listado'!$DE$151:$DG$151,0)),0)+IFERROR(INDEX('Hoja de Trabajo para listado'!$CD$155:$DC$1048576,MATCH($A1057,'Hoja de Trabajo para listado'!$CD$155:$CD$1048576,0),MATCH((CUADRO!P$5&amp;$E1057),'Hoja de Trabajo para listado'!$CD$151:$DC$151,0)),0)</f>
        <v>0</v>
      </c>
      <c r="Q1057" s="243">
        <f ca="1">+IFERROR(INDEX('Hoja de Trabajo para listado'!$A$155:$Z$1048576,MATCH($A1057,'Hoja de Trabajo para listado'!$A$155:$A$1048576,0),MATCH((CUADRO!Q$5&amp;$E1057),'Hoja de Trabajo para listado'!$A$151:$Z$151,0)),0)+IFERROR(INDEX('Hoja de Trabajo para listado'!$AB$155:$BA$1048576,MATCH($A1057,'Hoja de Trabajo para listado'!$AB$155:$AB$1048576,0),MATCH((CUADRO!Q$5&amp;$E1057),'Hoja de Trabajo para listado'!$AB$151:$BA$151,0)),0)+IFERROR(INDEX('Hoja de Trabajo para listado'!$BC$155:$CB$1048576,MATCH($A1057,'Hoja de Trabajo para listado'!$BC$155:$BC$1048576,0),MATCH((CUADRO!Q$5&amp;$E1057),'Hoja de Trabajo para listado'!$BC$151:$CB$151,0)),0)+IFERROR(INDEX('Hoja de Trabajo para listado'!$DE$153:$DG$274,MATCH($A1057,'Hoja de Trabajo para listado'!$DE$153:$DE$1048576,0),MATCH((CUADRO!Q$5&amp;$E1057),'Hoja de Trabajo para listado'!$DE$151:$DG$151,0)),0)+IFERROR(INDEX('Hoja de Trabajo para listado'!$CD$155:$DC$1048576,MATCH($A1057,'Hoja de Trabajo para listado'!$CD$155:$CD$1048576,0),MATCH((CUADRO!Q$5&amp;$E1057),'Hoja de Trabajo para listado'!$CD$151:$DC$151,0)),0)</f>
        <v>0</v>
      </c>
      <c r="R1057" s="243">
        <f t="shared" ca="1" si="35"/>
        <v>0</v>
      </c>
      <c r="S1057" s="249">
        <f ca="1">+R1056+R1057</f>
        <v>0</v>
      </c>
      <c r="T1057" s="243">
        <f ca="1">+S1057</f>
        <v>0</v>
      </c>
      <c r="U1057" s="242">
        <f t="shared" si="36"/>
        <v>2</v>
      </c>
      <c r="V1057" s="333" t="str">
        <f>+VLOOKUP(A1057,bd_lista!$A$3:$E$590,5,FALSE)</f>
        <v>Gobiernos Autonomos Municipales</v>
      </c>
      <c r="W1057" s="392"/>
      <c r="X1057" s="242">
        <f>+VLOOKUP(A1057,[4]Sheet1!$A$13:$D$744,4,FALSE)</f>
        <v>0</v>
      </c>
      <c r="Y1057" s="242" t="e">
        <f>+VLOOKUP(X1057,bd_lista!$A$3:$C$590,3,FALSE)</f>
        <v>#N/A</v>
      </c>
      <c r="Z1057" s="292"/>
      <c r="AA1057" s="293"/>
    </row>
    <row r="1058" spans="1:27" customFormat="1" ht="15" hidden="1" customHeight="1">
      <c r="A1058" s="32">
        <v>1808</v>
      </c>
      <c r="B1058" s="387">
        <f>+A1058</f>
        <v>1808</v>
      </c>
      <c r="C1058" s="247" t="str">
        <f>+VLOOKUP(A1058,bd_lista!$A$3:$C$590,3,FALSE)</f>
        <v>Gobierno Autónomo Municipal de San Borja</v>
      </c>
      <c r="D1058" s="389" t="str">
        <f>+C1058</f>
        <v>Gobierno Autónomo Municipal de San Borja</v>
      </c>
      <c r="E1058" s="242" t="s">
        <v>1304</v>
      </c>
      <c r="F1058" s="243">
        <f ca="1">+IFERROR(INDEX('Hoja de Trabajo para listado'!$A$155:$Z$1048576,MATCH($A1058,'Hoja de Trabajo para listado'!$A$155:$A$1048576,0),MATCH((CUADRO!F$5&amp;$E1058),'Hoja de Trabajo para listado'!$A$151:$Z$151,0)),0)+IFERROR(INDEX('Hoja de Trabajo para listado'!$AB$155:$BA$1048576,MATCH($A1058,'Hoja de Trabajo para listado'!$AB$155:$AB$1048576,0),MATCH((CUADRO!F$5&amp;$E1058),'Hoja de Trabajo para listado'!$AB$151:$BA$151,0)),0)+IFERROR(INDEX('Hoja de Trabajo para listado'!$BC$155:$CB$1048576,MATCH($A1058,'Hoja de Trabajo para listado'!$BC$155:$BC$1048576,0),MATCH((CUADRO!F$5&amp;$E1058),'Hoja de Trabajo para listado'!$BC$151:$CB$151,0)),0)+IFERROR(INDEX('Hoja de Trabajo para listado'!$DE$153:$DG$274,MATCH($A1058,'Hoja de Trabajo para listado'!$DE$153:$DE$1048576,0),MATCH((CUADRO!F$5&amp;$E1058),'Hoja de Trabajo para listado'!$DE$151:$DG$151,0)),0)+IFERROR(INDEX('Hoja de Trabajo para listado'!$CD$155:$DC$1048576,MATCH($A1058,'Hoja de Trabajo para listado'!$CD$155:$CD$1048576,0),MATCH((CUADRO!F$5&amp;$E1058),'Hoja de Trabajo para listado'!$CD$151:$DC$151,0)),0)</f>
        <v>0</v>
      </c>
      <c r="G1058" s="243">
        <f ca="1">+IFERROR(INDEX('Hoja de Trabajo para listado'!$A$155:$Z$1048576,MATCH($A1058,'Hoja de Trabajo para listado'!$A$155:$A$1048576,0),MATCH((CUADRO!G$5&amp;$E1058),'Hoja de Trabajo para listado'!$A$151:$Z$151,0)),0)+IFERROR(INDEX('Hoja de Trabajo para listado'!$AB$155:$BA$1048576,MATCH($A1058,'Hoja de Trabajo para listado'!$AB$155:$AB$1048576,0),MATCH((CUADRO!G$5&amp;$E1058),'Hoja de Trabajo para listado'!$AB$151:$BA$151,0)),0)+IFERROR(INDEX('Hoja de Trabajo para listado'!$BC$155:$CB$1048576,MATCH($A1058,'Hoja de Trabajo para listado'!$BC$155:$BC$1048576,0),MATCH((CUADRO!G$5&amp;$E1058),'Hoja de Trabajo para listado'!$BC$151:$CB$151,0)),0)+IFERROR(INDEX('Hoja de Trabajo para listado'!$DE$153:$DG$274,MATCH($A1058,'Hoja de Trabajo para listado'!$DE$153:$DE$1048576,0),MATCH((CUADRO!G$5&amp;$E1058),'Hoja de Trabajo para listado'!$DE$151:$DG$151,0)),0)+IFERROR(INDEX('Hoja de Trabajo para listado'!$CD$155:$DC$1048576,MATCH($A1058,'Hoja de Trabajo para listado'!$CD$155:$CD$1048576,0),MATCH((CUADRO!G$5&amp;$E1058),'Hoja de Trabajo para listado'!$CD$151:$DC$151,0)),0)</f>
        <v>0</v>
      </c>
      <c r="H1058" s="243">
        <f ca="1">+IFERROR(INDEX('Hoja de Trabajo para listado'!$A$155:$Z$1048576,MATCH($A1058,'Hoja de Trabajo para listado'!$A$155:$A$1048576,0),MATCH((CUADRO!H$5&amp;$E1058),'Hoja de Trabajo para listado'!$A$151:$Z$151,0)),0)+IFERROR(INDEX('Hoja de Trabajo para listado'!$AB$155:$BA$1048576,MATCH($A1058,'Hoja de Trabajo para listado'!$AB$155:$AB$1048576,0),MATCH((CUADRO!H$5&amp;$E1058),'Hoja de Trabajo para listado'!$AB$151:$BA$151,0)),0)+IFERROR(INDEX('Hoja de Trabajo para listado'!$BC$155:$CB$1048576,MATCH($A1058,'Hoja de Trabajo para listado'!$BC$155:$BC$1048576,0),MATCH((CUADRO!H$5&amp;$E1058),'Hoja de Trabajo para listado'!$BC$151:$CB$151,0)),0)+IFERROR(INDEX('Hoja de Trabajo para listado'!$DE$153:$DG$274,MATCH($A1058,'Hoja de Trabajo para listado'!$DE$153:$DE$1048576,0),MATCH((CUADRO!H$5&amp;$E1058),'Hoja de Trabajo para listado'!$DE$151:$DG$151,0)),0)+IFERROR(INDEX('Hoja de Trabajo para listado'!$CD$155:$DC$1048576,MATCH($A1058,'Hoja de Trabajo para listado'!$CD$155:$CD$1048576,0),MATCH((CUADRO!H$5&amp;$E1058),'Hoja de Trabajo para listado'!$CD$151:$DC$151,0)),0)</f>
        <v>0</v>
      </c>
      <c r="I1058" s="243">
        <f ca="1">+IFERROR(INDEX('Hoja de Trabajo para listado'!$A$155:$Z$1048576,MATCH($A1058,'Hoja de Trabajo para listado'!$A$155:$A$1048576,0),MATCH((CUADRO!I$5&amp;$E1058),'Hoja de Trabajo para listado'!$A$151:$Z$151,0)),0)+IFERROR(INDEX('Hoja de Trabajo para listado'!$AB$155:$BA$1048576,MATCH($A1058,'Hoja de Trabajo para listado'!$AB$155:$AB$1048576,0),MATCH((CUADRO!I$5&amp;$E1058),'Hoja de Trabajo para listado'!$AB$151:$BA$151,0)),0)+IFERROR(INDEX('Hoja de Trabajo para listado'!$BC$155:$CB$1048576,MATCH($A1058,'Hoja de Trabajo para listado'!$BC$155:$BC$1048576,0),MATCH((CUADRO!I$5&amp;$E1058),'Hoja de Trabajo para listado'!$BC$151:$CB$151,0)),0)+IFERROR(INDEX('Hoja de Trabajo para listado'!$DE$153:$DG$274,MATCH($A1058,'Hoja de Trabajo para listado'!$DE$153:$DE$1048576,0),MATCH((CUADRO!I$5&amp;$E1058),'Hoja de Trabajo para listado'!$DE$151:$DG$151,0)),0)+IFERROR(INDEX('Hoja de Trabajo para listado'!$CD$155:$DC$1048576,MATCH($A1058,'Hoja de Trabajo para listado'!$CD$155:$CD$1048576,0),MATCH((CUADRO!I$5&amp;$E1058),'Hoja de Trabajo para listado'!$CD$151:$DC$151,0)),0)</f>
        <v>0</v>
      </c>
      <c r="J1058" s="243">
        <f ca="1">+IFERROR(INDEX('Hoja de Trabajo para listado'!$A$155:$Z$1048576,MATCH($A1058,'Hoja de Trabajo para listado'!$A$155:$A$1048576,0),MATCH((CUADRO!J$5&amp;$E1058),'Hoja de Trabajo para listado'!$A$151:$Z$151,0)),0)+IFERROR(INDEX('Hoja de Trabajo para listado'!$AB$155:$BA$1048576,MATCH($A1058,'Hoja de Trabajo para listado'!$AB$155:$AB$1048576,0),MATCH((CUADRO!J$5&amp;$E1058),'Hoja de Trabajo para listado'!$AB$151:$BA$151,0)),0)+IFERROR(INDEX('Hoja de Trabajo para listado'!$BC$155:$CB$1048576,MATCH($A1058,'Hoja de Trabajo para listado'!$BC$155:$BC$1048576,0),MATCH((CUADRO!J$5&amp;$E1058),'Hoja de Trabajo para listado'!$BC$151:$CB$151,0)),0)+IFERROR(INDEX('Hoja de Trabajo para listado'!$DE$153:$DG$274,MATCH($A1058,'Hoja de Trabajo para listado'!$DE$153:$DE$1048576,0),MATCH((CUADRO!J$5&amp;$E1058),'Hoja de Trabajo para listado'!$DE$151:$DG$151,0)),0)+IFERROR(INDEX('Hoja de Trabajo para listado'!$CD$155:$DC$1048576,MATCH($A1058,'Hoja de Trabajo para listado'!$CD$155:$CD$1048576,0),MATCH((CUADRO!J$5&amp;$E1058),'Hoja de Trabajo para listado'!$CD$151:$DC$151,0)),0)</f>
        <v>0</v>
      </c>
      <c r="K1058" s="243">
        <f ca="1">+IFERROR(INDEX('Hoja de Trabajo para listado'!$A$155:$Z$1048576,MATCH($A1058,'Hoja de Trabajo para listado'!$A$155:$A$1048576,0),MATCH((CUADRO!K$5&amp;$E1058),'Hoja de Trabajo para listado'!$A$151:$Z$151,0)),0)+IFERROR(INDEX('Hoja de Trabajo para listado'!$AB$155:$BA$1048576,MATCH($A1058,'Hoja de Trabajo para listado'!$AB$155:$AB$1048576,0),MATCH((CUADRO!K$5&amp;$E1058),'Hoja de Trabajo para listado'!$AB$151:$BA$151,0)),0)+IFERROR(INDEX('Hoja de Trabajo para listado'!$BC$155:$CB$1048576,MATCH($A1058,'Hoja de Trabajo para listado'!$BC$155:$BC$1048576,0),MATCH((CUADRO!K$5&amp;$E1058),'Hoja de Trabajo para listado'!$BC$151:$CB$151,0)),0)+IFERROR(INDEX('Hoja de Trabajo para listado'!$DE$153:$DG$274,MATCH($A1058,'Hoja de Trabajo para listado'!$DE$153:$DE$1048576,0),MATCH((CUADRO!K$5&amp;$E1058),'Hoja de Trabajo para listado'!$DE$151:$DG$151,0)),0)+IFERROR(INDEX('Hoja de Trabajo para listado'!$CD$155:$DC$1048576,MATCH($A1058,'Hoja de Trabajo para listado'!$CD$155:$CD$1048576,0),MATCH((CUADRO!K$5&amp;$E1058),'Hoja de Trabajo para listado'!$CD$151:$DC$151,0)),0)</f>
        <v>0</v>
      </c>
      <c r="L1058" s="243">
        <f ca="1">+IFERROR(INDEX('Hoja de Trabajo para listado'!$A$155:$Z$1048576,MATCH($A1058,'Hoja de Trabajo para listado'!$A$155:$A$1048576,0),MATCH((CUADRO!L$5&amp;$E1058),'Hoja de Trabajo para listado'!$A$151:$Z$151,0)),0)+IFERROR(INDEX('Hoja de Trabajo para listado'!$AB$155:$BA$1048576,MATCH($A1058,'Hoja de Trabajo para listado'!$AB$155:$AB$1048576,0),MATCH((CUADRO!L$5&amp;$E1058),'Hoja de Trabajo para listado'!$AB$151:$BA$151,0)),0)+IFERROR(INDEX('Hoja de Trabajo para listado'!$BC$155:$CB$1048576,MATCH($A1058,'Hoja de Trabajo para listado'!$BC$155:$BC$1048576,0),MATCH((CUADRO!L$5&amp;$E1058),'Hoja de Trabajo para listado'!$BC$151:$CB$151,0)),0)+IFERROR(INDEX('Hoja de Trabajo para listado'!$DE$153:$DG$274,MATCH($A1058,'Hoja de Trabajo para listado'!$DE$153:$DE$1048576,0),MATCH((CUADRO!L$5&amp;$E1058),'Hoja de Trabajo para listado'!$DE$151:$DG$151,0)),0)+IFERROR(INDEX('Hoja de Trabajo para listado'!$CD$155:$DC$1048576,MATCH($A1058,'Hoja de Trabajo para listado'!$CD$155:$CD$1048576,0),MATCH((CUADRO!L$5&amp;$E1058),'Hoja de Trabajo para listado'!$CD$151:$DC$151,0)),0)</f>
        <v>0</v>
      </c>
      <c r="M1058" s="243">
        <f ca="1">+IFERROR(INDEX('Hoja de Trabajo para listado'!$A$155:$Z$1048576,MATCH($A1058,'Hoja de Trabajo para listado'!$A$155:$A$1048576,0),MATCH((CUADRO!M$5&amp;$E1058),'Hoja de Trabajo para listado'!$A$151:$Z$151,0)),0)+IFERROR(INDEX('Hoja de Trabajo para listado'!$AB$155:$BA$1048576,MATCH($A1058,'Hoja de Trabajo para listado'!$AB$155:$AB$1048576,0),MATCH((CUADRO!M$5&amp;$E1058),'Hoja de Trabajo para listado'!$AB$151:$BA$151,0)),0)+IFERROR(INDEX('Hoja de Trabajo para listado'!$BC$155:$CB$1048576,MATCH($A1058,'Hoja de Trabajo para listado'!$BC$155:$BC$1048576,0),MATCH((CUADRO!M$5&amp;$E1058),'Hoja de Trabajo para listado'!$BC$151:$CB$151,0)),0)+IFERROR(INDEX('Hoja de Trabajo para listado'!$DE$153:$DG$274,MATCH($A1058,'Hoja de Trabajo para listado'!$DE$153:$DE$1048576,0),MATCH((CUADRO!M$5&amp;$E1058),'Hoja de Trabajo para listado'!$DE$151:$DG$151,0)),0)+IFERROR(INDEX('Hoja de Trabajo para listado'!$CD$155:$DC$1048576,MATCH($A1058,'Hoja de Trabajo para listado'!$CD$155:$CD$1048576,0),MATCH((CUADRO!M$5&amp;$E1058),'Hoja de Trabajo para listado'!$CD$151:$DC$151,0)),0)</f>
        <v>0</v>
      </c>
      <c r="N1058" s="243">
        <f ca="1">+IFERROR(INDEX('Hoja de Trabajo para listado'!$A$155:$Z$1048576,MATCH($A1058,'Hoja de Trabajo para listado'!$A$155:$A$1048576,0),MATCH((CUADRO!N$5&amp;$E1058),'Hoja de Trabajo para listado'!$A$151:$Z$151,0)),0)+IFERROR(INDEX('Hoja de Trabajo para listado'!$AB$155:$BA$1048576,MATCH($A1058,'Hoja de Trabajo para listado'!$AB$155:$AB$1048576,0),MATCH((CUADRO!N$5&amp;$E1058),'Hoja de Trabajo para listado'!$AB$151:$BA$151,0)),0)+IFERROR(INDEX('Hoja de Trabajo para listado'!$BC$155:$CB$1048576,MATCH($A1058,'Hoja de Trabajo para listado'!$BC$155:$BC$1048576,0),MATCH((CUADRO!N$5&amp;$E1058),'Hoja de Trabajo para listado'!$BC$151:$CB$151,0)),0)+IFERROR(INDEX('Hoja de Trabajo para listado'!$DE$153:$DG$274,MATCH($A1058,'Hoja de Trabajo para listado'!$DE$153:$DE$1048576,0),MATCH((CUADRO!N$5&amp;$E1058),'Hoja de Trabajo para listado'!$DE$151:$DG$151,0)),0)+IFERROR(INDEX('Hoja de Trabajo para listado'!$CD$155:$DC$1048576,MATCH($A1058,'Hoja de Trabajo para listado'!$CD$155:$CD$1048576,0),MATCH((CUADRO!N$5&amp;$E1058),'Hoja de Trabajo para listado'!$CD$151:$DC$151,0)),0)</f>
        <v>0</v>
      </c>
      <c r="O1058" s="243">
        <f ca="1">+IFERROR(INDEX('Hoja de Trabajo para listado'!$A$155:$Z$1048576,MATCH($A1058,'Hoja de Trabajo para listado'!$A$155:$A$1048576,0),MATCH((CUADRO!O$5&amp;$E1058),'Hoja de Trabajo para listado'!$A$151:$Z$151,0)),0)+IFERROR(INDEX('Hoja de Trabajo para listado'!$AB$155:$BA$1048576,MATCH($A1058,'Hoja de Trabajo para listado'!$AB$155:$AB$1048576,0),MATCH((CUADRO!O$5&amp;$E1058),'Hoja de Trabajo para listado'!$AB$151:$BA$151,0)),0)+IFERROR(INDEX('Hoja de Trabajo para listado'!$BC$155:$CB$1048576,MATCH($A1058,'Hoja de Trabajo para listado'!$BC$155:$BC$1048576,0),MATCH((CUADRO!O$5&amp;$E1058),'Hoja de Trabajo para listado'!$BC$151:$CB$151,0)),0)+IFERROR(INDEX('Hoja de Trabajo para listado'!$DE$153:$DG$274,MATCH($A1058,'Hoja de Trabajo para listado'!$DE$153:$DE$1048576,0),MATCH((CUADRO!O$5&amp;$E1058),'Hoja de Trabajo para listado'!$DE$151:$DG$151,0)),0)+IFERROR(INDEX('Hoja de Trabajo para listado'!$CD$155:$DC$1048576,MATCH($A1058,'Hoja de Trabajo para listado'!$CD$155:$CD$1048576,0),MATCH((CUADRO!O$5&amp;$E1058),'Hoja de Trabajo para listado'!$CD$151:$DC$151,0)),0)</f>
        <v>0</v>
      </c>
      <c r="P1058" s="243">
        <f ca="1">+IFERROR(INDEX('Hoja de Trabajo para listado'!$A$155:$Z$1048576,MATCH($A1058,'Hoja de Trabajo para listado'!$A$155:$A$1048576,0),MATCH((CUADRO!P$5&amp;$E1058),'Hoja de Trabajo para listado'!$A$151:$Z$151,0)),0)+IFERROR(INDEX('Hoja de Trabajo para listado'!$AB$155:$BA$1048576,MATCH($A1058,'Hoja de Trabajo para listado'!$AB$155:$AB$1048576,0),MATCH((CUADRO!P$5&amp;$E1058),'Hoja de Trabajo para listado'!$AB$151:$BA$151,0)),0)+IFERROR(INDEX('Hoja de Trabajo para listado'!$BC$155:$CB$1048576,MATCH($A1058,'Hoja de Trabajo para listado'!$BC$155:$BC$1048576,0),MATCH((CUADRO!P$5&amp;$E1058),'Hoja de Trabajo para listado'!$BC$151:$CB$151,0)),0)+IFERROR(INDEX('Hoja de Trabajo para listado'!$DE$153:$DG$274,MATCH($A1058,'Hoja de Trabajo para listado'!$DE$153:$DE$1048576,0),MATCH((CUADRO!P$5&amp;$E1058),'Hoja de Trabajo para listado'!$DE$151:$DG$151,0)),0)+IFERROR(INDEX('Hoja de Trabajo para listado'!$CD$155:$DC$1048576,MATCH($A1058,'Hoja de Trabajo para listado'!$CD$155:$CD$1048576,0),MATCH((CUADRO!P$5&amp;$E1058),'Hoja de Trabajo para listado'!$CD$151:$DC$151,0)),0)</f>
        <v>0</v>
      </c>
      <c r="Q1058" s="243">
        <f ca="1">+IFERROR(INDEX('Hoja de Trabajo para listado'!$A$155:$Z$1048576,MATCH($A1058,'Hoja de Trabajo para listado'!$A$155:$A$1048576,0),MATCH((CUADRO!Q$5&amp;$E1058),'Hoja de Trabajo para listado'!$A$151:$Z$151,0)),0)+IFERROR(INDEX('Hoja de Trabajo para listado'!$AB$155:$BA$1048576,MATCH($A1058,'Hoja de Trabajo para listado'!$AB$155:$AB$1048576,0),MATCH((CUADRO!Q$5&amp;$E1058),'Hoja de Trabajo para listado'!$AB$151:$BA$151,0)),0)+IFERROR(INDEX('Hoja de Trabajo para listado'!$BC$155:$CB$1048576,MATCH($A1058,'Hoja de Trabajo para listado'!$BC$155:$BC$1048576,0),MATCH((CUADRO!Q$5&amp;$E1058),'Hoja de Trabajo para listado'!$BC$151:$CB$151,0)),0)+IFERROR(INDEX('Hoja de Trabajo para listado'!$DE$153:$DG$274,MATCH($A1058,'Hoja de Trabajo para listado'!$DE$153:$DE$1048576,0),MATCH((CUADRO!Q$5&amp;$E1058),'Hoja de Trabajo para listado'!$DE$151:$DG$151,0)),0)+IFERROR(INDEX('Hoja de Trabajo para listado'!$CD$155:$DC$1048576,MATCH($A1058,'Hoja de Trabajo para listado'!$CD$155:$CD$1048576,0),MATCH((CUADRO!Q$5&amp;$E1058),'Hoja de Trabajo para listado'!$CD$151:$DC$151,0)),0)</f>
        <v>0</v>
      </c>
      <c r="R1058" s="243">
        <f t="shared" ca="1" si="35"/>
        <v>0</v>
      </c>
      <c r="S1058" s="270"/>
      <c r="T1058" s="243">
        <f ca="1">+T1059</f>
        <v>0</v>
      </c>
      <c r="U1058" s="275">
        <f t="shared" si="36"/>
        <v>1</v>
      </c>
      <c r="V1058" s="247" t="str">
        <f>+VLOOKUP(A1058,bd_lista!$A$3:$E$590,5,FALSE)</f>
        <v>Gobiernos Autonomos Municipales</v>
      </c>
      <c r="W1058" s="391" t="str">
        <f>+V1058</f>
        <v>Gobiernos Autonomos Municipales</v>
      </c>
      <c r="X1058" s="242">
        <f>+VLOOKUP(A1058,[4]Sheet1!$A$13:$D$744,4,FALSE)</f>
        <v>0</v>
      </c>
      <c r="Y1058" s="242" t="e">
        <f>+VLOOKUP(X1058,bd_lista!$A$3:$C$590,3,FALSE)</f>
        <v>#N/A</v>
      </c>
      <c r="Z1058" s="294">
        <f>+X1058</f>
        <v>0</v>
      </c>
      <c r="AA1058" s="295" t="e">
        <f>+Y1058</f>
        <v>#N/A</v>
      </c>
    </row>
    <row r="1059" spans="1:27" customFormat="1" hidden="1">
      <c r="A1059" s="32">
        <v>1808</v>
      </c>
      <c r="B1059" s="388"/>
      <c r="C1059" s="247" t="str">
        <f>+VLOOKUP(A1059,bd_lista!$A$3:$C$590,3,FALSE)</f>
        <v>Gobierno Autónomo Municipal de San Borja</v>
      </c>
      <c r="D1059" s="390"/>
      <c r="E1059" s="244" t="s">
        <v>1305</v>
      </c>
      <c r="F1059" s="245">
        <f ca="1">+IFERROR(INDEX('Hoja de Trabajo para listado'!$A$155:$Z$1048576,MATCH($A1059,'Hoja de Trabajo para listado'!$A$155:$A$1048576,0),MATCH((CUADRO!F$5&amp;$E1059),'Hoja de Trabajo para listado'!$A$151:$Z$151,0)),0)+IFERROR(INDEX('Hoja de Trabajo para listado'!$AB$155:$BA$1048576,MATCH($A1059,'Hoja de Trabajo para listado'!$AB$155:$AB$1048576,0),MATCH((CUADRO!F$5&amp;$E1059),'Hoja de Trabajo para listado'!$AB$151:$BA$151,0)),0)+IFERROR(INDEX('Hoja de Trabajo para listado'!$BC$155:$CB$1048576,MATCH($A1059,'Hoja de Trabajo para listado'!$BC$155:$BC$1048576,0),MATCH((CUADRO!F$5&amp;$E1059),'Hoja de Trabajo para listado'!$BC$151:$CB$151,0)),0)+IFERROR(INDEX('Hoja de Trabajo para listado'!$DE$153:$DG$274,MATCH($A1059,'Hoja de Trabajo para listado'!$DE$153:$DE$1048576,0),MATCH((CUADRO!F$5&amp;$E1059),'Hoja de Trabajo para listado'!$DE$151:$DG$151,0)),0)+IFERROR(INDEX('Hoja de Trabajo para listado'!$CD$155:$DC$1048576,MATCH($A1059,'Hoja de Trabajo para listado'!$CD$155:$CD$1048576,0),MATCH((CUADRO!F$5&amp;$E1059),'Hoja de Trabajo para listado'!$CD$151:$DC$151,0)),0)</f>
        <v>0</v>
      </c>
      <c r="G1059" s="245">
        <f ca="1">+IFERROR(INDEX('Hoja de Trabajo para listado'!$A$155:$Z$1048576,MATCH($A1059,'Hoja de Trabajo para listado'!$A$155:$A$1048576,0),MATCH((CUADRO!G$5&amp;$E1059),'Hoja de Trabajo para listado'!$A$151:$Z$151,0)),0)+IFERROR(INDEX('Hoja de Trabajo para listado'!$AB$155:$BA$1048576,MATCH($A1059,'Hoja de Trabajo para listado'!$AB$155:$AB$1048576,0),MATCH((CUADRO!G$5&amp;$E1059),'Hoja de Trabajo para listado'!$AB$151:$BA$151,0)),0)+IFERROR(INDEX('Hoja de Trabajo para listado'!$BC$155:$CB$1048576,MATCH($A1059,'Hoja de Trabajo para listado'!$BC$155:$BC$1048576,0),MATCH((CUADRO!G$5&amp;$E1059),'Hoja de Trabajo para listado'!$BC$151:$CB$151,0)),0)+IFERROR(INDEX('Hoja de Trabajo para listado'!$DE$153:$DG$274,MATCH($A1059,'Hoja de Trabajo para listado'!$DE$153:$DE$1048576,0),MATCH((CUADRO!G$5&amp;$E1059),'Hoja de Trabajo para listado'!$DE$151:$DG$151,0)),0)+IFERROR(INDEX('Hoja de Trabajo para listado'!$CD$155:$DC$1048576,MATCH($A1059,'Hoja de Trabajo para listado'!$CD$155:$CD$1048576,0),MATCH((CUADRO!G$5&amp;$E1059),'Hoja de Trabajo para listado'!$CD$151:$DC$151,0)),0)</f>
        <v>0</v>
      </c>
      <c r="H1059" s="245">
        <f ca="1">+IFERROR(INDEX('Hoja de Trabajo para listado'!$A$155:$Z$1048576,MATCH($A1059,'Hoja de Trabajo para listado'!$A$155:$A$1048576,0),MATCH((CUADRO!H$5&amp;$E1059),'Hoja de Trabajo para listado'!$A$151:$Z$151,0)),0)+IFERROR(INDEX('Hoja de Trabajo para listado'!$AB$155:$BA$1048576,MATCH($A1059,'Hoja de Trabajo para listado'!$AB$155:$AB$1048576,0),MATCH((CUADRO!H$5&amp;$E1059),'Hoja de Trabajo para listado'!$AB$151:$BA$151,0)),0)+IFERROR(INDEX('Hoja de Trabajo para listado'!$BC$155:$CB$1048576,MATCH($A1059,'Hoja de Trabajo para listado'!$BC$155:$BC$1048576,0),MATCH((CUADRO!H$5&amp;$E1059),'Hoja de Trabajo para listado'!$BC$151:$CB$151,0)),0)+IFERROR(INDEX('Hoja de Trabajo para listado'!$DE$153:$DG$274,MATCH($A1059,'Hoja de Trabajo para listado'!$DE$153:$DE$1048576,0),MATCH((CUADRO!H$5&amp;$E1059),'Hoja de Trabajo para listado'!$DE$151:$DG$151,0)),0)+IFERROR(INDEX('Hoja de Trabajo para listado'!$CD$155:$DC$1048576,MATCH($A1059,'Hoja de Trabajo para listado'!$CD$155:$CD$1048576,0),MATCH((CUADRO!H$5&amp;$E1059),'Hoja de Trabajo para listado'!$CD$151:$DC$151,0)),0)</f>
        <v>0</v>
      </c>
      <c r="I1059" s="245">
        <f ca="1">+IFERROR(INDEX('Hoja de Trabajo para listado'!$A$155:$Z$1048576,MATCH($A1059,'Hoja de Trabajo para listado'!$A$155:$A$1048576,0),MATCH((CUADRO!I$5&amp;$E1059),'Hoja de Trabajo para listado'!$A$151:$Z$151,0)),0)+IFERROR(INDEX('Hoja de Trabajo para listado'!$AB$155:$BA$1048576,MATCH($A1059,'Hoja de Trabajo para listado'!$AB$155:$AB$1048576,0),MATCH((CUADRO!I$5&amp;$E1059),'Hoja de Trabajo para listado'!$AB$151:$BA$151,0)),0)+IFERROR(INDEX('Hoja de Trabajo para listado'!$BC$155:$CB$1048576,MATCH($A1059,'Hoja de Trabajo para listado'!$BC$155:$BC$1048576,0),MATCH((CUADRO!I$5&amp;$E1059),'Hoja de Trabajo para listado'!$BC$151:$CB$151,0)),0)+IFERROR(INDEX('Hoja de Trabajo para listado'!$DE$153:$DG$274,MATCH($A1059,'Hoja de Trabajo para listado'!$DE$153:$DE$1048576,0),MATCH((CUADRO!I$5&amp;$E1059),'Hoja de Trabajo para listado'!$DE$151:$DG$151,0)),0)+IFERROR(INDEX('Hoja de Trabajo para listado'!$CD$155:$DC$1048576,MATCH($A1059,'Hoja de Trabajo para listado'!$CD$155:$CD$1048576,0),MATCH((CUADRO!I$5&amp;$E1059),'Hoja de Trabajo para listado'!$CD$151:$DC$151,0)),0)</f>
        <v>0</v>
      </c>
      <c r="J1059" s="245">
        <f ca="1">+IFERROR(INDEX('Hoja de Trabajo para listado'!$A$155:$Z$1048576,MATCH($A1059,'Hoja de Trabajo para listado'!$A$155:$A$1048576,0),MATCH((CUADRO!J$5&amp;$E1059),'Hoja de Trabajo para listado'!$A$151:$Z$151,0)),0)+IFERROR(INDEX('Hoja de Trabajo para listado'!$AB$155:$BA$1048576,MATCH($A1059,'Hoja de Trabajo para listado'!$AB$155:$AB$1048576,0),MATCH((CUADRO!J$5&amp;$E1059),'Hoja de Trabajo para listado'!$AB$151:$BA$151,0)),0)+IFERROR(INDEX('Hoja de Trabajo para listado'!$BC$155:$CB$1048576,MATCH($A1059,'Hoja de Trabajo para listado'!$BC$155:$BC$1048576,0),MATCH((CUADRO!J$5&amp;$E1059),'Hoja de Trabajo para listado'!$BC$151:$CB$151,0)),0)+IFERROR(INDEX('Hoja de Trabajo para listado'!$DE$153:$DG$274,MATCH($A1059,'Hoja de Trabajo para listado'!$DE$153:$DE$1048576,0),MATCH((CUADRO!J$5&amp;$E1059),'Hoja de Trabajo para listado'!$DE$151:$DG$151,0)),0)+IFERROR(INDEX('Hoja de Trabajo para listado'!$CD$155:$DC$1048576,MATCH($A1059,'Hoja de Trabajo para listado'!$CD$155:$CD$1048576,0),MATCH((CUADRO!J$5&amp;$E1059),'Hoja de Trabajo para listado'!$CD$151:$DC$151,0)),0)</f>
        <v>0</v>
      </c>
      <c r="K1059" s="245">
        <f ca="1">+IFERROR(INDEX('Hoja de Trabajo para listado'!$A$155:$Z$1048576,MATCH($A1059,'Hoja de Trabajo para listado'!$A$155:$A$1048576,0),MATCH((CUADRO!K$5&amp;$E1059),'Hoja de Trabajo para listado'!$A$151:$Z$151,0)),0)+IFERROR(INDEX('Hoja de Trabajo para listado'!$AB$155:$BA$1048576,MATCH($A1059,'Hoja de Trabajo para listado'!$AB$155:$AB$1048576,0),MATCH((CUADRO!K$5&amp;$E1059),'Hoja de Trabajo para listado'!$AB$151:$BA$151,0)),0)+IFERROR(INDEX('Hoja de Trabajo para listado'!$BC$155:$CB$1048576,MATCH($A1059,'Hoja de Trabajo para listado'!$BC$155:$BC$1048576,0),MATCH((CUADRO!K$5&amp;$E1059),'Hoja de Trabajo para listado'!$BC$151:$CB$151,0)),0)+IFERROR(INDEX('Hoja de Trabajo para listado'!$DE$153:$DG$274,MATCH($A1059,'Hoja de Trabajo para listado'!$DE$153:$DE$1048576,0),MATCH((CUADRO!K$5&amp;$E1059),'Hoja de Trabajo para listado'!$DE$151:$DG$151,0)),0)+IFERROR(INDEX('Hoja de Trabajo para listado'!$CD$155:$DC$1048576,MATCH($A1059,'Hoja de Trabajo para listado'!$CD$155:$CD$1048576,0),MATCH((CUADRO!K$5&amp;$E1059),'Hoja de Trabajo para listado'!$CD$151:$DC$151,0)),0)</f>
        <v>0</v>
      </c>
      <c r="L1059" s="245">
        <f ca="1">+IFERROR(INDEX('Hoja de Trabajo para listado'!$A$155:$Z$1048576,MATCH($A1059,'Hoja de Trabajo para listado'!$A$155:$A$1048576,0),MATCH((CUADRO!L$5&amp;$E1059),'Hoja de Trabajo para listado'!$A$151:$Z$151,0)),0)+IFERROR(INDEX('Hoja de Trabajo para listado'!$AB$155:$BA$1048576,MATCH($A1059,'Hoja de Trabajo para listado'!$AB$155:$AB$1048576,0),MATCH((CUADRO!L$5&amp;$E1059),'Hoja de Trabajo para listado'!$AB$151:$BA$151,0)),0)+IFERROR(INDEX('Hoja de Trabajo para listado'!$BC$155:$CB$1048576,MATCH($A1059,'Hoja de Trabajo para listado'!$BC$155:$BC$1048576,0),MATCH((CUADRO!L$5&amp;$E1059),'Hoja de Trabajo para listado'!$BC$151:$CB$151,0)),0)+IFERROR(INDEX('Hoja de Trabajo para listado'!$DE$153:$DG$274,MATCH($A1059,'Hoja de Trabajo para listado'!$DE$153:$DE$1048576,0),MATCH((CUADRO!L$5&amp;$E1059),'Hoja de Trabajo para listado'!$DE$151:$DG$151,0)),0)+IFERROR(INDEX('Hoja de Trabajo para listado'!$CD$155:$DC$1048576,MATCH($A1059,'Hoja de Trabajo para listado'!$CD$155:$CD$1048576,0),MATCH((CUADRO!L$5&amp;$E1059),'Hoja de Trabajo para listado'!$CD$151:$DC$151,0)),0)</f>
        <v>0</v>
      </c>
      <c r="M1059" s="245">
        <f ca="1">+IFERROR(INDEX('Hoja de Trabajo para listado'!$A$155:$Z$1048576,MATCH($A1059,'Hoja de Trabajo para listado'!$A$155:$A$1048576,0),MATCH((CUADRO!M$5&amp;$E1059),'Hoja de Trabajo para listado'!$A$151:$Z$151,0)),0)+IFERROR(INDEX('Hoja de Trabajo para listado'!$AB$155:$BA$1048576,MATCH($A1059,'Hoja de Trabajo para listado'!$AB$155:$AB$1048576,0),MATCH((CUADRO!M$5&amp;$E1059),'Hoja de Trabajo para listado'!$AB$151:$BA$151,0)),0)+IFERROR(INDEX('Hoja de Trabajo para listado'!$BC$155:$CB$1048576,MATCH($A1059,'Hoja de Trabajo para listado'!$BC$155:$BC$1048576,0),MATCH((CUADRO!M$5&amp;$E1059),'Hoja de Trabajo para listado'!$BC$151:$CB$151,0)),0)+IFERROR(INDEX('Hoja de Trabajo para listado'!$DE$153:$DG$274,MATCH($A1059,'Hoja de Trabajo para listado'!$DE$153:$DE$1048576,0),MATCH((CUADRO!M$5&amp;$E1059),'Hoja de Trabajo para listado'!$DE$151:$DG$151,0)),0)+IFERROR(INDEX('Hoja de Trabajo para listado'!$CD$155:$DC$1048576,MATCH($A1059,'Hoja de Trabajo para listado'!$CD$155:$CD$1048576,0),MATCH((CUADRO!M$5&amp;$E1059),'Hoja de Trabajo para listado'!$CD$151:$DC$151,0)),0)</f>
        <v>0</v>
      </c>
      <c r="N1059" s="245">
        <f ca="1">+IFERROR(INDEX('Hoja de Trabajo para listado'!$A$155:$Z$1048576,MATCH($A1059,'Hoja de Trabajo para listado'!$A$155:$A$1048576,0),MATCH((CUADRO!N$5&amp;$E1059),'Hoja de Trabajo para listado'!$A$151:$Z$151,0)),0)+IFERROR(INDEX('Hoja de Trabajo para listado'!$AB$155:$BA$1048576,MATCH($A1059,'Hoja de Trabajo para listado'!$AB$155:$AB$1048576,0),MATCH((CUADRO!N$5&amp;$E1059),'Hoja de Trabajo para listado'!$AB$151:$BA$151,0)),0)+IFERROR(INDEX('Hoja de Trabajo para listado'!$BC$155:$CB$1048576,MATCH($A1059,'Hoja de Trabajo para listado'!$BC$155:$BC$1048576,0),MATCH((CUADRO!N$5&amp;$E1059),'Hoja de Trabajo para listado'!$BC$151:$CB$151,0)),0)+IFERROR(INDEX('Hoja de Trabajo para listado'!$DE$153:$DG$274,MATCH($A1059,'Hoja de Trabajo para listado'!$DE$153:$DE$1048576,0),MATCH((CUADRO!N$5&amp;$E1059),'Hoja de Trabajo para listado'!$DE$151:$DG$151,0)),0)+IFERROR(INDEX('Hoja de Trabajo para listado'!$CD$155:$DC$1048576,MATCH($A1059,'Hoja de Trabajo para listado'!$CD$155:$CD$1048576,0),MATCH((CUADRO!N$5&amp;$E1059),'Hoja de Trabajo para listado'!$CD$151:$DC$151,0)),0)</f>
        <v>0</v>
      </c>
      <c r="O1059" s="245">
        <f ca="1">+IFERROR(INDEX('Hoja de Trabajo para listado'!$A$155:$Z$1048576,MATCH($A1059,'Hoja de Trabajo para listado'!$A$155:$A$1048576,0),MATCH((CUADRO!O$5&amp;$E1059),'Hoja de Trabajo para listado'!$A$151:$Z$151,0)),0)+IFERROR(INDEX('Hoja de Trabajo para listado'!$AB$155:$BA$1048576,MATCH($A1059,'Hoja de Trabajo para listado'!$AB$155:$AB$1048576,0),MATCH((CUADRO!O$5&amp;$E1059),'Hoja de Trabajo para listado'!$AB$151:$BA$151,0)),0)+IFERROR(INDEX('Hoja de Trabajo para listado'!$BC$155:$CB$1048576,MATCH($A1059,'Hoja de Trabajo para listado'!$BC$155:$BC$1048576,0),MATCH((CUADRO!O$5&amp;$E1059),'Hoja de Trabajo para listado'!$BC$151:$CB$151,0)),0)+IFERROR(INDEX('Hoja de Trabajo para listado'!$DE$153:$DG$274,MATCH($A1059,'Hoja de Trabajo para listado'!$DE$153:$DE$1048576,0),MATCH((CUADRO!O$5&amp;$E1059),'Hoja de Trabajo para listado'!$DE$151:$DG$151,0)),0)+IFERROR(INDEX('Hoja de Trabajo para listado'!$CD$155:$DC$1048576,MATCH($A1059,'Hoja de Trabajo para listado'!$CD$155:$CD$1048576,0),MATCH((CUADRO!O$5&amp;$E1059),'Hoja de Trabajo para listado'!$CD$151:$DC$151,0)),0)</f>
        <v>0</v>
      </c>
      <c r="P1059" s="245">
        <f ca="1">+IFERROR(INDEX('Hoja de Trabajo para listado'!$A$155:$Z$1048576,MATCH($A1059,'Hoja de Trabajo para listado'!$A$155:$A$1048576,0),MATCH((CUADRO!P$5&amp;$E1059),'Hoja de Trabajo para listado'!$A$151:$Z$151,0)),0)+IFERROR(INDEX('Hoja de Trabajo para listado'!$AB$155:$BA$1048576,MATCH($A1059,'Hoja de Trabajo para listado'!$AB$155:$AB$1048576,0),MATCH((CUADRO!P$5&amp;$E1059),'Hoja de Trabajo para listado'!$AB$151:$BA$151,0)),0)+IFERROR(INDEX('Hoja de Trabajo para listado'!$BC$155:$CB$1048576,MATCH($A1059,'Hoja de Trabajo para listado'!$BC$155:$BC$1048576,0),MATCH((CUADRO!P$5&amp;$E1059),'Hoja de Trabajo para listado'!$BC$151:$CB$151,0)),0)+IFERROR(INDEX('Hoja de Trabajo para listado'!$DE$153:$DG$274,MATCH($A1059,'Hoja de Trabajo para listado'!$DE$153:$DE$1048576,0),MATCH((CUADRO!P$5&amp;$E1059),'Hoja de Trabajo para listado'!$DE$151:$DG$151,0)),0)+IFERROR(INDEX('Hoja de Trabajo para listado'!$CD$155:$DC$1048576,MATCH($A1059,'Hoja de Trabajo para listado'!$CD$155:$CD$1048576,0),MATCH((CUADRO!P$5&amp;$E1059),'Hoja de Trabajo para listado'!$CD$151:$DC$151,0)),0)</f>
        <v>0</v>
      </c>
      <c r="Q1059" s="245">
        <f ca="1">+IFERROR(INDEX('Hoja de Trabajo para listado'!$A$155:$Z$1048576,MATCH($A1059,'Hoja de Trabajo para listado'!$A$155:$A$1048576,0),MATCH((CUADRO!Q$5&amp;$E1059),'Hoja de Trabajo para listado'!$A$151:$Z$151,0)),0)+IFERROR(INDEX('Hoja de Trabajo para listado'!$AB$155:$BA$1048576,MATCH($A1059,'Hoja de Trabajo para listado'!$AB$155:$AB$1048576,0),MATCH((CUADRO!Q$5&amp;$E1059),'Hoja de Trabajo para listado'!$AB$151:$BA$151,0)),0)+IFERROR(INDEX('Hoja de Trabajo para listado'!$BC$155:$CB$1048576,MATCH($A1059,'Hoja de Trabajo para listado'!$BC$155:$BC$1048576,0),MATCH((CUADRO!Q$5&amp;$E1059),'Hoja de Trabajo para listado'!$BC$151:$CB$151,0)),0)+IFERROR(INDEX('Hoja de Trabajo para listado'!$DE$153:$DG$274,MATCH($A1059,'Hoja de Trabajo para listado'!$DE$153:$DE$1048576,0),MATCH((CUADRO!Q$5&amp;$E1059),'Hoja de Trabajo para listado'!$DE$151:$DG$151,0)),0)+IFERROR(INDEX('Hoja de Trabajo para listado'!$CD$155:$DC$1048576,MATCH($A1059,'Hoja de Trabajo para listado'!$CD$155:$CD$1048576,0),MATCH((CUADRO!Q$5&amp;$E1059),'Hoja de Trabajo para listado'!$CD$151:$DC$151,0)),0)</f>
        <v>0</v>
      </c>
      <c r="R1059" s="245">
        <f t="shared" ca="1" si="35"/>
        <v>0</v>
      </c>
      <c r="S1059" s="259">
        <f ca="1">+R1058+R1059</f>
        <v>0</v>
      </c>
      <c r="T1059" s="245">
        <f ca="1">+S1059</f>
        <v>0</v>
      </c>
      <c r="U1059" s="244">
        <f t="shared" si="36"/>
        <v>2</v>
      </c>
      <c r="V1059" s="333" t="str">
        <f>+VLOOKUP(A1059,bd_lista!$A$3:$E$590,5,FALSE)</f>
        <v>Gobiernos Autonomos Municipales</v>
      </c>
      <c r="W1059" s="392"/>
      <c r="X1059" s="242">
        <f>+VLOOKUP(A1059,[4]Sheet1!$A$13:$D$744,4,FALSE)</f>
        <v>0</v>
      </c>
      <c r="Y1059" s="242" t="e">
        <f>+VLOOKUP(X1059,bd_lista!$A$3:$C$590,3,FALSE)</f>
        <v>#N/A</v>
      </c>
      <c r="Z1059" s="292"/>
      <c r="AA1059" s="293"/>
    </row>
    <row r="1060" spans="1:27" customFormat="1" ht="15" hidden="1" customHeight="1">
      <c r="A1060" s="32">
        <v>1809</v>
      </c>
      <c r="B1060" s="387">
        <f>+A1060</f>
        <v>1809</v>
      </c>
      <c r="C1060" s="247" t="str">
        <f>+VLOOKUP(A1060,bd_lista!$A$3:$C$590,3,FALSE)</f>
        <v>Gobierno Autónomo Municipal de Santa Rosa</v>
      </c>
      <c r="D1060" s="389" t="str">
        <f>+C1060</f>
        <v>Gobierno Autónomo Municipal de Santa Rosa</v>
      </c>
      <c r="E1060" s="242" t="s">
        <v>1304</v>
      </c>
      <c r="F1060" s="243">
        <f ca="1">+IFERROR(INDEX('Hoja de Trabajo para listado'!$A$155:$Z$1048576,MATCH($A1060,'Hoja de Trabajo para listado'!$A$155:$A$1048576,0),MATCH((CUADRO!F$5&amp;$E1060),'Hoja de Trabajo para listado'!$A$151:$Z$151,0)),0)+IFERROR(INDEX('Hoja de Trabajo para listado'!$AB$155:$BA$1048576,MATCH($A1060,'Hoja de Trabajo para listado'!$AB$155:$AB$1048576,0),MATCH((CUADRO!F$5&amp;$E1060),'Hoja de Trabajo para listado'!$AB$151:$BA$151,0)),0)+IFERROR(INDEX('Hoja de Trabajo para listado'!$BC$155:$CB$1048576,MATCH($A1060,'Hoja de Trabajo para listado'!$BC$155:$BC$1048576,0),MATCH((CUADRO!F$5&amp;$E1060),'Hoja de Trabajo para listado'!$BC$151:$CB$151,0)),0)+IFERROR(INDEX('Hoja de Trabajo para listado'!$DE$153:$DG$274,MATCH($A1060,'Hoja de Trabajo para listado'!$DE$153:$DE$1048576,0),MATCH((CUADRO!F$5&amp;$E1060),'Hoja de Trabajo para listado'!$DE$151:$DG$151,0)),0)+IFERROR(INDEX('Hoja de Trabajo para listado'!$CD$155:$DC$1048576,MATCH($A1060,'Hoja de Trabajo para listado'!$CD$155:$CD$1048576,0),MATCH((CUADRO!F$5&amp;$E1060),'Hoja de Trabajo para listado'!$CD$151:$DC$151,0)),0)</f>
        <v>0</v>
      </c>
      <c r="G1060" s="243">
        <f ca="1">+IFERROR(INDEX('Hoja de Trabajo para listado'!$A$155:$Z$1048576,MATCH($A1060,'Hoja de Trabajo para listado'!$A$155:$A$1048576,0),MATCH((CUADRO!G$5&amp;$E1060),'Hoja de Trabajo para listado'!$A$151:$Z$151,0)),0)+IFERROR(INDEX('Hoja de Trabajo para listado'!$AB$155:$BA$1048576,MATCH($A1060,'Hoja de Trabajo para listado'!$AB$155:$AB$1048576,0),MATCH((CUADRO!G$5&amp;$E1060),'Hoja de Trabajo para listado'!$AB$151:$BA$151,0)),0)+IFERROR(INDEX('Hoja de Trabajo para listado'!$BC$155:$CB$1048576,MATCH($A1060,'Hoja de Trabajo para listado'!$BC$155:$BC$1048576,0),MATCH((CUADRO!G$5&amp;$E1060),'Hoja de Trabajo para listado'!$BC$151:$CB$151,0)),0)+IFERROR(INDEX('Hoja de Trabajo para listado'!$DE$153:$DG$274,MATCH($A1060,'Hoja de Trabajo para listado'!$DE$153:$DE$1048576,0),MATCH((CUADRO!G$5&amp;$E1060),'Hoja de Trabajo para listado'!$DE$151:$DG$151,0)),0)+IFERROR(INDEX('Hoja de Trabajo para listado'!$CD$155:$DC$1048576,MATCH($A1060,'Hoja de Trabajo para listado'!$CD$155:$CD$1048576,0),MATCH((CUADRO!G$5&amp;$E1060),'Hoja de Trabajo para listado'!$CD$151:$DC$151,0)),0)</f>
        <v>0</v>
      </c>
      <c r="H1060" s="243">
        <f ca="1">+IFERROR(INDEX('Hoja de Trabajo para listado'!$A$155:$Z$1048576,MATCH($A1060,'Hoja de Trabajo para listado'!$A$155:$A$1048576,0),MATCH((CUADRO!H$5&amp;$E1060),'Hoja de Trabajo para listado'!$A$151:$Z$151,0)),0)+IFERROR(INDEX('Hoja de Trabajo para listado'!$AB$155:$BA$1048576,MATCH($A1060,'Hoja de Trabajo para listado'!$AB$155:$AB$1048576,0),MATCH((CUADRO!H$5&amp;$E1060),'Hoja de Trabajo para listado'!$AB$151:$BA$151,0)),0)+IFERROR(INDEX('Hoja de Trabajo para listado'!$BC$155:$CB$1048576,MATCH($A1060,'Hoja de Trabajo para listado'!$BC$155:$BC$1048576,0),MATCH((CUADRO!H$5&amp;$E1060),'Hoja de Trabajo para listado'!$BC$151:$CB$151,0)),0)+IFERROR(INDEX('Hoja de Trabajo para listado'!$DE$153:$DG$274,MATCH($A1060,'Hoja de Trabajo para listado'!$DE$153:$DE$1048576,0),MATCH((CUADRO!H$5&amp;$E1060),'Hoja de Trabajo para listado'!$DE$151:$DG$151,0)),0)+IFERROR(INDEX('Hoja de Trabajo para listado'!$CD$155:$DC$1048576,MATCH($A1060,'Hoja de Trabajo para listado'!$CD$155:$CD$1048576,0),MATCH((CUADRO!H$5&amp;$E1060),'Hoja de Trabajo para listado'!$CD$151:$DC$151,0)),0)</f>
        <v>0</v>
      </c>
      <c r="I1060" s="243">
        <f ca="1">+IFERROR(INDEX('Hoja de Trabajo para listado'!$A$155:$Z$1048576,MATCH($A1060,'Hoja de Trabajo para listado'!$A$155:$A$1048576,0),MATCH((CUADRO!I$5&amp;$E1060),'Hoja de Trabajo para listado'!$A$151:$Z$151,0)),0)+IFERROR(INDEX('Hoja de Trabajo para listado'!$AB$155:$BA$1048576,MATCH($A1060,'Hoja de Trabajo para listado'!$AB$155:$AB$1048576,0),MATCH((CUADRO!I$5&amp;$E1060),'Hoja de Trabajo para listado'!$AB$151:$BA$151,0)),0)+IFERROR(INDEX('Hoja de Trabajo para listado'!$BC$155:$CB$1048576,MATCH($A1060,'Hoja de Trabajo para listado'!$BC$155:$BC$1048576,0),MATCH((CUADRO!I$5&amp;$E1060),'Hoja de Trabajo para listado'!$BC$151:$CB$151,0)),0)+IFERROR(INDEX('Hoja de Trabajo para listado'!$DE$153:$DG$274,MATCH($A1060,'Hoja de Trabajo para listado'!$DE$153:$DE$1048576,0),MATCH((CUADRO!I$5&amp;$E1060),'Hoja de Trabajo para listado'!$DE$151:$DG$151,0)),0)+IFERROR(INDEX('Hoja de Trabajo para listado'!$CD$155:$DC$1048576,MATCH($A1060,'Hoja de Trabajo para listado'!$CD$155:$CD$1048576,0),MATCH((CUADRO!I$5&amp;$E1060),'Hoja de Trabajo para listado'!$CD$151:$DC$151,0)),0)</f>
        <v>0</v>
      </c>
      <c r="J1060" s="243">
        <f ca="1">+IFERROR(INDEX('Hoja de Trabajo para listado'!$A$155:$Z$1048576,MATCH($A1060,'Hoja de Trabajo para listado'!$A$155:$A$1048576,0),MATCH((CUADRO!J$5&amp;$E1060),'Hoja de Trabajo para listado'!$A$151:$Z$151,0)),0)+IFERROR(INDEX('Hoja de Trabajo para listado'!$AB$155:$BA$1048576,MATCH($A1060,'Hoja de Trabajo para listado'!$AB$155:$AB$1048576,0),MATCH((CUADRO!J$5&amp;$E1060),'Hoja de Trabajo para listado'!$AB$151:$BA$151,0)),0)+IFERROR(INDEX('Hoja de Trabajo para listado'!$BC$155:$CB$1048576,MATCH($A1060,'Hoja de Trabajo para listado'!$BC$155:$BC$1048576,0),MATCH((CUADRO!J$5&amp;$E1060),'Hoja de Trabajo para listado'!$BC$151:$CB$151,0)),0)+IFERROR(INDEX('Hoja de Trabajo para listado'!$DE$153:$DG$274,MATCH($A1060,'Hoja de Trabajo para listado'!$DE$153:$DE$1048576,0),MATCH((CUADRO!J$5&amp;$E1060),'Hoja de Trabajo para listado'!$DE$151:$DG$151,0)),0)+IFERROR(INDEX('Hoja de Trabajo para listado'!$CD$155:$DC$1048576,MATCH($A1060,'Hoja de Trabajo para listado'!$CD$155:$CD$1048576,0),MATCH((CUADRO!J$5&amp;$E1060),'Hoja de Trabajo para listado'!$CD$151:$DC$151,0)),0)</f>
        <v>0</v>
      </c>
      <c r="K1060" s="243">
        <f ca="1">+IFERROR(INDEX('Hoja de Trabajo para listado'!$A$155:$Z$1048576,MATCH($A1060,'Hoja de Trabajo para listado'!$A$155:$A$1048576,0),MATCH((CUADRO!K$5&amp;$E1060),'Hoja de Trabajo para listado'!$A$151:$Z$151,0)),0)+IFERROR(INDEX('Hoja de Trabajo para listado'!$AB$155:$BA$1048576,MATCH($A1060,'Hoja de Trabajo para listado'!$AB$155:$AB$1048576,0),MATCH((CUADRO!K$5&amp;$E1060),'Hoja de Trabajo para listado'!$AB$151:$BA$151,0)),0)+IFERROR(INDEX('Hoja de Trabajo para listado'!$BC$155:$CB$1048576,MATCH($A1060,'Hoja de Trabajo para listado'!$BC$155:$BC$1048576,0),MATCH((CUADRO!K$5&amp;$E1060),'Hoja de Trabajo para listado'!$BC$151:$CB$151,0)),0)+IFERROR(INDEX('Hoja de Trabajo para listado'!$DE$153:$DG$274,MATCH($A1060,'Hoja de Trabajo para listado'!$DE$153:$DE$1048576,0),MATCH((CUADRO!K$5&amp;$E1060),'Hoja de Trabajo para listado'!$DE$151:$DG$151,0)),0)+IFERROR(INDEX('Hoja de Trabajo para listado'!$CD$155:$DC$1048576,MATCH($A1060,'Hoja de Trabajo para listado'!$CD$155:$CD$1048576,0),MATCH((CUADRO!K$5&amp;$E1060),'Hoja de Trabajo para listado'!$CD$151:$DC$151,0)),0)</f>
        <v>0</v>
      </c>
      <c r="L1060" s="243">
        <f ca="1">+IFERROR(INDEX('Hoja de Trabajo para listado'!$A$155:$Z$1048576,MATCH($A1060,'Hoja de Trabajo para listado'!$A$155:$A$1048576,0),MATCH((CUADRO!L$5&amp;$E1060),'Hoja de Trabajo para listado'!$A$151:$Z$151,0)),0)+IFERROR(INDEX('Hoja de Trabajo para listado'!$AB$155:$BA$1048576,MATCH($A1060,'Hoja de Trabajo para listado'!$AB$155:$AB$1048576,0),MATCH((CUADRO!L$5&amp;$E1060),'Hoja de Trabajo para listado'!$AB$151:$BA$151,0)),0)+IFERROR(INDEX('Hoja de Trabajo para listado'!$BC$155:$CB$1048576,MATCH($A1060,'Hoja de Trabajo para listado'!$BC$155:$BC$1048576,0),MATCH((CUADRO!L$5&amp;$E1060),'Hoja de Trabajo para listado'!$BC$151:$CB$151,0)),0)+IFERROR(INDEX('Hoja de Trabajo para listado'!$DE$153:$DG$274,MATCH($A1060,'Hoja de Trabajo para listado'!$DE$153:$DE$1048576,0),MATCH((CUADRO!L$5&amp;$E1060),'Hoja de Trabajo para listado'!$DE$151:$DG$151,0)),0)+IFERROR(INDEX('Hoja de Trabajo para listado'!$CD$155:$DC$1048576,MATCH($A1060,'Hoja de Trabajo para listado'!$CD$155:$CD$1048576,0),MATCH((CUADRO!L$5&amp;$E1060),'Hoja de Trabajo para listado'!$CD$151:$DC$151,0)),0)</f>
        <v>0</v>
      </c>
      <c r="M1060" s="243">
        <f ca="1">+IFERROR(INDEX('Hoja de Trabajo para listado'!$A$155:$Z$1048576,MATCH($A1060,'Hoja de Trabajo para listado'!$A$155:$A$1048576,0),MATCH((CUADRO!M$5&amp;$E1060),'Hoja de Trabajo para listado'!$A$151:$Z$151,0)),0)+IFERROR(INDEX('Hoja de Trabajo para listado'!$AB$155:$BA$1048576,MATCH($A1060,'Hoja de Trabajo para listado'!$AB$155:$AB$1048576,0),MATCH((CUADRO!M$5&amp;$E1060),'Hoja de Trabajo para listado'!$AB$151:$BA$151,0)),0)+IFERROR(INDEX('Hoja de Trabajo para listado'!$BC$155:$CB$1048576,MATCH($A1060,'Hoja de Trabajo para listado'!$BC$155:$BC$1048576,0),MATCH((CUADRO!M$5&amp;$E1060),'Hoja de Trabajo para listado'!$BC$151:$CB$151,0)),0)+IFERROR(INDEX('Hoja de Trabajo para listado'!$DE$153:$DG$274,MATCH($A1060,'Hoja de Trabajo para listado'!$DE$153:$DE$1048576,0),MATCH((CUADRO!M$5&amp;$E1060),'Hoja de Trabajo para listado'!$DE$151:$DG$151,0)),0)+IFERROR(INDEX('Hoja de Trabajo para listado'!$CD$155:$DC$1048576,MATCH($A1060,'Hoja de Trabajo para listado'!$CD$155:$CD$1048576,0),MATCH((CUADRO!M$5&amp;$E1060),'Hoja de Trabajo para listado'!$CD$151:$DC$151,0)),0)</f>
        <v>0</v>
      </c>
      <c r="N1060" s="243">
        <f ca="1">+IFERROR(INDEX('Hoja de Trabajo para listado'!$A$155:$Z$1048576,MATCH($A1060,'Hoja de Trabajo para listado'!$A$155:$A$1048576,0),MATCH((CUADRO!N$5&amp;$E1060),'Hoja de Trabajo para listado'!$A$151:$Z$151,0)),0)+IFERROR(INDEX('Hoja de Trabajo para listado'!$AB$155:$BA$1048576,MATCH($A1060,'Hoja de Trabajo para listado'!$AB$155:$AB$1048576,0),MATCH((CUADRO!N$5&amp;$E1060),'Hoja de Trabajo para listado'!$AB$151:$BA$151,0)),0)+IFERROR(INDEX('Hoja de Trabajo para listado'!$BC$155:$CB$1048576,MATCH($A1060,'Hoja de Trabajo para listado'!$BC$155:$BC$1048576,0),MATCH((CUADRO!N$5&amp;$E1060),'Hoja de Trabajo para listado'!$BC$151:$CB$151,0)),0)+IFERROR(INDEX('Hoja de Trabajo para listado'!$DE$153:$DG$274,MATCH($A1060,'Hoja de Trabajo para listado'!$DE$153:$DE$1048576,0),MATCH((CUADRO!N$5&amp;$E1060),'Hoja de Trabajo para listado'!$DE$151:$DG$151,0)),0)+IFERROR(INDEX('Hoja de Trabajo para listado'!$CD$155:$DC$1048576,MATCH($A1060,'Hoja de Trabajo para listado'!$CD$155:$CD$1048576,0),MATCH((CUADRO!N$5&amp;$E1060),'Hoja de Trabajo para listado'!$CD$151:$DC$151,0)),0)</f>
        <v>0</v>
      </c>
      <c r="O1060" s="243">
        <f ca="1">+IFERROR(INDEX('Hoja de Trabajo para listado'!$A$155:$Z$1048576,MATCH($A1060,'Hoja de Trabajo para listado'!$A$155:$A$1048576,0),MATCH((CUADRO!O$5&amp;$E1060),'Hoja de Trabajo para listado'!$A$151:$Z$151,0)),0)+IFERROR(INDEX('Hoja de Trabajo para listado'!$AB$155:$BA$1048576,MATCH($A1060,'Hoja de Trabajo para listado'!$AB$155:$AB$1048576,0),MATCH((CUADRO!O$5&amp;$E1060),'Hoja de Trabajo para listado'!$AB$151:$BA$151,0)),0)+IFERROR(INDEX('Hoja de Trabajo para listado'!$BC$155:$CB$1048576,MATCH($A1060,'Hoja de Trabajo para listado'!$BC$155:$BC$1048576,0),MATCH((CUADRO!O$5&amp;$E1060),'Hoja de Trabajo para listado'!$BC$151:$CB$151,0)),0)+IFERROR(INDEX('Hoja de Trabajo para listado'!$DE$153:$DG$274,MATCH($A1060,'Hoja de Trabajo para listado'!$DE$153:$DE$1048576,0),MATCH((CUADRO!O$5&amp;$E1060),'Hoja de Trabajo para listado'!$DE$151:$DG$151,0)),0)+IFERROR(INDEX('Hoja de Trabajo para listado'!$CD$155:$DC$1048576,MATCH($A1060,'Hoja de Trabajo para listado'!$CD$155:$CD$1048576,0),MATCH((CUADRO!O$5&amp;$E1060),'Hoja de Trabajo para listado'!$CD$151:$DC$151,0)),0)</f>
        <v>0</v>
      </c>
      <c r="P1060" s="243">
        <f ca="1">+IFERROR(INDEX('Hoja de Trabajo para listado'!$A$155:$Z$1048576,MATCH($A1060,'Hoja de Trabajo para listado'!$A$155:$A$1048576,0),MATCH((CUADRO!P$5&amp;$E1060),'Hoja de Trabajo para listado'!$A$151:$Z$151,0)),0)+IFERROR(INDEX('Hoja de Trabajo para listado'!$AB$155:$BA$1048576,MATCH($A1060,'Hoja de Trabajo para listado'!$AB$155:$AB$1048576,0),MATCH((CUADRO!P$5&amp;$E1060),'Hoja de Trabajo para listado'!$AB$151:$BA$151,0)),0)+IFERROR(INDEX('Hoja de Trabajo para listado'!$BC$155:$CB$1048576,MATCH($A1060,'Hoja de Trabajo para listado'!$BC$155:$BC$1048576,0),MATCH((CUADRO!P$5&amp;$E1060),'Hoja de Trabajo para listado'!$BC$151:$CB$151,0)),0)+IFERROR(INDEX('Hoja de Trabajo para listado'!$DE$153:$DG$274,MATCH($A1060,'Hoja de Trabajo para listado'!$DE$153:$DE$1048576,0),MATCH((CUADRO!P$5&amp;$E1060),'Hoja de Trabajo para listado'!$DE$151:$DG$151,0)),0)+IFERROR(INDEX('Hoja de Trabajo para listado'!$CD$155:$DC$1048576,MATCH($A1060,'Hoja de Trabajo para listado'!$CD$155:$CD$1048576,0),MATCH((CUADRO!P$5&amp;$E1060),'Hoja de Trabajo para listado'!$CD$151:$DC$151,0)),0)</f>
        <v>0</v>
      </c>
      <c r="Q1060" s="243">
        <f ca="1">+IFERROR(INDEX('Hoja de Trabajo para listado'!$A$155:$Z$1048576,MATCH($A1060,'Hoja de Trabajo para listado'!$A$155:$A$1048576,0),MATCH((CUADRO!Q$5&amp;$E1060),'Hoja de Trabajo para listado'!$A$151:$Z$151,0)),0)+IFERROR(INDEX('Hoja de Trabajo para listado'!$AB$155:$BA$1048576,MATCH($A1060,'Hoja de Trabajo para listado'!$AB$155:$AB$1048576,0),MATCH((CUADRO!Q$5&amp;$E1060),'Hoja de Trabajo para listado'!$AB$151:$BA$151,0)),0)+IFERROR(INDEX('Hoja de Trabajo para listado'!$BC$155:$CB$1048576,MATCH($A1060,'Hoja de Trabajo para listado'!$BC$155:$BC$1048576,0),MATCH((CUADRO!Q$5&amp;$E1060),'Hoja de Trabajo para listado'!$BC$151:$CB$151,0)),0)+IFERROR(INDEX('Hoja de Trabajo para listado'!$DE$153:$DG$274,MATCH($A1060,'Hoja de Trabajo para listado'!$DE$153:$DE$1048576,0),MATCH((CUADRO!Q$5&amp;$E1060),'Hoja de Trabajo para listado'!$DE$151:$DG$151,0)),0)+IFERROR(INDEX('Hoja de Trabajo para listado'!$CD$155:$DC$1048576,MATCH($A1060,'Hoja de Trabajo para listado'!$CD$155:$CD$1048576,0),MATCH((CUADRO!Q$5&amp;$E1060),'Hoja de Trabajo para listado'!$CD$151:$DC$151,0)),0)</f>
        <v>0</v>
      </c>
      <c r="R1060" s="243">
        <f t="shared" ca="1" si="35"/>
        <v>0</v>
      </c>
      <c r="S1060" s="249"/>
      <c r="T1060" s="243">
        <f ca="1">+T1061</f>
        <v>0</v>
      </c>
      <c r="U1060" s="242">
        <f t="shared" si="36"/>
        <v>1</v>
      </c>
      <c r="V1060" s="333" t="str">
        <f>+VLOOKUP(A1060,bd_lista!$A$3:$E$590,5,FALSE)</f>
        <v>Gobiernos Autonomos Municipales</v>
      </c>
      <c r="W1060" s="391" t="str">
        <f>+V1060</f>
        <v>Gobiernos Autonomos Municipales</v>
      </c>
      <c r="X1060" s="242">
        <f>+VLOOKUP(A1060,[4]Sheet1!$A$13:$D$744,4,FALSE)</f>
        <v>0</v>
      </c>
      <c r="Y1060" s="242" t="e">
        <f>+VLOOKUP(X1060,bd_lista!$A$3:$C$590,3,FALSE)</f>
        <v>#N/A</v>
      </c>
      <c r="Z1060" s="294">
        <f>+X1060</f>
        <v>0</v>
      </c>
      <c r="AA1060" s="295" t="e">
        <f>+Y1060</f>
        <v>#N/A</v>
      </c>
    </row>
    <row r="1061" spans="1:27" customFormat="1" ht="15" hidden="1" customHeight="1">
      <c r="A1061" s="32">
        <v>1809</v>
      </c>
      <c r="B1061" s="388"/>
      <c r="C1061" s="247" t="str">
        <f>+VLOOKUP(A1061,bd_lista!$A$3:$C$590,3,FALSE)</f>
        <v>Gobierno Autónomo Municipal de Santa Rosa</v>
      </c>
      <c r="D1061" s="390"/>
      <c r="E1061" s="244" t="s">
        <v>1305</v>
      </c>
      <c r="F1061" s="243">
        <f ca="1">+IFERROR(INDEX('Hoja de Trabajo para listado'!$A$155:$Z$1048576,MATCH($A1061,'Hoja de Trabajo para listado'!$A$155:$A$1048576,0),MATCH((CUADRO!F$5&amp;$E1061),'Hoja de Trabajo para listado'!$A$151:$Z$151,0)),0)+IFERROR(INDEX('Hoja de Trabajo para listado'!$AB$155:$BA$1048576,MATCH($A1061,'Hoja de Trabajo para listado'!$AB$155:$AB$1048576,0),MATCH((CUADRO!F$5&amp;$E1061),'Hoja de Trabajo para listado'!$AB$151:$BA$151,0)),0)+IFERROR(INDEX('Hoja de Trabajo para listado'!$BC$155:$CB$1048576,MATCH($A1061,'Hoja de Trabajo para listado'!$BC$155:$BC$1048576,0),MATCH((CUADRO!F$5&amp;$E1061),'Hoja de Trabajo para listado'!$BC$151:$CB$151,0)),0)+IFERROR(INDEX('Hoja de Trabajo para listado'!$DE$153:$DG$274,MATCH($A1061,'Hoja de Trabajo para listado'!$DE$153:$DE$1048576,0),MATCH((CUADRO!F$5&amp;$E1061),'Hoja de Trabajo para listado'!$DE$151:$DG$151,0)),0)+IFERROR(INDEX('Hoja de Trabajo para listado'!$CD$155:$DC$1048576,MATCH($A1061,'Hoja de Trabajo para listado'!$CD$155:$CD$1048576,0),MATCH((CUADRO!F$5&amp;$E1061),'Hoja de Trabajo para listado'!$CD$151:$DC$151,0)),0)</f>
        <v>0</v>
      </c>
      <c r="G1061" s="243">
        <f ca="1">+IFERROR(INDEX('Hoja de Trabajo para listado'!$A$155:$Z$1048576,MATCH($A1061,'Hoja de Trabajo para listado'!$A$155:$A$1048576,0),MATCH((CUADRO!G$5&amp;$E1061),'Hoja de Trabajo para listado'!$A$151:$Z$151,0)),0)+IFERROR(INDEX('Hoja de Trabajo para listado'!$AB$155:$BA$1048576,MATCH($A1061,'Hoja de Trabajo para listado'!$AB$155:$AB$1048576,0),MATCH((CUADRO!G$5&amp;$E1061),'Hoja de Trabajo para listado'!$AB$151:$BA$151,0)),0)+IFERROR(INDEX('Hoja de Trabajo para listado'!$BC$155:$CB$1048576,MATCH($A1061,'Hoja de Trabajo para listado'!$BC$155:$BC$1048576,0),MATCH((CUADRO!G$5&amp;$E1061),'Hoja de Trabajo para listado'!$BC$151:$CB$151,0)),0)+IFERROR(INDEX('Hoja de Trabajo para listado'!$DE$153:$DG$274,MATCH($A1061,'Hoja de Trabajo para listado'!$DE$153:$DE$1048576,0),MATCH((CUADRO!G$5&amp;$E1061),'Hoja de Trabajo para listado'!$DE$151:$DG$151,0)),0)+IFERROR(INDEX('Hoja de Trabajo para listado'!$CD$155:$DC$1048576,MATCH($A1061,'Hoja de Trabajo para listado'!$CD$155:$CD$1048576,0),MATCH((CUADRO!G$5&amp;$E1061),'Hoja de Trabajo para listado'!$CD$151:$DC$151,0)),0)</f>
        <v>0</v>
      </c>
      <c r="H1061" s="243">
        <f ca="1">+IFERROR(INDEX('Hoja de Trabajo para listado'!$A$155:$Z$1048576,MATCH($A1061,'Hoja de Trabajo para listado'!$A$155:$A$1048576,0),MATCH((CUADRO!H$5&amp;$E1061),'Hoja de Trabajo para listado'!$A$151:$Z$151,0)),0)+IFERROR(INDEX('Hoja de Trabajo para listado'!$AB$155:$BA$1048576,MATCH($A1061,'Hoja de Trabajo para listado'!$AB$155:$AB$1048576,0),MATCH((CUADRO!H$5&amp;$E1061),'Hoja de Trabajo para listado'!$AB$151:$BA$151,0)),0)+IFERROR(INDEX('Hoja de Trabajo para listado'!$BC$155:$CB$1048576,MATCH($A1061,'Hoja de Trabajo para listado'!$BC$155:$BC$1048576,0),MATCH((CUADRO!H$5&amp;$E1061),'Hoja de Trabajo para listado'!$BC$151:$CB$151,0)),0)+IFERROR(INDEX('Hoja de Trabajo para listado'!$DE$153:$DG$274,MATCH($A1061,'Hoja de Trabajo para listado'!$DE$153:$DE$1048576,0),MATCH((CUADRO!H$5&amp;$E1061),'Hoja de Trabajo para listado'!$DE$151:$DG$151,0)),0)+IFERROR(INDEX('Hoja de Trabajo para listado'!$CD$155:$DC$1048576,MATCH($A1061,'Hoja de Trabajo para listado'!$CD$155:$CD$1048576,0),MATCH((CUADRO!H$5&amp;$E1061),'Hoja de Trabajo para listado'!$CD$151:$DC$151,0)),0)</f>
        <v>0</v>
      </c>
      <c r="I1061" s="243">
        <f ca="1">+IFERROR(INDEX('Hoja de Trabajo para listado'!$A$155:$Z$1048576,MATCH($A1061,'Hoja de Trabajo para listado'!$A$155:$A$1048576,0),MATCH((CUADRO!I$5&amp;$E1061),'Hoja de Trabajo para listado'!$A$151:$Z$151,0)),0)+IFERROR(INDEX('Hoja de Trabajo para listado'!$AB$155:$BA$1048576,MATCH($A1061,'Hoja de Trabajo para listado'!$AB$155:$AB$1048576,0),MATCH((CUADRO!I$5&amp;$E1061),'Hoja de Trabajo para listado'!$AB$151:$BA$151,0)),0)+IFERROR(INDEX('Hoja de Trabajo para listado'!$BC$155:$CB$1048576,MATCH($A1061,'Hoja de Trabajo para listado'!$BC$155:$BC$1048576,0),MATCH((CUADRO!I$5&amp;$E1061),'Hoja de Trabajo para listado'!$BC$151:$CB$151,0)),0)+IFERROR(INDEX('Hoja de Trabajo para listado'!$DE$153:$DG$274,MATCH($A1061,'Hoja de Trabajo para listado'!$DE$153:$DE$1048576,0),MATCH((CUADRO!I$5&amp;$E1061),'Hoja de Trabajo para listado'!$DE$151:$DG$151,0)),0)+IFERROR(INDEX('Hoja de Trabajo para listado'!$CD$155:$DC$1048576,MATCH($A1061,'Hoja de Trabajo para listado'!$CD$155:$CD$1048576,0),MATCH((CUADRO!I$5&amp;$E1061),'Hoja de Trabajo para listado'!$CD$151:$DC$151,0)),0)</f>
        <v>0</v>
      </c>
      <c r="J1061" s="243">
        <f ca="1">+IFERROR(INDEX('Hoja de Trabajo para listado'!$A$155:$Z$1048576,MATCH($A1061,'Hoja de Trabajo para listado'!$A$155:$A$1048576,0),MATCH((CUADRO!J$5&amp;$E1061),'Hoja de Trabajo para listado'!$A$151:$Z$151,0)),0)+IFERROR(INDEX('Hoja de Trabajo para listado'!$AB$155:$BA$1048576,MATCH($A1061,'Hoja de Trabajo para listado'!$AB$155:$AB$1048576,0),MATCH((CUADRO!J$5&amp;$E1061),'Hoja de Trabajo para listado'!$AB$151:$BA$151,0)),0)+IFERROR(INDEX('Hoja de Trabajo para listado'!$BC$155:$CB$1048576,MATCH($A1061,'Hoja de Trabajo para listado'!$BC$155:$BC$1048576,0),MATCH((CUADRO!J$5&amp;$E1061),'Hoja de Trabajo para listado'!$BC$151:$CB$151,0)),0)+IFERROR(INDEX('Hoja de Trabajo para listado'!$DE$153:$DG$274,MATCH($A1061,'Hoja de Trabajo para listado'!$DE$153:$DE$1048576,0),MATCH((CUADRO!J$5&amp;$E1061),'Hoja de Trabajo para listado'!$DE$151:$DG$151,0)),0)+IFERROR(INDEX('Hoja de Trabajo para listado'!$CD$155:$DC$1048576,MATCH($A1061,'Hoja de Trabajo para listado'!$CD$155:$CD$1048576,0),MATCH((CUADRO!J$5&amp;$E1061),'Hoja de Trabajo para listado'!$CD$151:$DC$151,0)),0)</f>
        <v>0</v>
      </c>
      <c r="K1061" s="243">
        <f ca="1">+IFERROR(INDEX('Hoja de Trabajo para listado'!$A$155:$Z$1048576,MATCH($A1061,'Hoja de Trabajo para listado'!$A$155:$A$1048576,0),MATCH((CUADRO!K$5&amp;$E1061),'Hoja de Trabajo para listado'!$A$151:$Z$151,0)),0)+IFERROR(INDEX('Hoja de Trabajo para listado'!$AB$155:$BA$1048576,MATCH($A1061,'Hoja de Trabajo para listado'!$AB$155:$AB$1048576,0),MATCH((CUADRO!K$5&amp;$E1061),'Hoja de Trabajo para listado'!$AB$151:$BA$151,0)),0)+IFERROR(INDEX('Hoja de Trabajo para listado'!$BC$155:$CB$1048576,MATCH($A1061,'Hoja de Trabajo para listado'!$BC$155:$BC$1048576,0),MATCH((CUADRO!K$5&amp;$E1061),'Hoja de Trabajo para listado'!$BC$151:$CB$151,0)),0)+IFERROR(INDEX('Hoja de Trabajo para listado'!$DE$153:$DG$274,MATCH($A1061,'Hoja de Trabajo para listado'!$DE$153:$DE$1048576,0),MATCH((CUADRO!K$5&amp;$E1061),'Hoja de Trabajo para listado'!$DE$151:$DG$151,0)),0)+IFERROR(INDEX('Hoja de Trabajo para listado'!$CD$155:$DC$1048576,MATCH($A1061,'Hoja de Trabajo para listado'!$CD$155:$CD$1048576,0),MATCH((CUADRO!K$5&amp;$E1061),'Hoja de Trabajo para listado'!$CD$151:$DC$151,0)),0)</f>
        <v>0</v>
      </c>
      <c r="L1061" s="243">
        <f ca="1">+IFERROR(INDEX('Hoja de Trabajo para listado'!$A$155:$Z$1048576,MATCH($A1061,'Hoja de Trabajo para listado'!$A$155:$A$1048576,0),MATCH((CUADRO!L$5&amp;$E1061),'Hoja de Trabajo para listado'!$A$151:$Z$151,0)),0)+IFERROR(INDEX('Hoja de Trabajo para listado'!$AB$155:$BA$1048576,MATCH($A1061,'Hoja de Trabajo para listado'!$AB$155:$AB$1048576,0),MATCH((CUADRO!L$5&amp;$E1061),'Hoja de Trabajo para listado'!$AB$151:$BA$151,0)),0)+IFERROR(INDEX('Hoja de Trabajo para listado'!$BC$155:$CB$1048576,MATCH($A1061,'Hoja de Trabajo para listado'!$BC$155:$BC$1048576,0),MATCH((CUADRO!L$5&amp;$E1061),'Hoja de Trabajo para listado'!$BC$151:$CB$151,0)),0)+IFERROR(INDEX('Hoja de Trabajo para listado'!$DE$153:$DG$274,MATCH($A1061,'Hoja de Trabajo para listado'!$DE$153:$DE$1048576,0),MATCH((CUADRO!L$5&amp;$E1061),'Hoja de Trabajo para listado'!$DE$151:$DG$151,0)),0)+IFERROR(INDEX('Hoja de Trabajo para listado'!$CD$155:$DC$1048576,MATCH($A1061,'Hoja de Trabajo para listado'!$CD$155:$CD$1048576,0),MATCH((CUADRO!L$5&amp;$E1061),'Hoja de Trabajo para listado'!$CD$151:$DC$151,0)),0)</f>
        <v>0</v>
      </c>
      <c r="M1061" s="243">
        <f ca="1">+IFERROR(INDEX('Hoja de Trabajo para listado'!$A$155:$Z$1048576,MATCH($A1061,'Hoja de Trabajo para listado'!$A$155:$A$1048576,0),MATCH((CUADRO!M$5&amp;$E1061),'Hoja de Trabajo para listado'!$A$151:$Z$151,0)),0)+IFERROR(INDEX('Hoja de Trabajo para listado'!$AB$155:$BA$1048576,MATCH($A1061,'Hoja de Trabajo para listado'!$AB$155:$AB$1048576,0),MATCH((CUADRO!M$5&amp;$E1061),'Hoja de Trabajo para listado'!$AB$151:$BA$151,0)),0)+IFERROR(INDEX('Hoja de Trabajo para listado'!$BC$155:$CB$1048576,MATCH($A1061,'Hoja de Trabajo para listado'!$BC$155:$BC$1048576,0),MATCH((CUADRO!M$5&amp;$E1061),'Hoja de Trabajo para listado'!$BC$151:$CB$151,0)),0)+IFERROR(INDEX('Hoja de Trabajo para listado'!$DE$153:$DG$274,MATCH($A1061,'Hoja de Trabajo para listado'!$DE$153:$DE$1048576,0),MATCH((CUADRO!M$5&amp;$E1061),'Hoja de Trabajo para listado'!$DE$151:$DG$151,0)),0)+IFERROR(INDEX('Hoja de Trabajo para listado'!$CD$155:$DC$1048576,MATCH($A1061,'Hoja de Trabajo para listado'!$CD$155:$CD$1048576,0),MATCH((CUADRO!M$5&amp;$E1061),'Hoja de Trabajo para listado'!$CD$151:$DC$151,0)),0)</f>
        <v>0</v>
      </c>
      <c r="N1061" s="243">
        <f ca="1">+IFERROR(INDEX('Hoja de Trabajo para listado'!$A$155:$Z$1048576,MATCH($A1061,'Hoja de Trabajo para listado'!$A$155:$A$1048576,0),MATCH((CUADRO!N$5&amp;$E1061),'Hoja de Trabajo para listado'!$A$151:$Z$151,0)),0)+IFERROR(INDEX('Hoja de Trabajo para listado'!$AB$155:$BA$1048576,MATCH($A1061,'Hoja de Trabajo para listado'!$AB$155:$AB$1048576,0),MATCH((CUADRO!N$5&amp;$E1061),'Hoja de Trabajo para listado'!$AB$151:$BA$151,0)),0)+IFERROR(INDEX('Hoja de Trabajo para listado'!$BC$155:$CB$1048576,MATCH($A1061,'Hoja de Trabajo para listado'!$BC$155:$BC$1048576,0),MATCH((CUADRO!N$5&amp;$E1061),'Hoja de Trabajo para listado'!$BC$151:$CB$151,0)),0)+IFERROR(INDEX('Hoja de Trabajo para listado'!$DE$153:$DG$274,MATCH($A1061,'Hoja de Trabajo para listado'!$DE$153:$DE$1048576,0),MATCH((CUADRO!N$5&amp;$E1061),'Hoja de Trabajo para listado'!$DE$151:$DG$151,0)),0)+IFERROR(INDEX('Hoja de Trabajo para listado'!$CD$155:$DC$1048576,MATCH($A1061,'Hoja de Trabajo para listado'!$CD$155:$CD$1048576,0),MATCH((CUADRO!N$5&amp;$E1061),'Hoja de Trabajo para listado'!$CD$151:$DC$151,0)),0)</f>
        <v>0</v>
      </c>
      <c r="O1061" s="243">
        <f ca="1">+IFERROR(INDEX('Hoja de Trabajo para listado'!$A$155:$Z$1048576,MATCH($A1061,'Hoja de Trabajo para listado'!$A$155:$A$1048576,0),MATCH((CUADRO!O$5&amp;$E1061),'Hoja de Trabajo para listado'!$A$151:$Z$151,0)),0)+IFERROR(INDEX('Hoja de Trabajo para listado'!$AB$155:$BA$1048576,MATCH($A1061,'Hoja de Trabajo para listado'!$AB$155:$AB$1048576,0),MATCH((CUADRO!O$5&amp;$E1061),'Hoja de Trabajo para listado'!$AB$151:$BA$151,0)),0)+IFERROR(INDEX('Hoja de Trabajo para listado'!$BC$155:$CB$1048576,MATCH($A1061,'Hoja de Trabajo para listado'!$BC$155:$BC$1048576,0),MATCH((CUADRO!O$5&amp;$E1061),'Hoja de Trabajo para listado'!$BC$151:$CB$151,0)),0)+IFERROR(INDEX('Hoja de Trabajo para listado'!$DE$153:$DG$274,MATCH($A1061,'Hoja de Trabajo para listado'!$DE$153:$DE$1048576,0),MATCH((CUADRO!O$5&amp;$E1061),'Hoja de Trabajo para listado'!$DE$151:$DG$151,0)),0)+IFERROR(INDEX('Hoja de Trabajo para listado'!$CD$155:$DC$1048576,MATCH($A1061,'Hoja de Trabajo para listado'!$CD$155:$CD$1048576,0),MATCH((CUADRO!O$5&amp;$E1061),'Hoja de Trabajo para listado'!$CD$151:$DC$151,0)),0)</f>
        <v>0</v>
      </c>
      <c r="P1061" s="243">
        <f ca="1">+IFERROR(INDEX('Hoja de Trabajo para listado'!$A$155:$Z$1048576,MATCH($A1061,'Hoja de Trabajo para listado'!$A$155:$A$1048576,0),MATCH((CUADRO!P$5&amp;$E1061),'Hoja de Trabajo para listado'!$A$151:$Z$151,0)),0)+IFERROR(INDEX('Hoja de Trabajo para listado'!$AB$155:$BA$1048576,MATCH($A1061,'Hoja de Trabajo para listado'!$AB$155:$AB$1048576,0),MATCH((CUADRO!P$5&amp;$E1061),'Hoja de Trabajo para listado'!$AB$151:$BA$151,0)),0)+IFERROR(INDEX('Hoja de Trabajo para listado'!$BC$155:$CB$1048576,MATCH($A1061,'Hoja de Trabajo para listado'!$BC$155:$BC$1048576,0),MATCH((CUADRO!P$5&amp;$E1061),'Hoja de Trabajo para listado'!$BC$151:$CB$151,0)),0)+IFERROR(INDEX('Hoja de Trabajo para listado'!$DE$153:$DG$274,MATCH($A1061,'Hoja de Trabajo para listado'!$DE$153:$DE$1048576,0),MATCH((CUADRO!P$5&amp;$E1061),'Hoja de Trabajo para listado'!$DE$151:$DG$151,0)),0)+IFERROR(INDEX('Hoja de Trabajo para listado'!$CD$155:$DC$1048576,MATCH($A1061,'Hoja de Trabajo para listado'!$CD$155:$CD$1048576,0),MATCH((CUADRO!P$5&amp;$E1061),'Hoja de Trabajo para listado'!$CD$151:$DC$151,0)),0)</f>
        <v>0</v>
      </c>
      <c r="Q1061" s="243">
        <f ca="1">+IFERROR(INDEX('Hoja de Trabajo para listado'!$A$155:$Z$1048576,MATCH($A1061,'Hoja de Trabajo para listado'!$A$155:$A$1048576,0),MATCH((CUADRO!Q$5&amp;$E1061),'Hoja de Trabajo para listado'!$A$151:$Z$151,0)),0)+IFERROR(INDEX('Hoja de Trabajo para listado'!$AB$155:$BA$1048576,MATCH($A1061,'Hoja de Trabajo para listado'!$AB$155:$AB$1048576,0),MATCH((CUADRO!Q$5&amp;$E1061),'Hoja de Trabajo para listado'!$AB$151:$BA$151,0)),0)+IFERROR(INDEX('Hoja de Trabajo para listado'!$BC$155:$CB$1048576,MATCH($A1061,'Hoja de Trabajo para listado'!$BC$155:$BC$1048576,0),MATCH((CUADRO!Q$5&amp;$E1061),'Hoja de Trabajo para listado'!$BC$151:$CB$151,0)),0)+IFERROR(INDEX('Hoja de Trabajo para listado'!$DE$153:$DG$274,MATCH($A1061,'Hoja de Trabajo para listado'!$DE$153:$DE$1048576,0),MATCH((CUADRO!Q$5&amp;$E1061),'Hoja de Trabajo para listado'!$DE$151:$DG$151,0)),0)+IFERROR(INDEX('Hoja de Trabajo para listado'!$CD$155:$DC$1048576,MATCH($A1061,'Hoja de Trabajo para listado'!$CD$155:$CD$1048576,0),MATCH((CUADRO!Q$5&amp;$E1061),'Hoja de Trabajo para listado'!$CD$151:$DC$151,0)),0)</f>
        <v>0</v>
      </c>
      <c r="R1061" s="243">
        <f t="shared" ca="1" si="35"/>
        <v>0</v>
      </c>
      <c r="S1061" s="249">
        <f ca="1">+R1060+R1061</f>
        <v>0</v>
      </c>
      <c r="T1061" s="243">
        <f ca="1">+S1061</f>
        <v>0</v>
      </c>
      <c r="U1061" s="242">
        <f t="shared" si="36"/>
        <v>2</v>
      </c>
      <c r="V1061" s="333" t="str">
        <f>+VLOOKUP(A1061,bd_lista!$A$3:$E$590,5,FALSE)</f>
        <v>Gobiernos Autonomos Municipales</v>
      </c>
      <c r="W1061" s="392"/>
      <c r="X1061" s="242">
        <f>+VLOOKUP(A1061,[4]Sheet1!$A$13:$D$744,4,FALSE)</f>
        <v>0</v>
      </c>
      <c r="Y1061" s="242" t="e">
        <f>+VLOOKUP(X1061,bd_lista!$A$3:$C$590,3,FALSE)</f>
        <v>#N/A</v>
      </c>
      <c r="Z1061" s="292"/>
      <c r="AA1061" s="293"/>
    </row>
    <row r="1062" spans="1:27" customFormat="1" ht="27" hidden="1" customHeight="1">
      <c r="A1062" s="32">
        <v>1810</v>
      </c>
      <c r="B1062" s="387">
        <f>+A1062</f>
        <v>1810</v>
      </c>
      <c r="C1062" s="247" t="str">
        <f>+VLOOKUP(A1062,bd_lista!$A$3:$C$590,3,FALSE)</f>
        <v>Gobierno Autónomo Municipal de Santa Ana</v>
      </c>
      <c r="D1062" s="389" t="str">
        <f>+C1062</f>
        <v>Gobierno Autónomo Municipal de Santa Ana</v>
      </c>
      <c r="E1062" s="242" t="s">
        <v>1304</v>
      </c>
      <c r="F1062" s="243">
        <f ca="1">+IFERROR(INDEX('Hoja de Trabajo para listado'!$A$155:$Z$1048576,MATCH($A1062,'Hoja de Trabajo para listado'!$A$155:$A$1048576,0),MATCH((CUADRO!F$5&amp;$E1062),'Hoja de Trabajo para listado'!$A$151:$Z$151,0)),0)+IFERROR(INDEX('Hoja de Trabajo para listado'!$AB$155:$BA$1048576,MATCH($A1062,'Hoja de Trabajo para listado'!$AB$155:$AB$1048576,0),MATCH((CUADRO!F$5&amp;$E1062),'Hoja de Trabajo para listado'!$AB$151:$BA$151,0)),0)+IFERROR(INDEX('Hoja de Trabajo para listado'!$BC$155:$CB$1048576,MATCH($A1062,'Hoja de Trabajo para listado'!$BC$155:$BC$1048576,0),MATCH((CUADRO!F$5&amp;$E1062),'Hoja de Trabajo para listado'!$BC$151:$CB$151,0)),0)+IFERROR(INDEX('Hoja de Trabajo para listado'!$DE$153:$DG$274,MATCH($A1062,'Hoja de Trabajo para listado'!$DE$153:$DE$1048576,0),MATCH((CUADRO!F$5&amp;$E1062),'Hoja de Trabajo para listado'!$DE$151:$DG$151,0)),0)+IFERROR(INDEX('Hoja de Trabajo para listado'!$CD$155:$DC$1048576,MATCH($A1062,'Hoja de Trabajo para listado'!$CD$155:$CD$1048576,0),MATCH((CUADRO!F$5&amp;$E1062),'Hoja de Trabajo para listado'!$CD$151:$DC$151,0)),0)</f>
        <v>0</v>
      </c>
      <c r="G1062" s="243">
        <f ca="1">+IFERROR(INDEX('Hoja de Trabajo para listado'!$A$155:$Z$1048576,MATCH($A1062,'Hoja de Trabajo para listado'!$A$155:$A$1048576,0),MATCH((CUADRO!G$5&amp;$E1062),'Hoja de Trabajo para listado'!$A$151:$Z$151,0)),0)+IFERROR(INDEX('Hoja de Trabajo para listado'!$AB$155:$BA$1048576,MATCH($A1062,'Hoja de Trabajo para listado'!$AB$155:$AB$1048576,0),MATCH((CUADRO!G$5&amp;$E1062),'Hoja de Trabajo para listado'!$AB$151:$BA$151,0)),0)+IFERROR(INDEX('Hoja de Trabajo para listado'!$BC$155:$CB$1048576,MATCH($A1062,'Hoja de Trabajo para listado'!$BC$155:$BC$1048576,0),MATCH((CUADRO!G$5&amp;$E1062),'Hoja de Trabajo para listado'!$BC$151:$CB$151,0)),0)+IFERROR(INDEX('Hoja de Trabajo para listado'!$DE$153:$DG$274,MATCH($A1062,'Hoja de Trabajo para listado'!$DE$153:$DE$1048576,0),MATCH((CUADRO!G$5&amp;$E1062),'Hoja de Trabajo para listado'!$DE$151:$DG$151,0)),0)+IFERROR(INDEX('Hoja de Trabajo para listado'!$CD$155:$DC$1048576,MATCH($A1062,'Hoja de Trabajo para listado'!$CD$155:$CD$1048576,0),MATCH((CUADRO!G$5&amp;$E1062),'Hoja de Trabajo para listado'!$CD$151:$DC$151,0)),0)</f>
        <v>0</v>
      </c>
      <c r="H1062" s="243">
        <f ca="1">+IFERROR(INDEX('Hoja de Trabajo para listado'!$A$155:$Z$1048576,MATCH($A1062,'Hoja de Trabajo para listado'!$A$155:$A$1048576,0),MATCH((CUADRO!H$5&amp;$E1062),'Hoja de Trabajo para listado'!$A$151:$Z$151,0)),0)+IFERROR(INDEX('Hoja de Trabajo para listado'!$AB$155:$BA$1048576,MATCH($A1062,'Hoja de Trabajo para listado'!$AB$155:$AB$1048576,0),MATCH((CUADRO!H$5&amp;$E1062),'Hoja de Trabajo para listado'!$AB$151:$BA$151,0)),0)+IFERROR(INDEX('Hoja de Trabajo para listado'!$BC$155:$CB$1048576,MATCH($A1062,'Hoja de Trabajo para listado'!$BC$155:$BC$1048576,0),MATCH((CUADRO!H$5&amp;$E1062),'Hoja de Trabajo para listado'!$BC$151:$CB$151,0)),0)+IFERROR(INDEX('Hoja de Trabajo para listado'!$DE$153:$DG$274,MATCH($A1062,'Hoja de Trabajo para listado'!$DE$153:$DE$1048576,0),MATCH((CUADRO!H$5&amp;$E1062),'Hoja de Trabajo para listado'!$DE$151:$DG$151,0)),0)+IFERROR(INDEX('Hoja de Trabajo para listado'!$CD$155:$DC$1048576,MATCH($A1062,'Hoja de Trabajo para listado'!$CD$155:$CD$1048576,0),MATCH((CUADRO!H$5&amp;$E1062),'Hoja de Trabajo para listado'!$CD$151:$DC$151,0)),0)</f>
        <v>0</v>
      </c>
      <c r="I1062" s="243">
        <f ca="1">+IFERROR(INDEX('Hoja de Trabajo para listado'!$A$155:$Z$1048576,MATCH($A1062,'Hoja de Trabajo para listado'!$A$155:$A$1048576,0),MATCH((CUADRO!I$5&amp;$E1062),'Hoja de Trabajo para listado'!$A$151:$Z$151,0)),0)+IFERROR(INDEX('Hoja de Trabajo para listado'!$AB$155:$BA$1048576,MATCH($A1062,'Hoja de Trabajo para listado'!$AB$155:$AB$1048576,0),MATCH((CUADRO!I$5&amp;$E1062),'Hoja de Trabajo para listado'!$AB$151:$BA$151,0)),0)+IFERROR(INDEX('Hoja de Trabajo para listado'!$BC$155:$CB$1048576,MATCH($A1062,'Hoja de Trabajo para listado'!$BC$155:$BC$1048576,0),MATCH((CUADRO!I$5&amp;$E1062),'Hoja de Trabajo para listado'!$BC$151:$CB$151,0)),0)+IFERROR(INDEX('Hoja de Trabajo para listado'!$DE$153:$DG$274,MATCH($A1062,'Hoja de Trabajo para listado'!$DE$153:$DE$1048576,0),MATCH((CUADRO!I$5&amp;$E1062),'Hoja de Trabajo para listado'!$DE$151:$DG$151,0)),0)+IFERROR(INDEX('Hoja de Trabajo para listado'!$CD$155:$DC$1048576,MATCH($A1062,'Hoja de Trabajo para listado'!$CD$155:$CD$1048576,0),MATCH((CUADRO!I$5&amp;$E1062),'Hoja de Trabajo para listado'!$CD$151:$DC$151,0)),0)</f>
        <v>0</v>
      </c>
      <c r="J1062" s="243">
        <f ca="1">+IFERROR(INDEX('Hoja de Trabajo para listado'!$A$155:$Z$1048576,MATCH($A1062,'Hoja de Trabajo para listado'!$A$155:$A$1048576,0),MATCH((CUADRO!J$5&amp;$E1062),'Hoja de Trabajo para listado'!$A$151:$Z$151,0)),0)+IFERROR(INDEX('Hoja de Trabajo para listado'!$AB$155:$BA$1048576,MATCH($A1062,'Hoja de Trabajo para listado'!$AB$155:$AB$1048576,0),MATCH((CUADRO!J$5&amp;$E1062),'Hoja de Trabajo para listado'!$AB$151:$BA$151,0)),0)+IFERROR(INDEX('Hoja de Trabajo para listado'!$BC$155:$CB$1048576,MATCH($A1062,'Hoja de Trabajo para listado'!$BC$155:$BC$1048576,0),MATCH((CUADRO!J$5&amp;$E1062),'Hoja de Trabajo para listado'!$BC$151:$CB$151,0)),0)+IFERROR(INDEX('Hoja de Trabajo para listado'!$DE$153:$DG$274,MATCH($A1062,'Hoja de Trabajo para listado'!$DE$153:$DE$1048576,0),MATCH((CUADRO!J$5&amp;$E1062),'Hoja de Trabajo para listado'!$DE$151:$DG$151,0)),0)+IFERROR(INDEX('Hoja de Trabajo para listado'!$CD$155:$DC$1048576,MATCH($A1062,'Hoja de Trabajo para listado'!$CD$155:$CD$1048576,0),MATCH((CUADRO!J$5&amp;$E1062),'Hoja de Trabajo para listado'!$CD$151:$DC$151,0)),0)</f>
        <v>0</v>
      </c>
      <c r="K1062" s="243">
        <f ca="1">+IFERROR(INDEX('Hoja de Trabajo para listado'!$A$155:$Z$1048576,MATCH($A1062,'Hoja de Trabajo para listado'!$A$155:$A$1048576,0),MATCH((CUADRO!K$5&amp;$E1062),'Hoja de Trabajo para listado'!$A$151:$Z$151,0)),0)+IFERROR(INDEX('Hoja de Trabajo para listado'!$AB$155:$BA$1048576,MATCH($A1062,'Hoja de Trabajo para listado'!$AB$155:$AB$1048576,0),MATCH((CUADRO!K$5&amp;$E1062),'Hoja de Trabajo para listado'!$AB$151:$BA$151,0)),0)+IFERROR(INDEX('Hoja de Trabajo para listado'!$BC$155:$CB$1048576,MATCH($A1062,'Hoja de Trabajo para listado'!$BC$155:$BC$1048576,0),MATCH((CUADRO!K$5&amp;$E1062),'Hoja de Trabajo para listado'!$BC$151:$CB$151,0)),0)+IFERROR(INDEX('Hoja de Trabajo para listado'!$DE$153:$DG$274,MATCH($A1062,'Hoja de Trabajo para listado'!$DE$153:$DE$1048576,0),MATCH((CUADRO!K$5&amp;$E1062),'Hoja de Trabajo para listado'!$DE$151:$DG$151,0)),0)+IFERROR(INDEX('Hoja de Trabajo para listado'!$CD$155:$DC$1048576,MATCH($A1062,'Hoja de Trabajo para listado'!$CD$155:$CD$1048576,0),MATCH((CUADRO!K$5&amp;$E1062),'Hoja de Trabajo para listado'!$CD$151:$DC$151,0)),0)</f>
        <v>0</v>
      </c>
      <c r="L1062" s="243">
        <f ca="1">+IFERROR(INDEX('Hoja de Trabajo para listado'!$A$155:$Z$1048576,MATCH($A1062,'Hoja de Trabajo para listado'!$A$155:$A$1048576,0),MATCH((CUADRO!L$5&amp;$E1062),'Hoja de Trabajo para listado'!$A$151:$Z$151,0)),0)+IFERROR(INDEX('Hoja de Trabajo para listado'!$AB$155:$BA$1048576,MATCH($A1062,'Hoja de Trabajo para listado'!$AB$155:$AB$1048576,0),MATCH((CUADRO!L$5&amp;$E1062),'Hoja de Trabajo para listado'!$AB$151:$BA$151,0)),0)+IFERROR(INDEX('Hoja de Trabajo para listado'!$BC$155:$CB$1048576,MATCH($A1062,'Hoja de Trabajo para listado'!$BC$155:$BC$1048576,0),MATCH((CUADRO!L$5&amp;$E1062),'Hoja de Trabajo para listado'!$BC$151:$CB$151,0)),0)+IFERROR(INDEX('Hoja de Trabajo para listado'!$DE$153:$DG$274,MATCH($A1062,'Hoja de Trabajo para listado'!$DE$153:$DE$1048576,0),MATCH((CUADRO!L$5&amp;$E1062),'Hoja de Trabajo para listado'!$DE$151:$DG$151,0)),0)+IFERROR(INDEX('Hoja de Trabajo para listado'!$CD$155:$DC$1048576,MATCH($A1062,'Hoja de Trabajo para listado'!$CD$155:$CD$1048576,0),MATCH((CUADRO!L$5&amp;$E1062),'Hoja de Trabajo para listado'!$CD$151:$DC$151,0)),0)</f>
        <v>0</v>
      </c>
      <c r="M1062" s="243">
        <f ca="1">+IFERROR(INDEX('Hoja de Trabajo para listado'!$A$155:$Z$1048576,MATCH($A1062,'Hoja de Trabajo para listado'!$A$155:$A$1048576,0),MATCH((CUADRO!M$5&amp;$E1062),'Hoja de Trabajo para listado'!$A$151:$Z$151,0)),0)+IFERROR(INDEX('Hoja de Trabajo para listado'!$AB$155:$BA$1048576,MATCH($A1062,'Hoja de Trabajo para listado'!$AB$155:$AB$1048576,0),MATCH((CUADRO!M$5&amp;$E1062),'Hoja de Trabajo para listado'!$AB$151:$BA$151,0)),0)+IFERROR(INDEX('Hoja de Trabajo para listado'!$BC$155:$CB$1048576,MATCH($A1062,'Hoja de Trabajo para listado'!$BC$155:$BC$1048576,0),MATCH((CUADRO!M$5&amp;$E1062),'Hoja de Trabajo para listado'!$BC$151:$CB$151,0)),0)+IFERROR(INDEX('Hoja de Trabajo para listado'!$DE$153:$DG$274,MATCH($A1062,'Hoja de Trabajo para listado'!$DE$153:$DE$1048576,0),MATCH((CUADRO!M$5&amp;$E1062),'Hoja de Trabajo para listado'!$DE$151:$DG$151,0)),0)+IFERROR(INDEX('Hoja de Trabajo para listado'!$CD$155:$DC$1048576,MATCH($A1062,'Hoja de Trabajo para listado'!$CD$155:$CD$1048576,0),MATCH((CUADRO!M$5&amp;$E1062),'Hoja de Trabajo para listado'!$CD$151:$DC$151,0)),0)</f>
        <v>0</v>
      </c>
      <c r="N1062" s="243">
        <f ca="1">+IFERROR(INDEX('Hoja de Trabajo para listado'!$A$155:$Z$1048576,MATCH($A1062,'Hoja de Trabajo para listado'!$A$155:$A$1048576,0),MATCH((CUADRO!N$5&amp;$E1062),'Hoja de Trabajo para listado'!$A$151:$Z$151,0)),0)+IFERROR(INDEX('Hoja de Trabajo para listado'!$AB$155:$BA$1048576,MATCH($A1062,'Hoja de Trabajo para listado'!$AB$155:$AB$1048576,0),MATCH((CUADRO!N$5&amp;$E1062),'Hoja de Trabajo para listado'!$AB$151:$BA$151,0)),0)+IFERROR(INDEX('Hoja de Trabajo para listado'!$BC$155:$CB$1048576,MATCH($A1062,'Hoja de Trabajo para listado'!$BC$155:$BC$1048576,0),MATCH((CUADRO!N$5&amp;$E1062),'Hoja de Trabajo para listado'!$BC$151:$CB$151,0)),0)+IFERROR(INDEX('Hoja de Trabajo para listado'!$DE$153:$DG$274,MATCH($A1062,'Hoja de Trabajo para listado'!$DE$153:$DE$1048576,0),MATCH((CUADRO!N$5&amp;$E1062),'Hoja de Trabajo para listado'!$DE$151:$DG$151,0)),0)+IFERROR(INDEX('Hoja de Trabajo para listado'!$CD$155:$DC$1048576,MATCH($A1062,'Hoja de Trabajo para listado'!$CD$155:$CD$1048576,0),MATCH((CUADRO!N$5&amp;$E1062),'Hoja de Trabajo para listado'!$CD$151:$DC$151,0)),0)</f>
        <v>0</v>
      </c>
      <c r="O1062" s="243">
        <f ca="1">+IFERROR(INDEX('Hoja de Trabajo para listado'!$A$155:$Z$1048576,MATCH($A1062,'Hoja de Trabajo para listado'!$A$155:$A$1048576,0),MATCH((CUADRO!O$5&amp;$E1062),'Hoja de Trabajo para listado'!$A$151:$Z$151,0)),0)+IFERROR(INDEX('Hoja de Trabajo para listado'!$AB$155:$BA$1048576,MATCH($A1062,'Hoja de Trabajo para listado'!$AB$155:$AB$1048576,0),MATCH((CUADRO!O$5&amp;$E1062),'Hoja de Trabajo para listado'!$AB$151:$BA$151,0)),0)+IFERROR(INDEX('Hoja de Trabajo para listado'!$BC$155:$CB$1048576,MATCH($A1062,'Hoja de Trabajo para listado'!$BC$155:$BC$1048576,0),MATCH((CUADRO!O$5&amp;$E1062),'Hoja de Trabajo para listado'!$BC$151:$CB$151,0)),0)+IFERROR(INDEX('Hoja de Trabajo para listado'!$DE$153:$DG$274,MATCH($A1062,'Hoja de Trabajo para listado'!$DE$153:$DE$1048576,0),MATCH((CUADRO!O$5&amp;$E1062),'Hoja de Trabajo para listado'!$DE$151:$DG$151,0)),0)+IFERROR(INDEX('Hoja de Trabajo para listado'!$CD$155:$DC$1048576,MATCH($A1062,'Hoja de Trabajo para listado'!$CD$155:$CD$1048576,0),MATCH((CUADRO!O$5&amp;$E1062),'Hoja de Trabajo para listado'!$CD$151:$DC$151,0)),0)</f>
        <v>0</v>
      </c>
      <c r="P1062" s="243">
        <f ca="1">+IFERROR(INDEX('Hoja de Trabajo para listado'!$A$155:$Z$1048576,MATCH($A1062,'Hoja de Trabajo para listado'!$A$155:$A$1048576,0),MATCH((CUADRO!P$5&amp;$E1062),'Hoja de Trabajo para listado'!$A$151:$Z$151,0)),0)+IFERROR(INDEX('Hoja de Trabajo para listado'!$AB$155:$BA$1048576,MATCH($A1062,'Hoja de Trabajo para listado'!$AB$155:$AB$1048576,0),MATCH((CUADRO!P$5&amp;$E1062),'Hoja de Trabajo para listado'!$AB$151:$BA$151,0)),0)+IFERROR(INDEX('Hoja de Trabajo para listado'!$BC$155:$CB$1048576,MATCH($A1062,'Hoja de Trabajo para listado'!$BC$155:$BC$1048576,0),MATCH((CUADRO!P$5&amp;$E1062),'Hoja de Trabajo para listado'!$BC$151:$CB$151,0)),0)+IFERROR(INDEX('Hoja de Trabajo para listado'!$DE$153:$DG$274,MATCH($A1062,'Hoja de Trabajo para listado'!$DE$153:$DE$1048576,0),MATCH((CUADRO!P$5&amp;$E1062),'Hoja de Trabajo para listado'!$DE$151:$DG$151,0)),0)+IFERROR(INDEX('Hoja de Trabajo para listado'!$CD$155:$DC$1048576,MATCH($A1062,'Hoja de Trabajo para listado'!$CD$155:$CD$1048576,0),MATCH((CUADRO!P$5&amp;$E1062),'Hoja de Trabajo para listado'!$CD$151:$DC$151,0)),0)</f>
        <v>0</v>
      </c>
      <c r="Q1062" s="243">
        <f ca="1">+IFERROR(INDEX('Hoja de Trabajo para listado'!$A$155:$Z$1048576,MATCH($A1062,'Hoja de Trabajo para listado'!$A$155:$A$1048576,0),MATCH((CUADRO!Q$5&amp;$E1062),'Hoja de Trabajo para listado'!$A$151:$Z$151,0)),0)+IFERROR(INDEX('Hoja de Trabajo para listado'!$AB$155:$BA$1048576,MATCH($A1062,'Hoja de Trabajo para listado'!$AB$155:$AB$1048576,0),MATCH((CUADRO!Q$5&amp;$E1062),'Hoja de Trabajo para listado'!$AB$151:$BA$151,0)),0)+IFERROR(INDEX('Hoja de Trabajo para listado'!$BC$155:$CB$1048576,MATCH($A1062,'Hoja de Trabajo para listado'!$BC$155:$BC$1048576,0),MATCH((CUADRO!Q$5&amp;$E1062),'Hoja de Trabajo para listado'!$BC$151:$CB$151,0)),0)+IFERROR(INDEX('Hoja de Trabajo para listado'!$DE$153:$DG$274,MATCH($A1062,'Hoja de Trabajo para listado'!$DE$153:$DE$1048576,0),MATCH((CUADRO!Q$5&amp;$E1062),'Hoja de Trabajo para listado'!$DE$151:$DG$151,0)),0)+IFERROR(INDEX('Hoja de Trabajo para listado'!$CD$155:$DC$1048576,MATCH($A1062,'Hoja de Trabajo para listado'!$CD$155:$CD$1048576,0),MATCH((CUADRO!Q$5&amp;$E1062),'Hoja de Trabajo para listado'!$CD$151:$DC$151,0)),0)</f>
        <v>0</v>
      </c>
      <c r="R1062" s="243">
        <f t="shared" ca="1" si="35"/>
        <v>0</v>
      </c>
      <c r="S1062" s="249"/>
      <c r="T1062" s="243">
        <f ca="1">+T1063</f>
        <v>0</v>
      </c>
      <c r="U1062" s="242">
        <f t="shared" si="36"/>
        <v>1</v>
      </c>
      <c r="V1062" s="333" t="str">
        <f>+VLOOKUP(A1062,bd_lista!$A$3:$E$590,5,FALSE)</f>
        <v>Gobiernos Autonomos Municipales</v>
      </c>
      <c r="W1062" s="391" t="str">
        <f>+V1062</f>
        <v>Gobiernos Autonomos Municipales</v>
      </c>
      <c r="X1062" s="242">
        <f>+VLOOKUP(A1062,[4]Sheet1!$A$13:$D$744,4,FALSE)</f>
        <v>0</v>
      </c>
      <c r="Y1062" s="242" t="e">
        <f>+VLOOKUP(X1062,bd_lista!$A$3:$C$590,3,FALSE)</f>
        <v>#N/A</v>
      </c>
      <c r="Z1062" s="294">
        <f>+X1062</f>
        <v>0</v>
      </c>
      <c r="AA1062" s="295" t="e">
        <f>+Y1062</f>
        <v>#N/A</v>
      </c>
    </row>
    <row r="1063" spans="1:27" customFormat="1" ht="27" hidden="1" customHeight="1">
      <c r="A1063" s="32">
        <v>1810</v>
      </c>
      <c r="B1063" s="388"/>
      <c r="C1063" s="247" t="str">
        <f>+VLOOKUP(A1063,bd_lista!$A$3:$C$590,3,FALSE)</f>
        <v>Gobierno Autónomo Municipal de Santa Ana</v>
      </c>
      <c r="D1063" s="390"/>
      <c r="E1063" s="244" t="s">
        <v>1305</v>
      </c>
      <c r="F1063" s="243">
        <f ca="1">+IFERROR(INDEX('Hoja de Trabajo para listado'!$A$155:$Z$1048576,MATCH($A1063,'Hoja de Trabajo para listado'!$A$155:$A$1048576,0),MATCH((CUADRO!F$5&amp;$E1063),'Hoja de Trabajo para listado'!$A$151:$Z$151,0)),0)+IFERROR(INDEX('Hoja de Trabajo para listado'!$AB$155:$BA$1048576,MATCH($A1063,'Hoja de Trabajo para listado'!$AB$155:$AB$1048576,0),MATCH((CUADRO!F$5&amp;$E1063),'Hoja de Trabajo para listado'!$AB$151:$BA$151,0)),0)+IFERROR(INDEX('Hoja de Trabajo para listado'!$BC$155:$CB$1048576,MATCH($A1063,'Hoja de Trabajo para listado'!$BC$155:$BC$1048576,0),MATCH((CUADRO!F$5&amp;$E1063),'Hoja de Trabajo para listado'!$BC$151:$CB$151,0)),0)+IFERROR(INDEX('Hoja de Trabajo para listado'!$DE$153:$DG$274,MATCH($A1063,'Hoja de Trabajo para listado'!$DE$153:$DE$1048576,0),MATCH((CUADRO!F$5&amp;$E1063),'Hoja de Trabajo para listado'!$DE$151:$DG$151,0)),0)+IFERROR(INDEX('Hoja de Trabajo para listado'!$CD$155:$DC$1048576,MATCH($A1063,'Hoja de Trabajo para listado'!$CD$155:$CD$1048576,0),MATCH((CUADRO!F$5&amp;$E1063),'Hoja de Trabajo para listado'!$CD$151:$DC$151,0)),0)</f>
        <v>0</v>
      </c>
      <c r="G1063" s="243">
        <f ca="1">+IFERROR(INDEX('Hoja de Trabajo para listado'!$A$155:$Z$1048576,MATCH($A1063,'Hoja de Trabajo para listado'!$A$155:$A$1048576,0),MATCH((CUADRO!G$5&amp;$E1063),'Hoja de Trabajo para listado'!$A$151:$Z$151,0)),0)+IFERROR(INDEX('Hoja de Trabajo para listado'!$AB$155:$BA$1048576,MATCH($A1063,'Hoja de Trabajo para listado'!$AB$155:$AB$1048576,0),MATCH((CUADRO!G$5&amp;$E1063),'Hoja de Trabajo para listado'!$AB$151:$BA$151,0)),0)+IFERROR(INDEX('Hoja de Trabajo para listado'!$BC$155:$CB$1048576,MATCH($A1063,'Hoja de Trabajo para listado'!$BC$155:$BC$1048576,0),MATCH((CUADRO!G$5&amp;$E1063),'Hoja de Trabajo para listado'!$BC$151:$CB$151,0)),0)+IFERROR(INDEX('Hoja de Trabajo para listado'!$DE$153:$DG$274,MATCH($A1063,'Hoja de Trabajo para listado'!$DE$153:$DE$1048576,0),MATCH((CUADRO!G$5&amp;$E1063),'Hoja de Trabajo para listado'!$DE$151:$DG$151,0)),0)+IFERROR(INDEX('Hoja de Trabajo para listado'!$CD$155:$DC$1048576,MATCH($A1063,'Hoja de Trabajo para listado'!$CD$155:$CD$1048576,0),MATCH((CUADRO!G$5&amp;$E1063),'Hoja de Trabajo para listado'!$CD$151:$DC$151,0)),0)</f>
        <v>0</v>
      </c>
      <c r="H1063" s="243">
        <f ca="1">+IFERROR(INDEX('Hoja de Trabajo para listado'!$A$155:$Z$1048576,MATCH($A1063,'Hoja de Trabajo para listado'!$A$155:$A$1048576,0),MATCH((CUADRO!H$5&amp;$E1063),'Hoja de Trabajo para listado'!$A$151:$Z$151,0)),0)+IFERROR(INDEX('Hoja de Trabajo para listado'!$AB$155:$BA$1048576,MATCH($A1063,'Hoja de Trabajo para listado'!$AB$155:$AB$1048576,0),MATCH((CUADRO!H$5&amp;$E1063),'Hoja de Trabajo para listado'!$AB$151:$BA$151,0)),0)+IFERROR(INDEX('Hoja de Trabajo para listado'!$BC$155:$CB$1048576,MATCH($A1063,'Hoja de Trabajo para listado'!$BC$155:$BC$1048576,0),MATCH((CUADRO!H$5&amp;$E1063),'Hoja de Trabajo para listado'!$BC$151:$CB$151,0)),0)+IFERROR(INDEX('Hoja de Trabajo para listado'!$DE$153:$DG$274,MATCH($A1063,'Hoja de Trabajo para listado'!$DE$153:$DE$1048576,0),MATCH((CUADRO!H$5&amp;$E1063),'Hoja de Trabajo para listado'!$DE$151:$DG$151,0)),0)+IFERROR(INDEX('Hoja de Trabajo para listado'!$CD$155:$DC$1048576,MATCH($A1063,'Hoja de Trabajo para listado'!$CD$155:$CD$1048576,0),MATCH((CUADRO!H$5&amp;$E1063),'Hoja de Trabajo para listado'!$CD$151:$DC$151,0)),0)</f>
        <v>0</v>
      </c>
      <c r="I1063" s="243">
        <f ca="1">+IFERROR(INDEX('Hoja de Trabajo para listado'!$A$155:$Z$1048576,MATCH($A1063,'Hoja de Trabajo para listado'!$A$155:$A$1048576,0),MATCH((CUADRO!I$5&amp;$E1063),'Hoja de Trabajo para listado'!$A$151:$Z$151,0)),0)+IFERROR(INDEX('Hoja de Trabajo para listado'!$AB$155:$BA$1048576,MATCH($A1063,'Hoja de Trabajo para listado'!$AB$155:$AB$1048576,0),MATCH((CUADRO!I$5&amp;$E1063),'Hoja de Trabajo para listado'!$AB$151:$BA$151,0)),0)+IFERROR(INDEX('Hoja de Trabajo para listado'!$BC$155:$CB$1048576,MATCH($A1063,'Hoja de Trabajo para listado'!$BC$155:$BC$1048576,0),MATCH((CUADRO!I$5&amp;$E1063),'Hoja de Trabajo para listado'!$BC$151:$CB$151,0)),0)+IFERROR(INDEX('Hoja de Trabajo para listado'!$DE$153:$DG$274,MATCH($A1063,'Hoja de Trabajo para listado'!$DE$153:$DE$1048576,0),MATCH((CUADRO!I$5&amp;$E1063),'Hoja de Trabajo para listado'!$DE$151:$DG$151,0)),0)+IFERROR(INDEX('Hoja de Trabajo para listado'!$CD$155:$DC$1048576,MATCH($A1063,'Hoja de Trabajo para listado'!$CD$155:$CD$1048576,0),MATCH((CUADRO!I$5&amp;$E1063),'Hoja de Trabajo para listado'!$CD$151:$DC$151,0)),0)</f>
        <v>0</v>
      </c>
      <c r="J1063" s="243">
        <f ca="1">+IFERROR(INDEX('Hoja de Trabajo para listado'!$A$155:$Z$1048576,MATCH($A1063,'Hoja de Trabajo para listado'!$A$155:$A$1048576,0),MATCH((CUADRO!J$5&amp;$E1063),'Hoja de Trabajo para listado'!$A$151:$Z$151,0)),0)+IFERROR(INDEX('Hoja de Trabajo para listado'!$AB$155:$BA$1048576,MATCH($A1063,'Hoja de Trabajo para listado'!$AB$155:$AB$1048576,0),MATCH((CUADRO!J$5&amp;$E1063),'Hoja de Trabajo para listado'!$AB$151:$BA$151,0)),0)+IFERROR(INDEX('Hoja de Trabajo para listado'!$BC$155:$CB$1048576,MATCH($A1063,'Hoja de Trabajo para listado'!$BC$155:$BC$1048576,0),MATCH((CUADRO!J$5&amp;$E1063),'Hoja de Trabajo para listado'!$BC$151:$CB$151,0)),0)+IFERROR(INDEX('Hoja de Trabajo para listado'!$DE$153:$DG$274,MATCH($A1063,'Hoja de Trabajo para listado'!$DE$153:$DE$1048576,0),MATCH((CUADRO!J$5&amp;$E1063),'Hoja de Trabajo para listado'!$DE$151:$DG$151,0)),0)+IFERROR(INDEX('Hoja de Trabajo para listado'!$CD$155:$DC$1048576,MATCH($A1063,'Hoja de Trabajo para listado'!$CD$155:$CD$1048576,0),MATCH((CUADRO!J$5&amp;$E1063),'Hoja de Trabajo para listado'!$CD$151:$DC$151,0)),0)</f>
        <v>0</v>
      </c>
      <c r="K1063" s="243">
        <f ca="1">+IFERROR(INDEX('Hoja de Trabajo para listado'!$A$155:$Z$1048576,MATCH($A1063,'Hoja de Trabajo para listado'!$A$155:$A$1048576,0),MATCH((CUADRO!K$5&amp;$E1063),'Hoja de Trabajo para listado'!$A$151:$Z$151,0)),0)+IFERROR(INDEX('Hoja de Trabajo para listado'!$AB$155:$BA$1048576,MATCH($A1063,'Hoja de Trabajo para listado'!$AB$155:$AB$1048576,0),MATCH((CUADRO!K$5&amp;$E1063),'Hoja de Trabajo para listado'!$AB$151:$BA$151,0)),0)+IFERROR(INDEX('Hoja de Trabajo para listado'!$BC$155:$CB$1048576,MATCH($A1063,'Hoja de Trabajo para listado'!$BC$155:$BC$1048576,0),MATCH((CUADRO!K$5&amp;$E1063),'Hoja de Trabajo para listado'!$BC$151:$CB$151,0)),0)+IFERROR(INDEX('Hoja de Trabajo para listado'!$DE$153:$DG$274,MATCH($A1063,'Hoja de Trabajo para listado'!$DE$153:$DE$1048576,0),MATCH((CUADRO!K$5&amp;$E1063),'Hoja de Trabajo para listado'!$DE$151:$DG$151,0)),0)+IFERROR(INDEX('Hoja de Trabajo para listado'!$CD$155:$DC$1048576,MATCH($A1063,'Hoja de Trabajo para listado'!$CD$155:$CD$1048576,0),MATCH((CUADRO!K$5&amp;$E1063),'Hoja de Trabajo para listado'!$CD$151:$DC$151,0)),0)</f>
        <v>0</v>
      </c>
      <c r="L1063" s="243">
        <f ca="1">+IFERROR(INDEX('Hoja de Trabajo para listado'!$A$155:$Z$1048576,MATCH($A1063,'Hoja de Trabajo para listado'!$A$155:$A$1048576,0),MATCH((CUADRO!L$5&amp;$E1063),'Hoja de Trabajo para listado'!$A$151:$Z$151,0)),0)+IFERROR(INDEX('Hoja de Trabajo para listado'!$AB$155:$BA$1048576,MATCH($A1063,'Hoja de Trabajo para listado'!$AB$155:$AB$1048576,0),MATCH((CUADRO!L$5&amp;$E1063),'Hoja de Trabajo para listado'!$AB$151:$BA$151,0)),0)+IFERROR(INDEX('Hoja de Trabajo para listado'!$BC$155:$CB$1048576,MATCH($A1063,'Hoja de Trabajo para listado'!$BC$155:$BC$1048576,0),MATCH((CUADRO!L$5&amp;$E1063),'Hoja de Trabajo para listado'!$BC$151:$CB$151,0)),0)+IFERROR(INDEX('Hoja de Trabajo para listado'!$DE$153:$DG$274,MATCH($A1063,'Hoja de Trabajo para listado'!$DE$153:$DE$1048576,0),MATCH((CUADRO!L$5&amp;$E1063),'Hoja de Trabajo para listado'!$DE$151:$DG$151,0)),0)+IFERROR(INDEX('Hoja de Trabajo para listado'!$CD$155:$DC$1048576,MATCH($A1063,'Hoja de Trabajo para listado'!$CD$155:$CD$1048576,0),MATCH((CUADRO!L$5&amp;$E1063),'Hoja de Trabajo para listado'!$CD$151:$DC$151,0)),0)</f>
        <v>0</v>
      </c>
      <c r="M1063" s="243">
        <f ca="1">+IFERROR(INDEX('Hoja de Trabajo para listado'!$A$155:$Z$1048576,MATCH($A1063,'Hoja de Trabajo para listado'!$A$155:$A$1048576,0),MATCH((CUADRO!M$5&amp;$E1063),'Hoja de Trabajo para listado'!$A$151:$Z$151,0)),0)+IFERROR(INDEX('Hoja de Trabajo para listado'!$AB$155:$BA$1048576,MATCH($A1063,'Hoja de Trabajo para listado'!$AB$155:$AB$1048576,0),MATCH((CUADRO!M$5&amp;$E1063),'Hoja de Trabajo para listado'!$AB$151:$BA$151,0)),0)+IFERROR(INDEX('Hoja de Trabajo para listado'!$BC$155:$CB$1048576,MATCH($A1063,'Hoja de Trabajo para listado'!$BC$155:$BC$1048576,0),MATCH((CUADRO!M$5&amp;$E1063),'Hoja de Trabajo para listado'!$BC$151:$CB$151,0)),0)+IFERROR(INDEX('Hoja de Trabajo para listado'!$DE$153:$DG$274,MATCH($A1063,'Hoja de Trabajo para listado'!$DE$153:$DE$1048576,0),MATCH((CUADRO!M$5&amp;$E1063),'Hoja de Trabajo para listado'!$DE$151:$DG$151,0)),0)+IFERROR(INDEX('Hoja de Trabajo para listado'!$CD$155:$DC$1048576,MATCH($A1063,'Hoja de Trabajo para listado'!$CD$155:$CD$1048576,0),MATCH((CUADRO!M$5&amp;$E1063),'Hoja de Trabajo para listado'!$CD$151:$DC$151,0)),0)</f>
        <v>0</v>
      </c>
      <c r="N1063" s="243">
        <f ca="1">+IFERROR(INDEX('Hoja de Trabajo para listado'!$A$155:$Z$1048576,MATCH($A1063,'Hoja de Trabajo para listado'!$A$155:$A$1048576,0),MATCH((CUADRO!N$5&amp;$E1063),'Hoja de Trabajo para listado'!$A$151:$Z$151,0)),0)+IFERROR(INDEX('Hoja de Trabajo para listado'!$AB$155:$BA$1048576,MATCH($A1063,'Hoja de Trabajo para listado'!$AB$155:$AB$1048576,0),MATCH((CUADRO!N$5&amp;$E1063),'Hoja de Trabajo para listado'!$AB$151:$BA$151,0)),0)+IFERROR(INDEX('Hoja de Trabajo para listado'!$BC$155:$CB$1048576,MATCH($A1063,'Hoja de Trabajo para listado'!$BC$155:$BC$1048576,0),MATCH((CUADRO!N$5&amp;$E1063),'Hoja de Trabajo para listado'!$BC$151:$CB$151,0)),0)+IFERROR(INDEX('Hoja de Trabajo para listado'!$DE$153:$DG$274,MATCH($A1063,'Hoja de Trabajo para listado'!$DE$153:$DE$1048576,0),MATCH((CUADRO!N$5&amp;$E1063),'Hoja de Trabajo para listado'!$DE$151:$DG$151,0)),0)+IFERROR(INDEX('Hoja de Trabajo para listado'!$CD$155:$DC$1048576,MATCH($A1063,'Hoja de Trabajo para listado'!$CD$155:$CD$1048576,0),MATCH((CUADRO!N$5&amp;$E1063),'Hoja de Trabajo para listado'!$CD$151:$DC$151,0)),0)</f>
        <v>0</v>
      </c>
      <c r="O1063" s="243">
        <f ca="1">+IFERROR(INDEX('Hoja de Trabajo para listado'!$A$155:$Z$1048576,MATCH($A1063,'Hoja de Trabajo para listado'!$A$155:$A$1048576,0),MATCH((CUADRO!O$5&amp;$E1063),'Hoja de Trabajo para listado'!$A$151:$Z$151,0)),0)+IFERROR(INDEX('Hoja de Trabajo para listado'!$AB$155:$BA$1048576,MATCH($A1063,'Hoja de Trabajo para listado'!$AB$155:$AB$1048576,0),MATCH((CUADRO!O$5&amp;$E1063),'Hoja de Trabajo para listado'!$AB$151:$BA$151,0)),0)+IFERROR(INDEX('Hoja de Trabajo para listado'!$BC$155:$CB$1048576,MATCH($A1063,'Hoja de Trabajo para listado'!$BC$155:$BC$1048576,0),MATCH((CUADRO!O$5&amp;$E1063),'Hoja de Trabajo para listado'!$BC$151:$CB$151,0)),0)+IFERROR(INDEX('Hoja de Trabajo para listado'!$DE$153:$DG$274,MATCH($A1063,'Hoja de Trabajo para listado'!$DE$153:$DE$1048576,0),MATCH((CUADRO!O$5&amp;$E1063),'Hoja de Trabajo para listado'!$DE$151:$DG$151,0)),0)+IFERROR(INDEX('Hoja de Trabajo para listado'!$CD$155:$DC$1048576,MATCH($A1063,'Hoja de Trabajo para listado'!$CD$155:$CD$1048576,0),MATCH((CUADRO!O$5&amp;$E1063),'Hoja de Trabajo para listado'!$CD$151:$DC$151,0)),0)</f>
        <v>0</v>
      </c>
      <c r="P1063" s="243">
        <f ca="1">+IFERROR(INDEX('Hoja de Trabajo para listado'!$A$155:$Z$1048576,MATCH($A1063,'Hoja de Trabajo para listado'!$A$155:$A$1048576,0),MATCH((CUADRO!P$5&amp;$E1063),'Hoja de Trabajo para listado'!$A$151:$Z$151,0)),0)+IFERROR(INDEX('Hoja de Trabajo para listado'!$AB$155:$BA$1048576,MATCH($A1063,'Hoja de Trabajo para listado'!$AB$155:$AB$1048576,0),MATCH((CUADRO!P$5&amp;$E1063),'Hoja de Trabajo para listado'!$AB$151:$BA$151,0)),0)+IFERROR(INDEX('Hoja de Trabajo para listado'!$BC$155:$CB$1048576,MATCH($A1063,'Hoja de Trabajo para listado'!$BC$155:$BC$1048576,0),MATCH((CUADRO!P$5&amp;$E1063),'Hoja de Trabajo para listado'!$BC$151:$CB$151,0)),0)+IFERROR(INDEX('Hoja de Trabajo para listado'!$DE$153:$DG$274,MATCH($A1063,'Hoja de Trabajo para listado'!$DE$153:$DE$1048576,0),MATCH((CUADRO!P$5&amp;$E1063),'Hoja de Trabajo para listado'!$DE$151:$DG$151,0)),0)+IFERROR(INDEX('Hoja de Trabajo para listado'!$CD$155:$DC$1048576,MATCH($A1063,'Hoja de Trabajo para listado'!$CD$155:$CD$1048576,0),MATCH((CUADRO!P$5&amp;$E1063),'Hoja de Trabajo para listado'!$CD$151:$DC$151,0)),0)</f>
        <v>0</v>
      </c>
      <c r="Q1063" s="243">
        <f ca="1">+IFERROR(INDEX('Hoja de Trabajo para listado'!$A$155:$Z$1048576,MATCH($A1063,'Hoja de Trabajo para listado'!$A$155:$A$1048576,0),MATCH((CUADRO!Q$5&amp;$E1063),'Hoja de Trabajo para listado'!$A$151:$Z$151,0)),0)+IFERROR(INDEX('Hoja de Trabajo para listado'!$AB$155:$BA$1048576,MATCH($A1063,'Hoja de Trabajo para listado'!$AB$155:$AB$1048576,0),MATCH((CUADRO!Q$5&amp;$E1063),'Hoja de Trabajo para listado'!$AB$151:$BA$151,0)),0)+IFERROR(INDEX('Hoja de Trabajo para listado'!$BC$155:$CB$1048576,MATCH($A1063,'Hoja de Trabajo para listado'!$BC$155:$BC$1048576,0),MATCH((CUADRO!Q$5&amp;$E1063),'Hoja de Trabajo para listado'!$BC$151:$CB$151,0)),0)+IFERROR(INDEX('Hoja de Trabajo para listado'!$DE$153:$DG$274,MATCH($A1063,'Hoja de Trabajo para listado'!$DE$153:$DE$1048576,0),MATCH((CUADRO!Q$5&amp;$E1063),'Hoja de Trabajo para listado'!$DE$151:$DG$151,0)),0)+IFERROR(INDEX('Hoja de Trabajo para listado'!$CD$155:$DC$1048576,MATCH($A1063,'Hoja de Trabajo para listado'!$CD$155:$CD$1048576,0),MATCH((CUADRO!Q$5&amp;$E1063),'Hoja de Trabajo para listado'!$CD$151:$DC$151,0)),0)</f>
        <v>0</v>
      </c>
      <c r="R1063" s="243">
        <f t="shared" ca="1" si="35"/>
        <v>0</v>
      </c>
      <c r="S1063" s="249">
        <f ca="1">+R1062+R1063</f>
        <v>0</v>
      </c>
      <c r="T1063" s="243">
        <f ca="1">+S1063</f>
        <v>0</v>
      </c>
      <c r="U1063" s="242">
        <f t="shared" si="36"/>
        <v>2</v>
      </c>
      <c r="V1063" s="333" t="str">
        <f>+VLOOKUP(A1063,bd_lista!$A$3:$E$590,5,FALSE)</f>
        <v>Gobiernos Autonomos Municipales</v>
      </c>
      <c r="W1063" s="392"/>
      <c r="X1063" s="242">
        <f>+VLOOKUP(A1063,[4]Sheet1!$A$13:$D$744,4,FALSE)</f>
        <v>0</v>
      </c>
      <c r="Y1063" s="242" t="e">
        <f>+VLOOKUP(X1063,bd_lista!$A$3:$C$590,3,FALSE)</f>
        <v>#N/A</v>
      </c>
      <c r="Z1063" s="292"/>
      <c r="AA1063" s="293"/>
    </row>
    <row r="1064" spans="1:27" customFormat="1" ht="15" hidden="1" customHeight="1">
      <c r="A1064" s="32">
        <v>1811</v>
      </c>
      <c r="B1064" s="387">
        <f>+A1064</f>
        <v>1811</v>
      </c>
      <c r="C1064" s="247" t="str">
        <f>+VLOOKUP(A1064,bd_lista!$A$3:$C$590,3,FALSE)</f>
        <v>Gobierno Autónomo Municipal de San Ignacio</v>
      </c>
      <c r="D1064" s="389" t="str">
        <f>+C1064</f>
        <v>Gobierno Autónomo Municipal de San Ignacio</v>
      </c>
      <c r="E1064" s="242" t="s">
        <v>1304</v>
      </c>
      <c r="F1064" s="243">
        <f ca="1">+IFERROR(INDEX('Hoja de Trabajo para listado'!$A$155:$Z$1048576,MATCH($A1064,'Hoja de Trabajo para listado'!$A$155:$A$1048576,0),MATCH((CUADRO!F$5&amp;$E1064),'Hoja de Trabajo para listado'!$A$151:$Z$151,0)),0)+IFERROR(INDEX('Hoja de Trabajo para listado'!$AB$155:$BA$1048576,MATCH($A1064,'Hoja de Trabajo para listado'!$AB$155:$AB$1048576,0),MATCH((CUADRO!F$5&amp;$E1064),'Hoja de Trabajo para listado'!$AB$151:$BA$151,0)),0)+IFERROR(INDEX('Hoja de Trabajo para listado'!$BC$155:$CB$1048576,MATCH($A1064,'Hoja de Trabajo para listado'!$BC$155:$BC$1048576,0),MATCH((CUADRO!F$5&amp;$E1064),'Hoja de Trabajo para listado'!$BC$151:$CB$151,0)),0)+IFERROR(INDEX('Hoja de Trabajo para listado'!$DE$153:$DG$274,MATCH($A1064,'Hoja de Trabajo para listado'!$DE$153:$DE$1048576,0),MATCH((CUADRO!F$5&amp;$E1064),'Hoja de Trabajo para listado'!$DE$151:$DG$151,0)),0)+IFERROR(INDEX('Hoja de Trabajo para listado'!$CD$155:$DC$1048576,MATCH($A1064,'Hoja de Trabajo para listado'!$CD$155:$CD$1048576,0),MATCH((CUADRO!F$5&amp;$E1064),'Hoja de Trabajo para listado'!$CD$151:$DC$151,0)),0)</f>
        <v>0</v>
      </c>
      <c r="G1064" s="243">
        <f ca="1">+IFERROR(INDEX('Hoja de Trabajo para listado'!$A$155:$Z$1048576,MATCH($A1064,'Hoja de Trabajo para listado'!$A$155:$A$1048576,0),MATCH((CUADRO!G$5&amp;$E1064),'Hoja de Trabajo para listado'!$A$151:$Z$151,0)),0)+IFERROR(INDEX('Hoja de Trabajo para listado'!$AB$155:$BA$1048576,MATCH($A1064,'Hoja de Trabajo para listado'!$AB$155:$AB$1048576,0),MATCH((CUADRO!G$5&amp;$E1064),'Hoja de Trabajo para listado'!$AB$151:$BA$151,0)),0)+IFERROR(INDEX('Hoja de Trabajo para listado'!$BC$155:$CB$1048576,MATCH($A1064,'Hoja de Trabajo para listado'!$BC$155:$BC$1048576,0),MATCH((CUADRO!G$5&amp;$E1064),'Hoja de Trabajo para listado'!$BC$151:$CB$151,0)),0)+IFERROR(INDEX('Hoja de Trabajo para listado'!$DE$153:$DG$274,MATCH($A1064,'Hoja de Trabajo para listado'!$DE$153:$DE$1048576,0),MATCH((CUADRO!G$5&amp;$E1064),'Hoja de Trabajo para listado'!$DE$151:$DG$151,0)),0)+IFERROR(INDEX('Hoja de Trabajo para listado'!$CD$155:$DC$1048576,MATCH($A1064,'Hoja de Trabajo para listado'!$CD$155:$CD$1048576,0),MATCH((CUADRO!G$5&amp;$E1064),'Hoja de Trabajo para listado'!$CD$151:$DC$151,0)),0)</f>
        <v>0</v>
      </c>
      <c r="H1064" s="243">
        <f ca="1">+IFERROR(INDEX('Hoja de Trabajo para listado'!$A$155:$Z$1048576,MATCH($A1064,'Hoja de Trabajo para listado'!$A$155:$A$1048576,0),MATCH((CUADRO!H$5&amp;$E1064),'Hoja de Trabajo para listado'!$A$151:$Z$151,0)),0)+IFERROR(INDEX('Hoja de Trabajo para listado'!$AB$155:$BA$1048576,MATCH($A1064,'Hoja de Trabajo para listado'!$AB$155:$AB$1048576,0),MATCH((CUADRO!H$5&amp;$E1064),'Hoja de Trabajo para listado'!$AB$151:$BA$151,0)),0)+IFERROR(INDEX('Hoja de Trabajo para listado'!$BC$155:$CB$1048576,MATCH($A1064,'Hoja de Trabajo para listado'!$BC$155:$BC$1048576,0),MATCH((CUADRO!H$5&amp;$E1064),'Hoja de Trabajo para listado'!$BC$151:$CB$151,0)),0)+IFERROR(INDEX('Hoja de Trabajo para listado'!$DE$153:$DG$274,MATCH($A1064,'Hoja de Trabajo para listado'!$DE$153:$DE$1048576,0),MATCH((CUADRO!H$5&amp;$E1064),'Hoja de Trabajo para listado'!$DE$151:$DG$151,0)),0)+IFERROR(INDEX('Hoja de Trabajo para listado'!$CD$155:$DC$1048576,MATCH($A1064,'Hoja de Trabajo para listado'!$CD$155:$CD$1048576,0),MATCH((CUADRO!H$5&amp;$E1064),'Hoja de Trabajo para listado'!$CD$151:$DC$151,0)),0)</f>
        <v>0</v>
      </c>
      <c r="I1064" s="243">
        <f ca="1">+IFERROR(INDEX('Hoja de Trabajo para listado'!$A$155:$Z$1048576,MATCH($A1064,'Hoja de Trabajo para listado'!$A$155:$A$1048576,0),MATCH((CUADRO!I$5&amp;$E1064),'Hoja de Trabajo para listado'!$A$151:$Z$151,0)),0)+IFERROR(INDEX('Hoja de Trabajo para listado'!$AB$155:$BA$1048576,MATCH($A1064,'Hoja de Trabajo para listado'!$AB$155:$AB$1048576,0),MATCH((CUADRO!I$5&amp;$E1064),'Hoja de Trabajo para listado'!$AB$151:$BA$151,0)),0)+IFERROR(INDEX('Hoja de Trabajo para listado'!$BC$155:$CB$1048576,MATCH($A1064,'Hoja de Trabajo para listado'!$BC$155:$BC$1048576,0),MATCH((CUADRO!I$5&amp;$E1064),'Hoja de Trabajo para listado'!$BC$151:$CB$151,0)),0)+IFERROR(INDEX('Hoja de Trabajo para listado'!$DE$153:$DG$274,MATCH($A1064,'Hoja de Trabajo para listado'!$DE$153:$DE$1048576,0),MATCH((CUADRO!I$5&amp;$E1064),'Hoja de Trabajo para listado'!$DE$151:$DG$151,0)),0)+IFERROR(INDEX('Hoja de Trabajo para listado'!$CD$155:$DC$1048576,MATCH($A1064,'Hoja de Trabajo para listado'!$CD$155:$CD$1048576,0),MATCH((CUADRO!I$5&amp;$E1064),'Hoja de Trabajo para listado'!$CD$151:$DC$151,0)),0)</f>
        <v>0</v>
      </c>
      <c r="J1064" s="243">
        <f ca="1">+IFERROR(INDEX('Hoja de Trabajo para listado'!$A$155:$Z$1048576,MATCH($A1064,'Hoja de Trabajo para listado'!$A$155:$A$1048576,0),MATCH((CUADRO!J$5&amp;$E1064),'Hoja de Trabajo para listado'!$A$151:$Z$151,0)),0)+IFERROR(INDEX('Hoja de Trabajo para listado'!$AB$155:$BA$1048576,MATCH($A1064,'Hoja de Trabajo para listado'!$AB$155:$AB$1048576,0),MATCH((CUADRO!J$5&amp;$E1064),'Hoja de Trabajo para listado'!$AB$151:$BA$151,0)),0)+IFERROR(INDEX('Hoja de Trabajo para listado'!$BC$155:$CB$1048576,MATCH($A1064,'Hoja de Trabajo para listado'!$BC$155:$BC$1048576,0),MATCH((CUADRO!J$5&amp;$E1064),'Hoja de Trabajo para listado'!$BC$151:$CB$151,0)),0)+IFERROR(INDEX('Hoja de Trabajo para listado'!$DE$153:$DG$274,MATCH($A1064,'Hoja de Trabajo para listado'!$DE$153:$DE$1048576,0),MATCH((CUADRO!J$5&amp;$E1064),'Hoja de Trabajo para listado'!$DE$151:$DG$151,0)),0)+IFERROR(INDEX('Hoja de Trabajo para listado'!$CD$155:$DC$1048576,MATCH($A1064,'Hoja de Trabajo para listado'!$CD$155:$CD$1048576,0),MATCH((CUADRO!J$5&amp;$E1064),'Hoja de Trabajo para listado'!$CD$151:$DC$151,0)),0)</f>
        <v>0</v>
      </c>
      <c r="K1064" s="243">
        <f ca="1">+IFERROR(INDEX('Hoja de Trabajo para listado'!$A$155:$Z$1048576,MATCH($A1064,'Hoja de Trabajo para listado'!$A$155:$A$1048576,0),MATCH((CUADRO!K$5&amp;$E1064),'Hoja de Trabajo para listado'!$A$151:$Z$151,0)),0)+IFERROR(INDEX('Hoja de Trabajo para listado'!$AB$155:$BA$1048576,MATCH($A1064,'Hoja de Trabajo para listado'!$AB$155:$AB$1048576,0),MATCH((CUADRO!K$5&amp;$E1064),'Hoja de Trabajo para listado'!$AB$151:$BA$151,0)),0)+IFERROR(INDEX('Hoja de Trabajo para listado'!$BC$155:$CB$1048576,MATCH($A1064,'Hoja de Trabajo para listado'!$BC$155:$BC$1048576,0),MATCH((CUADRO!K$5&amp;$E1064),'Hoja de Trabajo para listado'!$BC$151:$CB$151,0)),0)+IFERROR(INDEX('Hoja de Trabajo para listado'!$DE$153:$DG$274,MATCH($A1064,'Hoja de Trabajo para listado'!$DE$153:$DE$1048576,0),MATCH((CUADRO!K$5&amp;$E1064),'Hoja de Trabajo para listado'!$DE$151:$DG$151,0)),0)+IFERROR(INDEX('Hoja de Trabajo para listado'!$CD$155:$DC$1048576,MATCH($A1064,'Hoja de Trabajo para listado'!$CD$155:$CD$1048576,0),MATCH((CUADRO!K$5&amp;$E1064),'Hoja de Trabajo para listado'!$CD$151:$DC$151,0)),0)</f>
        <v>0</v>
      </c>
      <c r="L1064" s="243">
        <f ca="1">+IFERROR(INDEX('Hoja de Trabajo para listado'!$A$155:$Z$1048576,MATCH($A1064,'Hoja de Trabajo para listado'!$A$155:$A$1048576,0),MATCH((CUADRO!L$5&amp;$E1064),'Hoja de Trabajo para listado'!$A$151:$Z$151,0)),0)+IFERROR(INDEX('Hoja de Trabajo para listado'!$AB$155:$BA$1048576,MATCH($A1064,'Hoja de Trabajo para listado'!$AB$155:$AB$1048576,0),MATCH((CUADRO!L$5&amp;$E1064),'Hoja de Trabajo para listado'!$AB$151:$BA$151,0)),0)+IFERROR(INDEX('Hoja de Trabajo para listado'!$BC$155:$CB$1048576,MATCH($A1064,'Hoja de Trabajo para listado'!$BC$155:$BC$1048576,0),MATCH((CUADRO!L$5&amp;$E1064),'Hoja de Trabajo para listado'!$BC$151:$CB$151,0)),0)+IFERROR(INDEX('Hoja de Trabajo para listado'!$DE$153:$DG$274,MATCH($A1064,'Hoja de Trabajo para listado'!$DE$153:$DE$1048576,0),MATCH((CUADRO!L$5&amp;$E1064),'Hoja de Trabajo para listado'!$DE$151:$DG$151,0)),0)+IFERROR(INDEX('Hoja de Trabajo para listado'!$CD$155:$DC$1048576,MATCH($A1064,'Hoja de Trabajo para listado'!$CD$155:$CD$1048576,0),MATCH((CUADRO!L$5&amp;$E1064),'Hoja de Trabajo para listado'!$CD$151:$DC$151,0)),0)</f>
        <v>0</v>
      </c>
      <c r="M1064" s="243">
        <f ca="1">+IFERROR(INDEX('Hoja de Trabajo para listado'!$A$155:$Z$1048576,MATCH($A1064,'Hoja de Trabajo para listado'!$A$155:$A$1048576,0),MATCH((CUADRO!M$5&amp;$E1064),'Hoja de Trabajo para listado'!$A$151:$Z$151,0)),0)+IFERROR(INDEX('Hoja de Trabajo para listado'!$AB$155:$BA$1048576,MATCH($A1064,'Hoja de Trabajo para listado'!$AB$155:$AB$1048576,0),MATCH((CUADRO!M$5&amp;$E1064),'Hoja de Trabajo para listado'!$AB$151:$BA$151,0)),0)+IFERROR(INDEX('Hoja de Trabajo para listado'!$BC$155:$CB$1048576,MATCH($A1064,'Hoja de Trabajo para listado'!$BC$155:$BC$1048576,0),MATCH((CUADRO!M$5&amp;$E1064),'Hoja de Trabajo para listado'!$BC$151:$CB$151,0)),0)+IFERROR(INDEX('Hoja de Trabajo para listado'!$DE$153:$DG$274,MATCH($A1064,'Hoja de Trabajo para listado'!$DE$153:$DE$1048576,0),MATCH((CUADRO!M$5&amp;$E1064),'Hoja de Trabajo para listado'!$DE$151:$DG$151,0)),0)+IFERROR(INDEX('Hoja de Trabajo para listado'!$CD$155:$DC$1048576,MATCH($A1064,'Hoja de Trabajo para listado'!$CD$155:$CD$1048576,0),MATCH((CUADRO!M$5&amp;$E1064),'Hoja de Trabajo para listado'!$CD$151:$DC$151,0)),0)</f>
        <v>0</v>
      </c>
      <c r="N1064" s="243">
        <f ca="1">+IFERROR(INDEX('Hoja de Trabajo para listado'!$A$155:$Z$1048576,MATCH($A1064,'Hoja de Trabajo para listado'!$A$155:$A$1048576,0),MATCH((CUADRO!N$5&amp;$E1064),'Hoja de Trabajo para listado'!$A$151:$Z$151,0)),0)+IFERROR(INDEX('Hoja de Trabajo para listado'!$AB$155:$BA$1048576,MATCH($A1064,'Hoja de Trabajo para listado'!$AB$155:$AB$1048576,0),MATCH((CUADRO!N$5&amp;$E1064),'Hoja de Trabajo para listado'!$AB$151:$BA$151,0)),0)+IFERROR(INDEX('Hoja de Trabajo para listado'!$BC$155:$CB$1048576,MATCH($A1064,'Hoja de Trabajo para listado'!$BC$155:$BC$1048576,0),MATCH((CUADRO!N$5&amp;$E1064),'Hoja de Trabajo para listado'!$BC$151:$CB$151,0)),0)+IFERROR(INDEX('Hoja de Trabajo para listado'!$DE$153:$DG$274,MATCH($A1064,'Hoja de Trabajo para listado'!$DE$153:$DE$1048576,0),MATCH((CUADRO!N$5&amp;$E1064),'Hoja de Trabajo para listado'!$DE$151:$DG$151,0)),0)+IFERROR(INDEX('Hoja de Trabajo para listado'!$CD$155:$DC$1048576,MATCH($A1064,'Hoja de Trabajo para listado'!$CD$155:$CD$1048576,0),MATCH((CUADRO!N$5&amp;$E1064),'Hoja de Trabajo para listado'!$CD$151:$DC$151,0)),0)</f>
        <v>0</v>
      </c>
      <c r="O1064" s="243">
        <f ca="1">+IFERROR(INDEX('Hoja de Trabajo para listado'!$A$155:$Z$1048576,MATCH($A1064,'Hoja de Trabajo para listado'!$A$155:$A$1048576,0),MATCH((CUADRO!O$5&amp;$E1064),'Hoja de Trabajo para listado'!$A$151:$Z$151,0)),0)+IFERROR(INDEX('Hoja de Trabajo para listado'!$AB$155:$BA$1048576,MATCH($A1064,'Hoja de Trabajo para listado'!$AB$155:$AB$1048576,0),MATCH((CUADRO!O$5&amp;$E1064),'Hoja de Trabajo para listado'!$AB$151:$BA$151,0)),0)+IFERROR(INDEX('Hoja de Trabajo para listado'!$BC$155:$CB$1048576,MATCH($A1064,'Hoja de Trabajo para listado'!$BC$155:$BC$1048576,0),MATCH((CUADRO!O$5&amp;$E1064),'Hoja de Trabajo para listado'!$BC$151:$CB$151,0)),0)+IFERROR(INDEX('Hoja de Trabajo para listado'!$DE$153:$DG$274,MATCH($A1064,'Hoja de Trabajo para listado'!$DE$153:$DE$1048576,0),MATCH((CUADRO!O$5&amp;$E1064),'Hoja de Trabajo para listado'!$DE$151:$DG$151,0)),0)+IFERROR(INDEX('Hoja de Trabajo para listado'!$CD$155:$DC$1048576,MATCH($A1064,'Hoja de Trabajo para listado'!$CD$155:$CD$1048576,0),MATCH((CUADRO!O$5&amp;$E1064),'Hoja de Trabajo para listado'!$CD$151:$DC$151,0)),0)</f>
        <v>0</v>
      </c>
      <c r="P1064" s="243">
        <f ca="1">+IFERROR(INDEX('Hoja de Trabajo para listado'!$A$155:$Z$1048576,MATCH($A1064,'Hoja de Trabajo para listado'!$A$155:$A$1048576,0),MATCH((CUADRO!P$5&amp;$E1064),'Hoja de Trabajo para listado'!$A$151:$Z$151,0)),0)+IFERROR(INDEX('Hoja de Trabajo para listado'!$AB$155:$BA$1048576,MATCH($A1064,'Hoja de Trabajo para listado'!$AB$155:$AB$1048576,0),MATCH((CUADRO!P$5&amp;$E1064),'Hoja de Trabajo para listado'!$AB$151:$BA$151,0)),0)+IFERROR(INDEX('Hoja de Trabajo para listado'!$BC$155:$CB$1048576,MATCH($A1064,'Hoja de Trabajo para listado'!$BC$155:$BC$1048576,0),MATCH((CUADRO!P$5&amp;$E1064),'Hoja de Trabajo para listado'!$BC$151:$CB$151,0)),0)+IFERROR(INDEX('Hoja de Trabajo para listado'!$DE$153:$DG$274,MATCH($A1064,'Hoja de Trabajo para listado'!$DE$153:$DE$1048576,0),MATCH((CUADRO!P$5&amp;$E1064),'Hoja de Trabajo para listado'!$DE$151:$DG$151,0)),0)+IFERROR(INDEX('Hoja de Trabajo para listado'!$CD$155:$DC$1048576,MATCH($A1064,'Hoja de Trabajo para listado'!$CD$155:$CD$1048576,0),MATCH((CUADRO!P$5&amp;$E1064),'Hoja de Trabajo para listado'!$CD$151:$DC$151,0)),0)</f>
        <v>0</v>
      </c>
      <c r="Q1064" s="243">
        <f ca="1">+IFERROR(INDEX('Hoja de Trabajo para listado'!$A$155:$Z$1048576,MATCH($A1064,'Hoja de Trabajo para listado'!$A$155:$A$1048576,0),MATCH((CUADRO!Q$5&amp;$E1064),'Hoja de Trabajo para listado'!$A$151:$Z$151,0)),0)+IFERROR(INDEX('Hoja de Trabajo para listado'!$AB$155:$BA$1048576,MATCH($A1064,'Hoja de Trabajo para listado'!$AB$155:$AB$1048576,0),MATCH((CUADRO!Q$5&amp;$E1064),'Hoja de Trabajo para listado'!$AB$151:$BA$151,0)),0)+IFERROR(INDEX('Hoja de Trabajo para listado'!$BC$155:$CB$1048576,MATCH($A1064,'Hoja de Trabajo para listado'!$BC$155:$BC$1048576,0),MATCH((CUADRO!Q$5&amp;$E1064),'Hoja de Trabajo para listado'!$BC$151:$CB$151,0)),0)+IFERROR(INDEX('Hoja de Trabajo para listado'!$DE$153:$DG$274,MATCH($A1064,'Hoja de Trabajo para listado'!$DE$153:$DE$1048576,0),MATCH((CUADRO!Q$5&amp;$E1064),'Hoja de Trabajo para listado'!$DE$151:$DG$151,0)),0)+IFERROR(INDEX('Hoja de Trabajo para listado'!$CD$155:$DC$1048576,MATCH($A1064,'Hoja de Trabajo para listado'!$CD$155:$CD$1048576,0),MATCH((CUADRO!Q$5&amp;$E1064),'Hoja de Trabajo para listado'!$CD$151:$DC$151,0)),0)</f>
        <v>0</v>
      </c>
      <c r="R1064" s="243">
        <f t="shared" ca="1" si="35"/>
        <v>0</v>
      </c>
      <c r="S1064" s="249"/>
      <c r="T1064" s="243">
        <f ca="1">+T1065</f>
        <v>0</v>
      </c>
      <c r="U1064" s="242">
        <f t="shared" si="36"/>
        <v>1</v>
      </c>
      <c r="V1064" s="333" t="str">
        <f>+VLOOKUP(A1064,bd_lista!$A$3:$E$590,5,FALSE)</f>
        <v>Gobiernos Autonomos Municipales</v>
      </c>
      <c r="W1064" s="391" t="str">
        <f>+V1064</f>
        <v>Gobiernos Autonomos Municipales</v>
      </c>
      <c r="X1064" s="242">
        <f>+VLOOKUP(A1064,[4]Sheet1!$A$13:$D$744,4,FALSE)</f>
        <v>0</v>
      </c>
      <c r="Y1064" s="242" t="e">
        <f>+VLOOKUP(X1064,bd_lista!$A$3:$C$590,3,FALSE)</f>
        <v>#N/A</v>
      </c>
      <c r="Z1064" s="294">
        <f>+X1064</f>
        <v>0</v>
      </c>
      <c r="AA1064" s="295" t="e">
        <f>+Y1064</f>
        <v>#N/A</v>
      </c>
    </row>
    <row r="1065" spans="1:27" customFormat="1" ht="15" hidden="1" customHeight="1">
      <c r="A1065" s="32">
        <v>1811</v>
      </c>
      <c r="B1065" s="388"/>
      <c r="C1065" s="247" t="str">
        <f>+VLOOKUP(A1065,bd_lista!$A$3:$C$590,3,FALSE)</f>
        <v>Gobierno Autónomo Municipal de San Ignacio</v>
      </c>
      <c r="D1065" s="390"/>
      <c r="E1065" s="244" t="s">
        <v>1305</v>
      </c>
      <c r="F1065" s="245">
        <f ca="1">+IFERROR(INDEX('Hoja de Trabajo para listado'!$A$155:$Z$1048576,MATCH($A1065,'Hoja de Trabajo para listado'!$A$155:$A$1048576,0),MATCH((CUADRO!F$5&amp;$E1065),'Hoja de Trabajo para listado'!$A$151:$Z$151,0)),0)+IFERROR(INDEX('Hoja de Trabajo para listado'!$AB$155:$BA$1048576,MATCH($A1065,'Hoja de Trabajo para listado'!$AB$155:$AB$1048576,0),MATCH((CUADRO!F$5&amp;$E1065),'Hoja de Trabajo para listado'!$AB$151:$BA$151,0)),0)+IFERROR(INDEX('Hoja de Trabajo para listado'!$BC$155:$CB$1048576,MATCH($A1065,'Hoja de Trabajo para listado'!$BC$155:$BC$1048576,0),MATCH((CUADRO!F$5&amp;$E1065),'Hoja de Trabajo para listado'!$BC$151:$CB$151,0)),0)+IFERROR(INDEX('Hoja de Trabajo para listado'!$DE$153:$DG$274,MATCH($A1065,'Hoja de Trabajo para listado'!$DE$153:$DE$1048576,0),MATCH((CUADRO!F$5&amp;$E1065),'Hoja de Trabajo para listado'!$DE$151:$DG$151,0)),0)+IFERROR(INDEX('Hoja de Trabajo para listado'!$CD$155:$DC$1048576,MATCH($A1065,'Hoja de Trabajo para listado'!$CD$155:$CD$1048576,0),MATCH((CUADRO!F$5&amp;$E1065),'Hoja de Trabajo para listado'!$CD$151:$DC$151,0)),0)</f>
        <v>0</v>
      </c>
      <c r="G1065" s="245">
        <f ca="1">+IFERROR(INDEX('Hoja de Trabajo para listado'!$A$155:$Z$1048576,MATCH($A1065,'Hoja de Trabajo para listado'!$A$155:$A$1048576,0),MATCH((CUADRO!G$5&amp;$E1065),'Hoja de Trabajo para listado'!$A$151:$Z$151,0)),0)+IFERROR(INDEX('Hoja de Trabajo para listado'!$AB$155:$BA$1048576,MATCH($A1065,'Hoja de Trabajo para listado'!$AB$155:$AB$1048576,0),MATCH((CUADRO!G$5&amp;$E1065),'Hoja de Trabajo para listado'!$AB$151:$BA$151,0)),0)+IFERROR(INDEX('Hoja de Trabajo para listado'!$BC$155:$CB$1048576,MATCH($A1065,'Hoja de Trabajo para listado'!$BC$155:$BC$1048576,0),MATCH((CUADRO!G$5&amp;$E1065),'Hoja de Trabajo para listado'!$BC$151:$CB$151,0)),0)+IFERROR(INDEX('Hoja de Trabajo para listado'!$DE$153:$DG$274,MATCH($A1065,'Hoja de Trabajo para listado'!$DE$153:$DE$1048576,0),MATCH((CUADRO!G$5&amp;$E1065),'Hoja de Trabajo para listado'!$DE$151:$DG$151,0)),0)+IFERROR(INDEX('Hoja de Trabajo para listado'!$CD$155:$DC$1048576,MATCH($A1065,'Hoja de Trabajo para listado'!$CD$155:$CD$1048576,0),MATCH((CUADRO!G$5&amp;$E1065),'Hoja de Trabajo para listado'!$CD$151:$DC$151,0)),0)</f>
        <v>0</v>
      </c>
      <c r="H1065" s="245">
        <f ca="1">+IFERROR(INDEX('Hoja de Trabajo para listado'!$A$155:$Z$1048576,MATCH($A1065,'Hoja de Trabajo para listado'!$A$155:$A$1048576,0),MATCH((CUADRO!H$5&amp;$E1065),'Hoja de Trabajo para listado'!$A$151:$Z$151,0)),0)+IFERROR(INDEX('Hoja de Trabajo para listado'!$AB$155:$BA$1048576,MATCH($A1065,'Hoja de Trabajo para listado'!$AB$155:$AB$1048576,0),MATCH((CUADRO!H$5&amp;$E1065),'Hoja de Trabajo para listado'!$AB$151:$BA$151,0)),0)+IFERROR(INDEX('Hoja de Trabajo para listado'!$BC$155:$CB$1048576,MATCH($A1065,'Hoja de Trabajo para listado'!$BC$155:$BC$1048576,0),MATCH((CUADRO!H$5&amp;$E1065),'Hoja de Trabajo para listado'!$BC$151:$CB$151,0)),0)+IFERROR(INDEX('Hoja de Trabajo para listado'!$DE$153:$DG$274,MATCH($A1065,'Hoja de Trabajo para listado'!$DE$153:$DE$1048576,0),MATCH((CUADRO!H$5&amp;$E1065),'Hoja de Trabajo para listado'!$DE$151:$DG$151,0)),0)+IFERROR(INDEX('Hoja de Trabajo para listado'!$CD$155:$DC$1048576,MATCH($A1065,'Hoja de Trabajo para listado'!$CD$155:$CD$1048576,0),MATCH((CUADRO!H$5&amp;$E1065),'Hoja de Trabajo para listado'!$CD$151:$DC$151,0)),0)</f>
        <v>0</v>
      </c>
      <c r="I1065" s="245">
        <f ca="1">+IFERROR(INDEX('Hoja de Trabajo para listado'!$A$155:$Z$1048576,MATCH($A1065,'Hoja de Trabajo para listado'!$A$155:$A$1048576,0),MATCH((CUADRO!I$5&amp;$E1065),'Hoja de Trabajo para listado'!$A$151:$Z$151,0)),0)+IFERROR(INDEX('Hoja de Trabajo para listado'!$AB$155:$BA$1048576,MATCH($A1065,'Hoja de Trabajo para listado'!$AB$155:$AB$1048576,0),MATCH((CUADRO!I$5&amp;$E1065),'Hoja de Trabajo para listado'!$AB$151:$BA$151,0)),0)+IFERROR(INDEX('Hoja de Trabajo para listado'!$BC$155:$CB$1048576,MATCH($A1065,'Hoja de Trabajo para listado'!$BC$155:$BC$1048576,0),MATCH((CUADRO!I$5&amp;$E1065),'Hoja de Trabajo para listado'!$BC$151:$CB$151,0)),0)+IFERROR(INDEX('Hoja de Trabajo para listado'!$DE$153:$DG$274,MATCH($A1065,'Hoja de Trabajo para listado'!$DE$153:$DE$1048576,0),MATCH((CUADRO!I$5&amp;$E1065),'Hoja de Trabajo para listado'!$DE$151:$DG$151,0)),0)+IFERROR(INDEX('Hoja de Trabajo para listado'!$CD$155:$DC$1048576,MATCH($A1065,'Hoja de Trabajo para listado'!$CD$155:$CD$1048576,0),MATCH((CUADRO!I$5&amp;$E1065),'Hoja de Trabajo para listado'!$CD$151:$DC$151,0)),0)</f>
        <v>0</v>
      </c>
      <c r="J1065" s="245">
        <f ca="1">+IFERROR(INDEX('Hoja de Trabajo para listado'!$A$155:$Z$1048576,MATCH($A1065,'Hoja de Trabajo para listado'!$A$155:$A$1048576,0),MATCH((CUADRO!J$5&amp;$E1065),'Hoja de Trabajo para listado'!$A$151:$Z$151,0)),0)+IFERROR(INDEX('Hoja de Trabajo para listado'!$AB$155:$BA$1048576,MATCH($A1065,'Hoja de Trabajo para listado'!$AB$155:$AB$1048576,0),MATCH((CUADRO!J$5&amp;$E1065),'Hoja de Trabajo para listado'!$AB$151:$BA$151,0)),0)+IFERROR(INDEX('Hoja de Trabajo para listado'!$BC$155:$CB$1048576,MATCH($A1065,'Hoja de Trabajo para listado'!$BC$155:$BC$1048576,0),MATCH((CUADRO!J$5&amp;$E1065),'Hoja de Trabajo para listado'!$BC$151:$CB$151,0)),0)+IFERROR(INDEX('Hoja de Trabajo para listado'!$DE$153:$DG$274,MATCH($A1065,'Hoja de Trabajo para listado'!$DE$153:$DE$1048576,0),MATCH((CUADRO!J$5&amp;$E1065),'Hoja de Trabajo para listado'!$DE$151:$DG$151,0)),0)+IFERROR(INDEX('Hoja de Trabajo para listado'!$CD$155:$DC$1048576,MATCH($A1065,'Hoja de Trabajo para listado'!$CD$155:$CD$1048576,0),MATCH((CUADRO!J$5&amp;$E1065),'Hoja de Trabajo para listado'!$CD$151:$DC$151,0)),0)</f>
        <v>0</v>
      </c>
      <c r="K1065" s="245">
        <f ca="1">+IFERROR(INDEX('Hoja de Trabajo para listado'!$A$155:$Z$1048576,MATCH($A1065,'Hoja de Trabajo para listado'!$A$155:$A$1048576,0),MATCH((CUADRO!K$5&amp;$E1065),'Hoja de Trabajo para listado'!$A$151:$Z$151,0)),0)+IFERROR(INDEX('Hoja de Trabajo para listado'!$AB$155:$BA$1048576,MATCH($A1065,'Hoja de Trabajo para listado'!$AB$155:$AB$1048576,0),MATCH((CUADRO!K$5&amp;$E1065),'Hoja de Trabajo para listado'!$AB$151:$BA$151,0)),0)+IFERROR(INDEX('Hoja de Trabajo para listado'!$BC$155:$CB$1048576,MATCH($A1065,'Hoja de Trabajo para listado'!$BC$155:$BC$1048576,0),MATCH((CUADRO!K$5&amp;$E1065),'Hoja de Trabajo para listado'!$BC$151:$CB$151,0)),0)+IFERROR(INDEX('Hoja de Trabajo para listado'!$DE$153:$DG$274,MATCH($A1065,'Hoja de Trabajo para listado'!$DE$153:$DE$1048576,0),MATCH((CUADRO!K$5&amp;$E1065),'Hoja de Trabajo para listado'!$DE$151:$DG$151,0)),0)+IFERROR(INDEX('Hoja de Trabajo para listado'!$CD$155:$DC$1048576,MATCH($A1065,'Hoja de Trabajo para listado'!$CD$155:$CD$1048576,0),MATCH((CUADRO!K$5&amp;$E1065),'Hoja de Trabajo para listado'!$CD$151:$DC$151,0)),0)</f>
        <v>0</v>
      </c>
      <c r="L1065" s="245">
        <f ca="1">+IFERROR(INDEX('Hoja de Trabajo para listado'!$A$155:$Z$1048576,MATCH($A1065,'Hoja de Trabajo para listado'!$A$155:$A$1048576,0),MATCH((CUADRO!L$5&amp;$E1065),'Hoja de Trabajo para listado'!$A$151:$Z$151,0)),0)+IFERROR(INDEX('Hoja de Trabajo para listado'!$AB$155:$BA$1048576,MATCH($A1065,'Hoja de Trabajo para listado'!$AB$155:$AB$1048576,0),MATCH((CUADRO!L$5&amp;$E1065),'Hoja de Trabajo para listado'!$AB$151:$BA$151,0)),0)+IFERROR(INDEX('Hoja de Trabajo para listado'!$BC$155:$CB$1048576,MATCH($A1065,'Hoja de Trabajo para listado'!$BC$155:$BC$1048576,0),MATCH((CUADRO!L$5&amp;$E1065),'Hoja de Trabajo para listado'!$BC$151:$CB$151,0)),0)+IFERROR(INDEX('Hoja de Trabajo para listado'!$DE$153:$DG$274,MATCH($A1065,'Hoja de Trabajo para listado'!$DE$153:$DE$1048576,0),MATCH((CUADRO!L$5&amp;$E1065),'Hoja de Trabajo para listado'!$DE$151:$DG$151,0)),0)+IFERROR(INDEX('Hoja de Trabajo para listado'!$CD$155:$DC$1048576,MATCH($A1065,'Hoja de Trabajo para listado'!$CD$155:$CD$1048576,0),MATCH((CUADRO!L$5&amp;$E1065),'Hoja de Trabajo para listado'!$CD$151:$DC$151,0)),0)</f>
        <v>0</v>
      </c>
      <c r="M1065" s="245">
        <f ca="1">+IFERROR(INDEX('Hoja de Trabajo para listado'!$A$155:$Z$1048576,MATCH($A1065,'Hoja de Trabajo para listado'!$A$155:$A$1048576,0),MATCH((CUADRO!M$5&amp;$E1065),'Hoja de Trabajo para listado'!$A$151:$Z$151,0)),0)+IFERROR(INDEX('Hoja de Trabajo para listado'!$AB$155:$BA$1048576,MATCH($A1065,'Hoja de Trabajo para listado'!$AB$155:$AB$1048576,0),MATCH((CUADRO!M$5&amp;$E1065),'Hoja de Trabajo para listado'!$AB$151:$BA$151,0)),0)+IFERROR(INDEX('Hoja de Trabajo para listado'!$BC$155:$CB$1048576,MATCH($A1065,'Hoja de Trabajo para listado'!$BC$155:$BC$1048576,0),MATCH((CUADRO!M$5&amp;$E1065),'Hoja de Trabajo para listado'!$BC$151:$CB$151,0)),0)+IFERROR(INDEX('Hoja de Trabajo para listado'!$DE$153:$DG$274,MATCH($A1065,'Hoja de Trabajo para listado'!$DE$153:$DE$1048576,0),MATCH((CUADRO!M$5&amp;$E1065),'Hoja de Trabajo para listado'!$DE$151:$DG$151,0)),0)+IFERROR(INDEX('Hoja de Trabajo para listado'!$CD$155:$DC$1048576,MATCH($A1065,'Hoja de Trabajo para listado'!$CD$155:$CD$1048576,0),MATCH((CUADRO!M$5&amp;$E1065),'Hoja de Trabajo para listado'!$CD$151:$DC$151,0)),0)</f>
        <v>0</v>
      </c>
      <c r="N1065" s="245">
        <f ca="1">+IFERROR(INDEX('Hoja de Trabajo para listado'!$A$155:$Z$1048576,MATCH($A1065,'Hoja de Trabajo para listado'!$A$155:$A$1048576,0),MATCH((CUADRO!N$5&amp;$E1065),'Hoja de Trabajo para listado'!$A$151:$Z$151,0)),0)+IFERROR(INDEX('Hoja de Trabajo para listado'!$AB$155:$BA$1048576,MATCH($A1065,'Hoja de Trabajo para listado'!$AB$155:$AB$1048576,0),MATCH((CUADRO!N$5&amp;$E1065),'Hoja de Trabajo para listado'!$AB$151:$BA$151,0)),0)+IFERROR(INDEX('Hoja de Trabajo para listado'!$BC$155:$CB$1048576,MATCH($A1065,'Hoja de Trabajo para listado'!$BC$155:$BC$1048576,0),MATCH((CUADRO!N$5&amp;$E1065),'Hoja de Trabajo para listado'!$BC$151:$CB$151,0)),0)+IFERROR(INDEX('Hoja de Trabajo para listado'!$DE$153:$DG$274,MATCH($A1065,'Hoja de Trabajo para listado'!$DE$153:$DE$1048576,0),MATCH((CUADRO!N$5&amp;$E1065),'Hoja de Trabajo para listado'!$DE$151:$DG$151,0)),0)+IFERROR(INDEX('Hoja de Trabajo para listado'!$CD$155:$DC$1048576,MATCH($A1065,'Hoja de Trabajo para listado'!$CD$155:$CD$1048576,0),MATCH((CUADRO!N$5&amp;$E1065),'Hoja de Trabajo para listado'!$CD$151:$DC$151,0)),0)</f>
        <v>0</v>
      </c>
      <c r="O1065" s="245">
        <f ca="1">+IFERROR(INDEX('Hoja de Trabajo para listado'!$A$155:$Z$1048576,MATCH($A1065,'Hoja de Trabajo para listado'!$A$155:$A$1048576,0),MATCH((CUADRO!O$5&amp;$E1065),'Hoja de Trabajo para listado'!$A$151:$Z$151,0)),0)+IFERROR(INDEX('Hoja de Trabajo para listado'!$AB$155:$BA$1048576,MATCH($A1065,'Hoja de Trabajo para listado'!$AB$155:$AB$1048576,0),MATCH((CUADRO!O$5&amp;$E1065),'Hoja de Trabajo para listado'!$AB$151:$BA$151,0)),0)+IFERROR(INDEX('Hoja de Trabajo para listado'!$BC$155:$CB$1048576,MATCH($A1065,'Hoja de Trabajo para listado'!$BC$155:$BC$1048576,0),MATCH((CUADRO!O$5&amp;$E1065),'Hoja de Trabajo para listado'!$BC$151:$CB$151,0)),0)+IFERROR(INDEX('Hoja de Trabajo para listado'!$DE$153:$DG$274,MATCH($A1065,'Hoja de Trabajo para listado'!$DE$153:$DE$1048576,0),MATCH((CUADRO!O$5&amp;$E1065),'Hoja de Trabajo para listado'!$DE$151:$DG$151,0)),0)+IFERROR(INDEX('Hoja de Trabajo para listado'!$CD$155:$DC$1048576,MATCH($A1065,'Hoja de Trabajo para listado'!$CD$155:$CD$1048576,0),MATCH((CUADRO!O$5&amp;$E1065),'Hoja de Trabajo para listado'!$CD$151:$DC$151,0)),0)</f>
        <v>0</v>
      </c>
      <c r="P1065" s="245">
        <f ca="1">+IFERROR(INDEX('Hoja de Trabajo para listado'!$A$155:$Z$1048576,MATCH($A1065,'Hoja de Trabajo para listado'!$A$155:$A$1048576,0),MATCH((CUADRO!P$5&amp;$E1065),'Hoja de Trabajo para listado'!$A$151:$Z$151,0)),0)+IFERROR(INDEX('Hoja de Trabajo para listado'!$AB$155:$BA$1048576,MATCH($A1065,'Hoja de Trabajo para listado'!$AB$155:$AB$1048576,0),MATCH((CUADRO!P$5&amp;$E1065),'Hoja de Trabajo para listado'!$AB$151:$BA$151,0)),0)+IFERROR(INDEX('Hoja de Trabajo para listado'!$BC$155:$CB$1048576,MATCH($A1065,'Hoja de Trabajo para listado'!$BC$155:$BC$1048576,0),MATCH((CUADRO!P$5&amp;$E1065),'Hoja de Trabajo para listado'!$BC$151:$CB$151,0)),0)+IFERROR(INDEX('Hoja de Trabajo para listado'!$DE$153:$DG$274,MATCH($A1065,'Hoja de Trabajo para listado'!$DE$153:$DE$1048576,0),MATCH((CUADRO!P$5&amp;$E1065),'Hoja de Trabajo para listado'!$DE$151:$DG$151,0)),0)+IFERROR(INDEX('Hoja de Trabajo para listado'!$CD$155:$DC$1048576,MATCH($A1065,'Hoja de Trabajo para listado'!$CD$155:$CD$1048576,0),MATCH((CUADRO!P$5&amp;$E1065),'Hoja de Trabajo para listado'!$CD$151:$DC$151,0)),0)</f>
        <v>0</v>
      </c>
      <c r="Q1065" s="245">
        <f ca="1">+IFERROR(INDEX('Hoja de Trabajo para listado'!$A$155:$Z$1048576,MATCH($A1065,'Hoja de Trabajo para listado'!$A$155:$A$1048576,0),MATCH((CUADRO!Q$5&amp;$E1065),'Hoja de Trabajo para listado'!$A$151:$Z$151,0)),0)+IFERROR(INDEX('Hoja de Trabajo para listado'!$AB$155:$BA$1048576,MATCH($A1065,'Hoja de Trabajo para listado'!$AB$155:$AB$1048576,0),MATCH((CUADRO!Q$5&amp;$E1065),'Hoja de Trabajo para listado'!$AB$151:$BA$151,0)),0)+IFERROR(INDEX('Hoja de Trabajo para listado'!$BC$155:$CB$1048576,MATCH($A1065,'Hoja de Trabajo para listado'!$BC$155:$BC$1048576,0),MATCH((CUADRO!Q$5&amp;$E1065),'Hoja de Trabajo para listado'!$BC$151:$CB$151,0)),0)+IFERROR(INDEX('Hoja de Trabajo para listado'!$DE$153:$DG$274,MATCH($A1065,'Hoja de Trabajo para listado'!$DE$153:$DE$1048576,0),MATCH((CUADRO!Q$5&amp;$E1065),'Hoja de Trabajo para listado'!$DE$151:$DG$151,0)),0)+IFERROR(INDEX('Hoja de Trabajo para listado'!$CD$155:$DC$1048576,MATCH($A1065,'Hoja de Trabajo para listado'!$CD$155:$CD$1048576,0),MATCH((CUADRO!Q$5&amp;$E1065),'Hoja de Trabajo para listado'!$CD$151:$DC$151,0)),0)</f>
        <v>0</v>
      </c>
      <c r="R1065" s="245">
        <f t="shared" ca="1" si="35"/>
        <v>0</v>
      </c>
      <c r="S1065" s="259">
        <f ca="1">+R1064+R1065</f>
        <v>0</v>
      </c>
      <c r="T1065" s="243">
        <f ca="1">+S1065</f>
        <v>0</v>
      </c>
      <c r="U1065" s="242">
        <f t="shared" si="36"/>
        <v>2</v>
      </c>
      <c r="V1065" s="333" t="str">
        <f>+VLOOKUP(A1065,bd_lista!$A$3:$E$590,5,FALSE)</f>
        <v>Gobiernos Autonomos Municipales</v>
      </c>
      <c r="W1065" s="392"/>
      <c r="X1065" s="242">
        <f>+VLOOKUP(A1065,[4]Sheet1!$A$13:$D$744,4,FALSE)</f>
        <v>0</v>
      </c>
      <c r="Y1065" s="242" t="e">
        <f>+VLOOKUP(X1065,bd_lista!$A$3:$C$590,3,FALSE)</f>
        <v>#N/A</v>
      </c>
      <c r="Z1065" s="292"/>
      <c r="AA1065" s="293"/>
    </row>
    <row r="1066" spans="1:27" customFormat="1" ht="15" hidden="1" customHeight="1">
      <c r="A1066" s="32">
        <v>1812</v>
      </c>
      <c r="B1066" s="387">
        <f>+A1066</f>
        <v>1812</v>
      </c>
      <c r="C1066" s="247" t="str">
        <f>+VLOOKUP(A1066,bd_lista!$A$3:$C$590,3,FALSE)</f>
        <v>Gobierno Autónomo Municipal de Loreto</v>
      </c>
      <c r="D1066" s="389" t="str">
        <f>+C1066</f>
        <v>Gobierno Autónomo Municipal de Loreto</v>
      </c>
      <c r="E1066" s="242" t="s">
        <v>1304</v>
      </c>
      <c r="F1066" s="243">
        <f ca="1">+IFERROR(INDEX('Hoja de Trabajo para listado'!$A$155:$Z$1048576,MATCH($A1066,'Hoja de Trabajo para listado'!$A$155:$A$1048576,0),MATCH((CUADRO!F$5&amp;$E1066),'Hoja de Trabajo para listado'!$A$151:$Z$151,0)),0)+IFERROR(INDEX('Hoja de Trabajo para listado'!$AB$155:$BA$1048576,MATCH($A1066,'Hoja de Trabajo para listado'!$AB$155:$AB$1048576,0),MATCH((CUADRO!F$5&amp;$E1066),'Hoja de Trabajo para listado'!$AB$151:$BA$151,0)),0)+IFERROR(INDEX('Hoja de Trabajo para listado'!$BC$155:$CB$1048576,MATCH($A1066,'Hoja de Trabajo para listado'!$BC$155:$BC$1048576,0),MATCH((CUADRO!F$5&amp;$E1066),'Hoja de Trabajo para listado'!$BC$151:$CB$151,0)),0)+IFERROR(INDEX('Hoja de Trabajo para listado'!$DE$153:$DG$274,MATCH($A1066,'Hoja de Trabajo para listado'!$DE$153:$DE$1048576,0),MATCH((CUADRO!F$5&amp;$E1066),'Hoja de Trabajo para listado'!$DE$151:$DG$151,0)),0)+IFERROR(INDEX('Hoja de Trabajo para listado'!$CD$155:$DC$1048576,MATCH($A1066,'Hoja de Trabajo para listado'!$CD$155:$CD$1048576,0),MATCH((CUADRO!F$5&amp;$E1066),'Hoja de Trabajo para listado'!$CD$151:$DC$151,0)),0)</f>
        <v>0</v>
      </c>
      <c r="G1066" s="243">
        <f ca="1">+IFERROR(INDEX('Hoja de Trabajo para listado'!$A$155:$Z$1048576,MATCH($A1066,'Hoja de Trabajo para listado'!$A$155:$A$1048576,0),MATCH((CUADRO!G$5&amp;$E1066),'Hoja de Trabajo para listado'!$A$151:$Z$151,0)),0)+IFERROR(INDEX('Hoja de Trabajo para listado'!$AB$155:$BA$1048576,MATCH($A1066,'Hoja de Trabajo para listado'!$AB$155:$AB$1048576,0),MATCH((CUADRO!G$5&amp;$E1066),'Hoja de Trabajo para listado'!$AB$151:$BA$151,0)),0)+IFERROR(INDEX('Hoja de Trabajo para listado'!$BC$155:$CB$1048576,MATCH($A1066,'Hoja de Trabajo para listado'!$BC$155:$BC$1048576,0),MATCH((CUADRO!G$5&amp;$E1066),'Hoja de Trabajo para listado'!$BC$151:$CB$151,0)),0)+IFERROR(INDEX('Hoja de Trabajo para listado'!$DE$153:$DG$274,MATCH($A1066,'Hoja de Trabajo para listado'!$DE$153:$DE$1048576,0),MATCH((CUADRO!G$5&amp;$E1066),'Hoja de Trabajo para listado'!$DE$151:$DG$151,0)),0)+IFERROR(INDEX('Hoja de Trabajo para listado'!$CD$155:$DC$1048576,MATCH($A1066,'Hoja de Trabajo para listado'!$CD$155:$CD$1048576,0),MATCH((CUADRO!G$5&amp;$E1066),'Hoja de Trabajo para listado'!$CD$151:$DC$151,0)),0)</f>
        <v>0</v>
      </c>
      <c r="H1066" s="243">
        <f ca="1">+IFERROR(INDEX('Hoja de Trabajo para listado'!$A$155:$Z$1048576,MATCH($A1066,'Hoja de Trabajo para listado'!$A$155:$A$1048576,0),MATCH((CUADRO!H$5&amp;$E1066),'Hoja de Trabajo para listado'!$A$151:$Z$151,0)),0)+IFERROR(INDEX('Hoja de Trabajo para listado'!$AB$155:$BA$1048576,MATCH($A1066,'Hoja de Trabajo para listado'!$AB$155:$AB$1048576,0),MATCH((CUADRO!H$5&amp;$E1066),'Hoja de Trabajo para listado'!$AB$151:$BA$151,0)),0)+IFERROR(INDEX('Hoja de Trabajo para listado'!$BC$155:$CB$1048576,MATCH($A1066,'Hoja de Trabajo para listado'!$BC$155:$BC$1048576,0),MATCH((CUADRO!H$5&amp;$E1066),'Hoja de Trabajo para listado'!$BC$151:$CB$151,0)),0)+IFERROR(INDEX('Hoja de Trabajo para listado'!$DE$153:$DG$274,MATCH($A1066,'Hoja de Trabajo para listado'!$DE$153:$DE$1048576,0),MATCH((CUADRO!H$5&amp;$E1066),'Hoja de Trabajo para listado'!$DE$151:$DG$151,0)),0)+IFERROR(INDEX('Hoja de Trabajo para listado'!$CD$155:$DC$1048576,MATCH($A1066,'Hoja de Trabajo para listado'!$CD$155:$CD$1048576,0),MATCH((CUADRO!H$5&amp;$E1066),'Hoja de Trabajo para listado'!$CD$151:$DC$151,0)),0)</f>
        <v>0</v>
      </c>
      <c r="I1066" s="243">
        <f ca="1">+IFERROR(INDEX('Hoja de Trabajo para listado'!$A$155:$Z$1048576,MATCH($A1066,'Hoja de Trabajo para listado'!$A$155:$A$1048576,0),MATCH((CUADRO!I$5&amp;$E1066),'Hoja de Trabajo para listado'!$A$151:$Z$151,0)),0)+IFERROR(INDEX('Hoja de Trabajo para listado'!$AB$155:$BA$1048576,MATCH($A1066,'Hoja de Trabajo para listado'!$AB$155:$AB$1048576,0),MATCH((CUADRO!I$5&amp;$E1066),'Hoja de Trabajo para listado'!$AB$151:$BA$151,0)),0)+IFERROR(INDEX('Hoja de Trabajo para listado'!$BC$155:$CB$1048576,MATCH($A1066,'Hoja de Trabajo para listado'!$BC$155:$BC$1048576,0),MATCH((CUADRO!I$5&amp;$E1066),'Hoja de Trabajo para listado'!$BC$151:$CB$151,0)),0)+IFERROR(INDEX('Hoja de Trabajo para listado'!$DE$153:$DG$274,MATCH($A1066,'Hoja de Trabajo para listado'!$DE$153:$DE$1048576,0),MATCH((CUADRO!I$5&amp;$E1066),'Hoja de Trabajo para listado'!$DE$151:$DG$151,0)),0)+IFERROR(INDEX('Hoja de Trabajo para listado'!$CD$155:$DC$1048576,MATCH($A1066,'Hoja de Trabajo para listado'!$CD$155:$CD$1048576,0),MATCH((CUADRO!I$5&amp;$E1066),'Hoja de Trabajo para listado'!$CD$151:$DC$151,0)),0)</f>
        <v>0</v>
      </c>
      <c r="J1066" s="243">
        <f ca="1">+IFERROR(INDEX('Hoja de Trabajo para listado'!$A$155:$Z$1048576,MATCH($A1066,'Hoja de Trabajo para listado'!$A$155:$A$1048576,0),MATCH((CUADRO!J$5&amp;$E1066),'Hoja de Trabajo para listado'!$A$151:$Z$151,0)),0)+IFERROR(INDEX('Hoja de Trabajo para listado'!$AB$155:$BA$1048576,MATCH($A1066,'Hoja de Trabajo para listado'!$AB$155:$AB$1048576,0),MATCH((CUADRO!J$5&amp;$E1066),'Hoja de Trabajo para listado'!$AB$151:$BA$151,0)),0)+IFERROR(INDEX('Hoja de Trabajo para listado'!$BC$155:$CB$1048576,MATCH($A1066,'Hoja de Trabajo para listado'!$BC$155:$BC$1048576,0),MATCH((CUADRO!J$5&amp;$E1066),'Hoja de Trabajo para listado'!$BC$151:$CB$151,0)),0)+IFERROR(INDEX('Hoja de Trabajo para listado'!$DE$153:$DG$274,MATCH($A1066,'Hoja de Trabajo para listado'!$DE$153:$DE$1048576,0),MATCH((CUADRO!J$5&amp;$E1066),'Hoja de Trabajo para listado'!$DE$151:$DG$151,0)),0)+IFERROR(INDEX('Hoja de Trabajo para listado'!$CD$155:$DC$1048576,MATCH($A1066,'Hoja de Trabajo para listado'!$CD$155:$CD$1048576,0),MATCH((CUADRO!J$5&amp;$E1066),'Hoja de Trabajo para listado'!$CD$151:$DC$151,0)),0)</f>
        <v>0</v>
      </c>
      <c r="K1066" s="243">
        <f ca="1">+IFERROR(INDEX('Hoja de Trabajo para listado'!$A$155:$Z$1048576,MATCH($A1066,'Hoja de Trabajo para listado'!$A$155:$A$1048576,0),MATCH((CUADRO!K$5&amp;$E1066),'Hoja de Trabajo para listado'!$A$151:$Z$151,0)),0)+IFERROR(INDEX('Hoja de Trabajo para listado'!$AB$155:$BA$1048576,MATCH($A1066,'Hoja de Trabajo para listado'!$AB$155:$AB$1048576,0),MATCH((CUADRO!K$5&amp;$E1066),'Hoja de Trabajo para listado'!$AB$151:$BA$151,0)),0)+IFERROR(INDEX('Hoja de Trabajo para listado'!$BC$155:$CB$1048576,MATCH($A1066,'Hoja de Trabajo para listado'!$BC$155:$BC$1048576,0),MATCH((CUADRO!K$5&amp;$E1066),'Hoja de Trabajo para listado'!$BC$151:$CB$151,0)),0)+IFERROR(INDEX('Hoja de Trabajo para listado'!$DE$153:$DG$274,MATCH($A1066,'Hoja de Trabajo para listado'!$DE$153:$DE$1048576,0),MATCH((CUADRO!K$5&amp;$E1066),'Hoja de Trabajo para listado'!$DE$151:$DG$151,0)),0)+IFERROR(INDEX('Hoja de Trabajo para listado'!$CD$155:$DC$1048576,MATCH($A1066,'Hoja de Trabajo para listado'!$CD$155:$CD$1048576,0),MATCH((CUADRO!K$5&amp;$E1066),'Hoja de Trabajo para listado'!$CD$151:$DC$151,0)),0)</f>
        <v>0</v>
      </c>
      <c r="L1066" s="243">
        <f ca="1">+IFERROR(INDEX('Hoja de Trabajo para listado'!$A$155:$Z$1048576,MATCH($A1066,'Hoja de Trabajo para listado'!$A$155:$A$1048576,0),MATCH((CUADRO!L$5&amp;$E1066),'Hoja de Trabajo para listado'!$A$151:$Z$151,0)),0)+IFERROR(INDEX('Hoja de Trabajo para listado'!$AB$155:$BA$1048576,MATCH($A1066,'Hoja de Trabajo para listado'!$AB$155:$AB$1048576,0),MATCH((CUADRO!L$5&amp;$E1066),'Hoja de Trabajo para listado'!$AB$151:$BA$151,0)),0)+IFERROR(INDEX('Hoja de Trabajo para listado'!$BC$155:$CB$1048576,MATCH($A1066,'Hoja de Trabajo para listado'!$BC$155:$BC$1048576,0),MATCH((CUADRO!L$5&amp;$E1066),'Hoja de Trabajo para listado'!$BC$151:$CB$151,0)),0)+IFERROR(INDEX('Hoja de Trabajo para listado'!$DE$153:$DG$274,MATCH($A1066,'Hoja de Trabajo para listado'!$DE$153:$DE$1048576,0),MATCH((CUADRO!L$5&amp;$E1066),'Hoja de Trabajo para listado'!$DE$151:$DG$151,0)),0)+IFERROR(INDEX('Hoja de Trabajo para listado'!$CD$155:$DC$1048576,MATCH($A1066,'Hoja de Trabajo para listado'!$CD$155:$CD$1048576,0),MATCH((CUADRO!L$5&amp;$E1066),'Hoja de Trabajo para listado'!$CD$151:$DC$151,0)),0)</f>
        <v>0</v>
      </c>
      <c r="M1066" s="243">
        <f ca="1">+IFERROR(INDEX('Hoja de Trabajo para listado'!$A$155:$Z$1048576,MATCH($A1066,'Hoja de Trabajo para listado'!$A$155:$A$1048576,0),MATCH((CUADRO!M$5&amp;$E1066),'Hoja de Trabajo para listado'!$A$151:$Z$151,0)),0)+IFERROR(INDEX('Hoja de Trabajo para listado'!$AB$155:$BA$1048576,MATCH($A1066,'Hoja de Trabajo para listado'!$AB$155:$AB$1048576,0),MATCH((CUADRO!M$5&amp;$E1066),'Hoja de Trabajo para listado'!$AB$151:$BA$151,0)),0)+IFERROR(INDEX('Hoja de Trabajo para listado'!$BC$155:$CB$1048576,MATCH($A1066,'Hoja de Trabajo para listado'!$BC$155:$BC$1048576,0),MATCH((CUADRO!M$5&amp;$E1066),'Hoja de Trabajo para listado'!$BC$151:$CB$151,0)),0)+IFERROR(INDEX('Hoja de Trabajo para listado'!$DE$153:$DG$274,MATCH($A1066,'Hoja de Trabajo para listado'!$DE$153:$DE$1048576,0),MATCH((CUADRO!M$5&amp;$E1066),'Hoja de Trabajo para listado'!$DE$151:$DG$151,0)),0)+IFERROR(INDEX('Hoja de Trabajo para listado'!$CD$155:$DC$1048576,MATCH($A1066,'Hoja de Trabajo para listado'!$CD$155:$CD$1048576,0),MATCH((CUADRO!M$5&amp;$E1066),'Hoja de Trabajo para listado'!$CD$151:$DC$151,0)),0)</f>
        <v>0</v>
      </c>
      <c r="N1066" s="243">
        <f ca="1">+IFERROR(INDEX('Hoja de Trabajo para listado'!$A$155:$Z$1048576,MATCH($A1066,'Hoja de Trabajo para listado'!$A$155:$A$1048576,0),MATCH((CUADRO!N$5&amp;$E1066),'Hoja de Trabajo para listado'!$A$151:$Z$151,0)),0)+IFERROR(INDEX('Hoja de Trabajo para listado'!$AB$155:$BA$1048576,MATCH($A1066,'Hoja de Trabajo para listado'!$AB$155:$AB$1048576,0),MATCH((CUADRO!N$5&amp;$E1066),'Hoja de Trabajo para listado'!$AB$151:$BA$151,0)),0)+IFERROR(INDEX('Hoja de Trabajo para listado'!$BC$155:$CB$1048576,MATCH($A1066,'Hoja de Trabajo para listado'!$BC$155:$BC$1048576,0),MATCH((CUADRO!N$5&amp;$E1066),'Hoja de Trabajo para listado'!$BC$151:$CB$151,0)),0)+IFERROR(INDEX('Hoja de Trabajo para listado'!$DE$153:$DG$274,MATCH($A1066,'Hoja de Trabajo para listado'!$DE$153:$DE$1048576,0),MATCH((CUADRO!N$5&amp;$E1066),'Hoja de Trabajo para listado'!$DE$151:$DG$151,0)),0)+IFERROR(INDEX('Hoja de Trabajo para listado'!$CD$155:$DC$1048576,MATCH($A1066,'Hoja de Trabajo para listado'!$CD$155:$CD$1048576,0),MATCH((CUADRO!N$5&amp;$E1066),'Hoja de Trabajo para listado'!$CD$151:$DC$151,0)),0)</f>
        <v>0</v>
      </c>
      <c r="O1066" s="243">
        <f ca="1">+IFERROR(INDEX('Hoja de Trabajo para listado'!$A$155:$Z$1048576,MATCH($A1066,'Hoja de Trabajo para listado'!$A$155:$A$1048576,0),MATCH((CUADRO!O$5&amp;$E1066),'Hoja de Trabajo para listado'!$A$151:$Z$151,0)),0)+IFERROR(INDEX('Hoja de Trabajo para listado'!$AB$155:$BA$1048576,MATCH($A1066,'Hoja de Trabajo para listado'!$AB$155:$AB$1048576,0),MATCH((CUADRO!O$5&amp;$E1066),'Hoja de Trabajo para listado'!$AB$151:$BA$151,0)),0)+IFERROR(INDEX('Hoja de Trabajo para listado'!$BC$155:$CB$1048576,MATCH($A1066,'Hoja de Trabajo para listado'!$BC$155:$BC$1048576,0),MATCH((CUADRO!O$5&amp;$E1066),'Hoja de Trabajo para listado'!$BC$151:$CB$151,0)),0)+IFERROR(INDEX('Hoja de Trabajo para listado'!$DE$153:$DG$274,MATCH($A1066,'Hoja de Trabajo para listado'!$DE$153:$DE$1048576,0),MATCH((CUADRO!O$5&amp;$E1066),'Hoja de Trabajo para listado'!$DE$151:$DG$151,0)),0)+IFERROR(INDEX('Hoja de Trabajo para listado'!$CD$155:$DC$1048576,MATCH($A1066,'Hoja de Trabajo para listado'!$CD$155:$CD$1048576,0),MATCH((CUADRO!O$5&amp;$E1066),'Hoja de Trabajo para listado'!$CD$151:$DC$151,0)),0)</f>
        <v>0</v>
      </c>
      <c r="P1066" s="243">
        <f ca="1">+IFERROR(INDEX('Hoja de Trabajo para listado'!$A$155:$Z$1048576,MATCH($A1066,'Hoja de Trabajo para listado'!$A$155:$A$1048576,0),MATCH((CUADRO!P$5&amp;$E1066),'Hoja de Trabajo para listado'!$A$151:$Z$151,0)),0)+IFERROR(INDEX('Hoja de Trabajo para listado'!$AB$155:$BA$1048576,MATCH($A1066,'Hoja de Trabajo para listado'!$AB$155:$AB$1048576,0),MATCH((CUADRO!P$5&amp;$E1066),'Hoja de Trabajo para listado'!$AB$151:$BA$151,0)),0)+IFERROR(INDEX('Hoja de Trabajo para listado'!$BC$155:$CB$1048576,MATCH($A1066,'Hoja de Trabajo para listado'!$BC$155:$BC$1048576,0),MATCH((CUADRO!P$5&amp;$E1066),'Hoja de Trabajo para listado'!$BC$151:$CB$151,0)),0)+IFERROR(INDEX('Hoja de Trabajo para listado'!$DE$153:$DG$274,MATCH($A1066,'Hoja de Trabajo para listado'!$DE$153:$DE$1048576,0),MATCH((CUADRO!P$5&amp;$E1066),'Hoja de Trabajo para listado'!$DE$151:$DG$151,0)),0)+IFERROR(INDEX('Hoja de Trabajo para listado'!$CD$155:$DC$1048576,MATCH($A1066,'Hoja de Trabajo para listado'!$CD$155:$CD$1048576,0),MATCH((CUADRO!P$5&amp;$E1066),'Hoja de Trabajo para listado'!$CD$151:$DC$151,0)),0)</f>
        <v>0</v>
      </c>
      <c r="Q1066" s="243">
        <f ca="1">+IFERROR(INDEX('Hoja de Trabajo para listado'!$A$155:$Z$1048576,MATCH($A1066,'Hoja de Trabajo para listado'!$A$155:$A$1048576,0),MATCH((CUADRO!Q$5&amp;$E1066),'Hoja de Trabajo para listado'!$A$151:$Z$151,0)),0)+IFERROR(INDEX('Hoja de Trabajo para listado'!$AB$155:$BA$1048576,MATCH($A1066,'Hoja de Trabajo para listado'!$AB$155:$AB$1048576,0),MATCH((CUADRO!Q$5&amp;$E1066),'Hoja de Trabajo para listado'!$AB$151:$BA$151,0)),0)+IFERROR(INDEX('Hoja de Trabajo para listado'!$BC$155:$CB$1048576,MATCH($A1066,'Hoja de Trabajo para listado'!$BC$155:$BC$1048576,0),MATCH((CUADRO!Q$5&amp;$E1066),'Hoja de Trabajo para listado'!$BC$151:$CB$151,0)),0)+IFERROR(INDEX('Hoja de Trabajo para listado'!$DE$153:$DG$274,MATCH($A1066,'Hoja de Trabajo para listado'!$DE$153:$DE$1048576,0),MATCH((CUADRO!Q$5&amp;$E1066),'Hoja de Trabajo para listado'!$DE$151:$DG$151,0)),0)+IFERROR(INDEX('Hoja de Trabajo para listado'!$CD$155:$DC$1048576,MATCH($A1066,'Hoja de Trabajo para listado'!$CD$155:$CD$1048576,0),MATCH((CUADRO!Q$5&amp;$E1066),'Hoja de Trabajo para listado'!$CD$151:$DC$151,0)),0)</f>
        <v>0</v>
      </c>
      <c r="R1066" s="243">
        <f t="shared" ca="1" si="35"/>
        <v>0</v>
      </c>
      <c r="S1066" s="249"/>
      <c r="T1066" s="243">
        <f ca="1">+T1067</f>
        <v>0</v>
      </c>
      <c r="U1066" s="242">
        <f t="shared" si="36"/>
        <v>1</v>
      </c>
      <c r="V1066" s="333" t="str">
        <f>+VLOOKUP(A1066,bd_lista!$A$3:$E$590,5,FALSE)</f>
        <v>Gobiernos Autonomos Municipales</v>
      </c>
      <c r="W1066" s="391" t="str">
        <f>+V1066</f>
        <v>Gobiernos Autonomos Municipales</v>
      </c>
      <c r="X1066" s="242">
        <f>+VLOOKUP(A1066,[4]Sheet1!$A$13:$D$744,4,FALSE)</f>
        <v>0</v>
      </c>
      <c r="Y1066" s="242" t="e">
        <f>+VLOOKUP(X1066,bd_lista!$A$3:$C$590,3,FALSE)</f>
        <v>#N/A</v>
      </c>
      <c r="Z1066" s="294">
        <f>+X1066</f>
        <v>0</v>
      </c>
      <c r="AA1066" s="295" t="e">
        <f>+Y1066</f>
        <v>#N/A</v>
      </c>
    </row>
    <row r="1067" spans="1:27" customFormat="1" ht="15" hidden="1" customHeight="1">
      <c r="A1067" s="32">
        <v>1812</v>
      </c>
      <c r="B1067" s="388"/>
      <c r="C1067" s="247" t="str">
        <f>+VLOOKUP(A1067,bd_lista!$A$3:$C$590,3,FALSE)</f>
        <v>Gobierno Autónomo Municipal de Loreto</v>
      </c>
      <c r="D1067" s="390"/>
      <c r="E1067" s="244" t="s">
        <v>1305</v>
      </c>
      <c r="F1067" s="243">
        <f ca="1">+IFERROR(INDEX('Hoja de Trabajo para listado'!$A$155:$Z$1048576,MATCH($A1067,'Hoja de Trabajo para listado'!$A$155:$A$1048576,0),MATCH((CUADRO!F$5&amp;$E1067),'Hoja de Trabajo para listado'!$A$151:$Z$151,0)),0)+IFERROR(INDEX('Hoja de Trabajo para listado'!$AB$155:$BA$1048576,MATCH($A1067,'Hoja de Trabajo para listado'!$AB$155:$AB$1048576,0),MATCH((CUADRO!F$5&amp;$E1067),'Hoja de Trabajo para listado'!$AB$151:$BA$151,0)),0)+IFERROR(INDEX('Hoja de Trabajo para listado'!$BC$155:$CB$1048576,MATCH($A1067,'Hoja de Trabajo para listado'!$BC$155:$BC$1048576,0),MATCH((CUADRO!F$5&amp;$E1067),'Hoja de Trabajo para listado'!$BC$151:$CB$151,0)),0)+IFERROR(INDEX('Hoja de Trabajo para listado'!$DE$153:$DG$274,MATCH($A1067,'Hoja de Trabajo para listado'!$DE$153:$DE$1048576,0),MATCH((CUADRO!F$5&amp;$E1067),'Hoja de Trabajo para listado'!$DE$151:$DG$151,0)),0)+IFERROR(INDEX('Hoja de Trabajo para listado'!$CD$155:$DC$1048576,MATCH($A1067,'Hoja de Trabajo para listado'!$CD$155:$CD$1048576,0),MATCH((CUADRO!F$5&amp;$E1067),'Hoja de Trabajo para listado'!$CD$151:$DC$151,0)),0)</f>
        <v>0</v>
      </c>
      <c r="G1067" s="243">
        <f ca="1">+IFERROR(INDEX('Hoja de Trabajo para listado'!$A$155:$Z$1048576,MATCH($A1067,'Hoja de Trabajo para listado'!$A$155:$A$1048576,0),MATCH((CUADRO!G$5&amp;$E1067),'Hoja de Trabajo para listado'!$A$151:$Z$151,0)),0)+IFERROR(INDEX('Hoja de Trabajo para listado'!$AB$155:$BA$1048576,MATCH($A1067,'Hoja de Trabajo para listado'!$AB$155:$AB$1048576,0),MATCH((CUADRO!G$5&amp;$E1067),'Hoja de Trabajo para listado'!$AB$151:$BA$151,0)),0)+IFERROR(INDEX('Hoja de Trabajo para listado'!$BC$155:$CB$1048576,MATCH($A1067,'Hoja de Trabajo para listado'!$BC$155:$BC$1048576,0),MATCH((CUADRO!G$5&amp;$E1067),'Hoja de Trabajo para listado'!$BC$151:$CB$151,0)),0)+IFERROR(INDEX('Hoja de Trabajo para listado'!$DE$153:$DG$274,MATCH($A1067,'Hoja de Trabajo para listado'!$DE$153:$DE$1048576,0),MATCH((CUADRO!G$5&amp;$E1067),'Hoja de Trabajo para listado'!$DE$151:$DG$151,0)),0)+IFERROR(INDEX('Hoja de Trabajo para listado'!$CD$155:$DC$1048576,MATCH($A1067,'Hoja de Trabajo para listado'!$CD$155:$CD$1048576,0),MATCH((CUADRO!G$5&amp;$E1067),'Hoja de Trabajo para listado'!$CD$151:$DC$151,0)),0)</f>
        <v>0</v>
      </c>
      <c r="H1067" s="243">
        <f ca="1">+IFERROR(INDEX('Hoja de Trabajo para listado'!$A$155:$Z$1048576,MATCH($A1067,'Hoja de Trabajo para listado'!$A$155:$A$1048576,0),MATCH((CUADRO!H$5&amp;$E1067),'Hoja de Trabajo para listado'!$A$151:$Z$151,0)),0)+IFERROR(INDEX('Hoja de Trabajo para listado'!$AB$155:$BA$1048576,MATCH($A1067,'Hoja de Trabajo para listado'!$AB$155:$AB$1048576,0),MATCH((CUADRO!H$5&amp;$E1067),'Hoja de Trabajo para listado'!$AB$151:$BA$151,0)),0)+IFERROR(INDEX('Hoja de Trabajo para listado'!$BC$155:$CB$1048576,MATCH($A1067,'Hoja de Trabajo para listado'!$BC$155:$BC$1048576,0),MATCH((CUADRO!H$5&amp;$E1067),'Hoja de Trabajo para listado'!$BC$151:$CB$151,0)),0)+IFERROR(INDEX('Hoja de Trabajo para listado'!$DE$153:$DG$274,MATCH($A1067,'Hoja de Trabajo para listado'!$DE$153:$DE$1048576,0),MATCH((CUADRO!H$5&amp;$E1067),'Hoja de Trabajo para listado'!$DE$151:$DG$151,0)),0)+IFERROR(INDEX('Hoja de Trabajo para listado'!$CD$155:$DC$1048576,MATCH($A1067,'Hoja de Trabajo para listado'!$CD$155:$CD$1048576,0),MATCH((CUADRO!H$5&amp;$E1067),'Hoja de Trabajo para listado'!$CD$151:$DC$151,0)),0)</f>
        <v>0</v>
      </c>
      <c r="I1067" s="243">
        <f ca="1">+IFERROR(INDEX('Hoja de Trabajo para listado'!$A$155:$Z$1048576,MATCH($A1067,'Hoja de Trabajo para listado'!$A$155:$A$1048576,0),MATCH((CUADRO!I$5&amp;$E1067),'Hoja de Trabajo para listado'!$A$151:$Z$151,0)),0)+IFERROR(INDEX('Hoja de Trabajo para listado'!$AB$155:$BA$1048576,MATCH($A1067,'Hoja de Trabajo para listado'!$AB$155:$AB$1048576,0),MATCH((CUADRO!I$5&amp;$E1067),'Hoja de Trabajo para listado'!$AB$151:$BA$151,0)),0)+IFERROR(INDEX('Hoja de Trabajo para listado'!$BC$155:$CB$1048576,MATCH($A1067,'Hoja de Trabajo para listado'!$BC$155:$BC$1048576,0),MATCH((CUADRO!I$5&amp;$E1067),'Hoja de Trabajo para listado'!$BC$151:$CB$151,0)),0)+IFERROR(INDEX('Hoja de Trabajo para listado'!$DE$153:$DG$274,MATCH($A1067,'Hoja de Trabajo para listado'!$DE$153:$DE$1048576,0),MATCH((CUADRO!I$5&amp;$E1067),'Hoja de Trabajo para listado'!$DE$151:$DG$151,0)),0)+IFERROR(INDEX('Hoja de Trabajo para listado'!$CD$155:$DC$1048576,MATCH($A1067,'Hoja de Trabajo para listado'!$CD$155:$CD$1048576,0),MATCH((CUADRO!I$5&amp;$E1067),'Hoja de Trabajo para listado'!$CD$151:$DC$151,0)),0)</f>
        <v>0</v>
      </c>
      <c r="J1067" s="243">
        <f ca="1">+IFERROR(INDEX('Hoja de Trabajo para listado'!$A$155:$Z$1048576,MATCH($A1067,'Hoja de Trabajo para listado'!$A$155:$A$1048576,0),MATCH((CUADRO!J$5&amp;$E1067),'Hoja de Trabajo para listado'!$A$151:$Z$151,0)),0)+IFERROR(INDEX('Hoja de Trabajo para listado'!$AB$155:$BA$1048576,MATCH($A1067,'Hoja de Trabajo para listado'!$AB$155:$AB$1048576,0),MATCH((CUADRO!J$5&amp;$E1067),'Hoja de Trabajo para listado'!$AB$151:$BA$151,0)),0)+IFERROR(INDEX('Hoja de Trabajo para listado'!$BC$155:$CB$1048576,MATCH($A1067,'Hoja de Trabajo para listado'!$BC$155:$BC$1048576,0),MATCH((CUADRO!J$5&amp;$E1067),'Hoja de Trabajo para listado'!$BC$151:$CB$151,0)),0)+IFERROR(INDEX('Hoja de Trabajo para listado'!$DE$153:$DG$274,MATCH($A1067,'Hoja de Trabajo para listado'!$DE$153:$DE$1048576,0),MATCH((CUADRO!J$5&amp;$E1067),'Hoja de Trabajo para listado'!$DE$151:$DG$151,0)),0)+IFERROR(INDEX('Hoja de Trabajo para listado'!$CD$155:$DC$1048576,MATCH($A1067,'Hoja de Trabajo para listado'!$CD$155:$CD$1048576,0),MATCH((CUADRO!J$5&amp;$E1067),'Hoja de Trabajo para listado'!$CD$151:$DC$151,0)),0)</f>
        <v>0</v>
      </c>
      <c r="K1067" s="243">
        <f ca="1">+IFERROR(INDEX('Hoja de Trabajo para listado'!$A$155:$Z$1048576,MATCH($A1067,'Hoja de Trabajo para listado'!$A$155:$A$1048576,0),MATCH((CUADRO!K$5&amp;$E1067),'Hoja de Trabajo para listado'!$A$151:$Z$151,0)),0)+IFERROR(INDEX('Hoja de Trabajo para listado'!$AB$155:$BA$1048576,MATCH($A1067,'Hoja de Trabajo para listado'!$AB$155:$AB$1048576,0),MATCH((CUADRO!K$5&amp;$E1067),'Hoja de Trabajo para listado'!$AB$151:$BA$151,0)),0)+IFERROR(INDEX('Hoja de Trabajo para listado'!$BC$155:$CB$1048576,MATCH($A1067,'Hoja de Trabajo para listado'!$BC$155:$BC$1048576,0),MATCH((CUADRO!K$5&amp;$E1067),'Hoja de Trabajo para listado'!$BC$151:$CB$151,0)),0)+IFERROR(INDEX('Hoja de Trabajo para listado'!$DE$153:$DG$274,MATCH($A1067,'Hoja de Trabajo para listado'!$DE$153:$DE$1048576,0),MATCH((CUADRO!K$5&amp;$E1067),'Hoja de Trabajo para listado'!$DE$151:$DG$151,0)),0)+IFERROR(INDEX('Hoja de Trabajo para listado'!$CD$155:$DC$1048576,MATCH($A1067,'Hoja de Trabajo para listado'!$CD$155:$CD$1048576,0),MATCH((CUADRO!K$5&amp;$E1067),'Hoja de Trabajo para listado'!$CD$151:$DC$151,0)),0)</f>
        <v>0</v>
      </c>
      <c r="L1067" s="243">
        <f ca="1">+IFERROR(INDEX('Hoja de Trabajo para listado'!$A$155:$Z$1048576,MATCH($A1067,'Hoja de Trabajo para listado'!$A$155:$A$1048576,0),MATCH((CUADRO!L$5&amp;$E1067),'Hoja de Trabajo para listado'!$A$151:$Z$151,0)),0)+IFERROR(INDEX('Hoja de Trabajo para listado'!$AB$155:$BA$1048576,MATCH($A1067,'Hoja de Trabajo para listado'!$AB$155:$AB$1048576,0),MATCH((CUADRO!L$5&amp;$E1067),'Hoja de Trabajo para listado'!$AB$151:$BA$151,0)),0)+IFERROR(INDEX('Hoja de Trabajo para listado'!$BC$155:$CB$1048576,MATCH($A1067,'Hoja de Trabajo para listado'!$BC$155:$BC$1048576,0),MATCH((CUADRO!L$5&amp;$E1067),'Hoja de Trabajo para listado'!$BC$151:$CB$151,0)),0)+IFERROR(INDEX('Hoja de Trabajo para listado'!$DE$153:$DG$274,MATCH($A1067,'Hoja de Trabajo para listado'!$DE$153:$DE$1048576,0),MATCH((CUADRO!L$5&amp;$E1067),'Hoja de Trabajo para listado'!$DE$151:$DG$151,0)),0)+IFERROR(INDEX('Hoja de Trabajo para listado'!$CD$155:$DC$1048576,MATCH($A1067,'Hoja de Trabajo para listado'!$CD$155:$CD$1048576,0),MATCH((CUADRO!L$5&amp;$E1067),'Hoja de Trabajo para listado'!$CD$151:$DC$151,0)),0)</f>
        <v>0</v>
      </c>
      <c r="M1067" s="243">
        <f ca="1">+IFERROR(INDEX('Hoja de Trabajo para listado'!$A$155:$Z$1048576,MATCH($A1067,'Hoja de Trabajo para listado'!$A$155:$A$1048576,0),MATCH((CUADRO!M$5&amp;$E1067),'Hoja de Trabajo para listado'!$A$151:$Z$151,0)),0)+IFERROR(INDEX('Hoja de Trabajo para listado'!$AB$155:$BA$1048576,MATCH($A1067,'Hoja de Trabajo para listado'!$AB$155:$AB$1048576,0),MATCH((CUADRO!M$5&amp;$E1067),'Hoja de Trabajo para listado'!$AB$151:$BA$151,0)),0)+IFERROR(INDEX('Hoja de Trabajo para listado'!$BC$155:$CB$1048576,MATCH($A1067,'Hoja de Trabajo para listado'!$BC$155:$BC$1048576,0),MATCH((CUADRO!M$5&amp;$E1067),'Hoja de Trabajo para listado'!$BC$151:$CB$151,0)),0)+IFERROR(INDEX('Hoja de Trabajo para listado'!$DE$153:$DG$274,MATCH($A1067,'Hoja de Trabajo para listado'!$DE$153:$DE$1048576,0),MATCH((CUADRO!M$5&amp;$E1067),'Hoja de Trabajo para listado'!$DE$151:$DG$151,0)),0)+IFERROR(INDEX('Hoja de Trabajo para listado'!$CD$155:$DC$1048576,MATCH($A1067,'Hoja de Trabajo para listado'!$CD$155:$CD$1048576,0),MATCH((CUADRO!M$5&amp;$E1067),'Hoja de Trabajo para listado'!$CD$151:$DC$151,0)),0)</f>
        <v>0</v>
      </c>
      <c r="N1067" s="243">
        <f ca="1">+IFERROR(INDEX('Hoja de Trabajo para listado'!$A$155:$Z$1048576,MATCH($A1067,'Hoja de Trabajo para listado'!$A$155:$A$1048576,0),MATCH((CUADRO!N$5&amp;$E1067),'Hoja de Trabajo para listado'!$A$151:$Z$151,0)),0)+IFERROR(INDEX('Hoja de Trabajo para listado'!$AB$155:$BA$1048576,MATCH($A1067,'Hoja de Trabajo para listado'!$AB$155:$AB$1048576,0),MATCH((CUADRO!N$5&amp;$E1067),'Hoja de Trabajo para listado'!$AB$151:$BA$151,0)),0)+IFERROR(INDEX('Hoja de Trabajo para listado'!$BC$155:$CB$1048576,MATCH($A1067,'Hoja de Trabajo para listado'!$BC$155:$BC$1048576,0),MATCH((CUADRO!N$5&amp;$E1067),'Hoja de Trabajo para listado'!$BC$151:$CB$151,0)),0)+IFERROR(INDEX('Hoja de Trabajo para listado'!$DE$153:$DG$274,MATCH($A1067,'Hoja de Trabajo para listado'!$DE$153:$DE$1048576,0),MATCH((CUADRO!N$5&amp;$E1067),'Hoja de Trabajo para listado'!$DE$151:$DG$151,0)),0)+IFERROR(INDEX('Hoja de Trabajo para listado'!$CD$155:$DC$1048576,MATCH($A1067,'Hoja de Trabajo para listado'!$CD$155:$CD$1048576,0),MATCH((CUADRO!N$5&amp;$E1067),'Hoja de Trabajo para listado'!$CD$151:$DC$151,0)),0)</f>
        <v>0</v>
      </c>
      <c r="O1067" s="243">
        <f ca="1">+IFERROR(INDEX('Hoja de Trabajo para listado'!$A$155:$Z$1048576,MATCH($A1067,'Hoja de Trabajo para listado'!$A$155:$A$1048576,0),MATCH((CUADRO!O$5&amp;$E1067),'Hoja de Trabajo para listado'!$A$151:$Z$151,0)),0)+IFERROR(INDEX('Hoja de Trabajo para listado'!$AB$155:$BA$1048576,MATCH($A1067,'Hoja de Trabajo para listado'!$AB$155:$AB$1048576,0),MATCH((CUADRO!O$5&amp;$E1067),'Hoja de Trabajo para listado'!$AB$151:$BA$151,0)),0)+IFERROR(INDEX('Hoja de Trabajo para listado'!$BC$155:$CB$1048576,MATCH($A1067,'Hoja de Trabajo para listado'!$BC$155:$BC$1048576,0),MATCH((CUADRO!O$5&amp;$E1067),'Hoja de Trabajo para listado'!$BC$151:$CB$151,0)),0)+IFERROR(INDEX('Hoja de Trabajo para listado'!$DE$153:$DG$274,MATCH($A1067,'Hoja de Trabajo para listado'!$DE$153:$DE$1048576,0),MATCH((CUADRO!O$5&amp;$E1067),'Hoja de Trabajo para listado'!$DE$151:$DG$151,0)),0)+IFERROR(INDEX('Hoja de Trabajo para listado'!$CD$155:$DC$1048576,MATCH($A1067,'Hoja de Trabajo para listado'!$CD$155:$CD$1048576,0),MATCH((CUADRO!O$5&amp;$E1067),'Hoja de Trabajo para listado'!$CD$151:$DC$151,0)),0)</f>
        <v>0</v>
      </c>
      <c r="P1067" s="243">
        <f ca="1">+IFERROR(INDEX('Hoja de Trabajo para listado'!$A$155:$Z$1048576,MATCH($A1067,'Hoja de Trabajo para listado'!$A$155:$A$1048576,0),MATCH((CUADRO!P$5&amp;$E1067),'Hoja de Trabajo para listado'!$A$151:$Z$151,0)),0)+IFERROR(INDEX('Hoja de Trabajo para listado'!$AB$155:$BA$1048576,MATCH($A1067,'Hoja de Trabajo para listado'!$AB$155:$AB$1048576,0),MATCH((CUADRO!P$5&amp;$E1067),'Hoja de Trabajo para listado'!$AB$151:$BA$151,0)),0)+IFERROR(INDEX('Hoja de Trabajo para listado'!$BC$155:$CB$1048576,MATCH($A1067,'Hoja de Trabajo para listado'!$BC$155:$BC$1048576,0),MATCH((CUADRO!P$5&amp;$E1067),'Hoja de Trabajo para listado'!$BC$151:$CB$151,0)),0)+IFERROR(INDEX('Hoja de Trabajo para listado'!$DE$153:$DG$274,MATCH($A1067,'Hoja de Trabajo para listado'!$DE$153:$DE$1048576,0),MATCH((CUADRO!P$5&amp;$E1067),'Hoja de Trabajo para listado'!$DE$151:$DG$151,0)),0)+IFERROR(INDEX('Hoja de Trabajo para listado'!$CD$155:$DC$1048576,MATCH($A1067,'Hoja de Trabajo para listado'!$CD$155:$CD$1048576,0),MATCH((CUADRO!P$5&amp;$E1067),'Hoja de Trabajo para listado'!$CD$151:$DC$151,0)),0)</f>
        <v>0</v>
      </c>
      <c r="Q1067" s="243">
        <f ca="1">+IFERROR(INDEX('Hoja de Trabajo para listado'!$A$155:$Z$1048576,MATCH($A1067,'Hoja de Trabajo para listado'!$A$155:$A$1048576,0),MATCH((CUADRO!Q$5&amp;$E1067),'Hoja de Trabajo para listado'!$A$151:$Z$151,0)),0)+IFERROR(INDEX('Hoja de Trabajo para listado'!$AB$155:$BA$1048576,MATCH($A1067,'Hoja de Trabajo para listado'!$AB$155:$AB$1048576,0),MATCH((CUADRO!Q$5&amp;$E1067),'Hoja de Trabajo para listado'!$AB$151:$BA$151,0)),0)+IFERROR(INDEX('Hoja de Trabajo para listado'!$BC$155:$CB$1048576,MATCH($A1067,'Hoja de Trabajo para listado'!$BC$155:$BC$1048576,0),MATCH((CUADRO!Q$5&amp;$E1067),'Hoja de Trabajo para listado'!$BC$151:$CB$151,0)),0)+IFERROR(INDEX('Hoja de Trabajo para listado'!$DE$153:$DG$274,MATCH($A1067,'Hoja de Trabajo para listado'!$DE$153:$DE$1048576,0),MATCH((CUADRO!Q$5&amp;$E1067),'Hoja de Trabajo para listado'!$DE$151:$DG$151,0)),0)+IFERROR(INDEX('Hoja de Trabajo para listado'!$CD$155:$DC$1048576,MATCH($A1067,'Hoja de Trabajo para listado'!$CD$155:$CD$1048576,0),MATCH((CUADRO!Q$5&amp;$E1067),'Hoja de Trabajo para listado'!$CD$151:$DC$151,0)),0)</f>
        <v>0</v>
      </c>
      <c r="R1067" s="243">
        <f t="shared" ca="1" si="35"/>
        <v>0</v>
      </c>
      <c r="S1067" s="249">
        <f ca="1">+R1066+R1067</f>
        <v>0</v>
      </c>
      <c r="T1067" s="243">
        <f ca="1">+S1067</f>
        <v>0</v>
      </c>
      <c r="U1067" s="242">
        <f t="shared" si="36"/>
        <v>2</v>
      </c>
      <c r="V1067" s="333" t="str">
        <f>+VLOOKUP(A1067,bd_lista!$A$3:$E$590,5,FALSE)</f>
        <v>Gobiernos Autonomos Municipales</v>
      </c>
      <c r="W1067" s="392"/>
      <c r="X1067" s="242">
        <f>+VLOOKUP(A1067,[4]Sheet1!$A$13:$D$744,4,FALSE)</f>
        <v>0</v>
      </c>
      <c r="Y1067" s="242" t="e">
        <f>+VLOOKUP(X1067,bd_lista!$A$3:$C$590,3,FALSE)</f>
        <v>#N/A</v>
      </c>
      <c r="Z1067" s="292"/>
      <c r="AA1067" s="293"/>
    </row>
    <row r="1068" spans="1:27" customFormat="1" ht="15" hidden="1" customHeight="1">
      <c r="A1068" s="32">
        <v>1813</v>
      </c>
      <c r="B1068" s="387">
        <f>+A1068</f>
        <v>1813</v>
      </c>
      <c r="C1068" s="247" t="str">
        <f>+VLOOKUP(A1068,bd_lista!$A$3:$C$590,3,FALSE)</f>
        <v>Gobierno Autónomo Municipal de San Andrés</v>
      </c>
      <c r="D1068" s="389" t="str">
        <f>+C1068</f>
        <v>Gobierno Autónomo Municipal de San Andrés</v>
      </c>
      <c r="E1068" s="242" t="s">
        <v>1304</v>
      </c>
      <c r="F1068" s="243">
        <f ca="1">+IFERROR(INDEX('Hoja de Trabajo para listado'!$A$155:$Z$1048576,MATCH($A1068,'Hoja de Trabajo para listado'!$A$155:$A$1048576,0),MATCH((CUADRO!F$5&amp;$E1068),'Hoja de Trabajo para listado'!$A$151:$Z$151,0)),0)+IFERROR(INDEX('Hoja de Trabajo para listado'!$AB$155:$BA$1048576,MATCH($A1068,'Hoja de Trabajo para listado'!$AB$155:$AB$1048576,0),MATCH((CUADRO!F$5&amp;$E1068),'Hoja de Trabajo para listado'!$AB$151:$BA$151,0)),0)+IFERROR(INDEX('Hoja de Trabajo para listado'!$BC$155:$CB$1048576,MATCH($A1068,'Hoja de Trabajo para listado'!$BC$155:$BC$1048576,0),MATCH((CUADRO!F$5&amp;$E1068),'Hoja de Trabajo para listado'!$BC$151:$CB$151,0)),0)+IFERROR(INDEX('Hoja de Trabajo para listado'!$DE$153:$DG$274,MATCH($A1068,'Hoja de Trabajo para listado'!$DE$153:$DE$1048576,0),MATCH((CUADRO!F$5&amp;$E1068),'Hoja de Trabajo para listado'!$DE$151:$DG$151,0)),0)+IFERROR(INDEX('Hoja de Trabajo para listado'!$CD$155:$DC$1048576,MATCH($A1068,'Hoja de Trabajo para listado'!$CD$155:$CD$1048576,0),MATCH((CUADRO!F$5&amp;$E1068),'Hoja de Trabajo para listado'!$CD$151:$DC$151,0)),0)</f>
        <v>0</v>
      </c>
      <c r="G1068" s="243">
        <f ca="1">+IFERROR(INDEX('Hoja de Trabajo para listado'!$A$155:$Z$1048576,MATCH($A1068,'Hoja de Trabajo para listado'!$A$155:$A$1048576,0),MATCH((CUADRO!G$5&amp;$E1068),'Hoja de Trabajo para listado'!$A$151:$Z$151,0)),0)+IFERROR(INDEX('Hoja de Trabajo para listado'!$AB$155:$BA$1048576,MATCH($A1068,'Hoja de Trabajo para listado'!$AB$155:$AB$1048576,0),MATCH((CUADRO!G$5&amp;$E1068),'Hoja de Trabajo para listado'!$AB$151:$BA$151,0)),0)+IFERROR(INDEX('Hoja de Trabajo para listado'!$BC$155:$CB$1048576,MATCH($A1068,'Hoja de Trabajo para listado'!$BC$155:$BC$1048576,0),MATCH((CUADRO!G$5&amp;$E1068),'Hoja de Trabajo para listado'!$BC$151:$CB$151,0)),0)+IFERROR(INDEX('Hoja de Trabajo para listado'!$DE$153:$DG$274,MATCH($A1068,'Hoja de Trabajo para listado'!$DE$153:$DE$1048576,0),MATCH((CUADRO!G$5&amp;$E1068),'Hoja de Trabajo para listado'!$DE$151:$DG$151,0)),0)+IFERROR(INDEX('Hoja de Trabajo para listado'!$CD$155:$DC$1048576,MATCH($A1068,'Hoja de Trabajo para listado'!$CD$155:$CD$1048576,0),MATCH((CUADRO!G$5&amp;$E1068),'Hoja de Trabajo para listado'!$CD$151:$DC$151,0)),0)</f>
        <v>0</v>
      </c>
      <c r="H1068" s="243">
        <f ca="1">+IFERROR(INDEX('Hoja de Trabajo para listado'!$A$155:$Z$1048576,MATCH($A1068,'Hoja de Trabajo para listado'!$A$155:$A$1048576,0),MATCH((CUADRO!H$5&amp;$E1068),'Hoja de Trabajo para listado'!$A$151:$Z$151,0)),0)+IFERROR(INDEX('Hoja de Trabajo para listado'!$AB$155:$BA$1048576,MATCH($A1068,'Hoja de Trabajo para listado'!$AB$155:$AB$1048576,0),MATCH((CUADRO!H$5&amp;$E1068),'Hoja de Trabajo para listado'!$AB$151:$BA$151,0)),0)+IFERROR(INDEX('Hoja de Trabajo para listado'!$BC$155:$CB$1048576,MATCH($A1068,'Hoja de Trabajo para listado'!$BC$155:$BC$1048576,0),MATCH((CUADRO!H$5&amp;$E1068),'Hoja de Trabajo para listado'!$BC$151:$CB$151,0)),0)+IFERROR(INDEX('Hoja de Trabajo para listado'!$DE$153:$DG$274,MATCH($A1068,'Hoja de Trabajo para listado'!$DE$153:$DE$1048576,0),MATCH((CUADRO!H$5&amp;$E1068),'Hoja de Trabajo para listado'!$DE$151:$DG$151,0)),0)+IFERROR(INDEX('Hoja de Trabajo para listado'!$CD$155:$DC$1048576,MATCH($A1068,'Hoja de Trabajo para listado'!$CD$155:$CD$1048576,0),MATCH((CUADRO!H$5&amp;$E1068),'Hoja de Trabajo para listado'!$CD$151:$DC$151,0)),0)</f>
        <v>0</v>
      </c>
      <c r="I1068" s="243">
        <f ca="1">+IFERROR(INDEX('Hoja de Trabajo para listado'!$A$155:$Z$1048576,MATCH($A1068,'Hoja de Trabajo para listado'!$A$155:$A$1048576,0),MATCH((CUADRO!I$5&amp;$E1068),'Hoja de Trabajo para listado'!$A$151:$Z$151,0)),0)+IFERROR(INDEX('Hoja de Trabajo para listado'!$AB$155:$BA$1048576,MATCH($A1068,'Hoja de Trabajo para listado'!$AB$155:$AB$1048576,0),MATCH((CUADRO!I$5&amp;$E1068),'Hoja de Trabajo para listado'!$AB$151:$BA$151,0)),0)+IFERROR(INDEX('Hoja de Trabajo para listado'!$BC$155:$CB$1048576,MATCH($A1068,'Hoja de Trabajo para listado'!$BC$155:$BC$1048576,0),MATCH((CUADRO!I$5&amp;$E1068),'Hoja de Trabajo para listado'!$BC$151:$CB$151,0)),0)+IFERROR(INDEX('Hoja de Trabajo para listado'!$DE$153:$DG$274,MATCH($A1068,'Hoja de Trabajo para listado'!$DE$153:$DE$1048576,0),MATCH((CUADRO!I$5&amp;$E1068),'Hoja de Trabajo para listado'!$DE$151:$DG$151,0)),0)+IFERROR(INDEX('Hoja de Trabajo para listado'!$CD$155:$DC$1048576,MATCH($A1068,'Hoja de Trabajo para listado'!$CD$155:$CD$1048576,0),MATCH((CUADRO!I$5&amp;$E1068),'Hoja de Trabajo para listado'!$CD$151:$DC$151,0)),0)</f>
        <v>0</v>
      </c>
      <c r="J1068" s="243">
        <f ca="1">+IFERROR(INDEX('Hoja de Trabajo para listado'!$A$155:$Z$1048576,MATCH($A1068,'Hoja de Trabajo para listado'!$A$155:$A$1048576,0),MATCH((CUADRO!J$5&amp;$E1068),'Hoja de Trabajo para listado'!$A$151:$Z$151,0)),0)+IFERROR(INDEX('Hoja de Trabajo para listado'!$AB$155:$BA$1048576,MATCH($A1068,'Hoja de Trabajo para listado'!$AB$155:$AB$1048576,0),MATCH((CUADRO!J$5&amp;$E1068),'Hoja de Trabajo para listado'!$AB$151:$BA$151,0)),0)+IFERROR(INDEX('Hoja de Trabajo para listado'!$BC$155:$CB$1048576,MATCH($A1068,'Hoja de Trabajo para listado'!$BC$155:$BC$1048576,0),MATCH((CUADRO!J$5&amp;$E1068),'Hoja de Trabajo para listado'!$BC$151:$CB$151,0)),0)+IFERROR(INDEX('Hoja de Trabajo para listado'!$DE$153:$DG$274,MATCH($A1068,'Hoja de Trabajo para listado'!$DE$153:$DE$1048576,0),MATCH((CUADRO!J$5&amp;$E1068),'Hoja de Trabajo para listado'!$DE$151:$DG$151,0)),0)+IFERROR(INDEX('Hoja de Trabajo para listado'!$CD$155:$DC$1048576,MATCH($A1068,'Hoja de Trabajo para listado'!$CD$155:$CD$1048576,0),MATCH((CUADRO!J$5&amp;$E1068),'Hoja de Trabajo para listado'!$CD$151:$DC$151,0)),0)</f>
        <v>0</v>
      </c>
      <c r="K1068" s="243">
        <f ca="1">+IFERROR(INDEX('Hoja de Trabajo para listado'!$A$155:$Z$1048576,MATCH($A1068,'Hoja de Trabajo para listado'!$A$155:$A$1048576,0),MATCH((CUADRO!K$5&amp;$E1068),'Hoja de Trabajo para listado'!$A$151:$Z$151,0)),0)+IFERROR(INDEX('Hoja de Trabajo para listado'!$AB$155:$BA$1048576,MATCH($A1068,'Hoja de Trabajo para listado'!$AB$155:$AB$1048576,0),MATCH((CUADRO!K$5&amp;$E1068),'Hoja de Trabajo para listado'!$AB$151:$BA$151,0)),0)+IFERROR(INDEX('Hoja de Trabajo para listado'!$BC$155:$CB$1048576,MATCH($A1068,'Hoja de Trabajo para listado'!$BC$155:$BC$1048576,0),MATCH((CUADRO!K$5&amp;$E1068),'Hoja de Trabajo para listado'!$BC$151:$CB$151,0)),0)+IFERROR(INDEX('Hoja de Trabajo para listado'!$DE$153:$DG$274,MATCH($A1068,'Hoja de Trabajo para listado'!$DE$153:$DE$1048576,0),MATCH((CUADRO!K$5&amp;$E1068),'Hoja de Trabajo para listado'!$DE$151:$DG$151,0)),0)+IFERROR(INDEX('Hoja de Trabajo para listado'!$CD$155:$DC$1048576,MATCH($A1068,'Hoja de Trabajo para listado'!$CD$155:$CD$1048576,0),MATCH((CUADRO!K$5&amp;$E1068),'Hoja de Trabajo para listado'!$CD$151:$DC$151,0)),0)</f>
        <v>0</v>
      </c>
      <c r="L1068" s="243">
        <f ca="1">+IFERROR(INDEX('Hoja de Trabajo para listado'!$A$155:$Z$1048576,MATCH($A1068,'Hoja de Trabajo para listado'!$A$155:$A$1048576,0),MATCH((CUADRO!L$5&amp;$E1068),'Hoja de Trabajo para listado'!$A$151:$Z$151,0)),0)+IFERROR(INDEX('Hoja de Trabajo para listado'!$AB$155:$BA$1048576,MATCH($A1068,'Hoja de Trabajo para listado'!$AB$155:$AB$1048576,0),MATCH((CUADRO!L$5&amp;$E1068),'Hoja de Trabajo para listado'!$AB$151:$BA$151,0)),0)+IFERROR(INDEX('Hoja de Trabajo para listado'!$BC$155:$CB$1048576,MATCH($A1068,'Hoja de Trabajo para listado'!$BC$155:$BC$1048576,0),MATCH((CUADRO!L$5&amp;$E1068),'Hoja de Trabajo para listado'!$BC$151:$CB$151,0)),0)+IFERROR(INDEX('Hoja de Trabajo para listado'!$DE$153:$DG$274,MATCH($A1068,'Hoja de Trabajo para listado'!$DE$153:$DE$1048576,0),MATCH((CUADRO!L$5&amp;$E1068),'Hoja de Trabajo para listado'!$DE$151:$DG$151,0)),0)+IFERROR(INDEX('Hoja de Trabajo para listado'!$CD$155:$DC$1048576,MATCH($A1068,'Hoja de Trabajo para listado'!$CD$155:$CD$1048576,0),MATCH((CUADRO!L$5&amp;$E1068),'Hoja de Trabajo para listado'!$CD$151:$DC$151,0)),0)</f>
        <v>0</v>
      </c>
      <c r="M1068" s="243">
        <f ca="1">+IFERROR(INDEX('Hoja de Trabajo para listado'!$A$155:$Z$1048576,MATCH($A1068,'Hoja de Trabajo para listado'!$A$155:$A$1048576,0),MATCH((CUADRO!M$5&amp;$E1068),'Hoja de Trabajo para listado'!$A$151:$Z$151,0)),0)+IFERROR(INDEX('Hoja de Trabajo para listado'!$AB$155:$BA$1048576,MATCH($A1068,'Hoja de Trabajo para listado'!$AB$155:$AB$1048576,0),MATCH((CUADRO!M$5&amp;$E1068),'Hoja de Trabajo para listado'!$AB$151:$BA$151,0)),0)+IFERROR(INDEX('Hoja de Trabajo para listado'!$BC$155:$CB$1048576,MATCH($A1068,'Hoja de Trabajo para listado'!$BC$155:$BC$1048576,0),MATCH((CUADRO!M$5&amp;$E1068),'Hoja de Trabajo para listado'!$BC$151:$CB$151,0)),0)+IFERROR(INDEX('Hoja de Trabajo para listado'!$DE$153:$DG$274,MATCH($A1068,'Hoja de Trabajo para listado'!$DE$153:$DE$1048576,0),MATCH((CUADRO!M$5&amp;$E1068),'Hoja de Trabajo para listado'!$DE$151:$DG$151,0)),0)+IFERROR(INDEX('Hoja de Trabajo para listado'!$CD$155:$DC$1048576,MATCH($A1068,'Hoja de Trabajo para listado'!$CD$155:$CD$1048576,0),MATCH((CUADRO!M$5&amp;$E1068),'Hoja de Trabajo para listado'!$CD$151:$DC$151,0)),0)</f>
        <v>0</v>
      </c>
      <c r="N1068" s="243">
        <f ca="1">+IFERROR(INDEX('Hoja de Trabajo para listado'!$A$155:$Z$1048576,MATCH($A1068,'Hoja de Trabajo para listado'!$A$155:$A$1048576,0),MATCH((CUADRO!N$5&amp;$E1068),'Hoja de Trabajo para listado'!$A$151:$Z$151,0)),0)+IFERROR(INDEX('Hoja de Trabajo para listado'!$AB$155:$BA$1048576,MATCH($A1068,'Hoja de Trabajo para listado'!$AB$155:$AB$1048576,0),MATCH((CUADRO!N$5&amp;$E1068),'Hoja de Trabajo para listado'!$AB$151:$BA$151,0)),0)+IFERROR(INDEX('Hoja de Trabajo para listado'!$BC$155:$CB$1048576,MATCH($A1068,'Hoja de Trabajo para listado'!$BC$155:$BC$1048576,0),MATCH((CUADRO!N$5&amp;$E1068),'Hoja de Trabajo para listado'!$BC$151:$CB$151,0)),0)+IFERROR(INDEX('Hoja de Trabajo para listado'!$DE$153:$DG$274,MATCH($A1068,'Hoja de Trabajo para listado'!$DE$153:$DE$1048576,0),MATCH((CUADRO!N$5&amp;$E1068),'Hoja de Trabajo para listado'!$DE$151:$DG$151,0)),0)+IFERROR(INDEX('Hoja de Trabajo para listado'!$CD$155:$DC$1048576,MATCH($A1068,'Hoja de Trabajo para listado'!$CD$155:$CD$1048576,0),MATCH((CUADRO!N$5&amp;$E1068),'Hoja de Trabajo para listado'!$CD$151:$DC$151,0)),0)</f>
        <v>0</v>
      </c>
      <c r="O1068" s="243">
        <f ca="1">+IFERROR(INDEX('Hoja de Trabajo para listado'!$A$155:$Z$1048576,MATCH($A1068,'Hoja de Trabajo para listado'!$A$155:$A$1048576,0),MATCH((CUADRO!O$5&amp;$E1068),'Hoja de Trabajo para listado'!$A$151:$Z$151,0)),0)+IFERROR(INDEX('Hoja de Trabajo para listado'!$AB$155:$BA$1048576,MATCH($A1068,'Hoja de Trabajo para listado'!$AB$155:$AB$1048576,0),MATCH((CUADRO!O$5&amp;$E1068),'Hoja de Trabajo para listado'!$AB$151:$BA$151,0)),0)+IFERROR(INDEX('Hoja de Trabajo para listado'!$BC$155:$CB$1048576,MATCH($A1068,'Hoja de Trabajo para listado'!$BC$155:$BC$1048576,0),MATCH((CUADRO!O$5&amp;$E1068),'Hoja de Trabajo para listado'!$BC$151:$CB$151,0)),0)+IFERROR(INDEX('Hoja de Trabajo para listado'!$DE$153:$DG$274,MATCH($A1068,'Hoja de Trabajo para listado'!$DE$153:$DE$1048576,0),MATCH((CUADRO!O$5&amp;$E1068),'Hoja de Trabajo para listado'!$DE$151:$DG$151,0)),0)+IFERROR(INDEX('Hoja de Trabajo para listado'!$CD$155:$DC$1048576,MATCH($A1068,'Hoja de Trabajo para listado'!$CD$155:$CD$1048576,0),MATCH((CUADRO!O$5&amp;$E1068),'Hoja de Trabajo para listado'!$CD$151:$DC$151,0)),0)</f>
        <v>0</v>
      </c>
      <c r="P1068" s="243">
        <f ca="1">+IFERROR(INDEX('Hoja de Trabajo para listado'!$A$155:$Z$1048576,MATCH($A1068,'Hoja de Trabajo para listado'!$A$155:$A$1048576,0),MATCH((CUADRO!P$5&amp;$E1068),'Hoja de Trabajo para listado'!$A$151:$Z$151,0)),0)+IFERROR(INDEX('Hoja de Trabajo para listado'!$AB$155:$BA$1048576,MATCH($A1068,'Hoja de Trabajo para listado'!$AB$155:$AB$1048576,0),MATCH((CUADRO!P$5&amp;$E1068),'Hoja de Trabajo para listado'!$AB$151:$BA$151,0)),0)+IFERROR(INDEX('Hoja de Trabajo para listado'!$BC$155:$CB$1048576,MATCH($A1068,'Hoja de Trabajo para listado'!$BC$155:$BC$1048576,0),MATCH((CUADRO!P$5&amp;$E1068),'Hoja de Trabajo para listado'!$BC$151:$CB$151,0)),0)+IFERROR(INDEX('Hoja de Trabajo para listado'!$DE$153:$DG$274,MATCH($A1068,'Hoja de Trabajo para listado'!$DE$153:$DE$1048576,0),MATCH((CUADRO!P$5&amp;$E1068),'Hoja de Trabajo para listado'!$DE$151:$DG$151,0)),0)+IFERROR(INDEX('Hoja de Trabajo para listado'!$CD$155:$DC$1048576,MATCH($A1068,'Hoja de Trabajo para listado'!$CD$155:$CD$1048576,0),MATCH((CUADRO!P$5&amp;$E1068),'Hoja de Trabajo para listado'!$CD$151:$DC$151,0)),0)</f>
        <v>0</v>
      </c>
      <c r="Q1068" s="243">
        <f ca="1">+IFERROR(INDEX('Hoja de Trabajo para listado'!$A$155:$Z$1048576,MATCH($A1068,'Hoja de Trabajo para listado'!$A$155:$A$1048576,0),MATCH((CUADRO!Q$5&amp;$E1068),'Hoja de Trabajo para listado'!$A$151:$Z$151,0)),0)+IFERROR(INDEX('Hoja de Trabajo para listado'!$AB$155:$BA$1048576,MATCH($A1068,'Hoja de Trabajo para listado'!$AB$155:$AB$1048576,0),MATCH((CUADRO!Q$5&amp;$E1068),'Hoja de Trabajo para listado'!$AB$151:$BA$151,0)),0)+IFERROR(INDEX('Hoja de Trabajo para listado'!$BC$155:$CB$1048576,MATCH($A1068,'Hoja de Trabajo para listado'!$BC$155:$BC$1048576,0),MATCH((CUADRO!Q$5&amp;$E1068),'Hoja de Trabajo para listado'!$BC$151:$CB$151,0)),0)+IFERROR(INDEX('Hoja de Trabajo para listado'!$DE$153:$DG$274,MATCH($A1068,'Hoja de Trabajo para listado'!$DE$153:$DE$1048576,0),MATCH((CUADRO!Q$5&amp;$E1068),'Hoja de Trabajo para listado'!$DE$151:$DG$151,0)),0)+IFERROR(INDEX('Hoja de Trabajo para listado'!$CD$155:$DC$1048576,MATCH($A1068,'Hoja de Trabajo para listado'!$CD$155:$CD$1048576,0),MATCH((CUADRO!Q$5&amp;$E1068),'Hoja de Trabajo para listado'!$CD$151:$DC$151,0)),0)</f>
        <v>0</v>
      </c>
      <c r="R1068" s="243">
        <f t="shared" ca="1" si="35"/>
        <v>0</v>
      </c>
      <c r="S1068" s="249"/>
      <c r="T1068" s="243">
        <f ca="1">+T1069</f>
        <v>0</v>
      </c>
      <c r="U1068" s="242">
        <f t="shared" si="36"/>
        <v>1</v>
      </c>
      <c r="V1068" s="333" t="str">
        <f>+VLOOKUP(A1068,bd_lista!$A$3:$E$590,5,FALSE)</f>
        <v>Gobiernos Autonomos Municipales</v>
      </c>
      <c r="W1068" s="391" t="str">
        <f>+V1068</f>
        <v>Gobiernos Autonomos Municipales</v>
      </c>
      <c r="X1068" s="242">
        <f>+VLOOKUP(A1068,[4]Sheet1!$A$13:$D$744,4,FALSE)</f>
        <v>0</v>
      </c>
      <c r="Y1068" s="242" t="e">
        <f>+VLOOKUP(X1068,bd_lista!$A$3:$C$590,3,FALSE)</f>
        <v>#N/A</v>
      </c>
      <c r="Z1068" s="294">
        <f>+X1068</f>
        <v>0</v>
      </c>
      <c r="AA1068" s="295" t="e">
        <f>+Y1068</f>
        <v>#N/A</v>
      </c>
    </row>
    <row r="1069" spans="1:27" customFormat="1" ht="15" hidden="1" customHeight="1">
      <c r="A1069" s="32">
        <v>1813</v>
      </c>
      <c r="B1069" s="388"/>
      <c r="C1069" s="247" t="str">
        <f>+VLOOKUP(A1069,bd_lista!$A$3:$C$590,3,FALSE)</f>
        <v>Gobierno Autónomo Municipal de San Andrés</v>
      </c>
      <c r="D1069" s="390"/>
      <c r="E1069" s="244" t="s">
        <v>1305</v>
      </c>
      <c r="F1069" s="243">
        <f ca="1">+IFERROR(INDEX('Hoja de Trabajo para listado'!$A$155:$Z$1048576,MATCH($A1069,'Hoja de Trabajo para listado'!$A$155:$A$1048576,0),MATCH((CUADRO!F$5&amp;$E1069),'Hoja de Trabajo para listado'!$A$151:$Z$151,0)),0)+IFERROR(INDEX('Hoja de Trabajo para listado'!$AB$155:$BA$1048576,MATCH($A1069,'Hoja de Trabajo para listado'!$AB$155:$AB$1048576,0),MATCH((CUADRO!F$5&amp;$E1069),'Hoja de Trabajo para listado'!$AB$151:$BA$151,0)),0)+IFERROR(INDEX('Hoja de Trabajo para listado'!$BC$155:$CB$1048576,MATCH($A1069,'Hoja de Trabajo para listado'!$BC$155:$BC$1048576,0),MATCH((CUADRO!F$5&amp;$E1069),'Hoja de Trabajo para listado'!$BC$151:$CB$151,0)),0)+IFERROR(INDEX('Hoja de Trabajo para listado'!$DE$153:$DG$274,MATCH($A1069,'Hoja de Trabajo para listado'!$DE$153:$DE$1048576,0),MATCH((CUADRO!F$5&amp;$E1069),'Hoja de Trabajo para listado'!$DE$151:$DG$151,0)),0)+IFERROR(INDEX('Hoja de Trabajo para listado'!$CD$155:$DC$1048576,MATCH($A1069,'Hoja de Trabajo para listado'!$CD$155:$CD$1048576,0),MATCH((CUADRO!F$5&amp;$E1069),'Hoja de Trabajo para listado'!$CD$151:$DC$151,0)),0)</f>
        <v>0</v>
      </c>
      <c r="G1069" s="243">
        <f ca="1">+IFERROR(INDEX('Hoja de Trabajo para listado'!$A$155:$Z$1048576,MATCH($A1069,'Hoja de Trabajo para listado'!$A$155:$A$1048576,0),MATCH((CUADRO!G$5&amp;$E1069),'Hoja de Trabajo para listado'!$A$151:$Z$151,0)),0)+IFERROR(INDEX('Hoja de Trabajo para listado'!$AB$155:$BA$1048576,MATCH($A1069,'Hoja de Trabajo para listado'!$AB$155:$AB$1048576,0),MATCH((CUADRO!G$5&amp;$E1069),'Hoja de Trabajo para listado'!$AB$151:$BA$151,0)),0)+IFERROR(INDEX('Hoja de Trabajo para listado'!$BC$155:$CB$1048576,MATCH($A1069,'Hoja de Trabajo para listado'!$BC$155:$BC$1048576,0),MATCH((CUADRO!G$5&amp;$E1069),'Hoja de Trabajo para listado'!$BC$151:$CB$151,0)),0)+IFERROR(INDEX('Hoja de Trabajo para listado'!$DE$153:$DG$274,MATCH($A1069,'Hoja de Trabajo para listado'!$DE$153:$DE$1048576,0),MATCH((CUADRO!G$5&amp;$E1069),'Hoja de Trabajo para listado'!$DE$151:$DG$151,0)),0)+IFERROR(INDEX('Hoja de Trabajo para listado'!$CD$155:$DC$1048576,MATCH($A1069,'Hoja de Trabajo para listado'!$CD$155:$CD$1048576,0),MATCH((CUADRO!G$5&amp;$E1069),'Hoja de Trabajo para listado'!$CD$151:$DC$151,0)),0)</f>
        <v>0</v>
      </c>
      <c r="H1069" s="243">
        <f ca="1">+IFERROR(INDEX('Hoja de Trabajo para listado'!$A$155:$Z$1048576,MATCH($A1069,'Hoja de Trabajo para listado'!$A$155:$A$1048576,0),MATCH((CUADRO!H$5&amp;$E1069),'Hoja de Trabajo para listado'!$A$151:$Z$151,0)),0)+IFERROR(INDEX('Hoja de Trabajo para listado'!$AB$155:$BA$1048576,MATCH($A1069,'Hoja de Trabajo para listado'!$AB$155:$AB$1048576,0),MATCH((CUADRO!H$5&amp;$E1069),'Hoja de Trabajo para listado'!$AB$151:$BA$151,0)),0)+IFERROR(INDEX('Hoja de Trabajo para listado'!$BC$155:$CB$1048576,MATCH($A1069,'Hoja de Trabajo para listado'!$BC$155:$BC$1048576,0),MATCH((CUADRO!H$5&amp;$E1069),'Hoja de Trabajo para listado'!$BC$151:$CB$151,0)),0)+IFERROR(INDEX('Hoja de Trabajo para listado'!$DE$153:$DG$274,MATCH($A1069,'Hoja de Trabajo para listado'!$DE$153:$DE$1048576,0),MATCH((CUADRO!H$5&amp;$E1069),'Hoja de Trabajo para listado'!$DE$151:$DG$151,0)),0)+IFERROR(INDEX('Hoja de Trabajo para listado'!$CD$155:$DC$1048576,MATCH($A1069,'Hoja de Trabajo para listado'!$CD$155:$CD$1048576,0),MATCH((CUADRO!H$5&amp;$E1069),'Hoja de Trabajo para listado'!$CD$151:$DC$151,0)),0)</f>
        <v>0</v>
      </c>
      <c r="I1069" s="243">
        <f ca="1">+IFERROR(INDEX('Hoja de Trabajo para listado'!$A$155:$Z$1048576,MATCH($A1069,'Hoja de Trabajo para listado'!$A$155:$A$1048576,0),MATCH((CUADRO!I$5&amp;$E1069),'Hoja de Trabajo para listado'!$A$151:$Z$151,0)),0)+IFERROR(INDEX('Hoja de Trabajo para listado'!$AB$155:$BA$1048576,MATCH($A1069,'Hoja de Trabajo para listado'!$AB$155:$AB$1048576,0),MATCH((CUADRO!I$5&amp;$E1069),'Hoja de Trabajo para listado'!$AB$151:$BA$151,0)),0)+IFERROR(INDEX('Hoja de Trabajo para listado'!$BC$155:$CB$1048576,MATCH($A1069,'Hoja de Trabajo para listado'!$BC$155:$BC$1048576,0),MATCH((CUADRO!I$5&amp;$E1069),'Hoja de Trabajo para listado'!$BC$151:$CB$151,0)),0)+IFERROR(INDEX('Hoja de Trabajo para listado'!$DE$153:$DG$274,MATCH($A1069,'Hoja de Trabajo para listado'!$DE$153:$DE$1048576,0),MATCH((CUADRO!I$5&amp;$E1069),'Hoja de Trabajo para listado'!$DE$151:$DG$151,0)),0)+IFERROR(INDEX('Hoja de Trabajo para listado'!$CD$155:$DC$1048576,MATCH($A1069,'Hoja de Trabajo para listado'!$CD$155:$CD$1048576,0),MATCH((CUADRO!I$5&amp;$E1069),'Hoja de Trabajo para listado'!$CD$151:$DC$151,0)),0)</f>
        <v>0</v>
      </c>
      <c r="J1069" s="243">
        <f ca="1">+IFERROR(INDEX('Hoja de Trabajo para listado'!$A$155:$Z$1048576,MATCH($A1069,'Hoja de Trabajo para listado'!$A$155:$A$1048576,0),MATCH((CUADRO!J$5&amp;$E1069),'Hoja de Trabajo para listado'!$A$151:$Z$151,0)),0)+IFERROR(INDEX('Hoja de Trabajo para listado'!$AB$155:$BA$1048576,MATCH($A1069,'Hoja de Trabajo para listado'!$AB$155:$AB$1048576,0),MATCH((CUADRO!J$5&amp;$E1069),'Hoja de Trabajo para listado'!$AB$151:$BA$151,0)),0)+IFERROR(INDEX('Hoja de Trabajo para listado'!$BC$155:$CB$1048576,MATCH($A1069,'Hoja de Trabajo para listado'!$BC$155:$BC$1048576,0),MATCH((CUADRO!J$5&amp;$E1069),'Hoja de Trabajo para listado'!$BC$151:$CB$151,0)),0)+IFERROR(INDEX('Hoja de Trabajo para listado'!$DE$153:$DG$274,MATCH($A1069,'Hoja de Trabajo para listado'!$DE$153:$DE$1048576,0),MATCH((CUADRO!J$5&amp;$E1069),'Hoja de Trabajo para listado'!$DE$151:$DG$151,0)),0)+IFERROR(INDEX('Hoja de Trabajo para listado'!$CD$155:$DC$1048576,MATCH($A1069,'Hoja de Trabajo para listado'!$CD$155:$CD$1048576,0),MATCH((CUADRO!J$5&amp;$E1069),'Hoja de Trabajo para listado'!$CD$151:$DC$151,0)),0)</f>
        <v>0</v>
      </c>
      <c r="K1069" s="243">
        <f ca="1">+IFERROR(INDEX('Hoja de Trabajo para listado'!$A$155:$Z$1048576,MATCH($A1069,'Hoja de Trabajo para listado'!$A$155:$A$1048576,0),MATCH((CUADRO!K$5&amp;$E1069),'Hoja de Trabajo para listado'!$A$151:$Z$151,0)),0)+IFERROR(INDEX('Hoja de Trabajo para listado'!$AB$155:$BA$1048576,MATCH($A1069,'Hoja de Trabajo para listado'!$AB$155:$AB$1048576,0),MATCH((CUADRO!K$5&amp;$E1069),'Hoja de Trabajo para listado'!$AB$151:$BA$151,0)),0)+IFERROR(INDEX('Hoja de Trabajo para listado'!$BC$155:$CB$1048576,MATCH($A1069,'Hoja de Trabajo para listado'!$BC$155:$BC$1048576,0),MATCH((CUADRO!K$5&amp;$E1069),'Hoja de Trabajo para listado'!$BC$151:$CB$151,0)),0)+IFERROR(INDEX('Hoja de Trabajo para listado'!$DE$153:$DG$274,MATCH($A1069,'Hoja de Trabajo para listado'!$DE$153:$DE$1048576,0),MATCH((CUADRO!K$5&amp;$E1069),'Hoja de Trabajo para listado'!$DE$151:$DG$151,0)),0)+IFERROR(INDEX('Hoja de Trabajo para listado'!$CD$155:$DC$1048576,MATCH($A1069,'Hoja de Trabajo para listado'!$CD$155:$CD$1048576,0),MATCH((CUADRO!K$5&amp;$E1069),'Hoja de Trabajo para listado'!$CD$151:$DC$151,0)),0)</f>
        <v>0</v>
      </c>
      <c r="L1069" s="243">
        <f ca="1">+IFERROR(INDEX('Hoja de Trabajo para listado'!$A$155:$Z$1048576,MATCH($A1069,'Hoja de Trabajo para listado'!$A$155:$A$1048576,0),MATCH((CUADRO!L$5&amp;$E1069),'Hoja de Trabajo para listado'!$A$151:$Z$151,0)),0)+IFERROR(INDEX('Hoja de Trabajo para listado'!$AB$155:$BA$1048576,MATCH($A1069,'Hoja de Trabajo para listado'!$AB$155:$AB$1048576,0),MATCH((CUADRO!L$5&amp;$E1069),'Hoja de Trabajo para listado'!$AB$151:$BA$151,0)),0)+IFERROR(INDEX('Hoja de Trabajo para listado'!$BC$155:$CB$1048576,MATCH($A1069,'Hoja de Trabajo para listado'!$BC$155:$BC$1048576,0),MATCH((CUADRO!L$5&amp;$E1069),'Hoja de Trabajo para listado'!$BC$151:$CB$151,0)),0)+IFERROR(INDEX('Hoja de Trabajo para listado'!$DE$153:$DG$274,MATCH($A1069,'Hoja de Trabajo para listado'!$DE$153:$DE$1048576,0),MATCH((CUADRO!L$5&amp;$E1069),'Hoja de Trabajo para listado'!$DE$151:$DG$151,0)),0)+IFERROR(INDEX('Hoja de Trabajo para listado'!$CD$155:$DC$1048576,MATCH($A1069,'Hoja de Trabajo para listado'!$CD$155:$CD$1048576,0),MATCH((CUADRO!L$5&amp;$E1069),'Hoja de Trabajo para listado'!$CD$151:$DC$151,0)),0)</f>
        <v>0</v>
      </c>
      <c r="M1069" s="243">
        <f ca="1">+IFERROR(INDEX('Hoja de Trabajo para listado'!$A$155:$Z$1048576,MATCH($A1069,'Hoja de Trabajo para listado'!$A$155:$A$1048576,0),MATCH((CUADRO!M$5&amp;$E1069),'Hoja de Trabajo para listado'!$A$151:$Z$151,0)),0)+IFERROR(INDEX('Hoja de Trabajo para listado'!$AB$155:$BA$1048576,MATCH($A1069,'Hoja de Trabajo para listado'!$AB$155:$AB$1048576,0),MATCH((CUADRO!M$5&amp;$E1069),'Hoja de Trabajo para listado'!$AB$151:$BA$151,0)),0)+IFERROR(INDEX('Hoja de Trabajo para listado'!$BC$155:$CB$1048576,MATCH($A1069,'Hoja de Trabajo para listado'!$BC$155:$BC$1048576,0),MATCH((CUADRO!M$5&amp;$E1069),'Hoja de Trabajo para listado'!$BC$151:$CB$151,0)),0)+IFERROR(INDEX('Hoja de Trabajo para listado'!$DE$153:$DG$274,MATCH($A1069,'Hoja de Trabajo para listado'!$DE$153:$DE$1048576,0),MATCH((CUADRO!M$5&amp;$E1069),'Hoja de Trabajo para listado'!$DE$151:$DG$151,0)),0)+IFERROR(INDEX('Hoja de Trabajo para listado'!$CD$155:$DC$1048576,MATCH($A1069,'Hoja de Trabajo para listado'!$CD$155:$CD$1048576,0),MATCH((CUADRO!M$5&amp;$E1069),'Hoja de Trabajo para listado'!$CD$151:$DC$151,0)),0)</f>
        <v>0</v>
      </c>
      <c r="N1069" s="243">
        <f ca="1">+IFERROR(INDEX('Hoja de Trabajo para listado'!$A$155:$Z$1048576,MATCH($A1069,'Hoja de Trabajo para listado'!$A$155:$A$1048576,0),MATCH((CUADRO!N$5&amp;$E1069),'Hoja de Trabajo para listado'!$A$151:$Z$151,0)),0)+IFERROR(INDEX('Hoja de Trabajo para listado'!$AB$155:$BA$1048576,MATCH($A1069,'Hoja de Trabajo para listado'!$AB$155:$AB$1048576,0),MATCH((CUADRO!N$5&amp;$E1069),'Hoja de Trabajo para listado'!$AB$151:$BA$151,0)),0)+IFERROR(INDEX('Hoja de Trabajo para listado'!$BC$155:$CB$1048576,MATCH($A1069,'Hoja de Trabajo para listado'!$BC$155:$BC$1048576,0),MATCH((CUADRO!N$5&amp;$E1069),'Hoja de Trabajo para listado'!$BC$151:$CB$151,0)),0)+IFERROR(INDEX('Hoja de Trabajo para listado'!$DE$153:$DG$274,MATCH($A1069,'Hoja de Trabajo para listado'!$DE$153:$DE$1048576,0),MATCH((CUADRO!N$5&amp;$E1069),'Hoja de Trabajo para listado'!$DE$151:$DG$151,0)),0)+IFERROR(INDEX('Hoja de Trabajo para listado'!$CD$155:$DC$1048576,MATCH($A1069,'Hoja de Trabajo para listado'!$CD$155:$CD$1048576,0),MATCH((CUADRO!N$5&amp;$E1069),'Hoja de Trabajo para listado'!$CD$151:$DC$151,0)),0)</f>
        <v>0</v>
      </c>
      <c r="O1069" s="243">
        <f ca="1">+IFERROR(INDEX('Hoja de Trabajo para listado'!$A$155:$Z$1048576,MATCH($A1069,'Hoja de Trabajo para listado'!$A$155:$A$1048576,0),MATCH((CUADRO!O$5&amp;$E1069),'Hoja de Trabajo para listado'!$A$151:$Z$151,0)),0)+IFERROR(INDEX('Hoja de Trabajo para listado'!$AB$155:$BA$1048576,MATCH($A1069,'Hoja de Trabajo para listado'!$AB$155:$AB$1048576,0),MATCH((CUADRO!O$5&amp;$E1069),'Hoja de Trabajo para listado'!$AB$151:$BA$151,0)),0)+IFERROR(INDEX('Hoja de Trabajo para listado'!$BC$155:$CB$1048576,MATCH($A1069,'Hoja de Trabajo para listado'!$BC$155:$BC$1048576,0),MATCH((CUADRO!O$5&amp;$E1069),'Hoja de Trabajo para listado'!$BC$151:$CB$151,0)),0)+IFERROR(INDEX('Hoja de Trabajo para listado'!$DE$153:$DG$274,MATCH($A1069,'Hoja de Trabajo para listado'!$DE$153:$DE$1048576,0),MATCH((CUADRO!O$5&amp;$E1069),'Hoja de Trabajo para listado'!$DE$151:$DG$151,0)),0)+IFERROR(INDEX('Hoja de Trabajo para listado'!$CD$155:$DC$1048576,MATCH($A1069,'Hoja de Trabajo para listado'!$CD$155:$CD$1048576,0),MATCH((CUADRO!O$5&amp;$E1069),'Hoja de Trabajo para listado'!$CD$151:$DC$151,0)),0)</f>
        <v>0</v>
      </c>
      <c r="P1069" s="243">
        <f ca="1">+IFERROR(INDEX('Hoja de Trabajo para listado'!$A$155:$Z$1048576,MATCH($A1069,'Hoja de Trabajo para listado'!$A$155:$A$1048576,0),MATCH((CUADRO!P$5&amp;$E1069),'Hoja de Trabajo para listado'!$A$151:$Z$151,0)),0)+IFERROR(INDEX('Hoja de Trabajo para listado'!$AB$155:$BA$1048576,MATCH($A1069,'Hoja de Trabajo para listado'!$AB$155:$AB$1048576,0),MATCH((CUADRO!P$5&amp;$E1069),'Hoja de Trabajo para listado'!$AB$151:$BA$151,0)),0)+IFERROR(INDEX('Hoja de Trabajo para listado'!$BC$155:$CB$1048576,MATCH($A1069,'Hoja de Trabajo para listado'!$BC$155:$BC$1048576,0),MATCH((CUADRO!P$5&amp;$E1069),'Hoja de Trabajo para listado'!$BC$151:$CB$151,0)),0)+IFERROR(INDEX('Hoja de Trabajo para listado'!$DE$153:$DG$274,MATCH($A1069,'Hoja de Trabajo para listado'!$DE$153:$DE$1048576,0),MATCH((CUADRO!P$5&amp;$E1069),'Hoja de Trabajo para listado'!$DE$151:$DG$151,0)),0)+IFERROR(INDEX('Hoja de Trabajo para listado'!$CD$155:$DC$1048576,MATCH($A1069,'Hoja de Trabajo para listado'!$CD$155:$CD$1048576,0),MATCH((CUADRO!P$5&amp;$E1069),'Hoja de Trabajo para listado'!$CD$151:$DC$151,0)),0)</f>
        <v>0</v>
      </c>
      <c r="Q1069" s="243">
        <f ca="1">+IFERROR(INDEX('Hoja de Trabajo para listado'!$A$155:$Z$1048576,MATCH($A1069,'Hoja de Trabajo para listado'!$A$155:$A$1048576,0),MATCH((CUADRO!Q$5&amp;$E1069),'Hoja de Trabajo para listado'!$A$151:$Z$151,0)),0)+IFERROR(INDEX('Hoja de Trabajo para listado'!$AB$155:$BA$1048576,MATCH($A1069,'Hoja de Trabajo para listado'!$AB$155:$AB$1048576,0),MATCH((CUADRO!Q$5&amp;$E1069),'Hoja de Trabajo para listado'!$AB$151:$BA$151,0)),0)+IFERROR(INDEX('Hoja de Trabajo para listado'!$BC$155:$CB$1048576,MATCH($A1069,'Hoja de Trabajo para listado'!$BC$155:$BC$1048576,0),MATCH((CUADRO!Q$5&amp;$E1069),'Hoja de Trabajo para listado'!$BC$151:$CB$151,0)),0)+IFERROR(INDEX('Hoja de Trabajo para listado'!$DE$153:$DG$274,MATCH($A1069,'Hoja de Trabajo para listado'!$DE$153:$DE$1048576,0),MATCH((CUADRO!Q$5&amp;$E1069),'Hoja de Trabajo para listado'!$DE$151:$DG$151,0)),0)+IFERROR(INDEX('Hoja de Trabajo para listado'!$CD$155:$DC$1048576,MATCH($A1069,'Hoja de Trabajo para listado'!$CD$155:$CD$1048576,0),MATCH((CUADRO!Q$5&amp;$E1069),'Hoja de Trabajo para listado'!$CD$151:$DC$151,0)),0)</f>
        <v>0</v>
      </c>
      <c r="R1069" s="243">
        <f t="shared" ca="1" si="35"/>
        <v>0</v>
      </c>
      <c r="S1069" s="249">
        <f ca="1">+R1068+R1069</f>
        <v>0</v>
      </c>
      <c r="T1069" s="243">
        <f ca="1">+S1069</f>
        <v>0</v>
      </c>
      <c r="U1069" s="242">
        <f t="shared" si="36"/>
        <v>2</v>
      </c>
      <c r="V1069" s="333" t="str">
        <f>+VLOOKUP(A1069,bd_lista!$A$3:$E$590,5,FALSE)</f>
        <v>Gobiernos Autonomos Municipales</v>
      </c>
      <c r="W1069" s="392"/>
      <c r="X1069" s="242">
        <f>+VLOOKUP(A1069,[4]Sheet1!$A$13:$D$744,4,FALSE)</f>
        <v>0</v>
      </c>
      <c r="Y1069" s="242" t="e">
        <f>+VLOOKUP(X1069,bd_lista!$A$3:$C$590,3,FALSE)</f>
        <v>#N/A</v>
      </c>
      <c r="Z1069" s="292"/>
      <c r="AA1069" s="293"/>
    </row>
    <row r="1070" spans="1:27" customFormat="1" ht="15" hidden="1" customHeight="1">
      <c r="A1070" s="32">
        <v>1814</v>
      </c>
      <c r="B1070" s="387">
        <f>+A1070</f>
        <v>1814</v>
      </c>
      <c r="C1070" s="247" t="str">
        <f>+VLOOKUP(A1070,bd_lista!$A$3:$C$590,3,FALSE)</f>
        <v>Gobierno Autónomo Municipal de San Joaquín</v>
      </c>
      <c r="D1070" s="389" t="str">
        <f>+C1070</f>
        <v>Gobierno Autónomo Municipal de San Joaquín</v>
      </c>
      <c r="E1070" s="242" t="s">
        <v>1304</v>
      </c>
      <c r="F1070" s="243">
        <f ca="1">+IFERROR(INDEX('Hoja de Trabajo para listado'!$A$155:$Z$1048576,MATCH($A1070,'Hoja de Trabajo para listado'!$A$155:$A$1048576,0),MATCH((CUADRO!F$5&amp;$E1070),'Hoja de Trabajo para listado'!$A$151:$Z$151,0)),0)+IFERROR(INDEX('Hoja de Trabajo para listado'!$AB$155:$BA$1048576,MATCH($A1070,'Hoja de Trabajo para listado'!$AB$155:$AB$1048576,0),MATCH((CUADRO!F$5&amp;$E1070),'Hoja de Trabajo para listado'!$AB$151:$BA$151,0)),0)+IFERROR(INDEX('Hoja de Trabajo para listado'!$BC$155:$CB$1048576,MATCH($A1070,'Hoja de Trabajo para listado'!$BC$155:$BC$1048576,0),MATCH((CUADRO!F$5&amp;$E1070),'Hoja de Trabajo para listado'!$BC$151:$CB$151,0)),0)+IFERROR(INDEX('Hoja de Trabajo para listado'!$DE$153:$DG$274,MATCH($A1070,'Hoja de Trabajo para listado'!$DE$153:$DE$1048576,0),MATCH((CUADRO!F$5&amp;$E1070),'Hoja de Trabajo para listado'!$DE$151:$DG$151,0)),0)+IFERROR(INDEX('Hoja de Trabajo para listado'!$CD$155:$DC$1048576,MATCH($A1070,'Hoja de Trabajo para listado'!$CD$155:$CD$1048576,0),MATCH((CUADRO!F$5&amp;$E1070),'Hoja de Trabajo para listado'!$CD$151:$DC$151,0)),0)</f>
        <v>0</v>
      </c>
      <c r="G1070" s="243">
        <f ca="1">+IFERROR(INDEX('Hoja de Trabajo para listado'!$A$155:$Z$1048576,MATCH($A1070,'Hoja de Trabajo para listado'!$A$155:$A$1048576,0),MATCH((CUADRO!G$5&amp;$E1070),'Hoja de Trabajo para listado'!$A$151:$Z$151,0)),0)+IFERROR(INDEX('Hoja de Trabajo para listado'!$AB$155:$BA$1048576,MATCH($A1070,'Hoja de Trabajo para listado'!$AB$155:$AB$1048576,0),MATCH((CUADRO!G$5&amp;$E1070),'Hoja de Trabajo para listado'!$AB$151:$BA$151,0)),0)+IFERROR(INDEX('Hoja de Trabajo para listado'!$BC$155:$CB$1048576,MATCH($A1070,'Hoja de Trabajo para listado'!$BC$155:$BC$1048576,0),MATCH((CUADRO!G$5&amp;$E1070),'Hoja de Trabajo para listado'!$BC$151:$CB$151,0)),0)+IFERROR(INDEX('Hoja de Trabajo para listado'!$DE$153:$DG$274,MATCH($A1070,'Hoja de Trabajo para listado'!$DE$153:$DE$1048576,0),MATCH((CUADRO!G$5&amp;$E1070),'Hoja de Trabajo para listado'!$DE$151:$DG$151,0)),0)+IFERROR(INDEX('Hoja de Trabajo para listado'!$CD$155:$DC$1048576,MATCH($A1070,'Hoja de Trabajo para listado'!$CD$155:$CD$1048576,0),MATCH((CUADRO!G$5&amp;$E1070),'Hoja de Trabajo para listado'!$CD$151:$DC$151,0)),0)</f>
        <v>0</v>
      </c>
      <c r="H1070" s="243">
        <f ca="1">+IFERROR(INDEX('Hoja de Trabajo para listado'!$A$155:$Z$1048576,MATCH($A1070,'Hoja de Trabajo para listado'!$A$155:$A$1048576,0),MATCH((CUADRO!H$5&amp;$E1070),'Hoja de Trabajo para listado'!$A$151:$Z$151,0)),0)+IFERROR(INDEX('Hoja de Trabajo para listado'!$AB$155:$BA$1048576,MATCH($A1070,'Hoja de Trabajo para listado'!$AB$155:$AB$1048576,0),MATCH((CUADRO!H$5&amp;$E1070),'Hoja de Trabajo para listado'!$AB$151:$BA$151,0)),0)+IFERROR(INDEX('Hoja de Trabajo para listado'!$BC$155:$CB$1048576,MATCH($A1070,'Hoja de Trabajo para listado'!$BC$155:$BC$1048576,0),MATCH((CUADRO!H$5&amp;$E1070),'Hoja de Trabajo para listado'!$BC$151:$CB$151,0)),0)+IFERROR(INDEX('Hoja de Trabajo para listado'!$DE$153:$DG$274,MATCH($A1070,'Hoja de Trabajo para listado'!$DE$153:$DE$1048576,0),MATCH((CUADRO!H$5&amp;$E1070),'Hoja de Trabajo para listado'!$DE$151:$DG$151,0)),0)+IFERROR(INDEX('Hoja de Trabajo para listado'!$CD$155:$DC$1048576,MATCH($A1070,'Hoja de Trabajo para listado'!$CD$155:$CD$1048576,0),MATCH((CUADRO!H$5&amp;$E1070),'Hoja de Trabajo para listado'!$CD$151:$DC$151,0)),0)</f>
        <v>0</v>
      </c>
      <c r="I1070" s="243">
        <f ca="1">+IFERROR(INDEX('Hoja de Trabajo para listado'!$A$155:$Z$1048576,MATCH($A1070,'Hoja de Trabajo para listado'!$A$155:$A$1048576,0),MATCH((CUADRO!I$5&amp;$E1070),'Hoja de Trabajo para listado'!$A$151:$Z$151,0)),0)+IFERROR(INDEX('Hoja de Trabajo para listado'!$AB$155:$BA$1048576,MATCH($A1070,'Hoja de Trabajo para listado'!$AB$155:$AB$1048576,0),MATCH((CUADRO!I$5&amp;$E1070),'Hoja de Trabajo para listado'!$AB$151:$BA$151,0)),0)+IFERROR(INDEX('Hoja de Trabajo para listado'!$BC$155:$CB$1048576,MATCH($A1070,'Hoja de Trabajo para listado'!$BC$155:$BC$1048576,0),MATCH((CUADRO!I$5&amp;$E1070),'Hoja de Trabajo para listado'!$BC$151:$CB$151,0)),0)+IFERROR(INDEX('Hoja de Trabajo para listado'!$DE$153:$DG$274,MATCH($A1070,'Hoja de Trabajo para listado'!$DE$153:$DE$1048576,0),MATCH((CUADRO!I$5&amp;$E1070),'Hoja de Trabajo para listado'!$DE$151:$DG$151,0)),0)+IFERROR(INDEX('Hoja de Trabajo para listado'!$CD$155:$DC$1048576,MATCH($A1070,'Hoja de Trabajo para listado'!$CD$155:$CD$1048576,0),MATCH((CUADRO!I$5&amp;$E1070),'Hoja de Trabajo para listado'!$CD$151:$DC$151,0)),0)</f>
        <v>0</v>
      </c>
      <c r="J1070" s="243">
        <f ca="1">+IFERROR(INDEX('Hoja de Trabajo para listado'!$A$155:$Z$1048576,MATCH($A1070,'Hoja de Trabajo para listado'!$A$155:$A$1048576,0),MATCH((CUADRO!J$5&amp;$E1070),'Hoja de Trabajo para listado'!$A$151:$Z$151,0)),0)+IFERROR(INDEX('Hoja de Trabajo para listado'!$AB$155:$BA$1048576,MATCH($A1070,'Hoja de Trabajo para listado'!$AB$155:$AB$1048576,0),MATCH((CUADRO!J$5&amp;$E1070),'Hoja de Trabajo para listado'!$AB$151:$BA$151,0)),0)+IFERROR(INDEX('Hoja de Trabajo para listado'!$BC$155:$CB$1048576,MATCH($A1070,'Hoja de Trabajo para listado'!$BC$155:$BC$1048576,0),MATCH((CUADRO!J$5&amp;$E1070),'Hoja de Trabajo para listado'!$BC$151:$CB$151,0)),0)+IFERROR(INDEX('Hoja de Trabajo para listado'!$DE$153:$DG$274,MATCH($A1070,'Hoja de Trabajo para listado'!$DE$153:$DE$1048576,0),MATCH((CUADRO!J$5&amp;$E1070),'Hoja de Trabajo para listado'!$DE$151:$DG$151,0)),0)+IFERROR(INDEX('Hoja de Trabajo para listado'!$CD$155:$DC$1048576,MATCH($A1070,'Hoja de Trabajo para listado'!$CD$155:$CD$1048576,0),MATCH((CUADRO!J$5&amp;$E1070),'Hoja de Trabajo para listado'!$CD$151:$DC$151,0)),0)</f>
        <v>0</v>
      </c>
      <c r="K1070" s="243">
        <f ca="1">+IFERROR(INDEX('Hoja de Trabajo para listado'!$A$155:$Z$1048576,MATCH($A1070,'Hoja de Trabajo para listado'!$A$155:$A$1048576,0),MATCH((CUADRO!K$5&amp;$E1070),'Hoja de Trabajo para listado'!$A$151:$Z$151,0)),0)+IFERROR(INDEX('Hoja de Trabajo para listado'!$AB$155:$BA$1048576,MATCH($A1070,'Hoja de Trabajo para listado'!$AB$155:$AB$1048576,0),MATCH((CUADRO!K$5&amp;$E1070),'Hoja de Trabajo para listado'!$AB$151:$BA$151,0)),0)+IFERROR(INDEX('Hoja de Trabajo para listado'!$BC$155:$CB$1048576,MATCH($A1070,'Hoja de Trabajo para listado'!$BC$155:$BC$1048576,0),MATCH((CUADRO!K$5&amp;$E1070),'Hoja de Trabajo para listado'!$BC$151:$CB$151,0)),0)+IFERROR(INDEX('Hoja de Trabajo para listado'!$DE$153:$DG$274,MATCH($A1070,'Hoja de Trabajo para listado'!$DE$153:$DE$1048576,0),MATCH((CUADRO!K$5&amp;$E1070),'Hoja de Trabajo para listado'!$DE$151:$DG$151,0)),0)+IFERROR(INDEX('Hoja de Trabajo para listado'!$CD$155:$DC$1048576,MATCH($A1070,'Hoja de Trabajo para listado'!$CD$155:$CD$1048576,0),MATCH((CUADRO!K$5&amp;$E1070),'Hoja de Trabajo para listado'!$CD$151:$DC$151,0)),0)</f>
        <v>0</v>
      </c>
      <c r="L1070" s="243">
        <f ca="1">+IFERROR(INDEX('Hoja de Trabajo para listado'!$A$155:$Z$1048576,MATCH($A1070,'Hoja de Trabajo para listado'!$A$155:$A$1048576,0),MATCH((CUADRO!L$5&amp;$E1070),'Hoja de Trabajo para listado'!$A$151:$Z$151,0)),0)+IFERROR(INDEX('Hoja de Trabajo para listado'!$AB$155:$BA$1048576,MATCH($A1070,'Hoja de Trabajo para listado'!$AB$155:$AB$1048576,0),MATCH((CUADRO!L$5&amp;$E1070),'Hoja de Trabajo para listado'!$AB$151:$BA$151,0)),0)+IFERROR(INDEX('Hoja de Trabajo para listado'!$BC$155:$CB$1048576,MATCH($A1070,'Hoja de Trabajo para listado'!$BC$155:$BC$1048576,0),MATCH((CUADRO!L$5&amp;$E1070),'Hoja de Trabajo para listado'!$BC$151:$CB$151,0)),0)+IFERROR(INDEX('Hoja de Trabajo para listado'!$DE$153:$DG$274,MATCH($A1070,'Hoja de Trabajo para listado'!$DE$153:$DE$1048576,0),MATCH((CUADRO!L$5&amp;$E1070),'Hoja de Trabajo para listado'!$DE$151:$DG$151,0)),0)+IFERROR(INDEX('Hoja de Trabajo para listado'!$CD$155:$DC$1048576,MATCH($A1070,'Hoja de Trabajo para listado'!$CD$155:$CD$1048576,0),MATCH((CUADRO!L$5&amp;$E1070),'Hoja de Trabajo para listado'!$CD$151:$DC$151,0)),0)</f>
        <v>0</v>
      </c>
      <c r="M1070" s="243">
        <f ca="1">+IFERROR(INDEX('Hoja de Trabajo para listado'!$A$155:$Z$1048576,MATCH($A1070,'Hoja de Trabajo para listado'!$A$155:$A$1048576,0),MATCH((CUADRO!M$5&amp;$E1070),'Hoja de Trabajo para listado'!$A$151:$Z$151,0)),0)+IFERROR(INDEX('Hoja de Trabajo para listado'!$AB$155:$BA$1048576,MATCH($A1070,'Hoja de Trabajo para listado'!$AB$155:$AB$1048576,0),MATCH((CUADRO!M$5&amp;$E1070),'Hoja de Trabajo para listado'!$AB$151:$BA$151,0)),0)+IFERROR(INDEX('Hoja de Trabajo para listado'!$BC$155:$CB$1048576,MATCH($A1070,'Hoja de Trabajo para listado'!$BC$155:$BC$1048576,0),MATCH((CUADRO!M$5&amp;$E1070),'Hoja de Trabajo para listado'!$BC$151:$CB$151,0)),0)+IFERROR(INDEX('Hoja de Trabajo para listado'!$DE$153:$DG$274,MATCH($A1070,'Hoja de Trabajo para listado'!$DE$153:$DE$1048576,0),MATCH((CUADRO!M$5&amp;$E1070),'Hoja de Trabajo para listado'!$DE$151:$DG$151,0)),0)+IFERROR(INDEX('Hoja de Trabajo para listado'!$CD$155:$DC$1048576,MATCH($A1070,'Hoja de Trabajo para listado'!$CD$155:$CD$1048576,0),MATCH((CUADRO!M$5&amp;$E1070),'Hoja de Trabajo para listado'!$CD$151:$DC$151,0)),0)</f>
        <v>0</v>
      </c>
      <c r="N1070" s="243">
        <f ca="1">+IFERROR(INDEX('Hoja de Trabajo para listado'!$A$155:$Z$1048576,MATCH($A1070,'Hoja de Trabajo para listado'!$A$155:$A$1048576,0),MATCH((CUADRO!N$5&amp;$E1070),'Hoja de Trabajo para listado'!$A$151:$Z$151,0)),0)+IFERROR(INDEX('Hoja de Trabajo para listado'!$AB$155:$BA$1048576,MATCH($A1070,'Hoja de Trabajo para listado'!$AB$155:$AB$1048576,0),MATCH((CUADRO!N$5&amp;$E1070),'Hoja de Trabajo para listado'!$AB$151:$BA$151,0)),0)+IFERROR(INDEX('Hoja de Trabajo para listado'!$BC$155:$CB$1048576,MATCH($A1070,'Hoja de Trabajo para listado'!$BC$155:$BC$1048576,0),MATCH((CUADRO!N$5&amp;$E1070),'Hoja de Trabajo para listado'!$BC$151:$CB$151,0)),0)+IFERROR(INDEX('Hoja de Trabajo para listado'!$DE$153:$DG$274,MATCH($A1070,'Hoja de Trabajo para listado'!$DE$153:$DE$1048576,0),MATCH((CUADRO!N$5&amp;$E1070),'Hoja de Trabajo para listado'!$DE$151:$DG$151,0)),0)+IFERROR(INDEX('Hoja de Trabajo para listado'!$CD$155:$DC$1048576,MATCH($A1070,'Hoja de Trabajo para listado'!$CD$155:$CD$1048576,0),MATCH((CUADRO!N$5&amp;$E1070),'Hoja de Trabajo para listado'!$CD$151:$DC$151,0)),0)</f>
        <v>0</v>
      </c>
      <c r="O1070" s="243">
        <f ca="1">+IFERROR(INDEX('Hoja de Trabajo para listado'!$A$155:$Z$1048576,MATCH($A1070,'Hoja de Trabajo para listado'!$A$155:$A$1048576,0),MATCH((CUADRO!O$5&amp;$E1070),'Hoja de Trabajo para listado'!$A$151:$Z$151,0)),0)+IFERROR(INDEX('Hoja de Trabajo para listado'!$AB$155:$BA$1048576,MATCH($A1070,'Hoja de Trabajo para listado'!$AB$155:$AB$1048576,0),MATCH((CUADRO!O$5&amp;$E1070),'Hoja de Trabajo para listado'!$AB$151:$BA$151,0)),0)+IFERROR(INDEX('Hoja de Trabajo para listado'!$BC$155:$CB$1048576,MATCH($A1070,'Hoja de Trabajo para listado'!$BC$155:$BC$1048576,0),MATCH((CUADRO!O$5&amp;$E1070),'Hoja de Trabajo para listado'!$BC$151:$CB$151,0)),0)+IFERROR(INDEX('Hoja de Trabajo para listado'!$DE$153:$DG$274,MATCH($A1070,'Hoja de Trabajo para listado'!$DE$153:$DE$1048576,0),MATCH((CUADRO!O$5&amp;$E1070),'Hoja de Trabajo para listado'!$DE$151:$DG$151,0)),0)+IFERROR(INDEX('Hoja de Trabajo para listado'!$CD$155:$DC$1048576,MATCH($A1070,'Hoja de Trabajo para listado'!$CD$155:$CD$1048576,0),MATCH((CUADRO!O$5&amp;$E1070),'Hoja de Trabajo para listado'!$CD$151:$DC$151,0)),0)</f>
        <v>0</v>
      </c>
      <c r="P1070" s="243">
        <f ca="1">+IFERROR(INDEX('Hoja de Trabajo para listado'!$A$155:$Z$1048576,MATCH($A1070,'Hoja de Trabajo para listado'!$A$155:$A$1048576,0),MATCH((CUADRO!P$5&amp;$E1070),'Hoja de Trabajo para listado'!$A$151:$Z$151,0)),0)+IFERROR(INDEX('Hoja de Trabajo para listado'!$AB$155:$BA$1048576,MATCH($A1070,'Hoja de Trabajo para listado'!$AB$155:$AB$1048576,0),MATCH((CUADRO!P$5&amp;$E1070),'Hoja de Trabajo para listado'!$AB$151:$BA$151,0)),0)+IFERROR(INDEX('Hoja de Trabajo para listado'!$BC$155:$CB$1048576,MATCH($A1070,'Hoja de Trabajo para listado'!$BC$155:$BC$1048576,0),MATCH((CUADRO!P$5&amp;$E1070),'Hoja de Trabajo para listado'!$BC$151:$CB$151,0)),0)+IFERROR(INDEX('Hoja de Trabajo para listado'!$DE$153:$DG$274,MATCH($A1070,'Hoja de Trabajo para listado'!$DE$153:$DE$1048576,0),MATCH((CUADRO!P$5&amp;$E1070),'Hoja de Trabajo para listado'!$DE$151:$DG$151,0)),0)+IFERROR(INDEX('Hoja de Trabajo para listado'!$CD$155:$DC$1048576,MATCH($A1070,'Hoja de Trabajo para listado'!$CD$155:$CD$1048576,0),MATCH((CUADRO!P$5&amp;$E1070),'Hoja de Trabajo para listado'!$CD$151:$DC$151,0)),0)</f>
        <v>0</v>
      </c>
      <c r="Q1070" s="243">
        <f ca="1">+IFERROR(INDEX('Hoja de Trabajo para listado'!$A$155:$Z$1048576,MATCH($A1070,'Hoja de Trabajo para listado'!$A$155:$A$1048576,0),MATCH((CUADRO!Q$5&amp;$E1070),'Hoja de Trabajo para listado'!$A$151:$Z$151,0)),0)+IFERROR(INDEX('Hoja de Trabajo para listado'!$AB$155:$BA$1048576,MATCH($A1070,'Hoja de Trabajo para listado'!$AB$155:$AB$1048576,0),MATCH((CUADRO!Q$5&amp;$E1070),'Hoja de Trabajo para listado'!$AB$151:$BA$151,0)),0)+IFERROR(INDEX('Hoja de Trabajo para listado'!$BC$155:$CB$1048576,MATCH($A1070,'Hoja de Trabajo para listado'!$BC$155:$BC$1048576,0),MATCH((CUADRO!Q$5&amp;$E1070),'Hoja de Trabajo para listado'!$BC$151:$CB$151,0)),0)+IFERROR(INDEX('Hoja de Trabajo para listado'!$DE$153:$DG$274,MATCH($A1070,'Hoja de Trabajo para listado'!$DE$153:$DE$1048576,0),MATCH((CUADRO!Q$5&amp;$E1070),'Hoja de Trabajo para listado'!$DE$151:$DG$151,0)),0)+IFERROR(INDEX('Hoja de Trabajo para listado'!$CD$155:$DC$1048576,MATCH($A1070,'Hoja de Trabajo para listado'!$CD$155:$CD$1048576,0),MATCH((CUADRO!Q$5&amp;$E1070),'Hoja de Trabajo para listado'!$CD$151:$DC$151,0)),0)</f>
        <v>0</v>
      </c>
      <c r="R1070" s="243">
        <f t="shared" ca="1" si="35"/>
        <v>0</v>
      </c>
      <c r="S1070" s="249"/>
      <c r="T1070" s="243">
        <f ca="1">+T1071</f>
        <v>0</v>
      </c>
      <c r="U1070" s="242">
        <f t="shared" si="36"/>
        <v>1</v>
      </c>
      <c r="V1070" s="333" t="str">
        <f>+VLOOKUP(A1070,bd_lista!$A$3:$E$590,5,FALSE)</f>
        <v>Gobiernos Autonomos Municipales</v>
      </c>
      <c r="W1070" s="391" t="str">
        <f>+V1070</f>
        <v>Gobiernos Autonomos Municipales</v>
      </c>
      <c r="X1070" s="242">
        <f>+VLOOKUP(A1070,[4]Sheet1!$A$13:$D$744,4,FALSE)</f>
        <v>0</v>
      </c>
      <c r="Y1070" s="242" t="e">
        <f>+VLOOKUP(X1070,bd_lista!$A$3:$C$590,3,FALSE)</f>
        <v>#N/A</v>
      </c>
      <c r="Z1070" s="294">
        <f>+X1070</f>
        <v>0</v>
      </c>
      <c r="AA1070" s="295" t="e">
        <f>+Y1070</f>
        <v>#N/A</v>
      </c>
    </row>
    <row r="1071" spans="1:27" customFormat="1" ht="15" hidden="1" customHeight="1">
      <c r="A1071" s="32">
        <v>1814</v>
      </c>
      <c r="B1071" s="388"/>
      <c r="C1071" s="247" t="str">
        <f>+VLOOKUP(A1071,bd_lista!$A$3:$C$590,3,FALSE)</f>
        <v>Gobierno Autónomo Municipal de San Joaquín</v>
      </c>
      <c r="D1071" s="390"/>
      <c r="E1071" s="244" t="s">
        <v>1305</v>
      </c>
      <c r="F1071" s="243">
        <f ca="1">+IFERROR(INDEX('Hoja de Trabajo para listado'!$A$155:$Z$1048576,MATCH($A1071,'Hoja de Trabajo para listado'!$A$155:$A$1048576,0),MATCH((CUADRO!F$5&amp;$E1071),'Hoja de Trabajo para listado'!$A$151:$Z$151,0)),0)+IFERROR(INDEX('Hoja de Trabajo para listado'!$AB$155:$BA$1048576,MATCH($A1071,'Hoja de Trabajo para listado'!$AB$155:$AB$1048576,0),MATCH((CUADRO!F$5&amp;$E1071),'Hoja de Trabajo para listado'!$AB$151:$BA$151,0)),0)+IFERROR(INDEX('Hoja de Trabajo para listado'!$BC$155:$CB$1048576,MATCH($A1071,'Hoja de Trabajo para listado'!$BC$155:$BC$1048576,0),MATCH((CUADRO!F$5&amp;$E1071),'Hoja de Trabajo para listado'!$BC$151:$CB$151,0)),0)+IFERROR(INDEX('Hoja de Trabajo para listado'!$DE$153:$DG$274,MATCH($A1071,'Hoja de Trabajo para listado'!$DE$153:$DE$1048576,0),MATCH((CUADRO!F$5&amp;$E1071),'Hoja de Trabajo para listado'!$DE$151:$DG$151,0)),0)+IFERROR(INDEX('Hoja de Trabajo para listado'!$CD$155:$DC$1048576,MATCH($A1071,'Hoja de Trabajo para listado'!$CD$155:$CD$1048576,0),MATCH((CUADRO!F$5&amp;$E1071),'Hoja de Trabajo para listado'!$CD$151:$DC$151,0)),0)</f>
        <v>0</v>
      </c>
      <c r="G1071" s="243">
        <f ca="1">+IFERROR(INDEX('Hoja de Trabajo para listado'!$A$155:$Z$1048576,MATCH($A1071,'Hoja de Trabajo para listado'!$A$155:$A$1048576,0),MATCH((CUADRO!G$5&amp;$E1071),'Hoja de Trabajo para listado'!$A$151:$Z$151,0)),0)+IFERROR(INDEX('Hoja de Trabajo para listado'!$AB$155:$BA$1048576,MATCH($A1071,'Hoja de Trabajo para listado'!$AB$155:$AB$1048576,0),MATCH((CUADRO!G$5&amp;$E1071),'Hoja de Trabajo para listado'!$AB$151:$BA$151,0)),0)+IFERROR(INDEX('Hoja de Trabajo para listado'!$BC$155:$CB$1048576,MATCH($A1071,'Hoja de Trabajo para listado'!$BC$155:$BC$1048576,0),MATCH((CUADRO!G$5&amp;$E1071),'Hoja de Trabajo para listado'!$BC$151:$CB$151,0)),0)+IFERROR(INDEX('Hoja de Trabajo para listado'!$DE$153:$DG$274,MATCH($A1071,'Hoja de Trabajo para listado'!$DE$153:$DE$1048576,0),MATCH((CUADRO!G$5&amp;$E1071),'Hoja de Trabajo para listado'!$DE$151:$DG$151,0)),0)+IFERROR(INDEX('Hoja de Trabajo para listado'!$CD$155:$DC$1048576,MATCH($A1071,'Hoja de Trabajo para listado'!$CD$155:$CD$1048576,0),MATCH((CUADRO!G$5&amp;$E1071),'Hoja de Trabajo para listado'!$CD$151:$DC$151,0)),0)</f>
        <v>0</v>
      </c>
      <c r="H1071" s="243">
        <f ca="1">+IFERROR(INDEX('Hoja de Trabajo para listado'!$A$155:$Z$1048576,MATCH($A1071,'Hoja de Trabajo para listado'!$A$155:$A$1048576,0),MATCH((CUADRO!H$5&amp;$E1071),'Hoja de Trabajo para listado'!$A$151:$Z$151,0)),0)+IFERROR(INDEX('Hoja de Trabajo para listado'!$AB$155:$BA$1048576,MATCH($A1071,'Hoja de Trabajo para listado'!$AB$155:$AB$1048576,0),MATCH((CUADRO!H$5&amp;$E1071),'Hoja de Trabajo para listado'!$AB$151:$BA$151,0)),0)+IFERROR(INDEX('Hoja de Trabajo para listado'!$BC$155:$CB$1048576,MATCH($A1071,'Hoja de Trabajo para listado'!$BC$155:$BC$1048576,0),MATCH((CUADRO!H$5&amp;$E1071),'Hoja de Trabajo para listado'!$BC$151:$CB$151,0)),0)+IFERROR(INDEX('Hoja de Trabajo para listado'!$DE$153:$DG$274,MATCH($A1071,'Hoja de Trabajo para listado'!$DE$153:$DE$1048576,0),MATCH((CUADRO!H$5&amp;$E1071),'Hoja de Trabajo para listado'!$DE$151:$DG$151,0)),0)+IFERROR(INDEX('Hoja de Trabajo para listado'!$CD$155:$DC$1048576,MATCH($A1071,'Hoja de Trabajo para listado'!$CD$155:$CD$1048576,0),MATCH((CUADRO!H$5&amp;$E1071),'Hoja de Trabajo para listado'!$CD$151:$DC$151,0)),0)</f>
        <v>0</v>
      </c>
      <c r="I1071" s="243">
        <f ca="1">+IFERROR(INDEX('Hoja de Trabajo para listado'!$A$155:$Z$1048576,MATCH($A1071,'Hoja de Trabajo para listado'!$A$155:$A$1048576,0),MATCH((CUADRO!I$5&amp;$E1071),'Hoja de Trabajo para listado'!$A$151:$Z$151,0)),0)+IFERROR(INDEX('Hoja de Trabajo para listado'!$AB$155:$BA$1048576,MATCH($A1071,'Hoja de Trabajo para listado'!$AB$155:$AB$1048576,0),MATCH((CUADRO!I$5&amp;$E1071),'Hoja de Trabajo para listado'!$AB$151:$BA$151,0)),0)+IFERROR(INDEX('Hoja de Trabajo para listado'!$BC$155:$CB$1048576,MATCH($A1071,'Hoja de Trabajo para listado'!$BC$155:$BC$1048576,0),MATCH((CUADRO!I$5&amp;$E1071),'Hoja de Trabajo para listado'!$BC$151:$CB$151,0)),0)+IFERROR(INDEX('Hoja de Trabajo para listado'!$DE$153:$DG$274,MATCH($A1071,'Hoja de Trabajo para listado'!$DE$153:$DE$1048576,0),MATCH((CUADRO!I$5&amp;$E1071),'Hoja de Trabajo para listado'!$DE$151:$DG$151,0)),0)+IFERROR(INDEX('Hoja de Trabajo para listado'!$CD$155:$DC$1048576,MATCH($A1071,'Hoja de Trabajo para listado'!$CD$155:$CD$1048576,0),MATCH((CUADRO!I$5&amp;$E1071),'Hoja de Trabajo para listado'!$CD$151:$DC$151,0)),0)</f>
        <v>0</v>
      </c>
      <c r="J1071" s="243">
        <f ca="1">+IFERROR(INDEX('Hoja de Trabajo para listado'!$A$155:$Z$1048576,MATCH($A1071,'Hoja de Trabajo para listado'!$A$155:$A$1048576,0),MATCH((CUADRO!J$5&amp;$E1071),'Hoja de Trabajo para listado'!$A$151:$Z$151,0)),0)+IFERROR(INDEX('Hoja de Trabajo para listado'!$AB$155:$BA$1048576,MATCH($A1071,'Hoja de Trabajo para listado'!$AB$155:$AB$1048576,0),MATCH((CUADRO!J$5&amp;$E1071),'Hoja de Trabajo para listado'!$AB$151:$BA$151,0)),0)+IFERROR(INDEX('Hoja de Trabajo para listado'!$BC$155:$CB$1048576,MATCH($A1071,'Hoja de Trabajo para listado'!$BC$155:$BC$1048576,0),MATCH((CUADRO!J$5&amp;$E1071),'Hoja de Trabajo para listado'!$BC$151:$CB$151,0)),0)+IFERROR(INDEX('Hoja de Trabajo para listado'!$DE$153:$DG$274,MATCH($A1071,'Hoja de Trabajo para listado'!$DE$153:$DE$1048576,0),MATCH((CUADRO!J$5&amp;$E1071),'Hoja de Trabajo para listado'!$DE$151:$DG$151,0)),0)+IFERROR(INDEX('Hoja de Trabajo para listado'!$CD$155:$DC$1048576,MATCH($A1071,'Hoja de Trabajo para listado'!$CD$155:$CD$1048576,0),MATCH((CUADRO!J$5&amp;$E1071),'Hoja de Trabajo para listado'!$CD$151:$DC$151,0)),0)</f>
        <v>0</v>
      </c>
      <c r="K1071" s="243">
        <f ca="1">+IFERROR(INDEX('Hoja de Trabajo para listado'!$A$155:$Z$1048576,MATCH($A1071,'Hoja de Trabajo para listado'!$A$155:$A$1048576,0),MATCH((CUADRO!K$5&amp;$E1071),'Hoja de Trabajo para listado'!$A$151:$Z$151,0)),0)+IFERROR(INDEX('Hoja de Trabajo para listado'!$AB$155:$BA$1048576,MATCH($A1071,'Hoja de Trabajo para listado'!$AB$155:$AB$1048576,0),MATCH((CUADRO!K$5&amp;$E1071),'Hoja de Trabajo para listado'!$AB$151:$BA$151,0)),0)+IFERROR(INDEX('Hoja de Trabajo para listado'!$BC$155:$CB$1048576,MATCH($A1071,'Hoja de Trabajo para listado'!$BC$155:$BC$1048576,0),MATCH((CUADRO!K$5&amp;$E1071),'Hoja de Trabajo para listado'!$BC$151:$CB$151,0)),0)+IFERROR(INDEX('Hoja de Trabajo para listado'!$DE$153:$DG$274,MATCH($A1071,'Hoja de Trabajo para listado'!$DE$153:$DE$1048576,0),MATCH((CUADRO!K$5&amp;$E1071),'Hoja de Trabajo para listado'!$DE$151:$DG$151,0)),0)+IFERROR(INDEX('Hoja de Trabajo para listado'!$CD$155:$DC$1048576,MATCH($A1071,'Hoja de Trabajo para listado'!$CD$155:$CD$1048576,0),MATCH((CUADRO!K$5&amp;$E1071),'Hoja de Trabajo para listado'!$CD$151:$DC$151,0)),0)</f>
        <v>0</v>
      </c>
      <c r="L1071" s="243">
        <f ca="1">+IFERROR(INDEX('Hoja de Trabajo para listado'!$A$155:$Z$1048576,MATCH($A1071,'Hoja de Trabajo para listado'!$A$155:$A$1048576,0),MATCH((CUADRO!L$5&amp;$E1071),'Hoja de Trabajo para listado'!$A$151:$Z$151,0)),0)+IFERROR(INDEX('Hoja de Trabajo para listado'!$AB$155:$BA$1048576,MATCH($A1071,'Hoja de Trabajo para listado'!$AB$155:$AB$1048576,0),MATCH((CUADRO!L$5&amp;$E1071),'Hoja de Trabajo para listado'!$AB$151:$BA$151,0)),0)+IFERROR(INDEX('Hoja de Trabajo para listado'!$BC$155:$CB$1048576,MATCH($A1071,'Hoja de Trabajo para listado'!$BC$155:$BC$1048576,0),MATCH((CUADRO!L$5&amp;$E1071),'Hoja de Trabajo para listado'!$BC$151:$CB$151,0)),0)+IFERROR(INDEX('Hoja de Trabajo para listado'!$DE$153:$DG$274,MATCH($A1071,'Hoja de Trabajo para listado'!$DE$153:$DE$1048576,0),MATCH((CUADRO!L$5&amp;$E1071),'Hoja de Trabajo para listado'!$DE$151:$DG$151,0)),0)+IFERROR(INDEX('Hoja de Trabajo para listado'!$CD$155:$DC$1048576,MATCH($A1071,'Hoja de Trabajo para listado'!$CD$155:$CD$1048576,0),MATCH((CUADRO!L$5&amp;$E1071),'Hoja de Trabajo para listado'!$CD$151:$DC$151,0)),0)</f>
        <v>0</v>
      </c>
      <c r="M1071" s="243">
        <f ca="1">+IFERROR(INDEX('Hoja de Trabajo para listado'!$A$155:$Z$1048576,MATCH($A1071,'Hoja de Trabajo para listado'!$A$155:$A$1048576,0),MATCH((CUADRO!M$5&amp;$E1071),'Hoja de Trabajo para listado'!$A$151:$Z$151,0)),0)+IFERROR(INDEX('Hoja de Trabajo para listado'!$AB$155:$BA$1048576,MATCH($A1071,'Hoja de Trabajo para listado'!$AB$155:$AB$1048576,0),MATCH((CUADRO!M$5&amp;$E1071),'Hoja de Trabajo para listado'!$AB$151:$BA$151,0)),0)+IFERROR(INDEX('Hoja de Trabajo para listado'!$BC$155:$CB$1048576,MATCH($A1071,'Hoja de Trabajo para listado'!$BC$155:$BC$1048576,0),MATCH((CUADRO!M$5&amp;$E1071),'Hoja de Trabajo para listado'!$BC$151:$CB$151,0)),0)+IFERROR(INDEX('Hoja de Trabajo para listado'!$DE$153:$DG$274,MATCH($A1071,'Hoja de Trabajo para listado'!$DE$153:$DE$1048576,0),MATCH((CUADRO!M$5&amp;$E1071),'Hoja de Trabajo para listado'!$DE$151:$DG$151,0)),0)+IFERROR(INDEX('Hoja de Trabajo para listado'!$CD$155:$DC$1048576,MATCH($A1071,'Hoja de Trabajo para listado'!$CD$155:$CD$1048576,0),MATCH((CUADRO!M$5&amp;$E1071),'Hoja de Trabajo para listado'!$CD$151:$DC$151,0)),0)</f>
        <v>0</v>
      </c>
      <c r="N1071" s="243">
        <f ca="1">+IFERROR(INDEX('Hoja de Trabajo para listado'!$A$155:$Z$1048576,MATCH($A1071,'Hoja de Trabajo para listado'!$A$155:$A$1048576,0),MATCH((CUADRO!N$5&amp;$E1071),'Hoja de Trabajo para listado'!$A$151:$Z$151,0)),0)+IFERROR(INDEX('Hoja de Trabajo para listado'!$AB$155:$BA$1048576,MATCH($A1071,'Hoja de Trabajo para listado'!$AB$155:$AB$1048576,0),MATCH((CUADRO!N$5&amp;$E1071),'Hoja de Trabajo para listado'!$AB$151:$BA$151,0)),0)+IFERROR(INDEX('Hoja de Trabajo para listado'!$BC$155:$CB$1048576,MATCH($A1071,'Hoja de Trabajo para listado'!$BC$155:$BC$1048576,0),MATCH((CUADRO!N$5&amp;$E1071),'Hoja de Trabajo para listado'!$BC$151:$CB$151,0)),0)+IFERROR(INDEX('Hoja de Trabajo para listado'!$DE$153:$DG$274,MATCH($A1071,'Hoja de Trabajo para listado'!$DE$153:$DE$1048576,0),MATCH((CUADRO!N$5&amp;$E1071),'Hoja de Trabajo para listado'!$DE$151:$DG$151,0)),0)+IFERROR(INDEX('Hoja de Trabajo para listado'!$CD$155:$DC$1048576,MATCH($A1071,'Hoja de Trabajo para listado'!$CD$155:$CD$1048576,0),MATCH((CUADRO!N$5&amp;$E1071),'Hoja de Trabajo para listado'!$CD$151:$DC$151,0)),0)</f>
        <v>0</v>
      </c>
      <c r="O1071" s="243">
        <f ca="1">+IFERROR(INDEX('Hoja de Trabajo para listado'!$A$155:$Z$1048576,MATCH($A1071,'Hoja de Trabajo para listado'!$A$155:$A$1048576,0),MATCH((CUADRO!O$5&amp;$E1071),'Hoja de Trabajo para listado'!$A$151:$Z$151,0)),0)+IFERROR(INDEX('Hoja de Trabajo para listado'!$AB$155:$BA$1048576,MATCH($A1071,'Hoja de Trabajo para listado'!$AB$155:$AB$1048576,0),MATCH((CUADRO!O$5&amp;$E1071),'Hoja de Trabajo para listado'!$AB$151:$BA$151,0)),0)+IFERROR(INDEX('Hoja de Trabajo para listado'!$BC$155:$CB$1048576,MATCH($A1071,'Hoja de Trabajo para listado'!$BC$155:$BC$1048576,0),MATCH((CUADRO!O$5&amp;$E1071),'Hoja de Trabajo para listado'!$BC$151:$CB$151,0)),0)+IFERROR(INDEX('Hoja de Trabajo para listado'!$DE$153:$DG$274,MATCH($A1071,'Hoja de Trabajo para listado'!$DE$153:$DE$1048576,0),MATCH((CUADRO!O$5&amp;$E1071),'Hoja de Trabajo para listado'!$DE$151:$DG$151,0)),0)+IFERROR(INDEX('Hoja de Trabajo para listado'!$CD$155:$DC$1048576,MATCH($A1071,'Hoja de Trabajo para listado'!$CD$155:$CD$1048576,0),MATCH((CUADRO!O$5&amp;$E1071),'Hoja de Trabajo para listado'!$CD$151:$DC$151,0)),0)</f>
        <v>0</v>
      </c>
      <c r="P1071" s="243">
        <f ca="1">+IFERROR(INDEX('Hoja de Trabajo para listado'!$A$155:$Z$1048576,MATCH($A1071,'Hoja de Trabajo para listado'!$A$155:$A$1048576,0),MATCH((CUADRO!P$5&amp;$E1071),'Hoja de Trabajo para listado'!$A$151:$Z$151,0)),0)+IFERROR(INDEX('Hoja de Trabajo para listado'!$AB$155:$BA$1048576,MATCH($A1071,'Hoja de Trabajo para listado'!$AB$155:$AB$1048576,0),MATCH((CUADRO!P$5&amp;$E1071),'Hoja de Trabajo para listado'!$AB$151:$BA$151,0)),0)+IFERROR(INDEX('Hoja de Trabajo para listado'!$BC$155:$CB$1048576,MATCH($A1071,'Hoja de Trabajo para listado'!$BC$155:$BC$1048576,0),MATCH((CUADRO!P$5&amp;$E1071),'Hoja de Trabajo para listado'!$BC$151:$CB$151,0)),0)+IFERROR(INDEX('Hoja de Trabajo para listado'!$DE$153:$DG$274,MATCH($A1071,'Hoja de Trabajo para listado'!$DE$153:$DE$1048576,0),MATCH((CUADRO!P$5&amp;$E1071),'Hoja de Trabajo para listado'!$DE$151:$DG$151,0)),0)+IFERROR(INDEX('Hoja de Trabajo para listado'!$CD$155:$DC$1048576,MATCH($A1071,'Hoja de Trabajo para listado'!$CD$155:$CD$1048576,0),MATCH((CUADRO!P$5&amp;$E1071),'Hoja de Trabajo para listado'!$CD$151:$DC$151,0)),0)</f>
        <v>0</v>
      </c>
      <c r="Q1071" s="243">
        <f ca="1">+IFERROR(INDEX('Hoja de Trabajo para listado'!$A$155:$Z$1048576,MATCH($A1071,'Hoja de Trabajo para listado'!$A$155:$A$1048576,0),MATCH((CUADRO!Q$5&amp;$E1071),'Hoja de Trabajo para listado'!$A$151:$Z$151,0)),0)+IFERROR(INDEX('Hoja de Trabajo para listado'!$AB$155:$BA$1048576,MATCH($A1071,'Hoja de Trabajo para listado'!$AB$155:$AB$1048576,0),MATCH((CUADRO!Q$5&amp;$E1071),'Hoja de Trabajo para listado'!$AB$151:$BA$151,0)),0)+IFERROR(INDEX('Hoja de Trabajo para listado'!$BC$155:$CB$1048576,MATCH($A1071,'Hoja de Trabajo para listado'!$BC$155:$BC$1048576,0),MATCH((CUADRO!Q$5&amp;$E1071),'Hoja de Trabajo para listado'!$BC$151:$CB$151,0)),0)+IFERROR(INDEX('Hoja de Trabajo para listado'!$DE$153:$DG$274,MATCH($A1071,'Hoja de Trabajo para listado'!$DE$153:$DE$1048576,0),MATCH((CUADRO!Q$5&amp;$E1071),'Hoja de Trabajo para listado'!$DE$151:$DG$151,0)),0)+IFERROR(INDEX('Hoja de Trabajo para listado'!$CD$155:$DC$1048576,MATCH($A1071,'Hoja de Trabajo para listado'!$CD$155:$CD$1048576,0),MATCH((CUADRO!Q$5&amp;$E1071),'Hoja de Trabajo para listado'!$CD$151:$DC$151,0)),0)</f>
        <v>0</v>
      </c>
      <c r="R1071" s="243">
        <f t="shared" ca="1" si="35"/>
        <v>0</v>
      </c>
      <c r="S1071" s="249">
        <f ca="1">+R1070+R1071</f>
        <v>0</v>
      </c>
      <c r="T1071" s="243">
        <f ca="1">+S1071</f>
        <v>0</v>
      </c>
      <c r="U1071" s="242">
        <f t="shared" si="36"/>
        <v>2</v>
      </c>
      <c r="V1071" s="333" t="str">
        <f>+VLOOKUP(A1071,bd_lista!$A$3:$E$590,5,FALSE)</f>
        <v>Gobiernos Autonomos Municipales</v>
      </c>
      <c r="W1071" s="392"/>
      <c r="X1071" s="242">
        <f>+VLOOKUP(A1071,[4]Sheet1!$A$13:$D$744,4,FALSE)</f>
        <v>0</v>
      </c>
      <c r="Y1071" s="242" t="e">
        <f>+VLOOKUP(X1071,bd_lista!$A$3:$C$590,3,FALSE)</f>
        <v>#N/A</v>
      </c>
      <c r="Z1071" s="292"/>
      <c r="AA1071" s="293"/>
    </row>
    <row r="1072" spans="1:27" customFormat="1" ht="15" hidden="1" customHeight="1">
      <c r="A1072" s="32">
        <v>1815</v>
      </c>
      <c r="B1072" s="387">
        <f>+A1072</f>
        <v>1815</v>
      </c>
      <c r="C1072" s="247" t="str">
        <f>+VLOOKUP(A1072,bd_lista!$A$3:$C$590,3,FALSE)</f>
        <v>Gobierno Autónomo Municipal de San Ramón</v>
      </c>
      <c r="D1072" s="389" t="str">
        <f>+C1072</f>
        <v>Gobierno Autónomo Municipal de San Ramón</v>
      </c>
      <c r="E1072" s="242" t="s">
        <v>1304</v>
      </c>
      <c r="F1072" s="243">
        <f ca="1">+IFERROR(INDEX('Hoja de Trabajo para listado'!$A$155:$Z$1048576,MATCH($A1072,'Hoja de Trabajo para listado'!$A$155:$A$1048576,0),MATCH((CUADRO!F$5&amp;$E1072),'Hoja de Trabajo para listado'!$A$151:$Z$151,0)),0)+IFERROR(INDEX('Hoja de Trabajo para listado'!$AB$155:$BA$1048576,MATCH($A1072,'Hoja de Trabajo para listado'!$AB$155:$AB$1048576,0),MATCH((CUADRO!F$5&amp;$E1072),'Hoja de Trabajo para listado'!$AB$151:$BA$151,0)),0)+IFERROR(INDEX('Hoja de Trabajo para listado'!$BC$155:$CB$1048576,MATCH($A1072,'Hoja de Trabajo para listado'!$BC$155:$BC$1048576,0),MATCH((CUADRO!F$5&amp;$E1072),'Hoja de Trabajo para listado'!$BC$151:$CB$151,0)),0)+IFERROR(INDEX('Hoja de Trabajo para listado'!$DE$153:$DG$274,MATCH($A1072,'Hoja de Trabajo para listado'!$DE$153:$DE$1048576,0),MATCH((CUADRO!F$5&amp;$E1072),'Hoja de Trabajo para listado'!$DE$151:$DG$151,0)),0)+IFERROR(INDEX('Hoja de Trabajo para listado'!$CD$155:$DC$1048576,MATCH($A1072,'Hoja de Trabajo para listado'!$CD$155:$CD$1048576,0),MATCH((CUADRO!F$5&amp;$E1072),'Hoja de Trabajo para listado'!$CD$151:$DC$151,0)),0)</f>
        <v>0</v>
      </c>
      <c r="G1072" s="243">
        <f ca="1">+IFERROR(INDEX('Hoja de Trabajo para listado'!$A$155:$Z$1048576,MATCH($A1072,'Hoja de Trabajo para listado'!$A$155:$A$1048576,0),MATCH((CUADRO!G$5&amp;$E1072),'Hoja de Trabajo para listado'!$A$151:$Z$151,0)),0)+IFERROR(INDEX('Hoja de Trabajo para listado'!$AB$155:$BA$1048576,MATCH($A1072,'Hoja de Trabajo para listado'!$AB$155:$AB$1048576,0),MATCH((CUADRO!G$5&amp;$E1072),'Hoja de Trabajo para listado'!$AB$151:$BA$151,0)),0)+IFERROR(INDEX('Hoja de Trabajo para listado'!$BC$155:$CB$1048576,MATCH($A1072,'Hoja de Trabajo para listado'!$BC$155:$BC$1048576,0),MATCH((CUADRO!G$5&amp;$E1072),'Hoja de Trabajo para listado'!$BC$151:$CB$151,0)),0)+IFERROR(INDEX('Hoja de Trabajo para listado'!$DE$153:$DG$274,MATCH($A1072,'Hoja de Trabajo para listado'!$DE$153:$DE$1048576,0),MATCH((CUADRO!G$5&amp;$E1072),'Hoja de Trabajo para listado'!$DE$151:$DG$151,0)),0)+IFERROR(INDEX('Hoja de Trabajo para listado'!$CD$155:$DC$1048576,MATCH($A1072,'Hoja de Trabajo para listado'!$CD$155:$CD$1048576,0),MATCH((CUADRO!G$5&amp;$E1072),'Hoja de Trabajo para listado'!$CD$151:$DC$151,0)),0)</f>
        <v>0</v>
      </c>
      <c r="H1072" s="243">
        <f ca="1">+IFERROR(INDEX('Hoja de Trabajo para listado'!$A$155:$Z$1048576,MATCH($A1072,'Hoja de Trabajo para listado'!$A$155:$A$1048576,0),MATCH((CUADRO!H$5&amp;$E1072),'Hoja de Trabajo para listado'!$A$151:$Z$151,0)),0)+IFERROR(INDEX('Hoja de Trabajo para listado'!$AB$155:$BA$1048576,MATCH($A1072,'Hoja de Trabajo para listado'!$AB$155:$AB$1048576,0),MATCH((CUADRO!H$5&amp;$E1072),'Hoja de Trabajo para listado'!$AB$151:$BA$151,0)),0)+IFERROR(INDEX('Hoja de Trabajo para listado'!$BC$155:$CB$1048576,MATCH($A1072,'Hoja de Trabajo para listado'!$BC$155:$BC$1048576,0),MATCH((CUADRO!H$5&amp;$E1072),'Hoja de Trabajo para listado'!$BC$151:$CB$151,0)),0)+IFERROR(INDEX('Hoja de Trabajo para listado'!$DE$153:$DG$274,MATCH($A1072,'Hoja de Trabajo para listado'!$DE$153:$DE$1048576,0),MATCH((CUADRO!H$5&amp;$E1072),'Hoja de Trabajo para listado'!$DE$151:$DG$151,0)),0)+IFERROR(INDEX('Hoja de Trabajo para listado'!$CD$155:$DC$1048576,MATCH($A1072,'Hoja de Trabajo para listado'!$CD$155:$CD$1048576,0),MATCH((CUADRO!H$5&amp;$E1072),'Hoja de Trabajo para listado'!$CD$151:$DC$151,0)),0)</f>
        <v>0</v>
      </c>
      <c r="I1072" s="243">
        <f ca="1">+IFERROR(INDEX('Hoja de Trabajo para listado'!$A$155:$Z$1048576,MATCH($A1072,'Hoja de Trabajo para listado'!$A$155:$A$1048576,0),MATCH((CUADRO!I$5&amp;$E1072),'Hoja de Trabajo para listado'!$A$151:$Z$151,0)),0)+IFERROR(INDEX('Hoja de Trabajo para listado'!$AB$155:$BA$1048576,MATCH($A1072,'Hoja de Trabajo para listado'!$AB$155:$AB$1048576,0),MATCH((CUADRO!I$5&amp;$E1072),'Hoja de Trabajo para listado'!$AB$151:$BA$151,0)),0)+IFERROR(INDEX('Hoja de Trabajo para listado'!$BC$155:$CB$1048576,MATCH($A1072,'Hoja de Trabajo para listado'!$BC$155:$BC$1048576,0),MATCH((CUADRO!I$5&amp;$E1072),'Hoja de Trabajo para listado'!$BC$151:$CB$151,0)),0)+IFERROR(INDEX('Hoja de Trabajo para listado'!$DE$153:$DG$274,MATCH($A1072,'Hoja de Trabajo para listado'!$DE$153:$DE$1048576,0),MATCH((CUADRO!I$5&amp;$E1072),'Hoja de Trabajo para listado'!$DE$151:$DG$151,0)),0)+IFERROR(INDEX('Hoja de Trabajo para listado'!$CD$155:$DC$1048576,MATCH($A1072,'Hoja de Trabajo para listado'!$CD$155:$CD$1048576,0),MATCH((CUADRO!I$5&amp;$E1072),'Hoja de Trabajo para listado'!$CD$151:$DC$151,0)),0)</f>
        <v>0</v>
      </c>
      <c r="J1072" s="243">
        <f ca="1">+IFERROR(INDEX('Hoja de Trabajo para listado'!$A$155:$Z$1048576,MATCH($A1072,'Hoja de Trabajo para listado'!$A$155:$A$1048576,0),MATCH((CUADRO!J$5&amp;$E1072),'Hoja de Trabajo para listado'!$A$151:$Z$151,0)),0)+IFERROR(INDEX('Hoja de Trabajo para listado'!$AB$155:$BA$1048576,MATCH($A1072,'Hoja de Trabajo para listado'!$AB$155:$AB$1048576,0),MATCH((CUADRO!J$5&amp;$E1072),'Hoja de Trabajo para listado'!$AB$151:$BA$151,0)),0)+IFERROR(INDEX('Hoja de Trabajo para listado'!$BC$155:$CB$1048576,MATCH($A1072,'Hoja de Trabajo para listado'!$BC$155:$BC$1048576,0),MATCH((CUADRO!J$5&amp;$E1072),'Hoja de Trabajo para listado'!$BC$151:$CB$151,0)),0)+IFERROR(INDEX('Hoja de Trabajo para listado'!$DE$153:$DG$274,MATCH($A1072,'Hoja de Trabajo para listado'!$DE$153:$DE$1048576,0),MATCH((CUADRO!J$5&amp;$E1072),'Hoja de Trabajo para listado'!$DE$151:$DG$151,0)),0)+IFERROR(INDEX('Hoja de Trabajo para listado'!$CD$155:$DC$1048576,MATCH($A1072,'Hoja de Trabajo para listado'!$CD$155:$CD$1048576,0),MATCH((CUADRO!J$5&amp;$E1072),'Hoja de Trabajo para listado'!$CD$151:$DC$151,0)),0)</f>
        <v>0</v>
      </c>
      <c r="K1072" s="243">
        <f ca="1">+IFERROR(INDEX('Hoja de Trabajo para listado'!$A$155:$Z$1048576,MATCH($A1072,'Hoja de Trabajo para listado'!$A$155:$A$1048576,0),MATCH((CUADRO!K$5&amp;$E1072),'Hoja de Trabajo para listado'!$A$151:$Z$151,0)),0)+IFERROR(INDEX('Hoja de Trabajo para listado'!$AB$155:$BA$1048576,MATCH($A1072,'Hoja de Trabajo para listado'!$AB$155:$AB$1048576,0),MATCH((CUADRO!K$5&amp;$E1072),'Hoja de Trabajo para listado'!$AB$151:$BA$151,0)),0)+IFERROR(INDEX('Hoja de Trabajo para listado'!$BC$155:$CB$1048576,MATCH($A1072,'Hoja de Trabajo para listado'!$BC$155:$BC$1048576,0),MATCH((CUADRO!K$5&amp;$E1072),'Hoja de Trabajo para listado'!$BC$151:$CB$151,0)),0)+IFERROR(INDEX('Hoja de Trabajo para listado'!$DE$153:$DG$274,MATCH($A1072,'Hoja de Trabajo para listado'!$DE$153:$DE$1048576,0),MATCH((CUADRO!K$5&amp;$E1072),'Hoja de Trabajo para listado'!$DE$151:$DG$151,0)),0)+IFERROR(INDEX('Hoja de Trabajo para listado'!$CD$155:$DC$1048576,MATCH($A1072,'Hoja de Trabajo para listado'!$CD$155:$CD$1048576,0),MATCH((CUADRO!K$5&amp;$E1072),'Hoja de Trabajo para listado'!$CD$151:$DC$151,0)),0)</f>
        <v>0</v>
      </c>
      <c r="L1072" s="243">
        <f ca="1">+IFERROR(INDEX('Hoja de Trabajo para listado'!$A$155:$Z$1048576,MATCH($A1072,'Hoja de Trabajo para listado'!$A$155:$A$1048576,0),MATCH((CUADRO!L$5&amp;$E1072),'Hoja de Trabajo para listado'!$A$151:$Z$151,0)),0)+IFERROR(INDEX('Hoja de Trabajo para listado'!$AB$155:$BA$1048576,MATCH($A1072,'Hoja de Trabajo para listado'!$AB$155:$AB$1048576,0),MATCH((CUADRO!L$5&amp;$E1072),'Hoja de Trabajo para listado'!$AB$151:$BA$151,0)),0)+IFERROR(INDEX('Hoja de Trabajo para listado'!$BC$155:$CB$1048576,MATCH($A1072,'Hoja de Trabajo para listado'!$BC$155:$BC$1048576,0),MATCH((CUADRO!L$5&amp;$E1072),'Hoja de Trabajo para listado'!$BC$151:$CB$151,0)),0)+IFERROR(INDEX('Hoja de Trabajo para listado'!$DE$153:$DG$274,MATCH($A1072,'Hoja de Trabajo para listado'!$DE$153:$DE$1048576,0),MATCH((CUADRO!L$5&amp;$E1072),'Hoja de Trabajo para listado'!$DE$151:$DG$151,0)),0)+IFERROR(INDEX('Hoja de Trabajo para listado'!$CD$155:$DC$1048576,MATCH($A1072,'Hoja de Trabajo para listado'!$CD$155:$CD$1048576,0),MATCH((CUADRO!L$5&amp;$E1072),'Hoja de Trabajo para listado'!$CD$151:$DC$151,0)),0)</f>
        <v>0</v>
      </c>
      <c r="M1072" s="243">
        <f ca="1">+IFERROR(INDEX('Hoja de Trabajo para listado'!$A$155:$Z$1048576,MATCH($A1072,'Hoja de Trabajo para listado'!$A$155:$A$1048576,0),MATCH((CUADRO!M$5&amp;$E1072),'Hoja de Trabajo para listado'!$A$151:$Z$151,0)),0)+IFERROR(INDEX('Hoja de Trabajo para listado'!$AB$155:$BA$1048576,MATCH($A1072,'Hoja de Trabajo para listado'!$AB$155:$AB$1048576,0),MATCH((CUADRO!M$5&amp;$E1072),'Hoja de Trabajo para listado'!$AB$151:$BA$151,0)),0)+IFERROR(INDEX('Hoja de Trabajo para listado'!$BC$155:$CB$1048576,MATCH($A1072,'Hoja de Trabajo para listado'!$BC$155:$BC$1048576,0),MATCH((CUADRO!M$5&amp;$E1072),'Hoja de Trabajo para listado'!$BC$151:$CB$151,0)),0)+IFERROR(INDEX('Hoja de Trabajo para listado'!$DE$153:$DG$274,MATCH($A1072,'Hoja de Trabajo para listado'!$DE$153:$DE$1048576,0),MATCH((CUADRO!M$5&amp;$E1072),'Hoja de Trabajo para listado'!$DE$151:$DG$151,0)),0)+IFERROR(INDEX('Hoja de Trabajo para listado'!$CD$155:$DC$1048576,MATCH($A1072,'Hoja de Trabajo para listado'!$CD$155:$CD$1048576,0),MATCH((CUADRO!M$5&amp;$E1072),'Hoja de Trabajo para listado'!$CD$151:$DC$151,0)),0)</f>
        <v>0</v>
      </c>
      <c r="N1072" s="243">
        <f ca="1">+IFERROR(INDEX('Hoja de Trabajo para listado'!$A$155:$Z$1048576,MATCH($A1072,'Hoja de Trabajo para listado'!$A$155:$A$1048576,0),MATCH((CUADRO!N$5&amp;$E1072),'Hoja de Trabajo para listado'!$A$151:$Z$151,0)),0)+IFERROR(INDEX('Hoja de Trabajo para listado'!$AB$155:$BA$1048576,MATCH($A1072,'Hoja de Trabajo para listado'!$AB$155:$AB$1048576,0),MATCH((CUADRO!N$5&amp;$E1072),'Hoja de Trabajo para listado'!$AB$151:$BA$151,0)),0)+IFERROR(INDEX('Hoja de Trabajo para listado'!$BC$155:$CB$1048576,MATCH($A1072,'Hoja de Trabajo para listado'!$BC$155:$BC$1048576,0),MATCH((CUADRO!N$5&amp;$E1072),'Hoja de Trabajo para listado'!$BC$151:$CB$151,0)),0)+IFERROR(INDEX('Hoja de Trabajo para listado'!$DE$153:$DG$274,MATCH($A1072,'Hoja de Trabajo para listado'!$DE$153:$DE$1048576,0),MATCH((CUADRO!N$5&amp;$E1072),'Hoja de Trabajo para listado'!$DE$151:$DG$151,0)),0)+IFERROR(INDEX('Hoja de Trabajo para listado'!$CD$155:$DC$1048576,MATCH($A1072,'Hoja de Trabajo para listado'!$CD$155:$CD$1048576,0),MATCH((CUADRO!N$5&amp;$E1072),'Hoja de Trabajo para listado'!$CD$151:$DC$151,0)),0)</f>
        <v>0</v>
      </c>
      <c r="O1072" s="243">
        <f ca="1">+IFERROR(INDEX('Hoja de Trabajo para listado'!$A$155:$Z$1048576,MATCH($A1072,'Hoja de Trabajo para listado'!$A$155:$A$1048576,0),MATCH((CUADRO!O$5&amp;$E1072),'Hoja de Trabajo para listado'!$A$151:$Z$151,0)),0)+IFERROR(INDEX('Hoja de Trabajo para listado'!$AB$155:$BA$1048576,MATCH($A1072,'Hoja de Trabajo para listado'!$AB$155:$AB$1048576,0),MATCH((CUADRO!O$5&amp;$E1072),'Hoja de Trabajo para listado'!$AB$151:$BA$151,0)),0)+IFERROR(INDEX('Hoja de Trabajo para listado'!$BC$155:$CB$1048576,MATCH($A1072,'Hoja de Trabajo para listado'!$BC$155:$BC$1048576,0),MATCH((CUADRO!O$5&amp;$E1072),'Hoja de Trabajo para listado'!$BC$151:$CB$151,0)),0)+IFERROR(INDEX('Hoja de Trabajo para listado'!$DE$153:$DG$274,MATCH($A1072,'Hoja de Trabajo para listado'!$DE$153:$DE$1048576,0),MATCH((CUADRO!O$5&amp;$E1072),'Hoja de Trabajo para listado'!$DE$151:$DG$151,0)),0)+IFERROR(INDEX('Hoja de Trabajo para listado'!$CD$155:$DC$1048576,MATCH($A1072,'Hoja de Trabajo para listado'!$CD$155:$CD$1048576,0),MATCH((CUADRO!O$5&amp;$E1072),'Hoja de Trabajo para listado'!$CD$151:$DC$151,0)),0)</f>
        <v>0</v>
      </c>
      <c r="P1072" s="243">
        <f ca="1">+IFERROR(INDEX('Hoja de Trabajo para listado'!$A$155:$Z$1048576,MATCH($A1072,'Hoja de Trabajo para listado'!$A$155:$A$1048576,0),MATCH((CUADRO!P$5&amp;$E1072),'Hoja de Trabajo para listado'!$A$151:$Z$151,0)),0)+IFERROR(INDEX('Hoja de Trabajo para listado'!$AB$155:$BA$1048576,MATCH($A1072,'Hoja de Trabajo para listado'!$AB$155:$AB$1048576,0),MATCH((CUADRO!P$5&amp;$E1072),'Hoja de Trabajo para listado'!$AB$151:$BA$151,0)),0)+IFERROR(INDEX('Hoja de Trabajo para listado'!$BC$155:$CB$1048576,MATCH($A1072,'Hoja de Trabajo para listado'!$BC$155:$BC$1048576,0),MATCH((CUADRO!P$5&amp;$E1072),'Hoja de Trabajo para listado'!$BC$151:$CB$151,0)),0)+IFERROR(INDEX('Hoja de Trabajo para listado'!$DE$153:$DG$274,MATCH($A1072,'Hoja de Trabajo para listado'!$DE$153:$DE$1048576,0),MATCH((CUADRO!P$5&amp;$E1072),'Hoja de Trabajo para listado'!$DE$151:$DG$151,0)),0)+IFERROR(INDEX('Hoja de Trabajo para listado'!$CD$155:$DC$1048576,MATCH($A1072,'Hoja de Trabajo para listado'!$CD$155:$CD$1048576,0),MATCH((CUADRO!P$5&amp;$E1072),'Hoja de Trabajo para listado'!$CD$151:$DC$151,0)),0)</f>
        <v>0</v>
      </c>
      <c r="Q1072" s="243">
        <f ca="1">+IFERROR(INDEX('Hoja de Trabajo para listado'!$A$155:$Z$1048576,MATCH($A1072,'Hoja de Trabajo para listado'!$A$155:$A$1048576,0),MATCH((CUADRO!Q$5&amp;$E1072),'Hoja de Trabajo para listado'!$A$151:$Z$151,0)),0)+IFERROR(INDEX('Hoja de Trabajo para listado'!$AB$155:$BA$1048576,MATCH($A1072,'Hoja de Trabajo para listado'!$AB$155:$AB$1048576,0),MATCH((CUADRO!Q$5&amp;$E1072),'Hoja de Trabajo para listado'!$AB$151:$BA$151,0)),0)+IFERROR(INDEX('Hoja de Trabajo para listado'!$BC$155:$CB$1048576,MATCH($A1072,'Hoja de Trabajo para listado'!$BC$155:$BC$1048576,0),MATCH((CUADRO!Q$5&amp;$E1072),'Hoja de Trabajo para listado'!$BC$151:$CB$151,0)),0)+IFERROR(INDEX('Hoja de Trabajo para listado'!$DE$153:$DG$274,MATCH($A1072,'Hoja de Trabajo para listado'!$DE$153:$DE$1048576,0),MATCH((CUADRO!Q$5&amp;$E1072),'Hoja de Trabajo para listado'!$DE$151:$DG$151,0)),0)+IFERROR(INDEX('Hoja de Trabajo para listado'!$CD$155:$DC$1048576,MATCH($A1072,'Hoja de Trabajo para listado'!$CD$155:$CD$1048576,0),MATCH((CUADRO!Q$5&amp;$E1072),'Hoja de Trabajo para listado'!$CD$151:$DC$151,0)),0)</f>
        <v>0</v>
      </c>
      <c r="R1072" s="243">
        <f t="shared" ca="1" si="35"/>
        <v>0</v>
      </c>
      <c r="S1072" s="249"/>
      <c r="T1072" s="243">
        <f ca="1">+T1073</f>
        <v>0</v>
      </c>
      <c r="U1072" s="242">
        <f t="shared" si="36"/>
        <v>1</v>
      </c>
      <c r="V1072" s="333" t="str">
        <f>+VLOOKUP(A1072,bd_lista!$A$3:$E$590,5,FALSE)</f>
        <v>Gobiernos Autonomos Municipales</v>
      </c>
      <c r="W1072" s="391" t="str">
        <f>+V1072</f>
        <v>Gobiernos Autonomos Municipales</v>
      </c>
      <c r="X1072" s="242">
        <f>+VLOOKUP(A1072,[4]Sheet1!$A$13:$D$744,4,FALSE)</f>
        <v>0</v>
      </c>
      <c r="Y1072" s="242" t="e">
        <f>+VLOOKUP(X1072,bd_lista!$A$3:$C$590,3,FALSE)</f>
        <v>#N/A</v>
      </c>
      <c r="Z1072" s="294">
        <f>+X1072</f>
        <v>0</v>
      </c>
      <c r="AA1072" s="295" t="e">
        <f>+Y1072</f>
        <v>#N/A</v>
      </c>
    </row>
    <row r="1073" spans="1:27" customFormat="1" ht="15" hidden="1" customHeight="1">
      <c r="A1073" s="32">
        <v>1815</v>
      </c>
      <c r="B1073" s="388"/>
      <c r="C1073" s="247" t="str">
        <f>+VLOOKUP(A1073,bd_lista!$A$3:$C$590,3,FALSE)</f>
        <v>Gobierno Autónomo Municipal de San Ramón</v>
      </c>
      <c r="D1073" s="390"/>
      <c r="E1073" s="244" t="s">
        <v>1305</v>
      </c>
      <c r="F1073" s="245">
        <f ca="1">+IFERROR(INDEX('Hoja de Trabajo para listado'!$A$155:$Z$1048576,MATCH($A1073,'Hoja de Trabajo para listado'!$A$155:$A$1048576,0),MATCH((CUADRO!F$5&amp;$E1073),'Hoja de Trabajo para listado'!$A$151:$Z$151,0)),0)+IFERROR(INDEX('Hoja de Trabajo para listado'!$AB$155:$BA$1048576,MATCH($A1073,'Hoja de Trabajo para listado'!$AB$155:$AB$1048576,0),MATCH((CUADRO!F$5&amp;$E1073),'Hoja de Trabajo para listado'!$AB$151:$BA$151,0)),0)+IFERROR(INDEX('Hoja de Trabajo para listado'!$BC$155:$CB$1048576,MATCH($A1073,'Hoja de Trabajo para listado'!$BC$155:$BC$1048576,0),MATCH((CUADRO!F$5&amp;$E1073),'Hoja de Trabajo para listado'!$BC$151:$CB$151,0)),0)+IFERROR(INDEX('Hoja de Trabajo para listado'!$DE$153:$DG$274,MATCH($A1073,'Hoja de Trabajo para listado'!$DE$153:$DE$1048576,0),MATCH((CUADRO!F$5&amp;$E1073),'Hoja de Trabajo para listado'!$DE$151:$DG$151,0)),0)+IFERROR(INDEX('Hoja de Trabajo para listado'!$CD$155:$DC$1048576,MATCH($A1073,'Hoja de Trabajo para listado'!$CD$155:$CD$1048576,0),MATCH((CUADRO!F$5&amp;$E1073),'Hoja de Trabajo para listado'!$CD$151:$DC$151,0)),0)</f>
        <v>0</v>
      </c>
      <c r="G1073" s="245">
        <f ca="1">+IFERROR(INDEX('Hoja de Trabajo para listado'!$A$155:$Z$1048576,MATCH($A1073,'Hoja de Trabajo para listado'!$A$155:$A$1048576,0),MATCH((CUADRO!G$5&amp;$E1073),'Hoja de Trabajo para listado'!$A$151:$Z$151,0)),0)+IFERROR(INDEX('Hoja de Trabajo para listado'!$AB$155:$BA$1048576,MATCH($A1073,'Hoja de Trabajo para listado'!$AB$155:$AB$1048576,0),MATCH((CUADRO!G$5&amp;$E1073),'Hoja de Trabajo para listado'!$AB$151:$BA$151,0)),0)+IFERROR(INDEX('Hoja de Trabajo para listado'!$BC$155:$CB$1048576,MATCH($A1073,'Hoja de Trabajo para listado'!$BC$155:$BC$1048576,0),MATCH((CUADRO!G$5&amp;$E1073),'Hoja de Trabajo para listado'!$BC$151:$CB$151,0)),0)+IFERROR(INDEX('Hoja de Trabajo para listado'!$DE$153:$DG$274,MATCH($A1073,'Hoja de Trabajo para listado'!$DE$153:$DE$1048576,0),MATCH((CUADRO!G$5&amp;$E1073),'Hoja de Trabajo para listado'!$DE$151:$DG$151,0)),0)+IFERROR(INDEX('Hoja de Trabajo para listado'!$CD$155:$DC$1048576,MATCH($A1073,'Hoja de Trabajo para listado'!$CD$155:$CD$1048576,0),MATCH((CUADRO!G$5&amp;$E1073),'Hoja de Trabajo para listado'!$CD$151:$DC$151,0)),0)</f>
        <v>0</v>
      </c>
      <c r="H1073" s="245">
        <f ca="1">+IFERROR(INDEX('Hoja de Trabajo para listado'!$A$155:$Z$1048576,MATCH($A1073,'Hoja de Trabajo para listado'!$A$155:$A$1048576,0),MATCH((CUADRO!H$5&amp;$E1073),'Hoja de Trabajo para listado'!$A$151:$Z$151,0)),0)+IFERROR(INDEX('Hoja de Trabajo para listado'!$AB$155:$BA$1048576,MATCH($A1073,'Hoja de Trabajo para listado'!$AB$155:$AB$1048576,0),MATCH((CUADRO!H$5&amp;$E1073),'Hoja de Trabajo para listado'!$AB$151:$BA$151,0)),0)+IFERROR(INDEX('Hoja de Trabajo para listado'!$BC$155:$CB$1048576,MATCH($A1073,'Hoja de Trabajo para listado'!$BC$155:$BC$1048576,0),MATCH((CUADRO!H$5&amp;$E1073),'Hoja de Trabajo para listado'!$BC$151:$CB$151,0)),0)+IFERROR(INDEX('Hoja de Trabajo para listado'!$DE$153:$DG$274,MATCH($A1073,'Hoja de Trabajo para listado'!$DE$153:$DE$1048576,0),MATCH((CUADRO!H$5&amp;$E1073),'Hoja de Trabajo para listado'!$DE$151:$DG$151,0)),0)+IFERROR(INDEX('Hoja de Trabajo para listado'!$CD$155:$DC$1048576,MATCH($A1073,'Hoja de Trabajo para listado'!$CD$155:$CD$1048576,0),MATCH((CUADRO!H$5&amp;$E1073),'Hoja de Trabajo para listado'!$CD$151:$DC$151,0)),0)</f>
        <v>0</v>
      </c>
      <c r="I1073" s="245">
        <f ca="1">+IFERROR(INDEX('Hoja de Trabajo para listado'!$A$155:$Z$1048576,MATCH($A1073,'Hoja de Trabajo para listado'!$A$155:$A$1048576,0),MATCH((CUADRO!I$5&amp;$E1073),'Hoja de Trabajo para listado'!$A$151:$Z$151,0)),0)+IFERROR(INDEX('Hoja de Trabajo para listado'!$AB$155:$BA$1048576,MATCH($A1073,'Hoja de Trabajo para listado'!$AB$155:$AB$1048576,0),MATCH((CUADRO!I$5&amp;$E1073),'Hoja de Trabajo para listado'!$AB$151:$BA$151,0)),0)+IFERROR(INDEX('Hoja de Trabajo para listado'!$BC$155:$CB$1048576,MATCH($A1073,'Hoja de Trabajo para listado'!$BC$155:$BC$1048576,0),MATCH((CUADRO!I$5&amp;$E1073),'Hoja de Trabajo para listado'!$BC$151:$CB$151,0)),0)+IFERROR(INDEX('Hoja de Trabajo para listado'!$DE$153:$DG$274,MATCH($A1073,'Hoja de Trabajo para listado'!$DE$153:$DE$1048576,0),MATCH((CUADRO!I$5&amp;$E1073),'Hoja de Trabajo para listado'!$DE$151:$DG$151,0)),0)+IFERROR(INDEX('Hoja de Trabajo para listado'!$CD$155:$DC$1048576,MATCH($A1073,'Hoja de Trabajo para listado'!$CD$155:$CD$1048576,0),MATCH((CUADRO!I$5&amp;$E1073),'Hoja de Trabajo para listado'!$CD$151:$DC$151,0)),0)</f>
        <v>0</v>
      </c>
      <c r="J1073" s="245">
        <f ca="1">+IFERROR(INDEX('Hoja de Trabajo para listado'!$A$155:$Z$1048576,MATCH($A1073,'Hoja de Trabajo para listado'!$A$155:$A$1048576,0),MATCH((CUADRO!J$5&amp;$E1073),'Hoja de Trabajo para listado'!$A$151:$Z$151,0)),0)+IFERROR(INDEX('Hoja de Trabajo para listado'!$AB$155:$BA$1048576,MATCH($A1073,'Hoja de Trabajo para listado'!$AB$155:$AB$1048576,0),MATCH((CUADRO!J$5&amp;$E1073),'Hoja de Trabajo para listado'!$AB$151:$BA$151,0)),0)+IFERROR(INDEX('Hoja de Trabajo para listado'!$BC$155:$CB$1048576,MATCH($A1073,'Hoja de Trabajo para listado'!$BC$155:$BC$1048576,0),MATCH((CUADRO!J$5&amp;$E1073),'Hoja de Trabajo para listado'!$BC$151:$CB$151,0)),0)+IFERROR(INDEX('Hoja de Trabajo para listado'!$DE$153:$DG$274,MATCH($A1073,'Hoja de Trabajo para listado'!$DE$153:$DE$1048576,0),MATCH((CUADRO!J$5&amp;$E1073),'Hoja de Trabajo para listado'!$DE$151:$DG$151,0)),0)+IFERROR(INDEX('Hoja de Trabajo para listado'!$CD$155:$DC$1048576,MATCH($A1073,'Hoja de Trabajo para listado'!$CD$155:$CD$1048576,0),MATCH((CUADRO!J$5&amp;$E1073),'Hoja de Trabajo para listado'!$CD$151:$DC$151,0)),0)</f>
        <v>0</v>
      </c>
      <c r="K1073" s="245">
        <f ca="1">+IFERROR(INDEX('Hoja de Trabajo para listado'!$A$155:$Z$1048576,MATCH($A1073,'Hoja de Trabajo para listado'!$A$155:$A$1048576,0),MATCH((CUADRO!K$5&amp;$E1073),'Hoja de Trabajo para listado'!$A$151:$Z$151,0)),0)+IFERROR(INDEX('Hoja de Trabajo para listado'!$AB$155:$BA$1048576,MATCH($A1073,'Hoja de Trabajo para listado'!$AB$155:$AB$1048576,0),MATCH((CUADRO!K$5&amp;$E1073),'Hoja de Trabajo para listado'!$AB$151:$BA$151,0)),0)+IFERROR(INDEX('Hoja de Trabajo para listado'!$BC$155:$CB$1048576,MATCH($A1073,'Hoja de Trabajo para listado'!$BC$155:$BC$1048576,0),MATCH((CUADRO!K$5&amp;$E1073),'Hoja de Trabajo para listado'!$BC$151:$CB$151,0)),0)+IFERROR(INDEX('Hoja de Trabajo para listado'!$DE$153:$DG$274,MATCH($A1073,'Hoja de Trabajo para listado'!$DE$153:$DE$1048576,0),MATCH((CUADRO!K$5&amp;$E1073),'Hoja de Trabajo para listado'!$DE$151:$DG$151,0)),0)+IFERROR(INDEX('Hoja de Trabajo para listado'!$CD$155:$DC$1048576,MATCH($A1073,'Hoja de Trabajo para listado'!$CD$155:$CD$1048576,0),MATCH((CUADRO!K$5&amp;$E1073),'Hoja de Trabajo para listado'!$CD$151:$DC$151,0)),0)</f>
        <v>0</v>
      </c>
      <c r="L1073" s="245">
        <f ca="1">+IFERROR(INDEX('Hoja de Trabajo para listado'!$A$155:$Z$1048576,MATCH($A1073,'Hoja de Trabajo para listado'!$A$155:$A$1048576,0),MATCH((CUADRO!L$5&amp;$E1073),'Hoja de Trabajo para listado'!$A$151:$Z$151,0)),0)+IFERROR(INDEX('Hoja de Trabajo para listado'!$AB$155:$BA$1048576,MATCH($A1073,'Hoja de Trabajo para listado'!$AB$155:$AB$1048576,0),MATCH((CUADRO!L$5&amp;$E1073),'Hoja de Trabajo para listado'!$AB$151:$BA$151,0)),0)+IFERROR(INDEX('Hoja de Trabajo para listado'!$BC$155:$CB$1048576,MATCH($A1073,'Hoja de Trabajo para listado'!$BC$155:$BC$1048576,0),MATCH((CUADRO!L$5&amp;$E1073),'Hoja de Trabajo para listado'!$BC$151:$CB$151,0)),0)+IFERROR(INDEX('Hoja de Trabajo para listado'!$DE$153:$DG$274,MATCH($A1073,'Hoja de Trabajo para listado'!$DE$153:$DE$1048576,0),MATCH((CUADRO!L$5&amp;$E1073),'Hoja de Trabajo para listado'!$DE$151:$DG$151,0)),0)+IFERROR(INDEX('Hoja de Trabajo para listado'!$CD$155:$DC$1048576,MATCH($A1073,'Hoja de Trabajo para listado'!$CD$155:$CD$1048576,0),MATCH((CUADRO!L$5&amp;$E1073),'Hoja de Trabajo para listado'!$CD$151:$DC$151,0)),0)</f>
        <v>0</v>
      </c>
      <c r="M1073" s="245">
        <f ca="1">+IFERROR(INDEX('Hoja de Trabajo para listado'!$A$155:$Z$1048576,MATCH($A1073,'Hoja de Trabajo para listado'!$A$155:$A$1048576,0),MATCH((CUADRO!M$5&amp;$E1073),'Hoja de Trabajo para listado'!$A$151:$Z$151,0)),0)+IFERROR(INDEX('Hoja de Trabajo para listado'!$AB$155:$BA$1048576,MATCH($A1073,'Hoja de Trabajo para listado'!$AB$155:$AB$1048576,0),MATCH((CUADRO!M$5&amp;$E1073),'Hoja de Trabajo para listado'!$AB$151:$BA$151,0)),0)+IFERROR(INDEX('Hoja de Trabajo para listado'!$BC$155:$CB$1048576,MATCH($A1073,'Hoja de Trabajo para listado'!$BC$155:$BC$1048576,0),MATCH((CUADRO!M$5&amp;$E1073),'Hoja de Trabajo para listado'!$BC$151:$CB$151,0)),0)+IFERROR(INDEX('Hoja de Trabajo para listado'!$DE$153:$DG$274,MATCH($A1073,'Hoja de Trabajo para listado'!$DE$153:$DE$1048576,0),MATCH((CUADRO!M$5&amp;$E1073),'Hoja de Trabajo para listado'!$DE$151:$DG$151,0)),0)+IFERROR(INDEX('Hoja de Trabajo para listado'!$CD$155:$DC$1048576,MATCH($A1073,'Hoja de Trabajo para listado'!$CD$155:$CD$1048576,0),MATCH((CUADRO!M$5&amp;$E1073),'Hoja de Trabajo para listado'!$CD$151:$DC$151,0)),0)</f>
        <v>0</v>
      </c>
      <c r="N1073" s="245">
        <f ca="1">+IFERROR(INDEX('Hoja de Trabajo para listado'!$A$155:$Z$1048576,MATCH($A1073,'Hoja de Trabajo para listado'!$A$155:$A$1048576,0),MATCH((CUADRO!N$5&amp;$E1073),'Hoja de Trabajo para listado'!$A$151:$Z$151,0)),0)+IFERROR(INDEX('Hoja de Trabajo para listado'!$AB$155:$BA$1048576,MATCH($A1073,'Hoja de Trabajo para listado'!$AB$155:$AB$1048576,0),MATCH((CUADRO!N$5&amp;$E1073),'Hoja de Trabajo para listado'!$AB$151:$BA$151,0)),0)+IFERROR(INDEX('Hoja de Trabajo para listado'!$BC$155:$CB$1048576,MATCH($A1073,'Hoja de Trabajo para listado'!$BC$155:$BC$1048576,0),MATCH((CUADRO!N$5&amp;$E1073),'Hoja de Trabajo para listado'!$BC$151:$CB$151,0)),0)+IFERROR(INDEX('Hoja de Trabajo para listado'!$DE$153:$DG$274,MATCH($A1073,'Hoja de Trabajo para listado'!$DE$153:$DE$1048576,0),MATCH((CUADRO!N$5&amp;$E1073),'Hoja de Trabajo para listado'!$DE$151:$DG$151,0)),0)+IFERROR(INDEX('Hoja de Trabajo para listado'!$CD$155:$DC$1048576,MATCH($A1073,'Hoja de Trabajo para listado'!$CD$155:$CD$1048576,0),MATCH((CUADRO!N$5&amp;$E1073),'Hoja de Trabajo para listado'!$CD$151:$DC$151,0)),0)</f>
        <v>0</v>
      </c>
      <c r="O1073" s="245">
        <f ca="1">+IFERROR(INDEX('Hoja de Trabajo para listado'!$A$155:$Z$1048576,MATCH($A1073,'Hoja de Trabajo para listado'!$A$155:$A$1048576,0),MATCH((CUADRO!O$5&amp;$E1073),'Hoja de Trabajo para listado'!$A$151:$Z$151,0)),0)+IFERROR(INDEX('Hoja de Trabajo para listado'!$AB$155:$BA$1048576,MATCH($A1073,'Hoja de Trabajo para listado'!$AB$155:$AB$1048576,0),MATCH((CUADRO!O$5&amp;$E1073),'Hoja de Trabajo para listado'!$AB$151:$BA$151,0)),0)+IFERROR(INDEX('Hoja de Trabajo para listado'!$BC$155:$CB$1048576,MATCH($A1073,'Hoja de Trabajo para listado'!$BC$155:$BC$1048576,0),MATCH((CUADRO!O$5&amp;$E1073),'Hoja de Trabajo para listado'!$BC$151:$CB$151,0)),0)+IFERROR(INDEX('Hoja de Trabajo para listado'!$DE$153:$DG$274,MATCH($A1073,'Hoja de Trabajo para listado'!$DE$153:$DE$1048576,0),MATCH((CUADRO!O$5&amp;$E1073),'Hoja de Trabajo para listado'!$DE$151:$DG$151,0)),0)+IFERROR(INDEX('Hoja de Trabajo para listado'!$CD$155:$DC$1048576,MATCH($A1073,'Hoja de Trabajo para listado'!$CD$155:$CD$1048576,0),MATCH((CUADRO!O$5&amp;$E1073),'Hoja de Trabajo para listado'!$CD$151:$DC$151,0)),0)</f>
        <v>0</v>
      </c>
      <c r="P1073" s="245">
        <f ca="1">+IFERROR(INDEX('Hoja de Trabajo para listado'!$A$155:$Z$1048576,MATCH($A1073,'Hoja de Trabajo para listado'!$A$155:$A$1048576,0),MATCH((CUADRO!P$5&amp;$E1073),'Hoja de Trabajo para listado'!$A$151:$Z$151,0)),0)+IFERROR(INDEX('Hoja de Trabajo para listado'!$AB$155:$BA$1048576,MATCH($A1073,'Hoja de Trabajo para listado'!$AB$155:$AB$1048576,0),MATCH((CUADRO!P$5&amp;$E1073),'Hoja de Trabajo para listado'!$AB$151:$BA$151,0)),0)+IFERROR(INDEX('Hoja de Trabajo para listado'!$BC$155:$CB$1048576,MATCH($A1073,'Hoja de Trabajo para listado'!$BC$155:$BC$1048576,0),MATCH((CUADRO!P$5&amp;$E1073),'Hoja de Trabajo para listado'!$BC$151:$CB$151,0)),0)+IFERROR(INDEX('Hoja de Trabajo para listado'!$DE$153:$DG$274,MATCH($A1073,'Hoja de Trabajo para listado'!$DE$153:$DE$1048576,0),MATCH((CUADRO!P$5&amp;$E1073),'Hoja de Trabajo para listado'!$DE$151:$DG$151,0)),0)+IFERROR(INDEX('Hoja de Trabajo para listado'!$CD$155:$DC$1048576,MATCH($A1073,'Hoja de Trabajo para listado'!$CD$155:$CD$1048576,0),MATCH((CUADRO!P$5&amp;$E1073),'Hoja de Trabajo para listado'!$CD$151:$DC$151,0)),0)</f>
        <v>0</v>
      </c>
      <c r="Q1073" s="245">
        <f ca="1">+IFERROR(INDEX('Hoja de Trabajo para listado'!$A$155:$Z$1048576,MATCH($A1073,'Hoja de Trabajo para listado'!$A$155:$A$1048576,0),MATCH((CUADRO!Q$5&amp;$E1073),'Hoja de Trabajo para listado'!$A$151:$Z$151,0)),0)+IFERROR(INDEX('Hoja de Trabajo para listado'!$AB$155:$BA$1048576,MATCH($A1073,'Hoja de Trabajo para listado'!$AB$155:$AB$1048576,0),MATCH((CUADRO!Q$5&amp;$E1073),'Hoja de Trabajo para listado'!$AB$151:$BA$151,0)),0)+IFERROR(INDEX('Hoja de Trabajo para listado'!$BC$155:$CB$1048576,MATCH($A1073,'Hoja de Trabajo para listado'!$BC$155:$BC$1048576,0),MATCH((CUADRO!Q$5&amp;$E1073),'Hoja de Trabajo para listado'!$BC$151:$CB$151,0)),0)+IFERROR(INDEX('Hoja de Trabajo para listado'!$DE$153:$DG$274,MATCH($A1073,'Hoja de Trabajo para listado'!$DE$153:$DE$1048576,0),MATCH((CUADRO!Q$5&amp;$E1073),'Hoja de Trabajo para listado'!$DE$151:$DG$151,0)),0)+IFERROR(INDEX('Hoja de Trabajo para listado'!$CD$155:$DC$1048576,MATCH($A1073,'Hoja de Trabajo para listado'!$CD$155:$CD$1048576,0),MATCH((CUADRO!Q$5&amp;$E1073),'Hoja de Trabajo para listado'!$CD$151:$DC$151,0)),0)</f>
        <v>0</v>
      </c>
      <c r="R1073" s="245">
        <f t="shared" ca="1" si="35"/>
        <v>0</v>
      </c>
      <c r="S1073" s="259">
        <f ca="1">+R1072+R1073</f>
        <v>0</v>
      </c>
      <c r="T1073" s="243">
        <f ca="1">+S1073</f>
        <v>0</v>
      </c>
      <c r="U1073" s="242">
        <f t="shared" si="36"/>
        <v>2</v>
      </c>
      <c r="V1073" s="333" t="str">
        <f>+VLOOKUP(A1073,bd_lista!$A$3:$E$590,5,FALSE)</f>
        <v>Gobiernos Autonomos Municipales</v>
      </c>
      <c r="W1073" s="392"/>
      <c r="X1073" s="242">
        <f>+VLOOKUP(A1073,[4]Sheet1!$A$13:$D$744,4,FALSE)</f>
        <v>0</v>
      </c>
      <c r="Y1073" s="242" t="e">
        <f>+VLOOKUP(X1073,bd_lista!$A$3:$C$590,3,FALSE)</f>
        <v>#N/A</v>
      </c>
      <c r="Z1073" s="292"/>
      <c r="AA1073" s="293"/>
    </row>
    <row r="1074" spans="1:27" customFormat="1" ht="15" hidden="1" customHeight="1">
      <c r="A1074" s="32">
        <v>1816</v>
      </c>
      <c r="B1074" s="387">
        <f>+A1074</f>
        <v>1816</v>
      </c>
      <c r="C1074" s="247" t="str">
        <f>+VLOOKUP(A1074,bd_lista!$A$3:$C$590,3,FALSE)</f>
        <v>Gobierno Autónomo Municipal de Puerto Síles</v>
      </c>
      <c r="D1074" s="389" t="str">
        <f>+C1074</f>
        <v>Gobierno Autónomo Municipal de Puerto Síles</v>
      </c>
      <c r="E1074" s="242" t="s">
        <v>1304</v>
      </c>
      <c r="F1074" s="243">
        <f ca="1">+IFERROR(INDEX('Hoja de Trabajo para listado'!$A$155:$Z$1048576,MATCH($A1074,'Hoja de Trabajo para listado'!$A$155:$A$1048576,0),MATCH((CUADRO!F$5&amp;$E1074),'Hoja de Trabajo para listado'!$A$151:$Z$151,0)),0)+IFERROR(INDEX('Hoja de Trabajo para listado'!$AB$155:$BA$1048576,MATCH($A1074,'Hoja de Trabajo para listado'!$AB$155:$AB$1048576,0),MATCH((CUADRO!F$5&amp;$E1074),'Hoja de Trabajo para listado'!$AB$151:$BA$151,0)),0)+IFERROR(INDEX('Hoja de Trabajo para listado'!$BC$155:$CB$1048576,MATCH($A1074,'Hoja de Trabajo para listado'!$BC$155:$BC$1048576,0),MATCH((CUADRO!F$5&amp;$E1074),'Hoja de Trabajo para listado'!$BC$151:$CB$151,0)),0)+IFERROR(INDEX('Hoja de Trabajo para listado'!$DE$153:$DG$274,MATCH($A1074,'Hoja de Trabajo para listado'!$DE$153:$DE$1048576,0),MATCH((CUADRO!F$5&amp;$E1074),'Hoja de Trabajo para listado'!$DE$151:$DG$151,0)),0)+IFERROR(INDEX('Hoja de Trabajo para listado'!$CD$155:$DC$1048576,MATCH($A1074,'Hoja de Trabajo para listado'!$CD$155:$CD$1048576,0),MATCH((CUADRO!F$5&amp;$E1074),'Hoja de Trabajo para listado'!$CD$151:$DC$151,0)),0)</f>
        <v>0</v>
      </c>
      <c r="G1074" s="243">
        <f ca="1">+IFERROR(INDEX('Hoja de Trabajo para listado'!$A$155:$Z$1048576,MATCH($A1074,'Hoja de Trabajo para listado'!$A$155:$A$1048576,0),MATCH((CUADRO!G$5&amp;$E1074),'Hoja de Trabajo para listado'!$A$151:$Z$151,0)),0)+IFERROR(INDEX('Hoja de Trabajo para listado'!$AB$155:$BA$1048576,MATCH($A1074,'Hoja de Trabajo para listado'!$AB$155:$AB$1048576,0),MATCH((CUADRO!G$5&amp;$E1074),'Hoja de Trabajo para listado'!$AB$151:$BA$151,0)),0)+IFERROR(INDEX('Hoja de Trabajo para listado'!$BC$155:$CB$1048576,MATCH($A1074,'Hoja de Trabajo para listado'!$BC$155:$BC$1048576,0),MATCH((CUADRO!G$5&amp;$E1074),'Hoja de Trabajo para listado'!$BC$151:$CB$151,0)),0)+IFERROR(INDEX('Hoja de Trabajo para listado'!$DE$153:$DG$274,MATCH($A1074,'Hoja de Trabajo para listado'!$DE$153:$DE$1048576,0),MATCH((CUADRO!G$5&amp;$E1074),'Hoja de Trabajo para listado'!$DE$151:$DG$151,0)),0)+IFERROR(INDEX('Hoja de Trabajo para listado'!$CD$155:$DC$1048576,MATCH($A1074,'Hoja de Trabajo para listado'!$CD$155:$CD$1048576,0),MATCH((CUADRO!G$5&amp;$E1074),'Hoja de Trabajo para listado'!$CD$151:$DC$151,0)),0)</f>
        <v>0</v>
      </c>
      <c r="H1074" s="243">
        <f ca="1">+IFERROR(INDEX('Hoja de Trabajo para listado'!$A$155:$Z$1048576,MATCH($A1074,'Hoja de Trabajo para listado'!$A$155:$A$1048576,0),MATCH((CUADRO!H$5&amp;$E1074),'Hoja de Trabajo para listado'!$A$151:$Z$151,0)),0)+IFERROR(INDEX('Hoja de Trabajo para listado'!$AB$155:$BA$1048576,MATCH($A1074,'Hoja de Trabajo para listado'!$AB$155:$AB$1048576,0),MATCH((CUADRO!H$5&amp;$E1074),'Hoja de Trabajo para listado'!$AB$151:$BA$151,0)),0)+IFERROR(INDEX('Hoja de Trabajo para listado'!$BC$155:$CB$1048576,MATCH($A1074,'Hoja de Trabajo para listado'!$BC$155:$BC$1048576,0),MATCH((CUADRO!H$5&amp;$E1074),'Hoja de Trabajo para listado'!$BC$151:$CB$151,0)),0)+IFERROR(INDEX('Hoja de Trabajo para listado'!$DE$153:$DG$274,MATCH($A1074,'Hoja de Trabajo para listado'!$DE$153:$DE$1048576,0),MATCH((CUADRO!H$5&amp;$E1074),'Hoja de Trabajo para listado'!$DE$151:$DG$151,0)),0)+IFERROR(INDEX('Hoja de Trabajo para listado'!$CD$155:$DC$1048576,MATCH($A1074,'Hoja de Trabajo para listado'!$CD$155:$CD$1048576,0),MATCH((CUADRO!H$5&amp;$E1074),'Hoja de Trabajo para listado'!$CD$151:$DC$151,0)),0)</f>
        <v>0</v>
      </c>
      <c r="I1074" s="243">
        <f ca="1">+IFERROR(INDEX('Hoja de Trabajo para listado'!$A$155:$Z$1048576,MATCH($A1074,'Hoja de Trabajo para listado'!$A$155:$A$1048576,0),MATCH((CUADRO!I$5&amp;$E1074),'Hoja de Trabajo para listado'!$A$151:$Z$151,0)),0)+IFERROR(INDEX('Hoja de Trabajo para listado'!$AB$155:$BA$1048576,MATCH($A1074,'Hoja de Trabajo para listado'!$AB$155:$AB$1048576,0),MATCH((CUADRO!I$5&amp;$E1074),'Hoja de Trabajo para listado'!$AB$151:$BA$151,0)),0)+IFERROR(INDEX('Hoja de Trabajo para listado'!$BC$155:$CB$1048576,MATCH($A1074,'Hoja de Trabajo para listado'!$BC$155:$BC$1048576,0),MATCH((CUADRO!I$5&amp;$E1074),'Hoja de Trabajo para listado'!$BC$151:$CB$151,0)),0)+IFERROR(INDEX('Hoja de Trabajo para listado'!$DE$153:$DG$274,MATCH($A1074,'Hoja de Trabajo para listado'!$DE$153:$DE$1048576,0),MATCH((CUADRO!I$5&amp;$E1074),'Hoja de Trabajo para listado'!$DE$151:$DG$151,0)),0)+IFERROR(INDEX('Hoja de Trabajo para listado'!$CD$155:$DC$1048576,MATCH($A1074,'Hoja de Trabajo para listado'!$CD$155:$CD$1048576,0),MATCH((CUADRO!I$5&amp;$E1074),'Hoja de Trabajo para listado'!$CD$151:$DC$151,0)),0)</f>
        <v>0</v>
      </c>
      <c r="J1074" s="243">
        <f ca="1">+IFERROR(INDEX('Hoja de Trabajo para listado'!$A$155:$Z$1048576,MATCH($A1074,'Hoja de Trabajo para listado'!$A$155:$A$1048576,0),MATCH((CUADRO!J$5&amp;$E1074),'Hoja de Trabajo para listado'!$A$151:$Z$151,0)),0)+IFERROR(INDEX('Hoja de Trabajo para listado'!$AB$155:$BA$1048576,MATCH($A1074,'Hoja de Trabajo para listado'!$AB$155:$AB$1048576,0),MATCH((CUADRO!J$5&amp;$E1074),'Hoja de Trabajo para listado'!$AB$151:$BA$151,0)),0)+IFERROR(INDEX('Hoja de Trabajo para listado'!$BC$155:$CB$1048576,MATCH($A1074,'Hoja de Trabajo para listado'!$BC$155:$BC$1048576,0),MATCH((CUADRO!J$5&amp;$E1074),'Hoja de Trabajo para listado'!$BC$151:$CB$151,0)),0)+IFERROR(INDEX('Hoja de Trabajo para listado'!$DE$153:$DG$274,MATCH($A1074,'Hoja de Trabajo para listado'!$DE$153:$DE$1048576,0),MATCH((CUADRO!J$5&amp;$E1074),'Hoja de Trabajo para listado'!$DE$151:$DG$151,0)),0)+IFERROR(INDEX('Hoja de Trabajo para listado'!$CD$155:$DC$1048576,MATCH($A1074,'Hoja de Trabajo para listado'!$CD$155:$CD$1048576,0),MATCH((CUADRO!J$5&amp;$E1074),'Hoja de Trabajo para listado'!$CD$151:$DC$151,0)),0)</f>
        <v>0</v>
      </c>
      <c r="K1074" s="243">
        <f ca="1">+IFERROR(INDEX('Hoja de Trabajo para listado'!$A$155:$Z$1048576,MATCH($A1074,'Hoja de Trabajo para listado'!$A$155:$A$1048576,0),MATCH((CUADRO!K$5&amp;$E1074),'Hoja de Trabajo para listado'!$A$151:$Z$151,0)),0)+IFERROR(INDEX('Hoja de Trabajo para listado'!$AB$155:$BA$1048576,MATCH($A1074,'Hoja de Trabajo para listado'!$AB$155:$AB$1048576,0),MATCH((CUADRO!K$5&amp;$E1074),'Hoja de Trabajo para listado'!$AB$151:$BA$151,0)),0)+IFERROR(INDEX('Hoja de Trabajo para listado'!$BC$155:$CB$1048576,MATCH($A1074,'Hoja de Trabajo para listado'!$BC$155:$BC$1048576,0),MATCH((CUADRO!K$5&amp;$E1074),'Hoja de Trabajo para listado'!$BC$151:$CB$151,0)),0)+IFERROR(INDEX('Hoja de Trabajo para listado'!$DE$153:$DG$274,MATCH($A1074,'Hoja de Trabajo para listado'!$DE$153:$DE$1048576,0),MATCH((CUADRO!K$5&amp;$E1074),'Hoja de Trabajo para listado'!$DE$151:$DG$151,0)),0)+IFERROR(INDEX('Hoja de Trabajo para listado'!$CD$155:$DC$1048576,MATCH($A1074,'Hoja de Trabajo para listado'!$CD$155:$CD$1048576,0),MATCH((CUADRO!K$5&amp;$E1074),'Hoja de Trabajo para listado'!$CD$151:$DC$151,0)),0)</f>
        <v>0</v>
      </c>
      <c r="L1074" s="243">
        <f ca="1">+IFERROR(INDEX('Hoja de Trabajo para listado'!$A$155:$Z$1048576,MATCH($A1074,'Hoja de Trabajo para listado'!$A$155:$A$1048576,0),MATCH((CUADRO!L$5&amp;$E1074),'Hoja de Trabajo para listado'!$A$151:$Z$151,0)),0)+IFERROR(INDEX('Hoja de Trabajo para listado'!$AB$155:$BA$1048576,MATCH($A1074,'Hoja de Trabajo para listado'!$AB$155:$AB$1048576,0),MATCH((CUADRO!L$5&amp;$E1074),'Hoja de Trabajo para listado'!$AB$151:$BA$151,0)),0)+IFERROR(INDEX('Hoja de Trabajo para listado'!$BC$155:$CB$1048576,MATCH($A1074,'Hoja de Trabajo para listado'!$BC$155:$BC$1048576,0),MATCH((CUADRO!L$5&amp;$E1074),'Hoja de Trabajo para listado'!$BC$151:$CB$151,0)),0)+IFERROR(INDEX('Hoja de Trabajo para listado'!$DE$153:$DG$274,MATCH($A1074,'Hoja de Trabajo para listado'!$DE$153:$DE$1048576,0),MATCH((CUADRO!L$5&amp;$E1074),'Hoja de Trabajo para listado'!$DE$151:$DG$151,0)),0)+IFERROR(INDEX('Hoja de Trabajo para listado'!$CD$155:$DC$1048576,MATCH($A1074,'Hoja de Trabajo para listado'!$CD$155:$CD$1048576,0),MATCH((CUADRO!L$5&amp;$E1074),'Hoja de Trabajo para listado'!$CD$151:$DC$151,0)),0)</f>
        <v>0</v>
      </c>
      <c r="M1074" s="243">
        <f ca="1">+IFERROR(INDEX('Hoja de Trabajo para listado'!$A$155:$Z$1048576,MATCH($A1074,'Hoja de Trabajo para listado'!$A$155:$A$1048576,0),MATCH((CUADRO!M$5&amp;$E1074),'Hoja de Trabajo para listado'!$A$151:$Z$151,0)),0)+IFERROR(INDEX('Hoja de Trabajo para listado'!$AB$155:$BA$1048576,MATCH($A1074,'Hoja de Trabajo para listado'!$AB$155:$AB$1048576,0),MATCH((CUADRO!M$5&amp;$E1074),'Hoja de Trabajo para listado'!$AB$151:$BA$151,0)),0)+IFERROR(INDEX('Hoja de Trabajo para listado'!$BC$155:$CB$1048576,MATCH($A1074,'Hoja de Trabajo para listado'!$BC$155:$BC$1048576,0),MATCH((CUADRO!M$5&amp;$E1074),'Hoja de Trabajo para listado'!$BC$151:$CB$151,0)),0)+IFERROR(INDEX('Hoja de Trabajo para listado'!$DE$153:$DG$274,MATCH($A1074,'Hoja de Trabajo para listado'!$DE$153:$DE$1048576,0),MATCH((CUADRO!M$5&amp;$E1074),'Hoja de Trabajo para listado'!$DE$151:$DG$151,0)),0)+IFERROR(INDEX('Hoja de Trabajo para listado'!$CD$155:$DC$1048576,MATCH($A1074,'Hoja de Trabajo para listado'!$CD$155:$CD$1048576,0),MATCH((CUADRO!M$5&amp;$E1074),'Hoja de Trabajo para listado'!$CD$151:$DC$151,0)),0)</f>
        <v>0</v>
      </c>
      <c r="N1074" s="243">
        <f ca="1">+IFERROR(INDEX('Hoja de Trabajo para listado'!$A$155:$Z$1048576,MATCH($A1074,'Hoja de Trabajo para listado'!$A$155:$A$1048576,0),MATCH((CUADRO!N$5&amp;$E1074),'Hoja de Trabajo para listado'!$A$151:$Z$151,0)),0)+IFERROR(INDEX('Hoja de Trabajo para listado'!$AB$155:$BA$1048576,MATCH($A1074,'Hoja de Trabajo para listado'!$AB$155:$AB$1048576,0),MATCH((CUADRO!N$5&amp;$E1074),'Hoja de Trabajo para listado'!$AB$151:$BA$151,0)),0)+IFERROR(INDEX('Hoja de Trabajo para listado'!$BC$155:$CB$1048576,MATCH($A1074,'Hoja de Trabajo para listado'!$BC$155:$BC$1048576,0),MATCH((CUADRO!N$5&amp;$E1074),'Hoja de Trabajo para listado'!$BC$151:$CB$151,0)),0)+IFERROR(INDEX('Hoja de Trabajo para listado'!$DE$153:$DG$274,MATCH($A1074,'Hoja de Trabajo para listado'!$DE$153:$DE$1048576,0),MATCH((CUADRO!N$5&amp;$E1074),'Hoja de Trabajo para listado'!$DE$151:$DG$151,0)),0)+IFERROR(INDEX('Hoja de Trabajo para listado'!$CD$155:$DC$1048576,MATCH($A1074,'Hoja de Trabajo para listado'!$CD$155:$CD$1048576,0),MATCH((CUADRO!N$5&amp;$E1074),'Hoja de Trabajo para listado'!$CD$151:$DC$151,0)),0)</f>
        <v>0</v>
      </c>
      <c r="O1074" s="243">
        <f ca="1">+IFERROR(INDEX('Hoja de Trabajo para listado'!$A$155:$Z$1048576,MATCH($A1074,'Hoja de Trabajo para listado'!$A$155:$A$1048576,0),MATCH((CUADRO!O$5&amp;$E1074),'Hoja de Trabajo para listado'!$A$151:$Z$151,0)),0)+IFERROR(INDEX('Hoja de Trabajo para listado'!$AB$155:$BA$1048576,MATCH($A1074,'Hoja de Trabajo para listado'!$AB$155:$AB$1048576,0),MATCH((CUADRO!O$5&amp;$E1074),'Hoja de Trabajo para listado'!$AB$151:$BA$151,0)),0)+IFERROR(INDEX('Hoja de Trabajo para listado'!$BC$155:$CB$1048576,MATCH($A1074,'Hoja de Trabajo para listado'!$BC$155:$BC$1048576,0),MATCH((CUADRO!O$5&amp;$E1074),'Hoja de Trabajo para listado'!$BC$151:$CB$151,0)),0)+IFERROR(INDEX('Hoja de Trabajo para listado'!$DE$153:$DG$274,MATCH($A1074,'Hoja de Trabajo para listado'!$DE$153:$DE$1048576,0),MATCH((CUADRO!O$5&amp;$E1074),'Hoja de Trabajo para listado'!$DE$151:$DG$151,0)),0)+IFERROR(INDEX('Hoja de Trabajo para listado'!$CD$155:$DC$1048576,MATCH($A1074,'Hoja de Trabajo para listado'!$CD$155:$CD$1048576,0),MATCH((CUADRO!O$5&amp;$E1074),'Hoja de Trabajo para listado'!$CD$151:$DC$151,0)),0)</f>
        <v>0</v>
      </c>
      <c r="P1074" s="243">
        <f ca="1">+IFERROR(INDEX('Hoja de Trabajo para listado'!$A$155:$Z$1048576,MATCH($A1074,'Hoja de Trabajo para listado'!$A$155:$A$1048576,0),MATCH((CUADRO!P$5&amp;$E1074),'Hoja de Trabajo para listado'!$A$151:$Z$151,0)),0)+IFERROR(INDEX('Hoja de Trabajo para listado'!$AB$155:$BA$1048576,MATCH($A1074,'Hoja de Trabajo para listado'!$AB$155:$AB$1048576,0),MATCH((CUADRO!P$5&amp;$E1074),'Hoja de Trabajo para listado'!$AB$151:$BA$151,0)),0)+IFERROR(INDEX('Hoja de Trabajo para listado'!$BC$155:$CB$1048576,MATCH($A1074,'Hoja de Trabajo para listado'!$BC$155:$BC$1048576,0),MATCH((CUADRO!P$5&amp;$E1074),'Hoja de Trabajo para listado'!$BC$151:$CB$151,0)),0)+IFERROR(INDEX('Hoja de Trabajo para listado'!$DE$153:$DG$274,MATCH($A1074,'Hoja de Trabajo para listado'!$DE$153:$DE$1048576,0),MATCH((CUADRO!P$5&amp;$E1074),'Hoja de Trabajo para listado'!$DE$151:$DG$151,0)),0)+IFERROR(INDEX('Hoja de Trabajo para listado'!$CD$155:$DC$1048576,MATCH($A1074,'Hoja de Trabajo para listado'!$CD$155:$CD$1048576,0),MATCH((CUADRO!P$5&amp;$E1074),'Hoja de Trabajo para listado'!$CD$151:$DC$151,0)),0)</f>
        <v>0</v>
      </c>
      <c r="Q1074" s="243">
        <f ca="1">+IFERROR(INDEX('Hoja de Trabajo para listado'!$A$155:$Z$1048576,MATCH($A1074,'Hoja de Trabajo para listado'!$A$155:$A$1048576,0),MATCH((CUADRO!Q$5&amp;$E1074),'Hoja de Trabajo para listado'!$A$151:$Z$151,0)),0)+IFERROR(INDEX('Hoja de Trabajo para listado'!$AB$155:$BA$1048576,MATCH($A1074,'Hoja de Trabajo para listado'!$AB$155:$AB$1048576,0),MATCH((CUADRO!Q$5&amp;$E1074),'Hoja de Trabajo para listado'!$AB$151:$BA$151,0)),0)+IFERROR(INDEX('Hoja de Trabajo para listado'!$BC$155:$CB$1048576,MATCH($A1074,'Hoja de Trabajo para listado'!$BC$155:$BC$1048576,0),MATCH((CUADRO!Q$5&amp;$E1074),'Hoja de Trabajo para listado'!$BC$151:$CB$151,0)),0)+IFERROR(INDEX('Hoja de Trabajo para listado'!$DE$153:$DG$274,MATCH($A1074,'Hoja de Trabajo para listado'!$DE$153:$DE$1048576,0),MATCH((CUADRO!Q$5&amp;$E1074),'Hoja de Trabajo para listado'!$DE$151:$DG$151,0)),0)+IFERROR(INDEX('Hoja de Trabajo para listado'!$CD$155:$DC$1048576,MATCH($A1074,'Hoja de Trabajo para listado'!$CD$155:$CD$1048576,0),MATCH((CUADRO!Q$5&amp;$E1074),'Hoja de Trabajo para listado'!$CD$151:$DC$151,0)),0)</f>
        <v>0</v>
      </c>
      <c r="R1074" s="243">
        <f t="shared" ca="1" si="35"/>
        <v>0</v>
      </c>
      <c r="S1074" s="249"/>
      <c r="T1074" s="243">
        <f ca="1">+T1075</f>
        <v>0</v>
      </c>
      <c r="U1074" s="242">
        <f t="shared" si="36"/>
        <v>1</v>
      </c>
      <c r="V1074" s="333" t="str">
        <f>+VLOOKUP(A1074,bd_lista!$A$3:$E$590,5,FALSE)</f>
        <v>Gobiernos Autonomos Municipales</v>
      </c>
      <c r="W1074" s="391" t="str">
        <f>+V1074</f>
        <v>Gobiernos Autonomos Municipales</v>
      </c>
      <c r="X1074" s="242">
        <f>+VLOOKUP(A1074,[4]Sheet1!$A$13:$D$744,4,FALSE)</f>
        <v>0</v>
      </c>
      <c r="Y1074" s="242" t="e">
        <f>+VLOOKUP(X1074,bd_lista!$A$3:$C$590,3,FALSE)</f>
        <v>#N/A</v>
      </c>
      <c r="Z1074" s="294">
        <f>+X1074</f>
        <v>0</v>
      </c>
      <c r="AA1074" s="295" t="e">
        <f>+Y1074</f>
        <v>#N/A</v>
      </c>
    </row>
    <row r="1075" spans="1:27" customFormat="1" ht="15" hidden="1" customHeight="1">
      <c r="A1075" s="32">
        <v>1816</v>
      </c>
      <c r="B1075" s="388"/>
      <c r="C1075" s="247" t="str">
        <f>+VLOOKUP(A1075,bd_lista!$A$3:$C$590,3,FALSE)</f>
        <v>Gobierno Autónomo Municipal de Puerto Síles</v>
      </c>
      <c r="D1075" s="390"/>
      <c r="E1075" s="244" t="s">
        <v>1305</v>
      </c>
      <c r="F1075" s="243">
        <f ca="1">+IFERROR(INDEX('Hoja de Trabajo para listado'!$A$155:$Z$1048576,MATCH($A1075,'Hoja de Trabajo para listado'!$A$155:$A$1048576,0),MATCH((CUADRO!F$5&amp;$E1075),'Hoja de Trabajo para listado'!$A$151:$Z$151,0)),0)+IFERROR(INDEX('Hoja de Trabajo para listado'!$AB$155:$BA$1048576,MATCH($A1075,'Hoja de Trabajo para listado'!$AB$155:$AB$1048576,0),MATCH((CUADRO!F$5&amp;$E1075),'Hoja de Trabajo para listado'!$AB$151:$BA$151,0)),0)+IFERROR(INDEX('Hoja de Trabajo para listado'!$BC$155:$CB$1048576,MATCH($A1075,'Hoja de Trabajo para listado'!$BC$155:$BC$1048576,0),MATCH((CUADRO!F$5&amp;$E1075),'Hoja de Trabajo para listado'!$BC$151:$CB$151,0)),0)+IFERROR(INDEX('Hoja de Trabajo para listado'!$DE$153:$DG$274,MATCH($A1075,'Hoja de Trabajo para listado'!$DE$153:$DE$1048576,0),MATCH((CUADRO!F$5&amp;$E1075),'Hoja de Trabajo para listado'!$DE$151:$DG$151,0)),0)+IFERROR(INDEX('Hoja de Trabajo para listado'!$CD$155:$DC$1048576,MATCH($A1075,'Hoja de Trabajo para listado'!$CD$155:$CD$1048576,0),MATCH((CUADRO!F$5&amp;$E1075),'Hoja de Trabajo para listado'!$CD$151:$DC$151,0)),0)</f>
        <v>0</v>
      </c>
      <c r="G1075" s="243">
        <f ca="1">+IFERROR(INDEX('Hoja de Trabajo para listado'!$A$155:$Z$1048576,MATCH($A1075,'Hoja de Trabajo para listado'!$A$155:$A$1048576,0),MATCH((CUADRO!G$5&amp;$E1075),'Hoja de Trabajo para listado'!$A$151:$Z$151,0)),0)+IFERROR(INDEX('Hoja de Trabajo para listado'!$AB$155:$BA$1048576,MATCH($A1075,'Hoja de Trabajo para listado'!$AB$155:$AB$1048576,0),MATCH((CUADRO!G$5&amp;$E1075),'Hoja de Trabajo para listado'!$AB$151:$BA$151,0)),0)+IFERROR(INDEX('Hoja de Trabajo para listado'!$BC$155:$CB$1048576,MATCH($A1075,'Hoja de Trabajo para listado'!$BC$155:$BC$1048576,0),MATCH((CUADRO!G$5&amp;$E1075),'Hoja de Trabajo para listado'!$BC$151:$CB$151,0)),0)+IFERROR(INDEX('Hoja de Trabajo para listado'!$DE$153:$DG$274,MATCH($A1075,'Hoja de Trabajo para listado'!$DE$153:$DE$1048576,0),MATCH((CUADRO!G$5&amp;$E1075),'Hoja de Trabajo para listado'!$DE$151:$DG$151,0)),0)+IFERROR(INDEX('Hoja de Trabajo para listado'!$CD$155:$DC$1048576,MATCH($A1075,'Hoja de Trabajo para listado'!$CD$155:$CD$1048576,0),MATCH((CUADRO!G$5&amp;$E1075),'Hoja de Trabajo para listado'!$CD$151:$DC$151,0)),0)</f>
        <v>0</v>
      </c>
      <c r="H1075" s="243">
        <f ca="1">+IFERROR(INDEX('Hoja de Trabajo para listado'!$A$155:$Z$1048576,MATCH($A1075,'Hoja de Trabajo para listado'!$A$155:$A$1048576,0),MATCH((CUADRO!H$5&amp;$E1075),'Hoja de Trabajo para listado'!$A$151:$Z$151,0)),0)+IFERROR(INDEX('Hoja de Trabajo para listado'!$AB$155:$BA$1048576,MATCH($A1075,'Hoja de Trabajo para listado'!$AB$155:$AB$1048576,0),MATCH((CUADRO!H$5&amp;$E1075),'Hoja de Trabajo para listado'!$AB$151:$BA$151,0)),0)+IFERROR(INDEX('Hoja de Trabajo para listado'!$BC$155:$CB$1048576,MATCH($A1075,'Hoja de Trabajo para listado'!$BC$155:$BC$1048576,0),MATCH((CUADRO!H$5&amp;$E1075),'Hoja de Trabajo para listado'!$BC$151:$CB$151,0)),0)+IFERROR(INDEX('Hoja de Trabajo para listado'!$DE$153:$DG$274,MATCH($A1075,'Hoja de Trabajo para listado'!$DE$153:$DE$1048576,0),MATCH((CUADRO!H$5&amp;$E1075),'Hoja de Trabajo para listado'!$DE$151:$DG$151,0)),0)+IFERROR(INDEX('Hoja de Trabajo para listado'!$CD$155:$DC$1048576,MATCH($A1075,'Hoja de Trabajo para listado'!$CD$155:$CD$1048576,0),MATCH((CUADRO!H$5&amp;$E1075),'Hoja de Trabajo para listado'!$CD$151:$DC$151,0)),0)</f>
        <v>0</v>
      </c>
      <c r="I1075" s="243">
        <f ca="1">+IFERROR(INDEX('Hoja de Trabajo para listado'!$A$155:$Z$1048576,MATCH($A1075,'Hoja de Trabajo para listado'!$A$155:$A$1048576,0),MATCH((CUADRO!I$5&amp;$E1075),'Hoja de Trabajo para listado'!$A$151:$Z$151,0)),0)+IFERROR(INDEX('Hoja de Trabajo para listado'!$AB$155:$BA$1048576,MATCH($A1075,'Hoja de Trabajo para listado'!$AB$155:$AB$1048576,0),MATCH((CUADRO!I$5&amp;$E1075),'Hoja de Trabajo para listado'!$AB$151:$BA$151,0)),0)+IFERROR(INDEX('Hoja de Trabajo para listado'!$BC$155:$CB$1048576,MATCH($A1075,'Hoja de Trabajo para listado'!$BC$155:$BC$1048576,0),MATCH((CUADRO!I$5&amp;$E1075),'Hoja de Trabajo para listado'!$BC$151:$CB$151,0)),0)+IFERROR(INDEX('Hoja de Trabajo para listado'!$DE$153:$DG$274,MATCH($A1075,'Hoja de Trabajo para listado'!$DE$153:$DE$1048576,0),MATCH((CUADRO!I$5&amp;$E1075),'Hoja de Trabajo para listado'!$DE$151:$DG$151,0)),0)+IFERROR(INDEX('Hoja de Trabajo para listado'!$CD$155:$DC$1048576,MATCH($A1075,'Hoja de Trabajo para listado'!$CD$155:$CD$1048576,0),MATCH((CUADRO!I$5&amp;$E1075),'Hoja de Trabajo para listado'!$CD$151:$DC$151,0)),0)</f>
        <v>0</v>
      </c>
      <c r="J1075" s="243">
        <f ca="1">+IFERROR(INDEX('Hoja de Trabajo para listado'!$A$155:$Z$1048576,MATCH($A1075,'Hoja de Trabajo para listado'!$A$155:$A$1048576,0),MATCH((CUADRO!J$5&amp;$E1075),'Hoja de Trabajo para listado'!$A$151:$Z$151,0)),0)+IFERROR(INDEX('Hoja de Trabajo para listado'!$AB$155:$BA$1048576,MATCH($A1075,'Hoja de Trabajo para listado'!$AB$155:$AB$1048576,0),MATCH((CUADRO!J$5&amp;$E1075),'Hoja de Trabajo para listado'!$AB$151:$BA$151,0)),0)+IFERROR(INDEX('Hoja de Trabajo para listado'!$BC$155:$CB$1048576,MATCH($A1075,'Hoja de Trabajo para listado'!$BC$155:$BC$1048576,0),MATCH((CUADRO!J$5&amp;$E1075),'Hoja de Trabajo para listado'!$BC$151:$CB$151,0)),0)+IFERROR(INDEX('Hoja de Trabajo para listado'!$DE$153:$DG$274,MATCH($A1075,'Hoja de Trabajo para listado'!$DE$153:$DE$1048576,0),MATCH((CUADRO!J$5&amp;$E1075),'Hoja de Trabajo para listado'!$DE$151:$DG$151,0)),0)+IFERROR(INDEX('Hoja de Trabajo para listado'!$CD$155:$DC$1048576,MATCH($A1075,'Hoja de Trabajo para listado'!$CD$155:$CD$1048576,0),MATCH((CUADRO!J$5&amp;$E1075),'Hoja de Trabajo para listado'!$CD$151:$DC$151,0)),0)</f>
        <v>0</v>
      </c>
      <c r="K1075" s="243">
        <f ca="1">+IFERROR(INDEX('Hoja de Trabajo para listado'!$A$155:$Z$1048576,MATCH($A1075,'Hoja de Trabajo para listado'!$A$155:$A$1048576,0),MATCH((CUADRO!K$5&amp;$E1075),'Hoja de Trabajo para listado'!$A$151:$Z$151,0)),0)+IFERROR(INDEX('Hoja de Trabajo para listado'!$AB$155:$BA$1048576,MATCH($A1075,'Hoja de Trabajo para listado'!$AB$155:$AB$1048576,0),MATCH((CUADRO!K$5&amp;$E1075),'Hoja de Trabajo para listado'!$AB$151:$BA$151,0)),0)+IFERROR(INDEX('Hoja de Trabajo para listado'!$BC$155:$CB$1048576,MATCH($A1075,'Hoja de Trabajo para listado'!$BC$155:$BC$1048576,0),MATCH((CUADRO!K$5&amp;$E1075),'Hoja de Trabajo para listado'!$BC$151:$CB$151,0)),0)+IFERROR(INDEX('Hoja de Trabajo para listado'!$DE$153:$DG$274,MATCH($A1075,'Hoja de Trabajo para listado'!$DE$153:$DE$1048576,0),MATCH((CUADRO!K$5&amp;$E1075),'Hoja de Trabajo para listado'!$DE$151:$DG$151,0)),0)+IFERROR(INDEX('Hoja de Trabajo para listado'!$CD$155:$DC$1048576,MATCH($A1075,'Hoja de Trabajo para listado'!$CD$155:$CD$1048576,0),MATCH((CUADRO!K$5&amp;$E1075),'Hoja de Trabajo para listado'!$CD$151:$DC$151,0)),0)</f>
        <v>0</v>
      </c>
      <c r="L1075" s="243">
        <f ca="1">+IFERROR(INDEX('Hoja de Trabajo para listado'!$A$155:$Z$1048576,MATCH($A1075,'Hoja de Trabajo para listado'!$A$155:$A$1048576,0),MATCH((CUADRO!L$5&amp;$E1075),'Hoja de Trabajo para listado'!$A$151:$Z$151,0)),0)+IFERROR(INDEX('Hoja de Trabajo para listado'!$AB$155:$BA$1048576,MATCH($A1075,'Hoja de Trabajo para listado'!$AB$155:$AB$1048576,0),MATCH((CUADRO!L$5&amp;$E1075),'Hoja de Trabajo para listado'!$AB$151:$BA$151,0)),0)+IFERROR(INDEX('Hoja de Trabajo para listado'!$BC$155:$CB$1048576,MATCH($A1075,'Hoja de Trabajo para listado'!$BC$155:$BC$1048576,0),MATCH((CUADRO!L$5&amp;$E1075),'Hoja de Trabajo para listado'!$BC$151:$CB$151,0)),0)+IFERROR(INDEX('Hoja de Trabajo para listado'!$DE$153:$DG$274,MATCH($A1075,'Hoja de Trabajo para listado'!$DE$153:$DE$1048576,0),MATCH((CUADRO!L$5&amp;$E1075),'Hoja de Trabajo para listado'!$DE$151:$DG$151,0)),0)+IFERROR(INDEX('Hoja de Trabajo para listado'!$CD$155:$DC$1048576,MATCH($A1075,'Hoja de Trabajo para listado'!$CD$155:$CD$1048576,0),MATCH((CUADRO!L$5&amp;$E1075),'Hoja de Trabajo para listado'!$CD$151:$DC$151,0)),0)</f>
        <v>0</v>
      </c>
      <c r="M1075" s="243">
        <f ca="1">+IFERROR(INDEX('Hoja de Trabajo para listado'!$A$155:$Z$1048576,MATCH($A1075,'Hoja de Trabajo para listado'!$A$155:$A$1048576,0),MATCH((CUADRO!M$5&amp;$E1075),'Hoja de Trabajo para listado'!$A$151:$Z$151,0)),0)+IFERROR(INDEX('Hoja de Trabajo para listado'!$AB$155:$BA$1048576,MATCH($A1075,'Hoja de Trabajo para listado'!$AB$155:$AB$1048576,0),MATCH((CUADRO!M$5&amp;$E1075),'Hoja de Trabajo para listado'!$AB$151:$BA$151,0)),0)+IFERROR(INDEX('Hoja de Trabajo para listado'!$BC$155:$CB$1048576,MATCH($A1075,'Hoja de Trabajo para listado'!$BC$155:$BC$1048576,0),MATCH((CUADRO!M$5&amp;$E1075),'Hoja de Trabajo para listado'!$BC$151:$CB$151,0)),0)+IFERROR(INDEX('Hoja de Trabajo para listado'!$DE$153:$DG$274,MATCH($A1075,'Hoja de Trabajo para listado'!$DE$153:$DE$1048576,0),MATCH((CUADRO!M$5&amp;$E1075),'Hoja de Trabajo para listado'!$DE$151:$DG$151,0)),0)+IFERROR(INDEX('Hoja de Trabajo para listado'!$CD$155:$DC$1048576,MATCH($A1075,'Hoja de Trabajo para listado'!$CD$155:$CD$1048576,0),MATCH((CUADRO!M$5&amp;$E1075),'Hoja de Trabajo para listado'!$CD$151:$DC$151,0)),0)</f>
        <v>0</v>
      </c>
      <c r="N1075" s="243">
        <f ca="1">+IFERROR(INDEX('Hoja de Trabajo para listado'!$A$155:$Z$1048576,MATCH($A1075,'Hoja de Trabajo para listado'!$A$155:$A$1048576,0),MATCH((CUADRO!N$5&amp;$E1075),'Hoja de Trabajo para listado'!$A$151:$Z$151,0)),0)+IFERROR(INDEX('Hoja de Trabajo para listado'!$AB$155:$BA$1048576,MATCH($A1075,'Hoja de Trabajo para listado'!$AB$155:$AB$1048576,0),MATCH((CUADRO!N$5&amp;$E1075),'Hoja de Trabajo para listado'!$AB$151:$BA$151,0)),0)+IFERROR(INDEX('Hoja de Trabajo para listado'!$BC$155:$CB$1048576,MATCH($A1075,'Hoja de Trabajo para listado'!$BC$155:$BC$1048576,0),MATCH((CUADRO!N$5&amp;$E1075),'Hoja de Trabajo para listado'!$BC$151:$CB$151,0)),0)+IFERROR(INDEX('Hoja de Trabajo para listado'!$DE$153:$DG$274,MATCH($A1075,'Hoja de Trabajo para listado'!$DE$153:$DE$1048576,0),MATCH((CUADRO!N$5&amp;$E1075),'Hoja de Trabajo para listado'!$DE$151:$DG$151,0)),0)+IFERROR(INDEX('Hoja de Trabajo para listado'!$CD$155:$DC$1048576,MATCH($A1075,'Hoja de Trabajo para listado'!$CD$155:$CD$1048576,0),MATCH((CUADRO!N$5&amp;$E1075),'Hoja de Trabajo para listado'!$CD$151:$DC$151,0)),0)</f>
        <v>0</v>
      </c>
      <c r="O1075" s="243">
        <f ca="1">+IFERROR(INDEX('Hoja de Trabajo para listado'!$A$155:$Z$1048576,MATCH($A1075,'Hoja de Trabajo para listado'!$A$155:$A$1048576,0),MATCH((CUADRO!O$5&amp;$E1075),'Hoja de Trabajo para listado'!$A$151:$Z$151,0)),0)+IFERROR(INDEX('Hoja de Trabajo para listado'!$AB$155:$BA$1048576,MATCH($A1075,'Hoja de Trabajo para listado'!$AB$155:$AB$1048576,0),MATCH((CUADRO!O$5&amp;$E1075),'Hoja de Trabajo para listado'!$AB$151:$BA$151,0)),0)+IFERROR(INDEX('Hoja de Trabajo para listado'!$BC$155:$CB$1048576,MATCH($A1075,'Hoja de Trabajo para listado'!$BC$155:$BC$1048576,0),MATCH((CUADRO!O$5&amp;$E1075),'Hoja de Trabajo para listado'!$BC$151:$CB$151,0)),0)+IFERROR(INDEX('Hoja de Trabajo para listado'!$DE$153:$DG$274,MATCH($A1075,'Hoja de Trabajo para listado'!$DE$153:$DE$1048576,0),MATCH((CUADRO!O$5&amp;$E1075),'Hoja de Trabajo para listado'!$DE$151:$DG$151,0)),0)+IFERROR(INDEX('Hoja de Trabajo para listado'!$CD$155:$DC$1048576,MATCH($A1075,'Hoja de Trabajo para listado'!$CD$155:$CD$1048576,0),MATCH((CUADRO!O$5&amp;$E1075),'Hoja de Trabajo para listado'!$CD$151:$DC$151,0)),0)</f>
        <v>0</v>
      </c>
      <c r="P1075" s="243">
        <f ca="1">+IFERROR(INDEX('Hoja de Trabajo para listado'!$A$155:$Z$1048576,MATCH($A1075,'Hoja de Trabajo para listado'!$A$155:$A$1048576,0),MATCH((CUADRO!P$5&amp;$E1075),'Hoja de Trabajo para listado'!$A$151:$Z$151,0)),0)+IFERROR(INDEX('Hoja de Trabajo para listado'!$AB$155:$BA$1048576,MATCH($A1075,'Hoja de Trabajo para listado'!$AB$155:$AB$1048576,0),MATCH((CUADRO!P$5&amp;$E1075),'Hoja de Trabajo para listado'!$AB$151:$BA$151,0)),0)+IFERROR(INDEX('Hoja de Trabajo para listado'!$BC$155:$CB$1048576,MATCH($A1075,'Hoja de Trabajo para listado'!$BC$155:$BC$1048576,0),MATCH((CUADRO!P$5&amp;$E1075),'Hoja de Trabajo para listado'!$BC$151:$CB$151,0)),0)+IFERROR(INDEX('Hoja de Trabajo para listado'!$DE$153:$DG$274,MATCH($A1075,'Hoja de Trabajo para listado'!$DE$153:$DE$1048576,0),MATCH((CUADRO!P$5&amp;$E1075),'Hoja de Trabajo para listado'!$DE$151:$DG$151,0)),0)+IFERROR(INDEX('Hoja de Trabajo para listado'!$CD$155:$DC$1048576,MATCH($A1075,'Hoja de Trabajo para listado'!$CD$155:$CD$1048576,0),MATCH((CUADRO!P$5&amp;$E1075),'Hoja de Trabajo para listado'!$CD$151:$DC$151,0)),0)</f>
        <v>0</v>
      </c>
      <c r="Q1075" s="243">
        <f ca="1">+IFERROR(INDEX('Hoja de Trabajo para listado'!$A$155:$Z$1048576,MATCH($A1075,'Hoja de Trabajo para listado'!$A$155:$A$1048576,0),MATCH((CUADRO!Q$5&amp;$E1075),'Hoja de Trabajo para listado'!$A$151:$Z$151,0)),0)+IFERROR(INDEX('Hoja de Trabajo para listado'!$AB$155:$BA$1048576,MATCH($A1075,'Hoja de Trabajo para listado'!$AB$155:$AB$1048576,0),MATCH((CUADRO!Q$5&amp;$E1075),'Hoja de Trabajo para listado'!$AB$151:$BA$151,0)),0)+IFERROR(INDEX('Hoja de Trabajo para listado'!$BC$155:$CB$1048576,MATCH($A1075,'Hoja de Trabajo para listado'!$BC$155:$BC$1048576,0),MATCH((CUADRO!Q$5&amp;$E1075),'Hoja de Trabajo para listado'!$BC$151:$CB$151,0)),0)+IFERROR(INDEX('Hoja de Trabajo para listado'!$DE$153:$DG$274,MATCH($A1075,'Hoja de Trabajo para listado'!$DE$153:$DE$1048576,0),MATCH((CUADRO!Q$5&amp;$E1075),'Hoja de Trabajo para listado'!$DE$151:$DG$151,0)),0)+IFERROR(INDEX('Hoja de Trabajo para listado'!$CD$155:$DC$1048576,MATCH($A1075,'Hoja de Trabajo para listado'!$CD$155:$CD$1048576,0),MATCH((CUADRO!Q$5&amp;$E1075),'Hoja de Trabajo para listado'!$CD$151:$DC$151,0)),0)</f>
        <v>0</v>
      </c>
      <c r="R1075" s="243">
        <f t="shared" ca="1" si="35"/>
        <v>0</v>
      </c>
      <c r="S1075" s="249">
        <f ca="1">+R1074+R1075</f>
        <v>0</v>
      </c>
      <c r="T1075" s="243">
        <f ca="1">+S1075</f>
        <v>0</v>
      </c>
      <c r="U1075" s="242">
        <f t="shared" si="36"/>
        <v>2</v>
      </c>
      <c r="V1075" s="333" t="str">
        <f>+VLOOKUP(A1075,bd_lista!$A$3:$E$590,5,FALSE)</f>
        <v>Gobiernos Autonomos Municipales</v>
      </c>
      <c r="W1075" s="392"/>
      <c r="X1075" s="242">
        <f>+VLOOKUP(A1075,[4]Sheet1!$A$13:$D$744,4,FALSE)</f>
        <v>0</v>
      </c>
      <c r="Y1075" s="242" t="e">
        <f>+VLOOKUP(X1075,bd_lista!$A$3:$C$590,3,FALSE)</f>
        <v>#N/A</v>
      </c>
      <c r="Z1075" s="292"/>
      <c r="AA1075" s="293"/>
    </row>
    <row r="1076" spans="1:27" customFormat="1" ht="15" hidden="1" customHeight="1">
      <c r="A1076" s="32">
        <v>1817</v>
      </c>
      <c r="B1076" s="387">
        <f>+A1076</f>
        <v>1817</v>
      </c>
      <c r="C1076" s="247" t="str">
        <f>+VLOOKUP(A1076,bd_lista!$A$3:$C$590,3,FALSE)</f>
        <v>Gobierno Autónomo Municipal de Magdalena</v>
      </c>
      <c r="D1076" s="389" t="str">
        <f>+C1076</f>
        <v>Gobierno Autónomo Municipal de Magdalena</v>
      </c>
      <c r="E1076" s="242" t="s">
        <v>1304</v>
      </c>
      <c r="F1076" s="243">
        <f ca="1">+IFERROR(INDEX('Hoja de Trabajo para listado'!$A$155:$Z$1048576,MATCH($A1076,'Hoja de Trabajo para listado'!$A$155:$A$1048576,0),MATCH((CUADRO!F$5&amp;$E1076),'Hoja de Trabajo para listado'!$A$151:$Z$151,0)),0)+IFERROR(INDEX('Hoja de Trabajo para listado'!$AB$155:$BA$1048576,MATCH($A1076,'Hoja de Trabajo para listado'!$AB$155:$AB$1048576,0),MATCH((CUADRO!F$5&amp;$E1076),'Hoja de Trabajo para listado'!$AB$151:$BA$151,0)),0)+IFERROR(INDEX('Hoja de Trabajo para listado'!$BC$155:$CB$1048576,MATCH($A1076,'Hoja de Trabajo para listado'!$BC$155:$BC$1048576,0),MATCH((CUADRO!F$5&amp;$E1076),'Hoja de Trabajo para listado'!$BC$151:$CB$151,0)),0)+IFERROR(INDEX('Hoja de Trabajo para listado'!$DE$153:$DG$274,MATCH($A1076,'Hoja de Trabajo para listado'!$DE$153:$DE$1048576,0),MATCH((CUADRO!F$5&amp;$E1076),'Hoja de Trabajo para listado'!$DE$151:$DG$151,0)),0)+IFERROR(INDEX('Hoja de Trabajo para listado'!$CD$155:$DC$1048576,MATCH($A1076,'Hoja de Trabajo para listado'!$CD$155:$CD$1048576,0),MATCH((CUADRO!F$5&amp;$E1076),'Hoja de Trabajo para listado'!$CD$151:$DC$151,0)),0)</f>
        <v>0</v>
      </c>
      <c r="G1076" s="243">
        <f ca="1">+IFERROR(INDEX('Hoja de Trabajo para listado'!$A$155:$Z$1048576,MATCH($A1076,'Hoja de Trabajo para listado'!$A$155:$A$1048576,0),MATCH((CUADRO!G$5&amp;$E1076),'Hoja de Trabajo para listado'!$A$151:$Z$151,0)),0)+IFERROR(INDEX('Hoja de Trabajo para listado'!$AB$155:$BA$1048576,MATCH($A1076,'Hoja de Trabajo para listado'!$AB$155:$AB$1048576,0),MATCH((CUADRO!G$5&amp;$E1076),'Hoja de Trabajo para listado'!$AB$151:$BA$151,0)),0)+IFERROR(INDEX('Hoja de Trabajo para listado'!$BC$155:$CB$1048576,MATCH($A1076,'Hoja de Trabajo para listado'!$BC$155:$BC$1048576,0),MATCH((CUADRO!G$5&amp;$E1076),'Hoja de Trabajo para listado'!$BC$151:$CB$151,0)),0)+IFERROR(INDEX('Hoja de Trabajo para listado'!$DE$153:$DG$274,MATCH($A1076,'Hoja de Trabajo para listado'!$DE$153:$DE$1048576,0),MATCH((CUADRO!G$5&amp;$E1076),'Hoja de Trabajo para listado'!$DE$151:$DG$151,0)),0)+IFERROR(INDEX('Hoja de Trabajo para listado'!$CD$155:$DC$1048576,MATCH($A1076,'Hoja de Trabajo para listado'!$CD$155:$CD$1048576,0),MATCH((CUADRO!G$5&amp;$E1076),'Hoja de Trabajo para listado'!$CD$151:$DC$151,0)),0)</f>
        <v>0</v>
      </c>
      <c r="H1076" s="243">
        <f ca="1">+IFERROR(INDEX('Hoja de Trabajo para listado'!$A$155:$Z$1048576,MATCH($A1076,'Hoja de Trabajo para listado'!$A$155:$A$1048576,0),MATCH((CUADRO!H$5&amp;$E1076),'Hoja de Trabajo para listado'!$A$151:$Z$151,0)),0)+IFERROR(INDEX('Hoja de Trabajo para listado'!$AB$155:$BA$1048576,MATCH($A1076,'Hoja de Trabajo para listado'!$AB$155:$AB$1048576,0),MATCH((CUADRO!H$5&amp;$E1076),'Hoja de Trabajo para listado'!$AB$151:$BA$151,0)),0)+IFERROR(INDEX('Hoja de Trabajo para listado'!$BC$155:$CB$1048576,MATCH($A1076,'Hoja de Trabajo para listado'!$BC$155:$BC$1048576,0),MATCH((CUADRO!H$5&amp;$E1076),'Hoja de Trabajo para listado'!$BC$151:$CB$151,0)),0)+IFERROR(INDEX('Hoja de Trabajo para listado'!$DE$153:$DG$274,MATCH($A1076,'Hoja de Trabajo para listado'!$DE$153:$DE$1048576,0),MATCH((CUADRO!H$5&amp;$E1076),'Hoja de Trabajo para listado'!$DE$151:$DG$151,0)),0)+IFERROR(INDEX('Hoja de Trabajo para listado'!$CD$155:$DC$1048576,MATCH($A1076,'Hoja de Trabajo para listado'!$CD$155:$CD$1048576,0),MATCH((CUADRO!H$5&amp;$E1076),'Hoja de Trabajo para listado'!$CD$151:$DC$151,0)),0)</f>
        <v>0</v>
      </c>
      <c r="I1076" s="243">
        <f ca="1">+IFERROR(INDEX('Hoja de Trabajo para listado'!$A$155:$Z$1048576,MATCH($A1076,'Hoja de Trabajo para listado'!$A$155:$A$1048576,0),MATCH((CUADRO!I$5&amp;$E1076),'Hoja de Trabajo para listado'!$A$151:$Z$151,0)),0)+IFERROR(INDEX('Hoja de Trabajo para listado'!$AB$155:$BA$1048576,MATCH($A1076,'Hoja de Trabajo para listado'!$AB$155:$AB$1048576,0),MATCH((CUADRO!I$5&amp;$E1076),'Hoja de Trabajo para listado'!$AB$151:$BA$151,0)),0)+IFERROR(INDEX('Hoja de Trabajo para listado'!$BC$155:$CB$1048576,MATCH($A1076,'Hoja de Trabajo para listado'!$BC$155:$BC$1048576,0),MATCH((CUADRO!I$5&amp;$E1076),'Hoja de Trabajo para listado'!$BC$151:$CB$151,0)),0)+IFERROR(INDEX('Hoja de Trabajo para listado'!$DE$153:$DG$274,MATCH($A1076,'Hoja de Trabajo para listado'!$DE$153:$DE$1048576,0),MATCH((CUADRO!I$5&amp;$E1076),'Hoja de Trabajo para listado'!$DE$151:$DG$151,0)),0)+IFERROR(INDEX('Hoja de Trabajo para listado'!$CD$155:$DC$1048576,MATCH($A1076,'Hoja de Trabajo para listado'!$CD$155:$CD$1048576,0),MATCH((CUADRO!I$5&amp;$E1076),'Hoja de Trabajo para listado'!$CD$151:$DC$151,0)),0)</f>
        <v>0</v>
      </c>
      <c r="J1076" s="243">
        <f ca="1">+IFERROR(INDEX('Hoja de Trabajo para listado'!$A$155:$Z$1048576,MATCH($A1076,'Hoja de Trabajo para listado'!$A$155:$A$1048576,0),MATCH((CUADRO!J$5&amp;$E1076),'Hoja de Trabajo para listado'!$A$151:$Z$151,0)),0)+IFERROR(INDEX('Hoja de Trabajo para listado'!$AB$155:$BA$1048576,MATCH($A1076,'Hoja de Trabajo para listado'!$AB$155:$AB$1048576,0),MATCH((CUADRO!J$5&amp;$E1076),'Hoja de Trabajo para listado'!$AB$151:$BA$151,0)),0)+IFERROR(INDEX('Hoja de Trabajo para listado'!$BC$155:$CB$1048576,MATCH($A1076,'Hoja de Trabajo para listado'!$BC$155:$BC$1048576,0),MATCH((CUADRO!J$5&amp;$E1076),'Hoja de Trabajo para listado'!$BC$151:$CB$151,0)),0)+IFERROR(INDEX('Hoja de Trabajo para listado'!$DE$153:$DG$274,MATCH($A1076,'Hoja de Trabajo para listado'!$DE$153:$DE$1048576,0),MATCH((CUADRO!J$5&amp;$E1076),'Hoja de Trabajo para listado'!$DE$151:$DG$151,0)),0)+IFERROR(INDEX('Hoja de Trabajo para listado'!$CD$155:$DC$1048576,MATCH($A1076,'Hoja de Trabajo para listado'!$CD$155:$CD$1048576,0),MATCH((CUADRO!J$5&amp;$E1076),'Hoja de Trabajo para listado'!$CD$151:$DC$151,0)),0)</f>
        <v>0</v>
      </c>
      <c r="K1076" s="243">
        <f ca="1">+IFERROR(INDEX('Hoja de Trabajo para listado'!$A$155:$Z$1048576,MATCH($A1076,'Hoja de Trabajo para listado'!$A$155:$A$1048576,0),MATCH((CUADRO!K$5&amp;$E1076),'Hoja de Trabajo para listado'!$A$151:$Z$151,0)),0)+IFERROR(INDEX('Hoja de Trabajo para listado'!$AB$155:$BA$1048576,MATCH($A1076,'Hoja de Trabajo para listado'!$AB$155:$AB$1048576,0),MATCH((CUADRO!K$5&amp;$E1076),'Hoja de Trabajo para listado'!$AB$151:$BA$151,0)),0)+IFERROR(INDEX('Hoja de Trabajo para listado'!$BC$155:$CB$1048576,MATCH($A1076,'Hoja de Trabajo para listado'!$BC$155:$BC$1048576,0),MATCH((CUADRO!K$5&amp;$E1076),'Hoja de Trabajo para listado'!$BC$151:$CB$151,0)),0)+IFERROR(INDEX('Hoja de Trabajo para listado'!$DE$153:$DG$274,MATCH($A1076,'Hoja de Trabajo para listado'!$DE$153:$DE$1048576,0),MATCH((CUADRO!K$5&amp;$E1076),'Hoja de Trabajo para listado'!$DE$151:$DG$151,0)),0)+IFERROR(INDEX('Hoja de Trabajo para listado'!$CD$155:$DC$1048576,MATCH($A1076,'Hoja de Trabajo para listado'!$CD$155:$CD$1048576,0),MATCH((CUADRO!K$5&amp;$E1076),'Hoja de Trabajo para listado'!$CD$151:$DC$151,0)),0)</f>
        <v>0</v>
      </c>
      <c r="L1076" s="243">
        <f ca="1">+IFERROR(INDEX('Hoja de Trabajo para listado'!$A$155:$Z$1048576,MATCH($A1076,'Hoja de Trabajo para listado'!$A$155:$A$1048576,0),MATCH((CUADRO!L$5&amp;$E1076),'Hoja de Trabajo para listado'!$A$151:$Z$151,0)),0)+IFERROR(INDEX('Hoja de Trabajo para listado'!$AB$155:$BA$1048576,MATCH($A1076,'Hoja de Trabajo para listado'!$AB$155:$AB$1048576,0),MATCH((CUADRO!L$5&amp;$E1076),'Hoja de Trabajo para listado'!$AB$151:$BA$151,0)),0)+IFERROR(INDEX('Hoja de Trabajo para listado'!$BC$155:$CB$1048576,MATCH($A1076,'Hoja de Trabajo para listado'!$BC$155:$BC$1048576,0),MATCH((CUADRO!L$5&amp;$E1076),'Hoja de Trabajo para listado'!$BC$151:$CB$151,0)),0)+IFERROR(INDEX('Hoja de Trabajo para listado'!$DE$153:$DG$274,MATCH($A1076,'Hoja de Trabajo para listado'!$DE$153:$DE$1048576,0),MATCH((CUADRO!L$5&amp;$E1076),'Hoja de Trabajo para listado'!$DE$151:$DG$151,0)),0)+IFERROR(INDEX('Hoja de Trabajo para listado'!$CD$155:$DC$1048576,MATCH($A1076,'Hoja de Trabajo para listado'!$CD$155:$CD$1048576,0),MATCH((CUADRO!L$5&amp;$E1076),'Hoja de Trabajo para listado'!$CD$151:$DC$151,0)),0)</f>
        <v>0</v>
      </c>
      <c r="M1076" s="243">
        <f ca="1">+IFERROR(INDEX('Hoja de Trabajo para listado'!$A$155:$Z$1048576,MATCH($A1076,'Hoja de Trabajo para listado'!$A$155:$A$1048576,0),MATCH((CUADRO!M$5&amp;$E1076),'Hoja de Trabajo para listado'!$A$151:$Z$151,0)),0)+IFERROR(INDEX('Hoja de Trabajo para listado'!$AB$155:$BA$1048576,MATCH($A1076,'Hoja de Trabajo para listado'!$AB$155:$AB$1048576,0),MATCH((CUADRO!M$5&amp;$E1076),'Hoja de Trabajo para listado'!$AB$151:$BA$151,0)),0)+IFERROR(INDEX('Hoja de Trabajo para listado'!$BC$155:$CB$1048576,MATCH($A1076,'Hoja de Trabajo para listado'!$BC$155:$BC$1048576,0),MATCH((CUADRO!M$5&amp;$E1076),'Hoja de Trabajo para listado'!$BC$151:$CB$151,0)),0)+IFERROR(INDEX('Hoja de Trabajo para listado'!$DE$153:$DG$274,MATCH($A1076,'Hoja de Trabajo para listado'!$DE$153:$DE$1048576,0),MATCH((CUADRO!M$5&amp;$E1076),'Hoja de Trabajo para listado'!$DE$151:$DG$151,0)),0)+IFERROR(INDEX('Hoja de Trabajo para listado'!$CD$155:$DC$1048576,MATCH($A1076,'Hoja de Trabajo para listado'!$CD$155:$CD$1048576,0),MATCH((CUADRO!M$5&amp;$E1076),'Hoja de Trabajo para listado'!$CD$151:$DC$151,0)),0)</f>
        <v>0</v>
      </c>
      <c r="N1076" s="243">
        <f ca="1">+IFERROR(INDEX('Hoja de Trabajo para listado'!$A$155:$Z$1048576,MATCH($A1076,'Hoja de Trabajo para listado'!$A$155:$A$1048576,0),MATCH((CUADRO!N$5&amp;$E1076),'Hoja de Trabajo para listado'!$A$151:$Z$151,0)),0)+IFERROR(INDEX('Hoja de Trabajo para listado'!$AB$155:$BA$1048576,MATCH($A1076,'Hoja de Trabajo para listado'!$AB$155:$AB$1048576,0),MATCH((CUADRO!N$5&amp;$E1076),'Hoja de Trabajo para listado'!$AB$151:$BA$151,0)),0)+IFERROR(INDEX('Hoja de Trabajo para listado'!$BC$155:$CB$1048576,MATCH($A1076,'Hoja de Trabajo para listado'!$BC$155:$BC$1048576,0),MATCH((CUADRO!N$5&amp;$E1076),'Hoja de Trabajo para listado'!$BC$151:$CB$151,0)),0)+IFERROR(INDEX('Hoja de Trabajo para listado'!$DE$153:$DG$274,MATCH($A1076,'Hoja de Trabajo para listado'!$DE$153:$DE$1048576,0),MATCH((CUADRO!N$5&amp;$E1076),'Hoja de Trabajo para listado'!$DE$151:$DG$151,0)),0)+IFERROR(INDEX('Hoja de Trabajo para listado'!$CD$155:$DC$1048576,MATCH($A1076,'Hoja de Trabajo para listado'!$CD$155:$CD$1048576,0),MATCH((CUADRO!N$5&amp;$E1076),'Hoja de Trabajo para listado'!$CD$151:$DC$151,0)),0)</f>
        <v>0</v>
      </c>
      <c r="O1076" s="243">
        <f ca="1">+IFERROR(INDEX('Hoja de Trabajo para listado'!$A$155:$Z$1048576,MATCH($A1076,'Hoja de Trabajo para listado'!$A$155:$A$1048576,0),MATCH((CUADRO!O$5&amp;$E1076),'Hoja de Trabajo para listado'!$A$151:$Z$151,0)),0)+IFERROR(INDEX('Hoja de Trabajo para listado'!$AB$155:$BA$1048576,MATCH($A1076,'Hoja de Trabajo para listado'!$AB$155:$AB$1048576,0),MATCH((CUADRO!O$5&amp;$E1076),'Hoja de Trabajo para listado'!$AB$151:$BA$151,0)),0)+IFERROR(INDEX('Hoja de Trabajo para listado'!$BC$155:$CB$1048576,MATCH($A1076,'Hoja de Trabajo para listado'!$BC$155:$BC$1048576,0),MATCH((CUADRO!O$5&amp;$E1076),'Hoja de Trabajo para listado'!$BC$151:$CB$151,0)),0)+IFERROR(INDEX('Hoja de Trabajo para listado'!$DE$153:$DG$274,MATCH($A1076,'Hoja de Trabajo para listado'!$DE$153:$DE$1048576,0),MATCH((CUADRO!O$5&amp;$E1076),'Hoja de Trabajo para listado'!$DE$151:$DG$151,0)),0)+IFERROR(INDEX('Hoja de Trabajo para listado'!$CD$155:$DC$1048576,MATCH($A1076,'Hoja de Trabajo para listado'!$CD$155:$CD$1048576,0),MATCH((CUADRO!O$5&amp;$E1076),'Hoja de Trabajo para listado'!$CD$151:$DC$151,0)),0)</f>
        <v>0</v>
      </c>
      <c r="P1076" s="243">
        <f ca="1">+IFERROR(INDEX('Hoja de Trabajo para listado'!$A$155:$Z$1048576,MATCH($A1076,'Hoja de Trabajo para listado'!$A$155:$A$1048576,0),MATCH((CUADRO!P$5&amp;$E1076),'Hoja de Trabajo para listado'!$A$151:$Z$151,0)),0)+IFERROR(INDEX('Hoja de Trabajo para listado'!$AB$155:$BA$1048576,MATCH($A1076,'Hoja de Trabajo para listado'!$AB$155:$AB$1048576,0),MATCH((CUADRO!P$5&amp;$E1076),'Hoja de Trabajo para listado'!$AB$151:$BA$151,0)),0)+IFERROR(INDEX('Hoja de Trabajo para listado'!$BC$155:$CB$1048576,MATCH($A1076,'Hoja de Trabajo para listado'!$BC$155:$BC$1048576,0),MATCH((CUADRO!P$5&amp;$E1076),'Hoja de Trabajo para listado'!$BC$151:$CB$151,0)),0)+IFERROR(INDEX('Hoja de Trabajo para listado'!$DE$153:$DG$274,MATCH($A1076,'Hoja de Trabajo para listado'!$DE$153:$DE$1048576,0),MATCH((CUADRO!P$5&amp;$E1076),'Hoja de Trabajo para listado'!$DE$151:$DG$151,0)),0)+IFERROR(INDEX('Hoja de Trabajo para listado'!$CD$155:$DC$1048576,MATCH($A1076,'Hoja de Trabajo para listado'!$CD$155:$CD$1048576,0),MATCH((CUADRO!P$5&amp;$E1076),'Hoja de Trabajo para listado'!$CD$151:$DC$151,0)),0)</f>
        <v>0</v>
      </c>
      <c r="Q1076" s="243">
        <f ca="1">+IFERROR(INDEX('Hoja de Trabajo para listado'!$A$155:$Z$1048576,MATCH($A1076,'Hoja de Trabajo para listado'!$A$155:$A$1048576,0),MATCH((CUADRO!Q$5&amp;$E1076),'Hoja de Trabajo para listado'!$A$151:$Z$151,0)),0)+IFERROR(INDEX('Hoja de Trabajo para listado'!$AB$155:$BA$1048576,MATCH($A1076,'Hoja de Trabajo para listado'!$AB$155:$AB$1048576,0),MATCH((CUADRO!Q$5&amp;$E1076),'Hoja de Trabajo para listado'!$AB$151:$BA$151,0)),0)+IFERROR(INDEX('Hoja de Trabajo para listado'!$BC$155:$CB$1048576,MATCH($A1076,'Hoja de Trabajo para listado'!$BC$155:$BC$1048576,0),MATCH((CUADRO!Q$5&amp;$E1076),'Hoja de Trabajo para listado'!$BC$151:$CB$151,0)),0)+IFERROR(INDEX('Hoja de Trabajo para listado'!$DE$153:$DG$274,MATCH($A1076,'Hoja de Trabajo para listado'!$DE$153:$DE$1048576,0),MATCH((CUADRO!Q$5&amp;$E1076),'Hoja de Trabajo para listado'!$DE$151:$DG$151,0)),0)+IFERROR(INDEX('Hoja de Trabajo para listado'!$CD$155:$DC$1048576,MATCH($A1076,'Hoja de Trabajo para listado'!$CD$155:$CD$1048576,0),MATCH((CUADRO!Q$5&amp;$E1076),'Hoja de Trabajo para listado'!$CD$151:$DC$151,0)),0)</f>
        <v>0</v>
      </c>
      <c r="R1076" s="243">
        <f t="shared" ca="1" si="35"/>
        <v>0</v>
      </c>
      <c r="S1076" s="249"/>
      <c r="T1076" s="243">
        <f ca="1">+T1077</f>
        <v>0</v>
      </c>
      <c r="U1076" s="242">
        <f t="shared" si="36"/>
        <v>1</v>
      </c>
      <c r="V1076" s="333" t="str">
        <f>+VLOOKUP(A1076,bd_lista!$A$3:$E$590,5,FALSE)</f>
        <v>Gobiernos Autonomos Municipales</v>
      </c>
      <c r="W1076" s="391" t="str">
        <f>+V1076</f>
        <v>Gobiernos Autonomos Municipales</v>
      </c>
      <c r="X1076" s="242">
        <f>+VLOOKUP(A1076,[4]Sheet1!$A$13:$D$744,4,FALSE)</f>
        <v>0</v>
      </c>
      <c r="Y1076" s="242" t="e">
        <f>+VLOOKUP(X1076,bd_lista!$A$3:$C$590,3,FALSE)</f>
        <v>#N/A</v>
      </c>
      <c r="Z1076" s="294">
        <f>+X1076</f>
        <v>0</v>
      </c>
      <c r="AA1076" s="295" t="e">
        <f>+Y1076</f>
        <v>#N/A</v>
      </c>
    </row>
    <row r="1077" spans="1:27" customFormat="1" ht="15" hidden="1" customHeight="1">
      <c r="A1077" s="32">
        <v>1817</v>
      </c>
      <c r="B1077" s="388"/>
      <c r="C1077" s="247" t="str">
        <f>+VLOOKUP(A1077,bd_lista!$A$3:$C$590,3,FALSE)</f>
        <v>Gobierno Autónomo Municipal de Magdalena</v>
      </c>
      <c r="D1077" s="390"/>
      <c r="E1077" s="244" t="s">
        <v>1305</v>
      </c>
      <c r="F1077" s="245">
        <f ca="1">+IFERROR(INDEX('Hoja de Trabajo para listado'!$A$155:$Z$1048576,MATCH($A1077,'Hoja de Trabajo para listado'!$A$155:$A$1048576,0),MATCH((CUADRO!F$5&amp;$E1077),'Hoja de Trabajo para listado'!$A$151:$Z$151,0)),0)+IFERROR(INDEX('Hoja de Trabajo para listado'!$AB$155:$BA$1048576,MATCH($A1077,'Hoja de Trabajo para listado'!$AB$155:$AB$1048576,0),MATCH((CUADRO!F$5&amp;$E1077),'Hoja de Trabajo para listado'!$AB$151:$BA$151,0)),0)+IFERROR(INDEX('Hoja de Trabajo para listado'!$BC$155:$CB$1048576,MATCH($A1077,'Hoja de Trabajo para listado'!$BC$155:$BC$1048576,0),MATCH((CUADRO!F$5&amp;$E1077),'Hoja de Trabajo para listado'!$BC$151:$CB$151,0)),0)+IFERROR(INDEX('Hoja de Trabajo para listado'!$DE$153:$DG$274,MATCH($A1077,'Hoja de Trabajo para listado'!$DE$153:$DE$1048576,0),MATCH((CUADRO!F$5&amp;$E1077),'Hoja de Trabajo para listado'!$DE$151:$DG$151,0)),0)+IFERROR(INDEX('Hoja de Trabajo para listado'!$CD$155:$DC$1048576,MATCH($A1077,'Hoja de Trabajo para listado'!$CD$155:$CD$1048576,0),MATCH((CUADRO!F$5&amp;$E1077),'Hoja de Trabajo para listado'!$CD$151:$DC$151,0)),0)</f>
        <v>0</v>
      </c>
      <c r="G1077" s="245">
        <f ca="1">+IFERROR(INDEX('Hoja de Trabajo para listado'!$A$155:$Z$1048576,MATCH($A1077,'Hoja de Trabajo para listado'!$A$155:$A$1048576,0),MATCH((CUADRO!G$5&amp;$E1077),'Hoja de Trabajo para listado'!$A$151:$Z$151,0)),0)+IFERROR(INDEX('Hoja de Trabajo para listado'!$AB$155:$BA$1048576,MATCH($A1077,'Hoja de Trabajo para listado'!$AB$155:$AB$1048576,0),MATCH((CUADRO!G$5&amp;$E1077),'Hoja de Trabajo para listado'!$AB$151:$BA$151,0)),0)+IFERROR(INDEX('Hoja de Trabajo para listado'!$BC$155:$CB$1048576,MATCH($A1077,'Hoja de Trabajo para listado'!$BC$155:$BC$1048576,0),MATCH((CUADRO!G$5&amp;$E1077),'Hoja de Trabajo para listado'!$BC$151:$CB$151,0)),0)+IFERROR(INDEX('Hoja de Trabajo para listado'!$DE$153:$DG$274,MATCH($A1077,'Hoja de Trabajo para listado'!$DE$153:$DE$1048576,0),MATCH((CUADRO!G$5&amp;$E1077),'Hoja de Trabajo para listado'!$DE$151:$DG$151,0)),0)+IFERROR(INDEX('Hoja de Trabajo para listado'!$CD$155:$DC$1048576,MATCH($A1077,'Hoja de Trabajo para listado'!$CD$155:$CD$1048576,0),MATCH((CUADRO!G$5&amp;$E1077),'Hoja de Trabajo para listado'!$CD$151:$DC$151,0)),0)</f>
        <v>0</v>
      </c>
      <c r="H1077" s="245">
        <f ca="1">+IFERROR(INDEX('Hoja de Trabajo para listado'!$A$155:$Z$1048576,MATCH($A1077,'Hoja de Trabajo para listado'!$A$155:$A$1048576,0),MATCH((CUADRO!H$5&amp;$E1077),'Hoja de Trabajo para listado'!$A$151:$Z$151,0)),0)+IFERROR(INDEX('Hoja de Trabajo para listado'!$AB$155:$BA$1048576,MATCH($A1077,'Hoja de Trabajo para listado'!$AB$155:$AB$1048576,0),MATCH((CUADRO!H$5&amp;$E1077),'Hoja de Trabajo para listado'!$AB$151:$BA$151,0)),0)+IFERROR(INDEX('Hoja de Trabajo para listado'!$BC$155:$CB$1048576,MATCH($A1077,'Hoja de Trabajo para listado'!$BC$155:$BC$1048576,0),MATCH((CUADRO!H$5&amp;$E1077),'Hoja de Trabajo para listado'!$BC$151:$CB$151,0)),0)+IFERROR(INDEX('Hoja de Trabajo para listado'!$DE$153:$DG$274,MATCH($A1077,'Hoja de Trabajo para listado'!$DE$153:$DE$1048576,0),MATCH((CUADRO!H$5&amp;$E1077),'Hoja de Trabajo para listado'!$DE$151:$DG$151,0)),0)+IFERROR(INDEX('Hoja de Trabajo para listado'!$CD$155:$DC$1048576,MATCH($A1077,'Hoja de Trabajo para listado'!$CD$155:$CD$1048576,0),MATCH((CUADRO!H$5&amp;$E1077),'Hoja de Trabajo para listado'!$CD$151:$DC$151,0)),0)</f>
        <v>0</v>
      </c>
      <c r="I1077" s="245">
        <f ca="1">+IFERROR(INDEX('Hoja de Trabajo para listado'!$A$155:$Z$1048576,MATCH($A1077,'Hoja de Trabajo para listado'!$A$155:$A$1048576,0),MATCH((CUADRO!I$5&amp;$E1077),'Hoja de Trabajo para listado'!$A$151:$Z$151,0)),0)+IFERROR(INDEX('Hoja de Trabajo para listado'!$AB$155:$BA$1048576,MATCH($A1077,'Hoja de Trabajo para listado'!$AB$155:$AB$1048576,0),MATCH((CUADRO!I$5&amp;$E1077),'Hoja de Trabajo para listado'!$AB$151:$BA$151,0)),0)+IFERROR(INDEX('Hoja de Trabajo para listado'!$BC$155:$CB$1048576,MATCH($A1077,'Hoja de Trabajo para listado'!$BC$155:$BC$1048576,0),MATCH((CUADRO!I$5&amp;$E1077),'Hoja de Trabajo para listado'!$BC$151:$CB$151,0)),0)+IFERROR(INDEX('Hoja de Trabajo para listado'!$DE$153:$DG$274,MATCH($A1077,'Hoja de Trabajo para listado'!$DE$153:$DE$1048576,0),MATCH((CUADRO!I$5&amp;$E1077),'Hoja de Trabajo para listado'!$DE$151:$DG$151,0)),0)+IFERROR(INDEX('Hoja de Trabajo para listado'!$CD$155:$DC$1048576,MATCH($A1077,'Hoja de Trabajo para listado'!$CD$155:$CD$1048576,0),MATCH((CUADRO!I$5&amp;$E1077),'Hoja de Trabajo para listado'!$CD$151:$DC$151,0)),0)</f>
        <v>0</v>
      </c>
      <c r="J1077" s="245">
        <f ca="1">+IFERROR(INDEX('Hoja de Trabajo para listado'!$A$155:$Z$1048576,MATCH($A1077,'Hoja de Trabajo para listado'!$A$155:$A$1048576,0),MATCH((CUADRO!J$5&amp;$E1077),'Hoja de Trabajo para listado'!$A$151:$Z$151,0)),0)+IFERROR(INDEX('Hoja de Trabajo para listado'!$AB$155:$BA$1048576,MATCH($A1077,'Hoja de Trabajo para listado'!$AB$155:$AB$1048576,0),MATCH((CUADRO!J$5&amp;$E1077),'Hoja de Trabajo para listado'!$AB$151:$BA$151,0)),0)+IFERROR(INDEX('Hoja de Trabajo para listado'!$BC$155:$CB$1048576,MATCH($A1077,'Hoja de Trabajo para listado'!$BC$155:$BC$1048576,0),MATCH((CUADRO!J$5&amp;$E1077),'Hoja de Trabajo para listado'!$BC$151:$CB$151,0)),0)+IFERROR(INDEX('Hoja de Trabajo para listado'!$DE$153:$DG$274,MATCH($A1077,'Hoja de Trabajo para listado'!$DE$153:$DE$1048576,0),MATCH((CUADRO!J$5&amp;$E1077),'Hoja de Trabajo para listado'!$DE$151:$DG$151,0)),0)+IFERROR(INDEX('Hoja de Trabajo para listado'!$CD$155:$DC$1048576,MATCH($A1077,'Hoja de Trabajo para listado'!$CD$155:$CD$1048576,0),MATCH((CUADRO!J$5&amp;$E1077),'Hoja de Trabajo para listado'!$CD$151:$DC$151,0)),0)</f>
        <v>0</v>
      </c>
      <c r="K1077" s="245">
        <f ca="1">+IFERROR(INDEX('Hoja de Trabajo para listado'!$A$155:$Z$1048576,MATCH($A1077,'Hoja de Trabajo para listado'!$A$155:$A$1048576,0),MATCH((CUADRO!K$5&amp;$E1077),'Hoja de Trabajo para listado'!$A$151:$Z$151,0)),0)+IFERROR(INDEX('Hoja de Trabajo para listado'!$AB$155:$BA$1048576,MATCH($A1077,'Hoja de Trabajo para listado'!$AB$155:$AB$1048576,0),MATCH((CUADRO!K$5&amp;$E1077),'Hoja de Trabajo para listado'!$AB$151:$BA$151,0)),0)+IFERROR(INDEX('Hoja de Trabajo para listado'!$BC$155:$CB$1048576,MATCH($A1077,'Hoja de Trabajo para listado'!$BC$155:$BC$1048576,0),MATCH((CUADRO!K$5&amp;$E1077),'Hoja de Trabajo para listado'!$BC$151:$CB$151,0)),0)+IFERROR(INDEX('Hoja de Trabajo para listado'!$DE$153:$DG$274,MATCH($A1077,'Hoja de Trabajo para listado'!$DE$153:$DE$1048576,0),MATCH((CUADRO!K$5&amp;$E1077),'Hoja de Trabajo para listado'!$DE$151:$DG$151,0)),0)+IFERROR(INDEX('Hoja de Trabajo para listado'!$CD$155:$DC$1048576,MATCH($A1077,'Hoja de Trabajo para listado'!$CD$155:$CD$1048576,0),MATCH((CUADRO!K$5&amp;$E1077),'Hoja de Trabajo para listado'!$CD$151:$DC$151,0)),0)</f>
        <v>0</v>
      </c>
      <c r="L1077" s="245">
        <f ca="1">+IFERROR(INDEX('Hoja de Trabajo para listado'!$A$155:$Z$1048576,MATCH($A1077,'Hoja de Trabajo para listado'!$A$155:$A$1048576,0),MATCH((CUADRO!L$5&amp;$E1077),'Hoja de Trabajo para listado'!$A$151:$Z$151,0)),0)+IFERROR(INDEX('Hoja de Trabajo para listado'!$AB$155:$BA$1048576,MATCH($A1077,'Hoja de Trabajo para listado'!$AB$155:$AB$1048576,0),MATCH((CUADRO!L$5&amp;$E1077),'Hoja de Trabajo para listado'!$AB$151:$BA$151,0)),0)+IFERROR(INDEX('Hoja de Trabajo para listado'!$BC$155:$CB$1048576,MATCH($A1077,'Hoja de Trabajo para listado'!$BC$155:$BC$1048576,0),MATCH((CUADRO!L$5&amp;$E1077),'Hoja de Trabajo para listado'!$BC$151:$CB$151,0)),0)+IFERROR(INDEX('Hoja de Trabajo para listado'!$DE$153:$DG$274,MATCH($A1077,'Hoja de Trabajo para listado'!$DE$153:$DE$1048576,0),MATCH((CUADRO!L$5&amp;$E1077),'Hoja de Trabajo para listado'!$DE$151:$DG$151,0)),0)+IFERROR(INDEX('Hoja de Trabajo para listado'!$CD$155:$DC$1048576,MATCH($A1077,'Hoja de Trabajo para listado'!$CD$155:$CD$1048576,0),MATCH((CUADRO!L$5&amp;$E1077),'Hoja de Trabajo para listado'!$CD$151:$DC$151,0)),0)</f>
        <v>0</v>
      </c>
      <c r="M1077" s="245">
        <f ca="1">+IFERROR(INDEX('Hoja de Trabajo para listado'!$A$155:$Z$1048576,MATCH($A1077,'Hoja de Trabajo para listado'!$A$155:$A$1048576,0),MATCH((CUADRO!M$5&amp;$E1077),'Hoja de Trabajo para listado'!$A$151:$Z$151,0)),0)+IFERROR(INDEX('Hoja de Trabajo para listado'!$AB$155:$BA$1048576,MATCH($A1077,'Hoja de Trabajo para listado'!$AB$155:$AB$1048576,0),MATCH((CUADRO!M$5&amp;$E1077),'Hoja de Trabajo para listado'!$AB$151:$BA$151,0)),0)+IFERROR(INDEX('Hoja de Trabajo para listado'!$BC$155:$CB$1048576,MATCH($A1077,'Hoja de Trabajo para listado'!$BC$155:$BC$1048576,0),MATCH((CUADRO!M$5&amp;$E1077),'Hoja de Trabajo para listado'!$BC$151:$CB$151,0)),0)+IFERROR(INDEX('Hoja de Trabajo para listado'!$DE$153:$DG$274,MATCH($A1077,'Hoja de Trabajo para listado'!$DE$153:$DE$1048576,0),MATCH((CUADRO!M$5&amp;$E1077),'Hoja de Trabajo para listado'!$DE$151:$DG$151,0)),0)+IFERROR(INDEX('Hoja de Trabajo para listado'!$CD$155:$DC$1048576,MATCH($A1077,'Hoja de Trabajo para listado'!$CD$155:$CD$1048576,0),MATCH((CUADRO!M$5&amp;$E1077),'Hoja de Trabajo para listado'!$CD$151:$DC$151,0)),0)</f>
        <v>0</v>
      </c>
      <c r="N1077" s="245">
        <f ca="1">+IFERROR(INDEX('Hoja de Trabajo para listado'!$A$155:$Z$1048576,MATCH($A1077,'Hoja de Trabajo para listado'!$A$155:$A$1048576,0),MATCH((CUADRO!N$5&amp;$E1077),'Hoja de Trabajo para listado'!$A$151:$Z$151,0)),0)+IFERROR(INDEX('Hoja de Trabajo para listado'!$AB$155:$BA$1048576,MATCH($A1077,'Hoja de Trabajo para listado'!$AB$155:$AB$1048576,0),MATCH((CUADRO!N$5&amp;$E1077),'Hoja de Trabajo para listado'!$AB$151:$BA$151,0)),0)+IFERROR(INDEX('Hoja de Trabajo para listado'!$BC$155:$CB$1048576,MATCH($A1077,'Hoja de Trabajo para listado'!$BC$155:$BC$1048576,0),MATCH((CUADRO!N$5&amp;$E1077),'Hoja de Trabajo para listado'!$BC$151:$CB$151,0)),0)+IFERROR(INDEX('Hoja de Trabajo para listado'!$DE$153:$DG$274,MATCH($A1077,'Hoja de Trabajo para listado'!$DE$153:$DE$1048576,0),MATCH((CUADRO!N$5&amp;$E1077),'Hoja de Trabajo para listado'!$DE$151:$DG$151,0)),0)+IFERROR(INDEX('Hoja de Trabajo para listado'!$CD$155:$DC$1048576,MATCH($A1077,'Hoja de Trabajo para listado'!$CD$155:$CD$1048576,0),MATCH((CUADRO!N$5&amp;$E1077),'Hoja de Trabajo para listado'!$CD$151:$DC$151,0)),0)</f>
        <v>0</v>
      </c>
      <c r="O1077" s="245">
        <f ca="1">+IFERROR(INDEX('Hoja de Trabajo para listado'!$A$155:$Z$1048576,MATCH($A1077,'Hoja de Trabajo para listado'!$A$155:$A$1048576,0),MATCH((CUADRO!O$5&amp;$E1077),'Hoja de Trabajo para listado'!$A$151:$Z$151,0)),0)+IFERROR(INDEX('Hoja de Trabajo para listado'!$AB$155:$BA$1048576,MATCH($A1077,'Hoja de Trabajo para listado'!$AB$155:$AB$1048576,0),MATCH((CUADRO!O$5&amp;$E1077),'Hoja de Trabajo para listado'!$AB$151:$BA$151,0)),0)+IFERROR(INDEX('Hoja de Trabajo para listado'!$BC$155:$CB$1048576,MATCH($A1077,'Hoja de Trabajo para listado'!$BC$155:$BC$1048576,0),MATCH((CUADRO!O$5&amp;$E1077),'Hoja de Trabajo para listado'!$BC$151:$CB$151,0)),0)+IFERROR(INDEX('Hoja de Trabajo para listado'!$DE$153:$DG$274,MATCH($A1077,'Hoja de Trabajo para listado'!$DE$153:$DE$1048576,0),MATCH((CUADRO!O$5&amp;$E1077),'Hoja de Trabajo para listado'!$DE$151:$DG$151,0)),0)+IFERROR(INDEX('Hoja de Trabajo para listado'!$CD$155:$DC$1048576,MATCH($A1077,'Hoja de Trabajo para listado'!$CD$155:$CD$1048576,0),MATCH((CUADRO!O$5&amp;$E1077),'Hoja de Trabajo para listado'!$CD$151:$DC$151,0)),0)</f>
        <v>0</v>
      </c>
      <c r="P1077" s="245">
        <f ca="1">+IFERROR(INDEX('Hoja de Trabajo para listado'!$A$155:$Z$1048576,MATCH($A1077,'Hoja de Trabajo para listado'!$A$155:$A$1048576,0),MATCH((CUADRO!P$5&amp;$E1077),'Hoja de Trabajo para listado'!$A$151:$Z$151,0)),0)+IFERROR(INDEX('Hoja de Trabajo para listado'!$AB$155:$BA$1048576,MATCH($A1077,'Hoja de Trabajo para listado'!$AB$155:$AB$1048576,0),MATCH((CUADRO!P$5&amp;$E1077),'Hoja de Trabajo para listado'!$AB$151:$BA$151,0)),0)+IFERROR(INDEX('Hoja de Trabajo para listado'!$BC$155:$CB$1048576,MATCH($A1077,'Hoja de Trabajo para listado'!$BC$155:$BC$1048576,0),MATCH((CUADRO!P$5&amp;$E1077),'Hoja de Trabajo para listado'!$BC$151:$CB$151,0)),0)+IFERROR(INDEX('Hoja de Trabajo para listado'!$DE$153:$DG$274,MATCH($A1077,'Hoja de Trabajo para listado'!$DE$153:$DE$1048576,0),MATCH((CUADRO!P$5&amp;$E1077),'Hoja de Trabajo para listado'!$DE$151:$DG$151,0)),0)+IFERROR(INDEX('Hoja de Trabajo para listado'!$CD$155:$DC$1048576,MATCH($A1077,'Hoja de Trabajo para listado'!$CD$155:$CD$1048576,0),MATCH((CUADRO!P$5&amp;$E1077),'Hoja de Trabajo para listado'!$CD$151:$DC$151,0)),0)</f>
        <v>0</v>
      </c>
      <c r="Q1077" s="245">
        <f ca="1">+IFERROR(INDEX('Hoja de Trabajo para listado'!$A$155:$Z$1048576,MATCH($A1077,'Hoja de Trabajo para listado'!$A$155:$A$1048576,0),MATCH((CUADRO!Q$5&amp;$E1077),'Hoja de Trabajo para listado'!$A$151:$Z$151,0)),0)+IFERROR(INDEX('Hoja de Trabajo para listado'!$AB$155:$BA$1048576,MATCH($A1077,'Hoja de Trabajo para listado'!$AB$155:$AB$1048576,0),MATCH((CUADRO!Q$5&amp;$E1077),'Hoja de Trabajo para listado'!$AB$151:$BA$151,0)),0)+IFERROR(INDEX('Hoja de Trabajo para listado'!$BC$155:$CB$1048576,MATCH($A1077,'Hoja de Trabajo para listado'!$BC$155:$BC$1048576,0),MATCH((CUADRO!Q$5&amp;$E1077),'Hoja de Trabajo para listado'!$BC$151:$CB$151,0)),0)+IFERROR(INDEX('Hoja de Trabajo para listado'!$DE$153:$DG$274,MATCH($A1077,'Hoja de Trabajo para listado'!$DE$153:$DE$1048576,0),MATCH((CUADRO!Q$5&amp;$E1077),'Hoja de Trabajo para listado'!$DE$151:$DG$151,0)),0)+IFERROR(INDEX('Hoja de Trabajo para listado'!$CD$155:$DC$1048576,MATCH($A1077,'Hoja de Trabajo para listado'!$CD$155:$CD$1048576,0),MATCH((CUADRO!Q$5&amp;$E1077),'Hoja de Trabajo para listado'!$CD$151:$DC$151,0)),0)</f>
        <v>0</v>
      </c>
      <c r="R1077" s="245">
        <f t="shared" ca="1" si="35"/>
        <v>0</v>
      </c>
      <c r="S1077" s="259">
        <f ca="1">+R1076+R1077</f>
        <v>0</v>
      </c>
      <c r="T1077" s="243">
        <f ca="1">+S1077</f>
        <v>0</v>
      </c>
      <c r="U1077" s="242">
        <f t="shared" si="36"/>
        <v>2</v>
      </c>
      <c r="V1077" s="333" t="str">
        <f>+VLOOKUP(A1077,bd_lista!$A$3:$E$590,5,FALSE)</f>
        <v>Gobiernos Autonomos Municipales</v>
      </c>
      <c r="W1077" s="392"/>
      <c r="X1077" s="242">
        <f>+VLOOKUP(A1077,[4]Sheet1!$A$13:$D$744,4,FALSE)</f>
        <v>0</v>
      </c>
      <c r="Y1077" s="242" t="e">
        <f>+VLOOKUP(X1077,bd_lista!$A$3:$C$590,3,FALSE)</f>
        <v>#N/A</v>
      </c>
      <c r="Z1077" s="292"/>
      <c r="AA1077" s="293"/>
    </row>
    <row r="1078" spans="1:27" customFormat="1" ht="15" hidden="1" customHeight="1">
      <c r="A1078" s="32">
        <v>1818</v>
      </c>
      <c r="B1078" s="387">
        <f>+A1078</f>
        <v>1818</v>
      </c>
      <c r="C1078" s="247" t="str">
        <f>+VLOOKUP(A1078,bd_lista!$A$3:$C$590,3,FALSE)</f>
        <v>Gobierno Autónomo Municipal de Baures</v>
      </c>
      <c r="D1078" s="389" t="str">
        <f>+C1078</f>
        <v>Gobierno Autónomo Municipal de Baures</v>
      </c>
      <c r="E1078" s="242" t="s">
        <v>1304</v>
      </c>
      <c r="F1078" s="243">
        <f ca="1">+IFERROR(INDEX('Hoja de Trabajo para listado'!$A$155:$Z$1048576,MATCH($A1078,'Hoja de Trabajo para listado'!$A$155:$A$1048576,0),MATCH((CUADRO!F$5&amp;$E1078),'Hoja de Trabajo para listado'!$A$151:$Z$151,0)),0)+IFERROR(INDEX('Hoja de Trabajo para listado'!$AB$155:$BA$1048576,MATCH($A1078,'Hoja de Trabajo para listado'!$AB$155:$AB$1048576,0),MATCH((CUADRO!F$5&amp;$E1078),'Hoja de Trabajo para listado'!$AB$151:$BA$151,0)),0)+IFERROR(INDEX('Hoja de Trabajo para listado'!$BC$155:$CB$1048576,MATCH($A1078,'Hoja de Trabajo para listado'!$BC$155:$BC$1048576,0),MATCH((CUADRO!F$5&amp;$E1078),'Hoja de Trabajo para listado'!$BC$151:$CB$151,0)),0)+IFERROR(INDEX('Hoja de Trabajo para listado'!$DE$153:$DG$274,MATCH($A1078,'Hoja de Trabajo para listado'!$DE$153:$DE$1048576,0),MATCH((CUADRO!F$5&amp;$E1078),'Hoja de Trabajo para listado'!$DE$151:$DG$151,0)),0)+IFERROR(INDEX('Hoja de Trabajo para listado'!$CD$155:$DC$1048576,MATCH($A1078,'Hoja de Trabajo para listado'!$CD$155:$CD$1048576,0),MATCH((CUADRO!F$5&amp;$E1078),'Hoja de Trabajo para listado'!$CD$151:$DC$151,0)),0)</f>
        <v>0</v>
      </c>
      <c r="G1078" s="243">
        <f ca="1">+IFERROR(INDEX('Hoja de Trabajo para listado'!$A$155:$Z$1048576,MATCH($A1078,'Hoja de Trabajo para listado'!$A$155:$A$1048576,0),MATCH((CUADRO!G$5&amp;$E1078),'Hoja de Trabajo para listado'!$A$151:$Z$151,0)),0)+IFERROR(INDEX('Hoja de Trabajo para listado'!$AB$155:$BA$1048576,MATCH($A1078,'Hoja de Trabajo para listado'!$AB$155:$AB$1048576,0),MATCH((CUADRO!G$5&amp;$E1078),'Hoja de Trabajo para listado'!$AB$151:$BA$151,0)),0)+IFERROR(INDEX('Hoja de Trabajo para listado'!$BC$155:$CB$1048576,MATCH($A1078,'Hoja de Trabajo para listado'!$BC$155:$BC$1048576,0),MATCH((CUADRO!G$5&amp;$E1078),'Hoja de Trabajo para listado'!$BC$151:$CB$151,0)),0)+IFERROR(INDEX('Hoja de Trabajo para listado'!$DE$153:$DG$274,MATCH($A1078,'Hoja de Trabajo para listado'!$DE$153:$DE$1048576,0),MATCH((CUADRO!G$5&amp;$E1078),'Hoja de Trabajo para listado'!$DE$151:$DG$151,0)),0)+IFERROR(INDEX('Hoja de Trabajo para listado'!$CD$155:$DC$1048576,MATCH($A1078,'Hoja de Trabajo para listado'!$CD$155:$CD$1048576,0),MATCH((CUADRO!G$5&amp;$E1078),'Hoja de Trabajo para listado'!$CD$151:$DC$151,0)),0)</f>
        <v>0</v>
      </c>
      <c r="H1078" s="243">
        <f ca="1">+IFERROR(INDEX('Hoja de Trabajo para listado'!$A$155:$Z$1048576,MATCH($A1078,'Hoja de Trabajo para listado'!$A$155:$A$1048576,0),MATCH((CUADRO!H$5&amp;$E1078),'Hoja de Trabajo para listado'!$A$151:$Z$151,0)),0)+IFERROR(INDEX('Hoja de Trabajo para listado'!$AB$155:$BA$1048576,MATCH($A1078,'Hoja de Trabajo para listado'!$AB$155:$AB$1048576,0),MATCH((CUADRO!H$5&amp;$E1078),'Hoja de Trabajo para listado'!$AB$151:$BA$151,0)),0)+IFERROR(INDEX('Hoja de Trabajo para listado'!$BC$155:$CB$1048576,MATCH($A1078,'Hoja de Trabajo para listado'!$BC$155:$BC$1048576,0),MATCH((CUADRO!H$5&amp;$E1078),'Hoja de Trabajo para listado'!$BC$151:$CB$151,0)),0)+IFERROR(INDEX('Hoja de Trabajo para listado'!$DE$153:$DG$274,MATCH($A1078,'Hoja de Trabajo para listado'!$DE$153:$DE$1048576,0),MATCH((CUADRO!H$5&amp;$E1078),'Hoja de Trabajo para listado'!$DE$151:$DG$151,0)),0)+IFERROR(INDEX('Hoja de Trabajo para listado'!$CD$155:$DC$1048576,MATCH($A1078,'Hoja de Trabajo para listado'!$CD$155:$CD$1048576,0),MATCH((CUADRO!H$5&amp;$E1078),'Hoja de Trabajo para listado'!$CD$151:$DC$151,0)),0)</f>
        <v>0</v>
      </c>
      <c r="I1078" s="243">
        <f ca="1">+IFERROR(INDEX('Hoja de Trabajo para listado'!$A$155:$Z$1048576,MATCH($A1078,'Hoja de Trabajo para listado'!$A$155:$A$1048576,0),MATCH((CUADRO!I$5&amp;$E1078),'Hoja de Trabajo para listado'!$A$151:$Z$151,0)),0)+IFERROR(INDEX('Hoja de Trabajo para listado'!$AB$155:$BA$1048576,MATCH($A1078,'Hoja de Trabajo para listado'!$AB$155:$AB$1048576,0),MATCH((CUADRO!I$5&amp;$E1078),'Hoja de Trabajo para listado'!$AB$151:$BA$151,0)),0)+IFERROR(INDEX('Hoja de Trabajo para listado'!$BC$155:$CB$1048576,MATCH($A1078,'Hoja de Trabajo para listado'!$BC$155:$BC$1048576,0),MATCH((CUADRO!I$5&amp;$E1078),'Hoja de Trabajo para listado'!$BC$151:$CB$151,0)),0)+IFERROR(INDEX('Hoja de Trabajo para listado'!$DE$153:$DG$274,MATCH($A1078,'Hoja de Trabajo para listado'!$DE$153:$DE$1048576,0),MATCH((CUADRO!I$5&amp;$E1078),'Hoja de Trabajo para listado'!$DE$151:$DG$151,0)),0)+IFERROR(INDEX('Hoja de Trabajo para listado'!$CD$155:$DC$1048576,MATCH($A1078,'Hoja de Trabajo para listado'!$CD$155:$CD$1048576,0),MATCH((CUADRO!I$5&amp;$E1078),'Hoja de Trabajo para listado'!$CD$151:$DC$151,0)),0)</f>
        <v>0</v>
      </c>
      <c r="J1078" s="243">
        <f ca="1">+IFERROR(INDEX('Hoja de Trabajo para listado'!$A$155:$Z$1048576,MATCH($A1078,'Hoja de Trabajo para listado'!$A$155:$A$1048576,0),MATCH((CUADRO!J$5&amp;$E1078),'Hoja de Trabajo para listado'!$A$151:$Z$151,0)),0)+IFERROR(INDEX('Hoja de Trabajo para listado'!$AB$155:$BA$1048576,MATCH($A1078,'Hoja de Trabajo para listado'!$AB$155:$AB$1048576,0),MATCH((CUADRO!J$5&amp;$E1078),'Hoja de Trabajo para listado'!$AB$151:$BA$151,0)),0)+IFERROR(INDEX('Hoja de Trabajo para listado'!$BC$155:$CB$1048576,MATCH($A1078,'Hoja de Trabajo para listado'!$BC$155:$BC$1048576,0),MATCH((CUADRO!J$5&amp;$E1078),'Hoja de Trabajo para listado'!$BC$151:$CB$151,0)),0)+IFERROR(INDEX('Hoja de Trabajo para listado'!$DE$153:$DG$274,MATCH($A1078,'Hoja de Trabajo para listado'!$DE$153:$DE$1048576,0),MATCH((CUADRO!J$5&amp;$E1078),'Hoja de Trabajo para listado'!$DE$151:$DG$151,0)),0)+IFERROR(INDEX('Hoja de Trabajo para listado'!$CD$155:$DC$1048576,MATCH($A1078,'Hoja de Trabajo para listado'!$CD$155:$CD$1048576,0),MATCH((CUADRO!J$5&amp;$E1078),'Hoja de Trabajo para listado'!$CD$151:$DC$151,0)),0)</f>
        <v>0</v>
      </c>
      <c r="K1078" s="243">
        <f ca="1">+IFERROR(INDEX('Hoja de Trabajo para listado'!$A$155:$Z$1048576,MATCH($A1078,'Hoja de Trabajo para listado'!$A$155:$A$1048576,0),MATCH((CUADRO!K$5&amp;$E1078),'Hoja de Trabajo para listado'!$A$151:$Z$151,0)),0)+IFERROR(INDEX('Hoja de Trabajo para listado'!$AB$155:$BA$1048576,MATCH($A1078,'Hoja de Trabajo para listado'!$AB$155:$AB$1048576,0),MATCH((CUADRO!K$5&amp;$E1078),'Hoja de Trabajo para listado'!$AB$151:$BA$151,0)),0)+IFERROR(INDEX('Hoja de Trabajo para listado'!$BC$155:$CB$1048576,MATCH($A1078,'Hoja de Trabajo para listado'!$BC$155:$BC$1048576,0),MATCH((CUADRO!K$5&amp;$E1078),'Hoja de Trabajo para listado'!$BC$151:$CB$151,0)),0)+IFERROR(INDEX('Hoja de Trabajo para listado'!$DE$153:$DG$274,MATCH($A1078,'Hoja de Trabajo para listado'!$DE$153:$DE$1048576,0),MATCH((CUADRO!K$5&amp;$E1078),'Hoja de Trabajo para listado'!$DE$151:$DG$151,0)),0)+IFERROR(INDEX('Hoja de Trabajo para listado'!$CD$155:$DC$1048576,MATCH($A1078,'Hoja de Trabajo para listado'!$CD$155:$CD$1048576,0),MATCH((CUADRO!K$5&amp;$E1078),'Hoja de Trabajo para listado'!$CD$151:$DC$151,0)),0)</f>
        <v>0</v>
      </c>
      <c r="L1078" s="243">
        <f ca="1">+IFERROR(INDEX('Hoja de Trabajo para listado'!$A$155:$Z$1048576,MATCH($A1078,'Hoja de Trabajo para listado'!$A$155:$A$1048576,0),MATCH((CUADRO!L$5&amp;$E1078),'Hoja de Trabajo para listado'!$A$151:$Z$151,0)),0)+IFERROR(INDEX('Hoja de Trabajo para listado'!$AB$155:$BA$1048576,MATCH($A1078,'Hoja de Trabajo para listado'!$AB$155:$AB$1048576,0),MATCH((CUADRO!L$5&amp;$E1078),'Hoja de Trabajo para listado'!$AB$151:$BA$151,0)),0)+IFERROR(INDEX('Hoja de Trabajo para listado'!$BC$155:$CB$1048576,MATCH($A1078,'Hoja de Trabajo para listado'!$BC$155:$BC$1048576,0),MATCH((CUADRO!L$5&amp;$E1078),'Hoja de Trabajo para listado'!$BC$151:$CB$151,0)),0)+IFERROR(INDEX('Hoja de Trabajo para listado'!$DE$153:$DG$274,MATCH($A1078,'Hoja de Trabajo para listado'!$DE$153:$DE$1048576,0),MATCH((CUADRO!L$5&amp;$E1078),'Hoja de Trabajo para listado'!$DE$151:$DG$151,0)),0)+IFERROR(INDEX('Hoja de Trabajo para listado'!$CD$155:$DC$1048576,MATCH($A1078,'Hoja de Trabajo para listado'!$CD$155:$CD$1048576,0),MATCH((CUADRO!L$5&amp;$E1078),'Hoja de Trabajo para listado'!$CD$151:$DC$151,0)),0)</f>
        <v>0</v>
      </c>
      <c r="M1078" s="243">
        <f ca="1">+IFERROR(INDEX('Hoja de Trabajo para listado'!$A$155:$Z$1048576,MATCH($A1078,'Hoja de Trabajo para listado'!$A$155:$A$1048576,0),MATCH((CUADRO!M$5&amp;$E1078),'Hoja de Trabajo para listado'!$A$151:$Z$151,0)),0)+IFERROR(INDEX('Hoja de Trabajo para listado'!$AB$155:$BA$1048576,MATCH($A1078,'Hoja de Trabajo para listado'!$AB$155:$AB$1048576,0),MATCH((CUADRO!M$5&amp;$E1078),'Hoja de Trabajo para listado'!$AB$151:$BA$151,0)),0)+IFERROR(INDEX('Hoja de Trabajo para listado'!$BC$155:$CB$1048576,MATCH($A1078,'Hoja de Trabajo para listado'!$BC$155:$BC$1048576,0),MATCH((CUADRO!M$5&amp;$E1078),'Hoja de Trabajo para listado'!$BC$151:$CB$151,0)),0)+IFERROR(INDEX('Hoja de Trabajo para listado'!$DE$153:$DG$274,MATCH($A1078,'Hoja de Trabajo para listado'!$DE$153:$DE$1048576,0),MATCH((CUADRO!M$5&amp;$E1078),'Hoja de Trabajo para listado'!$DE$151:$DG$151,0)),0)+IFERROR(INDEX('Hoja de Trabajo para listado'!$CD$155:$DC$1048576,MATCH($A1078,'Hoja de Trabajo para listado'!$CD$155:$CD$1048576,0),MATCH((CUADRO!M$5&amp;$E1078),'Hoja de Trabajo para listado'!$CD$151:$DC$151,0)),0)</f>
        <v>0</v>
      </c>
      <c r="N1078" s="243">
        <f ca="1">+IFERROR(INDEX('Hoja de Trabajo para listado'!$A$155:$Z$1048576,MATCH($A1078,'Hoja de Trabajo para listado'!$A$155:$A$1048576,0),MATCH((CUADRO!N$5&amp;$E1078),'Hoja de Trabajo para listado'!$A$151:$Z$151,0)),0)+IFERROR(INDEX('Hoja de Trabajo para listado'!$AB$155:$BA$1048576,MATCH($A1078,'Hoja de Trabajo para listado'!$AB$155:$AB$1048576,0),MATCH((CUADRO!N$5&amp;$E1078),'Hoja de Trabajo para listado'!$AB$151:$BA$151,0)),0)+IFERROR(INDEX('Hoja de Trabajo para listado'!$BC$155:$CB$1048576,MATCH($A1078,'Hoja de Trabajo para listado'!$BC$155:$BC$1048576,0),MATCH((CUADRO!N$5&amp;$E1078),'Hoja de Trabajo para listado'!$BC$151:$CB$151,0)),0)+IFERROR(INDEX('Hoja de Trabajo para listado'!$DE$153:$DG$274,MATCH($A1078,'Hoja de Trabajo para listado'!$DE$153:$DE$1048576,0),MATCH((CUADRO!N$5&amp;$E1078),'Hoja de Trabajo para listado'!$DE$151:$DG$151,0)),0)+IFERROR(INDEX('Hoja de Trabajo para listado'!$CD$155:$DC$1048576,MATCH($A1078,'Hoja de Trabajo para listado'!$CD$155:$CD$1048576,0),MATCH((CUADRO!N$5&amp;$E1078),'Hoja de Trabajo para listado'!$CD$151:$DC$151,0)),0)</f>
        <v>0</v>
      </c>
      <c r="O1078" s="243">
        <f ca="1">+IFERROR(INDEX('Hoja de Trabajo para listado'!$A$155:$Z$1048576,MATCH($A1078,'Hoja de Trabajo para listado'!$A$155:$A$1048576,0),MATCH((CUADRO!O$5&amp;$E1078),'Hoja de Trabajo para listado'!$A$151:$Z$151,0)),0)+IFERROR(INDEX('Hoja de Trabajo para listado'!$AB$155:$BA$1048576,MATCH($A1078,'Hoja de Trabajo para listado'!$AB$155:$AB$1048576,0),MATCH((CUADRO!O$5&amp;$E1078),'Hoja de Trabajo para listado'!$AB$151:$BA$151,0)),0)+IFERROR(INDEX('Hoja de Trabajo para listado'!$BC$155:$CB$1048576,MATCH($A1078,'Hoja de Trabajo para listado'!$BC$155:$BC$1048576,0),MATCH((CUADRO!O$5&amp;$E1078),'Hoja de Trabajo para listado'!$BC$151:$CB$151,0)),0)+IFERROR(INDEX('Hoja de Trabajo para listado'!$DE$153:$DG$274,MATCH($A1078,'Hoja de Trabajo para listado'!$DE$153:$DE$1048576,0),MATCH((CUADRO!O$5&amp;$E1078),'Hoja de Trabajo para listado'!$DE$151:$DG$151,0)),0)+IFERROR(INDEX('Hoja de Trabajo para listado'!$CD$155:$DC$1048576,MATCH($A1078,'Hoja de Trabajo para listado'!$CD$155:$CD$1048576,0),MATCH((CUADRO!O$5&amp;$E1078),'Hoja de Trabajo para listado'!$CD$151:$DC$151,0)),0)</f>
        <v>0</v>
      </c>
      <c r="P1078" s="243">
        <f ca="1">+IFERROR(INDEX('Hoja de Trabajo para listado'!$A$155:$Z$1048576,MATCH($A1078,'Hoja de Trabajo para listado'!$A$155:$A$1048576,0),MATCH((CUADRO!P$5&amp;$E1078),'Hoja de Trabajo para listado'!$A$151:$Z$151,0)),0)+IFERROR(INDEX('Hoja de Trabajo para listado'!$AB$155:$BA$1048576,MATCH($A1078,'Hoja de Trabajo para listado'!$AB$155:$AB$1048576,0),MATCH((CUADRO!P$5&amp;$E1078),'Hoja de Trabajo para listado'!$AB$151:$BA$151,0)),0)+IFERROR(INDEX('Hoja de Trabajo para listado'!$BC$155:$CB$1048576,MATCH($A1078,'Hoja de Trabajo para listado'!$BC$155:$BC$1048576,0),MATCH((CUADRO!P$5&amp;$E1078),'Hoja de Trabajo para listado'!$BC$151:$CB$151,0)),0)+IFERROR(INDEX('Hoja de Trabajo para listado'!$DE$153:$DG$274,MATCH($A1078,'Hoja de Trabajo para listado'!$DE$153:$DE$1048576,0),MATCH((CUADRO!P$5&amp;$E1078),'Hoja de Trabajo para listado'!$DE$151:$DG$151,0)),0)+IFERROR(INDEX('Hoja de Trabajo para listado'!$CD$155:$DC$1048576,MATCH($A1078,'Hoja de Trabajo para listado'!$CD$155:$CD$1048576,0),MATCH((CUADRO!P$5&amp;$E1078),'Hoja de Trabajo para listado'!$CD$151:$DC$151,0)),0)</f>
        <v>0</v>
      </c>
      <c r="Q1078" s="243">
        <f ca="1">+IFERROR(INDEX('Hoja de Trabajo para listado'!$A$155:$Z$1048576,MATCH($A1078,'Hoja de Trabajo para listado'!$A$155:$A$1048576,0),MATCH((CUADRO!Q$5&amp;$E1078),'Hoja de Trabajo para listado'!$A$151:$Z$151,0)),0)+IFERROR(INDEX('Hoja de Trabajo para listado'!$AB$155:$BA$1048576,MATCH($A1078,'Hoja de Trabajo para listado'!$AB$155:$AB$1048576,0),MATCH((CUADRO!Q$5&amp;$E1078),'Hoja de Trabajo para listado'!$AB$151:$BA$151,0)),0)+IFERROR(INDEX('Hoja de Trabajo para listado'!$BC$155:$CB$1048576,MATCH($A1078,'Hoja de Trabajo para listado'!$BC$155:$BC$1048576,0),MATCH((CUADRO!Q$5&amp;$E1078),'Hoja de Trabajo para listado'!$BC$151:$CB$151,0)),0)+IFERROR(INDEX('Hoja de Trabajo para listado'!$DE$153:$DG$274,MATCH($A1078,'Hoja de Trabajo para listado'!$DE$153:$DE$1048576,0),MATCH((CUADRO!Q$5&amp;$E1078),'Hoja de Trabajo para listado'!$DE$151:$DG$151,0)),0)+IFERROR(INDEX('Hoja de Trabajo para listado'!$CD$155:$DC$1048576,MATCH($A1078,'Hoja de Trabajo para listado'!$CD$155:$CD$1048576,0),MATCH((CUADRO!Q$5&amp;$E1078),'Hoja de Trabajo para listado'!$CD$151:$DC$151,0)),0)</f>
        <v>0</v>
      </c>
      <c r="R1078" s="243">
        <f t="shared" ca="1" si="35"/>
        <v>0</v>
      </c>
      <c r="S1078" s="249"/>
      <c r="T1078" s="243">
        <f ca="1">+T1079</f>
        <v>0</v>
      </c>
      <c r="U1078" s="242">
        <f t="shared" si="36"/>
        <v>1</v>
      </c>
      <c r="V1078" s="333" t="str">
        <f>+VLOOKUP(A1078,bd_lista!$A$3:$E$590,5,FALSE)</f>
        <v>Gobiernos Autonomos Municipales</v>
      </c>
      <c r="W1078" s="391" t="str">
        <f>+V1078</f>
        <v>Gobiernos Autonomos Municipales</v>
      </c>
      <c r="X1078" s="242">
        <f>+VLOOKUP(A1078,[4]Sheet1!$A$13:$D$744,4,FALSE)</f>
        <v>0</v>
      </c>
      <c r="Y1078" s="242" t="e">
        <f>+VLOOKUP(X1078,bd_lista!$A$3:$C$590,3,FALSE)</f>
        <v>#N/A</v>
      </c>
      <c r="Z1078" s="294">
        <f>+X1078</f>
        <v>0</v>
      </c>
      <c r="AA1078" s="295" t="e">
        <f>+Y1078</f>
        <v>#N/A</v>
      </c>
    </row>
    <row r="1079" spans="1:27" customFormat="1" ht="15" hidden="1" customHeight="1">
      <c r="A1079" s="32">
        <v>1818</v>
      </c>
      <c r="B1079" s="388"/>
      <c r="C1079" s="247" t="str">
        <f>+VLOOKUP(A1079,bd_lista!$A$3:$C$590,3,FALSE)</f>
        <v>Gobierno Autónomo Municipal de Baures</v>
      </c>
      <c r="D1079" s="390"/>
      <c r="E1079" s="244" t="s">
        <v>1305</v>
      </c>
      <c r="F1079" s="245">
        <f ca="1">+IFERROR(INDEX('Hoja de Trabajo para listado'!$A$155:$Z$1048576,MATCH($A1079,'Hoja de Trabajo para listado'!$A$155:$A$1048576,0),MATCH((CUADRO!F$5&amp;$E1079),'Hoja de Trabajo para listado'!$A$151:$Z$151,0)),0)+IFERROR(INDEX('Hoja de Trabajo para listado'!$AB$155:$BA$1048576,MATCH($A1079,'Hoja de Trabajo para listado'!$AB$155:$AB$1048576,0),MATCH((CUADRO!F$5&amp;$E1079),'Hoja de Trabajo para listado'!$AB$151:$BA$151,0)),0)+IFERROR(INDEX('Hoja de Trabajo para listado'!$BC$155:$CB$1048576,MATCH($A1079,'Hoja de Trabajo para listado'!$BC$155:$BC$1048576,0),MATCH((CUADRO!F$5&amp;$E1079),'Hoja de Trabajo para listado'!$BC$151:$CB$151,0)),0)+IFERROR(INDEX('Hoja de Trabajo para listado'!$DE$153:$DG$274,MATCH($A1079,'Hoja de Trabajo para listado'!$DE$153:$DE$1048576,0),MATCH((CUADRO!F$5&amp;$E1079),'Hoja de Trabajo para listado'!$DE$151:$DG$151,0)),0)+IFERROR(INDEX('Hoja de Trabajo para listado'!$CD$155:$DC$1048576,MATCH($A1079,'Hoja de Trabajo para listado'!$CD$155:$CD$1048576,0),MATCH((CUADRO!F$5&amp;$E1079),'Hoja de Trabajo para listado'!$CD$151:$DC$151,0)),0)</f>
        <v>0</v>
      </c>
      <c r="G1079" s="245">
        <f ca="1">+IFERROR(INDEX('Hoja de Trabajo para listado'!$A$155:$Z$1048576,MATCH($A1079,'Hoja de Trabajo para listado'!$A$155:$A$1048576,0),MATCH((CUADRO!G$5&amp;$E1079),'Hoja de Trabajo para listado'!$A$151:$Z$151,0)),0)+IFERROR(INDEX('Hoja de Trabajo para listado'!$AB$155:$BA$1048576,MATCH($A1079,'Hoja de Trabajo para listado'!$AB$155:$AB$1048576,0),MATCH((CUADRO!G$5&amp;$E1079),'Hoja de Trabajo para listado'!$AB$151:$BA$151,0)),0)+IFERROR(INDEX('Hoja de Trabajo para listado'!$BC$155:$CB$1048576,MATCH($A1079,'Hoja de Trabajo para listado'!$BC$155:$BC$1048576,0),MATCH((CUADRO!G$5&amp;$E1079),'Hoja de Trabajo para listado'!$BC$151:$CB$151,0)),0)+IFERROR(INDEX('Hoja de Trabajo para listado'!$DE$153:$DG$274,MATCH($A1079,'Hoja de Trabajo para listado'!$DE$153:$DE$1048576,0),MATCH((CUADRO!G$5&amp;$E1079),'Hoja de Trabajo para listado'!$DE$151:$DG$151,0)),0)+IFERROR(INDEX('Hoja de Trabajo para listado'!$CD$155:$DC$1048576,MATCH($A1079,'Hoja de Trabajo para listado'!$CD$155:$CD$1048576,0),MATCH((CUADRO!G$5&amp;$E1079),'Hoja de Trabajo para listado'!$CD$151:$DC$151,0)),0)</f>
        <v>0</v>
      </c>
      <c r="H1079" s="245">
        <f ca="1">+IFERROR(INDEX('Hoja de Trabajo para listado'!$A$155:$Z$1048576,MATCH($A1079,'Hoja de Trabajo para listado'!$A$155:$A$1048576,0),MATCH((CUADRO!H$5&amp;$E1079),'Hoja de Trabajo para listado'!$A$151:$Z$151,0)),0)+IFERROR(INDEX('Hoja de Trabajo para listado'!$AB$155:$BA$1048576,MATCH($A1079,'Hoja de Trabajo para listado'!$AB$155:$AB$1048576,0),MATCH((CUADRO!H$5&amp;$E1079),'Hoja de Trabajo para listado'!$AB$151:$BA$151,0)),0)+IFERROR(INDEX('Hoja de Trabajo para listado'!$BC$155:$CB$1048576,MATCH($A1079,'Hoja de Trabajo para listado'!$BC$155:$BC$1048576,0),MATCH((CUADRO!H$5&amp;$E1079),'Hoja de Trabajo para listado'!$BC$151:$CB$151,0)),0)+IFERROR(INDEX('Hoja de Trabajo para listado'!$DE$153:$DG$274,MATCH($A1079,'Hoja de Trabajo para listado'!$DE$153:$DE$1048576,0),MATCH((CUADRO!H$5&amp;$E1079),'Hoja de Trabajo para listado'!$DE$151:$DG$151,0)),0)+IFERROR(INDEX('Hoja de Trabajo para listado'!$CD$155:$DC$1048576,MATCH($A1079,'Hoja de Trabajo para listado'!$CD$155:$CD$1048576,0),MATCH((CUADRO!H$5&amp;$E1079),'Hoja de Trabajo para listado'!$CD$151:$DC$151,0)),0)</f>
        <v>0</v>
      </c>
      <c r="I1079" s="245">
        <f ca="1">+IFERROR(INDEX('Hoja de Trabajo para listado'!$A$155:$Z$1048576,MATCH($A1079,'Hoja de Trabajo para listado'!$A$155:$A$1048576,0),MATCH((CUADRO!I$5&amp;$E1079),'Hoja de Trabajo para listado'!$A$151:$Z$151,0)),0)+IFERROR(INDEX('Hoja de Trabajo para listado'!$AB$155:$BA$1048576,MATCH($A1079,'Hoja de Trabajo para listado'!$AB$155:$AB$1048576,0),MATCH((CUADRO!I$5&amp;$E1079),'Hoja de Trabajo para listado'!$AB$151:$BA$151,0)),0)+IFERROR(INDEX('Hoja de Trabajo para listado'!$BC$155:$CB$1048576,MATCH($A1079,'Hoja de Trabajo para listado'!$BC$155:$BC$1048576,0),MATCH((CUADRO!I$5&amp;$E1079),'Hoja de Trabajo para listado'!$BC$151:$CB$151,0)),0)+IFERROR(INDEX('Hoja de Trabajo para listado'!$DE$153:$DG$274,MATCH($A1079,'Hoja de Trabajo para listado'!$DE$153:$DE$1048576,0),MATCH((CUADRO!I$5&amp;$E1079),'Hoja de Trabajo para listado'!$DE$151:$DG$151,0)),0)+IFERROR(INDEX('Hoja de Trabajo para listado'!$CD$155:$DC$1048576,MATCH($A1079,'Hoja de Trabajo para listado'!$CD$155:$CD$1048576,0),MATCH((CUADRO!I$5&amp;$E1079),'Hoja de Trabajo para listado'!$CD$151:$DC$151,0)),0)</f>
        <v>0</v>
      </c>
      <c r="J1079" s="245">
        <f ca="1">+IFERROR(INDEX('Hoja de Trabajo para listado'!$A$155:$Z$1048576,MATCH($A1079,'Hoja de Trabajo para listado'!$A$155:$A$1048576,0),MATCH((CUADRO!J$5&amp;$E1079),'Hoja de Trabajo para listado'!$A$151:$Z$151,0)),0)+IFERROR(INDEX('Hoja de Trabajo para listado'!$AB$155:$BA$1048576,MATCH($A1079,'Hoja de Trabajo para listado'!$AB$155:$AB$1048576,0),MATCH((CUADRO!J$5&amp;$E1079),'Hoja de Trabajo para listado'!$AB$151:$BA$151,0)),0)+IFERROR(INDEX('Hoja de Trabajo para listado'!$BC$155:$CB$1048576,MATCH($A1079,'Hoja de Trabajo para listado'!$BC$155:$BC$1048576,0),MATCH((CUADRO!J$5&amp;$E1079),'Hoja de Trabajo para listado'!$BC$151:$CB$151,0)),0)+IFERROR(INDEX('Hoja de Trabajo para listado'!$DE$153:$DG$274,MATCH($A1079,'Hoja de Trabajo para listado'!$DE$153:$DE$1048576,0),MATCH((CUADRO!J$5&amp;$E1079),'Hoja de Trabajo para listado'!$DE$151:$DG$151,0)),0)+IFERROR(INDEX('Hoja de Trabajo para listado'!$CD$155:$DC$1048576,MATCH($A1079,'Hoja de Trabajo para listado'!$CD$155:$CD$1048576,0),MATCH((CUADRO!J$5&amp;$E1079),'Hoja de Trabajo para listado'!$CD$151:$DC$151,0)),0)</f>
        <v>0</v>
      </c>
      <c r="K1079" s="245">
        <f ca="1">+IFERROR(INDEX('Hoja de Trabajo para listado'!$A$155:$Z$1048576,MATCH($A1079,'Hoja de Trabajo para listado'!$A$155:$A$1048576,0),MATCH((CUADRO!K$5&amp;$E1079),'Hoja de Trabajo para listado'!$A$151:$Z$151,0)),0)+IFERROR(INDEX('Hoja de Trabajo para listado'!$AB$155:$BA$1048576,MATCH($A1079,'Hoja de Trabajo para listado'!$AB$155:$AB$1048576,0),MATCH((CUADRO!K$5&amp;$E1079),'Hoja de Trabajo para listado'!$AB$151:$BA$151,0)),0)+IFERROR(INDEX('Hoja de Trabajo para listado'!$BC$155:$CB$1048576,MATCH($A1079,'Hoja de Trabajo para listado'!$BC$155:$BC$1048576,0),MATCH((CUADRO!K$5&amp;$E1079),'Hoja de Trabajo para listado'!$BC$151:$CB$151,0)),0)+IFERROR(INDEX('Hoja de Trabajo para listado'!$DE$153:$DG$274,MATCH($A1079,'Hoja de Trabajo para listado'!$DE$153:$DE$1048576,0),MATCH((CUADRO!K$5&amp;$E1079),'Hoja de Trabajo para listado'!$DE$151:$DG$151,0)),0)+IFERROR(INDEX('Hoja de Trabajo para listado'!$CD$155:$DC$1048576,MATCH($A1079,'Hoja de Trabajo para listado'!$CD$155:$CD$1048576,0),MATCH((CUADRO!K$5&amp;$E1079),'Hoja de Trabajo para listado'!$CD$151:$DC$151,0)),0)</f>
        <v>0</v>
      </c>
      <c r="L1079" s="245">
        <f ca="1">+IFERROR(INDEX('Hoja de Trabajo para listado'!$A$155:$Z$1048576,MATCH($A1079,'Hoja de Trabajo para listado'!$A$155:$A$1048576,0),MATCH((CUADRO!L$5&amp;$E1079),'Hoja de Trabajo para listado'!$A$151:$Z$151,0)),0)+IFERROR(INDEX('Hoja de Trabajo para listado'!$AB$155:$BA$1048576,MATCH($A1079,'Hoja de Trabajo para listado'!$AB$155:$AB$1048576,0),MATCH((CUADRO!L$5&amp;$E1079),'Hoja de Trabajo para listado'!$AB$151:$BA$151,0)),0)+IFERROR(INDEX('Hoja de Trabajo para listado'!$BC$155:$CB$1048576,MATCH($A1079,'Hoja de Trabajo para listado'!$BC$155:$BC$1048576,0),MATCH((CUADRO!L$5&amp;$E1079),'Hoja de Trabajo para listado'!$BC$151:$CB$151,0)),0)+IFERROR(INDEX('Hoja de Trabajo para listado'!$DE$153:$DG$274,MATCH($A1079,'Hoja de Trabajo para listado'!$DE$153:$DE$1048576,0),MATCH((CUADRO!L$5&amp;$E1079),'Hoja de Trabajo para listado'!$DE$151:$DG$151,0)),0)+IFERROR(INDEX('Hoja de Trabajo para listado'!$CD$155:$DC$1048576,MATCH($A1079,'Hoja de Trabajo para listado'!$CD$155:$CD$1048576,0),MATCH((CUADRO!L$5&amp;$E1079),'Hoja de Trabajo para listado'!$CD$151:$DC$151,0)),0)</f>
        <v>0</v>
      </c>
      <c r="M1079" s="245">
        <f ca="1">+IFERROR(INDEX('Hoja de Trabajo para listado'!$A$155:$Z$1048576,MATCH($A1079,'Hoja de Trabajo para listado'!$A$155:$A$1048576,0),MATCH((CUADRO!M$5&amp;$E1079),'Hoja de Trabajo para listado'!$A$151:$Z$151,0)),0)+IFERROR(INDEX('Hoja de Trabajo para listado'!$AB$155:$BA$1048576,MATCH($A1079,'Hoja de Trabajo para listado'!$AB$155:$AB$1048576,0),MATCH((CUADRO!M$5&amp;$E1079),'Hoja de Trabajo para listado'!$AB$151:$BA$151,0)),0)+IFERROR(INDEX('Hoja de Trabajo para listado'!$BC$155:$CB$1048576,MATCH($A1079,'Hoja de Trabajo para listado'!$BC$155:$BC$1048576,0),MATCH((CUADRO!M$5&amp;$E1079),'Hoja de Trabajo para listado'!$BC$151:$CB$151,0)),0)+IFERROR(INDEX('Hoja de Trabajo para listado'!$DE$153:$DG$274,MATCH($A1079,'Hoja de Trabajo para listado'!$DE$153:$DE$1048576,0),MATCH((CUADRO!M$5&amp;$E1079),'Hoja de Trabajo para listado'!$DE$151:$DG$151,0)),0)+IFERROR(INDEX('Hoja de Trabajo para listado'!$CD$155:$DC$1048576,MATCH($A1079,'Hoja de Trabajo para listado'!$CD$155:$CD$1048576,0),MATCH((CUADRO!M$5&amp;$E1079),'Hoja de Trabajo para listado'!$CD$151:$DC$151,0)),0)</f>
        <v>0</v>
      </c>
      <c r="N1079" s="245">
        <f ca="1">+IFERROR(INDEX('Hoja de Trabajo para listado'!$A$155:$Z$1048576,MATCH($A1079,'Hoja de Trabajo para listado'!$A$155:$A$1048576,0),MATCH((CUADRO!N$5&amp;$E1079),'Hoja de Trabajo para listado'!$A$151:$Z$151,0)),0)+IFERROR(INDEX('Hoja de Trabajo para listado'!$AB$155:$BA$1048576,MATCH($A1079,'Hoja de Trabajo para listado'!$AB$155:$AB$1048576,0),MATCH((CUADRO!N$5&amp;$E1079),'Hoja de Trabajo para listado'!$AB$151:$BA$151,0)),0)+IFERROR(INDEX('Hoja de Trabajo para listado'!$BC$155:$CB$1048576,MATCH($A1079,'Hoja de Trabajo para listado'!$BC$155:$BC$1048576,0),MATCH((CUADRO!N$5&amp;$E1079),'Hoja de Trabajo para listado'!$BC$151:$CB$151,0)),0)+IFERROR(INDEX('Hoja de Trabajo para listado'!$DE$153:$DG$274,MATCH($A1079,'Hoja de Trabajo para listado'!$DE$153:$DE$1048576,0),MATCH((CUADRO!N$5&amp;$E1079),'Hoja de Trabajo para listado'!$DE$151:$DG$151,0)),0)+IFERROR(INDEX('Hoja de Trabajo para listado'!$CD$155:$DC$1048576,MATCH($A1079,'Hoja de Trabajo para listado'!$CD$155:$CD$1048576,0),MATCH((CUADRO!N$5&amp;$E1079),'Hoja de Trabajo para listado'!$CD$151:$DC$151,0)),0)</f>
        <v>0</v>
      </c>
      <c r="O1079" s="245">
        <f ca="1">+IFERROR(INDEX('Hoja de Trabajo para listado'!$A$155:$Z$1048576,MATCH($A1079,'Hoja de Trabajo para listado'!$A$155:$A$1048576,0),MATCH((CUADRO!O$5&amp;$E1079),'Hoja de Trabajo para listado'!$A$151:$Z$151,0)),0)+IFERROR(INDEX('Hoja de Trabajo para listado'!$AB$155:$BA$1048576,MATCH($A1079,'Hoja de Trabajo para listado'!$AB$155:$AB$1048576,0),MATCH((CUADRO!O$5&amp;$E1079),'Hoja de Trabajo para listado'!$AB$151:$BA$151,0)),0)+IFERROR(INDEX('Hoja de Trabajo para listado'!$BC$155:$CB$1048576,MATCH($A1079,'Hoja de Trabajo para listado'!$BC$155:$BC$1048576,0),MATCH((CUADRO!O$5&amp;$E1079),'Hoja de Trabajo para listado'!$BC$151:$CB$151,0)),0)+IFERROR(INDEX('Hoja de Trabajo para listado'!$DE$153:$DG$274,MATCH($A1079,'Hoja de Trabajo para listado'!$DE$153:$DE$1048576,0),MATCH((CUADRO!O$5&amp;$E1079),'Hoja de Trabajo para listado'!$DE$151:$DG$151,0)),0)+IFERROR(INDEX('Hoja de Trabajo para listado'!$CD$155:$DC$1048576,MATCH($A1079,'Hoja de Trabajo para listado'!$CD$155:$CD$1048576,0),MATCH((CUADRO!O$5&amp;$E1079),'Hoja de Trabajo para listado'!$CD$151:$DC$151,0)),0)</f>
        <v>0</v>
      </c>
      <c r="P1079" s="245">
        <f ca="1">+IFERROR(INDEX('Hoja de Trabajo para listado'!$A$155:$Z$1048576,MATCH($A1079,'Hoja de Trabajo para listado'!$A$155:$A$1048576,0),MATCH((CUADRO!P$5&amp;$E1079),'Hoja de Trabajo para listado'!$A$151:$Z$151,0)),0)+IFERROR(INDEX('Hoja de Trabajo para listado'!$AB$155:$BA$1048576,MATCH($A1079,'Hoja de Trabajo para listado'!$AB$155:$AB$1048576,0),MATCH((CUADRO!P$5&amp;$E1079),'Hoja de Trabajo para listado'!$AB$151:$BA$151,0)),0)+IFERROR(INDEX('Hoja de Trabajo para listado'!$BC$155:$CB$1048576,MATCH($A1079,'Hoja de Trabajo para listado'!$BC$155:$BC$1048576,0),MATCH((CUADRO!P$5&amp;$E1079),'Hoja de Trabajo para listado'!$BC$151:$CB$151,0)),0)+IFERROR(INDEX('Hoja de Trabajo para listado'!$DE$153:$DG$274,MATCH($A1079,'Hoja de Trabajo para listado'!$DE$153:$DE$1048576,0),MATCH((CUADRO!P$5&amp;$E1079),'Hoja de Trabajo para listado'!$DE$151:$DG$151,0)),0)+IFERROR(INDEX('Hoja de Trabajo para listado'!$CD$155:$DC$1048576,MATCH($A1079,'Hoja de Trabajo para listado'!$CD$155:$CD$1048576,0),MATCH((CUADRO!P$5&amp;$E1079),'Hoja de Trabajo para listado'!$CD$151:$DC$151,0)),0)</f>
        <v>0</v>
      </c>
      <c r="Q1079" s="245">
        <f ca="1">+IFERROR(INDEX('Hoja de Trabajo para listado'!$A$155:$Z$1048576,MATCH($A1079,'Hoja de Trabajo para listado'!$A$155:$A$1048576,0),MATCH((CUADRO!Q$5&amp;$E1079),'Hoja de Trabajo para listado'!$A$151:$Z$151,0)),0)+IFERROR(INDEX('Hoja de Trabajo para listado'!$AB$155:$BA$1048576,MATCH($A1079,'Hoja de Trabajo para listado'!$AB$155:$AB$1048576,0),MATCH((CUADRO!Q$5&amp;$E1079),'Hoja de Trabajo para listado'!$AB$151:$BA$151,0)),0)+IFERROR(INDEX('Hoja de Trabajo para listado'!$BC$155:$CB$1048576,MATCH($A1079,'Hoja de Trabajo para listado'!$BC$155:$BC$1048576,0),MATCH((CUADRO!Q$5&amp;$E1079),'Hoja de Trabajo para listado'!$BC$151:$CB$151,0)),0)+IFERROR(INDEX('Hoja de Trabajo para listado'!$DE$153:$DG$274,MATCH($A1079,'Hoja de Trabajo para listado'!$DE$153:$DE$1048576,0),MATCH((CUADRO!Q$5&amp;$E1079),'Hoja de Trabajo para listado'!$DE$151:$DG$151,0)),0)+IFERROR(INDEX('Hoja de Trabajo para listado'!$CD$155:$DC$1048576,MATCH($A1079,'Hoja de Trabajo para listado'!$CD$155:$CD$1048576,0),MATCH((CUADRO!Q$5&amp;$E1079),'Hoja de Trabajo para listado'!$CD$151:$DC$151,0)),0)</f>
        <v>0</v>
      </c>
      <c r="R1079" s="245">
        <f t="shared" ca="1" si="35"/>
        <v>0</v>
      </c>
      <c r="S1079" s="259">
        <f ca="1">+R1078+R1079</f>
        <v>0</v>
      </c>
      <c r="T1079" s="243">
        <f ca="1">+S1079</f>
        <v>0</v>
      </c>
      <c r="U1079" s="242">
        <f t="shared" si="36"/>
        <v>2</v>
      </c>
      <c r="V1079" s="333" t="str">
        <f>+VLOOKUP(A1079,bd_lista!$A$3:$E$590,5,FALSE)</f>
        <v>Gobiernos Autonomos Municipales</v>
      </c>
      <c r="W1079" s="392"/>
      <c r="X1079" s="242">
        <f>+VLOOKUP(A1079,[4]Sheet1!$A$13:$D$744,4,FALSE)</f>
        <v>0</v>
      </c>
      <c r="Y1079" s="242" t="e">
        <f>+VLOOKUP(X1079,bd_lista!$A$3:$C$590,3,FALSE)</f>
        <v>#N/A</v>
      </c>
      <c r="Z1079" s="292"/>
      <c r="AA1079" s="293"/>
    </row>
    <row r="1080" spans="1:27" customFormat="1" ht="15" hidden="1" customHeight="1">
      <c r="A1080" s="32">
        <v>1819</v>
      </c>
      <c r="B1080" s="387">
        <f>+A1080</f>
        <v>1819</v>
      </c>
      <c r="C1080" s="247" t="str">
        <f>+VLOOKUP(A1080,bd_lista!$A$3:$C$590,3,FALSE)</f>
        <v>Gobierno Autónomo Municipal de Huacaraje</v>
      </c>
      <c r="D1080" s="389" t="str">
        <f>+C1080</f>
        <v>Gobierno Autónomo Municipal de Huacaraje</v>
      </c>
      <c r="E1080" s="242" t="s">
        <v>1304</v>
      </c>
      <c r="F1080" s="243">
        <f ca="1">+IFERROR(INDEX('Hoja de Trabajo para listado'!$A$155:$Z$1048576,MATCH($A1080,'Hoja de Trabajo para listado'!$A$155:$A$1048576,0),MATCH((CUADRO!F$5&amp;$E1080),'Hoja de Trabajo para listado'!$A$151:$Z$151,0)),0)+IFERROR(INDEX('Hoja de Trabajo para listado'!$AB$155:$BA$1048576,MATCH($A1080,'Hoja de Trabajo para listado'!$AB$155:$AB$1048576,0),MATCH((CUADRO!F$5&amp;$E1080),'Hoja de Trabajo para listado'!$AB$151:$BA$151,0)),0)+IFERROR(INDEX('Hoja de Trabajo para listado'!$BC$155:$CB$1048576,MATCH($A1080,'Hoja de Trabajo para listado'!$BC$155:$BC$1048576,0),MATCH((CUADRO!F$5&amp;$E1080),'Hoja de Trabajo para listado'!$BC$151:$CB$151,0)),0)+IFERROR(INDEX('Hoja de Trabajo para listado'!$DE$153:$DG$274,MATCH($A1080,'Hoja de Trabajo para listado'!$DE$153:$DE$1048576,0),MATCH((CUADRO!F$5&amp;$E1080),'Hoja de Trabajo para listado'!$DE$151:$DG$151,0)),0)+IFERROR(INDEX('Hoja de Trabajo para listado'!$CD$155:$DC$1048576,MATCH($A1080,'Hoja de Trabajo para listado'!$CD$155:$CD$1048576,0),MATCH((CUADRO!F$5&amp;$E1080),'Hoja de Trabajo para listado'!$CD$151:$DC$151,0)),0)</f>
        <v>0</v>
      </c>
      <c r="G1080" s="243">
        <f ca="1">+IFERROR(INDEX('Hoja de Trabajo para listado'!$A$155:$Z$1048576,MATCH($A1080,'Hoja de Trabajo para listado'!$A$155:$A$1048576,0),MATCH((CUADRO!G$5&amp;$E1080),'Hoja de Trabajo para listado'!$A$151:$Z$151,0)),0)+IFERROR(INDEX('Hoja de Trabajo para listado'!$AB$155:$BA$1048576,MATCH($A1080,'Hoja de Trabajo para listado'!$AB$155:$AB$1048576,0),MATCH((CUADRO!G$5&amp;$E1080),'Hoja de Trabajo para listado'!$AB$151:$BA$151,0)),0)+IFERROR(INDEX('Hoja de Trabajo para listado'!$BC$155:$CB$1048576,MATCH($A1080,'Hoja de Trabajo para listado'!$BC$155:$BC$1048576,0),MATCH((CUADRO!G$5&amp;$E1080),'Hoja de Trabajo para listado'!$BC$151:$CB$151,0)),0)+IFERROR(INDEX('Hoja de Trabajo para listado'!$DE$153:$DG$274,MATCH($A1080,'Hoja de Trabajo para listado'!$DE$153:$DE$1048576,0),MATCH((CUADRO!G$5&amp;$E1080),'Hoja de Trabajo para listado'!$DE$151:$DG$151,0)),0)+IFERROR(INDEX('Hoja de Trabajo para listado'!$CD$155:$DC$1048576,MATCH($A1080,'Hoja de Trabajo para listado'!$CD$155:$CD$1048576,0),MATCH((CUADRO!G$5&amp;$E1080),'Hoja de Trabajo para listado'!$CD$151:$DC$151,0)),0)</f>
        <v>0</v>
      </c>
      <c r="H1080" s="243">
        <f ca="1">+IFERROR(INDEX('Hoja de Trabajo para listado'!$A$155:$Z$1048576,MATCH($A1080,'Hoja de Trabajo para listado'!$A$155:$A$1048576,0),MATCH((CUADRO!H$5&amp;$E1080),'Hoja de Trabajo para listado'!$A$151:$Z$151,0)),0)+IFERROR(INDEX('Hoja de Trabajo para listado'!$AB$155:$BA$1048576,MATCH($A1080,'Hoja de Trabajo para listado'!$AB$155:$AB$1048576,0),MATCH((CUADRO!H$5&amp;$E1080),'Hoja de Trabajo para listado'!$AB$151:$BA$151,0)),0)+IFERROR(INDEX('Hoja de Trabajo para listado'!$BC$155:$CB$1048576,MATCH($A1080,'Hoja de Trabajo para listado'!$BC$155:$BC$1048576,0),MATCH((CUADRO!H$5&amp;$E1080),'Hoja de Trabajo para listado'!$BC$151:$CB$151,0)),0)+IFERROR(INDEX('Hoja de Trabajo para listado'!$DE$153:$DG$274,MATCH($A1080,'Hoja de Trabajo para listado'!$DE$153:$DE$1048576,0),MATCH((CUADRO!H$5&amp;$E1080),'Hoja de Trabajo para listado'!$DE$151:$DG$151,0)),0)+IFERROR(INDEX('Hoja de Trabajo para listado'!$CD$155:$DC$1048576,MATCH($A1080,'Hoja de Trabajo para listado'!$CD$155:$CD$1048576,0),MATCH((CUADRO!H$5&amp;$E1080),'Hoja de Trabajo para listado'!$CD$151:$DC$151,0)),0)</f>
        <v>0</v>
      </c>
      <c r="I1080" s="243">
        <f ca="1">+IFERROR(INDEX('Hoja de Trabajo para listado'!$A$155:$Z$1048576,MATCH($A1080,'Hoja de Trabajo para listado'!$A$155:$A$1048576,0),MATCH((CUADRO!I$5&amp;$E1080),'Hoja de Trabajo para listado'!$A$151:$Z$151,0)),0)+IFERROR(INDEX('Hoja de Trabajo para listado'!$AB$155:$BA$1048576,MATCH($A1080,'Hoja de Trabajo para listado'!$AB$155:$AB$1048576,0),MATCH((CUADRO!I$5&amp;$E1080),'Hoja de Trabajo para listado'!$AB$151:$BA$151,0)),0)+IFERROR(INDEX('Hoja de Trabajo para listado'!$BC$155:$CB$1048576,MATCH($A1080,'Hoja de Trabajo para listado'!$BC$155:$BC$1048576,0),MATCH((CUADRO!I$5&amp;$E1080),'Hoja de Trabajo para listado'!$BC$151:$CB$151,0)),0)+IFERROR(INDEX('Hoja de Trabajo para listado'!$DE$153:$DG$274,MATCH($A1080,'Hoja de Trabajo para listado'!$DE$153:$DE$1048576,0),MATCH((CUADRO!I$5&amp;$E1080),'Hoja de Trabajo para listado'!$DE$151:$DG$151,0)),0)+IFERROR(INDEX('Hoja de Trabajo para listado'!$CD$155:$DC$1048576,MATCH($A1080,'Hoja de Trabajo para listado'!$CD$155:$CD$1048576,0),MATCH((CUADRO!I$5&amp;$E1080),'Hoja de Trabajo para listado'!$CD$151:$DC$151,0)),0)</f>
        <v>0</v>
      </c>
      <c r="J1080" s="243">
        <f ca="1">+IFERROR(INDEX('Hoja de Trabajo para listado'!$A$155:$Z$1048576,MATCH($A1080,'Hoja de Trabajo para listado'!$A$155:$A$1048576,0),MATCH((CUADRO!J$5&amp;$E1080),'Hoja de Trabajo para listado'!$A$151:$Z$151,0)),0)+IFERROR(INDEX('Hoja de Trabajo para listado'!$AB$155:$BA$1048576,MATCH($A1080,'Hoja de Trabajo para listado'!$AB$155:$AB$1048576,0),MATCH((CUADRO!J$5&amp;$E1080),'Hoja de Trabajo para listado'!$AB$151:$BA$151,0)),0)+IFERROR(INDEX('Hoja de Trabajo para listado'!$BC$155:$CB$1048576,MATCH($A1080,'Hoja de Trabajo para listado'!$BC$155:$BC$1048576,0),MATCH((CUADRO!J$5&amp;$E1080),'Hoja de Trabajo para listado'!$BC$151:$CB$151,0)),0)+IFERROR(INDEX('Hoja de Trabajo para listado'!$DE$153:$DG$274,MATCH($A1080,'Hoja de Trabajo para listado'!$DE$153:$DE$1048576,0),MATCH((CUADRO!J$5&amp;$E1080),'Hoja de Trabajo para listado'!$DE$151:$DG$151,0)),0)+IFERROR(INDEX('Hoja de Trabajo para listado'!$CD$155:$DC$1048576,MATCH($A1080,'Hoja de Trabajo para listado'!$CD$155:$CD$1048576,0),MATCH((CUADRO!J$5&amp;$E1080),'Hoja de Trabajo para listado'!$CD$151:$DC$151,0)),0)</f>
        <v>0</v>
      </c>
      <c r="K1080" s="243">
        <f ca="1">+IFERROR(INDEX('Hoja de Trabajo para listado'!$A$155:$Z$1048576,MATCH($A1080,'Hoja de Trabajo para listado'!$A$155:$A$1048576,0),MATCH((CUADRO!K$5&amp;$E1080),'Hoja de Trabajo para listado'!$A$151:$Z$151,0)),0)+IFERROR(INDEX('Hoja de Trabajo para listado'!$AB$155:$BA$1048576,MATCH($A1080,'Hoja de Trabajo para listado'!$AB$155:$AB$1048576,0),MATCH((CUADRO!K$5&amp;$E1080),'Hoja de Trabajo para listado'!$AB$151:$BA$151,0)),0)+IFERROR(INDEX('Hoja de Trabajo para listado'!$BC$155:$CB$1048576,MATCH($A1080,'Hoja de Trabajo para listado'!$BC$155:$BC$1048576,0),MATCH((CUADRO!K$5&amp;$E1080),'Hoja de Trabajo para listado'!$BC$151:$CB$151,0)),0)+IFERROR(INDEX('Hoja de Trabajo para listado'!$DE$153:$DG$274,MATCH($A1080,'Hoja de Trabajo para listado'!$DE$153:$DE$1048576,0),MATCH((CUADRO!K$5&amp;$E1080),'Hoja de Trabajo para listado'!$DE$151:$DG$151,0)),0)+IFERROR(INDEX('Hoja de Trabajo para listado'!$CD$155:$DC$1048576,MATCH($A1080,'Hoja de Trabajo para listado'!$CD$155:$CD$1048576,0),MATCH((CUADRO!K$5&amp;$E1080),'Hoja de Trabajo para listado'!$CD$151:$DC$151,0)),0)</f>
        <v>0</v>
      </c>
      <c r="L1080" s="243">
        <f ca="1">+IFERROR(INDEX('Hoja de Trabajo para listado'!$A$155:$Z$1048576,MATCH($A1080,'Hoja de Trabajo para listado'!$A$155:$A$1048576,0),MATCH((CUADRO!L$5&amp;$E1080),'Hoja de Trabajo para listado'!$A$151:$Z$151,0)),0)+IFERROR(INDEX('Hoja de Trabajo para listado'!$AB$155:$BA$1048576,MATCH($A1080,'Hoja de Trabajo para listado'!$AB$155:$AB$1048576,0),MATCH((CUADRO!L$5&amp;$E1080),'Hoja de Trabajo para listado'!$AB$151:$BA$151,0)),0)+IFERROR(INDEX('Hoja de Trabajo para listado'!$BC$155:$CB$1048576,MATCH($A1080,'Hoja de Trabajo para listado'!$BC$155:$BC$1048576,0),MATCH((CUADRO!L$5&amp;$E1080),'Hoja de Trabajo para listado'!$BC$151:$CB$151,0)),0)+IFERROR(INDEX('Hoja de Trabajo para listado'!$DE$153:$DG$274,MATCH($A1080,'Hoja de Trabajo para listado'!$DE$153:$DE$1048576,0),MATCH((CUADRO!L$5&amp;$E1080),'Hoja de Trabajo para listado'!$DE$151:$DG$151,0)),0)+IFERROR(INDEX('Hoja de Trabajo para listado'!$CD$155:$DC$1048576,MATCH($A1080,'Hoja de Trabajo para listado'!$CD$155:$CD$1048576,0),MATCH((CUADRO!L$5&amp;$E1080),'Hoja de Trabajo para listado'!$CD$151:$DC$151,0)),0)</f>
        <v>0</v>
      </c>
      <c r="M1080" s="243">
        <f ca="1">+IFERROR(INDEX('Hoja de Trabajo para listado'!$A$155:$Z$1048576,MATCH($A1080,'Hoja de Trabajo para listado'!$A$155:$A$1048576,0),MATCH((CUADRO!M$5&amp;$E1080),'Hoja de Trabajo para listado'!$A$151:$Z$151,0)),0)+IFERROR(INDEX('Hoja de Trabajo para listado'!$AB$155:$BA$1048576,MATCH($A1080,'Hoja de Trabajo para listado'!$AB$155:$AB$1048576,0),MATCH((CUADRO!M$5&amp;$E1080),'Hoja de Trabajo para listado'!$AB$151:$BA$151,0)),0)+IFERROR(INDEX('Hoja de Trabajo para listado'!$BC$155:$CB$1048576,MATCH($A1080,'Hoja de Trabajo para listado'!$BC$155:$BC$1048576,0),MATCH((CUADRO!M$5&amp;$E1080),'Hoja de Trabajo para listado'!$BC$151:$CB$151,0)),0)+IFERROR(INDEX('Hoja de Trabajo para listado'!$DE$153:$DG$274,MATCH($A1080,'Hoja de Trabajo para listado'!$DE$153:$DE$1048576,0),MATCH((CUADRO!M$5&amp;$E1080),'Hoja de Trabajo para listado'!$DE$151:$DG$151,0)),0)+IFERROR(INDEX('Hoja de Trabajo para listado'!$CD$155:$DC$1048576,MATCH($A1080,'Hoja de Trabajo para listado'!$CD$155:$CD$1048576,0),MATCH((CUADRO!M$5&amp;$E1080),'Hoja de Trabajo para listado'!$CD$151:$DC$151,0)),0)</f>
        <v>0</v>
      </c>
      <c r="N1080" s="243">
        <f ca="1">+IFERROR(INDEX('Hoja de Trabajo para listado'!$A$155:$Z$1048576,MATCH($A1080,'Hoja de Trabajo para listado'!$A$155:$A$1048576,0),MATCH((CUADRO!N$5&amp;$E1080),'Hoja de Trabajo para listado'!$A$151:$Z$151,0)),0)+IFERROR(INDEX('Hoja de Trabajo para listado'!$AB$155:$BA$1048576,MATCH($A1080,'Hoja de Trabajo para listado'!$AB$155:$AB$1048576,0),MATCH((CUADRO!N$5&amp;$E1080),'Hoja de Trabajo para listado'!$AB$151:$BA$151,0)),0)+IFERROR(INDEX('Hoja de Trabajo para listado'!$BC$155:$CB$1048576,MATCH($A1080,'Hoja de Trabajo para listado'!$BC$155:$BC$1048576,0),MATCH((CUADRO!N$5&amp;$E1080),'Hoja de Trabajo para listado'!$BC$151:$CB$151,0)),0)+IFERROR(INDEX('Hoja de Trabajo para listado'!$DE$153:$DG$274,MATCH($A1080,'Hoja de Trabajo para listado'!$DE$153:$DE$1048576,0),MATCH((CUADRO!N$5&amp;$E1080),'Hoja de Trabajo para listado'!$DE$151:$DG$151,0)),0)+IFERROR(INDEX('Hoja de Trabajo para listado'!$CD$155:$DC$1048576,MATCH($A1080,'Hoja de Trabajo para listado'!$CD$155:$CD$1048576,0),MATCH((CUADRO!N$5&amp;$E1080),'Hoja de Trabajo para listado'!$CD$151:$DC$151,0)),0)</f>
        <v>0</v>
      </c>
      <c r="O1080" s="243">
        <f ca="1">+IFERROR(INDEX('Hoja de Trabajo para listado'!$A$155:$Z$1048576,MATCH($A1080,'Hoja de Trabajo para listado'!$A$155:$A$1048576,0),MATCH((CUADRO!O$5&amp;$E1080),'Hoja de Trabajo para listado'!$A$151:$Z$151,0)),0)+IFERROR(INDEX('Hoja de Trabajo para listado'!$AB$155:$BA$1048576,MATCH($A1080,'Hoja de Trabajo para listado'!$AB$155:$AB$1048576,0),MATCH((CUADRO!O$5&amp;$E1080),'Hoja de Trabajo para listado'!$AB$151:$BA$151,0)),0)+IFERROR(INDEX('Hoja de Trabajo para listado'!$BC$155:$CB$1048576,MATCH($A1080,'Hoja de Trabajo para listado'!$BC$155:$BC$1048576,0),MATCH((CUADRO!O$5&amp;$E1080),'Hoja de Trabajo para listado'!$BC$151:$CB$151,0)),0)+IFERROR(INDEX('Hoja de Trabajo para listado'!$DE$153:$DG$274,MATCH($A1080,'Hoja de Trabajo para listado'!$DE$153:$DE$1048576,0),MATCH((CUADRO!O$5&amp;$E1080),'Hoja de Trabajo para listado'!$DE$151:$DG$151,0)),0)+IFERROR(INDEX('Hoja de Trabajo para listado'!$CD$155:$DC$1048576,MATCH($A1080,'Hoja de Trabajo para listado'!$CD$155:$CD$1048576,0),MATCH((CUADRO!O$5&amp;$E1080),'Hoja de Trabajo para listado'!$CD$151:$DC$151,0)),0)</f>
        <v>0</v>
      </c>
      <c r="P1080" s="243">
        <f ca="1">+IFERROR(INDEX('Hoja de Trabajo para listado'!$A$155:$Z$1048576,MATCH($A1080,'Hoja de Trabajo para listado'!$A$155:$A$1048576,0),MATCH((CUADRO!P$5&amp;$E1080),'Hoja de Trabajo para listado'!$A$151:$Z$151,0)),0)+IFERROR(INDEX('Hoja de Trabajo para listado'!$AB$155:$BA$1048576,MATCH($A1080,'Hoja de Trabajo para listado'!$AB$155:$AB$1048576,0),MATCH((CUADRO!P$5&amp;$E1080),'Hoja de Trabajo para listado'!$AB$151:$BA$151,0)),0)+IFERROR(INDEX('Hoja de Trabajo para listado'!$BC$155:$CB$1048576,MATCH($A1080,'Hoja de Trabajo para listado'!$BC$155:$BC$1048576,0),MATCH((CUADRO!P$5&amp;$E1080),'Hoja de Trabajo para listado'!$BC$151:$CB$151,0)),0)+IFERROR(INDEX('Hoja de Trabajo para listado'!$DE$153:$DG$274,MATCH($A1080,'Hoja de Trabajo para listado'!$DE$153:$DE$1048576,0),MATCH((CUADRO!P$5&amp;$E1080),'Hoja de Trabajo para listado'!$DE$151:$DG$151,0)),0)+IFERROR(INDEX('Hoja de Trabajo para listado'!$CD$155:$DC$1048576,MATCH($A1080,'Hoja de Trabajo para listado'!$CD$155:$CD$1048576,0),MATCH((CUADRO!P$5&amp;$E1080),'Hoja de Trabajo para listado'!$CD$151:$DC$151,0)),0)</f>
        <v>0</v>
      </c>
      <c r="Q1080" s="243">
        <f ca="1">+IFERROR(INDEX('Hoja de Trabajo para listado'!$A$155:$Z$1048576,MATCH($A1080,'Hoja de Trabajo para listado'!$A$155:$A$1048576,0),MATCH((CUADRO!Q$5&amp;$E1080),'Hoja de Trabajo para listado'!$A$151:$Z$151,0)),0)+IFERROR(INDEX('Hoja de Trabajo para listado'!$AB$155:$BA$1048576,MATCH($A1080,'Hoja de Trabajo para listado'!$AB$155:$AB$1048576,0),MATCH((CUADRO!Q$5&amp;$E1080),'Hoja de Trabajo para listado'!$AB$151:$BA$151,0)),0)+IFERROR(INDEX('Hoja de Trabajo para listado'!$BC$155:$CB$1048576,MATCH($A1080,'Hoja de Trabajo para listado'!$BC$155:$BC$1048576,0),MATCH((CUADRO!Q$5&amp;$E1080),'Hoja de Trabajo para listado'!$BC$151:$CB$151,0)),0)+IFERROR(INDEX('Hoja de Trabajo para listado'!$DE$153:$DG$274,MATCH($A1080,'Hoja de Trabajo para listado'!$DE$153:$DE$1048576,0),MATCH((CUADRO!Q$5&amp;$E1080),'Hoja de Trabajo para listado'!$DE$151:$DG$151,0)),0)+IFERROR(INDEX('Hoja de Trabajo para listado'!$CD$155:$DC$1048576,MATCH($A1080,'Hoja de Trabajo para listado'!$CD$155:$CD$1048576,0),MATCH((CUADRO!Q$5&amp;$E1080),'Hoja de Trabajo para listado'!$CD$151:$DC$151,0)),0)</f>
        <v>0</v>
      </c>
      <c r="R1080" s="243">
        <f t="shared" ca="1" si="35"/>
        <v>0</v>
      </c>
      <c r="S1080" s="249"/>
      <c r="T1080" s="243">
        <f ca="1">+T1081</f>
        <v>0</v>
      </c>
      <c r="U1080" s="242">
        <f t="shared" si="36"/>
        <v>1</v>
      </c>
      <c r="V1080" s="333" t="str">
        <f>+VLOOKUP(A1080,bd_lista!$A$3:$E$590,5,FALSE)</f>
        <v>Gobiernos Autonomos Municipales</v>
      </c>
      <c r="W1080" s="391" t="str">
        <f>+V1080</f>
        <v>Gobiernos Autonomos Municipales</v>
      </c>
      <c r="X1080" s="242">
        <f>+VLOOKUP(A1080,[4]Sheet1!$A$13:$D$744,4,FALSE)</f>
        <v>0</v>
      </c>
      <c r="Y1080" s="242" t="e">
        <f>+VLOOKUP(X1080,bd_lista!$A$3:$C$590,3,FALSE)</f>
        <v>#N/A</v>
      </c>
      <c r="Z1080" s="294">
        <f>+X1080</f>
        <v>0</v>
      </c>
      <c r="AA1080" s="295" t="e">
        <f>+Y1080</f>
        <v>#N/A</v>
      </c>
    </row>
    <row r="1081" spans="1:27" customFormat="1" ht="15" hidden="1" customHeight="1">
      <c r="A1081" s="32">
        <v>1819</v>
      </c>
      <c r="B1081" s="388"/>
      <c r="C1081" s="247" t="str">
        <f>+VLOOKUP(A1081,bd_lista!$A$3:$C$590,3,FALSE)</f>
        <v>Gobierno Autónomo Municipal de Huacaraje</v>
      </c>
      <c r="D1081" s="390"/>
      <c r="E1081" s="244" t="s">
        <v>1305</v>
      </c>
      <c r="F1081" s="245">
        <f ca="1">+IFERROR(INDEX('Hoja de Trabajo para listado'!$A$155:$Z$1048576,MATCH($A1081,'Hoja de Trabajo para listado'!$A$155:$A$1048576,0),MATCH((CUADRO!F$5&amp;$E1081),'Hoja de Trabajo para listado'!$A$151:$Z$151,0)),0)+IFERROR(INDEX('Hoja de Trabajo para listado'!$AB$155:$BA$1048576,MATCH($A1081,'Hoja de Trabajo para listado'!$AB$155:$AB$1048576,0),MATCH((CUADRO!F$5&amp;$E1081),'Hoja de Trabajo para listado'!$AB$151:$BA$151,0)),0)+IFERROR(INDEX('Hoja de Trabajo para listado'!$BC$155:$CB$1048576,MATCH($A1081,'Hoja de Trabajo para listado'!$BC$155:$BC$1048576,0),MATCH((CUADRO!F$5&amp;$E1081),'Hoja de Trabajo para listado'!$BC$151:$CB$151,0)),0)+IFERROR(INDEX('Hoja de Trabajo para listado'!$DE$153:$DG$274,MATCH($A1081,'Hoja de Trabajo para listado'!$DE$153:$DE$1048576,0),MATCH((CUADRO!F$5&amp;$E1081),'Hoja de Trabajo para listado'!$DE$151:$DG$151,0)),0)+IFERROR(INDEX('Hoja de Trabajo para listado'!$CD$155:$DC$1048576,MATCH($A1081,'Hoja de Trabajo para listado'!$CD$155:$CD$1048576,0),MATCH((CUADRO!F$5&amp;$E1081),'Hoja de Trabajo para listado'!$CD$151:$DC$151,0)),0)</f>
        <v>0</v>
      </c>
      <c r="G1081" s="245">
        <f ca="1">+IFERROR(INDEX('Hoja de Trabajo para listado'!$A$155:$Z$1048576,MATCH($A1081,'Hoja de Trabajo para listado'!$A$155:$A$1048576,0),MATCH((CUADRO!G$5&amp;$E1081),'Hoja de Trabajo para listado'!$A$151:$Z$151,0)),0)+IFERROR(INDEX('Hoja de Trabajo para listado'!$AB$155:$BA$1048576,MATCH($A1081,'Hoja de Trabajo para listado'!$AB$155:$AB$1048576,0),MATCH((CUADRO!G$5&amp;$E1081),'Hoja de Trabajo para listado'!$AB$151:$BA$151,0)),0)+IFERROR(INDEX('Hoja de Trabajo para listado'!$BC$155:$CB$1048576,MATCH($A1081,'Hoja de Trabajo para listado'!$BC$155:$BC$1048576,0),MATCH((CUADRO!G$5&amp;$E1081),'Hoja de Trabajo para listado'!$BC$151:$CB$151,0)),0)+IFERROR(INDEX('Hoja de Trabajo para listado'!$DE$153:$DG$274,MATCH($A1081,'Hoja de Trabajo para listado'!$DE$153:$DE$1048576,0),MATCH((CUADRO!G$5&amp;$E1081),'Hoja de Trabajo para listado'!$DE$151:$DG$151,0)),0)+IFERROR(INDEX('Hoja de Trabajo para listado'!$CD$155:$DC$1048576,MATCH($A1081,'Hoja de Trabajo para listado'!$CD$155:$CD$1048576,0),MATCH((CUADRO!G$5&amp;$E1081),'Hoja de Trabajo para listado'!$CD$151:$DC$151,0)),0)</f>
        <v>0</v>
      </c>
      <c r="H1081" s="245">
        <f ca="1">+IFERROR(INDEX('Hoja de Trabajo para listado'!$A$155:$Z$1048576,MATCH($A1081,'Hoja de Trabajo para listado'!$A$155:$A$1048576,0),MATCH((CUADRO!H$5&amp;$E1081),'Hoja de Trabajo para listado'!$A$151:$Z$151,0)),0)+IFERROR(INDEX('Hoja de Trabajo para listado'!$AB$155:$BA$1048576,MATCH($A1081,'Hoja de Trabajo para listado'!$AB$155:$AB$1048576,0),MATCH((CUADRO!H$5&amp;$E1081),'Hoja de Trabajo para listado'!$AB$151:$BA$151,0)),0)+IFERROR(INDEX('Hoja de Trabajo para listado'!$BC$155:$CB$1048576,MATCH($A1081,'Hoja de Trabajo para listado'!$BC$155:$BC$1048576,0),MATCH((CUADRO!H$5&amp;$E1081),'Hoja de Trabajo para listado'!$BC$151:$CB$151,0)),0)+IFERROR(INDEX('Hoja de Trabajo para listado'!$DE$153:$DG$274,MATCH($A1081,'Hoja de Trabajo para listado'!$DE$153:$DE$1048576,0),MATCH((CUADRO!H$5&amp;$E1081),'Hoja de Trabajo para listado'!$DE$151:$DG$151,0)),0)+IFERROR(INDEX('Hoja de Trabajo para listado'!$CD$155:$DC$1048576,MATCH($A1081,'Hoja de Trabajo para listado'!$CD$155:$CD$1048576,0),MATCH((CUADRO!H$5&amp;$E1081),'Hoja de Trabajo para listado'!$CD$151:$DC$151,0)),0)</f>
        <v>0</v>
      </c>
      <c r="I1081" s="245">
        <f ca="1">+IFERROR(INDEX('Hoja de Trabajo para listado'!$A$155:$Z$1048576,MATCH($A1081,'Hoja de Trabajo para listado'!$A$155:$A$1048576,0),MATCH((CUADRO!I$5&amp;$E1081),'Hoja de Trabajo para listado'!$A$151:$Z$151,0)),0)+IFERROR(INDEX('Hoja de Trabajo para listado'!$AB$155:$BA$1048576,MATCH($A1081,'Hoja de Trabajo para listado'!$AB$155:$AB$1048576,0),MATCH((CUADRO!I$5&amp;$E1081),'Hoja de Trabajo para listado'!$AB$151:$BA$151,0)),0)+IFERROR(INDEX('Hoja de Trabajo para listado'!$BC$155:$CB$1048576,MATCH($A1081,'Hoja de Trabajo para listado'!$BC$155:$BC$1048576,0),MATCH((CUADRO!I$5&amp;$E1081),'Hoja de Trabajo para listado'!$BC$151:$CB$151,0)),0)+IFERROR(INDEX('Hoja de Trabajo para listado'!$DE$153:$DG$274,MATCH($A1081,'Hoja de Trabajo para listado'!$DE$153:$DE$1048576,0),MATCH((CUADRO!I$5&amp;$E1081),'Hoja de Trabajo para listado'!$DE$151:$DG$151,0)),0)+IFERROR(INDEX('Hoja de Trabajo para listado'!$CD$155:$DC$1048576,MATCH($A1081,'Hoja de Trabajo para listado'!$CD$155:$CD$1048576,0),MATCH((CUADRO!I$5&amp;$E1081),'Hoja de Trabajo para listado'!$CD$151:$DC$151,0)),0)</f>
        <v>0</v>
      </c>
      <c r="J1081" s="245">
        <f ca="1">+IFERROR(INDEX('Hoja de Trabajo para listado'!$A$155:$Z$1048576,MATCH($A1081,'Hoja de Trabajo para listado'!$A$155:$A$1048576,0),MATCH((CUADRO!J$5&amp;$E1081),'Hoja de Trabajo para listado'!$A$151:$Z$151,0)),0)+IFERROR(INDEX('Hoja de Trabajo para listado'!$AB$155:$BA$1048576,MATCH($A1081,'Hoja de Trabajo para listado'!$AB$155:$AB$1048576,0),MATCH((CUADRO!J$5&amp;$E1081),'Hoja de Trabajo para listado'!$AB$151:$BA$151,0)),0)+IFERROR(INDEX('Hoja de Trabajo para listado'!$BC$155:$CB$1048576,MATCH($A1081,'Hoja de Trabajo para listado'!$BC$155:$BC$1048576,0),MATCH((CUADRO!J$5&amp;$E1081),'Hoja de Trabajo para listado'!$BC$151:$CB$151,0)),0)+IFERROR(INDEX('Hoja de Trabajo para listado'!$DE$153:$DG$274,MATCH($A1081,'Hoja de Trabajo para listado'!$DE$153:$DE$1048576,0),MATCH((CUADRO!J$5&amp;$E1081),'Hoja de Trabajo para listado'!$DE$151:$DG$151,0)),0)+IFERROR(INDEX('Hoja de Trabajo para listado'!$CD$155:$DC$1048576,MATCH($A1081,'Hoja de Trabajo para listado'!$CD$155:$CD$1048576,0),MATCH((CUADRO!J$5&amp;$E1081),'Hoja de Trabajo para listado'!$CD$151:$DC$151,0)),0)</f>
        <v>0</v>
      </c>
      <c r="K1081" s="245">
        <f ca="1">+IFERROR(INDEX('Hoja de Trabajo para listado'!$A$155:$Z$1048576,MATCH($A1081,'Hoja de Trabajo para listado'!$A$155:$A$1048576,0),MATCH((CUADRO!K$5&amp;$E1081),'Hoja de Trabajo para listado'!$A$151:$Z$151,0)),0)+IFERROR(INDEX('Hoja de Trabajo para listado'!$AB$155:$BA$1048576,MATCH($A1081,'Hoja de Trabajo para listado'!$AB$155:$AB$1048576,0),MATCH((CUADRO!K$5&amp;$E1081),'Hoja de Trabajo para listado'!$AB$151:$BA$151,0)),0)+IFERROR(INDEX('Hoja de Trabajo para listado'!$BC$155:$CB$1048576,MATCH($A1081,'Hoja de Trabajo para listado'!$BC$155:$BC$1048576,0),MATCH((CUADRO!K$5&amp;$E1081),'Hoja de Trabajo para listado'!$BC$151:$CB$151,0)),0)+IFERROR(INDEX('Hoja de Trabajo para listado'!$DE$153:$DG$274,MATCH($A1081,'Hoja de Trabajo para listado'!$DE$153:$DE$1048576,0),MATCH((CUADRO!K$5&amp;$E1081),'Hoja de Trabajo para listado'!$DE$151:$DG$151,0)),0)+IFERROR(INDEX('Hoja de Trabajo para listado'!$CD$155:$DC$1048576,MATCH($A1081,'Hoja de Trabajo para listado'!$CD$155:$CD$1048576,0),MATCH((CUADRO!K$5&amp;$E1081),'Hoja de Trabajo para listado'!$CD$151:$DC$151,0)),0)</f>
        <v>0</v>
      </c>
      <c r="L1081" s="245">
        <f ca="1">+IFERROR(INDEX('Hoja de Trabajo para listado'!$A$155:$Z$1048576,MATCH($A1081,'Hoja de Trabajo para listado'!$A$155:$A$1048576,0),MATCH((CUADRO!L$5&amp;$E1081),'Hoja de Trabajo para listado'!$A$151:$Z$151,0)),0)+IFERROR(INDEX('Hoja de Trabajo para listado'!$AB$155:$BA$1048576,MATCH($A1081,'Hoja de Trabajo para listado'!$AB$155:$AB$1048576,0),MATCH((CUADRO!L$5&amp;$E1081),'Hoja de Trabajo para listado'!$AB$151:$BA$151,0)),0)+IFERROR(INDEX('Hoja de Trabajo para listado'!$BC$155:$CB$1048576,MATCH($A1081,'Hoja de Trabajo para listado'!$BC$155:$BC$1048576,0),MATCH((CUADRO!L$5&amp;$E1081),'Hoja de Trabajo para listado'!$BC$151:$CB$151,0)),0)+IFERROR(INDEX('Hoja de Trabajo para listado'!$DE$153:$DG$274,MATCH($A1081,'Hoja de Trabajo para listado'!$DE$153:$DE$1048576,0),MATCH((CUADRO!L$5&amp;$E1081),'Hoja de Trabajo para listado'!$DE$151:$DG$151,0)),0)+IFERROR(INDEX('Hoja de Trabajo para listado'!$CD$155:$DC$1048576,MATCH($A1081,'Hoja de Trabajo para listado'!$CD$155:$CD$1048576,0),MATCH((CUADRO!L$5&amp;$E1081),'Hoja de Trabajo para listado'!$CD$151:$DC$151,0)),0)</f>
        <v>0</v>
      </c>
      <c r="M1081" s="245">
        <f ca="1">+IFERROR(INDEX('Hoja de Trabajo para listado'!$A$155:$Z$1048576,MATCH($A1081,'Hoja de Trabajo para listado'!$A$155:$A$1048576,0),MATCH((CUADRO!M$5&amp;$E1081),'Hoja de Trabajo para listado'!$A$151:$Z$151,0)),0)+IFERROR(INDEX('Hoja de Trabajo para listado'!$AB$155:$BA$1048576,MATCH($A1081,'Hoja de Trabajo para listado'!$AB$155:$AB$1048576,0),MATCH((CUADRO!M$5&amp;$E1081),'Hoja de Trabajo para listado'!$AB$151:$BA$151,0)),0)+IFERROR(INDEX('Hoja de Trabajo para listado'!$BC$155:$CB$1048576,MATCH($A1081,'Hoja de Trabajo para listado'!$BC$155:$BC$1048576,0),MATCH((CUADRO!M$5&amp;$E1081),'Hoja de Trabajo para listado'!$BC$151:$CB$151,0)),0)+IFERROR(INDEX('Hoja de Trabajo para listado'!$DE$153:$DG$274,MATCH($A1081,'Hoja de Trabajo para listado'!$DE$153:$DE$1048576,0),MATCH((CUADRO!M$5&amp;$E1081),'Hoja de Trabajo para listado'!$DE$151:$DG$151,0)),0)+IFERROR(INDEX('Hoja de Trabajo para listado'!$CD$155:$DC$1048576,MATCH($A1081,'Hoja de Trabajo para listado'!$CD$155:$CD$1048576,0),MATCH((CUADRO!M$5&amp;$E1081),'Hoja de Trabajo para listado'!$CD$151:$DC$151,0)),0)</f>
        <v>0</v>
      </c>
      <c r="N1081" s="245">
        <f ca="1">+IFERROR(INDEX('Hoja de Trabajo para listado'!$A$155:$Z$1048576,MATCH($A1081,'Hoja de Trabajo para listado'!$A$155:$A$1048576,0),MATCH((CUADRO!N$5&amp;$E1081),'Hoja de Trabajo para listado'!$A$151:$Z$151,0)),0)+IFERROR(INDEX('Hoja de Trabajo para listado'!$AB$155:$BA$1048576,MATCH($A1081,'Hoja de Trabajo para listado'!$AB$155:$AB$1048576,0),MATCH((CUADRO!N$5&amp;$E1081),'Hoja de Trabajo para listado'!$AB$151:$BA$151,0)),0)+IFERROR(INDEX('Hoja de Trabajo para listado'!$BC$155:$CB$1048576,MATCH($A1081,'Hoja de Trabajo para listado'!$BC$155:$BC$1048576,0),MATCH((CUADRO!N$5&amp;$E1081),'Hoja de Trabajo para listado'!$BC$151:$CB$151,0)),0)+IFERROR(INDEX('Hoja de Trabajo para listado'!$DE$153:$DG$274,MATCH($A1081,'Hoja de Trabajo para listado'!$DE$153:$DE$1048576,0),MATCH((CUADRO!N$5&amp;$E1081),'Hoja de Trabajo para listado'!$DE$151:$DG$151,0)),0)+IFERROR(INDEX('Hoja de Trabajo para listado'!$CD$155:$DC$1048576,MATCH($A1081,'Hoja de Trabajo para listado'!$CD$155:$CD$1048576,0),MATCH((CUADRO!N$5&amp;$E1081),'Hoja de Trabajo para listado'!$CD$151:$DC$151,0)),0)</f>
        <v>0</v>
      </c>
      <c r="O1081" s="245">
        <f ca="1">+IFERROR(INDEX('Hoja de Trabajo para listado'!$A$155:$Z$1048576,MATCH($A1081,'Hoja de Trabajo para listado'!$A$155:$A$1048576,0),MATCH((CUADRO!O$5&amp;$E1081),'Hoja de Trabajo para listado'!$A$151:$Z$151,0)),0)+IFERROR(INDEX('Hoja de Trabajo para listado'!$AB$155:$BA$1048576,MATCH($A1081,'Hoja de Trabajo para listado'!$AB$155:$AB$1048576,0),MATCH((CUADRO!O$5&amp;$E1081),'Hoja de Trabajo para listado'!$AB$151:$BA$151,0)),0)+IFERROR(INDEX('Hoja de Trabajo para listado'!$BC$155:$CB$1048576,MATCH($A1081,'Hoja de Trabajo para listado'!$BC$155:$BC$1048576,0),MATCH((CUADRO!O$5&amp;$E1081),'Hoja de Trabajo para listado'!$BC$151:$CB$151,0)),0)+IFERROR(INDEX('Hoja de Trabajo para listado'!$DE$153:$DG$274,MATCH($A1081,'Hoja de Trabajo para listado'!$DE$153:$DE$1048576,0),MATCH((CUADRO!O$5&amp;$E1081),'Hoja de Trabajo para listado'!$DE$151:$DG$151,0)),0)+IFERROR(INDEX('Hoja de Trabajo para listado'!$CD$155:$DC$1048576,MATCH($A1081,'Hoja de Trabajo para listado'!$CD$155:$CD$1048576,0),MATCH((CUADRO!O$5&amp;$E1081),'Hoja de Trabajo para listado'!$CD$151:$DC$151,0)),0)</f>
        <v>0</v>
      </c>
      <c r="P1081" s="245">
        <f ca="1">+IFERROR(INDEX('Hoja de Trabajo para listado'!$A$155:$Z$1048576,MATCH($A1081,'Hoja de Trabajo para listado'!$A$155:$A$1048576,0),MATCH((CUADRO!P$5&amp;$E1081),'Hoja de Trabajo para listado'!$A$151:$Z$151,0)),0)+IFERROR(INDEX('Hoja de Trabajo para listado'!$AB$155:$BA$1048576,MATCH($A1081,'Hoja de Trabajo para listado'!$AB$155:$AB$1048576,0),MATCH((CUADRO!P$5&amp;$E1081),'Hoja de Trabajo para listado'!$AB$151:$BA$151,0)),0)+IFERROR(INDEX('Hoja de Trabajo para listado'!$BC$155:$CB$1048576,MATCH($A1081,'Hoja de Trabajo para listado'!$BC$155:$BC$1048576,0),MATCH((CUADRO!P$5&amp;$E1081),'Hoja de Trabajo para listado'!$BC$151:$CB$151,0)),0)+IFERROR(INDEX('Hoja de Trabajo para listado'!$DE$153:$DG$274,MATCH($A1081,'Hoja de Trabajo para listado'!$DE$153:$DE$1048576,0),MATCH((CUADRO!P$5&amp;$E1081),'Hoja de Trabajo para listado'!$DE$151:$DG$151,0)),0)+IFERROR(INDEX('Hoja de Trabajo para listado'!$CD$155:$DC$1048576,MATCH($A1081,'Hoja de Trabajo para listado'!$CD$155:$CD$1048576,0),MATCH((CUADRO!P$5&amp;$E1081),'Hoja de Trabajo para listado'!$CD$151:$DC$151,0)),0)</f>
        <v>0</v>
      </c>
      <c r="Q1081" s="245">
        <f ca="1">+IFERROR(INDEX('Hoja de Trabajo para listado'!$A$155:$Z$1048576,MATCH($A1081,'Hoja de Trabajo para listado'!$A$155:$A$1048576,0),MATCH((CUADRO!Q$5&amp;$E1081),'Hoja de Trabajo para listado'!$A$151:$Z$151,0)),0)+IFERROR(INDEX('Hoja de Trabajo para listado'!$AB$155:$BA$1048576,MATCH($A1081,'Hoja de Trabajo para listado'!$AB$155:$AB$1048576,0),MATCH((CUADRO!Q$5&amp;$E1081),'Hoja de Trabajo para listado'!$AB$151:$BA$151,0)),0)+IFERROR(INDEX('Hoja de Trabajo para listado'!$BC$155:$CB$1048576,MATCH($A1081,'Hoja de Trabajo para listado'!$BC$155:$BC$1048576,0),MATCH((CUADRO!Q$5&amp;$E1081),'Hoja de Trabajo para listado'!$BC$151:$CB$151,0)),0)+IFERROR(INDEX('Hoja de Trabajo para listado'!$DE$153:$DG$274,MATCH($A1081,'Hoja de Trabajo para listado'!$DE$153:$DE$1048576,0),MATCH((CUADRO!Q$5&amp;$E1081),'Hoja de Trabajo para listado'!$DE$151:$DG$151,0)),0)+IFERROR(INDEX('Hoja de Trabajo para listado'!$CD$155:$DC$1048576,MATCH($A1081,'Hoja de Trabajo para listado'!$CD$155:$CD$1048576,0),MATCH((CUADRO!Q$5&amp;$E1081),'Hoja de Trabajo para listado'!$CD$151:$DC$151,0)),0)</f>
        <v>0</v>
      </c>
      <c r="R1081" s="245">
        <f t="shared" ca="1" si="35"/>
        <v>0</v>
      </c>
      <c r="S1081" s="259">
        <f ca="1">+R1080+R1081</f>
        <v>0</v>
      </c>
      <c r="T1081" s="245">
        <f ca="1">+S1081</f>
        <v>0</v>
      </c>
      <c r="U1081" s="244">
        <f t="shared" si="36"/>
        <v>2</v>
      </c>
      <c r="V1081" s="333" t="str">
        <f>+VLOOKUP(A1081,bd_lista!$A$3:$E$590,5,FALSE)</f>
        <v>Gobiernos Autonomos Municipales</v>
      </c>
      <c r="W1081" s="392"/>
      <c r="X1081" s="242">
        <f>+VLOOKUP(A1081,[4]Sheet1!$A$13:$D$744,4,FALSE)</f>
        <v>0</v>
      </c>
      <c r="Y1081" s="242" t="e">
        <f>+VLOOKUP(X1081,bd_lista!$A$3:$C$590,3,FALSE)</f>
        <v>#N/A</v>
      </c>
      <c r="Z1081" s="292"/>
      <c r="AA1081" s="293"/>
    </row>
    <row r="1082" spans="1:27" customFormat="1" ht="15" hidden="1" customHeight="1">
      <c r="A1082" s="32">
        <v>1820</v>
      </c>
      <c r="B1082" s="387">
        <f>+A1082</f>
        <v>1820</v>
      </c>
      <c r="C1082" s="247" t="str">
        <f>+VLOOKUP(A1082,bd_lista!$A$3:$C$590,3,FALSE)</f>
        <v>Gobierno Autónomo Municipal de Exaltación</v>
      </c>
      <c r="D1082" s="389" t="str">
        <f>+C1082</f>
        <v>Gobierno Autónomo Municipal de Exaltación</v>
      </c>
      <c r="E1082" s="242" t="s">
        <v>1304</v>
      </c>
      <c r="F1082" s="243">
        <f ca="1">+IFERROR(INDEX('Hoja de Trabajo para listado'!$A$155:$Z$1048576,MATCH($A1082,'Hoja de Trabajo para listado'!$A$155:$A$1048576,0),MATCH((CUADRO!F$5&amp;$E1082),'Hoja de Trabajo para listado'!$A$151:$Z$151,0)),0)+IFERROR(INDEX('Hoja de Trabajo para listado'!$AB$155:$BA$1048576,MATCH($A1082,'Hoja de Trabajo para listado'!$AB$155:$AB$1048576,0),MATCH((CUADRO!F$5&amp;$E1082),'Hoja de Trabajo para listado'!$AB$151:$BA$151,0)),0)+IFERROR(INDEX('Hoja de Trabajo para listado'!$BC$155:$CB$1048576,MATCH($A1082,'Hoja de Trabajo para listado'!$BC$155:$BC$1048576,0),MATCH((CUADRO!F$5&amp;$E1082),'Hoja de Trabajo para listado'!$BC$151:$CB$151,0)),0)+IFERROR(INDEX('Hoja de Trabajo para listado'!$DE$153:$DG$274,MATCH($A1082,'Hoja de Trabajo para listado'!$DE$153:$DE$1048576,0),MATCH((CUADRO!F$5&amp;$E1082),'Hoja de Trabajo para listado'!$DE$151:$DG$151,0)),0)+IFERROR(INDEX('Hoja de Trabajo para listado'!$CD$155:$DC$1048576,MATCH($A1082,'Hoja de Trabajo para listado'!$CD$155:$CD$1048576,0),MATCH((CUADRO!F$5&amp;$E1082),'Hoja de Trabajo para listado'!$CD$151:$DC$151,0)),0)</f>
        <v>0</v>
      </c>
      <c r="G1082" s="243">
        <f ca="1">+IFERROR(INDEX('Hoja de Trabajo para listado'!$A$155:$Z$1048576,MATCH($A1082,'Hoja de Trabajo para listado'!$A$155:$A$1048576,0),MATCH((CUADRO!G$5&amp;$E1082),'Hoja de Trabajo para listado'!$A$151:$Z$151,0)),0)+IFERROR(INDEX('Hoja de Trabajo para listado'!$AB$155:$BA$1048576,MATCH($A1082,'Hoja de Trabajo para listado'!$AB$155:$AB$1048576,0),MATCH((CUADRO!G$5&amp;$E1082),'Hoja de Trabajo para listado'!$AB$151:$BA$151,0)),0)+IFERROR(INDEX('Hoja de Trabajo para listado'!$BC$155:$CB$1048576,MATCH($A1082,'Hoja de Trabajo para listado'!$BC$155:$BC$1048576,0),MATCH((CUADRO!G$5&amp;$E1082),'Hoja de Trabajo para listado'!$BC$151:$CB$151,0)),0)+IFERROR(INDEX('Hoja de Trabajo para listado'!$DE$153:$DG$274,MATCH($A1082,'Hoja de Trabajo para listado'!$DE$153:$DE$1048576,0),MATCH((CUADRO!G$5&amp;$E1082),'Hoja de Trabajo para listado'!$DE$151:$DG$151,0)),0)+IFERROR(INDEX('Hoja de Trabajo para listado'!$CD$155:$DC$1048576,MATCH($A1082,'Hoja de Trabajo para listado'!$CD$155:$CD$1048576,0),MATCH((CUADRO!G$5&amp;$E1082),'Hoja de Trabajo para listado'!$CD$151:$DC$151,0)),0)</f>
        <v>0</v>
      </c>
      <c r="H1082" s="243">
        <f ca="1">+IFERROR(INDEX('Hoja de Trabajo para listado'!$A$155:$Z$1048576,MATCH($A1082,'Hoja de Trabajo para listado'!$A$155:$A$1048576,0),MATCH((CUADRO!H$5&amp;$E1082),'Hoja de Trabajo para listado'!$A$151:$Z$151,0)),0)+IFERROR(INDEX('Hoja de Trabajo para listado'!$AB$155:$BA$1048576,MATCH($A1082,'Hoja de Trabajo para listado'!$AB$155:$AB$1048576,0),MATCH((CUADRO!H$5&amp;$E1082),'Hoja de Trabajo para listado'!$AB$151:$BA$151,0)),0)+IFERROR(INDEX('Hoja de Trabajo para listado'!$BC$155:$CB$1048576,MATCH($A1082,'Hoja de Trabajo para listado'!$BC$155:$BC$1048576,0),MATCH((CUADRO!H$5&amp;$E1082),'Hoja de Trabajo para listado'!$BC$151:$CB$151,0)),0)+IFERROR(INDEX('Hoja de Trabajo para listado'!$DE$153:$DG$274,MATCH($A1082,'Hoja de Trabajo para listado'!$DE$153:$DE$1048576,0),MATCH((CUADRO!H$5&amp;$E1082),'Hoja de Trabajo para listado'!$DE$151:$DG$151,0)),0)+IFERROR(INDEX('Hoja de Trabajo para listado'!$CD$155:$DC$1048576,MATCH($A1082,'Hoja de Trabajo para listado'!$CD$155:$CD$1048576,0),MATCH((CUADRO!H$5&amp;$E1082),'Hoja de Trabajo para listado'!$CD$151:$DC$151,0)),0)</f>
        <v>0</v>
      </c>
      <c r="I1082" s="243">
        <f ca="1">+IFERROR(INDEX('Hoja de Trabajo para listado'!$A$155:$Z$1048576,MATCH($A1082,'Hoja de Trabajo para listado'!$A$155:$A$1048576,0),MATCH((CUADRO!I$5&amp;$E1082),'Hoja de Trabajo para listado'!$A$151:$Z$151,0)),0)+IFERROR(INDEX('Hoja de Trabajo para listado'!$AB$155:$BA$1048576,MATCH($A1082,'Hoja de Trabajo para listado'!$AB$155:$AB$1048576,0),MATCH((CUADRO!I$5&amp;$E1082),'Hoja de Trabajo para listado'!$AB$151:$BA$151,0)),0)+IFERROR(INDEX('Hoja de Trabajo para listado'!$BC$155:$CB$1048576,MATCH($A1082,'Hoja de Trabajo para listado'!$BC$155:$BC$1048576,0),MATCH((CUADRO!I$5&amp;$E1082),'Hoja de Trabajo para listado'!$BC$151:$CB$151,0)),0)+IFERROR(INDEX('Hoja de Trabajo para listado'!$DE$153:$DG$274,MATCH($A1082,'Hoja de Trabajo para listado'!$DE$153:$DE$1048576,0),MATCH((CUADRO!I$5&amp;$E1082),'Hoja de Trabajo para listado'!$DE$151:$DG$151,0)),0)+IFERROR(INDEX('Hoja de Trabajo para listado'!$CD$155:$DC$1048576,MATCH($A1082,'Hoja de Trabajo para listado'!$CD$155:$CD$1048576,0),MATCH((CUADRO!I$5&amp;$E1082),'Hoja de Trabajo para listado'!$CD$151:$DC$151,0)),0)</f>
        <v>0</v>
      </c>
      <c r="J1082" s="243">
        <f ca="1">+IFERROR(INDEX('Hoja de Trabajo para listado'!$A$155:$Z$1048576,MATCH($A1082,'Hoja de Trabajo para listado'!$A$155:$A$1048576,0),MATCH((CUADRO!J$5&amp;$E1082),'Hoja de Trabajo para listado'!$A$151:$Z$151,0)),0)+IFERROR(INDEX('Hoja de Trabajo para listado'!$AB$155:$BA$1048576,MATCH($A1082,'Hoja de Trabajo para listado'!$AB$155:$AB$1048576,0),MATCH((CUADRO!J$5&amp;$E1082),'Hoja de Trabajo para listado'!$AB$151:$BA$151,0)),0)+IFERROR(INDEX('Hoja de Trabajo para listado'!$BC$155:$CB$1048576,MATCH($A1082,'Hoja de Trabajo para listado'!$BC$155:$BC$1048576,0),MATCH((CUADRO!J$5&amp;$E1082),'Hoja de Trabajo para listado'!$BC$151:$CB$151,0)),0)+IFERROR(INDEX('Hoja de Trabajo para listado'!$DE$153:$DG$274,MATCH($A1082,'Hoja de Trabajo para listado'!$DE$153:$DE$1048576,0),MATCH((CUADRO!J$5&amp;$E1082),'Hoja de Trabajo para listado'!$DE$151:$DG$151,0)),0)+IFERROR(INDEX('Hoja de Trabajo para listado'!$CD$155:$DC$1048576,MATCH($A1082,'Hoja de Trabajo para listado'!$CD$155:$CD$1048576,0),MATCH((CUADRO!J$5&amp;$E1082),'Hoja de Trabajo para listado'!$CD$151:$DC$151,0)),0)</f>
        <v>0</v>
      </c>
      <c r="K1082" s="243">
        <f ca="1">+IFERROR(INDEX('Hoja de Trabajo para listado'!$A$155:$Z$1048576,MATCH($A1082,'Hoja de Trabajo para listado'!$A$155:$A$1048576,0),MATCH((CUADRO!K$5&amp;$E1082),'Hoja de Trabajo para listado'!$A$151:$Z$151,0)),0)+IFERROR(INDEX('Hoja de Trabajo para listado'!$AB$155:$BA$1048576,MATCH($A1082,'Hoja de Trabajo para listado'!$AB$155:$AB$1048576,0),MATCH((CUADRO!K$5&amp;$E1082),'Hoja de Trabajo para listado'!$AB$151:$BA$151,0)),0)+IFERROR(INDEX('Hoja de Trabajo para listado'!$BC$155:$CB$1048576,MATCH($A1082,'Hoja de Trabajo para listado'!$BC$155:$BC$1048576,0),MATCH((CUADRO!K$5&amp;$E1082),'Hoja de Trabajo para listado'!$BC$151:$CB$151,0)),0)+IFERROR(INDEX('Hoja de Trabajo para listado'!$DE$153:$DG$274,MATCH($A1082,'Hoja de Trabajo para listado'!$DE$153:$DE$1048576,0),MATCH((CUADRO!K$5&amp;$E1082),'Hoja de Trabajo para listado'!$DE$151:$DG$151,0)),0)+IFERROR(INDEX('Hoja de Trabajo para listado'!$CD$155:$DC$1048576,MATCH($A1082,'Hoja de Trabajo para listado'!$CD$155:$CD$1048576,0),MATCH((CUADRO!K$5&amp;$E1082),'Hoja de Trabajo para listado'!$CD$151:$DC$151,0)),0)</f>
        <v>0</v>
      </c>
      <c r="L1082" s="243">
        <f ca="1">+IFERROR(INDEX('Hoja de Trabajo para listado'!$A$155:$Z$1048576,MATCH($A1082,'Hoja de Trabajo para listado'!$A$155:$A$1048576,0),MATCH((CUADRO!L$5&amp;$E1082),'Hoja de Trabajo para listado'!$A$151:$Z$151,0)),0)+IFERROR(INDEX('Hoja de Trabajo para listado'!$AB$155:$BA$1048576,MATCH($A1082,'Hoja de Trabajo para listado'!$AB$155:$AB$1048576,0),MATCH((CUADRO!L$5&amp;$E1082),'Hoja de Trabajo para listado'!$AB$151:$BA$151,0)),0)+IFERROR(INDEX('Hoja de Trabajo para listado'!$BC$155:$CB$1048576,MATCH($A1082,'Hoja de Trabajo para listado'!$BC$155:$BC$1048576,0),MATCH((CUADRO!L$5&amp;$E1082),'Hoja de Trabajo para listado'!$BC$151:$CB$151,0)),0)+IFERROR(INDEX('Hoja de Trabajo para listado'!$DE$153:$DG$274,MATCH($A1082,'Hoja de Trabajo para listado'!$DE$153:$DE$1048576,0),MATCH((CUADRO!L$5&amp;$E1082),'Hoja de Trabajo para listado'!$DE$151:$DG$151,0)),0)+IFERROR(INDEX('Hoja de Trabajo para listado'!$CD$155:$DC$1048576,MATCH($A1082,'Hoja de Trabajo para listado'!$CD$155:$CD$1048576,0),MATCH((CUADRO!L$5&amp;$E1082),'Hoja de Trabajo para listado'!$CD$151:$DC$151,0)),0)</f>
        <v>0</v>
      </c>
      <c r="M1082" s="243">
        <f ca="1">+IFERROR(INDEX('Hoja de Trabajo para listado'!$A$155:$Z$1048576,MATCH($A1082,'Hoja de Trabajo para listado'!$A$155:$A$1048576,0),MATCH((CUADRO!M$5&amp;$E1082),'Hoja de Trabajo para listado'!$A$151:$Z$151,0)),0)+IFERROR(INDEX('Hoja de Trabajo para listado'!$AB$155:$BA$1048576,MATCH($A1082,'Hoja de Trabajo para listado'!$AB$155:$AB$1048576,0),MATCH((CUADRO!M$5&amp;$E1082),'Hoja de Trabajo para listado'!$AB$151:$BA$151,0)),0)+IFERROR(INDEX('Hoja de Trabajo para listado'!$BC$155:$CB$1048576,MATCH($A1082,'Hoja de Trabajo para listado'!$BC$155:$BC$1048576,0),MATCH((CUADRO!M$5&amp;$E1082),'Hoja de Trabajo para listado'!$BC$151:$CB$151,0)),0)+IFERROR(INDEX('Hoja de Trabajo para listado'!$DE$153:$DG$274,MATCH($A1082,'Hoja de Trabajo para listado'!$DE$153:$DE$1048576,0),MATCH((CUADRO!M$5&amp;$E1082),'Hoja de Trabajo para listado'!$DE$151:$DG$151,0)),0)+IFERROR(INDEX('Hoja de Trabajo para listado'!$CD$155:$DC$1048576,MATCH($A1082,'Hoja de Trabajo para listado'!$CD$155:$CD$1048576,0),MATCH((CUADRO!M$5&amp;$E1082),'Hoja de Trabajo para listado'!$CD$151:$DC$151,0)),0)</f>
        <v>0</v>
      </c>
      <c r="N1082" s="243">
        <f ca="1">+IFERROR(INDEX('Hoja de Trabajo para listado'!$A$155:$Z$1048576,MATCH($A1082,'Hoja de Trabajo para listado'!$A$155:$A$1048576,0),MATCH((CUADRO!N$5&amp;$E1082),'Hoja de Trabajo para listado'!$A$151:$Z$151,0)),0)+IFERROR(INDEX('Hoja de Trabajo para listado'!$AB$155:$BA$1048576,MATCH($A1082,'Hoja de Trabajo para listado'!$AB$155:$AB$1048576,0),MATCH((CUADRO!N$5&amp;$E1082),'Hoja de Trabajo para listado'!$AB$151:$BA$151,0)),0)+IFERROR(INDEX('Hoja de Trabajo para listado'!$BC$155:$CB$1048576,MATCH($A1082,'Hoja de Trabajo para listado'!$BC$155:$BC$1048576,0),MATCH((CUADRO!N$5&amp;$E1082),'Hoja de Trabajo para listado'!$BC$151:$CB$151,0)),0)+IFERROR(INDEX('Hoja de Trabajo para listado'!$DE$153:$DG$274,MATCH($A1082,'Hoja de Trabajo para listado'!$DE$153:$DE$1048576,0),MATCH((CUADRO!N$5&amp;$E1082),'Hoja de Trabajo para listado'!$DE$151:$DG$151,0)),0)+IFERROR(INDEX('Hoja de Trabajo para listado'!$CD$155:$DC$1048576,MATCH($A1082,'Hoja de Trabajo para listado'!$CD$155:$CD$1048576,0),MATCH((CUADRO!N$5&amp;$E1082),'Hoja de Trabajo para listado'!$CD$151:$DC$151,0)),0)</f>
        <v>0</v>
      </c>
      <c r="O1082" s="243">
        <f ca="1">+IFERROR(INDEX('Hoja de Trabajo para listado'!$A$155:$Z$1048576,MATCH($A1082,'Hoja de Trabajo para listado'!$A$155:$A$1048576,0),MATCH((CUADRO!O$5&amp;$E1082),'Hoja de Trabajo para listado'!$A$151:$Z$151,0)),0)+IFERROR(INDEX('Hoja de Trabajo para listado'!$AB$155:$BA$1048576,MATCH($A1082,'Hoja de Trabajo para listado'!$AB$155:$AB$1048576,0),MATCH((CUADRO!O$5&amp;$E1082),'Hoja de Trabajo para listado'!$AB$151:$BA$151,0)),0)+IFERROR(INDEX('Hoja de Trabajo para listado'!$BC$155:$CB$1048576,MATCH($A1082,'Hoja de Trabajo para listado'!$BC$155:$BC$1048576,0),MATCH((CUADRO!O$5&amp;$E1082),'Hoja de Trabajo para listado'!$BC$151:$CB$151,0)),0)+IFERROR(INDEX('Hoja de Trabajo para listado'!$DE$153:$DG$274,MATCH($A1082,'Hoja de Trabajo para listado'!$DE$153:$DE$1048576,0),MATCH((CUADRO!O$5&amp;$E1082),'Hoja de Trabajo para listado'!$DE$151:$DG$151,0)),0)+IFERROR(INDEX('Hoja de Trabajo para listado'!$CD$155:$DC$1048576,MATCH($A1082,'Hoja de Trabajo para listado'!$CD$155:$CD$1048576,0),MATCH((CUADRO!O$5&amp;$E1082),'Hoja de Trabajo para listado'!$CD$151:$DC$151,0)),0)</f>
        <v>0</v>
      </c>
      <c r="P1082" s="243">
        <f ca="1">+IFERROR(INDEX('Hoja de Trabajo para listado'!$A$155:$Z$1048576,MATCH($A1082,'Hoja de Trabajo para listado'!$A$155:$A$1048576,0),MATCH((CUADRO!P$5&amp;$E1082),'Hoja de Trabajo para listado'!$A$151:$Z$151,0)),0)+IFERROR(INDEX('Hoja de Trabajo para listado'!$AB$155:$BA$1048576,MATCH($A1082,'Hoja de Trabajo para listado'!$AB$155:$AB$1048576,0),MATCH((CUADRO!P$5&amp;$E1082),'Hoja de Trabajo para listado'!$AB$151:$BA$151,0)),0)+IFERROR(INDEX('Hoja de Trabajo para listado'!$BC$155:$CB$1048576,MATCH($A1082,'Hoja de Trabajo para listado'!$BC$155:$BC$1048576,0),MATCH((CUADRO!P$5&amp;$E1082),'Hoja de Trabajo para listado'!$BC$151:$CB$151,0)),0)+IFERROR(INDEX('Hoja de Trabajo para listado'!$DE$153:$DG$274,MATCH($A1082,'Hoja de Trabajo para listado'!$DE$153:$DE$1048576,0),MATCH((CUADRO!P$5&amp;$E1082),'Hoja de Trabajo para listado'!$DE$151:$DG$151,0)),0)+IFERROR(INDEX('Hoja de Trabajo para listado'!$CD$155:$DC$1048576,MATCH($A1082,'Hoja de Trabajo para listado'!$CD$155:$CD$1048576,0),MATCH((CUADRO!P$5&amp;$E1082),'Hoja de Trabajo para listado'!$CD$151:$DC$151,0)),0)</f>
        <v>0</v>
      </c>
      <c r="Q1082" s="243">
        <f ca="1">+IFERROR(INDEX('Hoja de Trabajo para listado'!$A$155:$Z$1048576,MATCH($A1082,'Hoja de Trabajo para listado'!$A$155:$A$1048576,0),MATCH((CUADRO!Q$5&amp;$E1082),'Hoja de Trabajo para listado'!$A$151:$Z$151,0)),0)+IFERROR(INDEX('Hoja de Trabajo para listado'!$AB$155:$BA$1048576,MATCH($A1082,'Hoja de Trabajo para listado'!$AB$155:$AB$1048576,0),MATCH((CUADRO!Q$5&amp;$E1082),'Hoja de Trabajo para listado'!$AB$151:$BA$151,0)),0)+IFERROR(INDEX('Hoja de Trabajo para listado'!$BC$155:$CB$1048576,MATCH($A1082,'Hoja de Trabajo para listado'!$BC$155:$BC$1048576,0),MATCH((CUADRO!Q$5&amp;$E1082),'Hoja de Trabajo para listado'!$BC$151:$CB$151,0)),0)+IFERROR(INDEX('Hoja de Trabajo para listado'!$DE$153:$DG$274,MATCH($A1082,'Hoja de Trabajo para listado'!$DE$153:$DE$1048576,0),MATCH((CUADRO!Q$5&amp;$E1082),'Hoja de Trabajo para listado'!$DE$151:$DG$151,0)),0)+IFERROR(INDEX('Hoja de Trabajo para listado'!$CD$155:$DC$1048576,MATCH($A1082,'Hoja de Trabajo para listado'!$CD$155:$CD$1048576,0),MATCH((CUADRO!Q$5&amp;$E1082),'Hoja de Trabajo para listado'!$CD$151:$DC$151,0)),0)</f>
        <v>0</v>
      </c>
      <c r="R1082" s="243">
        <f t="shared" ca="1" si="35"/>
        <v>0</v>
      </c>
      <c r="S1082" s="249"/>
      <c r="T1082" s="243">
        <f ca="1">+T1083</f>
        <v>0</v>
      </c>
      <c r="U1082" s="242">
        <f t="shared" si="36"/>
        <v>1</v>
      </c>
      <c r="V1082" s="333" t="str">
        <f>+VLOOKUP(A1082,bd_lista!$A$3:$E$590,5,FALSE)</f>
        <v>Gobiernos Autonomos Municipales</v>
      </c>
      <c r="W1082" s="391" t="str">
        <f>+V1082</f>
        <v>Gobiernos Autonomos Municipales</v>
      </c>
      <c r="X1082" s="242">
        <f>+VLOOKUP(A1082,[4]Sheet1!$A$13:$D$744,4,FALSE)</f>
        <v>0</v>
      </c>
      <c r="Y1082" s="242" t="e">
        <f>+VLOOKUP(X1082,bd_lista!$A$3:$C$590,3,FALSE)</f>
        <v>#N/A</v>
      </c>
      <c r="Z1082" s="294">
        <f>+X1082</f>
        <v>0</v>
      </c>
      <c r="AA1082" s="295" t="e">
        <f>+Y1082</f>
        <v>#N/A</v>
      </c>
    </row>
    <row r="1083" spans="1:27" customFormat="1" ht="15" hidden="1" customHeight="1">
      <c r="A1083" s="32">
        <v>1820</v>
      </c>
      <c r="B1083" s="388"/>
      <c r="C1083" s="247" t="str">
        <f>+VLOOKUP(A1083,bd_lista!$A$3:$C$590,3,FALSE)</f>
        <v>Gobierno Autónomo Municipal de Exaltación</v>
      </c>
      <c r="D1083" s="390"/>
      <c r="E1083" s="244" t="s">
        <v>1305</v>
      </c>
      <c r="F1083" s="245">
        <f ca="1">+IFERROR(INDEX('Hoja de Trabajo para listado'!$A$155:$Z$1048576,MATCH($A1083,'Hoja de Trabajo para listado'!$A$155:$A$1048576,0),MATCH((CUADRO!F$5&amp;$E1083),'Hoja de Trabajo para listado'!$A$151:$Z$151,0)),0)+IFERROR(INDEX('Hoja de Trabajo para listado'!$AB$155:$BA$1048576,MATCH($A1083,'Hoja de Trabajo para listado'!$AB$155:$AB$1048576,0),MATCH((CUADRO!F$5&amp;$E1083),'Hoja de Trabajo para listado'!$AB$151:$BA$151,0)),0)+IFERROR(INDEX('Hoja de Trabajo para listado'!$BC$155:$CB$1048576,MATCH($A1083,'Hoja de Trabajo para listado'!$BC$155:$BC$1048576,0),MATCH((CUADRO!F$5&amp;$E1083),'Hoja de Trabajo para listado'!$BC$151:$CB$151,0)),0)+IFERROR(INDEX('Hoja de Trabajo para listado'!$DE$153:$DG$274,MATCH($A1083,'Hoja de Trabajo para listado'!$DE$153:$DE$1048576,0),MATCH((CUADRO!F$5&amp;$E1083),'Hoja de Trabajo para listado'!$DE$151:$DG$151,0)),0)+IFERROR(INDEX('Hoja de Trabajo para listado'!$CD$155:$DC$1048576,MATCH($A1083,'Hoja de Trabajo para listado'!$CD$155:$CD$1048576,0),MATCH((CUADRO!F$5&amp;$E1083),'Hoja de Trabajo para listado'!$CD$151:$DC$151,0)),0)</f>
        <v>0</v>
      </c>
      <c r="G1083" s="245">
        <f ca="1">+IFERROR(INDEX('Hoja de Trabajo para listado'!$A$155:$Z$1048576,MATCH($A1083,'Hoja de Trabajo para listado'!$A$155:$A$1048576,0),MATCH((CUADRO!G$5&amp;$E1083),'Hoja de Trabajo para listado'!$A$151:$Z$151,0)),0)+IFERROR(INDEX('Hoja de Trabajo para listado'!$AB$155:$BA$1048576,MATCH($A1083,'Hoja de Trabajo para listado'!$AB$155:$AB$1048576,0),MATCH((CUADRO!G$5&amp;$E1083),'Hoja de Trabajo para listado'!$AB$151:$BA$151,0)),0)+IFERROR(INDEX('Hoja de Trabajo para listado'!$BC$155:$CB$1048576,MATCH($A1083,'Hoja de Trabajo para listado'!$BC$155:$BC$1048576,0),MATCH((CUADRO!G$5&amp;$E1083),'Hoja de Trabajo para listado'!$BC$151:$CB$151,0)),0)+IFERROR(INDEX('Hoja de Trabajo para listado'!$DE$153:$DG$274,MATCH($A1083,'Hoja de Trabajo para listado'!$DE$153:$DE$1048576,0),MATCH((CUADRO!G$5&amp;$E1083),'Hoja de Trabajo para listado'!$DE$151:$DG$151,0)),0)+IFERROR(INDEX('Hoja de Trabajo para listado'!$CD$155:$DC$1048576,MATCH($A1083,'Hoja de Trabajo para listado'!$CD$155:$CD$1048576,0),MATCH((CUADRO!G$5&amp;$E1083),'Hoja de Trabajo para listado'!$CD$151:$DC$151,0)),0)</f>
        <v>0</v>
      </c>
      <c r="H1083" s="245">
        <f ca="1">+IFERROR(INDEX('Hoja de Trabajo para listado'!$A$155:$Z$1048576,MATCH($A1083,'Hoja de Trabajo para listado'!$A$155:$A$1048576,0),MATCH((CUADRO!H$5&amp;$E1083),'Hoja de Trabajo para listado'!$A$151:$Z$151,0)),0)+IFERROR(INDEX('Hoja de Trabajo para listado'!$AB$155:$BA$1048576,MATCH($A1083,'Hoja de Trabajo para listado'!$AB$155:$AB$1048576,0),MATCH((CUADRO!H$5&amp;$E1083),'Hoja de Trabajo para listado'!$AB$151:$BA$151,0)),0)+IFERROR(INDEX('Hoja de Trabajo para listado'!$BC$155:$CB$1048576,MATCH($A1083,'Hoja de Trabajo para listado'!$BC$155:$BC$1048576,0),MATCH((CUADRO!H$5&amp;$E1083),'Hoja de Trabajo para listado'!$BC$151:$CB$151,0)),0)+IFERROR(INDEX('Hoja de Trabajo para listado'!$DE$153:$DG$274,MATCH($A1083,'Hoja de Trabajo para listado'!$DE$153:$DE$1048576,0),MATCH((CUADRO!H$5&amp;$E1083),'Hoja de Trabajo para listado'!$DE$151:$DG$151,0)),0)+IFERROR(INDEX('Hoja de Trabajo para listado'!$CD$155:$DC$1048576,MATCH($A1083,'Hoja de Trabajo para listado'!$CD$155:$CD$1048576,0),MATCH((CUADRO!H$5&amp;$E1083),'Hoja de Trabajo para listado'!$CD$151:$DC$151,0)),0)</f>
        <v>0</v>
      </c>
      <c r="I1083" s="245">
        <f ca="1">+IFERROR(INDEX('Hoja de Trabajo para listado'!$A$155:$Z$1048576,MATCH($A1083,'Hoja de Trabajo para listado'!$A$155:$A$1048576,0),MATCH((CUADRO!I$5&amp;$E1083),'Hoja de Trabajo para listado'!$A$151:$Z$151,0)),0)+IFERROR(INDEX('Hoja de Trabajo para listado'!$AB$155:$BA$1048576,MATCH($A1083,'Hoja de Trabajo para listado'!$AB$155:$AB$1048576,0),MATCH((CUADRO!I$5&amp;$E1083),'Hoja de Trabajo para listado'!$AB$151:$BA$151,0)),0)+IFERROR(INDEX('Hoja de Trabajo para listado'!$BC$155:$CB$1048576,MATCH($A1083,'Hoja de Trabajo para listado'!$BC$155:$BC$1048576,0),MATCH((CUADRO!I$5&amp;$E1083),'Hoja de Trabajo para listado'!$BC$151:$CB$151,0)),0)+IFERROR(INDEX('Hoja de Trabajo para listado'!$DE$153:$DG$274,MATCH($A1083,'Hoja de Trabajo para listado'!$DE$153:$DE$1048576,0),MATCH((CUADRO!I$5&amp;$E1083),'Hoja de Trabajo para listado'!$DE$151:$DG$151,0)),0)+IFERROR(INDEX('Hoja de Trabajo para listado'!$CD$155:$DC$1048576,MATCH($A1083,'Hoja de Trabajo para listado'!$CD$155:$CD$1048576,0),MATCH((CUADRO!I$5&amp;$E1083),'Hoja de Trabajo para listado'!$CD$151:$DC$151,0)),0)</f>
        <v>0</v>
      </c>
      <c r="J1083" s="245">
        <f ca="1">+IFERROR(INDEX('Hoja de Trabajo para listado'!$A$155:$Z$1048576,MATCH($A1083,'Hoja de Trabajo para listado'!$A$155:$A$1048576,0),MATCH((CUADRO!J$5&amp;$E1083),'Hoja de Trabajo para listado'!$A$151:$Z$151,0)),0)+IFERROR(INDEX('Hoja de Trabajo para listado'!$AB$155:$BA$1048576,MATCH($A1083,'Hoja de Trabajo para listado'!$AB$155:$AB$1048576,0),MATCH((CUADRO!J$5&amp;$E1083),'Hoja de Trabajo para listado'!$AB$151:$BA$151,0)),0)+IFERROR(INDEX('Hoja de Trabajo para listado'!$BC$155:$CB$1048576,MATCH($A1083,'Hoja de Trabajo para listado'!$BC$155:$BC$1048576,0),MATCH((CUADRO!J$5&amp;$E1083),'Hoja de Trabajo para listado'!$BC$151:$CB$151,0)),0)+IFERROR(INDEX('Hoja de Trabajo para listado'!$DE$153:$DG$274,MATCH($A1083,'Hoja de Trabajo para listado'!$DE$153:$DE$1048576,0),MATCH((CUADRO!J$5&amp;$E1083),'Hoja de Trabajo para listado'!$DE$151:$DG$151,0)),0)+IFERROR(INDEX('Hoja de Trabajo para listado'!$CD$155:$DC$1048576,MATCH($A1083,'Hoja de Trabajo para listado'!$CD$155:$CD$1048576,0),MATCH((CUADRO!J$5&amp;$E1083),'Hoja de Trabajo para listado'!$CD$151:$DC$151,0)),0)</f>
        <v>0</v>
      </c>
      <c r="K1083" s="245">
        <f ca="1">+IFERROR(INDEX('Hoja de Trabajo para listado'!$A$155:$Z$1048576,MATCH($A1083,'Hoja de Trabajo para listado'!$A$155:$A$1048576,0),MATCH((CUADRO!K$5&amp;$E1083),'Hoja de Trabajo para listado'!$A$151:$Z$151,0)),0)+IFERROR(INDEX('Hoja de Trabajo para listado'!$AB$155:$BA$1048576,MATCH($A1083,'Hoja de Trabajo para listado'!$AB$155:$AB$1048576,0),MATCH((CUADRO!K$5&amp;$E1083),'Hoja de Trabajo para listado'!$AB$151:$BA$151,0)),0)+IFERROR(INDEX('Hoja de Trabajo para listado'!$BC$155:$CB$1048576,MATCH($A1083,'Hoja de Trabajo para listado'!$BC$155:$BC$1048576,0),MATCH((CUADRO!K$5&amp;$E1083),'Hoja de Trabajo para listado'!$BC$151:$CB$151,0)),0)+IFERROR(INDEX('Hoja de Trabajo para listado'!$DE$153:$DG$274,MATCH($A1083,'Hoja de Trabajo para listado'!$DE$153:$DE$1048576,0),MATCH((CUADRO!K$5&amp;$E1083),'Hoja de Trabajo para listado'!$DE$151:$DG$151,0)),0)+IFERROR(INDEX('Hoja de Trabajo para listado'!$CD$155:$DC$1048576,MATCH($A1083,'Hoja de Trabajo para listado'!$CD$155:$CD$1048576,0),MATCH((CUADRO!K$5&amp;$E1083),'Hoja de Trabajo para listado'!$CD$151:$DC$151,0)),0)</f>
        <v>0</v>
      </c>
      <c r="L1083" s="245">
        <f ca="1">+IFERROR(INDEX('Hoja de Trabajo para listado'!$A$155:$Z$1048576,MATCH($A1083,'Hoja de Trabajo para listado'!$A$155:$A$1048576,0),MATCH((CUADRO!L$5&amp;$E1083),'Hoja de Trabajo para listado'!$A$151:$Z$151,0)),0)+IFERROR(INDEX('Hoja de Trabajo para listado'!$AB$155:$BA$1048576,MATCH($A1083,'Hoja de Trabajo para listado'!$AB$155:$AB$1048576,0),MATCH((CUADRO!L$5&amp;$E1083),'Hoja de Trabajo para listado'!$AB$151:$BA$151,0)),0)+IFERROR(INDEX('Hoja de Trabajo para listado'!$BC$155:$CB$1048576,MATCH($A1083,'Hoja de Trabajo para listado'!$BC$155:$BC$1048576,0),MATCH((CUADRO!L$5&amp;$E1083),'Hoja de Trabajo para listado'!$BC$151:$CB$151,0)),0)+IFERROR(INDEX('Hoja de Trabajo para listado'!$DE$153:$DG$274,MATCH($A1083,'Hoja de Trabajo para listado'!$DE$153:$DE$1048576,0),MATCH((CUADRO!L$5&amp;$E1083),'Hoja de Trabajo para listado'!$DE$151:$DG$151,0)),0)+IFERROR(INDEX('Hoja de Trabajo para listado'!$CD$155:$DC$1048576,MATCH($A1083,'Hoja de Trabajo para listado'!$CD$155:$CD$1048576,0),MATCH((CUADRO!L$5&amp;$E1083),'Hoja de Trabajo para listado'!$CD$151:$DC$151,0)),0)</f>
        <v>0</v>
      </c>
      <c r="M1083" s="245">
        <f ca="1">+IFERROR(INDEX('Hoja de Trabajo para listado'!$A$155:$Z$1048576,MATCH($A1083,'Hoja de Trabajo para listado'!$A$155:$A$1048576,0),MATCH((CUADRO!M$5&amp;$E1083),'Hoja de Trabajo para listado'!$A$151:$Z$151,0)),0)+IFERROR(INDEX('Hoja de Trabajo para listado'!$AB$155:$BA$1048576,MATCH($A1083,'Hoja de Trabajo para listado'!$AB$155:$AB$1048576,0),MATCH((CUADRO!M$5&amp;$E1083),'Hoja de Trabajo para listado'!$AB$151:$BA$151,0)),0)+IFERROR(INDEX('Hoja de Trabajo para listado'!$BC$155:$CB$1048576,MATCH($A1083,'Hoja de Trabajo para listado'!$BC$155:$BC$1048576,0),MATCH((CUADRO!M$5&amp;$E1083),'Hoja de Trabajo para listado'!$BC$151:$CB$151,0)),0)+IFERROR(INDEX('Hoja de Trabajo para listado'!$DE$153:$DG$274,MATCH($A1083,'Hoja de Trabajo para listado'!$DE$153:$DE$1048576,0),MATCH((CUADRO!M$5&amp;$E1083),'Hoja de Trabajo para listado'!$DE$151:$DG$151,0)),0)+IFERROR(INDEX('Hoja de Trabajo para listado'!$CD$155:$DC$1048576,MATCH($A1083,'Hoja de Trabajo para listado'!$CD$155:$CD$1048576,0),MATCH((CUADRO!M$5&amp;$E1083),'Hoja de Trabajo para listado'!$CD$151:$DC$151,0)),0)</f>
        <v>0</v>
      </c>
      <c r="N1083" s="245">
        <f ca="1">+IFERROR(INDEX('Hoja de Trabajo para listado'!$A$155:$Z$1048576,MATCH($A1083,'Hoja de Trabajo para listado'!$A$155:$A$1048576,0),MATCH((CUADRO!N$5&amp;$E1083),'Hoja de Trabajo para listado'!$A$151:$Z$151,0)),0)+IFERROR(INDEX('Hoja de Trabajo para listado'!$AB$155:$BA$1048576,MATCH($A1083,'Hoja de Trabajo para listado'!$AB$155:$AB$1048576,0),MATCH((CUADRO!N$5&amp;$E1083),'Hoja de Trabajo para listado'!$AB$151:$BA$151,0)),0)+IFERROR(INDEX('Hoja de Trabajo para listado'!$BC$155:$CB$1048576,MATCH($A1083,'Hoja de Trabajo para listado'!$BC$155:$BC$1048576,0),MATCH((CUADRO!N$5&amp;$E1083),'Hoja de Trabajo para listado'!$BC$151:$CB$151,0)),0)+IFERROR(INDEX('Hoja de Trabajo para listado'!$DE$153:$DG$274,MATCH($A1083,'Hoja de Trabajo para listado'!$DE$153:$DE$1048576,0),MATCH((CUADRO!N$5&amp;$E1083),'Hoja de Trabajo para listado'!$DE$151:$DG$151,0)),0)+IFERROR(INDEX('Hoja de Trabajo para listado'!$CD$155:$DC$1048576,MATCH($A1083,'Hoja de Trabajo para listado'!$CD$155:$CD$1048576,0),MATCH((CUADRO!N$5&amp;$E1083),'Hoja de Trabajo para listado'!$CD$151:$DC$151,0)),0)</f>
        <v>0</v>
      </c>
      <c r="O1083" s="245">
        <f ca="1">+IFERROR(INDEX('Hoja de Trabajo para listado'!$A$155:$Z$1048576,MATCH($A1083,'Hoja de Trabajo para listado'!$A$155:$A$1048576,0),MATCH((CUADRO!O$5&amp;$E1083),'Hoja de Trabajo para listado'!$A$151:$Z$151,0)),0)+IFERROR(INDEX('Hoja de Trabajo para listado'!$AB$155:$BA$1048576,MATCH($A1083,'Hoja de Trabajo para listado'!$AB$155:$AB$1048576,0),MATCH((CUADRO!O$5&amp;$E1083),'Hoja de Trabajo para listado'!$AB$151:$BA$151,0)),0)+IFERROR(INDEX('Hoja de Trabajo para listado'!$BC$155:$CB$1048576,MATCH($A1083,'Hoja de Trabajo para listado'!$BC$155:$BC$1048576,0),MATCH((CUADRO!O$5&amp;$E1083),'Hoja de Trabajo para listado'!$BC$151:$CB$151,0)),0)+IFERROR(INDEX('Hoja de Trabajo para listado'!$DE$153:$DG$274,MATCH($A1083,'Hoja de Trabajo para listado'!$DE$153:$DE$1048576,0),MATCH((CUADRO!O$5&amp;$E1083),'Hoja de Trabajo para listado'!$DE$151:$DG$151,0)),0)+IFERROR(INDEX('Hoja de Trabajo para listado'!$CD$155:$DC$1048576,MATCH($A1083,'Hoja de Trabajo para listado'!$CD$155:$CD$1048576,0),MATCH((CUADRO!O$5&amp;$E1083),'Hoja de Trabajo para listado'!$CD$151:$DC$151,0)),0)</f>
        <v>0</v>
      </c>
      <c r="P1083" s="245">
        <f ca="1">+IFERROR(INDEX('Hoja de Trabajo para listado'!$A$155:$Z$1048576,MATCH($A1083,'Hoja de Trabajo para listado'!$A$155:$A$1048576,0),MATCH((CUADRO!P$5&amp;$E1083),'Hoja de Trabajo para listado'!$A$151:$Z$151,0)),0)+IFERROR(INDEX('Hoja de Trabajo para listado'!$AB$155:$BA$1048576,MATCH($A1083,'Hoja de Trabajo para listado'!$AB$155:$AB$1048576,0),MATCH((CUADRO!P$5&amp;$E1083),'Hoja de Trabajo para listado'!$AB$151:$BA$151,0)),0)+IFERROR(INDEX('Hoja de Trabajo para listado'!$BC$155:$CB$1048576,MATCH($A1083,'Hoja de Trabajo para listado'!$BC$155:$BC$1048576,0),MATCH((CUADRO!P$5&amp;$E1083),'Hoja de Trabajo para listado'!$BC$151:$CB$151,0)),0)+IFERROR(INDEX('Hoja de Trabajo para listado'!$DE$153:$DG$274,MATCH($A1083,'Hoja de Trabajo para listado'!$DE$153:$DE$1048576,0),MATCH((CUADRO!P$5&amp;$E1083),'Hoja de Trabajo para listado'!$DE$151:$DG$151,0)),0)+IFERROR(INDEX('Hoja de Trabajo para listado'!$CD$155:$DC$1048576,MATCH($A1083,'Hoja de Trabajo para listado'!$CD$155:$CD$1048576,0),MATCH((CUADRO!P$5&amp;$E1083),'Hoja de Trabajo para listado'!$CD$151:$DC$151,0)),0)</f>
        <v>0</v>
      </c>
      <c r="Q1083" s="245">
        <f ca="1">+IFERROR(INDEX('Hoja de Trabajo para listado'!$A$155:$Z$1048576,MATCH($A1083,'Hoja de Trabajo para listado'!$A$155:$A$1048576,0),MATCH((CUADRO!Q$5&amp;$E1083),'Hoja de Trabajo para listado'!$A$151:$Z$151,0)),0)+IFERROR(INDEX('Hoja de Trabajo para listado'!$AB$155:$BA$1048576,MATCH($A1083,'Hoja de Trabajo para listado'!$AB$155:$AB$1048576,0),MATCH((CUADRO!Q$5&amp;$E1083),'Hoja de Trabajo para listado'!$AB$151:$BA$151,0)),0)+IFERROR(INDEX('Hoja de Trabajo para listado'!$BC$155:$CB$1048576,MATCH($A1083,'Hoja de Trabajo para listado'!$BC$155:$BC$1048576,0),MATCH((CUADRO!Q$5&amp;$E1083),'Hoja de Trabajo para listado'!$BC$151:$CB$151,0)),0)+IFERROR(INDEX('Hoja de Trabajo para listado'!$DE$153:$DG$274,MATCH($A1083,'Hoja de Trabajo para listado'!$DE$153:$DE$1048576,0),MATCH((CUADRO!Q$5&amp;$E1083),'Hoja de Trabajo para listado'!$DE$151:$DG$151,0)),0)+IFERROR(INDEX('Hoja de Trabajo para listado'!$CD$155:$DC$1048576,MATCH($A1083,'Hoja de Trabajo para listado'!$CD$155:$CD$1048576,0),MATCH((CUADRO!Q$5&amp;$E1083),'Hoja de Trabajo para listado'!$CD$151:$DC$151,0)),0)</f>
        <v>0</v>
      </c>
      <c r="R1083" s="243">
        <f t="shared" ca="1" si="35"/>
        <v>0</v>
      </c>
      <c r="S1083" s="249">
        <f ca="1">+R1082+R1083</f>
        <v>0</v>
      </c>
      <c r="T1083" s="243">
        <f ca="1">+S1083</f>
        <v>0</v>
      </c>
      <c r="U1083" s="242">
        <f t="shared" si="36"/>
        <v>2</v>
      </c>
      <c r="V1083" s="333" t="str">
        <f>+VLOOKUP(A1083,bd_lista!$A$3:$E$590,5,FALSE)</f>
        <v>Gobiernos Autonomos Municipales</v>
      </c>
      <c r="W1083" s="392"/>
      <c r="X1083" s="242">
        <f>+VLOOKUP(A1083,[4]Sheet1!$A$13:$D$744,4,FALSE)</f>
        <v>0</v>
      </c>
      <c r="Y1083" s="242" t="e">
        <f>+VLOOKUP(X1083,bd_lista!$A$3:$C$590,3,FALSE)</f>
        <v>#N/A</v>
      </c>
      <c r="Z1083" s="292"/>
      <c r="AA1083" s="293"/>
    </row>
    <row r="1084" spans="1:27" customFormat="1" ht="15" hidden="1" customHeight="1">
      <c r="A1084" s="32">
        <v>1901</v>
      </c>
      <c r="B1084" s="387">
        <f>+A1084</f>
        <v>1901</v>
      </c>
      <c r="C1084" s="247" t="str">
        <f>+VLOOKUP(A1084,bd_lista!$A$3:$C$590,3,FALSE)</f>
        <v>Gobierno Autónomo Municipal de Cobija</v>
      </c>
      <c r="D1084" s="389" t="str">
        <f>+C1084</f>
        <v>Gobierno Autónomo Municipal de Cobija</v>
      </c>
      <c r="E1084" s="242" t="s">
        <v>1304</v>
      </c>
      <c r="F1084" s="268">
        <f ca="1">+IFERROR(INDEX('Hoja de Trabajo para listado'!$A$155:$Z$1048576,MATCH($A1084,'Hoja de Trabajo para listado'!$A$155:$A$1048576,0),MATCH((CUADRO!F$5&amp;$E1084),'Hoja de Trabajo para listado'!$A$151:$Z$151,0)),0)+IFERROR(INDEX('Hoja de Trabajo para listado'!$AB$155:$BA$1048576,MATCH($A1084,'Hoja de Trabajo para listado'!$AB$155:$AB$1048576,0),MATCH((CUADRO!F$5&amp;$E1084),'Hoja de Trabajo para listado'!$AB$151:$BA$151,0)),0)+IFERROR(INDEX('Hoja de Trabajo para listado'!$BC$155:$CB$1048576,MATCH($A1084,'Hoja de Trabajo para listado'!$BC$155:$BC$1048576,0),MATCH((CUADRO!F$5&amp;$E1084),'Hoja de Trabajo para listado'!$BC$151:$CB$151,0)),0)+IFERROR(INDEX('Hoja de Trabajo para listado'!$DE$153:$DG$274,MATCH($A1084,'Hoja de Trabajo para listado'!$DE$153:$DE$1048576,0),MATCH((CUADRO!F$5&amp;$E1084),'Hoja de Trabajo para listado'!$DE$151:$DG$151,0)),0)+IFERROR(INDEX('Hoja de Trabajo para listado'!$CD$155:$DC$1048576,MATCH($A1084,'Hoja de Trabajo para listado'!$CD$155:$CD$1048576,0),MATCH((CUADRO!F$5&amp;$E1084),'Hoja de Trabajo para listado'!$CD$151:$DC$151,0)),0)</f>
        <v>0</v>
      </c>
      <c r="G1084" s="268">
        <f ca="1">+IFERROR(INDEX('Hoja de Trabajo para listado'!$A$155:$Z$1048576,MATCH($A1084,'Hoja de Trabajo para listado'!$A$155:$A$1048576,0),MATCH((CUADRO!G$5&amp;$E1084),'Hoja de Trabajo para listado'!$A$151:$Z$151,0)),0)+IFERROR(INDEX('Hoja de Trabajo para listado'!$AB$155:$BA$1048576,MATCH($A1084,'Hoja de Trabajo para listado'!$AB$155:$AB$1048576,0),MATCH((CUADRO!G$5&amp;$E1084),'Hoja de Trabajo para listado'!$AB$151:$BA$151,0)),0)+IFERROR(INDEX('Hoja de Trabajo para listado'!$BC$155:$CB$1048576,MATCH($A1084,'Hoja de Trabajo para listado'!$BC$155:$BC$1048576,0),MATCH((CUADRO!G$5&amp;$E1084),'Hoja de Trabajo para listado'!$BC$151:$CB$151,0)),0)+IFERROR(INDEX('Hoja de Trabajo para listado'!$DE$153:$DG$274,MATCH($A1084,'Hoja de Trabajo para listado'!$DE$153:$DE$1048576,0),MATCH((CUADRO!G$5&amp;$E1084),'Hoja de Trabajo para listado'!$DE$151:$DG$151,0)),0)+IFERROR(INDEX('Hoja de Trabajo para listado'!$CD$155:$DC$1048576,MATCH($A1084,'Hoja de Trabajo para listado'!$CD$155:$CD$1048576,0),MATCH((CUADRO!G$5&amp;$E1084),'Hoja de Trabajo para listado'!$CD$151:$DC$151,0)),0)</f>
        <v>0</v>
      </c>
      <c r="H1084" s="268">
        <f ca="1">+IFERROR(INDEX('Hoja de Trabajo para listado'!$A$155:$Z$1048576,MATCH($A1084,'Hoja de Trabajo para listado'!$A$155:$A$1048576,0),MATCH((CUADRO!H$5&amp;$E1084),'Hoja de Trabajo para listado'!$A$151:$Z$151,0)),0)+IFERROR(INDEX('Hoja de Trabajo para listado'!$AB$155:$BA$1048576,MATCH($A1084,'Hoja de Trabajo para listado'!$AB$155:$AB$1048576,0),MATCH((CUADRO!H$5&amp;$E1084),'Hoja de Trabajo para listado'!$AB$151:$BA$151,0)),0)+IFERROR(INDEX('Hoja de Trabajo para listado'!$BC$155:$CB$1048576,MATCH($A1084,'Hoja de Trabajo para listado'!$BC$155:$BC$1048576,0),MATCH((CUADRO!H$5&amp;$E1084),'Hoja de Trabajo para listado'!$BC$151:$CB$151,0)),0)+IFERROR(INDEX('Hoja de Trabajo para listado'!$DE$153:$DG$274,MATCH($A1084,'Hoja de Trabajo para listado'!$DE$153:$DE$1048576,0),MATCH((CUADRO!H$5&amp;$E1084),'Hoja de Trabajo para listado'!$DE$151:$DG$151,0)),0)+IFERROR(INDEX('Hoja de Trabajo para listado'!$CD$155:$DC$1048576,MATCH($A1084,'Hoja de Trabajo para listado'!$CD$155:$CD$1048576,0),MATCH((CUADRO!H$5&amp;$E1084),'Hoja de Trabajo para listado'!$CD$151:$DC$151,0)),0)</f>
        <v>0</v>
      </c>
      <c r="I1084" s="268">
        <f ca="1">+IFERROR(INDEX('Hoja de Trabajo para listado'!$A$155:$Z$1048576,MATCH($A1084,'Hoja de Trabajo para listado'!$A$155:$A$1048576,0),MATCH((CUADRO!I$5&amp;$E1084),'Hoja de Trabajo para listado'!$A$151:$Z$151,0)),0)+IFERROR(INDEX('Hoja de Trabajo para listado'!$AB$155:$BA$1048576,MATCH($A1084,'Hoja de Trabajo para listado'!$AB$155:$AB$1048576,0),MATCH((CUADRO!I$5&amp;$E1084),'Hoja de Trabajo para listado'!$AB$151:$BA$151,0)),0)+IFERROR(INDEX('Hoja de Trabajo para listado'!$BC$155:$CB$1048576,MATCH($A1084,'Hoja de Trabajo para listado'!$BC$155:$BC$1048576,0),MATCH((CUADRO!I$5&amp;$E1084),'Hoja de Trabajo para listado'!$BC$151:$CB$151,0)),0)+IFERROR(INDEX('Hoja de Trabajo para listado'!$DE$153:$DG$274,MATCH($A1084,'Hoja de Trabajo para listado'!$DE$153:$DE$1048576,0),MATCH((CUADRO!I$5&amp;$E1084),'Hoja de Trabajo para listado'!$DE$151:$DG$151,0)),0)+IFERROR(INDEX('Hoja de Trabajo para listado'!$CD$155:$DC$1048576,MATCH($A1084,'Hoja de Trabajo para listado'!$CD$155:$CD$1048576,0),MATCH((CUADRO!I$5&amp;$E1084),'Hoja de Trabajo para listado'!$CD$151:$DC$151,0)),0)</f>
        <v>0</v>
      </c>
      <c r="J1084" s="268">
        <f ca="1">+IFERROR(INDEX('Hoja de Trabajo para listado'!$A$155:$Z$1048576,MATCH($A1084,'Hoja de Trabajo para listado'!$A$155:$A$1048576,0),MATCH((CUADRO!J$5&amp;$E1084),'Hoja de Trabajo para listado'!$A$151:$Z$151,0)),0)+IFERROR(INDEX('Hoja de Trabajo para listado'!$AB$155:$BA$1048576,MATCH($A1084,'Hoja de Trabajo para listado'!$AB$155:$AB$1048576,0),MATCH((CUADRO!J$5&amp;$E1084),'Hoja de Trabajo para listado'!$AB$151:$BA$151,0)),0)+IFERROR(INDEX('Hoja de Trabajo para listado'!$BC$155:$CB$1048576,MATCH($A1084,'Hoja de Trabajo para listado'!$BC$155:$BC$1048576,0),MATCH((CUADRO!J$5&amp;$E1084),'Hoja de Trabajo para listado'!$BC$151:$CB$151,0)),0)+IFERROR(INDEX('Hoja de Trabajo para listado'!$DE$153:$DG$274,MATCH($A1084,'Hoja de Trabajo para listado'!$DE$153:$DE$1048576,0),MATCH((CUADRO!J$5&amp;$E1084),'Hoja de Trabajo para listado'!$DE$151:$DG$151,0)),0)+IFERROR(INDEX('Hoja de Trabajo para listado'!$CD$155:$DC$1048576,MATCH($A1084,'Hoja de Trabajo para listado'!$CD$155:$CD$1048576,0),MATCH((CUADRO!J$5&amp;$E1084),'Hoja de Trabajo para listado'!$CD$151:$DC$151,0)),0)</f>
        <v>0</v>
      </c>
      <c r="K1084" s="268">
        <f ca="1">+IFERROR(INDEX('Hoja de Trabajo para listado'!$A$155:$Z$1048576,MATCH($A1084,'Hoja de Trabajo para listado'!$A$155:$A$1048576,0),MATCH((CUADRO!K$5&amp;$E1084),'Hoja de Trabajo para listado'!$A$151:$Z$151,0)),0)+IFERROR(INDEX('Hoja de Trabajo para listado'!$AB$155:$BA$1048576,MATCH($A1084,'Hoja de Trabajo para listado'!$AB$155:$AB$1048576,0),MATCH((CUADRO!K$5&amp;$E1084),'Hoja de Trabajo para listado'!$AB$151:$BA$151,0)),0)+IFERROR(INDEX('Hoja de Trabajo para listado'!$BC$155:$CB$1048576,MATCH($A1084,'Hoja de Trabajo para listado'!$BC$155:$BC$1048576,0),MATCH((CUADRO!K$5&amp;$E1084),'Hoja de Trabajo para listado'!$BC$151:$CB$151,0)),0)+IFERROR(INDEX('Hoja de Trabajo para listado'!$DE$153:$DG$274,MATCH($A1084,'Hoja de Trabajo para listado'!$DE$153:$DE$1048576,0),MATCH((CUADRO!K$5&amp;$E1084),'Hoja de Trabajo para listado'!$DE$151:$DG$151,0)),0)+IFERROR(INDEX('Hoja de Trabajo para listado'!$CD$155:$DC$1048576,MATCH($A1084,'Hoja de Trabajo para listado'!$CD$155:$CD$1048576,0),MATCH((CUADRO!K$5&amp;$E1084),'Hoja de Trabajo para listado'!$CD$151:$DC$151,0)),0)</f>
        <v>0</v>
      </c>
      <c r="L1084" s="268">
        <f ca="1">+IFERROR(INDEX('Hoja de Trabajo para listado'!$A$155:$Z$1048576,MATCH($A1084,'Hoja de Trabajo para listado'!$A$155:$A$1048576,0),MATCH((CUADRO!L$5&amp;$E1084),'Hoja de Trabajo para listado'!$A$151:$Z$151,0)),0)+IFERROR(INDEX('Hoja de Trabajo para listado'!$AB$155:$BA$1048576,MATCH($A1084,'Hoja de Trabajo para listado'!$AB$155:$AB$1048576,0),MATCH((CUADRO!L$5&amp;$E1084),'Hoja de Trabajo para listado'!$AB$151:$BA$151,0)),0)+IFERROR(INDEX('Hoja de Trabajo para listado'!$BC$155:$CB$1048576,MATCH($A1084,'Hoja de Trabajo para listado'!$BC$155:$BC$1048576,0),MATCH((CUADRO!L$5&amp;$E1084),'Hoja de Trabajo para listado'!$BC$151:$CB$151,0)),0)+IFERROR(INDEX('Hoja de Trabajo para listado'!$DE$153:$DG$274,MATCH($A1084,'Hoja de Trabajo para listado'!$DE$153:$DE$1048576,0),MATCH((CUADRO!L$5&amp;$E1084),'Hoja de Trabajo para listado'!$DE$151:$DG$151,0)),0)+IFERROR(INDEX('Hoja de Trabajo para listado'!$CD$155:$DC$1048576,MATCH($A1084,'Hoja de Trabajo para listado'!$CD$155:$CD$1048576,0),MATCH((CUADRO!L$5&amp;$E1084),'Hoja de Trabajo para listado'!$CD$151:$DC$151,0)),0)</f>
        <v>0</v>
      </c>
      <c r="M1084" s="268">
        <f ca="1">+IFERROR(INDEX('Hoja de Trabajo para listado'!$A$155:$Z$1048576,MATCH($A1084,'Hoja de Trabajo para listado'!$A$155:$A$1048576,0),MATCH((CUADRO!M$5&amp;$E1084),'Hoja de Trabajo para listado'!$A$151:$Z$151,0)),0)+IFERROR(INDEX('Hoja de Trabajo para listado'!$AB$155:$BA$1048576,MATCH($A1084,'Hoja de Trabajo para listado'!$AB$155:$AB$1048576,0),MATCH((CUADRO!M$5&amp;$E1084),'Hoja de Trabajo para listado'!$AB$151:$BA$151,0)),0)+IFERROR(INDEX('Hoja de Trabajo para listado'!$BC$155:$CB$1048576,MATCH($A1084,'Hoja de Trabajo para listado'!$BC$155:$BC$1048576,0),MATCH((CUADRO!M$5&amp;$E1084),'Hoja de Trabajo para listado'!$BC$151:$CB$151,0)),0)+IFERROR(INDEX('Hoja de Trabajo para listado'!$DE$153:$DG$274,MATCH($A1084,'Hoja de Trabajo para listado'!$DE$153:$DE$1048576,0),MATCH((CUADRO!M$5&amp;$E1084),'Hoja de Trabajo para listado'!$DE$151:$DG$151,0)),0)+IFERROR(INDEX('Hoja de Trabajo para listado'!$CD$155:$DC$1048576,MATCH($A1084,'Hoja de Trabajo para listado'!$CD$155:$CD$1048576,0),MATCH((CUADRO!M$5&amp;$E1084),'Hoja de Trabajo para listado'!$CD$151:$DC$151,0)),0)</f>
        <v>0</v>
      </c>
      <c r="N1084" s="268">
        <f ca="1">+IFERROR(INDEX('Hoja de Trabajo para listado'!$A$155:$Z$1048576,MATCH($A1084,'Hoja de Trabajo para listado'!$A$155:$A$1048576,0),MATCH((CUADRO!N$5&amp;$E1084),'Hoja de Trabajo para listado'!$A$151:$Z$151,0)),0)+IFERROR(INDEX('Hoja de Trabajo para listado'!$AB$155:$BA$1048576,MATCH($A1084,'Hoja de Trabajo para listado'!$AB$155:$AB$1048576,0),MATCH((CUADRO!N$5&amp;$E1084),'Hoja de Trabajo para listado'!$AB$151:$BA$151,0)),0)+IFERROR(INDEX('Hoja de Trabajo para listado'!$BC$155:$CB$1048576,MATCH($A1084,'Hoja de Trabajo para listado'!$BC$155:$BC$1048576,0),MATCH((CUADRO!N$5&amp;$E1084),'Hoja de Trabajo para listado'!$BC$151:$CB$151,0)),0)+IFERROR(INDEX('Hoja de Trabajo para listado'!$DE$153:$DG$274,MATCH($A1084,'Hoja de Trabajo para listado'!$DE$153:$DE$1048576,0),MATCH((CUADRO!N$5&amp;$E1084),'Hoja de Trabajo para listado'!$DE$151:$DG$151,0)),0)+IFERROR(INDEX('Hoja de Trabajo para listado'!$CD$155:$DC$1048576,MATCH($A1084,'Hoja de Trabajo para listado'!$CD$155:$CD$1048576,0),MATCH((CUADRO!N$5&amp;$E1084),'Hoja de Trabajo para listado'!$CD$151:$DC$151,0)),0)</f>
        <v>0</v>
      </c>
      <c r="O1084" s="268">
        <f ca="1">+IFERROR(INDEX('Hoja de Trabajo para listado'!$A$155:$Z$1048576,MATCH($A1084,'Hoja de Trabajo para listado'!$A$155:$A$1048576,0),MATCH((CUADRO!O$5&amp;$E1084),'Hoja de Trabajo para listado'!$A$151:$Z$151,0)),0)+IFERROR(INDEX('Hoja de Trabajo para listado'!$AB$155:$BA$1048576,MATCH($A1084,'Hoja de Trabajo para listado'!$AB$155:$AB$1048576,0),MATCH((CUADRO!O$5&amp;$E1084),'Hoja de Trabajo para listado'!$AB$151:$BA$151,0)),0)+IFERROR(INDEX('Hoja de Trabajo para listado'!$BC$155:$CB$1048576,MATCH($A1084,'Hoja de Trabajo para listado'!$BC$155:$BC$1048576,0),MATCH((CUADRO!O$5&amp;$E1084),'Hoja de Trabajo para listado'!$BC$151:$CB$151,0)),0)+IFERROR(INDEX('Hoja de Trabajo para listado'!$DE$153:$DG$274,MATCH($A1084,'Hoja de Trabajo para listado'!$DE$153:$DE$1048576,0),MATCH((CUADRO!O$5&amp;$E1084),'Hoja de Trabajo para listado'!$DE$151:$DG$151,0)),0)+IFERROR(INDEX('Hoja de Trabajo para listado'!$CD$155:$DC$1048576,MATCH($A1084,'Hoja de Trabajo para listado'!$CD$155:$CD$1048576,0),MATCH((CUADRO!O$5&amp;$E1084),'Hoja de Trabajo para listado'!$CD$151:$DC$151,0)),0)</f>
        <v>0</v>
      </c>
      <c r="P1084" s="243">
        <f ca="1">+IFERROR(INDEX('Hoja de Trabajo para listado'!$A$155:$Z$1048576,MATCH($A1084,'Hoja de Trabajo para listado'!$A$155:$A$1048576,0),MATCH((CUADRO!P$5&amp;$E1084),'Hoja de Trabajo para listado'!$A$151:$Z$151,0)),0)+IFERROR(INDEX('Hoja de Trabajo para listado'!$AB$155:$BA$1048576,MATCH($A1084,'Hoja de Trabajo para listado'!$AB$155:$AB$1048576,0),MATCH((CUADRO!P$5&amp;$E1084),'Hoja de Trabajo para listado'!$AB$151:$BA$151,0)),0)+IFERROR(INDEX('Hoja de Trabajo para listado'!$BC$155:$CB$1048576,MATCH($A1084,'Hoja de Trabajo para listado'!$BC$155:$BC$1048576,0),MATCH((CUADRO!P$5&amp;$E1084),'Hoja de Trabajo para listado'!$BC$151:$CB$151,0)),0)+IFERROR(INDEX('Hoja de Trabajo para listado'!$DE$153:$DG$274,MATCH($A1084,'Hoja de Trabajo para listado'!$DE$153:$DE$1048576,0),MATCH((CUADRO!P$5&amp;$E1084),'Hoja de Trabajo para listado'!$DE$151:$DG$151,0)),0)+IFERROR(INDEX('Hoja de Trabajo para listado'!$CD$155:$DC$1048576,MATCH($A1084,'Hoja de Trabajo para listado'!$CD$155:$CD$1048576,0),MATCH((CUADRO!P$5&amp;$E1084),'Hoja de Trabajo para listado'!$CD$151:$DC$151,0)),0)</f>
        <v>0</v>
      </c>
      <c r="Q1084" s="243">
        <f ca="1">+IFERROR(INDEX('Hoja de Trabajo para listado'!$A$155:$Z$1048576,MATCH($A1084,'Hoja de Trabajo para listado'!$A$155:$A$1048576,0),MATCH((CUADRO!Q$5&amp;$E1084),'Hoja de Trabajo para listado'!$A$151:$Z$151,0)),0)+IFERROR(INDEX('Hoja de Trabajo para listado'!$AB$155:$BA$1048576,MATCH($A1084,'Hoja de Trabajo para listado'!$AB$155:$AB$1048576,0),MATCH((CUADRO!Q$5&amp;$E1084),'Hoja de Trabajo para listado'!$AB$151:$BA$151,0)),0)+IFERROR(INDEX('Hoja de Trabajo para listado'!$BC$155:$CB$1048576,MATCH($A1084,'Hoja de Trabajo para listado'!$BC$155:$BC$1048576,0),MATCH((CUADRO!Q$5&amp;$E1084),'Hoja de Trabajo para listado'!$BC$151:$CB$151,0)),0)+IFERROR(INDEX('Hoja de Trabajo para listado'!$DE$153:$DG$274,MATCH($A1084,'Hoja de Trabajo para listado'!$DE$153:$DE$1048576,0),MATCH((CUADRO!Q$5&amp;$E1084),'Hoja de Trabajo para listado'!$DE$151:$DG$151,0)),0)+IFERROR(INDEX('Hoja de Trabajo para listado'!$CD$155:$DC$1048576,MATCH($A1084,'Hoja de Trabajo para listado'!$CD$155:$CD$1048576,0),MATCH((CUADRO!Q$5&amp;$E1084),'Hoja de Trabajo para listado'!$CD$151:$DC$151,0)),0)</f>
        <v>0</v>
      </c>
      <c r="R1084" s="268">
        <f t="shared" ca="1" si="35"/>
        <v>0</v>
      </c>
      <c r="S1084" s="270"/>
      <c r="T1084" s="243">
        <f ca="1">+T1085</f>
        <v>0</v>
      </c>
      <c r="U1084" s="242">
        <f t="shared" si="36"/>
        <v>1</v>
      </c>
      <c r="V1084" s="333" t="str">
        <f>+VLOOKUP(A1084,bd_lista!$A$3:$E$590,5,FALSE)</f>
        <v>Gobiernos Autonomos Municipales</v>
      </c>
      <c r="W1084" s="391" t="str">
        <f>+V1084</f>
        <v>Gobiernos Autonomos Municipales</v>
      </c>
      <c r="X1084" s="242">
        <f>+VLOOKUP(A1084,[4]Sheet1!$A$13:$D$744,4,FALSE)</f>
        <v>0</v>
      </c>
      <c r="Y1084" s="242" t="e">
        <f>+VLOOKUP(X1084,bd_lista!$A$3:$C$590,3,FALSE)</f>
        <v>#N/A</v>
      </c>
      <c r="Z1084" s="294">
        <f>+X1084</f>
        <v>0</v>
      </c>
      <c r="AA1084" s="295" t="e">
        <f>+Y1084</f>
        <v>#N/A</v>
      </c>
    </row>
    <row r="1085" spans="1:27" customFormat="1" ht="15" hidden="1" customHeight="1">
      <c r="A1085" s="32">
        <v>1901</v>
      </c>
      <c r="B1085" s="388"/>
      <c r="C1085" s="247" t="str">
        <f>+VLOOKUP(A1085,bd_lista!$A$3:$C$590,3,FALSE)</f>
        <v>Gobierno Autónomo Municipal de Cobija</v>
      </c>
      <c r="D1085" s="390"/>
      <c r="E1085" s="244" t="s">
        <v>1305</v>
      </c>
      <c r="F1085" s="245">
        <f ca="1">+IFERROR(INDEX('Hoja de Trabajo para listado'!$A$155:$Z$1048576,MATCH($A1085,'Hoja de Trabajo para listado'!$A$155:$A$1048576,0),MATCH((CUADRO!F$5&amp;$E1085),'Hoja de Trabajo para listado'!$A$151:$Z$151,0)),0)+IFERROR(INDEX('Hoja de Trabajo para listado'!$AB$155:$BA$1048576,MATCH($A1085,'Hoja de Trabajo para listado'!$AB$155:$AB$1048576,0),MATCH((CUADRO!F$5&amp;$E1085),'Hoja de Trabajo para listado'!$AB$151:$BA$151,0)),0)+IFERROR(INDEX('Hoja de Trabajo para listado'!$BC$155:$CB$1048576,MATCH($A1085,'Hoja de Trabajo para listado'!$BC$155:$BC$1048576,0),MATCH((CUADRO!F$5&amp;$E1085),'Hoja de Trabajo para listado'!$BC$151:$CB$151,0)),0)+IFERROR(INDEX('Hoja de Trabajo para listado'!$DE$153:$DG$274,MATCH($A1085,'Hoja de Trabajo para listado'!$DE$153:$DE$1048576,0),MATCH((CUADRO!F$5&amp;$E1085),'Hoja de Trabajo para listado'!$DE$151:$DG$151,0)),0)+IFERROR(INDEX('Hoja de Trabajo para listado'!$CD$155:$DC$1048576,MATCH($A1085,'Hoja de Trabajo para listado'!$CD$155:$CD$1048576,0),MATCH((CUADRO!F$5&amp;$E1085),'Hoja de Trabajo para listado'!$CD$151:$DC$151,0)),0)</f>
        <v>0</v>
      </c>
      <c r="G1085" s="245">
        <f ca="1">+IFERROR(INDEX('Hoja de Trabajo para listado'!$A$155:$Z$1048576,MATCH($A1085,'Hoja de Trabajo para listado'!$A$155:$A$1048576,0),MATCH((CUADRO!G$5&amp;$E1085),'Hoja de Trabajo para listado'!$A$151:$Z$151,0)),0)+IFERROR(INDEX('Hoja de Trabajo para listado'!$AB$155:$BA$1048576,MATCH($A1085,'Hoja de Trabajo para listado'!$AB$155:$AB$1048576,0),MATCH((CUADRO!G$5&amp;$E1085),'Hoja de Trabajo para listado'!$AB$151:$BA$151,0)),0)+IFERROR(INDEX('Hoja de Trabajo para listado'!$BC$155:$CB$1048576,MATCH($A1085,'Hoja de Trabajo para listado'!$BC$155:$BC$1048576,0),MATCH((CUADRO!G$5&amp;$E1085),'Hoja de Trabajo para listado'!$BC$151:$CB$151,0)),0)+IFERROR(INDEX('Hoja de Trabajo para listado'!$DE$153:$DG$274,MATCH($A1085,'Hoja de Trabajo para listado'!$DE$153:$DE$1048576,0),MATCH((CUADRO!G$5&amp;$E1085),'Hoja de Trabajo para listado'!$DE$151:$DG$151,0)),0)+IFERROR(INDEX('Hoja de Trabajo para listado'!$CD$155:$DC$1048576,MATCH($A1085,'Hoja de Trabajo para listado'!$CD$155:$CD$1048576,0),MATCH((CUADRO!G$5&amp;$E1085),'Hoja de Trabajo para listado'!$CD$151:$DC$151,0)),0)</f>
        <v>0</v>
      </c>
      <c r="H1085" s="245">
        <f ca="1">+IFERROR(INDEX('Hoja de Trabajo para listado'!$A$155:$Z$1048576,MATCH($A1085,'Hoja de Trabajo para listado'!$A$155:$A$1048576,0),MATCH((CUADRO!H$5&amp;$E1085),'Hoja de Trabajo para listado'!$A$151:$Z$151,0)),0)+IFERROR(INDEX('Hoja de Trabajo para listado'!$AB$155:$BA$1048576,MATCH($A1085,'Hoja de Trabajo para listado'!$AB$155:$AB$1048576,0),MATCH((CUADRO!H$5&amp;$E1085),'Hoja de Trabajo para listado'!$AB$151:$BA$151,0)),0)+IFERROR(INDEX('Hoja de Trabajo para listado'!$BC$155:$CB$1048576,MATCH($A1085,'Hoja de Trabajo para listado'!$BC$155:$BC$1048576,0),MATCH((CUADRO!H$5&amp;$E1085),'Hoja de Trabajo para listado'!$BC$151:$CB$151,0)),0)+IFERROR(INDEX('Hoja de Trabajo para listado'!$DE$153:$DG$274,MATCH($A1085,'Hoja de Trabajo para listado'!$DE$153:$DE$1048576,0),MATCH((CUADRO!H$5&amp;$E1085),'Hoja de Trabajo para listado'!$DE$151:$DG$151,0)),0)+IFERROR(INDEX('Hoja de Trabajo para listado'!$CD$155:$DC$1048576,MATCH($A1085,'Hoja de Trabajo para listado'!$CD$155:$CD$1048576,0),MATCH((CUADRO!H$5&amp;$E1085),'Hoja de Trabajo para listado'!$CD$151:$DC$151,0)),0)</f>
        <v>0</v>
      </c>
      <c r="I1085" s="245">
        <f ca="1">+IFERROR(INDEX('Hoja de Trabajo para listado'!$A$155:$Z$1048576,MATCH($A1085,'Hoja de Trabajo para listado'!$A$155:$A$1048576,0),MATCH((CUADRO!I$5&amp;$E1085),'Hoja de Trabajo para listado'!$A$151:$Z$151,0)),0)+IFERROR(INDEX('Hoja de Trabajo para listado'!$AB$155:$BA$1048576,MATCH($A1085,'Hoja de Trabajo para listado'!$AB$155:$AB$1048576,0),MATCH((CUADRO!I$5&amp;$E1085),'Hoja de Trabajo para listado'!$AB$151:$BA$151,0)),0)+IFERROR(INDEX('Hoja de Trabajo para listado'!$BC$155:$CB$1048576,MATCH($A1085,'Hoja de Trabajo para listado'!$BC$155:$BC$1048576,0),MATCH((CUADRO!I$5&amp;$E1085),'Hoja de Trabajo para listado'!$BC$151:$CB$151,0)),0)+IFERROR(INDEX('Hoja de Trabajo para listado'!$DE$153:$DG$274,MATCH($A1085,'Hoja de Trabajo para listado'!$DE$153:$DE$1048576,0),MATCH((CUADRO!I$5&amp;$E1085),'Hoja de Trabajo para listado'!$DE$151:$DG$151,0)),0)+IFERROR(INDEX('Hoja de Trabajo para listado'!$CD$155:$DC$1048576,MATCH($A1085,'Hoja de Trabajo para listado'!$CD$155:$CD$1048576,0),MATCH((CUADRO!I$5&amp;$E1085),'Hoja de Trabajo para listado'!$CD$151:$DC$151,0)),0)</f>
        <v>0</v>
      </c>
      <c r="J1085" s="245">
        <f ca="1">+IFERROR(INDEX('Hoja de Trabajo para listado'!$A$155:$Z$1048576,MATCH($A1085,'Hoja de Trabajo para listado'!$A$155:$A$1048576,0),MATCH((CUADRO!J$5&amp;$E1085),'Hoja de Trabajo para listado'!$A$151:$Z$151,0)),0)+IFERROR(INDEX('Hoja de Trabajo para listado'!$AB$155:$BA$1048576,MATCH($A1085,'Hoja de Trabajo para listado'!$AB$155:$AB$1048576,0),MATCH((CUADRO!J$5&amp;$E1085),'Hoja de Trabajo para listado'!$AB$151:$BA$151,0)),0)+IFERROR(INDEX('Hoja de Trabajo para listado'!$BC$155:$CB$1048576,MATCH($A1085,'Hoja de Trabajo para listado'!$BC$155:$BC$1048576,0),MATCH((CUADRO!J$5&amp;$E1085),'Hoja de Trabajo para listado'!$BC$151:$CB$151,0)),0)+IFERROR(INDEX('Hoja de Trabajo para listado'!$DE$153:$DG$274,MATCH($A1085,'Hoja de Trabajo para listado'!$DE$153:$DE$1048576,0),MATCH((CUADRO!J$5&amp;$E1085),'Hoja de Trabajo para listado'!$DE$151:$DG$151,0)),0)+IFERROR(INDEX('Hoja de Trabajo para listado'!$CD$155:$DC$1048576,MATCH($A1085,'Hoja de Trabajo para listado'!$CD$155:$CD$1048576,0),MATCH((CUADRO!J$5&amp;$E1085),'Hoja de Trabajo para listado'!$CD$151:$DC$151,0)),0)</f>
        <v>0</v>
      </c>
      <c r="K1085" s="245">
        <f ca="1">+IFERROR(INDEX('Hoja de Trabajo para listado'!$A$155:$Z$1048576,MATCH($A1085,'Hoja de Trabajo para listado'!$A$155:$A$1048576,0),MATCH((CUADRO!K$5&amp;$E1085),'Hoja de Trabajo para listado'!$A$151:$Z$151,0)),0)+IFERROR(INDEX('Hoja de Trabajo para listado'!$AB$155:$BA$1048576,MATCH($A1085,'Hoja de Trabajo para listado'!$AB$155:$AB$1048576,0),MATCH((CUADRO!K$5&amp;$E1085),'Hoja de Trabajo para listado'!$AB$151:$BA$151,0)),0)+IFERROR(INDEX('Hoja de Trabajo para listado'!$BC$155:$CB$1048576,MATCH($A1085,'Hoja de Trabajo para listado'!$BC$155:$BC$1048576,0),MATCH((CUADRO!K$5&amp;$E1085),'Hoja de Trabajo para listado'!$BC$151:$CB$151,0)),0)+IFERROR(INDEX('Hoja de Trabajo para listado'!$DE$153:$DG$274,MATCH($A1085,'Hoja de Trabajo para listado'!$DE$153:$DE$1048576,0),MATCH((CUADRO!K$5&amp;$E1085),'Hoja de Trabajo para listado'!$DE$151:$DG$151,0)),0)+IFERROR(INDEX('Hoja de Trabajo para listado'!$CD$155:$DC$1048576,MATCH($A1085,'Hoja de Trabajo para listado'!$CD$155:$CD$1048576,0),MATCH((CUADRO!K$5&amp;$E1085),'Hoja de Trabajo para listado'!$CD$151:$DC$151,0)),0)</f>
        <v>0</v>
      </c>
      <c r="L1085" s="245">
        <f ca="1">+IFERROR(INDEX('Hoja de Trabajo para listado'!$A$155:$Z$1048576,MATCH($A1085,'Hoja de Trabajo para listado'!$A$155:$A$1048576,0),MATCH((CUADRO!L$5&amp;$E1085),'Hoja de Trabajo para listado'!$A$151:$Z$151,0)),0)+IFERROR(INDEX('Hoja de Trabajo para listado'!$AB$155:$BA$1048576,MATCH($A1085,'Hoja de Trabajo para listado'!$AB$155:$AB$1048576,0),MATCH((CUADRO!L$5&amp;$E1085),'Hoja de Trabajo para listado'!$AB$151:$BA$151,0)),0)+IFERROR(INDEX('Hoja de Trabajo para listado'!$BC$155:$CB$1048576,MATCH($A1085,'Hoja de Trabajo para listado'!$BC$155:$BC$1048576,0),MATCH((CUADRO!L$5&amp;$E1085),'Hoja de Trabajo para listado'!$BC$151:$CB$151,0)),0)+IFERROR(INDEX('Hoja de Trabajo para listado'!$DE$153:$DG$274,MATCH($A1085,'Hoja de Trabajo para listado'!$DE$153:$DE$1048576,0),MATCH((CUADRO!L$5&amp;$E1085),'Hoja de Trabajo para listado'!$DE$151:$DG$151,0)),0)+IFERROR(INDEX('Hoja de Trabajo para listado'!$CD$155:$DC$1048576,MATCH($A1085,'Hoja de Trabajo para listado'!$CD$155:$CD$1048576,0),MATCH((CUADRO!L$5&amp;$E1085),'Hoja de Trabajo para listado'!$CD$151:$DC$151,0)),0)</f>
        <v>0</v>
      </c>
      <c r="M1085" s="245">
        <f ca="1">+IFERROR(INDEX('Hoja de Trabajo para listado'!$A$155:$Z$1048576,MATCH($A1085,'Hoja de Trabajo para listado'!$A$155:$A$1048576,0),MATCH((CUADRO!M$5&amp;$E1085),'Hoja de Trabajo para listado'!$A$151:$Z$151,0)),0)+IFERROR(INDEX('Hoja de Trabajo para listado'!$AB$155:$BA$1048576,MATCH($A1085,'Hoja de Trabajo para listado'!$AB$155:$AB$1048576,0),MATCH((CUADRO!M$5&amp;$E1085),'Hoja de Trabajo para listado'!$AB$151:$BA$151,0)),0)+IFERROR(INDEX('Hoja de Trabajo para listado'!$BC$155:$CB$1048576,MATCH($A1085,'Hoja de Trabajo para listado'!$BC$155:$BC$1048576,0),MATCH((CUADRO!M$5&amp;$E1085),'Hoja de Trabajo para listado'!$BC$151:$CB$151,0)),0)+IFERROR(INDEX('Hoja de Trabajo para listado'!$DE$153:$DG$274,MATCH($A1085,'Hoja de Trabajo para listado'!$DE$153:$DE$1048576,0),MATCH((CUADRO!M$5&amp;$E1085),'Hoja de Trabajo para listado'!$DE$151:$DG$151,0)),0)+IFERROR(INDEX('Hoja de Trabajo para listado'!$CD$155:$DC$1048576,MATCH($A1085,'Hoja de Trabajo para listado'!$CD$155:$CD$1048576,0),MATCH((CUADRO!M$5&amp;$E1085),'Hoja de Trabajo para listado'!$CD$151:$DC$151,0)),0)</f>
        <v>0</v>
      </c>
      <c r="N1085" s="245">
        <f ca="1">+IFERROR(INDEX('Hoja de Trabajo para listado'!$A$155:$Z$1048576,MATCH($A1085,'Hoja de Trabajo para listado'!$A$155:$A$1048576,0),MATCH((CUADRO!N$5&amp;$E1085),'Hoja de Trabajo para listado'!$A$151:$Z$151,0)),0)+IFERROR(INDEX('Hoja de Trabajo para listado'!$AB$155:$BA$1048576,MATCH($A1085,'Hoja de Trabajo para listado'!$AB$155:$AB$1048576,0),MATCH((CUADRO!N$5&amp;$E1085),'Hoja de Trabajo para listado'!$AB$151:$BA$151,0)),0)+IFERROR(INDEX('Hoja de Trabajo para listado'!$BC$155:$CB$1048576,MATCH($A1085,'Hoja de Trabajo para listado'!$BC$155:$BC$1048576,0),MATCH((CUADRO!N$5&amp;$E1085),'Hoja de Trabajo para listado'!$BC$151:$CB$151,0)),0)+IFERROR(INDEX('Hoja de Trabajo para listado'!$DE$153:$DG$274,MATCH($A1085,'Hoja de Trabajo para listado'!$DE$153:$DE$1048576,0),MATCH((CUADRO!N$5&amp;$E1085),'Hoja de Trabajo para listado'!$DE$151:$DG$151,0)),0)+IFERROR(INDEX('Hoja de Trabajo para listado'!$CD$155:$DC$1048576,MATCH($A1085,'Hoja de Trabajo para listado'!$CD$155:$CD$1048576,0),MATCH((CUADRO!N$5&amp;$E1085),'Hoja de Trabajo para listado'!$CD$151:$DC$151,0)),0)</f>
        <v>0</v>
      </c>
      <c r="O1085" s="245">
        <f ca="1">+IFERROR(INDEX('Hoja de Trabajo para listado'!$A$155:$Z$1048576,MATCH($A1085,'Hoja de Trabajo para listado'!$A$155:$A$1048576,0),MATCH((CUADRO!O$5&amp;$E1085),'Hoja de Trabajo para listado'!$A$151:$Z$151,0)),0)+IFERROR(INDEX('Hoja de Trabajo para listado'!$AB$155:$BA$1048576,MATCH($A1085,'Hoja de Trabajo para listado'!$AB$155:$AB$1048576,0),MATCH((CUADRO!O$5&amp;$E1085),'Hoja de Trabajo para listado'!$AB$151:$BA$151,0)),0)+IFERROR(INDEX('Hoja de Trabajo para listado'!$BC$155:$CB$1048576,MATCH($A1085,'Hoja de Trabajo para listado'!$BC$155:$BC$1048576,0),MATCH((CUADRO!O$5&amp;$E1085),'Hoja de Trabajo para listado'!$BC$151:$CB$151,0)),0)+IFERROR(INDEX('Hoja de Trabajo para listado'!$DE$153:$DG$274,MATCH($A1085,'Hoja de Trabajo para listado'!$DE$153:$DE$1048576,0),MATCH((CUADRO!O$5&amp;$E1085),'Hoja de Trabajo para listado'!$DE$151:$DG$151,0)),0)+IFERROR(INDEX('Hoja de Trabajo para listado'!$CD$155:$DC$1048576,MATCH($A1085,'Hoja de Trabajo para listado'!$CD$155:$CD$1048576,0),MATCH((CUADRO!O$5&amp;$E1085),'Hoja de Trabajo para listado'!$CD$151:$DC$151,0)),0)</f>
        <v>0</v>
      </c>
      <c r="P1085" s="245">
        <f ca="1">+IFERROR(INDEX('Hoja de Trabajo para listado'!$A$155:$Z$1048576,MATCH($A1085,'Hoja de Trabajo para listado'!$A$155:$A$1048576,0),MATCH((CUADRO!P$5&amp;$E1085),'Hoja de Trabajo para listado'!$A$151:$Z$151,0)),0)+IFERROR(INDEX('Hoja de Trabajo para listado'!$AB$155:$BA$1048576,MATCH($A1085,'Hoja de Trabajo para listado'!$AB$155:$AB$1048576,0),MATCH((CUADRO!P$5&amp;$E1085),'Hoja de Trabajo para listado'!$AB$151:$BA$151,0)),0)+IFERROR(INDEX('Hoja de Trabajo para listado'!$BC$155:$CB$1048576,MATCH($A1085,'Hoja de Trabajo para listado'!$BC$155:$BC$1048576,0),MATCH((CUADRO!P$5&amp;$E1085),'Hoja de Trabajo para listado'!$BC$151:$CB$151,0)),0)+IFERROR(INDEX('Hoja de Trabajo para listado'!$DE$153:$DG$274,MATCH($A1085,'Hoja de Trabajo para listado'!$DE$153:$DE$1048576,0),MATCH((CUADRO!P$5&amp;$E1085),'Hoja de Trabajo para listado'!$DE$151:$DG$151,0)),0)+IFERROR(INDEX('Hoja de Trabajo para listado'!$CD$155:$DC$1048576,MATCH($A1085,'Hoja de Trabajo para listado'!$CD$155:$CD$1048576,0),MATCH((CUADRO!P$5&amp;$E1085),'Hoja de Trabajo para listado'!$CD$151:$DC$151,0)),0)</f>
        <v>0</v>
      </c>
      <c r="Q1085" s="245">
        <f ca="1">+IFERROR(INDEX('Hoja de Trabajo para listado'!$A$155:$Z$1048576,MATCH($A1085,'Hoja de Trabajo para listado'!$A$155:$A$1048576,0),MATCH((CUADRO!Q$5&amp;$E1085),'Hoja de Trabajo para listado'!$A$151:$Z$151,0)),0)+IFERROR(INDEX('Hoja de Trabajo para listado'!$AB$155:$BA$1048576,MATCH($A1085,'Hoja de Trabajo para listado'!$AB$155:$AB$1048576,0),MATCH((CUADRO!Q$5&amp;$E1085),'Hoja de Trabajo para listado'!$AB$151:$BA$151,0)),0)+IFERROR(INDEX('Hoja de Trabajo para listado'!$BC$155:$CB$1048576,MATCH($A1085,'Hoja de Trabajo para listado'!$BC$155:$BC$1048576,0),MATCH((CUADRO!Q$5&amp;$E1085),'Hoja de Trabajo para listado'!$BC$151:$CB$151,0)),0)+IFERROR(INDEX('Hoja de Trabajo para listado'!$DE$153:$DG$274,MATCH($A1085,'Hoja de Trabajo para listado'!$DE$153:$DE$1048576,0),MATCH((CUADRO!Q$5&amp;$E1085),'Hoja de Trabajo para listado'!$DE$151:$DG$151,0)),0)+IFERROR(INDEX('Hoja de Trabajo para listado'!$CD$155:$DC$1048576,MATCH($A1085,'Hoja de Trabajo para listado'!$CD$155:$CD$1048576,0),MATCH((CUADRO!Q$5&amp;$E1085),'Hoja de Trabajo para listado'!$CD$151:$DC$151,0)),0)</f>
        <v>0</v>
      </c>
      <c r="R1085" s="245">
        <f t="shared" ca="1" si="35"/>
        <v>0</v>
      </c>
      <c r="S1085" s="259">
        <f ca="1">+R1084+R1085</f>
        <v>0</v>
      </c>
      <c r="T1085" s="245">
        <f ca="1">+S1085</f>
        <v>0</v>
      </c>
      <c r="U1085" s="244">
        <f t="shared" si="36"/>
        <v>2</v>
      </c>
      <c r="V1085" s="333" t="str">
        <f>+VLOOKUP(A1085,bd_lista!$A$3:$E$590,5,FALSE)</f>
        <v>Gobiernos Autonomos Municipales</v>
      </c>
      <c r="W1085" s="392"/>
      <c r="X1085" s="242">
        <f>+VLOOKUP(A1085,[4]Sheet1!$A$13:$D$744,4,FALSE)</f>
        <v>0</v>
      </c>
      <c r="Y1085" s="242" t="e">
        <f>+VLOOKUP(X1085,bd_lista!$A$3:$C$590,3,FALSE)</f>
        <v>#N/A</v>
      </c>
      <c r="Z1085" s="292"/>
      <c r="AA1085" s="293"/>
    </row>
    <row r="1086" spans="1:27" customFormat="1" ht="15" hidden="1" customHeight="1">
      <c r="A1086" s="32">
        <v>1902</v>
      </c>
      <c r="B1086" s="387">
        <f>+A1086</f>
        <v>1902</v>
      </c>
      <c r="C1086" s="247" t="str">
        <f>+VLOOKUP(A1086,bd_lista!$A$3:$C$590,3,FALSE)</f>
        <v>Gobierno Autónomo Municipal de Porvenir</v>
      </c>
      <c r="D1086" s="389" t="str">
        <f>+C1086</f>
        <v>Gobierno Autónomo Municipal de Porvenir</v>
      </c>
      <c r="E1086" s="242" t="s">
        <v>1304</v>
      </c>
      <c r="F1086" s="268">
        <f ca="1">+IFERROR(INDEX('Hoja de Trabajo para listado'!$A$155:$Z$1048576,MATCH($A1086,'Hoja de Trabajo para listado'!$A$155:$A$1048576,0),MATCH((CUADRO!F$5&amp;$E1086),'Hoja de Trabajo para listado'!$A$151:$Z$151,0)),0)+IFERROR(INDEX('Hoja de Trabajo para listado'!$AB$155:$BA$1048576,MATCH($A1086,'Hoja de Trabajo para listado'!$AB$155:$AB$1048576,0),MATCH((CUADRO!F$5&amp;$E1086),'Hoja de Trabajo para listado'!$AB$151:$BA$151,0)),0)+IFERROR(INDEX('Hoja de Trabajo para listado'!$BC$155:$CB$1048576,MATCH($A1086,'Hoja de Trabajo para listado'!$BC$155:$BC$1048576,0),MATCH((CUADRO!F$5&amp;$E1086),'Hoja de Trabajo para listado'!$BC$151:$CB$151,0)),0)+IFERROR(INDEX('Hoja de Trabajo para listado'!$DE$153:$DG$274,MATCH($A1086,'Hoja de Trabajo para listado'!$DE$153:$DE$1048576,0),MATCH((CUADRO!F$5&amp;$E1086),'Hoja de Trabajo para listado'!$DE$151:$DG$151,0)),0)+IFERROR(INDEX('Hoja de Trabajo para listado'!$CD$155:$DC$1048576,MATCH($A1086,'Hoja de Trabajo para listado'!$CD$155:$CD$1048576,0),MATCH((CUADRO!F$5&amp;$E1086),'Hoja de Trabajo para listado'!$CD$151:$DC$151,0)),0)</f>
        <v>0</v>
      </c>
      <c r="G1086" s="268">
        <f ca="1">+IFERROR(INDEX('Hoja de Trabajo para listado'!$A$155:$Z$1048576,MATCH($A1086,'Hoja de Trabajo para listado'!$A$155:$A$1048576,0),MATCH((CUADRO!G$5&amp;$E1086),'Hoja de Trabajo para listado'!$A$151:$Z$151,0)),0)+IFERROR(INDEX('Hoja de Trabajo para listado'!$AB$155:$BA$1048576,MATCH($A1086,'Hoja de Trabajo para listado'!$AB$155:$AB$1048576,0),MATCH((CUADRO!G$5&amp;$E1086),'Hoja de Trabajo para listado'!$AB$151:$BA$151,0)),0)+IFERROR(INDEX('Hoja de Trabajo para listado'!$BC$155:$CB$1048576,MATCH($A1086,'Hoja de Trabajo para listado'!$BC$155:$BC$1048576,0),MATCH((CUADRO!G$5&amp;$E1086),'Hoja de Trabajo para listado'!$BC$151:$CB$151,0)),0)+IFERROR(INDEX('Hoja de Trabajo para listado'!$DE$153:$DG$274,MATCH($A1086,'Hoja de Trabajo para listado'!$DE$153:$DE$1048576,0),MATCH((CUADRO!G$5&amp;$E1086),'Hoja de Trabajo para listado'!$DE$151:$DG$151,0)),0)+IFERROR(INDEX('Hoja de Trabajo para listado'!$CD$155:$DC$1048576,MATCH($A1086,'Hoja de Trabajo para listado'!$CD$155:$CD$1048576,0),MATCH((CUADRO!G$5&amp;$E1086),'Hoja de Trabajo para listado'!$CD$151:$DC$151,0)),0)</f>
        <v>0</v>
      </c>
      <c r="H1086" s="268">
        <f ca="1">+IFERROR(INDEX('Hoja de Trabajo para listado'!$A$155:$Z$1048576,MATCH($A1086,'Hoja de Trabajo para listado'!$A$155:$A$1048576,0),MATCH((CUADRO!H$5&amp;$E1086),'Hoja de Trabajo para listado'!$A$151:$Z$151,0)),0)+IFERROR(INDEX('Hoja de Trabajo para listado'!$AB$155:$BA$1048576,MATCH($A1086,'Hoja de Trabajo para listado'!$AB$155:$AB$1048576,0),MATCH((CUADRO!H$5&amp;$E1086),'Hoja de Trabajo para listado'!$AB$151:$BA$151,0)),0)+IFERROR(INDEX('Hoja de Trabajo para listado'!$BC$155:$CB$1048576,MATCH($A1086,'Hoja de Trabajo para listado'!$BC$155:$BC$1048576,0),MATCH((CUADRO!H$5&amp;$E1086),'Hoja de Trabajo para listado'!$BC$151:$CB$151,0)),0)+IFERROR(INDEX('Hoja de Trabajo para listado'!$DE$153:$DG$274,MATCH($A1086,'Hoja de Trabajo para listado'!$DE$153:$DE$1048576,0),MATCH((CUADRO!H$5&amp;$E1086),'Hoja de Trabajo para listado'!$DE$151:$DG$151,0)),0)+IFERROR(INDEX('Hoja de Trabajo para listado'!$CD$155:$DC$1048576,MATCH($A1086,'Hoja de Trabajo para listado'!$CD$155:$CD$1048576,0),MATCH((CUADRO!H$5&amp;$E1086),'Hoja de Trabajo para listado'!$CD$151:$DC$151,0)),0)</f>
        <v>0</v>
      </c>
      <c r="I1086" s="268">
        <f ca="1">+IFERROR(INDEX('Hoja de Trabajo para listado'!$A$155:$Z$1048576,MATCH($A1086,'Hoja de Trabajo para listado'!$A$155:$A$1048576,0),MATCH((CUADRO!I$5&amp;$E1086),'Hoja de Trabajo para listado'!$A$151:$Z$151,0)),0)+IFERROR(INDEX('Hoja de Trabajo para listado'!$AB$155:$BA$1048576,MATCH($A1086,'Hoja de Trabajo para listado'!$AB$155:$AB$1048576,0),MATCH((CUADRO!I$5&amp;$E1086),'Hoja de Trabajo para listado'!$AB$151:$BA$151,0)),0)+IFERROR(INDEX('Hoja de Trabajo para listado'!$BC$155:$CB$1048576,MATCH($A1086,'Hoja de Trabajo para listado'!$BC$155:$BC$1048576,0),MATCH((CUADRO!I$5&amp;$E1086),'Hoja de Trabajo para listado'!$BC$151:$CB$151,0)),0)+IFERROR(INDEX('Hoja de Trabajo para listado'!$DE$153:$DG$274,MATCH($A1086,'Hoja de Trabajo para listado'!$DE$153:$DE$1048576,0),MATCH((CUADRO!I$5&amp;$E1086),'Hoja de Trabajo para listado'!$DE$151:$DG$151,0)),0)+IFERROR(INDEX('Hoja de Trabajo para listado'!$CD$155:$DC$1048576,MATCH($A1086,'Hoja de Trabajo para listado'!$CD$155:$CD$1048576,0),MATCH((CUADRO!I$5&amp;$E1086),'Hoja de Trabajo para listado'!$CD$151:$DC$151,0)),0)</f>
        <v>0</v>
      </c>
      <c r="J1086" s="268">
        <f ca="1">+IFERROR(INDEX('Hoja de Trabajo para listado'!$A$155:$Z$1048576,MATCH($A1086,'Hoja de Trabajo para listado'!$A$155:$A$1048576,0),MATCH((CUADRO!J$5&amp;$E1086),'Hoja de Trabajo para listado'!$A$151:$Z$151,0)),0)+IFERROR(INDEX('Hoja de Trabajo para listado'!$AB$155:$BA$1048576,MATCH($A1086,'Hoja de Trabajo para listado'!$AB$155:$AB$1048576,0),MATCH((CUADRO!J$5&amp;$E1086),'Hoja de Trabajo para listado'!$AB$151:$BA$151,0)),0)+IFERROR(INDEX('Hoja de Trabajo para listado'!$BC$155:$CB$1048576,MATCH($A1086,'Hoja de Trabajo para listado'!$BC$155:$BC$1048576,0),MATCH((CUADRO!J$5&amp;$E1086),'Hoja de Trabajo para listado'!$BC$151:$CB$151,0)),0)+IFERROR(INDEX('Hoja de Trabajo para listado'!$DE$153:$DG$274,MATCH($A1086,'Hoja de Trabajo para listado'!$DE$153:$DE$1048576,0),MATCH((CUADRO!J$5&amp;$E1086),'Hoja de Trabajo para listado'!$DE$151:$DG$151,0)),0)+IFERROR(INDEX('Hoja de Trabajo para listado'!$CD$155:$DC$1048576,MATCH($A1086,'Hoja de Trabajo para listado'!$CD$155:$CD$1048576,0),MATCH((CUADRO!J$5&amp;$E1086),'Hoja de Trabajo para listado'!$CD$151:$DC$151,0)),0)</f>
        <v>0</v>
      </c>
      <c r="K1086" s="268">
        <f ca="1">+IFERROR(INDEX('Hoja de Trabajo para listado'!$A$155:$Z$1048576,MATCH($A1086,'Hoja de Trabajo para listado'!$A$155:$A$1048576,0),MATCH((CUADRO!K$5&amp;$E1086),'Hoja de Trabajo para listado'!$A$151:$Z$151,0)),0)+IFERROR(INDEX('Hoja de Trabajo para listado'!$AB$155:$BA$1048576,MATCH($A1086,'Hoja de Trabajo para listado'!$AB$155:$AB$1048576,0),MATCH((CUADRO!K$5&amp;$E1086),'Hoja de Trabajo para listado'!$AB$151:$BA$151,0)),0)+IFERROR(INDEX('Hoja de Trabajo para listado'!$BC$155:$CB$1048576,MATCH($A1086,'Hoja de Trabajo para listado'!$BC$155:$BC$1048576,0),MATCH((CUADRO!K$5&amp;$E1086),'Hoja de Trabajo para listado'!$BC$151:$CB$151,0)),0)+IFERROR(INDEX('Hoja de Trabajo para listado'!$DE$153:$DG$274,MATCH($A1086,'Hoja de Trabajo para listado'!$DE$153:$DE$1048576,0),MATCH((CUADRO!K$5&amp;$E1086),'Hoja de Trabajo para listado'!$DE$151:$DG$151,0)),0)+IFERROR(INDEX('Hoja de Trabajo para listado'!$CD$155:$DC$1048576,MATCH($A1086,'Hoja de Trabajo para listado'!$CD$155:$CD$1048576,0),MATCH((CUADRO!K$5&amp;$E1086),'Hoja de Trabajo para listado'!$CD$151:$DC$151,0)),0)</f>
        <v>0</v>
      </c>
      <c r="L1086" s="268">
        <f ca="1">+IFERROR(INDEX('Hoja de Trabajo para listado'!$A$155:$Z$1048576,MATCH($A1086,'Hoja de Trabajo para listado'!$A$155:$A$1048576,0),MATCH((CUADRO!L$5&amp;$E1086),'Hoja de Trabajo para listado'!$A$151:$Z$151,0)),0)+IFERROR(INDEX('Hoja de Trabajo para listado'!$AB$155:$BA$1048576,MATCH($A1086,'Hoja de Trabajo para listado'!$AB$155:$AB$1048576,0),MATCH((CUADRO!L$5&amp;$E1086),'Hoja de Trabajo para listado'!$AB$151:$BA$151,0)),0)+IFERROR(INDEX('Hoja de Trabajo para listado'!$BC$155:$CB$1048576,MATCH($A1086,'Hoja de Trabajo para listado'!$BC$155:$BC$1048576,0),MATCH((CUADRO!L$5&amp;$E1086),'Hoja de Trabajo para listado'!$BC$151:$CB$151,0)),0)+IFERROR(INDEX('Hoja de Trabajo para listado'!$DE$153:$DG$274,MATCH($A1086,'Hoja de Trabajo para listado'!$DE$153:$DE$1048576,0),MATCH((CUADRO!L$5&amp;$E1086),'Hoja de Trabajo para listado'!$DE$151:$DG$151,0)),0)+IFERROR(INDEX('Hoja de Trabajo para listado'!$CD$155:$DC$1048576,MATCH($A1086,'Hoja de Trabajo para listado'!$CD$155:$CD$1048576,0),MATCH((CUADRO!L$5&amp;$E1086),'Hoja de Trabajo para listado'!$CD$151:$DC$151,0)),0)</f>
        <v>0</v>
      </c>
      <c r="M1086" s="268">
        <f ca="1">+IFERROR(INDEX('Hoja de Trabajo para listado'!$A$155:$Z$1048576,MATCH($A1086,'Hoja de Trabajo para listado'!$A$155:$A$1048576,0),MATCH((CUADRO!M$5&amp;$E1086),'Hoja de Trabajo para listado'!$A$151:$Z$151,0)),0)+IFERROR(INDEX('Hoja de Trabajo para listado'!$AB$155:$BA$1048576,MATCH($A1086,'Hoja de Trabajo para listado'!$AB$155:$AB$1048576,0),MATCH((CUADRO!M$5&amp;$E1086),'Hoja de Trabajo para listado'!$AB$151:$BA$151,0)),0)+IFERROR(INDEX('Hoja de Trabajo para listado'!$BC$155:$CB$1048576,MATCH($A1086,'Hoja de Trabajo para listado'!$BC$155:$BC$1048576,0),MATCH((CUADRO!M$5&amp;$E1086),'Hoja de Trabajo para listado'!$BC$151:$CB$151,0)),0)+IFERROR(INDEX('Hoja de Trabajo para listado'!$DE$153:$DG$274,MATCH($A1086,'Hoja de Trabajo para listado'!$DE$153:$DE$1048576,0),MATCH((CUADRO!M$5&amp;$E1086),'Hoja de Trabajo para listado'!$DE$151:$DG$151,0)),0)+IFERROR(INDEX('Hoja de Trabajo para listado'!$CD$155:$DC$1048576,MATCH($A1086,'Hoja de Trabajo para listado'!$CD$155:$CD$1048576,0),MATCH((CUADRO!M$5&amp;$E1086),'Hoja de Trabajo para listado'!$CD$151:$DC$151,0)),0)</f>
        <v>0</v>
      </c>
      <c r="N1086" s="268">
        <f ca="1">+IFERROR(INDEX('Hoja de Trabajo para listado'!$A$155:$Z$1048576,MATCH($A1086,'Hoja de Trabajo para listado'!$A$155:$A$1048576,0),MATCH((CUADRO!N$5&amp;$E1086),'Hoja de Trabajo para listado'!$A$151:$Z$151,0)),0)+IFERROR(INDEX('Hoja de Trabajo para listado'!$AB$155:$BA$1048576,MATCH($A1086,'Hoja de Trabajo para listado'!$AB$155:$AB$1048576,0),MATCH((CUADRO!N$5&amp;$E1086),'Hoja de Trabajo para listado'!$AB$151:$BA$151,0)),0)+IFERROR(INDEX('Hoja de Trabajo para listado'!$BC$155:$CB$1048576,MATCH($A1086,'Hoja de Trabajo para listado'!$BC$155:$BC$1048576,0),MATCH((CUADRO!N$5&amp;$E1086),'Hoja de Trabajo para listado'!$BC$151:$CB$151,0)),0)+IFERROR(INDEX('Hoja de Trabajo para listado'!$DE$153:$DG$274,MATCH($A1086,'Hoja de Trabajo para listado'!$DE$153:$DE$1048576,0),MATCH((CUADRO!N$5&amp;$E1086),'Hoja de Trabajo para listado'!$DE$151:$DG$151,0)),0)+IFERROR(INDEX('Hoja de Trabajo para listado'!$CD$155:$DC$1048576,MATCH($A1086,'Hoja de Trabajo para listado'!$CD$155:$CD$1048576,0),MATCH((CUADRO!N$5&amp;$E1086),'Hoja de Trabajo para listado'!$CD$151:$DC$151,0)),0)</f>
        <v>0</v>
      </c>
      <c r="O1086" s="268">
        <f ca="1">+IFERROR(INDEX('Hoja de Trabajo para listado'!$A$155:$Z$1048576,MATCH($A1086,'Hoja de Trabajo para listado'!$A$155:$A$1048576,0),MATCH((CUADRO!O$5&amp;$E1086),'Hoja de Trabajo para listado'!$A$151:$Z$151,0)),0)+IFERROR(INDEX('Hoja de Trabajo para listado'!$AB$155:$BA$1048576,MATCH($A1086,'Hoja de Trabajo para listado'!$AB$155:$AB$1048576,0),MATCH((CUADRO!O$5&amp;$E1086),'Hoja de Trabajo para listado'!$AB$151:$BA$151,0)),0)+IFERROR(INDEX('Hoja de Trabajo para listado'!$BC$155:$CB$1048576,MATCH($A1086,'Hoja de Trabajo para listado'!$BC$155:$BC$1048576,0),MATCH((CUADRO!O$5&amp;$E1086),'Hoja de Trabajo para listado'!$BC$151:$CB$151,0)),0)+IFERROR(INDEX('Hoja de Trabajo para listado'!$DE$153:$DG$274,MATCH($A1086,'Hoja de Trabajo para listado'!$DE$153:$DE$1048576,0),MATCH((CUADRO!O$5&amp;$E1086),'Hoja de Trabajo para listado'!$DE$151:$DG$151,0)),0)+IFERROR(INDEX('Hoja de Trabajo para listado'!$CD$155:$DC$1048576,MATCH($A1086,'Hoja de Trabajo para listado'!$CD$155:$CD$1048576,0),MATCH((CUADRO!O$5&amp;$E1086),'Hoja de Trabajo para listado'!$CD$151:$DC$151,0)),0)</f>
        <v>0</v>
      </c>
      <c r="P1086" s="268">
        <f ca="1">+IFERROR(INDEX('Hoja de Trabajo para listado'!$A$155:$Z$1048576,MATCH($A1086,'Hoja de Trabajo para listado'!$A$155:$A$1048576,0),MATCH((CUADRO!P$5&amp;$E1086),'Hoja de Trabajo para listado'!$A$151:$Z$151,0)),0)+IFERROR(INDEX('Hoja de Trabajo para listado'!$AB$155:$BA$1048576,MATCH($A1086,'Hoja de Trabajo para listado'!$AB$155:$AB$1048576,0),MATCH((CUADRO!P$5&amp;$E1086),'Hoja de Trabajo para listado'!$AB$151:$BA$151,0)),0)+IFERROR(INDEX('Hoja de Trabajo para listado'!$BC$155:$CB$1048576,MATCH($A1086,'Hoja de Trabajo para listado'!$BC$155:$BC$1048576,0),MATCH((CUADRO!P$5&amp;$E1086),'Hoja de Trabajo para listado'!$BC$151:$CB$151,0)),0)+IFERROR(INDEX('Hoja de Trabajo para listado'!$DE$153:$DG$274,MATCH($A1086,'Hoja de Trabajo para listado'!$DE$153:$DE$1048576,0),MATCH((CUADRO!P$5&amp;$E1086),'Hoja de Trabajo para listado'!$DE$151:$DG$151,0)),0)+IFERROR(INDEX('Hoja de Trabajo para listado'!$CD$155:$DC$1048576,MATCH($A1086,'Hoja de Trabajo para listado'!$CD$155:$CD$1048576,0),MATCH((CUADRO!P$5&amp;$E1086),'Hoja de Trabajo para listado'!$CD$151:$DC$151,0)),0)</f>
        <v>0</v>
      </c>
      <c r="Q1086" s="268">
        <f ca="1">+IFERROR(INDEX('Hoja de Trabajo para listado'!$A$155:$Z$1048576,MATCH($A1086,'Hoja de Trabajo para listado'!$A$155:$A$1048576,0),MATCH((CUADRO!Q$5&amp;$E1086),'Hoja de Trabajo para listado'!$A$151:$Z$151,0)),0)+IFERROR(INDEX('Hoja de Trabajo para listado'!$AB$155:$BA$1048576,MATCH($A1086,'Hoja de Trabajo para listado'!$AB$155:$AB$1048576,0),MATCH((CUADRO!Q$5&amp;$E1086),'Hoja de Trabajo para listado'!$AB$151:$BA$151,0)),0)+IFERROR(INDEX('Hoja de Trabajo para listado'!$BC$155:$CB$1048576,MATCH($A1086,'Hoja de Trabajo para listado'!$BC$155:$BC$1048576,0),MATCH((CUADRO!Q$5&amp;$E1086),'Hoja de Trabajo para listado'!$BC$151:$CB$151,0)),0)+IFERROR(INDEX('Hoja de Trabajo para listado'!$DE$153:$DG$274,MATCH($A1086,'Hoja de Trabajo para listado'!$DE$153:$DE$1048576,0),MATCH((CUADRO!Q$5&amp;$E1086),'Hoja de Trabajo para listado'!$DE$151:$DG$151,0)),0)+IFERROR(INDEX('Hoja de Trabajo para listado'!$CD$155:$DC$1048576,MATCH($A1086,'Hoja de Trabajo para listado'!$CD$155:$CD$1048576,0),MATCH((CUADRO!Q$5&amp;$E1086),'Hoja de Trabajo para listado'!$CD$151:$DC$151,0)),0)</f>
        <v>0</v>
      </c>
      <c r="R1086" s="268">
        <f t="shared" ca="1" si="35"/>
        <v>0</v>
      </c>
      <c r="S1086" s="270"/>
      <c r="T1086" s="268">
        <f ca="1">+T1087</f>
        <v>0</v>
      </c>
      <c r="U1086" s="275">
        <f t="shared" si="36"/>
        <v>1</v>
      </c>
      <c r="V1086" s="333" t="str">
        <f>+VLOOKUP(A1086,bd_lista!$A$3:$E$590,5,FALSE)</f>
        <v>Gobiernos Autonomos Municipales</v>
      </c>
      <c r="W1086" s="391" t="str">
        <f>+V1086</f>
        <v>Gobiernos Autonomos Municipales</v>
      </c>
      <c r="X1086" s="242">
        <f>+VLOOKUP(A1086,[4]Sheet1!$A$13:$D$744,4,FALSE)</f>
        <v>0</v>
      </c>
      <c r="Y1086" s="242" t="e">
        <f>+VLOOKUP(X1086,bd_lista!$A$3:$C$590,3,FALSE)</f>
        <v>#N/A</v>
      </c>
      <c r="Z1086" s="294">
        <f>+X1086</f>
        <v>0</v>
      </c>
      <c r="AA1086" s="295" t="e">
        <f>+Y1086</f>
        <v>#N/A</v>
      </c>
    </row>
    <row r="1087" spans="1:27" customFormat="1" ht="15" hidden="1" customHeight="1">
      <c r="A1087" s="32">
        <v>1902</v>
      </c>
      <c r="B1087" s="388"/>
      <c r="C1087" s="247" t="str">
        <f>+VLOOKUP(A1087,bd_lista!$A$3:$C$590,3,FALSE)</f>
        <v>Gobierno Autónomo Municipal de Porvenir</v>
      </c>
      <c r="D1087" s="390"/>
      <c r="E1087" s="244" t="s">
        <v>1305</v>
      </c>
      <c r="F1087" s="245">
        <f ca="1">+IFERROR(INDEX('Hoja de Trabajo para listado'!$A$155:$Z$1048576,MATCH($A1087,'Hoja de Trabajo para listado'!$A$155:$A$1048576,0),MATCH((CUADRO!F$5&amp;$E1087),'Hoja de Trabajo para listado'!$A$151:$Z$151,0)),0)+IFERROR(INDEX('Hoja de Trabajo para listado'!$AB$155:$BA$1048576,MATCH($A1087,'Hoja de Trabajo para listado'!$AB$155:$AB$1048576,0),MATCH((CUADRO!F$5&amp;$E1087),'Hoja de Trabajo para listado'!$AB$151:$BA$151,0)),0)+IFERROR(INDEX('Hoja de Trabajo para listado'!$BC$155:$CB$1048576,MATCH($A1087,'Hoja de Trabajo para listado'!$BC$155:$BC$1048576,0),MATCH((CUADRO!F$5&amp;$E1087),'Hoja de Trabajo para listado'!$BC$151:$CB$151,0)),0)+IFERROR(INDEX('Hoja de Trabajo para listado'!$DE$153:$DG$274,MATCH($A1087,'Hoja de Trabajo para listado'!$DE$153:$DE$1048576,0),MATCH((CUADRO!F$5&amp;$E1087),'Hoja de Trabajo para listado'!$DE$151:$DG$151,0)),0)+IFERROR(INDEX('Hoja de Trabajo para listado'!$CD$155:$DC$1048576,MATCH($A1087,'Hoja de Trabajo para listado'!$CD$155:$CD$1048576,0),MATCH((CUADRO!F$5&amp;$E1087),'Hoja de Trabajo para listado'!$CD$151:$DC$151,0)),0)</f>
        <v>0</v>
      </c>
      <c r="G1087" s="245">
        <f ca="1">+IFERROR(INDEX('Hoja de Trabajo para listado'!$A$155:$Z$1048576,MATCH($A1087,'Hoja de Trabajo para listado'!$A$155:$A$1048576,0),MATCH((CUADRO!G$5&amp;$E1087),'Hoja de Trabajo para listado'!$A$151:$Z$151,0)),0)+IFERROR(INDEX('Hoja de Trabajo para listado'!$AB$155:$BA$1048576,MATCH($A1087,'Hoja de Trabajo para listado'!$AB$155:$AB$1048576,0),MATCH((CUADRO!G$5&amp;$E1087),'Hoja de Trabajo para listado'!$AB$151:$BA$151,0)),0)+IFERROR(INDEX('Hoja de Trabajo para listado'!$BC$155:$CB$1048576,MATCH($A1087,'Hoja de Trabajo para listado'!$BC$155:$BC$1048576,0),MATCH((CUADRO!G$5&amp;$E1087),'Hoja de Trabajo para listado'!$BC$151:$CB$151,0)),0)+IFERROR(INDEX('Hoja de Trabajo para listado'!$DE$153:$DG$274,MATCH($A1087,'Hoja de Trabajo para listado'!$DE$153:$DE$1048576,0),MATCH((CUADRO!G$5&amp;$E1087),'Hoja de Trabajo para listado'!$DE$151:$DG$151,0)),0)+IFERROR(INDEX('Hoja de Trabajo para listado'!$CD$155:$DC$1048576,MATCH($A1087,'Hoja de Trabajo para listado'!$CD$155:$CD$1048576,0),MATCH((CUADRO!G$5&amp;$E1087),'Hoja de Trabajo para listado'!$CD$151:$DC$151,0)),0)</f>
        <v>0</v>
      </c>
      <c r="H1087" s="245">
        <f ca="1">+IFERROR(INDEX('Hoja de Trabajo para listado'!$A$155:$Z$1048576,MATCH($A1087,'Hoja de Trabajo para listado'!$A$155:$A$1048576,0),MATCH((CUADRO!H$5&amp;$E1087),'Hoja de Trabajo para listado'!$A$151:$Z$151,0)),0)+IFERROR(INDEX('Hoja de Trabajo para listado'!$AB$155:$BA$1048576,MATCH($A1087,'Hoja de Trabajo para listado'!$AB$155:$AB$1048576,0),MATCH((CUADRO!H$5&amp;$E1087),'Hoja de Trabajo para listado'!$AB$151:$BA$151,0)),0)+IFERROR(INDEX('Hoja de Trabajo para listado'!$BC$155:$CB$1048576,MATCH($A1087,'Hoja de Trabajo para listado'!$BC$155:$BC$1048576,0),MATCH((CUADRO!H$5&amp;$E1087),'Hoja de Trabajo para listado'!$BC$151:$CB$151,0)),0)+IFERROR(INDEX('Hoja de Trabajo para listado'!$DE$153:$DG$274,MATCH($A1087,'Hoja de Trabajo para listado'!$DE$153:$DE$1048576,0),MATCH((CUADRO!H$5&amp;$E1087),'Hoja de Trabajo para listado'!$DE$151:$DG$151,0)),0)+IFERROR(INDEX('Hoja de Trabajo para listado'!$CD$155:$DC$1048576,MATCH($A1087,'Hoja de Trabajo para listado'!$CD$155:$CD$1048576,0),MATCH((CUADRO!H$5&amp;$E1087),'Hoja de Trabajo para listado'!$CD$151:$DC$151,0)),0)</f>
        <v>0</v>
      </c>
      <c r="I1087" s="245">
        <f ca="1">+IFERROR(INDEX('Hoja de Trabajo para listado'!$A$155:$Z$1048576,MATCH($A1087,'Hoja de Trabajo para listado'!$A$155:$A$1048576,0),MATCH((CUADRO!I$5&amp;$E1087),'Hoja de Trabajo para listado'!$A$151:$Z$151,0)),0)+IFERROR(INDEX('Hoja de Trabajo para listado'!$AB$155:$BA$1048576,MATCH($A1087,'Hoja de Trabajo para listado'!$AB$155:$AB$1048576,0),MATCH((CUADRO!I$5&amp;$E1087),'Hoja de Trabajo para listado'!$AB$151:$BA$151,0)),0)+IFERROR(INDEX('Hoja de Trabajo para listado'!$BC$155:$CB$1048576,MATCH($A1087,'Hoja de Trabajo para listado'!$BC$155:$BC$1048576,0),MATCH((CUADRO!I$5&amp;$E1087),'Hoja de Trabajo para listado'!$BC$151:$CB$151,0)),0)+IFERROR(INDEX('Hoja de Trabajo para listado'!$DE$153:$DG$274,MATCH($A1087,'Hoja de Trabajo para listado'!$DE$153:$DE$1048576,0),MATCH((CUADRO!I$5&amp;$E1087),'Hoja de Trabajo para listado'!$DE$151:$DG$151,0)),0)+IFERROR(INDEX('Hoja de Trabajo para listado'!$CD$155:$DC$1048576,MATCH($A1087,'Hoja de Trabajo para listado'!$CD$155:$CD$1048576,0),MATCH((CUADRO!I$5&amp;$E1087),'Hoja de Trabajo para listado'!$CD$151:$DC$151,0)),0)</f>
        <v>0</v>
      </c>
      <c r="J1087" s="245">
        <f ca="1">+IFERROR(INDEX('Hoja de Trabajo para listado'!$A$155:$Z$1048576,MATCH($A1087,'Hoja de Trabajo para listado'!$A$155:$A$1048576,0),MATCH((CUADRO!J$5&amp;$E1087),'Hoja de Trabajo para listado'!$A$151:$Z$151,0)),0)+IFERROR(INDEX('Hoja de Trabajo para listado'!$AB$155:$BA$1048576,MATCH($A1087,'Hoja de Trabajo para listado'!$AB$155:$AB$1048576,0),MATCH((CUADRO!J$5&amp;$E1087),'Hoja de Trabajo para listado'!$AB$151:$BA$151,0)),0)+IFERROR(INDEX('Hoja de Trabajo para listado'!$BC$155:$CB$1048576,MATCH($A1087,'Hoja de Trabajo para listado'!$BC$155:$BC$1048576,0),MATCH((CUADRO!J$5&amp;$E1087),'Hoja de Trabajo para listado'!$BC$151:$CB$151,0)),0)+IFERROR(INDEX('Hoja de Trabajo para listado'!$DE$153:$DG$274,MATCH($A1087,'Hoja de Trabajo para listado'!$DE$153:$DE$1048576,0),MATCH((CUADRO!J$5&amp;$E1087),'Hoja de Trabajo para listado'!$DE$151:$DG$151,0)),0)+IFERROR(INDEX('Hoja de Trabajo para listado'!$CD$155:$DC$1048576,MATCH($A1087,'Hoja de Trabajo para listado'!$CD$155:$CD$1048576,0),MATCH((CUADRO!J$5&amp;$E1087),'Hoja de Trabajo para listado'!$CD$151:$DC$151,0)),0)</f>
        <v>0</v>
      </c>
      <c r="K1087" s="245">
        <f ca="1">+IFERROR(INDEX('Hoja de Trabajo para listado'!$A$155:$Z$1048576,MATCH($A1087,'Hoja de Trabajo para listado'!$A$155:$A$1048576,0),MATCH((CUADRO!K$5&amp;$E1087),'Hoja de Trabajo para listado'!$A$151:$Z$151,0)),0)+IFERROR(INDEX('Hoja de Trabajo para listado'!$AB$155:$BA$1048576,MATCH($A1087,'Hoja de Trabajo para listado'!$AB$155:$AB$1048576,0),MATCH((CUADRO!K$5&amp;$E1087),'Hoja de Trabajo para listado'!$AB$151:$BA$151,0)),0)+IFERROR(INDEX('Hoja de Trabajo para listado'!$BC$155:$CB$1048576,MATCH($A1087,'Hoja de Trabajo para listado'!$BC$155:$BC$1048576,0),MATCH((CUADRO!K$5&amp;$E1087),'Hoja de Trabajo para listado'!$BC$151:$CB$151,0)),0)+IFERROR(INDEX('Hoja de Trabajo para listado'!$DE$153:$DG$274,MATCH($A1087,'Hoja de Trabajo para listado'!$DE$153:$DE$1048576,0),MATCH((CUADRO!K$5&amp;$E1087),'Hoja de Trabajo para listado'!$DE$151:$DG$151,0)),0)+IFERROR(INDEX('Hoja de Trabajo para listado'!$CD$155:$DC$1048576,MATCH($A1087,'Hoja de Trabajo para listado'!$CD$155:$CD$1048576,0),MATCH((CUADRO!K$5&amp;$E1087),'Hoja de Trabajo para listado'!$CD$151:$DC$151,0)),0)</f>
        <v>0</v>
      </c>
      <c r="L1087" s="245">
        <f ca="1">+IFERROR(INDEX('Hoja de Trabajo para listado'!$A$155:$Z$1048576,MATCH($A1087,'Hoja de Trabajo para listado'!$A$155:$A$1048576,0),MATCH((CUADRO!L$5&amp;$E1087),'Hoja de Trabajo para listado'!$A$151:$Z$151,0)),0)+IFERROR(INDEX('Hoja de Trabajo para listado'!$AB$155:$BA$1048576,MATCH($A1087,'Hoja de Trabajo para listado'!$AB$155:$AB$1048576,0),MATCH((CUADRO!L$5&amp;$E1087),'Hoja de Trabajo para listado'!$AB$151:$BA$151,0)),0)+IFERROR(INDEX('Hoja de Trabajo para listado'!$BC$155:$CB$1048576,MATCH($A1087,'Hoja de Trabajo para listado'!$BC$155:$BC$1048576,0),MATCH((CUADRO!L$5&amp;$E1087),'Hoja de Trabajo para listado'!$BC$151:$CB$151,0)),0)+IFERROR(INDEX('Hoja de Trabajo para listado'!$DE$153:$DG$274,MATCH($A1087,'Hoja de Trabajo para listado'!$DE$153:$DE$1048576,0),MATCH((CUADRO!L$5&amp;$E1087),'Hoja de Trabajo para listado'!$DE$151:$DG$151,0)),0)+IFERROR(INDEX('Hoja de Trabajo para listado'!$CD$155:$DC$1048576,MATCH($A1087,'Hoja de Trabajo para listado'!$CD$155:$CD$1048576,0),MATCH((CUADRO!L$5&amp;$E1087),'Hoja de Trabajo para listado'!$CD$151:$DC$151,0)),0)</f>
        <v>0</v>
      </c>
      <c r="M1087" s="245">
        <f ca="1">+IFERROR(INDEX('Hoja de Trabajo para listado'!$A$155:$Z$1048576,MATCH($A1087,'Hoja de Trabajo para listado'!$A$155:$A$1048576,0),MATCH((CUADRO!M$5&amp;$E1087),'Hoja de Trabajo para listado'!$A$151:$Z$151,0)),0)+IFERROR(INDEX('Hoja de Trabajo para listado'!$AB$155:$BA$1048576,MATCH($A1087,'Hoja de Trabajo para listado'!$AB$155:$AB$1048576,0),MATCH((CUADRO!M$5&amp;$E1087),'Hoja de Trabajo para listado'!$AB$151:$BA$151,0)),0)+IFERROR(INDEX('Hoja de Trabajo para listado'!$BC$155:$CB$1048576,MATCH($A1087,'Hoja de Trabajo para listado'!$BC$155:$BC$1048576,0),MATCH((CUADRO!M$5&amp;$E1087),'Hoja de Trabajo para listado'!$BC$151:$CB$151,0)),0)+IFERROR(INDEX('Hoja de Trabajo para listado'!$DE$153:$DG$274,MATCH($A1087,'Hoja de Trabajo para listado'!$DE$153:$DE$1048576,0),MATCH((CUADRO!M$5&amp;$E1087),'Hoja de Trabajo para listado'!$DE$151:$DG$151,0)),0)+IFERROR(INDEX('Hoja de Trabajo para listado'!$CD$155:$DC$1048576,MATCH($A1087,'Hoja de Trabajo para listado'!$CD$155:$CD$1048576,0),MATCH((CUADRO!M$5&amp;$E1087),'Hoja de Trabajo para listado'!$CD$151:$DC$151,0)),0)</f>
        <v>0</v>
      </c>
      <c r="N1087" s="245">
        <f ca="1">+IFERROR(INDEX('Hoja de Trabajo para listado'!$A$155:$Z$1048576,MATCH($A1087,'Hoja de Trabajo para listado'!$A$155:$A$1048576,0),MATCH((CUADRO!N$5&amp;$E1087),'Hoja de Trabajo para listado'!$A$151:$Z$151,0)),0)+IFERROR(INDEX('Hoja de Trabajo para listado'!$AB$155:$BA$1048576,MATCH($A1087,'Hoja de Trabajo para listado'!$AB$155:$AB$1048576,0),MATCH((CUADRO!N$5&amp;$E1087),'Hoja de Trabajo para listado'!$AB$151:$BA$151,0)),0)+IFERROR(INDEX('Hoja de Trabajo para listado'!$BC$155:$CB$1048576,MATCH($A1087,'Hoja de Trabajo para listado'!$BC$155:$BC$1048576,0),MATCH((CUADRO!N$5&amp;$E1087),'Hoja de Trabajo para listado'!$BC$151:$CB$151,0)),0)+IFERROR(INDEX('Hoja de Trabajo para listado'!$DE$153:$DG$274,MATCH($A1087,'Hoja de Trabajo para listado'!$DE$153:$DE$1048576,0),MATCH((CUADRO!N$5&amp;$E1087),'Hoja de Trabajo para listado'!$DE$151:$DG$151,0)),0)+IFERROR(INDEX('Hoja de Trabajo para listado'!$CD$155:$DC$1048576,MATCH($A1087,'Hoja de Trabajo para listado'!$CD$155:$CD$1048576,0),MATCH((CUADRO!N$5&amp;$E1087),'Hoja de Trabajo para listado'!$CD$151:$DC$151,0)),0)</f>
        <v>0</v>
      </c>
      <c r="O1087" s="245">
        <f ca="1">+IFERROR(INDEX('Hoja de Trabajo para listado'!$A$155:$Z$1048576,MATCH($A1087,'Hoja de Trabajo para listado'!$A$155:$A$1048576,0),MATCH((CUADRO!O$5&amp;$E1087),'Hoja de Trabajo para listado'!$A$151:$Z$151,0)),0)+IFERROR(INDEX('Hoja de Trabajo para listado'!$AB$155:$BA$1048576,MATCH($A1087,'Hoja de Trabajo para listado'!$AB$155:$AB$1048576,0),MATCH((CUADRO!O$5&amp;$E1087),'Hoja de Trabajo para listado'!$AB$151:$BA$151,0)),0)+IFERROR(INDEX('Hoja de Trabajo para listado'!$BC$155:$CB$1048576,MATCH($A1087,'Hoja de Trabajo para listado'!$BC$155:$BC$1048576,0),MATCH((CUADRO!O$5&amp;$E1087),'Hoja de Trabajo para listado'!$BC$151:$CB$151,0)),0)+IFERROR(INDEX('Hoja de Trabajo para listado'!$DE$153:$DG$274,MATCH($A1087,'Hoja de Trabajo para listado'!$DE$153:$DE$1048576,0),MATCH((CUADRO!O$5&amp;$E1087),'Hoja de Trabajo para listado'!$DE$151:$DG$151,0)),0)+IFERROR(INDEX('Hoja de Trabajo para listado'!$CD$155:$DC$1048576,MATCH($A1087,'Hoja de Trabajo para listado'!$CD$155:$CD$1048576,0),MATCH((CUADRO!O$5&amp;$E1087),'Hoja de Trabajo para listado'!$CD$151:$DC$151,0)),0)</f>
        <v>0</v>
      </c>
      <c r="P1087" s="245">
        <f ca="1">+IFERROR(INDEX('Hoja de Trabajo para listado'!$A$155:$Z$1048576,MATCH($A1087,'Hoja de Trabajo para listado'!$A$155:$A$1048576,0),MATCH((CUADRO!P$5&amp;$E1087),'Hoja de Trabajo para listado'!$A$151:$Z$151,0)),0)+IFERROR(INDEX('Hoja de Trabajo para listado'!$AB$155:$BA$1048576,MATCH($A1087,'Hoja de Trabajo para listado'!$AB$155:$AB$1048576,0),MATCH((CUADRO!P$5&amp;$E1087),'Hoja de Trabajo para listado'!$AB$151:$BA$151,0)),0)+IFERROR(INDEX('Hoja de Trabajo para listado'!$BC$155:$CB$1048576,MATCH($A1087,'Hoja de Trabajo para listado'!$BC$155:$BC$1048576,0),MATCH((CUADRO!P$5&amp;$E1087),'Hoja de Trabajo para listado'!$BC$151:$CB$151,0)),0)+IFERROR(INDEX('Hoja de Trabajo para listado'!$DE$153:$DG$274,MATCH($A1087,'Hoja de Trabajo para listado'!$DE$153:$DE$1048576,0),MATCH((CUADRO!P$5&amp;$E1087),'Hoja de Trabajo para listado'!$DE$151:$DG$151,0)),0)+IFERROR(INDEX('Hoja de Trabajo para listado'!$CD$155:$DC$1048576,MATCH($A1087,'Hoja de Trabajo para listado'!$CD$155:$CD$1048576,0),MATCH((CUADRO!P$5&amp;$E1087),'Hoja de Trabajo para listado'!$CD$151:$DC$151,0)),0)</f>
        <v>0</v>
      </c>
      <c r="Q1087" s="245">
        <f ca="1">+IFERROR(INDEX('Hoja de Trabajo para listado'!$A$155:$Z$1048576,MATCH($A1087,'Hoja de Trabajo para listado'!$A$155:$A$1048576,0),MATCH((CUADRO!Q$5&amp;$E1087),'Hoja de Trabajo para listado'!$A$151:$Z$151,0)),0)+IFERROR(INDEX('Hoja de Trabajo para listado'!$AB$155:$BA$1048576,MATCH($A1087,'Hoja de Trabajo para listado'!$AB$155:$AB$1048576,0),MATCH((CUADRO!Q$5&amp;$E1087),'Hoja de Trabajo para listado'!$AB$151:$BA$151,0)),0)+IFERROR(INDEX('Hoja de Trabajo para listado'!$BC$155:$CB$1048576,MATCH($A1087,'Hoja de Trabajo para listado'!$BC$155:$BC$1048576,0),MATCH((CUADRO!Q$5&amp;$E1087),'Hoja de Trabajo para listado'!$BC$151:$CB$151,0)),0)+IFERROR(INDEX('Hoja de Trabajo para listado'!$DE$153:$DG$274,MATCH($A1087,'Hoja de Trabajo para listado'!$DE$153:$DE$1048576,0),MATCH((CUADRO!Q$5&amp;$E1087),'Hoja de Trabajo para listado'!$DE$151:$DG$151,0)),0)+IFERROR(INDEX('Hoja de Trabajo para listado'!$CD$155:$DC$1048576,MATCH($A1087,'Hoja de Trabajo para listado'!$CD$155:$CD$1048576,0),MATCH((CUADRO!Q$5&amp;$E1087),'Hoja de Trabajo para listado'!$CD$151:$DC$151,0)),0)</f>
        <v>0</v>
      </c>
      <c r="R1087" s="245">
        <f t="shared" ca="1" si="35"/>
        <v>0</v>
      </c>
      <c r="S1087" s="259">
        <f ca="1">+R1086+R1087</f>
        <v>0</v>
      </c>
      <c r="T1087" s="245">
        <f ca="1">+S1087</f>
        <v>0</v>
      </c>
      <c r="U1087" s="244">
        <f t="shared" si="36"/>
        <v>2</v>
      </c>
      <c r="V1087" s="333" t="str">
        <f>+VLOOKUP(A1087,bd_lista!$A$3:$E$590,5,FALSE)</f>
        <v>Gobiernos Autonomos Municipales</v>
      </c>
      <c r="W1087" s="392"/>
      <c r="X1087" s="242">
        <f>+VLOOKUP(A1087,[4]Sheet1!$A$13:$D$744,4,FALSE)</f>
        <v>0</v>
      </c>
      <c r="Y1087" s="242" t="e">
        <f>+VLOOKUP(X1087,bd_lista!$A$3:$C$590,3,FALSE)</f>
        <v>#N/A</v>
      </c>
      <c r="Z1087" s="292"/>
      <c r="AA1087" s="293"/>
    </row>
    <row r="1088" spans="1:27" customFormat="1" ht="15" hidden="1" customHeight="1">
      <c r="A1088" s="32">
        <v>1903</v>
      </c>
      <c r="B1088" s="387">
        <f>+A1088</f>
        <v>1903</v>
      </c>
      <c r="C1088" s="247" t="str">
        <f>+VLOOKUP(A1088,bd_lista!$A$3:$C$590,3,FALSE)</f>
        <v>Gobierno Autónomo Municipal de Bolpebra</v>
      </c>
      <c r="D1088" s="389" t="str">
        <f>+C1088</f>
        <v>Gobierno Autónomo Municipal de Bolpebra</v>
      </c>
      <c r="E1088" s="242" t="s">
        <v>1304</v>
      </c>
      <c r="F1088" s="243">
        <f ca="1">+IFERROR(INDEX('Hoja de Trabajo para listado'!$A$155:$Z$1048576,MATCH($A1088,'Hoja de Trabajo para listado'!$A$155:$A$1048576,0),MATCH((CUADRO!F$5&amp;$E1088),'Hoja de Trabajo para listado'!$A$151:$Z$151,0)),0)+IFERROR(INDEX('Hoja de Trabajo para listado'!$AB$155:$BA$1048576,MATCH($A1088,'Hoja de Trabajo para listado'!$AB$155:$AB$1048576,0),MATCH((CUADRO!F$5&amp;$E1088),'Hoja de Trabajo para listado'!$AB$151:$BA$151,0)),0)+IFERROR(INDEX('Hoja de Trabajo para listado'!$BC$155:$CB$1048576,MATCH($A1088,'Hoja de Trabajo para listado'!$BC$155:$BC$1048576,0),MATCH((CUADRO!F$5&amp;$E1088),'Hoja de Trabajo para listado'!$BC$151:$CB$151,0)),0)+IFERROR(INDEX('Hoja de Trabajo para listado'!$DE$153:$DG$274,MATCH($A1088,'Hoja de Trabajo para listado'!$DE$153:$DE$1048576,0),MATCH((CUADRO!F$5&amp;$E1088),'Hoja de Trabajo para listado'!$DE$151:$DG$151,0)),0)+IFERROR(INDEX('Hoja de Trabajo para listado'!$CD$155:$DC$1048576,MATCH($A1088,'Hoja de Trabajo para listado'!$CD$155:$CD$1048576,0),MATCH((CUADRO!F$5&amp;$E1088),'Hoja de Trabajo para listado'!$CD$151:$DC$151,0)),0)</f>
        <v>0</v>
      </c>
      <c r="G1088" s="243">
        <f ca="1">+IFERROR(INDEX('Hoja de Trabajo para listado'!$A$155:$Z$1048576,MATCH($A1088,'Hoja de Trabajo para listado'!$A$155:$A$1048576,0),MATCH((CUADRO!G$5&amp;$E1088),'Hoja de Trabajo para listado'!$A$151:$Z$151,0)),0)+IFERROR(INDEX('Hoja de Trabajo para listado'!$AB$155:$BA$1048576,MATCH($A1088,'Hoja de Trabajo para listado'!$AB$155:$AB$1048576,0),MATCH((CUADRO!G$5&amp;$E1088),'Hoja de Trabajo para listado'!$AB$151:$BA$151,0)),0)+IFERROR(INDEX('Hoja de Trabajo para listado'!$BC$155:$CB$1048576,MATCH($A1088,'Hoja de Trabajo para listado'!$BC$155:$BC$1048576,0),MATCH((CUADRO!G$5&amp;$E1088),'Hoja de Trabajo para listado'!$BC$151:$CB$151,0)),0)+IFERROR(INDEX('Hoja de Trabajo para listado'!$DE$153:$DG$274,MATCH($A1088,'Hoja de Trabajo para listado'!$DE$153:$DE$1048576,0),MATCH((CUADRO!G$5&amp;$E1088),'Hoja de Trabajo para listado'!$DE$151:$DG$151,0)),0)+IFERROR(INDEX('Hoja de Trabajo para listado'!$CD$155:$DC$1048576,MATCH($A1088,'Hoja de Trabajo para listado'!$CD$155:$CD$1048576,0),MATCH((CUADRO!G$5&amp;$E1088),'Hoja de Trabajo para listado'!$CD$151:$DC$151,0)),0)</f>
        <v>0</v>
      </c>
      <c r="H1088" s="243">
        <f ca="1">+IFERROR(INDEX('Hoja de Trabajo para listado'!$A$155:$Z$1048576,MATCH($A1088,'Hoja de Trabajo para listado'!$A$155:$A$1048576,0),MATCH((CUADRO!H$5&amp;$E1088),'Hoja de Trabajo para listado'!$A$151:$Z$151,0)),0)+IFERROR(INDEX('Hoja de Trabajo para listado'!$AB$155:$BA$1048576,MATCH($A1088,'Hoja de Trabajo para listado'!$AB$155:$AB$1048576,0),MATCH((CUADRO!H$5&amp;$E1088),'Hoja de Trabajo para listado'!$AB$151:$BA$151,0)),0)+IFERROR(INDEX('Hoja de Trabajo para listado'!$BC$155:$CB$1048576,MATCH($A1088,'Hoja de Trabajo para listado'!$BC$155:$BC$1048576,0),MATCH((CUADRO!H$5&amp;$E1088),'Hoja de Trabajo para listado'!$BC$151:$CB$151,0)),0)+IFERROR(INDEX('Hoja de Trabajo para listado'!$DE$153:$DG$274,MATCH($A1088,'Hoja de Trabajo para listado'!$DE$153:$DE$1048576,0),MATCH((CUADRO!H$5&amp;$E1088),'Hoja de Trabajo para listado'!$DE$151:$DG$151,0)),0)+IFERROR(INDEX('Hoja de Trabajo para listado'!$CD$155:$DC$1048576,MATCH($A1088,'Hoja de Trabajo para listado'!$CD$155:$CD$1048576,0),MATCH((CUADRO!H$5&amp;$E1088),'Hoja de Trabajo para listado'!$CD$151:$DC$151,0)),0)</f>
        <v>0</v>
      </c>
      <c r="I1088" s="243">
        <f ca="1">+IFERROR(INDEX('Hoja de Trabajo para listado'!$A$155:$Z$1048576,MATCH($A1088,'Hoja de Trabajo para listado'!$A$155:$A$1048576,0),MATCH((CUADRO!I$5&amp;$E1088),'Hoja de Trabajo para listado'!$A$151:$Z$151,0)),0)+IFERROR(INDEX('Hoja de Trabajo para listado'!$AB$155:$BA$1048576,MATCH($A1088,'Hoja de Trabajo para listado'!$AB$155:$AB$1048576,0),MATCH((CUADRO!I$5&amp;$E1088),'Hoja de Trabajo para listado'!$AB$151:$BA$151,0)),0)+IFERROR(INDEX('Hoja de Trabajo para listado'!$BC$155:$CB$1048576,MATCH($A1088,'Hoja de Trabajo para listado'!$BC$155:$BC$1048576,0),MATCH((CUADRO!I$5&amp;$E1088),'Hoja de Trabajo para listado'!$BC$151:$CB$151,0)),0)+IFERROR(INDEX('Hoja de Trabajo para listado'!$DE$153:$DG$274,MATCH($A1088,'Hoja de Trabajo para listado'!$DE$153:$DE$1048576,0),MATCH((CUADRO!I$5&amp;$E1088),'Hoja de Trabajo para listado'!$DE$151:$DG$151,0)),0)+IFERROR(INDEX('Hoja de Trabajo para listado'!$CD$155:$DC$1048576,MATCH($A1088,'Hoja de Trabajo para listado'!$CD$155:$CD$1048576,0),MATCH((CUADRO!I$5&amp;$E1088),'Hoja de Trabajo para listado'!$CD$151:$DC$151,0)),0)</f>
        <v>0</v>
      </c>
      <c r="J1088" s="243">
        <f ca="1">+IFERROR(INDEX('Hoja de Trabajo para listado'!$A$155:$Z$1048576,MATCH($A1088,'Hoja de Trabajo para listado'!$A$155:$A$1048576,0),MATCH((CUADRO!J$5&amp;$E1088),'Hoja de Trabajo para listado'!$A$151:$Z$151,0)),0)+IFERROR(INDEX('Hoja de Trabajo para listado'!$AB$155:$BA$1048576,MATCH($A1088,'Hoja de Trabajo para listado'!$AB$155:$AB$1048576,0),MATCH((CUADRO!J$5&amp;$E1088),'Hoja de Trabajo para listado'!$AB$151:$BA$151,0)),0)+IFERROR(INDEX('Hoja de Trabajo para listado'!$BC$155:$CB$1048576,MATCH($A1088,'Hoja de Trabajo para listado'!$BC$155:$BC$1048576,0),MATCH((CUADRO!J$5&amp;$E1088),'Hoja de Trabajo para listado'!$BC$151:$CB$151,0)),0)+IFERROR(INDEX('Hoja de Trabajo para listado'!$DE$153:$DG$274,MATCH($A1088,'Hoja de Trabajo para listado'!$DE$153:$DE$1048576,0),MATCH((CUADRO!J$5&amp;$E1088),'Hoja de Trabajo para listado'!$DE$151:$DG$151,0)),0)+IFERROR(INDEX('Hoja de Trabajo para listado'!$CD$155:$DC$1048576,MATCH($A1088,'Hoja de Trabajo para listado'!$CD$155:$CD$1048576,0),MATCH((CUADRO!J$5&amp;$E1088),'Hoja de Trabajo para listado'!$CD$151:$DC$151,0)),0)</f>
        <v>0</v>
      </c>
      <c r="K1088" s="243">
        <f ca="1">+IFERROR(INDEX('Hoja de Trabajo para listado'!$A$155:$Z$1048576,MATCH($A1088,'Hoja de Trabajo para listado'!$A$155:$A$1048576,0),MATCH((CUADRO!K$5&amp;$E1088),'Hoja de Trabajo para listado'!$A$151:$Z$151,0)),0)+IFERROR(INDEX('Hoja de Trabajo para listado'!$AB$155:$BA$1048576,MATCH($A1088,'Hoja de Trabajo para listado'!$AB$155:$AB$1048576,0),MATCH((CUADRO!K$5&amp;$E1088),'Hoja de Trabajo para listado'!$AB$151:$BA$151,0)),0)+IFERROR(INDEX('Hoja de Trabajo para listado'!$BC$155:$CB$1048576,MATCH($A1088,'Hoja de Trabajo para listado'!$BC$155:$BC$1048576,0),MATCH((CUADRO!K$5&amp;$E1088),'Hoja de Trabajo para listado'!$BC$151:$CB$151,0)),0)+IFERROR(INDEX('Hoja de Trabajo para listado'!$DE$153:$DG$274,MATCH($A1088,'Hoja de Trabajo para listado'!$DE$153:$DE$1048576,0),MATCH((CUADRO!K$5&amp;$E1088),'Hoja de Trabajo para listado'!$DE$151:$DG$151,0)),0)+IFERROR(INDEX('Hoja de Trabajo para listado'!$CD$155:$DC$1048576,MATCH($A1088,'Hoja de Trabajo para listado'!$CD$155:$CD$1048576,0),MATCH((CUADRO!K$5&amp;$E1088),'Hoja de Trabajo para listado'!$CD$151:$DC$151,0)),0)</f>
        <v>0</v>
      </c>
      <c r="L1088" s="243">
        <f ca="1">+IFERROR(INDEX('Hoja de Trabajo para listado'!$A$155:$Z$1048576,MATCH($A1088,'Hoja de Trabajo para listado'!$A$155:$A$1048576,0),MATCH((CUADRO!L$5&amp;$E1088),'Hoja de Trabajo para listado'!$A$151:$Z$151,0)),0)+IFERROR(INDEX('Hoja de Trabajo para listado'!$AB$155:$BA$1048576,MATCH($A1088,'Hoja de Trabajo para listado'!$AB$155:$AB$1048576,0),MATCH((CUADRO!L$5&amp;$E1088),'Hoja de Trabajo para listado'!$AB$151:$BA$151,0)),0)+IFERROR(INDEX('Hoja de Trabajo para listado'!$BC$155:$CB$1048576,MATCH($A1088,'Hoja de Trabajo para listado'!$BC$155:$BC$1048576,0),MATCH((CUADRO!L$5&amp;$E1088),'Hoja de Trabajo para listado'!$BC$151:$CB$151,0)),0)+IFERROR(INDEX('Hoja de Trabajo para listado'!$DE$153:$DG$274,MATCH($A1088,'Hoja de Trabajo para listado'!$DE$153:$DE$1048576,0),MATCH((CUADRO!L$5&amp;$E1088),'Hoja de Trabajo para listado'!$DE$151:$DG$151,0)),0)+IFERROR(INDEX('Hoja de Trabajo para listado'!$CD$155:$DC$1048576,MATCH($A1088,'Hoja de Trabajo para listado'!$CD$155:$CD$1048576,0),MATCH((CUADRO!L$5&amp;$E1088),'Hoja de Trabajo para listado'!$CD$151:$DC$151,0)),0)</f>
        <v>0</v>
      </c>
      <c r="M1088" s="243">
        <f ca="1">+IFERROR(INDEX('Hoja de Trabajo para listado'!$A$155:$Z$1048576,MATCH($A1088,'Hoja de Trabajo para listado'!$A$155:$A$1048576,0),MATCH((CUADRO!M$5&amp;$E1088),'Hoja de Trabajo para listado'!$A$151:$Z$151,0)),0)+IFERROR(INDEX('Hoja de Trabajo para listado'!$AB$155:$BA$1048576,MATCH($A1088,'Hoja de Trabajo para listado'!$AB$155:$AB$1048576,0),MATCH((CUADRO!M$5&amp;$E1088),'Hoja de Trabajo para listado'!$AB$151:$BA$151,0)),0)+IFERROR(INDEX('Hoja de Trabajo para listado'!$BC$155:$CB$1048576,MATCH($A1088,'Hoja de Trabajo para listado'!$BC$155:$BC$1048576,0),MATCH((CUADRO!M$5&amp;$E1088),'Hoja de Trabajo para listado'!$BC$151:$CB$151,0)),0)+IFERROR(INDEX('Hoja de Trabajo para listado'!$DE$153:$DG$274,MATCH($A1088,'Hoja de Trabajo para listado'!$DE$153:$DE$1048576,0),MATCH((CUADRO!M$5&amp;$E1088),'Hoja de Trabajo para listado'!$DE$151:$DG$151,0)),0)+IFERROR(INDEX('Hoja de Trabajo para listado'!$CD$155:$DC$1048576,MATCH($A1088,'Hoja de Trabajo para listado'!$CD$155:$CD$1048576,0),MATCH((CUADRO!M$5&amp;$E1088),'Hoja de Trabajo para listado'!$CD$151:$DC$151,0)),0)</f>
        <v>0</v>
      </c>
      <c r="N1088" s="243">
        <f ca="1">+IFERROR(INDEX('Hoja de Trabajo para listado'!$A$155:$Z$1048576,MATCH($A1088,'Hoja de Trabajo para listado'!$A$155:$A$1048576,0),MATCH((CUADRO!N$5&amp;$E1088),'Hoja de Trabajo para listado'!$A$151:$Z$151,0)),0)+IFERROR(INDEX('Hoja de Trabajo para listado'!$AB$155:$BA$1048576,MATCH($A1088,'Hoja de Trabajo para listado'!$AB$155:$AB$1048576,0),MATCH((CUADRO!N$5&amp;$E1088),'Hoja de Trabajo para listado'!$AB$151:$BA$151,0)),0)+IFERROR(INDEX('Hoja de Trabajo para listado'!$BC$155:$CB$1048576,MATCH($A1088,'Hoja de Trabajo para listado'!$BC$155:$BC$1048576,0),MATCH((CUADRO!N$5&amp;$E1088),'Hoja de Trabajo para listado'!$BC$151:$CB$151,0)),0)+IFERROR(INDEX('Hoja de Trabajo para listado'!$DE$153:$DG$274,MATCH($A1088,'Hoja de Trabajo para listado'!$DE$153:$DE$1048576,0),MATCH((CUADRO!N$5&amp;$E1088),'Hoja de Trabajo para listado'!$DE$151:$DG$151,0)),0)+IFERROR(INDEX('Hoja de Trabajo para listado'!$CD$155:$DC$1048576,MATCH($A1088,'Hoja de Trabajo para listado'!$CD$155:$CD$1048576,0),MATCH((CUADRO!N$5&amp;$E1088),'Hoja de Trabajo para listado'!$CD$151:$DC$151,0)),0)</f>
        <v>0</v>
      </c>
      <c r="O1088" s="243">
        <f ca="1">+IFERROR(INDEX('Hoja de Trabajo para listado'!$A$155:$Z$1048576,MATCH($A1088,'Hoja de Trabajo para listado'!$A$155:$A$1048576,0),MATCH((CUADRO!O$5&amp;$E1088),'Hoja de Trabajo para listado'!$A$151:$Z$151,0)),0)+IFERROR(INDEX('Hoja de Trabajo para listado'!$AB$155:$BA$1048576,MATCH($A1088,'Hoja de Trabajo para listado'!$AB$155:$AB$1048576,0),MATCH((CUADRO!O$5&amp;$E1088),'Hoja de Trabajo para listado'!$AB$151:$BA$151,0)),0)+IFERROR(INDEX('Hoja de Trabajo para listado'!$BC$155:$CB$1048576,MATCH($A1088,'Hoja de Trabajo para listado'!$BC$155:$BC$1048576,0),MATCH((CUADRO!O$5&amp;$E1088),'Hoja de Trabajo para listado'!$BC$151:$CB$151,0)),0)+IFERROR(INDEX('Hoja de Trabajo para listado'!$DE$153:$DG$274,MATCH($A1088,'Hoja de Trabajo para listado'!$DE$153:$DE$1048576,0),MATCH((CUADRO!O$5&amp;$E1088),'Hoja de Trabajo para listado'!$DE$151:$DG$151,0)),0)+IFERROR(INDEX('Hoja de Trabajo para listado'!$CD$155:$DC$1048576,MATCH($A1088,'Hoja de Trabajo para listado'!$CD$155:$CD$1048576,0),MATCH((CUADRO!O$5&amp;$E1088),'Hoja de Trabajo para listado'!$CD$151:$DC$151,0)),0)</f>
        <v>0</v>
      </c>
      <c r="P1088" s="243">
        <f ca="1">+IFERROR(INDEX('Hoja de Trabajo para listado'!$A$155:$Z$1048576,MATCH($A1088,'Hoja de Trabajo para listado'!$A$155:$A$1048576,0),MATCH((CUADRO!P$5&amp;$E1088),'Hoja de Trabajo para listado'!$A$151:$Z$151,0)),0)+IFERROR(INDEX('Hoja de Trabajo para listado'!$AB$155:$BA$1048576,MATCH($A1088,'Hoja de Trabajo para listado'!$AB$155:$AB$1048576,0),MATCH((CUADRO!P$5&amp;$E1088),'Hoja de Trabajo para listado'!$AB$151:$BA$151,0)),0)+IFERROR(INDEX('Hoja de Trabajo para listado'!$BC$155:$CB$1048576,MATCH($A1088,'Hoja de Trabajo para listado'!$BC$155:$BC$1048576,0),MATCH((CUADRO!P$5&amp;$E1088),'Hoja de Trabajo para listado'!$BC$151:$CB$151,0)),0)+IFERROR(INDEX('Hoja de Trabajo para listado'!$DE$153:$DG$274,MATCH($A1088,'Hoja de Trabajo para listado'!$DE$153:$DE$1048576,0),MATCH((CUADRO!P$5&amp;$E1088),'Hoja de Trabajo para listado'!$DE$151:$DG$151,0)),0)+IFERROR(INDEX('Hoja de Trabajo para listado'!$CD$155:$DC$1048576,MATCH($A1088,'Hoja de Trabajo para listado'!$CD$155:$CD$1048576,0),MATCH((CUADRO!P$5&amp;$E1088),'Hoja de Trabajo para listado'!$CD$151:$DC$151,0)),0)</f>
        <v>0</v>
      </c>
      <c r="Q1088" s="243">
        <f ca="1">+IFERROR(INDEX('Hoja de Trabajo para listado'!$A$155:$Z$1048576,MATCH($A1088,'Hoja de Trabajo para listado'!$A$155:$A$1048576,0),MATCH((CUADRO!Q$5&amp;$E1088),'Hoja de Trabajo para listado'!$A$151:$Z$151,0)),0)+IFERROR(INDEX('Hoja de Trabajo para listado'!$AB$155:$BA$1048576,MATCH($A1088,'Hoja de Trabajo para listado'!$AB$155:$AB$1048576,0),MATCH((CUADRO!Q$5&amp;$E1088),'Hoja de Trabajo para listado'!$AB$151:$BA$151,0)),0)+IFERROR(INDEX('Hoja de Trabajo para listado'!$BC$155:$CB$1048576,MATCH($A1088,'Hoja de Trabajo para listado'!$BC$155:$BC$1048576,0),MATCH((CUADRO!Q$5&amp;$E1088),'Hoja de Trabajo para listado'!$BC$151:$CB$151,0)),0)+IFERROR(INDEX('Hoja de Trabajo para listado'!$DE$153:$DG$274,MATCH($A1088,'Hoja de Trabajo para listado'!$DE$153:$DE$1048576,0),MATCH((CUADRO!Q$5&amp;$E1088),'Hoja de Trabajo para listado'!$DE$151:$DG$151,0)),0)+IFERROR(INDEX('Hoja de Trabajo para listado'!$CD$155:$DC$1048576,MATCH($A1088,'Hoja de Trabajo para listado'!$CD$155:$CD$1048576,0),MATCH((CUADRO!Q$5&amp;$E1088),'Hoja de Trabajo para listado'!$CD$151:$DC$151,0)),0)</f>
        <v>0</v>
      </c>
      <c r="R1088" s="243">
        <f t="shared" ca="1" si="35"/>
        <v>0</v>
      </c>
      <c r="S1088" s="249"/>
      <c r="T1088" s="243">
        <f ca="1">+T1089</f>
        <v>0</v>
      </c>
      <c r="U1088" s="242">
        <f t="shared" si="36"/>
        <v>1</v>
      </c>
      <c r="V1088" s="333" t="str">
        <f>+VLOOKUP(A1088,bd_lista!$A$3:$E$590,5,FALSE)</f>
        <v>Gobiernos Autonomos Municipales</v>
      </c>
      <c r="W1088" s="391" t="str">
        <f>+V1088</f>
        <v>Gobiernos Autonomos Municipales</v>
      </c>
      <c r="X1088" s="242">
        <f>+VLOOKUP(A1088,[4]Sheet1!$A$13:$D$744,4,FALSE)</f>
        <v>0</v>
      </c>
      <c r="Y1088" s="242" t="e">
        <f>+VLOOKUP(X1088,bd_lista!$A$3:$C$590,3,FALSE)</f>
        <v>#N/A</v>
      </c>
      <c r="Z1088" s="294">
        <f>+X1088</f>
        <v>0</v>
      </c>
      <c r="AA1088" s="295" t="e">
        <f>+Y1088</f>
        <v>#N/A</v>
      </c>
    </row>
    <row r="1089" spans="1:27" customFormat="1" ht="15" hidden="1" customHeight="1">
      <c r="A1089" s="32">
        <v>1903</v>
      </c>
      <c r="B1089" s="388"/>
      <c r="C1089" s="247" t="str">
        <f>+VLOOKUP(A1089,bd_lista!$A$3:$C$590,3,FALSE)</f>
        <v>Gobierno Autónomo Municipal de Bolpebra</v>
      </c>
      <c r="D1089" s="390"/>
      <c r="E1089" s="244" t="s">
        <v>1305</v>
      </c>
      <c r="F1089" s="245">
        <f ca="1">+IFERROR(INDEX('Hoja de Trabajo para listado'!$A$155:$Z$1048576,MATCH($A1089,'Hoja de Trabajo para listado'!$A$155:$A$1048576,0),MATCH((CUADRO!F$5&amp;$E1089),'Hoja de Trabajo para listado'!$A$151:$Z$151,0)),0)+IFERROR(INDEX('Hoja de Trabajo para listado'!$AB$155:$BA$1048576,MATCH($A1089,'Hoja de Trabajo para listado'!$AB$155:$AB$1048576,0),MATCH((CUADRO!F$5&amp;$E1089),'Hoja de Trabajo para listado'!$AB$151:$BA$151,0)),0)+IFERROR(INDEX('Hoja de Trabajo para listado'!$BC$155:$CB$1048576,MATCH($A1089,'Hoja de Trabajo para listado'!$BC$155:$BC$1048576,0),MATCH((CUADRO!F$5&amp;$E1089),'Hoja de Trabajo para listado'!$BC$151:$CB$151,0)),0)+IFERROR(INDEX('Hoja de Trabajo para listado'!$DE$153:$DG$274,MATCH($A1089,'Hoja de Trabajo para listado'!$DE$153:$DE$1048576,0),MATCH((CUADRO!F$5&amp;$E1089),'Hoja de Trabajo para listado'!$DE$151:$DG$151,0)),0)+IFERROR(INDEX('Hoja de Trabajo para listado'!$CD$155:$DC$1048576,MATCH($A1089,'Hoja de Trabajo para listado'!$CD$155:$CD$1048576,0),MATCH((CUADRO!F$5&amp;$E1089),'Hoja de Trabajo para listado'!$CD$151:$DC$151,0)),0)</f>
        <v>0</v>
      </c>
      <c r="G1089" s="245">
        <f ca="1">+IFERROR(INDEX('Hoja de Trabajo para listado'!$A$155:$Z$1048576,MATCH($A1089,'Hoja de Trabajo para listado'!$A$155:$A$1048576,0),MATCH((CUADRO!G$5&amp;$E1089),'Hoja de Trabajo para listado'!$A$151:$Z$151,0)),0)+IFERROR(INDEX('Hoja de Trabajo para listado'!$AB$155:$BA$1048576,MATCH($A1089,'Hoja de Trabajo para listado'!$AB$155:$AB$1048576,0),MATCH((CUADRO!G$5&amp;$E1089),'Hoja de Trabajo para listado'!$AB$151:$BA$151,0)),0)+IFERROR(INDEX('Hoja de Trabajo para listado'!$BC$155:$CB$1048576,MATCH($A1089,'Hoja de Trabajo para listado'!$BC$155:$BC$1048576,0),MATCH((CUADRO!G$5&amp;$E1089),'Hoja de Trabajo para listado'!$BC$151:$CB$151,0)),0)+IFERROR(INDEX('Hoja de Trabajo para listado'!$DE$153:$DG$274,MATCH($A1089,'Hoja de Trabajo para listado'!$DE$153:$DE$1048576,0),MATCH((CUADRO!G$5&amp;$E1089),'Hoja de Trabajo para listado'!$DE$151:$DG$151,0)),0)+IFERROR(INDEX('Hoja de Trabajo para listado'!$CD$155:$DC$1048576,MATCH($A1089,'Hoja de Trabajo para listado'!$CD$155:$CD$1048576,0),MATCH((CUADRO!G$5&amp;$E1089),'Hoja de Trabajo para listado'!$CD$151:$DC$151,0)),0)</f>
        <v>0</v>
      </c>
      <c r="H1089" s="245">
        <f ca="1">+IFERROR(INDEX('Hoja de Trabajo para listado'!$A$155:$Z$1048576,MATCH($A1089,'Hoja de Trabajo para listado'!$A$155:$A$1048576,0),MATCH((CUADRO!H$5&amp;$E1089),'Hoja de Trabajo para listado'!$A$151:$Z$151,0)),0)+IFERROR(INDEX('Hoja de Trabajo para listado'!$AB$155:$BA$1048576,MATCH($A1089,'Hoja de Trabajo para listado'!$AB$155:$AB$1048576,0),MATCH((CUADRO!H$5&amp;$E1089),'Hoja de Trabajo para listado'!$AB$151:$BA$151,0)),0)+IFERROR(INDEX('Hoja de Trabajo para listado'!$BC$155:$CB$1048576,MATCH($A1089,'Hoja de Trabajo para listado'!$BC$155:$BC$1048576,0),MATCH((CUADRO!H$5&amp;$E1089),'Hoja de Trabajo para listado'!$BC$151:$CB$151,0)),0)+IFERROR(INDEX('Hoja de Trabajo para listado'!$DE$153:$DG$274,MATCH($A1089,'Hoja de Trabajo para listado'!$DE$153:$DE$1048576,0),MATCH((CUADRO!H$5&amp;$E1089),'Hoja de Trabajo para listado'!$DE$151:$DG$151,0)),0)+IFERROR(INDEX('Hoja de Trabajo para listado'!$CD$155:$DC$1048576,MATCH($A1089,'Hoja de Trabajo para listado'!$CD$155:$CD$1048576,0),MATCH((CUADRO!H$5&amp;$E1089),'Hoja de Trabajo para listado'!$CD$151:$DC$151,0)),0)</f>
        <v>0</v>
      </c>
      <c r="I1089" s="245">
        <f ca="1">+IFERROR(INDEX('Hoja de Trabajo para listado'!$A$155:$Z$1048576,MATCH($A1089,'Hoja de Trabajo para listado'!$A$155:$A$1048576,0),MATCH((CUADRO!I$5&amp;$E1089),'Hoja de Trabajo para listado'!$A$151:$Z$151,0)),0)+IFERROR(INDEX('Hoja de Trabajo para listado'!$AB$155:$BA$1048576,MATCH($A1089,'Hoja de Trabajo para listado'!$AB$155:$AB$1048576,0),MATCH((CUADRO!I$5&amp;$E1089),'Hoja de Trabajo para listado'!$AB$151:$BA$151,0)),0)+IFERROR(INDEX('Hoja de Trabajo para listado'!$BC$155:$CB$1048576,MATCH($A1089,'Hoja de Trabajo para listado'!$BC$155:$BC$1048576,0),MATCH((CUADRO!I$5&amp;$E1089),'Hoja de Trabajo para listado'!$BC$151:$CB$151,0)),0)+IFERROR(INDEX('Hoja de Trabajo para listado'!$DE$153:$DG$274,MATCH($A1089,'Hoja de Trabajo para listado'!$DE$153:$DE$1048576,0),MATCH((CUADRO!I$5&amp;$E1089),'Hoja de Trabajo para listado'!$DE$151:$DG$151,0)),0)+IFERROR(INDEX('Hoja de Trabajo para listado'!$CD$155:$DC$1048576,MATCH($A1089,'Hoja de Trabajo para listado'!$CD$155:$CD$1048576,0),MATCH((CUADRO!I$5&amp;$E1089),'Hoja de Trabajo para listado'!$CD$151:$DC$151,0)),0)</f>
        <v>0</v>
      </c>
      <c r="J1089" s="245">
        <f ca="1">+IFERROR(INDEX('Hoja de Trabajo para listado'!$A$155:$Z$1048576,MATCH($A1089,'Hoja de Trabajo para listado'!$A$155:$A$1048576,0),MATCH((CUADRO!J$5&amp;$E1089),'Hoja de Trabajo para listado'!$A$151:$Z$151,0)),0)+IFERROR(INDEX('Hoja de Trabajo para listado'!$AB$155:$BA$1048576,MATCH($A1089,'Hoja de Trabajo para listado'!$AB$155:$AB$1048576,0),MATCH((CUADRO!J$5&amp;$E1089),'Hoja de Trabajo para listado'!$AB$151:$BA$151,0)),0)+IFERROR(INDEX('Hoja de Trabajo para listado'!$BC$155:$CB$1048576,MATCH($A1089,'Hoja de Trabajo para listado'!$BC$155:$BC$1048576,0),MATCH((CUADRO!J$5&amp;$E1089),'Hoja de Trabajo para listado'!$BC$151:$CB$151,0)),0)+IFERROR(INDEX('Hoja de Trabajo para listado'!$DE$153:$DG$274,MATCH($A1089,'Hoja de Trabajo para listado'!$DE$153:$DE$1048576,0),MATCH((CUADRO!J$5&amp;$E1089),'Hoja de Trabajo para listado'!$DE$151:$DG$151,0)),0)+IFERROR(INDEX('Hoja de Trabajo para listado'!$CD$155:$DC$1048576,MATCH($A1089,'Hoja de Trabajo para listado'!$CD$155:$CD$1048576,0),MATCH((CUADRO!J$5&amp;$E1089),'Hoja de Trabajo para listado'!$CD$151:$DC$151,0)),0)</f>
        <v>0</v>
      </c>
      <c r="K1089" s="245">
        <f ca="1">+IFERROR(INDEX('Hoja de Trabajo para listado'!$A$155:$Z$1048576,MATCH($A1089,'Hoja de Trabajo para listado'!$A$155:$A$1048576,0),MATCH((CUADRO!K$5&amp;$E1089),'Hoja de Trabajo para listado'!$A$151:$Z$151,0)),0)+IFERROR(INDEX('Hoja de Trabajo para listado'!$AB$155:$BA$1048576,MATCH($A1089,'Hoja de Trabajo para listado'!$AB$155:$AB$1048576,0),MATCH((CUADRO!K$5&amp;$E1089),'Hoja de Trabajo para listado'!$AB$151:$BA$151,0)),0)+IFERROR(INDEX('Hoja de Trabajo para listado'!$BC$155:$CB$1048576,MATCH($A1089,'Hoja de Trabajo para listado'!$BC$155:$BC$1048576,0),MATCH((CUADRO!K$5&amp;$E1089),'Hoja de Trabajo para listado'!$BC$151:$CB$151,0)),0)+IFERROR(INDEX('Hoja de Trabajo para listado'!$DE$153:$DG$274,MATCH($A1089,'Hoja de Trabajo para listado'!$DE$153:$DE$1048576,0),MATCH((CUADRO!K$5&amp;$E1089),'Hoja de Trabajo para listado'!$DE$151:$DG$151,0)),0)+IFERROR(INDEX('Hoja de Trabajo para listado'!$CD$155:$DC$1048576,MATCH($A1089,'Hoja de Trabajo para listado'!$CD$155:$CD$1048576,0),MATCH((CUADRO!K$5&amp;$E1089),'Hoja de Trabajo para listado'!$CD$151:$DC$151,0)),0)</f>
        <v>0</v>
      </c>
      <c r="L1089" s="245">
        <f ca="1">+IFERROR(INDEX('Hoja de Trabajo para listado'!$A$155:$Z$1048576,MATCH($A1089,'Hoja de Trabajo para listado'!$A$155:$A$1048576,0),MATCH((CUADRO!L$5&amp;$E1089),'Hoja de Trabajo para listado'!$A$151:$Z$151,0)),0)+IFERROR(INDEX('Hoja de Trabajo para listado'!$AB$155:$BA$1048576,MATCH($A1089,'Hoja de Trabajo para listado'!$AB$155:$AB$1048576,0),MATCH((CUADRO!L$5&amp;$E1089),'Hoja de Trabajo para listado'!$AB$151:$BA$151,0)),0)+IFERROR(INDEX('Hoja de Trabajo para listado'!$BC$155:$CB$1048576,MATCH($A1089,'Hoja de Trabajo para listado'!$BC$155:$BC$1048576,0),MATCH((CUADRO!L$5&amp;$E1089),'Hoja de Trabajo para listado'!$BC$151:$CB$151,0)),0)+IFERROR(INDEX('Hoja de Trabajo para listado'!$DE$153:$DG$274,MATCH($A1089,'Hoja de Trabajo para listado'!$DE$153:$DE$1048576,0),MATCH((CUADRO!L$5&amp;$E1089),'Hoja de Trabajo para listado'!$DE$151:$DG$151,0)),0)+IFERROR(INDEX('Hoja de Trabajo para listado'!$CD$155:$DC$1048576,MATCH($A1089,'Hoja de Trabajo para listado'!$CD$155:$CD$1048576,0),MATCH((CUADRO!L$5&amp;$E1089),'Hoja de Trabajo para listado'!$CD$151:$DC$151,0)),0)</f>
        <v>0</v>
      </c>
      <c r="M1089" s="245">
        <f ca="1">+IFERROR(INDEX('Hoja de Trabajo para listado'!$A$155:$Z$1048576,MATCH($A1089,'Hoja de Trabajo para listado'!$A$155:$A$1048576,0),MATCH((CUADRO!M$5&amp;$E1089),'Hoja de Trabajo para listado'!$A$151:$Z$151,0)),0)+IFERROR(INDEX('Hoja de Trabajo para listado'!$AB$155:$BA$1048576,MATCH($A1089,'Hoja de Trabajo para listado'!$AB$155:$AB$1048576,0),MATCH((CUADRO!M$5&amp;$E1089),'Hoja de Trabajo para listado'!$AB$151:$BA$151,0)),0)+IFERROR(INDEX('Hoja de Trabajo para listado'!$BC$155:$CB$1048576,MATCH($A1089,'Hoja de Trabajo para listado'!$BC$155:$BC$1048576,0),MATCH((CUADRO!M$5&amp;$E1089),'Hoja de Trabajo para listado'!$BC$151:$CB$151,0)),0)+IFERROR(INDEX('Hoja de Trabajo para listado'!$DE$153:$DG$274,MATCH($A1089,'Hoja de Trabajo para listado'!$DE$153:$DE$1048576,0),MATCH((CUADRO!M$5&amp;$E1089),'Hoja de Trabajo para listado'!$DE$151:$DG$151,0)),0)+IFERROR(INDEX('Hoja de Trabajo para listado'!$CD$155:$DC$1048576,MATCH($A1089,'Hoja de Trabajo para listado'!$CD$155:$CD$1048576,0),MATCH((CUADRO!M$5&amp;$E1089),'Hoja de Trabajo para listado'!$CD$151:$DC$151,0)),0)</f>
        <v>0</v>
      </c>
      <c r="N1089" s="245">
        <f ca="1">+IFERROR(INDEX('Hoja de Trabajo para listado'!$A$155:$Z$1048576,MATCH($A1089,'Hoja de Trabajo para listado'!$A$155:$A$1048576,0),MATCH((CUADRO!N$5&amp;$E1089),'Hoja de Trabajo para listado'!$A$151:$Z$151,0)),0)+IFERROR(INDEX('Hoja de Trabajo para listado'!$AB$155:$BA$1048576,MATCH($A1089,'Hoja de Trabajo para listado'!$AB$155:$AB$1048576,0),MATCH((CUADRO!N$5&amp;$E1089),'Hoja de Trabajo para listado'!$AB$151:$BA$151,0)),0)+IFERROR(INDEX('Hoja de Trabajo para listado'!$BC$155:$CB$1048576,MATCH($A1089,'Hoja de Trabajo para listado'!$BC$155:$BC$1048576,0),MATCH((CUADRO!N$5&amp;$E1089),'Hoja de Trabajo para listado'!$BC$151:$CB$151,0)),0)+IFERROR(INDEX('Hoja de Trabajo para listado'!$DE$153:$DG$274,MATCH($A1089,'Hoja de Trabajo para listado'!$DE$153:$DE$1048576,0),MATCH((CUADRO!N$5&amp;$E1089),'Hoja de Trabajo para listado'!$DE$151:$DG$151,0)),0)+IFERROR(INDEX('Hoja de Trabajo para listado'!$CD$155:$DC$1048576,MATCH($A1089,'Hoja de Trabajo para listado'!$CD$155:$CD$1048576,0),MATCH((CUADRO!N$5&amp;$E1089),'Hoja de Trabajo para listado'!$CD$151:$DC$151,0)),0)</f>
        <v>0</v>
      </c>
      <c r="O1089" s="245">
        <f ca="1">+IFERROR(INDEX('Hoja de Trabajo para listado'!$A$155:$Z$1048576,MATCH($A1089,'Hoja de Trabajo para listado'!$A$155:$A$1048576,0),MATCH((CUADRO!O$5&amp;$E1089),'Hoja de Trabajo para listado'!$A$151:$Z$151,0)),0)+IFERROR(INDEX('Hoja de Trabajo para listado'!$AB$155:$BA$1048576,MATCH($A1089,'Hoja de Trabajo para listado'!$AB$155:$AB$1048576,0),MATCH((CUADRO!O$5&amp;$E1089),'Hoja de Trabajo para listado'!$AB$151:$BA$151,0)),0)+IFERROR(INDEX('Hoja de Trabajo para listado'!$BC$155:$CB$1048576,MATCH($A1089,'Hoja de Trabajo para listado'!$BC$155:$BC$1048576,0),MATCH((CUADRO!O$5&amp;$E1089),'Hoja de Trabajo para listado'!$BC$151:$CB$151,0)),0)+IFERROR(INDEX('Hoja de Trabajo para listado'!$DE$153:$DG$274,MATCH($A1089,'Hoja de Trabajo para listado'!$DE$153:$DE$1048576,0),MATCH((CUADRO!O$5&amp;$E1089),'Hoja de Trabajo para listado'!$DE$151:$DG$151,0)),0)+IFERROR(INDEX('Hoja de Trabajo para listado'!$CD$155:$DC$1048576,MATCH($A1089,'Hoja de Trabajo para listado'!$CD$155:$CD$1048576,0),MATCH((CUADRO!O$5&amp;$E1089),'Hoja de Trabajo para listado'!$CD$151:$DC$151,0)),0)</f>
        <v>0</v>
      </c>
      <c r="P1089" s="245">
        <f ca="1">+IFERROR(INDEX('Hoja de Trabajo para listado'!$A$155:$Z$1048576,MATCH($A1089,'Hoja de Trabajo para listado'!$A$155:$A$1048576,0),MATCH((CUADRO!P$5&amp;$E1089),'Hoja de Trabajo para listado'!$A$151:$Z$151,0)),0)+IFERROR(INDEX('Hoja de Trabajo para listado'!$AB$155:$BA$1048576,MATCH($A1089,'Hoja de Trabajo para listado'!$AB$155:$AB$1048576,0),MATCH((CUADRO!P$5&amp;$E1089),'Hoja de Trabajo para listado'!$AB$151:$BA$151,0)),0)+IFERROR(INDEX('Hoja de Trabajo para listado'!$BC$155:$CB$1048576,MATCH($A1089,'Hoja de Trabajo para listado'!$BC$155:$BC$1048576,0),MATCH((CUADRO!P$5&amp;$E1089),'Hoja de Trabajo para listado'!$BC$151:$CB$151,0)),0)+IFERROR(INDEX('Hoja de Trabajo para listado'!$DE$153:$DG$274,MATCH($A1089,'Hoja de Trabajo para listado'!$DE$153:$DE$1048576,0),MATCH((CUADRO!P$5&amp;$E1089),'Hoja de Trabajo para listado'!$DE$151:$DG$151,0)),0)+IFERROR(INDEX('Hoja de Trabajo para listado'!$CD$155:$DC$1048576,MATCH($A1089,'Hoja de Trabajo para listado'!$CD$155:$CD$1048576,0),MATCH((CUADRO!P$5&amp;$E1089),'Hoja de Trabajo para listado'!$CD$151:$DC$151,0)),0)</f>
        <v>0</v>
      </c>
      <c r="Q1089" s="245">
        <f ca="1">+IFERROR(INDEX('Hoja de Trabajo para listado'!$A$155:$Z$1048576,MATCH($A1089,'Hoja de Trabajo para listado'!$A$155:$A$1048576,0),MATCH((CUADRO!Q$5&amp;$E1089),'Hoja de Trabajo para listado'!$A$151:$Z$151,0)),0)+IFERROR(INDEX('Hoja de Trabajo para listado'!$AB$155:$BA$1048576,MATCH($A1089,'Hoja de Trabajo para listado'!$AB$155:$AB$1048576,0),MATCH((CUADRO!Q$5&amp;$E1089),'Hoja de Trabajo para listado'!$AB$151:$BA$151,0)),0)+IFERROR(INDEX('Hoja de Trabajo para listado'!$BC$155:$CB$1048576,MATCH($A1089,'Hoja de Trabajo para listado'!$BC$155:$BC$1048576,0),MATCH((CUADRO!Q$5&amp;$E1089),'Hoja de Trabajo para listado'!$BC$151:$CB$151,0)),0)+IFERROR(INDEX('Hoja de Trabajo para listado'!$DE$153:$DG$274,MATCH($A1089,'Hoja de Trabajo para listado'!$DE$153:$DE$1048576,0),MATCH((CUADRO!Q$5&amp;$E1089),'Hoja de Trabajo para listado'!$DE$151:$DG$151,0)),0)+IFERROR(INDEX('Hoja de Trabajo para listado'!$CD$155:$DC$1048576,MATCH($A1089,'Hoja de Trabajo para listado'!$CD$155:$CD$1048576,0),MATCH((CUADRO!Q$5&amp;$E1089),'Hoja de Trabajo para listado'!$CD$151:$DC$151,0)),0)</f>
        <v>0</v>
      </c>
      <c r="R1089" s="245">
        <f t="shared" ca="1" si="35"/>
        <v>0</v>
      </c>
      <c r="S1089" s="259">
        <f ca="1">+R1088+R1089</f>
        <v>0</v>
      </c>
      <c r="T1089" s="245">
        <f ca="1">+S1089</f>
        <v>0</v>
      </c>
      <c r="U1089" s="244">
        <f t="shared" si="36"/>
        <v>2</v>
      </c>
      <c r="V1089" s="333" t="str">
        <f>+VLOOKUP(A1089,bd_lista!$A$3:$E$590,5,FALSE)</f>
        <v>Gobiernos Autonomos Municipales</v>
      </c>
      <c r="W1089" s="392"/>
      <c r="X1089" s="242">
        <f>+VLOOKUP(A1089,[4]Sheet1!$A$13:$D$744,4,FALSE)</f>
        <v>0</v>
      </c>
      <c r="Y1089" s="242" t="e">
        <f>+VLOOKUP(X1089,bd_lista!$A$3:$C$590,3,FALSE)</f>
        <v>#N/A</v>
      </c>
      <c r="Z1089" s="292"/>
      <c r="AA1089" s="293"/>
    </row>
    <row r="1090" spans="1:27" customFormat="1" ht="15" hidden="1" customHeight="1">
      <c r="A1090" s="32">
        <v>1904</v>
      </c>
      <c r="B1090" s="387">
        <f>+A1090</f>
        <v>1904</v>
      </c>
      <c r="C1090" s="247" t="str">
        <f>+VLOOKUP(A1090,bd_lista!$A$3:$C$590,3,FALSE)</f>
        <v>Gobierno Autónomo Municipal de Bella Flor</v>
      </c>
      <c r="D1090" s="389" t="str">
        <f>+C1090</f>
        <v>Gobierno Autónomo Municipal de Bella Flor</v>
      </c>
      <c r="E1090" s="242" t="s">
        <v>1304</v>
      </c>
      <c r="F1090" s="243">
        <f ca="1">+IFERROR(INDEX('Hoja de Trabajo para listado'!$A$155:$Z$1048576,MATCH($A1090,'Hoja de Trabajo para listado'!$A$155:$A$1048576,0),MATCH((CUADRO!F$5&amp;$E1090),'Hoja de Trabajo para listado'!$A$151:$Z$151,0)),0)+IFERROR(INDEX('Hoja de Trabajo para listado'!$AB$155:$BA$1048576,MATCH($A1090,'Hoja de Trabajo para listado'!$AB$155:$AB$1048576,0),MATCH((CUADRO!F$5&amp;$E1090),'Hoja de Trabajo para listado'!$AB$151:$BA$151,0)),0)+IFERROR(INDEX('Hoja de Trabajo para listado'!$BC$155:$CB$1048576,MATCH($A1090,'Hoja de Trabajo para listado'!$BC$155:$BC$1048576,0),MATCH((CUADRO!F$5&amp;$E1090),'Hoja de Trabajo para listado'!$BC$151:$CB$151,0)),0)+IFERROR(INDEX('Hoja de Trabajo para listado'!$DE$153:$DG$274,MATCH($A1090,'Hoja de Trabajo para listado'!$DE$153:$DE$1048576,0),MATCH((CUADRO!F$5&amp;$E1090),'Hoja de Trabajo para listado'!$DE$151:$DG$151,0)),0)+IFERROR(INDEX('Hoja de Trabajo para listado'!$CD$155:$DC$1048576,MATCH($A1090,'Hoja de Trabajo para listado'!$CD$155:$CD$1048576,0),MATCH((CUADRO!F$5&amp;$E1090),'Hoja de Trabajo para listado'!$CD$151:$DC$151,0)),0)</f>
        <v>0</v>
      </c>
      <c r="G1090" s="243">
        <f ca="1">+IFERROR(INDEX('Hoja de Trabajo para listado'!$A$155:$Z$1048576,MATCH($A1090,'Hoja de Trabajo para listado'!$A$155:$A$1048576,0),MATCH((CUADRO!G$5&amp;$E1090),'Hoja de Trabajo para listado'!$A$151:$Z$151,0)),0)+IFERROR(INDEX('Hoja de Trabajo para listado'!$AB$155:$BA$1048576,MATCH($A1090,'Hoja de Trabajo para listado'!$AB$155:$AB$1048576,0),MATCH((CUADRO!G$5&amp;$E1090),'Hoja de Trabajo para listado'!$AB$151:$BA$151,0)),0)+IFERROR(INDEX('Hoja de Trabajo para listado'!$BC$155:$CB$1048576,MATCH($A1090,'Hoja de Trabajo para listado'!$BC$155:$BC$1048576,0),MATCH((CUADRO!G$5&amp;$E1090),'Hoja de Trabajo para listado'!$BC$151:$CB$151,0)),0)+IFERROR(INDEX('Hoja de Trabajo para listado'!$DE$153:$DG$274,MATCH($A1090,'Hoja de Trabajo para listado'!$DE$153:$DE$1048576,0),MATCH((CUADRO!G$5&amp;$E1090),'Hoja de Trabajo para listado'!$DE$151:$DG$151,0)),0)+IFERROR(INDEX('Hoja de Trabajo para listado'!$CD$155:$DC$1048576,MATCH($A1090,'Hoja de Trabajo para listado'!$CD$155:$CD$1048576,0),MATCH((CUADRO!G$5&amp;$E1090),'Hoja de Trabajo para listado'!$CD$151:$DC$151,0)),0)</f>
        <v>0</v>
      </c>
      <c r="H1090" s="243">
        <f ca="1">+IFERROR(INDEX('Hoja de Trabajo para listado'!$A$155:$Z$1048576,MATCH($A1090,'Hoja de Trabajo para listado'!$A$155:$A$1048576,0),MATCH((CUADRO!H$5&amp;$E1090),'Hoja de Trabajo para listado'!$A$151:$Z$151,0)),0)+IFERROR(INDEX('Hoja de Trabajo para listado'!$AB$155:$BA$1048576,MATCH($A1090,'Hoja de Trabajo para listado'!$AB$155:$AB$1048576,0),MATCH((CUADRO!H$5&amp;$E1090),'Hoja de Trabajo para listado'!$AB$151:$BA$151,0)),0)+IFERROR(INDEX('Hoja de Trabajo para listado'!$BC$155:$CB$1048576,MATCH($A1090,'Hoja de Trabajo para listado'!$BC$155:$BC$1048576,0),MATCH((CUADRO!H$5&amp;$E1090),'Hoja de Trabajo para listado'!$BC$151:$CB$151,0)),0)+IFERROR(INDEX('Hoja de Trabajo para listado'!$DE$153:$DG$274,MATCH($A1090,'Hoja de Trabajo para listado'!$DE$153:$DE$1048576,0),MATCH((CUADRO!H$5&amp;$E1090),'Hoja de Trabajo para listado'!$DE$151:$DG$151,0)),0)+IFERROR(INDEX('Hoja de Trabajo para listado'!$CD$155:$DC$1048576,MATCH($A1090,'Hoja de Trabajo para listado'!$CD$155:$CD$1048576,0),MATCH((CUADRO!H$5&amp;$E1090),'Hoja de Trabajo para listado'!$CD$151:$DC$151,0)),0)</f>
        <v>0</v>
      </c>
      <c r="I1090" s="243">
        <f ca="1">+IFERROR(INDEX('Hoja de Trabajo para listado'!$A$155:$Z$1048576,MATCH($A1090,'Hoja de Trabajo para listado'!$A$155:$A$1048576,0),MATCH((CUADRO!I$5&amp;$E1090),'Hoja de Trabajo para listado'!$A$151:$Z$151,0)),0)+IFERROR(INDEX('Hoja de Trabajo para listado'!$AB$155:$BA$1048576,MATCH($A1090,'Hoja de Trabajo para listado'!$AB$155:$AB$1048576,0),MATCH((CUADRO!I$5&amp;$E1090),'Hoja de Trabajo para listado'!$AB$151:$BA$151,0)),0)+IFERROR(INDEX('Hoja de Trabajo para listado'!$BC$155:$CB$1048576,MATCH($A1090,'Hoja de Trabajo para listado'!$BC$155:$BC$1048576,0),MATCH((CUADRO!I$5&amp;$E1090),'Hoja de Trabajo para listado'!$BC$151:$CB$151,0)),0)+IFERROR(INDEX('Hoja de Trabajo para listado'!$DE$153:$DG$274,MATCH($A1090,'Hoja de Trabajo para listado'!$DE$153:$DE$1048576,0),MATCH((CUADRO!I$5&amp;$E1090),'Hoja de Trabajo para listado'!$DE$151:$DG$151,0)),0)+IFERROR(INDEX('Hoja de Trabajo para listado'!$CD$155:$DC$1048576,MATCH($A1090,'Hoja de Trabajo para listado'!$CD$155:$CD$1048576,0),MATCH((CUADRO!I$5&amp;$E1090),'Hoja de Trabajo para listado'!$CD$151:$DC$151,0)),0)</f>
        <v>0</v>
      </c>
      <c r="J1090" s="243">
        <f ca="1">+IFERROR(INDEX('Hoja de Trabajo para listado'!$A$155:$Z$1048576,MATCH($A1090,'Hoja de Trabajo para listado'!$A$155:$A$1048576,0),MATCH((CUADRO!J$5&amp;$E1090),'Hoja de Trabajo para listado'!$A$151:$Z$151,0)),0)+IFERROR(INDEX('Hoja de Trabajo para listado'!$AB$155:$BA$1048576,MATCH($A1090,'Hoja de Trabajo para listado'!$AB$155:$AB$1048576,0),MATCH((CUADRO!J$5&amp;$E1090),'Hoja de Trabajo para listado'!$AB$151:$BA$151,0)),0)+IFERROR(INDEX('Hoja de Trabajo para listado'!$BC$155:$CB$1048576,MATCH($A1090,'Hoja de Trabajo para listado'!$BC$155:$BC$1048576,0),MATCH((CUADRO!J$5&amp;$E1090),'Hoja de Trabajo para listado'!$BC$151:$CB$151,0)),0)+IFERROR(INDEX('Hoja de Trabajo para listado'!$DE$153:$DG$274,MATCH($A1090,'Hoja de Trabajo para listado'!$DE$153:$DE$1048576,0),MATCH((CUADRO!J$5&amp;$E1090),'Hoja de Trabajo para listado'!$DE$151:$DG$151,0)),0)+IFERROR(INDEX('Hoja de Trabajo para listado'!$CD$155:$DC$1048576,MATCH($A1090,'Hoja de Trabajo para listado'!$CD$155:$CD$1048576,0),MATCH((CUADRO!J$5&amp;$E1090),'Hoja de Trabajo para listado'!$CD$151:$DC$151,0)),0)</f>
        <v>0</v>
      </c>
      <c r="K1090" s="243">
        <f ca="1">+IFERROR(INDEX('Hoja de Trabajo para listado'!$A$155:$Z$1048576,MATCH($A1090,'Hoja de Trabajo para listado'!$A$155:$A$1048576,0),MATCH((CUADRO!K$5&amp;$E1090),'Hoja de Trabajo para listado'!$A$151:$Z$151,0)),0)+IFERROR(INDEX('Hoja de Trabajo para listado'!$AB$155:$BA$1048576,MATCH($A1090,'Hoja de Trabajo para listado'!$AB$155:$AB$1048576,0),MATCH((CUADRO!K$5&amp;$E1090),'Hoja de Trabajo para listado'!$AB$151:$BA$151,0)),0)+IFERROR(INDEX('Hoja de Trabajo para listado'!$BC$155:$CB$1048576,MATCH($A1090,'Hoja de Trabajo para listado'!$BC$155:$BC$1048576,0),MATCH((CUADRO!K$5&amp;$E1090),'Hoja de Trabajo para listado'!$BC$151:$CB$151,0)),0)+IFERROR(INDEX('Hoja de Trabajo para listado'!$DE$153:$DG$274,MATCH($A1090,'Hoja de Trabajo para listado'!$DE$153:$DE$1048576,0),MATCH((CUADRO!K$5&amp;$E1090),'Hoja de Trabajo para listado'!$DE$151:$DG$151,0)),0)+IFERROR(INDEX('Hoja de Trabajo para listado'!$CD$155:$DC$1048576,MATCH($A1090,'Hoja de Trabajo para listado'!$CD$155:$CD$1048576,0),MATCH((CUADRO!K$5&amp;$E1090),'Hoja de Trabajo para listado'!$CD$151:$DC$151,0)),0)</f>
        <v>0</v>
      </c>
      <c r="L1090" s="243">
        <f ca="1">+IFERROR(INDEX('Hoja de Trabajo para listado'!$A$155:$Z$1048576,MATCH($A1090,'Hoja de Trabajo para listado'!$A$155:$A$1048576,0),MATCH((CUADRO!L$5&amp;$E1090),'Hoja de Trabajo para listado'!$A$151:$Z$151,0)),0)+IFERROR(INDEX('Hoja de Trabajo para listado'!$AB$155:$BA$1048576,MATCH($A1090,'Hoja de Trabajo para listado'!$AB$155:$AB$1048576,0),MATCH((CUADRO!L$5&amp;$E1090),'Hoja de Trabajo para listado'!$AB$151:$BA$151,0)),0)+IFERROR(INDEX('Hoja de Trabajo para listado'!$BC$155:$CB$1048576,MATCH($A1090,'Hoja de Trabajo para listado'!$BC$155:$BC$1048576,0),MATCH((CUADRO!L$5&amp;$E1090),'Hoja de Trabajo para listado'!$BC$151:$CB$151,0)),0)+IFERROR(INDEX('Hoja de Trabajo para listado'!$DE$153:$DG$274,MATCH($A1090,'Hoja de Trabajo para listado'!$DE$153:$DE$1048576,0),MATCH((CUADRO!L$5&amp;$E1090),'Hoja de Trabajo para listado'!$DE$151:$DG$151,0)),0)+IFERROR(INDEX('Hoja de Trabajo para listado'!$CD$155:$DC$1048576,MATCH($A1090,'Hoja de Trabajo para listado'!$CD$155:$CD$1048576,0),MATCH((CUADRO!L$5&amp;$E1090),'Hoja de Trabajo para listado'!$CD$151:$DC$151,0)),0)</f>
        <v>0</v>
      </c>
      <c r="M1090" s="243">
        <f ca="1">+IFERROR(INDEX('Hoja de Trabajo para listado'!$A$155:$Z$1048576,MATCH($A1090,'Hoja de Trabajo para listado'!$A$155:$A$1048576,0),MATCH((CUADRO!M$5&amp;$E1090),'Hoja de Trabajo para listado'!$A$151:$Z$151,0)),0)+IFERROR(INDEX('Hoja de Trabajo para listado'!$AB$155:$BA$1048576,MATCH($A1090,'Hoja de Trabajo para listado'!$AB$155:$AB$1048576,0),MATCH((CUADRO!M$5&amp;$E1090),'Hoja de Trabajo para listado'!$AB$151:$BA$151,0)),0)+IFERROR(INDEX('Hoja de Trabajo para listado'!$BC$155:$CB$1048576,MATCH($A1090,'Hoja de Trabajo para listado'!$BC$155:$BC$1048576,0),MATCH((CUADRO!M$5&amp;$E1090),'Hoja de Trabajo para listado'!$BC$151:$CB$151,0)),0)+IFERROR(INDEX('Hoja de Trabajo para listado'!$DE$153:$DG$274,MATCH($A1090,'Hoja de Trabajo para listado'!$DE$153:$DE$1048576,0),MATCH((CUADRO!M$5&amp;$E1090),'Hoja de Trabajo para listado'!$DE$151:$DG$151,0)),0)+IFERROR(INDEX('Hoja de Trabajo para listado'!$CD$155:$DC$1048576,MATCH($A1090,'Hoja de Trabajo para listado'!$CD$155:$CD$1048576,0),MATCH((CUADRO!M$5&amp;$E1090),'Hoja de Trabajo para listado'!$CD$151:$DC$151,0)),0)</f>
        <v>0</v>
      </c>
      <c r="N1090" s="243">
        <f ca="1">+IFERROR(INDEX('Hoja de Trabajo para listado'!$A$155:$Z$1048576,MATCH($A1090,'Hoja de Trabajo para listado'!$A$155:$A$1048576,0),MATCH((CUADRO!N$5&amp;$E1090),'Hoja de Trabajo para listado'!$A$151:$Z$151,0)),0)+IFERROR(INDEX('Hoja de Trabajo para listado'!$AB$155:$BA$1048576,MATCH($A1090,'Hoja de Trabajo para listado'!$AB$155:$AB$1048576,0),MATCH((CUADRO!N$5&amp;$E1090),'Hoja de Trabajo para listado'!$AB$151:$BA$151,0)),0)+IFERROR(INDEX('Hoja de Trabajo para listado'!$BC$155:$CB$1048576,MATCH($A1090,'Hoja de Trabajo para listado'!$BC$155:$BC$1048576,0),MATCH((CUADRO!N$5&amp;$E1090),'Hoja de Trabajo para listado'!$BC$151:$CB$151,0)),0)+IFERROR(INDEX('Hoja de Trabajo para listado'!$DE$153:$DG$274,MATCH($A1090,'Hoja de Trabajo para listado'!$DE$153:$DE$1048576,0),MATCH((CUADRO!N$5&amp;$E1090),'Hoja de Trabajo para listado'!$DE$151:$DG$151,0)),0)+IFERROR(INDEX('Hoja de Trabajo para listado'!$CD$155:$DC$1048576,MATCH($A1090,'Hoja de Trabajo para listado'!$CD$155:$CD$1048576,0),MATCH((CUADRO!N$5&amp;$E1090),'Hoja de Trabajo para listado'!$CD$151:$DC$151,0)),0)</f>
        <v>0</v>
      </c>
      <c r="O1090" s="243">
        <f ca="1">+IFERROR(INDEX('Hoja de Trabajo para listado'!$A$155:$Z$1048576,MATCH($A1090,'Hoja de Trabajo para listado'!$A$155:$A$1048576,0),MATCH((CUADRO!O$5&amp;$E1090),'Hoja de Trabajo para listado'!$A$151:$Z$151,0)),0)+IFERROR(INDEX('Hoja de Trabajo para listado'!$AB$155:$BA$1048576,MATCH($A1090,'Hoja de Trabajo para listado'!$AB$155:$AB$1048576,0),MATCH((CUADRO!O$5&amp;$E1090),'Hoja de Trabajo para listado'!$AB$151:$BA$151,0)),0)+IFERROR(INDEX('Hoja de Trabajo para listado'!$BC$155:$CB$1048576,MATCH($A1090,'Hoja de Trabajo para listado'!$BC$155:$BC$1048576,0),MATCH((CUADRO!O$5&amp;$E1090),'Hoja de Trabajo para listado'!$BC$151:$CB$151,0)),0)+IFERROR(INDEX('Hoja de Trabajo para listado'!$DE$153:$DG$274,MATCH($A1090,'Hoja de Trabajo para listado'!$DE$153:$DE$1048576,0),MATCH((CUADRO!O$5&amp;$E1090),'Hoja de Trabajo para listado'!$DE$151:$DG$151,0)),0)+IFERROR(INDEX('Hoja de Trabajo para listado'!$CD$155:$DC$1048576,MATCH($A1090,'Hoja de Trabajo para listado'!$CD$155:$CD$1048576,0),MATCH((CUADRO!O$5&amp;$E1090),'Hoja de Trabajo para listado'!$CD$151:$DC$151,0)),0)</f>
        <v>0</v>
      </c>
      <c r="P1090" s="243">
        <f ca="1">+IFERROR(INDEX('Hoja de Trabajo para listado'!$A$155:$Z$1048576,MATCH($A1090,'Hoja de Trabajo para listado'!$A$155:$A$1048576,0),MATCH((CUADRO!P$5&amp;$E1090),'Hoja de Trabajo para listado'!$A$151:$Z$151,0)),0)+IFERROR(INDEX('Hoja de Trabajo para listado'!$AB$155:$BA$1048576,MATCH($A1090,'Hoja de Trabajo para listado'!$AB$155:$AB$1048576,0),MATCH((CUADRO!P$5&amp;$E1090),'Hoja de Trabajo para listado'!$AB$151:$BA$151,0)),0)+IFERROR(INDEX('Hoja de Trabajo para listado'!$BC$155:$CB$1048576,MATCH($A1090,'Hoja de Trabajo para listado'!$BC$155:$BC$1048576,0),MATCH((CUADRO!P$5&amp;$E1090),'Hoja de Trabajo para listado'!$BC$151:$CB$151,0)),0)+IFERROR(INDEX('Hoja de Trabajo para listado'!$DE$153:$DG$274,MATCH($A1090,'Hoja de Trabajo para listado'!$DE$153:$DE$1048576,0),MATCH((CUADRO!P$5&amp;$E1090),'Hoja de Trabajo para listado'!$DE$151:$DG$151,0)),0)+IFERROR(INDEX('Hoja de Trabajo para listado'!$CD$155:$DC$1048576,MATCH($A1090,'Hoja de Trabajo para listado'!$CD$155:$CD$1048576,0),MATCH((CUADRO!P$5&amp;$E1090),'Hoja de Trabajo para listado'!$CD$151:$DC$151,0)),0)</f>
        <v>0</v>
      </c>
      <c r="Q1090" s="243">
        <f ca="1">+IFERROR(INDEX('Hoja de Trabajo para listado'!$A$155:$Z$1048576,MATCH($A1090,'Hoja de Trabajo para listado'!$A$155:$A$1048576,0),MATCH((CUADRO!Q$5&amp;$E1090),'Hoja de Trabajo para listado'!$A$151:$Z$151,0)),0)+IFERROR(INDEX('Hoja de Trabajo para listado'!$AB$155:$BA$1048576,MATCH($A1090,'Hoja de Trabajo para listado'!$AB$155:$AB$1048576,0),MATCH((CUADRO!Q$5&amp;$E1090),'Hoja de Trabajo para listado'!$AB$151:$BA$151,0)),0)+IFERROR(INDEX('Hoja de Trabajo para listado'!$BC$155:$CB$1048576,MATCH($A1090,'Hoja de Trabajo para listado'!$BC$155:$BC$1048576,0),MATCH((CUADRO!Q$5&amp;$E1090),'Hoja de Trabajo para listado'!$BC$151:$CB$151,0)),0)+IFERROR(INDEX('Hoja de Trabajo para listado'!$DE$153:$DG$274,MATCH($A1090,'Hoja de Trabajo para listado'!$DE$153:$DE$1048576,0),MATCH((CUADRO!Q$5&amp;$E1090),'Hoja de Trabajo para listado'!$DE$151:$DG$151,0)),0)+IFERROR(INDEX('Hoja de Trabajo para listado'!$CD$155:$DC$1048576,MATCH($A1090,'Hoja de Trabajo para listado'!$CD$155:$CD$1048576,0),MATCH((CUADRO!Q$5&amp;$E1090),'Hoja de Trabajo para listado'!$CD$151:$DC$151,0)),0)</f>
        <v>0</v>
      </c>
      <c r="R1090" s="268">
        <f t="shared" ca="1" si="35"/>
        <v>0</v>
      </c>
      <c r="S1090" s="270"/>
      <c r="T1090" s="243">
        <f ca="1">+T1091</f>
        <v>0</v>
      </c>
      <c r="U1090" s="242">
        <f t="shared" si="36"/>
        <v>1</v>
      </c>
      <c r="V1090" s="333" t="str">
        <f>+VLOOKUP(A1090,bd_lista!$A$3:$E$590,5,FALSE)</f>
        <v>Gobiernos Autonomos Municipales</v>
      </c>
      <c r="W1090" s="391" t="str">
        <f>+V1090</f>
        <v>Gobiernos Autonomos Municipales</v>
      </c>
      <c r="X1090" s="242">
        <f>+VLOOKUP(A1090,[4]Sheet1!$A$13:$D$744,4,FALSE)</f>
        <v>0</v>
      </c>
      <c r="Y1090" s="242" t="e">
        <f>+VLOOKUP(X1090,bd_lista!$A$3:$C$590,3,FALSE)</f>
        <v>#N/A</v>
      </c>
      <c r="Z1090" s="294">
        <f>+X1090</f>
        <v>0</v>
      </c>
      <c r="AA1090" s="295" t="e">
        <f>+Y1090</f>
        <v>#N/A</v>
      </c>
    </row>
    <row r="1091" spans="1:27" customFormat="1" ht="15" hidden="1" customHeight="1">
      <c r="A1091" s="32">
        <v>1904</v>
      </c>
      <c r="B1091" s="388"/>
      <c r="C1091" s="247" t="str">
        <f>+VLOOKUP(A1091,bd_lista!$A$3:$C$590,3,FALSE)</f>
        <v>Gobierno Autónomo Municipal de Bella Flor</v>
      </c>
      <c r="D1091" s="390"/>
      <c r="E1091" s="244" t="s">
        <v>1305</v>
      </c>
      <c r="F1091" s="245">
        <f ca="1">+IFERROR(INDEX('Hoja de Trabajo para listado'!$A$155:$Z$1048576,MATCH($A1091,'Hoja de Trabajo para listado'!$A$155:$A$1048576,0),MATCH((CUADRO!F$5&amp;$E1091),'Hoja de Trabajo para listado'!$A$151:$Z$151,0)),0)+IFERROR(INDEX('Hoja de Trabajo para listado'!$AB$155:$BA$1048576,MATCH($A1091,'Hoja de Trabajo para listado'!$AB$155:$AB$1048576,0),MATCH((CUADRO!F$5&amp;$E1091),'Hoja de Trabajo para listado'!$AB$151:$BA$151,0)),0)+IFERROR(INDEX('Hoja de Trabajo para listado'!$BC$155:$CB$1048576,MATCH($A1091,'Hoja de Trabajo para listado'!$BC$155:$BC$1048576,0),MATCH((CUADRO!F$5&amp;$E1091),'Hoja de Trabajo para listado'!$BC$151:$CB$151,0)),0)+IFERROR(INDEX('Hoja de Trabajo para listado'!$DE$153:$DG$274,MATCH($A1091,'Hoja de Trabajo para listado'!$DE$153:$DE$1048576,0),MATCH((CUADRO!F$5&amp;$E1091),'Hoja de Trabajo para listado'!$DE$151:$DG$151,0)),0)+IFERROR(INDEX('Hoja de Trabajo para listado'!$CD$155:$DC$1048576,MATCH($A1091,'Hoja de Trabajo para listado'!$CD$155:$CD$1048576,0),MATCH((CUADRO!F$5&amp;$E1091),'Hoja de Trabajo para listado'!$CD$151:$DC$151,0)),0)</f>
        <v>0</v>
      </c>
      <c r="G1091" s="245">
        <f ca="1">+IFERROR(INDEX('Hoja de Trabajo para listado'!$A$155:$Z$1048576,MATCH($A1091,'Hoja de Trabajo para listado'!$A$155:$A$1048576,0),MATCH((CUADRO!G$5&amp;$E1091),'Hoja de Trabajo para listado'!$A$151:$Z$151,0)),0)+IFERROR(INDEX('Hoja de Trabajo para listado'!$AB$155:$BA$1048576,MATCH($A1091,'Hoja de Trabajo para listado'!$AB$155:$AB$1048576,0),MATCH((CUADRO!G$5&amp;$E1091),'Hoja de Trabajo para listado'!$AB$151:$BA$151,0)),0)+IFERROR(INDEX('Hoja de Trabajo para listado'!$BC$155:$CB$1048576,MATCH($A1091,'Hoja de Trabajo para listado'!$BC$155:$BC$1048576,0),MATCH((CUADRO!G$5&amp;$E1091),'Hoja de Trabajo para listado'!$BC$151:$CB$151,0)),0)+IFERROR(INDEX('Hoja de Trabajo para listado'!$DE$153:$DG$274,MATCH($A1091,'Hoja de Trabajo para listado'!$DE$153:$DE$1048576,0),MATCH((CUADRO!G$5&amp;$E1091),'Hoja de Trabajo para listado'!$DE$151:$DG$151,0)),0)+IFERROR(INDEX('Hoja de Trabajo para listado'!$CD$155:$DC$1048576,MATCH($A1091,'Hoja de Trabajo para listado'!$CD$155:$CD$1048576,0),MATCH((CUADRO!G$5&amp;$E1091),'Hoja de Trabajo para listado'!$CD$151:$DC$151,0)),0)</f>
        <v>0</v>
      </c>
      <c r="H1091" s="245">
        <f ca="1">+IFERROR(INDEX('Hoja de Trabajo para listado'!$A$155:$Z$1048576,MATCH($A1091,'Hoja de Trabajo para listado'!$A$155:$A$1048576,0),MATCH((CUADRO!H$5&amp;$E1091),'Hoja de Trabajo para listado'!$A$151:$Z$151,0)),0)+IFERROR(INDEX('Hoja de Trabajo para listado'!$AB$155:$BA$1048576,MATCH($A1091,'Hoja de Trabajo para listado'!$AB$155:$AB$1048576,0),MATCH((CUADRO!H$5&amp;$E1091),'Hoja de Trabajo para listado'!$AB$151:$BA$151,0)),0)+IFERROR(INDEX('Hoja de Trabajo para listado'!$BC$155:$CB$1048576,MATCH($A1091,'Hoja de Trabajo para listado'!$BC$155:$BC$1048576,0),MATCH((CUADRO!H$5&amp;$E1091),'Hoja de Trabajo para listado'!$BC$151:$CB$151,0)),0)+IFERROR(INDEX('Hoja de Trabajo para listado'!$DE$153:$DG$274,MATCH($A1091,'Hoja de Trabajo para listado'!$DE$153:$DE$1048576,0),MATCH((CUADRO!H$5&amp;$E1091),'Hoja de Trabajo para listado'!$DE$151:$DG$151,0)),0)+IFERROR(INDEX('Hoja de Trabajo para listado'!$CD$155:$DC$1048576,MATCH($A1091,'Hoja de Trabajo para listado'!$CD$155:$CD$1048576,0),MATCH((CUADRO!H$5&amp;$E1091),'Hoja de Trabajo para listado'!$CD$151:$DC$151,0)),0)</f>
        <v>0</v>
      </c>
      <c r="I1091" s="245">
        <f ca="1">+IFERROR(INDEX('Hoja de Trabajo para listado'!$A$155:$Z$1048576,MATCH($A1091,'Hoja de Trabajo para listado'!$A$155:$A$1048576,0),MATCH((CUADRO!I$5&amp;$E1091),'Hoja de Trabajo para listado'!$A$151:$Z$151,0)),0)+IFERROR(INDEX('Hoja de Trabajo para listado'!$AB$155:$BA$1048576,MATCH($A1091,'Hoja de Trabajo para listado'!$AB$155:$AB$1048576,0),MATCH((CUADRO!I$5&amp;$E1091),'Hoja de Trabajo para listado'!$AB$151:$BA$151,0)),0)+IFERROR(INDEX('Hoja de Trabajo para listado'!$BC$155:$CB$1048576,MATCH($A1091,'Hoja de Trabajo para listado'!$BC$155:$BC$1048576,0),MATCH((CUADRO!I$5&amp;$E1091),'Hoja de Trabajo para listado'!$BC$151:$CB$151,0)),0)+IFERROR(INDEX('Hoja de Trabajo para listado'!$DE$153:$DG$274,MATCH($A1091,'Hoja de Trabajo para listado'!$DE$153:$DE$1048576,0),MATCH((CUADRO!I$5&amp;$E1091),'Hoja de Trabajo para listado'!$DE$151:$DG$151,0)),0)+IFERROR(INDEX('Hoja de Trabajo para listado'!$CD$155:$DC$1048576,MATCH($A1091,'Hoja de Trabajo para listado'!$CD$155:$CD$1048576,0),MATCH((CUADRO!I$5&amp;$E1091),'Hoja de Trabajo para listado'!$CD$151:$DC$151,0)),0)</f>
        <v>0</v>
      </c>
      <c r="J1091" s="245">
        <f ca="1">+IFERROR(INDEX('Hoja de Trabajo para listado'!$A$155:$Z$1048576,MATCH($A1091,'Hoja de Trabajo para listado'!$A$155:$A$1048576,0),MATCH((CUADRO!J$5&amp;$E1091),'Hoja de Trabajo para listado'!$A$151:$Z$151,0)),0)+IFERROR(INDEX('Hoja de Trabajo para listado'!$AB$155:$BA$1048576,MATCH($A1091,'Hoja de Trabajo para listado'!$AB$155:$AB$1048576,0),MATCH((CUADRO!J$5&amp;$E1091),'Hoja de Trabajo para listado'!$AB$151:$BA$151,0)),0)+IFERROR(INDEX('Hoja de Trabajo para listado'!$BC$155:$CB$1048576,MATCH($A1091,'Hoja de Trabajo para listado'!$BC$155:$BC$1048576,0),MATCH((CUADRO!J$5&amp;$E1091),'Hoja de Trabajo para listado'!$BC$151:$CB$151,0)),0)+IFERROR(INDEX('Hoja de Trabajo para listado'!$DE$153:$DG$274,MATCH($A1091,'Hoja de Trabajo para listado'!$DE$153:$DE$1048576,0),MATCH((CUADRO!J$5&amp;$E1091),'Hoja de Trabajo para listado'!$DE$151:$DG$151,0)),0)+IFERROR(INDEX('Hoja de Trabajo para listado'!$CD$155:$DC$1048576,MATCH($A1091,'Hoja de Trabajo para listado'!$CD$155:$CD$1048576,0),MATCH((CUADRO!J$5&amp;$E1091),'Hoja de Trabajo para listado'!$CD$151:$DC$151,0)),0)</f>
        <v>0</v>
      </c>
      <c r="K1091" s="245">
        <f ca="1">+IFERROR(INDEX('Hoja de Trabajo para listado'!$A$155:$Z$1048576,MATCH($A1091,'Hoja de Trabajo para listado'!$A$155:$A$1048576,0),MATCH((CUADRO!K$5&amp;$E1091),'Hoja de Trabajo para listado'!$A$151:$Z$151,0)),0)+IFERROR(INDEX('Hoja de Trabajo para listado'!$AB$155:$BA$1048576,MATCH($A1091,'Hoja de Trabajo para listado'!$AB$155:$AB$1048576,0),MATCH((CUADRO!K$5&amp;$E1091),'Hoja de Trabajo para listado'!$AB$151:$BA$151,0)),0)+IFERROR(INDEX('Hoja de Trabajo para listado'!$BC$155:$CB$1048576,MATCH($A1091,'Hoja de Trabajo para listado'!$BC$155:$BC$1048576,0),MATCH((CUADRO!K$5&amp;$E1091),'Hoja de Trabajo para listado'!$BC$151:$CB$151,0)),0)+IFERROR(INDEX('Hoja de Trabajo para listado'!$DE$153:$DG$274,MATCH($A1091,'Hoja de Trabajo para listado'!$DE$153:$DE$1048576,0),MATCH((CUADRO!K$5&amp;$E1091),'Hoja de Trabajo para listado'!$DE$151:$DG$151,0)),0)+IFERROR(INDEX('Hoja de Trabajo para listado'!$CD$155:$DC$1048576,MATCH($A1091,'Hoja de Trabajo para listado'!$CD$155:$CD$1048576,0),MATCH((CUADRO!K$5&amp;$E1091),'Hoja de Trabajo para listado'!$CD$151:$DC$151,0)),0)</f>
        <v>0</v>
      </c>
      <c r="L1091" s="245">
        <f ca="1">+IFERROR(INDEX('Hoja de Trabajo para listado'!$A$155:$Z$1048576,MATCH($A1091,'Hoja de Trabajo para listado'!$A$155:$A$1048576,0),MATCH((CUADRO!L$5&amp;$E1091),'Hoja de Trabajo para listado'!$A$151:$Z$151,0)),0)+IFERROR(INDEX('Hoja de Trabajo para listado'!$AB$155:$BA$1048576,MATCH($A1091,'Hoja de Trabajo para listado'!$AB$155:$AB$1048576,0),MATCH((CUADRO!L$5&amp;$E1091),'Hoja de Trabajo para listado'!$AB$151:$BA$151,0)),0)+IFERROR(INDEX('Hoja de Trabajo para listado'!$BC$155:$CB$1048576,MATCH($A1091,'Hoja de Trabajo para listado'!$BC$155:$BC$1048576,0),MATCH((CUADRO!L$5&amp;$E1091),'Hoja de Trabajo para listado'!$BC$151:$CB$151,0)),0)+IFERROR(INDEX('Hoja de Trabajo para listado'!$DE$153:$DG$274,MATCH($A1091,'Hoja de Trabajo para listado'!$DE$153:$DE$1048576,0),MATCH((CUADRO!L$5&amp;$E1091),'Hoja de Trabajo para listado'!$DE$151:$DG$151,0)),0)+IFERROR(INDEX('Hoja de Trabajo para listado'!$CD$155:$DC$1048576,MATCH($A1091,'Hoja de Trabajo para listado'!$CD$155:$CD$1048576,0),MATCH((CUADRO!L$5&amp;$E1091),'Hoja de Trabajo para listado'!$CD$151:$DC$151,0)),0)</f>
        <v>0</v>
      </c>
      <c r="M1091" s="245">
        <f ca="1">+IFERROR(INDEX('Hoja de Trabajo para listado'!$A$155:$Z$1048576,MATCH($A1091,'Hoja de Trabajo para listado'!$A$155:$A$1048576,0),MATCH((CUADRO!M$5&amp;$E1091),'Hoja de Trabajo para listado'!$A$151:$Z$151,0)),0)+IFERROR(INDEX('Hoja de Trabajo para listado'!$AB$155:$BA$1048576,MATCH($A1091,'Hoja de Trabajo para listado'!$AB$155:$AB$1048576,0),MATCH((CUADRO!M$5&amp;$E1091),'Hoja de Trabajo para listado'!$AB$151:$BA$151,0)),0)+IFERROR(INDEX('Hoja de Trabajo para listado'!$BC$155:$CB$1048576,MATCH($A1091,'Hoja de Trabajo para listado'!$BC$155:$BC$1048576,0),MATCH((CUADRO!M$5&amp;$E1091),'Hoja de Trabajo para listado'!$BC$151:$CB$151,0)),0)+IFERROR(INDEX('Hoja de Trabajo para listado'!$DE$153:$DG$274,MATCH($A1091,'Hoja de Trabajo para listado'!$DE$153:$DE$1048576,0),MATCH((CUADRO!M$5&amp;$E1091),'Hoja de Trabajo para listado'!$DE$151:$DG$151,0)),0)+IFERROR(INDEX('Hoja de Trabajo para listado'!$CD$155:$DC$1048576,MATCH($A1091,'Hoja de Trabajo para listado'!$CD$155:$CD$1048576,0),MATCH((CUADRO!M$5&amp;$E1091),'Hoja de Trabajo para listado'!$CD$151:$DC$151,0)),0)</f>
        <v>0</v>
      </c>
      <c r="N1091" s="245">
        <f ca="1">+IFERROR(INDEX('Hoja de Trabajo para listado'!$A$155:$Z$1048576,MATCH($A1091,'Hoja de Trabajo para listado'!$A$155:$A$1048576,0),MATCH((CUADRO!N$5&amp;$E1091),'Hoja de Trabajo para listado'!$A$151:$Z$151,0)),0)+IFERROR(INDEX('Hoja de Trabajo para listado'!$AB$155:$BA$1048576,MATCH($A1091,'Hoja de Trabajo para listado'!$AB$155:$AB$1048576,0),MATCH((CUADRO!N$5&amp;$E1091),'Hoja de Trabajo para listado'!$AB$151:$BA$151,0)),0)+IFERROR(INDEX('Hoja de Trabajo para listado'!$BC$155:$CB$1048576,MATCH($A1091,'Hoja de Trabajo para listado'!$BC$155:$BC$1048576,0),MATCH((CUADRO!N$5&amp;$E1091),'Hoja de Trabajo para listado'!$BC$151:$CB$151,0)),0)+IFERROR(INDEX('Hoja de Trabajo para listado'!$DE$153:$DG$274,MATCH($A1091,'Hoja de Trabajo para listado'!$DE$153:$DE$1048576,0),MATCH((CUADRO!N$5&amp;$E1091),'Hoja de Trabajo para listado'!$DE$151:$DG$151,0)),0)+IFERROR(INDEX('Hoja de Trabajo para listado'!$CD$155:$DC$1048576,MATCH($A1091,'Hoja de Trabajo para listado'!$CD$155:$CD$1048576,0),MATCH((CUADRO!N$5&amp;$E1091),'Hoja de Trabajo para listado'!$CD$151:$DC$151,0)),0)</f>
        <v>0</v>
      </c>
      <c r="O1091" s="245">
        <f ca="1">+IFERROR(INDEX('Hoja de Trabajo para listado'!$A$155:$Z$1048576,MATCH($A1091,'Hoja de Trabajo para listado'!$A$155:$A$1048576,0),MATCH((CUADRO!O$5&amp;$E1091),'Hoja de Trabajo para listado'!$A$151:$Z$151,0)),0)+IFERROR(INDEX('Hoja de Trabajo para listado'!$AB$155:$BA$1048576,MATCH($A1091,'Hoja de Trabajo para listado'!$AB$155:$AB$1048576,0),MATCH((CUADRO!O$5&amp;$E1091),'Hoja de Trabajo para listado'!$AB$151:$BA$151,0)),0)+IFERROR(INDEX('Hoja de Trabajo para listado'!$BC$155:$CB$1048576,MATCH($A1091,'Hoja de Trabajo para listado'!$BC$155:$BC$1048576,0),MATCH((CUADRO!O$5&amp;$E1091),'Hoja de Trabajo para listado'!$BC$151:$CB$151,0)),0)+IFERROR(INDEX('Hoja de Trabajo para listado'!$DE$153:$DG$274,MATCH($A1091,'Hoja de Trabajo para listado'!$DE$153:$DE$1048576,0),MATCH((CUADRO!O$5&amp;$E1091),'Hoja de Trabajo para listado'!$DE$151:$DG$151,0)),0)+IFERROR(INDEX('Hoja de Trabajo para listado'!$CD$155:$DC$1048576,MATCH($A1091,'Hoja de Trabajo para listado'!$CD$155:$CD$1048576,0),MATCH((CUADRO!O$5&amp;$E1091),'Hoja de Trabajo para listado'!$CD$151:$DC$151,0)),0)</f>
        <v>0</v>
      </c>
      <c r="P1091" s="245">
        <f ca="1">+IFERROR(INDEX('Hoja de Trabajo para listado'!$A$155:$Z$1048576,MATCH($A1091,'Hoja de Trabajo para listado'!$A$155:$A$1048576,0),MATCH((CUADRO!P$5&amp;$E1091),'Hoja de Trabajo para listado'!$A$151:$Z$151,0)),0)+IFERROR(INDEX('Hoja de Trabajo para listado'!$AB$155:$BA$1048576,MATCH($A1091,'Hoja de Trabajo para listado'!$AB$155:$AB$1048576,0),MATCH((CUADRO!P$5&amp;$E1091),'Hoja de Trabajo para listado'!$AB$151:$BA$151,0)),0)+IFERROR(INDEX('Hoja de Trabajo para listado'!$BC$155:$CB$1048576,MATCH($A1091,'Hoja de Trabajo para listado'!$BC$155:$BC$1048576,0),MATCH((CUADRO!P$5&amp;$E1091),'Hoja de Trabajo para listado'!$BC$151:$CB$151,0)),0)+IFERROR(INDEX('Hoja de Trabajo para listado'!$DE$153:$DG$274,MATCH($A1091,'Hoja de Trabajo para listado'!$DE$153:$DE$1048576,0),MATCH((CUADRO!P$5&amp;$E1091),'Hoja de Trabajo para listado'!$DE$151:$DG$151,0)),0)+IFERROR(INDEX('Hoja de Trabajo para listado'!$CD$155:$DC$1048576,MATCH($A1091,'Hoja de Trabajo para listado'!$CD$155:$CD$1048576,0),MATCH((CUADRO!P$5&amp;$E1091),'Hoja de Trabajo para listado'!$CD$151:$DC$151,0)),0)</f>
        <v>0</v>
      </c>
      <c r="Q1091" s="245">
        <f ca="1">+IFERROR(INDEX('Hoja de Trabajo para listado'!$A$155:$Z$1048576,MATCH($A1091,'Hoja de Trabajo para listado'!$A$155:$A$1048576,0),MATCH((CUADRO!Q$5&amp;$E1091),'Hoja de Trabajo para listado'!$A$151:$Z$151,0)),0)+IFERROR(INDEX('Hoja de Trabajo para listado'!$AB$155:$BA$1048576,MATCH($A1091,'Hoja de Trabajo para listado'!$AB$155:$AB$1048576,0),MATCH((CUADRO!Q$5&amp;$E1091),'Hoja de Trabajo para listado'!$AB$151:$BA$151,0)),0)+IFERROR(INDEX('Hoja de Trabajo para listado'!$BC$155:$CB$1048576,MATCH($A1091,'Hoja de Trabajo para listado'!$BC$155:$BC$1048576,0),MATCH((CUADRO!Q$5&amp;$E1091),'Hoja de Trabajo para listado'!$BC$151:$CB$151,0)),0)+IFERROR(INDEX('Hoja de Trabajo para listado'!$DE$153:$DG$274,MATCH($A1091,'Hoja de Trabajo para listado'!$DE$153:$DE$1048576,0),MATCH((CUADRO!Q$5&amp;$E1091),'Hoja de Trabajo para listado'!$DE$151:$DG$151,0)),0)+IFERROR(INDEX('Hoja de Trabajo para listado'!$CD$155:$DC$1048576,MATCH($A1091,'Hoja de Trabajo para listado'!$CD$155:$CD$1048576,0),MATCH((CUADRO!Q$5&amp;$E1091),'Hoja de Trabajo para listado'!$CD$151:$DC$151,0)),0)</f>
        <v>0</v>
      </c>
      <c r="R1091" s="245">
        <f t="shared" ca="1" si="35"/>
        <v>0</v>
      </c>
      <c r="S1091" s="259">
        <f ca="1">+R1090+R1091</f>
        <v>0</v>
      </c>
      <c r="T1091" s="245">
        <f ca="1">+S1091</f>
        <v>0</v>
      </c>
      <c r="U1091" s="244">
        <f t="shared" si="36"/>
        <v>2</v>
      </c>
      <c r="V1091" s="333" t="str">
        <f>+VLOOKUP(A1091,bd_lista!$A$3:$E$590,5,FALSE)</f>
        <v>Gobiernos Autonomos Municipales</v>
      </c>
      <c r="W1091" s="392"/>
      <c r="X1091" s="242">
        <f>+VLOOKUP(A1091,[4]Sheet1!$A$13:$D$744,4,FALSE)</f>
        <v>0</v>
      </c>
      <c r="Y1091" s="242" t="e">
        <f>+VLOOKUP(X1091,bd_lista!$A$3:$C$590,3,FALSE)</f>
        <v>#N/A</v>
      </c>
      <c r="Z1091" s="292"/>
      <c r="AA1091" s="293"/>
    </row>
    <row r="1092" spans="1:27" customFormat="1" ht="15" hidden="1" customHeight="1">
      <c r="A1092" s="32">
        <v>1905</v>
      </c>
      <c r="B1092" s="387">
        <f>+A1092</f>
        <v>1905</v>
      </c>
      <c r="C1092" s="247" t="str">
        <f>+VLOOKUP(A1092,bd_lista!$A$3:$C$590,3,FALSE)</f>
        <v>Gobierno Autónomo Municipal de Puerto Rico</v>
      </c>
      <c r="D1092" s="389" t="str">
        <f>+C1092</f>
        <v>Gobierno Autónomo Municipal de Puerto Rico</v>
      </c>
      <c r="E1092" s="242" t="s">
        <v>1304</v>
      </c>
      <c r="F1092" s="243">
        <f ca="1">+IFERROR(INDEX('Hoja de Trabajo para listado'!$A$155:$Z$1048576,MATCH($A1092,'Hoja de Trabajo para listado'!$A$155:$A$1048576,0),MATCH((CUADRO!F$5&amp;$E1092),'Hoja de Trabajo para listado'!$A$151:$Z$151,0)),0)+IFERROR(INDEX('Hoja de Trabajo para listado'!$AB$155:$BA$1048576,MATCH($A1092,'Hoja de Trabajo para listado'!$AB$155:$AB$1048576,0),MATCH((CUADRO!F$5&amp;$E1092),'Hoja de Trabajo para listado'!$AB$151:$BA$151,0)),0)+IFERROR(INDEX('Hoja de Trabajo para listado'!$BC$155:$CB$1048576,MATCH($A1092,'Hoja de Trabajo para listado'!$BC$155:$BC$1048576,0),MATCH((CUADRO!F$5&amp;$E1092),'Hoja de Trabajo para listado'!$BC$151:$CB$151,0)),0)+IFERROR(INDEX('Hoja de Trabajo para listado'!$DE$153:$DG$274,MATCH($A1092,'Hoja de Trabajo para listado'!$DE$153:$DE$1048576,0),MATCH((CUADRO!F$5&amp;$E1092),'Hoja de Trabajo para listado'!$DE$151:$DG$151,0)),0)+IFERROR(INDEX('Hoja de Trabajo para listado'!$CD$155:$DC$1048576,MATCH($A1092,'Hoja de Trabajo para listado'!$CD$155:$CD$1048576,0),MATCH((CUADRO!F$5&amp;$E1092),'Hoja de Trabajo para listado'!$CD$151:$DC$151,0)),0)</f>
        <v>0</v>
      </c>
      <c r="G1092" s="243">
        <f ca="1">+IFERROR(INDEX('Hoja de Trabajo para listado'!$A$155:$Z$1048576,MATCH($A1092,'Hoja de Trabajo para listado'!$A$155:$A$1048576,0),MATCH((CUADRO!G$5&amp;$E1092),'Hoja de Trabajo para listado'!$A$151:$Z$151,0)),0)+IFERROR(INDEX('Hoja de Trabajo para listado'!$AB$155:$BA$1048576,MATCH($A1092,'Hoja de Trabajo para listado'!$AB$155:$AB$1048576,0),MATCH((CUADRO!G$5&amp;$E1092),'Hoja de Trabajo para listado'!$AB$151:$BA$151,0)),0)+IFERROR(INDEX('Hoja de Trabajo para listado'!$BC$155:$CB$1048576,MATCH($A1092,'Hoja de Trabajo para listado'!$BC$155:$BC$1048576,0),MATCH((CUADRO!G$5&amp;$E1092),'Hoja de Trabajo para listado'!$BC$151:$CB$151,0)),0)+IFERROR(INDEX('Hoja de Trabajo para listado'!$DE$153:$DG$274,MATCH($A1092,'Hoja de Trabajo para listado'!$DE$153:$DE$1048576,0),MATCH((CUADRO!G$5&amp;$E1092),'Hoja de Trabajo para listado'!$DE$151:$DG$151,0)),0)+IFERROR(INDEX('Hoja de Trabajo para listado'!$CD$155:$DC$1048576,MATCH($A1092,'Hoja de Trabajo para listado'!$CD$155:$CD$1048576,0),MATCH((CUADRO!G$5&amp;$E1092),'Hoja de Trabajo para listado'!$CD$151:$DC$151,0)),0)</f>
        <v>0</v>
      </c>
      <c r="H1092" s="243">
        <f ca="1">+IFERROR(INDEX('Hoja de Trabajo para listado'!$A$155:$Z$1048576,MATCH($A1092,'Hoja de Trabajo para listado'!$A$155:$A$1048576,0),MATCH((CUADRO!H$5&amp;$E1092),'Hoja de Trabajo para listado'!$A$151:$Z$151,0)),0)+IFERROR(INDEX('Hoja de Trabajo para listado'!$AB$155:$BA$1048576,MATCH($A1092,'Hoja de Trabajo para listado'!$AB$155:$AB$1048576,0),MATCH((CUADRO!H$5&amp;$E1092),'Hoja de Trabajo para listado'!$AB$151:$BA$151,0)),0)+IFERROR(INDEX('Hoja de Trabajo para listado'!$BC$155:$CB$1048576,MATCH($A1092,'Hoja de Trabajo para listado'!$BC$155:$BC$1048576,0),MATCH((CUADRO!H$5&amp;$E1092),'Hoja de Trabajo para listado'!$BC$151:$CB$151,0)),0)+IFERROR(INDEX('Hoja de Trabajo para listado'!$DE$153:$DG$274,MATCH($A1092,'Hoja de Trabajo para listado'!$DE$153:$DE$1048576,0),MATCH((CUADRO!H$5&amp;$E1092),'Hoja de Trabajo para listado'!$DE$151:$DG$151,0)),0)+IFERROR(INDEX('Hoja de Trabajo para listado'!$CD$155:$DC$1048576,MATCH($A1092,'Hoja de Trabajo para listado'!$CD$155:$CD$1048576,0),MATCH((CUADRO!H$5&amp;$E1092),'Hoja de Trabajo para listado'!$CD$151:$DC$151,0)),0)</f>
        <v>0</v>
      </c>
      <c r="I1092" s="243">
        <f ca="1">+IFERROR(INDEX('Hoja de Trabajo para listado'!$A$155:$Z$1048576,MATCH($A1092,'Hoja de Trabajo para listado'!$A$155:$A$1048576,0),MATCH((CUADRO!I$5&amp;$E1092),'Hoja de Trabajo para listado'!$A$151:$Z$151,0)),0)+IFERROR(INDEX('Hoja de Trabajo para listado'!$AB$155:$BA$1048576,MATCH($A1092,'Hoja de Trabajo para listado'!$AB$155:$AB$1048576,0),MATCH((CUADRO!I$5&amp;$E1092),'Hoja de Trabajo para listado'!$AB$151:$BA$151,0)),0)+IFERROR(INDEX('Hoja de Trabajo para listado'!$BC$155:$CB$1048576,MATCH($A1092,'Hoja de Trabajo para listado'!$BC$155:$BC$1048576,0),MATCH((CUADRO!I$5&amp;$E1092),'Hoja de Trabajo para listado'!$BC$151:$CB$151,0)),0)+IFERROR(INDEX('Hoja de Trabajo para listado'!$DE$153:$DG$274,MATCH($A1092,'Hoja de Trabajo para listado'!$DE$153:$DE$1048576,0),MATCH((CUADRO!I$5&amp;$E1092),'Hoja de Trabajo para listado'!$DE$151:$DG$151,0)),0)+IFERROR(INDEX('Hoja de Trabajo para listado'!$CD$155:$DC$1048576,MATCH($A1092,'Hoja de Trabajo para listado'!$CD$155:$CD$1048576,0),MATCH((CUADRO!I$5&amp;$E1092),'Hoja de Trabajo para listado'!$CD$151:$DC$151,0)),0)</f>
        <v>0</v>
      </c>
      <c r="J1092" s="243">
        <f ca="1">+IFERROR(INDEX('Hoja de Trabajo para listado'!$A$155:$Z$1048576,MATCH($A1092,'Hoja de Trabajo para listado'!$A$155:$A$1048576,0),MATCH((CUADRO!J$5&amp;$E1092),'Hoja de Trabajo para listado'!$A$151:$Z$151,0)),0)+IFERROR(INDEX('Hoja de Trabajo para listado'!$AB$155:$BA$1048576,MATCH($A1092,'Hoja de Trabajo para listado'!$AB$155:$AB$1048576,0),MATCH((CUADRO!J$5&amp;$E1092),'Hoja de Trabajo para listado'!$AB$151:$BA$151,0)),0)+IFERROR(INDEX('Hoja de Trabajo para listado'!$BC$155:$CB$1048576,MATCH($A1092,'Hoja de Trabajo para listado'!$BC$155:$BC$1048576,0),MATCH((CUADRO!J$5&amp;$E1092),'Hoja de Trabajo para listado'!$BC$151:$CB$151,0)),0)+IFERROR(INDEX('Hoja de Trabajo para listado'!$DE$153:$DG$274,MATCH($A1092,'Hoja de Trabajo para listado'!$DE$153:$DE$1048576,0),MATCH((CUADRO!J$5&amp;$E1092),'Hoja de Trabajo para listado'!$DE$151:$DG$151,0)),0)+IFERROR(INDEX('Hoja de Trabajo para listado'!$CD$155:$DC$1048576,MATCH($A1092,'Hoja de Trabajo para listado'!$CD$155:$CD$1048576,0),MATCH((CUADRO!J$5&amp;$E1092),'Hoja de Trabajo para listado'!$CD$151:$DC$151,0)),0)</f>
        <v>0</v>
      </c>
      <c r="K1092" s="243">
        <f ca="1">+IFERROR(INDEX('Hoja de Trabajo para listado'!$A$155:$Z$1048576,MATCH($A1092,'Hoja de Trabajo para listado'!$A$155:$A$1048576,0),MATCH((CUADRO!K$5&amp;$E1092),'Hoja de Trabajo para listado'!$A$151:$Z$151,0)),0)+IFERROR(INDEX('Hoja de Trabajo para listado'!$AB$155:$BA$1048576,MATCH($A1092,'Hoja de Trabajo para listado'!$AB$155:$AB$1048576,0),MATCH((CUADRO!K$5&amp;$E1092),'Hoja de Trabajo para listado'!$AB$151:$BA$151,0)),0)+IFERROR(INDEX('Hoja de Trabajo para listado'!$BC$155:$CB$1048576,MATCH($A1092,'Hoja de Trabajo para listado'!$BC$155:$BC$1048576,0),MATCH((CUADRO!K$5&amp;$E1092),'Hoja de Trabajo para listado'!$BC$151:$CB$151,0)),0)+IFERROR(INDEX('Hoja de Trabajo para listado'!$DE$153:$DG$274,MATCH($A1092,'Hoja de Trabajo para listado'!$DE$153:$DE$1048576,0),MATCH((CUADRO!K$5&amp;$E1092),'Hoja de Trabajo para listado'!$DE$151:$DG$151,0)),0)+IFERROR(INDEX('Hoja de Trabajo para listado'!$CD$155:$DC$1048576,MATCH($A1092,'Hoja de Trabajo para listado'!$CD$155:$CD$1048576,0),MATCH((CUADRO!K$5&amp;$E1092),'Hoja de Trabajo para listado'!$CD$151:$DC$151,0)),0)</f>
        <v>0</v>
      </c>
      <c r="L1092" s="268">
        <f ca="1">+IFERROR(INDEX('Hoja de Trabajo para listado'!$A$155:$Z$1048576,MATCH($A1092,'Hoja de Trabajo para listado'!$A$155:$A$1048576,0),MATCH((CUADRO!L$5&amp;$E1092),'Hoja de Trabajo para listado'!$A$151:$Z$151,0)),0)+IFERROR(INDEX('Hoja de Trabajo para listado'!$AB$155:$BA$1048576,MATCH($A1092,'Hoja de Trabajo para listado'!$AB$155:$AB$1048576,0),MATCH((CUADRO!L$5&amp;$E1092),'Hoja de Trabajo para listado'!$AB$151:$BA$151,0)),0)+IFERROR(INDEX('Hoja de Trabajo para listado'!$BC$155:$CB$1048576,MATCH($A1092,'Hoja de Trabajo para listado'!$BC$155:$BC$1048576,0),MATCH((CUADRO!L$5&amp;$E1092),'Hoja de Trabajo para listado'!$BC$151:$CB$151,0)),0)+IFERROR(INDEX('Hoja de Trabajo para listado'!$DE$153:$DG$274,MATCH($A1092,'Hoja de Trabajo para listado'!$DE$153:$DE$1048576,0),MATCH((CUADRO!L$5&amp;$E1092),'Hoja de Trabajo para listado'!$DE$151:$DG$151,0)),0)+IFERROR(INDEX('Hoja de Trabajo para listado'!$CD$155:$DC$1048576,MATCH($A1092,'Hoja de Trabajo para listado'!$CD$155:$CD$1048576,0),MATCH((CUADRO!L$5&amp;$E1092),'Hoja de Trabajo para listado'!$CD$151:$DC$151,0)),0)</f>
        <v>0</v>
      </c>
      <c r="M1092" s="243">
        <f ca="1">+IFERROR(INDEX('Hoja de Trabajo para listado'!$A$155:$Z$1048576,MATCH($A1092,'Hoja de Trabajo para listado'!$A$155:$A$1048576,0),MATCH((CUADRO!M$5&amp;$E1092),'Hoja de Trabajo para listado'!$A$151:$Z$151,0)),0)+IFERROR(INDEX('Hoja de Trabajo para listado'!$AB$155:$BA$1048576,MATCH($A1092,'Hoja de Trabajo para listado'!$AB$155:$AB$1048576,0),MATCH((CUADRO!M$5&amp;$E1092),'Hoja de Trabajo para listado'!$AB$151:$BA$151,0)),0)+IFERROR(INDEX('Hoja de Trabajo para listado'!$BC$155:$CB$1048576,MATCH($A1092,'Hoja de Trabajo para listado'!$BC$155:$BC$1048576,0),MATCH((CUADRO!M$5&amp;$E1092),'Hoja de Trabajo para listado'!$BC$151:$CB$151,0)),0)+IFERROR(INDEX('Hoja de Trabajo para listado'!$DE$153:$DG$274,MATCH($A1092,'Hoja de Trabajo para listado'!$DE$153:$DE$1048576,0),MATCH((CUADRO!M$5&amp;$E1092),'Hoja de Trabajo para listado'!$DE$151:$DG$151,0)),0)+IFERROR(INDEX('Hoja de Trabajo para listado'!$CD$155:$DC$1048576,MATCH($A1092,'Hoja de Trabajo para listado'!$CD$155:$CD$1048576,0),MATCH((CUADRO!M$5&amp;$E1092),'Hoja de Trabajo para listado'!$CD$151:$DC$151,0)),0)</f>
        <v>0</v>
      </c>
      <c r="N1092" s="243">
        <f ca="1">+IFERROR(INDEX('Hoja de Trabajo para listado'!$A$155:$Z$1048576,MATCH($A1092,'Hoja de Trabajo para listado'!$A$155:$A$1048576,0),MATCH((CUADRO!N$5&amp;$E1092),'Hoja de Trabajo para listado'!$A$151:$Z$151,0)),0)+IFERROR(INDEX('Hoja de Trabajo para listado'!$AB$155:$BA$1048576,MATCH($A1092,'Hoja de Trabajo para listado'!$AB$155:$AB$1048576,0),MATCH((CUADRO!N$5&amp;$E1092),'Hoja de Trabajo para listado'!$AB$151:$BA$151,0)),0)+IFERROR(INDEX('Hoja de Trabajo para listado'!$BC$155:$CB$1048576,MATCH($A1092,'Hoja de Trabajo para listado'!$BC$155:$BC$1048576,0),MATCH((CUADRO!N$5&amp;$E1092),'Hoja de Trabajo para listado'!$BC$151:$CB$151,0)),0)+IFERROR(INDEX('Hoja de Trabajo para listado'!$DE$153:$DG$274,MATCH($A1092,'Hoja de Trabajo para listado'!$DE$153:$DE$1048576,0),MATCH((CUADRO!N$5&amp;$E1092),'Hoja de Trabajo para listado'!$DE$151:$DG$151,0)),0)+IFERROR(INDEX('Hoja de Trabajo para listado'!$CD$155:$DC$1048576,MATCH($A1092,'Hoja de Trabajo para listado'!$CD$155:$CD$1048576,0),MATCH((CUADRO!N$5&amp;$E1092),'Hoja de Trabajo para listado'!$CD$151:$DC$151,0)),0)</f>
        <v>0</v>
      </c>
      <c r="O1092" s="243">
        <f ca="1">+IFERROR(INDEX('Hoja de Trabajo para listado'!$A$155:$Z$1048576,MATCH($A1092,'Hoja de Trabajo para listado'!$A$155:$A$1048576,0),MATCH((CUADRO!O$5&amp;$E1092),'Hoja de Trabajo para listado'!$A$151:$Z$151,0)),0)+IFERROR(INDEX('Hoja de Trabajo para listado'!$AB$155:$BA$1048576,MATCH($A1092,'Hoja de Trabajo para listado'!$AB$155:$AB$1048576,0),MATCH((CUADRO!O$5&amp;$E1092),'Hoja de Trabajo para listado'!$AB$151:$BA$151,0)),0)+IFERROR(INDEX('Hoja de Trabajo para listado'!$BC$155:$CB$1048576,MATCH($A1092,'Hoja de Trabajo para listado'!$BC$155:$BC$1048576,0),MATCH((CUADRO!O$5&amp;$E1092),'Hoja de Trabajo para listado'!$BC$151:$CB$151,0)),0)+IFERROR(INDEX('Hoja de Trabajo para listado'!$DE$153:$DG$274,MATCH($A1092,'Hoja de Trabajo para listado'!$DE$153:$DE$1048576,0),MATCH((CUADRO!O$5&amp;$E1092),'Hoja de Trabajo para listado'!$DE$151:$DG$151,0)),0)+IFERROR(INDEX('Hoja de Trabajo para listado'!$CD$155:$DC$1048576,MATCH($A1092,'Hoja de Trabajo para listado'!$CD$155:$CD$1048576,0),MATCH((CUADRO!O$5&amp;$E1092),'Hoja de Trabajo para listado'!$CD$151:$DC$151,0)),0)</f>
        <v>0</v>
      </c>
      <c r="P1092" s="243">
        <f ca="1">+IFERROR(INDEX('Hoja de Trabajo para listado'!$A$155:$Z$1048576,MATCH($A1092,'Hoja de Trabajo para listado'!$A$155:$A$1048576,0),MATCH((CUADRO!P$5&amp;$E1092),'Hoja de Trabajo para listado'!$A$151:$Z$151,0)),0)+IFERROR(INDEX('Hoja de Trabajo para listado'!$AB$155:$BA$1048576,MATCH($A1092,'Hoja de Trabajo para listado'!$AB$155:$AB$1048576,0),MATCH((CUADRO!P$5&amp;$E1092),'Hoja de Trabajo para listado'!$AB$151:$BA$151,0)),0)+IFERROR(INDEX('Hoja de Trabajo para listado'!$BC$155:$CB$1048576,MATCH($A1092,'Hoja de Trabajo para listado'!$BC$155:$BC$1048576,0),MATCH((CUADRO!P$5&amp;$E1092),'Hoja de Trabajo para listado'!$BC$151:$CB$151,0)),0)+IFERROR(INDEX('Hoja de Trabajo para listado'!$DE$153:$DG$274,MATCH($A1092,'Hoja de Trabajo para listado'!$DE$153:$DE$1048576,0),MATCH((CUADRO!P$5&amp;$E1092),'Hoja de Trabajo para listado'!$DE$151:$DG$151,0)),0)+IFERROR(INDEX('Hoja de Trabajo para listado'!$CD$155:$DC$1048576,MATCH($A1092,'Hoja de Trabajo para listado'!$CD$155:$CD$1048576,0),MATCH((CUADRO!P$5&amp;$E1092),'Hoja de Trabajo para listado'!$CD$151:$DC$151,0)),0)</f>
        <v>0</v>
      </c>
      <c r="Q1092" s="243">
        <f ca="1">+IFERROR(INDEX('Hoja de Trabajo para listado'!$A$155:$Z$1048576,MATCH($A1092,'Hoja de Trabajo para listado'!$A$155:$A$1048576,0),MATCH((CUADRO!Q$5&amp;$E1092),'Hoja de Trabajo para listado'!$A$151:$Z$151,0)),0)+IFERROR(INDEX('Hoja de Trabajo para listado'!$AB$155:$BA$1048576,MATCH($A1092,'Hoja de Trabajo para listado'!$AB$155:$AB$1048576,0),MATCH((CUADRO!Q$5&amp;$E1092),'Hoja de Trabajo para listado'!$AB$151:$BA$151,0)),0)+IFERROR(INDEX('Hoja de Trabajo para listado'!$BC$155:$CB$1048576,MATCH($A1092,'Hoja de Trabajo para listado'!$BC$155:$BC$1048576,0),MATCH((CUADRO!Q$5&amp;$E1092),'Hoja de Trabajo para listado'!$BC$151:$CB$151,0)),0)+IFERROR(INDEX('Hoja de Trabajo para listado'!$DE$153:$DG$274,MATCH($A1092,'Hoja de Trabajo para listado'!$DE$153:$DE$1048576,0),MATCH((CUADRO!Q$5&amp;$E1092),'Hoja de Trabajo para listado'!$DE$151:$DG$151,0)),0)+IFERROR(INDEX('Hoja de Trabajo para listado'!$CD$155:$DC$1048576,MATCH($A1092,'Hoja de Trabajo para listado'!$CD$155:$CD$1048576,0),MATCH((CUADRO!Q$5&amp;$E1092),'Hoja de Trabajo para listado'!$CD$151:$DC$151,0)),0)</f>
        <v>0</v>
      </c>
      <c r="R1092" s="243">
        <f t="shared" ca="1" si="35"/>
        <v>0</v>
      </c>
      <c r="S1092" s="249"/>
      <c r="T1092" s="243">
        <f ca="1">+T1093</f>
        <v>0</v>
      </c>
      <c r="U1092" s="242">
        <f t="shared" si="36"/>
        <v>1</v>
      </c>
      <c r="V1092" s="333" t="str">
        <f>+VLOOKUP(A1092,bd_lista!$A$3:$E$590,5,FALSE)</f>
        <v>Gobiernos Autonomos Municipales</v>
      </c>
      <c r="W1092" s="391" t="str">
        <f>+V1092</f>
        <v>Gobiernos Autonomos Municipales</v>
      </c>
      <c r="X1092" s="242">
        <f>+VLOOKUP(A1092,[4]Sheet1!$A$13:$D$744,4,FALSE)</f>
        <v>0</v>
      </c>
      <c r="Y1092" s="242" t="e">
        <f>+VLOOKUP(X1092,bd_lista!$A$3:$C$590,3,FALSE)</f>
        <v>#N/A</v>
      </c>
      <c r="Z1092" s="294">
        <f>+X1092</f>
        <v>0</v>
      </c>
      <c r="AA1092" s="295" t="e">
        <f>+Y1092</f>
        <v>#N/A</v>
      </c>
    </row>
    <row r="1093" spans="1:27" customFormat="1" ht="15" hidden="1" customHeight="1">
      <c r="A1093" s="32">
        <v>1905</v>
      </c>
      <c r="B1093" s="388"/>
      <c r="C1093" s="247" t="str">
        <f>+VLOOKUP(A1093,bd_lista!$A$3:$C$590,3,FALSE)</f>
        <v>Gobierno Autónomo Municipal de Puerto Rico</v>
      </c>
      <c r="D1093" s="390"/>
      <c r="E1093" s="244" t="s">
        <v>1305</v>
      </c>
      <c r="F1093" s="245">
        <f ca="1">+IFERROR(INDEX('Hoja de Trabajo para listado'!$A$155:$Z$1048576,MATCH($A1093,'Hoja de Trabajo para listado'!$A$155:$A$1048576,0),MATCH((CUADRO!F$5&amp;$E1093),'Hoja de Trabajo para listado'!$A$151:$Z$151,0)),0)+IFERROR(INDEX('Hoja de Trabajo para listado'!$AB$155:$BA$1048576,MATCH($A1093,'Hoja de Trabajo para listado'!$AB$155:$AB$1048576,0),MATCH((CUADRO!F$5&amp;$E1093),'Hoja de Trabajo para listado'!$AB$151:$BA$151,0)),0)+IFERROR(INDEX('Hoja de Trabajo para listado'!$BC$155:$CB$1048576,MATCH($A1093,'Hoja de Trabajo para listado'!$BC$155:$BC$1048576,0),MATCH((CUADRO!F$5&amp;$E1093),'Hoja de Trabajo para listado'!$BC$151:$CB$151,0)),0)+IFERROR(INDEX('Hoja de Trabajo para listado'!$DE$153:$DG$274,MATCH($A1093,'Hoja de Trabajo para listado'!$DE$153:$DE$1048576,0),MATCH((CUADRO!F$5&amp;$E1093),'Hoja de Trabajo para listado'!$DE$151:$DG$151,0)),0)+IFERROR(INDEX('Hoja de Trabajo para listado'!$CD$155:$DC$1048576,MATCH($A1093,'Hoja de Trabajo para listado'!$CD$155:$CD$1048576,0),MATCH((CUADRO!F$5&amp;$E1093),'Hoja de Trabajo para listado'!$CD$151:$DC$151,0)),0)</f>
        <v>0</v>
      </c>
      <c r="G1093" s="245">
        <f ca="1">+IFERROR(INDEX('Hoja de Trabajo para listado'!$A$155:$Z$1048576,MATCH($A1093,'Hoja de Trabajo para listado'!$A$155:$A$1048576,0),MATCH((CUADRO!G$5&amp;$E1093),'Hoja de Trabajo para listado'!$A$151:$Z$151,0)),0)+IFERROR(INDEX('Hoja de Trabajo para listado'!$AB$155:$BA$1048576,MATCH($A1093,'Hoja de Trabajo para listado'!$AB$155:$AB$1048576,0),MATCH((CUADRO!G$5&amp;$E1093),'Hoja de Trabajo para listado'!$AB$151:$BA$151,0)),0)+IFERROR(INDEX('Hoja de Trabajo para listado'!$BC$155:$CB$1048576,MATCH($A1093,'Hoja de Trabajo para listado'!$BC$155:$BC$1048576,0),MATCH((CUADRO!G$5&amp;$E1093),'Hoja de Trabajo para listado'!$BC$151:$CB$151,0)),0)+IFERROR(INDEX('Hoja de Trabajo para listado'!$DE$153:$DG$274,MATCH($A1093,'Hoja de Trabajo para listado'!$DE$153:$DE$1048576,0),MATCH((CUADRO!G$5&amp;$E1093),'Hoja de Trabajo para listado'!$DE$151:$DG$151,0)),0)+IFERROR(INDEX('Hoja de Trabajo para listado'!$CD$155:$DC$1048576,MATCH($A1093,'Hoja de Trabajo para listado'!$CD$155:$CD$1048576,0),MATCH((CUADRO!G$5&amp;$E1093),'Hoja de Trabajo para listado'!$CD$151:$DC$151,0)),0)</f>
        <v>0</v>
      </c>
      <c r="H1093" s="245">
        <f ca="1">+IFERROR(INDEX('Hoja de Trabajo para listado'!$A$155:$Z$1048576,MATCH($A1093,'Hoja de Trabajo para listado'!$A$155:$A$1048576,0),MATCH((CUADRO!H$5&amp;$E1093),'Hoja de Trabajo para listado'!$A$151:$Z$151,0)),0)+IFERROR(INDEX('Hoja de Trabajo para listado'!$AB$155:$BA$1048576,MATCH($A1093,'Hoja de Trabajo para listado'!$AB$155:$AB$1048576,0),MATCH((CUADRO!H$5&amp;$E1093),'Hoja de Trabajo para listado'!$AB$151:$BA$151,0)),0)+IFERROR(INDEX('Hoja de Trabajo para listado'!$BC$155:$CB$1048576,MATCH($A1093,'Hoja de Trabajo para listado'!$BC$155:$BC$1048576,0),MATCH((CUADRO!H$5&amp;$E1093),'Hoja de Trabajo para listado'!$BC$151:$CB$151,0)),0)+IFERROR(INDEX('Hoja de Trabajo para listado'!$DE$153:$DG$274,MATCH($A1093,'Hoja de Trabajo para listado'!$DE$153:$DE$1048576,0),MATCH((CUADRO!H$5&amp;$E1093),'Hoja de Trabajo para listado'!$DE$151:$DG$151,0)),0)+IFERROR(INDEX('Hoja de Trabajo para listado'!$CD$155:$DC$1048576,MATCH($A1093,'Hoja de Trabajo para listado'!$CD$155:$CD$1048576,0),MATCH((CUADRO!H$5&amp;$E1093),'Hoja de Trabajo para listado'!$CD$151:$DC$151,0)),0)</f>
        <v>0</v>
      </c>
      <c r="I1093" s="245">
        <f ca="1">+IFERROR(INDEX('Hoja de Trabajo para listado'!$A$155:$Z$1048576,MATCH($A1093,'Hoja de Trabajo para listado'!$A$155:$A$1048576,0),MATCH((CUADRO!I$5&amp;$E1093),'Hoja de Trabajo para listado'!$A$151:$Z$151,0)),0)+IFERROR(INDEX('Hoja de Trabajo para listado'!$AB$155:$BA$1048576,MATCH($A1093,'Hoja de Trabajo para listado'!$AB$155:$AB$1048576,0),MATCH((CUADRO!I$5&amp;$E1093),'Hoja de Trabajo para listado'!$AB$151:$BA$151,0)),0)+IFERROR(INDEX('Hoja de Trabajo para listado'!$BC$155:$CB$1048576,MATCH($A1093,'Hoja de Trabajo para listado'!$BC$155:$BC$1048576,0),MATCH((CUADRO!I$5&amp;$E1093),'Hoja de Trabajo para listado'!$BC$151:$CB$151,0)),0)+IFERROR(INDEX('Hoja de Trabajo para listado'!$DE$153:$DG$274,MATCH($A1093,'Hoja de Trabajo para listado'!$DE$153:$DE$1048576,0),MATCH((CUADRO!I$5&amp;$E1093),'Hoja de Trabajo para listado'!$DE$151:$DG$151,0)),0)+IFERROR(INDEX('Hoja de Trabajo para listado'!$CD$155:$DC$1048576,MATCH($A1093,'Hoja de Trabajo para listado'!$CD$155:$CD$1048576,0),MATCH((CUADRO!I$5&amp;$E1093),'Hoja de Trabajo para listado'!$CD$151:$DC$151,0)),0)</f>
        <v>0</v>
      </c>
      <c r="J1093" s="245">
        <f ca="1">+IFERROR(INDEX('Hoja de Trabajo para listado'!$A$155:$Z$1048576,MATCH($A1093,'Hoja de Trabajo para listado'!$A$155:$A$1048576,0),MATCH((CUADRO!J$5&amp;$E1093),'Hoja de Trabajo para listado'!$A$151:$Z$151,0)),0)+IFERROR(INDEX('Hoja de Trabajo para listado'!$AB$155:$BA$1048576,MATCH($A1093,'Hoja de Trabajo para listado'!$AB$155:$AB$1048576,0),MATCH((CUADRO!J$5&amp;$E1093),'Hoja de Trabajo para listado'!$AB$151:$BA$151,0)),0)+IFERROR(INDEX('Hoja de Trabajo para listado'!$BC$155:$CB$1048576,MATCH($A1093,'Hoja de Trabajo para listado'!$BC$155:$BC$1048576,0),MATCH((CUADRO!J$5&amp;$E1093),'Hoja de Trabajo para listado'!$BC$151:$CB$151,0)),0)+IFERROR(INDEX('Hoja de Trabajo para listado'!$DE$153:$DG$274,MATCH($A1093,'Hoja de Trabajo para listado'!$DE$153:$DE$1048576,0),MATCH((CUADRO!J$5&amp;$E1093),'Hoja de Trabajo para listado'!$DE$151:$DG$151,0)),0)+IFERROR(INDEX('Hoja de Trabajo para listado'!$CD$155:$DC$1048576,MATCH($A1093,'Hoja de Trabajo para listado'!$CD$155:$CD$1048576,0),MATCH((CUADRO!J$5&amp;$E1093),'Hoja de Trabajo para listado'!$CD$151:$DC$151,0)),0)</f>
        <v>0</v>
      </c>
      <c r="K1093" s="245">
        <f ca="1">+IFERROR(INDEX('Hoja de Trabajo para listado'!$A$155:$Z$1048576,MATCH($A1093,'Hoja de Trabajo para listado'!$A$155:$A$1048576,0),MATCH((CUADRO!K$5&amp;$E1093),'Hoja de Trabajo para listado'!$A$151:$Z$151,0)),0)+IFERROR(INDEX('Hoja de Trabajo para listado'!$AB$155:$BA$1048576,MATCH($A1093,'Hoja de Trabajo para listado'!$AB$155:$AB$1048576,0),MATCH((CUADRO!K$5&amp;$E1093),'Hoja de Trabajo para listado'!$AB$151:$BA$151,0)),0)+IFERROR(INDEX('Hoja de Trabajo para listado'!$BC$155:$CB$1048576,MATCH($A1093,'Hoja de Trabajo para listado'!$BC$155:$BC$1048576,0),MATCH((CUADRO!K$5&amp;$E1093),'Hoja de Trabajo para listado'!$BC$151:$CB$151,0)),0)+IFERROR(INDEX('Hoja de Trabajo para listado'!$DE$153:$DG$274,MATCH($A1093,'Hoja de Trabajo para listado'!$DE$153:$DE$1048576,0),MATCH((CUADRO!K$5&amp;$E1093),'Hoja de Trabajo para listado'!$DE$151:$DG$151,0)),0)+IFERROR(INDEX('Hoja de Trabajo para listado'!$CD$155:$DC$1048576,MATCH($A1093,'Hoja de Trabajo para listado'!$CD$155:$CD$1048576,0),MATCH((CUADRO!K$5&amp;$E1093),'Hoja de Trabajo para listado'!$CD$151:$DC$151,0)),0)</f>
        <v>0</v>
      </c>
      <c r="L1093" s="245">
        <f ca="1">+IFERROR(INDEX('Hoja de Trabajo para listado'!$A$155:$Z$1048576,MATCH($A1093,'Hoja de Trabajo para listado'!$A$155:$A$1048576,0),MATCH((CUADRO!L$5&amp;$E1093),'Hoja de Trabajo para listado'!$A$151:$Z$151,0)),0)+IFERROR(INDEX('Hoja de Trabajo para listado'!$AB$155:$BA$1048576,MATCH($A1093,'Hoja de Trabajo para listado'!$AB$155:$AB$1048576,0),MATCH((CUADRO!L$5&amp;$E1093),'Hoja de Trabajo para listado'!$AB$151:$BA$151,0)),0)+IFERROR(INDEX('Hoja de Trabajo para listado'!$BC$155:$CB$1048576,MATCH($A1093,'Hoja de Trabajo para listado'!$BC$155:$BC$1048576,0),MATCH((CUADRO!L$5&amp;$E1093),'Hoja de Trabajo para listado'!$BC$151:$CB$151,0)),0)+IFERROR(INDEX('Hoja de Trabajo para listado'!$DE$153:$DG$274,MATCH($A1093,'Hoja de Trabajo para listado'!$DE$153:$DE$1048576,0),MATCH((CUADRO!L$5&amp;$E1093),'Hoja de Trabajo para listado'!$DE$151:$DG$151,0)),0)+IFERROR(INDEX('Hoja de Trabajo para listado'!$CD$155:$DC$1048576,MATCH($A1093,'Hoja de Trabajo para listado'!$CD$155:$CD$1048576,0),MATCH((CUADRO!L$5&amp;$E1093),'Hoja de Trabajo para listado'!$CD$151:$DC$151,0)),0)</f>
        <v>0</v>
      </c>
      <c r="M1093" s="245">
        <f ca="1">+IFERROR(INDEX('Hoja de Trabajo para listado'!$A$155:$Z$1048576,MATCH($A1093,'Hoja de Trabajo para listado'!$A$155:$A$1048576,0),MATCH((CUADRO!M$5&amp;$E1093),'Hoja de Trabajo para listado'!$A$151:$Z$151,0)),0)+IFERROR(INDEX('Hoja de Trabajo para listado'!$AB$155:$BA$1048576,MATCH($A1093,'Hoja de Trabajo para listado'!$AB$155:$AB$1048576,0),MATCH((CUADRO!M$5&amp;$E1093),'Hoja de Trabajo para listado'!$AB$151:$BA$151,0)),0)+IFERROR(INDEX('Hoja de Trabajo para listado'!$BC$155:$CB$1048576,MATCH($A1093,'Hoja de Trabajo para listado'!$BC$155:$BC$1048576,0),MATCH((CUADRO!M$5&amp;$E1093),'Hoja de Trabajo para listado'!$BC$151:$CB$151,0)),0)+IFERROR(INDEX('Hoja de Trabajo para listado'!$DE$153:$DG$274,MATCH($A1093,'Hoja de Trabajo para listado'!$DE$153:$DE$1048576,0),MATCH((CUADRO!M$5&amp;$E1093),'Hoja de Trabajo para listado'!$DE$151:$DG$151,0)),0)+IFERROR(INDEX('Hoja de Trabajo para listado'!$CD$155:$DC$1048576,MATCH($A1093,'Hoja de Trabajo para listado'!$CD$155:$CD$1048576,0),MATCH((CUADRO!M$5&amp;$E1093),'Hoja de Trabajo para listado'!$CD$151:$DC$151,0)),0)</f>
        <v>0</v>
      </c>
      <c r="N1093" s="245">
        <f ca="1">+IFERROR(INDEX('Hoja de Trabajo para listado'!$A$155:$Z$1048576,MATCH($A1093,'Hoja de Trabajo para listado'!$A$155:$A$1048576,0),MATCH((CUADRO!N$5&amp;$E1093),'Hoja de Trabajo para listado'!$A$151:$Z$151,0)),0)+IFERROR(INDEX('Hoja de Trabajo para listado'!$AB$155:$BA$1048576,MATCH($A1093,'Hoja de Trabajo para listado'!$AB$155:$AB$1048576,0),MATCH((CUADRO!N$5&amp;$E1093),'Hoja de Trabajo para listado'!$AB$151:$BA$151,0)),0)+IFERROR(INDEX('Hoja de Trabajo para listado'!$BC$155:$CB$1048576,MATCH($A1093,'Hoja de Trabajo para listado'!$BC$155:$BC$1048576,0),MATCH((CUADRO!N$5&amp;$E1093),'Hoja de Trabajo para listado'!$BC$151:$CB$151,0)),0)+IFERROR(INDEX('Hoja de Trabajo para listado'!$DE$153:$DG$274,MATCH($A1093,'Hoja de Trabajo para listado'!$DE$153:$DE$1048576,0),MATCH((CUADRO!N$5&amp;$E1093),'Hoja de Trabajo para listado'!$DE$151:$DG$151,0)),0)+IFERROR(INDEX('Hoja de Trabajo para listado'!$CD$155:$DC$1048576,MATCH($A1093,'Hoja de Trabajo para listado'!$CD$155:$CD$1048576,0),MATCH((CUADRO!N$5&amp;$E1093),'Hoja de Trabajo para listado'!$CD$151:$DC$151,0)),0)</f>
        <v>0</v>
      </c>
      <c r="O1093" s="245">
        <f ca="1">+IFERROR(INDEX('Hoja de Trabajo para listado'!$A$155:$Z$1048576,MATCH($A1093,'Hoja de Trabajo para listado'!$A$155:$A$1048576,0),MATCH((CUADRO!O$5&amp;$E1093),'Hoja de Trabajo para listado'!$A$151:$Z$151,0)),0)+IFERROR(INDEX('Hoja de Trabajo para listado'!$AB$155:$BA$1048576,MATCH($A1093,'Hoja de Trabajo para listado'!$AB$155:$AB$1048576,0),MATCH((CUADRO!O$5&amp;$E1093),'Hoja de Trabajo para listado'!$AB$151:$BA$151,0)),0)+IFERROR(INDEX('Hoja de Trabajo para listado'!$BC$155:$CB$1048576,MATCH($A1093,'Hoja de Trabajo para listado'!$BC$155:$BC$1048576,0),MATCH((CUADRO!O$5&amp;$E1093),'Hoja de Trabajo para listado'!$BC$151:$CB$151,0)),0)+IFERROR(INDEX('Hoja de Trabajo para listado'!$DE$153:$DG$274,MATCH($A1093,'Hoja de Trabajo para listado'!$DE$153:$DE$1048576,0),MATCH((CUADRO!O$5&amp;$E1093),'Hoja de Trabajo para listado'!$DE$151:$DG$151,0)),0)+IFERROR(INDEX('Hoja de Trabajo para listado'!$CD$155:$DC$1048576,MATCH($A1093,'Hoja de Trabajo para listado'!$CD$155:$CD$1048576,0),MATCH((CUADRO!O$5&amp;$E1093),'Hoja de Trabajo para listado'!$CD$151:$DC$151,0)),0)</f>
        <v>0</v>
      </c>
      <c r="P1093" s="245">
        <f ca="1">+IFERROR(INDEX('Hoja de Trabajo para listado'!$A$155:$Z$1048576,MATCH($A1093,'Hoja de Trabajo para listado'!$A$155:$A$1048576,0),MATCH((CUADRO!P$5&amp;$E1093),'Hoja de Trabajo para listado'!$A$151:$Z$151,0)),0)+IFERROR(INDEX('Hoja de Trabajo para listado'!$AB$155:$BA$1048576,MATCH($A1093,'Hoja de Trabajo para listado'!$AB$155:$AB$1048576,0),MATCH((CUADRO!P$5&amp;$E1093),'Hoja de Trabajo para listado'!$AB$151:$BA$151,0)),0)+IFERROR(INDEX('Hoja de Trabajo para listado'!$BC$155:$CB$1048576,MATCH($A1093,'Hoja de Trabajo para listado'!$BC$155:$BC$1048576,0),MATCH((CUADRO!P$5&amp;$E1093),'Hoja de Trabajo para listado'!$BC$151:$CB$151,0)),0)+IFERROR(INDEX('Hoja de Trabajo para listado'!$DE$153:$DG$274,MATCH($A1093,'Hoja de Trabajo para listado'!$DE$153:$DE$1048576,0),MATCH((CUADRO!P$5&amp;$E1093),'Hoja de Trabajo para listado'!$DE$151:$DG$151,0)),0)+IFERROR(INDEX('Hoja de Trabajo para listado'!$CD$155:$DC$1048576,MATCH($A1093,'Hoja de Trabajo para listado'!$CD$155:$CD$1048576,0),MATCH((CUADRO!P$5&amp;$E1093),'Hoja de Trabajo para listado'!$CD$151:$DC$151,0)),0)</f>
        <v>0</v>
      </c>
      <c r="Q1093" s="245">
        <f ca="1">+IFERROR(INDEX('Hoja de Trabajo para listado'!$A$155:$Z$1048576,MATCH($A1093,'Hoja de Trabajo para listado'!$A$155:$A$1048576,0),MATCH((CUADRO!Q$5&amp;$E1093),'Hoja de Trabajo para listado'!$A$151:$Z$151,0)),0)+IFERROR(INDEX('Hoja de Trabajo para listado'!$AB$155:$BA$1048576,MATCH($A1093,'Hoja de Trabajo para listado'!$AB$155:$AB$1048576,0),MATCH((CUADRO!Q$5&amp;$E1093),'Hoja de Trabajo para listado'!$AB$151:$BA$151,0)),0)+IFERROR(INDEX('Hoja de Trabajo para listado'!$BC$155:$CB$1048576,MATCH($A1093,'Hoja de Trabajo para listado'!$BC$155:$BC$1048576,0),MATCH((CUADRO!Q$5&amp;$E1093),'Hoja de Trabajo para listado'!$BC$151:$CB$151,0)),0)+IFERROR(INDEX('Hoja de Trabajo para listado'!$DE$153:$DG$274,MATCH($A1093,'Hoja de Trabajo para listado'!$DE$153:$DE$1048576,0),MATCH((CUADRO!Q$5&amp;$E1093),'Hoja de Trabajo para listado'!$DE$151:$DG$151,0)),0)+IFERROR(INDEX('Hoja de Trabajo para listado'!$CD$155:$DC$1048576,MATCH($A1093,'Hoja de Trabajo para listado'!$CD$155:$CD$1048576,0),MATCH((CUADRO!Q$5&amp;$E1093),'Hoja de Trabajo para listado'!$CD$151:$DC$151,0)),0)</f>
        <v>0</v>
      </c>
      <c r="R1093" s="245">
        <f t="shared" ca="1" si="35"/>
        <v>0</v>
      </c>
      <c r="S1093" s="259">
        <f ca="1">+R1092+R1093</f>
        <v>0</v>
      </c>
      <c r="T1093" s="245">
        <f ca="1">+S1093</f>
        <v>0</v>
      </c>
      <c r="U1093" s="244">
        <f t="shared" si="36"/>
        <v>2</v>
      </c>
      <c r="V1093" s="333" t="str">
        <f>+VLOOKUP(A1093,bd_lista!$A$3:$E$590,5,FALSE)</f>
        <v>Gobiernos Autonomos Municipales</v>
      </c>
      <c r="W1093" s="392"/>
      <c r="X1093" s="242">
        <f>+VLOOKUP(A1093,[4]Sheet1!$A$13:$D$744,4,FALSE)</f>
        <v>0</v>
      </c>
      <c r="Y1093" s="242" t="e">
        <f>+VLOOKUP(X1093,bd_lista!$A$3:$C$590,3,FALSE)</f>
        <v>#N/A</v>
      </c>
      <c r="Z1093" s="292"/>
      <c r="AA1093" s="293"/>
    </row>
    <row r="1094" spans="1:27" customFormat="1" ht="15" hidden="1" customHeight="1">
      <c r="A1094" s="32">
        <v>1906</v>
      </c>
      <c r="B1094" s="387">
        <f>+A1094</f>
        <v>1906</v>
      </c>
      <c r="C1094" s="247" t="str">
        <f>+VLOOKUP(A1094,bd_lista!$A$3:$C$590,3,FALSE)</f>
        <v>Gobierno Autónomo Municipal de San Pedro</v>
      </c>
      <c r="D1094" s="389" t="str">
        <f>+C1094</f>
        <v>Gobierno Autónomo Municipal de San Pedro</v>
      </c>
      <c r="E1094" s="242" t="s">
        <v>1304</v>
      </c>
      <c r="F1094" s="243">
        <f ca="1">+IFERROR(INDEX('Hoja de Trabajo para listado'!$A$155:$Z$1048576,MATCH($A1094,'Hoja de Trabajo para listado'!$A$155:$A$1048576,0),MATCH((CUADRO!F$5&amp;$E1094),'Hoja de Trabajo para listado'!$A$151:$Z$151,0)),0)+IFERROR(INDEX('Hoja de Trabajo para listado'!$AB$155:$BA$1048576,MATCH($A1094,'Hoja de Trabajo para listado'!$AB$155:$AB$1048576,0),MATCH((CUADRO!F$5&amp;$E1094),'Hoja de Trabajo para listado'!$AB$151:$BA$151,0)),0)+IFERROR(INDEX('Hoja de Trabajo para listado'!$BC$155:$CB$1048576,MATCH($A1094,'Hoja de Trabajo para listado'!$BC$155:$BC$1048576,0),MATCH((CUADRO!F$5&amp;$E1094),'Hoja de Trabajo para listado'!$BC$151:$CB$151,0)),0)+IFERROR(INDEX('Hoja de Trabajo para listado'!$DE$153:$DG$274,MATCH($A1094,'Hoja de Trabajo para listado'!$DE$153:$DE$1048576,0),MATCH((CUADRO!F$5&amp;$E1094),'Hoja de Trabajo para listado'!$DE$151:$DG$151,0)),0)+IFERROR(INDEX('Hoja de Trabajo para listado'!$CD$155:$DC$1048576,MATCH($A1094,'Hoja de Trabajo para listado'!$CD$155:$CD$1048576,0),MATCH((CUADRO!F$5&amp;$E1094),'Hoja de Trabajo para listado'!$CD$151:$DC$151,0)),0)</f>
        <v>0</v>
      </c>
      <c r="G1094" s="243">
        <f ca="1">+IFERROR(INDEX('Hoja de Trabajo para listado'!$A$155:$Z$1048576,MATCH($A1094,'Hoja de Trabajo para listado'!$A$155:$A$1048576,0),MATCH((CUADRO!G$5&amp;$E1094),'Hoja de Trabajo para listado'!$A$151:$Z$151,0)),0)+IFERROR(INDEX('Hoja de Trabajo para listado'!$AB$155:$BA$1048576,MATCH($A1094,'Hoja de Trabajo para listado'!$AB$155:$AB$1048576,0),MATCH((CUADRO!G$5&amp;$E1094),'Hoja de Trabajo para listado'!$AB$151:$BA$151,0)),0)+IFERROR(INDEX('Hoja de Trabajo para listado'!$BC$155:$CB$1048576,MATCH($A1094,'Hoja de Trabajo para listado'!$BC$155:$BC$1048576,0),MATCH((CUADRO!G$5&amp;$E1094),'Hoja de Trabajo para listado'!$BC$151:$CB$151,0)),0)+IFERROR(INDEX('Hoja de Trabajo para listado'!$DE$153:$DG$274,MATCH($A1094,'Hoja de Trabajo para listado'!$DE$153:$DE$1048576,0),MATCH((CUADRO!G$5&amp;$E1094),'Hoja de Trabajo para listado'!$DE$151:$DG$151,0)),0)+IFERROR(INDEX('Hoja de Trabajo para listado'!$CD$155:$DC$1048576,MATCH($A1094,'Hoja de Trabajo para listado'!$CD$155:$CD$1048576,0),MATCH((CUADRO!G$5&amp;$E1094),'Hoja de Trabajo para listado'!$CD$151:$DC$151,0)),0)</f>
        <v>0</v>
      </c>
      <c r="H1094" s="243">
        <f ca="1">+IFERROR(INDEX('Hoja de Trabajo para listado'!$A$155:$Z$1048576,MATCH($A1094,'Hoja de Trabajo para listado'!$A$155:$A$1048576,0),MATCH((CUADRO!H$5&amp;$E1094),'Hoja de Trabajo para listado'!$A$151:$Z$151,0)),0)+IFERROR(INDEX('Hoja de Trabajo para listado'!$AB$155:$BA$1048576,MATCH($A1094,'Hoja de Trabajo para listado'!$AB$155:$AB$1048576,0),MATCH((CUADRO!H$5&amp;$E1094),'Hoja de Trabajo para listado'!$AB$151:$BA$151,0)),0)+IFERROR(INDEX('Hoja de Trabajo para listado'!$BC$155:$CB$1048576,MATCH($A1094,'Hoja de Trabajo para listado'!$BC$155:$BC$1048576,0),MATCH((CUADRO!H$5&amp;$E1094),'Hoja de Trabajo para listado'!$BC$151:$CB$151,0)),0)+IFERROR(INDEX('Hoja de Trabajo para listado'!$DE$153:$DG$274,MATCH($A1094,'Hoja de Trabajo para listado'!$DE$153:$DE$1048576,0),MATCH((CUADRO!H$5&amp;$E1094),'Hoja de Trabajo para listado'!$DE$151:$DG$151,0)),0)+IFERROR(INDEX('Hoja de Trabajo para listado'!$CD$155:$DC$1048576,MATCH($A1094,'Hoja de Trabajo para listado'!$CD$155:$CD$1048576,0),MATCH((CUADRO!H$5&amp;$E1094),'Hoja de Trabajo para listado'!$CD$151:$DC$151,0)),0)</f>
        <v>0</v>
      </c>
      <c r="I1094" s="243">
        <f ca="1">+IFERROR(INDEX('Hoja de Trabajo para listado'!$A$155:$Z$1048576,MATCH($A1094,'Hoja de Trabajo para listado'!$A$155:$A$1048576,0),MATCH((CUADRO!I$5&amp;$E1094),'Hoja de Trabajo para listado'!$A$151:$Z$151,0)),0)+IFERROR(INDEX('Hoja de Trabajo para listado'!$AB$155:$BA$1048576,MATCH($A1094,'Hoja de Trabajo para listado'!$AB$155:$AB$1048576,0),MATCH((CUADRO!I$5&amp;$E1094),'Hoja de Trabajo para listado'!$AB$151:$BA$151,0)),0)+IFERROR(INDEX('Hoja de Trabajo para listado'!$BC$155:$CB$1048576,MATCH($A1094,'Hoja de Trabajo para listado'!$BC$155:$BC$1048576,0),MATCH((CUADRO!I$5&amp;$E1094),'Hoja de Trabajo para listado'!$BC$151:$CB$151,0)),0)+IFERROR(INDEX('Hoja de Trabajo para listado'!$DE$153:$DG$274,MATCH($A1094,'Hoja de Trabajo para listado'!$DE$153:$DE$1048576,0),MATCH((CUADRO!I$5&amp;$E1094),'Hoja de Trabajo para listado'!$DE$151:$DG$151,0)),0)+IFERROR(INDEX('Hoja de Trabajo para listado'!$CD$155:$DC$1048576,MATCH($A1094,'Hoja de Trabajo para listado'!$CD$155:$CD$1048576,0),MATCH((CUADRO!I$5&amp;$E1094),'Hoja de Trabajo para listado'!$CD$151:$DC$151,0)),0)</f>
        <v>0</v>
      </c>
      <c r="J1094" s="243">
        <f ca="1">+IFERROR(INDEX('Hoja de Trabajo para listado'!$A$155:$Z$1048576,MATCH($A1094,'Hoja de Trabajo para listado'!$A$155:$A$1048576,0),MATCH((CUADRO!J$5&amp;$E1094),'Hoja de Trabajo para listado'!$A$151:$Z$151,0)),0)+IFERROR(INDEX('Hoja de Trabajo para listado'!$AB$155:$BA$1048576,MATCH($A1094,'Hoja de Trabajo para listado'!$AB$155:$AB$1048576,0),MATCH((CUADRO!J$5&amp;$E1094),'Hoja de Trabajo para listado'!$AB$151:$BA$151,0)),0)+IFERROR(INDEX('Hoja de Trabajo para listado'!$BC$155:$CB$1048576,MATCH($A1094,'Hoja de Trabajo para listado'!$BC$155:$BC$1048576,0),MATCH((CUADRO!J$5&amp;$E1094),'Hoja de Trabajo para listado'!$BC$151:$CB$151,0)),0)+IFERROR(INDEX('Hoja de Trabajo para listado'!$DE$153:$DG$274,MATCH($A1094,'Hoja de Trabajo para listado'!$DE$153:$DE$1048576,0),MATCH((CUADRO!J$5&amp;$E1094),'Hoja de Trabajo para listado'!$DE$151:$DG$151,0)),0)+IFERROR(INDEX('Hoja de Trabajo para listado'!$CD$155:$DC$1048576,MATCH($A1094,'Hoja de Trabajo para listado'!$CD$155:$CD$1048576,0),MATCH((CUADRO!J$5&amp;$E1094),'Hoja de Trabajo para listado'!$CD$151:$DC$151,0)),0)</f>
        <v>0</v>
      </c>
      <c r="K1094" s="243">
        <f ca="1">+IFERROR(INDEX('Hoja de Trabajo para listado'!$A$155:$Z$1048576,MATCH($A1094,'Hoja de Trabajo para listado'!$A$155:$A$1048576,0),MATCH((CUADRO!K$5&amp;$E1094),'Hoja de Trabajo para listado'!$A$151:$Z$151,0)),0)+IFERROR(INDEX('Hoja de Trabajo para listado'!$AB$155:$BA$1048576,MATCH($A1094,'Hoja de Trabajo para listado'!$AB$155:$AB$1048576,0),MATCH((CUADRO!K$5&amp;$E1094),'Hoja de Trabajo para listado'!$AB$151:$BA$151,0)),0)+IFERROR(INDEX('Hoja de Trabajo para listado'!$BC$155:$CB$1048576,MATCH($A1094,'Hoja de Trabajo para listado'!$BC$155:$BC$1048576,0),MATCH((CUADRO!K$5&amp;$E1094),'Hoja de Trabajo para listado'!$BC$151:$CB$151,0)),0)+IFERROR(INDEX('Hoja de Trabajo para listado'!$DE$153:$DG$274,MATCH($A1094,'Hoja de Trabajo para listado'!$DE$153:$DE$1048576,0),MATCH((CUADRO!K$5&amp;$E1094),'Hoja de Trabajo para listado'!$DE$151:$DG$151,0)),0)+IFERROR(INDEX('Hoja de Trabajo para listado'!$CD$155:$DC$1048576,MATCH($A1094,'Hoja de Trabajo para listado'!$CD$155:$CD$1048576,0),MATCH((CUADRO!K$5&amp;$E1094),'Hoja de Trabajo para listado'!$CD$151:$DC$151,0)),0)</f>
        <v>0</v>
      </c>
      <c r="L1094" s="243">
        <f ca="1">+IFERROR(INDEX('Hoja de Trabajo para listado'!$A$155:$Z$1048576,MATCH($A1094,'Hoja de Trabajo para listado'!$A$155:$A$1048576,0),MATCH((CUADRO!L$5&amp;$E1094),'Hoja de Trabajo para listado'!$A$151:$Z$151,0)),0)+IFERROR(INDEX('Hoja de Trabajo para listado'!$AB$155:$BA$1048576,MATCH($A1094,'Hoja de Trabajo para listado'!$AB$155:$AB$1048576,0),MATCH((CUADRO!L$5&amp;$E1094),'Hoja de Trabajo para listado'!$AB$151:$BA$151,0)),0)+IFERROR(INDEX('Hoja de Trabajo para listado'!$BC$155:$CB$1048576,MATCH($A1094,'Hoja de Trabajo para listado'!$BC$155:$BC$1048576,0),MATCH((CUADRO!L$5&amp;$E1094),'Hoja de Trabajo para listado'!$BC$151:$CB$151,0)),0)+IFERROR(INDEX('Hoja de Trabajo para listado'!$DE$153:$DG$274,MATCH($A1094,'Hoja de Trabajo para listado'!$DE$153:$DE$1048576,0),MATCH((CUADRO!L$5&amp;$E1094),'Hoja de Trabajo para listado'!$DE$151:$DG$151,0)),0)+IFERROR(INDEX('Hoja de Trabajo para listado'!$CD$155:$DC$1048576,MATCH($A1094,'Hoja de Trabajo para listado'!$CD$155:$CD$1048576,0),MATCH((CUADRO!L$5&amp;$E1094),'Hoja de Trabajo para listado'!$CD$151:$DC$151,0)),0)</f>
        <v>0</v>
      </c>
      <c r="M1094" s="243">
        <f ca="1">+IFERROR(INDEX('Hoja de Trabajo para listado'!$A$155:$Z$1048576,MATCH($A1094,'Hoja de Trabajo para listado'!$A$155:$A$1048576,0),MATCH((CUADRO!M$5&amp;$E1094),'Hoja de Trabajo para listado'!$A$151:$Z$151,0)),0)+IFERROR(INDEX('Hoja de Trabajo para listado'!$AB$155:$BA$1048576,MATCH($A1094,'Hoja de Trabajo para listado'!$AB$155:$AB$1048576,0),MATCH((CUADRO!M$5&amp;$E1094),'Hoja de Trabajo para listado'!$AB$151:$BA$151,0)),0)+IFERROR(INDEX('Hoja de Trabajo para listado'!$BC$155:$CB$1048576,MATCH($A1094,'Hoja de Trabajo para listado'!$BC$155:$BC$1048576,0),MATCH((CUADRO!M$5&amp;$E1094),'Hoja de Trabajo para listado'!$BC$151:$CB$151,0)),0)+IFERROR(INDEX('Hoja de Trabajo para listado'!$DE$153:$DG$274,MATCH($A1094,'Hoja de Trabajo para listado'!$DE$153:$DE$1048576,0),MATCH((CUADRO!M$5&amp;$E1094),'Hoja de Trabajo para listado'!$DE$151:$DG$151,0)),0)+IFERROR(INDEX('Hoja de Trabajo para listado'!$CD$155:$DC$1048576,MATCH($A1094,'Hoja de Trabajo para listado'!$CD$155:$CD$1048576,0),MATCH((CUADRO!M$5&amp;$E1094),'Hoja de Trabajo para listado'!$CD$151:$DC$151,0)),0)</f>
        <v>0</v>
      </c>
      <c r="N1094" s="243">
        <f ca="1">+IFERROR(INDEX('Hoja de Trabajo para listado'!$A$155:$Z$1048576,MATCH($A1094,'Hoja de Trabajo para listado'!$A$155:$A$1048576,0),MATCH((CUADRO!N$5&amp;$E1094),'Hoja de Trabajo para listado'!$A$151:$Z$151,0)),0)+IFERROR(INDEX('Hoja de Trabajo para listado'!$AB$155:$BA$1048576,MATCH($A1094,'Hoja de Trabajo para listado'!$AB$155:$AB$1048576,0),MATCH((CUADRO!N$5&amp;$E1094),'Hoja de Trabajo para listado'!$AB$151:$BA$151,0)),0)+IFERROR(INDEX('Hoja de Trabajo para listado'!$BC$155:$CB$1048576,MATCH($A1094,'Hoja de Trabajo para listado'!$BC$155:$BC$1048576,0),MATCH((CUADRO!N$5&amp;$E1094),'Hoja de Trabajo para listado'!$BC$151:$CB$151,0)),0)+IFERROR(INDEX('Hoja de Trabajo para listado'!$DE$153:$DG$274,MATCH($A1094,'Hoja de Trabajo para listado'!$DE$153:$DE$1048576,0),MATCH((CUADRO!N$5&amp;$E1094),'Hoja de Trabajo para listado'!$DE$151:$DG$151,0)),0)+IFERROR(INDEX('Hoja de Trabajo para listado'!$CD$155:$DC$1048576,MATCH($A1094,'Hoja de Trabajo para listado'!$CD$155:$CD$1048576,0),MATCH((CUADRO!N$5&amp;$E1094),'Hoja de Trabajo para listado'!$CD$151:$DC$151,0)),0)</f>
        <v>0</v>
      </c>
      <c r="O1094" s="243">
        <f ca="1">+IFERROR(INDEX('Hoja de Trabajo para listado'!$A$155:$Z$1048576,MATCH($A1094,'Hoja de Trabajo para listado'!$A$155:$A$1048576,0),MATCH((CUADRO!O$5&amp;$E1094),'Hoja de Trabajo para listado'!$A$151:$Z$151,0)),0)+IFERROR(INDEX('Hoja de Trabajo para listado'!$AB$155:$BA$1048576,MATCH($A1094,'Hoja de Trabajo para listado'!$AB$155:$AB$1048576,0),MATCH((CUADRO!O$5&amp;$E1094),'Hoja de Trabajo para listado'!$AB$151:$BA$151,0)),0)+IFERROR(INDEX('Hoja de Trabajo para listado'!$BC$155:$CB$1048576,MATCH($A1094,'Hoja de Trabajo para listado'!$BC$155:$BC$1048576,0),MATCH((CUADRO!O$5&amp;$E1094),'Hoja de Trabajo para listado'!$BC$151:$CB$151,0)),0)+IFERROR(INDEX('Hoja de Trabajo para listado'!$DE$153:$DG$274,MATCH($A1094,'Hoja de Trabajo para listado'!$DE$153:$DE$1048576,0),MATCH((CUADRO!O$5&amp;$E1094),'Hoja de Trabajo para listado'!$DE$151:$DG$151,0)),0)+IFERROR(INDEX('Hoja de Trabajo para listado'!$CD$155:$DC$1048576,MATCH($A1094,'Hoja de Trabajo para listado'!$CD$155:$CD$1048576,0),MATCH((CUADRO!O$5&amp;$E1094),'Hoja de Trabajo para listado'!$CD$151:$DC$151,0)),0)</f>
        <v>0</v>
      </c>
      <c r="P1094" s="243">
        <f ca="1">+IFERROR(INDEX('Hoja de Trabajo para listado'!$A$155:$Z$1048576,MATCH($A1094,'Hoja de Trabajo para listado'!$A$155:$A$1048576,0),MATCH((CUADRO!P$5&amp;$E1094),'Hoja de Trabajo para listado'!$A$151:$Z$151,0)),0)+IFERROR(INDEX('Hoja de Trabajo para listado'!$AB$155:$BA$1048576,MATCH($A1094,'Hoja de Trabajo para listado'!$AB$155:$AB$1048576,0),MATCH((CUADRO!P$5&amp;$E1094),'Hoja de Trabajo para listado'!$AB$151:$BA$151,0)),0)+IFERROR(INDEX('Hoja de Trabajo para listado'!$BC$155:$CB$1048576,MATCH($A1094,'Hoja de Trabajo para listado'!$BC$155:$BC$1048576,0),MATCH((CUADRO!P$5&amp;$E1094),'Hoja de Trabajo para listado'!$BC$151:$CB$151,0)),0)+IFERROR(INDEX('Hoja de Trabajo para listado'!$DE$153:$DG$274,MATCH($A1094,'Hoja de Trabajo para listado'!$DE$153:$DE$1048576,0),MATCH((CUADRO!P$5&amp;$E1094),'Hoja de Trabajo para listado'!$DE$151:$DG$151,0)),0)+IFERROR(INDEX('Hoja de Trabajo para listado'!$CD$155:$DC$1048576,MATCH($A1094,'Hoja de Trabajo para listado'!$CD$155:$CD$1048576,0),MATCH((CUADRO!P$5&amp;$E1094),'Hoja de Trabajo para listado'!$CD$151:$DC$151,0)),0)</f>
        <v>0</v>
      </c>
      <c r="Q1094" s="243">
        <f ca="1">+IFERROR(INDEX('Hoja de Trabajo para listado'!$A$155:$Z$1048576,MATCH($A1094,'Hoja de Trabajo para listado'!$A$155:$A$1048576,0),MATCH((CUADRO!Q$5&amp;$E1094),'Hoja de Trabajo para listado'!$A$151:$Z$151,0)),0)+IFERROR(INDEX('Hoja de Trabajo para listado'!$AB$155:$BA$1048576,MATCH($A1094,'Hoja de Trabajo para listado'!$AB$155:$AB$1048576,0),MATCH((CUADRO!Q$5&amp;$E1094),'Hoja de Trabajo para listado'!$AB$151:$BA$151,0)),0)+IFERROR(INDEX('Hoja de Trabajo para listado'!$BC$155:$CB$1048576,MATCH($A1094,'Hoja de Trabajo para listado'!$BC$155:$BC$1048576,0),MATCH((CUADRO!Q$5&amp;$E1094),'Hoja de Trabajo para listado'!$BC$151:$CB$151,0)),0)+IFERROR(INDEX('Hoja de Trabajo para listado'!$DE$153:$DG$274,MATCH($A1094,'Hoja de Trabajo para listado'!$DE$153:$DE$1048576,0),MATCH((CUADRO!Q$5&amp;$E1094),'Hoja de Trabajo para listado'!$DE$151:$DG$151,0)),0)+IFERROR(INDEX('Hoja de Trabajo para listado'!$CD$155:$DC$1048576,MATCH($A1094,'Hoja de Trabajo para listado'!$CD$155:$CD$1048576,0),MATCH((CUADRO!Q$5&amp;$E1094),'Hoja de Trabajo para listado'!$CD$151:$DC$151,0)),0)</f>
        <v>0</v>
      </c>
      <c r="R1094" s="243">
        <f t="shared" ref="R1094:R1157" ca="1" si="37">+SUM(F1094:Q1094)</f>
        <v>0</v>
      </c>
      <c r="S1094" s="249"/>
      <c r="T1094" s="243">
        <f ca="1">+T1095</f>
        <v>0</v>
      </c>
      <c r="U1094" s="242">
        <f t="shared" ref="U1094:U1157" si="38">+IF(E1094="Débitos",1,2)</f>
        <v>1</v>
      </c>
      <c r="V1094" s="333" t="str">
        <f>+VLOOKUP(A1094,bd_lista!$A$3:$E$590,5,FALSE)</f>
        <v>Gobiernos Autonomos Municipales</v>
      </c>
      <c r="W1094" s="391" t="str">
        <f>+V1094</f>
        <v>Gobiernos Autonomos Municipales</v>
      </c>
      <c r="X1094" s="242">
        <f>+VLOOKUP(A1094,[4]Sheet1!$A$13:$D$744,4,FALSE)</f>
        <v>0</v>
      </c>
      <c r="Y1094" s="242" t="e">
        <f>+VLOOKUP(X1094,bd_lista!$A$3:$C$590,3,FALSE)</f>
        <v>#N/A</v>
      </c>
      <c r="Z1094" s="294">
        <f>+X1094</f>
        <v>0</v>
      </c>
      <c r="AA1094" s="295" t="e">
        <f>+Y1094</f>
        <v>#N/A</v>
      </c>
    </row>
    <row r="1095" spans="1:27" customFormat="1" ht="15" hidden="1" customHeight="1">
      <c r="A1095" s="32">
        <v>1906</v>
      </c>
      <c r="B1095" s="388"/>
      <c r="C1095" s="247" t="str">
        <f>+VLOOKUP(A1095,bd_lista!$A$3:$C$590,3,FALSE)</f>
        <v>Gobierno Autónomo Municipal de San Pedro</v>
      </c>
      <c r="D1095" s="390"/>
      <c r="E1095" s="244" t="s">
        <v>1305</v>
      </c>
      <c r="F1095" s="245">
        <f ca="1">+IFERROR(INDEX('Hoja de Trabajo para listado'!$A$155:$Z$1048576,MATCH($A1095,'Hoja de Trabajo para listado'!$A$155:$A$1048576,0),MATCH((CUADRO!F$5&amp;$E1095),'Hoja de Trabajo para listado'!$A$151:$Z$151,0)),0)+IFERROR(INDEX('Hoja de Trabajo para listado'!$AB$155:$BA$1048576,MATCH($A1095,'Hoja de Trabajo para listado'!$AB$155:$AB$1048576,0),MATCH((CUADRO!F$5&amp;$E1095),'Hoja de Trabajo para listado'!$AB$151:$BA$151,0)),0)+IFERROR(INDEX('Hoja de Trabajo para listado'!$BC$155:$CB$1048576,MATCH($A1095,'Hoja de Trabajo para listado'!$BC$155:$BC$1048576,0),MATCH((CUADRO!F$5&amp;$E1095),'Hoja de Trabajo para listado'!$BC$151:$CB$151,0)),0)+IFERROR(INDEX('Hoja de Trabajo para listado'!$DE$153:$DG$274,MATCH($A1095,'Hoja de Trabajo para listado'!$DE$153:$DE$1048576,0),MATCH((CUADRO!F$5&amp;$E1095),'Hoja de Trabajo para listado'!$DE$151:$DG$151,0)),0)+IFERROR(INDEX('Hoja de Trabajo para listado'!$CD$155:$DC$1048576,MATCH($A1095,'Hoja de Trabajo para listado'!$CD$155:$CD$1048576,0),MATCH((CUADRO!F$5&amp;$E1095),'Hoja de Trabajo para listado'!$CD$151:$DC$151,0)),0)</f>
        <v>0</v>
      </c>
      <c r="G1095" s="245">
        <f ca="1">+IFERROR(INDEX('Hoja de Trabajo para listado'!$A$155:$Z$1048576,MATCH($A1095,'Hoja de Trabajo para listado'!$A$155:$A$1048576,0),MATCH((CUADRO!G$5&amp;$E1095),'Hoja de Trabajo para listado'!$A$151:$Z$151,0)),0)+IFERROR(INDEX('Hoja de Trabajo para listado'!$AB$155:$BA$1048576,MATCH($A1095,'Hoja de Trabajo para listado'!$AB$155:$AB$1048576,0),MATCH((CUADRO!G$5&amp;$E1095),'Hoja de Trabajo para listado'!$AB$151:$BA$151,0)),0)+IFERROR(INDEX('Hoja de Trabajo para listado'!$BC$155:$CB$1048576,MATCH($A1095,'Hoja de Trabajo para listado'!$BC$155:$BC$1048576,0),MATCH((CUADRO!G$5&amp;$E1095),'Hoja de Trabajo para listado'!$BC$151:$CB$151,0)),0)+IFERROR(INDEX('Hoja de Trabajo para listado'!$DE$153:$DG$274,MATCH($A1095,'Hoja de Trabajo para listado'!$DE$153:$DE$1048576,0),MATCH((CUADRO!G$5&amp;$E1095),'Hoja de Trabajo para listado'!$DE$151:$DG$151,0)),0)+IFERROR(INDEX('Hoja de Trabajo para listado'!$CD$155:$DC$1048576,MATCH($A1095,'Hoja de Trabajo para listado'!$CD$155:$CD$1048576,0),MATCH((CUADRO!G$5&amp;$E1095),'Hoja de Trabajo para listado'!$CD$151:$DC$151,0)),0)</f>
        <v>0</v>
      </c>
      <c r="H1095" s="245">
        <f ca="1">+IFERROR(INDEX('Hoja de Trabajo para listado'!$A$155:$Z$1048576,MATCH($A1095,'Hoja de Trabajo para listado'!$A$155:$A$1048576,0),MATCH((CUADRO!H$5&amp;$E1095),'Hoja de Trabajo para listado'!$A$151:$Z$151,0)),0)+IFERROR(INDEX('Hoja de Trabajo para listado'!$AB$155:$BA$1048576,MATCH($A1095,'Hoja de Trabajo para listado'!$AB$155:$AB$1048576,0),MATCH((CUADRO!H$5&amp;$E1095),'Hoja de Trabajo para listado'!$AB$151:$BA$151,0)),0)+IFERROR(INDEX('Hoja de Trabajo para listado'!$BC$155:$CB$1048576,MATCH($A1095,'Hoja de Trabajo para listado'!$BC$155:$BC$1048576,0),MATCH((CUADRO!H$5&amp;$E1095),'Hoja de Trabajo para listado'!$BC$151:$CB$151,0)),0)+IFERROR(INDEX('Hoja de Trabajo para listado'!$DE$153:$DG$274,MATCH($A1095,'Hoja de Trabajo para listado'!$DE$153:$DE$1048576,0),MATCH((CUADRO!H$5&amp;$E1095),'Hoja de Trabajo para listado'!$DE$151:$DG$151,0)),0)+IFERROR(INDEX('Hoja de Trabajo para listado'!$CD$155:$DC$1048576,MATCH($A1095,'Hoja de Trabajo para listado'!$CD$155:$CD$1048576,0),MATCH((CUADRO!H$5&amp;$E1095),'Hoja de Trabajo para listado'!$CD$151:$DC$151,0)),0)</f>
        <v>0</v>
      </c>
      <c r="I1095" s="245">
        <f ca="1">+IFERROR(INDEX('Hoja de Trabajo para listado'!$A$155:$Z$1048576,MATCH($A1095,'Hoja de Trabajo para listado'!$A$155:$A$1048576,0),MATCH((CUADRO!I$5&amp;$E1095),'Hoja de Trabajo para listado'!$A$151:$Z$151,0)),0)+IFERROR(INDEX('Hoja de Trabajo para listado'!$AB$155:$BA$1048576,MATCH($A1095,'Hoja de Trabajo para listado'!$AB$155:$AB$1048576,0),MATCH((CUADRO!I$5&amp;$E1095),'Hoja de Trabajo para listado'!$AB$151:$BA$151,0)),0)+IFERROR(INDEX('Hoja de Trabajo para listado'!$BC$155:$CB$1048576,MATCH($A1095,'Hoja de Trabajo para listado'!$BC$155:$BC$1048576,0),MATCH((CUADRO!I$5&amp;$E1095),'Hoja de Trabajo para listado'!$BC$151:$CB$151,0)),0)+IFERROR(INDEX('Hoja de Trabajo para listado'!$DE$153:$DG$274,MATCH($A1095,'Hoja de Trabajo para listado'!$DE$153:$DE$1048576,0),MATCH((CUADRO!I$5&amp;$E1095),'Hoja de Trabajo para listado'!$DE$151:$DG$151,0)),0)+IFERROR(INDEX('Hoja de Trabajo para listado'!$CD$155:$DC$1048576,MATCH($A1095,'Hoja de Trabajo para listado'!$CD$155:$CD$1048576,0),MATCH((CUADRO!I$5&amp;$E1095),'Hoja de Trabajo para listado'!$CD$151:$DC$151,0)),0)</f>
        <v>0</v>
      </c>
      <c r="J1095" s="245">
        <f ca="1">+IFERROR(INDEX('Hoja de Trabajo para listado'!$A$155:$Z$1048576,MATCH($A1095,'Hoja de Trabajo para listado'!$A$155:$A$1048576,0),MATCH((CUADRO!J$5&amp;$E1095),'Hoja de Trabajo para listado'!$A$151:$Z$151,0)),0)+IFERROR(INDEX('Hoja de Trabajo para listado'!$AB$155:$BA$1048576,MATCH($A1095,'Hoja de Trabajo para listado'!$AB$155:$AB$1048576,0),MATCH((CUADRO!J$5&amp;$E1095),'Hoja de Trabajo para listado'!$AB$151:$BA$151,0)),0)+IFERROR(INDEX('Hoja de Trabajo para listado'!$BC$155:$CB$1048576,MATCH($A1095,'Hoja de Trabajo para listado'!$BC$155:$BC$1048576,0),MATCH((CUADRO!J$5&amp;$E1095),'Hoja de Trabajo para listado'!$BC$151:$CB$151,0)),0)+IFERROR(INDEX('Hoja de Trabajo para listado'!$DE$153:$DG$274,MATCH($A1095,'Hoja de Trabajo para listado'!$DE$153:$DE$1048576,0),MATCH((CUADRO!J$5&amp;$E1095),'Hoja de Trabajo para listado'!$DE$151:$DG$151,0)),0)+IFERROR(INDEX('Hoja de Trabajo para listado'!$CD$155:$DC$1048576,MATCH($A1095,'Hoja de Trabajo para listado'!$CD$155:$CD$1048576,0),MATCH((CUADRO!J$5&amp;$E1095),'Hoja de Trabajo para listado'!$CD$151:$DC$151,0)),0)</f>
        <v>0</v>
      </c>
      <c r="K1095" s="245">
        <f ca="1">+IFERROR(INDEX('Hoja de Trabajo para listado'!$A$155:$Z$1048576,MATCH($A1095,'Hoja de Trabajo para listado'!$A$155:$A$1048576,0),MATCH((CUADRO!K$5&amp;$E1095),'Hoja de Trabajo para listado'!$A$151:$Z$151,0)),0)+IFERROR(INDEX('Hoja de Trabajo para listado'!$AB$155:$BA$1048576,MATCH($A1095,'Hoja de Trabajo para listado'!$AB$155:$AB$1048576,0),MATCH((CUADRO!K$5&amp;$E1095),'Hoja de Trabajo para listado'!$AB$151:$BA$151,0)),0)+IFERROR(INDEX('Hoja de Trabajo para listado'!$BC$155:$CB$1048576,MATCH($A1095,'Hoja de Trabajo para listado'!$BC$155:$BC$1048576,0),MATCH((CUADRO!K$5&amp;$E1095),'Hoja de Trabajo para listado'!$BC$151:$CB$151,0)),0)+IFERROR(INDEX('Hoja de Trabajo para listado'!$DE$153:$DG$274,MATCH($A1095,'Hoja de Trabajo para listado'!$DE$153:$DE$1048576,0),MATCH((CUADRO!K$5&amp;$E1095),'Hoja de Trabajo para listado'!$DE$151:$DG$151,0)),0)+IFERROR(INDEX('Hoja de Trabajo para listado'!$CD$155:$DC$1048576,MATCH($A1095,'Hoja de Trabajo para listado'!$CD$155:$CD$1048576,0),MATCH((CUADRO!K$5&amp;$E1095),'Hoja de Trabajo para listado'!$CD$151:$DC$151,0)),0)</f>
        <v>0</v>
      </c>
      <c r="L1095" s="245">
        <f ca="1">+IFERROR(INDEX('Hoja de Trabajo para listado'!$A$155:$Z$1048576,MATCH($A1095,'Hoja de Trabajo para listado'!$A$155:$A$1048576,0),MATCH((CUADRO!L$5&amp;$E1095),'Hoja de Trabajo para listado'!$A$151:$Z$151,0)),0)+IFERROR(INDEX('Hoja de Trabajo para listado'!$AB$155:$BA$1048576,MATCH($A1095,'Hoja de Trabajo para listado'!$AB$155:$AB$1048576,0),MATCH((CUADRO!L$5&amp;$E1095),'Hoja de Trabajo para listado'!$AB$151:$BA$151,0)),0)+IFERROR(INDEX('Hoja de Trabajo para listado'!$BC$155:$CB$1048576,MATCH($A1095,'Hoja de Trabajo para listado'!$BC$155:$BC$1048576,0),MATCH((CUADRO!L$5&amp;$E1095),'Hoja de Trabajo para listado'!$BC$151:$CB$151,0)),0)+IFERROR(INDEX('Hoja de Trabajo para listado'!$DE$153:$DG$274,MATCH($A1095,'Hoja de Trabajo para listado'!$DE$153:$DE$1048576,0),MATCH((CUADRO!L$5&amp;$E1095),'Hoja de Trabajo para listado'!$DE$151:$DG$151,0)),0)+IFERROR(INDEX('Hoja de Trabajo para listado'!$CD$155:$DC$1048576,MATCH($A1095,'Hoja de Trabajo para listado'!$CD$155:$CD$1048576,0),MATCH((CUADRO!L$5&amp;$E1095),'Hoja de Trabajo para listado'!$CD$151:$DC$151,0)),0)</f>
        <v>0</v>
      </c>
      <c r="M1095" s="245">
        <f ca="1">+IFERROR(INDEX('Hoja de Trabajo para listado'!$A$155:$Z$1048576,MATCH($A1095,'Hoja de Trabajo para listado'!$A$155:$A$1048576,0),MATCH((CUADRO!M$5&amp;$E1095),'Hoja de Trabajo para listado'!$A$151:$Z$151,0)),0)+IFERROR(INDEX('Hoja de Trabajo para listado'!$AB$155:$BA$1048576,MATCH($A1095,'Hoja de Trabajo para listado'!$AB$155:$AB$1048576,0),MATCH((CUADRO!M$5&amp;$E1095),'Hoja de Trabajo para listado'!$AB$151:$BA$151,0)),0)+IFERROR(INDEX('Hoja de Trabajo para listado'!$BC$155:$CB$1048576,MATCH($A1095,'Hoja de Trabajo para listado'!$BC$155:$BC$1048576,0),MATCH((CUADRO!M$5&amp;$E1095),'Hoja de Trabajo para listado'!$BC$151:$CB$151,0)),0)+IFERROR(INDEX('Hoja de Trabajo para listado'!$DE$153:$DG$274,MATCH($A1095,'Hoja de Trabajo para listado'!$DE$153:$DE$1048576,0),MATCH((CUADRO!M$5&amp;$E1095),'Hoja de Trabajo para listado'!$DE$151:$DG$151,0)),0)+IFERROR(INDEX('Hoja de Trabajo para listado'!$CD$155:$DC$1048576,MATCH($A1095,'Hoja de Trabajo para listado'!$CD$155:$CD$1048576,0),MATCH((CUADRO!M$5&amp;$E1095),'Hoja de Trabajo para listado'!$CD$151:$DC$151,0)),0)</f>
        <v>0</v>
      </c>
      <c r="N1095" s="245">
        <f ca="1">+IFERROR(INDEX('Hoja de Trabajo para listado'!$A$155:$Z$1048576,MATCH($A1095,'Hoja de Trabajo para listado'!$A$155:$A$1048576,0),MATCH((CUADRO!N$5&amp;$E1095),'Hoja de Trabajo para listado'!$A$151:$Z$151,0)),0)+IFERROR(INDEX('Hoja de Trabajo para listado'!$AB$155:$BA$1048576,MATCH($A1095,'Hoja de Trabajo para listado'!$AB$155:$AB$1048576,0),MATCH((CUADRO!N$5&amp;$E1095),'Hoja de Trabajo para listado'!$AB$151:$BA$151,0)),0)+IFERROR(INDEX('Hoja de Trabajo para listado'!$BC$155:$CB$1048576,MATCH($A1095,'Hoja de Trabajo para listado'!$BC$155:$BC$1048576,0),MATCH((CUADRO!N$5&amp;$E1095),'Hoja de Trabajo para listado'!$BC$151:$CB$151,0)),0)+IFERROR(INDEX('Hoja de Trabajo para listado'!$DE$153:$DG$274,MATCH($A1095,'Hoja de Trabajo para listado'!$DE$153:$DE$1048576,0),MATCH((CUADRO!N$5&amp;$E1095),'Hoja de Trabajo para listado'!$DE$151:$DG$151,0)),0)+IFERROR(INDEX('Hoja de Trabajo para listado'!$CD$155:$DC$1048576,MATCH($A1095,'Hoja de Trabajo para listado'!$CD$155:$CD$1048576,0),MATCH((CUADRO!N$5&amp;$E1095),'Hoja de Trabajo para listado'!$CD$151:$DC$151,0)),0)</f>
        <v>0</v>
      </c>
      <c r="O1095" s="245">
        <f ca="1">+IFERROR(INDEX('Hoja de Trabajo para listado'!$A$155:$Z$1048576,MATCH($A1095,'Hoja de Trabajo para listado'!$A$155:$A$1048576,0),MATCH((CUADRO!O$5&amp;$E1095),'Hoja de Trabajo para listado'!$A$151:$Z$151,0)),0)+IFERROR(INDEX('Hoja de Trabajo para listado'!$AB$155:$BA$1048576,MATCH($A1095,'Hoja de Trabajo para listado'!$AB$155:$AB$1048576,0),MATCH((CUADRO!O$5&amp;$E1095),'Hoja de Trabajo para listado'!$AB$151:$BA$151,0)),0)+IFERROR(INDEX('Hoja de Trabajo para listado'!$BC$155:$CB$1048576,MATCH($A1095,'Hoja de Trabajo para listado'!$BC$155:$BC$1048576,0),MATCH((CUADRO!O$5&amp;$E1095),'Hoja de Trabajo para listado'!$BC$151:$CB$151,0)),0)+IFERROR(INDEX('Hoja de Trabajo para listado'!$DE$153:$DG$274,MATCH($A1095,'Hoja de Trabajo para listado'!$DE$153:$DE$1048576,0),MATCH((CUADRO!O$5&amp;$E1095),'Hoja de Trabajo para listado'!$DE$151:$DG$151,0)),0)+IFERROR(INDEX('Hoja de Trabajo para listado'!$CD$155:$DC$1048576,MATCH($A1095,'Hoja de Trabajo para listado'!$CD$155:$CD$1048576,0),MATCH((CUADRO!O$5&amp;$E1095),'Hoja de Trabajo para listado'!$CD$151:$DC$151,0)),0)</f>
        <v>0</v>
      </c>
      <c r="P1095" s="245">
        <f ca="1">+IFERROR(INDEX('Hoja de Trabajo para listado'!$A$155:$Z$1048576,MATCH($A1095,'Hoja de Trabajo para listado'!$A$155:$A$1048576,0),MATCH((CUADRO!P$5&amp;$E1095),'Hoja de Trabajo para listado'!$A$151:$Z$151,0)),0)+IFERROR(INDEX('Hoja de Trabajo para listado'!$AB$155:$BA$1048576,MATCH($A1095,'Hoja de Trabajo para listado'!$AB$155:$AB$1048576,0),MATCH((CUADRO!P$5&amp;$E1095),'Hoja de Trabajo para listado'!$AB$151:$BA$151,0)),0)+IFERROR(INDEX('Hoja de Trabajo para listado'!$BC$155:$CB$1048576,MATCH($A1095,'Hoja de Trabajo para listado'!$BC$155:$BC$1048576,0),MATCH((CUADRO!P$5&amp;$E1095),'Hoja de Trabajo para listado'!$BC$151:$CB$151,0)),0)+IFERROR(INDEX('Hoja de Trabajo para listado'!$DE$153:$DG$274,MATCH($A1095,'Hoja de Trabajo para listado'!$DE$153:$DE$1048576,0),MATCH((CUADRO!P$5&amp;$E1095),'Hoja de Trabajo para listado'!$DE$151:$DG$151,0)),0)+IFERROR(INDEX('Hoja de Trabajo para listado'!$CD$155:$DC$1048576,MATCH($A1095,'Hoja de Trabajo para listado'!$CD$155:$CD$1048576,0),MATCH((CUADRO!P$5&amp;$E1095),'Hoja de Trabajo para listado'!$CD$151:$DC$151,0)),0)</f>
        <v>0</v>
      </c>
      <c r="Q1095" s="245">
        <f ca="1">+IFERROR(INDEX('Hoja de Trabajo para listado'!$A$155:$Z$1048576,MATCH($A1095,'Hoja de Trabajo para listado'!$A$155:$A$1048576,0),MATCH((CUADRO!Q$5&amp;$E1095),'Hoja de Trabajo para listado'!$A$151:$Z$151,0)),0)+IFERROR(INDEX('Hoja de Trabajo para listado'!$AB$155:$BA$1048576,MATCH($A1095,'Hoja de Trabajo para listado'!$AB$155:$AB$1048576,0),MATCH((CUADRO!Q$5&amp;$E1095),'Hoja de Trabajo para listado'!$AB$151:$BA$151,0)),0)+IFERROR(INDEX('Hoja de Trabajo para listado'!$BC$155:$CB$1048576,MATCH($A1095,'Hoja de Trabajo para listado'!$BC$155:$BC$1048576,0),MATCH((CUADRO!Q$5&amp;$E1095),'Hoja de Trabajo para listado'!$BC$151:$CB$151,0)),0)+IFERROR(INDEX('Hoja de Trabajo para listado'!$DE$153:$DG$274,MATCH($A1095,'Hoja de Trabajo para listado'!$DE$153:$DE$1048576,0),MATCH((CUADRO!Q$5&amp;$E1095),'Hoja de Trabajo para listado'!$DE$151:$DG$151,0)),0)+IFERROR(INDEX('Hoja de Trabajo para listado'!$CD$155:$DC$1048576,MATCH($A1095,'Hoja de Trabajo para listado'!$CD$155:$CD$1048576,0),MATCH((CUADRO!Q$5&amp;$E1095),'Hoja de Trabajo para listado'!$CD$151:$DC$151,0)),0)</f>
        <v>0</v>
      </c>
      <c r="R1095" s="245">
        <f t="shared" ca="1" si="37"/>
        <v>0</v>
      </c>
      <c r="S1095" s="259">
        <f ca="1">+R1094+R1095</f>
        <v>0</v>
      </c>
      <c r="T1095" s="245">
        <f ca="1">+S1095</f>
        <v>0</v>
      </c>
      <c r="U1095" s="244">
        <f t="shared" si="38"/>
        <v>2</v>
      </c>
      <c r="V1095" s="333" t="str">
        <f>+VLOOKUP(A1095,bd_lista!$A$3:$E$590,5,FALSE)</f>
        <v>Gobiernos Autonomos Municipales</v>
      </c>
      <c r="W1095" s="392"/>
      <c r="X1095" s="242">
        <f>+VLOOKUP(A1095,[4]Sheet1!$A$13:$D$744,4,FALSE)</f>
        <v>0</v>
      </c>
      <c r="Y1095" s="242" t="e">
        <f>+VLOOKUP(X1095,bd_lista!$A$3:$C$590,3,FALSE)</f>
        <v>#N/A</v>
      </c>
      <c r="Z1095" s="292"/>
      <c r="AA1095" s="293"/>
    </row>
    <row r="1096" spans="1:27" customFormat="1" ht="15" hidden="1" customHeight="1">
      <c r="A1096" s="32">
        <v>1907</v>
      </c>
      <c r="B1096" s="387">
        <f>+A1096</f>
        <v>1907</v>
      </c>
      <c r="C1096" s="247" t="str">
        <f>+VLOOKUP(A1096,bd_lista!$A$3:$C$590,3,FALSE)</f>
        <v>Gobierno Autónomo Municipal de Filadelfia</v>
      </c>
      <c r="D1096" s="389" t="str">
        <f>+C1096</f>
        <v>Gobierno Autónomo Municipal de Filadelfia</v>
      </c>
      <c r="E1096" s="242" t="s">
        <v>1304</v>
      </c>
      <c r="F1096" s="243">
        <f ca="1">+IFERROR(INDEX('Hoja de Trabajo para listado'!$A$155:$Z$1048576,MATCH($A1096,'Hoja de Trabajo para listado'!$A$155:$A$1048576,0),MATCH((CUADRO!F$5&amp;$E1096),'Hoja de Trabajo para listado'!$A$151:$Z$151,0)),0)+IFERROR(INDEX('Hoja de Trabajo para listado'!$AB$155:$BA$1048576,MATCH($A1096,'Hoja de Trabajo para listado'!$AB$155:$AB$1048576,0),MATCH((CUADRO!F$5&amp;$E1096),'Hoja de Trabajo para listado'!$AB$151:$BA$151,0)),0)+IFERROR(INDEX('Hoja de Trabajo para listado'!$BC$155:$CB$1048576,MATCH($A1096,'Hoja de Trabajo para listado'!$BC$155:$BC$1048576,0),MATCH((CUADRO!F$5&amp;$E1096),'Hoja de Trabajo para listado'!$BC$151:$CB$151,0)),0)+IFERROR(INDEX('Hoja de Trabajo para listado'!$DE$153:$DG$274,MATCH($A1096,'Hoja de Trabajo para listado'!$DE$153:$DE$1048576,0),MATCH((CUADRO!F$5&amp;$E1096),'Hoja de Trabajo para listado'!$DE$151:$DG$151,0)),0)+IFERROR(INDEX('Hoja de Trabajo para listado'!$CD$155:$DC$1048576,MATCH($A1096,'Hoja de Trabajo para listado'!$CD$155:$CD$1048576,0),MATCH((CUADRO!F$5&amp;$E1096),'Hoja de Trabajo para listado'!$CD$151:$DC$151,0)),0)</f>
        <v>0</v>
      </c>
      <c r="G1096" s="243">
        <f ca="1">+IFERROR(INDEX('Hoja de Trabajo para listado'!$A$155:$Z$1048576,MATCH($A1096,'Hoja de Trabajo para listado'!$A$155:$A$1048576,0),MATCH((CUADRO!G$5&amp;$E1096),'Hoja de Trabajo para listado'!$A$151:$Z$151,0)),0)+IFERROR(INDEX('Hoja de Trabajo para listado'!$AB$155:$BA$1048576,MATCH($A1096,'Hoja de Trabajo para listado'!$AB$155:$AB$1048576,0),MATCH((CUADRO!G$5&amp;$E1096),'Hoja de Trabajo para listado'!$AB$151:$BA$151,0)),0)+IFERROR(INDEX('Hoja de Trabajo para listado'!$BC$155:$CB$1048576,MATCH($A1096,'Hoja de Trabajo para listado'!$BC$155:$BC$1048576,0),MATCH((CUADRO!G$5&amp;$E1096),'Hoja de Trabajo para listado'!$BC$151:$CB$151,0)),0)+IFERROR(INDEX('Hoja de Trabajo para listado'!$DE$153:$DG$274,MATCH($A1096,'Hoja de Trabajo para listado'!$DE$153:$DE$1048576,0),MATCH((CUADRO!G$5&amp;$E1096),'Hoja de Trabajo para listado'!$DE$151:$DG$151,0)),0)+IFERROR(INDEX('Hoja de Trabajo para listado'!$CD$155:$DC$1048576,MATCH($A1096,'Hoja de Trabajo para listado'!$CD$155:$CD$1048576,0),MATCH((CUADRO!G$5&amp;$E1096),'Hoja de Trabajo para listado'!$CD$151:$DC$151,0)),0)</f>
        <v>0</v>
      </c>
      <c r="H1096" s="243">
        <f ca="1">+IFERROR(INDEX('Hoja de Trabajo para listado'!$A$155:$Z$1048576,MATCH($A1096,'Hoja de Trabajo para listado'!$A$155:$A$1048576,0),MATCH((CUADRO!H$5&amp;$E1096),'Hoja de Trabajo para listado'!$A$151:$Z$151,0)),0)+IFERROR(INDEX('Hoja de Trabajo para listado'!$AB$155:$BA$1048576,MATCH($A1096,'Hoja de Trabajo para listado'!$AB$155:$AB$1048576,0),MATCH((CUADRO!H$5&amp;$E1096),'Hoja de Trabajo para listado'!$AB$151:$BA$151,0)),0)+IFERROR(INDEX('Hoja de Trabajo para listado'!$BC$155:$CB$1048576,MATCH($A1096,'Hoja de Trabajo para listado'!$BC$155:$BC$1048576,0),MATCH((CUADRO!H$5&amp;$E1096),'Hoja de Trabajo para listado'!$BC$151:$CB$151,0)),0)+IFERROR(INDEX('Hoja de Trabajo para listado'!$DE$153:$DG$274,MATCH($A1096,'Hoja de Trabajo para listado'!$DE$153:$DE$1048576,0),MATCH((CUADRO!H$5&amp;$E1096),'Hoja de Trabajo para listado'!$DE$151:$DG$151,0)),0)+IFERROR(INDEX('Hoja de Trabajo para listado'!$CD$155:$DC$1048576,MATCH($A1096,'Hoja de Trabajo para listado'!$CD$155:$CD$1048576,0),MATCH((CUADRO!H$5&amp;$E1096),'Hoja de Trabajo para listado'!$CD$151:$DC$151,0)),0)</f>
        <v>0</v>
      </c>
      <c r="I1096" s="243">
        <f ca="1">+IFERROR(INDEX('Hoja de Trabajo para listado'!$A$155:$Z$1048576,MATCH($A1096,'Hoja de Trabajo para listado'!$A$155:$A$1048576,0),MATCH((CUADRO!I$5&amp;$E1096),'Hoja de Trabajo para listado'!$A$151:$Z$151,0)),0)+IFERROR(INDEX('Hoja de Trabajo para listado'!$AB$155:$BA$1048576,MATCH($A1096,'Hoja de Trabajo para listado'!$AB$155:$AB$1048576,0),MATCH((CUADRO!I$5&amp;$E1096),'Hoja de Trabajo para listado'!$AB$151:$BA$151,0)),0)+IFERROR(INDEX('Hoja de Trabajo para listado'!$BC$155:$CB$1048576,MATCH($A1096,'Hoja de Trabajo para listado'!$BC$155:$BC$1048576,0),MATCH((CUADRO!I$5&amp;$E1096),'Hoja de Trabajo para listado'!$BC$151:$CB$151,0)),0)+IFERROR(INDEX('Hoja de Trabajo para listado'!$DE$153:$DG$274,MATCH($A1096,'Hoja de Trabajo para listado'!$DE$153:$DE$1048576,0),MATCH((CUADRO!I$5&amp;$E1096),'Hoja de Trabajo para listado'!$DE$151:$DG$151,0)),0)+IFERROR(INDEX('Hoja de Trabajo para listado'!$CD$155:$DC$1048576,MATCH($A1096,'Hoja de Trabajo para listado'!$CD$155:$CD$1048576,0),MATCH((CUADRO!I$5&amp;$E1096),'Hoja de Trabajo para listado'!$CD$151:$DC$151,0)),0)</f>
        <v>0</v>
      </c>
      <c r="J1096" s="243">
        <f ca="1">+IFERROR(INDEX('Hoja de Trabajo para listado'!$A$155:$Z$1048576,MATCH($A1096,'Hoja de Trabajo para listado'!$A$155:$A$1048576,0),MATCH((CUADRO!J$5&amp;$E1096),'Hoja de Trabajo para listado'!$A$151:$Z$151,0)),0)+IFERROR(INDEX('Hoja de Trabajo para listado'!$AB$155:$BA$1048576,MATCH($A1096,'Hoja de Trabajo para listado'!$AB$155:$AB$1048576,0),MATCH((CUADRO!J$5&amp;$E1096),'Hoja de Trabajo para listado'!$AB$151:$BA$151,0)),0)+IFERROR(INDEX('Hoja de Trabajo para listado'!$BC$155:$CB$1048576,MATCH($A1096,'Hoja de Trabajo para listado'!$BC$155:$BC$1048576,0),MATCH((CUADRO!J$5&amp;$E1096),'Hoja de Trabajo para listado'!$BC$151:$CB$151,0)),0)+IFERROR(INDEX('Hoja de Trabajo para listado'!$DE$153:$DG$274,MATCH($A1096,'Hoja de Trabajo para listado'!$DE$153:$DE$1048576,0),MATCH((CUADRO!J$5&amp;$E1096),'Hoja de Trabajo para listado'!$DE$151:$DG$151,0)),0)+IFERROR(INDEX('Hoja de Trabajo para listado'!$CD$155:$DC$1048576,MATCH($A1096,'Hoja de Trabajo para listado'!$CD$155:$CD$1048576,0),MATCH((CUADRO!J$5&amp;$E1096),'Hoja de Trabajo para listado'!$CD$151:$DC$151,0)),0)</f>
        <v>0</v>
      </c>
      <c r="K1096" s="243">
        <f ca="1">+IFERROR(INDEX('Hoja de Trabajo para listado'!$A$155:$Z$1048576,MATCH($A1096,'Hoja de Trabajo para listado'!$A$155:$A$1048576,0),MATCH((CUADRO!K$5&amp;$E1096),'Hoja de Trabajo para listado'!$A$151:$Z$151,0)),0)+IFERROR(INDEX('Hoja de Trabajo para listado'!$AB$155:$BA$1048576,MATCH($A1096,'Hoja de Trabajo para listado'!$AB$155:$AB$1048576,0),MATCH((CUADRO!K$5&amp;$E1096),'Hoja de Trabajo para listado'!$AB$151:$BA$151,0)),0)+IFERROR(INDEX('Hoja de Trabajo para listado'!$BC$155:$CB$1048576,MATCH($A1096,'Hoja de Trabajo para listado'!$BC$155:$BC$1048576,0),MATCH((CUADRO!K$5&amp;$E1096),'Hoja de Trabajo para listado'!$BC$151:$CB$151,0)),0)+IFERROR(INDEX('Hoja de Trabajo para listado'!$DE$153:$DG$274,MATCH($A1096,'Hoja de Trabajo para listado'!$DE$153:$DE$1048576,0),MATCH((CUADRO!K$5&amp;$E1096),'Hoja de Trabajo para listado'!$DE$151:$DG$151,0)),0)+IFERROR(INDEX('Hoja de Trabajo para listado'!$CD$155:$DC$1048576,MATCH($A1096,'Hoja de Trabajo para listado'!$CD$155:$CD$1048576,0),MATCH((CUADRO!K$5&amp;$E1096),'Hoja de Trabajo para listado'!$CD$151:$DC$151,0)),0)</f>
        <v>0</v>
      </c>
      <c r="L1096" s="243">
        <f ca="1">+IFERROR(INDEX('Hoja de Trabajo para listado'!$A$155:$Z$1048576,MATCH($A1096,'Hoja de Trabajo para listado'!$A$155:$A$1048576,0),MATCH((CUADRO!L$5&amp;$E1096),'Hoja de Trabajo para listado'!$A$151:$Z$151,0)),0)+IFERROR(INDEX('Hoja de Trabajo para listado'!$AB$155:$BA$1048576,MATCH($A1096,'Hoja de Trabajo para listado'!$AB$155:$AB$1048576,0),MATCH((CUADRO!L$5&amp;$E1096),'Hoja de Trabajo para listado'!$AB$151:$BA$151,0)),0)+IFERROR(INDEX('Hoja de Trabajo para listado'!$BC$155:$CB$1048576,MATCH($A1096,'Hoja de Trabajo para listado'!$BC$155:$BC$1048576,0),MATCH((CUADRO!L$5&amp;$E1096),'Hoja de Trabajo para listado'!$BC$151:$CB$151,0)),0)+IFERROR(INDEX('Hoja de Trabajo para listado'!$DE$153:$DG$274,MATCH($A1096,'Hoja de Trabajo para listado'!$DE$153:$DE$1048576,0),MATCH((CUADRO!L$5&amp;$E1096),'Hoja de Trabajo para listado'!$DE$151:$DG$151,0)),0)+IFERROR(INDEX('Hoja de Trabajo para listado'!$CD$155:$DC$1048576,MATCH($A1096,'Hoja de Trabajo para listado'!$CD$155:$CD$1048576,0),MATCH((CUADRO!L$5&amp;$E1096),'Hoja de Trabajo para listado'!$CD$151:$DC$151,0)),0)</f>
        <v>0</v>
      </c>
      <c r="M1096" s="243">
        <f ca="1">+IFERROR(INDEX('Hoja de Trabajo para listado'!$A$155:$Z$1048576,MATCH($A1096,'Hoja de Trabajo para listado'!$A$155:$A$1048576,0),MATCH((CUADRO!M$5&amp;$E1096),'Hoja de Trabajo para listado'!$A$151:$Z$151,0)),0)+IFERROR(INDEX('Hoja de Trabajo para listado'!$AB$155:$BA$1048576,MATCH($A1096,'Hoja de Trabajo para listado'!$AB$155:$AB$1048576,0),MATCH((CUADRO!M$5&amp;$E1096),'Hoja de Trabajo para listado'!$AB$151:$BA$151,0)),0)+IFERROR(INDEX('Hoja de Trabajo para listado'!$BC$155:$CB$1048576,MATCH($A1096,'Hoja de Trabajo para listado'!$BC$155:$BC$1048576,0),MATCH((CUADRO!M$5&amp;$E1096),'Hoja de Trabajo para listado'!$BC$151:$CB$151,0)),0)+IFERROR(INDEX('Hoja de Trabajo para listado'!$DE$153:$DG$274,MATCH($A1096,'Hoja de Trabajo para listado'!$DE$153:$DE$1048576,0),MATCH((CUADRO!M$5&amp;$E1096),'Hoja de Trabajo para listado'!$DE$151:$DG$151,0)),0)+IFERROR(INDEX('Hoja de Trabajo para listado'!$CD$155:$DC$1048576,MATCH($A1096,'Hoja de Trabajo para listado'!$CD$155:$CD$1048576,0),MATCH((CUADRO!M$5&amp;$E1096),'Hoja de Trabajo para listado'!$CD$151:$DC$151,0)),0)</f>
        <v>0</v>
      </c>
      <c r="N1096" s="243">
        <f ca="1">+IFERROR(INDEX('Hoja de Trabajo para listado'!$A$155:$Z$1048576,MATCH($A1096,'Hoja de Trabajo para listado'!$A$155:$A$1048576,0),MATCH((CUADRO!N$5&amp;$E1096),'Hoja de Trabajo para listado'!$A$151:$Z$151,0)),0)+IFERROR(INDEX('Hoja de Trabajo para listado'!$AB$155:$BA$1048576,MATCH($A1096,'Hoja de Trabajo para listado'!$AB$155:$AB$1048576,0),MATCH((CUADRO!N$5&amp;$E1096),'Hoja de Trabajo para listado'!$AB$151:$BA$151,0)),0)+IFERROR(INDEX('Hoja de Trabajo para listado'!$BC$155:$CB$1048576,MATCH($A1096,'Hoja de Trabajo para listado'!$BC$155:$BC$1048576,0),MATCH((CUADRO!N$5&amp;$E1096),'Hoja de Trabajo para listado'!$BC$151:$CB$151,0)),0)+IFERROR(INDEX('Hoja de Trabajo para listado'!$DE$153:$DG$274,MATCH($A1096,'Hoja de Trabajo para listado'!$DE$153:$DE$1048576,0),MATCH((CUADRO!N$5&amp;$E1096),'Hoja de Trabajo para listado'!$DE$151:$DG$151,0)),0)+IFERROR(INDEX('Hoja de Trabajo para listado'!$CD$155:$DC$1048576,MATCH($A1096,'Hoja de Trabajo para listado'!$CD$155:$CD$1048576,0),MATCH((CUADRO!N$5&amp;$E1096),'Hoja de Trabajo para listado'!$CD$151:$DC$151,0)),0)</f>
        <v>0</v>
      </c>
      <c r="O1096" s="243">
        <f ca="1">+IFERROR(INDEX('Hoja de Trabajo para listado'!$A$155:$Z$1048576,MATCH($A1096,'Hoja de Trabajo para listado'!$A$155:$A$1048576,0),MATCH((CUADRO!O$5&amp;$E1096),'Hoja de Trabajo para listado'!$A$151:$Z$151,0)),0)+IFERROR(INDEX('Hoja de Trabajo para listado'!$AB$155:$BA$1048576,MATCH($A1096,'Hoja de Trabajo para listado'!$AB$155:$AB$1048576,0),MATCH((CUADRO!O$5&amp;$E1096),'Hoja de Trabajo para listado'!$AB$151:$BA$151,0)),0)+IFERROR(INDEX('Hoja de Trabajo para listado'!$BC$155:$CB$1048576,MATCH($A1096,'Hoja de Trabajo para listado'!$BC$155:$BC$1048576,0),MATCH((CUADRO!O$5&amp;$E1096),'Hoja de Trabajo para listado'!$BC$151:$CB$151,0)),0)+IFERROR(INDEX('Hoja de Trabajo para listado'!$DE$153:$DG$274,MATCH($A1096,'Hoja de Trabajo para listado'!$DE$153:$DE$1048576,0),MATCH((CUADRO!O$5&amp;$E1096),'Hoja de Trabajo para listado'!$DE$151:$DG$151,0)),0)+IFERROR(INDEX('Hoja de Trabajo para listado'!$CD$155:$DC$1048576,MATCH($A1096,'Hoja de Trabajo para listado'!$CD$155:$CD$1048576,0),MATCH((CUADRO!O$5&amp;$E1096),'Hoja de Trabajo para listado'!$CD$151:$DC$151,0)),0)</f>
        <v>0</v>
      </c>
      <c r="P1096" s="243">
        <f ca="1">+IFERROR(INDEX('Hoja de Trabajo para listado'!$A$155:$Z$1048576,MATCH($A1096,'Hoja de Trabajo para listado'!$A$155:$A$1048576,0),MATCH((CUADRO!P$5&amp;$E1096),'Hoja de Trabajo para listado'!$A$151:$Z$151,0)),0)+IFERROR(INDEX('Hoja de Trabajo para listado'!$AB$155:$BA$1048576,MATCH($A1096,'Hoja de Trabajo para listado'!$AB$155:$AB$1048576,0),MATCH((CUADRO!P$5&amp;$E1096),'Hoja de Trabajo para listado'!$AB$151:$BA$151,0)),0)+IFERROR(INDEX('Hoja de Trabajo para listado'!$BC$155:$CB$1048576,MATCH($A1096,'Hoja de Trabajo para listado'!$BC$155:$BC$1048576,0),MATCH((CUADRO!P$5&amp;$E1096),'Hoja de Trabajo para listado'!$BC$151:$CB$151,0)),0)+IFERROR(INDEX('Hoja de Trabajo para listado'!$DE$153:$DG$274,MATCH($A1096,'Hoja de Trabajo para listado'!$DE$153:$DE$1048576,0),MATCH((CUADRO!P$5&amp;$E1096),'Hoja de Trabajo para listado'!$DE$151:$DG$151,0)),0)+IFERROR(INDEX('Hoja de Trabajo para listado'!$CD$155:$DC$1048576,MATCH($A1096,'Hoja de Trabajo para listado'!$CD$155:$CD$1048576,0),MATCH((CUADRO!P$5&amp;$E1096),'Hoja de Trabajo para listado'!$CD$151:$DC$151,0)),0)</f>
        <v>0</v>
      </c>
      <c r="Q1096" s="243">
        <f ca="1">+IFERROR(INDEX('Hoja de Trabajo para listado'!$A$155:$Z$1048576,MATCH($A1096,'Hoja de Trabajo para listado'!$A$155:$A$1048576,0),MATCH((CUADRO!Q$5&amp;$E1096),'Hoja de Trabajo para listado'!$A$151:$Z$151,0)),0)+IFERROR(INDEX('Hoja de Trabajo para listado'!$AB$155:$BA$1048576,MATCH($A1096,'Hoja de Trabajo para listado'!$AB$155:$AB$1048576,0),MATCH((CUADRO!Q$5&amp;$E1096),'Hoja de Trabajo para listado'!$AB$151:$BA$151,0)),0)+IFERROR(INDEX('Hoja de Trabajo para listado'!$BC$155:$CB$1048576,MATCH($A1096,'Hoja de Trabajo para listado'!$BC$155:$BC$1048576,0),MATCH((CUADRO!Q$5&amp;$E1096),'Hoja de Trabajo para listado'!$BC$151:$CB$151,0)),0)+IFERROR(INDEX('Hoja de Trabajo para listado'!$DE$153:$DG$274,MATCH($A1096,'Hoja de Trabajo para listado'!$DE$153:$DE$1048576,0),MATCH((CUADRO!Q$5&amp;$E1096),'Hoja de Trabajo para listado'!$DE$151:$DG$151,0)),0)+IFERROR(INDEX('Hoja de Trabajo para listado'!$CD$155:$DC$1048576,MATCH($A1096,'Hoja de Trabajo para listado'!$CD$155:$CD$1048576,0),MATCH((CUADRO!Q$5&amp;$E1096),'Hoja de Trabajo para listado'!$CD$151:$DC$151,0)),0)</f>
        <v>0</v>
      </c>
      <c r="R1096" s="243">
        <f t="shared" ca="1" si="37"/>
        <v>0</v>
      </c>
      <c r="S1096" s="249"/>
      <c r="T1096" s="243">
        <f ca="1">+T1097</f>
        <v>0</v>
      </c>
      <c r="U1096" s="242">
        <f t="shared" si="38"/>
        <v>1</v>
      </c>
      <c r="V1096" s="333" t="str">
        <f>+VLOOKUP(A1096,bd_lista!$A$3:$E$590,5,FALSE)</f>
        <v>Gobiernos Autonomos Municipales</v>
      </c>
      <c r="W1096" s="391" t="str">
        <f>+V1096</f>
        <v>Gobiernos Autonomos Municipales</v>
      </c>
      <c r="X1096" s="242">
        <f>+VLOOKUP(A1096,[4]Sheet1!$A$13:$D$744,4,FALSE)</f>
        <v>0</v>
      </c>
      <c r="Y1096" s="242" t="e">
        <f>+VLOOKUP(X1096,bd_lista!$A$3:$C$590,3,FALSE)</f>
        <v>#N/A</v>
      </c>
      <c r="Z1096" s="294">
        <f>+X1096</f>
        <v>0</v>
      </c>
      <c r="AA1096" s="295" t="e">
        <f>+Y1096</f>
        <v>#N/A</v>
      </c>
    </row>
    <row r="1097" spans="1:27" customFormat="1" ht="15" hidden="1" customHeight="1">
      <c r="A1097" s="32">
        <v>1907</v>
      </c>
      <c r="B1097" s="388"/>
      <c r="C1097" s="247" t="str">
        <f>+VLOOKUP(A1097,bd_lista!$A$3:$C$590,3,FALSE)</f>
        <v>Gobierno Autónomo Municipal de Filadelfia</v>
      </c>
      <c r="D1097" s="390"/>
      <c r="E1097" s="244" t="s">
        <v>1305</v>
      </c>
      <c r="F1097" s="245">
        <f ca="1">+IFERROR(INDEX('Hoja de Trabajo para listado'!$A$155:$Z$1048576,MATCH($A1097,'Hoja de Trabajo para listado'!$A$155:$A$1048576,0),MATCH((CUADRO!F$5&amp;$E1097),'Hoja de Trabajo para listado'!$A$151:$Z$151,0)),0)+IFERROR(INDEX('Hoja de Trabajo para listado'!$AB$155:$BA$1048576,MATCH($A1097,'Hoja de Trabajo para listado'!$AB$155:$AB$1048576,0),MATCH((CUADRO!F$5&amp;$E1097),'Hoja de Trabajo para listado'!$AB$151:$BA$151,0)),0)+IFERROR(INDEX('Hoja de Trabajo para listado'!$BC$155:$CB$1048576,MATCH($A1097,'Hoja de Trabajo para listado'!$BC$155:$BC$1048576,0),MATCH((CUADRO!F$5&amp;$E1097),'Hoja de Trabajo para listado'!$BC$151:$CB$151,0)),0)+IFERROR(INDEX('Hoja de Trabajo para listado'!$DE$153:$DG$274,MATCH($A1097,'Hoja de Trabajo para listado'!$DE$153:$DE$1048576,0),MATCH((CUADRO!F$5&amp;$E1097),'Hoja de Trabajo para listado'!$DE$151:$DG$151,0)),0)+IFERROR(INDEX('Hoja de Trabajo para listado'!$CD$155:$DC$1048576,MATCH($A1097,'Hoja de Trabajo para listado'!$CD$155:$CD$1048576,0),MATCH((CUADRO!F$5&amp;$E1097),'Hoja de Trabajo para listado'!$CD$151:$DC$151,0)),0)</f>
        <v>0</v>
      </c>
      <c r="G1097" s="245">
        <f ca="1">+IFERROR(INDEX('Hoja de Trabajo para listado'!$A$155:$Z$1048576,MATCH($A1097,'Hoja de Trabajo para listado'!$A$155:$A$1048576,0),MATCH((CUADRO!G$5&amp;$E1097),'Hoja de Trabajo para listado'!$A$151:$Z$151,0)),0)+IFERROR(INDEX('Hoja de Trabajo para listado'!$AB$155:$BA$1048576,MATCH($A1097,'Hoja de Trabajo para listado'!$AB$155:$AB$1048576,0),MATCH((CUADRO!G$5&amp;$E1097),'Hoja de Trabajo para listado'!$AB$151:$BA$151,0)),0)+IFERROR(INDEX('Hoja de Trabajo para listado'!$BC$155:$CB$1048576,MATCH($A1097,'Hoja de Trabajo para listado'!$BC$155:$BC$1048576,0),MATCH((CUADRO!G$5&amp;$E1097),'Hoja de Trabajo para listado'!$BC$151:$CB$151,0)),0)+IFERROR(INDEX('Hoja de Trabajo para listado'!$DE$153:$DG$274,MATCH($A1097,'Hoja de Trabajo para listado'!$DE$153:$DE$1048576,0),MATCH((CUADRO!G$5&amp;$E1097),'Hoja de Trabajo para listado'!$DE$151:$DG$151,0)),0)+IFERROR(INDEX('Hoja de Trabajo para listado'!$CD$155:$DC$1048576,MATCH($A1097,'Hoja de Trabajo para listado'!$CD$155:$CD$1048576,0),MATCH((CUADRO!G$5&amp;$E1097),'Hoja de Trabajo para listado'!$CD$151:$DC$151,0)),0)</f>
        <v>0</v>
      </c>
      <c r="H1097" s="245">
        <f ca="1">+IFERROR(INDEX('Hoja de Trabajo para listado'!$A$155:$Z$1048576,MATCH($A1097,'Hoja de Trabajo para listado'!$A$155:$A$1048576,0),MATCH((CUADRO!H$5&amp;$E1097),'Hoja de Trabajo para listado'!$A$151:$Z$151,0)),0)+IFERROR(INDEX('Hoja de Trabajo para listado'!$AB$155:$BA$1048576,MATCH($A1097,'Hoja de Trabajo para listado'!$AB$155:$AB$1048576,0),MATCH((CUADRO!H$5&amp;$E1097),'Hoja de Trabajo para listado'!$AB$151:$BA$151,0)),0)+IFERROR(INDEX('Hoja de Trabajo para listado'!$BC$155:$CB$1048576,MATCH($A1097,'Hoja de Trabajo para listado'!$BC$155:$BC$1048576,0),MATCH((CUADRO!H$5&amp;$E1097),'Hoja de Trabajo para listado'!$BC$151:$CB$151,0)),0)+IFERROR(INDEX('Hoja de Trabajo para listado'!$DE$153:$DG$274,MATCH($A1097,'Hoja de Trabajo para listado'!$DE$153:$DE$1048576,0),MATCH((CUADRO!H$5&amp;$E1097),'Hoja de Trabajo para listado'!$DE$151:$DG$151,0)),0)+IFERROR(INDEX('Hoja de Trabajo para listado'!$CD$155:$DC$1048576,MATCH($A1097,'Hoja de Trabajo para listado'!$CD$155:$CD$1048576,0),MATCH((CUADRO!H$5&amp;$E1097),'Hoja de Trabajo para listado'!$CD$151:$DC$151,0)),0)</f>
        <v>0</v>
      </c>
      <c r="I1097" s="245">
        <f ca="1">+IFERROR(INDEX('Hoja de Trabajo para listado'!$A$155:$Z$1048576,MATCH($A1097,'Hoja de Trabajo para listado'!$A$155:$A$1048576,0),MATCH((CUADRO!I$5&amp;$E1097),'Hoja de Trabajo para listado'!$A$151:$Z$151,0)),0)+IFERROR(INDEX('Hoja de Trabajo para listado'!$AB$155:$BA$1048576,MATCH($A1097,'Hoja de Trabajo para listado'!$AB$155:$AB$1048576,0),MATCH((CUADRO!I$5&amp;$E1097),'Hoja de Trabajo para listado'!$AB$151:$BA$151,0)),0)+IFERROR(INDEX('Hoja de Trabajo para listado'!$BC$155:$CB$1048576,MATCH($A1097,'Hoja de Trabajo para listado'!$BC$155:$BC$1048576,0),MATCH((CUADRO!I$5&amp;$E1097),'Hoja de Trabajo para listado'!$BC$151:$CB$151,0)),0)+IFERROR(INDEX('Hoja de Trabajo para listado'!$DE$153:$DG$274,MATCH($A1097,'Hoja de Trabajo para listado'!$DE$153:$DE$1048576,0),MATCH((CUADRO!I$5&amp;$E1097),'Hoja de Trabajo para listado'!$DE$151:$DG$151,0)),0)+IFERROR(INDEX('Hoja de Trabajo para listado'!$CD$155:$DC$1048576,MATCH($A1097,'Hoja de Trabajo para listado'!$CD$155:$CD$1048576,0),MATCH((CUADRO!I$5&amp;$E1097),'Hoja de Trabajo para listado'!$CD$151:$DC$151,0)),0)</f>
        <v>0</v>
      </c>
      <c r="J1097" s="245">
        <f ca="1">+IFERROR(INDEX('Hoja de Trabajo para listado'!$A$155:$Z$1048576,MATCH($A1097,'Hoja de Trabajo para listado'!$A$155:$A$1048576,0),MATCH((CUADRO!J$5&amp;$E1097),'Hoja de Trabajo para listado'!$A$151:$Z$151,0)),0)+IFERROR(INDEX('Hoja de Trabajo para listado'!$AB$155:$BA$1048576,MATCH($A1097,'Hoja de Trabajo para listado'!$AB$155:$AB$1048576,0),MATCH((CUADRO!J$5&amp;$E1097),'Hoja de Trabajo para listado'!$AB$151:$BA$151,0)),0)+IFERROR(INDEX('Hoja de Trabajo para listado'!$BC$155:$CB$1048576,MATCH($A1097,'Hoja de Trabajo para listado'!$BC$155:$BC$1048576,0),MATCH((CUADRO!J$5&amp;$E1097),'Hoja de Trabajo para listado'!$BC$151:$CB$151,0)),0)+IFERROR(INDEX('Hoja de Trabajo para listado'!$DE$153:$DG$274,MATCH($A1097,'Hoja de Trabajo para listado'!$DE$153:$DE$1048576,0),MATCH((CUADRO!J$5&amp;$E1097),'Hoja de Trabajo para listado'!$DE$151:$DG$151,0)),0)+IFERROR(INDEX('Hoja de Trabajo para listado'!$CD$155:$DC$1048576,MATCH($A1097,'Hoja de Trabajo para listado'!$CD$155:$CD$1048576,0),MATCH((CUADRO!J$5&amp;$E1097),'Hoja de Trabajo para listado'!$CD$151:$DC$151,0)),0)</f>
        <v>0</v>
      </c>
      <c r="K1097" s="245">
        <f ca="1">+IFERROR(INDEX('Hoja de Trabajo para listado'!$A$155:$Z$1048576,MATCH($A1097,'Hoja de Trabajo para listado'!$A$155:$A$1048576,0),MATCH((CUADRO!K$5&amp;$E1097),'Hoja de Trabajo para listado'!$A$151:$Z$151,0)),0)+IFERROR(INDEX('Hoja de Trabajo para listado'!$AB$155:$BA$1048576,MATCH($A1097,'Hoja de Trabajo para listado'!$AB$155:$AB$1048576,0),MATCH((CUADRO!K$5&amp;$E1097),'Hoja de Trabajo para listado'!$AB$151:$BA$151,0)),0)+IFERROR(INDEX('Hoja de Trabajo para listado'!$BC$155:$CB$1048576,MATCH($A1097,'Hoja de Trabajo para listado'!$BC$155:$BC$1048576,0),MATCH((CUADRO!K$5&amp;$E1097),'Hoja de Trabajo para listado'!$BC$151:$CB$151,0)),0)+IFERROR(INDEX('Hoja de Trabajo para listado'!$DE$153:$DG$274,MATCH($A1097,'Hoja de Trabajo para listado'!$DE$153:$DE$1048576,0),MATCH((CUADRO!K$5&amp;$E1097),'Hoja de Trabajo para listado'!$DE$151:$DG$151,0)),0)+IFERROR(INDEX('Hoja de Trabajo para listado'!$CD$155:$DC$1048576,MATCH($A1097,'Hoja de Trabajo para listado'!$CD$155:$CD$1048576,0),MATCH((CUADRO!K$5&amp;$E1097),'Hoja de Trabajo para listado'!$CD$151:$DC$151,0)),0)</f>
        <v>0</v>
      </c>
      <c r="L1097" s="245">
        <f ca="1">+IFERROR(INDEX('Hoja de Trabajo para listado'!$A$155:$Z$1048576,MATCH($A1097,'Hoja de Trabajo para listado'!$A$155:$A$1048576,0),MATCH((CUADRO!L$5&amp;$E1097),'Hoja de Trabajo para listado'!$A$151:$Z$151,0)),0)+IFERROR(INDEX('Hoja de Trabajo para listado'!$AB$155:$BA$1048576,MATCH($A1097,'Hoja de Trabajo para listado'!$AB$155:$AB$1048576,0),MATCH((CUADRO!L$5&amp;$E1097),'Hoja de Trabajo para listado'!$AB$151:$BA$151,0)),0)+IFERROR(INDEX('Hoja de Trabajo para listado'!$BC$155:$CB$1048576,MATCH($A1097,'Hoja de Trabajo para listado'!$BC$155:$BC$1048576,0),MATCH((CUADRO!L$5&amp;$E1097),'Hoja de Trabajo para listado'!$BC$151:$CB$151,0)),0)+IFERROR(INDEX('Hoja de Trabajo para listado'!$DE$153:$DG$274,MATCH($A1097,'Hoja de Trabajo para listado'!$DE$153:$DE$1048576,0),MATCH((CUADRO!L$5&amp;$E1097),'Hoja de Trabajo para listado'!$DE$151:$DG$151,0)),0)+IFERROR(INDEX('Hoja de Trabajo para listado'!$CD$155:$DC$1048576,MATCH($A1097,'Hoja de Trabajo para listado'!$CD$155:$CD$1048576,0),MATCH((CUADRO!L$5&amp;$E1097),'Hoja de Trabajo para listado'!$CD$151:$DC$151,0)),0)</f>
        <v>0</v>
      </c>
      <c r="M1097" s="245">
        <f ca="1">+IFERROR(INDEX('Hoja de Trabajo para listado'!$A$155:$Z$1048576,MATCH($A1097,'Hoja de Trabajo para listado'!$A$155:$A$1048576,0),MATCH((CUADRO!M$5&amp;$E1097),'Hoja de Trabajo para listado'!$A$151:$Z$151,0)),0)+IFERROR(INDEX('Hoja de Trabajo para listado'!$AB$155:$BA$1048576,MATCH($A1097,'Hoja de Trabajo para listado'!$AB$155:$AB$1048576,0),MATCH((CUADRO!M$5&amp;$E1097),'Hoja de Trabajo para listado'!$AB$151:$BA$151,0)),0)+IFERROR(INDEX('Hoja de Trabajo para listado'!$BC$155:$CB$1048576,MATCH($A1097,'Hoja de Trabajo para listado'!$BC$155:$BC$1048576,0),MATCH((CUADRO!M$5&amp;$E1097),'Hoja de Trabajo para listado'!$BC$151:$CB$151,0)),0)+IFERROR(INDEX('Hoja de Trabajo para listado'!$DE$153:$DG$274,MATCH($A1097,'Hoja de Trabajo para listado'!$DE$153:$DE$1048576,0),MATCH((CUADRO!M$5&amp;$E1097),'Hoja de Trabajo para listado'!$DE$151:$DG$151,0)),0)+IFERROR(INDEX('Hoja de Trabajo para listado'!$CD$155:$DC$1048576,MATCH($A1097,'Hoja de Trabajo para listado'!$CD$155:$CD$1048576,0),MATCH((CUADRO!M$5&amp;$E1097),'Hoja de Trabajo para listado'!$CD$151:$DC$151,0)),0)</f>
        <v>0</v>
      </c>
      <c r="N1097" s="245">
        <f ca="1">+IFERROR(INDEX('Hoja de Trabajo para listado'!$A$155:$Z$1048576,MATCH($A1097,'Hoja de Trabajo para listado'!$A$155:$A$1048576,0),MATCH((CUADRO!N$5&amp;$E1097),'Hoja de Trabajo para listado'!$A$151:$Z$151,0)),0)+IFERROR(INDEX('Hoja de Trabajo para listado'!$AB$155:$BA$1048576,MATCH($A1097,'Hoja de Trabajo para listado'!$AB$155:$AB$1048576,0),MATCH((CUADRO!N$5&amp;$E1097),'Hoja de Trabajo para listado'!$AB$151:$BA$151,0)),0)+IFERROR(INDEX('Hoja de Trabajo para listado'!$BC$155:$CB$1048576,MATCH($A1097,'Hoja de Trabajo para listado'!$BC$155:$BC$1048576,0),MATCH((CUADRO!N$5&amp;$E1097),'Hoja de Trabajo para listado'!$BC$151:$CB$151,0)),0)+IFERROR(INDEX('Hoja de Trabajo para listado'!$DE$153:$DG$274,MATCH($A1097,'Hoja de Trabajo para listado'!$DE$153:$DE$1048576,0),MATCH((CUADRO!N$5&amp;$E1097),'Hoja de Trabajo para listado'!$DE$151:$DG$151,0)),0)+IFERROR(INDEX('Hoja de Trabajo para listado'!$CD$155:$DC$1048576,MATCH($A1097,'Hoja de Trabajo para listado'!$CD$155:$CD$1048576,0),MATCH((CUADRO!N$5&amp;$E1097),'Hoja de Trabajo para listado'!$CD$151:$DC$151,0)),0)</f>
        <v>0</v>
      </c>
      <c r="O1097" s="245">
        <f ca="1">+IFERROR(INDEX('Hoja de Trabajo para listado'!$A$155:$Z$1048576,MATCH($A1097,'Hoja de Trabajo para listado'!$A$155:$A$1048576,0),MATCH((CUADRO!O$5&amp;$E1097),'Hoja de Trabajo para listado'!$A$151:$Z$151,0)),0)+IFERROR(INDEX('Hoja de Trabajo para listado'!$AB$155:$BA$1048576,MATCH($A1097,'Hoja de Trabajo para listado'!$AB$155:$AB$1048576,0),MATCH((CUADRO!O$5&amp;$E1097),'Hoja de Trabajo para listado'!$AB$151:$BA$151,0)),0)+IFERROR(INDEX('Hoja de Trabajo para listado'!$BC$155:$CB$1048576,MATCH($A1097,'Hoja de Trabajo para listado'!$BC$155:$BC$1048576,0),MATCH((CUADRO!O$5&amp;$E1097),'Hoja de Trabajo para listado'!$BC$151:$CB$151,0)),0)+IFERROR(INDEX('Hoja de Trabajo para listado'!$DE$153:$DG$274,MATCH($A1097,'Hoja de Trabajo para listado'!$DE$153:$DE$1048576,0),MATCH((CUADRO!O$5&amp;$E1097),'Hoja de Trabajo para listado'!$DE$151:$DG$151,0)),0)+IFERROR(INDEX('Hoja de Trabajo para listado'!$CD$155:$DC$1048576,MATCH($A1097,'Hoja de Trabajo para listado'!$CD$155:$CD$1048576,0),MATCH((CUADRO!O$5&amp;$E1097),'Hoja de Trabajo para listado'!$CD$151:$DC$151,0)),0)</f>
        <v>0</v>
      </c>
      <c r="P1097" s="245">
        <f ca="1">+IFERROR(INDEX('Hoja de Trabajo para listado'!$A$155:$Z$1048576,MATCH($A1097,'Hoja de Trabajo para listado'!$A$155:$A$1048576,0),MATCH((CUADRO!P$5&amp;$E1097),'Hoja de Trabajo para listado'!$A$151:$Z$151,0)),0)+IFERROR(INDEX('Hoja de Trabajo para listado'!$AB$155:$BA$1048576,MATCH($A1097,'Hoja de Trabajo para listado'!$AB$155:$AB$1048576,0),MATCH((CUADRO!P$5&amp;$E1097),'Hoja de Trabajo para listado'!$AB$151:$BA$151,0)),0)+IFERROR(INDEX('Hoja de Trabajo para listado'!$BC$155:$CB$1048576,MATCH($A1097,'Hoja de Trabajo para listado'!$BC$155:$BC$1048576,0),MATCH((CUADRO!P$5&amp;$E1097),'Hoja de Trabajo para listado'!$BC$151:$CB$151,0)),0)+IFERROR(INDEX('Hoja de Trabajo para listado'!$DE$153:$DG$274,MATCH($A1097,'Hoja de Trabajo para listado'!$DE$153:$DE$1048576,0),MATCH((CUADRO!P$5&amp;$E1097),'Hoja de Trabajo para listado'!$DE$151:$DG$151,0)),0)+IFERROR(INDEX('Hoja de Trabajo para listado'!$CD$155:$DC$1048576,MATCH($A1097,'Hoja de Trabajo para listado'!$CD$155:$CD$1048576,0),MATCH((CUADRO!P$5&amp;$E1097),'Hoja de Trabajo para listado'!$CD$151:$DC$151,0)),0)</f>
        <v>0</v>
      </c>
      <c r="Q1097" s="245">
        <f ca="1">+IFERROR(INDEX('Hoja de Trabajo para listado'!$A$155:$Z$1048576,MATCH($A1097,'Hoja de Trabajo para listado'!$A$155:$A$1048576,0),MATCH((CUADRO!Q$5&amp;$E1097),'Hoja de Trabajo para listado'!$A$151:$Z$151,0)),0)+IFERROR(INDEX('Hoja de Trabajo para listado'!$AB$155:$BA$1048576,MATCH($A1097,'Hoja de Trabajo para listado'!$AB$155:$AB$1048576,0),MATCH((CUADRO!Q$5&amp;$E1097),'Hoja de Trabajo para listado'!$AB$151:$BA$151,0)),0)+IFERROR(INDEX('Hoja de Trabajo para listado'!$BC$155:$CB$1048576,MATCH($A1097,'Hoja de Trabajo para listado'!$BC$155:$BC$1048576,0),MATCH((CUADRO!Q$5&amp;$E1097),'Hoja de Trabajo para listado'!$BC$151:$CB$151,0)),0)+IFERROR(INDEX('Hoja de Trabajo para listado'!$DE$153:$DG$274,MATCH($A1097,'Hoja de Trabajo para listado'!$DE$153:$DE$1048576,0),MATCH((CUADRO!Q$5&amp;$E1097),'Hoja de Trabajo para listado'!$DE$151:$DG$151,0)),0)+IFERROR(INDEX('Hoja de Trabajo para listado'!$CD$155:$DC$1048576,MATCH($A1097,'Hoja de Trabajo para listado'!$CD$155:$CD$1048576,0),MATCH((CUADRO!Q$5&amp;$E1097),'Hoja de Trabajo para listado'!$CD$151:$DC$151,0)),0)</f>
        <v>0</v>
      </c>
      <c r="R1097" s="245">
        <f t="shared" ca="1" si="37"/>
        <v>0</v>
      </c>
      <c r="S1097" s="259">
        <f ca="1">+R1096+R1097</f>
        <v>0</v>
      </c>
      <c r="T1097" s="245">
        <f ca="1">+S1097</f>
        <v>0</v>
      </c>
      <c r="U1097" s="244">
        <f t="shared" si="38"/>
        <v>2</v>
      </c>
      <c r="V1097" s="333" t="str">
        <f>+VLOOKUP(A1097,bd_lista!$A$3:$E$590,5,FALSE)</f>
        <v>Gobiernos Autonomos Municipales</v>
      </c>
      <c r="W1097" s="392"/>
      <c r="X1097" s="242">
        <f>+VLOOKUP(A1097,[4]Sheet1!$A$13:$D$744,4,FALSE)</f>
        <v>0</v>
      </c>
      <c r="Y1097" s="242" t="e">
        <f>+VLOOKUP(X1097,bd_lista!$A$3:$C$590,3,FALSE)</f>
        <v>#N/A</v>
      </c>
      <c r="Z1097" s="292"/>
      <c r="AA1097" s="293"/>
    </row>
    <row r="1098" spans="1:27" customFormat="1" ht="15" hidden="1" customHeight="1">
      <c r="A1098" s="32">
        <v>1908</v>
      </c>
      <c r="B1098" s="387">
        <f>+A1098</f>
        <v>1908</v>
      </c>
      <c r="C1098" s="247" t="str">
        <f>+VLOOKUP(A1098,bd_lista!$A$3:$C$590,3,FALSE)</f>
        <v>Gobierno Autónomo Municipal de Puerto Gonzalo Moreno</v>
      </c>
      <c r="D1098" s="389" t="str">
        <f>+C1098</f>
        <v>Gobierno Autónomo Municipal de Puerto Gonzalo Moreno</v>
      </c>
      <c r="E1098" s="242" t="s">
        <v>1304</v>
      </c>
      <c r="F1098" s="243">
        <f ca="1">+IFERROR(INDEX('Hoja de Trabajo para listado'!$A$155:$Z$1048576,MATCH($A1098,'Hoja de Trabajo para listado'!$A$155:$A$1048576,0),MATCH((CUADRO!F$5&amp;$E1098),'Hoja de Trabajo para listado'!$A$151:$Z$151,0)),0)+IFERROR(INDEX('Hoja de Trabajo para listado'!$AB$155:$BA$1048576,MATCH($A1098,'Hoja de Trabajo para listado'!$AB$155:$AB$1048576,0),MATCH((CUADRO!F$5&amp;$E1098),'Hoja de Trabajo para listado'!$AB$151:$BA$151,0)),0)+IFERROR(INDEX('Hoja de Trabajo para listado'!$BC$155:$CB$1048576,MATCH($A1098,'Hoja de Trabajo para listado'!$BC$155:$BC$1048576,0),MATCH((CUADRO!F$5&amp;$E1098),'Hoja de Trabajo para listado'!$BC$151:$CB$151,0)),0)+IFERROR(INDEX('Hoja de Trabajo para listado'!$DE$153:$DG$274,MATCH($A1098,'Hoja de Trabajo para listado'!$DE$153:$DE$1048576,0),MATCH((CUADRO!F$5&amp;$E1098),'Hoja de Trabajo para listado'!$DE$151:$DG$151,0)),0)+IFERROR(INDEX('Hoja de Trabajo para listado'!$CD$155:$DC$1048576,MATCH($A1098,'Hoja de Trabajo para listado'!$CD$155:$CD$1048576,0),MATCH((CUADRO!F$5&amp;$E1098),'Hoja de Trabajo para listado'!$CD$151:$DC$151,0)),0)</f>
        <v>0</v>
      </c>
      <c r="G1098" s="243">
        <f ca="1">+IFERROR(INDEX('Hoja de Trabajo para listado'!$A$155:$Z$1048576,MATCH($A1098,'Hoja de Trabajo para listado'!$A$155:$A$1048576,0),MATCH((CUADRO!G$5&amp;$E1098),'Hoja de Trabajo para listado'!$A$151:$Z$151,0)),0)+IFERROR(INDEX('Hoja de Trabajo para listado'!$AB$155:$BA$1048576,MATCH($A1098,'Hoja de Trabajo para listado'!$AB$155:$AB$1048576,0),MATCH((CUADRO!G$5&amp;$E1098),'Hoja de Trabajo para listado'!$AB$151:$BA$151,0)),0)+IFERROR(INDEX('Hoja de Trabajo para listado'!$BC$155:$CB$1048576,MATCH($A1098,'Hoja de Trabajo para listado'!$BC$155:$BC$1048576,0),MATCH((CUADRO!G$5&amp;$E1098),'Hoja de Trabajo para listado'!$BC$151:$CB$151,0)),0)+IFERROR(INDEX('Hoja de Trabajo para listado'!$DE$153:$DG$274,MATCH($A1098,'Hoja de Trabajo para listado'!$DE$153:$DE$1048576,0),MATCH((CUADRO!G$5&amp;$E1098),'Hoja de Trabajo para listado'!$DE$151:$DG$151,0)),0)+IFERROR(INDEX('Hoja de Trabajo para listado'!$CD$155:$DC$1048576,MATCH($A1098,'Hoja de Trabajo para listado'!$CD$155:$CD$1048576,0),MATCH((CUADRO!G$5&amp;$E1098),'Hoja de Trabajo para listado'!$CD$151:$DC$151,0)),0)</f>
        <v>0</v>
      </c>
      <c r="H1098" s="243">
        <f ca="1">+IFERROR(INDEX('Hoja de Trabajo para listado'!$A$155:$Z$1048576,MATCH($A1098,'Hoja de Trabajo para listado'!$A$155:$A$1048576,0),MATCH((CUADRO!H$5&amp;$E1098),'Hoja de Trabajo para listado'!$A$151:$Z$151,0)),0)+IFERROR(INDEX('Hoja de Trabajo para listado'!$AB$155:$BA$1048576,MATCH($A1098,'Hoja de Trabajo para listado'!$AB$155:$AB$1048576,0),MATCH((CUADRO!H$5&amp;$E1098),'Hoja de Trabajo para listado'!$AB$151:$BA$151,0)),0)+IFERROR(INDEX('Hoja de Trabajo para listado'!$BC$155:$CB$1048576,MATCH($A1098,'Hoja de Trabajo para listado'!$BC$155:$BC$1048576,0),MATCH((CUADRO!H$5&amp;$E1098),'Hoja de Trabajo para listado'!$BC$151:$CB$151,0)),0)+IFERROR(INDEX('Hoja de Trabajo para listado'!$DE$153:$DG$274,MATCH($A1098,'Hoja de Trabajo para listado'!$DE$153:$DE$1048576,0),MATCH((CUADRO!H$5&amp;$E1098),'Hoja de Trabajo para listado'!$DE$151:$DG$151,0)),0)+IFERROR(INDEX('Hoja de Trabajo para listado'!$CD$155:$DC$1048576,MATCH($A1098,'Hoja de Trabajo para listado'!$CD$155:$CD$1048576,0),MATCH((CUADRO!H$5&amp;$E1098),'Hoja de Trabajo para listado'!$CD$151:$DC$151,0)),0)</f>
        <v>0</v>
      </c>
      <c r="I1098" s="243">
        <f ca="1">+IFERROR(INDEX('Hoja de Trabajo para listado'!$A$155:$Z$1048576,MATCH($A1098,'Hoja de Trabajo para listado'!$A$155:$A$1048576,0),MATCH((CUADRO!I$5&amp;$E1098),'Hoja de Trabajo para listado'!$A$151:$Z$151,0)),0)+IFERROR(INDEX('Hoja de Trabajo para listado'!$AB$155:$BA$1048576,MATCH($A1098,'Hoja de Trabajo para listado'!$AB$155:$AB$1048576,0),MATCH((CUADRO!I$5&amp;$E1098),'Hoja de Trabajo para listado'!$AB$151:$BA$151,0)),0)+IFERROR(INDEX('Hoja de Trabajo para listado'!$BC$155:$CB$1048576,MATCH($A1098,'Hoja de Trabajo para listado'!$BC$155:$BC$1048576,0),MATCH((CUADRO!I$5&amp;$E1098),'Hoja de Trabajo para listado'!$BC$151:$CB$151,0)),0)+IFERROR(INDEX('Hoja de Trabajo para listado'!$DE$153:$DG$274,MATCH($A1098,'Hoja de Trabajo para listado'!$DE$153:$DE$1048576,0),MATCH((CUADRO!I$5&amp;$E1098),'Hoja de Trabajo para listado'!$DE$151:$DG$151,0)),0)+IFERROR(INDEX('Hoja de Trabajo para listado'!$CD$155:$DC$1048576,MATCH($A1098,'Hoja de Trabajo para listado'!$CD$155:$CD$1048576,0),MATCH((CUADRO!I$5&amp;$E1098),'Hoja de Trabajo para listado'!$CD$151:$DC$151,0)),0)</f>
        <v>0</v>
      </c>
      <c r="J1098" s="243">
        <f ca="1">+IFERROR(INDEX('Hoja de Trabajo para listado'!$A$155:$Z$1048576,MATCH($A1098,'Hoja de Trabajo para listado'!$A$155:$A$1048576,0),MATCH((CUADRO!J$5&amp;$E1098),'Hoja de Trabajo para listado'!$A$151:$Z$151,0)),0)+IFERROR(INDEX('Hoja de Trabajo para listado'!$AB$155:$BA$1048576,MATCH($A1098,'Hoja de Trabajo para listado'!$AB$155:$AB$1048576,0),MATCH((CUADRO!J$5&amp;$E1098),'Hoja de Trabajo para listado'!$AB$151:$BA$151,0)),0)+IFERROR(INDEX('Hoja de Trabajo para listado'!$BC$155:$CB$1048576,MATCH($A1098,'Hoja de Trabajo para listado'!$BC$155:$BC$1048576,0),MATCH((CUADRO!J$5&amp;$E1098),'Hoja de Trabajo para listado'!$BC$151:$CB$151,0)),0)+IFERROR(INDEX('Hoja de Trabajo para listado'!$DE$153:$DG$274,MATCH($A1098,'Hoja de Trabajo para listado'!$DE$153:$DE$1048576,0),MATCH((CUADRO!J$5&amp;$E1098),'Hoja de Trabajo para listado'!$DE$151:$DG$151,0)),0)+IFERROR(INDEX('Hoja de Trabajo para listado'!$CD$155:$DC$1048576,MATCH($A1098,'Hoja de Trabajo para listado'!$CD$155:$CD$1048576,0),MATCH((CUADRO!J$5&amp;$E1098),'Hoja de Trabajo para listado'!$CD$151:$DC$151,0)),0)</f>
        <v>0</v>
      </c>
      <c r="K1098" s="243">
        <f ca="1">+IFERROR(INDEX('Hoja de Trabajo para listado'!$A$155:$Z$1048576,MATCH($A1098,'Hoja de Trabajo para listado'!$A$155:$A$1048576,0),MATCH((CUADRO!K$5&amp;$E1098),'Hoja de Trabajo para listado'!$A$151:$Z$151,0)),0)+IFERROR(INDEX('Hoja de Trabajo para listado'!$AB$155:$BA$1048576,MATCH($A1098,'Hoja de Trabajo para listado'!$AB$155:$AB$1048576,0),MATCH((CUADRO!K$5&amp;$E1098),'Hoja de Trabajo para listado'!$AB$151:$BA$151,0)),0)+IFERROR(INDEX('Hoja de Trabajo para listado'!$BC$155:$CB$1048576,MATCH($A1098,'Hoja de Trabajo para listado'!$BC$155:$BC$1048576,0),MATCH((CUADRO!K$5&amp;$E1098),'Hoja de Trabajo para listado'!$BC$151:$CB$151,0)),0)+IFERROR(INDEX('Hoja de Trabajo para listado'!$DE$153:$DG$274,MATCH($A1098,'Hoja de Trabajo para listado'!$DE$153:$DE$1048576,0),MATCH((CUADRO!K$5&amp;$E1098),'Hoja de Trabajo para listado'!$DE$151:$DG$151,0)),0)+IFERROR(INDEX('Hoja de Trabajo para listado'!$CD$155:$DC$1048576,MATCH($A1098,'Hoja de Trabajo para listado'!$CD$155:$CD$1048576,0),MATCH((CUADRO!K$5&amp;$E1098),'Hoja de Trabajo para listado'!$CD$151:$DC$151,0)),0)</f>
        <v>0</v>
      </c>
      <c r="L1098" s="243">
        <f ca="1">+IFERROR(INDEX('Hoja de Trabajo para listado'!$A$155:$Z$1048576,MATCH($A1098,'Hoja de Trabajo para listado'!$A$155:$A$1048576,0),MATCH((CUADRO!L$5&amp;$E1098),'Hoja de Trabajo para listado'!$A$151:$Z$151,0)),0)+IFERROR(INDEX('Hoja de Trabajo para listado'!$AB$155:$BA$1048576,MATCH($A1098,'Hoja de Trabajo para listado'!$AB$155:$AB$1048576,0),MATCH((CUADRO!L$5&amp;$E1098),'Hoja de Trabajo para listado'!$AB$151:$BA$151,0)),0)+IFERROR(INDEX('Hoja de Trabajo para listado'!$BC$155:$CB$1048576,MATCH($A1098,'Hoja de Trabajo para listado'!$BC$155:$BC$1048576,0),MATCH((CUADRO!L$5&amp;$E1098),'Hoja de Trabajo para listado'!$BC$151:$CB$151,0)),0)+IFERROR(INDEX('Hoja de Trabajo para listado'!$DE$153:$DG$274,MATCH($A1098,'Hoja de Trabajo para listado'!$DE$153:$DE$1048576,0),MATCH((CUADRO!L$5&amp;$E1098),'Hoja de Trabajo para listado'!$DE$151:$DG$151,0)),0)+IFERROR(INDEX('Hoja de Trabajo para listado'!$CD$155:$DC$1048576,MATCH($A1098,'Hoja de Trabajo para listado'!$CD$155:$CD$1048576,0),MATCH((CUADRO!L$5&amp;$E1098),'Hoja de Trabajo para listado'!$CD$151:$DC$151,0)),0)</f>
        <v>0</v>
      </c>
      <c r="M1098" s="243">
        <f ca="1">+IFERROR(INDEX('Hoja de Trabajo para listado'!$A$155:$Z$1048576,MATCH($A1098,'Hoja de Trabajo para listado'!$A$155:$A$1048576,0),MATCH((CUADRO!M$5&amp;$E1098),'Hoja de Trabajo para listado'!$A$151:$Z$151,0)),0)+IFERROR(INDEX('Hoja de Trabajo para listado'!$AB$155:$BA$1048576,MATCH($A1098,'Hoja de Trabajo para listado'!$AB$155:$AB$1048576,0),MATCH((CUADRO!M$5&amp;$E1098),'Hoja de Trabajo para listado'!$AB$151:$BA$151,0)),0)+IFERROR(INDEX('Hoja de Trabajo para listado'!$BC$155:$CB$1048576,MATCH($A1098,'Hoja de Trabajo para listado'!$BC$155:$BC$1048576,0),MATCH((CUADRO!M$5&amp;$E1098),'Hoja de Trabajo para listado'!$BC$151:$CB$151,0)),0)+IFERROR(INDEX('Hoja de Trabajo para listado'!$DE$153:$DG$274,MATCH($A1098,'Hoja de Trabajo para listado'!$DE$153:$DE$1048576,0),MATCH((CUADRO!M$5&amp;$E1098),'Hoja de Trabajo para listado'!$DE$151:$DG$151,0)),0)+IFERROR(INDEX('Hoja de Trabajo para listado'!$CD$155:$DC$1048576,MATCH($A1098,'Hoja de Trabajo para listado'!$CD$155:$CD$1048576,0),MATCH((CUADRO!M$5&amp;$E1098),'Hoja de Trabajo para listado'!$CD$151:$DC$151,0)),0)</f>
        <v>0</v>
      </c>
      <c r="N1098" s="243">
        <f ca="1">+IFERROR(INDEX('Hoja de Trabajo para listado'!$A$155:$Z$1048576,MATCH($A1098,'Hoja de Trabajo para listado'!$A$155:$A$1048576,0),MATCH((CUADRO!N$5&amp;$E1098),'Hoja de Trabajo para listado'!$A$151:$Z$151,0)),0)+IFERROR(INDEX('Hoja de Trabajo para listado'!$AB$155:$BA$1048576,MATCH($A1098,'Hoja de Trabajo para listado'!$AB$155:$AB$1048576,0),MATCH((CUADRO!N$5&amp;$E1098),'Hoja de Trabajo para listado'!$AB$151:$BA$151,0)),0)+IFERROR(INDEX('Hoja de Trabajo para listado'!$BC$155:$CB$1048576,MATCH($A1098,'Hoja de Trabajo para listado'!$BC$155:$BC$1048576,0),MATCH((CUADRO!N$5&amp;$E1098),'Hoja de Trabajo para listado'!$BC$151:$CB$151,0)),0)+IFERROR(INDEX('Hoja de Trabajo para listado'!$DE$153:$DG$274,MATCH($A1098,'Hoja de Trabajo para listado'!$DE$153:$DE$1048576,0),MATCH((CUADRO!N$5&amp;$E1098),'Hoja de Trabajo para listado'!$DE$151:$DG$151,0)),0)+IFERROR(INDEX('Hoja de Trabajo para listado'!$CD$155:$DC$1048576,MATCH($A1098,'Hoja de Trabajo para listado'!$CD$155:$CD$1048576,0),MATCH((CUADRO!N$5&amp;$E1098),'Hoja de Trabajo para listado'!$CD$151:$DC$151,0)),0)</f>
        <v>0</v>
      </c>
      <c r="O1098" s="243">
        <f ca="1">+IFERROR(INDEX('Hoja de Trabajo para listado'!$A$155:$Z$1048576,MATCH($A1098,'Hoja de Trabajo para listado'!$A$155:$A$1048576,0),MATCH((CUADRO!O$5&amp;$E1098),'Hoja de Trabajo para listado'!$A$151:$Z$151,0)),0)+IFERROR(INDEX('Hoja de Trabajo para listado'!$AB$155:$BA$1048576,MATCH($A1098,'Hoja de Trabajo para listado'!$AB$155:$AB$1048576,0),MATCH((CUADRO!O$5&amp;$E1098),'Hoja de Trabajo para listado'!$AB$151:$BA$151,0)),0)+IFERROR(INDEX('Hoja de Trabajo para listado'!$BC$155:$CB$1048576,MATCH($A1098,'Hoja de Trabajo para listado'!$BC$155:$BC$1048576,0),MATCH((CUADRO!O$5&amp;$E1098),'Hoja de Trabajo para listado'!$BC$151:$CB$151,0)),0)+IFERROR(INDEX('Hoja de Trabajo para listado'!$DE$153:$DG$274,MATCH($A1098,'Hoja de Trabajo para listado'!$DE$153:$DE$1048576,0),MATCH((CUADRO!O$5&amp;$E1098),'Hoja de Trabajo para listado'!$DE$151:$DG$151,0)),0)+IFERROR(INDEX('Hoja de Trabajo para listado'!$CD$155:$DC$1048576,MATCH($A1098,'Hoja de Trabajo para listado'!$CD$155:$CD$1048576,0),MATCH((CUADRO!O$5&amp;$E1098),'Hoja de Trabajo para listado'!$CD$151:$DC$151,0)),0)</f>
        <v>0</v>
      </c>
      <c r="P1098" s="243">
        <f ca="1">+IFERROR(INDEX('Hoja de Trabajo para listado'!$A$155:$Z$1048576,MATCH($A1098,'Hoja de Trabajo para listado'!$A$155:$A$1048576,0),MATCH((CUADRO!P$5&amp;$E1098),'Hoja de Trabajo para listado'!$A$151:$Z$151,0)),0)+IFERROR(INDEX('Hoja de Trabajo para listado'!$AB$155:$BA$1048576,MATCH($A1098,'Hoja de Trabajo para listado'!$AB$155:$AB$1048576,0),MATCH((CUADRO!P$5&amp;$E1098),'Hoja de Trabajo para listado'!$AB$151:$BA$151,0)),0)+IFERROR(INDEX('Hoja de Trabajo para listado'!$BC$155:$CB$1048576,MATCH($A1098,'Hoja de Trabajo para listado'!$BC$155:$BC$1048576,0),MATCH((CUADRO!P$5&amp;$E1098),'Hoja de Trabajo para listado'!$BC$151:$CB$151,0)),0)+IFERROR(INDEX('Hoja de Trabajo para listado'!$DE$153:$DG$274,MATCH($A1098,'Hoja de Trabajo para listado'!$DE$153:$DE$1048576,0),MATCH((CUADRO!P$5&amp;$E1098),'Hoja de Trabajo para listado'!$DE$151:$DG$151,0)),0)+IFERROR(INDEX('Hoja de Trabajo para listado'!$CD$155:$DC$1048576,MATCH($A1098,'Hoja de Trabajo para listado'!$CD$155:$CD$1048576,0),MATCH((CUADRO!P$5&amp;$E1098),'Hoja de Trabajo para listado'!$CD$151:$DC$151,0)),0)</f>
        <v>0</v>
      </c>
      <c r="Q1098" s="243">
        <f ca="1">+IFERROR(INDEX('Hoja de Trabajo para listado'!$A$155:$Z$1048576,MATCH($A1098,'Hoja de Trabajo para listado'!$A$155:$A$1048576,0),MATCH((CUADRO!Q$5&amp;$E1098),'Hoja de Trabajo para listado'!$A$151:$Z$151,0)),0)+IFERROR(INDEX('Hoja de Trabajo para listado'!$AB$155:$BA$1048576,MATCH($A1098,'Hoja de Trabajo para listado'!$AB$155:$AB$1048576,0),MATCH((CUADRO!Q$5&amp;$E1098),'Hoja de Trabajo para listado'!$AB$151:$BA$151,0)),0)+IFERROR(INDEX('Hoja de Trabajo para listado'!$BC$155:$CB$1048576,MATCH($A1098,'Hoja de Trabajo para listado'!$BC$155:$BC$1048576,0),MATCH((CUADRO!Q$5&amp;$E1098),'Hoja de Trabajo para listado'!$BC$151:$CB$151,0)),0)+IFERROR(INDEX('Hoja de Trabajo para listado'!$DE$153:$DG$274,MATCH($A1098,'Hoja de Trabajo para listado'!$DE$153:$DE$1048576,0),MATCH((CUADRO!Q$5&amp;$E1098),'Hoja de Trabajo para listado'!$DE$151:$DG$151,0)),0)+IFERROR(INDEX('Hoja de Trabajo para listado'!$CD$155:$DC$1048576,MATCH($A1098,'Hoja de Trabajo para listado'!$CD$155:$CD$1048576,0),MATCH((CUADRO!Q$5&amp;$E1098),'Hoja de Trabajo para listado'!$CD$151:$DC$151,0)),0)</f>
        <v>0</v>
      </c>
      <c r="R1098" s="243">
        <f t="shared" ca="1" si="37"/>
        <v>0</v>
      </c>
      <c r="S1098" s="249"/>
      <c r="T1098" s="243">
        <f ca="1">+T1099</f>
        <v>0</v>
      </c>
      <c r="U1098" s="242">
        <f t="shared" si="38"/>
        <v>1</v>
      </c>
      <c r="V1098" s="333" t="str">
        <f>+VLOOKUP(A1098,bd_lista!$A$3:$E$590,5,FALSE)</f>
        <v>Gobiernos Autonomos Municipales</v>
      </c>
      <c r="W1098" s="391" t="str">
        <f>+V1098</f>
        <v>Gobiernos Autonomos Municipales</v>
      </c>
      <c r="X1098" s="242">
        <f>+VLOOKUP(A1098,[4]Sheet1!$A$13:$D$744,4,FALSE)</f>
        <v>0</v>
      </c>
      <c r="Y1098" s="242" t="e">
        <f>+VLOOKUP(X1098,bd_lista!$A$3:$C$590,3,FALSE)</f>
        <v>#N/A</v>
      </c>
      <c r="Z1098" s="294">
        <f>+X1098</f>
        <v>0</v>
      </c>
      <c r="AA1098" s="295" t="e">
        <f>+Y1098</f>
        <v>#N/A</v>
      </c>
    </row>
    <row r="1099" spans="1:27" customFormat="1" ht="15" hidden="1" customHeight="1">
      <c r="A1099" s="32">
        <v>1908</v>
      </c>
      <c r="B1099" s="388"/>
      <c r="C1099" s="247" t="str">
        <f>+VLOOKUP(A1099,bd_lista!$A$3:$C$590,3,FALSE)</f>
        <v>Gobierno Autónomo Municipal de Puerto Gonzalo Moreno</v>
      </c>
      <c r="D1099" s="390"/>
      <c r="E1099" s="244" t="s">
        <v>1305</v>
      </c>
      <c r="F1099" s="245">
        <f ca="1">+IFERROR(INDEX('Hoja de Trabajo para listado'!$A$155:$Z$1048576,MATCH($A1099,'Hoja de Trabajo para listado'!$A$155:$A$1048576,0),MATCH((CUADRO!F$5&amp;$E1099),'Hoja de Trabajo para listado'!$A$151:$Z$151,0)),0)+IFERROR(INDEX('Hoja de Trabajo para listado'!$AB$155:$BA$1048576,MATCH($A1099,'Hoja de Trabajo para listado'!$AB$155:$AB$1048576,0),MATCH((CUADRO!F$5&amp;$E1099),'Hoja de Trabajo para listado'!$AB$151:$BA$151,0)),0)+IFERROR(INDEX('Hoja de Trabajo para listado'!$BC$155:$CB$1048576,MATCH($A1099,'Hoja de Trabajo para listado'!$BC$155:$BC$1048576,0),MATCH((CUADRO!F$5&amp;$E1099),'Hoja de Trabajo para listado'!$BC$151:$CB$151,0)),0)+IFERROR(INDEX('Hoja de Trabajo para listado'!$DE$153:$DG$274,MATCH($A1099,'Hoja de Trabajo para listado'!$DE$153:$DE$1048576,0),MATCH((CUADRO!F$5&amp;$E1099),'Hoja de Trabajo para listado'!$DE$151:$DG$151,0)),0)+IFERROR(INDEX('Hoja de Trabajo para listado'!$CD$155:$DC$1048576,MATCH($A1099,'Hoja de Trabajo para listado'!$CD$155:$CD$1048576,0),MATCH((CUADRO!F$5&amp;$E1099),'Hoja de Trabajo para listado'!$CD$151:$DC$151,0)),0)</f>
        <v>0</v>
      </c>
      <c r="G1099" s="245">
        <f ca="1">+IFERROR(INDEX('Hoja de Trabajo para listado'!$A$155:$Z$1048576,MATCH($A1099,'Hoja de Trabajo para listado'!$A$155:$A$1048576,0),MATCH((CUADRO!G$5&amp;$E1099),'Hoja de Trabajo para listado'!$A$151:$Z$151,0)),0)+IFERROR(INDEX('Hoja de Trabajo para listado'!$AB$155:$BA$1048576,MATCH($A1099,'Hoja de Trabajo para listado'!$AB$155:$AB$1048576,0),MATCH((CUADRO!G$5&amp;$E1099),'Hoja de Trabajo para listado'!$AB$151:$BA$151,0)),0)+IFERROR(INDEX('Hoja de Trabajo para listado'!$BC$155:$CB$1048576,MATCH($A1099,'Hoja de Trabajo para listado'!$BC$155:$BC$1048576,0),MATCH((CUADRO!G$5&amp;$E1099),'Hoja de Trabajo para listado'!$BC$151:$CB$151,0)),0)+IFERROR(INDEX('Hoja de Trabajo para listado'!$DE$153:$DG$274,MATCH($A1099,'Hoja de Trabajo para listado'!$DE$153:$DE$1048576,0),MATCH((CUADRO!G$5&amp;$E1099),'Hoja de Trabajo para listado'!$DE$151:$DG$151,0)),0)+IFERROR(INDEX('Hoja de Trabajo para listado'!$CD$155:$DC$1048576,MATCH($A1099,'Hoja de Trabajo para listado'!$CD$155:$CD$1048576,0),MATCH((CUADRO!G$5&amp;$E1099),'Hoja de Trabajo para listado'!$CD$151:$DC$151,0)),0)</f>
        <v>0</v>
      </c>
      <c r="H1099" s="245">
        <f ca="1">+IFERROR(INDEX('Hoja de Trabajo para listado'!$A$155:$Z$1048576,MATCH($A1099,'Hoja de Trabajo para listado'!$A$155:$A$1048576,0),MATCH((CUADRO!H$5&amp;$E1099),'Hoja de Trabajo para listado'!$A$151:$Z$151,0)),0)+IFERROR(INDEX('Hoja de Trabajo para listado'!$AB$155:$BA$1048576,MATCH($A1099,'Hoja de Trabajo para listado'!$AB$155:$AB$1048576,0),MATCH((CUADRO!H$5&amp;$E1099),'Hoja de Trabajo para listado'!$AB$151:$BA$151,0)),0)+IFERROR(INDEX('Hoja de Trabajo para listado'!$BC$155:$CB$1048576,MATCH($A1099,'Hoja de Trabajo para listado'!$BC$155:$BC$1048576,0),MATCH((CUADRO!H$5&amp;$E1099),'Hoja de Trabajo para listado'!$BC$151:$CB$151,0)),0)+IFERROR(INDEX('Hoja de Trabajo para listado'!$DE$153:$DG$274,MATCH($A1099,'Hoja de Trabajo para listado'!$DE$153:$DE$1048576,0),MATCH((CUADRO!H$5&amp;$E1099),'Hoja de Trabajo para listado'!$DE$151:$DG$151,0)),0)+IFERROR(INDEX('Hoja de Trabajo para listado'!$CD$155:$DC$1048576,MATCH($A1099,'Hoja de Trabajo para listado'!$CD$155:$CD$1048576,0),MATCH((CUADRO!H$5&amp;$E1099),'Hoja de Trabajo para listado'!$CD$151:$DC$151,0)),0)</f>
        <v>0</v>
      </c>
      <c r="I1099" s="245">
        <f ca="1">+IFERROR(INDEX('Hoja de Trabajo para listado'!$A$155:$Z$1048576,MATCH($A1099,'Hoja de Trabajo para listado'!$A$155:$A$1048576,0),MATCH((CUADRO!I$5&amp;$E1099),'Hoja de Trabajo para listado'!$A$151:$Z$151,0)),0)+IFERROR(INDEX('Hoja de Trabajo para listado'!$AB$155:$BA$1048576,MATCH($A1099,'Hoja de Trabajo para listado'!$AB$155:$AB$1048576,0),MATCH((CUADRO!I$5&amp;$E1099),'Hoja de Trabajo para listado'!$AB$151:$BA$151,0)),0)+IFERROR(INDEX('Hoja de Trabajo para listado'!$BC$155:$CB$1048576,MATCH($A1099,'Hoja de Trabajo para listado'!$BC$155:$BC$1048576,0),MATCH((CUADRO!I$5&amp;$E1099),'Hoja de Trabajo para listado'!$BC$151:$CB$151,0)),0)+IFERROR(INDEX('Hoja de Trabajo para listado'!$DE$153:$DG$274,MATCH($A1099,'Hoja de Trabajo para listado'!$DE$153:$DE$1048576,0),MATCH((CUADRO!I$5&amp;$E1099),'Hoja de Trabajo para listado'!$DE$151:$DG$151,0)),0)+IFERROR(INDEX('Hoja de Trabajo para listado'!$CD$155:$DC$1048576,MATCH($A1099,'Hoja de Trabajo para listado'!$CD$155:$CD$1048576,0),MATCH((CUADRO!I$5&amp;$E1099),'Hoja de Trabajo para listado'!$CD$151:$DC$151,0)),0)</f>
        <v>0</v>
      </c>
      <c r="J1099" s="245">
        <f ca="1">+IFERROR(INDEX('Hoja de Trabajo para listado'!$A$155:$Z$1048576,MATCH($A1099,'Hoja de Trabajo para listado'!$A$155:$A$1048576,0),MATCH((CUADRO!J$5&amp;$E1099),'Hoja de Trabajo para listado'!$A$151:$Z$151,0)),0)+IFERROR(INDEX('Hoja de Trabajo para listado'!$AB$155:$BA$1048576,MATCH($A1099,'Hoja de Trabajo para listado'!$AB$155:$AB$1048576,0),MATCH((CUADRO!J$5&amp;$E1099),'Hoja de Trabajo para listado'!$AB$151:$BA$151,0)),0)+IFERROR(INDEX('Hoja de Trabajo para listado'!$BC$155:$CB$1048576,MATCH($A1099,'Hoja de Trabajo para listado'!$BC$155:$BC$1048576,0),MATCH((CUADRO!J$5&amp;$E1099),'Hoja de Trabajo para listado'!$BC$151:$CB$151,0)),0)+IFERROR(INDEX('Hoja de Trabajo para listado'!$DE$153:$DG$274,MATCH($A1099,'Hoja de Trabajo para listado'!$DE$153:$DE$1048576,0),MATCH((CUADRO!J$5&amp;$E1099),'Hoja de Trabajo para listado'!$DE$151:$DG$151,0)),0)+IFERROR(INDEX('Hoja de Trabajo para listado'!$CD$155:$DC$1048576,MATCH($A1099,'Hoja de Trabajo para listado'!$CD$155:$CD$1048576,0),MATCH((CUADRO!J$5&amp;$E1099),'Hoja de Trabajo para listado'!$CD$151:$DC$151,0)),0)</f>
        <v>0</v>
      </c>
      <c r="K1099" s="245">
        <f ca="1">+IFERROR(INDEX('Hoja de Trabajo para listado'!$A$155:$Z$1048576,MATCH($A1099,'Hoja de Trabajo para listado'!$A$155:$A$1048576,0),MATCH((CUADRO!K$5&amp;$E1099),'Hoja de Trabajo para listado'!$A$151:$Z$151,0)),0)+IFERROR(INDEX('Hoja de Trabajo para listado'!$AB$155:$BA$1048576,MATCH($A1099,'Hoja de Trabajo para listado'!$AB$155:$AB$1048576,0),MATCH((CUADRO!K$5&amp;$E1099),'Hoja de Trabajo para listado'!$AB$151:$BA$151,0)),0)+IFERROR(INDEX('Hoja de Trabajo para listado'!$BC$155:$CB$1048576,MATCH($A1099,'Hoja de Trabajo para listado'!$BC$155:$BC$1048576,0),MATCH((CUADRO!K$5&amp;$E1099),'Hoja de Trabajo para listado'!$BC$151:$CB$151,0)),0)+IFERROR(INDEX('Hoja de Trabajo para listado'!$DE$153:$DG$274,MATCH($A1099,'Hoja de Trabajo para listado'!$DE$153:$DE$1048576,0),MATCH((CUADRO!K$5&amp;$E1099),'Hoja de Trabajo para listado'!$DE$151:$DG$151,0)),0)+IFERROR(INDEX('Hoja de Trabajo para listado'!$CD$155:$DC$1048576,MATCH($A1099,'Hoja de Trabajo para listado'!$CD$155:$CD$1048576,0),MATCH((CUADRO!K$5&amp;$E1099),'Hoja de Trabajo para listado'!$CD$151:$DC$151,0)),0)</f>
        <v>0</v>
      </c>
      <c r="L1099" s="245">
        <f ca="1">+IFERROR(INDEX('Hoja de Trabajo para listado'!$A$155:$Z$1048576,MATCH($A1099,'Hoja de Trabajo para listado'!$A$155:$A$1048576,0),MATCH((CUADRO!L$5&amp;$E1099),'Hoja de Trabajo para listado'!$A$151:$Z$151,0)),0)+IFERROR(INDEX('Hoja de Trabajo para listado'!$AB$155:$BA$1048576,MATCH($A1099,'Hoja de Trabajo para listado'!$AB$155:$AB$1048576,0),MATCH((CUADRO!L$5&amp;$E1099),'Hoja de Trabajo para listado'!$AB$151:$BA$151,0)),0)+IFERROR(INDEX('Hoja de Trabajo para listado'!$BC$155:$CB$1048576,MATCH($A1099,'Hoja de Trabajo para listado'!$BC$155:$BC$1048576,0),MATCH((CUADRO!L$5&amp;$E1099),'Hoja de Trabajo para listado'!$BC$151:$CB$151,0)),0)+IFERROR(INDEX('Hoja de Trabajo para listado'!$DE$153:$DG$274,MATCH($A1099,'Hoja de Trabajo para listado'!$DE$153:$DE$1048576,0),MATCH((CUADRO!L$5&amp;$E1099),'Hoja de Trabajo para listado'!$DE$151:$DG$151,0)),0)+IFERROR(INDEX('Hoja de Trabajo para listado'!$CD$155:$DC$1048576,MATCH($A1099,'Hoja de Trabajo para listado'!$CD$155:$CD$1048576,0),MATCH((CUADRO!L$5&amp;$E1099),'Hoja de Trabajo para listado'!$CD$151:$DC$151,0)),0)</f>
        <v>0</v>
      </c>
      <c r="M1099" s="245">
        <f ca="1">+IFERROR(INDEX('Hoja de Trabajo para listado'!$A$155:$Z$1048576,MATCH($A1099,'Hoja de Trabajo para listado'!$A$155:$A$1048576,0),MATCH((CUADRO!M$5&amp;$E1099),'Hoja de Trabajo para listado'!$A$151:$Z$151,0)),0)+IFERROR(INDEX('Hoja de Trabajo para listado'!$AB$155:$BA$1048576,MATCH($A1099,'Hoja de Trabajo para listado'!$AB$155:$AB$1048576,0),MATCH((CUADRO!M$5&amp;$E1099),'Hoja de Trabajo para listado'!$AB$151:$BA$151,0)),0)+IFERROR(INDEX('Hoja de Trabajo para listado'!$BC$155:$CB$1048576,MATCH($A1099,'Hoja de Trabajo para listado'!$BC$155:$BC$1048576,0),MATCH((CUADRO!M$5&amp;$E1099),'Hoja de Trabajo para listado'!$BC$151:$CB$151,0)),0)+IFERROR(INDEX('Hoja de Trabajo para listado'!$DE$153:$DG$274,MATCH($A1099,'Hoja de Trabajo para listado'!$DE$153:$DE$1048576,0),MATCH((CUADRO!M$5&amp;$E1099),'Hoja de Trabajo para listado'!$DE$151:$DG$151,0)),0)+IFERROR(INDEX('Hoja de Trabajo para listado'!$CD$155:$DC$1048576,MATCH($A1099,'Hoja de Trabajo para listado'!$CD$155:$CD$1048576,0),MATCH((CUADRO!M$5&amp;$E1099),'Hoja de Trabajo para listado'!$CD$151:$DC$151,0)),0)</f>
        <v>0</v>
      </c>
      <c r="N1099" s="245">
        <f ca="1">+IFERROR(INDEX('Hoja de Trabajo para listado'!$A$155:$Z$1048576,MATCH($A1099,'Hoja de Trabajo para listado'!$A$155:$A$1048576,0),MATCH((CUADRO!N$5&amp;$E1099),'Hoja de Trabajo para listado'!$A$151:$Z$151,0)),0)+IFERROR(INDEX('Hoja de Trabajo para listado'!$AB$155:$BA$1048576,MATCH($A1099,'Hoja de Trabajo para listado'!$AB$155:$AB$1048576,0),MATCH((CUADRO!N$5&amp;$E1099),'Hoja de Trabajo para listado'!$AB$151:$BA$151,0)),0)+IFERROR(INDEX('Hoja de Trabajo para listado'!$BC$155:$CB$1048576,MATCH($A1099,'Hoja de Trabajo para listado'!$BC$155:$BC$1048576,0),MATCH((CUADRO!N$5&amp;$E1099),'Hoja de Trabajo para listado'!$BC$151:$CB$151,0)),0)+IFERROR(INDEX('Hoja de Trabajo para listado'!$DE$153:$DG$274,MATCH($A1099,'Hoja de Trabajo para listado'!$DE$153:$DE$1048576,0),MATCH((CUADRO!N$5&amp;$E1099),'Hoja de Trabajo para listado'!$DE$151:$DG$151,0)),0)+IFERROR(INDEX('Hoja de Trabajo para listado'!$CD$155:$DC$1048576,MATCH($A1099,'Hoja de Trabajo para listado'!$CD$155:$CD$1048576,0),MATCH((CUADRO!N$5&amp;$E1099),'Hoja de Trabajo para listado'!$CD$151:$DC$151,0)),0)</f>
        <v>0</v>
      </c>
      <c r="O1099" s="245">
        <f ca="1">+IFERROR(INDEX('Hoja de Trabajo para listado'!$A$155:$Z$1048576,MATCH($A1099,'Hoja de Trabajo para listado'!$A$155:$A$1048576,0),MATCH((CUADRO!O$5&amp;$E1099),'Hoja de Trabajo para listado'!$A$151:$Z$151,0)),0)+IFERROR(INDEX('Hoja de Trabajo para listado'!$AB$155:$BA$1048576,MATCH($A1099,'Hoja de Trabajo para listado'!$AB$155:$AB$1048576,0),MATCH((CUADRO!O$5&amp;$E1099),'Hoja de Trabajo para listado'!$AB$151:$BA$151,0)),0)+IFERROR(INDEX('Hoja de Trabajo para listado'!$BC$155:$CB$1048576,MATCH($A1099,'Hoja de Trabajo para listado'!$BC$155:$BC$1048576,0),MATCH((CUADRO!O$5&amp;$E1099),'Hoja de Trabajo para listado'!$BC$151:$CB$151,0)),0)+IFERROR(INDEX('Hoja de Trabajo para listado'!$DE$153:$DG$274,MATCH($A1099,'Hoja de Trabajo para listado'!$DE$153:$DE$1048576,0),MATCH((CUADRO!O$5&amp;$E1099),'Hoja de Trabajo para listado'!$DE$151:$DG$151,0)),0)+IFERROR(INDEX('Hoja de Trabajo para listado'!$CD$155:$DC$1048576,MATCH($A1099,'Hoja de Trabajo para listado'!$CD$155:$CD$1048576,0),MATCH((CUADRO!O$5&amp;$E1099),'Hoja de Trabajo para listado'!$CD$151:$DC$151,0)),0)</f>
        <v>0</v>
      </c>
      <c r="P1099" s="245">
        <f ca="1">+IFERROR(INDEX('Hoja de Trabajo para listado'!$A$155:$Z$1048576,MATCH($A1099,'Hoja de Trabajo para listado'!$A$155:$A$1048576,0),MATCH((CUADRO!P$5&amp;$E1099),'Hoja de Trabajo para listado'!$A$151:$Z$151,0)),0)+IFERROR(INDEX('Hoja de Trabajo para listado'!$AB$155:$BA$1048576,MATCH($A1099,'Hoja de Trabajo para listado'!$AB$155:$AB$1048576,0),MATCH((CUADRO!P$5&amp;$E1099),'Hoja de Trabajo para listado'!$AB$151:$BA$151,0)),0)+IFERROR(INDEX('Hoja de Trabajo para listado'!$BC$155:$CB$1048576,MATCH($A1099,'Hoja de Trabajo para listado'!$BC$155:$BC$1048576,0),MATCH((CUADRO!P$5&amp;$E1099),'Hoja de Trabajo para listado'!$BC$151:$CB$151,0)),0)+IFERROR(INDEX('Hoja de Trabajo para listado'!$DE$153:$DG$274,MATCH($A1099,'Hoja de Trabajo para listado'!$DE$153:$DE$1048576,0),MATCH((CUADRO!P$5&amp;$E1099),'Hoja de Trabajo para listado'!$DE$151:$DG$151,0)),0)+IFERROR(INDEX('Hoja de Trabajo para listado'!$CD$155:$DC$1048576,MATCH($A1099,'Hoja de Trabajo para listado'!$CD$155:$CD$1048576,0),MATCH((CUADRO!P$5&amp;$E1099),'Hoja de Trabajo para listado'!$CD$151:$DC$151,0)),0)</f>
        <v>0</v>
      </c>
      <c r="Q1099" s="245">
        <f ca="1">+IFERROR(INDEX('Hoja de Trabajo para listado'!$A$155:$Z$1048576,MATCH($A1099,'Hoja de Trabajo para listado'!$A$155:$A$1048576,0),MATCH((CUADRO!Q$5&amp;$E1099),'Hoja de Trabajo para listado'!$A$151:$Z$151,0)),0)+IFERROR(INDEX('Hoja de Trabajo para listado'!$AB$155:$BA$1048576,MATCH($A1099,'Hoja de Trabajo para listado'!$AB$155:$AB$1048576,0),MATCH((CUADRO!Q$5&amp;$E1099),'Hoja de Trabajo para listado'!$AB$151:$BA$151,0)),0)+IFERROR(INDEX('Hoja de Trabajo para listado'!$BC$155:$CB$1048576,MATCH($A1099,'Hoja de Trabajo para listado'!$BC$155:$BC$1048576,0),MATCH((CUADRO!Q$5&amp;$E1099),'Hoja de Trabajo para listado'!$BC$151:$CB$151,0)),0)+IFERROR(INDEX('Hoja de Trabajo para listado'!$DE$153:$DG$274,MATCH($A1099,'Hoja de Trabajo para listado'!$DE$153:$DE$1048576,0),MATCH((CUADRO!Q$5&amp;$E1099),'Hoja de Trabajo para listado'!$DE$151:$DG$151,0)),0)+IFERROR(INDEX('Hoja de Trabajo para listado'!$CD$155:$DC$1048576,MATCH($A1099,'Hoja de Trabajo para listado'!$CD$155:$CD$1048576,0),MATCH((CUADRO!Q$5&amp;$E1099),'Hoja de Trabajo para listado'!$CD$151:$DC$151,0)),0)</f>
        <v>0</v>
      </c>
      <c r="R1099" s="245">
        <f t="shared" ca="1" si="37"/>
        <v>0</v>
      </c>
      <c r="S1099" s="259">
        <f ca="1">+R1098+R1099</f>
        <v>0</v>
      </c>
      <c r="T1099" s="245">
        <f ca="1">+S1099</f>
        <v>0</v>
      </c>
      <c r="U1099" s="244">
        <f t="shared" si="38"/>
        <v>2</v>
      </c>
      <c r="V1099" s="333" t="str">
        <f>+VLOOKUP(A1099,bd_lista!$A$3:$E$590,5,FALSE)</f>
        <v>Gobiernos Autonomos Municipales</v>
      </c>
      <c r="W1099" s="392"/>
      <c r="X1099" s="242">
        <f>+VLOOKUP(A1099,[4]Sheet1!$A$13:$D$744,4,FALSE)</f>
        <v>0</v>
      </c>
      <c r="Y1099" s="242" t="e">
        <f>+VLOOKUP(X1099,bd_lista!$A$3:$C$590,3,FALSE)</f>
        <v>#N/A</v>
      </c>
      <c r="Z1099" s="292"/>
      <c r="AA1099" s="293"/>
    </row>
    <row r="1100" spans="1:27" customFormat="1" ht="15" hidden="1" customHeight="1">
      <c r="A1100" s="32">
        <v>1909</v>
      </c>
      <c r="B1100" s="387">
        <f>+A1100</f>
        <v>1909</v>
      </c>
      <c r="C1100" s="247" t="str">
        <f>+VLOOKUP(A1100,bd_lista!$A$3:$C$590,3,FALSE)</f>
        <v>Gobierno Autónomo Municipal de San Lorenzo</v>
      </c>
      <c r="D1100" s="389" t="str">
        <f>+C1100</f>
        <v>Gobierno Autónomo Municipal de San Lorenzo</v>
      </c>
      <c r="E1100" s="242" t="s">
        <v>1304</v>
      </c>
      <c r="F1100" s="243">
        <f ca="1">+IFERROR(INDEX('Hoja de Trabajo para listado'!$A$155:$Z$1048576,MATCH($A1100,'Hoja de Trabajo para listado'!$A$155:$A$1048576,0),MATCH((CUADRO!F$5&amp;$E1100),'Hoja de Trabajo para listado'!$A$151:$Z$151,0)),0)+IFERROR(INDEX('Hoja de Trabajo para listado'!$AB$155:$BA$1048576,MATCH($A1100,'Hoja de Trabajo para listado'!$AB$155:$AB$1048576,0),MATCH((CUADRO!F$5&amp;$E1100),'Hoja de Trabajo para listado'!$AB$151:$BA$151,0)),0)+IFERROR(INDEX('Hoja de Trabajo para listado'!$BC$155:$CB$1048576,MATCH($A1100,'Hoja de Trabajo para listado'!$BC$155:$BC$1048576,0),MATCH((CUADRO!F$5&amp;$E1100),'Hoja de Trabajo para listado'!$BC$151:$CB$151,0)),0)+IFERROR(INDEX('Hoja de Trabajo para listado'!$DE$153:$DG$274,MATCH($A1100,'Hoja de Trabajo para listado'!$DE$153:$DE$1048576,0),MATCH((CUADRO!F$5&amp;$E1100),'Hoja de Trabajo para listado'!$DE$151:$DG$151,0)),0)+IFERROR(INDEX('Hoja de Trabajo para listado'!$CD$155:$DC$1048576,MATCH($A1100,'Hoja de Trabajo para listado'!$CD$155:$CD$1048576,0),MATCH((CUADRO!F$5&amp;$E1100),'Hoja de Trabajo para listado'!$CD$151:$DC$151,0)),0)</f>
        <v>0</v>
      </c>
      <c r="G1100" s="243">
        <f ca="1">+IFERROR(INDEX('Hoja de Trabajo para listado'!$A$155:$Z$1048576,MATCH($A1100,'Hoja de Trabajo para listado'!$A$155:$A$1048576,0),MATCH((CUADRO!G$5&amp;$E1100),'Hoja de Trabajo para listado'!$A$151:$Z$151,0)),0)+IFERROR(INDEX('Hoja de Trabajo para listado'!$AB$155:$BA$1048576,MATCH($A1100,'Hoja de Trabajo para listado'!$AB$155:$AB$1048576,0),MATCH((CUADRO!G$5&amp;$E1100),'Hoja de Trabajo para listado'!$AB$151:$BA$151,0)),0)+IFERROR(INDEX('Hoja de Trabajo para listado'!$BC$155:$CB$1048576,MATCH($A1100,'Hoja de Trabajo para listado'!$BC$155:$BC$1048576,0),MATCH((CUADRO!G$5&amp;$E1100),'Hoja de Trabajo para listado'!$BC$151:$CB$151,0)),0)+IFERROR(INDEX('Hoja de Trabajo para listado'!$DE$153:$DG$274,MATCH($A1100,'Hoja de Trabajo para listado'!$DE$153:$DE$1048576,0),MATCH((CUADRO!G$5&amp;$E1100),'Hoja de Trabajo para listado'!$DE$151:$DG$151,0)),0)+IFERROR(INDEX('Hoja de Trabajo para listado'!$CD$155:$DC$1048576,MATCH($A1100,'Hoja de Trabajo para listado'!$CD$155:$CD$1048576,0),MATCH((CUADRO!G$5&amp;$E1100),'Hoja de Trabajo para listado'!$CD$151:$DC$151,0)),0)</f>
        <v>0</v>
      </c>
      <c r="H1100" s="243">
        <f ca="1">+IFERROR(INDEX('Hoja de Trabajo para listado'!$A$155:$Z$1048576,MATCH($A1100,'Hoja de Trabajo para listado'!$A$155:$A$1048576,0),MATCH((CUADRO!H$5&amp;$E1100),'Hoja de Trabajo para listado'!$A$151:$Z$151,0)),0)+IFERROR(INDEX('Hoja de Trabajo para listado'!$AB$155:$BA$1048576,MATCH($A1100,'Hoja de Trabajo para listado'!$AB$155:$AB$1048576,0),MATCH((CUADRO!H$5&amp;$E1100),'Hoja de Trabajo para listado'!$AB$151:$BA$151,0)),0)+IFERROR(INDEX('Hoja de Trabajo para listado'!$BC$155:$CB$1048576,MATCH($A1100,'Hoja de Trabajo para listado'!$BC$155:$BC$1048576,0),MATCH((CUADRO!H$5&amp;$E1100),'Hoja de Trabajo para listado'!$BC$151:$CB$151,0)),0)+IFERROR(INDEX('Hoja de Trabajo para listado'!$DE$153:$DG$274,MATCH($A1100,'Hoja de Trabajo para listado'!$DE$153:$DE$1048576,0),MATCH((CUADRO!H$5&amp;$E1100),'Hoja de Trabajo para listado'!$DE$151:$DG$151,0)),0)+IFERROR(INDEX('Hoja de Trabajo para listado'!$CD$155:$DC$1048576,MATCH($A1100,'Hoja de Trabajo para listado'!$CD$155:$CD$1048576,0),MATCH((CUADRO!H$5&amp;$E1100),'Hoja de Trabajo para listado'!$CD$151:$DC$151,0)),0)</f>
        <v>0</v>
      </c>
      <c r="I1100" s="243">
        <f ca="1">+IFERROR(INDEX('Hoja de Trabajo para listado'!$A$155:$Z$1048576,MATCH($A1100,'Hoja de Trabajo para listado'!$A$155:$A$1048576,0),MATCH((CUADRO!I$5&amp;$E1100),'Hoja de Trabajo para listado'!$A$151:$Z$151,0)),0)+IFERROR(INDEX('Hoja de Trabajo para listado'!$AB$155:$BA$1048576,MATCH($A1100,'Hoja de Trabajo para listado'!$AB$155:$AB$1048576,0),MATCH((CUADRO!I$5&amp;$E1100),'Hoja de Trabajo para listado'!$AB$151:$BA$151,0)),0)+IFERROR(INDEX('Hoja de Trabajo para listado'!$BC$155:$CB$1048576,MATCH($A1100,'Hoja de Trabajo para listado'!$BC$155:$BC$1048576,0),MATCH((CUADRO!I$5&amp;$E1100),'Hoja de Trabajo para listado'!$BC$151:$CB$151,0)),0)+IFERROR(INDEX('Hoja de Trabajo para listado'!$DE$153:$DG$274,MATCH($A1100,'Hoja de Trabajo para listado'!$DE$153:$DE$1048576,0),MATCH((CUADRO!I$5&amp;$E1100),'Hoja de Trabajo para listado'!$DE$151:$DG$151,0)),0)+IFERROR(INDEX('Hoja de Trabajo para listado'!$CD$155:$DC$1048576,MATCH($A1100,'Hoja de Trabajo para listado'!$CD$155:$CD$1048576,0),MATCH((CUADRO!I$5&amp;$E1100),'Hoja de Trabajo para listado'!$CD$151:$DC$151,0)),0)</f>
        <v>0</v>
      </c>
      <c r="J1100" s="243">
        <f ca="1">+IFERROR(INDEX('Hoja de Trabajo para listado'!$A$155:$Z$1048576,MATCH($A1100,'Hoja de Trabajo para listado'!$A$155:$A$1048576,0),MATCH((CUADRO!J$5&amp;$E1100),'Hoja de Trabajo para listado'!$A$151:$Z$151,0)),0)+IFERROR(INDEX('Hoja de Trabajo para listado'!$AB$155:$BA$1048576,MATCH($A1100,'Hoja de Trabajo para listado'!$AB$155:$AB$1048576,0),MATCH((CUADRO!J$5&amp;$E1100),'Hoja de Trabajo para listado'!$AB$151:$BA$151,0)),0)+IFERROR(INDEX('Hoja de Trabajo para listado'!$BC$155:$CB$1048576,MATCH($A1100,'Hoja de Trabajo para listado'!$BC$155:$BC$1048576,0),MATCH((CUADRO!J$5&amp;$E1100),'Hoja de Trabajo para listado'!$BC$151:$CB$151,0)),0)+IFERROR(INDEX('Hoja de Trabajo para listado'!$DE$153:$DG$274,MATCH($A1100,'Hoja de Trabajo para listado'!$DE$153:$DE$1048576,0),MATCH((CUADRO!J$5&amp;$E1100),'Hoja de Trabajo para listado'!$DE$151:$DG$151,0)),0)+IFERROR(INDEX('Hoja de Trabajo para listado'!$CD$155:$DC$1048576,MATCH($A1100,'Hoja de Trabajo para listado'!$CD$155:$CD$1048576,0),MATCH((CUADRO!J$5&amp;$E1100),'Hoja de Trabajo para listado'!$CD$151:$DC$151,0)),0)</f>
        <v>0</v>
      </c>
      <c r="K1100" s="243">
        <f ca="1">+IFERROR(INDEX('Hoja de Trabajo para listado'!$A$155:$Z$1048576,MATCH($A1100,'Hoja de Trabajo para listado'!$A$155:$A$1048576,0),MATCH((CUADRO!K$5&amp;$E1100),'Hoja de Trabajo para listado'!$A$151:$Z$151,0)),0)+IFERROR(INDEX('Hoja de Trabajo para listado'!$AB$155:$BA$1048576,MATCH($A1100,'Hoja de Trabajo para listado'!$AB$155:$AB$1048576,0),MATCH((CUADRO!K$5&amp;$E1100),'Hoja de Trabajo para listado'!$AB$151:$BA$151,0)),0)+IFERROR(INDEX('Hoja de Trabajo para listado'!$BC$155:$CB$1048576,MATCH($A1100,'Hoja de Trabajo para listado'!$BC$155:$BC$1048576,0),MATCH((CUADRO!K$5&amp;$E1100),'Hoja de Trabajo para listado'!$BC$151:$CB$151,0)),0)+IFERROR(INDEX('Hoja de Trabajo para listado'!$DE$153:$DG$274,MATCH($A1100,'Hoja de Trabajo para listado'!$DE$153:$DE$1048576,0),MATCH((CUADRO!K$5&amp;$E1100),'Hoja de Trabajo para listado'!$DE$151:$DG$151,0)),0)+IFERROR(INDEX('Hoja de Trabajo para listado'!$CD$155:$DC$1048576,MATCH($A1100,'Hoja de Trabajo para listado'!$CD$155:$CD$1048576,0),MATCH((CUADRO!K$5&amp;$E1100),'Hoja de Trabajo para listado'!$CD$151:$DC$151,0)),0)</f>
        <v>0</v>
      </c>
      <c r="L1100" s="243">
        <f ca="1">+IFERROR(INDEX('Hoja de Trabajo para listado'!$A$155:$Z$1048576,MATCH($A1100,'Hoja de Trabajo para listado'!$A$155:$A$1048576,0),MATCH((CUADRO!L$5&amp;$E1100),'Hoja de Trabajo para listado'!$A$151:$Z$151,0)),0)+IFERROR(INDEX('Hoja de Trabajo para listado'!$AB$155:$BA$1048576,MATCH($A1100,'Hoja de Trabajo para listado'!$AB$155:$AB$1048576,0),MATCH((CUADRO!L$5&amp;$E1100),'Hoja de Trabajo para listado'!$AB$151:$BA$151,0)),0)+IFERROR(INDEX('Hoja de Trabajo para listado'!$BC$155:$CB$1048576,MATCH($A1100,'Hoja de Trabajo para listado'!$BC$155:$BC$1048576,0),MATCH((CUADRO!L$5&amp;$E1100),'Hoja de Trabajo para listado'!$BC$151:$CB$151,0)),0)+IFERROR(INDEX('Hoja de Trabajo para listado'!$DE$153:$DG$274,MATCH($A1100,'Hoja de Trabajo para listado'!$DE$153:$DE$1048576,0),MATCH((CUADRO!L$5&amp;$E1100),'Hoja de Trabajo para listado'!$DE$151:$DG$151,0)),0)+IFERROR(INDEX('Hoja de Trabajo para listado'!$CD$155:$DC$1048576,MATCH($A1100,'Hoja de Trabajo para listado'!$CD$155:$CD$1048576,0),MATCH((CUADRO!L$5&amp;$E1100),'Hoja de Trabajo para listado'!$CD$151:$DC$151,0)),0)</f>
        <v>0</v>
      </c>
      <c r="M1100" s="243">
        <f ca="1">+IFERROR(INDEX('Hoja de Trabajo para listado'!$A$155:$Z$1048576,MATCH($A1100,'Hoja de Trabajo para listado'!$A$155:$A$1048576,0),MATCH((CUADRO!M$5&amp;$E1100),'Hoja de Trabajo para listado'!$A$151:$Z$151,0)),0)+IFERROR(INDEX('Hoja de Trabajo para listado'!$AB$155:$BA$1048576,MATCH($A1100,'Hoja de Trabajo para listado'!$AB$155:$AB$1048576,0),MATCH((CUADRO!M$5&amp;$E1100),'Hoja de Trabajo para listado'!$AB$151:$BA$151,0)),0)+IFERROR(INDEX('Hoja de Trabajo para listado'!$BC$155:$CB$1048576,MATCH($A1100,'Hoja de Trabajo para listado'!$BC$155:$BC$1048576,0),MATCH((CUADRO!M$5&amp;$E1100),'Hoja de Trabajo para listado'!$BC$151:$CB$151,0)),0)+IFERROR(INDEX('Hoja de Trabajo para listado'!$DE$153:$DG$274,MATCH($A1100,'Hoja de Trabajo para listado'!$DE$153:$DE$1048576,0),MATCH((CUADRO!M$5&amp;$E1100),'Hoja de Trabajo para listado'!$DE$151:$DG$151,0)),0)+IFERROR(INDEX('Hoja de Trabajo para listado'!$CD$155:$DC$1048576,MATCH($A1100,'Hoja de Trabajo para listado'!$CD$155:$CD$1048576,0),MATCH((CUADRO!M$5&amp;$E1100),'Hoja de Trabajo para listado'!$CD$151:$DC$151,0)),0)</f>
        <v>0</v>
      </c>
      <c r="N1100" s="243">
        <f ca="1">+IFERROR(INDEX('Hoja de Trabajo para listado'!$A$155:$Z$1048576,MATCH($A1100,'Hoja de Trabajo para listado'!$A$155:$A$1048576,0),MATCH((CUADRO!N$5&amp;$E1100),'Hoja de Trabajo para listado'!$A$151:$Z$151,0)),0)+IFERROR(INDEX('Hoja de Trabajo para listado'!$AB$155:$BA$1048576,MATCH($A1100,'Hoja de Trabajo para listado'!$AB$155:$AB$1048576,0),MATCH((CUADRO!N$5&amp;$E1100),'Hoja de Trabajo para listado'!$AB$151:$BA$151,0)),0)+IFERROR(INDEX('Hoja de Trabajo para listado'!$BC$155:$CB$1048576,MATCH($A1100,'Hoja de Trabajo para listado'!$BC$155:$BC$1048576,0),MATCH((CUADRO!N$5&amp;$E1100),'Hoja de Trabajo para listado'!$BC$151:$CB$151,0)),0)+IFERROR(INDEX('Hoja de Trabajo para listado'!$DE$153:$DG$274,MATCH($A1100,'Hoja de Trabajo para listado'!$DE$153:$DE$1048576,0),MATCH((CUADRO!N$5&amp;$E1100),'Hoja de Trabajo para listado'!$DE$151:$DG$151,0)),0)+IFERROR(INDEX('Hoja de Trabajo para listado'!$CD$155:$DC$1048576,MATCH($A1100,'Hoja de Trabajo para listado'!$CD$155:$CD$1048576,0),MATCH((CUADRO!N$5&amp;$E1100),'Hoja de Trabajo para listado'!$CD$151:$DC$151,0)),0)</f>
        <v>0</v>
      </c>
      <c r="O1100" s="243">
        <f ca="1">+IFERROR(INDEX('Hoja de Trabajo para listado'!$A$155:$Z$1048576,MATCH($A1100,'Hoja de Trabajo para listado'!$A$155:$A$1048576,0),MATCH((CUADRO!O$5&amp;$E1100),'Hoja de Trabajo para listado'!$A$151:$Z$151,0)),0)+IFERROR(INDEX('Hoja de Trabajo para listado'!$AB$155:$BA$1048576,MATCH($A1100,'Hoja de Trabajo para listado'!$AB$155:$AB$1048576,0),MATCH((CUADRO!O$5&amp;$E1100),'Hoja de Trabajo para listado'!$AB$151:$BA$151,0)),0)+IFERROR(INDEX('Hoja de Trabajo para listado'!$BC$155:$CB$1048576,MATCH($A1100,'Hoja de Trabajo para listado'!$BC$155:$BC$1048576,0),MATCH((CUADRO!O$5&amp;$E1100),'Hoja de Trabajo para listado'!$BC$151:$CB$151,0)),0)+IFERROR(INDEX('Hoja de Trabajo para listado'!$DE$153:$DG$274,MATCH($A1100,'Hoja de Trabajo para listado'!$DE$153:$DE$1048576,0),MATCH((CUADRO!O$5&amp;$E1100),'Hoja de Trabajo para listado'!$DE$151:$DG$151,0)),0)+IFERROR(INDEX('Hoja de Trabajo para listado'!$CD$155:$DC$1048576,MATCH($A1100,'Hoja de Trabajo para listado'!$CD$155:$CD$1048576,0),MATCH((CUADRO!O$5&amp;$E1100),'Hoja de Trabajo para listado'!$CD$151:$DC$151,0)),0)</f>
        <v>0</v>
      </c>
      <c r="P1100" s="243">
        <f ca="1">+IFERROR(INDEX('Hoja de Trabajo para listado'!$A$155:$Z$1048576,MATCH($A1100,'Hoja de Trabajo para listado'!$A$155:$A$1048576,0),MATCH((CUADRO!P$5&amp;$E1100),'Hoja de Trabajo para listado'!$A$151:$Z$151,0)),0)+IFERROR(INDEX('Hoja de Trabajo para listado'!$AB$155:$BA$1048576,MATCH($A1100,'Hoja de Trabajo para listado'!$AB$155:$AB$1048576,0),MATCH((CUADRO!P$5&amp;$E1100),'Hoja de Trabajo para listado'!$AB$151:$BA$151,0)),0)+IFERROR(INDEX('Hoja de Trabajo para listado'!$BC$155:$CB$1048576,MATCH($A1100,'Hoja de Trabajo para listado'!$BC$155:$BC$1048576,0),MATCH((CUADRO!P$5&amp;$E1100),'Hoja de Trabajo para listado'!$BC$151:$CB$151,0)),0)+IFERROR(INDEX('Hoja de Trabajo para listado'!$DE$153:$DG$274,MATCH($A1100,'Hoja de Trabajo para listado'!$DE$153:$DE$1048576,0),MATCH((CUADRO!P$5&amp;$E1100),'Hoja de Trabajo para listado'!$DE$151:$DG$151,0)),0)+IFERROR(INDEX('Hoja de Trabajo para listado'!$CD$155:$DC$1048576,MATCH($A1100,'Hoja de Trabajo para listado'!$CD$155:$CD$1048576,0),MATCH((CUADRO!P$5&amp;$E1100),'Hoja de Trabajo para listado'!$CD$151:$DC$151,0)),0)</f>
        <v>0</v>
      </c>
      <c r="Q1100" s="243">
        <f ca="1">+IFERROR(INDEX('Hoja de Trabajo para listado'!$A$155:$Z$1048576,MATCH($A1100,'Hoja de Trabajo para listado'!$A$155:$A$1048576,0),MATCH((CUADRO!Q$5&amp;$E1100),'Hoja de Trabajo para listado'!$A$151:$Z$151,0)),0)+IFERROR(INDEX('Hoja de Trabajo para listado'!$AB$155:$BA$1048576,MATCH($A1100,'Hoja de Trabajo para listado'!$AB$155:$AB$1048576,0),MATCH((CUADRO!Q$5&amp;$E1100),'Hoja de Trabajo para listado'!$AB$151:$BA$151,0)),0)+IFERROR(INDEX('Hoja de Trabajo para listado'!$BC$155:$CB$1048576,MATCH($A1100,'Hoja de Trabajo para listado'!$BC$155:$BC$1048576,0),MATCH((CUADRO!Q$5&amp;$E1100),'Hoja de Trabajo para listado'!$BC$151:$CB$151,0)),0)+IFERROR(INDEX('Hoja de Trabajo para listado'!$DE$153:$DG$274,MATCH($A1100,'Hoja de Trabajo para listado'!$DE$153:$DE$1048576,0),MATCH((CUADRO!Q$5&amp;$E1100),'Hoja de Trabajo para listado'!$DE$151:$DG$151,0)),0)+IFERROR(INDEX('Hoja de Trabajo para listado'!$CD$155:$DC$1048576,MATCH($A1100,'Hoja de Trabajo para listado'!$CD$155:$CD$1048576,0),MATCH((CUADRO!Q$5&amp;$E1100),'Hoja de Trabajo para listado'!$CD$151:$DC$151,0)),0)</f>
        <v>0</v>
      </c>
      <c r="R1100" s="243">
        <f t="shared" ca="1" si="37"/>
        <v>0</v>
      </c>
      <c r="S1100" s="249"/>
      <c r="T1100" s="243">
        <f ca="1">+T1101</f>
        <v>0</v>
      </c>
      <c r="U1100" s="242">
        <f t="shared" si="38"/>
        <v>1</v>
      </c>
      <c r="V1100" s="333" t="str">
        <f>+VLOOKUP(A1100,bd_lista!$A$3:$E$590,5,FALSE)</f>
        <v>Gobiernos Autonomos Municipales</v>
      </c>
      <c r="W1100" s="391" t="str">
        <f>+V1100</f>
        <v>Gobiernos Autonomos Municipales</v>
      </c>
      <c r="X1100" s="242">
        <f>+VLOOKUP(A1100,[4]Sheet1!$A$13:$D$744,4,FALSE)</f>
        <v>0</v>
      </c>
      <c r="Y1100" s="242" t="e">
        <f>+VLOOKUP(X1100,bd_lista!$A$3:$C$590,3,FALSE)</f>
        <v>#N/A</v>
      </c>
      <c r="Z1100" s="294">
        <f>+X1100</f>
        <v>0</v>
      </c>
      <c r="AA1100" s="295" t="e">
        <f>+Y1100</f>
        <v>#N/A</v>
      </c>
    </row>
    <row r="1101" spans="1:27" customFormat="1" ht="15" hidden="1" customHeight="1">
      <c r="A1101" s="32">
        <v>1909</v>
      </c>
      <c r="B1101" s="388"/>
      <c r="C1101" s="247" t="str">
        <f>+VLOOKUP(A1101,bd_lista!$A$3:$C$590,3,FALSE)</f>
        <v>Gobierno Autónomo Municipal de San Lorenzo</v>
      </c>
      <c r="D1101" s="390"/>
      <c r="E1101" s="244" t="s">
        <v>1305</v>
      </c>
      <c r="F1101" s="245">
        <f ca="1">+IFERROR(INDEX('Hoja de Trabajo para listado'!$A$155:$Z$1048576,MATCH($A1101,'Hoja de Trabajo para listado'!$A$155:$A$1048576,0),MATCH((CUADRO!F$5&amp;$E1101),'Hoja de Trabajo para listado'!$A$151:$Z$151,0)),0)+IFERROR(INDEX('Hoja de Trabajo para listado'!$AB$155:$BA$1048576,MATCH($A1101,'Hoja de Trabajo para listado'!$AB$155:$AB$1048576,0),MATCH((CUADRO!F$5&amp;$E1101),'Hoja de Trabajo para listado'!$AB$151:$BA$151,0)),0)+IFERROR(INDEX('Hoja de Trabajo para listado'!$BC$155:$CB$1048576,MATCH($A1101,'Hoja de Trabajo para listado'!$BC$155:$BC$1048576,0),MATCH((CUADRO!F$5&amp;$E1101),'Hoja de Trabajo para listado'!$BC$151:$CB$151,0)),0)+IFERROR(INDEX('Hoja de Trabajo para listado'!$DE$153:$DG$274,MATCH($A1101,'Hoja de Trabajo para listado'!$DE$153:$DE$1048576,0),MATCH((CUADRO!F$5&amp;$E1101),'Hoja de Trabajo para listado'!$DE$151:$DG$151,0)),0)+IFERROR(INDEX('Hoja de Trabajo para listado'!$CD$155:$DC$1048576,MATCH($A1101,'Hoja de Trabajo para listado'!$CD$155:$CD$1048576,0),MATCH((CUADRO!F$5&amp;$E1101),'Hoja de Trabajo para listado'!$CD$151:$DC$151,0)),0)</f>
        <v>0</v>
      </c>
      <c r="G1101" s="245">
        <f ca="1">+IFERROR(INDEX('Hoja de Trabajo para listado'!$A$155:$Z$1048576,MATCH($A1101,'Hoja de Trabajo para listado'!$A$155:$A$1048576,0),MATCH((CUADRO!G$5&amp;$E1101),'Hoja de Trabajo para listado'!$A$151:$Z$151,0)),0)+IFERROR(INDEX('Hoja de Trabajo para listado'!$AB$155:$BA$1048576,MATCH($A1101,'Hoja de Trabajo para listado'!$AB$155:$AB$1048576,0),MATCH((CUADRO!G$5&amp;$E1101),'Hoja de Trabajo para listado'!$AB$151:$BA$151,0)),0)+IFERROR(INDEX('Hoja de Trabajo para listado'!$BC$155:$CB$1048576,MATCH($A1101,'Hoja de Trabajo para listado'!$BC$155:$BC$1048576,0),MATCH((CUADRO!G$5&amp;$E1101),'Hoja de Trabajo para listado'!$BC$151:$CB$151,0)),0)+IFERROR(INDEX('Hoja de Trabajo para listado'!$DE$153:$DG$274,MATCH($A1101,'Hoja de Trabajo para listado'!$DE$153:$DE$1048576,0),MATCH((CUADRO!G$5&amp;$E1101),'Hoja de Trabajo para listado'!$DE$151:$DG$151,0)),0)+IFERROR(INDEX('Hoja de Trabajo para listado'!$CD$155:$DC$1048576,MATCH($A1101,'Hoja de Trabajo para listado'!$CD$155:$CD$1048576,0),MATCH((CUADRO!G$5&amp;$E1101),'Hoja de Trabajo para listado'!$CD$151:$DC$151,0)),0)</f>
        <v>0</v>
      </c>
      <c r="H1101" s="245">
        <f ca="1">+IFERROR(INDEX('Hoja de Trabajo para listado'!$A$155:$Z$1048576,MATCH($A1101,'Hoja de Trabajo para listado'!$A$155:$A$1048576,0),MATCH((CUADRO!H$5&amp;$E1101),'Hoja de Trabajo para listado'!$A$151:$Z$151,0)),0)+IFERROR(INDEX('Hoja de Trabajo para listado'!$AB$155:$BA$1048576,MATCH($A1101,'Hoja de Trabajo para listado'!$AB$155:$AB$1048576,0),MATCH((CUADRO!H$5&amp;$E1101),'Hoja de Trabajo para listado'!$AB$151:$BA$151,0)),0)+IFERROR(INDEX('Hoja de Trabajo para listado'!$BC$155:$CB$1048576,MATCH($A1101,'Hoja de Trabajo para listado'!$BC$155:$BC$1048576,0),MATCH((CUADRO!H$5&amp;$E1101),'Hoja de Trabajo para listado'!$BC$151:$CB$151,0)),0)+IFERROR(INDEX('Hoja de Trabajo para listado'!$DE$153:$DG$274,MATCH($A1101,'Hoja de Trabajo para listado'!$DE$153:$DE$1048576,0),MATCH((CUADRO!H$5&amp;$E1101),'Hoja de Trabajo para listado'!$DE$151:$DG$151,0)),0)+IFERROR(INDEX('Hoja de Trabajo para listado'!$CD$155:$DC$1048576,MATCH($A1101,'Hoja de Trabajo para listado'!$CD$155:$CD$1048576,0),MATCH((CUADRO!H$5&amp;$E1101),'Hoja de Trabajo para listado'!$CD$151:$DC$151,0)),0)</f>
        <v>0</v>
      </c>
      <c r="I1101" s="245">
        <f ca="1">+IFERROR(INDEX('Hoja de Trabajo para listado'!$A$155:$Z$1048576,MATCH($A1101,'Hoja de Trabajo para listado'!$A$155:$A$1048576,0),MATCH((CUADRO!I$5&amp;$E1101),'Hoja de Trabajo para listado'!$A$151:$Z$151,0)),0)+IFERROR(INDEX('Hoja de Trabajo para listado'!$AB$155:$BA$1048576,MATCH($A1101,'Hoja de Trabajo para listado'!$AB$155:$AB$1048576,0),MATCH((CUADRO!I$5&amp;$E1101),'Hoja de Trabajo para listado'!$AB$151:$BA$151,0)),0)+IFERROR(INDEX('Hoja de Trabajo para listado'!$BC$155:$CB$1048576,MATCH($A1101,'Hoja de Trabajo para listado'!$BC$155:$BC$1048576,0),MATCH((CUADRO!I$5&amp;$E1101),'Hoja de Trabajo para listado'!$BC$151:$CB$151,0)),0)+IFERROR(INDEX('Hoja de Trabajo para listado'!$DE$153:$DG$274,MATCH($A1101,'Hoja de Trabajo para listado'!$DE$153:$DE$1048576,0),MATCH((CUADRO!I$5&amp;$E1101),'Hoja de Trabajo para listado'!$DE$151:$DG$151,0)),0)+IFERROR(INDEX('Hoja de Trabajo para listado'!$CD$155:$DC$1048576,MATCH($A1101,'Hoja de Trabajo para listado'!$CD$155:$CD$1048576,0),MATCH((CUADRO!I$5&amp;$E1101),'Hoja de Trabajo para listado'!$CD$151:$DC$151,0)),0)</f>
        <v>0</v>
      </c>
      <c r="J1101" s="245">
        <f ca="1">+IFERROR(INDEX('Hoja de Trabajo para listado'!$A$155:$Z$1048576,MATCH($A1101,'Hoja de Trabajo para listado'!$A$155:$A$1048576,0),MATCH((CUADRO!J$5&amp;$E1101),'Hoja de Trabajo para listado'!$A$151:$Z$151,0)),0)+IFERROR(INDEX('Hoja de Trabajo para listado'!$AB$155:$BA$1048576,MATCH($A1101,'Hoja de Trabajo para listado'!$AB$155:$AB$1048576,0),MATCH((CUADRO!J$5&amp;$E1101),'Hoja de Trabajo para listado'!$AB$151:$BA$151,0)),0)+IFERROR(INDEX('Hoja de Trabajo para listado'!$BC$155:$CB$1048576,MATCH($A1101,'Hoja de Trabajo para listado'!$BC$155:$BC$1048576,0),MATCH((CUADRO!J$5&amp;$E1101),'Hoja de Trabajo para listado'!$BC$151:$CB$151,0)),0)+IFERROR(INDEX('Hoja de Trabajo para listado'!$DE$153:$DG$274,MATCH($A1101,'Hoja de Trabajo para listado'!$DE$153:$DE$1048576,0),MATCH((CUADRO!J$5&amp;$E1101),'Hoja de Trabajo para listado'!$DE$151:$DG$151,0)),0)+IFERROR(INDEX('Hoja de Trabajo para listado'!$CD$155:$DC$1048576,MATCH($A1101,'Hoja de Trabajo para listado'!$CD$155:$CD$1048576,0),MATCH((CUADRO!J$5&amp;$E1101),'Hoja de Trabajo para listado'!$CD$151:$DC$151,0)),0)</f>
        <v>0</v>
      </c>
      <c r="K1101" s="245">
        <f ca="1">+IFERROR(INDEX('Hoja de Trabajo para listado'!$A$155:$Z$1048576,MATCH($A1101,'Hoja de Trabajo para listado'!$A$155:$A$1048576,0),MATCH((CUADRO!K$5&amp;$E1101),'Hoja de Trabajo para listado'!$A$151:$Z$151,0)),0)+IFERROR(INDEX('Hoja de Trabajo para listado'!$AB$155:$BA$1048576,MATCH($A1101,'Hoja de Trabajo para listado'!$AB$155:$AB$1048576,0),MATCH((CUADRO!K$5&amp;$E1101),'Hoja de Trabajo para listado'!$AB$151:$BA$151,0)),0)+IFERROR(INDEX('Hoja de Trabajo para listado'!$BC$155:$CB$1048576,MATCH($A1101,'Hoja de Trabajo para listado'!$BC$155:$BC$1048576,0),MATCH((CUADRO!K$5&amp;$E1101),'Hoja de Trabajo para listado'!$BC$151:$CB$151,0)),0)+IFERROR(INDEX('Hoja de Trabajo para listado'!$DE$153:$DG$274,MATCH($A1101,'Hoja de Trabajo para listado'!$DE$153:$DE$1048576,0),MATCH((CUADRO!K$5&amp;$E1101),'Hoja de Trabajo para listado'!$DE$151:$DG$151,0)),0)+IFERROR(INDEX('Hoja de Trabajo para listado'!$CD$155:$DC$1048576,MATCH($A1101,'Hoja de Trabajo para listado'!$CD$155:$CD$1048576,0),MATCH((CUADRO!K$5&amp;$E1101),'Hoja de Trabajo para listado'!$CD$151:$DC$151,0)),0)</f>
        <v>0</v>
      </c>
      <c r="L1101" s="245">
        <f ca="1">+IFERROR(INDEX('Hoja de Trabajo para listado'!$A$155:$Z$1048576,MATCH($A1101,'Hoja de Trabajo para listado'!$A$155:$A$1048576,0),MATCH((CUADRO!L$5&amp;$E1101),'Hoja de Trabajo para listado'!$A$151:$Z$151,0)),0)+IFERROR(INDEX('Hoja de Trabajo para listado'!$AB$155:$BA$1048576,MATCH($A1101,'Hoja de Trabajo para listado'!$AB$155:$AB$1048576,0),MATCH((CUADRO!L$5&amp;$E1101),'Hoja de Trabajo para listado'!$AB$151:$BA$151,0)),0)+IFERROR(INDEX('Hoja de Trabajo para listado'!$BC$155:$CB$1048576,MATCH($A1101,'Hoja de Trabajo para listado'!$BC$155:$BC$1048576,0),MATCH((CUADRO!L$5&amp;$E1101),'Hoja de Trabajo para listado'!$BC$151:$CB$151,0)),0)+IFERROR(INDEX('Hoja de Trabajo para listado'!$DE$153:$DG$274,MATCH($A1101,'Hoja de Trabajo para listado'!$DE$153:$DE$1048576,0),MATCH((CUADRO!L$5&amp;$E1101),'Hoja de Trabajo para listado'!$DE$151:$DG$151,0)),0)+IFERROR(INDEX('Hoja de Trabajo para listado'!$CD$155:$DC$1048576,MATCH($A1101,'Hoja de Trabajo para listado'!$CD$155:$CD$1048576,0),MATCH((CUADRO!L$5&amp;$E1101),'Hoja de Trabajo para listado'!$CD$151:$DC$151,0)),0)</f>
        <v>0</v>
      </c>
      <c r="M1101" s="245">
        <f ca="1">+IFERROR(INDEX('Hoja de Trabajo para listado'!$A$155:$Z$1048576,MATCH($A1101,'Hoja de Trabajo para listado'!$A$155:$A$1048576,0),MATCH((CUADRO!M$5&amp;$E1101),'Hoja de Trabajo para listado'!$A$151:$Z$151,0)),0)+IFERROR(INDEX('Hoja de Trabajo para listado'!$AB$155:$BA$1048576,MATCH($A1101,'Hoja de Trabajo para listado'!$AB$155:$AB$1048576,0),MATCH((CUADRO!M$5&amp;$E1101),'Hoja de Trabajo para listado'!$AB$151:$BA$151,0)),0)+IFERROR(INDEX('Hoja de Trabajo para listado'!$BC$155:$CB$1048576,MATCH($A1101,'Hoja de Trabajo para listado'!$BC$155:$BC$1048576,0),MATCH((CUADRO!M$5&amp;$E1101),'Hoja de Trabajo para listado'!$BC$151:$CB$151,0)),0)+IFERROR(INDEX('Hoja de Trabajo para listado'!$DE$153:$DG$274,MATCH($A1101,'Hoja de Trabajo para listado'!$DE$153:$DE$1048576,0),MATCH((CUADRO!M$5&amp;$E1101),'Hoja de Trabajo para listado'!$DE$151:$DG$151,0)),0)+IFERROR(INDEX('Hoja de Trabajo para listado'!$CD$155:$DC$1048576,MATCH($A1101,'Hoja de Trabajo para listado'!$CD$155:$CD$1048576,0),MATCH((CUADRO!M$5&amp;$E1101),'Hoja de Trabajo para listado'!$CD$151:$DC$151,0)),0)</f>
        <v>0</v>
      </c>
      <c r="N1101" s="245">
        <f ca="1">+IFERROR(INDEX('Hoja de Trabajo para listado'!$A$155:$Z$1048576,MATCH($A1101,'Hoja de Trabajo para listado'!$A$155:$A$1048576,0),MATCH((CUADRO!N$5&amp;$E1101),'Hoja de Trabajo para listado'!$A$151:$Z$151,0)),0)+IFERROR(INDEX('Hoja de Trabajo para listado'!$AB$155:$BA$1048576,MATCH($A1101,'Hoja de Trabajo para listado'!$AB$155:$AB$1048576,0),MATCH((CUADRO!N$5&amp;$E1101),'Hoja de Trabajo para listado'!$AB$151:$BA$151,0)),0)+IFERROR(INDEX('Hoja de Trabajo para listado'!$BC$155:$CB$1048576,MATCH($A1101,'Hoja de Trabajo para listado'!$BC$155:$BC$1048576,0),MATCH((CUADRO!N$5&amp;$E1101),'Hoja de Trabajo para listado'!$BC$151:$CB$151,0)),0)+IFERROR(INDEX('Hoja de Trabajo para listado'!$DE$153:$DG$274,MATCH($A1101,'Hoja de Trabajo para listado'!$DE$153:$DE$1048576,0),MATCH((CUADRO!N$5&amp;$E1101),'Hoja de Trabajo para listado'!$DE$151:$DG$151,0)),0)+IFERROR(INDEX('Hoja de Trabajo para listado'!$CD$155:$DC$1048576,MATCH($A1101,'Hoja de Trabajo para listado'!$CD$155:$CD$1048576,0),MATCH((CUADRO!N$5&amp;$E1101),'Hoja de Trabajo para listado'!$CD$151:$DC$151,0)),0)</f>
        <v>0</v>
      </c>
      <c r="O1101" s="245">
        <f ca="1">+IFERROR(INDEX('Hoja de Trabajo para listado'!$A$155:$Z$1048576,MATCH($A1101,'Hoja de Trabajo para listado'!$A$155:$A$1048576,0),MATCH((CUADRO!O$5&amp;$E1101),'Hoja de Trabajo para listado'!$A$151:$Z$151,0)),0)+IFERROR(INDEX('Hoja de Trabajo para listado'!$AB$155:$BA$1048576,MATCH($A1101,'Hoja de Trabajo para listado'!$AB$155:$AB$1048576,0),MATCH((CUADRO!O$5&amp;$E1101),'Hoja de Trabajo para listado'!$AB$151:$BA$151,0)),0)+IFERROR(INDEX('Hoja de Trabajo para listado'!$BC$155:$CB$1048576,MATCH($A1101,'Hoja de Trabajo para listado'!$BC$155:$BC$1048576,0),MATCH((CUADRO!O$5&amp;$E1101),'Hoja de Trabajo para listado'!$BC$151:$CB$151,0)),0)+IFERROR(INDEX('Hoja de Trabajo para listado'!$DE$153:$DG$274,MATCH($A1101,'Hoja de Trabajo para listado'!$DE$153:$DE$1048576,0),MATCH((CUADRO!O$5&amp;$E1101),'Hoja de Trabajo para listado'!$DE$151:$DG$151,0)),0)+IFERROR(INDEX('Hoja de Trabajo para listado'!$CD$155:$DC$1048576,MATCH($A1101,'Hoja de Trabajo para listado'!$CD$155:$CD$1048576,0),MATCH((CUADRO!O$5&amp;$E1101),'Hoja de Trabajo para listado'!$CD$151:$DC$151,0)),0)</f>
        <v>0</v>
      </c>
      <c r="P1101" s="245">
        <f ca="1">+IFERROR(INDEX('Hoja de Trabajo para listado'!$A$155:$Z$1048576,MATCH($A1101,'Hoja de Trabajo para listado'!$A$155:$A$1048576,0),MATCH((CUADRO!P$5&amp;$E1101),'Hoja de Trabajo para listado'!$A$151:$Z$151,0)),0)+IFERROR(INDEX('Hoja de Trabajo para listado'!$AB$155:$BA$1048576,MATCH($A1101,'Hoja de Trabajo para listado'!$AB$155:$AB$1048576,0),MATCH((CUADRO!P$5&amp;$E1101),'Hoja de Trabajo para listado'!$AB$151:$BA$151,0)),0)+IFERROR(INDEX('Hoja de Trabajo para listado'!$BC$155:$CB$1048576,MATCH($A1101,'Hoja de Trabajo para listado'!$BC$155:$BC$1048576,0),MATCH((CUADRO!P$5&amp;$E1101),'Hoja de Trabajo para listado'!$BC$151:$CB$151,0)),0)+IFERROR(INDEX('Hoja de Trabajo para listado'!$DE$153:$DG$274,MATCH($A1101,'Hoja de Trabajo para listado'!$DE$153:$DE$1048576,0),MATCH((CUADRO!P$5&amp;$E1101),'Hoja de Trabajo para listado'!$DE$151:$DG$151,0)),0)+IFERROR(INDEX('Hoja de Trabajo para listado'!$CD$155:$DC$1048576,MATCH($A1101,'Hoja de Trabajo para listado'!$CD$155:$CD$1048576,0),MATCH((CUADRO!P$5&amp;$E1101),'Hoja de Trabajo para listado'!$CD$151:$DC$151,0)),0)</f>
        <v>0</v>
      </c>
      <c r="Q1101" s="245">
        <f ca="1">+IFERROR(INDEX('Hoja de Trabajo para listado'!$A$155:$Z$1048576,MATCH($A1101,'Hoja de Trabajo para listado'!$A$155:$A$1048576,0),MATCH((CUADRO!Q$5&amp;$E1101),'Hoja de Trabajo para listado'!$A$151:$Z$151,0)),0)+IFERROR(INDEX('Hoja de Trabajo para listado'!$AB$155:$BA$1048576,MATCH($A1101,'Hoja de Trabajo para listado'!$AB$155:$AB$1048576,0),MATCH((CUADRO!Q$5&amp;$E1101),'Hoja de Trabajo para listado'!$AB$151:$BA$151,0)),0)+IFERROR(INDEX('Hoja de Trabajo para listado'!$BC$155:$CB$1048576,MATCH($A1101,'Hoja de Trabajo para listado'!$BC$155:$BC$1048576,0),MATCH((CUADRO!Q$5&amp;$E1101),'Hoja de Trabajo para listado'!$BC$151:$CB$151,0)),0)+IFERROR(INDEX('Hoja de Trabajo para listado'!$DE$153:$DG$274,MATCH($A1101,'Hoja de Trabajo para listado'!$DE$153:$DE$1048576,0),MATCH((CUADRO!Q$5&amp;$E1101),'Hoja de Trabajo para listado'!$DE$151:$DG$151,0)),0)+IFERROR(INDEX('Hoja de Trabajo para listado'!$CD$155:$DC$1048576,MATCH($A1101,'Hoja de Trabajo para listado'!$CD$155:$CD$1048576,0),MATCH((CUADRO!Q$5&amp;$E1101),'Hoja de Trabajo para listado'!$CD$151:$DC$151,0)),0)</f>
        <v>0</v>
      </c>
      <c r="R1101" s="245">
        <f t="shared" ca="1" si="37"/>
        <v>0</v>
      </c>
      <c r="S1101" s="259">
        <f ca="1">+R1100+R1101</f>
        <v>0</v>
      </c>
      <c r="T1101" s="245">
        <f ca="1">+S1101</f>
        <v>0</v>
      </c>
      <c r="U1101" s="244">
        <f t="shared" si="38"/>
        <v>2</v>
      </c>
      <c r="V1101" s="333" t="str">
        <f>+VLOOKUP(A1101,bd_lista!$A$3:$E$590,5,FALSE)</f>
        <v>Gobiernos Autonomos Municipales</v>
      </c>
      <c r="W1101" s="392"/>
      <c r="X1101" s="242">
        <f>+VLOOKUP(A1101,[4]Sheet1!$A$13:$D$744,4,FALSE)</f>
        <v>0</v>
      </c>
      <c r="Y1101" s="242" t="e">
        <f>+VLOOKUP(X1101,bd_lista!$A$3:$C$590,3,FALSE)</f>
        <v>#N/A</v>
      </c>
      <c r="Z1101" s="292"/>
      <c r="AA1101" s="293"/>
    </row>
    <row r="1102" spans="1:27" customFormat="1" ht="15" hidden="1" customHeight="1">
      <c r="A1102" s="32">
        <v>1910</v>
      </c>
      <c r="B1102" s="387">
        <f>+A1102</f>
        <v>1910</v>
      </c>
      <c r="C1102" s="247" t="str">
        <f>+VLOOKUP(A1102,bd_lista!$A$3:$C$590,3,FALSE)</f>
        <v>Gobierno Autónomo Municipal de Sena</v>
      </c>
      <c r="D1102" s="389" t="str">
        <f>+C1102</f>
        <v>Gobierno Autónomo Municipal de Sena</v>
      </c>
      <c r="E1102" s="242" t="s">
        <v>1304</v>
      </c>
      <c r="F1102" s="243">
        <f ca="1">+IFERROR(INDEX('Hoja de Trabajo para listado'!$A$155:$Z$1048576,MATCH($A1102,'Hoja de Trabajo para listado'!$A$155:$A$1048576,0),MATCH((CUADRO!F$5&amp;$E1102),'Hoja de Trabajo para listado'!$A$151:$Z$151,0)),0)+IFERROR(INDEX('Hoja de Trabajo para listado'!$AB$155:$BA$1048576,MATCH($A1102,'Hoja de Trabajo para listado'!$AB$155:$AB$1048576,0),MATCH((CUADRO!F$5&amp;$E1102),'Hoja de Trabajo para listado'!$AB$151:$BA$151,0)),0)+IFERROR(INDEX('Hoja de Trabajo para listado'!$BC$155:$CB$1048576,MATCH($A1102,'Hoja de Trabajo para listado'!$BC$155:$BC$1048576,0),MATCH((CUADRO!F$5&amp;$E1102),'Hoja de Trabajo para listado'!$BC$151:$CB$151,0)),0)+IFERROR(INDEX('Hoja de Trabajo para listado'!$DE$153:$DG$274,MATCH($A1102,'Hoja de Trabajo para listado'!$DE$153:$DE$1048576,0),MATCH((CUADRO!F$5&amp;$E1102),'Hoja de Trabajo para listado'!$DE$151:$DG$151,0)),0)+IFERROR(INDEX('Hoja de Trabajo para listado'!$CD$155:$DC$1048576,MATCH($A1102,'Hoja de Trabajo para listado'!$CD$155:$CD$1048576,0),MATCH((CUADRO!F$5&amp;$E1102),'Hoja de Trabajo para listado'!$CD$151:$DC$151,0)),0)</f>
        <v>0</v>
      </c>
      <c r="G1102" s="243">
        <f ca="1">+IFERROR(INDEX('Hoja de Trabajo para listado'!$A$155:$Z$1048576,MATCH($A1102,'Hoja de Trabajo para listado'!$A$155:$A$1048576,0),MATCH((CUADRO!G$5&amp;$E1102),'Hoja de Trabajo para listado'!$A$151:$Z$151,0)),0)+IFERROR(INDEX('Hoja de Trabajo para listado'!$AB$155:$BA$1048576,MATCH($A1102,'Hoja de Trabajo para listado'!$AB$155:$AB$1048576,0),MATCH((CUADRO!G$5&amp;$E1102),'Hoja de Trabajo para listado'!$AB$151:$BA$151,0)),0)+IFERROR(INDEX('Hoja de Trabajo para listado'!$BC$155:$CB$1048576,MATCH($A1102,'Hoja de Trabajo para listado'!$BC$155:$BC$1048576,0),MATCH((CUADRO!G$5&amp;$E1102),'Hoja de Trabajo para listado'!$BC$151:$CB$151,0)),0)+IFERROR(INDEX('Hoja de Trabajo para listado'!$DE$153:$DG$274,MATCH($A1102,'Hoja de Trabajo para listado'!$DE$153:$DE$1048576,0),MATCH((CUADRO!G$5&amp;$E1102),'Hoja de Trabajo para listado'!$DE$151:$DG$151,0)),0)+IFERROR(INDEX('Hoja de Trabajo para listado'!$CD$155:$DC$1048576,MATCH($A1102,'Hoja de Trabajo para listado'!$CD$155:$CD$1048576,0),MATCH((CUADRO!G$5&amp;$E1102),'Hoja de Trabajo para listado'!$CD$151:$DC$151,0)),0)</f>
        <v>0</v>
      </c>
      <c r="H1102" s="243">
        <f ca="1">+IFERROR(INDEX('Hoja de Trabajo para listado'!$A$155:$Z$1048576,MATCH($A1102,'Hoja de Trabajo para listado'!$A$155:$A$1048576,0),MATCH((CUADRO!H$5&amp;$E1102),'Hoja de Trabajo para listado'!$A$151:$Z$151,0)),0)+IFERROR(INDEX('Hoja de Trabajo para listado'!$AB$155:$BA$1048576,MATCH($A1102,'Hoja de Trabajo para listado'!$AB$155:$AB$1048576,0),MATCH((CUADRO!H$5&amp;$E1102),'Hoja de Trabajo para listado'!$AB$151:$BA$151,0)),0)+IFERROR(INDEX('Hoja de Trabajo para listado'!$BC$155:$CB$1048576,MATCH($A1102,'Hoja de Trabajo para listado'!$BC$155:$BC$1048576,0),MATCH((CUADRO!H$5&amp;$E1102),'Hoja de Trabajo para listado'!$BC$151:$CB$151,0)),0)+IFERROR(INDEX('Hoja de Trabajo para listado'!$DE$153:$DG$274,MATCH($A1102,'Hoja de Trabajo para listado'!$DE$153:$DE$1048576,0),MATCH((CUADRO!H$5&amp;$E1102),'Hoja de Trabajo para listado'!$DE$151:$DG$151,0)),0)+IFERROR(INDEX('Hoja de Trabajo para listado'!$CD$155:$DC$1048576,MATCH($A1102,'Hoja de Trabajo para listado'!$CD$155:$CD$1048576,0),MATCH((CUADRO!H$5&amp;$E1102),'Hoja de Trabajo para listado'!$CD$151:$DC$151,0)),0)</f>
        <v>0</v>
      </c>
      <c r="I1102" s="243">
        <f ca="1">+IFERROR(INDEX('Hoja de Trabajo para listado'!$A$155:$Z$1048576,MATCH($A1102,'Hoja de Trabajo para listado'!$A$155:$A$1048576,0),MATCH((CUADRO!I$5&amp;$E1102),'Hoja de Trabajo para listado'!$A$151:$Z$151,0)),0)+IFERROR(INDEX('Hoja de Trabajo para listado'!$AB$155:$BA$1048576,MATCH($A1102,'Hoja de Trabajo para listado'!$AB$155:$AB$1048576,0),MATCH((CUADRO!I$5&amp;$E1102),'Hoja de Trabajo para listado'!$AB$151:$BA$151,0)),0)+IFERROR(INDEX('Hoja de Trabajo para listado'!$BC$155:$CB$1048576,MATCH($A1102,'Hoja de Trabajo para listado'!$BC$155:$BC$1048576,0),MATCH((CUADRO!I$5&amp;$E1102),'Hoja de Trabajo para listado'!$BC$151:$CB$151,0)),0)+IFERROR(INDEX('Hoja de Trabajo para listado'!$DE$153:$DG$274,MATCH($A1102,'Hoja de Trabajo para listado'!$DE$153:$DE$1048576,0),MATCH((CUADRO!I$5&amp;$E1102),'Hoja de Trabajo para listado'!$DE$151:$DG$151,0)),0)+IFERROR(INDEX('Hoja de Trabajo para listado'!$CD$155:$DC$1048576,MATCH($A1102,'Hoja de Trabajo para listado'!$CD$155:$CD$1048576,0),MATCH((CUADRO!I$5&amp;$E1102),'Hoja de Trabajo para listado'!$CD$151:$DC$151,0)),0)</f>
        <v>0</v>
      </c>
      <c r="J1102" s="243">
        <f ca="1">+IFERROR(INDEX('Hoja de Trabajo para listado'!$A$155:$Z$1048576,MATCH($A1102,'Hoja de Trabajo para listado'!$A$155:$A$1048576,0),MATCH((CUADRO!J$5&amp;$E1102),'Hoja de Trabajo para listado'!$A$151:$Z$151,0)),0)+IFERROR(INDEX('Hoja de Trabajo para listado'!$AB$155:$BA$1048576,MATCH($A1102,'Hoja de Trabajo para listado'!$AB$155:$AB$1048576,0),MATCH((CUADRO!J$5&amp;$E1102),'Hoja de Trabajo para listado'!$AB$151:$BA$151,0)),0)+IFERROR(INDEX('Hoja de Trabajo para listado'!$BC$155:$CB$1048576,MATCH($A1102,'Hoja de Trabajo para listado'!$BC$155:$BC$1048576,0),MATCH((CUADRO!J$5&amp;$E1102),'Hoja de Trabajo para listado'!$BC$151:$CB$151,0)),0)+IFERROR(INDEX('Hoja de Trabajo para listado'!$DE$153:$DG$274,MATCH($A1102,'Hoja de Trabajo para listado'!$DE$153:$DE$1048576,0),MATCH((CUADRO!J$5&amp;$E1102),'Hoja de Trabajo para listado'!$DE$151:$DG$151,0)),0)+IFERROR(INDEX('Hoja de Trabajo para listado'!$CD$155:$DC$1048576,MATCH($A1102,'Hoja de Trabajo para listado'!$CD$155:$CD$1048576,0),MATCH((CUADRO!J$5&amp;$E1102),'Hoja de Trabajo para listado'!$CD$151:$DC$151,0)),0)</f>
        <v>0</v>
      </c>
      <c r="K1102" s="243">
        <f ca="1">+IFERROR(INDEX('Hoja de Trabajo para listado'!$A$155:$Z$1048576,MATCH($A1102,'Hoja de Trabajo para listado'!$A$155:$A$1048576,0),MATCH((CUADRO!K$5&amp;$E1102),'Hoja de Trabajo para listado'!$A$151:$Z$151,0)),0)+IFERROR(INDEX('Hoja de Trabajo para listado'!$AB$155:$BA$1048576,MATCH($A1102,'Hoja de Trabajo para listado'!$AB$155:$AB$1048576,0),MATCH((CUADRO!K$5&amp;$E1102),'Hoja de Trabajo para listado'!$AB$151:$BA$151,0)),0)+IFERROR(INDEX('Hoja de Trabajo para listado'!$BC$155:$CB$1048576,MATCH($A1102,'Hoja de Trabajo para listado'!$BC$155:$BC$1048576,0),MATCH((CUADRO!K$5&amp;$E1102),'Hoja de Trabajo para listado'!$BC$151:$CB$151,0)),0)+IFERROR(INDEX('Hoja de Trabajo para listado'!$DE$153:$DG$274,MATCH($A1102,'Hoja de Trabajo para listado'!$DE$153:$DE$1048576,0),MATCH((CUADRO!K$5&amp;$E1102),'Hoja de Trabajo para listado'!$DE$151:$DG$151,0)),0)+IFERROR(INDEX('Hoja de Trabajo para listado'!$CD$155:$DC$1048576,MATCH($A1102,'Hoja de Trabajo para listado'!$CD$155:$CD$1048576,0),MATCH((CUADRO!K$5&amp;$E1102),'Hoja de Trabajo para listado'!$CD$151:$DC$151,0)),0)</f>
        <v>0</v>
      </c>
      <c r="L1102" s="243">
        <f ca="1">+IFERROR(INDEX('Hoja de Trabajo para listado'!$A$155:$Z$1048576,MATCH($A1102,'Hoja de Trabajo para listado'!$A$155:$A$1048576,0),MATCH((CUADRO!L$5&amp;$E1102),'Hoja de Trabajo para listado'!$A$151:$Z$151,0)),0)+IFERROR(INDEX('Hoja de Trabajo para listado'!$AB$155:$BA$1048576,MATCH($A1102,'Hoja de Trabajo para listado'!$AB$155:$AB$1048576,0),MATCH((CUADRO!L$5&amp;$E1102),'Hoja de Trabajo para listado'!$AB$151:$BA$151,0)),0)+IFERROR(INDEX('Hoja de Trabajo para listado'!$BC$155:$CB$1048576,MATCH($A1102,'Hoja de Trabajo para listado'!$BC$155:$BC$1048576,0),MATCH((CUADRO!L$5&amp;$E1102),'Hoja de Trabajo para listado'!$BC$151:$CB$151,0)),0)+IFERROR(INDEX('Hoja de Trabajo para listado'!$DE$153:$DG$274,MATCH($A1102,'Hoja de Trabajo para listado'!$DE$153:$DE$1048576,0),MATCH((CUADRO!L$5&amp;$E1102),'Hoja de Trabajo para listado'!$DE$151:$DG$151,0)),0)+IFERROR(INDEX('Hoja de Trabajo para listado'!$CD$155:$DC$1048576,MATCH($A1102,'Hoja de Trabajo para listado'!$CD$155:$CD$1048576,0),MATCH((CUADRO!L$5&amp;$E1102),'Hoja de Trabajo para listado'!$CD$151:$DC$151,0)),0)</f>
        <v>0</v>
      </c>
      <c r="M1102" s="243">
        <f ca="1">+IFERROR(INDEX('Hoja de Trabajo para listado'!$A$155:$Z$1048576,MATCH($A1102,'Hoja de Trabajo para listado'!$A$155:$A$1048576,0),MATCH((CUADRO!M$5&amp;$E1102),'Hoja de Trabajo para listado'!$A$151:$Z$151,0)),0)+IFERROR(INDEX('Hoja de Trabajo para listado'!$AB$155:$BA$1048576,MATCH($A1102,'Hoja de Trabajo para listado'!$AB$155:$AB$1048576,0),MATCH((CUADRO!M$5&amp;$E1102),'Hoja de Trabajo para listado'!$AB$151:$BA$151,0)),0)+IFERROR(INDEX('Hoja de Trabajo para listado'!$BC$155:$CB$1048576,MATCH($A1102,'Hoja de Trabajo para listado'!$BC$155:$BC$1048576,0),MATCH((CUADRO!M$5&amp;$E1102),'Hoja de Trabajo para listado'!$BC$151:$CB$151,0)),0)+IFERROR(INDEX('Hoja de Trabajo para listado'!$DE$153:$DG$274,MATCH($A1102,'Hoja de Trabajo para listado'!$DE$153:$DE$1048576,0),MATCH((CUADRO!M$5&amp;$E1102),'Hoja de Trabajo para listado'!$DE$151:$DG$151,0)),0)+IFERROR(INDEX('Hoja de Trabajo para listado'!$CD$155:$DC$1048576,MATCH($A1102,'Hoja de Trabajo para listado'!$CD$155:$CD$1048576,0),MATCH((CUADRO!M$5&amp;$E1102),'Hoja de Trabajo para listado'!$CD$151:$DC$151,0)),0)</f>
        <v>0</v>
      </c>
      <c r="N1102" s="243">
        <f ca="1">+IFERROR(INDEX('Hoja de Trabajo para listado'!$A$155:$Z$1048576,MATCH($A1102,'Hoja de Trabajo para listado'!$A$155:$A$1048576,0),MATCH((CUADRO!N$5&amp;$E1102),'Hoja de Trabajo para listado'!$A$151:$Z$151,0)),0)+IFERROR(INDEX('Hoja de Trabajo para listado'!$AB$155:$BA$1048576,MATCH($A1102,'Hoja de Trabajo para listado'!$AB$155:$AB$1048576,0),MATCH((CUADRO!N$5&amp;$E1102),'Hoja de Trabajo para listado'!$AB$151:$BA$151,0)),0)+IFERROR(INDEX('Hoja de Trabajo para listado'!$BC$155:$CB$1048576,MATCH($A1102,'Hoja de Trabajo para listado'!$BC$155:$BC$1048576,0),MATCH((CUADRO!N$5&amp;$E1102),'Hoja de Trabajo para listado'!$BC$151:$CB$151,0)),0)+IFERROR(INDEX('Hoja de Trabajo para listado'!$DE$153:$DG$274,MATCH($A1102,'Hoja de Trabajo para listado'!$DE$153:$DE$1048576,0),MATCH((CUADRO!N$5&amp;$E1102),'Hoja de Trabajo para listado'!$DE$151:$DG$151,0)),0)+IFERROR(INDEX('Hoja de Trabajo para listado'!$CD$155:$DC$1048576,MATCH($A1102,'Hoja de Trabajo para listado'!$CD$155:$CD$1048576,0),MATCH((CUADRO!N$5&amp;$E1102),'Hoja de Trabajo para listado'!$CD$151:$DC$151,0)),0)</f>
        <v>0</v>
      </c>
      <c r="O1102" s="243">
        <f ca="1">+IFERROR(INDEX('Hoja de Trabajo para listado'!$A$155:$Z$1048576,MATCH($A1102,'Hoja de Trabajo para listado'!$A$155:$A$1048576,0),MATCH((CUADRO!O$5&amp;$E1102),'Hoja de Trabajo para listado'!$A$151:$Z$151,0)),0)+IFERROR(INDEX('Hoja de Trabajo para listado'!$AB$155:$BA$1048576,MATCH($A1102,'Hoja de Trabajo para listado'!$AB$155:$AB$1048576,0),MATCH((CUADRO!O$5&amp;$E1102),'Hoja de Trabajo para listado'!$AB$151:$BA$151,0)),0)+IFERROR(INDEX('Hoja de Trabajo para listado'!$BC$155:$CB$1048576,MATCH($A1102,'Hoja de Trabajo para listado'!$BC$155:$BC$1048576,0),MATCH((CUADRO!O$5&amp;$E1102),'Hoja de Trabajo para listado'!$BC$151:$CB$151,0)),0)+IFERROR(INDEX('Hoja de Trabajo para listado'!$DE$153:$DG$274,MATCH($A1102,'Hoja de Trabajo para listado'!$DE$153:$DE$1048576,0),MATCH((CUADRO!O$5&amp;$E1102),'Hoja de Trabajo para listado'!$DE$151:$DG$151,0)),0)+IFERROR(INDEX('Hoja de Trabajo para listado'!$CD$155:$DC$1048576,MATCH($A1102,'Hoja de Trabajo para listado'!$CD$155:$CD$1048576,0),MATCH((CUADRO!O$5&amp;$E1102),'Hoja de Trabajo para listado'!$CD$151:$DC$151,0)),0)</f>
        <v>0</v>
      </c>
      <c r="P1102" s="243">
        <f ca="1">+IFERROR(INDEX('Hoja de Trabajo para listado'!$A$155:$Z$1048576,MATCH($A1102,'Hoja de Trabajo para listado'!$A$155:$A$1048576,0),MATCH((CUADRO!P$5&amp;$E1102),'Hoja de Trabajo para listado'!$A$151:$Z$151,0)),0)+IFERROR(INDEX('Hoja de Trabajo para listado'!$AB$155:$BA$1048576,MATCH($A1102,'Hoja de Trabajo para listado'!$AB$155:$AB$1048576,0),MATCH((CUADRO!P$5&amp;$E1102),'Hoja de Trabajo para listado'!$AB$151:$BA$151,0)),0)+IFERROR(INDEX('Hoja de Trabajo para listado'!$BC$155:$CB$1048576,MATCH($A1102,'Hoja de Trabajo para listado'!$BC$155:$BC$1048576,0),MATCH((CUADRO!P$5&amp;$E1102),'Hoja de Trabajo para listado'!$BC$151:$CB$151,0)),0)+IFERROR(INDEX('Hoja de Trabajo para listado'!$DE$153:$DG$274,MATCH($A1102,'Hoja de Trabajo para listado'!$DE$153:$DE$1048576,0),MATCH((CUADRO!P$5&amp;$E1102),'Hoja de Trabajo para listado'!$DE$151:$DG$151,0)),0)+IFERROR(INDEX('Hoja de Trabajo para listado'!$CD$155:$DC$1048576,MATCH($A1102,'Hoja de Trabajo para listado'!$CD$155:$CD$1048576,0),MATCH((CUADRO!P$5&amp;$E1102),'Hoja de Trabajo para listado'!$CD$151:$DC$151,0)),0)</f>
        <v>0</v>
      </c>
      <c r="Q1102" s="243">
        <f ca="1">+IFERROR(INDEX('Hoja de Trabajo para listado'!$A$155:$Z$1048576,MATCH($A1102,'Hoja de Trabajo para listado'!$A$155:$A$1048576,0),MATCH((CUADRO!Q$5&amp;$E1102),'Hoja de Trabajo para listado'!$A$151:$Z$151,0)),0)+IFERROR(INDEX('Hoja de Trabajo para listado'!$AB$155:$BA$1048576,MATCH($A1102,'Hoja de Trabajo para listado'!$AB$155:$AB$1048576,0),MATCH((CUADRO!Q$5&amp;$E1102),'Hoja de Trabajo para listado'!$AB$151:$BA$151,0)),0)+IFERROR(INDEX('Hoja de Trabajo para listado'!$BC$155:$CB$1048576,MATCH($A1102,'Hoja de Trabajo para listado'!$BC$155:$BC$1048576,0),MATCH((CUADRO!Q$5&amp;$E1102),'Hoja de Trabajo para listado'!$BC$151:$CB$151,0)),0)+IFERROR(INDEX('Hoja de Trabajo para listado'!$DE$153:$DG$274,MATCH($A1102,'Hoja de Trabajo para listado'!$DE$153:$DE$1048576,0),MATCH((CUADRO!Q$5&amp;$E1102),'Hoja de Trabajo para listado'!$DE$151:$DG$151,0)),0)+IFERROR(INDEX('Hoja de Trabajo para listado'!$CD$155:$DC$1048576,MATCH($A1102,'Hoja de Trabajo para listado'!$CD$155:$CD$1048576,0),MATCH((CUADRO!Q$5&amp;$E1102),'Hoja de Trabajo para listado'!$CD$151:$DC$151,0)),0)</f>
        <v>0</v>
      </c>
      <c r="R1102" s="243">
        <f t="shared" ca="1" si="37"/>
        <v>0</v>
      </c>
      <c r="S1102" s="249"/>
      <c r="T1102" s="243">
        <f ca="1">+T1103</f>
        <v>0</v>
      </c>
      <c r="U1102" s="242">
        <f t="shared" si="38"/>
        <v>1</v>
      </c>
      <c r="V1102" s="333" t="str">
        <f>+VLOOKUP(A1102,bd_lista!$A$3:$E$590,5,FALSE)</f>
        <v>Gobiernos Autonomos Municipales</v>
      </c>
      <c r="W1102" s="391" t="str">
        <f>+V1102</f>
        <v>Gobiernos Autonomos Municipales</v>
      </c>
      <c r="X1102" s="242">
        <f>+VLOOKUP(A1102,[4]Sheet1!$A$13:$D$744,4,FALSE)</f>
        <v>0</v>
      </c>
      <c r="Y1102" s="242" t="e">
        <f>+VLOOKUP(X1102,bd_lista!$A$3:$C$590,3,FALSE)</f>
        <v>#N/A</v>
      </c>
      <c r="Z1102" s="294">
        <f>+X1102</f>
        <v>0</v>
      </c>
      <c r="AA1102" s="295" t="e">
        <f>+Y1102</f>
        <v>#N/A</v>
      </c>
    </row>
    <row r="1103" spans="1:27" customFormat="1" ht="15" hidden="1" customHeight="1">
      <c r="A1103" s="32">
        <v>1910</v>
      </c>
      <c r="B1103" s="388"/>
      <c r="C1103" s="247" t="str">
        <f>+VLOOKUP(A1103,bd_lista!$A$3:$C$590,3,FALSE)</f>
        <v>Gobierno Autónomo Municipal de Sena</v>
      </c>
      <c r="D1103" s="390"/>
      <c r="E1103" s="244" t="s">
        <v>1305</v>
      </c>
      <c r="F1103" s="245">
        <f ca="1">+IFERROR(INDEX('Hoja de Trabajo para listado'!$A$155:$Z$1048576,MATCH($A1103,'Hoja de Trabajo para listado'!$A$155:$A$1048576,0),MATCH((CUADRO!F$5&amp;$E1103),'Hoja de Trabajo para listado'!$A$151:$Z$151,0)),0)+IFERROR(INDEX('Hoja de Trabajo para listado'!$AB$155:$BA$1048576,MATCH($A1103,'Hoja de Trabajo para listado'!$AB$155:$AB$1048576,0),MATCH((CUADRO!F$5&amp;$E1103),'Hoja de Trabajo para listado'!$AB$151:$BA$151,0)),0)+IFERROR(INDEX('Hoja de Trabajo para listado'!$BC$155:$CB$1048576,MATCH($A1103,'Hoja de Trabajo para listado'!$BC$155:$BC$1048576,0),MATCH((CUADRO!F$5&amp;$E1103),'Hoja de Trabajo para listado'!$BC$151:$CB$151,0)),0)+IFERROR(INDEX('Hoja de Trabajo para listado'!$DE$153:$DG$274,MATCH($A1103,'Hoja de Trabajo para listado'!$DE$153:$DE$1048576,0),MATCH((CUADRO!F$5&amp;$E1103),'Hoja de Trabajo para listado'!$DE$151:$DG$151,0)),0)+IFERROR(INDEX('Hoja de Trabajo para listado'!$CD$155:$DC$1048576,MATCH($A1103,'Hoja de Trabajo para listado'!$CD$155:$CD$1048576,0),MATCH((CUADRO!F$5&amp;$E1103),'Hoja de Trabajo para listado'!$CD$151:$DC$151,0)),0)</f>
        <v>0</v>
      </c>
      <c r="G1103" s="245">
        <f ca="1">+IFERROR(INDEX('Hoja de Trabajo para listado'!$A$155:$Z$1048576,MATCH($A1103,'Hoja de Trabajo para listado'!$A$155:$A$1048576,0),MATCH((CUADRO!G$5&amp;$E1103),'Hoja de Trabajo para listado'!$A$151:$Z$151,0)),0)+IFERROR(INDEX('Hoja de Trabajo para listado'!$AB$155:$BA$1048576,MATCH($A1103,'Hoja de Trabajo para listado'!$AB$155:$AB$1048576,0),MATCH((CUADRO!G$5&amp;$E1103),'Hoja de Trabajo para listado'!$AB$151:$BA$151,0)),0)+IFERROR(INDEX('Hoja de Trabajo para listado'!$BC$155:$CB$1048576,MATCH($A1103,'Hoja de Trabajo para listado'!$BC$155:$BC$1048576,0),MATCH((CUADRO!G$5&amp;$E1103),'Hoja de Trabajo para listado'!$BC$151:$CB$151,0)),0)+IFERROR(INDEX('Hoja de Trabajo para listado'!$DE$153:$DG$274,MATCH($A1103,'Hoja de Trabajo para listado'!$DE$153:$DE$1048576,0),MATCH((CUADRO!G$5&amp;$E1103),'Hoja de Trabajo para listado'!$DE$151:$DG$151,0)),0)+IFERROR(INDEX('Hoja de Trabajo para listado'!$CD$155:$DC$1048576,MATCH($A1103,'Hoja de Trabajo para listado'!$CD$155:$CD$1048576,0),MATCH((CUADRO!G$5&amp;$E1103),'Hoja de Trabajo para listado'!$CD$151:$DC$151,0)),0)</f>
        <v>0</v>
      </c>
      <c r="H1103" s="245">
        <f ca="1">+IFERROR(INDEX('Hoja de Trabajo para listado'!$A$155:$Z$1048576,MATCH($A1103,'Hoja de Trabajo para listado'!$A$155:$A$1048576,0),MATCH((CUADRO!H$5&amp;$E1103),'Hoja de Trabajo para listado'!$A$151:$Z$151,0)),0)+IFERROR(INDEX('Hoja de Trabajo para listado'!$AB$155:$BA$1048576,MATCH($A1103,'Hoja de Trabajo para listado'!$AB$155:$AB$1048576,0),MATCH((CUADRO!H$5&amp;$E1103),'Hoja de Trabajo para listado'!$AB$151:$BA$151,0)),0)+IFERROR(INDEX('Hoja de Trabajo para listado'!$BC$155:$CB$1048576,MATCH($A1103,'Hoja de Trabajo para listado'!$BC$155:$BC$1048576,0),MATCH((CUADRO!H$5&amp;$E1103),'Hoja de Trabajo para listado'!$BC$151:$CB$151,0)),0)+IFERROR(INDEX('Hoja de Trabajo para listado'!$DE$153:$DG$274,MATCH($A1103,'Hoja de Trabajo para listado'!$DE$153:$DE$1048576,0),MATCH((CUADRO!H$5&amp;$E1103),'Hoja de Trabajo para listado'!$DE$151:$DG$151,0)),0)+IFERROR(INDEX('Hoja de Trabajo para listado'!$CD$155:$DC$1048576,MATCH($A1103,'Hoja de Trabajo para listado'!$CD$155:$CD$1048576,0),MATCH((CUADRO!H$5&amp;$E1103),'Hoja de Trabajo para listado'!$CD$151:$DC$151,0)),0)</f>
        <v>0</v>
      </c>
      <c r="I1103" s="245">
        <f ca="1">+IFERROR(INDEX('Hoja de Trabajo para listado'!$A$155:$Z$1048576,MATCH($A1103,'Hoja de Trabajo para listado'!$A$155:$A$1048576,0),MATCH((CUADRO!I$5&amp;$E1103),'Hoja de Trabajo para listado'!$A$151:$Z$151,0)),0)+IFERROR(INDEX('Hoja de Trabajo para listado'!$AB$155:$BA$1048576,MATCH($A1103,'Hoja de Trabajo para listado'!$AB$155:$AB$1048576,0),MATCH((CUADRO!I$5&amp;$E1103),'Hoja de Trabajo para listado'!$AB$151:$BA$151,0)),0)+IFERROR(INDEX('Hoja de Trabajo para listado'!$BC$155:$CB$1048576,MATCH($A1103,'Hoja de Trabajo para listado'!$BC$155:$BC$1048576,0),MATCH((CUADRO!I$5&amp;$E1103),'Hoja de Trabajo para listado'!$BC$151:$CB$151,0)),0)+IFERROR(INDEX('Hoja de Trabajo para listado'!$DE$153:$DG$274,MATCH($A1103,'Hoja de Trabajo para listado'!$DE$153:$DE$1048576,0),MATCH((CUADRO!I$5&amp;$E1103),'Hoja de Trabajo para listado'!$DE$151:$DG$151,0)),0)+IFERROR(INDEX('Hoja de Trabajo para listado'!$CD$155:$DC$1048576,MATCH($A1103,'Hoja de Trabajo para listado'!$CD$155:$CD$1048576,0),MATCH((CUADRO!I$5&amp;$E1103),'Hoja de Trabajo para listado'!$CD$151:$DC$151,0)),0)</f>
        <v>0</v>
      </c>
      <c r="J1103" s="245">
        <f ca="1">+IFERROR(INDEX('Hoja de Trabajo para listado'!$A$155:$Z$1048576,MATCH($A1103,'Hoja de Trabajo para listado'!$A$155:$A$1048576,0),MATCH((CUADRO!J$5&amp;$E1103),'Hoja de Trabajo para listado'!$A$151:$Z$151,0)),0)+IFERROR(INDEX('Hoja de Trabajo para listado'!$AB$155:$BA$1048576,MATCH($A1103,'Hoja de Trabajo para listado'!$AB$155:$AB$1048576,0),MATCH((CUADRO!J$5&amp;$E1103),'Hoja de Trabajo para listado'!$AB$151:$BA$151,0)),0)+IFERROR(INDEX('Hoja de Trabajo para listado'!$BC$155:$CB$1048576,MATCH($A1103,'Hoja de Trabajo para listado'!$BC$155:$BC$1048576,0),MATCH((CUADRO!J$5&amp;$E1103),'Hoja de Trabajo para listado'!$BC$151:$CB$151,0)),0)+IFERROR(INDEX('Hoja de Trabajo para listado'!$DE$153:$DG$274,MATCH($A1103,'Hoja de Trabajo para listado'!$DE$153:$DE$1048576,0),MATCH((CUADRO!J$5&amp;$E1103),'Hoja de Trabajo para listado'!$DE$151:$DG$151,0)),0)+IFERROR(INDEX('Hoja de Trabajo para listado'!$CD$155:$DC$1048576,MATCH($A1103,'Hoja de Trabajo para listado'!$CD$155:$CD$1048576,0),MATCH((CUADRO!J$5&amp;$E1103),'Hoja de Trabajo para listado'!$CD$151:$DC$151,0)),0)</f>
        <v>0</v>
      </c>
      <c r="K1103" s="245">
        <f ca="1">+IFERROR(INDEX('Hoja de Trabajo para listado'!$A$155:$Z$1048576,MATCH($A1103,'Hoja de Trabajo para listado'!$A$155:$A$1048576,0),MATCH((CUADRO!K$5&amp;$E1103),'Hoja de Trabajo para listado'!$A$151:$Z$151,0)),0)+IFERROR(INDEX('Hoja de Trabajo para listado'!$AB$155:$BA$1048576,MATCH($A1103,'Hoja de Trabajo para listado'!$AB$155:$AB$1048576,0),MATCH((CUADRO!K$5&amp;$E1103),'Hoja de Trabajo para listado'!$AB$151:$BA$151,0)),0)+IFERROR(INDEX('Hoja de Trabajo para listado'!$BC$155:$CB$1048576,MATCH($A1103,'Hoja de Trabajo para listado'!$BC$155:$BC$1048576,0),MATCH((CUADRO!K$5&amp;$E1103),'Hoja de Trabajo para listado'!$BC$151:$CB$151,0)),0)+IFERROR(INDEX('Hoja de Trabajo para listado'!$DE$153:$DG$274,MATCH($A1103,'Hoja de Trabajo para listado'!$DE$153:$DE$1048576,0),MATCH((CUADRO!K$5&amp;$E1103),'Hoja de Trabajo para listado'!$DE$151:$DG$151,0)),0)+IFERROR(INDEX('Hoja de Trabajo para listado'!$CD$155:$DC$1048576,MATCH($A1103,'Hoja de Trabajo para listado'!$CD$155:$CD$1048576,0),MATCH((CUADRO!K$5&amp;$E1103),'Hoja de Trabajo para listado'!$CD$151:$DC$151,0)),0)</f>
        <v>0</v>
      </c>
      <c r="L1103" s="245">
        <f ca="1">+IFERROR(INDEX('Hoja de Trabajo para listado'!$A$155:$Z$1048576,MATCH($A1103,'Hoja de Trabajo para listado'!$A$155:$A$1048576,0),MATCH((CUADRO!L$5&amp;$E1103),'Hoja de Trabajo para listado'!$A$151:$Z$151,0)),0)+IFERROR(INDEX('Hoja de Trabajo para listado'!$AB$155:$BA$1048576,MATCH($A1103,'Hoja de Trabajo para listado'!$AB$155:$AB$1048576,0),MATCH((CUADRO!L$5&amp;$E1103),'Hoja de Trabajo para listado'!$AB$151:$BA$151,0)),0)+IFERROR(INDEX('Hoja de Trabajo para listado'!$BC$155:$CB$1048576,MATCH($A1103,'Hoja de Trabajo para listado'!$BC$155:$BC$1048576,0),MATCH((CUADRO!L$5&amp;$E1103),'Hoja de Trabajo para listado'!$BC$151:$CB$151,0)),0)+IFERROR(INDEX('Hoja de Trabajo para listado'!$DE$153:$DG$274,MATCH($A1103,'Hoja de Trabajo para listado'!$DE$153:$DE$1048576,0),MATCH((CUADRO!L$5&amp;$E1103),'Hoja de Trabajo para listado'!$DE$151:$DG$151,0)),0)+IFERROR(INDEX('Hoja de Trabajo para listado'!$CD$155:$DC$1048576,MATCH($A1103,'Hoja de Trabajo para listado'!$CD$155:$CD$1048576,0),MATCH((CUADRO!L$5&amp;$E1103),'Hoja de Trabajo para listado'!$CD$151:$DC$151,0)),0)</f>
        <v>0</v>
      </c>
      <c r="M1103" s="245">
        <f ca="1">+IFERROR(INDEX('Hoja de Trabajo para listado'!$A$155:$Z$1048576,MATCH($A1103,'Hoja de Trabajo para listado'!$A$155:$A$1048576,0),MATCH((CUADRO!M$5&amp;$E1103),'Hoja de Trabajo para listado'!$A$151:$Z$151,0)),0)+IFERROR(INDEX('Hoja de Trabajo para listado'!$AB$155:$BA$1048576,MATCH($A1103,'Hoja de Trabajo para listado'!$AB$155:$AB$1048576,0),MATCH((CUADRO!M$5&amp;$E1103),'Hoja de Trabajo para listado'!$AB$151:$BA$151,0)),0)+IFERROR(INDEX('Hoja de Trabajo para listado'!$BC$155:$CB$1048576,MATCH($A1103,'Hoja de Trabajo para listado'!$BC$155:$BC$1048576,0),MATCH((CUADRO!M$5&amp;$E1103),'Hoja de Trabajo para listado'!$BC$151:$CB$151,0)),0)+IFERROR(INDEX('Hoja de Trabajo para listado'!$DE$153:$DG$274,MATCH($A1103,'Hoja de Trabajo para listado'!$DE$153:$DE$1048576,0),MATCH((CUADRO!M$5&amp;$E1103),'Hoja de Trabajo para listado'!$DE$151:$DG$151,0)),0)+IFERROR(INDEX('Hoja de Trabajo para listado'!$CD$155:$DC$1048576,MATCH($A1103,'Hoja de Trabajo para listado'!$CD$155:$CD$1048576,0),MATCH((CUADRO!M$5&amp;$E1103),'Hoja de Trabajo para listado'!$CD$151:$DC$151,0)),0)</f>
        <v>0</v>
      </c>
      <c r="N1103" s="245">
        <f ca="1">+IFERROR(INDEX('Hoja de Trabajo para listado'!$A$155:$Z$1048576,MATCH($A1103,'Hoja de Trabajo para listado'!$A$155:$A$1048576,0),MATCH((CUADRO!N$5&amp;$E1103),'Hoja de Trabajo para listado'!$A$151:$Z$151,0)),0)+IFERROR(INDEX('Hoja de Trabajo para listado'!$AB$155:$BA$1048576,MATCH($A1103,'Hoja de Trabajo para listado'!$AB$155:$AB$1048576,0),MATCH((CUADRO!N$5&amp;$E1103),'Hoja de Trabajo para listado'!$AB$151:$BA$151,0)),0)+IFERROR(INDEX('Hoja de Trabajo para listado'!$BC$155:$CB$1048576,MATCH($A1103,'Hoja de Trabajo para listado'!$BC$155:$BC$1048576,0),MATCH((CUADRO!N$5&amp;$E1103),'Hoja de Trabajo para listado'!$BC$151:$CB$151,0)),0)+IFERROR(INDEX('Hoja de Trabajo para listado'!$DE$153:$DG$274,MATCH($A1103,'Hoja de Trabajo para listado'!$DE$153:$DE$1048576,0),MATCH((CUADRO!N$5&amp;$E1103),'Hoja de Trabajo para listado'!$DE$151:$DG$151,0)),0)+IFERROR(INDEX('Hoja de Trabajo para listado'!$CD$155:$DC$1048576,MATCH($A1103,'Hoja de Trabajo para listado'!$CD$155:$CD$1048576,0),MATCH((CUADRO!N$5&amp;$E1103),'Hoja de Trabajo para listado'!$CD$151:$DC$151,0)),0)</f>
        <v>0</v>
      </c>
      <c r="O1103" s="245">
        <f ca="1">+IFERROR(INDEX('Hoja de Trabajo para listado'!$A$155:$Z$1048576,MATCH($A1103,'Hoja de Trabajo para listado'!$A$155:$A$1048576,0),MATCH((CUADRO!O$5&amp;$E1103),'Hoja de Trabajo para listado'!$A$151:$Z$151,0)),0)+IFERROR(INDEX('Hoja de Trabajo para listado'!$AB$155:$BA$1048576,MATCH($A1103,'Hoja de Trabajo para listado'!$AB$155:$AB$1048576,0),MATCH((CUADRO!O$5&amp;$E1103),'Hoja de Trabajo para listado'!$AB$151:$BA$151,0)),0)+IFERROR(INDEX('Hoja de Trabajo para listado'!$BC$155:$CB$1048576,MATCH($A1103,'Hoja de Trabajo para listado'!$BC$155:$BC$1048576,0),MATCH((CUADRO!O$5&amp;$E1103),'Hoja de Trabajo para listado'!$BC$151:$CB$151,0)),0)+IFERROR(INDEX('Hoja de Trabajo para listado'!$DE$153:$DG$274,MATCH($A1103,'Hoja de Trabajo para listado'!$DE$153:$DE$1048576,0),MATCH((CUADRO!O$5&amp;$E1103),'Hoja de Trabajo para listado'!$DE$151:$DG$151,0)),0)+IFERROR(INDEX('Hoja de Trabajo para listado'!$CD$155:$DC$1048576,MATCH($A1103,'Hoja de Trabajo para listado'!$CD$155:$CD$1048576,0),MATCH((CUADRO!O$5&amp;$E1103),'Hoja de Trabajo para listado'!$CD$151:$DC$151,0)),0)</f>
        <v>0</v>
      </c>
      <c r="P1103" s="245">
        <f ca="1">+IFERROR(INDEX('Hoja de Trabajo para listado'!$A$155:$Z$1048576,MATCH($A1103,'Hoja de Trabajo para listado'!$A$155:$A$1048576,0),MATCH((CUADRO!P$5&amp;$E1103),'Hoja de Trabajo para listado'!$A$151:$Z$151,0)),0)+IFERROR(INDEX('Hoja de Trabajo para listado'!$AB$155:$BA$1048576,MATCH($A1103,'Hoja de Trabajo para listado'!$AB$155:$AB$1048576,0),MATCH((CUADRO!P$5&amp;$E1103),'Hoja de Trabajo para listado'!$AB$151:$BA$151,0)),0)+IFERROR(INDEX('Hoja de Trabajo para listado'!$BC$155:$CB$1048576,MATCH($A1103,'Hoja de Trabajo para listado'!$BC$155:$BC$1048576,0),MATCH((CUADRO!P$5&amp;$E1103),'Hoja de Trabajo para listado'!$BC$151:$CB$151,0)),0)+IFERROR(INDEX('Hoja de Trabajo para listado'!$DE$153:$DG$274,MATCH($A1103,'Hoja de Trabajo para listado'!$DE$153:$DE$1048576,0),MATCH((CUADRO!P$5&amp;$E1103),'Hoja de Trabajo para listado'!$DE$151:$DG$151,0)),0)+IFERROR(INDEX('Hoja de Trabajo para listado'!$CD$155:$DC$1048576,MATCH($A1103,'Hoja de Trabajo para listado'!$CD$155:$CD$1048576,0),MATCH((CUADRO!P$5&amp;$E1103),'Hoja de Trabajo para listado'!$CD$151:$DC$151,0)),0)</f>
        <v>0</v>
      </c>
      <c r="Q1103" s="245">
        <f ca="1">+IFERROR(INDEX('Hoja de Trabajo para listado'!$A$155:$Z$1048576,MATCH($A1103,'Hoja de Trabajo para listado'!$A$155:$A$1048576,0),MATCH((CUADRO!Q$5&amp;$E1103),'Hoja de Trabajo para listado'!$A$151:$Z$151,0)),0)+IFERROR(INDEX('Hoja de Trabajo para listado'!$AB$155:$BA$1048576,MATCH($A1103,'Hoja de Trabajo para listado'!$AB$155:$AB$1048576,0),MATCH((CUADRO!Q$5&amp;$E1103),'Hoja de Trabajo para listado'!$AB$151:$BA$151,0)),0)+IFERROR(INDEX('Hoja de Trabajo para listado'!$BC$155:$CB$1048576,MATCH($A1103,'Hoja de Trabajo para listado'!$BC$155:$BC$1048576,0),MATCH((CUADRO!Q$5&amp;$E1103),'Hoja de Trabajo para listado'!$BC$151:$CB$151,0)),0)+IFERROR(INDEX('Hoja de Trabajo para listado'!$DE$153:$DG$274,MATCH($A1103,'Hoja de Trabajo para listado'!$DE$153:$DE$1048576,0),MATCH((CUADRO!Q$5&amp;$E1103),'Hoja de Trabajo para listado'!$DE$151:$DG$151,0)),0)+IFERROR(INDEX('Hoja de Trabajo para listado'!$CD$155:$DC$1048576,MATCH($A1103,'Hoja de Trabajo para listado'!$CD$155:$CD$1048576,0),MATCH((CUADRO!Q$5&amp;$E1103),'Hoja de Trabajo para listado'!$CD$151:$DC$151,0)),0)</f>
        <v>0</v>
      </c>
      <c r="R1103" s="245">
        <f t="shared" ca="1" si="37"/>
        <v>0</v>
      </c>
      <c r="S1103" s="259">
        <f ca="1">+R1102+R1103</f>
        <v>0</v>
      </c>
      <c r="T1103" s="245">
        <f ca="1">+S1103</f>
        <v>0</v>
      </c>
      <c r="U1103" s="244">
        <f t="shared" si="38"/>
        <v>2</v>
      </c>
      <c r="V1103" s="333" t="str">
        <f>+VLOOKUP(A1103,bd_lista!$A$3:$E$590,5,FALSE)</f>
        <v>Gobiernos Autonomos Municipales</v>
      </c>
      <c r="W1103" s="392"/>
      <c r="X1103" s="242">
        <f>+VLOOKUP(A1103,[4]Sheet1!$A$13:$D$744,4,FALSE)</f>
        <v>0</v>
      </c>
      <c r="Y1103" s="242" t="e">
        <f>+VLOOKUP(X1103,bd_lista!$A$3:$C$590,3,FALSE)</f>
        <v>#N/A</v>
      </c>
      <c r="Z1103" s="292"/>
      <c r="AA1103" s="293"/>
    </row>
    <row r="1104" spans="1:27" customFormat="1" ht="15" hidden="1" customHeight="1">
      <c r="A1104" s="32">
        <v>1911</v>
      </c>
      <c r="B1104" s="387">
        <f>+A1104</f>
        <v>1911</v>
      </c>
      <c r="C1104" s="247" t="str">
        <f>+VLOOKUP(A1104,bd_lista!$A$3:$C$590,3,FALSE)</f>
        <v>Gobierno Autónomo Municipal de Santa Rosa del Abuná</v>
      </c>
      <c r="D1104" s="389" t="str">
        <f>+C1104</f>
        <v>Gobierno Autónomo Municipal de Santa Rosa del Abuná</v>
      </c>
      <c r="E1104" s="242" t="s">
        <v>1304</v>
      </c>
      <c r="F1104" s="243">
        <f ca="1">+IFERROR(INDEX('Hoja de Trabajo para listado'!$A$155:$Z$1048576,MATCH($A1104,'Hoja de Trabajo para listado'!$A$155:$A$1048576,0),MATCH((CUADRO!F$5&amp;$E1104),'Hoja de Trabajo para listado'!$A$151:$Z$151,0)),0)+IFERROR(INDEX('Hoja de Trabajo para listado'!$AB$155:$BA$1048576,MATCH($A1104,'Hoja de Trabajo para listado'!$AB$155:$AB$1048576,0),MATCH((CUADRO!F$5&amp;$E1104),'Hoja de Trabajo para listado'!$AB$151:$BA$151,0)),0)+IFERROR(INDEX('Hoja de Trabajo para listado'!$BC$155:$CB$1048576,MATCH($A1104,'Hoja de Trabajo para listado'!$BC$155:$BC$1048576,0),MATCH((CUADRO!F$5&amp;$E1104),'Hoja de Trabajo para listado'!$BC$151:$CB$151,0)),0)+IFERROR(INDEX('Hoja de Trabajo para listado'!$DE$153:$DG$274,MATCH($A1104,'Hoja de Trabajo para listado'!$DE$153:$DE$1048576,0),MATCH((CUADRO!F$5&amp;$E1104),'Hoja de Trabajo para listado'!$DE$151:$DG$151,0)),0)+IFERROR(INDEX('Hoja de Trabajo para listado'!$CD$155:$DC$1048576,MATCH($A1104,'Hoja de Trabajo para listado'!$CD$155:$CD$1048576,0),MATCH((CUADRO!F$5&amp;$E1104),'Hoja de Trabajo para listado'!$CD$151:$DC$151,0)),0)</f>
        <v>0</v>
      </c>
      <c r="G1104" s="243">
        <f ca="1">+IFERROR(INDEX('Hoja de Trabajo para listado'!$A$155:$Z$1048576,MATCH($A1104,'Hoja de Trabajo para listado'!$A$155:$A$1048576,0),MATCH((CUADRO!G$5&amp;$E1104),'Hoja de Trabajo para listado'!$A$151:$Z$151,0)),0)+IFERROR(INDEX('Hoja de Trabajo para listado'!$AB$155:$BA$1048576,MATCH($A1104,'Hoja de Trabajo para listado'!$AB$155:$AB$1048576,0),MATCH((CUADRO!G$5&amp;$E1104),'Hoja de Trabajo para listado'!$AB$151:$BA$151,0)),0)+IFERROR(INDEX('Hoja de Trabajo para listado'!$BC$155:$CB$1048576,MATCH($A1104,'Hoja de Trabajo para listado'!$BC$155:$BC$1048576,0),MATCH((CUADRO!G$5&amp;$E1104),'Hoja de Trabajo para listado'!$BC$151:$CB$151,0)),0)+IFERROR(INDEX('Hoja de Trabajo para listado'!$DE$153:$DG$274,MATCH($A1104,'Hoja de Trabajo para listado'!$DE$153:$DE$1048576,0),MATCH((CUADRO!G$5&amp;$E1104),'Hoja de Trabajo para listado'!$DE$151:$DG$151,0)),0)+IFERROR(INDEX('Hoja de Trabajo para listado'!$CD$155:$DC$1048576,MATCH($A1104,'Hoja de Trabajo para listado'!$CD$155:$CD$1048576,0),MATCH((CUADRO!G$5&amp;$E1104),'Hoja de Trabajo para listado'!$CD$151:$DC$151,0)),0)</f>
        <v>0</v>
      </c>
      <c r="H1104" s="243">
        <f ca="1">+IFERROR(INDEX('Hoja de Trabajo para listado'!$A$155:$Z$1048576,MATCH($A1104,'Hoja de Trabajo para listado'!$A$155:$A$1048576,0),MATCH((CUADRO!H$5&amp;$E1104),'Hoja de Trabajo para listado'!$A$151:$Z$151,0)),0)+IFERROR(INDEX('Hoja de Trabajo para listado'!$AB$155:$BA$1048576,MATCH($A1104,'Hoja de Trabajo para listado'!$AB$155:$AB$1048576,0),MATCH((CUADRO!H$5&amp;$E1104),'Hoja de Trabajo para listado'!$AB$151:$BA$151,0)),0)+IFERROR(INDEX('Hoja de Trabajo para listado'!$BC$155:$CB$1048576,MATCH($A1104,'Hoja de Trabajo para listado'!$BC$155:$BC$1048576,0),MATCH((CUADRO!H$5&amp;$E1104),'Hoja de Trabajo para listado'!$BC$151:$CB$151,0)),0)+IFERROR(INDEX('Hoja de Trabajo para listado'!$DE$153:$DG$274,MATCH($A1104,'Hoja de Trabajo para listado'!$DE$153:$DE$1048576,0),MATCH((CUADRO!H$5&amp;$E1104),'Hoja de Trabajo para listado'!$DE$151:$DG$151,0)),0)+IFERROR(INDEX('Hoja de Trabajo para listado'!$CD$155:$DC$1048576,MATCH($A1104,'Hoja de Trabajo para listado'!$CD$155:$CD$1048576,0),MATCH((CUADRO!H$5&amp;$E1104),'Hoja de Trabajo para listado'!$CD$151:$DC$151,0)),0)</f>
        <v>0</v>
      </c>
      <c r="I1104" s="243">
        <f ca="1">+IFERROR(INDEX('Hoja de Trabajo para listado'!$A$155:$Z$1048576,MATCH($A1104,'Hoja de Trabajo para listado'!$A$155:$A$1048576,0),MATCH((CUADRO!I$5&amp;$E1104),'Hoja de Trabajo para listado'!$A$151:$Z$151,0)),0)+IFERROR(INDEX('Hoja de Trabajo para listado'!$AB$155:$BA$1048576,MATCH($A1104,'Hoja de Trabajo para listado'!$AB$155:$AB$1048576,0),MATCH((CUADRO!I$5&amp;$E1104),'Hoja de Trabajo para listado'!$AB$151:$BA$151,0)),0)+IFERROR(INDEX('Hoja de Trabajo para listado'!$BC$155:$CB$1048576,MATCH($A1104,'Hoja de Trabajo para listado'!$BC$155:$BC$1048576,0),MATCH((CUADRO!I$5&amp;$E1104),'Hoja de Trabajo para listado'!$BC$151:$CB$151,0)),0)+IFERROR(INDEX('Hoja de Trabajo para listado'!$DE$153:$DG$274,MATCH($A1104,'Hoja de Trabajo para listado'!$DE$153:$DE$1048576,0),MATCH((CUADRO!I$5&amp;$E1104),'Hoja de Trabajo para listado'!$DE$151:$DG$151,0)),0)+IFERROR(INDEX('Hoja de Trabajo para listado'!$CD$155:$DC$1048576,MATCH($A1104,'Hoja de Trabajo para listado'!$CD$155:$CD$1048576,0),MATCH((CUADRO!I$5&amp;$E1104),'Hoja de Trabajo para listado'!$CD$151:$DC$151,0)),0)</f>
        <v>0</v>
      </c>
      <c r="J1104" s="243">
        <f ca="1">+IFERROR(INDEX('Hoja de Trabajo para listado'!$A$155:$Z$1048576,MATCH($A1104,'Hoja de Trabajo para listado'!$A$155:$A$1048576,0),MATCH((CUADRO!J$5&amp;$E1104),'Hoja de Trabajo para listado'!$A$151:$Z$151,0)),0)+IFERROR(INDEX('Hoja de Trabajo para listado'!$AB$155:$BA$1048576,MATCH($A1104,'Hoja de Trabajo para listado'!$AB$155:$AB$1048576,0),MATCH((CUADRO!J$5&amp;$E1104),'Hoja de Trabajo para listado'!$AB$151:$BA$151,0)),0)+IFERROR(INDEX('Hoja de Trabajo para listado'!$BC$155:$CB$1048576,MATCH($A1104,'Hoja de Trabajo para listado'!$BC$155:$BC$1048576,0),MATCH((CUADRO!J$5&amp;$E1104),'Hoja de Trabajo para listado'!$BC$151:$CB$151,0)),0)+IFERROR(INDEX('Hoja de Trabajo para listado'!$DE$153:$DG$274,MATCH($A1104,'Hoja de Trabajo para listado'!$DE$153:$DE$1048576,0),MATCH((CUADRO!J$5&amp;$E1104),'Hoja de Trabajo para listado'!$DE$151:$DG$151,0)),0)+IFERROR(INDEX('Hoja de Trabajo para listado'!$CD$155:$DC$1048576,MATCH($A1104,'Hoja de Trabajo para listado'!$CD$155:$CD$1048576,0),MATCH((CUADRO!J$5&amp;$E1104),'Hoja de Trabajo para listado'!$CD$151:$DC$151,0)),0)</f>
        <v>0</v>
      </c>
      <c r="K1104" s="243">
        <f ca="1">+IFERROR(INDEX('Hoja de Trabajo para listado'!$A$155:$Z$1048576,MATCH($A1104,'Hoja de Trabajo para listado'!$A$155:$A$1048576,0),MATCH((CUADRO!K$5&amp;$E1104),'Hoja de Trabajo para listado'!$A$151:$Z$151,0)),0)+IFERROR(INDEX('Hoja de Trabajo para listado'!$AB$155:$BA$1048576,MATCH($A1104,'Hoja de Trabajo para listado'!$AB$155:$AB$1048576,0),MATCH((CUADRO!K$5&amp;$E1104),'Hoja de Trabajo para listado'!$AB$151:$BA$151,0)),0)+IFERROR(INDEX('Hoja de Trabajo para listado'!$BC$155:$CB$1048576,MATCH($A1104,'Hoja de Trabajo para listado'!$BC$155:$BC$1048576,0),MATCH((CUADRO!K$5&amp;$E1104),'Hoja de Trabajo para listado'!$BC$151:$CB$151,0)),0)+IFERROR(INDEX('Hoja de Trabajo para listado'!$DE$153:$DG$274,MATCH($A1104,'Hoja de Trabajo para listado'!$DE$153:$DE$1048576,0),MATCH((CUADRO!K$5&amp;$E1104),'Hoja de Trabajo para listado'!$DE$151:$DG$151,0)),0)+IFERROR(INDEX('Hoja de Trabajo para listado'!$CD$155:$DC$1048576,MATCH($A1104,'Hoja de Trabajo para listado'!$CD$155:$CD$1048576,0),MATCH((CUADRO!K$5&amp;$E1104),'Hoja de Trabajo para listado'!$CD$151:$DC$151,0)),0)</f>
        <v>0</v>
      </c>
      <c r="L1104" s="243">
        <f ca="1">+IFERROR(INDEX('Hoja de Trabajo para listado'!$A$155:$Z$1048576,MATCH($A1104,'Hoja de Trabajo para listado'!$A$155:$A$1048576,0),MATCH((CUADRO!L$5&amp;$E1104),'Hoja de Trabajo para listado'!$A$151:$Z$151,0)),0)+IFERROR(INDEX('Hoja de Trabajo para listado'!$AB$155:$BA$1048576,MATCH($A1104,'Hoja de Trabajo para listado'!$AB$155:$AB$1048576,0),MATCH((CUADRO!L$5&amp;$E1104),'Hoja de Trabajo para listado'!$AB$151:$BA$151,0)),0)+IFERROR(INDEX('Hoja de Trabajo para listado'!$BC$155:$CB$1048576,MATCH($A1104,'Hoja de Trabajo para listado'!$BC$155:$BC$1048576,0),MATCH((CUADRO!L$5&amp;$E1104),'Hoja de Trabajo para listado'!$BC$151:$CB$151,0)),0)+IFERROR(INDEX('Hoja de Trabajo para listado'!$DE$153:$DG$274,MATCH($A1104,'Hoja de Trabajo para listado'!$DE$153:$DE$1048576,0),MATCH((CUADRO!L$5&amp;$E1104),'Hoja de Trabajo para listado'!$DE$151:$DG$151,0)),0)+IFERROR(INDEX('Hoja de Trabajo para listado'!$CD$155:$DC$1048576,MATCH($A1104,'Hoja de Trabajo para listado'!$CD$155:$CD$1048576,0),MATCH((CUADRO!L$5&amp;$E1104),'Hoja de Trabajo para listado'!$CD$151:$DC$151,0)),0)</f>
        <v>0</v>
      </c>
      <c r="M1104" s="243">
        <f ca="1">+IFERROR(INDEX('Hoja de Trabajo para listado'!$A$155:$Z$1048576,MATCH($A1104,'Hoja de Trabajo para listado'!$A$155:$A$1048576,0),MATCH((CUADRO!M$5&amp;$E1104),'Hoja de Trabajo para listado'!$A$151:$Z$151,0)),0)+IFERROR(INDEX('Hoja de Trabajo para listado'!$AB$155:$BA$1048576,MATCH($A1104,'Hoja de Trabajo para listado'!$AB$155:$AB$1048576,0),MATCH((CUADRO!M$5&amp;$E1104),'Hoja de Trabajo para listado'!$AB$151:$BA$151,0)),0)+IFERROR(INDEX('Hoja de Trabajo para listado'!$BC$155:$CB$1048576,MATCH($A1104,'Hoja de Trabajo para listado'!$BC$155:$BC$1048576,0),MATCH((CUADRO!M$5&amp;$E1104),'Hoja de Trabajo para listado'!$BC$151:$CB$151,0)),0)+IFERROR(INDEX('Hoja de Trabajo para listado'!$DE$153:$DG$274,MATCH($A1104,'Hoja de Trabajo para listado'!$DE$153:$DE$1048576,0),MATCH((CUADRO!M$5&amp;$E1104),'Hoja de Trabajo para listado'!$DE$151:$DG$151,0)),0)+IFERROR(INDEX('Hoja de Trabajo para listado'!$CD$155:$DC$1048576,MATCH($A1104,'Hoja de Trabajo para listado'!$CD$155:$CD$1048576,0),MATCH((CUADRO!M$5&amp;$E1104),'Hoja de Trabajo para listado'!$CD$151:$DC$151,0)),0)</f>
        <v>0</v>
      </c>
      <c r="N1104" s="243">
        <f ca="1">+IFERROR(INDEX('Hoja de Trabajo para listado'!$A$155:$Z$1048576,MATCH($A1104,'Hoja de Trabajo para listado'!$A$155:$A$1048576,0),MATCH((CUADRO!N$5&amp;$E1104),'Hoja de Trabajo para listado'!$A$151:$Z$151,0)),0)+IFERROR(INDEX('Hoja de Trabajo para listado'!$AB$155:$BA$1048576,MATCH($A1104,'Hoja de Trabajo para listado'!$AB$155:$AB$1048576,0),MATCH((CUADRO!N$5&amp;$E1104),'Hoja de Trabajo para listado'!$AB$151:$BA$151,0)),0)+IFERROR(INDEX('Hoja de Trabajo para listado'!$BC$155:$CB$1048576,MATCH($A1104,'Hoja de Trabajo para listado'!$BC$155:$BC$1048576,0),MATCH((CUADRO!N$5&amp;$E1104),'Hoja de Trabajo para listado'!$BC$151:$CB$151,0)),0)+IFERROR(INDEX('Hoja de Trabajo para listado'!$DE$153:$DG$274,MATCH($A1104,'Hoja de Trabajo para listado'!$DE$153:$DE$1048576,0),MATCH((CUADRO!N$5&amp;$E1104),'Hoja de Trabajo para listado'!$DE$151:$DG$151,0)),0)+IFERROR(INDEX('Hoja de Trabajo para listado'!$CD$155:$DC$1048576,MATCH($A1104,'Hoja de Trabajo para listado'!$CD$155:$CD$1048576,0),MATCH((CUADRO!N$5&amp;$E1104),'Hoja de Trabajo para listado'!$CD$151:$DC$151,0)),0)</f>
        <v>0</v>
      </c>
      <c r="O1104" s="243">
        <f ca="1">+IFERROR(INDEX('Hoja de Trabajo para listado'!$A$155:$Z$1048576,MATCH($A1104,'Hoja de Trabajo para listado'!$A$155:$A$1048576,0),MATCH((CUADRO!O$5&amp;$E1104),'Hoja de Trabajo para listado'!$A$151:$Z$151,0)),0)+IFERROR(INDEX('Hoja de Trabajo para listado'!$AB$155:$BA$1048576,MATCH($A1104,'Hoja de Trabajo para listado'!$AB$155:$AB$1048576,0),MATCH((CUADRO!O$5&amp;$E1104),'Hoja de Trabajo para listado'!$AB$151:$BA$151,0)),0)+IFERROR(INDEX('Hoja de Trabajo para listado'!$BC$155:$CB$1048576,MATCH($A1104,'Hoja de Trabajo para listado'!$BC$155:$BC$1048576,0),MATCH((CUADRO!O$5&amp;$E1104),'Hoja de Trabajo para listado'!$BC$151:$CB$151,0)),0)+IFERROR(INDEX('Hoja de Trabajo para listado'!$DE$153:$DG$274,MATCH($A1104,'Hoja de Trabajo para listado'!$DE$153:$DE$1048576,0),MATCH((CUADRO!O$5&amp;$E1104),'Hoja de Trabajo para listado'!$DE$151:$DG$151,0)),0)+IFERROR(INDEX('Hoja de Trabajo para listado'!$CD$155:$DC$1048576,MATCH($A1104,'Hoja de Trabajo para listado'!$CD$155:$CD$1048576,0),MATCH((CUADRO!O$5&amp;$E1104),'Hoja de Trabajo para listado'!$CD$151:$DC$151,0)),0)</f>
        <v>0</v>
      </c>
      <c r="P1104" s="243">
        <f ca="1">+IFERROR(INDEX('Hoja de Trabajo para listado'!$A$155:$Z$1048576,MATCH($A1104,'Hoja de Trabajo para listado'!$A$155:$A$1048576,0),MATCH((CUADRO!P$5&amp;$E1104),'Hoja de Trabajo para listado'!$A$151:$Z$151,0)),0)+IFERROR(INDEX('Hoja de Trabajo para listado'!$AB$155:$BA$1048576,MATCH($A1104,'Hoja de Trabajo para listado'!$AB$155:$AB$1048576,0),MATCH((CUADRO!P$5&amp;$E1104),'Hoja de Trabajo para listado'!$AB$151:$BA$151,0)),0)+IFERROR(INDEX('Hoja de Trabajo para listado'!$BC$155:$CB$1048576,MATCH($A1104,'Hoja de Trabajo para listado'!$BC$155:$BC$1048576,0),MATCH((CUADRO!P$5&amp;$E1104),'Hoja de Trabajo para listado'!$BC$151:$CB$151,0)),0)+IFERROR(INDEX('Hoja de Trabajo para listado'!$DE$153:$DG$274,MATCH($A1104,'Hoja de Trabajo para listado'!$DE$153:$DE$1048576,0),MATCH((CUADRO!P$5&amp;$E1104),'Hoja de Trabajo para listado'!$DE$151:$DG$151,0)),0)+IFERROR(INDEX('Hoja de Trabajo para listado'!$CD$155:$DC$1048576,MATCH($A1104,'Hoja de Trabajo para listado'!$CD$155:$CD$1048576,0),MATCH((CUADRO!P$5&amp;$E1104),'Hoja de Trabajo para listado'!$CD$151:$DC$151,0)),0)</f>
        <v>0</v>
      </c>
      <c r="Q1104" s="243">
        <f ca="1">+IFERROR(INDEX('Hoja de Trabajo para listado'!$A$155:$Z$1048576,MATCH($A1104,'Hoja de Trabajo para listado'!$A$155:$A$1048576,0),MATCH((CUADRO!Q$5&amp;$E1104),'Hoja de Trabajo para listado'!$A$151:$Z$151,0)),0)+IFERROR(INDEX('Hoja de Trabajo para listado'!$AB$155:$BA$1048576,MATCH($A1104,'Hoja de Trabajo para listado'!$AB$155:$AB$1048576,0),MATCH((CUADRO!Q$5&amp;$E1104),'Hoja de Trabajo para listado'!$AB$151:$BA$151,0)),0)+IFERROR(INDEX('Hoja de Trabajo para listado'!$BC$155:$CB$1048576,MATCH($A1104,'Hoja de Trabajo para listado'!$BC$155:$BC$1048576,0),MATCH((CUADRO!Q$5&amp;$E1104),'Hoja de Trabajo para listado'!$BC$151:$CB$151,0)),0)+IFERROR(INDEX('Hoja de Trabajo para listado'!$DE$153:$DG$274,MATCH($A1104,'Hoja de Trabajo para listado'!$DE$153:$DE$1048576,0),MATCH((CUADRO!Q$5&amp;$E1104),'Hoja de Trabajo para listado'!$DE$151:$DG$151,0)),0)+IFERROR(INDEX('Hoja de Trabajo para listado'!$CD$155:$DC$1048576,MATCH($A1104,'Hoja de Trabajo para listado'!$CD$155:$CD$1048576,0),MATCH((CUADRO!Q$5&amp;$E1104),'Hoja de Trabajo para listado'!$CD$151:$DC$151,0)),0)</f>
        <v>0</v>
      </c>
      <c r="R1104" s="243">
        <f t="shared" ca="1" si="37"/>
        <v>0</v>
      </c>
      <c r="S1104" s="249"/>
      <c r="T1104" s="243">
        <f ca="1">+T1105</f>
        <v>0</v>
      </c>
      <c r="U1104" s="242">
        <f t="shared" si="38"/>
        <v>1</v>
      </c>
      <c r="V1104" s="333" t="str">
        <f>+VLOOKUP(A1104,bd_lista!$A$3:$E$590,5,FALSE)</f>
        <v>Gobiernos Autonomos Municipales</v>
      </c>
      <c r="W1104" s="391" t="str">
        <f>+V1104</f>
        <v>Gobiernos Autonomos Municipales</v>
      </c>
      <c r="X1104" s="242">
        <f>+VLOOKUP(A1104,[4]Sheet1!$A$13:$D$744,4,FALSE)</f>
        <v>0</v>
      </c>
      <c r="Y1104" s="242" t="e">
        <f>+VLOOKUP(X1104,bd_lista!$A$3:$C$590,3,FALSE)</f>
        <v>#N/A</v>
      </c>
      <c r="Z1104" s="294">
        <f>+X1104</f>
        <v>0</v>
      </c>
      <c r="AA1104" s="295" t="e">
        <f>+Y1104</f>
        <v>#N/A</v>
      </c>
    </row>
    <row r="1105" spans="1:27" customFormat="1" ht="15" hidden="1" customHeight="1">
      <c r="A1105" s="32">
        <v>1911</v>
      </c>
      <c r="B1105" s="388"/>
      <c r="C1105" s="247" t="str">
        <f>+VLOOKUP(A1105,bd_lista!$A$3:$C$590,3,FALSE)</f>
        <v>Gobierno Autónomo Municipal de Santa Rosa del Abuná</v>
      </c>
      <c r="D1105" s="390"/>
      <c r="E1105" s="244" t="s">
        <v>1305</v>
      </c>
      <c r="F1105" s="245">
        <f ca="1">+IFERROR(INDEX('Hoja de Trabajo para listado'!$A$155:$Z$1048576,MATCH($A1105,'Hoja de Trabajo para listado'!$A$155:$A$1048576,0),MATCH((CUADRO!F$5&amp;$E1105),'Hoja de Trabajo para listado'!$A$151:$Z$151,0)),0)+IFERROR(INDEX('Hoja de Trabajo para listado'!$AB$155:$BA$1048576,MATCH($A1105,'Hoja de Trabajo para listado'!$AB$155:$AB$1048576,0),MATCH((CUADRO!F$5&amp;$E1105),'Hoja de Trabajo para listado'!$AB$151:$BA$151,0)),0)+IFERROR(INDEX('Hoja de Trabajo para listado'!$BC$155:$CB$1048576,MATCH($A1105,'Hoja de Trabajo para listado'!$BC$155:$BC$1048576,0),MATCH((CUADRO!F$5&amp;$E1105),'Hoja de Trabajo para listado'!$BC$151:$CB$151,0)),0)+IFERROR(INDEX('Hoja de Trabajo para listado'!$DE$153:$DG$274,MATCH($A1105,'Hoja de Trabajo para listado'!$DE$153:$DE$1048576,0),MATCH((CUADRO!F$5&amp;$E1105),'Hoja de Trabajo para listado'!$DE$151:$DG$151,0)),0)+IFERROR(INDEX('Hoja de Trabajo para listado'!$CD$155:$DC$1048576,MATCH($A1105,'Hoja de Trabajo para listado'!$CD$155:$CD$1048576,0),MATCH((CUADRO!F$5&amp;$E1105),'Hoja de Trabajo para listado'!$CD$151:$DC$151,0)),0)</f>
        <v>0</v>
      </c>
      <c r="G1105" s="245">
        <f ca="1">+IFERROR(INDEX('Hoja de Trabajo para listado'!$A$155:$Z$1048576,MATCH($A1105,'Hoja de Trabajo para listado'!$A$155:$A$1048576,0),MATCH((CUADRO!G$5&amp;$E1105),'Hoja de Trabajo para listado'!$A$151:$Z$151,0)),0)+IFERROR(INDEX('Hoja de Trabajo para listado'!$AB$155:$BA$1048576,MATCH($A1105,'Hoja de Trabajo para listado'!$AB$155:$AB$1048576,0),MATCH((CUADRO!G$5&amp;$E1105),'Hoja de Trabajo para listado'!$AB$151:$BA$151,0)),0)+IFERROR(INDEX('Hoja de Trabajo para listado'!$BC$155:$CB$1048576,MATCH($A1105,'Hoja de Trabajo para listado'!$BC$155:$BC$1048576,0),MATCH((CUADRO!G$5&amp;$E1105),'Hoja de Trabajo para listado'!$BC$151:$CB$151,0)),0)+IFERROR(INDEX('Hoja de Trabajo para listado'!$DE$153:$DG$274,MATCH($A1105,'Hoja de Trabajo para listado'!$DE$153:$DE$1048576,0),MATCH((CUADRO!G$5&amp;$E1105),'Hoja de Trabajo para listado'!$DE$151:$DG$151,0)),0)+IFERROR(INDEX('Hoja de Trabajo para listado'!$CD$155:$DC$1048576,MATCH($A1105,'Hoja de Trabajo para listado'!$CD$155:$CD$1048576,0),MATCH((CUADRO!G$5&amp;$E1105),'Hoja de Trabajo para listado'!$CD$151:$DC$151,0)),0)</f>
        <v>0</v>
      </c>
      <c r="H1105" s="245">
        <f ca="1">+IFERROR(INDEX('Hoja de Trabajo para listado'!$A$155:$Z$1048576,MATCH($A1105,'Hoja de Trabajo para listado'!$A$155:$A$1048576,0),MATCH((CUADRO!H$5&amp;$E1105),'Hoja de Trabajo para listado'!$A$151:$Z$151,0)),0)+IFERROR(INDEX('Hoja de Trabajo para listado'!$AB$155:$BA$1048576,MATCH($A1105,'Hoja de Trabajo para listado'!$AB$155:$AB$1048576,0),MATCH((CUADRO!H$5&amp;$E1105),'Hoja de Trabajo para listado'!$AB$151:$BA$151,0)),0)+IFERROR(INDEX('Hoja de Trabajo para listado'!$BC$155:$CB$1048576,MATCH($A1105,'Hoja de Trabajo para listado'!$BC$155:$BC$1048576,0),MATCH((CUADRO!H$5&amp;$E1105),'Hoja de Trabajo para listado'!$BC$151:$CB$151,0)),0)+IFERROR(INDEX('Hoja de Trabajo para listado'!$DE$153:$DG$274,MATCH($A1105,'Hoja de Trabajo para listado'!$DE$153:$DE$1048576,0),MATCH((CUADRO!H$5&amp;$E1105),'Hoja de Trabajo para listado'!$DE$151:$DG$151,0)),0)+IFERROR(INDEX('Hoja de Trabajo para listado'!$CD$155:$DC$1048576,MATCH($A1105,'Hoja de Trabajo para listado'!$CD$155:$CD$1048576,0),MATCH((CUADRO!H$5&amp;$E1105),'Hoja de Trabajo para listado'!$CD$151:$DC$151,0)),0)</f>
        <v>0</v>
      </c>
      <c r="I1105" s="245">
        <f ca="1">+IFERROR(INDEX('Hoja de Trabajo para listado'!$A$155:$Z$1048576,MATCH($A1105,'Hoja de Trabajo para listado'!$A$155:$A$1048576,0),MATCH((CUADRO!I$5&amp;$E1105),'Hoja de Trabajo para listado'!$A$151:$Z$151,0)),0)+IFERROR(INDEX('Hoja de Trabajo para listado'!$AB$155:$BA$1048576,MATCH($A1105,'Hoja de Trabajo para listado'!$AB$155:$AB$1048576,0),MATCH((CUADRO!I$5&amp;$E1105),'Hoja de Trabajo para listado'!$AB$151:$BA$151,0)),0)+IFERROR(INDEX('Hoja de Trabajo para listado'!$BC$155:$CB$1048576,MATCH($A1105,'Hoja de Trabajo para listado'!$BC$155:$BC$1048576,0),MATCH((CUADRO!I$5&amp;$E1105),'Hoja de Trabajo para listado'!$BC$151:$CB$151,0)),0)+IFERROR(INDEX('Hoja de Trabajo para listado'!$DE$153:$DG$274,MATCH($A1105,'Hoja de Trabajo para listado'!$DE$153:$DE$1048576,0),MATCH((CUADRO!I$5&amp;$E1105),'Hoja de Trabajo para listado'!$DE$151:$DG$151,0)),0)+IFERROR(INDEX('Hoja de Trabajo para listado'!$CD$155:$DC$1048576,MATCH($A1105,'Hoja de Trabajo para listado'!$CD$155:$CD$1048576,0),MATCH((CUADRO!I$5&amp;$E1105),'Hoja de Trabajo para listado'!$CD$151:$DC$151,0)),0)</f>
        <v>0</v>
      </c>
      <c r="J1105" s="245">
        <f ca="1">+IFERROR(INDEX('Hoja de Trabajo para listado'!$A$155:$Z$1048576,MATCH($A1105,'Hoja de Trabajo para listado'!$A$155:$A$1048576,0),MATCH((CUADRO!J$5&amp;$E1105),'Hoja de Trabajo para listado'!$A$151:$Z$151,0)),0)+IFERROR(INDEX('Hoja de Trabajo para listado'!$AB$155:$BA$1048576,MATCH($A1105,'Hoja de Trabajo para listado'!$AB$155:$AB$1048576,0),MATCH((CUADRO!J$5&amp;$E1105),'Hoja de Trabajo para listado'!$AB$151:$BA$151,0)),0)+IFERROR(INDEX('Hoja de Trabajo para listado'!$BC$155:$CB$1048576,MATCH($A1105,'Hoja de Trabajo para listado'!$BC$155:$BC$1048576,0),MATCH((CUADRO!J$5&amp;$E1105),'Hoja de Trabajo para listado'!$BC$151:$CB$151,0)),0)+IFERROR(INDEX('Hoja de Trabajo para listado'!$DE$153:$DG$274,MATCH($A1105,'Hoja de Trabajo para listado'!$DE$153:$DE$1048576,0),MATCH((CUADRO!J$5&amp;$E1105),'Hoja de Trabajo para listado'!$DE$151:$DG$151,0)),0)+IFERROR(INDEX('Hoja de Trabajo para listado'!$CD$155:$DC$1048576,MATCH($A1105,'Hoja de Trabajo para listado'!$CD$155:$CD$1048576,0),MATCH((CUADRO!J$5&amp;$E1105),'Hoja de Trabajo para listado'!$CD$151:$DC$151,0)),0)</f>
        <v>0</v>
      </c>
      <c r="K1105" s="245">
        <f ca="1">+IFERROR(INDEX('Hoja de Trabajo para listado'!$A$155:$Z$1048576,MATCH($A1105,'Hoja de Trabajo para listado'!$A$155:$A$1048576,0),MATCH((CUADRO!K$5&amp;$E1105),'Hoja de Trabajo para listado'!$A$151:$Z$151,0)),0)+IFERROR(INDEX('Hoja de Trabajo para listado'!$AB$155:$BA$1048576,MATCH($A1105,'Hoja de Trabajo para listado'!$AB$155:$AB$1048576,0),MATCH((CUADRO!K$5&amp;$E1105),'Hoja de Trabajo para listado'!$AB$151:$BA$151,0)),0)+IFERROR(INDEX('Hoja de Trabajo para listado'!$BC$155:$CB$1048576,MATCH($A1105,'Hoja de Trabajo para listado'!$BC$155:$BC$1048576,0),MATCH((CUADRO!K$5&amp;$E1105),'Hoja de Trabajo para listado'!$BC$151:$CB$151,0)),0)+IFERROR(INDEX('Hoja de Trabajo para listado'!$DE$153:$DG$274,MATCH($A1105,'Hoja de Trabajo para listado'!$DE$153:$DE$1048576,0),MATCH((CUADRO!K$5&amp;$E1105),'Hoja de Trabajo para listado'!$DE$151:$DG$151,0)),0)+IFERROR(INDEX('Hoja de Trabajo para listado'!$CD$155:$DC$1048576,MATCH($A1105,'Hoja de Trabajo para listado'!$CD$155:$CD$1048576,0),MATCH((CUADRO!K$5&amp;$E1105),'Hoja de Trabajo para listado'!$CD$151:$DC$151,0)),0)</f>
        <v>0</v>
      </c>
      <c r="L1105" s="245">
        <f ca="1">+IFERROR(INDEX('Hoja de Trabajo para listado'!$A$155:$Z$1048576,MATCH($A1105,'Hoja de Trabajo para listado'!$A$155:$A$1048576,0),MATCH((CUADRO!L$5&amp;$E1105),'Hoja de Trabajo para listado'!$A$151:$Z$151,0)),0)+IFERROR(INDEX('Hoja de Trabajo para listado'!$AB$155:$BA$1048576,MATCH($A1105,'Hoja de Trabajo para listado'!$AB$155:$AB$1048576,0),MATCH((CUADRO!L$5&amp;$E1105),'Hoja de Trabajo para listado'!$AB$151:$BA$151,0)),0)+IFERROR(INDEX('Hoja de Trabajo para listado'!$BC$155:$CB$1048576,MATCH($A1105,'Hoja de Trabajo para listado'!$BC$155:$BC$1048576,0),MATCH((CUADRO!L$5&amp;$E1105),'Hoja de Trabajo para listado'!$BC$151:$CB$151,0)),0)+IFERROR(INDEX('Hoja de Trabajo para listado'!$DE$153:$DG$274,MATCH($A1105,'Hoja de Trabajo para listado'!$DE$153:$DE$1048576,0),MATCH((CUADRO!L$5&amp;$E1105),'Hoja de Trabajo para listado'!$DE$151:$DG$151,0)),0)+IFERROR(INDEX('Hoja de Trabajo para listado'!$CD$155:$DC$1048576,MATCH($A1105,'Hoja de Trabajo para listado'!$CD$155:$CD$1048576,0),MATCH((CUADRO!L$5&amp;$E1105),'Hoja de Trabajo para listado'!$CD$151:$DC$151,0)),0)</f>
        <v>0</v>
      </c>
      <c r="M1105" s="245">
        <f ca="1">+IFERROR(INDEX('Hoja de Trabajo para listado'!$A$155:$Z$1048576,MATCH($A1105,'Hoja de Trabajo para listado'!$A$155:$A$1048576,0),MATCH((CUADRO!M$5&amp;$E1105),'Hoja de Trabajo para listado'!$A$151:$Z$151,0)),0)+IFERROR(INDEX('Hoja de Trabajo para listado'!$AB$155:$BA$1048576,MATCH($A1105,'Hoja de Trabajo para listado'!$AB$155:$AB$1048576,0),MATCH((CUADRO!M$5&amp;$E1105),'Hoja de Trabajo para listado'!$AB$151:$BA$151,0)),0)+IFERROR(INDEX('Hoja de Trabajo para listado'!$BC$155:$CB$1048576,MATCH($A1105,'Hoja de Trabajo para listado'!$BC$155:$BC$1048576,0),MATCH((CUADRO!M$5&amp;$E1105),'Hoja de Trabajo para listado'!$BC$151:$CB$151,0)),0)+IFERROR(INDEX('Hoja de Trabajo para listado'!$DE$153:$DG$274,MATCH($A1105,'Hoja de Trabajo para listado'!$DE$153:$DE$1048576,0),MATCH((CUADRO!M$5&amp;$E1105),'Hoja de Trabajo para listado'!$DE$151:$DG$151,0)),0)+IFERROR(INDEX('Hoja de Trabajo para listado'!$CD$155:$DC$1048576,MATCH($A1105,'Hoja de Trabajo para listado'!$CD$155:$CD$1048576,0),MATCH((CUADRO!M$5&amp;$E1105),'Hoja de Trabajo para listado'!$CD$151:$DC$151,0)),0)</f>
        <v>0</v>
      </c>
      <c r="N1105" s="245">
        <f ca="1">+IFERROR(INDEX('Hoja de Trabajo para listado'!$A$155:$Z$1048576,MATCH($A1105,'Hoja de Trabajo para listado'!$A$155:$A$1048576,0),MATCH((CUADRO!N$5&amp;$E1105),'Hoja de Trabajo para listado'!$A$151:$Z$151,0)),0)+IFERROR(INDEX('Hoja de Trabajo para listado'!$AB$155:$BA$1048576,MATCH($A1105,'Hoja de Trabajo para listado'!$AB$155:$AB$1048576,0),MATCH((CUADRO!N$5&amp;$E1105),'Hoja de Trabajo para listado'!$AB$151:$BA$151,0)),0)+IFERROR(INDEX('Hoja de Trabajo para listado'!$BC$155:$CB$1048576,MATCH($A1105,'Hoja de Trabajo para listado'!$BC$155:$BC$1048576,0),MATCH((CUADRO!N$5&amp;$E1105),'Hoja de Trabajo para listado'!$BC$151:$CB$151,0)),0)+IFERROR(INDEX('Hoja de Trabajo para listado'!$DE$153:$DG$274,MATCH($A1105,'Hoja de Trabajo para listado'!$DE$153:$DE$1048576,0),MATCH((CUADRO!N$5&amp;$E1105),'Hoja de Trabajo para listado'!$DE$151:$DG$151,0)),0)+IFERROR(INDEX('Hoja de Trabajo para listado'!$CD$155:$DC$1048576,MATCH($A1105,'Hoja de Trabajo para listado'!$CD$155:$CD$1048576,0),MATCH((CUADRO!N$5&amp;$E1105),'Hoja de Trabajo para listado'!$CD$151:$DC$151,0)),0)</f>
        <v>0</v>
      </c>
      <c r="O1105" s="245">
        <f ca="1">+IFERROR(INDEX('Hoja de Trabajo para listado'!$A$155:$Z$1048576,MATCH($A1105,'Hoja de Trabajo para listado'!$A$155:$A$1048576,0),MATCH((CUADRO!O$5&amp;$E1105),'Hoja de Trabajo para listado'!$A$151:$Z$151,0)),0)+IFERROR(INDEX('Hoja de Trabajo para listado'!$AB$155:$BA$1048576,MATCH($A1105,'Hoja de Trabajo para listado'!$AB$155:$AB$1048576,0),MATCH((CUADRO!O$5&amp;$E1105),'Hoja de Trabajo para listado'!$AB$151:$BA$151,0)),0)+IFERROR(INDEX('Hoja de Trabajo para listado'!$BC$155:$CB$1048576,MATCH($A1105,'Hoja de Trabajo para listado'!$BC$155:$BC$1048576,0),MATCH((CUADRO!O$5&amp;$E1105),'Hoja de Trabajo para listado'!$BC$151:$CB$151,0)),0)+IFERROR(INDEX('Hoja de Trabajo para listado'!$DE$153:$DG$274,MATCH($A1105,'Hoja de Trabajo para listado'!$DE$153:$DE$1048576,0),MATCH((CUADRO!O$5&amp;$E1105),'Hoja de Trabajo para listado'!$DE$151:$DG$151,0)),0)+IFERROR(INDEX('Hoja de Trabajo para listado'!$CD$155:$DC$1048576,MATCH($A1105,'Hoja de Trabajo para listado'!$CD$155:$CD$1048576,0),MATCH((CUADRO!O$5&amp;$E1105),'Hoja de Trabajo para listado'!$CD$151:$DC$151,0)),0)</f>
        <v>0</v>
      </c>
      <c r="P1105" s="245">
        <f ca="1">+IFERROR(INDEX('Hoja de Trabajo para listado'!$A$155:$Z$1048576,MATCH($A1105,'Hoja de Trabajo para listado'!$A$155:$A$1048576,0),MATCH((CUADRO!P$5&amp;$E1105),'Hoja de Trabajo para listado'!$A$151:$Z$151,0)),0)+IFERROR(INDEX('Hoja de Trabajo para listado'!$AB$155:$BA$1048576,MATCH($A1105,'Hoja de Trabajo para listado'!$AB$155:$AB$1048576,0),MATCH((CUADRO!P$5&amp;$E1105),'Hoja de Trabajo para listado'!$AB$151:$BA$151,0)),0)+IFERROR(INDEX('Hoja de Trabajo para listado'!$BC$155:$CB$1048576,MATCH($A1105,'Hoja de Trabajo para listado'!$BC$155:$BC$1048576,0),MATCH((CUADRO!P$5&amp;$E1105),'Hoja de Trabajo para listado'!$BC$151:$CB$151,0)),0)+IFERROR(INDEX('Hoja de Trabajo para listado'!$DE$153:$DG$274,MATCH($A1105,'Hoja de Trabajo para listado'!$DE$153:$DE$1048576,0),MATCH((CUADRO!P$5&amp;$E1105),'Hoja de Trabajo para listado'!$DE$151:$DG$151,0)),0)+IFERROR(INDEX('Hoja de Trabajo para listado'!$CD$155:$DC$1048576,MATCH($A1105,'Hoja de Trabajo para listado'!$CD$155:$CD$1048576,0),MATCH((CUADRO!P$5&amp;$E1105),'Hoja de Trabajo para listado'!$CD$151:$DC$151,0)),0)</f>
        <v>0</v>
      </c>
      <c r="Q1105" s="245">
        <f ca="1">+IFERROR(INDEX('Hoja de Trabajo para listado'!$A$155:$Z$1048576,MATCH($A1105,'Hoja de Trabajo para listado'!$A$155:$A$1048576,0),MATCH((CUADRO!Q$5&amp;$E1105),'Hoja de Trabajo para listado'!$A$151:$Z$151,0)),0)+IFERROR(INDEX('Hoja de Trabajo para listado'!$AB$155:$BA$1048576,MATCH($A1105,'Hoja de Trabajo para listado'!$AB$155:$AB$1048576,0),MATCH((CUADRO!Q$5&amp;$E1105),'Hoja de Trabajo para listado'!$AB$151:$BA$151,0)),0)+IFERROR(INDEX('Hoja de Trabajo para listado'!$BC$155:$CB$1048576,MATCH($A1105,'Hoja de Trabajo para listado'!$BC$155:$BC$1048576,0),MATCH((CUADRO!Q$5&amp;$E1105),'Hoja de Trabajo para listado'!$BC$151:$CB$151,0)),0)+IFERROR(INDEX('Hoja de Trabajo para listado'!$DE$153:$DG$274,MATCH($A1105,'Hoja de Trabajo para listado'!$DE$153:$DE$1048576,0),MATCH((CUADRO!Q$5&amp;$E1105),'Hoja de Trabajo para listado'!$DE$151:$DG$151,0)),0)+IFERROR(INDEX('Hoja de Trabajo para listado'!$CD$155:$DC$1048576,MATCH($A1105,'Hoja de Trabajo para listado'!$CD$155:$CD$1048576,0),MATCH((CUADRO!Q$5&amp;$E1105),'Hoja de Trabajo para listado'!$CD$151:$DC$151,0)),0)</f>
        <v>0</v>
      </c>
      <c r="R1105" s="245">
        <f t="shared" ca="1" si="37"/>
        <v>0</v>
      </c>
      <c r="S1105" s="259">
        <f ca="1">+R1104+R1105</f>
        <v>0</v>
      </c>
      <c r="T1105" s="245">
        <f ca="1">+S1105</f>
        <v>0</v>
      </c>
      <c r="U1105" s="244">
        <f t="shared" si="38"/>
        <v>2</v>
      </c>
      <c r="V1105" s="333" t="str">
        <f>+VLOOKUP(A1105,bd_lista!$A$3:$E$590,5,FALSE)</f>
        <v>Gobiernos Autonomos Municipales</v>
      </c>
      <c r="W1105" s="392"/>
      <c r="X1105" s="242">
        <f>+VLOOKUP(A1105,[4]Sheet1!$A$13:$D$744,4,FALSE)</f>
        <v>0</v>
      </c>
      <c r="Y1105" s="242" t="e">
        <f>+VLOOKUP(X1105,bd_lista!$A$3:$C$590,3,FALSE)</f>
        <v>#N/A</v>
      </c>
      <c r="Z1105" s="292"/>
      <c r="AA1105" s="293"/>
    </row>
    <row r="1106" spans="1:27" customFormat="1" ht="15" hidden="1" customHeight="1">
      <c r="A1106" s="32">
        <v>1912</v>
      </c>
      <c r="B1106" s="387">
        <f>+A1106</f>
        <v>1912</v>
      </c>
      <c r="C1106" s="247" t="str">
        <f>+VLOOKUP(A1106,bd_lista!$A$3:$C$590,3,FALSE)</f>
        <v>Gobierno Autónomo Municipal de Ingavi (Humaita)</v>
      </c>
      <c r="D1106" s="389" t="str">
        <f>+C1106</f>
        <v>Gobierno Autónomo Municipal de Ingavi (Humaita)</v>
      </c>
      <c r="E1106" s="242" t="s">
        <v>1304</v>
      </c>
      <c r="F1106" s="243">
        <f ca="1">+IFERROR(INDEX('Hoja de Trabajo para listado'!$A$155:$Z$1048576,MATCH($A1106,'Hoja de Trabajo para listado'!$A$155:$A$1048576,0),MATCH((CUADRO!F$5&amp;$E1106),'Hoja de Trabajo para listado'!$A$151:$Z$151,0)),0)+IFERROR(INDEX('Hoja de Trabajo para listado'!$AB$155:$BA$1048576,MATCH($A1106,'Hoja de Trabajo para listado'!$AB$155:$AB$1048576,0),MATCH((CUADRO!F$5&amp;$E1106),'Hoja de Trabajo para listado'!$AB$151:$BA$151,0)),0)+IFERROR(INDEX('Hoja de Trabajo para listado'!$BC$155:$CB$1048576,MATCH($A1106,'Hoja de Trabajo para listado'!$BC$155:$BC$1048576,0),MATCH((CUADRO!F$5&amp;$E1106),'Hoja de Trabajo para listado'!$BC$151:$CB$151,0)),0)+IFERROR(INDEX('Hoja de Trabajo para listado'!$DE$153:$DG$274,MATCH($A1106,'Hoja de Trabajo para listado'!$DE$153:$DE$1048576,0),MATCH((CUADRO!F$5&amp;$E1106),'Hoja de Trabajo para listado'!$DE$151:$DG$151,0)),0)+IFERROR(INDEX('Hoja de Trabajo para listado'!$CD$155:$DC$1048576,MATCH($A1106,'Hoja de Trabajo para listado'!$CD$155:$CD$1048576,0),MATCH((CUADRO!F$5&amp;$E1106),'Hoja de Trabajo para listado'!$CD$151:$DC$151,0)),0)</f>
        <v>0</v>
      </c>
      <c r="G1106" s="243">
        <f ca="1">+IFERROR(INDEX('Hoja de Trabajo para listado'!$A$155:$Z$1048576,MATCH($A1106,'Hoja de Trabajo para listado'!$A$155:$A$1048576,0),MATCH((CUADRO!G$5&amp;$E1106),'Hoja de Trabajo para listado'!$A$151:$Z$151,0)),0)+IFERROR(INDEX('Hoja de Trabajo para listado'!$AB$155:$BA$1048576,MATCH($A1106,'Hoja de Trabajo para listado'!$AB$155:$AB$1048576,0),MATCH((CUADRO!G$5&amp;$E1106),'Hoja de Trabajo para listado'!$AB$151:$BA$151,0)),0)+IFERROR(INDEX('Hoja de Trabajo para listado'!$BC$155:$CB$1048576,MATCH($A1106,'Hoja de Trabajo para listado'!$BC$155:$BC$1048576,0),MATCH((CUADRO!G$5&amp;$E1106),'Hoja de Trabajo para listado'!$BC$151:$CB$151,0)),0)+IFERROR(INDEX('Hoja de Trabajo para listado'!$DE$153:$DG$274,MATCH($A1106,'Hoja de Trabajo para listado'!$DE$153:$DE$1048576,0),MATCH((CUADRO!G$5&amp;$E1106),'Hoja de Trabajo para listado'!$DE$151:$DG$151,0)),0)+IFERROR(INDEX('Hoja de Trabajo para listado'!$CD$155:$DC$1048576,MATCH($A1106,'Hoja de Trabajo para listado'!$CD$155:$CD$1048576,0),MATCH((CUADRO!G$5&amp;$E1106),'Hoja de Trabajo para listado'!$CD$151:$DC$151,0)),0)</f>
        <v>0</v>
      </c>
      <c r="H1106" s="243">
        <f ca="1">+IFERROR(INDEX('Hoja de Trabajo para listado'!$A$155:$Z$1048576,MATCH($A1106,'Hoja de Trabajo para listado'!$A$155:$A$1048576,0),MATCH((CUADRO!H$5&amp;$E1106),'Hoja de Trabajo para listado'!$A$151:$Z$151,0)),0)+IFERROR(INDEX('Hoja de Trabajo para listado'!$AB$155:$BA$1048576,MATCH($A1106,'Hoja de Trabajo para listado'!$AB$155:$AB$1048576,0),MATCH((CUADRO!H$5&amp;$E1106),'Hoja de Trabajo para listado'!$AB$151:$BA$151,0)),0)+IFERROR(INDEX('Hoja de Trabajo para listado'!$BC$155:$CB$1048576,MATCH($A1106,'Hoja de Trabajo para listado'!$BC$155:$BC$1048576,0),MATCH((CUADRO!H$5&amp;$E1106),'Hoja de Trabajo para listado'!$BC$151:$CB$151,0)),0)+IFERROR(INDEX('Hoja de Trabajo para listado'!$DE$153:$DG$274,MATCH($A1106,'Hoja de Trabajo para listado'!$DE$153:$DE$1048576,0),MATCH((CUADRO!H$5&amp;$E1106),'Hoja de Trabajo para listado'!$DE$151:$DG$151,0)),0)+IFERROR(INDEX('Hoja de Trabajo para listado'!$CD$155:$DC$1048576,MATCH($A1106,'Hoja de Trabajo para listado'!$CD$155:$CD$1048576,0),MATCH((CUADRO!H$5&amp;$E1106),'Hoja de Trabajo para listado'!$CD$151:$DC$151,0)),0)</f>
        <v>0</v>
      </c>
      <c r="I1106" s="243">
        <f ca="1">+IFERROR(INDEX('Hoja de Trabajo para listado'!$A$155:$Z$1048576,MATCH($A1106,'Hoja de Trabajo para listado'!$A$155:$A$1048576,0),MATCH((CUADRO!I$5&amp;$E1106),'Hoja de Trabajo para listado'!$A$151:$Z$151,0)),0)+IFERROR(INDEX('Hoja de Trabajo para listado'!$AB$155:$BA$1048576,MATCH($A1106,'Hoja de Trabajo para listado'!$AB$155:$AB$1048576,0),MATCH((CUADRO!I$5&amp;$E1106),'Hoja de Trabajo para listado'!$AB$151:$BA$151,0)),0)+IFERROR(INDEX('Hoja de Trabajo para listado'!$BC$155:$CB$1048576,MATCH($A1106,'Hoja de Trabajo para listado'!$BC$155:$BC$1048576,0),MATCH((CUADRO!I$5&amp;$E1106),'Hoja de Trabajo para listado'!$BC$151:$CB$151,0)),0)+IFERROR(INDEX('Hoja de Trabajo para listado'!$DE$153:$DG$274,MATCH($A1106,'Hoja de Trabajo para listado'!$DE$153:$DE$1048576,0),MATCH((CUADRO!I$5&amp;$E1106),'Hoja de Trabajo para listado'!$DE$151:$DG$151,0)),0)+IFERROR(INDEX('Hoja de Trabajo para listado'!$CD$155:$DC$1048576,MATCH($A1106,'Hoja de Trabajo para listado'!$CD$155:$CD$1048576,0),MATCH((CUADRO!I$5&amp;$E1106),'Hoja de Trabajo para listado'!$CD$151:$DC$151,0)),0)</f>
        <v>0</v>
      </c>
      <c r="J1106" s="243">
        <f ca="1">+IFERROR(INDEX('Hoja de Trabajo para listado'!$A$155:$Z$1048576,MATCH($A1106,'Hoja de Trabajo para listado'!$A$155:$A$1048576,0),MATCH((CUADRO!J$5&amp;$E1106),'Hoja de Trabajo para listado'!$A$151:$Z$151,0)),0)+IFERROR(INDEX('Hoja de Trabajo para listado'!$AB$155:$BA$1048576,MATCH($A1106,'Hoja de Trabajo para listado'!$AB$155:$AB$1048576,0),MATCH((CUADRO!J$5&amp;$E1106),'Hoja de Trabajo para listado'!$AB$151:$BA$151,0)),0)+IFERROR(INDEX('Hoja de Trabajo para listado'!$BC$155:$CB$1048576,MATCH($A1106,'Hoja de Trabajo para listado'!$BC$155:$BC$1048576,0),MATCH((CUADRO!J$5&amp;$E1106),'Hoja de Trabajo para listado'!$BC$151:$CB$151,0)),0)+IFERROR(INDEX('Hoja de Trabajo para listado'!$DE$153:$DG$274,MATCH($A1106,'Hoja de Trabajo para listado'!$DE$153:$DE$1048576,0),MATCH((CUADRO!J$5&amp;$E1106),'Hoja de Trabajo para listado'!$DE$151:$DG$151,0)),0)+IFERROR(INDEX('Hoja de Trabajo para listado'!$CD$155:$DC$1048576,MATCH($A1106,'Hoja de Trabajo para listado'!$CD$155:$CD$1048576,0),MATCH((CUADRO!J$5&amp;$E1106),'Hoja de Trabajo para listado'!$CD$151:$DC$151,0)),0)</f>
        <v>0</v>
      </c>
      <c r="K1106" s="243">
        <f ca="1">+IFERROR(INDEX('Hoja de Trabajo para listado'!$A$155:$Z$1048576,MATCH($A1106,'Hoja de Trabajo para listado'!$A$155:$A$1048576,0),MATCH((CUADRO!K$5&amp;$E1106),'Hoja de Trabajo para listado'!$A$151:$Z$151,0)),0)+IFERROR(INDEX('Hoja de Trabajo para listado'!$AB$155:$BA$1048576,MATCH($A1106,'Hoja de Trabajo para listado'!$AB$155:$AB$1048576,0),MATCH((CUADRO!K$5&amp;$E1106),'Hoja de Trabajo para listado'!$AB$151:$BA$151,0)),0)+IFERROR(INDEX('Hoja de Trabajo para listado'!$BC$155:$CB$1048576,MATCH($A1106,'Hoja de Trabajo para listado'!$BC$155:$BC$1048576,0),MATCH((CUADRO!K$5&amp;$E1106),'Hoja de Trabajo para listado'!$BC$151:$CB$151,0)),0)+IFERROR(INDEX('Hoja de Trabajo para listado'!$DE$153:$DG$274,MATCH($A1106,'Hoja de Trabajo para listado'!$DE$153:$DE$1048576,0),MATCH((CUADRO!K$5&amp;$E1106),'Hoja de Trabajo para listado'!$DE$151:$DG$151,0)),0)+IFERROR(INDEX('Hoja de Trabajo para listado'!$CD$155:$DC$1048576,MATCH($A1106,'Hoja de Trabajo para listado'!$CD$155:$CD$1048576,0),MATCH((CUADRO!K$5&amp;$E1106),'Hoja de Trabajo para listado'!$CD$151:$DC$151,0)),0)</f>
        <v>0</v>
      </c>
      <c r="L1106" s="243">
        <f ca="1">+IFERROR(INDEX('Hoja de Trabajo para listado'!$A$155:$Z$1048576,MATCH($A1106,'Hoja de Trabajo para listado'!$A$155:$A$1048576,0),MATCH((CUADRO!L$5&amp;$E1106),'Hoja de Trabajo para listado'!$A$151:$Z$151,0)),0)+IFERROR(INDEX('Hoja de Trabajo para listado'!$AB$155:$BA$1048576,MATCH($A1106,'Hoja de Trabajo para listado'!$AB$155:$AB$1048576,0),MATCH((CUADRO!L$5&amp;$E1106),'Hoja de Trabajo para listado'!$AB$151:$BA$151,0)),0)+IFERROR(INDEX('Hoja de Trabajo para listado'!$BC$155:$CB$1048576,MATCH($A1106,'Hoja de Trabajo para listado'!$BC$155:$BC$1048576,0),MATCH((CUADRO!L$5&amp;$E1106),'Hoja de Trabajo para listado'!$BC$151:$CB$151,0)),0)+IFERROR(INDEX('Hoja de Trabajo para listado'!$DE$153:$DG$274,MATCH($A1106,'Hoja de Trabajo para listado'!$DE$153:$DE$1048576,0),MATCH((CUADRO!L$5&amp;$E1106),'Hoja de Trabajo para listado'!$DE$151:$DG$151,0)),0)+IFERROR(INDEX('Hoja de Trabajo para listado'!$CD$155:$DC$1048576,MATCH($A1106,'Hoja de Trabajo para listado'!$CD$155:$CD$1048576,0),MATCH((CUADRO!L$5&amp;$E1106),'Hoja de Trabajo para listado'!$CD$151:$DC$151,0)),0)</f>
        <v>0</v>
      </c>
      <c r="M1106" s="243">
        <f ca="1">+IFERROR(INDEX('Hoja de Trabajo para listado'!$A$155:$Z$1048576,MATCH($A1106,'Hoja de Trabajo para listado'!$A$155:$A$1048576,0),MATCH((CUADRO!M$5&amp;$E1106),'Hoja de Trabajo para listado'!$A$151:$Z$151,0)),0)+IFERROR(INDEX('Hoja de Trabajo para listado'!$AB$155:$BA$1048576,MATCH($A1106,'Hoja de Trabajo para listado'!$AB$155:$AB$1048576,0),MATCH((CUADRO!M$5&amp;$E1106),'Hoja de Trabajo para listado'!$AB$151:$BA$151,0)),0)+IFERROR(INDEX('Hoja de Trabajo para listado'!$BC$155:$CB$1048576,MATCH($A1106,'Hoja de Trabajo para listado'!$BC$155:$BC$1048576,0),MATCH((CUADRO!M$5&amp;$E1106),'Hoja de Trabajo para listado'!$BC$151:$CB$151,0)),0)+IFERROR(INDEX('Hoja de Trabajo para listado'!$DE$153:$DG$274,MATCH($A1106,'Hoja de Trabajo para listado'!$DE$153:$DE$1048576,0),MATCH((CUADRO!M$5&amp;$E1106),'Hoja de Trabajo para listado'!$DE$151:$DG$151,0)),0)+IFERROR(INDEX('Hoja de Trabajo para listado'!$CD$155:$DC$1048576,MATCH($A1106,'Hoja de Trabajo para listado'!$CD$155:$CD$1048576,0),MATCH((CUADRO!M$5&amp;$E1106),'Hoja de Trabajo para listado'!$CD$151:$DC$151,0)),0)</f>
        <v>0</v>
      </c>
      <c r="N1106" s="243">
        <f ca="1">+IFERROR(INDEX('Hoja de Trabajo para listado'!$A$155:$Z$1048576,MATCH($A1106,'Hoja de Trabajo para listado'!$A$155:$A$1048576,0),MATCH((CUADRO!N$5&amp;$E1106),'Hoja de Trabajo para listado'!$A$151:$Z$151,0)),0)+IFERROR(INDEX('Hoja de Trabajo para listado'!$AB$155:$BA$1048576,MATCH($A1106,'Hoja de Trabajo para listado'!$AB$155:$AB$1048576,0),MATCH((CUADRO!N$5&amp;$E1106),'Hoja de Trabajo para listado'!$AB$151:$BA$151,0)),0)+IFERROR(INDEX('Hoja de Trabajo para listado'!$BC$155:$CB$1048576,MATCH($A1106,'Hoja de Trabajo para listado'!$BC$155:$BC$1048576,0),MATCH((CUADRO!N$5&amp;$E1106),'Hoja de Trabajo para listado'!$BC$151:$CB$151,0)),0)+IFERROR(INDEX('Hoja de Trabajo para listado'!$DE$153:$DG$274,MATCH($A1106,'Hoja de Trabajo para listado'!$DE$153:$DE$1048576,0),MATCH((CUADRO!N$5&amp;$E1106),'Hoja de Trabajo para listado'!$DE$151:$DG$151,0)),0)+IFERROR(INDEX('Hoja de Trabajo para listado'!$CD$155:$DC$1048576,MATCH($A1106,'Hoja de Trabajo para listado'!$CD$155:$CD$1048576,0),MATCH((CUADRO!N$5&amp;$E1106),'Hoja de Trabajo para listado'!$CD$151:$DC$151,0)),0)</f>
        <v>0</v>
      </c>
      <c r="O1106" s="243">
        <f ca="1">+IFERROR(INDEX('Hoja de Trabajo para listado'!$A$155:$Z$1048576,MATCH($A1106,'Hoja de Trabajo para listado'!$A$155:$A$1048576,0),MATCH((CUADRO!O$5&amp;$E1106),'Hoja de Trabajo para listado'!$A$151:$Z$151,0)),0)+IFERROR(INDEX('Hoja de Trabajo para listado'!$AB$155:$BA$1048576,MATCH($A1106,'Hoja de Trabajo para listado'!$AB$155:$AB$1048576,0),MATCH((CUADRO!O$5&amp;$E1106),'Hoja de Trabajo para listado'!$AB$151:$BA$151,0)),0)+IFERROR(INDEX('Hoja de Trabajo para listado'!$BC$155:$CB$1048576,MATCH($A1106,'Hoja de Trabajo para listado'!$BC$155:$BC$1048576,0),MATCH((CUADRO!O$5&amp;$E1106),'Hoja de Trabajo para listado'!$BC$151:$CB$151,0)),0)+IFERROR(INDEX('Hoja de Trabajo para listado'!$DE$153:$DG$274,MATCH($A1106,'Hoja de Trabajo para listado'!$DE$153:$DE$1048576,0),MATCH((CUADRO!O$5&amp;$E1106),'Hoja de Trabajo para listado'!$DE$151:$DG$151,0)),0)+IFERROR(INDEX('Hoja de Trabajo para listado'!$CD$155:$DC$1048576,MATCH($A1106,'Hoja de Trabajo para listado'!$CD$155:$CD$1048576,0),MATCH((CUADRO!O$5&amp;$E1106),'Hoja de Trabajo para listado'!$CD$151:$DC$151,0)),0)</f>
        <v>0</v>
      </c>
      <c r="P1106" s="243">
        <f ca="1">+IFERROR(INDEX('Hoja de Trabajo para listado'!$A$155:$Z$1048576,MATCH($A1106,'Hoja de Trabajo para listado'!$A$155:$A$1048576,0),MATCH((CUADRO!P$5&amp;$E1106),'Hoja de Trabajo para listado'!$A$151:$Z$151,0)),0)+IFERROR(INDEX('Hoja de Trabajo para listado'!$AB$155:$BA$1048576,MATCH($A1106,'Hoja de Trabajo para listado'!$AB$155:$AB$1048576,0),MATCH((CUADRO!P$5&amp;$E1106),'Hoja de Trabajo para listado'!$AB$151:$BA$151,0)),0)+IFERROR(INDEX('Hoja de Trabajo para listado'!$BC$155:$CB$1048576,MATCH($A1106,'Hoja de Trabajo para listado'!$BC$155:$BC$1048576,0),MATCH((CUADRO!P$5&amp;$E1106),'Hoja de Trabajo para listado'!$BC$151:$CB$151,0)),0)+IFERROR(INDEX('Hoja de Trabajo para listado'!$DE$153:$DG$274,MATCH($A1106,'Hoja de Trabajo para listado'!$DE$153:$DE$1048576,0),MATCH((CUADRO!P$5&amp;$E1106),'Hoja de Trabajo para listado'!$DE$151:$DG$151,0)),0)+IFERROR(INDEX('Hoja de Trabajo para listado'!$CD$155:$DC$1048576,MATCH($A1106,'Hoja de Trabajo para listado'!$CD$155:$CD$1048576,0),MATCH((CUADRO!P$5&amp;$E1106),'Hoja de Trabajo para listado'!$CD$151:$DC$151,0)),0)</f>
        <v>0</v>
      </c>
      <c r="Q1106" s="243">
        <f ca="1">+IFERROR(INDEX('Hoja de Trabajo para listado'!$A$155:$Z$1048576,MATCH($A1106,'Hoja de Trabajo para listado'!$A$155:$A$1048576,0),MATCH((CUADRO!Q$5&amp;$E1106),'Hoja de Trabajo para listado'!$A$151:$Z$151,0)),0)+IFERROR(INDEX('Hoja de Trabajo para listado'!$AB$155:$BA$1048576,MATCH($A1106,'Hoja de Trabajo para listado'!$AB$155:$AB$1048576,0),MATCH((CUADRO!Q$5&amp;$E1106),'Hoja de Trabajo para listado'!$AB$151:$BA$151,0)),0)+IFERROR(INDEX('Hoja de Trabajo para listado'!$BC$155:$CB$1048576,MATCH($A1106,'Hoja de Trabajo para listado'!$BC$155:$BC$1048576,0),MATCH((CUADRO!Q$5&amp;$E1106),'Hoja de Trabajo para listado'!$BC$151:$CB$151,0)),0)+IFERROR(INDEX('Hoja de Trabajo para listado'!$DE$153:$DG$274,MATCH($A1106,'Hoja de Trabajo para listado'!$DE$153:$DE$1048576,0),MATCH((CUADRO!Q$5&amp;$E1106),'Hoja de Trabajo para listado'!$DE$151:$DG$151,0)),0)+IFERROR(INDEX('Hoja de Trabajo para listado'!$CD$155:$DC$1048576,MATCH($A1106,'Hoja de Trabajo para listado'!$CD$155:$CD$1048576,0),MATCH((CUADRO!Q$5&amp;$E1106),'Hoja de Trabajo para listado'!$CD$151:$DC$151,0)),0)</f>
        <v>0</v>
      </c>
      <c r="R1106" s="243">
        <f t="shared" ca="1" si="37"/>
        <v>0</v>
      </c>
      <c r="S1106" s="249"/>
      <c r="T1106" s="243">
        <f ca="1">+T1107</f>
        <v>0</v>
      </c>
      <c r="U1106" s="242">
        <f t="shared" si="38"/>
        <v>1</v>
      </c>
      <c r="V1106" s="333" t="str">
        <f>+VLOOKUP(A1106,bd_lista!$A$3:$E$590,5,FALSE)</f>
        <v>Gobiernos Autonomos Municipales</v>
      </c>
      <c r="W1106" s="391" t="str">
        <f>+V1106</f>
        <v>Gobiernos Autonomos Municipales</v>
      </c>
      <c r="X1106" s="242">
        <f>+VLOOKUP(A1106,[4]Sheet1!$A$13:$D$744,4,FALSE)</f>
        <v>0</v>
      </c>
      <c r="Y1106" s="242" t="e">
        <f>+VLOOKUP(X1106,bd_lista!$A$3:$C$590,3,FALSE)</f>
        <v>#N/A</v>
      </c>
      <c r="Z1106" s="294">
        <f>+X1106</f>
        <v>0</v>
      </c>
      <c r="AA1106" s="295" t="e">
        <f>+Y1106</f>
        <v>#N/A</v>
      </c>
    </row>
    <row r="1107" spans="1:27" customFormat="1" ht="15" hidden="1" customHeight="1">
      <c r="A1107" s="32">
        <v>1912</v>
      </c>
      <c r="B1107" s="388"/>
      <c r="C1107" s="247" t="str">
        <f>+VLOOKUP(A1107,bd_lista!$A$3:$C$590,3,FALSE)</f>
        <v>Gobierno Autónomo Municipal de Ingavi (Humaita)</v>
      </c>
      <c r="D1107" s="390"/>
      <c r="E1107" s="244" t="s">
        <v>1305</v>
      </c>
      <c r="F1107" s="245">
        <f ca="1">+IFERROR(INDEX('Hoja de Trabajo para listado'!$A$155:$Z$1048576,MATCH($A1107,'Hoja de Trabajo para listado'!$A$155:$A$1048576,0),MATCH((CUADRO!F$5&amp;$E1107),'Hoja de Trabajo para listado'!$A$151:$Z$151,0)),0)+IFERROR(INDEX('Hoja de Trabajo para listado'!$AB$155:$BA$1048576,MATCH($A1107,'Hoja de Trabajo para listado'!$AB$155:$AB$1048576,0),MATCH((CUADRO!F$5&amp;$E1107),'Hoja de Trabajo para listado'!$AB$151:$BA$151,0)),0)+IFERROR(INDEX('Hoja de Trabajo para listado'!$BC$155:$CB$1048576,MATCH($A1107,'Hoja de Trabajo para listado'!$BC$155:$BC$1048576,0),MATCH((CUADRO!F$5&amp;$E1107),'Hoja de Trabajo para listado'!$BC$151:$CB$151,0)),0)+IFERROR(INDEX('Hoja de Trabajo para listado'!$DE$153:$DG$274,MATCH($A1107,'Hoja de Trabajo para listado'!$DE$153:$DE$1048576,0),MATCH((CUADRO!F$5&amp;$E1107),'Hoja de Trabajo para listado'!$DE$151:$DG$151,0)),0)+IFERROR(INDEX('Hoja de Trabajo para listado'!$CD$155:$DC$1048576,MATCH($A1107,'Hoja de Trabajo para listado'!$CD$155:$CD$1048576,0),MATCH((CUADRO!F$5&amp;$E1107),'Hoja de Trabajo para listado'!$CD$151:$DC$151,0)),0)</f>
        <v>0</v>
      </c>
      <c r="G1107" s="245">
        <f ca="1">+IFERROR(INDEX('Hoja de Trabajo para listado'!$A$155:$Z$1048576,MATCH($A1107,'Hoja de Trabajo para listado'!$A$155:$A$1048576,0),MATCH((CUADRO!G$5&amp;$E1107),'Hoja de Trabajo para listado'!$A$151:$Z$151,0)),0)+IFERROR(INDEX('Hoja de Trabajo para listado'!$AB$155:$BA$1048576,MATCH($A1107,'Hoja de Trabajo para listado'!$AB$155:$AB$1048576,0),MATCH((CUADRO!G$5&amp;$E1107),'Hoja de Trabajo para listado'!$AB$151:$BA$151,0)),0)+IFERROR(INDEX('Hoja de Trabajo para listado'!$BC$155:$CB$1048576,MATCH($A1107,'Hoja de Trabajo para listado'!$BC$155:$BC$1048576,0),MATCH((CUADRO!G$5&amp;$E1107),'Hoja de Trabajo para listado'!$BC$151:$CB$151,0)),0)+IFERROR(INDEX('Hoja de Trabajo para listado'!$DE$153:$DG$274,MATCH($A1107,'Hoja de Trabajo para listado'!$DE$153:$DE$1048576,0),MATCH((CUADRO!G$5&amp;$E1107),'Hoja de Trabajo para listado'!$DE$151:$DG$151,0)),0)+IFERROR(INDEX('Hoja de Trabajo para listado'!$CD$155:$DC$1048576,MATCH($A1107,'Hoja de Trabajo para listado'!$CD$155:$CD$1048576,0),MATCH((CUADRO!G$5&amp;$E1107),'Hoja de Trabajo para listado'!$CD$151:$DC$151,0)),0)</f>
        <v>0</v>
      </c>
      <c r="H1107" s="245">
        <f ca="1">+IFERROR(INDEX('Hoja de Trabajo para listado'!$A$155:$Z$1048576,MATCH($A1107,'Hoja de Trabajo para listado'!$A$155:$A$1048576,0),MATCH((CUADRO!H$5&amp;$E1107),'Hoja de Trabajo para listado'!$A$151:$Z$151,0)),0)+IFERROR(INDEX('Hoja de Trabajo para listado'!$AB$155:$BA$1048576,MATCH($A1107,'Hoja de Trabajo para listado'!$AB$155:$AB$1048576,0),MATCH((CUADRO!H$5&amp;$E1107),'Hoja de Trabajo para listado'!$AB$151:$BA$151,0)),0)+IFERROR(INDEX('Hoja de Trabajo para listado'!$BC$155:$CB$1048576,MATCH($A1107,'Hoja de Trabajo para listado'!$BC$155:$BC$1048576,0),MATCH((CUADRO!H$5&amp;$E1107),'Hoja de Trabajo para listado'!$BC$151:$CB$151,0)),0)+IFERROR(INDEX('Hoja de Trabajo para listado'!$DE$153:$DG$274,MATCH($A1107,'Hoja de Trabajo para listado'!$DE$153:$DE$1048576,0),MATCH((CUADRO!H$5&amp;$E1107),'Hoja de Trabajo para listado'!$DE$151:$DG$151,0)),0)+IFERROR(INDEX('Hoja de Trabajo para listado'!$CD$155:$DC$1048576,MATCH($A1107,'Hoja de Trabajo para listado'!$CD$155:$CD$1048576,0),MATCH((CUADRO!H$5&amp;$E1107),'Hoja de Trabajo para listado'!$CD$151:$DC$151,0)),0)</f>
        <v>0</v>
      </c>
      <c r="I1107" s="245">
        <f ca="1">+IFERROR(INDEX('Hoja de Trabajo para listado'!$A$155:$Z$1048576,MATCH($A1107,'Hoja de Trabajo para listado'!$A$155:$A$1048576,0),MATCH((CUADRO!I$5&amp;$E1107),'Hoja de Trabajo para listado'!$A$151:$Z$151,0)),0)+IFERROR(INDEX('Hoja de Trabajo para listado'!$AB$155:$BA$1048576,MATCH($A1107,'Hoja de Trabajo para listado'!$AB$155:$AB$1048576,0),MATCH((CUADRO!I$5&amp;$E1107),'Hoja de Trabajo para listado'!$AB$151:$BA$151,0)),0)+IFERROR(INDEX('Hoja de Trabajo para listado'!$BC$155:$CB$1048576,MATCH($A1107,'Hoja de Trabajo para listado'!$BC$155:$BC$1048576,0),MATCH((CUADRO!I$5&amp;$E1107),'Hoja de Trabajo para listado'!$BC$151:$CB$151,0)),0)+IFERROR(INDEX('Hoja de Trabajo para listado'!$DE$153:$DG$274,MATCH($A1107,'Hoja de Trabajo para listado'!$DE$153:$DE$1048576,0),MATCH((CUADRO!I$5&amp;$E1107),'Hoja de Trabajo para listado'!$DE$151:$DG$151,0)),0)+IFERROR(INDEX('Hoja de Trabajo para listado'!$CD$155:$DC$1048576,MATCH($A1107,'Hoja de Trabajo para listado'!$CD$155:$CD$1048576,0),MATCH((CUADRO!I$5&amp;$E1107),'Hoja de Trabajo para listado'!$CD$151:$DC$151,0)),0)</f>
        <v>0</v>
      </c>
      <c r="J1107" s="245">
        <f ca="1">+IFERROR(INDEX('Hoja de Trabajo para listado'!$A$155:$Z$1048576,MATCH($A1107,'Hoja de Trabajo para listado'!$A$155:$A$1048576,0),MATCH((CUADRO!J$5&amp;$E1107),'Hoja de Trabajo para listado'!$A$151:$Z$151,0)),0)+IFERROR(INDEX('Hoja de Trabajo para listado'!$AB$155:$BA$1048576,MATCH($A1107,'Hoja de Trabajo para listado'!$AB$155:$AB$1048576,0),MATCH((CUADRO!J$5&amp;$E1107),'Hoja de Trabajo para listado'!$AB$151:$BA$151,0)),0)+IFERROR(INDEX('Hoja de Trabajo para listado'!$BC$155:$CB$1048576,MATCH($A1107,'Hoja de Trabajo para listado'!$BC$155:$BC$1048576,0),MATCH((CUADRO!J$5&amp;$E1107),'Hoja de Trabajo para listado'!$BC$151:$CB$151,0)),0)+IFERROR(INDEX('Hoja de Trabajo para listado'!$DE$153:$DG$274,MATCH($A1107,'Hoja de Trabajo para listado'!$DE$153:$DE$1048576,0),MATCH((CUADRO!J$5&amp;$E1107),'Hoja de Trabajo para listado'!$DE$151:$DG$151,0)),0)+IFERROR(INDEX('Hoja de Trabajo para listado'!$CD$155:$DC$1048576,MATCH($A1107,'Hoja de Trabajo para listado'!$CD$155:$CD$1048576,0),MATCH((CUADRO!J$5&amp;$E1107),'Hoja de Trabajo para listado'!$CD$151:$DC$151,0)),0)</f>
        <v>0</v>
      </c>
      <c r="K1107" s="245">
        <f ca="1">+IFERROR(INDEX('Hoja de Trabajo para listado'!$A$155:$Z$1048576,MATCH($A1107,'Hoja de Trabajo para listado'!$A$155:$A$1048576,0),MATCH((CUADRO!K$5&amp;$E1107),'Hoja de Trabajo para listado'!$A$151:$Z$151,0)),0)+IFERROR(INDEX('Hoja de Trabajo para listado'!$AB$155:$BA$1048576,MATCH($A1107,'Hoja de Trabajo para listado'!$AB$155:$AB$1048576,0),MATCH((CUADRO!K$5&amp;$E1107),'Hoja de Trabajo para listado'!$AB$151:$BA$151,0)),0)+IFERROR(INDEX('Hoja de Trabajo para listado'!$BC$155:$CB$1048576,MATCH($A1107,'Hoja de Trabajo para listado'!$BC$155:$BC$1048576,0),MATCH((CUADRO!K$5&amp;$E1107),'Hoja de Trabajo para listado'!$BC$151:$CB$151,0)),0)+IFERROR(INDEX('Hoja de Trabajo para listado'!$DE$153:$DG$274,MATCH($A1107,'Hoja de Trabajo para listado'!$DE$153:$DE$1048576,0),MATCH((CUADRO!K$5&amp;$E1107),'Hoja de Trabajo para listado'!$DE$151:$DG$151,0)),0)+IFERROR(INDEX('Hoja de Trabajo para listado'!$CD$155:$DC$1048576,MATCH($A1107,'Hoja de Trabajo para listado'!$CD$155:$CD$1048576,0),MATCH((CUADRO!K$5&amp;$E1107),'Hoja de Trabajo para listado'!$CD$151:$DC$151,0)),0)</f>
        <v>0</v>
      </c>
      <c r="L1107" s="245">
        <f ca="1">+IFERROR(INDEX('Hoja de Trabajo para listado'!$A$155:$Z$1048576,MATCH($A1107,'Hoja de Trabajo para listado'!$A$155:$A$1048576,0),MATCH((CUADRO!L$5&amp;$E1107),'Hoja de Trabajo para listado'!$A$151:$Z$151,0)),0)+IFERROR(INDEX('Hoja de Trabajo para listado'!$AB$155:$BA$1048576,MATCH($A1107,'Hoja de Trabajo para listado'!$AB$155:$AB$1048576,0),MATCH((CUADRO!L$5&amp;$E1107),'Hoja de Trabajo para listado'!$AB$151:$BA$151,0)),0)+IFERROR(INDEX('Hoja de Trabajo para listado'!$BC$155:$CB$1048576,MATCH($A1107,'Hoja de Trabajo para listado'!$BC$155:$BC$1048576,0),MATCH((CUADRO!L$5&amp;$E1107),'Hoja de Trabajo para listado'!$BC$151:$CB$151,0)),0)+IFERROR(INDEX('Hoja de Trabajo para listado'!$DE$153:$DG$274,MATCH($A1107,'Hoja de Trabajo para listado'!$DE$153:$DE$1048576,0),MATCH((CUADRO!L$5&amp;$E1107),'Hoja de Trabajo para listado'!$DE$151:$DG$151,0)),0)+IFERROR(INDEX('Hoja de Trabajo para listado'!$CD$155:$DC$1048576,MATCH($A1107,'Hoja de Trabajo para listado'!$CD$155:$CD$1048576,0),MATCH((CUADRO!L$5&amp;$E1107),'Hoja de Trabajo para listado'!$CD$151:$DC$151,0)),0)</f>
        <v>0</v>
      </c>
      <c r="M1107" s="245">
        <f ca="1">+IFERROR(INDEX('Hoja de Trabajo para listado'!$A$155:$Z$1048576,MATCH($A1107,'Hoja de Trabajo para listado'!$A$155:$A$1048576,0),MATCH((CUADRO!M$5&amp;$E1107),'Hoja de Trabajo para listado'!$A$151:$Z$151,0)),0)+IFERROR(INDEX('Hoja de Trabajo para listado'!$AB$155:$BA$1048576,MATCH($A1107,'Hoja de Trabajo para listado'!$AB$155:$AB$1048576,0),MATCH((CUADRO!M$5&amp;$E1107),'Hoja de Trabajo para listado'!$AB$151:$BA$151,0)),0)+IFERROR(INDEX('Hoja de Trabajo para listado'!$BC$155:$CB$1048576,MATCH($A1107,'Hoja de Trabajo para listado'!$BC$155:$BC$1048576,0),MATCH((CUADRO!M$5&amp;$E1107),'Hoja de Trabajo para listado'!$BC$151:$CB$151,0)),0)+IFERROR(INDEX('Hoja de Trabajo para listado'!$DE$153:$DG$274,MATCH($A1107,'Hoja de Trabajo para listado'!$DE$153:$DE$1048576,0),MATCH((CUADRO!M$5&amp;$E1107),'Hoja de Trabajo para listado'!$DE$151:$DG$151,0)),0)+IFERROR(INDEX('Hoja de Trabajo para listado'!$CD$155:$DC$1048576,MATCH($A1107,'Hoja de Trabajo para listado'!$CD$155:$CD$1048576,0),MATCH((CUADRO!M$5&amp;$E1107),'Hoja de Trabajo para listado'!$CD$151:$DC$151,0)),0)</f>
        <v>0</v>
      </c>
      <c r="N1107" s="245">
        <f ca="1">+IFERROR(INDEX('Hoja de Trabajo para listado'!$A$155:$Z$1048576,MATCH($A1107,'Hoja de Trabajo para listado'!$A$155:$A$1048576,0),MATCH((CUADRO!N$5&amp;$E1107),'Hoja de Trabajo para listado'!$A$151:$Z$151,0)),0)+IFERROR(INDEX('Hoja de Trabajo para listado'!$AB$155:$BA$1048576,MATCH($A1107,'Hoja de Trabajo para listado'!$AB$155:$AB$1048576,0),MATCH((CUADRO!N$5&amp;$E1107),'Hoja de Trabajo para listado'!$AB$151:$BA$151,0)),0)+IFERROR(INDEX('Hoja de Trabajo para listado'!$BC$155:$CB$1048576,MATCH($A1107,'Hoja de Trabajo para listado'!$BC$155:$BC$1048576,0),MATCH((CUADRO!N$5&amp;$E1107),'Hoja de Trabajo para listado'!$BC$151:$CB$151,0)),0)+IFERROR(INDEX('Hoja de Trabajo para listado'!$DE$153:$DG$274,MATCH($A1107,'Hoja de Trabajo para listado'!$DE$153:$DE$1048576,0),MATCH((CUADRO!N$5&amp;$E1107),'Hoja de Trabajo para listado'!$DE$151:$DG$151,0)),0)+IFERROR(INDEX('Hoja de Trabajo para listado'!$CD$155:$DC$1048576,MATCH($A1107,'Hoja de Trabajo para listado'!$CD$155:$CD$1048576,0),MATCH((CUADRO!N$5&amp;$E1107),'Hoja de Trabajo para listado'!$CD$151:$DC$151,0)),0)</f>
        <v>0</v>
      </c>
      <c r="O1107" s="245">
        <f ca="1">+IFERROR(INDEX('Hoja de Trabajo para listado'!$A$155:$Z$1048576,MATCH($A1107,'Hoja de Trabajo para listado'!$A$155:$A$1048576,0),MATCH((CUADRO!O$5&amp;$E1107),'Hoja de Trabajo para listado'!$A$151:$Z$151,0)),0)+IFERROR(INDEX('Hoja de Trabajo para listado'!$AB$155:$BA$1048576,MATCH($A1107,'Hoja de Trabajo para listado'!$AB$155:$AB$1048576,0),MATCH((CUADRO!O$5&amp;$E1107),'Hoja de Trabajo para listado'!$AB$151:$BA$151,0)),0)+IFERROR(INDEX('Hoja de Trabajo para listado'!$BC$155:$CB$1048576,MATCH($A1107,'Hoja de Trabajo para listado'!$BC$155:$BC$1048576,0),MATCH((CUADRO!O$5&amp;$E1107),'Hoja de Trabajo para listado'!$BC$151:$CB$151,0)),0)+IFERROR(INDEX('Hoja de Trabajo para listado'!$DE$153:$DG$274,MATCH($A1107,'Hoja de Trabajo para listado'!$DE$153:$DE$1048576,0),MATCH((CUADRO!O$5&amp;$E1107),'Hoja de Trabajo para listado'!$DE$151:$DG$151,0)),0)+IFERROR(INDEX('Hoja de Trabajo para listado'!$CD$155:$DC$1048576,MATCH($A1107,'Hoja de Trabajo para listado'!$CD$155:$CD$1048576,0),MATCH((CUADRO!O$5&amp;$E1107),'Hoja de Trabajo para listado'!$CD$151:$DC$151,0)),0)</f>
        <v>0</v>
      </c>
      <c r="P1107" s="245">
        <f ca="1">+IFERROR(INDEX('Hoja de Trabajo para listado'!$A$155:$Z$1048576,MATCH($A1107,'Hoja de Trabajo para listado'!$A$155:$A$1048576,0),MATCH((CUADRO!P$5&amp;$E1107),'Hoja de Trabajo para listado'!$A$151:$Z$151,0)),0)+IFERROR(INDEX('Hoja de Trabajo para listado'!$AB$155:$BA$1048576,MATCH($A1107,'Hoja de Trabajo para listado'!$AB$155:$AB$1048576,0),MATCH((CUADRO!P$5&amp;$E1107),'Hoja de Trabajo para listado'!$AB$151:$BA$151,0)),0)+IFERROR(INDEX('Hoja de Trabajo para listado'!$BC$155:$CB$1048576,MATCH($A1107,'Hoja de Trabajo para listado'!$BC$155:$BC$1048576,0),MATCH((CUADRO!P$5&amp;$E1107),'Hoja de Trabajo para listado'!$BC$151:$CB$151,0)),0)+IFERROR(INDEX('Hoja de Trabajo para listado'!$DE$153:$DG$274,MATCH($A1107,'Hoja de Trabajo para listado'!$DE$153:$DE$1048576,0),MATCH((CUADRO!P$5&amp;$E1107),'Hoja de Trabajo para listado'!$DE$151:$DG$151,0)),0)+IFERROR(INDEX('Hoja de Trabajo para listado'!$CD$155:$DC$1048576,MATCH($A1107,'Hoja de Trabajo para listado'!$CD$155:$CD$1048576,0),MATCH((CUADRO!P$5&amp;$E1107),'Hoja de Trabajo para listado'!$CD$151:$DC$151,0)),0)</f>
        <v>0</v>
      </c>
      <c r="Q1107" s="245">
        <f ca="1">+IFERROR(INDEX('Hoja de Trabajo para listado'!$A$155:$Z$1048576,MATCH($A1107,'Hoja de Trabajo para listado'!$A$155:$A$1048576,0),MATCH((CUADRO!Q$5&amp;$E1107),'Hoja de Trabajo para listado'!$A$151:$Z$151,0)),0)+IFERROR(INDEX('Hoja de Trabajo para listado'!$AB$155:$BA$1048576,MATCH($A1107,'Hoja de Trabajo para listado'!$AB$155:$AB$1048576,0),MATCH((CUADRO!Q$5&amp;$E1107),'Hoja de Trabajo para listado'!$AB$151:$BA$151,0)),0)+IFERROR(INDEX('Hoja de Trabajo para listado'!$BC$155:$CB$1048576,MATCH($A1107,'Hoja de Trabajo para listado'!$BC$155:$BC$1048576,0),MATCH((CUADRO!Q$5&amp;$E1107),'Hoja de Trabajo para listado'!$BC$151:$CB$151,0)),0)+IFERROR(INDEX('Hoja de Trabajo para listado'!$DE$153:$DG$274,MATCH($A1107,'Hoja de Trabajo para listado'!$DE$153:$DE$1048576,0),MATCH((CUADRO!Q$5&amp;$E1107),'Hoja de Trabajo para listado'!$DE$151:$DG$151,0)),0)+IFERROR(INDEX('Hoja de Trabajo para listado'!$CD$155:$DC$1048576,MATCH($A1107,'Hoja de Trabajo para listado'!$CD$155:$CD$1048576,0),MATCH((CUADRO!Q$5&amp;$E1107),'Hoja de Trabajo para listado'!$CD$151:$DC$151,0)),0)</f>
        <v>0</v>
      </c>
      <c r="R1107" s="245">
        <f t="shared" ca="1" si="37"/>
        <v>0</v>
      </c>
      <c r="S1107" s="259">
        <f ca="1">+R1106+R1107</f>
        <v>0</v>
      </c>
      <c r="T1107" s="245">
        <f ca="1">+S1107</f>
        <v>0</v>
      </c>
      <c r="U1107" s="244">
        <f t="shared" si="38"/>
        <v>2</v>
      </c>
      <c r="V1107" s="333" t="str">
        <f>+VLOOKUP(A1107,bd_lista!$A$3:$E$590,5,FALSE)</f>
        <v>Gobiernos Autonomos Municipales</v>
      </c>
      <c r="W1107" s="392"/>
      <c r="X1107" s="242">
        <f>+VLOOKUP(A1107,[4]Sheet1!$A$13:$D$744,4,FALSE)</f>
        <v>0</v>
      </c>
      <c r="Y1107" s="242" t="e">
        <f>+VLOOKUP(X1107,bd_lista!$A$3:$C$590,3,FALSE)</f>
        <v>#N/A</v>
      </c>
      <c r="Z1107" s="292"/>
      <c r="AA1107" s="293"/>
    </row>
    <row r="1108" spans="1:27" customFormat="1" ht="15" hidden="1" customHeight="1">
      <c r="A1108" s="32">
        <v>1913</v>
      </c>
      <c r="B1108" s="387">
        <f>+A1108</f>
        <v>1913</v>
      </c>
      <c r="C1108" s="247" t="str">
        <f>+VLOOKUP(A1108,bd_lista!$A$3:$C$590,3,FALSE)</f>
        <v>Gobierno Autónomo Municipal de Nueva Esperanza</v>
      </c>
      <c r="D1108" s="389" t="str">
        <f>+C1108</f>
        <v>Gobierno Autónomo Municipal de Nueva Esperanza</v>
      </c>
      <c r="E1108" s="242" t="s">
        <v>1304</v>
      </c>
      <c r="F1108" s="243">
        <f ca="1">+IFERROR(INDEX('Hoja de Trabajo para listado'!$A$155:$Z$1048576,MATCH($A1108,'Hoja de Trabajo para listado'!$A$155:$A$1048576,0),MATCH((CUADRO!F$5&amp;$E1108),'Hoja de Trabajo para listado'!$A$151:$Z$151,0)),0)+IFERROR(INDEX('Hoja de Trabajo para listado'!$AB$155:$BA$1048576,MATCH($A1108,'Hoja de Trabajo para listado'!$AB$155:$AB$1048576,0),MATCH((CUADRO!F$5&amp;$E1108),'Hoja de Trabajo para listado'!$AB$151:$BA$151,0)),0)+IFERROR(INDEX('Hoja de Trabajo para listado'!$BC$155:$CB$1048576,MATCH($A1108,'Hoja de Trabajo para listado'!$BC$155:$BC$1048576,0),MATCH((CUADRO!F$5&amp;$E1108),'Hoja de Trabajo para listado'!$BC$151:$CB$151,0)),0)+IFERROR(INDEX('Hoja de Trabajo para listado'!$DE$153:$DG$274,MATCH($A1108,'Hoja de Trabajo para listado'!$DE$153:$DE$1048576,0),MATCH((CUADRO!F$5&amp;$E1108),'Hoja de Trabajo para listado'!$DE$151:$DG$151,0)),0)+IFERROR(INDEX('Hoja de Trabajo para listado'!$CD$155:$DC$1048576,MATCH($A1108,'Hoja de Trabajo para listado'!$CD$155:$CD$1048576,0),MATCH((CUADRO!F$5&amp;$E1108),'Hoja de Trabajo para listado'!$CD$151:$DC$151,0)),0)</f>
        <v>0</v>
      </c>
      <c r="G1108" s="243">
        <f ca="1">+IFERROR(INDEX('Hoja de Trabajo para listado'!$A$155:$Z$1048576,MATCH($A1108,'Hoja de Trabajo para listado'!$A$155:$A$1048576,0),MATCH((CUADRO!G$5&amp;$E1108),'Hoja de Trabajo para listado'!$A$151:$Z$151,0)),0)+IFERROR(INDEX('Hoja de Trabajo para listado'!$AB$155:$BA$1048576,MATCH($A1108,'Hoja de Trabajo para listado'!$AB$155:$AB$1048576,0),MATCH((CUADRO!G$5&amp;$E1108),'Hoja de Trabajo para listado'!$AB$151:$BA$151,0)),0)+IFERROR(INDEX('Hoja de Trabajo para listado'!$BC$155:$CB$1048576,MATCH($A1108,'Hoja de Trabajo para listado'!$BC$155:$BC$1048576,0),MATCH((CUADRO!G$5&amp;$E1108),'Hoja de Trabajo para listado'!$BC$151:$CB$151,0)),0)+IFERROR(INDEX('Hoja de Trabajo para listado'!$DE$153:$DG$274,MATCH($A1108,'Hoja de Trabajo para listado'!$DE$153:$DE$1048576,0),MATCH((CUADRO!G$5&amp;$E1108),'Hoja de Trabajo para listado'!$DE$151:$DG$151,0)),0)+IFERROR(INDEX('Hoja de Trabajo para listado'!$CD$155:$DC$1048576,MATCH($A1108,'Hoja de Trabajo para listado'!$CD$155:$CD$1048576,0),MATCH((CUADRO!G$5&amp;$E1108),'Hoja de Trabajo para listado'!$CD$151:$DC$151,0)),0)</f>
        <v>0</v>
      </c>
      <c r="H1108" s="243">
        <f ca="1">+IFERROR(INDEX('Hoja de Trabajo para listado'!$A$155:$Z$1048576,MATCH($A1108,'Hoja de Trabajo para listado'!$A$155:$A$1048576,0),MATCH((CUADRO!H$5&amp;$E1108),'Hoja de Trabajo para listado'!$A$151:$Z$151,0)),0)+IFERROR(INDEX('Hoja de Trabajo para listado'!$AB$155:$BA$1048576,MATCH($A1108,'Hoja de Trabajo para listado'!$AB$155:$AB$1048576,0),MATCH((CUADRO!H$5&amp;$E1108),'Hoja de Trabajo para listado'!$AB$151:$BA$151,0)),0)+IFERROR(INDEX('Hoja de Trabajo para listado'!$BC$155:$CB$1048576,MATCH($A1108,'Hoja de Trabajo para listado'!$BC$155:$BC$1048576,0),MATCH((CUADRO!H$5&amp;$E1108),'Hoja de Trabajo para listado'!$BC$151:$CB$151,0)),0)+IFERROR(INDEX('Hoja de Trabajo para listado'!$DE$153:$DG$274,MATCH($A1108,'Hoja de Trabajo para listado'!$DE$153:$DE$1048576,0),MATCH((CUADRO!H$5&amp;$E1108),'Hoja de Trabajo para listado'!$DE$151:$DG$151,0)),0)+IFERROR(INDEX('Hoja de Trabajo para listado'!$CD$155:$DC$1048576,MATCH($A1108,'Hoja de Trabajo para listado'!$CD$155:$CD$1048576,0),MATCH((CUADRO!H$5&amp;$E1108),'Hoja de Trabajo para listado'!$CD$151:$DC$151,0)),0)</f>
        <v>0</v>
      </c>
      <c r="I1108" s="243">
        <f ca="1">+IFERROR(INDEX('Hoja de Trabajo para listado'!$A$155:$Z$1048576,MATCH($A1108,'Hoja de Trabajo para listado'!$A$155:$A$1048576,0),MATCH((CUADRO!I$5&amp;$E1108),'Hoja de Trabajo para listado'!$A$151:$Z$151,0)),0)+IFERROR(INDEX('Hoja de Trabajo para listado'!$AB$155:$BA$1048576,MATCH($A1108,'Hoja de Trabajo para listado'!$AB$155:$AB$1048576,0),MATCH((CUADRO!I$5&amp;$E1108),'Hoja de Trabajo para listado'!$AB$151:$BA$151,0)),0)+IFERROR(INDEX('Hoja de Trabajo para listado'!$BC$155:$CB$1048576,MATCH($A1108,'Hoja de Trabajo para listado'!$BC$155:$BC$1048576,0),MATCH((CUADRO!I$5&amp;$E1108),'Hoja de Trabajo para listado'!$BC$151:$CB$151,0)),0)+IFERROR(INDEX('Hoja de Trabajo para listado'!$DE$153:$DG$274,MATCH($A1108,'Hoja de Trabajo para listado'!$DE$153:$DE$1048576,0),MATCH((CUADRO!I$5&amp;$E1108),'Hoja de Trabajo para listado'!$DE$151:$DG$151,0)),0)+IFERROR(INDEX('Hoja de Trabajo para listado'!$CD$155:$DC$1048576,MATCH($A1108,'Hoja de Trabajo para listado'!$CD$155:$CD$1048576,0),MATCH((CUADRO!I$5&amp;$E1108),'Hoja de Trabajo para listado'!$CD$151:$DC$151,0)),0)</f>
        <v>0</v>
      </c>
      <c r="J1108" s="243">
        <f ca="1">+IFERROR(INDEX('Hoja de Trabajo para listado'!$A$155:$Z$1048576,MATCH($A1108,'Hoja de Trabajo para listado'!$A$155:$A$1048576,0),MATCH((CUADRO!J$5&amp;$E1108),'Hoja de Trabajo para listado'!$A$151:$Z$151,0)),0)+IFERROR(INDEX('Hoja de Trabajo para listado'!$AB$155:$BA$1048576,MATCH($A1108,'Hoja de Trabajo para listado'!$AB$155:$AB$1048576,0),MATCH((CUADRO!J$5&amp;$E1108),'Hoja de Trabajo para listado'!$AB$151:$BA$151,0)),0)+IFERROR(INDEX('Hoja de Trabajo para listado'!$BC$155:$CB$1048576,MATCH($A1108,'Hoja de Trabajo para listado'!$BC$155:$BC$1048576,0),MATCH((CUADRO!J$5&amp;$E1108),'Hoja de Trabajo para listado'!$BC$151:$CB$151,0)),0)+IFERROR(INDEX('Hoja de Trabajo para listado'!$DE$153:$DG$274,MATCH($A1108,'Hoja de Trabajo para listado'!$DE$153:$DE$1048576,0),MATCH((CUADRO!J$5&amp;$E1108),'Hoja de Trabajo para listado'!$DE$151:$DG$151,0)),0)+IFERROR(INDEX('Hoja de Trabajo para listado'!$CD$155:$DC$1048576,MATCH($A1108,'Hoja de Trabajo para listado'!$CD$155:$CD$1048576,0),MATCH((CUADRO!J$5&amp;$E1108),'Hoja de Trabajo para listado'!$CD$151:$DC$151,0)),0)</f>
        <v>0</v>
      </c>
      <c r="K1108" s="243">
        <f ca="1">+IFERROR(INDEX('Hoja de Trabajo para listado'!$A$155:$Z$1048576,MATCH($A1108,'Hoja de Trabajo para listado'!$A$155:$A$1048576,0),MATCH((CUADRO!K$5&amp;$E1108),'Hoja de Trabajo para listado'!$A$151:$Z$151,0)),0)+IFERROR(INDEX('Hoja de Trabajo para listado'!$AB$155:$BA$1048576,MATCH($A1108,'Hoja de Trabajo para listado'!$AB$155:$AB$1048576,0),MATCH((CUADRO!K$5&amp;$E1108),'Hoja de Trabajo para listado'!$AB$151:$BA$151,0)),0)+IFERROR(INDEX('Hoja de Trabajo para listado'!$BC$155:$CB$1048576,MATCH($A1108,'Hoja de Trabajo para listado'!$BC$155:$BC$1048576,0),MATCH((CUADRO!K$5&amp;$E1108),'Hoja de Trabajo para listado'!$BC$151:$CB$151,0)),0)+IFERROR(INDEX('Hoja de Trabajo para listado'!$DE$153:$DG$274,MATCH($A1108,'Hoja de Trabajo para listado'!$DE$153:$DE$1048576,0),MATCH((CUADRO!K$5&amp;$E1108),'Hoja de Trabajo para listado'!$DE$151:$DG$151,0)),0)+IFERROR(INDEX('Hoja de Trabajo para listado'!$CD$155:$DC$1048576,MATCH($A1108,'Hoja de Trabajo para listado'!$CD$155:$CD$1048576,0),MATCH((CUADRO!K$5&amp;$E1108),'Hoja de Trabajo para listado'!$CD$151:$DC$151,0)),0)</f>
        <v>0</v>
      </c>
      <c r="L1108" s="243">
        <f ca="1">+IFERROR(INDEX('Hoja de Trabajo para listado'!$A$155:$Z$1048576,MATCH($A1108,'Hoja de Trabajo para listado'!$A$155:$A$1048576,0),MATCH((CUADRO!L$5&amp;$E1108),'Hoja de Trabajo para listado'!$A$151:$Z$151,0)),0)+IFERROR(INDEX('Hoja de Trabajo para listado'!$AB$155:$BA$1048576,MATCH($A1108,'Hoja de Trabajo para listado'!$AB$155:$AB$1048576,0),MATCH((CUADRO!L$5&amp;$E1108),'Hoja de Trabajo para listado'!$AB$151:$BA$151,0)),0)+IFERROR(INDEX('Hoja de Trabajo para listado'!$BC$155:$CB$1048576,MATCH($A1108,'Hoja de Trabajo para listado'!$BC$155:$BC$1048576,0),MATCH((CUADRO!L$5&amp;$E1108),'Hoja de Trabajo para listado'!$BC$151:$CB$151,0)),0)+IFERROR(INDEX('Hoja de Trabajo para listado'!$DE$153:$DG$274,MATCH($A1108,'Hoja de Trabajo para listado'!$DE$153:$DE$1048576,0),MATCH((CUADRO!L$5&amp;$E1108),'Hoja de Trabajo para listado'!$DE$151:$DG$151,0)),0)+IFERROR(INDEX('Hoja de Trabajo para listado'!$CD$155:$DC$1048576,MATCH($A1108,'Hoja de Trabajo para listado'!$CD$155:$CD$1048576,0),MATCH((CUADRO!L$5&amp;$E1108),'Hoja de Trabajo para listado'!$CD$151:$DC$151,0)),0)</f>
        <v>0</v>
      </c>
      <c r="M1108" s="243">
        <f ca="1">+IFERROR(INDEX('Hoja de Trabajo para listado'!$A$155:$Z$1048576,MATCH($A1108,'Hoja de Trabajo para listado'!$A$155:$A$1048576,0),MATCH((CUADRO!M$5&amp;$E1108),'Hoja de Trabajo para listado'!$A$151:$Z$151,0)),0)+IFERROR(INDEX('Hoja de Trabajo para listado'!$AB$155:$BA$1048576,MATCH($A1108,'Hoja de Trabajo para listado'!$AB$155:$AB$1048576,0),MATCH((CUADRO!M$5&amp;$E1108),'Hoja de Trabajo para listado'!$AB$151:$BA$151,0)),0)+IFERROR(INDEX('Hoja de Trabajo para listado'!$BC$155:$CB$1048576,MATCH($A1108,'Hoja de Trabajo para listado'!$BC$155:$BC$1048576,0),MATCH((CUADRO!M$5&amp;$E1108),'Hoja de Trabajo para listado'!$BC$151:$CB$151,0)),0)+IFERROR(INDEX('Hoja de Trabajo para listado'!$DE$153:$DG$274,MATCH($A1108,'Hoja de Trabajo para listado'!$DE$153:$DE$1048576,0),MATCH((CUADRO!M$5&amp;$E1108),'Hoja de Trabajo para listado'!$DE$151:$DG$151,0)),0)+IFERROR(INDEX('Hoja de Trabajo para listado'!$CD$155:$DC$1048576,MATCH($A1108,'Hoja de Trabajo para listado'!$CD$155:$CD$1048576,0),MATCH((CUADRO!M$5&amp;$E1108),'Hoja de Trabajo para listado'!$CD$151:$DC$151,0)),0)</f>
        <v>0</v>
      </c>
      <c r="N1108" s="243">
        <f ca="1">+IFERROR(INDEX('Hoja de Trabajo para listado'!$A$155:$Z$1048576,MATCH($A1108,'Hoja de Trabajo para listado'!$A$155:$A$1048576,0),MATCH((CUADRO!N$5&amp;$E1108),'Hoja de Trabajo para listado'!$A$151:$Z$151,0)),0)+IFERROR(INDEX('Hoja de Trabajo para listado'!$AB$155:$BA$1048576,MATCH($A1108,'Hoja de Trabajo para listado'!$AB$155:$AB$1048576,0),MATCH((CUADRO!N$5&amp;$E1108),'Hoja de Trabajo para listado'!$AB$151:$BA$151,0)),0)+IFERROR(INDEX('Hoja de Trabajo para listado'!$BC$155:$CB$1048576,MATCH($A1108,'Hoja de Trabajo para listado'!$BC$155:$BC$1048576,0),MATCH((CUADRO!N$5&amp;$E1108),'Hoja de Trabajo para listado'!$BC$151:$CB$151,0)),0)+IFERROR(INDEX('Hoja de Trabajo para listado'!$DE$153:$DG$274,MATCH($A1108,'Hoja de Trabajo para listado'!$DE$153:$DE$1048576,0),MATCH((CUADRO!N$5&amp;$E1108),'Hoja de Trabajo para listado'!$DE$151:$DG$151,0)),0)+IFERROR(INDEX('Hoja de Trabajo para listado'!$CD$155:$DC$1048576,MATCH($A1108,'Hoja de Trabajo para listado'!$CD$155:$CD$1048576,0),MATCH((CUADRO!N$5&amp;$E1108),'Hoja de Trabajo para listado'!$CD$151:$DC$151,0)),0)</f>
        <v>0</v>
      </c>
      <c r="O1108" s="243">
        <f ca="1">+IFERROR(INDEX('Hoja de Trabajo para listado'!$A$155:$Z$1048576,MATCH($A1108,'Hoja de Trabajo para listado'!$A$155:$A$1048576,0),MATCH((CUADRO!O$5&amp;$E1108),'Hoja de Trabajo para listado'!$A$151:$Z$151,0)),0)+IFERROR(INDEX('Hoja de Trabajo para listado'!$AB$155:$BA$1048576,MATCH($A1108,'Hoja de Trabajo para listado'!$AB$155:$AB$1048576,0),MATCH((CUADRO!O$5&amp;$E1108),'Hoja de Trabajo para listado'!$AB$151:$BA$151,0)),0)+IFERROR(INDEX('Hoja de Trabajo para listado'!$BC$155:$CB$1048576,MATCH($A1108,'Hoja de Trabajo para listado'!$BC$155:$BC$1048576,0),MATCH((CUADRO!O$5&amp;$E1108),'Hoja de Trabajo para listado'!$BC$151:$CB$151,0)),0)+IFERROR(INDEX('Hoja de Trabajo para listado'!$DE$153:$DG$274,MATCH($A1108,'Hoja de Trabajo para listado'!$DE$153:$DE$1048576,0),MATCH((CUADRO!O$5&amp;$E1108),'Hoja de Trabajo para listado'!$DE$151:$DG$151,0)),0)+IFERROR(INDEX('Hoja de Trabajo para listado'!$CD$155:$DC$1048576,MATCH($A1108,'Hoja de Trabajo para listado'!$CD$155:$CD$1048576,0),MATCH((CUADRO!O$5&amp;$E1108),'Hoja de Trabajo para listado'!$CD$151:$DC$151,0)),0)</f>
        <v>0</v>
      </c>
      <c r="P1108" s="243">
        <f ca="1">+IFERROR(INDEX('Hoja de Trabajo para listado'!$A$155:$Z$1048576,MATCH($A1108,'Hoja de Trabajo para listado'!$A$155:$A$1048576,0),MATCH((CUADRO!P$5&amp;$E1108),'Hoja de Trabajo para listado'!$A$151:$Z$151,0)),0)+IFERROR(INDEX('Hoja de Trabajo para listado'!$AB$155:$BA$1048576,MATCH($A1108,'Hoja de Trabajo para listado'!$AB$155:$AB$1048576,0),MATCH((CUADRO!P$5&amp;$E1108),'Hoja de Trabajo para listado'!$AB$151:$BA$151,0)),0)+IFERROR(INDEX('Hoja de Trabajo para listado'!$BC$155:$CB$1048576,MATCH($A1108,'Hoja de Trabajo para listado'!$BC$155:$BC$1048576,0),MATCH((CUADRO!P$5&amp;$E1108),'Hoja de Trabajo para listado'!$BC$151:$CB$151,0)),0)+IFERROR(INDEX('Hoja de Trabajo para listado'!$DE$153:$DG$274,MATCH($A1108,'Hoja de Trabajo para listado'!$DE$153:$DE$1048576,0),MATCH((CUADRO!P$5&amp;$E1108),'Hoja de Trabajo para listado'!$DE$151:$DG$151,0)),0)+IFERROR(INDEX('Hoja de Trabajo para listado'!$CD$155:$DC$1048576,MATCH($A1108,'Hoja de Trabajo para listado'!$CD$155:$CD$1048576,0),MATCH((CUADRO!P$5&amp;$E1108),'Hoja de Trabajo para listado'!$CD$151:$DC$151,0)),0)</f>
        <v>0</v>
      </c>
      <c r="Q1108" s="243">
        <f ca="1">+IFERROR(INDEX('Hoja de Trabajo para listado'!$A$155:$Z$1048576,MATCH($A1108,'Hoja de Trabajo para listado'!$A$155:$A$1048576,0),MATCH((CUADRO!Q$5&amp;$E1108),'Hoja de Trabajo para listado'!$A$151:$Z$151,0)),0)+IFERROR(INDEX('Hoja de Trabajo para listado'!$AB$155:$BA$1048576,MATCH($A1108,'Hoja de Trabajo para listado'!$AB$155:$AB$1048576,0),MATCH((CUADRO!Q$5&amp;$E1108),'Hoja de Trabajo para listado'!$AB$151:$BA$151,0)),0)+IFERROR(INDEX('Hoja de Trabajo para listado'!$BC$155:$CB$1048576,MATCH($A1108,'Hoja de Trabajo para listado'!$BC$155:$BC$1048576,0),MATCH((CUADRO!Q$5&amp;$E1108),'Hoja de Trabajo para listado'!$BC$151:$CB$151,0)),0)+IFERROR(INDEX('Hoja de Trabajo para listado'!$DE$153:$DG$274,MATCH($A1108,'Hoja de Trabajo para listado'!$DE$153:$DE$1048576,0),MATCH((CUADRO!Q$5&amp;$E1108),'Hoja de Trabajo para listado'!$DE$151:$DG$151,0)),0)+IFERROR(INDEX('Hoja de Trabajo para listado'!$CD$155:$DC$1048576,MATCH($A1108,'Hoja de Trabajo para listado'!$CD$155:$CD$1048576,0),MATCH((CUADRO!Q$5&amp;$E1108),'Hoja de Trabajo para listado'!$CD$151:$DC$151,0)),0)</f>
        <v>0</v>
      </c>
      <c r="R1108" s="243">
        <f t="shared" ca="1" si="37"/>
        <v>0</v>
      </c>
      <c r="S1108" s="249"/>
      <c r="T1108" s="268">
        <f ca="1">+T1109</f>
        <v>0</v>
      </c>
      <c r="U1108" s="275">
        <f t="shared" si="38"/>
        <v>1</v>
      </c>
      <c r="V1108" s="333" t="str">
        <f>+VLOOKUP(A1108,bd_lista!$A$3:$E$590,5,FALSE)</f>
        <v>Gobiernos Autonomos Municipales</v>
      </c>
      <c r="W1108" s="391" t="str">
        <f>+V1108</f>
        <v>Gobiernos Autonomos Municipales</v>
      </c>
      <c r="X1108" s="242">
        <f>+VLOOKUP(A1108,[4]Sheet1!$A$13:$D$744,4,FALSE)</f>
        <v>0</v>
      </c>
      <c r="Y1108" s="242" t="e">
        <f>+VLOOKUP(X1108,bd_lista!$A$3:$C$590,3,FALSE)</f>
        <v>#N/A</v>
      </c>
      <c r="Z1108" s="294">
        <f>+X1108</f>
        <v>0</v>
      </c>
      <c r="AA1108" s="295" t="e">
        <f>+Y1108</f>
        <v>#N/A</v>
      </c>
    </row>
    <row r="1109" spans="1:27" customFormat="1" ht="15" hidden="1" customHeight="1">
      <c r="A1109" s="32">
        <v>1913</v>
      </c>
      <c r="B1109" s="388"/>
      <c r="C1109" s="247" t="str">
        <f>+VLOOKUP(A1109,bd_lista!$A$3:$C$590,3,FALSE)</f>
        <v>Gobierno Autónomo Municipal de Nueva Esperanza</v>
      </c>
      <c r="D1109" s="390"/>
      <c r="E1109" s="244" t="s">
        <v>1305</v>
      </c>
      <c r="F1109" s="245">
        <f ca="1">+IFERROR(INDEX('Hoja de Trabajo para listado'!$A$155:$Z$1048576,MATCH($A1109,'Hoja de Trabajo para listado'!$A$155:$A$1048576,0),MATCH((CUADRO!F$5&amp;$E1109),'Hoja de Trabajo para listado'!$A$151:$Z$151,0)),0)+IFERROR(INDEX('Hoja de Trabajo para listado'!$AB$155:$BA$1048576,MATCH($A1109,'Hoja de Trabajo para listado'!$AB$155:$AB$1048576,0),MATCH((CUADRO!F$5&amp;$E1109),'Hoja de Trabajo para listado'!$AB$151:$BA$151,0)),0)+IFERROR(INDEX('Hoja de Trabajo para listado'!$BC$155:$CB$1048576,MATCH($A1109,'Hoja de Trabajo para listado'!$BC$155:$BC$1048576,0),MATCH((CUADRO!F$5&amp;$E1109),'Hoja de Trabajo para listado'!$BC$151:$CB$151,0)),0)+IFERROR(INDEX('Hoja de Trabajo para listado'!$DE$153:$DG$274,MATCH($A1109,'Hoja de Trabajo para listado'!$DE$153:$DE$1048576,0),MATCH((CUADRO!F$5&amp;$E1109),'Hoja de Trabajo para listado'!$DE$151:$DG$151,0)),0)+IFERROR(INDEX('Hoja de Trabajo para listado'!$CD$155:$DC$1048576,MATCH($A1109,'Hoja de Trabajo para listado'!$CD$155:$CD$1048576,0),MATCH((CUADRO!F$5&amp;$E1109),'Hoja de Trabajo para listado'!$CD$151:$DC$151,0)),0)</f>
        <v>0</v>
      </c>
      <c r="G1109" s="245">
        <f ca="1">+IFERROR(INDEX('Hoja de Trabajo para listado'!$A$155:$Z$1048576,MATCH($A1109,'Hoja de Trabajo para listado'!$A$155:$A$1048576,0),MATCH((CUADRO!G$5&amp;$E1109),'Hoja de Trabajo para listado'!$A$151:$Z$151,0)),0)+IFERROR(INDEX('Hoja de Trabajo para listado'!$AB$155:$BA$1048576,MATCH($A1109,'Hoja de Trabajo para listado'!$AB$155:$AB$1048576,0),MATCH((CUADRO!G$5&amp;$E1109),'Hoja de Trabajo para listado'!$AB$151:$BA$151,0)),0)+IFERROR(INDEX('Hoja de Trabajo para listado'!$BC$155:$CB$1048576,MATCH($A1109,'Hoja de Trabajo para listado'!$BC$155:$BC$1048576,0),MATCH((CUADRO!G$5&amp;$E1109),'Hoja de Trabajo para listado'!$BC$151:$CB$151,0)),0)+IFERROR(INDEX('Hoja de Trabajo para listado'!$DE$153:$DG$274,MATCH($A1109,'Hoja de Trabajo para listado'!$DE$153:$DE$1048576,0),MATCH((CUADRO!G$5&amp;$E1109),'Hoja de Trabajo para listado'!$DE$151:$DG$151,0)),0)+IFERROR(INDEX('Hoja de Trabajo para listado'!$CD$155:$DC$1048576,MATCH($A1109,'Hoja de Trabajo para listado'!$CD$155:$CD$1048576,0),MATCH((CUADRO!G$5&amp;$E1109),'Hoja de Trabajo para listado'!$CD$151:$DC$151,0)),0)</f>
        <v>0</v>
      </c>
      <c r="H1109" s="245">
        <f ca="1">+IFERROR(INDEX('Hoja de Trabajo para listado'!$A$155:$Z$1048576,MATCH($A1109,'Hoja de Trabajo para listado'!$A$155:$A$1048576,0),MATCH((CUADRO!H$5&amp;$E1109),'Hoja de Trabajo para listado'!$A$151:$Z$151,0)),0)+IFERROR(INDEX('Hoja de Trabajo para listado'!$AB$155:$BA$1048576,MATCH($A1109,'Hoja de Trabajo para listado'!$AB$155:$AB$1048576,0),MATCH((CUADRO!H$5&amp;$E1109),'Hoja de Trabajo para listado'!$AB$151:$BA$151,0)),0)+IFERROR(INDEX('Hoja de Trabajo para listado'!$BC$155:$CB$1048576,MATCH($A1109,'Hoja de Trabajo para listado'!$BC$155:$BC$1048576,0),MATCH((CUADRO!H$5&amp;$E1109),'Hoja de Trabajo para listado'!$BC$151:$CB$151,0)),0)+IFERROR(INDEX('Hoja de Trabajo para listado'!$DE$153:$DG$274,MATCH($A1109,'Hoja de Trabajo para listado'!$DE$153:$DE$1048576,0),MATCH((CUADRO!H$5&amp;$E1109),'Hoja de Trabajo para listado'!$DE$151:$DG$151,0)),0)+IFERROR(INDEX('Hoja de Trabajo para listado'!$CD$155:$DC$1048576,MATCH($A1109,'Hoja de Trabajo para listado'!$CD$155:$CD$1048576,0),MATCH((CUADRO!H$5&amp;$E1109),'Hoja de Trabajo para listado'!$CD$151:$DC$151,0)),0)</f>
        <v>0</v>
      </c>
      <c r="I1109" s="245">
        <f ca="1">+IFERROR(INDEX('Hoja de Trabajo para listado'!$A$155:$Z$1048576,MATCH($A1109,'Hoja de Trabajo para listado'!$A$155:$A$1048576,0),MATCH((CUADRO!I$5&amp;$E1109),'Hoja de Trabajo para listado'!$A$151:$Z$151,0)),0)+IFERROR(INDEX('Hoja de Trabajo para listado'!$AB$155:$BA$1048576,MATCH($A1109,'Hoja de Trabajo para listado'!$AB$155:$AB$1048576,0),MATCH((CUADRO!I$5&amp;$E1109),'Hoja de Trabajo para listado'!$AB$151:$BA$151,0)),0)+IFERROR(INDEX('Hoja de Trabajo para listado'!$BC$155:$CB$1048576,MATCH($A1109,'Hoja de Trabajo para listado'!$BC$155:$BC$1048576,0),MATCH((CUADRO!I$5&amp;$E1109),'Hoja de Trabajo para listado'!$BC$151:$CB$151,0)),0)+IFERROR(INDEX('Hoja de Trabajo para listado'!$DE$153:$DG$274,MATCH($A1109,'Hoja de Trabajo para listado'!$DE$153:$DE$1048576,0),MATCH((CUADRO!I$5&amp;$E1109),'Hoja de Trabajo para listado'!$DE$151:$DG$151,0)),0)+IFERROR(INDEX('Hoja de Trabajo para listado'!$CD$155:$DC$1048576,MATCH($A1109,'Hoja de Trabajo para listado'!$CD$155:$CD$1048576,0),MATCH((CUADRO!I$5&amp;$E1109),'Hoja de Trabajo para listado'!$CD$151:$DC$151,0)),0)</f>
        <v>0</v>
      </c>
      <c r="J1109" s="245">
        <f ca="1">+IFERROR(INDEX('Hoja de Trabajo para listado'!$A$155:$Z$1048576,MATCH($A1109,'Hoja de Trabajo para listado'!$A$155:$A$1048576,0),MATCH((CUADRO!J$5&amp;$E1109),'Hoja de Trabajo para listado'!$A$151:$Z$151,0)),0)+IFERROR(INDEX('Hoja de Trabajo para listado'!$AB$155:$BA$1048576,MATCH($A1109,'Hoja de Trabajo para listado'!$AB$155:$AB$1048576,0),MATCH((CUADRO!J$5&amp;$E1109),'Hoja de Trabajo para listado'!$AB$151:$BA$151,0)),0)+IFERROR(INDEX('Hoja de Trabajo para listado'!$BC$155:$CB$1048576,MATCH($A1109,'Hoja de Trabajo para listado'!$BC$155:$BC$1048576,0),MATCH((CUADRO!J$5&amp;$E1109),'Hoja de Trabajo para listado'!$BC$151:$CB$151,0)),0)+IFERROR(INDEX('Hoja de Trabajo para listado'!$DE$153:$DG$274,MATCH($A1109,'Hoja de Trabajo para listado'!$DE$153:$DE$1048576,0),MATCH((CUADRO!J$5&amp;$E1109),'Hoja de Trabajo para listado'!$DE$151:$DG$151,0)),0)+IFERROR(INDEX('Hoja de Trabajo para listado'!$CD$155:$DC$1048576,MATCH($A1109,'Hoja de Trabajo para listado'!$CD$155:$CD$1048576,0),MATCH((CUADRO!J$5&amp;$E1109),'Hoja de Trabajo para listado'!$CD$151:$DC$151,0)),0)</f>
        <v>0</v>
      </c>
      <c r="K1109" s="245">
        <f ca="1">+IFERROR(INDEX('Hoja de Trabajo para listado'!$A$155:$Z$1048576,MATCH($A1109,'Hoja de Trabajo para listado'!$A$155:$A$1048576,0),MATCH((CUADRO!K$5&amp;$E1109),'Hoja de Trabajo para listado'!$A$151:$Z$151,0)),0)+IFERROR(INDEX('Hoja de Trabajo para listado'!$AB$155:$BA$1048576,MATCH($A1109,'Hoja de Trabajo para listado'!$AB$155:$AB$1048576,0),MATCH((CUADRO!K$5&amp;$E1109),'Hoja de Trabajo para listado'!$AB$151:$BA$151,0)),0)+IFERROR(INDEX('Hoja de Trabajo para listado'!$BC$155:$CB$1048576,MATCH($A1109,'Hoja de Trabajo para listado'!$BC$155:$BC$1048576,0),MATCH((CUADRO!K$5&amp;$E1109),'Hoja de Trabajo para listado'!$BC$151:$CB$151,0)),0)+IFERROR(INDEX('Hoja de Trabajo para listado'!$DE$153:$DG$274,MATCH($A1109,'Hoja de Trabajo para listado'!$DE$153:$DE$1048576,0),MATCH((CUADRO!K$5&amp;$E1109),'Hoja de Trabajo para listado'!$DE$151:$DG$151,0)),0)+IFERROR(INDEX('Hoja de Trabajo para listado'!$CD$155:$DC$1048576,MATCH($A1109,'Hoja de Trabajo para listado'!$CD$155:$CD$1048576,0),MATCH((CUADRO!K$5&amp;$E1109),'Hoja de Trabajo para listado'!$CD$151:$DC$151,0)),0)</f>
        <v>0</v>
      </c>
      <c r="L1109" s="245">
        <f ca="1">+IFERROR(INDEX('Hoja de Trabajo para listado'!$A$155:$Z$1048576,MATCH($A1109,'Hoja de Trabajo para listado'!$A$155:$A$1048576,0),MATCH((CUADRO!L$5&amp;$E1109),'Hoja de Trabajo para listado'!$A$151:$Z$151,0)),0)+IFERROR(INDEX('Hoja de Trabajo para listado'!$AB$155:$BA$1048576,MATCH($A1109,'Hoja de Trabajo para listado'!$AB$155:$AB$1048576,0),MATCH((CUADRO!L$5&amp;$E1109),'Hoja de Trabajo para listado'!$AB$151:$BA$151,0)),0)+IFERROR(INDEX('Hoja de Trabajo para listado'!$BC$155:$CB$1048576,MATCH($A1109,'Hoja de Trabajo para listado'!$BC$155:$BC$1048576,0),MATCH((CUADRO!L$5&amp;$E1109),'Hoja de Trabajo para listado'!$BC$151:$CB$151,0)),0)+IFERROR(INDEX('Hoja de Trabajo para listado'!$DE$153:$DG$274,MATCH($A1109,'Hoja de Trabajo para listado'!$DE$153:$DE$1048576,0),MATCH((CUADRO!L$5&amp;$E1109),'Hoja de Trabajo para listado'!$DE$151:$DG$151,0)),0)+IFERROR(INDEX('Hoja de Trabajo para listado'!$CD$155:$DC$1048576,MATCH($A1109,'Hoja de Trabajo para listado'!$CD$155:$CD$1048576,0),MATCH((CUADRO!L$5&amp;$E1109),'Hoja de Trabajo para listado'!$CD$151:$DC$151,0)),0)</f>
        <v>0</v>
      </c>
      <c r="M1109" s="245">
        <f ca="1">+IFERROR(INDEX('Hoja de Trabajo para listado'!$A$155:$Z$1048576,MATCH($A1109,'Hoja de Trabajo para listado'!$A$155:$A$1048576,0),MATCH((CUADRO!M$5&amp;$E1109),'Hoja de Trabajo para listado'!$A$151:$Z$151,0)),0)+IFERROR(INDEX('Hoja de Trabajo para listado'!$AB$155:$BA$1048576,MATCH($A1109,'Hoja de Trabajo para listado'!$AB$155:$AB$1048576,0),MATCH((CUADRO!M$5&amp;$E1109),'Hoja de Trabajo para listado'!$AB$151:$BA$151,0)),0)+IFERROR(INDEX('Hoja de Trabajo para listado'!$BC$155:$CB$1048576,MATCH($A1109,'Hoja de Trabajo para listado'!$BC$155:$BC$1048576,0),MATCH((CUADRO!M$5&amp;$E1109),'Hoja de Trabajo para listado'!$BC$151:$CB$151,0)),0)+IFERROR(INDEX('Hoja de Trabajo para listado'!$DE$153:$DG$274,MATCH($A1109,'Hoja de Trabajo para listado'!$DE$153:$DE$1048576,0),MATCH((CUADRO!M$5&amp;$E1109),'Hoja de Trabajo para listado'!$DE$151:$DG$151,0)),0)+IFERROR(INDEX('Hoja de Trabajo para listado'!$CD$155:$DC$1048576,MATCH($A1109,'Hoja de Trabajo para listado'!$CD$155:$CD$1048576,0),MATCH((CUADRO!M$5&amp;$E1109),'Hoja de Trabajo para listado'!$CD$151:$DC$151,0)),0)</f>
        <v>0</v>
      </c>
      <c r="N1109" s="245">
        <f ca="1">+IFERROR(INDEX('Hoja de Trabajo para listado'!$A$155:$Z$1048576,MATCH($A1109,'Hoja de Trabajo para listado'!$A$155:$A$1048576,0),MATCH((CUADRO!N$5&amp;$E1109),'Hoja de Trabajo para listado'!$A$151:$Z$151,0)),0)+IFERROR(INDEX('Hoja de Trabajo para listado'!$AB$155:$BA$1048576,MATCH($A1109,'Hoja de Trabajo para listado'!$AB$155:$AB$1048576,0),MATCH((CUADRO!N$5&amp;$E1109),'Hoja de Trabajo para listado'!$AB$151:$BA$151,0)),0)+IFERROR(INDEX('Hoja de Trabajo para listado'!$BC$155:$CB$1048576,MATCH($A1109,'Hoja de Trabajo para listado'!$BC$155:$BC$1048576,0),MATCH((CUADRO!N$5&amp;$E1109),'Hoja de Trabajo para listado'!$BC$151:$CB$151,0)),0)+IFERROR(INDEX('Hoja de Trabajo para listado'!$DE$153:$DG$274,MATCH($A1109,'Hoja de Trabajo para listado'!$DE$153:$DE$1048576,0),MATCH((CUADRO!N$5&amp;$E1109),'Hoja de Trabajo para listado'!$DE$151:$DG$151,0)),0)+IFERROR(INDEX('Hoja de Trabajo para listado'!$CD$155:$DC$1048576,MATCH($A1109,'Hoja de Trabajo para listado'!$CD$155:$CD$1048576,0),MATCH((CUADRO!N$5&amp;$E1109),'Hoja de Trabajo para listado'!$CD$151:$DC$151,0)),0)</f>
        <v>0</v>
      </c>
      <c r="O1109" s="245">
        <f ca="1">+IFERROR(INDEX('Hoja de Trabajo para listado'!$A$155:$Z$1048576,MATCH($A1109,'Hoja de Trabajo para listado'!$A$155:$A$1048576,0),MATCH((CUADRO!O$5&amp;$E1109),'Hoja de Trabajo para listado'!$A$151:$Z$151,0)),0)+IFERROR(INDEX('Hoja de Trabajo para listado'!$AB$155:$BA$1048576,MATCH($A1109,'Hoja de Trabajo para listado'!$AB$155:$AB$1048576,0),MATCH((CUADRO!O$5&amp;$E1109),'Hoja de Trabajo para listado'!$AB$151:$BA$151,0)),0)+IFERROR(INDEX('Hoja de Trabajo para listado'!$BC$155:$CB$1048576,MATCH($A1109,'Hoja de Trabajo para listado'!$BC$155:$BC$1048576,0),MATCH((CUADRO!O$5&amp;$E1109),'Hoja de Trabajo para listado'!$BC$151:$CB$151,0)),0)+IFERROR(INDEX('Hoja de Trabajo para listado'!$DE$153:$DG$274,MATCH($A1109,'Hoja de Trabajo para listado'!$DE$153:$DE$1048576,0),MATCH((CUADRO!O$5&amp;$E1109),'Hoja de Trabajo para listado'!$DE$151:$DG$151,0)),0)+IFERROR(INDEX('Hoja de Trabajo para listado'!$CD$155:$DC$1048576,MATCH($A1109,'Hoja de Trabajo para listado'!$CD$155:$CD$1048576,0),MATCH((CUADRO!O$5&amp;$E1109),'Hoja de Trabajo para listado'!$CD$151:$DC$151,0)),0)</f>
        <v>0</v>
      </c>
      <c r="P1109" s="245">
        <f ca="1">+IFERROR(INDEX('Hoja de Trabajo para listado'!$A$155:$Z$1048576,MATCH($A1109,'Hoja de Trabajo para listado'!$A$155:$A$1048576,0),MATCH((CUADRO!P$5&amp;$E1109),'Hoja de Trabajo para listado'!$A$151:$Z$151,0)),0)+IFERROR(INDEX('Hoja de Trabajo para listado'!$AB$155:$BA$1048576,MATCH($A1109,'Hoja de Trabajo para listado'!$AB$155:$AB$1048576,0),MATCH((CUADRO!P$5&amp;$E1109),'Hoja de Trabajo para listado'!$AB$151:$BA$151,0)),0)+IFERROR(INDEX('Hoja de Trabajo para listado'!$BC$155:$CB$1048576,MATCH($A1109,'Hoja de Trabajo para listado'!$BC$155:$BC$1048576,0),MATCH((CUADRO!P$5&amp;$E1109),'Hoja de Trabajo para listado'!$BC$151:$CB$151,0)),0)+IFERROR(INDEX('Hoja de Trabajo para listado'!$DE$153:$DG$274,MATCH($A1109,'Hoja de Trabajo para listado'!$DE$153:$DE$1048576,0),MATCH((CUADRO!P$5&amp;$E1109),'Hoja de Trabajo para listado'!$DE$151:$DG$151,0)),0)+IFERROR(INDEX('Hoja de Trabajo para listado'!$CD$155:$DC$1048576,MATCH($A1109,'Hoja de Trabajo para listado'!$CD$155:$CD$1048576,0),MATCH((CUADRO!P$5&amp;$E1109),'Hoja de Trabajo para listado'!$CD$151:$DC$151,0)),0)</f>
        <v>0</v>
      </c>
      <c r="Q1109" s="245">
        <f ca="1">+IFERROR(INDEX('Hoja de Trabajo para listado'!$A$155:$Z$1048576,MATCH($A1109,'Hoja de Trabajo para listado'!$A$155:$A$1048576,0),MATCH((CUADRO!Q$5&amp;$E1109),'Hoja de Trabajo para listado'!$A$151:$Z$151,0)),0)+IFERROR(INDEX('Hoja de Trabajo para listado'!$AB$155:$BA$1048576,MATCH($A1109,'Hoja de Trabajo para listado'!$AB$155:$AB$1048576,0),MATCH((CUADRO!Q$5&amp;$E1109),'Hoja de Trabajo para listado'!$AB$151:$BA$151,0)),0)+IFERROR(INDEX('Hoja de Trabajo para listado'!$BC$155:$CB$1048576,MATCH($A1109,'Hoja de Trabajo para listado'!$BC$155:$BC$1048576,0),MATCH((CUADRO!Q$5&amp;$E1109),'Hoja de Trabajo para listado'!$BC$151:$CB$151,0)),0)+IFERROR(INDEX('Hoja de Trabajo para listado'!$DE$153:$DG$274,MATCH($A1109,'Hoja de Trabajo para listado'!$DE$153:$DE$1048576,0),MATCH((CUADRO!Q$5&amp;$E1109),'Hoja de Trabajo para listado'!$DE$151:$DG$151,0)),0)+IFERROR(INDEX('Hoja de Trabajo para listado'!$CD$155:$DC$1048576,MATCH($A1109,'Hoja de Trabajo para listado'!$CD$155:$CD$1048576,0),MATCH((CUADRO!Q$5&amp;$E1109),'Hoja de Trabajo para listado'!$CD$151:$DC$151,0)),0)</f>
        <v>0</v>
      </c>
      <c r="R1109" s="245">
        <f t="shared" ca="1" si="37"/>
        <v>0</v>
      </c>
      <c r="S1109" s="259">
        <f ca="1">+R1108+R1109</f>
        <v>0</v>
      </c>
      <c r="T1109" s="245">
        <f ca="1">+S1109</f>
        <v>0</v>
      </c>
      <c r="U1109" s="244">
        <f t="shared" si="38"/>
        <v>2</v>
      </c>
      <c r="V1109" s="333" t="str">
        <f>+VLOOKUP(A1109,bd_lista!$A$3:$E$590,5,FALSE)</f>
        <v>Gobiernos Autonomos Municipales</v>
      </c>
      <c r="W1109" s="392"/>
      <c r="X1109" s="242">
        <f>+VLOOKUP(A1109,[4]Sheet1!$A$13:$D$744,4,FALSE)</f>
        <v>0</v>
      </c>
      <c r="Y1109" s="242" t="e">
        <f>+VLOOKUP(X1109,bd_lista!$A$3:$C$590,3,FALSE)</f>
        <v>#N/A</v>
      </c>
      <c r="Z1109" s="292"/>
      <c r="AA1109" s="293"/>
    </row>
    <row r="1110" spans="1:27" customFormat="1" ht="15" hidden="1" customHeight="1">
      <c r="A1110" s="32">
        <v>1914</v>
      </c>
      <c r="B1110" s="387">
        <f>+A1110</f>
        <v>1914</v>
      </c>
      <c r="C1110" s="247" t="str">
        <f>+VLOOKUP(A1110,bd_lista!$A$3:$C$590,3,FALSE)</f>
        <v>Gobierno Autónomo Municipal de Villa Nueva (Loma Alta)</v>
      </c>
      <c r="D1110" s="389" t="str">
        <f>+C1110</f>
        <v>Gobierno Autónomo Municipal de Villa Nueva (Loma Alta)</v>
      </c>
      <c r="E1110" s="242" t="s">
        <v>1304</v>
      </c>
      <c r="F1110" s="243">
        <f ca="1">+IFERROR(INDEX('Hoja de Trabajo para listado'!$A$155:$Z$1048576,MATCH($A1110,'Hoja de Trabajo para listado'!$A$155:$A$1048576,0),MATCH((CUADRO!F$5&amp;$E1110),'Hoja de Trabajo para listado'!$A$151:$Z$151,0)),0)+IFERROR(INDEX('Hoja de Trabajo para listado'!$AB$155:$BA$1048576,MATCH($A1110,'Hoja de Trabajo para listado'!$AB$155:$AB$1048576,0),MATCH((CUADRO!F$5&amp;$E1110),'Hoja de Trabajo para listado'!$AB$151:$BA$151,0)),0)+IFERROR(INDEX('Hoja de Trabajo para listado'!$BC$155:$CB$1048576,MATCH($A1110,'Hoja de Trabajo para listado'!$BC$155:$BC$1048576,0),MATCH((CUADRO!F$5&amp;$E1110),'Hoja de Trabajo para listado'!$BC$151:$CB$151,0)),0)+IFERROR(INDEX('Hoja de Trabajo para listado'!$DE$153:$DG$274,MATCH($A1110,'Hoja de Trabajo para listado'!$DE$153:$DE$1048576,0),MATCH((CUADRO!F$5&amp;$E1110),'Hoja de Trabajo para listado'!$DE$151:$DG$151,0)),0)+IFERROR(INDEX('Hoja de Trabajo para listado'!$CD$155:$DC$1048576,MATCH($A1110,'Hoja de Trabajo para listado'!$CD$155:$CD$1048576,0),MATCH((CUADRO!F$5&amp;$E1110),'Hoja de Trabajo para listado'!$CD$151:$DC$151,0)),0)</f>
        <v>0</v>
      </c>
      <c r="G1110" s="243">
        <f ca="1">+IFERROR(INDEX('Hoja de Trabajo para listado'!$A$155:$Z$1048576,MATCH($A1110,'Hoja de Trabajo para listado'!$A$155:$A$1048576,0),MATCH((CUADRO!G$5&amp;$E1110),'Hoja de Trabajo para listado'!$A$151:$Z$151,0)),0)+IFERROR(INDEX('Hoja de Trabajo para listado'!$AB$155:$BA$1048576,MATCH($A1110,'Hoja de Trabajo para listado'!$AB$155:$AB$1048576,0),MATCH((CUADRO!G$5&amp;$E1110),'Hoja de Trabajo para listado'!$AB$151:$BA$151,0)),0)+IFERROR(INDEX('Hoja de Trabajo para listado'!$BC$155:$CB$1048576,MATCH($A1110,'Hoja de Trabajo para listado'!$BC$155:$BC$1048576,0),MATCH((CUADRO!G$5&amp;$E1110),'Hoja de Trabajo para listado'!$BC$151:$CB$151,0)),0)+IFERROR(INDEX('Hoja de Trabajo para listado'!$DE$153:$DG$274,MATCH($A1110,'Hoja de Trabajo para listado'!$DE$153:$DE$1048576,0),MATCH((CUADRO!G$5&amp;$E1110),'Hoja de Trabajo para listado'!$DE$151:$DG$151,0)),0)+IFERROR(INDEX('Hoja de Trabajo para listado'!$CD$155:$DC$1048576,MATCH($A1110,'Hoja de Trabajo para listado'!$CD$155:$CD$1048576,0),MATCH((CUADRO!G$5&amp;$E1110),'Hoja de Trabajo para listado'!$CD$151:$DC$151,0)),0)</f>
        <v>0</v>
      </c>
      <c r="H1110" s="243">
        <f ca="1">+IFERROR(INDEX('Hoja de Trabajo para listado'!$A$155:$Z$1048576,MATCH($A1110,'Hoja de Trabajo para listado'!$A$155:$A$1048576,0),MATCH((CUADRO!H$5&amp;$E1110),'Hoja de Trabajo para listado'!$A$151:$Z$151,0)),0)+IFERROR(INDEX('Hoja de Trabajo para listado'!$AB$155:$BA$1048576,MATCH($A1110,'Hoja de Trabajo para listado'!$AB$155:$AB$1048576,0),MATCH((CUADRO!H$5&amp;$E1110),'Hoja de Trabajo para listado'!$AB$151:$BA$151,0)),0)+IFERROR(INDEX('Hoja de Trabajo para listado'!$BC$155:$CB$1048576,MATCH($A1110,'Hoja de Trabajo para listado'!$BC$155:$BC$1048576,0),MATCH((CUADRO!H$5&amp;$E1110),'Hoja de Trabajo para listado'!$BC$151:$CB$151,0)),0)+IFERROR(INDEX('Hoja de Trabajo para listado'!$DE$153:$DG$274,MATCH($A1110,'Hoja de Trabajo para listado'!$DE$153:$DE$1048576,0),MATCH((CUADRO!H$5&amp;$E1110),'Hoja de Trabajo para listado'!$DE$151:$DG$151,0)),0)+IFERROR(INDEX('Hoja de Trabajo para listado'!$CD$155:$DC$1048576,MATCH($A1110,'Hoja de Trabajo para listado'!$CD$155:$CD$1048576,0),MATCH((CUADRO!H$5&amp;$E1110),'Hoja de Trabajo para listado'!$CD$151:$DC$151,0)),0)</f>
        <v>0</v>
      </c>
      <c r="I1110" s="243">
        <f ca="1">+IFERROR(INDEX('Hoja de Trabajo para listado'!$A$155:$Z$1048576,MATCH($A1110,'Hoja de Trabajo para listado'!$A$155:$A$1048576,0),MATCH((CUADRO!I$5&amp;$E1110),'Hoja de Trabajo para listado'!$A$151:$Z$151,0)),0)+IFERROR(INDEX('Hoja de Trabajo para listado'!$AB$155:$BA$1048576,MATCH($A1110,'Hoja de Trabajo para listado'!$AB$155:$AB$1048576,0),MATCH((CUADRO!I$5&amp;$E1110),'Hoja de Trabajo para listado'!$AB$151:$BA$151,0)),0)+IFERROR(INDEX('Hoja de Trabajo para listado'!$BC$155:$CB$1048576,MATCH($A1110,'Hoja de Trabajo para listado'!$BC$155:$BC$1048576,0),MATCH((CUADRO!I$5&amp;$E1110),'Hoja de Trabajo para listado'!$BC$151:$CB$151,0)),0)+IFERROR(INDEX('Hoja de Trabajo para listado'!$DE$153:$DG$274,MATCH($A1110,'Hoja de Trabajo para listado'!$DE$153:$DE$1048576,0),MATCH((CUADRO!I$5&amp;$E1110),'Hoja de Trabajo para listado'!$DE$151:$DG$151,0)),0)+IFERROR(INDEX('Hoja de Trabajo para listado'!$CD$155:$DC$1048576,MATCH($A1110,'Hoja de Trabajo para listado'!$CD$155:$CD$1048576,0),MATCH((CUADRO!I$5&amp;$E1110),'Hoja de Trabajo para listado'!$CD$151:$DC$151,0)),0)</f>
        <v>0</v>
      </c>
      <c r="J1110" s="243">
        <f ca="1">+IFERROR(INDEX('Hoja de Trabajo para listado'!$A$155:$Z$1048576,MATCH($A1110,'Hoja de Trabajo para listado'!$A$155:$A$1048576,0),MATCH((CUADRO!J$5&amp;$E1110),'Hoja de Trabajo para listado'!$A$151:$Z$151,0)),0)+IFERROR(INDEX('Hoja de Trabajo para listado'!$AB$155:$BA$1048576,MATCH($A1110,'Hoja de Trabajo para listado'!$AB$155:$AB$1048576,0),MATCH((CUADRO!J$5&amp;$E1110),'Hoja de Trabajo para listado'!$AB$151:$BA$151,0)),0)+IFERROR(INDEX('Hoja de Trabajo para listado'!$BC$155:$CB$1048576,MATCH($A1110,'Hoja de Trabajo para listado'!$BC$155:$BC$1048576,0),MATCH((CUADRO!J$5&amp;$E1110),'Hoja de Trabajo para listado'!$BC$151:$CB$151,0)),0)+IFERROR(INDEX('Hoja de Trabajo para listado'!$DE$153:$DG$274,MATCH($A1110,'Hoja de Trabajo para listado'!$DE$153:$DE$1048576,0),MATCH((CUADRO!J$5&amp;$E1110),'Hoja de Trabajo para listado'!$DE$151:$DG$151,0)),0)+IFERROR(INDEX('Hoja de Trabajo para listado'!$CD$155:$DC$1048576,MATCH($A1110,'Hoja de Trabajo para listado'!$CD$155:$CD$1048576,0),MATCH((CUADRO!J$5&amp;$E1110),'Hoja de Trabajo para listado'!$CD$151:$DC$151,0)),0)</f>
        <v>0</v>
      </c>
      <c r="K1110" s="243">
        <f ca="1">+IFERROR(INDEX('Hoja de Trabajo para listado'!$A$155:$Z$1048576,MATCH($A1110,'Hoja de Trabajo para listado'!$A$155:$A$1048576,0),MATCH((CUADRO!K$5&amp;$E1110),'Hoja de Trabajo para listado'!$A$151:$Z$151,0)),0)+IFERROR(INDEX('Hoja de Trabajo para listado'!$AB$155:$BA$1048576,MATCH($A1110,'Hoja de Trabajo para listado'!$AB$155:$AB$1048576,0),MATCH((CUADRO!K$5&amp;$E1110),'Hoja de Trabajo para listado'!$AB$151:$BA$151,0)),0)+IFERROR(INDEX('Hoja de Trabajo para listado'!$BC$155:$CB$1048576,MATCH($A1110,'Hoja de Trabajo para listado'!$BC$155:$BC$1048576,0),MATCH((CUADRO!K$5&amp;$E1110),'Hoja de Trabajo para listado'!$BC$151:$CB$151,0)),0)+IFERROR(INDEX('Hoja de Trabajo para listado'!$DE$153:$DG$274,MATCH($A1110,'Hoja de Trabajo para listado'!$DE$153:$DE$1048576,0),MATCH((CUADRO!K$5&amp;$E1110),'Hoja de Trabajo para listado'!$DE$151:$DG$151,0)),0)+IFERROR(INDEX('Hoja de Trabajo para listado'!$CD$155:$DC$1048576,MATCH($A1110,'Hoja de Trabajo para listado'!$CD$155:$CD$1048576,0),MATCH((CUADRO!K$5&amp;$E1110),'Hoja de Trabajo para listado'!$CD$151:$DC$151,0)),0)</f>
        <v>0</v>
      </c>
      <c r="L1110" s="243">
        <f ca="1">+IFERROR(INDEX('Hoja de Trabajo para listado'!$A$155:$Z$1048576,MATCH($A1110,'Hoja de Trabajo para listado'!$A$155:$A$1048576,0),MATCH((CUADRO!L$5&amp;$E1110),'Hoja de Trabajo para listado'!$A$151:$Z$151,0)),0)+IFERROR(INDEX('Hoja de Trabajo para listado'!$AB$155:$BA$1048576,MATCH($A1110,'Hoja de Trabajo para listado'!$AB$155:$AB$1048576,0),MATCH((CUADRO!L$5&amp;$E1110),'Hoja de Trabajo para listado'!$AB$151:$BA$151,0)),0)+IFERROR(INDEX('Hoja de Trabajo para listado'!$BC$155:$CB$1048576,MATCH($A1110,'Hoja de Trabajo para listado'!$BC$155:$BC$1048576,0),MATCH((CUADRO!L$5&amp;$E1110),'Hoja de Trabajo para listado'!$BC$151:$CB$151,0)),0)+IFERROR(INDEX('Hoja de Trabajo para listado'!$DE$153:$DG$274,MATCH($A1110,'Hoja de Trabajo para listado'!$DE$153:$DE$1048576,0),MATCH((CUADRO!L$5&amp;$E1110),'Hoja de Trabajo para listado'!$DE$151:$DG$151,0)),0)+IFERROR(INDEX('Hoja de Trabajo para listado'!$CD$155:$DC$1048576,MATCH($A1110,'Hoja de Trabajo para listado'!$CD$155:$CD$1048576,0),MATCH((CUADRO!L$5&amp;$E1110),'Hoja de Trabajo para listado'!$CD$151:$DC$151,0)),0)</f>
        <v>0</v>
      </c>
      <c r="M1110" s="243">
        <f ca="1">+IFERROR(INDEX('Hoja de Trabajo para listado'!$A$155:$Z$1048576,MATCH($A1110,'Hoja de Trabajo para listado'!$A$155:$A$1048576,0),MATCH((CUADRO!M$5&amp;$E1110),'Hoja de Trabajo para listado'!$A$151:$Z$151,0)),0)+IFERROR(INDEX('Hoja de Trabajo para listado'!$AB$155:$BA$1048576,MATCH($A1110,'Hoja de Trabajo para listado'!$AB$155:$AB$1048576,0),MATCH((CUADRO!M$5&amp;$E1110),'Hoja de Trabajo para listado'!$AB$151:$BA$151,0)),0)+IFERROR(INDEX('Hoja de Trabajo para listado'!$BC$155:$CB$1048576,MATCH($A1110,'Hoja de Trabajo para listado'!$BC$155:$BC$1048576,0),MATCH((CUADRO!M$5&amp;$E1110),'Hoja de Trabajo para listado'!$BC$151:$CB$151,0)),0)+IFERROR(INDEX('Hoja de Trabajo para listado'!$DE$153:$DG$274,MATCH($A1110,'Hoja de Trabajo para listado'!$DE$153:$DE$1048576,0),MATCH((CUADRO!M$5&amp;$E1110),'Hoja de Trabajo para listado'!$DE$151:$DG$151,0)),0)+IFERROR(INDEX('Hoja de Trabajo para listado'!$CD$155:$DC$1048576,MATCH($A1110,'Hoja de Trabajo para listado'!$CD$155:$CD$1048576,0),MATCH((CUADRO!M$5&amp;$E1110),'Hoja de Trabajo para listado'!$CD$151:$DC$151,0)),0)</f>
        <v>0</v>
      </c>
      <c r="N1110" s="243">
        <f ca="1">+IFERROR(INDEX('Hoja de Trabajo para listado'!$A$155:$Z$1048576,MATCH($A1110,'Hoja de Trabajo para listado'!$A$155:$A$1048576,0),MATCH((CUADRO!N$5&amp;$E1110),'Hoja de Trabajo para listado'!$A$151:$Z$151,0)),0)+IFERROR(INDEX('Hoja de Trabajo para listado'!$AB$155:$BA$1048576,MATCH($A1110,'Hoja de Trabajo para listado'!$AB$155:$AB$1048576,0),MATCH((CUADRO!N$5&amp;$E1110),'Hoja de Trabajo para listado'!$AB$151:$BA$151,0)),0)+IFERROR(INDEX('Hoja de Trabajo para listado'!$BC$155:$CB$1048576,MATCH($A1110,'Hoja de Trabajo para listado'!$BC$155:$BC$1048576,0),MATCH((CUADRO!N$5&amp;$E1110),'Hoja de Trabajo para listado'!$BC$151:$CB$151,0)),0)+IFERROR(INDEX('Hoja de Trabajo para listado'!$DE$153:$DG$274,MATCH($A1110,'Hoja de Trabajo para listado'!$DE$153:$DE$1048576,0),MATCH((CUADRO!N$5&amp;$E1110),'Hoja de Trabajo para listado'!$DE$151:$DG$151,0)),0)+IFERROR(INDEX('Hoja de Trabajo para listado'!$CD$155:$DC$1048576,MATCH($A1110,'Hoja de Trabajo para listado'!$CD$155:$CD$1048576,0),MATCH((CUADRO!N$5&amp;$E1110),'Hoja de Trabajo para listado'!$CD$151:$DC$151,0)),0)</f>
        <v>0</v>
      </c>
      <c r="O1110" s="243">
        <f ca="1">+IFERROR(INDEX('Hoja de Trabajo para listado'!$A$155:$Z$1048576,MATCH($A1110,'Hoja de Trabajo para listado'!$A$155:$A$1048576,0),MATCH((CUADRO!O$5&amp;$E1110),'Hoja de Trabajo para listado'!$A$151:$Z$151,0)),0)+IFERROR(INDEX('Hoja de Trabajo para listado'!$AB$155:$BA$1048576,MATCH($A1110,'Hoja de Trabajo para listado'!$AB$155:$AB$1048576,0),MATCH((CUADRO!O$5&amp;$E1110),'Hoja de Trabajo para listado'!$AB$151:$BA$151,0)),0)+IFERROR(INDEX('Hoja de Trabajo para listado'!$BC$155:$CB$1048576,MATCH($A1110,'Hoja de Trabajo para listado'!$BC$155:$BC$1048576,0),MATCH((CUADRO!O$5&amp;$E1110),'Hoja de Trabajo para listado'!$BC$151:$CB$151,0)),0)+IFERROR(INDEX('Hoja de Trabajo para listado'!$DE$153:$DG$274,MATCH($A1110,'Hoja de Trabajo para listado'!$DE$153:$DE$1048576,0),MATCH((CUADRO!O$5&amp;$E1110),'Hoja de Trabajo para listado'!$DE$151:$DG$151,0)),0)+IFERROR(INDEX('Hoja de Trabajo para listado'!$CD$155:$DC$1048576,MATCH($A1110,'Hoja de Trabajo para listado'!$CD$155:$CD$1048576,0),MATCH((CUADRO!O$5&amp;$E1110),'Hoja de Trabajo para listado'!$CD$151:$DC$151,0)),0)</f>
        <v>0</v>
      </c>
      <c r="P1110" s="243">
        <f ca="1">+IFERROR(INDEX('Hoja de Trabajo para listado'!$A$155:$Z$1048576,MATCH($A1110,'Hoja de Trabajo para listado'!$A$155:$A$1048576,0),MATCH((CUADRO!P$5&amp;$E1110),'Hoja de Trabajo para listado'!$A$151:$Z$151,0)),0)+IFERROR(INDEX('Hoja de Trabajo para listado'!$AB$155:$BA$1048576,MATCH($A1110,'Hoja de Trabajo para listado'!$AB$155:$AB$1048576,0),MATCH((CUADRO!P$5&amp;$E1110),'Hoja de Trabajo para listado'!$AB$151:$BA$151,0)),0)+IFERROR(INDEX('Hoja de Trabajo para listado'!$BC$155:$CB$1048576,MATCH($A1110,'Hoja de Trabajo para listado'!$BC$155:$BC$1048576,0),MATCH((CUADRO!P$5&amp;$E1110),'Hoja de Trabajo para listado'!$BC$151:$CB$151,0)),0)+IFERROR(INDEX('Hoja de Trabajo para listado'!$DE$153:$DG$274,MATCH($A1110,'Hoja de Trabajo para listado'!$DE$153:$DE$1048576,0),MATCH((CUADRO!P$5&amp;$E1110),'Hoja de Trabajo para listado'!$DE$151:$DG$151,0)),0)+IFERROR(INDEX('Hoja de Trabajo para listado'!$CD$155:$DC$1048576,MATCH($A1110,'Hoja de Trabajo para listado'!$CD$155:$CD$1048576,0),MATCH((CUADRO!P$5&amp;$E1110),'Hoja de Trabajo para listado'!$CD$151:$DC$151,0)),0)</f>
        <v>0</v>
      </c>
      <c r="Q1110" s="243">
        <f ca="1">+IFERROR(INDEX('Hoja de Trabajo para listado'!$A$155:$Z$1048576,MATCH($A1110,'Hoja de Trabajo para listado'!$A$155:$A$1048576,0),MATCH((CUADRO!Q$5&amp;$E1110),'Hoja de Trabajo para listado'!$A$151:$Z$151,0)),0)+IFERROR(INDEX('Hoja de Trabajo para listado'!$AB$155:$BA$1048576,MATCH($A1110,'Hoja de Trabajo para listado'!$AB$155:$AB$1048576,0),MATCH((CUADRO!Q$5&amp;$E1110),'Hoja de Trabajo para listado'!$AB$151:$BA$151,0)),0)+IFERROR(INDEX('Hoja de Trabajo para listado'!$BC$155:$CB$1048576,MATCH($A1110,'Hoja de Trabajo para listado'!$BC$155:$BC$1048576,0),MATCH((CUADRO!Q$5&amp;$E1110),'Hoja de Trabajo para listado'!$BC$151:$CB$151,0)),0)+IFERROR(INDEX('Hoja de Trabajo para listado'!$DE$153:$DG$274,MATCH($A1110,'Hoja de Trabajo para listado'!$DE$153:$DE$1048576,0),MATCH((CUADRO!Q$5&amp;$E1110),'Hoja de Trabajo para listado'!$DE$151:$DG$151,0)),0)+IFERROR(INDEX('Hoja de Trabajo para listado'!$CD$155:$DC$1048576,MATCH($A1110,'Hoja de Trabajo para listado'!$CD$155:$CD$1048576,0),MATCH((CUADRO!Q$5&amp;$E1110),'Hoja de Trabajo para listado'!$CD$151:$DC$151,0)),0)</f>
        <v>0</v>
      </c>
      <c r="R1110" s="243">
        <f t="shared" ca="1" si="37"/>
        <v>0</v>
      </c>
      <c r="S1110" s="249"/>
      <c r="T1110" s="243">
        <f ca="1">+T1111</f>
        <v>0</v>
      </c>
      <c r="U1110" s="242">
        <f t="shared" si="38"/>
        <v>1</v>
      </c>
      <c r="V1110" s="333" t="str">
        <f>+VLOOKUP(A1110,bd_lista!$A$3:$E$590,5,FALSE)</f>
        <v>Gobiernos Autonomos Municipales</v>
      </c>
      <c r="W1110" s="391" t="str">
        <f>+V1110</f>
        <v>Gobiernos Autonomos Municipales</v>
      </c>
      <c r="X1110" s="242">
        <f>+VLOOKUP(A1110,[4]Sheet1!$A$13:$D$744,4,FALSE)</f>
        <v>0</v>
      </c>
      <c r="Y1110" s="242" t="e">
        <f>+VLOOKUP(X1110,bd_lista!$A$3:$C$590,3,FALSE)</f>
        <v>#N/A</v>
      </c>
      <c r="Z1110" s="294">
        <f>+X1110</f>
        <v>0</v>
      </c>
      <c r="AA1110" s="295" t="e">
        <f>+Y1110</f>
        <v>#N/A</v>
      </c>
    </row>
    <row r="1111" spans="1:27" customFormat="1" ht="15" hidden="1" customHeight="1">
      <c r="A1111" s="32">
        <v>1914</v>
      </c>
      <c r="B1111" s="388"/>
      <c r="C1111" s="247" t="str">
        <f>+VLOOKUP(A1111,bd_lista!$A$3:$C$590,3,FALSE)</f>
        <v>Gobierno Autónomo Municipal de Villa Nueva (Loma Alta)</v>
      </c>
      <c r="D1111" s="390"/>
      <c r="E1111" s="244" t="s">
        <v>1305</v>
      </c>
      <c r="F1111" s="245">
        <f ca="1">+IFERROR(INDEX('Hoja de Trabajo para listado'!$A$155:$Z$1048576,MATCH($A1111,'Hoja de Trabajo para listado'!$A$155:$A$1048576,0),MATCH((CUADRO!F$5&amp;$E1111),'Hoja de Trabajo para listado'!$A$151:$Z$151,0)),0)+IFERROR(INDEX('Hoja de Trabajo para listado'!$AB$155:$BA$1048576,MATCH($A1111,'Hoja de Trabajo para listado'!$AB$155:$AB$1048576,0),MATCH((CUADRO!F$5&amp;$E1111),'Hoja de Trabajo para listado'!$AB$151:$BA$151,0)),0)+IFERROR(INDEX('Hoja de Trabajo para listado'!$BC$155:$CB$1048576,MATCH($A1111,'Hoja de Trabajo para listado'!$BC$155:$BC$1048576,0),MATCH((CUADRO!F$5&amp;$E1111),'Hoja de Trabajo para listado'!$BC$151:$CB$151,0)),0)+IFERROR(INDEX('Hoja de Trabajo para listado'!$DE$153:$DG$274,MATCH($A1111,'Hoja de Trabajo para listado'!$DE$153:$DE$1048576,0),MATCH((CUADRO!F$5&amp;$E1111),'Hoja de Trabajo para listado'!$DE$151:$DG$151,0)),0)+IFERROR(INDEX('Hoja de Trabajo para listado'!$CD$155:$DC$1048576,MATCH($A1111,'Hoja de Trabajo para listado'!$CD$155:$CD$1048576,0),MATCH((CUADRO!F$5&amp;$E1111),'Hoja de Trabajo para listado'!$CD$151:$DC$151,0)),0)</f>
        <v>0</v>
      </c>
      <c r="G1111" s="245">
        <f ca="1">+IFERROR(INDEX('Hoja de Trabajo para listado'!$A$155:$Z$1048576,MATCH($A1111,'Hoja de Trabajo para listado'!$A$155:$A$1048576,0),MATCH((CUADRO!G$5&amp;$E1111),'Hoja de Trabajo para listado'!$A$151:$Z$151,0)),0)+IFERROR(INDEX('Hoja de Trabajo para listado'!$AB$155:$BA$1048576,MATCH($A1111,'Hoja de Trabajo para listado'!$AB$155:$AB$1048576,0),MATCH((CUADRO!G$5&amp;$E1111),'Hoja de Trabajo para listado'!$AB$151:$BA$151,0)),0)+IFERROR(INDEX('Hoja de Trabajo para listado'!$BC$155:$CB$1048576,MATCH($A1111,'Hoja de Trabajo para listado'!$BC$155:$BC$1048576,0),MATCH((CUADRO!G$5&amp;$E1111),'Hoja de Trabajo para listado'!$BC$151:$CB$151,0)),0)+IFERROR(INDEX('Hoja de Trabajo para listado'!$DE$153:$DG$274,MATCH($A1111,'Hoja de Trabajo para listado'!$DE$153:$DE$1048576,0),MATCH((CUADRO!G$5&amp;$E1111),'Hoja de Trabajo para listado'!$DE$151:$DG$151,0)),0)+IFERROR(INDEX('Hoja de Trabajo para listado'!$CD$155:$DC$1048576,MATCH($A1111,'Hoja de Trabajo para listado'!$CD$155:$CD$1048576,0),MATCH((CUADRO!G$5&amp;$E1111),'Hoja de Trabajo para listado'!$CD$151:$DC$151,0)),0)</f>
        <v>0</v>
      </c>
      <c r="H1111" s="245">
        <f ca="1">+IFERROR(INDEX('Hoja de Trabajo para listado'!$A$155:$Z$1048576,MATCH($A1111,'Hoja de Trabajo para listado'!$A$155:$A$1048576,0),MATCH((CUADRO!H$5&amp;$E1111),'Hoja de Trabajo para listado'!$A$151:$Z$151,0)),0)+IFERROR(INDEX('Hoja de Trabajo para listado'!$AB$155:$BA$1048576,MATCH($A1111,'Hoja de Trabajo para listado'!$AB$155:$AB$1048576,0),MATCH((CUADRO!H$5&amp;$E1111),'Hoja de Trabajo para listado'!$AB$151:$BA$151,0)),0)+IFERROR(INDEX('Hoja de Trabajo para listado'!$BC$155:$CB$1048576,MATCH($A1111,'Hoja de Trabajo para listado'!$BC$155:$BC$1048576,0),MATCH((CUADRO!H$5&amp;$E1111),'Hoja de Trabajo para listado'!$BC$151:$CB$151,0)),0)+IFERROR(INDEX('Hoja de Trabajo para listado'!$DE$153:$DG$274,MATCH($A1111,'Hoja de Trabajo para listado'!$DE$153:$DE$1048576,0),MATCH((CUADRO!H$5&amp;$E1111),'Hoja de Trabajo para listado'!$DE$151:$DG$151,0)),0)+IFERROR(INDEX('Hoja de Trabajo para listado'!$CD$155:$DC$1048576,MATCH($A1111,'Hoja de Trabajo para listado'!$CD$155:$CD$1048576,0),MATCH((CUADRO!H$5&amp;$E1111),'Hoja de Trabajo para listado'!$CD$151:$DC$151,0)),0)</f>
        <v>0</v>
      </c>
      <c r="I1111" s="245">
        <f ca="1">+IFERROR(INDEX('Hoja de Trabajo para listado'!$A$155:$Z$1048576,MATCH($A1111,'Hoja de Trabajo para listado'!$A$155:$A$1048576,0),MATCH((CUADRO!I$5&amp;$E1111),'Hoja de Trabajo para listado'!$A$151:$Z$151,0)),0)+IFERROR(INDEX('Hoja de Trabajo para listado'!$AB$155:$BA$1048576,MATCH($A1111,'Hoja de Trabajo para listado'!$AB$155:$AB$1048576,0),MATCH((CUADRO!I$5&amp;$E1111),'Hoja de Trabajo para listado'!$AB$151:$BA$151,0)),0)+IFERROR(INDEX('Hoja de Trabajo para listado'!$BC$155:$CB$1048576,MATCH($A1111,'Hoja de Trabajo para listado'!$BC$155:$BC$1048576,0),MATCH((CUADRO!I$5&amp;$E1111),'Hoja de Trabajo para listado'!$BC$151:$CB$151,0)),0)+IFERROR(INDEX('Hoja de Trabajo para listado'!$DE$153:$DG$274,MATCH($A1111,'Hoja de Trabajo para listado'!$DE$153:$DE$1048576,0),MATCH((CUADRO!I$5&amp;$E1111),'Hoja de Trabajo para listado'!$DE$151:$DG$151,0)),0)+IFERROR(INDEX('Hoja de Trabajo para listado'!$CD$155:$DC$1048576,MATCH($A1111,'Hoja de Trabajo para listado'!$CD$155:$CD$1048576,0),MATCH((CUADRO!I$5&amp;$E1111),'Hoja de Trabajo para listado'!$CD$151:$DC$151,0)),0)</f>
        <v>0</v>
      </c>
      <c r="J1111" s="245">
        <f ca="1">+IFERROR(INDEX('Hoja de Trabajo para listado'!$A$155:$Z$1048576,MATCH($A1111,'Hoja de Trabajo para listado'!$A$155:$A$1048576,0),MATCH((CUADRO!J$5&amp;$E1111),'Hoja de Trabajo para listado'!$A$151:$Z$151,0)),0)+IFERROR(INDEX('Hoja de Trabajo para listado'!$AB$155:$BA$1048576,MATCH($A1111,'Hoja de Trabajo para listado'!$AB$155:$AB$1048576,0),MATCH((CUADRO!J$5&amp;$E1111),'Hoja de Trabajo para listado'!$AB$151:$BA$151,0)),0)+IFERROR(INDEX('Hoja de Trabajo para listado'!$BC$155:$CB$1048576,MATCH($A1111,'Hoja de Trabajo para listado'!$BC$155:$BC$1048576,0),MATCH((CUADRO!J$5&amp;$E1111),'Hoja de Trabajo para listado'!$BC$151:$CB$151,0)),0)+IFERROR(INDEX('Hoja de Trabajo para listado'!$DE$153:$DG$274,MATCH($A1111,'Hoja de Trabajo para listado'!$DE$153:$DE$1048576,0),MATCH((CUADRO!J$5&amp;$E1111),'Hoja de Trabajo para listado'!$DE$151:$DG$151,0)),0)+IFERROR(INDEX('Hoja de Trabajo para listado'!$CD$155:$DC$1048576,MATCH($A1111,'Hoja de Trabajo para listado'!$CD$155:$CD$1048576,0),MATCH((CUADRO!J$5&amp;$E1111),'Hoja de Trabajo para listado'!$CD$151:$DC$151,0)),0)</f>
        <v>0</v>
      </c>
      <c r="K1111" s="245">
        <f ca="1">+IFERROR(INDEX('Hoja de Trabajo para listado'!$A$155:$Z$1048576,MATCH($A1111,'Hoja de Trabajo para listado'!$A$155:$A$1048576,0),MATCH((CUADRO!K$5&amp;$E1111),'Hoja de Trabajo para listado'!$A$151:$Z$151,0)),0)+IFERROR(INDEX('Hoja de Trabajo para listado'!$AB$155:$BA$1048576,MATCH($A1111,'Hoja de Trabajo para listado'!$AB$155:$AB$1048576,0),MATCH((CUADRO!K$5&amp;$E1111),'Hoja de Trabajo para listado'!$AB$151:$BA$151,0)),0)+IFERROR(INDEX('Hoja de Trabajo para listado'!$BC$155:$CB$1048576,MATCH($A1111,'Hoja de Trabajo para listado'!$BC$155:$BC$1048576,0),MATCH((CUADRO!K$5&amp;$E1111),'Hoja de Trabajo para listado'!$BC$151:$CB$151,0)),0)+IFERROR(INDEX('Hoja de Trabajo para listado'!$DE$153:$DG$274,MATCH($A1111,'Hoja de Trabajo para listado'!$DE$153:$DE$1048576,0),MATCH((CUADRO!K$5&amp;$E1111),'Hoja de Trabajo para listado'!$DE$151:$DG$151,0)),0)+IFERROR(INDEX('Hoja de Trabajo para listado'!$CD$155:$DC$1048576,MATCH($A1111,'Hoja de Trabajo para listado'!$CD$155:$CD$1048576,0),MATCH((CUADRO!K$5&amp;$E1111),'Hoja de Trabajo para listado'!$CD$151:$DC$151,0)),0)</f>
        <v>0</v>
      </c>
      <c r="L1111" s="245">
        <f ca="1">+IFERROR(INDEX('Hoja de Trabajo para listado'!$A$155:$Z$1048576,MATCH($A1111,'Hoja de Trabajo para listado'!$A$155:$A$1048576,0),MATCH((CUADRO!L$5&amp;$E1111),'Hoja de Trabajo para listado'!$A$151:$Z$151,0)),0)+IFERROR(INDEX('Hoja de Trabajo para listado'!$AB$155:$BA$1048576,MATCH($A1111,'Hoja de Trabajo para listado'!$AB$155:$AB$1048576,0),MATCH((CUADRO!L$5&amp;$E1111),'Hoja de Trabajo para listado'!$AB$151:$BA$151,0)),0)+IFERROR(INDEX('Hoja de Trabajo para listado'!$BC$155:$CB$1048576,MATCH($A1111,'Hoja de Trabajo para listado'!$BC$155:$BC$1048576,0),MATCH((CUADRO!L$5&amp;$E1111),'Hoja de Trabajo para listado'!$BC$151:$CB$151,0)),0)+IFERROR(INDEX('Hoja de Trabajo para listado'!$DE$153:$DG$274,MATCH($A1111,'Hoja de Trabajo para listado'!$DE$153:$DE$1048576,0),MATCH((CUADRO!L$5&amp;$E1111),'Hoja de Trabajo para listado'!$DE$151:$DG$151,0)),0)+IFERROR(INDEX('Hoja de Trabajo para listado'!$CD$155:$DC$1048576,MATCH($A1111,'Hoja de Trabajo para listado'!$CD$155:$CD$1048576,0),MATCH((CUADRO!L$5&amp;$E1111),'Hoja de Trabajo para listado'!$CD$151:$DC$151,0)),0)</f>
        <v>0</v>
      </c>
      <c r="M1111" s="245">
        <f ca="1">+IFERROR(INDEX('Hoja de Trabajo para listado'!$A$155:$Z$1048576,MATCH($A1111,'Hoja de Trabajo para listado'!$A$155:$A$1048576,0),MATCH((CUADRO!M$5&amp;$E1111),'Hoja de Trabajo para listado'!$A$151:$Z$151,0)),0)+IFERROR(INDEX('Hoja de Trabajo para listado'!$AB$155:$BA$1048576,MATCH($A1111,'Hoja de Trabajo para listado'!$AB$155:$AB$1048576,0),MATCH((CUADRO!M$5&amp;$E1111),'Hoja de Trabajo para listado'!$AB$151:$BA$151,0)),0)+IFERROR(INDEX('Hoja de Trabajo para listado'!$BC$155:$CB$1048576,MATCH($A1111,'Hoja de Trabajo para listado'!$BC$155:$BC$1048576,0),MATCH((CUADRO!M$5&amp;$E1111),'Hoja de Trabajo para listado'!$BC$151:$CB$151,0)),0)+IFERROR(INDEX('Hoja de Trabajo para listado'!$DE$153:$DG$274,MATCH($A1111,'Hoja de Trabajo para listado'!$DE$153:$DE$1048576,0),MATCH((CUADRO!M$5&amp;$E1111),'Hoja de Trabajo para listado'!$DE$151:$DG$151,0)),0)+IFERROR(INDEX('Hoja de Trabajo para listado'!$CD$155:$DC$1048576,MATCH($A1111,'Hoja de Trabajo para listado'!$CD$155:$CD$1048576,0),MATCH((CUADRO!M$5&amp;$E1111),'Hoja de Trabajo para listado'!$CD$151:$DC$151,0)),0)</f>
        <v>0</v>
      </c>
      <c r="N1111" s="245">
        <f ca="1">+IFERROR(INDEX('Hoja de Trabajo para listado'!$A$155:$Z$1048576,MATCH($A1111,'Hoja de Trabajo para listado'!$A$155:$A$1048576,0),MATCH((CUADRO!N$5&amp;$E1111),'Hoja de Trabajo para listado'!$A$151:$Z$151,0)),0)+IFERROR(INDEX('Hoja de Trabajo para listado'!$AB$155:$BA$1048576,MATCH($A1111,'Hoja de Trabajo para listado'!$AB$155:$AB$1048576,0),MATCH((CUADRO!N$5&amp;$E1111),'Hoja de Trabajo para listado'!$AB$151:$BA$151,0)),0)+IFERROR(INDEX('Hoja de Trabajo para listado'!$BC$155:$CB$1048576,MATCH($A1111,'Hoja de Trabajo para listado'!$BC$155:$BC$1048576,0),MATCH((CUADRO!N$5&amp;$E1111),'Hoja de Trabajo para listado'!$BC$151:$CB$151,0)),0)+IFERROR(INDEX('Hoja de Trabajo para listado'!$DE$153:$DG$274,MATCH($A1111,'Hoja de Trabajo para listado'!$DE$153:$DE$1048576,0),MATCH((CUADRO!N$5&amp;$E1111),'Hoja de Trabajo para listado'!$DE$151:$DG$151,0)),0)+IFERROR(INDEX('Hoja de Trabajo para listado'!$CD$155:$DC$1048576,MATCH($A1111,'Hoja de Trabajo para listado'!$CD$155:$CD$1048576,0),MATCH((CUADRO!N$5&amp;$E1111),'Hoja de Trabajo para listado'!$CD$151:$DC$151,0)),0)</f>
        <v>0</v>
      </c>
      <c r="O1111" s="245">
        <f ca="1">+IFERROR(INDEX('Hoja de Trabajo para listado'!$A$155:$Z$1048576,MATCH($A1111,'Hoja de Trabajo para listado'!$A$155:$A$1048576,0),MATCH((CUADRO!O$5&amp;$E1111),'Hoja de Trabajo para listado'!$A$151:$Z$151,0)),0)+IFERROR(INDEX('Hoja de Trabajo para listado'!$AB$155:$BA$1048576,MATCH($A1111,'Hoja de Trabajo para listado'!$AB$155:$AB$1048576,0),MATCH((CUADRO!O$5&amp;$E1111),'Hoja de Trabajo para listado'!$AB$151:$BA$151,0)),0)+IFERROR(INDEX('Hoja de Trabajo para listado'!$BC$155:$CB$1048576,MATCH($A1111,'Hoja de Trabajo para listado'!$BC$155:$BC$1048576,0),MATCH((CUADRO!O$5&amp;$E1111),'Hoja de Trabajo para listado'!$BC$151:$CB$151,0)),0)+IFERROR(INDEX('Hoja de Trabajo para listado'!$DE$153:$DG$274,MATCH($A1111,'Hoja de Trabajo para listado'!$DE$153:$DE$1048576,0),MATCH((CUADRO!O$5&amp;$E1111),'Hoja de Trabajo para listado'!$DE$151:$DG$151,0)),0)+IFERROR(INDEX('Hoja de Trabajo para listado'!$CD$155:$DC$1048576,MATCH($A1111,'Hoja de Trabajo para listado'!$CD$155:$CD$1048576,0),MATCH((CUADRO!O$5&amp;$E1111),'Hoja de Trabajo para listado'!$CD$151:$DC$151,0)),0)</f>
        <v>0</v>
      </c>
      <c r="P1111" s="245">
        <f ca="1">+IFERROR(INDEX('Hoja de Trabajo para listado'!$A$155:$Z$1048576,MATCH($A1111,'Hoja de Trabajo para listado'!$A$155:$A$1048576,0),MATCH((CUADRO!P$5&amp;$E1111),'Hoja de Trabajo para listado'!$A$151:$Z$151,0)),0)+IFERROR(INDEX('Hoja de Trabajo para listado'!$AB$155:$BA$1048576,MATCH($A1111,'Hoja de Trabajo para listado'!$AB$155:$AB$1048576,0),MATCH((CUADRO!P$5&amp;$E1111),'Hoja de Trabajo para listado'!$AB$151:$BA$151,0)),0)+IFERROR(INDEX('Hoja de Trabajo para listado'!$BC$155:$CB$1048576,MATCH($A1111,'Hoja de Trabajo para listado'!$BC$155:$BC$1048576,0),MATCH((CUADRO!P$5&amp;$E1111),'Hoja de Trabajo para listado'!$BC$151:$CB$151,0)),0)+IFERROR(INDEX('Hoja de Trabajo para listado'!$DE$153:$DG$274,MATCH($A1111,'Hoja de Trabajo para listado'!$DE$153:$DE$1048576,0),MATCH((CUADRO!P$5&amp;$E1111),'Hoja de Trabajo para listado'!$DE$151:$DG$151,0)),0)+IFERROR(INDEX('Hoja de Trabajo para listado'!$CD$155:$DC$1048576,MATCH($A1111,'Hoja de Trabajo para listado'!$CD$155:$CD$1048576,0),MATCH((CUADRO!P$5&amp;$E1111),'Hoja de Trabajo para listado'!$CD$151:$DC$151,0)),0)</f>
        <v>0</v>
      </c>
      <c r="Q1111" s="245">
        <f ca="1">+IFERROR(INDEX('Hoja de Trabajo para listado'!$A$155:$Z$1048576,MATCH($A1111,'Hoja de Trabajo para listado'!$A$155:$A$1048576,0),MATCH((CUADRO!Q$5&amp;$E1111),'Hoja de Trabajo para listado'!$A$151:$Z$151,0)),0)+IFERROR(INDEX('Hoja de Trabajo para listado'!$AB$155:$BA$1048576,MATCH($A1111,'Hoja de Trabajo para listado'!$AB$155:$AB$1048576,0),MATCH((CUADRO!Q$5&amp;$E1111),'Hoja de Trabajo para listado'!$AB$151:$BA$151,0)),0)+IFERROR(INDEX('Hoja de Trabajo para listado'!$BC$155:$CB$1048576,MATCH($A1111,'Hoja de Trabajo para listado'!$BC$155:$BC$1048576,0),MATCH((CUADRO!Q$5&amp;$E1111),'Hoja de Trabajo para listado'!$BC$151:$CB$151,0)),0)+IFERROR(INDEX('Hoja de Trabajo para listado'!$DE$153:$DG$274,MATCH($A1111,'Hoja de Trabajo para listado'!$DE$153:$DE$1048576,0),MATCH((CUADRO!Q$5&amp;$E1111),'Hoja de Trabajo para listado'!$DE$151:$DG$151,0)),0)+IFERROR(INDEX('Hoja de Trabajo para listado'!$CD$155:$DC$1048576,MATCH($A1111,'Hoja de Trabajo para listado'!$CD$155:$CD$1048576,0),MATCH((CUADRO!Q$5&amp;$E1111),'Hoja de Trabajo para listado'!$CD$151:$DC$151,0)),0)</f>
        <v>0</v>
      </c>
      <c r="R1111" s="245">
        <f t="shared" ca="1" si="37"/>
        <v>0</v>
      </c>
      <c r="S1111" s="259">
        <f ca="1">+R1110+R1111</f>
        <v>0</v>
      </c>
      <c r="T1111" s="245">
        <f ca="1">+S1111</f>
        <v>0</v>
      </c>
      <c r="U1111" s="244">
        <f t="shared" si="38"/>
        <v>2</v>
      </c>
      <c r="V1111" s="333" t="str">
        <f>+VLOOKUP(A1111,bd_lista!$A$3:$E$590,5,FALSE)</f>
        <v>Gobiernos Autonomos Municipales</v>
      </c>
      <c r="W1111" s="392"/>
      <c r="X1111" s="242">
        <f>+VLOOKUP(A1111,[4]Sheet1!$A$13:$D$744,4,FALSE)</f>
        <v>0</v>
      </c>
      <c r="Y1111" s="242" t="e">
        <f>+VLOOKUP(X1111,bd_lista!$A$3:$C$590,3,FALSE)</f>
        <v>#N/A</v>
      </c>
      <c r="Z1111" s="292"/>
      <c r="AA1111" s="293"/>
    </row>
    <row r="1112" spans="1:27" customFormat="1" ht="15" hidden="1" customHeight="1">
      <c r="A1112" s="32">
        <v>1915</v>
      </c>
      <c r="B1112" s="387">
        <f>+A1112</f>
        <v>1915</v>
      </c>
      <c r="C1112" s="247" t="str">
        <f>+VLOOKUP(A1112,bd_lista!$A$3:$C$590,3,FALSE)</f>
        <v>Gobierno Autónomo Municipal de Santos Mercado</v>
      </c>
      <c r="D1112" s="389" t="str">
        <f>+C1112</f>
        <v>Gobierno Autónomo Municipal de Santos Mercado</v>
      </c>
      <c r="E1112" s="242" t="s">
        <v>1304</v>
      </c>
      <c r="F1112" s="243">
        <f ca="1">+IFERROR(INDEX('Hoja de Trabajo para listado'!$A$155:$Z$1048576,MATCH($A1112,'Hoja de Trabajo para listado'!$A$155:$A$1048576,0),MATCH((CUADRO!F$5&amp;$E1112),'Hoja de Trabajo para listado'!$A$151:$Z$151,0)),0)+IFERROR(INDEX('Hoja de Trabajo para listado'!$AB$155:$BA$1048576,MATCH($A1112,'Hoja de Trabajo para listado'!$AB$155:$AB$1048576,0),MATCH((CUADRO!F$5&amp;$E1112),'Hoja de Trabajo para listado'!$AB$151:$BA$151,0)),0)+IFERROR(INDEX('Hoja de Trabajo para listado'!$BC$155:$CB$1048576,MATCH($A1112,'Hoja de Trabajo para listado'!$BC$155:$BC$1048576,0),MATCH((CUADRO!F$5&amp;$E1112),'Hoja de Trabajo para listado'!$BC$151:$CB$151,0)),0)+IFERROR(INDEX('Hoja de Trabajo para listado'!$DE$153:$DG$274,MATCH($A1112,'Hoja de Trabajo para listado'!$DE$153:$DE$1048576,0),MATCH((CUADRO!F$5&amp;$E1112),'Hoja de Trabajo para listado'!$DE$151:$DG$151,0)),0)+IFERROR(INDEX('Hoja de Trabajo para listado'!$CD$155:$DC$1048576,MATCH($A1112,'Hoja de Trabajo para listado'!$CD$155:$CD$1048576,0),MATCH((CUADRO!F$5&amp;$E1112),'Hoja de Trabajo para listado'!$CD$151:$DC$151,0)),0)</f>
        <v>0</v>
      </c>
      <c r="G1112" s="243">
        <f ca="1">+IFERROR(INDEX('Hoja de Trabajo para listado'!$A$155:$Z$1048576,MATCH($A1112,'Hoja de Trabajo para listado'!$A$155:$A$1048576,0),MATCH((CUADRO!G$5&amp;$E1112),'Hoja de Trabajo para listado'!$A$151:$Z$151,0)),0)+IFERROR(INDEX('Hoja de Trabajo para listado'!$AB$155:$BA$1048576,MATCH($A1112,'Hoja de Trabajo para listado'!$AB$155:$AB$1048576,0),MATCH((CUADRO!G$5&amp;$E1112),'Hoja de Trabajo para listado'!$AB$151:$BA$151,0)),0)+IFERROR(INDEX('Hoja de Trabajo para listado'!$BC$155:$CB$1048576,MATCH($A1112,'Hoja de Trabajo para listado'!$BC$155:$BC$1048576,0),MATCH((CUADRO!G$5&amp;$E1112),'Hoja de Trabajo para listado'!$BC$151:$CB$151,0)),0)+IFERROR(INDEX('Hoja de Trabajo para listado'!$DE$153:$DG$274,MATCH($A1112,'Hoja de Trabajo para listado'!$DE$153:$DE$1048576,0),MATCH((CUADRO!G$5&amp;$E1112),'Hoja de Trabajo para listado'!$DE$151:$DG$151,0)),0)+IFERROR(INDEX('Hoja de Trabajo para listado'!$CD$155:$DC$1048576,MATCH($A1112,'Hoja de Trabajo para listado'!$CD$155:$CD$1048576,0),MATCH((CUADRO!G$5&amp;$E1112),'Hoja de Trabajo para listado'!$CD$151:$DC$151,0)),0)</f>
        <v>0</v>
      </c>
      <c r="H1112" s="243">
        <f ca="1">+IFERROR(INDEX('Hoja de Trabajo para listado'!$A$155:$Z$1048576,MATCH($A1112,'Hoja de Trabajo para listado'!$A$155:$A$1048576,0),MATCH((CUADRO!H$5&amp;$E1112),'Hoja de Trabajo para listado'!$A$151:$Z$151,0)),0)+IFERROR(INDEX('Hoja de Trabajo para listado'!$AB$155:$BA$1048576,MATCH($A1112,'Hoja de Trabajo para listado'!$AB$155:$AB$1048576,0),MATCH((CUADRO!H$5&amp;$E1112),'Hoja de Trabajo para listado'!$AB$151:$BA$151,0)),0)+IFERROR(INDEX('Hoja de Trabajo para listado'!$BC$155:$CB$1048576,MATCH($A1112,'Hoja de Trabajo para listado'!$BC$155:$BC$1048576,0),MATCH((CUADRO!H$5&amp;$E1112),'Hoja de Trabajo para listado'!$BC$151:$CB$151,0)),0)+IFERROR(INDEX('Hoja de Trabajo para listado'!$DE$153:$DG$274,MATCH($A1112,'Hoja de Trabajo para listado'!$DE$153:$DE$1048576,0),MATCH((CUADRO!H$5&amp;$E1112),'Hoja de Trabajo para listado'!$DE$151:$DG$151,0)),0)+IFERROR(INDEX('Hoja de Trabajo para listado'!$CD$155:$DC$1048576,MATCH($A1112,'Hoja de Trabajo para listado'!$CD$155:$CD$1048576,0),MATCH((CUADRO!H$5&amp;$E1112),'Hoja de Trabajo para listado'!$CD$151:$DC$151,0)),0)</f>
        <v>0</v>
      </c>
      <c r="I1112" s="243">
        <f ca="1">+IFERROR(INDEX('Hoja de Trabajo para listado'!$A$155:$Z$1048576,MATCH($A1112,'Hoja de Trabajo para listado'!$A$155:$A$1048576,0),MATCH((CUADRO!I$5&amp;$E1112),'Hoja de Trabajo para listado'!$A$151:$Z$151,0)),0)+IFERROR(INDEX('Hoja de Trabajo para listado'!$AB$155:$BA$1048576,MATCH($A1112,'Hoja de Trabajo para listado'!$AB$155:$AB$1048576,0),MATCH((CUADRO!I$5&amp;$E1112),'Hoja de Trabajo para listado'!$AB$151:$BA$151,0)),0)+IFERROR(INDEX('Hoja de Trabajo para listado'!$BC$155:$CB$1048576,MATCH($A1112,'Hoja de Trabajo para listado'!$BC$155:$BC$1048576,0),MATCH((CUADRO!I$5&amp;$E1112),'Hoja de Trabajo para listado'!$BC$151:$CB$151,0)),0)+IFERROR(INDEX('Hoja de Trabajo para listado'!$DE$153:$DG$274,MATCH($A1112,'Hoja de Trabajo para listado'!$DE$153:$DE$1048576,0),MATCH((CUADRO!I$5&amp;$E1112),'Hoja de Trabajo para listado'!$DE$151:$DG$151,0)),0)+IFERROR(INDEX('Hoja de Trabajo para listado'!$CD$155:$DC$1048576,MATCH($A1112,'Hoja de Trabajo para listado'!$CD$155:$CD$1048576,0),MATCH((CUADRO!I$5&amp;$E1112),'Hoja de Trabajo para listado'!$CD$151:$DC$151,0)),0)</f>
        <v>0</v>
      </c>
      <c r="J1112" s="243">
        <f ca="1">+IFERROR(INDEX('Hoja de Trabajo para listado'!$A$155:$Z$1048576,MATCH($A1112,'Hoja de Trabajo para listado'!$A$155:$A$1048576,0),MATCH((CUADRO!J$5&amp;$E1112),'Hoja de Trabajo para listado'!$A$151:$Z$151,0)),0)+IFERROR(INDEX('Hoja de Trabajo para listado'!$AB$155:$BA$1048576,MATCH($A1112,'Hoja de Trabajo para listado'!$AB$155:$AB$1048576,0),MATCH((CUADRO!J$5&amp;$E1112),'Hoja de Trabajo para listado'!$AB$151:$BA$151,0)),0)+IFERROR(INDEX('Hoja de Trabajo para listado'!$BC$155:$CB$1048576,MATCH($A1112,'Hoja de Trabajo para listado'!$BC$155:$BC$1048576,0),MATCH((CUADRO!J$5&amp;$E1112),'Hoja de Trabajo para listado'!$BC$151:$CB$151,0)),0)+IFERROR(INDEX('Hoja de Trabajo para listado'!$DE$153:$DG$274,MATCH($A1112,'Hoja de Trabajo para listado'!$DE$153:$DE$1048576,0),MATCH((CUADRO!J$5&amp;$E1112),'Hoja de Trabajo para listado'!$DE$151:$DG$151,0)),0)+IFERROR(INDEX('Hoja de Trabajo para listado'!$CD$155:$DC$1048576,MATCH($A1112,'Hoja de Trabajo para listado'!$CD$155:$CD$1048576,0),MATCH((CUADRO!J$5&amp;$E1112),'Hoja de Trabajo para listado'!$CD$151:$DC$151,0)),0)</f>
        <v>0</v>
      </c>
      <c r="K1112" s="243">
        <f ca="1">+IFERROR(INDEX('Hoja de Trabajo para listado'!$A$155:$Z$1048576,MATCH($A1112,'Hoja de Trabajo para listado'!$A$155:$A$1048576,0),MATCH((CUADRO!K$5&amp;$E1112),'Hoja de Trabajo para listado'!$A$151:$Z$151,0)),0)+IFERROR(INDEX('Hoja de Trabajo para listado'!$AB$155:$BA$1048576,MATCH($A1112,'Hoja de Trabajo para listado'!$AB$155:$AB$1048576,0),MATCH((CUADRO!K$5&amp;$E1112),'Hoja de Trabajo para listado'!$AB$151:$BA$151,0)),0)+IFERROR(INDEX('Hoja de Trabajo para listado'!$BC$155:$CB$1048576,MATCH($A1112,'Hoja de Trabajo para listado'!$BC$155:$BC$1048576,0),MATCH((CUADRO!K$5&amp;$E1112),'Hoja de Trabajo para listado'!$BC$151:$CB$151,0)),0)+IFERROR(INDEX('Hoja de Trabajo para listado'!$DE$153:$DG$274,MATCH($A1112,'Hoja de Trabajo para listado'!$DE$153:$DE$1048576,0),MATCH((CUADRO!K$5&amp;$E1112),'Hoja de Trabajo para listado'!$DE$151:$DG$151,0)),0)+IFERROR(INDEX('Hoja de Trabajo para listado'!$CD$155:$DC$1048576,MATCH($A1112,'Hoja de Trabajo para listado'!$CD$155:$CD$1048576,0),MATCH((CUADRO!K$5&amp;$E1112),'Hoja de Trabajo para listado'!$CD$151:$DC$151,0)),0)</f>
        <v>0</v>
      </c>
      <c r="L1112" s="243">
        <f ca="1">+IFERROR(INDEX('Hoja de Trabajo para listado'!$A$155:$Z$1048576,MATCH($A1112,'Hoja de Trabajo para listado'!$A$155:$A$1048576,0),MATCH((CUADRO!L$5&amp;$E1112),'Hoja de Trabajo para listado'!$A$151:$Z$151,0)),0)+IFERROR(INDEX('Hoja de Trabajo para listado'!$AB$155:$BA$1048576,MATCH($A1112,'Hoja de Trabajo para listado'!$AB$155:$AB$1048576,0),MATCH((CUADRO!L$5&amp;$E1112),'Hoja de Trabajo para listado'!$AB$151:$BA$151,0)),0)+IFERROR(INDEX('Hoja de Trabajo para listado'!$BC$155:$CB$1048576,MATCH($A1112,'Hoja de Trabajo para listado'!$BC$155:$BC$1048576,0),MATCH((CUADRO!L$5&amp;$E1112),'Hoja de Trabajo para listado'!$BC$151:$CB$151,0)),0)+IFERROR(INDEX('Hoja de Trabajo para listado'!$DE$153:$DG$274,MATCH($A1112,'Hoja de Trabajo para listado'!$DE$153:$DE$1048576,0),MATCH((CUADRO!L$5&amp;$E1112),'Hoja de Trabajo para listado'!$DE$151:$DG$151,0)),0)+IFERROR(INDEX('Hoja de Trabajo para listado'!$CD$155:$DC$1048576,MATCH($A1112,'Hoja de Trabajo para listado'!$CD$155:$CD$1048576,0),MATCH((CUADRO!L$5&amp;$E1112),'Hoja de Trabajo para listado'!$CD$151:$DC$151,0)),0)</f>
        <v>0</v>
      </c>
      <c r="M1112" s="243">
        <f ca="1">+IFERROR(INDEX('Hoja de Trabajo para listado'!$A$155:$Z$1048576,MATCH($A1112,'Hoja de Trabajo para listado'!$A$155:$A$1048576,0),MATCH((CUADRO!M$5&amp;$E1112),'Hoja de Trabajo para listado'!$A$151:$Z$151,0)),0)+IFERROR(INDEX('Hoja de Trabajo para listado'!$AB$155:$BA$1048576,MATCH($A1112,'Hoja de Trabajo para listado'!$AB$155:$AB$1048576,0),MATCH((CUADRO!M$5&amp;$E1112),'Hoja de Trabajo para listado'!$AB$151:$BA$151,0)),0)+IFERROR(INDEX('Hoja de Trabajo para listado'!$BC$155:$CB$1048576,MATCH($A1112,'Hoja de Trabajo para listado'!$BC$155:$BC$1048576,0),MATCH((CUADRO!M$5&amp;$E1112),'Hoja de Trabajo para listado'!$BC$151:$CB$151,0)),0)+IFERROR(INDEX('Hoja de Trabajo para listado'!$DE$153:$DG$274,MATCH($A1112,'Hoja de Trabajo para listado'!$DE$153:$DE$1048576,0),MATCH((CUADRO!M$5&amp;$E1112),'Hoja de Trabajo para listado'!$DE$151:$DG$151,0)),0)+IFERROR(INDEX('Hoja de Trabajo para listado'!$CD$155:$DC$1048576,MATCH($A1112,'Hoja de Trabajo para listado'!$CD$155:$CD$1048576,0),MATCH((CUADRO!M$5&amp;$E1112),'Hoja de Trabajo para listado'!$CD$151:$DC$151,0)),0)</f>
        <v>0</v>
      </c>
      <c r="N1112" s="243">
        <f ca="1">+IFERROR(INDEX('Hoja de Trabajo para listado'!$A$155:$Z$1048576,MATCH($A1112,'Hoja de Trabajo para listado'!$A$155:$A$1048576,0),MATCH((CUADRO!N$5&amp;$E1112),'Hoja de Trabajo para listado'!$A$151:$Z$151,0)),0)+IFERROR(INDEX('Hoja de Trabajo para listado'!$AB$155:$BA$1048576,MATCH($A1112,'Hoja de Trabajo para listado'!$AB$155:$AB$1048576,0),MATCH((CUADRO!N$5&amp;$E1112),'Hoja de Trabajo para listado'!$AB$151:$BA$151,0)),0)+IFERROR(INDEX('Hoja de Trabajo para listado'!$BC$155:$CB$1048576,MATCH($A1112,'Hoja de Trabajo para listado'!$BC$155:$BC$1048576,0),MATCH((CUADRO!N$5&amp;$E1112),'Hoja de Trabajo para listado'!$BC$151:$CB$151,0)),0)+IFERROR(INDEX('Hoja de Trabajo para listado'!$DE$153:$DG$274,MATCH($A1112,'Hoja de Trabajo para listado'!$DE$153:$DE$1048576,0),MATCH((CUADRO!N$5&amp;$E1112),'Hoja de Trabajo para listado'!$DE$151:$DG$151,0)),0)+IFERROR(INDEX('Hoja de Trabajo para listado'!$CD$155:$DC$1048576,MATCH($A1112,'Hoja de Trabajo para listado'!$CD$155:$CD$1048576,0),MATCH((CUADRO!N$5&amp;$E1112),'Hoja de Trabajo para listado'!$CD$151:$DC$151,0)),0)</f>
        <v>0</v>
      </c>
      <c r="O1112" s="243">
        <f ca="1">+IFERROR(INDEX('Hoja de Trabajo para listado'!$A$155:$Z$1048576,MATCH($A1112,'Hoja de Trabajo para listado'!$A$155:$A$1048576,0),MATCH((CUADRO!O$5&amp;$E1112),'Hoja de Trabajo para listado'!$A$151:$Z$151,0)),0)+IFERROR(INDEX('Hoja de Trabajo para listado'!$AB$155:$BA$1048576,MATCH($A1112,'Hoja de Trabajo para listado'!$AB$155:$AB$1048576,0),MATCH((CUADRO!O$5&amp;$E1112),'Hoja de Trabajo para listado'!$AB$151:$BA$151,0)),0)+IFERROR(INDEX('Hoja de Trabajo para listado'!$BC$155:$CB$1048576,MATCH($A1112,'Hoja de Trabajo para listado'!$BC$155:$BC$1048576,0),MATCH((CUADRO!O$5&amp;$E1112),'Hoja de Trabajo para listado'!$BC$151:$CB$151,0)),0)+IFERROR(INDEX('Hoja de Trabajo para listado'!$DE$153:$DG$274,MATCH($A1112,'Hoja de Trabajo para listado'!$DE$153:$DE$1048576,0),MATCH((CUADRO!O$5&amp;$E1112),'Hoja de Trabajo para listado'!$DE$151:$DG$151,0)),0)+IFERROR(INDEX('Hoja de Trabajo para listado'!$CD$155:$DC$1048576,MATCH($A1112,'Hoja de Trabajo para listado'!$CD$155:$CD$1048576,0),MATCH((CUADRO!O$5&amp;$E1112),'Hoja de Trabajo para listado'!$CD$151:$DC$151,0)),0)</f>
        <v>0</v>
      </c>
      <c r="P1112" s="243">
        <f ca="1">+IFERROR(INDEX('Hoja de Trabajo para listado'!$A$155:$Z$1048576,MATCH($A1112,'Hoja de Trabajo para listado'!$A$155:$A$1048576,0),MATCH((CUADRO!P$5&amp;$E1112),'Hoja de Trabajo para listado'!$A$151:$Z$151,0)),0)+IFERROR(INDEX('Hoja de Trabajo para listado'!$AB$155:$BA$1048576,MATCH($A1112,'Hoja de Trabajo para listado'!$AB$155:$AB$1048576,0),MATCH((CUADRO!P$5&amp;$E1112),'Hoja de Trabajo para listado'!$AB$151:$BA$151,0)),0)+IFERROR(INDEX('Hoja de Trabajo para listado'!$BC$155:$CB$1048576,MATCH($A1112,'Hoja de Trabajo para listado'!$BC$155:$BC$1048576,0),MATCH((CUADRO!P$5&amp;$E1112),'Hoja de Trabajo para listado'!$BC$151:$CB$151,0)),0)+IFERROR(INDEX('Hoja de Trabajo para listado'!$DE$153:$DG$274,MATCH($A1112,'Hoja de Trabajo para listado'!$DE$153:$DE$1048576,0),MATCH((CUADRO!P$5&amp;$E1112),'Hoja de Trabajo para listado'!$DE$151:$DG$151,0)),0)+IFERROR(INDEX('Hoja de Trabajo para listado'!$CD$155:$DC$1048576,MATCH($A1112,'Hoja de Trabajo para listado'!$CD$155:$CD$1048576,0),MATCH((CUADRO!P$5&amp;$E1112),'Hoja de Trabajo para listado'!$CD$151:$DC$151,0)),0)</f>
        <v>0</v>
      </c>
      <c r="Q1112" s="243">
        <f ca="1">+IFERROR(INDEX('Hoja de Trabajo para listado'!$A$155:$Z$1048576,MATCH($A1112,'Hoja de Trabajo para listado'!$A$155:$A$1048576,0),MATCH((CUADRO!Q$5&amp;$E1112),'Hoja de Trabajo para listado'!$A$151:$Z$151,0)),0)+IFERROR(INDEX('Hoja de Trabajo para listado'!$AB$155:$BA$1048576,MATCH($A1112,'Hoja de Trabajo para listado'!$AB$155:$AB$1048576,0),MATCH((CUADRO!Q$5&amp;$E1112),'Hoja de Trabajo para listado'!$AB$151:$BA$151,0)),0)+IFERROR(INDEX('Hoja de Trabajo para listado'!$BC$155:$CB$1048576,MATCH($A1112,'Hoja de Trabajo para listado'!$BC$155:$BC$1048576,0),MATCH((CUADRO!Q$5&amp;$E1112),'Hoja de Trabajo para listado'!$BC$151:$CB$151,0)),0)+IFERROR(INDEX('Hoja de Trabajo para listado'!$DE$153:$DG$274,MATCH($A1112,'Hoja de Trabajo para listado'!$DE$153:$DE$1048576,0),MATCH((CUADRO!Q$5&amp;$E1112),'Hoja de Trabajo para listado'!$DE$151:$DG$151,0)),0)+IFERROR(INDEX('Hoja de Trabajo para listado'!$CD$155:$DC$1048576,MATCH($A1112,'Hoja de Trabajo para listado'!$CD$155:$CD$1048576,0),MATCH((CUADRO!Q$5&amp;$E1112),'Hoja de Trabajo para listado'!$CD$151:$DC$151,0)),0)</f>
        <v>0</v>
      </c>
      <c r="R1112" s="243">
        <f t="shared" ca="1" si="37"/>
        <v>0</v>
      </c>
      <c r="S1112" s="249"/>
      <c r="T1112" s="243">
        <f ca="1">+T1113</f>
        <v>0</v>
      </c>
      <c r="U1112" s="242">
        <f t="shared" si="38"/>
        <v>1</v>
      </c>
      <c r="V1112" s="333" t="str">
        <f>+VLOOKUP(A1112,bd_lista!$A$3:$E$590,5,FALSE)</f>
        <v>Gobiernos Autonomos Municipales</v>
      </c>
      <c r="W1112" s="391" t="str">
        <f>+V1112</f>
        <v>Gobiernos Autonomos Municipales</v>
      </c>
      <c r="X1112" s="242">
        <f>+VLOOKUP(A1112,[4]Sheet1!$A$13:$D$744,4,FALSE)</f>
        <v>0</v>
      </c>
      <c r="Y1112" s="242" t="e">
        <f>+VLOOKUP(X1112,bd_lista!$A$3:$C$590,3,FALSE)</f>
        <v>#N/A</v>
      </c>
      <c r="Z1112" s="294">
        <f>+X1112</f>
        <v>0</v>
      </c>
      <c r="AA1112" s="319" t="e">
        <f>+Y1112</f>
        <v>#N/A</v>
      </c>
    </row>
    <row r="1113" spans="1:27" customFormat="1" ht="15" hidden="1" customHeight="1">
      <c r="A1113" s="32">
        <v>1915</v>
      </c>
      <c r="B1113" s="388"/>
      <c r="C1113" s="247" t="str">
        <f>+VLOOKUP(A1113,bd_lista!$A$3:$C$590,3,FALSE)</f>
        <v>Gobierno Autónomo Municipal de Santos Mercado</v>
      </c>
      <c r="D1113" s="390"/>
      <c r="E1113" s="244" t="s">
        <v>1305</v>
      </c>
      <c r="F1113" s="245">
        <f ca="1">+IFERROR(INDEX('Hoja de Trabajo para listado'!$A$155:$Z$1048576,MATCH($A1113,'Hoja de Trabajo para listado'!$A$155:$A$1048576,0),MATCH((CUADRO!F$5&amp;$E1113),'Hoja de Trabajo para listado'!$A$151:$Z$151,0)),0)+IFERROR(INDEX('Hoja de Trabajo para listado'!$AB$155:$BA$1048576,MATCH($A1113,'Hoja de Trabajo para listado'!$AB$155:$AB$1048576,0),MATCH((CUADRO!F$5&amp;$E1113),'Hoja de Trabajo para listado'!$AB$151:$BA$151,0)),0)+IFERROR(INDEX('Hoja de Trabajo para listado'!$BC$155:$CB$1048576,MATCH($A1113,'Hoja de Trabajo para listado'!$BC$155:$BC$1048576,0),MATCH((CUADRO!F$5&amp;$E1113),'Hoja de Trabajo para listado'!$BC$151:$CB$151,0)),0)+IFERROR(INDEX('Hoja de Trabajo para listado'!$DE$153:$DG$274,MATCH($A1113,'Hoja de Trabajo para listado'!$DE$153:$DE$1048576,0),MATCH((CUADRO!F$5&amp;$E1113),'Hoja de Trabajo para listado'!$DE$151:$DG$151,0)),0)+IFERROR(INDEX('Hoja de Trabajo para listado'!$CD$155:$DC$1048576,MATCH($A1113,'Hoja de Trabajo para listado'!$CD$155:$CD$1048576,0),MATCH((CUADRO!F$5&amp;$E1113),'Hoja de Trabajo para listado'!$CD$151:$DC$151,0)),0)</f>
        <v>0</v>
      </c>
      <c r="G1113" s="245">
        <f ca="1">+IFERROR(INDEX('Hoja de Trabajo para listado'!$A$155:$Z$1048576,MATCH($A1113,'Hoja de Trabajo para listado'!$A$155:$A$1048576,0),MATCH((CUADRO!G$5&amp;$E1113),'Hoja de Trabajo para listado'!$A$151:$Z$151,0)),0)+IFERROR(INDEX('Hoja de Trabajo para listado'!$AB$155:$BA$1048576,MATCH($A1113,'Hoja de Trabajo para listado'!$AB$155:$AB$1048576,0),MATCH((CUADRO!G$5&amp;$E1113),'Hoja de Trabajo para listado'!$AB$151:$BA$151,0)),0)+IFERROR(INDEX('Hoja de Trabajo para listado'!$BC$155:$CB$1048576,MATCH($A1113,'Hoja de Trabajo para listado'!$BC$155:$BC$1048576,0),MATCH((CUADRO!G$5&amp;$E1113),'Hoja de Trabajo para listado'!$BC$151:$CB$151,0)),0)+IFERROR(INDEX('Hoja de Trabajo para listado'!$DE$153:$DG$274,MATCH($A1113,'Hoja de Trabajo para listado'!$DE$153:$DE$1048576,0),MATCH((CUADRO!G$5&amp;$E1113),'Hoja de Trabajo para listado'!$DE$151:$DG$151,0)),0)+IFERROR(INDEX('Hoja de Trabajo para listado'!$CD$155:$DC$1048576,MATCH($A1113,'Hoja de Trabajo para listado'!$CD$155:$CD$1048576,0),MATCH((CUADRO!G$5&amp;$E1113),'Hoja de Trabajo para listado'!$CD$151:$DC$151,0)),0)</f>
        <v>0</v>
      </c>
      <c r="H1113" s="245">
        <f ca="1">+IFERROR(INDEX('Hoja de Trabajo para listado'!$A$155:$Z$1048576,MATCH($A1113,'Hoja de Trabajo para listado'!$A$155:$A$1048576,0),MATCH((CUADRO!H$5&amp;$E1113),'Hoja de Trabajo para listado'!$A$151:$Z$151,0)),0)+IFERROR(INDEX('Hoja de Trabajo para listado'!$AB$155:$BA$1048576,MATCH($A1113,'Hoja de Trabajo para listado'!$AB$155:$AB$1048576,0),MATCH((CUADRO!H$5&amp;$E1113),'Hoja de Trabajo para listado'!$AB$151:$BA$151,0)),0)+IFERROR(INDEX('Hoja de Trabajo para listado'!$BC$155:$CB$1048576,MATCH($A1113,'Hoja de Trabajo para listado'!$BC$155:$BC$1048576,0),MATCH((CUADRO!H$5&amp;$E1113),'Hoja de Trabajo para listado'!$BC$151:$CB$151,0)),0)+IFERROR(INDEX('Hoja de Trabajo para listado'!$DE$153:$DG$274,MATCH($A1113,'Hoja de Trabajo para listado'!$DE$153:$DE$1048576,0),MATCH((CUADRO!H$5&amp;$E1113),'Hoja de Trabajo para listado'!$DE$151:$DG$151,0)),0)+IFERROR(INDEX('Hoja de Trabajo para listado'!$CD$155:$DC$1048576,MATCH($A1113,'Hoja de Trabajo para listado'!$CD$155:$CD$1048576,0),MATCH((CUADRO!H$5&amp;$E1113),'Hoja de Trabajo para listado'!$CD$151:$DC$151,0)),0)</f>
        <v>0</v>
      </c>
      <c r="I1113" s="245">
        <f ca="1">+IFERROR(INDEX('Hoja de Trabajo para listado'!$A$155:$Z$1048576,MATCH($A1113,'Hoja de Trabajo para listado'!$A$155:$A$1048576,0),MATCH((CUADRO!I$5&amp;$E1113),'Hoja de Trabajo para listado'!$A$151:$Z$151,0)),0)+IFERROR(INDEX('Hoja de Trabajo para listado'!$AB$155:$BA$1048576,MATCH($A1113,'Hoja de Trabajo para listado'!$AB$155:$AB$1048576,0),MATCH((CUADRO!I$5&amp;$E1113),'Hoja de Trabajo para listado'!$AB$151:$BA$151,0)),0)+IFERROR(INDEX('Hoja de Trabajo para listado'!$BC$155:$CB$1048576,MATCH($A1113,'Hoja de Trabajo para listado'!$BC$155:$BC$1048576,0),MATCH((CUADRO!I$5&amp;$E1113),'Hoja de Trabajo para listado'!$BC$151:$CB$151,0)),0)+IFERROR(INDEX('Hoja de Trabajo para listado'!$DE$153:$DG$274,MATCH($A1113,'Hoja de Trabajo para listado'!$DE$153:$DE$1048576,0),MATCH((CUADRO!I$5&amp;$E1113),'Hoja de Trabajo para listado'!$DE$151:$DG$151,0)),0)+IFERROR(INDEX('Hoja de Trabajo para listado'!$CD$155:$DC$1048576,MATCH($A1113,'Hoja de Trabajo para listado'!$CD$155:$CD$1048576,0),MATCH((CUADRO!I$5&amp;$E1113),'Hoja de Trabajo para listado'!$CD$151:$DC$151,0)),0)</f>
        <v>0</v>
      </c>
      <c r="J1113" s="245">
        <f ca="1">+IFERROR(INDEX('Hoja de Trabajo para listado'!$A$155:$Z$1048576,MATCH($A1113,'Hoja de Trabajo para listado'!$A$155:$A$1048576,0),MATCH((CUADRO!J$5&amp;$E1113),'Hoja de Trabajo para listado'!$A$151:$Z$151,0)),0)+IFERROR(INDEX('Hoja de Trabajo para listado'!$AB$155:$BA$1048576,MATCH($A1113,'Hoja de Trabajo para listado'!$AB$155:$AB$1048576,0),MATCH((CUADRO!J$5&amp;$E1113),'Hoja de Trabajo para listado'!$AB$151:$BA$151,0)),0)+IFERROR(INDEX('Hoja de Trabajo para listado'!$BC$155:$CB$1048576,MATCH($A1113,'Hoja de Trabajo para listado'!$BC$155:$BC$1048576,0),MATCH((CUADRO!J$5&amp;$E1113),'Hoja de Trabajo para listado'!$BC$151:$CB$151,0)),0)+IFERROR(INDEX('Hoja de Trabajo para listado'!$DE$153:$DG$274,MATCH($A1113,'Hoja de Trabajo para listado'!$DE$153:$DE$1048576,0),MATCH((CUADRO!J$5&amp;$E1113),'Hoja de Trabajo para listado'!$DE$151:$DG$151,0)),0)+IFERROR(INDEX('Hoja de Trabajo para listado'!$CD$155:$DC$1048576,MATCH($A1113,'Hoja de Trabajo para listado'!$CD$155:$CD$1048576,0),MATCH((CUADRO!J$5&amp;$E1113),'Hoja de Trabajo para listado'!$CD$151:$DC$151,0)),0)</f>
        <v>0</v>
      </c>
      <c r="K1113" s="245">
        <f ca="1">+IFERROR(INDEX('Hoja de Trabajo para listado'!$A$155:$Z$1048576,MATCH($A1113,'Hoja de Trabajo para listado'!$A$155:$A$1048576,0),MATCH((CUADRO!K$5&amp;$E1113),'Hoja de Trabajo para listado'!$A$151:$Z$151,0)),0)+IFERROR(INDEX('Hoja de Trabajo para listado'!$AB$155:$BA$1048576,MATCH($A1113,'Hoja de Trabajo para listado'!$AB$155:$AB$1048576,0),MATCH((CUADRO!K$5&amp;$E1113),'Hoja de Trabajo para listado'!$AB$151:$BA$151,0)),0)+IFERROR(INDEX('Hoja de Trabajo para listado'!$BC$155:$CB$1048576,MATCH($A1113,'Hoja de Trabajo para listado'!$BC$155:$BC$1048576,0),MATCH((CUADRO!K$5&amp;$E1113),'Hoja de Trabajo para listado'!$BC$151:$CB$151,0)),0)+IFERROR(INDEX('Hoja de Trabajo para listado'!$DE$153:$DG$274,MATCH($A1113,'Hoja de Trabajo para listado'!$DE$153:$DE$1048576,0),MATCH((CUADRO!K$5&amp;$E1113),'Hoja de Trabajo para listado'!$DE$151:$DG$151,0)),0)+IFERROR(INDEX('Hoja de Trabajo para listado'!$CD$155:$DC$1048576,MATCH($A1113,'Hoja de Trabajo para listado'!$CD$155:$CD$1048576,0),MATCH((CUADRO!K$5&amp;$E1113),'Hoja de Trabajo para listado'!$CD$151:$DC$151,0)),0)</f>
        <v>0</v>
      </c>
      <c r="L1113" s="245">
        <f ca="1">+IFERROR(INDEX('Hoja de Trabajo para listado'!$A$155:$Z$1048576,MATCH($A1113,'Hoja de Trabajo para listado'!$A$155:$A$1048576,0),MATCH((CUADRO!L$5&amp;$E1113),'Hoja de Trabajo para listado'!$A$151:$Z$151,0)),0)+IFERROR(INDEX('Hoja de Trabajo para listado'!$AB$155:$BA$1048576,MATCH($A1113,'Hoja de Trabajo para listado'!$AB$155:$AB$1048576,0),MATCH((CUADRO!L$5&amp;$E1113),'Hoja de Trabajo para listado'!$AB$151:$BA$151,0)),0)+IFERROR(INDEX('Hoja de Trabajo para listado'!$BC$155:$CB$1048576,MATCH($A1113,'Hoja de Trabajo para listado'!$BC$155:$BC$1048576,0),MATCH((CUADRO!L$5&amp;$E1113),'Hoja de Trabajo para listado'!$BC$151:$CB$151,0)),0)+IFERROR(INDEX('Hoja de Trabajo para listado'!$DE$153:$DG$274,MATCH($A1113,'Hoja de Trabajo para listado'!$DE$153:$DE$1048576,0),MATCH((CUADRO!L$5&amp;$E1113),'Hoja de Trabajo para listado'!$DE$151:$DG$151,0)),0)+IFERROR(INDEX('Hoja de Trabajo para listado'!$CD$155:$DC$1048576,MATCH($A1113,'Hoja de Trabajo para listado'!$CD$155:$CD$1048576,0),MATCH((CUADRO!L$5&amp;$E1113),'Hoja de Trabajo para listado'!$CD$151:$DC$151,0)),0)</f>
        <v>0</v>
      </c>
      <c r="M1113" s="245">
        <f ca="1">+IFERROR(INDEX('Hoja de Trabajo para listado'!$A$155:$Z$1048576,MATCH($A1113,'Hoja de Trabajo para listado'!$A$155:$A$1048576,0),MATCH((CUADRO!M$5&amp;$E1113),'Hoja de Trabajo para listado'!$A$151:$Z$151,0)),0)+IFERROR(INDEX('Hoja de Trabajo para listado'!$AB$155:$BA$1048576,MATCH($A1113,'Hoja de Trabajo para listado'!$AB$155:$AB$1048576,0),MATCH((CUADRO!M$5&amp;$E1113),'Hoja de Trabajo para listado'!$AB$151:$BA$151,0)),0)+IFERROR(INDEX('Hoja de Trabajo para listado'!$BC$155:$CB$1048576,MATCH($A1113,'Hoja de Trabajo para listado'!$BC$155:$BC$1048576,0),MATCH((CUADRO!M$5&amp;$E1113),'Hoja de Trabajo para listado'!$BC$151:$CB$151,0)),0)+IFERROR(INDEX('Hoja de Trabajo para listado'!$DE$153:$DG$274,MATCH($A1113,'Hoja de Trabajo para listado'!$DE$153:$DE$1048576,0),MATCH((CUADRO!M$5&amp;$E1113),'Hoja de Trabajo para listado'!$DE$151:$DG$151,0)),0)+IFERROR(INDEX('Hoja de Trabajo para listado'!$CD$155:$DC$1048576,MATCH($A1113,'Hoja de Trabajo para listado'!$CD$155:$CD$1048576,0),MATCH((CUADRO!M$5&amp;$E1113),'Hoja de Trabajo para listado'!$CD$151:$DC$151,0)),0)</f>
        <v>0</v>
      </c>
      <c r="N1113" s="245">
        <f ca="1">+IFERROR(INDEX('Hoja de Trabajo para listado'!$A$155:$Z$1048576,MATCH($A1113,'Hoja de Trabajo para listado'!$A$155:$A$1048576,0),MATCH((CUADRO!N$5&amp;$E1113),'Hoja de Trabajo para listado'!$A$151:$Z$151,0)),0)+IFERROR(INDEX('Hoja de Trabajo para listado'!$AB$155:$BA$1048576,MATCH($A1113,'Hoja de Trabajo para listado'!$AB$155:$AB$1048576,0),MATCH((CUADRO!N$5&amp;$E1113),'Hoja de Trabajo para listado'!$AB$151:$BA$151,0)),0)+IFERROR(INDEX('Hoja de Trabajo para listado'!$BC$155:$CB$1048576,MATCH($A1113,'Hoja de Trabajo para listado'!$BC$155:$BC$1048576,0),MATCH((CUADRO!N$5&amp;$E1113),'Hoja de Trabajo para listado'!$BC$151:$CB$151,0)),0)+IFERROR(INDEX('Hoja de Trabajo para listado'!$DE$153:$DG$274,MATCH($A1113,'Hoja de Trabajo para listado'!$DE$153:$DE$1048576,0),MATCH((CUADRO!N$5&amp;$E1113),'Hoja de Trabajo para listado'!$DE$151:$DG$151,0)),0)+IFERROR(INDEX('Hoja de Trabajo para listado'!$CD$155:$DC$1048576,MATCH($A1113,'Hoja de Trabajo para listado'!$CD$155:$CD$1048576,0),MATCH((CUADRO!N$5&amp;$E1113),'Hoja de Trabajo para listado'!$CD$151:$DC$151,0)),0)</f>
        <v>0</v>
      </c>
      <c r="O1113" s="245">
        <f ca="1">+IFERROR(INDEX('Hoja de Trabajo para listado'!$A$155:$Z$1048576,MATCH($A1113,'Hoja de Trabajo para listado'!$A$155:$A$1048576,0),MATCH((CUADRO!O$5&amp;$E1113),'Hoja de Trabajo para listado'!$A$151:$Z$151,0)),0)+IFERROR(INDEX('Hoja de Trabajo para listado'!$AB$155:$BA$1048576,MATCH($A1113,'Hoja de Trabajo para listado'!$AB$155:$AB$1048576,0),MATCH((CUADRO!O$5&amp;$E1113),'Hoja de Trabajo para listado'!$AB$151:$BA$151,0)),0)+IFERROR(INDEX('Hoja de Trabajo para listado'!$BC$155:$CB$1048576,MATCH($A1113,'Hoja de Trabajo para listado'!$BC$155:$BC$1048576,0),MATCH((CUADRO!O$5&amp;$E1113),'Hoja de Trabajo para listado'!$BC$151:$CB$151,0)),0)+IFERROR(INDEX('Hoja de Trabajo para listado'!$DE$153:$DG$274,MATCH($A1113,'Hoja de Trabajo para listado'!$DE$153:$DE$1048576,0),MATCH((CUADRO!O$5&amp;$E1113),'Hoja de Trabajo para listado'!$DE$151:$DG$151,0)),0)+IFERROR(INDEX('Hoja de Trabajo para listado'!$CD$155:$DC$1048576,MATCH($A1113,'Hoja de Trabajo para listado'!$CD$155:$CD$1048576,0),MATCH((CUADRO!O$5&amp;$E1113),'Hoja de Trabajo para listado'!$CD$151:$DC$151,0)),0)</f>
        <v>0</v>
      </c>
      <c r="P1113" s="245">
        <f ca="1">+IFERROR(INDEX('Hoja de Trabajo para listado'!$A$155:$Z$1048576,MATCH($A1113,'Hoja de Trabajo para listado'!$A$155:$A$1048576,0),MATCH((CUADRO!P$5&amp;$E1113),'Hoja de Trabajo para listado'!$A$151:$Z$151,0)),0)+IFERROR(INDEX('Hoja de Trabajo para listado'!$AB$155:$BA$1048576,MATCH($A1113,'Hoja de Trabajo para listado'!$AB$155:$AB$1048576,0),MATCH((CUADRO!P$5&amp;$E1113),'Hoja de Trabajo para listado'!$AB$151:$BA$151,0)),0)+IFERROR(INDEX('Hoja de Trabajo para listado'!$BC$155:$CB$1048576,MATCH($A1113,'Hoja de Trabajo para listado'!$BC$155:$BC$1048576,0),MATCH((CUADRO!P$5&amp;$E1113),'Hoja de Trabajo para listado'!$BC$151:$CB$151,0)),0)+IFERROR(INDEX('Hoja de Trabajo para listado'!$DE$153:$DG$274,MATCH($A1113,'Hoja de Trabajo para listado'!$DE$153:$DE$1048576,0),MATCH((CUADRO!P$5&amp;$E1113),'Hoja de Trabajo para listado'!$DE$151:$DG$151,0)),0)+IFERROR(INDEX('Hoja de Trabajo para listado'!$CD$155:$DC$1048576,MATCH($A1113,'Hoja de Trabajo para listado'!$CD$155:$CD$1048576,0),MATCH((CUADRO!P$5&amp;$E1113),'Hoja de Trabajo para listado'!$CD$151:$DC$151,0)),0)</f>
        <v>0</v>
      </c>
      <c r="Q1113" s="245">
        <f ca="1">+IFERROR(INDEX('Hoja de Trabajo para listado'!$A$155:$Z$1048576,MATCH($A1113,'Hoja de Trabajo para listado'!$A$155:$A$1048576,0),MATCH((CUADRO!Q$5&amp;$E1113),'Hoja de Trabajo para listado'!$A$151:$Z$151,0)),0)+IFERROR(INDEX('Hoja de Trabajo para listado'!$AB$155:$BA$1048576,MATCH($A1113,'Hoja de Trabajo para listado'!$AB$155:$AB$1048576,0),MATCH((CUADRO!Q$5&amp;$E1113),'Hoja de Trabajo para listado'!$AB$151:$BA$151,0)),0)+IFERROR(INDEX('Hoja de Trabajo para listado'!$BC$155:$CB$1048576,MATCH($A1113,'Hoja de Trabajo para listado'!$BC$155:$BC$1048576,0),MATCH((CUADRO!Q$5&amp;$E1113),'Hoja de Trabajo para listado'!$BC$151:$CB$151,0)),0)+IFERROR(INDEX('Hoja de Trabajo para listado'!$DE$153:$DG$274,MATCH($A1113,'Hoja de Trabajo para listado'!$DE$153:$DE$1048576,0),MATCH((CUADRO!Q$5&amp;$E1113),'Hoja de Trabajo para listado'!$DE$151:$DG$151,0)),0)+IFERROR(INDEX('Hoja de Trabajo para listado'!$CD$155:$DC$1048576,MATCH($A1113,'Hoja de Trabajo para listado'!$CD$155:$CD$1048576,0),MATCH((CUADRO!Q$5&amp;$E1113),'Hoja de Trabajo para listado'!$CD$151:$DC$151,0)),0)</f>
        <v>0</v>
      </c>
      <c r="R1113" s="245">
        <f t="shared" ca="1" si="37"/>
        <v>0</v>
      </c>
      <c r="S1113" s="259">
        <f ca="1">+R1112+R1113</f>
        <v>0</v>
      </c>
      <c r="T1113" s="245">
        <f ca="1">+S1113</f>
        <v>0</v>
      </c>
      <c r="U1113" s="244">
        <f t="shared" si="38"/>
        <v>2</v>
      </c>
      <c r="V1113" s="333" t="str">
        <f>+VLOOKUP(A1113,bd_lista!$A$3:$E$590,5,FALSE)</f>
        <v>Gobiernos Autonomos Municipales</v>
      </c>
      <c r="W1113" s="392"/>
      <c r="X1113" s="242">
        <f>+VLOOKUP(A1113,[4]Sheet1!$A$13:$D$744,4,FALSE)</f>
        <v>0</v>
      </c>
      <c r="Y1113" s="242" t="e">
        <f>+VLOOKUP(X1113,bd_lista!$A$3:$C$590,3,FALSE)</f>
        <v>#N/A</v>
      </c>
      <c r="Z1113" s="292"/>
      <c r="AA1113" s="321"/>
    </row>
    <row r="1114" spans="1:27" customFormat="1" ht="15" hidden="1" customHeight="1">
      <c r="A1114" s="32">
        <v>2301</v>
      </c>
      <c r="B1114" s="387">
        <f>+A1114</f>
        <v>2301</v>
      </c>
      <c r="C1114" s="247" t="str">
        <f>+VLOOKUP(A1114,bd_lista!$A$3:$C$590,3,FALSE)</f>
        <v>Empresa Municipal de Gestión de Residuos Sólidos</v>
      </c>
      <c r="D1114" s="389" t="str">
        <f>+C1114</f>
        <v>Empresa Municipal de Gestión de Residuos Sólidos</v>
      </c>
      <c r="E1114" s="242" t="s">
        <v>1304</v>
      </c>
      <c r="F1114" s="243">
        <f ca="1">+IFERROR(INDEX('Hoja de Trabajo para listado'!$A$155:$Z$1048576,MATCH($A1114,'Hoja de Trabajo para listado'!$A$155:$A$1048576,0),MATCH((CUADRO!F$5&amp;$E1114),'Hoja de Trabajo para listado'!$A$151:$Z$151,0)),0)+IFERROR(INDEX('Hoja de Trabajo para listado'!$AB$155:$BA$1048576,MATCH($A1114,'Hoja de Trabajo para listado'!$AB$155:$AB$1048576,0),MATCH((CUADRO!F$5&amp;$E1114),'Hoja de Trabajo para listado'!$AB$151:$BA$151,0)),0)+IFERROR(INDEX('Hoja de Trabajo para listado'!$BC$155:$CB$1048576,MATCH($A1114,'Hoja de Trabajo para listado'!$BC$155:$BC$1048576,0),MATCH((CUADRO!F$5&amp;$E1114),'Hoja de Trabajo para listado'!$BC$151:$CB$151,0)),0)+IFERROR(INDEX('Hoja de Trabajo para listado'!$DE$153:$DG$274,MATCH($A1114,'Hoja de Trabajo para listado'!$DE$153:$DE$1048576,0),MATCH((CUADRO!F$5&amp;$E1114),'Hoja de Trabajo para listado'!$DE$151:$DG$151,0)),0)+IFERROR(INDEX('Hoja de Trabajo para listado'!$CD$155:$DC$1048576,MATCH($A1114,'Hoja de Trabajo para listado'!$CD$155:$CD$1048576,0),MATCH((CUADRO!F$5&amp;$E1114),'Hoja de Trabajo para listado'!$CD$151:$DC$151,0)),0)</f>
        <v>0</v>
      </c>
      <c r="G1114" s="243">
        <f ca="1">+IFERROR(INDEX('Hoja de Trabajo para listado'!$A$155:$Z$1048576,MATCH($A1114,'Hoja de Trabajo para listado'!$A$155:$A$1048576,0),MATCH((CUADRO!G$5&amp;$E1114),'Hoja de Trabajo para listado'!$A$151:$Z$151,0)),0)+IFERROR(INDEX('Hoja de Trabajo para listado'!$AB$155:$BA$1048576,MATCH($A1114,'Hoja de Trabajo para listado'!$AB$155:$AB$1048576,0),MATCH((CUADRO!G$5&amp;$E1114),'Hoja de Trabajo para listado'!$AB$151:$BA$151,0)),0)+IFERROR(INDEX('Hoja de Trabajo para listado'!$BC$155:$CB$1048576,MATCH($A1114,'Hoja de Trabajo para listado'!$BC$155:$BC$1048576,0),MATCH((CUADRO!G$5&amp;$E1114),'Hoja de Trabajo para listado'!$BC$151:$CB$151,0)),0)+IFERROR(INDEX('Hoja de Trabajo para listado'!$DE$153:$DG$274,MATCH($A1114,'Hoja de Trabajo para listado'!$DE$153:$DE$1048576,0),MATCH((CUADRO!G$5&amp;$E1114),'Hoja de Trabajo para listado'!$DE$151:$DG$151,0)),0)+IFERROR(INDEX('Hoja de Trabajo para listado'!$CD$155:$DC$1048576,MATCH($A1114,'Hoja de Trabajo para listado'!$CD$155:$CD$1048576,0),MATCH((CUADRO!G$5&amp;$E1114),'Hoja de Trabajo para listado'!$CD$151:$DC$151,0)),0)</f>
        <v>0</v>
      </c>
      <c r="H1114" s="243">
        <f ca="1">+IFERROR(INDEX('Hoja de Trabajo para listado'!$A$155:$Z$1048576,MATCH($A1114,'Hoja de Trabajo para listado'!$A$155:$A$1048576,0),MATCH((CUADRO!H$5&amp;$E1114),'Hoja de Trabajo para listado'!$A$151:$Z$151,0)),0)+IFERROR(INDEX('Hoja de Trabajo para listado'!$AB$155:$BA$1048576,MATCH($A1114,'Hoja de Trabajo para listado'!$AB$155:$AB$1048576,0),MATCH((CUADRO!H$5&amp;$E1114),'Hoja de Trabajo para listado'!$AB$151:$BA$151,0)),0)+IFERROR(INDEX('Hoja de Trabajo para listado'!$BC$155:$CB$1048576,MATCH($A1114,'Hoja de Trabajo para listado'!$BC$155:$BC$1048576,0),MATCH((CUADRO!H$5&amp;$E1114),'Hoja de Trabajo para listado'!$BC$151:$CB$151,0)),0)+IFERROR(INDEX('Hoja de Trabajo para listado'!$DE$153:$DG$274,MATCH($A1114,'Hoja de Trabajo para listado'!$DE$153:$DE$1048576,0),MATCH((CUADRO!H$5&amp;$E1114),'Hoja de Trabajo para listado'!$DE$151:$DG$151,0)),0)+IFERROR(INDEX('Hoja de Trabajo para listado'!$CD$155:$DC$1048576,MATCH($A1114,'Hoja de Trabajo para listado'!$CD$155:$CD$1048576,0),MATCH((CUADRO!H$5&amp;$E1114),'Hoja de Trabajo para listado'!$CD$151:$DC$151,0)),0)</f>
        <v>0</v>
      </c>
      <c r="I1114" s="243">
        <f ca="1">+IFERROR(INDEX('Hoja de Trabajo para listado'!$A$155:$Z$1048576,MATCH($A1114,'Hoja de Trabajo para listado'!$A$155:$A$1048576,0),MATCH((CUADRO!I$5&amp;$E1114),'Hoja de Trabajo para listado'!$A$151:$Z$151,0)),0)+IFERROR(INDEX('Hoja de Trabajo para listado'!$AB$155:$BA$1048576,MATCH($A1114,'Hoja de Trabajo para listado'!$AB$155:$AB$1048576,0),MATCH((CUADRO!I$5&amp;$E1114),'Hoja de Trabajo para listado'!$AB$151:$BA$151,0)),0)+IFERROR(INDEX('Hoja de Trabajo para listado'!$BC$155:$CB$1048576,MATCH($A1114,'Hoja de Trabajo para listado'!$BC$155:$BC$1048576,0),MATCH((CUADRO!I$5&amp;$E1114),'Hoja de Trabajo para listado'!$BC$151:$CB$151,0)),0)+IFERROR(INDEX('Hoja de Trabajo para listado'!$DE$153:$DG$274,MATCH($A1114,'Hoja de Trabajo para listado'!$DE$153:$DE$1048576,0),MATCH((CUADRO!I$5&amp;$E1114),'Hoja de Trabajo para listado'!$DE$151:$DG$151,0)),0)+IFERROR(INDEX('Hoja de Trabajo para listado'!$CD$155:$DC$1048576,MATCH($A1114,'Hoja de Trabajo para listado'!$CD$155:$CD$1048576,0),MATCH((CUADRO!I$5&amp;$E1114),'Hoja de Trabajo para listado'!$CD$151:$DC$151,0)),0)</f>
        <v>0</v>
      </c>
      <c r="J1114" s="243">
        <f ca="1">+IFERROR(INDEX('Hoja de Trabajo para listado'!$A$155:$Z$1048576,MATCH($A1114,'Hoja de Trabajo para listado'!$A$155:$A$1048576,0),MATCH((CUADRO!J$5&amp;$E1114),'Hoja de Trabajo para listado'!$A$151:$Z$151,0)),0)+IFERROR(INDEX('Hoja de Trabajo para listado'!$AB$155:$BA$1048576,MATCH($A1114,'Hoja de Trabajo para listado'!$AB$155:$AB$1048576,0),MATCH((CUADRO!J$5&amp;$E1114),'Hoja de Trabajo para listado'!$AB$151:$BA$151,0)),0)+IFERROR(INDEX('Hoja de Trabajo para listado'!$BC$155:$CB$1048576,MATCH($A1114,'Hoja de Trabajo para listado'!$BC$155:$BC$1048576,0),MATCH((CUADRO!J$5&amp;$E1114),'Hoja de Trabajo para listado'!$BC$151:$CB$151,0)),0)+IFERROR(INDEX('Hoja de Trabajo para listado'!$DE$153:$DG$274,MATCH($A1114,'Hoja de Trabajo para listado'!$DE$153:$DE$1048576,0),MATCH((CUADRO!J$5&amp;$E1114),'Hoja de Trabajo para listado'!$DE$151:$DG$151,0)),0)+IFERROR(INDEX('Hoja de Trabajo para listado'!$CD$155:$DC$1048576,MATCH($A1114,'Hoja de Trabajo para listado'!$CD$155:$CD$1048576,0),MATCH((CUADRO!J$5&amp;$E1114),'Hoja de Trabajo para listado'!$CD$151:$DC$151,0)),0)</f>
        <v>0</v>
      </c>
      <c r="K1114" s="243">
        <f ca="1">+IFERROR(INDEX('Hoja de Trabajo para listado'!$A$155:$Z$1048576,MATCH($A1114,'Hoja de Trabajo para listado'!$A$155:$A$1048576,0),MATCH((CUADRO!K$5&amp;$E1114),'Hoja de Trabajo para listado'!$A$151:$Z$151,0)),0)+IFERROR(INDEX('Hoja de Trabajo para listado'!$AB$155:$BA$1048576,MATCH($A1114,'Hoja de Trabajo para listado'!$AB$155:$AB$1048576,0),MATCH((CUADRO!K$5&amp;$E1114),'Hoja de Trabajo para listado'!$AB$151:$BA$151,0)),0)+IFERROR(INDEX('Hoja de Trabajo para listado'!$BC$155:$CB$1048576,MATCH($A1114,'Hoja de Trabajo para listado'!$BC$155:$BC$1048576,0),MATCH((CUADRO!K$5&amp;$E1114),'Hoja de Trabajo para listado'!$BC$151:$CB$151,0)),0)+IFERROR(INDEX('Hoja de Trabajo para listado'!$DE$153:$DG$274,MATCH($A1114,'Hoja de Trabajo para listado'!$DE$153:$DE$1048576,0),MATCH((CUADRO!K$5&amp;$E1114),'Hoja de Trabajo para listado'!$DE$151:$DG$151,0)),0)+IFERROR(INDEX('Hoja de Trabajo para listado'!$CD$155:$DC$1048576,MATCH($A1114,'Hoja de Trabajo para listado'!$CD$155:$CD$1048576,0),MATCH((CUADRO!K$5&amp;$E1114),'Hoja de Trabajo para listado'!$CD$151:$DC$151,0)),0)</f>
        <v>0</v>
      </c>
      <c r="L1114" s="243">
        <f ca="1">+IFERROR(INDEX('Hoja de Trabajo para listado'!$A$155:$Z$1048576,MATCH($A1114,'Hoja de Trabajo para listado'!$A$155:$A$1048576,0),MATCH((CUADRO!L$5&amp;$E1114),'Hoja de Trabajo para listado'!$A$151:$Z$151,0)),0)+IFERROR(INDEX('Hoja de Trabajo para listado'!$AB$155:$BA$1048576,MATCH($A1114,'Hoja de Trabajo para listado'!$AB$155:$AB$1048576,0),MATCH((CUADRO!L$5&amp;$E1114),'Hoja de Trabajo para listado'!$AB$151:$BA$151,0)),0)+IFERROR(INDEX('Hoja de Trabajo para listado'!$BC$155:$CB$1048576,MATCH($A1114,'Hoja de Trabajo para listado'!$BC$155:$BC$1048576,0),MATCH((CUADRO!L$5&amp;$E1114),'Hoja de Trabajo para listado'!$BC$151:$CB$151,0)),0)+IFERROR(INDEX('Hoja de Trabajo para listado'!$DE$153:$DG$274,MATCH($A1114,'Hoja de Trabajo para listado'!$DE$153:$DE$1048576,0),MATCH((CUADRO!L$5&amp;$E1114),'Hoja de Trabajo para listado'!$DE$151:$DG$151,0)),0)+IFERROR(INDEX('Hoja de Trabajo para listado'!$CD$155:$DC$1048576,MATCH($A1114,'Hoja de Trabajo para listado'!$CD$155:$CD$1048576,0),MATCH((CUADRO!L$5&amp;$E1114),'Hoja de Trabajo para listado'!$CD$151:$DC$151,0)),0)</f>
        <v>0</v>
      </c>
      <c r="M1114" s="243">
        <f ca="1">+IFERROR(INDEX('Hoja de Trabajo para listado'!$A$155:$Z$1048576,MATCH($A1114,'Hoja de Trabajo para listado'!$A$155:$A$1048576,0),MATCH((CUADRO!M$5&amp;$E1114),'Hoja de Trabajo para listado'!$A$151:$Z$151,0)),0)+IFERROR(INDEX('Hoja de Trabajo para listado'!$AB$155:$BA$1048576,MATCH($A1114,'Hoja de Trabajo para listado'!$AB$155:$AB$1048576,0),MATCH((CUADRO!M$5&amp;$E1114),'Hoja de Trabajo para listado'!$AB$151:$BA$151,0)),0)+IFERROR(INDEX('Hoja de Trabajo para listado'!$BC$155:$CB$1048576,MATCH($A1114,'Hoja de Trabajo para listado'!$BC$155:$BC$1048576,0),MATCH((CUADRO!M$5&amp;$E1114),'Hoja de Trabajo para listado'!$BC$151:$CB$151,0)),0)+IFERROR(INDEX('Hoja de Trabajo para listado'!$DE$153:$DG$274,MATCH($A1114,'Hoja de Trabajo para listado'!$DE$153:$DE$1048576,0),MATCH((CUADRO!M$5&amp;$E1114),'Hoja de Trabajo para listado'!$DE$151:$DG$151,0)),0)+IFERROR(INDEX('Hoja de Trabajo para listado'!$CD$155:$DC$1048576,MATCH($A1114,'Hoja de Trabajo para listado'!$CD$155:$CD$1048576,0),MATCH((CUADRO!M$5&amp;$E1114),'Hoja de Trabajo para listado'!$CD$151:$DC$151,0)),0)</f>
        <v>0</v>
      </c>
      <c r="N1114" s="243">
        <f ca="1">+IFERROR(INDEX('Hoja de Trabajo para listado'!$A$155:$Z$1048576,MATCH($A1114,'Hoja de Trabajo para listado'!$A$155:$A$1048576,0),MATCH((CUADRO!N$5&amp;$E1114),'Hoja de Trabajo para listado'!$A$151:$Z$151,0)),0)+IFERROR(INDEX('Hoja de Trabajo para listado'!$AB$155:$BA$1048576,MATCH($A1114,'Hoja de Trabajo para listado'!$AB$155:$AB$1048576,0),MATCH((CUADRO!N$5&amp;$E1114),'Hoja de Trabajo para listado'!$AB$151:$BA$151,0)),0)+IFERROR(INDEX('Hoja de Trabajo para listado'!$BC$155:$CB$1048576,MATCH($A1114,'Hoja de Trabajo para listado'!$BC$155:$BC$1048576,0),MATCH((CUADRO!N$5&amp;$E1114),'Hoja de Trabajo para listado'!$BC$151:$CB$151,0)),0)+IFERROR(INDEX('Hoja de Trabajo para listado'!$DE$153:$DG$274,MATCH($A1114,'Hoja de Trabajo para listado'!$DE$153:$DE$1048576,0),MATCH((CUADRO!N$5&amp;$E1114),'Hoja de Trabajo para listado'!$DE$151:$DG$151,0)),0)+IFERROR(INDEX('Hoja de Trabajo para listado'!$CD$155:$DC$1048576,MATCH($A1114,'Hoja de Trabajo para listado'!$CD$155:$CD$1048576,0),MATCH((CUADRO!N$5&amp;$E1114),'Hoja de Trabajo para listado'!$CD$151:$DC$151,0)),0)</f>
        <v>0</v>
      </c>
      <c r="O1114" s="243">
        <f ca="1">+IFERROR(INDEX('Hoja de Trabajo para listado'!$A$155:$Z$1048576,MATCH($A1114,'Hoja de Trabajo para listado'!$A$155:$A$1048576,0),MATCH((CUADRO!O$5&amp;$E1114),'Hoja de Trabajo para listado'!$A$151:$Z$151,0)),0)+IFERROR(INDEX('Hoja de Trabajo para listado'!$AB$155:$BA$1048576,MATCH($A1114,'Hoja de Trabajo para listado'!$AB$155:$AB$1048576,0),MATCH((CUADRO!O$5&amp;$E1114),'Hoja de Trabajo para listado'!$AB$151:$BA$151,0)),0)+IFERROR(INDEX('Hoja de Trabajo para listado'!$BC$155:$CB$1048576,MATCH($A1114,'Hoja de Trabajo para listado'!$BC$155:$BC$1048576,0),MATCH((CUADRO!O$5&amp;$E1114),'Hoja de Trabajo para listado'!$BC$151:$CB$151,0)),0)+IFERROR(INDEX('Hoja de Trabajo para listado'!$DE$153:$DG$274,MATCH($A1114,'Hoja de Trabajo para listado'!$DE$153:$DE$1048576,0),MATCH((CUADRO!O$5&amp;$E1114),'Hoja de Trabajo para listado'!$DE$151:$DG$151,0)),0)+IFERROR(INDEX('Hoja de Trabajo para listado'!$CD$155:$DC$1048576,MATCH($A1114,'Hoja de Trabajo para listado'!$CD$155:$CD$1048576,0),MATCH((CUADRO!O$5&amp;$E1114),'Hoja de Trabajo para listado'!$CD$151:$DC$151,0)),0)</f>
        <v>0</v>
      </c>
      <c r="P1114" s="243">
        <f ca="1">+IFERROR(INDEX('Hoja de Trabajo para listado'!$A$155:$Z$1048576,MATCH($A1114,'Hoja de Trabajo para listado'!$A$155:$A$1048576,0),MATCH((CUADRO!P$5&amp;$E1114),'Hoja de Trabajo para listado'!$A$151:$Z$151,0)),0)+IFERROR(INDEX('Hoja de Trabajo para listado'!$AB$155:$BA$1048576,MATCH($A1114,'Hoja de Trabajo para listado'!$AB$155:$AB$1048576,0),MATCH((CUADRO!P$5&amp;$E1114),'Hoja de Trabajo para listado'!$AB$151:$BA$151,0)),0)+IFERROR(INDEX('Hoja de Trabajo para listado'!$BC$155:$CB$1048576,MATCH($A1114,'Hoja de Trabajo para listado'!$BC$155:$BC$1048576,0),MATCH((CUADRO!P$5&amp;$E1114),'Hoja de Trabajo para listado'!$BC$151:$CB$151,0)),0)+IFERROR(INDEX('Hoja de Trabajo para listado'!$DE$153:$DG$274,MATCH($A1114,'Hoja de Trabajo para listado'!$DE$153:$DE$1048576,0),MATCH((CUADRO!P$5&amp;$E1114),'Hoja de Trabajo para listado'!$DE$151:$DG$151,0)),0)+IFERROR(INDEX('Hoja de Trabajo para listado'!$CD$155:$DC$1048576,MATCH($A1114,'Hoja de Trabajo para listado'!$CD$155:$CD$1048576,0),MATCH((CUADRO!P$5&amp;$E1114),'Hoja de Trabajo para listado'!$CD$151:$DC$151,0)),0)</f>
        <v>0</v>
      </c>
      <c r="Q1114" s="243">
        <f ca="1">+IFERROR(INDEX('Hoja de Trabajo para listado'!$A$155:$Z$1048576,MATCH($A1114,'Hoja de Trabajo para listado'!$A$155:$A$1048576,0),MATCH((CUADRO!Q$5&amp;$E1114),'Hoja de Trabajo para listado'!$A$151:$Z$151,0)),0)+IFERROR(INDEX('Hoja de Trabajo para listado'!$AB$155:$BA$1048576,MATCH($A1114,'Hoja de Trabajo para listado'!$AB$155:$AB$1048576,0),MATCH((CUADRO!Q$5&amp;$E1114),'Hoja de Trabajo para listado'!$AB$151:$BA$151,0)),0)+IFERROR(INDEX('Hoja de Trabajo para listado'!$BC$155:$CB$1048576,MATCH($A1114,'Hoja de Trabajo para listado'!$BC$155:$BC$1048576,0),MATCH((CUADRO!Q$5&amp;$E1114),'Hoja de Trabajo para listado'!$BC$151:$CB$151,0)),0)+IFERROR(INDEX('Hoja de Trabajo para listado'!$DE$153:$DG$274,MATCH($A1114,'Hoja de Trabajo para listado'!$DE$153:$DE$1048576,0),MATCH((CUADRO!Q$5&amp;$E1114),'Hoja de Trabajo para listado'!$DE$151:$DG$151,0)),0)+IFERROR(INDEX('Hoja de Trabajo para listado'!$CD$155:$DC$1048576,MATCH($A1114,'Hoja de Trabajo para listado'!$CD$155:$CD$1048576,0),MATCH((CUADRO!Q$5&amp;$E1114),'Hoja de Trabajo para listado'!$CD$151:$DC$151,0)),0)</f>
        <v>0</v>
      </c>
      <c r="R1114" s="243">
        <f t="shared" ca="1" si="37"/>
        <v>0</v>
      </c>
      <c r="S1114" s="249"/>
      <c r="T1114" s="243">
        <f ca="1">+T1115</f>
        <v>0</v>
      </c>
      <c r="U1114" s="242">
        <f t="shared" si="38"/>
        <v>1</v>
      </c>
      <c r="V1114" s="333" t="str">
        <f>+VLOOKUP(A1114,bd_lista!$A$3:$E$590,5,FALSE)</f>
        <v>Empresas Municipales</v>
      </c>
      <c r="W1114" s="391" t="str">
        <f>+V1114</f>
        <v>Empresas Municipales</v>
      </c>
      <c r="X1114" s="242">
        <f>+VLOOKUP(A1114,[4]Sheet1!$A$13:$D$744,4,FALSE)</f>
        <v>0</v>
      </c>
      <c r="Y1114" s="242" t="e">
        <f>+VLOOKUP(X1114,bd_lista!$A$3:$C$590,3,FALSE)</f>
        <v>#N/A</v>
      </c>
      <c r="Z1114" s="294">
        <f>+X1114</f>
        <v>0</v>
      </c>
      <c r="AA1114" s="319" t="e">
        <f>+Y1114</f>
        <v>#N/A</v>
      </c>
    </row>
    <row r="1115" spans="1:27" customFormat="1" ht="15" hidden="1" customHeight="1">
      <c r="A1115" s="32">
        <v>2301</v>
      </c>
      <c r="B1115" s="388"/>
      <c r="C1115" s="247" t="str">
        <f>+VLOOKUP(A1115,bd_lista!$A$3:$C$590,3,FALSE)</f>
        <v>Empresa Municipal de Gestión de Residuos Sólidos</v>
      </c>
      <c r="D1115" s="390"/>
      <c r="E1115" s="244" t="s">
        <v>1305</v>
      </c>
      <c r="F1115" s="245">
        <f ca="1">+IFERROR(INDEX('Hoja de Trabajo para listado'!$A$155:$Z$1048576,MATCH($A1115,'Hoja de Trabajo para listado'!$A$155:$A$1048576,0),MATCH((CUADRO!F$5&amp;$E1115),'Hoja de Trabajo para listado'!$A$151:$Z$151,0)),0)+IFERROR(INDEX('Hoja de Trabajo para listado'!$AB$155:$BA$1048576,MATCH($A1115,'Hoja de Trabajo para listado'!$AB$155:$AB$1048576,0),MATCH((CUADRO!F$5&amp;$E1115),'Hoja de Trabajo para listado'!$AB$151:$BA$151,0)),0)+IFERROR(INDEX('Hoja de Trabajo para listado'!$BC$155:$CB$1048576,MATCH($A1115,'Hoja de Trabajo para listado'!$BC$155:$BC$1048576,0),MATCH((CUADRO!F$5&amp;$E1115),'Hoja de Trabajo para listado'!$BC$151:$CB$151,0)),0)+IFERROR(INDEX('Hoja de Trabajo para listado'!$DE$153:$DG$274,MATCH($A1115,'Hoja de Trabajo para listado'!$DE$153:$DE$1048576,0),MATCH((CUADRO!F$5&amp;$E1115),'Hoja de Trabajo para listado'!$DE$151:$DG$151,0)),0)+IFERROR(INDEX('Hoja de Trabajo para listado'!$CD$155:$DC$1048576,MATCH($A1115,'Hoja de Trabajo para listado'!$CD$155:$CD$1048576,0),MATCH((CUADRO!F$5&amp;$E1115),'Hoja de Trabajo para listado'!$CD$151:$DC$151,0)),0)</f>
        <v>0</v>
      </c>
      <c r="G1115" s="245">
        <f ca="1">+IFERROR(INDEX('Hoja de Trabajo para listado'!$A$155:$Z$1048576,MATCH($A1115,'Hoja de Trabajo para listado'!$A$155:$A$1048576,0),MATCH((CUADRO!G$5&amp;$E1115),'Hoja de Trabajo para listado'!$A$151:$Z$151,0)),0)+IFERROR(INDEX('Hoja de Trabajo para listado'!$AB$155:$BA$1048576,MATCH($A1115,'Hoja de Trabajo para listado'!$AB$155:$AB$1048576,0),MATCH((CUADRO!G$5&amp;$E1115),'Hoja de Trabajo para listado'!$AB$151:$BA$151,0)),0)+IFERROR(INDEX('Hoja de Trabajo para listado'!$BC$155:$CB$1048576,MATCH($A1115,'Hoja de Trabajo para listado'!$BC$155:$BC$1048576,0),MATCH((CUADRO!G$5&amp;$E1115),'Hoja de Trabajo para listado'!$BC$151:$CB$151,0)),0)+IFERROR(INDEX('Hoja de Trabajo para listado'!$DE$153:$DG$274,MATCH($A1115,'Hoja de Trabajo para listado'!$DE$153:$DE$1048576,0),MATCH((CUADRO!G$5&amp;$E1115),'Hoja de Trabajo para listado'!$DE$151:$DG$151,0)),0)+IFERROR(INDEX('Hoja de Trabajo para listado'!$CD$155:$DC$1048576,MATCH($A1115,'Hoja de Trabajo para listado'!$CD$155:$CD$1048576,0),MATCH((CUADRO!G$5&amp;$E1115),'Hoja de Trabajo para listado'!$CD$151:$DC$151,0)),0)</f>
        <v>0</v>
      </c>
      <c r="H1115" s="245">
        <f ca="1">+IFERROR(INDEX('Hoja de Trabajo para listado'!$A$155:$Z$1048576,MATCH($A1115,'Hoja de Trabajo para listado'!$A$155:$A$1048576,0),MATCH((CUADRO!H$5&amp;$E1115),'Hoja de Trabajo para listado'!$A$151:$Z$151,0)),0)+IFERROR(INDEX('Hoja de Trabajo para listado'!$AB$155:$BA$1048576,MATCH($A1115,'Hoja de Trabajo para listado'!$AB$155:$AB$1048576,0),MATCH((CUADRO!H$5&amp;$E1115),'Hoja de Trabajo para listado'!$AB$151:$BA$151,0)),0)+IFERROR(INDEX('Hoja de Trabajo para listado'!$BC$155:$CB$1048576,MATCH($A1115,'Hoja de Trabajo para listado'!$BC$155:$BC$1048576,0),MATCH((CUADRO!H$5&amp;$E1115),'Hoja de Trabajo para listado'!$BC$151:$CB$151,0)),0)+IFERROR(INDEX('Hoja de Trabajo para listado'!$DE$153:$DG$274,MATCH($A1115,'Hoja de Trabajo para listado'!$DE$153:$DE$1048576,0),MATCH((CUADRO!H$5&amp;$E1115),'Hoja de Trabajo para listado'!$DE$151:$DG$151,0)),0)+IFERROR(INDEX('Hoja de Trabajo para listado'!$CD$155:$DC$1048576,MATCH($A1115,'Hoja de Trabajo para listado'!$CD$155:$CD$1048576,0),MATCH((CUADRO!H$5&amp;$E1115),'Hoja de Trabajo para listado'!$CD$151:$DC$151,0)),0)</f>
        <v>0</v>
      </c>
      <c r="I1115" s="245">
        <f ca="1">+IFERROR(INDEX('Hoja de Trabajo para listado'!$A$155:$Z$1048576,MATCH($A1115,'Hoja de Trabajo para listado'!$A$155:$A$1048576,0),MATCH((CUADRO!I$5&amp;$E1115),'Hoja de Trabajo para listado'!$A$151:$Z$151,0)),0)+IFERROR(INDEX('Hoja de Trabajo para listado'!$AB$155:$BA$1048576,MATCH($A1115,'Hoja de Trabajo para listado'!$AB$155:$AB$1048576,0),MATCH((CUADRO!I$5&amp;$E1115),'Hoja de Trabajo para listado'!$AB$151:$BA$151,0)),0)+IFERROR(INDEX('Hoja de Trabajo para listado'!$BC$155:$CB$1048576,MATCH($A1115,'Hoja de Trabajo para listado'!$BC$155:$BC$1048576,0),MATCH((CUADRO!I$5&amp;$E1115),'Hoja de Trabajo para listado'!$BC$151:$CB$151,0)),0)+IFERROR(INDEX('Hoja de Trabajo para listado'!$DE$153:$DG$274,MATCH($A1115,'Hoja de Trabajo para listado'!$DE$153:$DE$1048576,0),MATCH((CUADRO!I$5&amp;$E1115),'Hoja de Trabajo para listado'!$DE$151:$DG$151,0)),0)+IFERROR(INDEX('Hoja de Trabajo para listado'!$CD$155:$DC$1048576,MATCH($A1115,'Hoja de Trabajo para listado'!$CD$155:$CD$1048576,0),MATCH((CUADRO!I$5&amp;$E1115),'Hoja de Trabajo para listado'!$CD$151:$DC$151,0)),0)</f>
        <v>0</v>
      </c>
      <c r="J1115" s="245">
        <f ca="1">+IFERROR(INDEX('Hoja de Trabajo para listado'!$A$155:$Z$1048576,MATCH($A1115,'Hoja de Trabajo para listado'!$A$155:$A$1048576,0),MATCH((CUADRO!J$5&amp;$E1115),'Hoja de Trabajo para listado'!$A$151:$Z$151,0)),0)+IFERROR(INDEX('Hoja de Trabajo para listado'!$AB$155:$BA$1048576,MATCH($A1115,'Hoja de Trabajo para listado'!$AB$155:$AB$1048576,0),MATCH((CUADRO!J$5&amp;$E1115),'Hoja de Trabajo para listado'!$AB$151:$BA$151,0)),0)+IFERROR(INDEX('Hoja de Trabajo para listado'!$BC$155:$CB$1048576,MATCH($A1115,'Hoja de Trabajo para listado'!$BC$155:$BC$1048576,0),MATCH((CUADRO!J$5&amp;$E1115),'Hoja de Trabajo para listado'!$BC$151:$CB$151,0)),0)+IFERROR(INDEX('Hoja de Trabajo para listado'!$DE$153:$DG$274,MATCH($A1115,'Hoja de Trabajo para listado'!$DE$153:$DE$1048576,0),MATCH((CUADRO!J$5&amp;$E1115),'Hoja de Trabajo para listado'!$DE$151:$DG$151,0)),0)+IFERROR(INDEX('Hoja de Trabajo para listado'!$CD$155:$DC$1048576,MATCH($A1115,'Hoja de Trabajo para listado'!$CD$155:$CD$1048576,0),MATCH((CUADRO!J$5&amp;$E1115),'Hoja de Trabajo para listado'!$CD$151:$DC$151,0)),0)</f>
        <v>0</v>
      </c>
      <c r="K1115" s="245">
        <f ca="1">+IFERROR(INDEX('Hoja de Trabajo para listado'!$A$155:$Z$1048576,MATCH($A1115,'Hoja de Trabajo para listado'!$A$155:$A$1048576,0),MATCH((CUADRO!K$5&amp;$E1115),'Hoja de Trabajo para listado'!$A$151:$Z$151,0)),0)+IFERROR(INDEX('Hoja de Trabajo para listado'!$AB$155:$BA$1048576,MATCH($A1115,'Hoja de Trabajo para listado'!$AB$155:$AB$1048576,0),MATCH((CUADRO!K$5&amp;$E1115),'Hoja de Trabajo para listado'!$AB$151:$BA$151,0)),0)+IFERROR(INDEX('Hoja de Trabajo para listado'!$BC$155:$CB$1048576,MATCH($A1115,'Hoja de Trabajo para listado'!$BC$155:$BC$1048576,0),MATCH((CUADRO!K$5&amp;$E1115),'Hoja de Trabajo para listado'!$BC$151:$CB$151,0)),0)+IFERROR(INDEX('Hoja de Trabajo para listado'!$DE$153:$DG$274,MATCH($A1115,'Hoja de Trabajo para listado'!$DE$153:$DE$1048576,0),MATCH((CUADRO!K$5&amp;$E1115),'Hoja de Trabajo para listado'!$DE$151:$DG$151,0)),0)+IFERROR(INDEX('Hoja de Trabajo para listado'!$CD$155:$DC$1048576,MATCH($A1115,'Hoja de Trabajo para listado'!$CD$155:$CD$1048576,0),MATCH((CUADRO!K$5&amp;$E1115),'Hoja de Trabajo para listado'!$CD$151:$DC$151,0)),0)</f>
        <v>0</v>
      </c>
      <c r="L1115" s="245">
        <f ca="1">+IFERROR(INDEX('Hoja de Trabajo para listado'!$A$155:$Z$1048576,MATCH($A1115,'Hoja de Trabajo para listado'!$A$155:$A$1048576,0),MATCH((CUADRO!L$5&amp;$E1115),'Hoja de Trabajo para listado'!$A$151:$Z$151,0)),0)+IFERROR(INDEX('Hoja de Trabajo para listado'!$AB$155:$BA$1048576,MATCH($A1115,'Hoja de Trabajo para listado'!$AB$155:$AB$1048576,0),MATCH((CUADRO!L$5&amp;$E1115),'Hoja de Trabajo para listado'!$AB$151:$BA$151,0)),0)+IFERROR(INDEX('Hoja de Trabajo para listado'!$BC$155:$CB$1048576,MATCH($A1115,'Hoja de Trabajo para listado'!$BC$155:$BC$1048576,0),MATCH((CUADRO!L$5&amp;$E1115),'Hoja de Trabajo para listado'!$BC$151:$CB$151,0)),0)+IFERROR(INDEX('Hoja de Trabajo para listado'!$DE$153:$DG$274,MATCH($A1115,'Hoja de Trabajo para listado'!$DE$153:$DE$1048576,0),MATCH((CUADRO!L$5&amp;$E1115),'Hoja de Trabajo para listado'!$DE$151:$DG$151,0)),0)+IFERROR(INDEX('Hoja de Trabajo para listado'!$CD$155:$DC$1048576,MATCH($A1115,'Hoja de Trabajo para listado'!$CD$155:$CD$1048576,0),MATCH((CUADRO!L$5&amp;$E1115),'Hoja de Trabajo para listado'!$CD$151:$DC$151,0)),0)</f>
        <v>0</v>
      </c>
      <c r="M1115" s="245">
        <f ca="1">+IFERROR(INDEX('Hoja de Trabajo para listado'!$A$155:$Z$1048576,MATCH($A1115,'Hoja de Trabajo para listado'!$A$155:$A$1048576,0),MATCH((CUADRO!M$5&amp;$E1115),'Hoja de Trabajo para listado'!$A$151:$Z$151,0)),0)+IFERROR(INDEX('Hoja de Trabajo para listado'!$AB$155:$BA$1048576,MATCH($A1115,'Hoja de Trabajo para listado'!$AB$155:$AB$1048576,0),MATCH((CUADRO!M$5&amp;$E1115),'Hoja de Trabajo para listado'!$AB$151:$BA$151,0)),0)+IFERROR(INDEX('Hoja de Trabajo para listado'!$BC$155:$CB$1048576,MATCH($A1115,'Hoja de Trabajo para listado'!$BC$155:$BC$1048576,0),MATCH((CUADRO!M$5&amp;$E1115),'Hoja de Trabajo para listado'!$BC$151:$CB$151,0)),0)+IFERROR(INDEX('Hoja de Trabajo para listado'!$DE$153:$DG$274,MATCH($A1115,'Hoja de Trabajo para listado'!$DE$153:$DE$1048576,0),MATCH((CUADRO!M$5&amp;$E1115),'Hoja de Trabajo para listado'!$DE$151:$DG$151,0)),0)+IFERROR(INDEX('Hoja de Trabajo para listado'!$CD$155:$DC$1048576,MATCH($A1115,'Hoja de Trabajo para listado'!$CD$155:$CD$1048576,0),MATCH((CUADRO!M$5&amp;$E1115),'Hoja de Trabajo para listado'!$CD$151:$DC$151,0)),0)</f>
        <v>0</v>
      </c>
      <c r="N1115" s="245">
        <f ca="1">+IFERROR(INDEX('Hoja de Trabajo para listado'!$A$155:$Z$1048576,MATCH($A1115,'Hoja de Trabajo para listado'!$A$155:$A$1048576,0),MATCH((CUADRO!N$5&amp;$E1115),'Hoja de Trabajo para listado'!$A$151:$Z$151,0)),0)+IFERROR(INDEX('Hoja de Trabajo para listado'!$AB$155:$BA$1048576,MATCH($A1115,'Hoja de Trabajo para listado'!$AB$155:$AB$1048576,0),MATCH((CUADRO!N$5&amp;$E1115),'Hoja de Trabajo para listado'!$AB$151:$BA$151,0)),0)+IFERROR(INDEX('Hoja de Trabajo para listado'!$BC$155:$CB$1048576,MATCH($A1115,'Hoja de Trabajo para listado'!$BC$155:$BC$1048576,0),MATCH((CUADRO!N$5&amp;$E1115),'Hoja de Trabajo para listado'!$BC$151:$CB$151,0)),0)+IFERROR(INDEX('Hoja de Trabajo para listado'!$DE$153:$DG$274,MATCH($A1115,'Hoja de Trabajo para listado'!$DE$153:$DE$1048576,0),MATCH((CUADRO!N$5&amp;$E1115),'Hoja de Trabajo para listado'!$DE$151:$DG$151,0)),0)+IFERROR(INDEX('Hoja de Trabajo para listado'!$CD$155:$DC$1048576,MATCH($A1115,'Hoja de Trabajo para listado'!$CD$155:$CD$1048576,0),MATCH((CUADRO!N$5&amp;$E1115),'Hoja de Trabajo para listado'!$CD$151:$DC$151,0)),0)</f>
        <v>0</v>
      </c>
      <c r="O1115" s="245">
        <f ca="1">+IFERROR(INDEX('Hoja de Trabajo para listado'!$A$155:$Z$1048576,MATCH($A1115,'Hoja de Trabajo para listado'!$A$155:$A$1048576,0),MATCH((CUADRO!O$5&amp;$E1115),'Hoja de Trabajo para listado'!$A$151:$Z$151,0)),0)+IFERROR(INDEX('Hoja de Trabajo para listado'!$AB$155:$BA$1048576,MATCH($A1115,'Hoja de Trabajo para listado'!$AB$155:$AB$1048576,0),MATCH((CUADRO!O$5&amp;$E1115),'Hoja de Trabajo para listado'!$AB$151:$BA$151,0)),0)+IFERROR(INDEX('Hoja de Trabajo para listado'!$BC$155:$CB$1048576,MATCH($A1115,'Hoja de Trabajo para listado'!$BC$155:$BC$1048576,0),MATCH((CUADRO!O$5&amp;$E1115),'Hoja de Trabajo para listado'!$BC$151:$CB$151,0)),0)+IFERROR(INDEX('Hoja de Trabajo para listado'!$DE$153:$DG$274,MATCH($A1115,'Hoja de Trabajo para listado'!$DE$153:$DE$1048576,0),MATCH((CUADRO!O$5&amp;$E1115),'Hoja de Trabajo para listado'!$DE$151:$DG$151,0)),0)+IFERROR(INDEX('Hoja de Trabajo para listado'!$CD$155:$DC$1048576,MATCH($A1115,'Hoja de Trabajo para listado'!$CD$155:$CD$1048576,0),MATCH((CUADRO!O$5&amp;$E1115),'Hoja de Trabajo para listado'!$CD$151:$DC$151,0)),0)</f>
        <v>0</v>
      </c>
      <c r="P1115" s="245">
        <f ca="1">+IFERROR(INDEX('Hoja de Trabajo para listado'!$A$155:$Z$1048576,MATCH($A1115,'Hoja de Trabajo para listado'!$A$155:$A$1048576,0),MATCH((CUADRO!P$5&amp;$E1115),'Hoja de Trabajo para listado'!$A$151:$Z$151,0)),0)+IFERROR(INDEX('Hoja de Trabajo para listado'!$AB$155:$BA$1048576,MATCH($A1115,'Hoja de Trabajo para listado'!$AB$155:$AB$1048576,0),MATCH((CUADRO!P$5&amp;$E1115),'Hoja de Trabajo para listado'!$AB$151:$BA$151,0)),0)+IFERROR(INDEX('Hoja de Trabajo para listado'!$BC$155:$CB$1048576,MATCH($A1115,'Hoja de Trabajo para listado'!$BC$155:$BC$1048576,0),MATCH((CUADRO!P$5&amp;$E1115),'Hoja de Trabajo para listado'!$BC$151:$CB$151,0)),0)+IFERROR(INDEX('Hoja de Trabajo para listado'!$DE$153:$DG$274,MATCH($A1115,'Hoja de Trabajo para listado'!$DE$153:$DE$1048576,0),MATCH((CUADRO!P$5&amp;$E1115),'Hoja de Trabajo para listado'!$DE$151:$DG$151,0)),0)+IFERROR(INDEX('Hoja de Trabajo para listado'!$CD$155:$DC$1048576,MATCH($A1115,'Hoja de Trabajo para listado'!$CD$155:$CD$1048576,0),MATCH((CUADRO!P$5&amp;$E1115),'Hoja de Trabajo para listado'!$CD$151:$DC$151,0)),0)</f>
        <v>0</v>
      </c>
      <c r="Q1115" s="245">
        <f ca="1">+IFERROR(INDEX('Hoja de Trabajo para listado'!$A$155:$Z$1048576,MATCH($A1115,'Hoja de Trabajo para listado'!$A$155:$A$1048576,0),MATCH((CUADRO!Q$5&amp;$E1115),'Hoja de Trabajo para listado'!$A$151:$Z$151,0)),0)+IFERROR(INDEX('Hoja de Trabajo para listado'!$AB$155:$BA$1048576,MATCH($A1115,'Hoja de Trabajo para listado'!$AB$155:$AB$1048576,0),MATCH((CUADRO!Q$5&amp;$E1115),'Hoja de Trabajo para listado'!$AB$151:$BA$151,0)),0)+IFERROR(INDEX('Hoja de Trabajo para listado'!$BC$155:$CB$1048576,MATCH($A1115,'Hoja de Trabajo para listado'!$BC$155:$BC$1048576,0),MATCH((CUADRO!Q$5&amp;$E1115),'Hoja de Trabajo para listado'!$BC$151:$CB$151,0)),0)+IFERROR(INDEX('Hoja de Trabajo para listado'!$DE$153:$DG$274,MATCH($A1115,'Hoja de Trabajo para listado'!$DE$153:$DE$1048576,0),MATCH((CUADRO!Q$5&amp;$E1115),'Hoja de Trabajo para listado'!$DE$151:$DG$151,0)),0)+IFERROR(INDEX('Hoja de Trabajo para listado'!$CD$155:$DC$1048576,MATCH($A1115,'Hoja de Trabajo para listado'!$CD$155:$CD$1048576,0),MATCH((CUADRO!Q$5&amp;$E1115),'Hoja de Trabajo para listado'!$CD$151:$DC$151,0)),0)</f>
        <v>0</v>
      </c>
      <c r="R1115" s="245">
        <f t="shared" ca="1" si="37"/>
        <v>0</v>
      </c>
      <c r="S1115" s="259">
        <f ca="1">+R1114+R1115</f>
        <v>0</v>
      </c>
      <c r="T1115" s="245">
        <f ca="1">+S1115</f>
        <v>0</v>
      </c>
      <c r="U1115" s="244">
        <f t="shared" si="38"/>
        <v>2</v>
      </c>
      <c r="V1115" s="333" t="str">
        <f>+VLOOKUP(A1115,bd_lista!$A$3:$E$590,5,FALSE)</f>
        <v>Empresas Municipales</v>
      </c>
      <c r="W1115" s="392"/>
      <c r="X1115" s="242">
        <f>+VLOOKUP(A1115,[4]Sheet1!$A$13:$D$744,4,FALSE)</f>
        <v>0</v>
      </c>
      <c r="Y1115" s="242" t="e">
        <f>+VLOOKUP(X1115,bd_lista!$A$3:$C$590,3,FALSE)</f>
        <v>#N/A</v>
      </c>
      <c r="Z1115" s="292"/>
      <c r="AA1115" s="321"/>
    </row>
    <row r="1116" spans="1:27" customFormat="1" ht="15" hidden="1" customHeight="1">
      <c r="A1116" s="32">
        <v>2302</v>
      </c>
      <c r="B1116" s="387">
        <f>+A1116</f>
        <v>2302</v>
      </c>
      <c r="C1116" s="247" t="str">
        <f>+VLOOKUP(A1116,bd_lista!$A$3:$C$590,3,FALSE)</f>
        <v>Empresa Municipal de Agua Potable y Alcantarillado Sacaba</v>
      </c>
      <c r="D1116" s="389" t="str">
        <f>+C1116</f>
        <v>Empresa Municipal de Agua Potable y Alcantarillado Sacaba</v>
      </c>
      <c r="E1116" s="242" t="s">
        <v>1304</v>
      </c>
      <c r="F1116" s="243">
        <f ca="1">+IFERROR(INDEX('Hoja de Trabajo para listado'!$A$155:$Z$1048576,MATCH($A1116,'Hoja de Trabajo para listado'!$A$155:$A$1048576,0),MATCH((CUADRO!F$5&amp;$E1116),'Hoja de Trabajo para listado'!$A$151:$Z$151,0)),0)+IFERROR(INDEX('Hoja de Trabajo para listado'!$AB$155:$BA$1048576,MATCH($A1116,'Hoja de Trabajo para listado'!$AB$155:$AB$1048576,0),MATCH((CUADRO!F$5&amp;$E1116),'Hoja de Trabajo para listado'!$AB$151:$BA$151,0)),0)+IFERROR(INDEX('Hoja de Trabajo para listado'!$BC$155:$CB$1048576,MATCH($A1116,'Hoja de Trabajo para listado'!$BC$155:$BC$1048576,0),MATCH((CUADRO!F$5&amp;$E1116),'Hoja de Trabajo para listado'!$BC$151:$CB$151,0)),0)+IFERROR(INDEX('Hoja de Trabajo para listado'!$DE$153:$DG$274,MATCH($A1116,'Hoja de Trabajo para listado'!$DE$153:$DE$1048576,0),MATCH((CUADRO!F$5&amp;$E1116),'Hoja de Trabajo para listado'!$DE$151:$DG$151,0)),0)+IFERROR(INDEX('Hoja de Trabajo para listado'!$CD$155:$DC$1048576,MATCH($A1116,'Hoja de Trabajo para listado'!$CD$155:$CD$1048576,0),MATCH((CUADRO!F$5&amp;$E1116),'Hoja de Trabajo para listado'!$CD$151:$DC$151,0)),0)</f>
        <v>0</v>
      </c>
      <c r="G1116" s="243">
        <f ca="1">+IFERROR(INDEX('Hoja de Trabajo para listado'!$A$155:$Z$1048576,MATCH($A1116,'Hoja de Trabajo para listado'!$A$155:$A$1048576,0),MATCH((CUADRO!G$5&amp;$E1116),'Hoja de Trabajo para listado'!$A$151:$Z$151,0)),0)+IFERROR(INDEX('Hoja de Trabajo para listado'!$AB$155:$BA$1048576,MATCH($A1116,'Hoja de Trabajo para listado'!$AB$155:$AB$1048576,0),MATCH((CUADRO!G$5&amp;$E1116),'Hoja de Trabajo para listado'!$AB$151:$BA$151,0)),0)+IFERROR(INDEX('Hoja de Trabajo para listado'!$BC$155:$CB$1048576,MATCH($A1116,'Hoja de Trabajo para listado'!$BC$155:$BC$1048576,0),MATCH((CUADRO!G$5&amp;$E1116),'Hoja de Trabajo para listado'!$BC$151:$CB$151,0)),0)+IFERROR(INDEX('Hoja de Trabajo para listado'!$DE$153:$DG$274,MATCH($A1116,'Hoja de Trabajo para listado'!$DE$153:$DE$1048576,0),MATCH((CUADRO!G$5&amp;$E1116),'Hoja de Trabajo para listado'!$DE$151:$DG$151,0)),0)+IFERROR(INDEX('Hoja de Trabajo para listado'!$CD$155:$DC$1048576,MATCH($A1116,'Hoja de Trabajo para listado'!$CD$155:$CD$1048576,0),MATCH((CUADRO!G$5&amp;$E1116),'Hoja de Trabajo para listado'!$CD$151:$DC$151,0)),0)</f>
        <v>0</v>
      </c>
      <c r="H1116" s="243">
        <f ca="1">+IFERROR(INDEX('Hoja de Trabajo para listado'!$A$155:$Z$1048576,MATCH($A1116,'Hoja de Trabajo para listado'!$A$155:$A$1048576,0),MATCH((CUADRO!H$5&amp;$E1116),'Hoja de Trabajo para listado'!$A$151:$Z$151,0)),0)+IFERROR(INDEX('Hoja de Trabajo para listado'!$AB$155:$BA$1048576,MATCH($A1116,'Hoja de Trabajo para listado'!$AB$155:$AB$1048576,0),MATCH((CUADRO!H$5&amp;$E1116),'Hoja de Trabajo para listado'!$AB$151:$BA$151,0)),0)+IFERROR(INDEX('Hoja de Trabajo para listado'!$BC$155:$CB$1048576,MATCH($A1116,'Hoja de Trabajo para listado'!$BC$155:$BC$1048576,0),MATCH((CUADRO!H$5&amp;$E1116),'Hoja de Trabajo para listado'!$BC$151:$CB$151,0)),0)+IFERROR(INDEX('Hoja de Trabajo para listado'!$DE$153:$DG$274,MATCH($A1116,'Hoja de Trabajo para listado'!$DE$153:$DE$1048576,0),MATCH((CUADRO!H$5&amp;$E1116),'Hoja de Trabajo para listado'!$DE$151:$DG$151,0)),0)+IFERROR(INDEX('Hoja de Trabajo para listado'!$CD$155:$DC$1048576,MATCH($A1116,'Hoja de Trabajo para listado'!$CD$155:$CD$1048576,0),MATCH((CUADRO!H$5&amp;$E1116),'Hoja de Trabajo para listado'!$CD$151:$DC$151,0)),0)</f>
        <v>0</v>
      </c>
      <c r="I1116" s="243">
        <f ca="1">+IFERROR(INDEX('Hoja de Trabajo para listado'!$A$155:$Z$1048576,MATCH($A1116,'Hoja de Trabajo para listado'!$A$155:$A$1048576,0),MATCH((CUADRO!I$5&amp;$E1116),'Hoja de Trabajo para listado'!$A$151:$Z$151,0)),0)+IFERROR(INDEX('Hoja de Trabajo para listado'!$AB$155:$BA$1048576,MATCH($A1116,'Hoja de Trabajo para listado'!$AB$155:$AB$1048576,0),MATCH((CUADRO!I$5&amp;$E1116),'Hoja de Trabajo para listado'!$AB$151:$BA$151,0)),0)+IFERROR(INDEX('Hoja de Trabajo para listado'!$BC$155:$CB$1048576,MATCH($A1116,'Hoja de Trabajo para listado'!$BC$155:$BC$1048576,0),MATCH((CUADRO!I$5&amp;$E1116),'Hoja de Trabajo para listado'!$BC$151:$CB$151,0)),0)+IFERROR(INDEX('Hoja de Trabajo para listado'!$DE$153:$DG$274,MATCH($A1116,'Hoja de Trabajo para listado'!$DE$153:$DE$1048576,0),MATCH((CUADRO!I$5&amp;$E1116),'Hoja de Trabajo para listado'!$DE$151:$DG$151,0)),0)+IFERROR(INDEX('Hoja de Trabajo para listado'!$CD$155:$DC$1048576,MATCH($A1116,'Hoja de Trabajo para listado'!$CD$155:$CD$1048576,0),MATCH((CUADRO!I$5&amp;$E1116),'Hoja de Trabajo para listado'!$CD$151:$DC$151,0)),0)</f>
        <v>0</v>
      </c>
      <c r="J1116" s="243">
        <f ca="1">+IFERROR(INDEX('Hoja de Trabajo para listado'!$A$155:$Z$1048576,MATCH($A1116,'Hoja de Trabajo para listado'!$A$155:$A$1048576,0),MATCH((CUADRO!J$5&amp;$E1116),'Hoja de Trabajo para listado'!$A$151:$Z$151,0)),0)+IFERROR(INDEX('Hoja de Trabajo para listado'!$AB$155:$BA$1048576,MATCH($A1116,'Hoja de Trabajo para listado'!$AB$155:$AB$1048576,0),MATCH((CUADRO!J$5&amp;$E1116),'Hoja de Trabajo para listado'!$AB$151:$BA$151,0)),0)+IFERROR(INDEX('Hoja de Trabajo para listado'!$BC$155:$CB$1048576,MATCH($A1116,'Hoja de Trabajo para listado'!$BC$155:$BC$1048576,0),MATCH((CUADRO!J$5&amp;$E1116),'Hoja de Trabajo para listado'!$BC$151:$CB$151,0)),0)+IFERROR(INDEX('Hoja de Trabajo para listado'!$DE$153:$DG$274,MATCH($A1116,'Hoja de Trabajo para listado'!$DE$153:$DE$1048576,0),MATCH((CUADRO!J$5&amp;$E1116),'Hoja de Trabajo para listado'!$DE$151:$DG$151,0)),0)+IFERROR(INDEX('Hoja de Trabajo para listado'!$CD$155:$DC$1048576,MATCH($A1116,'Hoja de Trabajo para listado'!$CD$155:$CD$1048576,0),MATCH((CUADRO!J$5&amp;$E1116),'Hoja de Trabajo para listado'!$CD$151:$DC$151,0)),0)</f>
        <v>0</v>
      </c>
      <c r="K1116" s="243">
        <f ca="1">+IFERROR(INDEX('Hoja de Trabajo para listado'!$A$155:$Z$1048576,MATCH($A1116,'Hoja de Trabajo para listado'!$A$155:$A$1048576,0),MATCH((CUADRO!K$5&amp;$E1116),'Hoja de Trabajo para listado'!$A$151:$Z$151,0)),0)+IFERROR(INDEX('Hoja de Trabajo para listado'!$AB$155:$BA$1048576,MATCH($A1116,'Hoja de Trabajo para listado'!$AB$155:$AB$1048576,0),MATCH((CUADRO!K$5&amp;$E1116),'Hoja de Trabajo para listado'!$AB$151:$BA$151,0)),0)+IFERROR(INDEX('Hoja de Trabajo para listado'!$BC$155:$CB$1048576,MATCH($A1116,'Hoja de Trabajo para listado'!$BC$155:$BC$1048576,0),MATCH((CUADRO!K$5&amp;$E1116),'Hoja de Trabajo para listado'!$BC$151:$CB$151,0)),0)+IFERROR(INDEX('Hoja de Trabajo para listado'!$DE$153:$DG$274,MATCH($A1116,'Hoja de Trabajo para listado'!$DE$153:$DE$1048576,0),MATCH((CUADRO!K$5&amp;$E1116),'Hoja de Trabajo para listado'!$DE$151:$DG$151,0)),0)+IFERROR(INDEX('Hoja de Trabajo para listado'!$CD$155:$DC$1048576,MATCH($A1116,'Hoja de Trabajo para listado'!$CD$155:$CD$1048576,0),MATCH((CUADRO!K$5&amp;$E1116),'Hoja de Trabajo para listado'!$CD$151:$DC$151,0)),0)</f>
        <v>0</v>
      </c>
      <c r="L1116" s="243">
        <f ca="1">+IFERROR(INDEX('Hoja de Trabajo para listado'!$A$155:$Z$1048576,MATCH($A1116,'Hoja de Trabajo para listado'!$A$155:$A$1048576,0),MATCH((CUADRO!L$5&amp;$E1116),'Hoja de Trabajo para listado'!$A$151:$Z$151,0)),0)+IFERROR(INDEX('Hoja de Trabajo para listado'!$AB$155:$BA$1048576,MATCH($A1116,'Hoja de Trabajo para listado'!$AB$155:$AB$1048576,0),MATCH((CUADRO!L$5&amp;$E1116),'Hoja de Trabajo para listado'!$AB$151:$BA$151,0)),0)+IFERROR(INDEX('Hoja de Trabajo para listado'!$BC$155:$CB$1048576,MATCH($A1116,'Hoja de Trabajo para listado'!$BC$155:$BC$1048576,0),MATCH((CUADRO!L$5&amp;$E1116),'Hoja de Trabajo para listado'!$BC$151:$CB$151,0)),0)+IFERROR(INDEX('Hoja de Trabajo para listado'!$DE$153:$DG$274,MATCH($A1116,'Hoja de Trabajo para listado'!$DE$153:$DE$1048576,0),MATCH((CUADRO!L$5&amp;$E1116),'Hoja de Trabajo para listado'!$DE$151:$DG$151,0)),0)+IFERROR(INDEX('Hoja de Trabajo para listado'!$CD$155:$DC$1048576,MATCH($A1116,'Hoja de Trabajo para listado'!$CD$155:$CD$1048576,0),MATCH((CUADRO!L$5&amp;$E1116),'Hoja de Trabajo para listado'!$CD$151:$DC$151,0)),0)</f>
        <v>0</v>
      </c>
      <c r="M1116" s="243">
        <f ca="1">+IFERROR(INDEX('Hoja de Trabajo para listado'!$A$155:$Z$1048576,MATCH($A1116,'Hoja de Trabajo para listado'!$A$155:$A$1048576,0),MATCH((CUADRO!M$5&amp;$E1116),'Hoja de Trabajo para listado'!$A$151:$Z$151,0)),0)+IFERROR(INDEX('Hoja de Trabajo para listado'!$AB$155:$BA$1048576,MATCH($A1116,'Hoja de Trabajo para listado'!$AB$155:$AB$1048576,0),MATCH((CUADRO!M$5&amp;$E1116),'Hoja de Trabajo para listado'!$AB$151:$BA$151,0)),0)+IFERROR(INDEX('Hoja de Trabajo para listado'!$BC$155:$CB$1048576,MATCH($A1116,'Hoja de Trabajo para listado'!$BC$155:$BC$1048576,0),MATCH((CUADRO!M$5&amp;$E1116),'Hoja de Trabajo para listado'!$BC$151:$CB$151,0)),0)+IFERROR(INDEX('Hoja de Trabajo para listado'!$DE$153:$DG$274,MATCH($A1116,'Hoja de Trabajo para listado'!$DE$153:$DE$1048576,0),MATCH((CUADRO!M$5&amp;$E1116),'Hoja de Trabajo para listado'!$DE$151:$DG$151,0)),0)+IFERROR(INDEX('Hoja de Trabajo para listado'!$CD$155:$DC$1048576,MATCH($A1116,'Hoja de Trabajo para listado'!$CD$155:$CD$1048576,0),MATCH((CUADRO!M$5&amp;$E1116),'Hoja de Trabajo para listado'!$CD$151:$DC$151,0)),0)</f>
        <v>0</v>
      </c>
      <c r="N1116" s="243">
        <f ca="1">+IFERROR(INDEX('Hoja de Trabajo para listado'!$A$155:$Z$1048576,MATCH($A1116,'Hoja de Trabajo para listado'!$A$155:$A$1048576,0),MATCH((CUADRO!N$5&amp;$E1116),'Hoja de Trabajo para listado'!$A$151:$Z$151,0)),0)+IFERROR(INDEX('Hoja de Trabajo para listado'!$AB$155:$BA$1048576,MATCH($A1116,'Hoja de Trabajo para listado'!$AB$155:$AB$1048576,0),MATCH((CUADRO!N$5&amp;$E1116),'Hoja de Trabajo para listado'!$AB$151:$BA$151,0)),0)+IFERROR(INDEX('Hoja de Trabajo para listado'!$BC$155:$CB$1048576,MATCH($A1116,'Hoja de Trabajo para listado'!$BC$155:$BC$1048576,0),MATCH((CUADRO!N$5&amp;$E1116),'Hoja de Trabajo para listado'!$BC$151:$CB$151,0)),0)+IFERROR(INDEX('Hoja de Trabajo para listado'!$DE$153:$DG$274,MATCH($A1116,'Hoja de Trabajo para listado'!$DE$153:$DE$1048576,0),MATCH((CUADRO!N$5&amp;$E1116),'Hoja de Trabajo para listado'!$DE$151:$DG$151,0)),0)+IFERROR(INDEX('Hoja de Trabajo para listado'!$CD$155:$DC$1048576,MATCH($A1116,'Hoja de Trabajo para listado'!$CD$155:$CD$1048576,0),MATCH((CUADRO!N$5&amp;$E1116),'Hoja de Trabajo para listado'!$CD$151:$DC$151,0)),0)</f>
        <v>0</v>
      </c>
      <c r="O1116" s="243">
        <f ca="1">+IFERROR(INDEX('Hoja de Trabajo para listado'!$A$155:$Z$1048576,MATCH($A1116,'Hoja de Trabajo para listado'!$A$155:$A$1048576,0),MATCH((CUADRO!O$5&amp;$E1116),'Hoja de Trabajo para listado'!$A$151:$Z$151,0)),0)+IFERROR(INDEX('Hoja de Trabajo para listado'!$AB$155:$BA$1048576,MATCH($A1116,'Hoja de Trabajo para listado'!$AB$155:$AB$1048576,0),MATCH((CUADRO!O$5&amp;$E1116),'Hoja de Trabajo para listado'!$AB$151:$BA$151,0)),0)+IFERROR(INDEX('Hoja de Trabajo para listado'!$BC$155:$CB$1048576,MATCH($A1116,'Hoja de Trabajo para listado'!$BC$155:$BC$1048576,0),MATCH((CUADRO!O$5&amp;$E1116),'Hoja de Trabajo para listado'!$BC$151:$CB$151,0)),0)+IFERROR(INDEX('Hoja de Trabajo para listado'!$DE$153:$DG$274,MATCH($A1116,'Hoja de Trabajo para listado'!$DE$153:$DE$1048576,0),MATCH((CUADRO!O$5&amp;$E1116),'Hoja de Trabajo para listado'!$DE$151:$DG$151,0)),0)+IFERROR(INDEX('Hoja de Trabajo para listado'!$CD$155:$DC$1048576,MATCH($A1116,'Hoja de Trabajo para listado'!$CD$155:$CD$1048576,0),MATCH((CUADRO!O$5&amp;$E1116),'Hoja de Trabajo para listado'!$CD$151:$DC$151,0)),0)</f>
        <v>0</v>
      </c>
      <c r="P1116" s="243">
        <f ca="1">+IFERROR(INDEX('Hoja de Trabajo para listado'!$A$155:$Z$1048576,MATCH($A1116,'Hoja de Trabajo para listado'!$A$155:$A$1048576,0),MATCH((CUADRO!P$5&amp;$E1116),'Hoja de Trabajo para listado'!$A$151:$Z$151,0)),0)+IFERROR(INDEX('Hoja de Trabajo para listado'!$AB$155:$BA$1048576,MATCH($A1116,'Hoja de Trabajo para listado'!$AB$155:$AB$1048576,0),MATCH((CUADRO!P$5&amp;$E1116),'Hoja de Trabajo para listado'!$AB$151:$BA$151,0)),0)+IFERROR(INDEX('Hoja de Trabajo para listado'!$BC$155:$CB$1048576,MATCH($A1116,'Hoja de Trabajo para listado'!$BC$155:$BC$1048576,0),MATCH((CUADRO!P$5&amp;$E1116),'Hoja de Trabajo para listado'!$BC$151:$CB$151,0)),0)+IFERROR(INDEX('Hoja de Trabajo para listado'!$DE$153:$DG$274,MATCH($A1116,'Hoja de Trabajo para listado'!$DE$153:$DE$1048576,0),MATCH((CUADRO!P$5&amp;$E1116),'Hoja de Trabajo para listado'!$DE$151:$DG$151,0)),0)+IFERROR(INDEX('Hoja de Trabajo para listado'!$CD$155:$DC$1048576,MATCH($A1116,'Hoja de Trabajo para listado'!$CD$155:$CD$1048576,0),MATCH((CUADRO!P$5&amp;$E1116),'Hoja de Trabajo para listado'!$CD$151:$DC$151,0)),0)</f>
        <v>0</v>
      </c>
      <c r="Q1116" s="243">
        <f ca="1">+IFERROR(INDEX('Hoja de Trabajo para listado'!$A$155:$Z$1048576,MATCH($A1116,'Hoja de Trabajo para listado'!$A$155:$A$1048576,0),MATCH((CUADRO!Q$5&amp;$E1116),'Hoja de Trabajo para listado'!$A$151:$Z$151,0)),0)+IFERROR(INDEX('Hoja de Trabajo para listado'!$AB$155:$BA$1048576,MATCH($A1116,'Hoja de Trabajo para listado'!$AB$155:$AB$1048576,0),MATCH((CUADRO!Q$5&amp;$E1116),'Hoja de Trabajo para listado'!$AB$151:$BA$151,0)),0)+IFERROR(INDEX('Hoja de Trabajo para listado'!$BC$155:$CB$1048576,MATCH($A1116,'Hoja de Trabajo para listado'!$BC$155:$BC$1048576,0),MATCH((CUADRO!Q$5&amp;$E1116),'Hoja de Trabajo para listado'!$BC$151:$CB$151,0)),0)+IFERROR(INDEX('Hoja de Trabajo para listado'!$DE$153:$DG$274,MATCH($A1116,'Hoja de Trabajo para listado'!$DE$153:$DE$1048576,0),MATCH((CUADRO!Q$5&amp;$E1116),'Hoja de Trabajo para listado'!$DE$151:$DG$151,0)),0)+IFERROR(INDEX('Hoja de Trabajo para listado'!$CD$155:$DC$1048576,MATCH($A1116,'Hoja de Trabajo para listado'!$CD$155:$CD$1048576,0),MATCH((CUADRO!Q$5&amp;$E1116),'Hoja de Trabajo para listado'!$CD$151:$DC$151,0)),0)</f>
        <v>0</v>
      </c>
      <c r="R1116" s="243">
        <f t="shared" ca="1" si="37"/>
        <v>0</v>
      </c>
      <c r="S1116" s="249"/>
      <c r="T1116" s="243">
        <f ca="1">+T1117</f>
        <v>0</v>
      </c>
      <c r="U1116" s="242">
        <f t="shared" si="38"/>
        <v>1</v>
      </c>
      <c r="V1116" s="333" t="str">
        <f>+VLOOKUP(A1116,bd_lista!$A$3:$E$590,5,FALSE)</f>
        <v>Empresas Municipales</v>
      </c>
      <c r="W1116" s="391" t="str">
        <f>+V1116</f>
        <v>Empresas Municipales</v>
      </c>
      <c r="X1116" s="242">
        <f>+VLOOKUP(A1116,[4]Sheet1!$A$13:$D$744,4,FALSE)</f>
        <v>0</v>
      </c>
      <c r="Y1116" s="242" t="e">
        <f>+VLOOKUP(X1116,bd_lista!$A$3:$C$590,3,FALSE)</f>
        <v>#N/A</v>
      </c>
      <c r="Z1116" s="294">
        <f>+X1116</f>
        <v>0</v>
      </c>
      <c r="AA1116" s="319" t="e">
        <f>+Y1116</f>
        <v>#N/A</v>
      </c>
    </row>
    <row r="1117" spans="1:27" customFormat="1" ht="15" hidden="1" customHeight="1">
      <c r="A1117" s="32">
        <v>2302</v>
      </c>
      <c r="B1117" s="388"/>
      <c r="C1117" s="247" t="str">
        <f>+VLOOKUP(A1117,bd_lista!$A$3:$C$590,3,FALSE)</f>
        <v>Empresa Municipal de Agua Potable y Alcantarillado Sacaba</v>
      </c>
      <c r="D1117" s="390"/>
      <c r="E1117" s="244" t="s">
        <v>1305</v>
      </c>
      <c r="F1117" s="245">
        <f ca="1">+IFERROR(INDEX('Hoja de Trabajo para listado'!$A$155:$Z$1048576,MATCH($A1117,'Hoja de Trabajo para listado'!$A$155:$A$1048576,0),MATCH((CUADRO!F$5&amp;$E1117),'Hoja de Trabajo para listado'!$A$151:$Z$151,0)),0)+IFERROR(INDEX('Hoja de Trabajo para listado'!$AB$155:$BA$1048576,MATCH($A1117,'Hoja de Trabajo para listado'!$AB$155:$AB$1048576,0),MATCH((CUADRO!F$5&amp;$E1117),'Hoja de Trabajo para listado'!$AB$151:$BA$151,0)),0)+IFERROR(INDEX('Hoja de Trabajo para listado'!$BC$155:$CB$1048576,MATCH($A1117,'Hoja de Trabajo para listado'!$BC$155:$BC$1048576,0),MATCH((CUADRO!F$5&amp;$E1117),'Hoja de Trabajo para listado'!$BC$151:$CB$151,0)),0)+IFERROR(INDEX('Hoja de Trabajo para listado'!$DE$153:$DG$274,MATCH($A1117,'Hoja de Trabajo para listado'!$DE$153:$DE$1048576,0),MATCH((CUADRO!F$5&amp;$E1117),'Hoja de Trabajo para listado'!$DE$151:$DG$151,0)),0)+IFERROR(INDEX('Hoja de Trabajo para listado'!$CD$155:$DC$1048576,MATCH($A1117,'Hoja de Trabajo para listado'!$CD$155:$CD$1048576,0),MATCH((CUADRO!F$5&amp;$E1117),'Hoja de Trabajo para listado'!$CD$151:$DC$151,0)),0)</f>
        <v>0</v>
      </c>
      <c r="G1117" s="245">
        <f ca="1">+IFERROR(INDEX('Hoja de Trabajo para listado'!$A$155:$Z$1048576,MATCH($A1117,'Hoja de Trabajo para listado'!$A$155:$A$1048576,0),MATCH((CUADRO!G$5&amp;$E1117),'Hoja de Trabajo para listado'!$A$151:$Z$151,0)),0)+IFERROR(INDEX('Hoja de Trabajo para listado'!$AB$155:$BA$1048576,MATCH($A1117,'Hoja de Trabajo para listado'!$AB$155:$AB$1048576,0),MATCH((CUADRO!G$5&amp;$E1117),'Hoja de Trabajo para listado'!$AB$151:$BA$151,0)),0)+IFERROR(INDEX('Hoja de Trabajo para listado'!$BC$155:$CB$1048576,MATCH($A1117,'Hoja de Trabajo para listado'!$BC$155:$BC$1048576,0),MATCH((CUADRO!G$5&amp;$E1117),'Hoja de Trabajo para listado'!$BC$151:$CB$151,0)),0)+IFERROR(INDEX('Hoja de Trabajo para listado'!$DE$153:$DG$274,MATCH($A1117,'Hoja de Trabajo para listado'!$DE$153:$DE$1048576,0),MATCH((CUADRO!G$5&amp;$E1117),'Hoja de Trabajo para listado'!$DE$151:$DG$151,0)),0)+IFERROR(INDEX('Hoja de Trabajo para listado'!$CD$155:$DC$1048576,MATCH($A1117,'Hoja de Trabajo para listado'!$CD$155:$CD$1048576,0),MATCH((CUADRO!G$5&amp;$E1117),'Hoja de Trabajo para listado'!$CD$151:$DC$151,0)),0)</f>
        <v>0</v>
      </c>
      <c r="H1117" s="245">
        <f ca="1">+IFERROR(INDEX('Hoja de Trabajo para listado'!$A$155:$Z$1048576,MATCH($A1117,'Hoja de Trabajo para listado'!$A$155:$A$1048576,0),MATCH((CUADRO!H$5&amp;$E1117),'Hoja de Trabajo para listado'!$A$151:$Z$151,0)),0)+IFERROR(INDEX('Hoja de Trabajo para listado'!$AB$155:$BA$1048576,MATCH($A1117,'Hoja de Trabajo para listado'!$AB$155:$AB$1048576,0),MATCH((CUADRO!H$5&amp;$E1117),'Hoja de Trabajo para listado'!$AB$151:$BA$151,0)),0)+IFERROR(INDEX('Hoja de Trabajo para listado'!$BC$155:$CB$1048576,MATCH($A1117,'Hoja de Trabajo para listado'!$BC$155:$BC$1048576,0),MATCH((CUADRO!H$5&amp;$E1117),'Hoja de Trabajo para listado'!$BC$151:$CB$151,0)),0)+IFERROR(INDEX('Hoja de Trabajo para listado'!$DE$153:$DG$274,MATCH($A1117,'Hoja de Trabajo para listado'!$DE$153:$DE$1048576,0),MATCH((CUADRO!H$5&amp;$E1117),'Hoja de Trabajo para listado'!$DE$151:$DG$151,0)),0)+IFERROR(INDEX('Hoja de Trabajo para listado'!$CD$155:$DC$1048576,MATCH($A1117,'Hoja de Trabajo para listado'!$CD$155:$CD$1048576,0),MATCH((CUADRO!H$5&amp;$E1117),'Hoja de Trabajo para listado'!$CD$151:$DC$151,0)),0)</f>
        <v>0</v>
      </c>
      <c r="I1117" s="245">
        <f ca="1">+IFERROR(INDEX('Hoja de Trabajo para listado'!$A$155:$Z$1048576,MATCH($A1117,'Hoja de Trabajo para listado'!$A$155:$A$1048576,0),MATCH((CUADRO!I$5&amp;$E1117),'Hoja de Trabajo para listado'!$A$151:$Z$151,0)),0)+IFERROR(INDEX('Hoja de Trabajo para listado'!$AB$155:$BA$1048576,MATCH($A1117,'Hoja de Trabajo para listado'!$AB$155:$AB$1048576,0),MATCH((CUADRO!I$5&amp;$E1117),'Hoja de Trabajo para listado'!$AB$151:$BA$151,0)),0)+IFERROR(INDEX('Hoja de Trabajo para listado'!$BC$155:$CB$1048576,MATCH($A1117,'Hoja de Trabajo para listado'!$BC$155:$BC$1048576,0),MATCH((CUADRO!I$5&amp;$E1117),'Hoja de Trabajo para listado'!$BC$151:$CB$151,0)),0)+IFERROR(INDEX('Hoja de Trabajo para listado'!$DE$153:$DG$274,MATCH($A1117,'Hoja de Trabajo para listado'!$DE$153:$DE$1048576,0),MATCH((CUADRO!I$5&amp;$E1117),'Hoja de Trabajo para listado'!$DE$151:$DG$151,0)),0)+IFERROR(INDEX('Hoja de Trabajo para listado'!$CD$155:$DC$1048576,MATCH($A1117,'Hoja de Trabajo para listado'!$CD$155:$CD$1048576,0),MATCH((CUADRO!I$5&amp;$E1117),'Hoja de Trabajo para listado'!$CD$151:$DC$151,0)),0)</f>
        <v>0</v>
      </c>
      <c r="J1117" s="245">
        <f ca="1">+IFERROR(INDEX('Hoja de Trabajo para listado'!$A$155:$Z$1048576,MATCH($A1117,'Hoja de Trabajo para listado'!$A$155:$A$1048576,0),MATCH((CUADRO!J$5&amp;$E1117),'Hoja de Trabajo para listado'!$A$151:$Z$151,0)),0)+IFERROR(INDEX('Hoja de Trabajo para listado'!$AB$155:$BA$1048576,MATCH($A1117,'Hoja de Trabajo para listado'!$AB$155:$AB$1048576,0),MATCH((CUADRO!J$5&amp;$E1117),'Hoja de Trabajo para listado'!$AB$151:$BA$151,0)),0)+IFERROR(INDEX('Hoja de Trabajo para listado'!$BC$155:$CB$1048576,MATCH($A1117,'Hoja de Trabajo para listado'!$BC$155:$BC$1048576,0),MATCH((CUADRO!J$5&amp;$E1117),'Hoja de Trabajo para listado'!$BC$151:$CB$151,0)),0)+IFERROR(INDEX('Hoja de Trabajo para listado'!$DE$153:$DG$274,MATCH($A1117,'Hoja de Trabajo para listado'!$DE$153:$DE$1048576,0),MATCH((CUADRO!J$5&amp;$E1117),'Hoja de Trabajo para listado'!$DE$151:$DG$151,0)),0)+IFERROR(INDEX('Hoja de Trabajo para listado'!$CD$155:$DC$1048576,MATCH($A1117,'Hoja de Trabajo para listado'!$CD$155:$CD$1048576,0),MATCH((CUADRO!J$5&amp;$E1117),'Hoja de Trabajo para listado'!$CD$151:$DC$151,0)),0)</f>
        <v>0</v>
      </c>
      <c r="K1117" s="245">
        <f ca="1">+IFERROR(INDEX('Hoja de Trabajo para listado'!$A$155:$Z$1048576,MATCH($A1117,'Hoja de Trabajo para listado'!$A$155:$A$1048576,0),MATCH((CUADRO!K$5&amp;$E1117),'Hoja de Trabajo para listado'!$A$151:$Z$151,0)),0)+IFERROR(INDEX('Hoja de Trabajo para listado'!$AB$155:$BA$1048576,MATCH($A1117,'Hoja de Trabajo para listado'!$AB$155:$AB$1048576,0),MATCH((CUADRO!K$5&amp;$E1117),'Hoja de Trabajo para listado'!$AB$151:$BA$151,0)),0)+IFERROR(INDEX('Hoja de Trabajo para listado'!$BC$155:$CB$1048576,MATCH($A1117,'Hoja de Trabajo para listado'!$BC$155:$BC$1048576,0),MATCH((CUADRO!K$5&amp;$E1117),'Hoja de Trabajo para listado'!$BC$151:$CB$151,0)),0)+IFERROR(INDEX('Hoja de Trabajo para listado'!$DE$153:$DG$274,MATCH($A1117,'Hoja de Trabajo para listado'!$DE$153:$DE$1048576,0),MATCH((CUADRO!K$5&amp;$E1117),'Hoja de Trabajo para listado'!$DE$151:$DG$151,0)),0)+IFERROR(INDEX('Hoja de Trabajo para listado'!$CD$155:$DC$1048576,MATCH($A1117,'Hoja de Trabajo para listado'!$CD$155:$CD$1048576,0),MATCH((CUADRO!K$5&amp;$E1117),'Hoja de Trabajo para listado'!$CD$151:$DC$151,0)),0)</f>
        <v>0</v>
      </c>
      <c r="L1117" s="245">
        <f ca="1">+IFERROR(INDEX('Hoja de Trabajo para listado'!$A$155:$Z$1048576,MATCH($A1117,'Hoja de Trabajo para listado'!$A$155:$A$1048576,0),MATCH((CUADRO!L$5&amp;$E1117),'Hoja de Trabajo para listado'!$A$151:$Z$151,0)),0)+IFERROR(INDEX('Hoja de Trabajo para listado'!$AB$155:$BA$1048576,MATCH($A1117,'Hoja de Trabajo para listado'!$AB$155:$AB$1048576,0),MATCH((CUADRO!L$5&amp;$E1117),'Hoja de Trabajo para listado'!$AB$151:$BA$151,0)),0)+IFERROR(INDEX('Hoja de Trabajo para listado'!$BC$155:$CB$1048576,MATCH($A1117,'Hoja de Trabajo para listado'!$BC$155:$BC$1048576,0),MATCH((CUADRO!L$5&amp;$E1117),'Hoja de Trabajo para listado'!$BC$151:$CB$151,0)),0)+IFERROR(INDEX('Hoja de Trabajo para listado'!$DE$153:$DG$274,MATCH($A1117,'Hoja de Trabajo para listado'!$DE$153:$DE$1048576,0),MATCH((CUADRO!L$5&amp;$E1117),'Hoja de Trabajo para listado'!$DE$151:$DG$151,0)),0)+IFERROR(INDEX('Hoja de Trabajo para listado'!$CD$155:$DC$1048576,MATCH($A1117,'Hoja de Trabajo para listado'!$CD$155:$CD$1048576,0),MATCH((CUADRO!L$5&amp;$E1117),'Hoja de Trabajo para listado'!$CD$151:$DC$151,0)),0)</f>
        <v>0</v>
      </c>
      <c r="M1117" s="245">
        <f ca="1">+IFERROR(INDEX('Hoja de Trabajo para listado'!$A$155:$Z$1048576,MATCH($A1117,'Hoja de Trabajo para listado'!$A$155:$A$1048576,0),MATCH((CUADRO!M$5&amp;$E1117),'Hoja de Trabajo para listado'!$A$151:$Z$151,0)),0)+IFERROR(INDEX('Hoja de Trabajo para listado'!$AB$155:$BA$1048576,MATCH($A1117,'Hoja de Trabajo para listado'!$AB$155:$AB$1048576,0),MATCH((CUADRO!M$5&amp;$E1117),'Hoja de Trabajo para listado'!$AB$151:$BA$151,0)),0)+IFERROR(INDEX('Hoja de Trabajo para listado'!$BC$155:$CB$1048576,MATCH($A1117,'Hoja de Trabajo para listado'!$BC$155:$BC$1048576,0),MATCH((CUADRO!M$5&amp;$E1117),'Hoja de Trabajo para listado'!$BC$151:$CB$151,0)),0)+IFERROR(INDEX('Hoja de Trabajo para listado'!$DE$153:$DG$274,MATCH($A1117,'Hoja de Trabajo para listado'!$DE$153:$DE$1048576,0),MATCH((CUADRO!M$5&amp;$E1117),'Hoja de Trabajo para listado'!$DE$151:$DG$151,0)),0)+IFERROR(INDEX('Hoja de Trabajo para listado'!$CD$155:$DC$1048576,MATCH($A1117,'Hoja de Trabajo para listado'!$CD$155:$CD$1048576,0),MATCH((CUADRO!M$5&amp;$E1117),'Hoja de Trabajo para listado'!$CD$151:$DC$151,0)),0)</f>
        <v>0</v>
      </c>
      <c r="N1117" s="245">
        <f ca="1">+IFERROR(INDEX('Hoja de Trabajo para listado'!$A$155:$Z$1048576,MATCH($A1117,'Hoja de Trabajo para listado'!$A$155:$A$1048576,0),MATCH((CUADRO!N$5&amp;$E1117),'Hoja de Trabajo para listado'!$A$151:$Z$151,0)),0)+IFERROR(INDEX('Hoja de Trabajo para listado'!$AB$155:$BA$1048576,MATCH($A1117,'Hoja de Trabajo para listado'!$AB$155:$AB$1048576,0),MATCH((CUADRO!N$5&amp;$E1117),'Hoja de Trabajo para listado'!$AB$151:$BA$151,0)),0)+IFERROR(INDEX('Hoja de Trabajo para listado'!$BC$155:$CB$1048576,MATCH($A1117,'Hoja de Trabajo para listado'!$BC$155:$BC$1048576,0),MATCH((CUADRO!N$5&amp;$E1117),'Hoja de Trabajo para listado'!$BC$151:$CB$151,0)),0)+IFERROR(INDEX('Hoja de Trabajo para listado'!$DE$153:$DG$274,MATCH($A1117,'Hoja de Trabajo para listado'!$DE$153:$DE$1048576,0),MATCH((CUADRO!N$5&amp;$E1117),'Hoja de Trabajo para listado'!$DE$151:$DG$151,0)),0)+IFERROR(INDEX('Hoja de Trabajo para listado'!$CD$155:$DC$1048576,MATCH($A1117,'Hoja de Trabajo para listado'!$CD$155:$CD$1048576,0),MATCH((CUADRO!N$5&amp;$E1117),'Hoja de Trabajo para listado'!$CD$151:$DC$151,0)),0)</f>
        <v>0</v>
      </c>
      <c r="O1117" s="245">
        <f ca="1">+IFERROR(INDEX('Hoja de Trabajo para listado'!$A$155:$Z$1048576,MATCH($A1117,'Hoja de Trabajo para listado'!$A$155:$A$1048576,0),MATCH((CUADRO!O$5&amp;$E1117),'Hoja de Trabajo para listado'!$A$151:$Z$151,0)),0)+IFERROR(INDEX('Hoja de Trabajo para listado'!$AB$155:$BA$1048576,MATCH($A1117,'Hoja de Trabajo para listado'!$AB$155:$AB$1048576,0),MATCH((CUADRO!O$5&amp;$E1117),'Hoja de Trabajo para listado'!$AB$151:$BA$151,0)),0)+IFERROR(INDEX('Hoja de Trabajo para listado'!$BC$155:$CB$1048576,MATCH($A1117,'Hoja de Trabajo para listado'!$BC$155:$BC$1048576,0),MATCH((CUADRO!O$5&amp;$E1117),'Hoja de Trabajo para listado'!$BC$151:$CB$151,0)),0)+IFERROR(INDEX('Hoja de Trabajo para listado'!$DE$153:$DG$274,MATCH($A1117,'Hoja de Trabajo para listado'!$DE$153:$DE$1048576,0),MATCH((CUADRO!O$5&amp;$E1117),'Hoja de Trabajo para listado'!$DE$151:$DG$151,0)),0)+IFERROR(INDEX('Hoja de Trabajo para listado'!$CD$155:$DC$1048576,MATCH($A1117,'Hoja de Trabajo para listado'!$CD$155:$CD$1048576,0),MATCH((CUADRO!O$5&amp;$E1117),'Hoja de Trabajo para listado'!$CD$151:$DC$151,0)),0)</f>
        <v>0</v>
      </c>
      <c r="P1117" s="245">
        <f ca="1">+IFERROR(INDEX('Hoja de Trabajo para listado'!$A$155:$Z$1048576,MATCH($A1117,'Hoja de Trabajo para listado'!$A$155:$A$1048576,0),MATCH((CUADRO!P$5&amp;$E1117),'Hoja de Trabajo para listado'!$A$151:$Z$151,0)),0)+IFERROR(INDEX('Hoja de Trabajo para listado'!$AB$155:$BA$1048576,MATCH($A1117,'Hoja de Trabajo para listado'!$AB$155:$AB$1048576,0),MATCH((CUADRO!P$5&amp;$E1117),'Hoja de Trabajo para listado'!$AB$151:$BA$151,0)),0)+IFERROR(INDEX('Hoja de Trabajo para listado'!$BC$155:$CB$1048576,MATCH($A1117,'Hoja de Trabajo para listado'!$BC$155:$BC$1048576,0),MATCH((CUADRO!P$5&amp;$E1117),'Hoja de Trabajo para listado'!$BC$151:$CB$151,0)),0)+IFERROR(INDEX('Hoja de Trabajo para listado'!$DE$153:$DG$274,MATCH($A1117,'Hoja de Trabajo para listado'!$DE$153:$DE$1048576,0),MATCH((CUADRO!P$5&amp;$E1117),'Hoja de Trabajo para listado'!$DE$151:$DG$151,0)),0)+IFERROR(INDEX('Hoja de Trabajo para listado'!$CD$155:$DC$1048576,MATCH($A1117,'Hoja de Trabajo para listado'!$CD$155:$CD$1048576,0),MATCH((CUADRO!P$5&amp;$E1117),'Hoja de Trabajo para listado'!$CD$151:$DC$151,0)),0)</f>
        <v>0</v>
      </c>
      <c r="Q1117" s="245">
        <f ca="1">+IFERROR(INDEX('Hoja de Trabajo para listado'!$A$155:$Z$1048576,MATCH($A1117,'Hoja de Trabajo para listado'!$A$155:$A$1048576,0),MATCH((CUADRO!Q$5&amp;$E1117),'Hoja de Trabajo para listado'!$A$151:$Z$151,0)),0)+IFERROR(INDEX('Hoja de Trabajo para listado'!$AB$155:$BA$1048576,MATCH($A1117,'Hoja de Trabajo para listado'!$AB$155:$AB$1048576,0),MATCH((CUADRO!Q$5&amp;$E1117),'Hoja de Trabajo para listado'!$AB$151:$BA$151,0)),0)+IFERROR(INDEX('Hoja de Trabajo para listado'!$BC$155:$CB$1048576,MATCH($A1117,'Hoja de Trabajo para listado'!$BC$155:$BC$1048576,0),MATCH((CUADRO!Q$5&amp;$E1117),'Hoja de Trabajo para listado'!$BC$151:$CB$151,0)),0)+IFERROR(INDEX('Hoja de Trabajo para listado'!$DE$153:$DG$274,MATCH($A1117,'Hoja de Trabajo para listado'!$DE$153:$DE$1048576,0),MATCH((CUADRO!Q$5&amp;$E1117),'Hoja de Trabajo para listado'!$DE$151:$DG$151,0)),0)+IFERROR(INDEX('Hoja de Trabajo para listado'!$CD$155:$DC$1048576,MATCH($A1117,'Hoja de Trabajo para listado'!$CD$155:$CD$1048576,0),MATCH((CUADRO!Q$5&amp;$E1117),'Hoja de Trabajo para listado'!$CD$151:$DC$151,0)),0)</f>
        <v>0</v>
      </c>
      <c r="R1117" s="245">
        <f t="shared" ca="1" si="37"/>
        <v>0</v>
      </c>
      <c r="S1117" s="259">
        <f ca="1">+R1116+R1117</f>
        <v>0</v>
      </c>
      <c r="T1117" s="245">
        <f ca="1">+S1117</f>
        <v>0</v>
      </c>
      <c r="U1117" s="244">
        <f t="shared" si="38"/>
        <v>2</v>
      </c>
      <c r="V1117" s="333" t="str">
        <f>+VLOOKUP(A1117,bd_lista!$A$3:$E$590,5,FALSE)</f>
        <v>Empresas Municipales</v>
      </c>
      <c r="W1117" s="392"/>
      <c r="X1117" s="242">
        <f>+VLOOKUP(A1117,[4]Sheet1!$A$13:$D$744,4,FALSE)</f>
        <v>0</v>
      </c>
      <c r="Y1117" s="242" t="e">
        <f>+VLOOKUP(X1117,bd_lista!$A$3:$C$590,3,FALSE)</f>
        <v>#N/A</v>
      </c>
      <c r="Z1117" s="292"/>
      <c r="AA1117" s="321"/>
    </row>
    <row r="1118" spans="1:27" customFormat="1" ht="15" hidden="1" customHeight="1">
      <c r="A1118" s="32">
        <v>2303</v>
      </c>
      <c r="B1118" s="387">
        <f>+A1118</f>
        <v>2303</v>
      </c>
      <c r="C1118" s="247" t="str">
        <f>+VLOOKUP(A1118,bd_lista!$A$3:$C$590,3,FALSE)</f>
        <v>Empresa Municipal de Areas Verdes y Recreación alternativa</v>
      </c>
      <c r="D1118" s="389" t="str">
        <f>+C1118</f>
        <v>Empresa Municipal de Areas Verdes y Recreación alternativa</v>
      </c>
      <c r="E1118" s="242" t="s">
        <v>1304</v>
      </c>
      <c r="F1118" s="243">
        <f ca="1">+IFERROR(INDEX('Hoja de Trabajo para listado'!$A$155:$Z$1048576,MATCH($A1118,'Hoja de Trabajo para listado'!$A$155:$A$1048576,0),MATCH((CUADRO!F$5&amp;$E1118),'Hoja de Trabajo para listado'!$A$151:$Z$151,0)),0)+IFERROR(INDEX('Hoja de Trabajo para listado'!$AB$155:$BA$1048576,MATCH($A1118,'Hoja de Trabajo para listado'!$AB$155:$AB$1048576,0),MATCH((CUADRO!F$5&amp;$E1118),'Hoja de Trabajo para listado'!$AB$151:$BA$151,0)),0)+IFERROR(INDEX('Hoja de Trabajo para listado'!$BC$155:$CB$1048576,MATCH($A1118,'Hoja de Trabajo para listado'!$BC$155:$BC$1048576,0),MATCH((CUADRO!F$5&amp;$E1118),'Hoja de Trabajo para listado'!$BC$151:$CB$151,0)),0)+IFERROR(INDEX('Hoja de Trabajo para listado'!$DE$153:$DG$274,MATCH($A1118,'Hoja de Trabajo para listado'!$DE$153:$DE$1048576,0),MATCH((CUADRO!F$5&amp;$E1118),'Hoja de Trabajo para listado'!$DE$151:$DG$151,0)),0)+IFERROR(INDEX('Hoja de Trabajo para listado'!$CD$155:$DC$1048576,MATCH($A1118,'Hoja de Trabajo para listado'!$CD$155:$CD$1048576,0),MATCH((CUADRO!F$5&amp;$E1118),'Hoja de Trabajo para listado'!$CD$151:$DC$151,0)),0)</f>
        <v>0</v>
      </c>
      <c r="G1118" s="243">
        <f ca="1">+IFERROR(INDEX('Hoja de Trabajo para listado'!$A$155:$Z$1048576,MATCH($A1118,'Hoja de Trabajo para listado'!$A$155:$A$1048576,0),MATCH((CUADRO!G$5&amp;$E1118),'Hoja de Trabajo para listado'!$A$151:$Z$151,0)),0)+IFERROR(INDEX('Hoja de Trabajo para listado'!$AB$155:$BA$1048576,MATCH($A1118,'Hoja de Trabajo para listado'!$AB$155:$AB$1048576,0),MATCH((CUADRO!G$5&amp;$E1118),'Hoja de Trabajo para listado'!$AB$151:$BA$151,0)),0)+IFERROR(INDEX('Hoja de Trabajo para listado'!$BC$155:$CB$1048576,MATCH($A1118,'Hoja de Trabajo para listado'!$BC$155:$BC$1048576,0),MATCH((CUADRO!G$5&amp;$E1118),'Hoja de Trabajo para listado'!$BC$151:$CB$151,0)),0)+IFERROR(INDEX('Hoja de Trabajo para listado'!$DE$153:$DG$274,MATCH($A1118,'Hoja de Trabajo para listado'!$DE$153:$DE$1048576,0),MATCH((CUADRO!G$5&amp;$E1118),'Hoja de Trabajo para listado'!$DE$151:$DG$151,0)),0)+IFERROR(INDEX('Hoja de Trabajo para listado'!$CD$155:$DC$1048576,MATCH($A1118,'Hoja de Trabajo para listado'!$CD$155:$CD$1048576,0),MATCH((CUADRO!G$5&amp;$E1118),'Hoja de Trabajo para listado'!$CD$151:$DC$151,0)),0)</f>
        <v>0</v>
      </c>
      <c r="H1118" s="243">
        <f ca="1">+IFERROR(INDEX('Hoja de Trabajo para listado'!$A$155:$Z$1048576,MATCH($A1118,'Hoja de Trabajo para listado'!$A$155:$A$1048576,0),MATCH((CUADRO!H$5&amp;$E1118),'Hoja de Trabajo para listado'!$A$151:$Z$151,0)),0)+IFERROR(INDEX('Hoja de Trabajo para listado'!$AB$155:$BA$1048576,MATCH($A1118,'Hoja de Trabajo para listado'!$AB$155:$AB$1048576,0),MATCH((CUADRO!H$5&amp;$E1118),'Hoja de Trabajo para listado'!$AB$151:$BA$151,0)),0)+IFERROR(INDEX('Hoja de Trabajo para listado'!$BC$155:$CB$1048576,MATCH($A1118,'Hoja de Trabajo para listado'!$BC$155:$BC$1048576,0),MATCH((CUADRO!H$5&amp;$E1118),'Hoja de Trabajo para listado'!$BC$151:$CB$151,0)),0)+IFERROR(INDEX('Hoja de Trabajo para listado'!$DE$153:$DG$274,MATCH($A1118,'Hoja de Trabajo para listado'!$DE$153:$DE$1048576,0),MATCH((CUADRO!H$5&amp;$E1118),'Hoja de Trabajo para listado'!$DE$151:$DG$151,0)),0)+IFERROR(INDEX('Hoja de Trabajo para listado'!$CD$155:$DC$1048576,MATCH($A1118,'Hoja de Trabajo para listado'!$CD$155:$CD$1048576,0),MATCH((CUADRO!H$5&amp;$E1118),'Hoja de Trabajo para listado'!$CD$151:$DC$151,0)),0)</f>
        <v>0</v>
      </c>
      <c r="I1118" s="243">
        <f ca="1">+IFERROR(INDEX('Hoja de Trabajo para listado'!$A$155:$Z$1048576,MATCH($A1118,'Hoja de Trabajo para listado'!$A$155:$A$1048576,0),MATCH((CUADRO!I$5&amp;$E1118),'Hoja de Trabajo para listado'!$A$151:$Z$151,0)),0)+IFERROR(INDEX('Hoja de Trabajo para listado'!$AB$155:$BA$1048576,MATCH($A1118,'Hoja de Trabajo para listado'!$AB$155:$AB$1048576,0),MATCH((CUADRO!I$5&amp;$E1118),'Hoja de Trabajo para listado'!$AB$151:$BA$151,0)),0)+IFERROR(INDEX('Hoja de Trabajo para listado'!$BC$155:$CB$1048576,MATCH($A1118,'Hoja de Trabajo para listado'!$BC$155:$BC$1048576,0),MATCH((CUADRO!I$5&amp;$E1118),'Hoja de Trabajo para listado'!$BC$151:$CB$151,0)),0)+IFERROR(INDEX('Hoja de Trabajo para listado'!$DE$153:$DG$274,MATCH($A1118,'Hoja de Trabajo para listado'!$DE$153:$DE$1048576,0),MATCH((CUADRO!I$5&amp;$E1118),'Hoja de Trabajo para listado'!$DE$151:$DG$151,0)),0)+IFERROR(INDEX('Hoja de Trabajo para listado'!$CD$155:$DC$1048576,MATCH($A1118,'Hoja de Trabajo para listado'!$CD$155:$CD$1048576,0),MATCH((CUADRO!I$5&amp;$E1118),'Hoja de Trabajo para listado'!$CD$151:$DC$151,0)),0)</f>
        <v>0</v>
      </c>
      <c r="J1118" s="243">
        <f ca="1">+IFERROR(INDEX('Hoja de Trabajo para listado'!$A$155:$Z$1048576,MATCH($A1118,'Hoja de Trabajo para listado'!$A$155:$A$1048576,0),MATCH((CUADRO!J$5&amp;$E1118),'Hoja de Trabajo para listado'!$A$151:$Z$151,0)),0)+IFERROR(INDEX('Hoja de Trabajo para listado'!$AB$155:$BA$1048576,MATCH($A1118,'Hoja de Trabajo para listado'!$AB$155:$AB$1048576,0),MATCH((CUADRO!J$5&amp;$E1118),'Hoja de Trabajo para listado'!$AB$151:$BA$151,0)),0)+IFERROR(INDEX('Hoja de Trabajo para listado'!$BC$155:$CB$1048576,MATCH($A1118,'Hoja de Trabajo para listado'!$BC$155:$BC$1048576,0),MATCH((CUADRO!J$5&amp;$E1118),'Hoja de Trabajo para listado'!$BC$151:$CB$151,0)),0)+IFERROR(INDEX('Hoja de Trabajo para listado'!$DE$153:$DG$274,MATCH($A1118,'Hoja de Trabajo para listado'!$DE$153:$DE$1048576,0),MATCH((CUADRO!J$5&amp;$E1118),'Hoja de Trabajo para listado'!$DE$151:$DG$151,0)),0)+IFERROR(INDEX('Hoja de Trabajo para listado'!$CD$155:$DC$1048576,MATCH($A1118,'Hoja de Trabajo para listado'!$CD$155:$CD$1048576,0),MATCH((CUADRO!J$5&amp;$E1118),'Hoja de Trabajo para listado'!$CD$151:$DC$151,0)),0)</f>
        <v>0</v>
      </c>
      <c r="K1118" s="243">
        <f ca="1">+IFERROR(INDEX('Hoja de Trabajo para listado'!$A$155:$Z$1048576,MATCH($A1118,'Hoja de Trabajo para listado'!$A$155:$A$1048576,0),MATCH((CUADRO!K$5&amp;$E1118),'Hoja de Trabajo para listado'!$A$151:$Z$151,0)),0)+IFERROR(INDEX('Hoja de Trabajo para listado'!$AB$155:$BA$1048576,MATCH($A1118,'Hoja de Trabajo para listado'!$AB$155:$AB$1048576,0),MATCH((CUADRO!K$5&amp;$E1118),'Hoja de Trabajo para listado'!$AB$151:$BA$151,0)),0)+IFERROR(INDEX('Hoja de Trabajo para listado'!$BC$155:$CB$1048576,MATCH($A1118,'Hoja de Trabajo para listado'!$BC$155:$BC$1048576,0),MATCH((CUADRO!K$5&amp;$E1118),'Hoja de Trabajo para listado'!$BC$151:$CB$151,0)),0)+IFERROR(INDEX('Hoja de Trabajo para listado'!$DE$153:$DG$274,MATCH($A1118,'Hoja de Trabajo para listado'!$DE$153:$DE$1048576,0),MATCH((CUADRO!K$5&amp;$E1118),'Hoja de Trabajo para listado'!$DE$151:$DG$151,0)),0)+IFERROR(INDEX('Hoja de Trabajo para listado'!$CD$155:$DC$1048576,MATCH($A1118,'Hoja de Trabajo para listado'!$CD$155:$CD$1048576,0),MATCH((CUADRO!K$5&amp;$E1118),'Hoja de Trabajo para listado'!$CD$151:$DC$151,0)),0)</f>
        <v>0</v>
      </c>
      <c r="L1118" s="243">
        <f ca="1">+IFERROR(INDEX('Hoja de Trabajo para listado'!$A$155:$Z$1048576,MATCH($A1118,'Hoja de Trabajo para listado'!$A$155:$A$1048576,0),MATCH((CUADRO!L$5&amp;$E1118),'Hoja de Trabajo para listado'!$A$151:$Z$151,0)),0)+IFERROR(INDEX('Hoja de Trabajo para listado'!$AB$155:$BA$1048576,MATCH($A1118,'Hoja de Trabajo para listado'!$AB$155:$AB$1048576,0),MATCH((CUADRO!L$5&amp;$E1118),'Hoja de Trabajo para listado'!$AB$151:$BA$151,0)),0)+IFERROR(INDEX('Hoja de Trabajo para listado'!$BC$155:$CB$1048576,MATCH($A1118,'Hoja de Trabajo para listado'!$BC$155:$BC$1048576,0),MATCH((CUADRO!L$5&amp;$E1118),'Hoja de Trabajo para listado'!$BC$151:$CB$151,0)),0)+IFERROR(INDEX('Hoja de Trabajo para listado'!$DE$153:$DG$274,MATCH($A1118,'Hoja de Trabajo para listado'!$DE$153:$DE$1048576,0),MATCH((CUADRO!L$5&amp;$E1118),'Hoja de Trabajo para listado'!$DE$151:$DG$151,0)),0)+IFERROR(INDEX('Hoja de Trabajo para listado'!$CD$155:$DC$1048576,MATCH($A1118,'Hoja de Trabajo para listado'!$CD$155:$CD$1048576,0),MATCH((CUADRO!L$5&amp;$E1118),'Hoja de Trabajo para listado'!$CD$151:$DC$151,0)),0)</f>
        <v>0</v>
      </c>
      <c r="M1118" s="243">
        <f ca="1">+IFERROR(INDEX('Hoja de Trabajo para listado'!$A$155:$Z$1048576,MATCH($A1118,'Hoja de Trabajo para listado'!$A$155:$A$1048576,0),MATCH((CUADRO!M$5&amp;$E1118),'Hoja de Trabajo para listado'!$A$151:$Z$151,0)),0)+IFERROR(INDEX('Hoja de Trabajo para listado'!$AB$155:$BA$1048576,MATCH($A1118,'Hoja de Trabajo para listado'!$AB$155:$AB$1048576,0),MATCH((CUADRO!M$5&amp;$E1118),'Hoja de Trabajo para listado'!$AB$151:$BA$151,0)),0)+IFERROR(INDEX('Hoja de Trabajo para listado'!$BC$155:$CB$1048576,MATCH($A1118,'Hoja de Trabajo para listado'!$BC$155:$BC$1048576,0),MATCH((CUADRO!M$5&amp;$E1118),'Hoja de Trabajo para listado'!$BC$151:$CB$151,0)),0)+IFERROR(INDEX('Hoja de Trabajo para listado'!$DE$153:$DG$274,MATCH($A1118,'Hoja de Trabajo para listado'!$DE$153:$DE$1048576,0),MATCH((CUADRO!M$5&amp;$E1118),'Hoja de Trabajo para listado'!$DE$151:$DG$151,0)),0)+IFERROR(INDEX('Hoja de Trabajo para listado'!$CD$155:$DC$1048576,MATCH($A1118,'Hoja de Trabajo para listado'!$CD$155:$CD$1048576,0),MATCH((CUADRO!M$5&amp;$E1118),'Hoja de Trabajo para listado'!$CD$151:$DC$151,0)),0)</f>
        <v>0</v>
      </c>
      <c r="N1118" s="243">
        <f ca="1">+IFERROR(INDEX('Hoja de Trabajo para listado'!$A$155:$Z$1048576,MATCH($A1118,'Hoja de Trabajo para listado'!$A$155:$A$1048576,0),MATCH((CUADRO!N$5&amp;$E1118),'Hoja de Trabajo para listado'!$A$151:$Z$151,0)),0)+IFERROR(INDEX('Hoja de Trabajo para listado'!$AB$155:$BA$1048576,MATCH($A1118,'Hoja de Trabajo para listado'!$AB$155:$AB$1048576,0),MATCH((CUADRO!N$5&amp;$E1118),'Hoja de Trabajo para listado'!$AB$151:$BA$151,0)),0)+IFERROR(INDEX('Hoja de Trabajo para listado'!$BC$155:$CB$1048576,MATCH($A1118,'Hoja de Trabajo para listado'!$BC$155:$BC$1048576,0),MATCH((CUADRO!N$5&amp;$E1118),'Hoja de Trabajo para listado'!$BC$151:$CB$151,0)),0)+IFERROR(INDEX('Hoja de Trabajo para listado'!$DE$153:$DG$274,MATCH($A1118,'Hoja de Trabajo para listado'!$DE$153:$DE$1048576,0),MATCH((CUADRO!N$5&amp;$E1118),'Hoja de Trabajo para listado'!$DE$151:$DG$151,0)),0)+IFERROR(INDEX('Hoja de Trabajo para listado'!$CD$155:$DC$1048576,MATCH($A1118,'Hoja de Trabajo para listado'!$CD$155:$CD$1048576,0),MATCH((CUADRO!N$5&amp;$E1118),'Hoja de Trabajo para listado'!$CD$151:$DC$151,0)),0)</f>
        <v>0</v>
      </c>
      <c r="O1118" s="243">
        <f ca="1">+IFERROR(INDEX('Hoja de Trabajo para listado'!$A$155:$Z$1048576,MATCH($A1118,'Hoja de Trabajo para listado'!$A$155:$A$1048576,0),MATCH((CUADRO!O$5&amp;$E1118),'Hoja de Trabajo para listado'!$A$151:$Z$151,0)),0)+IFERROR(INDEX('Hoja de Trabajo para listado'!$AB$155:$BA$1048576,MATCH($A1118,'Hoja de Trabajo para listado'!$AB$155:$AB$1048576,0),MATCH((CUADRO!O$5&amp;$E1118),'Hoja de Trabajo para listado'!$AB$151:$BA$151,0)),0)+IFERROR(INDEX('Hoja de Trabajo para listado'!$BC$155:$CB$1048576,MATCH($A1118,'Hoja de Trabajo para listado'!$BC$155:$BC$1048576,0),MATCH((CUADRO!O$5&amp;$E1118),'Hoja de Trabajo para listado'!$BC$151:$CB$151,0)),0)+IFERROR(INDEX('Hoja de Trabajo para listado'!$DE$153:$DG$274,MATCH($A1118,'Hoja de Trabajo para listado'!$DE$153:$DE$1048576,0),MATCH((CUADRO!O$5&amp;$E1118),'Hoja de Trabajo para listado'!$DE$151:$DG$151,0)),0)+IFERROR(INDEX('Hoja de Trabajo para listado'!$CD$155:$DC$1048576,MATCH($A1118,'Hoja de Trabajo para listado'!$CD$155:$CD$1048576,0),MATCH((CUADRO!O$5&amp;$E1118),'Hoja de Trabajo para listado'!$CD$151:$DC$151,0)),0)</f>
        <v>0</v>
      </c>
      <c r="P1118" s="243">
        <f ca="1">+IFERROR(INDEX('Hoja de Trabajo para listado'!$A$155:$Z$1048576,MATCH($A1118,'Hoja de Trabajo para listado'!$A$155:$A$1048576,0),MATCH((CUADRO!P$5&amp;$E1118),'Hoja de Trabajo para listado'!$A$151:$Z$151,0)),0)+IFERROR(INDEX('Hoja de Trabajo para listado'!$AB$155:$BA$1048576,MATCH($A1118,'Hoja de Trabajo para listado'!$AB$155:$AB$1048576,0),MATCH((CUADRO!P$5&amp;$E1118),'Hoja de Trabajo para listado'!$AB$151:$BA$151,0)),0)+IFERROR(INDEX('Hoja de Trabajo para listado'!$BC$155:$CB$1048576,MATCH($A1118,'Hoja de Trabajo para listado'!$BC$155:$BC$1048576,0),MATCH((CUADRO!P$5&amp;$E1118),'Hoja de Trabajo para listado'!$BC$151:$CB$151,0)),0)+IFERROR(INDEX('Hoja de Trabajo para listado'!$DE$153:$DG$274,MATCH($A1118,'Hoja de Trabajo para listado'!$DE$153:$DE$1048576,0),MATCH((CUADRO!P$5&amp;$E1118),'Hoja de Trabajo para listado'!$DE$151:$DG$151,0)),0)+IFERROR(INDEX('Hoja de Trabajo para listado'!$CD$155:$DC$1048576,MATCH($A1118,'Hoja de Trabajo para listado'!$CD$155:$CD$1048576,0),MATCH((CUADRO!P$5&amp;$E1118),'Hoja de Trabajo para listado'!$CD$151:$DC$151,0)),0)</f>
        <v>0</v>
      </c>
      <c r="Q1118" s="243">
        <f ca="1">+IFERROR(INDEX('Hoja de Trabajo para listado'!$A$155:$Z$1048576,MATCH($A1118,'Hoja de Trabajo para listado'!$A$155:$A$1048576,0),MATCH((CUADRO!Q$5&amp;$E1118),'Hoja de Trabajo para listado'!$A$151:$Z$151,0)),0)+IFERROR(INDEX('Hoja de Trabajo para listado'!$AB$155:$BA$1048576,MATCH($A1118,'Hoja de Trabajo para listado'!$AB$155:$AB$1048576,0),MATCH((CUADRO!Q$5&amp;$E1118),'Hoja de Trabajo para listado'!$AB$151:$BA$151,0)),0)+IFERROR(INDEX('Hoja de Trabajo para listado'!$BC$155:$CB$1048576,MATCH($A1118,'Hoja de Trabajo para listado'!$BC$155:$BC$1048576,0),MATCH((CUADRO!Q$5&amp;$E1118),'Hoja de Trabajo para listado'!$BC$151:$CB$151,0)),0)+IFERROR(INDEX('Hoja de Trabajo para listado'!$DE$153:$DG$274,MATCH($A1118,'Hoja de Trabajo para listado'!$DE$153:$DE$1048576,0),MATCH((CUADRO!Q$5&amp;$E1118),'Hoja de Trabajo para listado'!$DE$151:$DG$151,0)),0)+IFERROR(INDEX('Hoja de Trabajo para listado'!$CD$155:$DC$1048576,MATCH($A1118,'Hoja de Trabajo para listado'!$CD$155:$CD$1048576,0),MATCH((CUADRO!Q$5&amp;$E1118),'Hoja de Trabajo para listado'!$CD$151:$DC$151,0)),0)</f>
        <v>0</v>
      </c>
      <c r="R1118" s="243">
        <f t="shared" ca="1" si="37"/>
        <v>0</v>
      </c>
      <c r="S1118" s="249"/>
      <c r="T1118" s="243">
        <f ca="1">+T1119</f>
        <v>0</v>
      </c>
      <c r="U1118" s="242">
        <f t="shared" si="38"/>
        <v>1</v>
      </c>
      <c r="V1118" s="333" t="str">
        <f>+VLOOKUP(A1118,bd_lista!$A$3:$E$590,5,FALSE)</f>
        <v>Empresas Municipales</v>
      </c>
      <c r="W1118" s="391" t="str">
        <f>+V1118</f>
        <v>Empresas Municipales</v>
      </c>
      <c r="X1118" s="242">
        <f>+VLOOKUP(A1118,[4]Sheet1!$A$13:$D$744,4,FALSE)</f>
        <v>0</v>
      </c>
      <c r="Y1118" s="242" t="e">
        <f>+VLOOKUP(X1118,bd_lista!$A$3:$C$590,3,FALSE)</f>
        <v>#N/A</v>
      </c>
      <c r="Z1118" s="294">
        <f>+X1118</f>
        <v>0</v>
      </c>
      <c r="AA1118" s="295" t="e">
        <f>+Y1118</f>
        <v>#N/A</v>
      </c>
    </row>
    <row r="1119" spans="1:27" customFormat="1" ht="15" hidden="1" customHeight="1">
      <c r="A1119" s="32">
        <v>2303</v>
      </c>
      <c r="B1119" s="388"/>
      <c r="C1119" s="247" t="str">
        <f>+VLOOKUP(A1119,bd_lista!$A$3:$C$590,3,FALSE)</f>
        <v>Empresa Municipal de Areas Verdes y Recreación alternativa</v>
      </c>
      <c r="D1119" s="390"/>
      <c r="E1119" s="244" t="s">
        <v>1305</v>
      </c>
      <c r="F1119" s="245">
        <f ca="1">+IFERROR(INDEX('Hoja de Trabajo para listado'!$A$155:$Z$1048576,MATCH($A1119,'Hoja de Trabajo para listado'!$A$155:$A$1048576,0),MATCH((CUADRO!F$5&amp;$E1119),'Hoja de Trabajo para listado'!$A$151:$Z$151,0)),0)+IFERROR(INDEX('Hoja de Trabajo para listado'!$AB$155:$BA$1048576,MATCH($A1119,'Hoja de Trabajo para listado'!$AB$155:$AB$1048576,0),MATCH((CUADRO!F$5&amp;$E1119),'Hoja de Trabajo para listado'!$AB$151:$BA$151,0)),0)+IFERROR(INDEX('Hoja de Trabajo para listado'!$BC$155:$CB$1048576,MATCH($A1119,'Hoja de Trabajo para listado'!$BC$155:$BC$1048576,0),MATCH((CUADRO!F$5&amp;$E1119),'Hoja de Trabajo para listado'!$BC$151:$CB$151,0)),0)+IFERROR(INDEX('Hoja de Trabajo para listado'!$DE$153:$DG$274,MATCH($A1119,'Hoja de Trabajo para listado'!$DE$153:$DE$1048576,0),MATCH((CUADRO!F$5&amp;$E1119),'Hoja de Trabajo para listado'!$DE$151:$DG$151,0)),0)+IFERROR(INDEX('Hoja de Trabajo para listado'!$CD$155:$DC$1048576,MATCH($A1119,'Hoja de Trabajo para listado'!$CD$155:$CD$1048576,0),MATCH((CUADRO!F$5&amp;$E1119),'Hoja de Trabajo para listado'!$CD$151:$DC$151,0)),0)</f>
        <v>0</v>
      </c>
      <c r="G1119" s="245">
        <f ca="1">+IFERROR(INDEX('Hoja de Trabajo para listado'!$A$155:$Z$1048576,MATCH($A1119,'Hoja de Trabajo para listado'!$A$155:$A$1048576,0),MATCH((CUADRO!G$5&amp;$E1119),'Hoja de Trabajo para listado'!$A$151:$Z$151,0)),0)+IFERROR(INDEX('Hoja de Trabajo para listado'!$AB$155:$BA$1048576,MATCH($A1119,'Hoja de Trabajo para listado'!$AB$155:$AB$1048576,0),MATCH((CUADRO!G$5&amp;$E1119),'Hoja de Trabajo para listado'!$AB$151:$BA$151,0)),0)+IFERROR(INDEX('Hoja de Trabajo para listado'!$BC$155:$CB$1048576,MATCH($A1119,'Hoja de Trabajo para listado'!$BC$155:$BC$1048576,0),MATCH((CUADRO!G$5&amp;$E1119),'Hoja de Trabajo para listado'!$BC$151:$CB$151,0)),0)+IFERROR(INDEX('Hoja de Trabajo para listado'!$DE$153:$DG$274,MATCH($A1119,'Hoja de Trabajo para listado'!$DE$153:$DE$1048576,0),MATCH((CUADRO!G$5&amp;$E1119),'Hoja de Trabajo para listado'!$DE$151:$DG$151,0)),0)+IFERROR(INDEX('Hoja de Trabajo para listado'!$CD$155:$DC$1048576,MATCH($A1119,'Hoja de Trabajo para listado'!$CD$155:$CD$1048576,0),MATCH((CUADRO!G$5&amp;$E1119),'Hoja de Trabajo para listado'!$CD$151:$DC$151,0)),0)</f>
        <v>0</v>
      </c>
      <c r="H1119" s="245">
        <f ca="1">+IFERROR(INDEX('Hoja de Trabajo para listado'!$A$155:$Z$1048576,MATCH($A1119,'Hoja de Trabajo para listado'!$A$155:$A$1048576,0),MATCH((CUADRO!H$5&amp;$E1119),'Hoja de Trabajo para listado'!$A$151:$Z$151,0)),0)+IFERROR(INDEX('Hoja de Trabajo para listado'!$AB$155:$BA$1048576,MATCH($A1119,'Hoja de Trabajo para listado'!$AB$155:$AB$1048576,0),MATCH((CUADRO!H$5&amp;$E1119),'Hoja de Trabajo para listado'!$AB$151:$BA$151,0)),0)+IFERROR(INDEX('Hoja de Trabajo para listado'!$BC$155:$CB$1048576,MATCH($A1119,'Hoja de Trabajo para listado'!$BC$155:$BC$1048576,0),MATCH((CUADRO!H$5&amp;$E1119),'Hoja de Trabajo para listado'!$BC$151:$CB$151,0)),0)+IFERROR(INDEX('Hoja de Trabajo para listado'!$DE$153:$DG$274,MATCH($A1119,'Hoja de Trabajo para listado'!$DE$153:$DE$1048576,0),MATCH((CUADRO!H$5&amp;$E1119),'Hoja de Trabajo para listado'!$DE$151:$DG$151,0)),0)+IFERROR(INDEX('Hoja de Trabajo para listado'!$CD$155:$DC$1048576,MATCH($A1119,'Hoja de Trabajo para listado'!$CD$155:$CD$1048576,0),MATCH((CUADRO!H$5&amp;$E1119),'Hoja de Trabajo para listado'!$CD$151:$DC$151,0)),0)</f>
        <v>0</v>
      </c>
      <c r="I1119" s="245">
        <f ca="1">+IFERROR(INDEX('Hoja de Trabajo para listado'!$A$155:$Z$1048576,MATCH($A1119,'Hoja de Trabajo para listado'!$A$155:$A$1048576,0),MATCH((CUADRO!I$5&amp;$E1119),'Hoja de Trabajo para listado'!$A$151:$Z$151,0)),0)+IFERROR(INDEX('Hoja de Trabajo para listado'!$AB$155:$BA$1048576,MATCH($A1119,'Hoja de Trabajo para listado'!$AB$155:$AB$1048576,0),MATCH((CUADRO!I$5&amp;$E1119),'Hoja de Trabajo para listado'!$AB$151:$BA$151,0)),0)+IFERROR(INDEX('Hoja de Trabajo para listado'!$BC$155:$CB$1048576,MATCH($A1119,'Hoja de Trabajo para listado'!$BC$155:$BC$1048576,0),MATCH((CUADRO!I$5&amp;$E1119),'Hoja de Trabajo para listado'!$BC$151:$CB$151,0)),0)+IFERROR(INDEX('Hoja de Trabajo para listado'!$DE$153:$DG$274,MATCH($A1119,'Hoja de Trabajo para listado'!$DE$153:$DE$1048576,0),MATCH((CUADRO!I$5&amp;$E1119),'Hoja de Trabajo para listado'!$DE$151:$DG$151,0)),0)+IFERROR(INDEX('Hoja de Trabajo para listado'!$CD$155:$DC$1048576,MATCH($A1119,'Hoja de Trabajo para listado'!$CD$155:$CD$1048576,0),MATCH((CUADRO!I$5&amp;$E1119),'Hoja de Trabajo para listado'!$CD$151:$DC$151,0)),0)</f>
        <v>0</v>
      </c>
      <c r="J1119" s="245">
        <f ca="1">+IFERROR(INDEX('Hoja de Trabajo para listado'!$A$155:$Z$1048576,MATCH($A1119,'Hoja de Trabajo para listado'!$A$155:$A$1048576,0),MATCH((CUADRO!J$5&amp;$E1119),'Hoja de Trabajo para listado'!$A$151:$Z$151,0)),0)+IFERROR(INDEX('Hoja de Trabajo para listado'!$AB$155:$BA$1048576,MATCH($A1119,'Hoja de Trabajo para listado'!$AB$155:$AB$1048576,0),MATCH((CUADRO!J$5&amp;$E1119),'Hoja de Trabajo para listado'!$AB$151:$BA$151,0)),0)+IFERROR(INDEX('Hoja de Trabajo para listado'!$BC$155:$CB$1048576,MATCH($A1119,'Hoja de Trabajo para listado'!$BC$155:$BC$1048576,0),MATCH((CUADRO!J$5&amp;$E1119),'Hoja de Trabajo para listado'!$BC$151:$CB$151,0)),0)+IFERROR(INDEX('Hoja de Trabajo para listado'!$DE$153:$DG$274,MATCH($A1119,'Hoja de Trabajo para listado'!$DE$153:$DE$1048576,0),MATCH((CUADRO!J$5&amp;$E1119),'Hoja de Trabajo para listado'!$DE$151:$DG$151,0)),0)+IFERROR(INDEX('Hoja de Trabajo para listado'!$CD$155:$DC$1048576,MATCH($A1119,'Hoja de Trabajo para listado'!$CD$155:$CD$1048576,0),MATCH((CUADRO!J$5&amp;$E1119),'Hoja de Trabajo para listado'!$CD$151:$DC$151,0)),0)</f>
        <v>0</v>
      </c>
      <c r="K1119" s="245">
        <f ca="1">+IFERROR(INDEX('Hoja de Trabajo para listado'!$A$155:$Z$1048576,MATCH($A1119,'Hoja de Trabajo para listado'!$A$155:$A$1048576,0),MATCH((CUADRO!K$5&amp;$E1119),'Hoja de Trabajo para listado'!$A$151:$Z$151,0)),0)+IFERROR(INDEX('Hoja de Trabajo para listado'!$AB$155:$BA$1048576,MATCH($A1119,'Hoja de Trabajo para listado'!$AB$155:$AB$1048576,0),MATCH((CUADRO!K$5&amp;$E1119),'Hoja de Trabajo para listado'!$AB$151:$BA$151,0)),0)+IFERROR(INDEX('Hoja de Trabajo para listado'!$BC$155:$CB$1048576,MATCH($A1119,'Hoja de Trabajo para listado'!$BC$155:$BC$1048576,0),MATCH((CUADRO!K$5&amp;$E1119),'Hoja de Trabajo para listado'!$BC$151:$CB$151,0)),0)+IFERROR(INDEX('Hoja de Trabajo para listado'!$DE$153:$DG$274,MATCH($A1119,'Hoja de Trabajo para listado'!$DE$153:$DE$1048576,0),MATCH((CUADRO!K$5&amp;$E1119),'Hoja de Trabajo para listado'!$DE$151:$DG$151,0)),0)+IFERROR(INDEX('Hoja de Trabajo para listado'!$CD$155:$DC$1048576,MATCH($A1119,'Hoja de Trabajo para listado'!$CD$155:$CD$1048576,0),MATCH((CUADRO!K$5&amp;$E1119),'Hoja de Trabajo para listado'!$CD$151:$DC$151,0)),0)</f>
        <v>0</v>
      </c>
      <c r="L1119" s="245">
        <f ca="1">+IFERROR(INDEX('Hoja de Trabajo para listado'!$A$155:$Z$1048576,MATCH($A1119,'Hoja de Trabajo para listado'!$A$155:$A$1048576,0),MATCH((CUADRO!L$5&amp;$E1119),'Hoja de Trabajo para listado'!$A$151:$Z$151,0)),0)+IFERROR(INDEX('Hoja de Trabajo para listado'!$AB$155:$BA$1048576,MATCH($A1119,'Hoja de Trabajo para listado'!$AB$155:$AB$1048576,0),MATCH((CUADRO!L$5&amp;$E1119),'Hoja de Trabajo para listado'!$AB$151:$BA$151,0)),0)+IFERROR(INDEX('Hoja de Trabajo para listado'!$BC$155:$CB$1048576,MATCH($A1119,'Hoja de Trabajo para listado'!$BC$155:$BC$1048576,0),MATCH((CUADRO!L$5&amp;$E1119),'Hoja de Trabajo para listado'!$BC$151:$CB$151,0)),0)+IFERROR(INDEX('Hoja de Trabajo para listado'!$DE$153:$DG$274,MATCH($A1119,'Hoja de Trabajo para listado'!$DE$153:$DE$1048576,0),MATCH((CUADRO!L$5&amp;$E1119),'Hoja de Trabajo para listado'!$DE$151:$DG$151,0)),0)+IFERROR(INDEX('Hoja de Trabajo para listado'!$CD$155:$DC$1048576,MATCH($A1119,'Hoja de Trabajo para listado'!$CD$155:$CD$1048576,0),MATCH((CUADRO!L$5&amp;$E1119),'Hoja de Trabajo para listado'!$CD$151:$DC$151,0)),0)</f>
        <v>0</v>
      </c>
      <c r="M1119" s="245">
        <f ca="1">+IFERROR(INDEX('Hoja de Trabajo para listado'!$A$155:$Z$1048576,MATCH($A1119,'Hoja de Trabajo para listado'!$A$155:$A$1048576,0),MATCH((CUADRO!M$5&amp;$E1119),'Hoja de Trabajo para listado'!$A$151:$Z$151,0)),0)+IFERROR(INDEX('Hoja de Trabajo para listado'!$AB$155:$BA$1048576,MATCH($A1119,'Hoja de Trabajo para listado'!$AB$155:$AB$1048576,0),MATCH((CUADRO!M$5&amp;$E1119),'Hoja de Trabajo para listado'!$AB$151:$BA$151,0)),0)+IFERROR(INDEX('Hoja de Trabajo para listado'!$BC$155:$CB$1048576,MATCH($A1119,'Hoja de Trabajo para listado'!$BC$155:$BC$1048576,0),MATCH((CUADRO!M$5&amp;$E1119),'Hoja de Trabajo para listado'!$BC$151:$CB$151,0)),0)+IFERROR(INDEX('Hoja de Trabajo para listado'!$DE$153:$DG$274,MATCH($A1119,'Hoja de Trabajo para listado'!$DE$153:$DE$1048576,0),MATCH((CUADRO!M$5&amp;$E1119),'Hoja de Trabajo para listado'!$DE$151:$DG$151,0)),0)+IFERROR(INDEX('Hoja de Trabajo para listado'!$CD$155:$DC$1048576,MATCH($A1119,'Hoja de Trabajo para listado'!$CD$155:$CD$1048576,0),MATCH((CUADRO!M$5&amp;$E1119),'Hoja de Trabajo para listado'!$CD$151:$DC$151,0)),0)</f>
        <v>0</v>
      </c>
      <c r="N1119" s="245">
        <f ca="1">+IFERROR(INDEX('Hoja de Trabajo para listado'!$A$155:$Z$1048576,MATCH($A1119,'Hoja de Trabajo para listado'!$A$155:$A$1048576,0),MATCH((CUADRO!N$5&amp;$E1119),'Hoja de Trabajo para listado'!$A$151:$Z$151,0)),0)+IFERROR(INDEX('Hoja de Trabajo para listado'!$AB$155:$BA$1048576,MATCH($A1119,'Hoja de Trabajo para listado'!$AB$155:$AB$1048576,0),MATCH((CUADRO!N$5&amp;$E1119),'Hoja de Trabajo para listado'!$AB$151:$BA$151,0)),0)+IFERROR(INDEX('Hoja de Trabajo para listado'!$BC$155:$CB$1048576,MATCH($A1119,'Hoja de Trabajo para listado'!$BC$155:$BC$1048576,0),MATCH((CUADRO!N$5&amp;$E1119),'Hoja de Trabajo para listado'!$BC$151:$CB$151,0)),0)+IFERROR(INDEX('Hoja de Trabajo para listado'!$DE$153:$DG$274,MATCH($A1119,'Hoja de Trabajo para listado'!$DE$153:$DE$1048576,0),MATCH((CUADRO!N$5&amp;$E1119),'Hoja de Trabajo para listado'!$DE$151:$DG$151,0)),0)+IFERROR(INDEX('Hoja de Trabajo para listado'!$CD$155:$DC$1048576,MATCH($A1119,'Hoja de Trabajo para listado'!$CD$155:$CD$1048576,0),MATCH((CUADRO!N$5&amp;$E1119),'Hoja de Trabajo para listado'!$CD$151:$DC$151,0)),0)</f>
        <v>0</v>
      </c>
      <c r="O1119" s="245">
        <f ca="1">+IFERROR(INDEX('Hoja de Trabajo para listado'!$A$155:$Z$1048576,MATCH($A1119,'Hoja de Trabajo para listado'!$A$155:$A$1048576,0),MATCH((CUADRO!O$5&amp;$E1119),'Hoja de Trabajo para listado'!$A$151:$Z$151,0)),0)+IFERROR(INDEX('Hoja de Trabajo para listado'!$AB$155:$BA$1048576,MATCH($A1119,'Hoja de Trabajo para listado'!$AB$155:$AB$1048576,0),MATCH((CUADRO!O$5&amp;$E1119),'Hoja de Trabajo para listado'!$AB$151:$BA$151,0)),0)+IFERROR(INDEX('Hoja de Trabajo para listado'!$BC$155:$CB$1048576,MATCH($A1119,'Hoja de Trabajo para listado'!$BC$155:$BC$1048576,0),MATCH((CUADRO!O$5&amp;$E1119),'Hoja de Trabajo para listado'!$BC$151:$CB$151,0)),0)+IFERROR(INDEX('Hoja de Trabajo para listado'!$DE$153:$DG$274,MATCH($A1119,'Hoja de Trabajo para listado'!$DE$153:$DE$1048576,0),MATCH((CUADRO!O$5&amp;$E1119),'Hoja de Trabajo para listado'!$DE$151:$DG$151,0)),0)+IFERROR(INDEX('Hoja de Trabajo para listado'!$CD$155:$DC$1048576,MATCH($A1119,'Hoja de Trabajo para listado'!$CD$155:$CD$1048576,0),MATCH((CUADRO!O$5&amp;$E1119),'Hoja de Trabajo para listado'!$CD$151:$DC$151,0)),0)</f>
        <v>0</v>
      </c>
      <c r="P1119" s="245">
        <f ca="1">+IFERROR(INDEX('Hoja de Trabajo para listado'!$A$155:$Z$1048576,MATCH($A1119,'Hoja de Trabajo para listado'!$A$155:$A$1048576,0),MATCH((CUADRO!P$5&amp;$E1119),'Hoja de Trabajo para listado'!$A$151:$Z$151,0)),0)+IFERROR(INDEX('Hoja de Trabajo para listado'!$AB$155:$BA$1048576,MATCH($A1119,'Hoja de Trabajo para listado'!$AB$155:$AB$1048576,0),MATCH((CUADRO!P$5&amp;$E1119),'Hoja de Trabajo para listado'!$AB$151:$BA$151,0)),0)+IFERROR(INDEX('Hoja de Trabajo para listado'!$BC$155:$CB$1048576,MATCH($A1119,'Hoja de Trabajo para listado'!$BC$155:$BC$1048576,0),MATCH((CUADRO!P$5&amp;$E1119),'Hoja de Trabajo para listado'!$BC$151:$CB$151,0)),0)+IFERROR(INDEX('Hoja de Trabajo para listado'!$DE$153:$DG$274,MATCH($A1119,'Hoja de Trabajo para listado'!$DE$153:$DE$1048576,0),MATCH((CUADRO!P$5&amp;$E1119),'Hoja de Trabajo para listado'!$DE$151:$DG$151,0)),0)+IFERROR(INDEX('Hoja de Trabajo para listado'!$CD$155:$DC$1048576,MATCH($A1119,'Hoja de Trabajo para listado'!$CD$155:$CD$1048576,0),MATCH((CUADRO!P$5&amp;$E1119),'Hoja de Trabajo para listado'!$CD$151:$DC$151,0)),0)</f>
        <v>0</v>
      </c>
      <c r="Q1119" s="245">
        <f ca="1">+IFERROR(INDEX('Hoja de Trabajo para listado'!$A$155:$Z$1048576,MATCH($A1119,'Hoja de Trabajo para listado'!$A$155:$A$1048576,0),MATCH((CUADRO!Q$5&amp;$E1119),'Hoja de Trabajo para listado'!$A$151:$Z$151,0)),0)+IFERROR(INDEX('Hoja de Trabajo para listado'!$AB$155:$BA$1048576,MATCH($A1119,'Hoja de Trabajo para listado'!$AB$155:$AB$1048576,0),MATCH((CUADRO!Q$5&amp;$E1119),'Hoja de Trabajo para listado'!$AB$151:$BA$151,0)),0)+IFERROR(INDEX('Hoja de Trabajo para listado'!$BC$155:$CB$1048576,MATCH($A1119,'Hoja de Trabajo para listado'!$BC$155:$BC$1048576,0),MATCH((CUADRO!Q$5&amp;$E1119),'Hoja de Trabajo para listado'!$BC$151:$CB$151,0)),0)+IFERROR(INDEX('Hoja de Trabajo para listado'!$DE$153:$DG$274,MATCH($A1119,'Hoja de Trabajo para listado'!$DE$153:$DE$1048576,0),MATCH((CUADRO!Q$5&amp;$E1119),'Hoja de Trabajo para listado'!$DE$151:$DG$151,0)),0)+IFERROR(INDEX('Hoja de Trabajo para listado'!$CD$155:$DC$1048576,MATCH($A1119,'Hoja de Trabajo para listado'!$CD$155:$CD$1048576,0),MATCH((CUADRO!Q$5&amp;$E1119),'Hoja de Trabajo para listado'!$CD$151:$DC$151,0)),0)</f>
        <v>0</v>
      </c>
      <c r="R1119" s="245">
        <f t="shared" ca="1" si="37"/>
        <v>0</v>
      </c>
      <c r="S1119" s="259">
        <f ca="1">+R1118+R1119</f>
        <v>0</v>
      </c>
      <c r="T1119" s="245">
        <f ca="1">+S1119</f>
        <v>0</v>
      </c>
      <c r="U1119" s="244">
        <f t="shared" si="38"/>
        <v>2</v>
      </c>
      <c r="V1119" s="333" t="str">
        <f>+VLOOKUP(A1119,bd_lista!$A$3:$E$590,5,FALSE)</f>
        <v>Empresas Municipales</v>
      </c>
      <c r="W1119" s="392"/>
      <c r="X1119" s="242">
        <f>+VLOOKUP(A1119,[4]Sheet1!$A$13:$D$744,4,FALSE)</f>
        <v>0</v>
      </c>
      <c r="Y1119" s="242" t="e">
        <f>+VLOOKUP(X1119,bd_lista!$A$3:$C$590,3,FALSE)</f>
        <v>#N/A</v>
      </c>
      <c r="Z1119" s="292"/>
      <c r="AA1119" s="293"/>
    </row>
    <row r="1120" spans="1:27" customFormat="1" ht="15" hidden="1" customHeight="1">
      <c r="A1120" s="32">
        <v>2311</v>
      </c>
      <c r="B1120" s="387">
        <f>+A1120</f>
        <v>2311</v>
      </c>
      <c r="C1120" s="247" t="str">
        <f>+VLOOKUP(A1120,bd_lista!$A$3:$C$590,3,FALSE)</f>
        <v>SERVICIO DE ENCAUZAMIENTO DE RIOS (SEARPI)</v>
      </c>
      <c r="D1120" s="389" t="str">
        <f>+C1120</f>
        <v>SERVICIO DE ENCAUZAMIENTO DE RIOS (SEARPI)</v>
      </c>
      <c r="E1120" s="242" t="s">
        <v>1304</v>
      </c>
      <c r="F1120" s="243">
        <f ca="1">+IFERROR(INDEX('Hoja de Trabajo para listado'!$A$155:$Z$1048576,MATCH($A1120,'Hoja de Trabajo para listado'!$A$155:$A$1048576,0),MATCH((CUADRO!F$5&amp;$E1120),'Hoja de Trabajo para listado'!$A$151:$Z$151,0)),0)+IFERROR(INDEX('Hoja de Trabajo para listado'!$AB$155:$BA$1048576,MATCH($A1120,'Hoja de Trabajo para listado'!$AB$155:$AB$1048576,0),MATCH((CUADRO!F$5&amp;$E1120),'Hoja de Trabajo para listado'!$AB$151:$BA$151,0)),0)+IFERROR(INDEX('Hoja de Trabajo para listado'!$BC$155:$CB$1048576,MATCH($A1120,'Hoja de Trabajo para listado'!$BC$155:$BC$1048576,0),MATCH((CUADRO!F$5&amp;$E1120),'Hoja de Trabajo para listado'!$BC$151:$CB$151,0)),0)+IFERROR(INDEX('Hoja de Trabajo para listado'!$DE$153:$DG$274,MATCH($A1120,'Hoja de Trabajo para listado'!$DE$153:$DE$1048576,0),MATCH((CUADRO!F$5&amp;$E1120),'Hoja de Trabajo para listado'!$DE$151:$DG$151,0)),0)+IFERROR(INDEX('Hoja de Trabajo para listado'!$CD$155:$DC$1048576,MATCH($A1120,'Hoja de Trabajo para listado'!$CD$155:$CD$1048576,0),MATCH((CUADRO!F$5&amp;$E1120),'Hoja de Trabajo para listado'!$CD$151:$DC$151,0)),0)</f>
        <v>0</v>
      </c>
      <c r="G1120" s="243">
        <f ca="1">+IFERROR(INDEX('Hoja de Trabajo para listado'!$A$155:$Z$1048576,MATCH($A1120,'Hoja de Trabajo para listado'!$A$155:$A$1048576,0),MATCH((CUADRO!G$5&amp;$E1120),'Hoja de Trabajo para listado'!$A$151:$Z$151,0)),0)+IFERROR(INDEX('Hoja de Trabajo para listado'!$AB$155:$BA$1048576,MATCH($A1120,'Hoja de Trabajo para listado'!$AB$155:$AB$1048576,0),MATCH((CUADRO!G$5&amp;$E1120),'Hoja de Trabajo para listado'!$AB$151:$BA$151,0)),0)+IFERROR(INDEX('Hoja de Trabajo para listado'!$BC$155:$CB$1048576,MATCH($A1120,'Hoja de Trabajo para listado'!$BC$155:$BC$1048576,0),MATCH((CUADRO!G$5&amp;$E1120),'Hoja de Trabajo para listado'!$BC$151:$CB$151,0)),0)+IFERROR(INDEX('Hoja de Trabajo para listado'!$DE$153:$DG$274,MATCH($A1120,'Hoja de Trabajo para listado'!$DE$153:$DE$1048576,0),MATCH((CUADRO!G$5&amp;$E1120),'Hoja de Trabajo para listado'!$DE$151:$DG$151,0)),0)+IFERROR(INDEX('Hoja de Trabajo para listado'!$CD$155:$DC$1048576,MATCH($A1120,'Hoja de Trabajo para listado'!$CD$155:$CD$1048576,0),MATCH((CUADRO!G$5&amp;$E1120),'Hoja de Trabajo para listado'!$CD$151:$DC$151,0)),0)</f>
        <v>0</v>
      </c>
      <c r="H1120" s="243">
        <f ca="1">+IFERROR(INDEX('Hoja de Trabajo para listado'!$A$155:$Z$1048576,MATCH($A1120,'Hoja de Trabajo para listado'!$A$155:$A$1048576,0),MATCH((CUADRO!H$5&amp;$E1120),'Hoja de Trabajo para listado'!$A$151:$Z$151,0)),0)+IFERROR(INDEX('Hoja de Trabajo para listado'!$AB$155:$BA$1048576,MATCH($A1120,'Hoja de Trabajo para listado'!$AB$155:$AB$1048576,0),MATCH((CUADRO!H$5&amp;$E1120),'Hoja de Trabajo para listado'!$AB$151:$BA$151,0)),0)+IFERROR(INDEX('Hoja de Trabajo para listado'!$BC$155:$CB$1048576,MATCH($A1120,'Hoja de Trabajo para listado'!$BC$155:$BC$1048576,0),MATCH((CUADRO!H$5&amp;$E1120),'Hoja de Trabajo para listado'!$BC$151:$CB$151,0)),0)+IFERROR(INDEX('Hoja de Trabajo para listado'!$DE$153:$DG$274,MATCH($A1120,'Hoja de Trabajo para listado'!$DE$153:$DE$1048576,0),MATCH((CUADRO!H$5&amp;$E1120),'Hoja de Trabajo para listado'!$DE$151:$DG$151,0)),0)+IFERROR(INDEX('Hoja de Trabajo para listado'!$CD$155:$DC$1048576,MATCH($A1120,'Hoja de Trabajo para listado'!$CD$155:$CD$1048576,0),MATCH((CUADRO!H$5&amp;$E1120),'Hoja de Trabajo para listado'!$CD$151:$DC$151,0)),0)</f>
        <v>0</v>
      </c>
      <c r="I1120" s="243">
        <f ca="1">+IFERROR(INDEX('Hoja de Trabajo para listado'!$A$155:$Z$1048576,MATCH($A1120,'Hoja de Trabajo para listado'!$A$155:$A$1048576,0),MATCH((CUADRO!I$5&amp;$E1120),'Hoja de Trabajo para listado'!$A$151:$Z$151,0)),0)+IFERROR(INDEX('Hoja de Trabajo para listado'!$AB$155:$BA$1048576,MATCH($A1120,'Hoja de Trabajo para listado'!$AB$155:$AB$1048576,0),MATCH((CUADRO!I$5&amp;$E1120),'Hoja de Trabajo para listado'!$AB$151:$BA$151,0)),0)+IFERROR(INDEX('Hoja de Trabajo para listado'!$BC$155:$CB$1048576,MATCH($A1120,'Hoja de Trabajo para listado'!$BC$155:$BC$1048576,0),MATCH((CUADRO!I$5&amp;$E1120),'Hoja de Trabajo para listado'!$BC$151:$CB$151,0)),0)+IFERROR(INDEX('Hoja de Trabajo para listado'!$DE$153:$DG$274,MATCH($A1120,'Hoja de Trabajo para listado'!$DE$153:$DE$1048576,0),MATCH((CUADRO!I$5&amp;$E1120),'Hoja de Trabajo para listado'!$DE$151:$DG$151,0)),0)+IFERROR(INDEX('Hoja de Trabajo para listado'!$CD$155:$DC$1048576,MATCH($A1120,'Hoja de Trabajo para listado'!$CD$155:$CD$1048576,0),MATCH((CUADRO!I$5&amp;$E1120),'Hoja de Trabajo para listado'!$CD$151:$DC$151,0)),0)</f>
        <v>0</v>
      </c>
      <c r="J1120" s="243">
        <f ca="1">+IFERROR(INDEX('Hoja de Trabajo para listado'!$A$155:$Z$1048576,MATCH($A1120,'Hoja de Trabajo para listado'!$A$155:$A$1048576,0),MATCH((CUADRO!J$5&amp;$E1120),'Hoja de Trabajo para listado'!$A$151:$Z$151,0)),0)+IFERROR(INDEX('Hoja de Trabajo para listado'!$AB$155:$BA$1048576,MATCH($A1120,'Hoja de Trabajo para listado'!$AB$155:$AB$1048576,0),MATCH((CUADRO!J$5&amp;$E1120),'Hoja de Trabajo para listado'!$AB$151:$BA$151,0)),0)+IFERROR(INDEX('Hoja de Trabajo para listado'!$BC$155:$CB$1048576,MATCH($A1120,'Hoja de Trabajo para listado'!$BC$155:$BC$1048576,0),MATCH((CUADRO!J$5&amp;$E1120),'Hoja de Trabajo para listado'!$BC$151:$CB$151,0)),0)+IFERROR(INDEX('Hoja de Trabajo para listado'!$DE$153:$DG$274,MATCH($A1120,'Hoja de Trabajo para listado'!$DE$153:$DE$1048576,0),MATCH((CUADRO!J$5&amp;$E1120),'Hoja de Trabajo para listado'!$DE$151:$DG$151,0)),0)+IFERROR(INDEX('Hoja de Trabajo para listado'!$CD$155:$DC$1048576,MATCH($A1120,'Hoja de Trabajo para listado'!$CD$155:$CD$1048576,0),MATCH((CUADRO!J$5&amp;$E1120),'Hoja de Trabajo para listado'!$CD$151:$DC$151,0)),0)</f>
        <v>0</v>
      </c>
      <c r="K1120" s="243">
        <f ca="1">+IFERROR(INDEX('Hoja de Trabajo para listado'!$A$155:$Z$1048576,MATCH($A1120,'Hoja de Trabajo para listado'!$A$155:$A$1048576,0),MATCH((CUADRO!K$5&amp;$E1120),'Hoja de Trabajo para listado'!$A$151:$Z$151,0)),0)+IFERROR(INDEX('Hoja de Trabajo para listado'!$AB$155:$BA$1048576,MATCH($A1120,'Hoja de Trabajo para listado'!$AB$155:$AB$1048576,0),MATCH((CUADRO!K$5&amp;$E1120),'Hoja de Trabajo para listado'!$AB$151:$BA$151,0)),0)+IFERROR(INDEX('Hoja de Trabajo para listado'!$BC$155:$CB$1048576,MATCH($A1120,'Hoja de Trabajo para listado'!$BC$155:$BC$1048576,0),MATCH((CUADRO!K$5&amp;$E1120),'Hoja de Trabajo para listado'!$BC$151:$CB$151,0)),0)+IFERROR(INDEX('Hoja de Trabajo para listado'!$DE$153:$DG$274,MATCH($A1120,'Hoja de Trabajo para listado'!$DE$153:$DE$1048576,0),MATCH((CUADRO!K$5&amp;$E1120),'Hoja de Trabajo para listado'!$DE$151:$DG$151,0)),0)+IFERROR(INDEX('Hoja de Trabajo para listado'!$CD$155:$DC$1048576,MATCH($A1120,'Hoja de Trabajo para listado'!$CD$155:$CD$1048576,0),MATCH((CUADRO!K$5&amp;$E1120),'Hoja de Trabajo para listado'!$CD$151:$DC$151,0)),0)</f>
        <v>0</v>
      </c>
      <c r="L1120" s="243">
        <f ca="1">+IFERROR(INDEX('Hoja de Trabajo para listado'!$A$155:$Z$1048576,MATCH($A1120,'Hoja de Trabajo para listado'!$A$155:$A$1048576,0),MATCH((CUADRO!L$5&amp;$E1120),'Hoja de Trabajo para listado'!$A$151:$Z$151,0)),0)+IFERROR(INDEX('Hoja de Trabajo para listado'!$AB$155:$BA$1048576,MATCH($A1120,'Hoja de Trabajo para listado'!$AB$155:$AB$1048576,0),MATCH((CUADRO!L$5&amp;$E1120),'Hoja de Trabajo para listado'!$AB$151:$BA$151,0)),0)+IFERROR(INDEX('Hoja de Trabajo para listado'!$BC$155:$CB$1048576,MATCH($A1120,'Hoja de Trabajo para listado'!$BC$155:$BC$1048576,0),MATCH((CUADRO!L$5&amp;$E1120),'Hoja de Trabajo para listado'!$BC$151:$CB$151,0)),0)+IFERROR(INDEX('Hoja de Trabajo para listado'!$DE$153:$DG$274,MATCH($A1120,'Hoja de Trabajo para listado'!$DE$153:$DE$1048576,0),MATCH((CUADRO!L$5&amp;$E1120),'Hoja de Trabajo para listado'!$DE$151:$DG$151,0)),0)+IFERROR(INDEX('Hoja de Trabajo para listado'!$CD$155:$DC$1048576,MATCH($A1120,'Hoja de Trabajo para listado'!$CD$155:$CD$1048576,0),MATCH((CUADRO!L$5&amp;$E1120),'Hoja de Trabajo para listado'!$CD$151:$DC$151,0)),0)</f>
        <v>0</v>
      </c>
      <c r="M1120" s="243">
        <f ca="1">+IFERROR(INDEX('Hoja de Trabajo para listado'!$A$155:$Z$1048576,MATCH($A1120,'Hoja de Trabajo para listado'!$A$155:$A$1048576,0),MATCH((CUADRO!M$5&amp;$E1120),'Hoja de Trabajo para listado'!$A$151:$Z$151,0)),0)+IFERROR(INDEX('Hoja de Trabajo para listado'!$AB$155:$BA$1048576,MATCH($A1120,'Hoja de Trabajo para listado'!$AB$155:$AB$1048576,0),MATCH((CUADRO!M$5&amp;$E1120),'Hoja de Trabajo para listado'!$AB$151:$BA$151,0)),0)+IFERROR(INDEX('Hoja de Trabajo para listado'!$BC$155:$CB$1048576,MATCH($A1120,'Hoja de Trabajo para listado'!$BC$155:$BC$1048576,0),MATCH((CUADRO!M$5&amp;$E1120),'Hoja de Trabajo para listado'!$BC$151:$CB$151,0)),0)+IFERROR(INDEX('Hoja de Trabajo para listado'!$DE$153:$DG$274,MATCH($A1120,'Hoja de Trabajo para listado'!$DE$153:$DE$1048576,0),MATCH((CUADRO!M$5&amp;$E1120),'Hoja de Trabajo para listado'!$DE$151:$DG$151,0)),0)+IFERROR(INDEX('Hoja de Trabajo para listado'!$CD$155:$DC$1048576,MATCH($A1120,'Hoja de Trabajo para listado'!$CD$155:$CD$1048576,0),MATCH((CUADRO!M$5&amp;$E1120),'Hoja de Trabajo para listado'!$CD$151:$DC$151,0)),0)</f>
        <v>0</v>
      </c>
      <c r="N1120" s="243">
        <f ca="1">+IFERROR(INDEX('Hoja de Trabajo para listado'!$A$155:$Z$1048576,MATCH($A1120,'Hoja de Trabajo para listado'!$A$155:$A$1048576,0),MATCH((CUADRO!N$5&amp;$E1120),'Hoja de Trabajo para listado'!$A$151:$Z$151,0)),0)+IFERROR(INDEX('Hoja de Trabajo para listado'!$AB$155:$BA$1048576,MATCH($A1120,'Hoja de Trabajo para listado'!$AB$155:$AB$1048576,0),MATCH((CUADRO!N$5&amp;$E1120),'Hoja de Trabajo para listado'!$AB$151:$BA$151,0)),0)+IFERROR(INDEX('Hoja de Trabajo para listado'!$BC$155:$CB$1048576,MATCH($A1120,'Hoja de Trabajo para listado'!$BC$155:$BC$1048576,0),MATCH((CUADRO!N$5&amp;$E1120),'Hoja de Trabajo para listado'!$BC$151:$CB$151,0)),0)+IFERROR(INDEX('Hoja de Trabajo para listado'!$DE$153:$DG$274,MATCH($A1120,'Hoja de Trabajo para listado'!$DE$153:$DE$1048576,0),MATCH((CUADRO!N$5&amp;$E1120),'Hoja de Trabajo para listado'!$DE$151:$DG$151,0)),0)+IFERROR(INDEX('Hoja de Trabajo para listado'!$CD$155:$DC$1048576,MATCH($A1120,'Hoja de Trabajo para listado'!$CD$155:$CD$1048576,0),MATCH((CUADRO!N$5&amp;$E1120),'Hoja de Trabajo para listado'!$CD$151:$DC$151,0)),0)</f>
        <v>0</v>
      </c>
      <c r="O1120" s="243">
        <f ca="1">+IFERROR(INDEX('Hoja de Trabajo para listado'!$A$155:$Z$1048576,MATCH($A1120,'Hoja de Trabajo para listado'!$A$155:$A$1048576,0),MATCH((CUADRO!O$5&amp;$E1120),'Hoja de Trabajo para listado'!$A$151:$Z$151,0)),0)+IFERROR(INDEX('Hoja de Trabajo para listado'!$AB$155:$BA$1048576,MATCH($A1120,'Hoja de Trabajo para listado'!$AB$155:$AB$1048576,0),MATCH((CUADRO!O$5&amp;$E1120),'Hoja de Trabajo para listado'!$AB$151:$BA$151,0)),0)+IFERROR(INDEX('Hoja de Trabajo para listado'!$BC$155:$CB$1048576,MATCH($A1120,'Hoja de Trabajo para listado'!$BC$155:$BC$1048576,0),MATCH((CUADRO!O$5&amp;$E1120),'Hoja de Trabajo para listado'!$BC$151:$CB$151,0)),0)+IFERROR(INDEX('Hoja de Trabajo para listado'!$DE$153:$DG$274,MATCH($A1120,'Hoja de Trabajo para listado'!$DE$153:$DE$1048576,0),MATCH((CUADRO!O$5&amp;$E1120),'Hoja de Trabajo para listado'!$DE$151:$DG$151,0)),0)+IFERROR(INDEX('Hoja de Trabajo para listado'!$CD$155:$DC$1048576,MATCH($A1120,'Hoja de Trabajo para listado'!$CD$155:$CD$1048576,0),MATCH((CUADRO!O$5&amp;$E1120),'Hoja de Trabajo para listado'!$CD$151:$DC$151,0)),0)</f>
        <v>0</v>
      </c>
      <c r="P1120" s="243">
        <f ca="1">+IFERROR(INDEX('Hoja de Trabajo para listado'!$A$155:$Z$1048576,MATCH($A1120,'Hoja de Trabajo para listado'!$A$155:$A$1048576,0),MATCH((CUADRO!P$5&amp;$E1120),'Hoja de Trabajo para listado'!$A$151:$Z$151,0)),0)+IFERROR(INDEX('Hoja de Trabajo para listado'!$AB$155:$BA$1048576,MATCH($A1120,'Hoja de Trabajo para listado'!$AB$155:$AB$1048576,0),MATCH((CUADRO!P$5&amp;$E1120),'Hoja de Trabajo para listado'!$AB$151:$BA$151,0)),0)+IFERROR(INDEX('Hoja de Trabajo para listado'!$BC$155:$CB$1048576,MATCH($A1120,'Hoja de Trabajo para listado'!$BC$155:$BC$1048576,0),MATCH((CUADRO!P$5&amp;$E1120),'Hoja de Trabajo para listado'!$BC$151:$CB$151,0)),0)+IFERROR(INDEX('Hoja de Trabajo para listado'!$DE$153:$DG$274,MATCH($A1120,'Hoja de Trabajo para listado'!$DE$153:$DE$1048576,0),MATCH((CUADRO!P$5&amp;$E1120),'Hoja de Trabajo para listado'!$DE$151:$DG$151,0)),0)+IFERROR(INDEX('Hoja de Trabajo para listado'!$CD$155:$DC$1048576,MATCH($A1120,'Hoja de Trabajo para listado'!$CD$155:$CD$1048576,0),MATCH((CUADRO!P$5&amp;$E1120),'Hoja de Trabajo para listado'!$CD$151:$DC$151,0)),0)</f>
        <v>0</v>
      </c>
      <c r="Q1120" s="243">
        <f ca="1">+IFERROR(INDEX('Hoja de Trabajo para listado'!$A$155:$Z$1048576,MATCH($A1120,'Hoja de Trabajo para listado'!$A$155:$A$1048576,0),MATCH((CUADRO!Q$5&amp;$E1120),'Hoja de Trabajo para listado'!$A$151:$Z$151,0)),0)+IFERROR(INDEX('Hoja de Trabajo para listado'!$AB$155:$BA$1048576,MATCH($A1120,'Hoja de Trabajo para listado'!$AB$155:$AB$1048576,0),MATCH((CUADRO!Q$5&amp;$E1120),'Hoja de Trabajo para listado'!$AB$151:$BA$151,0)),0)+IFERROR(INDEX('Hoja de Trabajo para listado'!$BC$155:$CB$1048576,MATCH($A1120,'Hoja de Trabajo para listado'!$BC$155:$BC$1048576,0),MATCH((CUADRO!Q$5&amp;$E1120),'Hoja de Trabajo para listado'!$BC$151:$CB$151,0)),0)+IFERROR(INDEX('Hoja de Trabajo para listado'!$DE$153:$DG$274,MATCH($A1120,'Hoja de Trabajo para listado'!$DE$153:$DE$1048576,0),MATCH((CUADRO!Q$5&amp;$E1120),'Hoja de Trabajo para listado'!$DE$151:$DG$151,0)),0)+IFERROR(INDEX('Hoja de Trabajo para listado'!$CD$155:$DC$1048576,MATCH($A1120,'Hoja de Trabajo para listado'!$CD$155:$CD$1048576,0),MATCH((CUADRO!Q$5&amp;$E1120),'Hoja de Trabajo para listado'!$CD$151:$DC$151,0)),0)</f>
        <v>0</v>
      </c>
      <c r="R1120" s="243">
        <f t="shared" ca="1" si="37"/>
        <v>0</v>
      </c>
      <c r="S1120" s="249"/>
      <c r="T1120" s="243">
        <f ca="1">+T1121</f>
        <v>0</v>
      </c>
      <c r="U1120" s="242">
        <f t="shared" si="38"/>
        <v>1</v>
      </c>
      <c r="V1120" s="333" t="str">
        <f>+VLOOKUP(A1120,bd_lista!$A$3:$E$590,5,FALSE)</f>
        <v>Instituciones Descentralizadas Departamentales</v>
      </c>
      <c r="W1120" s="391" t="str">
        <f>+V1120</f>
        <v>Instituciones Descentralizadas Departamentales</v>
      </c>
      <c r="X1120" s="242">
        <f>+VLOOKUP(A1120,[4]Sheet1!$A$13:$D$744,4,FALSE)</f>
        <v>0</v>
      </c>
      <c r="Y1120" s="242" t="e">
        <f>+VLOOKUP(X1120,bd_lista!$A$3:$C$590,3,FALSE)</f>
        <v>#N/A</v>
      </c>
      <c r="Z1120" s="294">
        <f>+X1120</f>
        <v>0</v>
      </c>
      <c r="AA1120" s="319" t="e">
        <f>+Y1120</f>
        <v>#N/A</v>
      </c>
    </row>
    <row r="1121" spans="1:27" customFormat="1" ht="15" hidden="1" customHeight="1">
      <c r="A1121" s="32">
        <v>2311</v>
      </c>
      <c r="B1121" s="388"/>
      <c r="C1121" s="247" t="str">
        <f>+VLOOKUP(A1121,bd_lista!$A$3:$C$590,3,FALSE)</f>
        <v>SERVICIO DE ENCAUZAMIENTO DE RIOS (SEARPI)</v>
      </c>
      <c r="D1121" s="390"/>
      <c r="E1121" s="244" t="s">
        <v>1305</v>
      </c>
      <c r="F1121" s="245">
        <f ca="1">+IFERROR(INDEX('Hoja de Trabajo para listado'!$A$155:$Z$1048576,MATCH($A1121,'Hoja de Trabajo para listado'!$A$155:$A$1048576,0),MATCH((CUADRO!F$5&amp;$E1121),'Hoja de Trabajo para listado'!$A$151:$Z$151,0)),0)+IFERROR(INDEX('Hoja de Trabajo para listado'!$AB$155:$BA$1048576,MATCH($A1121,'Hoja de Trabajo para listado'!$AB$155:$AB$1048576,0),MATCH((CUADRO!F$5&amp;$E1121),'Hoja de Trabajo para listado'!$AB$151:$BA$151,0)),0)+IFERROR(INDEX('Hoja de Trabajo para listado'!$BC$155:$CB$1048576,MATCH($A1121,'Hoja de Trabajo para listado'!$BC$155:$BC$1048576,0),MATCH((CUADRO!F$5&amp;$E1121),'Hoja de Trabajo para listado'!$BC$151:$CB$151,0)),0)+IFERROR(INDEX('Hoja de Trabajo para listado'!$DE$153:$DG$274,MATCH($A1121,'Hoja de Trabajo para listado'!$DE$153:$DE$1048576,0),MATCH((CUADRO!F$5&amp;$E1121),'Hoja de Trabajo para listado'!$DE$151:$DG$151,0)),0)+IFERROR(INDEX('Hoja de Trabajo para listado'!$CD$155:$DC$1048576,MATCH($A1121,'Hoja de Trabajo para listado'!$CD$155:$CD$1048576,0),MATCH((CUADRO!F$5&amp;$E1121),'Hoja de Trabajo para listado'!$CD$151:$DC$151,0)),0)</f>
        <v>0</v>
      </c>
      <c r="G1121" s="245">
        <f ca="1">+IFERROR(INDEX('Hoja de Trabajo para listado'!$A$155:$Z$1048576,MATCH($A1121,'Hoja de Trabajo para listado'!$A$155:$A$1048576,0),MATCH((CUADRO!G$5&amp;$E1121),'Hoja de Trabajo para listado'!$A$151:$Z$151,0)),0)+IFERROR(INDEX('Hoja de Trabajo para listado'!$AB$155:$BA$1048576,MATCH($A1121,'Hoja de Trabajo para listado'!$AB$155:$AB$1048576,0),MATCH((CUADRO!G$5&amp;$E1121),'Hoja de Trabajo para listado'!$AB$151:$BA$151,0)),0)+IFERROR(INDEX('Hoja de Trabajo para listado'!$BC$155:$CB$1048576,MATCH($A1121,'Hoja de Trabajo para listado'!$BC$155:$BC$1048576,0),MATCH((CUADRO!G$5&amp;$E1121),'Hoja de Trabajo para listado'!$BC$151:$CB$151,0)),0)+IFERROR(INDEX('Hoja de Trabajo para listado'!$DE$153:$DG$274,MATCH($A1121,'Hoja de Trabajo para listado'!$DE$153:$DE$1048576,0),MATCH((CUADRO!G$5&amp;$E1121),'Hoja de Trabajo para listado'!$DE$151:$DG$151,0)),0)+IFERROR(INDEX('Hoja de Trabajo para listado'!$CD$155:$DC$1048576,MATCH($A1121,'Hoja de Trabajo para listado'!$CD$155:$CD$1048576,0),MATCH((CUADRO!G$5&amp;$E1121),'Hoja de Trabajo para listado'!$CD$151:$DC$151,0)),0)</f>
        <v>0</v>
      </c>
      <c r="H1121" s="245">
        <f ca="1">+IFERROR(INDEX('Hoja de Trabajo para listado'!$A$155:$Z$1048576,MATCH($A1121,'Hoja de Trabajo para listado'!$A$155:$A$1048576,0),MATCH((CUADRO!H$5&amp;$E1121),'Hoja de Trabajo para listado'!$A$151:$Z$151,0)),0)+IFERROR(INDEX('Hoja de Trabajo para listado'!$AB$155:$BA$1048576,MATCH($A1121,'Hoja de Trabajo para listado'!$AB$155:$AB$1048576,0),MATCH((CUADRO!H$5&amp;$E1121),'Hoja de Trabajo para listado'!$AB$151:$BA$151,0)),0)+IFERROR(INDEX('Hoja de Trabajo para listado'!$BC$155:$CB$1048576,MATCH($A1121,'Hoja de Trabajo para listado'!$BC$155:$BC$1048576,0),MATCH((CUADRO!H$5&amp;$E1121),'Hoja de Trabajo para listado'!$BC$151:$CB$151,0)),0)+IFERROR(INDEX('Hoja de Trabajo para listado'!$DE$153:$DG$274,MATCH($A1121,'Hoja de Trabajo para listado'!$DE$153:$DE$1048576,0),MATCH((CUADRO!H$5&amp;$E1121),'Hoja de Trabajo para listado'!$DE$151:$DG$151,0)),0)+IFERROR(INDEX('Hoja de Trabajo para listado'!$CD$155:$DC$1048576,MATCH($A1121,'Hoja de Trabajo para listado'!$CD$155:$CD$1048576,0),MATCH((CUADRO!H$5&amp;$E1121),'Hoja de Trabajo para listado'!$CD$151:$DC$151,0)),0)</f>
        <v>0</v>
      </c>
      <c r="I1121" s="245">
        <f ca="1">+IFERROR(INDEX('Hoja de Trabajo para listado'!$A$155:$Z$1048576,MATCH($A1121,'Hoja de Trabajo para listado'!$A$155:$A$1048576,0),MATCH((CUADRO!I$5&amp;$E1121),'Hoja de Trabajo para listado'!$A$151:$Z$151,0)),0)+IFERROR(INDEX('Hoja de Trabajo para listado'!$AB$155:$BA$1048576,MATCH($A1121,'Hoja de Trabajo para listado'!$AB$155:$AB$1048576,0),MATCH((CUADRO!I$5&amp;$E1121),'Hoja de Trabajo para listado'!$AB$151:$BA$151,0)),0)+IFERROR(INDEX('Hoja de Trabajo para listado'!$BC$155:$CB$1048576,MATCH($A1121,'Hoja de Trabajo para listado'!$BC$155:$BC$1048576,0),MATCH((CUADRO!I$5&amp;$E1121),'Hoja de Trabajo para listado'!$BC$151:$CB$151,0)),0)+IFERROR(INDEX('Hoja de Trabajo para listado'!$DE$153:$DG$274,MATCH($A1121,'Hoja de Trabajo para listado'!$DE$153:$DE$1048576,0),MATCH((CUADRO!I$5&amp;$E1121),'Hoja de Trabajo para listado'!$DE$151:$DG$151,0)),0)+IFERROR(INDEX('Hoja de Trabajo para listado'!$CD$155:$DC$1048576,MATCH($A1121,'Hoja de Trabajo para listado'!$CD$155:$CD$1048576,0),MATCH((CUADRO!I$5&amp;$E1121),'Hoja de Trabajo para listado'!$CD$151:$DC$151,0)),0)</f>
        <v>0</v>
      </c>
      <c r="J1121" s="245">
        <f ca="1">+IFERROR(INDEX('Hoja de Trabajo para listado'!$A$155:$Z$1048576,MATCH($A1121,'Hoja de Trabajo para listado'!$A$155:$A$1048576,0),MATCH((CUADRO!J$5&amp;$E1121),'Hoja de Trabajo para listado'!$A$151:$Z$151,0)),0)+IFERROR(INDEX('Hoja de Trabajo para listado'!$AB$155:$BA$1048576,MATCH($A1121,'Hoja de Trabajo para listado'!$AB$155:$AB$1048576,0),MATCH((CUADRO!J$5&amp;$E1121),'Hoja de Trabajo para listado'!$AB$151:$BA$151,0)),0)+IFERROR(INDEX('Hoja de Trabajo para listado'!$BC$155:$CB$1048576,MATCH($A1121,'Hoja de Trabajo para listado'!$BC$155:$BC$1048576,0),MATCH((CUADRO!J$5&amp;$E1121),'Hoja de Trabajo para listado'!$BC$151:$CB$151,0)),0)+IFERROR(INDEX('Hoja de Trabajo para listado'!$DE$153:$DG$274,MATCH($A1121,'Hoja de Trabajo para listado'!$DE$153:$DE$1048576,0),MATCH((CUADRO!J$5&amp;$E1121),'Hoja de Trabajo para listado'!$DE$151:$DG$151,0)),0)+IFERROR(INDEX('Hoja de Trabajo para listado'!$CD$155:$DC$1048576,MATCH($A1121,'Hoja de Trabajo para listado'!$CD$155:$CD$1048576,0),MATCH((CUADRO!J$5&amp;$E1121),'Hoja de Trabajo para listado'!$CD$151:$DC$151,0)),0)</f>
        <v>0</v>
      </c>
      <c r="K1121" s="245">
        <f ca="1">+IFERROR(INDEX('Hoja de Trabajo para listado'!$A$155:$Z$1048576,MATCH($A1121,'Hoja de Trabajo para listado'!$A$155:$A$1048576,0),MATCH((CUADRO!K$5&amp;$E1121),'Hoja de Trabajo para listado'!$A$151:$Z$151,0)),0)+IFERROR(INDEX('Hoja de Trabajo para listado'!$AB$155:$BA$1048576,MATCH($A1121,'Hoja de Trabajo para listado'!$AB$155:$AB$1048576,0),MATCH((CUADRO!K$5&amp;$E1121),'Hoja de Trabajo para listado'!$AB$151:$BA$151,0)),0)+IFERROR(INDEX('Hoja de Trabajo para listado'!$BC$155:$CB$1048576,MATCH($A1121,'Hoja de Trabajo para listado'!$BC$155:$BC$1048576,0),MATCH((CUADRO!K$5&amp;$E1121),'Hoja de Trabajo para listado'!$BC$151:$CB$151,0)),0)+IFERROR(INDEX('Hoja de Trabajo para listado'!$DE$153:$DG$274,MATCH($A1121,'Hoja de Trabajo para listado'!$DE$153:$DE$1048576,0),MATCH((CUADRO!K$5&amp;$E1121),'Hoja de Trabajo para listado'!$DE$151:$DG$151,0)),0)+IFERROR(INDEX('Hoja de Trabajo para listado'!$CD$155:$DC$1048576,MATCH($A1121,'Hoja de Trabajo para listado'!$CD$155:$CD$1048576,0),MATCH((CUADRO!K$5&amp;$E1121),'Hoja de Trabajo para listado'!$CD$151:$DC$151,0)),0)</f>
        <v>0</v>
      </c>
      <c r="L1121" s="245">
        <f ca="1">+IFERROR(INDEX('Hoja de Trabajo para listado'!$A$155:$Z$1048576,MATCH($A1121,'Hoja de Trabajo para listado'!$A$155:$A$1048576,0),MATCH((CUADRO!L$5&amp;$E1121),'Hoja de Trabajo para listado'!$A$151:$Z$151,0)),0)+IFERROR(INDEX('Hoja de Trabajo para listado'!$AB$155:$BA$1048576,MATCH($A1121,'Hoja de Trabajo para listado'!$AB$155:$AB$1048576,0),MATCH((CUADRO!L$5&amp;$E1121),'Hoja de Trabajo para listado'!$AB$151:$BA$151,0)),0)+IFERROR(INDEX('Hoja de Trabajo para listado'!$BC$155:$CB$1048576,MATCH($A1121,'Hoja de Trabajo para listado'!$BC$155:$BC$1048576,0),MATCH((CUADRO!L$5&amp;$E1121),'Hoja de Trabajo para listado'!$BC$151:$CB$151,0)),0)+IFERROR(INDEX('Hoja de Trabajo para listado'!$DE$153:$DG$274,MATCH($A1121,'Hoja de Trabajo para listado'!$DE$153:$DE$1048576,0),MATCH((CUADRO!L$5&amp;$E1121),'Hoja de Trabajo para listado'!$DE$151:$DG$151,0)),0)+IFERROR(INDEX('Hoja de Trabajo para listado'!$CD$155:$DC$1048576,MATCH($A1121,'Hoja de Trabajo para listado'!$CD$155:$CD$1048576,0),MATCH((CUADRO!L$5&amp;$E1121),'Hoja de Trabajo para listado'!$CD$151:$DC$151,0)),0)</f>
        <v>0</v>
      </c>
      <c r="M1121" s="245">
        <f ca="1">+IFERROR(INDEX('Hoja de Trabajo para listado'!$A$155:$Z$1048576,MATCH($A1121,'Hoja de Trabajo para listado'!$A$155:$A$1048576,0),MATCH((CUADRO!M$5&amp;$E1121),'Hoja de Trabajo para listado'!$A$151:$Z$151,0)),0)+IFERROR(INDEX('Hoja de Trabajo para listado'!$AB$155:$BA$1048576,MATCH($A1121,'Hoja de Trabajo para listado'!$AB$155:$AB$1048576,0),MATCH((CUADRO!M$5&amp;$E1121),'Hoja de Trabajo para listado'!$AB$151:$BA$151,0)),0)+IFERROR(INDEX('Hoja de Trabajo para listado'!$BC$155:$CB$1048576,MATCH($A1121,'Hoja de Trabajo para listado'!$BC$155:$BC$1048576,0),MATCH((CUADRO!M$5&amp;$E1121),'Hoja de Trabajo para listado'!$BC$151:$CB$151,0)),0)+IFERROR(INDEX('Hoja de Trabajo para listado'!$DE$153:$DG$274,MATCH($A1121,'Hoja de Trabajo para listado'!$DE$153:$DE$1048576,0),MATCH((CUADRO!M$5&amp;$E1121),'Hoja de Trabajo para listado'!$DE$151:$DG$151,0)),0)+IFERROR(INDEX('Hoja de Trabajo para listado'!$CD$155:$DC$1048576,MATCH($A1121,'Hoja de Trabajo para listado'!$CD$155:$CD$1048576,0),MATCH((CUADRO!M$5&amp;$E1121),'Hoja de Trabajo para listado'!$CD$151:$DC$151,0)),0)</f>
        <v>0</v>
      </c>
      <c r="N1121" s="245">
        <f ca="1">+IFERROR(INDEX('Hoja de Trabajo para listado'!$A$155:$Z$1048576,MATCH($A1121,'Hoja de Trabajo para listado'!$A$155:$A$1048576,0),MATCH((CUADRO!N$5&amp;$E1121),'Hoja de Trabajo para listado'!$A$151:$Z$151,0)),0)+IFERROR(INDEX('Hoja de Trabajo para listado'!$AB$155:$BA$1048576,MATCH($A1121,'Hoja de Trabajo para listado'!$AB$155:$AB$1048576,0),MATCH((CUADRO!N$5&amp;$E1121),'Hoja de Trabajo para listado'!$AB$151:$BA$151,0)),0)+IFERROR(INDEX('Hoja de Trabajo para listado'!$BC$155:$CB$1048576,MATCH($A1121,'Hoja de Trabajo para listado'!$BC$155:$BC$1048576,0),MATCH((CUADRO!N$5&amp;$E1121),'Hoja de Trabajo para listado'!$BC$151:$CB$151,0)),0)+IFERROR(INDEX('Hoja de Trabajo para listado'!$DE$153:$DG$274,MATCH($A1121,'Hoja de Trabajo para listado'!$DE$153:$DE$1048576,0),MATCH((CUADRO!N$5&amp;$E1121),'Hoja de Trabajo para listado'!$DE$151:$DG$151,0)),0)+IFERROR(INDEX('Hoja de Trabajo para listado'!$CD$155:$DC$1048576,MATCH($A1121,'Hoja de Trabajo para listado'!$CD$155:$CD$1048576,0),MATCH((CUADRO!N$5&amp;$E1121),'Hoja de Trabajo para listado'!$CD$151:$DC$151,0)),0)</f>
        <v>0</v>
      </c>
      <c r="O1121" s="245">
        <f ca="1">+IFERROR(INDEX('Hoja de Trabajo para listado'!$A$155:$Z$1048576,MATCH($A1121,'Hoja de Trabajo para listado'!$A$155:$A$1048576,0),MATCH((CUADRO!O$5&amp;$E1121),'Hoja de Trabajo para listado'!$A$151:$Z$151,0)),0)+IFERROR(INDEX('Hoja de Trabajo para listado'!$AB$155:$BA$1048576,MATCH($A1121,'Hoja de Trabajo para listado'!$AB$155:$AB$1048576,0),MATCH((CUADRO!O$5&amp;$E1121),'Hoja de Trabajo para listado'!$AB$151:$BA$151,0)),0)+IFERROR(INDEX('Hoja de Trabajo para listado'!$BC$155:$CB$1048576,MATCH($A1121,'Hoja de Trabajo para listado'!$BC$155:$BC$1048576,0),MATCH((CUADRO!O$5&amp;$E1121),'Hoja de Trabajo para listado'!$BC$151:$CB$151,0)),0)+IFERROR(INDEX('Hoja de Trabajo para listado'!$DE$153:$DG$274,MATCH($A1121,'Hoja de Trabajo para listado'!$DE$153:$DE$1048576,0),MATCH((CUADRO!O$5&amp;$E1121),'Hoja de Trabajo para listado'!$DE$151:$DG$151,0)),0)+IFERROR(INDEX('Hoja de Trabajo para listado'!$CD$155:$DC$1048576,MATCH($A1121,'Hoja de Trabajo para listado'!$CD$155:$CD$1048576,0),MATCH((CUADRO!O$5&amp;$E1121),'Hoja de Trabajo para listado'!$CD$151:$DC$151,0)),0)</f>
        <v>0</v>
      </c>
      <c r="P1121" s="245">
        <f ca="1">+IFERROR(INDEX('Hoja de Trabajo para listado'!$A$155:$Z$1048576,MATCH($A1121,'Hoja de Trabajo para listado'!$A$155:$A$1048576,0),MATCH((CUADRO!P$5&amp;$E1121),'Hoja de Trabajo para listado'!$A$151:$Z$151,0)),0)+IFERROR(INDEX('Hoja de Trabajo para listado'!$AB$155:$BA$1048576,MATCH($A1121,'Hoja de Trabajo para listado'!$AB$155:$AB$1048576,0),MATCH((CUADRO!P$5&amp;$E1121),'Hoja de Trabajo para listado'!$AB$151:$BA$151,0)),0)+IFERROR(INDEX('Hoja de Trabajo para listado'!$BC$155:$CB$1048576,MATCH($A1121,'Hoja de Trabajo para listado'!$BC$155:$BC$1048576,0),MATCH((CUADRO!P$5&amp;$E1121),'Hoja de Trabajo para listado'!$BC$151:$CB$151,0)),0)+IFERROR(INDEX('Hoja de Trabajo para listado'!$DE$153:$DG$274,MATCH($A1121,'Hoja de Trabajo para listado'!$DE$153:$DE$1048576,0),MATCH((CUADRO!P$5&amp;$E1121),'Hoja de Trabajo para listado'!$DE$151:$DG$151,0)),0)+IFERROR(INDEX('Hoja de Trabajo para listado'!$CD$155:$DC$1048576,MATCH($A1121,'Hoja de Trabajo para listado'!$CD$155:$CD$1048576,0),MATCH((CUADRO!P$5&amp;$E1121),'Hoja de Trabajo para listado'!$CD$151:$DC$151,0)),0)</f>
        <v>0</v>
      </c>
      <c r="Q1121" s="245">
        <f ca="1">+IFERROR(INDEX('Hoja de Trabajo para listado'!$A$155:$Z$1048576,MATCH($A1121,'Hoja de Trabajo para listado'!$A$155:$A$1048576,0),MATCH((CUADRO!Q$5&amp;$E1121),'Hoja de Trabajo para listado'!$A$151:$Z$151,0)),0)+IFERROR(INDEX('Hoja de Trabajo para listado'!$AB$155:$BA$1048576,MATCH($A1121,'Hoja de Trabajo para listado'!$AB$155:$AB$1048576,0),MATCH((CUADRO!Q$5&amp;$E1121),'Hoja de Trabajo para listado'!$AB$151:$BA$151,0)),0)+IFERROR(INDEX('Hoja de Trabajo para listado'!$BC$155:$CB$1048576,MATCH($A1121,'Hoja de Trabajo para listado'!$BC$155:$BC$1048576,0),MATCH((CUADRO!Q$5&amp;$E1121),'Hoja de Trabajo para listado'!$BC$151:$CB$151,0)),0)+IFERROR(INDEX('Hoja de Trabajo para listado'!$DE$153:$DG$274,MATCH($A1121,'Hoja de Trabajo para listado'!$DE$153:$DE$1048576,0),MATCH((CUADRO!Q$5&amp;$E1121),'Hoja de Trabajo para listado'!$DE$151:$DG$151,0)),0)+IFERROR(INDEX('Hoja de Trabajo para listado'!$CD$155:$DC$1048576,MATCH($A1121,'Hoja de Trabajo para listado'!$CD$155:$CD$1048576,0),MATCH((CUADRO!Q$5&amp;$E1121),'Hoja de Trabajo para listado'!$CD$151:$DC$151,0)),0)</f>
        <v>0</v>
      </c>
      <c r="R1121" s="245">
        <f t="shared" ca="1" si="37"/>
        <v>0</v>
      </c>
      <c r="S1121" s="259">
        <f ca="1">+R1120+R1121</f>
        <v>0</v>
      </c>
      <c r="T1121" s="245">
        <f ca="1">+S1121</f>
        <v>0</v>
      </c>
      <c r="U1121" s="244">
        <f t="shared" si="38"/>
        <v>2</v>
      </c>
      <c r="V1121" s="333" t="str">
        <f>+VLOOKUP(A1121,bd_lista!$A$3:$E$590,5,FALSE)</f>
        <v>Instituciones Descentralizadas Departamentales</v>
      </c>
      <c r="W1121" s="392"/>
      <c r="X1121" s="242">
        <f>+VLOOKUP(A1121,[4]Sheet1!$A$13:$D$744,4,FALSE)</f>
        <v>0</v>
      </c>
      <c r="Y1121" s="242" t="e">
        <f>+VLOOKUP(X1121,bd_lista!$A$3:$C$590,3,FALSE)</f>
        <v>#N/A</v>
      </c>
      <c r="Z1121" s="292"/>
      <c r="AA1121" s="321"/>
    </row>
    <row r="1122" spans="1:27" customFormat="1" ht="15" hidden="1" customHeight="1">
      <c r="A1122" s="32">
        <v>2312</v>
      </c>
      <c r="B1122" s="387">
        <f>+A1122</f>
        <v>2312</v>
      </c>
      <c r="C1122" s="247" t="str">
        <f>+VLOOKUP(A1122,bd_lista!$A$3:$C$590,3,FALSE)</f>
        <v>EMPRESA MUNICIPAL DE AGUA POTABLE Y ALCANTARILLADO VIACHA</v>
      </c>
      <c r="D1122" s="389" t="str">
        <f>+C1122</f>
        <v>EMPRESA MUNICIPAL DE AGUA POTABLE Y ALCANTARILLADO VIACHA</v>
      </c>
      <c r="E1122" s="242" t="s">
        <v>1304</v>
      </c>
      <c r="F1122" s="243">
        <f ca="1">+IFERROR(INDEX('Hoja de Trabajo para listado'!$A$155:$Z$1048576,MATCH($A1122,'Hoja de Trabajo para listado'!$A$155:$A$1048576,0),MATCH((CUADRO!F$5&amp;$E1122),'Hoja de Trabajo para listado'!$A$151:$Z$151,0)),0)+IFERROR(INDEX('Hoja de Trabajo para listado'!$AB$155:$BA$1048576,MATCH($A1122,'Hoja de Trabajo para listado'!$AB$155:$AB$1048576,0),MATCH((CUADRO!F$5&amp;$E1122),'Hoja de Trabajo para listado'!$AB$151:$BA$151,0)),0)+IFERROR(INDEX('Hoja de Trabajo para listado'!$BC$155:$CB$1048576,MATCH($A1122,'Hoja de Trabajo para listado'!$BC$155:$BC$1048576,0),MATCH((CUADRO!F$5&amp;$E1122),'Hoja de Trabajo para listado'!$BC$151:$CB$151,0)),0)+IFERROR(INDEX('Hoja de Trabajo para listado'!$DE$153:$DG$274,MATCH($A1122,'Hoja de Trabajo para listado'!$DE$153:$DE$1048576,0),MATCH((CUADRO!F$5&amp;$E1122),'Hoja de Trabajo para listado'!$DE$151:$DG$151,0)),0)+IFERROR(INDEX('Hoja de Trabajo para listado'!$CD$155:$DC$1048576,MATCH($A1122,'Hoja de Trabajo para listado'!$CD$155:$CD$1048576,0),MATCH((CUADRO!F$5&amp;$E1122),'Hoja de Trabajo para listado'!$CD$151:$DC$151,0)),0)</f>
        <v>0</v>
      </c>
      <c r="G1122" s="243">
        <f ca="1">+IFERROR(INDEX('Hoja de Trabajo para listado'!$A$155:$Z$1048576,MATCH($A1122,'Hoja de Trabajo para listado'!$A$155:$A$1048576,0),MATCH((CUADRO!G$5&amp;$E1122),'Hoja de Trabajo para listado'!$A$151:$Z$151,0)),0)+IFERROR(INDEX('Hoja de Trabajo para listado'!$AB$155:$BA$1048576,MATCH($A1122,'Hoja de Trabajo para listado'!$AB$155:$AB$1048576,0),MATCH((CUADRO!G$5&amp;$E1122),'Hoja de Trabajo para listado'!$AB$151:$BA$151,0)),0)+IFERROR(INDEX('Hoja de Trabajo para listado'!$BC$155:$CB$1048576,MATCH($A1122,'Hoja de Trabajo para listado'!$BC$155:$BC$1048576,0),MATCH((CUADRO!G$5&amp;$E1122),'Hoja de Trabajo para listado'!$BC$151:$CB$151,0)),0)+IFERROR(INDEX('Hoja de Trabajo para listado'!$DE$153:$DG$274,MATCH($A1122,'Hoja de Trabajo para listado'!$DE$153:$DE$1048576,0),MATCH((CUADRO!G$5&amp;$E1122),'Hoja de Trabajo para listado'!$DE$151:$DG$151,0)),0)+IFERROR(INDEX('Hoja de Trabajo para listado'!$CD$155:$DC$1048576,MATCH($A1122,'Hoja de Trabajo para listado'!$CD$155:$CD$1048576,0),MATCH((CUADRO!G$5&amp;$E1122),'Hoja de Trabajo para listado'!$CD$151:$DC$151,0)),0)</f>
        <v>0</v>
      </c>
      <c r="H1122" s="243">
        <f ca="1">+IFERROR(INDEX('Hoja de Trabajo para listado'!$A$155:$Z$1048576,MATCH($A1122,'Hoja de Trabajo para listado'!$A$155:$A$1048576,0),MATCH((CUADRO!H$5&amp;$E1122),'Hoja de Trabajo para listado'!$A$151:$Z$151,0)),0)+IFERROR(INDEX('Hoja de Trabajo para listado'!$AB$155:$BA$1048576,MATCH($A1122,'Hoja de Trabajo para listado'!$AB$155:$AB$1048576,0),MATCH((CUADRO!H$5&amp;$E1122),'Hoja de Trabajo para listado'!$AB$151:$BA$151,0)),0)+IFERROR(INDEX('Hoja de Trabajo para listado'!$BC$155:$CB$1048576,MATCH($A1122,'Hoja de Trabajo para listado'!$BC$155:$BC$1048576,0),MATCH((CUADRO!H$5&amp;$E1122),'Hoja de Trabajo para listado'!$BC$151:$CB$151,0)),0)+IFERROR(INDEX('Hoja de Trabajo para listado'!$DE$153:$DG$274,MATCH($A1122,'Hoja de Trabajo para listado'!$DE$153:$DE$1048576,0),MATCH((CUADRO!H$5&amp;$E1122),'Hoja de Trabajo para listado'!$DE$151:$DG$151,0)),0)+IFERROR(INDEX('Hoja de Trabajo para listado'!$CD$155:$DC$1048576,MATCH($A1122,'Hoja de Trabajo para listado'!$CD$155:$CD$1048576,0),MATCH((CUADRO!H$5&amp;$E1122),'Hoja de Trabajo para listado'!$CD$151:$DC$151,0)),0)</f>
        <v>0</v>
      </c>
      <c r="I1122" s="243">
        <f ca="1">+IFERROR(INDEX('Hoja de Trabajo para listado'!$A$155:$Z$1048576,MATCH($A1122,'Hoja de Trabajo para listado'!$A$155:$A$1048576,0),MATCH((CUADRO!I$5&amp;$E1122),'Hoja de Trabajo para listado'!$A$151:$Z$151,0)),0)+IFERROR(INDEX('Hoja de Trabajo para listado'!$AB$155:$BA$1048576,MATCH($A1122,'Hoja de Trabajo para listado'!$AB$155:$AB$1048576,0),MATCH((CUADRO!I$5&amp;$E1122),'Hoja de Trabajo para listado'!$AB$151:$BA$151,0)),0)+IFERROR(INDEX('Hoja de Trabajo para listado'!$BC$155:$CB$1048576,MATCH($A1122,'Hoja de Trabajo para listado'!$BC$155:$BC$1048576,0),MATCH((CUADRO!I$5&amp;$E1122),'Hoja de Trabajo para listado'!$BC$151:$CB$151,0)),0)+IFERROR(INDEX('Hoja de Trabajo para listado'!$DE$153:$DG$274,MATCH($A1122,'Hoja de Trabajo para listado'!$DE$153:$DE$1048576,0),MATCH((CUADRO!I$5&amp;$E1122),'Hoja de Trabajo para listado'!$DE$151:$DG$151,0)),0)+IFERROR(INDEX('Hoja de Trabajo para listado'!$CD$155:$DC$1048576,MATCH($A1122,'Hoja de Trabajo para listado'!$CD$155:$CD$1048576,0),MATCH((CUADRO!I$5&amp;$E1122),'Hoja de Trabajo para listado'!$CD$151:$DC$151,0)),0)</f>
        <v>0</v>
      </c>
      <c r="J1122" s="243">
        <f ca="1">+IFERROR(INDEX('Hoja de Trabajo para listado'!$A$155:$Z$1048576,MATCH($A1122,'Hoja de Trabajo para listado'!$A$155:$A$1048576,0),MATCH((CUADRO!J$5&amp;$E1122),'Hoja de Trabajo para listado'!$A$151:$Z$151,0)),0)+IFERROR(INDEX('Hoja de Trabajo para listado'!$AB$155:$BA$1048576,MATCH($A1122,'Hoja de Trabajo para listado'!$AB$155:$AB$1048576,0),MATCH((CUADRO!J$5&amp;$E1122),'Hoja de Trabajo para listado'!$AB$151:$BA$151,0)),0)+IFERROR(INDEX('Hoja de Trabajo para listado'!$BC$155:$CB$1048576,MATCH($A1122,'Hoja de Trabajo para listado'!$BC$155:$BC$1048576,0),MATCH((CUADRO!J$5&amp;$E1122),'Hoja de Trabajo para listado'!$BC$151:$CB$151,0)),0)+IFERROR(INDEX('Hoja de Trabajo para listado'!$DE$153:$DG$274,MATCH($A1122,'Hoja de Trabajo para listado'!$DE$153:$DE$1048576,0),MATCH((CUADRO!J$5&amp;$E1122),'Hoja de Trabajo para listado'!$DE$151:$DG$151,0)),0)+IFERROR(INDEX('Hoja de Trabajo para listado'!$CD$155:$DC$1048576,MATCH($A1122,'Hoja de Trabajo para listado'!$CD$155:$CD$1048576,0),MATCH((CUADRO!J$5&amp;$E1122),'Hoja de Trabajo para listado'!$CD$151:$DC$151,0)),0)</f>
        <v>0</v>
      </c>
      <c r="K1122" s="243">
        <f ca="1">+IFERROR(INDEX('Hoja de Trabajo para listado'!$A$155:$Z$1048576,MATCH($A1122,'Hoja de Trabajo para listado'!$A$155:$A$1048576,0),MATCH((CUADRO!K$5&amp;$E1122),'Hoja de Trabajo para listado'!$A$151:$Z$151,0)),0)+IFERROR(INDEX('Hoja de Trabajo para listado'!$AB$155:$BA$1048576,MATCH($A1122,'Hoja de Trabajo para listado'!$AB$155:$AB$1048576,0),MATCH((CUADRO!K$5&amp;$E1122),'Hoja de Trabajo para listado'!$AB$151:$BA$151,0)),0)+IFERROR(INDEX('Hoja de Trabajo para listado'!$BC$155:$CB$1048576,MATCH($A1122,'Hoja de Trabajo para listado'!$BC$155:$BC$1048576,0),MATCH((CUADRO!K$5&amp;$E1122),'Hoja de Trabajo para listado'!$BC$151:$CB$151,0)),0)+IFERROR(INDEX('Hoja de Trabajo para listado'!$DE$153:$DG$274,MATCH($A1122,'Hoja de Trabajo para listado'!$DE$153:$DE$1048576,0),MATCH((CUADRO!K$5&amp;$E1122),'Hoja de Trabajo para listado'!$DE$151:$DG$151,0)),0)+IFERROR(INDEX('Hoja de Trabajo para listado'!$CD$155:$DC$1048576,MATCH($A1122,'Hoja de Trabajo para listado'!$CD$155:$CD$1048576,0),MATCH((CUADRO!K$5&amp;$E1122),'Hoja de Trabajo para listado'!$CD$151:$DC$151,0)),0)</f>
        <v>0</v>
      </c>
      <c r="L1122" s="243">
        <f ca="1">+IFERROR(INDEX('Hoja de Trabajo para listado'!$A$155:$Z$1048576,MATCH($A1122,'Hoja de Trabajo para listado'!$A$155:$A$1048576,0),MATCH((CUADRO!L$5&amp;$E1122),'Hoja de Trabajo para listado'!$A$151:$Z$151,0)),0)+IFERROR(INDEX('Hoja de Trabajo para listado'!$AB$155:$BA$1048576,MATCH($A1122,'Hoja de Trabajo para listado'!$AB$155:$AB$1048576,0),MATCH((CUADRO!L$5&amp;$E1122),'Hoja de Trabajo para listado'!$AB$151:$BA$151,0)),0)+IFERROR(INDEX('Hoja de Trabajo para listado'!$BC$155:$CB$1048576,MATCH($A1122,'Hoja de Trabajo para listado'!$BC$155:$BC$1048576,0),MATCH((CUADRO!L$5&amp;$E1122),'Hoja de Trabajo para listado'!$BC$151:$CB$151,0)),0)+IFERROR(INDEX('Hoja de Trabajo para listado'!$DE$153:$DG$274,MATCH($A1122,'Hoja de Trabajo para listado'!$DE$153:$DE$1048576,0),MATCH((CUADRO!L$5&amp;$E1122),'Hoja de Trabajo para listado'!$DE$151:$DG$151,0)),0)+IFERROR(INDEX('Hoja de Trabajo para listado'!$CD$155:$DC$1048576,MATCH($A1122,'Hoja de Trabajo para listado'!$CD$155:$CD$1048576,0),MATCH((CUADRO!L$5&amp;$E1122),'Hoja de Trabajo para listado'!$CD$151:$DC$151,0)),0)</f>
        <v>0</v>
      </c>
      <c r="M1122" s="243">
        <f ca="1">+IFERROR(INDEX('Hoja de Trabajo para listado'!$A$155:$Z$1048576,MATCH($A1122,'Hoja de Trabajo para listado'!$A$155:$A$1048576,0),MATCH((CUADRO!M$5&amp;$E1122),'Hoja de Trabajo para listado'!$A$151:$Z$151,0)),0)+IFERROR(INDEX('Hoja de Trabajo para listado'!$AB$155:$BA$1048576,MATCH($A1122,'Hoja de Trabajo para listado'!$AB$155:$AB$1048576,0),MATCH((CUADRO!M$5&amp;$E1122),'Hoja de Trabajo para listado'!$AB$151:$BA$151,0)),0)+IFERROR(INDEX('Hoja de Trabajo para listado'!$BC$155:$CB$1048576,MATCH($A1122,'Hoja de Trabajo para listado'!$BC$155:$BC$1048576,0),MATCH((CUADRO!M$5&amp;$E1122),'Hoja de Trabajo para listado'!$BC$151:$CB$151,0)),0)+IFERROR(INDEX('Hoja de Trabajo para listado'!$DE$153:$DG$274,MATCH($A1122,'Hoja de Trabajo para listado'!$DE$153:$DE$1048576,0),MATCH((CUADRO!M$5&amp;$E1122),'Hoja de Trabajo para listado'!$DE$151:$DG$151,0)),0)+IFERROR(INDEX('Hoja de Trabajo para listado'!$CD$155:$DC$1048576,MATCH($A1122,'Hoja de Trabajo para listado'!$CD$155:$CD$1048576,0),MATCH((CUADRO!M$5&amp;$E1122),'Hoja de Trabajo para listado'!$CD$151:$DC$151,0)),0)</f>
        <v>0</v>
      </c>
      <c r="N1122" s="243">
        <f ca="1">+IFERROR(INDEX('Hoja de Trabajo para listado'!$A$155:$Z$1048576,MATCH($A1122,'Hoja de Trabajo para listado'!$A$155:$A$1048576,0),MATCH((CUADRO!N$5&amp;$E1122),'Hoja de Trabajo para listado'!$A$151:$Z$151,0)),0)+IFERROR(INDEX('Hoja de Trabajo para listado'!$AB$155:$BA$1048576,MATCH($A1122,'Hoja de Trabajo para listado'!$AB$155:$AB$1048576,0),MATCH((CUADRO!N$5&amp;$E1122),'Hoja de Trabajo para listado'!$AB$151:$BA$151,0)),0)+IFERROR(INDEX('Hoja de Trabajo para listado'!$BC$155:$CB$1048576,MATCH($A1122,'Hoja de Trabajo para listado'!$BC$155:$BC$1048576,0),MATCH((CUADRO!N$5&amp;$E1122),'Hoja de Trabajo para listado'!$BC$151:$CB$151,0)),0)+IFERROR(INDEX('Hoja de Trabajo para listado'!$DE$153:$DG$274,MATCH($A1122,'Hoja de Trabajo para listado'!$DE$153:$DE$1048576,0),MATCH((CUADRO!N$5&amp;$E1122),'Hoja de Trabajo para listado'!$DE$151:$DG$151,0)),0)+IFERROR(INDEX('Hoja de Trabajo para listado'!$CD$155:$DC$1048576,MATCH($A1122,'Hoja de Trabajo para listado'!$CD$155:$CD$1048576,0),MATCH((CUADRO!N$5&amp;$E1122),'Hoja de Trabajo para listado'!$CD$151:$DC$151,0)),0)</f>
        <v>0</v>
      </c>
      <c r="O1122" s="243">
        <f ca="1">+IFERROR(INDEX('Hoja de Trabajo para listado'!$A$155:$Z$1048576,MATCH($A1122,'Hoja de Trabajo para listado'!$A$155:$A$1048576,0),MATCH((CUADRO!O$5&amp;$E1122),'Hoja de Trabajo para listado'!$A$151:$Z$151,0)),0)+IFERROR(INDEX('Hoja de Trabajo para listado'!$AB$155:$BA$1048576,MATCH($A1122,'Hoja de Trabajo para listado'!$AB$155:$AB$1048576,0),MATCH((CUADRO!O$5&amp;$E1122),'Hoja de Trabajo para listado'!$AB$151:$BA$151,0)),0)+IFERROR(INDEX('Hoja de Trabajo para listado'!$BC$155:$CB$1048576,MATCH($A1122,'Hoja de Trabajo para listado'!$BC$155:$BC$1048576,0),MATCH((CUADRO!O$5&amp;$E1122),'Hoja de Trabajo para listado'!$BC$151:$CB$151,0)),0)+IFERROR(INDEX('Hoja de Trabajo para listado'!$DE$153:$DG$274,MATCH($A1122,'Hoja de Trabajo para listado'!$DE$153:$DE$1048576,0),MATCH((CUADRO!O$5&amp;$E1122),'Hoja de Trabajo para listado'!$DE$151:$DG$151,0)),0)+IFERROR(INDEX('Hoja de Trabajo para listado'!$CD$155:$DC$1048576,MATCH($A1122,'Hoja de Trabajo para listado'!$CD$155:$CD$1048576,0),MATCH((CUADRO!O$5&amp;$E1122),'Hoja de Trabajo para listado'!$CD$151:$DC$151,0)),0)</f>
        <v>0</v>
      </c>
      <c r="P1122" s="243">
        <f ca="1">+IFERROR(INDEX('Hoja de Trabajo para listado'!$A$155:$Z$1048576,MATCH($A1122,'Hoja de Trabajo para listado'!$A$155:$A$1048576,0),MATCH((CUADRO!P$5&amp;$E1122),'Hoja de Trabajo para listado'!$A$151:$Z$151,0)),0)+IFERROR(INDEX('Hoja de Trabajo para listado'!$AB$155:$BA$1048576,MATCH($A1122,'Hoja de Trabajo para listado'!$AB$155:$AB$1048576,0),MATCH((CUADRO!P$5&amp;$E1122),'Hoja de Trabajo para listado'!$AB$151:$BA$151,0)),0)+IFERROR(INDEX('Hoja de Trabajo para listado'!$BC$155:$CB$1048576,MATCH($A1122,'Hoja de Trabajo para listado'!$BC$155:$BC$1048576,0),MATCH((CUADRO!P$5&amp;$E1122),'Hoja de Trabajo para listado'!$BC$151:$CB$151,0)),0)+IFERROR(INDEX('Hoja de Trabajo para listado'!$DE$153:$DG$274,MATCH($A1122,'Hoja de Trabajo para listado'!$DE$153:$DE$1048576,0),MATCH((CUADRO!P$5&amp;$E1122),'Hoja de Trabajo para listado'!$DE$151:$DG$151,0)),0)+IFERROR(INDEX('Hoja de Trabajo para listado'!$CD$155:$DC$1048576,MATCH($A1122,'Hoja de Trabajo para listado'!$CD$155:$CD$1048576,0),MATCH((CUADRO!P$5&amp;$E1122),'Hoja de Trabajo para listado'!$CD$151:$DC$151,0)),0)</f>
        <v>0</v>
      </c>
      <c r="Q1122" s="243">
        <f ca="1">+IFERROR(INDEX('Hoja de Trabajo para listado'!$A$155:$Z$1048576,MATCH($A1122,'Hoja de Trabajo para listado'!$A$155:$A$1048576,0),MATCH((CUADRO!Q$5&amp;$E1122),'Hoja de Trabajo para listado'!$A$151:$Z$151,0)),0)+IFERROR(INDEX('Hoja de Trabajo para listado'!$AB$155:$BA$1048576,MATCH($A1122,'Hoja de Trabajo para listado'!$AB$155:$AB$1048576,0),MATCH((CUADRO!Q$5&amp;$E1122),'Hoja de Trabajo para listado'!$AB$151:$BA$151,0)),0)+IFERROR(INDEX('Hoja de Trabajo para listado'!$BC$155:$CB$1048576,MATCH($A1122,'Hoja de Trabajo para listado'!$BC$155:$BC$1048576,0),MATCH((CUADRO!Q$5&amp;$E1122),'Hoja de Trabajo para listado'!$BC$151:$CB$151,0)),0)+IFERROR(INDEX('Hoja de Trabajo para listado'!$DE$153:$DG$274,MATCH($A1122,'Hoja de Trabajo para listado'!$DE$153:$DE$1048576,0),MATCH((CUADRO!Q$5&amp;$E1122),'Hoja de Trabajo para listado'!$DE$151:$DG$151,0)),0)+IFERROR(INDEX('Hoja de Trabajo para listado'!$CD$155:$DC$1048576,MATCH($A1122,'Hoja de Trabajo para listado'!$CD$155:$CD$1048576,0),MATCH((CUADRO!Q$5&amp;$E1122),'Hoja de Trabajo para listado'!$CD$151:$DC$151,0)),0)</f>
        <v>0</v>
      </c>
      <c r="R1122" s="243">
        <f t="shared" ca="1" si="37"/>
        <v>0</v>
      </c>
      <c r="S1122" s="249"/>
      <c r="T1122" s="243">
        <f ca="1">+T1123</f>
        <v>0</v>
      </c>
      <c r="U1122" s="242">
        <f t="shared" si="38"/>
        <v>1</v>
      </c>
      <c r="V1122" s="333" t="str">
        <f>+VLOOKUP(A1122,bd_lista!$A$3:$E$590,5,FALSE)</f>
        <v>Empresas Municipales</v>
      </c>
      <c r="W1122" s="391" t="str">
        <f>+V1122</f>
        <v>Empresas Municipales</v>
      </c>
      <c r="X1122" s="242">
        <f>+VLOOKUP(A1122,[4]Sheet1!$A$13:$D$744,4,FALSE)</f>
        <v>0</v>
      </c>
      <c r="Y1122" s="242" t="e">
        <f>+VLOOKUP(X1122,bd_lista!$A$3:$C$590,3,FALSE)</f>
        <v>#N/A</v>
      </c>
      <c r="Z1122" s="294">
        <f>+X1122</f>
        <v>0</v>
      </c>
      <c r="AA1122" s="295" t="e">
        <f>+Y1122</f>
        <v>#N/A</v>
      </c>
    </row>
    <row r="1123" spans="1:27" customFormat="1" ht="15" hidden="1" customHeight="1">
      <c r="A1123" s="32">
        <v>2312</v>
      </c>
      <c r="B1123" s="388"/>
      <c r="C1123" s="247" t="str">
        <f>+VLOOKUP(A1123,bd_lista!$A$3:$C$590,3,FALSE)</f>
        <v>EMPRESA MUNICIPAL DE AGUA POTABLE Y ALCANTARILLADO VIACHA</v>
      </c>
      <c r="D1123" s="390"/>
      <c r="E1123" s="244" t="s">
        <v>1305</v>
      </c>
      <c r="F1123" s="245">
        <f ca="1">+IFERROR(INDEX('Hoja de Trabajo para listado'!$A$155:$Z$1048576,MATCH($A1123,'Hoja de Trabajo para listado'!$A$155:$A$1048576,0),MATCH((CUADRO!F$5&amp;$E1123),'Hoja de Trabajo para listado'!$A$151:$Z$151,0)),0)+IFERROR(INDEX('Hoja de Trabajo para listado'!$AB$155:$BA$1048576,MATCH($A1123,'Hoja de Trabajo para listado'!$AB$155:$AB$1048576,0),MATCH((CUADRO!F$5&amp;$E1123),'Hoja de Trabajo para listado'!$AB$151:$BA$151,0)),0)+IFERROR(INDEX('Hoja de Trabajo para listado'!$BC$155:$CB$1048576,MATCH($A1123,'Hoja de Trabajo para listado'!$BC$155:$BC$1048576,0),MATCH((CUADRO!F$5&amp;$E1123),'Hoja de Trabajo para listado'!$BC$151:$CB$151,0)),0)+IFERROR(INDEX('Hoja de Trabajo para listado'!$DE$153:$DG$274,MATCH($A1123,'Hoja de Trabajo para listado'!$DE$153:$DE$1048576,0),MATCH((CUADRO!F$5&amp;$E1123),'Hoja de Trabajo para listado'!$DE$151:$DG$151,0)),0)+IFERROR(INDEX('Hoja de Trabajo para listado'!$CD$155:$DC$1048576,MATCH($A1123,'Hoja de Trabajo para listado'!$CD$155:$CD$1048576,0),MATCH((CUADRO!F$5&amp;$E1123),'Hoja de Trabajo para listado'!$CD$151:$DC$151,0)),0)</f>
        <v>0</v>
      </c>
      <c r="G1123" s="245">
        <f ca="1">+IFERROR(INDEX('Hoja de Trabajo para listado'!$A$155:$Z$1048576,MATCH($A1123,'Hoja de Trabajo para listado'!$A$155:$A$1048576,0),MATCH((CUADRO!G$5&amp;$E1123),'Hoja de Trabajo para listado'!$A$151:$Z$151,0)),0)+IFERROR(INDEX('Hoja de Trabajo para listado'!$AB$155:$BA$1048576,MATCH($A1123,'Hoja de Trabajo para listado'!$AB$155:$AB$1048576,0),MATCH((CUADRO!G$5&amp;$E1123),'Hoja de Trabajo para listado'!$AB$151:$BA$151,0)),0)+IFERROR(INDEX('Hoja de Trabajo para listado'!$BC$155:$CB$1048576,MATCH($A1123,'Hoja de Trabajo para listado'!$BC$155:$BC$1048576,0),MATCH((CUADRO!G$5&amp;$E1123),'Hoja de Trabajo para listado'!$BC$151:$CB$151,0)),0)+IFERROR(INDEX('Hoja de Trabajo para listado'!$DE$153:$DG$274,MATCH($A1123,'Hoja de Trabajo para listado'!$DE$153:$DE$1048576,0),MATCH((CUADRO!G$5&amp;$E1123),'Hoja de Trabajo para listado'!$DE$151:$DG$151,0)),0)+IFERROR(INDEX('Hoja de Trabajo para listado'!$CD$155:$DC$1048576,MATCH($A1123,'Hoja de Trabajo para listado'!$CD$155:$CD$1048576,0),MATCH((CUADRO!G$5&amp;$E1123),'Hoja de Trabajo para listado'!$CD$151:$DC$151,0)),0)</f>
        <v>0</v>
      </c>
      <c r="H1123" s="245">
        <f ca="1">+IFERROR(INDEX('Hoja de Trabajo para listado'!$A$155:$Z$1048576,MATCH($A1123,'Hoja de Trabajo para listado'!$A$155:$A$1048576,0),MATCH((CUADRO!H$5&amp;$E1123),'Hoja de Trabajo para listado'!$A$151:$Z$151,0)),0)+IFERROR(INDEX('Hoja de Trabajo para listado'!$AB$155:$BA$1048576,MATCH($A1123,'Hoja de Trabajo para listado'!$AB$155:$AB$1048576,0),MATCH((CUADRO!H$5&amp;$E1123),'Hoja de Trabajo para listado'!$AB$151:$BA$151,0)),0)+IFERROR(INDEX('Hoja de Trabajo para listado'!$BC$155:$CB$1048576,MATCH($A1123,'Hoja de Trabajo para listado'!$BC$155:$BC$1048576,0),MATCH((CUADRO!H$5&amp;$E1123),'Hoja de Trabajo para listado'!$BC$151:$CB$151,0)),0)+IFERROR(INDEX('Hoja de Trabajo para listado'!$DE$153:$DG$274,MATCH($A1123,'Hoja de Trabajo para listado'!$DE$153:$DE$1048576,0),MATCH((CUADRO!H$5&amp;$E1123),'Hoja de Trabajo para listado'!$DE$151:$DG$151,0)),0)+IFERROR(INDEX('Hoja de Trabajo para listado'!$CD$155:$DC$1048576,MATCH($A1123,'Hoja de Trabajo para listado'!$CD$155:$CD$1048576,0),MATCH((CUADRO!H$5&amp;$E1123),'Hoja de Trabajo para listado'!$CD$151:$DC$151,0)),0)</f>
        <v>0</v>
      </c>
      <c r="I1123" s="245">
        <f ca="1">+IFERROR(INDEX('Hoja de Trabajo para listado'!$A$155:$Z$1048576,MATCH($A1123,'Hoja de Trabajo para listado'!$A$155:$A$1048576,0),MATCH((CUADRO!I$5&amp;$E1123),'Hoja de Trabajo para listado'!$A$151:$Z$151,0)),0)+IFERROR(INDEX('Hoja de Trabajo para listado'!$AB$155:$BA$1048576,MATCH($A1123,'Hoja de Trabajo para listado'!$AB$155:$AB$1048576,0),MATCH((CUADRO!I$5&amp;$E1123),'Hoja de Trabajo para listado'!$AB$151:$BA$151,0)),0)+IFERROR(INDEX('Hoja de Trabajo para listado'!$BC$155:$CB$1048576,MATCH($A1123,'Hoja de Trabajo para listado'!$BC$155:$BC$1048576,0),MATCH((CUADRO!I$5&amp;$E1123),'Hoja de Trabajo para listado'!$BC$151:$CB$151,0)),0)+IFERROR(INDEX('Hoja de Trabajo para listado'!$DE$153:$DG$274,MATCH($A1123,'Hoja de Trabajo para listado'!$DE$153:$DE$1048576,0),MATCH((CUADRO!I$5&amp;$E1123),'Hoja de Trabajo para listado'!$DE$151:$DG$151,0)),0)+IFERROR(INDEX('Hoja de Trabajo para listado'!$CD$155:$DC$1048576,MATCH($A1123,'Hoja de Trabajo para listado'!$CD$155:$CD$1048576,0),MATCH((CUADRO!I$5&amp;$E1123),'Hoja de Trabajo para listado'!$CD$151:$DC$151,0)),0)</f>
        <v>0</v>
      </c>
      <c r="J1123" s="245">
        <f ca="1">+IFERROR(INDEX('Hoja de Trabajo para listado'!$A$155:$Z$1048576,MATCH($A1123,'Hoja de Trabajo para listado'!$A$155:$A$1048576,0),MATCH((CUADRO!J$5&amp;$E1123),'Hoja de Trabajo para listado'!$A$151:$Z$151,0)),0)+IFERROR(INDEX('Hoja de Trabajo para listado'!$AB$155:$BA$1048576,MATCH($A1123,'Hoja de Trabajo para listado'!$AB$155:$AB$1048576,0),MATCH((CUADRO!J$5&amp;$E1123),'Hoja de Trabajo para listado'!$AB$151:$BA$151,0)),0)+IFERROR(INDEX('Hoja de Trabajo para listado'!$BC$155:$CB$1048576,MATCH($A1123,'Hoja de Trabajo para listado'!$BC$155:$BC$1048576,0),MATCH((CUADRO!J$5&amp;$E1123),'Hoja de Trabajo para listado'!$BC$151:$CB$151,0)),0)+IFERROR(INDEX('Hoja de Trabajo para listado'!$DE$153:$DG$274,MATCH($A1123,'Hoja de Trabajo para listado'!$DE$153:$DE$1048576,0),MATCH((CUADRO!J$5&amp;$E1123),'Hoja de Trabajo para listado'!$DE$151:$DG$151,0)),0)+IFERROR(INDEX('Hoja de Trabajo para listado'!$CD$155:$DC$1048576,MATCH($A1123,'Hoja de Trabajo para listado'!$CD$155:$CD$1048576,0),MATCH((CUADRO!J$5&amp;$E1123),'Hoja de Trabajo para listado'!$CD$151:$DC$151,0)),0)</f>
        <v>0</v>
      </c>
      <c r="K1123" s="245">
        <f ca="1">+IFERROR(INDEX('Hoja de Trabajo para listado'!$A$155:$Z$1048576,MATCH($A1123,'Hoja de Trabajo para listado'!$A$155:$A$1048576,0),MATCH((CUADRO!K$5&amp;$E1123),'Hoja de Trabajo para listado'!$A$151:$Z$151,0)),0)+IFERROR(INDEX('Hoja de Trabajo para listado'!$AB$155:$BA$1048576,MATCH($A1123,'Hoja de Trabajo para listado'!$AB$155:$AB$1048576,0),MATCH((CUADRO!K$5&amp;$E1123),'Hoja de Trabajo para listado'!$AB$151:$BA$151,0)),0)+IFERROR(INDEX('Hoja de Trabajo para listado'!$BC$155:$CB$1048576,MATCH($A1123,'Hoja de Trabajo para listado'!$BC$155:$BC$1048576,0),MATCH((CUADRO!K$5&amp;$E1123),'Hoja de Trabajo para listado'!$BC$151:$CB$151,0)),0)+IFERROR(INDEX('Hoja de Trabajo para listado'!$DE$153:$DG$274,MATCH($A1123,'Hoja de Trabajo para listado'!$DE$153:$DE$1048576,0),MATCH((CUADRO!K$5&amp;$E1123),'Hoja de Trabajo para listado'!$DE$151:$DG$151,0)),0)+IFERROR(INDEX('Hoja de Trabajo para listado'!$CD$155:$DC$1048576,MATCH($A1123,'Hoja de Trabajo para listado'!$CD$155:$CD$1048576,0),MATCH((CUADRO!K$5&amp;$E1123),'Hoja de Trabajo para listado'!$CD$151:$DC$151,0)),0)</f>
        <v>0</v>
      </c>
      <c r="L1123" s="245">
        <f ca="1">+IFERROR(INDEX('Hoja de Trabajo para listado'!$A$155:$Z$1048576,MATCH($A1123,'Hoja de Trabajo para listado'!$A$155:$A$1048576,0),MATCH((CUADRO!L$5&amp;$E1123),'Hoja de Trabajo para listado'!$A$151:$Z$151,0)),0)+IFERROR(INDEX('Hoja de Trabajo para listado'!$AB$155:$BA$1048576,MATCH($A1123,'Hoja de Trabajo para listado'!$AB$155:$AB$1048576,0),MATCH((CUADRO!L$5&amp;$E1123),'Hoja de Trabajo para listado'!$AB$151:$BA$151,0)),0)+IFERROR(INDEX('Hoja de Trabajo para listado'!$BC$155:$CB$1048576,MATCH($A1123,'Hoja de Trabajo para listado'!$BC$155:$BC$1048576,0),MATCH((CUADRO!L$5&amp;$E1123),'Hoja de Trabajo para listado'!$BC$151:$CB$151,0)),0)+IFERROR(INDEX('Hoja de Trabajo para listado'!$DE$153:$DG$274,MATCH($A1123,'Hoja de Trabajo para listado'!$DE$153:$DE$1048576,0),MATCH((CUADRO!L$5&amp;$E1123),'Hoja de Trabajo para listado'!$DE$151:$DG$151,0)),0)+IFERROR(INDEX('Hoja de Trabajo para listado'!$CD$155:$DC$1048576,MATCH($A1123,'Hoja de Trabajo para listado'!$CD$155:$CD$1048576,0),MATCH((CUADRO!L$5&amp;$E1123),'Hoja de Trabajo para listado'!$CD$151:$DC$151,0)),0)</f>
        <v>0</v>
      </c>
      <c r="M1123" s="245">
        <f ca="1">+IFERROR(INDEX('Hoja de Trabajo para listado'!$A$155:$Z$1048576,MATCH($A1123,'Hoja de Trabajo para listado'!$A$155:$A$1048576,0),MATCH((CUADRO!M$5&amp;$E1123),'Hoja de Trabajo para listado'!$A$151:$Z$151,0)),0)+IFERROR(INDEX('Hoja de Trabajo para listado'!$AB$155:$BA$1048576,MATCH($A1123,'Hoja de Trabajo para listado'!$AB$155:$AB$1048576,0),MATCH((CUADRO!M$5&amp;$E1123),'Hoja de Trabajo para listado'!$AB$151:$BA$151,0)),0)+IFERROR(INDEX('Hoja de Trabajo para listado'!$BC$155:$CB$1048576,MATCH($A1123,'Hoja de Trabajo para listado'!$BC$155:$BC$1048576,0),MATCH((CUADRO!M$5&amp;$E1123),'Hoja de Trabajo para listado'!$BC$151:$CB$151,0)),0)+IFERROR(INDEX('Hoja de Trabajo para listado'!$DE$153:$DG$274,MATCH($A1123,'Hoja de Trabajo para listado'!$DE$153:$DE$1048576,0),MATCH((CUADRO!M$5&amp;$E1123),'Hoja de Trabajo para listado'!$DE$151:$DG$151,0)),0)+IFERROR(INDEX('Hoja de Trabajo para listado'!$CD$155:$DC$1048576,MATCH($A1123,'Hoja de Trabajo para listado'!$CD$155:$CD$1048576,0),MATCH((CUADRO!M$5&amp;$E1123),'Hoja de Trabajo para listado'!$CD$151:$DC$151,0)),0)</f>
        <v>0</v>
      </c>
      <c r="N1123" s="245">
        <f ca="1">+IFERROR(INDEX('Hoja de Trabajo para listado'!$A$155:$Z$1048576,MATCH($A1123,'Hoja de Trabajo para listado'!$A$155:$A$1048576,0),MATCH((CUADRO!N$5&amp;$E1123),'Hoja de Trabajo para listado'!$A$151:$Z$151,0)),0)+IFERROR(INDEX('Hoja de Trabajo para listado'!$AB$155:$BA$1048576,MATCH($A1123,'Hoja de Trabajo para listado'!$AB$155:$AB$1048576,0),MATCH((CUADRO!N$5&amp;$E1123),'Hoja de Trabajo para listado'!$AB$151:$BA$151,0)),0)+IFERROR(INDEX('Hoja de Trabajo para listado'!$BC$155:$CB$1048576,MATCH($A1123,'Hoja de Trabajo para listado'!$BC$155:$BC$1048576,0),MATCH((CUADRO!N$5&amp;$E1123),'Hoja de Trabajo para listado'!$BC$151:$CB$151,0)),0)+IFERROR(INDEX('Hoja de Trabajo para listado'!$DE$153:$DG$274,MATCH($A1123,'Hoja de Trabajo para listado'!$DE$153:$DE$1048576,0),MATCH((CUADRO!N$5&amp;$E1123),'Hoja de Trabajo para listado'!$DE$151:$DG$151,0)),0)+IFERROR(INDEX('Hoja de Trabajo para listado'!$CD$155:$DC$1048576,MATCH($A1123,'Hoja de Trabajo para listado'!$CD$155:$CD$1048576,0),MATCH((CUADRO!N$5&amp;$E1123),'Hoja de Trabajo para listado'!$CD$151:$DC$151,0)),0)</f>
        <v>0</v>
      </c>
      <c r="O1123" s="245">
        <f ca="1">+IFERROR(INDEX('Hoja de Trabajo para listado'!$A$155:$Z$1048576,MATCH($A1123,'Hoja de Trabajo para listado'!$A$155:$A$1048576,0),MATCH((CUADRO!O$5&amp;$E1123),'Hoja de Trabajo para listado'!$A$151:$Z$151,0)),0)+IFERROR(INDEX('Hoja de Trabajo para listado'!$AB$155:$BA$1048576,MATCH($A1123,'Hoja de Trabajo para listado'!$AB$155:$AB$1048576,0),MATCH((CUADRO!O$5&amp;$E1123),'Hoja de Trabajo para listado'!$AB$151:$BA$151,0)),0)+IFERROR(INDEX('Hoja de Trabajo para listado'!$BC$155:$CB$1048576,MATCH($A1123,'Hoja de Trabajo para listado'!$BC$155:$BC$1048576,0),MATCH((CUADRO!O$5&amp;$E1123),'Hoja de Trabajo para listado'!$BC$151:$CB$151,0)),0)+IFERROR(INDEX('Hoja de Trabajo para listado'!$DE$153:$DG$274,MATCH($A1123,'Hoja de Trabajo para listado'!$DE$153:$DE$1048576,0),MATCH((CUADRO!O$5&amp;$E1123),'Hoja de Trabajo para listado'!$DE$151:$DG$151,0)),0)+IFERROR(INDEX('Hoja de Trabajo para listado'!$CD$155:$DC$1048576,MATCH($A1123,'Hoja de Trabajo para listado'!$CD$155:$CD$1048576,0),MATCH((CUADRO!O$5&amp;$E1123),'Hoja de Trabajo para listado'!$CD$151:$DC$151,0)),0)</f>
        <v>0</v>
      </c>
      <c r="P1123" s="245">
        <f ca="1">+IFERROR(INDEX('Hoja de Trabajo para listado'!$A$155:$Z$1048576,MATCH($A1123,'Hoja de Trabajo para listado'!$A$155:$A$1048576,0),MATCH((CUADRO!P$5&amp;$E1123),'Hoja de Trabajo para listado'!$A$151:$Z$151,0)),0)+IFERROR(INDEX('Hoja de Trabajo para listado'!$AB$155:$BA$1048576,MATCH($A1123,'Hoja de Trabajo para listado'!$AB$155:$AB$1048576,0),MATCH((CUADRO!P$5&amp;$E1123),'Hoja de Trabajo para listado'!$AB$151:$BA$151,0)),0)+IFERROR(INDEX('Hoja de Trabajo para listado'!$BC$155:$CB$1048576,MATCH($A1123,'Hoja de Trabajo para listado'!$BC$155:$BC$1048576,0),MATCH((CUADRO!P$5&amp;$E1123),'Hoja de Trabajo para listado'!$BC$151:$CB$151,0)),0)+IFERROR(INDEX('Hoja de Trabajo para listado'!$DE$153:$DG$274,MATCH($A1123,'Hoja de Trabajo para listado'!$DE$153:$DE$1048576,0),MATCH((CUADRO!P$5&amp;$E1123),'Hoja de Trabajo para listado'!$DE$151:$DG$151,0)),0)+IFERROR(INDEX('Hoja de Trabajo para listado'!$CD$155:$DC$1048576,MATCH($A1123,'Hoja de Trabajo para listado'!$CD$155:$CD$1048576,0),MATCH((CUADRO!P$5&amp;$E1123),'Hoja de Trabajo para listado'!$CD$151:$DC$151,0)),0)</f>
        <v>0</v>
      </c>
      <c r="Q1123" s="245">
        <f ca="1">+IFERROR(INDEX('Hoja de Trabajo para listado'!$A$155:$Z$1048576,MATCH($A1123,'Hoja de Trabajo para listado'!$A$155:$A$1048576,0),MATCH((CUADRO!Q$5&amp;$E1123),'Hoja de Trabajo para listado'!$A$151:$Z$151,0)),0)+IFERROR(INDEX('Hoja de Trabajo para listado'!$AB$155:$BA$1048576,MATCH($A1123,'Hoja de Trabajo para listado'!$AB$155:$AB$1048576,0),MATCH((CUADRO!Q$5&amp;$E1123),'Hoja de Trabajo para listado'!$AB$151:$BA$151,0)),0)+IFERROR(INDEX('Hoja de Trabajo para listado'!$BC$155:$CB$1048576,MATCH($A1123,'Hoja de Trabajo para listado'!$BC$155:$BC$1048576,0),MATCH((CUADRO!Q$5&amp;$E1123),'Hoja de Trabajo para listado'!$BC$151:$CB$151,0)),0)+IFERROR(INDEX('Hoja de Trabajo para listado'!$DE$153:$DG$274,MATCH($A1123,'Hoja de Trabajo para listado'!$DE$153:$DE$1048576,0),MATCH((CUADRO!Q$5&amp;$E1123),'Hoja de Trabajo para listado'!$DE$151:$DG$151,0)),0)+IFERROR(INDEX('Hoja de Trabajo para listado'!$CD$155:$DC$1048576,MATCH($A1123,'Hoja de Trabajo para listado'!$CD$155:$CD$1048576,0),MATCH((CUADRO!Q$5&amp;$E1123),'Hoja de Trabajo para listado'!$CD$151:$DC$151,0)),0)</f>
        <v>0</v>
      </c>
      <c r="R1123" s="245">
        <f t="shared" ca="1" si="37"/>
        <v>0</v>
      </c>
      <c r="S1123" s="259">
        <f ca="1">+R1122+R1123</f>
        <v>0</v>
      </c>
      <c r="T1123" s="245">
        <f ca="1">+S1123</f>
        <v>0</v>
      </c>
      <c r="U1123" s="244">
        <f t="shared" si="38"/>
        <v>2</v>
      </c>
      <c r="V1123" s="333" t="str">
        <f>+VLOOKUP(A1123,bd_lista!$A$3:$E$590,5,FALSE)</f>
        <v>Empresas Municipales</v>
      </c>
      <c r="W1123" s="392"/>
      <c r="X1123" s="242">
        <f>+VLOOKUP(A1123,[4]Sheet1!$A$13:$D$744,4,FALSE)</f>
        <v>0</v>
      </c>
      <c r="Y1123" s="242" t="e">
        <f>+VLOOKUP(X1123,bd_lista!$A$3:$C$590,3,FALSE)</f>
        <v>#N/A</v>
      </c>
      <c r="Z1123" s="292"/>
      <c r="AA1123" s="293"/>
    </row>
    <row r="1124" spans="1:27" customFormat="1" ht="15" hidden="1" customHeight="1">
      <c r="A1124" s="32">
        <v>2313</v>
      </c>
      <c r="B1124" s="387">
        <f>+A1124</f>
        <v>2313</v>
      </c>
      <c r="C1124" s="247" t="str">
        <f>+VLOOKUP(A1124,bd_lista!$A$3:$C$590,3,FALSE)</f>
        <v>ENTIDAD MUNICIPAL DE ASEO URBANO SUCRE</v>
      </c>
      <c r="D1124" s="389" t="str">
        <f>+C1124</f>
        <v>ENTIDAD MUNICIPAL DE ASEO URBANO SUCRE</v>
      </c>
      <c r="E1124" s="242" t="s">
        <v>1304</v>
      </c>
      <c r="F1124" s="243">
        <f ca="1">+IFERROR(INDEX('Hoja de Trabajo para listado'!$A$155:$Z$1048576,MATCH($A1124,'Hoja de Trabajo para listado'!$A$155:$A$1048576,0),MATCH((CUADRO!F$5&amp;$E1124),'Hoja de Trabajo para listado'!$A$151:$Z$151,0)),0)+IFERROR(INDEX('Hoja de Trabajo para listado'!$AB$155:$BA$1048576,MATCH($A1124,'Hoja de Trabajo para listado'!$AB$155:$AB$1048576,0),MATCH((CUADRO!F$5&amp;$E1124),'Hoja de Trabajo para listado'!$AB$151:$BA$151,0)),0)+IFERROR(INDEX('Hoja de Trabajo para listado'!$BC$155:$CB$1048576,MATCH($A1124,'Hoja de Trabajo para listado'!$BC$155:$BC$1048576,0),MATCH((CUADRO!F$5&amp;$E1124),'Hoja de Trabajo para listado'!$BC$151:$CB$151,0)),0)+IFERROR(INDEX('Hoja de Trabajo para listado'!$DE$153:$DG$274,MATCH($A1124,'Hoja de Trabajo para listado'!$DE$153:$DE$1048576,0),MATCH((CUADRO!F$5&amp;$E1124),'Hoja de Trabajo para listado'!$DE$151:$DG$151,0)),0)+IFERROR(INDEX('Hoja de Trabajo para listado'!$CD$155:$DC$1048576,MATCH($A1124,'Hoja de Trabajo para listado'!$CD$155:$CD$1048576,0),MATCH((CUADRO!F$5&amp;$E1124),'Hoja de Trabajo para listado'!$CD$151:$DC$151,0)),0)</f>
        <v>0</v>
      </c>
      <c r="G1124" s="243">
        <f ca="1">+IFERROR(INDEX('Hoja de Trabajo para listado'!$A$155:$Z$1048576,MATCH($A1124,'Hoja de Trabajo para listado'!$A$155:$A$1048576,0),MATCH((CUADRO!G$5&amp;$E1124),'Hoja de Trabajo para listado'!$A$151:$Z$151,0)),0)+IFERROR(INDEX('Hoja de Trabajo para listado'!$AB$155:$BA$1048576,MATCH($A1124,'Hoja de Trabajo para listado'!$AB$155:$AB$1048576,0),MATCH((CUADRO!G$5&amp;$E1124),'Hoja de Trabajo para listado'!$AB$151:$BA$151,0)),0)+IFERROR(INDEX('Hoja de Trabajo para listado'!$BC$155:$CB$1048576,MATCH($A1124,'Hoja de Trabajo para listado'!$BC$155:$BC$1048576,0),MATCH((CUADRO!G$5&amp;$E1124),'Hoja de Trabajo para listado'!$BC$151:$CB$151,0)),0)+IFERROR(INDEX('Hoja de Trabajo para listado'!$DE$153:$DG$274,MATCH($A1124,'Hoja de Trabajo para listado'!$DE$153:$DE$1048576,0),MATCH((CUADRO!G$5&amp;$E1124),'Hoja de Trabajo para listado'!$DE$151:$DG$151,0)),0)+IFERROR(INDEX('Hoja de Trabajo para listado'!$CD$155:$DC$1048576,MATCH($A1124,'Hoja de Trabajo para listado'!$CD$155:$CD$1048576,0),MATCH((CUADRO!G$5&amp;$E1124),'Hoja de Trabajo para listado'!$CD$151:$DC$151,0)),0)</f>
        <v>0</v>
      </c>
      <c r="H1124" s="243">
        <f ca="1">+IFERROR(INDEX('Hoja de Trabajo para listado'!$A$155:$Z$1048576,MATCH($A1124,'Hoja de Trabajo para listado'!$A$155:$A$1048576,0),MATCH((CUADRO!H$5&amp;$E1124),'Hoja de Trabajo para listado'!$A$151:$Z$151,0)),0)+IFERROR(INDEX('Hoja de Trabajo para listado'!$AB$155:$BA$1048576,MATCH($A1124,'Hoja de Trabajo para listado'!$AB$155:$AB$1048576,0),MATCH((CUADRO!H$5&amp;$E1124),'Hoja de Trabajo para listado'!$AB$151:$BA$151,0)),0)+IFERROR(INDEX('Hoja de Trabajo para listado'!$BC$155:$CB$1048576,MATCH($A1124,'Hoja de Trabajo para listado'!$BC$155:$BC$1048576,0),MATCH((CUADRO!H$5&amp;$E1124),'Hoja de Trabajo para listado'!$BC$151:$CB$151,0)),0)+IFERROR(INDEX('Hoja de Trabajo para listado'!$DE$153:$DG$274,MATCH($A1124,'Hoja de Trabajo para listado'!$DE$153:$DE$1048576,0),MATCH((CUADRO!H$5&amp;$E1124),'Hoja de Trabajo para listado'!$DE$151:$DG$151,0)),0)+IFERROR(INDEX('Hoja de Trabajo para listado'!$CD$155:$DC$1048576,MATCH($A1124,'Hoja de Trabajo para listado'!$CD$155:$CD$1048576,0),MATCH((CUADRO!H$5&amp;$E1124),'Hoja de Trabajo para listado'!$CD$151:$DC$151,0)),0)</f>
        <v>0</v>
      </c>
      <c r="I1124" s="243">
        <f ca="1">+IFERROR(INDEX('Hoja de Trabajo para listado'!$A$155:$Z$1048576,MATCH($A1124,'Hoja de Trabajo para listado'!$A$155:$A$1048576,0),MATCH((CUADRO!I$5&amp;$E1124),'Hoja de Trabajo para listado'!$A$151:$Z$151,0)),0)+IFERROR(INDEX('Hoja de Trabajo para listado'!$AB$155:$BA$1048576,MATCH($A1124,'Hoja de Trabajo para listado'!$AB$155:$AB$1048576,0),MATCH((CUADRO!I$5&amp;$E1124),'Hoja de Trabajo para listado'!$AB$151:$BA$151,0)),0)+IFERROR(INDEX('Hoja de Trabajo para listado'!$BC$155:$CB$1048576,MATCH($A1124,'Hoja de Trabajo para listado'!$BC$155:$BC$1048576,0),MATCH((CUADRO!I$5&amp;$E1124),'Hoja de Trabajo para listado'!$BC$151:$CB$151,0)),0)+IFERROR(INDEX('Hoja de Trabajo para listado'!$DE$153:$DG$274,MATCH($A1124,'Hoja de Trabajo para listado'!$DE$153:$DE$1048576,0),MATCH((CUADRO!I$5&amp;$E1124),'Hoja de Trabajo para listado'!$DE$151:$DG$151,0)),0)+IFERROR(INDEX('Hoja de Trabajo para listado'!$CD$155:$DC$1048576,MATCH($A1124,'Hoja de Trabajo para listado'!$CD$155:$CD$1048576,0),MATCH((CUADRO!I$5&amp;$E1124),'Hoja de Trabajo para listado'!$CD$151:$DC$151,0)),0)</f>
        <v>0</v>
      </c>
      <c r="J1124" s="243">
        <f ca="1">+IFERROR(INDEX('Hoja de Trabajo para listado'!$A$155:$Z$1048576,MATCH($A1124,'Hoja de Trabajo para listado'!$A$155:$A$1048576,0),MATCH((CUADRO!J$5&amp;$E1124),'Hoja de Trabajo para listado'!$A$151:$Z$151,0)),0)+IFERROR(INDEX('Hoja de Trabajo para listado'!$AB$155:$BA$1048576,MATCH($A1124,'Hoja de Trabajo para listado'!$AB$155:$AB$1048576,0),MATCH((CUADRO!J$5&amp;$E1124),'Hoja de Trabajo para listado'!$AB$151:$BA$151,0)),0)+IFERROR(INDEX('Hoja de Trabajo para listado'!$BC$155:$CB$1048576,MATCH($A1124,'Hoja de Trabajo para listado'!$BC$155:$BC$1048576,0),MATCH((CUADRO!J$5&amp;$E1124),'Hoja de Trabajo para listado'!$BC$151:$CB$151,0)),0)+IFERROR(INDEX('Hoja de Trabajo para listado'!$DE$153:$DG$274,MATCH($A1124,'Hoja de Trabajo para listado'!$DE$153:$DE$1048576,0),MATCH((CUADRO!J$5&amp;$E1124),'Hoja de Trabajo para listado'!$DE$151:$DG$151,0)),0)+IFERROR(INDEX('Hoja de Trabajo para listado'!$CD$155:$DC$1048576,MATCH($A1124,'Hoja de Trabajo para listado'!$CD$155:$CD$1048576,0),MATCH((CUADRO!J$5&amp;$E1124),'Hoja de Trabajo para listado'!$CD$151:$DC$151,0)),0)</f>
        <v>0</v>
      </c>
      <c r="K1124" s="243">
        <f ca="1">+IFERROR(INDEX('Hoja de Trabajo para listado'!$A$155:$Z$1048576,MATCH($A1124,'Hoja de Trabajo para listado'!$A$155:$A$1048576,0),MATCH((CUADRO!K$5&amp;$E1124),'Hoja de Trabajo para listado'!$A$151:$Z$151,0)),0)+IFERROR(INDEX('Hoja de Trabajo para listado'!$AB$155:$BA$1048576,MATCH($A1124,'Hoja de Trabajo para listado'!$AB$155:$AB$1048576,0),MATCH((CUADRO!K$5&amp;$E1124),'Hoja de Trabajo para listado'!$AB$151:$BA$151,0)),0)+IFERROR(INDEX('Hoja de Trabajo para listado'!$BC$155:$CB$1048576,MATCH($A1124,'Hoja de Trabajo para listado'!$BC$155:$BC$1048576,0),MATCH((CUADRO!K$5&amp;$E1124),'Hoja de Trabajo para listado'!$BC$151:$CB$151,0)),0)+IFERROR(INDEX('Hoja de Trabajo para listado'!$DE$153:$DG$274,MATCH($A1124,'Hoja de Trabajo para listado'!$DE$153:$DE$1048576,0),MATCH((CUADRO!K$5&amp;$E1124),'Hoja de Trabajo para listado'!$DE$151:$DG$151,0)),0)+IFERROR(INDEX('Hoja de Trabajo para listado'!$CD$155:$DC$1048576,MATCH($A1124,'Hoja de Trabajo para listado'!$CD$155:$CD$1048576,0),MATCH((CUADRO!K$5&amp;$E1124),'Hoja de Trabajo para listado'!$CD$151:$DC$151,0)),0)</f>
        <v>0</v>
      </c>
      <c r="L1124" s="243">
        <f ca="1">+IFERROR(INDEX('Hoja de Trabajo para listado'!$A$155:$Z$1048576,MATCH($A1124,'Hoja de Trabajo para listado'!$A$155:$A$1048576,0),MATCH((CUADRO!L$5&amp;$E1124),'Hoja de Trabajo para listado'!$A$151:$Z$151,0)),0)+IFERROR(INDEX('Hoja de Trabajo para listado'!$AB$155:$BA$1048576,MATCH($A1124,'Hoja de Trabajo para listado'!$AB$155:$AB$1048576,0),MATCH((CUADRO!L$5&amp;$E1124),'Hoja de Trabajo para listado'!$AB$151:$BA$151,0)),0)+IFERROR(INDEX('Hoja de Trabajo para listado'!$BC$155:$CB$1048576,MATCH($A1124,'Hoja de Trabajo para listado'!$BC$155:$BC$1048576,0),MATCH((CUADRO!L$5&amp;$E1124),'Hoja de Trabajo para listado'!$BC$151:$CB$151,0)),0)+IFERROR(INDEX('Hoja de Trabajo para listado'!$DE$153:$DG$274,MATCH($A1124,'Hoja de Trabajo para listado'!$DE$153:$DE$1048576,0),MATCH((CUADRO!L$5&amp;$E1124),'Hoja de Trabajo para listado'!$DE$151:$DG$151,0)),0)+IFERROR(INDEX('Hoja de Trabajo para listado'!$CD$155:$DC$1048576,MATCH($A1124,'Hoja de Trabajo para listado'!$CD$155:$CD$1048576,0),MATCH((CUADRO!L$5&amp;$E1124),'Hoja de Trabajo para listado'!$CD$151:$DC$151,0)),0)</f>
        <v>0</v>
      </c>
      <c r="M1124" s="243">
        <f ca="1">+IFERROR(INDEX('Hoja de Trabajo para listado'!$A$155:$Z$1048576,MATCH($A1124,'Hoja de Trabajo para listado'!$A$155:$A$1048576,0),MATCH((CUADRO!M$5&amp;$E1124),'Hoja de Trabajo para listado'!$A$151:$Z$151,0)),0)+IFERROR(INDEX('Hoja de Trabajo para listado'!$AB$155:$BA$1048576,MATCH($A1124,'Hoja de Trabajo para listado'!$AB$155:$AB$1048576,0),MATCH((CUADRO!M$5&amp;$E1124),'Hoja de Trabajo para listado'!$AB$151:$BA$151,0)),0)+IFERROR(INDEX('Hoja de Trabajo para listado'!$BC$155:$CB$1048576,MATCH($A1124,'Hoja de Trabajo para listado'!$BC$155:$BC$1048576,0),MATCH((CUADRO!M$5&amp;$E1124),'Hoja de Trabajo para listado'!$BC$151:$CB$151,0)),0)+IFERROR(INDEX('Hoja de Trabajo para listado'!$DE$153:$DG$274,MATCH($A1124,'Hoja de Trabajo para listado'!$DE$153:$DE$1048576,0),MATCH((CUADRO!M$5&amp;$E1124),'Hoja de Trabajo para listado'!$DE$151:$DG$151,0)),0)+IFERROR(INDEX('Hoja de Trabajo para listado'!$CD$155:$DC$1048576,MATCH($A1124,'Hoja de Trabajo para listado'!$CD$155:$CD$1048576,0),MATCH((CUADRO!M$5&amp;$E1124),'Hoja de Trabajo para listado'!$CD$151:$DC$151,0)),0)</f>
        <v>0</v>
      </c>
      <c r="N1124" s="243">
        <f ca="1">+IFERROR(INDEX('Hoja de Trabajo para listado'!$A$155:$Z$1048576,MATCH($A1124,'Hoja de Trabajo para listado'!$A$155:$A$1048576,0),MATCH((CUADRO!N$5&amp;$E1124),'Hoja de Trabajo para listado'!$A$151:$Z$151,0)),0)+IFERROR(INDEX('Hoja de Trabajo para listado'!$AB$155:$BA$1048576,MATCH($A1124,'Hoja de Trabajo para listado'!$AB$155:$AB$1048576,0),MATCH((CUADRO!N$5&amp;$E1124),'Hoja de Trabajo para listado'!$AB$151:$BA$151,0)),0)+IFERROR(INDEX('Hoja de Trabajo para listado'!$BC$155:$CB$1048576,MATCH($A1124,'Hoja de Trabajo para listado'!$BC$155:$BC$1048576,0),MATCH((CUADRO!N$5&amp;$E1124),'Hoja de Trabajo para listado'!$BC$151:$CB$151,0)),0)+IFERROR(INDEX('Hoja de Trabajo para listado'!$DE$153:$DG$274,MATCH($A1124,'Hoja de Trabajo para listado'!$DE$153:$DE$1048576,0),MATCH((CUADRO!N$5&amp;$E1124),'Hoja de Trabajo para listado'!$DE$151:$DG$151,0)),0)+IFERROR(INDEX('Hoja de Trabajo para listado'!$CD$155:$DC$1048576,MATCH($A1124,'Hoja de Trabajo para listado'!$CD$155:$CD$1048576,0),MATCH((CUADRO!N$5&amp;$E1124),'Hoja de Trabajo para listado'!$CD$151:$DC$151,0)),0)</f>
        <v>0</v>
      </c>
      <c r="O1124" s="243">
        <f ca="1">+IFERROR(INDEX('Hoja de Trabajo para listado'!$A$155:$Z$1048576,MATCH($A1124,'Hoja de Trabajo para listado'!$A$155:$A$1048576,0),MATCH((CUADRO!O$5&amp;$E1124),'Hoja de Trabajo para listado'!$A$151:$Z$151,0)),0)+IFERROR(INDEX('Hoja de Trabajo para listado'!$AB$155:$BA$1048576,MATCH($A1124,'Hoja de Trabajo para listado'!$AB$155:$AB$1048576,0),MATCH((CUADRO!O$5&amp;$E1124),'Hoja de Trabajo para listado'!$AB$151:$BA$151,0)),0)+IFERROR(INDEX('Hoja de Trabajo para listado'!$BC$155:$CB$1048576,MATCH($A1124,'Hoja de Trabajo para listado'!$BC$155:$BC$1048576,0),MATCH((CUADRO!O$5&amp;$E1124),'Hoja de Trabajo para listado'!$BC$151:$CB$151,0)),0)+IFERROR(INDEX('Hoja de Trabajo para listado'!$DE$153:$DG$274,MATCH($A1124,'Hoja de Trabajo para listado'!$DE$153:$DE$1048576,0),MATCH((CUADRO!O$5&amp;$E1124),'Hoja de Trabajo para listado'!$DE$151:$DG$151,0)),0)+IFERROR(INDEX('Hoja de Trabajo para listado'!$CD$155:$DC$1048576,MATCH($A1124,'Hoja de Trabajo para listado'!$CD$155:$CD$1048576,0),MATCH((CUADRO!O$5&amp;$E1124),'Hoja de Trabajo para listado'!$CD$151:$DC$151,0)),0)</f>
        <v>0</v>
      </c>
      <c r="P1124" s="243">
        <f ca="1">+IFERROR(INDEX('Hoja de Trabajo para listado'!$A$155:$Z$1048576,MATCH($A1124,'Hoja de Trabajo para listado'!$A$155:$A$1048576,0),MATCH((CUADRO!P$5&amp;$E1124),'Hoja de Trabajo para listado'!$A$151:$Z$151,0)),0)+IFERROR(INDEX('Hoja de Trabajo para listado'!$AB$155:$BA$1048576,MATCH($A1124,'Hoja de Trabajo para listado'!$AB$155:$AB$1048576,0),MATCH((CUADRO!P$5&amp;$E1124),'Hoja de Trabajo para listado'!$AB$151:$BA$151,0)),0)+IFERROR(INDEX('Hoja de Trabajo para listado'!$BC$155:$CB$1048576,MATCH($A1124,'Hoja de Trabajo para listado'!$BC$155:$BC$1048576,0),MATCH((CUADRO!P$5&amp;$E1124),'Hoja de Trabajo para listado'!$BC$151:$CB$151,0)),0)+IFERROR(INDEX('Hoja de Trabajo para listado'!$DE$153:$DG$274,MATCH($A1124,'Hoja de Trabajo para listado'!$DE$153:$DE$1048576,0),MATCH((CUADRO!P$5&amp;$E1124),'Hoja de Trabajo para listado'!$DE$151:$DG$151,0)),0)+IFERROR(INDEX('Hoja de Trabajo para listado'!$CD$155:$DC$1048576,MATCH($A1124,'Hoja de Trabajo para listado'!$CD$155:$CD$1048576,0),MATCH((CUADRO!P$5&amp;$E1124),'Hoja de Trabajo para listado'!$CD$151:$DC$151,0)),0)</f>
        <v>0</v>
      </c>
      <c r="Q1124" s="243">
        <f ca="1">+IFERROR(INDEX('Hoja de Trabajo para listado'!$A$155:$Z$1048576,MATCH($A1124,'Hoja de Trabajo para listado'!$A$155:$A$1048576,0),MATCH((CUADRO!Q$5&amp;$E1124),'Hoja de Trabajo para listado'!$A$151:$Z$151,0)),0)+IFERROR(INDEX('Hoja de Trabajo para listado'!$AB$155:$BA$1048576,MATCH($A1124,'Hoja de Trabajo para listado'!$AB$155:$AB$1048576,0),MATCH((CUADRO!Q$5&amp;$E1124),'Hoja de Trabajo para listado'!$AB$151:$BA$151,0)),0)+IFERROR(INDEX('Hoja de Trabajo para listado'!$BC$155:$CB$1048576,MATCH($A1124,'Hoja de Trabajo para listado'!$BC$155:$BC$1048576,0),MATCH((CUADRO!Q$5&amp;$E1124),'Hoja de Trabajo para listado'!$BC$151:$CB$151,0)),0)+IFERROR(INDEX('Hoja de Trabajo para listado'!$DE$153:$DG$274,MATCH($A1124,'Hoja de Trabajo para listado'!$DE$153:$DE$1048576,0),MATCH((CUADRO!Q$5&amp;$E1124),'Hoja de Trabajo para listado'!$DE$151:$DG$151,0)),0)+IFERROR(INDEX('Hoja de Trabajo para listado'!$CD$155:$DC$1048576,MATCH($A1124,'Hoja de Trabajo para listado'!$CD$155:$CD$1048576,0),MATCH((CUADRO!Q$5&amp;$E1124),'Hoja de Trabajo para listado'!$CD$151:$DC$151,0)),0)</f>
        <v>0</v>
      </c>
      <c r="R1124" s="243">
        <f t="shared" ca="1" si="37"/>
        <v>0</v>
      </c>
      <c r="S1124" s="249"/>
      <c r="T1124" s="243">
        <f ca="1">+T1125</f>
        <v>0</v>
      </c>
      <c r="U1124" s="242">
        <f t="shared" si="38"/>
        <v>1</v>
      </c>
      <c r="V1124" s="333" t="str">
        <f>+VLOOKUP(A1124,bd_lista!$A$3:$E$590,5,FALSE)</f>
        <v>Empresas Municipales</v>
      </c>
      <c r="W1124" s="391" t="str">
        <f>+V1124</f>
        <v>Empresas Municipales</v>
      </c>
      <c r="X1124" s="242">
        <f>+VLOOKUP(A1124,[4]Sheet1!$A$13:$D$744,4,FALSE)</f>
        <v>0</v>
      </c>
      <c r="Y1124" s="242" t="e">
        <f>+VLOOKUP(X1124,bd_lista!$A$3:$C$590,3,FALSE)</f>
        <v>#N/A</v>
      </c>
      <c r="Z1124" s="294">
        <f>+X1124</f>
        <v>0</v>
      </c>
      <c r="AA1124" s="319" t="e">
        <f>+Y1124</f>
        <v>#N/A</v>
      </c>
    </row>
    <row r="1125" spans="1:27" customFormat="1" ht="15" hidden="1" customHeight="1">
      <c r="A1125" s="32">
        <v>2313</v>
      </c>
      <c r="B1125" s="388"/>
      <c r="C1125" s="247" t="str">
        <f>+VLOOKUP(A1125,bd_lista!$A$3:$C$590,3,FALSE)</f>
        <v>ENTIDAD MUNICIPAL DE ASEO URBANO SUCRE</v>
      </c>
      <c r="D1125" s="390"/>
      <c r="E1125" s="244" t="s">
        <v>1305</v>
      </c>
      <c r="F1125" s="245">
        <f ca="1">+IFERROR(INDEX('Hoja de Trabajo para listado'!$A$155:$Z$1048576,MATCH($A1125,'Hoja de Trabajo para listado'!$A$155:$A$1048576,0),MATCH((CUADRO!F$5&amp;$E1125),'Hoja de Trabajo para listado'!$A$151:$Z$151,0)),0)+IFERROR(INDEX('Hoja de Trabajo para listado'!$AB$155:$BA$1048576,MATCH($A1125,'Hoja de Trabajo para listado'!$AB$155:$AB$1048576,0),MATCH((CUADRO!F$5&amp;$E1125),'Hoja de Trabajo para listado'!$AB$151:$BA$151,0)),0)+IFERROR(INDEX('Hoja de Trabajo para listado'!$BC$155:$CB$1048576,MATCH($A1125,'Hoja de Trabajo para listado'!$BC$155:$BC$1048576,0),MATCH((CUADRO!F$5&amp;$E1125),'Hoja de Trabajo para listado'!$BC$151:$CB$151,0)),0)+IFERROR(INDEX('Hoja de Trabajo para listado'!$DE$153:$DG$274,MATCH($A1125,'Hoja de Trabajo para listado'!$DE$153:$DE$1048576,0),MATCH((CUADRO!F$5&amp;$E1125),'Hoja de Trabajo para listado'!$DE$151:$DG$151,0)),0)+IFERROR(INDEX('Hoja de Trabajo para listado'!$CD$155:$DC$1048576,MATCH($A1125,'Hoja de Trabajo para listado'!$CD$155:$CD$1048576,0),MATCH((CUADRO!F$5&amp;$E1125),'Hoja de Trabajo para listado'!$CD$151:$DC$151,0)),0)</f>
        <v>0</v>
      </c>
      <c r="G1125" s="245">
        <f ca="1">+IFERROR(INDEX('Hoja de Trabajo para listado'!$A$155:$Z$1048576,MATCH($A1125,'Hoja de Trabajo para listado'!$A$155:$A$1048576,0),MATCH((CUADRO!G$5&amp;$E1125),'Hoja de Trabajo para listado'!$A$151:$Z$151,0)),0)+IFERROR(INDEX('Hoja de Trabajo para listado'!$AB$155:$BA$1048576,MATCH($A1125,'Hoja de Trabajo para listado'!$AB$155:$AB$1048576,0),MATCH((CUADRO!G$5&amp;$E1125),'Hoja de Trabajo para listado'!$AB$151:$BA$151,0)),0)+IFERROR(INDEX('Hoja de Trabajo para listado'!$BC$155:$CB$1048576,MATCH($A1125,'Hoja de Trabajo para listado'!$BC$155:$BC$1048576,0),MATCH((CUADRO!G$5&amp;$E1125),'Hoja de Trabajo para listado'!$BC$151:$CB$151,0)),0)+IFERROR(INDEX('Hoja de Trabajo para listado'!$DE$153:$DG$274,MATCH($A1125,'Hoja de Trabajo para listado'!$DE$153:$DE$1048576,0),MATCH((CUADRO!G$5&amp;$E1125),'Hoja de Trabajo para listado'!$DE$151:$DG$151,0)),0)+IFERROR(INDEX('Hoja de Trabajo para listado'!$CD$155:$DC$1048576,MATCH($A1125,'Hoja de Trabajo para listado'!$CD$155:$CD$1048576,0),MATCH((CUADRO!G$5&amp;$E1125),'Hoja de Trabajo para listado'!$CD$151:$DC$151,0)),0)</f>
        <v>0</v>
      </c>
      <c r="H1125" s="245">
        <f ca="1">+IFERROR(INDEX('Hoja de Trabajo para listado'!$A$155:$Z$1048576,MATCH($A1125,'Hoja de Trabajo para listado'!$A$155:$A$1048576,0),MATCH((CUADRO!H$5&amp;$E1125),'Hoja de Trabajo para listado'!$A$151:$Z$151,0)),0)+IFERROR(INDEX('Hoja de Trabajo para listado'!$AB$155:$BA$1048576,MATCH($A1125,'Hoja de Trabajo para listado'!$AB$155:$AB$1048576,0),MATCH((CUADRO!H$5&amp;$E1125),'Hoja de Trabajo para listado'!$AB$151:$BA$151,0)),0)+IFERROR(INDEX('Hoja de Trabajo para listado'!$BC$155:$CB$1048576,MATCH($A1125,'Hoja de Trabajo para listado'!$BC$155:$BC$1048576,0),MATCH((CUADRO!H$5&amp;$E1125),'Hoja de Trabajo para listado'!$BC$151:$CB$151,0)),0)+IFERROR(INDEX('Hoja de Trabajo para listado'!$DE$153:$DG$274,MATCH($A1125,'Hoja de Trabajo para listado'!$DE$153:$DE$1048576,0),MATCH((CUADRO!H$5&amp;$E1125),'Hoja de Trabajo para listado'!$DE$151:$DG$151,0)),0)+IFERROR(INDEX('Hoja de Trabajo para listado'!$CD$155:$DC$1048576,MATCH($A1125,'Hoja de Trabajo para listado'!$CD$155:$CD$1048576,0),MATCH((CUADRO!H$5&amp;$E1125),'Hoja de Trabajo para listado'!$CD$151:$DC$151,0)),0)</f>
        <v>0</v>
      </c>
      <c r="I1125" s="245">
        <f ca="1">+IFERROR(INDEX('Hoja de Trabajo para listado'!$A$155:$Z$1048576,MATCH($A1125,'Hoja de Trabajo para listado'!$A$155:$A$1048576,0),MATCH((CUADRO!I$5&amp;$E1125),'Hoja de Trabajo para listado'!$A$151:$Z$151,0)),0)+IFERROR(INDEX('Hoja de Trabajo para listado'!$AB$155:$BA$1048576,MATCH($A1125,'Hoja de Trabajo para listado'!$AB$155:$AB$1048576,0),MATCH((CUADRO!I$5&amp;$E1125),'Hoja de Trabajo para listado'!$AB$151:$BA$151,0)),0)+IFERROR(INDEX('Hoja de Trabajo para listado'!$BC$155:$CB$1048576,MATCH($A1125,'Hoja de Trabajo para listado'!$BC$155:$BC$1048576,0),MATCH((CUADRO!I$5&amp;$E1125),'Hoja de Trabajo para listado'!$BC$151:$CB$151,0)),0)+IFERROR(INDEX('Hoja de Trabajo para listado'!$DE$153:$DG$274,MATCH($A1125,'Hoja de Trabajo para listado'!$DE$153:$DE$1048576,0),MATCH((CUADRO!I$5&amp;$E1125),'Hoja de Trabajo para listado'!$DE$151:$DG$151,0)),0)+IFERROR(INDEX('Hoja de Trabajo para listado'!$CD$155:$DC$1048576,MATCH($A1125,'Hoja de Trabajo para listado'!$CD$155:$CD$1048576,0),MATCH((CUADRO!I$5&amp;$E1125),'Hoja de Trabajo para listado'!$CD$151:$DC$151,0)),0)</f>
        <v>0</v>
      </c>
      <c r="J1125" s="245">
        <f ca="1">+IFERROR(INDEX('Hoja de Trabajo para listado'!$A$155:$Z$1048576,MATCH($A1125,'Hoja de Trabajo para listado'!$A$155:$A$1048576,0),MATCH((CUADRO!J$5&amp;$E1125),'Hoja de Trabajo para listado'!$A$151:$Z$151,0)),0)+IFERROR(INDEX('Hoja de Trabajo para listado'!$AB$155:$BA$1048576,MATCH($A1125,'Hoja de Trabajo para listado'!$AB$155:$AB$1048576,0),MATCH((CUADRO!J$5&amp;$E1125),'Hoja de Trabajo para listado'!$AB$151:$BA$151,0)),0)+IFERROR(INDEX('Hoja de Trabajo para listado'!$BC$155:$CB$1048576,MATCH($A1125,'Hoja de Trabajo para listado'!$BC$155:$BC$1048576,0),MATCH((CUADRO!J$5&amp;$E1125),'Hoja de Trabajo para listado'!$BC$151:$CB$151,0)),0)+IFERROR(INDEX('Hoja de Trabajo para listado'!$DE$153:$DG$274,MATCH($A1125,'Hoja de Trabajo para listado'!$DE$153:$DE$1048576,0),MATCH((CUADRO!J$5&amp;$E1125),'Hoja de Trabajo para listado'!$DE$151:$DG$151,0)),0)+IFERROR(INDEX('Hoja de Trabajo para listado'!$CD$155:$DC$1048576,MATCH($A1125,'Hoja de Trabajo para listado'!$CD$155:$CD$1048576,0),MATCH((CUADRO!J$5&amp;$E1125),'Hoja de Trabajo para listado'!$CD$151:$DC$151,0)),0)</f>
        <v>0</v>
      </c>
      <c r="K1125" s="245">
        <f ca="1">+IFERROR(INDEX('Hoja de Trabajo para listado'!$A$155:$Z$1048576,MATCH($A1125,'Hoja de Trabajo para listado'!$A$155:$A$1048576,0),MATCH((CUADRO!K$5&amp;$E1125),'Hoja de Trabajo para listado'!$A$151:$Z$151,0)),0)+IFERROR(INDEX('Hoja de Trabajo para listado'!$AB$155:$BA$1048576,MATCH($A1125,'Hoja de Trabajo para listado'!$AB$155:$AB$1048576,0),MATCH((CUADRO!K$5&amp;$E1125),'Hoja de Trabajo para listado'!$AB$151:$BA$151,0)),0)+IFERROR(INDEX('Hoja de Trabajo para listado'!$BC$155:$CB$1048576,MATCH($A1125,'Hoja de Trabajo para listado'!$BC$155:$BC$1048576,0),MATCH((CUADRO!K$5&amp;$E1125),'Hoja de Trabajo para listado'!$BC$151:$CB$151,0)),0)+IFERROR(INDEX('Hoja de Trabajo para listado'!$DE$153:$DG$274,MATCH($A1125,'Hoja de Trabajo para listado'!$DE$153:$DE$1048576,0),MATCH((CUADRO!K$5&amp;$E1125),'Hoja de Trabajo para listado'!$DE$151:$DG$151,0)),0)+IFERROR(INDEX('Hoja de Trabajo para listado'!$CD$155:$DC$1048576,MATCH($A1125,'Hoja de Trabajo para listado'!$CD$155:$CD$1048576,0),MATCH((CUADRO!K$5&amp;$E1125),'Hoja de Trabajo para listado'!$CD$151:$DC$151,0)),0)</f>
        <v>0</v>
      </c>
      <c r="L1125" s="245">
        <f ca="1">+IFERROR(INDEX('Hoja de Trabajo para listado'!$A$155:$Z$1048576,MATCH($A1125,'Hoja de Trabajo para listado'!$A$155:$A$1048576,0),MATCH((CUADRO!L$5&amp;$E1125),'Hoja de Trabajo para listado'!$A$151:$Z$151,0)),0)+IFERROR(INDEX('Hoja de Trabajo para listado'!$AB$155:$BA$1048576,MATCH($A1125,'Hoja de Trabajo para listado'!$AB$155:$AB$1048576,0),MATCH((CUADRO!L$5&amp;$E1125),'Hoja de Trabajo para listado'!$AB$151:$BA$151,0)),0)+IFERROR(INDEX('Hoja de Trabajo para listado'!$BC$155:$CB$1048576,MATCH($A1125,'Hoja de Trabajo para listado'!$BC$155:$BC$1048576,0),MATCH((CUADRO!L$5&amp;$E1125),'Hoja de Trabajo para listado'!$BC$151:$CB$151,0)),0)+IFERROR(INDEX('Hoja de Trabajo para listado'!$DE$153:$DG$274,MATCH($A1125,'Hoja de Trabajo para listado'!$DE$153:$DE$1048576,0),MATCH((CUADRO!L$5&amp;$E1125),'Hoja de Trabajo para listado'!$DE$151:$DG$151,0)),0)+IFERROR(INDEX('Hoja de Trabajo para listado'!$CD$155:$DC$1048576,MATCH($A1125,'Hoja de Trabajo para listado'!$CD$155:$CD$1048576,0),MATCH((CUADRO!L$5&amp;$E1125),'Hoja de Trabajo para listado'!$CD$151:$DC$151,0)),0)</f>
        <v>0</v>
      </c>
      <c r="M1125" s="245">
        <f ca="1">+IFERROR(INDEX('Hoja de Trabajo para listado'!$A$155:$Z$1048576,MATCH($A1125,'Hoja de Trabajo para listado'!$A$155:$A$1048576,0),MATCH((CUADRO!M$5&amp;$E1125),'Hoja de Trabajo para listado'!$A$151:$Z$151,0)),0)+IFERROR(INDEX('Hoja de Trabajo para listado'!$AB$155:$BA$1048576,MATCH($A1125,'Hoja de Trabajo para listado'!$AB$155:$AB$1048576,0),MATCH((CUADRO!M$5&amp;$E1125),'Hoja de Trabajo para listado'!$AB$151:$BA$151,0)),0)+IFERROR(INDEX('Hoja de Trabajo para listado'!$BC$155:$CB$1048576,MATCH($A1125,'Hoja de Trabajo para listado'!$BC$155:$BC$1048576,0),MATCH((CUADRO!M$5&amp;$E1125),'Hoja de Trabajo para listado'!$BC$151:$CB$151,0)),0)+IFERROR(INDEX('Hoja de Trabajo para listado'!$DE$153:$DG$274,MATCH($A1125,'Hoja de Trabajo para listado'!$DE$153:$DE$1048576,0),MATCH((CUADRO!M$5&amp;$E1125),'Hoja de Trabajo para listado'!$DE$151:$DG$151,0)),0)+IFERROR(INDEX('Hoja de Trabajo para listado'!$CD$155:$DC$1048576,MATCH($A1125,'Hoja de Trabajo para listado'!$CD$155:$CD$1048576,0),MATCH((CUADRO!M$5&amp;$E1125),'Hoja de Trabajo para listado'!$CD$151:$DC$151,0)),0)</f>
        <v>0</v>
      </c>
      <c r="N1125" s="245">
        <f ca="1">+IFERROR(INDEX('Hoja de Trabajo para listado'!$A$155:$Z$1048576,MATCH($A1125,'Hoja de Trabajo para listado'!$A$155:$A$1048576,0),MATCH((CUADRO!N$5&amp;$E1125),'Hoja de Trabajo para listado'!$A$151:$Z$151,0)),0)+IFERROR(INDEX('Hoja de Trabajo para listado'!$AB$155:$BA$1048576,MATCH($A1125,'Hoja de Trabajo para listado'!$AB$155:$AB$1048576,0),MATCH((CUADRO!N$5&amp;$E1125),'Hoja de Trabajo para listado'!$AB$151:$BA$151,0)),0)+IFERROR(INDEX('Hoja de Trabajo para listado'!$BC$155:$CB$1048576,MATCH($A1125,'Hoja de Trabajo para listado'!$BC$155:$BC$1048576,0),MATCH((CUADRO!N$5&amp;$E1125),'Hoja de Trabajo para listado'!$BC$151:$CB$151,0)),0)+IFERROR(INDEX('Hoja de Trabajo para listado'!$DE$153:$DG$274,MATCH($A1125,'Hoja de Trabajo para listado'!$DE$153:$DE$1048576,0),MATCH((CUADRO!N$5&amp;$E1125),'Hoja de Trabajo para listado'!$DE$151:$DG$151,0)),0)+IFERROR(INDEX('Hoja de Trabajo para listado'!$CD$155:$DC$1048576,MATCH($A1125,'Hoja de Trabajo para listado'!$CD$155:$CD$1048576,0),MATCH((CUADRO!N$5&amp;$E1125),'Hoja de Trabajo para listado'!$CD$151:$DC$151,0)),0)</f>
        <v>0</v>
      </c>
      <c r="O1125" s="245">
        <f ca="1">+IFERROR(INDEX('Hoja de Trabajo para listado'!$A$155:$Z$1048576,MATCH($A1125,'Hoja de Trabajo para listado'!$A$155:$A$1048576,0),MATCH((CUADRO!O$5&amp;$E1125),'Hoja de Trabajo para listado'!$A$151:$Z$151,0)),0)+IFERROR(INDEX('Hoja de Trabajo para listado'!$AB$155:$BA$1048576,MATCH($A1125,'Hoja de Trabajo para listado'!$AB$155:$AB$1048576,0),MATCH((CUADRO!O$5&amp;$E1125),'Hoja de Trabajo para listado'!$AB$151:$BA$151,0)),0)+IFERROR(INDEX('Hoja de Trabajo para listado'!$BC$155:$CB$1048576,MATCH($A1125,'Hoja de Trabajo para listado'!$BC$155:$BC$1048576,0),MATCH((CUADRO!O$5&amp;$E1125),'Hoja de Trabajo para listado'!$BC$151:$CB$151,0)),0)+IFERROR(INDEX('Hoja de Trabajo para listado'!$DE$153:$DG$274,MATCH($A1125,'Hoja de Trabajo para listado'!$DE$153:$DE$1048576,0),MATCH((CUADRO!O$5&amp;$E1125),'Hoja de Trabajo para listado'!$DE$151:$DG$151,0)),0)+IFERROR(INDEX('Hoja de Trabajo para listado'!$CD$155:$DC$1048576,MATCH($A1125,'Hoja de Trabajo para listado'!$CD$155:$CD$1048576,0),MATCH((CUADRO!O$5&amp;$E1125),'Hoja de Trabajo para listado'!$CD$151:$DC$151,0)),0)</f>
        <v>0</v>
      </c>
      <c r="P1125" s="245">
        <f ca="1">+IFERROR(INDEX('Hoja de Trabajo para listado'!$A$155:$Z$1048576,MATCH($A1125,'Hoja de Trabajo para listado'!$A$155:$A$1048576,0),MATCH((CUADRO!P$5&amp;$E1125),'Hoja de Trabajo para listado'!$A$151:$Z$151,0)),0)+IFERROR(INDEX('Hoja de Trabajo para listado'!$AB$155:$BA$1048576,MATCH($A1125,'Hoja de Trabajo para listado'!$AB$155:$AB$1048576,0),MATCH((CUADRO!P$5&amp;$E1125),'Hoja de Trabajo para listado'!$AB$151:$BA$151,0)),0)+IFERROR(INDEX('Hoja de Trabajo para listado'!$BC$155:$CB$1048576,MATCH($A1125,'Hoja de Trabajo para listado'!$BC$155:$BC$1048576,0),MATCH((CUADRO!P$5&amp;$E1125),'Hoja de Trabajo para listado'!$BC$151:$CB$151,0)),0)+IFERROR(INDEX('Hoja de Trabajo para listado'!$DE$153:$DG$274,MATCH($A1125,'Hoja de Trabajo para listado'!$DE$153:$DE$1048576,0),MATCH((CUADRO!P$5&amp;$E1125),'Hoja de Trabajo para listado'!$DE$151:$DG$151,0)),0)+IFERROR(INDEX('Hoja de Trabajo para listado'!$CD$155:$DC$1048576,MATCH($A1125,'Hoja de Trabajo para listado'!$CD$155:$CD$1048576,0),MATCH((CUADRO!P$5&amp;$E1125),'Hoja de Trabajo para listado'!$CD$151:$DC$151,0)),0)</f>
        <v>0</v>
      </c>
      <c r="Q1125" s="245">
        <f ca="1">+IFERROR(INDEX('Hoja de Trabajo para listado'!$A$155:$Z$1048576,MATCH($A1125,'Hoja de Trabajo para listado'!$A$155:$A$1048576,0),MATCH((CUADRO!Q$5&amp;$E1125),'Hoja de Trabajo para listado'!$A$151:$Z$151,0)),0)+IFERROR(INDEX('Hoja de Trabajo para listado'!$AB$155:$BA$1048576,MATCH($A1125,'Hoja de Trabajo para listado'!$AB$155:$AB$1048576,0),MATCH((CUADRO!Q$5&amp;$E1125),'Hoja de Trabajo para listado'!$AB$151:$BA$151,0)),0)+IFERROR(INDEX('Hoja de Trabajo para listado'!$BC$155:$CB$1048576,MATCH($A1125,'Hoja de Trabajo para listado'!$BC$155:$BC$1048576,0),MATCH((CUADRO!Q$5&amp;$E1125),'Hoja de Trabajo para listado'!$BC$151:$CB$151,0)),0)+IFERROR(INDEX('Hoja de Trabajo para listado'!$DE$153:$DG$274,MATCH($A1125,'Hoja de Trabajo para listado'!$DE$153:$DE$1048576,0),MATCH((CUADRO!Q$5&amp;$E1125),'Hoja de Trabajo para listado'!$DE$151:$DG$151,0)),0)+IFERROR(INDEX('Hoja de Trabajo para listado'!$CD$155:$DC$1048576,MATCH($A1125,'Hoja de Trabajo para listado'!$CD$155:$CD$1048576,0),MATCH((CUADRO!Q$5&amp;$E1125),'Hoja de Trabajo para listado'!$CD$151:$DC$151,0)),0)</f>
        <v>0</v>
      </c>
      <c r="R1125" s="245">
        <f t="shared" ca="1" si="37"/>
        <v>0</v>
      </c>
      <c r="S1125" s="259">
        <f ca="1">+R1124+R1125</f>
        <v>0</v>
      </c>
      <c r="T1125" s="245">
        <f ca="1">+S1125</f>
        <v>0</v>
      </c>
      <c r="U1125" s="244">
        <f t="shared" si="38"/>
        <v>2</v>
      </c>
      <c r="V1125" s="333" t="str">
        <f>+VLOOKUP(A1125,bd_lista!$A$3:$E$590,5,FALSE)</f>
        <v>Empresas Municipales</v>
      </c>
      <c r="W1125" s="392"/>
      <c r="X1125" s="242">
        <f>+VLOOKUP(A1125,[4]Sheet1!$A$13:$D$744,4,FALSE)</f>
        <v>0</v>
      </c>
      <c r="Y1125" s="242" t="e">
        <f>+VLOOKUP(X1125,bd_lista!$A$3:$C$590,3,FALSE)</f>
        <v>#N/A</v>
      </c>
      <c r="Z1125" s="292"/>
      <c r="AA1125" s="321"/>
    </row>
    <row r="1126" spans="1:27" customFormat="1" ht="15" hidden="1" customHeight="1">
      <c r="A1126" s="32">
        <v>2314</v>
      </c>
      <c r="B1126" s="387">
        <f>+A1126</f>
        <v>2314</v>
      </c>
      <c r="C1126" s="247" t="str">
        <f>+VLOOKUP(A1126,bd_lista!$A$3:$C$590,3,FALSE)</f>
        <v>EMPRESA MUNICIPAL DE AREAS VERDES SUCRE</v>
      </c>
      <c r="D1126" s="389" t="str">
        <f>+C1126</f>
        <v>EMPRESA MUNICIPAL DE AREAS VERDES SUCRE</v>
      </c>
      <c r="E1126" s="242" t="s">
        <v>1304</v>
      </c>
      <c r="F1126" s="243">
        <f ca="1">+IFERROR(INDEX('Hoja de Trabajo para listado'!$A$155:$Z$1048576,MATCH($A1126,'Hoja de Trabajo para listado'!$A$155:$A$1048576,0),MATCH((CUADRO!F$5&amp;$E1126),'Hoja de Trabajo para listado'!$A$151:$Z$151,0)),0)+IFERROR(INDEX('Hoja de Trabajo para listado'!$AB$155:$BA$1048576,MATCH($A1126,'Hoja de Trabajo para listado'!$AB$155:$AB$1048576,0),MATCH((CUADRO!F$5&amp;$E1126),'Hoja de Trabajo para listado'!$AB$151:$BA$151,0)),0)+IFERROR(INDEX('Hoja de Trabajo para listado'!$BC$155:$CB$1048576,MATCH($A1126,'Hoja de Trabajo para listado'!$BC$155:$BC$1048576,0),MATCH((CUADRO!F$5&amp;$E1126),'Hoja de Trabajo para listado'!$BC$151:$CB$151,0)),0)+IFERROR(INDEX('Hoja de Trabajo para listado'!$DE$153:$DG$274,MATCH($A1126,'Hoja de Trabajo para listado'!$DE$153:$DE$1048576,0),MATCH((CUADRO!F$5&amp;$E1126),'Hoja de Trabajo para listado'!$DE$151:$DG$151,0)),0)+IFERROR(INDEX('Hoja de Trabajo para listado'!$CD$155:$DC$1048576,MATCH($A1126,'Hoja de Trabajo para listado'!$CD$155:$CD$1048576,0),MATCH((CUADRO!F$5&amp;$E1126),'Hoja de Trabajo para listado'!$CD$151:$DC$151,0)),0)</f>
        <v>0</v>
      </c>
      <c r="G1126" s="243">
        <f ca="1">+IFERROR(INDEX('Hoja de Trabajo para listado'!$A$155:$Z$1048576,MATCH($A1126,'Hoja de Trabajo para listado'!$A$155:$A$1048576,0),MATCH((CUADRO!G$5&amp;$E1126),'Hoja de Trabajo para listado'!$A$151:$Z$151,0)),0)+IFERROR(INDEX('Hoja de Trabajo para listado'!$AB$155:$BA$1048576,MATCH($A1126,'Hoja de Trabajo para listado'!$AB$155:$AB$1048576,0),MATCH((CUADRO!G$5&amp;$E1126),'Hoja de Trabajo para listado'!$AB$151:$BA$151,0)),0)+IFERROR(INDEX('Hoja de Trabajo para listado'!$BC$155:$CB$1048576,MATCH($A1126,'Hoja de Trabajo para listado'!$BC$155:$BC$1048576,0),MATCH((CUADRO!G$5&amp;$E1126),'Hoja de Trabajo para listado'!$BC$151:$CB$151,0)),0)+IFERROR(INDEX('Hoja de Trabajo para listado'!$DE$153:$DG$274,MATCH($A1126,'Hoja de Trabajo para listado'!$DE$153:$DE$1048576,0),MATCH((CUADRO!G$5&amp;$E1126),'Hoja de Trabajo para listado'!$DE$151:$DG$151,0)),0)+IFERROR(INDEX('Hoja de Trabajo para listado'!$CD$155:$DC$1048576,MATCH($A1126,'Hoja de Trabajo para listado'!$CD$155:$CD$1048576,0),MATCH((CUADRO!G$5&amp;$E1126),'Hoja de Trabajo para listado'!$CD$151:$DC$151,0)),0)</f>
        <v>0</v>
      </c>
      <c r="H1126" s="243">
        <f ca="1">+IFERROR(INDEX('Hoja de Trabajo para listado'!$A$155:$Z$1048576,MATCH($A1126,'Hoja de Trabajo para listado'!$A$155:$A$1048576,0),MATCH((CUADRO!H$5&amp;$E1126),'Hoja de Trabajo para listado'!$A$151:$Z$151,0)),0)+IFERROR(INDEX('Hoja de Trabajo para listado'!$AB$155:$BA$1048576,MATCH($A1126,'Hoja de Trabajo para listado'!$AB$155:$AB$1048576,0),MATCH((CUADRO!H$5&amp;$E1126),'Hoja de Trabajo para listado'!$AB$151:$BA$151,0)),0)+IFERROR(INDEX('Hoja de Trabajo para listado'!$BC$155:$CB$1048576,MATCH($A1126,'Hoja de Trabajo para listado'!$BC$155:$BC$1048576,0),MATCH((CUADRO!H$5&amp;$E1126),'Hoja de Trabajo para listado'!$BC$151:$CB$151,0)),0)+IFERROR(INDEX('Hoja de Trabajo para listado'!$DE$153:$DG$274,MATCH($A1126,'Hoja de Trabajo para listado'!$DE$153:$DE$1048576,0),MATCH((CUADRO!H$5&amp;$E1126),'Hoja de Trabajo para listado'!$DE$151:$DG$151,0)),0)+IFERROR(INDEX('Hoja de Trabajo para listado'!$CD$155:$DC$1048576,MATCH($A1126,'Hoja de Trabajo para listado'!$CD$155:$CD$1048576,0),MATCH((CUADRO!H$5&amp;$E1126),'Hoja de Trabajo para listado'!$CD$151:$DC$151,0)),0)</f>
        <v>0</v>
      </c>
      <c r="I1126" s="243">
        <f ca="1">+IFERROR(INDEX('Hoja de Trabajo para listado'!$A$155:$Z$1048576,MATCH($A1126,'Hoja de Trabajo para listado'!$A$155:$A$1048576,0),MATCH((CUADRO!I$5&amp;$E1126),'Hoja de Trabajo para listado'!$A$151:$Z$151,0)),0)+IFERROR(INDEX('Hoja de Trabajo para listado'!$AB$155:$BA$1048576,MATCH($A1126,'Hoja de Trabajo para listado'!$AB$155:$AB$1048576,0),MATCH((CUADRO!I$5&amp;$E1126),'Hoja de Trabajo para listado'!$AB$151:$BA$151,0)),0)+IFERROR(INDEX('Hoja de Trabajo para listado'!$BC$155:$CB$1048576,MATCH($A1126,'Hoja de Trabajo para listado'!$BC$155:$BC$1048576,0),MATCH((CUADRO!I$5&amp;$E1126),'Hoja de Trabajo para listado'!$BC$151:$CB$151,0)),0)+IFERROR(INDEX('Hoja de Trabajo para listado'!$DE$153:$DG$274,MATCH($A1126,'Hoja de Trabajo para listado'!$DE$153:$DE$1048576,0),MATCH((CUADRO!I$5&amp;$E1126),'Hoja de Trabajo para listado'!$DE$151:$DG$151,0)),0)+IFERROR(INDEX('Hoja de Trabajo para listado'!$CD$155:$DC$1048576,MATCH($A1126,'Hoja de Trabajo para listado'!$CD$155:$CD$1048576,0),MATCH((CUADRO!I$5&amp;$E1126),'Hoja de Trabajo para listado'!$CD$151:$DC$151,0)),0)</f>
        <v>0</v>
      </c>
      <c r="J1126" s="243">
        <f ca="1">+IFERROR(INDEX('Hoja de Trabajo para listado'!$A$155:$Z$1048576,MATCH($A1126,'Hoja de Trabajo para listado'!$A$155:$A$1048576,0),MATCH((CUADRO!J$5&amp;$E1126),'Hoja de Trabajo para listado'!$A$151:$Z$151,0)),0)+IFERROR(INDEX('Hoja de Trabajo para listado'!$AB$155:$BA$1048576,MATCH($A1126,'Hoja de Trabajo para listado'!$AB$155:$AB$1048576,0),MATCH((CUADRO!J$5&amp;$E1126),'Hoja de Trabajo para listado'!$AB$151:$BA$151,0)),0)+IFERROR(INDEX('Hoja de Trabajo para listado'!$BC$155:$CB$1048576,MATCH($A1126,'Hoja de Trabajo para listado'!$BC$155:$BC$1048576,0),MATCH((CUADRO!J$5&amp;$E1126),'Hoja de Trabajo para listado'!$BC$151:$CB$151,0)),0)+IFERROR(INDEX('Hoja de Trabajo para listado'!$DE$153:$DG$274,MATCH($A1126,'Hoja de Trabajo para listado'!$DE$153:$DE$1048576,0),MATCH((CUADRO!J$5&amp;$E1126),'Hoja de Trabajo para listado'!$DE$151:$DG$151,0)),0)+IFERROR(INDEX('Hoja de Trabajo para listado'!$CD$155:$DC$1048576,MATCH($A1126,'Hoja de Trabajo para listado'!$CD$155:$CD$1048576,0),MATCH((CUADRO!J$5&amp;$E1126),'Hoja de Trabajo para listado'!$CD$151:$DC$151,0)),0)</f>
        <v>0</v>
      </c>
      <c r="K1126" s="243">
        <f ca="1">+IFERROR(INDEX('Hoja de Trabajo para listado'!$A$155:$Z$1048576,MATCH($A1126,'Hoja de Trabajo para listado'!$A$155:$A$1048576,0),MATCH((CUADRO!K$5&amp;$E1126),'Hoja de Trabajo para listado'!$A$151:$Z$151,0)),0)+IFERROR(INDEX('Hoja de Trabajo para listado'!$AB$155:$BA$1048576,MATCH($A1126,'Hoja de Trabajo para listado'!$AB$155:$AB$1048576,0),MATCH((CUADRO!K$5&amp;$E1126),'Hoja de Trabajo para listado'!$AB$151:$BA$151,0)),0)+IFERROR(INDEX('Hoja de Trabajo para listado'!$BC$155:$CB$1048576,MATCH($A1126,'Hoja de Trabajo para listado'!$BC$155:$BC$1048576,0),MATCH((CUADRO!K$5&amp;$E1126),'Hoja de Trabajo para listado'!$BC$151:$CB$151,0)),0)+IFERROR(INDEX('Hoja de Trabajo para listado'!$DE$153:$DG$274,MATCH($A1126,'Hoja de Trabajo para listado'!$DE$153:$DE$1048576,0),MATCH((CUADRO!K$5&amp;$E1126),'Hoja de Trabajo para listado'!$DE$151:$DG$151,0)),0)+IFERROR(INDEX('Hoja de Trabajo para listado'!$CD$155:$DC$1048576,MATCH($A1126,'Hoja de Trabajo para listado'!$CD$155:$CD$1048576,0),MATCH((CUADRO!K$5&amp;$E1126),'Hoja de Trabajo para listado'!$CD$151:$DC$151,0)),0)</f>
        <v>0</v>
      </c>
      <c r="L1126" s="243">
        <f ca="1">+IFERROR(INDEX('Hoja de Trabajo para listado'!$A$155:$Z$1048576,MATCH($A1126,'Hoja de Trabajo para listado'!$A$155:$A$1048576,0),MATCH((CUADRO!L$5&amp;$E1126),'Hoja de Trabajo para listado'!$A$151:$Z$151,0)),0)+IFERROR(INDEX('Hoja de Trabajo para listado'!$AB$155:$BA$1048576,MATCH($A1126,'Hoja de Trabajo para listado'!$AB$155:$AB$1048576,0),MATCH((CUADRO!L$5&amp;$E1126),'Hoja de Trabajo para listado'!$AB$151:$BA$151,0)),0)+IFERROR(INDEX('Hoja de Trabajo para listado'!$BC$155:$CB$1048576,MATCH($A1126,'Hoja de Trabajo para listado'!$BC$155:$BC$1048576,0),MATCH((CUADRO!L$5&amp;$E1126),'Hoja de Trabajo para listado'!$BC$151:$CB$151,0)),0)+IFERROR(INDEX('Hoja de Trabajo para listado'!$DE$153:$DG$274,MATCH($A1126,'Hoja de Trabajo para listado'!$DE$153:$DE$1048576,0),MATCH((CUADRO!L$5&amp;$E1126),'Hoja de Trabajo para listado'!$DE$151:$DG$151,0)),0)+IFERROR(INDEX('Hoja de Trabajo para listado'!$CD$155:$DC$1048576,MATCH($A1126,'Hoja de Trabajo para listado'!$CD$155:$CD$1048576,0),MATCH((CUADRO!L$5&amp;$E1126),'Hoja de Trabajo para listado'!$CD$151:$DC$151,0)),0)</f>
        <v>0</v>
      </c>
      <c r="M1126" s="243">
        <f ca="1">+IFERROR(INDEX('Hoja de Trabajo para listado'!$A$155:$Z$1048576,MATCH($A1126,'Hoja de Trabajo para listado'!$A$155:$A$1048576,0),MATCH((CUADRO!M$5&amp;$E1126),'Hoja de Trabajo para listado'!$A$151:$Z$151,0)),0)+IFERROR(INDEX('Hoja de Trabajo para listado'!$AB$155:$BA$1048576,MATCH($A1126,'Hoja de Trabajo para listado'!$AB$155:$AB$1048576,0),MATCH((CUADRO!M$5&amp;$E1126),'Hoja de Trabajo para listado'!$AB$151:$BA$151,0)),0)+IFERROR(INDEX('Hoja de Trabajo para listado'!$BC$155:$CB$1048576,MATCH($A1126,'Hoja de Trabajo para listado'!$BC$155:$BC$1048576,0),MATCH((CUADRO!M$5&amp;$E1126),'Hoja de Trabajo para listado'!$BC$151:$CB$151,0)),0)+IFERROR(INDEX('Hoja de Trabajo para listado'!$DE$153:$DG$274,MATCH($A1126,'Hoja de Trabajo para listado'!$DE$153:$DE$1048576,0),MATCH((CUADRO!M$5&amp;$E1126),'Hoja de Trabajo para listado'!$DE$151:$DG$151,0)),0)+IFERROR(INDEX('Hoja de Trabajo para listado'!$CD$155:$DC$1048576,MATCH($A1126,'Hoja de Trabajo para listado'!$CD$155:$CD$1048576,0),MATCH((CUADRO!M$5&amp;$E1126),'Hoja de Trabajo para listado'!$CD$151:$DC$151,0)),0)</f>
        <v>0</v>
      </c>
      <c r="N1126" s="243">
        <f ca="1">+IFERROR(INDEX('Hoja de Trabajo para listado'!$A$155:$Z$1048576,MATCH($A1126,'Hoja de Trabajo para listado'!$A$155:$A$1048576,0),MATCH((CUADRO!N$5&amp;$E1126),'Hoja de Trabajo para listado'!$A$151:$Z$151,0)),0)+IFERROR(INDEX('Hoja de Trabajo para listado'!$AB$155:$BA$1048576,MATCH($A1126,'Hoja de Trabajo para listado'!$AB$155:$AB$1048576,0),MATCH((CUADRO!N$5&amp;$E1126),'Hoja de Trabajo para listado'!$AB$151:$BA$151,0)),0)+IFERROR(INDEX('Hoja de Trabajo para listado'!$BC$155:$CB$1048576,MATCH($A1126,'Hoja de Trabajo para listado'!$BC$155:$BC$1048576,0),MATCH((CUADRO!N$5&amp;$E1126),'Hoja de Trabajo para listado'!$BC$151:$CB$151,0)),0)+IFERROR(INDEX('Hoja de Trabajo para listado'!$DE$153:$DG$274,MATCH($A1126,'Hoja de Trabajo para listado'!$DE$153:$DE$1048576,0),MATCH((CUADRO!N$5&amp;$E1126),'Hoja de Trabajo para listado'!$DE$151:$DG$151,0)),0)+IFERROR(INDEX('Hoja de Trabajo para listado'!$CD$155:$DC$1048576,MATCH($A1126,'Hoja de Trabajo para listado'!$CD$155:$CD$1048576,0),MATCH((CUADRO!N$5&amp;$E1126),'Hoja de Trabajo para listado'!$CD$151:$DC$151,0)),0)</f>
        <v>0</v>
      </c>
      <c r="O1126" s="243">
        <f ca="1">+IFERROR(INDEX('Hoja de Trabajo para listado'!$A$155:$Z$1048576,MATCH($A1126,'Hoja de Trabajo para listado'!$A$155:$A$1048576,0),MATCH((CUADRO!O$5&amp;$E1126),'Hoja de Trabajo para listado'!$A$151:$Z$151,0)),0)+IFERROR(INDEX('Hoja de Trabajo para listado'!$AB$155:$BA$1048576,MATCH($A1126,'Hoja de Trabajo para listado'!$AB$155:$AB$1048576,0),MATCH((CUADRO!O$5&amp;$E1126),'Hoja de Trabajo para listado'!$AB$151:$BA$151,0)),0)+IFERROR(INDEX('Hoja de Trabajo para listado'!$BC$155:$CB$1048576,MATCH($A1126,'Hoja de Trabajo para listado'!$BC$155:$BC$1048576,0),MATCH((CUADRO!O$5&amp;$E1126),'Hoja de Trabajo para listado'!$BC$151:$CB$151,0)),0)+IFERROR(INDEX('Hoja de Trabajo para listado'!$DE$153:$DG$274,MATCH($A1126,'Hoja de Trabajo para listado'!$DE$153:$DE$1048576,0),MATCH((CUADRO!O$5&amp;$E1126),'Hoja de Trabajo para listado'!$DE$151:$DG$151,0)),0)+IFERROR(INDEX('Hoja de Trabajo para listado'!$CD$155:$DC$1048576,MATCH($A1126,'Hoja de Trabajo para listado'!$CD$155:$CD$1048576,0),MATCH((CUADRO!O$5&amp;$E1126),'Hoja de Trabajo para listado'!$CD$151:$DC$151,0)),0)</f>
        <v>0</v>
      </c>
      <c r="P1126" s="243">
        <f ca="1">+IFERROR(INDEX('Hoja de Trabajo para listado'!$A$155:$Z$1048576,MATCH($A1126,'Hoja de Trabajo para listado'!$A$155:$A$1048576,0),MATCH((CUADRO!P$5&amp;$E1126),'Hoja de Trabajo para listado'!$A$151:$Z$151,0)),0)+IFERROR(INDEX('Hoja de Trabajo para listado'!$AB$155:$BA$1048576,MATCH($A1126,'Hoja de Trabajo para listado'!$AB$155:$AB$1048576,0),MATCH((CUADRO!P$5&amp;$E1126),'Hoja de Trabajo para listado'!$AB$151:$BA$151,0)),0)+IFERROR(INDEX('Hoja de Trabajo para listado'!$BC$155:$CB$1048576,MATCH($A1126,'Hoja de Trabajo para listado'!$BC$155:$BC$1048576,0),MATCH((CUADRO!P$5&amp;$E1126),'Hoja de Trabajo para listado'!$BC$151:$CB$151,0)),0)+IFERROR(INDEX('Hoja de Trabajo para listado'!$DE$153:$DG$274,MATCH($A1126,'Hoja de Trabajo para listado'!$DE$153:$DE$1048576,0),MATCH((CUADRO!P$5&amp;$E1126),'Hoja de Trabajo para listado'!$DE$151:$DG$151,0)),0)+IFERROR(INDEX('Hoja de Trabajo para listado'!$CD$155:$DC$1048576,MATCH($A1126,'Hoja de Trabajo para listado'!$CD$155:$CD$1048576,0),MATCH((CUADRO!P$5&amp;$E1126),'Hoja de Trabajo para listado'!$CD$151:$DC$151,0)),0)</f>
        <v>0</v>
      </c>
      <c r="Q1126" s="243">
        <f ca="1">+IFERROR(INDEX('Hoja de Trabajo para listado'!$A$155:$Z$1048576,MATCH($A1126,'Hoja de Trabajo para listado'!$A$155:$A$1048576,0),MATCH((CUADRO!Q$5&amp;$E1126),'Hoja de Trabajo para listado'!$A$151:$Z$151,0)),0)+IFERROR(INDEX('Hoja de Trabajo para listado'!$AB$155:$BA$1048576,MATCH($A1126,'Hoja de Trabajo para listado'!$AB$155:$AB$1048576,0),MATCH((CUADRO!Q$5&amp;$E1126),'Hoja de Trabajo para listado'!$AB$151:$BA$151,0)),0)+IFERROR(INDEX('Hoja de Trabajo para listado'!$BC$155:$CB$1048576,MATCH($A1126,'Hoja de Trabajo para listado'!$BC$155:$BC$1048576,0),MATCH((CUADRO!Q$5&amp;$E1126),'Hoja de Trabajo para listado'!$BC$151:$CB$151,0)),0)+IFERROR(INDEX('Hoja de Trabajo para listado'!$DE$153:$DG$274,MATCH($A1126,'Hoja de Trabajo para listado'!$DE$153:$DE$1048576,0),MATCH((CUADRO!Q$5&amp;$E1126),'Hoja de Trabajo para listado'!$DE$151:$DG$151,0)),0)+IFERROR(INDEX('Hoja de Trabajo para listado'!$CD$155:$DC$1048576,MATCH($A1126,'Hoja de Trabajo para listado'!$CD$155:$CD$1048576,0),MATCH((CUADRO!Q$5&amp;$E1126),'Hoja de Trabajo para listado'!$CD$151:$DC$151,0)),0)</f>
        <v>0</v>
      </c>
      <c r="R1126" s="243">
        <f t="shared" ca="1" si="37"/>
        <v>0</v>
      </c>
      <c r="S1126" s="249"/>
      <c r="T1126" s="243">
        <f ca="1">+T1127</f>
        <v>0</v>
      </c>
      <c r="U1126" s="242">
        <f t="shared" si="38"/>
        <v>1</v>
      </c>
      <c r="V1126" s="333" t="str">
        <f>+VLOOKUP(A1126,bd_lista!$A$3:$E$590,5,FALSE)</f>
        <v>Empresas Municipales</v>
      </c>
      <c r="W1126" s="391" t="str">
        <f>+V1126</f>
        <v>Empresas Municipales</v>
      </c>
      <c r="X1126" s="242">
        <f>+VLOOKUP(A1126,[4]Sheet1!$A$13:$D$744,4,FALSE)</f>
        <v>0</v>
      </c>
      <c r="Y1126" s="242" t="e">
        <f>+VLOOKUP(X1126,bd_lista!$A$3:$C$590,3,FALSE)</f>
        <v>#N/A</v>
      </c>
      <c r="Z1126" s="294">
        <f>+X1126</f>
        <v>0</v>
      </c>
      <c r="AA1126" s="319" t="e">
        <f>+Y1126</f>
        <v>#N/A</v>
      </c>
    </row>
    <row r="1127" spans="1:27" customFormat="1" ht="15" hidden="1" customHeight="1">
      <c r="A1127" s="32">
        <v>2314</v>
      </c>
      <c r="B1127" s="388"/>
      <c r="C1127" s="247" t="str">
        <f>+VLOOKUP(A1127,bd_lista!$A$3:$C$590,3,FALSE)</f>
        <v>EMPRESA MUNICIPAL DE AREAS VERDES SUCRE</v>
      </c>
      <c r="D1127" s="390"/>
      <c r="E1127" s="244" t="s">
        <v>1305</v>
      </c>
      <c r="F1127" s="245">
        <f ca="1">+IFERROR(INDEX('Hoja de Trabajo para listado'!$A$155:$Z$1048576,MATCH($A1127,'Hoja de Trabajo para listado'!$A$155:$A$1048576,0),MATCH((CUADRO!F$5&amp;$E1127),'Hoja de Trabajo para listado'!$A$151:$Z$151,0)),0)+IFERROR(INDEX('Hoja de Trabajo para listado'!$AB$155:$BA$1048576,MATCH($A1127,'Hoja de Trabajo para listado'!$AB$155:$AB$1048576,0),MATCH((CUADRO!F$5&amp;$E1127),'Hoja de Trabajo para listado'!$AB$151:$BA$151,0)),0)+IFERROR(INDEX('Hoja de Trabajo para listado'!$BC$155:$CB$1048576,MATCH($A1127,'Hoja de Trabajo para listado'!$BC$155:$BC$1048576,0),MATCH((CUADRO!F$5&amp;$E1127),'Hoja de Trabajo para listado'!$BC$151:$CB$151,0)),0)+IFERROR(INDEX('Hoja de Trabajo para listado'!$DE$153:$DG$274,MATCH($A1127,'Hoja de Trabajo para listado'!$DE$153:$DE$1048576,0),MATCH((CUADRO!F$5&amp;$E1127),'Hoja de Trabajo para listado'!$DE$151:$DG$151,0)),0)+IFERROR(INDEX('Hoja de Trabajo para listado'!$CD$155:$DC$1048576,MATCH($A1127,'Hoja de Trabajo para listado'!$CD$155:$CD$1048576,0),MATCH((CUADRO!F$5&amp;$E1127),'Hoja de Trabajo para listado'!$CD$151:$DC$151,0)),0)</f>
        <v>0</v>
      </c>
      <c r="G1127" s="245">
        <f ca="1">+IFERROR(INDEX('Hoja de Trabajo para listado'!$A$155:$Z$1048576,MATCH($A1127,'Hoja de Trabajo para listado'!$A$155:$A$1048576,0),MATCH((CUADRO!G$5&amp;$E1127),'Hoja de Trabajo para listado'!$A$151:$Z$151,0)),0)+IFERROR(INDEX('Hoja de Trabajo para listado'!$AB$155:$BA$1048576,MATCH($A1127,'Hoja de Trabajo para listado'!$AB$155:$AB$1048576,0),MATCH((CUADRO!G$5&amp;$E1127),'Hoja de Trabajo para listado'!$AB$151:$BA$151,0)),0)+IFERROR(INDEX('Hoja de Trabajo para listado'!$BC$155:$CB$1048576,MATCH($A1127,'Hoja de Trabajo para listado'!$BC$155:$BC$1048576,0),MATCH((CUADRO!G$5&amp;$E1127),'Hoja de Trabajo para listado'!$BC$151:$CB$151,0)),0)+IFERROR(INDEX('Hoja de Trabajo para listado'!$DE$153:$DG$274,MATCH($A1127,'Hoja de Trabajo para listado'!$DE$153:$DE$1048576,0),MATCH((CUADRO!G$5&amp;$E1127),'Hoja de Trabajo para listado'!$DE$151:$DG$151,0)),0)+IFERROR(INDEX('Hoja de Trabajo para listado'!$CD$155:$DC$1048576,MATCH($A1127,'Hoja de Trabajo para listado'!$CD$155:$CD$1048576,0),MATCH((CUADRO!G$5&amp;$E1127),'Hoja de Trabajo para listado'!$CD$151:$DC$151,0)),0)</f>
        <v>0</v>
      </c>
      <c r="H1127" s="245">
        <f ca="1">+IFERROR(INDEX('Hoja de Trabajo para listado'!$A$155:$Z$1048576,MATCH($A1127,'Hoja de Trabajo para listado'!$A$155:$A$1048576,0),MATCH((CUADRO!H$5&amp;$E1127),'Hoja de Trabajo para listado'!$A$151:$Z$151,0)),0)+IFERROR(INDEX('Hoja de Trabajo para listado'!$AB$155:$BA$1048576,MATCH($A1127,'Hoja de Trabajo para listado'!$AB$155:$AB$1048576,0),MATCH((CUADRO!H$5&amp;$E1127),'Hoja de Trabajo para listado'!$AB$151:$BA$151,0)),0)+IFERROR(INDEX('Hoja de Trabajo para listado'!$BC$155:$CB$1048576,MATCH($A1127,'Hoja de Trabajo para listado'!$BC$155:$BC$1048576,0),MATCH((CUADRO!H$5&amp;$E1127),'Hoja de Trabajo para listado'!$BC$151:$CB$151,0)),0)+IFERROR(INDEX('Hoja de Trabajo para listado'!$DE$153:$DG$274,MATCH($A1127,'Hoja de Trabajo para listado'!$DE$153:$DE$1048576,0),MATCH((CUADRO!H$5&amp;$E1127),'Hoja de Trabajo para listado'!$DE$151:$DG$151,0)),0)+IFERROR(INDEX('Hoja de Trabajo para listado'!$CD$155:$DC$1048576,MATCH($A1127,'Hoja de Trabajo para listado'!$CD$155:$CD$1048576,0),MATCH((CUADRO!H$5&amp;$E1127),'Hoja de Trabajo para listado'!$CD$151:$DC$151,0)),0)</f>
        <v>0</v>
      </c>
      <c r="I1127" s="245">
        <f ca="1">+IFERROR(INDEX('Hoja de Trabajo para listado'!$A$155:$Z$1048576,MATCH($A1127,'Hoja de Trabajo para listado'!$A$155:$A$1048576,0),MATCH((CUADRO!I$5&amp;$E1127),'Hoja de Trabajo para listado'!$A$151:$Z$151,0)),0)+IFERROR(INDEX('Hoja de Trabajo para listado'!$AB$155:$BA$1048576,MATCH($A1127,'Hoja de Trabajo para listado'!$AB$155:$AB$1048576,0),MATCH((CUADRO!I$5&amp;$E1127),'Hoja de Trabajo para listado'!$AB$151:$BA$151,0)),0)+IFERROR(INDEX('Hoja de Trabajo para listado'!$BC$155:$CB$1048576,MATCH($A1127,'Hoja de Trabajo para listado'!$BC$155:$BC$1048576,0),MATCH((CUADRO!I$5&amp;$E1127),'Hoja de Trabajo para listado'!$BC$151:$CB$151,0)),0)+IFERROR(INDEX('Hoja de Trabajo para listado'!$DE$153:$DG$274,MATCH($A1127,'Hoja de Trabajo para listado'!$DE$153:$DE$1048576,0),MATCH((CUADRO!I$5&amp;$E1127),'Hoja de Trabajo para listado'!$DE$151:$DG$151,0)),0)+IFERROR(INDEX('Hoja de Trabajo para listado'!$CD$155:$DC$1048576,MATCH($A1127,'Hoja de Trabajo para listado'!$CD$155:$CD$1048576,0),MATCH((CUADRO!I$5&amp;$E1127),'Hoja de Trabajo para listado'!$CD$151:$DC$151,0)),0)</f>
        <v>0</v>
      </c>
      <c r="J1127" s="245">
        <f ca="1">+IFERROR(INDEX('Hoja de Trabajo para listado'!$A$155:$Z$1048576,MATCH($A1127,'Hoja de Trabajo para listado'!$A$155:$A$1048576,0),MATCH((CUADRO!J$5&amp;$E1127),'Hoja de Trabajo para listado'!$A$151:$Z$151,0)),0)+IFERROR(INDEX('Hoja de Trabajo para listado'!$AB$155:$BA$1048576,MATCH($A1127,'Hoja de Trabajo para listado'!$AB$155:$AB$1048576,0),MATCH((CUADRO!J$5&amp;$E1127),'Hoja de Trabajo para listado'!$AB$151:$BA$151,0)),0)+IFERROR(INDEX('Hoja de Trabajo para listado'!$BC$155:$CB$1048576,MATCH($A1127,'Hoja de Trabajo para listado'!$BC$155:$BC$1048576,0),MATCH((CUADRO!J$5&amp;$E1127),'Hoja de Trabajo para listado'!$BC$151:$CB$151,0)),0)+IFERROR(INDEX('Hoja de Trabajo para listado'!$DE$153:$DG$274,MATCH($A1127,'Hoja de Trabajo para listado'!$DE$153:$DE$1048576,0),MATCH((CUADRO!J$5&amp;$E1127),'Hoja de Trabajo para listado'!$DE$151:$DG$151,0)),0)+IFERROR(INDEX('Hoja de Trabajo para listado'!$CD$155:$DC$1048576,MATCH($A1127,'Hoja de Trabajo para listado'!$CD$155:$CD$1048576,0),MATCH((CUADRO!J$5&amp;$E1127),'Hoja de Trabajo para listado'!$CD$151:$DC$151,0)),0)</f>
        <v>0</v>
      </c>
      <c r="K1127" s="245">
        <f ca="1">+IFERROR(INDEX('Hoja de Trabajo para listado'!$A$155:$Z$1048576,MATCH($A1127,'Hoja de Trabajo para listado'!$A$155:$A$1048576,0),MATCH((CUADRO!K$5&amp;$E1127),'Hoja de Trabajo para listado'!$A$151:$Z$151,0)),0)+IFERROR(INDEX('Hoja de Trabajo para listado'!$AB$155:$BA$1048576,MATCH($A1127,'Hoja de Trabajo para listado'!$AB$155:$AB$1048576,0),MATCH((CUADRO!K$5&amp;$E1127),'Hoja de Trabajo para listado'!$AB$151:$BA$151,0)),0)+IFERROR(INDEX('Hoja de Trabajo para listado'!$BC$155:$CB$1048576,MATCH($A1127,'Hoja de Trabajo para listado'!$BC$155:$BC$1048576,0),MATCH((CUADRO!K$5&amp;$E1127),'Hoja de Trabajo para listado'!$BC$151:$CB$151,0)),0)+IFERROR(INDEX('Hoja de Trabajo para listado'!$DE$153:$DG$274,MATCH($A1127,'Hoja de Trabajo para listado'!$DE$153:$DE$1048576,0),MATCH((CUADRO!K$5&amp;$E1127),'Hoja de Trabajo para listado'!$DE$151:$DG$151,0)),0)+IFERROR(INDEX('Hoja de Trabajo para listado'!$CD$155:$DC$1048576,MATCH($A1127,'Hoja de Trabajo para listado'!$CD$155:$CD$1048576,0),MATCH((CUADRO!K$5&amp;$E1127),'Hoja de Trabajo para listado'!$CD$151:$DC$151,0)),0)</f>
        <v>0</v>
      </c>
      <c r="L1127" s="245">
        <f ca="1">+IFERROR(INDEX('Hoja de Trabajo para listado'!$A$155:$Z$1048576,MATCH($A1127,'Hoja de Trabajo para listado'!$A$155:$A$1048576,0),MATCH((CUADRO!L$5&amp;$E1127),'Hoja de Trabajo para listado'!$A$151:$Z$151,0)),0)+IFERROR(INDEX('Hoja de Trabajo para listado'!$AB$155:$BA$1048576,MATCH($A1127,'Hoja de Trabajo para listado'!$AB$155:$AB$1048576,0),MATCH((CUADRO!L$5&amp;$E1127),'Hoja de Trabajo para listado'!$AB$151:$BA$151,0)),0)+IFERROR(INDEX('Hoja de Trabajo para listado'!$BC$155:$CB$1048576,MATCH($A1127,'Hoja de Trabajo para listado'!$BC$155:$BC$1048576,0),MATCH((CUADRO!L$5&amp;$E1127),'Hoja de Trabajo para listado'!$BC$151:$CB$151,0)),0)+IFERROR(INDEX('Hoja de Trabajo para listado'!$DE$153:$DG$274,MATCH($A1127,'Hoja de Trabajo para listado'!$DE$153:$DE$1048576,0),MATCH((CUADRO!L$5&amp;$E1127),'Hoja de Trabajo para listado'!$DE$151:$DG$151,0)),0)+IFERROR(INDEX('Hoja de Trabajo para listado'!$CD$155:$DC$1048576,MATCH($A1127,'Hoja de Trabajo para listado'!$CD$155:$CD$1048576,0),MATCH((CUADRO!L$5&amp;$E1127),'Hoja de Trabajo para listado'!$CD$151:$DC$151,0)),0)</f>
        <v>0</v>
      </c>
      <c r="M1127" s="245">
        <f ca="1">+IFERROR(INDEX('Hoja de Trabajo para listado'!$A$155:$Z$1048576,MATCH($A1127,'Hoja de Trabajo para listado'!$A$155:$A$1048576,0),MATCH((CUADRO!M$5&amp;$E1127),'Hoja de Trabajo para listado'!$A$151:$Z$151,0)),0)+IFERROR(INDEX('Hoja de Trabajo para listado'!$AB$155:$BA$1048576,MATCH($A1127,'Hoja de Trabajo para listado'!$AB$155:$AB$1048576,0),MATCH((CUADRO!M$5&amp;$E1127),'Hoja de Trabajo para listado'!$AB$151:$BA$151,0)),0)+IFERROR(INDEX('Hoja de Trabajo para listado'!$BC$155:$CB$1048576,MATCH($A1127,'Hoja de Trabajo para listado'!$BC$155:$BC$1048576,0),MATCH((CUADRO!M$5&amp;$E1127),'Hoja de Trabajo para listado'!$BC$151:$CB$151,0)),0)+IFERROR(INDEX('Hoja de Trabajo para listado'!$DE$153:$DG$274,MATCH($A1127,'Hoja de Trabajo para listado'!$DE$153:$DE$1048576,0),MATCH((CUADRO!M$5&amp;$E1127),'Hoja de Trabajo para listado'!$DE$151:$DG$151,0)),0)+IFERROR(INDEX('Hoja de Trabajo para listado'!$CD$155:$DC$1048576,MATCH($A1127,'Hoja de Trabajo para listado'!$CD$155:$CD$1048576,0),MATCH((CUADRO!M$5&amp;$E1127),'Hoja de Trabajo para listado'!$CD$151:$DC$151,0)),0)</f>
        <v>0</v>
      </c>
      <c r="N1127" s="245">
        <f ca="1">+IFERROR(INDEX('Hoja de Trabajo para listado'!$A$155:$Z$1048576,MATCH($A1127,'Hoja de Trabajo para listado'!$A$155:$A$1048576,0),MATCH((CUADRO!N$5&amp;$E1127),'Hoja de Trabajo para listado'!$A$151:$Z$151,0)),0)+IFERROR(INDEX('Hoja de Trabajo para listado'!$AB$155:$BA$1048576,MATCH($A1127,'Hoja de Trabajo para listado'!$AB$155:$AB$1048576,0),MATCH((CUADRO!N$5&amp;$E1127),'Hoja de Trabajo para listado'!$AB$151:$BA$151,0)),0)+IFERROR(INDEX('Hoja de Trabajo para listado'!$BC$155:$CB$1048576,MATCH($A1127,'Hoja de Trabajo para listado'!$BC$155:$BC$1048576,0),MATCH((CUADRO!N$5&amp;$E1127),'Hoja de Trabajo para listado'!$BC$151:$CB$151,0)),0)+IFERROR(INDEX('Hoja de Trabajo para listado'!$DE$153:$DG$274,MATCH($A1127,'Hoja de Trabajo para listado'!$DE$153:$DE$1048576,0),MATCH((CUADRO!N$5&amp;$E1127),'Hoja de Trabajo para listado'!$DE$151:$DG$151,0)),0)+IFERROR(INDEX('Hoja de Trabajo para listado'!$CD$155:$DC$1048576,MATCH($A1127,'Hoja de Trabajo para listado'!$CD$155:$CD$1048576,0),MATCH((CUADRO!N$5&amp;$E1127),'Hoja de Trabajo para listado'!$CD$151:$DC$151,0)),0)</f>
        <v>0</v>
      </c>
      <c r="O1127" s="245">
        <f ca="1">+IFERROR(INDEX('Hoja de Trabajo para listado'!$A$155:$Z$1048576,MATCH($A1127,'Hoja de Trabajo para listado'!$A$155:$A$1048576,0),MATCH((CUADRO!O$5&amp;$E1127),'Hoja de Trabajo para listado'!$A$151:$Z$151,0)),0)+IFERROR(INDEX('Hoja de Trabajo para listado'!$AB$155:$BA$1048576,MATCH($A1127,'Hoja de Trabajo para listado'!$AB$155:$AB$1048576,0),MATCH((CUADRO!O$5&amp;$E1127),'Hoja de Trabajo para listado'!$AB$151:$BA$151,0)),0)+IFERROR(INDEX('Hoja de Trabajo para listado'!$BC$155:$CB$1048576,MATCH($A1127,'Hoja de Trabajo para listado'!$BC$155:$BC$1048576,0),MATCH((CUADRO!O$5&amp;$E1127),'Hoja de Trabajo para listado'!$BC$151:$CB$151,0)),0)+IFERROR(INDEX('Hoja de Trabajo para listado'!$DE$153:$DG$274,MATCH($A1127,'Hoja de Trabajo para listado'!$DE$153:$DE$1048576,0),MATCH((CUADRO!O$5&amp;$E1127),'Hoja de Trabajo para listado'!$DE$151:$DG$151,0)),0)+IFERROR(INDEX('Hoja de Trabajo para listado'!$CD$155:$DC$1048576,MATCH($A1127,'Hoja de Trabajo para listado'!$CD$155:$CD$1048576,0),MATCH((CUADRO!O$5&amp;$E1127),'Hoja de Trabajo para listado'!$CD$151:$DC$151,0)),0)</f>
        <v>0</v>
      </c>
      <c r="P1127" s="245">
        <f ca="1">+IFERROR(INDEX('Hoja de Trabajo para listado'!$A$155:$Z$1048576,MATCH($A1127,'Hoja de Trabajo para listado'!$A$155:$A$1048576,0),MATCH((CUADRO!P$5&amp;$E1127),'Hoja de Trabajo para listado'!$A$151:$Z$151,0)),0)+IFERROR(INDEX('Hoja de Trabajo para listado'!$AB$155:$BA$1048576,MATCH($A1127,'Hoja de Trabajo para listado'!$AB$155:$AB$1048576,0),MATCH((CUADRO!P$5&amp;$E1127),'Hoja de Trabajo para listado'!$AB$151:$BA$151,0)),0)+IFERROR(INDEX('Hoja de Trabajo para listado'!$BC$155:$CB$1048576,MATCH($A1127,'Hoja de Trabajo para listado'!$BC$155:$BC$1048576,0),MATCH((CUADRO!P$5&amp;$E1127),'Hoja de Trabajo para listado'!$BC$151:$CB$151,0)),0)+IFERROR(INDEX('Hoja de Trabajo para listado'!$DE$153:$DG$274,MATCH($A1127,'Hoja de Trabajo para listado'!$DE$153:$DE$1048576,0),MATCH((CUADRO!P$5&amp;$E1127),'Hoja de Trabajo para listado'!$DE$151:$DG$151,0)),0)+IFERROR(INDEX('Hoja de Trabajo para listado'!$CD$155:$DC$1048576,MATCH($A1127,'Hoja de Trabajo para listado'!$CD$155:$CD$1048576,0),MATCH((CUADRO!P$5&amp;$E1127),'Hoja de Trabajo para listado'!$CD$151:$DC$151,0)),0)</f>
        <v>0</v>
      </c>
      <c r="Q1127" s="245">
        <f ca="1">+IFERROR(INDEX('Hoja de Trabajo para listado'!$A$155:$Z$1048576,MATCH($A1127,'Hoja de Trabajo para listado'!$A$155:$A$1048576,0),MATCH((CUADRO!Q$5&amp;$E1127),'Hoja de Trabajo para listado'!$A$151:$Z$151,0)),0)+IFERROR(INDEX('Hoja de Trabajo para listado'!$AB$155:$BA$1048576,MATCH($A1127,'Hoja de Trabajo para listado'!$AB$155:$AB$1048576,0),MATCH((CUADRO!Q$5&amp;$E1127),'Hoja de Trabajo para listado'!$AB$151:$BA$151,0)),0)+IFERROR(INDEX('Hoja de Trabajo para listado'!$BC$155:$CB$1048576,MATCH($A1127,'Hoja de Trabajo para listado'!$BC$155:$BC$1048576,0),MATCH((CUADRO!Q$5&amp;$E1127),'Hoja de Trabajo para listado'!$BC$151:$CB$151,0)),0)+IFERROR(INDEX('Hoja de Trabajo para listado'!$DE$153:$DG$274,MATCH($A1127,'Hoja de Trabajo para listado'!$DE$153:$DE$1048576,0),MATCH((CUADRO!Q$5&amp;$E1127),'Hoja de Trabajo para listado'!$DE$151:$DG$151,0)),0)+IFERROR(INDEX('Hoja de Trabajo para listado'!$CD$155:$DC$1048576,MATCH($A1127,'Hoja de Trabajo para listado'!$CD$155:$CD$1048576,0),MATCH((CUADRO!Q$5&amp;$E1127),'Hoja de Trabajo para listado'!$CD$151:$DC$151,0)),0)</f>
        <v>0</v>
      </c>
      <c r="R1127" s="245">
        <f t="shared" ca="1" si="37"/>
        <v>0</v>
      </c>
      <c r="S1127" s="259">
        <f ca="1">+R1126+R1127</f>
        <v>0</v>
      </c>
      <c r="T1127" s="245">
        <f ca="1">+S1127</f>
        <v>0</v>
      </c>
      <c r="U1127" s="244">
        <f t="shared" si="38"/>
        <v>2</v>
      </c>
      <c r="V1127" s="333" t="str">
        <f>+VLOOKUP(A1127,bd_lista!$A$3:$E$590,5,FALSE)</f>
        <v>Empresas Municipales</v>
      </c>
      <c r="W1127" s="392"/>
      <c r="X1127" s="242">
        <f>+VLOOKUP(A1127,[4]Sheet1!$A$13:$D$744,4,FALSE)</f>
        <v>0</v>
      </c>
      <c r="Y1127" s="242" t="e">
        <f>+VLOOKUP(X1127,bd_lista!$A$3:$C$590,3,FALSE)</f>
        <v>#N/A</v>
      </c>
      <c r="Z1127" s="292"/>
      <c r="AA1127" s="321"/>
    </row>
    <row r="1128" spans="1:27" customFormat="1" ht="15" hidden="1" customHeight="1">
      <c r="A1128" s="32">
        <v>2315</v>
      </c>
      <c r="B1128" s="387">
        <f>+A1128</f>
        <v>2315</v>
      </c>
      <c r="C1128" s="247" t="str">
        <f>+VLOOKUP(A1128,bd_lista!$A$3:$C$590,3,FALSE)</f>
        <v xml:space="preserve">Empresa Municipal de Servicio de Aseo </v>
      </c>
      <c r="D1128" s="389" t="str">
        <f>+C1128</f>
        <v xml:space="preserve">Empresa Municipal de Servicio de Aseo </v>
      </c>
      <c r="E1128" s="242" t="s">
        <v>1304</v>
      </c>
      <c r="F1128" s="243">
        <f ca="1">+IFERROR(INDEX('Hoja de Trabajo para listado'!$A$155:$Z$1048576,MATCH($A1128,'Hoja de Trabajo para listado'!$A$155:$A$1048576,0),MATCH((CUADRO!F$5&amp;$E1128),'Hoja de Trabajo para listado'!$A$151:$Z$151,0)),0)+IFERROR(INDEX('Hoja de Trabajo para listado'!$AB$155:$BA$1048576,MATCH($A1128,'Hoja de Trabajo para listado'!$AB$155:$AB$1048576,0),MATCH((CUADRO!F$5&amp;$E1128),'Hoja de Trabajo para listado'!$AB$151:$BA$151,0)),0)+IFERROR(INDEX('Hoja de Trabajo para listado'!$BC$155:$CB$1048576,MATCH($A1128,'Hoja de Trabajo para listado'!$BC$155:$BC$1048576,0),MATCH((CUADRO!F$5&amp;$E1128),'Hoja de Trabajo para listado'!$BC$151:$CB$151,0)),0)+IFERROR(INDEX('Hoja de Trabajo para listado'!$DE$153:$DG$274,MATCH($A1128,'Hoja de Trabajo para listado'!$DE$153:$DE$1048576,0),MATCH((CUADRO!F$5&amp;$E1128),'Hoja de Trabajo para listado'!$DE$151:$DG$151,0)),0)+IFERROR(INDEX('Hoja de Trabajo para listado'!$CD$155:$DC$1048576,MATCH($A1128,'Hoja de Trabajo para listado'!$CD$155:$CD$1048576,0),MATCH((CUADRO!F$5&amp;$E1128),'Hoja de Trabajo para listado'!$CD$151:$DC$151,0)),0)</f>
        <v>0</v>
      </c>
      <c r="G1128" s="243">
        <f ca="1">+IFERROR(INDEX('Hoja de Trabajo para listado'!$A$155:$Z$1048576,MATCH($A1128,'Hoja de Trabajo para listado'!$A$155:$A$1048576,0),MATCH((CUADRO!G$5&amp;$E1128),'Hoja de Trabajo para listado'!$A$151:$Z$151,0)),0)+IFERROR(INDEX('Hoja de Trabajo para listado'!$AB$155:$BA$1048576,MATCH($A1128,'Hoja de Trabajo para listado'!$AB$155:$AB$1048576,0),MATCH((CUADRO!G$5&amp;$E1128),'Hoja de Trabajo para listado'!$AB$151:$BA$151,0)),0)+IFERROR(INDEX('Hoja de Trabajo para listado'!$BC$155:$CB$1048576,MATCH($A1128,'Hoja de Trabajo para listado'!$BC$155:$BC$1048576,0),MATCH((CUADRO!G$5&amp;$E1128),'Hoja de Trabajo para listado'!$BC$151:$CB$151,0)),0)+IFERROR(INDEX('Hoja de Trabajo para listado'!$DE$153:$DG$274,MATCH($A1128,'Hoja de Trabajo para listado'!$DE$153:$DE$1048576,0),MATCH((CUADRO!G$5&amp;$E1128),'Hoja de Trabajo para listado'!$DE$151:$DG$151,0)),0)+IFERROR(INDEX('Hoja de Trabajo para listado'!$CD$155:$DC$1048576,MATCH($A1128,'Hoja de Trabajo para listado'!$CD$155:$CD$1048576,0),MATCH((CUADRO!G$5&amp;$E1128),'Hoja de Trabajo para listado'!$CD$151:$DC$151,0)),0)</f>
        <v>0</v>
      </c>
      <c r="H1128" s="243">
        <f ca="1">+IFERROR(INDEX('Hoja de Trabajo para listado'!$A$155:$Z$1048576,MATCH($A1128,'Hoja de Trabajo para listado'!$A$155:$A$1048576,0),MATCH((CUADRO!H$5&amp;$E1128),'Hoja de Trabajo para listado'!$A$151:$Z$151,0)),0)+IFERROR(INDEX('Hoja de Trabajo para listado'!$AB$155:$BA$1048576,MATCH($A1128,'Hoja de Trabajo para listado'!$AB$155:$AB$1048576,0),MATCH((CUADRO!H$5&amp;$E1128),'Hoja de Trabajo para listado'!$AB$151:$BA$151,0)),0)+IFERROR(INDEX('Hoja de Trabajo para listado'!$BC$155:$CB$1048576,MATCH($A1128,'Hoja de Trabajo para listado'!$BC$155:$BC$1048576,0),MATCH((CUADRO!H$5&amp;$E1128),'Hoja de Trabajo para listado'!$BC$151:$CB$151,0)),0)+IFERROR(INDEX('Hoja de Trabajo para listado'!$DE$153:$DG$274,MATCH($A1128,'Hoja de Trabajo para listado'!$DE$153:$DE$1048576,0),MATCH((CUADRO!H$5&amp;$E1128),'Hoja de Trabajo para listado'!$DE$151:$DG$151,0)),0)+IFERROR(INDEX('Hoja de Trabajo para listado'!$CD$155:$DC$1048576,MATCH($A1128,'Hoja de Trabajo para listado'!$CD$155:$CD$1048576,0),MATCH((CUADRO!H$5&amp;$E1128),'Hoja de Trabajo para listado'!$CD$151:$DC$151,0)),0)</f>
        <v>0</v>
      </c>
      <c r="I1128" s="243">
        <f ca="1">+IFERROR(INDEX('Hoja de Trabajo para listado'!$A$155:$Z$1048576,MATCH($A1128,'Hoja de Trabajo para listado'!$A$155:$A$1048576,0),MATCH((CUADRO!I$5&amp;$E1128),'Hoja de Trabajo para listado'!$A$151:$Z$151,0)),0)+IFERROR(INDEX('Hoja de Trabajo para listado'!$AB$155:$BA$1048576,MATCH($A1128,'Hoja de Trabajo para listado'!$AB$155:$AB$1048576,0),MATCH((CUADRO!I$5&amp;$E1128),'Hoja de Trabajo para listado'!$AB$151:$BA$151,0)),0)+IFERROR(INDEX('Hoja de Trabajo para listado'!$BC$155:$CB$1048576,MATCH($A1128,'Hoja de Trabajo para listado'!$BC$155:$BC$1048576,0),MATCH((CUADRO!I$5&amp;$E1128),'Hoja de Trabajo para listado'!$BC$151:$CB$151,0)),0)+IFERROR(INDEX('Hoja de Trabajo para listado'!$DE$153:$DG$274,MATCH($A1128,'Hoja de Trabajo para listado'!$DE$153:$DE$1048576,0),MATCH((CUADRO!I$5&amp;$E1128),'Hoja de Trabajo para listado'!$DE$151:$DG$151,0)),0)+IFERROR(INDEX('Hoja de Trabajo para listado'!$CD$155:$DC$1048576,MATCH($A1128,'Hoja de Trabajo para listado'!$CD$155:$CD$1048576,0),MATCH((CUADRO!I$5&amp;$E1128),'Hoja de Trabajo para listado'!$CD$151:$DC$151,0)),0)</f>
        <v>0</v>
      </c>
      <c r="J1128" s="243">
        <f ca="1">+IFERROR(INDEX('Hoja de Trabajo para listado'!$A$155:$Z$1048576,MATCH($A1128,'Hoja de Trabajo para listado'!$A$155:$A$1048576,0),MATCH((CUADRO!J$5&amp;$E1128),'Hoja de Trabajo para listado'!$A$151:$Z$151,0)),0)+IFERROR(INDEX('Hoja de Trabajo para listado'!$AB$155:$BA$1048576,MATCH($A1128,'Hoja de Trabajo para listado'!$AB$155:$AB$1048576,0),MATCH((CUADRO!J$5&amp;$E1128),'Hoja de Trabajo para listado'!$AB$151:$BA$151,0)),0)+IFERROR(INDEX('Hoja de Trabajo para listado'!$BC$155:$CB$1048576,MATCH($A1128,'Hoja de Trabajo para listado'!$BC$155:$BC$1048576,0),MATCH((CUADRO!J$5&amp;$E1128),'Hoja de Trabajo para listado'!$BC$151:$CB$151,0)),0)+IFERROR(INDEX('Hoja de Trabajo para listado'!$DE$153:$DG$274,MATCH($A1128,'Hoja de Trabajo para listado'!$DE$153:$DE$1048576,0),MATCH((CUADRO!J$5&amp;$E1128),'Hoja de Trabajo para listado'!$DE$151:$DG$151,0)),0)+IFERROR(INDEX('Hoja de Trabajo para listado'!$CD$155:$DC$1048576,MATCH($A1128,'Hoja de Trabajo para listado'!$CD$155:$CD$1048576,0),MATCH((CUADRO!J$5&amp;$E1128),'Hoja de Trabajo para listado'!$CD$151:$DC$151,0)),0)</f>
        <v>0</v>
      </c>
      <c r="K1128" s="243">
        <f ca="1">+IFERROR(INDEX('Hoja de Trabajo para listado'!$A$155:$Z$1048576,MATCH($A1128,'Hoja de Trabajo para listado'!$A$155:$A$1048576,0),MATCH((CUADRO!K$5&amp;$E1128),'Hoja de Trabajo para listado'!$A$151:$Z$151,0)),0)+IFERROR(INDEX('Hoja de Trabajo para listado'!$AB$155:$BA$1048576,MATCH($A1128,'Hoja de Trabajo para listado'!$AB$155:$AB$1048576,0),MATCH((CUADRO!K$5&amp;$E1128),'Hoja de Trabajo para listado'!$AB$151:$BA$151,0)),0)+IFERROR(INDEX('Hoja de Trabajo para listado'!$BC$155:$CB$1048576,MATCH($A1128,'Hoja de Trabajo para listado'!$BC$155:$BC$1048576,0),MATCH((CUADRO!K$5&amp;$E1128),'Hoja de Trabajo para listado'!$BC$151:$CB$151,0)),0)+IFERROR(INDEX('Hoja de Trabajo para listado'!$DE$153:$DG$274,MATCH($A1128,'Hoja de Trabajo para listado'!$DE$153:$DE$1048576,0),MATCH((CUADRO!K$5&amp;$E1128),'Hoja de Trabajo para listado'!$DE$151:$DG$151,0)),0)+IFERROR(INDEX('Hoja de Trabajo para listado'!$CD$155:$DC$1048576,MATCH($A1128,'Hoja de Trabajo para listado'!$CD$155:$CD$1048576,0),MATCH((CUADRO!K$5&amp;$E1128),'Hoja de Trabajo para listado'!$CD$151:$DC$151,0)),0)</f>
        <v>0</v>
      </c>
      <c r="L1128" s="243">
        <f ca="1">+IFERROR(INDEX('Hoja de Trabajo para listado'!$A$155:$Z$1048576,MATCH($A1128,'Hoja de Trabajo para listado'!$A$155:$A$1048576,0),MATCH((CUADRO!L$5&amp;$E1128),'Hoja de Trabajo para listado'!$A$151:$Z$151,0)),0)+IFERROR(INDEX('Hoja de Trabajo para listado'!$AB$155:$BA$1048576,MATCH($A1128,'Hoja de Trabajo para listado'!$AB$155:$AB$1048576,0),MATCH((CUADRO!L$5&amp;$E1128),'Hoja de Trabajo para listado'!$AB$151:$BA$151,0)),0)+IFERROR(INDEX('Hoja de Trabajo para listado'!$BC$155:$CB$1048576,MATCH($A1128,'Hoja de Trabajo para listado'!$BC$155:$BC$1048576,0),MATCH((CUADRO!L$5&amp;$E1128),'Hoja de Trabajo para listado'!$BC$151:$CB$151,0)),0)+IFERROR(INDEX('Hoja de Trabajo para listado'!$DE$153:$DG$274,MATCH($A1128,'Hoja de Trabajo para listado'!$DE$153:$DE$1048576,0),MATCH((CUADRO!L$5&amp;$E1128),'Hoja de Trabajo para listado'!$DE$151:$DG$151,0)),0)+IFERROR(INDEX('Hoja de Trabajo para listado'!$CD$155:$DC$1048576,MATCH($A1128,'Hoja de Trabajo para listado'!$CD$155:$CD$1048576,0),MATCH((CUADRO!L$5&amp;$E1128),'Hoja de Trabajo para listado'!$CD$151:$DC$151,0)),0)</f>
        <v>0</v>
      </c>
      <c r="M1128" s="243">
        <f ca="1">+IFERROR(INDEX('Hoja de Trabajo para listado'!$A$155:$Z$1048576,MATCH($A1128,'Hoja de Trabajo para listado'!$A$155:$A$1048576,0),MATCH((CUADRO!M$5&amp;$E1128),'Hoja de Trabajo para listado'!$A$151:$Z$151,0)),0)+IFERROR(INDEX('Hoja de Trabajo para listado'!$AB$155:$BA$1048576,MATCH($A1128,'Hoja de Trabajo para listado'!$AB$155:$AB$1048576,0),MATCH((CUADRO!M$5&amp;$E1128),'Hoja de Trabajo para listado'!$AB$151:$BA$151,0)),0)+IFERROR(INDEX('Hoja de Trabajo para listado'!$BC$155:$CB$1048576,MATCH($A1128,'Hoja de Trabajo para listado'!$BC$155:$BC$1048576,0),MATCH((CUADRO!M$5&amp;$E1128),'Hoja de Trabajo para listado'!$BC$151:$CB$151,0)),0)+IFERROR(INDEX('Hoja de Trabajo para listado'!$DE$153:$DG$274,MATCH($A1128,'Hoja de Trabajo para listado'!$DE$153:$DE$1048576,0),MATCH((CUADRO!M$5&amp;$E1128),'Hoja de Trabajo para listado'!$DE$151:$DG$151,0)),0)+IFERROR(INDEX('Hoja de Trabajo para listado'!$CD$155:$DC$1048576,MATCH($A1128,'Hoja de Trabajo para listado'!$CD$155:$CD$1048576,0),MATCH((CUADRO!M$5&amp;$E1128),'Hoja de Trabajo para listado'!$CD$151:$DC$151,0)),0)</f>
        <v>0</v>
      </c>
      <c r="N1128" s="243">
        <f ca="1">+IFERROR(INDEX('Hoja de Trabajo para listado'!$A$155:$Z$1048576,MATCH($A1128,'Hoja de Trabajo para listado'!$A$155:$A$1048576,0),MATCH((CUADRO!N$5&amp;$E1128),'Hoja de Trabajo para listado'!$A$151:$Z$151,0)),0)+IFERROR(INDEX('Hoja de Trabajo para listado'!$AB$155:$BA$1048576,MATCH($A1128,'Hoja de Trabajo para listado'!$AB$155:$AB$1048576,0),MATCH((CUADRO!N$5&amp;$E1128),'Hoja de Trabajo para listado'!$AB$151:$BA$151,0)),0)+IFERROR(INDEX('Hoja de Trabajo para listado'!$BC$155:$CB$1048576,MATCH($A1128,'Hoja de Trabajo para listado'!$BC$155:$BC$1048576,0),MATCH((CUADRO!N$5&amp;$E1128),'Hoja de Trabajo para listado'!$BC$151:$CB$151,0)),0)+IFERROR(INDEX('Hoja de Trabajo para listado'!$DE$153:$DG$274,MATCH($A1128,'Hoja de Trabajo para listado'!$DE$153:$DE$1048576,0),MATCH((CUADRO!N$5&amp;$E1128),'Hoja de Trabajo para listado'!$DE$151:$DG$151,0)),0)+IFERROR(INDEX('Hoja de Trabajo para listado'!$CD$155:$DC$1048576,MATCH($A1128,'Hoja de Trabajo para listado'!$CD$155:$CD$1048576,0),MATCH((CUADRO!N$5&amp;$E1128),'Hoja de Trabajo para listado'!$CD$151:$DC$151,0)),0)</f>
        <v>0</v>
      </c>
      <c r="O1128" s="243">
        <f ca="1">+IFERROR(INDEX('Hoja de Trabajo para listado'!$A$155:$Z$1048576,MATCH($A1128,'Hoja de Trabajo para listado'!$A$155:$A$1048576,0),MATCH((CUADRO!O$5&amp;$E1128),'Hoja de Trabajo para listado'!$A$151:$Z$151,0)),0)+IFERROR(INDEX('Hoja de Trabajo para listado'!$AB$155:$BA$1048576,MATCH($A1128,'Hoja de Trabajo para listado'!$AB$155:$AB$1048576,0),MATCH((CUADRO!O$5&amp;$E1128),'Hoja de Trabajo para listado'!$AB$151:$BA$151,0)),0)+IFERROR(INDEX('Hoja de Trabajo para listado'!$BC$155:$CB$1048576,MATCH($A1128,'Hoja de Trabajo para listado'!$BC$155:$BC$1048576,0),MATCH((CUADRO!O$5&amp;$E1128),'Hoja de Trabajo para listado'!$BC$151:$CB$151,0)),0)+IFERROR(INDEX('Hoja de Trabajo para listado'!$DE$153:$DG$274,MATCH($A1128,'Hoja de Trabajo para listado'!$DE$153:$DE$1048576,0),MATCH((CUADRO!O$5&amp;$E1128),'Hoja de Trabajo para listado'!$DE$151:$DG$151,0)),0)+IFERROR(INDEX('Hoja de Trabajo para listado'!$CD$155:$DC$1048576,MATCH($A1128,'Hoja de Trabajo para listado'!$CD$155:$CD$1048576,0),MATCH((CUADRO!O$5&amp;$E1128),'Hoja de Trabajo para listado'!$CD$151:$DC$151,0)),0)</f>
        <v>0</v>
      </c>
      <c r="P1128" s="243">
        <f ca="1">+IFERROR(INDEX('Hoja de Trabajo para listado'!$A$155:$Z$1048576,MATCH($A1128,'Hoja de Trabajo para listado'!$A$155:$A$1048576,0),MATCH((CUADRO!P$5&amp;$E1128),'Hoja de Trabajo para listado'!$A$151:$Z$151,0)),0)+IFERROR(INDEX('Hoja de Trabajo para listado'!$AB$155:$BA$1048576,MATCH($A1128,'Hoja de Trabajo para listado'!$AB$155:$AB$1048576,0),MATCH((CUADRO!P$5&amp;$E1128),'Hoja de Trabajo para listado'!$AB$151:$BA$151,0)),0)+IFERROR(INDEX('Hoja de Trabajo para listado'!$BC$155:$CB$1048576,MATCH($A1128,'Hoja de Trabajo para listado'!$BC$155:$BC$1048576,0),MATCH((CUADRO!P$5&amp;$E1128),'Hoja de Trabajo para listado'!$BC$151:$CB$151,0)),0)+IFERROR(INDEX('Hoja de Trabajo para listado'!$DE$153:$DG$274,MATCH($A1128,'Hoja de Trabajo para listado'!$DE$153:$DE$1048576,0),MATCH((CUADRO!P$5&amp;$E1128),'Hoja de Trabajo para listado'!$DE$151:$DG$151,0)),0)+IFERROR(INDEX('Hoja de Trabajo para listado'!$CD$155:$DC$1048576,MATCH($A1128,'Hoja de Trabajo para listado'!$CD$155:$CD$1048576,0),MATCH((CUADRO!P$5&amp;$E1128),'Hoja de Trabajo para listado'!$CD$151:$DC$151,0)),0)</f>
        <v>0</v>
      </c>
      <c r="Q1128" s="243">
        <f ca="1">+IFERROR(INDEX('Hoja de Trabajo para listado'!$A$155:$Z$1048576,MATCH($A1128,'Hoja de Trabajo para listado'!$A$155:$A$1048576,0),MATCH((CUADRO!Q$5&amp;$E1128),'Hoja de Trabajo para listado'!$A$151:$Z$151,0)),0)+IFERROR(INDEX('Hoja de Trabajo para listado'!$AB$155:$BA$1048576,MATCH($A1128,'Hoja de Trabajo para listado'!$AB$155:$AB$1048576,0),MATCH((CUADRO!Q$5&amp;$E1128),'Hoja de Trabajo para listado'!$AB$151:$BA$151,0)),0)+IFERROR(INDEX('Hoja de Trabajo para listado'!$BC$155:$CB$1048576,MATCH($A1128,'Hoja de Trabajo para listado'!$BC$155:$BC$1048576,0),MATCH((CUADRO!Q$5&amp;$E1128),'Hoja de Trabajo para listado'!$BC$151:$CB$151,0)),0)+IFERROR(INDEX('Hoja de Trabajo para listado'!$DE$153:$DG$274,MATCH($A1128,'Hoja de Trabajo para listado'!$DE$153:$DE$1048576,0),MATCH((CUADRO!Q$5&amp;$E1128),'Hoja de Trabajo para listado'!$DE$151:$DG$151,0)),0)+IFERROR(INDEX('Hoja de Trabajo para listado'!$CD$155:$DC$1048576,MATCH($A1128,'Hoja de Trabajo para listado'!$CD$155:$CD$1048576,0),MATCH((CUADRO!Q$5&amp;$E1128),'Hoja de Trabajo para listado'!$CD$151:$DC$151,0)),0)</f>
        <v>0</v>
      </c>
      <c r="R1128" s="243">
        <f t="shared" ca="1" si="37"/>
        <v>0</v>
      </c>
      <c r="S1128" s="249"/>
      <c r="T1128" s="243">
        <f ca="1">+T1129</f>
        <v>0</v>
      </c>
      <c r="U1128" s="242">
        <f t="shared" si="38"/>
        <v>1</v>
      </c>
      <c r="V1128" s="333" t="str">
        <f>+VLOOKUP(A1128,bd_lista!$A$3:$E$590,5,FALSE)</f>
        <v>Empresas Municipales</v>
      </c>
      <c r="W1128" s="391" t="str">
        <f>+V1128</f>
        <v>Empresas Municipales</v>
      </c>
      <c r="X1128" s="242">
        <f>+VLOOKUP(A1128,[4]Sheet1!$A$13:$D$744,4,FALSE)</f>
        <v>0</v>
      </c>
      <c r="Y1128" s="242" t="e">
        <f>+VLOOKUP(X1128,bd_lista!$A$3:$C$590,3,FALSE)</f>
        <v>#N/A</v>
      </c>
      <c r="Z1128" s="294">
        <f>+X1128</f>
        <v>0</v>
      </c>
      <c r="AA1128" s="319" t="e">
        <f>+Y1128</f>
        <v>#N/A</v>
      </c>
    </row>
    <row r="1129" spans="1:27" customFormat="1" ht="15" hidden="1" customHeight="1">
      <c r="A1129" s="32">
        <v>2315</v>
      </c>
      <c r="B1129" s="388"/>
      <c r="C1129" s="247" t="str">
        <f>+VLOOKUP(A1129,bd_lista!$A$3:$C$590,3,FALSE)</f>
        <v xml:space="preserve">Empresa Municipal de Servicio de Aseo </v>
      </c>
      <c r="D1129" s="390"/>
      <c r="E1129" s="244" t="s">
        <v>1305</v>
      </c>
      <c r="F1129" s="245">
        <f ca="1">+IFERROR(INDEX('Hoja de Trabajo para listado'!$A$155:$Z$1048576,MATCH($A1129,'Hoja de Trabajo para listado'!$A$155:$A$1048576,0),MATCH((CUADRO!F$5&amp;$E1129),'Hoja de Trabajo para listado'!$A$151:$Z$151,0)),0)+IFERROR(INDEX('Hoja de Trabajo para listado'!$AB$155:$BA$1048576,MATCH($A1129,'Hoja de Trabajo para listado'!$AB$155:$AB$1048576,0),MATCH((CUADRO!F$5&amp;$E1129),'Hoja de Trabajo para listado'!$AB$151:$BA$151,0)),0)+IFERROR(INDEX('Hoja de Trabajo para listado'!$BC$155:$CB$1048576,MATCH($A1129,'Hoja de Trabajo para listado'!$BC$155:$BC$1048576,0),MATCH((CUADRO!F$5&amp;$E1129),'Hoja de Trabajo para listado'!$BC$151:$CB$151,0)),0)+IFERROR(INDEX('Hoja de Trabajo para listado'!$DE$153:$DG$274,MATCH($A1129,'Hoja de Trabajo para listado'!$DE$153:$DE$1048576,0),MATCH((CUADRO!F$5&amp;$E1129),'Hoja de Trabajo para listado'!$DE$151:$DG$151,0)),0)+IFERROR(INDEX('Hoja de Trabajo para listado'!$CD$155:$DC$1048576,MATCH($A1129,'Hoja de Trabajo para listado'!$CD$155:$CD$1048576,0),MATCH((CUADRO!F$5&amp;$E1129),'Hoja de Trabajo para listado'!$CD$151:$DC$151,0)),0)</f>
        <v>0</v>
      </c>
      <c r="G1129" s="245">
        <f ca="1">+IFERROR(INDEX('Hoja de Trabajo para listado'!$A$155:$Z$1048576,MATCH($A1129,'Hoja de Trabajo para listado'!$A$155:$A$1048576,0),MATCH((CUADRO!G$5&amp;$E1129),'Hoja de Trabajo para listado'!$A$151:$Z$151,0)),0)+IFERROR(INDEX('Hoja de Trabajo para listado'!$AB$155:$BA$1048576,MATCH($A1129,'Hoja de Trabajo para listado'!$AB$155:$AB$1048576,0),MATCH((CUADRO!G$5&amp;$E1129),'Hoja de Trabajo para listado'!$AB$151:$BA$151,0)),0)+IFERROR(INDEX('Hoja de Trabajo para listado'!$BC$155:$CB$1048576,MATCH($A1129,'Hoja de Trabajo para listado'!$BC$155:$BC$1048576,0),MATCH((CUADRO!G$5&amp;$E1129),'Hoja de Trabajo para listado'!$BC$151:$CB$151,0)),0)+IFERROR(INDEX('Hoja de Trabajo para listado'!$DE$153:$DG$274,MATCH($A1129,'Hoja de Trabajo para listado'!$DE$153:$DE$1048576,0),MATCH((CUADRO!G$5&amp;$E1129),'Hoja de Trabajo para listado'!$DE$151:$DG$151,0)),0)+IFERROR(INDEX('Hoja de Trabajo para listado'!$CD$155:$DC$1048576,MATCH($A1129,'Hoja de Trabajo para listado'!$CD$155:$CD$1048576,0),MATCH((CUADRO!G$5&amp;$E1129),'Hoja de Trabajo para listado'!$CD$151:$DC$151,0)),0)</f>
        <v>0</v>
      </c>
      <c r="H1129" s="245">
        <f ca="1">+IFERROR(INDEX('Hoja de Trabajo para listado'!$A$155:$Z$1048576,MATCH($A1129,'Hoja de Trabajo para listado'!$A$155:$A$1048576,0),MATCH((CUADRO!H$5&amp;$E1129),'Hoja de Trabajo para listado'!$A$151:$Z$151,0)),0)+IFERROR(INDEX('Hoja de Trabajo para listado'!$AB$155:$BA$1048576,MATCH($A1129,'Hoja de Trabajo para listado'!$AB$155:$AB$1048576,0),MATCH((CUADRO!H$5&amp;$E1129),'Hoja de Trabajo para listado'!$AB$151:$BA$151,0)),0)+IFERROR(INDEX('Hoja de Trabajo para listado'!$BC$155:$CB$1048576,MATCH($A1129,'Hoja de Trabajo para listado'!$BC$155:$BC$1048576,0),MATCH((CUADRO!H$5&amp;$E1129),'Hoja de Trabajo para listado'!$BC$151:$CB$151,0)),0)+IFERROR(INDEX('Hoja de Trabajo para listado'!$DE$153:$DG$274,MATCH($A1129,'Hoja de Trabajo para listado'!$DE$153:$DE$1048576,0),MATCH((CUADRO!H$5&amp;$E1129),'Hoja de Trabajo para listado'!$DE$151:$DG$151,0)),0)+IFERROR(INDEX('Hoja de Trabajo para listado'!$CD$155:$DC$1048576,MATCH($A1129,'Hoja de Trabajo para listado'!$CD$155:$CD$1048576,0),MATCH((CUADRO!H$5&amp;$E1129),'Hoja de Trabajo para listado'!$CD$151:$DC$151,0)),0)</f>
        <v>0</v>
      </c>
      <c r="I1129" s="245">
        <f ca="1">+IFERROR(INDEX('Hoja de Trabajo para listado'!$A$155:$Z$1048576,MATCH($A1129,'Hoja de Trabajo para listado'!$A$155:$A$1048576,0),MATCH((CUADRO!I$5&amp;$E1129),'Hoja de Trabajo para listado'!$A$151:$Z$151,0)),0)+IFERROR(INDEX('Hoja de Trabajo para listado'!$AB$155:$BA$1048576,MATCH($A1129,'Hoja de Trabajo para listado'!$AB$155:$AB$1048576,0),MATCH((CUADRO!I$5&amp;$E1129),'Hoja de Trabajo para listado'!$AB$151:$BA$151,0)),0)+IFERROR(INDEX('Hoja de Trabajo para listado'!$BC$155:$CB$1048576,MATCH($A1129,'Hoja de Trabajo para listado'!$BC$155:$BC$1048576,0),MATCH((CUADRO!I$5&amp;$E1129),'Hoja de Trabajo para listado'!$BC$151:$CB$151,0)),0)+IFERROR(INDEX('Hoja de Trabajo para listado'!$DE$153:$DG$274,MATCH($A1129,'Hoja de Trabajo para listado'!$DE$153:$DE$1048576,0),MATCH((CUADRO!I$5&amp;$E1129),'Hoja de Trabajo para listado'!$DE$151:$DG$151,0)),0)+IFERROR(INDEX('Hoja de Trabajo para listado'!$CD$155:$DC$1048576,MATCH($A1129,'Hoja de Trabajo para listado'!$CD$155:$CD$1048576,0),MATCH((CUADRO!I$5&amp;$E1129),'Hoja de Trabajo para listado'!$CD$151:$DC$151,0)),0)</f>
        <v>0</v>
      </c>
      <c r="J1129" s="245">
        <f ca="1">+IFERROR(INDEX('Hoja de Trabajo para listado'!$A$155:$Z$1048576,MATCH($A1129,'Hoja de Trabajo para listado'!$A$155:$A$1048576,0),MATCH((CUADRO!J$5&amp;$E1129),'Hoja de Trabajo para listado'!$A$151:$Z$151,0)),0)+IFERROR(INDEX('Hoja de Trabajo para listado'!$AB$155:$BA$1048576,MATCH($A1129,'Hoja de Trabajo para listado'!$AB$155:$AB$1048576,0),MATCH((CUADRO!J$5&amp;$E1129),'Hoja de Trabajo para listado'!$AB$151:$BA$151,0)),0)+IFERROR(INDEX('Hoja de Trabajo para listado'!$BC$155:$CB$1048576,MATCH($A1129,'Hoja de Trabajo para listado'!$BC$155:$BC$1048576,0),MATCH((CUADRO!J$5&amp;$E1129),'Hoja de Trabajo para listado'!$BC$151:$CB$151,0)),0)+IFERROR(INDEX('Hoja de Trabajo para listado'!$DE$153:$DG$274,MATCH($A1129,'Hoja de Trabajo para listado'!$DE$153:$DE$1048576,0),MATCH((CUADRO!J$5&amp;$E1129),'Hoja de Trabajo para listado'!$DE$151:$DG$151,0)),0)+IFERROR(INDEX('Hoja de Trabajo para listado'!$CD$155:$DC$1048576,MATCH($A1129,'Hoja de Trabajo para listado'!$CD$155:$CD$1048576,0),MATCH((CUADRO!J$5&amp;$E1129),'Hoja de Trabajo para listado'!$CD$151:$DC$151,0)),0)</f>
        <v>0</v>
      </c>
      <c r="K1129" s="245">
        <f ca="1">+IFERROR(INDEX('Hoja de Trabajo para listado'!$A$155:$Z$1048576,MATCH($A1129,'Hoja de Trabajo para listado'!$A$155:$A$1048576,0),MATCH((CUADRO!K$5&amp;$E1129),'Hoja de Trabajo para listado'!$A$151:$Z$151,0)),0)+IFERROR(INDEX('Hoja de Trabajo para listado'!$AB$155:$BA$1048576,MATCH($A1129,'Hoja de Trabajo para listado'!$AB$155:$AB$1048576,0),MATCH((CUADRO!K$5&amp;$E1129),'Hoja de Trabajo para listado'!$AB$151:$BA$151,0)),0)+IFERROR(INDEX('Hoja de Trabajo para listado'!$BC$155:$CB$1048576,MATCH($A1129,'Hoja de Trabajo para listado'!$BC$155:$BC$1048576,0),MATCH((CUADRO!K$5&amp;$E1129),'Hoja de Trabajo para listado'!$BC$151:$CB$151,0)),0)+IFERROR(INDEX('Hoja de Trabajo para listado'!$DE$153:$DG$274,MATCH($A1129,'Hoja de Trabajo para listado'!$DE$153:$DE$1048576,0),MATCH((CUADRO!K$5&amp;$E1129),'Hoja de Trabajo para listado'!$DE$151:$DG$151,0)),0)+IFERROR(INDEX('Hoja de Trabajo para listado'!$CD$155:$DC$1048576,MATCH($A1129,'Hoja de Trabajo para listado'!$CD$155:$CD$1048576,0),MATCH((CUADRO!K$5&amp;$E1129),'Hoja de Trabajo para listado'!$CD$151:$DC$151,0)),0)</f>
        <v>0</v>
      </c>
      <c r="L1129" s="245">
        <f ca="1">+IFERROR(INDEX('Hoja de Trabajo para listado'!$A$155:$Z$1048576,MATCH($A1129,'Hoja de Trabajo para listado'!$A$155:$A$1048576,0),MATCH((CUADRO!L$5&amp;$E1129),'Hoja de Trabajo para listado'!$A$151:$Z$151,0)),0)+IFERROR(INDEX('Hoja de Trabajo para listado'!$AB$155:$BA$1048576,MATCH($A1129,'Hoja de Trabajo para listado'!$AB$155:$AB$1048576,0),MATCH((CUADRO!L$5&amp;$E1129),'Hoja de Trabajo para listado'!$AB$151:$BA$151,0)),0)+IFERROR(INDEX('Hoja de Trabajo para listado'!$BC$155:$CB$1048576,MATCH($A1129,'Hoja de Trabajo para listado'!$BC$155:$BC$1048576,0),MATCH((CUADRO!L$5&amp;$E1129),'Hoja de Trabajo para listado'!$BC$151:$CB$151,0)),0)+IFERROR(INDEX('Hoja de Trabajo para listado'!$DE$153:$DG$274,MATCH($A1129,'Hoja de Trabajo para listado'!$DE$153:$DE$1048576,0),MATCH((CUADRO!L$5&amp;$E1129),'Hoja de Trabajo para listado'!$DE$151:$DG$151,0)),0)+IFERROR(INDEX('Hoja de Trabajo para listado'!$CD$155:$DC$1048576,MATCH($A1129,'Hoja de Trabajo para listado'!$CD$155:$CD$1048576,0),MATCH((CUADRO!L$5&amp;$E1129),'Hoja de Trabajo para listado'!$CD$151:$DC$151,0)),0)</f>
        <v>0</v>
      </c>
      <c r="M1129" s="245">
        <f ca="1">+IFERROR(INDEX('Hoja de Trabajo para listado'!$A$155:$Z$1048576,MATCH($A1129,'Hoja de Trabajo para listado'!$A$155:$A$1048576,0),MATCH((CUADRO!M$5&amp;$E1129),'Hoja de Trabajo para listado'!$A$151:$Z$151,0)),0)+IFERROR(INDEX('Hoja de Trabajo para listado'!$AB$155:$BA$1048576,MATCH($A1129,'Hoja de Trabajo para listado'!$AB$155:$AB$1048576,0),MATCH((CUADRO!M$5&amp;$E1129),'Hoja de Trabajo para listado'!$AB$151:$BA$151,0)),0)+IFERROR(INDEX('Hoja de Trabajo para listado'!$BC$155:$CB$1048576,MATCH($A1129,'Hoja de Trabajo para listado'!$BC$155:$BC$1048576,0),MATCH((CUADRO!M$5&amp;$E1129),'Hoja de Trabajo para listado'!$BC$151:$CB$151,0)),0)+IFERROR(INDEX('Hoja de Trabajo para listado'!$DE$153:$DG$274,MATCH($A1129,'Hoja de Trabajo para listado'!$DE$153:$DE$1048576,0),MATCH((CUADRO!M$5&amp;$E1129),'Hoja de Trabajo para listado'!$DE$151:$DG$151,0)),0)+IFERROR(INDEX('Hoja de Trabajo para listado'!$CD$155:$DC$1048576,MATCH($A1129,'Hoja de Trabajo para listado'!$CD$155:$CD$1048576,0),MATCH((CUADRO!M$5&amp;$E1129),'Hoja de Trabajo para listado'!$CD$151:$DC$151,0)),0)</f>
        <v>0</v>
      </c>
      <c r="N1129" s="245">
        <f ca="1">+IFERROR(INDEX('Hoja de Trabajo para listado'!$A$155:$Z$1048576,MATCH($A1129,'Hoja de Trabajo para listado'!$A$155:$A$1048576,0),MATCH((CUADRO!N$5&amp;$E1129),'Hoja de Trabajo para listado'!$A$151:$Z$151,0)),0)+IFERROR(INDEX('Hoja de Trabajo para listado'!$AB$155:$BA$1048576,MATCH($A1129,'Hoja de Trabajo para listado'!$AB$155:$AB$1048576,0),MATCH((CUADRO!N$5&amp;$E1129),'Hoja de Trabajo para listado'!$AB$151:$BA$151,0)),0)+IFERROR(INDEX('Hoja de Trabajo para listado'!$BC$155:$CB$1048576,MATCH($A1129,'Hoja de Trabajo para listado'!$BC$155:$BC$1048576,0),MATCH((CUADRO!N$5&amp;$E1129),'Hoja de Trabajo para listado'!$BC$151:$CB$151,0)),0)+IFERROR(INDEX('Hoja de Trabajo para listado'!$DE$153:$DG$274,MATCH($A1129,'Hoja de Trabajo para listado'!$DE$153:$DE$1048576,0),MATCH((CUADRO!N$5&amp;$E1129),'Hoja de Trabajo para listado'!$DE$151:$DG$151,0)),0)+IFERROR(INDEX('Hoja de Trabajo para listado'!$CD$155:$DC$1048576,MATCH($A1129,'Hoja de Trabajo para listado'!$CD$155:$CD$1048576,0),MATCH((CUADRO!N$5&amp;$E1129),'Hoja de Trabajo para listado'!$CD$151:$DC$151,0)),0)</f>
        <v>0</v>
      </c>
      <c r="O1129" s="245">
        <f ca="1">+IFERROR(INDEX('Hoja de Trabajo para listado'!$A$155:$Z$1048576,MATCH($A1129,'Hoja de Trabajo para listado'!$A$155:$A$1048576,0),MATCH((CUADRO!O$5&amp;$E1129),'Hoja de Trabajo para listado'!$A$151:$Z$151,0)),0)+IFERROR(INDEX('Hoja de Trabajo para listado'!$AB$155:$BA$1048576,MATCH($A1129,'Hoja de Trabajo para listado'!$AB$155:$AB$1048576,0),MATCH((CUADRO!O$5&amp;$E1129),'Hoja de Trabajo para listado'!$AB$151:$BA$151,0)),0)+IFERROR(INDEX('Hoja de Trabajo para listado'!$BC$155:$CB$1048576,MATCH($A1129,'Hoja de Trabajo para listado'!$BC$155:$BC$1048576,0),MATCH((CUADRO!O$5&amp;$E1129),'Hoja de Trabajo para listado'!$BC$151:$CB$151,0)),0)+IFERROR(INDEX('Hoja de Trabajo para listado'!$DE$153:$DG$274,MATCH($A1129,'Hoja de Trabajo para listado'!$DE$153:$DE$1048576,0),MATCH((CUADRO!O$5&amp;$E1129),'Hoja de Trabajo para listado'!$DE$151:$DG$151,0)),0)+IFERROR(INDEX('Hoja de Trabajo para listado'!$CD$155:$DC$1048576,MATCH($A1129,'Hoja de Trabajo para listado'!$CD$155:$CD$1048576,0),MATCH((CUADRO!O$5&amp;$E1129),'Hoja de Trabajo para listado'!$CD$151:$DC$151,0)),0)</f>
        <v>0</v>
      </c>
      <c r="P1129" s="245">
        <f ca="1">+IFERROR(INDEX('Hoja de Trabajo para listado'!$A$155:$Z$1048576,MATCH($A1129,'Hoja de Trabajo para listado'!$A$155:$A$1048576,0),MATCH((CUADRO!P$5&amp;$E1129),'Hoja de Trabajo para listado'!$A$151:$Z$151,0)),0)+IFERROR(INDEX('Hoja de Trabajo para listado'!$AB$155:$BA$1048576,MATCH($A1129,'Hoja de Trabajo para listado'!$AB$155:$AB$1048576,0),MATCH((CUADRO!P$5&amp;$E1129),'Hoja de Trabajo para listado'!$AB$151:$BA$151,0)),0)+IFERROR(INDEX('Hoja de Trabajo para listado'!$BC$155:$CB$1048576,MATCH($A1129,'Hoja de Trabajo para listado'!$BC$155:$BC$1048576,0),MATCH((CUADRO!P$5&amp;$E1129),'Hoja de Trabajo para listado'!$BC$151:$CB$151,0)),0)+IFERROR(INDEX('Hoja de Trabajo para listado'!$DE$153:$DG$274,MATCH($A1129,'Hoja de Trabajo para listado'!$DE$153:$DE$1048576,0),MATCH((CUADRO!P$5&amp;$E1129),'Hoja de Trabajo para listado'!$DE$151:$DG$151,0)),0)+IFERROR(INDEX('Hoja de Trabajo para listado'!$CD$155:$DC$1048576,MATCH($A1129,'Hoja de Trabajo para listado'!$CD$155:$CD$1048576,0),MATCH((CUADRO!P$5&amp;$E1129),'Hoja de Trabajo para listado'!$CD$151:$DC$151,0)),0)</f>
        <v>0</v>
      </c>
      <c r="Q1129" s="245">
        <f ca="1">+IFERROR(INDEX('Hoja de Trabajo para listado'!$A$155:$Z$1048576,MATCH($A1129,'Hoja de Trabajo para listado'!$A$155:$A$1048576,0),MATCH((CUADRO!Q$5&amp;$E1129),'Hoja de Trabajo para listado'!$A$151:$Z$151,0)),0)+IFERROR(INDEX('Hoja de Trabajo para listado'!$AB$155:$BA$1048576,MATCH($A1129,'Hoja de Trabajo para listado'!$AB$155:$AB$1048576,0),MATCH((CUADRO!Q$5&amp;$E1129),'Hoja de Trabajo para listado'!$AB$151:$BA$151,0)),0)+IFERROR(INDEX('Hoja de Trabajo para listado'!$BC$155:$CB$1048576,MATCH($A1129,'Hoja de Trabajo para listado'!$BC$155:$BC$1048576,0),MATCH((CUADRO!Q$5&amp;$E1129),'Hoja de Trabajo para listado'!$BC$151:$CB$151,0)),0)+IFERROR(INDEX('Hoja de Trabajo para listado'!$DE$153:$DG$274,MATCH($A1129,'Hoja de Trabajo para listado'!$DE$153:$DE$1048576,0),MATCH((CUADRO!Q$5&amp;$E1129),'Hoja de Trabajo para listado'!$DE$151:$DG$151,0)),0)+IFERROR(INDEX('Hoja de Trabajo para listado'!$CD$155:$DC$1048576,MATCH($A1129,'Hoja de Trabajo para listado'!$CD$155:$CD$1048576,0),MATCH((CUADRO!Q$5&amp;$E1129),'Hoja de Trabajo para listado'!$CD$151:$DC$151,0)),0)</f>
        <v>0</v>
      </c>
      <c r="R1129" s="245">
        <f t="shared" ca="1" si="37"/>
        <v>0</v>
      </c>
      <c r="S1129" s="259">
        <f ca="1">+R1128+R1129</f>
        <v>0</v>
      </c>
      <c r="T1129" s="245">
        <f ca="1">+S1129</f>
        <v>0</v>
      </c>
      <c r="U1129" s="244">
        <f t="shared" si="38"/>
        <v>2</v>
      </c>
      <c r="V1129" s="333" t="str">
        <f>+VLOOKUP(A1129,bd_lista!$A$3:$E$590,5,FALSE)</f>
        <v>Empresas Municipales</v>
      </c>
      <c r="W1129" s="392"/>
      <c r="X1129" s="242">
        <f>+VLOOKUP(A1129,[4]Sheet1!$A$13:$D$744,4,FALSE)</f>
        <v>0</v>
      </c>
      <c r="Y1129" s="242" t="e">
        <f>+VLOOKUP(X1129,bd_lista!$A$3:$C$590,3,FALSE)</f>
        <v>#N/A</v>
      </c>
      <c r="Z1129" s="292"/>
      <c r="AA1129" s="321"/>
    </row>
    <row r="1130" spans="1:27" customFormat="1" ht="15" hidden="1" customHeight="1">
      <c r="A1130" s="32">
        <v>2316</v>
      </c>
      <c r="B1130" s="387">
        <f>+A1130</f>
        <v>2316</v>
      </c>
      <c r="C1130" s="247" t="str">
        <f>+VLOOKUP(A1130,bd_lista!$A$3:$C$590,3,FALSE)</f>
        <v>Empresa Municipal de Áreas Verdes, Parques y Forestación</v>
      </c>
      <c r="D1130" s="389" t="str">
        <f>+C1130</f>
        <v>Empresa Municipal de Áreas Verdes, Parques y Forestación</v>
      </c>
      <c r="E1130" s="242" t="s">
        <v>1304</v>
      </c>
      <c r="F1130" s="243">
        <f ca="1">+IFERROR(INDEX('Hoja de Trabajo para listado'!$A$155:$Z$1048576,MATCH($A1130,'Hoja de Trabajo para listado'!$A$155:$A$1048576,0),MATCH((CUADRO!F$5&amp;$E1130),'Hoja de Trabajo para listado'!$A$151:$Z$151,0)),0)+IFERROR(INDEX('Hoja de Trabajo para listado'!$AB$155:$BA$1048576,MATCH($A1130,'Hoja de Trabajo para listado'!$AB$155:$AB$1048576,0),MATCH((CUADRO!F$5&amp;$E1130),'Hoja de Trabajo para listado'!$AB$151:$BA$151,0)),0)+IFERROR(INDEX('Hoja de Trabajo para listado'!$BC$155:$CB$1048576,MATCH($A1130,'Hoja de Trabajo para listado'!$BC$155:$BC$1048576,0),MATCH((CUADRO!F$5&amp;$E1130),'Hoja de Trabajo para listado'!$BC$151:$CB$151,0)),0)+IFERROR(INDEX('Hoja de Trabajo para listado'!$DE$153:$DG$274,MATCH($A1130,'Hoja de Trabajo para listado'!$DE$153:$DE$1048576,0),MATCH((CUADRO!F$5&amp;$E1130),'Hoja de Trabajo para listado'!$DE$151:$DG$151,0)),0)+IFERROR(INDEX('Hoja de Trabajo para listado'!$CD$155:$DC$1048576,MATCH($A1130,'Hoja de Trabajo para listado'!$CD$155:$CD$1048576,0),MATCH((CUADRO!F$5&amp;$E1130),'Hoja de Trabajo para listado'!$CD$151:$DC$151,0)),0)</f>
        <v>0</v>
      </c>
      <c r="G1130" s="243">
        <f ca="1">+IFERROR(INDEX('Hoja de Trabajo para listado'!$A$155:$Z$1048576,MATCH($A1130,'Hoja de Trabajo para listado'!$A$155:$A$1048576,0),MATCH((CUADRO!G$5&amp;$E1130),'Hoja de Trabajo para listado'!$A$151:$Z$151,0)),0)+IFERROR(INDEX('Hoja de Trabajo para listado'!$AB$155:$BA$1048576,MATCH($A1130,'Hoja de Trabajo para listado'!$AB$155:$AB$1048576,0),MATCH((CUADRO!G$5&amp;$E1130),'Hoja de Trabajo para listado'!$AB$151:$BA$151,0)),0)+IFERROR(INDEX('Hoja de Trabajo para listado'!$BC$155:$CB$1048576,MATCH($A1130,'Hoja de Trabajo para listado'!$BC$155:$BC$1048576,0),MATCH((CUADRO!G$5&amp;$E1130),'Hoja de Trabajo para listado'!$BC$151:$CB$151,0)),0)+IFERROR(INDEX('Hoja de Trabajo para listado'!$DE$153:$DG$274,MATCH($A1130,'Hoja de Trabajo para listado'!$DE$153:$DE$1048576,0),MATCH((CUADRO!G$5&amp;$E1130),'Hoja de Trabajo para listado'!$DE$151:$DG$151,0)),0)+IFERROR(INDEX('Hoja de Trabajo para listado'!$CD$155:$DC$1048576,MATCH($A1130,'Hoja de Trabajo para listado'!$CD$155:$CD$1048576,0),MATCH((CUADRO!G$5&amp;$E1130),'Hoja de Trabajo para listado'!$CD$151:$DC$151,0)),0)</f>
        <v>0</v>
      </c>
      <c r="H1130" s="243">
        <f ca="1">+IFERROR(INDEX('Hoja de Trabajo para listado'!$A$155:$Z$1048576,MATCH($A1130,'Hoja de Trabajo para listado'!$A$155:$A$1048576,0),MATCH((CUADRO!H$5&amp;$E1130),'Hoja de Trabajo para listado'!$A$151:$Z$151,0)),0)+IFERROR(INDEX('Hoja de Trabajo para listado'!$AB$155:$BA$1048576,MATCH($A1130,'Hoja de Trabajo para listado'!$AB$155:$AB$1048576,0),MATCH((CUADRO!H$5&amp;$E1130),'Hoja de Trabajo para listado'!$AB$151:$BA$151,0)),0)+IFERROR(INDEX('Hoja de Trabajo para listado'!$BC$155:$CB$1048576,MATCH($A1130,'Hoja de Trabajo para listado'!$BC$155:$BC$1048576,0),MATCH((CUADRO!H$5&amp;$E1130),'Hoja de Trabajo para listado'!$BC$151:$CB$151,0)),0)+IFERROR(INDEX('Hoja de Trabajo para listado'!$DE$153:$DG$274,MATCH($A1130,'Hoja de Trabajo para listado'!$DE$153:$DE$1048576,0),MATCH((CUADRO!H$5&amp;$E1130),'Hoja de Trabajo para listado'!$DE$151:$DG$151,0)),0)+IFERROR(INDEX('Hoja de Trabajo para listado'!$CD$155:$DC$1048576,MATCH($A1130,'Hoja de Trabajo para listado'!$CD$155:$CD$1048576,0),MATCH((CUADRO!H$5&amp;$E1130),'Hoja de Trabajo para listado'!$CD$151:$DC$151,0)),0)</f>
        <v>0</v>
      </c>
      <c r="I1130" s="243">
        <f ca="1">+IFERROR(INDEX('Hoja de Trabajo para listado'!$A$155:$Z$1048576,MATCH($A1130,'Hoja de Trabajo para listado'!$A$155:$A$1048576,0),MATCH((CUADRO!I$5&amp;$E1130),'Hoja de Trabajo para listado'!$A$151:$Z$151,0)),0)+IFERROR(INDEX('Hoja de Trabajo para listado'!$AB$155:$BA$1048576,MATCH($A1130,'Hoja de Trabajo para listado'!$AB$155:$AB$1048576,0),MATCH((CUADRO!I$5&amp;$E1130),'Hoja de Trabajo para listado'!$AB$151:$BA$151,0)),0)+IFERROR(INDEX('Hoja de Trabajo para listado'!$BC$155:$CB$1048576,MATCH($A1130,'Hoja de Trabajo para listado'!$BC$155:$BC$1048576,0),MATCH((CUADRO!I$5&amp;$E1130),'Hoja de Trabajo para listado'!$BC$151:$CB$151,0)),0)+IFERROR(INDEX('Hoja de Trabajo para listado'!$DE$153:$DG$274,MATCH($A1130,'Hoja de Trabajo para listado'!$DE$153:$DE$1048576,0),MATCH((CUADRO!I$5&amp;$E1130),'Hoja de Trabajo para listado'!$DE$151:$DG$151,0)),0)+IFERROR(INDEX('Hoja de Trabajo para listado'!$CD$155:$DC$1048576,MATCH($A1130,'Hoja de Trabajo para listado'!$CD$155:$CD$1048576,0),MATCH((CUADRO!I$5&amp;$E1130),'Hoja de Trabajo para listado'!$CD$151:$DC$151,0)),0)</f>
        <v>0</v>
      </c>
      <c r="J1130" s="243">
        <f ca="1">+IFERROR(INDEX('Hoja de Trabajo para listado'!$A$155:$Z$1048576,MATCH($A1130,'Hoja de Trabajo para listado'!$A$155:$A$1048576,0),MATCH((CUADRO!J$5&amp;$E1130),'Hoja de Trabajo para listado'!$A$151:$Z$151,0)),0)+IFERROR(INDEX('Hoja de Trabajo para listado'!$AB$155:$BA$1048576,MATCH($A1130,'Hoja de Trabajo para listado'!$AB$155:$AB$1048576,0),MATCH((CUADRO!J$5&amp;$E1130),'Hoja de Trabajo para listado'!$AB$151:$BA$151,0)),0)+IFERROR(INDEX('Hoja de Trabajo para listado'!$BC$155:$CB$1048576,MATCH($A1130,'Hoja de Trabajo para listado'!$BC$155:$BC$1048576,0),MATCH((CUADRO!J$5&amp;$E1130),'Hoja de Trabajo para listado'!$BC$151:$CB$151,0)),0)+IFERROR(INDEX('Hoja de Trabajo para listado'!$DE$153:$DG$274,MATCH($A1130,'Hoja de Trabajo para listado'!$DE$153:$DE$1048576,0),MATCH((CUADRO!J$5&amp;$E1130),'Hoja de Trabajo para listado'!$DE$151:$DG$151,0)),0)+IFERROR(INDEX('Hoja de Trabajo para listado'!$CD$155:$DC$1048576,MATCH($A1130,'Hoja de Trabajo para listado'!$CD$155:$CD$1048576,0),MATCH((CUADRO!J$5&amp;$E1130),'Hoja de Trabajo para listado'!$CD$151:$DC$151,0)),0)</f>
        <v>0</v>
      </c>
      <c r="K1130" s="243">
        <f ca="1">+IFERROR(INDEX('Hoja de Trabajo para listado'!$A$155:$Z$1048576,MATCH($A1130,'Hoja de Trabajo para listado'!$A$155:$A$1048576,0),MATCH((CUADRO!K$5&amp;$E1130),'Hoja de Trabajo para listado'!$A$151:$Z$151,0)),0)+IFERROR(INDEX('Hoja de Trabajo para listado'!$AB$155:$BA$1048576,MATCH($A1130,'Hoja de Trabajo para listado'!$AB$155:$AB$1048576,0),MATCH((CUADRO!K$5&amp;$E1130),'Hoja de Trabajo para listado'!$AB$151:$BA$151,0)),0)+IFERROR(INDEX('Hoja de Trabajo para listado'!$BC$155:$CB$1048576,MATCH($A1130,'Hoja de Trabajo para listado'!$BC$155:$BC$1048576,0),MATCH((CUADRO!K$5&amp;$E1130),'Hoja de Trabajo para listado'!$BC$151:$CB$151,0)),0)+IFERROR(INDEX('Hoja de Trabajo para listado'!$DE$153:$DG$274,MATCH($A1130,'Hoja de Trabajo para listado'!$DE$153:$DE$1048576,0),MATCH((CUADRO!K$5&amp;$E1130),'Hoja de Trabajo para listado'!$DE$151:$DG$151,0)),0)+IFERROR(INDEX('Hoja de Trabajo para listado'!$CD$155:$DC$1048576,MATCH($A1130,'Hoja de Trabajo para listado'!$CD$155:$CD$1048576,0),MATCH((CUADRO!K$5&amp;$E1130),'Hoja de Trabajo para listado'!$CD$151:$DC$151,0)),0)</f>
        <v>0</v>
      </c>
      <c r="L1130" s="243">
        <f ca="1">+IFERROR(INDEX('Hoja de Trabajo para listado'!$A$155:$Z$1048576,MATCH($A1130,'Hoja de Trabajo para listado'!$A$155:$A$1048576,0),MATCH((CUADRO!L$5&amp;$E1130),'Hoja de Trabajo para listado'!$A$151:$Z$151,0)),0)+IFERROR(INDEX('Hoja de Trabajo para listado'!$AB$155:$BA$1048576,MATCH($A1130,'Hoja de Trabajo para listado'!$AB$155:$AB$1048576,0),MATCH((CUADRO!L$5&amp;$E1130),'Hoja de Trabajo para listado'!$AB$151:$BA$151,0)),0)+IFERROR(INDEX('Hoja de Trabajo para listado'!$BC$155:$CB$1048576,MATCH($A1130,'Hoja de Trabajo para listado'!$BC$155:$BC$1048576,0),MATCH((CUADRO!L$5&amp;$E1130),'Hoja de Trabajo para listado'!$BC$151:$CB$151,0)),0)+IFERROR(INDEX('Hoja de Trabajo para listado'!$DE$153:$DG$274,MATCH($A1130,'Hoja de Trabajo para listado'!$DE$153:$DE$1048576,0),MATCH((CUADRO!L$5&amp;$E1130),'Hoja de Trabajo para listado'!$DE$151:$DG$151,0)),0)+IFERROR(INDEX('Hoja de Trabajo para listado'!$CD$155:$DC$1048576,MATCH($A1130,'Hoja de Trabajo para listado'!$CD$155:$CD$1048576,0),MATCH((CUADRO!L$5&amp;$E1130),'Hoja de Trabajo para listado'!$CD$151:$DC$151,0)),0)</f>
        <v>0</v>
      </c>
      <c r="M1130" s="243">
        <f ca="1">+IFERROR(INDEX('Hoja de Trabajo para listado'!$A$155:$Z$1048576,MATCH($A1130,'Hoja de Trabajo para listado'!$A$155:$A$1048576,0),MATCH((CUADRO!M$5&amp;$E1130),'Hoja de Trabajo para listado'!$A$151:$Z$151,0)),0)+IFERROR(INDEX('Hoja de Trabajo para listado'!$AB$155:$BA$1048576,MATCH($A1130,'Hoja de Trabajo para listado'!$AB$155:$AB$1048576,0),MATCH((CUADRO!M$5&amp;$E1130),'Hoja de Trabajo para listado'!$AB$151:$BA$151,0)),0)+IFERROR(INDEX('Hoja de Trabajo para listado'!$BC$155:$CB$1048576,MATCH($A1130,'Hoja de Trabajo para listado'!$BC$155:$BC$1048576,0),MATCH((CUADRO!M$5&amp;$E1130),'Hoja de Trabajo para listado'!$BC$151:$CB$151,0)),0)+IFERROR(INDEX('Hoja de Trabajo para listado'!$DE$153:$DG$274,MATCH($A1130,'Hoja de Trabajo para listado'!$DE$153:$DE$1048576,0),MATCH((CUADRO!M$5&amp;$E1130),'Hoja de Trabajo para listado'!$DE$151:$DG$151,0)),0)+IFERROR(INDEX('Hoja de Trabajo para listado'!$CD$155:$DC$1048576,MATCH($A1130,'Hoja de Trabajo para listado'!$CD$155:$CD$1048576,0),MATCH((CUADRO!M$5&amp;$E1130),'Hoja de Trabajo para listado'!$CD$151:$DC$151,0)),0)</f>
        <v>0</v>
      </c>
      <c r="N1130" s="243">
        <f ca="1">+IFERROR(INDEX('Hoja de Trabajo para listado'!$A$155:$Z$1048576,MATCH($A1130,'Hoja de Trabajo para listado'!$A$155:$A$1048576,0),MATCH((CUADRO!N$5&amp;$E1130),'Hoja de Trabajo para listado'!$A$151:$Z$151,0)),0)+IFERROR(INDEX('Hoja de Trabajo para listado'!$AB$155:$BA$1048576,MATCH($A1130,'Hoja de Trabajo para listado'!$AB$155:$AB$1048576,0),MATCH((CUADRO!N$5&amp;$E1130),'Hoja de Trabajo para listado'!$AB$151:$BA$151,0)),0)+IFERROR(INDEX('Hoja de Trabajo para listado'!$BC$155:$CB$1048576,MATCH($A1130,'Hoja de Trabajo para listado'!$BC$155:$BC$1048576,0),MATCH((CUADRO!N$5&amp;$E1130),'Hoja de Trabajo para listado'!$BC$151:$CB$151,0)),0)+IFERROR(INDEX('Hoja de Trabajo para listado'!$DE$153:$DG$274,MATCH($A1130,'Hoja de Trabajo para listado'!$DE$153:$DE$1048576,0),MATCH((CUADRO!N$5&amp;$E1130),'Hoja de Trabajo para listado'!$DE$151:$DG$151,0)),0)+IFERROR(INDEX('Hoja de Trabajo para listado'!$CD$155:$DC$1048576,MATCH($A1130,'Hoja de Trabajo para listado'!$CD$155:$CD$1048576,0),MATCH((CUADRO!N$5&amp;$E1130),'Hoja de Trabajo para listado'!$CD$151:$DC$151,0)),0)</f>
        <v>0</v>
      </c>
      <c r="O1130" s="243">
        <f ca="1">+IFERROR(INDEX('Hoja de Trabajo para listado'!$A$155:$Z$1048576,MATCH($A1130,'Hoja de Trabajo para listado'!$A$155:$A$1048576,0),MATCH((CUADRO!O$5&amp;$E1130),'Hoja de Trabajo para listado'!$A$151:$Z$151,0)),0)+IFERROR(INDEX('Hoja de Trabajo para listado'!$AB$155:$BA$1048576,MATCH($A1130,'Hoja de Trabajo para listado'!$AB$155:$AB$1048576,0),MATCH((CUADRO!O$5&amp;$E1130),'Hoja de Trabajo para listado'!$AB$151:$BA$151,0)),0)+IFERROR(INDEX('Hoja de Trabajo para listado'!$BC$155:$CB$1048576,MATCH($A1130,'Hoja de Trabajo para listado'!$BC$155:$BC$1048576,0),MATCH((CUADRO!O$5&amp;$E1130),'Hoja de Trabajo para listado'!$BC$151:$CB$151,0)),0)+IFERROR(INDEX('Hoja de Trabajo para listado'!$DE$153:$DG$274,MATCH($A1130,'Hoja de Trabajo para listado'!$DE$153:$DE$1048576,0),MATCH((CUADRO!O$5&amp;$E1130),'Hoja de Trabajo para listado'!$DE$151:$DG$151,0)),0)+IFERROR(INDEX('Hoja de Trabajo para listado'!$CD$155:$DC$1048576,MATCH($A1130,'Hoja de Trabajo para listado'!$CD$155:$CD$1048576,0),MATCH((CUADRO!O$5&amp;$E1130),'Hoja de Trabajo para listado'!$CD$151:$DC$151,0)),0)</f>
        <v>0</v>
      </c>
      <c r="P1130" s="243">
        <f ca="1">+IFERROR(INDEX('Hoja de Trabajo para listado'!$A$155:$Z$1048576,MATCH($A1130,'Hoja de Trabajo para listado'!$A$155:$A$1048576,0),MATCH((CUADRO!P$5&amp;$E1130),'Hoja de Trabajo para listado'!$A$151:$Z$151,0)),0)+IFERROR(INDEX('Hoja de Trabajo para listado'!$AB$155:$BA$1048576,MATCH($A1130,'Hoja de Trabajo para listado'!$AB$155:$AB$1048576,0),MATCH((CUADRO!P$5&amp;$E1130),'Hoja de Trabajo para listado'!$AB$151:$BA$151,0)),0)+IFERROR(INDEX('Hoja de Trabajo para listado'!$BC$155:$CB$1048576,MATCH($A1130,'Hoja de Trabajo para listado'!$BC$155:$BC$1048576,0),MATCH((CUADRO!P$5&amp;$E1130),'Hoja de Trabajo para listado'!$BC$151:$CB$151,0)),0)+IFERROR(INDEX('Hoja de Trabajo para listado'!$DE$153:$DG$274,MATCH($A1130,'Hoja de Trabajo para listado'!$DE$153:$DE$1048576,0),MATCH((CUADRO!P$5&amp;$E1130),'Hoja de Trabajo para listado'!$DE$151:$DG$151,0)),0)+IFERROR(INDEX('Hoja de Trabajo para listado'!$CD$155:$DC$1048576,MATCH($A1130,'Hoja de Trabajo para listado'!$CD$155:$CD$1048576,0),MATCH((CUADRO!P$5&amp;$E1130),'Hoja de Trabajo para listado'!$CD$151:$DC$151,0)),0)</f>
        <v>0</v>
      </c>
      <c r="Q1130" s="243">
        <f ca="1">+IFERROR(INDEX('Hoja de Trabajo para listado'!$A$155:$Z$1048576,MATCH($A1130,'Hoja de Trabajo para listado'!$A$155:$A$1048576,0),MATCH((CUADRO!Q$5&amp;$E1130),'Hoja de Trabajo para listado'!$A$151:$Z$151,0)),0)+IFERROR(INDEX('Hoja de Trabajo para listado'!$AB$155:$BA$1048576,MATCH($A1130,'Hoja de Trabajo para listado'!$AB$155:$AB$1048576,0),MATCH((CUADRO!Q$5&amp;$E1130),'Hoja de Trabajo para listado'!$AB$151:$BA$151,0)),0)+IFERROR(INDEX('Hoja de Trabajo para listado'!$BC$155:$CB$1048576,MATCH($A1130,'Hoja de Trabajo para listado'!$BC$155:$BC$1048576,0),MATCH((CUADRO!Q$5&amp;$E1130),'Hoja de Trabajo para listado'!$BC$151:$CB$151,0)),0)+IFERROR(INDEX('Hoja de Trabajo para listado'!$DE$153:$DG$274,MATCH($A1130,'Hoja de Trabajo para listado'!$DE$153:$DE$1048576,0),MATCH((CUADRO!Q$5&amp;$E1130),'Hoja de Trabajo para listado'!$DE$151:$DG$151,0)),0)+IFERROR(INDEX('Hoja de Trabajo para listado'!$CD$155:$DC$1048576,MATCH($A1130,'Hoja de Trabajo para listado'!$CD$155:$CD$1048576,0),MATCH((CUADRO!Q$5&amp;$E1130),'Hoja de Trabajo para listado'!$CD$151:$DC$151,0)),0)</f>
        <v>0</v>
      </c>
      <c r="R1130" s="243">
        <f t="shared" ca="1" si="37"/>
        <v>0</v>
      </c>
      <c r="S1130" s="249"/>
      <c r="T1130" s="243">
        <f ca="1">+T1131</f>
        <v>0</v>
      </c>
      <c r="U1130" s="242">
        <f t="shared" si="38"/>
        <v>1</v>
      </c>
      <c r="V1130" s="333" t="str">
        <f>+VLOOKUP(A1130,bd_lista!$A$3:$E$590,5,FALSE)</f>
        <v>Empresas Municipales</v>
      </c>
      <c r="W1130" s="391" t="str">
        <f>+V1130</f>
        <v>Empresas Municipales</v>
      </c>
      <c r="X1130" s="242">
        <f>+VLOOKUP(A1130,[4]Sheet1!$A$13:$D$744,4,FALSE)</f>
        <v>0</v>
      </c>
      <c r="Y1130" s="242" t="e">
        <f>+VLOOKUP(X1130,bd_lista!$A$3:$C$590,3,FALSE)</f>
        <v>#N/A</v>
      </c>
      <c r="Z1130" s="294">
        <f>+X1130</f>
        <v>0</v>
      </c>
      <c r="AA1130" s="319" t="e">
        <f>+Y1130</f>
        <v>#N/A</v>
      </c>
    </row>
    <row r="1131" spans="1:27" customFormat="1" ht="15" hidden="1" customHeight="1">
      <c r="A1131" s="32">
        <v>2316</v>
      </c>
      <c r="B1131" s="388"/>
      <c r="C1131" s="247" t="str">
        <f>+VLOOKUP(A1131,bd_lista!$A$3:$C$590,3,FALSE)</f>
        <v>Empresa Municipal de Áreas Verdes, Parques y Forestación</v>
      </c>
      <c r="D1131" s="390"/>
      <c r="E1131" s="244" t="s">
        <v>1305</v>
      </c>
      <c r="F1131" s="245">
        <f ca="1">+IFERROR(INDEX('Hoja de Trabajo para listado'!$A$155:$Z$1048576,MATCH($A1131,'Hoja de Trabajo para listado'!$A$155:$A$1048576,0),MATCH((CUADRO!F$5&amp;$E1131),'Hoja de Trabajo para listado'!$A$151:$Z$151,0)),0)+IFERROR(INDEX('Hoja de Trabajo para listado'!$AB$155:$BA$1048576,MATCH($A1131,'Hoja de Trabajo para listado'!$AB$155:$AB$1048576,0),MATCH((CUADRO!F$5&amp;$E1131),'Hoja de Trabajo para listado'!$AB$151:$BA$151,0)),0)+IFERROR(INDEX('Hoja de Trabajo para listado'!$BC$155:$CB$1048576,MATCH($A1131,'Hoja de Trabajo para listado'!$BC$155:$BC$1048576,0),MATCH((CUADRO!F$5&amp;$E1131),'Hoja de Trabajo para listado'!$BC$151:$CB$151,0)),0)+IFERROR(INDEX('Hoja de Trabajo para listado'!$DE$153:$DG$274,MATCH($A1131,'Hoja de Trabajo para listado'!$DE$153:$DE$1048576,0),MATCH((CUADRO!F$5&amp;$E1131),'Hoja de Trabajo para listado'!$DE$151:$DG$151,0)),0)+IFERROR(INDEX('Hoja de Trabajo para listado'!$CD$155:$DC$1048576,MATCH($A1131,'Hoja de Trabajo para listado'!$CD$155:$CD$1048576,0),MATCH((CUADRO!F$5&amp;$E1131),'Hoja de Trabajo para listado'!$CD$151:$DC$151,0)),0)</f>
        <v>0</v>
      </c>
      <c r="G1131" s="245">
        <f ca="1">+IFERROR(INDEX('Hoja de Trabajo para listado'!$A$155:$Z$1048576,MATCH($A1131,'Hoja de Trabajo para listado'!$A$155:$A$1048576,0),MATCH((CUADRO!G$5&amp;$E1131),'Hoja de Trabajo para listado'!$A$151:$Z$151,0)),0)+IFERROR(INDEX('Hoja de Trabajo para listado'!$AB$155:$BA$1048576,MATCH($A1131,'Hoja de Trabajo para listado'!$AB$155:$AB$1048576,0),MATCH((CUADRO!G$5&amp;$E1131),'Hoja de Trabajo para listado'!$AB$151:$BA$151,0)),0)+IFERROR(INDEX('Hoja de Trabajo para listado'!$BC$155:$CB$1048576,MATCH($A1131,'Hoja de Trabajo para listado'!$BC$155:$BC$1048576,0),MATCH((CUADRO!G$5&amp;$E1131),'Hoja de Trabajo para listado'!$BC$151:$CB$151,0)),0)+IFERROR(INDEX('Hoja de Trabajo para listado'!$DE$153:$DG$274,MATCH($A1131,'Hoja de Trabajo para listado'!$DE$153:$DE$1048576,0),MATCH((CUADRO!G$5&amp;$E1131),'Hoja de Trabajo para listado'!$DE$151:$DG$151,0)),0)+IFERROR(INDEX('Hoja de Trabajo para listado'!$CD$155:$DC$1048576,MATCH($A1131,'Hoja de Trabajo para listado'!$CD$155:$CD$1048576,0),MATCH((CUADRO!G$5&amp;$E1131),'Hoja de Trabajo para listado'!$CD$151:$DC$151,0)),0)</f>
        <v>0</v>
      </c>
      <c r="H1131" s="245">
        <f ca="1">+IFERROR(INDEX('Hoja de Trabajo para listado'!$A$155:$Z$1048576,MATCH($A1131,'Hoja de Trabajo para listado'!$A$155:$A$1048576,0),MATCH((CUADRO!H$5&amp;$E1131),'Hoja de Trabajo para listado'!$A$151:$Z$151,0)),0)+IFERROR(INDEX('Hoja de Trabajo para listado'!$AB$155:$BA$1048576,MATCH($A1131,'Hoja de Trabajo para listado'!$AB$155:$AB$1048576,0),MATCH((CUADRO!H$5&amp;$E1131),'Hoja de Trabajo para listado'!$AB$151:$BA$151,0)),0)+IFERROR(INDEX('Hoja de Trabajo para listado'!$BC$155:$CB$1048576,MATCH($A1131,'Hoja de Trabajo para listado'!$BC$155:$BC$1048576,0),MATCH((CUADRO!H$5&amp;$E1131),'Hoja de Trabajo para listado'!$BC$151:$CB$151,0)),0)+IFERROR(INDEX('Hoja de Trabajo para listado'!$DE$153:$DG$274,MATCH($A1131,'Hoja de Trabajo para listado'!$DE$153:$DE$1048576,0),MATCH((CUADRO!H$5&amp;$E1131),'Hoja de Trabajo para listado'!$DE$151:$DG$151,0)),0)+IFERROR(INDEX('Hoja de Trabajo para listado'!$CD$155:$DC$1048576,MATCH($A1131,'Hoja de Trabajo para listado'!$CD$155:$CD$1048576,0),MATCH((CUADRO!H$5&amp;$E1131),'Hoja de Trabajo para listado'!$CD$151:$DC$151,0)),0)</f>
        <v>0</v>
      </c>
      <c r="I1131" s="245">
        <f ca="1">+IFERROR(INDEX('Hoja de Trabajo para listado'!$A$155:$Z$1048576,MATCH($A1131,'Hoja de Trabajo para listado'!$A$155:$A$1048576,0),MATCH((CUADRO!I$5&amp;$E1131),'Hoja de Trabajo para listado'!$A$151:$Z$151,0)),0)+IFERROR(INDEX('Hoja de Trabajo para listado'!$AB$155:$BA$1048576,MATCH($A1131,'Hoja de Trabajo para listado'!$AB$155:$AB$1048576,0),MATCH((CUADRO!I$5&amp;$E1131),'Hoja de Trabajo para listado'!$AB$151:$BA$151,0)),0)+IFERROR(INDEX('Hoja de Trabajo para listado'!$BC$155:$CB$1048576,MATCH($A1131,'Hoja de Trabajo para listado'!$BC$155:$BC$1048576,0),MATCH((CUADRO!I$5&amp;$E1131),'Hoja de Trabajo para listado'!$BC$151:$CB$151,0)),0)+IFERROR(INDEX('Hoja de Trabajo para listado'!$DE$153:$DG$274,MATCH($A1131,'Hoja de Trabajo para listado'!$DE$153:$DE$1048576,0),MATCH((CUADRO!I$5&amp;$E1131),'Hoja de Trabajo para listado'!$DE$151:$DG$151,0)),0)+IFERROR(INDEX('Hoja de Trabajo para listado'!$CD$155:$DC$1048576,MATCH($A1131,'Hoja de Trabajo para listado'!$CD$155:$CD$1048576,0),MATCH((CUADRO!I$5&amp;$E1131),'Hoja de Trabajo para listado'!$CD$151:$DC$151,0)),0)</f>
        <v>0</v>
      </c>
      <c r="J1131" s="245">
        <f ca="1">+IFERROR(INDEX('Hoja de Trabajo para listado'!$A$155:$Z$1048576,MATCH($A1131,'Hoja de Trabajo para listado'!$A$155:$A$1048576,0),MATCH((CUADRO!J$5&amp;$E1131),'Hoja de Trabajo para listado'!$A$151:$Z$151,0)),0)+IFERROR(INDEX('Hoja de Trabajo para listado'!$AB$155:$BA$1048576,MATCH($A1131,'Hoja de Trabajo para listado'!$AB$155:$AB$1048576,0),MATCH((CUADRO!J$5&amp;$E1131),'Hoja de Trabajo para listado'!$AB$151:$BA$151,0)),0)+IFERROR(INDEX('Hoja de Trabajo para listado'!$BC$155:$CB$1048576,MATCH($A1131,'Hoja de Trabajo para listado'!$BC$155:$BC$1048576,0),MATCH((CUADRO!J$5&amp;$E1131),'Hoja de Trabajo para listado'!$BC$151:$CB$151,0)),0)+IFERROR(INDEX('Hoja de Trabajo para listado'!$DE$153:$DG$274,MATCH($A1131,'Hoja de Trabajo para listado'!$DE$153:$DE$1048576,0),MATCH((CUADRO!J$5&amp;$E1131),'Hoja de Trabajo para listado'!$DE$151:$DG$151,0)),0)+IFERROR(INDEX('Hoja de Trabajo para listado'!$CD$155:$DC$1048576,MATCH($A1131,'Hoja de Trabajo para listado'!$CD$155:$CD$1048576,0),MATCH((CUADRO!J$5&amp;$E1131),'Hoja de Trabajo para listado'!$CD$151:$DC$151,0)),0)</f>
        <v>0</v>
      </c>
      <c r="K1131" s="245">
        <f ca="1">+IFERROR(INDEX('Hoja de Trabajo para listado'!$A$155:$Z$1048576,MATCH($A1131,'Hoja de Trabajo para listado'!$A$155:$A$1048576,0),MATCH((CUADRO!K$5&amp;$E1131),'Hoja de Trabajo para listado'!$A$151:$Z$151,0)),0)+IFERROR(INDEX('Hoja de Trabajo para listado'!$AB$155:$BA$1048576,MATCH($A1131,'Hoja de Trabajo para listado'!$AB$155:$AB$1048576,0),MATCH((CUADRO!K$5&amp;$E1131),'Hoja de Trabajo para listado'!$AB$151:$BA$151,0)),0)+IFERROR(INDEX('Hoja de Trabajo para listado'!$BC$155:$CB$1048576,MATCH($A1131,'Hoja de Trabajo para listado'!$BC$155:$BC$1048576,0),MATCH((CUADRO!K$5&amp;$E1131),'Hoja de Trabajo para listado'!$BC$151:$CB$151,0)),0)+IFERROR(INDEX('Hoja de Trabajo para listado'!$DE$153:$DG$274,MATCH($A1131,'Hoja de Trabajo para listado'!$DE$153:$DE$1048576,0),MATCH((CUADRO!K$5&amp;$E1131),'Hoja de Trabajo para listado'!$DE$151:$DG$151,0)),0)+IFERROR(INDEX('Hoja de Trabajo para listado'!$CD$155:$DC$1048576,MATCH($A1131,'Hoja de Trabajo para listado'!$CD$155:$CD$1048576,0),MATCH((CUADRO!K$5&amp;$E1131),'Hoja de Trabajo para listado'!$CD$151:$DC$151,0)),0)</f>
        <v>0</v>
      </c>
      <c r="L1131" s="245">
        <f ca="1">+IFERROR(INDEX('Hoja de Trabajo para listado'!$A$155:$Z$1048576,MATCH($A1131,'Hoja de Trabajo para listado'!$A$155:$A$1048576,0),MATCH((CUADRO!L$5&amp;$E1131),'Hoja de Trabajo para listado'!$A$151:$Z$151,0)),0)+IFERROR(INDEX('Hoja de Trabajo para listado'!$AB$155:$BA$1048576,MATCH($A1131,'Hoja de Trabajo para listado'!$AB$155:$AB$1048576,0),MATCH((CUADRO!L$5&amp;$E1131),'Hoja de Trabajo para listado'!$AB$151:$BA$151,0)),0)+IFERROR(INDEX('Hoja de Trabajo para listado'!$BC$155:$CB$1048576,MATCH($A1131,'Hoja de Trabajo para listado'!$BC$155:$BC$1048576,0),MATCH((CUADRO!L$5&amp;$E1131),'Hoja de Trabajo para listado'!$BC$151:$CB$151,0)),0)+IFERROR(INDEX('Hoja de Trabajo para listado'!$DE$153:$DG$274,MATCH($A1131,'Hoja de Trabajo para listado'!$DE$153:$DE$1048576,0),MATCH((CUADRO!L$5&amp;$E1131),'Hoja de Trabajo para listado'!$DE$151:$DG$151,0)),0)+IFERROR(INDEX('Hoja de Trabajo para listado'!$CD$155:$DC$1048576,MATCH($A1131,'Hoja de Trabajo para listado'!$CD$155:$CD$1048576,0),MATCH((CUADRO!L$5&amp;$E1131),'Hoja de Trabajo para listado'!$CD$151:$DC$151,0)),0)</f>
        <v>0</v>
      </c>
      <c r="M1131" s="245">
        <f ca="1">+IFERROR(INDEX('Hoja de Trabajo para listado'!$A$155:$Z$1048576,MATCH($A1131,'Hoja de Trabajo para listado'!$A$155:$A$1048576,0),MATCH((CUADRO!M$5&amp;$E1131),'Hoja de Trabajo para listado'!$A$151:$Z$151,0)),0)+IFERROR(INDEX('Hoja de Trabajo para listado'!$AB$155:$BA$1048576,MATCH($A1131,'Hoja de Trabajo para listado'!$AB$155:$AB$1048576,0),MATCH((CUADRO!M$5&amp;$E1131),'Hoja de Trabajo para listado'!$AB$151:$BA$151,0)),0)+IFERROR(INDEX('Hoja de Trabajo para listado'!$BC$155:$CB$1048576,MATCH($A1131,'Hoja de Trabajo para listado'!$BC$155:$BC$1048576,0),MATCH((CUADRO!M$5&amp;$E1131),'Hoja de Trabajo para listado'!$BC$151:$CB$151,0)),0)+IFERROR(INDEX('Hoja de Trabajo para listado'!$DE$153:$DG$274,MATCH($A1131,'Hoja de Trabajo para listado'!$DE$153:$DE$1048576,0),MATCH((CUADRO!M$5&amp;$E1131),'Hoja de Trabajo para listado'!$DE$151:$DG$151,0)),0)+IFERROR(INDEX('Hoja de Trabajo para listado'!$CD$155:$DC$1048576,MATCH($A1131,'Hoja de Trabajo para listado'!$CD$155:$CD$1048576,0),MATCH((CUADRO!M$5&amp;$E1131),'Hoja de Trabajo para listado'!$CD$151:$DC$151,0)),0)</f>
        <v>0</v>
      </c>
      <c r="N1131" s="245">
        <f ca="1">+IFERROR(INDEX('Hoja de Trabajo para listado'!$A$155:$Z$1048576,MATCH($A1131,'Hoja de Trabajo para listado'!$A$155:$A$1048576,0),MATCH((CUADRO!N$5&amp;$E1131),'Hoja de Trabajo para listado'!$A$151:$Z$151,0)),0)+IFERROR(INDEX('Hoja de Trabajo para listado'!$AB$155:$BA$1048576,MATCH($A1131,'Hoja de Trabajo para listado'!$AB$155:$AB$1048576,0),MATCH((CUADRO!N$5&amp;$E1131),'Hoja de Trabajo para listado'!$AB$151:$BA$151,0)),0)+IFERROR(INDEX('Hoja de Trabajo para listado'!$BC$155:$CB$1048576,MATCH($A1131,'Hoja de Trabajo para listado'!$BC$155:$BC$1048576,0),MATCH((CUADRO!N$5&amp;$E1131),'Hoja de Trabajo para listado'!$BC$151:$CB$151,0)),0)+IFERROR(INDEX('Hoja de Trabajo para listado'!$DE$153:$DG$274,MATCH($A1131,'Hoja de Trabajo para listado'!$DE$153:$DE$1048576,0),MATCH((CUADRO!N$5&amp;$E1131),'Hoja de Trabajo para listado'!$DE$151:$DG$151,0)),0)+IFERROR(INDEX('Hoja de Trabajo para listado'!$CD$155:$DC$1048576,MATCH($A1131,'Hoja de Trabajo para listado'!$CD$155:$CD$1048576,0),MATCH((CUADRO!N$5&amp;$E1131),'Hoja de Trabajo para listado'!$CD$151:$DC$151,0)),0)</f>
        <v>0</v>
      </c>
      <c r="O1131" s="245">
        <f ca="1">+IFERROR(INDEX('Hoja de Trabajo para listado'!$A$155:$Z$1048576,MATCH($A1131,'Hoja de Trabajo para listado'!$A$155:$A$1048576,0),MATCH((CUADRO!O$5&amp;$E1131),'Hoja de Trabajo para listado'!$A$151:$Z$151,0)),0)+IFERROR(INDEX('Hoja de Trabajo para listado'!$AB$155:$BA$1048576,MATCH($A1131,'Hoja de Trabajo para listado'!$AB$155:$AB$1048576,0),MATCH((CUADRO!O$5&amp;$E1131),'Hoja de Trabajo para listado'!$AB$151:$BA$151,0)),0)+IFERROR(INDEX('Hoja de Trabajo para listado'!$BC$155:$CB$1048576,MATCH($A1131,'Hoja de Trabajo para listado'!$BC$155:$BC$1048576,0),MATCH((CUADRO!O$5&amp;$E1131),'Hoja de Trabajo para listado'!$BC$151:$CB$151,0)),0)+IFERROR(INDEX('Hoja de Trabajo para listado'!$DE$153:$DG$274,MATCH($A1131,'Hoja de Trabajo para listado'!$DE$153:$DE$1048576,0),MATCH((CUADRO!O$5&amp;$E1131),'Hoja de Trabajo para listado'!$DE$151:$DG$151,0)),0)+IFERROR(INDEX('Hoja de Trabajo para listado'!$CD$155:$DC$1048576,MATCH($A1131,'Hoja de Trabajo para listado'!$CD$155:$CD$1048576,0),MATCH((CUADRO!O$5&amp;$E1131),'Hoja de Trabajo para listado'!$CD$151:$DC$151,0)),0)</f>
        <v>0</v>
      </c>
      <c r="P1131" s="245">
        <f ca="1">+IFERROR(INDEX('Hoja de Trabajo para listado'!$A$155:$Z$1048576,MATCH($A1131,'Hoja de Trabajo para listado'!$A$155:$A$1048576,0),MATCH((CUADRO!P$5&amp;$E1131),'Hoja de Trabajo para listado'!$A$151:$Z$151,0)),0)+IFERROR(INDEX('Hoja de Trabajo para listado'!$AB$155:$BA$1048576,MATCH($A1131,'Hoja de Trabajo para listado'!$AB$155:$AB$1048576,0),MATCH((CUADRO!P$5&amp;$E1131),'Hoja de Trabajo para listado'!$AB$151:$BA$151,0)),0)+IFERROR(INDEX('Hoja de Trabajo para listado'!$BC$155:$CB$1048576,MATCH($A1131,'Hoja de Trabajo para listado'!$BC$155:$BC$1048576,0),MATCH((CUADRO!P$5&amp;$E1131),'Hoja de Trabajo para listado'!$BC$151:$CB$151,0)),0)+IFERROR(INDEX('Hoja de Trabajo para listado'!$DE$153:$DG$274,MATCH($A1131,'Hoja de Trabajo para listado'!$DE$153:$DE$1048576,0),MATCH((CUADRO!P$5&amp;$E1131),'Hoja de Trabajo para listado'!$DE$151:$DG$151,0)),0)+IFERROR(INDEX('Hoja de Trabajo para listado'!$CD$155:$DC$1048576,MATCH($A1131,'Hoja de Trabajo para listado'!$CD$155:$CD$1048576,0),MATCH((CUADRO!P$5&amp;$E1131),'Hoja de Trabajo para listado'!$CD$151:$DC$151,0)),0)</f>
        <v>0</v>
      </c>
      <c r="Q1131" s="245">
        <f ca="1">+IFERROR(INDEX('Hoja de Trabajo para listado'!$A$155:$Z$1048576,MATCH($A1131,'Hoja de Trabajo para listado'!$A$155:$A$1048576,0),MATCH((CUADRO!Q$5&amp;$E1131),'Hoja de Trabajo para listado'!$A$151:$Z$151,0)),0)+IFERROR(INDEX('Hoja de Trabajo para listado'!$AB$155:$BA$1048576,MATCH($A1131,'Hoja de Trabajo para listado'!$AB$155:$AB$1048576,0),MATCH((CUADRO!Q$5&amp;$E1131),'Hoja de Trabajo para listado'!$AB$151:$BA$151,0)),0)+IFERROR(INDEX('Hoja de Trabajo para listado'!$BC$155:$CB$1048576,MATCH($A1131,'Hoja de Trabajo para listado'!$BC$155:$BC$1048576,0),MATCH((CUADRO!Q$5&amp;$E1131),'Hoja de Trabajo para listado'!$BC$151:$CB$151,0)),0)+IFERROR(INDEX('Hoja de Trabajo para listado'!$DE$153:$DG$274,MATCH($A1131,'Hoja de Trabajo para listado'!$DE$153:$DE$1048576,0),MATCH((CUADRO!Q$5&amp;$E1131),'Hoja de Trabajo para listado'!$DE$151:$DG$151,0)),0)+IFERROR(INDEX('Hoja de Trabajo para listado'!$CD$155:$DC$1048576,MATCH($A1131,'Hoja de Trabajo para listado'!$CD$155:$CD$1048576,0),MATCH((CUADRO!Q$5&amp;$E1131),'Hoja de Trabajo para listado'!$CD$151:$DC$151,0)),0)</f>
        <v>0</v>
      </c>
      <c r="R1131" s="245">
        <f t="shared" ca="1" si="37"/>
        <v>0</v>
      </c>
      <c r="S1131" s="259">
        <f ca="1">+R1130+R1131</f>
        <v>0</v>
      </c>
      <c r="T1131" s="245">
        <f ca="1">+S1131</f>
        <v>0</v>
      </c>
      <c r="U1131" s="244">
        <f t="shared" si="38"/>
        <v>2</v>
      </c>
      <c r="V1131" s="333" t="str">
        <f>+VLOOKUP(A1131,bd_lista!$A$3:$E$590,5,FALSE)</f>
        <v>Empresas Municipales</v>
      </c>
      <c r="W1131" s="392"/>
      <c r="X1131" s="242">
        <f>+VLOOKUP(A1131,[4]Sheet1!$A$13:$D$744,4,FALSE)</f>
        <v>0</v>
      </c>
      <c r="Y1131" s="242" t="e">
        <f>+VLOOKUP(X1131,bd_lista!$A$3:$C$590,3,FALSE)</f>
        <v>#N/A</v>
      </c>
      <c r="Z1131" s="292"/>
      <c r="AA1131" s="321"/>
    </row>
    <row r="1132" spans="1:27" customFormat="1" ht="15" hidden="1" customHeight="1">
      <c r="A1132" s="32">
        <v>2317</v>
      </c>
      <c r="B1132" s="387">
        <f>+A1132</f>
        <v>2317</v>
      </c>
      <c r="C1132" s="247" t="str">
        <f>+VLOOKUP(A1132,bd_lista!$A$3:$C$590,3,FALSE)</f>
        <v>Empresa Municipal de Asfaltos y Vías</v>
      </c>
      <c r="D1132" s="389" t="str">
        <f>+C1132</f>
        <v>Empresa Municipal de Asfaltos y Vías</v>
      </c>
      <c r="E1132" s="242" t="s">
        <v>1304</v>
      </c>
      <c r="F1132" s="243">
        <f ca="1">+IFERROR(INDEX('Hoja de Trabajo para listado'!$A$155:$Z$1048576,MATCH($A1132,'Hoja de Trabajo para listado'!$A$155:$A$1048576,0),MATCH((CUADRO!F$5&amp;$E1132),'Hoja de Trabajo para listado'!$A$151:$Z$151,0)),0)+IFERROR(INDEX('Hoja de Trabajo para listado'!$AB$155:$BA$1048576,MATCH($A1132,'Hoja de Trabajo para listado'!$AB$155:$AB$1048576,0),MATCH((CUADRO!F$5&amp;$E1132),'Hoja de Trabajo para listado'!$AB$151:$BA$151,0)),0)+IFERROR(INDEX('Hoja de Trabajo para listado'!$BC$155:$CB$1048576,MATCH($A1132,'Hoja de Trabajo para listado'!$BC$155:$BC$1048576,0),MATCH((CUADRO!F$5&amp;$E1132),'Hoja de Trabajo para listado'!$BC$151:$CB$151,0)),0)+IFERROR(INDEX('Hoja de Trabajo para listado'!$DE$153:$DG$274,MATCH($A1132,'Hoja de Trabajo para listado'!$DE$153:$DE$1048576,0),MATCH((CUADRO!F$5&amp;$E1132),'Hoja de Trabajo para listado'!$DE$151:$DG$151,0)),0)+IFERROR(INDEX('Hoja de Trabajo para listado'!$CD$155:$DC$1048576,MATCH($A1132,'Hoja de Trabajo para listado'!$CD$155:$CD$1048576,0),MATCH((CUADRO!F$5&amp;$E1132),'Hoja de Trabajo para listado'!$CD$151:$DC$151,0)),0)</f>
        <v>0</v>
      </c>
      <c r="G1132" s="243">
        <f ca="1">+IFERROR(INDEX('Hoja de Trabajo para listado'!$A$155:$Z$1048576,MATCH($A1132,'Hoja de Trabajo para listado'!$A$155:$A$1048576,0),MATCH((CUADRO!G$5&amp;$E1132),'Hoja de Trabajo para listado'!$A$151:$Z$151,0)),0)+IFERROR(INDEX('Hoja de Trabajo para listado'!$AB$155:$BA$1048576,MATCH($A1132,'Hoja de Trabajo para listado'!$AB$155:$AB$1048576,0),MATCH((CUADRO!G$5&amp;$E1132),'Hoja de Trabajo para listado'!$AB$151:$BA$151,0)),0)+IFERROR(INDEX('Hoja de Trabajo para listado'!$BC$155:$CB$1048576,MATCH($A1132,'Hoja de Trabajo para listado'!$BC$155:$BC$1048576,0),MATCH((CUADRO!G$5&amp;$E1132),'Hoja de Trabajo para listado'!$BC$151:$CB$151,0)),0)+IFERROR(INDEX('Hoja de Trabajo para listado'!$DE$153:$DG$274,MATCH($A1132,'Hoja de Trabajo para listado'!$DE$153:$DE$1048576,0),MATCH((CUADRO!G$5&amp;$E1132),'Hoja de Trabajo para listado'!$DE$151:$DG$151,0)),0)+IFERROR(INDEX('Hoja de Trabajo para listado'!$CD$155:$DC$1048576,MATCH($A1132,'Hoja de Trabajo para listado'!$CD$155:$CD$1048576,0),MATCH((CUADRO!G$5&amp;$E1132),'Hoja de Trabajo para listado'!$CD$151:$DC$151,0)),0)</f>
        <v>0</v>
      </c>
      <c r="H1132" s="243">
        <f ca="1">+IFERROR(INDEX('Hoja de Trabajo para listado'!$A$155:$Z$1048576,MATCH($A1132,'Hoja de Trabajo para listado'!$A$155:$A$1048576,0),MATCH((CUADRO!H$5&amp;$E1132),'Hoja de Trabajo para listado'!$A$151:$Z$151,0)),0)+IFERROR(INDEX('Hoja de Trabajo para listado'!$AB$155:$BA$1048576,MATCH($A1132,'Hoja de Trabajo para listado'!$AB$155:$AB$1048576,0),MATCH((CUADRO!H$5&amp;$E1132),'Hoja de Trabajo para listado'!$AB$151:$BA$151,0)),0)+IFERROR(INDEX('Hoja de Trabajo para listado'!$BC$155:$CB$1048576,MATCH($A1132,'Hoja de Trabajo para listado'!$BC$155:$BC$1048576,0),MATCH((CUADRO!H$5&amp;$E1132),'Hoja de Trabajo para listado'!$BC$151:$CB$151,0)),0)+IFERROR(INDEX('Hoja de Trabajo para listado'!$DE$153:$DG$274,MATCH($A1132,'Hoja de Trabajo para listado'!$DE$153:$DE$1048576,0),MATCH((CUADRO!H$5&amp;$E1132),'Hoja de Trabajo para listado'!$DE$151:$DG$151,0)),0)+IFERROR(INDEX('Hoja de Trabajo para listado'!$CD$155:$DC$1048576,MATCH($A1132,'Hoja de Trabajo para listado'!$CD$155:$CD$1048576,0),MATCH((CUADRO!H$5&amp;$E1132),'Hoja de Trabajo para listado'!$CD$151:$DC$151,0)),0)</f>
        <v>0</v>
      </c>
      <c r="I1132" s="243">
        <f ca="1">+IFERROR(INDEX('Hoja de Trabajo para listado'!$A$155:$Z$1048576,MATCH($A1132,'Hoja de Trabajo para listado'!$A$155:$A$1048576,0),MATCH((CUADRO!I$5&amp;$E1132),'Hoja de Trabajo para listado'!$A$151:$Z$151,0)),0)+IFERROR(INDEX('Hoja de Trabajo para listado'!$AB$155:$BA$1048576,MATCH($A1132,'Hoja de Trabajo para listado'!$AB$155:$AB$1048576,0),MATCH((CUADRO!I$5&amp;$E1132),'Hoja de Trabajo para listado'!$AB$151:$BA$151,0)),0)+IFERROR(INDEX('Hoja de Trabajo para listado'!$BC$155:$CB$1048576,MATCH($A1132,'Hoja de Trabajo para listado'!$BC$155:$BC$1048576,0),MATCH((CUADRO!I$5&amp;$E1132),'Hoja de Trabajo para listado'!$BC$151:$CB$151,0)),0)+IFERROR(INDEX('Hoja de Trabajo para listado'!$DE$153:$DG$274,MATCH($A1132,'Hoja de Trabajo para listado'!$DE$153:$DE$1048576,0),MATCH((CUADRO!I$5&amp;$E1132),'Hoja de Trabajo para listado'!$DE$151:$DG$151,0)),0)+IFERROR(INDEX('Hoja de Trabajo para listado'!$CD$155:$DC$1048576,MATCH($A1132,'Hoja de Trabajo para listado'!$CD$155:$CD$1048576,0),MATCH((CUADRO!I$5&amp;$E1132),'Hoja de Trabajo para listado'!$CD$151:$DC$151,0)),0)</f>
        <v>0</v>
      </c>
      <c r="J1132" s="243">
        <f ca="1">+IFERROR(INDEX('Hoja de Trabajo para listado'!$A$155:$Z$1048576,MATCH($A1132,'Hoja de Trabajo para listado'!$A$155:$A$1048576,0),MATCH((CUADRO!J$5&amp;$E1132),'Hoja de Trabajo para listado'!$A$151:$Z$151,0)),0)+IFERROR(INDEX('Hoja de Trabajo para listado'!$AB$155:$BA$1048576,MATCH($A1132,'Hoja de Trabajo para listado'!$AB$155:$AB$1048576,0),MATCH((CUADRO!J$5&amp;$E1132),'Hoja de Trabajo para listado'!$AB$151:$BA$151,0)),0)+IFERROR(INDEX('Hoja de Trabajo para listado'!$BC$155:$CB$1048576,MATCH($A1132,'Hoja de Trabajo para listado'!$BC$155:$BC$1048576,0),MATCH((CUADRO!J$5&amp;$E1132),'Hoja de Trabajo para listado'!$BC$151:$CB$151,0)),0)+IFERROR(INDEX('Hoja de Trabajo para listado'!$DE$153:$DG$274,MATCH($A1132,'Hoja de Trabajo para listado'!$DE$153:$DE$1048576,0),MATCH((CUADRO!J$5&amp;$E1132),'Hoja de Trabajo para listado'!$DE$151:$DG$151,0)),0)+IFERROR(INDEX('Hoja de Trabajo para listado'!$CD$155:$DC$1048576,MATCH($A1132,'Hoja de Trabajo para listado'!$CD$155:$CD$1048576,0),MATCH((CUADRO!J$5&amp;$E1132),'Hoja de Trabajo para listado'!$CD$151:$DC$151,0)),0)</f>
        <v>0</v>
      </c>
      <c r="K1132" s="243">
        <f ca="1">+IFERROR(INDEX('Hoja de Trabajo para listado'!$A$155:$Z$1048576,MATCH($A1132,'Hoja de Trabajo para listado'!$A$155:$A$1048576,0),MATCH((CUADRO!K$5&amp;$E1132),'Hoja de Trabajo para listado'!$A$151:$Z$151,0)),0)+IFERROR(INDEX('Hoja de Trabajo para listado'!$AB$155:$BA$1048576,MATCH($A1132,'Hoja de Trabajo para listado'!$AB$155:$AB$1048576,0),MATCH((CUADRO!K$5&amp;$E1132),'Hoja de Trabajo para listado'!$AB$151:$BA$151,0)),0)+IFERROR(INDEX('Hoja de Trabajo para listado'!$BC$155:$CB$1048576,MATCH($A1132,'Hoja de Trabajo para listado'!$BC$155:$BC$1048576,0),MATCH((CUADRO!K$5&amp;$E1132),'Hoja de Trabajo para listado'!$BC$151:$CB$151,0)),0)+IFERROR(INDEX('Hoja de Trabajo para listado'!$DE$153:$DG$274,MATCH($A1132,'Hoja de Trabajo para listado'!$DE$153:$DE$1048576,0),MATCH((CUADRO!K$5&amp;$E1132),'Hoja de Trabajo para listado'!$DE$151:$DG$151,0)),0)+IFERROR(INDEX('Hoja de Trabajo para listado'!$CD$155:$DC$1048576,MATCH($A1132,'Hoja de Trabajo para listado'!$CD$155:$CD$1048576,0),MATCH((CUADRO!K$5&amp;$E1132),'Hoja de Trabajo para listado'!$CD$151:$DC$151,0)),0)</f>
        <v>0</v>
      </c>
      <c r="L1132" s="243">
        <f ca="1">+IFERROR(INDEX('Hoja de Trabajo para listado'!$A$155:$Z$1048576,MATCH($A1132,'Hoja de Trabajo para listado'!$A$155:$A$1048576,0),MATCH((CUADRO!L$5&amp;$E1132),'Hoja de Trabajo para listado'!$A$151:$Z$151,0)),0)+IFERROR(INDEX('Hoja de Trabajo para listado'!$AB$155:$BA$1048576,MATCH($A1132,'Hoja de Trabajo para listado'!$AB$155:$AB$1048576,0),MATCH((CUADRO!L$5&amp;$E1132),'Hoja de Trabajo para listado'!$AB$151:$BA$151,0)),0)+IFERROR(INDEX('Hoja de Trabajo para listado'!$BC$155:$CB$1048576,MATCH($A1132,'Hoja de Trabajo para listado'!$BC$155:$BC$1048576,0),MATCH((CUADRO!L$5&amp;$E1132),'Hoja de Trabajo para listado'!$BC$151:$CB$151,0)),0)+IFERROR(INDEX('Hoja de Trabajo para listado'!$DE$153:$DG$274,MATCH($A1132,'Hoja de Trabajo para listado'!$DE$153:$DE$1048576,0),MATCH((CUADRO!L$5&amp;$E1132),'Hoja de Trabajo para listado'!$DE$151:$DG$151,0)),0)+IFERROR(INDEX('Hoja de Trabajo para listado'!$CD$155:$DC$1048576,MATCH($A1132,'Hoja de Trabajo para listado'!$CD$155:$CD$1048576,0),MATCH((CUADRO!L$5&amp;$E1132),'Hoja de Trabajo para listado'!$CD$151:$DC$151,0)),0)</f>
        <v>0</v>
      </c>
      <c r="M1132" s="243">
        <f ca="1">+IFERROR(INDEX('Hoja de Trabajo para listado'!$A$155:$Z$1048576,MATCH($A1132,'Hoja de Trabajo para listado'!$A$155:$A$1048576,0),MATCH((CUADRO!M$5&amp;$E1132),'Hoja de Trabajo para listado'!$A$151:$Z$151,0)),0)+IFERROR(INDEX('Hoja de Trabajo para listado'!$AB$155:$BA$1048576,MATCH($A1132,'Hoja de Trabajo para listado'!$AB$155:$AB$1048576,0),MATCH((CUADRO!M$5&amp;$E1132),'Hoja de Trabajo para listado'!$AB$151:$BA$151,0)),0)+IFERROR(INDEX('Hoja de Trabajo para listado'!$BC$155:$CB$1048576,MATCH($A1132,'Hoja de Trabajo para listado'!$BC$155:$BC$1048576,0),MATCH((CUADRO!M$5&amp;$E1132),'Hoja de Trabajo para listado'!$BC$151:$CB$151,0)),0)+IFERROR(INDEX('Hoja de Trabajo para listado'!$DE$153:$DG$274,MATCH($A1132,'Hoja de Trabajo para listado'!$DE$153:$DE$1048576,0),MATCH((CUADRO!M$5&amp;$E1132),'Hoja de Trabajo para listado'!$DE$151:$DG$151,0)),0)+IFERROR(INDEX('Hoja de Trabajo para listado'!$CD$155:$DC$1048576,MATCH($A1132,'Hoja de Trabajo para listado'!$CD$155:$CD$1048576,0),MATCH((CUADRO!M$5&amp;$E1132),'Hoja de Trabajo para listado'!$CD$151:$DC$151,0)),0)</f>
        <v>0</v>
      </c>
      <c r="N1132" s="243">
        <f ca="1">+IFERROR(INDEX('Hoja de Trabajo para listado'!$A$155:$Z$1048576,MATCH($A1132,'Hoja de Trabajo para listado'!$A$155:$A$1048576,0),MATCH((CUADRO!N$5&amp;$E1132),'Hoja de Trabajo para listado'!$A$151:$Z$151,0)),0)+IFERROR(INDEX('Hoja de Trabajo para listado'!$AB$155:$BA$1048576,MATCH($A1132,'Hoja de Trabajo para listado'!$AB$155:$AB$1048576,0),MATCH((CUADRO!N$5&amp;$E1132),'Hoja de Trabajo para listado'!$AB$151:$BA$151,0)),0)+IFERROR(INDEX('Hoja de Trabajo para listado'!$BC$155:$CB$1048576,MATCH($A1132,'Hoja de Trabajo para listado'!$BC$155:$BC$1048576,0),MATCH((CUADRO!N$5&amp;$E1132),'Hoja de Trabajo para listado'!$BC$151:$CB$151,0)),0)+IFERROR(INDEX('Hoja de Trabajo para listado'!$DE$153:$DG$274,MATCH($A1132,'Hoja de Trabajo para listado'!$DE$153:$DE$1048576,0),MATCH((CUADRO!N$5&amp;$E1132),'Hoja de Trabajo para listado'!$DE$151:$DG$151,0)),0)+IFERROR(INDEX('Hoja de Trabajo para listado'!$CD$155:$DC$1048576,MATCH($A1132,'Hoja de Trabajo para listado'!$CD$155:$CD$1048576,0),MATCH((CUADRO!N$5&amp;$E1132),'Hoja de Trabajo para listado'!$CD$151:$DC$151,0)),0)</f>
        <v>0</v>
      </c>
      <c r="O1132" s="243">
        <f ca="1">+IFERROR(INDEX('Hoja de Trabajo para listado'!$A$155:$Z$1048576,MATCH($A1132,'Hoja de Trabajo para listado'!$A$155:$A$1048576,0),MATCH((CUADRO!O$5&amp;$E1132),'Hoja de Trabajo para listado'!$A$151:$Z$151,0)),0)+IFERROR(INDEX('Hoja de Trabajo para listado'!$AB$155:$BA$1048576,MATCH($A1132,'Hoja de Trabajo para listado'!$AB$155:$AB$1048576,0),MATCH((CUADRO!O$5&amp;$E1132),'Hoja de Trabajo para listado'!$AB$151:$BA$151,0)),0)+IFERROR(INDEX('Hoja de Trabajo para listado'!$BC$155:$CB$1048576,MATCH($A1132,'Hoja de Trabajo para listado'!$BC$155:$BC$1048576,0),MATCH((CUADRO!O$5&amp;$E1132),'Hoja de Trabajo para listado'!$BC$151:$CB$151,0)),0)+IFERROR(INDEX('Hoja de Trabajo para listado'!$DE$153:$DG$274,MATCH($A1132,'Hoja de Trabajo para listado'!$DE$153:$DE$1048576,0),MATCH((CUADRO!O$5&amp;$E1132),'Hoja de Trabajo para listado'!$DE$151:$DG$151,0)),0)+IFERROR(INDEX('Hoja de Trabajo para listado'!$CD$155:$DC$1048576,MATCH($A1132,'Hoja de Trabajo para listado'!$CD$155:$CD$1048576,0),MATCH((CUADRO!O$5&amp;$E1132),'Hoja de Trabajo para listado'!$CD$151:$DC$151,0)),0)</f>
        <v>0</v>
      </c>
      <c r="P1132" s="243">
        <f ca="1">+IFERROR(INDEX('Hoja de Trabajo para listado'!$A$155:$Z$1048576,MATCH($A1132,'Hoja de Trabajo para listado'!$A$155:$A$1048576,0),MATCH((CUADRO!P$5&amp;$E1132),'Hoja de Trabajo para listado'!$A$151:$Z$151,0)),0)+IFERROR(INDEX('Hoja de Trabajo para listado'!$AB$155:$BA$1048576,MATCH($A1132,'Hoja de Trabajo para listado'!$AB$155:$AB$1048576,0),MATCH((CUADRO!P$5&amp;$E1132),'Hoja de Trabajo para listado'!$AB$151:$BA$151,0)),0)+IFERROR(INDEX('Hoja de Trabajo para listado'!$BC$155:$CB$1048576,MATCH($A1132,'Hoja de Trabajo para listado'!$BC$155:$BC$1048576,0),MATCH((CUADRO!P$5&amp;$E1132),'Hoja de Trabajo para listado'!$BC$151:$CB$151,0)),0)+IFERROR(INDEX('Hoja de Trabajo para listado'!$DE$153:$DG$274,MATCH($A1132,'Hoja de Trabajo para listado'!$DE$153:$DE$1048576,0),MATCH((CUADRO!P$5&amp;$E1132),'Hoja de Trabajo para listado'!$DE$151:$DG$151,0)),0)+IFERROR(INDEX('Hoja de Trabajo para listado'!$CD$155:$DC$1048576,MATCH($A1132,'Hoja de Trabajo para listado'!$CD$155:$CD$1048576,0),MATCH((CUADRO!P$5&amp;$E1132),'Hoja de Trabajo para listado'!$CD$151:$DC$151,0)),0)</f>
        <v>0</v>
      </c>
      <c r="Q1132" s="243">
        <f ca="1">+IFERROR(INDEX('Hoja de Trabajo para listado'!$A$155:$Z$1048576,MATCH($A1132,'Hoja de Trabajo para listado'!$A$155:$A$1048576,0),MATCH((CUADRO!Q$5&amp;$E1132),'Hoja de Trabajo para listado'!$A$151:$Z$151,0)),0)+IFERROR(INDEX('Hoja de Trabajo para listado'!$AB$155:$BA$1048576,MATCH($A1132,'Hoja de Trabajo para listado'!$AB$155:$AB$1048576,0),MATCH((CUADRO!Q$5&amp;$E1132),'Hoja de Trabajo para listado'!$AB$151:$BA$151,0)),0)+IFERROR(INDEX('Hoja de Trabajo para listado'!$BC$155:$CB$1048576,MATCH($A1132,'Hoja de Trabajo para listado'!$BC$155:$BC$1048576,0),MATCH((CUADRO!Q$5&amp;$E1132),'Hoja de Trabajo para listado'!$BC$151:$CB$151,0)),0)+IFERROR(INDEX('Hoja de Trabajo para listado'!$DE$153:$DG$274,MATCH($A1132,'Hoja de Trabajo para listado'!$DE$153:$DE$1048576,0),MATCH((CUADRO!Q$5&amp;$E1132),'Hoja de Trabajo para listado'!$DE$151:$DG$151,0)),0)+IFERROR(INDEX('Hoja de Trabajo para listado'!$CD$155:$DC$1048576,MATCH($A1132,'Hoja de Trabajo para listado'!$CD$155:$CD$1048576,0),MATCH((CUADRO!Q$5&amp;$E1132),'Hoja de Trabajo para listado'!$CD$151:$DC$151,0)),0)</f>
        <v>0</v>
      </c>
      <c r="R1132" s="243">
        <f t="shared" ca="1" si="37"/>
        <v>0</v>
      </c>
      <c r="S1132" s="249"/>
      <c r="T1132" s="243">
        <f ca="1">+T1133</f>
        <v>0</v>
      </c>
      <c r="U1132" s="242">
        <f t="shared" si="38"/>
        <v>1</v>
      </c>
      <c r="V1132" s="333" t="str">
        <f>+VLOOKUP(A1132,bd_lista!$A$3:$E$590,5,FALSE)</f>
        <v>Empresas Municipales</v>
      </c>
      <c r="W1132" s="391" t="str">
        <f>+V1132</f>
        <v>Empresas Municipales</v>
      </c>
      <c r="X1132" s="242">
        <f>+VLOOKUP(A1132,[4]Sheet1!$A$13:$D$744,4,FALSE)</f>
        <v>0</v>
      </c>
      <c r="Y1132" s="242" t="e">
        <f>+VLOOKUP(X1132,bd_lista!$A$3:$C$590,3,FALSE)</f>
        <v>#N/A</v>
      </c>
      <c r="Z1132" s="294">
        <f>+X1132</f>
        <v>0</v>
      </c>
      <c r="AA1132" s="295" t="e">
        <f>+Y1132</f>
        <v>#N/A</v>
      </c>
    </row>
    <row r="1133" spans="1:27" customFormat="1" ht="15" hidden="1" customHeight="1">
      <c r="A1133" s="32">
        <v>2317</v>
      </c>
      <c r="B1133" s="388"/>
      <c r="C1133" s="247" t="str">
        <f>+VLOOKUP(A1133,bd_lista!$A$3:$C$590,3,FALSE)</f>
        <v>Empresa Municipal de Asfaltos y Vías</v>
      </c>
      <c r="D1133" s="390"/>
      <c r="E1133" s="244" t="s">
        <v>1305</v>
      </c>
      <c r="F1133" s="245">
        <f ca="1">+IFERROR(INDEX('Hoja de Trabajo para listado'!$A$155:$Z$1048576,MATCH($A1133,'Hoja de Trabajo para listado'!$A$155:$A$1048576,0),MATCH((CUADRO!F$5&amp;$E1133),'Hoja de Trabajo para listado'!$A$151:$Z$151,0)),0)+IFERROR(INDEX('Hoja de Trabajo para listado'!$AB$155:$BA$1048576,MATCH($A1133,'Hoja de Trabajo para listado'!$AB$155:$AB$1048576,0),MATCH((CUADRO!F$5&amp;$E1133),'Hoja de Trabajo para listado'!$AB$151:$BA$151,0)),0)+IFERROR(INDEX('Hoja de Trabajo para listado'!$BC$155:$CB$1048576,MATCH($A1133,'Hoja de Trabajo para listado'!$BC$155:$BC$1048576,0),MATCH((CUADRO!F$5&amp;$E1133),'Hoja de Trabajo para listado'!$BC$151:$CB$151,0)),0)+IFERROR(INDEX('Hoja de Trabajo para listado'!$DE$153:$DG$274,MATCH($A1133,'Hoja de Trabajo para listado'!$DE$153:$DE$1048576,0),MATCH((CUADRO!F$5&amp;$E1133),'Hoja de Trabajo para listado'!$DE$151:$DG$151,0)),0)+IFERROR(INDEX('Hoja de Trabajo para listado'!$CD$155:$DC$1048576,MATCH($A1133,'Hoja de Trabajo para listado'!$CD$155:$CD$1048576,0),MATCH((CUADRO!F$5&amp;$E1133),'Hoja de Trabajo para listado'!$CD$151:$DC$151,0)),0)</f>
        <v>0</v>
      </c>
      <c r="G1133" s="245">
        <f ca="1">+IFERROR(INDEX('Hoja de Trabajo para listado'!$A$155:$Z$1048576,MATCH($A1133,'Hoja de Trabajo para listado'!$A$155:$A$1048576,0),MATCH((CUADRO!G$5&amp;$E1133),'Hoja de Trabajo para listado'!$A$151:$Z$151,0)),0)+IFERROR(INDEX('Hoja de Trabajo para listado'!$AB$155:$BA$1048576,MATCH($A1133,'Hoja de Trabajo para listado'!$AB$155:$AB$1048576,0),MATCH((CUADRO!G$5&amp;$E1133),'Hoja de Trabajo para listado'!$AB$151:$BA$151,0)),0)+IFERROR(INDEX('Hoja de Trabajo para listado'!$BC$155:$CB$1048576,MATCH($A1133,'Hoja de Trabajo para listado'!$BC$155:$BC$1048576,0),MATCH((CUADRO!G$5&amp;$E1133),'Hoja de Trabajo para listado'!$BC$151:$CB$151,0)),0)+IFERROR(INDEX('Hoja de Trabajo para listado'!$DE$153:$DG$274,MATCH($A1133,'Hoja de Trabajo para listado'!$DE$153:$DE$1048576,0),MATCH((CUADRO!G$5&amp;$E1133),'Hoja de Trabajo para listado'!$DE$151:$DG$151,0)),0)+IFERROR(INDEX('Hoja de Trabajo para listado'!$CD$155:$DC$1048576,MATCH($A1133,'Hoja de Trabajo para listado'!$CD$155:$CD$1048576,0),MATCH((CUADRO!G$5&amp;$E1133),'Hoja de Trabajo para listado'!$CD$151:$DC$151,0)),0)</f>
        <v>0</v>
      </c>
      <c r="H1133" s="245">
        <f ca="1">+IFERROR(INDEX('Hoja de Trabajo para listado'!$A$155:$Z$1048576,MATCH($A1133,'Hoja de Trabajo para listado'!$A$155:$A$1048576,0),MATCH((CUADRO!H$5&amp;$E1133),'Hoja de Trabajo para listado'!$A$151:$Z$151,0)),0)+IFERROR(INDEX('Hoja de Trabajo para listado'!$AB$155:$BA$1048576,MATCH($A1133,'Hoja de Trabajo para listado'!$AB$155:$AB$1048576,0),MATCH((CUADRO!H$5&amp;$E1133),'Hoja de Trabajo para listado'!$AB$151:$BA$151,0)),0)+IFERROR(INDEX('Hoja de Trabajo para listado'!$BC$155:$CB$1048576,MATCH($A1133,'Hoja de Trabajo para listado'!$BC$155:$BC$1048576,0),MATCH((CUADRO!H$5&amp;$E1133),'Hoja de Trabajo para listado'!$BC$151:$CB$151,0)),0)+IFERROR(INDEX('Hoja de Trabajo para listado'!$DE$153:$DG$274,MATCH($A1133,'Hoja de Trabajo para listado'!$DE$153:$DE$1048576,0),MATCH((CUADRO!H$5&amp;$E1133),'Hoja de Trabajo para listado'!$DE$151:$DG$151,0)),0)+IFERROR(INDEX('Hoja de Trabajo para listado'!$CD$155:$DC$1048576,MATCH($A1133,'Hoja de Trabajo para listado'!$CD$155:$CD$1048576,0),MATCH((CUADRO!H$5&amp;$E1133),'Hoja de Trabajo para listado'!$CD$151:$DC$151,0)),0)</f>
        <v>0</v>
      </c>
      <c r="I1133" s="245">
        <f ca="1">+IFERROR(INDEX('Hoja de Trabajo para listado'!$A$155:$Z$1048576,MATCH($A1133,'Hoja de Trabajo para listado'!$A$155:$A$1048576,0),MATCH((CUADRO!I$5&amp;$E1133),'Hoja de Trabajo para listado'!$A$151:$Z$151,0)),0)+IFERROR(INDEX('Hoja de Trabajo para listado'!$AB$155:$BA$1048576,MATCH($A1133,'Hoja de Trabajo para listado'!$AB$155:$AB$1048576,0),MATCH((CUADRO!I$5&amp;$E1133),'Hoja de Trabajo para listado'!$AB$151:$BA$151,0)),0)+IFERROR(INDEX('Hoja de Trabajo para listado'!$BC$155:$CB$1048576,MATCH($A1133,'Hoja de Trabajo para listado'!$BC$155:$BC$1048576,0),MATCH((CUADRO!I$5&amp;$E1133),'Hoja de Trabajo para listado'!$BC$151:$CB$151,0)),0)+IFERROR(INDEX('Hoja de Trabajo para listado'!$DE$153:$DG$274,MATCH($A1133,'Hoja de Trabajo para listado'!$DE$153:$DE$1048576,0),MATCH((CUADRO!I$5&amp;$E1133),'Hoja de Trabajo para listado'!$DE$151:$DG$151,0)),0)+IFERROR(INDEX('Hoja de Trabajo para listado'!$CD$155:$DC$1048576,MATCH($A1133,'Hoja de Trabajo para listado'!$CD$155:$CD$1048576,0),MATCH((CUADRO!I$5&amp;$E1133),'Hoja de Trabajo para listado'!$CD$151:$DC$151,0)),0)</f>
        <v>0</v>
      </c>
      <c r="J1133" s="245">
        <f ca="1">+IFERROR(INDEX('Hoja de Trabajo para listado'!$A$155:$Z$1048576,MATCH($A1133,'Hoja de Trabajo para listado'!$A$155:$A$1048576,0),MATCH((CUADRO!J$5&amp;$E1133),'Hoja de Trabajo para listado'!$A$151:$Z$151,0)),0)+IFERROR(INDEX('Hoja de Trabajo para listado'!$AB$155:$BA$1048576,MATCH($A1133,'Hoja de Trabajo para listado'!$AB$155:$AB$1048576,0),MATCH((CUADRO!J$5&amp;$E1133),'Hoja de Trabajo para listado'!$AB$151:$BA$151,0)),0)+IFERROR(INDEX('Hoja de Trabajo para listado'!$BC$155:$CB$1048576,MATCH($A1133,'Hoja de Trabajo para listado'!$BC$155:$BC$1048576,0),MATCH((CUADRO!J$5&amp;$E1133),'Hoja de Trabajo para listado'!$BC$151:$CB$151,0)),0)+IFERROR(INDEX('Hoja de Trabajo para listado'!$DE$153:$DG$274,MATCH($A1133,'Hoja de Trabajo para listado'!$DE$153:$DE$1048576,0),MATCH((CUADRO!J$5&amp;$E1133),'Hoja de Trabajo para listado'!$DE$151:$DG$151,0)),0)+IFERROR(INDEX('Hoja de Trabajo para listado'!$CD$155:$DC$1048576,MATCH($A1133,'Hoja de Trabajo para listado'!$CD$155:$CD$1048576,0),MATCH((CUADRO!J$5&amp;$E1133),'Hoja de Trabajo para listado'!$CD$151:$DC$151,0)),0)</f>
        <v>0</v>
      </c>
      <c r="K1133" s="245">
        <f ca="1">+IFERROR(INDEX('Hoja de Trabajo para listado'!$A$155:$Z$1048576,MATCH($A1133,'Hoja de Trabajo para listado'!$A$155:$A$1048576,0),MATCH((CUADRO!K$5&amp;$E1133),'Hoja de Trabajo para listado'!$A$151:$Z$151,0)),0)+IFERROR(INDEX('Hoja de Trabajo para listado'!$AB$155:$BA$1048576,MATCH($A1133,'Hoja de Trabajo para listado'!$AB$155:$AB$1048576,0),MATCH((CUADRO!K$5&amp;$E1133),'Hoja de Trabajo para listado'!$AB$151:$BA$151,0)),0)+IFERROR(INDEX('Hoja de Trabajo para listado'!$BC$155:$CB$1048576,MATCH($A1133,'Hoja de Trabajo para listado'!$BC$155:$BC$1048576,0),MATCH((CUADRO!K$5&amp;$E1133),'Hoja de Trabajo para listado'!$BC$151:$CB$151,0)),0)+IFERROR(INDEX('Hoja de Trabajo para listado'!$DE$153:$DG$274,MATCH($A1133,'Hoja de Trabajo para listado'!$DE$153:$DE$1048576,0),MATCH((CUADRO!K$5&amp;$E1133),'Hoja de Trabajo para listado'!$DE$151:$DG$151,0)),0)+IFERROR(INDEX('Hoja de Trabajo para listado'!$CD$155:$DC$1048576,MATCH($A1133,'Hoja de Trabajo para listado'!$CD$155:$CD$1048576,0),MATCH((CUADRO!K$5&amp;$E1133),'Hoja de Trabajo para listado'!$CD$151:$DC$151,0)),0)</f>
        <v>0</v>
      </c>
      <c r="L1133" s="245">
        <f ca="1">+IFERROR(INDEX('Hoja de Trabajo para listado'!$A$155:$Z$1048576,MATCH($A1133,'Hoja de Trabajo para listado'!$A$155:$A$1048576,0),MATCH((CUADRO!L$5&amp;$E1133),'Hoja de Trabajo para listado'!$A$151:$Z$151,0)),0)+IFERROR(INDEX('Hoja de Trabajo para listado'!$AB$155:$BA$1048576,MATCH($A1133,'Hoja de Trabajo para listado'!$AB$155:$AB$1048576,0),MATCH((CUADRO!L$5&amp;$E1133),'Hoja de Trabajo para listado'!$AB$151:$BA$151,0)),0)+IFERROR(INDEX('Hoja de Trabajo para listado'!$BC$155:$CB$1048576,MATCH($A1133,'Hoja de Trabajo para listado'!$BC$155:$BC$1048576,0),MATCH((CUADRO!L$5&amp;$E1133),'Hoja de Trabajo para listado'!$BC$151:$CB$151,0)),0)+IFERROR(INDEX('Hoja de Trabajo para listado'!$DE$153:$DG$274,MATCH($A1133,'Hoja de Trabajo para listado'!$DE$153:$DE$1048576,0),MATCH((CUADRO!L$5&amp;$E1133),'Hoja de Trabajo para listado'!$DE$151:$DG$151,0)),0)+IFERROR(INDEX('Hoja de Trabajo para listado'!$CD$155:$DC$1048576,MATCH($A1133,'Hoja de Trabajo para listado'!$CD$155:$CD$1048576,0),MATCH((CUADRO!L$5&amp;$E1133),'Hoja de Trabajo para listado'!$CD$151:$DC$151,0)),0)</f>
        <v>0</v>
      </c>
      <c r="M1133" s="245">
        <f ca="1">+IFERROR(INDEX('Hoja de Trabajo para listado'!$A$155:$Z$1048576,MATCH($A1133,'Hoja de Trabajo para listado'!$A$155:$A$1048576,0),MATCH((CUADRO!M$5&amp;$E1133),'Hoja de Trabajo para listado'!$A$151:$Z$151,0)),0)+IFERROR(INDEX('Hoja de Trabajo para listado'!$AB$155:$BA$1048576,MATCH($A1133,'Hoja de Trabajo para listado'!$AB$155:$AB$1048576,0),MATCH((CUADRO!M$5&amp;$E1133),'Hoja de Trabajo para listado'!$AB$151:$BA$151,0)),0)+IFERROR(INDEX('Hoja de Trabajo para listado'!$BC$155:$CB$1048576,MATCH($A1133,'Hoja de Trabajo para listado'!$BC$155:$BC$1048576,0),MATCH((CUADRO!M$5&amp;$E1133),'Hoja de Trabajo para listado'!$BC$151:$CB$151,0)),0)+IFERROR(INDEX('Hoja de Trabajo para listado'!$DE$153:$DG$274,MATCH($A1133,'Hoja de Trabajo para listado'!$DE$153:$DE$1048576,0),MATCH((CUADRO!M$5&amp;$E1133),'Hoja de Trabajo para listado'!$DE$151:$DG$151,0)),0)+IFERROR(INDEX('Hoja de Trabajo para listado'!$CD$155:$DC$1048576,MATCH($A1133,'Hoja de Trabajo para listado'!$CD$155:$CD$1048576,0),MATCH((CUADRO!M$5&amp;$E1133),'Hoja de Trabajo para listado'!$CD$151:$DC$151,0)),0)</f>
        <v>0</v>
      </c>
      <c r="N1133" s="245">
        <f ca="1">+IFERROR(INDEX('Hoja de Trabajo para listado'!$A$155:$Z$1048576,MATCH($A1133,'Hoja de Trabajo para listado'!$A$155:$A$1048576,0),MATCH((CUADRO!N$5&amp;$E1133),'Hoja de Trabajo para listado'!$A$151:$Z$151,0)),0)+IFERROR(INDEX('Hoja de Trabajo para listado'!$AB$155:$BA$1048576,MATCH($A1133,'Hoja de Trabajo para listado'!$AB$155:$AB$1048576,0),MATCH((CUADRO!N$5&amp;$E1133),'Hoja de Trabajo para listado'!$AB$151:$BA$151,0)),0)+IFERROR(INDEX('Hoja de Trabajo para listado'!$BC$155:$CB$1048576,MATCH($A1133,'Hoja de Trabajo para listado'!$BC$155:$BC$1048576,0),MATCH((CUADRO!N$5&amp;$E1133),'Hoja de Trabajo para listado'!$BC$151:$CB$151,0)),0)+IFERROR(INDEX('Hoja de Trabajo para listado'!$DE$153:$DG$274,MATCH($A1133,'Hoja de Trabajo para listado'!$DE$153:$DE$1048576,0),MATCH((CUADRO!N$5&amp;$E1133),'Hoja de Trabajo para listado'!$DE$151:$DG$151,0)),0)+IFERROR(INDEX('Hoja de Trabajo para listado'!$CD$155:$DC$1048576,MATCH($A1133,'Hoja de Trabajo para listado'!$CD$155:$CD$1048576,0),MATCH((CUADRO!N$5&amp;$E1133),'Hoja de Trabajo para listado'!$CD$151:$DC$151,0)),0)</f>
        <v>0</v>
      </c>
      <c r="O1133" s="245">
        <f ca="1">+IFERROR(INDEX('Hoja de Trabajo para listado'!$A$155:$Z$1048576,MATCH($A1133,'Hoja de Trabajo para listado'!$A$155:$A$1048576,0),MATCH((CUADRO!O$5&amp;$E1133),'Hoja de Trabajo para listado'!$A$151:$Z$151,0)),0)+IFERROR(INDEX('Hoja de Trabajo para listado'!$AB$155:$BA$1048576,MATCH($A1133,'Hoja de Trabajo para listado'!$AB$155:$AB$1048576,0),MATCH((CUADRO!O$5&amp;$E1133),'Hoja de Trabajo para listado'!$AB$151:$BA$151,0)),0)+IFERROR(INDEX('Hoja de Trabajo para listado'!$BC$155:$CB$1048576,MATCH($A1133,'Hoja de Trabajo para listado'!$BC$155:$BC$1048576,0),MATCH((CUADRO!O$5&amp;$E1133),'Hoja de Trabajo para listado'!$BC$151:$CB$151,0)),0)+IFERROR(INDEX('Hoja de Trabajo para listado'!$DE$153:$DG$274,MATCH($A1133,'Hoja de Trabajo para listado'!$DE$153:$DE$1048576,0),MATCH((CUADRO!O$5&amp;$E1133),'Hoja de Trabajo para listado'!$DE$151:$DG$151,0)),0)+IFERROR(INDEX('Hoja de Trabajo para listado'!$CD$155:$DC$1048576,MATCH($A1133,'Hoja de Trabajo para listado'!$CD$155:$CD$1048576,0),MATCH((CUADRO!O$5&amp;$E1133),'Hoja de Trabajo para listado'!$CD$151:$DC$151,0)),0)</f>
        <v>0</v>
      </c>
      <c r="P1133" s="245">
        <f ca="1">+IFERROR(INDEX('Hoja de Trabajo para listado'!$A$155:$Z$1048576,MATCH($A1133,'Hoja de Trabajo para listado'!$A$155:$A$1048576,0),MATCH((CUADRO!P$5&amp;$E1133),'Hoja de Trabajo para listado'!$A$151:$Z$151,0)),0)+IFERROR(INDEX('Hoja de Trabajo para listado'!$AB$155:$BA$1048576,MATCH($A1133,'Hoja de Trabajo para listado'!$AB$155:$AB$1048576,0),MATCH((CUADRO!P$5&amp;$E1133),'Hoja de Trabajo para listado'!$AB$151:$BA$151,0)),0)+IFERROR(INDEX('Hoja de Trabajo para listado'!$BC$155:$CB$1048576,MATCH($A1133,'Hoja de Trabajo para listado'!$BC$155:$BC$1048576,0),MATCH((CUADRO!P$5&amp;$E1133),'Hoja de Trabajo para listado'!$BC$151:$CB$151,0)),0)+IFERROR(INDEX('Hoja de Trabajo para listado'!$DE$153:$DG$274,MATCH($A1133,'Hoja de Trabajo para listado'!$DE$153:$DE$1048576,0),MATCH((CUADRO!P$5&amp;$E1133),'Hoja de Trabajo para listado'!$DE$151:$DG$151,0)),0)+IFERROR(INDEX('Hoja de Trabajo para listado'!$CD$155:$DC$1048576,MATCH($A1133,'Hoja de Trabajo para listado'!$CD$155:$CD$1048576,0),MATCH((CUADRO!P$5&amp;$E1133),'Hoja de Trabajo para listado'!$CD$151:$DC$151,0)),0)</f>
        <v>0</v>
      </c>
      <c r="Q1133" s="245">
        <f ca="1">+IFERROR(INDEX('Hoja de Trabajo para listado'!$A$155:$Z$1048576,MATCH($A1133,'Hoja de Trabajo para listado'!$A$155:$A$1048576,0),MATCH((CUADRO!Q$5&amp;$E1133),'Hoja de Trabajo para listado'!$A$151:$Z$151,0)),0)+IFERROR(INDEX('Hoja de Trabajo para listado'!$AB$155:$BA$1048576,MATCH($A1133,'Hoja de Trabajo para listado'!$AB$155:$AB$1048576,0),MATCH((CUADRO!Q$5&amp;$E1133),'Hoja de Trabajo para listado'!$AB$151:$BA$151,0)),0)+IFERROR(INDEX('Hoja de Trabajo para listado'!$BC$155:$CB$1048576,MATCH($A1133,'Hoja de Trabajo para listado'!$BC$155:$BC$1048576,0),MATCH((CUADRO!Q$5&amp;$E1133),'Hoja de Trabajo para listado'!$BC$151:$CB$151,0)),0)+IFERROR(INDEX('Hoja de Trabajo para listado'!$DE$153:$DG$274,MATCH($A1133,'Hoja de Trabajo para listado'!$DE$153:$DE$1048576,0),MATCH((CUADRO!Q$5&amp;$E1133),'Hoja de Trabajo para listado'!$DE$151:$DG$151,0)),0)+IFERROR(INDEX('Hoja de Trabajo para listado'!$CD$155:$DC$1048576,MATCH($A1133,'Hoja de Trabajo para listado'!$CD$155:$CD$1048576,0),MATCH((CUADRO!Q$5&amp;$E1133),'Hoja de Trabajo para listado'!$CD$151:$DC$151,0)),0)</f>
        <v>0</v>
      </c>
      <c r="R1133" s="245">
        <f t="shared" ca="1" si="37"/>
        <v>0</v>
      </c>
      <c r="S1133" s="259">
        <f ca="1">+R1132+R1133</f>
        <v>0</v>
      </c>
      <c r="T1133" s="245">
        <f ca="1">+S1133</f>
        <v>0</v>
      </c>
      <c r="U1133" s="244">
        <f t="shared" si="38"/>
        <v>2</v>
      </c>
      <c r="V1133" s="333" t="str">
        <f>+VLOOKUP(A1133,bd_lista!$A$3:$E$590,5,FALSE)</f>
        <v>Empresas Municipales</v>
      </c>
      <c r="W1133" s="392"/>
      <c r="X1133" s="242">
        <f>+VLOOKUP(A1133,[4]Sheet1!$A$13:$D$744,4,FALSE)</f>
        <v>0</v>
      </c>
      <c r="Y1133" s="242" t="e">
        <f>+VLOOKUP(X1133,bd_lista!$A$3:$C$590,3,FALSE)</f>
        <v>#N/A</v>
      </c>
      <c r="Z1133" s="292"/>
      <c r="AA1133" s="293"/>
    </row>
    <row r="1134" spans="1:27" customFormat="1" ht="15" hidden="1" customHeight="1">
      <c r="A1134" s="32">
        <v>2318</v>
      </c>
      <c r="B1134" s="387">
        <f>+A1134</f>
        <v>2318</v>
      </c>
      <c r="C1134" s="247" t="str">
        <f>+VLOOKUP(A1134,bd_lista!$A$3:$C$590,3,FALSE)</f>
        <v>Entidad Descentralizada UMMIPRE PROMAN</v>
      </c>
      <c r="D1134" s="389" t="str">
        <f>+C1134</f>
        <v>Entidad Descentralizada UMMIPRE PROMAN</v>
      </c>
      <c r="E1134" s="242" t="s">
        <v>1304</v>
      </c>
      <c r="F1134" s="243">
        <f ca="1">+IFERROR(INDEX('Hoja de Trabajo para listado'!$A$155:$Z$1048576,MATCH($A1134,'Hoja de Trabajo para listado'!$A$155:$A$1048576,0),MATCH((CUADRO!F$5&amp;$E1134),'Hoja de Trabajo para listado'!$A$151:$Z$151,0)),0)+IFERROR(INDEX('Hoja de Trabajo para listado'!$AB$155:$BA$1048576,MATCH($A1134,'Hoja de Trabajo para listado'!$AB$155:$AB$1048576,0),MATCH((CUADRO!F$5&amp;$E1134),'Hoja de Trabajo para listado'!$AB$151:$BA$151,0)),0)+IFERROR(INDEX('Hoja de Trabajo para listado'!$BC$155:$CB$1048576,MATCH($A1134,'Hoja de Trabajo para listado'!$BC$155:$BC$1048576,0),MATCH((CUADRO!F$5&amp;$E1134),'Hoja de Trabajo para listado'!$BC$151:$CB$151,0)),0)+IFERROR(INDEX('Hoja de Trabajo para listado'!$DE$153:$DG$274,MATCH($A1134,'Hoja de Trabajo para listado'!$DE$153:$DE$1048576,0),MATCH((CUADRO!F$5&amp;$E1134),'Hoja de Trabajo para listado'!$DE$151:$DG$151,0)),0)+IFERROR(INDEX('Hoja de Trabajo para listado'!$CD$155:$DC$1048576,MATCH($A1134,'Hoja de Trabajo para listado'!$CD$155:$CD$1048576,0),MATCH((CUADRO!F$5&amp;$E1134),'Hoja de Trabajo para listado'!$CD$151:$DC$151,0)),0)</f>
        <v>0</v>
      </c>
      <c r="G1134" s="243">
        <f ca="1">+IFERROR(INDEX('Hoja de Trabajo para listado'!$A$155:$Z$1048576,MATCH($A1134,'Hoja de Trabajo para listado'!$A$155:$A$1048576,0),MATCH((CUADRO!G$5&amp;$E1134),'Hoja de Trabajo para listado'!$A$151:$Z$151,0)),0)+IFERROR(INDEX('Hoja de Trabajo para listado'!$AB$155:$BA$1048576,MATCH($A1134,'Hoja de Trabajo para listado'!$AB$155:$AB$1048576,0),MATCH((CUADRO!G$5&amp;$E1134),'Hoja de Trabajo para listado'!$AB$151:$BA$151,0)),0)+IFERROR(INDEX('Hoja de Trabajo para listado'!$BC$155:$CB$1048576,MATCH($A1134,'Hoja de Trabajo para listado'!$BC$155:$BC$1048576,0),MATCH((CUADRO!G$5&amp;$E1134),'Hoja de Trabajo para listado'!$BC$151:$CB$151,0)),0)+IFERROR(INDEX('Hoja de Trabajo para listado'!$DE$153:$DG$274,MATCH($A1134,'Hoja de Trabajo para listado'!$DE$153:$DE$1048576,0),MATCH((CUADRO!G$5&amp;$E1134),'Hoja de Trabajo para listado'!$DE$151:$DG$151,0)),0)+IFERROR(INDEX('Hoja de Trabajo para listado'!$CD$155:$DC$1048576,MATCH($A1134,'Hoja de Trabajo para listado'!$CD$155:$CD$1048576,0),MATCH((CUADRO!G$5&amp;$E1134),'Hoja de Trabajo para listado'!$CD$151:$DC$151,0)),0)</f>
        <v>0</v>
      </c>
      <c r="H1134" s="243">
        <f ca="1">+IFERROR(INDEX('Hoja de Trabajo para listado'!$A$155:$Z$1048576,MATCH($A1134,'Hoja de Trabajo para listado'!$A$155:$A$1048576,0),MATCH((CUADRO!H$5&amp;$E1134),'Hoja de Trabajo para listado'!$A$151:$Z$151,0)),0)+IFERROR(INDEX('Hoja de Trabajo para listado'!$AB$155:$BA$1048576,MATCH($A1134,'Hoja de Trabajo para listado'!$AB$155:$AB$1048576,0),MATCH((CUADRO!H$5&amp;$E1134),'Hoja de Trabajo para listado'!$AB$151:$BA$151,0)),0)+IFERROR(INDEX('Hoja de Trabajo para listado'!$BC$155:$CB$1048576,MATCH($A1134,'Hoja de Trabajo para listado'!$BC$155:$BC$1048576,0),MATCH((CUADRO!H$5&amp;$E1134),'Hoja de Trabajo para listado'!$BC$151:$CB$151,0)),0)+IFERROR(INDEX('Hoja de Trabajo para listado'!$DE$153:$DG$274,MATCH($A1134,'Hoja de Trabajo para listado'!$DE$153:$DE$1048576,0),MATCH((CUADRO!H$5&amp;$E1134),'Hoja de Trabajo para listado'!$DE$151:$DG$151,0)),0)+IFERROR(INDEX('Hoja de Trabajo para listado'!$CD$155:$DC$1048576,MATCH($A1134,'Hoja de Trabajo para listado'!$CD$155:$CD$1048576,0),MATCH((CUADRO!H$5&amp;$E1134),'Hoja de Trabajo para listado'!$CD$151:$DC$151,0)),0)</f>
        <v>0</v>
      </c>
      <c r="I1134" s="243">
        <f ca="1">+IFERROR(INDEX('Hoja de Trabajo para listado'!$A$155:$Z$1048576,MATCH($A1134,'Hoja de Trabajo para listado'!$A$155:$A$1048576,0),MATCH((CUADRO!I$5&amp;$E1134),'Hoja de Trabajo para listado'!$A$151:$Z$151,0)),0)+IFERROR(INDEX('Hoja de Trabajo para listado'!$AB$155:$BA$1048576,MATCH($A1134,'Hoja de Trabajo para listado'!$AB$155:$AB$1048576,0),MATCH((CUADRO!I$5&amp;$E1134),'Hoja de Trabajo para listado'!$AB$151:$BA$151,0)),0)+IFERROR(INDEX('Hoja de Trabajo para listado'!$BC$155:$CB$1048576,MATCH($A1134,'Hoja de Trabajo para listado'!$BC$155:$BC$1048576,0),MATCH((CUADRO!I$5&amp;$E1134),'Hoja de Trabajo para listado'!$BC$151:$CB$151,0)),0)+IFERROR(INDEX('Hoja de Trabajo para listado'!$DE$153:$DG$274,MATCH($A1134,'Hoja de Trabajo para listado'!$DE$153:$DE$1048576,0),MATCH((CUADRO!I$5&amp;$E1134),'Hoja de Trabajo para listado'!$DE$151:$DG$151,0)),0)+IFERROR(INDEX('Hoja de Trabajo para listado'!$CD$155:$DC$1048576,MATCH($A1134,'Hoja de Trabajo para listado'!$CD$155:$CD$1048576,0),MATCH((CUADRO!I$5&amp;$E1134),'Hoja de Trabajo para listado'!$CD$151:$DC$151,0)),0)</f>
        <v>0</v>
      </c>
      <c r="J1134" s="243">
        <f ca="1">+IFERROR(INDEX('Hoja de Trabajo para listado'!$A$155:$Z$1048576,MATCH($A1134,'Hoja de Trabajo para listado'!$A$155:$A$1048576,0),MATCH((CUADRO!J$5&amp;$E1134),'Hoja de Trabajo para listado'!$A$151:$Z$151,0)),0)+IFERROR(INDEX('Hoja de Trabajo para listado'!$AB$155:$BA$1048576,MATCH($A1134,'Hoja de Trabajo para listado'!$AB$155:$AB$1048576,0),MATCH((CUADRO!J$5&amp;$E1134),'Hoja de Trabajo para listado'!$AB$151:$BA$151,0)),0)+IFERROR(INDEX('Hoja de Trabajo para listado'!$BC$155:$CB$1048576,MATCH($A1134,'Hoja de Trabajo para listado'!$BC$155:$BC$1048576,0),MATCH((CUADRO!J$5&amp;$E1134),'Hoja de Trabajo para listado'!$BC$151:$CB$151,0)),0)+IFERROR(INDEX('Hoja de Trabajo para listado'!$DE$153:$DG$274,MATCH($A1134,'Hoja de Trabajo para listado'!$DE$153:$DE$1048576,0),MATCH((CUADRO!J$5&amp;$E1134),'Hoja de Trabajo para listado'!$DE$151:$DG$151,0)),0)+IFERROR(INDEX('Hoja de Trabajo para listado'!$CD$155:$DC$1048576,MATCH($A1134,'Hoja de Trabajo para listado'!$CD$155:$CD$1048576,0),MATCH((CUADRO!J$5&amp;$E1134),'Hoja de Trabajo para listado'!$CD$151:$DC$151,0)),0)</f>
        <v>0</v>
      </c>
      <c r="K1134" s="243">
        <f ca="1">+IFERROR(INDEX('Hoja de Trabajo para listado'!$A$155:$Z$1048576,MATCH($A1134,'Hoja de Trabajo para listado'!$A$155:$A$1048576,0),MATCH((CUADRO!K$5&amp;$E1134),'Hoja de Trabajo para listado'!$A$151:$Z$151,0)),0)+IFERROR(INDEX('Hoja de Trabajo para listado'!$AB$155:$BA$1048576,MATCH($A1134,'Hoja de Trabajo para listado'!$AB$155:$AB$1048576,0),MATCH((CUADRO!K$5&amp;$E1134),'Hoja de Trabajo para listado'!$AB$151:$BA$151,0)),0)+IFERROR(INDEX('Hoja de Trabajo para listado'!$BC$155:$CB$1048576,MATCH($A1134,'Hoja de Trabajo para listado'!$BC$155:$BC$1048576,0),MATCH((CUADRO!K$5&amp;$E1134),'Hoja de Trabajo para listado'!$BC$151:$CB$151,0)),0)+IFERROR(INDEX('Hoja de Trabajo para listado'!$DE$153:$DG$274,MATCH($A1134,'Hoja de Trabajo para listado'!$DE$153:$DE$1048576,0),MATCH((CUADRO!K$5&amp;$E1134),'Hoja de Trabajo para listado'!$DE$151:$DG$151,0)),0)+IFERROR(INDEX('Hoja de Trabajo para listado'!$CD$155:$DC$1048576,MATCH($A1134,'Hoja de Trabajo para listado'!$CD$155:$CD$1048576,0),MATCH((CUADRO!K$5&amp;$E1134),'Hoja de Trabajo para listado'!$CD$151:$DC$151,0)),0)</f>
        <v>0</v>
      </c>
      <c r="L1134" s="243">
        <f ca="1">+IFERROR(INDEX('Hoja de Trabajo para listado'!$A$155:$Z$1048576,MATCH($A1134,'Hoja de Trabajo para listado'!$A$155:$A$1048576,0),MATCH((CUADRO!L$5&amp;$E1134),'Hoja de Trabajo para listado'!$A$151:$Z$151,0)),0)+IFERROR(INDEX('Hoja de Trabajo para listado'!$AB$155:$BA$1048576,MATCH($A1134,'Hoja de Trabajo para listado'!$AB$155:$AB$1048576,0),MATCH((CUADRO!L$5&amp;$E1134),'Hoja de Trabajo para listado'!$AB$151:$BA$151,0)),0)+IFERROR(INDEX('Hoja de Trabajo para listado'!$BC$155:$CB$1048576,MATCH($A1134,'Hoja de Trabajo para listado'!$BC$155:$BC$1048576,0),MATCH((CUADRO!L$5&amp;$E1134),'Hoja de Trabajo para listado'!$BC$151:$CB$151,0)),0)+IFERROR(INDEX('Hoja de Trabajo para listado'!$DE$153:$DG$274,MATCH($A1134,'Hoja de Trabajo para listado'!$DE$153:$DE$1048576,0),MATCH((CUADRO!L$5&amp;$E1134),'Hoja de Trabajo para listado'!$DE$151:$DG$151,0)),0)+IFERROR(INDEX('Hoja de Trabajo para listado'!$CD$155:$DC$1048576,MATCH($A1134,'Hoja de Trabajo para listado'!$CD$155:$CD$1048576,0),MATCH((CUADRO!L$5&amp;$E1134),'Hoja de Trabajo para listado'!$CD$151:$DC$151,0)),0)</f>
        <v>0</v>
      </c>
      <c r="M1134" s="243">
        <f ca="1">+IFERROR(INDEX('Hoja de Trabajo para listado'!$A$155:$Z$1048576,MATCH($A1134,'Hoja de Trabajo para listado'!$A$155:$A$1048576,0),MATCH((CUADRO!M$5&amp;$E1134),'Hoja de Trabajo para listado'!$A$151:$Z$151,0)),0)+IFERROR(INDEX('Hoja de Trabajo para listado'!$AB$155:$BA$1048576,MATCH($A1134,'Hoja de Trabajo para listado'!$AB$155:$AB$1048576,0),MATCH((CUADRO!M$5&amp;$E1134),'Hoja de Trabajo para listado'!$AB$151:$BA$151,0)),0)+IFERROR(INDEX('Hoja de Trabajo para listado'!$BC$155:$CB$1048576,MATCH($A1134,'Hoja de Trabajo para listado'!$BC$155:$BC$1048576,0),MATCH((CUADRO!M$5&amp;$E1134),'Hoja de Trabajo para listado'!$BC$151:$CB$151,0)),0)+IFERROR(INDEX('Hoja de Trabajo para listado'!$DE$153:$DG$274,MATCH($A1134,'Hoja de Trabajo para listado'!$DE$153:$DE$1048576,0),MATCH((CUADRO!M$5&amp;$E1134),'Hoja de Trabajo para listado'!$DE$151:$DG$151,0)),0)+IFERROR(INDEX('Hoja de Trabajo para listado'!$CD$155:$DC$1048576,MATCH($A1134,'Hoja de Trabajo para listado'!$CD$155:$CD$1048576,0),MATCH((CUADRO!M$5&amp;$E1134),'Hoja de Trabajo para listado'!$CD$151:$DC$151,0)),0)</f>
        <v>0</v>
      </c>
      <c r="N1134" s="243">
        <f ca="1">+IFERROR(INDEX('Hoja de Trabajo para listado'!$A$155:$Z$1048576,MATCH($A1134,'Hoja de Trabajo para listado'!$A$155:$A$1048576,0),MATCH((CUADRO!N$5&amp;$E1134),'Hoja de Trabajo para listado'!$A$151:$Z$151,0)),0)+IFERROR(INDEX('Hoja de Trabajo para listado'!$AB$155:$BA$1048576,MATCH($A1134,'Hoja de Trabajo para listado'!$AB$155:$AB$1048576,0),MATCH((CUADRO!N$5&amp;$E1134),'Hoja de Trabajo para listado'!$AB$151:$BA$151,0)),0)+IFERROR(INDEX('Hoja de Trabajo para listado'!$BC$155:$CB$1048576,MATCH($A1134,'Hoja de Trabajo para listado'!$BC$155:$BC$1048576,0),MATCH((CUADRO!N$5&amp;$E1134),'Hoja de Trabajo para listado'!$BC$151:$CB$151,0)),0)+IFERROR(INDEX('Hoja de Trabajo para listado'!$DE$153:$DG$274,MATCH($A1134,'Hoja de Trabajo para listado'!$DE$153:$DE$1048576,0),MATCH((CUADRO!N$5&amp;$E1134),'Hoja de Trabajo para listado'!$DE$151:$DG$151,0)),0)+IFERROR(INDEX('Hoja de Trabajo para listado'!$CD$155:$DC$1048576,MATCH($A1134,'Hoja de Trabajo para listado'!$CD$155:$CD$1048576,0),MATCH((CUADRO!N$5&amp;$E1134),'Hoja de Trabajo para listado'!$CD$151:$DC$151,0)),0)</f>
        <v>0</v>
      </c>
      <c r="O1134" s="243">
        <f ca="1">+IFERROR(INDEX('Hoja de Trabajo para listado'!$A$155:$Z$1048576,MATCH($A1134,'Hoja de Trabajo para listado'!$A$155:$A$1048576,0),MATCH((CUADRO!O$5&amp;$E1134),'Hoja de Trabajo para listado'!$A$151:$Z$151,0)),0)+IFERROR(INDEX('Hoja de Trabajo para listado'!$AB$155:$BA$1048576,MATCH($A1134,'Hoja de Trabajo para listado'!$AB$155:$AB$1048576,0),MATCH((CUADRO!O$5&amp;$E1134),'Hoja de Trabajo para listado'!$AB$151:$BA$151,0)),0)+IFERROR(INDEX('Hoja de Trabajo para listado'!$BC$155:$CB$1048576,MATCH($A1134,'Hoja de Trabajo para listado'!$BC$155:$BC$1048576,0),MATCH((CUADRO!O$5&amp;$E1134),'Hoja de Trabajo para listado'!$BC$151:$CB$151,0)),0)+IFERROR(INDEX('Hoja de Trabajo para listado'!$DE$153:$DG$274,MATCH($A1134,'Hoja de Trabajo para listado'!$DE$153:$DE$1048576,0),MATCH((CUADRO!O$5&amp;$E1134),'Hoja de Trabajo para listado'!$DE$151:$DG$151,0)),0)+IFERROR(INDEX('Hoja de Trabajo para listado'!$CD$155:$DC$1048576,MATCH($A1134,'Hoja de Trabajo para listado'!$CD$155:$CD$1048576,0),MATCH((CUADRO!O$5&amp;$E1134),'Hoja de Trabajo para listado'!$CD$151:$DC$151,0)),0)</f>
        <v>0</v>
      </c>
      <c r="P1134" s="243">
        <f ca="1">+IFERROR(INDEX('Hoja de Trabajo para listado'!$A$155:$Z$1048576,MATCH($A1134,'Hoja de Trabajo para listado'!$A$155:$A$1048576,0),MATCH((CUADRO!P$5&amp;$E1134),'Hoja de Trabajo para listado'!$A$151:$Z$151,0)),0)+IFERROR(INDEX('Hoja de Trabajo para listado'!$AB$155:$BA$1048576,MATCH($A1134,'Hoja de Trabajo para listado'!$AB$155:$AB$1048576,0),MATCH((CUADRO!P$5&amp;$E1134),'Hoja de Trabajo para listado'!$AB$151:$BA$151,0)),0)+IFERROR(INDEX('Hoja de Trabajo para listado'!$BC$155:$CB$1048576,MATCH($A1134,'Hoja de Trabajo para listado'!$BC$155:$BC$1048576,0),MATCH((CUADRO!P$5&amp;$E1134),'Hoja de Trabajo para listado'!$BC$151:$CB$151,0)),0)+IFERROR(INDEX('Hoja de Trabajo para listado'!$DE$153:$DG$274,MATCH($A1134,'Hoja de Trabajo para listado'!$DE$153:$DE$1048576,0),MATCH((CUADRO!P$5&amp;$E1134),'Hoja de Trabajo para listado'!$DE$151:$DG$151,0)),0)+IFERROR(INDEX('Hoja de Trabajo para listado'!$CD$155:$DC$1048576,MATCH($A1134,'Hoja de Trabajo para listado'!$CD$155:$CD$1048576,0),MATCH((CUADRO!P$5&amp;$E1134),'Hoja de Trabajo para listado'!$CD$151:$DC$151,0)),0)</f>
        <v>0</v>
      </c>
      <c r="Q1134" s="243">
        <f ca="1">+IFERROR(INDEX('Hoja de Trabajo para listado'!$A$155:$Z$1048576,MATCH($A1134,'Hoja de Trabajo para listado'!$A$155:$A$1048576,0),MATCH((CUADRO!Q$5&amp;$E1134),'Hoja de Trabajo para listado'!$A$151:$Z$151,0)),0)+IFERROR(INDEX('Hoja de Trabajo para listado'!$AB$155:$BA$1048576,MATCH($A1134,'Hoja de Trabajo para listado'!$AB$155:$AB$1048576,0),MATCH((CUADRO!Q$5&amp;$E1134),'Hoja de Trabajo para listado'!$AB$151:$BA$151,0)),0)+IFERROR(INDEX('Hoja de Trabajo para listado'!$BC$155:$CB$1048576,MATCH($A1134,'Hoja de Trabajo para listado'!$BC$155:$BC$1048576,0),MATCH((CUADRO!Q$5&amp;$E1134),'Hoja de Trabajo para listado'!$BC$151:$CB$151,0)),0)+IFERROR(INDEX('Hoja de Trabajo para listado'!$DE$153:$DG$274,MATCH($A1134,'Hoja de Trabajo para listado'!$DE$153:$DE$1048576,0),MATCH((CUADRO!Q$5&amp;$E1134),'Hoja de Trabajo para listado'!$DE$151:$DG$151,0)),0)+IFERROR(INDEX('Hoja de Trabajo para listado'!$CD$155:$DC$1048576,MATCH($A1134,'Hoja de Trabajo para listado'!$CD$155:$CD$1048576,0),MATCH((CUADRO!Q$5&amp;$E1134),'Hoja de Trabajo para listado'!$CD$151:$DC$151,0)),0)</f>
        <v>0</v>
      </c>
      <c r="R1134" s="243">
        <f t="shared" ca="1" si="37"/>
        <v>0</v>
      </c>
      <c r="S1134" s="249"/>
      <c r="T1134" s="243">
        <f ca="1">+T1135</f>
        <v>0</v>
      </c>
      <c r="U1134" s="242">
        <f t="shared" si="38"/>
        <v>1</v>
      </c>
      <c r="V1134" s="333" t="str">
        <f>+VLOOKUP(A1134,bd_lista!$A$3:$E$590,5,FALSE)</f>
        <v>Empresas Municipales</v>
      </c>
      <c r="W1134" s="391" t="str">
        <f>+V1134</f>
        <v>Empresas Municipales</v>
      </c>
      <c r="X1134" s="242">
        <f>+VLOOKUP(A1134,[4]Sheet1!$A$13:$D$744,4,FALSE)</f>
        <v>0</v>
      </c>
      <c r="Y1134" s="242" t="e">
        <f>+VLOOKUP(X1134,bd_lista!$A$3:$C$590,3,FALSE)</f>
        <v>#N/A</v>
      </c>
      <c r="Z1134" s="294">
        <f>+X1134</f>
        <v>0</v>
      </c>
      <c r="AA1134" s="319" t="e">
        <f>+Y1134</f>
        <v>#N/A</v>
      </c>
    </row>
    <row r="1135" spans="1:27" customFormat="1" ht="15" hidden="1" customHeight="1">
      <c r="A1135" s="32">
        <v>2318</v>
      </c>
      <c r="B1135" s="388"/>
      <c r="C1135" s="247" t="str">
        <f>+VLOOKUP(A1135,bd_lista!$A$3:$C$590,3,FALSE)</f>
        <v>Entidad Descentralizada UMMIPRE PROMAN</v>
      </c>
      <c r="D1135" s="390"/>
      <c r="E1135" s="244" t="s">
        <v>1305</v>
      </c>
      <c r="F1135" s="245">
        <f ca="1">+IFERROR(INDEX('Hoja de Trabajo para listado'!$A$155:$Z$1048576,MATCH($A1135,'Hoja de Trabajo para listado'!$A$155:$A$1048576,0),MATCH((CUADRO!F$5&amp;$E1135),'Hoja de Trabajo para listado'!$A$151:$Z$151,0)),0)+IFERROR(INDEX('Hoja de Trabajo para listado'!$AB$155:$BA$1048576,MATCH($A1135,'Hoja de Trabajo para listado'!$AB$155:$AB$1048576,0),MATCH((CUADRO!F$5&amp;$E1135),'Hoja de Trabajo para listado'!$AB$151:$BA$151,0)),0)+IFERROR(INDEX('Hoja de Trabajo para listado'!$BC$155:$CB$1048576,MATCH($A1135,'Hoja de Trabajo para listado'!$BC$155:$BC$1048576,0),MATCH((CUADRO!F$5&amp;$E1135),'Hoja de Trabajo para listado'!$BC$151:$CB$151,0)),0)+IFERROR(INDEX('Hoja de Trabajo para listado'!$DE$153:$DG$274,MATCH($A1135,'Hoja de Trabajo para listado'!$DE$153:$DE$1048576,0),MATCH((CUADRO!F$5&amp;$E1135),'Hoja de Trabajo para listado'!$DE$151:$DG$151,0)),0)+IFERROR(INDEX('Hoja de Trabajo para listado'!$CD$155:$DC$1048576,MATCH($A1135,'Hoja de Trabajo para listado'!$CD$155:$CD$1048576,0),MATCH((CUADRO!F$5&amp;$E1135),'Hoja de Trabajo para listado'!$CD$151:$DC$151,0)),0)</f>
        <v>0</v>
      </c>
      <c r="G1135" s="245">
        <f ca="1">+IFERROR(INDEX('Hoja de Trabajo para listado'!$A$155:$Z$1048576,MATCH($A1135,'Hoja de Trabajo para listado'!$A$155:$A$1048576,0),MATCH((CUADRO!G$5&amp;$E1135),'Hoja de Trabajo para listado'!$A$151:$Z$151,0)),0)+IFERROR(INDEX('Hoja de Trabajo para listado'!$AB$155:$BA$1048576,MATCH($A1135,'Hoja de Trabajo para listado'!$AB$155:$AB$1048576,0),MATCH((CUADRO!G$5&amp;$E1135),'Hoja de Trabajo para listado'!$AB$151:$BA$151,0)),0)+IFERROR(INDEX('Hoja de Trabajo para listado'!$BC$155:$CB$1048576,MATCH($A1135,'Hoja de Trabajo para listado'!$BC$155:$BC$1048576,0),MATCH((CUADRO!G$5&amp;$E1135),'Hoja de Trabajo para listado'!$BC$151:$CB$151,0)),0)+IFERROR(INDEX('Hoja de Trabajo para listado'!$DE$153:$DG$274,MATCH($A1135,'Hoja de Trabajo para listado'!$DE$153:$DE$1048576,0),MATCH((CUADRO!G$5&amp;$E1135),'Hoja de Trabajo para listado'!$DE$151:$DG$151,0)),0)+IFERROR(INDEX('Hoja de Trabajo para listado'!$CD$155:$DC$1048576,MATCH($A1135,'Hoja de Trabajo para listado'!$CD$155:$CD$1048576,0),MATCH((CUADRO!G$5&amp;$E1135),'Hoja de Trabajo para listado'!$CD$151:$DC$151,0)),0)</f>
        <v>0</v>
      </c>
      <c r="H1135" s="245">
        <f ca="1">+IFERROR(INDEX('Hoja de Trabajo para listado'!$A$155:$Z$1048576,MATCH($A1135,'Hoja de Trabajo para listado'!$A$155:$A$1048576,0),MATCH((CUADRO!H$5&amp;$E1135),'Hoja de Trabajo para listado'!$A$151:$Z$151,0)),0)+IFERROR(INDEX('Hoja de Trabajo para listado'!$AB$155:$BA$1048576,MATCH($A1135,'Hoja de Trabajo para listado'!$AB$155:$AB$1048576,0),MATCH((CUADRO!H$5&amp;$E1135),'Hoja de Trabajo para listado'!$AB$151:$BA$151,0)),0)+IFERROR(INDEX('Hoja de Trabajo para listado'!$BC$155:$CB$1048576,MATCH($A1135,'Hoja de Trabajo para listado'!$BC$155:$BC$1048576,0),MATCH((CUADRO!H$5&amp;$E1135),'Hoja de Trabajo para listado'!$BC$151:$CB$151,0)),0)+IFERROR(INDEX('Hoja de Trabajo para listado'!$DE$153:$DG$274,MATCH($A1135,'Hoja de Trabajo para listado'!$DE$153:$DE$1048576,0),MATCH((CUADRO!H$5&amp;$E1135),'Hoja de Trabajo para listado'!$DE$151:$DG$151,0)),0)+IFERROR(INDEX('Hoja de Trabajo para listado'!$CD$155:$DC$1048576,MATCH($A1135,'Hoja de Trabajo para listado'!$CD$155:$CD$1048576,0),MATCH((CUADRO!H$5&amp;$E1135),'Hoja de Trabajo para listado'!$CD$151:$DC$151,0)),0)</f>
        <v>0</v>
      </c>
      <c r="I1135" s="245">
        <f ca="1">+IFERROR(INDEX('Hoja de Trabajo para listado'!$A$155:$Z$1048576,MATCH($A1135,'Hoja de Trabajo para listado'!$A$155:$A$1048576,0),MATCH((CUADRO!I$5&amp;$E1135),'Hoja de Trabajo para listado'!$A$151:$Z$151,0)),0)+IFERROR(INDEX('Hoja de Trabajo para listado'!$AB$155:$BA$1048576,MATCH($A1135,'Hoja de Trabajo para listado'!$AB$155:$AB$1048576,0),MATCH((CUADRO!I$5&amp;$E1135),'Hoja de Trabajo para listado'!$AB$151:$BA$151,0)),0)+IFERROR(INDEX('Hoja de Trabajo para listado'!$BC$155:$CB$1048576,MATCH($A1135,'Hoja de Trabajo para listado'!$BC$155:$BC$1048576,0),MATCH((CUADRO!I$5&amp;$E1135),'Hoja de Trabajo para listado'!$BC$151:$CB$151,0)),0)+IFERROR(INDEX('Hoja de Trabajo para listado'!$DE$153:$DG$274,MATCH($A1135,'Hoja de Trabajo para listado'!$DE$153:$DE$1048576,0),MATCH((CUADRO!I$5&amp;$E1135),'Hoja de Trabajo para listado'!$DE$151:$DG$151,0)),0)+IFERROR(INDEX('Hoja de Trabajo para listado'!$CD$155:$DC$1048576,MATCH($A1135,'Hoja de Trabajo para listado'!$CD$155:$CD$1048576,0),MATCH((CUADRO!I$5&amp;$E1135),'Hoja de Trabajo para listado'!$CD$151:$DC$151,0)),0)</f>
        <v>0</v>
      </c>
      <c r="J1135" s="245">
        <f ca="1">+IFERROR(INDEX('Hoja de Trabajo para listado'!$A$155:$Z$1048576,MATCH($A1135,'Hoja de Trabajo para listado'!$A$155:$A$1048576,0),MATCH((CUADRO!J$5&amp;$E1135),'Hoja de Trabajo para listado'!$A$151:$Z$151,0)),0)+IFERROR(INDEX('Hoja de Trabajo para listado'!$AB$155:$BA$1048576,MATCH($A1135,'Hoja de Trabajo para listado'!$AB$155:$AB$1048576,0),MATCH((CUADRO!J$5&amp;$E1135),'Hoja de Trabajo para listado'!$AB$151:$BA$151,0)),0)+IFERROR(INDEX('Hoja de Trabajo para listado'!$BC$155:$CB$1048576,MATCH($A1135,'Hoja de Trabajo para listado'!$BC$155:$BC$1048576,0),MATCH((CUADRO!J$5&amp;$E1135),'Hoja de Trabajo para listado'!$BC$151:$CB$151,0)),0)+IFERROR(INDEX('Hoja de Trabajo para listado'!$DE$153:$DG$274,MATCH($A1135,'Hoja de Trabajo para listado'!$DE$153:$DE$1048576,0),MATCH((CUADRO!J$5&amp;$E1135),'Hoja de Trabajo para listado'!$DE$151:$DG$151,0)),0)+IFERROR(INDEX('Hoja de Trabajo para listado'!$CD$155:$DC$1048576,MATCH($A1135,'Hoja de Trabajo para listado'!$CD$155:$CD$1048576,0),MATCH((CUADRO!J$5&amp;$E1135),'Hoja de Trabajo para listado'!$CD$151:$DC$151,0)),0)</f>
        <v>0</v>
      </c>
      <c r="K1135" s="245">
        <f ca="1">+IFERROR(INDEX('Hoja de Trabajo para listado'!$A$155:$Z$1048576,MATCH($A1135,'Hoja de Trabajo para listado'!$A$155:$A$1048576,0),MATCH((CUADRO!K$5&amp;$E1135),'Hoja de Trabajo para listado'!$A$151:$Z$151,0)),0)+IFERROR(INDEX('Hoja de Trabajo para listado'!$AB$155:$BA$1048576,MATCH($A1135,'Hoja de Trabajo para listado'!$AB$155:$AB$1048576,0),MATCH((CUADRO!K$5&amp;$E1135),'Hoja de Trabajo para listado'!$AB$151:$BA$151,0)),0)+IFERROR(INDEX('Hoja de Trabajo para listado'!$BC$155:$CB$1048576,MATCH($A1135,'Hoja de Trabajo para listado'!$BC$155:$BC$1048576,0),MATCH((CUADRO!K$5&amp;$E1135),'Hoja de Trabajo para listado'!$BC$151:$CB$151,0)),0)+IFERROR(INDEX('Hoja de Trabajo para listado'!$DE$153:$DG$274,MATCH($A1135,'Hoja de Trabajo para listado'!$DE$153:$DE$1048576,0),MATCH((CUADRO!K$5&amp;$E1135),'Hoja de Trabajo para listado'!$DE$151:$DG$151,0)),0)+IFERROR(INDEX('Hoja de Trabajo para listado'!$CD$155:$DC$1048576,MATCH($A1135,'Hoja de Trabajo para listado'!$CD$155:$CD$1048576,0),MATCH((CUADRO!K$5&amp;$E1135),'Hoja de Trabajo para listado'!$CD$151:$DC$151,0)),0)</f>
        <v>0</v>
      </c>
      <c r="L1135" s="245">
        <f ca="1">+IFERROR(INDEX('Hoja de Trabajo para listado'!$A$155:$Z$1048576,MATCH($A1135,'Hoja de Trabajo para listado'!$A$155:$A$1048576,0),MATCH((CUADRO!L$5&amp;$E1135),'Hoja de Trabajo para listado'!$A$151:$Z$151,0)),0)+IFERROR(INDEX('Hoja de Trabajo para listado'!$AB$155:$BA$1048576,MATCH($A1135,'Hoja de Trabajo para listado'!$AB$155:$AB$1048576,0),MATCH((CUADRO!L$5&amp;$E1135),'Hoja de Trabajo para listado'!$AB$151:$BA$151,0)),0)+IFERROR(INDEX('Hoja de Trabajo para listado'!$BC$155:$CB$1048576,MATCH($A1135,'Hoja de Trabajo para listado'!$BC$155:$BC$1048576,0),MATCH((CUADRO!L$5&amp;$E1135),'Hoja de Trabajo para listado'!$BC$151:$CB$151,0)),0)+IFERROR(INDEX('Hoja de Trabajo para listado'!$DE$153:$DG$274,MATCH($A1135,'Hoja de Trabajo para listado'!$DE$153:$DE$1048576,0),MATCH((CUADRO!L$5&amp;$E1135),'Hoja de Trabajo para listado'!$DE$151:$DG$151,0)),0)+IFERROR(INDEX('Hoja de Trabajo para listado'!$CD$155:$DC$1048576,MATCH($A1135,'Hoja de Trabajo para listado'!$CD$155:$CD$1048576,0),MATCH((CUADRO!L$5&amp;$E1135),'Hoja de Trabajo para listado'!$CD$151:$DC$151,0)),0)</f>
        <v>0</v>
      </c>
      <c r="M1135" s="245">
        <f ca="1">+IFERROR(INDEX('Hoja de Trabajo para listado'!$A$155:$Z$1048576,MATCH($A1135,'Hoja de Trabajo para listado'!$A$155:$A$1048576,0),MATCH((CUADRO!M$5&amp;$E1135),'Hoja de Trabajo para listado'!$A$151:$Z$151,0)),0)+IFERROR(INDEX('Hoja de Trabajo para listado'!$AB$155:$BA$1048576,MATCH($A1135,'Hoja de Trabajo para listado'!$AB$155:$AB$1048576,0),MATCH((CUADRO!M$5&amp;$E1135),'Hoja de Trabajo para listado'!$AB$151:$BA$151,0)),0)+IFERROR(INDEX('Hoja de Trabajo para listado'!$BC$155:$CB$1048576,MATCH($A1135,'Hoja de Trabajo para listado'!$BC$155:$BC$1048576,0),MATCH((CUADRO!M$5&amp;$E1135),'Hoja de Trabajo para listado'!$BC$151:$CB$151,0)),0)+IFERROR(INDEX('Hoja de Trabajo para listado'!$DE$153:$DG$274,MATCH($A1135,'Hoja de Trabajo para listado'!$DE$153:$DE$1048576,0),MATCH((CUADRO!M$5&amp;$E1135),'Hoja de Trabajo para listado'!$DE$151:$DG$151,0)),0)+IFERROR(INDEX('Hoja de Trabajo para listado'!$CD$155:$DC$1048576,MATCH($A1135,'Hoja de Trabajo para listado'!$CD$155:$CD$1048576,0),MATCH((CUADRO!M$5&amp;$E1135),'Hoja de Trabajo para listado'!$CD$151:$DC$151,0)),0)</f>
        <v>0</v>
      </c>
      <c r="N1135" s="245">
        <f ca="1">+IFERROR(INDEX('Hoja de Trabajo para listado'!$A$155:$Z$1048576,MATCH($A1135,'Hoja de Trabajo para listado'!$A$155:$A$1048576,0),MATCH((CUADRO!N$5&amp;$E1135),'Hoja de Trabajo para listado'!$A$151:$Z$151,0)),0)+IFERROR(INDEX('Hoja de Trabajo para listado'!$AB$155:$BA$1048576,MATCH($A1135,'Hoja de Trabajo para listado'!$AB$155:$AB$1048576,0),MATCH((CUADRO!N$5&amp;$E1135),'Hoja de Trabajo para listado'!$AB$151:$BA$151,0)),0)+IFERROR(INDEX('Hoja de Trabajo para listado'!$BC$155:$CB$1048576,MATCH($A1135,'Hoja de Trabajo para listado'!$BC$155:$BC$1048576,0),MATCH((CUADRO!N$5&amp;$E1135),'Hoja de Trabajo para listado'!$BC$151:$CB$151,0)),0)+IFERROR(INDEX('Hoja de Trabajo para listado'!$DE$153:$DG$274,MATCH($A1135,'Hoja de Trabajo para listado'!$DE$153:$DE$1048576,0),MATCH((CUADRO!N$5&amp;$E1135),'Hoja de Trabajo para listado'!$DE$151:$DG$151,0)),0)+IFERROR(INDEX('Hoja de Trabajo para listado'!$CD$155:$DC$1048576,MATCH($A1135,'Hoja de Trabajo para listado'!$CD$155:$CD$1048576,0),MATCH((CUADRO!N$5&amp;$E1135),'Hoja de Trabajo para listado'!$CD$151:$DC$151,0)),0)</f>
        <v>0</v>
      </c>
      <c r="O1135" s="245">
        <f ca="1">+IFERROR(INDEX('Hoja de Trabajo para listado'!$A$155:$Z$1048576,MATCH($A1135,'Hoja de Trabajo para listado'!$A$155:$A$1048576,0),MATCH((CUADRO!O$5&amp;$E1135),'Hoja de Trabajo para listado'!$A$151:$Z$151,0)),0)+IFERROR(INDEX('Hoja de Trabajo para listado'!$AB$155:$BA$1048576,MATCH($A1135,'Hoja de Trabajo para listado'!$AB$155:$AB$1048576,0),MATCH((CUADRO!O$5&amp;$E1135),'Hoja de Trabajo para listado'!$AB$151:$BA$151,0)),0)+IFERROR(INDEX('Hoja de Trabajo para listado'!$BC$155:$CB$1048576,MATCH($A1135,'Hoja de Trabajo para listado'!$BC$155:$BC$1048576,0),MATCH((CUADRO!O$5&amp;$E1135),'Hoja de Trabajo para listado'!$BC$151:$CB$151,0)),0)+IFERROR(INDEX('Hoja de Trabajo para listado'!$DE$153:$DG$274,MATCH($A1135,'Hoja de Trabajo para listado'!$DE$153:$DE$1048576,0),MATCH((CUADRO!O$5&amp;$E1135),'Hoja de Trabajo para listado'!$DE$151:$DG$151,0)),0)+IFERROR(INDEX('Hoja de Trabajo para listado'!$CD$155:$DC$1048576,MATCH($A1135,'Hoja de Trabajo para listado'!$CD$155:$CD$1048576,0),MATCH((CUADRO!O$5&amp;$E1135),'Hoja de Trabajo para listado'!$CD$151:$DC$151,0)),0)</f>
        <v>0</v>
      </c>
      <c r="P1135" s="245">
        <f ca="1">+IFERROR(INDEX('Hoja de Trabajo para listado'!$A$155:$Z$1048576,MATCH($A1135,'Hoja de Trabajo para listado'!$A$155:$A$1048576,0),MATCH((CUADRO!P$5&amp;$E1135),'Hoja de Trabajo para listado'!$A$151:$Z$151,0)),0)+IFERROR(INDEX('Hoja de Trabajo para listado'!$AB$155:$BA$1048576,MATCH($A1135,'Hoja de Trabajo para listado'!$AB$155:$AB$1048576,0),MATCH((CUADRO!P$5&amp;$E1135),'Hoja de Trabajo para listado'!$AB$151:$BA$151,0)),0)+IFERROR(INDEX('Hoja de Trabajo para listado'!$BC$155:$CB$1048576,MATCH($A1135,'Hoja de Trabajo para listado'!$BC$155:$BC$1048576,0),MATCH((CUADRO!P$5&amp;$E1135),'Hoja de Trabajo para listado'!$BC$151:$CB$151,0)),0)+IFERROR(INDEX('Hoja de Trabajo para listado'!$DE$153:$DG$274,MATCH($A1135,'Hoja de Trabajo para listado'!$DE$153:$DE$1048576,0),MATCH((CUADRO!P$5&amp;$E1135),'Hoja de Trabajo para listado'!$DE$151:$DG$151,0)),0)+IFERROR(INDEX('Hoja de Trabajo para listado'!$CD$155:$DC$1048576,MATCH($A1135,'Hoja de Trabajo para listado'!$CD$155:$CD$1048576,0),MATCH((CUADRO!P$5&amp;$E1135),'Hoja de Trabajo para listado'!$CD$151:$DC$151,0)),0)</f>
        <v>0</v>
      </c>
      <c r="Q1135" s="245">
        <f ca="1">+IFERROR(INDEX('Hoja de Trabajo para listado'!$A$155:$Z$1048576,MATCH($A1135,'Hoja de Trabajo para listado'!$A$155:$A$1048576,0),MATCH((CUADRO!Q$5&amp;$E1135),'Hoja de Trabajo para listado'!$A$151:$Z$151,0)),0)+IFERROR(INDEX('Hoja de Trabajo para listado'!$AB$155:$BA$1048576,MATCH($A1135,'Hoja de Trabajo para listado'!$AB$155:$AB$1048576,0),MATCH((CUADRO!Q$5&amp;$E1135),'Hoja de Trabajo para listado'!$AB$151:$BA$151,0)),0)+IFERROR(INDEX('Hoja de Trabajo para listado'!$BC$155:$CB$1048576,MATCH($A1135,'Hoja de Trabajo para listado'!$BC$155:$BC$1048576,0),MATCH((CUADRO!Q$5&amp;$E1135),'Hoja de Trabajo para listado'!$BC$151:$CB$151,0)),0)+IFERROR(INDEX('Hoja de Trabajo para listado'!$DE$153:$DG$274,MATCH($A1135,'Hoja de Trabajo para listado'!$DE$153:$DE$1048576,0),MATCH((CUADRO!Q$5&amp;$E1135),'Hoja de Trabajo para listado'!$DE$151:$DG$151,0)),0)+IFERROR(INDEX('Hoja de Trabajo para listado'!$CD$155:$DC$1048576,MATCH($A1135,'Hoja de Trabajo para listado'!$CD$155:$CD$1048576,0),MATCH((CUADRO!Q$5&amp;$E1135),'Hoja de Trabajo para listado'!$CD$151:$DC$151,0)),0)</f>
        <v>0</v>
      </c>
      <c r="R1135" s="245">
        <f t="shared" ca="1" si="37"/>
        <v>0</v>
      </c>
      <c r="S1135" s="259">
        <f ca="1">+R1134+R1135</f>
        <v>0</v>
      </c>
      <c r="T1135" s="243">
        <f ca="1">+S1135</f>
        <v>0</v>
      </c>
      <c r="U1135" s="242">
        <f t="shared" si="38"/>
        <v>2</v>
      </c>
      <c r="V1135" s="333" t="str">
        <f>+VLOOKUP(A1135,bd_lista!$A$3:$E$590,5,FALSE)</f>
        <v>Empresas Municipales</v>
      </c>
      <c r="W1135" s="392"/>
      <c r="X1135" s="242">
        <f>+VLOOKUP(A1135,[4]Sheet1!$A$13:$D$744,4,FALSE)</f>
        <v>0</v>
      </c>
      <c r="Y1135" s="242" t="e">
        <f>+VLOOKUP(X1135,bd_lista!$A$3:$C$590,3,FALSE)</f>
        <v>#N/A</v>
      </c>
      <c r="Z1135" s="292"/>
      <c r="AA1135" s="321"/>
    </row>
    <row r="1136" spans="1:27" customFormat="1" ht="15" hidden="1" customHeight="1">
      <c r="A1136" s="32">
        <v>2319</v>
      </c>
      <c r="B1136" s="387">
        <f>+A1136</f>
        <v>2319</v>
      </c>
      <c r="C1136" s="247" t="str">
        <f>+VLOOKUP(A1136,bd_lista!$A$3:$C$590,3,FALSE)</f>
        <v>EMPRESA PÚBLICA DEPARTAMENTAL ESTRATÉGICA DE AGUAS - LA PAZ</v>
      </c>
      <c r="D1136" s="389" t="str">
        <f>+C1136</f>
        <v>EMPRESA PÚBLICA DEPARTAMENTAL ESTRATÉGICA DE AGUAS - LA PAZ</v>
      </c>
      <c r="E1136" s="242" t="s">
        <v>1304</v>
      </c>
      <c r="F1136" s="243">
        <f ca="1">+IFERROR(INDEX('Hoja de Trabajo para listado'!$A$155:$Z$1048576,MATCH($A1136,'Hoja de Trabajo para listado'!$A$155:$A$1048576,0),MATCH((CUADRO!F$5&amp;$E1136),'Hoja de Trabajo para listado'!$A$151:$Z$151,0)),0)+IFERROR(INDEX('Hoja de Trabajo para listado'!$AB$155:$BA$1048576,MATCH($A1136,'Hoja de Trabajo para listado'!$AB$155:$AB$1048576,0),MATCH((CUADRO!F$5&amp;$E1136),'Hoja de Trabajo para listado'!$AB$151:$BA$151,0)),0)+IFERROR(INDEX('Hoja de Trabajo para listado'!$BC$155:$CB$1048576,MATCH($A1136,'Hoja de Trabajo para listado'!$BC$155:$BC$1048576,0),MATCH((CUADRO!F$5&amp;$E1136),'Hoja de Trabajo para listado'!$BC$151:$CB$151,0)),0)+IFERROR(INDEX('Hoja de Trabajo para listado'!$DE$153:$DG$274,MATCH($A1136,'Hoja de Trabajo para listado'!$DE$153:$DE$1048576,0),MATCH((CUADRO!F$5&amp;$E1136),'Hoja de Trabajo para listado'!$DE$151:$DG$151,0)),0)+IFERROR(INDEX('Hoja de Trabajo para listado'!$CD$155:$DC$1048576,MATCH($A1136,'Hoja de Trabajo para listado'!$CD$155:$CD$1048576,0),MATCH((CUADRO!F$5&amp;$E1136),'Hoja de Trabajo para listado'!$CD$151:$DC$151,0)),0)</f>
        <v>0</v>
      </c>
      <c r="G1136" s="243">
        <f ca="1">+IFERROR(INDEX('Hoja de Trabajo para listado'!$A$155:$Z$1048576,MATCH($A1136,'Hoja de Trabajo para listado'!$A$155:$A$1048576,0),MATCH((CUADRO!G$5&amp;$E1136),'Hoja de Trabajo para listado'!$A$151:$Z$151,0)),0)+IFERROR(INDEX('Hoja de Trabajo para listado'!$AB$155:$BA$1048576,MATCH($A1136,'Hoja de Trabajo para listado'!$AB$155:$AB$1048576,0),MATCH((CUADRO!G$5&amp;$E1136),'Hoja de Trabajo para listado'!$AB$151:$BA$151,0)),0)+IFERROR(INDEX('Hoja de Trabajo para listado'!$BC$155:$CB$1048576,MATCH($A1136,'Hoja de Trabajo para listado'!$BC$155:$BC$1048576,0),MATCH((CUADRO!G$5&amp;$E1136),'Hoja de Trabajo para listado'!$BC$151:$CB$151,0)),0)+IFERROR(INDEX('Hoja de Trabajo para listado'!$DE$153:$DG$274,MATCH($A1136,'Hoja de Trabajo para listado'!$DE$153:$DE$1048576,0),MATCH((CUADRO!G$5&amp;$E1136),'Hoja de Trabajo para listado'!$DE$151:$DG$151,0)),0)+IFERROR(INDEX('Hoja de Trabajo para listado'!$CD$155:$DC$1048576,MATCH($A1136,'Hoja de Trabajo para listado'!$CD$155:$CD$1048576,0),MATCH((CUADRO!G$5&amp;$E1136),'Hoja de Trabajo para listado'!$CD$151:$DC$151,0)),0)</f>
        <v>0</v>
      </c>
      <c r="H1136" s="243">
        <f ca="1">+IFERROR(INDEX('Hoja de Trabajo para listado'!$A$155:$Z$1048576,MATCH($A1136,'Hoja de Trabajo para listado'!$A$155:$A$1048576,0),MATCH((CUADRO!H$5&amp;$E1136),'Hoja de Trabajo para listado'!$A$151:$Z$151,0)),0)+IFERROR(INDEX('Hoja de Trabajo para listado'!$AB$155:$BA$1048576,MATCH($A1136,'Hoja de Trabajo para listado'!$AB$155:$AB$1048576,0),MATCH((CUADRO!H$5&amp;$E1136),'Hoja de Trabajo para listado'!$AB$151:$BA$151,0)),0)+IFERROR(INDEX('Hoja de Trabajo para listado'!$BC$155:$CB$1048576,MATCH($A1136,'Hoja de Trabajo para listado'!$BC$155:$BC$1048576,0),MATCH((CUADRO!H$5&amp;$E1136),'Hoja de Trabajo para listado'!$BC$151:$CB$151,0)),0)+IFERROR(INDEX('Hoja de Trabajo para listado'!$DE$153:$DG$274,MATCH($A1136,'Hoja de Trabajo para listado'!$DE$153:$DE$1048576,0),MATCH((CUADRO!H$5&amp;$E1136),'Hoja de Trabajo para listado'!$DE$151:$DG$151,0)),0)+IFERROR(INDEX('Hoja de Trabajo para listado'!$CD$155:$DC$1048576,MATCH($A1136,'Hoja de Trabajo para listado'!$CD$155:$CD$1048576,0),MATCH((CUADRO!H$5&amp;$E1136),'Hoja de Trabajo para listado'!$CD$151:$DC$151,0)),0)</f>
        <v>0</v>
      </c>
      <c r="I1136" s="243">
        <f ca="1">+IFERROR(INDEX('Hoja de Trabajo para listado'!$A$155:$Z$1048576,MATCH($A1136,'Hoja de Trabajo para listado'!$A$155:$A$1048576,0),MATCH((CUADRO!I$5&amp;$E1136),'Hoja de Trabajo para listado'!$A$151:$Z$151,0)),0)+IFERROR(INDEX('Hoja de Trabajo para listado'!$AB$155:$BA$1048576,MATCH($A1136,'Hoja de Trabajo para listado'!$AB$155:$AB$1048576,0),MATCH((CUADRO!I$5&amp;$E1136),'Hoja de Trabajo para listado'!$AB$151:$BA$151,0)),0)+IFERROR(INDEX('Hoja de Trabajo para listado'!$BC$155:$CB$1048576,MATCH($A1136,'Hoja de Trabajo para listado'!$BC$155:$BC$1048576,0),MATCH((CUADRO!I$5&amp;$E1136),'Hoja de Trabajo para listado'!$BC$151:$CB$151,0)),0)+IFERROR(INDEX('Hoja de Trabajo para listado'!$DE$153:$DG$274,MATCH($A1136,'Hoja de Trabajo para listado'!$DE$153:$DE$1048576,0),MATCH((CUADRO!I$5&amp;$E1136),'Hoja de Trabajo para listado'!$DE$151:$DG$151,0)),0)+IFERROR(INDEX('Hoja de Trabajo para listado'!$CD$155:$DC$1048576,MATCH($A1136,'Hoja de Trabajo para listado'!$CD$155:$CD$1048576,0),MATCH((CUADRO!I$5&amp;$E1136),'Hoja de Trabajo para listado'!$CD$151:$DC$151,0)),0)</f>
        <v>0</v>
      </c>
      <c r="J1136" s="243">
        <f ca="1">+IFERROR(INDEX('Hoja de Trabajo para listado'!$A$155:$Z$1048576,MATCH($A1136,'Hoja de Trabajo para listado'!$A$155:$A$1048576,0),MATCH((CUADRO!J$5&amp;$E1136),'Hoja de Trabajo para listado'!$A$151:$Z$151,0)),0)+IFERROR(INDEX('Hoja de Trabajo para listado'!$AB$155:$BA$1048576,MATCH($A1136,'Hoja de Trabajo para listado'!$AB$155:$AB$1048576,0),MATCH((CUADRO!J$5&amp;$E1136),'Hoja de Trabajo para listado'!$AB$151:$BA$151,0)),0)+IFERROR(INDEX('Hoja de Trabajo para listado'!$BC$155:$CB$1048576,MATCH($A1136,'Hoja de Trabajo para listado'!$BC$155:$BC$1048576,0),MATCH((CUADRO!J$5&amp;$E1136),'Hoja de Trabajo para listado'!$BC$151:$CB$151,0)),0)+IFERROR(INDEX('Hoja de Trabajo para listado'!$DE$153:$DG$274,MATCH($A1136,'Hoja de Trabajo para listado'!$DE$153:$DE$1048576,0),MATCH((CUADRO!J$5&amp;$E1136),'Hoja de Trabajo para listado'!$DE$151:$DG$151,0)),0)+IFERROR(INDEX('Hoja de Trabajo para listado'!$CD$155:$DC$1048576,MATCH($A1136,'Hoja de Trabajo para listado'!$CD$155:$CD$1048576,0),MATCH((CUADRO!J$5&amp;$E1136),'Hoja de Trabajo para listado'!$CD$151:$DC$151,0)),0)</f>
        <v>0</v>
      </c>
      <c r="K1136" s="243">
        <f ca="1">+IFERROR(INDEX('Hoja de Trabajo para listado'!$A$155:$Z$1048576,MATCH($A1136,'Hoja de Trabajo para listado'!$A$155:$A$1048576,0),MATCH((CUADRO!K$5&amp;$E1136),'Hoja de Trabajo para listado'!$A$151:$Z$151,0)),0)+IFERROR(INDEX('Hoja de Trabajo para listado'!$AB$155:$BA$1048576,MATCH($A1136,'Hoja de Trabajo para listado'!$AB$155:$AB$1048576,0),MATCH((CUADRO!K$5&amp;$E1136),'Hoja de Trabajo para listado'!$AB$151:$BA$151,0)),0)+IFERROR(INDEX('Hoja de Trabajo para listado'!$BC$155:$CB$1048576,MATCH($A1136,'Hoja de Trabajo para listado'!$BC$155:$BC$1048576,0),MATCH((CUADRO!K$5&amp;$E1136),'Hoja de Trabajo para listado'!$BC$151:$CB$151,0)),0)+IFERROR(INDEX('Hoja de Trabajo para listado'!$DE$153:$DG$274,MATCH($A1136,'Hoja de Trabajo para listado'!$DE$153:$DE$1048576,0),MATCH((CUADRO!K$5&amp;$E1136),'Hoja de Trabajo para listado'!$DE$151:$DG$151,0)),0)+IFERROR(INDEX('Hoja de Trabajo para listado'!$CD$155:$DC$1048576,MATCH($A1136,'Hoja de Trabajo para listado'!$CD$155:$CD$1048576,0),MATCH((CUADRO!K$5&amp;$E1136),'Hoja de Trabajo para listado'!$CD$151:$DC$151,0)),0)</f>
        <v>0</v>
      </c>
      <c r="L1136" s="243">
        <f ca="1">+IFERROR(INDEX('Hoja de Trabajo para listado'!$A$155:$Z$1048576,MATCH($A1136,'Hoja de Trabajo para listado'!$A$155:$A$1048576,0),MATCH((CUADRO!L$5&amp;$E1136),'Hoja de Trabajo para listado'!$A$151:$Z$151,0)),0)+IFERROR(INDEX('Hoja de Trabajo para listado'!$AB$155:$BA$1048576,MATCH($A1136,'Hoja de Trabajo para listado'!$AB$155:$AB$1048576,0),MATCH((CUADRO!L$5&amp;$E1136),'Hoja de Trabajo para listado'!$AB$151:$BA$151,0)),0)+IFERROR(INDEX('Hoja de Trabajo para listado'!$BC$155:$CB$1048576,MATCH($A1136,'Hoja de Trabajo para listado'!$BC$155:$BC$1048576,0),MATCH((CUADRO!L$5&amp;$E1136),'Hoja de Trabajo para listado'!$BC$151:$CB$151,0)),0)+IFERROR(INDEX('Hoja de Trabajo para listado'!$DE$153:$DG$274,MATCH($A1136,'Hoja de Trabajo para listado'!$DE$153:$DE$1048576,0),MATCH((CUADRO!L$5&amp;$E1136),'Hoja de Trabajo para listado'!$DE$151:$DG$151,0)),0)+IFERROR(INDEX('Hoja de Trabajo para listado'!$CD$155:$DC$1048576,MATCH($A1136,'Hoja de Trabajo para listado'!$CD$155:$CD$1048576,0),MATCH((CUADRO!L$5&amp;$E1136),'Hoja de Trabajo para listado'!$CD$151:$DC$151,0)),0)</f>
        <v>0</v>
      </c>
      <c r="M1136" s="243">
        <f ca="1">+IFERROR(INDEX('Hoja de Trabajo para listado'!$A$155:$Z$1048576,MATCH($A1136,'Hoja de Trabajo para listado'!$A$155:$A$1048576,0),MATCH((CUADRO!M$5&amp;$E1136),'Hoja de Trabajo para listado'!$A$151:$Z$151,0)),0)+IFERROR(INDEX('Hoja de Trabajo para listado'!$AB$155:$BA$1048576,MATCH($A1136,'Hoja de Trabajo para listado'!$AB$155:$AB$1048576,0),MATCH((CUADRO!M$5&amp;$E1136),'Hoja de Trabajo para listado'!$AB$151:$BA$151,0)),0)+IFERROR(INDEX('Hoja de Trabajo para listado'!$BC$155:$CB$1048576,MATCH($A1136,'Hoja de Trabajo para listado'!$BC$155:$BC$1048576,0),MATCH((CUADRO!M$5&amp;$E1136),'Hoja de Trabajo para listado'!$BC$151:$CB$151,0)),0)+IFERROR(INDEX('Hoja de Trabajo para listado'!$DE$153:$DG$274,MATCH($A1136,'Hoja de Trabajo para listado'!$DE$153:$DE$1048576,0),MATCH((CUADRO!M$5&amp;$E1136),'Hoja de Trabajo para listado'!$DE$151:$DG$151,0)),0)+IFERROR(INDEX('Hoja de Trabajo para listado'!$CD$155:$DC$1048576,MATCH($A1136,'Hoja de Trabajo para listado'!$CD$155:$CD$1048576,0),MATCH((CUADRO!M$5&amp;$E1136),'Hoja de Trabajo para listado'!$CD$151:$DC$151,0)),0)</f>
        <v>0</v>
      </c>
      <c r="N1136" s="243">
        <f ca="1">+IFERROR(INDEX('Hoja de Trabajo para listado'!$A$155:$Z$1048576,MATCH($A1136,'Hoja de Trabajo para listado'!$A$155:$A$1048576,0),MATCH((CUADRO!N$5&amp;$E1136),'Hoja de Trabajo para listado'!$A$151:$Z$151,0)),0)+IFERROR(INDEX('Hoja de Trabajo para listado'!$AB$155:$BA$1048576,MATCH($A1136,'Hoja de Trabajo para listado'!$AB$155:$AB$1048576,0),MATCH((CUADRO!N$5&amp;$E1136),'Hoja de Trabajo para listado'!$AB$151:$BA$151,0)),0)+IFERROR(INDEX('Hoja de Trabajo para listado'!$BC$155:$CB$1048576,MATCH($A1136,'Hoja de Trabajo para listado'!$BC$155:$BC$1048576,0),MATCH((CUADRO!N$5&amp;$E1136),'Hoja de Trabajo para listado'!$BC$151:$CB$151,0)),0)+IFERROR(INDEX('Hoja de Trabajo para listado'!$DE$153:$DG$274,MATCH($A1136,'Hoja de Trabajo para listado'!$DE$153:$DE$1048576,0),MATCH((CUADRO!N$5&amp;$E1136),'Hoja de Trabajo para listado'!$DE$151:$DG$151,0)),0)+IFERROR(INDEX('Hoja de Trabajo para listado'!$CD$155:$DC$1048576,MATCH($A1136,'Hoja de Trabajo para listado'!$CD$155:$CD$1048576,0),MATCH((CUADRO!N$5&amp;$E1136),'Hoja de Trabajo para listado'!$CD$151:$DC$151,0)),0)</f>
        <v>0</v>
      </c>
      <c r="O1136" s="243">
        <f ca="1">+IFERROR(INDEX('Hoja de Trabajo para listado'!$A$155:$Z$1048576,MATCH($A1136,'Hoja de Trabajo para listado'!$A$155:$A$1048576,0),MATCH((CUADRO!O$5&amp;$E1136),'Hoja de Trabajo para listado'!$A$151:$Z$151,0)),0)+IFERROR(INDEX('Hoja de Trabajo para listado'!$AB$155:$BA$1048576,MATCH($A1136,'Hoja de Trabajo para listado'!$AB$155:$AB$1048576,0),MATCH((CUADRO!O$5&amp;$E1136),'Hoja de Trabajo para listado'!$AB$151:$BA$151,0)),0)+IFERROR(INDEX('Hoja de Trabajo para listado'!$BC$155:$CB$1048576,MATCH($A1136,'Hoja de Trabajo para listado'!$BC$155:$BC$1048576,0),MATCH((CUADRO!O$5&amp;$E1136),'Hoja de Trabajo para listado'!$BC$151:$CB$151,0)),0)+IFERROR(INDEX('Hoja de Trabajo para listado'!$DE$153:$DG$274,MATCH($A1136,'Hoja de Trabajo para listado'!$DE$153:$DE$1048576,0),MATCH((CUADRO!O$5&amp;$E1136),'Hoja de Trabajo para listado'!$DE$151:$DG$151,0)),0)+IFERROR(INDEX('Hoja de Trabajo para listado'!$CD$155:$DC$1048576,MATCH($A1136,'Hoja de Trabajo para listado'!$CD$155:$CD$1048576,0),MATCH((CUADRO!O$5&amp;$E1136),'Hoja de Trabajo para listado'!$CD$151:$DC$151,0)),0)</f>
        <v>0</v>
      </c>
      <c r="P1136" s="243">
        <f ca="1">+IFERROR(INDEX('Hoja de Trabajo para listado'!$A$155:$Z$1048576,MATCH($A1136,'Hoja de Trabajo para listado'!$A$155:$A$1048576,0),MATCH((CUADRO!P$5&amp;$E1136),'Hoja de Trabajo para listado'!$A$151:$Z$151,0)),0)+IFERROR(INDEX('Hoja de Trabajo para listado'!$AB$155:$BA$1048576,MATCH($A1136,'Hoja de Trabajo para listado'!$AB$155:$AB$1048576,0),MATCH((CUADRO!P$5&amp;$E1136),'Hoja de Trabajo para listado'!$AB$151:$BA$151,0)),0)+IFERROR(INDEX('Hoja de Trabajo para listado'!$BC$155:$CB$1048576,MATCH($A1136,'Hoja de Trabajo para listado'!$BC$155:$BC$1048576,0),MATCH((CUADRO!P$5&amp;$E1136),'Hoja de Trabajo para listado'!$BC$151:$CB$151,0)),0)+IFERROR(INDEX('Hoja de Trabajo para listado'!$DE$153:$DG$274,MATCH($A1136,'Hoja de Trabajo para listado'!$DE$153:$DE$1048576,0),MATCH((CUADRO!P$5&amp;$E1136),'Hoja de Trabajo para listado'!$DE$151:$DG$151,0)),0)+IFERROR(INDEX('Hoja de Trabajo para listado'!$CD$155:$DC$1048576,MATCH($A1136,'Hoja de Trabajo para listado'!$CD$155:$CD$1048576,0),MATCH((CUADRO!P$5&amp;$E1136),'Hoja de Trabajo para listado'!$CD$151:$DC$151,0)),0)</f>
        <v>0</v>
      </c>
      <c r="Q1136" s="243">
        <f ca="1">+IFERROR(INDEX('Hoja de Trabajo para listado'!$A$155:$Z$1048576,MATCH($A1136,'Hoja de Trabajo para listado'!$A$155:$A$1048576,0),MATCH((CUADRO!Q$5&amp;$E1136),'Hoja de Trabajo para listado'!$A$151:$Z$151,0)),0)+IFERROR(INDEX('Hoja de Trabajo para listado'!$AB$155:$BA$1048576,MATCH($A1136,'Hoja de Trabajo para listado'!$AB$155:$AB$1048576,0),MATCH((CUADRO!Q$5&amp;$E1136),'Hoja de Trabajo para listado'!$AB$151:$BA$151,0)),0)+IFERROR(INDEX('Hoja de Trabajo para listado'!$BC$155:$CB$1048576,MATCH($A1136,'Hoja de Trabajo para listado'!$BC$155:$BC$1048576,0),MATCH((CUADRO!Q$5&amp;$E1136),'Hoja de Trabajo para listado'!$BC$151:$CB$151,0)),0)+IFERROR(INDEX('Hoja de Trabajo para listado'!$DE$153:$DG$274,MATCH($A1136,'Hoja de Trabajo para listado'!$DE$153:$DE$1048576,0),MATCH((CUADRO!Q$5&amp;$E1136),'Hoja de Trabajo para listado'!$DE$151:$DG$151,0)),0)+IFERROR(INDEX('Hoja de Trabajo para listado'!$CD$155:$DC$1048576,MATCH($A1136,'Hoja de Trabajo para listado'!$CD$155:$CD$1048576,0),MATCH((CUADRO!Q$5&amp;$E1136),'Hoja de Trabajo para listado'!$CD$151:$DC$151,0)),0)</f>
        <v>0</v>
      </c>
      <c r="R1136" s="243">
        <f t="shared" ca="1" si="37"/>
        <v>0</v>
      </c>
      <c r="S1136" s="249"/>
      <c r="T1136" s="268">
        <f ca="1">+T1137</f>
        <v>0</v>
      </c>
      <c r="U1136" s="275">
        <f t="shared" si="38"/>
        <v>1</v>
      </c>
      <c r="V1136" s="333" t="str">
        <f>+VLOOKUP(A1136,bd_lista!$A$3:$E$590,5,FALSE)</f>
        <v>Empresas Municipales</v>
      </c>
      <c r="W1136" s="391" t="str">
        <f>+V1136</f>
        <v>Empresas Municipales</v>
      </c>
      <c r="X1136" s="242">
        <f>+VLOOKUP(A1136,[4]Sheet1!$A$13:$D$744,4,FALSE)</f>
        <v>0</v>
      </c>
      <c r="Y1136" s="242" t="e">
        <f>+VLOOKUP(X1136,bd_lista!$A$3:$C$590,3,FALSE)</f>
        <v>#N/A</v>
      </c>
      <c r="Z1136" s="294">
        <f>+X1136</f>
        <v>0</v>
      </c>
      <c r="AA1136" s="319" t="e">
        <f>+Y1136</f>
        <v>#N/A</v>
      </c>
    </row>
    <row r="1137" spans="1:27" customFormat="1" ht="15" hidden="1" customHeight="1">
      <c r="A1137" s="32">
        <v>2319</v>
      </c>
      <c r="B1137" s="388"/>
      <c r="C1137" s="247" t="str">
        <f>+VLOOKUP(A1137,bd_lista!$A$3:$C$590,3,FALSE)</f>
        <v>EMPRESA PÚBLICA DEPARTAMENTAL ESTRATÉGICA DE AGUAS - LA PAZ</v>
      </c>
      <c r="D1137" s="390"/>
      <c r="E1137" s="244" t="s">
        <v>1305</v>
      </c>
      <c r="F1137" s="245">
        <f ca="1">+IFERROR(INDEX('Hoja de Trabajo para listado'!$A$155:$Z$1048576,MATCH($A1137,'Hoja de Trabajo para listado'!$A$155:$A$1048576,0),MATCH((CUADRO!F$5&amp;$E1137),'Hoja de Trabajo para listado'!$A$151:$Z$151,0)),0)+IFERROR(INDEX('Hoja de Trabajo para listado'!$AB$155:$BA$1048576,MATCH($A1137,'Hoja de Trabajo para listado'!$AB$155:$AB$1048576,0),MATCH((CUADRO!F$5&amp;$E1137),'Hoja de Trabajo para listado'!$AB$151:$BA$151,0)),0)+IFERROR(INDEX('Hoja de Trabajo para listado'!$BC$155:$CB$1048576,MATCH($A1137,'Hoja de Trabajo para listado'!$BC$155:$BC$1048576,0),MATCH((CUADRO!F$5&amp;$E1137),'Hoja de Trabajo para listado'!$BC$151:$CB$151,0)),0)+IFERROR(INDEX('Hoja de Trabajo para listado'!$DE$153:$DG$274,MATCH($A1137,'Hoja de Trabajo para listado'!$DE$153:$DE$1048576,0),MATCH((CUADRO!F$5&amp;$E1137),'Hoja de Trabajo para listado'!$DE$151:$DG$151,0)),0)+IFERROR(INDEX('Hoja de Trabajo para listado'!$CD$155:$DC$1048576,MATCH($A1137,'Hoja de Trabajo para listado'!$CD$155:$CD$1048576,0),MATCH((CUADRO!F$5&amp;$E1137),'Hoja de Trabajo para listado'!$CD$151:$DC$151,0)),0)</f>
        <v>0</v>
      </c>
      <c r="G1137" s="245">
        <f ca="1">+IFERROR(INDEX('Hoja de Trabajo para listado'!$A$155:$Z$1048576,MATCH($A1137,'Hoja de Trabajo para listado'!$A$155:$A$1048576,0),MATCH((CUADRO!G$5&amp;$E1137),'Hoja de Trabajo para listado'!$A$151:$Z$151,0)),0)+IFERROR(INDEX('Hoja de Trabajo para listado'!$AB$155:$BA$1048576,MATCH($A1137,'Hoja de Trabajo para listado'!$AB$155:$AB$1048576,0),MATCH((CUADRO!G$5&amp;$E1137),'Hoja de Trabajo para listado'!$AB$151:$BA$151,0)),0)+IFERROR(INDEX('Hoja de Trabajo para listado'!$BC$155:$CB$1048576,MATCH($A1137,'Hoja de Trabajo para listado'!$BC$155:$BC$1048576,0),MATCH((CUADRO!G$5&amp;$E1137),'Hoja de Trabajo para listado'!$BC$151:$CB$151,0)),0)+IFERROR(INDEX('Hoja de Trabajo para listado'!$DE$153:$DG$274,MATCH($A1137,'Hoja de Trabajo para listado'!$DE$153:$DE$1048576,0),MATCH((CUADRO!G$5&amp;$E1137),'Hoja de Trabajo para listado'!$DE$151:$DG$151,0)),0)+IFERROR(INDEX('Hoja de Trabajo para listado'!$CD$155:$DC$1048576,MATCH($A1137,'Hoja de Trabajo para listado'!$CD$155:$CD$1048576,0),MATCH((CUADRO!G$5&amp;$E1137),'Hoja de Trabajo para listado'!$CD$151:$DC$151,0)),0)</f>
        <v>0</v>
      </c>
      <c r="H1137" s="245">
        <f ca="1">+IFERROR(INDEX('Hoja de Trabajo para listado'!$A$155:$Z$1048576,MATCH($A1137,'Hoja de Trabajo para listado'!$A$155:$A$1048576,0),MATCH((CUADRO!H$5&amp;$E1137),'Hoja de Trabajo para listado'!$A$151:$Z$151,0)),0)+IFERROR(INDEX('Hoja de Trabajo para listado'!$AB$155:$BA$1048576,MATCH($A1137,'Hoja de Trabajo para listado'!$AB$155:$AB$1048576,0),MATCH((CUADRO!H$5&amp;$E1137),'Hoja de Trabajo para listado'!$AB$151:$BA$151,0)),0)+IFERROR(INDEX('Hoja de Trabajo para listado'!$BC$155:$CB$1048576,MATCH($A1137,'Hoja de Trabajo para listado'!$BC$155:$BC$1048576,0),MATCH((CUADRO!H$5&amp;$E1137),'Hoja de Trabajo para listado'!$BC$151:$CB$151,0)),0)+IFERROR(INDEX('Hoja de Trabajo para listado'!$DE$153:$DG$274,MATCH($A1137,'Hoja de Trabajo para listado'!$DE$153:$DE$1048576,0),MATCH((CUADRO!H$5&amp;$E1137),'Hoja de Trabajo para listado'!$DE$151:$DG$151,0)),0)+IFERROR(INDEX('Hoja de Trabajo para listado'!$CD$155:$DC$1048576,MATCH($A1137,'Hoja de Trabajo para listado'!$CD$155:$CD$1048576,0),MATCH((CUADRO!H$5&amp;$E1137),'Hoja de Trabajo para listado'!$CD$151:$DC$151,0)),0)</f>
        <v>0</v>
      </c>
      <c r="I1137" s="245">
        <f ca="1">+IFERROR(INDEX('Hoja de Trabajo para listado'!$A$155:$Z$1048576,MATCH($A1137,'Hoja de Trabajo para listado'!$A$155:$A$1048576,0),MATCH((CUADRO!I$5&amp;$E1137),'Hoja de Trabajo para listado'!$A$151:$Z$151,0)),0)+IFERROR(INDEX('Hoja de Trabajo para listado'!$AB$155:$BA$1048576,MATCH($A1137,'Hoja de Trabajo para listado'!$AB$155:$AB$1048576,0),MATCH((CUADRO!I$5&amp;$E1137),'Hoja de Trabajo para listado'!$AB$151:$BA$151,0)),0)+IFERROR(INDEX('Hoja de Trabajo para listado'!$BC$155:$CB$1048576,MATCH($A1137,'Hoja de Trabajo para listado'!$BC$155:$BC$1048576,0),MATCH((CUADRO!I$5&amp;$E1137),'Hoja de Trabajo para listado'!$BC$151:$CB$151,0)),0)+IFERROR(INDEX('Hoja de Trabajo para listado'!$DE$153:$DG$274,MATCH($A1137,'Hoja de Trabajo para listado'!$DE$153:$DE$1048576,0),MATCH((CUADRO!I$5&amp;$E1137),'Hoja de Trabajo para listado'!$DE$151:$DG$151,0)),0)+IFERROR(INDEX('Hoja de Trabajo para listado'!$CD$155:$DC$1048576,MATCH($A1137,'Hoja de Trabajo para listado'!$CD$155:$CD$1048576,0),MATCH((CUADRO!I$5&amp;$E1137),'Hoja de Trabajo para listado'!$CD$151:$DC$151,0)),0)</f>
        <v>0</v>
      </c>
      <c r="J1137" s="245">
        <f ca="1">+IFERROR(INDEX('Hoja de Trabajo para listado'!$A$155:$Z$1048576,MATCH($A1137,'Hoja de Trabajo para listado'!$A$155:$A$1048576,0),MATCH((CUADRO!J$5&amp;$E1137),'Hoja de Trabajo para listado'!$A$151:$Z$151,0)),0)+IFERROR(INDEX('Hoja de Trabajo para listado'!$AB$155:$BA$1048576,MATCH($A1137,'Hoja de Trabajo para listado'!$AB$155:$AB$1048576,0),MATCH((CUADRO!J$5&amp;$E1137),'Hoja de Trabajo para listado'!$AB$151:$BA$151,0)),0)+IFERROR(INDEX('Hoja de Trabajo para listado'!$BC$155:$CB$1048576,MATCH($A1137,'Hoja de Trabajo para listado'!$BC$155:$BC$1048576,0),MATCH((CUADRO!J$5&amp;$E1137),'Hoja de Trabajo para listado'!$BC$151:$CB$151,0)),0)+IFERROR(INDEX('Hoja de Trabajo para listado'!$DE$153:$DG$274,MATCH($A1137,'Hoja de Trabajo para listado'!$DE$153:$DE$1048576,0),MATCH((CUADRO!J$5&amp;$E1137),'Hoja de Trabajo para listado'!$DE$151:$DG$151,0)),0)+IFERROR(INDEX('Hoja de Trabajo para listado'!$CD$155:$DC$1048576,MATCH($A1137,'Hoja de Trabajo para listado'!$CD$155:$CD$1048576,0),MATCH((CUADRO!J$5&amp;$E1137),'Hoja de Trabajo para listado'!$CD$151:$DC$151,0)),0)</f>
        <v>0</v>
      </c>
      <c r="K1137" s="245">
        <f ca="1">+IFERROR(INDEX('Hoja de Trabajo para listado'!$A$155:$Z$1048576,MATCH($A1137,'Hoja de Trabajo para listado'!$A$155:$A$1048576,0),MATCH((CUADRO!K$5&amp;$E1137),'Hoja de Trabajo para listado'!$A$151:$Z$151,0)),0)+IFERROR(INDEX('Hoja de Trabajo para listado'!$AB$155:$BA$1048576,MATCH($A1137,'Hoja de Trabajo para listado'!$AB$155:$AB$1048576,0),MATCH((CUADRO!K$5&amp;$E1137),'Hoja de Trabajo para listado'!$AB$151:$BA$151,0)),0)+IFERROR(INDEX('Hoja de Trabajo para listado'!$BC$155:$CB$1048576,MATCH($A1137,'Hoja de Trabajo para listado'!$BC$155:$BC$1048576,0),MATCH((CUADRO!K$5&amp;$E1137),'Hoja de Trabajo para listado'!$BC$151:$CB$151,0)),0)+IFERROR(INDEX('Hoja de Trabajo para listado'!$DE$153:$DG$274,MATCH($A1137,'Hoja de Trabajo para listado'!$DE$153:$DE$1048576,0),MATCH((CUADRO!K$5&amp;$E1137),'Hoja de Trabajo para listado'!$DE$151:$DG$151,0)),0)+IFERROR(INDEX('Hoja de Trabajo para listado'!$CD$155:$DC$1048576,MATCH($A1137,'Hoja de Trabajo para listado'!$CD$155:$CD$1048576,0),MATCH((CUADRO!K$5&amp;$E1137),'Hoja de Trabajo para listado'!$CD$151:$DC$151,0)),0)</f>
        <v>0</v>
      </c>
      <c r="L1137" s="245">
        <f ca="1">+IFERROR(INDEX('Hoja de Trabajo para listado'!$A$155:$Z$1048576,MATCH($A1137,'Hoja de Trabajo para listado'!$A$155:$A$1048576,0),MATCH((CUADRO!L$5&amp;$E1137),'Hoja de Trabajo para listado'!$A$151:$Z$151,0)),0)+IFERROR(INDEX('Hoja de Trabajo para listado'!$AB$155:$BA$1048576,MATCH($A1137,'Hoja de Trabajo para listado'!$AB$155:$AB$1048576,0),MATCH((CUADRO!L$5&amp;$E1137),'Hoja de Trabajo para listado'!$AB$151:$BA$151,0)),0)+IFERROR(INDEX('Hoja de Trabajo para listado'!$BC$155:$CB$1048576,MATCH($A1137,'Hoja de Trabajo para listado'!$BC$155:$BC$1048576,0),MATCH((CUADRO!L$5&amp;$E1137),'Hoja de Trabajo para listado'!$BC$151:$CB$151,0)),0)+IFERROR(INDEX('Hoja de Trabajo para listado'!$DE$153:$DG$274,MATCH($A1137,'Hoja de Trabajo para listado'!$DE$153:$DE$1048576,0),MATCH((CUADRO!L$5&amp;$E1137),'Hoja de Trabajo para listado'!$DE$151:$DG$151,0)),0)+IFERROR(INDEX('Hoja de Trabajo para listado'!$CD$155:$DC$1048576,MATCH($A1137,'Hoja de Trabajo para listado'!$CD$155:$CD$1048576,0),MATCH((CUADRO!L$5&amp;$E1137),'Hoja de Trabajo para listado'!$CD$151:$DC$151,0)),0)</f>
        <v>0</v>
      </c>
      <c r="M1137" s="245">
        <f ca="1">+IFERROR(INDEX('Hoja de Trabajo para listado'!$A$155:$Z$1048576,MATCH($A1137,'Hoja de Trabajo para listado'!$A$155:$A$1048576,0),MATCH((CUADRO!M$5&amp;$E1137),'Hoja de Trabajo para listado'!$A$151:$Z$151,0)),0)+IFERROR(INDEX('Hoja de Trabajo para listado'!$AB$155:$BA$1048576,MATCH($A1137,'Hoja de Trabajo para listado'!$AB$155:$AB$1048576,0),MATCH((CUADRO!M$5&amp;$E1137),'Hoja de Trabajo para listado'!$AB$151:$BA$151,0)),0)+IFERROR(INDEX('Hoja de Trabajo para listado'!$BC$155:$CB$1048576,MATCH($A1137,'Hoja de Trabajo para listado'!$BC$155:$BC$1048576,0),MATCH((CUADRO!M$5&amp;$E1137),'Hoja de Trabajo para listado'!$BC$151:$CB$151,0)),0)+IFERROR(INDEX('Hoja de Trabajo para listado'!$DE$153:$DG$274,MATCH($A1137,'Hoja de Trabajo para listado'!$DE$153:$DE$1048576,0),MATCH((CUADRO!M$5&amp;$E1137),'Hoja de Trabajo para listado'!$DE$151:$DG$151,0)),0)+IFERROR(INDEX('Hoja de Trabajo para listado'!$CD$155:$DC$1048576,MATCH($A1137,'Hoja de Trabajo para listado'!$CD$155:$CD$1048576,0),MATCH((CUADRO!M$5&amp;$E1137),'Hoja de Trabajo para listado'!$CD$151:$DC$151,0)),0)</f>
        <v>0</v>
      </c>
      <c r="N1137" s="245">
        <f ca="1">+IFERROR(INDEX('Hoja de Trabajo para listado'!$A$155:$Z$1048576,MATCH($A1137,'Hoja de Trabajo para listado'!$A$155:$A$1048576,0),MATCH((CUADRO!N$5&amp;$E1137),'Hoja de Trabajo para listado'!$A$151:$Z$151,0)),0)+IFERROR(INDEX('Hoja de Trabajo para listado'!$AB$155:$BA$1048576,MATCH($A1137,'Hoja de Trabajo para listado'!$AB$155:$AB$1048576,0),MATCH((CUADRO!N$5&amp;$E1137),'Hoja de Trabajo para listado'!$AB$151:$BA$151,0)),0)+IFERROR(INDEX('Hoja de Trabajo para listado'!$BC$155:$CB$1048576,MATCH($A1137,'Hoja de Trabajo para listado'!$BC$155:$BC$1048576,0),MATCH((CUADRO!N$5&amp;$E1137),'Hoja de Trabajo para listado'!$BC$151:$CB$151,0)),0)+IFERROR(INDEX('Hoja de Trabajo para listado'!$DE$153:$DG$274,MATCH($A1137,'Hoja de Trabajo para listado'!$DE$153:$DE$1048576,0),MATCH((CUADRO!N$5&amp;$E1137),'Hoja de Trabajo para listado'!$DE$151:$DG$151,0)),0)+IFERROR(INDEX('Hoja de Trabajo para listado'!$CD$155:$DC$1048576,MATCH($A1137,'Hoja de Trabajo para listado'!$CD$155:$CD$1048576,0),MATCH((CUADRO!N$5&amp;$E1137),'Hoja de Trabajo para listado'!$CD$151:$DC$151,0)),0)</f>
        <v>0</v>
      </c>
      <c r="O1137" s="245">
        <f ca="1">+IFERROR(INDEX('Hoja de Trabajo para listado'!$A$155:$Z$1048576,MATCH($A1137,'Hoja de Trabajo para listado'!$A$155:$A$1048576,0),MATCH((CUADRO!O$5&amp;$E1137),'Hoja de Trabajo para listado'!$A$151:$Z$151,0)),0)+IFERROR(INDEX('Hoja de Trabajo para listado'!$AB$155:$BA$1048576,MATCH($A1137,'Hoja de Trabajo para listado'!$AB$155:$AB$1048576,0),MATCH((CUADRO!O$5&amp;$E1137),'Hoja de Trabajo para listado'!$AB$151:$BA$151,0)),0)+IFERROR(INDEX('Hoja de Trabajo para listado'!$BC$155:$CB$1048576,MATCH($A1137,'Hoja de Trabajo para listado'!$BC$155:$BC$1048576,0),MATCH((CUADRO!O$5&amp;$E1137),'Hoja de Trabajo para listado'!$BC$151:$CB$151,0)),0)+IFERROR(INDEX('Hoja de Trabajo para listado'!$DE$153:$DG$274,MATCH($A1137,'Hoja de Trabajo para listado'!$DE$153:$DE$1048576,0),MATCH((CUADRO!O$5&amp;$E1137),'Hoja de Trabajo para listado'!$DE$151:$DG$151,0)),0)+IFERROR(INDEX('Hoja de Trabajo para listado'!$CD$155:$DC$1048576,MATCH($A1137,'Hoja de Trabajo para listado'!$CD$155:$CD$1048576,0),MATCH((CUADRO!O$5&amp;$E1137),'Hoja de Trabajo para listado'!$CD$151:$DC$151,0)),0)</f>
        <v>0</v>
      </c>
      <c r="P1137" s="245">
        <f ca="1">+IFERROR(INDEX('Hoja de Trabajo para listado'!$A$155:$Z$1048576,MATCH($A1137,'Hoja de Trabajo para listado'!$A$155:$A$1048576,0),MATCH((CUADRO!P$5&amp;$E1137),'Hoja de Trabajo para listado'!$A$151:$Z$151,0)),0)+IFERROR(INDEX('Hoja de Trabajo para listado'!$AB$155:$BA$1048576,MATCH($A1137,'Hoja de Trabajo para listado'!$AB$155:$AB$1048576,0),MATCH((CUADRO!P$5&amp;$E1137),'Hoja de Trabajo para listado'!$AB$151:$BA$151,0)),0)+IFERROR(INDEX('Hoja de Trabajo para listado'!$BC$155:$CB$1048576,MATCH($A1137,'Hoja de Trabajo para listado'!$BC$155:$BC$1048576,0),MATCH((CUADRO!P$5&amp;$E1137),'Hoja de Trabajo para listado'!$BC$151:$CB$151,0)),0)+IFERROR(INDEX('Hoja de Trabajo para listado'!$DE$153:$DG$274,MATCH($A1137,'Hoja de Trabajo para listado'!$DE$153:$DE$1048576,0),MATCH((CUADRO!P$5&amp;$E1137),'Hoja de Trabajo para listado'!$DE$151:$DG$151,0)),0)+IFERROR(INDEX('Hoja de Trabajo para listado'!$CD$155:$DC$1048576,MATCH($A1137,'Hoja de Trabajo para listado'!$CD$155:$CD$1048576,0),MATCH((CUADRO!P$5&amp;$E1137),'Hoja de Trabajo para listado'!$CD$151:$DC$151,0)),0)</f>
        <v>0</v>
      </c>
      <c r="Q1137" s="245">
        <f ca="1">+IFERROR(INDEX('Hoja de Trabajo para listado'!$A$155:$Z$1048576,MATCH($A1137,'Hoja de Trabajo para listado'!$A$155:$A$1048576,0),MATCH((CUADRO!Q$5&amp;$E1137),'Hoja de Trabajo para listado'!$A$151:$Z$151,0)),0)+IFERROR(INDEX('Hoja de Trabajo para listado'!$AB$155:$BA$1048576,MATCH($A1137,'Hoja de Trabajo para listado'!$AB$155:$AB$1048576,0),MATCH((CUADRO!Q$5&amp;$E1137),'Hoja de Trabajo para listado'!$AB$151:$BA$151,0)),0)+IFERROR(INDEX('Hoja de Trabajo para listado'!$BC$155:$CB$1048576,MATCH($A1137,'Hoja de Trabajo para listado'!$BC$155:$BC$1048576,0),MATCH((CUADRO!Q$5&amp;$E1137),'Hoja de Trabajo para listado'!$BC$151:$CB$151,0)),0)+IFERROR(INDEX('Hoja de Trabajo para listado'!$DE$153:$DG$274,MATCH($A1137,'Hoja de Trabajo para listado'!$DE$153:$DE$1048576,0),MATCH((CUADRO!Q$5&amp;$E1137),'Hoja de Trabajo para listado'!$DE$151:$DG$151,0)),0)+IFERROR(INDEX('Hoja de Trabajo para listado'!$CD$155:$DC$1048576,MATCH($A1137,'Hoja de Trabajo para listado'!$CD$155:$CD$1048576,0),MATCH((CUADRO!Q$5&amp;$E1137),'Hoja de Trabajo para listado'!$CD$151:$DC$151,0)),0)</f>
        <v>0</v>
      </c>
      <c r="R1137" s="245">
        <f t="shared" ca="1" si="37"/>
        <v>0</v>
      </c>
      <c r="S1137" s="259">
        <f ca="1">+R1136+R1137</f>
        <v>0</v>
      </c>
      <c r="T1137" s="245">
        <f ca="1">+S1137</f>
        <v>0</v>
      </c>
      <c r="U1137" s="244">
        <f t="shared" si="38"/>
        <v>2</v>
      </c>
      <c r="V1137" s="333" t="str">
        <f>+VLOOKUP(A1137,bd_lista!$A$3:$E$590,5,FALSE)</f>
        <v>Empresas Municipales</v>
      </c>
      <c r="W1137" s="392"/>
      <c r="X1137" s="242">
        <f>+VLOOKUP(A1137,[4]Sheet1!$A$13:$D$744,4,FALSE)</f>
        <v>0</v>
      </c>
      <c r="Y1137" s="242" t="e">
        <f>+VLOOKUP(X1137,bd_lista!$A$3:$C$590,3,FALSE)</f>
        <v>#N/A</v>
      </c>
      <c r="Z1137" s="292"/>
      <c r="AA1137" s="321"/>
    </row>
    <row r="1138" spans="1:27" customFormat="1" ht="15" hidden="1" customHeight="1">
      <c r="A1138" s="32">
        <v>2320</v>
      </c>
      <c r="B1138" s="387">
        <f>+A1138</f>
        <v>2320</v>
      </c>
      <c r="C1138" s="247" t="str">
        <f>+VLOOKUP(A1138,bd_lista!$A$3:$C$590,3,FALSE)</f>
        <v>EMPRESA PUBLICA MUNICIPAL DE SERVICIOS DE AGUA Y ALCANTARRILLADO SANITARIO DE COBIJA</v>
      </c>
      <c r="D1138" s="389" t="str">
        <f>+C1138</f>
        <v>EMPRESA PUBLICA MUNICIPAL DE SERVICIOS DE AGUA Y ALCANTARRILLADO SANITARIO DE COBIJA</v>
      </c>
      <c r="E1138" s="242" t="s">
        <v>1304</v>
      </c>
      <c r="F1138" s="243">
        <f ca="1">+IFERROR(INDEX('Hoja de Trabajo para listado'!$A$155:$Z$1048576,MATCH($A1138,'Hoja de Trabajo para listado'!$A$155:$A$1048576,0),MATCH((CUADRO!F$5&amp;$E1138),'Hoja de Trabajo para listado'!$A$151:$Z$151,0)),0)+IFERROR(INDEX('Hoja de Trabajo para listado'!$AB$155:$BA$1048576,MATCH($A1138,'Hoja de Trabajo para listado'!$AB$155:$AB$1048576,0),MATCH((CUADRO!F$5&amp;$E1138),'Hoja de Trabajo para listado'!$AB$151:$BA$151,0)),0)+IFERROR(INDEX('Hoja de Trabajo para listado'!$BC$155:$CB$1048576,MATCH($A1138,'Hoja de Trabajo para listado'!$BC$155:$BC$1048576,0),MATCH((CUADRO!F$5&amp;$E1138),'Hoja de Trabajo para listado'!$BC$151:$CB$151,0)),0)+IFERROR(INDEX('Hoja de Trabajo para listado'!$DE$153:$DG$274,MATCH($A1138,'Hoja de Trabajo para listado'!$DE$153:$DE$1048576,0),MATCH((CUADRO!F$5&amp;$E1138),'Hoja de Trabajo para listado'!$DE$151:$DG$151,0)),0)+IFERROR(INDEX('Hoja de Trabajo para listado'!$CD$155:$DC$1048576,MATCH($A1138,'Hoja de Trabajo para listado'!$CD$155:$CD$1048576,0),MATCH((CUADRO!F$5&amp;$E1138),'Hoja de Trabajo para listado'!$CD$151:$DC$151,0)),0)</f>
        <v>0</v>
      </c>
      <c r="G1138" s="243">
        <f ca="1">+IFERROR(INDEX('Hoja de Trabajo para listado'!$A$155:$Z$1048576,MATCH($A1138,'Hoja de Trabajo para listado'!$A$155:$A$1048576,0),MATCH((CUADRO!G$5&amp;$E1138),'Hoja de Trabajo para listado'!$A$151:$Z$151,0)),0)+IFERROR(INDEX('Hoja de Trabajo para listado'!$AB$155:$BA$1048576,MATCH($A1138,'Hoja de Trabajo para listado'!$AB$155:$AB$1048576,0),MATCH((CUADRO!G$5&amp;$E1138),'Hoja de Trabajo para listado'!$AB$151:$BA$151,0)),0)+IFERROR(INDEX('Hoja de Trabajo para listado'!$BC$155:$CB$1048576,MATCH($A1138,'Hoja de Trabajo para listado'!$BC$155:$BC$1048576,0),MATCH((CUADRO!G$5&amp;$E1138),'Hoja de Trabajo para listado'!$BC$151:$CB$151,0)),0)+IFERROR(INDEX('Hoja de Trabajo para listado'!$DE$153:$DG$274,MATCH($A1138,'Hoja de Trabajo para listado'!$DE$153:$DE$1048576,0),MATCH((CUADRO!G$5&amp;$E1138),'Hoja de Trabajo para listado'!$DE$151:$DG$151,0)),0)+IFERROR(INDEX('Hoja de Trabajo para listado'!$CD$155:$DC$1048576,MATCH($A1138,'Hoja de Trabajo para listado'!$CD$155:$CD$1048576,0),MATCH((CUADRO!G$5&amp;$E1138),'Hoja de Trabajo para listado'!$CD$151:$DC$151,0)),0)</f>
        <v>0</v>
      </c>
      <c r="H1138" s="243">
        <f ca="1">+IFERROR(INDEX('Hoja de Trabajo para listado'!$A$155:$Z$1048576,MATCH($A1138,'Hoja de Trabajo para listado'!$A$155:$A$1048576,0),MATCH((CUADRO!H$5&amp;$E1138),'Hoja de Trabajo para listado'!$A$151:$Z$151,0)),0)+IFERROR(INDEX('Hoja de Trabajo para listado'!$AB$155:$BA$1048576,MATCH($A1138,'Hoja de Trabajo para listado'!$AB$155:$AB$1048576,0),MATCH((CUADRO!H$5&amp;$E1138),'Hoja de Trabajo para listado'!$AB$151:$BA$151,0)),0)+IFERROR(INDEX('Hoja de Trabajo para listado'!$BC$155:$CB$1048576,MATCH($A1138,'Hoja de Trabajo para listado'!$BC$155:$BC$1048576,0),MATCH((CUADRO!H$5&amp;$E1138),'Hoja de Trabajo para listado'!$BC$151:$CB$151,0)),0)+IFERROR(INDEX('Hoja de Trabajo para listado'!$DE$153:$DG$274,MATCH($A1138,'Hoja de Trabajo para listado'!$DE$153:$DE$1048576,0),MATCH((CUADRO!H$5&amp;$E1138),'Hoja de Trabajo para listado'!$DE$151:$DG$151,0)),0)+IFERROR(INDEX('Hoja de Trabajo para listado'!$CD$155:$DC$1048576,MATCH($A1138,'Hoja de Trabajo para listado'!$CD$155:$CD$1048576,0),MATCH((CUADRO!H$5&amp;$E1138),'Hoja de Trabajo para listado'!$CD$151:$DC$151,0)),0)</f>
        <v>0</v>
      </c>
      <c r="I1138" s="243">
        <f ca="1">+IFERROR(INDEX('Hoja de Trabajo para listado'!$A$155:$Z$1048576,MATCH($A1138,'Hoja de Trabajo para listado'!$A$155:$A$1048576,0),MATCH((CUADRO!I$5&amp;$E1138),'Hoja de Trabajo para listado'!$A$151:$Z$151,0)),0)+IFERROR(INDEX('Hoja de Trabajo para listado'!$AB$155:$BA$1048576,MATCH($A1138,'Hoja de Trabajo para listado'!$AB$155:$AB$1048576,0),MATCH((CUADRO!I$5&amp;$E1138),'Hoja de Trabajo para listado'!$AB$151:$BA$151,0)),0)+IFERROR(INDEX('Hoja de Trabajo para listado'!$BC$155:$CB$1048576,MATCH($A1138,'Hoja de Trabajo para listado'!$BC$155:$BC$1048576,0),MATCH((CUADRO!I$5&amp;$E1138),'Hoja de Trabajo para listado'!$BC$151:$CB$151,0)),0)+IFERROR(INDEX('Hoja de Trabajo para listado'!$DE$153:$DG$274,MATCH($A1138,'Hoja de Trabajo para listado'!$DE$153:$DE$1048576,0),MATCH((CUADRO!I$5&amp;$E1138),'Hoja de Trabajo para listado'!$DE$151:$DG$151,0)),0)+IFERROR(INDEX('Hoja de Trabajo para listado'!$CD$155:$DC$1048576,MATCH($A1138,'Hoja de Trabajo para listado'!$CD$155:$CD$1048576,0),MATCH((CUADRO!I$5&amp;$E1138),'Hoja de Trabajo para listado'!$CD$151:$DC$151,0)),0)</f>
        <v>0</v>
      </c>
      <c r="J1138" s="243">
        <f ca="1">+IFERROR(INDEX('Hoja de Trabajo para listado'!$A$155:$Z$1048576,MATCH($A1138,'Hoja de Trabajo para listado'!$A$155:$A$1048576,0),MATCH((CUADRO!J$5&amp;$E1138),'Hoja de Trabajo para listado'!$A$151:$Z$151,0)),0)+IFERROR(INDEX('Hoja de Trabajo para listado'!$AB$155:$BA$1048576,MATCH($A1138,'Hoja de Trabajo para listado'!$AB$155:$AB$1048576,0),MATCH((CUADRO!J$5&amp;$E1138),'Hoja de Trabajo para listado'!$AB$151:$BA$151,0)),0)+IFERROR(INDEX('Hoja de Trabajo para listado'!$BC$155:$CB$1048576,MATCH($A1138,'Hoja de Trabajo para listado'!$BC$155:$BC$1048576,0),MATCH((CUADRO!J$5&amp;$E1138),'Hoja de Trabajo para listado'!$BC$151:$CB$151,0)),0)+IFERROR(INDEX('Hoja de Trabajo para listado'!$DE$153:$DG$274,MATCH($A1138,'Hoja de Trabajo para listado'!$DE$153:$DE$1048576,0),MATCH((CUADRO!J$5&amp;$E1138),'Hoja de Trabajo para listado'!$DE$151:$DG$151,0)),0)+IFERROR(INDEX('Hoja de Trabajo para listado'!$CD$155:$DC$1048576,MATCH($A1138,'Hoja de Trabajo para listado'!$CD$155:$CD$1048576,0),MATCH((CUADRO!J$5&amp;$E1138),'Hoja de Trabajo para listado'!$CD$151:$DC$151,0)),0)</f>
        <v>0</v>
      </c>
      <c r="K1138" s="243">
        <f ca="1">+IFERROR(INDEX('Hoja de Trabajo para listado'!$A$155:$Z$1048576,MATCH($A1138,'Hoja de Trabajo para listado'!$A$155:$A$1048576,0),MATCH((CUADRO!K$5&amp;$E1138),'Hoja de Trabajo para listado'!$A$151:$Z$151,0)),0)+IFERROR(INDEX('Hoja de Trabajo para listado'!$AB$155:$BA$1048576,MATCH($A1138,'Hoja de Trabajo para listado'!$AB$155:$AB$1048576,0),MATCH((CUADRO!K$5&amp;$E1138),'Hoja de Trabajo para listado'!$AB$151:$BA$151,0)),0)+IFERROR(INDEX('Hoja de Trabajo para listado'!$BC$155:$CB$1048576,MATCH($A1138,'Hoja de Trabajo para listado'!$BC$155:$BC$1048576,0),MATCH((CUADRO!K$5&amp;$E1138),'Hoja de Trabajo para listado'!$BC$151:$CB$151,0)),0)+IFERROR(INDEX('Hoja de Trabajo para listado'!$DE$153:$DG$274,MATCH($A1138,'Hoja de Trabajo para listado'!$DE$153:$DE$1048576,0),MATCH((CUADRO!K$5&amp;$E1138),'Hoja de Trabajo para listado'!$DE$151:$DG$151,0)),0)+IFERROR(INDEX('Hoja de Trabajo para listado'!$CD$155:$DC$1048576,MATCH($A1138,'Hoja de Trabajo para listado'!$CD$155:$CD$1048576,0),MATCH((CUADRO!K$5&amp;$E1138),'Hoja de Trabajo para listado'!$CD$151:$DC$151,0)),0)</f>
        <v>0</v>
      </c>
      <c r="L1138" s="243">
        <f ca="1">+IFERROR(INDEX('Hoja de Trabajo para listado'!$A$155:$Z$1048576,MATCH($A1138,'Hoja de Trabajo para listado'!$A$155:$A$1048576,0),MATCH((CUADRO!L$5&amp;$E1138),'Hoja de Trabajo para listado'!$A$151:$Z$151,0)),0)+IFERROR(INDEX('Hoja de Trabajo para listado'!$AB$155:$BA$1048576,MATCH($A1138,'Hoja de Trabajo para listado'!$AB$155:$AB$1048576,0),MATCH((CUADRO!L$5&amp;$E1138),'Hoja de Trabajo para listado'!$AB$151:$BA$151,0)),0)+IFERROR(INDEX('Hoja de Trabajo para listado'!$BC$155:$CB$1048576,MATCH($A1138,'Hoja de Trabajo para listado'!$BC$155:$BC$1048576,0),MATCH((CUADRO!L$5&amp;$E1138),'Hoja de Trabajo para listado'!$BC$151:$CB$151,0)),0)+IFERROR(INDEX('Hoja de Trabajo para listado'!$DE$153:$DG$274,MATCH($A1138,'Hoja de Trabajo para listado'!$DE$153:$DE$1048576,0),MATCH((CUADRO!L$5&amp;$E1138),'Hoja de Trabajo para listado'!$DE$151:$DG$151,0)),0)+IFERROR(INDEX('Hoja de Trabajo para listado'!$CD$155:$DC$1048576,MATCH($A1138,'Hoja de Trabajo para listado'!$CD$155:$CD$1048576,0),MATCH((CUADRO!L$5&amp;$E1138),'Hoja de Trabajo para listado'!$CD$151:$DC$151,0)),0)</f>
        <v>0</v>
      </c>
      <c r="M1138" s="243">
        <f ca="1">+IFERROR(INDEX('Hoja de Trabajo para listado'!$A$155:$Z$1048576,MATCH($A1138,'Hoja de Trabajo para listado'!$A$155:$A$1048576,0),MATCH((CUADRO!M$5&amp;$E1138),'Hoja de Trabajo para listado'!$A$151:$Z$151,0)),0)+IFERROR(INDEX('Hoja de Trabajo para listado'!$AB$155:$BA$1048576,MATCH($A1138,'Hoja de Trabajo para listado'!$AB$155:$AB$1048576,0),MATCH((CUADRO!M$5&amp;$E1138),'Hoja de Trabajo para listado'!$AB$151:$BA$151,0)),0)+IFERROR(INDEX('Hoja de Trabajo para listado'!$BC$155:$CB$1048576,MATCH($A1138,'Hoja de Trabajo para listado'!$BC$155:$BC$1048576,0),MATCH((CUADRO!M$5&amp;$E1138),'Hoja de Trabajo para listado'!$BC$151:$CB$151,0)),0)+IFERROR(INDEX('Hoja de Trabajo para listado'!$DE$153:$DG$274,MATCH($A1138,'Hoja de Trabajo para listado'!$DE$153:$DE$1048576,0),MATCH((CUADRO!M$5&amp;$E1138),'Hoja de Trabajo para listado'!$DE$151:$DG$151,0)),0)+IFERROR(INDEX('Hoja de Trabajo para listado'!$CD$155:$DC$1048576,MATCH($A1138,'Hoja de Trabajo para listado'!$CD$155:$CD$1048576,0),MATCH((CUADRO!M$5&amp;$E1138),'Hoja de Trabajo para listado'!$CD$151:$DC$151,0)),0)</f>
        <v>0</v>
      </c>
      <c r="N1138" s="243">
        <f ca="1">+IFERROR(INDEX('Hoja de Trabajo para listado'!$A$155:$Z$1048576,MATCH($A1138,'Hoja de Trabajo para listado'!$A$155:$A$1048576,0),MATCH((CUADRO!N$5&amp;$E1138),'Hoja de Trabajo para listado'!$A$151:$Z$151,0)),0)+IFERROR(INDEX('Hoja de Trabajo para listado'!$AB$155:$BA$1048576,MATCH($A1138,'Hoja de Trabajo para listado'!$AB$155:$AB$1048576,0),MATCH((CUADRO!N$5&amp;$E1138),'Hoja de Trabajo para listado'!$AB$151:$BA$151,0)),0)+IFERROR(INDEX('Hoja de Trabajo para listado'!$BC$155:$CB$1048576,MATCH($A1138,'Hoja de Trabajo para listado'!$BC$155:$BC$1048576,0),MATCH((CUADRO!N$5&amp;$E1138),'Hoja de Trabajo para listado'!$BC$151:$CB$151,0)),0)+IFERROR(INDEX('Hoja de Trabajo para listado'!$DE$153:$DG$274,MATCH($A1138,'Hoja de Trabajo para listado'!$DE$153:$DE$1048576,0),MATCH((CUADRO!N$5&amp;$E1138),'Hoja de Trabajo para listado'!$DE$151:$DG$151,0)),0)+IFERROR(INDEX('Hoja de Trabajo para listado'!$CD$155:$DC$1048576,MATCH($A1138,'Hoja de Trabajo para listado'!$CD$155:$CD$1048576,0),MATCH((CUADRO!N$5&amp;$E1138),'Hoja de Trabajo para listado'!$CD$151:$DC$151,0)),0)</f>
        <v>0</v>
      </c>
      <c r="O1138" s="243">
        <f ca="1">+IFERROR(INDEX('Hoja de Trabajo para listado'!$A$155:$Z$1048576,MATCH($A1138,'Hoja de Trabajo para listado'!$A$155:$A$1048576,0),MATCH((CUADRO!O$5&amp;$E1138),'Hoja de Trabajo para listado'!$A$151:$Z$151,0)),0)+IFERROR(INDEX('Hoja de Trabajo para listado'!$AB$155:$BA$1048576,MATCH($A1138,'Hoja de Trabajo para listado'!$AB$155:$AB$1048576,0),MATCH((CUADRO!O$5&amp;$E1138),'Hoja de Trabajo para listado'!$AB$151:$BA$151,0)),0)+IFERROR(INDEX('Hoja de Trabajo para listado'!$BC$155:$CB$1048576,MATCH($A1138,'Hoja de Trabajo para listado'!$BC$155:$BC$1048576,0),MATCH((CUADRO!O$5&amp;$E1138),'Hoja de Trabajo para listado'!$BC$151:$CB$151,0)),0)+IFERROR(INDEX('Hoja de Trabajo para listado'!$DE$153:$DG$274,MATCH($A1138,'Hoja de Trabajo para listado'!$DE$153:$DE$1048576,0),MATCH((CUADRO!O$5&amp;$E1138),'Hoja de Trabajo para listado'!$DE$151:$DG$151,0)),0)+IFERROR(INDEX('Hoja de Trabajo para listado'!$CD$155:$DC$1048576,MATCH($A1138,'Hoja de Trabajo para listado'!$CD$155:$CD$1048576,0),MATCH((CUADRO!O$5&amp;$E1138),'Hoja de Trabajo para listado'!$CD$151:$DC$151,0)),0)</f>
        <v>0</v>
      </c>
      <c r="P1138" s="243">
        <f ca="1">+IFERROR(INDEX('Hoja de Trabajo para listado'!$A$155:$Z$1048576,MATCH($A1138,'Hoja de Trabajo para listado'!$A$155:$A$1048576,0),MATCH((CUADRO!P$5&amp;$E1138),'Hoja de Trabajo para listado'!$A$151:$Z$151,0)),0)+IFERROR(INDEX('Hoja de Trabajo para listado'!$AB$155:$BA$1048576,MATCH($A1138,'Hoja de Trabajo para listado'!$AB$155:$AB$1048576,0),MATCH((CUADRO!P$5&amp;$E1138),'Hoja de Trabajo para listado'!$AB$151:$BA$151,0)),0)+IFERROR(INDEX('Hoja de Trabajo para listado'!$BC$155:$CB$1048576,MATCH($A1138,'Hoja de Trabajo para listado'!$BC$155:$BC$1048576,0),MATCH((CUADRO!P$5&amp;$E1138),'Hoja de Trabajo para listado'!$BC$151:$CB$151,0)),0)+IFERROR(INDEX('Hoja de Trabajo para listado'!$DE$153:$DG$274,MATCH($A1138,'Hoja de Trabajo para listado'!$DE$153:$DE$1048576,0),MATCH((CUADRO!P$5&amp;$E1138),'Hoja de Trabajo para listado'!$DE$151:$DG$151,0)),0)+IFERROR(INDEX('Hoja de Trabajo para listado'!$CD$155:$DC$1048576,MATCH($A1138,'Hoja de Trabajo para listado'!$CD$155:$CD$1048576,0),MATCH((CUADRO!P$5&amp;$E1138),'Hoja de Trabajo para listado'!$CD$151:$DC$151,0)),0)</f>
        <v>0</v>
      </c>
      <c r="Q1138" s="243">
        <f ca="1">+IFERROR(INDEX('Hoja de Trabajo para listado'!$A$155:$Z$1048576,MATCH($A1138,'Hoja de Trabajo para listado'!$A$155:$A$1048576,0),MATCH((CUADRO!Q$5&amp;$E1138),'Hoja de Trabajo para listado'!$A$151:$Z$151,0)),0)+IFERROR(INDEX('Hoja de Trabajo para listado'!$AB$155:$BA$1048576,MATCH($A1138,'Hoja de Trabajo para listado'!$AB$155:$AB$1048576,0),MATCH((CUADRO!Q$5&amp;$E1138),'Hoja de Trabajo para listado'!$AB$151:$BA$151,0)),0)+IFERROR(INDEX('Hoja de Trabajo para listado'!$BC$155:$CB$1048576,MATCH($A1138,'Hoja de Trabajo para listado'!$BC$155:$BC$1048576,0),MATCH((CUADRO!Q$5&amp;$E1138),'Hoja de Trabajo para listado'!$BC$151:$CB$151,0)),0)+IFERROR(INDEX('Hoja de Trabajo para listado'!$DE$153:$DG$274,MATCH($A1138,'Hoja de Trabajo para listado'!$DE$153:$DE$1048576,0),MATCH((CUADRO!Q$5&amp;$E1138),'Hoja de Trabajo para listado'!$DE$151:$DG$151,0)),0)+IFERROR(INDEX('Hoja de Trabajo para listado'!$CD$155:$DC$1048576,MATCH($A1138,'Hoja de Trabajo para listado'!$CD$155:$CD$1048576,0),MATCH((CUADRO!Q$5&amp;$E1138),'Hoja de Trabajo para listado'!$CD$151:$DC$151,0)),0)</f>
        <v>0</v>
      </c>
      <c r="R1138" s="243">
        <f t="shared" ca="1" si="37"/>
        <v>0</v>
      </c>
      <c r="S1138" s="249"/>
      <c r="T1138" s="243">
        <f ca="1">+T1139</f>
        <v>0</v>
      </c>
      <c r="U1138" s="242">
        <f t="shared" si="38"/>
        <v>1</v>
      </c>
      <c r="V1138" s="333" t="str">
        <f>+VLOOKUP(A1138,bd_lista!$A$3:$E$590,5,FALSE)</f>
        <v>Empresas Municipales</v>
      </c>
      <c r="W1138" s="391" t="str">
        <f>+V1138</f>
        <v>Empresas Municipales</v>
      </c>
      <c r="X1138" s="242">
        <f>+VLOOKUP(A1138,[4]Sheet1!$A$13:$D$744,4,FALSE)</f>
        <v>0</v>
      </c>
      <c r="Y1138" s="242" t="e">
        <f>+VLOOKUP(X1138,bd_lista!$A$3:$C$590,3,FALSE)</f>
        <v>#N/A</v>
      </c>
      <c r="Z1138" s="294">
        <f>+X1138</f>
        <v>0</v>
      </c>
      <c r="AA1138" s="295" t="e">
        <f>+Y1138</f>
        <v>#N/A</v>
      </c>
    </row>
    <row r="1139" spans="1:27" customFormat="1" ht="15" hidden="1" customHeight="1">
      <c r="A1139" s="32">
        <v>2320</v>
      </c>
      <c r="B1139" s="388"/>
      <c r="C1139" s="247" t="str">
        <f>+VLOOKUP(A1139,bd_lista!$A$3:$C$590,3,FALSE)</f>
        <v>EMPRESA PUBLICA MUNICIPAL DE SERVICIOS DE AGUA Y ALCANTARRILLADO SANITARIO DE COBIJA</v>
      </c>
      <c r="D1139" s="390"/>
      <c r="E1139" s="244" t="s">
        <v>1305</v>
      </c>
      <c r="F1139" s="245">
        <f ca="1">+IFERROR(INDEX('Hoja de Trabajo para listado'!$A$155:$Z$1048576,MATCH($A1139,'Hoja de Trabajo para listado'!$A$155:$A$1048576,0),MATCH((CUADRO!F$5&amp;$E1139),'Hoja de Trabajo para listado'!$A$151:$Z$151,0)),0)+IFERROR(INDEX('Hoja de Trabajo para listado'!$AB$155:$BA$1048576,MATCH($A1139,'Hoja de Trabajo para listado'!$AB$155:$AB$1048576,0),MATCH((CUADRO!F$5&amp;$E1139),'Hoja de Trabajo para listado'!$AB$151:$BA$151,0)),0)+IFERROR(INDEX('Hoja de Trabajo para listado'!$BC$155:$CB$1048576,MATCH($A1139,'Hoja de Trabajo para listado'!$BC$155:$BC$1048576,0),MATCH((CUADRO!F$5&amp;$E1139),'Hoja de Trabajo para listado'!$BC$151:$CB$151,0)),0)+IFERROR(INDEX('Hoja de Trabajo para listado'!$DE$153:$DG$274,MATCH($A1139,'Hoja de Trabajo para listado'!$DE$153:$DE$1048576,0),MATCH((CUADRO!F$5&amp;$E1139),'Hoja de Trabajo para listado'!$DE$151:$DG$151,0)),0)+IFERROR(INDEX('Hoja de Trabajo para listado'!$CD$155:$DC$1048576,MATCH($A1139,'Hoja de Trabajo para listado'!$CD$155:$CD$1048576,0),MATCH((CUADRO!F$5&amp;$E1139),'Hoja de Trabajo para listado'!$CD$151:$DC$151,0)),0)</f>
        <v>0</v>
      </c>
      <c r="G1139" s="245">
        <f ca="1">+IFERROR(INDEX('Hoja de Trabajo para listado'!$A$155:$Z$1048576,MATCH($A1139,'Hoja de Trabajo para listado'!$A$155:$A$1048576,0),MATCH((CUADRO!G$5&amp;$E1139),'Hoja de Trabajo para listado'!$A$151:$Z$151,0)),0)+IFERROR(INDEX('Hoja de Trabajo para listado'!$AB$155:$BA$1048576,MATCH($A1139,'Hoja de Trabajo para listado'!$AB$155:$AB$1048576,0),MATCH((CUADRO!G$5&amp;$E1139),'Hoja de Trabajo para listado'!$AB$151:$BA$151,0)),0)+IFERROR(INDEX('Hoja de Trabajo para listado'!$BC$155:$CB$1048576,MATCH($A1139,'Hoja de Trabajo para listado'!$BC$155:$BC$1048576,0),MATCH((CUADRO!G$5&amp;$E1139),'Hoja de Trabajo para listado'!$BC$151:$CB$151,0)),0)+IFERROR(INDEX('Hoja de Trabajo para listado'!$DE$153:$DG$274,MATCH($A1139,'Hoja de Trabajo para listado'!$DE$153:$DE$1048576,0),MATCH((CUADRO!G$5&amp;$E1139),'Hoja de Trabajo para listado'!$DE$151:$DG$151,0)),0)+IFERROR(INDEX('Hoja de Trabajo para listado'!$CD$155:$DC$1048576,MATCH($A1139,'Hoja de Trabajo para listado'!$CD$155:$CD$1048576,0),MATCH((CUADRO!G$5&amp;$E1139),'Hoja de Trabajo para listado'!$CD$151:$DC$151,0)),0)</f>
        <v>0</v>
      </c>
      <c r="H1139" s="245">
        <f ca="1">+IFERROR(INDEX('Hoja de Trabajo para listado'!$A$155:$Z$1048576,MATCH($A1139,'Hoja de Trabajo para listado'!$A$155:$A$1048576,0),MATCH((CUADRO!H$5&amp;$E1139),'Hoja de Trabajo para listado'!$A$151:$Z$151,0)),0)+IFERROR(INDEX('Hoja de Trabajo para listado'!$AB$155:$BA$1048576,MATCH($A1139,'Hoja de Trabajo para listado'!$AB$155:$AB$1048576,0),MATCH((CUADRO!H$5&amp;$E1139),'Hoja de Trabajo para listado'!$AB$151:$BA$151,0)),0)+IFERROR(INDEX('Hoja de Trabajo para listado'!$BC$155:$CB$1048576,MATCH($A1139,'Hoja de Trabajo para listado'!$BC$155:$BC$1048576,0),MATCH((CUADRO!H$5&amp;$E1139),'Hoja de Trabajo para listado'!$BC$151:$CB$151,0)),0)+IFERROR(INDEX('Hoja de Trabajo para listado'!$DE$153:$DG$274,MATCH($A1139,'Hoja de Trabajo para listado'!$DE$153:$DE$1048576,0),MATCH((CUADRO!H$5&amp;$E1139),'Hoja de Trabajo para listado'!$DE$151:$DG$151,0)),0)+IFERROR(INDEX('Hoja de Trabajo para listado'!$CD$155:$DC$1048576,MATCH($A1139,'Hoja de Trabajo para listado'!$CD$155:$CD$1048576,0),MATCH((CUADRO!H$5&amp;$E1139),'Hoja de Trabajo para listado'!$CD$151:$DC$151,0)),0)</f>
        <v>0</v>
      </c>
      <c r="I1139" s="245">
        <f ca="1">+IFERROR(INDEX('Hoja de Trabajo para listado'!$A$155:$Z$1048576,MATCH($A1139,'Hoja de Trabajo para listado'!$A$155:$A$1048576,0),MATCH((CUADRO!I$5&amp;$E1139),'Hoja de Trabajo para listado'!$A$151:$Z$151,0)),0)+IFERROR(INDEX('Hoja de Trabajo para listado'!$AB$155:$BA$1048576,MATCH($A1139,'Hoja de Trabajo para listado'!$AB$155:$AB$1048576,0),MATCH((CUADRO!I$5&amp;$E1139),'Hoja de Trabajo para listado'!$AB$151:$BA$151,0)),0)+IFERROR(INDEX('Hoja de Trabajo para listado'!$BC$155:$CB$1048576,MATCH($A1139,'Hoja de Trabajo para listado'!$BC$155:$BC$1048576,0),MATCH((CUADRO!I$5&amp;$E1139),'Hoja de Trabajo para listado'!$BC$151:$CB$151,0)),0)+IFERROR(INDEX('Hoja de Trabajo para listado'!$DE$153:$DG$274,MATCH($A1139,'Hoja de Trabajo para listado'!$DE$153:$DE$1048576,0),MATCH((CUADRO!I$5&amp;$E1139),'Hoja de Trabajo para listado'!$DE$151:$DG$151,0)),0)+IFERROR(INDEX('Hoja de Trabajo para listado'!$CD$155:$DC$1048576,MATCH($A1139,'Hoja de Trabajo para listado'!$CD$155:$CD$1048576,0),MATCH((CUADRO!I$5&amp;$E1139),'Hoja de Trabajo para listado'!$CD$151:$DC$151,0)),0)</f>
        <v>0</v>
      </c>
      <c r="J1139" s="245">
        <f ca="1">+IFERROR(INDEX('Hoja de Trabajo para listado'!$A$155:$Z$1048576,MATCH($A1139,'Hoja de Trabajo para listado'!$A$155:$A$1048576,0),MATCH((CUADRO!J$5&amp;$E1139),'Hoja de Trabajo para listado'!$A$151:$Z$151,0)),0)+IFERROR(INDEX('Hoja de Trabajo para listado'!$AB$155:$BA$1048576,MATCH($A1139,'Hoja de Trabajo para listado'!$AB$155:$AB$1048576,0),MATCH((CUADRO!J$5&amp;$E1139),'Hoja de Trabajo para listado'!$AB$151:$BA$151,0)),0)+IFERROR(INDEX('Hoja de Trabajo para listado'!$BC$155:$CB$1048576,MATCH($A1139,'Hoja de Trabajo para listado'!$BC$155:$BC$1048576,0),MATCH((CUADRO!J$5&amp;$E1139),'Hoja de Trabajo para listado'!$BC$151:$CB$151,0)),0)+IFERROR(INDEX('Hoja de Trabajo para listado'!$DE$153:$DG$274,MATCH($A1139,'Hoja de Trabajo para listado'!$DE$153:$DE$1048576,0),MATCH((CUADRO!J$5&amp;$E1139),'Hoja de Trabajo para listado'!$DE$151:$DG$151,0)),0)+IFERROR(INDEX('Hoja de Trabajo para listado'!$CD$155:$DC$1048576,MATCH($A1139,'Hoja de Trabajo para listado'!$CD$155:$CD$1048576,0),MATCH((CUADRO!J$5&amp;$E1139),'Hoja de Trabajo para listado'!$CD$151:$DC$151,0)),0)</f>
        <v>0</v>
      </c>
      <c r="K1139" s="245">
        <f ca="1">+IFERROR(INDEX('Hoja de Trabajo para listado'!$A$155:$Z$1048576,MATCH($A1139,'Hoja de Trabajo para listado'!$A$155:$A$1048576,0),MATCH((CUADRO!K$5&amp;$E1139),'Hoja de Trabajo para listado'!$A$151:$Z$151,0)),0)+IFERROR(INDEX('Hoja de Trabajo para listado'!$AB$155:$BA$1048576,MATCH($A1139,'Hoja de Trabajo para listado'!$AB$155:$AB$1048576,0),MATCH((CUADRO!K$5&amp;$E1139),'Hoja de Trabajo para listado'!$AB$151:$BA$151,0)),0)+IFERROR(INDEX('Hoja de Trabajo para listado'!$BC$155:$CB$1048576,MATCH($A1139,'Hoja de Trabajo para listado'!$BC$155:$BC$1048576,0),MATCH((CUADRO!K$5&amp;$E1139),'Hoja de Trabajo para listado'!$BC$151:$CB$151,0)),0)+IFERROR(INDEX('Hoja de Trabajo para listado'!$DE$153:$DG$274,MATCH($A1139,'Hoja de Trabajo para listado'!$DE$153:$DE$1048576,0),MATCH((CUADRO!K$5&amp;$E1139),'Hoja de Trabajo para listado'!$DE$151:$DG$151,0)),0)+IFERROR(INDEX('Hoja de Trabajo para listado'!$CD$155:$DC$1048576,MATCH($A1139,'Hoja de Trabajo para listado'!$CD$155:$CD$1048576,0),MATCH((CUADRO!K$5&amp;$E1139),'Hoja de Trabajo para listado'!$CD$151:$DC$151,0)),0)</f>
        <v>0</v>
      </c>
      <c r="L1139" s="245">
        <f ca="1">+IFERROR(INDEX('Hoja de Trabajo para listado'!$A$155:$Z$1048576,MATCH($A1139,'Hoja de Trabajo para listado'!$A$155:$A$1048576,0),MATCH((CUADRO!L$5&amp;$E1139),'Hoja de Trabajo para listado'!$A$151:$Z$151,0)),0)+IFERROR(INDEX('Hoja de Trabajo para listado'!$AB$155:$BA$1048576,MATCH($A1139,'Hoja de Trabajo para listado'!$AB$155:$AB$1048576,0),MATCH((CUADRO!L$5&amp;$E1139),'Hoja de Trabajo para listado'!$AB$151:$BA$151,0)),0)+IFERROR(INDEX('Hoja de Trabajo para listado'!$BC$155:$CB$1048576,MATCH($A1139,'Hoja de Trabajo para listado'!$BC$155:$BC$1048576,0),MATCH((CUADRO!L$5&amp;$E1139),'Hoja de Trabajo para listado'!$BC$151:$CB$151,0)),0)+IFERROR(INDEX('Hoja de Trabajo para listado'!$DE$153:$DG$274,MATCH($A1139,'Hoja de Trabajo para listado'!$DE$153:$DE$1048576,0),MATCH((CUADRO!L$5&amp;$E1139),'Hoja de Trabajo para listado'!$DE$151:$DG$151,0)),0)+IFERROR(INDEX('Hoja de Trabajo para listado'!$CD$155:$DC$1048576,MATCH($A1139,'Hoja de Trabajo para listado'!$CD$155:$CD$1048576,0),MATCH((CUADRO!L$5&amp;$E1139),'Hoja de Trabajo para listado'!$CD$151:$DC$151,0)),0)</f>
        <v>0</v>
      </c>
      <c r="M1139" s="245">
        <f ca="1">+IFERROR(INDEX('Hoja de Trabajo para listado'!$A$155:$Z$1048576,MATCH($A1139,'Hoja de Trabajo para listado'!$A$155:$A$1048576,0),MATCH((CUADRO!M$5&amp;$E1139),'Hoja de Trabajo para listado'!$A$151:$Z$151,0)),0)+IFERROR(INDEX('Hoja de Trabajo para listado'!$AB$155:$BA$1048576,MATCH($A1139,'Hoja de Trabajo para listado'!$AB$155:$AB$1048576,0),MATCH((CUADRO!M$5&amp;$E1139),'Hoja de Trabajo para listado'!$AB$151:$BA$151,0)),0)+IFERROR(INDEX('Hoja de Trabajo para listado'!$BC$155:$CB$1048576,MATCH($A1139,'Hoja de Trabajo para listado'!$BC$155:$BC$1048576,0),MATCH((CUADRO!M$5&amp;$E1139),'Hoja de Trabajo para listado'!$BC$151:$CB$151,0)),0)+IFERROR(INDEX('Hoja de Trabajo para listado'!$DE$153:$DG$274,MATCH($A1139,'Hoja de Trabajo para listado'!$DE$153:$DE$1048576,0),MATCH((CUADRO!M$5&amp;$E1139),'Hoja de Trabajo para listado'!$DE$151:$DG$151,0)),0)+IFERROR(INDEX('Hoja de Trabajo para listado'!$CD$155:$DC$1048576,MATCH($A1139,'Hoja de Trabajo para listado'!$CD$155:$CD$1048576,0),MATCH((CUADRO!M$5&amp;$E1139),'Hoja de Trabajo para listado'!$CD$151:$DC$151,0)),0)</f>
        <v>0</v>
      </c>
      <c r="N1139" s="245">
        <f ca="1">+IFERROR(INDEX('Hoja de Trabajo para listado'!$A$155:$Z$1048576,MATCH($A1139,'Hoja de Trabajo para listado'!$A$155:$A$1048576,0),MATCH((CUADRO!N$5&amp;$E1139),'Hoja de Trabajo para listado'!$A$151:$Z$151,0)),0)+IFERROR(INDEX('Hoja de Trabajo para listado'!$AB$155:$BA$1048576,MATCH($A1139,'Hoja de Trabajo para listado'!$AB$155:$AB$1048576,0),MATCH((CUADRO!N$5&amp;$E1139),'Hoja de Trabajo para listado'!$AB$151:$BA$151,0)),0)+IFERROR(INDEX('Hoja de Trabajo para listado'!$BC$155:$CB$1048576,MATCH($A1139,'Hoja de Trabajo para listado'!$BC$155:$BC$1048576,0),MATCH((CUADRO!N$5&amp;$E1139),'Hoja de Trabajo para listado'!$BC$151:$CB$151,0)),0)+IFERROR(INDEX('Hoja de Trabajo para listado'!$DE$153:$DG$274,MATCH($A1139,'Hoja de Trabajo para listado'!$DE$153:$DE$1048576,0),MATCH((CUADRO!N$5&amp;$E1139),'Hoja de Trabajo para listado'!$DE$151:$DG$151,0)),0)+IFERROR(INDEX('Hoja de Trabajo para listado'!$CD$155:$DC$1048576,MATCH($A1139,'Hoja de Trabajo para listado'!$CD$155:$CD$1048576,0),MATCH((CUADRO!N$5&amp;$E1139),'Hoja de Trabajo para listado'!$CD$151:$DC$151,0)),0)</f>
        <v>0</v>
      </c>
      <c r="O1139" s="245">
        <f ca="1">+IFERROR(INDEX('Hoja de Trabajo para listado'!$A$155:$Z$1048576,MATCH($A1139,'Hoja de Trabajo para listado'!$A$155:$A$1048576,0),MATCH((CUADRO!O$5&amp;$E1139),'Hoja de Trabajo para listado'!$A$151:$Z$151,0)),0)+IFERROR(INDEX('Hoja de Trabajo para listado'!$AB$155:$BA$1048576,MATCH($A1139,'Hoja de Trabajo para listado'!$AB$155:$AB$1048576,0),MATCH((CUADRO!O$5&amp;$E1139),'Hoja de Trabajo para listado'!$AB$151:$BA$151,0)),0)+IFERROR(INDEX('Hoja de Trabajo para listado'!$BC$155:$CB$1048576,MATCH($A1139,'Hoja de Trabajo para listado'!$BC$155:$BC$1048576,0),MATCH((CUADRO!O$5&amp;$E1139),'Hoja de Trabajo para listado'!$BC$151:$CB$151,0)),0)+IFERROR(INDEX('Hoja de Trabajo para listado'!$DE$153:$DG$274,MATCH($A1139,'Hoja de Trabajo para listado'!$DE$153:$DE$1048576,0),MATCH((CUADRO!O$5&amp;$E1139),'Hoja de Trabajo para listado'!$DE$151:$DG$151,0)),0)+IFERROR(INDEX('Hoja de Trabajo para listado'!$CD$155:$DC$1048576,MATCH($A1139,'Hoja de Trabajo para listado'!$CD$155:$CD$1048576,0),MATCH((CUADRO!O$5&amp;$E1139),'Hoja de Trabajo para listado'!$CD$151:$DC$151,0)),0)</f>
        <v>0</v>
      </c>
      <c r="P1139" s="245">
        <f ca="1">+IFERROR(INDEX('Hoja de Trabajo para listado'!$A$155:$Z$1048576,MATCH($A1139,'Hoja de Trabajo para listado'!$A$155:$A$1048576,0),MATCH((CUADRO!P$5&amp;$E1139),'Hoja de Trabajo para listado'!$A$151:$Z$151,0)),0)+IFERROR(INDEX('Hoja de Trabajo para listado'!$AB$155:$BA$1048576,MATCH($A1139,'Hoja de Trabajo para listado'!$AB$155:$AB$1048576,0),MATCH((CUADRO!P$5&amp;$E1139),'Hoja de Trabajo para listado'!$AB$151:$BA$151,0)),0)+IFERROR(INDEX('Hoja de Trabajo para listado'!$BC$155:$CB$1048576,MATCH($A1139,'Hoja de Trabajo para listado'!$BC$155:$BC$1048576,0),MATCH((CUADRO!P$5&amp;$E1139),'Hoja de Trabajo para listado'!$BC$151:$CB$151,0)),0)+IFERROR(INDEX('Hoja de Trabajo para listado'!$DE$153:$DG$274,MATCH($A1139,'Hoja de Trabajo para listado'!$DE$153:$DE$1048576,0),MATCH((CUADRO!P$5&amp;$E1139),'Hoja de Trabajo para listado'!$DE$151:$DG$151,0)),0)+IFERROR(INDEX('Hoja de Trabajo para listado'!$CD$155:$DC$1048576,MATCH($A1139,'Hoja de Trabajo para listado'!$CD$155:$CD$1048576,0),MATCH((CUADRO!P$5&amp;$E1139),'Hoja de Trabajo para listado'!$CD$151:$DC$151,0)),0)</f>
        <v>0</v>
      </c>
      <c r="Q1139" s="245">
        <f ca="1">+IFERROR(INDEX('Hoja de Trabajo para listado'!$A$155:$Z$1048576,MATCH($A1139,'Hoja de Trabajo para listado'!$A$155:$A$1048576,0),MATCH((CUADRO!Q$5&amp;$E1139),'Hoja de Trabajo para listado'!$A$151:$Z$151,0)),0)+IFERROR(INDEX('Hoja de Trabajo para listado'!$AB$155:$BA$1048576,MATCH($A1139,'Hoja de Trabajo para listado'!$AB$155:$AB$1048576,0),MATCH((CUADRO!Q$5&amp;$E1139),'Hoja de Trabajo para listado'!$AB$151:$BA$151,0)),0)+IFERROR(INDEX('Hoja de Trabajo para listado'!$BC$155:$CB$1048576,MATCH($A1139,'Hoja de Trabajo para listado'!$BC$155:$BC$1048576,0),MATCH((CUADRO!Q$5&amp;$E1139),'Hoja de Trabajo para listado'!$BC$151:$CB$151,0)),0)+IFERROR(INDEX('Hoja de Trabajo para listado'!$DE$153:$DG$274,MATCH($A1139,'Hoja de Trabajo para listado'!$DE$153:$DE$1048576,0),MATCH((CUADRO!Q$5&amp;$E1139),'Hoja de Trabajo para listado'!$DE$151:$DG$151,0)),0)+IFERROR(INDEX('Hoja de Trabajo para listado'!$CD$155:$DC$1048576,MATCH($A1139,'Hoja de Trabajo para listado'!$CD$155:$CD$1048576,0),MATCH((CUADRO!Q$5&amp;$E1139),'Hoja de Trabajo para listado'!$CD$151:$DC$151,0)),0)</f>
        <v>0</v>
      </c>
      <c r="R1139" s="245">
        <f t="shared" ca="1" si="37"/>
        <v>0</v>
      </c>
      <c r="S1139" s="259">
        <f ca="1">+R1138+R1139</f>
        <v>0</v>
      </c>
      <c r="T1139" s="245">
        <f ca="1">+S1139</f>
        <v>0</v>
      </c>
      <c r="U1139" s="244">
        <f t="shared" si="38"/>
        <v>2</v>
      </c>
      <c r="V1139" s="333" t="str">
        <f>+VLOOKUP(A1139,bd_lista!$A$3:$E$590,5,FALSE)</f>
        <v>Empresas Municipales</v>
      </c>
      <c r="W1139" s="392"/>
      <c r="X1139" s="242">
        <f>+VLOOKUP(A1139,[4]Sheet1!$A$13:$D$744,4,FALSE)</f>
        <v>0</v>
      </c>
      <c r="Y1139" s="242" t="e">
        <f>+VLOOKUP(X1139,bd_lista!$A$3:$C$590,3,FALSE)</f>
        <v>#N/A</v>
      </c>
      <c r="Z1139" s="292"/>
      <c r="AA1139" s="293"/>
    </row>
    <row r="1140" spans="1:27" customFormat="1" ht="15" hidden="1" customHeight="1">
      <c r="A1140" s="32">
        <v>2322</v>
      </c>
      <c r="B1140" s="387">
        <f>+A1140</f>
        <v>2322</v>
      </c>
      <c r="C1140" s="247" t="str">
        <f>+VLOOKUP(A1140,bd_lista!$A$3:$C$590,3,FALSE)</f>
        <v>ENTIDAD MATADERO FRIGORIFICO MUNICIPAL DE TARIJA</v>
      </c>
      <c r="D1140" s="389" t="str">
        <f>+C1140</f>
        <v>ENTIDAD MATADERO FRIGORIFICO MUNICIPAL DE TARIJA</v>
      </c>
      <c r="E1140" s="242" t="s">
        <v>1304</v>
      </c>
      <c r="F1140" s="243">
        <f ca="1">+IFERROR(INDEX('Hoja de Trabajo para listado'!$A$155:$Z$1048576,MATCH($A1140,'Hoja de Trabajo para listado'!$A$155:$A$1048576,0),MATCH((CUADRO!F$5&amp;$E1140),'Hoja de Trabajo para listado'!$A$151:$Z$151,0)),0)+IFERROR(INDEX('Hoja de Trabajo para listado'!$AB$155:$BA$1048576,MATCH($A1140,'Hoja de Trabajo para listado'!$AB$155:$AB$1048576,0),MATCH((CUADRO!F$5&amp;$E1140),'Hoja de Trabajo para listado'!$AB$151:$BA$151,0)),0)+IFERROR(INDEX('Hoja de Trabajo para listado'!$BC$155:$CB$1048576,MATCH($A1140,'Hoja de Trabajo para listado'!$BC$155:$BC$1048576,0),MATCH((CUADRO!F$5&amp;$E1140),'Hoja de Trabajo para listado'!$BC$151:$CB$151,0)),0)+IFERROR(INDEX('Hoja de Trabajo para listado'!$DE$153:$DG$274,MATCH($A1140,'Hoja de Trabajo para listado'!$DE$153:$DE$1048576,0),MATCH((CUADRO!F$5&amp;$E1140),'Hoja de Trabajo para listado'!$DE$151:$DG$151,0)),0)+IFERROR(INDEX('Hoja de Trabajo para listado'!$CD$155:$DC$1048576,MATCH($A1140,'Hoja de Trabajo para listado'!$CD$155:$CD$1048576,0),MATCH((CUADRO!F$5&amp;$E1140),'Hoja de Trabajo para listado'!$CD$151:$DC$151,0)),0)</f>
        <v>0</v>
      </c>
      <c r="G1140" s="243">
        <f ca="1">+IFERROR(INDEX('Hoja de Trabajo para listado'!$A$155:$Z$1048576,MATCH($A1140,'Hoja de Trabajo para listado'!$A$155:$A$1048576,0),MATCH((CUADRO!G$5&amp;$E1140),'Hoja de Trabajo para listado'!$A$151:$Z$151,0)),0)+IFERROR(INDEX('Hoja de Trabajo para listado'!$AB$155:$BA$1048576,MATCH($A1140,'Hoja de Trabajo para listado'!$AB$155:$AB$1048576,0),MATCH((CUADRO!G$5&amp;$E1140),'Hoja de Trabajo para listado'!$AB$151:$BA$151,0)),0)+IFERROR(INDEX('Hoja de Trabajo para listado'!$BC$155:$CB$1048576,MATCH($A1140,'Hoja de Trabajo para listado'!$BC$155:$BC$1048576,0),MATCH((CUADRO!G$5&amp;$E1140),'Hoja de Trabajo para listado'!$BC$151:$CB$151,0)),0)+IFERROR(INDEX('Hoja de Trabajo para listado'!$DE$153:$DG$274,MATCH($A1140,'Hoja de Trabajo para listado'!$DE$153:$DE$1048576,0),MATCH((CUADRO!G$5&amp;$E1140),'Hoja de Trabajo para listado'!$DE$151:$DG$151,0)),0)+IFERROR(INDEX('Hoja de Trabajo para listado'!$CD$155:$DC$1048576,MATCH($A1140,'Hoja de Trabajo para listado'!$CD$155:$CD$1048576,0),MATCH((CUADRO!G$5&amp;$E1140),'Hoja de Trabajo para listado'!$CD$151:$DC$151,0)),0)</f>
        <v>0</v>
      </c>
      <c r="H1140" s="243">
        <f ca="1">+IFERROR(INDEX('Hoja de Trabajo para listado'!$A$155:$Z$1048576,MATCH($A1140,'Hoja de Trabajo para listado'!$A$155:$A$1048576,0),MATCH((CUADRO!H$5&amp;$E1140),'Hoja de Trabajo para listado'!$A$151:$Z$151,0)),0)+IFERROR(INDEX('Hoja de Trabajo para listado'!$AB$155:$BA$1048576,MATCH($A1140,'Hoja de Trabajo para listado'!$AB$155:$AB$1048576,0),MATCH((CUADRO!H$5&amp;$E1140),'Hoja de Trabajo para listado'!$AB$151:$BA$151,0)),0)+IFERROR(INDEX('Hoja de Trabajo para listado'!$BC$155:$CB$1048576,MATCH($A1140,'Hoja de Trabajo para listado'!$BC$155:$BC$1048576,0),MATCH((CUADRO!H$5&amp;$E1140),'Hoja de Trabajo para listado'!$BC$151:$CB$151,0)),0)+IFERROR(INDEX('Hoja de Trabajo para listado'!$DE$153:$DG$274,MATCH($A1140,'Hoja de Trabajo para listado'!$DE$153:$DE$1048576,0),MATCH((CUADRO!H$5&amp;$E1140),'Hoja de Trabajo para listado'!$DE$151:$DG$151,0)),0)+IFERROR(INDEX('Hoja de Trabajo para listado'!$CD$155:$DC$1048576,MATCH($A1140,'Hoja de Trabajo para listado'!$CD$155:$CD$1048576,0),MATCH((CUADRO!H$5&amp;$E1140),'Hoja de Trabajo para listado'!$CD$151:$DC$151,0)),0)</f>
        <v>0</v>
      </c>
      <c r="I1140" s="243">
        <f ca="1">+IFERROR(INDEX('Hoja de Trabajo para listado'!$A$155:$Z$1048576,MATCH($A1140,'Hoja de Trabajo para listado'!$A$155:$A$1048576,0),MATCH((CUADRO!I$5&amp;$E1140),'Hoja de Trabajo para listado'!$A$151:$Z$151,0)),0)+IFERROR(INDEX('Hoja de Trabajo para listado'!$AB$155:$BA$1048576,MATCH($A1140,'Hoja de Trabajo para listado'!$AB$155:$AB$1048576,0),MATCH((CUADRO!I$5&amp;$E1140),'Hoja de Trabajo para listado'!$AB$151:$BA$151,0)),0)+IFERROR(INDEX('Hoja de Trabajo para listado'!$BC$155:$CB$1048576,MATCH($A1140,'Hoja de Trabajo para listado'!$BC$155:$BC$1048576,0),MATCH((CUADRO!I$5&amp;$E1140),'Hoja de Trabajo para listado'!$BC$151:$CB$151,0)),0)+IFERROR(INDEX('Hoja de Trabajo para listado'!$DE$153:$DG$274,MATCH($A1140,'Hoja de Trabajo para listado'!$DE$153:$DE$1048576,0),MATCH((CUADRO!I$5&amp;$E1140),'Hoja de Trabajo para listado'!$DE$151:$DG$151,0)),0)+IFERROR(INDEX('Hoja de Trabajo para listado'!$CD$155:$DC$1048576,MATCH($A1140,'Hoja de Trabajo para listado'!$CD$155:$CD$1048576,0),MATCH((CUADRO!I$5&amp;$E1140),'Hoja de Trabajo para listado'!$CD$151:$DC$151,0)),0)</f>
        <v>0</v>
      </c>
      <c r="J1140" s="243">
        <f ca="1">+IFERROR(INDEX('Hoja de Trabajo para listado'!$A$155:$Z$1048576,MATCH($A1140,'Hoja de Trabajo para listado'!$A$155:$A$1048576,0),MATCH((CUADRO!J$5&amp;$E1140),'Hoja de Trabajo para listado'!$A$151:$Z$151,0)),0)+IFERROR(INDEX('Hoja de Trabajo para listado'!$AB$155:$BA$1048576,MATCH($A1140,'Hoja de Trabajo para listado'!$AB$155:$AB$1048576,0),MATCH((CUADRO!J$5&amp;$E1140),'Hoja de Trabajo para listado'!$AB$151:$BA$151,0)),0)+IFERROR(INDEX('Hoja de Trabajo para listado'!$BC$155:$CB$1048576,MATCH($A1140,'Hoja de Trabajo para listado'!$BC$155:$BC$1048576,0),MATCH((CUADRO!J$5&amp;$E1140),'Hoja de Trabajo para listado'!$BC$151:$CB$151,0)),0)+IFERROR(INDEX('Hoja de Trabajo para listado'!$DE$153:$DG$274,MATCH($A1140,'Hoja de Trabajo para listado'!$DE$153:$DE$1048576,0),MATCH((CUADRO!J$5&amp;$E1140),'Hoja de Trabajo para listado'!$DE$151:$DG$151,0)),0)+IFERROR(INDEX('Hoja de Trabajo para listado'!$CD$155:$DC$1048576,MATCH($A1140,'Hoja de Trabajo para listado'!$CD$155:$CD$1048576,0),MATCH((CUADRO!J$5&amp;$E1140),'Hoja de Trabajo para listado'!$CD$151:$DC$151,0)),0)</f>
        <v>0</v>
      </c>
      <c r="K1140" s="243">
        <f ca="1">+IFERROR(INDEX('Hoja de Trabajo para listado'!$A$155:$Z$1048576,MATCH($A1140,'Hoja de Trabajo para listado'!$A$155:$A$1048576,0),MATCH((CUADRO!K$5&amp;$E1140),'Hoja de Trabajo para listado'!$A$151:$Z$151,0)),0)+IFERROR(INDEX('Hoja de Trabajo para listado'!$AB$155:$BA$1048576,MATCH($A1140,'Hoja de Trabajo para listado'!$AB$155:$AB$1048576,0),MATCH((CUADRO!K$5&amp;$E1140),'Hoja de Trabajo para listado'!$AB$151:$BA$151,0)),0)+IFERROR(INDEX('Hoja de Trabajo para listado'!$BC$155:$CB$1048576,MATCH($A1140,'Hoja de Trabajo para listado'!$BC$155:$BC$1048576,0),MATCH((CUADRO!K$5&amp;$E1140),'Hoja de Trabajo para listado'!$BC$151:$CB$151,0)),0)+IFERROR(INDEX('Hoja de Trabajo para listado'!$DE$153:$DG$274,MATCH($A1140,'Hoja de Trabajo para listado'!$DE$153:$DE$1048576,0),MATCH((CUADRO!K$5&amp;$E1140),'Hoja de Trabajo para listado'!$DE$151:$DG$151,0)),0)+IFERROR(INDEX('Hoja de Trabajo para listado'!$CD$155:$DC$1048576,MATCH($A1140,'Hoja de Trabajo para listado'!$CD$155:$CD$1048576,0),MATCH((CUADRO!K$5&amp;$E1140),'Hoja de Trabajo para listado'!$CD$151:$DC$151,0)),0)</f>
        <v>0</v>
      </c>
      <c r="L1140" s="243">
        <f ca="1">+IFERROR(INDEX('Hoja de Trabajo para listado'!$A$155:$Z$1048576,MATCH($A1140,'Hoja de Trabajo para listado'!$A$155:$A$1048576,0),MATCH((CUADRO!L$5&amp;$E1140),'Hoja de Trabajo para listado'!$A$151:$Z$151,0)),0)+IFERROR(INDEX('Hoja de Trabajo para listado'!$AB$155:$BA$1048576,MATCH($A1140,'Hoja de Trabajo para listado'!$AB$155:$AB$1048576,0),MATCH((CUADRO!L$5&amp;$E1140),'Hoja de Trabajo para listado'!$AB$151:$BA$151,0)),0)+IFERROR(INDEX('Hoja de Trabajo para listado'!$BC$155:$CB$1048576,MATCH($A1140,'Hoja de Trabajo para listado'!$BC$155:$BC$1048576,0),MATCH((CUADRO!L$5&amp;$E1140),'Hoja de Trabajo para listado'!$BC$151:$CB$151,0)),0)+IFERROR(INDEX('Hoja de Trabajo para listado'!$DE$153:$DG$274,MATCH($A1140,'Hoja de Trabajo para listado'!$DE$153:$DE$1048576,0),MATCH((CUADRO!L$5&amp;$E1140),'Hoja de Trabajo para listado'!$DE$151:$DG$151,0)),0)+IFERROR(INDEX('Hoja de Trabajo para listado'!$CD$155:$DC$1048576,MATCH($A1140,'Hoja de Trabajo para listado'!$CD$155:$CD$1048576,0),MATCH((CUADRO!L$5&amp;$E1140),'Hoja de Trabajo para listado'!$CD$151:$DC$151,0)),0)</f>
        <v>0</v>
      </c>
      <c r="M1140" s="243">
        <f ca="1">+IFERROR(INDEX('Hoja de Trabajo para listado'!$A$155:$Z$1048576,MATCH($A1140,'Hoja de Trabajo para listado'!$A$155:$A$1048576,0),MATCH((CUADRO!M$5&amp;$E1140),'Hoja de Trabajo para listado'!$A$151:$Z$151,0)),0)+IFERROR(INDEX('Hoja de Trabajo para listado'!$AB$155:$BA$1048576,MATCH($A1140,'Hoja de Trabajo para listado'!$AB$155:$AB$1048576,0),MATCH((CUADRO!M$5&amp;$E1140),'Hoja de Trabajo para listado'!$AB$151:$BA$151,0)),0)+IFERROR(INDEX('Hoja de Trabajo para listado'!$BC$155:$CB$1048576,MATCH($A1140,'Hoja de Trabajo para listado'!$BC$155:$BC$1048576,0),MATCH((CUADRO!M$5&amp;$E1140),'Hoja de Trabajo para listado'!$BC$151:$CB$151,0)),0)+IFERROR(INDEX('Hoja de Trabajo para listado'!$DE$153:$DG$274,MATCH($A1140,'Hoja de Trabajo para listado'!$DE$153:$DE$1048576,0),MATCH((CUADRO!M$5&amp;$E1140),'Hoja de Trabajo para listado'!$DE$151:$DG$151,0)),0)+IFERROR(INDEX('Hoja de Trabajo para listado'!$CD$155:$DC$1048576,MATCH($A1140,'Hoja de Trabajo para listado'!$CD$155:$CD$1048576,0),MATCH((CUADRO!M$5&amp;$E1140),'Hoja de Trabajo para listado'!$CD$151:$DC$151,0)),0)</f>
        <v>0</v>
      </c>
      <c r="N1140" s="243">
        <f ca="1">+IFERROR(INDEX('Hoja de Trabajo para listado'!$A$155:$Z$1048576,MATCH($A1140,'Hoja de Trabajo para listado'!$A$155:$A$1048576,0),MATCH((CUADRO!N$5&amp;$E1140),'Hoja de Trabajo para listado'!$A$151:$Z$151,0)),0)+IFERROR(INDEX('Hoja de Trabajo para listado'!$AB$155:$BA$1048576,MATCH($A1140,'Hoja de Trabajo para listado'!$AB$155:$AB$1048576,0),MATCH((CUADRO!N$5&amp;$E1140),'Hoja de Trabajo para listado'!$AB$151:$BA$151,0)),0)+IFERROR(INDEX('Hoja de Trabajo para listado'!$BC$155:$CB$1048576,MATCH($A1140,'Hoja de Trabajo para listado'!$BC$155:$BC$1048576,0),MATCH((CUADRO!N$5&amp;$E1140),'Hoja de Trabajo para listado'!$BC$151:$CB$151,0)),0)+IFERROR(INDEX('Hoja de Trabajo para listado'!$DE$153:$DG$274,MATCH($A1140,'Hoja de Trabajo para listado'!$DE$153:$DE$1048576,0),MATCH((CUADRO!N$5&amp;$E1140),'Hoja de Trabajo para listado'!$DE$151:$DG$151,0)),0)+IFERROR(INDEX('Hoja de Trabajo para listado'!$CD$155:$DC$1048576,MATCH($A1140,'Hoja de Trabajo para listado'!$CD$155:$CD$1048576,0),MATCH((CUADRO!N$5&amp;$E1140),'Hoja de Trabajo para listado'!$CD$151:$DC$151,0)),0)</f>
        <v>0</v>
      </c>
      <c r="O1140" s="243">
        <f ca="1">+IFERROR(INDEX('Hoja de Trabajo para listado'!$A$155:$Z$1048576,MATCH($A1140,'Hoja de Trabajo para listado'!$A$155:$A$1048576,0),MATCH((CUADRO!O$5&amp;$E1140),'Hoja de Trabajo para listado'!$A$151:$Z$151,0)),0)+IFERROR(INDEX('Hoja de Trabajo para listado'!$AB$155:$BA$1048576,MATCH($A1140,'Hoja de Trabajo para listado'!$AB$155:$AB$1048576,0),MATCH((CUADRO!O$5&amp;$E1140),'Hoja de Trabajo para listado'!$AB$151:$BA$151,0)),0)+IFERROR(INDEX('Hoja de Trabajo para listado'!$BC$155:$CB$1048576,MATCH($A1140,'Hoja de Trabajo para listado'!$BC$155:$BC$1048576,0),MATCH((CUADRO!O$5&amp;$E1140),'Hoja de Trabajo para listado'!$BC$151:$CB$151,0)),0)+IFERROR(INDEX('Hoja de Trabajo para listado'!$DE$153:$DG$274,MATCH($A1140,'Hoja de Trabajo para listado'!$DE$153:$DE$1048576,0),MATCH((CUADRO!O$5&amp;$E1140),'Hoja de Trabajo para listado'!$DE$151:$DG$151,0)),0)+IFERROR(INDEX('Hoja de Trabajo para listado'!$CD$155:$DC$1048576,MATCH($A1140,'Hoja de Trabajo para listado'!$CD$155:$CD$1048576,0),MATCH((CUADRO!O$5&amp;$E1140),'Hoja de Trabajo para listado'!$CD$151:$DC$151,0)),0)</f>
        <v>0</v>
      </c>
      <c r="P1140" s="243">
        <f ca="1">+IFERROR(INDEX('Hoja de Trabajo para listado'!$A$155:$Z$1048576,MATCH($A1140,'Hoja de Trabajo para listado'!$A$155:$A$1048576,0),MATCH((CUADRO!P$5&amp;$E1140),'Hoja de Trabajo para listado'!$A$151:$Z$151,0)),0)+IFERROR(INDEX('Hoja de Trabajo para listado'!$AB$155:$BA$1048576,MATCH($A1140,'Hoja de Trabajo para listado'!$AB$155:$AB$1048576,0),MATCH((CUADRO!P$5&amp;$E1140),'Hoja de Trabajo para listado'!$AB$151:$BA$151,0)),0)+IFERROR(INDEX('Hoja de Trabajo para listado'!$BC$155:$CB$1048576,MATCH($A1140,'Hoja de Trabajo para listado'!$BC$155:$BC$1048576,0),MATCH((CUADRO!P$5&amp;$E1140),'Hoja de Trabajo para listado'!$BC$151:$CB$151,0)),0)+IFERROR(INDEX('Hoja de Trabajo para listado'!$DE$153:$DG$274,MATCH($A1140,'Hoja de Trabajo para listado'!$DE$153:$DE$1048576,0),MATCH((CUADRO!P$5&amp;$E1140),'Hoja de Trabajo para listado'!$DE$151:$DG$151,0)),0)+IFERROR(INDEX('Hoja de Trabajo para listado'!$CD$155:$DC$1048576,MATCH($A1140,'Hoja de Trabajo para listado'!$CD$155:$CD$1048576,0),MATCH((CUADRO!P$5&amp;$E1140),'Hoja de Trabajo para listado'!$CD$151:$DC$151,0)),0)</f>
        <v>0</v>
      </c>
      <c r="Q1140" s="243">
        <f ca="1">+IFERROR(INDEX('Hoja de Trabajo para listado'!$A$155:$Z$1048576,MATCH($A1140,'Hoja de Trabajo para listado'!$A$155:$A$1048576,0),MATCH((CUADRO!Q$5&amp;$E1140),'Hoja de Trabajo para listado'!$A$151:$Z$151,0)),0)+IFERROR(INDEX('Hoja de Trabajo para listado'!$AB$155:$BA$1048576,MATCH($A1140,'Hoja de Trabajo para listado'!$AB$155:$AB$1048576,0),MATCH((CUADRO!Q$5&amp;$E1140),'Hoja de Trabajo para listado'!$AB$151:$BA$151,0)),0)+IFERROR(INDEX('Hoja de Trabajo para listado'!$BC$155:$CB$1048576,MATCH($A1140,'Hoja de Trabajo para listado'!$BC$155:$BC$1048576,0),MATCH((CUADRO!Q$5&amp;$E1140),'Hoja de Trabajo para listado'!$BC$151:$CB$151,0)),0)+IFERROR(INDEX('Hoja de Trabajo para listado'!$DE$153:$DG$274,MATCH($A1140,'Hoja de Trabajo para listado'!$DE$153:$DE$1048576,0),MATCH((CUADRO!Q$5&amp;$E1140),'Hoja de Trabajo para listado'!$DE$151:$DG$151,0)),0)+IFERROR(INDEX('Hoja de Trabajo para listado'!$CD$155:$DC$1048576,MATCH($A1140,'Hoja de Trabajo para listado'!$CD$155:$CD$1048576,0),MATCH((CUADRO!Q$5&amp;$E1140),'Hoja de Trabajo para listado'!$CD$151:$DC$151,0)),0)</f>
        <v>0</v>
      </c>
      <c r="R1140" s="243">
        <f t="shared" ca="1" si="37"/>
        <v>0</v>
      </c>
      <c r="S1140" s="249"/>
      <c r="T1140" s="243">
        <f ca="1">+T1141</f>
        <v>0</v>
      </c>
      <c r="U1140" s="242">
        <f t="shared" si="38"/>
        <v>1</v>
      </c>
      <c r="V1140" s="333" t="str">
        <f>+VLOOKUP(A1140,bd_lista!$A$3:$E$590,5,FALSE)</f>
        <v>Instituciones Descentralizadas Municipales</v>
      </c>
      <c r="W1140" s="391" t="str">
        <f>+V1140</f>
        <v>Instituciones Descentralizadas Municipales</v>
      </c>
      <c r="X1140" s="242">
        <f>+VLOOKUP(A1140,[4]Sheet1!$A$13:$D$744,4,FALSE)</f>
        <v>0</v>
      </c>
      <c r="Y1140" s="242" t="e">
        <f>+VLOOKUP(X1140,bd_lista!$A$3:$C$590,3,FALSE)</f>
        <v>#N/A</v>
      </c>
      <c r="Z1140" s="294">
        <f>+X1140</f>
        <v>0</v>
      </c>
      <c r="AA1140" s="295" t="e">
        <f>+Y1140</f>
        <v>#N/A</v>
      </c>
    </row>
    <row r="1141" spans="1:27" customFormat="1" ht="15" hidden="1" customHeight="1">
      <c r="A1141" s="32">
        <v>2322</v>
      </c>
      <c r="B1141" s="388"/>
      <c r="C1141" s="247" t="str">
        <f>+VLOOKUP(A1141,bd_lista!$A$3:$C$590,3,FALSE)</f>
        <v>ENTIDAD MATADERO FRIGORIFICO MUNICIPAL DE TARIJA</v>
      </c>
      <c r="D1141" s="390"/>
      <c r="E1141" s="244" t="s">
        <v>1305</v>
      </c>
      <c r="F1141" s="245">
        <f ca="1">+IFERROR(INDEX('Hoja de Trabajo para listado'!$A$155:$Z$1048576,MATCH($A1141,'Hoja de Trabajo para listado'!$A$155:$A$1048576,0),MATCH((CUADRO!F$5&amp;$E1141),'Hoja de Trabajo para listado'!$A$151:$Z$151,0)),0)+IFERROR(INDEX('Hoja de Trabajo para listado'!$AB$155:$BA$1048576,MATCH($A1141,'Hoja de Trabajo para listado'!$AB$155:$AB$1048576,0),MATCH((CUADRO!F$5&amp;$E1141),'Hoja de Trabajo para listado'!$AB$151:$BA$151,0)),0)+IFERROR(INDEX('Hoja de Trabajo para listado'!$BC$155:$CB$1048576,MATCH($A1141,'Hoja de Trabajo para listado'!$BC$155:$BC$1048576,0),MATCH((CUADRO!F$5&amp;$E1141),'Hoja de Trabajo para listado'!$BC$151:$CB$151,0)),0)+IFERROR(INDEX('Hoja de Trabajo para listado'!$DE$153:$DG$274,MATCH($A1141,'Hoja de Trabajo para listado'!$DE$153:$DE$1048576,0),MATCH((CUADRO!F$5&amp;$E1141),'Hoja de Trabajo para listado'!$DE$151:$DG$151,0)),0)+IFERROR(INDEX('Hoja de Trabajo para listado'!$CD$155:$DC$1048576,MATCH($A1141,'Hoja de Trabajo para listado'!$CD$155:$CD$1048576,0),MATCH((CUADRO!F$5&amp;$E1141),'Hoja de Trabajo para listado'!$CD$151:$DC$151,0)),0)</f>
        <v>0</v>
      </c>
      <c r="G1141" s="245">
        <f ca="1">+IFERROR(INDEX('Hoja de Trabajo para listado'!$A$155:$Z$1048576,MATCH($A1141,'Hoja de Trabajo para listado'!$A$155:$A$1048576,0),MATCH((CUADRO!G$5&amp;$E1141),'Hoja de Trabajo para listado'!$A$151:$Z$151,0)),0)+IFERROR(INDEX('Hoja de Trabajo para listado'!$AB$155:$BA$1048576,MATCH($A1141,'Hoja de Trabajo para listado'!$AB$155:$AB$1048576,0),MATCH((CUADRO!G$5&amp;$E1141),'Hoja de Trabajo para listado'!$AB$151:$BA$151,0)),0)+IFERROR(INDEX('Hoja de Trabajo para listado'!$BC$155:$CB$1048576,MATCH($A1141,'Hoja de Trabajo para listado'!$BC$155:$BC$1048576,0),MATCH((CUADRO!G$5&amp;$E1141),'Hoja de Trabajo para listado'!$BC$151:$CB$151,0)),0)+IFERROR(INDEX('Hoja de Trabajo para listado'!$DE$153:$DG$274,MATCH($A1141,'Hoja de Trabajo para listado'!$DE$153:$DE$1048576,0),MATCH((CUADRO!G$5&amp;$E1141),'Hoja de Trabajo para listado'!$DE$151:$DG$151,0)),0)+IFERROR(INDEX('Hoja de Trabajo para listado'!$CD$155:$DC$1048576,MATCH($A1141,'Hoja de Trabajo para listado'!$CD$155:$CD$1048576,0),MATCH((CUADRO!G$5&amp;$E1141),'Hoja de Trabajo para listado'!$CD$151:$DC$151,0)),0)</f>
        <v>0</v>
      </c>
      <c r="H1141" s="245">
        <f ca="1">+IFERROR(INDEX('Hoja de Trabajo para listado'!$A$155:$Z$1048576,MATCH($A1141,'Hoja de Trabajo para listado'!$A$155:$A$1048576,0),MATCH((CUADRO!H$5&amp;$E1141),'Hoja de Trabajo para listado'!$A$151:$Z$151,0)),0)+IFERROR(INDEX('Hoja de Trabajo para listado'!$AB$155:$BA$1048576,MATCH($A1141,'Hoja de Trabajo para listado'!$AB$155:$AB$1048576,0),MATCH((CUADRO!H$5&amp;$E1141),'Hoja de Trabajo para listado'!$AB$151:$BA$151,0)),0)+IFERROR(INDEX('Hoja de Trabajo para listado'!$BC$155:$CB$1048576,MATCH($A1141,'Hoja de Trabajo para listado'!$BC$155:$BC$1048576,0),MATCH((CUADRO!H$5&amp;$E1141),'Hoja de Trabajo para listado'!$BC$151:$CB$151,0)),0)+IFERROR(INDEX('Hoja de Trabajo para listado'!$DE$153:$DG$274,MATCH($A1141,'Hoja de Trabajo para listado'!$DE$153:$DE$1048576,0),MATCH((CUADRO!H$5&amp;$E1141),'Hoja de Trabajo para listado'!$DE$151:$DG$151,0)),0)+IFERROR(INDEX('Hoja de Trabajo para listado'!$CD$155:$DC$1048576,MATCH($A1141,'Hoja de Trabajo para listado'!$CD$155:$CD$1048576,0),MATCH((CUADRO!H$5&amp;$E1141),'Hoja de Trabajo para listado'!$CD$151:$DC$151,0)),0)</f>
        <v>0</v>
      </c>
      <c r="I1141" s="245">
        <f ca="1">+IFERROR(INDEX('Hoja de Trabajo para listado'!$A$155:$Z$1048576,MATCH($A1141,'Hoja de Trabajo para listado'!$A$155:$A$1048576,0),MATCH((CUADRO!I$5&amp;$E1141),'Hoja de Trabajo para listado'!$A$151:$Z$151,0)),0)+IFERROR(INDEX('Hoja de Trabajo para listado'!$AB$155:$BA$1048576,MATCH($A1141,'Hoja de Trabajo para listado'!$AB$155:$AB$1048576,0),MATCH((CUADRO!I$5&amp;$E1141),'Hoja de Trabajo para listado'!$AB$151:$BA$151,0)),0)+IFERROR(INDEX('Hoja de Trabajo para listado'!$BC$155:$CB$1048576,MATCH($A1141,'Hoja de Trabajo para listado'!$BC$155:$BC$1048576,0),MATCH((CUADRO!I$5&amp;$E1141),'Hoja de Trabajo para listado'!$BC$151:$CB$151,0)),0)+IFERROR(INDEX('Hoja de Trabajo para listado'!$DE$153:$DG$274,MATCH($A1141,'Hoja de Trabajo para listado'!$DE$153:$DE$1048576,0),MATCH((CUADRO!I$5&amp;$E1141),'Hoja de Trabajo para listado'!$DE$151:$DG$151,0)),0)+IFERROR(INDEX('Hoja de Trabajo para listado'!$CD$155:$DC$1048576,MATCH($A1141,'Hoja de Trabajo para listado'!$CD$155:$CD$1048576,0),MATCH((CUADRO!I$5&amp;$E1141),'Hoja de Trabajo para listado'!$CD$151:$DC$151,0)),0)</f>
        <v>0</v>
      </c>
      <c r="J1141" s="245">
        <f ca="1">+IFERROR(INDEX('Hoja de Trabajo para listado'!$A$155:$Z$1048576,MATCH($A1141,'Hoja de Trabajo para listado'!$A$155:$A$1048576,0),MATCH((CUADRO!J$5&amp;$E1141),'Hoja de Trabajo para listado'!$A$151:$Z$151,0)),0)+IFERROR(INDEX('Hoja de Trabajo para listado'!$AB$155:$BA$1048576,MATCH($A1141,'Hoja de Trabajo para listado'!$AB$155:$AB$1048576,0),MATCH((CUADRO!J$5&amp;$E1141),'Hoja de Trabajo para listado'!$AB$151:$BA$151,0)),0)+IFERROR(INDEX('Hoja de Trabajo para listado'!$BC$155:$CB$1048576,MATCH($A1141,'Hoja de Trabajo para listado'!$BC$155:$BC$1048576,0),MATCH((CUADRO!J$5&amp;$E1141),'Hoja de Trabajo para listado'!$BC$151:$CB$151,0)),0)+IFERROR(INDEX('Hoja de Trabajo para listado'!$DE$153:$DG$274,MATCH($A1141,'Hoja de Trabajo para listado'!$DE$153:$DE$1048576,0),MATCH((CUADRO!J$5&amp;$E1141),'Hoja de Trabajo para listado'!$DE$151:$DG$151,0)),0)+IFERROR(INDEX('Hoja de Trabajo para listado'!$CD$155:$DC$1048576,MATCH($A1141,'Hoja de Trabajo para listado'!$CD$155:$CD$1048576,0),MATCH((CUADRO!J$5&amp;$E1141),'Hoja de Trabajo para listado'!$CD$151:$DC$151,0)),0)</f>
        <v>0</v>
      </c>
      <c r="K1141" s="245">
        <f ca="1">+IFERROR(INDEX('Hoja de Trabajo para listado'!$A$155:$Z$1048576,MATCH($A1141,'Hoja de Trabajo para listado'!$A$155:$A$1048576,0),MATCH((CUADRO!K$5&amp;$E1141),'Hoja de Trabajo para listado'!$A$151:$Z$151,0)),0)+IFERROR(INDEX('Hoja de Trabajo para listado'!$AB$155:$BA$1048576,MATCH($A1141,'Hoja de Trabajo para listado'!$AB$155:$AB$1048576,0),MATCH((CUADRO!K$5&amp;$E1141),'Hoja de Trabajo para listado'!$AB$151:$BA$151,0)),0)+IFERROR(INDEX('Hoja de Trabajo para listado'!$BC$155:$CB$1048576,MATCH($A1141,'Hoja de Trabajo para listado'!$BC$155:$BC$1048576,0),MATCH((CUADRO!K$5&amp;$E1141),'Hoja de Trabajo para listado'!$BC$151:$CB$151,0)),0)+IFERROR(INDEX('Hoja de Trabajo para listado'!$DE$153:$DG$274,MATCH($A1141,'Hoja de Trabajo para listado'!$DE$153:$DE$1048576,0),MATCH((CUADRO!K$5&amp;$E1141),'Hoja de Trabajo para listado'!$DE$151:$DG$151,0)),0)+IFERROR(INDEX('Hoja de Trabajo para listado'!$CD$155:$DC$1048576,MATCH($A1141,'Hoja de Trabajo para listado'!$CD$155:$CD$1048576,0),MATCH((CUADRO!K$5&amp;$E1141),'Hoja de Trabajo para listado'!$CD$151:$DC$151,0)),0)</f>
        <v>0</v>
      </c>
      <c r="L1141" s="245">
        <f ca="1">+IFERROR(INDEX('Hoja de Trabajo para listado'!$A$155:$Z$1048576,MATCH($A1141,'Hoja de Trabajo para listado'!$A$155:$A$1048576,0),MATCH((CUADRO!L$5&amp;$E1141),'Hoja de Trabajo para listado'!$A$151:$Z$151,0)),0)+IFERROR(INDEX('Hoja de Trabajo para listado'!$AB$155:$BA$1048576,MATCH($A1141,'Hoja de Trabajo para listado'!$AB$155:$AB$1048576,0),MATCH((CUADRO!L$5&amp;$E1141),'Hoja de Trabajo para listado'!$AB$151:$BA$151,0)),0)+IFERROR(INDEX('Hoja de Trabajo para listado'!$BC$155:$CB$1048576,MATCH($A1141,'Hoja de Trabajo para listado'!$BC$155:$BC$1048576,0),MATCH((CUADRO!L$5&amp;$E1141),'Hoja de Trabajo para listado'!$BC$151:$CB$151,0)),0)+IFERROR(INDEX('Hoja de Trabajo para listado'!$DE$153:$DG$274,MATCH($A1141,'Hoja de Trabajo para listado'!$DE$153:$DE$1048576,0),MATCH((CUADRO!L$5&amp;$E1141),'Hoja de Trabajo para listado'!$DE$151:$DG$151,0)),0)+IFERROR(INDEX('Hoja de Trabajo para listado'!$CD$155:$DC$1048576,MATCH($A1141,'Hoja de Trabajo para listado'!$CD$155:$CD$1048576,0),MATCH((CUADRO!L$5&amp;$E1141),'Hoja de Trabajo para listado'!$CD$151:$DC$151,0)),0)</f>
        <v>0</v>
      </c>
      <c r="M1141" s="245">
        <f ca="1">+IFERROR(INDEX('Hoja de Trabajo para listado'!$A$155:$Z$1048576,MATCH($A1141,'Hoja de Trabajo para listado'!$A$155:$A$1048576,0),MATCH((CUADRO!M$5&amp;$E1141),'Hoja de Trabajo para listado'!$A$151:$Z$151,0)),0)+IFERROR(INDEX('Hoja de Trabajo para listado'!$AB$155:$BA$1048576,MATCH($A1141,'Hoja de Trabajo para listado'!$AB$155:$AB$1048576,0),MATCH((CUADRO!M$5&amp;$E1141),'Hoja de Trabajo para listado'!$AB$151:$BA$151,0)),0)+IFERROR(INDEX('Hoja de Trabajo para listado'!$BC$155:$CB$1048576,MATCH($A1141,'Hoja de Trabajo para listado'!$BC$155:$BC$1048576,0),MATCH((CUADRO!M$5&amp;$E1141),'Hoja de Trabajo para listado'!$BC$151:$CB$151,0)),0)+IFERROR(INDEX('Hoja de Trabajo para listado'!$DE$153:$DG$274,MATCH($A1141,'Hoja de Trabajo para listado'!$DE$153:$DE$1048576,0),MATCH((CUADRO!M$5&amp;$E1141),'Hoja de Trabajo para listado'!$DE$151:$DG$151,0)),0)+IFERROR(INDEX('Hoja de Trabajo para listado'!$CD$155:$DC$1048576,MATCH($A1141,'Hoja de Trabajo para listado'!$CD$155:$CD$1048576,0),MATCH((CUADRO!M$5&amp;$E1141),'Hoja de Trabajo para listado'!$CD$151:$DC$151,0)),0)</f>
        <v>0</v>
      </c>
      <c r="N1141" s="245">
        <f ca="1">+IFERROR(INDEX('Hoja de Trabajo para listado'!$A$155:$Z$1048576,MATCH($A1141,'Hoja de Trabajo para listado'!$A$155:$A$1048576,0),MATCH((CUADRO!N$5&amp;$E1141),'Hoja de Trabajo para listado'!$A$151:$Z$151,0)),0)+IFERROR(INDEX('Hoja de Trabajo para listado'!$AB$155:$BA$1048576,MATCH($A1141,'Hoja de Trabajo para listado'!$AB$155:$AB$1048576,0),MATCH((CUADRO!N$5&amp;$E1141),'Hoja de Trabajo para listado'!$AB$151:$BA$151,0)),0)+IFERROR(INDEX('Hoja de Trabajo para listado'!$BC$155:$CB$1048576,MATCH($A1141,'Hoja de Trabajo para listado'!$BC$155:$BC$1048576,0),MATCH((CUADRO!N$5&amp;$E1141),'Hoja de Trabajo para listado'!$BC$151:$CB$151,0)),0)+IFERROR(INDEX('Hoja de Trabajo para listado'!$DE$153:$DG$274,MATCH($A1141,'Hoja de Trabajo para listado'!$DE$153:$DE$1048576,0),MATCH((CUADRO!N$5&amp;$E1141),'Hoja de Trabajo para listado'!$DE$151:$DG$151,0)),0)+IFERROR(INDEX('Hoja de Trabajo para listado'!$CD$155:$DC$1048576,MATCH($A1141,'Hoja de Trabajo para listado'!$CD$155:$CD$1048576,0),MATCH((CUADRO!N$5&amp;$E1141),'Hoja de Trabajo para listado'!$CD$151:$DC$151,0)),0)</f>
        <v>0</v>
      </c>
      <c r="O1141" s="245">
        <f ca="1">+IFERROR(INDEX('Hoja de Trabajo para listado'!$A$155:$Z$1048576,MATCH($A1141,'Hoja de Trabajo para listado'!$A$155:$A$1048576,0),MATCH((CUADRO!O$5&amp;$E1141),'Hoja de Trabajo para listado'!$A$151:$Z$151,0)),0)+IFERROR(INDEX('Hoja de Trabajo para listado'!$AB$155:$BA$1048576,MATCH($A1141,'Hoja de Trabajo para listado'!$AB$155:$AB$1048576,0),MATCH((CUADRO!O$5&amp;$E1141),'Hoja de Trabajo para listado'!$AB$151:$BA$151,0)),0)+IFERROR(INDEX('Hoja de Trabajo para listado'!$BC$155:$CB$1048576,MATCH($A1141,'Hoja de Trabajo para listado'!$BC$155:$BC$1048576,0),MATCH((CUADRO!O$5&amp;$E1141),'Hoja de Trabajo para listado'!$BC$151:$CB$151,0)),0)+IFERROR(INDEX('Hoja de Trabajo para listado'!$DE$153:$DG$274,MATCH($A1141,'Hoja de Trabajo para listado'!$DE$153:$DE$1048576,0),MATCH((CUADRO!O$5&amp;$E1141),'Hoja de Trabajo para listado'!$DE$151:$DG$151,0)),0)+IFERROR(INDEX('Hoja de Trabajo para listado'!$CD$155:$DC$1048576,MATCH($A1141,'Hoja de Trabajo para listado'!$CD$155:$CD$1048576,0),MATCH((CUADRO!O$5&amp;$E1141),'Hoja de Trabajo para listado'!$CD$151:$DC$151,0)),0)</f>
        <v>0</v>
      </c>
      <c r="P1141" s="245">
        <f ca="1">+IFERROR(INDEX('Hoja de Trabajo para listado'!$A$155:$Z$1048576,MATCH($A1141,'Hoja de Trabajo para listado'!$A$155:$A$1048576,0),MATCH((CUADRO!P$5&amp;$E1141),'Hoja de Trabajo para listado'!$A$151:$Z$151,0)),0)+IFERROR(INDEX('Hoja de Trabajo para listado'!$AB$155:$BA$1048576,MATCH($A1141,'Hoja de Trabajo para listado'!$AB$155:$AB$1048576,0),MATCH((CUADRO!P$5&amp;$E1141),'Hoja de Trabajo para listado'!$AB$151:$BA$151,0)),0)+IFERROR(INDEX('Hoja de Trabajo para listado'!$BC$155:$CB$1048576,MATCH($A1141,'Hoja de Trabajo para listado'!$BC$155:$BC$1048576,0),MATCH((CUADRO!P$5&amp;$E1141),'Hoja de Trabajo para listado'!$BC$151:$CB$151,0)),0)+IFERROR(INDEX('Hoja de Trabajo para listado'!$DE$153:$DG$274,MATCH($A1141,'Hoja de Trabajo para listado'!$DE$153:$DE$1048576,0),MATCH((CUADRO!P$5&amp;$E1141),'Hoja de Trabajo para listado'!$DE$151:$DG$151,0)),0)+IFERROR(INDEX('Hoja de Trabajo para listado'!$CD$155:$DC$1048576,MATCH($A1141,'Hoja de Trabajo para listado'!$CD$155:$CD$1048576,0),MATCH((CUADRO!P$5&amp;$E1141),'Hoja de Trabajo para listado'!$CD$151:$DC$151,0)),0)</f>
        <v>0</v>
      </c>
      <c r="Q1141" s="245">
        <f ca="1">+IFERROR(INDEX('Hoja de Trabajo para listado'!$A$155:$Z$1048576,MATCH($A1141,'Hoja de Trabajo para listado'!$A$155:$A$1048576,0),MATCH((CUADRO!Q$5&amp;$E1141),'Hoja de Trabajo para listado'!$A$151:$Z$151,0)),0)+IFERROR(INDEX('Hoja de Trabajo para listado'!$AB$155:$BA$1048576,MATCH($A1141,'Hoja de Trabajo para listado'!$AB$155:$AB$1048576,0),MATCH((CUADRO!Q$5&amp;$E1141),'Hoja de Trabajo para listado'!$AB$151:$BA$151,0)),0)+IFERROR(INDEX('Hoja de Trabajo para listado'!$BC$155:$CB$1048576,MATCH($A1141,'Hoja de Trabajo para listado'!$BC$155:$BC$1048576,0),MATCH((CUADRO!Q$5&amp;$E1141),'Hoja de Trabajo para listado'!$BC$151:$CB$151,0)),0)+IFERROR(INDEX('Hoja de Trabajo para listado'!$DE$153:$DG$274,MATCH($A1141,'Hoja de Trabajo para listado'!$DE$153:$DE$1048576,0),MATCH((CUADRO!Q$5&amp;$E1141),'Hoja de Trabajo para listado'!$DE$151:$DG$151,0)),0)+IFERROR(INDEX('Hoja de Trabajo para listado'!$CD$155:$DC$1048576,MATCH($A1141,'Hoja de Trabajo para listado'!$CD$155:$CD$1048576,0),MATCH((CUADRO!Q$5&amp;$E1141),'Hoja de Trabajo para listado'!$CD$151:$DC$151,0)),0)</f>
        <v>0</v>
      </c>
      <c r="R1141" s="245">
        <f t="shared" ca="1" si="37"/>
        <v>0</v>
      </c>
      <c r="S1141" s="259">
        <f ca="1">+R1140+R1141</f>
        <v>0</v>
      </c>
      <c r="T1141" s="245">
        <f ca="1">+S1141</f>
        <v>0</v>
      </c>
      <c r="U1141" s="244">
        <f t="shared" si="38"/>
        <v>2</v>
      </c>
      <c r="V1141" s="333" t="str">
        <f>+VLOOKUP(A1141,bd_lista!$A$3:$E$590,5,FALSE)</f>
        <v>Instituciones Descentralizadas Municipales</v>
      </c>
      <c r="W1141" s="392"/>
      <c r="X1141" s="242">
        <f>+VLOOKUP(A1141,[4]Sheet1!$A$13:$D$744,4,FALSE)</f>
        <v>0</v>
      </c>
      <c r="Y1141" s="242" t="e">
        <f>+VLOOKUP(X1141,bd_lista!$A$3:$C$590,3,FALSE)</f>
        <v>#N/A</v>
      </c>
      <c r="Z1141" s="292"/>
      <c r="AA1141" s="293"/>
    </row>
    <row r="1142" spans="1:27" customFormat="1" ht="15" hidden="1" customHeight="1">
      <c r="A1142" s="32">
        <v>2323</v>
      </c>
      <c r="B1142" s="387">
        <f>+A1142</f>
        <v>2323</v>
      </c>
      <c r="C1142" s="247" t="str">
        <f>+VLOOKUP(A1142,bd_lista!$A$3:$C$590,3,FALSE)</f>
        <v>ENTIDAD ASEO MUNICIPAL DE TARIJA</v>
      </c>
      <c r="D1142" s="389" t="str">
        <f>+C1142</f>
        <v>ENTIDAD ASEO MUNICIPAL DE TARIJA</v>
      </c>
      <c r="E1142" s="242" t="s">
        <v>1304</v>
      </c>
      <c r="F1142" s="243">
        <f ca="1">+IFERROR(INDEX('Hoja de Trabajo para listado'!$A$155:$Z$1048576,MATCH($A1142,'Hoja de Trabajo para listado'!$A$155:$A$1048576,0),MATCH((CUADRO!F$5&amp;$E1142),'Hoja de Trabajo para listado'!$A$151:$Z$151,0)),0)+IFERROR(INDEX('Hoja de Trabajo para listado'!$AB$155:$BA$1048576,MATCH($A1142,'Hoja de Trabajo para listado'!$AB$155:$AB$1048576,0),MATCH((CUADRO!F$5&amp;$E1142),'Hoja de Trabajo para listado'!$AB$151:$BA$151,0)),0)+IFERROR(INDEX('Hoja de Trabajo para listado'!$BC$155:$CB$1048576,MATCH($A1142,'Hoja de Trabajo para listado'!$BC$155:$BC$1048576,0),MATCH((CUADRO!F$5&amp;$E1142),'Hoja de Trabajo para listado'!$BC$151:$CB$151,0)),0)+IFERROR(INDEX('Hoja de Trabajo para listado'!$DE$153:$DG$274,MATCH($A1142,'Hoja de Trabajo para listado'!$DE$153:$DE$1048576,0),MATCH((CUADRO!F$5&amp;$E1142),'Hoja de Trabajo para listado'!$DE$151:$DG$151,0)),0)+IFERROR(INDEX('Hoja de Trabajo para listado'!$CD$155:$DC$1048576,MATCH($A1142,'Hoja de Trabajo para listado'!$CD$155:$CD$1048576,0),MATCH((CUADRO!F$5&amp;$E1142),'Hoja de Trabajo para listado'!$CD$151:$DC$151,0)),0)</f>
        <v>0</v>
      </c>
      <c r="G1142" s="243">
        <f ca="1">+IFERROR(INDEX('Hoja de Trabajo para listado'!$A$155:$Z$1048576,MATCH($A1142,'Hoja de Trabajo para listado'!$A$155:$A$1048576,0),MATCH((CUADRO!G$5&amp;$E1142),'Hoja de Trabajo para listado'!$A$151:$Z$151,0)),0)+IFERROR(INDEX('Hoja de Trabajo para listado'!$AB$155:$BA$1048576,MATCH($A1142,'Hoja de Trabajo para listado'!$AB$155:$AB$1048576,0),MATCH((CUADRO!G$5&amp;$E1142),'Hoja de Trabajo para listado'!$AB$151:$BA$151,0)),0)+IFERROR(INDEX('Hoja de Trabajo para listado'!$BC$155:$CB$1048576,MATCH($A1142,'Hoja de Trabajo para listado'!$BC$155:$BC$1048576,0),MATCH((CUADRO!G$5&amp;$E1142),'Hoja de Trabajo para listado'!$BC$151:$CB$151,0)),0)+IFERROR(INDEX('Hoja de Trabajo para listado'!$DE$153:$DG$274,MATCH($A1142,'Hoja de Trabajo para listado'!$DE$153:$DE$1048576,0),MATCH((CUADRO!G$5&amp;$E1142),'Hoja de Trabajo para listado'!$DE$151:$DG$151,0)),0)+IFERROR(INDEX('Hoja de Trabajo para listado'!$CD$155:$DC$1048576,MATCH($A1142,'Hoja de Trabajo para listado'!$CD$155:$CD$1048576,0),MATCH((CUADRO!G$5&amp;$E1142),'Hoja de Trabajo para listado'!$CD$151:$DC$151,0)),0)</f>
        <v>0</v>
      </c>
      <c r="H1142" s="243">
        <f ca="1">+IFERROR(INDEX('Hoja de Trabajo para listado'!$A$155:$Z$1048576,MATCH($A1142,'Hoja de Trabajo para listado'!$A$155:$A$1048576,0),MATCH((CUADRO!H$5&amp;$E1142),'Hoja de Trabajo para listado'!$A$151:$Z$151,0)),0)+IFERROR(INDEX('Hoja de Trabajo para listado'!$AB$155:$BA$1048576,MATCH($A1142,'Hoja de Trabajo para listado'!$AB$155:$AB$1048576,0),MATCH((CUADRO!H$5&amp;$E1142),'Hoja de Trabajo para listado'!$AB$151:$BA$151,0)),0)+IFERROR(INDEX('Hoja de Trabajo para listado'!$BC$155:$CB$1048576,MATCH($A1142,'Hoja de Trabajo para listado'!$BC$155:$BC$1048576,0),MATCH((CUADRO!H$5&amp;$E1142),'Hoja de Trabajo para listado'!$BC$151:$CB$151,0)),0)+IFERROR(INDEX('Hoja de Trabajo para listado'!$DE$153:$DG$274,MATCH($A1142,'Hoja de Trabajo para listado'!$DE$153:$DE$1048576,0),MATCH((CUADRO!H$5&amp;$E1142),'Hoja de Trabajo para listado'!$DE$151:$DG$151,0)),0)+IFERROR(INDEX('Hoja de Trabajo para listado'!$CD$155:$DC$1048576,MATCH($A1142,'Hoja de Trabajo para listado'!$CD$155:$CD$1048576,0),MATCH((CUADRO!H$5&amp;$E1142),'Hoja de Trabajo para listado'!$CD$151:$DC$151,0)),0)</f>
        <v>0</v>
      </c>
      <c r="I1142" s="243">
        <f ca="1">+IFERROR(INDEX('Hoja de Trabajo para listado'!$A$155:$Z$1048576,MATCH($A1142,'Hoja de Trabajo para listado'!$A$155:$A$1048576,0),MATCH((CUADRO!I$5&amp;$E1142),'Hoja de Trabajo para listado'!$A$151:$Z$151,0)),0)+IFERROR(INDEX('Hoja de Trabajo para listado'!$AB$155:$BA$1048576,MATCH($A1142,'Hoja de Trabajo para listado'!$AB$155:$AB$1048576,0),MATCH((CUADRO!I$5&amp;$E1142),'Hoja de Trabajo para listado'!$AB$151:$BA$151,0)),0)+IFERROR(INDEX('Hoja de Trabajo para listado'!$BC$155:$CB$1048576,MATCH($A1142,'Hoja de Trabajo para listado'!$BC$155:$BC$1048576,0),MATCH((CUADRO!I$5&amp;$E1142),'Hoja de Trabajo para listado'!$BC$151:$CB$151,0)),0)+IFERROR(INDEX('Hoja de Trabajo para listado'!$DE$153:$DG$274,MATCH($A1142,'Hoja de Trabajo para listado'!$DE$153:$DE$1048576,0),MATCH((CUADRO!I$5&amp;$E1142),'Hoja de Trabajo para listado'!$DE$151:$DG$151,0)),0)+IFERROR(INDEX('Hoja de Trabajo para listado'!$CD$155:$DC$1048576,MATCH($A1142,'Hoja de Trabajo para listado'!$CD$155:$CD$1048576,0),MATCH((CUADRO!I$5&amp;$E1142),'Hoja de Trabajo para listado'!$CD$151:$DC$151,0)),0)</f>
        <v>0</v>
      </c>
      <c r="J1142" s="243">
        <f ca="1">+IFERROR(INDEX('Hoja de Trabajo para listado'!$A$155:$Z$1048576,MATCH($A1142,'Hoja de Trabajo para listado'!$A$155:$A$1048576,0),MATCH((CUADRO!J$5&amp;$E1142),'Hoja de Trabajo para listado'!$A$151:$Z$151,0)),0)+IFERROR(INDEX('Hoja de Trabajo para listado'!$AB$155:$BA$1048576,MATCH($A1142,'Hoja de Trabajo para listado'!$AB$155:$AB$1048576,0),MATCH((CUADRO!J$5&amp;$E1142),'Hoja de Trabajo para listado'!$AB$151:$BA$151,0)),0)+IFERROR(INDEX('Hoja de Trabajo para listado'!$BC$155:$CB$1048576,MATCH($A1142,'Hoja de Trabajo para listado'!$BC$155:$BC$1048576,0),MATCH((CUADRO!J$5&amp;$E1142),'Hoja de Trabajo para listado'!$BC$151:$CB$151,0)),0)+IFERROR(INDEX('Hoja de Trabajo para listado'!$DE$153:$DG$274,MATCH($A1142,'Hoja de Trabajo para listado'!$DE$153:$DE$1048576,0),MATCH((CUADRO!J$5&amp;$E1142),'Hoja de Trabajo para listado'!$DE$151:$DG$151,0)),0)+IFERROR(INDEX('Hoja de Trabajo para listado'!$CD$155:$DC$1048576,MATCH($A1142,'Hoja de Trabajo para listado'!$CD$155:$CD$1048576,0),MATCH((CUADRO!J$5&amp;$E1142),'Hoja de Trabajo para listado'!$CD$151:$DC$151,0)),0)</f>
        <v>0</v>
      </c>
      <c r="K1142" s="243">
        <f ca="1">+IFERROR(INDEX('Hoja de Trabajo para listado'!$A$155:$Z$1048576,MATCH($A1142,'Hoja de Trabajo para listado'!$A$155:$A$1048576,0),MATCH((CUADRO!K$5&amp;$E1142),'Hoja de Trabajo para listado'!$A$151:$Z$151,0)),0)+IFERROR(INDEX('Hoja de Trabajo para listado'!$AB$155:$BA$1048576,MATCH($A1142,'Hoja de Trabajo para listado'!$AB$155:$AB$1048576,0),MATCH((CUADRO!K$5&amp;$E1142),'Hoja de Trabajo para listado'!$AB$151:$BA$151,0)),0)+IFERROR(INDEX('Hoja de Trabajo para listado'!$BC$155:$CB$1048576,MATCH($A1142,'Hoja de Trabajo para listado'!$BC$155:$BC$1048576,0),MATCH((CUADRO!K$5&amp;$E1142),'Hoja de Trabajo para listado'!$BC$151:$CB$151,0)),0)+IFERROR(INDEX('Hoja de Trabajo para listado'!$DE$153:$DG$274,MATCH($A1142,'Hoja de Trabajo para listado'!$DE$153:$DE$1048576,0),MATCH((CUADRO!K$5&amp;$E1142),'Hoja de Trabajo para listado'!$DE$151:$DG$151,0)),0)+IFERROR(INDEX('Hoja de Trabajo para listado'!$CD$155:$DC$1048576,MATCH($A1142,'Hoja de Trabajo para listado'!$CD$155:$CD$1048576,0),MATCH((CUADRO!K$5&amp;$E1142),'Hoja de Trabajo para listado'!$CD$151:$DC$151,0)),0)</f>
        <v>0</v>
      </c>
      <c r="L1142" s="243">
        <f ca="1">+IFERROR(INDEX('Hoja de Trabajo para listado'!$A$155:$Z$1048576,MATCH($A1142,'Hoja de Trabajo para listado'!$A$155:$A$1048576,0),MATCH((CUADRO!L$5&amp;$E1142),'Hoja de Trabajo para listado'!$A$151:$Z$151,0)),0)+IFERROR(INDEX('Hoja de Trabajo para listado'!$AB$155:$BA$1048576,MATCH($A1142,'Hoja de Trabajo para listado'!$AB$155:$AB$1048576,0),MATCH((CUADRO!L$5&amp;$E1142),'Hoja de Trabajo para listado'!$AB$151:$BA$151,0)),0)+IFERROR(INDEX('Hoja de Trabajo para listado'!$BC$155:$CB$1048576,MATCH($A1142,'Hoja de Trabajo para listado'!$BC$155:$BC$1048576,0),MATCH((CUADRO!L$5&amp;$E1142),'Hoja de Trabajo para listado'!$BC$151:$CB$151,0)),0)+IFERROR(INDEX('Hoja de Trabajo para listado'!$DE$153:$DG$274,MATCH($A1142,'Hoja de Trabajo para listado'!$DE$153:$DE$1048576,0),MATCH((CUADRO!L$5&amp;$E1142),'Hoja de Trabajo para listado'!$DE$151:$DG$151,0)),0)+IFERROR(INDEX('Hoja de Trabajo para listado'!$CD$155:$DC$1048576,MATCH($A1142,'Hoja de Trabajo para listado'!$CD$155:$CD$1048576,0),MATCH((CUADRO!L$5&amp;$E1142),'Hoja de Trabajo para listado'!$CD$151:$DC$151,0)),0)</f>
        <v>0</v>
      </c>
      <c r="M1142" s="243">
        <f ca="1">+IFERROR(INDEX('Hoja de Trabajo para listado'!$A$155:$Z$1048576,MATCH($A1142,'Hoja de Trabajo para listado'!$A$155:$A$1048576,0),MATCH((CUADRO!M$5&amp;$E1142),'Hoja de Trabajo para listado'!$A$151:$Z$151,0)),0)+IFERROR(INDEX('Hoja de Trabajo para listado'!$AB$155:$BA$1048576,MATCH($A1142,'Hoja de Trabajo para listado'!$AB$155:$AB$1048576,0),MATCH((CUADRO!M$5&amp;$E1142),'Hoja de Trabajo para listado'!$AB$151:$BA$151,0)),0)+IFERROR(INDEX('Hoja de Trabajo para listado'!$BC$155:$CB$1048576,MATCH($A1142,'Hoja de Trabajo para listado'!$BC$155:$BC$1048576,0),MATCH((CUADRO!M$5&amp;$E1142),'Hoja de Trabajo para listado'!$BC$151:$CB$151,0)),0)+IFERROR(INDEX('Hoja de Trabajo para listado'!$DE$153:$DG$274,MATCH($A1142,'Hoja de Trabajo para listado'!$DE$153:$DE$1048576,0),MATCH((CUADRO!M$5&amp;$E1142),'Hoja de Trabajo para listado'!$DE$151:$DG$151,0)),0)+IFERROR(INDEX('Hoja de Trabajo para listado'!$CD$155:$DC$1048576,MATCH($A1142,'Hoja de Trabajo para listado'!$CD$155:$CD$1048576,0),MATCH((CUADRO!M$5&amp;$E1142),'Hoja de Trabajo para listado'!$CD$151:$DC$151,0)),0)</f>
        <v>0</v>
      </c>
      <c r="N1142" s="243">
        <f ca="1">+IFERROR(INDEX('Hoja de Trabajo para listado'!$A$155:$Z$1048576,MATCH($A1142,'Hoja de Trabajo para listado'!$A$155:$A$1048576,0),MATCH((CUADRO!N$5&amp;$E1142),'Hoja de Trabajo para listado'!$A$151:$Z$151,0)),0)+IFERROR(INDEX('Hoja de Trabajo para listado'!$AB$155:$BA$1048576,MATCH($A1142,'Hoja de Trabajo para listado'!$AB$155:$AB$1048576,0),MATCH((CUADRO!N$5&amp;$E1142),'Hoja de Trabajo para listado'!$AB$151:$BA$151,0)),0)+IFERROR(INDEX('Hoja de Trabajo para listado'!$BC$155:$CB$1048576,MATCH($A1142,'Hoja de Trabajo para listado'!$BC$155:$BC$1048576,0),MATCH((CUADRO!N$5&amp;$E1142),'Hoja de Trabajo para listado'!$BC$151:$CB$151,0)),0)+IFERROR(INDEX('Hoja de Trabajo para listado'!$DE$153:$DG$274,MATCH($A1142,'Hoja de Trabajo para listado'!$DE$153:$DE$1048576,0),MATCH((CUADRO!N$5&amp;$E1142),'Hoja de Trabajo para listado'!$DE$151:$DG$151,0)),0)+IFERROR(INDEX('Hoja de Trabajo para listado'!$CD$155:$DC$1048576,MATCH($A1142,'Hoja de Trabajo para listado'!$CD$155:$CD$1048576,0),MATCH((CUADRO!N$5&amp;$E1142),'Hoja de Trabajo para listado'!$CD$151:$DC$151,0)),0)</f>
        <v>0</v>
      </c>
      <c r="O1142" s="243">
        <f ca="1">+IFERROR(INDEX('Hoja de Trabajo para listado'!$A$155:$Z$1048576,MATCH($A1142,'Hoja de Trabajo para listado'!$A$155:$A$1048576,0),MATCH((CUADRO!O$5&amp;$E1142),'Hoja de Trabajo para listado'!$A$151:$Z$151,0)),0)+IFERROR(INDEX('Hoja de Trabajo para listado'!$AB$155:$BA$1048576,MATCH($A1142,'Hoja de Trabajo para listado'!$AB$155:$AB$1048576,0),MATCH((CUADRO!O$5&amp;$E1142),'Hoja de Trabajo para listado'!$AB$151:$BA$151,0)),0)+IFERROR(INDEX('Hoja de Trabajo para listado'!$BC$155:$CB$1048576,MATCH($A1142,'Hoja de Trabajo para listado'!$BC$155:$BC$1048576,0),MATCH((CUADRO!O$5&amp;$E1142),'Hoja de Trabajo para listado'!$BC$151:$CB$151,0)),0)+IFERROR(INDEX('Hoja de Trabajo para listado'!$DE$153:$DG$274,MATCH($A1142,'Hoja de Trabajo para listado'!$DE$153:$DE$1048576,0),MATCH((CUADRO!O$5&amp;$E1142),'Hoja de Trabajo para listado'!$DE$151:$DG$151,0)),0)+IFERROR(INDEX('Hoja de Trabajo para listado'!$CD$155:$DC$1048576,MATCH($A1142,'Hoja de Trabajo para listado'!$CD$155:$CD$1048576,0),MATCH((CUADRO!O$5&amp;$E1142),'Hoja de Trabajo para listado'!$CD$151:$DC$151,0)),0)</f>
        <v>0</v>
      </c>
      <c r="P1142" s="243">
        <f ca="1">+IFERROR(INDEX('Hoja de Trabajo para listado'!$A$155:$Z$1048576,MATCH($A1142,'Hoja de Trabajo para listado'!$A$155:$A$1048576,0),MATCH((CUADRO!P$5&amp;$E1142),'Hoja de Trabajo para listado'!$A$151:$Z$151,0)),0)+IFERROR(INDEX('Hoja de Trabajo para listado'!$AB$155:$BA$1048576,MATCH($A1142,'Hoja de Trabajo para listado'!$AB$155:$AB$1048576,0),MATCH((CUADRO!P$5&amp;$E1142),'Hoja de Trabajo para listado'!$AB$151:$BA$151,0)),0)+IFERROR(INDEX('Hoja de Trabajo para listado'!$BC$155:$CB$1048576,MATCH($A1142,'Hoja de Trabajo para listado'!$BC$155:$BC$1048576,0),MATCH((CUADRO!P$5&amp;$E1142),'Hoja de Trabajo para listado'!$BC$151:$CB$151,0)),0)+IFERROR(INDEX('Hoja de Trabajo para listado'!$DE$153:$DG$274,MATCH($A1142,'Hoja de Trabajo para listado'!$DE$153:$DE$1048576,0),MATCH((CUADRO!P$5&amp;$E1142),'Hoja de Trabajo para listado'!$DE$151:$DG$151,0)),0)+IFERROR(INDEX('Hoja de Trabajo para listado'!$CD$155:$DC$1048576,MATCH($A1142,'Hoja de Trabajo para listado'!$CD$155:$CD$1048576,0),MATCH((CUADRO!P$5&amp;$E1142),'Hoja de Trabajo para listado'!$CD$151:$DC$151,0)),0)</f>
        <v>0</v>
      </c>
      <c r="Q1142" s="243">
        <f ca="1">+IFERROR(INDEX('Hoja de Trabajo para listado'!$A$155:$Z$1048576,MATCH($A1142,'Hoja de Trabajo para listado'!$A$155:$A$1048576,0),MATCH((CUADRO!Q$5&amp;$E1142),'Hoja de Trabajo para listado'!$A$151:$Z$151,0)),0)+IFERROR(INDEX('Hoja de Trabajo para listado'!$AB$155:$BA$1048576,MATCH($A1142,'Hoja de Trabajo para listado'!$AB$155:$AB$1048576,0),MATCH((CUADRO!Q$5&amp;$E1142),'Hoja de Trabajo para listado'!$AB$151:$BA$151,0)),0)+IFERROR(INDEX('Hoja de Trabajo para listado'!$BC$155:$CB$1048576,MATCH($A1142,'Hoja de Trabajo para listado'!$BC$155:$BC$1048576,0),MATCH((CUADRO!Q$5&amp;$E1142),'Hoja de Trabajo para listado'!$BC$151:$CB$151,0)),0)+IFERROR(INDEX('Hoja de Trabajo para listado'!$DE$153:$DG$274,MATCH($A1142,'Hoja de Trabajo para listado'!$DE$153:$DE$1048576,0),MATCH((CUADRO!Q$5&amp;$E1142),'Hoja de Trabajo para listado'!$DE$151:$DG$151,0)),0)+IFERROR(INDEX('Hoja de Trabajo para listado'!$CD$155:$DC$1048576,MATCH($A1142,'Hoja de Trabajo para listado'!$CD$155:$CD$1048576,0),MATCH((CUADRO!Q$5&amp;$E1142),'Hoja de Trabajo para listado'!$CD$151:$DC$151,0)),0)</f>
        <v>0</v>
      </c>
      <c r="R1142" s="243">
        <f t="shared" ca="1" si="37"/>
        <v>0</v>
      </c>
      <c r="S1142" s="249"/>
      <c r="T1142" s="243">
        <f ca="1">+T1143</f>
        <v>0</v>
      </c>
      <c r="U1142" s="242">
        <f t="shared" si="38"/>
        <v>1</v>
      </c>
      <c r="V1142" s="333" t="str">
        <f>+VLOOKUP(A1142,bd_lista!$A$3:$E$590,5,FALSE)</f>
        <v>Instituciones Descentralizadas Municipales</v>
      </c>
      <c r="W1142" s="391" t="str">
        <f>+V1142</f>
        <v>Instituciones Descentralizadas Municipales</v>
      </c>
      <c r="X1142" s="242">
        <f>+VLOOKUP(A1142,[4]Sheet1!$A$13:$D$744,4,FALSE)</f>
        <v>0</v>
      </c>
      <c r="Y1142" s="242" t="e">
        <f>+VLOOKUP(X1142,bd_lista!$A$3:$C$590,3,FALSE)</f>
        <v>#N/A</v>
      </c>
      <c r="Z1142" s="294">
        <f>+X1142</f>
        <v>0</v>
      </c>
      <c r="AA1142" s="295" t="e">
        <f>+Y1142</f>
        <v>#N/A</v>
      </c>
    </row>
    <row r="1143" spans="1:27" customFormat="1" ht="15" hidden="1" customHeight="1">
      <c r="A1143" s="32">
        <v>2323</v>
      </c>
      <c r="B1143" s="388"/>
      <c r="C1143" s="247" t="str">
        <f>+VLOOKUP(A1143,bd_lista!$A$3:$C$590,3,FALSE)</f>
        <v>ENTIDAD ASEO MUNICIPAL DE TARIJA</v>
      </c>
      <c r="D1143" s="390"/>
      <c r="E1143" s="244" t="s">
        <v>1305</v>
      </c>
      <c r="F1143" s="245">
        <f ca="1">+IFERROR(INDEX('Hoja de Trabajo para listado'!$A$155:$Z$1048576,MATCH($A1143,'Hoja de Trabajo para listado'!$A$155:$A$1048576,0),MATCH((CUADRO!F$5&amp;$E1143),'Hoja de Trabajo para listado'!$A$151:$Z$151,0)),0)+IFERROR(INDEX('Hoja de Trabajo para listado'!$AB$155:$BA$1048576,MATCH($A1143,'Hoja de Trabajo para listado'!$AB$155:$AB$1048576,0),MATCH((CUADRO!F$5&amp;$E1143),'Hoja de Trabajo para listado'!$AB$151:$BA$151,0)),0)+IFERROR(INDEX('Hoja de Trabajo para listado'!$BC$155:$CB$1048576,MATCH($A1143,'Hoja de Trabajo para listado'!$BC$155:$BC$1048576,0),MATCH((CUADRO!F$5&amp;$E1143),'Hoja de Trabajo para listado'!$BC$151:$CB$151,0)),0)+IFERROR(INDEX('Hoja de Trabajo para listado'!$DE$153:$DG$274,MATCH($A1143,'Hoja de Trabajo para listado'!$DE$153:$DE$1048576,0),MATCH((CUADRO!F$5&amp;$E1143),'Hoja de Trabajo para listado'!$DE$151:$DG$151,0)),0)+IFERROR(INDEX('Hoja de Trabajo para listado'!$CD$155:$DC$1048576,MATCH($A1143,'Hoja de Trabajo para listado'!$CD$155:$CD$1048576,0),MATCH((CUADRO!F$5&amp;$E1143),'Hoja de Trabajo para listado'!$CD$151:$DC$151,0)),0)</f>
        <v>0</v>
      </c>
      <c r="G1143" s="245">
        <f ca="1">+IFERROR(INDEX('Hoja de Trabajo para listado'!$A$155:$Z$1048576,MATCH($A1143,'Hoja de Trabajo para listado'!$A$155:$A$1048576,0),MATCH((CUADRO!G$5&amp;$E1143),'Hoja de Trabajo para listado'!$A$151:$Z$151,0)),0)+IFERROR(INDEX('Hoja de Trabajo para listado'!$AB$155:$BA$1048576,MATCH($A1143,'Hoja de Trabajo para listado'!$AB$155:$AB$1048576,0),MATCH((CUADRO!G$5&amp;$E1143),'Hoja de Trabajo para listado'!$AB$151:$BA$151,0)),0)+IFERROR(INDEX('Hoja de Trabajo para listado'!$BC$155:$CB$1048576,MATCH($A1143,'Hoja de Trabajo para listado'!$BC$155:$BC$1048576,0),MATCH((CUADRO!G$5&amp;$E1143),'Hoja de Trabajo para listado'!$BC$151:$CB$151,0)),0)+IFERROR(INDEX('Hoja de Trabajo para listado'!$DE$153:$DG$274,MATCH($A1143,'Hoja de Trabajo para listado'!$DE$153:$DE$1048576,0),MATCH((CUADRO!G$5&amp;$E1143),'Hoja de Trabajo para listado'!$DE$151:$DG$151,0)),0)+IFERROR(INDEX('Hoja de Trabajo para listado'!$CD$155:$DC$1048576,MATCH($A1143,'Hoja de Trabajo para listado'!$CD$155:$CD$1048576,0),MATCH((CUADRO!G$5&amp;$E1143),'Hoja de Trabajo para listado'!$CD$151:$DC$151,0)),0)</f>
        <v>0</v>
      </c>
      <c r="H1143" s="245">
        <f ca="1">+IFERROR(INDEX('Hoja de Trabajo para listado'!$A$155:$Z$1048576,MATCH($A1143,'Hoja de Trabajo para listado'!$A$155:$A$1048576,0),MATCH((CUADRO!H$5&amp;$E1143),'Hoja de Trabajo para listado'!$A$151:$Z$151,0)),0)+IFERROR(INDEX('Hoja de Trabajo para listado'!$AB$155:$BA$1048576,MATCH($A1143,'Hoja de Trabajo para listado'!$AB$155:$AB$1048576,0),MATCH((CUADRO!H$5&amp;$E1143),'Hoja de Trabajo para listado'!$AB$151:$BA$151,0)),0)+IFERROR(INDEX('Hoja de Trabajo para listado'!$BC$155:$CB$1048576,MATCH($A1143,'Hoja de Trabajo para listado'!$BC$155:$BC$1048576,0),MATCH((CUADRO!H$5&amp;$E1143),'Hoja de Trabajo para listado'!$BC$151:$CB$151,0)),0)+IFERROR(INDEX('Hoja de Trabajo para listado'!$DE$153:$DG$274,MATCH($A1143,'Hoja de Trabajo para listado'!$DE$153:$DE$1048576,0),MATCH((CUADRO!H$5&amp;$E1143),'Hoja de Trabajo para listado'!$DE$151:$DG$151,0)),0)+IFERROR(INDEX('Hoja de Trabajo para listado'!$CD$155:$DC$1048576,MATCH($A1143,'Hoja de Trabajo para listado'!$CD$155:$CD$1048576,0),MATCH((CUADRO!H$5&amp;$E1143),'Hoja de Trabajo para listado'!$CD$151:$DC$151,0)),0)</f>
        <v>0</v>
      </c>
      <c r="I1143" s="245">
        <f ca="1">+IFERROR(INDEX('Hoja de Trabajo para listado'!$A$155:$Z$1048576,MATCH($A1143,'Hoja de Trabajo para listado'!$A$155:$A$1048576,0),MATCH((CUADRO!I$5&amp;$E1143),'Hoja de Trabajo para listado'!$A$151:$Z$151,0)),0)+IFERROR(INDEX('Hoja de Trabajo para listado'!$AB$155:$BA$1048576,MATCH($A1143,'Hoja de Trabajo para listado'!$AB$155:$AB$1048576,0),MATCH((CUADRO!I$5&amp;$E1143),'Hoja de Trabajo para listado'!$AB$151:$BA$151,0)),0)+IFERROR(INDEX('Hoja de Trabajo para listado'!$BC$155:$CB$1048576,MATCH($A1143,'Hoja de Trabajo para listado'!$BC$155:$BC$1048576,0),MATCH((CUADRO!I$5&amp;$E1143),'Hoja de Trabajo para listado'!$BC$151:$CB$151,0)),0)+IFERROR(INDEX('Hoja de Trabajo para listado'!$DE$153:$DG$274,MATCH($A1143,'Hoja de Trabajo para listado'!$DE$153:$DE$1048576,0),MATCH((CUADRO!I$5&amp;$E1143),'Hoja de Trabajo para listado'!$DE$151:$DG$151,0)),0)+IFERROR(INDEX('Hoja de Trabajo para listado'!$CD$155:$DC$1048576,MATCH($A1143,'Hoja de Trabajo para listado'!$CD$155:$CD$1048576,0),MATCH((CUADRO!I$5&amp;$E1143),'Hoja de Trabajo para listado'!$CD$151:$DC$151,0)),0)</f>
        <v>0</v>
      </c>
      <c r="J1143" s="245">
        <f ca="1">+IFERROR(INDEX('Hoja de Trabajo para listado'!$A$155:$Z$1048576,MATCH($A1143,'Hoja de Trabajo para listado'!$A$155:$A$1048576,0),MATCH((CUADRO!J$5&amp;$E1143),'Hoja de Trabajo para listado'!$A$151:$Z$151,0)),0)+IFERROR(INDEX('Hoja de Trabajo para listado'!$AB$155:$BA$1048576,MATCH($A1143,'Hoja de Trabajo para listado'!$AB$155:$AB$1048576,0),MATCH((CUADRO!J$5&amp;$E1143),'Hoja de Trabajo para listado'!$AB$151:$BA$151,0)),0)+IFERROR(INDEX('Hoja de Trabajo para listado'!$BC$155:$CB$1048576,MATCH($A1143,'Hoja de Trabajo para listado'!$BC$155:$BC$1048576,0),MATCH((CUADRO!J$5&amp;$E1143),'Hoja de Trabajo para listado'!$BC$151:$CB$151,0)),0)+IFERROR(INDEX('Hoja de Trabajo para listado'!$DE$153:$DG$274,MATCH($A1143,'Hoja de Trabajo para listado'!$DE$153:$DE$1048576,0),MATCH((CUADRO!J$5&amp;$E1143),'Hoja de Trabajo para listado'!$DE$151:$DG$151,0)),0)+IFERROR(INDEX('Hoja de Trabajo para listado'!$CD$155:$DC$1048576,MATCH($A1143,'Hoja de Trabajo para listado'!$CD$155:$CD$1048576,0),MATCH((CUADRO!J$5&amp;$E1143),'Hoja de Trabajo para listado'!$CD$151:$DC$151,0)),0)</f>
        <v>0</v>
      </c>
      <c r="K1143" s="245">
        <f ca="1">+IFERROR(INDEX('Hoja de Trabajo para listado'!$A$155:$Z$1048576,MATCH($A1143,'Hoja de Trabajo para listado'!$A$155:$A$1048576,0),MATCH((CUADRO!K$5&amp;$E1143),'Hoja de Trabajo para listado'!$A$151:$Z$151,0)),0)+IFERROR(INDEX('Hoja de Trabajo para listado'!$AB$155:$BA$1048576,MATCH($A1143,'Hoja de Trabajo para listado'!$AB$155:$AB$1048576,0),MATCH((CUADRO!K$5&amp;$E1143),'Hoja de Trabajo para listado'!$AB$151:$BA$151,0)),0)+IFERROR(INDEX('Hoja de Trabajo para listado'!$BC$155:$CB$1048576,MATCH($A1143,'Hoja de Trabajo para listado'!$BC$155:$BC$1048576,0),MATCH((CUADRO!K$5&amp;$E1143),'Hoja de Trabajo para listado'!$BC$151:$CB$151,0)),0)+IFERROR(INDEX('Hoja de Trabajo para listado'!$DE$153:$DG$274,MATCH($A1143,'Hoja de Trabajo para listado'!$DE$153:$DE$1048576,0),MATCH((CUADRO!K$5&amp;$E1143),'Hoja de Trabajo para listado'!$DE$151:$DG$151,0)),0)+IFERROR(INDEX('Hoja de Trabajo para listado'!$CD$155:$DC$1048576,MATCH($A1143,'Hoja de Trabajo para listado'!$CD$155:$CD$1048576,0),MATCH((CUADRO!K$5&amp;$E1143),'Hoja de Trabajo para listado'!$CD$151:$DC$151,0)),0)</f>
        <v>0</v>
      </c>
      <c r="L1143" s="245">
        <f ca="1">+IFERROR(INDEX('Hoja de Trabajo para listado'!$A$155:$Z$1048576,MATCH($A1143,'Hoja de Trabajo para listado'!$A$155:$A$1048576,0),MATCH((CUADRO!L$5&amp;$E1143),'Hoja de Trabajo para listado'!$A$151:$Z$151,0)),0)+IFERROR(INDEX('Hoja de Trabajo para listado'!$AB$155:$BA$1048576,MATCH($A1143,'Hoja de Trabajo para listado'!$AB$155:$AB$1048576,0),MATCH((CUADRO!L$5&amp;$E1143),'Hoja de Trabajo para listado'!$AB$151:$BA$151,0)),0)+IFERROR(INDEX('Hoja de Trabajo para listado'!$BC$155:$CB$1048576,MATCH($A1143,'Hoja de Trabajo para listado'!$BC$155:$BC$1048576,0),MATCH((CUADRO!L$5&amp;$E1143),'Hoja de Trabajo para listado'!$BC$151:$CB$151,0)),0)+IFERROR(INDEX('Hoja de Trabajo para listado'!$DE$153:$DG$274,MATCH($A1143,'Hoja de Trabajo para listado'!$DE$153:$DE$1048576,0),MATCH((CUADRO!L$5&amp;$E1143),'Hoja de Trabajo para listado'!$DE$151:$DG$151,0)),0)+IFERROR(INDEX('Hoja de Trabajo para listado'!$CD$155:$DC$1048576,MATCH($A1143,'Hoja de Trabajo para listado'!$CD$155:$CD$1048576,0),MATCH((CUADRO!L$5&amp;$E1143),'Hoja de Trabajo para listado'!$CD$151:$DC$151,0)),0)</f>
        <v>0</v>
      </c>
      <c r="M1143" s="245">
        <f ca="1">+IFERROR(INDEX('Hoja de Trabajo para listado'!$A$155:$Z$1048576,MATCH($A1143,'Hoja de Trabajo para listado'!$A$155:$A$1048576,0),MATCH((CUADRO!M$5&amp;$E1143),'Hoja de Trabajo para listado'!$A$151:$Z$151,0)),0)+IFERROR(INDEX('Hoja de Trabajo para listado'!$AB$155:$BA$1048576,MATCH($A1143,'Hoja de Trabajo para listado'!$AB$155:$AB$1048576,0),MATCH((CUADRO!M$5&amp;$E1143),'Hoja de Trabajo para listado'!$AB$151:$BA$151,0)),0)+IFERROR(INDEX('Hoja de Trabajo para listado'!$BC$155:$CB$1048576,MATCH($A1143,'Hoja de Trabajo para listado'!$BC$155:$BC$1048576,0),MATCH((CUADRO!M$5&amp;$E1143),'Hoja de Trabajo para listado'!$BC$151:$CB$151,0)),0)+IFERROR(INDEX('Hoja de Trabajo para listado'!$DE$153:$DG$274,MATCH($A1143,'Hoja de Trabajo para listado'!$DE$153:$DE$1048576,0),MATCH((CUADRO!M$5&amp;$E1143),'Hoja de Trabajo para listado'!$DE$151:$DG$151,0)),0)+IFERROR(INDEX('Hoja de Trabajo para listado'!$CD$155:$DC$1048576,MATCH($A1143,'Hoja de Trabajo para listado'!$CD$155:$CD$1048576,0),MATCH((CUADRO!M$5&amp;$E1143),'Hoja de Trabajo para listado'!$CD$151:$DC$151,0)),0)</f>
        <v>0</v>
      </c>
      <c r="N1143" s="245">
        <f ca="1">+IFERROR(INDEX('Hoja de Trabajo para listado'!$A$155:$Z$1048576,MATCH($A1143,'Hoja de Trabajo para listado'!$A$155:$A$1048576,0),MATCH((CUADRO!N$5&amp;$E1143),'Hoja de Trabajo para listado'!$A$151:$Z$151,0)),0)+IFERROR(INDEX('Hoja de Trabajo para listado'!$AB$155:$BA$1048576,MATCH($A1143,'Hoja de Trabajo para listado'!$AB$155:$AB$1048576,0),MATCH((CUADRO!N$5&amp;$E1143),'Hoja de Trabajo para listado'!$AB$151:$BA$151,0)),0)+IFERROR(INDEX('Hoja de Trabajo para listado'!$BC$155:$CB$1048576,MATCH($A1143,'Hoja de Trabajo para listado'!$BC$155:$BC$1048576,0),MATCH((CUADRO!N$5&amp;$E1143),'Hoja de Trabajo para listado'!$BC$151:$CB$151,0)),0)+IFERROR(INDEX('Hoja de Trabajo para listado'!$DE$153:$DG$274,MATCH($A1143,'Hoja de Trabajo para listado'!$DE$153:$DE$1048576,0),MATCH((CUADRO!N$5&amp;$E1143),'Hoja de Trabajo para listado'!$DE$151:$DG$151,0)),0)+IFERROR(INDEX('Hoja de Trabajo para listado'!$CD$155:$DC$1048576,MATCH($A1143,'Hoja de Trabajo para listado'!$CD$155:$CD$1048576,0),MATCH((CUADRO!N$5&amp;$E1143),'Hoja de Trabajo para listado'!$CD$151:$DC$151,0)),0)</f>
        <v>0</v>
      </c>
      <c r="O1143" s="245">
        <f ca="1">+IFERROR(INDEX('Hoja de Trabajo para listado'!$A$155:$Z$1048576,MATCH($A1143,'Hoja de Trabajo para listado'!$A$155:$A$1048576,0),MATCH((CUADRO!O$5&amp;$E1143),'Hoja de Trabajo para listado'!$A$151:$Z$151,0)),0)+IFERROR(INDEX('Hoja de Trabajo para listado'!$AB$155:$BA$1048576,MATCH($A1143,'Hoja de Trabajo para listado'!$AB$155:$AB$1048576,0),MATCH((CUADRO!O$5&amp;$E1143),'Hoja de Trabajo para listado'!$AB$151:$BA$151,0)),0)+IFERROR(INDEX('Hoja de Trabajo para listado'!$BC$155:$CB$1048576,MATCH($A1143,'Hoja de Trabajo para listado'!$BC$155:$BC$1048576,0),MATCH((CUADRO!O$5&amp;$E1143),'Hoja de Trabajo para listado'!$BC$151:$CB$151,0)),0)+IFERROR(INDEX('Hoja de Trabajo para listado'!$DE$153:$DG$274,MATCH($A1143,'Hoja de Trabajo para listado'!$DE$153:$DE$1048576,0),MATCH((CUADRO!O$5&amp;$E1143),'Hoja de Trabajo para listado'!$DE$151:$DG$151,0)),0)+IFERROR(INDEX('Hoja de Trabajo para listado'!$CD$155:$DC$1048576,MATCH($A1143,'Hoja de Trabajo para listado'!$CD$155:$CD$1048576,0),MATCH((CUADRO!O$5&amp;$E1143),'Hoja de Trabajo para listado'!$CD$151:$DC$151,0)),0)</f>
        <v>0</v>
      </c>
      <c r="P1143" s="245">
        <f ca="1">+IFERROR(INDEX('Hoja de Trabajo para listado'!$A$155:$Z$1048576,MATCH($A1143,'Hoja de Trabajo para listado'!$A$155:$A$1048576,0),MATCH((CUADRO!P$5&amp;$E1143),'Hoja de Trabajo para listado'!$A$151:$Z$151,0)),0)+IFERROR(INDEX('Hoja de Trabajo para listado'!$AB$155:$BA$1048576,MATCH($A1143,'Hoja de Trabajo para listado'!$AB$155:$AB$1048576,0),MATCH((CUADRO!P$5&amp;$E1143),'Hoja de Trabajo para listado'!$AB$151:$BA$151,0)),0)+IFERROR(INDEX('Hoja de Trabajo para listado'!$BC$155:$CB$1048576,MATCH($A1143,'Hoja de Trabajo para listado'!$BC$155:$BC$1048576,0),MATCH((CUADRO!P$5&amp;$E1143),'Hoja de Trabajo para listado'!$BC$151:$CB$151,0)),0)+IFERROR(INDEX('Hoja de Trabajo para listado'!$DE$153:$DG$274,MATCH($A1143,'Hoja de Trabajo para listado'!$DE$153:$DE$1048576,0),MATCH((CUADRO!P$5&amp;$E1143),'Hoja de Trabajo para listado'!$DE$151:$DG$151,0)),0)+IFERROR(INDEX('Hoja de Trabajo para listado'!$CD$155:$DC$1048576,MATCH($A1143,'Hoja de Trabajo para listado'!$CD$155:$CD$1048576,0),MATCH((CUADRO!P$5&amp;$E1143),'Hoja de Trabajo para listado'!$CD$151:$DC$151,0)),0)</f>
        <v>0</v>
      </c>
      <c r="Q1143" s="245">
        <f ca="1">+IFERROR(INDEX('Hoja de Trabajo para listado'!$A$155:$Z$1048576,MATCH($A1143,'Hoja de Trabajo para listado'!$A$155:$A$1048576,0),MATCH((CUADRO!Q$5&amp;$E1143),'Hoja de Trabajo para listado'!$A$151:$Z$151,0)),0)+IFERROR(INDEX('Hoja de Trabajo para listado'!$AB$155:$BA$1048576,MATCH($A1143,'Hoja de Trabajo para listado'!$AB$155:$AB$1048576,0),MATCH((CUADRO!Q$5&amp;$E1143),'Hoja de Trabajo para listado'!$AB$151:$BA$151,0)),0)+IFERROR(INDEX('Hoja de Trabajo para listado'!$BC$155:$CB$1048576,MATCH($A1143,'Hoja de Trabajo para listado'!$BC$155:$BC$1048576,0),MATCH((CUADRO!Q$5&amp;$E1143),'Hoja de Trabajo para listado'!$BC$151:$CB$151,0)),0)+IFERROR(INDEX('Hoja de Trabajo para listado'!$DE$153:$DG$274,MATCH($A1143,'Hoja de Trabajo para listado'!$DE$153:$DE$1048576,0),MATCH((CUADRO!Q$5&amp;$E1143),'Hoja de Trabajo para listado'!$DE$151:$DG$151,0)),0)+IFERROR(INDEX('Hoja de Trabajo para listado'!$CD$155:$DC$1048576,MATCH($A1143,'Hoja de Trabajo para listado'!$CD$155:$CD$1048576,0),MATCH((CUADRO!Q$5&amp;$E1143),'Hoja de Trabajo para listado'!$CD$151:$DC$151,0)),0)</f>
        <v>0</v>
      </c>
      <c r="R1143" s="245">
        <f t="shared" ca="1" si="37"/>
        <v>0</v>
      </c>
      <c r="S1143" s="259">
        <f ca="1">+R1142+R1143</f>
        <v>0</v>
      </c>
      <c r="T1143" s="245">
        <f ca="1">+S1143</f>
        <v>0</v>
      </c>
      <c r="U1143" s="244">
        <f t="shared" si="38"/>
        <v>2</v>
      </c>
      <c r="V1143" s="333" t="str">
        <f>+VLOOKUP(A1143,bd_lista!$A$3:$E$590,5,FALSE)</f>
        <v>Instituciones Descentralizadas Municipales</v>
      </c>
      <c r="W1143" s="392"/>
      <c r="X1143" s="242">
        <f>+VLOOKUP(A1143,[4]Sheet1!$A$13:$D$744,4,FALSE)</f>
        <v>0</v>
      </c>
      <c r="Y1143" s="242" t="e">
        <f>+VLOOKUP(X1143,bd_lista!$A$3:$C$590,3,FALSE)</f>
        <v>#N/A</v>
      </c>
      <c r="Z1143" s="292"/>
      <c r="AA1143" s="293"/>
    </row>
    <row r="1144" spans="1:27" customFormat="1" ht="27" hidden="1" customHeight="1">
      <c r="A1144" s="32">
        <v>2324</v>
      </c>
      <c r="B1144" s="387">
        <f>+A1144</f>
        <v>2324</v>
      </c>
      <c r="C1144" s="247" t="str">
        <f>+VLOOKUP(A1144,bd_lista!$A$3:$C$590,3,FALSE)</f>
        <v>ENTIDAD OBRAS PUBLICAS MUNICIPALES DE TARIJA</v>
      </c>
      <c r="D1144" s="389" t="str">
        <f>+C1144</f>
        <v>ENTIDAD OBRAS PUBLICAS MUNICIPALES DE TARIJA</v>
      </c>
      <c r="E1144" s="242" t="s">
        <v>1304</v>
      </c>
      <c r="F1144" s="243">
        <f ca="1">+IFERROR(INDEX('Hoja de Trabajo para listado'!$A$155:$Z$1048576,MATCH($A1144,'Hoja de Trabajo para listado'!$A$155:$A$1048576,0),MATCH((CUADRO!F$5&amp;$E1144),'Hoja de Trabajo para listado'!$A$151:$Z$151,0)),0)+IFERROR(INDEX('Hoja de Trabajo para listado'!$AB$155:$BA$1048576,MATCH($A1144,'Hoja de Trabajo para listado'!$AB$155:$AB$1048576,0),MATCH((CUADRO!F$5&amp;$E1144),'Hoja de Trabajo para listado'!$AB$151:$BA$151,0)),0)+IFERROR(INDEX('Hoja de Trabajo para listado'!$BC$155:$CB$1048576,MATCH($A1144,'Hoja de Trabajo para listado'!$BC$155:$BC$1048576,0),MATCH((CUADRO!F$5&amp;$E1144),'Hoja de Trabajo para listado'!$BC$151:$CB$151,0)),0)+IFERROR(INDEX('Hoja de Trabajo para listado'!$DE$153:$DG$274,MATCH($A1144,'Hoja de Trabajo para listado'!$DE$153:$DE$1048576,0),MATCH((CUADRO!F$5&amp;$E1144),'Hoja de Trabajo para listado'!$DE$151:$DG$151,0)),0)+IFERROR(INDEX('Hoja de Trabajo para listado'!$CD$155:$DC$1048576,MATCH($A1144,'Hoja de Trabajo para listado'!$CD$155:$CD$1048576,0),MATCH((CUADRO!F$5&amp;$E1144),'Hoja de Trabajo para listado'!$CD$151:$DC$151,0)),0)</f>
        <v>0</v>
      </c>
      <c r="G1144" s="243">
        <f ca="1">+IFERROR(INDEX('Hoja de Trabajo para listado'!$A$155:$Z$1048576,MATCH($A1144,'Hoja de Trabajo para listado'!$A$155:$A$1048576,0),MATCH((CUADRO!G$5&amp;$E1144),'Hoja de Trabajo para listado'!$A$151:$Z$151,0)),0)+IFERROR(INDEX('Hoja de Trabajo para listado'!$AB$155:$BA$1048576,MATCH($A1144,'Hoja de Trabajo para listado'!$AB$155:$AB$1048576,0),MATCH((CUADRO!G$5&amp;$E1144),'Hoja de Trabajo para listado'!$AB$151:$BA$151,0)),0)+IFERROR(INDEX('Hoja de Trabajo para listado'!$BC$155:$CB$1048576,MATCH($A1144,'Hoja de Trabajo para listado'!$BC$155:$BC$1048576,0),MATCH((CUADRO!G$5&amp;$E1144),'Hoja de Trabajo para listado'!$BC$151:$CB$151,0)),0)+IFERROR(INDEX('Hoja de Trabajo para listado'!$DE$153:$DG$274,MATCH($A1144,'Hoja de Trabajo para listado'!$DE$153:$DE$1048576,0),MATCH((CUADRO!G$5&amp;$E1144),'Hoja de Trabajo para listado'!$DE$151:$DG$151,0)),0)+IFERROR(INDEX('Hoja de Trabajo para listado'!$CD$155:$DC$1048576,MATCH($A1144,'Hoja de Trabajo para listado'!$CD$155:$CD$1048576,0),MATCH((CUADRO!G$5&amp;$E1144),'Hoja de Trabajo para listado'!$CD$151:$DC$151,0)),0)</f>
        <v>0</v>
      </c>
      <c r="H1144" s="243">
        <f ca="1">+IFERROR(INDEX('Hoja de Trabajo para listado'!$A$155:$Z$1048576,MATCH($A1144,'Hoja de Trabajo para listado'!$A$155:$A$1048576,0),MATCH((CUADRO!H$5&amp;$E1144),'Hoja de Trabajo para listado'!$A$151:$Z$151,0)),0)+IFERROR(INDEX('Hoja de Trabajo para listado'!$AB$155:$BA$1048576,MATCH($A1144,'Hoja de Trabajo para listado'!$AB$155:$AB$1048576,0),MATCH((CUADRO!H$5&amp;$E1144),'Hoja de Trabajo para listado'!$AB$151:$BA$151,0)),0)+IFERROR(INDEX('Hoja de Trabajo para listado'!$BC$155:$CB$1048576,MATCH($A1144,'Hoja de Trabajo para listado'!$BC$155:$BC$1048576,0),MATCH((CUADRO!H$5&amp;$E1144),'Hoja de Trabajo para listado'!$BC$151:$CB$151,0)),0)+IFERROR(INDEX('Hoja de Trabajo para listado'!$DE$153:$DG$274,MATCH($A1144,'Hoja de Trabajo para listado'!$DE$153:$DE$1048576,0),MATCH((CUADRO!H$5&amp;$E1144),'Hoja de Trabajo para listado'!$DE$151:$DG$151,0)),0)+IFERROR(INDEX('Hoja de Trabajo para listado'!$CD$155:$DC$1048576,MATCH($A1144,'Hoja de Trabajo para listado'!$CD$155:$CD$1048576,0),MATCH((CUADRO!H$5&amp;$E1144),'Hoja de Trabajo para listado'!$CD$151:$DC$151,0)),0)</f>
        <v>0</v>
      </c>
      <c r="I1144" s="243">
        <f ca="1">+IFERROR(INDEX('Hoja de Trabajo para listado'!$A$155:$Z$1048576,MATCH($A1144,'Hoja de Trabajo para listado'!$A$155:$A$1048576,0),MATCH((CUADRO!I$5&amp;$E1144),'Hoja de Trabajo para listado'!$A$151:$Z$151,0)),0)+IFERROR(INDEX('Hoja de Trabajo para listado'!$AB$155:$BA$1048576,MATCH($A1144,'Hoja de Trabajo para listado'!$AB$155:$AB$1048576,0),MATCH((CUADRO!I$5&amp;$E1144),'Hoja de Trabajo para listado'!$AB$151:$BA$151,0)),0)+IFERROR(INDEX('Hoja de Trabajo para listado'!$BC$155:$CB$1048576,MATCH($A1144,'Hoja de Trabajo para listado'!$BC$155:$BC$1048576,0),MATCH((CUADRO!I$5&amp;$E1144),'Hoja de Trabajo para listado'!$BC$151:$CB$151,0)),0)+IFERROR(INDEX('Hoja de Trabajo para listado'!$DE$153:$DG$274,MATCH($A1144,'Hoja de Trabajo para listado'!$DE$153:$DE$1048576,0),MATCH((CUADRO!I$5&amp;$E1144),'Hoja de Trabajo para listado'!$DE$151:$DG$151,0)),0)+IFERROR(INDEX('Hoja de Trabajo para listado'!$CD$155:$DC$1048576,MATCH($A1144,'Hoja de Trabajo para listado'!$CD$155:$CD$1048576,0),MATCH((CUADRO!I$5&amp;$E1144),'Hoja de Trabajo para listado'!$CD$151:$DC$151,0)),0)</f>
        <v>0</v>
      </c>
      <c r="J1144" s="243">
        <f ca="1">+IFERROR(INDEX('Hoja de Trabajo para listado'!$A$155:$Z$1048576,MATCH($A1144,'Hoja de Trabajo para listado'!$A$155:$A$1048576,0),MATCH((CUADRO!J$5&amp;$E1144),'Hoja de Trabajo para listado'!$A$151:$Z$151,0)),0)+IFERROR(INDEX('Hoja de Trabajo para listado'!$AB$155:$BA$1048576,MATCH($A1144,'Hoja de Trabajo para listado'!$AB$155:$AB$1048576,0),MATCH((CUADRO!J$5&amp;$E1144),'Hoja de Trabajo para listado'!$AB$151:$BA$151,0)),0)+IFERROR(INDEX('Hoja de Trabajo para listado'!$BC$155:$CB$1048576,MATCH($A1144,'Hoja de Trabajo para listado'!$BC$155:$BC$1048576,0),MATCH((CUADRO!J$5&amp;$E1144),'Hoja de Trabajo para listado'!$BC$151:$CB$151,0)),0)+IFERROR(INDEX('Hoja de Trabajo para listado'!$DE$153:$DG$274,MATCH($A1144,'Hoja de Trabajo para listado'!$DE$153:$DE$1048576,0),MATCH((CUADRO!J$5&amp;$E1144),'Hoja de Trabajo para listado'!$DE$151:$DG$151,0)),0)+IFERROR(INDEX('Hoja de Trabajo para listado'!$CD$155:$DC$1048576,MATCH($A1144,'Hoja de Trabajo para listado'!$CD$155:$CD$1048576,0),MATCH((CUADRO!J$5&amp;$E1144),'Hoja de Trabajo para listado'!$CD$151:$DC$151,0)),0)</f>
        <v>0</v>
      </c>
      <c r="K1144" s="243">
        <f ca="1">+IFERROR(INDEX('Hoja de Trabajo para listado'!$A$155:$Z$1048576,MATCH($A1144,'Hoja de Trabajo para listado'!$A$155:$A$1048576,0),MATCH((CUADRO!K$5&amp;$E1144),'Hoja de Trabajo para listado'!$A$151:$Z$151,0)),0)+IFERROR(INDEX('Hoja de Trabajo para listado'!$AB$155:$BA$1048576,MATCH($A1144,'Hoja de Trabajo para listado'!$AB$155:$AB$1048576,0),MATCH((CUADRO!K$5&amp;$E1144),'Hoja de Trabajo para listado'!$AB$151:$BA$151,0)),0)+IFERROR(INDEX('Hoja de Trabajo para listado'!$BC$155:$CB$1048576,MATCH($A1144,'Hoja de Trabajo para listado'!$BC$155:$BC$1048576,0),MATCH((CUADRO!K$5&amp;$E1144),'Hoja de Trabajo para listado'!$BC$151:$CB$151,0)),0)+IFERROR(INDEX('Hoja de Trabajo para listado'!$DE$153:$DG$274,MATCH($A1144,'Hoja de Trabajo para listado'!$DE$153:$DE$1048576,0),MATCH((CUADRO!K$5&amp;$E1144),'Hoja de Trabajo para listado'!$DE$151:$DG$151,0)),0)+IFERROR(INDEX('Hoja de Trabajo para listado'!$CD$155:$DC$1048576,MATCH($A1144,'Hoja de Trabajo para listado'!$CD$155:$CD$1048576,0),MATCH((CUADRO!K$5&amp;$E1144),'Hoja de Trabajo para listado'!$CD$151:$DC$151,0)),0)</f>
        <v>0</v>
      </c>
      <c r="L1144" s="243">
        <f ca="1">+IFERROR(INDEX('Hoja de Trabajo para listado'!$A$155:$Z$1048576,MATCH($A1144,'Hoja de Trabajo para listado'!$A$155:$A$1048576,0),MATCH((CUADRO!L$5&amp;$E1144),'Hoja de Trabajo para listado'!$A$151:$Z$151,0)),0)+IFERROR(INDEX('Hoja de Trabajo para listado'!$AB$155:$BA$1048576,MATCH($A1144,'Hoja de Trabajo para listado'!$AB$155:$AB$1048576,0),MATCH((CUADRO!L$5&amp;$E1144),'Hoja de Trabajo para listado'!$AB$151:$BA$151,0)),0)+IFERROR(INDEX('Hoja de Trabajo para listado'!$BC$155:$CB$1048576,MATCH($A1144,'Hoja de Trabajo para listado'!$BC$155:$BC$1048576,0),MATCH((CUADRO!L$5&amp;$E1144),'Hoja de Trabajo para listado'!$BC$151:$CB$151,0)),0)+IFERROR(INDEX('Hoja de Trabajo para listado'!$DE$153:$DG$274,MATCH($A1144,'Hoja de Trabajo para listado'!$DE$153:$DE$1048576,0),MATCH((CUADRO!L$5&amp;$E1144),'Hoja de Trabajo para listado'!$DE$151:$DG$151,0)),0)+IFERROR(INDEX('Hoja de Trabajo para listado'!$CD$155:$DC$1048576,MATCH($A1144,'Hoja de Trabajo para listado'!$CD$155:$CD$1048576,0),MATCH((CUADRO!L$5&amp;$E1144),'Hoja de Trabajo para listado'!$CD$151:$DC$151,0)),0)</f>
        <v>0</v>
      </c>
      <c r="M1144" s="243">
        <f ca="1">+IFERROR(INDEX('Hoja de Trabajo para listado'!$A$155:$Z$1048576,MATCH($A1144,'Hoja de Trabajo para listado'!$A$155:$A$1048576,0),MATCH((CUADRO!M$5&amp;$E1144),'Hoja de Trabajo para listado'!$A$151:$Z$151,0)),0)+IFERROR(INDEX('Hoja de Trabajo para listado'!$AB$155:$BA$1048576,MATCH($A1144,'Hoja de Trabajo para listado'!$AB$155:$AB$1048576,0),MATCH((CUADRO!M$5&amp;$E1144),'Hoja de Trabajo para listado'!$AB$151:$BA$151,0)),0)+IFERROR(INDEX('Hoja de Trabajo para listado'!$BC$155:$CB$1048576,MATCH($A1144,'Hoja de Trabajo para listado'!$BC$155:$BC$1048576,0),MATCH((CUADRO!M$5&amp;$E1144),'Hoja de Trabajo para listado'!$BC$151:$CB$151,0)),0)+IFERROR(INDEX('Hoja de Trabajo para listado'!$DE$153:$DG$274,MATCH($A1144,'Hoja de Trabajo para listado'!$DE$153:$DE$1048576,0),MATCH((CUADRO!M$5&amp;$E1144),'Hoja de Trabajo para listado'!$DE$151:$DG$151,0)),0)+IFERROR(INDEX('Hoja de Trabajo para listado'!$CD$155:$DC$1048576,MATCH($A1144,'Hoja de Trabajo para listado'!$CD$155:$CD$1048576,0),MATCH((CUADRO!M$5&amp;$E1144),'Hoja de Trabajo para listado'!$CD$151:$DC$151,0)),0)</f>
        <v>0</v>
      </c>
      <c r="N1144" s="243">
        <f ca="1">+IFERROR(INDEX('Hoja de Trabajo para listado'!$A$155:$Z$1048576,MATCH($A1144,'Hoja de Trabajo para listado'!$A$155:$A$1048576,0),MATCH((CUADRO!N$5&amp;$E1144),'Hoja de Trabajo para listado'!$A$151:$Z$151,0)),0)+IFERROR(INDEX('Hoja de Trabajo para listado'!$AB$155:$BA$1048576,MATCH($A1144,'Hoja de Trabajo para listado'!$AB$155:$AB$1048576,0),MATCH((CUADRO!N$5&amp;$E1144),'Hoja de Trabajo para listado'!$AB$151:$BA$151,0)),0)+IFERROR(INDEX('Hoja de Trabajo para listado'!$BC$155:$CB$1048576,MATCH($A1144,'Hoja de Trabajo para listado'!$BC$155:$BC$1048576,0),MATCH((CUADRO!N$5&amp;$E1144),'Hoja de Trabajo para listado'!$BC$151:$CB$151,0)),0)+IFERROR(INDEX('Hoja de Trabajo para listado'!$DE$153:$DG$274,MATCH($A1144,'Hoja de Trabajo para listado'!$DE$153:$DE$1048576,0),MATCH((CUADRO!N$5&amp;$E1144),'Hoja de Trabajo para listado'!$DE$151:$DG$151,0)),0)+IFERROR(INDEX('Hoja de Trabajo para listado'!$CD$155:$DC$1048576,MATCH($A1144,'Hoja de Trabajo para listado'!$CD$155:$CD$1048576,0),MATCH((CUADRO!N$5&amp;$E1144),'Hoja de Trabajo para listado'!$CD$151:$DC$151,0)),0)</f>
        <v>0</v>
      </c>
      <c r="O1144" s="243">
        <f ca="1">+IFERROR(INDEX('Hoja de Trabajo para listado'!$A$155:$Z$1048576,MATCH($A1144,'Hoja de Trabajo para listado'!$A$155:$A$1048576,0),MATCH((CUADRO!O$5&amp;$E1144),'Hoja de Trabajo para listado'!$A$151:$Z$151,0)),0)+IFERROR(INDEX('Hoja de Trabajo para listado'!$AB$155:$BA$1048576,MATCH($A1144,'Hoja de Trabajo para listado'!$AB$155:$AB$1048576,0),MATCH((CUADRO!O$5&amp;$E1144),'Hoja de Trabajo para listado'!$AB$151:$BA$151,0)),0)+IFERROR(INDEX('Hoja de Trabajo para listado'!$BC$155:$CB$1048576,MATCH($A1144,'Hoja de Trabajo para listado'!$BC$155:$BC$1048576,0),MATCH((CUADRO!O$5&amp;$E1144),'Hoja de Trabajo para listado'!$BC$151:$CB$151,0)),0)+IFERROR(INDEX('Hoja de Trabajo para listado'!$DE$153:$DG$274,MATCH($A1144,'Hoja de Trabajo para listado'!$DE$153:$DE$1048576,0),MATCH((CUADRO!O$5&amp;$E1144),'Hoja de Trabajo para listado'!$DE$151:$DG$151,0)),0)+IFERROR(INDEX('Hoja de Trabajo para listado'!$CD$155:$DC$1048576,MATCH($A1144,'Hoja de Trabajo para listado'!$CD$155:$CD$1048576,0),MATCH((CUADRO!O$5&amp;$E1144),'Hoja de Trabajo para listado'!$CD$151:$DC$151,0)),0)</f>
        <v>0</v>
      </c>
      <c r="P1144" s="243">
        <f ca="1">+IFERROR(INDEX('Hoja de Trabajo para listado'!$A$155:$Z$1048576,MATCH($A1144,'Hoja de Trabajo para listado'!$A$155:$A$1048576,0),MATCH((CUADRO!P$5&amp;$E1144),'Hoja de Trabajo para listado'!$A$151:$Z$151,0)),0)+IFERROR(INDEX('Hoja de Trabajo para listado'!$AB$155:$BA$1048576,MATCH($A1144,'Hoja de Trabajo para listado'!$AB$155:$AB$1048576,0),MATCH((CUADRO!P$5&amp;$E1144),'Hoja de Trabajo para listado'!$AB$151:$BA$151,0)),0)+IFERROR(INDEX('Hoja de Trabajo para listado'!$BC$155:$CB$1048576,MATCH($A1144,'Hoja de Trabajo para listado'!$BC$155:$BC$1048576,0),MATCH((CUADRO!P$5&amp;$E1144),'Hoja de Trabajo para listado'!$BC$151:$CB$151,0)),0)+IFERROR(INDEX('Hoja de Trabajo para listado'!$DE$153:$DG$274,MATCH($A1144,'Hoja de Trabajo para listado'!$DE$153:$DE$1048576,0),MATCH((CUADRO!P$5&amp;$E1144),'Hoja de Trabajo para listado'!$DE$151:$DG$151,0)),0)+IFERROR(INDEX('Hoja de Trabajo para listado'!$CD$155:$DC$1048576,MATCH($A1144,'Hoja de Trabajo para listado'!$CD$155:$CD$1048576,0),MATCH((CUADRO!P$5&amp;$E1144),'Hoja de Trabajo para listado'!$CD$151:$DC$151,0)),0)</f>
        <v>0</v>
      </c>
      <c r="Q1144" s="243">
        <f ca="1">+IFERROR(INDEX('Hoja de Trabajo para listado'!$A$155:$Z$1048576,MATCH($A1144,'Hoja de Trabajo para listado'!$A$155:$A$1048576,0),MATCH((CUADRO!Q$5&amp;$E1144),'Hoja de Trabajo para listado'!$A$151:$Z$151,0)),0)+IFERROR(INDEX('Hoja de Trabajo para listado'!$AB$155:$BA$1048576,MATCH($A1144,'Hoja de Trabajo para listado'!$AB$155:$AB$1048576,0),MATCH((CUADRO!Q$5&amp;$E1144),'Hoja de Trabajo para listado'!$AB$151:$BA$151,0)),0)+IFERROR(INDEX('Hoja de Trabajo para listado'!$BC$155:$CB$1048576,MATCH($A1144,'Hoja de Trabajo para listado'!$BC$155:$BC$1048576,0),MATCH((CUADRO!Q$5&amp;$E1144),'Hoja de Trabajo para listado'!$BC$151:$CB$151,0)),0)+IFERROR(INDEX('Hoja de Trabajo para listado'!$DE$153:$DG$274,MATCH($A1144,'Hoja de Trabajo para listado'!$DE$153:$DE$1048576,0),MATCH((CUADRO!Q$5&amp;$E1144),'Hoja de Trabajo para listado'!$DE$151:$DG$151,0)),0)+IFERROR(INDEX('Hoja de Trabajo para listado'!$CD$155:$DC$1048576,MATCH($A1144,'Hoja de Trabajo para listado'!$CD$155:$CD$1048576,0),MATCH((CUADRO!Q$5&amp;$E1144),'Hoja de Trabajo para listado'!$CD$151:$DC$151,0)),0)</f>
        <v>0</v>
      </c>
      <c r="R1144" s="243">
        <f t="shared" ca="1" si="37"/>
        <v>0</v>
      </c>
      <c r="S1144" s="249"/>
      <c r="T1144" s="243">
        <f ca="1">+T1145</f>
        <v>0</v>
      </c>
      <c r="U1144" s="242">
        <f t="shared" si="38"/>
        <v>1</v>
      </c>
      <c r="V1144" s="333" t="str">
        <f>+VLOOKUP(A1144,bd_lista!$A$3:$E$590,5,FALSE)</f>
        <v>Instituciones Descentralizadas Municipales</v>
      </c>
      <c r="W1144" s="391" t="str">
        <f>+V1144</f>
        <v>Instituciones Descentralizadas Municipales</v>
      </c>
      <c r="X1144" s="242">
        <f>+VLOOKUP(A1144,[4]Sheet1!$A$13:$D$744,4,FALSE)</f>
        <v>0</v>
      </c>
      <c r="Y1144" s="242" t="e">
        <f>+VLOOKUP(X1144,bd_lista!$A$3:$C$590,3,FALSE)</f>
        <v>#N/A</v>
      </c>
      <c r="Z1144" s="294">
        <f>+X1144</f>
        <v>0</v>
      </c>
      <c r="AA1144" s="295" t="e">
        <f>+Y1144</f>
        <v>#N/A</v>
      </c>
    </row>
    <row r="1145" spans="1:27" customFormat="1" ht="27" hidden="1" customHeight="1">
      <c r="A1145" s="32">
        <v>2324</v>
      </c>
      <c r="B1145" s="388"/>
      <c r="C1145" s="247" t="str">
        <f>+VLOOKUP(A1145,bd_lista!$A$3:$C$590,3,FALSE)</f>
        <v>ENTIDAD OBRAS PUBLICAS MUNICIPALES DE TARIJA</v>
      </c>
      <c r="D1145" s="390"/>
      <c r="E1145" s="244" t="s">
        <v>1305</v>
      </c>
      <c r="F1145" s="243">
        <f ca="1">+IFERROR(INDEX('Hoja de Trabajo para listado'!$A$155:$Z$1048576,MATCH($A1145,'Hoja de Trabajo para listado'!$A$155:$A$1048576,0),MATCH((CUADRO!F$5&amp;$E1145),'Hoja de Trabajo para listado'!$A$151:$Z$151,0)),0)+IFERROR(INDEX('Hoja de Trabajo para listado'!$AB$155:$BA$1048576,MATCH($A1145,'Hoja de Trabajo para listado'!$AB$155:$AB$1048576,0),MATCH((CUADRO!F$5&amp;$E1145),'Hoja de Trabajo para listado'!$AB$151:$BA$151,0)),0)+IFERROR(INDEX('Hoja de Trabajo para listado'!$BC$155:$CB$1048576,MATCH($A1145,'Hoja de Trabajo para listado'!$BC$155:$BC$1048576,0),MATCH((CUADRO!F$5&amp;$E1145),'Hoja de Trabajo para listado'!$BC$151:$CB$151,0)),0)+IFERROR(INDEX('Hoja de Trabajo para listado'!$DE$153:$DG$274,MATCH($A1145,'Hoja de Trabajo para listado'!$DE$153:$DE$1048576,0),MATCH((CUADRO!F$5&amp;$E1145),'Hoja de Trabajo para listado'!$DE$151:$DG$151,0)),0)+IFERROR(INDEX('Hoja de Trabajo para listado'!$CD$155:$DC$1048576,MATCH($A1145,'Hoja de Trabajo para listado'!$CD$155:$CD$1048576,0),MATCH((CUADRO!F$5&amp;$E1145),'Hoja de Trabajo para listado'!$CD$151:$DC$151,0)),0)</f>
        <v>0</v>
      </c>
      <c r="G1145" s="243">
        <f ca="1">+IFERROR(INDEX('Hoja de Trabajo para listado'!$A$155:$Z$1048576,MATCH($A1145,'Hoja de Trabajo para listado'!$A$155:$A$1048576,0),MATCH((CUADRO!G$5&amp;$E1145),'Hoja de Trabajo para listado'!$A$151:$Z$151,0)),0)+IFERROR(INDEX('Hoja de Trabajo para listado'!$AB$155:$BA$1048576,MATCH($A1145,'Hoja de Trabajo para listado'!$AB$155:$AB$1048576,0),MATCH((CUADRO!G$5&amp;$E1145),'Hoja de Trabajo para listado'!$AB$151:$BA$151,0)),0)+IFERROR(INDEX('Hoja de Trabajo para listado'!$BC$155:$CB$1048576,MATCH($A1145,'Hoja de Trabajo para listado'!$BC$155:$BC$1048576,0),MATCH((CUADRO!G$5&amp;$E1145),'Hoja de Trabajo para listado'!$BC$151:$CB$151,0)),0)+IFERROR(INDEX('Hoja de Trabajo para listado'!$DE$153:$DG$274,MATCH($A1145,'Hoja de Trabajo para listado'!$DE$153:$DE$1048576,0),MATCH((CUADRO!G$5&amp;$E1145),'Hoja de Trabajo para listado'!$DE$151:$DG$151,0)),0)+IFERROR(INDEX('Hoja de Trabajo para listado'!$CD$155:$DC$1048576,MATCH($A1145,'Hoja de Trabajo para listado'!$CD$155:$CD$1048576,0),MATCH((CUADRO!G$5&amp;$E1145),'Hoja de Trabajo para listado'!$CD$151:$DC$151,0)),0)</f>
        <v>0</v>
      </c>
      <c r="H1145" s="243">
        <f ca="1">+IFERROR(INDEX('Hoja de Trabajo para listado'!$A$155:$Z$1048576,MATCH($A1145,'Hoja de Trabajo para listado'!$A$155:$A$1048576,0),MATCH((CUADRO!H$5&amp;$E1145),'Hoja de Trabajo para listado'!$A$151:$Z$151,0)),0)+IFERROR(INDEX('Hoja de Trabajo para listado'!$AB$155:$BA$1048576,MATCH($A1145,'Hoja de Trabajo para listado'!$AB$155:$AB$1048576,0),MATCH((CUADRO!H$5&amp;$E1145),'Hoja de Trabajo para listado'!$AB$151:$BA$151,0)),0)+IFERROR(INDEX('Hoja de Trabajo para listado'!$BC$155:$CB$1048576,MATCH($A1145,'Hoja de Trabajo para listado'!$BC$155:$BC$1048576,0),MATCH((CUADRO!H$5&amp;$E1145),'Hoja de Trabajo para listado'!$BC$151:$CB$151,0)),0)+IFERROR(INDEX('Hoja de Trabajo para listado'!$DE$153:$DG$274,MATCH($A1145,'Hoja de Trabajo para listado'!$DE$153:$DE$1048576,0),MATCH((CUADRO!H$5&amp;$E1145),'Hoja de Trabajo para listado'!$DE$151:$DG$151,0)),0)+IFERROR(INDEX('Hoja de Trabajo para listado'!$CD$155:$DC$1048576,MATCH($A1145,'Hoja de Trabajo para listado'!$CD$155:$CD$1048576,0),MATCH((CUADRO!H$5&amp;$E1145),'Hoja de Trabajo para listado'!$CD$151:$DC$151,0)),0)</f>
        <v>0</v>
      </c>
      <c r="I1145" s="243">
        <f ca="1">+IFERROR(INDEX('Hoja de Trabajo para listado'!$A$155:$Z$1048576,MATCH($A1145,'Hoja de Trabajo para listado'!$A$155:$A$1048576,0),MATCH((CUADRO!I$5&amp;$E1145),'Hoja de Trabajo para listado'!$A$151:$Z$151,0)),0)+IFERROR(INDEX('Hoja de Trabajo para listado'!$AB$155:$BA$1048576,MATCH($A1145,'Hoja de Trabajo para listado'!$AB$155:$AB$1048576,0),MATCH((CUADRO!I$5&amp;$E1145),'Hoja de Trabajo para listado'!$AB$151:$BA$151,0)),0)+IFERROR(INDEX('Hoja de Trabajo para listado'!$BC$155:$CB$1048576,MATCH($A1145,'Hoja de Trabajo para listado'!$BC$155:$BC$1048576,0),MATCH((CUADRO!I$5&amp;$E1145),'Hoja de Trabajo para listado'!$BC$151:$CB$151,0)),0)+IFERROR(INDEX('Hoja de Trabajo para listado'!$DE$153:$DG$274,MATCH($A1145,'Hoja de Trabajo para listado'!$DE$153:$DE$1048576,0),MATCH((CUADRO!I$5&amp;$E1145),'Hoja de Trabajo para listado'!$DE$151:$DG$151,0)),0)+IFERROR(INDEX('Hoja de Trabajo para listado'!$CD$155:$DC$1048576,MATCH($A1145,'Hoja de Trabajo para listado'!$CD$155:$CD$1048576,0),MATCH((CUADRO!I$5&amp;$E1145),'Hoja de Trabajo para listado'!$CD$151:$DC$151,0)),0)</f>
        <v>0</v>
      </c>
      <c r="J1145" s="243">
        <f ca="1">+IFERROR(INDEX('Hoja de Trabajo para listado'!$A$155:$Z$1048576,MATCH($A1145,'Hoja de Trabajo para listado'!$A$155:$A$1048576,0),MATCH((CUADRO!J$5&amp;$E1145),'Hoja de Trabajo para listado'!$A$151:$Z$151,0)),0)+IFERROR(INDEX('Hoja de Trabajo para listado'!$AB$155:$BA$1048576,MATCH($A1145,'Hoja de Trabajo para listado'!$AB$155:$AB$1048576,0),MATCH((CUADRO!J$5&amp;$E1145),'Hoja de Trabajo para listado'!$AB$151:$BA$151,0)),0)+IFERROR(INDEX('Hoja de Trabajo para listado'!$BC$155:$CB$1048576,MATCH($A1145,'Hoja de Trabajo para listado'!$BC$155:$BC$1048576,0),MATCH((CUADRO!J$5&amp;$E1145),'Hoja de Trabajo para listado'!$BC$151:$CB$151,0)),0)+IFERROR(INDEX('Hoja de Trabajo para listado'!$DE$153:$DG$274,MATCH($A1145,'Hoja de Trabajo para listado'!$DE$153:$DE$1048576,0),MATCH((CUADRO!J$5&amp;$E1145),'Hoja de Trabajo para listado'!$DE$151:$DG$151,0)),0)+IFERROR(INDEX('Hoja de Trabajo para listado'!$CD$155:$DC$1048576,MATCH($A1145,'Hoja de Trabajo para listado'!$CD$155:$CD$1048576,0),MATCH((CUADRO!J$5&amp;$E1145),'Hoja de Trabajo para listado'!$CD$151:$DC$151,0)),0)</f>
        <v>0</v>
      </c>
      <c r="K1145" s="243">
        <f ca="1">+IFERROR(INDEX('Hoja de Trabajo para listado'!$A$155:$Z$1048576,MATCH($A1145,'Hoja de Trabajo para listado'!$A$155:$A$1048576,0),MATCH((CUADRO!K$5&amp;$E1145),'Hoja de Trabajo para listado'!$A$151:$Z$151,0)),0)+IFERROR(INDEX('Hoja de Trabajo para listado'!$AB$155:$BA$1048576,MATCH($A1145,'Hoja de Trabajo para listado'!$AB$155:$AB$1048576,0),MATCH((CUADRO!K$5&amp;$E1145),'Hoja de Trabajo para listado'!$AB$151:$BA$151,0)),0)+IFERROR(INDEX('Hoja de Trabajo para listado'!$BC$155:$CB$1048576,MATCH($A1145,'Hoja de Trabajo para listado'!$BC$155:$BC$1048576,0),MATCH((CUADRO!K$5&amp;$E1145),'Hoja de Trabajo para listado'!$BC$151:$CB$151,0)),0)+IFERROR(INDEX('Hoja de Trabajo para listado'!$DE$153:$DG$274,MATCH($A1145,'Hoja de Trabajo para listado'!$DE$153:$DE$1048576,0),MATCH((CUADRO!K$5&amp;$E1145),'Hoja de Trabajo para listado'!$DE$151:$DG$151,0)),0)+IFERROR(INDEX('Hoja de Trabajo para listado'!$CD$155:$DC$1048576,MATCH($A1145,'Hoja de Trabajo para listado'!$CD$155:$CD$1048576,0),MATCH((CUADRO!K$5&amp;$E1145),'Hoja de Trabajo para listado'!$CD$151:$DC$151,0)),0)</f>
        <v>0</v>
      </c>
      <c r="L1145" s="243">
        <f ca="1">+IFERROR(INDEX('Hoja de Trabajo para listado'!$A$155:$Z$1048576,MATCH($A1145,'Hoja de Trabajo para listado'!$A$155:$A$1048576,0),MATCH((CUADRO!L$5&amp;$E1145),'Hoja de Trabajo para listado'!$A$151:$Z$151,0)),0)+IFERROR(INDEX('Hoja de Trabajo para listado'!$AB$155:$BA$1048576,MATCH($A1145,'Hoja de Trabajo para listado'!$AB$155:$AB$1048576,0),MATCH((CUADRO!L$5&amp;$E1145),'Hoja de Trabajo para listado'!$AB$151:$BA$151,0)),0)+IFERROR(INDEX('Hoja de Trabajo para listado'!$BC$155:$CB$1048576,MATCH($A1145,'Hoja de Trabajo para listado'!$BC$155:$BC$1048576,0),MATCH((CUADRO!L$5&amp;$E1145),'Hoja de Trabajo para listado'!$BC$151:$CB$151,0)),0)+IFERROR(INDEX('Hoja de Trabajo para listado'!$DE$153:$DG$274,MATCH($A1145,'Hoja de Trabajo para listado'!$DE$153:$DE$1048576,0),MATCH((CUADRO!L$5&amp;$E1145),'Hoja de Trabajo para listado'!$DE$151:$DG$151,0)),0)+IFERROR(INDEX('Hoja de Trabajo para listado'!$CD$155:$DC$1048576,MATCH($A1145,'Hoja de Trabajo para listado'!$CD$155:$CD$1048576,0),MATCH((CUADRO!L$5&amp;$E1145),'Hoja de Trabajo para listado'!$CD$151:$DC$151,0)),0)</f>
        <v>0</v>
      </c>
      <c r="M1145" s="243">
        <f ca="1">+IFERROR(INDEX('Hoja de Trabajo para listado'!$A$155:$Z$1048576,MATCH($A1145,'Hoja de Trabajo para listado'!$A$155:$A$1048576,0),MATCH((CUADRO!M$5&amp;$E1145),'Hoja de Trabajo para listado'!$A$151:$Z$151,0)),0)+IFERROR(INDEX('Hoja de Trabajo para listado'!$AB$155:$BA$1048576,MATCH($A1145,'Hoja de Trabajo para listado'!$AB$155:$AB$1048576,0),MATCH((CUADRO!M$5&amp;$E1145),'Hoja de Trabajo para listado'!$AB$151:$BA$151,0)),0)+IFERROR(INDEX('Hoja de Trabajo para listado'!$BC$155:$CB$1048576,MATCH($A1145,'Hoja de Trabajo para listado'!$BC$155:$BC$1048576,0),MATCH((CUADRO!M$5&amp;$E1145),'Hoja de Trabajo para listado'!$BC$151:$CB$151,0)),0)+IFERROR(INDEX('Hoja de Trabajo para listado'!$DE$153:$DG$274,MATCH($A1145,'Hoja de Trabajo para listado'!$DE$153:$DE$1048576,0),MATCH((CUADRO!M$5&amp;$E1145),'Hoja de Trabajo para listado'!$DE$151:$DG$151,0)),0)+IFERROR(INDEX('Hoja de Trabajo para listado'!$CD$155:$DC$1048576,MATCH($A1145,'Hoja de Trabajo para listado'!$CD$155:$CD$1048576,0),MATCH((CUADRO!M$5&amp;$E1145),'Hoja de Trabajo para listado'!$CD$151:$DC$151,0)),0)</f>
        <v>0</v>
      </c>
      <c r="N1145" s="243">
        <f ca="1">+IFERROR(INDEX('Hoja de Trabajo para listado'!$A$155:$Z$1048576,MATCH($A1145,'Hoja de Trabajo para listado'!$A$155:$A$1048576,0),MATCH((CUADRO!N$5&amp;$E1145),'Hoja de Trabajo para listado'!$A$151:$Z$151,0)),0)+IFERROR(INDEX('Hoja de Trabajo para listado'!$AB$155:$BA$1048576,MATCH($A1145,'Hoja de Trabajo para listado'!$AB$155:$AB$1048576,0),MATCH((CUADRO!N$5&amp;$E1145),'Hoja de Trabajo para listado'!$AB$151:$BA$151,0)),0)+IFERROR(INDEX('Hoja de Trabajo para listado'!$BC$155:$CB$1048576,MATCH($A1145,'Hoja de Trabajo para listado'!$BC$155:$BC$1048576,0),MATCH((CUADRO!N$5&amp;$E1145),'Hoja de Trabajo para listado'!$BC$151:$CB$151,0)),0)+IFERROR(INDEX('Hoja de Trabajo para listado'!$DE$153:$DG$274,MATCH($A1145,'Hoja de Trabajo para listado'!$DE$153:$DE$1048576,0),MATCH((CUADRO!N$5&amp;$E1145),'Hoja de Trabajo para listado'!$DE$151:$DG$151,0)),0)+IFERROR(INDEX('Hoja de Trabajo para listado'!$CD$155:$DC$1048576,MATCH($A1145,'Hoja de Trabajo para listado'!$CD$155:$CD$1048576,0),MATCH((CUADRO!N$5&amp;$E1145),'Hoja de Trabajo para listado'!$CD$151:$DC$151,0)),0)</f>
        <v>0</v>
      </c>
      <c r="O1145" s="243">
        <f ca="1">+IFERROR(INDEX('Hoja de Trabajo para listado'!$A$155:$Z$1048576,MATCH($A1145,'Hoja de Trabajo para listado'!$A$155:$A$1048576,0),MATCH((CUADRO!O$5&amp;$E1145),'Hoja de Trabajo para listado'!$A$151:$Z$151,0)),0)+IFERROR(INDEX('Hoja de Trabajo para listado'!$AB$155:$BA$1048576,MATCH($A1145,'Hoja de Trabajo para listado'!$AB$155:$AB$1048576,0),MATCH((CUADRO!O$5&amp;$E1145),'Hoja de Trabajo para listado'!$AB$151:$BA$151,0)),0)+IFERROR(INDEX('Hoja de Trabajo para listado'!$BC$155:$CB$1048576,MATCH($A1145,'Hoja de Trabajo para listado'!$BC$155:$BC$1048576,0),MATCH((CUADRO!O$5&amp;$E1145),'Hoja de Trabajo para listado'!$BC$151:$CB$151,0)),0)+IFERROR(INDEX('Hoja de Trabajo para listado'!$DE$153:$DG$274,MATCH($A1145,'Hoja de Trabajo para listado'!$DE$153:$DE$1048576,0),MATCH((CUADRO!O$5&amp;$E1145),'Hoja de Trabajo para listado'!$DE$151:$DG$151,0)),0)+IFERROR(INDEX('Hoja de Trabajo para listado'!$CD$155:$DC$1048576,MATCH($A1145,'Hoja de Trabajo para listado'!$CD$155:$CD$1048576,0),MATCH((CUADRO!O$5&amp;$E1145),'Hoja de Trabajo para listado'!$CD$151:$DC$151,0)),0)</f>
        <v>0</v>
      </c>
      <c r="P1145" s="243">
        <f ca="1">+IFERROR(INDEX('Hoja de Trabajo para listado'!$A$155:$Z$1048576,MATCH($A1145,'Hoja de Trabajo para listado'!$A$155:$A$1048576,0),MATCH((CUADRO!P$5&amp;$E1145),'Hoja de Trabajo para listado'!$A$151:$Z$151,0)),0)+IFERROR(INDEX('Hoja de Trabajo para listado'!$AB$155:$BA$1048576,MATCH($A1145,'Hoja de Trabajo para listado'!$AB$155:$AB$1048576,0),MATCH((CUADRO!P$5&amp;$E1145),'Hoja de Trabajo para listado'!$AB$151:$BA$151,0)),0)+IFERROR(INDEX('Hoja de Trabajo para listado'!$BC$155:$CB$1048576,MATCH($A1145,'Hoja de Trabajo para listado'!$BC$155:$BC$1048576,0),MATCH((CUADRO!P$5&amp;$E1145),'Hoja de Trabajo para listado'!$BC$151:$CB$151,0)),0)+IFERROR(INDEX('Hoja de Trabajo para listado'!$DE$153:$DG$274,MATCH($A1145,'Hoja de Trabajo para listado'!$DE$153:$DE$1048576,0),MATCH((CUADRO!P$5&amp;$E1145),'Hoja de Trabajo para listado'!$DE$151:$DG$151,0)),0)+IFERROR(INDEX('Hoja de Trabajo para listado'!$CD$155:$DC$1048576,MATCH($A1145,'Hoja de Trabajo para listado'!$CD$155:$CD$1048576,0),MATCH((CUADRO!P$5&amp;$E1145),'Hoja de Trabajo para listado'!$CD$151:$DC$151,0)),0)</f>
        <v>0</v>
      </c>
      <c r="Q1145" s="243">
        <f ca="1">+IFERROR(INDEX('Hoja de Trabajo para listado'!$A$155:$Z$1048576,MATCH($A1145,'Hoja de Trabajo para listado'!$A$155:$A$1048576,0),MATCH((CUADRO!Q$5&amp;$E1145),'Hoja de Trabajo para listado'!$A$151:$Z$151,0)),0)+IFERROR(INDEX('Hoja de Trabajo para listado'!$AB$155:$BA$1048576,MATCH($A1145,'Hoja de Trabajo para listado'!$AB$155:$AB$1048576,0),MATCH((CUADRO!Q$5&amp;$E1145),'Hoja de Trabajo para listado'!$AB$151:$BA$151,0)),0)+IFERROR(INDEX('Hoja de Trabajo para listado'!$BC$155:$CB$1048576,MATCH($A1145,'Hoja de Trabajo para listado'!$BC$155:$BC$1048576,0),MATCH((CUADRO!Q$5&amp;$E1145),'Hoja de Trabajo para listado'!$BC$151:$CB$151,0)),0)+IFERROR(INDEX('Hoja de Trabajo para listado'!$DE$153:$DG$274,MATCH($A1145,'Hoja de Trabajo para listado'!$DE$153:$DE$1048576,0),MATCH((CUADRO!Q$5&amp;$E1145),'Hoja de Trabajo para listado'!$DE$151:$DG$151,0)),0)+IFERROR(INDEX('Hoja de Trabajo para listado'!$CD$155:$DC$1048576,MATCH($A1145,'Hoja de Trabajo para listado'!$CD$155:$CD$1048576,0),MATCH((CUADRO!Q$5&amp;$E1145),'Hoja de Trabajo para listado'!$CD$151:$DC$151,0)),0)</f>
        <v>0</v>
      </c>
      <c r="R1145" s="243">
        <f t="shared" ca="1" si="37"/>
        <v>0</v>
      </c>
      <c r="S1145" s="249">
        <f ca="1">+R1144+R1145</f>
        <v>0</v>
      </c>
      <c r="T1145" s="243">
        <f ca="1">+S1145</f>
        <v>0</v>
      </c>
      <c r="U1145" s="242">
        <f t="shared" si="38"/>
        <v>2</v>
      </c>
      <c r="V1145" s="333" t="str">
        <f>+VLOOKUP(A1145,bd_lista!$A$3:$E$590,5,FALSE)</f>
        <v>Instituciones Descentralizadas Municipales</v>
      </c>
      <c r="W1145" s="392"/>
      <c r="X1145" s="242">
        <f>+VLOOKUP(A1145,[4]Sheet1!$A$13:$D$744,4,FALSE)</f>
        <v>0</v>
      </c>
      <c r="Y1145" s="242" t="e">
        <f>+VLOOKUP(X1145,bd_lista!$A$3:$C$590,3,FALSE)</f>
        <v>#N/A</v>
      </c>
      <c r="Z1145" s="292"/>
      <c r="AA1145" s="293"/>
    </row>
    <row r="1146" spans="1:27" customFormat="1" ht="27" hidden="1" customHeight="1">
      <c r="A1146" s="32">
        <v>2325</v>
      </c>
      <c r="B1146" s="387">
        <f>+A1146</f>
        <v>2325</v>
      </c>
      <c r="C1146" s="247" t="str">
        <f>+VLOOKUP(A1146,bd_lista!$A$3:$C$590,3,FALSE)</f>
        <v>ENTIDAD ORDENAMIENTO TERRITORIAL DE TARIJA</v>
      </c>
      <c r="D1146" s="389" t="str">
        <f>+C1146</f>
        <v>ENTIDAD ORDENAMIENTO TERRITORIAL DE TARIJA</v>
      </c>
      <c r="E1146" s="242" t="s">
        <v>1304</v>
      </c>
      <c r="F1146" s="243">
        <f ca="1">+IFERROR(INDEX('Hoja de Trabajo para listado'!$A$155:$Z$1048576,MATCH($A1146,'Hoja de Trabajo para listado'!$A$155:$A$1048576,0),MATCH((CUADRO!F$5&amp;$E1146),'Hoja de Trabajo para listado'!$A$151:$Z$151,0)),0)+IFERROR(INDEX('Hoja de Trabajo para listado'!$AB$155:$BA$1048576,MATCH($A1146,'Hoja de Trabajo para listado'!$AB$155:$AB$1048576,0),MATCH((CUADRO!F$5&amp;$E1146),'Hoja de Trabajo para listado'!$AB$151:$BA$151,0)),0)+IFERROR(INDEX('Hoja de Trabajo para listado'!$BC$155:$CB$1048576,MATCH($A1146,'Hoja de Trabajo para listado'!$BC$155:$BC$1048576,0),MATCH((CUADRO!F$5&amp;$E1146),'Hoja de Trabajo para listado'!$BC$151:$CB$151,0)),0)+IFERROR(INDEX('Hoja de Trabajo para listado'!$DE$153:$DG$274,MATCH($A1146,'Hoja de Trabajo para listado'!$DE$153:$DE$1048576,0),MATCH((CUADRO!F$5&amp;$E1146),'Hoja de Trabajo para listado'!$DE$151:$DG$151,0)),0)+IFERROR(INDEX('Hoja de Trabajo para listado'!$CD$155:$DC$1048576,MATCH($A1146,'Hoja de Trabajo para listado'!$CD$155:$CD$1048576,0),MATCH((CUADRO!F$5&amp;$E1146),'Hoja de Trabajo para listado'!$CD$151:$DC$151,0)),0)</f>
        <v>0</v>
      </c>
      <c r="G1146" s="243">
        <f ca="1">+IFERROR(INDEX('Hoja de Trabajo para listado'!$A$155:$Z$1048576,MATCH($A1146,'Hoja de Trabajo para listado'!$A$155:$A$1048576,0),MATCH((CUADRO!G$5&amp;$E1146),'Hoja de Trabajo para listado'!$A$151:$Z$151,0)),0)+IFERROR(INDEX('Hoja de Trabajo para listado'!$AB$155:$BA$1048576,MATCH($A1146,'Hoja de Trabajo para listado'!$AB$155:$AB$1048576,0),MATCH((CUADRO!G$5&amp;$E1146),'Hoja de Trabajo para listado'!$AB$151:$BA$151,0)),0)+IFERROR(INDEX('Hoja de Trabajo para listado'!$BC$155:$CB$1048576,MATCH($A1146,'Hoja de Trabajo para listado'!$BC$155:$BC$1048576,0),MATCH((CUADRO!G$5&amp;$E1146),'Hoja de Trabajo para listado'!$BC$151:$CB$151,0)),0)+IFERROR(INDEX('Hoja de Trabajo para listado'!$DE$153:$DG$274,MATCH($A1146,'Hoja de Trabajo para listado'!$DE$153:$DE$1048576,0),MATCH((CUADRO!G$5&amp;$E1146),'Hoja de Trabajo para listado'!$DE$151:$DG$151,0)),0)+IFERROR(INDEX('Hoja de Trabajo para listado'!$CD$155:$DC$1048576,MATCH($A1146,'Hoja de Trabajo para listado'!$CD$155:$CD$1048576,0),MATCH((CUADRO!G$5&amp;$E1146),'Hoja de Trabajo para listado'!$CD$151:$DC$151,0)),0)</f>
        <v>0</v>
      </c>
      <c r="H1146" s="243">
        <f ca="1">+IFERROR(INDEX('Hoja de Trabajo para listado'!$A$155:$Z$1048576,MATCH($A1146,'Hoja de Trabajo para listado'!$A$155:$A$1048576,0),MATCH((CUADRO!H$5&amp;$E1146),'Hoja de Trabajo para listado'!$A$151:$Z$151,0)),0)+IFERROR(INDEX('Hoja de Trabajo para listado'!$AB$155:$BA$1048576,MATCH($A1146,'Hoja de Trabajo para listado'!$AB$155:$AB$1048576,0),MATCH((CUADRO!H$5&amp;$E1146),'Hoja de Trabajo para listado'!$AB$151:$BA$151,0)),0)+IFERROR(INDEX('Hoja de Trabajo para listado'!$BC$155:$CB$1048576,MATCH($A1146,'Hoja de Trabajo para listado'!$BC$155:$BC$1048576,0),MATCH((CUADRO!H$5&amp;$E1146),'Hoja de Trabajo para listado'!$BC$151:$CB$151,0)),0)+IFERROR(INDEX('Hoja de Trabajo para listado'!$DE$153:$DG$274,MATCH($A1146,'Hoja de Trabajo para listado'!$DE$153:$DE$1048576,0),MATCH((CUADRO!H$5&amp;$E1146),'Hoja de Trabajo para listado'!$DE$151:$DG$151,0)),0)+IFERROR(INDEX('Hoja de Trabajo para listado'!$CD$155:$DC$1048576,MATCH($A1146,'Hoja de Trabajo para listado'!$CD$155:$CD$1048576,0),MATCH((CUADRO!H$5&amp;$E1146),'Hoja de Trabajo para listado'!$CD$151:$DC$151,0)),0)</f>
        <v>0</v>
      </c>
      <c r="I1146" s="243">
        <f ca="1">+IFERROR(INDEX('Hoja de Trabajo para listado'!$A$155:$Z$1048576,MATCH($A1146,'Hoja de Trabajo para listado'!$A$155:$A$1048576,0),MATCH((CUADRO!I$5&amp;$E1146),'Hoja de Trabajo para listado'!$A$151:$Z$151,0)),0)+IFERROR(INDEX('Hoja de Trabajo para listado'!$AB$155:$BA$1048576,MATCH($A1146,'Hoja de Trabajo para listado'!$AB$155:$AB$1048576,0),MATCH((CUADRO!I$5&amp;$E1146),'Hoja de Trabajo para listado'!$AB$151:$BA$151,0)),0)+IFERROR(INDEX('Hoja de Trabajo para listado'!$BC$155:$CB$1048576,MATCH($A1146,'Hoja de Trabajo para listado'!$BC$155:$BC$1048576,0),MATCH((CUADRO!I$5&amp;$E1146),'Hoja de Trabajo para listado'!$BC$151:$CB$151,0)),0)+IFERROR(INDEX('Hoja de Trabajo para listado'!$DE$153:$DG$274,MATCH($A1146,'Hoja de Trabajo para listado'!$DE$153:$DE$1048576,0),MATCH((CUADRO!I$5&amp;$E1146),'Hoja de Trabajo para listado'!$DE$151:$DG$151,0)),0)+IFERROR(INDEX('Hoja de Trabajo para listado'!$CD$155:$DC$1048576,MATCH($A1146,'Hoja de Trabajo para listado'!$CD$155:$CD$1048576,0),MATCH((CUADRO!I$5&amp;$E1146),'Hoja de Trabajo para listado'!$CD$151:$DC$151,0)),0)</f>
        <v>0</v>
      </c>
      <c r="J1146" s="243">
        <f ca="1">+IFERROR(INDEX('Hoja de Trabajo para listado'!$A$155:$Z$1048576,MATCH($A1146,'Hoja de Trabajo para listado'!$A$155:$A$1048576,0),MATCH((CUADRO!J$5&amp;$E1146),'Hoja de Trabajo para listado'!$A$151:$Z$151,0)),0)+IFERROR(INDEX('Hoja de Trabajo para listado'!$AB$155:$BA$1048576,MATCH($A1146,'Hoja de Trabajo para listado'!$AB$155:$AB$1048576,0),MATCH((CUADRO!J$5&amp;$E1146),'Hoja de Trabajo para listado'!$AB$151:$BA$151,0)),0)+IFERROR(INDEX('Hoja de Trabajo para listado'!$BC$155:$CB$1048576,MATCH($A1146,'Hoja de Trabajo para listado'!$BC$155:$BC$1048576,0),MATCH((CUADRO!J$5&amp;$E1146),'Hoja de Trabajo para listado'!$BC$151:$CB$151,0)),0)+IFERROR(INDEX('Hoja de Trabajo para listado'!$DE$153:$DG$274,MATCH($A1146,'Hoja de Trabajo para listado'!$DE$153:$DE$1048576,0),MATCH((CUADRO!J$5&amp;$E1146),'Hoja de Trabajo para listado'!$DE$151:$DG$151,0)),0)+IFERROR(INDEX('Hoja de Trabajo para listado'!$CD$155:$DC$1048576,MATCH($A1146,'Hoja de Trabajo para listado'!$CD$155:$CD$1048576,0),MATCH((CUADRO!J$5&amp;$E1146),'Hoja de Trabajo para listado'!$CD$151:$DC$151,0)),0)</f>
        <v>0</v>
      </c>
      <c r="K1146" s="243">
        <f ca="1">+IFERROR(INDEX('Hoja de Trabajo para listado'!$A$155:$Z$1048576,MATCH($A1146,'Hoja de Trabajo para listado'!$A$155:$A$1048576,0),MATCH((CUADRO!K$5&amp;$E1146),'Hoja de Trabajo para listado'!$A$151:$Z$151,0)),0)+IFERROR(INDEX('Hoja de Trabajo para listado'!$AB$155:$BA$1048576,MATCH($A1146,'Hoja de Trabajo para listado'!$AB$155:$AB$1048576,0),MATCH((CUADRO!K$5&amp;$E1146),'Hoja de Trabajo para listado'!$AB$151:$BA$151,0)),0)+IFERROR(INDEX('Hoja de Trabajo para listado'!$BC$155:$CB$1048576,MATCH($A1146,'Hoja de Trabajo para listado'!$BC$155:$BC$1048576,0),MATCH((CUADRO!K$5&amp;$E1146),'Hoja de Trabajo para listado'!$BC$151:$CB$151,0)),0)+IFERROR(INDEX('Hoja de Trabajo para listado'!$DE$153:$DG$274,MATCH($A1146,'Hoja de Trabajo para listado'!$DE$153:$DE$1048576,0),MATCH((CUADRO!K$5&amp;$E1146),'Hoja de Trabajo para listado'!$DE$151:$DG$151,0)),0)+IFERROR(INDEX('Hoja de Trabajo para listado'!$CD$155:$DC$1048576,MATCH($A1146,'Hoja de Trabajo para listado'!$CD$155:$CD$1048576,0),MATCH((CUADRO!K$5&amp;$E1146),'Hoja de Trabajo para listado'!$CD$151:$DC$151,0)),0)</f>
        <v>0</v>
      </c>
      <c r="L1146" s="243">
        <f ca="1">+IFERROR(INDEX('Hoja de Trabajo para listado'!$A$155:$Z$1048576,MATCH($A1146,'Hoja de Trabajo para listado'!$A$155:$A$1048576,0),MATCH((CUADRO!L$5&amp;$E1146),'Hoja de Trabajo para listado'!$A$151:$Z$151,0)),0)+IFERROR(INDEX('Hoja de Trabajo para listado'!$AB$155:$BA$1048576,MATCH($A1146,'Hoja de Trabajo para listado'!$AB$155:$AB$1048576,0),MATCH((CUADRO!L$5&amp;$E1146),'Hoja de Trabajo para listado'!$AB$151:$BA$151,0)),0)+IFERROR(INDEX('Hoja de Trabajo para listado'!$BC$155:$CB$1048576,MATCH($A1146,'Hoja de Trabajo para listado'!$BC$155:$BC$1048576,0),MATCH((CUADRO!L$5&amp;$E1146),'Hoja de Trabajo para listado'!$BC$151:$CB$151,0)),0)+IFERROR(INDEX('Hoja de Trabajo para listado'!$DE$153:$DG$274,MATCH($A1146,'Hoja de Trabajo para listado'!$DE$153:$DE$1048576,0),MATCH((CUADRO!L$5&amp;$E1146),'Hoja de Trabajo para listado'!$DE$151:$DG$151,0)),0)+IFERROR(INDEX('Hoja de Trabajo para listado'!$CD$155:$DC$1048576,MATCH($A1146,'Hoja de Trabajo para listado'!$CD$155:$CD$1048576,0),MATCH((CUADRO!L$5&amp;$E1146),'Hoja de Trabajo para listado'!$CD$151:$DC$151,0)),0)</f>
        <v>0</v>
      </c>
      <c r="M1146" s="243">
        <f ca="1">+IFERROR(INDEX('Hoja de Trabajo para listado'!$A$155:$Z$1048576,MATCH($A1146,'Hoja de Trabajo para listado'!$A$155:$A$1048576,0),MATCH((CUADRO!M$5&amp;$E1146),'Hoja de Trabajo para listado'!$A$151:$Z$151,0)),0)+IFERROR(INDEX('Hoja de Trabajo para listado'!$AB$155:$BA$1048576,MATCH($A1146,'Hoja de Trabajo para listado'!$AB$155:$AB$1048576,0),MATCH((CUADRO!M$5&amp;$E1146),'Hoja de Trabajo para listado'!$AB$151:$BA$151,0)),0)+IFERROR(INDEX('Hoja de Trabajo para listado'!$BC$155:$CB$1048576,MATCH($A1146,'Hoja de Trabajo para listado'!$BC$155:$BC$1048576,0),MATCH((CUADRO!M$5&amp;$E1146),'Hoja de Trabajo para listado'!$BC$151:$CB$151,0)),0)+IFERROR(INDEX('Hoja de Trabajo para listado'!$DE$153:$DG$274,MATCH($A1146,'Hoja de Trabajo para listado'!$DE$153:$DE$1048576,0),MATCH((CUADRO!M$5&amp;$E1146),'Hoja de Trabajo para listado'!$DE$151:$DG$151,0)),0)+IFERROR(INDEX('Hoja de Trabajo para listado'!$CD$155:$DC$1048576,MATCH($A1146,'Hoja de Trabajo para listado'!$CD$155:$CD$1048576,0),MATCH((CUADRO!M$5&amp;$E1146),'Hoja de Trabajo para listado'!$CD$151:$DC$151,0)),0)</f>
        <v>0</v>
      </c>
      <c r="N1146" s="243">
        <f ca="1">+IFERROR(INDEX('Hoja de Trabajo para listado'!$A$155:$Z$1048576,MATCH($A1146,'Hoja de Trabajo para listado'!$A$155:$A$1048576,0),MATCH((CUADRO!N$5&amp;$E1146),'Hoja de Trabajo para listado'!$A$151:$Z$151,0)),0)+IFERROR(INDEX('Hoja de Trabajo para listado'!$AB$155:$BA$1048576,MATCH($A1146,'Hoja de Trabajo para listado'!$AB$155:$AB$1048576,0),MATCH((CUADRO!N$5&amp;$E1146),'Hoja de Trabajo para listado'!$AB$151:$BA$151,0)),0)+IFERROR(INDEX('Hoja de Trabajo para listado'!$BC$155:$CB$1048576,MATCH($A1146,'Hoja de Trabajo para listado'!$BC$155:$BC$1048576,0),MATCH((CUADRO!N$5&amp;$E1146),'Hoja de Trabajo para listado'!$BC$151:$CB$151,0)),0)+IFERROR(INDEX('Hoja de Trabajo para listado'!$DE$153:$DG$274,MATCH($A1146,'Hoja de Trabajo para listado'!$DE$153:$DE$1048576,0),MATCH((CUADRO!N$5&amp;$E1146),'Hoja de Trabajo para listado'!$DE$151:$DG$151,0)),0)+IFERROR(INDEX('Hoja de Trabajo para listado'!$CD$155:$DC$1048576,MATCH($A1146,'Hoja de Trabajo para listado'!$CD$155:$CD$1048576,0),MATCH((CUADRO!N$5&amp;$E1146),'Hoja de Trabajo para listado'!$CD$151:$DC$151,0)),0)</f>
        <v>0</v>
      </c>
      <c r="O1146" s="243">
        <f ca="1">+IFERROR(INDEX('Hoja de Trabajo para listado'!$A$155:$Z$1048576,MATCH($A1146,'Hoja de Trabajo para listado'!$A$155:$A$1048576,0),MATCH((CUADRO!O$5&amp;$E1146),'Hoja de Trabajo para listado'!$A$151:$Z$151,0)),0)+IFERROR(INDEX('Hoja de Trabajo para listado'!$AB$155:$BA$1048576,MATCH($A1146,'Hoja de Trabajo para listado'!$AB$155:$AB$1048576,0),MATCH((CUADRO!O$5&amp;$E1146),'Hoja de Trabajo para listado'!$AB$151:$BA$151,0)),0)+IFERROR(INDEX('Hoja de Trabajo para listado'!$BC$155:$CB$1048576,MATCH($A1146,'Hoja de Trabajo para listado'!$BC$155:$BC$1048576,0),MATCH((CUADRO!O$5&amp;$E1146),'Hoja de Trabajo para listado'!$BC$151:$CB$151,0)),0)+IFERROR(INDEX('Hoja de Trabajo para listado'!$DE$153:$DG$274,MATCH($A1146,'Hoja de Trabajo para listado'!$DE$153:$DE$1048576,0),MATCH((CUADRO!O$5&amp;$E1146),'Hoja de Trabajo para listado'!$DE$151:$DG$151,0)),0)+IFERROR(INDEX('Hoja de Trabajo para listado'!$CD$155:$DC$1048576,MATCH($A1146,'Hoja de Trabajo para listado'!$CD$155:$CD$1048576,0),MATCH((CUADRO!O$5&amp;$E1146),'Hoja de Trabajo para listado'!$CD$151:$DC$151,0)),0)</f>
        <v>0</v>
      </c>
      <c r="P1146" s="243">
        <f ca="1">+IFERROR(INDEX('Hoja de Trabajo para listado'!$A$155:$Z$1048576,MATCH($A1146,'Hoja de Trabajo para listado'!$A$155:$A$1048576,0),MATCH((CUADRO!P$5&amp;$E1146),'Hoja de Trabajo para listado'!$A$151:$Z$151,0)),0)+IFERROR(INDEX('Hoja de Trabajo para listado'!$AB$155:$BA$1048576,MATCH($A1146,'Hoja de Trabajo para listado'!$AB$155:$AB$1048576,0),MATCH((CUADRO!P$5&amp;$E1146),'Hoja de Trabajo para listado'!$AB$151:$BA$151,0)),0)+IFERROR(INDEX('Hoja de Trabajo para listado'!$BC$155:$CB$1048576,MATCH($A1146,'Hoja de Trabajo para listado'!$BC$155:$BC$1048576,0),MATCH((CUADRO!P$5&amp;$E1146),'Hoja de Trabajo para listado'!$BC$151:$CB$151,0)),0)+IFERROR(INDEX('Hoja de Trabajo para listado'!$DE$153:$DG$274,MATCH($A1146,'Hoja de Trabajo para listado'!$DE$153:$DE$1048576,0),MATCH((CUADRO!P$5&amp;$E1146),'Hoja de Trabajo para listado'!$DE$151:$DG$151,0)),0)+IFERROR(INDEX('Hoja de Trabajo para listado'!$CD$155:$DC$1048576,MATCH($A1146,'Hoja de Trabajo para listado'!$CD$155:$CD$1048576,0),MATCH((CUADRO!P$5&amp;$E1146),'Hoja de Trabajo para listado'!$CD$151:$DC$151,0)),0)</f>
        <v>0</v>
      </c>
      <c r="Q1146" s="243">
        <f ca="1">+IFERROR(INDEX('Hoja de Trabajo para listado'!$A$155:$Z$1048576,MATCH($A1146,'Hoja de Trabajo para listado'!$A$155:$A$1048576,0),MATCH((CUADRO!Q$5&amp;$E1146),'Hoja de Trabajo para listado'!$A$151:$Z$151,0)),0)+IFERROR(INDEX('Hoja de Trabajo para listado'!$AB$155:$BA$1048576,MATCH($A1146,'Hoja de Trabajo para listado'!$AB$155:$AB$1048576,0),MATCH((CUADRO!Q$5&amp;$E1146),'Hoja de Trabajo para listado'!$AB$151:$BA$151,0)),0)+IFERROR(INDEX('Hoja de Trabajo para listado'!$BC$155:$CB$1048576,MATCH($A1146,'Hoja de Trabajo para listado'!$BC$155:$BC$1048576,0),MATCH((CUADRO!Q$5&amp;$E1146),'Hoja de Trabajo para listado'!$BC$151:$CB$151,0)),0)+IFERROR(INDEX('Hoja de Trabajo para listado'!$DE$153:$DG$274,MATCH($A1146,'Hoja de Trabajo para listado'!$DE$153:$DE$1048576,0),MATCH((CUADRO!Q$5&amp;$E1146),'Hoja de Trabajo para listado'!$DE$151:$DG$151,0)),0)+IFERROR(INDEX('Hoja de Trabajo para listado'!$CD$155:$DC$1048576,MATCH($A1146,'Hoja de Trabajo para listado'!$CD$155:$CD$1048576,0),MATCH((CUADRO!Q$5&amp;$E1146),'Hoja de Trabajo para listado'!$CD$151:$DC$151,0)),0)</f>
        <v>0</v>
      </c>
      <c r="R1146" s="243">
        <f t="shared" ca="1" si="37"/>
        <v>0</v>
      </c>
      <c r="S1146" s="249"/>
      <c r="T1146" s="243">
        <f ca="1">+T1147</f>
        <v>0</v>
      </c>
      <c r="U1146" s="242">
        <f t="shared" si="38"/>
        <v>1</v>
      </c>
      <c r="V1146" s="333" t="str">
        <f>+VLOOKUP(A1146,bd_lista!$A$3:$E$590,5,FALSE)</f>
        <v>Instituciones Descentralizadas Municipales</v>
      </c>
      <c r="W1146" s="391" t="str">
        <f>+V1146</f>
        <v>Instituciones Descentralizadas Municipales</v>
      </c>
      <c r="X1146" s="242">
        <f>+VLOOKUP(A1146,[4]Sheet1!$A$13:$D$744,4,FALSE)</f>
        <v>0</v>
      </c>
      <c r="Y1146" s="242" t="e">
        <f>+VLOOKUP(X1146,bd_lista!$A$3:$C$590,3,FALSE)</f>
        <v>#N/A</v>
      </c>
      <c r="Z1146" s="294">
        <f>+X1146</f>
        <v>0</v>
      </c>
      <c r="AA1146" s="295" t="e">
        <f>+Y1146</f>
        <v>#N/A</v>
      </c>
    </row>
    <row r="1147" spans="1:27" customFormat="1" ht="27" hidden="1" customHeight="1">
      <c r="A1147" s="32">
        <v>2325</v>
      </c>
      <c r="B1147" s="388"/>
      <c r="C1147" s="247" t="str">
        <f>+VLOOKUP(A1147,bd_lista!$A$3:$C$590,3,FALSE)</f>
        <v>ENTIDAD ORDENAMIENTO TERRITORIAL DE TARIJA</v>
      </c>
      <c r="D1147" s="390"/>
      <c r="E1147" s="244" t="s">
        <v>1305</v>
      </c>
      <c r="F1147" s="243">
        <f ca="1">+IFERROR(INDEX('Hoja de Trabajo para listado'!$A$155:$Z$1048576,MATCH($A1147,'Hoja de Trabajo para listado'!$A$155:$A$1048576,0),MATCH((CUADRO!F$5&amp;$E1147),'Hoja de Trabajo para listado'!$A$151:$Z$151,0)),0)+IFERROR(INDEX('Hoja de Trabajo para listado'!$AB$155:$BA$1048576,MATCH($A1147,'Hoja de Trabajo para listado'!$AB$155:$AB$1048576,0),MATCH((CUADRO!F$5&amp;$E1147),'Hoja de Trabajo para listado'!$AB$151:$BA$151,0)),0)+IFERROR(INDEX('Hoja de Trabajo para listado'!$BC$155:$CB$1048576,MATCH($A1147,'Hoja de Trabajo para listado'!$BC$155:$BC$1048576,0),MATCH((CUADRO!F$5&amp;$E1147),'Hoja de Trabajo para listado'!$BC$151:$CB$151,0)),0)+IFERROR(INDEX('Hoja de Trabajo para listado'!$DE$153:$DG$274,MATCH($A1147,'Hoja de Trabajo para listado'!$DE$153:$DE$1048576,0),MATCH((CUADRO!F$5&amp;$E1147),'Hoja de Trabajo para listado'!$DE$151:$DG$151,0)),0)+IFERROR(INDEX('Hoja de Trabajo para listado'!$CD$155:$DC$1048576,MATCH($A1147,'Hoja de Trabajo para listado'!$CD$155:$CD$1048576,0),MATCH((CUADRO!F$5&amp;$E1147),'Hoja de Trabajo para listado'!$CD$151:$DC$151,0)),0)</f>
        <v>0</v>
      </c>
      <c r="G1147" s="243">
        <f ca="1">+IFERROR(INDEX('Hoja de Trabajo para listado'!$A$155:$Z$1048576,MATCH($A1147,'Hoja de Trabajo para listado'!$A$155:$A$1048576,0),MATCH((CUADRO!G$5&amp;$E1147),'Hoja de Trabajo para listado'!$A$151:$Z$151,0)),0)+IFERROR(INDEX('Hoja de Trabajo para listado'!$AB$155:$BA$1048576,MATCH($A1147,'Hoja de Trabajo para listado'!$AB$155:$AB$1048576,0),MATCH((CUADRO!G$5&amp;$E1147),'Hoja de Trabajo para listado'!$AB$151:$BA$151,0)),0)+IFERROR(INDEX('Hoja de Trabajo para listado'!$BC$155:$CB$1048576,MATCH($A1147,'Hoja de Trabajo para listado'!$BC$155:$BC$1048576,0),MATCH((CUADRO!G$5&amp;$E1147),'Hoja de Trabajo para listado'!$BC$151:$CB$151,0)),0)+IFERROR(INDEX('Hoja de Trabajo para listado'!$DE$153:$DG$274,MATCH($A1147,'Hoja de Trabajo para listado'!$DE$153:$DE$1048576,0),MATCH((CUADRO!G$5&amp;$E1147),'Hoja de Trabajo para listado'!$DE$151:$DG$151,0)),0)+IFERROR(INDEX('Hoja de Trabajo para listado'!$CD$155:$DC$1048576,MATCH($A1147,'Hoja de Trabajo para listado'!$CD$155:$CD$1048576,0),MATCH((CUADRO!G$5&amp;$E1147),'Hoja de Trabajo para listado'!$CD$151:$DC$151,0)),0)</f>
        <v>0</v>
      </c>
      <c r="H1147" s="243">
        <f ca="1">+IFERROR(INDEX('Hoja de Trabajo para listado'!$A$155:$Z$1048576,MATCH($A1147,'Hoja de Trabajo para listado'!$A$155:$A$1048576,0),MATCH((CUADRO!H$5&amp;$E1147),'Hoja de Trabajo para listado'!$A$151:$Z$151,0)),0)+IFERROR(INDEX('Hoja de Trabajo para listado'!$AB$155:$BA$1048576,MATCH($A1147,'Hoja de Trabajo para listado'!$AB$155:$AB$1048576,0),MATCH((CUADRO!H$5&amp;$E1147),'Hoja de Trabajo para listado'!$AB$151:$BA$151,0)),0)+IFERROR(INDEX('Hoja de Trabajo para listado'!$BC$155:$CB$1048576,MATCH($A1147,'Hoja de Trabajo para listado'!$BC$155:$BC$1048576,0),MATCH((CUADRO!H$5&amp;$E1147),'Hoja de Trabajo para listado'!$BC$151:$CB$151,0)),0)+IFERROR(INDEX('Hoja de Trabajo para listado'!$DE$153:$DG$274,MATCH($A1147,'Hoja de Trabajo para listado'!$DE$153:$DE$1048576,0),MATCH((CUADRO!H$5&amp;$E1147),'Hoja de Trabajo para listado'!$DE$151:$DG$151,0)),0)+IFERROR(INDEX('Hoja de Trabajo para listado'!$CD$155:$DC$1048576,MATCH($A1147,'Hoja de Trabajo para listado'!$CD$155:$CD$1048576,0),MATCH((CUADRO!H$5&amp;$E1147),'Hoja de Trabajo para listado'!$CD$151:$DC$151,0)),0)</f>
        <v>0</v>
      </c>
      <c r="I1147" s="243">
        <f ca="1">+IFERROR(INDEX('Hoja de Trabajo para listado'!$A$155:$Z$1048576,MATCH($A1147,'Hoja de Trabajo para listado'!$A$155:$A$1048576,0),MATCH((CUADRO!I$5&amp;$E1147),'Hoja de Trabajo para listado'!$A$151:$Z$151,0)),0)+IFERROR(INDEX('Hoja de Trabajo para listado'!$AB$155:$BA$1048576,MATCH($A1147,'Hoja de Trabajo para listado'!$AB$155:$AB$1048576,0),MATCH((CUADRO!I$5&amp;$E1147),'Hoja de Trabajo para listado'!$AB$151:$BA$151,0)),0)+IFERROR(INDEX('Hoja de Trabajo para listado'!$BC$155:$CB$1048576,MATCH($A1147,'Hoja de Trabajo para listado'!$BC$155:$BC$1048576,0),MATCH((CUADRO!I$5&amp;$E1147),'Hoja de Trabajo para listado'!$BC$151:$CB$151,0)),0)+IFERROR(INDEX('Hoja de Trabajo para listado'!$DE$153:$DG$274,MATCH($A1147,'Hoja de Trabajo para listado'!$DE$153:$DE$1048576,0),MATCH((CUADRO!I$5&amp;$E1147),'Hoja de Trabajo para listado'!$DE$151:$DG$151,0)),0)+IFERROR(INDEX('Hoja de Trabajo para listado'!$CD$155:$DC$1048576,MATCH($A1147,'Hoja de Trabajo para listado'!$CD$155:$CD$1048576,0),MATCH((CUADRO!I$5&amp;$E1147),'Hoja de Trabajo para listado'!$CD$151:$DC$151,0)),0)</f>
        <v>0</v>
      </c>
      <c r="J1147" s="243">
        <f ca="1">+IFERROR(INDEX('Hoja de Trabajo para listado'!$A$155:$Z$1048576,MATCH($A1147,'Hoja de Trabajo para listado'!$A$155:$A$1048576,0),MATCH((CUADRO!J$5&amp;$E1147),'Hoja de Trabajo para listado'!$A$151:$Z$151,0)),0)+IFERROR(INDEX('Hoja de Trabajo para listado'!$AB$155:$BA$1048576,MATCH($A1147,'Hoja de Trabajo para listado'!$AB$155:$AB$1048576,0),MATCH((CUADRO!J$5&amp;$E1147),'Hoja de Trabajo para listado'!$AB$151:$BA$151,0)),0)+IFERROR(INDEX('Hoja de Trabajo para listado'!$BC$155:$CB$1048576,MATCH($A1147,'Hoja de Trabajo para listado'!$BC$155:$BC$1048576,0),MATCH((CUADRO!J$5&amp;$E1147),'Hoja de Trabajo para listado'!$BC$151:$CB$151,0)),0)+IFERROR(INDEX('Hoja de Trabajo para listado'!$DE$153:$DG$274,MATCH($A1147,'Hoja de Trabajo para listado'!$DE$153:$DE$1048576,0),MATCH((CUADRO!J$5&amp;$E1147),'Hoja de Trabajo para listado'!$DE$151:$DG$151,0)),0)+IFERROR(INDEX('Hoja de Trabajo para listado'!$CD$155:$DC$1048576,MATCH($A1147,'Hoja de Trabajo para listado'!$CD$155:$CD$1048576,0),MATCH((CUADRO!J$5&amp;$E1147),'Hoja de Trabajo para listado'!$CD$151:$DC$151,0)),0)</f>
        <v>0</v>
      </c>
      <c r="K1147" s="243">
        <f ca="1">+IFERROR(INDEX('Hoja de Trabajo para listado'!$A$155:$Z$1048576,MATCH($A1147,'Hoja de Trabajo para listado'!$A$155:$A$1048576,0),MATCH((CUADRO!K$5&amp;$E1147),'Hoja de Trabajo para listado'!$A$151:$Z$151,0)),0)+IFERROR(INDEX('Hoja de Trabajo para listado'!$AB$155:$BA$1048576,MATCH($A1147,'Hoja de Trabajo para listado'!$AB$155:$AB$1048576,0),MATCH((CUADRO!K$5&amp;$E1147),'Hoja de Trabajo para listado'!$AB$151:$BA$151,0)),0)+IFERROR(INDEX('Hoja de Trabajo para listado'!$BC$155:$CB$1048576,MATCH($A1147,'Hoja de Trabajo para listado'!$BC$155:$BC$1048576,0),MATCH((CUADRO!K$5&amp;$E1147),'Hoja de Trabajo para listado'!$BC$151:$CB$151,0)),0)+IFERROR(INDEX('Hoja de Trabajo para listado'!$DE$153:$DG$274,MATCH($A1147,'Hoja de Trabajo para listado'!$DE$153:$DE$1048576,0),MATCH((CUADRO!K$5&amp;$E1147),'Hoja de Trabajo para listado'!$DE$151:$DG$151,0)),0)+IFERROR(INDEX('Hoja de Trabajo para listado'!$CD$155:$DC$1048576,MATCH($A1147,'Hoja de Trabajo para listado'!$CD$155:$CD$1048576,0),MATCH((CUADRO!K$5&amp;$E1147),'Hoja de Trabajo para listado'!$CD$151:$DC$151,0)),0)</f>
        <v>0</v>
      </c>
      <c r="L1147" s="243">
        <f ca="1">+IFERROR(INDEX('Hoja de Trabajo para listado'!$A$155:$Z$1048576,MATCH($A1147,'Hoja de Trabajo para listado'!$A$155:$A$1048576,0),MATCH((CUADRO!L$5&amp;$E1147),'Hoja de Trabajo para listado'!$A$151:$Z$151,0)),0)+IFERROR(INDEX('Hoja de Trabajo para listado'!$AB$155:$BA$1048576,MATCH($A1147,'Hoja de Trabajo para listado'!$AB$155:$AB$1048576,0),MATCH((CUADRO!L$5&amp;$E1147),'Hoja de Trabajo para listado'!$AB$151:$BA$151,0)),0)+IFERROR(INDEX('Hoja de Trabajo para listado'!$BC$155:$CB$1048576,MATCH($A1147,'Hoja de Trabajo para listado'!$BC$155:$BC$1048576,0),MATCH((CUADRO!L$5&amp;$E1147),'Hoja de Trabajo para listado'!$BC$151:$CB$151,0)),0)+IFERROR(INDEX('Hoja de Trabajo para listado'!$DE$153:$DG$274,MATCH($A1147,'Hoja de Trabajo para listado'!$DE$153:$DE$1048576,0),MATCH((CUADRO!L$5&amp;$E1147),'Hoja de Trabajo para listado'!$DE$151:$DG$151,0)),0)+IFERROR(INDEX('Hoja de Trabajo para listado'!$CD$155:$DC$1048576,MATCH($A1147,'Hoja de Trabajo para listado'!$CD$155:$CD$1048576,0),MATCH((CUADRO!L$5&amp;$E1147),'Hoja de Trabajo para listado'!$CD$151:$DC$151,0)),0)</f>
        <v>0</v>
      </c>
      <c r="M1147" s="243">
        <f ca="1">+IFERROR(INDEX('Hoja de Trabajo para listado'!$A$155:$Z$1048576,MATCH($A1147,'Hoja de Trabajo para listado'!$A$155:$A$1048576,0),MATCH((CUADRO!M$5&amp;$E1147),'Hoja de Trabajo para listado'!$A$151:$Z$151,0)),0)+IFERROR(INDEX('Hoja de Trabajo para listado'!$AB$155:$BA$1048576,MATCH($A1147,'Hoja de Trabajo para listado'!$AB$155:$AB$1048576,0),MATCH((CUADRO!M$5&amp;$E1147),'Hoja de Trabajo para listado'!$AB$151:$BA$151,0)),0)+IFERROR(INDEX('Hoja de Trabajo para listado'!$BC$155:$CB$1048576,MATCH($A1147,'Hoja de Trabajo para listado'!$BC$155:$BC$1048576,0),MATCH((CUADRO!M$5&amp;$E1147),'Hoja de Trabajo para listado'!$BC$151:$CB$151,0)),0)+IFERROR(INDEX('Hoja de Trabajo para listado'!$DE$153:$DG$274,MATCH($A1147,'Hoja de Trabajo para listado'!$DE$153:$DE$1048576,0),MATCH((CUADRO!M$5&amp;$E1147),'Hoja de Trabajo para listado'!$DE$151:$DG$151,0)),0)+IFERROR(INDEX('Hoja de Trabajo para listado'!$CD$155:$DC$1048576,MATCH($A1147,'Hoja de Trabajo para listado'!$CD$155:$CD$1048576,0),MATCH((CUADRO!M$5&amp;$E1147),'Hoja de Trabajo para listado'!$CD$151:$DC$151,0)),0)</f>
        <v>0</v>
      </c>
      <c r="N1147" s="243">
        <f ca="1">+IFERROR(INDEX('Hoja de Trabajo para listado'!$A$155:$Z$1048576,MATCH($A1147,'Hoja de Trabajo para listado'!$A$155:$A$1048576,0),MATCH((CUADRO!N$5&amp;$E1147),'Hoja de Trabajo para listado'!$A$151:$Z$151,0)),0)+IFERROR(INDEX('Hoja de Trabajo para listado'!$AB$155:$BA$1048576,MATCH($A1147,'Hoja de Trabajo para listado'!$AB$155:$AB$1048576,0),MATCH((CUADRO!N$5&amp;$E1147),'Hoja de Trabajo para listado'!$AB$151:$BA$151,0)),0)+IFERROR(INDEX('Hoja de Trabajo para listado'!$BC$155:$CB$1048576,MATCH($A1147,'Hoja de Trabajo para listado'!$BC$155:$BC$1048576,0),MATCH((CUADRO!N$5&amp;$E1147),'Hoja de Trabajo para listado'!$BC$151:$CB$151,0)),0)+IFERROR(INDEX('Hoja de Trabajo para listado'!$DE$153:$DG$274,MATCH($A1147,'Hoja de Trabajo para listado'!$DE$153:$DE$1048576,0),MATCH((CUADRO!N$5&amp;$E1147),'Hoja de Trabajo para listado'!$DE$151:$DG$151,0)),0)+IFERROR(INDEX('Hoja de Trabajo para listado'!$CD$155:$DC$1048576,MATCH($A1147,'Hoja de Trabajo para listado'!$CD$155:$CD$1048576,0),MATCH((CUADRO!N$5&amp;$E1147),'Hoja de Trabajo para listado'!$CD$151:$DC$151,0)),0)</f>
        <v>0</v>
      </c>
      <c r="O1147" s="243">
        <f ca="1">+IFERROR(INDEX('Hoja de Trabajo para listado'!$A$155:$Z$1048576,MATCH($A1147,'Hoja de Trabajo para listado'!$A$155:$A$1048576,0),MATCH((CUADRO!O$5&amp;$E1147),'Hoja de Trabajo para listado'!$A$151:$Z$151,0)),0)+IFERROR(INDEX('Hoja de Trabajo para listado'!$AB$155:$BA$1048576,MATCH($A1147,'Hoja de Trabajo para listado'!$AB$155:$AB$1048576,0),MATCH((CUADRO!O$5&amp;$E1147),'Hoja de Trabajo para listado'!$AB$151:$BA$151,0)),0)+IFERROR(INDEX('Hoja de Trabajo para listado'!$BC$155:$CB$1048576,MATCH($A1147,'Hoja de Trabajo para listado'!$BC$155:$BC$1048576,0),MATCH((CUADRO!O$5&amp;$E1147),'Hoja de Trabajo para listado'!$BC$151:$CB$151,0)),0)+IFERROR(INDEX('Hoja de Trabajo para listado'!$DE$153:$DG$274,MATCH($A1147,'Hoja de Trabajo para listado'!$DE$153:$DE$1048576,0),MATCH((CUADRO!O$5&amp;$E1147),'Hoja de Trabajo para listado'!$DE$151:$DG$151,0)),0)+IFERROR(INDEX('Hoja de Trabajo para listado'!$CD$155:$DC$1048576,MATCH($A1147,'Hoja de Trabajo para listado'!$CD$155:$CD$1048576,0),MATCH((CUADRO!O$5&amp;$E1147),'Hoja de Trabajo para listado'!$CD$151:$DC$151,0)),0)</f>
        <v>0</v>
      </c>
      <c r="P1147" s="243">
        <f ca="1">+IFERROR(INDEX('Hoja de Trabajo para listado'!$A$155:$Z$1048576,MATCH($A1147,'Hoja de Trabajo para listado'!$A$155:$A$1048576,0),MATCH((CUADRO!P$5&amp;$E1147),'Hoja de Trabajo para listado'!$A$151:$Z$151,0)),0)+IFERROR(INDEX('Hoja de Trabajo para listado'!$AB$155:$BA$1048576,MATCH($A1147,'Hoja de Trabajo para listado'!$AB$155:$AB$1048576,0),MATCH((CUADRO!P$5&amp;$E1147),'Hoja de Trabajo para listado'!$AB$151:$BA$151,0)),0)+IFERROR(INDEX('Hoja de Trabajo para listado'!$BC$155:$CB$1048576,MATCH($A1147,'Hoja de Trabajo para listado'!$BC$155:$BC$1048576,0),MATCH((CUADRO!P$5&amp;$E1147),'Hoja de Trabajo para listado'!$BC$151:$CB$151,0)),0)+IFERROR(INDEX('Hoja de Trabajo para listado'!$DE$153:$DG$274,MATCH($A1147,'Hoja de Trabajo para listado'!$DE$153:$DE$1048576,0),MATCH((CUADRO!P$5&amp;$E1147),'Hoja de Trabajo para listado'!$DE$151:$DG$151,0)),0)+IFERROR(INDEX('Hoja de Trabajo para listado'!$CD$155:$DC$1048576,MATCH($A1147,'Hoja de Trabajo para listado'!$CD$155:$CD$1048576,0),MATCH((CUADRO!P$5&amp;$E1147),'Hoja de Trabajo para listado'!$CD$151:$DC$151,0)),0)</f>
        <v>0</v>
      </c>
      <c r="Q1147" s="243">
        <f ca="1">+IFERROR(INDEX('Hoja de Trabajo para listado'!$A$155:$Z$1048576,MATCH($A1147,'Hoja de Trabajo para listado'!$A$155:$A$1048576,0),MATCH((CUADRO!Q$5&amp;$E1147),'Hoja de Trabajo para listado'!$A$151:$Z$151,0)),0)+IFERROR(INDEX('Hoja de Trabajo para listado'!$AB$155:$BA$1048576,MATCH($A1147,'Hoja de Trabajo para listado'!$AB$155:$AB$1048576,0),MATCH((CUADRO!Q$5&amp;$E1147),'Hoja de Trabajo para listado'!$AB$151:$BA$151,0)),0)+IFERROR(INDEX('Hoja de Trabajo para listado'!$BC$155:$CB$1048576,MATCH($A1147,'Hoja de Trabajo para listado'!$BC$155:$BC$1048576,0),MATCH((CUADRO!Q$5&amp;$E1147),'Hoja de Trabajo para listado'!$BC$151:$CB$151,0)),0)+IFERROR(INDEX('Hoja de Trabajo para listado'!$DE$153:$DG$274,MATCH($A1147,'Hoja de Trabajo para listado'!$DE$153:$DE$1048576,0),MATCH((CUADRO!Q$5&amp;$E1147),'Hoja de Trabajo para listado'!$DE$151:$DG$151,0)),0)+IFERROR(INDEX('Hoja de Trabajo para listado'!$CD$155:$DC$1048576,MATCH($A1147,'Hoja de Trabajo para listado'!$CD$155:$CD$1048576,0),MATCH((CUADRO!Q$5&amp;$E1147),'Hoja de Trabajo para listado'!$CD$151:$DC$151,0)),0)</f>
        <v>0</v>
      </c>
      <c r="R1147" s="243">
        <f t="shared" ca="1" si="37"/>
        <v>0</v>
      </c>
      <c r="S1147" s="249">
        <f ca="1">+R1146+R1147</f>
        <v>0</v>
      </c>
      <c r="T1147" s="243">
        <f ca="1">+S1147</f>
        <v>0</v>
      </c>
      <c r="U1147" s="242">
        <f t="shared" si="38"/>
        <v>2</v>
      </c>
      <c r="V1147" s="333" t="str">
        <f>+VLOOKUP(A1147,bd_lista!$A$3:$E$590,5,FALSE)</f>
        <v>Instituciones Descentralizadas Municipales</v>
      </c>
      <c r="W1147" s="392"/>
      <c r="X1147" s="242">
        <f>+VLOOKUP(A1147,[4]Sheet1!$A$13:$D$744,4,FALSE)</f>
        <v>0</v>
      </c>
      <c r="Y1147" s="242" t="e">
        <f>+VLOOKUP(X1147,bd_lista!$A$3:$C$590,3,FALSE)</f>
        <v>#N/A</v>
      </c>
      <c r="Z1147" s="292"/>
      <c r="AA1147" s="293"/>
    </row>
    <row r="1148" spans="1:27" customFormat="1" ht="27" hidden="1" customHeight="1">
      <c r="A1148" s="32">
        <v>2326</v>
      </c>
      <c r="B1148" s="387">
        <f>+A1148</f>
        <v>2326</v>
      </c>
      <c r="C1148" s="247" t="str">
        <f>+VLOOKUP(A1148,bd_lista!$A$3:$C$590,3,FALSE)</f>
        <v>ENTIDAD ORDEN Y SEGURIDAD CIUDADANA MUNICIPAL DE TARIJA</v>
      </c>
      <c r="D1148" s="389" t="str">
        <f>+C1148</f>
        <v>ENTIDAD ORDEN Y SEGURIDAD CIUDADANA MUNICIPAL DE TARIJA</v>
      </c>
      <c r="E1148" s="242" t="s">
        <v>1304</v>
      </c>
      <c r="F1148" s="243">
        <f ca="1">+IFERROR(INDEX('Hoja de Trabajo para listado'!$A$155:$Z$1048576,MATCH($A1148,'Hoja de Trabajo para listado'!$A$155:$A$1048576,0),MATCH((CUADRO!F$5&amp;$E1148),'Hoja de Trabajo para listado'!$A$151:$Z$151,0)),0)+IFERROR(INDEX('Hoja de Trabajo para listado'!$AB$155:$BA$1048576,MATCH($A1148,'Hoja de Trabajo para listado'!$AB$155:$AB$1048576,0),MATCH((CUADRO!F$5&amp;$E1148),'Hoja de Trabajo para listado'!$AB$151:$BA$151,0)),0)+IFERROR(INDEX('Hoja de Trabajo para listado'!$BC$155:$CB$1048576,MATCH($A1148,'Hoja de Trabajo para listado'!$BC$155:$BC$1048576,0),MATCH((CUADRO!F$5&amp;$E1148),'Hoja de Trabajo para listado'!$BC$151:$CB$151,0)),0)+IFERROR(INDEX('Hoja de Trabajo para listado'!$DE$153:$DG$274,MATCH($A1148,'Hoja de Trabajo para listado'!$DE$153:$DE$1048576,0),MATCH((CUADRO!F$5&amp;$E1148),'Hoja de Trabajo para listado'!$DE$151:$DG$151,0)),0)+IFERROR(INDEX('Hoja de Trabajo para listado'!$CD$155:$DC$1048576,MATCH($A1148,'Hoja de Trabajo para listado'!$CD$155:$CD$1048576,0),MATCH((CUADRO!F$5&amp;$E1148),'Hoja de Trabajo para listado'!$CD$151:$DC$151,0)),0)</f>
        <v>0</v>
      </c>
      <c r="G1148" s="243">
        <f ca="1">+IFERROR(INDEX('Hoja de Trabajo para listado'!$A$155:$Z$1048576,MATCH($A1148,'Hoja de Trabajo para listado'!$A$155:$A$1048576,0),MATCH((CUADRO!G$5&amp;$E1148),'Hoja de Trabajo para listado'!$A$151:$Z$151,0)),0)+IFERROR(INDEX('Hoja de Trabajo para listado'!$AB$155:$BA$1048576,MATCH($A1148,'Hoja de Trabajo para listado'!$AB$155:$AB$1048576,0),MATCH((CUADRO!G$5&amp;$E1148),'Hoja de Trabajo para listado'!$AB$151:$BA$151,0)),0)+IFERROR(INDEX('Hoja de Trabajo para listado'!$BC$155:$CB$1048576,MATCH($A1148,'Hoja de Trabajo para listado'!$BC$155:$BC$1048576,0),MATCH((CUADRO!G$5&amp;$E1148),'Hoja de Trabajo para listado'!$BC$151:$CB$151,0)),0)+IFERROR(INDEX('Hoja de Trabajo para listado'!$DE$153:$DG$274,MATCH($A1148,'Hoja de Trabajo para listado'!$DE$153:$DE$1048576,0),MATCH((CUADRO!G$5&amp;$E1148),'Hoja de Trabajo para listado'!$DE$151:$DG$151,0)),0)+IFERROR(INDEX('Hoja de Trabajo para listado'!$CD$155:$DC$1048576,MATCH($A1148,'Hoja de Trabajo para listado'!$CD$155:$CD$1048576,0),MATCH((CUADRO!G$5&amp;$E1148),'Hoja de Trabajo para listado'!$CD$151:$DC$151,0)),0)</f>
        <v>0</v>
      </c>
      <c r="H1148" s="243">
        <f ca="1">+IFERROR(INDEX('Hoja de Trabajo para listado'!$A$155:$Z$1048576,MATCH($A1148,'Hoja de Trabajo para listado'!$A$155:$A$1048576,0),MATCH((CUADRO!H$5&amp;$E1148),'Hoja de Trabajo para listado'!$A$151:$Z$151,0)),0)+IFERROR(INDEX('Hoja de Trabajo para listado'!$AB$155:$BA$1048576,MATCH($A1148,'Hoja de Trabajo para listado'!$AB$155:$AB$1048576,0),MATCH((CUADRO!H$5&amp;$E1148),'Hoja de Trabajo para listado'!$AB$151:$BA$151,0)),0)+IFERROR(INDEX('Hoja de Trabajo para listado'!$BC$155:$CB$1048576,MATCH($A1148,'Hoja de Trabajo para listado'!$BC$155:$BC$1048576,0),MATCH((CUADRO!H$5&amp;$E1148),'Hoja de Trabajo para listado'!$BC$151:$CB$151,0)),0)+IFERROR(INDEX('Hoja de Trabajo para listado'!$DE$153:$DG$274,MATCH($A1148,'Hoja de Trabajo para listado'!$DE$153:$DE$1048576,0),MATCH((CUADRO!H$5&amp;$E1148),'Hoja de Trabajo para listado'!$DE$151:$DG$151,0)),0)+IFERROR(INDEX('Hoja de Trabajo para listado'!$CD$155:$DC$1048576,MATCH($A1148,'Hoja de Trabajo para listado'!$CD$155:$CD$1048576,0),MATCH((CUADRO!H$5&amp;$E1148),'Hoja de Trabajo para listado'!$CD$151:$DC$151,0)),0)</f>
        <v>0</v>
      </c>
      <c r="I1148" s="243">
        <f ca="1">+IFERROR(INDEX('Hoja de Trabajo para listado'!$A$155:$Z$1048576,MATCH($A1148,'Hoja de Trabajo para listado'!$A$155:$A$1048576,0),MATCH((CUADRO!I$5&amp;$E1148),'Hoja de Trabajo para listado'!$A$151:$Z$151,0)),0)+IFERROR(INDEX('Hoja de Trabajo para listado'!$AB$155:$BA$1048576,MATCH($A1148,'Hoja de Trabajo para listado'!$AB$155:$AB$1048576,0),MATCH((CUADRO!I$5&amp;$E1148),'Hoja de Trabajo para listado'!$AB$151:$BA$151,0)),0)+IFERROR(INDEX('Hoja de Trabajo para listado'!$BC$155:$CB$1048576,MATCH($A1148,'Hoja de Trabajo para listado'!$BC$155:$BC$1048576,0),MATCH((CUADRO!I$5&amp;$E1148),'Hoja de Trabajo para listado'!$BC$151:$CB$151,0)),0)+IFERROR(INDEX('Hoja de Trabajo para listado'!$DE$153:$DG$274,MATCH($A1148,'Hoja de Trabajo para listado'!$DE$153:$DE$1048576,0),MATCH((CUADRO!I$5&amp;$E1148),'Hoja de Trabajo para listado'!$DE$151:$DG$151,0)),0)+IFERROR(INDEX('Hoja de Trabajo para listado'!$CD$155:$DC$1048576,MATCH($A1148,'Hoja de Trabajo para listado'!$CD$155:$CD$1048576,0),MATCH((CUADRO!I$5&amp;$E1148),'Hoja de Trabajo para listado'!$CD$151:$DC$151,0)),0)</f>
        <v>0</v>
      </c>
      <c r="J1148" s="243">
        <f ca="1">+IFERROR(INDEX('Hoja de Trabajo para listado'!$A$155:$Z$1048576,MATCH($A1148,'Hoja de Trabajo para listado'!$A$155:$A$1048576,0),MATCH((CUADRO!J$5&amp;$E1148),'Hoja de Trabajo para listado'!$A$151:$Z$151,0)),0)+IFERROR(INDEX('Hoja de Trabajo para listado'!$AB$155:$BA$1048576,MATCH($A1148,'Hoja de Trabajo para listado'!$AB$155:$AB$1048576,0),MATCH((CUADRO!J$5&amp;$E1148),'Hoja de Trabajo para listado'!$AB$151:$BA$151,0)),0)+IFERROR(INDEX('Hoja de Trabajo para listado'!$BC$155:$CB$1048576,MATCH($A1148,'Hoja de Trabajo para listado'!$BC$155:$BC$1048576,0),MATCH((CUADRO!J$5&amp;$E1148),'Hoja de Trabajo para listado'!$BC$151:$CB$151,0)),0)+IFERROR(INDEX('Hoja de Trabajo para listado'!$DE$153:$DG$274,MATCH($A1148,'Hoja de Trabajo para listado'!$DE$153:$DE$1048576,0),MATCH((CUADRO!J$5&amp;$E1148),'Hoja de Trabajo para listado'!$DE$151:$DG$151,0)),0)+IFERROR(INDEX('Hoja de Trabajo para listado'!$CD$155:$DC$1048576,MATCH($A1148,'Hoja de Trabajo para listado'!$CD$155:$CD$1048576,0),MATCH((CUADRO!J$5&amp;$E1148),'Hoja de Trabajo para listado'!$CD$151:$DC$151,0)),0)</f>
        <v>0</v>
      </c>
      <c r="K1148" s="243">
        <f ca="1">+IFERROR(INDEX('Hoja de Trabajo para listado'!$A$155:$Z$1048576,MATCH($A1148,'Hoja de Trabajo para listado'!$A$155:$A$1048576,0),MATCH((CUADRO!K$5&amp;$E1148),'Hoja de Trabajo para listado'!$A$151:$Z$151,0)),0)+IFERROR(INDEX('Hoja de Trabajo para listado'!$AB$155:$BA$1048576,MATCH($A1148,'Hoja de Trabajo para listado'!$AB$155:$AB$1048576,0),MATCH((CUADRO!K$5&amp;$E1148),'Hoja de Trabajo para listado'!$AB$151:$BA$151,0)),0)+IFERROR(INDEX('Hoja de Trabajo para listado'!$BC$155:$CB$1048576,MATCH($A1148,'Hoja de Trabajo para listado'!$BC$155:$BC$1048576,0),MATCH((CUADRO!K$5&amp;$E1148),'Hoja de Trabajo para listado'!$BC$151:$CB$151,0)),0)+IFERROR(INDEX('Hoja de Trabajo para listado'!$DE$153:$DG$274,MATCH($A1148,'Hoja de Trabajo para listado'!$DE$153:$DE$1048576,0),MATCH((CUADRO!K$5&amp;$E1148),'Hoja de Trabajo para listado'!$DE$151:$DG$151,0)),0)+IFERROR(INDEX('Hoja de Trabajo para listado'!$CD$155:$DC$1048576,MATCH($A1148,'Hoja de Trabajo para listado'!$CD$155:$CD$1048576,0),MATCH((CUADRO!K$5&amp;$E1148),'Hoja de Trabajo para listado'!$CD$151:$DC$151,0)),0)</f>
        <v>0</v>
      </c>
      <c r="L1148" s="243">
        <f ca="1">+IFERROR(INDEX('Hoja de Trabajo para listado'!$A$155:$Z$1048576,MATCH($A1148,'Hoja de Trabajo para listado'!$A$155:$A$1048576,0),MATCH((CUADRO!L$5&amp;$E1148),'Hoja de Trabajo para listado'!$A$151:$Z$151,0)),0)+IFERROR(INDEX('Hoja de Trabajo para listado'!$AB$155:$BA$1048576,MATCH($A1148,'Hoja de Trabajo para listado'!$AB$155:$AB$1048576,0),MATCH((CUADRO!L$5&amp;$E1148),'Hoja de Trabajo para listado'!$AB$151:$BA$151,0)),0)+IFERROR(INDEX('Hoja de Trabajo para listado'!$BC$155:$CB$1048576,MATCH($A1148,'Hoja de Trabajo para listado'!$BC$155:$BC$1048576,0),MATCH((CUADRO!L$5&amp;$E1148),'Hoja de Trabajo para listado'!$BC$151:$CB$151,0)),0)+IFERROR(INDEX('Hoja de Trabajo para listado'!$DE$153:$DG$274,MATCH($A1148,'Hoja de Trabajo para listado'!$DE$153:$DE$1048576,0),MATCH((CUADRO!L$5&amp;$E1148),'Hoja de Trabajo para listado'!$DE$151:$DG$151,0)),0)+IFERROR(INDEX('Hoja de Trabajo para listado'!$CD$155:$DC$1048576,MATCH($A1148,'Hoja de Trabajo para listado'!$CD$155:$CD$1048576,0),MATCH((CUADRO!L$5&amp;$E1148),'Hoja de Trabajo para listado'!$CD$151:$DC$151,0)),0)</f>
        <v>0</v>
      </c>
      <c r="M1148" s="243">
        <f ca="1">+IFERROR(INDEX('Hoja de Trabajo para listado'!$A$155:$Z$1048576,MATCH($A1148,'Hoja de Trabajo para listado'!$A$155:$A$1048576,0),MATCH((CUADRO!M$5&amp;$E1148),'Hoja de Trabajo para listado'!$A$151:$Z$151,0)),0)+IFERROR(INDEX('Hoja de Trabajo para listado'!$AB$155:$BA$1048576,MATCH($A1148,'Hoja de Trabajo para listado'!$AB$155:$AB$1048576,0),MATCH((CUADRO!M$5&amp;$E1148),'Hoja de Trabajo para listado'!$AB$151:$BA$151,0)),0)+IFERROR(INDEX('Hoja de Trabajo para listado'!$BC$155:$CB$1048576,MATCH($A1148,'Hoja de Trabajo para listado'!$BC$155:$BC$1048576,0),MATCH((CUADRO!M$5&amp;$E1148),'Hoja de Trabajo para listado'!$BC$151:$CB$151,0)),0)+IFERROR(INDEX('Hoja de Trabajo para listado'!$DE$153:$DG$274,MATCH($A1148,'Hoja de Trabajo para listado'!$DE$153:$DE$1048576,0),MATCH((CUADRO!M$5&amp;$E1148),'Hoja de Trabajo para listado'!$DE$151:$DG$151,0)),0)+IFERROR(INDEX('Hoja de Trabajo para listado'!$CD$155:$DC$1048576,MATCH($A1148,'Hoja de Trabajo para listado'!$CD$155:$CD$1048576,0),MATCH((CUADRO!M$5&amp;$E1148),'Hoja de Trabajo para listado'!$CD$151:$DC$151,0)),0)</f>
        <v>0</v>
      </c>
      <c r="N1148" s="243">
        <f ca="1">+IFERROR(INDEX('Hoja de Trabajo para listado'!$A$155:$Z$1048576,MATCH($A1148,'Hoja de Trabajo para listado'!$A$155:$A$1048576,0),MATCH((CUADRO!N$5&amp;$E1148),'Hoja de Trabajo para listado'!$A$151:$Z$151,0)),0)+IFERROR(INDEX('Hoja de Trabajo para listado'!$AB$155:$BA$1048576,MATCH($A1148,'Hoja de Trabajo para listado'!$AB$155:$AB$1048576,0),MATCH((CUADRO!N$5&amp;$E1148),'Hoja de Trabajo para listado'!$AB$151:$BA$151,0)),0)+IFERROR(INDEX('Hoja de Trabajo para listado'!$BC$155:$CB$1048576,MATCH($A1148,'Hoja de Trabajo para listado'!$BC$155:$BC$1048576,0),MATCH((CUADRO!N$5&amp;$E1148),'Hoja de Trabajo para listado'!$BC$151:$CB$151,0)),0)+IFERROR(INDEX('Hoja de Trabajo para listado'!$DE$153:$DG$274,MATCH($A1148,'Hoja de Trabajo para listado'!$DE$153:$DE$1048576,0),MATCH((CUADRO!N$5&amp;$E1148),'Hoja de Trabajo para listado'!$DE$151:$DG$151,0)),0)+IFERROR(INDEX('Hoja de Trabajo para listado'!$CD$155:$DC$1048576,MATCH($A1148,'Hoja de Trabajo para listado'!$CD$155:$CD$1048576,0),MATCH((CUADRO!N$5&amp;$E1148),'Hoja de Trabajo para listado'!$CD$151:$DC$151,0)),0)</f>
        <v>0</v>
      </c>
      <c r="O1148" s="243">
        <f ca="1">+IFERROR(INDEX('Hoja de Trabajo para listado'!$A$155:$Z$1048576,MATCH($A1148,'Hoja de Trabajo para listado'!$A$155:$A$1048576,0),MATCH((CUADRO!O$5&amp;$E1148),'Hoja de Trabajo para listado'!$A$151:$Z$151,0)),0)+IFERROR(INDEX('Hoja de Trabajo para listado'!$AB$155:$BA$1048576,MATCH($A1148,'Hoja de Trabajo para listado'!$AB$155:$AB$1048576,0),MATCH((CUADRO!O$5&amp;$E1148),'Hoja de Trabajo para listado'!$AB$151:$BA$151,0)),0)+IFERROR(INDEX('Hoja de Trabajo para listado'!$BC$155:$CB$1048576,MATCH($A1148,'Hoja de Trabajo para listado'!$BC$155:$BC$1048576,0),MATCH((CUADRO!O$5&amp;$E1148),'Hoja de Trabajo para listado'!$BC$151:$CB$151,0)),0)+IFERROR(INDEX('Hoja de Trabajo para listado'!$DE$153:$DG$274,MATCH($A1148,'Hoja de Trabajo para listado'!$DE$153:$DE$1048576,0),MATCH((CUADRO!O$5&amp;$E1148),'Hoja de Trabajo para listado'!$DE$151:$DG$151,0)),0)+IFERROR(INDEX('Hoja de Trabajo para listado'!$CD$155:$DC$1048576,MATCH($A1148,'Hoja de Trabajo para listado'!$CD$155:$CD$1048576,0),MATCH((CUADRO!O$5&amp;$E1148),'Hoja de Trabajo para listado'!$CD$151:$DC$151,0)),0)</f>
        <v>0</v>
      </c>
      <c r="P1148" s="243">
        <f ca="1">+IFERROR(INDEX('Hoja de Trabajo para listado'!$A$155:$Z$1048576,MATCH($A1148,'Hoja de Trabajo para listado'!$A$155:$A$1048576,0),MATCH((CUADRO!P$5&amp;$E1148),'Hoja de Trabajo para listado'!$A$151:$Z$151,0)),0)+IFERROR(INDEX('Hoja de Trabajo para listado'!$AB$155:$BA$1048576,MATCH($A1148,'Hoja de Trabajo para listado'!$AB$155:$AB$1048576,0),MATCH((CUADRO!P$5&amp;$E1148),'Hoja de Trabajo para listado'!$AB$151:$BA$151,0)),0)+IFERROR(INDEX('Hoja de Trabajo para listado'!$BC$155:$CB$1048576,MATCH($A1148,'Hoja de Trabajo para listado'!$BC$155:$BC$1048576,0),MATCH((CUADRO!P$5&amp;$E1148),'Hoja de Trabajo para listado'!$BC$151:$CB$151,0)),0)+IFERROR(INDEX('Hoja de Trabajo para listado'!$DE$153:$DG$274,MATCH($A1148,'Hoja de Trabajo para listado'!$DE$153:$DE$1048576,0),MATCH((CUADRO!P$5&amp;$E1148),'Hoja de Trabajo para listado'!$DE$151:$DG$151,0)),0)+IFERROR(INDEX('Hoja de Trabajo para listado'!$CD$155:$DC$1048576,MATCH($A1148,'Hoja de Trabajo para listado'!$CD$155:$CD$1048576,0),MATCH((CUADRO!P$5&amp;$E1148),'Hoja de Trabajo para listado'!$CD$151:$DC$151,0)),0)</f>
        <v>0</v>
      </c>
      <c r="Q1148" s="243">
        <f ca="1">+IFERROR(INDEX('Hoja de Trabajo para listado'!$A$155:$Z$1048576,MATCH($A1148,'Hoja de Trabajo para listado'!$A$155:$A$1048576,0),MATCH((CUADRO!Q$5&amp;$E1148),'Hoja de Trabajo para listado'!$A$151:$Z$151,0)),0)+IFERROR(INDEX('Hoja de Trabajo para listado'!$AB$155:$BA$1048576,MATCH($A1148,'Hoja de Trabajo para listado'!$AB$155:$AB$1048576,0),MATCH((CUADRO!Q$5&amp;$E1148),'Hoja de Trabajo para listado'!$AB$151:$BA$151,0)),0)+IFERROR(INDEX('Hoja de Trabajo para listado'!$BC$155:$CB$1048576,MATCH($A1148,'Hoja de Trabajo para listado'!$BC$155:$BC$1048576,0),MATCH((CUADRO!Q$5&amp;$E1148),'Hoja de Trabajo para listado'!$BC$151:$CB$151,0)),0)+IFERROR(INDEX('Hoja de Trabajo para listado'!$DE$153:$DG$274,MATCH($A1148,'Hoja de Trabajo para listado'!$DE$153:$DE$1048576,0),MATCH((CUADRO!Q$5&amp;$E1148),'Hoja de Trabajo para listado'!$DE$151:$DG$151,0)),0)+IFERROR(INDEX('Hoja de Trabajo para listado'!$CD$155:$DC$1048576,MATCH($A1148,'Hoja de Trabajo para listado'!$CD$155:$CD$1048576,0),MATCH((CUADRO!Q$5&amp;$E1148),'Hoja de Trabajo para listado'!$CD$151:$DC$151,0)),0)</f>
        <v>0</v>
      </c>
      <c r="R1148" s="243">
        <f t="shared" ca="1" si="37"/>
        <v>0</v>
      </c>
      <c r="S1148" s="249"/>
      <c r="T1148" s="243">
        <f ca="1">+T1149</f>
        <v>0</v>
      </c>
      <c r="U1148" s="242">
        <f t="shared" si="38"/>
        <v>1</v>
      </c>
      <c r="V1148" s="333" t="str">
        <f>+VLOOKUP(A1148,bd_lista!$A$3:$E$590,5,FALSE)</f>
        <v>Instituciones Descentralizadas Municipales</v>
      </c>
      <c r="W1148" s="391" t="str">
        <f>+V1148</f>
        <v>Instituciones Descentralizadas Municipales</v>
      </c>
      <c r="X1148" s="242">
        <f>+VLOOKUP(A1148,[4]Sheet1!$A$13:$D$744,4,FALSE)</f>
        <v>0</v>
      </c>
      <c r="Y1148" s="242" t="e">
        <f>+VLOOKUP(X1148,bd_lista!$A$3:$C$590,3,FALSE)</f>
        <v>#N/A</v>
      </c>
      <c r="Z1148" s="294">
        <f>+X1148</f>
        <v>0</v>
      </c>
      <c r="AA1148" s="319" t="e">
        <f>+Y1148</f>
        <v>#N/A</v>
      </c>
    </row>
    <row r="1149" spans="1:27" customFormat="1" ht="27" hidden="1" customHeight="1">
      <c r="A1149" s="32">
        <v>2326</v>
      </c>
      <c r="B1149" s="388"/>
      <c r="C1149" s="247" t="str">
        <f>+VLOOKUP(A1149,bd_lista!$A$3:$C$590,3,FALSE)</f>
        <v>ENTIDAD ORDEN Y SEGURIDAD CIUDADANA MUNICIPAL DE TARIJA</v>
      </c>
      <c r="D1149" s="390"/>
      <c r="E1149" s="244" t="s">
        <v>1305</v>
      </c>
      <c r="F1149" s="243">
        <f ca="1">+IFERROR(INDEX('Hoja de Trabajo para listado'!$A$155:$Z$1048576,MATCH($A1149,'Hoja de Trabajo para listado'!$A$155:$A$1048576,0),MATCH((CUADRO!F$5&amp;$E1149),'Hoja de Trabajo para listado'!$A$151:$Z$151,0)),0)+IFERROR(INDEX('Hoja de Trabajo para listado'!$AB$155:$BA$1048576,MATCH($A1149,'Hoja de Trabajo para listado'!$AB$155:$AB$1048576,0),MATCH((CUADRO!F$5&amp;$E1149),'Hoja de Trabajo para listado'!$AB$151:$BA$151,0)),0)+IFERROR(INDEX('Hoja de Trabajo para listado'!$BC$155:$CB$1048576,MATCH($A1149,'Hoja de Trabajo para listado'!$BC$155:$BC$1048576,0),MATCH((CUADRO!F$5&amp;$E1149),'Hoja de Trabajo para listado'!$BC$151:$CB$151,0)),0)+IFERROR(INDEX('Hoja de Trabajo para listado'!$DE$153:$DG$274,MATCH($A1149,'Hoja de Trabajo para listado'!$DE$153:$DE$1048576,0),MATCH((CUADRO!F$5&amp;$E1149),'Hoja de Trabajo para listado'!$DE$151:$DG$151,0)),0)+IFERROR(INDEX('Hoja de Trabajo para listado'!$CD$155:$DC$1048576,MATCH($A1149,'Hoja de Trabajo para listado'!$CD$155:$CD$1048576,0),MATCH((CUADRO!F$5&amp;$E1149),'Hoja de Trabajo para listado'!$CD$151:$DC$151,0)),0)</f>
        <v>0</v>
      </c>
      <c r="G1149" s="243">
        <f ca="1">+IFERROR(INDEX('Hoja de Trabajo para listado'!$A$155:$Z$1048576,MATCH($A1149,'Hoja de Trabajo para listado'!$A$155:$A$1048576,0),MATCH((CUADRO!G$5&amp;$E1149),'Hoja de Trabajo para listado'!$A$151:$Z$151,0)),0)+IFERROR(INDEX('Hoja de Trabajo para listado'!$AB$155:$BA$1048576,MATCH($A1149,'Hoja de Trabajo para listado'!$AB$155:$AB$1048576,0),MATCH((CUADRO!G$5&amp;$E1149),'Hoja de Trabajo para listado'!$AB$151:$BA$151,0)),0)+IFERROR(INDEX('Hoja de Trabajo para listado'!$BC$155:$CB$1048576,MATCH($A1149,'Hoja de Trabajo para listado'!$BC$155:$BC$1048576,0),MATCH((CUADRO!G$5&amp;$E1149),'Hoja de Trabajo para listado'!$BC$151:$CB$151,0)),0)+IFERROR(INDEX('Hoja de Trabajo para listado'!$DE$153:$DG$274,MATCH($A1149,'Hoja de Trabajo para listado'!$DE$153:$DE$1048576,0),MATCH((CUADRO!G$5&amp;$E1149),'Hoja de Trabajo para listado'!$DE$151:$DG$151,0)),0)+IFERROR(INDEX('Hoja de Trabajo para listado'!$CD$155:$DC$1048576,MATCH($A1149,'Hoja de Trabajo para listado'!$CD$155:$CD$1048576,0),MATCH((CUADRO!G$5&amp;$E1149),'Hoja de Trabajo para listado'!$CD$151:$DC$151,0)),0)</f>
        <v>0</v>
      </c>
      <c r="H1149" s="243">
        <f ca="1">+IFERROR(INDEX('Hoja de Trabajo para listado'!$A$155:$Z$1048576,MATCH($A1149,'Hoja de Trabajo para listado'!$A$155:$A$1048576,0),MATCH((CUADRO!H$5&amp;$E1149),'Hoja de Trabajo para listado'!$A$151:$Z$151,0)),0)+IFERROR(INDEX('Hoja de Trabajo para listado'!$AB$155:$BA$1048576,MATCH($A1149,'Hoja de Trabajo para listado'!$AB$155:$AB$1048576,0),MATCH((CUADRO!H$5&amp;$E1149),'Hoja de Trabajo para listado'!$AB$151:$BA$151,0)),0)+IFERROR(INDEX('Hoja de Trabajo para listado'!$BC$155:$CB$1048576,MATCH($A1149,'Hoja de Trabajo para listado'!$BC$155:$BC$1048576,0),MATCH((CUADRO!H$5&amp;$E1149),'Hoja de Trabajo para listado'!$BC$151:$CB$151,0)),0)+IFERROR(INDEX('Hoja de Trabajo para listado'!$DE$153:$DG$274,MATCH($A1149,'Hoja de Trabajo para listado'!$DE$153:$DE$1048576,0),MATCH((CUADRO!H$5&amp;$E1149),'Hoja de Trabajo para listado'!$DE$151:$DG$151,0)),0)+IFERROR(INDEX('Hoja de Trabajo para listado'!$CD$155:$DC$1048576,MATCH($A1149,'Hoja de Trabajo para listado'!$CD$155:$CD$1048576,0),MATCH((CUADRO!H$5&amp;$E1149),'Hoja de Trabajo para listado'!$CD$151:$DC$151,0)),0)</f>
        <v>0</v>
      </c>
      <c r="I1149" s="243">
        <f ca="1">+IFERROR(INDEX('Hoja de Trabajo para listado'!$A$155:$Z$1048576,MATCH($A1149,'Hoja de Trabajo para listado'!$A$155:$A$1048576,0),MATCH((CUADRO!I$5&amp;$E1149),'Hoja de Trabajo para listado'!$A$151:$Z$151,0)),0)+IFERROR(INDEX('Hoja de Trabajo para listado'!$AB$155:$BA$1048576,MATCH($A1149,'Hoja de Trabajo para listado'!$AB$155:$AB$1048576,0),MATCH((CUADRO!I$5&amp;$E1149),'Hoja de Trabajo para listado'!$AB$151:$BA$151,0)),0)+IFERROR(INDEX('Hoja de Trabajo para listado'!$BC$155:$CB$1048576,MATCH($A1149,'Hoja de Trabajo para listado'!$BC$155:$BC$1048576,0),MATCH((CUADRO!I$5&amp;$E1149),'Hoja de Trabajo para listado'!$BC$151:$CB$151,0)),0)+IFERROR(INDEX('Hoja de Trabajo para listado'!$DE$153:$DG$274,MATCH($A1149,'Hoja de Trabajo para listado'!$DE$153:$DE$1048576,0),MATCH((CUADRO!I$5&amp;$E1149),'Hoja de Trabajo para listado'!$DE$151:$DG$151,0)),0)+IFERROR(INDEX('Hoja de Trabajo para listado'!$CD$155:$DC$1048576,MATCH($A1149,'Hoja de Trabajo para listado'!$CD$155:$CD$1048576,0),MATCH((CUADRO!I$5&amp;$E1149),'Hoja de Trabajo para listado'!$CD$151:$DC$151,0)),0)</f>
        <v>0</v>
      </c>
      <c r="J1149" s="243">
        <f ca="1">+IFERROR(INDEX('Hoja de Trabajo para listado'!$A$155:$Z$1048576,MATCH($A1149,'Hoja de Trabajo para listado'!$A$155:$A$1048576,0),MATCH((CUADRO!J$5&amp;$E1149),'Hoja de Trabajo para listado'!$A$151:$Z$151,0)),0)+IFERROR(INDEX('Hoja de Trabajo para listado'!$AB$155:$BA$1048576,MATCH($A1149,'Hoja de Trabajo para listado'!$AB$155:$AB$1048576,0),MATCH((CUADRO!J$5&amp;$E1149),'Hoja de Trabajo para listado'!$AB$151:$BA$151,0)),0)+IFERROR(INDEX('Hoja de Trabajo para listado'!$BC$155:$CB$1048576,MATCH($A1149,'Hoja de Trabajo para listado'!$BC$155:$BC$1048576,0),MATCH((CUADRO!J$5&amp;$E1149),'Hoja de Trabajo para listado'!$BC$151:$CB$151,0)),0)+IFERROR(INDEX('Hoja de Trabajo para listado'!$DE$153:$DG$274,MATCH($A1149,'Hoja de Trabajo para listado'!$DE$153:$DE$1048576,0),MATCH((CUADRO!J$5&amp;$E1149),'Hoja de Trabajo para listado'!$DE$151:$DG$151,0)),0)+IFERROR(INDEX('Hoja de Trabajo para listado'!$CD$155:$DC$1048576,MATCH($A1149,'Hoja de Trabajo para listado'!$CD$155:$CD$1048576,0),MATCH((CUADRO!J$5&amp;$E1149),'Hoja de Trabajo para listado'!$CD$151:$DC$151,0)),0)</f>
        <v>0</v>
      </c>
      <c r="K1149" s="243">
        <f ca="1">+IFERROR(INDEX('Hoja de Trabajo para listado'!$A$155:$Z$1048576,MATCH($A1149,'Hoja de Trabajo para listado'!$A$155:$A$1048576,0),MATCH((CUADRO!K$5&amp;$E1149),'Hoja de Trabajo para listado'!$A$151:$Z$151,0)),0)+IFERROR(INDEX('Hoja de Trabajo para listado'!$AB$155:$BA$1048576,MATCH($A1149,'Hoja de Trabajo para listado'!$AB$155:$AB$1048576,0),MATCH((CUADRO!K$5&amp;$E1149),'Hoja de Trabajo para listado'!$AB$151:$BA$151,0)),0)+IFERROR(INDEX('Hoja de Trabajo para listado'!$BC$155:$CB$1048576,MATCH($A1149,'Hoja de Trabajo para listado'!$BC$155:$BC$1048576,0),MATCH((CUADRO!K$5&amp;$E1149),'Hoja de Trabajo para listado'!$BC$151:$CB$151,0)),0)+IFERROR(INDEX('Hoja de Trabajo para listado'!$DE$153:$DG$274,MATCH($A1149,'Hoja de Trabajo para listado'!$DE$153:$DE$1048576,0),MATCH((CUADRO!K$5&amp;$E1149),'Hoja de Trabajo para listado'!$DE$151:$DG$151,0)),0)+IFERROR(INDEX('Hoja de Trabajo para listado'!$CD$155:$DC$1048576,MATCH($A1149,'Hoja de Trabajo para listado'!$CD$155:$CD$1048576,0),MATCH((CUADRO!K$5&amp;$E1149),'Hoja de Trabajo para listado'!$CD$151:$DC$151,0)),0)</f>
        <v>0</v>
      </c>
      <c r="L1149" s="243">
        <f ca="1">+IFERROR(INDEX('Hoja de Trabajo para listado'!$A$155:$Z$1048576,MATCH($A1149,'Hoja de Trabajo para listado'!$A$155:$A$1048576,0),MATCH((CUADRO!L$5&amp;$E1149),'Hoja de Trabajo para listado'!$A$151:$Z$151,0)),0)+IFERROR(INDEX('Hoja de Trabajo para listado'!$AB$155:$BA$1048576,MATCH($A1149,'Hoja de Trabajo para listado'!$AB$155:$AB$1048576,0),MATCH((CUADRO!L$5&amp;$E1149),'Hoja de Trabajo para listado'!$AB$151:$BA$151,0)),0)+IFERROR(INDEX('Hoja de Trabajo para listado'!$BC$155:$CB$1048576,MATCH($A1149,'Hoja de Trabajo para listado'!$BC$155:$BC$1048576,0),MATCH((CUADRO!L$5&amp;$E1149),'Hoja de Trabajo para listado'!$BC$151:$CB$151,0)),0)+IFERROR(INDEX('Hoja de Trabajo para listado'!$DE$153:$DG$274,MATCH($A1149,'Hoja de Trabajo para listado'!$DE$153:$DE$1048576,0),MATCH((CUADRO!L$5&amp;$E1149),'Hoja de Trabajo para listado'!$DE$151:$DG$151,0)),0)+IFERROR(INDEX('Hoja de Trabajo para listado'!$CD$155:$DC$1048576,MATCH($A1149,'Hoja de Trabajo para listado'!$CD$155:$CD$1048576,0),MATCH((CUADRO!L$5&amp;$E1149),'Hoja de Trabajo para listado'!$CD$151:$DC$151,0)),0)</f>
        <v>0</v>
      </c>
      <c r="M1149" s="243">
        <f ca="1">+IFERROR(INDEX('Hoja de Trabajo para listado'!$A$155:$Z$1048576,MATCH($A1149,'Hoja de Trabajo para listado'!$A$155:$A$1048576,0),MATCH((CUADRO!M$5&amp;$E1149),'Hoja de Trabajo para listado'!$A$151:$Z$151,0)),0)+IFERROR(INDEX('Hoja de Trabajo para listado'!$AB$155:$BA$1048576,MATCH($A1149,'Hoja de Trabajo para listado'!$AB$155:$AB$1048576,0),MATCH((CUADRO!M$5&amp;$E1149),'Hoja de Trabajo para listado'!$AB$151:$BA$151,0)),0)+IFERROR(INDEX('Hoja de Trabajo para listado'!$BC$155:$CB$1048576,MATCH($A1149,'Hoja de Trabajo para listado'!$BC$155:$BC$1048576,0),MATCH((CUADRO!M$5&amp;$E1149),'Hoja de Trabajo para listado'!$BC$151:$CB$151,0)),0)+IFERROR(INDEX('Hoja de Trabajo para listado'!$DE$153:$DG$274,MATCH($A1149,'Hoja de Trabajo para listado'!$DE$153:$DE$1048576,0),MATCH((CUADRO!M$5&amp;$E1149),'Hoja de Trabajo para listado'!$DE$151:$DG$151,0)),0)+IFERROR(INDEX('Hoja de Trabajo para listado'!$CD$155:$DC$1048576,MATCH($A1149,'Hoja de Trabajo para listado'!$CD$155:$CD$1048576,0),MATCH((CUADRO!M$5&amp;$E1149),'Hoja de Trabajo para listado'!$CD$151:$DC$151,0)),0)</f>
        <v>0</v>
      </c>
      <c r="N1149" s="243">
        <f ca="1">+IFERROR(INDEX('Hoja de Trabajo para listado'!$A$155:$Z$1048576,MATCH($A1149,'Hoja de Trabajo para listado'!$A$155:$A$1048576,0),MATCH((CUADRO!N$5&amp;$E1149),'Hoja de Trabajo para listado'!$A$151:$Z$151,0)),0)+IFERROR(INDEX('Hoja de Trabajo para listado'!$AB$155:$BA$1048576,MATCH($A1149,'Hoja de Trabajo para listado'!$AB$155:$AB$1048576,0),MATCH((CUADRO!N$5&amp;$E1149),'Hoja de Trabajo para listado'!$AB$151:$BA$151,0)),0)+IFERROR(INDEX('Hoja de Trabajo para listado'!$BC$155:$CB$1048576,MATCH($A1149,'Hoja de Trabajo para listado'!$BC$155:$BC$1048576,0),MATCH((CUADRO!N$5&amp;$E1149),'Hoja de Trabajo para listado'!$BC$151:$CB$151,0)),0)+IFERROR(INDEX('Hoja de Trabajo para listado'!$DE$153:$DG$274,MATCH($A1149,'Hoja de Trabajo para listado'!$DE$153:$DE$1048576,0),MATCH((CUADRO!N$5&amp;$E1149),'Hoja de Trabajo para listado'!$DE$151:$DG$151,0)),0)+IFERROR(INDEX('Hoja de Trabajo para listado'!$CD$155:$DC$1048576,MATCH($A1149,'Hoja de Trabajo para listado'!$CD$155:$CD$1048576,0),MATCH((CUADRO!N$5&amp;$E1149),'Hoja de Trabajo para listado'!$CD$151:$DC$151,0)),0)</f>
        <v>0</v>
      </c>
      <c r="O1149" s="243">
        <f ca="1">+IFERROR(INDEX('Hoja de Trabajo para listado'!$A$155:$Z$1048576,MATCH($A1149,'Hoja de Trabajo para listado'!$A$155:$A$1048576,0),MATCH((CUADRO!O$5&amp;$E1149),'Hoja de Trabajo para listado'!$A$151:$Z$151,0)),0)+IFERROR(INDEX('Hoja de Trabajo para listado'!$AB$155:$BA$1048576,MATCH($A1149,'Hoja de Trabajo para listado'!$AB$155:$AB$1048576,0),MATCH((CUADRO!O$5&amp;$E1149),'Hoja de Trabajo para listado'!$AB$151:$BA$151,0)),0)+IFERROR(INDEX('Hoja de Trabajo para listado'!$BC$155:$CB$1048576,MATCH($A1149,'Hoja de Trabajo para listado'!$BC$155:$BC$1048576,0),MATCH((CUADRO!O$5&amp;$E1149),'Hoja de Trabajo para listado'!$BC$151:$CB$151,0)),0)+IFERROR(INDEX('Hoja de Trabajo para listado'!$DE$153:$DG$274,MATCH($A1149,'Hoja de Trabajo para listado'!$DE$153:$DE$1048576,0),MATCH((CUADRO!O$5&amp;$E1149),'Hoja de Trabajo para listado'!$DE$151:$DG$151,0)),0)+IFERROR(INDEX('Hoja de Trabajo para listado'!$CD$155:$DC$1048576,MATCH($A1149,'Hoja de Trabajo para listado'!$CD$155:$CD$1048576,0),MATCH((CUADRO!O$5&amp;$E1149),'Hoja de Trabajo para listado'!$CD$151:$DC$151,0)),0)</f>
        <v>0</v>
      </c>
      <c r="P1149" s="243">
        <f ca="1">+IFERROR(INDEX('Hoja de Trabajo para listado'!$A$155:$Z$1048576,MATCH($A1149,'Hoja de Trabajo para listado'!$A$155:$A$1048576,0),MATCH((CUADRO!P$5&amp;$E1149),'Hoja de Trabajo para listado'!$A$151:$Z$151,0)),0)+IFERROR(INDEX('Hoja de Trabajo para listado'!$AB$155:$BA$1048576,MATCH($A1149,'Hoja de Trabajo para listado'!$AB$155:$AB$1048576,0),MATCH((CUADRO!P$5&amp;$E1149),'Hoja de Trabajo para listado'!$AB$151:$BA$151,0)),0)+IFERROR(INDEX('Hoja de Trabajo para listado'!$BC$155:$CB$1048576,MATCH($A1149,'Hoja de Trabajo para listado'!$BC$155:$BC$1048576,0),MATCH((CUADRO!P$5&amp;$E1149),'Hoja de Trabajo para listado'!$BC$151:$CB$151,0)),0)+IFERROR(INDEX('Hoja de Trabajo para listado'!$DE$153:$DG$274,MATCH($A1149,'Hoja de Trabajo para listado'!$DE$153:$DE$1048576,0),MATCH((CUADRO!P$5&amp;$E1149),'Hoja de Trabajo para listado'!$DE$151:$DG$151,0)),0)+IFERROR(INDEX('Hoja de Trabajo para listado'!$CD$155:$DC$1048576,MATCH($A1149,'Hoja de Trabajo para listado'!$CD$155:$CD$1048576,0),MATCH((CUADRO!P$5&amp;$E1149),'Hoja de Trabajo para listado'!$CD$151:$DC$151,0)),0)</f>
        <v>0</v>
      </c>
      <c r="Q1149" s="243">
        <f ca="1">+IFERROR(INDEX('Hoja de Trabajo para listado'!$A$155:$Z$1048576,MATCH($A1149,'Hoja de Trabajo para listado'!$A$155:$A$1048576,0),MATCH((CUADRO!Q$5&amp;$E1149),'Hoja de Trabajo para listado'!$A$151:$Z$151,0)),0)+IFERROR(INDEX('Hoja de Trabajo para listado'!$AB$155:$BA$1048576,MATCH($A1149,'Hoja de Trabajo para listado'!$AB$155:$AB$1048576,0),MATCH((CUADRO!Q$5&amp;$E1149),'Hoja de Trabajo para listado'!$AB$151:$BA$151,0)),0)+IFERROR(INDEX('Hoja de Trabajo para listado'!$BC$155:$CB$1048576,MATCH($A1149,'Hoja de Trabajo para listado'!$BC$155:$BC$1048576,0),MATCH((CUADRO!Q$5&amp;$E1149),'Hoja de Trabajo para listado'!$BC$151:$CB$151,0)),0)+IFERROR(INDEX('Hoja de Trabajo para listado'!$DE$153:$DG$274,MATCH($A1149,'Hoja de Trabajo para listado'!$DE$153:$DE$1048576,0),MATCH((CUADRO!Q$5&amp;$E1149),'Hoja de Trabajo para listado'!$DE$151:$DG$151,0)),0)+IFERROR(INDEX('Hoja de Trabajo para listado'!$CD$155:$DC$1048576,MATCH($A1149,'Hoja de Trabajo para listado'!$CD$155:$CD$1048576,0),MATCH((CUADRO!Q$5&amp;$E1149),'Hoja de Trabajo para listado'!$CD$151:$DC$151,0)),0)</f>
        <v>0</v>
      </c>
      <c r="R1149" s="243">
        <f t="shared" ca="1" si="37"/>
        <v>0</v>
      </c>
      <c r="S1149" s="249">
        <f ca="1">+R1148+R1149</f>
        <v>0</v>
      </c>
      <c r="T1149" s="243">
        <f ca="1">+S1149</f>
        <v>0</v>
      </c>
      <c r="U1149" s="242">
        <f t="shared" si="38"/>
        <v>2</v>
      </c>
      <c r="V1149" s="333" t="str">
        <f>+VLOOKUP(A1149,bd_lista!$A$3:$E$590,5,FALSE)</f>
        <v>Instituciones Descentralizadas Municipales</v>
      </c>
      <c r="W1149" s="392"/>
      <c r="X1149" s="242">
        <f>+VLOOKUP(A1149,[4]Sheet1!$A$13:$D$744,4,FALSE)</f>
        <v>0</v>
      </c>
      <c r="Y1149" s="242" t="e">
        <f>+VLOOKUP(X1149,bd_lista!$A$3:$C$590,3,FALSE)</f>
        <v>#N/A</v>
      </c>
      <c r="Z1149" s="292"/>
      <c r="AA1149" s="321"/>
    </row>
    <row r="1150" spans="1:27" customFormat="1" ht="15" hidden="1" customHeight="1">
      <c r="A1150" s="32">
        <v>2327</v>
      </c>
      <c r="B1150" s="387">
        <f>+A1150</f>
        <v>2327</v>
      </c>
      <c r="C1150" s="247" t="str">
        <f>+VLOOKUP(A1150,bd_lista!$A$3:$C$590,3,FALSE)</f>
        <v>EMPRESA MUNICIPAL AUTONOMA DE AGUA POTABLE Y ALCANTARILLADO  DE YACUIBA</v>
      </c>
      <c r="D1150" s="389" t="str">
        <f>+C1150</f>
        <v>EMPRESA MUNICIPAL AUTONOMA DE AGUA POTABLE Y ALCANTARILLADO  DE YACUIBA</v>
      </c>
      <c r="E1150" s="242" t="s">
        <v>1304</v>
      </c>
      <c r="F1150" s="243">
        <f ca="1">+IFERROR(INDEX('Hoja de Trabajo para listado'!$A$155:$Z$1048576,MATCH($A1150,'Hoja de Trabajo para listado'!$A$155:$A$1048576,0),MATCH((CUADRO!F$5&amp;$E1150),'Hoja de Trabajo para listado'!$A$151:$Z$151,0)),0)+IFERROR(INDEX('Hoja de Trabajo para listado'!$AB$155:$BA$1048576,MATCH($A1150,'Hoja de Trabajo para listado'!$AB$155:$AB$1048576,0),MATCH((CUADRO!F$5&amp;$E1150),'Hoja de Trabajo para listado'!$AB$151:$BA$151,0)),0)+IFERROR(INDEX('Hoja de Trabajo para listado'!$BC$155:$CB$1048576,MATCH($A1150,'Hoja de Trabajo para listado'!$BC$155:$BC$1048576,0),MATCH((CUADRO!F$5&amp;$E1150),'Hoja de Trabajo para listado'!$BC$151:$CB$151,0)),0)+IFERROR(INDEX('Hoja de Trabajo para listado'!$DE$153:$DG$274,MATCH($A1150,'Hoja de Trabajo para listado'!$DE$153:$DE$1048576,0),MATCH((CUADRO!F$5&amp;$E1150),'Hoja de Trabajo para listado'!$DE$151:$DG$151,0)),0)+IFERROR(INDEX('Hoja de Trabajo para listado'!$CD$155:$DC$1048576,MATCH($A1150,'Hoja de Trabajo para listado'!$CD$155:$CD$1048576,0),MATCH((CUADRO!F$5&amp;$E1150),'Hoja de Trabajo para listado'!$CD$151:$DC$151,0)),0)</f>
        <v>0</v>
      </c>
      <c r="G1150" s="243">
        <f ca="1">+IFERROR(INDEX('Hoja de Trabajo para listado'!$A$155:$Z$1048576,MATCH($A1150,'Hoja de Trabajo para listado'!$A$155:$A$1048576,0),MATCH((CUADRO!G$5&amp;$E1150),'Hoja de Trabajo para listado'!$A$151:$Z$151,0)),0)+IFERROR(INDEX('Hoja de Trabajo para listado'!$AB$155:$BA$1048576,MATCH($A1150,'Hoja de Trabajo para listado'!$AB$155:$AB$1048576,0),MATCH((CUADRO!G$5&amp;$E1150),'Hoja de Trabajo para listado'!$AB$151:$BA$151,0)),0)+IFERROR(INDEX('Hoja de Trabajo para listado'!$BC$155:$CB$1048576,MATCH($A1150,'Hoja de Trabajo para listado'!$BC$155:$BC$1048576,0),MATCH((CUADRO!G$5&amp;$E1150),'Hoja de Trabajo para listado'!$BC$151:$CB$151,0)),0)+IFERROR(INDEX('Hoja de Trabajo para listado'!$DE$153:$DG$274,MATCH($A1150,'Hoja de Trabajo para listado'!$DE$153:$DE$1048576,0),MATCH((CUADRO!G$5&amp;$E1150),'Hoja de Trabajo para listado'!$DE$151:$DG$151,0)),0)+IFERROR(INDEX('Hoja de Trabajo para listado'!$CD$155:$DC$1048576,MATCH($A1150,'Hoja de Trabajo para listado'!$CD$155:$CD$1048576,0),MATCH((CUADRO!G$5&amp;$E1150),'Hoja de Trabajo para listado'!$CD$151:$DC$151,0)),0)</f>
        <v>0</v>
      </c>
      <c r="H1150" s="243">
        <f ca="1">+IFERROR(INDEX('Hoja de Trabajo para listado'!$A$155:$Z$1048576,MATCH($A1150,'Hoja de Trabajo para listado'!$A$155:$A$1048576,0),MATCH((CUADRO!H$5&amp;$E1150),'Hoja de Trabajo para listado'!$A$151:$Z$151,0)),0)+IFERROR(INDEX('Hoja de Trabajo para listado'!$AB$155:$BA$1048576,MATCH($A1150,'Hoja de Trabajo para listado'!$AB$155:$AB$1048576,0),MATCH((CUADRO!H$5&amp;$E1150),'Hoja de Trabajo para listado'!$AB$151:$BA$151,0)),0)+IFERROR(INDEX('Hoja de Trabajo para listado'!$BC$155:$CB$1048576,MATCH($A1150,'Hoja de Trabajo para listado'!$BC$155:$BC$1048576,0),MATCH((CUADRO!H$5&amp;$E1150),'Hoja de Trabajo para listado'!$BC$151:$CB$151,0)),0)+IFERROR(INDEX('Hoja de Trabajo para listado'!$DE$153:$DG$274,MATCH($A1150,'Hoja de Trabajo para listado'!$DE$153:$DE$1048576,0),MATCH((CUADRO!H$5&amp;$E1150),'Hoja de Trabajo para listado'!$DE$151:$DG$151,0)),0)+IFERROR(INDEX('Hoja de Trabajo para listado'!$CD$155:$DC$1048576,MATCH($A1150,'Hoja de Trabajo para listado'!$CD$155:$CD$1048576,0),MATCH((CUADRO!H$5&amp;$E1150),'Hoja de Trabajo para listado'!$CD$151:$DC$151,0)),0)</f>
        <v>0</v>
      </c>
      <c r="I1150" s="243">
        <f ca="1">+IFERROR(INDEX('Hoja de Trabajo para listado'!$A$155:$Z$1048576,MATCH($A1150,'Hoja de Trabajo para listado'!$A$155:$A$1048576,0),MATCH((CUADRO!I$5&amp;$E1150),'Hoja de Trabajo para listado'!$A$151:$Z$151,0)),0)+IFERROR(INDEX('Hoja de Trabajo para listado'!$AB$155:$BA$1048576,MATCH($A1150,'Hoja de Trabajo para listado'!$AB$155:$AB$1048576,0),MATCH((CUADRO!I$5&amp;$E1150),'Hoja de Trabajo para listado'!$AB$151:$BA$151,0)),0)+IFERROR(INDEX('Hoja de Trabajo para listado'!$BC$155:$CB$1048576,MATCH($A1150,'Hoja de Trabajo para listado'!$BC$155:$BC$1048576,0),MATCH((CUADRO!I$5&amp;$E1150),'Hoja de Trabajo para listado'!$BC$151:$CB$151,0)),0)+IFERROR(INDEX('Hoja de Trabajo para listado'!$DE$153:$DG$274,MATCH($A1150,'Hoja de Trabajo para listado'!$DE$153:$DE$1048576,0),MATCH((CUADRO!I$5&amp;$E1150),'Hoja de Trabajo para listado'!$DE$151:$DG$151,0)),0)+IFERROR(INDEX('Hoja de Trabajo para listado'!$CD$155:$DC$1048576,MATCH($A1150,'Hoja de Trabajo para listado'!$CD$155:$CD$1048576,0),MATCH((CUADRO!I$5&amp;$E1150),'Hoja de Trabajo para listado'!$CD$151:$DC$151,0)),0)</f>
        <v>0</v>
      </c>
      <c r="J1150" s="243">
        <f ca="1">+IFERROR(INDEX('Hoja de Trabajo para listado'!$A$155:$Z$1048576,MATCH($A1150,'Hoja de Trabajo para listado'!$A$155:$A$1048576,0),MATCH((CUADRO!J$5&amp;$E1150),'Hoja de Trabajo para listado'!$A$151:$Z$151,0)),0)+IFERROR(INDEX('Hoja de Trabajo para listado'!$AB$155:$BA$1048576,MATCH($A1150,'Hoja de Trabajo para listado'!$AB$155:$AB$1048576,0),MATCH((CUADRO!J$5&amp;$E1150),'Hoja de Trabajo para listado'!$AB$151:$BA$151,0)),0)+IFERROR(INDEX('Hoja de Trabajo para listado'!$BC$155:$CB$1048576,MATCH($A1150,'Hoja de Trabajo para listado'!$BC$155:$BC$1048576,0),MATCH((CUADRO!J$5&amp;$E1150),'Hoja de Trabajo para listado'!$BC$151:$CB$151,0)),0)+IFERROR(INDEX('Hoja de Trabajo para listado'!$DE$153:$DG$274,MATCH($A1150,'Hoja de Trabajo para listado'!$DE$153:$DE$1048576,0),MATCH((CUADRO!J$5&amp;$E1150),'Hoja de Trabajo para listado'!$DE$151:$DG$151,0)),0)+IFERROR(INDEX('Hoja de Trabajo para listado'!$CD$155:$DC$1048576,MATCH($A1150,'Hoja de Trabajo para listado'!$CD$155:$CD$1048576,0),MATCH((CUADRO!J$5&amp;$E1150),'Hoja de Trabajo para listado'!$CD$151:$DC$151,0)),0)</f>
        <v>0</v>
      </c>
      <c r="K1150" s="243">
        <f ca="1">+IFERROR(INDEX('Hoja de Trabajo para listado'!$A$155:$Z$1048576,MATCH($A1150,'Hoja de Trabajo para listado'!$A$155:$A$1048576,0),MATCH((CUADRO!K$5&amp;$E1150),'Hoja de Trabajo para listado'!$A$151:$Z$151,0)),0)+IFERROR(INDEX('Hoja de Trabajo para listado'!$AB$155:$BA$1048576,MATCH($A1150,'Hoja de Trabajo para listado'!$AB$155:$AB$1048576,0),MATCH((CUADRO!K$5&amp;$E1150),'Hoja de Trabajo para listado'!$AB$151:$BA$151,0)),0)+IFERROR(INDEX('Hoja de Trabajo para listado'!$BC$155:$CB$1048576,MATCH($A1150,'Hoja de Trabajo para listado'!$BC$155:$BC$1048576,0),MATCH((CUADRO!K$5&amp;$E1150),'Hoja de Trabajo para listado'!$BC$151:$CB$151,0)),0)+IFERROR(INDEX('Hoja de Trabajo para listado'!$DE$153:$DG$274,MATCH($A1150,'Hoja de Trabajo para listado'!$DE$153:$DE$1048576,0),MATCH((CUADRO!K$5&amp;$E1150),'Hoja de Trabajo para listado'!$DE$151:$DG$151,0)),0)+IFERROR(INDEX('Hoja de Trabajo para listado'!$CD$155:$DC$1048576,MATCH($A1150,'Hoja de Trabajo para listado'!$CD$155:$CD$1048576,0),MATCH((CUADRO!K$5&amp;$E1150),'Hoja de Trabajo para listado'!$CD$151:$DC$151,0)),0)</f>
        <v>0</v>
      </c>
      <c r="L1150" s="243">
        <f ca="1">+IFERROR(INDEX('Hoja de Trabajo para listado'!$A$155:$Z$1048576,MATCH($A1150,'Hoja de Trabajo para listado'!$A$155:$A$1048576,0),MATCH((CUADRO!L$5&amp;$E1150),'Hoja de Trabajo para listado'!$A$151:$Z$151,0)),0)+IFERROR(INDEX('Hoja de Trabajo para listado'!$AB$155:$BA$1048576,MATCH($A1150,'Hoja de Trabajo para listado'!$AB$155:$AB$1048576,0),MATCH((CUADRO!L$5&amp;$E1150),'Hoja de Trabajo para listado'!$AB$151:$BA$151,0)),0)+IFERROR(INDEX('Hoja de Trabajo para listado'!$BC$155:$CB$1048576,MATCH($A1150,'Hoja de Trabajo para listado'!$BC$155:$BC$1048576,0),MATCH((CUADRO!L$5&amp;$E1150),'Hoja de Trabajo para listado'!$BC$151:$CB$151,0)),0)+IFERROR(INDEX('Hoja de Trabajo para listado'!$DE$153:$DG$274,MATCH($A1150,'Hoja de Trabajo para listado'!$DE$153:$DE$1048576,0),MATCH((CUADRO!L$5&amp;$E1150),'Hoja de Trabajo para listado'!$DE$151:$DG$151,0)),0)+IFERROR(INDEX('Hoja de Trabajo para listado'!$CD$155:$DC$1048576,MATCH($A1150,'Hoja de Trabajo para listado'!$CD$155:$CD$1048576,0),MATCH((CUADRO!L$5&amp;$E1150),'Hoja de Trabajo para listado'!$CD$151:$DC$151,0)),0)</f>
        <v>0</v>
      </c>
      <c r="M1150" s="243">
        <f ca="1">+IFERROR(INDEX('Hoja de Trabajo para listado'!$A$155:$Z$1048576,MATCH($A1150,'Hoja de Trabajo para listado'!$A$155:$A$1048576,0),MATCH((CUADRO!M$5&amp;$E1150),'Hoja de Trabajo para listado'!$A$151:$Z$151,0)),0)+IFERROR(INDEX('Hoja de Trabajo para listado'!$AB$155:$BA$1048576,MATCH($A1150,'Hoja de Trabajo para listado'!$AB$155:$AB$1048576,0),MATCH((CUADRO!M$5&amp;$E1150),'Hoja de Trabajo para listado'!$AB$151:$BA$151,0)),0)+IFERROR(INDEX('Hoja de Trabajo para listado'!$BC$155:$CB$1048576,MATCH($A1150,'Hoja de Trabajo para listado'!$BC$155:$BC$1048576,0),MATCH((CUADRO!M$5&amp;$E1150),'Hoja de Trabajo para listado'!$BC$151:$CB$151,0)),0)+IFERROR(INDEX('Hoja de Trabajo para listado'!$DE$153:$DG$274,MATCH($A1150,'Hoja de Trabajo para listado'!$DE$153:$DE$1048576,0),MATCH((CUADRO!M$5&amp;$E1150),'Hoja de Trabajo para listado'!$DE$151:$DG$151,0)),0)+IFERROR(INDEX('Hoja de Trabajo para listado'!$CD$155:$DC$1048576,MATCH($A1150,'Hoja de Trabajo para listado'!$CD$155:$CD$1048576,0),MATCH((CUADRO!M$5&amp;$E1150),'Hoja de Trabajo para listado'!$CD$151:$DC$151,0)),0)</f>
        <v>0</v>
      </c>
      <c r="N1150" s="243">
        <f ca="1">+IFERROR(INDEX('Hoja de Trabajo para listado'!$A$155:$Z$1048576,MATCH($A1150,'Hoja de Trabajo para listado'!$A$155:$A$1048576,0),MATCH((CUADRO!N$5&amp;$E1150),'Hoja de Trabajo para listado'!$A$151:$Z$151,0)),0)+IFERROR(INDEX('Hoja de Trabajo para listado'!$AB$155:$BA$1048576,MATCH($A1150,'Hoja de Trabajo para listado'!$AB$155:$AB$1048576,0),MATCH((CUADRO!N$5&amp;$E1150),'Hoja de Trabajo para listado'!$AB$151:$BA$151,0)),0)+IFERROR(INDEX('Hoja de Trabajo para listado'!$BC$155:$CB$1048576,MATCH($A1150,'Hoja de Trabajo para listado'!$BC$155:$BC$1048576,0),MATCH((CUADRO!N$5&amp;$E1150),'Hoja de Trabajo para listado'!$BC$151:$CB$151,0)),0)+IFERROR(INDEX('Hoja de Trabajo para listado'!$DE$153:$DG$274,MATCH($A1150,'Hoja de Trabajo para listado'!$DE$153:$DE$1048576,0),MATCH((CUADRO!N$5&amp;$E1150),'Hoja de Trabajo para listado'!$DE$151:$DG$151,0)),0)+IFERROR(INDEX('Hoja de Trabajo para listado'!$CD$155:$DC$1048576,MATCH($A1150,'Hoja de Trabajo para listado'!$CD$155:$CD$1048576,0),MATCH((CUADRO!N$5&amp;$E1150),'Hoja de Trabajo para listado'!$CD$151:$DC$151,0)),0)</f>
        <v>0</v>
      </c>
      <c r="O1150" s="243">
        <f ca="1">+IFERROR(INDEX('Hoja de Trabajo para listado'!$A$155:$Z$1048576,MATCH($A1150,'Hoja de Trabajo para listado'!$A$155:$A$1048576,0),MATCH((CUADRO!O$5&amp;$E1150),'Hoja de Trabajo para listado'!$A$151:$Z$151,0)),0)+IFERROR(INDEX('Hoja de Trabajo para listado'!$AB$155:$BA$1048576,MATCH($A1150,'Hoja de Trabajo para listado'!$AB$155:$AB$1048576,0),MATCH((CUADRO!O$5&amp;$E1150),'Hoja de Trabajo para listado'!$AB$151:$BA$151,0)),0)+IFERROR(INDEX('Hoja de Trabajo para listado'!$BC$155:$CB$1048576,MATCH($A1150,'Hoja de Trabajo para listado'!$BC$155:$BC$1048576,0),MATCH((CUADRO!O$5&amp;$E1150),'Hoja de Trabajo para listado'!$BC$151:$CB$151,0)),0)+IFERROR(INDEX('Hoja de Trabajo para listado'!$DE$153:$DG$274,MATCH($A1150,'Hoja de Trabajo para listado'!$DE$153:$DE$1048576,0),MATCH((CUADRO!O$5&amp;$E1150),'Hoja de Trabajo para listado'!$DE$151:$DG$151,0)),0)+IFERROR(INDEX('Hoja de Trabajo para listado'!$CD$155:$DC$1048576,MATCH($A1150,'Hoja de Trabajo para listado'!$CD$155:$CD$1048576,0),MATCH((CUADRO!O$5&amp;$E1150),'Hoja de Trabajo para listado'!$CD$151:$DC$151,0)),0)</f>
        <v>0</v>
      </c>
      <c r="P1150" s="243">
        <f ca="1">+IFERROR(INDEX('Hoja de Trabajo para listado'!$A$155:$Z$1048576,MATCH($A1150,'Hoja de Trabajo para listado'!$A$155:$A$1048576,0),MATCH((CUADRO!P$5&amp;$E1150),'Hoja de Trabajo para listado'!$A$151:$Z$151,0)),0)+IFERROR(INDEX('Hoja de Trabajo para listado'!$AB$155:$BA$1048576,MATCH($A1150,'Hoja de Trabajo para listado'!$AB$155:$AB$1048576,0),MATCH((CUADRO!P$5&amp;$E1150),'Hoja de Trabajo para listado'!$AB$151:$BA$151,0)),0)+IFERROR(INDEX('Hoja de Trabajo para listado'!$BC$155:$CB$1048576,MATCH($A1150,'Hoja de Trabajo para listado'!$BC$155:$BC$1048576,0),MATCH((CUADRO!P$5&amp;$E1150),'Hoja de Trabajo para listado'!$BC$151:$CB$151,0)),0)+IFERROR(INDEX('Hoja de Trabajo para listado'!$DE$153:$DG$274,MATCH($A1150,'Hoja de Trabajo para listado'!$DE$153:$DE$1048576,0),MATCH((CUADRO!P$5&amp;$E1150),'Hoja de Trabajo para listado'!$DE$151:$DG$151,0)),0)+IFERROR(INDEX('Hoja de Trabajo para listado'!$CD$155:$DC$1048576,MATCH($A1150,'Hoja de Trabajo para listado'!$CD$155:$CD$1048576,0),MATCH((CUADRO!P$5&amp;$E1150),'Hoja de Trabajo para listado'!$CD$151:$DC$151,0)),0)</f>
        <v>0</v>
      </c>
      <c r="Q1150" s="243">
        <f ca="1">+IFERROR(INDEX('Hoja de Trabajo para listado'!$A$155:$Z$1048576,MATCH($A1150,'Hoja de Trabajo para listado'!$A$155:$A$1048576,0),MATCH((CUADRO!Q$5&amp;$E1150),'Hoja de Trabajo para listado'!$A$151:$Z$151,0)),0)+IFERROR(INDEX('Hoja de Trabajo para listado'!$AB$155:$BA$1048576,MATCH($A1150,'Hoja de Trabajo para listado'!$AB$155:$AB$1048576,0),MATCH((CUADRO!Q$5&amp;$E1150),'Hoja de Trabajo para listado'!$AB$151:$BA$151,0)),0)+IFERROR(INDEX('Hoja de Trabajo para listado'!$BC$155:$CB$1048576,MATCH($A1150,'Hoja de Trabajo para listado'!$BC$155:$BC$1048576,0),MATCH((CUADRO!Q$5&amp;$E1150),'Hoja de Trabajo para listado'!$BC$151:$CB$151,0)),0)+IFERROR(INDEX('Hoja de Trabajo para listado'!$DE$153:$DG$274,MATCH($A1150,'Hoja de Trabajo para listado'!$DE$153:$DE$1048576,0),MATCH((CUADRO!Q$5&amp;$E1150),'Hoja de Trabajo para listado'!$DE$151:$DG$151,0)),0)+IFERROR(INDEX('Hoja de Trabajo para listado'!$CD$155:$DC$1048576,MATCH($A1150,'Hoja de Trabajo para listado'!$CD$155:$CD$1048576,0),MATCH((CUADRO!Q$5&amp;$E1150),'Hoja de Trabajo para listado'!$CD$151:$DC$151,0)),0)</f>
        <v>0</v>
      </c>
      <c r="R1150" s="243">
        <f t="shared" ca="1" si="37"/>
        <v>0</v>
      </c>
      <c r="S1150" s="249"/>
      <c r="T1150" s="243">
        <f ca="1">+T1151</f>
        <v>0</v>
      </c>
      <c r="U1150" s="242">
        <f t="shared" si="38"/>
        <v>1</v>
      </c>
      <c r="V1150" s="333" t="str">
        <f>+VLOOKUP(A1150,bd_lista!$A$3:$E$590,5,FALSE)</f>
        <v>Instituciones Descentralizadas Municipales</v>
      </c>
      <c r="W1150" s="391" t="str">
        <f>+V1150</f>
        <v>Instituciones Descentralizadas Municipales</v>
      </c>
      <c r="X1150" s="242">
        <f>+VLOOKUP(A1150,[4]Sheet1!$A$13:$D$744,4,FALSE)</f>
        <v>0</v>
      </c>
      <c r="Y1150" s="242" t="e">
        <f>+VLOOKUP(X1150,bd_lista!$A$3:$C$590,3,FALSE)</f>
        <v>#N/A</v>
      </c>
      <c r="Z1150" s="294">
        <f>+X1150</f>
        <v>0</v>
      </c>
      <c r="AA1150" s="319" t="e">
        <f>+Y1150</f>
        <v>#N/A</v>
      </c>
    </row>
    <row r="1151" spans="1:27" customFormat="1" ht="15" hidden="1" customHeight="1">
      <c r="A1151" s="32">
        <v>2327</v>
      </c>
      <c r="B1151" s="388"/>
      <c r="C1151" s="247" t="str">
        <f>+VLOOKUP(A1151,bd_lista!$A$3:$C$590,3,FALSE)</f>
        <v>EMPRESA MUNICIPAL AUTONOMA DE AGUA POTABLE Y ALCANTARILLADO  DE YACUIBA</v>
      </c>
      <c r="D1151" s="390"/>
      <c r="E1151" s="244" t="s">
        <v>1305</v>
      </c>
      <c r="F1151" s="243">
        <f ca="1">+IFERROR(INDEX('Hoja de Trabajo para listado'!$A$155:$Z$1048576,MATCH($A1151,'Hoja de Trabajo para listado'!$A$155:$A$1048576,0),MATCH((CUADRO!F$5&amp;$E1151),'Hoja de Trabajo para listado'!$A$151:$Z$151,0)),0)+IFERROR(INDEX('Hoja de Trabajo para listado'!$AB$155:$BA$1048576,MATCH($A1151,'Hoja de Trabajo para listado'!$AB$155:$AB$1048576,0),MATCH((CUADRO!F$5&amp;$E1151),'Hoja de Trabajo para listado'!$AB$151:$BA$151,0)),0)+IFERROR(INDEX('Hoja de Trabajo para listado'!$BC$155:$CB$1048576,MATCH($A1151,'Hoja de Trabajo para listado'!$BC$155:$BC$1048576,0),MATCH((CUADRO!F$5&amp;$E1151),'Hoja de Trabajo para listado'!$BC$151:$CB$151,0)),0)+IFERROR(INDEX('Hoja de Trabajo para listado'!$DE$153:$DG$274,MATCH($A1151,'Hoja de Trabajo para listado'!$DE$153:$DE$1048576,0),MATCH((CUADRO!F$5&amp;$E1151),'Hoja de Trabajo para listado'!$DE$151:$DG$151,0)),0)+IFERROR(INDEX('Hoja de Trabajo para listado'!$CD$155:$DC$1048576,MATCH($A1151,'Hoja de Trabajo para listado'!$CD$155:$CD$1048576,0),MATCH((CUADRO!F$5&amp;$E1151),'Hoja de Trabajo para listado'!$CD$151:$DC$151,0)),0)</f>
        <v>0</v>
      </c>
      <c r="G1151" s="243">
        <f ca="1">+IFERROR(INDEX('Hoja de Trabajo para listado'!$A$155:$Z$1048576,MATCH($A1151,'Hoja de Trabajo para listado'!$A$155:$A$1048576,0),MATCH((CUADRO!G$5&amp;$E1151),'Hoja de Trabajo para listado'!$A$151:$Z$151,0)),0)+IFERROR(INDEX('Hoja de Trabajo para listado'!$AB$155:$BA$1048576,MATCH($A1151,'Hoja de Trabajo para listado'!$AB$155:$AB$1048576,0),MATCH((CUADRO!G$5&amp;$E1151),'Hoja de Trabajo para listado'!$AB$151:$BA$151,0)),0)+IFERROR(INDEX('Hoja de Trabajo para listado'!$BC$155:$CB$1048576,MATCH($A1151,'Hoja de Trabajo para listado'!$BC$155:$BC$1048576,0),MATCH((CUADRO!G$5&amp;$E1151),'Hoja de Trabajo para listado'!$BC$151:$CB$151,0)),0)+IFERROR(INDEX('Hoja de Trabajo para listado'!$DE$153:$DG$274,MATCH($A1151,'Hoja de Trabajo para listado'!$DE$153:$DE$1048576,0),MATCH((CUADRO!G$5&amp;$E1151),'Hoja de Trabajo para listado'!$DE$151:$DG$151,0)),0)+IFERROR(INDEX('Hoja de Trabajo para listado'!$CD$155:$DC$1048576,MATCH($A1151,'Hoja de Trabajo para listado'!$CD$155:$CD$1048576,0),MATCH((CUADRO!G$5&amp;$E1151),'Hoja de Trabajo para listado'!$CD$151:$DC$151,0)),0)</f>
        <v>0</v>
      </c>
      <c r="H1151" s="243">
        <f ca="1">+IFERROR(INDEX('Hoja de Trabajo para listado'!$A$155:$Z$1048576,MATCH($A1151,'Hoja de Trabajo para listado'!$A$155:$A$1048576,0),MATCH((CUADRO!H$5&amp;$E1151),'Hoja de Trabajo para listado'!$A$151:$Z$151,0)),0)+IFERROR(INDEX('Hoja de Trabajo para listado'!$AB$155:$BA$1048576,MATCH($A1151,'Hoja de Trabajo para listado'!$AB$155:$AB$1048576,0),MATCH((CUADRO!H$5&amp;$E1151),'Hoja de Trabajo para listado'!$AB$151:$BA$151,0)),0)+IFERROR(INDEX('Hoja de Trabajo para listado'!$BC$155:$CB$1048576,MATCH($A1151,'Hoja de Trabajo para listado'!$BC$155:$BC$1048576,0),MATCH((CUADRO!H$5&amp;$E1151),'Hoja de Trabajo para listado'!$BC$151:$CB$151,0)),0)+IFERROR(INDEX('Hoja de Trabajo para listado'!$DE$153:$DG$274,MATCH($A1151,'Hoja de Trabajo para listado'!$DE$153:$DE$1048576,0),MATCH((CUADRO!H$5&amp;$E1151),'Hoja de Trabajo para listado'!$DE$151:$DG$151,0)),0)+IFERROR(INDEX('Hoja de Trabajo para listado'!$CD$155:$DC$1048576,MATCH($A1151,'Hoja de Trabajo para listado'!$CD$155:$CD$1048576,0),MATCH((CUADRO!H$5&amp;$E1151),'Hoja de Trabajo para listado'!$CD$151:$DC$151,0)),0)</f>
        <v>0</v>
      </c>
      <c r="I1151" s="243">
        <f ca="1">+IFERROR(INDEX('Hoja de Trabajo para listado'!$A$155:$Z$1048576,MATCH($A1151,'Hoja de Trabajo para listado'!$A$155:$A$1048576,0),MATCH((CUADRO!I$5&amp;$E1151),'Hoja de Trabajo para listado'!$A$151:$Z$151,0)),0)+IFERROR(INDEX('Hoja de Trabajo para listado'!$AB$155:$BA$1048576,MATCH($A1151,'Hoja de Trabajo para listado'!$AB$155:$AB$1048576,0),MATCH((CUADRO!I$5&amp;$E1151),'Hoja de Trabajo para listado'!$AB$151:$BA$151,0)),0)+IFERROR(INDEX('Hoja de Trabajo para listado'!$BC$155:$CB$1048576,MATCH($A1151,'Hoja de Trabajo para listado'!$BC$155:$BC$1048576,0),MATCH((CUADRO!I$5&amp;$E1151),'Hoja de Trabajo para listado'!$BC$151:$CB$151,0)),0)+IFERROR(INDEX('Hoja de Trabajo para listado'!$DE$153:$DG$274,MATCH($A1151,'Hoja de Trabajo para listado'!$DE$153:$DE$1048576,0),MATCH((CUADRO!I$5&amp;$E1151),'Hoja de Trabajo para listado'!$DE$151:$DG$151,0)),0)+IFERROR(INDEX('Hoja de Trabajo para listado'!$CD$155:$DC$1048576,MATCH($A1151,'Hoja de Trabajo para listado'!$CD$155:$CD$1048576,0),MATCH((CUADRO!I$5&amp;$E1151),'Hoja de Trabajo para listado'!$CD$151:$DC$151,0)),0)</f>
        <v>0</v>
      </c>
      <c r="J1151" s="243">
        <f ca="1">+IFERROR(INDEX('Hoja de Trabajo para listado'!$A$155:$Z$1048576,MATCH($A1151,'Hoja de Trabajo para listado'!$A$155:$A$1048576,0),MATCH((CUADRO!J$5&amp;$E1151),'Hoja de Trabajo para listado'!$A$151:$Z$151,0)),0)+IFERROR(INDEX('Hoja de Trabajo para listado'!$AB$155:$BA$1048576,MATCH($A1151,'Hoja de Trabajo para listado'!$AB$155:$AB$1048576,0),MATCH((CUADRO!J$5&amp;$E1151),'Hoja de Trabajo para listado'!$AB$151:$BA$151,0)),0)+IFERROR(INDEX('Hoja de Trabajo para listado'!$BC$155:$CB$1048576,MATCH($A1151,'Hoja de Trabajo para listado'!$BC$155:$BC$1048576,0),MATCH((CUADRO!J$5&amp;$E1151),'Hoja de Trabajo para listado'!$BC$151:$CB$151,0)),0)+IFERROR(INDEX('Hoja de Trabajo para listado'!$DE$153:$DG$274,MATCH($A1151,'Hoja de Trabajo para listado'!$DE$153:$DE$1048576,0),MATCH((CUADRO!J$5&amp;$E1151),'Hoja de Trabajo para listado'!$DE$151:$DG$151,0)),0)+IFERROR(INDEX('Hoja de Trabajo para listado'!$CD$155:$DC$1048576,MATCH($A1151,'Hoja de Trabajo para listado'!$CD$155:$CD$1048576,0),MATCH((CUADRO!J$5&amp;$E1151),'Hoja de Trabajo para listado'!$CD$151:$DC$151,0)),0)</f>
        <v>0</v>
      </c>
      <c r="K1151" s="243">
        <f ca="1">+IFERROR(INDEX('Hoja de Trabajo para listado'!$A$155:$Z$1048576,MATCH($A1151,'Hoja de Trabajo para listado'!$A$155:$A$1048576,0),MATCH((CUADRO!K$5&amp;$E1151),'Hoja de Trabajo para listado'!$A$151:$Z$151,0)),0)+IFERROR(INDEX('Hoja de Trabajo para listado'!$AB$155:$BA$1048576,MATCH($A1151,'Hoja de Trabajo para listado'!$AB$155:$AB$1048576,0),MATCH((CUADRO!K$5&amp;$E1151),'Hoja de Trabajo para listado'!$AB$151:$BA$151,0)),0)+IFERROR(INDEX('Hoja de Trabajo para listado'!$BC$155:$CB$1048576,MATCH($A1151,'Hoja de Trabajo para listado'!$BC$155:$BC$1048576,0),MATCH((CUADRO!K$5&amp;$E1151),'Hoja de Trabajo para listado'!$BC$151:$CB$151,0)),0)+IFERROR(INDEX('Hoja de Trabajo para listado'!$DE$153:$DG$274,MATCH($A1151,'Hoja de Trabajo para listado'!$DE$153:$DE$1048576,0),MATCH((CUADRO!K$5&amp;$E1151),'Hoja de Trabajo para listado'!$DE$151:$DG$151,0)),0)+IFERROR(INDEX('Hoja de Trabajo para listado'!$CD$155:$DC$1048576,MATCH($A1151,'Hoja de Trabajo para listado'!$CD$155:$CD$1048576,0),MATCH((CUADRO!K$5&amp;$E1151),'Hoja de Trabajo para listado'!$CD$151:$DC$151,0)),0)</f>
        <v>0</v>
      </c>
      <c r="L1151" s="243">
        <f ca="1">+IFERROR(INDEX('Hoja de Trabajo para listado'!$A$155:$Z$1048576,MATCH($A1151,'Hoja de Trabajo para listado'!$A$155:$A$1048576,0),MATCH((CUADRO!L$5&amp;$E1151),'Hoja de Trabajo para listado'!$A$151:$Z$151,0)),0)+IFERROR(INDEX('Hoja de Trabajo para listado'!$AB$155:$BA$1048576,MATCH($A1151,'Hoja de Trabajo para listado'!$AB$155:$AB$1048576,0),MATCH((CUADRO!L$5&amp;$E1151),'Hoja de Trabajo para listado'!$AB$151:$BA$151,0)),0)+IFERROR(INDEX('Hoja de Trabajo para listado'!$BC$155:$CB$1048576,MATCH($A1151,'Hoja de Trabajo para listado'!$BC$155:$BC$1048576,0),MATCH((CUADRO!L$5&amp;$E1151),'Hoja de Trabajo para listado'!$BC$151:$CB$151,0)),0)+IFERROR(INDEX('Hoja de Trabajo para listado'!$DE$153:$DG$274,MATCH($A1151,'Hoja de Trabajo para listado'!$DE$153:$DE$1048576,0),MATCH((CUADRO!L$5&amp;$E1151),'Hoja de Trabajo para listado'!$DE$151:$DG$151,0)),0)+IFERROR(INDEX('Hoja de Trabajo para listado'!$CD$155:$DC$1048576,MATCH($A1151,'Hoja de Trabajo para listado'!$CD$155:$CD$1048576,0),MATCH((CUADRO!L$5&amp;$E1151),'Hoja de Trabajo para listado'!$CD$151:$DC$151,0)),0)</f>
        <v>0</v>
      </c>
      <c r="M1151" s="243">
        <f ca="1">+IFERROR(INDEX('Hoja de Trabajo para listado'!$A$155:$Z$1048576,MATCH($A1151,'Hoja de Trabajo para listado'!$A$155:$A$1048576,0),MATCH((CUADRO!M$5&amp;$E1151),'Hoja de Trabajo para listado'!$A$151:$Z$151,0)),0)+IFERROR(INDEX('Hoja de Trabajo para listado'!$AB$155:$BA$1048576,MATCH($A1151,'Hoja de Trabajo para listado'!$AB$155:$AB$1048576,0),MATCH((CUADRO!M$5&amp;$E1151),'Hoja de Trabajo para listado'!$AB$151:$BA$151,0)),0)+IFERROR(INDEX('Hoja de Trabajo para listado'!$BC$155:$CB$1048576,MATCH($A1151,'Hoja de Trabajo para listado'!$BC$155:$BC$1048576,0),MATCH((CUADRO!M$5&amp;$E1151),'Hoja de Trabajo para listado'!$BC$151:$CB$151,0)),0)+IFERROR(INDEX('Hoja de Trabajo para listado'!$DE$153:$DG$274,MATCH($A1151,'Hoja de Trabajo para listado'!$DE$153:$DE$1048576,0),MATCH((CUADRO!M$5&amp;$E1151),'Hoja de Trabajo para listado'!$DE$151:$DG$151,0)),0)+IFERROR(INDEX('Hoja de Trabajo para listado'!$CD$155:$DC$1048576,MATCH($A1151,'Hoja de Trabajo para listado'!$CD$155:$CD$1048576,0),MATCH((CUADRO!M$5&amp;$E1151),'Hoja de Trabajo para listado'!$CD$151:$DC$151,0)),0)</f>
        <v>0</v>
      </c>
      <c r="N1151" s="243">
        <f ca="1">+IFERROR(INDEX('Hoja de Trabajo para listado'!$A$155:$Z$1048576,MATCH($A1151,'Hoja de Trabajo para listado'!$A$155:$A$1048576,0),MATCH((CUADRO!N$5&amp;$E1151),'Hoja de Trabajo para listado'!$A$151:$Z$151,0)),0)+IFERROR(INDEX('Hoja de Trabajo para listado'!$AB$155:$BA$1048576,MATCH($A1151,'Hoja de Trabajo para listado'!$AB$155:$AB$1048576,0),MATCH((CUADRO!N$5&amp;$E1151),'Hoja de Trabajo para listado'!$AB$151:$BA$151,0)),0)+IFERROR(INDEX('Hoja de Trabajo para listado'!$BC$155:$CB$1048576,MATCH($A1151,'Hoja de Trabajo para listado'!$BC$155:$BC$1048576,0),MATCH((CUADRO!N$5&amp;$E1151),'Hoja de Trabajo para listado'!$BC$151:$CB$151,0)),0)+IFERROR(INDEX('Hoja de Trabajo para listado'!$DE$153:$DG$274,MATCH($A1151,'Hoja de Trabajo para listado'!$DE$153:$DE$1048576,0),MATCH((CUADRO!N$5&amp;$E1151),'Hoja de Trabajo para listado'!$DE$151:$DG$151,0)),0)+IFERROR(INDEX('Hoja de Trabajo para listado'!$CD$155:$DC$1048576,MATCH($A1151,'Hoja de Trabajo para listado'!$CD$155:$CD$1048576,0),MATCH((CUADRO!N$5&amp;$E1151),'Hoja de Trabajo para listado'!$CD$151:$DC$151,0)),0)</f>
        <v>0</v>
      </c>
      <c r="O1151" s="243">
        <f ca="1">+IFERROR(INDEX('Hoja de Trabajo para listado'!$A$155:$Z$1048576,MATCH($A1151,'Hoja de Trabajo para listado'!$A$155:$A$1048576,0),MATCH((CUADRO!O$5&amp;$E1151),'Hoja de Trabajo para listado'!$A$151:$Z$151,0)),0)+IFERROR(INDEX('Hoja de Trabajo para listado'!$AB$155:$BA$1048576,MATCH($A1151,'Hoja de Trabajo para listado'!$AB$155:$AB$1048576,0),MATCH((CUADRO!O$5&amp;$E1151),'Hoja de Trabajo para listado'!$AB$151:$BA$151,0)),0)+IFERROR(INDEX('Hoja de Trabajo para listado'!$BC$155:$CB$1048576,MATCH($A1151,'Hoja de Trabajo para listado'!$BC$155:$BC$1048576,0),MATCH((CUADRO!O$5&amp;$E1151),'Hoja de Trabajo para listado'!$BC$151:$CB$151,0)),0)+IFERROR(INDEX('Hoja de Trabajo para listado'!$DE$153:$DG$274,MATCH($A1151,'Hoja de Trabajo para listado'!$DE$153:$DE$1048576,0),MATCH((CUADRO!O$5&amp;$E1151),'Hoja de Trabajo para listado'!$DE$151:$DG$151,0)),0)+IFERROR(INDEX('Hoja de Trabajo para listado'!$CD$155:$DC$1048576,MATCH($A1151,'Hoja de Trabajo para listado'!$CD$155:$CD$1048576,0),MATCH((CUADRO!O$5&amp;$E1151),'Hoja de Trabajo para listado'!$CD$151:$DC$151,0)),0)</f>
        <v>0</v>
      </c>
      <c r="P1151" s="243">
        <f ca="1">+IFERROR(INDEX('Hoja de Trabajo para listado'!$A$155:$Z$1048576,MATCH($A1151,'Hoja de Trabajo para listado'!$A$155:$A$1048576,0),MATCH((CUADRO!P$5&amp;$E1151),'Hoja de Trabajo para listado'!$A$151:$Z$151,0)),0)+IFERROR(INDEX('Hoja de Trabajo para listado'!$AB$155:$BA$1048576,MATCH($A1151,'Hoja de Trabajo para listado'!$AB$155:$AB$1048576,0),MATCH((CUADRO!P$5&amp;$E1151),'Hoja de Trabajo para listado'!$AB$151:$BA$151,0)),0)+IFERROR(INDEX('Hoja de Trabajo para listado'!$BC$155:$CB$1048576,MATCH($A1151,'Hoja de Trabajo para listado'!$BC$155:$BC$1048576,0),MATCH((CUADRO!P$5&amp;$E1151),'Hoja de Trabajo para listado'!$BC$151:$CB$151,0)),0)+IFERROR(INDEX('Hoja de Trabajo para listado'!$DE$153:$DG$274,MATCH($A1151,'Hoja de Trabajo para listado'!$DE$153:$DE$1048576,0),MATCH((CUADRO!P$5&amp;$E1151),'Hoja de Trabajo para listado'!$DE$151:$DG$151,0)),0)+IFERROR(INDEX('Hoja de Trabajo para listado'!$CD$155:$DC$1048576,MATCH($A1151,'Hoja de Trabajo para listado'!$CD$155:$CD$1048576,0),MATCH((CUADRO!P$5&amp;$E1151),'Hoja de Trabajo para listado'!$CD$151:$DC$151,0)),0)</f>
        <v>0</v>
      </c>
      <c r="Q1151" s="243">
        <f ca="1">+IFERROR(INDEX('Hoja de Trabajo para listado'!$A$155:$Z$1048576,MATCH($A1151,'Hoja de Trabajo para listado'!$A$155:$A$1048576,0),MATCH((CUADRO!Q$5&amp;$E1151),'Hoja de Trabajo para listado'!$A$151:$Z$151,0)),0)+IFERROR(INDEX('Hoja de Trabajo para listado'!$AB$155:$BA$1048576,MATCH($A1151,'Hoja de Trabajo para listado'!$AB$155:$AB$1048576,0),MATCH((CUADRO!Q$5&amp;$E1151),'Hoja de Trabajo para listado'!$AB$151:$BA$151,0)),0)+IFERROR(INDEX('Hoja de Trabajo para listado'!$BC$155:$CB$1048576,MATCH($A1151,'Hoja de Trabajo para listado'!$BC$155:$BC$1048576,0),MATCH((CUADRO!Q$5&amp;$E1151),'Hoja de Trabajo para listado'!$BC$151:$CB$151,0)),0)+IFERROR(INDEX('Hoja de Trabajo para listado'!$DE$153:$DG$274,MATCH($A1151,'Hoja de Trabajo para listado'!$DE$153:$DE$1048576,0),MATCH((CUADRO!Q$5&amp;$E1151),'Hoja de Trabajo para listado'!$DE$151:$DG$151,0)),0)+IFERROR(INDEX('Hoja de Trabajo para listado'!$CD$155:$DC$1048576,MATCH($A1151,'Hoja de Trabajo para listado'!$CD$155:$CD$1048576,0),MATCH((CUADRO!Q$5&amp;$E1151),'Hoja de Trabajo para listado'!$CD$151:$DC$151,0)),0)</f>
        <v>0</v>
      </c>
      <c r="R1151" s="243">
        <f t="shared" ca="1" si="37"/>
        <v>0</v>
      </c>
      <c r="S1151" s="249">
        <f ca="1">+R1150+R1151</f>
        <v>0</v>
      </c>
      <c r="T1151" s="243">
        <f ca="1">+S1151</f>
        <v>0</v>
      </c>
      <c r="U1151" s="242">
        <f t="shared" si="38"/>
        <v>2</v>
      </c>
      <c r="V1151" s="333" t="str">
        <f>+VLOOKUP(A1151,bd_lista!$A$3:$E$590,5,FALSE)</f>
        <v>Instituciones Descentralizadas Municipales</v>
      </c>
      <c r="W1151" s="392"/>
      <c r="X1151" s="242">
        <f>+VLOOKUP(A1151,[4]Sheet1!$A$13:$D$744,4,FALSE)</f>
        <v>0</v>
      </c>
      <c r="Y1151" s="242" t="e">
        <f>+VLOOKUP(X1151,bd_lista!$A$3:$C$590,3,FALSE)</f>
        <v>#N/A</v>
      </c>
      <c r="Z1151" s="292"/>
      <c r="AA1151" s="321"/>
    </row>
    <row r="1152" spans="1:27" customFormat="1" ht="27" hidden="1" customHeight="1">
      <c r="A1152" s="32">
        <v>2328</v>
      </c>
      <c r="B1152" s="387">
        <f>+A1152</f>
        <v>2328</v>
      </c>
      <c r="C1152" s="247" t="str">
        <f>+VLOOKUP(A1152,bd_lista!$A$3:$C$590,3,FALSE)</f>
        <v>EMPRESA MUNICIPAL DE AGUA POTABLE Y ALCANTARILLADO SANITARIO DE URIONDO</v>
      </c>
      <c r="D1152" s="389" t="str">
        <f>+C1152</f>
        <v>EMPRESA MUNICIPAL DE AGUA POTABLE Y ALCANTARILLADO SANITARIO DE URIONDO</v>
      </c>
      <c r="E1152" s="242" t="s">
        <v>1304</v>
      </c>
      <c r="F1152" s="243">
        <f ca="1">+IFERROR(INDEX('Hoja de Trabajo para listado'!$A$155:$Z$1048576,MATCH($A1152,'Hoja de Trabajo para listado'!$A$155:$A$1048576,0),MATCH((CUADRO!F$5&amp;$E1152),'Hoja de Trabajo para listado'!$A$151:$Z$151,0)),0)+IFERROR(INDEX('Hoja de Trabajo para listado'!$AB$155:$BA$1048576,MATCH($A1152,'Hoja de Trabajo para listado'!$AB$155:$AB$1048576,0),MATCH((CUADRO!F$5&amp;$E1152),'Hoja de Trabajo para listado'!$AB$151:$BA$151,0)),0)+IFERROR(INDEX('Hoja de Trabajo para listado'!$BC$155:$CB$1048576,MATCH($A1152,'Hoja de Trabajo para listado'!$BC$155:$BC$1048576,0),MATCH((CUADRO!F$5&amp;$E1152),'Hoja de Trabajo para listado'!$BC$151:$CB$151,0)),0)+IFERROR(INDEX('Hoja de Trabajo para listado'!$DE$153:$DG$274,MATCH($A1152,'Hoja de Trabajo para listado'!$DE$153:$DE$1048576,0),MATCH((CUADRO!F$5&amp;$E1152),'Hoja de Trabajo para listado'!$DE$151:$DG$151,0)),0)+IFERROR(INDEX('Hoja de Trabajo para listado'!$CD$155:$DC$1048576,MATCH($A1152,'Hoja de Trabajo para listado'!$CD$155:$CD$1048576,0),MATCH((CUADRO!F$5&amp;$E1152),'Hoja de Trabajo para listado'!$CD$151:$DC$151,0)),0)</f>
        <v>0</v>
      </c>
      <c r="G1152" s="243">
        <f ca="1">+IFERROR(INDEX('Hoja de Trabajo para listado'!$A$155:$Z$1048576,MATCH($A1152,'Hoja de Trabajo para listado'!$A$155:$A$1048576,0),MATCH((CUADRO!G$5&amp;$E1152),'Hoja de Trabajo para listado'!$A$151:$Z$151,0)),0)+IFERROR(INDEX('Hoja de Trabajo para listado'!$AB$155:$BA$1048576,MATCH($A1152,'Hoja de Trabajo para listado'!$AB$155:$AB$1048576,0),MATCH((CUADRO!G$5&amp;$E1152),'Hoja de Trabajo para listado'!$AB$151:$BA$151,0)),0)+IFERROR(INDEX('Hoja de Trabajo para listado'!$BC$155:$CB$1048576,MATCH($A1152,'Hoja de Trabajo para listado'!$BC$155:$BC$1048576,0),MATCH((CUADRO!G$5&amp;$E1152),'Hoja de Trabajo para listado'!$BC$151:$CB$151,0)),0)+IFERROR(INDEX('Hoja de Trabajo para listado'!$DE$153:$DG$274,MATCH($A1152,'Hoja de Trabajo para listado'!$DE$153:$DE$1048576,0),MATCH((CUADRO!G$5&amp;$E1152),'Hoja de Trabajo para listado'!$DE$151:$DG$151,0)),0)+IFERROR(INDEX('Hoja de Trabajo para listado'!$CD$155:$DC$1048576,MATCH($A1152,'Hoja de Trabajo para listado'!$CD$155:$CD$1048576,0),MATCH((CUADRO!G$5&amp;$E1152),'Hoja de Trabajo para listado'!$CD$151:$DC$151,0)),0)</f>
        <v>0</v>
      </c>
      <c r="H1152" s="243">
        <f ca="1">+IFERROR(INDEX('Hoja de Trabajo para listado'!$A$155:$Z$1048576,MATCH($A1152,'Hoja de Trabajo para listado'!$A$155:$A$1048576,0),MATCH((CUADRO!H$5&amp;$E1152),'Hoja de Trabajo para listado'!$A$151:$Z$151,0)),0)+IFERROR(INDEX('Hoja de Trabajo para listado'!$AB$155:$BA$1048576,MATCH($A1152,'Hoja de Trabajo para listado'!$AB$155:$AB$1048576,0),MATCH((CUADRO!H$5&amp;$E1152),'Hoja de Trabajo para listado'!$AB$151:$BA$151,0)),0)+IFERROR(INDEX('Hoja de Trabajo para listado'!$BC$155:$CB$1048576,MATCH($A1152,'Hoja de Trabajo para listado'!$BC$155:$BC$1048576,0),MATCH((CUADRO!H$5&amp;$E1152),'Hoja de Trabajo para listado'!$BC$151:$CB$151,0)),0)+IFERROR(INDEX('Hoja de Trabajo para listado'!$DE$153:$DG$274,MATCH($A1152,'Hoja de Trabajo para listado'!$DE$153:$DE$1048576,0),MATCH((CUADRO!H$5&amp;$E1152),'Hoja de Trabajo para listado'!$DE$151:$DG$151,0)),0)+IFERROR(INDEX('Hoja de Trabajo para listado'!$CD$155:$DC$1048576,MATCH($A1152,'Hoja de Trabajo para listado'!$CD$155:$CD$1048576,0),MATCH((CUADRO!H$5&amp;$E1152),'Hoja de Trabajo para listado'!$CD$151:$DC$151,0)),0)</f>
        <v>0</v>
      </c>
      <c r="I1152" s="243">
        <f ca="1">+IFERROR(INDEX('Hoja de Trabajo para listado'!$A$155:$Z$1048576,MATCH($A1152,'Hoja de Trabajo para listado'!$A$155:$A$1048576,0),MATCH((CUADRO!I$5&amp;$E1152),'Hoja de Trabajo para listado'!$A$151:$Z$151,0)),0)+IFERROR(INDEX('Hoja de Trabajo para listado'!$AB$155:$BA$1048576,MATCH($A1152,'Hoja de Trabajo para listado'!$AB$155:$AB$1048576,0),MATCH((CUADRO!I$5&amp;$E1152),'Hoja de Trabajo para listado'!$AB$151:$BA$151,0)),0)+IFERROR(INDEX('Hoja de Trabajo para listado'!$BC$155:$CB$1048576,MATCH($A1152,'Hoja de Trabajo para listado'!$BC$155:$BC$1048576,0),MATCH((CUADRO!I$5&amp;$E1152),'Hoja de Trabajo para listado'!$BC$151:$CB$151,0)),0)+IFERROR(INDEX('Hoja de Trabajo para listado'!$DE$153:$DG$274,MATCH($A1152,'Hoja de Trabajo para listado'!$DE$153:$DE$1048576,0),MATCH((CUADRO!I$5&amp;$E1152),'Hoja de Trabajo para listado'!$DE$151:$DG$151,0)),0)+IFERROR(INDEX('Hoja de Trabajo para listado'!$CD$155:$DC$1048576,MATCH($A1152,'Hoja de Trabajo para listado'!$CD$155:$CD$1048576,0),MATCH((CUADRO!I$5&amp;$E1152),'Hoja de Trabajo para listado'!$CD$151:$DC$151,0)),0)</f>
        <v>0</v>
      </c>
      <c r="J1152" s="243">
        <f ca="1">+IFERROR(INDEX('Hoja de Trabajo para listado'!$A$155:$Z$1048576,MATCH($A1152,'Hoja de Trabajo para listado'!$A$155:$A$1048576,0),MATCH((CUADRO!J$5&amp;$E1152),'Hoja de Trabajo para listado'!$A$151:$Z$151,0)),0)+IFERROR(INDEX('Hoja de Trabajo para listado'!$AB$155:$BA$1048576,MATCH($A1152,'Hoja de Trabajo para listado'!$AB$155:$AB$1048576,0),MATCH((CUADRO!J$5&amp;$E1152),'Hoja de Trabajo para listado'!$AB$151:$BA$151,0)),0)+IFERROR(INDEX('Hoja de Trabajo para listado'!$BC$155:$CB$1048576,MATCH($A1152,'Hoja de Trabajo para listado'!$BC$155:$BC$1048576,0),MATCH((CUADRO!J$5&amp;$E1152),'Hoja de Trabajo para listado'!$BC$151:$CB$151,0)),0)+IFERROR(INDEX('Hoja de Trabajo para listado'!$DE$153:$DG$274,MATCH($A1152,'Hoja de Trabajo para listado'!$DE$153:$DE$1048576,0),MATCH((CUADRO!J$5&amp;$E1152),'Hoja de Trabajo para listado'!$DE$151:$DG$151,0)),0)+IFERROR(INDEX('Hoja de Trabajo para listado'!$CD$155:$DC$1048576,MATCH($A1152,'Hoja de Trabajo para listado'!$CD$155:$CD$1048576,0),MATCH((CUADRO!J$5&amp;$E1152),'Hoja de Trabajo para listado'!$CD$151:$DC$151,0)),0)</f>
        <v>0</v>
      </c>
      <c r="K1152" s="243">
        <f ca="1">+IFERROR(INDEX('Hoja de Trabajo para listado'!$A$155:$Z$1048576,MATCH($A1152,'Hoja de Trabajo para listado'!$A$155:$A$1048576,0),MATCH((CUADRO!K$5&amp;$E1152),'Hoja de Trabajo para listado'!$A$151:$Z$151,0)),0)+IFERROR(INDEX('Hoja de Trabajo para listado'!$AB$155:$BA$1048576,MATCH($A1152,'Hoja de Trabajo para listado'!$AB$155:$AB$1048576,0),MATCH((CUADRO!K$5&amp;$E1152),'Hoja de Trabajo para listado'!$AB$151:$BA$151,0)),0)+IFERROR(INDEX('Hoja de Trabajo para listado'!$BC$155:$CB$1048576,MATCH($A1152,'Hoja de Trabajo para listado'!$BC$155:$BC$1048576,0),MATCH((CUADRO!K$5&amp;$E1152),'Hoja de Trabajo para listado'!$BC$151:$CB$151,0)),0)+IFERROR(INDEX('Hoja de Trabajo para listado'!$DE$153:$DG$274,MATCH($A1152,'Hoja de Trabajo para listado'!$DE$153:$DE$1048576,0),MATCH((CUADRO!K$5&amp;$E1152),'Hoja de Trabajo para listado'!$DE$151:$DG$151,0)),0)+IFERROR(INDEX('Hoja de Trabajo para listado'!$CD$155:$DC$1048576,MATCH($A1152,'Hoja de Trabajo para listado'!$CD$155:$CD$1048576,0),MATCH((CUADRO!K$5&amp;$E1152),'Hoja de Trabajo para listado'!$CD$151:$DC$151,0)),0)</f>
        <v>0</v>
      </c>
      <c r="L1152" s="243">
        <f ca="1">+IFERROR(INDEX('Hoja de Trabajo para listado'!$A$155:$Z$1048576,MATCH($A1152,'Hoja de Trabajo para listado'!$A$155:$A$1048576,0),MATCH((CUADRO!L$5&amp;$E1152),'Hoja de Trabajo para listado'!$A$151:$Z$151,0)),0)+IFERROR(INDEX('Hoja de Trabajo para listado'!$AB$155:$BA$1048576,MATCH($A1152,'Hoja de Trabajo para listado'!$AB$155:$AB$1048576,0),MATCH((CUADRO!L$5&amp;$E1152),'Hoja de Trabajo para listado'!$AB$151:$BA$151,0)),0)+IFERROR(INDEX('Hoja de Trabajo para listado'!$BC$155:$CB$1048576,MATCH($A1152,'Hoja de Trabajo para listado'!$BC$155:$BC$1048576,0),MATCH((CUADRO!L$5&amp;$E1152),'Hoja de Trabajo para listado'!$BC$151:$CB$151,0)),0)+IFERROR(INDEX('Hoja de Trabajo para listado'!$DE$153:$DG$274,MATCH($A1152,'Hoja de Trabajo para listado'!$DE$153:$DE$1048576,0),MATCH((CUADRO!L$5&amp;$E1152),'Hoja de Trabajo para listado'!$DE$151:$DG$151,0)),0)+IFERROR(INDEX('Hoja de Trabajo para listado'!$CD$155:$DC$1048576,MATCH($A1152,'Hoja de Trabajo para listado'!$CD$155:$CD$1048576,0),MATCH((CUADRO!L$5&amp;$E1152),'Hoja de Trabajo para listado'!$CD$151:$DC$151,0)),0)</f>
        <v>0</v>
      </c>
      <c r="M1152" s="243">
        <f ca="1">+IFERROR(INDEX('Hoja de Trabajo para listado'!$A$155:$Z$1048576,MATCH($A1152,'Hoja de Trabajo para listado'!$A$155:$A$1048576,0),MATCH((CUADRO!M$5&amp;$E1152),'Hoja de Trabajo para listado'!$A$151:$Z$151,0)),0)+IFERROR(INDEX('Hoja de Trabajo para listado'!$AB$155:$BA$1048576,MATCH($A1152,'Hoja de Trabajo para listado'!$AB$155:$AB$1048576,0),MATCH((CUADRO!M$5&amp;$E1152),'Hoja de Trabajo para listado'!$AB$151:$BA$151,0)),0)+IFERROR(INDEX('Hoja de Trabajo para listado'!$BC$155:$CB$1048576,MATCH($A1152,'Hoja de Trabajo para listado'!$BC$155:$BC$1048576,0),MATCH((CUADRO!M$5&amp;$E1152),'Hoja de Trabajo para listado'!$BC$151:$CB$151,0)),0)+IFERROR(INDEX('Hoja de Trabajo para listado'!$DE$153:$DG$274,MATCH($A1152,'Hoja de Trabajo para listado'!$DE$153:$DE$1048576,0),MATCH((CUADRO!M$5&amp;$E1152),'Hoja de Trabajo para listado'!$DE$151:$DG$151,0)),0)+IFERROR(INDEX('Hoja de Trabajo para listado'!$CD$155:$DC$1048576,MATCH($A1152,'Hoja de Trabajo para listado'!$CD$155:$CD$1048576,0),MATCH((CUADRO!M$5&amp;$E1152),'Hoja de Trabajo para listado'!$CD$151:$DC$151,0)),0)</f>
        <v>0</v>
      </c>
      <c r="N1152" s="243">
        <f ca="1">+IFERROR(INDEX('Hoja de Trabajo para listado'!$A$155:$Z$1048576,MATCH($A1152,'Hoja de Trabajo para listado'!$A$155:$A$1048576,0),MATCH((CUADRO!N$5&amp;$E1152),'Hoja de Trabajo para listado'!$A$151:$Z$151,0)),0)+IFERROR(INDEX('Hoja de Trabajo para listado'!$AB$155:$BA$1048576,MATCH($A1152,'Hoja de Trabajo para listado'!$AB$155:$AB$1048576,0),MATCH((CUADRO!N$5&amp;$E1152),'Hoja de Trabajo para listado'!$AB$151:$BA$151,0)),0)+IFERROR(INDEX('Hoja de Trabajo para listado'!$BC$155:$CB$1048576,MATCH($A1152,'Hoja de Trabajo para listado'!$BC$155:$BC$1048576,0),MATCH((CUADRO!N$5&amp;$E1152),'Hoja de Trabajo para listado'!$BC$151:$CB$151,0)),0)+IFERROR(INDEX('Hoja de Trabajo para listado'!$DE$153:$DG$274,MATCH($A1152,'Hoja de Trabajo para listado'!$DE$153:$DE$1048576,0),MATCH((CUADRO!N$5&amp;$E1152),'Hoja de Trabajo para listado'!$DE$151:$DG$151,0)),0)+IFERROR(INDEX('Hoja de Trabajo para listado'!$CD$155:$DC$1048576,MATCH($A1152,'Hoja de Trabajo para listado'!$CD$155:$CD$1048576,0),MATCH((CUADRO!N$5&amp;$E1152),'Hoja de Trabajo para listado'!$CD$151:$DC$151,0)),0)</f>
        <v>0</v>
      </c>
      <c r="O1152" s="243">
        <f ca="1">+IFERROR(INDEX('Hoja de Trabajo para listado'!$A$155:$Z$1048576,MATCH($A1152,'Hoja de Trabajo para listado'!$A$155:$A$1048576,0),MATCH((CUADRO!O$5&amp;$E1152),'Hoja de Trabajo para listado'!$A$151:$Z$151,0)),0)+IFERROR(INDEX('Hoja de Trabajo para listado'!$AB$155:$BA$1048576,MATCH($A1152,'Hoja de Trabajo para listado'!$AB$155:$AB$1048576,0),MATCH((CUADRO!O$5&amp;$E1152),'Hoja de Trabajo para listado'!$AB$151:$BA$151,0)),0)+IFERROR(INDEX('Hoja de Trabajo para listado'!$BC$155:$CB$1048576,MATCH($A1152,'Hoja de Trabajo para listado'!$BC$155:$BC$1048576,0),MATCH((CUADRO!O$5&amp;$E1152),'Hoja de Trabajo para listado'!$BC$151:$CB$151,0)),0)+IFERROR(INDEX('Hoja de Trabajo para listado'!$DE$153:$DG$274,MATCH($A1152,'Hoja de Trabajo para listado'!$DE$153:$DE$1048576,0),MATCH((CUADRO!O$5&amp;$E1152),'Hoja de Trabajo para listado'!$DE$151:$DG$151,0)),0)+IFERROR(INDEX('Hoja de Trabajo para listado'!$CD$155:$DC$1048576,MATCH($A1152,'Hoja de Trabajo para listado'!$CD$155:$CD$1048576,0),MATCH((CUADRO!O$5&amp;$E1152),'Hoja de Trabajo para listado'!$CD$151:$DC$151,0)),0)</f>
        <v>0</v>
      </c>
      <c r="P1152" s="243">
        <f ca="1">+IFERROR(INDEX('Hoja de Trabajo para listado'!$A$155:$Z$1048576,MATCH($A1152,'Hoja de Trabajo para listado'!$A$155:$A$1048576,0),MATCH((CUADRO!P$5&amp;$E1152),'Hoja de Trabajo para listado'!$A$151:$Z$151,0)),0)+IFERROR(INDEX('Hoja de Trabajo para listado'!$AB$155:$BA$1048576,MATCH($A1152,'Hoja de Trabajo para listado'!$AB$155:$AB$1048576,0),MATCH((CUADRO!P$5&amp;$E1152),'Hoja de Trabajo para listado'!$AB$151:$BA$151,0)),0)+IFERROR(INDEX('Hoja de Trabajo para listado'!$BC$155:$CB$1048576,MATCH($A1152,'Hoja de Trabajo para listado'!$BC$155:$BC$1048576,0),MATCH((CUADRO!P$5&amp;$E1152),'Hoja de Trabajo para listado'!$BC$151:$CB$151,0)),0)+IFERROR(INDEX('Hoja de Trabajo para listado'!$DE$153:$DG$274,MATCH($A1152,'Hoja de Trabajo para listado'!$DE$153:$DE$1048576,0),MATCH((CUADRO!P$5&amp;$E1152),'Hoja de Trabajo para listado'!$DE$151:$DG$151,0)),0)+IFERROR(INDEX('Hoja de Trabajo para listado'!$CD$155:$DC$1048576,MATCH($A1152,'Hoja de Trabajo para listado'!$CD$155:$CD$1048576,0),MATCH((CUADRO!P$5&amp;$E1152),'Hoja de Trabajo para listado'!$CD$151:$DC$151,0)),0)</f>
        <v>0</v>
      </c>
      <c r="Q1152" s="243">
        <f ca="1">+IFERROR(INDEX('Hoja de Trabajo para listado'!$A$155:$Z$1048576,MATCH($A1152,'Hoja de Trabajo para listado'!$A$155:$A$1048576,0),MATCH((CUADRO!Q$5&amp;$E1152),'Hoja de Trabajo para listado'!$A$151:$Z$151,0)),0)+IFERROR(INDEX('Hoja de Trabajo para listado'!$AB$155:$BA$1048576,MATCH($A1152,'Hoja de Trabajo para listado'!$AB$155:$AB$1048576,0),MATCH((CUADRO!Q$5&amp;$E1152),'Hoja de Trabajo para listado'!$AB$151:$BA$151,0)),0)+IFERROR(INDEX('Hoja de Trabajo para listado'!$BC$155:$CB$1048576,MATCH($A1152,'Hoja de Trabajo para listado'!$BC$155:$BC$1048576,0),MATCH((CUADRO!Q$5&amp;$E1152),'Hoja de Trabajo para listado'!$BC$151:$CB$151,0)),0)+IFERROR(INDEX('Hoja de Trabajo para listado'!$DE$153:$DG$274,MATCH($A1152,'Hoja de Trabajo para listado'!$DE$153:$DE$1048576,0),MATCH((CUADRO!Q$5&amp;$E1152),'Hoja de Trabajo para listado'!$DE$151:$DG$151,0)),0)+IFERROR(INDEX('Hoja de Trabajo para listado'!$CD$155:$DC$1048576,MATCH($A1152,'Hoja de Trabajo para listado'!$CD$155:$CD$1048576,0),MATCH((CUADRO!Q$5&amp;$E1152),'Hoja de Trabajo para listado'!$CD$151:$DC$151,0)),0)</f>
        <v>0</v>
      </c>
      <c r="R1152" s="243">
        <f t="shared" ca="1" si="37"/>
        <v>0</v>
      </c>
      <c r="S1152" s="249"/>
      <c r="T1152" s="243">
        <f ca="1">+T1153</f>
        <v>0</v>
      </c>
      <c r="U1152" s="242">
        <f t="shared" si="38"/>
        <v>1</v>
      </c>
      <c r="V1152" s="333" t="str">
        <f>+VLOOKUP(A1152,bd_lista!$A$3:$E$590,5,FALSE)</f>
        <v>Instituciones Descentralizadas Municipales</v>
      </c>
      <c r="W1152" s="391" t="str">
        <f>+V1152</f>
        <v>Instituciones Descentralizadas Municipales</v>
      </c>
      <c r="X1152" s="242">
        <f>+VLOOKUP(A1152,[4]Sheet1!$A$13:$D$744,4,FALSE)</f>
        <v>0</v>
      </c>
      <c r="Y1152" s="242" t="e">
        <f>+VLOOKUP(X1152,bd_lista!$A$3:$C$590,3,FALSE)</f>
        <v>#N/A</v>
      </c>
      <c r="Z1152" s="294">
        <f>+X1152</f>
        <v>0</v>
      </c>
      <c r="AA1152" s="319" t="e">
        <f>+Y1152</f>
        <v>#N/A</v>
      </c>
    </row>
    <row r="1153" spans="1:27" customFormat="1" ht="15" hidden="1" customHeight="1">
      <c r="A1153" s="32">
        <v>2328</v>
      </c>
      <c r="B1153" s="388"/>
      <c r="C1153" s="247" t="str">
        <f>+VLOOKUP(A1153,bd_lista!$A$3:$C$590,3,FALSE)</f>
        <v>EMPRESA MUNICIPAL DE AGUA POTABLE Y ALCANTARILLADO SANITARIO DE URIONDO</v>
      </c>
      <c r="D1153" s="390"/>
      <c r="E1153" s="244" t="s">
        <v>1305</v>
      </c>
      <c r="F1153" s="243">
        <f ca="1">+IFERROR(INDEX('Hoja de Trabajo para listado'!$A$155:$Z$1048576,MATCH($A1153,'Hoja de Trabajo para listado'!$A$155:$A$1048576,0),MATCH((CUADRO!F$5&amp;$E1153),'Hoja de Trabajo para listado'!$A$151:$Z$151,0)),0)+IFERROR(INDEX('Hoja de Trabajo para listado'!$AB$155:$BA$1048576,MATCH($A1153,'Hoja de Trabajo para listado'!$AB$155:$AB$1048576,0),MATCH((CUADRO!F$5&amp;$E1153),'Hoja de Trabajo para listado'!$AB$151:$BA$151,0)),0)+IFERROR(INDEX('Hoja de Trabajo para listado'!$BC$155:$CB$1048576,MATCH($A1153,'Hoja de Trabajo para listado'!$BC$155:$BC$1048576,0),MATCH((CUADRO!F$5&amp;$E1153),'Hoja de Trabajo para listado'!$BC$151:$CB$151,0)),0)+IFERROR(INDEX('Hoja de Trabajo para listado'!$DE$153:$DG$274,MATCH($A1153,'Hoja de Trabajo para listado'!$DE$153:$DE$1048576,0),MATCH((CUADRO!F$5&amp;$E1153),'Hoja de Trabajo para listado'!$DE$151:$DG$151,0)),0)+IFERROR(INDEX('Hoja de Trabajo para listado'!$CD$155:$DC$1048576,MATCH($A1153,'Hoja de Trabajo para listado'!$CD$155:$CD$1048576,0),MATCH((CUADRO!F$5&amp;$E1153),'Hoja de Trabajo para listado'!$CD$151:$DC$151,0)),0)</f>
        <v>0</v>
      </c>
      <c r="G1153" s="243">
        <f ca="1">+IFERROR(INDEX('Hoja de Trabajo para listado'!$A$155:$Z$1048576,MATCH($A1153,'Hoja de Trabajo para listado'!$A$155:$A$1048576,0),MATCH((CUADRO!G$5&amp;$E1153),'Hoja de Trabajo para listado'!$A$151:$Z$151,0)),0)+IFERROR(INDEX('Hoja de Trabajo para listado'!$AB$155:$BA$1048576,MATCH($A1153,'Hoja de Trabajo para listado'!$AB$155:$AB$1048576,0),MATCH((CUADRO!G$5&amp;$E1153),'Hoja de Trabajo para listado'!$AB$151:$BA$151,0)),0)+IFERROR(INDEX('Hoja de Trabajo para listado'!$BC$155:$CB$1048576,MATCH($A1153,'Hoja de Trabajo para listado'!$BC$155:$BC$1048576,0),MATCH((CUADRO!G$5&amp;$E1153),'Hoja de Trabajo para listado'!$BC$151:$CB$151,0)),0)+IFERROR(INDEX('Hoja de Trabajo para listado'!$DE$153:$DG$274,MATCH($A1153,'Hoja de Trabajo para listado'!$DE$153:$DE$1048576,0),MATCH((CUADRO!G$5&amp;$E1153),'Hoja de Trabajo para listado'!$DE$151:$DG$151,0)),0)+IFERROR(INDEX('Hoja de Trabajo para listado'!$CD$155:$DC$1048576,MATCH($A1153,'Hoja de Trabajo para listado'!$CD$155:$CD$1048576,0),MATCH((CUADRO!G$5&amp;$E1153),'Hoja de Trabajo para listado'!$CD$151:$DC$151,0)),0)</f>
        <v>0</v>
      </c>
      <c r="H1153" s="243">
        <f ca="1">+IFERROR(INDEX('Hoja de Trabajo para listado'!$A$155:$Z$1048576,MATCH($A1153,'Hoja de Trabajo para listado'!$A$155:$A$1048576,0),MATCH((CUADRO!H$5&amp;$E1153),'Hoja de Trabajo para listado'!$A$151:$Z$151,0)),0)+IFERROR(INDEX('Hoja de Trabajo para listado'!$AB$155:$BA$1048576,MATCH($A1153,'Hoja de Trabajo para listado'!$AB$155:$AB$1048576,0),MATCH((CUADRO!H$5&amp;$E1153),'Hoja de Trabajo para listado'!$AB$151:$BA$151,0)),0)+IFERROR(INDEX('Hoja de Trabajo para listado'!$BC$155:$CB$1048576,MATCH($A1153,'Hoja de Trabajo para listado'!$BC$155:$BC$1048576,0),MATCH((CUADRO!H$5&amp;$E1153),'Hoja de Trabajo para listado'!$BC$151:$CB$151,0)),0)+IFERROR(INDEX('Hoja de Trabajo para listado'!$DE$153:$DG$274,MATCH($A1153,'Hoja de Trabajo para listado'!$DE$153:$DE$1048576,0),MATCH((CUADRO!H$5&amp;$E1153),'Hoja de Trabajo para listado'!$DE$151:$DG$151,0)),0)+IFERROR(INDEX('Hoja de Trabajo para listado'!$CD$155:$DC$1048576,MATCH($A1153,'Hoja de Trabajo para listado'!$CD$155:$CD$1048576,0),MATCH((CUADRO!H$5&amp;$E1153),'Hoja de Trabajo para listado'!$CD$151:$DC$151,0)),0)</f>
        <v>0</v>
      </c>
      <c r="I1153" s="243">
        <f ca="1">+IFERROR(INDEX('Hoja de Trabajo para listado'!$A$155:$Z$1048576,MATCH($A1153,'Hoja de Trabajo para listado'!$A$155:$A$1048576,0),MATCH((CUADRO!I$5&amp;$E1153),'Hoja de Trabajo para listado'!$A$151:$Z$151,0)),0)+IFERROR(INDEX('Hoja de Trabajo para listado'!$AB$155:$BA$1048576,MATCH($A1153,'Hoja de Trabajo para listado'!$AB$155:$AB$1048576,0),MATCH((CUADRO!I$5&amp;$E1153),'Hoja de Trabajo para listado'!$AB$151:$BA$151,0)),0)+IFERROR(INDEX('Hoja de Trabajo para listado'!$BC$155:$CB$1048576,MATCH($A1153,'Hoja de Trabajo para listado'!$BC$155:$BC$1048576,0),MATCH((CUADRO!I$5&amp;$E1153),'Hoja de Trabajo para listado'!$BC$151:$CB$151,0)),0)+IFERROR(INDEX('Hoja de Trabajo para listado'!$DE$153:$DG$274,MATCH($A1153,'Hoja de Trabajo para listado'!$DE$153:$DE$1048576,0),MATCH((CUADRO!I$5&amp;$E1153),'Hoja de Trabajo para listado'!$DE$151:$DG$151,0)),0)+IFERROR(INDEX('Hoja de Trabajo para listado'!$CD$155:$DC$1048576,MATCH($A1153,'Hoja de Trabajo para listado'!$CD$155:$CD$1048576,0),MATCH((CUADRO!I$5&amp;$E1153),'Hoja de Trabajo para listado'!$CD$151:$DC$151,0)),0)</f>
        <v>0</v>
      </c>
      <c r="J1153" s="243">
        <f ca="1">+IFERROR(INDEX('Hoja de Trabajo para listado'!$A$155:$Z$1048576,MATCH($A1153,'Hoja de Trabajo para listado'!$A$155:$A$1048576,0),MATCH((CUADRO!J$5&amp;$E1153),'Hoja de Trabajo para listado'!$A$151:$Z$151,0)),0)+IFERROR(INDEX('Hoja de Trabajo para listado'!$AB$155:$BA$1048576,MATCH($A1153,'Hoja de Trabajo para listado'!$AB$155:$AB$1048576,0),MATCH((CUADRO!J$5&amp;$E1153),'Hoja de Trabajo para listado'!$AB$151:$BA$151,0)),0)+IFERROR(INDEX('Hoja de Trabajo para listado'!$BC$155:$CB$1048576,MATCH($A1153,'Hoja de Trabajo para listado'!$BC$155:$BC$1048576,0),MATCH((CUADRO!J$5&amp;$E1153),'Hoja de Trabajo para listado'!$BC$151:$CB$151,0)),0)+IFERROR(INDEX('Hoja de Trabajo para listado'!$DE$153:$DG$274,MATCH($A1153,'Hoja de Trabajo para listado'!$DE$153:$DE$1048576,0),MATCH((CUADRO!J$5&amp;$E1153),'Hoja de Trabajo para listado'!$DE$151:$DG$151,0)),0)+IFERROR(INDEX('Hoja de Trabajo para listado'!$CD$155:$DC$1048576,MATCH($A1153,'Hoja de Trabajo para listado'!$CD$155:$CD$1048576,0),MATCH((CUADRO!J$5&amp;$E1153),'Hoja de Trabajo para listado'!$CD$151:$DC$151,0)),0)</f>
        <v>0</v>
      </c>
      <c r="K1153" s="243">
        <f ca="1">+IFERROR(INDEX('Hoja de Trabajo para listado'!$A$155:$Z$1048576,MATCH($A1153,'Hoja de Trabajo para listado'!$A$155:$A$1048576,0),MATCH((CUADRO!K$5&amp;$E1153),'Hoja de Trabajo para listado'!$A$151:$Z$151,0)),0)+IFERROR(INDEX('Hoja de Trabajo para listado'!$AB$155:$BA$1048576,MATCH($A1153,'Hoja de Trabajo para listado'!$AB$155:$AB$1048576,0),MATCH((CUADRO!K$5&amp;$E1153),'Hoja de Trabajo para listado'!$AB$151:$BA$151,0)),0)+IFERROR(INDEX('Hoja de Trabajo para listado'!$BC$155:$CB$1048576,MATCH($A1153,'Hoja de Trabajo para listado'!$BC$155:$BC$1048576,0),MATCH((CUADRO!K$5&amp;$E1153),'Hoja de Trabajo para listado'!$BC$151:$CB$151,0)),0)+IFERROR(INDEX('Hoja de Trabajo para listado'!$DE$153:$DG$274,MATCH($A1153,'Hoja de Trabajo para listado'!$DE$153:$DE$1048576,0),MATCH((CUADRO!K$5&amp;$E1153),'Hoja de Trabajo para listado'!$DE$151:$DG$151,0)),0)+IFERROR(INDEX('Hoja de Trabajo para listado'!$CD$155:$DC$1048576,MATCH($A1153,'Hoja de Trabajo para listado'!$CD$155:$CD$1048576,0),MATCH((CUADRO!K$5&amp;$E1153),'Hoja de Trabajo para listado'!$CD$151:$DC$151,0)),0)</f>
        <v>0</v>
      </c>
      <c r="L1153" s="243">
        <f ca="1">+IFERROR(INDEX('Hoja de Trabajo para listado'!$A$155:$Z$1048576,MATCH($A1153,'Hoja de Trabajo para listado'!$A$155:$A$1048576,0),MATCH((CUADRO!L$5&amp;$E1153),'Hoja de Trabajo para listado'!$A$151:$Z$151,0)),0)+IFERROR(INDEX('Hoja de Trabajo para listado'!$AB$155:$BA$1048576,MATCH($A1153,'Hoja de Trabajo para listado'!$AB$155:$AB$1048576,0),MATCH((CUADRO!L$5&amp;$E1153),'Hoja de Trabajo para listado'!$AB$151:$BA$151,0)),0)+IFERROR(INDEX('Hoja de Trabajo para listado'!$BC$155:$CB$1048576,MATCH($A1153,'Hoja de Trabajo para listado'!$BC$155:$BC$1048576,0),MATCH((CUADRO!L$5&amp;$E1153),'Hoja de Trabajo para listado'!$BC$151:$CB$151,0)),0)+IFERROR(INDEX('Hoja de Trabajo para listado'!$DE$153:$DG$274,MATCH($A1153,'Hoja de Trabajo para listado'!$DE$153:$DE$1048576,0),MATCH((CUADRO!L$5&amp;$E1153),'Hoja de Trabajo para listado'!$DE$151:$DG$151,0)),0)+IFERROR(INDEX('Hoja de Trabajo para listado'!$CD$155:$DC$1048576,MATCH($A1153,'Hoja de Trabajo para listado'!$CD$155:$CD$1048576,0),MATCH((CUADRO!L$5&amp;$E1153),'Hoja de Trabajo para listado'!$CD$151:$DC$151,0)),0)</f>
        <v>0</v>
      </c>
      <c r="M1153" s="243">
        <f ca="1">+IFERROR(INDEX('Hoja de Trabajo para listado'!$A$155:$Z$1048576,MATCH($A1153,'Hoja de Trabajo para listado'!$A$155:$A$1048576,0),MATCH((CUADRO!M$5&amp;$E1153),'Hoja de Trabajo para listado'!$A$151:$Z$151,0)),0)+IFERROR(INDEX('Hoja de Trabajo para listado'!$AB$155:$BA$1048576,MATCH($A1153,'Hoja de Trabajo para listado'!$AB$155:$AB$1048576,0),MATCH((CUADRO!M$5&amp;$E1153),'Hoja de Trabajo para listado'!$AB$151:$BA$151,0)),0)+IFERROR(INDEX('Hoja de Trabajo para listado'!$BC$155:$CB$1048576,MATCH($A1153,'Hoja de Trabajo para listado'!$BC$155:$BC$1048576,0),MATCH((CUADRO!M$5&amp;$E1153),'Hoja de Trabajo para listado'!$BC$151:$CB$151,0)),0)+IFERROR(INDEX('Hoja de Trabajo para listado'!$DE$153:$DG$274,MATCH($A1153,'Hoja de Trabajo para listado'!$DE$153:$DE$1048576,0),MATCH((CUADRO!M$5&amp;$E1153),'Hoja de Trabajo para listado'!$DE$151:$DG$151,0)),0)+IFERROR(INDEX('Hoja de Trabajo para listado'!$CD$155:$DC$1048576,MATCH($A1153,'Hoja de Trabajo para listado'!$CD$155:$CD$1048576,0),MATCH((CUADRO!M$5&amp;$E1153),'Hoja de Trabajo para listado'!$CD$151:$DC$151,0)),0)</f>
        <v>0</v>
      </c>
      <c r="N1153" s="243">
        <f ca="1">+IFERROR(INDEX('Hoja de Trabajo para listado'!$A$155:$Z$1048576,MATCH($A1153,'Hoja de Trabajo para listado'!$A$155:$A$1048576,0),MATCH((CUADRO!N$5&amp;$E1153),'Hoja de Trabajo para listado'!$A$151:$Z$151,0)),0)+IFERROR(INDEX('Hoja de Trabajo para listado'!$AB$155:$BA$1048576,MATCH($A1153,'Hoja de Trabajo para listado'!$AB$155:$AB$1048576,0),MATCH((CUADRO!N$5&amp;$E1153),'Hoja de Trabajo para listado'!$AB$151:$BA$151,0)),0)+IFERROR(INDEX('Hoja de Trabajo para listado'!$BC$155:$CB$1048576,MATCH($A1153,'Hoja de Trabajo para listado'!$BC$155:$BC$1048576,0),MATCH((CUADRO!N$5&amp;$E1153),'Hoja de Trabajo para listado'!$BC$151:$CB$151,0)),0)+IFERROR(INDEX('Hoja de Trabajo para listado'!$DE$153:$DG$274,MATCH($A1153,'Hoja de Trabajo para listado'!$DE$153:$DE$1048576,0),MATCH((CUADRO!N$5&amp;$E1153),'Hoja de Trabajo para listado'!$DE$151:$DG$151,0)),0)+IFERROR(INDEX('Hoja de Trabajo para listado'!$CD$155:$DC$1048576,MATCH($A1153,'Hoja de Trabajo para listado'!$CD$155:$CD$1048576,0),MATCH((CUADRO!N$5&amp;$E1153),'Hoja de Trabajo para listado'!$CD$151:$DC$151,0)),0)</f>
        <v>0</v>
      </c>
      <c r="O1153" s="243">
        <f ca="1">+IFERROR(INDEX('Hoja de Trabajo para listado'!$A$155:$Z$1048576,MATCH($A1153,'Hoja de Trabajo para listado'!$A$155:$A$1048576,0),MATCH((CUADRO!O$5&amp;$E1153),'Hoja de Trabajo para listado'!$A$151:$Z$151,0)),0)+IFERROR(INDEX('Hoja de Trabajo para listado'!$AB$155:$BA$1048576,MATCH($A1153,'Hoja de Trabajo para listado'!$AB$155:$AB$1048576,0),MATCH((CUADRO!O$5&amp;$E1153),'Hoja de Trabajo para listado'!$AB$151:$BA$151,0)),0)+IFERROR(INDEX('Hoja de Trabajo para listado'!$BC$155:$CB$1048576,MATCH($A1153,'Hoja de Trabajo para listado'!$BC$155:$BC$1048576,0),MATCH((CUADRO!O$5&amp;$E1153),'Hoja de Trabajo para listado'!$BC$151:$CB$151,0)),0)+IFERROR(INDEX('Hoja de Trabajo para listado'!$DE$153:$DG$274,MATCH($A1153,'Hoja de Trabajo para listado'!$DE$153:$DE$1048576,0),MATCH((CUADRO!O$5&amp;$E1153),'Hoja de Trabajo para listado'!$DE$151:$DG$151,0)),0)+IFERROR(INDEX('Hoja de Trabajo para listado'!$CD$155:$DC$1048576,MATCH($A1153,'Hoja de Trabajo para listado'!$CD$155:$CD$1048576,0),MATCH((CUADRO!O$5&amp;$E1153),'Hoja de Trabajo para listado'!$CD$151:$DC$151,0)),0)</f>
        <v>0</v>
      </c>
      <c r="P1153" s="243">
        <f ca="1">+IFERROR(INDEX('Hoja de Trabajo para listado'!$A$155:$Z$1048576,MATCH($A1153,'Hoja de Trabajo para listado'!$A$155:$A$1048576,0),MATCH((CUADRO!P$5&amp;$E1153),'Hoja de Trabajo para listado'!$A$151:$Z$151,0)),0)+IFERROR(INDEX('Hoja de Trabajo para listado'!$AB$155:$BA$1048576,MATCH($A1153,'Hoja de Trabajo para listado'!$AB$155:$AB$1048576,0),MATCH((CUADRO!P$5&amp;$E1153),'Hoja de Trabajo para listado'!$AB$151:$BA$151,0)),0)+IFERROR(INDEX('Hoja de Trabajo para listado'!$BC$155:$CB$1048576,MATCH($A1153,'Hoja de Trabajo para listado'!$BC$155:$BC$1048576,0),MATCH((CUADRO!P$5&amp;$E1153),'Hoja de Trabajo para listado'!$BC$151:$CB$151,0)),0)+IFERROR(INDEX('Hoja de Trabajo para listado'!$DE$153:$DG$274,MATCH($A1153,'Hoja de Trabajo para listado'!$DE$153:$DE$1048576,0),MATCH((CUADRO!P$5&amp;$E1153),'Hoja de Trabajo para listado'!$DE$151:$DG$151,0)),0)+IFERROR(INDEX('Hoja de Trabajo para listado'!$CD$155:$DC$1048576,MATCH($A1153,'Hoja de Trabajo para listado'!$CD$155:$CD$1048576,0),MATCH((CUADRO!P$5&amp;$E1153),'Hoja de Trabajo para listado'!$CD$151:$DC$151,0)),0)</f>
        <v>0</v>
      </c>
      <c r="Q1153" s="243">
        <f ca="1">+IFERROR(INDEX('Hoja de Trabajo para listado'!$A$155:$Z$1048576,MATCH($A1153,'Hoja de Trabajo para listado'!$A$155:$A$1048576,0),MATCH((CUADRO!Q$5&amp;$E1153),'Hoja de Trabajo para listado'!$A$151:$Z$151,0)),0)+IFERROR(INDEX('Hoja de Trabajo para listado'!$AB$155:$BA$1048576,MATCH($A1153,'Hoja de Trabajo para listado'!$AB$155:$AB$1048576,0),MATCH((CUADRO!Q$5&amp;$E1153),'Hoja de Trabajo para listado'!$AB$151:$BA$151,0)),0)+IFERROR(INDEX('Hoja de Trabajo para listado'!$BC$155:$CB$1048576,MATCH($A1153,'Hoja de Trabajo para listado'!$BC$155:$BC$1048576,0),MATCH((CUADRO!Q$5&amp;$E1153),'Hoja de Trabajo para listado'!$BC$151:$CB$151,0)),0)+IFERROR(INDEX('Hoja de Trabajo para listado'!$DE$153:$DG$274,MATCH($A1153,'Hoja de Trabajo para listado'!$DE$153:$DE$1048576,0),MATCH((CUADRO!Q$5&amp;$E1153),'Hoja de Trabajo para listado'!$DE$151:$DG$151,0)),0)+IFERROR(INDEX('Hoja de Trabajo para listado'!$CD$155:$DC$1048576,MATCH($A1153,'Hoja de Trabajo para listado'!$CD$155:$CD$1048576,0),MATCH((CUADRO!Q$5&amp;$E1153),'Hoja de Trabajo para listado'!$CD$151:$DC$151,0)),0)</f>
        <v>0</v>
      </c>
      <c r="R1153" s="243">
        <f t="shared" ca="1" si="37"/>
        <v>0</v>
      </c>
      <c r="S1153" s="249">
        <f ca="1">+R1152+R1153</f>
        <v>0</v>
      </c>
      <c r="T1153" s="243">
        <f ca="1">+S1153</f>
        <v>0</v>
      </c>
      <c r="U1153" s="242">
        <f t="shared" si="38"/>
        <v>2</v>
      </c>
      <c r="V1153" s="333" t="str">
        <f>+VLOOKUP(A1153,bd_lista!$A$3:$E$590,5,FALSE)</f>
        <v>Instituciones Descentralizadas Municipales</v>
      </c>
      <c r="W1153" s="392"/>
      <c r="X1153" s="242">
        <f>+VLOOKUP(A1153,[4]Sheet1!$A$13:$D$744,4,FALSE)</f>
        <v>0</v>
      </c>
      <c r="Y1153" s="242" t="e">
        <f>+VLOOKUP(X1153,bd_lista!$A$3:$C$590,3,FALSE)</f>
        <v>#N/A</v>
      </c>
      <c r="Z1153" s="292"/>
      <c r="AA1153" s="321"/>
    </row>
    <row r="1154" spans="1:27" customFormat="1" ht="15" hidden="1" customHeight="1">
      <c r="A1154" s="32">
        <v>2330</v>
      </c>
      <c r="B1154" s="387">
        <f>+A1154</f>
        <v>2330</v>
      </c>
      <c r="C1154" s="247" t="str">
        <f>+VLOOKUP(A1154,bd_lista!$A$3:$C$590,3,FALSE)</f>
        <v>EMPRESA PÚBLICA DEPARTAMENTAL DE SERVICIOS ELECTRICOS TARIJA - SETAR</v>
      </c>
      <c r="D1154" s="389" t="str">
        <f>+C1154</f>
        <v>EMPRESA PÚBLICA DEPARTAMENTAL DE SERVICIOS ELECTRICOS TARIJA - SETAR</v>
      </c>
      <c r="E1154" s="242" t="s">
        <v>1304</v>
      </c>
      <c r="F1154" s="243">
        <f ca="1">+IFERROR(INDEX('Hoja de Trabajo para listado'!$A$155:$Z$1048576,MATCH($A1154,'Hoja de Trabajo para listado'!$A$155:$A$1048576,0),MATCH((CUADRO!F$5&amp;$E1154),'Hoja de Trabajo para listado'!$A$151:$Z$151,0)),0)+IFERROR(INDEX('Hoja de Trabajo para listado'!$AB$155:$BA$1048576,MATCH($A1154,'Hoja de Trabajo para listado'!$AB$155:$AB$1048576,0),MATCH((CUADRO!F$5&amp;$E1154),'Hoja de Trabajo para listado'!$AB$151:$BA$151,0)),0)+IFERROR(INDEX('Hoja de Trabajo para listado'!$BC$155:$CB$1048576,MATCH($A1154,'Hoja de Trabajo para listado'!$BC$155:$BC$1048576,0),MATCH((CUADRO!F$5&amp;$E1154),'Hoja de Trabajo para listado'!$BC$151:$CB$151,0)),0)+IFERROR(INDEX('Hoja de Trabajo para listado'!$DE$153:$DG$274,MATCH($A1154,'Hoja de Trabajo para listado'!$DE$153:$DE$1048576,0),MATCH((CUADRO!F$5&amp;$E1154),'Hoja de Trabajo para listado'!$DE$151:$DG$151,0)),0)+IFERROR(INDEX('Hoja de Trabajo para listado'!$CD$155:$DC$1048576,MATCH($A1154,'Hoja de Trabajo para listado'!$CD$155:$CD$1048576,0),MATCH((CUADRO!F$5&amp;$E1154),'Hoja de Trabajo para listado'!$CD$151:$DC$151,0)),0)</f>
        <v>0</v>
      </c>
      <c r="G1154" s="243">
        <f ca="1">+IFERROR(INDEX('Hoja de Trabajo para listado'!$A$155:$Z$1048576,MATCH($A1154,'Hoja de Trabajo para listado'!$A$155:$A$1048576,0),MATCH((CUADRO!G$5&amp;$E1154),'Hoja de Trabajo para listado'!$A$151:$Z$151,0)),0)+IFERROR(INDEX('Hoja de Trabajo para listado'!$AB$155:$BA$1048576,MATCH($A1154,'Hoja de Trabajo para listado'!$AB$155:$AB$1048576,0),MATCH((CUADRO!G$5&amp;$E1154),'Hoja de Trabajo para listado'!$AB$151:$BA$151,0)),0)+IFERROR(INDEX('Hoja de Trabajo para listado'!$BC$155:$CB$1048576,MATCH($A1154,'Hoja de Trabajo para listado'!$BC$155:$BC$1048576,0),MATCH((CUADRO!G$5&amp;$E1154),'Hoja de Trabajo para listado'!$BC$151:$CB$151,0)),0)+IFERROR(INDEX('Hoja de Trabajo para listado'!$DE$153:$DG$274,MATCH($A1154,'Hoja de Trabajo para listado'!$DE$153:$DE$1048576,0),MATCH((CUADRO!G$5&amp;$E1154),'Hoja de Trabajo para listado'!$DE$151:$DG$151,0)),0)+IFERROR(INDEX('Hoja de Trabajo para listado'!$CD$155:$DC$1048576,MATCH($A1154,'Hoja de Trabajo para listado'!$CD$155:$CD$1048576,0),MATCH((CUADRO!G$5&amp;$E1154),'Hoja de Trabajo para listado'!$CD$151:$DC$151,0)),0)</f>
        <v>0</v>
      </c>
      <c r="H1154" s="243">
        <f ca="1">+IFERROR(INDEX('Hoja de Trabajo para listado'!$A$155:$Z$1048576,MATCH($A1154,'Hoja de Trabajo para listado'!$A$155:$A$1048576,0),MATCH((CUADRO!H$5&amp;$E1154),'Hoja de Trabajo para listado'!$A$151:$Z$151,0)),0)+IFERROR(INDEX('Hoja de Trabajo para listado'!$AB$155:$BA$1048576,MATCH($A1154,'Hoja de Trabajo para listado'!$AB$155:$AB$1048576,0),MATCH((CUADRO!H$5&amp;$E1154),'Hoja de Trabajo para listado'!$AB$151:$BA$151,0)),0)+IFERROR(INDEX('Hoja de Trabajo para listado'!$BC$155:$CB$1048576,MATCH($A1154,'Hoja de Trabajo para listado'!$BC$155:$BC$1048576,0),MATCH((CUADRO!H$5&amp;$E1154),'Hoja de Trabajo para listado'!$BC$151:$CB$151,0)),0)+IFERROR(INDEX('Hoja de Trabajo para listado'!$DE$153:$DG$274,MATCH($A1154,'Hoja de Trabajo para listado'!$DE$153:$DE$1048576,0),MATCH((CUADRO!H$5&amp;$E1154),'Hoja de Trabajo para listado'!$DE$151:$DG$151,0)),0)+IFERROR(INDEX('Hoja de Trabajo para listado'!$CD$155:$DC$1048576,MATCH($A1154,'Hoja de Trabajo para listado'!$CD$155:$CD$1048576,0),MATCH((CUADRO!H$5&amp;$E1154),'Hoja de Trabajo para listado'!$CD$151:$DC$151,0)),0)</f>
        <v>0</v>
      </c>
      <c r="I1154" s="243">
        <f ca="1">+IFERROR(INDEX('Hoja de Trabajo para listado'!$A$155:$Z$1048576,MATCH($A1154,'Hoja de Trabajo para listado'!$A$155:$A$1048576,0),MATCH((CUADRO!I$5&amp;$E1154),'Hoja de Trabajo para listado'!$A$151:$Z$151,0)),0)+IFERROR(INDEX('Hoja de Trabajo para listado'!$AB$155:$BA$1048576,MATCH($A1154,'Hoja de Trabajo para listado'!$AB$155:$AB$1048576,0),MATCH((CUADRO!I$5&amp;$E1154),'Hoja de Trabajo para listado'!$AB$151:$BA$151,0)),0)+IFERROR(INDEX('Hoja de Trabajo para listado'!$BC$155:$CB$1048576,MATCH($A1154,'Hoja de Trabajo para listado'!$BC$155:$BC$1048576,0),MATCH((CUADRO!I$5&amp;$E1154),'Hoja de Trabajo para listado'!$BC$151:$CB$151,0)),0)+IFERROR(INDEX('Hoja de Trabajo para listado'!$DE$153:$DG$274,MATCH($A1154,'Hoja de Trabajo para listado'!$DE$153:$DE$1048576,0),MATCH((CUADRO!I$5&amp;$E1154),'Hoja de Trabajo para listado'!$DE$151:$DG$151,0)),0)+IFERROR(INDEX('Hoja de Trabajo para listado'!$CD$155:$DC$1048576,MATCH($A1154,'Hoja de Trabajo para listado'!$CD$155:$CD$1048576,0),MATCH((CUADRO!I$5&amp;$E1154),'Hoja de Trabajo para listado'!$CD$151:$DC$151,0)),0)</f>
        <v>0</v>
      </c>
      <c r="J1154" s="243">
        <f ca="1">+IFERROR(INDEX('Hoja de Trabajo para listado'!$A$155:$Z$1048576,MATCH($A1154,'Hoja de Trabajo para listado'!$A$155:$A$1048576,0),MATCH((CUADRO!J$5&amp;$E1154),'Hoja de Trabajo para listado'!$A$151:$Z$151,0)),0)+IFERROR(INDEX('Hoja de Trabajo para listado'!$AB$155:$BA$1048576,MATCH($A1154,'Hoja de Trabajo para listado'!$AB$155:$AB$1048576,0),MATCH((CUADRO!J$5&amp;$E1154),'Hoja de Trabajo para listado'!$AB$151:$BA$151,0)),0)+IFERROR(INDEX('Hoja de Trabajo para listado'!$BC$155:$CB$1048576,MATCH($A1154,'Hoja de Trabajo para listado'!$BC$155:$BC$1048576,0),MATCH((CUADRO!J$5&amp;$E1154),'Hoja de Trabajo para listado'!$BC$151:$CB$151,0)),0)+IFERROR(INDEX('Hoja de Trabajo para listado'!$DE$153:$DG$274,MATCH($A1154,'Hoja de Trabajo para listado'!$DE$153:$DE$1048576,0),MATCH((CUADRO!J$5&amp;$E1154),'Hoja de Trabajo para listado'!$DE$151:$DG$151,0)),0)+IFERROR(INDEX('Hoja de Trabajo para listado'!$CD$155:$DC$1048576,MATCH($A1154,'Hoja de Trabajo para listado'!$CD$155:$CD$1048576,0),MATCH((CUADRO!J$5&amp;$E1154),'Hoja de Trabajo para listado'!$CD$151:$DC$151,0)),0)</f>
        <v>0</v>
      </c>
      <c r="K1154" s="243">
        <f ca="1">+IFERROR(INDEX('Hoja de Trabajo para listado'!$A$155:$Z$1048576,MATCH($A1154,'Hoja de Trabajo para listado'!$A$155:$A$1048576,0),MATCH((CUADRO!K$5&amp;$E1154),'Hoja de Trabajo para listado'!$A$151:$Z$151,0)),0)+IFERROR(INDEX('Hoja de Trabajo para listado'!$AB$155:$BA$1048576,MATCH($A1154,'Hoja de Trabajo para listado'!$AB$155:$AB$1048576,0),MATCH((CUADRO!K$5&amp;$E1154),'Hoja de Trabajo para listado'!$AB$151:$BA$151,0)),0)+IFERROR(INDEX('Hoja de Trabajo para listado'!$BC$155:$CB$1048576,MATCH($A1154,'Hoja de Trabajo para listado'!$BC$155:$BC$1048576,0),MATCH((CUADRO!K$5&amp;$E1154),'Hoja de Trabajo para listado'!$BC$151:$CB$151,0)),0)+IFERROR(INDEX('Hoja de Trabajo para listado'!$DE$153:$DG$274,MATCH($A1154,'Hoja de Trabajo para listado'!$DE$153:$DE$1048576,0),MATCH((CUADRO!K$5&amp;$E1154),'Hoja de Trabajo para listado'!$DE$151:$DG$151,0)),0)+IFERROR(INDEX('Hoja de Trabajo para listado'!$CD$155:$DC$1048576,MATCH($A1154,'Hoja de Trabajo para listado'!$CD$155:$CD$1048576,0),MATCH((CUADRO!K$5&amp;$E1154),'Hoja de Trabajo para listado'!$CD$151:$DC$151,0)),0)</f>
        <v>0</v>
      </c>
      <c r="L1154" s="243">
        <f ca="1">+IFERROR(INDEX('Hoja de Trabajo para listado'!$A$155:$Z$1048576,MATCH($A1154,'Hoja de Trabajo para listado'!$A$155:$A$1048576,0),MATCH((CUADRO!L$5&amp;$E1154),'Hoja de Trabajo para listado'!$A$151:$Z$151,0)),0)+IFERROR(INDEX('Hoja de Trabajo para listado'!$AB$155:$BA$1048576,MATCH($A1154,'Hoja de Trabajo para listado'!$AB$155:$AB$1048576,0),MATCH((CUADRO!L$5&amp;$E1154),'Hoja de Trabajo para listado'!$AB$151:$BA$151,0)),0)+IFERROR(INDEX('Hoja de Trabajo para listado'!$BC$155:$CB$1048576,MATCH($A1154,'Hoja de Trabajo para listado'!$BC$155:$BC$1048576,0),MATCH((CUADRO!L$5&amp;$E1154),'Hoja de Trabajo para listado'!$BC$151:$CB$151,0)),0)+IFERROR(INDEX('Hoja de Trabajo para listado'!$DE$153:$DG$274,MATCH($A1154,'Hoja de Trabajo para listado'!$DE$153:$DE$1048576,0),MATCH((CUADRO!L$5&amp;$E1154),'Hoja de Trabajo para listado'!$DE$151:$DG$151,0)),0)+IFERROR(INDEX('Hoja de Trabajo para listado'!$CD$155:$DC$1048576,MATCH($A1154,'Hoja de Trabajo para listado'!$CD$155:$CD$1048576,0),MATCH((CUADRO!L$5&amp;$E1154),'Hoja de Trabajo para listado'!$CD$151:$DC$151,0)),0)</f>
        <v>0</v>
      </c>
      <c r="M1154" s="243">
        <f ca="1">+IFERROR(INDEX('Hoja de Trabajo para listado'!$A$155:$Z$1048576,MATCH($A1154,'Hoja de Trabajo para listado'!$A$155:$A$1048576,0),MATCH((CUADRO!M$5&amp;$E1154),'Hoja de Trabajo para listado'!$A$151:$Z$151,0)),0)+IFERROR(INDEX('Hoja de Trabajo para listado'!$AB$155:$BA$1048576,MATCH($A1154,'Hoja de Trabajo para listado'!$AB$155:$AB$1048576,0),MATCH((CUADRO!M$5&amp;$E1154),'Hoja de Trabajo para listado'!$AB$151:$BA$151,0)),0)+IFERROR(INDEX('Hoja de Trabajo para listado'!$BC$155:$CB$1048576,MATCH($A1154,'Hoja de Trabajo para listado'!$BC$155:$BC$1048576,0),MATCH((CUADRO!M$5&amp;$E1154),'Hoja de Trabajo para listado'!$BC$151:$CB$151,0)),0)+IFERROR(INDEX('Hoja de Trabajo para listado'!$DE$153:$DG$274,MATCH($A1154,'Hoja de Trabajo para listado'!$DE$153:$DE$1048576,0),MATCH((CUADRO!M$5&amp;$E1154),'Hoja de Trabajo para listado'!$DE$151:$DG$151,0)),0)+IFERROR(INDEX('Hoja de Trabajo para listado'!$CD$155:$DC$1048576,MATCH($A1154,'Hoja de Trabajo para listado'!$CD$155:$CD$1048576,0),MATCH((CUADRO!M$5&amp;$E1154),'Hoja de Trabajo para listado'!$CD$151:$DC$151,0)),0)</f>
        <v>0</v>
      </c>
      <c r="N1154" s="243">
        <f ca="1">+IFERROR(INDEX('Hoja de Trabajo para listado'!$A$155:$Z$1048576,MATCH($A1154,'Hoja de Trabajo para listado'!$A$155:$A$1048576,0),MATCH((CUADRO!N$5&amp;$E1154),'Hoja de Trabajo para listado'!$A$151:$Z$151,0)),0)+IFERROR(INDEX('Hoja de Trabajo para listado'!$AB$155:$BA$1048576,MATCH($A1154,'Hoja de Trabajo para listado'!$AB$155:$AB$1048576,0),MATCH((CUADRO!N$5&amp;$E1154),'Hoja de Trabajo para listado'!$AB$151:$BA$151,0)),0)+IFERROR(INDEX('Hoja de Trabajo para listado'!$BC$155:$CB$1048576,MATCH($A1154,'Hoja de Trabajo para listado'!$BC$155:$BC$1048576,0),MATCH((CUADRO!N$5&amp;$E1154),'Hoja de Trabajo para listado'!$BC$151:$CB$151,0)),0)+IFERROR(INDEX('Hoja de Trabajo para listado'!$DE$153:$DG$274,MATCH($A1154,'Hoja de Trabajo para listado'!$DE$153:$DE$1048576,0),MATCH((CUADRO!N$5&amp;$E1154),'Hoja de Trabajo para listado'!$DE$151:$DG$151,0)),0)+IFERROR(INDEX('Hoja de Trabajo para listado'!$CD$155:$DC$1048576,MATCH($A1154,'Hoja de Trabajo para listado'!$CD$155:$CD$1048576,0),MATCH((CUADRO!N$5&amp;$E1154),'Hoja de Trabajo para listado'!$CD$151:$DC$151,0)),0)</f>
        <v>0</v>
      </c>
      <c r="O1154" s="243">
        <f ca="1">+IFERROR(INDEX('Hoja de Trabajo para listado'!$A$155:$Z$1048576,MATCH($A1154,'Hoja de Trabajo para listado'!$A$155:$A$1048576,0),MATCH((CUADRO!O$5&amp;$E1154),'Hoja de Trabajo para listado'!$A$151:$Z$151,0)),0)+IFERROR(INDEX('Hoja de Trabajo para listado'!$AB$155:$BA$1048576,MATCH($A1154,'Hoja de Trabajo para listado'!$AB$155:$AB$1048576,0),MATCH((CUADRO!O$5&amp;$E1154),'Hoja de Trabajo para listado'!$AB$151:$BA$151,0)),0)+IFERROR(INDEX('Hoja de Trabajo para listado'!$BC$155:$CB$1048576,MATCH($A1154,'Hoja de Trabajo para listado'!$BC$155:$BC$1048576,0),MATCH((CUADRO!O$5&amp;$E1154),'Hoja de Trabajo para listado'!$BC$151:$CB$151,0)),0)+IFERROR(INDEX('Hoja de Trabajo para listado'!$DE$153:$DG$274,MATCH($A1154,'Hoja de Trabajo para listado'!$DE$153:$DE$1048576,0),MATCH((CUADRO!O$5&amp;$E1154),'Hoja de Trabajo para listado'!$DE$151:$DG$151,0)),0)+IFERROR(INDEX('Hoja de Trabajo para listado'!$CD$155:$DC$1048576,MATCH($A1154,'Hoja de Trabajo para listado'!$CD$155:$CD$1048576,0),MATCH((CUADRO!O$5&amp;$E1154),'Hoja de Trabajo para listado'!$CD$151:$DC$151,0)),0)</f>
        <v>0</v>
      </c>
      <c r="P1154" s="243">
        <f ca="1">+IFERROR(INDEX('Hoja de Trabajo para listado'!$A$155:$Z$1048576,MATCH($A1154,'Hoja de Trabajo para listado'!$A$155:$A$1048576,0),MATCH((CUADRO!P$5&amp;$E1154),'Hoja de Trabajo para listado'!$A$151:$Z$151,0)),0)+IFERROR(INDEX('Hoja de Trabajo para listado'!$AB$155:$BA$1048576,MATCH($A1154,'Hoja de Trabajo para listado'!$AB$155:$AB$1048576,0),MATCH((CUADRO!P$5&amp;$E1154),'Hoja de Trabajo para listado'!$AB$151:$BA$151,0)),0)+IFERROR(INDEX('Hoja de Trabajo para listado'!$BC$155:$CB$1048576,MATCH($A1154,'Hoja de Trabajo para listado'!$BC$155:$BC$1048576,0),MATCH((CUADRO!P$5&amp;$E1154),'Hoja de Trabajo para listado'!$BC$151:$CB$151,0)),0)+IFERROR(INDEX('Hoja de Trabajo para listado'!$DE$153:$DG$274,MATCH($A1154,'Hoja de Trabajo para listado'!$DE$153:$DE$1048576,0),MATCH((CUADRO!P$5&amp;$E1154),'Hoja de Trabajo para listado'!$DE$151:$DG$151,0)),0)+IFERROR(INDEX('Hoja de Trabajo para listado'!$CD$155:$DC$1048576,MATCH($A1154,'Hoja de Trabajo para listado'!$CD$155:$CD$1048576,0),MATCH((CUADRO!P$5&amp;$E1154),'Hoja de Trabajo para listado'!$CD$151:$DC$151,0)),0)</f>
        <v>0</v>
      </c>
      <c r="Q1154" s="243">
        <f ca="1">+IFERROR(INDEX('Hoja de Trabajo para listado'!$A$155:$Z$1048576,MATCH($A1154,'Hoja de Trabajo para listado'!$A$155:$A$1048576,0),MATCH((CUADRO!Q$5&amp;$E1154),'Hoja de Trabajo para listado'!$A$151:$Z$151,0)),0)+IFERROR(INDEX('Hoja de Trabajo para listado'!$AB$155:$BA$1048576,MATCH($A1154,'Hoja de Trabajo para listado'!$AB$155:$AB$1048576,0),MATCH((CUADRO!Q$5&amp;$E1154),'Hoja de Trabajo para listado'!$AB$151:$BA$151,0)),0)+IFERROR(INDEX('Hoja de Trabajo para listado'!$BC$155:$CB$1048576,MATCH($A1154,'Hoja de Trabajo para listado'!$BC$155:$BC$1048576,0),MATCH((CUADRO!Q$5&amp;$E1154),'Hoja de Trabajo para listado'!$BC$151:$CB$151,0)),0)+IFERROR(INDEX('Hoja de Trabajo para listado'!$DE$153:$DG$274,MATCH($A1154,'Hoja de Trabajo para listado'!$DE$153:$DE$1048576,0),MATCH((CUADRO!Q$5&amp;$E1154),'Hoja de Trabajo para listado'!$DE$151:$DG$151,0)),0)+IFERROR(INDEX('Hoja de Trabajo para listado'!$CD$155:$DC$1048576,MATCH($A1154,'Hoja de Trabajo para listado'!$CD$155:$CD$1048576,0),MATCH((CUADRO!Q$5&amp;$E1154),'Hoja de Trabajo para listado'!$CD$151:$DC$151,0)),0)</f>
        <v>0</v>
      </c>
      <c r="R1154" s="243">
        <f t="shared" ca="1" si="37"/>
        <v>0</v>
      </c>
      <c r="S1154" s="249"/>
      <c r="T1154" s="243">
        <f ca="1">+T1155</f>
        <v>0</v>
      </c>
      <c r="U1154" s="242">
        <f t="shared" si="38"/>
        <v>1</v>
      </c>
      <c r="V1154" s="333" t="str">
        <f>+VLOOKUP(A1154,bd_lista!$A$3:$E$590,5,FALSE)</f>
        <v>Instituciones Descentralizadas Municipales</v>
      </c>
      <c r="W1154" s="391" t="str">
        <f>+V1154</f>
        <v>Instituciones Descentralizadas Municipales</v>
      </c>
      <c r="X1154" s="242">
        <f>+VLOOKUP(A1154,[4]Sheet1!$A$13:$D$744,4,FALSE)</f>
        <v>0</v>
      </c>
      <c r="Y1154" s="242" t="e">
        <f>+VLOOKUP(X1154,bd_lista!$A$3:$C$590,3,FALSE)</f>
        <v>#N/A</v>
      </c>
      <c r="Z1154" s="294">
        <f>+X1154</f>
        <v>0</v>
      </c>
      <c r="AA1154" s="295" t="e">
        <f>+Y1154</f>
        <v>#N/A</v>
      </c>
    </row>
    <row r="1155" spans="1:27" customFormat="1" ht="15" hidden="1" customHeight="1">
      <c r="A1155" s="32">
        <v>2330</v>
      </c>
      <c r="B1155" s="388"/>
      <c r="C1155" s="247" t="str">
        <f>+VLOOKUP(A1155,bd_lista!$A$3:$C$590,3,FALSE)</f>
        <v>EMPRESA PÚBLICA DEPARTAMENTAL DE SERVICIOS ELECTRICOS TARIJA - SETAR</v>
      </c>
      <c r="D1155" s="390"/>
      <c r="E1155" s="244" t="s">
        <v>1305</v>
      </c>
      <c r="F1155" s="243">
        <f ca="1">+IFERROR(INDEX('Hoja de Trabajo para listado'!$A$155:$Z$1048576,MATCH($A1155,'Hoja de Trabajo para listado'!$A$155:$A$1048576,0),MATCH((CUADRO!F$5&amp;$E1155),'Hoja de Trabajo para listado'!$A$151:$Z$151,0)),0)+IFERROR(INDEX('Hoja de Trabajo para listado'!$AB$155:$BA$1048576,MATCH($A1155,'Hoja de Trabajo para listado'!$AB$155:$AB$1048576,0),MATCH((CUADRO!F$5&amp;$E1155),'Hoja de Trabajo para listado'!$AB$151:$BA$151,0)),0)+IFERROR(INDEX('Hoja de Trabajo para listado'!$BC$155:$CB$1048576,MATCH($A1155,'Hoja de Trabajo para listado'!$BC$155:$BC$1048576,0),MATCH((CUADRO!F$5&amp;$E1155),'Hoja de Trabajo para listado'!$BC$151:$CB$151,0)),0)+IFERROR(INDEX('Hoja de Trabajo para listado'!$DE$153:$DG$274,MATCH($A1155,'Hoja de Trabajo para listado'!$DE$153:$DE$1048576,0),MATCH((CUADRO!F$5&amp;$E1155),'Hoja de Trabajo para listado'!$DE$151:$DG$151,0)),0)+IFERROR(INDEX('Hoja de Trabajo para listado'!$CD$155:$DC$1048576,MATCH($A1155,'Hoja de Trabajo para listado'!$CD$155:$CD$1048576,0),MATCH((CUADRO!F$5&amp;$E1155),'Hoja de Trabajo para listado'!$CD$151:$DC$151,0)),0)</f>
        <v>0</v>
      </c>
      <c r="G1155" s="243">
        <f ca="1">+IFERROR(INDEX('Hoja de Trabajo para listado'!$A$155:$Z$1048576,MATCH($A1155,'Hoja de Trabajo para listado'!$A$155:$A$1048576,0),MATCH((CUADRO!G$5&amp;$E1155),'Hoja de Trabajo para listado'!$A$151:$Z$151,0)),0)+IFERROR(INDEX('Hoja de Trabajo para listado'!$AB$155:$BA$1048576,MATCH($A1155,'Hoja de Trabajo para listado'!$AB$155:$AB$1048576,0),MATCH((CUADRO!G$5&amp;$E1155),'Hoja de Trabajo para listado'!$AB$151:$BA$151,0)),0)+IFERROR(INDEX('Hoja de Trabajo para listado'!$BC$155:$CB$1048576,MATCH($A1155,'Hoja de Trabajo para listado'!$BC$155:$BC$1048576,0),MATCH((CUADRO!G$5&amp;$E1155),'Hoja de Trabajo para listado'!$BC$151:$CB$151,0)),0)+IFERROR(INDEX('Hoja de Trabajo para listado'!$DE$153:$DG$274,MATCH($A1155,'Hoja de Trabajo para listado'!$DE$153:$DE$1048576,0),MATCH((CUADRO!G$5&amp;$E1155),'Hoja de Trabajo para listado'!$DE$151:$DG$151,0)),0)+IFERROR(INDEX('Hoja de Trabajo para listado'!$CD$155:$DC$1048576,MATCH($A1155,'Hoja de Trabajo para listado'!$CD$155:$CD$1048576,0),MATCH((CUADRO!G$5&amp;$E1155),'Hoja de Trabajo para listado'!$CD$151:$DC$151,0)),0)</f>
        <v>0</v>
      </c>
      <c r="H1155" s="243">
        <f ca="1">+IFERROR(INDEX('Hoja de Trabajo para listado'!$A$155:$Z$1048576,MATCH($A1155,'Hoja de Trabajo para listado'!$A$155:$A$1048576,0),MATCH((CUADRO!H$5&amp;$E1155),'Hoja de Trabajo para listado'!$A$151:$Z$151,0)),0)+IFERROR(INDEX('Hoja de Trabajo para listado'!$AB$155:$BA$1048576,MATCH($A1155,'Hoja de Trabajo para listado'!$AB$155:$AB$1048576,0),MATCH((CUADRO!H$5&amp;$E1155),'Hoja de Trabajo para listado'!$AB$151:$BA$151,0)),0)+IFERROR(INDEX('Hoja de Trabajo para listado'!$BC$155:$CB$1048576,MATCH($A1155,'Hoja de Trabajo para listado'!$BC$155:$BC$1048576,0),MATCH((CUADRO!H$5&amp;$E1155),'Hoja de Trabajo para listado'!$BC$151:$CB$151,0)),0)+IFERROR(INDEX('Hoja de Trabajo para listado'!$DE$153:$DG$274,MATCH($A1155,'Hoja de Trabajo para listado'!$DE$153:$DE$1048576,0),MATCH((CUADRO!H$5&amp;$E1155),'Hoja de Trabajo para listado'!$DE$151:$DG$151,0)),0)+IFERROR(INDEX('Hoja de Trabajo para listado'!$CD$155:$DC$1048576,MATCH($A1155,'Hoja de Trabajo para listado'!$CD$155:$CD$1048576,0),MATCH((CUADRO!H$5&amp;$E1155),'Hoja de Trabajo para listado'!$CD$151:$DC$151,0)),0)</f>
        <v>0</v>
      </c>
      <c r="I1155" s="243">
        <f ca="1">+IFERROR(INDEX('Hoja de Trabajo para listado'!$A$155:$Z$1048576,MATCH($A1155,'Hoja de Trabajo para listado'!$A$155:$A$1048576,0),MATCH((CUADRO!I$5&amp;$E1155),'Hoja de Trabajo para listado'!$A$151:$Z$151,0)),0)+IFERROR(INDEX('Hoja de Trabajo para listado'!$AB$155:$BA$1048576,MATCH($A1155,'Hoja de Trabajo para listado'!$AB$155:$AB$1048576,0),MATCH((CUADRO!I$5&amp;$E1155),'Hoja de Trabajo para listado'!$AB$151:$BA$151,0)),0)+IFERROR(INDEX('Hoja de Trabajo para listado'!$BC$155:$CB$1048576,MATCH($A1155,'Hoja de Trabajo para listado'!$BC$155:$BC$1048576,0),MATCH((CUADRO!I$5&amp;$E1155),'Hoja de Trabajo para listado'!$BC$151:$CB$151,0)),0)+IFERROR(INDEX('Hoja de Trabajo para listado'!$DE$153:$DG$274,MATCH($A1155,'Hoja de Trabajo para listado'!$DE$153:$DE$1048576,0),MATCH((CUADRO!I$5&amp;$E1155),'Hoja de Trabajo para listado'!$DE$151:$DG$151,0)),0)+IFERROR(INDEX('Hoja de Trabajo para listado'!$CD$155:$DC$1048576,MATCH($A1155,'Hoja de Trabajo para listado'!$CD$155:$CD$1048576,0),MATCH((CUADRO!I$5&amp;$E1155),'Hoja de Trabajo para listado'!$CD$151:$DC$151,0)),0)</f>
        <v>0</v>
      </c>
      <c r="J1155" s="243">
        <f ca="1">+IFERROR(INDEX('Hoja de Trabajo para listado'!$A$155:$Z$1048576,MATCH($A1155,'Hoja de Trabajo para listado'!$A$155:$A$1048576,0),MATCH((CUADRO!J$5&amp;$E1155),'Hoja de Trabajo para listado'!$A$151:$Z$151,0)),0)+IFERROR(INDEX('Hoja de Trabajo para listado'!$AB$155:$BA$1048576,MATCH($A1155,'Hoja de Trabajo para listado'!$AB$155:$AB$1048576,0),MATCH((CUADRO!J$5&amp;$E1155),'Hoja de Trabajo para listado'!$AB$151:$BA$151,0)),0)+IFERROR(INDEX('Hoja de Trabajo para listado'!$BC$155:$CB$1048576,MATCH($A1155,'Hoja de Trabajo para listado'!$BC$155:$BC$1048576,0),MATCH((CUADRO!J$5&amp;$E1155),'Hoja de Trabajo para listado'!$BC$151:$CB$151,0)),0)+IFERROR(INDEX('Hoja de Trabajo para listado'!$DE$153:$DG$274,MATCH($A1155,'Hoja de Trabajo para listado'!$DE$153:$DE$1048576,0),MATCH((CUADRO!J$5&amp;$E1155),'Hoja de Trabajo para listado'!$DE$151:$DG$151,0)),0)+IFERROR(INDEX('Hoja de Trabajo para listado'!$CD$155:$DC$1048576,MATCH($A1155,'Hoja de Trabajo para listado'!$CD$155:$CD$1048576,0),MATCH((CUADRO!J$5&amp;$E1155),'Hoja de Trabajo para listado'!$CD$151:$DC$151,0)),0)</f>
        <v>0</v>
      </c>
      <c r="K1155" s="243">
        <f ca="1">+IFERROR(INDEX('Hoja de Trabajo para listado'!$A$155:$Z$1048576,MATCH($A1155,'Hoja de Trabajo para listado'!$A$155:$A$1048576,0),MATCH((CUADRO!K$5&amp;$E1155),'Hoja de Trabajo para listado'!$A$151:$Z$151,0)),0)+IFERROR(INDEX('Hoja de Trabajo para listado'!$AB$155:$BA$1048576,MATCH($A1155,'Hoja de Trabajo para listado'!$AB$155:$AB$1048576,0),MATCH((CUADRO!K$5&amp;$E1155),'Hoja de Trabajo para listado'!$AB$151:$BA$151,0)),0)+IFERROR(INDEX('Hoja de Trabajo para listado'!$BC$155:$CB$1048576,MATCH($A1155,'Hoja de Trabajo para listado'!$BC$155:$BC$1048576,0),MATCH((CUADRO!K$5&amp;$E1155),'Hoja de Trabajo para listado'!$BC$151:$CB$151,0)),0)+IFERROR(INDEX('Hoja de Trabajo para listado'!$DE$153:$DG$274,MATCH($A1155,'Hoja de Trabajo para listado'!$DE$153:$DE$1048576,0),MATCH((CUADRO!K$5&amp;$E1155),'Hoja de Trabajo para listado'!$DE$151:$DG$151,0)),0)+IFERROR(INDEX('Hoja de Trabajo para listado'!$CD$155:$DC$1048576,MATCH($A1155,'Hoja de Trabajo para listado'!$CD$155:$CD$1048576,0),MATCH((CUADRO!K$5&amp;$E1155),'Hoja de Trabajo para listado'!$CD$151:$DC$151,0)),0)</f>
        <v>0</v>
      </c>
      <c r="L1155" s="243">
        <f ca="1">+IFERROR(INDEX('Hoja de Trabajo para listado'!$A$155:$Z$1048576,MATCH($A1155,'Hoja de Trabajo para listado'!$A$155:$A$1048576,0),MATCH((CUADRO!L$5&amp;$E1155),'Hoja de Trabajo para listado'!$A$151:$Z$151,0)),0)+IFERROR(INDEX('Hoja de Trabajo para listado'!$AB$155:$BA$1048576,MATCH($A1155,'Hoja de Trabajo para listado'!$AB$155:$AB$1048576,0),MATCH((CUADRO!L$5&amp;$E1155),'Hoja de Trabajo para listado'!$AB$151:$BA$151,0)),0)+IFERROR(INDEX('Hoja de Trabajo para listado'!$BC$155:$CB$1048576,MATCH($A1155,'Hoja de Trabajo para listado'!$BC$155:$BC$1048576,0),MATCH((CUADRO!L$5&amp;$E1155),'Hoja de Trabajo para listado'!$BC$151:$CB$151,0)),0)+IFERROR(INDEX('Hoja de Trabajo para listado'!$DE$153:$DG$274,MATCH($A1155,'Hoja de Trabajo para listado'!$DE$153:$DE$1048576,0),MATCH((CUADRO!L$5&amp;$E1155),'Hoja de Trabajo para listado'!$DE$151:$DG$151,0)),0)+IFERROR(INDEX('Hoja de Trabajo para listado'!$CD$155:$DC$1048576,MATCH($A1155,'Hoja de Trabajo para listado'!$CD$155:$CD$1048576,0),MATCH((CUADRO!L$5&amp;$E1155),'Hoja de Trabajo para listado'!$CD$151:$DC$151,0)),0)</f>
        <v>0</v>
      </c>
      <c r="M1155" s="243">
        <f ca="1">+IFERROR(INDEX('Hoja de Trabajo para listado'!$A$155:$Z$1048576,MATCH($A1155,'Hoja de Trabajo para listado'!$A$155:$A$1048576,0),MATCH((CUADRO!M$5&amp;$E1155),'Hoja de Trabajo para listado'!$A$151:$Z$151,0)),0)+IFERROR(INDEX('Hoja de Trabajo para listado'!$AB$155:$BA$1048576,MATCH($A1155,'Hoja de Trabajo para listado'!$AB$155:$AB$1048576,0),MATCH((CUADRO!M$5&amp;$E1155),'Hoja de Trabajo para listado'!$AB$151:$BA$151,0)),0)+IFERROR(INDEX('Hoja de Trabajo para listado'!$BC$155:$CB$1048576,MATCH($A1155,'Hoja de Trabajo para listado'!$BC$155:$BC$1048576,0),MATCH((CUADRO!M$5&amp;$E1155),'Hoja de Trabajo para listado'!$BC$151:$CB$151,0)),0)+IFERROR(INDEX('Hoja de Trabajo para listado'!$DE$153:$DG$274,MATCH($A1155,'Hoja de Trabajo para listado'!$DE$153:$DE$1048576,0),MATCH((CUADRO!M$5&amp;$E1155),'Hoja de Trabajo para listado'!$DE$151:$DG$151,0)),0)+IFERROR(INDEX('Hoja de Trabajo para listado'!$CD$155:$DC$1048576,MATCH($A1155,'Hoja de Trabajo para listado'!$CD$155:$CD$1048576,0),MATCH((CUADRO!M$5&amp;$E1155),'Hoja de Trabajo para listado'!$CD$151:$DC$151,0)),0)</f>
        <v>0</v>
      </c>
      <c r="N1155" s="243">
        <f ca="1">+IFERROR(INDEX('Hoja de Trabajo para listado'!$A$155:$Z$1048576,MATCH($A1155,'Hoja de Trabajo para listado'!$A$155:$A$1048576,0),MATCH((CUADRO!N$5&amp;$E1155),'Hoja de Trabajo para listado'!$A$151:$Z$151,0)),0)+IFERROR(INDEX('Hoja de Trabajo para listado'!$AB$155:$BA$1048576,MATCH($A1155,'Hoja de Trabajo para listado'!$AB$155:$AB$1048576,0),MATCH((CUADRO!N$5&amp;$E1155),'Hoja de Trabajo para listado'!$AB$151:$BA$151,0)),0)+IFERROR(INDEX('Hoja de Trabajo para listado'!$BC$155:$CB$1048576,MATCH($A1155,'Hoja de Trabajo para listado'!$BC$155:$BC$1048576,0),MATCH((CUADRO!N$5&amp;$E1155),'Hoja de Trabajo para listado'!$BC$151:$CB$151,0)),0)+IFERROR(INDEX('Hoja de Trabajo para listado'!$DE$153:$DG$274,MATCH($A1155,'Hoja de Trabajo para listado'!$DE$153:$DE$1048576,0),MATCH((CUADRO!N$5&amp;$E1155),'Hoja de Trabajo para listado'!$DE$151:$DG$151,0)),0)+IFERROR(INDEX('Hoja de Trabajo para listado'!$CD$155:$DC$1048576,MATCH($A1155,'Hoja de Trabajo para listado'!$CD$155:$CD$1048576,0),MATCH((CUADRO!N$5&amp;$E1155),'Hoja de Trabajo para listado'!$CD$151:$DC$151,0)),0)</f>
        <v>0</v>
      </c>
      <c r="O1155" s="243">
        <f ca="1">+IFERROR(INDEX('Hoja de Trabajo para listado'!$A$155:$Z$1048576,MATCH($A1155,'Hoja de Trabajo para listado'!$A$155:$A$1048576,0),MATCH((CUADRO!O$5&amp;$E1155),'Hoja de Trabajo para listado'!$A$151:$Z$151,0)),0)+IFERROR(INDEX('Hoja de Trabajo para listado'!$AB$155:$BA$1048576,MATCH($A1155,'Hoja de Trabajo para listado'!$AB$155:$AB$1048576,0),MATCH((CUADRO!O$5&amp;$E1155),'Hoja de Trabajo para listado'!$AB$151:$BA$151,0)),0)+IFERROR(INDEX('Hoja de Trabajo para listado'!$BC$155:$CB$1048576,MATCH($A1155,'Hoja de Trabajo para listado'!$BC$155:$BC$1048576,0),MATCH((CUADRO!O$5&amp;$E1155),'Hoja de Trabajo para listado'!$BC$151:$CB$151,0)),0)+IFERROR(INDEX('Hoja de Trabajo para listado'!$DE$153:$DG$274,MATCH($A1155,'Hoja de Trabajo para listado'!$DE$153:$DE$1048576,0),MATCH((CUADRO!O$5&amp;$E1155),'Hoja de Trabajo para listado'!$DE$151:$DG$151,0)),0)+IFERROR(INDEX('Hoja de Trabajo para listado'!$CD$155:$DC$1048576,MATCH($A1155,'Hoja de Trabajo para listado'!$CD$155:$CD$1048576,0),MATCH((CUADRO!O$5&amp;$E1155),'Hoja de Trabajo para listado'!$CD$151:$DC$151,0)),0)</f>
        <v>0</v>
      </c>
      <c r="P1155" s="243">
        <f ca="1">+IFERROR(INDEX('Hoja de Trabajo para listado'!$A$155:$Z$1048576,MATCH($A1155,'Hoja de Trabajo para listado'!$A$155:$A$1048576,0),MATCH((CUADRO!P$5&amp;$E1155),'Hoja de Trabajo para listado'!$A$151:$Z$151,0)),0)+IFERROR(INDEX('Hoja de Trabajo para listado'!$AB$155:$BA$1048576,MATCH($A1155,'Hoja de Trabajo para listado'!$AB$155:$AB$1048576,0),MATCH((CUADRO!P$5&amp;$E1155),'Hoja de Trabajo para listado'!$AB$151:$BA$151,0)),0)+IFERROR(INDEX('Hoja de Trabajo para listado'!$BC$155:$CB$1048576,MATCH($A1155,'Hoja de Trabajo para listado'!$BC$155:$BC$1048576,0),MATCH((CUADRO!P$5&amp;$E1155),'Hoja de Trabajo para listado'!$BC$151:$CB$151,0)),0)+IFERROR(INDEX('Hoja de Trabajo para listado'!$DE$153:$DG$274,MATCH($A1155,'Hoja de Trabajo para listado'!$DE$153:$DE$1048576,0),MATCH((CUADRO!P$5&amp;$E1155),'Hoja de Trabajo para listado'!$DE$151:$DG$151,0)),0)+IFERROR(INDEX('Hoja de Trabajo para listado'!$CD$155:$DC$1048576,MATCH($A1155,'Hoja de Trabajo para listado'!$CD$155:$CD$1048576,0),MATCH((CUADRO!P$5&amp;$E1155),'Hoja de Trabajo para listado'!$CD$151:$DC$151,0)),0)</f>
        <v>0</v>
      </c>
      <c r="Q1155" s="243">
        <f ca="1">+IFERROR(INDEX('Hoja de Trabajo para listado'!$A$155:$Z$1048576,MATCH($A1155,'Hoja de Trabajo para listado'!$A$155:$A$1048576,0),MATCH((CUADRO!Q$5&amp;$E1155),'Hoja de Trabajo para listado'!$A$151:$Z$151,0)),0)+IFERROR(INDEX('Hoja de Trabajo para listado'!$AB$155:$BA$1048576,MATCH($A1155,'Hoja de Trabajo para listado'!$AB$155:$AB$1048576,0),MATCH((CUADRO!Q$5&amp;$E1155),'Hoja de Trabajo para listado'!$AB$151:$BA$151,0)),0)+IFERROR(INDEX('Hoja de Trabajo para listado'!$BC$155:$CB$1048576,MATCH($A1155,'Hoja de Trabajo para listado'!$BC$155:$BC$1048576,0),MATCH((CUADRO!Q$5&amp;$E1155),'Hoja de Trabajo para listado'!$BC$151:$CB$151,0)),0)+IFERROR(INDEX('Hoja de Trabajo para listado'!$DE$153:$DG$274,MATCH($A1155,'Hoja de Trabajo para listado'!$DE$153:$DE$1048576,0),MATCH((CUADRO!Q$5&amp;$E1155),'Hoja de Trabajo para listado'!$DE$151:$DG$151,0)),0)+IFERROR(INDEX('Hoja de Trabajo para listado'!$CD$155:$DC$1048576,MATCH($A1155,'Hoja de Trabajo para listado'!$CD$155:$CD$1048576,0),MATCH((CUADRO!Q$5&amp;$E1155),'Hoja de Trabajo para listado'!$CD$151:$DC$151,0)),0)</f>
        <v>0</v>
      </c>
      <c r="R1155" s="243">
        <f t="shared" ca="1" si="37"/>
        <v>0</v>
      </c>
      <c r="S1155" s="249">
        <f ca="1">+R1154+R1155</f>
        <v>0</v>
      </c>
      <c r="T1155" s="243">
        <f ca="1">+S1155</f>
        <v>0</v>
      </c>
      <c r="U1155" s="242">
        <f t="shared" si="38"/>
        <v>2</v>
      </c>
      <c r="V1155" s="333" t="str">
        <f>+VLOOKUP(A1155,bd_lista!$A$3:$E$590,5,FALSE)</f>
        <v>Instituciones Descentralizadas Municipales</v>
      </c>
      <c r="W1155" s="392"/>
      <c r="X1155" s="242">
        <f>+VLOOKUP(A1155,[4]Sheet1!$A$13:$D$744,4,FALSE)</f>
        <v>0</v>
      </c>
      <c r="Y1155" s="242" t="e">
        <f>+VLOOKUP(X1155,bd_lista!$A$3:$C$590,3,FALSE)</f>
        <v>#N/A</v>
      </c>
      <c r="Z1155" s="292"/>
      <c r="AA1155" s="293"/>
    </row>
    <row r="1156" spans="1:27" customFormat="1" ht="27" hidden="1" customHeight="1">
      <c r="A1156" s="32">
        <v>2331</v>
      </c>
      <c r="B1156" s="387">
        <f>+A1156</f>
        <v>2331</v>
      </c>
      <c r="C1156" s="247" t="str">
        <f>+VLOOKUP(A1156,bd_lista!$A$3:$C$590,3,FALSE)</f>
        <v>ENTIDAD DESCENTRALIZADA MUNICIPAL TERMINAL DE BUSES LA PAZ</v>
      </c>
      <c r="D1156" s="389" t="str">
        <f>+C1156</f>
        <v>ENTIDAD DESCENTRALIZADA MUNICIPAL TERMINAL DE BUSES LA PAZ</v>
      </c>
      <c r="E1156" s="242" t="s">
        <v>1304</v>
      </c>
      <c r="F1156" s="243">
        <f ca="1">+IFERROR(INDEX('Hoja de Trabajo para listado'!$A$155:$Z$1048576,MATCH($A1156,'Hoja de Trabajo para listado'!$A$155:$A$1048576,0),MATCH((CUADRO!F$5&amp;$E1156),'Hoja de Trabajo para listado'!$A$151:$Z$151,0)),0)+IFERROR(INDEX('Hoja de Trabajo para listado'!$AB$155:$BA$1048576,MATCH($A1156,'Hoja de Trabajo para listado'!$AB$155:$AB$1048576,0),MATCH((CUADRO!F$5&amp;$E1156),'Hoja de Trabajo para listado'!$AB$151:$BA$151,0)),0)+IFERROR(INDEX('Hoja de Trabajo para listado'!$BC$155:$CB$1048576,MATCH($A1156,'Hoja de Trabajo para listado'!$BC$155:$BC$1048576,0),MATCH((CUADRO!F$5&amp;$E1156),'Hoja de Trabajo para listado'!$BC$151:$CB$151,0)),0)+IFERROR(INDEX('Hoja de Trabajo para listado'!$DE$153:$DG$274,MATCH($A1156,'Hoja de Trabajo para listado'!$DE$153:$DE$1048576,0),MATCH((CUADRO!F$5&amp;$E1156),'Hoja de Trabajo para listado'!$DE$151:$DG$151,0)),0)+IFERROR(INDEX('Hoja de Trabajo para listado'!$CD$155:$DC$1048576,MATCH($A1156,'Hoja de Trabajo para listado'!$CD$155:$CD$1048576,0),MATCH((CUADRO!F$5&amp;$E1156),'Hoja de Trabajo para listado'!$CD$151:$DC$151,0)),0)</f>
        <v>0</v>
      </c>
      <c r="G1156" s="243">
        <f ca="1">+IFERROR(INDEX('Hoja de Trabajo para listado'!$A$155:$Z$1048576,MATCH($A1156,'Hoja de Trabajo para listado'!$A$155:$A$1048576,0),MATCH((CUADRO!G$5&amp;$E1156),'Hoja de Trabajo para listado'!$A$151:$Z$151,0)),0)+IFERROR(INDEX('Hoja de Trabajo para listado'!$AB$155:$BA$1048576,MATCH($A1156,'Hoja de Trabajo para listado'!$AB$155:$AB$1048576,0),MATCH((CUADRO!G$5&amp;$E1156),'Hoja de Trabajo para listado'!$AB$151:$BA$151,0)),0)+IFERROR(INDEX('Hoja de Trabajo para listado'!$BC$155:$CB$1048576,MATCH($A1156,'Hoja de Trabajo para listado'!$BC$155:$BC$1048576,0),MATCH((CUADRO!G$5&amp;$E1156),'Hoja de Trabajo para listado'!$BC$151:$CB$151,0)),0)+IFERROR(INDEX('Hoja de Trabajo para listado'!$DE$153:$DG$274,MATCH($A1156,'Hoja de Trabajo para listado'!$DE$153:$DE$1048576,0),MATCH((CUADRO!G$5&amp;$E1156),'Hoja de Trabajo para listado'!$DE$151:$DG$151,0)),0)+IFERROR(INDEX('Hoja de Trabajo para listado'!$CD$155:$DC$1048576,MATCH($A1156,'Hoja de Trabajo para listado'!$CD$155:$CD$1048576,0),MATCH((CUADRO!G$5&amp;$E1156),'Hoja de Trabajo para listado'!$CD$151:$DC$151,0)),0)</f>
        <v>0</v>
      </c>
      <c r="H1156" s="243">
        <f ca="1">+IFERROR(INDEX('Hoja de Trabajo para listado'!$A$155:$Z$1048576,MATCH($A1156,'Hoja de Trabajo para listado'!$A$155:$A$1048576,0),MATCH((CUADRO!H$5&amp;$E1156),'Hoja de Trabajo para listado'!$A$151:$Z$151,0)),0)+IFERROR(INDEX('Hoja de Trabajo para listado'!$AB$155:$BA$1048576,MATCH($A1156,'Hoja de Trabajo para listado'!$AB$155:$AB$1048576,0),MATCH((CUADRO!H$5&amp;$E1156),'Hoja de Trabajo para listado'!$AB$151:$BA$151,0)),0)+IFERROR(INDEX('Hoja de Trabajo para listado'!$BC$155:$CB$1048576,MATCH($A1156,'Hoja de Trabajo para listado'!$BC$155:$BC$1048576,0),MATCH((CUADRO!H$5&amp;$E1156),'Hoja de Trabajo para listado'!$BC$151:$CB$151,0)),0)+IFERROR(INDEX('Hoja de Trabajo para listado'!$DE$153:$DG$274,MATCH($A1156,'Hoja de Trabajo para listado'!$DE$153:$DE$1048576,0),MATCH((CUADRO!H$5&amp;$E1156),'Hoja de Trabajo para listado'!$DE$151:$DG$151,0)),0)+IFERROR(INDEX('Hoja de Trabajo para listado'!$CD$155:$DC$1048576,MATCH($A1156,'Hoja de Trabajo para listado'!$CD$155:$CD$1048576,0),MATCH((CUADRO!H$5&amp;$E1156),'Hoja de Trabajo para listado'!$CD$151:$DC$151,0)),0)</f>
        <v>0</v>
      </c>
      <c r="I1156" s="243">
        <f ca="1">+IFERROR(INDEX('Hoja de Trabajo para listado'!$A$155:$Z$1048576,MATCH($A1156,'Hoja de Trabajo para listado'!$A$155:$A$1048576,0),MATCH((CUADRO!I$5&amp;$E1156),'Hoja de Trabajo para listado'!$A$151:$Z$151,0)),0)+IFERROR(INDEX('Hoja de Trabajo para listado'!$AB$155:$BA$1048576,MATCH($A1156,'Hoja de Trabajo para listado'!$AB$155:$AB$1048576,0),MATCH((CUADRO!I$5&amp;$E1156),'Hoja de Trabajo para listado'!$AB$151:$BA$151,0)),0)+IFERROR(INDEX('Hoja de Trabajo para listado'!$BC$155:$CB$1048576,MATCH($A1156,'Hoja de Trabajo para listado'!$BC$155:$BC$1048576,0),MATCH((CUADRO!I$5&amp;$E1156),'Hoja de Trabajo para listado'!$BC$151:$CB$151,0)),0)+IFERROR(INDEX('Hoja de Trabajo para listado'!$DE$153:$DG$274,MATCH($A1156,'Hoja de Trabajo para listado'!$DE$153:$DE$1048576,0),MATCH((CUADRO!I$5&amp;$E1156),'Hoja de Trabajo para listado'!$DE$151:$DG$151,0)),0)+IFERROR(INDEX('Hoja de Trabajo para listado'!$CD$155:$DC$1048576,MATCH($A1156,'Hoja de Trabajo para listado'!$CD$155:$CD$1048576,0),MATCH((CUADRO!I$5&amp;$E1156),'Hoja de Trabajo para listado'!$CD$151:$DC$151,0)),0)</f>
        <v>0</v>
      </c>
      <c r="J1156" s="243">
        <f ca="1">+IFERROR(INDEX('Hoja de Trabajo para listado'!$A$155:$Z$1048576,MATCH($A1156,'Hoja de Trabajo para listado'!$A$155:$A$1048576,0),MATCH((CUADRO!J$5&amp;$E1156),'Hoja de Trabajo para listado'!$A$151:$Z$151,0)),0)+IFERROR(INDEX('Hoja de Trabajo para listado'!$AB$155:$BA$1048576,MATCH($A1156,'Hoja de Trabajo para listado'!$AB$155:$AB$1048576,0),MATCH((CUADRO!J$5&amp;$E1156),'Hoja de Trabajo para listado'!$AB$151:$BA$151,0)),0)+IFERROR(INDEX('Hoja de Trabajo para listado'!$BC$155:$CB$1048576,MATCH($A1156,'Hoja de Trabajo para listado'!$BC$155:$BC$1048576,0),MATCH((CUADRO!J$5&amp;$E1156),'Hoja de Trabajo para listado'!$BC$151:$CB$151,0)),0)+IFERROR(INDEX('Hoja de Trabajo para listado'!$DE$153:$DG$274,MATCH($A1156,'Hoja de Trabajo para listado'!$DE$153:$DE$1048576,0),MATCH((CUADRO!J$5&amp;$E1156),'Hoja de Trabajo para listado'!$DE$151:$DG$151,0)),0)+IFERROR(INDEX('Hoja de Trabajo para listado'!$CD$155:$DC$1048576,MATCH($A1156,'Hoja de Trabajo para listado'!$CD$155:$CD$1048576,0),MATCH((CUADRO!J$5&amp;$E1156),'Hoja de Trabajo para listado'!$CD$151:$DC$151,0)),0)</f>
        <v>0</v>
      </c>
      <c r="K1156" s="243">
        <f ca="1">+IFERROR(INDEX('Hoja de Trabajo para listado'!$A$155:$Z$1048576,MATCH($A1156,'Hoja de Trabajo para listado'!$A$155:$A$1048576,0),MATCH((CUADRO!K$5&amp;$E1156),'Hoja de Trabajo para listado'!$A$151:$Z$151,0)),0)+IFERROR(INDEX('Hoja de Trabajo para listado'!$AB$155:$BA$1048576,MATCH($A1156,'Hoja de Trabajo para listado'!$AB$155:$AB$1048576,0),MATCH((CUADRO!K$5&amp;$E1156),'Hoja de Trabajo para listado'!$AB$151:$BA$151,0)),0)+IFERROR(INDEX('Hoja de Trabajo para listado'!$BC$155:$CB$1048576,MATCH($A1156,'Hoja de Trabajo para listado'!$BC$155:$BC$1048576,0),MATCH((CUADRO!K$5&amp;$E1156),'Hoja de Trabajo para listado'!$BC$151:$CB$151,0)),0)+IFERROR(INDEX('Hoja de Trabajo para listado'!$DE$153:$DG$274,MATCH($A1156,'Hoja de Trabajo para listado'!$DE$153:$DE$1048576,0),MATCH((CUADRO!K$5&amp;$E1156),'Hoja de Trabajo para listado'!$DE$151:$DG$151,0)),0)+IFERROR(INDEX('Hoja de Trabajo para listado'!$CD$155:$DC$1048576,MATCH($A1156,'Hoja de Trabajo para listado'!$CD$155:$CD$1048576,0),MATCH((CUADRO!K$5&amp;$E1156),'Hoja de Trabajo para listado'!$CD$151:$DC$151,0)),0)</f>
        <v>0</v>
      </c>
      <c r="L1156" s="243">
        <f ca="1">+IFERROR(INDEX('Hoja de Trabajo para listado'!$A$155:$Z$1048576,MATCH($A1156,'Hoja de Trabajo para listado'!$A$155:$A$1048576,0),MATCH((CUADRO!L$5&amp;$E1156),'Hoja de Trabajo para listado'!$A$151:$Z$151,0)),0)+IFERROR(INDEX('Hoja de Trabajo para listado'!$AB$155:$BA$1048576,MATCH($A1156,'Hoja de Trabajo para listado'!$AB$155:$AB$1048576,0),MATCH((CUADRO!L$5&amp;$E1156),'Hoja de Trabajo para listado'!$AB$151:$BA$151,0)),0)+IFERROR(INDEX('Hoja de Trabajo para listado'!$BC$155:$CB$1048576,MATCH($A1156,'Hoja de Trabajo para listado'!$BC$155:$BC$1048576,0),MATCH((CUADRO!L$5&amp;$E1156),'Hoja de Trabajo para listado'!$BC$151:$CB$151,0)),0)+IFERROR(INDEX('Hoja de Trabajo para listado'!$DE$153:$DG$274,MATCH($A1156,'Hoja de Trabajo para listado'!$DE$153:$DE$1048576,0),MATCH((CUADRO!L$5&amp;$E1156),'Hoja de Trabajo para listado'!$DE$151:$DG$151,0)),0)+IFERROR(INDEX('Hoja de Trabajo para listado'!$CD$155:$DC$1048576,MATCH($A1156,'Hoja de Trabajo para listado'!$CD$155:$CD$1048576,0),MATCH((CUADRO!L$5&amp;$E1156),'Hoja de Trabajo para listado'!$CD$151:$DC$151,0)),0)</f>
        <v>0</v>
      </c>
      <c r="M1156" s="243">
        <f ca="1">+IFERROR(INDEX('Hoja de Trabajo para listado'!$A$155:$Z$1048576,MATCH($A1156,'Hoja de Trabajo para listado'!$A$155:$A$1048576,0),MATCH((CUADRO!M$5&amp;$E1156),'Hoja de Trabajo para listado'!$A$151:$Z$151,0)),0)+IFERROR(INDEX('Hoja de Trabajo para listado'!$AB$155:$BA$1048576,MATCH($A1156,'Hoja de Trabajo para listado'!$AB$155:$AB$1048576,0),MATCH((CUADRO!M$5&amp;$E1156),'Hoja de Trabajo para listado'!$AB$151:$BA$151,0)),0)+IFERROR(INDEX('Hoja de Trabajo para listado'!$BC$155:$CB$1048576,MATCH($A1156,'Hoja de Trabajo para listado'!$BC$155:$BC$1048576,0),MATCH((CUADRO!M$5&amp;$E1156),'Hoja de Trabajo para listado'!$BC$151:$CB$151,0)),0)+IFERROR(INDEX('Hoja de Trabajo para listado'!$DE$153:$DG$274,MATCH($A1156,'Hoja de Trabajo para listado'!$DE$153:$DE$1048576,0),MATCH((CUADRO!M$5&amp;$E1156),'Hoja de Trabajo para listado'!$DE$151:$DG$151,0)),0)+IFERROR(INDEX('Hoja de Trabajo para listado'!$CD$155:$DC$1048576,MATCH($A1156,'Hoja de Trabajo para listado'!$CD$155:$CD$1048576,0),MATCH((CUADRO!M$5&amp;$E1156),'Hoja de Trabajo para listado'!$CD$151:$DC$151,0)),0)</f>
        <v>0</v>
      </c>
      <c r="N1156" s="243">
        <f ca="1">+IFERROR(INDEX('Hoja de Trabajo para listado'!$A$155:$Z$1048576,MATCH($A1156,'Hoja de Trabajo para listado'!$A$155:$A$1048576,0),MATCH((CUADRO!N$5&amp;$E1156),'Hoja de Trabajo para listado'!$A$151:$Z$151,0)),0)+IFERROR(INDEX('Hoja de Trabajo para listado'!$AB$155:$BA$1048576,MATCH($A1156,'Hoja de Trabajo para listado'!$AB$155:$AB$1048576,0),MATCH((CUADRO!N$5&amp;$E1156),'Hoja de Trabajo para listado'!$AB$151:$BA$151,0)),0)+IFERROR(INDEX('Hoja de Trabajo para listado'!$BC$155:$CB$1048576,MATCH($A1156,'Hoja de Trabajo para listado'!$BC$155:$BC$1048576,0),MATCH((CUADRO!N$5&amp;$E1156),'Hoja de Trabajo para listado'!$BC$151:$CB$151,0)),0)+IFERROR(INDEX('Hoja de Trabajo para listado'!$DE$153:$DG$274,MATCH($A1156,'Hoja de Trabajo para listado'!$DE$153:$DE$1048576,0),MATCH((CUADRO!N$5&amp;$E1156),'Hoja de Trabajo para listado'!$DE$151:$DG$151,0)),0)+IFERROR(INDEX('Hoja de Trabajo para listado'!$CD$155:$DC$1048576,MATCH($A1156,'Hoja de Trabajo para listado'!$CD$155:$CD$1048576,0),MATCH((CUADRO!N$5&amp;$E1156),'Hoja de Trabajo para listado'!$CD$151:$DC$151,0)),0)</f>
        <v>0</v>
      </c>
      <c r="O1156" s="243">
        <f ca="1">+IFERROR(INDEX('Hoja de Trabajo para listado'!$A$155:$Z$1048576,MATCH($A1156,'Hoja de Trabajo para listado'!$A$155:$A$1048576,0),MATCH((CUADRO!O$5&amp;$E1156),'Hoja de Trabajo para listado'!$A$151:$Z$151,0)),0)+IFERROR(INDEX('Hoja de Trabajo para listado'!$AB$155:$BA$1048576,MATCH($A1156,'Hoja de Trabajo para listado'!$AB$155:$AB$1048576,0),MATCH((CUADRO!O$5&amp;$E1156),'Hoja de Trabajo para listado'!$AB$151:$BA$151,0)),0)+IFERROR(INDEX('Hoja de Trabajo para listado'!$BC$155:$CB$1048576,MATCH($A1156,'Hoja de Trabajo para listado'!$BC$155:$BC$1048576,0),MATCH((CUADRO!O$5&amp;$E1156),'Hoja de Trabajo para listado'!$BC$151:$CB$151,0)),0)+IFERROR(INDEX('Hoja de Trabajo para listado'!$DE$153:$DG$274,MATCH($A1156,'Hoja de Trabajo para listado'!$DE$153:$DE$1048576,0),MATCH((CUADRO!O$5&amp;$E1156),'Hoja de Trabajo para listado'!$DE$151:$DG$151,0)),0)+IFERROR(INDEX('Hoja de Trabajo para listado'!$CD$155:$DC$1048576,MATCH($A1156,'Hoja de Trabajo para listado'!$CD$155:$CD$1048576,0),MATCH((CUADRO!O$5&amp;$E1156),'Hoja de Trabajo para listado'!$CD$151:$DC$151,0)),0)</f>
        <v>0</v>
      </c>
      <c r="P1156" s="243">
        <f ca="1">+IFERROR(INDEX('Hoja de Trabajo para listado'!$A$155:$Z$1048576,MATCH($A1156,'Hoja de Trabajo para listado'!$A$155:$A$1048576,0),MATCH((CUADRO!P$5&amp;$E1156),'Hoja de Trabajo para listado'!$A$151:$Z$151,0)),0)+IFERROR(INDEX('Hoja de Trabajo para listado'!$AB$155:$BA$1048576,MATCH($A1156,'Hoja de Trabajo para listado'!$AB$155:$AB$1048576,0),MATCH((CUADRO!P$5&amp;$E1156),'Hoja de Trabajo para listado'!$AB$151:$BA$151,0)),0)+IFERROR(INDEX('Hoja de Trabajo para listado'!$BC$155:$CB$1048576,MATCH($A1156,'Hoja de Trabajo para listado'!$BC$155:$BC$1048576,0),MATCH((CUADRO!P$5&amp;$E1156),'Hoja de Trabajo para listado'!$BC$151:$CB$151,0)),0)+IFERROR(INDEX('Hoja de Trabajo para listado'!$DE$153:$DG$274,MATCH($A1156,'Hoja de Trabajo para listado'!$DE$153:$DE$1048576,0),MATCH((CUADRO!P$5&amp;$E1156),'Hoja de Trabajo para listado'!$DE$151:$DG$151,0)),0)+IFERROR(INDEX('Hoja de Trabajo para listado'!$CD$155:$DC$1048576,MATCH($A1156,'Hoja de Trabajo para listado'!$CD$155:$CD$1048576,0),MATCH((CUADRO!P$5&amp;$E1156),'Hoja de Trabajo para listado'!$CD$151:$DC$151,0)),0)</f>
        <v>0</v>
      </c>
      <c r="Q1156" s="243">
        <f ca="1">+IFERROR(INDEX('Hoja de Trabajo para listado'!$A$155:$Z$1048576,MATCH($A1156,'Hoja de Trabajo para listado'!$A$155:$A$1048576,0),MATCH((CUADRO!Q$5&amp;$E1156),'Hoja de Trabajo para listado'!$A$151:$Z$151,0)),0)+IFERROR(INDEX('Hoja de Trabajo para listado'!$AB$155:$BA$1048576,MATCH($A1156,'Hoja de Trabajo para listado'!$AB$155:$AB$1048576,0),MATCH((CUADRO!Q$5&amp;$E1156),'Hoja de Trabajo para listado'!$AB$151:$BA$151,0)),0)+IFERROR(INDEX('Hoja de Trabajo para listado'!$BC$155:$CB$1048576,MATCH($A1156,'Hoja de Trabajo para listado'!$BC$155:$BC$1048576,0),MATCH((CUADRO!Q$5&amp;$E1156),'Hoja de Trabajo para listado'!$BC$151:$CB$151,0)),0)+IFERROR(INDEX('Hoja de Trabajo para listado'!$DE$153:$DG$274,MATCH($A1156,'Hoja de Trabajo para listado'!$DE$153:$DE$1048576,0),MATCH((CUADRO!Q$5&amp;$E1156),'Hoja de Trabajo para listado'!$DE$151:$DG$151,0)),0)+IFERROR(INDEX('Hoja de Trabajo para listado'!$CD$155:$DC$1048576,MATCH($A1156,'Hoja de Trabajo para listado'!$CD$155:$CD$1048576,0),MATCH((CUADRO!Q$5&amp;$E1156),'Hoja de Trabajo para listado'!$CD$151:$DC$151,0)),0)</f>
        <v>0</v>
      </c>
      <c r="R1156" s="243">
        <f t="shared" ca="1" si="37"/>
        <v>0</v>
      </c>
      <c r="S1156" s="249"/>
      <c r="T1156" s="243">
        <f ca="1">+T1157</f>
        <v>0</v>
      </c>
      <c r="U1156" s="242">
        <f t="shared" si="38"/>
        <v>1</v>
      </c>
      <c r="V1156" s="333" t="str">
        <f>+VLOOKUP(A1156,bd_lista!$A$3:$E$590,5,FALSE)</f>
        <v>Instituciones Descentralizadas Municipales</v>
      </c>
      <c r="W1156" s="391" t="str">
        <f>+V1156</f>
        <v>Instituciones Descentralizadas Municipales</v>
      </c>
      <c r="X1156" s="242">
        <f>+VLOOKUP(A1156,[4]Sheet1!$A$13:$D$744,4,FALSE)</f>
        <v>0</v>
      </c>
      <c r="Y1156" s="242" t="e">
        <f>+VLOOKUP(X1156,bd_lista!$A$3:$C$590,3,FALSE)</f>
        <v>#N/A</v>
      </c>
      <c r="Z1156" s="294">
        <f>+X1156</f>
        <v>0</v>
      </c>
      <c r="AA1156" s="295" t="e">
        <f>+Y1156</f>
        <v>#N/A</v>
      </c>
    </row>
    <row r="1157" spans="1:27" customFormat="1" ht="27" hidden="1" customHeight="1">
      <c r="A1157" s="32">
        <v>2331</v>
      </c>
      <c r="B1157" s="388"/>
      <c r="C1157" s="247" t="str">
        <f>+VLOOKUP(A1157,bd_lista!$A$3:$C$590,3,FALSE)</f>
        <v>ENTIDAD DESCENTRALIZADA MUNICIPAL TERMINAL DE BUSES LA PAZ</v>
      </c>
      <c r="D1157" s="390"/>
      <c r="E1157" s="244" t="s">
        <v>1305</v>
      </c>
      <c r="F1157" s="243">
        <f ca="1">+IFERROR(INDEX('Hoja de Trabajo para listado'!$A$155:$Z$1048576,MATCH($A1157,'Hoja de Trabajo para listado'!$A$155:$A$1048576,0),MATCH((CUADRO!F$5&amp;$E1157),'Hoja de Trabajo para listado'!$A$151:$Z$151,0)),0)+IFERROR(INDEX('Hoja de Trabajo para listado'!$AB$155:$BA$1048576,MATCH($A1157,'Hoja de Trabajo para listado'!$AB$155:$AB$1048576,0),MATCH((CUADRO!F$5&amp;$E1157),'Hoja de Trabajo para listado'!$AB$151:$BA$151,0)),0)+IFERROR(INDEX('Hoja de Trabajo para listado'!$BC$155:$CB$1048576,MATCH($A1157,'Hoja de Trabajo para listado'!$BC$155:$BC$1048576,0),MATCH((CUADRO!F$5&amp;$E1157),'Hoja de Trabajo para listado'!$BC$151:$CB$151,0)),0)+IFERROR(INDEX('Hoja de Trabajo para listado'!$DE$153:$DG$274,MATCH($A1157,'Hoja de Trabajo para listado'!$DE$153:$DE$1048576,0),MATCH((CUADRO!F$5&amp;$E1157),'Hoja de Trabajo para listado'!$DE$151:$DG$151,0)),0)+IFERROR(INDEX('Hoja de Trabajo para listado'!$CD$155:$DC$1048576,MATCH($A1157,'Hoja de Trabajo para listado'!$CD$155:$CD$1048576,0),MATCH((CUADRO!F$5&amp;$E1157),'Hoja de Trabajo para listado'!$CD$151:$DC$151,0)),0)</f>
        <v>0</v>
      </c>
      <c r="G1157" s="243">
        <f ca="1">+IFERROR(INDEX('Hoja de Trabajo para listado'!$A$155:$Z$1048576,MATCH($A1157,'Hoja de Trabajo para listado'!$A$155:$A$1048576,0),MATCH((CUADRO!G$5&amp;$E1157),'Hoja de Trabajo para listado'!$A$151:$Z$151,0)),0)+IFERROR(INDEX('Hoja de Trabajo para listado'!$AB$155:$BA$1048576,MATCH($A1157,'Hoja de Trabajo para listado'!$AB$155:$AB$1048576,0),MATCH((CUADRO!G$5&amp;$E1157),'Hoja de Trabajo para listado'!$AB$151:$BA$151,0)),0)+IFERROR(INDEX('Hoja de Trabajo para listado'!$BC$155:$CB$1048576,MATCH($A1157,'Hoja de Trabajo para listado'!$BC$155:$BC$1048576,0),MATCH((CUADRO!G$5&amp;$E1157),'Hoja de Trabajo para listado'!$BC$151:$CB$151,0)),0)+IFERROR(INDEX('Hoja de Trabajo para listado'!$DE$153:$DG$274,MATCH($A1157,'Hoja de Trabajo para listado'!$DE$153:$DE$1048576,0),MATCH((CUADRO!G$5&amp;$E1157),'Hoja de Trabajo para listado'!$DE$151:$DG$151,0)),0)+IFERROR(INDEX('Hoja de Trabajo para listado'!$CD$155:$DC$1048576,MATCH($A1157,'Hoja de Trabajo para listado'!$CD$155:$CD$1048576,0),MATCH((CUADRO!G$5&amp;$E1157),'Hoja de Trabajo para listado'!$CD$151:$DC$151,0)),0)</f>
        <v>0</v>
      </c>
      <c r="H1157" s="243">
        <f ca="1">+IFERROR(INDEX('Hoja de Trabajo para listado'!$A$155:$Z$1048576,MATCH($A1157,'Hoja de Trabajo para listado'!$A$155:$A$1048576,0),MATCH((CUADRO!H$5&amp;$E1157),'Hoja de Trabajo para listado'!$A$151:$Z$151,0)),0)+IFERROR(INDEX('Hoja de Trabajo para listado'!$AB$155:$BA$1048576,MATCH($A1157,'Hoja de Trabajo para listado'!$AB$155:$AB$1048576,0),MATCH((CUADRO!H$5&amp;$E1157),'Hoja de Trabajo para listado'!$AB$151:$BA$151,0)),0)+IFERROR(INDEX('Hoja de Trabajo para listado'!$BC$155:$CB$1048576,MATCH($A1157,'Hoja de Trabajo para listado'!$BC$155:$BC$1048576,0),MATCH((CUADRO!H$5&amp;$E1157),'Hoja de Trabajo para listado'!$BC$151:$CB$151,0)),0)+IFERROR(INDEX('Hoja de Trabajo para listado'!$DE$153:$DG$274,MATCH($A1157,'Hoja de Trabajo para listado'!$DE$153:$DE$1048576,0),MATCH((CUADRO!H$5&amp;$E1157),'Hoja de Trabajo para listado'!$DE$151:$DG$151,0)),0)+IFERROR(INDEX('Hoja de Trabajo para listado'!$CD$155:$DC$1048576,MATCH($A1157,'Hoja de Trabajo para listado'!$CD$155:$CD$1048576,0),MATCH((CUADRO!H$5&amp;$E1157),'Hoja de Trabajo para listado'!$CD$151:$DC$151,0)),0)</f>
        <v>0</v>
      </c>
      <c r="I1157" s="243">
        <f ca="1">+IFERROR(INDEX('Hoja de Trabajo para listado'!$A$155:$Z$1048576,MATCH($A1157,'Hoja de Trabajo para listado'!$A$155:$A$1048576,0),MATCH((CUADRO!I$5&amp;$E1157),'Hoja de Trabajo para listado'!$A$151:$Z$151,0)),0)+IFERROR(INDEX('Hoja de Trabajo para listado'!$AB$155:$BA$1048576,MATCH($A1157,'Hoja de Trabajo para listado'!$AB$155:$AB$1048576,0),MATCH((CUADRO!I$5&amp;$E1157),'Hoja de Trabajo para listado'!$AB$151:$BA$151,0)),0)+IFERROR(INDEX('Hoja de Trabajo para listado'!$BC$155:$CB$1048576,MATCH($A1157,'Hoja de Trabajo para listado'!$BC$155:$BC$1048576,0),MATCH((CUADRO!I$5&amp;$E1157),'Hoja de Trabajo para listado'!$BC$151:$CB$151,0)),0)+IFERROR(INDEX('Hoja de Trabajo para listado'!$DE$153:$DG$274,MATCH($A1157,'Hoja de Trabajo para listado'!$DE$153:$DE$1048576,0),MATCH((CUADRO!I$5&amp;$E1157),'Hoja de Trabajo para listado'!$DE$151:$DG$151,0)),0)+IFERROR(INDEX('Hoja de Trabajo para listado'!$CD$155:$DC$1048576,MATCH($A1157,'Hoja de Trabajo para listado'!$CD$155:$CD$1048576,0),MATCH((CUADRO!I$5&amp;$E1157),'Hoja de Trabajo para listado'!$CD$151:$DC$151,0)),0)</f>
        <v>0</v>
      </c>
      <c r="J1157" s="243">
        <f ca="1">+IFERROR(INDEX('Hoja de Trabajo para listado'!$A$155:$Z$1048576,MATCH($A1157,'Hoja de Trabajo para listado'!$A$155:$A$1048576,0),MATCH((CUADRO!J$5&amp;$E1157),'Hoja de Trabajo para listado'!$A$151:$Z$151,0)),0)+IFERROR(INDEX('Hoja de Trabajo para listado'!$AB$155:$BA$1048576,MATCH($A1157,'Hoja de Trabajo para listado'!$AB$155:$AB$1048576,0),MATCH((CUADRO!J$5&amp;$E1157),'Hoja de Trabajo para listado'!$AB$151:$BA$151,0)),0)+IFERROR(INDEX('Hoja de Trabajo para listado'!$BC$155:$CB$1048576,MATCH($A1157,'Hoja de Trabajo para listado'!$BC$155:$BC$1048576,0),MATCH((CUADRO!J$5&amp;$E1157),'Hoja de Trabajo para listado'!$BC$151:$CB$151,0)),0)+IFERROR(INDEX('Hoja de Trabajo para listado'!$DE$153:$DG$274,MATCH($A1157,'Hoja de Trabajo para listado'!$DE$153:$DE$1048576,0),MATCH((CUADRO!J$5&amp;$E1157),'Hoja de Trabajo para listado'!$DE$151:$DG$151,0)),0)+IFERROR(INDEX('Hoja de Trabajo para listado'!$CD$155:$DC$1048576,MATCH($A1157,'Hoja de Trabajo para listado'!$CD$155:$CD$1048576,0),MATCH((CUADRO!J$5&amp;$E1157),'Hoja de Trabajo para listado'!$CD$151:$DC$151,0)),0)</f>
        <v>0</v>
      </c>
      <c r="K1157" s="243">
        <f ca="1">+IFERROR(INDEX('Hoja de Trabajo para listado'!$A$155:$Z$1048576,MATCH($A1157,'Hoja de Trabajo para listado'!$A$155:$A$1048576,0),MATCH((CUADRO!K$5&amp;$E1157),'Hoja de Trabajo para listado'!$A$151:$Z$151,0)),0)+IFERROR(INDEX('Hoja de Trabajo para listado'!$AB$155:$BA$1048576,MATCH($A1157,'Hoja de Trabajo para listado'!$AB$155:$AB$1048576,0),MATCH((CUADRO!K$5&amp;$E1157),'Hoja de Trabajo para listado'!$AB$151:$BA$151,0)),0)+IFERROR(INDEX('Hoja de Trabajo para listado'!$BC$155:$CB$1048576,MATCH($A1157,'Hoja de Trabajo para listado'!$BC$155:$BC$1048576,0),MATCH((CUADRO!K$5&amp;$E1157),'Hoja de Trabajo para listado'!$BC$151:$CB$151,0)),0)+IFERROR(INDEX('Hoja de Trabajo para listado'!$DE$153:$DG$274,MATCH($A1157,'Hoja de Trabajo para listado'!$DE$153:$DE$1048576,0),MATCH((CUADRO!K$5&amp;$E1157),'Hoja de Trabajo para listado'!$DE$151:$DG$151,0)),0)+IFERROR(INDEX('Hoja de Trabajo para listado'!$CD$155:$DC$1048576,MATCH($A1157,'Hoja de Trabajo para listado'!$CD$155:$CD$1048576,0),MATCH((CUADRO!K$5&amp;$E1157),'Hoja de Trabajo para listado'!$CD$151:$DC$151,0)),0)</f>
        <v>0</v>
      </c>
      <c r="L1157" s="243">
        <f ca="1">+IFERROR(INDEX('Hoja de Trabajo para listado'!$A$155:$Z$1048576,MATCH($A1157,'Hoja de Trabajo para listado'!$A$155:$A$1048576,0),MATCH((CUADRO!L$5&amp;$E1157),'Hoja de Trabajo para listado'!$A$151:$Z$151,0)),0)+IFERROR(INDEX('Hoja de Trabajo para listado'!$AB$155:$BA$1048576,MATCH($A1157,'Hoja de Trabajo para listado'!$AB$155:$AB$1048576,0),MATCH((CUADRO!L$5&amp;$E1157),'Hoja de Trabajo para listado'!$AB$151:$BA$151,0)),0)+IFERROR(INDEX('Hoja de Trabajo para listado'!$BC$155:$CB$1048576,MATCH($A1157,'Hoja de Trabajo para listado'!$BC$155:$BC$1048576,0),MATCH((CUADRO!L$5&amp;$E1157),'Hoja de Trabajo para listado'!$BC$151:$CB$151,0)),0)+IFERROR(INDEX('Hoja de Trabajo para listado'!$DE$153:$DG$274,MATCH($A1157,'Hoja de Trabajo para listado'!$DE$153:$DE$1048576,0),MATCH((CUADRO!L$5&amp;$E1157),'Hoja de Trabajo para listado'!$DE$151:$DG$151,0)),0)+IFERROR(INDEX('Hoja de Trabajo para listado'!$CD$155:$DC$1048576,MATCH($A1157,'Hoja de Trabajo para listado'!$CD$155:$CD$1048576,0),MATCH((CUADRO!L$5&amp;$E1157),'Hoja de Trabajo para listado'!$CD$151:$DC$151,0)),0)</f>
        <v>0</v>
      </c>
      <c r="M1157" s="243">
        <f ca="1">+IFERROR(INDEX('Hoja de Trabajo para listado'!$A$155:$Z$1048576,MATCH($A1157,'Hoja de Trabajo para listado'!$A$155:$A$1048576,0),MATCH((CUADRO!M$5&amp;$E1157),'Hoja de Trabajo para listado'!$A$151:$Z$151,0)),0)+IFERROR(INDEX('Hoja de Trabajo para listado'!$AB$155:$BA$1048576,MATCH($A1157,'Hoja de Trabajo para listado'!$AB$155:$AB$1048576,0),MATCH((CUADRO!M$5&amp;$E1157),'Hoja de Trabajo para listado'!$AB$151:$BA$151,0)),0)+IFERROR(INDEX('Hoja de Trabajo para listado'!$BC$155:$CB$1048576,MATCH($A1157,'Hoja de Trabajo para listado'!$BC$155:$BC$1048576,0),MATCH((CUADRO!M$5&amp;$E1157),'Hoja de Trabajo para listado'!$BC$151:$CB$151,0)),0)+IFERROR(INDEX('Hoja de Trabajo para listado'!$DE$153:$DG$274,MATCH($A1157,'Hoja de Trabajo para listado'!$DE$153:$DE$1048576,0),MATCH((CUADRO!M$5&amp;$E1157),'Hoja de Trabajo para listado'!$DE$151:$DG$151,0)),0)+IFERROR(INDEX('Hoja de Trabajo para listado'!$CD$155:$DC$1048576,MATCH($A1157,'Hoja de Trabajo para listado'!$CD$155:$CD$1048576,0),MATCH((CUADRO!M$5&amp;$E1157),'Hoja de Trabajo para listado'!$CD$151:$DC$151,0)),0)</f>
        <v>0</v>
      </c>
      <c r="N1157" s="243">
        <f ca="1">+IFERROR(INDEX('Hoja de Trabajo para listado'!$A$155:$Z$1048576,MATCH($A1157,'Hoja de Trabajo para listado'!$A$155:$A$1048576,0),MATCH((CUADRO!N$5&amp;$E1157),'Hoja de Trabajo para listado'!$A$151:$Z$151,0)),0)+IFERROR(INDEX('Hoja de Trabajo para listado'!$AB$155:$BA$1048576,MATCH($A1157,'Hoja de Trabajo para listado'!$AB$155:$AB$1048576,0),MATCH((CUADRO!N$5&amp;$E1157),'Hoja de Trabajo para listado'!$AB$151:$BA$151,0)),0)+IFERROR(INDEX('Hoja de Trabajo para listado'!$BC$155:$CB$1048576,MATCH($A1157,'Hoja de Trabajo para listado'!$BC$155:$BC$1048576,0),MATCH((CUADRO!N$5&amp;$E1157),'Hoja de Trabajo para listado'!$BC$151:$CB$151,0)),0)+IFERROR(INDEX('Hoja de Trabajo para listado'!$DE$153:$DG$274,MATCH($A1157,'Hoja de Trabajo para listado'!$DE$153:$DE$1048576,0),MATCH((CUADRO!N$5&amp;$E1157),'Hoja de Trabajo para listado'!$DE$151:$DG$151,0)),0)+IFERROR(INDEX('Hoja de Trabajo para listado'!$CD$155:$DC$1048576,MATCH($A1157,'Hoja de Trabajo para listado'!$CD$155:$CD$1048576,0),MATCH((CUADRO!N$5&amp;$E1157),'Hoja de Trabajo para listado'!$CD$151:$DC$151,0)),0)</f>
        <v>0</v>
      </c>
      <c r="O1157" s="243">
        <f ca="1">+IFERROR(INDEX('Hoja de Trabajo para listado'!$A$155:$Z$1048576,MATCH($A1157,'Hoja de Trabajo para listado'!$A$155:$A$1048576,0),MATCH((CUADRO!O$5&amp;$E1157),'Hoja de Trabajo para listado'!$A$151:$Z$151,0)),0)+IFERROR(INDEX('Hoja de Trabajo para listado'!$AB$155:$BA$1048576,MATCH($A1157,'Hoja de Trabajo para listado'!$AB$155:$AB$1048576,0),MATCH((CUADRO!O$5&amp;$E1157),'Hoja de Trabajo para listado'!$AB$151:$BA$151,0)),0)+IFERROR(INDEX('Hoja de Trabajo para listado'!$BC$155:$CB$1048576,MATCH($A1157,'Hoja de Trabajo para listado'!$BC$155:$BC$1048576,0),MATCH((CUADRO!O$5&amp;$E1157),'Hoja de Trabajo para listado'!$BC$151:$CB$151,0)),0)+IFERROR(INDEX('Hoja de Trabajo para listado'!$DE$153:$DG$274,MATCH($A1157,'Hoja de Trabajo para listado'!$DE$153:$DE$1048576,0),MATCH((CUADRO!O$5&amp;$E1157),'Hoja de Trabajo para listado'!$DE$151:$DG$151,0)),0)+IFERROR(INDEX('Hoja de Trabajo para listado'!$CD$155:$DC$1048576,MATCH($A1157,'Hoja de Trabajo para listado'!$CD$155:$CD$1048576,0),MATCH((CUADRO!O$5&amp;$E1157),'Hoja de Trabajo para listado'!$CD$151:$DC$151,0)),0)</f>
        <v>0</v>
      </c>
      <c r="P1157" s="243">
        <f ca="1">+IFERROR(INDEX('Hoja de Trabajo para listado'!$A$155:$Z$1048576,MATCH($A1157,'Hoja de Trabajo para listado'!$A$155:$A$1048576,0),MATCH((CUADRO!P$5&amp;$E1157),'Hoja de Trabajo para listado'!$A$151:$Z$151,0)),0)+IFERROR(INDEX('Hoja de Trabajo para listado'!$AB$155:$BA$1048576,MATCH($A1157,'Hoja de Trabajo para listado'!$AB$155:$AB$1048576,0),MATCH((CUADRO!P$5&amp;$E1157),'Hoja de Trabajo para listado'!$AB$151:$BA$151,0)),0)+IFERROR(INDEX('Hoja de Trabajo para listado'!$BC$155:$CB$1048576,MATCH($A1157,'Hoja de Trabajo para listado'!$BC$155:$BC$1048576,0),MATCH((CUADRO!P$5&amp;$E1157),'Hoja de Trabajo para listado'!$BC$151:$CB$151,0)),0)+IFERROR(INDEX('Hoja de Trabajo para listado'!$DE$153:$DG$274,MATCH($A1157,'Hoja de Trabajo para listado'!$DE$153:$DE$1048576,0),MATCH((CUADRO!P$5&amp;$E1157),'Hoja de Trabajo para listado'!$DE$151:$DG$151,0)),0)+IFERROR(INDEX('Hoja de Trabajo para listado'!$CD$155:$DC$1048576,MATCH($A1157,'Hoja de Trabajo para listado'!$CD$155:$CD$1048576,0),MATCH((CUADRO!P$5&amp;$E1157),'Hoja de Trabajo para listado'!$CD$151:$DC$151,0)),0)</f>
        <v>0</v>
      </c>
      <c r="Q1157" s="243">
        <f ca="1">+IFERROR(INDEX('Hoja de Trabajo para listado'!$A$155:$Z$1048576,MATCH($A1157,'Hoja de Trabajo para listado'!$A$155:$A$1048576,0),MATCH((CUADRO!Q$5&amp;$E1157),'Hoja de Trabajo para listado'!$A$151:$Z$151,0)),0)+IFERROR(INDEX('Hoja de Trabajo para listado'!$AB$155:$BA$1048576,MATCH($A1157,'Hoja de Trabajo para listado'!$AB$155:$AB$1048576,0),MATCH((CUADRO!Q$5&amp;$E1157),'Hoja de Trabajo para listado'!$AB$151:$BA$151,0)),0)+IFERROR(INDEX('Hoja de Trabajo para listado'!$BC$155:$CB$1048576,MATCH($A1157,'Hoja de Trabajo para listado'!$BC$155:$BC$1048576,0),MATCH((CUADRO!Q$5&amp;$E1157),'Hoja de Trabajo para listado'!$BC$151:$CB$151,0)),0)+IFERROR(INDEX('Hoja de Trabajo para listado'!$DE$153:$DG$274,MATCH($A1157,'Hoja de Trabajo para listado'!$DE$153:$DE$1048576,0),MATCH((CUADRO!Q$5&amp;$E1157),'Hoja de Trabajo para listado'!$DE$151:$DG$151,0)),0)+IFERROR(INDEX('Hoja de Trabajo para listado'!$CD$155:$DC$1048576,MATCH($A1157,'Hoja de Trabajo para listado'!$CD$155:$CD$1048576,0),MATCH((CUADRO!Q$5&amp;$E1157),'Hoja de Trabajo para listado'!$CD$151:$DC$151,0)),0)</f>
        <v>0</v>
      </c>
      <c r="R1157" s="243">
        <f t="shared" ca="1" si="37"/>
        <v>0</v>
      </c>
      <c r="S1157" s="249">
        <f ca="1">+R1156+R1157</f>
        <v>0</v>
      </c>
      <c r="T1157" s="243">
        <f ca="1">+S1157</f>
        <v>0</v>
      </c>
      <c r="U1157" s="242">
        <f t="shared" si="38"/>
        <v>2</v>
      </c>
      <c r="V1157" s="333" t="str">
        <f>+VLOOKUP(A1157,bd_lista!$A$3:$E$590,5,FALSE)</f>
        <v>Instituciones Descentralizadas Municipales</v>
      </c>
      <c r="W1157" s="392"/>
      <c r="X1157" s="242">
        <f>+VLOOKUP(A1157,[4]Sheet1!$A$13:$D$744,4,FALSE)</f>
        <v>0</v>
      </c>
      <c r="Y1157" s="242" t="e">
        <f>+VLOOKUP(X1157,bd_lista!$A$3:$C$590,3,FALSE)</f>
        <v>#N/A</v>
      </c>
      <c r="Z1157" s="292"/>
      <c r="AA1157" s="293"/>
    </row>
    <row r="1158" spans="1:27" customFormat="1" ht="27" hidden="1" customHeight="1">
      <c r="A1158" s="32">
        <v>2333</v>
      </c>
      <c r="B1158" s="387">
        <f>+A1158</f>
        <v>2333</v>
      </c>
      <c r="C1158" s="247" t="str">
        <f>+VLOOKUP(A1158,bd_lista!$A$3:$C$590,3,FALSE)</f>
        <v>ENTIDAD DIRECCIÓN DE LA TERMINAL DE BUSES DE TARIJA</v>
      </c>
      <c r="D1158" s="389" t="str">
        <f>+C1158</f>
        <v>ENTIDAD DIRECCIÓN DE LA TERMINAL DE BUSES DE TARIJA</v>
      </c>
      <c r="E1158" s="242" t="s">
        <v>1304</v>
      </c>
      <c r="F1158" s="243">
        <f ca="1">+IFERROR(INDEX('Hoja de Trabajo para listado'!$A$155:$Z$1048576,MATCH($A1158,'Hoja de Trabajo para listado'!$A$155:$A$1048576,0),MATCH((CUADRO!F$5&amp;$E1158),'Hoja de Trabajo para listado'!$A$151:$Z$151,0)),0)+IFERROR(INDEX('Hoja de Trabajo para listado'!$AB$155:$BA$1048576,MATCH($A1158,'Hoja de Trabajo para listado'!$AB$155:$AB$1048576,0),MATCH((CUADRO!F$5&amp;$E1158),'Hoja de Trabajo para listado'!$AB$151:$BA$151,0)),0)+IFERROR(INDEX('Hoja de Trabajo para listado'!$BC$155:$CB$1048576,MATCH($A1158,'Hoja de Trabajo para listado'!$BC$155:$BC$1048576,0),MATCH((CUADRO!F$5&amp;$E1158),'Hoja de Trabajo para listado'!$BC$151:$CB$151,0)),0)+IFERROR(INDEX('Hoja de Trabajo para listado'!$DE$153:$DG$274,MATCH($A1158,'Hoja de Trabajo para listado'!$DE$153:$DE$1048576,0),MATCH((CUADRO!F$5&amp;$E1158),'Hoja de Trabajo para listado'!$DE$151:$DG$151,0)),0)+IFERROR(INDEX('Hoja de Trabajo para listado'!$CD$155:$DC$1048576,MATCH($A1158,'Hoja de Trabajo para listado'!$CD$155:$CD$1048576,0),MATCH((CUADRO!F$5&amp;$E1158),'Hoja de Trabajo para listado'!$CD$151:$DC$151,0)),0)</f>
        <v>0</v>
      </c>
      <c r="G1158" s="243">
        <f ca="1">+IFERROR(INDEX('Hoja de Trabajo para listado'!$A$155:$Z$1048576,MATCH($A1158,'Hoja de Trabajo para listado'!$A$155:$A$1048576,0),MATCH((CUADRO!G$5&amp;$E1158),'Hoja de Trabajo para listado'!$A$151:$Z$151,0)),0)+IFERROR(INDEX('Hoja de Trabajo para listado'!$AB$155:$BA$1048576,MATCH($A1158,'Hoja de Trabajo para listado'!$AB$155:$AB$1048576,0),MATCH((CUADRO!G$5&amp;$E1158),'Hoja de Trabajo para listado'!$AB$151:$BA$151,0)),0)+IFERROR(INDEX('Hoja de Trabajo para listado'!$BC$155:$CB$1048576,MATCH($A1158,'Hoja de Trabajo para listado'!$BC$155:$BC$1048576,0),MATCH((CUADRO!G$5&amp;$E1158),'Hoja de Trabajo para listado'!$BC$151:$CB$151,0)),0)+IFERROR(INDEX('Hoja de Trabajo para listado'!$DE$153:$DG$274,MATCH($A1158,'Hoja de Trabajo para listado'!$DE$153:$DE$1048576,0),MATCH((CUADRO!G$5&amp;$E1158),'Hoja de Trabajo para listado'!$DE$151:$DG$151,0)),0)+IFERROR(INDEX('Hoja de Trabajo para listado'!$CD$155:$DC$1048576,MATCH($A1158,'Hoja de Trabajo para listado'!$CD$155:$CD$1048576,0),MATCH((CUADRO!G$5&amp;$E1158),'Hoja de Trabajo para listado'!$CD$151:$DC$151,0)),0)</f>
        <v>0</v>
      </c>
      <c r="H1158" s="243">
        <f ca="1">+IFERROR(INDEX('Hoja de Trabajo para listado'!$A$155:$Z$1048576,MATCH($A1158,'Hoja de Trabajo para listado'!$A$155:$A$1048576,0),MATCH((CUADRO!H$5&amp;$E1158),'Hoja de Trabajo para listado'!$A$151:$Z$151,0)),0)+IFERROR(INDEX('Hoja de Trabajo para listado'!$AB$155:$BA$1048576,MATCH($A1158,'Hoja de Trabajo para listado'!$AB$155:$AB$1048576,0),MATCH((CUADRO!H$5&amp;$E1158),'Hoja de Trabajo para listado'!$AB$151:$BA$151,0)),0)+IFERROR(INDEX('Hoja de Trabajo para listado'!$BC$155:$CB$1048576,MATCH($A1158,'Hoja de Trabajo para listado'!$BC$155:$BC$1048576,0),MATCH((CUADRO!H$5&amp;$E1158),'Hoja de Trabajo para listado'!$BC$151:$CB$151,0)),0)+IFERROR(INDEX('Hoja de Trabajo para listado'!$DE$153:$DG$274,MATCH($A1158,'Hoja de Trabajo para listado'!$DE$153:$DE$1048576,0),MATCH((CUADRO!H$5&amp;$E1158),'Hoja de Trabajo para listado'!$DE$151:$DG$151,0)),0)+IFERROR(INDEX('Hoja de Trabajo para listado'!$CD$155:$DC$1048576,MATCH($A1158,'Hoja de Trabajo para listado'!$CD$155:$CD$1048576,0),MATCH((CUADRO!H$5&amp;$E1158),'Hoja de Trabajo para listado'!$CD$151:$DC$151,0)),0)</f>
        <v>0</v>
      </c>
      <c r="I1158" s="243">
        <f ca="1">+IFERROR(INDEX('Hoja de Trabajo para listado'!$A$155:$Z$1048576,MATCH($A1158,'Hoja de Trabajo para listado'!$A$155:$A$1048576,0),MATCH((CUADRO!I$5&amp;$E1158),'Hoja de Trabajo para listado'!$A$151:$Z$151,0)),0)+IFERROR(INDEX('Hoja de Trabajo para listado'!$AB$155:$BA$1048576,MATCH($A1158,'Hoja de Trabajo para listado'!$AB$155:$AB$1048576,0),MATCH((CUADRO!I$5&amp;$E1158),'Hoja de Trabajo para listado'!$AB$151:$BA$151,0)),0)+IFERROR(INDEX('Hoja de Trabajo para listado'!$BC$155:$CB$1048576,MATCH($A1158,'Hoja de Trabajo para listado'!$BC$155:$BC$1048576,0),MATCH((CUADRO!I$5&amp;$E1158),'Hoja de Trabajo para listado'!$BC$151:$CB$151,0)),0)+IFERROR(INDEX('Hoja de Trabajo para listado'!$DE$153:$DG$274,MATCH($A1158,'Hoja de Trabajo para listado'!$DE$153:$DE$1048576,0),MATCH((CUADRO!I$5&amp;$E1158),'Hoja de Trabajo para listado'!$DE$151:$DG$151,0)),0)+IFERROR(INDEX('Hoja de Trabajo para listado'!$CD$155:$DC$1048576,MATCH($A1158,'Hoja de Trabajo para listado'!$CD$155:$CD$1048576,0),MATCH((CUADRO!I$5&amp;$E1158),'Hoja de Trabajo para listado'!$CD$151:$DC$151,0)),0)</f>
        <v>0</v>
      </c>
      <c r="J1158" s="243">
        <f ca="1">+IFERROR(INDEX('Hoja de Trabajo para listado'!$A$155:$Z$1048576,MATCH($A1158,'Hoja de Trabajo para listado'!$A$155:$A$1048576,0),MATCH((CUADRO!J$5&amp;$E1158),'Hoja de Trabajo para listado'!$A$151:$Z$151,0)),0)+IFERROR(INDEX('Hoja de Trabajo para listado'!$AB$155:$BA$1048576,MATCH($A1158,'Hoja de Trabajo para listado'!$AB$155:$AB$1048576,0),MATCH((CUADRO!J$5&amp;$E1158),'Hoja de Trabajo para listado'!$AB$151:$BA$151,0)),0)+IFERROR(INDEX('Hoja de Trabajo para listado'!$BC$155:$CB$1048576,MATCH($A1158,'Hoja de Trabajo para listado'!$BC$155:$BC$1048576,0),MATCH((CUADRO!J$5&amp;$E1158),'Hoja de Trabajo para listado'!$BC$151:$CB$151,0)),0)+IFERROR(INDEX('Hoja de Trabajo para listado'!$DE$153:$DG$274,MATCH($A1158,'Hoja de Trabajo para listado'!$DE$153:$DE$1048576,0),MATCH((CUADRO!J$5&amp;$E1158),'Hoja de Trabajo para listado'!$DE$151:$DG$151,0)),0)+IFERROR(INDEX('Hoja de Trabajo para listado'!$CD$155:$DC$1048576,MATCH($A1158,'Hoja de Trabajo para listado'!$CD$155:$CD$1048576,0),MATCH((CUADRO!J$5&amp;$E1158),'Hoja de Trabajo para listado'!$CD$151:$DC$151,0)),0)</f>
        <v>0</v>
      </c>
      <c r="K1158" s="243">
        <f ca="1">+IFERROR(INDEX('Hoja de Trabajo para listado'!$A$155:$Z$1048576,MATCH($A1158,'Hoja de Trabajo para listado'!$A$155:$A$1048576,0),MATCH((CUADRO!K$5&amp;$E1158),'Hoja de Trabajo para listado'!$A$151:$Z$151,0)),0)+IFERROR(INDEX('Hoja de Trabajo para listado'!$AB$155:$BA$1048576,MATCH($A1158,'Hoja de Trabajo para listado'!$AB$155:$AB$1048576,0),MATCH((CUADRO!K$5&amp;$E1158),'Hoja de Trabajo para listado'!$AB$151:$BA$151,0)),0)+IFERROR(INDEX('Hoja de Trabajo para listado'!$BC$155:$CB$1048576,MATCH($A1158,'Hoja de Trabajo para listado'!$BC$155:$BC$1048576,0),MATCH((CUADRO!K$5&amp;$E1158),'Hoja de Trabajo para listado'!$BC$151:$CB$151,0)),0)+IFERROR(INDEX('Hoja de Trabajo para listado'!$DE$153:$DG$274,MATCH($A1158,'Hoja de Trabajo para listado'!$DE$153:$DE$1048576,0),MATCH((CUADRO!K$5&amp;$E1158),'Hoja de Trabajo para listado'!$DE$151:$DG$151,0)),0)+IFERROR(INDEX('Hoja de Trabajo para listado'!$CD$155:$DC$1048576,MATCH($A1158,'Hoja de Trabajo para listado'!$CD$155:$CD$1048576,0),MATCH((CUADRO!K$5&amp;$E1158),'Hoja de Trabajo para listado'!$CD$151:$DC$151,0)),0)</f>
        <v>0</v>
      </c>
      <c r="L1158" s="243">
        <f ca="1">+IFERROR(INDEX('Hoja de Trabajo para listado'!$A$155:$Z$1048576,MATCH($A1158,'Hoja de Trabajo para listado'!$A$155:$A$1048576,0),MATCH((CUADRO!L$5&amp;$E1158),'Hoja de Trabajo para listado'!$A$151:$Z$151,0)),0)+IFERROR(INDEX('Hoja de Trabajo para listado'!$AB$155:$BA$1048576,MATCH($A1158,'Hoja de Trabajo para listado'!$AB$155:$AB$1048576,0),MATCH((CUADRO!L$5&amp;$E1158),'Hoja de Trabajo para listado'!$AB$151:$BA$151,0)),0)+IFERROR(INDEX('Hoja de Trabajo para listado'!$BC$155:$CB$1048576,MATCH($A1158,'Hoja de Trabajo para listado'!$BC$155:$BC$1048576,0),MATCH((CUADRO!L$5&amp;$E1158),'Hoja de Trabajo para listado'!$BC$151:$CB$151,0)),0)+IFERROR(INDEX('Hoja de Trabajo para listado'!$DE$153:$DG$274,MATCH($A1158,'Hoja de Trabajo para listado'!$DE$153:$DE$1048576,0),MATCH((CUADRO!L$5&amp;$E1158),'Hoja de Trabajo para listado'!$DE$151:$DG$151,0)),0)+IFERROR(INDEX('Hoja de Trabajo para listado'!$CD$155:$DC$1048576,MATCH($A1158,'Hoja de Trabajo para listado'!$CD$155:$CD$1048576,0),MATCH((CUADRO!L$5&amp;$E1158),'Hoja de Trabajo para listado'!$CD$151:$DC$151,0)),0)</f>
        <v>0</v>
      </c>
      <c r="M1158" s="243">
        <f ca="1">+IFERROR(INDEX('Hoja de Trabajo para listado'!$A$155:$Z$1048576,MATCH($A1158,'Hoja de Trabajo para listado'!$A$155:$A$1048576,0),MATCH((CUADRO!M$5&amp;$E1158),'Hoja de Trabajo para listado'!$A$151:$Z$151,0)),0)+IFERROR(INDEX('Hoja de Trabajo para listado'!$AB$155:$BA$1048576,MATCH($A1158,'Hoja de Trabajo para listado'!$AB$155:$AB$1048576,0),MATCH((CUADRO!M$5&amp;$E1158),'Hoja de Trabajo para listado'!$AB$151:$BA$151,0)),0)+IFERROR(INDEX('Hoja de Trabajo para listado'!$BC$155:$CB$1048576,MATCH($A1158,'Hoja de Trabajo para listado'!$BC$155:$BC$1048576,0),MATCH((CUADRO!M$5&amp;$E1158),'Hoja de Trabajo para listado'!$BC$151:$CB$151,0)),0)+IFERROR(INDEX('Hoja de Trabajo para listado'!$DE$153:$DG$274,MATCH($A1158,'Hoja de Trabajo para listado'!$DE$153:$DE$1048576,0),MATCH((CUADRO!M$5&amp;$E1158),'Hoja de Trabajo para listado'!$DE$151:$DG$151,0)),0)+IFERROR(INDEX('Hoja de Trabajo para listado'!$CD$155:$DC$1048576,MATCH($A1158,'Hoja de Trabajo para listado'!$CD$155:$CD$1048576,0),MATCH((CUADRO!M$5&amp;$E1158),'Hoja de Trabajo para listado'!$CD$151:$DC$151,0)),0)</f>
        <v>0</v>
      </c>
      <c r="N1158" s="243">
        <f ca="1">+IFERROR(INDEX('Hoja de Trabajo para listado'!$A$155:$Z$1048576,MATCH($A1158,'Hoja de Trabajo para listado'!$A$155:$A$1048576,0),MATCH((CUADRO!N$5&amp;$E1158),'Hoja de Trabajo para listado'!$A$151:$Z$151,0)),0)+IFERROR(INDEX('Hoja de Trabajo para listado'!$AB$155:$BA$1048576,MATCH($A1158,'Hoja de Trabajo para listado'!$AB$155:$AB$1048576,0),MATCH((CUADRO!N$5&amp;$E1158),'Hoja de Trabajo para listado'!$AB$151:$BA$151,0)),0)+IFERROR(INDEX('Hoja de Trabajo para listado'!$BC$155:$CB$1048576,MATCH($A1158,'Hoja de Trabajo para listado'!$BC$155:$BC$1048576,0),MATCH((CUADRO!N$5&amp;$E1158),'Hoja de Trabajo para listado'!$BC$151:$CB$151,0)),0)+IFERROR(INDEX('Hoja de Trabajo para listado'!$DE$153:$DG$274,MATCH($A1158,'Hoja de Trabajo para listado'!$DE$153:$DE$1048576,0),MATCH((CUADRO!N$5&amp;$E1158),'Hoja de Trabajo para listado'!$DE$151:$DG$151,0)),0)+IFERROR(INDEX('Hoja de Trabajo para listado'!$CD$155:$DC$1048576,MATCH($A1158,'Hoja de Trabajo para listado'!$CD$155:$CD$1048576,0),MATCH((CUADRO!N$5&amp;$E1158),'Hoja de Trabajo para listado'!$CD$151:$DC$151,0)),0)</f>
        <v>0</v>
      </c>
      <c r="O1158" s="243">
        <f ca="1">+IFERROR(INDEX('Hoja de Trabajo para listado'!$A$155:$Z$1048576,MATCH($A1158,'Hoja de Trabajo para listado'!$A$155:$A$1048576,0),MATCH((CUADRO!O$5&amp;$E1158),'Hoja de Trabajo para listado'!$A$151:$Z$151,0)),0)+IFERROR(INDEX('Hoja de Trabajo para listado'!$AB$155:$BA$1048576,MATCH($A1158,'Hoja de Trabajo para listado'!$AB$155:$AB$1048576,0),MATCH((CUADRO!O$5&amp;$E1158),'Hoja de Trabajo para listado'!$AB$151:$BA$151,0)),0)+IFERROR(INDEX('Hoja de Trabajo para listado'!$BC$155:$CB$1048576,MATCH($A1158,'Hoja de Trabajo para listado'!$BC$155:$BC$1048576,0),MATCH((CUADRO!O$5&amp;$E1158),'Hoja de Trabajo para listado'!$BC$151:$CB$151,0)),0)+IFERROR(INDEX('Hoja de Trabajo para listado'!$DE$153:$DG$274,MATCH($A1158,'Hoja de Trabajo para listado'!$DE$153:$DE$1048576,0),MATCH((CUADRO!O$5&amp;$E1158),'Hoja de Trabajo para listado'!$DE$151:$DG$151,0)),0)+IFERROR(INDEX('Hoja de Trabajo para listado'!$CD$155:$DC$1048576,MATCH($A1158,'Hoja de Trabajo para listado'!$CD$155:$CD$1048576,0),MATCH((CUADRO!O$5&amp;$E1158),'Hoja de Trabajo para listado'!$CD$151:$DC$151,0)),0)</f>
        <v>0</v>
      </c>
      <c r="P1158" s="243">
        <f ca="1">+IFERROR(INDEX('Hoja de Trabajo para listado'!$A$155:$Z$1048576,MATCH($A1158,'Hoja de Trabajo para listado'!$A$155:$A$1048576,0),MATCH((CUADRO!P$5&amp;$E1158),'Hoja de Trabajo para listado'!$A$151:$Z$151,0)),0)+IFERROR(INDEX('Hoja de Trabajo para listado'!$AB$155:$BA$1048576,MATCH($A1158,'Hoja de Trabajo para listado'!$AB$155:$AB$1048576,0),MATCH((CUADRO!P$5&amp;$E1158),'Hoja de Trabajo para listado'!$AB$151:$BA$151,0)),0)+IFERROR(INDEX('Hoja de Trabajo para listado'!$BC$155:$CB$1048576,MATCH($A1158,'Hoja de Trabajo para listado'!$BC$155:$BC$1048576,0),MATCH((CUADRO!P$5&amp;$E1158),'Hoja de Trabajo para listado'!$BC$151:$CB$151,0)),0)+IFERROR(INDEX('Hoja de Trabajo para listado'!$DE$153:$DG$274,MATCH($A1158,'Hoja de Trabajo para listado'!$DE$153:$DE$1048576,0),MATCH((CUADRO!P$5&amp;$E1158),'Hoja de Trabajo para listado'!$DE$151:$DG$151,0)),0)+IFERROR(INDEX('Hoja de Trabajo para listado'!$CD$155:$DC$1048576,MATCH($A1158,'Hoja de Trabajo para listado'!$CD$155:$CD$1048576,0),MATCH((CUADRO!P$5&amp;$E1158),'Hoja de Trabajo para listado'!$CD$151:$DC$151,0)),0)</f>
        <v>0</v>
      </c>
      <c r="Q1158" s="243">
        <f ca="1">+IFERROR(INDEX('Hoja de Trabajo para listado'!$A$155:$Z$1048576,MATCH($A1158,'Hoja de Trabajo para listado'!$A$155:$A$1048576,0),MATCH((CUADRO!Q$5&amp;$E1158),'Hoja de Trabajo para listado'!$A$151:$Z$151,0)),0)+IFERROR(INDEX('Hoja de Trabajo para listado'!$AB$155:$BA$1048576,MATCH($A1158,'Hoja de Trabajo para listado'!$AB$155:$AB$1048576,0),MATCH((CUADRO!Q$5&amp;$E1158),'Hoja de Trabajo para listado'!$AB$151:$BA$151,0)),0)+IFERROR(INDEX('Hoja de Trabajo para listado'!$BC$155:$CB$1048576,MATCH($A1158,'Hoja de Trabajo para listado'!$BC$155:$BC$1048576,0),MATCH((CUADRO!Q$5&amp;$E1158),'Hoja de Trabajo para listado'!$BC$151:$CB$151,0)),0)+IFERROR(INDEX('Hoja de Trabajo para listado'!$DE$153:$DG$274,MATCH($A1158,'Hoja de Trabajo para listado'!$DE$153:$DE$1048576,0),MATCH((CUADRO!Q$5&amp;$E1158),'Hoja de Trabajo para listado'!$DE$151:$DG$151,0)),0)+IFERROR(INDEX('Hoja de Trabajo para listado'!$CD$155:$DC$1048576,MATCH($A1158,'Hoja de Trabajo para listado'!$CD$155:$CD$1048576,0),MATCH((CUADRO!Q$5&amp;$E1158),'Hoja de Trabajo para listado'!$CD$151:$DC$151,0)),0)</f>
        <v>0</v>
      </c>
      <c r="R1158" s="243">
        <f t="shared" ref="R1158:R1179" ca="1" si="39">+SUM(F1158:Q1158)</f>
        <v>0</v>
      </c>
      <c r="S1158" s="249"/>
      <c r="T1158" s="243">
        <f ca="1">+T1159</f>
        <v>0</v>
      </c>
      <c r="U1158" s="242">
        <f t="shared" ref="U1158:U1179" si="40">+IF(E1158="Débitos",1,2)</f>
        <v>1</v>
      </c>
      <c r="V1158" s="333" t="str">
        <f>+VLOOKUP(A1158,bd_lista!$A$3:$E$590,5,FALSE)</f>
        <v>Instituciones Descentralizadas Municipales</v>
      </c>
      <c r="W1158" s="391" t="str">
        <f>+V1158</f>
        <v>Instituciones Descentralizadas Municipales</v>
      </c>
      <c r="X1158" s="242">
        <f>+VLOOKUP(A1158,[4]Sheet1!$A$13:$D$744,4,FALSE)</f>
        <v>0</v>
      </c>
      <c r="Y1158" s="242" t="e">
        <f>+VLOOKUP(X1158,bd_lista!$A$3:$C$590,3,FALSE)</f>
        <v>#N/A</v>
      </c>
      <c r="Z1158" s="294">
        <f>+X1158</f>
        <v>0</v>
      </c>
      <c r="AA1158" s="295" t="e">
        <f>+Y1158</f>
        <v>#N/A</v>
      </c>
    </row>
    <row r="1159" spans="1:27" customFormat="1" ht="27" hidden="1" customHeight="1">
      <c r="A1159" s="32">
        <v>2333</v>
      </c>
      <c r="B1159" s="388"/>
      <c r="C1159" s="247" t="str">
        <f>+VLOOKUP(A1159,bd_lista!$A$3:$C$590,3,FALSE)</f>
        <v>ENTIDAD DIRECCIÓN DE LA TERMINAL DE BUSES DE TARIJA</v>
      </c>
      <c r="D1159" s="390"/>
      <c r="E1159" s="244" t="s">
        <v>1305</v>
      </c>
      <c r="F1159" s="243">
        <f ca="1">+IFERROR(INDEX('Hoja de Trabajo para listado'!$A$155:$Z$1048576,MATCH($A1159,'Hoja de Trabajo para listado'!$A$155:$A$1048576,0),MATCH((CUADRO!F$5&amp;$E1159),'Hoja de Trabajo para listado'!$A$151:$Z$151,0)),0)+IFERROR(INDEX('Hoja de Trabajo para listado'!$AB$155:$BA$1048576,MATCH($A1159,'Hoja de Trabajo para listado'!$AB$155:$AB$1048576,0),MATCH((CUADRO!F$5&amp;$E1159),'Hoja de Trabajo para listado'!$AB$151:$BA$151,0)),0)+IFERROR(INDEX('Hoja de Trabajo para listado'!$BC$155:$CB$1048576,MATCH($A1159,'Hoja de Trabajo para listado'!$BC$155:$BC$1048576,0),MATCH((CUADRO!F$5&amp;$E1159),'Hoja de Trabajo para listado'!$BC$151:$CB$151,0)),0)+IFERROR(INDEX('Hoja de Trabajo para listado'!$DE$153:$DG$274,MATCH($A1159,'Hoja de Trabajo para listado'!$DE$153:$DE$1048576,0),MATCH((CUADRO!F$5&amp;$E1159),'Hoja de Trabajo para listado'!$DE$151:$DG$151,0)),0)+IFERROR(INDEX('Hoja de Trabajo para listado'!$CD$155:$DC$1048576,MATCH($A1159,'Hoja de Trabajo para listado'!$CD$155:$CD$1048576,0),MATCH((CUADRO!F$5&amp;$E1159),'Hoja de Trabajo para listado'!$CD$151:$DC$151,0)),0)</f>
        <v>0</v>
      </c>
      <c r="G1159" s="243">
        <f ca="1">+IFERROR(INDEX('Hoja de Trabajo para listado'!$A$155:$Z$1048576,MATCH($A1159,'Hoja de Trabajo para listado'!$A$155:$A$1048576,0),MATCH((CUADRO!G$5&amp;$E1159),'Hoja de Trabajo para listado'!$A$151:$Z$151,0)),0)+IFERROR(INDEX('Hoja de Trabajo para listado'!$AB$155:$BA$1048576,MATCH($A1159,'Hoja de Trabajo para listado'!$AB$155:$AB$1048576,0),MATCH((CUADRO!G$5&amp;$E1159),'Hoja de Trabajo para listado'!$AB$151:$BA$151,0)),0)+IFERROR(INDEX('Hoja de Trabajo para listado'!$BC$155:$CB$1048576,MATCH($A1159,'Hoja de Trabajo para listado'!$BC$155:$BC$1048576,0),MATCH((CUADRO!G$5&amp;$E1159),'Hoja de Trabajo para listado'!$BC$151:$CB$151,0)),0)+IFERROR(INDEX('Hoja de Trabajo para listado'!$DE$153:$DG$274,MATCH($A1159,'Hoja de Trabajo para listado'!$DE$153:$DE$1048576,0),MATCH((CUADRO!G$5&amp;$E1159),'Hoja de Trabajo para listado'!$DE$151:$DG$151,0)),0)+IFERROR(INDEX('Hoja de Trabajo para listado'!$CD$155:$DC$1048576,MATCH($A1159,'Hoja de Trabajo para listado'!$CD$155:$CD$1048576,0),MATCH((CUADRO!G$5&amp;$E1159),'Hoja de Trabajo para listado'!$CD$151:$DC$151,0)),0)</f>
        <v>0</v>
      </c>
      <c r="H1159" s="243">
        <f ca="1">+IFERROR(INDEX('Hoja de Trabajo para listado'!$A$155:$Z$1048576,MATCH($A1159,'Hoja de Trabajo para listado'!$A$155:$A$1048576,0),MATCH((CUADRO!H$5&amp;$E1159),'Hoja de Trabajo para listado'!$A$151:$Z$151,0)),0)+IFERROR(INDEX('Hoja de Trabajo para listado'!$AB$155:$BA$1048576,MATCH($A1159,'Hoja de Trabajo para listado'!$AB$155:$AB$1048576,0),MATCH((CUADRO!H$5&amp;$E1159),'Hoja de Trabajo para listado'!$AB$151:$BA$151,0)),0)+IFERROR(INDEX('Hoja de Trabajo para listado'!$BC$155:$CB$1048576,MATCH($A1159,'Hoja de Trabajo para listado'!$BC$155:$BC$1048576,0),MATCH((CUADRO!H$5&amp;$E1159),'Hoja de Trabajo para listado'!$BC$151:$CB$151,0)),0)+IFERROR(INDEX('Hoja de Trabajo para listado'!$DE$153:$DG$274,MATCH($A1159,'Hoja de Trabajo para listado'!$DE$153:$DE$1048576,0),MATCH((CUADRO!H$5&amp;$E1159),'Hoja de Trabajo para listado'!$DE$151:$DG$151,0)),0)+IFERROR(INDEX('Hoja de Trabajo para listado'!$CD$155:$DC$1048576,MATCH($A1159,'Hoja de Trabajo para listado'!$CD$155:$CD$1048576,0),MATCH((CUADRO!H$5&amp;$E1159),'Hoja de Trabajo para listado'!$CD$151:$DC$151,0)),0)</f>
        <v>0</v>
      </c>
      <c r="I1159" s="243">
        <f ca="1">+IFERROR(INDEX('Hoja de Trabajo para listado'!$A$155:$Z$1048576,MATCH($A1159,'Hoja de Trabajo para listado'!$A$155:$A$1048576,0),MATCH((CUADRO!I$5&amp;$E1159),'Hoja de Trabajo para listado'!$A$151:$Z$151,0)),0)+IFERROR(INDEX('Hoja de Trabajo para listado'!$AB$155:$BA$1048576,MATCH($A1159,'Hoja de Trabajo para listado'!$AB$155:$AB$1048576,0),MATCH((CUADRO!I$5&amp;$E1159),'Hoja de Trabajo para listado'!$AB$151:$BA$151,0)),0)+IFERROR(INDEX('Hoja de Trabajo para listado'!$BC$155:$CB$1048576,MATCH($A1159,'Hoja de Trabajo para listado'!$BC$155:$BC$1048576,0),MATCH((CUADRO!I$5&amp;$E1159),'Hoja de Trabajo para listado'!$BC$151:$CB$151,0)),0)+IFERROR(INDEX('Hoja de Trabajo para listado'!$DE$153:$DG$274,MATCH($A1159,'Hoja de Trabajo para listado'!$DE$153:$DE$1048576,0),MATCH((CUADRO!I$5&amp;$E1159),'Hoja de Trabajo para listado'!$DE$151:$DG$151,0)),0)+IFERROR(INDEX('Hoja de Trabajo para listado'!$CD$155:$DC$1048576,MATCH($A1159,'Hoja de Trabajo para listado'!$CD$155:$CD$1048576,0),MATCH((CUADRO!I$5&amp;$E1159),'Hoja de Trabajo para listado'!$CD$151:$DC$151,0)),0)</f>
        <v>0</v>
      </c>
      <c r="J1159" s="243">
        <f ca="1">+IFERROR(INDEX('Hoja de Trabajo para listado'!$A$155:$Z$1048576,MATCH($A1159,'Hoja de Trabajo para listado'!$A$155:$A$1048576,0),MATCH((CUADRO!J$5&amp;$E1159),'Hoja de Trabajo para listado'!$A$151:$Z$151,0)),0)+IFERROR(INDEX('Hoja de Trabajo para listado'!$AB$155:$BA$1048576,MATCH($A1159,'Hoja de Trabajo para listado'!$AB$155:$AB$1048576,0),MATCH((CUADRO!J$5&amp;$E1159),'Hoja de Trabajo para listado'!$AB$151:$BA$151,0)),0)+IFERROR(INDEX('Hoja de Trabajo para listado'!$BC$155:$CB$1048576,MATCH($A1159,'Hoja de Trabajo para listado'!$BC$155:$BC$1048576,0),MATCH((CUADRO!J$5&amp;$E1159),'Hoja de Trabajo para listado'!$BC$151:$CB$151,0)),0)+IFERROR(INDEX('Hoja de Trabajo para listado'!$DE$153:$DG$274,MATCH($A1159,'Hoja de Trabajo para listado'!$DE$153:$DE$1048576,0),MATCH((CUADRO!J$5&amp;$E1159),'Hoja de Trabajo para listado'!$DE$151:$DG$151,0)),0)+IFERROR(INDEX('Hoja de Trabajo para listado'!$CD$155:$DC$1048576,MATCH($A1159,'Hoja de Trabajo para listado'!$CD$155:$CD$1048576,0),MATCH((CUADRO!J$5&amp;$E1159),'Hoja de Trabajo para listado'!$CD$151:$DC$151,0)),0)</f>
        <v>0</v>
      </c>
      <c r="K1159" s="243">
        <f ca="1">+IFERROR(INDEX('Hoja de Trabajo para listado'!$A$155:$Z$1048576,MATCH($A1159,'Hoja de Trabajo para listado'!$A$155:$A$1048576,0),MATCH((CUADRO!K$5&amp;$E1159),'Hoja de Trabajo para listado'!$A$151:$Z$151,0)),0)+IFERROR(INDEX('Hoja de Trabajo para listado'!$AB$155:$BA$1048576,MATCH($A1159,'Hoja de Trabajo para listado'!$AB$155:$AB$1048576,0),MATCH((CUADRO!K$5&amp;$E1159),'Hoja de Trabajo para listado'!$AB$151:$BA$151,0)),0)+IFERROR(INDEX('Hoja de Trabajo para listado'!$BC$155:$CB$1048576,MATCH($A1159,'Hoja de Trabajo para listado'!$BC$155:$BC$1048576,0),MATCH((CUADRO!K$5&amp;$E1159),'Hoja de Trabajo para listado'!$BC$151:$CB$151,0)),0)+IFERROR(INDEX('Hoja de Trabajo para listado'!$DE$153:$DG$274,MATCH($A1159,'Hoja de Trabajo para listado'!$DE$153:$DE$1048576,0),MATCH((CUADRO!K$5&amp;$E1159),'Hoja de Trabajo para listado'!$DE$151:$DG$151,0)),0)+IFERROR(INDEX('Hoja de Trabajo para listado'!$CD$155:$DC$1048576,MATCH($A1159,'Hoja de Trabajo para listado'!$CD$155:$CD$1048576,0),MATCH((CUADRO!K$5&amp;$E1159),'Hoja de Trabajo para listado'!$CD$151:$DC$151,0)),0)</f>
        <v>0</v>
      </c>
      <c r="L1159" s="243">
        <f ca="1">+IFERROR(INDEX('Hoja de Trabajo para listado'!$A$155:$Z$1048576,MATCH($A1159,'Hoja de Trabajo para listado'!$A$155:$A$1048576,0),MATCH((CUADRO!L$5&amp;$E1159),'Hoja de Trabajo para listado'!$A$151:$Z$151,0)),0)+IFERROR(INDEX('Hoja de Trabajo para listado'!$AB$155:$BA$1048576,MATCH($A1159,'Hoja de Trabajo para listado'!$AB$155:$AB$1048576,0),MATCH((CUADRO!L$5&amp;$E1159),'Hoja de Trabajo para listado'!$AB$151:$BA$151,0)),0)+IFERROR(INDEX('Hoja de Trabajo para listado'!$BC$155:$CB$1048576,MATCH($A1159,'Hoja de Trabajo para listado'!$BC$155:$BC$1048576,0),MATCH((CUADRO!L$5&amp;$E1159),'Hoja de Trabajo para listado'!$BC$151:$CB$151,0)),0)+IFERROR(INDEX('Hoja de Trabajo para listado'!$DE$153:$DG$274,MATCH($A1159,'Hoja de Trabajo para listado'!$DE$153:$DE$1048576,0),MATCH((CUADRO!L$5&amp;$E1159),'Hoja de Trabajo para listado'!$DE$151:$DG$151,0)),0)+IFERROR(INDEX('Hoja de Trabajo para listado'!$CD$155:$DC$1048576,MATCH($A1159,'Hoja de Trabajo para listado'!$CD$155:$CD$1048576,0),MATCH((CUADRO!L$5&amp;$E1159),'Hoja de Trabajo para listado'!$CD$151:$DC$151,0)),0)</f>
        <v>0</v>
      </c>
      <c r="M1159" s="243">
        <f ca="1">+IFERROR(INDEX('Hoja de Trabajo para listado'!$A$155:$Z$1048576,MATCH($A1159,'Hoja de Trabajo para listado'!$A$155:$A$1048576,0),MATCH((CUADRO!M$5&amp;$E1159),'Hoja de Trabajo para listado'!$A$151:$Z$151,0)),0)+IFERROR(INDEX('Hoja de Trabajo para listado'!$AB$155:$BA$1048576,MATCH($A1159,'Hoja de Trabajo para listado'!$AB$155:$AB$1048576,0),MATCH((CUADRO!M$5&amp;$E1159),'Hoja de Trabajo para listado'!$AB$151:$BA$151,0)),0)+IFERROR(INDEX('Hoja de Trabajo para listado'!$BC$155:$CB$1048576,MATCH($A1159,'Hoja de Trabajo para listado'!$BC$155:$BC$1048576,0),MATCH((CUADRO!M$5&amp;$E1159),'Hoja de Trabajo para listado'!$BC$151:$CB$151,0)),0)+IFERROR(INDEX('Hoja de Trabajo para listado'!$DE$153:$DG$274,MATCH($A1159,'Hoja de Trabajo para listado'!$DE$153:$DE$1048576,0),MATCH((CUADRO!M$5&amp;$E1159),'Hoja de Trabajo para listado'!$DE$151:$DG$151,0)),0)+IFERROR(INDEX('Hoja de Trabajo para listado'!$CD$155:$DC$1048576,MATCH($A1159,'Hoja de Trabajo para listado'!$CD$155:$CD$1048576,0),MATCH((CUADRO!M$5&amp;$E1159),'Hoja de Trabajo para listado'!$CD$151:$DC$151,0)),0)</f>
        <v>0</v>
      </c>
      <c r="N1159" s="243">
        <f ca="1">+IFERROR(INDEX('Hoja de Trabajo para listado'!$A$155:$Z$1048576,MATCH($A1159,'Hoja de Trabajo para listado'!$A$155:$A$1048576,0),MATCH((CUADRO!N$5&amp;$E1159),'Hoja de Trabajo para listado'!$A$151:$Z$151,0)),0)+IFERROR(INDEX('Hoja de Trabajo para listado'!$AB$155:$BA$1048576,MATCH($A1159,'Hoja de Trabajo para listado'!$AB$155:$AB$1048576,0),MATCH((CUADRO!N$5&amp;$E1159),'Hoja de Trabajo para listado'!$AB$151:$BA$151,0)),0)+IFERROR(INDEX('Hoja de Trabajo para listado'!$BC$155:$CB$1048576,MATCH($A1159,'Hoja de Trabajo para listado'!$BC$155:$BC$1048576,0),MATCH((CUADRO!N$5&amp;$E1159),'Hoja de Trabajo para listado'!$BC$151:$CB$151,0)),0)+IFERROR(INDEX('Hoja de Trabajo para listado'!$DE$153:$DG$274,MATCH($A1159,'Hoja de Trabajo para listado'!$DE$153:$DE$1048576,0),MATCH((CUADRO!N$5&amp;$E1159),'Hoja de Trabajo para listado'!$DE$151:$DG$151,0)),0)+IFERROR(INDEX('Hoja de Trabajo para listado'!$CD$155:$DC$1048576,MATCH($A1159,'Hoja de Trabajo para listado'!$CD$155:$CD$1048576,0),MATCH((CUADRO!N$5&amp;$E1159),'Hoja de Trabajo para listado'!$CD$151:$DC$151,0)),0)</f>
        <v>0</v>
      </c>
      <c r="O1159" s="243">
        <f ca="1">+IFERROR(INDEX('Hoja de Trabajo para listado'!$A$155:$Z$1048576,MATCH($A1159,'Hoja de Trabajo para listado'!$A$155:$A$1048576,0),MATCH((CUADRO!O$5&amp;$E1159),'Hoja de Trabajo para listado'!$A$151:$Z$151,0)),0)+IFERROR(INDEX('Hoja de Trabajo para listado'!$AB$155:$BA$1048576,MATCH($A1159,'Hoja de Trabajo para listado'!$AB$155:$AB$1048576,0),MATCH((CUADRO!O$5&amp;$E1159),'Hoja de Trabajo para listado'!$AB$151:$BA$151,0)),0)+IFERROR(INDEX('Hoja de Trabajo para listado'!$BC$155:$CB$1048576,MATCH($A1159,'Hoja de Trabajo para listado'!$BC$155:$BC$1048576,0),MATCH((CUADRO!O$5&amp;$E1159),'Hoja de Trabajo para listado'!$BC$151:$CB$151,0)),0)+IFERROR(INDEX('Hoja de Trabajo para listado'!$DE$153:$DG$274,MATCH($A1159,'Hoja de Trabajo para listado'!$DE$153:$DE$1048576,0),MATCH((CUADRO!O$5&amp;$E1159),'Hoja de Trabajo para listado'!$DE$151:$DG$151,0)),0)+IFERROR(INDEX('Hoja de Trabajo para listado'!$CD$155:$DC$1048576,MATCH($A1159,'Hoja de Trabajo para listado'!$CD$155:$CD$1048576,0),MATCH((CUADRO!O$5&amp;$E1159),'Hoja de Trabajo para listado'!$CD$151:$DC$151,0)),0)</f>
        <v>0</v>
      </c>
      <c r="P1159" s="243">
        <f ca="1">+IFERROR(INDEX('Hoja de Trabajo para listado'!$A$155:$Z$1048576,MATCH($A1159,'Hoja de Trabajo para listado'!$A$155:$A$1048576,0),MATCH((CUADRO!P$5&amp;$E1159),'Hoja de Trabajo para listado'!$A$151:$Z$151,0)),0)+IFERROR(INDEX('Hoja de Trabajo para listado'!$AB$155:$BA$1048576,MATCH($A1159,'Hoja de Trabajo para listado'!$AB$155:$AB$1048576,0),MATCH((CUADRO!P$5&amp;$E1159),'Hoja de Trabajo para listado'!$AB$151:$BA$151,0)),0)+IFERROR(INDEX('Hoja de Trabajo para listado'!$BC$155:$CB$1048576,MATCH($A1159,'Hoja de Trabajo para listado'!$BC$155:$BC$1048576,0),MATCH((CUADRO!P$5&amp;$E1159),'Hoja de Trabajo para listado'!$BC$151:$CB$151,0)),0)+IFERROR(INDEX('Hoja de Trabajo para listado'!$DE$153:$DG$274,MATCH($A1159,'Hoja de Trabajo para listado'!$DE$153:$DE$1048576,0),MATCH((CUADRO!P$5&amp;$E1159),'Hoja de Trabajo para listado'!$DE$151:$DG$151,0)),0)+IFERROR(INDEX('Hoja de Trabajo para listado'!$CD$155:$DC$1048576,MATCH($A1159,'Hoja de Trabajo para listado'!$CD$155:$CD$1048576,0),MATCH((CUADRO!P$5&amp;$E1159),'Hoja de Trabajo para listado'!$CD$151:$DC$151,0)),0)</f>
        <v>0</v>
      </c>
      <c r="Q1159" s="243">
        <f ca="1">+IFERROR(INDEX('Hoja de Trabajo para listado'!$A$155:$Z$1048576,MATCH($A1159,'Hoja de Trabajo para listado'!$A$155:$A$1048576,0),MATCH((CUADRO!Q$5&amp;$E1159),'Hoja de Trabajo para listado'!$A$151:$Z$151,0)),0)+IFERROR(INDEX('Hoja de Trabajo para listado'!$AB$155:$BA$1048576,MATCH($A1159,'Hoja de Trabajo para listado'!$AB$155:$AB$1048576,0),MATCH((CUADRO!Q$5&amp;$E1159),'Hoja de Trabajo para listado'!$AB$151:$BA$151,0)),0)+IFERROR(INDEX('Hoja de Trabajo para listado'!$BC$155:$CB$1048576,MATCH($A1159,'Hoja de Trabajo para listado'!$BC$155:$BC$1048576,0),MATCH((CUADRO!Q$5&amp;$E1159),'Hoja de Trabajo para listado'!$BC$151:$CB$151,0)),0)+IFERROR(INDEX('Hoja de Trabajo para listado'!$DE$153:$DG$274,MATCH($A1159,'Hoja de Trabajo para listado'!$DE$153:$DE$1048576,0),MATCH((CUADRO!Q$5&amp;$E1159),'Hoja de Trabajo para listado'!$DE$151:$DG$151,0)),0)+IFERROR(INDEX('Hoja de Trabajo para listado'!$CD$155:$DC$1048576,MATCH($A1159,'Hoja de Trabajo para listado'!$CD$155:$CD$1048576,0),MATCH((CUADRO!Q$5&amp;$E1159),'Hoja de Trabajo para listado'!$CD$151:$DC$151,0)),0)</f>
        <v>0</v>
      </c>
      <c r="R1159" s="243">
        <f t="shared" ca="1" si="39"/>
        <v>0</v>
      </c>
      <c r="S1159" s="249">
        <f ca="1">+R1158+R1159</f>
        <v>0</v>
      </c>
      <c r="T1159" s="243">
        <f ca="1">+S1159</f>
        <v>0</v>
      </c>
      <c r="U1159" s="242">
        <f t="shared" si="40"/>
        <v>2</v>
      </c>
      <c r="V1159" s="333" t="str">
        <f>+VLOOKUP(A1159,bd_lista!$A$3:$E$590,5,FALSE)</f>
        <v>Instituciones Descentralizadas Municipales</v>
      </c>
      <c r="W1159" s="392"/>
      <c r="X1159" s="242">
        <f>+VLOOKUP(A1159,[4]Sheet1!$A$13:$D$744,4,FALSE)</f>
        <v>0</v>
      </c>
      <c r="Y1159" s="242" t="e">
        <f>+VLOOKUP(X1159,bd_lista!$A$3:$C$590,3,FALSE)</f>
        <v>#N/A</v>
      </c>
      <c r="Z1159" s="292"/>
      <c r="AA1159" s="293"/>
    </row>
    <row r="1160" spans="1:27" customFormat="1" ht="27" hidden="1" customHeight="1">
      <c r="A1160" s="32">
        <v>2334</v>
      </c>
      <c r="B1160" s="387">
        <f>+A1160</f>
        <v>2334</v>
      </c>
      <c r="C1160" s="247" t="str">
        <f>+VLOOKUP(A1160,bd_lista!$A$3:$C$590,3,FALSE)</f>
        <v>ENTIDAD DESCENTRALIZADA MUNICIPAL DE MAQUINARIA Y EQUIPO</v>
      </c>
      <c r="D1160" s="389" t="str">
        <f>+C1160</f>
        <v>ENTIDAD DESCENTRALIZADA MUNICIPAL DE MAQUINARIA Y EQUIPO</v>
      </c>
      <c r="E1160" s="242" t="s">
        <v>1304</v>
      </c>
      <c r="F1160" s="243">
        <f ca="1">+IFERROR(INDEX('Hoja de Trabajo para listado'!$A$155:$Z$1048576,MATCH($A1160,'Hoja de Trabajo para listado'!$A$155:$A$1048576,0),MATCH((CUADRO!F$5&amp;$E1160),'Hoja de Trabajo para listado'!$A$151:$Z$151,0)),0)+IFERROR(INDEX('Hoja de Trabajo para listado'!$AB$155:$BA$1048576,MATCH($A1160,'Hoja de Trabajo para listado'!$AB$155:$AB$1048576,0),MATCH((CUADRO!F$5&amp;$E1160),'Hoja de Trabajo para listado'!$AB$151:$BA$151,0)),0)+IFERROR(INDEX('Hoja de Trabajo para listado'!$BC$155:$CB$1048576,MATCH($A1160,'Hoja de Trabajo para listado'!$BC$155:$BC$1048576,0),MATCH((CUADRO!F$5&amp;$E1160),'Hoja de Trabajo para listado'!$BC$151:$CB$151,0)),0)+IFERROR(INDEX('Hoja de Trabajo para listado'!$DE$153:$DG$274,MATCH($A1160,'Hoja de Trabajo para listado'!$DE$153:$DE$1048576,0),MATCH((CUADRO!F$5&amp;$E1160),'Hoja de Trabajo para listado'!$DE$151:$DG$151,0)),0)+IFERROR(INDEX('Hoja de Trabajo para listado'!$CD$155:$DC$1048576,MATCH($A1160,'Hoja de Trabajo para listado'!$CD$155:$CD$1048576,0),MATCH((CUADRO!F$5&amp;$E1160),'Hoja de Trabajo para listado'!$CD$151:$DC$151,0)),0)</f>
        <v>0</v>
      </c>
      <c r="G1160" s="243">
        <f ca="1">+IFERROR(INDEX('Hoja de Trabajo para listado'!$A$155:$Z$1048576,MATCH($A1160,'Hoja de Trabajo para listado'!$A$155:$A$1048576,0),MATCH((CUADRO!G$5&amp;$E1160),'Hoja de Trabajo para listado'!$A$151:$Z$151,0)),0)+IFERROR(INDEX('Hoja de Trabajo para listado'!$AB$155:$BA$1048576,MATCH($A1160,'Hoja de Trabajo para listado'!$AB$155:$AB$1048576,0),MATCH((CUADRO!G$5&amp;$E1160),'Hoja de Trabajo para listado'!$AB$151:$BA$151,0)),0)+IFERROR(INDEX('Hoja de Trabajo para listado'!$BC$155:$CB$1048576,MATCH($A1160,'Hoja de Trabajo para listado'!$BC$155:$BC$1048576,0),MATCH((CUADRO!G$5&amp;$E1160),'Hoja de Trabajo para listado'!$BC$151:$CB$151,0)),0)+IFERROR(INDEX('Hoja de Trabajo para listado'!$DE$153:$DG$274,MATCH($A1160,'Hoja de Trabajo para listado'!$DE$153:$DE$1048576,0),MATCH((CUADRO!G$5&amp;$E1160),'Hoja de Trabajo para listado'!$DE$151:$DG$151,0)),0)+IFERROR(INDEX('Hoja de Trabajo para listado'!$CD$155:$DC$1048576,MATCH($A1160,'Hoja de Trabajo para listado'!$CD$155:$CD$1048576,0),MATCH((CUADRO!G$5&amp;$E1160),'Hoja de Trabajo para listado'!$CD$151:$DC$151,0)),0)</f>
        <v>0</v>
      </c>
      <c r="H1160" s="243">
        <f ca="1">+IFERROR(INDEX('Hoja de Trabajo para listado'!$A$155:$Z$1048576,MATCH($A1160,'Hoja de Trabajo para listado'!$A$155:$A$1048576,0),MATCH((CUADRO!H$5&amp;$E1160),'Hoja de Trabajo para listado'!$A$151:$Z$151,0)),0)+IFERROR(INDEX('Hoja de Trabajo para listado'!$AB$155:$BA$1048576,MATCH($A1160,'Hoja de Trabajo para listado'!$AB$155:$AB$1048576,0),MATCH((CUADRO!H$5&amp;$E1160),'Hoja de Trabajo para listado'!$AB$151:$BA$151,0)),0)+IFERROR(INDEX('Hoja de Trabajo para listado'!$BC$155:$CB$1048576,MATCH($A1160,'Hoja de Trabajo para listado'!$BC$155:$BC$1048576,0),MATCH((CUADRO!H$5&amp;$E1160),'Hoja de Trabajo para listado'!$BC$151:$CB$151,0)),0)+IFERROR(INDEX('Hoja de Trabajo para listado'!$DE$153:$DG$274,MATCH($A1160,'Hoja de Trabajo para listado'!$DE$153:$DE$1048576,0),MATCH((CUADRO!H$5&amp;$E1160),'Hoja de Trabajo para listado'!$DE$151:$DG$151,0)),0)+IFERROR(INDEX('Hoja de Trabajo para listado'!$CD$155:$DC$1048576,MATCH($A1160,'Hoja de Trabajo para listado'!$CD$155:$CD$1048576,0),MATCH((CUADRO!H$5&amp;$E1160),'Hoja de Trabajo para listado'!$CD$151:$DC$151,0)),0)</f>
        <v>0</v>
      </c>
      <c r="I1160" s="243">
        <f ca="1">+IFERROR(INDEX('Hoja de Trabajo para listado'!$A$155:$Z$1048576,MATCH($A1160,'Hoja de Trabajo para listado'!$A$155:$A$1048576,0),MATCH((CUADRO!I$5&amp;$E1160),'Hoja de Trabajo para listado'!$A$151:$Z$151,0)),0)+IFERROR(INDEX('Hoja de Trabajo para listado'!$AB$155:$BA$1048576,MATCH($A1160,'Hoja de Trabajo para listado'!$AB$155:$AB$1048576,0),MATCH((CUADRO!I$5&amp;$E1160),'Hoja de Trabajo para listado'!$AB$151:$BA$151,0)),0)+IFERROR(INDEX('Hoja de Trabajo para listado'!$BC$155:$CB$1048576,MATCH($A1160,'Hoja de Trabajo para listado'!$BC$155:$BC$1048576,0),MATCH((CUADRO!I$5&amp;$E1160),'Hoja de Trabajo para listado'!$BC$151:$CB$151,0)),0)+IFERROR(INDEX('Hoja de Trabajo para listado'!$DE$153:$DG$274,MATCH($A1160,'Hoja de Trabajo para listado'!$DE$153:$DE$1048576,0),MATCH((CUADRO!I$5&amp;$E1160),'Hoja de Trabajo para listado'!$DE$151:$DG$151,0)),0)+IFERROR(INDEX('Hoja de Trabajo para listado'!$CD$155:$DC$1048576,MATCH($A1160,'Hoja de Trabajo para listado'!$CD$155:$CD$1048576,0),MATCH((CUADRO!I$5&amp;$E1160),'Hoja de Trabajo para listado'!$CD$151:$DC$151,0)),0)</f>
        <v>0</v>
      </c>
      <c r="J1160" s="243">
        <f ca="1">+IFERROR(INDEX('Hoja de Trabajo para listado'!$A$155:$Z$1048576,MATCH($A1160,'Hoja de Trabajo para listado'!$A$155:$A$1048576,0),MATCH((CUADRO!J$5&amp;$E1160),'Hoja de Trabajo para listado'!$A$151:$Z$151,0)),0)+IFERROR(INDEX('Hoja de Trabajo para listado'!$AB$155:$BA$1048576,MATCH($A1160,'Hoja de Trabajo para listado'!$AB$155:$AB$1048576,0),MATCH((CUADRO!J$5&amp;$E1160),'Hoja de Trabajo para listado'!$AB$151:$BA$151,0)),0)+IFERROR(INDEX('Hoja de Trabajo para listado'!$BC$155:$CB$1048576,MATCH($A1160,'Hoja de Trabajo para listado'!$BC$155:$BC$1048576,0),MATCH((CUADRO!J$5&amp;$E1160),'Hoja de Trabajo para listado'!$BC$151:$CB$151,0)),0)+IFERROR(INDEX('Hoja de Trabajo para listado'!$DE$153:$DG$274,MATCH($A1160,'Hoja de Trabajo para listado'!$DE$153:$DE$1048576,0),MATCH((CUADRO!J$5&amp;$E1160),'Hoja de Trabajo para listado'!$DE$151:$DG$151,0)),0)+IFERROR(INDEX('Hoja de Trabajo para listado'!$CD$155:$DC$1048576,MATCH($A1160,'Hoja de Trabajo para listado'!$CD$155:$CD$1048576,0),MATCH((CUADRO!J$5&amp;$E1160),'Hoja de Trabajo para listado'!$CD$151:$DC$151,0)),0)</f>
        <v>0</v>
      </c>
      <c r="K1160" s="243">
        <f ca="1">+IFERROR(INDEX('Hoja de Trabajo para listado'!$A$155:$Z$1048576,MATCH($A1160,'Hoja de Trabajo para listado'!$A$155:$A$1048576,0),MATCH((CUADRO!K$5&amp;$E1160),'Hoja de Trabajo para listado'!$A$151:$Z$151,0)),0)+IFERROR(INDEX('Hoja de Trabajo para listado'!$AB$155:$BA$1048576,MATCH($A1160,'Hoja de Trabajo para listado'!$AB$155:$AB$1048576,0),MATCH((CUADRO!K$5&amp;$E1160),'Hoja de Trabajo para listado'!$AB$151:$BA$151,0)),0)+IFERROR(INDEX('Hoja de Trabajo para listado'!$BC$155:$CB$1048576,MATCH($A1160,'Hoja de Trabajo para listado'!$BC$155:$BC$1048576,0),MATCH((CUADRO!K$5&amp;$E1160),'Hoja de Trabajo para listado'!$BC$151:$CB$151,0)),0)+IFERROR(INDEX('Hoja de Trabajo para listado'!$DE$153:$DG$274,MATCH($A1160,'Hoja de Trabajo para listado'!$DE$153:$DE$1048576,0),MATCH((CUADRO!K$5&amp;$E1160),'Hoja de Trabajo para listado'!$DE$151:$DG$151,0)),0)+IFERROR(INDEX('Hoja de Trabajo para listado'!$CD$155:$DC$1048576,MATCH($A1160,'Hoja de Trabajo para listado'!$CD$155:$CD$1048576,0),MATCH((CUADRO!K$5&amp;$E1160),'Hoja de Trabajo para listado'!$CD$151:$DC$151,0)),0)</f>
        <v>0</v>
      </c>
      <c r="L1160" s="243">
        <f ca="1">+IFERROR(INDEX('Hoja de Trabajo para listado'!$A$155:$Z$1048576,MATCH($A1160,'Hoja de Trabajo para listado'!$A$155:$A$1048576,0),MATCH((CUADRO!L$5&amp;$E1160),'Hoja de Trabajo para listado'!$A$151:$Z$151,0)),0)+IFERROR(INDEX('Hoja de Trabajo para listado'!$AB$155:$BA$1048576,MATCH($A1160,'Hoja de Trabajo para listado'!$AB$155:$AB$1048576,0),MATCH((CUADRO!L$5&amp;$E1160),'Hoja de Trabajo para listado'!$AB$151:$BA$151,0)),0)+IFERROR(INDEX('Hoja de Trabajo para listado'!$BC$155:$CB$1048576,MATCH($A1160,'Hoja de Trabajo para listado'!$BC$155:$BC$1048576,0),MATCH((CUADRO!L$5&amp;$E1160),'Hoja de Trabajo para listado'!$BC$151:$CB$151,0)),0)+IFERROR(INDEX('Hoja de Trabajo para listado'!$DE$153:$DG$274,MATCH($A1160,'Hoja de Trabajo para listado'!$DE$153:$DE$1048576,0),MATCH((CUADRO!L$5&amp;$E1160),'Hoja de Trabajo para listado'!$DE$151:$DG$151,0)),0)+IFERROR(INDEX('Hoja de Trabajo para listado'!$CD$155:$DC$1048576,MATCH($A1160,'Hoja de Trabajo para listado'!$CD$155:$CD$1048576,0),MATCH((CUADRO!L$5&amp;$E1160),'Hoja de Trabajo para listado'!$CD$151:$DC$151,0)),0)</f>
        <v>0</v>
      </c>
      <c r="M1160" s="243">
        <f ca="1">+IFERROR(INDEX('Hoja de Trabajo para listado'!$A$155:$Z$1048576,MATCH($A1160,'Hoja de Trabajo para listado'!$A$155:$A$1048576,0),MATCH((CUADRO!M$5&amp;$E1160),'Hoja de Trabajo para listado'!$A$151:$Z$151,0)),0)+IFERROR(INDEX('Hoja de Trabajo para listado'!$AB$155:$BA$1048576,MATCH($A1160,'Hoja de Trabajo para listado'!$AB$155:$AB$1048576,0),MATCH((CUADRO!M$5&amp;$E1160),'Hoja de Trabajo para listado'!$AB$151:$BA$151,0)),0)+IFERROR(INDEX('Hoja de Trabajo para listado'!$BC$155:$CB$1048576,MATCH($A1160,'Hoja de Trabajo para listado'!$BC$155:$BC$1048576,0),MATCH((CUADRO!M$5&amp;$E1160),'Hoja de Trabajo para listado'!$BC$151:$CB$151,0)),0)+IFERROR(INDEX('Hoja de Trabajo para listado'!$DE$153:$DG$274,MATCH($A1160,'Hoja de Trabajo para listado'!$DE$153:$DE$1048576,0),MATCH((CUADRO!M$5&amp;$E1160),'Hoja de Trabajo para listado'!$DE$151:$DG$151,0)),0)+IFERROR(INDEX('Hoja de Trabajo para listado'!$CD$155:$DC$1048576,MATCH($A1160,'Hoja de Trabajo para listado'!$CD$155:$CD$1048576,0),MATCH((CUADRO!M$5&amp;$E1160),'Hoja de Trabajo para listado'!$CD$151:$DC$151,0)),0)</f>
        <v>0</v>
      </c>
      <c r="N1160" s="243">
        <f ca="1">+IFERROR(INDEX('Hoja de Trabajo para listado'!$A$155:$Z$1048576,MATCH($A1160,'Hoja de Trabajo para listado'!$A$155:$A$1048576,0),MATCH((CUADRO!N$5&amp;$E1160),'Hoja de Trabajo para listado'!$A$151:$Z$151,0)),0)+IFERROR(INDEX('Hoja de Trabajo para listado'!$AB$155:$BA$1048576,MATCH($A1160,'Hoja de Trabajo para listado'!$AB$155:$AB$1048576,0),MATCH((CUADRO!N$5&amp;$E1160),'Hoja de Trabajo para listado'!$AB$151:$BA$151,0)),0)+IFERROR(INDEX('Hoja de Trabajo para listado'!$BC$155:$CB$1048576,MATCH($A1160,'Hoja de Trabajo para listado'!$BC$155:$BC$1048576,0),MATCH((CUADRO!N$5&amp;$E1160),'Hoja de Trabajo para listado'!$BC$151:$CB$151,0)),0)+IFERROR(INDEX('Hoja de Trabajo para listado'!$DE$153:$DG$274,MATCH($A1160,'Hoja de Trabajo para listado'!$DE$153:$DE$1048576,0),MATCH((CUADRO!N$5&amp;$E1160),'Hoja de Trabajo para listado'!$DE$151:$DG$151,0)),0)+IFERROR(INDEX('Hoja de Trabajo para listado'!$CD$155:$DC$1048576,MATCH($A1160,'Hoja de Trabajo para listado'!$CD$155:$CD$1048576,0),MATCH((CUADRO!N$5&amp;$E1160),'Hoja de Trabajo para listado'!$CD$151:$DC$151,0)),0)</f>
        <v>0</v>
      </c>
      <c r="O1160" s="243">
        <f ca="1">+IFERROR(INDEX('Hoja de Trabajo para listado'!$A$155:$Z$1048576,MATCH($A1160,'Hoja de Trabajo para listado'!$A$155:$A$1048576,0),MATCH((CUADRO!O$5&amp;$E1160),'Hoja de Trabajo para listado'!$A$151:$Z$151,0)),0)+IFERROR(INDEX('Hoja de Trabajo para listado'!$AB$155:$BA$1048576,MATCH($A1160,'Hoja de Trabajo para listado'!$AB$155:$AB$1048576,0),MATCH((CUADRO!O$5&amp;$E1160),'Hoja de Trabajo para listado'!$AB$151:$BA$151,0)),0)+IFERROR(INDEX('Hoja de Trabajo para listado'!$BC$155:$CB$1048576,MATCH($A1160,'Hoja de Trabajo para listado'!$BC$155:$BC$1048576,0),MATCH((CUADRO!O$5&amp;$E1160),'Hoja de Trabajo para listado'!$BC$151:$CB$151,0)),0)+IFERROR(INDEX('Hoja de Trabajo para listado'!$DE$153:$DG$274,MATCH($A1160,'Hoja de Trabajo para listado'!$DE$153:$DE$1048576,0),MATCH((CUADRO!O$5&amp;$E1160),'Hoja de Trabajo para listado'!$DE$151:$DG$151,0)),0)+IFERROR(INDEX('Hoja de Trabajo para listado'!$CD$155:$DC$1048576,MATCH($A1160,'Hoja de Trabajo para listado'!$CD$155:$CD$1048576,0),MATCH((CUADRO!O$5&amp;$E1160),'Hoja de Trabajo para listado'!$CD$151:$DC$151,0)),0)</f>
        <v>0</v>
      </c>
      <c r="P1160" s="243">
        <f ca="1">+IFERROR(INDEX('Hoja de Trabajo para listado'!$A$155:$Z$1048576,MATCH($A1160,'Hoja de Trabajo para listado'!$A$155:$A$1048576,0),MATCH((CUADRO!P$5&amp;$E1160),'Hoja de Trabajo para listado'!$A$151:$Z$151,0)),0)+IFERROR(INDEX('Hoja de Trabajo para listado'!$AB$155:$BA$1048576,MATCH($A1160,'Hoja de Trabajo para listado'!$AB$155:$AB$1048576,0),MATCH((CUADRO!P$5&amp;$E1160),'Hoja de Trabajo para listado'!$AB$151:$BA$151,0)),0)+IFERROR(INDEX('Hoja de Trabajo para listado'!$BC$155:$CB$1048576,MATCH($A1160,'Hoja de Trabajo para listado'!$BC$155:$BC$1048576,0),MATCH((CUADRO!P$5&amp;$E1160),'Hoja de Trabajo para listado'!$BC$151:$CB$151,0)),0)+IFERROR(INDEX('Hoja de Trabajo para listado'!$DE$153:$DG$274,MATCH($A1160,'Hoja de Trabajo para listado'!$DE$153:$DE$1048576,0),MATCH((CUADRO!P$5&amp;$E1160),'Hoja de Trabajo para listado'!$DE$151:$DG$151,0)),0)+IFERROR(INDEX('Hoja de Trabajo para listado'!$CD$155:$DC$1048576,MATCH($A1160,'Hoja de Trabajo para listado'!$CD$155:$CD$1048576,0),MATCH((CUADRO!P$5&amp;$E1160),'Hoja de Trabajo para listado'!$CD$151:$DC$151,0)),0)</f>
        <v>0</v>
      </c>
      <c r="Q1160" s="243">
        <f ca="1">+IFERROR(INDEX('Hoja de Trabajo para listado'!$A$155:$Z$1048576,MATCH($A1160,'Hoja de Trabajo para listado'!$A$155:$A$1048576,0),MATCH((CUADRO!Q$5&amp;$E1160),'Hoja de Trabajo para listado'!$A$151:$Z$151,0)),0)+IFERROR(INDEX('Hoja de Trabajo para listado'!$AB$155:$BA$1048576,MATCH($A1160,'Hoja de Trabajo para listado'!$AB$155:$AB$1048576,0),MATCH((CUADRO!Q$5&amp;$E1160),'Hoja de Trabajo para listado'!$AB$151:$BA$151,0)),0)+IFERROR(INDEX('Hoja de Trabajo para listado'!$BC$155:$CB$1048576,MATCH($A1160,'Hoja de Trabajo para listado'!$BC$155:$BC$1048576,0),MATCH((CUADRO!Q$5&amp;$E1160),'Hoja de Trabajo para listado'!$BC$151:$CB$151,0)),0)+IFERROR(INDEX('Hoja de Trabajo para listado'!$DE$153:$DG$274,MATCH($A1160,'Hoja de Trabajo para listado'!$DE$153:$DE$1048576,0),MATCH((CUADRO!Q$5&amp;$E1160),'Hoja de Trabajo para listado'!$DE$151:$DG$151,0)),0)+IFERROR(INDEX('Hoja de Trabajo para listado'!$CD$155:$DC$1048576,MATCH($A1160,'Hoja de Trabajo para listado'!$CD$155:$CD$1048576,0),MATCH((CUADRO!Q$5&amp;$E1160),'Hoja de Trabajo para listado'!$CD$151:$DC$151,0)),0)</f>
        <v>0</v>
      </c>
      <c r="R1160" s="243">
        <f t="shared" ca="1" si="39"/>
        <v>0</v>
      </c>
      <c r="S1160" s="249"/>
      <c r="T1160" s="243">
        <f ca="1">+T1161</f>
        <v>0</v>
      </c>
      <c r="U1160" s="242">
        <f t="shared" si="40"/>
        <v>1</v>
      </c>
      <c r="V1160" s="333" t="str">
        <f>+VLOOKUP(A1160,bd_lista!$A$3:$E$590,5,FALSE)</f>
        <v>Empresas Municipales</v>
      </c>
      <c r="W1160" s="391" t="str">
        <f>+V1160</f>
        <v>Empresas Municipales</v>
      </c>
      <c r="X1160" s="242">
        <f>+VLOOKUP(A1160,[4]Sheet1!$A$13:$D$744,4,FALSE)</f>
        <v>0</v>
      </c>
      <c r="Y1160" s="242" t="e">
        <f>+VLOOKUP(X1160,bd_lista!$A$3:$C$590,3,FALSE)</f>
        <v>#N/A</v>
      </c>
      <c r="Z1160" s="294">
        <f>+X1160</f>
        <v>0</v>
      </c>
      <c r="AA1160" s="319" t="e">
        <f>+Y1160</f>
        <v>#N/A</v>
      </c>
    </row>
    <row r="1161" spans="1:27" customFormat="1" ht="27" hidden="1" customHeight="1">
      <c r="A1161" s="32">
        <v>2334</v>
      </c>
      <c r="B1161" s="388"/>
      <c r="C1161" s="247" t="str">
        <f>+VLOOKUP(A1161,bd_lista!$A$3:$C$590,3,FALSE)</f>
        <v>ENTIDAD DESCENTRALIZADA MUNICIPAL DE MAQUINARIA Y EQUIPO</v>
      </c>
      <c r="D1161" s="390"/>
      <c r="E1161" s="244" t="s">
        <v>1305</v>
      </c>
      <c r="F1161" s="243">
        <f ca="1">+IFERROR(INDEX('Hoja de Trabajo para listado'!$A$155:$Z$1048576,MATCH($A1161,'Hoja de Trabajo para listado'!$A$155:$A$1048576,0),MATCH((CUADRO!F$5&amp;$E1161),'Hoja de Trabajo para listado'!$A$151:$Z$151,0)),0)+IFERROR(INDEX('Hoja de Trabajo para listado'!$AB$155:$BA$1048576,MATCH($A1161,'Hoja de Trabajo para listado'!$AB$155:$AB$1048576,0),MATCH((CUADRO!F$5&amp;$E1161),'Hoja de Trabajo para listado'!$AB$151:$BA$151,0)),0)+IFERROR(INDEX('Hoja de Trabajo para listado'!$BC$155:$CB$1048576,MATCH($A1161,'Hoja de Trabajo para listado'!$BC$155:$BC$1048576,0),MATCH((CUADRO!F$5&amp;$E1161),'Hoja de Trabajo para listado'!$BC$151:$CB$151,0)),0)+IFERROR(INDEX('Hoja de Trabajo para listado'!$DE$153:$DG$274,MATCH($A1161,'Hoja de Trabajo para listado'!$DE$153:$DE$1048576,0),MATCH((CUADRO!F$5&amp;$E1161),'Hoja de Trabajo para listado'!$DE$151:$DG$151,0)),0)+IFERROR(INDEX('Hoja de Trabajo para listado'!$CD$155:$DC$1048576,MATCH($A1161,'Hoja de Trabajo para listado'!$CD$155:$CD$1048576,0),MATCH((CUADRO!F$5&amp;$E1161),'Hoja de Trabajo para listado'!$CD$151:$DC$151,0)),0)</f>
        <v>0</v>
      </c>
      <c r="G1161" s="243">
        <f ca="1">+IFERROR(INDEX('Hoja de Trabajo para listado'!$A$155:$Z$1048576,MATCH($A1161,'Hoja de Trabajo para listado'!$A$155:$A$1048576,0),MATCH((CUADRO!G$5&amp;$E1161),'Hoja de Trabajo para listado'!$A$151:$Z$151,0)),0)+IFERROR(INDEX('Hoja de Trabajo para listado'!$AB$155:$BA$1048576,MATCH($A1161,'Hoja de Trabajo para listado'!$AB$155:$AB$1048576,0),MATCH((CUADRO!G$5&amp;$E1161),'Hoja de Trabajo para listado'!$AB$151:$BA$151,0)),0)+IFERROR(INDEX('Hoja de Trabajo para listado'!$BC$155:$CB$1048576,MATCH($A1161,'Hoja de Trabajo para listado'!$BC$155:$BC$1048576,0),MATCH((CUADRO!G$5&amp;$E1161),'Hoja de Trabajo para listado'!$BC$151:$CB$151,0)),0)+IFERROR(INDEX('Hoja de Trabajo para listado'!$DE$153:$DG$274,MATCH($A1161,'Hoja de Trabajo para listado'!$DE$153:$DE$1048576,0),MATCH((CUADRO!G$5&amp;$E1161),'Hoja de Trabajo para listado'!$DE$151:$DG$151,0)),0)+IFERROR(INDEX('Hoja de Trabajo para listado'!$CD$155:$DC$1048576,MATCH($A1161,'Hoja de Trabajo para listado'!$CD$155:$CD$1048576,0),MATCH((CUADRO!G$5&amp;$E1161),'Hoja de Trabajo para listado'!$CD$151:$DC$151,0)),0)</f>
        <v>0</v>
      </c>
      <c r="H1161" s="243">
        <f ca="1">+IFERROR(INDEX('Hoja de Trabajo para listado'!$A$155:$Z$1048576,MATCH($A1161,'Hoja de Trabajo para listado'!$A$155:$A$1048576,0),MATCH((CUADRO!H$5&amp;$E1161),'Hoja de Trabajo para listado'!$A$151:$Z$151,0)),0)+IFERROR(INDEX('Hoja de Trabajo para listado'!$AB$155:$BA$1048576,MATCH($A1161,'Hoja de Trabajo para listado'!$AB$155:$AB$1048576,0),MATCH((CUADRO!H$5&amp;$E1161),'Hoja de Trabajo para listado'!$AB$151:$BA$151,0)),0)+IFERROR(INDEX('Hoja de Trabajo para listado'!$BC$155:$CB$1048576,MATCH($A1161,'Hoja de Trabajo para listado'!$BC$155:$BC$1048576,0),MATCH((CUADRO!H$5&amp;$E1161),'Hoja de Trabajo para listado'!$BC$151:$CB$151,0)),0)+IFERROR(INDEX('Hoja de Trabajo para listado'!$DE$153:$DG$274,MATCH($A1161,'Hoja de Trabajo para listado'!$DE$153:$DE$1048576,0),MATCH((CUADRO!H$5&amp;$E1161),'Hoja de Trabajo para listado'!$DE$151:$DG$151,0)),0)+IFERROR(INDEX('Hoja de Trabajo para listado'!$CD$155:$DC$1048576,MATCH($A1161,'Hoja de Trabajo para listado'!$CD$155:$CD$1048576,0),MATCH((CUADRO!H$5&amp;$E1161),'Hoja de Trabajo para listado'!$CD$151:$DC$151,0)),0)</f>
        <v>0</v>
      </c>
      <c r="I1161" s="243">
        <f ca="1">+IFERROR(INDEX('Hoja de Trabajo para listado'!$A$155:$Z$1048576,MATCH($A1161,'Hoja de Trabajo para listado'!$A$155:$A$1048576,0),MATCH((CUADRO!I$5&amp;$E1161),'Hoja de Trabajo para listado'!$A$151:$Z$151,0)),0)+IFERROR(INDEX('Hoja de Trabajo para listado'!$AB$155:$BA$1048576,MATCH($A1161,'Hoja de Trabajo para listado'!$AB$155:$AB$1048576,0),MATCH((CUADRO!I$5&amp;$E1161),'Hoja de Trabajo para listado'!$AB$151:$BA$151,0)),0)+IFERROR(INDEX('Hoja de Trabajo para listado'!$BC$155:$CB$1048576,MATCH($A1161,'Hoja de Trabajo para listado'!$BC$155:$BC$1048576,0),MATCH((CUADRO!I$5&amp;$E1161),'Hoja de Trabajo para listado'!$BC$151:$CB$151,0)),0)+IFERROR(INDEX('Hoja de Trabajo para listado'!$DE$153:$DG$274,MATCH($A1161,'Hoja de Trabajo para listado'!$DE$153:$DE$1048576,0),MATCH((CUADRO!I$5&amp;$E1161),'Hoja de Trabajo para listado'!$DE$151:$DG$151,0)),0)+IFERROR(INDEX('Hoja de Trabajo para listado'!$CD$155:$DC$1048576,MATCH($A1161,'Hoja de Trabajo para listado'!$CD$155:$CD$1048576,0),MATCH((CUADRO!I$5&amp;$E1161),'Hoja de Trabajo para listado'!$CD$151:$DC$151,0)),0)</f>
        <v>0</v>
      </c>
      <c r="J1161" s="243">
        <f ca="1">+IFERROR(INDEX('Hoja de Trabajo para listado'!$A$155:$Z$1048576,MATCH($A1161,'Hoja de Trabajo para listado'!$A$155:$A$1048576,0),MATCH((CUADRO!J$5&amp;$E1161),'Hoja de Trabajo para listado'!$A$151:$Z$151,0)),0)+IFERROR(INDEX('Hoja de Trabajo para listado'!$AB$155:$BA$1048576,MATCH($A1161,'Hoja de Trabajo para listado'!$AB$155:$AB$1048576,0),MATCH((CUADRO!J$5&amp;$E1161),'Hoja de Trabajo para listado'!$AB$151:$BA$151,0)),0)+IFERROR(INDEX('Hoja de Trabajo para listado'!$BC$155:$CB$1048576,MATCH($A1161,'Hoja de Trabajo para listado'!$BC$155:$BC$1048576,0),MATCH((CUADRO!J$5&amp;$E1161),'Hoja de Trabajo para listado'!$BC$151:$CB$151,0)),0)+IFERROR(INDEX('Hoja de Trabajo para listado'!$DE$153:$DG$274,MATCH($A1161,'Hoja de Trabajo para listado'!$DE$153:$DE$1048576,0),MATCH((CUADRO!J$5&amp;$E1161),'Hoja de Trabajo para listado'!$DE$151:$DG$151,0)),0)+IFERROR(INDEX('Hoja de Trabajo para listado'!$CD$155:$DC$1048576,MATCH($A1161,'Hoja de Trabajo para listado'!$CD$155:$CD$1048576,0),MATCH((CUADRO!J$5&amp;$E1161),'Hoja de Trabajo para listado'!$CD$151:$DC$151,0)),0)</f>
        <v>0</v>
      </c>
      <c r="K1161" s="243">
        <f ca="1">+IFERROR(INDEX('Hoja de Trabajo para listado'!$A$155:$Z$1048576,MATCH($A1161,'Hoja de Trabajo para listado'!$A$155:$A$1048576,0),MATCH((CUADRO!K$5&amp;$E1161),'Hoja de Trabajo para listado'!$A$151:$Z$151,0)),0)+IFERROR(INDEX('Hoja de Trabajo para listado'!$AB$155:$BA$1048576,MATCH($A1161,'Hoja de Trabajo para listado'!$AB$155:$AB$1048576,0),MATCH((CUADRO!K$5&amp;$E1161),'Hoja de Trabajo para listado'!$AB$151:$BA$151,0)),0)+IFERROR(INDEX('Hoja de Trabajo para listado'!$BC$155:$CB$1048576,MATCH($A1161,'Hoja de Trabajo para listado'!$BC$155:$BC$1048576,0),MATCH((CUADRO!K$5&amp;$E1161),'Hoja de Trabajo para listado'!$BC$151:$CB$151,0)),0)+IFERROR(INDEX('Hoja de Trabajo para listado'!$DE$153:$DG$274,MATCH($A1161,'Hoja de Trabajo para listado'!$DE$153:$DE$1048576,0),MATCH((CUADRO!K$5&amp;$E1161),'Hoja de Trabajo para listado'!$DE$151:$DG$151,0)),0)+IFERROR(INDEX('Hoja de Trabajo para listado'!$CD$155:$DC$1048576,MATCH($A1161,'Hoja de Trabajo para listado'!$CD$155:$CD$1048576,0),MATCH((CUADRO!K$5&amp;$E1161),'Hoja de Trabajo para listado'!$CD$151:$DC$151,0)),0)</f>
        <v>0</v>
      </c>
      <c r="L1161" s="243">
        <f ca="1">+IFERROR(INDEX('Hoja de Trabajo para listado'!$A$155:$Z$1048576,MATCH($A1161,'Hoja de Trabajo para listado'!$A$155:$A$1048576,0),MATCH((CUADRO!L$5&amp;$E1161),'Hoja de Trabajo para listado'!$A$151:$Z$151,0)),0)+IFERROR(INDEX('Hoja de Trabajo para listado'!$AB$155:$BA$1048576,MATCH($A1161,'Hoja de Trabajo para listado'!$AB$155:$AB$1048576,0),MATCH((CUADRO!L$5&amp;$E1161),'Hoja de Trabajo para listado'!$AB$151:$BA$151,0)),0)+IFERROR(INDEX('Hoja de Trabajo para listado'!$BC$155:$CB$1048576,MATCH($A1161,'Hoja de Trabajo para listado'!$BC$155:$BC$1048576,0),MATCH((CUADRO!L$5&amp;$E1161),'Hoja de Trabajo para listado'!$BC$151:$CB$151,0)),0)+IFERROR(INDEX('Hoja de Trabajo para listado'!$DE$153:$DG$274,MATCH($A1161,'Hoja de Trabajo para listado'!$DE$153:$DE$1048576,0),MATCH((CUADRO!L$5&amp;$E1161),'Hoja de Trabajo para listado'!$DE$151:$DG$151,0)),0)+IFERROR(INDEX('Hoja de Trabajo para listado'!$CD$155:$DC$1048576,MATCH($A1161,'Hoja de Trabajo para listado'!$CD$155:$CD$1048576,0),MATCH((CUADRO!L$5&amp;$E1161),'Hoja de Trabajo para listado'!$CD$151:$DC$151,0)),0)</f>
        <v>0</v>
      </c>
      <c r="M1161" s="243">
        <f ca="1">+IFERROR(INDEX('Hoja de Trabajo para listado'!$A$155:$Z$1048576,MATCH($A1161,'Hoja de Trabajo para listado'!$A$155:$A$1048576,0),MATCH((CUADRO!M$5&amp;$E1161),'Hoja de Trabajo para listado'!$A$151:$Z$151,0)),0)+IFERROR(INDEX('Hoja de Trabajo para listado'!$AB$155:$BA$1048576,MATCH($A1161,'Hoja de Trabajo para listado'!$AB$155:$AB$1048576,0),MATCH((CUADRO!M$5&amp;$E1161),'Hoja de Trabajo para listado'!$AB$151:$BA$151,0)),0)+IFERROR(INDEX('Hoja de Trabajo para listado'!$BC$155:$CB$1048576,MATCH($A1161,'Hoja de Trabajo para listado'!$BC$155:$BC$1048576,0),MATCH((CUADRO!M$5&amp;$E1161),'Hoja de Trabajo para listado'!$BC$151:$CB$151,0)),0)+IFERROR(INDEX('Hoja de Trabajo para listado'!$DE$153:$DG$274,MATCH($A1161,'Hoja de Trabajo para listado'!$DE$153:$DE$1048576,0),MATCH((CUADRO!M$5&amp;$E1161),'Hoja de Trabajo para listado'!$DE$151:$DG$151,0)),0)+IFERROR(INDEX('Hoja de Trabajo para listado'!$CD$155:$DC$1048576,MATCH($A1161,'Hoja de Trabajo para listado'!$CD$155:$CD$1048576,0),MATCH((CUADRO!M$5&amp;$E1161),'Hoja de Trabajo para listado'!$CD$151:$DC$151,0)),0)</f>
        <v>0</v>
      </c>
      <c r="N1161" s="243">
        <f ca="1">+IFERROR(INDEX('Hoja de Trabajo para listado'!$A$155:$Z$1048576,MATCH($A1161,'Hoja de Trabajo para listado'!$A$155:$A$1048576,0),MATCH((CUADRO!N$5&amp;$E1161),'Hoja de Trabajo para listado'!$A$151:$Z$151,0)),0)+IFERROR(INDEX('Hoja de Trabajo para listado'!$AB$155:$BA$1048576,MATCH($A1161,'Hoja de Trabajo para listado'!$AB$155:$AB$1048576,0),MATCH((CUADRO!N$5&amp;$E1161),'Hoja de Trabajo para listado'!$AB$151:$BA$151,0)),0)+IFERROR(INDEX('Hoja de Trabajo para listado'!$BC$155:$CB$1048576,MATCH($A1161,'Hoja de Trabajo para listado'!$BC$155:$BC$1048576,0),MATCH((CUADRO!N$5&amp;$E1161),'Hoja de Trabajo para listado'!$BC$151:$CB$151,0)),0)+IFERROR(INDEX('Hoja de Trabajo para listado'!$DE$153:$DG$274,MATCH($A1161,'Hoja de Trabajo para listado'!$DE$153:$DE$1048576,0),MATCH((CUADRO!N$5&amp;$E1161),'Hoja de Trabajo para listado'!$DE$151:$DG$151,0)),0)+IFERROR(INDEX('Hoja de Trabajo para listado'!$CD$155:$DC$1048576,MATCH($A1161,'Hoja de Trabajo para listado'!$CD$155:$CD$1048576,0),MATCH((CUADRO!N$5&amp;$E1161),'Hoja de Trabajo para listado'!$CD$151:$DC$151,0)),0)</f>
        <v>0</v>
      </c>
      <c r="O1161" s="243">
        <f ca="1">+IFERROR(INDEX('Hoja de Trabajo para listado'!$A$155:$Z$1048576,MATCH($A1161,'Hoja de Trabajo para listado'!$A$155:$A$1048576,0),MATCH((CUADRO!O$5&amp;$E1161),'Hoja de Trabajo para listado'!$A$151:$Z$151,0)),0)+IFERROR(INDEX('Hoja de Trabajo para listado'!$AB$155:$BA$1048576,MATCH($A1161,'Hoja de Trabajo para listado'!$AB$155:$AB$1048576,0),MATCH((CUADRO!O$5&amp;$E1161),'Hoja de Trabajo para listado'!$AB$151:$BA$151,0)),0)+IFERROR(INDEX('Hoja de Trabajo para listado'!$BC$155:$CB$1048576,MATCH($A1161,'Hoja de Trabajo para listado'!$BC$155:$BC$1048576,0),MATCH((CUADRO!O$5&amp;$E1161),'Hoja de Trabajo para listado'!$BC$151:$CB$151,0)),0)+IFERROR(INDEX('Hoja de Trabajo para listado'!$DE$153:$DG$274,MATCH($A1161,'Hoja de Trabajo para listado'!$DE$153:$DE$1048576,0),MATCH((CUADRO!O$5&amp;$E1161),'Hoja de Trabajo para listado'!$DE$151:$DG$151,0)),0)+IFERROR(INDEX('Hoja de Trabajo para listado'!$CD$155:$DC$1048576,MATCH($A1161,'Hoja de Trabajo para listado'!$CD$155:$CD$1048576,0),MATCH((CUADRO!O$5&amp;$E1161),'Hoja de Trabajo para listado'!$CD$151:$DC$151,0)),0)</f>
        <v>0</v>
      </c>
      <c r="P1161" s="243">
        <f ca="1">+IFERROR(INDEX('Hoja de Trabajo para listado'!$A$155:$Z$1048576,MATCH($A1161,'Hoja de Trabajo para listado'!$A$155:$A$1048576,0),MATCH((CUADRO!P$5&amp;$E1161),'Hoja de Trabajo para listado'!$A$151:$Z$151,0)),0)+IFERROR(INDEX('Hoja de Trabajo para listado'!$AB$155:$BA$1048576,MATCH($A1161,'Hoja de Trabajo para listado'!$AB$155:$AB$1048576,0),MATCH((CUADRO!P$5&amp;$E1161),'Hoja de Trabajo para listado'!$AB$151:$BA$151,0)),0)+IFERROR(INDEX('Hoja de Trabajo para listado'!$BC$155:$CB$1048576,MATCH($A1161,'Hoja de Trabajo para listado'!$BC$155:$BC$1048576,0),MATCH((CUADRO!P$5&amp;$E1161),'Hoja de Trabajo para listado'!$BC$151:$CB$151,0)),0)+IFERROR(INDEX('Hoja de Trabajo para listado'!$DE$153:$DG$274,MATCH($A1161,'Hoja de Trabajo para listado'!$DE$153:$DE$1048576,0),MATCH((CUADRO!P$5&amp;$E1161),'Hoja de Trabajo para listado'!$DE$151:$DG$151,0)),0)+IFERROR(INDEX('Hoja de Trabajo para listado'!$CD$155:$DC$1048576,MATCH($A1161,'Hoja de Trabajo para listado'!$CD$155:$CD$1048576,0),MATCH((CUADRO!P$5&amp;$E1161),'Hoja de Trabajo para listado'!$CD$151:$DC$151,0)),0)</f>
        <v>0</v>
      </c>
      <c r="Q1161" s="243">
        <f ca="1">+IFERROR(INDEX('Hoja de Trabajo para listado'!$A$155:$Z$1048576,MATCH($A1161,'Hoja de Trabajo para listado'!$A$155:$A$1048576,0),MATCH((CUADRO!Q$5&amp;$E1161),'Hoja de Trabajo para listado'!$A$151:$Z$151,0)),0)+IFERROR(INDEX('Hoja de Trabajo para listado'!$AB$155:$BA$1048576,MATCH($A1161,'Hoja de Trabajo para listado'!$AB$155:$AB$1048576,0),MATCH((CUADRO!Q$5&amp;$E1161),'Hoja de Trabajo para listado'!$AB$151:$BA$151,0)),0)+IFERROR(INDEX('Hoja de Trabajo para listado'!$BC$155:$CB$1048576,MATCH($A1161,'Hoja de Trabajo para listado'!$BC$155:$BC$1048576,0),MATCH((CUADRO!Q$5&amp;$E1161),'Hoja de Trabajo para listado'!$BC$151:$CB$151,0)),0)+IFERROR(INDEX('Hoja de Trabajo para listado'!$DE$153:$DG$274,MATCH($A1161,'Hoja de Trabajo para listado'!$DE$153:$DE$1048576,0),MATCH((CUADRO!Q$5&amp;$E1161),'Hoja de Trabajo para listado'!$DE$151:$DG$151,0)),0)+IFERROR(INDEX('Hoja de Trabajo para listado'!$CD$155:$DC$1048576,MATCH($A1161,'Hoja de Trabajo para listado'!$CD$155:$CD$1048576,0),MATCH((CUADRO!Q$5&amp;$E1161),'Hoja de Trabajo para listado'!$CD$151:$DC$151,0)),0)</f>
        <v>0</v>
      </c>
      <c r="R1161" s="243">
        <f t="shared" ca="1" si="39"/>
        <v>0</v>
      </c>
      <c r="S1161" s="249">
        <f ca="1">+R1160+R1161</f>
        <v>0</v>
      </c>
      <c r="T1161" s="243">
        <f ca="1">+S1161</f>
        <v>0</v>
      </c>
      <c r="U1161" s="242">
        <f t="shared" si="40"/>
        <v>2</v>
      </c>
      <c r="V1161" s="333" t="str">
        <f>+VLOOKUP(A1161,bd_lista!$A$3:$E$590,5,FALSE)</f>
        <v>Empresas Municipales</v>
      </c>
      <c r="W1161" s="392"/>
      <c r="X1161" s="242">
        <f>+VLOOKUP(A1161,[4]Sheet1!$A$13:$D$744,4,FALSE)</f>
        <v>0</v>
      </c>
      <c r="Y1161" s="242" t="e">
        <f>+VLOOKUP(X1161,bd_lista!$A$3:$C$590,3,FALSE)</f>
        <v>#N/A</v>
      </c>
      <c r="Z1161" s="292"/>
      <c r="AA1161" s="321"/>
    </row>
    <row r="1162" spans="1:27" customFormat="1" ht="27" hidden="1" customHeight="1">
      <c r="A1162" s="32">
        <v>2336</v>
      </c>
      <c r="B1162" s="387">
        <f>+A1162</f>
        <v>2336</v>
      </c>
      <c r="C1162" s="247" t="str">
        <f>+VLOOKUP(A1162,bd_lista!$A$3:$C$590,3,FALSE)</f>
        <v>EMPRESA PÚBLICA DEPARTAMENTAL FÁBRICA DE CALAMINAS Y CLAVOS POTOSI</v>
      </c>
      <c r="D1162" s="389" t="str">
        <f>+C1162</f>
        <v>EMPRESA PÚBLICA DEPARTAMENTAL FÁBRICA DE CALAMINAS Y CLAVOS POTOSI</v>
      </c>
      <c r="E1162" s="242" t="s">
        <v>1304</v>
      </c>
      <c r="F1162" s="243">
        <f ca="1">+IFERROR(INDEX('Hoja de Trabajo para listado'!$A$155:$Z$1048576,MATCH($A1162,'Hoja de Trabajo para listado'!$A$155:$A$1048576,0),MATCH((CUADRO!F$5&amp;$E1162),'Hoja de Trabajo para listado'!$A$151:$Z$151,0)),0)+IFERROR(INDEX('Hoja de Trabajo para listado'!$AB$155:$BA$1048576,MATCH($A1162,'Hoja de Trabajo para listado'!$AB$155:$AB$1048576,0),MATCH((CUADRO!F$5&amp;$E1162),'Hoja de Trabajo para listado'!$AB$151:$BA$151,0)),0)+IFERROR(INDEX('Hoja de Trabajo para listado'!$BC$155:$CB$1048576,MATCH($A1162,'Hoja de Trabajo para listado'!$BC$155:$BC$1048576,0),MATCH((CUADRO!F$5&amp;$E1162),'Hoja de Trabajo para listado'!$BC$151:$CB$151,0)),0)+IFERROR(INDEX('Hoja de Trabajo para listado'!$DE$153:$DG$274,MATCH($A1162,'Hoja de Trabajo para listado'!$DE$153:$DE$1048576,0),MATCH((CUADRO!F$5&amp;$E1162),'Hoja de Trabajo para listado'!$DE$151:$DG$151,0)),0)+IFERROR(INDEX('Hoja de Trabajo para listado'!$CD$155:$DC$1048576,MATCH($A1162,'Hoja de Trabajo para listado'!$CD$155:$CD$1048576,0),MATCH((CUADRO!F$5&amp;$E1162),'Hoja de Trabajo para listado'!$CD$151:$DC$151,0)),0)</f>
        <v>0</v>
      </c>
      <c r="G1162" s="243">
        <f ca="1">+IFERROR(INDEX('Hoja de Trabajo para listado'!$A$155:$Z$1048576,MATCH($A1162,'Hoja de Trabajo para listado'!$A$155:$A$1048576,0),MATCH((CUADRO!G$5&amp;$E1162),'Hoja de Trabajo para listado'!$A$151:$Z$151,0)),0)+IFERROR(INDEX('Hoja de Trabajo para listado'!$AB$155:$BA$1048576,MATCH($A1162,'Hoja de Trabajo para listado'!$AB$155:$AB$1048576,0),MATCH((CUADRO!G$5&amp;$E1162),'Hoja de Trabajo para listado'!$AB$151:$BA$151,0)),0)+IFERROR(INDEX('Hoja de Trabajo para listado'!$BC$155:$CB$1048576,MATCH($A1162,'Hoja de Trabajo para listado'!$BC$155:$BC$1048576,0),MATCH((CUADRO!G$5&amp;$E1162),'Hoja de Trabajo para listado'!$BC$151:$CB$151,0)),0)+IFERROR(INDEX('Hoja de Trabajo para listado'!$DE$153:$DG$274,MATCH($A1162,'Hoja de Trabajo para listado'!$DE$153:$DE$1048576,0),MATCH((CUADRO!G$5&amp;$E1162),'Hoja de Trabajo para listado'!$DE$151:$DG$151,0)),0)+IFERROR(INDEX('Hoja de Trabajo para listado'!$CD$155:$DC$1048576,MATCH($A1162,'Hoja de Trabajo para listado'!$CD$155:$CD$1048576,0),MATCH((CUADRO!G$5&amp;$E1162),'Hoja de Trabajo para listado'!$CD$151:$DC$151,0)),0)</f>
        <v>0</v>
      </c>
      <c r="H1162" s="243">
        <f ca="1">+IFERROR(INDEX('Hoja de Trabajo para listado'!$A$155:$Z$1048576,MATCH($A1162,'Hoja de Trabajo para listado'!$A$155:$A$1048576,0),MATCH((CUADRO!H$5&amp;$E1162),'Hoja de Trabajo para listado'!$A$151:$Z$151,0)),0)+IFERROR(INDEX('Hoja de Trabajo para listado'!$AB$155:$BA$1048576,MATCH($A1162,'Hoja de Trabajo para listado'!$AB$155:$AB$1048576,0),MATCH((CUADRO!H$5&amp;$E1162),'Hoja de Trabajo para listado'!$AB$151:$BA$151,0)),0)+IFERROR(INDEX('Hoja de Trabajo para listado'!$BC$155:$CB$1048576,MATCH($A1162,'Hoja de Trabajo para listado'!$BC$155:$BC$1048576,0),MATCH((CUADRO!H$5&amp;$E1162),'Hoja de Trabajo para listado'!$BC$151:$CB$151,0)),0)+IFERROR(INDEX('Hoja de Trabajo para listado'!$DE$153:$DG$274,MATCH($A1162,'Hoja de Trabajo para listado'!$DE$153:$DE$1048576,0),MATCH((CUADRO!H$5&amp;$E1162),'Hoja de Trabajo para listado'!$DE$151:$DG$151,0)),0)+IFERROR(INDEX('Hoja de Trabajo para listado'!$CD$155:$DC$1048576,MATCH($A1162,'Hoja de Trabajo para listado'!$CD$155:$CD$1048576,0),MATCH((CUADRO!H$5&amp;$E1162),'Hoja de Trabajo para listado'!$CD$151:$DC$151,0)),0)</f>
        <v>0</v>
      </c>
      <c r="I1162" s="243">
        <f ca="1">+IFERROR(INDEX('Hoja de Trabajo para listado'!$A$155:$Z$1048576,MATCH($A1162,'Hoja de Trabajo para listado'!$A$155:$A$1048576,0),MATCH((CUADRO!I$5&amp;$E1162),'Hoja de Trabajo para listado'!$A$151:$Z$151,0)),0)+IFERROR(INDEX('Hoja de Trabajo para listado'!$AB$155:$BA$1048576,MATCH($A1162,'Hoja de Trabajo para listado'!$AB$155:$AB$1048576,0),MATCH((CUADRO!I$5&amp;$E1162),'Hoja de Trabajo para listado'!$AB$151:$BA$151,0)),0)+IFERROR(INDEX('Hoja de Trabajo para listado'!$BC$155:$CB$1048576,MATCH($A1162,'Hoja de Trabajo para listado'!$BC$155:$BC$1048576,0),MATCH((CUADRO!I$5&amp;$E1162),'Hoja de Trabajo para listado'!$BC$151:$CB$151,0)),0)+IFERROR(INDEX('Hoja de Trabajo para listado'!$DE$153:$DG$274,MATCH($A1162,'Hoja de Trabajo para listado'!$DE$153:$DE$1048576,0),MATCH((CUADRO!I$5&amp;$E1162),'Hoja de Trabajo para listado'!$DE$151:$DG$151,0)),0)+IFERROR(INDEX('Hoja de Trabajo para listado'!$CD$155:$DC$1048576,MATCH($A1162,'Hoja de Trabajo para listado'!$CD$155:$CD$1048576,0),MATCH((CUADRO!I$5&amp;$E1162),'Hoja de Trabajo para listado'!$CD$151:$DC$151,0)),0)</f>
        <v>0</v>
      </c>
      <c r="J1162" s="243">
        <f ca="1">+IFERROR(INDEX('Hoja de Trabajo para listado'!$A$155:$Z$1048576,MATCH($A1162,'Hoja de Trabajo para listado'!$A$155:$A$1048576,0),MATCH((CUADRO!J$5&amp;$E1162),'Hoja de Trabajo para listado'!$A$151:$Z$151,0)),0)+IFERROR(INDEX('Hoja de Trabajo para listado'!$AB$155:$BA$1048576,MATCH($A1162,'Hoja de Trabajo para listado'!$AB$155:$AB$1048576,0),MATCH((CUADRO!J$5&amp;$E1162),'Hoja de Trabajo para listado'!$AB$151:$BA$151,0)),0)+IFERROR(INDEX('Hoja de Trabajo para listado'!$BC$155:$CB$1048576,MATCH($A1162,'Hoja de Trabajo para listado'!$BC$155:$BC$1048576,0),MATCH((CUADRO!J$5&amp;$E1162),'Hoja de Trabajo para listado'!$BC$151:$CB$151,0)),0)+IFERROR(INDEX('Hoja de Trabajo para listado'!$DE$153:$DG$274,MATCH($A1162,'Hoja de Trabajo para listado'!$DE$153:$DE$1048576,0),MATCH((CUADRO!J$5&amp;$E1162),'Hoja de Trabajo para listado'!$DE$151:$DG$151,0)),0)+IFERROR(INDEX('Hoja de Trabajo para listado'!$CD$155:$DC$1048576,MATCH($A1162,'Hoja de Trabajo para listado'!$CD$155:$CD$1048576,0),MATCH((CUADRO!J$5&amp;$E1162),'Hoja de Trabajo para listado'!$CD$151:$DC$151,0)),0)</f>
        <v>0</v>
      </c>
      <c r="K1162" s="243">
        <f ca="1">+IFERROR(INDEX('Hoja de Trabajo para listado'!$A$155:$Z$1048576,MATCH($A1162,'Hoja de Trabajo para listado'!$A$155:$A$1048576,0),MATCH((CUADRO!K$5&amp;$E1162),'Hoja de Trabajo para listado'!$A$151:$Z$151,0)),0)+IFERROR(INDEX('Hoja de Trabajo para listado'!$AB$155:$BA$1048576,MATCH($A1162,'Hoja de Trabajo para listado'!$AB$155:$AB$1048576,0),MATCH((CUADRO!K$5&amp;$E1162),'Hoja de Trabajo para listado'!$AB$151:$BA$151,0)),0)+IFERROR(INDEX('Hoja de Trabajo para listado'!$BC$155:$CB$1048576,MATCH($A1162,'Hoja de Trabajo para listado'!$BC$155:$BC$1048576,0),MATCH((CUADRO!K$5&amp;$E1162),'Hoja de Trabajo para listado'!$BC$151:$CB$151,0)),0)+IFERROR(INDEX('Hoja de Trabajo para listado'!$DE$153:$DG$274,MATCH($A1162,'Hoja de Trabajo para listado'!$DE$153:$DE$1048576,0),MATCH((CUADRO!K$5&amp;$E1162),'Hoja de Trabajo para listado'!$DE$151:$DG$151,0)),0)+IFERROR(INDEX('Hoja de Trabajo para listado'!$CD$155:$DC$1048576,MATCH($A1162,'Hoja de Trabajo para listado'!$CD$155:$CD$1048576,0),MATCH((CUADRO!K$5&amp;$E1162),'Hoja de Trabajo para listado'!$CD$151:$DC$151,0)),0)</f>
        <v>0</v>
      </c>
      <c r="L1162" s="243">
        <f ca="1">+IFERROR(INDEX('Hoja de Trabajo para listado'!$A$155:$Z$1048576,MATCH($A1162,'Hoja de Trabajo para listado'!$A$155:$A$1048576,0),MATCH((CUADRO!L$5&amp;$E1162),'Hoja de Trabajo para listado'!$A$151:$Z$151,0)),0)+IFERROR(INDEX('Hoja de Trabajo para listado'!$AB$155:$BA$1048576,MATCH($A1162,'Hoja de Trabajo para listado'!$AB$155:$AB$1048576,0),MATCH((CUADRO!L$5&amp;$E1162),'Hoja de Trabajo para listado'!$AB$151:$BA$151,0)),0)+IFERROR(INDEX('Hoja de Trabajo para listado'!$BC$155:$CB$1048576,MATCH($A1162,'Hoja de Trabajo para listado'!$BC$155:$BC$1048576,0),MATCH((CUADRO!L$5&amp;$E1162),'Hoja de Trabajo para listado'!$BC$151:$CB$151,0)),0)+IFERROR(INDEX('Hoja de Trabajo para listado'!$DE$153:$DG$274,MATCH($A1162,'Hoja de Trabajo para listado'!$DE$153:$DE$1048576,0),MATCH((CUADRO!L$5&amp;$E1162),'Hoja de Trabajo para listado'!$DE$151:$DG$151,0)),0)+IFERROR(INDEX('Hoja de Trabajo para listado'!$CD$155:$DC$1048576,MATCH($A1162,'Hoja de Trabajo para listado'!$CD$155:$CD$1048576,0),MATCH((CUADRO!L$5&amp;$E1162),'Hoja de Trabajo para listado'!$CD$151:$DC$151,0)),0)</f>
        <v>0</v>
      </c>
      <c r="M1162" s="243">
        <f ca="1">+IFERROR(INDEX('Hoja de Trabajo para listado'!$A$155:$Z$1048576,MATCH($A1162,'Hoja de Trabajo para listado'!$A$155:$A$1048576,0),MATCH((CUADRO!M$5&amp;$E1162),'Hoja de Trabajo para listado'!$A$151:$Z$151,0)),0)+IFERROR(INDEX('Hoja de Trabajo para listado'!$AB$155:$BA$1048576,MATCH($A1162,'Hoja de Trabajo para listado'!$AB$155:$AB$1048576,0),MATCH((CUADRO!M$5&amp;$E1162),'Hoja de Trabajo para listado'!$AB$151:$BA$151,0)),0)+IFERROR(INDEX('Hoja de Trabajo para listado'!$BC$155:$CB$1048576,MATCH($A1162,'Hoja de Trabajo para listado'!$BC$155:$BC$1048576,0),MATCH((CUADRO!M$5&amp;$E1162),'Hoja de Trabajo para listado'!$BC$151:$CB$151,0)),0)+IFERROR(INDEX('Hoja de Trabajo para listado'!$DE$153:$DG$274,MATCH($A1162,'Hoja de Trabajo para listado'!$DE$153:$DE$1048576,0),MATCH((CUADRO!M$5&amp;$E1162),'Hoja de Trabajo para listado'!$DE$151:$DG$151,0)),0)+IFERROR(INDEX('Hoja de Trabajo para listado'!$CD$155:$DC$1048576,MATCH($A1162,'Hoja de Trabajo para listado'!$CD$155:$CD$1048576,0),MATCH((CUADRO!M$5&amp;$E1162),'Hoja de Trabajo para listado'!$CD$151:$DC$151,0)),0)</f>
        <v>0</v>
      </c>
      <c r="N1162" s="243">
        <f ca="1">+IFERROR(INDEX('Hoja de Trabajo para listado'!$A$155:$Z$1048576,MATCH($A1162,'Hoja de Trabajo para listado'!$A$155:$A$1048576,0),MATCH((CUADRO!N$5&amp;$E1162),'Hoja de Trabajo para listado'!$A$151:$Z$151,0)),0)+IFERROR(INDEX('Hoja de Trabajo para listado'!$AB$155:$BA$1048576,MATCH($A1162,'Hoja de Trabajo para listado'!$AB$155:$AB$1048576,0),MATCH((CUADRO!N$5&amp;$E1162),'Hoja de Trabajo para listado'!$AB$151:$BA$151,0)),0)+IFERROR(INDEX('Hoja de Trabajo para listado'!$BC$155:$CB$1048576,MATCH($A1162,'Hoja de Trabajo para listado'!$BC$155:$BC$1048576,0),MATCH((CUADRO!N$5&amp;$E1162),'Hoja de Trabajo para listado'!$BC$151:$CB$151,0)),0)+IFERROR(INDEX('Hoja de Trabajo para listado'!$DE$153:$DG$274,MATCH($A1162,'Hoja de Trabajo para listado'!$DE$153:$DE$1048576,0),MATCH((CUADRO!N$5&amp;$E1162),'Hoja de Trabajo para listado'!$DE$151:$DG$151,0)),0)+IFERROR(INDEX('Hoja de Trabajo para listado'!$CD$155:$DC$1048576,MATCH($A1162,'Hoja de Trabajo para listado'!$CD$155:$CD$1048576,0),MATCH((CUADRO!N$5&amp;$E1162),'Hoja de Trabajo para listado'!$CD$151:$DC$151,0)),0)</f>
        <v>0</v>
      </c>
      <c r="O1162" s="243">
        <f ca="1">+IFERROR(INDEX('Hoja de Trabajo para listado'!$A$155:$Z$1048576,MATCH($A1162,'Hoja de Trabajo para listado'!$A$155:$A$1048576,0),MATCH((CUADRO!O$5&amp;$E1162),'Hoja de Trabajo para listado'!$A$151:$Z$151,0)),0)+IFERROR(INDEX('Hoja de Trabajo para listado'!$AB$155:$BA$1048576,MATCH($A1162,'Hoja de Trabajo para listado'!$AB$155:$AB$1048576,0),MATCH((CUADRO!O$5&amp;$E1162),'Hoja de Trabajo para listado'!$AB$151:$BA$151,0)),0)+IFERROR(INDEX('Hoja de Trabajo para listado'!$BC$155:$CB$1048576,MATCH($A1162,'Hoja de Trabajo para listado'!$BC$155:$BC$1048576,0),MATCH((CUADRO!O$5&amp;$E1162),'Hoja de Trabajo para listado'!$BC$151:$CB$151,0)),0)+IFERROR(INDEX('Hoja de Trabajo para listado'!$DE$153:$DG$274,MATCH($A1162,'Hoja de Trabajo para listado'!$DE$153:$DE$1048576,0),MATCH((CUADRO!O$5&amp;$E1162),'Hoja de Trabajo para listado'!$DE$151:$DG$151,0)),0)+IFERROR(INDEX('Hoja de Trabajo para listado'!$CD$155:$DC$1048576,MATCH($A1162,'Hoja de Trabajo para listado'!$CD$155:$CD$1048576,0),MATCH((CUADRO!O$5&amp;$E1162),'Hoja de Trabajo para listado'!$CD$151:$DC$151,0)),0)</f>
        <v>0</v>
      </c>
      <c r="P1162" s="243">
        <f ca="1">+IFERROR(INDEX('Hoja de Trabajo para listado'!$A$155:$Z$1048576,MATCH($A1162,'Hoja de Trabajo para listado'!$A$155:$A$1048576,0),MATCH((CUADRO!P$5&amp;$E1162),'Hoja de Trabajo para listado'!$A$151:$Z$151,0)),0)+IFERROR(INDEX('Hoja de Trabajo para listado'!$AB$155:$BA$1048576,MATCH($A1162,'Hoja de Trabajo para listado'!$AB$155:$AB$1048576,0),MATCH((CUADRO!P$5&amp;$E1162),'Hoja de Trabajo para listado'!$AB$151:$BA$151,0)),0)+IFERROR(INDEX('Hoja de Trabajo para listado'!$BC$155:$CB$1048576,MATCH($A1162,'Hoja de Trabajo para listado'!$BC$155:$BC$1048576,0),MATCH((CUADRO!P$5&amp;$E1162),'Hoja de Trabajo para listado'!$BC$151:$CB$151,0)),0)+IFERROR(INDEX('Hoja de Trabajo para listado'!$DE$153:$DG$274,MATCH($A1162,'Hoja de Trabajo para listado'!$DE$153:$DE$1048576,0),MATCH((CUADRO!P$5&amp;$E1162),'Hoja de Trabajo para listado'!$DE$151:$DG$151,0)),0)+IFERROR(INDEX('Hoja de Trabajo para listado'!$CD$155:$DC$1048576,MATCH($A1162,'Hoja de Trabajo para listado'!$CD$155:$CD$1048576,0),MATCH((CUADRO!P$5&amp;$E1162),'Hoja de Trabajo para listado'!$CD$151:$DC$151,0)),0)</f>
        <v>0</v>
      </c>
      <c r="Q1162" s="243">
        <f ca="1">+IFERROR(INDEX('Hoja de Trabajo para listado'!$A$155:$Z$1048576,MATCH($A1162,'Hoja de Trabajo para listado'!$A$155:$A$1048576,0),MATCH((CUADRO!Q$5&amp;$E1162),'Hoja de Trabajo para listado'!$A$151:$Z$151,0)),0)+IFERROR(INDEX('Hoja de Trabajo para listado'!$AB$155:$BA$1048576,MATCH($A1162,'Hoja de Trabajo para listado'!$AB$155:$AB$1048576,0),MATCH((CUADRO!Q$5&amp;$E1162),'Hoja de Trabajo para listado'!$AB$151:$BA$151,0)),0)+IFERROR(INDEX('Hoja de Trabajo para listado'!$BC$155:$CB$1048576,MATCH($A1162,'Hoja de Trabajo para listado'!$BC$155:$BC$1048576,0),MATCH((CUADRO!Q$5&amp;$E1162),'Hoja de Trabajo para listado'!$BC$151:$CB$151,0)),0)+IFERROR(INDEX('Hoja de Trabajo para listado'!$DE$153:$DG$274,MATCH($A1162,'Hoja de Trabajo para listado'!$DE$153:$DE$1048576,0),MATCH((CUADRO!Q$5&amp;$E1162),'Hoja de Trabajo para listado'!$DE$151:$DG$151,0)),0)+IFERROR(INDEX('Hoja de Trabajo para listado'!$CD$155:$DC$1048576,MATCH($A1162,'Hoja de Trabajo para listado'!$CD$155:$CD$1048576,0),MATCH((CUADRO!Q$5&amp;$E1162),'Hoja de Trabajo para listado'!$CD$151:$DC$151,0)),0)</f>
        <v>0</v>
      </c>
      <c r="R1162" s="243">
        <f t="shared" ca="1" si="39"/>
        <v>0</v>
      </c>
      <c r="S1162" s="249"/>
      <c r="T1162" s="243">
        <f ca="1">+T1163</f>
        <v>0</v>
      </c>
      <c r="U1162" s="242">
        <f t="shared" si="40"/>
        <v>1</v>
      </c>
      <c r="V1162" s="333" t="str">
        <f>+VLOOKUP(A1162,bd_lista!$A$3:$E$590,5,FALSE)</f>
        <v>Empresas Departamentales</v>
      </c>
      <c r="W1162" s="391" t="str">
        <f>+V1162</f>
        <v>Empresas Departamentales</v>
      </c>
      <c r="X1162" s="242">
        <f>+VLOOKUP(A1162,[4]Sheet1!$A$13:$D$744,4,FALSE)</f>
        <v>0</v>
      </c>
      <c r="Y1162" s="242" t="e">
        <f>+VLOOKUP(X1162,bd_lista!$A$3:$C$590,3,FALSE)</f>
        <v>#N/A</v>
      </c>
      <c r="Z1162" s="294">
        <f>+X1162</f>
        <v>0</v>
      </c>
      <c r="AA1162" s="295" t="e">
        <f>+Y1162</f>
        <v>#N/A</v>
      </c>
    </row>
    <row r="1163" spans="1:27" customFormat="1" ht="27" hidden="1" customHeight="1">
      <c r="A1163" s="32">
        <v>2336</v>
      </c>
      <c r="B1163" s="388"/>
      <c r="C1163" s="247" t="str">
        <f>+VLOOKUP(A1163,bd_lista!$A$3:$C$590,3,FALSE)</f>
        <v>EMPRESA PÚBLICA DEPARTAMENTAL FÁBRICA DE CALAMINAS Y CLAVOS POTOSI</v>
      </c>
      <c r="D1163" s="390"/>
      <c r="E1163" s="244" t="s">
        <v>1305</v>
      </c>
      <c r="F1163" s="243">
        <f ca="1">+IFERROR(INDEX('Hoja de Trabajo para listado'!$A$155:$Z$1048576,MATCH($A1163,'Hoja de Trabajo para listado'!$A$155:$A$1048576,0),MATCH((CUADRO!F$5&amp;$E1163),'Hoja de Trabajo para listado'!$A$151:$Z$151,0)),0)+IFERROR(INDEX('Hoja de Trabajo para listado'!$AB$155:$BA$1048576,MATCH($A1163,'Hoja de Trabajo para listado'!$AB$155:$AB$1048576,0),MATCH((CUADRO!F$5&amp;$E1163),'Hoja de Trabajo para listado'!$AB$151:$BA$151,0)),0)+IFERROR(INDEX('Hoja de Trabajo para listado'!$BC$155:$CB$1048576,MATCH($A1163,'Hoja de Trabajo para listado'!$BC$155:$BC$1048576,0),MATCH((CUADRO!F$5&amp;$E1163),'Hoja de Trabajo para listado'!$BC$151:$CB$151,0)),0)+IFERROR(INDEX('Hoja de Trabajo para listado'!$DE$153:$DG$274,MATCH($A1163,'Hoja de Trabajo para listado'!$DE$153:$DE$1048576,0),MATCH((CUADRO!F$5&amp;$E1163),'Hoja de Trabajo para listado'!$DE$151:$DG$151,0)),0)+IFERROR(INDEX('Hoja de Trabajo para listado'!$CD$155:$DC$1048576,MATCH($A1163,'Hoja de Trabajo para listado'!$CD$155:$CD$1048576,0),MATCH((CUADRO!F$5&amp;$E1163),'Hoja de Trabajo para listado'!$CD$151:$DC$151,0)),0)</f>
        <v>0</v>
      </c>
      <c r="G1163" s="243">
        <f ca="1">+IFERROR(INDEX('Hoja de Trabajo para listado'!$A$155:$Z$1048576,MATCH($A1163,'Hoja de Trabajo para listado'!$A$155:$A$1048576,0),MATCH((CUADRO!G$5&amp;$E1163),'Hoja de Trabajo para listado'!$A$151:$Z$151,0)),0)+IFERROR(INDEX('Hoja de Trabajo para listado'!$AB$155:$BA$1048576,MATCH($A1163,'Hoja de Trabajo para listado'!$AB$155:$AB$1048576,0),MATCH((CUADRO!G$5&amp;$E1163),'Hoja de Trabajo para listado'!$AB$151:$BA$151,0)),0)+IFERROR(INDEX('Hoja de Trabajo para listado'!$BC$155:$CB$1048576,MATCH($A1163,'Hoja de Trabajo para listado'!$BC$155:$BC$1048576,0),MATCH((CUADRO!G$5&amp;$E1163),'Hoja de Trabajo para listado'!$BC$151:$CB$151,0)),0)+IFERROR(INDEX('Hoja de Trabajo para listado'!$DE$153:$DG$274,MATCH($A1163,'Hoja de Trabajo para listado'!$DE$153:$DE$1048576,0),MATCH((CUADRO!G$5&amp;$E1163),'Hoja de Trabajo para listado'!$DE$151:$DG$151,0)),0)+IFERROR(INDEX('Hoja de Trabajo para listado'!$CD$155:$DC$1048576,MATCH($A1163,'Hoja de Trabajo para listado'!$CD$155:$CD$1048576,0),MATCH((CUADRO!G$5&amp;$E1163),'Hoja de Trabajo para listado'!$CD$151:$DC$151,0)),0)</f>
        <v>0</v>
      </c>
      <c r="H1163" s="243">
        <f ca="1">+IFERROR(INDEX('Hoja de Trabajo para listado'!$A$155:$Z$1048576,MATCH($A1163,'Hoja de Trabajo para listado'!$A$155:$A$1048576,0),MATCH((CUADRO!H$5&amp;$E1163),'Hoja de Trabajo para listado'!$A$151:$Z$151,0)),0)+IFERROR(INDEX('Hoja de Trabajo para listado'!$AB$155:$BA$1048576,MATCH($A1163,'Hoja de Trabajo para listado'!$AB$155:$AB$1048576,0),MATCH((CUADRO!H$5&amp;$E1163),'Hoja de Trabajo para listado'!$AB$151:$BA$151,0)),0)+IFERROR(INDEX('Hoja de Trabajo para listado'!$BC$155:$CB$1048576,MATCH($A1163,'Hoja de Trabajo para listado'!$BC$155:$BC$1048576,0),MATCH((CUADRO!H$5&amp;$E1163),'Hoja de Trabajo para listado'!$BC$151:$CB$151,0)),0)+IFERROR(INDEX('Hoja de Trabajo para listado'!$DE$153:$DG$274,MATCH($A1163,'Hoja de Trabajo para listado'!$DE$153:$DE$1048576,0),MATCH((CUADRO!H$5&amp;$E1163),'Hoja de Trabajo para listado'!$DE$151:$DG$151,0)),0)+IFERROR(INDEX('Hoja de Trabajo para listado'!$CD$155:$DC$1048576,MATCH($A1163,'Hoja de Trabajo para listado'!$CD$155:$CD$1048576,0),MATCH((CUADRO!H$5&amp;$E1163),'Hoja de Trabajo para listado'!$CD$151:$DC$151,0)),0)</f>
        <v>0</v>
      </c>
      <c r="I1163" s="243">
        <f ca="1">+IFERROR(INDEX('Hoja de Trabajo para listado'!$A$155:$Z$1048576,MATCH($A1163,'Hoja de Trabajo para listado'!$A$155:$A$1048576,0),MATCH((CUADRO!I$5&amp;$E1163),'Hoja de Trabajo para listado'!$A$151:$Z$151,0)),0)+IFERROR(INDEX('Hoja de Trabajo para listado'!$AB$155:$BA$1048576,MATCH($A1163,'Hoja de Trabajo para listado'!$AB$155:$AB$1048576,0),MATCH((CUADRO!I$5&amp;$E1163),'Hoja de Trabajo para listado'!$AB$151:$BA$151,0)),0)+IFERROR(INDEX('Hoja de Trabajo para listado'!$BC$155:$CB$1048576,MATCH($A1163,'Hoja de Trabajo para listado'!$BC$155:$BC$1048576,0),MATCH((CUADRO!I$5&amp;$E1163),'Hoja de Trabajo para listado'!$BC$151:$CB$151,0)),0)+IFERROR(INDEX('Hoja de Trabajo para listado'!$DE$153:$DG$274,MATCH($A1163,'Hoja de Trabajo para listado'!$DE$153:$DE$1048576,0),MATCH((CUADRO!I$5&amp;$E1163),'Hoja de Trabajo para listado'!$DE$151:$DG$151,0)),0)+IFERROR(INDEX('Hoja de Trabajo para listado'!$CD$155:$DC$1048576,MATCH($A1163,'Hoja de Trabajo para listado'!$CD$155:$CD$1048576,0),MATCH((CUADRO!I$5&amp;$E1163),'Hoja de Trabajo para listado'!$CD$151:$DC$151,0)),0)</f>
        <v>0</v>
      </c>
      <c r="J1163" s="243">
        <f ca="1">+IFERROR(INDEX('Hoja de Trabajo para listado'!$A$155:$Z$1048576,MATCH($A1163,'Hoja de Trabajo para listado'!$A$155:$A$1048576,0),MATCH((CUADRO!J$5&amp;$E1163),'Hoja de Trabajo para listado'!$A$151:$Z$151,0)),0)+IFERROR(INDEX('Hoja de Trabajo para listado'!$AB$155:$BA$1048576,MATCH($A1163,'Hoja de Trabajo para listado'!$AB$155:$AB$1048576,0),MATCH((CUADRO!J$5&amp;$E1163),'Hoja de Trabajo para listado'!$AB$151:$BA$151,0)),0)+IFERROR(INDEX('Hoja de Trabajo para listado'!$BC$155:$CB$1048576,MATCH($A1163,'Hoja de Trabajo para listado'!$BC$155:$BC$1048576,0),MATCH((CUADRO!J$5&amp;$E1163),'Hoja de Trabajo para listado'!$BC$151:$CB$151,0)),0)+IFERROR(INDEX('Hoja de Trabajo para listado'!$DE$153:$DG$274,MATCH($A1163,'Hoja de Trabajo para listado'!$DE$153:$DE$1048576,0),MATCH((CUADRO!J$5&amp;$E1163),'Hoja de Trabajo para listado'!$DE$151:$DG$151,0)),0)+IFERROR(INDEX('Hoja de Trabajo para listado'!$CD$155:$DC$1048576,MATCH($A1163,'Hoja de Trabajo para listado'!$CD$155:$CD$1048576,0),MATCH((CUADRO!J$5&amp;$E1163),'Hoja de Trabajo para listado'!$CD$151:$DC$151,0)),0)</f>
        <v>0</v>
      </c>
      <c r="K1163" s="243">
        <f ca="1">+IFERROR(INDEX('Hoja de Trabajo para listado'!$A$155:$Z$1048576,MATCH($A1163,'Hoja de Trabajo para listado'!$A$155:$A$1048576,0),MATCH((CUADRO!K$5&amp;$E1163),'Hoja de Trabajo para listado'!$A$151:$Z$151,0)),0)+IFERROR(INDEX('Hoja de Trabajo para listado'!$AB$155:$BA$1048576,MATCH($A1163,'Hoja de Trabajo para listado'!$AB$155:$AB$1048576,0),MATCH((CUADRO!K$5&amp;$E1163),'Hoja de Trabajo para listado'!$AB$151:$BA$151,0)),0)+IFERROR(INDEX('Hoja de Trabajo para listado'!$BC$155:$CB$1048576,MATCH($A1163,'Hoja de Trabajo para listado'!$BC$155:$BC$1048576,0),MATCH((CUADRO!K$5&amp;$E1163),'Hoja de Trabajo para listado'!$BC$151:$CB$151,0)),0)+IFERROR(INDEX('Hoja de Trabajo para listado'!$DE$153:$DG$274,MATCH($A1163,'Hoja de Trabajo para listado'!$DE$153:$DE$1048576,0),MATCH((CUADRO!K$5&amp;$E1163),'Hoja de Trabajo para listado'!$DE$151:$DG$151,0)),0)+IFERROR(INDEX('Hoja de Trabajo para listado'!$CD$155:$DC$1048576,MATCH($A1163,'Hoja de Trabajo para listado'!$CD$155:$CD$1048576,0),MATCH((CUADRO!K$5&amp;$E1163),'Hoja de Trabajo para listado'!$CD$151:$DC$151,0)),0)</f>
        <v>0</v>
      </c>
      <c r="L1163" s="243">
        <f ca="1">+IFERROR(INDEX('Hoja de Trabajo para listado'!$A$155:$Z$1048576,MATCH($A1163,'Hoja de Trabajo para listado'!$A$155:$A$1048576,0),MATCH((CUADRO!L$5&amp;$E1163),'Hoja de Trabajo para listado'!$A$151:$Z$151,0)),0)+IFERROR(INDEX('Hoja de Trabajo para listado'!$AB$155:$BA$1048576,MATCH($A1163,'Hoja de Trabajo para listado'!$AB$155:$AB$1048576,0),MATCH((CUADRO!L$5&amp;$E1163),'Hoja de Trabajo para listado'!$AB$151:$BA$151,0)),0)+IFERROR(INDEX('Hoja de Trabajo para listado'!$BC$155:$CB$1048576,MATCH($A1163,'Hoja de Trabajo para listado'!$BC$155:$BC$1048576,0),MATCH((CUADRO!L$5&amp;$E1163),'Hoja de Trabajo para listado'!$BC$151:$CB$151,0)),0)+IFERROR(INDEX('Hoja de Trabajo para listado'!$DE$153:$DG$274,MATCH($A1163,'Hoja de Trabajo para listado'!$DE$153:$DE$1048576,0),MATCH((CUADRO!L$5&amp;$E1163),'Hoja de Trabajo para listado'!$DE$151:$DG$151,0)),0)+IFERROR(INDEX('Hoja de Trabajo para listado'!$CD$155:$DC$1048576,MATCH($A1163,'Hoja de Trabajo para listado'!$CD$155:$CD$1048576,0),MATCH((CUADRO!L$5&amp;$E1163),'Hoja de Trabajo para listado'!$CD$151:$DC$151,0)),0)</f>
        <v>0</v>
      </c>
      <c r="M1163" s="243">
        <f ca="1">+IFERROR(INDEX('Hoja de Trabajo para listado'!$A$155:$Z$1048576,MATCH($A1163,'Hoja de Trabajo para listado'!$A$155:$A$1048576,0),MATCH((CUADRO!M$5&amp;$E1163),'Hoja de Trabajo para listado'!$A$151:$Z$151,0)),0)+IFERROR(INDEX('Hoja de Trabajo para listado'!$AB$155:$BA$1048576,MATCH($A1163,'Hoja de Trabajo para listado'!$AB$155:$AB$1048576,0),MATCH((CUADRO!M$5&amp;$E1163),'Hoja de Trabajo para listado'!$AB$151:$BA$151,0)),0)+IFERROR(INDEX('Hoja de Trabajo para listado'!$BC$155:$CB$1048576,MATCH($A1163,'Hoja de Trabajo para listado'!$BC$155:$BC$1048576,0),MATCH((CUADRO!M$5&amp;$E1163),'Hoja de Trabajo para listado'!$BC$151:$CB$151,0)),0)+IFERROR(INDEX('Hoja de Trabajo para listado'!$DE$153:$DG$274,MATCH($A1163,'Hoja de Trabajo para listado'!$DE$153:$DE$1048576,0),MATCH((CUADRO!M$5&amp;$E1163),'Hoja de Trabajo para listado'!$DE$151:$DG$151,0)),0)+IFERROR(INDEX('Hoja de Trabajo para listado'!$CD$155:$DC$1048576,MATCH($A1163,'Hoja de Trabajo para listado'!$CD$155:$CD$1048576,0),MATCH((CUADRO!M$5&amp;$E1163),'Hoja de Trabajo para listado'!$CD$151:$DC$151,0)),0)</f>
        <v>0</v>
      </c>
      <c r="N1163" s="243">
        <f ca="1">+IFERROR(INDEX('Hoja de Trabajo para listado'!$A$155:$Z$1048576,MATCH($A1163,'Hoja de Trabajo para listado'!$A$155:$A$1048576,0),MATCH((CUADRO!N$5&amp;$E1163),'Hoja de Trabajo para listado'!$A$151:$Z$151,0)),0)+IFERROR(INDEX('Hoja de Trabajo para listado'!$AB$155:$BA$1048576,MATCH($A1163,'Hoja de Trabajo para listado'!$AB$155:$AB$1048576,0),MATCH((CUADRO!N$5&amp;$E1163),'Hoja de Trabajo para listado'!$AB$151:$BA$151,0)),0)+IFERROR(INDEX('Hoja de Trabajo para listado'!$BC$155:$CB$1048576,MATCH($A1163,'Hoja de Trabajo para listado'!$BC$155:$BC$1048576,0),MATCH((CUADRO!N$5&amp;$E1163),'Hoja de Trabajo para listado'!$BC$151:$CB$151,0)),0)+IFERROR(INDEX('Hoja de Trabajo para listado'!$DE$153:$DG$274,MATCH($A1163,'Hoja de Trabajo para listado'!$DE$153:$DE$1048576,0),MATCH((CUADRO!N$5&amp;$E1163),'Hoja de Trabajo para listado'!$DE$151:$DG$151,0)),0)+IFERROR(INDEX('Hoja de Trabajo para listado'!$CD$155:$DC$1048576,MATCH($A1163,'Hoja de Trabajo para listado'!$CD$155:$CD$1048576,0),MATCH((CUADRO!N$5&amp;$E1163),'Hoja de Trabajo para listado'!$CD$151:$DC$151,0)),0)</f>
        <v>0</v>
      </c>
      <c r="O1163" s="243">
        <f ca="1">+IFERROR(INDEX('Hoja de Trabajo para listado'!$A$155:$Z$1048576,MATCH($A1163,'Hoja de Trabajo para listado'!$A$155:$A$1048576,0),MATCH((CUADRO!O$5&amp;$E1163),'Hoja de Trabajo para listado'!$A$151:$Z$151,0)),0)+IFERROR(INDEX('Hoja de Trabajo para listado'!$AB$155:$BA$1048576,MATCH($A1163,'Hoja de Trabajo para listado'!$AB$155:$AB$1048576,0),MATCH((CUADRO!O$5&amp;$E1163),'Hoja de Trabajo para listado'!$AB$151:$BA$151,0)),0)+IFERROR(INDEX('Hoja de Trabajo para listado'!$BC$155:$CB$1048576,MATCH($A1163,'Hoja de Trabajo para listado'!$BC$155:$BC$1048576,0),MATCH((CUADRO!O$5&amp;$E1163),'Hoja de Trabajo para listado'!$BC$151:$CB$151,0)),0)+IFERROR(INDEX('Hoja de Trabajo para listado'!$DE$153:$DG$274,MATCH($A1163,'Hoja de Trabajo para listado'!$DE$153:$DE$1048576,0),MATCH((CUADRO!O$5&amp;$E1163),'Hoja de Trabajo para listado'!$DE$151:$DG$151,0)),0)+IFERROR(INDEX('Hoja de Trabajo para listado'!$CD$155:$DC$1048576,MATCH($A1163,'Hoja de Trabajo para listado'!$CD$155:$CD$1048576,0),MATCH((CUADRO!O$5&amp;$E1163),'Hoja de Trabajo para listado'!$CD$151:$DC$151,0)),0)</f>
        <v>0</v>
      </c>
      <c r="P1163" s="243">
        <f ca="1">+IFERROR(INDEX('Hoja de Trabajo para listado'!$A$155:$Z$1048576,MATCH($A1163,'Hoja de Trabajo para listado'!$A$155:$A$1048576,0),MATCH((CUADRO!P$5&amp;$E1163),'Hoja de Trabajo para listado'!$A$151:$Z$151,0)),0)+IFERROR(INDEX('Hoja de Trabajo para listado'!$AB$155:$BA$1048576,MATCH($A1163,'Hoja de Trabajo para listado'!$AB$155:$AB$1048576,0),MATCH((CUADRO!P$5&amp;$E1163),'Hoja de Trabajo para listado'!$AB$151:$BA$151,0)),0)+IFERROR(INDEX('Hoja de Trabajo para listado'!$BC$155:$CB$1048576,MATCH($A1163,'Hoja de Trabajo para listado'!$BC$155:$BC$1048576,0),MATCH((CUADRO!P$5&amp;$E1163),'Hoja de Trabajo para listado'!$BC$151:$CB$151,0)),0)+IFERROR(INDEX('Hoja de Trabajo para listado'!$DE$153:$DG$274,MATCH($A1163,'Hoja de Trabajo para listado'!$DE$153:$DE$1048576,0),MATCH((CUADRO!P$5&amp;$E1163),'Hoja de Trabajo para listado'!$DE$151:$DG$151,0)),0)+IFERROR(INDEX('Hoja de Trabajo para listado'!$CD$155:$DC$1048576,MATCH($A1163,'Hoja de Trabajo para listado'!$CD$155:$CD$1048576,0),MATCH((CUADRO!P$5&amp;$E1163),'Hoja de Trabajo para listado'!$CD$151:$DC$151,0)),0)</f>
        <v>0</v>
      </c>
      <c r="Q1163" s="243">
        <f ca="1">+IFERROR(INDEX('Hoja de Trabajo para listado'!$A$155:$Z$1048576,MATCH($A1163,'Hoja de Trabajo para listado'!$A$155:$A$1048576,0),MATCH((CUADRO!Q$5&amp;$E1163),'Hoja de Trabajo para listado'!$A$151:$Z$151,0)),0)+IFERROR(INDEX('Hoja de Trabajo para listado'!$AB$155:$BA$1048576,MATCH($A1163,'Hoja de Trabajo para listado'!$AB$155:$AB$1048576,0),MATCH((CUADRO!Q$5&amp;$E1163),'Hoja de Trabajo para listado'!$AB$151:$BA$151,0)),0)+IFERROR(INDEX('Hoja de Trabajo para listado'!$BC$155:$CB$1048576,MATCH($A1163,'Hoja de Trabajo para listado'!$BC$155:$BC$1048576,0),MATCH((CUADRO!Q$5&amp;$E1163),'Hoja de Trabajo para listado'!$BC$151:$CB$151,0)),0)+IFERROR(INDEX('Hoja de Trabajo para listado'!$DE$153:$DG$274,MATCH($A1163,'Hoja de Trabajo para listado'!$DE$153:$DE$1048576,0),MATCH((CUADRO!Q$5&amp;$E1163),'Hoja de Trabajo para listado'!$DE$151:$DG$151,0)),0)+IFERROR(INDEX('Hoja de Trabajo para listado'!$CD$155:$DC$1048576,MATCH($A1163,'Hoja de Trabajo para listado'!$CD$155:$CD$1048576,0),MATCH((CUADRO!Q$5&amp;$E1163),'Hoja de Trabajo para listado'!$CD$151:$DC$151,0)),0)</f>
        <v>0</v>
      </c>
      <c r="R1163" s="243">
        <f t="shared" ca="1" si="39"/>
        <v>0</v>
      </c>
      <c r="S1163" s="249">
        <f ca="1">+R1162+R1163</f>
        <v>0</v>
      </c>
      <c r="T1163" s="243">
        <f ca="1">+S1163</f>
        <v>0</v>
      </c>
      <c r="U1163" s="242">
        <f t="shared" si="40"/>
        <v>2</v>
      </c>
      <c r="V1163" s="333" t="str">
        <f>+VLOOKUP(A1163,bd_lista!$A$3:$E$590,5,FALSE)</f>
        <v>Empresas Departamentales</v>
      </c>
      <c r="W1163" s="392"/>
      <c r="X1163" s="242">
        <f>+VLOOKUP(A1163,[4]Sheet1!$A$13:$D$744,4,FALSE)</f>
        <v>0</v>
      </c>
      <c r="Y1163" s="242" t="e">
        <f>+VLOOKUP(X1163,bd_lista!$A$3:$C$590,3,FALSE)</f>
        <v>#N/A</v>
      </c>
      <c r="Z1163" s="292"/>
      <c r="AA1163" s="293"/>
    </row>
    <row r="1164" spans="1:27" customFormat="1" ht="27" hidden="1" customHeight="1">
      <c r="A1164" s="32">
        <v>3301</v>
      </c>
      <c r="B1164" s="387">
        <f>+A1164</f>
        <v>3301</v>
      </c>
      <c r="C1164" s="247" t="str">
        <f>+VLOOKUP(A1164,bd_lista!$A$3:$C$590,3,FALSE)</f>
        <v>Gobierno Autónomo Indígena Originario Campesino del Territorio de Raqaypampa</v>
      </c>
      <c r="D1164" s="389" t="str">
        <f>+C1164</f>
        <v>Gobierno Autónomo Indígena Originario Campesino del Territorio de Raqaypampa</v>
      </c>
      <c r="E1164" s="242" t="s">
        <v>1304</v>
      </c>
      <c r="F1164" s="243">
        <f ca="1">+IFERROR(INDEX('Hoja de Trabajo para listado'!$A$155:$Z$1048576,MATCH($A1164,'Hoja de Trabajo para listado'!$A$155:$A$1048576,0),MATCH((CUADRO!F$5&amp;$E1164),'Hoja de Trabajo para listado'!$A$151:$Z$151,0)),0)+IFERROR(INDEX('Hoja de Trabajo para listado'!$AB$155:$BA$1048576,MATCH($A1164,'Hoja de Trabajo para listado'!$AB$155:$AB$1048576,0),MATCH((CUADRO!F$5&amp;$E1164),'Hoja de Trabajo para listado'!$AB$151:$BA$151,0)),0)+IFERROR(INDEX('Hoja de Trabajo para listado'!$BC$155:$CB$1048576,MATCH($A1164,'Hoja de Trabajo para listado'!$BC$155:$BC$1048576,0),MATCH((CUADRO!F$5&amp;$E1164),'Hoja de Trabajo para listado'!$BC$151:$CB$151,0)),0)+IFERROR(INDEX('Hoja de Trabajo para listado'!$DE$153:$DG$274,MATCH($A1164,'Hoja de Trabajo para listado'!$DE$153:$DE$1048576,0),MATCH((CUADRO!F$5&amp;$E1164),'Hoja de Trabajo para listado'!$DE$151:$DG$151,0)),0)+IFERROR(INDEX('Hoja de Trabajo para listado'!$CD$155:$DC$1048576,MATCH($A1164,'Hoja de Trabajo para listado'!$CD$155:$CD$1048576,0),MATCH((CUADRO!F$5&amp;$E1164),'Hoja de Trabajo para listado'!$CD$151:$DC$151,0)),0)</f>
        <v>0</v>
      </c>
      <c r="G1164" s="243">
        <f ca="1">+IFERROR(INDEX('Hoja de Trabajo para listado'!$A$155:$Z$1048576,MATCH($A1164,'Hoja de Trabajo para listado'!$A$155:$A$1048576,0),MATCH((CUADRO!G$5&amp;$E1164),'Hoja de Trabajo para listado'!$A$151:$Z$151,0)),0)+IFERROR(INDEX('Hoja de Trabajo para listado'!$AB$155:$BA$1048576,MATCH($A1164,'Hoja de Trabajo para listado'!$AB$155:$AB$1048576,0),MATCH((CUADRO!G$5&amp;$E1164),'Hoja de Trabajo para listado'!$AB$151:$BA$151,0)),0)+IFERROR(INDEX('Hoja de Trabajo para listado'!$BC$155:$CB$1048576,MATCH($A1164,'Hoja de Trabajo para listado'!$BC$155:$BC$1048576,0),MATCH((CUADRO!G$5&amp;$E1164),'Hoja de Trabajo para listado'!$BC$151:$CB$151,0)),0)+IFERROR(INDEX('Hoja de Trabajo para listado'!$DE$153:$DG$274,MATCH($A1164,'Hoja de Trabajo para listado'!$DE$153:$DE$1048576,0),MATCH((CUADRO!G$5&amp;$E1164),'Hoja de Trabajo para listado'!$DE$151:$DG$151,0)),0)+IFERROR(INDEX('Hoja de Trabajo para listado'!$CD$155:$DC$1048576,MATCH($A1164,'Hoja de Trabajo para listado'!$CD$155:$CD$1048576,0),MATCH((CUADRO!G$5&amp;$E1164),'Hoja de Trabajo para listado'!$CD$151:$DC$151,0)),0)</f>
        <v>0</v>
      </c>
      <c r="H1164" s="243">
        <f ca="1">+IFERROR(INDEX('Hoja de Trabajo para listado'!$A$155:$Z$1048576,MATCH($A1164,'Hoja de Trabajo para listado'!$A$155:$A$1048576,0),MATCH((CUADRO!H$5&amp;$E1164),'Hoja de Trabajo para listado'!$A$151:$Z$151,0)),0)+IFERROR(INDEX('Hoja de Trabajo para listado'!$AB$155:$BA$1048576,MATCH($A1164,'Hoja de Trabajo para listado'!$AB$155:$AB$1048576,0),MATCH((CUADRO!H$5&amp;$E1164),'Hoja de Trabajo para listado'!$AB$151:$BA$151,0)),0)+IFERROR(INDEX('Hoja de Trabajo para listado'!$BC$155:$CB$1048576,MATCH($A1164,'Hoja de Trabajo para listado'!$BC$155:$BC$1048576,0),MATCH((CUADRO!H$5&amp;$E1164),'Hoja de Trabajo para listado'!$BC$151:$CB$151,0)),0)+IFERROR(INDEX('Hoja de Trabajo para listado'!$DE$153:$DG$274,MATCH($A1164,'Hoja de Trabajo para listado'!$DE$153:$DE$1048576,0),MATCH((CUADRO!H$5&amp;$E1164),'Hoja de Trabajo para listado'!$DE$151:$DG$151,0)),0)+IFERROR(INDEX('Hoja de Trabajo para listado'!$CD$155:$DC$1048576,MATCH($A1164,'Hoja de Trabajo para listado'!$CD$155:$CD$1048576,0),MATCH((CUADRO!H$5&amp;$E1164),'Hoja de Trabajo para listado'!$CD$151:$DC$151,0)),0)</f>
        <v>0</v>
      </c>
      <c r="I1164" s="243">
        <f ca="1">+IFERROR(INDEX('Hoja de Trabajo para listado'!$A$155:$Z$1048576,MATCH($A1164,'Hoja de Trabajo para listado'!$A$155:$A$1048576,0),MATCH((CUADRO!I$5&amp;$E1164),'Hoja de Trabajo para listado'!$A$151:$Z$151,0)),0)+IFERROR(INDEX('Hoja de Trabajo para listado'!$AB$155:$BA$1048576,MATCH($A1164,'Hoja de Trabajo para listado'!$AB$155:$AB$1048576,0),MATCH((CUADRO!I$5&amp;$E1164),'Hoja de Trabajo para listado'!$AB$151:$BA$151,0)),0)+IFERROR(INDEX('Hoja de Trabajo para listado'!$BC$155:$CB$1048576,MATCH($A1164,'Hoja de Trabajo para listado'!$BC$155:$BC$1048576,0),MATCH((CUADRO!I$5&amp;$E1164),'Hoja de Trabajo para listado'!$BC$151:$CB$151,0)),0)+IFERROR(INDEX('Hoja de Trabajo para listado'!$DE$153:$DG$274,MATCH($A1164,'Hoja de Trabajo para listado'!$DE$153:$DE$1048576,0),MATCH((CUADRO!I$5&amp;$E1164),'Hoja de Trabajo para listado'!$DE$151:$DG$151,0)),0)+IFERROR(INDEX('Hoja de Trabajo para listado'!$CD$155:$DC$1048576,MATCH($A1164,'Hoja de Trabajo para listado'!$CD$155:$CD$1048576,0),MATCH((CUADRO!I$5&amp;$E1164),'Hoja de Trabajo para listado'!$CD$151:$DC$151,0)),0)</f>
        <v>0</v>
      </c>
      <c r="J1164" s="243">
        <f ca="1">+IFERROR(INDEX('Hoja de Trabajo para listado'!$A$155:$Z$1048576,MATCH($A1164,'Hoja de Trabajo para listado'!$A$155:$A$1048576,0),MATCH((CUADRO!J$5&amp;$E1164),'Hoja de Trabajo para listado'!$A$151:$Z$151,0)),0)+IFERROR(INDEX('Hoja de Trabajo para listado'!$AB$155:$BA$1048576,MATCH($A1164,'Hoja de Trabajo para listado'!$AB$155:$AB$1048576,0),MATCH((CUADRO!J$5&amp;$E1164),'Hoja de Trabajo para listado'!$AB$151:$BA$151,0)),0)+IFERROR(INDEX('Hoja de Trabajo para listado'!$BC$155:$CB$1048576,MATCH($A1164,'Hoja de Trabajo para listado'!$BC$155:$BC$1048576,0),MATCH((CUADRO!J$5&amp;$E1164),'Hoja de Trabajo para listado'!$BC$151:$CB$151,0)),0)+IFERROR(INDEX('Hoja de Trabajo para listado'!$DE$153:$DG$274,MATCH($A1164,'Hoja de Trabajo para listado'!$DE$153:$DE$1048576,0),MATCH((CUADRO!J$5&amp;$E1164),'Hoja de Trabajo para listado'!$DE$151:$DG$151,0)),0)+IFERROR(INDEX('Hoja de Trabajo para listado'!$CD$155:$DC$1048576,MATCH($A1164,'Hoja de Trabajo para listado'!$CD$155:$CD$1048576,0),MATCH((CUADRO!J$5&amp;$E1164),'Hoja de Trabajo para listado'!$CD$151:$DC$151,0)),0)</f>
        <v>0</v>
      </c>
      <c r="K1164" s="243">
        <f ca="1">+IFERROR(INDEX('Hoja de Trabajo para listado'!$A$155:$Z$1048576,MATCH($A1164,'Hoja de Trabajo para listado'!$A$155:$A$1048576,0),MATCH((CUADRO!K$5&amp;$E1164),'Hoja de Trabajo para listado'!$A$151:$Z$151,0)),0)+IFERROR(INDEX('Hoja de Trabajo para listado'!$AB$155:$BA$1048576,MATCH($A1164,'Hoja de Trabajo para listado'!$AB$155:$AB$1048576,0),MATCH((CUADRO!K$5&amp;$E1164),'Hoja de Trabajo para listado'!$AB$151:$BA$151,0)),0)+IFERROR(INDEX('Hoja de Trabajo para listado'!$BC$155:$CB$1048576,MATCH($A1164,'Hoja de Trabajo para listado'!$BC$155:$BC$1048576,0),MATCH((CUADRO!K$5&amp;$E1164),'Hoja de Trabajo para listado'!$BC$151:$CB$151,0)),0)+IFERROR(INDEX('Hoja de Trabajo para listado'!$DE$153:$DG$274,MATCH($A1164,'Hoja de Trabajo para listado'!$DE$153:$DE$1048576,0),MATCH((CUADRO!K$5&amp;$E1164),'Hoja de Trabajo para listado'!$DE$151:$DG$151,0)),0)+IFERROR(INDEX('Hoja de Trabajo para listado'!$CD$155:$DC$1048576,MATCH($A1164,'Hoja de Trabajo para listado'!$CD$155:$CD$1048576,0),MATCH((CUADRO!K$5&amp;$E1164),'Hoja de Trabajo para listado'!$CD$151:$DC$151,0)),0)</f>
        <v>0</v>
      </c>
      <c r="L1164" s="243">
        <f ca="1">+IFERROR(INDEX('Hoja de Trabajo para listado'!$A$155:$Z$1048576,MATCH($A1164,'Hoja de Trabajo para listado'!$A$155:$A$1048576,0),MATCH((CUADRO!L$5&amp;$E1164),'Hoja de Trabajo para listado'!$A$151:$Z$151,0)),0)+IFERROR(INDEX('Hoja de Trabajo para listado'!$AB$155:$BA$1048576,MATCH($A1164,'Hoja de Trabajo para listado'!$AB$155:$AB$1048576,0),MATCH((CUADRO!L$5&amp;$E1164),'Hoja de Trabajo para listado'!$AB$151:$BA$151,0)),0)+IFERROR(INDEX('Hoja de Trabajo para listado'!$BC$155:$CB$1048576,MATCH($A1164,'Hoja de Trabajo para listado'!$BC$155:$BC$1048576,0),MATCH((CUADRO!L$5&amp;$E1164),'Hoja de Trabajo para listado'!$BC$151:$CB$151,0)),0)+IFERROR(INDEX('Hoja de Trabajo para listado'!$DE$153:$DG$274,MATCH($A1164,'Hoja de Trabajo para listado'!$DE$153:$DE$1048576,0),MATCH((CUADRO!L$5&amp;$E1164),'Hoja de Trabajo para listado'!$DE$151:$DG$151,0)),0)+IFERROR(INDEX('Hoja de Trabajo para listado'!$CD$155:$DC$1048576,MATCH($A1164,'Hoja de Trabajo para listado'!$CD$155:$CD$1048576,0),MATCH((CUADRO!L$5&amp;$E1164),'Hoja de Trabajo para listado'!$CD$151:$DC$151,0)),0)</f>
        <v>0</v>
      </c>
      <c r="M1164" s="243">
        <f ca="1">+IFERROR(INDEX('Hoja de Trabajo para listado'!$A$155:$Z$1048576,MATCH($A1164,'Hoja de Trabajo para listado'!$A$155:$A$1048576,0),MATCH((CUADRO!M$5&amp;$E1164),'Hoja de Trabajo para listado'!$A$151:$Z$151,0)),0)+IFERROR(INDEX('Hoja de Trabajo para listado'!$AB$155:$BA$1048576,MATCH($A1164,'Hoja de Trabajo para listado'!$AB$155:$AB$1048576,0),MATCH((CUADRO!M$5&amp;$E1164),'Hoja de Trabajo para listado'!$AB$151:$BA$151,0)),0)+IFERROR(INDEX('Hoja de Trabajo para listado'!$BC$155:$CB$1048576,MATCH($A1164,'Hoja de Trabajo para listado'!$BC$155:$BC$1048576,0),MATCH((CUADRO!M$5&amp;$E1164),'Hoja de Trabajo para listado'!$BC$151:$CB$151,0)),0)+IFERROR(INDEX('Hoja de Trabajo para listado'!$DE$153:$DG$274,MATCH($A1164,'Hoja de Trabajo para listado'!$DE$153:$DE$1048576,0),MATCH((CUADRO!M$5&amp;$E1164),'Hoja de Trabajo para listado'!$DE$151:$DG$151,0)),0)+IFERROR(INDEX('Hoja de Trabajo para listado'!$CD$155:$DC$1048576,MATCH($A1164,'Hoja de Trabajo para listado'!$CD$155:$CD$1048576,0),MATCH((CUADRO!M$5&amp;$E1164),'Hoja de Trabajo para listado'!$CD$151:$DC$151,0)),0)</f>
        <v>0</v>
      </c>
      <c r="N1164" s="243">
        <f ca="1">+IFERROR(INDEX('Hoja de Trabajo para listado'!$A$155:$Z$1048576,MATCH($A1164,'Hoja de Trabajo para listado'!$A$155:$A$1048576,0),MATCH((CUADRO!N$5&amp;$E1164),'Hoja de Trabajo para listado'!$A$151:$Z$151,0)),0)+IFERROR(INDEX('Hoja de Trabajo para listado'!$AB$155:$BA$1048576,MATCH($A1164,'Hoja de Trabajo para listado'!$AB$155:$AB$1048576,0),MATCH((CUADRO!N$5&amp;$E1164),'Hoja de Trabajo para listado'!$AB$151:$BA$151,0)),0)+IFERROR(INDEX('Hoja de Trabajo para listado'!$BC$155:$CB$1048576,MATCH($A1164,'Hoja de Trabajo para listado'!$BC$155:$BC$1048576,0),MATCH((CUADRO!N$5&amp;$E1164),'Hoja de Trabajo para listado'!$BC$151:$CB$151,0)),0)+IFERROR(INDEX('Hoja de Trabajo para listado'!$DE$153:$DG$274,MATCH($A1164,'Hoja de Trabajo para listado'!$DE$153:$DE$1048576,0),MATCH((CUADRO!N$5&amp;$E1164),'Hoja de Trabajo para listado'!$DE$151:$DG$151,0)),0)+IFERROR(INDEX('Hoja de Trabajo para listado'!$CD$155:$DC$1048576,MATCH($A1164,'Hoja de Trabajo para listado'!$CD$155:$CD$1048576,0),MATCH((CUADRO!N$5&amp;$E1164),'Hoja de Trabajo para listado'!$CD$151:$DC$151,0)),0)</f>
        <v>0</v>
      </c>
      <c r="O1164" s="243">
        <f ca="1">+IFERROR(INDEX('Hoja de Trabajo para listado'!$A$155:$Z$1048576,MATCH($A1164,'Hoja de Trabajo para listado'!$A$155:$A$1048576,0),MATCH((CUADRO!O$5&amp;$E1164),'Hoja de Trabajo para listado'!$A$151:$Z$151,0)),0)+IFERROR(INDEX('Hoja de Trabajo para listado'!$AB$155:$BA$1048576,MATCH($A1164,'Hoja de Trabajo para listado'!$AB$155:$AB$1048576,0),MATCH((CUADRO!O$5&amp;$E1164),'Hoja de Trabajo para listado'!$AB$151:$BA$151,0)),0)+IFERROR(INDEX('Hoja de Trabajo para listado'!$BC$155:$CB$1048576,MATCH($A1164,'Hoja de Trabajo para listado'!$BC$155:$BC$1048576,0),MATCH((CUADRO!O$5&amp;$E1164),'Hoja de Trabajo para listado'!$BC$151:$CB$151,0)),0)+IFERROR(INDEX('Hoja de Trabajo para listado'!$DE$153:$DG$274,MATCH($A1164,'Hoja de Trabajo para listado'!$DE$153:$DE$1048576,0),MATCH((CUADRO!O$5&amp;$E1164),'Hoja de Trabajo para listado'!$DE$151:$DG$151,0)),0)+IFERROR(INDEX('Hoja de Trabajo para listado'!$CD$155:$DC$1048576,MATCH($A1164,'Hoja de Trabajo para listado'!$CD$155:$CD$1048576,0),MATCH((CUADRO!O$5&amp;$E1164),'Hoja de Trabajo para listado'!$CD$151:$DC$151,0)),0)</f>
        <v>0</v>
      </c>
      <c r="P1164" s="243">
        <f ca="1">+IFERROR(INDEX('Hoja de Trabajo para listado'!$A$155:$Z$1048576,MATCH($A1164,'Hoja de Trabajo para listado'!$A$155:$A$1048576,0),MATCH((CUADRO!P$5&amp;$E1164),'Hoja de Trabajo para listado'!$A$151:$Z$151,0)),0)+IFERROR(INDEX('Hoja de Trabajo para listado'!$AB$155:$BA$1048576,MATCH($A1164,'Hoja de Trabajo para listado'!$AB$155:$AB$1048576,0),MATCH((CUADRO!P$5&amp;$E1164),'Hoja de Trabajo para listado'!$AB$151:$BA$151,0)),0)+IFERROR(INDEX('Hoja de Trabajo para listado'!$BC$155:$CB$1048576,MATCH($A1164,'Hoja de Trabajo para listado'!$BC$155:$BC$1048576,0),MATCH((CUADRO!P$5&amp;$E1164),'Hoja de Trabajo para listado'!$BC$151:$CB$151,0)),0)+IFERROR(INDEX('Hoja de Trabajo para listado'!$DE$153:$DG$274,MATCH($A1164,'Hoja de Trabajo para listado'!$DE$153:$DE$1048576,0),MATCH((CUADRO!P$5&amp;$E1164),'Hoja de Trabajo para listado'!$DE$151:$DG$151,0)),0)+IFERROR(INDEX('Hoja de Trabajo para listado'!$CD$155:$DC$1048576,MATCH($A1164,'Hoja de Trabajo para listado'!$CD$155:$CD$1048576,0),MATCH((CUADRO!P$5&amp;$E1164),'Hoja de Trabajo para listado'!$CD$151:$DC$151,0)),0)</f>
        <v>0</v>
      </c>
      <c r="Q1164" s="243">
        <f ca="1">+IFERROR(INDEX('Hoja de Trabajo para listado'!$A$155:$Z$1048576,MATCH($A1164,'Hoja de Trabajo para listado'!$A$155:$A$1048576,0),MATCH((CUADRO!Q$5&amp;$E1164),'Hoja de Trabajo para listado'!$A$151:$Z$151,0)),0)+IFERROR(INDEX('Hoja de Trabajo para listado'!$AB$155:$BA$1048576,MATCH($A1164,'Hoja de Trabajo para listado'!$AB$155:$AB$1048576,0),MATCH((CUADRO!Q$5&amp;$E1164),'Hoja de Trabajo para listado'!$AB$151:$BA$151,0)),0)+IFERROR(INDEX('Hoja de Trabajo para listado'!$BC$155:$CB$1048576,MATCH($A1164,'Hoja de Trabajo para listado'!$BC$155:$BC$1048576,0),MATCH((CUADRO!Q$5&amp;$E1164),'Hoja de Trabajo para listado'!$BC$151:$CB$151,0)),0)+IFERROR(INDEX('Hoja de Trabajo para listado'!$DE$153:$DG$274,MATCH($A1164,'Hoja de Trabajo para listado'!$DE$153:$DE$1048576,0),MATCH((CUADRO!Q$5&amp;$E1164),'Hoja de Trabajo para listado'!$DE$151:$DG$151,0)),0)+IFERROR(INDEX('Hoja de Trabajo para listado'!$CD$155:$DC$1048576,MATCH($A1164,'Hoja de Trabajo para listado'!$CD$155:$CD$1048576,0),MATCH((CUADRO!Q$5&amp;$E1164),'Hoja de Trabajo para listado'!$CD$151:$DC$151,0)),0)</f>
        <v>0</v>
      </c>
      <c r="R1164" s="243">
        <f t="shared" ca="1" si="39"/>
        <v>0</v>
      </c>
      <c r="S1164" s="249"/>
      <c r="T1164" s="243">
        <f ca="1">+T1165</f>
        <v>0</v>
      </c>
      <c r="U1164" s="242">
        <f t="shared" si="40"/>
        <v>1</v>
      </c>
      <c r="V1164" s="333" t="str">
        <f>+VLOOKUP(A1164,bd_lista!$A$3:$E$590,5,FALSE)</f>
        <v>Gobiernos Autónomos Indígenas Originarias Campesinas</v>
      </c>
      <c r="W1164" s="391" t="str">
        <f>+V1164</f>
        <v>Gobiernos Autónomos Indígenas Originarias Campesinas</v>
      </c>
      <c r="X1164" s="242">
        <f>+VLOOKUP(A1164,[4]Sheet1!$A$13:$D$744,4,FALSE)</f>
        <v>0</v>
      </c>
      <c r="Y1164" s="242" t="e">
        <f>+VLOOKUP(X1164,bd_lista!$A$3:$C$590,3,FALSE)</f>
        <v>#N/A</v>
      </c>
      <c r="Z1164" s="294">
        <f>+X1164</f>
        <v>0</v>
      </c>
      <c r="AA1164" s="295" t="e">
        <f>+Y1164</f>
        <v>#N/A</v>
      </c>
    </row>
    <row r="1165" spans="1:27" customFormat="1" ht="27" hidden="1" customHeight="1">
      <c r="A1165" s="32">
        <v>3301</v>
      </c>
      <c r="B1165" s="388"/>
      <c r="C1165" s="247" t="str">
        <f>+VLOOKUP(A1165,bd_lista!$A$3:$C$590,3,FALSE)</f>
        <v>Gobierno Autónomo Indígena Originario Campesino del Territorio de Raqaypampa</v>
      </c>
      <c r="D1165" s="390"/>
      <c r="E1165" s="244" t="s">
        <v>1305</v>
      </c>
      <c r="F1165" s="243">
        <f ca="1">+IFERROR(INDEX('Hoja de Trabajo para listado'!$A$155:$Z$1048576,MATCH($A1165,'Hoja de Trabajo para listado'!$A$155:$A$1048576,0),MATCH((CUADRO!F$5&amp;$E1165),'Hoja de Trabajo para listado'!$A$151:$Z$151,0)),0)+IFERROR(INDEX('Hoja de Trabajo para listado'!$AB$155:$BA$1048576,MATCH($A1165,'Hoja de Trabajo para listado'!$AB$155:$AB$1048576,0),MATCH((CUADRO!F$5&amp;$E1165),'Hoja de Trabajo para listado'!$AB$151:$BA$151,0)),0)+IFERROR(INDEX('Hoja de Trabajo para listado'!$BC$155:$CB$1048576,MATCH($A1165,'Hoja de Trabajo para listado'!$BC$155:$BC$1048576,0),MATCH((CUADRO!F$5&amp;$E1165),'Hoja de Trabajo para listado'!$BC$151:$CB$151,0)),0)+IFERROR(INDEX('Hoja de Trabajo para listado'!$DE$153:$DG$274,MATCH($A1165,'Hoja de Trabajo para listado'!$DE$153:$DE$1048576,0),MATCH((CUADRO!F$5&amp;$E1165),'Hoja de Trabajo para listado'!$DE$151:$DG$151,0)),0)+IFERROR(INDEX('Hoja de Trabajo para listado'!$CD$155:$DC$1048576,MATCH($A1165,'Hoja de Trabajo para listado'!$CD$155:$CD$1048576,0),MATCH((CUADRO!F$5&amp;$E1165),'Hoja de Trabajo para listado'!$CD$151:$DC$151,0)),0)</f>
        <v>0</v>
      </c>
      <c r="G1165" s="243">
        <f ca="1">+IFERROR(INDEX('Hoja de Trabajo para listado'!$A$155:$Z$1048576,MATCH($A1165,'Hoja de Trabajo para listado'!$A$155:$A$1048576,0),MATCH((CUADRO!G$5&amp;$E1165),'Hoja de Trabajo para listado'!$A$151:$Z$151,0)),0)+IFERROR(INDEX('Hoja de Trabajo para listado'!$AB$155:$BA$1048576,MATCH($A1165,'Hoja de Trabajo para listado'!$AB$155:$AB$1048576,0),MATCH((CUADRO!G$5&amp;$E1165),'Hoja de Trabajo para listado'!$AB$151:$BA$151,0)),0)+IFERROR(INDEX('Hoja de Trabajo para listado'!$BC$155:$CB$1048576,MATCH($A1165,'Hoja de Trabajo para listado'!$BC$155:$BC$1048576,0),MATCH((CUADRO!G$5&amp;$E1165),'Hoja de Trabajo para listado'!$BC$151:$CB$151,0)),0)+IFERROR(INDEX('Hoja de Trabajo para listado'!$DE$153:$DG$274,MATCH($A1165,'Hoja de Trabajo para listado'!$DE$153:$DE$1048576,0),MATCH((CUADRO!G$5&amp;$E1165),'Hoja de Trabajo para listado'!$DE$151:$DG$151,0)),0)+IFERROR(INDEX('Hoja de Trabajo para listado'!$CD$155:$DC$1048576,MATCH($A1165,'Hoja de Trabajo para listado'!$CD$155:$CD$1048576,0),MATCH((CUADRO!G$5&amp;$E1165),'Hoja de Trabajo para listado'!$CD$151:$DC$151,0)),0)</f>
        <v>0</v>
      </c>
      <c r="H1165" s="243">
        <f ca="1">+IFERROR(INDEX('Hoja de Trabajo para listado'!$A$155:$Z$1048576,MATCH($A1165,'Hoja de Trabajo para listado'!$A$155:$A$1048576,0),MATCH((CUADRO!H$5&amp;$E1165),'Hoja de Trabajo para listado'!$A$151:$Z$151,0)),0)+IFERROR(INDEX('Hoja de Trabajo para listado'!$AB$155:$BA$1048576,MATCH($A1165,'Hoja de Trabajo para listado'!$AB$155:$AB$1048576,0),MATCH((CUADRO!H$5&amp;$E1165),'Hoja de Trabajo para listado'!$AB$151:$BA$151,0)),0)+IFERROR(INDEX('Hoja de Trabajo para listado'!$BC$155:$CB$1048576,MATCH($A1165,'Hoja de Trabajo para listado'!$BC$155:$BC$1048576,0),MATCH((CUADRO!H$5&amp;$E1165),'Hoja de Trabajo para listado'!$BC$151:$CB$151,0)),0)+IFERROR(INDEX('Hoja de Trabajo para listado'!$DE$153:$DG$274,MATCH($A1165,'Hoja de Trabajo para listado'!$DE$153:$DE$1048576,0),MATCH((CUADRO!H$5&amp;$E1165),'Hoja de Trabajo para listado'!$DE$151:$DG$151,0)),0)+IFERROR(INDEX('Hoja de Trabajo para listado'!$CD$155:$DC$1048576,MATCH($A1165,'Hoja de Trabajo para listado'!$CD$155:$CD$1048576,0),MATCH((CUADRO!H$5&amp;$E1165),'Hoja de Trabajo para listado'!$CD$151:$DC$151,0)),0)</f>
        <v>0</v>
      </c>
      <c r="I1165" s="243">
        <f ca="1">+IFERROR(INDEX('Hoja de Trabajo para listado'!$A$155:$Z$1048576,MATCH($A1165,'Hoja de Trabajo para listado'!$A$155:$A$1048576,0),MATCH((CUADRO!I$5&amp;$E1165),'Hoja de Trabajo para listado'!$A$151:$Z$151,0)),0)+IFERROR(INDEX('Hoja de Trabajo para listado'!$AB$155:$BA$1048576,MATCH($A1165,'Hoja de Trabajo para listado'!$AB$155:$AB$1048576,0),MATCH((CUADRO!I$5&amp;$E1165),'Hoja de Trabajo para listado'!$AB$151:$BA$151,0)),0)+IFERROR(INDEX('Hoja de Trabajo para listado'!$BC$155:$CB$1048576,MATCH($A1165,'Hoja de Trabajo para listado'!$BC$155:$BC$1048576,0),MATCH((CUADRO!I$5&amp;$E1165),'Hoja de Trabajo para listado'!$BC$151:$CB$151,0)),0)+IFERROR(INDEX('Hoja de Trabajo para listado'!$DE$153:$DG$274,MATCH($A1165,'Hoja de Trabajo para listado'!$DE$153:$DE$1048576,0),MATCH((CUADRO!I$5&amp;$E1165),'Hoja de Trabajo para listado'!$DE$151:$DG$151,0)),0)+IFERROR(INDEX('Hoja de Trabajo para listado'!$CD$155:$DC$1048576,MATCH($A1165,'Hoja de Trabajo para listado'!$CD$155:$CD$1048576,0),MATCH((CUADRO!I$5&amp;$E1165),'Hoja de Trabajo para listado'!$CD$151:$DC$151,0)),0)</f>
        <v>0</v>
      </c>
      <c r="J1165" s="243">
        <f ca="1">+IFERROR(INDEX('Hoja de Trabajo para listado'!$A$155:$Z$1048576,MATCH($A1165,'Hoja de Trabajo para listado'!$A$155:$A$1048576,0),MATCH((CUADRO!J$5&amp;$E1165),'Hoja de Trabajo para listado'!$A$151:$Z$151,0)),0)+IFERROR(INDEX('Hoja de Trabajo para listado'!$AB$155:$BA$1048576,MATCH($A1165,'Hoja de Trabajo para listado'!$AB$155:$AB$1048576,0),MATCH((CUADRO!J$5&amp;$E1165),'Hoja de Trabajo para listado'!$AB$151:$BA$151,0)),0)+IFERROR(INDEX('Hoja de Trabajo para listado'!$BC$155:$CB$1048576,MATCH($A1165,'Hoja de Trabajo para listado'!$BC$155:$BC$1048576,0),MATCH((CUADRO!J$5&amp;$E1165),'Hoja de Trabajo para listado'!$BC$151:$CB$151,0)),0)+IFERROR(INDEX('Hoja de Trabajo para listado'!$DE$153:$DG$274,MATCH($A1165,'Hoja de Trabajo para listado'!$DE$153:$DE$1048576,0),MATCH((CUADRO!J$5&amp;$E1165),'Hoja de Trabajo para listado'!$DE$151:$DG$151,0)),0)+IFERROR(INDEX('Hoja de Trabajo para listado'!$CD$155:$DC$1048576,MATCH($A1165,'Hoja de Trabajo para listado'!$CD$155:$CD$1048576,0),MATCH((CUADRO!J$5&amp;$E1165),'Hoja de Trabajo para listado'!$CD$151:$DC$151,0)),0)</f>
        <v>0</v>
      </c>
      <c r="K1165" s="243">
        <f ca="1">+IFERROR(INDEX('Hoja de Trabajo para listado'!$A$155:$Z$1048576,MATCH($A1165,'Hoja de Trabajo para listado'!$A$155:$A$1048576,0),MATCH((CUADRO!K$5&amp;$E1165),'Hoja de Trabajo para listado'!$A$151:$Z$151,0)),0)+IFERROR(INDEX('Hoja de Trabajo para listado'!$AB$155:$BA$1048576,MATCH($A1165,'Hoja de Trabajo para listado'!$AB$155:$AB$1048576,0),MATCH((CUADRO!K$5&amp;$E1165),'Hoja de Trabajo para listado'!$AB$151:$BA$151,0)),0)+IFERROR(INDEX('Hoja de Trabajo para listado'!$BC$155:$CB$1048576,MATCH($A1165,'Hoja de Trabajo para listado'!$BC$155:$BC$1048576,0),MATCH((CUADRO!K$5&amp;$E1165),'Hoja de Trabajo para listado'!$BC$151:$CB$151,0)),0)+IFERROR(INDEX('Hoja de Trabajo para listado'!$DE$153:$DG$274,MATCH($A1165,'Hoja de Trabajo para listado'!$DE$153:$DE$1048576,0),MATCH((CUADRO!K$5&amp;$E1165),'Hoja de Trabajo para listado'!$DE$151:$DG$151,0)),0)+IFERROR(INDEX('Hoja de Trabajo para listado'!$CD$155:$DC$1048576,MATCH($A1165,'Hoja de Trabajo para listado'!$CD$155:$CD$1048576,0),MATCH((CUADRO!K$5&amp;$E1165),'Hoja de Trabajo para listado'!$CD$151:$DC$151,0)),0)</f>
        <v>0</v>
      </c>
      <c r="L1165" s="243">
        <f ca="1">+IFERROR(INDEX('Hoja de Trabajo para listado'!$A$155:$Z$1048576,MATCH($A1165,'Hoja de Trabajo para listado'!$A$155:$A$1048576,0),MATCH((CUADRO!L$5&amp;$E1165),'Hoja de Trabajo para listado'!$A$151:$Z$151,0)),0)+IFERROR(INDEX('Hoja de Trabajo para listado'!$AB$155:$BA$1048576,MATCH($A1165,'Hoja de Trabajo para listado'!$AB$155:$AB$1048576,0),MATCH((CUADRO!L$5&amp;$E1165),'Hoja de Trabajo para listado'!$AB$151:$BA$151,0)),0)+IFERROR(INDEX('Hoja de Trabajo para listado'!$BC$155:$CB$1048576,MATCH($A1165,'Hoja de Trabajo para listado'!$BC$155:$BC$1048576,0),MATCH((CUADRO!L$5&amp;$E1165),'Hoja de Trabajo para listado'!$BC$151:$CB$151,0)),0)+IFERROR(INDEX('Hoja de Trabajo para listado'!$DE$153:$DG$274,MATCH($A1165,'Hoja de Trabajo para listado'!$DE$153:$DE$1048576,0),MATCH((CUADRO!L$5&amp;$E1165),'Hoja de Trabajo para listado'!$DE$151:$DG$151,0)),0)+IFERROR(INDEX('Hoja de Trabajo para listado'!$CD$155:$DC$1048576,MATCH($A1165,'Hoja de Trabajo para listado'!$CD$155:$CD$1048576,0),MATCH((CUADRO!L$5&amp;$E1165),'Hoja de Trabajo para listado'!$CD$151:$DC$151,0)),0)</f>
        <v>0</v>
      </c>
      <c r="M1165" s="243">
        <f ca="1">+IFERROR(INDEX('Hoja de Trabajo para listado'!$A$155:$Z$1048576,MATCH($A1165,'Hoja de Trabajo para listado'!$A$155:$A$1048576,0),MATCH((CUADRO!M$5&amp;$E1165),'Hoja de Trabajo para listado'!$A$151:$Z$151,0)),0)+IFERROR(INDEX('Hoja de Trabajo para listado'!$AB$155:$BA$1048576,MATCH($A1165,'Hoja de Trabajo para listado'!$AB$155:$AB$1048576,0),MATCH((CUADRO!M$5&amp;$E1165),'Hoja de Trabajo para listado'!$AB$151:$BA$151,0)),0)+IFERROR(INDEX('Hoja de Trabajo para listado'!$BC$155:$CB$1048576,MATCH($A1165,'Hoja de Trabajo para listado'!$BC$155:$BC$1048576,0),MATCH((CUADRO!M$5&amp;$E1165),'Hoja de Trabajo para listado'!$BC$151:$CB$151,0)),0)+IFERROR(INDEX('Hoja de Trabajo para listado'!$DE$153:$DG$274,MATCH($A1165,'Hoja de Trabajo para listado'!$DE$153:$DE$1048576,0),MATCH((CUADRO!M$5&amp;$E1165),'Hoja de Trabajo para listado'!$DE$151:$DG$151,0)),0)+IFERROR(INDEX('Hoja de Trabajo para listado'!$CD$155:$DC$1048576,MATCH($A1165,'Hoja de Trabajo para listado'!$CD$155:$CD$1048576,0),MATCH((CUADRO!M$5&amp;$E1165),'Hoja de Trabajo para listado'!$CD$151:$DC$151,0)),0)</f>
        <v>0</v>
      </c>
      <c r="N1165" s="243">
        <f ca="1">+IFERROR(INDEX('Hoja de Trabajo para listado'!$A$155:$Z$1048576,MATCH($A1165,'Hoja de Trabajo para listado'!$A$155:$A$1048576,0),MATCH((CUADRO!N$5&amp;$E1165),'Hoja de Trabajo para listado'!$A$151:$Z$151,0)),0)+IFERROR(INDEX('Hoja de Trabajo para listado'!$AB$155:$BA$1048576,MATCH($A1165,'Hoja de Trabajo para listado'!$AB$155:$AB$1048576,0),MATCH((CUADRO!N$5&amp;$E1165),'Hoja de Trabajo para listado'!$AB$151:$BA$151,0)),0)+IFERROR(INDEX('Hoja de Trabajo para listado'!$BC$155:$CB$1048576,MATCH($A1165,'Hoja de Trabajo para listado'!$BC$155:$BC$1048576,0),MATCH((CUADRO!N$5&amp;$E1165),'Hoja de Trabajo para listado'!$BC$151:$CB$151,0)),0)+IFERROR(INDEX('Hoja de Trabajo para listado'!$DE$153:$DG$274,MATCH($A1165,'Hoja de Trabajo para listado'!$DE$153:$DE$1048576,0),MATCH((CUADRO!N$5&amp;$E1165),'Hoja de Trabajo para listado'!$DE$151:$DG$151,0)),0)+IFERROR(INDEX('Hoja de Trabajo para listado'!$CD$155:$DC$1048576,MATCH($A1165,'Hoja de Trabajo para listado'!$CD$155:$CD$1048576,0),MATCH((CUADRO!N$5&amp;$E1165),'Hoja de Trabajo para listado'!$CD$151:$DC$151,0)),0)</f>
        <v>0</v>
      </c>
      <c r="O1165" s="243">
        <f ca="1">+IFERROR(INDEX('Hoja de Trabajo para listado'!$A$155:$Z$1048576,MATCH($A1165,'Hoja de Trabajo para listado'!$A$155:$A$1048576,0),MATCH((CUADRO!O$5&amp;$E1165),'Hoja de Trabajo para listado'!$A$151:$Z$151,0)),0)+IFERROR(INDEX('Hoja de Trabajo para listado'!$AB$155:$BA$1048576,MATCH($A1165,'Hoja de Trabajo para listado'!$AB$155:$AB$1048576,0),MATCH((CUADRO!O$5&amp;$E1165),'Hoja de Trabajo para listado'!$AB$151:$BA$151,0)),0)+IFERROR(INDEX('Hoja de Trabajo para listado'!$BC$155:$CB$1048576,MATCH($A1165,'Hoja de Trabajo para listado'!$BC$155:$BC$1048576,0),MATCH((CUADRO!O$5&amp;$E1165),'Hoja de Trabajo para listado'!$BC$151:$CB$151,0)),0)+IFERROR(INDEX('Hoja de Trabajo para listado'!$DE$153:$DG$274,MATCH($A1165,'Hoja de Trabajo para listado'!$DE$153:$DE$1048576,0),MATCH((CUADRO!O$5&amp;$E1165),'Hoja de Trabajo para listado'!$DE$151:$DG$151,0)),0)+IFERROR(INDEX('Hoja de Trabajo para listado'!$CD$155:$DC$1048576,MATCH($A1165,'Hoja de Trabajo para listado'!$CD$155:$CD$1048576,0),MATCH((CUADRO!O$5&amp;$E1165),'Hoja de Trabajo para listado'!$CD$151:$DC$151,0)),0)</f>
        <v>0</v>
      </c>
      <c r="P1165" s="243">
        <f ca="1">+IFERROR(INDEX('Hoja de Trabajo para listado'!$A$155:$Z$1048576,MATCH($A1165,'Hoja de Trabajo para listado'!$A$155:$A$1048576,0),MATCH((CUADRO!P$5&amp;$E1165),'Hoja de Trabajo para listado'!$A$151:$Z$151,0)),0)+IFERROR(INDEX('Hoja de Trabajo para listado'!$AB$155:$BA$1048576,MATCH($A1165,'Hoja de Trabajo para listado'!$AB$155:$AB$1048576,0),MATCH((CUADRO!P$5&amp;$E1165),'Hoja de Trabajo para listado'!$AB$151:$BA$151,0)),0)+IFERROR(INDEX('Hoja de Trabajo para listado'!$BC$155:$CB$1048576,MATCH($A1165,'Hoja de Trabajo para listado'!$BC$155:$BC$1048576,0),MATCH((CUADRO!P$5&amp;$E1165),'Hoja de Trabajo para listado'!$BC$151:$CB$151,0)),0)+IFERROR(INDEX('Hoja de Trabajo para listado'!$DE$153:$DG$274,MATCH($A1165,'Hoja de Trabajo para listado'!$DE$153:$DE$1048576,0),MATCH((CUADRO!P$5&amp;$E1165),'Hoja de Trabajo para listado'!$DE$151:$DG$151,0)),0)+IFERROR(INDEX('Hoja de Trabajo para listado'!$CD$155:$DC$1048576,MATCH($A1165,'Hoja de Trabajo para listado'!$CD$155:$CD$1048576,0),MATCH((CUADRO!P$5&amp;$E1165),'Hoja de Trabajo para listado'!$CD$151:$DC$151,0)),0)</f>
        <v>0</v>
      </c>
      <c r="Q1165" s="243">
        <f ca="1">+IFERROR(INDEX('Hoja de Trabajo para listado'!$A$155:$Z$1048576,MATCH($A1165,'Hoja de Trabajo para listado'!$A$155:$A$1048576,0),MATCH((CUADRO!Q$5&amp;$E1165),'Hoja de Trabajo para listado'!$A$151:$Z$151,0)),0)+IFERROR(INDEX('Hoja de Trabajo para listado'!$AB$155:$BA$1048576,MATCH($A1165,'Hoja de Trabajo para listado'!$AB$155:$AB$1048576,0),MATCH((CUADRO!Q$5&amp;$E1165),'Hoja de Trabajo para listado'!$AB$151:$BA$151,0)),0)+IFERROR(INDEX('Hoja de Trabajo para listado'!$BC$155:$CB$1048576,MATCH($A1165,'Hoja de Trabajo para listado'!$BC$155:$BC$1048576,0),MATCH((CUADRO!Q$5&amp;$E1165),'Hoja de Trabajo para listado'!$BC$151:$CB$151,0)),0)+IFERROR(INDEX('Hoja de Trabajo para listado'!$DE$153:$DG$274,MATCH($A1165,'Hoja de Trabajo para listado'!$DE$153:$DE$1048576,0),MATCH((CUADRO!Q$5&amp;$E1165),'Hoja de Trabajo para listado'!$DE$151:$DG$151,0)),0)+IFERROR(INDEX('Hoja de Trabajo para listado'!$CD$155:$DC$1048576,MATCH($A1165,'Hoja de Trabajo para listado'!$CD$155:$CD$1048576,0),MATCH((CUADRO!Q$5&amp;$E1165),'Hoja de Trabajo para listado'!$CD$151:$DC$151,0)),0)</f>
        <v>0</v>
      </c>
      <c r="R1165" s="243">
        <f t="shared" ca="1" si="39"/>
        <v>0</v>
      </c>
      <c r="S1165" s="249">
        <f ca="1">+R1164+R1165</f>
        <v>0</v>
      </c>
      <c r="T1165" s="243">
        <f ca="1">+S1165</f>
        <v>0</v>
      </c>
      <c r="U1165" s="242">
        <f t="shared" si="40"/>
        <v>2</v>
      </c>
      <c r="V1165" s="333" t="str">
        <f>+VLOOKUP(A1165,bd_lista!$A$3:$E$590,5,FALSE)</f>
        <v>Gobiernos Autónomos Indígenas Originarias Campesinas</v>
      </c>
      <c r="W1165" s="392"/>
      <c r="X1165" s="242">
        <f>+VLOOKUP(A1165,[4]Sheet1!$A$13:$D$744,4,FALSE)</f>
        <v>0</v>
      </c>
      <c r="Y1165" s="242" t="e">
        <f>+VLOOKUP(X1165,bd_lista!$A$3:$C$590,3,FALSE)</f>
        <v>#N/A</v>
      </c>
      <c r="Z1165" s="292"/>
      <c r="AA1165" s="293"/>
    </row>
    <row r="1166" spans="1:27" customFormat="1" ht="27" hidden="1" customHeight="1">
      <c r="A1166" s="32">
        <v>3401</v>
      </c>
      <c r="B1166" s="387">
        <f>+A1166</f>
        <v>3401</v>
      </c>
      <c r="C1166" s="247" t="str">
        <f>+VLOOKUP(A1166,bd_lista!$A$3:$C$590,3,FALSE)</f>
        <v>GAIOC de la Nación Originaria Uru Chipaya</v>
      </c>
      <c r="D1166" s="389" t="str">
        <f>+C1166</f>
        <v>GAIOC de la Nación Originaria Uru Chipaya</v>
      </c>
      <c r="E1166" s="242" t="s">
        <v>1304</v>
      </c>
      <c r="F1166" s="243">
        <f ca="1">+IFERROR(INDEX('Hoja de Trabajo para listado'!$A$155:$Z$1048576,MATCH($A1166,'Hoja de Trabajo para listado'!$A$155:$A$1048576,0),MATCH((CUADRO!F$5&amp;$E1166),'Hoja de Trabajo para listado'!$A$151:$Z$151,0)),0)+IFERROR(INDEX('Hoja de Trabajo para listado'!$AB$155:$BA$1048576,MATCH($A1166,'Hoja de Trabajo para listado'!$AB$155:$AB$1048576,0),MATCH((CUADRO!F$5&amp;$E1166),'Hoja de Trabajo para listado'!$AB$151:$BA$151,0)),0)+IFERROR(INDEX('Hoja de Trabajo para listado'!$BC$155:$CB$1048576,MATCH($A1166,'Hoja de Trabajo para listado'!$BC$155:$BC$1048576,0),MATCH((CUADRO!F$5&amp;$E1166),'Hoja de Trabajo para listado'!$BC$151:$CB$151,0)),0)+IFERROR(INDEX('Hoja de Trabajo para listado'!$DE$153:$DG$274,MATCH($A1166,'Hoja de Trabajo para listado'!$DE$153:$DE$1048576,0),MATCH((CUADRO!F$5&amp;$E1166),'Hoja de Trabajo para listado'!$DE$151:$DG$151,0)),0)+IFERROR(INDEX('Hoja de Trabajo para listado'!$CD$155:$DC$1048576,MATCH($A1166,'Hoja de Trabajo para listado'!$CD$155:$CD$1048576,0),MATCH((CUADRO!F$5&amp;$E1166),'Hoja de Trabajo para listado'!$CD$151:$DC$151,0)),0)</f>
        <v>0</v>
      </c>
      <c r="G1166" s="243">
        <f ca="1">+IFERROR(INDEX('Hoja de Trabajo para listado'!$A$155:$Z$1048576,MATCH($A1166,'Hoja de Trabajo para listado'!$A$155:$A$1048576,0),MATCH((CUADRO!G$5&amp;$E1166),'Hoja de Trabajo para listado'!$A$151:$Z$151,0)),0)+IFERROR(INDEX('Hoja de Trabajo para listado'!$AB$155:$BA$1048576,MATCH($A1166,'Hoja de Trabajo para listado'!$AB$155:$AB$1048576,0),MATCH((CUADRO!G$5&amp;$E1166),'Hoja de Trabajo para listado'!$AB$151:$BA$151,0)),0)+IFERROR(INDEX('Hoja de Trabajo para listado'!$BC$155:$CB$1048576,MATCH($A1166,'Hoja de Trabajo para listado'!$BC$155:$BC$1048576,0),MATCH((CUADRO!G$5&amp;$E1166),'Hoja de Trabajo para listado'!$BC$151:$CB$151,0)),0)+IFERROR(INDEX('Hoja de Trabajo para listado'!$DE$153:$DG$274,MATCH($A1166,'Hoja de Trabajo para listado'!$DE$153:$DE$1048576,0),MATCH((CUADRO!G$5&amp;$E1166),'Hoja de Trabajo para listado'!$DE$151:$DG$151,0)),0)+IFERROR(INDEX('Hoja de Trabajo para listado'!$CD$155:$DC$1048576,MATCH($A1166,'Hoja de Trabajo para listado'!$CD$155:$CD$1048576,0),MATCH((CUADRO!G$5&amp;$E1166),'Hoja de Trabajo para listado'!$CD$151:$DC$151,0)),0)</f>
        <v>0</v>
      </c>
      <c r="H1166" s="243">
        <f ca="1">+IFERROR(INDEX('Hoja de Trabajo para listado'!$A$155:$Z$1048576,MATCH($A1166,'Hoja de Trabajo para listado'!$A$155:$A$1048576,0),MATCH((CUADRO!H$5&amp;$E1166),'Hoja de Trabajo para listado'!$A$151:$Z$151,0)),0)+IFERROR(INDEX('Hoja de Trabajo para listado'!$AB$155:$BA$1048576,MATCH($A1166,'Hoja de Trabajo para listado'!$AB$155:$AB$1048576,0),MATCH((CUADRO!H$5&amp;$E1166),'Hoja de Trabajo para listado'!$AB$151:$BA$151,0)),0)+IFERROR(INDEX('Hoja de Trabajo para listado'!$BC$155:$CB$1048576,MATCH($A1166,'Hoja de Trabajo para listado'!$BC$155:$BC$1048576,0),MATCH((CUADRO!H$5&amp;$E1166),'Hoja de Trabajo para listado'!$BC$151:$CB$151,0)),0)+IFERROR(INDEX('Hoja de Trabajo para listado'!$DE$153:$DG$274,MATCH($A1166,'Hoja de Trabajo para listado'!$DE$153:$DE$1048576,0),MATCH((CUADRO!H$5&amp;$E1166),'Hoja de Trabajo para listado'!$DE$151:$DG$151,0)),0)+IFERROR(INDEX('Hoja de Trabajo para listado'!$CD$155:$DC$1048576,MATCH($A1166,'Hoja de Trabajo para listado'!$CD$155:$CD$1048576,0),MATCH((CUADRO!H$5&amp;$E1166),'Hoja de Trabajo para listado'!$CD$151:$DC$151,0)),0)</f>
        <v>0</v>
      </c>
      <c r="I1166" s="243">
        <f ca="1">+IFERROR(INDEX('Hoja de Trabajo para listado'!$A$155:$Z$1048576,MATCH($A1166,'Hoja de Trabajo para listado'!$A$155:$A$1048576,0),MATCH((CUADRO!I$5&amp;$E1166),'Hoja de Trabajo para listado'!$A$151:$Z$151,0)),0)+IFERROR(INDEX('Hoja de Trabajo para listado'!$AB$155:$BA$1048576,MATCH($A1166,'Hoja de Trabajo para listado'!$AB$155:$AB$1048576,0),MATCH((CUADRO!I$5&amp;$E1166),'Hoja de Trabajo para listado'!$AB$151:$BA$151,0)),0)+IFERROR(INDEX('Hoja de Trabajo para listado'!$BC$155:$CB$1048576,MATCH($A1166,'Hoja de Trabajo para listado'!$BC$155:$BC$1048576,0),MATCH((CUADRO!I$5&amp;$E1166),'Hoja de Trabajo para listado'!$BC$151:$CB$151,0)),0)+IFERROR(INDEX('Hoja de Trabajo para listado'!$DE$153:$DG$274,MATCH($A1166,'Hoja de Trabajo para listado'!$DE$153:$DE$1048576,0),MATCH((CUADRO!I$5&amp;$E1166),'Hoja de Trabajo para listado'!$DE$151:$DG$151,0)),0)+IFERROR(INDEX('Hoja de Trabajo para listado'!$CD$155:$DC$1048576,MATCH($A1166,'Hoja de Trabajo para listado'!$CD$155:$CD$1048576,0),MATCH((CUADRO!I$5&amp;$E1166),'Hoja de Trabajo para listado'!$CD$151:$DC$151,0)),0)</f>
        <v>0</v>
      </c>
      <c r="J1166" s="243">
        <f ca="1">+IFERROR(INDEX('Hoja de Trabajo para listado'!$A$155:$Z$1048576,MATCH($A1166,'Hoja de Trabajo para listado'!$A$155:$A$1048576,0),MATCH((CUADRO!J$5&amp;$E1166),'Hoja de Trabajo para listado'!$A$151:$Z$151,0)),0)+IFERROR(INDEX('Hoja de Trabajo para listado'!$AB$155:$BA$1048576,MATCH($A1166,'Hoja de Trabajo para listado'!$AB$155:$AB$1048576,0),MATCH((CUADRO!J$5&amp;$E1166),'Hoja de Trabajo para listado'!$AB$151:$BA$151,0)),0)+IFERROR(INDEX('Hoja de Trabajo para listado'!$BC$155:$CB$1048576,MATCH($A1166,'Hoja de Trabajo para listado'!$BC$155:$BC$1048576,0),MATCH((CUADRO!J$5&amp;$E1166),'Hoja de Trabajo para listado'!$BC$151:$CB$151,0)),0)+IFERROR(INDEX('Hoja de Trabajo para listado'!$DE$153:$DG$274,MATCH($A1166,'Hoja de Trabajo para listado'!$DE$153:$DE$1048576,0),MATCH((CUADRO!J$5&amp;$E1166),'Hoja de Trabajo para listado'!$DE$151:$DG$151,0)),0)+IFERROR(INDEX('Hoja de Trabajo para listado'!$CD$155:$DC$1048576,MATCH($A1166,'Hoja de Trabajo para listado'!$CD$155:$CD$1048576,0),MATCH((CUADRO!J$5&amp;$E1166),'Hoja de Trabajo para listado'!$CD$151:$DC$151,0)),0)</f>
        <v>0</v>
      </c>
      <c r="K1166" s="243">
        <f ca="1">+IFERROR(INDEX('Hoja de Trabajo para listado'!$A$155:$Z$1048576,MATCH($A1166,'Hoja de Trabajo para listado'!$A$155:$A$1048576,0),MATCH((CUADRO!K$5&amp;$E1166),'Hoja de Trabajo para listado'!$A$151:$Z$151,0)),0)+IFERROR(INDEX('Hoja de Trabajo para listado'!$AB$155:$BA$1048576,MATCH($A1166,'Hoja de Trabajo para listado'!$AB$155:$AB$1048576,0),MATCH((CUADRO!K$5&amp;$E1166),'Hoja de Trabajo para listado'!$AB$151:$BA$151,0)),0)+IFERROR(INDEX('Hoja de Trabajo para listado'!$BC$155:$CB$1048576,MATCH($A1166,'Hoja de Trabajo para listado'!$BC$155:$BC$1048576,0),MATCH((CUADRO!K$5&amp;$E1166),'Hoja de Trabajo para listado'!$BC$151:$CB$151,0)),0)+IFERROR(INDEX('Hoja de Trabajo para listado'!$DE$153:$DG$274,MATCH($A1166,'Hoja de Trabajo para listado'!$DE$153:$DE$1048576,0),MATCH((CUADRO!K$5&amp;$E1166),'Hoja de Trabajo para listado'!$DE$151:$DG$151,0)),0)+IFERROR(INDEX('Hoja de Trabajo para listado'!$CD$155:$DC$1048576,MATCH($A1166,'Hoja de Trabajo para listado'!$CD$155:$CD$1048576,0),MATCH((CUADRO!K$5&amp;$E1166),'Hoja de Trabajo para listado'!$CD$151:$DC$151,0)),0)</f>
        <v>0</v>
      </c>
      <c r="L1166" s="243">
        <f ca="1">+IFERROR(INDEX('Hoja de Trabajo para listado'!$A$155:$Z$1048576,MATCH($A1166,'Hoja de Trabajo para listado'!$A$155:$A$1048576,0),MATCH((CUADRO!L$5&amp;$E1166),'Hoja de Trabajo para listado'!$A$151:$Z$151,0)),0)+IFERROR(INDEX('Hoja de Trabajo para listado'!$AB$155:$BA$1048576,MATCH($A1166,'Hoja de Trabajo para listado'!$AB$155:$AB$1048576,0),MATCH((CUADRO!L$5&amp;$E1166),'Hoja de Trabajo para listado'!$AB$151:$BA$151,0)),0)+IFERROR(INDEX('Hoja de Trabajo para listado'!$BC$155:$CB$1048576,MATCH($A1166,'Hoja de Trabajo para listado'!$BC$155:$BC$1048576,0),MATCH((CUADRO!L$5&amp;$E1166),'Hoja de Trabajo para listado'!$BC$151:$CB$151,0)),0)+IFERROR(INDEX('Hoja de Trabajo para listado'!$DE$153:$DG$274,MATCH($A1166,'Hoja de Trabajo para listado'!$DE$153:$DE$1048576,0),MATCH((CUADRO!L$5&amp;$E1166),'Hoja de Trabajo para listado'!$DE$151:$DG$151,0)),0)+IFERROR(INDEX('Hoja de Trabajo para listado'!$CD$155:$DC$1048576,MATCH($A1166,'Hoja de Trabajo para listado'!$CD$155:$CD$1048576,0),MATCH((CUADRO!L$5&amp;$E1166),'Hoja de Trabajo para listado'!$CD$151:$DC$151,0)),0)</f>
        <v>0</v>
      </c>
      <c r="M1166" s="243">
        <f ca="1">+IFERROR(INDEX('Hoja de Trabajo para listado'!$A$155:$Z$1048576,MATCH($A1166,'Hoja de Trabajo para listado'!$A$155:$A$1048576,0),MATCH((CUADRO!M$5&amp;$E1166),'Hoja de Trabajo para listado'!$A$151:$Z$151,0)),0)+IFERROR(INDEX('Hoja de Trabajo para listado'!$AB$155:$BA$1048576,MATCH($A1166,'Hoja de Trabajo para listado'!$AB$155:$AB$1048576,0),MATCH((CUADRO!M$5&amp;$E1166),'Hoja de Trabajo para listado'!$AB$151:$BA$151,0)),0)+IFERROR(INDEX('Hoja de Trabajo para listado'!$BC$155:$CB$1048576,MATCH($A1166,'Hoja de Trabajo para listado'!$BC$155:$BC$1048576,0),MATCH((CUADRO!M$5&amp;$E1166),'Hoja de Trabajo para listado'!$BC$151:$CB$151,0)),0)+IFERROR(INDEX('Hoja de Trabajo para listado'!$DE$153:$DG$274,MATCH($A1166,'Hoja de Trabajo para listado'!$DE$153:$DE$1048576,0),MATCH((CUADRO!M$5&amp;$E1166),'Hoja de Trabajo para listado'!$DE$151:$DG$151,0)),0)+IFERROR(INDEX('Hoja de Trabajo para listado'!$CD$155:$DC$1048576,MATCH($A1166,'Hoja de Trabajo para listado'!$CD$155:$CD$1048576,0),MATCH((CUADRO!M$5&amp;$E1166),'Hoja de Trabajo para listado'!$CD$151:$DC$151,0)),0)</f>
        <v>0</v>
      </c>
      <c r="N1166" s="243">
        <f ca="1">+IFERROR(INDEX('Hoja de Trabajo para listado'!$A$155:$Z$1048576,MATCH($A1166,'Hoja de Trabajo para listado'!$A$155:$A$1048576,0),MATCH((CUADRO!N$5&amp;$E1166),'Hoja de Trabajo para listado'!$A$151:$Z$151,0)),0)+IFERROR(INDEX('Hoja de Trabajo para listado'!$AB$155:$BA$1048576,MATCH($A1166,'Hoja de Trabajo para listado'!$AB$155:$AB$1048576,0),MATCH((CUADRO!N$5&amp;$E1166),'Hoja de Trabajo para listado'!$AB$151:$BA$151,0)),0)+IFERROR(INDEX('Hoja de Trabajo para listado'!$BC$155:$CB$1048576,MATCH($A1166,'Hoja de Trabajo para listado'!$BC$155:$BC$1048576,0),MATCH((CUADRO!N$5&amp;$E1166),'Hoja de Trabajo para listado'!$BC$151:$CB$151,0)),0)+IFERROR(INDEX('Hoja de Trabajo para listado'!$DE$153:$DG$274,MATCH($A1166,'Hoja de Trabajo para listado'!$DE$153:$DE$1048576,0),MATCH((CUADRO!N$5&amp;$E1166),'Hoja de Trabajo para listado'!$DE$151:$DG$151,0)),0)+IFERROR(INDEX('Hoja de Trabajo para listado'!$CD$155:$DC$1048576,MATCH($A1166,'Hoja de Trabajo para listado'!$CD$155:$CD$1048576,0),MATCH((CUADRO!N$5&amp;$E1166),'Hoja de Trabajo para listado'!$CD$151:$DC$151,0)),0)</f>
        <v>0</v>
      </c>
      <c r="O1166" s="243">
        <f ca="1">+IFERROR(INDEX('Hoja de Trabajo para listado'!$A$155:$Z$1048576,MATCH($A1166,'Hoja de Trabajo para listado'!$A$155:$A$1048576,0),MATCH((CUADRO!O$5&amp;$E1166),'Hoja de Trabajo para listado'!$A$151:$Z$151,0)),0)+IFERROR(INDEX('Hoja de Trabajo para listado'!$AB$155:$BA$1048576,MATCH($A1166,'Hoja de Trabajo para listado'!$AB$155:$AB$1048576,0),MATCH((CUADRO!O$5&amp;$E1166),'Hoja de Trabajo para listado'!$AB$151:$BA$151,0)),0)+IFERROR(INDEX('Hoja de Trabajo para listado'!$BC$155:$CB$1048576,MATCH($A1166,'Hoja de Trabajo para listado'!$BC$155:$BC$1048576,0),MATCH((CUADRO!O$5&amp;$E1166),'Hoja de Trabajo para listado'!$BC$151:$CB$151,0)),0)+IFERROR(INDEX('Hoja de Trabajo para listado'!$DE$153:$DG$274,MATCH($A1166,'Hoja de Trabajo para listado'!$DE$153:$DE$1048576,0),MATCH((CUADRO!O$5&amp;$E1166),'Hoja de Trabajo para listado'!$DE$151:$DG$151,0)),0)+IFERROR(INDEX('Hoja de Trabajo para listado'!$CD$155:$DC$1048576,MATCH($A1166,'Hoja de Trabajo para listado'!$CD$155:$CD$1048576,0),MATCH((CUADRO!O$5&amp;$E1166),'Hoja de Trabajo para listado'!$CD$151:$DC$151,0)),0)</f>
        <v>0</v>
      </c>
      <c r="P1166" s="243">
        <f ca="1">+IFERROR(INDEX('Hoja de Trabajo para listado'!$A$155:$Z$1048576,MATCH($A1166,'Hoja de Trabajo para listado'!$A$155:$A$1048576,0),MATCH((CUADRO!P$5&amp;$E1166),'Hoja de Trabajo para listado'!$A$151:$Z$151,0)),0)+IFERROR(INDEX('Hoja de Trabajo para listado'!$AB$155:$BA$1048576,MATCH($A1166,'Hoja de Trabajo para listado'!$AB$155:$AB$1048576,0),MATCH((CUADRO!P$5&amp;$E1166),'Hoja de Trabajo para listado'!$AB$151:$BA$151,0)),0)+IFERROR(INDEX('Hoja de Trabajo para listado'!$BC$155:$CB$1048576,MATCH($A1166,'Hoja de Trabajo para listado'!$BC$155:$BC$1048576,0),MATCH((CUADRO!P$5&amp;$E1166),'Hoja de Trabajo para listado'!$BC$151:$CB$151,0)),0)+IFERROR(INDEX('Hoja de Trabajo para listado'!$DE$153:$DG$274,MATCH($A1166,'Hoja de Trabajo para listado'!$DE$153:$DE$1048576,0),MATCH((CUADRO!P$5&amp;$E1166),'Hoja de Trabajo para listado'!$DE$151:$DG$151,0)),0)+IFERROR(INDEX('Hoja de Trabajo para listado'!$CD$155:$DC$1048576,MATCH($A1166,'Hoja de Trabajo para listado'!$CD$155:$CD$1048576,0),MATCH((CUADRO!P$5&amp;$E1166),'Hoja de Trabajo para listado'!$CD$151:$DC$151,0)),0)</f>
        <v>0</v>
      </c>
      <c r="Q1166" s="243">
        <f ca="1">+IFERROR(INDEX('Hoja de Trabajo para listado'!$A$155:$Z$1048576,MATCH($A1166,'Hoja de Trabajo para listado'!$A$155:$A$1048576,0),MATCH((CUADRO!Q$5&amp;$E1166),'Hoja de Trabajo para listado'!$A$151:$Z$151,0)),0)+IFERROR(INDEX('Hoja de Trabajo para listado'!$AB$155:$BA$1048576,MATCH($A1166,'Hoja de Trabajo para listado'!$AB$155:$AB$1048576,0),MATCH((CUADRO!Q$5&amp;$E1166),'Hoja de Trabajo para listado'!$AB$151:$BA$151,0)),0)+IFERROR(INDEX('Hoja de Trabajo para listado'!$BC$155:$CB$1048576,MATCH($A1166,'Hoja de Trabajo para listado'!$BC$155:$BC$1048576,0),MATCH((CUADRO!Q$5&amp;$E1166),'Hoja de Trabajo para listado'!$BC$151:$CB$151,0)),0)+IFERROR(INDEX('Hoja de Trabajo para listado'!$DE$153:$DG$274,MATCH($A1166,'Hoja de Trabajo para listado'!$DE$153:$DE$1048576,0),MATCH((CUADRO!Q$5&amp;$E1166),'Hoja de Trabajo para listado'!$DE$151:$DG$151,0)),0)+IFERROR(INDEX('Hoja de Trabajo para listado'!$CD$155:$DC$1048576,MATCH($A1166,'Hoja de Trabajo para listado'!$CD$155:$CD$1048576,0),MATCH((CUADRO!Q$5&amp;$E1166),'Hoja de Trabajo para listado'!$CD$151:$DC$151,0)),0)</f>
        <v>0</v>
      </c>
      <c r="R1166" s="243">
        <f t="shared" ca="1" si="39"/>
        <v>0</v>
      </c>
      <c r="S1166" s="249"/>
      <c r="T1166" s="243">
        <f ca="1">+T1167</f>
        <v>0</v>
      </c>
      <c r="U1166" s="242">
        <f t="shared" si="40"/>
        <v>1</v>
      </c>
      <c r="V1166" s="333" t="str">
        <f>+VLOOKUP(A1166,bd_lista!$A$3:$E$590,5,FALSE)</f>
        <v>Gobiernos Autónomos Indígenas Originarias Campesinas</v>
      </c>
      <c r="W1166" s="391" t="str">
        <f>+V1166</f>
        <v>Gobiernos Autónomos Indígenas Originarias Campesinas</v>
      </c>
      <c r="X1166" s="242">
        <f>+VLOOKUP(A1166,[4]Sheet1!$A$13:$D$744,4,FALSE)</f>
        <v>0</v>
      </c>
      <c r="Y1166" s="242" t="e">
        <f>+VLOOKUP(X1166,bd_lista!$A$3:$C$590,3,FALSE)</f>
        <v>#N/A</v>
      </c>
      <c r="Z1166" s="294">
        <f>+X1166</f>
        <v>0</v>
      </c>
      <c r="AA1166" s="295" t="e">
        <f>+Y1166</f>
        <v>#N/A</v>
      </c>
    </row>
    <row r="1167" spans="1:27" customFormat="1" ht="27" hidden="1" customHeight="1">
      <c r="A1167" s="32">
        <v>3401</v>
      </c>
      <c r="B1167" s="388"/>
      <c r="C1167" s="247" t="str">
        <f>+VLOOKUP(A1167,bd_lista!$A$3:$C$590,3,FALSE)</f>
        <v>GAIOC de la Nación Originaria Uru Chipaya</v>
      </c>
      <c r="D1167" s="390"/>
      <c r="E1167" s="244" t="s">
        <v>1305</v>
      </c>
      <c r="F1167" s="243">
        <f ca="1">+IFERROR(INDEX('Hoja de Trabajo para listado'!$A$155:$Z$1048576,MATCH($A1167,'Hoja de Trabajo para listado'!$A$155:$A$1048576,0),MATCH((CUADRO!F$5&amp;$E1167),'Hoja de Trabajo para listado'!$A$151:$Z$151,0)),0)+IFERROR(INDEX('Hoja de Trabajo para listado'!$AB$155:$BA$1048576,MATCH($A1167,'Hoja de Trabajo para listado'!$AB$155:$AB$1048576,0),MATCH((CUADRO!F$5&amp;$E1167),'Hoja de Trabajo para listado'!$AB$151:$BA$151,0)),0)+IFERROR(INDEX('Hoja de Trabajo para listado'!$BC$155:$CB$1048576,MATCH($A1167,'Hoja de Trabajo para listado'!$BC$155:$BC$1048576,0),MATCH((CUADRO!F$5&amp;$E1167),'Hoja de Trabajo para listado'!$BC$151:$CB$151,0)),0)+IFERROR(INDEX('Hoja de Trabajo para listado'!$DE$153:$DG$274,MATCH($A1167,'Hoja de Trabajo para listado'!$DE$153:$DE$1048576,0),MATCH((CUADRO!F$5&amp;$E1167),'Hoja de Trabajo para listado'!$DE$151:$DG$151,0)),0)+IFERROR(INDEX('Hoja de Trabajo para listado'!$CD$155:$DC$1048576,MATCH($A1167,'Hoja de Trabajo para listado'!$CD$155:$CD$1048576,0),MATCH((CUADRO!F$5&amp;$E1167),'Hoja de Trabajo para listado'!$CD$151:$DC$151,0)),0)</f>
        <v>0</v>
      </c>
      <c r="G1167" s="243">
        <f ca="1">+IFERROR(INDEX('Hoja de Trabajo para listado'!$A$155:$Z$1048576,MATCH($A1167,'Hoja de Trabajo para listado'!$A$155:$A$1048576,0),MATCH((CUADRO!G$5&amp;$E1167),'Hoja de Trabajo para listado'!$A$151:$Z$151,0)),0)+IFERROR(INDEX('Hoja de Trabajo para listado'!$AB$155:$BA$1048576,MATCH($A1167,'Hoja de Trabajo para listado'!$AB$155:$AB$1048576,0),MATCH((CUADRO!G$5&amp;$E1167),'Hoja de Trabajo para listado'!$AB$151:$BA$151,0)),0)+IFERROR(INDEX('Hoja de Trabajo para listado'!$BC$155:$CB$1048576,MATCH($A1167,'Hoja de Trabajo para listado'!$BC$155:$BC$1048576,0),MATCH((CUADRO!G$5&amp;$E1167),'Hoja de Trabajo para listado'!$BC$151:$CB$151,0)),0)+IFERROR(INDEX('Hoja de Trabajo para listado'!$DE$153:$DG$274,MATCH($A1167,'Hoja de Trabajo para listado'!$DE$153:$DE$1048576,0),MATCH((CUADRO!G$5&amp;$E1167),'Hoja de Trabajo para listado'!$DE$151:$DG$151,0)),0)+IFERROR(INDEX('Hoja de Trabajo para listado'!$CD$155:$DC$1048576,MATCH($A1167,'Hoja de Trabajo para listado'!$CD$155:$CD$1048576,0),MATCH((CUADRO!G$5&amp;$E1167),'Hoja de Trabajo para listado'!$CD$151:$DC$151,0)),0)</f>
        <v>0</v>
      </c>
      <c r="H1167" s="243">
        <f ca="1">+IFERROR(INDEX('Hoja de Trabajo para listado'!$A$155:$Z$1048576,MATCH($A1167,'Hoja de Trabajo para listado'!$A$155:$A$1048576,0),MATCH((CUADRO!H$5&amp;$E1167),'Hoja de Trabajo para listado'!$A$151:$Z$151,0)),0)+IFERROR(INDEX('Hoja de Trabajo para listado'!$AB$155:$BA$1048576,MATCH($A1167,'Hoja de Trabajo para listado'!$AB$155:$AB$1048576,0),MATCH((CUADRO!H$5&amp;$E1167),'Hoja de Trabajo para listado'!$AB$151:$BA$151,0)),0)+IFERROR(INDEX('Hoja de Trabajo para listado'!$BC$155:$CB$1048576,MATCH($A1167,'Hoja de Trabajo para listado'!$BC$155:$BC$1048576,0),MATCH((CUADRO!H$5&amp;$E1167),'Hoja de Trabajo para listado'!$BC$151:$CB$151,0)),0)+IFERROR(INDEX('Hoja de Trabajo para listado'!$DE$153:$DG$274,MATCH($A1167,'Hoja de Trabajo para listado'!$DE$153:$DE$1048576,0),MATCH((CUADRO!H$5&amp;$E1167),'Hoja de Trabajo para listado'!$DE$151:$DG$151,0)),0)+IFERROR(INDEX('Hoja de Trabajo para listado'!$CD$155:$DC$1048576,MATCH($A1167,'Hoja de Trabajo para listado'!$CD$155:$CD$1048576,0),MATCH((CUADRO!H$5&amp;$E1167),'Hoja de Trabajo para listado'!$CD$151:$DC$151,0)),0)</f>
        <v>0</v>
      </c>
      <c r="I1167" s="243">
        <f ca="1">+IFERROR(INDEX('Hoja de Trabajo para listado'!$A$155:$Z$1048576,MATCH($A1167,'Hoja de Trabajo para listado'!$A$155:$A$1048576,0),MATCH((CUADRO!I$5&amp;$E1167),'Hoja de Trabajo para listado'!$A$151:$Z$151,0)),0)+IFERROR(INDEX('Hoja de Trabajo para listado'!$AB$155:$BA$1048576,MATCH($A1167,'Hoja de Trabajo para listado'!$AB$155:$AB$1048576,0),MATCH((CUADRO!I$5&amp;$E1167),'Hoja de Trabajo para listado'!$AB$151:$BA$151,0)),0)+IFERROR(INDEX('Hoja de Trabajo para listado'!$BC$155:$CB$1048576,MATCH($A1167,'Hoja de Trabajo para listado'!$BC$155:$BC$1048576,0),MATCH((CUADRO!I$5&amp;$E1167),'Hoja de Trabajo para listado'!$BC$151:$CB$151,0)),0)+IFERROR(INDEX('Hoja de Trabajo para listado'!$DE$153:$DG$274,MATCH($A1167,'Hoja de Trabajo para listado'!$DE$153:$DE$1048576,0),MATCH((CUADRO!I$5&amp;$E1167),'Hoja de Trabajo para listado'!$DE$151:$DG$151,0)),0)+IFERROR(INDEX('Hoja de Trabajo para listado'!$CD$155:$DC$1048576,MATCH($A1167,'Hoja de Trabajo para listado'!$CD$155:$CD$1048576,0),MATCH((CUADRO!I$5&amp;$E1167),'Hoja de Trabajo para listado'!$CD$151:$DC$151,0)),0)</f>
        <v>0</v>
      </c>
      <c r="J1167" s="243">
        <f ca="1">+IFERROR(INDEX('Hoja de Trabajo para listado'!$A$155:$Z$1048576,MATCH($A1167,'Hoja de Trabajo para listado'!$A$155:$A$1048576,0),MATCH((CUADRO!J$5&amp;$E1167),'Hoja de Trabajo para listado'!$A$151:$Z$151,0)),0)+IFERROR(INDEX('Hoja de Trabajo para listado'!$AB$155:$BA$1048576,MATCH($A1167,'Hoja de Trabajo para listado'!$AB$155:$AB$1048576,0),MATCH((CUADRO!J$5&amp;$E1167),'Hoja de Trabajo para listado'!$AB$151:$BA$151,0)),0)+IFERROR(INDEX('Hoja de Trabajo para listado'!$BC$155:$CB$1048576,MATCH($A1167,'Hoja de Trabajo para listado'!$BC$155:$BC$1048576,0),MATCH((CUADRO!J$5&amp;$E1167),'Hoja de Trabajo para listado'!$BC$151:$CB$151,0)),0)+IFERROR(INDEX('Hoja de Trabajo para listado'!$DE$153:$DG$274,MATCH($A1167,'Hoja de Trabajo para listado'!$DE$153:$DE$1048576,0),MATCH((CUADRO!J$5&amp;$E1167),'Hoja de Trabajo para listado'!$DE$151:$DG$151,0)),0)+IFERROR(INDEX('Hoja de Trabajo para listado'!$CD$155:$DC$1048576,MATCH($A1167,'Hoja de Trabajo para listado'!$CD$155:$CD$1048576,0),MATCH((CUADRO!J$5&amp;$E1167),'Hoja de Trabajo para listado'!$CD$151:$DC$151,0)),0)</f>
        <v>0</v>
      </c>
      <c r="K1167" s="243">
        <f ca="1">+IFERROR(INDEX('Hoja de Trabajo para listado'!$A$155:$Z$1048576,MATCH($A1167,'Hoja de Trabajo para listado'!$A$155:$A$1048576,0),MATCH((CUADRO!K$5&amp;$E1167),'Hoja de Trabajo para listado'!$A$151:$Z$151,0)),0)+IFERROR(INDEX('Hoja de Trabajo para listado'!$AB$155:$BA$1048576,MATCH($A1167,'Hoja de Trabajo para listado'!$AB$155:$AB$1048576,0),MATCH((CUADRO!K$5&amp;$E1167),'Hoja de Trabajo para listado'!$AB$151:$BA$151,0)),0)+IFERROR(INDEX('Hoja de Trabajo para listado'!$BC$155:$CB$1048576,MATCH($A1167,'Hoja de Trabajo para listado'!$BC$155:$BC$1048576,0),MATCH((CUADRO!K$5&amp;$E1167),'Hoja de Trabajo para listado'!$BC$151:$CB$151,0)),0)+IFERROR(INDEX('Hoja de Trabajo para listado'!$DE$153:$DG$274,MATCH($A1167,'Hoja de Trabajo para listado'!$DE$153:$DE$1048576,0),MATCH((CUADRO!K$5&amp;$E1167),'Hoja de Trabajo para listado'!$DE$151:$DG$151,0)),0)+IFERROR(INDEX('Hoja de Trabajo para listado'!$CD$155:$DC$1048576,MATCH($A1167,'Hoja de Trabajo para listado'!$CD$155:$CD$1048576,0),MATCH((CUADRO!K$5&amp;$E1167),'Hoja de Trabajo para listado'!$CD$151:$DC$151,0)),0)</f>
        <v>0</v>
      </c>
      <c r="L1167" s="243">
        <f ca="1">+IFERROR(INDEX('Hoja de Trabajo para listado'!$A$155:$Z$1048576,MATCH($A1167,'Hoja de Trabajo para listado'!$A$155:$A$1048576,0),MATCH((CUADRO!L$5&amp;$E1167),'Hoja de Trabajo para listado'!$A$151:$Z$151,0)),0)+IFERROR(INDEX('Hoja de Trabajo para listado'!$AB$155:$BA$1048576,MATCH($A1167,'Hoja de Trabajo para listado'!$AB$155:$AB$1048576,0),MATCH((CUADRO!L$5&amp;$E1167),'Hoja de Trabajo para listado'!$AB$151:$BA$151,0)),0)+IFERROR(INDEX('Hoja de Trabajo para listado'!$BC$155:$CB$1048576,MATCH($A1167,'Hoja de Trabajo para listado'!$BC$155:$BC$1048576,0),MATCH((CUADRO!L$5&amp;$E1167),'Hoja de Trabajo para listado'!$BC$151:$CB$151,0)),0)+IFERROR(INDEX('Hoja de Trabajo para listado'!$DE$153:$DG$274,MATCH($A1167,'Hoja de Trabajo para listado'!$DE$153:$DE$1048576,0),MATCH((CUADRO!L$5&amp;$E1167),'Hoja de Trabajo para listado'!$DE$151:$DG$151,0)),0)+IFERROR(INDEX('Hoja de Trabajo para listado'!$CD$155:$DC$1048576,MATCH($A1167,'Hoja de Trabajo para listado'!$CD$155:$CD$1048576,0),MATCH((CUADRO!L$5&amp;$E1167),'Hoja de Trabajo para listado'!$CD$151:$DC$151,0)),0)</f>
        <v>0</v>
      </c>
      <c r="M1167" s="243">
        <f ca="1">+IFERROR(INDEX('Hoja de Trabajo para listado'!$A$155:$Z$1048576,MATCH($A1167,'Hoja de Trabajo para listado'!$A$155:$A$1048576,0),MATCH((CUADRO!M$5&amp;$E1167),'Hoja de Trabajo para listado'!$A$151:$Z$151,0)),0)+IFERROR(INDEX('Hoja de Trabajo para listado'!$AB$155:$BA$1048576,MATCH($A1167,'Hoja de Trabajo para listado'!$AB$155:$AB$1048576,0),MATCH((CUADRO!M$5&amp;$E1167),'Hoja de Trabajo para listado'!$AB$151:$BA$151,0)),0)+IFERROR(INDEX('Hoja de Trabajo para listado'!$BC$155:$CB$1048576,MATCH($A1167,'Hoja de Trabajo para listado'!$BC$155:$BC$1048576,0),MATCH((CUADRO!M$5&amp;$E1167),'Hoja de Trabajo para listado'!$BC$151:$CB$151,0)),0)+IFERROR(INDEX('Hoja de Trabajo para listado'!$DE$153:$DG$274,MATCH($A1167,'Hoja de Trabajo para listado'!$DE$153:$DE$1048576,0),MATCH((CUADRO!M$5&amp;$E1167),'Hoja de Trabajo para listado'!$DE$151:$DG$151,0)),0)+IFERROR(INDEX('Hoja de Trabajo para listado'!$CD$155:$DC$1048576,MATCH($A1167,'Hoja de Trabajo para listado'!$CD$155:$CD$1048576,0),MATCH((CUADRO!M$5&amp;$E1167),'Hoja de Trabajo para listado'!$CD$151:$DC$151,0)),0)</f>
        <v>0</v>
      </c>
      <c r="N1167" s="243">
        <f ca="1">+IFERROR(INDEX('Hoja de Trabajo para listado'!$A$155:$Z$1048576,MATCH($A1167,'Hoja de Trabajo para listado'!$A$155:$A$1048576,0),MATCH((CUADRO!N$5&amp;$E1167),'Hoja de Trabajo para listado'!$A$151:$Z$151,0)),0)+IFERROR(INDEX('Hoja de Trabajo para listado'!$AB$155:$BA$1048576,MATCH($A1167,'Hoja de Trabajo para listado'!$AB$155:$AB$1048576,0),MATCH((CUADRO!N$5&amp;$E1167),'Hoja de Trabajo para listado'!$AB$151:$BA$151,0)),0)+IFERROR(INDEX('Hoja de Trabajo para listado'!$BC$155:$CB$1048576,MATCH($A1167,'Hoja de Trabajo para listado'!$BC$155:$BC$1048576,0),MATCH((CUADRO!N$5&amp;$E1167),'Hoja de Trabajo para listado'!$BC$151:$CB$151,0)),0)+IFERROR(INDEX('Hoja de Trabajo para listado'!$DE$153:$DG$274,MATCH($A1167,'Hoja de Trabajo para listado'!$DE$153:$DE$1048576,0),MATCH((CUADRO!N$5&amp;$E1167),'Hoja de Trabajo para listado'!$DE$151:$DG$151,0)),0)+IFERROR(INDEX('Hoja de Trabajo para listado'!$CD$155:$DC$1048576,MATCH($A1167,'Hoja de Trabajo para listado'!$CD$155:$CD$1048576,0),MATCH((CUADRO!N$5&amp;$E1167),'Hoja de Trabajo para listado'!$CD$151:$DC$151,0)),0)</f>
        <v>0</v>
      </c>
      <c r="O1167" s="243">
        <f ca="1">+IFERROR(INDEX('Hoja de Trabajo para listado'!$A$155:$Z$1048576,MATCH($A1167,'Hoja de Trabajo para listado'!$A$155:$A$1048576,0),MATCH((CUADRO!O$5&amp;$E1167),'Hoja de Trabajo para listado'!$A$151:$Z$151,0)),0)+IFERROR(INDEX('Hoja de Trabajo para listado'!$AB$155:$BA$1048576,MATCH($A1167,'Hoja de Trabajo para listado'!$AB$155:$AB$1048576,0),MATCH((CUADRO!O$5&amp;$E1167),'Hoja de Trabajo para listado'!$AB$151:$BA$151,0)),0)+IFERROR(INDEX('Hoja de Trabajo para listado'!$BC$155:$CB$1048576,MATCH($A1167,'Hoja de Trabajo para listado'!$BC$155:$BC$1048576,0),MATCH((CUADRO!O$5&amp;$E1167),'Hoja de Trabajo para listado'!$BC$151:$CB$151,0)),0)+IFERROR(INDEX('Hoja de Trabajo para listado'!$DE$153:$DG$274,MATCH($A1167,'Hoja de Trabajo para listado'!$DE$153:$DE$1048576,0),MATCH((CUADRO!O$5&amp;$E1167),'Hoja de Trabajo para listado'!$DE$151:$DG$151,0)),0)+IFERROR(INDEX('Hoja de Trabajo para listado'!$CD$155:$DC$1048576,MATCH($A1167,'Hoja de Trabajo para listado'!$CD$155:$CD$1048576,0),MATCH((CUADRO!O$5&amp;$E1167),'Hoja de Trabajo para listado'!$CD$151:$DC$151,0)),0)</f>
        <v>0</v>
      </c>
      <c r="P1167" s="243">
        <f ca="1">+IFERROR(INDEX('Hoja de Trabajo para listado'!$A$155:$Z$1048576,MATCH($A1167,'Hoja de Trabajo para listado'!$A$155:$A$1048576,0),MATCH((CUADRO!P$5&amp;$E1167),'Hoja de Trabajo para listado'!$A$151:$Z$151,0)),0)+IFERROR(INDEX('Hoja de Trabajo para listado'!$AB$155:$BA$1048576,MATCH($A1167,'Hoja de Trabajo para listado'!$AB$155:$AB$1048576,0),MATCH((CUADRO!P$5&amp;$E1167),'Hoja de Trabajo para listado'!$AB$151:$BA$151,0)),0)+IFERROR(INDEX('Hoja de Trabajo para listado'!$BC$155:$CB$1048576,MATCH($A1167,'Hoja de Trabajo para listado'!$BC$155:$BC$1048576,0),MATCH((CUADRO!P$5&amp;$E1167),'Hoja de Trabajo para listado'!$BC$151:$CB$151,0)),0)+IFERROR(INDEX('Hoja de Trabajo para listado'!$DE$153:$DG$274,MATCH($A1167,'Hoja de Trabajo para listado'!$DE$153:$DE$1048576,0),MATCH((CUADRO!P$5&amp;$E1167),'Hoja de Trabajo para listado'!$DE$151:$DG$151,0)),0)+IFERROR(INDEX('Hoja de Trabajo para listado'!$CD$155:$DC$1048576,MATCH($A1167,'Hoja de Trabajo para listado'!$CD$155:$CD$1048576,0),MATCH((CUADRO!P$5&amp;$E1167),'Hoja de Trabajo para listado'!$CD$151:$DC$151,0)),0)</f>
        <v>0</v>
      </c>
      <c r="Q1167" s="243">
        <f ca="1">+IFERROR(INDEX('Hoja de Trabajo para listado'!$A$155:$Z$1048576,MATCH($A1167,'Hoja de Trabajo para listado'!$A$155:$A$1048576,0),MATCH((CUADRO!Q$5&amp;$E1167),'Hoja de Trabajo para listado'!$A$151:$Z$151,0)),0)+IFERROR(INDEX('Hoja de Trabajo para listado'!$AB$155:$BA$1048576,MATCH($A1167,'Hoja de Trabajo para listado'!$AB$155:$AB$1048576,0),MATCH((CUADRO!Q$5&amp;$E1167),'Hoja de Trabajo para listado'!$AB$151:$BA$151,0)),0)+IFERROR(INDEX('Hoja de Trabajo para listado'!$BC$155:$CB$1048576,MATCH($A1167,'Hoja de Trabajo para listado'!$BC$155:$BC$1048576,0),MATCH((CUADRO!Q$5&amp;$E1167),'Hoja de Trabajo para listado'!$BC$151:$CB$151,0)),0)+IFERROR(INDEX('Hoja de Trabajo para listado'!$DE$153:$DG$274,MATCH($A1167,'Hoja de Trabajo para listado'!$DE$153:$DE$1048576,0),MATCH((CUADRO!Q$5&amp;$E1167),'Hoja de Trabajo para listado'!$DE$151:$DG$151,0)),0)+IFERROR(INDEX('Hoja de Trabajo para listado'!$CD$155:$DC$1048576,MATCH($A1167,'Hoja de Trabajo para listado'!$CD$155:$CD$1048576,0),MATCH((CUADRO!Q$5&amp;$E1167),'Hoja de Trabajo para listado'!$CD$151:$DC$151,0)),0)</f>
        <v>0</v>
      </c>
      <c r="R1167" s="243">
        <f t="shared" ca="1" si="39"/>
        <v>0</v>
      </c>
      <c r="S1167" s="249">
        <f ca="1">+R1166+R1167</f>
        <v>0</v>
      </c>
      <c r="T1167" s="243">
        <f ca="1">+S1167</f>
        <v>0</v>
      </c>
      <c r="U1167" s="242">
        <f t="shared" si="40"/>
        <v>2</v>
      </c>
      <c r="V1167" s="333" t="str">
        <f>+VLOOKUP(A1167,bd_lista!$A$3:$E$590,5,FALSE)</f>
        <v>Gobiernos Autónomos Indígenas Originarias Campesinas</v>
      </c>
      <c r="W1167" s="392"/>
      <c r="X1167" s="242">
        <f>+VLOOKUP(A1167,[4]Sheet1!$A$13:$D$744,4,FALSE)</f>
        <v>0</v>
      </c>
      <c r="Y1167" s="242" t="e">
        <f>+VLOOKUP(X1167,bd_lista!$A$3:$C$590,3,FALSE)</f>
        <v>#N/A</v>
      </c>
      <c r="Z1167" s="292"/>
      <c r="AA1167" s="293"/>
    </row>
    <row r="1168" spans="1:27" customFormat="1" ht="27" hidden="1" customHeight="1">
      <c r="A1168" s="32">
        <v>3701</v>
      </c>
      <c r="B1168" s="387">
        <f>+A1168</f>
        <v>3701</v>
      </c>
      <c r="C1168" s="247" t="e">
        <f>+VLOOKUP(A1168,bd_lista!$A$3:$C$590,3,FALSE)</f>
        <v>#N/A</v>
      </c>
      <c r="D1168" s="389" t="e">
        <f>+C1168</f>
        <v>#N/A</v>
      </c>
      <c r="E1168" s="242" t="s">
        <v>1304</v>
      </c>
      <c r="F1168" s="243">
        <f ca="1">+IFERROR(INDEX('Hoja de Trabajo para listado'!$A$155:$Z$1048576,MATCH($A1168,'Hoja de Trabajo para listado'!$A$155:$A$1048576,0),MATCH((CUADRO!F$5&amp;$E1168),'Hoja de Trabajo para listado'!$A$151:$Z$151,0)),0)+IFERROR(INDEX('Hoja de Trabajo para listado'!$AB$155:$BA$1048576,MATCH($A1168,'Hoja de Trabajo para listado'!$AB$155:$AB$1048576,0),MATCH((CUADRO!F$5&amp;$E1168),'Hoja de Trabajo para listado'!$AB$151:$BA$151,0)),0)+IFERROR(INDEX('Hoja de Trabajo para listado'!$BC$155:$CB$1048576,MATCH($A1168,'Hoja de Trabajo para listado'!$BC$155:$BC$1048576,0),MATCH((CUADRO!F$5&amp;$E1168),'Hoja de Trabajo para listado'!$BC$151:$CB$151,0)),0)+IFERROR(INDEX('Hoja de Trabajo para listado'!$DE$153:$DG$274,MATCH($A1168,'Hoja de Trabajo para listado'!$DE$153:$DE$1048576,0),MATCH((CUADRO!F$5&amp;$E1168),'Hoja de Trabajo para listado'!$DE$151:$DG$151,0)),0)+IFERROR(INDEX('Hoja de Trabajo para listado'!$CD$155:$DC$1048576,MATCH($A1168,'Hoja de Trabajo para listado'!$CD$155:$CD$1048576,0),MATCH((CUADRO!F$5&amp;$E1168),'Hoja de Trabajo para listado'!$CD$151:$DC$151,0)),0)</f>
        <v>0</v>
      </c>
      <c r="G1168" s="243">
        <f ca="1">+IFERROR(INDEX('Hoja de Trabajo para listado'!$A$155:$Z$1048576,MATCH($A1168,'Hoja de Trabajo para listado'!$A$155:$A$1048576,0),MATCH((CUADRO!G$5&amp;$E1168),'Hoja de Trabajo para listado'!$A$151:$Z$151,0)),0)+IFERROR(INDEX('Hoja de Trabajo para listado'!$AB$155:$BA$1048576,MATCH($A1168,'Hoja de Trabajo para listado'!$AB$155:$AB$1048576,0),MATCH((CUADRO!G$5&amp;$E1168),'Hoja de Trabajo para listado'!$AB$151:$BA$151,0)),0)+IFERROR(INDEX('Hoja de Trabajo para listado'!$BC$155:$CB$1048576,MATCH($A1168,'Hoja de Trabajo para listado'!$BC$155:$BC$1048576,0),MATCH((CUADRO!G$5&amp;$E1168),'Hoja de Trabajo para listado'!$BC$151:$CB$151,0)),0)+IFERROR(INDEX('Hoja de Trabajo para listado'!$DE$153:$DG$274,MATCH($A1168,'Hoja de Trabajo para listado'!$DE$153:$DE$1048576,0),MATCH((CUADRO!G$5&amp;$E1168),'Hoja de Trabajo para listado'!$DE$151:$DG$151,0)),0)+IFERROR(INDEX('Hoja de Trabajo para listado'!$CD$155:$DC$1048576,MATCH($A1168,'Hoja de Trabajo para listado'!$CD$155:$CD$1048576,0),MATCH((CUADRO!G$5&amp;$E1168),'Hoja de Trabajo para listado'!$CD$151:$DC$151,0)),0)</f>
        <v>0</v>
      </c>
      <c r="H1168" s="243">
        <f ca="1">+IFERROR(INDEX('Hoja de Trabajo para listado'!$A$155:$Z$1048576,MATCH($A1168,'Hoja de Trabajo para listado'!$A$155:$A$1048576,0),MATCH((CUADRO!H$5&amp;$E1168),'Hoja de Trabajo para listado'!$A$151:$Z$151,0)),0)+IFERROR(INDEX('Hoja de Trabajo para listado'!$AB$155:$BA$1048576,MATCH($A1168,'Hoja de Trabajo para listado'!$AB$155:$AB$1048576,0),MATCH((CUADRO!H$5&amp;$E1168),'Hoja de Trabajo para listado'!$AB$151:$BA$151,0)),0)+IFERROR(INDEX('Hoja de Trabajo para listado'!$BC$155:$CB$1048576,MATCH($A1168,'Hoja de Trabajo para listado'!$BC$155:$BC$1048576,0),MATCH((CUADRO!H$5&amp;$E1168),'Hoja de Trabajo para listado'!$BC$151:$CB$151,0)),0)+IFERROR(INDEX('Hoja de Trabajo para listado'!$DE$153:$DG$274,MATCH($A1168,'Hoja de Trabajo para listado'!$DE$153:$DE$1048576,0),MATCH((CUADRO!H$5&amp;$E1168),'Hoja de Trabajo para listado'!$DE$151:$DG$151,0)),0)+IFERROR(INDEX('Hoja de Trabajo para listado'!$CD$155:$DC$1048576,MATCH($A1168,'Hoja de Trabajo para listado'!$CD$155:$CD$1048576,0),MATCH((CUADRO!H$5&amp;$E1168),'Hoja de Trabajo para listado'!$CD$151:$DC$151,0)),0)</f>
        <v>0</v>
      </c>
      <c r="I1168" s="243">
        <f ca="1">+IFERROR(INDEX('Hoja de Trabajo para listado'!$A$155:$Z$1048576,MATCH($A1168,'Hoja de Trabajo para listado'!$A$155:$A$1048576,0),MATCH((CUADRO!I$5&amp;$E1168),'Hoja de Trabajo para listado'!$A$151:$Z$151,0)),0)+IFERROR(INDEX('Hoja de Trabajo para listado'!$AB$155:$BA$1048576,MATCH($A1168,'Hoja de Trabajo para listado'!$AB$155:$AB$1048576,0),MATCH((CUADRO!I$5&amp;$E1168),'Hoja de Trabajo para listado'!$AB$151:$BA$151,0)),0)+IFERROR(INDEX('Hoja de Trabajo para listado'!$BC$155:$CB$1048576,MATCH($A1168,'Hoja de Trabajo para listado'!$BC$155:$BC$1048576,0),MATCH((CUADRO!I$5&amp;$E1168),'Hoja de Trabajo para listado'!$BC$151:$CB$151,0)),0)+IFERROR(INDEX('Hoja de Trabajo para listado'!$DE$153:$DG$274,MATCH($A1168,'Hoja de Trabajo para listado'!$DE$153:$DE$1048576,0),MATCH((CUADRO!I$5&amp;$E1168),'Hoja de Trabajo para listado'!$DE$151:$DG$151,0)),0)+IFERROR(INDEX('Hoja de Trabajo para listado'!$CD$155:$DC$1048576,MATCH($A1168,'Hoja de Trabajo para listado'!$CD$155:$CD$1048576,0),MATCH((CUADRO!I$5&amp;$E1168),'Hoja de Trabajo para listado'!$CD$151:$DC$151,0)),0)</f>
        <v>0</v>
      </c>
      <c r="J1168" s="243">
        <f ca="1">+IFERROR(INDEX('Hoja de Trabajo para listado'!$A$155:$Z$1048576,MATCH($A1168,'Hoja de Trabajo para listado'!$A$155:$A$1048576,0),MATCH((CUADRO!J$5&amp;$E1168),'Hoja de Trabajo para listado'!$A$151:$Z$151,0)),0)+IFERROR(INDEX('Hoja de Trabajo para listado'!$AB$155:$BA$1048576,MATCH($A1168,'Hoja de Trabajo para listado'!$AB$155:$AB$1048576,0),MATCH((CUADRO!J$5&amp;$E1168),'Hoja de Trabajo para listado'!$AB$151:$BA$151,0)),0)+IFERROR(INDEX('Hoja de Trabajo para listado'!$BC$155:$CB$1048576,MATCH($A1168,'Hoja de Trabajo para listado'!$BC$155:$BC$1048576,0),MATCH((CUADRO!J$5&amp;$E1168),'Hoja de Trabajo para listado'!$BC$151:$CB$151,0)),0)+IFERROR(INDEX('Hoja de Trabajo para listado'!$DE$153:$DG$274,MATCH($A1168,'Hoja de Trabajo para listado'!$DE$153:$DE$1048576,0),MATCH((CUADRO!J$5&amp;$E1168),'Hoja de Trabajo para listado'!$DE$151:$DG$151,0)),0)+IFERROR(INDEX('Hoja de Trabajo para listado'!$CD$155:$DC$1048576,MATCH($A1168,'Hoja de Trabajo para listado'!$CD$155:$CD$1048576,0),MATCH((CUADRO!J$5&amp;$E1168),'Hoja de Trabajo para listado'!$CD$151:$DC$151,0)),0)</f>
        <v>0</v>
      </c>
      <c r="K1168" s="243">
        <f ca="1">+IFERROR(INDEX('Hoja de Trabajo para listado'!$A$155:$Z$1048576,MATCH($A1168,'Hoja de Trabajo para listado'!$A$155:$A$1048576,0),MATCH((CUADRO!K$5&amp;$E1168),'Hoja de Trabajo para listado'!$A$151:$Z$151,0)),0)+IFERROR(INDEX('Hoja de Trabajo para listado'!$AB$155:$BA$1048576,MATCH($A1168,'Hoja de Trabajo para listado'!$AB$155:$AB$1048576,0),MATCH((CUADRO!K$5&amp;$E1168),'Hoja de Trabajo para listado'!$AB$151:$BA$151,0)),0)+IFERROR(INDEX('Hoja de Trabajo para listado'!$BC$155:$CB$1048576,MATCH($A1168,'Hoja de Trabajo para listado'!$BC$155:$BC$1048576,0),MATCH((CUADRO!K$5&amp;$E1168),'Hoja de Trabajo para listado'!$BC$151:$CB$151,0)),0)+IFERROR(INDEX('Hoja de Trabajo para listado'!$DE$153:$DG$274,MATCH($A1168,'Hoja de Trabajo para listado'!$DE$153:$DE$1048576,0),MATCH((CUADRO!K$5&amp;$E1168),'Hoja de Trabajo para listado'!$DE$151:$DG$151,0)),0)+IFERROR(INDEX('Hoja de Trabajo para listado'!$CD$155:$DC$1048576,MATCH($A1168,'Hoja de Trabajo para listado'!$CD$155:$CD$1048576,0),MATCH((CUADRO!K$5&amp;$E1168),'Hoja de Trabajo para listado'!$CD$151:$DC$151,0)),0)</f>
        <v>0</v>
      </c>
      <c r="L1168" s="243">
        <f ca="1">+IFERROR(INDEX('Hoja de Trabajo para listado'!$A$155:$Z$1048576,MATCH($A1168,'Hoja de Trabajo para listado'!$A$155:$A$1048576,0),MATCH((CUADRO!L$5&amp;$E1168),'Hoja de Trabajo para listado'!$A$151:$Z$151,0)),0)+IFERROR(INDEX('Hoja de Trabajo para listado'!$AB$155:$BA$1048576,MATCH($A1168,'Hoja de Trabajo para listado'!$AB$155:$AB$1048576,0),MATCH((CUADRO!L$5&amp;$E1168),'Hoja de Trabajo para listado'!$AB$151:$BA$151,0)),0)+IFERROR(INDEX('Hoja de Trabajo para listado'!$BC$155:$CB$1048576,MATCH($A1168,'Hoja de Trabajo para listado'!$BC$155:$BC$1048576,0),MATCH((CUADRO!L$5&amp;$E1168),'Hoja de Trabajo para listado'!$BC$151:$CB$151,0)),0)+IFERROR(INDEX('Hoja de Trabajo para listado'!$DE$153:$DG$274,MATCH($A1168,'Hoja de Trabajo para listado'!$DE$153:$DE$1048576,0),MATCH((CUADRO!L$5&amp;$E1168),'Hoja de Trabajo para listado'!$DE$151:$DG$151,0)),0)+IFERROR(INDEX('Hoja de Trabajo para listado'!$CD$155:$DC$1048576,MATCH($A1168,'Hoja de Trabajo para listado'!$CD$155:$CD$1048576,0),MATCH((CUADRO!L$5&amp;$E1168),'Hoja de Trabajo para listado'!$CD$151:$DC$151,0)),0)</f>
        <v>0</v>
      </c>
      <c r="M1168" s="243">
        <f ca="1">+IFERROR(INDEX('Hoja de Trabajo para listado'!$A$155:$Z$1048576,MATCH($A1168,'Hoja de Trabajo para listado'!$A$155:$A$1048576,0),MATCH((CUADRO!M$5&amp;$E1168),'Hoja de Trabajo para listado'!$A$151:$Z$151,0)),0)+IFERROR(INDEX('Hoja de Trabajo para listado'!$AB$155:$BA$1048576,MATCH($A1168,'Hoja de Trabajo para listado'!$AB$155:$AB$1048576,0),MATCH((CUADRO!M$5&amp;$E1168),'Hoja de Trabajo para listado'!$AB$151:$BA$151,0)),0)+IFERROR(INDEX('Hoja de Trabajo para listado'!$BC$155:$CB$1048576,MATCH($A1168,'Hoja de Trabajo para listado'!$BC$155:$BC$1048576,0),MATCH((CUADRO!M$5&amp;$E1168),'Hoja de Trabajo para listado'!$BC$151:$CB$151,0)),0)+IFERROR(INDEX('Hoja de Trabajo para listado'!$DE$153:$DG$274,MATCH($A1168,'Hoja de Trabajo para listado'!$DE$153:$DE$1048576,0),MATCH((CUADRO!M$5&amp;$E1168),'Hoja de Trabajo para listado'!$DE$151:$DG$151,0)),0)+IFERROR(INDEX('Hoja de Trabajo para listado'!$CD$155:$DC$1048576,MATCH($A1168,'Hoja de Trabajo para listado'!$CD$155:$CD$1048576,0),MATCH((CUADRO!M$5&amp;$E1168),'Hoja de Trabajo para listado'!$CD$151:$DC$151,0)),0)</f>
        <v>0</v>
      </c>
      <c r="N1168" s="243">
        <f ca="1">+IFERROR(INDEX('Hoja de Trabajo para listado'!$A$155:$Z$1048576,MATCH($A1168,'Hoja de Trabajo para listado'!$A$155:$A$1048576,0),MATCH((CUADRO!N$5&amp;$E1168),'Hoja de Trabajo para listado'!$A$151:$Z$151,0)),0)+IFERROR(INDEX('Hoja de Trabajo para listado'!$AB$155:$BA$1048576,MATCH($A1168,'Hoja de Trabajo para listado'!$AB$155:$AB$1048576,0),MATCH((CUADRO!N$5&amp;$E1168),'Hoja de Trabajo para listado'!$AB$151:$BA$151,0)),0)+IFERROR(INDEX('Hoja de Trabajo para listado'!$BC$155:$CB$1048576,MATCH($A1168,'Hoja de Trabajo para listado'!$BC$155:$BC$1048576,0),MATCH((CUADRO!N$5&amp;$E1168),'Hoja de Trabajo para listado'!$BC$151:$CB$151,0)),0)+IFERROR(INDEX('Hoja de Trabajo para listado'!$DE$153:$DG$274,MATCH($A1168,'Hoja de Trabajo para listado'!$DE$153:$DE$1048576,0),MATCH((CUADRO!N$5&amp;$E1168),'Hoja de Trabajo para listado'!$DE$151:$DG$151,0)),0)+IFERROR(INDEX('Hoja de Trabajo para listado'!$CD$155:$DC$1048576,MATCH($A1168,'Hoja de Trabajo para listado'!$CD$155:$CD$1048576,0),MATCH((CUADRO!N$5&amp;$E1168),'Hoja de Trabajo para listado'!$CD$151:$DC$151,0)),0)</f>
        <v>0</v>
      </c>
      <c r="O1168" s="243">
        <f ca="1">+IFERROR(INDEX('Hoja de Trabajo para listado'!$A$155:$Z$1048576,MATCH($A1168,'Hoja de Trabajo para listado'!$A$155:$A$1048576,0),MATCH((CUADRO!O$5&amp;$E1168),'Hoja de Trabajo para listado'!$A$151:$Z$151,0)),0)+IFERROR(INDEX('Hoja de Trabajo para listado'!$AB$155:$BA$1048576,MATCH($A1168,'Hoja de Trabajo para listado'!$AB$155:$AB$1048576,0),MATCH((CUADRO!O$5&amp;$E1168),'Hoja de Trabajo para listado'!$AB$151:$BA$151,0)),0)+IFERROR(INDEX('Hoja de Trabajo para listado'!$BC$155:$CB$1048576,MATCH($A1168,'Hoja de Trabajo para listado'!$BC$155:$BC$1048576,0),MATCH((CUADRO!O$5&amp;$E1168),'Hoja de Trabajo para listado'!$BC$151:$CB$151,0)),0)+IFERROR(INDEX('Hoja de Trabajo para listado'!$DE$153:$DG$274,MATCH($A1168,'Hoja de Trabajo para listado'!$DE$153:$DE$1048576,0),MATCH((CUADRO!O$5&amp;$E1168),'Hoja de Trabajo para listado'!$DE$151:$DG$151,0)),0)+IFERROR(INDEX('Hoja de Trabajo para listado'!$CD$155:$DC$1048576,MATCH($A1168,'Hoja de Trabajo para listado'!$CD$155:$CD$1048576,0),MATCH((CUADRO!O$5&amp;$E1168),'Hoja de Trabajo para listado'!$CD$151:$DC$151,0)),0)</f>
        <v>0</v>
      </c>
      <c r="P1168" s="243">
        <f ca="1">+IFERROR(INDEX('Hoja de Trabajo para listado'!$A$155:$Z$1048576,MATCH($A1168,'Hoja de Trabajo para listado'!$A$155:$A$1048576,0),MATCH((CUADRO!P$5&amp;$E1168),'Hoja de Trabajo para listado'!$A$151:$Z$151,0)),0)+IFERROR(INDEX('Hoja de Trabajo para listado'!$AB$155:$BA$1048576,MATCH($A1168,'Hoja de Trabajo para listado'!$AB$155:$AB$1048576,0),MATCH((CUADRO!P$5&amp;$E1168),'Hoja de Trabajo para listado'!$AB$151:$BA$151,0)),0)+IFERROR(INDEX('Hoja de Trabajo para listado'!$BC$155:$CB$1048576,MATCH($A1168,'Hoja de Trabajo para listado'!$BC$155:$BC$1048576,0),MATCH((CUADRO!P$5&amp;$E1168),'Hoja de Trabajo para listado'!$BC$151:$CB$151,0)),0)+IFERROR(INDEX('Hoja de Trabajo para listado'!$DE$153:$DG$274,MATCH($A1168,'Hoja de Trabajo para listado'!$DE$153:$DE$1048576,0),MATCH((CUADRO!P$5&amp;$E1168),'Hoja de Trabajo para listado'!$DE$151:$DG$151,0)),0)+IFERROR(INDEX('Hoja de Trabajo para listado'!$CD$155:$DC$1048576,MATCH($A1168,'Hoja de Trabajo para listado'!$CD$155:$CD$1048576,0),MATCH((CUADRO!P$5&amp;$E1168),'Hoja de Trabajo para listado'!$CD$151:$DC$151,0)),0)</f>
        <v>0</v>
      </c>
      <c r="Q1168" s="243">
        <f ca="1">+IFERROR(INDEX('Hoja de Trabajo para listado'!$A$155:$Z$1048576,MATCH($A1168,'Hoja de Trabajo para listado'!$A$155:$A$1048576,0),MATCH((CUADRO!Q$5&amp;$E1168),'Hoja de Trabajo para listado'!$A$151:$Z$151,0)),0)+IFERROR(INDEX('Hoja de Trabajo para listado'!$AB$155:$BA$1048576,MATCH($A1168,'Hoja de Trabajo para listado'!$AB$155:$AB$1048576,0),MATCH((CUADRO!Q$5&amp;$E1168),'Hoja de Trabajo para listado'!$AB$151:$BA$151,0)),0)+IFERROR(INDEX('Hoja de Trabajo para listado'!$BC$155:$CB$1048576,MATCH($A1168,'Hoja de Trabajo para listado'!$BC$155:$BC$1048576,0),MATCH((CUADRO!Q$5&amp;$E1168),'Hoja de Trabajo para listado'!$BC$151:$CB$151,0)),0)+IFERROR(INDEX('Hoja de Trabajo para listado'!$DE$153:$DG$274,MATCH($A1168,'Hoja de Trabajo para listado'!$DE$153:$DE$1048576,0),MATCH((CUADRO!Q$5&amp;$E1168),'Hoja de Trabajo para listado'!$DE$151:$DG$151,0)),0)+IFERROR(INDEX('Hoja de Trabajo para listado'!$CD$155:$DC$1048576,MATCH($A1168,'Hoja de Trabajo para listado'!$CD$155:$CD$1048576,0),MATCH((CUADRO!Q$5&amp;$E1168),'Hoja de Trabajo para listado'!$CD$151:$DC$151,0)),0)</f>
        <v>0</v>
      </c>
      <c r="R1168" s="243">
        <f t="shared" ca="1" si="39"/>
        <v>0</v>
      </c>
      <c r="S1168" s="249"/>
      <c r="T1168" s="243">
        <f ca="1">+T1169</f>
        <v>0</v>
      </c>
      <c r="U1168" s="242">
        <f t="shared" si="40"/>
        <v>1</v>
      </c>
      <c r="V1168" s="333" t="e">
        <f>+VLOOKUP(A1168,bd_lista!$A$3:$E$590,5,FALSE)</f>
        <v>#N/A</v>
      </c>
      <c r="W1168" s="391" t="e">
        <f>+V1168</f>
        <v>#N/A</v>
      </c>
      <c r="X1168" s="242">
        <f>+VLOOKUP(A1168,[4]Sheet1!$A$13:$D$744,4,FALSE)</f>
        <v>0</v>
      </c>
      <c r="Y1168" s="242" t="e">
        <f>+VLOOKUP(X1168,bd_lista!$A$3:$C$590,3,FALSE)</f>
        <v>#N/A</v>
      </c>
      <c r="Z1168" s="294">
        <f>+X1168</f>
        <v>0</v>
      </c>
      <c r="AA1168" s="295" t="e">
        <f>+Y1168</f>
        <v>#N/A</v>
      </c>
    </row>
    <row r="1169" spans="1:27" customFormat="1" ht="27" hidden="1" customHeight="1">
      <c r="A1169" s="32">
        <v>3701</v>
      </c>
      <c r="B1169" s="388"/>
      <c r="C1169" s="247" t="e">
        <f>+VLOOKUP(A1169,bd_lista!$A$3:$C$590,3,FALSE)</f>
        <v>#N/A</v>
      </c>
      <c r="D1169" s="390"/>
      <c r="E1169" s="244" t="s">
        <v>1305</v>
      </c>
      <c r="F1169" s="243">
        <f ca="1">+IFERROR(INDEX('Hoja de Trabajo para listado'!$A$155:$Z$1048576,MATCH($A1169,'Hoja de Trabajo para listado'!$A$155:$A$1048576,0),MATCH((CUADRO!F$5&amp;$E1169),'Hoja de Trabajo para listado'!$A$151:$Z$151,0)),0)+IFERROR(INDEX('Hoja de Trabajo para listado'!$AB$155:$BA$1048576,MATCH($A1169,'Hoja de Trabajo para listado'!$AB$155:$AB$1048576,0),MATCH((CUADRO!F$5&amp;$E1169),'Hoja de Trabajo para listado'!$AB$151:$BA$151,0)),0)+IFERROR(INDEX('Hoja de Trabajo para listado'!$BC$155:$CB$1048576,MATCH($A1169,'Hoja de Trabajo para listado'!$BC$155:$BC$1048576,0),MATCH((CUADRO!F$5&amp;$E1169),'Hoja de Trabajo para listado'!$BC$151:$CB$151,0)),0)+IFERROR(INDEX('Hoja de Trabajo para listado'!$DE$153:$DG$274,MATCH($A1169,'Hoja de Trabajo para listado'!$DE$153:$DE$1048576,0),MATCH((CUADRO!F$5&amp;$E1169),'Hoja de Trabajo para listado'!$DE$151:$DG$151,0)),0)+IFERROR(INDEX('Hoja de Trabajo para listado'!$CD$155:$DC$1048576,MATCH($A1169,'Hoja de Trabajo para listado'!$CD$155:$CD$1048576,0),MATCH((CUADRO!F$5&amp;$E1169),'Hoja de Trabajo para listado'!$CD$151:$DC$151,0)),0)</f>
        <v>0</v>
      </c>
      <c r="G1169" s="243">
        <f ca="1">+IFERROR(INDEX('Hoja de Trabajo para listado'!$A$155:$Z$1048576,MATCH($A1169,'Hoja de Trabajo para listado'!$A$155:$A$1048576,0),MATCH((CUADRO!G$5&amp;$E1169),'Hoja de Trabajo para listado'!$A$151:$Z$151,0)),0)+IFERROR(INDEX('Hoja de Trabajo para listado'!$AB$155:$BA$1048576,MATCH($A1169,'Hoja de Trabajo para listado'!$AB$155:$AB$1048576,0),MATCH((CUADRO!G$5&amp;$E1169),'Hoja de Trabajo para listado'!$AB$151:$BA$151,0)),0)+IFERROR(INDEX('Hoja de Trabajo para listado'!$BC$155:$CB$1048576,MATCH($A1169,'Hoja de Trabajo para listado'!$BC$155:$BC$1048576,0),MATCH((CUADRO!G$5&amp;$E1169),'Hoja de Trabajo para listado'!$BC$151:$CB$151,0)),0)+IFERROR(INDEX('Hoja de Trabajo para listado'!$DE$153:$DG$274,MATCH($A1169,'Hoja de Trabajo para listado'!$DE$153:$DE$1048576,0),MATCH((CUADRO!G$5&amp;$E1169),'Hoja de Trabajo para listado'!$DE$151:$DG$151,0)),0)+IFERROR(INDEX('Hoja de Trabajo para listado'!$CD$155:$DC$1048576,MATCH($A1169,'Hoja de Trabajo para listado'!$CD$155:$CD$1048576,0),MATCH((CUADRO!G$5&amp;$E1169),'Hoja de Trabajo para listado'!$CD$151:$DC$151,0)),0)</f>
        <v>0</v>
      </c>
      <c r="H1169" s="243">
        <f ca="1">+IFERROR(INDEX('Hoja de Trabajo para listado'!$A$155:$Z$1048576,MATCH($A1169,'Hoja de Trabajo para listado'!$A$155:$A$1048576,0),MATCH((CUADRO!H$5&amp;$E1169),'Hoja de Trabajo para listado'!$A$151:$Z$151,0)),0)+IFERROR(INDEX('Hoja de Trabajo para listado'!$AB$155:$BA$1048576,MATCH($A1169,'Hoja de Trabajo para listado'!$AB$155:$AB$1048576,0),MATCH((CUADRO!H$5&amp;$E1169),'Hoja de Trabajo para listado'!$AB$151:$BA$151,0)),0)+IFERROR(INDEX('Hoja de Trabajo para listado'!$BC$155:$CB$1048576,MATCH($A1169,'Hoja de Trabajo para listado'!$BC$155:$BC$1048576,0),MATCH((CUADRO!H$5&amp;$E1169),'Hoja de Trabajo para listado'!$BC$151:$CB$151,0)),0)+IFERROR(INDEX('Hoja de Trabajo para listado'!$DE$153:$DG$274,MATCH($A1169,'Hoja de Trabajo para listado'!$DE$153:$DE$1048576,0),MATCH((CUADRO!H$5&amp;$E1169),'Hoja de Trabajo para listado'!$DE$151:$DG$151,0)),0)+IFERROR(INDEX('Hoja de Trabajo para listado'!$CD$155:$DC$1048576,MATCH($A1169,'Hoja de Trabajo para listado'!$CD$155:$CD$1048576,0),MATCH((CUADRO!H$5&amp;$E1169),'Hoja de Trabajo para listado'!$CD$151:$DC$151,0)),0)</f>
        <v>0</v>
      </c>
      <c r="I1169" s="243">
        <f ca="1">+IFERROR(INDEX('Hoja de Trabajo para listado'!$A$155:$Z$1048576,MATCH($A1169,'Hoja de Trabajo para listado'!$A$155:$A$1048576,0),MATCH((CUADRO!I$5&amp;$E1169),'Hoja de Trabajo para listado'!$A$151:$Z$151,0)),0)+IFERROR(INDEX('Hoja de Trabajo para listado'!$AB$155:$BA$1048576,MATCH($A1169,'Hoja de Trabajo para listado'!$AB$155:$AB$1048576,0),MATCH((CUADRO!I$5&amp;$E1169),'Hoja de Trabajo para listado'!$AB$151:$BA$151,0)),0)+IFERROR(INDEX('Hoja de Trabajo para listado'!$BC$155:$CB$1048576,MATCH($A1169,'Hoja de Trabajo para listado'!$BC$155:$BC$1048576,0),MATCH((CUADRO!I$5&amp;$E1169),'Hoja de Trabajo para listado'!$BC$151:$CB$151,0)),0)+IFERROR(INDEX('Hoja de Trabajo para listado'!$DE$153:$DG$274,MATCH($A1169,'Hoja de Trabajo para listado'!$DE$153:$DE$1048576,0),MATCH((CUADRO!I$5&amp;$E1169),'Hoja de Trabajo para listado'!$DE$151:$DG$151,0)),0)+IFERROR(INDEX('Hoja de Trabajo para listado'!$CD$155:$DC$1048576,MATCH($A1169,'Hoja de Trabajo para listado'!$CD$155:$CD$1048576,0),MATCH((CUADRO!I$5&amp;$E1169),'Hoja de Trabajo para listado'!$CD$151:$DC$151,0)),0)</f>
        <v>0</v>
      </c>
      <c r="J1169" s="243">
        <f ca="1">+IFERROR(INDEX('Hoja de Trabajo para listado'!$A$155:$Z$1048576,MATCH($A1169,'Hoja de Trabajo para listado'!$A$155:$A$1048576,0),MATCH((CUADRO!J$5&amp;$E1169),'Hoja de Trabajo para listado'!$A$151:$Z$151,0)),0)+IFERROR(INDEX('Hoja de Trabajo para listado'!$AB$155:$BA$1048576,MATCH($A1169,'Hoja de Trabajo para listado'!$AB$155:$AB$1048576,0),MATCH((CUADRO!J$5&amp;$E1169),'Hoja de Trabajo para listado'!$AB$151:$BA$151,0)),0)+IFERROR(INDEX('Hoja de Trabajo para listado'!$BC$155:$CB$1048576,MATCH($A1169,'Hoja de Trabajo para listado'!$BC$155:$BC$1048576,0),MATCH((CUADRO!J$5&amp;$E1169),'Hoja de Trabajo para listado'!$BC$151:$CB$151,0)),0)+IFERROR(INDEX('Hoja de Trabajo para listado'!$DE$153:$DG$274,MATCH($A1169,'Hoja de Trabajo para listado'!$DE$153:$DE$1048576,0),MATCH((CUADRO!J$5&amp;$E1169),'Hoja de Trabajo para listado'!$DE$151:$DG$151,0)),0)+IFERROR(INDEX('Hoja de Trabajo para listado'!$CD$155:$DC$1048576,MATCH($A1169,'Hoja de Trabajo para listado'!$CD$155:$CD$1048576,0),MATCH((CUADRO!J$5&amp;$E1169),'Hoja de Trabajo para listado'!$CD$151:$DC$151,0)),0)</f>
        <v>0</v>
      </c>
      <c r="K1169" s="243">
        <f ca="1">+IFERROR(INDEX('Hoja de Trabajo para listado'!$A$155:$Z$1048576,MATCH($A1169,'Hoja de Trabajo para listado'!$A$155:$A$1048576,0),MATCH((CUADRO!K$5&amp;$E1169),'Hoja de Trabajo para listado'!$A$151:$Z$151,0)),0)+IFERROR(INDEX('Hoja de Trabajo para listado'!$AB$155:$BA$1048576,MATCH($A1169,'Hoja de Trabajo para listado'!$AB$155:$AB$1048576,0),MATCH((CUADRO!K$5&amp;$E1169),'Hoja de Trabajo para listado'!$AB$151:$BA$151,0)),0)+IFERROR(INDEX('Hoja de Trabajo para listado'!$BC$155:$CB$1048576,MATCH($A1169,'Hoja de Trabajo para listado'!$BC$155:$BC$1048576,0),MATCH((CUADRO!K$5&amp;$E1169),'Hoja de Trabajo para listado'!$BC$151:$CB$151,0)),0)+IFERROR(INDEX('Hoja de Trabajo para listado'!$DE$153:$DG$274,MATCH($A1169,'Hoja de Trabajo para listado'!$DE$153:$DE$1048576,0),MATCH((CUADRO!K$5&amp;$E1169),'Hoja de Trabajo para listado'!$DE$151:$DG$151,0)),0)+IFERROR(INDEX('Hoja de Trabajo para listado'!$CD$155:$DC$1048576,MATCH($A1169,'Hoja de Trabajo para listado'!$CD$155:$CD$1048576,0),MATCH((CUADRO!K$5&amp;$E1169),'Hoja de Trabajo para listado'!$CD$151:$DC$151,0)),0)</f>
        <v>0</v>
      </c>
      <c r="L1169" s="243">
        <f ca="1">+IFERROR(INDEX('Hoja de Trabajo para listado'!$A$155:$Z$1048576,MATCH($A1169,'Hoja de Trabajo para listado'!$A$155:$A$1048576,0),MATCH((CUADRO!L$5&amp;$E1169),'Hoja de Trabajo para listado'!$A$151:$Z$151,0)),0)+IFERROR(INDEX('Hoja de Trabajo para listado'!$AB$155:$BA$1048576,MATCH($A1169,'Hoja de Trabajo para listado'!$AB$155:$AB$1048576,0),MATCH((CUADRO!L$5&amp;$E1169),'Hoja de Trabajo para listado'!$AB$151:$BA$151,0)),0)+IFERROR(INDEX('Hoja de Trabajo para listado'!$BC$155:$CB$1048576,MATCH($A1169,'Hoja de Trabajo para listado'!$BC$155:$BC$1048576,0),MATCH((CUADRO!L$5&amp;$E1169),'Hoja de Trabajo para listado'!$BC$151:$CB$151,0)),0)+IFERROR(INDEX('Hoja de Trabajo para listado'!$DE$153:$DG$274,MATCH($A1169,'Hoja de Trabajo para listado'!$DE$153:$DE$1048576,0),MATCH((CUADRO!L$5&amp;$E1169),'Hoja de Trabajo para listado'!$DE$151:$DG$151,0)),0)+IFERROR(INDEX('Hoja de Trabajo para listado'!$CD$155:$DC$1048576,MATCH($A1169,'Hoja de Trabajo para listado'!$CD$155:$CD$1048576,0),MATCH((CUADRO!L$5&amp;$E1169),'Hoja de Trabajo para listado'!$CD$151:$DC$151,0)),0)</f>
        <v>0</v>
      </c>
      <c r="M1169" s="243">
        <f ca="1">+IFERROR(INDEX('Hoja de Trabajo para listado'!$A$155:$Z$1048576,MATCH($A1169,'Hoja de Trabajo para listado'!$A$155:$A$1048576,0),MATCH((CUADRO!M$5&amp;$E1169),'Hoja de Trabajo para listado'!$A$151:$Z$151,0)),0)+IFERROR(INDEX('Hoja de Trabajo para listado'!$AB$155:$BA$1048576,MATCH($A1169,'Hoja de Trabajo para listado'!$AB$155:$AB$1048576,0),MATCH((CUADRO!M$5&amp;$E1169),'Hoja de Trabajo para listado'!$AB$151:$BA$151,0)),0)+IFERROR(INDEX('Hoja de Trabajo para listado'!$BC$155:$CB$1048576,MATCH($A1169,'Hoja de Trabajo para listado'!$BC$155:$BC$1048576,0),MATCH((CUADRO!M$5&amp;$E1169),'Hoja de Trabajo para listado'!$BC$151:$CB$151,0)),0)+IFERROR(INDEX('Hoja de Trabajo para listado'!$DE$153:$DG$274,MATCH($A1169,'Hoja de Trabajo para listado'!$DE$153:$DE$1048576,0),MATCH((CUADRO!M$5&amp;$E1169),'Hoja de Trabajo para listado'!$DE$151:$DG$151,0)),0)+IFERROR(INDEX('Hoja de Trabajo para listado'!$CD$155:$DC$1048576,MATCH($A1169,'Hoja de Trabajo para listado'!$CD$155:$CD$1048576,0),MATCH((CUADRO!M$5&amp;$E1169),'Hoja de Trabajo para listado'!$CD$151:$DC$151,0)),0)</f>
        <v>0</v>
      </c>
      <c r="N1169" s="243">
        <f ca="1">+IFERROR(INDEX('Hoja de Trabajo para listado'!$A$155:$Z$1048576,MATCH($A1169,'Hoja de Trabajo para listado'!$A$155:$A$1048576,0),MATCH((CUADRO!N$5&amp;$E1169),'Hoja de Trabajo para listado'!$A$151:$Z$151,0)),0)+IFERROR(INDEX('Hoja de Trabajo para listado'!$AB$155:$BA$1048576,MATCH($A1169,'Hoja de Trabajo para listado'!$AB$155:$AB$1048576,0),MATCH((CUADRO!N$5&amp;$E1169),'Hoja de Trabajo para listado'!$AB$151:$BA$151,0)),0)+IFERROR(INDEX('Hoja de Trabajo para listado'!$BC$155:$CB$1048576,MATCH($A1169,'Hoja de Trabajo para listado'!$BC$155:$BC$1048576,0),MATCH((CUADRO!N$5&amp;$E1169),'Hoja de Trabajo para listado'!$BC$151:$CB$151,0)),0)+IFERROR(INDEX('Hoja de Trabajo para listado'!$DE$153:$DG$274,MATCH($A1169,'Hoja de Trabajo para listado'!$DE$153:$DE$1048576,0),MATCH((CUADRO!N$5&amp;$E1169),'Hoja de Trabajo para listado'!$DE$151:$DG$151,0)),0)+IFERROR(INDEX('Hoja de Trabajo para listado'!$CD$155:$DC$1048576,MATCH($A1169,'Hoja de Trabajo para listado'!$CD$155:$CD$1048576,0),MATCH((CUADRO!N$5&amp;$E1169),'Hoja de Trabajo para listado'!$CD$151:$DC$151,0)),0)</f>
        <v>0</v>
      </c>
      <c r="O1169" s="243">
        <f ca="1">+IFERROR(INDEX('Hoja de Trabajo para listado'!$A$155:$Z$1048576,MATCH($A1169,'Hoja de Trabajo para listado'!$A$155:$A$1048576,0),MATCH((CUADRO!O$5&amp;$E1169),'Hoja de Trabajo para listado'!$A$151:$Z$151,0)),0)+IFERROR(INDEX('Hoja de Trabajo para listado'!$AB$155:$BA$1048576,MATCH($A1169,'Hoja de Trabajo para listado'!$AB$155:$AB$1048576,0),MATCH((CUADRO!O$5&amp;$E1169),'Hoja de Trabajo para listado'!$AB$151:$BA$151,0)),0)+IFERROR(INDEX('Hoja de Trabajo para listado'!$BC$155:$CB$1048576,MATCH($A1169,'Hoja de Trabajo para listado'!$BC$155:$BC$1048576,0),MATCH((CUADRO!O$5&amp;$E1169),'Hoja de Trabajo para listado'!$BC$151:$CB$151,0)),0)+IFERROR(INDEX('Hoja de Trabajo para listado'!$DE$153:$DG$274,MATCH($A1169,'Hoja de Trabajo para listado'!$DE$153:$DE$1048576,0),MATCH((CUADRO!O$5&amp;$E1169),'Hoja de Trabajo para listado'!$DE$151:$DG$151,0)),0)+IFERROR(INDEX('Hoja de Trabajo para listado'!$CD$155:$DC$1048576,MATCH($A1169,'Hoja de Trabajo para listado'!$CD$155:$CD$1048576,0),MATCH((CUADRO!O$5&amp;$E1169),'Hoja de Trabajo para listado'!$CD$151:$DC$151,0)),0)</f>
        <v>0</v>
      </c>
      <c r="P1169" s="243">
        <f ca="1">+IFERROR(INDEX('Hoja de Trabajo para listado'!$A$155:$Z$1048576,MATCH($A1169,'Hoja de Trabajo para listado'!$A$155:$A$1048576,0),MATCH((CUADRO!P$5&amp;$E1169),'Hoja de Trabajo para listado'!$A$151:$Z$151,0)),0)+IFERROR(INDEX('Hoja de Trabajo para listado'!$AB$155:$BA$1048576,MATCH($A1169,'Hoja de Trabajo para listado'!$AB$155:$AB$1048576,0),MATCH((CUADRO!P$5&amp;$E1169),'Hoja de Trabajo para listado'!$AB$151:$BA$151,0)),0)+IFERROR(INDEX('Hoja de Trabajo para listado'!$BC$155:$CB$1048576,MATCH($A1169,'Hoja de Trabajo para listado'!$BC$155:$BC$1048576,0),MATCH((CUADRO!P$5&amp;$E1169),'Hoja de Trabajo para listado'!$BC$151:$CB$151,0)),0)+IFERROR(INDEX('Hoja de Trabajo para listado'!$DE$153:$DG$274,MATCH($A1169,'Hoja de Trabajo para listado'!$DE$153:$DE$1048576,0),MATCH((CUADRO!P$5&amp;$E1169),'Hoja de Trabajo para listado'!$DE$151:$DG$151,0)),0)+IFERROR(INDEX('Hoja de Trabajo para listado'!$CD$155:$DC$1048576,MATCH($A1169,'Hoja de Trabajo para listado'!$CD$155:$CD$1048576,0),MATCH((CUADRO!P$5&amp;$E1169),'Hoja de Trabajo para listado'!$CD$151:$DC$151,0)),0)</f>
        <v>0</v>
      </c>
      <c r="Q1169" s="243">
        <f ca="1">+IFERROR(INDEX('Hoja de Trabajo para listado'!$A$155:$Z$1048576,MATCH($A1169,'Hoja de Trabajo para listado'!$A$155:$A$1048576,0),MATCH((CUADRO!Q$5&amp;$E1169),'Hoja de Trabajo para listado'!$A$151:$Z$151,0)),0)+IFERROR(INDEX('Hoja de Trabajo para listado'!$AB$155:$BA$1048576,MATCH($A1169,'Hoja de Trabajo para listado'!$AB$155:$AB$1048576,0),MATCH((CUADRO!Q$5&amp;$E1169),'Hoja de Trabajo para listado'!$AB$151:$BA$151,0)),0)+IFERROR(INDEX('Hoja de Trabajo para listado'!$BC$155:$CB$1048576,MATCH($A1169,'Hoja de Trabajo para listado'!$BC$155:$BC$1048576,0),MATCH((CUADRO!Q$5&amp;$E1169),'Hoja de Trabajo para listado'!$BC$151:$CB$151,0)),0)+IFERROR(INDEX('Hoja de Trabajo para listado'!$DE$153:$DG$274,MATCH($A1169,'Hoja de Trabajo para listado'!$DE$153:$DE$1048576,0),MATCH((CUADRO!Q$5&amp;$E1169),'Hoja de Trabajo para listado'!$DE$151:$DG$151,0)),0)+IFERROR(INDEX('Hoja de Trabajo para listado'!$CD$155:$DC$1048576,MATCH($A1169,'Hoja de Trabajo para listado'!$CD$155:$CD$1048576,0),MATCH((CUADRO!Q$5&amp;$E1169),'Hoja de Trabajo para listado'!$CD$151:$DC$151,0)),0)</f>
        <v>0</v>
      </c>
      <c r="R1169" s="243">
        <f t="shared" ca="1" si="39"/>
        <v>0</v>
      </c>
      <c r="S1169" s="249">
        <f ca="1">+R1168+R1169</f>
        <v>0</v>
      </c>
      <c r="T1169" s="243">
        <f ca="1">+S1169</f>
        <v>0</v>
      </c>
      <c r="U1169" s="242">
        <f t="shared" si="40"/>
        <v>2</v>
      </c>
      <c r="V1169" s="333" t="e">
        <f>+VLOOKUP(A1169,bd_lista!$A$3:$E$590,5,FALSE)</f>
        <v>#N/A</v>
      </c>
      <c r="W1169" s="392"/>
      <c r="X1169" s="242">
        <f>+VLOOKUP(A1169,[4]Sheet1!$A$13:$D$744,4,FALSE)</f>
        <v>0</v>
      </c>
      <c r="Y1169" s="242" t="e">
        <f>+VLOOKUP(X1169,bd_lista!$A$3:$C$590,3,FALSE)</f>
        <v>#N/A</v>
      </c>
      <c r="Z1169" s="292"/>
      <c r="AA1169" s="293"/>
    </row>
    <row r="1170" spans="1:27" customFormat="1" ht="27" hidden="1" customHeight="1">
      <c r="A1170" s="32">
        <v>4601</v>
      </c>
      <c r="B1170" s="387">
        <f>+A1170</f>
        <v>4601</v>
      </c>
      <c r="C1170" s="247" t="str">
        <f>+VLOOKUP(A1170,bd_lista!$A$3:$C$590,3,FALSE)</f>
        <v>Gobierno Autónomo Regional del Gran Chaco</v>
      </c>
      <c r="D1170" s="389" t="str">
        <f>+C1170</f>
        <v>Gobierno Autónomo Regional del Gran Chaco</v>
      </c>
      <c r="E1170" s="242" t="s">
        <v>1304</v>
      </c>
      <c r="F1170" s="243">
        <f ca="1">+IFERROR(INDEX('Hoja de Trabajo para listado'!$A$155:$Z$1048576,MATCH($A1170,'Hoja de Trabajo para listado'!$A$155:$A$1048576,0),MATCH((CUADRO!F$5&amp;$E1170),'Hoja de Trabajo para listado'!$A$151:$Z$151,0)),0)+IFERROR(INDEX('Hoja de Trabajo para listado'!$AB$155:$BA$1048576,MATCH($A1170,'Hoja de Trabajo para listado'!$AB$155:$AB$1048576,0),MATCH((CUADRO!F$5&amp;$E1170),'Hoja de Trabajo para listado'!$AB$151:$BA$151,0)),0)+IFERROR(INDEX('Hoja de Trabajo para listado'!$BC$155:$CB$1048576,MATCH($A1170,'Hoja de Trabajo para listado'!$BC$155:$BC$1048576,0),MATCH((CUADRO!F$5&amp;$E1170),'Hoja de Trabajo para listado'!$BC$151:$CB$151,0)),0)+IFERROR(INDEX('Hoja de Trabajo para listado'!$DE$153:$DG$274,MATCH($A1170,'Hoja de Trabajo para listado'!$DE$153:$DE$1048576,0),MATCH((CUADRO!F$5&amp;$E1170),'Hoja de Trabajo para listado'!$DE$151:$DG$151,0)),0)+IFERROR(INDEX('Hoja de Trabajo para listado'!$CD$155:$DC$1048576,MATCH($A1170,'Hoja de Trabajo para listado'!$CD$155:$CD$1048576,0),MATCH((CUADRO!F$5&amp;$E1170),'Hoja de Trabajo para listado'!$CD$151:$DC$151,0)),0)</f>
        <v>0</v>
      </c>
      <c r="G1170" s="243">
        <f ca="1">+IFERROR(INDEX('Hoja de Trabajo para listado'!$A$155:$Z$1048576,MATCH($A1170,'Hoja de Trabajo para listado'!$A$155:$A$1048576,0),MATCH((CUADRO!G$5&amp;$E1170),'Hoja de Trabajo para listado'!$A$151:$Z$151,0)),0)+IFERROR(INDEX('Hoja de Trabajo para listado'!$AB$155:$BA$1048576,MATCH($A1170,'Hoja de Trabajo para listado'!$AB$155:$AB$1048576,0),MATCH((CUADRO!G$5&amp;$E1170),'Hoja de Trabajo para listado'!$AB$151:$BA$151,0)),0)+IFERROR(INDEX('Hoja de Trabajo para listado'!$BC$155:$CB$1048576,MATCH($A1170,'Hoja de Trabajo para listado'!$BC$155:$BC$1048576,0),MATCH((CUADRO!G$5&amp;$E1170),'Hoja de Trabajo para listado'!$BC$151:$CB$151,0)),0)+IFERROR(INDEX('Hoja de Trabajo para listado'!$DE$153:$DG$274,MATCH($A1170,'Hoja de Trabajo para listado'!$DE$153:$DE$1048576,0),MATCH((CUADRO!G$5&amp;$E1170),'Hoja de Trabajo para listado'!$DE$151:$DG$151,0)),0)+IFERROR(INDEX('Hoja de Trabajo para listado'!$CD$155:$DC$1048576,MATCH($A1170,'Hoja de Trabajo para listado'!$CD$155:$CD$1048576,0),MATCH((CUADRO!G$5&amp;$E1170),'Hoja de Trabajo para listado'!$CD$151:$DC$151,0)),0)</f>
        <v>0</v>
      </c>
      <c r="H1170" s="243">
        <f ca="1">+IFERROR(INDEX('Hoja de Trabajo para listado'!$A$155:$Z$1048576,MATCH($A1170,'Hoja de Trabajo para listado'!$A$155:$A$1048576,0),MATCH((CUADRO!H$5&amp;$E1170),'Hoja de Trabajo para listado'!$A$151:$Z$151,0)),0)+IFERROR(INDEX('Hoja de Trabajo para listado'!$AB$155:$BA$1048576,MATCH($A1170,'Hoja de Trabajo para listado'!$AB$155:$AB$1048576,0),MATCH((CUADRO!H$5&amp;$E1170),'Hoja de Trabajo para listado'!$AB$151:$BA$151,0)),0)+IFERROR(INDEX('Hoja de Trabajo para listado'!$BC$155:$CB$1048576,MATCH($A1170,'Hoja de Trabajo para listado'!$BC$155:$BC$1048576,0),MATCH((CUADRO!H$5&amp;$E1170),'Hoja de Trabajo para listado'!$BC$151:$CB$151,0)),0)+IFERROR(INDEX('Hoja de Trabajo para listado'!$DE$153:$DG$274,MATCH($A1170,'Hoja de Trabajo para listado'!$DE$153:$DE$1048576,0),MATCH((CUADRO!H$5&amp;$E1170),'Hoja de Trabajo para listado'!$DE$151:$DG$151,0)),0)+IFERROR(INDEX('Hoja de Trabajo para listado'!$CD$155:$DC$1048576,MATCH($A1170,'Hoja de Trabajo para listado'!$CD$155:$CD$1048576,0),MATCH((CUADRO!H$5&amp;$E1170),'Hoja de Trabajo para listado'!$CD$151:$DC$151,0)),0)</f>
        <v>0</v>
      </c>
      <c r="I1170" s="243">
        <f ca="1">+IFERROR(INDEX('Hoja de Trabajo para listado'!$A$155:$Z$1048576,MATCH($A1170,'Hoja de Trabajo para listado'!$A$155:$A$1048576,0),MATCH((CUADRO!I$5&amp;$E1170),'Hoja de Trabajo para listado'!$A$151:$Z$151,0)),0)+IFERROR(INDEX('Hoja de Trabajo para listado'!$AB$155:$BA$1048576,MATCH($A1170,'Hoja de Trabajo para listado'!$AB$155:$AB$1048576,0),MATCH((CUADRO!I$5&amp;$E1170),'Hoja de Trabajo para listado'!$AB$151:$BA$151,0)),0)+IFERROR(INDEX('Hoja de Trabajo para listado'!$BC$155:$CB$1048576,MATCH($A1170,'Hoja de Trabajo para listado'!$BC$155:$BC$1048576,0),MATCH((CUADRO!I$5&amp;$E1170),'Hoja de Trabajo para listado'!$BC$151:$CB$151,0)),0)+IFERROR(INDEX('Hoja de Trabajo para listado'!$DE$153:$DG$274,MATCH($A1170,'Hoja de Trabajo para listado'!$DE$153:$DE$1048576,0),MATCH((CUADRO!I$5&amp;$E1170),'Hoja de Trabajo para listado'!$DE$151:$DG$151,0)),0)+IFERROR(INDEX('Hoja de Trabajo para listado'!$CD$155:$DC$1048576,MATCH($A1170,'Hoja de Trabajo para listado'!$CD$155:$CD$1048576,0),MATCH((CUADRO!I$5&amp;$E1170),'Hoja de Trabajo para listado'!$CD$151:$DC$151,0)),0)</f>
        <v>0</v>
      </c>
      <c r="J1170" s="243">
        <f ca="1">+IFERROR(INDEX('Hoja de Trabajo para listado'!$A$155:$Z$1048576,MATCH($A1170,'Hoja de Trabajo para listado'!$A$155:$A$1048576,0),MATCH((CUADRO!J$5&amp;$E1170),'Hoja de Trabajo para listado'!$A$151:$Z$151,0)),0)+IFERROR(INDEX('Hoja de Trabajo para listado'!$AB$155:$BA$1048576,MATCH($A1170,'Hoja de Trabajo para listado'!$AB$155:$AB$1048576,0),MATCH((CUADRO!J$5&amp;$E1170),'Hoja de Trabajo para listado'!$AB$151:$BA$151,0)),0)+IFERROR(INDEX('Hoja de Trabajo para listado'!$BC$155:$CB$1048576,MATCH($A1170,'Hoja de Trabajo para listado'!$BC$155:$BC$1048576,0),MATCH((CUADRO!J$5&amp;$E1170),'Hoja de Trabajo para listado'!$BC$151:$CB$151,0)),0)+IFERROR(INDEX('Hoja de Trabajo para listado'!$DE$153:$DG$274,MATCH($A1170,'Hoja de Trabajo para listado'!$DE$153:$DE$1048576,0),MATCH((CUADRO!J$5&amp;$E1170),'Hoja de Trabajo para listado'!$DE$151:$DG$151,0)),0)+IFERROR(INDEX('Hoja de Trabajo para listado'!$CD$155:$DC$1048576,MATCH($A1170,'Hoja de Trabajo para listado'!$CD$155:$CD$1048576,0),MATCH((CUADRO!J$5&amp;$E1170),'Hoja de Trabajo para listado'!$CD$151:$DC$151,0)),0)</f>
        <v>0</v>
      </c>
      <c r="K1170" s="243">
        <f ca="1">+IFERROR(INDEX('Hoja de Trabajo para listado'!$A$155:$Z$1048576,MATCH($A1170,'Hoja de Trabajo para listado'!$A$155:$A$1048576,0),MATCH((CUADRO!K$5&amp;$E1170),'Hoja de Trabajo para listado'!$A$151:$Z$151,0)),0)+IFERROR(INDEX('Hoja de Trabajo para listado'!$AB$155:$BA$1048576,MATCH($A1170,'Hoja de Trabajo para listado'!$AB$155:$AB$1048576,0),MATCH((CUADRO!K$5&amp;$E1170),'Hoja de Trabajo para listado'!$AB$151:$BA$151,0)),0)+IFERROR(INDEX('Hoja de Trabajo para listado'!$BC$155:$CB$1048576,MATCH($A1170,'Hoja de Trabajo para listado'!$BC$155:$BC$1048576,0),MATCH((CUADRO!K$5&amp;$E1170),'Hoja de Trabajo para listado'!$BC$151:$CB$151,0)),0)+IFERROR(INDEX('Hoja de Trabajo para listado'!$DE$153:$DG$274,MATCH($A1170,'Hoja de Trabajo para listado'!$DE$153:$DE$1048576,0),MATCH((CUADRO!K$5&amp;$E1170),'Hoja de Trabajo para listado'!$DE$151:$DG$151,0)),0)+IFERROR(INDEX('Hoja de Trabajo para listado'!$CD$155:$DC$1048576,MATCH($A1170,'Hoja de Trabajo para listado'!$CD$155:$CD$1048576,0),MATCH((CUADRO!K$5&amp;$E1170),'Hoja de Trabajo para listado'!$CD$151:$DC$151,0)),0)</f>
        <v>0</v>
      </c>
      <c r="L1170" s="243">
        <f ca="1">+IFERROR(INDEX('Hoja de Trabajo para listado'!$A$155:$Z$1048576,MATCH($A1170,'Hoja de Trabajo para listado'!$A$155:$A$1048576,0),MATCH((CUADRO!L$5&amp;$E1170),'Hoja de Trabajo para listado'!$A$151:$Z$151,0)),0)+IFERROR(INDEX('Hoja de Trabajo para listado'!$AB$155:$BA$1048576,MATCH($A1170,'Hoja de Trabajo para listado'!$AB$155:$AB$1048576,0),MATCH((CUADRO!L$5&amp;$E1170),'Hoja de Trabajo para listado'!$AB$151:$BA$151,0)),0)+IFERROR(INDEX('Hoja de Trabajo para listado'!$BC$155:$CB$1048576,MATCH($A1170,'Hoja de Trabajo para listado'!$BC$155:$BC$1048576,0),MATCH((CUADRO!L$5&amp;$E1170),'Hoja de Trabajo para listado'!$BC$151:$CB$151,0)),0)+IFERROR(INDEX('Hoja de Trabajo para listado'!$DE$153:$DG$274,MATCH($A1170,'Hoja de Trabajo para listado'!$DE$153:$DE$1048576,0),MATCH((CUADRO!L$5&amp;$E1170),'Hoja de Trabajo para listado'!$DE$151:$DG$151,0)),0)+IFERROR(INDEX('Hoja de Trabajo para listado'!$CD$155:$DC$1048576,MATCH($A1170,'Hoja de Trabajo para listado'!$CD$155:$CD$1048576,0),MATCH((CUADRO!L$5&amp;$E1170),'Hoja de Trabajo para listado'!$CD$151:$DC$151,0)),0)</f>
        <v>0</v>
      </c>
      <c r="M1170" s="243">
        <f ca="1">+IFERROR(INDEX('Hoja de Trabajo para listado'!$A$155:$Z$1048576,MATCH($A1170,'Hoja de Trabajo para listado'!$A$155:$A$1048576,0),MATCH((CUADRO!M$5&amp;$E1170),'Hoja de Trabajo para listado'!$A$151:$Z$151,0)),0)+IFERROR(INDEX('Hoja de Trabajo para listado'!$AB$155:$BA$1048576,MATCH($A1170,'Hoja de Trabajo para listado'!$AB$155:$AB$1048576,0),MATCH((CUADRO!M$5&amp;$E1170),'Hoja de Trabajo para listado'!$AB$151:$BA$151,0)),0)+IFERROR(INDEX('Hoja de Trabajo para listado'!$BC$155:$CB$1048576,MATCH($A1170,'Hoja de Trabajo para listado'!$BC$155:$BC$1048576,0),MATCH((CUADRO!M$5&amp;$E1170),'Hoja de Trabajo para listado'!$BC$151:$CB$151,0)),0)+IFERROR(INDEX('Hoja de Trabajo para listado'!$DE$153:$DG$274,MATCH($A1170,'Hoja de Trabajo para listado'!$DE$153:$DE$1048576,0),MATCH((CUADRO!M$5&amp;$E1170),'Hoja de Trabajo para listado'!$DE$151:$DG$151,0)),0)+IFERROR(INDEX('Hoja de Trabajo para listado'!$CD$155:$DC$1048576,MATCH($A1170,'Hoja de Trabajo para listado'!$CD$155:$CD$1048576,0),MATCH((CUADRO!M$5&amp;$E1170),'Hoja de Trabajo para listado'!$CD$151:$DC$151,0)),0)</f>
        <v>0</v>
      </c>
      <c r="N1170" s="243">
        <f ca="1">+IFERROR(INDEX('Hoja de Trabajo para listado'!$A$155:$Z$1048576,MATCH($A1170,'Hoja de Trabajo para listado'!$A$155:$A$1048576,0),MATCH((CUADRO!N$5&amp;$E1170),'Hoja de Trabajo para listado'!$A$151:$Z$151,0)),0)+IFERROR(INDEX('Hoja de Trabajo para listado'!$AB$155:$BA$1048576,MATCH($A1170,'Hoja de Trabajo para listado'!$AB$155:$AB$1048576,0),MATCH((CUADRO!N$5&amp;$E1170),'Hoja de Trabajo para listado'!$AB$151:$BA$151,0)),0)+IFERROR(INDEX('Hoja de Trabajo para listado'!$BC$155:$CB$1048576,MATCH($A1170,'Hoja de Trabajo para listado'!$BC$155:$BC$1048576,0),MATCH((CUADRO!N$5&amp;$E1170),'Hoja de Trabajo para listado'!$BC$151:$CB$151,0)),0)+IFERROR(INDEX('Hoja de Trabajo para listado'!$DE$153:$DG$274,MATCH($A1170,'Hoja de Trabajo para listado'!$DE$153:$DE$1048576,0),MATCH((CUADRO!N$5&amp;$E1170),'Hoja de Trabajo para listado'!$DE$151:$DG$151,0)),0)+IFERROR(INDEX('Hoja de Trabajo para listado'!$CD$155:$DC$1048576,MATCH($A1170,'Hoja de Trabajo para listado'!$CD$155:$CD$1048576,0),MATCH((CUADRO!N$5&amp;$E1170),'Hoja de Trabajo para listado'!$CD$151:$DC$151,0)),0)</f>
        <v>0</v>
      </c>
      <c r="O1170" s="243">
        <f ca="1">+IFERROR(INDEX('Hoja de Trabajo para listado'!$A$155:$Z$1048576,MATCH($A1170,'Hoja de Trabajo para listado'!$A$155:$A$1048576,0),MATCH((CUADRO!O$5&amp;$E1170),'Hoja de Trabajo para listado'!$A$151:$Z$151,0)),0)+IFERROR(INDEX('Hoja de Trabajo para listado'!$AB$155:$BA$1048576,MATCH($A1170,'Hoja de Trabajo para listado'!$AB$155:$AB$1048576,0),MATCH((CUADRO!O$5&amp;$E1170),'Hoja de Trabajo para listado'!$AB$151:$BA$151,0)),0)+IFERROR(INDEX('Hoja de Trabajo para listado'!$BC$155:$CB$1048576,MATCH($A1170,'Hoja de Trabajo para listado'!$BC$155:$BC$1048576,0),MATCH((CUADRO!O$5&amp;$E1170),'Hoja de Trabajo para listado'!$BC$151:$CB$151,0)),0)+IFERROR(INDEX('Hoja de Trabajo para listado'!$DE$153:$DG$274,MATCH($A1170,'Hoja de Trabajo para listado'!$DE$153:$DE$1048576,0),MATCH((CUADRO!O$5&amp;$E1170),'Hoja de Trabajo para listado'!$DE$151:$DG$151,0)),0)+IFERROR(INDEX('Hoja de Trabajo para listado'!$CD$155:$DC$1048576,MATCH($A1170,'Hoja de Trabajo para listado'!$CD$155:$CD$1048576,0),MATCH((CUADRO!O$5&amp;$E1170),'Hoja de Trabajo para listado'!$CD$151:$DC$151,0)),0)</f>
        <v>0</v>
      </c>
      <c r="P1170" s="243">
        <f ca="1">+IFERROR(INDEX('Hoja de Trabajo para listado'!$A$155:$Z$1048576,MATCH($A1170,'Hoja de Trabajo para listado'!$A$155:$A$1048576,0),MATCH((CUADRO!P$5&amp;$E1170),'Hoja de Trabajo para listado'!$A$151:$Z$151,0)),0)+IFERROR(INDEX('Hoja de Trabajo para listado'!$AB$155:$BA$1048576,MATCH($A1170,'Hoja de Trabajo para listado'!$AB$155:$AB$1048576,0),MATCH((CUADRO!P$5&amp;$E1170),'Hoja de Trabajo para listado'!$AB$151:$BA$151,0)),0)+IFERROR(INDEX('Hoja de Trabajo para listado'!$BC$155:$CB$1048576,MATCH($A1170,'Hoja de Trabajo para listado'!$BC$155:$BC$1048576,0),MATCH((CUADRO!P$5&amp;$E1170),'Hoja de Trabajo para listado'!$BC$151:$CB$151,0)),0)+IFERROR(INDEX('Hoja de Trabajo para listado'!$DE$153:$DG$274,MATCH($A1170,'Hoja de Trabajo para listado'!$DE$153:$DE$1048576,0),MATCH((CUADRO!P$5&amp;$E1170),'Hoja de Trabajo para listado'!$DE$151:$DG$151,0)),0)+IFERROR(INDEX('Hoja de Trabajo para listado'!$CD$155:$DC$1048576,MATCH($A1170,'Hoja de Trabajo para listado'!$CD$155:$CD$1048576,0),MATCH((CUADRO!P$5&amp;$E1170),'Hoja de Trabajo para listado'!$CD$151:$DC$151,0)),0)</f>
        <v>0</v>
      </c>
      <c r="Q1170" s="243">
        <f ca="1">+IFERROR(INDEX('Hoja de Trabajo para listado'!$A$155:$Z$1048576,MATCH($A1170,'Hoja de Trabajo para listado'!$A$155:$A$1048576,0),MATCH((CUADRO!Q$5&amp;$E1170),'Hoja de Trabajo para listado'!$A$151:$Z$151,0)),0)+IFERROR(INDEX('Hoja de Trabajo para listado'!$AB$155:$BA$1048576,MATCH($A1170,'Hoja de Trabajo para listado'!$AB$155:$AB$1048576,0),MATCH((CUADRO!Q$5&amp;$E1170),'Hoja de Trabajo para listado'!$AB$151:$BA$151,0)),0)+IFERROR(INDEX('Hoja de Trabajo para listado'!$BC$155:$CB$1048576,MATCH($A1170,'Hoja de Trabajo para listado'!$BC$155:$BC$1048576,0),MATCH((CUADRO!Q$5&amp;$E1170),'Hoja de Trabajo para listado'!$BC$151:$CB$151,0)),0)+IFERROR(INDEX('Hoja de Trabajo para listado'!$DE$153:$DG$274,MATCH($A1170,'Hoja de Trabajo para listado'!$DE$153:$DE$1048576,0),MATCH((CUADRO!Q$5&amp;$E1170),'Hoja de Trabajo para listado'!$DE$151:$DG$151,0)),0)+IFERROR(INDEX('Hoja de Trabajo para listado'!$CD$155:$DC$1048576,MATCH($A1170,'Hoja de Trabajo para listado'!$CD$155:$CD$1048576,0),MATCH((CUADRO!Q$5&amp;$E1170),'Hoja de Trabajo para listado'!$CD$151:$DC$151,0)),0)</f>
        <v>0</v>
      </c>
      <c r="R1170" s="243">
        <f t="shared" ca="1" si="39"/>
        <v>0</v>
      </c>
      <c r="S1170" s="249"/>
      <c r="T1170" s="243">
        <f ca="1">+T1171</f>
        <v>0</v>
      </c>
      <c r="U1170" s="242">
        <f t="shared" si="40"/>
        <v>1</v>
      </c>
      <c r="V1170" s="333" t="str">
        <f>+VLOOKUP(A1170,bd_lista!$A$3:$E$590,5,FALSE)</f>
        <v>Gobiernos Autónomos Regionales</v>
      </c>
      <c r="W1170" s="391" t="str">
        <f>+V1170</f>
        <v>Gobiernos Autónomos Regionales</v>
      </c>
      <c r="X1170" s="242">
        <f>+VLOOKUP(A1170,[4]Sheet1!$A$13:$D$744,4,FALSE)</f>
        <v>0</v>
      </c>
      <c r="Y1170" s="242" t="e">
        <f>+VLOOKUP(X1170,bd_lista!$A$3:$C$590,3,FALSE)</f>
        <v>#N/A</v>
      </c>
      <c r="Z1170" s="294">
        <f>+X1170</f>
        <v>0</v>
      </c>
      <c r="AA1170" s="295" t="e">
        <f>+Y1170</f>
        <v>#N/A</v>
      </c>
    </row>
    <row r="1171" spans="1:27" customFormat="1" ht="27" hidden="1" customHeight="1">
      <c r="A1171" s="32">
        <v>4601</v>
      </c>
      <c r="B1171" s="388"/>
      <c r="C1171" s="247" t="str">
        <f>+VLOOKUP(A1171,bd_lista!$A$3:$C$590,3,FALSE)</f>
        <v>Gobierno Autónomo Regional del Gran Chaco</v>
      </c>
      <c r="D1171" s="390"/>
      <c r="E1171" s="244" t="s">
        <v>1305</v>
      </c>
      <c r="F1171" s="243">
        <f ca="1">+IFERROR(INDEX('Hoja de Trabajo para listado'!$A$155:$Z$1048576,MATCH($A1171,'Hoja de Trabajo para listado'!$A$155:$A$1048576,0),MATCH((CUADRO!F$5&amp;$E1171),'Hoja de Trabajo para listado'!$A$151:$Z$151,0)),0)+IFERROR(INDEX('Hoja de Trabajo para listado'!$AB$155:$BA$1048576,MATCH($A1171,'Hoja de Trabajo para listado'!$AB$155:$AB$1048576,0),MATCH((CUADRO!F$5&amp;$E1171),'Hoja de Trabajo para listado'!$AB$151:$BA$151,0)),0)+IFERROR(INDEX('Hoja de Trabajo para listado'!$BC$155:$CB$1048576,MATCH($A1171,'Hoja de Trabajo para listado'!$BC$155:$BC$1048576,0),MATCH((CUADRO!F$5&amp;$E1171),'Hoja de Trabajo para listado'!$BC$151:$CB$151,0)),0)+IFERROR(INDEX('Hoja de Trabajo para listado'!$DE$153:$DG$274,MATCH($A1171,'Hoja de Trabajo para listado'!$DE$153:$DE$1048576,0),MATCH((CUADRO!F$5&amp;$E1171),'Hoja de Trabajo para listado'!$DE$151:$DG$151,0)),0)+IFERROR(INDEX('Hoja de Trabajo para listado'!$CD$155:$DC$1048576,MATCH($A1171,'Hoja de Trabajo para listado'!$CD$155:$CD$1048576,0),MATCH((CUADRO!F$5&amp;$E1171),'Hoja de Trabajo para listado'!$CD$151:$DC$151,0)),0)</f>
        <v>0</v>
      </c>
      <c r="G1171" s="243">
        <f ca="1">+IFERROR(INDEX('Hoja de Trabajo para listado'!$A$155:$Z$1048576,MATCH($A1171,'Hoja de Trabajo para listado'!$A$155:$A$1048576,0),MATCH((CUADRO!G$5&amp;$E1171),'Hoja de Trabajo para listado'!$A$151:$Z$151,0)),0)+IFERROR(INDEX('Hoja de Trabajo para listado'!$AB$155:$BA$1048576,MATCH($A1171,'Hoja de Trabajo para listado'!$AB$155:$AB$1048576,0),MATCH((CUADRO!G$5&amp;$E1171),'Hoja de Trabajo para listado'!$AB$151:$BA$151,0)),0)+IFERROR(INDEX('Hoja de Trabajo para listado'!$BC$155:$CB$1048576,MATCH($A1171,'Hoja de Trabajo para listado'!$BC$155:$BC$1048576,0),MATCH((CUADRO!G$5&amp;$E1171),'Hoja de Trabajo para listado'!$BC$151:$CB$151,0)),0)+IFERROR(INDEX('Hoja de Trabajo para listado'!$DE$153:$DG$274,MATCH($A1171,'Hoja de Trabajo para listado'!$DE$153:$DE$1048576,0),MATCH((CUADRO!G$5&amp;$E1171),'Hoja de Trabajo para listado'!$DE$151:$DG$151,0)),0)+IFERROR(INDEX('Hoja de Trabajo para listado'!$CD$155:$DC$1048576,MATCH($A1171,'Hoja de Trabajo para listado'!$CD$155:$CD$1048576,0),MATCH((CUADRO!G$5&amp;$E1171),'Hoja de Trabajo para listado'!$CD$151:$DC$151,0)),0)</f>
        <v>0</v>
      </c>
      <c r="H1171" s="243">
        <f ca="1">+IFERROR(INDEX('Hoja de Trabajo para listado'!$A$155:$Z$1048576,MATCH($A1171,'Hoja de Trabajo para listado'!$A$155:$A$1048576,0),MATCH((CUADRO!H$5&amp;$E1171),'Hoja de Trabajo para listado'!$A$151:$Z$151,0)),0)+IFERROR(INDEX('Hoja de Trabajo para listado'!$AB$155:$BA$1048576,MATCH($A1171,'Hoja de Trabajo para listado'!$AB$155:$AB$1048576,0),MATCH((CUADRO!H$5&amp;$E1171),'Hoja de Trabajo para listado'!$AB$151:$BA$151,0)),0)+IFERROR(INDEX('Hoja de Trabajo para listado'!$BC$155:$CB$1048576,MATCH($A1171,'Hoja de Trabajo para listado'!$BC$155:$BC$1048576,0),MATCH((CUADRO!H$5&amp;$E1171),'Hoja de Trabajo para listado'!$BC$151:$CB$151,0)),0)+IFERROR(INDEX('Hoja de Trabajo para listado'!$DE$153:$DG$274,MATCH($A1171,'Hoja de Trabajo para listado'!$DE$153:$DE$1048576,0),MATCH((CUADRO!H$5&amp;$E1171),'Hoja de Trabajo para listado'!$DE$151:$DG$151,0)),0)+IFERROR(INDEX('Hoja de Trabajo para listado'!$CD$155:$DC$1048576,MATCH($A1171,'Hoja de Trabajo para listado'!$CD$155:$CD$1048576,0),MATCH((CUADRO!H$5&amp;$E1171),'Hoja de Trabajo para listado'!$CD$151:$DC$151,0)),0)</f>
        <v>0</v>
      </c>
      <c r="I1171" s="243">
        <f ca="1">+IFERROR(INDEX('Hoja de Trabajo para listado'!$A$155:$Z$1048576,MATCH($A1171,'Hoja de Trabajo para listado'!$A$155:$A$1048576,0),MATCH((CUADRO!I$5&amp;$E1171),'Hoja de Trabajo para listado'!$A$151:$Z$151,0)),0)+IFERROR(INDEX('Hoja de Trabajo para listado'!$AB$155:$BA$1048576,MATCH($A1171,'Hoja de Trabajo para listado'!$AB$155:$AB$1048576,0),MATCH((CUADRO!I$5&amp;$E1171),'Hoja de Trabajo para listado'!$AB$151:$BA$151,0)),0)+IFERROR(INDEX('Hoja de Trabajo para listado'!$BC$155:$CB$1048576,MATCH($A1171,'Hoja de Trabajo para listado'!$BC$155:$BC$1048576,0),MATCH((CUADRO!I$5&amp;$E1171),'Hoja de Trabajo para listado'!$BC$151:$CB$151,0)),0)+IFERROR(INDEX('Hoja de Trabajo para listado'!$DE$153:$DG$274,MATCH($A1171,'Hoja de Trabajo para listado'!$DE$153:$DE$1048576,0),MATCH((CUADRO!I$5&amp;$E1171),'Hoja de Trabajo para listado'!$DE$151:$DG$151,0)),0)+IFERROR(INDEX('Hoja de Trabajo para listado'!$CD$155:$DC$1048576,MATCH($A1171,'Hoja de Trabajo para listado'!$CD$155:$CD$1048576,0),MATCH((CUADRO!I$5&amp;$E1171),'Hoja de Trabajo para listado'!$CD$151:$DC$151,0)),0)</f>
        <v>0</v>
      </c>
      <c r="J1171" s="243">
        <f ca="1">+IFERROR(INDEX('Hoja de Trabajo para listado'!$A$155:$Z$1048576,MATCH($A1171,'Hoja de Trabajo para listado'!$A$155:$A$1048576,0),MATCH((CUADRO!J$5&amp;$E1171),'Hoja de Trabajo para listado'!$A$151:$Z$151,0)),0)+IFERROR(INDEX('Hoja de Trabajo para listado'!$AB$155:$BA$1048576,MATCH($A1171,'Hoja de Trabajo para listado'!$AB$155:$AB$1048576,0),MATCH((CUADRO!J$5&amp;$E1171),'Hoja de Trabajo para listado'!$AB$151:$BA$151,0)),0)+IFERROR(INDEX('Hoja de Trabajo para listado'!$BC$155:$CB$1048576,MATCH($A1171,'Hoja de Trabajo para listado'!$BC$155:$BC$1048576,0),MATCH((CUADRO!J$5&amp;$E1171),'Hoja de Trabajo para listado'!$BC$151:$CB$151,0)),0)+IFERROR(INDEX('Hoja de Trabajo para listado'!$DE$153:$DG$274,MATCH($A1171,'Hoja de Trabajo para listado'!$DE$153:$DE$1048576,0),MATCH((CUADRO!J$5&amp;$E1171),'Hoja de Trabajo para listado'!$DE$151:$DG$151,0)),0)+IFERROR(INDEX('Hoja de Trabajo para listado'!$CD$155:$DC$1048576,MATCH($A1171,'Hoja de Trabajo para listado'!$CD$155:$CD$1048576,0),MATCH((CUADRO!J$5&amp;$E1171),'Hoja de Trabajo para listado'!$CD$151:$DC$151,0)),0)</f>
        <v>0</v>
      </c>
      <c r="K1171" s="243">
        <f ca="1">+IFERROR(INDEX('Hoja de Trabajo para listado'!$A$155:$Z$1048576,MATCH($A1171,'Hoja de Trabajo para listado'!$A$155:$A$1048576,0),MATCH((CUADRO!K$5&amp;$E1171),'Hoja de Trabajo para listado'!$A$151:$Z$151,0)),0)+IFERROR(INDEX('Hoja de Trabajo para listado'!$AB$155:$BA$1048576,MATCH($A1171,'Hoja de Trabajo para listado'!$AB$155:$AB$1048576,0),MATCH((CUADRO!K$5&amp;$E1171),'Hoja de Trabajo para listado'!$AB$151:$BA$151,0)),0)+IFERROR(INDEX('Hoja de Trabajo para listado'!$BC$155:$CB$1048576,MATCH($A1171,'Hoja de Trabajo para listado'!$BC$155:$BC$1048576,0),MATCH((CUADRO!K$5&amp;$E1171),'Hoja de Trabajo para listado'!$BC$151:$CB$151,0)),0)+IFERROR(INDEX('Hoja de Trabajo para listado'!$DE$153:$DG$274,MATCH($A1171,'Hoja de Trabajo para listado'!$DE$153:$DE$1048576,0),MATCH((CUADRO!K$5&amp;$E1171),'Hoja de Trabajo para listado'!$DE$151:$DG$151,0)),0)+IFERROR(INDEX('Hoja de Trabajo para listado'!$CD$155:$DC$1048576,MATCH($A1171,'Hoja de Trabajo para listado'!$CD$155:$CD$1048576,0),MATCH((CUADRO!K$5&amp;$E1171),'Hoja de Trabajo para listado'!$CD$151:$DC$151,0)),0)</f>
        <v>0</v>
      </c>
      <c r="L1171" s="243">
        <f ca="1">+IFERROR(INDEX('Hoja de Trabajo para listado'!$A$155:$Z$1048576,MATCH($A1171,'Hoja de Trabajo para listado'!$A$155:$A$1048576,0),MATCH((CUADRO!L$5&amp;$E1171),'Hoja de Trabajo para listado'!$A$151:$Z$151,0)),0)+IFERROR(INDEX('Hoja de Trabajo para listado'!$AB$155:$BA$1048576,MATCH($A1171,'Hoja de Trabajo para listado'!$AB$155:$AB$1048576,0),MATCH((CUADRO!L$5&amp;$E1171),'Hoja de Trabajo para listado'!$AB$151:$BA$151,0)),0)+IFERROR(INDEX('Hoja de Trabajo para listado'!$BC$155:$CB$1048576,MATCH($A1171,'Hoja de Trabajo para listado'!$BC$155:$BC$1048576,0),MATCH((CUADRO!L$5&amp;$E1171),'Hoja de Trabajo para listado'!$BC$151:$CB$151,0)),0)+IFERROR(INDEX('Hoja de Trabajo para listado'!$DE$153:$DG$274,MATCH($A1171,'Hoja de Trabajo para listado'!$DE$153:$DE$1048576,0),MATCH((CUADRO!L$5&amp;$E1171),'Hoja de Trabajo para listado'!$DE$151:$DG$151,0)),0)+IFERROR(INDEX('Hoja de Trabajo para listado'!$CD$155:$DC$1048576,MATCH($A1171,'Hoja de Trabajo para listado'!$CD$155:$CD$1048576,0),MATCH((CUADRO!L$5&amp;$E1171),'Hoja de Trabajo para listado'!$CD$151:$DC$151,0)),0)</f>
        <v>0</v>
      </c>
      <c r="M1171" s="243">
        <f ca="1">+IFERROR(INDEX('Hoja de Trabajo para listado'!$A$155:$Z$1048576,MATCH($A1171,'Hoja de Trabajo para listado'!$A$155:$A$1048576,0),MATCH((CUADRO!M$5&amp;$E1171),'Hoja de Trabajo para listado'!$A$151:$Z$151,0)),0)+IFERROR(INDEX('Hoja de Trabajo para listado'!$AB$155:$BA$1048576,MATCH($A1171,'Hoja de Trabajo para listado'!$AB$155:$AB$1048576,0),MATCH((CUADRO!M$5&amp;$E1171),'Hoja de Trabajo para listado'!$AB$151:$BA$151,0)),0)+IFERROR(INDEX('Hoja de Trabajo para listado'!$BC$155:$CB$1048576,MATCH($A1171,'Hoja de Trabajo para listado'!$BC$155:$BC$1048576,0),MATCH((CUADRO!M$5&amp;$E1171),'Hoja de Trabajo para listado'!$BC$151:$CB$151,0)),0)+IFERROR(INDEX('Hoja de Trabajo para listado'!$DE$153:$DG$274,MATCH($A1171,'Hoja de Trabajo para listado'!$DE$153:$DE$1048576,0),MATCH((CUADRO!M$5&amp;$E1171),'Hoja de Trabajo para listado'!$DE$151:$DG$151,0)),0)+IFERROR(INDEX('Hoja de Trabajo para listado'!$CD$155:$DC$1048576,MATCH($A1171,'Hoja de Trabajo para listado'!$CD$155:$CD$1048576,0),MATCH((CUADRO!M$5&amp;$E1171),'Hoja de Trabajo para listado'!$CD$151:$DC$151,0)),0)</f>
        <v>0</v>
      </c>
      <c r="N1171" s="243">
        <f ca="1">+IFERROR(INDEX('Hoja de Trabajo para listado'!$A$155:$Z$1048576,MATCH($A1171,'Hoja de Trabajo para listado'!$A$155:$A$1048576,0),MATCH((CUADRO!N$5&amp;$E1171),'Hoja de Trabajo para listado'!$A$151:$Z$151,0)),0)+IFERROR(INDEX('Hoja de Trabajo para listado'!$AB$155:$BA$1048576,MATCH($A1171,'Hoja de Trabajo para listado'!$AB$155:$AB$1048576,0),MATCH((CUADRO!N$5&amp;$E1171),'Hoja de Trabajo para listado'!$AB$151:$BA$151,0)),0)+IFERROR(INDEX('Hoja de Trabajo para listado'!$BC$155:$CB$1048576,MATCH($A1171,'Hoja de Trabajo para listado'!$BC$155:$BC$1048576,0),MATCH((CUADRO!N$5&amp;$E1171),'Hoja de Trabajo para listado'!$BC$151:$CB$151,0)),0)+IFERROR(INDEX('Hoja de Trabajo para listado'!$DE$153:$DG$274,MATCH($A1171,'Hoja de Trabajo para listado'!$DE$153:$DE$1048576,0),MATCH((CUADRO!N$5&amp;$E1171),'Hoja de Trabajo para listado'!$DE$151:$DG$151,0)),0)+IFERROR(INDEX('Hoja de Trabajo para listado'!$CD$155:$DC$1048576,MATCH($A1171,'Hoja de Trabajo para listado'!$CD$155:$CD$1048576,0),MATCH((CUADRO!N$5&amp;$E1171),'Hoja de Trabajo para listado'!$CD$151:$DC$151,0)),0)</f>
        <v>0</v>
      </c>
      <c r="O1171" s="243">
        <f ca="1">+IFERROR(INDEX('Hoja de Trabajo para listado'!$A$155:$Z$1048576,MATCH($A1171,'Hoja de Trabajo para listado'!$A$155:$A$1048576,0),MATCH((CUADRO!O$5&amp;$E1171),'Hoja de Trabajo para listado'!$A$151:$Z$151,0)),0)+IFERROR(INDEX('Hoja de Trabajo para listado'!$AB$155:$BA$1048576,MATCH($A1171,'Hoja de Trabajo para listado'!$AB$155:$AB$1048576,0),MATCH((CUADRO!O$5&amp;$E1171),'Hoja de Trabajo para listado'!$AB$151:$BA$151,0)),0)+IFERROR(INDEX('Hoja de Trabajo para listado'!$BC$155:$CB$1048576,MATCH($A1171,'Hoja de Trabajo para listado'!$BC$155:$BC$1048576,0),MATCH((CUADRO!O$5&amp;$E1171),'Hoja de Trabajo para listado'!$BC$151:$CB$151,0)),0)+IFERROR(INDEX('Hoja de Trabajo para listado'!$DE$153:$DG$274,MATCH($A1171,'Hoja de Trabajo para listado'!$DE$153:$DE$1048576,0),MATCH((CUADRO!O$5&amp;$E1171),'Hoja de Trabajo para listado'!$DE$151:$DG$151,0)),0)+IFERROR(INDEX('Hoja de Trabajo para listado'!$CD$155:$DC$1048576,MATCH($A1171,'Hoja de Trabajo para listado'!$CD$155:$CD$1048576,0),MATCH((CUADRO!O$5&amp;$E1171),'Hoja de Trabajo para listado'!$CD$151:$DC$151,0)),0)</f>
        <v>0</v>
      </c>
      <c r="P1171" s="243">
        <f ca="1">+IFERROR(INDEX('Hoja de Trabajo para listado'!$A$155:$Z$1048576,MATCH($A1171,'Hoja de Trabajo para listado'!$A$155:$A$1048576,0),MATCH((CUADRO!P$5&amp;$E1171),'Hoja de Trabajo para listado'!$A$151:$Z$151,0)),0)+IFERROR(INDEX('Hoja de Trabajo para listado'!$AB$155:$BA$1048576,MATCH($A1171,'Hoja de Trabajo para listado'!$AB$155:$AB$1048576,0),MATCH((CUADRO!P$5&amp;$E1171),'Hoja de Trabajo para listado'!$AB$151:$BA$151,0)),0)+IFERROR(INDEX('Hoja de Trabajo para listado'!$BC$155:$CB$1048576,MATCH($A1171,'Hoja de Trabajo para listado'!$BC$155:$BC$1048576,0),MATCH((CUADRO!P$5&amp;$E1171),'Hoja de Trabajo para listado'!$BC$151:$CB$151,0)),0)+IFERROR(INDEX('Hoja de Trabajo para listado'!$DE$153:$DG$274,MATCH($A1171,'Hoja de Trabajo para listado'!$DE$153:$DE$1048576,0),MATCH((CUADRO!P$5&amp;$E1171),'Hoja de Trabajo para listado'!$DE$151:$DG$151,0)),0)+IFERROR(INDEX('Hoja de Trabajo para listado'!$CD$155:$DC$1048576,MATCH($A1171,'Hoja de Trabajo para listado'!$CD$155:$CD$1048576,0),MATCH((CUADRO!P$5&amp;$E1171),'Hoja de Trabajo para listado'!$CD$151:$DC$151,0)),0)</f>
        <v>0</v>
      </c>
      <c r="Q1171" s="243">
        <f ca="1">+IFERROR(INDEX('Hoja de Trabajo para listado'!$A$155:$Z$1048576,MATCH($A1171,'Hoja de Trabajo para listado'!$A$155:$A$1048576,0),MATCH((CUADRO!Q$5&amp;$E1171),'Hoja de Trabajo para listado'!$A$151:$Z$151,0)),0)+IFERROR(INDEX('Hoja de Trabajo para listado'!$AB$155:$BA$1048576,MATCH($A1171,'Hoja de Trabajo para listado'!$AB$155:$AB$1048576,0),MATCH((CUADRO!Q$5&amp;$E1171),'Hoja de Trabajo para listado'!$AB$151:$BA$151,0)),0)+IFERROR(INDEX('Hoja de Trabajo para listado'!$BC$155:$CB$1048576,MATCH($A1171,'Hoja de Trabajo para listado'!$BC$155:$BC$1048576,0),MATCH((CUADRO!Q$5&amp;$E1171),'Hoja de Trabajo para listado'!$BC$151:$CB$151,0)),0)+IFERROR(INDEX('Hoja de Trabajo para listado'!$DE$153:$DG$274,MATCH($A1171,'Hoja de Trabajo para listado'!$DE$153:$DE$1048576,0),MATCH((CUADRO!Q$5&amp;$E1171),'Hoja de Trabajo para listado'!$DE$151:$DG$151,0)),0)+IFERROR(INDEX('Hoja de Trabajo para listado'!$CD$155:$DC$1048576,MATCH($A1171,'Hoja de Trabajo para listado'!$CD$155:$CD$1048576,0),MATCH((CUADRO!Q$5&amp;$E1171),'Hoja de Trabajo para listado'!$CD$151:$DC$151,0)),0)</f>
        <v>0</v>
      </c>
      <c r="R1171" s="243">
        <f t="shared" ca="1" si="39"/>
        <v>0</v>
      </c>
      <c r="S1171" s="249">
        <f ca="1">+R1170+R1171</f>
        <v>0</v>
      </c>
      <c r="T1171" s="243">
        <f ca="1">+S1171</f>
        <v>0</v>
      </c>
      <c r="U1171" s="242">
        <f t="shared" si="40"/>
        <v>2</v>
      </c>
      <c r="V1171" s="333" t="str">
        <f>+VLOOKUP(A1171,bd_lista!$A$3:$E$590,5,FALSE)</f>
        <v>Gobiernos Autónomos Regionales</v>
      </c>
      <c r="W1171" s="392"/>
      <c r="X1171" s="242">
        <f>+VLOOKUP(A1171,[4]Sheet1!$A$13:$D$744,4,FALSE)</f>
        <v>0</v>
      </c>
      <c r="Y1171" s="242" t="e">
        <f>+VLOOKUP(X1171,bd_lista!$A$3:$C$590,3,FALSE)</f>
        <v>#N/A</v>
      </c>
      <c r="Z1171" s="292"/>
      <c r="AA1171" s="293"/>
    </row>
    <row r="1172" spans="1:27" customFormat="1" ht="15" customHeight="1">
      <c r="A1172" s="274" t="s">
        <v>539</v>
      </c>
      <c r="B1172" s="387" t="s">
        <v>539</v>
      </c>
      <c r="C1172" s="247" t="str">
        <f>+VLOOKUP(A1172,bd_lista!$A$3:$C$590,3,FALSE)</f>
        <v>Dirección General de Programación y Operaciones del Tesoro</v>
      </c>
      <c r="D1172" s="389" t="str">
        <f>+C1172</f>
        <v>Dirección General de Programación y Operaciones del Tesoro</v>
      </c>
      <c r="E1172" s="247" t="s">
        <v>1304</v>
      </c>
      <c r="F1172" s="243">
        <f ca="1">+IFERROR(INDEX('Hoja de Trabajo para listado'!$A$155:$Z$1048576,MATCH($A1172,'Hoja de Trabajo para listado'!$A$155:$A$1048576,0),MATCH((CUADRO!F$5&amp;$E1172),'Hoja de Trabajo para listado'!$A$151:$Z$151,0)),0)+IFERROR(INDEX('Hoja de Trabajo para listado'!$AB$155:$BA$1048576,MATCH($A1172,'Hoja de Trabajo para listado'!$AB$155:$AB$1048576,0),MATCH((CUADRO!F$5&amp;$E1172),'Hoja de Trabajo para listado'!$AB$151:$BA$151,0)),0)+IFERROR(INDEX('Hoja de Trabajo para listado'!$BC$155:$CB$1048576,MATCH($A1172,'Hoja de Trabajo para listado'!$BC$155:$BC$1048576,0),MATCH((CUADRO!F$5&amp;$E1172),'Hoja de Trabajo para listado'!$BC$151:$CB$151,0)),0)+IFERROR(INDEX('Hoja de Trabajo para listado'!$DE$153:$DG$274,MATCH($A1172,'Hoja de Trabajo para listado'!$DE$153:$DE$1048576,0),MATCH((CUADRO!F$5&amp;$E1172),'Hoja de Trabajo para listado'!$DE$151:$DG$151,0)),0)+IFERROR(INDEX('Hoja de Trabajo para listado'!$CD$155:$DC$1048576,MATCH($A1172,'Hoja de Trabajo para listado'!$CD$155:$CD$1048576,0),MATCH((CUADRO!F$5&amp;$E1172),'Hoja de Trabajo para listado'!$CD$151:$DC$151,0)),0)</f>
        <v>0</v>
      </c>
      <c r="G1172" s="243">
        <f ca="1">+IFERROR(INDEX('Hoja de Trabajo para listado'!$A$155:$Z$1048576,MATCH($A1172,'Hoja de Trabajo para listado'!$A$155:$A$1048576,0),MATCH((CUADRO!G$5&amp;$E1172),'Hoja de Trabajo para listado'!$A$151:$Z$151,0)),0)+IFERROR(INDEX('Hoja de Trabajo para listado'!$AB$155:$BA$1048576,MATCH($A1172,'Hoja de Trabajo para listado'!$AB$155:$AB$1048576,0),MATCH((CUADRO!G$5&amp;$E1172),'Hoja de Trabajo para listado'!$AB$151:$BA$151,0)),0)+IFERROR(INDEX('Hoja de Trabajo para listado'!$BC$155:$CB$1048576,MATCH($A1172,'Hoja de Trabajo para listado'!$BC$155:$BC$1048576,0),MATCH((CUADRO!G$5&amp;$E1172),'Hoja de Trabajo para listado'!$BC$151:$CB$151,0)),0)+IFERROR(INDEX('Hoja de Trabajo para listado'!$DE$153:$DG$274,MATCH($A1172,'Hoja de Trabajo para listado'!$DE$153:$DE$1048576,0),MATCH((CUADRO!G$5&amp;$E1172),'Hoja de Trabajo para listado'!$DE$151:$DG$151,0)),0)+IFERROR(INDEX('Hoja de Trabajo para listado'!$CD$155:$DC$1048576,MATCH($A1172,'Hoja de Trabajo para listado'!$CD$155:$CD$1048576,0),MATCH((CUADRO!G$5&amp;$E1172),'Hoja de Trabajo para listado'!$CD$151:$DC$151,0)),0)</f>
        <v>3389.16</v>
      </c>
      <c r="H1172" s="243">
        <f ca="1">+IFERROR(INDEX('Hoja de Trabajo para listado'!$A$155:$Z$1048576,MATCH($A1172,'Hoja de Trabajo para listado'!$A$155:$A$1048576,0),MATCH((CUADRO!H$5&amp;$E1172),'Hoja de Trabajo para listado'!$A$151:$Z$151,0)),0)+IFERROR(INDEX('Hoja de Trabajo para listado'!$AB$155:$BA$1048576,MATCH($A1172,'Hoja de Trabajo para listado'!$AB$155:$AB$1048576,0),MATCH((CUADRO!H$5&amp;$E1172),'Hoja de Trabajo para listado'!$AB$151:$BA$151,0)),0)+IFERROR(INDEX('Hoja de Trabajo para listado'!$BC$155:$CB$1048576,MATCH($A1172,'Hoja de Trabajo para listado'!$BC$155:$BC$1048576,0),MATCH((CUADRO!H$5&amp;$E1172),'Hoja de Trabajo para listado'!$BC$151:$CB$151,0)),0)+IFERROR(INDEX('Hoja de Trabajo para listado'!$DE$153:$DG$274,MATCH($A1172,'Hoja de Trabajo para listado'!$DE$153:$DE$1048576,0),MATCH((CUADRO!H$5&amp;$E1172),'Hoja de Trabajo para listado'!$DE$151:$DG$151,0)),0)+IFERROR(INDEX('Hoja de Trabajo para listado'!$CD$155:$DC$1048576,MATCH($A1172,'Hoja de Trabajo para listado'!$CD$155:$CD$1048576,0),MATCH((CUADRO!H$5&amp;$E1172),'Hoja de Trabajo para listado'!$CD$151:$DC$151,0)),0)</f>
        <v>24678.65</v>
      </c>
      <c r="I1172" s="243">
        <f ca="1">+IFERROR(INDEX('Hoja de Trabajo para listado'!$A$155:$Z$1048576,MATCH($A1172,'Hoja de Trabajo para listado'!$A$155:$A$1048576,0),MATCH((CUADRO!I$5&amp;$E1172),'Hoja de Trabajo para listado'!$A$151:$Z$151,0)),0)+IFERROR(INDEX('Hoja de Trabajo para listado'!$AB$155:$BA$1048576,MATCH($A1172,'Hoja de Trabajo para listado'!$AB$155:$AB$1048576,0),MATCH((CUADRO!I$5&amp;$E1172),'Hoja de Trabajo para listado'!$AB$151:$BA$151,0)),0)+IFERROR(INDEX('Hoja de Trabajo para listado'!$BC$155:$CB$1048576,MATCH($A1172,'Hoja de Trabajo para listado'!$BC$155:$BC$1048576,0),MATCH((CUADRO!I$5&amp;$E1172),'Hoja de Trabajo para listado'!$BC$151:$CB$151,0)),0)+IFERROR(INDEX('Hoja de Trabajo para listado'!$DE$153:$DG$274,MATCH($A1172,'Hoja de Trabajo para listado'!$DE$153:$DE$1048576,0),MATCH((CUADRO!I$5&amp;$E1172),'Hoja de Trabajo para listado'!$DE$151:$DG$151,0)),0)+IFERROR(INDEX('Hoja de Trabajo para listado'!$CD$155:$DC$1048576,MATCH($A1172,'Hoja de Trabajo para listado'!$CD$155:$CD$1048576,0),MATCH((CUADRO!I$5&amp;$E1172),'Hoja de Trabajo para listado'!$CD$151:$DC$151,0)),0)</f>
        <v>0</v>
      </c>
      <c r="J1172" s="243">
        <f ca="1">+IFERROR(INDEX('Hoja de Trabajo para listado'!$A$155:$Z$1048576,MATCH($A1172,'Hoja de Trabajo para listado'!$A$155:$A$1048576,0),MATCH((CUADRO!J$5&amp;$E1172),'Hoja de Trabajo para listado'!$A$151:$Z$151,0)),0)+IFERROR(INDEX('Hoja de Trabajo para listado'!$AB$155:$BA$1048576,MATCH($A1172,'Hoja de Trabajo para listado'!$AB$155:$AB$1048576,0),MATCH((CUADRO!J$5&amp;$E1172),'Hoja de Trabajo para listado'!$AB$151:$BA$151,0)),0)+IFERROR(INDEX('Hoja de Trabajo para listado'!$BC$155:$CB$1048576,MATCH($A1172,'Hoja de Trabajo para listado'!$BC$155:$BC$1048576,0),MATCH((CUADRO!J$5&amp;$E1172),'Hoja de Trabajo para listado'!$BC$151:$CB$151,0)),0)+IFERROR(INDEX('Hoja de Trabajo para listado'!$DE$153:$DG$274,MATCH($A1172,'Hoja de Trabajo para listado'!$DE$153:$DE$1048576,0),MATCH((CUADRO!J$5&amp;$E1172),'Hoja de Trabajo para listado'!$DE$151:$DG$151,0)),0)+IFERROR(INDEX('Hoja de Trabajo para listado'!$CD$155:$DC$1048576,MATCH($A1172,'Hoja de Trabajo para listado'!$CD$155:$CD$1048576,0),MATCH((CUADRO!J$5&amp;$E1172),'Hoja de Trabajo para listado'!$CD$151:$DC$151,0)),0)</f>
        <v>0</v>
      </c>
      <c r="K1172" s="243">
        <f ca="1">+IFERROR(INDEX('Hoja de Trabajo para listado'!$A$155:$Z$1048576,MATCH($A1172,'Hoja de Trabajo para listado'!$A$155:$A$1048576,0),MATCH((CUADRO!K$5&amp;$E1172),'Hoja de Trabajo para listado'!$A$151:$Z$151,0)),0)+IFERROR(INDEX('Hoja de Trabajo para listado'!$AB$155:$BA$1048576,MATCH($A1172,'Hoja de Trabajo para listado'!$AB$155:$AB$1048576,0),MATCH((CUADRO!K$5&amp;$E1172),'Hoja de Trabajo para listado'!$AB$151:$BA$151,0)),0)+IFERROR(INDEX('Hoja de Trabajo para listado'!$BC$155:$CB$1048576,MATCH($A1172,'Hoja de Trabajo para listado'!$BC$155:$BC$1048576,0),MATCH((CUADRO!K$5&amp;$E1172),'Hoja de Trabajo para listado'!$BC$151:$CB$151,0)),0)+IFERROR(INDEX('Hoja de Trabajo para listado'!$DE$153:$DG$274,MATCH($A1172,'Hoja de Trabajo para listado'!$DE$153:$DE$1048576,0),MATCH((CUADRO!K$5&amp;$E1172),'Hoja de Trabajo para listado'!$DE$151:$DG$151,0)),0)+IFERROR(INDEX('Hoja de Trabajo para listado'!$CD$155:$DC$1048576,MATCH($A1172,'Hoja de Trabajo para listado'!$CD$155:$CD$1048576,0),MATCH((CUADRO!K$5&amp;$E1172),'Hoja de Trabajo para listado'!$CD$151:$DC$151,0)),0)</f>
        <v>0</v>
      </c>
      <c r="L1172" s="243">
        <f ca="1">+IFERROR(INDEX('Hoja de Trabajo para listado'!$A$155:$Z$1048576,MATCH($A1172,'Hoja de Trabajo para listado'!$A$155:$A$1048576,0),MATCH((CUADRO!L$5&amp;$E1172),'Hoja de Trabajo para listado'!$A$151:$Z$151,0)),0)+IFERROR(INDEX('Hoja de Trabajo para listado'!$AB$155:$BA$1048576,MATCH($A1172,'Hoja de Trabajo para listado'!$AB$155:$AB$1048576,0),MATCH((CUADRO!L$5&amp;$E1172),'Hoja de Trabajo para listado'!$AB$151:$BA$151,0)),0)+IFERROR(INDEX('Hoja de Trabajo para listado'!$BC$155:$CB$1048576,MATCH($A1172,'Hoja de Trabajo para listado'!$BC$155:$BC$1048576,0),MATCH((CUADRO!L$5&amp;$E1172),'Hoja de Trabajo para listado'!$BC$151:$CB$151,0)),0)+IFERROR(INDEX('Hoja de Trabajo para listado'!$DE$153:$DG$274,MATCH($A1172,'Hoja de Trabajo para listado'!$DE$153:$DE$1048576,0),MATCH((CUADRO!L$5&amp;$E1172),'Hoja de Trabajo para listado'!$DE$151:$DG$151,0)),0)+IFERROR(INDEX('Hoja de Trabajo para listado'!$CD$155:$DC$1048576,MATCH($A1172,'Hoja de Trabajo para listado'!$CD$155:$CD$1048576,0),MATCH((CUADRO!L$5&amp;$E1172),'Hoja de Trabajo para listado'!$CD$151:$DC$151,0)),0)</f>
        <v>0</v>
      </c>
      <c r="M1172" s="243">
        <f ca="1">+IFERROR(INDEX('Hoja de Trabajo para listado'!$A$155:$Z$1048576,MATCH($A1172,'Hoja de Trabajo para listado'!$A$155:$A$1048576,0),MATCH((CUADRO!M$5&amp;$E1172),'Hoja de Trabajo para listado'!$A$151:$Z$151,0)),0)+IFERROR(INDEX('Hoja de Trabajo para listado'!$AB$155:$BA$1048576,MATCH($A1172,'Hoja de Trabajo para listado'!$AB$155:$AB$1048576,0),MATCH((CUADRO!M$5&amp;$E1172),'Hoja de Trabajo para listado'!$AB$151:$BA$151,0)),0)+IFERROR(INDEX('Hoja de Trabajo para listado'!$BC$155:$CB$1048576,MATCH($A1172,'Hoja de Trabajo para listado'!$BC$155:$BC$1048576,0),MATCH((CUADRO!M$5&amp;$E1172),'Hoja de Trabajo para listado'!$BC$151:$CB$151,0)),0)+IFERROR(INDEX('Hoja de Trabajo para listado'!$DE$153:$DG$274,MATCH($A1172,'Hoja de Trabajo para listado'!$DE$153:$DE$1048576,0),MATCH((CUADRO!M$5&amp;$E1172),'Hoja de Trabajo para listado'!$DE$151:$DG$151,0)),0)+IFERROR(INDEX('Hoja de Trabajo para listado'!$CD$155:$DC$1048576,MATCH($A1172,'Hoja de Trabajo para listado'!$CD$155:$CD$1048576,0),MATCH((CUADRO!M$5&amp;$E1172),'Hoja de Trabajo para listado'!$CD$151:$DC$151,0)),0)</f>
        <v>0</v>
      </c>
      <c r="N1172" s="243">
        <f ca="1">+IFERROR(INDEX('Hoja de Trabajo para listado'!$A$155:$Z$1048576,MATCH($A1172,'Hoja de Trabajo para listado'!$A$155:$A$1048576,0),MATCH((CUADRO!N$5&amp;$E1172),'Hoja de Trabajo para listado'!$A$151:$Z$151,0)),0)+IFERROR(INDEX('Hoja de Trabajo para listado'!$AB$155:$BA$1048576,MATCH($A1172,'Hoja de Trabajo para listado'!$AB$155:$AB$1048576,0),MATCH((CUADRO!N$5&amp;$E1172),'Hoja de Trabajo para listado'!$AB$151:$BA$151,0)),0)+IFERROR(INDEX('Hoja de Trabajo para listado'!$BC$155:$CB$1048576,MATCH($A1172,'Hoja de Trabajo para listado'!$BC$155:$BC$1048576,0),MATCH((CUADRO!N$5&amp;$E1172),'Hoja de Trabajo para listado'!$BC$151:$CB$151,0)),0)+IFERROR(INDEX('Hoja de Trabajo para listado'!$DE$153:$DG$274,MATCH($A1172,'Hoja de Trabajo para listado'!$DE$153:$DE$1048576,0),MATCH((CUADRO!N$5&amp;$E1172),'Hoja de Trabajo para listado'!$DE$151:$DG$151,0)),0)+IFERROR(INDEX('Hoja de Trabajo para listado'!$CD$155:$DC$1048576,MATCH($A1172,'Hoja de Trabajo para listado'!$CD$155:$CD$1048576,0),MATCH((CUADRO!N$5&amp;$E1172),'Hoja de Trabajo para listado'!$CD$151:$DC$151,0)),0)</f>
        <v>0</v>
      </c>
      <c r="O1172" s="243">
        <f ca="1">+IFERROR(INDEX('Hoja de Trabajo para listado'!$A$155:$Z$1048576,MATCH($A1172,'Hoja de Trabajo para listado'!$A$155:$A$1048576,0),MATCH((CUADRO!O$5&amp;$E1172),'Hoja de Trabajo para listado'!$A$151:$Z$151,0)),0)+IFERROR(INDEX('Hoja de Trabajo para listado'!$AB$155:$BA$1048576,MATCH($A1172,'Hoja de Trabajo para listado'!$AB$155:$AB$1048576,0),MATCH((CUADRO!O$5&amp;$E1172),'Hoja de Trabajo para listado'!$AB$151:$BA$151,0)),0)+IFERROR(INDEX('Hoja de Trabajo para listado'!$BC$155:$CB$1048576,MATCH($A1172,'Hoja de Trabajo para listado'!$BC$155:$BC$1048576,0),MATCH((CUADRO!O$5&amp;$E1172),'Hoja de Trabajo para listado'!$BC$151:$CB$151,0)),0)+IFERROR(INDEX('Hoja de Trabajo para listado'!$DE$153:$DG$274,MATCH($A1172,'Hoja de Trabajo para listado'!$DE$153:$DE$1048576,0),MATCH((CUADRO!O$5&amp;$E1172),'Hoja de Trabajo para listado'!$DE$151:$DG$151,0)),0)+IFERROR(INDEX('Hoja de Trabajo para listado'!$CD$155:$DC$1048576,MATCH($A1172,'Hoja de Trabajo para listado'!$CD$155:$CD$1048576,0),MATCH((CUADRO!O$5&amp;$E1172),'Hoja de Trabajo para listado'!$CD$151:$DC$151,0)),0)</f>
        <v>0</v>
      </c>
      <c r="P1172" s="243">
        <f ca="1">+IFERROR(INDEX('Hoja de Trabajo para listado'!$A$155:$Z$1048576,MATCH($A1172,'Hoja de Trabajo para listado'!$A$155:$A$1048576,0),MATCH((CUADRO!P$5&amp;$E1172),'Hoja de Trabajo para listado'!$A$151:$Z$151,0)),0)+IFERROR(INDEX('Hoja de Trabajo para listado'!$AB$155:$BA$1048576,MATCH($A1172,'Hoja de Trabajo para listado'!$AB$155:$AB$1048576,0),MATCH((CUADRO!P$5&amp;$E1172),'Hoja de Trabajo para listado'!$AB$151:$BA$151,0)),0)+IFERROR(INDEX('Hoja de Trabajo para listado'!$BC$155:$CB$1048576,MATCH($A1172,'Hoja de Trabajo para listado'!$BC$155:$BC$1048576,0),MATCH((CUADRO!P$5&amp;$E1172),'Hoja de Trabajo para listado'!$BC$151:$CB$151,0)),0)+IFERROR(INDEX('Hoja de Trabajo para listado'!$DE$153:$DG$274,MATCH($A1172,'Hoja de Trabajo para listado'!$DE$153:$DE$1048576,0),MATCH((CUADRO!P$5&amp;$E1172),'Hoja de Trabajo para listado'!$DE$151:$DG$151,0)),0)+IFERROR(INDEX('Hoja de Trabajo para listado'!$CD$155:$DC$1048576,MATCH($A1172,'Hoja de Trabajo para listado'!$CD$155:$CD$1048576,0),MATCH((CUADRO!P$5&amp;$E1172),'Hoja de Trabajo para listado'!$CD$151:$DC$151,0)),0)</f>
        <v>0</v>
      </c>
      <c r="Q1172" s="243">
        <f ca="1">+IFERROR(INDEX('Hoja de Trabajo para listado'!$A$155:$Z$1048576,MATCH($A1172,'Hoja de Trabajo para listado'!$A$155:$A$1048576,0),MATCH((CUADRO!Q$5&amp;$E1172),'Hoja de Trabajo para listado'!$A$151:$Z$151,0)),0)+IFERROR(INDEX('Hoja de Trabajo para listado'!$AB$155:$BA$1048576,MATCH($A1172,'Hoja de Trabajo para listado'!$AB$155:$AB$1048576,0),MATCH((CUADRO!Q$5&amp;$E1172),'Hoja de Trabajo para listado'!$AB$151:$BA$151,0)),0)+IFERROR(INDEX('Hoja de Trabajo para listado'!$BC$155:$CB$1048576,MATCH($A1172,'Hoja de Trabajo para listado'!$BC$155:$BC$1048576,0),MATCH((CUADRO!Q$5&amp;$E1172),'Hoja de Trabajo para listado'!$BC$151:$CB$151,0)),0)+IFERROR(INDEX('Hoja de Trabajo para listado'!$DE$153:$DG$274,MATCH($A1172,'Hoja de Trabajo para listado'!$DE$153:$DE$1048576,0),MATCH((CUADRO!Q$5&amp;$E1172),'Hoja de Trabajo para listado'!$DE$151:$DG$151,0)),0)+IFERROR(INDEX('Hoja de Trabajo para listado'!$CD$155:$DC$1048576,MATCH($A1172,'Hoja de Trabajo para listado'!$CD$155:$CD$1048576,0),MATCH((CUADRO!Q$5&amp;$E1172),'Hoja de Trabajo para listado'!$CD$151:$DC$151,0)),0)</f>
        <v>0</v>
      </c>
      <c r="R1172" s="243">
        <f t="shared" ca="1" si="39"/>
        <v>28067.81</v>
      </c>
      <c r="S1172" s="243"/>
      <c r="T1172" s="243">
        <f ca="1">+T1173</f>
        <v>28067.81</v>
      </c>
      <c r="U1172" s="242">
        <f t="shared" si="40"/>
        <v>1</v>
      </c>
      <c r="V1172" s="333" t="str">
        <f>+VLOOKUP(A1172,bd_lista!$A$3:$E$590,5,FALSE)</f>
        <v>Órgano Ejecutivo</v>
      </c>
      <c r="W1172" s="391" t="str">
        <f>+V1172</f>
        <v>Órgano Ejecutivo</v>
      </c>
      <c r="X1172" s="242">
        <v>53</v>
      </c>
      <c r="Y1172" s="242" t="str">
        <f>+VLOOKUP(X1172,bd_lista!$A$3:$C$590,3,FALSE)</f>
        <v>Ministerio de Culturas, Descolonización y Despatriarcalización</v>
      </c>
      <c r="Z1172" s="294">
        <f>+X1172</f>
        <v>53</v>
      </c>
      <c r="AA1172" s="319" t="str">
        <f>+Y1172</f>
        <v>Ministerio de Culturas, Descolonización y Despatriarcalización</v>
      </c>
    </row>
    <row r="1173" spans="1:27" customFormat="1" ht="15" customHeight="1">
      <c r="A1173" s="274" t="s">
        <v>539</v>
      </c>
      <c r="B1173" s="388"/>
      <c r="C1173" s="247" t="str">
        <f>+VLOOKUP(A1173,bd_lista!$A$3:$C$590,3,FALSE)</f>
        <v>Dirección General de Programación y Operaciones del Tesoro</v>
      </c>
      <c r="D1173" s="390"/>
      <c r="E1173" s="333" t="s">
        <v>1305</v>
      </c>
      <c r="F1173" s="245">
        <f ca="1">+IFERROR(INDEX('Hoja de Trabajo para listado'!$A$155:$Z$1048576,MATCH($A1173,'Hoja de Trabajo para listado'!$A$155:$A$1048576,0),MATCH((CUADRO!F$5&amp;$E1173),'Hoja de Trabajo para listado'!$A$151:$Z$151,0)),0)+IFERROR(INDEX('Hoja de Trabajo para listado'!$AB$155:$BA$1048576,MATCH($A1173,'Hoja de Trabajo para listado'!$AB$155:$AB$1048576,0),MATCH((CUADRO!F$5&amp;$E1173),'Hoja de Trabajo para listado'!$AB$151:$BA$151,0)),0)+IFERROR(INDEX('Hoja de Trabajo para listado'!$BC$155:$CB$1048576,MATCH($A1173,'Hoja de Trabajo para listado'!$BC$155:$BC$1048576,0),MATCH((CUADRO!F$5&amp;$E1173),'Hoja de Trabajo para listado'!$BC$151:$CB$151,0)),0)+IFERROR(INDEX('Hoja de Trabajo para listado'!$DE$153:$DG$274,MATCH($A1173,'Hoja de Trabajo para listado'!$DE$153:$DE$1048576,0),MATCH((CUADRO!F$5&amp;$E1173),'Hoja de Trabajo para listado'!$DE$151:$DG$151,0)),0)+IFERROR(INDEX('Hoja de Trabajo para listado'!$CD$155:$DC$1048576,MATCH($A1173,'Hoja de Trabajo para listado'!$CD$155:$CD$1048576,0),MATCH((CUADRO!F$5&amp;$E1173),'Hoja de Trabajo para listado'!$CD$151:$DC$151,0)),0)</f>
        <v>0</v>
      </c>
      <c r="G1173" s="245">
        <f ca="1">+IFERROR(INDEX('Hoja de Trabajo para listado'!$A$155:$Z$1048576,MATCH($A1173,'Hoja de Trabajo para listado'!$A$155:$A$1048576,0),MATCH((CUADRO!G$5&amp;$E1173),'Hoja de Trabajo para listado'!$A$151:$Z$151,0)),0)+IFERROR(INDEX('Hoja de Trabajo para listado'!$AB$155:$BA$1048576,MATCH($A1173,'Hoja de Trabajo para listado'!$AB$155:$AB$1048576,0),MATCH((CUADRO!G$5&amp;$E1173),'Hoja de Trabajo para listado'!$AB$151:$BA$151,0)),0)+IFERROR(INDEX('Hoja de Trabajo para listado'!$BC$155:$CB$1048576,MATCH($A1173,'Hoja de Trabajo para listado'!$BC$155:$BC$1048576,0),MATCH((CUADRO!G$5&amp;$E1173),'Hoja de Trabajo para listado'!$BC$151:$CB$151,0)),0)+IFERROR(INDEX('Hoja de Trabajo para listado'!$DE$153:$DG$274,MATCH($A1173,'Hoja de Trabajo para listado'!$DE$153:$DE$1048576,0),MATCH((CUADRO!G$5&amp;$E1173),'Hoja de Trabajo para listado'!$DE$151:$DG$151,0)),0)+IFERROR(INDEX('Hoja de Trabajo para listado'!$CD$155:$DC$1048576,MATCH($A1173,'Hoja de Trabajo para listado'!$CD$155:$CD$1048576,0),MATCH((CUADRO!G$5&amp;$E1173),'Hoja de Trabajo para listado'!$CD$151:$DC$151,0)),0)</f>
        <v>0</v>
      </c>
      <c r="H1173" s="245">
        <f ca="1">+IFERROR(INDEX('Hoja de Trabajo para listado'!$A$155:$Z$1048576,MATCH($A1173,'Hoja de Trabajo para listado'!$A$155:$A$1048576,0),MATCH((CUADRO!H$5&amp;$E1173),'Hoja de Trabajo para listado'!$A$151:$Z$151,0)),0)+IFERROR(INDEX('Hoja de Trabajo para listado'!$AB$155:$BA$1048576,MATCH($A1173,'Hoja de Trabajo para listado'!$AB$155:$AB$1048576,0),MATCH((CUADRO!H$5&amp;$E1173),'Hoja de Trabajo para listado'!$AB$151:$BA$151,0)),0)+IFERROR(INDEX('Hoja de Trabajo para listado'!$BC$155:$CB$1048576,MATCH($A1173,'Hoja de Trabajo para listado'!$BC$155:$BC$1048576,0),MATCH((CUADRO!H$5&amp;$E1173),'Hoja de Trabajo para listado'!$BC$151:$CB$151,0)),0)+IFERROR(INDEX('Hoja de Trabajo para listado'!$DE$153:$DG$274,MATCH($A1173,'Hoja de Trabajo para listado'!$DE$153:$DE$1048576,0),MATCH((CUADRO!H$5&amp;$E1173),'Hoja de Trabajo para listado'!$DE$151:$DG$151,0)),0)+IFERROR(INDEX('Hoja de Trabajo para listado'!$CD$155:$DC$1048576,MATCH($A1173,'Hoja de Trabajo para listado'!$CD$155:$CD$1048576,0),MATCH((CUADRO!H$5&amp;$E1173),'Hoja de Trabajo para listado'!$CD$151:$DC$151,0)),0)</f>
        <v>0</v>
      </c>
      <c r="I1173" s="245">
        <f ca="1">+IFERROR(INDEX('Hoja de Trabajo para listado'!$A$155:$Z$1048576,MATCH($A1173,'Hoja de Trabajo para listado'!$A$155:$A$1048576,0),MATCH((CUADRO!I$5&amp;$E1173),'Hoja de Trabajo para listado'!$A$151:$Z$151,0)),0)+IFERROR(INDEX('Hoja de Trabajo para listado'!$AB$155:$BA$1048576,MATCH($A1173,'Hoja de Trabajo para listado'!$AB$155:$AB$1048576,0),MATCH((CUADRO!I$5&amp;$E1173),'Hoja de Trabajo para listado'!$AB$151:$BA$151,0)),0)+IFERROR(INDEX('Hoja de Trabajo para listado'!$BC$155:$CB$1048576,MATCH($A1173,'Hoja de Trabajo para listado'!$BC$155:$BC$1048576,0),MATCH((CUADRO!I$5&amp;$E1173),'Hoja de Trabajo para listado'!$BC$151:$CB$151,0)),0)+IFERROR(INDEX('Hoja de Trabajo para listado'!$DE$153:$DG$274,MATCH($A1173,'Hoja de Trabajo para listado'!$DE$153:$DE$1048576,0),MATCH((CUADRO!I$5&amp;$E1173),'Hoja de Trabajo para listado'!$DE$151:$DG$151,0)),0)+IFERROR(INDEX('Hoja de Trabajo para listado'!$CD$155:$DC$1048576,MATCH($A1173,'Hoja de Trabajo para listado'!$CD$155:$CD$1048576,0),MATCH((CUADRO!I$5&amp;$E1173),'Hoja de Trabajo para listado'!$CD$151:$DC$151,0)),0)</f>
        <v>0</v>
      </c>
      <c r="J1173" s="245">
        <f ca="1">+IFERROR(INDEX('Hoja de Trabajo para listado'!$A$155:$Z$1048576,MATCH($A1173,'Hoja de Trabajo para listado'!$A$155:$A$1048576,0),MATCH((CUADRO!J$5&amp;$E1173),'Hoja de Trabajo para listado'!$A$151:$Z$151,0)),0)+IFERROR(INDEX('Hoja de Trabajo para listado'!$AB$155:$BA$1048576,MATCH($A1173,'Hoja de Trabajo para listado'!$AB$155:$AB$1048576,0),MATCH((CUADRO!J$5&amp;$E1173),'Hoja de Trabajo para listado'!$AB$151:$BA$151,0)),0)+IFERROR(INDEX('Hoja de Trabajo para listado'!$BC$155:$CB$1048576,MATCH($A1173,'Hoja de Trabajo para listado'!$BC$155:$BC$1048576,0),MATCH((CUADRO!J$5&amp;$E1173),'Hoja de Trabajo para listado'!$BC$151:$CB$151,0)),0)+IFERROR(INDEX('Hoja de Trabajo para listado'!$DE$153:$DG$274,MATCH($A1173,'Hoja de Trabajo para listado'!$DE$153:$DE$1048576,0),MATCH((CUADRO!J$5&amp;$E1173),'Hoja de Trabajo para listado'!$DE$151:$DG$151,0)),0)+IFERROR(INDEX('Hoja de Trabajo para listado'!$CD$155:$DC$1048576,MATCH($A1173,'Hoja de Trabajo para listado'!$CD$155:$CD$1048576,0),MATCH((CUADRO!J$5&amp;$E1173),'Hoja de Trabajo para listado'!$CD$151:$DC$151,0)),0)</f>
        <v>0</v>
      </c>
      <c r="K1173" s="245">
        <f ca="1">+IFERROR(INDEX('Hoja de Trabajo para listado'!$A$155:$Z$1048576,MATCH($A1173,'Hoja de Trabajo para listado'!$A$155:$A$1048576,0),MATCH((CUADRO!K$5&amp;$E1173),'Hoja de Trabajo para listado'!$A$151:$Z$151,0)),0)+IFERROR(INDEX('Hoja de Trabajo para listado'!$AB$155:$BA$1048576,MATCH($A1173,'Hoja de Trabajo para listado'!$AB$155:$AB$1048576,0),MATCH((CUADRO!K$5&amp;$E1173),'Hoja de Trabajo para listado'!$AB$151:$BA$151,0)),0)+IFERROR(INDEX('Hoja de Trabajo para listado'!$BC$155:$CB$1048576,MATCH($A1173,'Hoja de Trabajo para listado'!$BC$155:$BC$1048576,0),MATCH((CUADRO!K$5&amp;$E1173),'Hoja de Trabajo para listado'!$BC$151:$CB$151,0)),0)+IFERROR(INDEX('Hoja de Trabajo para listado'!$DE$153:$DG$274,MATCH($A1173,'Hoja de Trabajo para listado'!$DE$153:$DE$1048576,0),MATCH((CUADRO!K$5&amp;$E1173),'Hoja de Trabajo para listado'!$DE$151:$DG$151,0)),0)+IFERROR(INDEX('Hoja de Trabajo para listado'!$CD$155:$DC$1048576,MATCH($A1173,'Hoja de Trabajo para listado'!$CD$155:$CD$1048576,0),MATCH((CUADRO!K$5&amp;$E1173),'Hoja de Trabajo para listado'!$CD$151:$DC$151,0)),0)</f>
        <v>0</v>
      </c>
      <c r="L1173" s="245">
        <f ca="1">+IFERROR(INDEX('Hoja de Trabajo para listado'!$A$155:$Z$1048576,MATCH($A1173,'Hoja de Trabajo para listado'!$A$155:$A$1048576,0),MATCH((CUADRO!L$5&amp;$E1173),'Hoja de Trabajo para listado'!$A$151:$Z$151,0)),0)+IFERROR(INDEX('Hoja de Trabajo para listado'!$AB$155:$BA$1048576,MATCH($A1173,'Hoja de Trabajo para listado'!$AB$155:$AB$1048576,0),MATCH((CUADRO!L$5&amp;$E1173),'Hoja de Trabajo para listado'!$AB$151:$BA$151,0)),0)+IFERROR(INDEX('Hoja de Trabajo para listado'!$BC$155:$CB$1048576,MATCH($A1173,'Hoja de Trabajo para listado'!$BC$155:$BC$1048576,0),MATCH((CUADRO!L$5&amp;$E1173),'Hoja de Trabajo para listado'!$BC$151:$CB$151,0)),0)+IFERROR(INDEX('Hoja de Trabajo para listado'!$DE$153:$DG$274,MATCH($A1173,'Hoja de Trabajo para listado'!$DE$153:$DE$1048576,0),MATCH((CUADRO!L$5&amp;$E1173),'Hoja de Trabajo para listado'!$DE$151:$DG$151,0)),0)+IFERROR(INDEX('Hoja de Trabajo para listado'!$CD$155:$DC$1048576,MATCH($A1173,'Hoja de Trabajo para listado'!$CD$155:$CD$1048576,0),MATCH((CUADRO!L$5&amp;$E1173),'Hoja de Trabajo para listado'!$CD$151:$DC$151,0)),0)</f>
        <v>0</v>
      </c>
      <c r="M1173" s="245">
        <f ca="1">+IFERROR(INDEX('Hoja de Trabajo para listado'!$A$155:$Z$1048576,MATCH($A1173,'Hoja de Trabajo para listado'!$A$155:$A$1048576,0),MATCH((CUADRO!M$5&amp;$E1173),'Hoja de Trabajo para listado'!$A$151:$Z$151,0)),0)+IFERROR(INDEX('Hoja de Trabajo para listado'!$AB$155:$BA$1048576,MATCH($A1173,'Hoja de Trabajo para listado'!$AB$155:$AB$1048576,0),MATCH((CUADRO!M$5&amp;$E1173),'Hoja de Trabajo para listado'!$AB$151:$BA$151,0)),0)+IFERROR(INDEX('Hoja de Trabajo para listado'!$BC$155:$CB$1048576,MATCH($A1173,'Hoja de Trabajo para listado'!$BC$155:$BC$1048576,0),MATCH((CUADRO!M$5&amp;$E1173),'Hoja de Trabajo para listado'!$BC$151:$CB$151,0)),0)+IFERROR(INDEX('Hoja de Trabajo para listado'!$DE$153:$DG$274,MATCH($A1173,'Hoja de Trabajo para listado'!$DE$153:$DE$1048576,0),MATCH((CUADRO!M$5&amp;$E1173),'Hoja de Trabajo para listado'!$DE$151:$DG$151,0)),0)+IFERROR(INDEX('Hoja de Trabajo para listado'!$CD$155:$DC$1048576,MATCH($A1173,'Hoja de Trabajo para listado'!$CD$155:$CD$1048576,0),MATCH((CUADRO!M$5&amp;$E1173),'Hoja de Trabajo para listado'!$CD$151:$DC$151,0)),0)</f>
        <v>0</v>
      </c>
      <c r="N1173" s="245">
        <f ca="1">+IFERROR(INDEX('Hoja de Trabajo para listado'!$A$155:$Z$1048576,MATCH($A1173,'Hoja de Trabajo para listado'!$A$155:$A$1048576,0),MATCH((CUADRO!N$5&amp;$E1173),'Hoja de Trabajo para listado'!$A$151:$Z$151,0)),0)+IFERROR(INDEX('Hoja de Trabajo para listado'!$AB$155:$BA$1048576,MATCH($A1173,'Hoja de Trabajo para listado'!$AB$155:$AB$1048576,0),MATCH((CUADRO!N$5&amp;$E1173),'Hoja de Trabajo para listado'!$AB$151:$BA$151,0)),0)+IFERROR(INDEX('Hoja de Trabajo para listado'!$BC$155:$CB$1048576,MATCH($A1173,'Hoja de Trabajo para listado'!$BC$155:$BC$1048576,0),MATCH((CUADRO!N$5&amp;$E1173),'Hoja de Trabajo para listado'!$BC$151:$CB$151,0)),0)+IFERROR(INDEX('Hoja de Trabajo para listado'!$DE$153:$DG$274,MATCH($A1173,'Hoja de Trabajo para listado'!$DE$153:$DE$1048576,0),MATCH((CUADRO!N$5&amp;$E1173),'Hoja de Trabajo para listado'!$DE$151:$DG$151,0)),0)+IFERROR(INDEX('Hoja de Trabajo para listado'!$CD$155:$DC$1048576,MATCH($A1173,'Hoja de Trabajo para listado'!$CD$155:$CD$1048576,0),MATCH((CUADRO!N$5&amp;$E1173),'Hoja de Trabajo para listado'!$CD$151:$DC$151,0)),0)</f>
        <v>0</v>
      </c>
      <c r="O1173" s="245">
        <f ca="1">+IFERROR(INDEX('Hoja de Trabajo para listado'!$A$155:$Z$1048576,MATCH($A1173,'Hoja de Trabajo para listado'!$A$155:$A$1048576,0),MATCH((CUADRO!O$5&amp;$E1173),'Hoja de Trabajo para listado'!$A$151:$Z$151,0)),0)+IFERROR(INDEX('Hoja de Trabajo para listado'!$AB$155:$BA$1048576,MATCH($A1173,'Hoja de Trabajo para listado'!$AB$155:$AB$1048576,0),MATCH((CUADRO!O$5&amp;$E1173),'Hoja de Trabajo para listado'!$AB$151:$BA$151,0)),0)+IFERROR(INDEX('Hoja de Trabajo para listado'!$BC$155:$CB$1048576,MATCH($A1173,'Hoja de Trabajo para listado'!$BC$155:$BC$1048576,0),MATCH((CUADRO!O$5&amp;$E1173),'Hoja de Trabajo para listado'!$BC$151:$CB$151,0)),0)+IFERROR(INDEX('Hoja de Trabajo para listado'!$DE$153:$DG$274,MATCH($A1173,'Hoja de Trabajo para listado'!$DE$153:$DE$1048576,0),MATCH((CUADRO!O$5&amp;$E1173),'Hoja de Trabajo para listado'!$DE$151:$DG$151,0)),0)+IFERROR(INDEX('Hoja de Trabajo para listado'!$CD$155:$DC$1048576,MATCH($A1173,'Hoja de Trabajo para listado'!$CD$155:$CD$1048576,0),MATCH((CUADRO!O$5&amp;$E1173),'Hoja de Trabajo para listado'!$CD$151:$DC$151,0)),0)</f>
        <v>0</v>
      </c>
      <c r="P1173" s="245">
        <f ca="1">+IFERROR(INDEX('Hoja de Trabajo para listado'!$A$155:$Z$1048576,MATCH($A1173,'Hoja de Trabajo para listado'!$A$155:$A$1048576,0),MATCH((CUADRO!P$5&amp;$E1173),'Hoja de Trabajo para listado'!$A$151:$Z$151,0)),0)+IFERROR(INDEX('Hoja de Trabajo para listado'!$AB$155:$BA$1048576,MATCH($A1173,'Hoja de Trabajo para listado'!$AB$155:$AB$1048576,0),MATCH((CUADRO!P$5&amp;$E1173),'Hoja de Trabajo para listado'!$AB$151:$BA$151,0)),0)+IFERROR(INDEX('Hoja de Trabajo para listado'!$BC$155:$CB$1048576,MATCH($A1173,'Hoja de Trabajo para listado'!$BC$155:$BC$1048576,0),MATCH((CUADRO!P$5&amp;$E1173),'Hoja de Trabajo para listado'!$BC$151:$CB$151,0)),0)+IFERROR(INDEX('Hoja de Trabajo para listado'!$DE$153:$DG$274,MATCH($A1173,'Hoja de Trabajo para listado'!$DE$153:$DE$1048576,0),MATCH((CUADRO!P$5&amp;$E1173),'Hoja de Trabajo para listado'!$DE$151:$DG$151,0)),0)+IFERROR(INDEX('Hoja de Trabajo para listado'!$CD$155:$DC$1048576,MATCH($A1173,'Hoja de Trabajo para listado'!$CD$155:$CD$1048576,0),MATCH((CUADRO!P$5&amp;$E1173),'Hoja de Trabajo para listado'!$CD$151:$DC$151,0)),0)</f>
        <v>0</v>
      </c>
      <c r="Q1173" s="245">
        <f ca="1">+IFERROR(INDEX('Hoja de Trabajo para listado'!$A$155:$Z$1048576,MATCH($A1173,'Hoja de Trabajo para listado'!$A$155:$A$1048576,0),MATCH((CUADRO!Q$5&amp;$E1173),'Hoja de Trabajo para listado'!$A$151:$Z$151,0)),0)+IFERROR(INDEX('Hoja de Trabajo para listado'!$AB$155:$BA$1048576,MATCH($A1173,'Hoja de Trabajo para listado'!$AB$155:$AB$1048576,0),MATCH((CUADRO!Q$5&amp;$E1173),'Hoja de Trabajo para listado'!$AB$151:$BA$151,0)),0)+IFERROR(INDEX('Hoja de Trabajo para listado'!$BC$155:$CB$1048576,MATCH($A1173,'Hoja de Trabajo para listado'!$BC$155:$BC$1048576,0),MATCH((CUADRO!Q$5&amp;$E1173),'Hoja de Trabajo para listado'!$BC$151:$CB$151,0)),0)+IFERROR(INDEX('Hoja de Trabajo para listado'!$DE$153:$DG$274,MATCH($A1173,'Hoja de Trabajo para listado'!$DE$153:$DE$1048576,0),MATCH((CUADRO!Q$5&amp;$E1173),'Hoja de Trabajo para listado'!$DE$151:$DG$151,0)),0)+IFERROR(INDEX('Hoja de Trabajo para listado'!$CD$155:$DC$1048576,MATCH($A1173,'Hoja de Trabajo para listado'!$CD$155:$CD$1048576,0),MATCH((CUADRO!Q$5&amp;$E1173),'Hoja de Trabajo para listado'!$CD$151:$DC$151,0)),0)</f>
        <v>0</v>
      </c>
      <c r="R1173" s="245">
        <f t="shared" ca="1" si="39"/>
        <v>0</v>
      </c>
      <c r="S1173" s="243">
        <f ca="1">+R1172+R1173</f>
        <v>28067.81</v>
      </c>
      <c r="T1173" s="245">
        <f ca="1">+S1173</f>
        <v>28067.81</v>
      </c>
      <c r="U1173" s="242">
        <f t="shared" si="40"/>
        <v>2</v>
      </c>
      <c r="V1173" s="333" t="str">
        <f>+VLOOKUP(A1173,bd_lista!$A$3:$E$590,5,FALSE)</f>
        <v>Órgano Ejecutivo</v>
      </c>
      <c r="W1173" s="392"/>
      <c r="X1173" s="242">
        <v>53</v>
      </c>
      <c r="Y1173" s="242" t="str">
        <f>+VLOOKUP(X1173,bd_lista!$A$3:$C$590,3,FALSE)</f>
        <v>Ministerio de Culturas, Descolonización y Despatriarcalización</v>
      </c>
      <c r="Z1173" s="292"/>
      <c r="AA1173" s="321"/>
    </row>
    <row r="1174" spans="1:27" customFormat="1" ht="15" customHeight="1">
      <c r="A1174" s="274" t="s">
        <v>541</v>
      </c>
      <c r="B1174" s="387" t="s">
        <v>541</v>
      </c>
      <c r="C1174" s="247" t="str">
        <f>+VLOOKUP(A1174,bd_lista!$A$3:$C$590,3,FALSE)</f>
        <v>Dirección General de Programación y Operaciones del Tesoro</v>
      </c>
      <c r="D1174" s="389" t="str">
        <f>+C1174</f>
        <v>Dirección General de Programación y Operaciones del Tesoro</v>
      </c>
      <c r="E1174" s="247" t="s">
        <v>1304</v>
      </c>
      <c r="F1174" s="243">
        <f ca="1">+IFERROR(INDEX('Hoja de Trabajo para listado'!$A$155:$Z$1048576,MATCH($A1174,'Hoja de Trabajo para listado'!$A$155:$A$1048576,0),MATCH((CUADRO!F$5&amp;$E1174),'Hoja de Trabajo para listado'!$A$151:$Z$151,0)),0)+IFERROR(INDEX('Hoja de Trabajo para listado'!$AB$155:$BA$1048576,MATCH($A1174,'Hoja de Trabajo para listado'!$AB$155:$AB$1048576,0),MATCH((CUADRO!F$5&amp;$E1174),'Hoja de Trabajo para listado'!$AB$151:$BA$151,0)),0)+IFERROR(INDEX('Hoja de Trabajo para listado'!$BC$155:$CB$1048576,MATCH($A1174,'Hoja de Trabajo para listado'!$BC$155:$BC$1048576,0),MATCH((CUADRO!F$5&amp;$E1174),'Hoja de Trabajo para listado'!$BC$151:$CB$151,0)),0)+IFERROR(INDEX('Hoja de Trabajo para listado'!$DE$153:$DG$274,MATCH($A1174,'Hoja de Trabajo para listado'!$DE$153:$DE$1048576,0),MATCH((CUADRO!F$5&amp;$E1174),'Hoja de Trabajo para listado'!$DE$151:$DG$151,0)),0)+IFERROR(INDEX('Hoja de Trabajo para listado'!$CD$155:$DC$1048576,MATCH($A1174,'Hoja de Trabajo para listado'!$CD$155:$CD$1048576,0),MATCH((CUADRO!F$5&amp;$E1174),'Hoja de Trabajo para listado'!$CD$151:$DC$151,0)),0)</f>
        <v>62961072.709999993</v>
      </c>
      <c r="G1174" s="243">
        <f ca="1">+IFERROR(INDEX('Hoja de Trabajo para listado'!$A$155:$Z$1048576,MATCH($A1174,'Hoja de Trabajo para listado'!$A$155:$A$1048576,0),MATCH((CUADRO!G$5&amp;$E1174),'Hoja de Trabajo para listado'!$A$151:$Z$151,0)),0)+IFERROR(INDEX('Hoja de Trabajo para listado'!$AB$155:$BA$1048576,MATCH($A1174,'Hoja de Trabajo para listado'!$AB$155:$AB$1048576,0),MATCH((CUADRO!G$5&amp;$E1174),'Hoja de Trabajo para listado'!$AB$151:$BA$151,0)),0)+IFERROR(INDEX('Hoja de Trabajo para listado'!$BC$155:$CB$1048576,MATCH($A1174,'Hoja de Trabajo para listado'!$BC$155:$BC$1048576,0),MATCH((CUADRO!G$5&amp;$E1174),'Hoja de Trabajo para listado'!$BC$151:$CB$151,0)),0)+IFERROR(INDEX('Hoja de Trabajo para listado'!$DE$153:$DG$274,MATCH($A1174,'Hoja de Trabajo para listado'!$DE$153:$DE$1048576,0),MATCH((CUADRO!G$5&amp;$E1174),'Hoja de Trabajo para listado'!$DE$151:$DG$151,0)),0)+IFERROR(INDEX('Hoja de Trabajo para listado'!$CD$155:$DC$1048576,MATCH($A1174,'Hoja de Trabajo para listado'!$CD$155:$CD$1048576,0),MATCH((CUADRO!G$5&amp;$E1174),'Hoja de Trabajo para listado'!$CD$151:$DC$151,0)),0)</f>
        <v>225280210.13999999</v>
      </c>
      <c r="H1174" s="243">
        <f ca="1">+IFERROR(INDEX('Hoja de Trabajo para listado'!$A$155:$Z$1048576,MATCH($A1174,'Hoja de Trabajo para listado'!$A$155:$A$1048576,0),MATCH((CUADRO!H$5&amp;$E1174),'Hoja de Trabajo para listado'!$A$151:$Z$151,0)),0)+IFERROR(INDEX('Hoja de Trabajo para listado'!$AB$155:$BA$1048576,MATCH($A1174,'Hoja de Trabajo para listado'!$AB$155:$AB$1048576,0),MATCH((CUADRO!H$5&amp;$E1174),'Hoja de Trabajo para listado'!$AB$151:$BA$151,0)),0)+IFERROR(INDEX('Hoja de Trabajo para listado'!$BC$155:$CB$1048576,MATCH($A1174,'Hoja de Trabajo para listado'!$BC$155:$BC$1048576,0),MATCH((CUADRO!H$5&amp;$E1174),'Hoja de Trabajo para listado'!$BC$151:$CB$151,0)),0)+IFERROR(INDEX('Hoja de Trabajo para listado'!$DE$153:$DG$274,MATCH($A1174,'Hoja de Trabajo para listado'!$DE$153:$DE$1048576,0),MATCH((CUADRO!H$5&amp;$E1174),'Hoja de Trabajo para listado'!$DE$151:$DG$151,0)),0)+IFERROR(INDEX('Hoja de Trabajo para listado'!$CD$155:$DC$1048576,MATCH($A1174,'Hoja de Trabajo para listado'!$CD$155:$CD$1048576,0),MATCH((CUADRO!H$5&amp;$E1174),'Hoja de Trabajo para listado'!$CD$151:$DC$151,0)),0)</f>
        <v>211635305.58000004</v>
      </c>
      <c r="I1174" s="243">
        <f ca="1">+IFERROR(INDEX('Hoja de Trabajo para listado'!$A$155:$Z$1048576,MATCH($A1174,'Hoja de Trabajo para listado'!$A$155:$A$1048576,0),MATCH((CUADRO!I$5&amp;$E1174),'Hoja de Trabajo para listado'!$A$151:$Z$151,0)),0)+IFERROR(INDEX('Hoja de Trabajo para listado'!$AB$155:$BA$1048576,MATCH($A1174,'Hoja de Trabajo para listado'!$AB$155:$AB$1048576,0),MATCH((CUADRO!I$5&amp;$E1174),'Hoja de Trabajo para listado'!$AB$151:$BA$151,0)),0)+IFERROR(INDEX('Hoja de Trabajo para listado'!$BC$155:$CB$1048576,MATCH($A1174,'Hoja de Trabajo para listado'!$BC$155:$BC$1048576,0),MATCH((CUADRO!I$5&amp;$E1174),'Hoja de Trabajo para listado'!$BC$151:$CB$151,0)),0)+IFERROR(INDEX('Hoja de Trabajo para listado'!$DE$153:$DG$274,MATCH($A1174,'Hoja de Trabajo para listado'!$DE$153:$DE$1048576,0),MATCH((CUADRO!I$5&amp;$E1174),'Hoja de Trabajo para listado'!$DE$151:$DG$151,0)),0)+IFERROR(INDEX('Hoja de Trabajo para listado'!$CD$155:$DC$1048576,MATCH($A1174,'Hoja de Trabajo para listado'!$CD$155:$CD$1048576,0),MATCH((CUADRO!I$5&amp;$E1174),'Hoja de Trabajo para listado'!$CD$151:$DC$151,0)),0)</f>
        <v>138496706.53</v>
      </c>
      <c r="J1174" s="243">
        <f ca="1">+IFERROR(INDEX('Hoja de Trabajo para listado'!$A$155:$Z$1048576,MATCH($A1174,'Hoja de Trabajo para listado'!$A$155:$A$1048576,0),MATCH((CUADRO!J$5&amp;$E1174),'Hoja de Trabajo para listado'!$A$151:$Z$151,0)),0)+IFERROR(INDEX('Hoja de Trabajo para listado'!$AB$155:$BA$1048576,MATCH($A1174,'Hoja de Trabajo para listado'!$AB$155:$AB$1048576,0),MATCH((CUADRO!J$5&amp;$E1174),'Hoja de Trabajo para listado'!$AB$151:$BA$151,0)),0)+IFERROR(INDEX('Hoja de Trabajo para listado'!$BC$155:$CB$1048576,MATCH($A1174,'Hoja de Trabajo para listado'!$BC$155:$BC$1048576,0),MATCH((CUADRO!J$5&amp;$E1174),'Hoja de Trabajo para listado'!$BC$151:$CB$151,0)),0)+IFERROR(INDEX('Hoja de Trabajo para listado'!$DE$153:$DG$274,MATCH($A1174,'Hoja de Trabajo para listado'!$DE$153:$DE$1048576,0),MATCH((CUADRO!J$5&amp;$E1174),'Hoja de Trabajo para listado'!$DE$151:$DG$151,0)),0)+IFERROR(INDEX('Hoja de Trabajo para listado'!$CD$155:$DC$1048576,MATCH($A1174,'Hoja de Trabajo para listado'!$CD$155:$CD$1048576,0),MATCH((CUADRO!J$5&amp;$E1174),'Hoja de Trabajo para listado'!$CD$151:$DC$151,0)),0)</f>
        <v>0</v>
      </c>
      <c r="K1174" s="243">
        <f ca="1">+IFERROR(INDEX('Hoja de Trabajo para listado'!$A$155:$Z$1048576,MATCH($A1174,'Hoja de Trabajo para listado'!$A$155:$A$1048576,0),MATCH((CUADRO!K$5&amp;$E1174),'Hoja de Trabajo para listado'!$A$151:$Z$151,0)),0)+IFERROR(INDEX('Hoja de Trabajo para listado'!$AB$155:$BA$1048576,MATCH($A1174,'Hoja de Trabajo para listado'!$AB$155:$AB$1048576,0),MATCH((CUADRO!K$5&amp;$E1174),'Hoja de Trabajo para listado'!$AB$151:$BA$151,0)),0)+IFERROR(INDEX('Hoja de Trabajo para listado'!$BC$155:$CB$1048576,MATCH($A1174,'Hoja de Trabajo para listado'!$BC$155:$BC$1048576,0),MATCH((CUADRO!K$5&amp;$E1174),'Hoja de Trabajo para listado'!$BC$151:$CB$151,0)),0)+IFERROR(INDEX('Hoja de Trabajo para listado'!$DE$153:$DG$274,MATCH($A1174,'Hoja de Trabajo para listado'!$DE$153:$DE$1048576,0),MATCH((CUADRO!K$5&amp;$E1174),'Hoja de Trabajo para listado'!$DE$151:$DG$151,0)),0)+IFERROR(INDEX('Hoja de Trabajo para listado'!$CD$155:$DC$1048576,MATCH($A1174,'Hoja de Trabajo para listado'!$CD$155:$CD$1048576,0),MATCH((CUADRO!K$5&amp;$E1174),'Hoja de Trabajo para listado'!$CD$151:$DC$151,0)),0)</f>
        <v>0</v>
      </c>
      <c r="L1174" s="243">
        <f ca="1">+IFERROR(INDEX('Hoja de Trabajo para listado'!$A$155:$Z$1048576,MATCH($A1174,'Hoja de Trabajo para listado'!$A$155:$A$1048576,0),MATCH((CUADRO!L$5&amp;$E1174),'Hoja de Trabajo para listado'!$A$151:$Z$151,0)),0)+IFERROR(INDEX('Hoja de Trabajo para listado'!$AB$155:$BA$1048576,MATCH($A1174,'Hoja de Trabajo para listado'!$AB$155:$AB$1048576,0),MATCH((CUADRO!L$5&amp;$E1174),'Hoja de Trabajo para listado'!$AB$151:$BA$151,0)),0)+IFERROR(INDEX('Hoja de Trabajo para listado'!$BC$155:$CB$1048576,MATCH($A1174,'Hoja de Trabajo para listado'!$BC$155:$BC$1048576,0),MATCH((CUADRO!L$5&amp;$E1174),'Hoja de Trabajo para listado'!$BC$151:$CB$151,0)),0)+IFERROR(INDEX('Hoja de Trabajo para listado'!$DE$153:$DG$274,MATCH($A1174,'Hoja de Trabajo para listado'!$DE$153:$DE$1048576,0),MATCH((CUADRO!L$5&amp;$E1174),'Hoja de Trabajo para listado'!$DE$151:$DG$151,0)),0)+IFERROR(INDEX('Hoja de Trabajo para listado'!$CD$155:$DC$1048576,MATCH($A1174,'Hoja de Trabajo para listado'!$CD$155:$CD$1048576,0),MATCH((CUADRO!L$5&amp;$E1174),'Hoja de Trabajo para listado'!$CD$151:$DC$151,0)),0)</f>
        <v>0</v>
      </c>
      <c r="M1174" s="243">
        <f ca="1">+IFERROR(INDEX('Hoja de Trabajo para listado'!$A$155:$Z$1048576,MATCH($A1174,'Hoja de Trabajo para listado'!$A$155:$A$1048576,0),MATCH((CUADRO!M$5&amp;$E1174),'Hoja de Trabajo para listado'!$A$151:$Z$151,0)),0)+IFERROR(INDEX('Hoja de Trabajo para listado'!$AB$155:$BA$1048576,MATCH($A1174,'Hoja de Trabajo para listado'!$AB$155:$AB$1048576,0),MATCH((CUADRO!M$5&amp;$E1174),'Hoja de Trabajo para listado'!$AB$151:$BA$151,0)),0)+IFERROR(INDEX('Hoja de Trabajo para listado'!$BC$155:$CB$1048576,MATCH($A1174,'Hoja de Trabajo para listado'!$BC$155:$BC$1048576,0),MATCH((CUADRO!M$5&amp;$E1174),'Hoja de Trabajo para listado'!$BC$151:$CB$151,0)),0)+IFERROR(INDEX('Hoja de Trabajo para listado'!$DE$153:$DG$274,MATCH($A1174,'Hoja de Trabajo para listado'!$DE$153:$DE$1048576,0),MATCH((CUADRO!M$5&amp;$E1174),'Hoja de Trabajo para listado'!$DE$151:$DG$151,0)),0)+IFERROR(INDEX('Hoja de Trabajo para listado'!$CD$155:$DC$1048576,MATCH($A1174,'Hoja de Trabajo para listado'!$CD$155:$CD$1048576,0),MATCH((CUADRO!M$5&amp;$E1174),'Hoja de Trabajo para listado'!$CD$151:$DC$151,0)),0)</f>
        <v>0</v>
      </c>
      <c r="N1174" s="243">
        <f ca="1">+IFERROR(INDEX('Hoja de Trabajo para listado'!$A$155:$Z$1048576,MATCH($A1174,'Hoja de Trabajo para listado'!$A$155:$A$1048576,0),MATCH((CUADRO!N$5&amp;$E1174),'Hoja de Trabajo para listado'!$A$151:$Z$151,0)),0)+IFERROR(INDEX('Hoja de Trabajo para listado'!$AB$155:$BA$1048576,MATCH($A1174,'Hoja de Trabajo para listado'!$AB$155:$AB$1048576,0),MATCH((CUADRO!N$5&amp;$E1174),'Hoja de Trabajo para listado'!$AB$151:$BA$151,0)),0)+IFERROR(INDEX('Hoja de Trabajo para listado'!$BC$155:$CB$1048576,MATCH($A1174,'Hoja de Trabajo para listado'!$BC$155:$BC$1048576,0),MATCH((CUADRO!N$5&amp;$E1174),'Hoja de Trabajo para listado'!$BC$151:$CB$151,0)),0)+IFERROR(INDEX('Hoja de Trabajo para listado'!$DE$153:$DG$274,MATCH($A1174,'Hoja de Trabajo para listado'!$DE$153:$DE$1048576,0),MATCH((CUADRO!N$5&amp;$E1174),'Hoja de Trabajo para listado'!$DE$151:$DG$151,0)),0)+IFERROR(INDEX('Hoja de Trabajo para listado'!$CD$155:$DC$1048576,MATCH($A1174,'Hoja de Trabajo para listado'!$CD$155:$CD$1048576,0),MATCH((CUADRO!N$5&amp;$E1174),'Hoja de Trabajo para listado'!$CD$151:$DC$151,0)),0)</f>
        <v>0</v>
      </c>
      <c r="O1174" s="243">
        <f ca="1">+IFERROR(INDEX('Hoja de Trabajo para listado'!$A$155:$Z$1048576,MATCH($A1174,'Hoja de Trabajo para listado'!$A$155:$A$1048576,0),MATCH((CUADRO!O$5&amp;$E1174),'Hoja de Trabajo para listado'!$A$151:$Z$151,0)),0)+IFERROR(INDEX('Hoja de Trabajo para listado'!$AB$155:$BA$1048576,MATCH($A1174,'Hoja de Trabajo para listado'!$AB$155:$AB$1048576,0),MATCH((CUADRO!O$5&amp;$E1174),'Hoja de Trabajo para listado'!$AB$151:$BA$151,0)),0)+IFERROR(INDEX('Hoja de Trabajo para listado'!$BC$155:$CB$1048576,MATCH($A1174,'Hoja de Trabajo para listado'!$BC$155:$BC$1048576,0),MATCH((CUADRO!O$5&amp;$E1174),'Hoja de Trabajo para listado'!$BC$151:$CB$151,0)),0)+IFERROR(INDEX('Hoja de Trabajo para listado'!$DE$153:$DG$274,MATCH($A1174,'Hoja de Trabajo para listado'!$DE$153:$DE$1048576,0),MATCH((CUADRO!O$5&amp;$E1174),'Hoja de Trabajo para listado'!$DE$151:$DG$151,0)),0)+IFERROR(INDEX('Hoja de Trabajo para listado'!$CD$155:$DC$1048576,MATCH($A1174,'Hoja de Trabajo para listado'!$CD$155:$CD$1048576,0),MATCH((CUADRO!O$5&amp;$E1174),'Hoja de Trabajo para listado'!$CD$151:$DC$151,0)),0)</f>
        <v>0</v>
      </c>
      <c r="P1174" s="243">
        <f ca="1">+IFERROR(INDEX('Hoja de Trabajo para listado'!$A$155:$Z$1048576,MATCH($A1174,'Hoja de Trabajo para listado'!$A$155:$A$1048576,0),MATCH((CUADRO!P$5&amp;$E1174),'Hoja de Trabajo para listado'!$A$151:$Z$151,0)),0)+IFERROR(INDEX('Hoja de Trabajo para listado'!$AB$155:$BA$1048576,MATCH($A1174,'Hoja de Trabajo para listado'!$AB$155:$AB$1048576,0),MATCH((CUADRO!P$5&amp;$E1174),'Hoja de Trabajo para listado'!$AB$151:$BA$151,0)),0)+IFERROR(INDEX('Hoja de Trabajo para listado'!$BC$155:$CB$1048576,MATCH($A1174,'Hoja de Trabajo para listado'!$BC$155:$BC$1048576,0),MATCH((CUADRO!P$5&amp;$E1174),'Hoja de Trabajo para listado'!$BC$151:$CB$151,0)),0)+IFERROR(INDEX('Hoja de Trabajo para listado'!$DE$153:$DG$274,MATCH($A1174,'Hoja de Trabajo para listado'!$DE$153:$DE$1048576,0),MATCH((CUADRO!P$5&amp;$E1174),'Hoja de Trabajo para listado'!$DE$151:$DG$151,0)),0)+IFERROR(INDEX('Hoja de Trabajo para listado'!$CD$155:$DC$1048576,MATCH($A1174,'Hoja de Trabajo para listado'!$CD$155:$CD$1048576,0),MATCH((CUADRO!P$5&amp;$E1174),'Hoja de Trabajo para listado'!$CD$151:$DC$151,0)),0)</f>
        <v>0</v>
      </c>
      <c r="Q1174" s="243">
        <f ca="1">+IFERROR(INDEX('Hoja de Trabajo para listado'!$A$155:$Z$1048576,MATCH($A1174,'Hoja de Trabajo para listado'!$A$155:$A$1048576,0),MATCH((CUADRO!Q$5&amp;$E1174),'Hoja de Trabajo para listado'!$A$151:$Z$151,0)),0)+IFERROR(INDEX('Hoja de Trabajo para listado'!$AB$155:$BA$1048576,MATCH($A1174,'Hoja de Trabajo para listado'!$AB$155:$AB$1048576,0),MATCH((CUADRO!Q$5&amp;$E1174),'Hoja de Trabajo para listado'!$AB$151:$BA$151,0)),0)+IFERROR(INDEX('Hoja de Trabajo para listado'!$BC$155:$CB$1048576,MATCH($A1174,'Hoja de Trabajo para listado'!$BC$155:$BC$1048576,0),MATCH((CUADRO!Q$5&amp;$E1174),'Hoja de Trabajo para listado'!$BC$151:$CB$151,0)),0)+IFERROR(INDEX('Hoja de Trabajo para listado'!$DE$153:$DG$274,MATCH($A1174,'Hoja de Trabajo para listado'!$DE$153:$DE$1048576,0),MATCH((CUADRO!Q$5&amp;$E1174),'Hoja de Trabajo para listado'!$DE$151:$DG$151,0)),0)+IFERROR(INDEX('Hoja de Trabajo para listado'!$CD$155:$DC$1048576,MATCH($A1174,'Hoja de Trabajo para listado'!$CD$155:$CD$1048576,0),MATCH((CUADRO!Q$5&amp;$E1174),'Hoja de Trabajo para listado'!$CD$151:$DC$151,0)),0)</f>
        <v>0</v>
      </c>
      <c r="R1174" s="243">
        <f t="shared" ca="1" si="39"/>
        <v>638373294.96000004</v>
      </c>
      <c r="S1174" s="243"/>
      <c r="T1174" s="243">
        <f ca="1">+T1175</f>
        <v>1889666067.5214</v>
      </c>
      <c r="U1174" s="242">
        <f t="shared" si="40"/>
        <v>1</v>
      </c>
      <c r="V1174" s="333" t="str">
        <f>+VLOOKUP(A1174,bd_lista!$A$3:$E$590,5,FALSE)</f>
        <v>Órgano Ejecutivo</v>
      </c>
      <c r="W1174" s="391" t="str">
        <f>+V1174</f>
        <v>Órgano Ejecutivo</v>
      </c>
      <c r="X1174" s="242">
        <v>99</v>
      </c>
      <c r="Y1174" s="242" t="s">
        <v>1371</v>
      </c>
      <c r="Z1174" s="294">
        <f>+X1174</f>
        <v>99</v>
      </c>
      <c r="AA1174" s="246" t="str">
        <f>+Y1174</f>
        <v>Tesoro General de la Nación</v>
      </c>
    </row>
    <row r="1175" spans="1:27" customFormat="1" ht="15" customHeight="1">
      <c r="A1175" s="274" t="s">
        <v>541</v>
      </c>
      <c r="B1175" s="388"/>
      <c r="C1175" s="247" t="str">
        <f>+VLOOKUP(A1175,bd_lista!$A$3:$C$590,3,FALSE)</f>
        <v>Dirección General de Programación y Operaciones del Tesoro</v>
      </c>
      <c r="D1175" s="390"/>
      <c r="E1175" s="333" t="s">
        <v>1305</v>
      </c>
      <c r="F1175" s="243">
        <f ca="1">+IFERROR(INDEX('Hoja de Trabajo para listado'!$A$155:$Z$1048576,MATCH($A1175,'Hoja de Trabajo para listado'!$A$155:$A$1048576,0),MATCH((CUADRO!F$5&amp;$E1175),'Hoja de Trabajo para listado'!$A$151:$Z$151,0)),0)+IFERROR(INDEX('Hoja de Trabajo para listado'!$AB$155:$BA$1048576,MATCH($A1175,'Hoja de Trabajo para listado'!$AB$155:$AB$1048576,0),MATCH((CUADRO!F$5&amp;$E1175),'Hoja de Trabajo para listado'!$AB$151:$BA$151,0)),0)+IFERROR(INDEX('Hoja de Trabajo para listado'!$BC$155:$CB$1048576,MATCH($A1175,'Hoja de Trabajo para listado'!$BC$155:$BC$1048576,0),MATCH((CUADRO!F$5&amp;$E1175),'Hoja de Trabajo para listado'!$BC$151:$CB$151,0)),0)+IFERROR(INDEX('Hoja de Trabajo para listado'!$DE$153:$DG$274,MATCH($A1175,'Hoja de Trabajo para listado'!$DE$153:$DE$1048576,0),MATCH((CUADRO!F$5&amp;$E1175),'Hoja de Trabajo para listado'!$DE$151:$DG$151,0)),0)+IFERROR(INDEX('Hoja de Trabajo para listado'!$CD$155:$DC$1048576,MATCH($A1175,'Hoja de Trabajo para listado'!$CD$155:$CD$1048576,0),MATCH((CUADRO!F$5&amp;$E1175),'Hoja de Trabajo para listado'!$CD$151:$DC$151,0)),0)</f>
        <v>65137721.841200002</v>
      </c>
      <c r="G1175" s="243">
        <f ca="1">+IFERROR(INDEX('Hoja de Trabajo para listado'!$A$155:$Z$1048576,MATCH($A1175,'Hoja de Trabajo para listado'!$A$155:$A$1048576,0),MATCH((CUADRO!G$5&amp;$E1175),'Hoja de Trabajo para listado'!$A$151:$Z$151,0)),0)+IFERROR(INDEX('Hoja de Trabajo para listado'!$AB$155:$BA$1048576,MATCH($A1175,'Hoja de Trabajo para listado'!$AB$155:$AB$1048576,0),MATCH((CUADRO!G$5&amp;$E1175),'Hoja de Trabajo para listado'!$AB$151:$BA$151,0)),0)+IFERROR(INDEX('Hoja de Trabajo para listado'!$BC$155:$CB$1048576,MATCH($A1175,'Hoja de Trabajo para listado'!$BC$155:$BC$1048576,0),MATCH((CUADRO!G$5&amp;$E1175),'Hoja de Trabajo para listado'!$BC$151:$CB$151,0)),0)+IFERROR(INDEX('Hoja de Trabajo para listado'!$DE$153:$DG$274,MATCH($A1175,'Hoja de Trabajo para listado'!$DE$153:$DE$1048576,0),MATCH((CUADRO!G$5&amp;$E1175),'Hoja de Trabajo para listado'!$DE$151:$DG$151,0)),0)+IFERROR(INDEX('Hoja de Trabajo para listado'!$CD$155:$DC$1048576,MATCH($A1175,'Hoja de Trabajo para listado'!$CD$155:$CD$1048576,0),MATCH((CUADRO!G$5&amp;$E1175),'Hoja de Trabajo para listado'!$CD$151:$DC$151,0)),0)</f>
        <v>250101309.35319999</v>
      </c>
      <c r="H1175" s="243">
        <f ca="1">+IFERROR(INDEX('Hoja de Trabajo para listado'!$A$155:$Z$1048576,MATCH($A1175,'Hoja de Trabajo para listado'!$A$155:$A$1048576,0),MATCH((CUADRO!H$5&amp;$E1175),'Hoja de Trabajo para listado'!$A$151:$Z$151,0)),0)+IFERROR(INDEX('Hoja de Trabajo para listado'!$AB$155:$BA$1048576,MATCH($A1175,'Hoja de Trabajo para listado'!$AB$155:$AB$1048576,0),MATCH((CUADRO!H$5&amp;$E1175),'Hoja de Trabajo para listado'!$AB$151:$BA$151,0)),0)+IFERROR(INDEX('Hoja de Trabajo para listado'!$BC$155:$CB$1048576,MATCH($A1175,'Hoja de Trabajo para listado'!$BC$155:$BC$1048576,0),MATCH((CUADRO!H$5&amp;$E1175),'Hoja de Trabajo para listado'!$BC$151:$CB$151,0)),0)+IFERROR(INDEX('Hoja de Trabajo para listado'!$DE$153:$DG$274,MATCH($A1175,'Hoja de Trabajo para listado'!$DE$153:$DE$1048576,0),MATCH((CUADRO!H$5&amp;$E1175),'Hoja de Trabajo para listado'!$DE$151:$DG$151,0)),0)+IFERROR(INDEX('Hoja de Trabajo para listado'!$CD$155:$DC$1048576,MATCH($A1175,'Hoja de Trabajo para listado'!$CD$155:$CD$1048576,0),MATCH((CUADRO!H$5&amp;$E1175),'Hoja de Trabajo para listado'!$CD$151:$DC$151,0)),0)</f>
        <v>301183789.29400003</v>
      </c>
      <c r="I1175" s="243">
        <f ca="1">+IFERROR(INDEX('Hoja de Trabajo para listado'!$A$155:$Z$1048576,MATCH($A1175,'Hoja de Trabajo para listado'!$A$155:$A$1048576,0),MATCH((CUADRO!I$5&amp;$E1175),'Hoja de Trabajo para listado'!$A$151:$Z$151,0)),0)+IFERROR(INDEX('Hoja de Trabajo para listado'!$AB$155:$BA$1048576,MATCH($A1175,'Hoja de Trabajo para listado'!$AB$155:$AB$1048576,0),MATCH((CUADRO!I$5&amp;$E1175),'Hoja de Trabajo para listado'!$AB$151:$BA$151,0)),0)+IFERROR(INDEX('Hoja de Trabajo para listado'!$BC$155:$CB$1048576,MATCH($A1175,'Hoja de Trabajo para listado'!$BC$155:$BC$1048576,0),MATCH((CUADRO!I$5&amp;$E1175),'Hoja de Trabajo para listado'!$BC$151:$CB$151,0)),0)+IFERROR(INDEX('Hoja de Trabajo para listado'!$DE$153:$DG$274,MATCH($A1175,'Hoja de Trabajo para listado'!$DE$153:$DE$1048576,0),MATCH((CUADRO!I$5&amp;$E1175),'Hoja de Trabajo para listado'!$DE$151:$DG$151,0)),0)+IFERROR(INDEX('Hoja de Trabajo para listado'!$CD$155:$DC$1048576,MATCH($A1175,'Hoja de Trabajo para listado'!$CD$155:$CD$1048576,0),MATCH((CUADRO!I$5&amp;$E1175),'Hoja de Trabajo para listado'!$CD$151:$DC$151,0)),0)</f>
        <v>634869952.07300007</v>
      </c>
      <c r="J1175" s="243">
        <f ca="1">+IFERROR(INDEX('Hoja de Trabajo para listado'!$A$155:$Z$1048576,MATCH($A1175,'Hoja de Trabajo para listado'!$A$155:$A$1048576,0),MATCH((CUADRO!J$5&amp;$E1175),'Hoja de Trabajo para listado'!$A$151:$Z$151,0)),0)+IFERROR(INDEX('Hoja de Trabajo para listado'!$AB$155:$BA$1048576,MATCH($A1175,'Hoja de Trabajo para listado'!$AB$155:$AB$1048576,0),MATCH((CUADRO!J$5&amp;$E1175),'Hoja de Trabajo para listado'!$AB$151:$BA$151,0)),0)+IFERROR(INDEX('Hoja de Trabajo para listado'!$BC$155:$CB$1048576,MATCH($A1175,'Hoja de Trabajo para listado'!$BC$155:$BC$1048576,0),MATCH((CUADRO!J$5&amp;$E1175),'Hoja de Trabajo para listado'!$BC$151:$CB$151,0)),0)+IFERROR(INDEX('Hoja de Trabajo para listado'!$DE$153:$DG$274,MATCH($A1175,'Hoja de Trabajo para listado'!$DE$153:$DE$1048576,0),MATCH((CUADRO!J$5&amp;$E1175),'Hoja de Trabajo para listado'!$DE$151:$DG$151,0)),0)+IFERROR(INDEX('Hoja de Trabajo para listado'!$CD$155:$DC$1048576,MATCH($A1175,'Hoja de Trabajo para listado'!$CD$155:$CD$1048576,0),MATCH((CUADRO!J$5&amp;$E1175),'Hoja de Trabajo para listado'!$CD$151:$DC$151,0)),0)</f>
        <v>0</v>
      </c>
      <c r="K1175" s="243">
        <f ca="1">+IFERROR(INDEX('Hoja de Trabajo para listado'!$A$155:$Z$1048576,MATCH($A1175,'Hoja de Trabajo para listado'!$A$155:$A$1048576,0),MATCH((CUADRO!K$5&amp;$E1175),'Hoja de Trabajo para listado'!$A$151:$Z$151,0)),0)+IFERROR(INDEX('Hoja de Trabajo para listado'!$AB$155:$BA$1048576,MATCH($A1175,'Hoja de Trabajo para listado'!$AB$155:$AB$1048576,0),MATCH((CUADRO!K$5&amp;$E1175),'Hoja de Trabajo para listado'!$AB$151:$BA$151,0)),0)+IFERROR(INDEX('Hoja de Trabajo para listado'!$BC$155:$CB$1048576,MATCH($A1175,'Hoja de Trabajo para listado'!$BC$155:$BC$1048576,0),MATCH((CUADRO!K$5&amp;$E1175),'Hoja de Trabajo para listado'!$BC$151:$CB$151,0)),0)+IFERROR(INDEX('Hoja de Trabajo para listado'!$DE$153:$DG$274,MATCH($A1175,'Hoja de Trabajo para listado'!$DE$153:$DE$1048576,0),MATCH((CUADRO!K$5&amp;$E1175),'Hoja de Trabajo para listado'!$DE$151:$DG$151,0)),0)+IFERROR(INDEX('Hoja de Trabajo para listado'!$CD$155:$DC$1048576,MATCH($A1175,'Hoja de Trabajo para listado'!$CD$155:$CD$1048576,0),MATCH((CUADRO!K$5&amp;$E1175),'Hoja de Trabajo para listado'!$CD$151:$DC$151,0)),0)</f>
        <v>0</v>
      </c>
      <c r="L1175" s="243">
        <f ca="1">+IFERROR(INDEX('Hoja de Trabajo para listado'!$A$155:$Z$1048576,MATCH($A1175,'Hoja de Trabajo para listado'!$A$155:$A$1048576,0),MATCH((CUADRO!L$5&amp;$E1175),'Hoja de Trabajo para listado'!$A$151:$Z$151,0)),0)+IFERROR(INDEX('Hoja de Trabajo para listado'!$AB$155:$BA$1048576,MATCH($A1175,'Hoja de Trabajo para listado'!$AB$155:$AB$1048576,0),MATCH((CUADRO!L$5&amp;$E1175),'Hoja de Trabajo para listado'!$AB$151:$BA$151,0)),0)+IFERROR(INDEX('Hoja de Trabajo para listado'!$BC$155:$CB$1048576,MATCH($A1175,'Hoja de Trabajo para listado'!$BC$155:$BC$1048576,0),MATCH((CUADRO!L$5&amp;$E1175),'Hoja de Trabajo para listado'!$BC$151:$CB$151,0)),0)+IFERROR(INDEX('Hoja de Trabajo para listado'!$DE$153:$DG$274,MATCH($A1175,'Hoja de Trabajo para listado'!$DE$153:$DE$1048576,0),MATCH((CUADRO!L$5&amp;$E1175),'Hoja de Trabajo para listado'!$DE$151:$DG$151,0)),0)+IFERROR(INDEX('Hoja de Trabajo para listado'!$CD$155:$DC$1048576,MATCH($A1175,'Hoja de Trabajo para listado'!$CD$155:$CD$1048576,0),MATCH((CUADRO!L$5&amp;$E1175),'Hoja de Trabajo para listado'!$CD$151:$DC$151,0)),0)</f>
        <v>0</v>
      </c>
      <c r="M1175" s="243">
        <f ca="1">+IFERROR(INDEX('Hoja de Trabajo para listado'!$A$155:$Z$1048576,MATCH($A1175,'Hoja de Trabajo para listado'!$A$155:$A$1048576,0),MATCH((CUADRO!M$5&amp;$E1175),'Hoja de Trabajo para listado'!$A$151:$Z$151,0)),0)+IFERROR(INDEX('Hoja de Trabajo para listado'!$AB$155:$BA$1048576,MATCH($A1175,'Hoja de Trabajo para listado'!$AB$155:$AB$1048576,0),MATCH((CUADRO!M$5&amp;$E1175),'Hoja de Trabajo para listado'!$AB$151:$BA$151,0)),0)+IFERROR(INDEX('Hoja de Trabajo para listado'!$BC$155:$CB$1048576,MATCH($A1175,'Hoja de Trabajo para listado'!$BC$155:$BC$1048576,0),MATCH((CUADRO!M$5&amp;$E1175),'Hoja de Trabajo para listado'!$BC$151:$CB$151,0)),0)+IFERROR(INDEX('Hoja de Trabajo para listado'!$DE$153:$DG$274,MATCH($A1175,'Hoja de Trabajo para listado'!$DE$153:$DE$1048576,0),MATCH((CUADRO!M$5&amp;$E1175),'Hoja de Trabajo para listado'!$DE$151:$DG$151,0)),0)+IFERROR(INDEX('Hoja de Trabajo para listado'!$CD$155:$DC$1048576,MATCH($A1175,'Hoja de Trabajo para listado'!$CD$155:$CD$1048576,0),MATCH((CUADRO!M$5&amp;$E1175),'Hoja de Trabajo para listado'!$CD$151:$DC$151,0)),0)</f>
        <v>0</v>
      </c>
      <c r="N1175" s="243">
        <f ca="1">+IFERROR(INDEX('Hoja de Trabajo para listado'!$A$155:$Z$1048576,MATCH($A1175,'Hoja de Trabajo para listado'!$A$155:$A$1048576,0),MATCH((CUADRO!N$5&amp;$E1175),'Hoja de Trabajo para listado'!$A$151:$Z$151,0)),0)+IFERROR(INDEX('Hoja de Trabajo para listado'!$AB$155:$BA$1048576,MATCH($A1175,'Hoja de Trabajo para listado'!$AB$155:$AB$1048576,0),MATCH((CUADRO!N$5&amp;$E1175),'Hoja de Trabajo para listado'!$AB$151:$BA$151,0)),0)+IFERROR(INDEX('Hoja de Trabajo para listado'!$BC$155:$CB$1048576,MATCH($A1175,'Hoja de Trabajo para listado'!$BC$155:$BC$1048576,0),MATCH((CUADRO!N$5&amp;$E1175),'Hoja de Trabajo para listado'!$BC$151:$CB$151,0)),0)+IFERROR(INDEX('Hoja de Trabajo para listado'!$DE$153:$DG$274,MATCH($A1175,'Hoja de Trabajo para listado'!$DE$153:$DE$1048576,0),MATCH((CUADRO!N$5&amp;$E1175),'Hoja de Trabajo para listado'!$DE$151:$DG$151,0)),0)+IFERROR(INDEX('Hoja de Trabajo para listado'!$CD$155:$DC$1048576,MATCH($A1175,'Hoja de Trabajo para listado'!$CD$155:$CD$1048576,0),MATCH((CUADRO!N$5&amp;$E1175),'Hoja de Trabajo para listado'!$CD$151:$DC$151,0)),0)</f>
        <v>0</v>
      </c>
      <c r="O1175" s="243">
        <f ca="1">+IFERROR(INDEX('Hoja de Trabajo para listado'!$A$155:$Z$1048576,MATCH($A1175,'Hoja de Trabajo para listado'!$A$155:$A$1048576,0),MATCH((CUADRO!O$5&amp;$E1175),'Hoja de Trabajo para listado'!$A$151:$Z$151,0)),0)+IFERROR(INDEX('Hoja de Trabajo para listado'!$AB$155:$BA$1048576,MATCH($A1175,'Hoja de Trabajo para listado'!$AB$155:$AB$1048576,0),MATCH((CUADRO!O$5&amp;$E1175),'Hoja de Trabajo para listado'!$AB$151:$BA$151,0)),0)+IFERROR(INDEX('Hoja de Trabajo para listado'!$BC$155:$CB$1048576,MATCH($A1175,'Hoja de Trabajo para listado'!$BC$155:$BC$1048576,0),MATCH((CUADRO!O$5&amp;$E1175),'Hoja de Trabajo para listado'!$BC$151:$CB$151,0)),0)+IFERROR(INDEX('Hoja de Trabajo para listado'!$DE$153:$DG$274,MATCH($A1175,'Hoja de Trabajo para listado'!$DE$153:$DE$1048576,0),MATCH((CUADRO!O$5&amp;$E1175),'Hoja de Trabajo para listado'!$DE$151:$DG$151,0)),0)+IFERROR(INDEX('Hoja de Trabajo para listado'!$CD$155:$DC$1048576,MATCH($A1175,'Hoja de Trabajo para listado'!$CD$155:$CD$1048576,0),MATCH((CUADRO!O$5&amp;$E1175),'Hoja de Trabajo para listado'!$CD$151:$DC$151,0)),0)</f>
        <v>0</v>
      </c>
      <c r="P1175" s="243">
        <f ca="1">+IFERROR(INDEX('Hoja de Trabajo para listado'!$A$155:$Z$1048576,MATCH($A1175,'Hoja de Trabajo para listado'!$A$155:$A$1048576,0),MATCH((CUADRO!P$5&amp;$E1175),'Hoja de Trabajo para listado'!$A$151:$Z$151,0)),0)+IFERROR(INDEX('Hoja de Trabajo para listado'!$AB$155:$BA$1048576,MATCH($A1175,'Hoja de Trabajo para listado'!$AB$155:$AB$1048576,0),MATCH((CUADRO!P$5&amp;$E1175),'Hoja de Trabajo para listado'!$AB$151:$BA$151,0)),0)+IFERROR(INDEX('Hoja de Trabajo para listado'!$BC$155:$CB$1048576,MATCH($A1175,'Hoja de Trabajo para listado'!$BC$155:$BC$1048576,0),MATCH((CUADRO!P$5&amp;$E1175),'Hoja de Trabajo para listado'!$BC$151:$CB$151,0)),0)+IFERROR(INDEX('Hoja de Trabajo para listado'!$DE$153:$DG$274,MATCH($A1175,'Hoja de Trabajo para listado'!$DE$153:$DE$1048576,0),MATCH((CUADRO!P$5&amp;$E1175),'Hoja de Trabajo para listado'!$DE$151:$DG$151,0)),0)+IFERROR(INDEX('Hoja de Trabajo para listado'!$CD$155:$DC$1048576,MATCH($A1175,'Hoja de Trabajo para listado'!$CD$155:$CD$1048576,0),MATCH((CUADRO!P$5&amp;$E1175),'Hoja de Trabajo para listado'!$CD$151:$DC$151,0)),0)</f>
        <v>0</v>
      </c>
      <c r="Q1175" s="243">
        <f ca="1">+IFERROR(INDEX('Hoja de Trabajo para listado'!$A$155:$Z$1048576,MATCH($A1175,'Hoja de Trabajo para listado'!$A$155:$A$1048576,0),MATCH((CUADRO!Q$5&amp;$E1175),'Hoja de Trabajo para listado'!$A$151:$Z$151,0)),0)+IFERROR(INDEX('Hoja de Trabajo para listado'!$AB$155:$BA$1048576,MATCH($A1175,'Hoja de Trabajo para listado'!$AB$155:$AB$1048576,0),MATCH((CUADRO!Q$5&amp;$E1175),'Hoja de Trabajo para listado'!$AB$151:$BA$151,0)),0)+IFERROR(INDEX('Hoja de Trabajo para listado'!$BC$155:$CB$1048576,MATCH($A1175,'Hoja de Trabajo para listado'!$BC$155:$BC$1048576,0),MATCH((CUADRO!Q$5&amp;$E1175),'Hoja de Trabajo para listado'!$BC$151:$CB$151,0)),0)+IFERROR(INDEX('Hoja de Trabajo para listado'!$DE$153:$DG$274,MATCH($A1175,'Hoja de Trabajo para listado'!$DE$153:$DE$1048576,0),MATCH((CUADRO!Q$5&amp;$E1175),'Hoja de Trabajo para listado'!$DE$151:$DG$151,0)),0)+IFERROR(INDEX('Hoja de Trabajo para listado'!$CD$155:$DC$1048576,MATCH($A1175,'Hoja de Trabajo para listado'!$CD$155:$CD$1048576,0),MATCH((CUADRO!Q$5&amp;$E1175),'Hoja de Trabajo para listado'!$CD$151:$DC$151,0)),0)</f>
        <v>0</v>
      </c>
      <c r="R1175" s="243">
        <f t="shared" ca="1" si="39"/>
        <v>1251292772.5613999</v>
      </c>
      <c r="S1175" s="243">
        <f ca="1">+R1174+R1175</f>
        <v>1889666067.5214</v>
      </c>
      <c r="T1175" s="243">
        <f ca="1">+S1175</f>
        <v>1889666067.5214</v>
      </c>
      <c r="U1175" s="242">
        <f t="shared" si="40"/>
        <v>2</v>
      </c>
      <c r="V1175" s="333" t="str">
        <f>+VLOOKUP(A1175,bd_lista!$A$3:$E$590,5,FALSE)</f>
        <v>Órgano Ejecutivo</v>
      </c>
      <c r="W1175" s="392"/>
      <c r="X1175" s="242">
        <v>99</v>
      </c>
      <c r="Y1175" s="242" t="s">
        <v>1371</v>
      </c>
      <c r="Z1175" s="292"/>
      <c r="AA1175" s="246"/>
    </row>
    <row r="1176" spans="1:27" customFormat="1" ht="15" customHeight="1">
      <c r="A1176" s="274" t="s">
        <v>542</v>
      </c>
      <c r="B1176" s="387" t="s">
        <v>542</v>
      </c>
      <c r="C1176" s="247" t="str">
        <f>+VLOOKUP(A1176,bd_lista!$A$3:$C$590,3,FALSE)</f>
        <v>Dirección General de Crédito Público</v>
      </c>
      <c r="D1176" s="389" t="str">
        <f>+C1176</f>
        <v>Dirección General de Crédito Público</v>
      </c>
      <c r="E1176" s="247" t="s">
        <v>1304</v>
      </c>
      <c r="F1176" s="243">
        <f ca="1">+IFERROR(INDEX('Hoja de Trabajo para listado'!$A$155:$Z$1048576,MATCH($A1176,'Hoja de Trabajo para listado'!$A$155:$A$1048576,0),MATCH((CUADRO!F$5&amp;$E1176),'Hoja de Trabajo para listado'!$A$151:$Z$151,0)),0)+IFERROR(INDEX('Hoja de Trabajo para listado'!$AB$155:$BA$1048576,MATCH($A1176,'Hoja de Trabajo para listado'!$AB$155:$AB$1048576,0),MATCH((CUADRO!F$5&amp;$E1176),'Hoja de Trabajo para listado'!$AB$151:$BA$151,0)),0)+IFERROR(INDEX('Hoja de Trabajo para listado'!$BC$155:$CB$1048576,MATCH($A1176,'Hoja de Trabajo para listado'!$BC$155:$BC$1048576,0),MATCH((CUADRO!F$5&amp;$E1176),'Hoja de Trabajo para listado'!$BC$151:$CB$151,0)),0)+IFERROR(INDEX('Hoja de Trabajo para listado'!$DE$153:$DG$274,MATCH($A1176,'Hoja de Trabajo para listado'!$DE$153:$DE$1048576,0),MATCH((CUADRO!F$5&amp;$E1176),'Hoja de Trabajo para listado'!$DE$151:$DG$151,0)),0)+IFERROR(INDEX('Hoja de Trabajo para listado'!$CD$155:$DC$1048576,MATCH($A1176,'Hoja de Trabajo para listado'!$CD$155:$CD$1048576,0),MATCH((CUADRO!F$5&amp;$E1176),'Hoja de Trabajo para listado'!$CD$151:$DC$151,0)),0)</f>
        <v>449947304.7100001</v>
      </c>
      <c r="G1176" s="243">
        <f ca="1">+IFERROR(INDEX('Hoja de Trabajo para listado'!$A$155:$Z$1048576,MATCH($A1176,'Hoja de Trabajo para listado'!$A$155:$A$1048576,0),MATCH((CUADRO!G$5&amp;$E1176),'Hoja de Trabajo para listado'!$A$151:$Z$151,0)),0)+IFERROR(INDEX('Hoja de Trabajo para listado'!$AB$155:$BA$1048576,MATCH($A1176,'Hoja de Trabajo para listado'!$AB$155:$AB$1048576,0),MATCH((CUADRO!G$5&amp;$E1176),'Hoja de Trabajo para listado'!$AB$151:$BA$151,0)),0)+IFERROR(INDEX('Hoja de Trabajo para listado'!$BC$155:$CB$1048576,MATCH($A1176,'Hoja de Trabajo para listado'!$BC$155:$BC$1048576,0),MATCH((CUADRO!G$5&amp;$E1176),'Hoja de Trabajo para listado'!$BC$151:$CB$151,0)),0)+IFERROR(INDEX('Hoja de Trabajo para listado'!$DE$153:$DG$274,MATCH($A1176,'Hoja de Trabajo para listado'!$DE$153:$DE$1048576,0),MATCH((CUADRO!G$5&amp;$E1176),'Hoja de Trabajo para listado'!$DE$151:$DG$151,0)),0)+IFERROR(INDEX('Hoja de Trabajo para listado'!$CD$155:$DC$1048576,MATCH($A1176,'Hoja de Trabajo para listado'!$CD$155:$CD$1048576,0),MATCH((CUADRO!G$5&amp;$E1176),'Hoja de Trabajo para listado'!$CD$151:$DC$151,0)),0)</f>
        <v>33000940.449999996</v>
      </c>
      <c r="H1176" s="243">
        <f ca="1">+IFERROR(INDEX('Hoja de Trabajo para listado'!$A$155:$Z$1048576,MATCH($A1176,'Hoja de Trabajo para listado'!$A$155:$A$1048576,0),MATCH((CUADRO!H$5&amp;$E1176),'Hoja de Trabajo para listado'!$A$151:$Z$151,0)),0)+IFERROR(INDEX('Hoja de Trabajo para listado'!$AB$155:$BA$1048576,MATCH($A1176,'Hoja de Trabajo para listado'!$AB$155:$AB$1048576,0),MATCH((CUADRO!H$5&amp;$E1176),'Hoja de Trabajo para listado'!$AB$151:$BA$151,0)),0)+IFERROR(INDEX('Hoja de Trabajo para listado'!$BC$155:$CB$1048576,MATCH($A1176,'Hoja de Trabajo para listado'!$BC$155:$BC$1048576,0),MATCH((CUADRO!H$5&amp;$E1176),'Hoja de Trabajo para listado'!$BC$151:$CB$151,0)),0)+IFERROR(INDEX('Hoja de Trabajo para listado'!$DE$153:$DG$274,MATCH($A1176,'Hoja de Trabajo para listado'!$DE$153:$DE$1048576,0),MATCH((CUADRO!H$5&amp;$E1176),'Hoja de Trabajo para listado'!$DE$151:$DG$151,0)),0)+IFERROR(INDEX('Hoja de Trabajo para listado'!$CD$155:$DC$1048576,MATCH($A1176,'Hoja de Trabajo para listado'!$CD$155:$CD$1048576,0),MATCH((CUADRO!H$5&amp;$E1176),'Hoja de Trabajo para listado'!$CD$151:$DC$151,0)),0)</f>
        <v>1172799599.8800001</v>
      </c>
      <c r="I1176" s="243">
        <f ca="1">+IFERROR(INDEX('Hoja de Trabajo para listado'!$A$155:$Z$1048576,MATCH($A1176,'Hoja de Trabajo para listado'!$A$155:$A$1048576,0),MATCH((CUADRO!I$5&amp;$E1176),'Hoja de Trabajo para listado'!$A$151:$Z$151,0)),0)+IFERROR(INDEX('Hoja de Trabajo para listado'!$AB$155:$BA$1048576,MATCH($A1176,'Hoja de Trabajo para listado'!$AB$155:$AB$1048576,0),MATCH((CUADRO!I$5&amp;$E1176),'Hoja de Trabajo para listado'!$AB$151:$BA$151,0)),0)+IFERROR(INDEX('Hoja de Trabajo para listado'!$BC$155:$CB$1048576,MATCH($A1176,'Hoja de Trabajo para listado'!$BC$155:$BC$1048576,0),MATCH((CUADRO!I$5&amp;$E1176),'Hoja de Trabajo para listado'!$BC$151:$CB$151,0)),0)+IFERROR(INDEX('Hoja de Trabajo para listado'!$DE$153:$DG$274,MATCH($A1176,'Hoja de Trabajo para listado'!$DE$153:$DE$1048576,0),MATCH((CUADRO!I$5&amp;$E1176),'Hoja de Trabajo para listado'!$DE$151:$DG$151,0)),0)+IFERROR(INDEX('Hoja de Trabajo para listado'!$CD$155:$DC$1048576,MATCH($A1176,'Hoja de Trabajo para listado'!$CD$155:$CD$1048576,0),MATCH((CUADRO!I$5&amp;$E1176),'Hoja de Trabajo para listado'!$CD$151:$DC$151,0)),0)</f>
        <v>536027046.51999992</v>
      </c>
      <c r="J1176" s="243">
        <f ca="1">+IFERROR(INDEX('Hoja de Trabajo para listado'!$A$155:$Z$1048576,MATCH($A1176,'Hoja de Trabajo para listado'!$A$155:$A$1048576,0),MATCH((CUADRO!J$5&amp;$E1176),'Hoja de Trabajo para listado'!$A$151:$Z$151,0)),0)+IFERROR(INDEX('Hoja de Trabajo para listado'!$AB$155:$BA$1048576,MATCH($A1176,'Hoja de Trabajo para listado'!$AB$155:$AB$1048576,0),MATCH((CUADRO!J$5&amp;$E1176),'Hoja de Trabajo para listado'!$AB$151:$BA$151,0)),0)+IFERROR(INDEX('Hoja de Trabajo para listado'!$BC$155:$CB$1048576,MATCH($A1176,'Hoja de Trabajo para listado'!$BC$155:$BC$1048576,0),MATCH((CUADRO!J$5&amp;$E1176),'Hoja de Trabajo para listado'!$BC$151:$CB$151,0)),0)+IFERROR(INDEX('Hoja de Trabajo para listado'!$DE$153:$DG$274,MATCH($A1176,'Hoja de Trabajo para listado'!$DE$153:$DE$1048576,0),MATCH((CUADRO!J$5&amp;$E1176),'Hoja de Trabajo para listado'!$DE$151:$DG$151,0)),0)+IFERROR(INDEX('Hoja de Trabajo para listado'!$CD$155:$DC$1048576,MATCH($A1176,'Hoja de Trabajo para listado'!$CD$155:$CD$1048576,0),MATCH((CUADRO!J$5&amp;$E1176),'Hoja de Trabajo para listado'!$CD$151:$DC$151,0)),0)</f>
        <v>0</v>
      </c>
      <c r="K1176" s="243">
        <f ca="1">+IFERROR(INDEX('Hoja de Trabajo para listado'!$A$155:$Z$1048576,MATCH($A1176,'Hoja de Trabajo para listado'!$A$155:$A$1048576,0),MATCH((CUADRO!K$5&amp;$E1176),'Hoja de Trabajo para listado'!$A$151:$Z$151,0)),0)+IFERROR(INDEX('Hoja de Trabajo para listado'!$AB$155:$BA$1048576,MATCH($A1176,'Hoja de Trabajo para listado'!$AB$155:$AB$1048576,0),MATCH((CUADRO!K$5&amp;$E1176),'Hoja de Trabajo para listado'!$AB$151:$BA$151,0)),0)+IFERROR(INDEX('Hoja de Trabajo para listado'!$BC$155:$CB$1048576,MATCH($A1176,'Hoja de Trabajo para listado'!$BC$155:$BC$1048576,0),MATCH((CUADRO!K$5&amp;$E1176),'Hoja de Trabajo para listado'!$BC$151:$CB$151,0)),0)+IFERROR(INDEX('Hoja de Trabajo para listado'!$DE$153:$DG$274,MATCH($A1176,'Hoja de Trabajo para listado'!$DE$153:$DE$1048576,0),MATCH((CUADRO!K$5&amp;$E1176),'Hoja de Trabajo para listado'!$DE$151:$DG$151,0)),0)+IFERROR(INDEX('Hoja de Trabajo para listado'!$CD$155:$DC$1048576,MATCH($A1176,'Hoja de Trabajo para listado'!$CD$155:$CD$1048576,0),MATCH((CUADRO!K$5&amp;$E1176),'Hoja de Trabajo para listado'!$CD$151:$DC$151,0)),0)</f>
        <v>0</v>
      </c>
      <c r="L1176" s="243">
        <f ca="1">+IFERROR(INDEX('Hoja de Trabajo para listado'!$A$155:$Z$1048576,MATCH($A1176,'Hoja de Trabajo para listado'!$A$155:$A$1048576,0),MATCH((CUADRO!L$5&amp;$E1176),'Hoja de Trabajo para listado'!$A$151:$Z$151,0)),0)+IFERROR(INDEX('Hoja de Trabajo para listado'!$AB$155:$BA$1048576,MATCH($A1176,'Hoja de Trabajo para listado'!$AB$155:$AB$1048576,0),MATCH((CUADRO!L$5&amp;$E1176),'Hoja de Trabajo para listado'!$AB$151:$BA$151,0)),0)+IFERROR(INDEX('Hoja de Trabajo para listado'!$BC$155:$CB$1048576,MATCH($A1176,'Hoja de Trabajo para listado'!$BC$155:$BC$1048576,0),MATCH((CUADRO!L$5&amp;$E1176),'Hoja de Trabajo para listado'!$BC$151:$CB$151,0)),0)+IFERROR(INDEX('Hoja de Trabajo para listado'!$DE$153:$DG$274,MATCH($A1176,'Hoja de Trabajo para listado'!$DE$153:$DE$1048576,0),MATCH((CUADRO!L$5&amp;$E1176),'Hoja de Trabajo para listado'!$DE$151:$DG$151,0)),0)+IFERROR(INDEX('Hoja de Trabajo para listado'!$CD$155:$DC$1048576,MATCH($A1176,'Hoja de Trabajo para listado'!$CD$155:$CD$1048576,0),MATCH((CUADRO!L$5&amp;$E1176),'Hoja de Trabajo para listado'!$CD$151:$DC$151,0)),0)</f>
        <v>0</v>
      </c>
      <c r="M1176" s="243">
        <f ca="1">+IFERROR(INDEX('Hoja de Trabajo para listado'!$A$155:$Z$1048576,MATCH($A1176,'Hoja de Trabajo para listado'!$A$155:$A$1048576,0),MATCH((CUADRO!M$5&amp;$E1176),'Hoja de Trabajo para listado'!$A$151:$Z$151,0)),0)+IFERROR(INDEX('Hoja de Trabajo para listado'!$AB$155:$BA$1048576,MATCH($A1176,'Hoja de Trabajo para listado'!$AB$155:$AB$1048576,0),MATCH((CUADRO!M$5&amp;$E1176),'Hoja de Trabajo para listado'!$AB$151:$BA$151,0)),0)+IFERROR(INDEX('Hoja de Trabajo para listado'!$BC$155:$CB$1048576,MATCH($A1176,'Hoja de Trabajo para listado'!$BC$155:$BC$1048576,0),MATCH((CUADRO!M$5&amp;$E1176),'Hoja de Trabajo para listado'!$BC$151:$CB$151,0)),0)+IFERROR(INDEX('Hoja de Trabajo para listado'!$DE$153:$DG$274,MATCH($A1176,'Hoja de Trabajo para listado'!$DE$153:$DE$1048576,0),MATCH((CUADRO!M$5&amp;$E1176),'Hoja de Trabajo para listado'!$DE$151:$DG$151,0)),0)+IFERROR(INDEX('Hoja de Trabajo para listado'!$CD$155:$DC$1048576,MATCH($A1176,'Hoja de Trabajo para listado'!$CD$155:$CD$1048576,0),MATCH((CUADRO!M$5&amp;$E1176),'Hoja de Trabajo para listado'!$CD$151:$DC$151,0)),0)</f>
        <v>0</v>
      </c>
      <c r="N1176" s="243">
        <f ca="1">+IFERROR(INDEX('Hoja de Trabajo para listado'!$A$155:$Z$1048576,MATCH($A1176,'Hoja de Trabajo para listado'!$A$155:$A$1048576,0),MATCH((CUADRO!N$5&amp;$E1176),'Hoja de Trabajo para listado'!$A$151:$Z$151,0)),0)+IFERROR(INDEX('Hoja de Trabajo para listado'!$AB$155:$BA$1048576,MATCH($A1176,'Hoja de Trabajo para listado'!$AB$155:$AB$1048576,0),MATCH((CUADRO!N$5&amp;$E1176),'Hoja de Trabajo para listado'!$AB$151:$BA$151,0)),0)+IFERROR(INDEX('Hoja de Trabajo para listado'!$BC$155:$CB$1048576,MATCH($A1176,'Hoja de Trabajo para listado'!$BC$155:$BC$1048576,0),MATCH((CUADRO!N$5&amp;$E1176),'Hoja de Trabajo para listado'!$BC$151:$CB$151,0)),0)+IFERROR(INDEX('Hoja de Trabajo para listado'!$DE$153:$DG$274,MATCH($A1176,'Hoja de Trabajo para listado'!$DE$153:$DE$1048576,0),MATCH((CUADRO!N$5&amp;$E1176),'Hoja de Trabajo para listado'!$DE$151:$DG$151,0)),0)+IFERROR(INDEX('Hoja de Trabajo para listado'!$CD$155:$DC$1048576,MATCH($A1176,'Hoja de Trabajo para listado'!$CD$155:$CD$1048576,0),MATCH((CUADRO!N$5&amp;$E1176),'Hoja de Trabajo para listado'!$CD$151:$DC$151,0)),0)</f>
        <v>0</v>
      </c>
      <c r="O1176" s="243">
        <f ca="1">+IFERROR(INDEX('Hoja de Trabajo para listado'!$A$155:$Z$1048576,MATCH($A1176,'Hoja de Trabajo para listado'!$A$155:$A$1048576,0),MATCH((CUADRO!O$5&amp;$E1176),'Hoja de Trabajo para listado'!$A$151:$Z$151,0)),0)+IFERROR(INDEX('Hoja de Trabajo para listado'!$AB$155:$BA$1048576,MATCH($A1176,'Hoja de Trabajo para listado'!$AB$155:$AB$1048576,0),MATCH((CUADRO!O$5&amp;$E1176),'Hoja de Trabajo para listado'!$AB$151:$BA$151,0)),0)+IFERROR(INDEX('Hoja de Trabajo para listado'!$BC$155:$CB$1048576,MATCH($A1176,'Hoja de Trabajo para listado'!$BC$155:$BC$1048576,0),MATCH((CUADRO!O$5&amp;$E1176),'Hoja de Trabajo para listado'!$BC$151:$CB$151,0)),0)+IFERROR(INDEX('Hoja de Trabajo para listado'!$DE$153:$DG$274,MATCH($A1176,'Hoja de Trabajo para listado'!$DE$153:$DE$1048576,0),MATCH((CUADRO!O$5&amp;$E1176),'Hoja de Trabajo para listado'!$DE$151:$DG$151,0)),0)+IFERROR(INDEX('Hoja de Trabajo para listado'!$CD$155:$DC$1048576,MATCH($A1176,'Hoja de Trabajo para listado'!$CD$155:$CD$1048576,0),MATCH((CUADRO!O$5&amp;$E1176),'Hoja de Trabajo para listado'!$CD$151:$DC$151,0)),0)</f>
        <v>0</v>
      </c>
      <c r="P1176" s="243">
        <f ca="1">+IFERROR(INDEX('Hoja de Trabajo para listado'!$A$155:$Z$1048576,MATCH($A1176,'Hoja de Trabajo para listado'!$A$155:$A$1048576,0),MATCH((CUADRO!P$5&amp;$E1176),'Hoja de Trabajo para listado'!$A$151:$Z$151,0)),0)+IFERROR(INDEX('Hoja de Trabajo para listado'!$AB$155:$BA$1048576,MATCH($A1176,'Hoja de Trabajo para listado'!$AB$155:$AB$1048576,0),MATCH((CUADRO!P$5&amp;$E1176),'Hoja de Trabajo para listado'!$AB$151:$BA$151,0)),0)+IFERROR(INDEX('Hoja de Trabajo para listado'!$BC$155:$CB$1048576,MATCH($A1176,'Hoja de Trabajo para listado'!$BC$155:$BC$1048576,0),MATCH((CUADRO!P$5&amp;$E1176),'Hoja de Trabajo para listado'!$BC$151:$CB$151,0)),0)+IFERROR(INDEX('Hoja de Trabajo para listado'!$DE$153:$DG$274,MATCH($A1176,'Hoja de Trabajo para listado'!$DE$153:$DE$1048576,0),MATCH((CUADRO!P$5&amp;$E1176),'Hoja de Trabajo para listado'!$DE$151:$DG$151,0)),0)+IFERROR(INDEX('Hoja de Trabajo para listado'!$CD$155:$DC$1048576,MATCH($A1176,'Hoja de Trabajo para listado'!$CD$155:$CD$1048576,0),MATCH((CUADRO!P$5&amp;$E1176),'Hoja de Trabajo para listado'!$CD$151:$DC$151,0)),0)</f>
        <v>0</v>
      </c>
      <c r="Q1176" s="243">
        <f ca="1">+IFERROR(INDEX('Hoja de Trabajo para listado'!$A$155:$Z$1048576,MATCH($A1176,'Hoja de Trabajo para listado'!$A$155:$A$1048576,0),MATCH((CUADRO!Q$5&amp;$E1176),'Hoja de Trabajo para listado'!$A$151:$Z$151,0)),0)+IFERROR(INDEX('Hoja de Trabajo para listado'!$AB$155:$BA$1048576,MATCH($A1176,'Hoja de Trabajo para listado'!$AB$155:$AB$1048576,0),MATCH((CUADRO!Q$5&amp;$E1176),'Hoja de Trabajo para listado'!$AB$151:$BA$151,0)),0)+IFERROR(INDEX('Hoja de Trabajo para listado'!$BC$155:$CB$1048576,MATCH($A1176,'Hoja de Trabajo para listado'!$BC$155:$BC$1048576,0),MATCH((CUADRO!Q$5&amp;$E1176),'Hoja de Trabajo para listado'!$BC$151:$CB$151,0)),0)+IFERROR(INDEX('Hoja de Trabajo para listado'!$DE$153:$DG$274,MATCH($A1176,'Hoja de Trabajo para listado'!$DE$153:$DE$1048576,0),MATCH((CUADRO!Q$5&amp;$E1176),'Hoja de Trabajo para listado'!$DE$151:$DG$151,0)),0)+IFERROR(INDEX('Hoja de Trabajo para listado'!$CD$155:$DC$1048576,MATCH($A1176,'Hoja de Trabajo para listado'!$CD$155:$CD$1048576,0),MATCH((CUADRO!Q$5&amp;$E1176),'Hoja de Trabajo para listado'!$CD$151:$DC$151,0)),0)</f>
        <v>0</v>
      </c>
      <c r="R1176" s="243">
        <f t="shared" ca="1" si="39"/>
        <v>2191774891.5599999</v>
      </c>
      <c r="S1176" s="243"/>
      <c r="T1176" s="243">
        <f ca="1">+T1177</f>
        <v>2423145160.5</v>
      </c>
      <c r="U1176" s="242">
        <f t="shared" si="40"/>
        <v>1</v>
      </c>
      <c r="V1176" s="333" t="str">
        <f>+VLOOKUP(A1176,bd_lista!$A$3:$E$590,5,FALSE)</f>
        <v>Órgano Ejecutivo</v>
      </c>
      <c r="W1176" s="391" t="str">
        <f>+V1176</f>
        <v>Órgano Ejecutivo</v>
      </c>
      <c r="X1176" s="242">
        <v>99</v>
      </c>
      <c r="Y1176" s="242" t="s">
        <v>1371</v>
      </c>
      <c r="Z1176" s="294">
        <f>+X1176</f>
        <v>99</v>
      </c>
      <c r="AA1176" s="246" t="str">
        <f>+Y1176</f>
        <v>Tesoro General de la Nación</v>
      </c>
    </row>
    <row r="1177" spans="1:27" customFormat="1" ht="15" customHeight="1">
      <c r="A1177" s="274" t="s">
        <v>542</v>
      </c>
      <c r="B1177" s="388"/>
      <c r="C1177" s="247" t="str">
        <f>+VLOOKUP(A1177,bd_lista!$A$3:$C$590,3,FALSE)</f>
        <v>Dirección General de Crédito Público</v>
      </c>
      <c r="D1177" s="390"/>
      <c r="E1177" s="333" t="s">
        <v>1305</v>
      </c>
      <c r="F1177" s="243">
        <f ca="1">+IFERROR(INDEX('Hoja de Trabajo para listado'!$A$155:$Z$1048576,MATCH($A1177,'Hoja de Trabajo para listado'!$A$155:$A$1048576,0),MATCH((CUADRO!F$5&amp;$E1177),'Hoja de Trabajo para listado'!$A$151:$Z$151,0)),0)+IFERROR(INDEX('Hoja de Trabajo para listado'!$AB$155:$BA$1048576,MATCH($A1177,'Hoja de Trabajo para listado'!$AB$155:$AB$1048576,0),MATCH((CUADRO!F$5&amp;$E1177),'Hoja de Trabajo para listado'!$AB$151:$BA$151,0)),0)+IFERROR(INDEX('Hoja de Trabajo para listado'!$BC$155:$CB$1048576,MATCH($A1177,'Hoja de Trabajo para listado'!$BC$155:$BC$1048576,0),MATCH((CUADRO!F$5&amp;$E1177),'Hoja de Trabajo para listado'!$BC$151:$CB$151,0)),0)+IFERROR(INDEX('Hoja de Trabajo para listado'!$DE$153:$DG$274,MATCH($A1177,'Hoja de Trabajo para listado'!$DE$153:$DE$1048576,0),MATCH((CUADRO!F$5&amp;$E1177),'Hoja de Trabajo para listado'!$DE$151:$DG$151,0)),0)+IFERROR(INDEX('Hoja de Trabajo para listado'!$CD$155:$DC$1048576,MATCH($A1177,'Hoja de Trabajo para listado'!$CD$155:$CD$1048576,0),MATCH((CUADRO!F$5&amp;$E1177),'Hoja de Trabajo para listado'!$CD$151:$DC$151,0)),0)</f>
        <v>3455878.17</v>
      </c>
      <c r="G1177" s="243">
        <f ca="1">+IFERROR(INDEX('Hoja de Trabajo para listado'!$A$155:$Z$1048576,MATCH($A1177,'Hoja de Trabajo para listado'!$A$155:$A$1048576,0),MATCH((CUADRO!G$5&amp;$E1177),'Hoja de Trabajo para listado'!$A$151:$Z$151,0)),0)+IFERROR(INDEX('Hoja de Trabajo para listado'!$AB$155:$BA$1048576,MATCH($A1177,'Hoja de Trabajo para listado'!$AB$155:$AB$1048576,0),MATCH((CUADRO!G$5&amp;$E1177),'Hoja de Trabajo para listado'!$AB$151:$BA$151,0)),0)+IFERROR(INDEX('Hoja de Trabajo para listado'!$BC$155:$CB$1048576,MATCH($A1177,'Hoja de Trabajo para listado'!$BC$155:$BC$1048576,0),MATCH((CUADRO!G$5&amp;$E1177),'Hoja de Trabajo para listado'!$BC$151:$CB$151,0)),0)+IFERROR(INDEX('Hoja de Trabajo para listado'!$DE$153:$DG$274,MATCH($A1177,'Hoja de Trabajo para listado'!$DE$153:$DE$1048576,0),MATCH((CUADRO!G$5&amp;$E1177),'Hoja de Trabajo para listado'!$DE$151:$DG$151,0)),0)+IFERROR(INDEX('Hoja de Trabajo para listado'!$CD$155:$DC$1048576,MATCH($A1177,'Hoja de Trabajo para listado'!$CD$155:$CD$1048576,0),MATCH((CUADRO!G$5&amp;$E1177),'Hoja de Trabajo para listado'!$CD$151:$DC$151,0)),0)</f>
        <v>0</v>
      </c>
      <c r="H1177" s="243">
        <f ca="1">+IFERROR(INDEX('Hoja de Trabajo para listado'!$A$155:$Z$1048576,MATCH($A1177,'Hoja de Trabajo para listado'!$A$155:$A$1048576,0),MATCH((CUADRO!H$5&amp;$E1177),'Hoja de Trabajo para listado'!$A$151:$Z$151,0)),0)+IFERROR(INDEX('Hoja de Trabajo para listado'!$AB$155:$BA$1048576,MATCH($A1177,'Hoja de Trabajo para listado'!$AB$155:$AB$1048576,0),MATCH((CUADRO!H$5&amp;$E1177),'Hoja de Trabajo para listado'!$AB$151:$BA$151,0)),0)+IFERROR(INDEX('Hoja de Trabajo para listado'!$BC$155:$CB$1048576,MATCH($A1177,'Hoja de Trabajo para listado'!$BC$155:$BC$1048576,0),MATCH((CUADRO!H$5&amp;$E1177),'Hoja de Trabajo para listado'!$BC$151:$CB$151,0)),0)+IFERROR(INDEX('Hoja de Trabajo para listado'!$DE$153:$DG$274,MATCH($A1177,'Hoja de Trabajo para listado'!$DE$153:$DE$1048576,0),MATCH((CUADRO!H$5&amp;$E1177),'Hoja de Trabajo para listado'!$DE$151:$DG$151,0)),0)+IFERROR(INDEX('Hoja de Trabajo para listado'!$CD$155:$DC$1048576,MATCH($A1177,'Hoja de Trabajo para listado'!$CD$155:$CD$1048576,0),MATCH((CUADRO!H$5&amp;$E1177),'Hoja de Trabajo para listado'!$CD$151:$DC$151,0)),0)</f>
        <v>25231903.759999998</v>
      </c>
      <c r="I1177" s="243">
        <f ca="1">+IFERROR(INDEX('Hoja de Trabajo para listado'!$A$155:$Z$1048576,MATCH($A1177,'Hoja de Trabajo para listado'!$A$155:$A$1048576,0),MATCH((CUADRO!I$5&amp;$E1177),'Hoja de Trabajo para listado'!$A$151:$Z$151,0)),0)+IFERROR(INDEX('Hoja de Trabajo para listado'!$AB$155:$BA$1048576,MATCH($A1177,'Hoja de Trabajo para listado'!$AB$155:$AB$1048576,0),MATCH((CUADRO!I$5&amp;$E1177),'Hoja de Trabajo para listado'!$AB$151:$BA$151,0)),0)+IFERROR(INDEX('Hoja de Trabajo para listado'!$BC$155:$CB$1048576,MATCH($A1177,'Hoja de Trabajo para listado'!$BC$155:$BC$1048576,0),MATCH((CUADRO!I$5&amp;$E1177),'Hoja de Trabajo para listado'!$BC$151:$CB$151,0)),0)+IFERROR(INDEX('Hoja de Trabajo para listado'!$DE$153:$DG$274,MATCH($A1177,'Hoja de Trabajo para listado'!$DE$153:$DE$1048576,0),MATCH((CUADRO!I$5&amp;$E1177),'Hoja de Trabajo para listado'!$DE$151:$DG$151,0)),0)+IFERROR(INDEX('Hoja de Trabajo para listado'!$CD$155:$DC$1048576,MATCH($A1177,'Hoja de Trabajo para listado'!$CD$155:$CD$1048576,0),MATCH((CUADRO!I$5&amp;$E1177),'Hoja de Trabajo para listado'!$CD$151:$DC$151,0)),0)</f>
        <v>202682487.00999999</v>
      </c>
      <c r="J1177" s="243">
        <f ca="1">+IFERROR(INDEX('Hoja de Trabajo para listado'!$A$155:$Z$1048576,MATCH($A1177,'Hoja de Trabajo para listado'!$A$155:$A$1048576,0),MATCH((CUADRO!J$5&amp;$E1177),'Hoja de Trabajo para listado'!$A$151:$Z$151,0)),0)+IFERROR(INDEX('Hoja de Trabajo para listado'!$AB$155:$BA$1048576,MATCH($A1177,'Hoja de Trabajo para listado'!$AB$155:$AB$1048576,0),MATCH((CUADRO!J$5&amp;$E1177),'Hoja de Trabajo para listado'!$AB$151:$BA$151,0)),0)+IFERROR(INDEX('Hoja de Trabajo para listado'!$BC$155:$CB$1048576,MATCH($A1177,'Hoja de Trabajo para listado'!$BC$155:$BC$1048576,0),MATCH((CUADRO!J$5&amp;$E1177),'Hoja de Trabajo para listado'!$BC$151:$CB$151,0)),0)+IFERROR(INDEX('Hoja de Trabajo para listado'!$DE$153:$DG$274,MATCH($A1177,'Hoja de Trabajo para listado'!$DE$153:$DE$1048576,0),MATCH((CUADRO!J$5&amp;$E1177),'Hoja de Trabajo para listado'!$DE$151:$DG$151,0)),0)+IFERROR(INDEX('Hoja de Trabajo para listado'!$CD$155:$DC$1048576,MATCH($A1177,'Hoja de Trabajo para listado'!$CD$155:$CD$1048576,0),MATCH((CUADRO!J$5&amp;$E1177),'Hoja de Trabajo para listado'!$CD$151:$DC$151,0)),0)</f>
        <v>0</v>
      </c>
      <c r="K1177" s="243">
        <f ca="1">+IFERROR(INDEX('Hoja de Trabajo para listado'!$A$155:$Z$1048576,MATCH($A1177,'Hoja de Trabajo para listado'!$A$155:$A$1048576,0),MATCH((CUADRO!K$5&amp;$E1177),'Hoja de Trabajo para listado'!$A$151:$Z$151,0)),0)+IFERROR(INDEX('Hoja de Trabajo para listado'!$AB$155:$BA$1048576,MATCH($A1177,'Hoja de Trabajo para listado'!$AB$155:$AB$1048576,0),MATCH((CUADRO!K$5&amp;$E1177),'Hoja de Trabajo para listado'!$AB$151:$BA$151,0)),0)+IFERROR(INDEX('Hoja de Trabajo para listado'!$BC$155:$CB$1048576,MATCH($A1177,'Hoja de Trabajo para listado'!$BC$155:$BC$1048576,0),MATCH((CUADRO!K$5&amp;$E1177),'Hoja de Trabajo para listado'!$BC$151:$CB$151,0)),0)+IFERROR(INDEX('Hoja de Trabajo para listado'!$DE$153:$DG$274,MATCH($A1177,'Hoja de Trabajo para listado'!$DE$153:$DE$1048576,0),MATCH((CUADRO!K$5&amp;$E1177),'Hoja de Trabajo para listado'!$DE$151:$DG$151,0)),0)+IFERROR(INDEX('Hoja de Trabajo para listado'!$CD$155:$DC$1048576,MATCH($A1177,'Hoja de Trabajo para listado'!$CD$155:$CD$1048576,0),MATCH((CUADRO!K$5&amp;$E1177),'Hoja de Trabajo para listado'!$CD$151:$DC$151,0)),0)</f>
        <v>0</v>
      </c>
      <c r="L1177" s="243">
        <f ca="1">+IFERROR(INDEX('Hoja de Trabajo para listado'!$A$155:$Z$1048576,MATCH($A1177,'Hoja de Trabajo para listado'!$A$155:$A$1048576,0),MATCH((CUADRO!L$5&amp;$E1177),'Hoja de Trabajo para listado'!$A$151:$Z$151,0)),0)+IFERROR(INDEX('Hoja de Trabajo para listado'!$AB$155:$BA$1048576,MATCH($A1177,'Hoja de Trabajo para listado'!$AB$155:$AB$1048576,0),MATCH((CUADRO!L$5&amp;$E1177),'Hoja de Trabajo para listado'!$AB$151:$BA$151,0)),0)+IFERROR(INDEX('Hoja de Trabajo para listado'!$BC$155:$CB$1048576,MATCH($A1177,'Hoja de Trabajo para listado'!$BC$155:$BC$1048576,0),MATCH((CUADRO!L$5&amp;$E1177),'Hoja de Trabajo para listado'!$BC$151:$CB$151,0)),0)+IFERROR(INDEX('Hoja de Trabajo para listado'!$DE$153:$DG$274,MATCH($A1177,'Hoja de Trabajo para listado'!$DE$153:$DE$1048576,0),MATCH((CUADRO!L$5&amp;$E1177),'Hoja de Trabajo para listado'!$DE$151:$DG$151,0)),0)+IFERROR(INDEX('Hoja de Trabajo para listado'!$CD$155:$DC$1048576,MATCH($A1177,'Hoja de Trabajo para listado'!$CD$155:$CD$1048576,0),MATCH((CUADRO!L$5&amp;$E1177),'Hoja de Trabajo para listado'!$CD$151:$DC$151,0)),0)</f>
        <v>0</v>
      </c>
      <c r="M1177" s="243">
        <f ca="1">+IFERROR(INDEX('Hoja de Trabajo para listado'!$A$155:$Z$1048576,MATCH($A1177,'Hoja de Trabajo para listado'!$A$155:$A$1048576,0),MATCH((CUADRO!M$5&amp;$E1177),'Hoja de Trabajo para listado'!$A$151:$Z$151,0)),0)+IFERROR(INDEX('Hoja de Trabajo para listado'!$AB$155:$BA$1048576,MATCH($A1177,'Hoja de Trabajo para listado'!$AB$155:$AB$1048576,0),MATCH((CUADRO!M$5&amp;$E1177),'Hoja de Trabajo para listado'!$AB$151:$BA$151,0)),0)+IFERROR(INDEX('Hoja de Trabajo para listado'!$BC$155:$CB$1048576,MATCH($A1177,'Hoja de Trabajo para listado'!$BC$155:$BC$1048576,0),MATCH((CUADRO!M$5&amp;$E1177),'Hoja de Trabajo para listado'!$BC$151:$CB$151,0)),0)+IFERROR(INDEX('Hoja de Trabajo para listado'!$DE$153:$DG$274,MATCH($A1177,'Hoja de Trabajo para listado'!$DE$153:$DE$1048576,0),MATCH((CUADRO!M$5&amp;$E1177),'Hoja de Trabajo para listado'!$DE$151:$DG$151,0)),0)+IFERROR(INDEX('Hoja de Trabajo para listado'!$CD$155:$DC$1048576,MATCH($A1177,'Hoja de Trabajo para listado'!$CD$155:$CD$1048576,0),MATCH((CUADRO!M$5&amp;$E1177),'Hoja de Trabajo para listado'!$CD$151:$DC$151,0)),0)</f>
        <v>0</v>
      </c>
      <c r="N1177" s="243">
        <f ca="1">+IFERROR(INDEX('Hoja de Trabajo para listado'!$A$155:$Z$1048576,MATCH($A1177,'Hoja de Trabajo para listado'!$A$155:$A$1048576,0),MATCH((CUADRO!N$5&amp;$E1177),'Hoja de Trabajo para listado'!$A$151:$Z$151,0)),0)+IFERROR(INDEX('Hoja de Trabajo para listado'!$AB$155:$BA$1048576,MATCH($A1177,'Hoja de Trabajo para listado'!$AB$155:$AB$1048576,0),MATCH((CUADRO!N$5&amp;$E1177),'Hoja de Trabajo para listado'!$AB$151:$BA$151,0)),0)+IFERROR(INDEX('Hoja de Trabajo para listado'!$BC$155:$CB$1048576,MATCH($A1177,'Hoja de Trabajo para listado'!$BC$155:$BC$1048576,0),MATCH((CUADRO!N$5&amp;$E1177),'Hoja de Trabajo para listado'!$BC$151:$CB$151,0)),0)+IFERROR(INDEX('Hoja de Trabajo para listado'!$DE$153:$DG$274,MATCH($A1177,'Hoja de Trabajo para listado'!$DE$153:$DE$1048576,0),MATCH((CUADRO!N$5&amp;$E1177),'Hoja de Trabajo para listado'!$DE$151:$DG$151,0)),0)+IFERROR(INDEX('Hoja de Trabajo para listado'!$CD$155:$DC$1048576,MATCH($A1177,'Hoja de Trabajo para listado'!$CD$155:$CD$1048576,0),MATCH((CUADRO!N$5&amp;$E1177),'Hoja de Trabajo para listado'!$CD$151:$DC$151,0)),0)</f>
        <v>0</v>
      </c>
      <c r="O1177" s="243">
        <f ca="1">+IFERROR(INDEX('Hoja de Trabajo para listado'!$A$155:$Z$1048576,MATCH($A1177,'Hoja de Trabajo para listado'!$A$155:$A$1048576,0),MATCH((CUADRO!O$5&amp;$E1177),'Hoja de Trabajo para listado'!$A$151:$Z$151,0)),0)+IFERROR(INDEX('Hoja de Trabajo para listado'!$AB$155:$BA$1048576,MATCH($A1177,'Hoja de Trabajo para listado'!$AB$155:$AB$1048576,0),MATCH((CUADRO!O$5&amp;$E1177),'Hoja de Trabajo para listado'!$AB$151:$BA$151,0)),0)+IFERROR(INDEX('Hoja de Trabajo para listado'!$BC$155:$CB$1048576,MATCH($A1177,'Hoja de Trabajo para listado'!$BC$155:$BC$1048576,0),MATCH((CUADRO!O$5&amp;$E1177),'Hoja de Trabajo para listado'!$BC$151:$CB$151,0)),0)+IFERROR(INDEX('Hoja de Trabajo para listado'!$DE$153:$DG$274,MATCH($A1177,'Hoja de Trabajo para listado'!$DE$153:$DE$1048576,0),MATCH((CUADRO!O$5&amp;$E1177),'Hoja de Trabajo para listado'!$DE$151:$DG$151,0)),0)+IFERROR(INDEX('Hoja de Trabajo para listado'!$CD$155:$DC$1048576,MATCH($A1177,'Hoja de Trabajo para listado'!$CD$155:$CD$1048576,0),MATCH((CUADRO!O$5&amp;$E1177),'Hoja de Trabajo para listado'!$CD$151:$DC$151,0)),0)</f>
        <v>0</v>
      </c>
      <c r="P1177" s="243">
        <f ca="1">+IFERROR(INDEX('Hoja de Trabajo para listado'!$A$155:$Z$1048576,MATCH($A1177,'Hoja de Trabajo para listado'!$A$155:$A$1048576,0),MATCH((CUADRO!P$5&amp;$E1177),'Hoja de Trabajo para listado'!$A$151:$Z$151,0)),0)+IFERROR(INDEX('Hoja de Trabajo para listado'!$AB$155:$BA$1048576,MATCH($A1177,'Hoja de Trabajo para listado'!$AB$155:$AB$1048576,0),MATCH((CUADRO!P$5&amp;$E1177),'Hoja de Trabajo para listado'!$AB$151:$BA$151,0)),0)+IFERROR(INDEX('Hoja de Trabajo para listado'!$BC$155:$CB$1048576,MATCH($A1177,'Hoja de Trabajo para listado'!$BC$155:$BC$1048576,0),MATCH((CUADRO!P$5&amp;$E1177),'Hoja de Trabajo para listado'!$BC$151:$CB$151,0)),0)+IFERROR(INDEX('Hoja de Trabajo para listado'!$DE$153:$DG$274,MATCH($A1177,'Hoja de Trabajo para listado'!$DE$153:$DE$1048576,0),MATCH((CUADRO!P$5&amp;$E1177),'Hoja de Trabajo para listado'!$DE$151:$DG$151,0)),0)+IFERROR(INDEX('Hoja de Trabajo para listado'!$CD$155:$DC$1048576,MATCH($A1177,'Hoja de Trabajo para listado'!$CD$155:$CD$1048576,0),MATCH((CUADRO!P$5&amp;$E1177),'Hoja de Trabajo para listado'!$CD$151:$DC$151,0)),0)</f>
        <v>0</v>
      </c>
      <c r="Q1177" s="243">
        <f ca="1">+IFERROR(INDEX('Hoja de Trabajo para listado'!$A$155:$Z$1048576,MATCH($A1177,'Hoja de Trabajo para listado'!$A$155:$A$1048576,0),MATCH((CUADRO!Q$5&amp;$E1177),'Hoja de Trabajo para listado'!$A$151:$Z$151,0)),0)+IFERROR(INDEX('Hoja de Trabajo para listado'!$AB$155:$BA$1048576,MATCH($A1177,'Hoja de Trabajo para listado'!$AB$155:$AB$1048576,0),MATCH((CUADRO!Q$5&amp;$E1177),'Hoja de Trabajo para listado'!$AB$151:$BA$151,0)),0)+IFERROR(INDEX('Hoja de Trabajo para listado'!$BC$155:$CB$1048576,MATCH($A1177,'Hoja de Trabajo para listado'!$BC$155:$BC$1048576,0),MATCH((CUADRO!Q$5&amp;$E1177),'Hoja de Trabajo para listado'!$BC$151:$CB$151,0)),0)+IFERROR(INDEX('Hoja de Trabajo para listado'!$DE$153:$DG$274,MATCH($A1177,'Hoja de Trabajo para listado'!$DE$153:$DE$1048576,0),MATCH((CUADRO!Q$5&amp;$E1177),'Hoja de Trabajo para listado'!$DE$151:$DG$151,0)),0)+IFERROR(INDEX('Hoja de Trabajo para listado'!$CD$155:$DC$1048576,MATCH($A1177,'Hoja de Trabajo para listado'!$CD$155:$CD$1048576,0),MATCH((CUADRO!Q$5&amp;$E1177),'Hoja de Trabajo para listado'!$CD$151:$DC$151,0)),0)</f>
        <v>0</v>
      </c>
      <c r="R1177" s="243">
        <f t="shared" ca="1" si="39"/>
        <v>231370268.94</v>
      </c>
      <c r="S1177" s="243">
        <f ca="1">+R1176+R1177</f>
        <v>2423145160.5</v>
      </c>
      <c r="T1177" s="243">
        <f ca="1">+S1177</f>
        <v>2423145160.5</v>
      </c>
      <c r="U1177" s="242">
        <f t="shared" si="40"/>
        <v>2</v>
      </c>
      <c r="V1177" s="333" t="str">
        <f>+VLOOKUP(A1177,bd_lista!$A$3:$E$590,5,FALSE)</f>
        <v>Órgano Ejecutivo</v>
      </c>
      <c r="W1177" s="392"/>
      <c r="X1177" s="242">
        <v>99</v>
      </c>
      <c r="Y1177" s="242" t="s">
        <v>1371</v>
      </c>
      <c r="Z1177" s="292"/>
      <c r="AA1177" s="246"/>
    </row>
    <row r="1178" spans="1:27" ht="27" customHeight="1">
      <c r="A1178" s="377" t="s">
        <v>544</v>
      </c>
      <c r="B1178" s="387" t="s">
        <v>544</v>
      </c>
      <c r="C1178" s="247" t="str">
        <f>+VLOOKUP(A1178,bd_lista!$A$3:$C$590,3,FALSE)</f>
        <v>Dirección General de Administración y Finanzas Territoriales</v>
      </c>
      <c r="D1178" s="389" t="str">
        <f>+C1178</f>
        <v>Dirección General de Administración y Finanzas Territoriales</v>
      </c>
      <c r="E1178" s="247" t="s">
        <v>1304</v>
      </c>
      <c r="F1178" s="243">
        <f ca="1">+IFERROR(INDEX('Hoja de Trabajo para listado'!$A$155:$Z$1048576,MATCH($A1178,'Hoja de Trabajo para listado'!$A$155:$A$1048576,0),MATCH((CUADRO!F$5&amp;$E1178),'Hoja de Trabajo para listado'!$A$151:$Z$151,0)),0)+IFERROR(INDEX('Hoja de Trabajo para listado'!$AB$155:$BA$1048576,MATCH($A1178,'Hoja de Trabajo para listado'!$AB$155:$AB$1048576,0),MATCH((CUADRO!F$5&amp;$E1178),'Hoja de Trabajo para listado'!$AB$151:$BA$151,0)),0)+IFERROR(INDEX('Hoja de Trabajo para listado'!$BC$155:$CB$1048576,MATCH($A1178,'Hoja de Trabajo para listado'!$BC$155:$BC$1048576,0),MATCH((CUADRO!F$5&amp;$E1178),'Hoja de Trabajo para listado'!$BC$151:$CB$151,0)),0)+IFERROR(INDEX('Hoja de Trabajo para listado'!$DE$153:$DG$274,MATCH($A1178,'Hoja de Trabajo para listado'!$DE$153:$DE$1048576,0),MATCH((CUADRO!F$5&amp;$E1178),'Hoja de Trabajo para listado'!$DE$151:$DG$151,0)),0)+IFERROR(INDEX('Hoja de Trabajo para listado'!$CD$155:$DC$1048576,MATCH($A1178,'Hoja de Trabajo para listado'!$CD$155:$CD$1048576,0),MATCH((CUADRO!F$5&amp;$E1178),'Hoja de Trabajo para listado'!$CD$151:$DC$151,0)),0)</f>
        <v>0</v>
      </c>
      <c r="G1178" s="243">
        <f ca="1">+IFERROR(INDEX('Hoja de Trabajo para listado'!$A$155:$Z$1048576,MATCH($A1178,'Hoja de Trabajo para listado'!$A$155:$A$1048576,0),MATCH((CUADRO!G$5&amp;$E1178),'Hoja de Trabajo para listado'!$A$151:$Z$151,0)),0)+IFERROR(INDEX('Hoja de Trabajo para listado'!$AB$155:$BA$1048576,MATCH($A1178,'Hoja de Trabajo para listado'!$AB$155:$AB$1048576,0),MATCH((CUADRO!G$5&amp;$E1178),'Hoja de Trabajo para listado'!$AB$151:$BA$151,0)),0)+IFERROR(INDEX('Hoja de Trabajo para listado'!$BC$155:$CB$1048576,MATCH($A1178,'Hoja de Trabajo para listado'!$BC$155:$BC$1048576,0),MATCH((CUADRO!G$5&amp;$E1178),'Hoja de Trabajo para listado'!$BC$151:$CB$151,0)),0)+IFERROR(INDEX('Hoja de Trabajo para listado'!$DE$153:$DG$274,MATCH($A1178,'Hoja de Trabajo para listado'!$DE$153:$DE$1048576,0),MATCH((CUADRO!G$5&amp;$E1178),'Hoja de Trabajo para listado'!$DE$151:$DG$151,0)),0)+IFERROR(INDEX('Hoja de Trabajo para listado'!$CD$155:$DC$1048576,MATCH($A1178,'Hoja de Trabajo para listado'!$CD$155:$CD$1048576,0),MATCH((CUADRO!G$5&amp;$E1178),'Hoja de Trabajo para listado'!$CD$151:$DC$151,0)),0)</f>
        <v>0</v>
      </c>
      <c r="H1178" s="243">
        <f ca="1">+IFERROR(INDEX('Hoja de Trabajo para listado'!$A$155:$Z$1048576,MATCH($A1178,'Hoja de Trabajo para listado'!$A$155:$A$1048576,0),MATCH((CUADRO!H$5&amp;$E1178),'Hoja de Trabajo para listado'!$A$151:$Z$151,0)),0)+IFERROR(INDEX('Hoja de Trabajo para listado'!$AB$155:$BA$1048576,MATCH($A1178,'Hoja de Trabajo para listado'!$AB$155:$AB$1048576,0),MATCH((CUADRO!H$5&amp;$E1178),'Hoja de Trabajo para listado'!$AB$151:$BA$151,0)),0)+IFERROR(INDEX('Hoja de Trabajo para listado'!$BC$155:$CB$1048576,MATCH($A1178,'Hoja de Trabajo para listado'!$BC$155:$BC$1048576,0),MATCH((CUADRO!H$5&amp;$E1178),'Hoja de Trabajo para listado'!$BC$151:$CB$151,0)),0)+IFERROR(INDEX('Hoja de Trabajo para listado'!$DE$153:$DG$274,MATCH($A1178,'Hoja de Trabajo para listado'!$DE$153:$DE$1048576,0),MATCH((CUADRO!H$5&amp;$E1178),'Hoja de Trabajo para listado'!$DE$151:$DG$151,0)),0)+IFERROR(INDEX('Hoja de Trabajo para listado'!$CD$155:$DC$1048576,MATCH($A1178,'Hoja de Trabajo para listado'!$CD$155:$CD$1048576,0),MATCH((CUADRO!H$5&amp;$E1178),'Hoja de Trabajo para listado'!$CD$151:$DC$151,0)),0)</f>
        <v>0</v>
      </c>
      <c r="I1178" s="243">
        <f ca="1">+IFERROR(INDEX('Hoja de Trabajo para listado'!$A$155:$Z$1048576,MATCH($A1178,'Hoja de Trabajo para listado'!$A$155:$A$1048576,0),MATCH((CUADRO!I$5&amp;$E1178),'Hoja de Trabajo para listado'!$A$151:$Z$151,0)),0)+IFERROR(INDEX('Hoja de Trabajo para listado'!$AB$155:$BA$1048576,MATCH($A1178,'Hoja de Trabajo para listado'!$AB$155:$AB$1048576,0),MATCH((CUADRO!I$5&amp;$E1178),'Hoja de Trabajo para listado'!$AB$151:$BA$151,0)),0)+IFERROR(INDEX('Hoja de Trabajo para listado'!$BC$155:$CB$1048576,MATCH($A1178,'Hoja de Trabajo para listado'!$BC$155:$BC$1048576,0),MATCH((CUADRO!I$5&amp;$E1178),'Hoja de Trabajo para listado'!$BC$151:$CB$151,0)),0)+IFERROR(INDEX('Hoja de Trabajo para listado'!$DE$153:$DG$274,MATCH($A1178,'Hoja de Trabajo para listado'!$DE$153:$DE$1048576,0),MATCH((CUADRO!I$5&amp;$E1178),'Hoja de Trabajo para listado'!$DE$151:$DG$151,0)),0)+IFERROR(INDEX('Hoja de Trabajo para listado'!$CD$155:$DC$1048576,MATCH($A1178,'Hoja de Trabajo para listado'!$CD$155:$CD$1048576,0),MATCH((CUADRO!I$5&amp;$E1178),'Hoja de Trabajo para listado'!$CD$151:$DC$151,0)),0)</f>
        <v>0</v>
      </c>
      <c r="J1178" s="243">
        <f ca="1">+IFERROR(INDEX('Hoja de Trabajo para listado'!$A$155:$Z$1048576,MATCH($A1178,'Hoja de Trabajo para listado'!$A$155:$A$1048576,0),MATCH((CUADRO!J$5&amp;$E1178),'Hoja de Trabajo para listado'!$A$151:$Z$151,0)),0)+IFERROR(INDEX('Hoja de Trabajo para listado'!$AB$155:$BA$1048576,MATCH($A1178,'Hoja de Trabajo para listado'!$AB$155:$AB$1048576,0),MATCH((CUADRO!J$5&amp;$E1178),'Hoja de Trabajo para listado'!$AB$151:$BA$151,0)),0)+IFERROR(INDEX('Hoja de Trabajo para listado'!$BC$155:$CB$1048576,MATCH($A1178,'Hoja de Trabajo para listado'!$BC$155:$BC$1048576,0),MATCH((CUADRO!J$5&amp;$E1178),'Hoja de Trabajo para listado'!$BC$151:$CB$151,0)),0)+IFERROR(INDEX('Hoja de Trabajo para listado'!$DE$153:$DG$274,MATCH($A1178,'Hoja de Trabajo para listado'!$DE$153:$DE$1048576,0),MATCH((CUADRO!J$5&amp;$E1178),'Hoja de Trabajo para listado'!$DE$151:$DG$151,0)),0)+IFERROR(INDEX('Hoja de Trabajo para listado'!$CD$155:$DC$1048576,MATCH($A1178,'Hoja de Trabajo para listado'!$CD$155:$CD$1048576,0),MATCH((CUADRO!J$5&amp;$E1178),'Hoja de Trabajo para listado'!$CD$151:$DC$151,0)),0)</f>
        <v>0</v>
      </c>
      <c r="K1178" s="243">
        <f ca="1">+IFERROR(INDEX('Hoja de Trabajo para listado'!$A$155:$Z$1048576,MATCH($A1178,'Hoja de Trabajo para listado'!$A$155:$A$1048576,0),MATCH((CUADRO!K$5&amp;$E1178),'Hoja de Trabajo para listado'!$A$151:$Z$151,0)),0)+IFERROR(INDEX('Hoja de Trabajo para listado'!$AB$155:$BA$1048576,MATCH($A1178,'Hoja de Trabajo para listado'!$AB$155:$AB$1048576,0),MATCH((CUADRO!K$5&amp;$E1178),'Hoja de Trabajo para listado'!$AB$151:$BA$151,0)),0)+IFERROR(INDEX('Hoja de Trabajo para listado'!$BC$155:$CB$1048576,MATCH($A1178,'Hoja de Trabajo para listado'!$BC$155:$BC$1048576,0),MATCH((CUADRO!K$5&amp;$E1178),'Hoja de Trabajo para listado'!$BC$151:$CB$151,0)),0)+IFERROR(INDEX('Hoja de Trabajo para listado'!$DE$153:$DG$274,MATCH($A1178,'Hoja de Trabajo para listado'!$DE$153:$DE$1048576,0),MATCH((CUADRO!K$5&amp;$E1178),'Hoja de Trabajo para listado'!$DE$151:$DG$151,0)),0)+IFERROR(INDEX('Hoja de Trabajo para listado'!$CD$155:$DC$1048576,MATCH($A1178,'Hoja de Trabajo para listado'!$CD$155:$CD$1048576,0),MATCH((CUADRO!K$5&amp;$E1178),'Hoja de Trabajo para listado'!$CD$151:$DC$151,0)),0)</f>
        <v>0</v>
      </c>
      <c r="L1178" s="243">
        <f ca="1">+IFERROR(INDEX('Hoja de Trabajo para listado'!$A$155:$Z$1048576,MATCH($A1178,'Hoja de Trabajo para listado'!$A$155:$A$1048576,0),MATCH((CUADRO!L$5&amp;$E1178),'Hoja de Trabajo para listado'!$A$151:$Z$151,0)),0)+IFERROR(INDEX('Hoja de Trabajo para listado'!$AB$155:$BA$1048576,MATCH($A1178,'Hoja de Trabajo para listado'!$AB$155:$AB$1048576,0),MATCH((CUADRO!L$5&amp;$E1178),'Hoja de Trabajo para listado'!$AB$151:$BA$151,0)),0)+IFERROR(INDEX('Hoja de Trabajo para listado'!$BC$155:$CB$1048576,MATCH($A1178,'Hoja de Trabajo para listado'!$BC$155:$BC$1048576,0),MATCH((CUADRO!L$5&amp;$E1178),'Hoja de Trabajo para listado'!$BC$151:$CB$151,0)),0)+IFERROR(INDEX('Hoja de Trabajo para listado'!$DE$153:$DG$274,MATCH($A1178,'Hoja de Trabajo para listado'!$DE$153:$DE$1048576,0),MATCH((CUADRO!L$5&amp;$E1178),'Hoja de Trabajo para listado'!$DE$151:$DG$151,0)),0)+IFERROR(INDEX('Hoja de Trabajo para listado'!$CD$155:$DC$1048576,MATCH($A1178,'Hoja de Trabajo para listado'!$CD$155:$CD$1048576,0),MATCH((CUADRO!L$5&amp;$E1178),'Hoja de Trabajo para listado'!$CD$151:$DC$151,0)),0)</f>
        <v>0</v>
      </c>
      <c r="M1178" s="243">
        <f ca="1">+IFERROR(INDEX('Hoja de Trabajo para listado'!$A$155:$Z$1048576,MATCH($A1178,'Hoja de Trabajo para listado'!$A$155:$A$1048576,0),MATCH((CUADRO!M$5&amp;$E1178),'Hoja de Trabajo para listado'!$A$151:$Z$151,0)),0)+IFERROR(INDEX('Hoja de Trabajo para listado'!$AB$155:$BA$1048576,MATCH($A1178,'Hoja de Trabajo para listado'!$AB$155:$AB$1048576,0),MATCH((CUADRO!M$5&amp;$E1178),'Hoja de Trabajo para listado'!$AB$151:$BA$151,0)),0)+IFERROR(INDEX('Hoja de Trabajo para listado'!$BC$155:$CB$1048576,MATCH($A1178,'Hoja de Trabajo para listado'!$BC$155:$BC$1048576,0),MATCH((CUADRO!M$5&amp;$E1178),'Hoja de Trabajo para listado'!$BC$151:$CB$151,0)),0)+IFERROR(INDEX('Hoja de Trabajo para listado'!$DE$153:$DG$274,MATCH($A1178,'Hoja de Trabajo para listado'!$DE$153:$DE$1048576,0),MATCH((CUADRO!M$5&amp;$E1178),'Hoja de Trabajo para listado'!$DE$151:$DG$151,0)),0)+IFERROR(INDEX('Hoja de Trabajo para listado'!$CD$155:$DC$1048576,MATCH($A1178,'Hoja de Trabajo para listado'!$CD$155:$CD$1048576,0),MATCH((CUADRO!M$5&amp;$E1178),'Hoja de Trabajo para listado'!$CD$151:$DC$151,0)),0)</f>
        <v>0</v>
      </c>
      <c r="N1178" s="243">
        <f ca="1">+IFERROR(INDEX('Hoja de Trabajo para listado'!$A$155:$Z$1048576,MATCH($A1178,'Hoja de Trabajo para listado'!$A$155:$A$1048576,0),MATCH((CUADRO!N$5&amp;$E1178),'Hoja de Trabajo para listado'!$A$151:$Z$151,0)),0)+IFERROR(INDEX('Hoja de Trabajo para listado'!$AB$155:$BA$1048576,MATCH($A1178,'Hoja de Trabajo para listado'!$AB$155:$AB$1048576,0),MATCH((CUADRO!N$5&amp;$E1178),'Hoja de Trabajo para listado'!$AB$151:$BA$151,0)),0)+IFERROR(INDEX('Hoja de Trabajo para listado'!$BC$155:$CB$1048576,MATCH($A1178,'Hoja de Trabajo para listado'!$BC$155:$BC$1048576,0),MATCH((CUADRO!N$5&amp;$E1178),'Hoja de Trabajo para listado'!$BC$151:$CB$151,0)),0)+IFERROR(INDEX('Hoja de Trabajo para listado'!$DE$153:$DG$274,MATCH($A1178,'Hoja de Trabajo para listado'!$DE$153:$DE$1048576,0),MATCH((CUADRO!N$5&amp;$E1178),'Hoja de Trabajo para listado'!$DE$151:$DG$151,0)),0)+IFERROR(INDEX('Hoja de Trabajo para listado'!$CD$155:$DC$1048576,MATCH($A1178,'Hoja de Trabajo para listado'!$CD$155:$CD$1048576,0),MATCH((CUADRO!N$5&amp;$E1178),'Hoja de Trabajo para listado'!$CD$151:$DC$151,0)),0)</f>
        <v>0</v>
      </c>
      <c r="O1178" s="243">
        <f ca="1">+IFERROR(INDEX('Hoja de Trabajo para listado'!$A$155:$Z$1048576,MATCH($A1178,'Hoja de Trabajo para listado'!$A$155:$A$1048576,0),MATCH((CUADRO!O$5&amp;$E1178),'Hoja de Trabajo para listado'!$A$151:$Z$151,0)),0)+IFERROR(INDEX('Hoja de Trabajo para listado'!$AB$155:$BA$1048576,MATCH($A1178,'Hoja de Trabajo para listado'!$AB$155:$AB$1048576,0),MATCH((CUADRO!O$5&amp;$E1178),'Hoja de Trabajo para listado'!$AB$151:$BA$151,0)),0)+IFERROR(INDEX('Hoja de Trabajo para listado'!$BC$155:$CB$1048576,MATCH($A1178,'Hoja de Trabajo para listado'!$BC$155:$BC$1048576,0),MATCH((CUADRO!O$5&amp;$E1178),'Hoja de Trabajo para listado'!$BC$151:$CB$151,0)),0)+IFERROR(INDEX('Hoja de Trabajo para listado'!$DE$153:$DG$274,MATCH($A1178,'Hoja de Trabajo para listado'!$DE$153:$DE$1048576,0),MATCH((CUADRO!O$5&amp;$E1178),'Hoja de Trabajo para listado'!$DE$151:$DG$151,0)),0)+IFERROR(INDEX('Hoja de Trabajo para listado'!$CD$155:$DC$1048576,MATCH($A1178,'Hoja de Trabajo para listado'!$CD$155:$CD$1048576,0),MATCH((CUADRO!O$5&amp;$E1178),'Hoja de Trabajo para listado'!$CD$151:$DC$151,0)),0)</f>
        <v>0</v>
      </c>
      <c r="P1178" s="243">
        <f ca="1">+IFERROR(INDEX('Hoja de Trabajo para listado'!$A$155:$Z$1048576,MATCH($A1178,'Hoja de Trabajo para listado'!$A$155:$A$1048576,0),MATCH((CUADRO!P$5&amp;$E1178),'Hoja de Trabajo para listado'!$A$151:$Z$151,0)),0)+IFERROR(INDEX('Hoja de Trabajo para listado'!$AB$155:$BA$1048576,MATCH($A1178,'Hoja de Trabajo para listado'!$AB$155:$AB$1048576,0),MATCH((CUADRO!P$5&amp;$E1178),'Hoja de Trabajo para listado'!$AB$151:$BA$151,0)),0)+IFERROR(INDEX('Hoja de Trabajo para listado'!$BC$155:$CB$1048576,MATCH($A1178,'Hoja de Trabajo para listado'!$BC$155:$BC$1048576,0),MATCH((CUADRO!P$5&amp;$E1178),'Hoja de Trabajo para listado'!$BC$151:$CB$151,0)),0)+IFERROR(INDEX('Hoja de Trabajo para listado'!$DE$153:$DG$274,MATCH($A1178,'Hoja de Trabajo para listado'!$DE$153:$DE$1048576,0),MATCH((CUADRO!P$5&amp;$E1178),'Hoja de Trabajo para listado'!$DE$151:$DG$151,0)),0)+IFERROR(INDEX('Hoja de Trabajo para listado'!$CD$155:$DC$1048576,MATCH($A1178,'Hoja de Trabajo para listado'!$CD$155:$CD$1048576,0),MATCH((CUADRO!P$5&amp;$E1178),'Hoja de Trabajo para listado'!$CD$151:$DC$151,0)),0)</f>
        <v>0</v>
      </c>
      <c r="Q1178" s="243">
        <f ca="1">+IFERROR(INDEX('Hoja de Trabajo para listado'!$A$155:$Z$1048576,MATCH($A1178,'Hoja de Trabajo para listado'!$A$155:$A$1048576,0),MATCH((CUADRO!Q$5&amp;$E1178),'Hoja de Trabajo para listado'!$A$151:$Z$151,0)),0)+IFERROR(INDEX('Hoja de Trabajo para listado'!$AB$155:$BA$1048576,MATCH($A1178,'Hoja de Trabajo para listado'!$AB$155:$AB$1048576,0),MATCH((CUADRO!Q$5&amp;$E1178),'Hoja de Trabajo para listado'!$AB$151:$BA$151,0)),0)+IFERROR(INDEX('Hoja de Trabajo para listado'!$BC$155:$CB$1048576,MATCH($A1178,'Hoja de Trabajo para listado'!$BC$155:$BC$1048576,0),MATCH((CUADRO!Q$5&amp;$E1178),'Hoja de Trabajo para listado'!$BC$151:$CB$151,0)),0)+IFERROR(INDEX('Hoja de Trabajo para listado'!$DE$153:$DG$274,MATCH($A1178,'Hoja de Trabajo para listado'!$DE$153:$DE$1048576,0),MATCH((CUADRO!Q$5&amp;$E1178),'Hoja de Trabajo para listado'!$DE$151:$DG$151,0)),0)+IFERROR(INDEX('Hoja de Trabajo para listado'!$CD$155:$DC$1048576,MATCH($A1178,'Hoja de Trabajo para listado'!$CD$155:$CD$1048576,0),MATCH((CUADRO!Q$5&amp;$E1178),'Hoja de Trabajo para listado'!$CD$151:$DC$151,0)),0)</f>
        <v>0</v>
      </c>
      <c r="R1178" s="243">
        <f t="shared" ca="1" si="39"/>
        <v>0</v>
      </c>
      <c r="S1178" s="243"/>
      <c r="T1178" s="243">
        <f ca="1">+T1179</f>
        <v>11652318.939999999</v>
      </c>
      <c r="U1178" s="242">
        <f t="shared" si="40"/>
        <v>1</v>
      </c>
      <c r="V1178" s="333" t="str">
        <f>+VLOOKUP(A1178,bd_lista!$A$3:$E$590,5,FALSE)</f>
        <v>Órgano Ejecutivo</v>
      </c>
      <c r="W1178" s="391" t="str">
        <f>+V1178</f>
        <v>Órgano Ejecutivo</v>
      </c>
      <c r="X1178" s="242" t="str">
        <f>+A1178</f>
        <v>99 - 04</v>
      </c>
      <c r="Y1178" s="242" t="str">
        <f>+VLOOKUP(X1178,bd_lista!$A$3:$C$590,3,FALSE)</f>
        <v>Dirección General de Administración y Finanzas Territoriales</v>
      </c>
      <c r="Z1178" s="294" t="str">
        <f>+X1178</f>
        <v>99 - 04</v>
      </c>
      <c r="AA1178" s="246" t="str">
        <f>+Y1178</f>
        <v>Dirección General de Administración y Finanzas Territoriales</v>
      </c>
    </row>
    <row r="1179" spans="1:27" ht="15" customHeight="1">
      <c r="A1179" s="377" t="s">
        <v>544</v>
      </c>
      <c r="B1179" s="388"/>
      <c r="C1179" s="247" t="str">
        <f>+VLOOKUP(A1179,bd_lista!$A$3:$C$590,3,FALSE)</f>
        <v>Dirección General de Administración y Finanzas Territoriales</v>
      </c>
      <c r="D1179" s="390"/>
      <c r="E1179" s="333" t="s">
        <v>1305</v>
      </c>
      <c r="F1179" s="243">
        <f ca="1">+IFERROR(INDEX('Hoja de Trabajo para listado'!$A$155:$Z$1048576,MATCH($A1179,'Hoja de Trabajo para listado'!$A$155:$A$1048576,0),MATCH((CUADRO!F$5&amp;$E1179),'Hoja de Trabajo para listado'!$A$151:$Z$151,0)),0)+IFERROR(INDEX('Hoja de Trabajo para listado'!$AB$155:$BA$1048576,MATCH($A1179,'Hoja de Trabajo para listado'!$AB$155:$AB$1048576,0),MATCH((CUADRO!F$5&amp;$E1179),'Hoja de Trabajo para listado'!$AB$151:$BA$151,0)),0)+IFERROR(INDEX('Hoja de Trabajo para listado'!$BC$155:$CB$1048576,MATCH($A1179,'Hoja de Trabajo para listado'!$BC$155:$BC$1048576,0),MATCH((CUADRO!F$5&amp;$E1179),'Hoja de Trabajo para listado'!$BC$151:$CB$151,0)),0)+IFERROR(INDEX('Hoja de Trabajo para listado'!$DE$153:$DG$274,MATCH($A1179,'Hoja de Trabajo para listado'!$DE$153:$DE$1048576,0),MATCH((CUADRO!F$5&amp;$E1179),'Hoja de Trabajo para listado'!$DE$151:$DG$151,0)),0)+IFERROR(INDEX('Hoja de Trabajo para listado'!$CD$155:$DC$1048576,MATCH($A1179,'Hoja de Trabajo para listado'!$CD$155:$CD$1048576,0),MATCH((CUADRO!F$5&amp;$E1179),'Hoja de Trabajo para listado'!$CD$151:$DC$151,0)),0)</f>
        <v>5222509.0599999996</v>
      </c>
      <c r="G1179" s="243">
        <f ca="1">+IFERROR(INDEX('Hoja de Trabajo para listado'!$A$155:$Z$1048576,MATCH($A1179,'Hoja de Trabajo para listado'!$A$155:$A$1048576,0),MATCH((CUADRO!G$5&amp;$E1179),'Hoja de Trabajo para listado'!$A$151:$Z$151,0)),0)+IFERROR(INDEX('Hoja de Trabajo para listado'!$AB$155:$BA$1048576,MATCH($A1179,'Hoja de Trabajo para listado'!$AB$155:$AB$1048576,0),MATCH((CUADRO!G$5&amp;$E1179),'Hoja de Trabajo para listado'!$AB$151:$BA$151,0)),0)+IFERROR(INDEX('Hoja de Trabajo para listado'!$BC$155:$CB$1048576,MATCH($A1179,'Hoja de Trabajo para listado'!$BC$155:$BC$1048576,0),MATCH((CUADRO!G$5&amp;$E1179),'Hoja de Trabajo para listado'!$BC$151:$CB$151,0)),0)+IFERROR(INDEX('Hoja de Trabajo para listado'!$DE$153:$DG$274,MATCH($A1179,'Hoja de Trabajo para listado'!$DE$153:$DE$1048576,0),MATCH((CUADRO!G$5&amp;$E1179),'Hoja de Trabajo para listado'!$DE$151:$DG$151,0)),0)+IFERROR(INDEX('Hoja de Trabajo para listado'!$CD$155:$DC$1048576,MATCH($A1179,'Hoja de Trabajo para listado'!$CD$155:$CD$1048576,0),MATCH((CUADRO!G$5&amp;$E1179),'Hoja de Trabajo para listado'!$CD$151:$DC$151,0)),0)</f>
        <v>2561085.34</v>
      </c>
      <c r="H1179" s="243">
        <f ca="1">+IFERROR(INDEX('Hoja de Trabajo para listado'!$A$155:$Z$1048576,MATCH($A1179,'Hoja de Trabajo para listado'!$A$155:$A$1048576,0),MATCH((CUADRO!H$5&amp;$E1179),'Hoja de Trabajo para listado'!$A$151:$Z$151,0)),0)+IFERROR(INDEX('Hoja de Trabajo para listado'!$AB$155:$BA$1048576,MATCH($A1179,'Hoja de Trabajo para listado'!$AB$155:$AB$1048576,0),MATCH((CUADRO!H$5&amp;$E1179),'Hoja de Trabajo para listado'!$AB$151:$BA$151,0)),0)+IFERROR(INDEX('Hoja de Trabajo para listado'!$BC$155:$CB$1048576,MATCH($A1179,'Hoja de Trabajo para listado'!$BC$155:$BC$1048576,0),MATCH((CUADRO!H$5&amp;$E1179),'Hoja de Trabajo para listado'!$BC$151:$CB$151,0)),0)+IFERROR(INDEX('Hoja de Trabajo para listado'!$DE$153:$DG$274,MATCH($A1179,'Hoja de Trabajo para listado'!$DE$153:$DE$1048576,0),MATCH((CUADRO!H$5&amp;$E1179),'Hoja de Trabajo para listado'!$DE$151:$DG$151,0)),0)+IFERROR(INDEX('Hoja de Trabajo para listado'!$CD$155:$DC$1048576,MATCH($A1179,'Hoja de Trabajo para listado'!$CD$155:$CD$1048576,0),MATCH((CUADRO!H$5&amp;$E1179),'Hoja de Trabajo para listado'!$CD$151:$DC$151,0)),0)</f>
        <v>1793042.03</v>
      </c>
      <c r="I1179" s="243">
        <f ca="1">+IFERROR(INDEX('Hoja de Trabajo para listado'!$A$155:$Z$1048576,MATCH($A1179,'Hoja de Trabajo para listado'!$A$155:$A$1048576,0),MATCH((CUADRO!I$5&amp;$E1179),'Hoja de Trabajo para listado'!$A$151:$Z$151,0)),0)+IFERROR(INDEX('Hoja de Trabajo para listado'!$AB$155:$BA$1048576,MATCH($A1179,'Hoja de Trabajo para listado'!$AB$155:$AB$1048576,0),MATCH((CUADRO!I$5&amp;$E1179),'Hoja de Trabajo para listado'!$AB$151:$BA$151,0)),0)+IFERROR(INDEX('Hoja de Trabajo para listado'!$BC$155:$CB$1048576,MATCH($A1179,'Hoja de Trabajo para listado'!$BC$155:$BC$1048576,0),MATCH((CUADRO!I$5&amp;$E1179),'Hoja de Trabajo para listado'!$BC$151:$CB$151,0)),0)+IFERROR(INDEX('Hoja de Trabajo para listado'!$DE$153:$DG$274,MATCH($A1179,'Hoja de Trabajo para listado'!$DE$153:$DE$1048576,0),MATCH((CUADRO!I$5&amp;$E1179),'Hoja de Trabajo para listado'!$DE$151:$DG$151,0)),0)+IFERROR(INDEX('Hoja de Trabajo para listado'!$CD$155:$DC$1048576,MATCH($A1179,'Hoja de Trabajo para listado'!$CD$155:$CD$1048576,0),MATCH((CUADRO!I$5&amp;$E1179),'Hoja de Trabajo para listado'!$CD$151:$DC$151,0)),0)</f>
        <v>2075682.51</v>
      </c>
      <c r="J1179" s="243">
        <f ca="1">+IFERROR(INDEX('Hoja de Trabajo para listado'!$A$155:$Z$1048576,MATCH($A1179,'Hoja de Trabajo para listado'!$A$155:$A$1048576,0),MATCH((CUADRO!J$5&amp;$E1179),'Hoja de Trabajo para listado'!$A$151:$Z$151,0)),0)+IFERROR(INDEX('Hoja de Trabajo para listado'!$AB$155:$BA$1048576,MATCH($A1179,'Hoja de Trabajo para listado'!$AB$155:$AB$1048576,0),MATCH((CUADRO!J$5&amp;$E1179),'Hoja de Trabajo para listado'!$AB$151:$BA$151,0)),0)+IFERROR(INDEX('Hoja de Trabajo para listado'!$BC$155:$CB$1048576,MATCH($A1179,'Hoja de Trabajo para listado'!$BC$155:$BC$1048576,0),MATCH((CUADRO!J$5&amp;$E1179),'Hoja de Trabajo para listado'!$BC$151:$CB$151,0)),0)+IFERROR(INDEX('Hoja de Trabajo para listado'!$DE$153:$DG$274,MATCH($A1179,'Hoja de Trabajo para listado'!$DE$153:$DE$1048576,0),MATCH((CUADRO!J$5&amp;$E1179),'Hoja de Trabajo para listado'!$DE$151:$DG$151,0)),0)+IFERROR(INDEX('Hoja de Trabajo para listado'!$CD$155:$DC$1048576,MATCH($A1179,'Hoja de Trabajo para listado'!$CD$155:$CD$1048576,0),MATCH((CUADRO!J$5&amp;$E1179),'Hoja de Trabajo para listado'!$CD$151:$DC$151,0)),0)</f>
        <v>0</v>
      </c>
      <c r="K1179" s="243">
        <f ca="1">+IFERROR(INDEX('Hoja de Trabajo para listado'!$A$155:$Z$1048576,MATCH($A1179,'Hoja de Trabajo para listado'!$A$155:$A$1048576,0),MATCH((CUADRO!K$5&amp;$E1179),'Hoja de Trabajo para listado'!$A$151:$Z$151,0)),0)+IFERROR(INDEX('Hoja de Trabajo para listado'!$AB$155:$BA$1048576,MATCH($A1179,'Hoja de Trabajo para listado'!$AB$155:$AB$1048576,0),MATCH((CUADRO!K$5&amp;$E1179),'Hoja de Trabajo para listado'!$AB$151:$BA$151,0)),0)+IFERROR(INDEX('Hoja de Trabajo para listado'!$BC$155:$CB$1048576,MATCH($A1179,'Hoja de Trabajo para listado'!$BC$155:$BC$1048576,0),MATCH((CUADRO!K$5&amp;$E1179),'Hoja de Trabajo para listado'!$BC$151:$CB$151,0)),0)+IFERROR(INDEX('Hoja de Trabajo para listado'!$DE$153:$DG$274,MATCH($A1179,'Hoja de Trabajo para listado'!$DE$153:$DE$1048576,0),MATCH((CUADRO!K$5&amp;$E1179),'Hoja de Trabajo para listado'!$DE$151:$DG$151,0)),0)+IFERROR(INDEX('Hoja de Trabajo para listado'!$CD$155:$DC$1048576,MATCH($A1179,'Hoja de Trabajo para listado'!$CD$155:$CD$1048576,0),MATCH((CUADRO!K$5&amp;$E1179),'Hoja de Trabajo para listado'!$CD$151:$DC$151,0)),0)</f>
        <v>0</v>
      </c>
      <c r="L1179" s="243">
        <f ca="1">+IFERROR(INDEX('Hoja de Trabajo para listado'!$A$155:$Z$1048576,MATCH($A1179,'Hoja de Trabajo para listado'!$A$155:$A$1048576,0),MATCH((CUADRO!L$5&amp;$E1179),'Hoja de Trabajo para listado'!$A$151:$Z$151,0)),0)+IFERROR(INDEX('Hoja de Trabajo para listado'!$AB$155:$BA$1048576,MATCH($A1179,'Hoja de Trabajo para listado'!$AB$155:$AB$1048576,0),MATCH((CUADRO!L$5&amp;$E1179),'Hoja de Trabajo para listado'!$AB$151:$BA$151,0)),0)+IFERROR(INDEX('Hoja de Trabajo para listado'!$BC$155:$CB$1048576,MATCH($A1179,'Hoja de Trabajo para listado'!$BC$155:$BC$1048576,0),MATCH((CUADRO!L$5&amp;$E1179),'Hoja de Trabajo para listado'!$BC$151:$CB$151,0)),0)+IFERROR(INDEX('Hoja de Trabajo para listado'!$DE$153:$DG$274,MATCH($A1179,'Hoja de Trabajo para listado'!$DE$153:$DE$1048576,0),MATCH((CUADRO!L$5&amp;$E1179),'Hoja de Trabajo para listado'!$DE$151:$DG$151,0)),0)+IFERROR(INDEX('Hoja de Trabajo para listado'!$CD$155:$DC$1048576,MATCH($A1179,'Hoja de Trabajo para listado'!$CD$155:$CD$1048576,0),MATCH((CUADRO!L$5&amp;$E1179),'Hoja de Trabajo para listado'!$CD$151:$DC$151,0)),0)</f>
        <v>0</v>
      </c>
      <c r="M1179" s="243">
        <f ca="1">+IFERROR(INDEX('Hoja de Trabajo para listado'!$A$155:$Z$1048576,MATCH($A1179,'Hoja de Trabajo para listado'!$A$155:$A$1048576,0),MATCH((CUADRO!M$5&amp;$E1179),'Hoja de Trabajo para listado'!$A$151:$Z$151,0)),0)+IFERROR(INDEX('Hoja de Trabajo para listado'!$AB$155:$BA$1048576,MATCH($A1179,'Hoja de Trabajo para listado'!$AB$155:$AB$1048576,0),MATCH((CUADRO!M$5&amp;$E1179),'Hoja de Trabajo para listado'!$AB$151:$BA$151,0)),0)+IFERROR(INDEX('Hoja de Trabajo para listado'!$BC$155:$CB$1048576,MATCH($A1179,'Hoja de Trabajo para listado'!$BC$155:$BC$1048576,0),MATCH((CUADRO!M$5&amp;$E1179),'Hoja de Trabajo para listado'!$BC$151:$CB$151,0)),0)+IFERROR(INDEX('Hoja de Trabajo para listado'!$DE$153:$DG$274,MATCH($A1179,'Hoja de Trabajo para listado'!$DE$153:$DE$1048576,0),MATCH((CUADRO!M$5&amp;$E1179),'Hoja de Trabajo para listado'!$DE$151:$DG$151,0)),0)+IFERROR(INDEX('Hoja de Trabajo para listado'!$CD$155:$DC$1048576,MATCH($A1179,'Hoja de Trabajo para listado'!$CD$155:$CD$1048576,0),MATCH((CUADRO!M$5&amp;$E1179),'Hoja de Trabajo para listado'!$CD$151:$DC$151,0)),0)</f>
        <v>0</v>
      </c>
      <c r="N1179" s="243">
        <f ca="1">+IFERROR(INDEX('Hoja de Trabajo para listado'!$A$155:$Z$1048576,MATCH($A1179,'Hoja de Trabajo para listado'!$A$155:$A$1048576,0),MATCH((CUADRO!N$5&amp;$E1179),'Hoja de Trabajo para listado'!$A$151:$Z$151,0)),0)+IFERROR(INDEX('Hoja de Trabajo para listado'!$AB$155:$BA$1048576,MATCH($A1179,'Hoja de Trabajo para listado'!$AB$155:$AB$1048576,0),MATCH((CUADRO!N$5&amp;$E1179),'Hoja de Trabajo para listado'!$AB$151:$BA$151,0)),0)+IFERROR(INDEX('Hoja de Trabajo para listado'!$BC$155:$CB$1048576,MATCH($A1179,'Hoja de Trabajo para listado'!$BC$155:$BC$1048576,0),MATCH((CUADRO!N$5&amp;$E1179),'Hoja de Trabajo para listado'!$BC$151:$CB$151,0)),0)+IFERROR(INDEX('Hoja de Trabajo para listado'!$DE$153:$DG$274,MATCH($A1179,'Hoja de Trabajo para listado'!$DE$153:$DE$1048576,0),MATCH((CUADRO!N$5&amp;$E1179),'Hoja de Trabajo para listado'!$DE$151:$DG$151,0)),0)+IFERROR(INDEX('Hoja de Trabajo para listado'!$CD$155:$DC$1048576,MATCH($A1179,'Hoja de Trabajo para listado'!$CD$155:$CD$1048576,0),MATCH((CUADRO!N$5&amp;$E1179),'Hoja de Trabajo para listado'!$CD$151:$DC$151,0)),0)</f>
        <v>0</v>
      </c>
      <c r="O1179" s="243">
        <f ca="1">+IFERROR(INDEX('Hoja de Trabajo para listado'!$A$155:$Z$1048576,MATCH($A1179,'Hoja de Trabajo para listado'!$A$155:$A$1048576,0),MATCH((CUADRO!O$5&amp;$E1179),'Hoja de Trabajo para listado'!$A$151:$Z$151,0)),0)+IFERROR(INDEX('Hoja de Trabajo para listado'!$AB$155:$BA$1048576,MATCH($A1179,'Hoja de Trabajo para listado'!$AB$155:$AB$1048576,0),MATCH((CUADRO!O$5&amp;$E1179),'Hoja de Trabajo para listado'!$AB$151:$BA$151,0)),0)+IFERROR(INDEX('Hoja de Trabajo para listado'!$BC$155:$CB$1048576,MATCH($A1179,'Hoja de Trabajo para listado'!$BC$155:$BC$1048576,0),MATCH((CUADRO!O$5&amp;$E1179),'Hoja de Trabajo para listado'!$BC$151:$CB$151,0)),0)+IFERROR(INDEX('Hoja de Trabajo para listado'!$DE$153:$DG$274,MATCH($A1179,'Hoja de Trabajo para listado'!$DE$153:$DE$1048576,0),MATCH((CUADRO!O$5&amp;$E1179),'Hoja de Trabajo para listado'!$DE$151:$DG$151,0)),0)+IFERROR(INDEX('Hoja de Trabajo para listado'!$CD$155:$DC$1048576,MATCH($A1179,'Hoja de Trabajo para listado'!$CD$155:$CD$1048576,0),MATCH((CUADRO!O$5&amp;$E1179),'Hoja de Trabajo para listado'!$CD$151:$DC$151,0)),0)</f>
        <v>0</v>
      </c>
      <c r="P1179" s="243">
        <f ca="1">+IFERROR(INDEX('Hoja de Trabajo para listado'!$A$155:$Z$1048576,MATCH($A1179,'Hoja de Trabajo para listado'!$A$155:$A$1048576,0),MATCH((CUADRO!P$5&amp;$E1179),'Hoja de Trabajo para listado'!$A$151:$Z$151,0)),0)+IFERROR(INDEX('Hoja de Trabajo para listado'!$AB$155:$BA$1048576,MATCH($A1179,'Hoja de Trabajo para listado'!$AB$155:$AB$1048576,0),MATCH((CUADRO!P$5&amp;$E1179),'Hoja de Trabajo para listado'!$AB$151:$BA$151,0)),0)+IFERROR(INDEX('Hoja de Trabajo para listado'!$BC$155:$CB$1048576,MATCH($A1179,'Hoja de Trabajo para listado'!$BC$155:$BC$1048576,0),MATCH((CUADRO!P$5&amp;$E1179),'Hoja de Trabajo para listado'!$BC$151:$CB$151,0)),0)+IFERROR(INDEX('Hoja de Trabajo para listado'!$DE$153:$DG$274,MATCH($A1179,'Hoja de Trabajo para listado'!$DE$153:$DE$1048576,0),MATCH((CUADRO!P$5&amp;$E1179),'Hoja de Trabajo para listado'!$DE$151:$DG$151,0)),0)+IFERROR(INDEX('Hoja de Trabajo para listado'!$CD$155:$DC$1048576,MATCH($A1179,'Hoja de Trabajo para listado'!$CD$155:$CD$1048576,0),MATCH((CUADRO!P$5&amp;$E1179),'Hoja de Trabajo para listado'!$CD$151:$DC$151,0)),0)</f>
        <v>0</v>
      </c>
      <c r="Q1179" s="243">
        <f ca="1">+IFERROR(INDEX('Hoja de Trabajo para listado'!$A$155:$Z$1048576,MATCH($A1179,'Hoja de Trabajo para listado'!$A$155:$A$1048576,0),MATCH((CUADRO!Q$5&amp;$E1179),'Hoja de Trabajo para listado'!$A$151:$Z$151,0)),0)+IFERROR(INDEX('Hoja de Trabajo para listado'!$AB$155:$BA$1048576,MATCH($A1179,'Hoja de Trabajo para listado'!$AB$155:$AB$1048576,0),MATCH((CUADRO!Q$5&amp;$E1179),'Hoja de Trabajo para listado'!$AB$151:$BA$151,0)),0)+IFERROR(INDEX('Hoja de Trabajo para listado'!$BC$155:$CB$1048576,MATCH($A1179,'Hoja de Trabajo para listado'!$BC$155:$BC$1048576,0),MATCH((CUADRO!Q$5&amp;$E1179),'Hoja de Trabajo para listado'!$BC$151:$CB$151,0)),0)+IFERROR(INDEX('Hoja de Trabajo para listado'!$DE$153:$DG$274,MATCH($A1179,'Hoja de Trabajo para listado'!$DE$153:$DE$1048576,0),MATCH((CUADRO!Q$5&amp;$E1179),'Hoja de Trabajo para listado'!$DE$151:$DG$151,0)),0)+IFERROR(INDEX('Hoja de Trabajo para listado'!$CD$155:$DC$1048576,MATCH($A1179,'Hoja de Trabajo para listado'!$CD$155:$CD$1048576,0),MATCH((CUADRO!Q$5&amp;$E1179),'Hoja de Trabajo para listado'!$CD$151:$DC$151,0)),0)</f>
        <v>0</v>
      </c>
      <c r="R1179" s="243">
        <f t="shared" ca="1" si="39"/>
        <v>11652318.939999999</v>
      </c>
      <c r="S1179" s="243">
        <f ca="1">+R1178+R1179</f>
        <v>11652318.939999999</v>
      </c>
      <c r="T1179" s="243">
        <f ca="1">+S1179</f>
        <v>11652318.939999999</v>
      </c>
      <c r="U1179" s="242">
        <f t="shared" si="40"/>
        <v>2</v>
      </c>
      <c r="V1179" s="333" t="str">
        <f>+VLOOKUP(A1179,bd_lista!$A$3:$E$590,5,FALSE)</f>
        <v>Órgano Ejecutivo</v>
      </c>
      <c r="W1179" s="392"/>
      <c r="X1179" s="242" t="str">
        <f>+A1179</f>
        <v>99 - 04</v>
      </c>
      <c r="Y1179" s="242" t="str">
        <f>+VLOOKUP(X1179,bd_lista!$A$3:$C$590,3,FALSE)</f>
        <v>Dirección General de Administración y Finanzas Territoriales</v>
      </c>
      <c r="Z1179" s="292"/>
      <c r="AA1179" s="246"/>
    </row>
    <row r="1180" spans="1:27">
      <c r="D1180" s="336"/>
    </row>
  </sheetData>
  <autoFilter ref="A5:AA1179" xr:uid="{E5FFFC49-AB01-4026-894C-A597054DDD30}">
    <filterColumn colId="19">
      <filters>
        <filter val="1,060.00"/>
        <filter val="1,165,069,452.95"/>
        <filter val="1,320.29"/>
        <filter val="1,391.00"/>
        <filter val="1,472.90"/>
        <filter val="1,476,568.57"/>
        <filter val="1,483,920.00"/>
        <filter val="1,512.80"/>
        <filter val="1,581,967.42"/>
        <filter val="1,657.00"/>
        <filter val="1,759,696.68"/>
        <filter val="10,032,775.37"/>
        <filter val="11,105,836.87"/>
        <filter val="11,577.55"/>
        <filter val="112,074.00"/>
        <filter val="12,099,658.46"/>
        <filter val="125,000.00"/>
        <filter val="125,443.40"/>
        <filter val="13,257,581.68"/>
        <filter val="136,618.00"/>
        <filter val="14,655,631.04"/>
        <filter val="14,683.74"/>
        <filter val="154,830.00"/>
        <filter val="165,856.00"/>
        <filter val="18.00"/>
        <filter val="183,268.98"/>
        <filter val="19,819,446.58"/>
        <filter val="194,648.00"/>
        <filter val="195.00"/>
        <filter val="198.67"/>
        <filter val="2,456,827.28"/>
        <filter val="2,638,923,716.75"/>
        <filter val="2,675,128.54"/>
        <filter val="2,940.00"/>
        <filter val="214,000.62"/>
        <filter val="220,206.00"/>
        <filter val="23,984.05"/>
        <filter val="23.86"/>
        <filter val="231,991.75"/>
        <filter val="24,678.65"/>
        <filter val="25,217.42"/>
        <filter val="250,056,692.98"/>
        <filter val="26,570.08"/>
        <filter val="266.00"/>
        <filter val="28,067.81"/>
        <filter val="29,233.22"/>
        <filter val="296,451.08"/>
        <filter val="3,097.91"/>
        <filter val="3,536,364.78"/>
        <filter val="30,436,427.13"/>
        <filter val="31,601,949.04"/>
        <filter val="37,808.65"/>
        <filter val="384,817,064.01"/>
        <filter val="4,485,564.00"/>
        <filter val="4,559,605.34"/>
        <filter val="414.00"/>
        <filter val="43,534.70"/>
        <filter val="435.10"/>
        <filter val="450.00"/>
        <filter val="5,000,000.00"/>
        <filter val="5,885.45"/>
        <filter val="5,908.68"/>
        <filter val="501.00"/>
        <filter val="514,933.57"/>
        <filter val="6,855.18"/>
        <filter val="60.03"/>
        <filter val="64,745.01"/>
        <filter val="64,827,000.00"/>
        <filter val="650.00"/>
        <filter val="67,424.63"/>
        <filter val="674.00"/>
        <filter val="681,967.30"/>
        <filter val="69,780,219.07"/>
        <filter val="7,100.00"/>
        <filter val="7,519,025.72"/>
        <filter val="7,697.00"/>
        <filter val="7,978.11"/>
        <filter val="786,059.21"/>
        <filter val="8,346,444.42"/>
        <filter val="821,681.86"/>
        <filter val="830,642.00"/>
        <filter val="848.72"/>
        <filter val="86,394.49"/>
        <filter val="866,277.12"/>
        <filter val="9,030.03"/>
        <filter val="9,451,870.61"/>
        <filter val="9,773.16"/>
        <filter val="90,983.27"/>
        <filter val="91,525.00"/>
        <filter val="93.70"/>
        <filter val="944,967,852.59"/>
        <filter val="99,926.39"/>
      </filters>
    </filterColumn>
    <filterColumn colId="21">
      <filters>
        <filter val="Empresas Nacionales"/>
        <filter val="Instituciones Descentralizadas"/>
        <filter val="Órgano Ejecutivo"/>
      </filters>
    </filterColumn>
  </autoFilter>
  <sortState xmlns:xlrd2="http://schemas.microsoft.com/office/spreadsheetml/2017/richdata2" ref="A6:AA1179">
    <sortCondition ref="A6:A1179"/>
  </sortState>
  <mergeCells count="1761">
    <mergeCell ref="W1176:W1177"/>
    <mergeCell ref="W1178:W1179"/>
    <mergeCell ref="W1142:W1143"/>
    <mergeCell ref="W1144:W1145"/>
    <mergeCell ref="W1146:W1147"/>
    <mergeCell ref="W1148:W1149"/>
    <mergeCell ref="W1150:W1151"/>
    <mergeCell ref="W1152:W1153"/>
    <mergeCell ref="W1154:W1155"/>
    <mergeCell ref="W1156:W1157"/>
    <mergeCell ref="W1158:W1159"/>
    <mergeCell ref="W1160:W1161"/>
    <mergeCell ref="W1162:W1163"/>
    <mergeCell ref="W1164:W1165"/>
    <mergeCell ref="W1166:W1167"/>
    <mergeCell ref="W1168:W1169"/>
    <mergeCell ref="W1170:W1171"/>
    <mergeCell ref="W1172:W1173"/>
    <mergeCell ref="W1174:W1175"/>
    <mergeCell ref="D1158:D1159"/>
    <mergeCell ref="D1160:D1161"/>
    <mergeCell ref="D1162:D1163"/>
    <mergeCell ref="D1164:D1165"/>
    <mergeCell ref="D1166:D1167"/>
    <mergeCell ref="D1168:D1169"/>
    <mergeCell ref="D1170:D1171"/>
    <mergeCell ref="D1172:D1173"/>
    <mergeCell ref="D1174:D1175"/>
    <mergeCell ref="D1176:D1177"/>
    <mergeCell ref="D1178:D1179"/>
    <mergeCell ref="W6:W7"/>
    <mergeCell ref="W8:W9"/>
    <mergeCell ref="W10:W11"/>
    <mergeCell ref="W12:W13"/>
    <mergeCell ref="W14:W15"/>
    <mergeCell ref="W16:W17"/>
    <mergeCell ref="W18:W19"/>
    <mergeCell ref="W20:W21"/>
    <mergeCell ref="W22:W23"/>
    <mergeCell ref="W24:W25"/>
    <mergeCell ref="W26:W27"/>
    <mergeCell ref="W28:W29"/>
    <mergeCell ref="W34:W35"/>
    <mergeCell ref="W36:W37"/>
    <mergeCell ref="W38:W39"/>
    <mergeCell ref="W40:W41"/>
    <mergeCell ref="W42:W43"/>
    <mergeCell ref="W44:W45"/>
    <mergeCell ref="W46:W47"/>
    <mergeCell ref="W1138:W1139"/>
    <mergeCell ref="W1140:W1141"/>
    <mergeCell ref="B1172:B1173"/>
    <mergeCell ref="B1174:B1175"/>
    <mergeCell ref="B1176:B1177"/>
    <mergeCell ref="B1178:B1179"/>
    <mergeCell ref="D8:D9"/>
    <mergeCell ref="D10:D11"/>
    <mergeCell ref="D12:D13"/>
    <mergeCell ref="D14:D15"/>
    <mergeCell ref="D16:D17"/>
    <mergeCell ref="D18:D19"/>
    <mergeCell ref="D20:D21"/>
    <mergeCell ref="D22:D23"/>
    <mergeCell ref="D24:D25"/>
    <mergeCell ref="D26:D27"/>
    <mergeCell ref="D28:D29"/>
    <mergeCell ref="D34:D35"/>
    <mergeCell ref="D36:D37"/>
    <mergeCell ref="D38:D39"/>
    <mergeCell ref="D40:D41"/>
    <mergeCell ref="D42:D43"/>
    <mergeCell ref="D44:D45"/>
    <mergeCell ref="D46:D47"/>
    <mergeCell ref="D1138:D1139"/>
    <mergeCell ref="D1140:D1141"/>
    <mergeCell ref="D1142:D1143"/>
    <mergeCell ref="D1144:D1145"/>
    <mergeCell ref="D1146:D1147"/>
    <mergeCell ref="D1148:D1149"/>
    <mergeCell ref="D1150:D1151"/>
    <mergeCell ref="D1152:D1153"/>
    <mergeCell ref="D1154:D1155"/>
    <mergeCell ref="D1156:D1157"/>
    <mergeCell ref="B1138:B1139"/>
    <mergeCell ref="B1140:B1141"/>
    <mergeCell ref="B1142:B1143"/>
    <mergeCell ref="B1144:B1145"/>
    <mergeCell ref="B1146:B1147"/>
    <mergeCell ref="B1148:B1149"/>
    <mergeCell ref="B1150:B1151"/>
    <mergeCell ref="B1152:B1153"/>
    <mergeCell ref="B1154:B1155"/>
    <mergeCell ref="B1156:B1157"/>
    <mergeCell ref="B1158:B1159"/>
    <mergeCell ref="B1160:B1161"/>
    <mergeCell ref="B1162:B1163"/>
    <mergeCell ref="B1164:B1165"/>
    <mergeCell ref="B1166:B1167"/>
    <mergeCell ref="B1168:B1169"/>
    <mergeCell ref="B1170:B1171"/>
    <mergeCell ref="B6:B7"/>
    <mergeCell ref="D6:D7"/>
    <mergeCell ref="B8:B9"/>
    <mergeCell ref="B10:B11"/>
    <mergeCell ref="B12:B13"/>
    <mergeCell ref="B14:B15"/>
    <mergeCell ref="B16:B17"/>
    <mergeCell ref="B18:B19"/>
    <mergeCell ref="B20:B21"/>
    <mergeCell ref="B22:B23"/>
    <mergeCell ref="B24:B25"/>
    <mergeCell ref="B26:B27"/>
    <mergeCell ref="B28:B29"/>
    <mergeCell ref="B34:B35"/>
    <mergeCell ref="B36:B37"/>
    <mergeCell ref="B38:B39"/>
    <mergeCell ref="B40:B41"/>
    <mergeCell ref="W1130:W1131"/>
    <mergeCell ref="W1132:W1133"/>
    <mergeCell ref="W1134:W1135"/>
    <mergeCell ref="W1136:W1137"/>
    <mergeCell ref="W1118:W1119"/>
    <mergeCell ref="W1120:W1121"/>
    <mergeCell ref="W1122:W1123"/>
    <mergeCell ref="W1124:W1125"/>
    <mergeCell ref="W1126:W1127"/>
    <mergeCell ref="W1128:W1129"/>
    <mergeCell ref="W1106:W1107"/>
    <mergeCell ref="W1108:W1109"/>
    <mergeCell ref="W1110:W1111"/>
    <mergeCell ref="W1112:W1113"/>
    <mergeCell ref="W1114:W1115"/>
    <mergeCell ref="W1116:W1117"/>
    <mergeCell ref="W1094:W1095"/>
    <mergeCell ref="W1096:W1097"/>
    <mergeCell ref="W1098:W1099"/>
    <mergeCell ref="W1100:W1101"/>
    <mergeCell ref="W1102:W1103"/>
    <mergeCell ref="W1104:W1105"/>
    <mergeCell ref="W1082:W1083"/>
    <mergeCell ref="W1084:W1085"/>
    <mergeCell ref="W1086:W1087"/>
    <mergeCell ref="W1088:W1089"/>
    <mergeCell ref="W1090:W1091"/>
    <mergeCell ref="W1092:W1093"/>
    <mergeCell ref="W1070:W1071"/>
    <mergeCell ref="W1072:W1073"/>
    <mergeCell ref="W1074:W1075"/>
    <mergeCell ref="W1076:W1077"/>
    <mergeCell ref="W1078:W1079"/>
    <mergeCell ref="W1080:W1081"/>
    <mergeCell ref="W1058:W1059"/>
    <mergeCell ref="W1060:W1061"/>
    <mergeCell ref="W1062:W1063"/>
    <mergeCell ref="W1064:W1065"/>
    <mergeCell ref="W1066:W1067"/>
    <mergeCell ref="W1068:W1069"/>
    <mergeCell ref="W1046:W1047"/>
    <mergeCell ref="W1048:W1049"/>
    <mergeCell ref="W1050:W1051"/>
    <mergeCell ref="W1052:W1053"/>
    <mergeCell ref="W1054:W1055"/>
    <mergeCell ref="W1056:W1057"/>
    <mergeCell ref="W1034:W1035"/>
    <mergeCell ref="W1036:W1037"/>
    <mergeCell ref="W1038:W1039"/>
    <mergeCell ref="W1040:W1041"/>
    <mergeCell ref="W1042:W1043"/>
    <mergeCell ref="W1044:W1045"/>
    <mergeCell ref="W1022:W1023"/>
    <mergeCell ref="W1024:W1025"/>
    <mergeCell ref="W1026:W1027"/>
    <mergeCell ref="W1028:W1029"/>
    <mergeCell ref="W1030:W1031"/>
    <mergeCell ref="W1032:W1033"/>
    <mergeCell ref="W1010:W1011"/>
    <mergeCell ref="W1012:W1013"/>
    <mergeCell ref="W1014:W1015"/>
    <mergeCell ref="W1016:W1017"/>
    <mergeCell ref="W1018:W1019"/>
    <mergeCell ref="W1020:W1021"/>
    <mergeCell ref="W998:W999"/>
    <mergeCell ref="W1000:W1001"/>
    <mergeCell ref="W1002:W1003"/>
    <mergeCell ref="W1004:W1005"/>
    <mergeCell ref="W1006:W1007"/>
    <mergeCell ref="W1008:W1009"/>
    <mergeCell ref="W986:W987"/>
    <mergeCell ref="W988:W989"/>
    <mergeCell ref="W990:W991"/>
    <mergeCell ref="W992:W993"/>
    <mergeCell ref="W994:W995"/>
    <mergeCell ref="W996:W997"/>
    <mergeCell ref="W974:W975"/>
    <mergeCell ref="W976:W977"/>
    <mergeCell ref="W978:W979"/>
    <mergeCell ref="W980:W981"/>
    <mergeCell ref="W982:W983"/>
    <mergeCell ref="W984:W985"/>
    <mergeCell ref="W962:W963"/>
    <mergeCell ref="W964:W965"/>
    <mergeCell ref="W966:W967"/>
    <mergeCell ref="W968:W969"/>
    <mergeCell ref="W970:W971"/>
    <mergeCell ref="W972:W973"/>
    <mergeCell ref="W950:W951"/>
    <mergeCell ref="W952:W953"/>
    <mergeCell ref="W954:W955"/>
    <mergeCell ref="W956:W957"/>
    <mergeCell ref="W958:W959"/>
    <mergeCell ref="W960:W961"/>
    <mergeCell ref="W938:W939"/>
    <mergeCell ref="W940:W941"/>
    <mergeCell ref="W942:W943"/>
    <mergeCell ref="W944:W945"/>
    <mergeCell ref="W946:W947"/>
    <mergeCell ref="W948:W949"/>
    <mergeCell ref="W926:W927"/>
    <mergeCell ref="W928:W929"/>
    <mergeCell ref="W930:W931"/>
    <mergeCell ref="W932:W933"/>
    <mergeCell ref="W934:W935"/>
    <mergeCell ref="W936:W937"/>
    <mergeCell ref="W914:W915"/>
    <mergeCell ref="W916:W917"/>
    <mergeCell ref="W918:W919"/>
    <mergeCell ref="W920:W921"/>
    <mergeCell ref="W922:W923"/>
    <mergeCell ref="W924:W925"/>
    <mergeCell ref="W902:W903"/>
    <mergeCell ref="W904:W905"/>
    <mergeCell ref="W906:W907"/>
    <mergeCell ref="W908:W909"/>
    <mergeCell ref="W910:W911"/>
    <mergeCell ref="W912:W913"/>
    <mergeCell ref="W890:W891"/>
    <mergeCell ref="W892:W893"/>
    <mergeCell ref="W894:W895"/>
    <mergeCell ref="W896:W897"/>
    <mergeCell ref="W898:W899"/>
    <mergeCell ref="W900:W901"/>
    <mergeCell ref="W878:W879"/>
    <mergeCell ref="W880:W881"/>
    <mergeCell ref="W882:W883"/>
    <mergeCell ref="W884:W885"/>
    <mergeCell ref="W886:W887"/>
    <mergeCell ref="W888:W889"/>
    <mergeCell ref="W866:W867"/>
    <mergeCell ref="W868:W869"/>
    <mergeCell ref="W870:W871"/>
    <mergeCell ref="W872:W873"/>
    <mergeCell ref="W874:W875"/>
    <mergeCell ref="W876:W877"/>
    <mergeCell ref="W854:W855"/>
    <mergeCell ref="W856:W857"/>
    <mergeCell ref="W858:W859"/>
    <mergeCell ref="W860:W861"/>
    <mergeCell ref="W862:W863"/>
    <mergeCell ref="W864:W865"/>
    <mergeCell ref="W842:W843"/>
    <mergeCell ref="W844:W845"/>
    <mergeCell ref="W846:W847"/>
    <mergeCell ref="W848:W849"/>
    <mergeCell ref="W850:W851"/>
    <mergeCell ref="W852:W853"/>
    <mergeCell ref="W830:W831"/>
    <mergeCell ref="W832:W833"/>
    <mergeCell ref="W834:W835"/>
    <mergeCell ref="W836:W837"/>
    <mergeCell ref="W838:W839"/>
    <mergeCell ref="W840:W841"/>
    <mergeCell ref="W818:W819"/>
    <mergeCell ref="W820:W821"/>
    <mergeCell ref="W822:W823"/>
    <mergeCell ref="W824:W825"/>
    <mergeCell ref="W826:W827"/>
    <mergeCell ref="W828:W829"/>
    <mergeCell ref="W806:W807"/>
    <mergeCell ref="W808:W809"/>
    <mergeCell ref="W810:W811"/>
    <mergeCell ref="W812:W813"/>
    <mergeCell ref="W814:W815"/>
    <mergeCell ref="W816:W817"/>
    <mergeCell ref="W794:W795"/>
    <mergeCell ref="W796:W797"/>
    <mergeCell ref="W798:W799"/>
    <mergeCell ref="W800:W801"/>
    <mergeCell ref="W802:W803"/>
    <mergeCell ref="W804:W805"/>
    <mergeCell ref="W782:W783"/>
    <mergeCell ref="W784:W785"/>
    <mergeCell ref="W786:W787"/>
    <mergeCell ref="W788:W789"/>
    <mergeCell ref="W790:W791"/>
    <mergeCell ref="W792:W793"/>
    <mergeCell ref="W770:W771"/>
    <mergeCell ref="W772:W773"/>
    <mergeCell ref="W774:W775"/>
    <mergeCell ref="W776:W777"/>
    <mergeCell ref="W778:W779"/>
    <mergeCell ref="W780:W781"/>
    <mergeCell ref="W758:W759"/>
    <mergeCell ref="W760:W761"/>
    <mergeCell ref="W762:W763"/>
    <mergeCell ref="W764:W765"/>
    <mergeCell ref="W766:W767"/>
    <mergeCell ref="W768:W769"/>
    <mergeCell ref="W746:W747"/>
    <mergeCell ref="W748:W749"/>
    <mergeCell ref="W750:W751"/>
    <mergeCell ref="W752:W753"/>
    <mergeCell ref="W754:W755"/>
    <mergeCell ref="W756:W757"/>
    <mergeCell ref="W734:W735"/>
    <mergeCell ref="W736:W737"/>
    <mergeCell ref="W738:W739"/>
    <mergeCell ref="W740:W741"/>
    <mergeCell ref="W742:W743"/>
    <mergeCell ref="W744:W745"/>
    <mergeCell ref="W722:W723"/>
    <mergeCell ref="W724:W725"/>
    <mergeCell ref="W726:W727"/>
    <mergeCell ref="W728:W729"/>
    <mergeCell ref="W730:W731"/>
    <mergeCell ref="W732:W733"/>
    <mergeCell ref="W710:W711"/>
    <mergeCell ref="W712:W713"/>
    <mergeCell ref="W714:W715"/>
    <mergeCell ref="W716:W717"/>
    <mergeCell ref="W718:W719"/>
    <mergeCell ref="W720:W721"/>
    <mergeCell ref="W698:W699"/>
    <mergeCell ref="W700:W701"/>
    <mergeCell ref="W702:W703"/>
    <mergeCell ref="W704:W705"/>
    <mergeCell ref="W706:W707"/>
    <mergeCell ref="W708:W709"/>
    <mergeCell ref="W686:W687"/>
    <mergeCell ref="W688:W689"/>
    <mergeCell ref="W690:W691"/>
    <mergeCell ref="W692:W693"/>
    <mergeCell ref="W694:W695"/>
    <mergeCell ref="W696:W697"/>
    <mergeCell ref="W674:W675"/>
    <mergeCell ref="W676:W677"/>
    <mergeCell ref="W678:W679"/>
    <mergeCell ref="W680:W681"/>
    <mergeCell ref="W682:W683"/>
    <mergeCell ref="W684:W685"/>
    <mergeCell ref="W662:W663"/>
    <mergeCell ref="W664:W665"/>
    <mergeCell ref="W666:W667"/>
    <mergeCell ref="W668:W669"/>
    <mergeCell ref="W670:W671"/>
    <mergeCell ref="W672:W673"/>
    <mergeCell ref="W650:W651"/>
    <mergeCell ref="W652:W653"/>
    <mergeCell ref="W654:W655"/>
    <mergeCell ref="W656:W657"/>
    <mergeCell ref="W658:W659"/>
    <mergeCell ref="W660:W661"/>
    <mergeCell ref="W638:W639"/>
    <mergeCell ref="W640:W641"/>
    <mergeCell ref="W642:W643"/>
    <mergeCell ref="W644:W645"/>
    <mergeCell ref="W646:W647"/>
    <mergeCell ref="W648:W649"/>
    <mergeCell ref="W626:W627"/>
    <mergeCell ref="W628:W629"/>
    <mergeCell ref="W630:W631"/>
    <mergeCell ref="W632:W633"/>
    <mergeCell ref="W634:W635"/>
    <mergeCell ref="W636:W637"/>
    <mergeCell ref="W614:W615"/>
    <mergeCell ref="W616:W617"/>
    <mergeCell ref="W618:W619"/>
    <mergeCell ref="W620:W621"/>
    <mergeCell ref="W622:W623"/>
    <mergeCell ref="W624:W625"/>
    <mergeCell ref="W602:W603"/>
    <mergeCell ref="W604:W605"/>
    <mergeCell ref="W606:W607"/>
    <mergeCell ref="W608:W609"/>
    <mergeCell ref="W610:W611"/>
    <mergeCell ref="W612:W613"/>
    <mergeCell ref="W590:W591"/>
    <mergeCell ref="W592:W593"/>
    <mergeCell ref="W594:W595"/>
    <mergeCell ref="W596:W597"/>
    <mergeCell ref="W598:W599"/>
    <mergeCell ref="W600:W601"/>
    <mergeCell ref="W578:W579"/>
    <mergeCell ref="W580:W581"/>
    <mergeCell ref="W582:W583"/>
    <mergeCell ref="W584:W585"/>
    <mergeCell ref="W586:W587"/>
    <mergeCell ref="W588:W589"/>
    <mergeCell ref="W566:W567"/>
    <mergeCell ref="W568:W569"/>
    <mergeCell ref="W570:W571"/>
    <mergeCell ref="W572:W573"/>
    <mergeCell ref="W574:W575"/>
    <mergeCell ref="W576:W577"/>
    <mergeCell ref="W554:W555"/>
    <mergeCell ref="W556:W557"/>
    <mergeCell ref="W558:W559"/>
    <mergeCell ref="W560:W561"/>
    <mergeCell ref="W562:W563"/>
    <mergeCell ref="W564:W565"/>
    <mergeCell ref="W542:W543"/>
    <mergeCell ref="W544:W545"/>
    <mergeCell ref="W546:W547"/>
    <mergeCell ref="W548:W549"/>
    <mergeCell ref="W550:W551"/>
    <mergeCell ref="W552:W553"/>
    <mergeCell ref="W530:W531"/>
    <mergeCell ref="W532:W533"/>
    <mergeCell ref="W534:W535"/>
    <mergeCell ref="W536:W537"/>
    <mergeCell ref="W538:W539"/>
    <mergeCell ref="W540:W541"/>
    <mergeCell ref="W518:W519"/>
    <mergeCell ref="W520:W521"/>
    <mergeCell ref="W522:W523"/>
    <mergeCell ref="W524:W525"/>
    <mergeCell ref="W526:W527"/>
    <mergeCell ref="W528:W529"/>
    <mergeCell ref="W506:W507"/>
    <mergeCell ref="W508:W509"/>
    <mergeCell ref="W510:W511"/>
    <mergeCell ref="W512:W513"/>
    <mergeCell ref="W514:W515"/>
    <mergeCell ref="W516:W517"/>
    <mergeCell ref="W494:W495"/>
    <mergeCell ref="W496:W497"/>
    <mergeCell ref="W498:W499"/>
    <mergeCell ref="W500:W501"/>
    <mergeCell ref="W502:W503"/>
    <mergeCell ref="W504:W505"/>
    <mergeCell ref="W482:W483"/>
    <mergeCell ref="W484:W485"/>
    <mergeCell ref="W486:W487"/>
    <mergeCell ref="W488:W489"/>
    <mergeCell ref="W490:W491"/>
    <mergeCell ref="W492:W493"/>
    <mergeCell ref="W470:W471"/>
    <mergeCell ref="W472:W473"/>
    <mergeCell ref="W474:W475"/>
    <mergeCell ref="W476:W477"/>
    <mergeCell ref="W478:W479"/>
    <mergeCell ref="W480:W481"/>
    <mergeCell ref="W458:W459"/>
    <mergeCell ref="W460:W461"/>
    <mergeCell ref="W462:W463"/>
    <mergeCell ref="W464:W465"/>
    <mergeCell ref="W466:W467"/>
    <mergeCell ref="W468:W469"/>
    <mergeCell ref="W446:W447"/>
    <mergeCell ref="W448:W449"/>
    <mergeCell ref="W450:W451"/>
    <mergeCell ref="W452:W453"/>
    <mergeCell ref="W454:W455"/>
    <mergeCell ref="W456:W457"/>
    <mergeCell ref="W434:W435"/>
    <mergeCell ref="W436:W437"/>
    <mergeCell ref="W438:W439"/>
    <mergeCell ref="W440:W441"/>
    <mergeCell ref="W442:W443"/>
    <mergeCell ref="W444:W445"/>
    <mergeCell ref="W422:W423"/>
    <mergeCell ref="W424:W425"/>
    <mergeCell ref="W426:W427"/>
    <mergeCell ref="W428:W429"/>
    <mergeCell ref="W430:W431"/>
    <mergeCell ref="W432:W433"/>
    <mergeCell ref="W410:W411"/>
    <mergeCell ref="W412:W413"/>
    <mergeCell ref="W414:W415"/>
    <mergeCell ref="W416:W417"/>
    <mergeCell ref="W418:W419"/>
    <mergeCell ref="W420:W421"/>
    <mergeCell ref="W398:W399"/>
    <mergeCell ref="W400:W401"/>
    <mergeCell ref="W402:W403"/>
    <mergeCell ref="W404:W405"/>
    <mergeCell ref="W406:W407"/>
    <mergeCell ref="W408:W409"/>
    <mergeCell ref="W386:W387"/>
    <mergeCell ref="W388:W389"/>
    <mergeCell ref="W390:W391"/>
    <mergeCell ref="W392:W393"/>
    <mergeCell ref="W394:W395"/>
    <mergeCell ref="W396:W397"/>
    <mergeCell ref="W374:W375"/>
    <mergeCell ref="W376:W377"/>
    <mergeCell ref="W378:W379"/>
    <mergeCell ref="W380:W381"/>
    <mergeCell ref="W382:W383"/>
    <mergeCell ref="W384:W385"/>
    <mergeCell ref="W362:W363"/>
    <mergeCell ref="W364:W365"/>
    <mergeCell ref="W366:W367"/>
    <mergeCell ref="W368:W369"/>
    <mergeCell ref="W370:W371"/>
    <mergeCell ref="W372:W373"/>
    <mergeCell ref="W350:W351"/>
    <mergeCell ref="W352:W353"/>
    <mergeCell ref="W354:W355"/>
    <mergeCell ref="W356:W357"/>
    <mergeCell ref="W358:W359"/>
    <mergeCell ref="W360:W361"/>
    <mergeCell ref="W338:W339"/>
    <mergeCell ref="W340:W341"/>
    <mergeCell ref="W342:W343"/>
    <mergeCell ref="W344:W345"/>
    <mergeCell ref="W346:W347"/>
    <mergeCell ref="W348:W349"/>
    <mergeCell ref="W326:W327"/>
    <mergeCell ref="W328:W329"/>
    <mergeCell ref="W330:W331"/>
    <mergeCell ref="W332:W333"/>
    <mergeCell ref="W334:W335"/>
    <mergeCell ref="W336:W337"/>
    <mergeCell ref="W314:W315"/>
    <mergeCell ref="W316:W317"/>
    <mergeCell ref="W318:W319"/>
    <mergeCell ref="W320:W321"/>
    <mergeCell ref="W322:W323"/>
    <mergeCell ref="W324:W325"/>
    <mergeCell ref="W302:W303"/>
    <mergeCell ref="W304:W305"/>
    <mergeCell ref="W306:W307"/>
    <mergeCell ref="W308:W309"/>
    <mergeCell ref="W310:W311"/>
    <mergeCell ref="W312:W313"/>
    <mergeCell ref="W290:W291"/>
    <mergeCell ref="W292:W293"/>
    <mergeCell ref="W294:W295"/>
    <mergeCell ref="W296:W297"/>
    <mergeCell ref="W298:W299"/>
    <mergeCell ref="W300:W301"/>
    <mergeCell ref="W278:W279"/>
    <mergeCell ref="W280:W281"/>
    <mergeCell ref="W282:W283"/>
    <mergeCell ref="W284:W285"/>
    <mergeCell ref="W286:W287"/>
    <mergeCell ref="W288:W289"/>
    <mergeCell ref="W266:W267"/>
    <mergeCell ref="W268:W269"/>
    <mergeCell ref="W270:W271"/>
    <mergeCell ref="W272:W273"/>
    <mergeCell ref="W274:W275"/>
    <mergeCell ref="W276:W277"/>
    <mergeCell ref="W254:W255"/>
    <mergeCell ref="W256:W257"/>
    <mergeCell ref="W258:W259"/>
    <mergeCell ref="W260:W261"/>
    <mergeCell ref="W262:W263"/>
    <mergeCell ref="W264:W265"/>
    <mergeCell ref="W242:W243"/>
    <mergeCell ref="W244:W245"/>
    <mergeCell ref="W246:W247"/>
    <mergeCell ref="W248:W249"/>
    <mergeCell ref="W250:W251"/>
    <mergeCell ref="W252:W253"/>
    <mergeCell ref="W230:W231"/>
    <mergeCell ref="W232:W233"/>
    <mergeCell ref="W234:W235"/>
    <mergeCell ref="W236:W237"/>
    <mergeCell ref="W238:W239"/>
    <mergeCell ref="W240:W241"/>
    <mergeCell ref="W218:W219"/>
    <mergeCell ref="W220:W221"/>
    <mergeCell ref="W222:W223"/>
    <mergeCell ref="W224:W225"/>
    <mergeCell ref="W226:W227"/>
    <mergeCell ref="W228:W229"/>
    <mergeCell ref="W206:W207"/>
    <mergeCell ref="W208:W209"/>
    <mergeCell ref="W210:W211"/>
    <mergeCell ref="W212:W213"/>
    <mergeCell ref="W214:W215"/>
    <mergeCell ref="W216:W217"/>
    <mergeCell ref="W194:W195"/>
    <mergeCell ref="W196:W197"/>
    <mergeCell ref="W198:W199"/>
    <mergeCell ref="W200:W201"/>
    <mergeCell ref="W202:W203"/>
    <mergeCell ref="W204:W205"/>
    <mergeCell ref="W182:W183"/>
    <mergeCell ref="W184:W185"/>
    <mergeCell ref="W186:W187"/>
    <mergeCell ref="W188:W189"/>
    <mergeCell ref="W190:W191"/>
    <mergeCell ref="W192:W193"/>
    <mergeCell ref="W170:W171"/>
    <mergeCell ref="W172:W173"/>
    <mergeCell ref="W174:W175"/>
    <mergeCell ref="W176:W177"/>
    <mergeCell ref="W178:W179"/>
    <mergeCell ref="W180:W181"/>
    <mergeCell ref="W158:W159"/>
    <mergeCell ref="W160:W161"/>
    <mergeCell ref="W162:W163"/>
    <mergeCell ref="W164:W165"/>
    <mergeCell ref="W166:W167"/>
    <mergeCell ref="W168:W169"/>
    <mergeCell ref="W146:W147"/>
    <mergeCell ref="W148:W149"/>
    <mergeCell ref="W150:W151"/>
    <mergeCell ref="W152:W153"/>
    <mergeCell ref="W154:W155"/>
    <mergeCell ref="W156:W157"/>
    <mergeCell ref="W134:W135"/>
    <mergeCell ref="W136:W137"/>
    <mergeCell ref="W138:W139"/>
    <mergeCell ref="W140:W141"/>
    <mergeCell ref="W142:W143"/>
    <mergeCell ref="W144:W145"/>
    <mergeCell ref="W122:W123"/>
    <mergeCell ref="W124:W125"/>
    <mergeCell ref="W126:W127"/>
    <mergeCell ref="W128:W129"/>
    <mergeCell ref="W130:W131"/>
    <mergeCell ref="W132:W133"/>
    <mergeCell ref="W110:W111"/>
    <mergeCell ref="W112:W113"/>
    <mergeCell ref="W114:W115"/>
    <mergeCell ref="W116:W117"/>
    <mergeCell ref="W118:W119"/>
    <mergeCell ref="W120:W121"/>
    <mergeCell ref="W98:W99"/>
    <mergeCell ref="W100:W101"/>
    <mergeCell ref="W102:W103"/>
    <mergeCell ref="W104:W105"/>
    <mergeCell ref="W106:W107"/>
    <mergeCell ref="W108:W109"/>
    <mergeCell ref="W86:W87"/>
    <mergeCell ref="W88:W89"/>
    <mergeCell ref="W90:W91"/>
    <mergeCell ref="W92:W93"/>
    <mergeCell ref="W94:W95"/>
    <mergeCell ref="W96:W97"/>
    <mergeCell ref="W74:W75"/>
    <mergeCell ref="W76:W77"/>
    <mergeCell ref="W78:W79"/>
    <mergeCell ref="W80:W81"/>
    <mergeCell ref="W82:W83"/>
    <mergeCell ref="W84:W85"/>
    <mergeCell ref="W62:W63"/>
    <mergeCell ref="W64:W65"/>
    <mergeCell ref="W66:W67"/>
    <mergeCell ref="W68:W69"/>
    <mergeCell ref="W70:W71"/>
    <mergeCell ref="W72:W73"/>
    <mergeCell ref="W48:W49"/>
    <mergeCell ref="W50:W51"/>
    <mergeCell ref="W52:W53"/>
    <mergeCell ref="W54:W55"/>
    <mergeCell ref="W56:W57"/>
    <mergeCell ref="W58:W59"/>
    <mergeCell ref="W60:W61"/>
    <mergeCell ref="D1130:D1131"/>
    <mergeCell ref="D1132:D1133"/>
    <mergeCell ref="D1134:D1135"/>
    <mergeCell ref="D1136:D1137"/>
    <mergeCell ref="W30:W31"/>
    <mergeCell ref="W32:W33"/>
    <mergeCell ref="D1118:D1119"/>
    <mergeCell ref="D1120:D1121"/>
    <mergeCell ref="D1122:D1123"/>
    <mergeCell ref="D1124:D1125"/>
    <mergeCell ref="D1126:D1127"/>
    <mergeCell ref="D1128:D1129"/>
    <mergeCell ref="D1106:D1107"/>
    <mergeCell ref="D1108:D1109"/>
    <mergeCell ref="D1110:D1111"/>
    <mergeCell ref="D1112:D1113"/>
    <mergeCell ref="D1114:D1115"/>
    <mergeCell ref="D1116:D1117"/>
    <mergeCell ref="D1094:D1095"/>
    <mergeCell ref="D1096:D1097"/>
    <mergeCell ref="D1098:D1099"/>
    <mergeCell ref="D1100:D1101"/>
    <mergeCell ref="D1102:D1103"/>
    <mergeCell ref="D1104:D1105"/>
    <mergeCell ref="D1082:D1083"/>
    <mergeCell ref="D1084:D1085"/>
    <mergeCell ref="D1086:D1087"/>
    <mergeCell ref="D1088:D1089"/>
    <mergeCell ref="D1090:D1091"/>
    <mergeCell ref="D1092:D1093"/>
    <mergeCell ref="D1070:D1071"/>
    <mergeCell ref="D1072:D1073"/>
    <mergeCell ref="D1074:D1075"/>
    <mergeCell ref="D1076:D1077"/>
    <mergeCell ref="D1078:D1079"/>
    <mergeCell ref="D1080:D1081"/>
    <mergeCell ref="D1058:D1059"/>
    <mergeCell ref="D1060:D1061"/>
    <mergeCell ref="D1062:D1063"/>
    <mergeCell ref="D1064:D1065"/>
    <mergeCell ref="D1066:D1067"/>
    <mergeCell ref="D1068:D1069"/>
    <mergeCell ref="D1046:D1047"/>
    <mergeCell ref="D1048:D1049"/>
    <mergeCell ref="D1050:D1051"/>
    <mergeCell ref="D1052:D1053"/>
    <mergeCell ref="D1054:D1055"/>
    <mergeCell ref="D1056:D1057"/>
    <mergeCell ref="D1034:D1035"/>
    <mergeCell ref="D1036:D1037"/>
    <mergeCell ref="D1038:D1039"/>
    <mergeCell ref="D1040:D1041"/>
    <mergeCell ref="D1042:D1043"/>
    <mergeCell ref="D1044:D1045"/>
    <mergeCell ref="D1022:D1023"/>
    <mergeCell ref="D1024:D1025"/>
    <mergeCell ref="D1026:D1027"/>
    <mergeCell ref="D1028:D1029"/>
    <mergeCell ref="D1030:D1031"/>
    <mergeCell ref="D1032:D1033"/>
    <mergeCell ref="D1010:D1011"/>
    <mergeCell ref="D1012:D1013"/>
    <mergeCell ref="D1014:D1015"/>
    <mergeCell ref="D1016:D1017"/>
    <mergeCell ref="D1018:D1019"/>
    <mergeCell ref="D1020:D1021"/>
    <mergeCell ref="D998:D999"/>
    <mergeCell ref="D1000:D1001"/>
    <mergeCell ref="D1002:D1003"/>
    <mergeCell ref="D1004:D1005"/>
    <mergeCell ref="D1006:D1007"/>
    <mergeCell ref="D1008:D1009"/>
    <mergeCell ref="D986:D987"/>
    <mergeCell ref="D988:D989"/>
    <mergeCell ref="D990:D991"/>
    <mergeCell ref="D992:D993"/>
    <mergeCell ref="D994:D995"/>
    <mergeCell ref="D996:D997"/>
    <mergeCell ref="D974:D975"/>
    <mergeCell ref="D976:D977"/>
    <mergeCell ref="D978:D979"/>
    <mergeCell ref="D980:D981"/>
    <mergeCell ref="D982:D983"/>
    <mergeCell ref="D984:D985"/>
    <mergeCell ref="D962:D963"/>
    <mergeCell ref="D964:D965"/>
    <mergeCell ref="D966:D967"/>
    <mergeCell ref="D968:D969"/>
    <mergeCell ref="D970:D971"/>
    <mergeCell ref="D972:D973"/>
    <mergeCell ref="D950:D951"/>
    <mergeCell ref="D952:D953"/>
    <mergeCell ref="D954:D955"/>
    <mergeCell ref="D956:D957"/>
    <mergeCell ref="D958:D959"/>
    <mergeCell ref="D960:D961"/>
    <mergeCell ref="D938:D939"/>
    <mergeCell ref="D940:D941"/>
    <mergeCell ref="D942:D943"/>
    <mergeCell ref="D944:D945"/>
    <mergeCell ref="D946:D947"/>
    <mergeCell ref="D948:D949"/>
    <mergeCell ref="D926:D927"/>
    <mergeCell ref="D928:D929"/>
    <mergeCell ref="D930:D931"/>
    <mergeCell ref="D932:D933"/>
    <mergeCell ref="D934:D935"/>
    <mergeCell ref="D936:D937"/>
    <mergeCell ref="D914:D915"/>
    <mergeCell ref="D916:D917"/>
    <mergeCell ref="D918:D919"/>
    <mergeCell ref="D920:D921"/>
    <mergeCell ref="D922:D923"/>
    <mergeCell ref="D924:D925"/>
    <mergeCell ref="D902:D903"/>
    <mergeCell ref="D904:D905"/>
    <mergeCell ref="D906:D907"/>
    <mergeCell ref="D908:D909"/>
    <mergeCell ref="D910:D911"/>
    <mergeCell ref="D912:D913"/>
    <mergeCell ref="D890:D891"/>
    <mergeCell ref="D892:D893"/>
    <mergeCell ref="D894:D895"/>
    <mergeCell ref="D896:D897"/>
    <mergeCell ref="D898:D899"/>
    <mergeCell ref="D900:D901"/>
    <mergeCell ref="D878:D879"/>
    <mergeCell ref="D880:D881"/>
    <mergeCell ref="D882:D883"/>
    <mergeCell ref="D884:D885"/>
    <mergeCell ref="D886:D887"/>
    <mergeCell ref="D888:D889"/>
    <mergeCell ref="D866:D867"/>
    <mergeCell ref="D868:D869"/>
    <mergeCell ref="D870:D871"/>
    <mergeCell ref="D872:D873"/>
    <mergeCell ref="D874:D875"/>
    <mergeCell ref="D876:D877"/>
    <mergeCell ref="D854:D855"/>
    <mergeCell ref="D856:D857"/>
    <mergeCell ref="D858:D859"/>
    <mergeCell ref="D860:D861"/>
    <mergeCell ref="D862:D863"/>
    <mergeCell ref="D864:D865"/>
    <mergeCell ref="D842:D843"/>
    <mergeCell ref="D844:D845"/>
    <mergeCell ref="D846:D847"/>
    <mergeCell ref="D848:D849"/>
    <mergeCell ref="D850:D851"/>
    <mergeCell ref="D852:D853"/>
    <mergeCell ref="D830:D831"/>
    <mergeCell ref="D832:D833"/>
    <mergeCell ref="D834:D835"/>
    <mergeCell ref="D836:D837"/>
    <mergeCell ref="D838:D839"/>
    <mergeCell ref="D840:D841"/>
    <mergeCell ref="D818:D819"/>
    <mergeCell ref="D820:D821"/>
    <mergeCell ref="D822:D823"/>
    <mergeCell ref="D824:D825"/>
    <mergeCell ref="D826:D827"/>
    <mergeCell ref="D828:D829"/>
    <mergeCell ref="D806:D807"/>
    <mergeCell ref="D808:D809"/>
    <mergeCell ref="D810:D811"/>
    <mergeCell ref="D812:D813"/>
    <mergeCell ref="D814:D815"/>
    <mergeCell ref="D816:D817"/>
    <mergeCell ref="D794:D795"/>
    <mergeCell ref="D796:D797"/>
    <mergeCell ref="D798:D799"/>
    <mergeCell ref="D800:D801"/>
    <mergeCell ref="D802:D803"/>
    <mergeCell ref="D804:D805"/>
    <mergeCell ref="D782:D783"/>
    <mergeCell ref="D784:D785"/>
    <mergeCell ref="D786:D787"/>
    <mergeCell ref="D788:D789"/>
    <mergeCell ref="D790:D791"/>
    <mergeCell ref="D792:D793"/>
    <mergeCell ref="D770:D771"/>
    <mergeCell ref="D772:D773"/>
    <mergeCell ref="D774:D775"/>
    <mergeCell ref="D776:D777"/>
    <mergeCell ref="D778:D779"/>
    <mergeCell ref="D780:D781"/>
    <mergeCell ref="D758:D759"/>
    <mergeCell ref="D760:D761"/>
    <mergeCell ref="D762:D763"/>
    <mergeCell ref="D764:D765"/>
    <mergeCell ref="D766:D767"/>
    <mergeCell ref="D768:D769"/>
    <mergeCell ref="D746:D747"/>
    <mergeCell ref="D748:D749"/>
    <mergeCell ref="D750:D751"/>
    <mergeCell ref="D752:D753"/>
    <mergeCell ref="D754:D755"/>
    <mergeCell ref="D756:D757"/>
    <mergeCell ref="D734:D735"/>
    <mergeCell ref="D736:D737"/>
    <mergeCell ref="D738:D739"/>
    <mergeCell ref="D740:D741"/>
    <mergeCell ref="D742:D743"/>
    <mergeCell ref="D744:D745"/>
    <mergeCell ref="D722:D723"/>
    <mergeCell ref="D724:D725"/>
    <mergeCell ref="D726:D727"/>
    <mergeCell ref="D728:D729"/>
    <mergeCell ref="D730:D731"/>
    <mergeCell ref="D732:D733"/>
    <mergeCell ref="D710:D711"/>
    <mergeCell ref="D712:D713"/>
    <mergeCell ref="D714:D715"/>
    <mergeCell ref="D716:D717"/>
    <mergeCell ref="D718:D719"/>
    <mergeCell ref="D720:D721"/>
    <mergeCell ref="D698:D699"/>
    <mergeCell ref="D700:D701"/>
    <mergeCell ref="D702:D703"/>
    <mergeCell ref="D704:D705"/>
    <mergeCell ref="D706:D707"/>
    <mergeCell ref="D708:D709"/>
    <mergeCell ref="D686:D687"/>
    <mergeCell ref="D688:D689"/>
    <mergeCell ref="D690:D691"/>
    <mergeCell ref="D692:D693"/>
    <mergeCell ref="D694:D695"/>
    <mergeCell ref="D696:D697"/>
    <mergeCell ref="D674:D675"/>
    <mergeCell ref="D676:D677"/>
    <mergeCell ref="D678:D679"/>
    <mergeCell ref="D680:D681"/>
    <mergeCell ref="D682:D683"/>
    <mergeCell ref="D684:D685"/>
    <mergeCell ref="D662:D663"/>
    <mergeCell ref="D664:D665"/>
    <mergeCell ref="D666:D667"/>
    <mergeCell ref="D668:D669"/>
    <mergeCell ref="D670:D671"/>
    <mergeCell ref="D672:D673"/>
    <mergeCell ref="D650:D651"/>
    <mergeCell ref="D652:D653"/>
    <mergeCell ref="D654:D655"/>
    <mergeCell ref="D656:D657"/>
    <mergeCell ref="D658:D659"/>
    <mergeCell ref="D660:D661"/>
    <mergeCell ref="D638:D639"/>
    <mergeCell ref="D640:D641"/>
    <mergeCell ref="D642:D643"/>
    <mergeCell ref="D644:D645"/>
    <mergeCell ref="D646:D647"/>
    <mergeCell ref="D648:D649"/>
    <mergeCell ref="D626:D627"/>
    <mergeCell ref="D628:D629"/>
    <mergeCell ref="D630:D631"/>
    <mergeCell ref="D632:D633"/>
    <mergeCell ref="D634:D635"/>
    <mergeCell ref="D636:D637"/>
    <mergeCell ref="D614:D615"/>
    <mergeCell ref="D616:D617"/>
    <mergeCell ref="D618:D619"/>
    <mergeCell ref="D620:D621"/>
    <mergeCell ref="D622:D623"/>
    <mergeCell ref="D624:D625"/>
    <mergeCell ref="D602:D603"/>
    <mergeCell ref="D604:D605"/>
    <mergeCell ref="D606:D607"/>
    <mergeCell ref="D608:D609"/>
    <mergeCell ref="D610:D611"/>
    <mergeCell ref="D612:D613"/>
    <mergeCell ref="D590:D591"/>
    <mergeCell ref="D592:D593"/>
    <mergeCell ref="D594:D595"/>
    <mergeCell ref="D596:D597"/>
    <mergeCell ref="D598:D599"/>
    <mergeCell ref="D600:D601"/>
    <mergeCell ref="D578:D579"/>
    <mergeCell ref="D580:D581"/>
    <mergeCell ref="D582:D583"/>
    <mergeCell ref="D584:D585"/>
    <mergeCell ref="D586:D587"/>
    <mergeCell ref="D588:D589"/>
    <mergeCell ref="D566:D567"/>
    <mergeCell ref="D568:D569"/>
    <mergeCell ref="D570:D571"/>
    <mergeCell ref="D572:D573"/>
    <mergeCell ref="D574:D575"/>
    <mergeCell ref="D576:D577"/>
    <mergeCell ref="D554:D555"/>
    <mergeCell ref="D556:D557"/>
    <mergeCell ref="D558:D559"/>
    <mergeCell ref="D560:D561"/>
    <mergeCell ref="D562:D563"/>
    <mergeCell ref="D564:D565"/>
    <mergeCell ref="D542:D543"/>
    <mergeCell ref="D544:D545"/>
    <mergeCell ref="D546:D547"/>
    <mergeCell ref="D548:D549"/>
    <mergeCell ref="D550:D551"/>
    <mergeCell ref="D552:D553"/>
    <mergeCell ref="D530:D531"/>
    <mergeCell ref="D532:D533"/>
    <mergeCell ref="D534:D535"/>
    <mergeCell ref="D536:D537"/>
    <mergeCell ref="D538:D539"/>
    <mergeCell ref="D540:D541"/>
    <mergeCell ref="D518:D519"/>
    <mergeCell ref="D520:D521"/>
    <mergeCell ref="D522:D523"/>
    <mergeCell ref="D524:D525"/>
    <mergeCell ref="D526:D527"/>
    <mergeCell ref="D528:D529"/>
    <mergeCell ref="D506:D507"/>
    <mergeCell ref="D508:D509"/>
    <mergeCell ref="D510:D511"/>
    <mergeCell ref="D512:D513"/>
    <mergeCell ref="D514:D515"/>
    <mergeCell ref="D516:D517"/>
    <mergeCell ref="D494:D495"/>
    <mergeCell ref="D496:D497"/>
    <mergeCell ref="D498:D499"/>
    <mergeCell ref="D500:D501"/>
    <mergeCell ref="D502:D503"/>
    <mergeCell ref="D504:D505"/>
    <mergeCell ref="D482:D483"/>
    <mergeCell ref="D484:D485"/>
    <mergeCell ref="D486:D487"/>
    <mergeCell ref="D488:D489"/>
    <mergeCell ref="D490:D491"/>
    <mergeCell ref="D492:D493"/>
    <mergeCell ref="D470:D471"/>
    <mergeCell ref="D472:D473"/>
    <mergeCell ref="D474:D475"/>
    <mergeCell ref="D476:D477"/>
    <mergeCell ref="D478:D479"/>
    <mergeCell ref="D480:D481"/>
    <mergeCell ref="D458:D459"/>
    <mergeCell ref="D460:D461"/>
    <mergeCell ref="D462:D463"/>
    <mergeCell ref="D464:D465"/>
    <mergeCell ref="D466:D467"/>
    <mergeCell ref="D468:D469"/>
    <mergeCell ref="D446:D447"/>
    <mergeCell ref="D448:D449"/>
    <mergeCell ref="D450:D451"/>
    <mergeCell ref="D452:D453"/>
    <mergeCell ref="D454:D455"/>
    <mergeCell ref="D456:D457"/>
    <mergeCell ref="D434:D435"/>
    <mergeCell ref="D436:D437"/>
    <mergeCell ref="D438:D439"/>
    <mergeCell ref="D440:D441"/>
    <mergeCell ref="D442:D443"/>
    <mergeCell ref="D444:D445"/>
    <mergeCell ref="D422:D423"/>
    <mergeCell ref="D424:D425"/>
    <mergeCell ref="D426:D427"/>
    <mergeCell ref="D428:D429"/>
    <mergeCell ref="D430:D431"/>
    <mergeCell ref="D432:D433"/>
    <mergeCell ref="D410:D411"/>
    <mergeCell ref="D412:D413"/>
    <mergeCell ref="D414:D415"/>
    <mergeCell ref="D416:D417"/>
    <mergeCell ref="D418:D419"/>
    <mergeCell ref="D420:D421"/>
    <mergeCell ref="D398:D399"/>
    <mergeCell ref="D400:D401"/>
    <mergeCell ref="D402:D403"/>
    <mergeCell ref="D404:D405"/>
    <mergeCell ref="D406:D407"/>
    <mergeCell ref="D408:D409"/>
    <mergeCell ref="D386:D387"/>
    <mergeCell ref="D388:D389"/>
    <mergeCell ref="D390:D391"/>
    <mergeCell ref="D392:D393"/>
    <mergeCell ref="D394:D395"/>
    <mergeCell ref="D396:D397"/>
    <mergeCell ref="D374:D375"/>
    <mergeCell ref="D376:D377"/>
    <mergeCell ref="D378:D379"/>
    <mergeCell ref="D380:D381"/>
    <mergeCell ref="D382:D383"/>
    <mergeCell ref="D384:D385"/>
    <mergeCell ref="D362:D363"/>
    <mergeCell ref="D364:D365"/>
    <mergeCell ref="D366:D367"/>
    <mergeCell ref="D368:D369"/>
    <mergeCell ref="D370:D371"/>
    <mergeCell ref="D372:D373"/>
    <mergeCell ref="D350:D351"/>
    <mergeCell ref="D352:D353"/>
    <mergeCell ref="D354:D355"/>
    <mergeCell ref="D356:D357"/>
    <mergeCell ref="D358:D359"/>
    <mergeCell ref="D360:D361"/>
    <mergeCell ref="D338:D339"/>
    <mergeCell ref="D340:D341"/>
    <mergeCell ref="D342:D343"/>
    <mergeCell ref="D344:D345"/>
    <mergeCell ref="D346:D347"/>
    <mergeCell ref="D348:D349"/>
    <mergeCell ref="D326:D327"/>
    <mergeCell ref="D328:D329"/>
    <mergeCell ref="D330:D331"/>
    <mergeCell ref="D332:D333"/>
    <mergeCell ref="D334:D335"/>
    <mergeCell ref="D336:D337"/>
    <mergeCell ref="D314:D315"/>
    <mergeCell ref="D316:D317"/>
    <mergeCell ref="D318:D319"/>
    <mergeCell ref="D320:D321"/>
    <mergeCell ref="D322:D323"/>
    <mergeCell ref="D324:D325"/>
    <mergeCell ref="D302:D303"/>
    <mergeCell ref="D304:D305"/>
    <mergeCell ref="D306:D307"/>
    <mergeCell ref="D308:D309"/>
    <mergeCell ref="D310:D311"/>
    <mergeCell ref="D312:D313"/>
    <mergeCell ref="D290:D291"/>
    <mergeCell ref="D292:D293"/>
    <mergeCell ref="D294:D295"/>
    <mergeCell ref="D296:D297"/>
    <mergeCell ref="D298:D299"/>
    <mergeCell ref="D300:D301"/>
    <mergeCell ref="D278:D279"/>
    <mergeCell ref="D280:D281"/>
    <mergeCell ref="D282:D283"/>
    <mergeCell ref="D284:D285"/>
    <mergeCell ref="D286:D287"/>
    <mergeCell ref="D288:D289"/>
    <mergeCell ref="D266:D267"/>
    <mergeCell ref="D268:D269"/>
    <mergeCell ref="D270:D271"/>
    <mergeCell ref="D272:D273"/>
    <mergeCell ref="D274:D275"/>
    <mergeCell ref="D276:D277"/>
    <mergeCell ref="D254:D255"/>
    <mergeCell ref="D256:D257"/>
    <mergeCell ref="D258:D259"/>
    <mergeCell ref="D260:D261"/>
    <mergeCell ref="D262:D263"/>
    <mergeCell ref="D264:D265"/>
    <mergeCell ref="D242:D243"/>
    <mergeCell ref="D244:D245"/>
    <mergeCell ref="D246:D247"/>
    <mergeCell ref="D248:D249"/>
    <mergeCell ref="D250:D251"/>
    <mergeCell ref="D252:D253"/>
    <mergeCell ref="D230:D231"/>
    <mergeCell ref="D232:D233"/>
    <mergeCell ref="D234:D235"/>
    <mergeCell ref="D236:D237"/>
    <mergeCell ref="D238:D239"/>
    <mergeCell ref="D240:D241"/>
    <mergeCell ref="D218:D219"/>
    <mergeCell ref="D220:D221"/>
    <mergeCell ref="D222:D223"/>
    <mergeCell ref="D224:D225"/>
    <mergeCell ref="D226:D227"/>
    <mergeCell ref="D228:D229"/>
    <mergeCell ref="D206:D207"/>
    <mergeCell ref="D208:D209"/>
    <mergeCell ref="D210:D211"/>
    <mergeCell ref="D212:D213"/>
    <mergeCell ref="D214:D215"/>
    <mergeCell ref="D216:D217"/>
    <mergeCell ref="D194:D195"/>
    <mergeCell ref="D196:D197"/>
    <mergeCell ref="D198:D199"/>
    <mergeCell ref="D200:D201"/>
    <mergeCell ref="D202:D203"/>
    <mergeCell ref="D204:D205"/>
    <mergeCell ref="D182:D183"/>
    <mergeCell ref="D184:D185"/>
    <mergeCell ref="D186:D187"/>
    <mergeCell ref="D188:D189"/>
    <mergeCell ref="D190:D191"/>
    <mergeCell ref="D192:D193"/>
    <mergeCell ref="D170:D171"/>
    <mergeCell ref="D172:D173"/>
    <mergeCell ref="D174:D175"/>
    <mergeCell ref="D176:D177"/>
    <mergeCell ref="D178:D179"/>
    <mergeCell ref="D180:D181"/>
    <mergeCell ref="D158:D159"/>
    <mergeCell ref="D160:D161"/>
    <mergeCell ref="D162:D163"/>
    <mergeCell ref="D164:D165"/>
    <mergeCell ref="D166:D167"/>
    <mergeCell ref="D168:D169"/>
    <mergeCell ref="D146:D147"/>
    <mergeCell ref="D148:D149"/>
    <mergeCell ref="D150:D151"/>
    <mergeCell ref="D152:D153"/>
    <mergeCell ref="D154:D155"/>
    <mergeCell ref="D156:D157"/>
    <mergeCell ref="D134:D135"/>
    <mergeCell ref="D136:D137"/>
    <mergeCell ref="D138:D139"/>
    <mergeCell ref="D140:D141"/>
    <mergeCell ref="D142:D143"/>
    <mergeCell ref="D144:D145"/>
    <mergeCell ref="D122:D123"/>
    <mergeCell ref="D124:D125"/>
    <mergeCell ref="D126:D127"/>
    <mergeCell ref="D128:D129"/>
    <mergeCell ref="D130:D131"/>
    <mergeCell ref="D132:D133"/>
    <mergeCell ref="D110:D111"/>
    <mergeCell ref="D112:D113"/>
    <mergeCell ref="D114:D115"/>
    <mergeCell ref="D116:D117"/>
    <mergeCell ref="D118:D119"/>
    <mergeCell ref="D120:D121"/>
    <mergeCell ref="D98:D99"/>
    <mergeCell ref="D100:D101"/>
    <mergeCell ref="D102:D103"/>
    <mergeCell ref="D104:D105"/>
    <mergeCell ref="D106:D107"/>
    <mergeCell ref="D108:D109"/>
    <mergeCell ref="D86:D87"/>
    <mergeCell ref="D88:D89"/>
    <mergeCell ref="D90:D91"/>
    <mergeCell ref="D92:D93"/>
    <mergeCell ref="D94:D95"/>
    <mergeCell ref="D96:D97"/>
    <mergeCell ref="D74:D75"/>
    <mergeCell ref="D76:D77"/>
    <mergeCell ref="D78:D79"/>
    <mergeCell ref="D80:D81"/>
    <mergeCell ref="D82:D83"/>
    <mergeCell ref="D84:D85"/>
    <mergeCell ref="D62:D63"/>
    <mergeCell ref="D64:D65"/>
    <mergeCell ref="D66:D67"/>
    <mergeCell ref="D68:D69"/>
    <mergeCell ref="D70:D71"/>
    <mergeCell ref="D72:D73"/>
    <mergeCell ref="B1136:B1137"/>
    <mergeCell ref="D30:D31"/>
    <mergeCell ref="D32:D33"/>
    <mergeCell ref="D48:D49"/>
    <mergeCell ref="D50:D51"/>
    <mergeCell ref="D52:D53"/>
    <mergeCell ref="D54:D55"/>
    <mergeCell ref="D56:D57"/>
    <mergeCell ref="D58:D59"/>
    <mergeCell ref="D60:D61"/>
    <mergeCell ref="B1124:B1125"/>
    <mergeCell ref="B1126:B1127"/>
    <mergeCell ref="B1128:B1129"/>
    <mergeCell ref="B1130:B1131"/>
    <mergeCell ref="B1132:B1133"/>
    <mergeCell ref="B1134:B1135"/>
    <mergeCell ref="B1112:B1113"/>
    <mergeCell ref="B1114:B1115"/>
    <mergeCell ref="B1116:B1117"/>
    <mergeCell ref="B1118:B1119"/>
    <mergeCell ref="B1120:B1121"/>
    <mergeCell ref="B1122:B1123"/>
    <mergeCell ref="B1100:B1101"/>
    <mergeCell ref="B1102:B1103"/>
    <mergeCell ref="B1104:B1105"/>
    <mergeCell ref="B1106:B1107"/>
    <mergeCell ref="B1108:B1109"/>
    <mergeCell ref="B1110:B1111"/>
    <mergeCell ref="B1088:B1089"/>
    <mergeCell ref="B1090:B1091"/>
    <mergeCell ref="B1092:B1093"/>
    <mergeCell ref="B1094:B1095"/>
    <mergeCell ref="B1096:B1097"/>
    <mergeCell ref="B1098:B1099"/>
    <mergeCell ref="B1076:B1077"/>
    <mergeCell ref="B1078:B1079"/>
    <mergeCell ref="B1080:B1081"/>
    <mergeCell ref="B1082:B1083"/>
    <mergeCell ref="B1084:B1085"/>
    <mergeCell ref="B1086:B1087"/>
    <mergeCell ref="B1064:B1065"/>
    <mergeCell ref="B1066:B1067"/>
    <mergeCell ref="B1068:B1069"/>
    <mergeCell ref="B1070:B1071"/>
    <mergeCell ref="B1072:B1073"/>
    <mergeCell ref="B1074:B1075"/>
    <mergeCell ref="B1052:B1053"/>
    <mergeCell ref="B1054:B1055"/>
    <mergeCell ref="B1056:B1057"/>
    <mergeCell ref="B1058:B1059"/>
    <mergeCell ref="B1060:B1061"/>
    <mergeCell ref="B1062:B1063"/>
    <mergeCell ref="B1040:B1041"/>
    <mergeCell ref="B1042:B1043"/>
    <mergeCell ref="B1044:B1045"/>
    <mergeCell ref="B1046:B1047"/>
    <mergeCell ref="B1048:B1049"/>
    <mergeCell ref="B1050:B1051"/>
    <mergeCell ref="B1028:B1029"/>
    <mergeCell ref="B1030:B1031"/>
    <mergeCell ref="B1032:B1033"/>
    <mergeCell ref="B1034:B1035"/>
    <mergeCell ref="B1036:B1037"/>
    <mergeCell ref="B1038:B1039"/>
    <mergeCell ref="B1016:B1017"/>
    <mergeCell ref="B1018:B1019"/>
    <mergeCell ref="B1020:B1021"/>
    <mergeCell ref="B1022:B1023"/>
    <mergeCell ref="B1024:B1025"/>
    <mergeCell ref="B1026:B1027"/>
    <mergeCell ref="B1004:B1005"/>
    <mergeCell ref="B1006:B1007"/>
    <mergeCell ref="B1008:B1009"/>
    <mergeCell ref="B1010:B1011"/>
    <mergeCell ref="B1012:B1013"/>
    <mergeCell ref="B1014:B1015"/>
    <mergeCell ref="B992:B993"/>
    <mergeCell ref="B994:B995"/>
    <mergeCell ref="B996:B997"/>
    <mergeCell ref="B998:B999"/>
    <mergeCell ref="B1000:B1001"/>
    <mergeCell ref="B1002:B1003"/>
    <mergeCell ref="B980:B981"/>
    <mergeCell ref="B982:B983"/>
    <mergeCell ref="B984:B985"/>
    <mergeCell ref="B986:B987"/>
    <mergeCell ref="B988:B989"/>
    <mergeCell ref="B990:B991"/>
    <mergeCell ref="B968:B969"/>
    <mergeCell ref="B970:B971"/>
    <mergeCell ref="B972:B973"/>
    <mergeCell ref="B974:B975"/>
    <mergeCell ref="B976:B977"/>
    <mergeCell ref="B978:B979"/>
    <mergeCell ref="B956:B957"/>
    <mergeCell ref="B958:B959"/>
    <mergeCell ref="B960:B961"/>
    <mergeCell ref="B962:B963"/>
    <mergeCell ref="B964:B965"/>
    <mergeCell ref="B966:B967"/>
    <mergeCell ref="B944:B945"/>
    <mergeCell ref="B946:B947"/>
    <mergeCell ref="B948:B949"/>
    <mergeCell ref="B950:B951"/>
    <mergeCell ref="B952:B953"/>
    <mergeCell ref="B954:B955"/>
    <mergeCell ref="B932:B933"/>
    <mergeCell ref="B934:B935"/>
    <mergeCell ref="B936:B937"/>
    <mergeCell ref="B938:B939"/>
    <mergeCell ref="B940:B941"/>
    <mergeCell ref="B942:B943"/>
    <mergeCell ref="B920:B921"/>
    <mergeCell ref="B922:B923"/>
    <mergeCell ref="B924:B925"/>
    <mergeCell ref="B926:B927"/>
    <mergeCell ref="B928:B929"/>
    <mergeCell ref="B930:B931"/>
    <mergeCell ref="B908:B909"/>
    <mergeCell ref="B910:B911"/>
    <mergeCell ref="B912:B913"/>
    <mergeCell ref="B914:B915"/>
    <mergeCell ref="B916:B917"/>
    <mergeCell ref="B918:B919"/>
    <mergeCell ref="B896:B897"/>
    <mergeCell ref="B898:B899"/>
    <mergeCell ref="B900:B901"/>
    <mergeCell ref="B902:B903"/>
    <mergeCell ref="B904:B905"/>
    <mergeCell ref="B906:B907"/>
    <mergeCell ref="B884:B885"/>
    <mergeCell ref="B886:B887"/>
    <mergeCell ref="B888:B889"/>
    <mergeCell ref="B890:B891"/>
    <mergeCell ref="B892:B893"/>
    <mergeCell ref="B894:B895"/>
    <mergeCell ref="B872:B873"/>
    <mergeCell ref="B874:B875"/>
    <mergeCell ref="B876:B877"/>
    <mergeCell ref="B878:B879"/>
    <mergeCell ref="B880:B881"/>
    <mergeCell ref="B882:B883"/>
    <mergeCell ref="B860:B861"/>
    <mergeCell ref="B862:B863"/>
    <mergeCell ref="B864:B865"/>
    <mergeCell ref="B866:B867"/>
    <mergeCell ref="B868:B869"/>
    <mergeCell ref="B870:B871"/>
    <mergeCell ref="B848:B849"/>
    <mergeCell ref="B850:B851"/>
    <mergeCell ref="B852:B853"/>
    <mergeCell ref="B854:B855"/>
    <mergeCell ref="B856:B857"/>
    <mergeCell ref="B858:B859"/>
    <mergeCell ref="B836:B837"/>
    <mergeCell ref="B838:B839"/>
    <mergeCell ref="B840:B841"/>
    <mergeCell ref="B842:B843"/>
    <mergeCell ref="B844:B845"/>
    <mergeCell ref="B846:B847"/>
    <mergeCell ref="B824:B825"/>
    <mergeCell ref="B826:B827"/>
    <mergeCell ref="B828:B829"/>
    <mergeCell ref="B830:B831"/>
    <mergeCell ref="B832:B833"/>
    <mergeCell ref="B834:B835"/>
    <mergeCell ref="B812:B813"/>
    <mergeCell ref="B814:B815"/>
    <mergeCell ref="B816:B817"/>
    <mergeCell ref="B818:B819"/>
    <mergeCell ref="B820:B821"/>
    <mergeCell ref="B822:B823"/>
    <mergeCell ref="B800:B801"/>
    <mergeCell ref="B802:B803"/>
    <mergeCell ref="B804:B805"/>
    <mergeCell ref="B806:B807"/>
    <mergeCell ref="B808:B809"/>
    <mergeCell ref="B810:B811"/>
    <mergeCell ref="B788:B789"/>
    <mergeCell ref="B790:B791"/>
    <mergeCell ref="B792:B793"/>
    <mergeCell ref="B794:B795"/>
    <mergeCell ref="B796:B797"/>
    <mergeCell ref="B798:B799"/>
    <mergeCell ref="B776:B777"/>
    <mergeCell ref="B778:B779"/>
    <mergeCell ref="B780:B781"/>
    <mergeCell ref="B782:B783"/>
    <mergeCell ref="B784:B785"/>
    <mergeCell ref="B786:B787"/>
    <mergeCell ref="B764:B765"/>
    <mergeCell ref="B766:B767"/>
    <mergeCell ref="B768:B769"/>
    <mergeCell ref="B770:B771"/>
    <mergeCell ref="B772:B773"/>
    <mergeCell ref="B774:B775"/>
    <mergeCell ref="B752:B753"/>
    <mergeCell ref="B754:B755"/>
    <mergeCell ref="B756:B757"/>
    <mergeCell ref="B758:B759"/>
    <mergeCell ref="B760:B761"/>
    <mergeCell ref="B762:B763"/>
    <mergeCell ref="B740:B741"/>
    <mergeCell ref="B742:B743"/>
    <mergeCell ref="B744:B745"/>
    <mergeCell ref="B746:B747"/>
    <mergeCell ref="B748:B749"/>
    <mergeCell ref="B750:B751"/>
    <mergeCell ref="B728:B729"/>
    <mergeCell ref="B730:B731"/>
    <mergeCell ref="B732:B733"/>
    <mergeCell ref="B734:B735"/>
    <mergeCell ref="B736:B737"/>
    <mergeCell ref="B738:B739"/>
    <mergeCell ref="B716:B717"/>
    <mergeCell ref="B718:B719"/>
    <mergeCell ref="B720:B721"/>
    <mergeCell ref="B722:B723"/>
    <mergeCell ref="B724:B725"/>
    <mergeCell ref="B726:B727"/>
    <mergeCell ref="B704:B705"/>
    <mergeCell ref="B706:B707"/>
    <mergeCell ref="B708:B709"/>
    <mergeCell ref="B710:B711"/>
    <mergeCell ref="B712:B713"/>
    <mergeCell ref="B714:B715"/>
    <mergeCell ref="B692:B693"/>
    <mergeCell ref="B694:B695"/>
    <mergeCell ref="B696:B697"/>
    <mergeCell ref="B698:B699"/>
    <mergeCell ref="B700:B701"/>
    <mergeCell ref="B702:B703"/>
    <mergeCell ref="B680:B681"/>
    <mergeCell ref="B682:B683"/>
    <mergeCell ref="B684:B685"/>
    <mergeCell ref="B686:B687"/>
    <mergeCell ref="B688:B689"/>
    <mergeCell ref="B690:B691"/>
    <mergeCell ref="B668:B669"/>
    <mergeCell ref="B670:B671"/>
    <mergeCell ref="B672:B673"/>
    <mergeCell ref="B674:B675"/>
    <mergeCell ref="B676:B677"/>
    <mergeCell ref="B678:B679"/>
    <mergeCell ref="B656:B657"/>
    <mergeCell ref="B658:B659"/>
    <mergeCell ref="B660:B661"/>
    <mergeCell ref="B662:B663"/>
    <mergeCell ref="B664:B665"/>
    <mergeCell ref="B666:B667"/>
    <mergeCell ref="B644:B645"/>
    <mergeCell ref="B646:B647"/>
    <mergeCell ref="B648:B649"/>
    <mergeCell ref="B650:B651"/>
    <mergeCell ref="B652:B653"/>
    <mergeCell ref="B654:B655"/>
    <mergeCell ref="B632:B633"/>
    <mergeCell ref="B634:B635"/>
    <mergeCell ref="B636:B637"/>
    <mergeCell ref="B638:B639"/>
    <mergeCell ref="B640:B641"/>
    <mergeCell ref="B642:B643"/>
    <mergeCell ref="B620:B621"/>
    <mergeCell ref="B622:B623"/>
    <mergeCell ref="B624:B625"/>
    <mergeCell ref="B626:B627"/>
    <mergeCell ref="B628:B629"/>
    <mergeCell ref="B630:B631"/>
    <mergeCell ref="B608:B609"/>
    <mergeCell ref="B610:B611"/>
    <mergeCell ref="B612:B613"/>
    <mergeCell ref="B614:B615"/>
    <mergeCell ref="B616:B617"/>
    <mergeCell ref="B618:B619"/>
    <mergeCell ref="B596:B597"/>
    <mergeCell ref="B598:B599"/>
    <mergeCell ref="B600:B601"/>
    <mergeCell ref="B602:B603"/>
    <mergeCell ref="B604:B605"/>
    <mergeCell ref="B606:B607"/>
    <mergeCell ref="B584:B585"/>
    <mergeCell ref="B586:B587"/>
    <mergeCell ref="B588:B589"/>
    <mergeCell ref="B590:B591"/>
    <mergeCell ref="B592:B593"/>
    <mergeCell ref="B594:B595"/>
    <mergeCell ref="B572:B573"/>
    <mergeCell ref="B574:B575"/>
    <mergeCell ref="B576:B577"/>
    <mergeCell ref="B578:B579"/>
    <mergeCell ref="B580:B581"/>
    <mergeCell ref="B582:B583"/>
    <mergeCell ref="B560:B561"/>
    <mergeCell ref="B562:B563"/>
    <mergeCell ref="B564:B565"/>
    <mergeCell ref="B566:B567"/>
    <mergeCell ref="B568:B569"/>
    <mergeCell ref="B570:B571"/>
    <mergeCell ref="B548:B549"/>
    <mergeCell ref="B550:B551"/>
    <mergeCell ref="B552:B553"/>
    <mergeCell ref="B554:B555"/>
    <mergeCell ref="B556:B557"/>
    <mergeCell ref="B558:B559"/>
    <mergeCell ref="B536:B537"/>
    <mergeCell ref="B538:B539"/>
    <mergeCell ref="B540:B541"/>
    <mergeCell ref="B542:B543"/>
    <mergeCell ref="B544:B545"/>
    <mergeCell ref="B546:B547"/>
    <mergeCell ref="B524:B525"/>
    <mergeCell ref="B526:B527"/>
    <mergeCell ref="B528:B529"/>
    <mergeCell ref="B530:B531"/>
    <mergeCell ref="B532:B533"/>
    <mergeCell ref="B534:B535"/>
    <mergeCell ref="B512:B513"/>
    <mergeCell ref="B514:B515"/>
    <mergeCell ref="B516:B517"/>
    <mergeCell ref="B518:B519"/>
    <mergeCell ref="B520:B521"/>
    <mergeCell ref="B522:B523"/>
    <mergeCell ref="B500:B501"/>
    <mergeCell ref="B502:B503"/>
    <mergeCell ref="B504:B505"/>
    <mergeCell ref="B506:B507"/>
    <mergeCell ref="B508:B509"/>
    <mergeCell ref="B510:B511"/>
    <mergeCell ref="B488:B489"/>
    <mergeCell ref="B490:B491"/>
    <mergeCell ref="B492:B493"/>
    <mergeCell ref="B494:B495"/>
    <mergeCell ref="B496:B497"/>
    <mergeCell ref="B498:B499"/>
    <mergeCell ref="B476:B477"/>
    <mergeCell ref="B478:B479"/>
    <mergeCell ref="B480:B481"/>
    <mergeCell ref="B482:B483"/>
    <mergeCell ref="B484:B485"/>
    <mergeCell ref="B486:B487"/>
    <mergeCell ref="B464:B465"/>
    <mergeCell ref="B466:B467"/>
    <mergeCell ref="B468:B469"/>
    <mergeCell ref="B470:B471"/>
    <mergeCell ref="B472:B473"/>
    <mergeCell ref="B474:B475"/>
    <mergeCell ref="B452:B453"/>
    <mergeCell ref="B454:B455"/>
    <mergeCell ref="B456:B457"/>
    <mergeCell ref="B458:B459"/>
    <mergeCell ref="B460:B461"/>
    <mergeCell ref="B462:B463"/>
    <mergeCell ref="B440:B441"/>
    <mergeCell ref="B442:B443"/>
    <mergeCell ref="B444:B445"/>
    <mergeCell ref="B446:B447"/>
    <mergeCell ref="B448:B449"/>
    <mergeCell ref="B450:B451"/>
    <mergeCell ref="B428:B429"/>
    <mergeCell ref="B430:B431"/>
    <mergeCell ref="B432:B433"/>
    <mergeCell ref="B434:B435"/>
    <mergeCell ref="B436:B437"/>
    <mergeCell ref="B438:B439"/>
    <mergeCell ref="B416:B417"/>
    <mergeCell ref="B418:B419"/>
    <mergeCell ref="B420:B421"/>
    <mergeCell ref="B422:B423"/>
    <mergeCell ref="B424:B425"/>
    <mergeCell ref="B426:B427"/>
    <mergeCell ref="B404:B405"/>
    <mergeCell ref="B406:B407"/>
    <mergeCell ref="B408:B409"/>
    <mergeCell ref="B410:B411"/>
    <mergeCell ref="B412:B413"/>
    <mergeCell ref="B414:B415"/>
    <mergeCell ref="B392:B393"/>
    <mergeCell ref="B394:B395"/>
    <mergeCell ref="B396:B397"/>
    <mergeCell ref="B398:B399"/>
    <mergeCell ref="B400:B401"/>
    <mergeCell ref="B402:B403"/>
    <mergeCell ref="B380:B381"/>
    <mergeCell ref="B382:B383"/>
    <mergeCell ref="B384:B385"/>
    <mergeCell ref="B386:B387"/>
    <mergeCell ref="B388:B389"/>
    <mergeCell ref="B390:B391"/>
    <mergeCell ref="B368:B369"/>
    <mergeCell ref="B370:B371"/>
    <mergeCell ref="B372:B373"/>
    <mergeCell ref="B374:B375"/>
    <mergeCell ref="B376:B377"/>
    <mergeCell ref="B378:B379"/>
    <mergeCell ref="B356:B357"/>
    <mergeCell ref="B358:B359"/>
    <mergeCell ref="B360:B361"/>
    <mergeCell ref="B362:B363"/>
    <mergeCell ref="B364:B365"/>
    <mergeCell ref="B366:B367"/>
    <mergeCell ref="B344:B345"/>
    <mergeCell ref="B346:B347"/>
    <mergeCell ref="B348:B349"/>
    <mergeCell ref="B350:B351"/>
    <mergeCell ref="B352:B353"/>
    <mergeCell ref="B354:B355"/>
    <mergeCell ref="B332:B333"/>
    <mergeCell ref="B334:B335"/>
    <mergeCell ref="B336:B337"/>
    <mergeCell ref="B338:B339"/>
    <mergeCell ref="B340:B341"/>
    <mergeCell ref="B342:B343"/>
    <mergeCell ref="B320:B321"/>
    <mergeCell ref="B322:B323"/>
    <mergeCell ref="B324:B325"/>
    <mergeCell ref="B326:B327"/>
    <mergeCell ref="B328:B329"/>
    <mergeCell ref="B330:B331"/>
    <mergeCell ref="B308:B309"/>
    <mergeCell ref="B310:B311"/>
    <mergeCell ref="B312:B313"/>
    <mergeCell ref="B314:B315"/>
    <mergeCell ref="B316:B317"/>
    <mergeCell ref="B318:B319"/>
    <mergeCell ref="B296:B297"/>
    <mergeCell ref="B298:B299"/>
    <mergeCell ref="B300:B301"/>
    <mergeCell ref="B302:B303"/>
    <mergeCell ref="B304:B305"/>
    <mergeCell ref="B306:B307"/>
    <mergeCell ref="B284:B285"/>
    <mergeCell ref="B286:B287"/>
    <mergeCell ref="B288:B289"/>
    <mergeCell ref="B290:B291"/>
    <mergeCell ref="B292:B293"/>
    <mergeCell ref="B294:B295"/>
    <mergeCell ref="B272:B273"/>
    <mergeCell ref="B274:B275"/>
    <mergeCell ref="B276:B277"/>
    <mergeCell ref="B278:B279"/>
    <mergeCell ref="B280:B281"/>
    <mergeCell ref="B282:B283"/>
    <mergeCell ref="B260:B261"/>
    <mergeCell ref="B262:B263"/>
    <mergeCell ref="B264:B265"/>
    <mergeCell ref="B266:B267"/>
    <mergeCell ref="B268:B269"/>
    <mergeCell ref="B270:B271"/>
    <mergeCell ref="B248:B249"/>
    <mergeCell ref="B250:B251"/>
    <mergeCell ref="B252:B253"/>
    <mergeCell ref="B254:B255"/>
    <mergeCell ref="B256:B257"/>
    <mergeCell ref="B258:B259"/>
    <mergeCell ref="B236:B237"/>
    <mergeCell ref="B238:B239"/>
    <mergeCell ref="B240:B241"/>
    <mergeCell ref="B242:B243"/>
    <mergeCell ref="B244:B245"/>
    <mergeCell ref="B246:B247"/>
    <mergeCell ref="B224:B225"/>
    <mergeCell ref="B226:B227"/>
    <mergeCell ref="B228:B229"/>
    <mergeCell ref="B230:B231"/>
    <mergeCell ref="B232:B233"/>
    <mergeCell ref="B234:B235"/>
    <mergeCell ref="B212:B213"/>
    <mergeCell ref="B214:B215"/>
    <mergeCell ref="B216:B217"/>
    <mergeCell ref="B218:B219"/>
    <mergeCell ref="B220:B221"/>
    <mergeCell ref="B222:B223"/>
    <mergeCell ref="B200:B201"/>
    <mergeCell ref="B202:B203"/>
    <mergeCell ref="B204:B205"/>
    <mergeCell ref="B206:B207"/>
    <mergeCell ref="B208:B209"/>
    <mergeCell ref="B210:B211"/>
    <mergeCell ref="B188:B189"/>
    <mergeCell ref="B190:B191"/>
    <mergeCell ref="B192:B193"/>
    <mergeCell ref="B194:B195"/>
    <mergeCell ref="B196:B197"/>
    <mergeCell ref="B198:B199"/>
    <mergeCell ref="B176:B177"/>
    <mergeCell ref="B178:B179"/>
    <mergeCell ref="B180:B181"/>
    <mergeCell ref="B182:B183"/>
    <mergeCell ref="B184:B185"/>
    <mergeCell ref="B186:B187"/>
    <mergeCell ref="B164:B165"/>
    <mergeCell ref="B166:B167"/>
    <mergeCell ref="B168:B169"/>
    <mergeCell ref="B170:B171"/>
    <mergeCell ref="B172:B173"/>
    <mergeCell ref="B174:B175"/>
    <mergeCell ref="B152:B153"/>
    <mergeCell ref="B154:B155"/>
    <mergeCell ref="B156:B157"/>
    <mergeCell ref="B158:B159"/>
    <mergeCell ref="B160:B161"/>
    <mergeCell ref="B162:B163"/>
    <mergeCell ref="B140:B141"/>
    <mergeCell ref="B142:B143"/>
    <mergeCell ref="B144:B145"/>
    <mergeCell ref="B146:B147"/>
    <mergeCell ref="B148:B149"/>
    <mergeCell ref="B150:B151"/>
    <mergeCell ref="B128:B129"/>
    <mergeCell ref="B130:B131"/>
    <mergeCell ref="B132:B133"/>
    <mergeCell ref="B134:B135"/>
    <mergeCell ref="B136:B137"/>
    <mergeCell ref="B138:B139"/>
    <mergeCell ref="B116:B117"/>
    <mergeCell ref="B118:B119"/>
    <mergeCell ref="B120:B121"/>
    <mergeCell ref="B122:B123"/>
    <mergeCell ref="B124:B125"/>
    <mergeCell ref="B126:B127"/>
    <mergeCell ref="B104:B105"/>
    <mergeCell ref="B106:B107"/>
    <mergeCell ref="B108:B109"/>
    <mergeCell ref="B110:B111"/>
    <mergeCell ref="B112:B113"/>
    <mergeCell ref="B114:B115"/>
    <mergeCell ref="B92:B93"/>
    <mergeCell ref="B94:B95"/>
    <mergeCell ref="B96:B97"/>
    <mergeCell ref="B98:B99"/>
    <mergeCell ref="B100:B101"/>
    <mergeCell ref="B102:B103"/>
    <mergeCell ref="B80:B81"/>
    <mergeCell ref="B82:B83"/>
    <mergeCell ref="B84:B85"/>
    <mergeCell ref="B86:B87"/>
    <mergeCell ref="B88:B89"/>
    <mergeCell ref="B90:B91"/>
    <mergeCell ref="B68:B69"/>
    <mergeCell ref="B70:B71"/>
    <mergeCell ref="B72:B73"/>
    <mergeCell ref="B74:B75"/>
    <mergeCell ref="B76:B77"/>
    <mergeCell ref="B78:B79"/>
    <mergeCell ref="B56:B57"/>
    <mergeCell ref="B58:B59"/>
    <mergeCell ref="B60:B61"/>
    <mergeCell ref="B62:B63"/>
    <mergeCell ref="B64:B65"/>
    <mergeCell ref="B66:B67"/>
    <mergeCell ref="B30:B31"/>
    <mergeCell ref="B32:B33"/>
    <mergeCell ref="B48:B49"/>
    <mergeCell ref="B50:B51"/>
    <mergeCell ref="B52:B53"/>
    <mergeCell ref="B54:B55"/>
    <mergeCell ref="B42:B43"/>
    <mergeCell ref="B44:B45"/>
    <mergeCell ref="B46:B47"/>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E7BA1-E6A7-4701-954F-18734133FD25}">
  <sheetPr codeName="Hoja8">
    <tabColor theme="8" tint="-0.249977111117893"/>
  </sheetPr>
  <dimension ref="A1:DK290"/>
  <sheetViews>
    <sheetView workbookViewId="0">
      <selection activeCell="DF15" sqref="DF15"/>
    </sheetView>
  </sheetViews>
  <sheetFormatPr baseColWidth="10" defaultColWidth="11.42578125" defaultRowHeight="15"/>
  <cols>
    <col min="1" max="1" width="7.7109375" bestFit="1" customWidth="1"/>
    <col min="2" max="2" width="82.42578125" bestFit="1" customWidth="1"/>
    <col min="3" max="3" width="21.28515625" bestFit="1" customWidth="1"/>
    <col min="4" max="4" width="21.85546875" bestFit="1" customWidth="1"/>
    <col min="5" max="5" width="23.140625" bestFit="1" customWidth="1"/>
    <col min="6" max="6" width="23.7109375" bestFit="1" customWidth="1"/>
    <col min="7" max="7" width="21.5703125" bestFit="1" customWidth="1"/>
    <col min="8" max="8" width="22.140625" bestFit="1" customWidth="1"/>
    <col min="9" max="9" width="20.28515625" bestFit="1" customWidth="1"/>
    <col min="10" max="11" width="20.85546875" bestFit="1" customWidth="1"/>
    <col min="12" max="12" width="21.5703125" bestFit="1" customWidth="1"/>
    <col min="13" max="13" width="20.7109375" bestFit="1" customWidth="1"/>
    <col min="14" max="14" width="21.42578125" bestFit="1" customWidth="1"/>
    <col min="15" max="15" width="20.140625" bestFit="1" customWidth="1"/>
    <col min="16" max="16" width="20.7109375" bestFit="1" customWidth="1"/>
    <col min="17" max="17" width="22.28515625" bestFit="1" customWidth="1"/>
    <col min="18" max="18" width="22.85546875" bestFit="1" customWidth="1"/>
    <col min="19" max="19" width="26.7109375" bestFit="1" customWidth="1"/>
    <col min="20" max="20" width="27.28515625" bestFit="1" customWidth="1"/>
    <col min="21" max="21" width="23.28515625" bestFit="1" customWidth="1"/>
    <col min="22" max="22" width="23.85546875" bestFit="1" customWidth="1"/>
    <col min="23" max="26" width="15" bestFit="1" customWidth="1"/>
    <col min="27" max="27" width="2" bestFit="1" customWidth="1"/>
    <col min="28" max="28" width="8.7109375" bestFit="1" customWidth="1"/>
    <col min="29" max="29" width="55.42578125" bestFit="1" customWidth="1"/>
    <col min="30" max="30" width="21.28515625" bestFit="1" customWidth="1"/>
    <col min="31" max="31" width="21.85546875" bestFit="1" customWidth="1"/>
    <col min="32" max="32" width="23.140625" bestFit="1" customWidth="1"/>
    <col min="33" max="33" width="23.7109375" bestFit="1" customWidth="1"/>
    <col min="34" max="34" width="21.5703125" bestFit="1" customWidth="1"/>
    <col min="35" max="35" width="22.140625" bestFit="1" customWidth="1"/>
    <col min="36" max="36" width="20.28515625" bestFit="1" customWidth="1"/>
    <col min="37" max="38" width="20.85546875" bestFit="1" customWidth="1"/>
    <col min="39" max="39" width="21.5703125" bestFit="1" customWidth="1"/>
    <col min="40" max="40" width="20.7109375" bestFit="1" customWidth="1"/>
    <col min="41" max="41" width="21.42578125" bestFit="1" customWidth="1"/>
    <col min="42" max="42" width="20.140625" bestFit="1" customWidth="1"/>
    <col min="43" max="43" width="20.7109375" bestFit="1" customWidth="1"/>
    <col min="44" max="44" width="22.28515625" bestFit="1" customWidth="1"/>
    <col min="45" max="45" width="22.85546875" bestFit="1" customWidth="1"/>
    <col min="46" max="46" width="26.7109375" bestFit="1" customWidth="1"/>
    <col min="47" max="47" width="27.28515625" bestFit="1" customWidth="1"/>
    <col min="48" max="48" width="23.28515625" bestFit="1" customWidth="1"/>
    <col min="49" max="49" width="23.85546875" bestFit="1" customWidth="1"/>
    <col min="50" max="53" width="15" bestFit="1" customWidth="1"/>
    <col min="54" max="54" width="2" bestFit="1" customWidth="1"/>
    <col min="55" max="55" width="8.7109375" bestFit="1" customWidth="1"/>
    <col min="56" max="56" width="55.42578125" bestFit="1" customWidth="1"/>
    <col min="57" max="57" width="21.28515625" bestFit="1" customWidth="1"/>
    <col min="58" max="58" width="21.85546875" bestFit="1" customWidth="1"/>
    <col min="59" max="59" width="20.28515625" bestFit="1" customWidth="1"/>
    <col min="60" max="61" width="20.85546875" bestFit="1" customWidth="1"/>
    <col min="62" max="62" width="21.5703125" bestFit="1" customWidth="1"/>
    <col min="63" max="63" width="20.7109375" bestFit="1" customWidth="1"/>
    <col min="64" max="64" width="21.42578125" bestFit="1" customWidth="1"/>
    <col min="65" max="65" width="20.140625" bestFit="1" customWidth="1"/>
    <col min="66" max="66" width="20.7109375" bestFit="1" customWidth="1"/>
    <col min="67" max="67" width="22.28515625" bestFit="1" customWidth="1"/>
    <col min="68" max="68" width="22.85546875" bestFit="1" customWidth="1"/>
    <col min="69" max="69" width="26.7109375" bestFit="1" customWidth="1"/>
    <col min="70" max="70" width="27.28515625" bestFit="1" customWidth="1"/>
    <col min="71" max="71" width="23.28515625" bestFit="1" customWidth="1"/>
    <col min="72" max="72" width="23.85546875" bestFit="1" customWidth="1"/>
    <col min="73" max="80" width="15" bestFit="1" customWidth="1"/>
    <col min="81" max="81" width="2" bestFit="1" customWidth="1"/>
    <col min="82" max="82" width="8.7109375" bestFit="1" customWidth="1"/>
    <col min="83" max="83" width="21.85546875" bestFit="1" customWidth="1"/>
    <col min="84" max="84" width="26.42578125" bestFit="1" customWidth="1"/>
    <col min="85" max="85" width="27" bestFit="1" customWidth="1"/>
    <col min="86" max="86" width="26.7109375" bestFit="1" customWidth="1"/>
    <col min="87" max="87" width="27.28515625" bestFit="1" customWidth="1"/>
    <col min="88" max="88" width="26" bestFit="1" customWidth="1"/>
    <col min="89" max="89" width="26.7109375" bestFit="1" customWidth="1"/>
    <col min="90" max="107" width="15" bestFit="1" customWidth="1"/>
    <col min="108" max="108" width="2" bestFit="1" customWidth="1"/>
    <col min="109" max="109" width="10" bestFit="1" customWidth="1"/>
    <col min="110" max="110" width="77.85546875" bestFit="1" customWidth="1"/>
    <col min="111" max="111" width="15.7109375" customWidth="1"/>
    <col min="112" max="112" width="8.140625" bestFit="1" customWidth="1"/>
    <col min="113" max="113" width="10.7109375" bestFit="1" customWidth="1"/>
    <col min="114" max="134" width="20" customWidth="1"/>
    <col min="135" max="135" width="5" bestFit="1" customWidth="1"/>
    <col min="136" max="150" width="6" bestFit="1" customWidth="1"/>
    <col min="151" max="151" width="8.140625" bestFit="1" customWidth="1"/>
    <col min="152" max="152" width="6" bestFit="1" customWidth="1"/>
    <col min="153" max="157" width="5.85546875" bestFit="1" customWidth="1"/>
    <col min="158" max="172" width="6.85546875" bestFit="1" customWidth="1"/>
    <col min="173" max="173" width="9" bestFit="1" customWidth="1"/>
    <col min="174" max="174" width="6" bestFit="1" customWidth="1"/>
    <col min="175" max="179" width="5.85546875" bestFit="1" customWidth="1"/>
    <col min="180" max="194" width="6.85546875" bestFit="1" customWidth="1"/>
    <col min="195" max="195" width="9" bestFit="1" customWidth="1"/>
    <col min="196" max="196" width="5.5703125" bestFit="1" customWidth="1"/>
    <col min="197" max="202" width="5.42578125" bestFit="1" customWidth="1"/>
    <col min="203" max="218" width="6.42578125" bestFit="1" customWidth="1"/>
    <col min="219" max="219" width="8.5703125" bestFit="1" customWidth="1"/>
    <col min="220" max="220" width="12.5703125" bestFit="1" customWidth="1"/>
  </cols>
  <sheetData>
    <row r="1" spans="1:113" ht="21">
      <c r="A1" s="397" t="s">
        <v>1341</v>
      </c>
      <c r="B1" s="397"/>
      <c r="C1" s="397"/>
      <c r="D1" s="397"/>
      <c r="E1" s="397"/>
      <c r="F1" s="397"/>
      <c r="G1" s="397"/>
      <c r="H1" s="397"/>
      <c r="I1" s="397"/>
      <c r="J1" s="397"/>
      <c r="K1" s="397"/>
      <c r="L1" s="397"/>
      <c r="M1" s="397"/>
      <c r="N1" s="397"/>
      <c r="O1" s="397"/>
      <c r="P1" s="397"/>
      <c r="Q1" s="397"/>
      <c r="R1" s="397"/>
      <c r="S1" s="397"/>
      <c r="T1" s="397"/>
      <c r="U1" s="397"/>
      <c r="V1" s="397"/>
      <c r="W1" s="397"/>
      <c r="X1" s="397"/>
      <c r="Y1" s="397"/>
      <c r="Z1" s="397"/>
      <c r="AA1" s="237"/>
      <c r="AB1" s="397" t="s">
        <v>1342</v>
      </c>
      <c r="AC1" s="397"/>
      <c r="AD1" s="397"/>
      <c r="AE1" s="397"/>
      <c r="AF1" s="397"/>
      <c r="AG1" s="397"/>
      <c r="AH1" s="397"/>
      <c r="AI1" s="397"/>
      <c r="AJ1" s="397"/>
      <c r="AK1" s="397"/>
      <c r="AL1" s="397"/>
      <c r="AM1" s="397"/>
      <c r="AN1" s="397"/>
      <c r="AO1" s="397"/>
      <c r="AP1" s="397"/>
      <c r="AQ1" s="397"/>
      <c r="AR1" s="397"/>
      <c r="AS1" s="397"/>
      <c r="AT1" s="397"/>
      <c r="AU1" s="397"/>
      <c r="AV1" s="397"/>
      <c r="AW1" s="397"/>
      <c r="AX1" s="397"/>
      <c r="AY1" s="397"/>
      <c r="AZ1" s="397"/>
      <c r="BA1" s="397"/>
      <c r="BC1" s="398" t="s">
        <v>1343</v>
      </c>
      <c r="BD1" s="398"/>
      <c r="BE1" s="398"/>
      <c r="BF1" s="398"/>
      <c r="BG1" s="398"/>
      <c r="BH1" s="398"/>
      <c r="BI1" s="398"/>
      <c r="BJ1" s="398"/>
      <c r="BK1" s="398"/>
      <c r="BL1" s="398"/>
      <c r="BM1" s="398"/>
      <c r="BN1" s="398"/>
      <c r="BO1" s="398"/>
      <c r="BP1" s="398"/>
      <c r="BQ1" s="398"/>
      <c r="BR1" s="398"/>
      <c r="BS1" s="398"/>
      <c r="BT1" s="398"/>
      <c r="BU1" s="398"/>
      <c r="BV1" s="398"/>
      <c r="BW1" s="398"/>
      <c r="BX1" s="398"/>
      <c r="BY1" s="398"/>
      <c r="BZ1" s="398"/>
      <c r="CA1" s="398"/>
      <c r="CB1" s="398"/>
      <c r="CD1" s="398" t="s">
        <v>1344</v>
      </c>
      <c r="CE1" s="398"/>
      <c r="CF1" s="398"/>
      <c r="CG1" s="398"/>
      <c r="CH1" s="398"/>
      <c r="CI1" s="398"/>
      <c r="CJ1" s="398"/>
      <c r="CK1" s="398"/>
      <c r="CL1" s="398"/>
      <c r="CM1" s="398"/>
      <c r="CN1" s="398"/>
      <c r="CO1" s="398"/>
      <c r="CP1" s="398"/>
      <c r="CQ1" s="398"/>
      <c r="CR1" s="398"/>
      <c r="CS1" s="398"/>
      <c r="CT1" s="398"/>
      <c r="CU1" s="398"/>
      <c r="CV1" s="398"/>
      <c r="CW1" s="398"/>
      <c r="CX1" s="398"/>
      <c r="CY1" s="398"/>
      <c r="CZ1" s="398"/>
      <c r="DA1" s="398"/>
      <c r="DB1" s="398"/>
      <c r="DC1" s="398"/>
    </row>
    <row r="2" spans="1:113">
      <c r="C2" t="str">
        <f>+IF(C4="ene","Enero",IF(C4="feb","Febrero",IF(C4="mar","Marzo",IF(C4="abr","Abril",IF(C4="may","Mayo",IF(C4="jun","Junio",IF(C4="jul","Julio",IF(C4="ago","Agosto",IF(C4="sep","Septiembre",IF(C4="oct","Octubre",IF(C4="nov","Noviembre",IF(C4="dic","Diciembre","Aún no hay mes"))))))))))))</f>
        <v>Enero</v>
      </c>
      <c r="D2" t="s">
        <v>1289</v>
      </c>
      <c r="E2" t="str">
        <f>+IF(E4="ene","Enero",IF(E4="feb","Febrero",IF(E4="mar","Marzo",IF(E4="abr","Abril",IF(E4="may","Mayo",IF(E4="jun","Junio",IF(E4="jul","Julio",IF(E4="ago","Agosto",IF(E4="sep","Septiembre",IF(E4="oct","Octubre",IF(E4="nov","Noviembre",IF(E4="dic","Diciembre","Aún no hay mes"))))))))))))</f>
        <v>Febrero</v>
      </c>
      <c r="F2" t="str">
        <f>+E2</f>
        <v>Febrero</v>
      </c>
      <c r="G2" t="str">
        <f>+IF(G4="ene","Enero",IF(G4="feb","Febrero",IF(G4="mar","Marzo",IF(G4="abr","Abril",IF(G4="may","Mayo",IF(G4="jun","Junio",IF(G4="jul","Julio",IF(G4="ago","Agosto",IF(G4="sep","Septiembre",IF(G4="oct","Octubre",IF(G4="nov","Noviembre",IF(G4="dic","Diciembre","Aún no hay mes"))))))))))))</f>
        <v>Marzo</v>
      </c>
      <c r="H2" t="str">
        <f>+G2</f>
        <v>Marzo</v>
      </c>
      <c r="I2" t="str">
        <f>+IF(I4="ene","Enero",IF(I4="feb","Febrero",IF(I4="mar","Marzo",IF(I4="abr","Abril",IF(I4="may","Mayo",IF(I4="jun","Junio",IF(I4="jul","Julio",IF(I4="ago","Agosto",IF(I4="sep","Septiembre",IF(I4="oct","Octubre",IF(I4="nov","Noviembre",IF(I4="dic","Diciembre","Aún no hay mes"))))))))))))</f>
        <v>Abril</v>
      </c>
      <c r="J2" t="str">
        <f>+I2</f>
        <v>Abril</v>
      </c>
      <c r="K2" t="str">
        <f>+IF(K4="ene","Enero",IF(K4="feb","Febrero",IF(K4="mar","Marzo",IF(K4="abr","Abril",IF(K4="may","Mayo",IF(K4="jun","Junio",IF(K4="jul","Julio",IF(K4="ago","Agosto",IF(K4="sep","Septiembre",IF(K4="oct","Octubre",IF(K4="nov","Noviembre",IF(K4="dic","Diciembre","Aún no hay mes"))))))))))))</f>
        <v>Aún no hay mes</v>
      </c>
      <c r="L2" t="str">
        <f>+K2</f>
        <v>Aún no hay mes</v>
      </c>
      <c r="M2" t="str">
        <f>+IF(M4="ene","Enero",IF(M4="feb","Febrero",IF(M4="mar","Marzo",IF(M4="abr","Abril",IF(M4="may","Mayo",IF(M4="jun","Junio",IF(M4="jul","Julio",IF(M4="ago","Agosto",IF(M4="sep","Septiembre",IF(M4="oct","Octubre",IF(M4="nov","Noviembre",IF(M4="dic","Diciembre","Aún no hay mes"))))))))))))</f>
        <v>Aún no hay mes</v>
      </c>
      <c r="N2" t="str">
        <f>+M2</f>
        <v>Aún no hay mes</v>
      </c>
      <c r="O2" t="str">
        <f>+IF(O4="ene","Enero",IF(O4="feb","Febrero",IF(O4="mar","Marzo",IF(O4="abr","Abril",IF(O4="may","Mayo",IF(O4="jun","Junio",IF(O4="jul","Julio",IF(O4="ago","Agosto",IF(O4="sep","Septiembre",IF(O4="oct","Octubre",IF(O4="nov","Noviembre",IF(O4="dic","Diciembre","Aún no hay mes"))))))))))))</f>
        <v>Aún no hay mes</v>
      </c>
      <c r="P2" t="str">
        <f>+O2</f>
        <v>Aún no hay mes</v>
      </c>
      <c r="Q2" t="str">
        <f>+IF(Q4="ene","Enero",IF(Q4="feb","Febrero",IF(Q4="mar","Marzo",IF(Q4="abr","Abril",IF(Q4="may","Mayo",IF(Q4="jun","Junio",IF(Q4="jul","Julio",IF(Q4="ago","Agosto",IF(Q4="sep","Septiembre",IF(Q4="oct","Octubre",IF(Q4="nov","Noviembre",IF(Q4="dic","Diciembre","Aún no hay mes"))))))))))))</f>
        <v>Aún no hay mes</v>
      </c>
      <c r="R2" t="str">
        <f>+Q2</f>
        <v>Aún no hay mes</v>
      </c>
      <c r="S2" t="str">
        <f>+IF(S4="ene","Enero",IF(S4="feb","Febrero",IF(S4="mar","Marzo",IF(S4="abr","Abril",IF(S4="may","Mayo",IF(S4="jun","Junio",IF(S4="jul","Julio",IF(S4="ago","Agosto",IF(S4="sep","Septiembre",IF(S4="oct","Octubre",IF(S4="nov","Noviembre",IF(S4="dic","Diciembre","Aún no hay mes"))))))))))))</f>
        <v>Aún no hay mes</v>
      </c>
      <c r="T2" t="str">
        <f>+S2</f>
        <v>Aún no hay mes</v>
      </c>
      <c r="U2" t="str">
        <f>+IF(U4="ene","Enero",IF(U4="feb","Febrero",IF(U4="mar","Marzo",IF(U4="abr","Abril",IF(U4="may","Mayo",IF(U4="jun","Junio",IF(U4="jul","Julio",IF(U4="ago","Agosto",IF(U4="sep","Septiembre",IF(U4="oct","Octubre",IF(U4="nov","Noviembre",IF(U4="dic","Diciembre","Aún no hay mes"))))))))))))</f>
        <v>Aún no hay mes</v>
      </c>
      <c r="V2" t="str">
        <f>+U2</f>
        <v>Aún no hay mes</v>
      </c>
      <c r="W2" t="str">
        <f>+IF(W4="ene","Enero",IF(W4="feb","Febrero",IF(W4="mar","Marzo",IF(W4="abr","Abril",IF(W4="may","Mayo",IF(W4="jun","Junio",IF(W4="jul","Julio",IF(W4="ago","Agosto",IF(W4="sep","Septiembre",IF(W4="oct","Octubre",IF(W4="nov","Noviembre",IF(W4="dic","Diciembre","Aún no hay mes"))))))))))))</f>
        <v>Aún no hay mes</v>
      </c>
      <c r="X2" t="str">
        <f>+W2</f>
        <v>Aún no hay mes</v>
      </c>
      <c r="Y2" t="str">
        <f>+IF(Y4="ene","Enero",IF(Y4="feb","Febrero",IF(Y4="mar","Marzo",IF(Y4="abr","Abril",IF(Y4="may","Mayo",IF(Y4="jun","Junio",IF(Y4="jul","Julio",IF(Y4="ago","Agosto",IF(Y4="sep","Septiembre",IF(Y4="oct","Octubre",IF(Y4="nov","Noviembre",IF(Y4="dic","Diciembre","Aún no hay mes"))))))))))))</f>
        <v>Aún no hay mes</v>
      </c>
      <c r="Z2" t="str">
        <f>+Y2</f>
        <v>Aún no hay mes</v>
      </c>
      <c r="AD2" t="str">
        <f>+IF(AD4="ene","Enero",IF(AD4="feb","Febrero",IF(AD4="mar","Marzo",IF(AD4="abr","Abril",IF(AD4="may","Mayo",IF(AD4="jun","Junio",IF(AD4="jul","Julio",IF(AD4="ago","Agosto",IF(AD4="sep","Septiembre",IF(AD4="oct","Octubre",IF(AD4="nov","Noviembre",IF(AD4="dic","Diciembre","Aún no hay mes"))))))))))))</f>
        <v>Enero</v>
      </c>
      <c r="AE2" t="str">
        <f>+AD2</f>
        <v>Enero</v>
      </c>
      <c r="AF2" t="str">
        <f>+IF(AF4="ene","Enero",IF(AF4="feb","Febrero",IF(AF4="mar","Marzo",IF(AF4="abr","Abril",IF(AF4="may","Mayo",IF(AF4="jun","Junio",IF(AF4="jul","Julio",IF(AF4="ago","Agosto",IF(AF4="sep","Septiembre",IF(AF4="oct","Octubre",IF(AF4="nov","Noviembre",IF(AF4="dic","Diciembre","Aún no hay mes"))))))))))))</f>
        <v>Febrero</v>
      </c>
      <c r="AG2" t="str">
        <f>+AF2</f>
        <v>Febrero</v>
      </c>
      <c r="AH2" t="str">
        <f>+IF(AH4="ene","Enero",IF(AH4="feb","Febrero",IF(AH4="mar","Marzo",IF(AH4="abr","Abril",IF(AH4="may","Mayo",IF(AH4="jun","Junio",IF(AH4="jul","Julio",IF(AH4="ago","Agosto",IF(AH4="sep","Septiembre",IF(AH4="oct","Octubre",IF(AH4="nov","Noviembre",IF(AH4="dic","Diciembre","Aún no hay mes"))))))))))))</f>
        <v>Marzo</v>
      </c>
      <c r="AI2" t="str">
        <f>+AH2</f>
        <v>Marzo</v>
      </c>
      <c r="AJ2" t="str">
        <f>+IF(AJ4="ene","Enero",IF(AJ4="feb","Febrero",IF(AJ4="mar","Marzo",IF(AJ4="abr","Abril",IF(AJ4="may","Mayo",IF(AJ4="jun","Junio",IF(AJ4="jul","Julio",IF(AJ4="ago","Agosto",IF(AJ4="sep","Septiembre",IF(AJ4="oct","Octubre",IF(AJ4="nov","Noviembre",IF(AJ4="dic","Diciembre","Aún no hay mes"))))))))))))</f>
        <v>Abril</v>
      </c>
      <c r="AK2" t="str">
        <f>+AJ2</f>
        <v>Abril</v>
      </c>
      <c r="AL2" t="str">
        <f>+IF(AL4="ene","Enero",IF(AL4="feb","Febrero",IF(AL4="mar","Marzo",IF(AL4="abr","Abril",IF(AL4="may","Mayo",IF(AL4="jun","Junio",IF(AL4="jul","Julio",IF(AL4="ago","Agosto",IF(AL4="sep","Septiembre",IF(AL4="oct","Octubre",IF(AL4="nov","Noviembre",IF(AL4="dic","Diciembre","Aún no hay mes"))))))))))))</f>
        <v>Aún no hay mes</v>
      </c>
      <c r="AM2" t="str">
        <f>+AL2</f>
        <v>Aún no hay mes</v>
      </c>
      <c r="AN2" t="str">
        <f>+IF(AN4="ene","Enero",IF(AN4="feb","Febrero",IF(AN4="mar","Marzo",IF(AN4="abr","Abril",IF(AN4="may","Mayo",IF(AN4="jun","Junio",IF(AN4="jul","Julio",IF(AN4="ago","Agosto",IF(AN4="sep","Septiembre",IF(AN4="oct","Octubre",IF(AN4="nov","Noviembre",IF(AN4="dic","Diciembre","Aún no hay mes"))))))))))))</f>
        <v>Aún no hay mes</v>
      </c>
      <c r="AO2" t="str">
        <f>+AN2</f>
        <v>Aún no hay mes</v>
      </c>
      <c r="AP2" t="str">
        <f>+IF(AP4="ene","Enero",IF(AP4="feb","Febrero",IF(AP4="mar","Marzo",IF(AP4="abr","Abril",IF(AP4="may","Mayo",IF(AP4="jun","Junio",IF(AP4="jul","Julio",IF(AP4="ago","Agosto",IF(AP4="sep","Septiembre",IF(AP4="oct","Octubre",IF(AP4="nov","Noviembre",IF(AP4="dic","Diciembre","Aún no hay mes"))))))))))))</f>
        <v>Aún no hay mes</v>
      </c>
      <c r="AQ2" t="str">
        <f>+AP2</f>
        <v>Aún no hay mes</v>
      </c>
      <c r="AR2" t="str">
        <f>+IF(AR4="ene","Enero",IF(AR4="feb","Febrero",IF(AR4="mar","Marzo",IF(AR4="abr","Abril",IF(AR4="may","Mayo",IF(AR4="jun","Junio",IF(AR4="jul","Julio",IF(AR4="ago","Agosto",IF(AR4="sep","Septiembre",IF(AR4="oct","Octubre",IF(AR4="nov","Noviembre",IF(AR4="dic","Diciembre","Aún no hay mes"))))))))))))</f>
        <v>Aún no hay mes</v>
      </c>
      <c r="AS2" t="str">
        <f>+AR2</f>
        <v>Aún no hay mes</v>
      </c>
      <c r="AT2" t="str">
        <f>+IF(AT4="ene","Enero",IF(AT4="feb","Febrero",IF(AT4="mar","Marzo",IF(AT4="abr","Abril",IF(AT4="may","Mayo",IF(AT4="jun","Junio",IF(AT4="jul","Julio",IF(AT4="ago","Agosto",IF(AT4="sep","Septiembre",IF(AT4="oct","Octubre",IF(AT4="nov","Noviembre",IF(AT4="dic","Diciembre","Aún no hay mes"))))))))))))</f>
        <v>Aún no hay mes</v>
      </c>
      <c r="AU2" t="str">
        <f>+AT2</f>
        <v>Aún no hay mes</v>
      </c>
      <c r="AV2" t="str">
        <f>+IF(AV4="ene","Enero",IF(AV4="feb","Febrero",IF(AV4="mar","Marzo",IF(AV4="abr","Abril",IF(AV4="may","Mayo",IF(AV4="jun","Junio",IF(AV4="jul","Julio",IF(AV4="ago","Agosto",IF(AV4="sep","Septiembre",IF(AV4="oct","Octubre",IF(AV4="nov","Noviembre",IF(AV4="dic","Diciembre","Aún no hay mes"))))))))))))</f>
        <v>Aún no hay mes</v>
      </c>
      <c r="AW2" t="str">
        <f>+AV2</f>
        <v>Aún no hay mes</v>
      </c>
      <c r="AX2" t="str">
        <f>+IF(AX4="ene","Enero",IF(AX4="feb","Febrero",IF(AX4="mar","Marzo",IF(AX4="abr","Abril",IF(AX4="may","Mayo",IF(AX4="jun","Junio",IF(AX4="jul","Julio",IF(AX4="ago","Agosto",IF(AX4="sep","Septiembre",IF(AX4="oct","Octubre",IF(AX4="nov","Noviembre",IF(AX4="dic","Diciembre","Aún no hay mes"))))))))))))</f>
        <v>Aún no hay mes</v>
      </c>
      <c r="AY2" t="str">
        <f>+AX2</f>
        <v>Aún no hay mes</v>
      </c>
      <c r="AZ2" t="str">
        <f>+IF(AZ4="ene","Enero",IF(AZ4="feb","Febrero",IF(AZ4="mar","Marzo",IF(AZ4="abr","Abril",IF(AZ4="may","Mayo",IF(AZ4="jun","Junio",IF(AZ4="jul","Julio",IF(AZ4="ago","Agosto",IF(AZ4="sep","Septiembre",IF(AZ4="oct","Octubre",IF(AZ4="nov","Noviembre",IF(AZ4="dic","Diciembre","Aún no hay mes"))))))))))))</f>
        <v>Aún no hay mes</v>
      </c>
      <c r="BA2" t="str">
        <f>+AZ2</f>
        <v>Aún no hay mes</v>
      </c>
      <c r="BE2" t="str">
        <f>+IF(BE4="ene","Enero",IF(BE4="feb","Febrero",IF(BE4="mar","Marzo",IF(BE4="abr","Abril",IF(BE4="may","Mayo",IF(BE4="jun","Junio",IF(BE4="jul","Julio",IF(BE4="ago","Agosto",IF(BE4="sep","Septiembre",IF(BE4="oct","Octubre",IF(BE4="nov","Noviembre",IF(BE4="dic","Diciembre","Aún no hay mes"))))))))))))</f>
        <v>Enero</v>
      </c>
      <c r="BF2" t="str">
        <f>+BE2</f>
        <v>Enero</v>
      </c>
      <c r="BG2" t="str">
        <f>+IF(BG4="ene","Enero",IF(BG4="feb","Febrero",IF(BG4="mar","Marzo",IF(BG4="abr","Abril",IF(BG4="may","Mayo",IF(BG4="jun","Junio",IF(BG4="jul","Julio",IF(BG4="ago","Agosto",IF(BG4="sep","Septiembre",IF(BG4="oct","Octubre",IF(BG4="nov","Noviembre",IF(BG4="dic","Diciembre","Aún no hay mes"))))))))))))</f>
        <v>Febrero</v>
      </c>
      <c r="BH2" t="str">
        <f>+BG2</f>
        <v>Febrero</v>
      </c>
      <c r="BI2" t="str">
        <f>+IF(BI4="ene","Enero",IF(BI4="feb","Febrero",IF(BI4="mar","Marzo",IF(BI4="abr","Abril",IF(BI4="may","Mayo",IF(BI4="jun","Junio",IF(BI4="jul","Julio",IF(BI4="ago","Agosto",IF(BI4="sep","Septiembre",IF(BI4="oct","Octubre",IF(BI4="nov","Noviembre",IF(BI4="dic","Diciembre","Aún no hay mes"))))))))))))</f>
        <v>Marzo</v>
      </c>
      <c r="BJ2" t="str">
        <f>+BI2</f>
        <v>Marzo</v>
      </c>
      <c r="BK2" t="str">
        <f>+IF(BK4="ene","Enero",IF(BK4="feb","Febrero",IF(BK4="mar","Marzo",IF(BK4="abr","Abril",IF(BK4="may","Mayo",IF(BK4="jun","Junio",IF(BK4="jul","Julio",IF(BK4="ago","Agosto",IF(BK4="sep","Septiembre",IF(BK4="oct","Octubre",IF(BK4="nov","Noviembre",IF(BK4="dic","Diciembre","Aún no hay mes"))))))))))))</f>
        <v>Abril</v>
      </c>
      <c r="BL2" t="str">
        <f>+BK2</f>
        <v>Abril</v>
      </c>
      <c r="BM2" t="str">
        <f>+IF(BM4="ene","Enero",IF(BM4="feb","Febrero",IF(BM4="mar","Marzo",IF(BM4="abr","Abril",IF(BM4="may","Mayo",IF(BM4="jun","Junio",IF(BM4="jul","Julio",IF(BM4="ago","Agosto",IF(BM4="sep","Septiembre",IF(BM4="oct","Octubre",IF(BM4="nov","Noviembre",IF(BM4="dic","Diciembre","Aún no hay mes"))))))))))))</f>
        <v>Aún no hay mes</v>
      </c>
      <c r="BN2" t="str">
        <f>+BM2</f>
        <v>Aún no hay mes</v>
      </c>
      <c r="BO2" t="str">
        <f>+IF(BO4="ene","Enero",IF(BO4="feb","Febrero",IF(BO4="mar","Marzo",IF(BO4="abr","Abril",IF(BO4="may","Mayo",IF(BO4="jun","Junio",IF(BO4="jul","Julio",IF(BO4="ago","Agosto",IF(BO4="sep","Septiembre",IF(BO4="oct","Octubre",IF(BO4="nov","Noviembre",IF(BO4="dic","Diciembre","Aún no hay mes"))))))))))))</f>
        <v>Aún no hay mes</v>
      </c>
      <c r="BP2" t="str">
        <f>+BO2</f>
        <v>Aún no hay mes</v>
      </c>
      <c r="BQ2" t="str">
        <f>+IF(BQ4="ene","Enero",IF(BQ4="feb","Febrero",IF(BQ4="mar","Marzo",IF(BQ4="abr","Abril",IF(BQ4="may","Mayo",IF(BQ4="jun","Junio",IF(BQ4="jul","Julio",IF(BQ4="ago","Agosto",IF(BQ4="sep","Septiembre",IF(BQ4="oct","Octubre",IF(BQ4="nov","Noviembre",IF(BQ4="dic","Diciembre","Aún no hay mes"))))))))))))</f>
        <v>Aún no hay mes</v>
      </c>
      <c r="BR2" t="str">
        <f>+BQ2</f>
        <v>Aún no hay mes</v>
      </c>
      <c r="BS2" t="str">
        <f>+IF(BS4="ene","Enero",IF(BS4="feb","Febrero",IF(BS4="mar","Marzo",IF(BS4="abr","Abril",IF(BS4="may","Mayo",IF(BS4="jun","Junio",IF(BS4="jul","Julio",IF(BS4="ago","Agosto",IF(BS4="sep","Septiembre",IF(BS4="oct","Octubre",IF(BS4="nov","Noviembre",IF(BS4="dic","Diciembre","Aún no hay mes"))))))))))))</f>
        <v>Aún no hay mes</v>
      </c>
      <c r="BT2" t="str">
        <f>+BS2</f>
        <v>Aún no hay mes</v>
      </c>
      <c r="BU2" t="str">
        <f>+IF(BU4="ene","Enero",IF(BU4="feb","Febrero",IF(BU4="mar","Marzo",IF(BU4="abr","Abril",IF(BU4="may","Mayo",IF(BU4="jun","Junio",IF(BU4="jul","Julio",IF(BU4="ago","Agosto",IF(BU4="sep","Septiembre",IF(BU4="oct","Octubre",IF(BU4="nov","Noviembre",IF(BU4="dic","Diciembre","Aún no hay mes"))))))))))))</f>
        <v>Aún no hay mes</v>
      </c>
      <c r="BV2" t="str">
        <f>+BU2</f>
        <v>Aún no hay mes</v>
      </c>
      <c r="BW2" t="str">
        <f>+IF(BW4="ene","Enero",IF(BW4="feb","Febrero",IF(BW4="mar","Marzo",IF(BW4="abr","Abril",IF(BW4="may","Mayo",IF(BW4="jun","Junio",IF(BW4="jul","Julio",IF(BW4="ago","Agosto",IF(BW4="sep","Septiembre",IF(BW4="oct","Octubre",IF(BW4="nov","Noviembre",IF(BW4="dic","Diciembre","Aún no hay mes"))))))))))))</f>
        <v>Aún no hay mes</v>
      </c>
      <c r="BX2" t="str">
        <f>+BW2</f>
        <v>Aún no hay mes</v>
      </c>
      <c r="BY2" t="str">
        <f>+IF(BY4="ene","Enero",IF(BY4="feb","Febrero",IF(BY4="mar","Marzo",IF(BY4="abr","Abril",IF(BY4="may","Mayo",IF(BY4="jun","Junio",IF(BY4="jul","Julio",IF(BY4="ago","Agosto",IF(BY4="sep","Septiembre",IF(BY4="oct","Octubre",IF(BY4="nov","Noviembre",IF(BY4="dic","Diciembre","Aún no hay mes"))))))))))))</f>
        <v>Aún no hay mes</v>
      </c>
      <c r="BZ2" t="str">
        <f>+BY2</f>
        <v>Aún no hay mes</v>
      </c>
      <c r="CA2" t="str">
        <f>+IF(CA4="ene","Enero",IF(CA4="feb","Febrero",IF(CA4="mar","Marzo",IF(CA4="abr","Abril",IF(CA4="may","Mayo",IF(CA4="jun","Junio",IF(CA4="jul","Julio",IF(CA4="ago","Agosto",IF(CA4="sep","Septiembre",IF(CA4="oct","Octubre",IF(CA4="nov","Noviembre",IF(CA4="dic","Diciembre","Aún no hay mes"))))))))))))</f>
        <v>Aún no hay mes</v>
      </c>
      <c r="CB2" t="str">
        <f>+CA2</f>
        <v>Aún no hay mes</v>
      </c>
      <c r="CF2" t="str">
        <f>+IF(CF4="ene","Enero",IF(CF4="feb","Febrero",IF(CF4="mar","Marzo",IF(CF4="abr","Abril",IF(CF4="may","Mayo",IF(CF4="jun","Junio",IF(CF4="jul","Julio",IF(CF4="ago","Agosto",IF(CF4="sep","Septiembre",IF(CF4="oct","Octubre",IF(CF4="nov","Noviembre",IF(CF4="dic","Diciembre","Aún no hay mes"))))))))))))</f>
        <v>Enero</v>
      </c>
      <c r="CG2" t="str">
        <f>+CF2</f>
        <v>Enero</v>
      </c>
      <c r="CH2" t="str">
        <f>+IF(CH4="ene","Enero",IF(CH4="feb","Febrero",IF(CH4="mar","Marzo",IF(CH4="abr","Abril",IF(CH4="may","Mayo",IF(CH4="jun","Junio",IF(CH4="jul","Julio",IF(CH4="ago","Agosto",IF(CH4="sep","Septiembre",IF(CH4="oct","Octubre",IF(CH4="nov","Noviembre",IF(CH4="dic","Diciembre","Aún no hay mes"))))))))))))</f>
        <v>Febrero</v>
      </c>
      <c r="CI2" t="str">
        <f>+CH2</f>
        <v>Febrero</v>
      </c>
      <c r="CJ2" t="str">
        <f>+IF(CJ4="ene","Enero",IF(CJ4="feb","Febrero",IF(CJ4="mar","Marzo",IF(CJ4="abr","Abril",IF(CJ4="may","Mayo",IF(CJ4="jun","Junio",IF(CJ4="jul","Julio",IF(CJ4="ago","Agosto",IF(CJ4="sep","Septiembre",IF(CJ4="oct","Octubre",IF(CJ4="nov","Noviembre",IF(CJ4="dic","Diciembre","Aún no hay mes"))))))))))))</f>
        <v>Marzo</v>
      </c>
      <c r="CK2" t="str">
        <f>+CJ2</f>
        <v>Marzo</v>
      </c>
      <c r="CL2" t="str">
        <f>+IF(CL4="ene","Enero",IF(CL4="feb","Febrero",IF(CL4="mar","Marzo",IF(CL4="abr","Abril",IF(CL4="may","Mayo",IF(CL4="jun","Junio",IF(CL4="jul","Julio",IF(CL4="ago","Agosto",IF(CL4="sep","Septiembre",IF(CL4="oct","Octubre",IF(CL4="nov","Noviembre",IF(CL4="dic","Diciembre","Aún no hay mes"))))))))))))</f>
        <v>Abril</v>
      </c>
      <c r="CM2" t="str">
        <f>+CL2</f>
        <v>Abril</v>
      </c>
      <c r="CN2" t="str">
        <f>+IF(CN4="ene","Enero",IF(CN4="feb","Febrero",IF(CN4="mar","Marzo",IF(CN4="abr","Abril",IF(CN4="may","Mayo",IF(CN4="jun","Junio",IF(CN4="jul","Julio",IF(CN4="ago","Agosto",IF(CN4="sep","Septiembre",IF(CN4="oct","Octubre",IF(CN4="nov","Noviembre",IF(CN4="dic","Diciembre","Aún no hay mes"))))))))))))</f>
        <v>Aún no hay mes</v>
      </c>
      <c r="CO2" t="str">
        <f>+CN2</f>
        <v>Aún no hay mes</v>
      </c>
      <c r="CP2" t="str">
        <f>+IF(CP4="ene","Enero",IF(CP4="feb","Febrero",IF(CP4="mar","Marzo",IF(CP4="abr","Abril",IF(CP4="may","Mayo",IF(CP4="jun","Junio",IF(CP4="jul","Julio",IF(CP4="ago","Agosto",IF(CP4="sep","Septiembre",IF(CP4="oct","Octubre",IF(CP4="nov","Noviembre",IF(CP4="dic","Diciembre","Aún no hay mes"))))))))))))</f>
        <v>Aún no hay mes</v>
      </c>
      <c r="CQ2" t="str">
        <f>+CP2</f>
        <v>Aún no hay mes</v>
      </c>
      <c r="CR2" t="str">
        <f>+IF(CR4="ene","Enero",IF(CR4="feb","Febrero",IF(CR4="mar","Marzo",IF(CR4="abr","Abril",IF(CR4="may","Mayo",IF(CR4="jun","Junio",IF(CR4="jul","Julio",IF(CR4="ago","Agosto",IF(CR4="sep","Septiembre",IF(CR4="oct","Octubre",IF(CR4="nov","Noviembre",IF(CR4="dic","Diciembre","Aún no hay mes"))))))))))))</f>
        <v>Aún no hay mes</v>
      </c>
      <c r="CS2" t="str">
        <f>+CR2</f>
        <v>Aún no hay mes</v>
      </c>
      <c r="CT2" t="str">
        <f>+IF(CT4="ene","Enero",IF(CT4="feb","Febrero",IF(CT4="mar","Marzo",IF(CT4="abr","Abril",IF(CT4="may","Mayo",IF(CT4="jun","Junio",IF(CT4="jul","Julio",IF(CT4="ago","Agosto",IF(CT4="sep","Septiembre",IF(CT4="oct","Octubre",IF(CT4="nov","Noviembre",IF(CT4="dic","Diciembre","Aún no hay mes"))))))))))))</f>
        <v>Aún no hay mes</v>
      </c>
      <c r="CU2" t="str">
        <f>+CT2</f>
        <v>Aún no hay mes</v>
      </c>
      <c r="CV2" t="str">
        <f>+IF(CV4="ene","Enero",IF(CV4="feb","Febrero",IF(CV4="mar","Marzo",IF(CV4="abr","Abril",IF(CV4="may","Mayo",IF(CV4="jun","Junio",IF(CV4="jul","Julio",IF(CV4="ago","Agosto",IF(CV4="sep","Septiembre",IF(CV4="oct","Octubre",IF(CV4="nov","Noviembre",IF(CV4="dic","Diciembre","Aún no hay mes"))))))))))))</f>
        <v>Aún no hay mes</v>
      </c>
      <c r="CW2" t="str">
        <f>+CV2</f>
        <v>Aún no hay mes</v>
      </c>
      <c r="CX2" t="str">
        <f>+IF(CX4="ene","Enero",IF(CX4="feb","Febrero",IF(CX4="mar","Marzo",IF(CX4="abr","Abril",IF(CX4="may","Mayo",IF(CX4="jun","Junio",IF(CX4="jul","Julio",IF(CX4="ago","Agosto",IF(CX4="sep","Septiembre",IF(CX4="oct","Octubre",IF(CX4="nov","Noviembre",IF(CX4="dic","Diciembre","Aún no hay mes"))))))))))))</f>
        <v>Aún no hay mes</v>
      </c>
      <c r="CY2" t="str">
        <f>+CX2</f>
        <v>Aún no hay mes</v>
      </c>
      <c r="CZ2" t="str">
        <f>+IF(CZ4="ene","Enero",IF(CZ4="feb","Febrero",IF(CZ4="mar","Marzo",IF(CZ4="abr","Abril",IF(CZ4="may","Mayo",IF(CZ4="jun","Junio",IF(CZ4="jul","Julio",IF(CZ4="ago","Agosto",IF(CZ4="sep","Septiembre",IF(CZ4="oct","Octubre",IF(CZ4="nov","Noviembre",IF(CZ4="dic","Diciembre","Aún no hay mes"))))))))))))</f>
        <v>Aún no hay mes</v>
      </c>
      <c r="DA2" t="str">
        <f>+CZ2</f>
        <v>Aún no hay mes</v>
      </c>
      <c r="DB2" t="str">
        <f>+IF(DB4="ene","Enero",IF(DB4="feb","Febrero",IF(DB4="mar","Marzo",IF(DB4="abr","Abril",IF(DB4="may","Mayo",IF(DB4="jun","Junio",IF(DB4="jul","Julio",IF(DB4="ago","Agosto",IF(DB4="sep","Septiembre",IF(DB4="oct","Octubre",IF(DB4="nov","Noviembre",IF(DB4="dic","Diciembre","Aún no hay mes"))))))))))))</f>
        <v>Aún no hay mes</v>
      </c>
      <c r="DC2" t="str">
        <f>+DB2</f>
        <v>Aún no hay mes</v>
      </c>
      <c r="DG2" t="str">
        <f ca="1">+IF(DH3="ene","Enero",IF(DH3="feb","Febrero",IF(DH3="mar","Marzo",IF(DH3="abr","Abril",IF(DH3="may","Mayo",IF(DH3="jun","Junio",IF(DH3="jul","Julio",IF(DH3="ago","Agosto",IF(DH3="sep","Septiembre",IF(DH3="oct","Octubre",IF(DH3="nov","Noviembre",IF(DH3="dic","Diciembre","Aún no hay mes"))))))))))))</f>
        <v>Abril</v>
      </c>
    </row>
    <row r="3" spans="1:113">
      <c r="C3" s="234" t="s">
        <v>1462</v>
      </c>
      <c r="D3" s="234" t="s">
        <v>1286</v>
      </c>
      <c r="AD3" s="234" t="s">
        <v>1462</v>
      </c>
      <c r="AE3" s="234" t="s">
        <v>1286</v>
      </c>
      <c r="BE3" s="234" t="s">
        <v>1462</v>
      </c>
      <c r="BF3" s="234" t="s">
        <v>1286</v>
      </c>
      <c r="CF3" s="234" t="s">
        <v>1462</v>
      </c>
      <c r="CG3" s="234" t="s">
        <v>1286</v>
      </c>
      <c r="DE3" s="234" t="s">
        <v>653</v>
      </c>
      <c r="DF3" s="234" t="s">
        <v>660</v>
      </c>
      <c r="DG3" t="s">
        <v>1303</v>
      </c>
      <c r="DH3" t="str">
        <f ca="1">+TEXT(EDATE(TODAY(),-1),"mmm")</f>
        <v>abr</v>
      </c>
      <c r="DI3" t="str">
        <f ca="1">+TEXT(EOMONTH(TODAY(),-1),"dd/mm/yyyy")</f>
        <v>30/04/2025</v>
      </c>
    </row>
    <row r="4" spans="1:113">
      <c r="C4" s="235" t="s">
        <v>1285</v>
      </c>
      <c r="E4" s="235" t="s">
        <v>2851</v>
      </c>
      <c r="G4" s="235" t="s">
        <v>4031</v>
      </c>
      <c r="I4" s="235" t="s">
        <v>7137</v>
      </c>
      <c r="AD4" s="235" t="s">
        <v>1285</v>
      </c>
      <c r="AF4" s="235" t="s">
        <v>2851</v>
      </c>
      <c r="AH4" s="235" t="s">
        <v>4031</v>
      </c>
      <c r="AJ4" s="235" t="s">
        <v>7137</v>
      </c>
      <c r="BE4" s="235" t="s">
        <v>1285</v>
      </c>
      <c r="BG4" s="235" t="s">
        <v>2851</v>
      </c>
      <c r="BI4" s="235" t="s">
        <v>4031</v>
      </c>
      <c r="BK4" s="235" t="s">
        <v>7137</v>
      </c>
      <c r="CF4" s="235" t="s">
        <v>1285</v>
      </c>
      <c r="CH4" s="235" t="s">
        <v>2851</v>
      </c>
      <c r="CJ4" s="235" t="s">
        <v>4031</v>
      </c>
      <c r="CL4" s="235" t="s">
        <v>7137</v>
      </c>
      <c r="DE4">
        <v>46</v>
      </c>
      <c r="DF4" t="s">
        <v>1367</v>
      </c>
      <c r="DG4">
        <v>33938690.229999997</v>
      </c>
    </row>
    <row r="5" spans="1:113">
      <c r="A5" s="234" t="s">
        <v>653</v>
      </c>
      <c r="B5" s="234" t="s">
        <v>660</v>
      </c>
      <c r="C5" t="s">
        <v>1299</v>
      </c>
      <c r="D5" t="s">
        <v>1300</v>
      </c>
      <c r="E5" t="s">
        <v>1299</v>
      </c>
      <c r="F5" t="s">
        <v>1300</v>
      </c>
      <c r="G5" t="s">
        <v>1299</v>
      </c>
      <c r="H5" t="s">
        <v>1300</v>
      </c>
      <c r="I5" t="s">
        <v>1299</v>
      </c>
      <c r="J5" t="s">
        <v>1300</v>
      </c>
      <c r="AB5" s="234" t="s">
        <v>653</v>
      </c>
      <c r="AC5" s="234" t="s">
        <v>660</v>
      </c>
      <c r="AD5" t="s">
        <v>1314</v>
      </c>
      <c r="AE5" t="s">
        <v>1315</v>
      </c>
      <c r="AF5" t="s">
        <v>1314</v>
      </c>
      <c r="AG5" t="s">
        <v>1315</v>
      </c>
      <c r="AH5" t="s">
        <v>1314</v>
      </c>
      <c r="AI5" t="s">
        <v>1315</v>
      </c>
      <c r="AJ5" t="s">
        <v>1314</v>
      </c>
      <c r="AK5" t="s">
        <v>1315</v>
      </c>
      <c r="BC5" s="234" t="s">
        <v>653</v>
      </c>
      <c r="BD5" s="234" t="s">
        <v>660</v>
      </c>
      <c r="BE5" t="s">
        <v>1299</v>
      </c>
      <c r="BF5" t="s">
        <v>1300</v>
      </c>
      <c r="BG5" t="s">
        <v>1299</v>
      </c>
      <c r="BH5" t="s">
        <v>1300</v>
      </c>
      <c r="BI5" t="s">
        <v>1299</v>
      </c>
      <c r="BJ5" t="s">
        <v>1300</v>
      </c>
      <c r="BK5" t="s">
        <v>1299</v>
      </c>
      <c r="BL5" t="s">
        <v>1300</v>
      </c>
      <c r="CD5" s="234" t="s">
        <v>653</v>
      </c>
      <c r="CE5" s="234" t="s">
        <v>660</v>
      </c>
      <c r="CF5" t="s">
        <v>1314</v>
      </c>
      <c r="CG5" t="s">
        <v>1315</v>
      </c>
      <c r="CH5" t="s">
        <v>1314</v>
      </c>
      <c r="CI5" t="s">
        <v>1315</v>
      </c>
      <c r="CJ5" t="s">
        <v>1314</v>
      </c>
      <c r="CK5" t="s">
        <v>1315</v>
      </c>
      <c r="CL5" t="s">
        <v>1314</v>
      </c>
      <c r="CM5" t="s">
        <v>1315</v>
      </c>
      <c r="DD5" s="234"/>
      <c r="DE5">
        <v>109</v>
      </c>
      <c r="DF5" t="s">
        <v>611</v>
      </c>
      <c r="DG5">
        <v>116935</v>
      </c>
    </row>
    <row r="6" spans="1:113">
      <c r="A6">
        <v>10</v>
      </c>
      <c r="B6" t="s">
        <v>38</v>
      </c>
      <c r="C6" s="236"/>
      <c r="D6" s="236"/>
      <c r="E6" s="236"/>
      <c r="F6" s="236"/>
      <c r="G6" s="236"/>
      <c r="H6" s="236"/>
      <c r="I6" s="236">
        <v>0.2</v>
      </c>
      <c r="J6" s="236">
        <v>29537.629999999997</v>
      </c>
      <c r="AB6" t="s">
        <v>541</v>
      </c>
      <c r="AC6" t="s">
        <v>590</v>
      </c>
      <c r="AD6">
        <v>0.11999999999999998</v>
      </c>
      <c r="AE6">
        <v>1427696.56</v>
      </c>
      <c r="AF6">
        <v>0.09</v>
      </c>
      <c r="AG6">
        <v>9.0000000000000011E-2</v>
      </c>
      <c r="AH6">
        <v>0.08</v>
      </c>
      <c r="AI6">
        <v>0.12000000000000001</v>
      </c>
      <c r="AJ6">
        <v>9.0000000000000011E-2</v>
      </c>
      <c r="AK6">
        <v>8425.8200000000015</v>
      </c>
      <c r="BC6">
        <v>86</v>
      </c>
      <c r="BD6" t="s">
        <v>50</v>
      </c>
      <c r="BE6" s="236">
        <v>41575.83</v>
      </c>
      <c r="BF6" s="236">
        <v>0</v>
      </c>
      <c r="BG6" s="236">
        <v>322249.19</v>
      </c>
      <c r="BH6" s="236">
        <v>1514634.84</v>
      </c>
      <c r="BI6" s="236">
        <v>0</v>
      </c>
      <c r="BJ6" s="236">
        <v>98000</v>
      </c>
      <c r="BK6" s="236">
        <v>11945.65</v>
      </c>
      <c r="BL6" s="236">
        <v>0</v>
      </c>
      <c r="CD6" t="s">
        <v>541</v>
      </c>
      <c r="CE6" t="s">
        <v>590</v>
      </c>
      <c r="CF6">
        <v>0</v>
      </c>
      <c r="CG6">
        <v>62961072.591200002</v>
      </c>
      <c r="CH6">
        <v>0</v>
      </c>
      <c r="CI6">
        <v>225280140.45319998</v>
      </c>
      <c r="CJ6">
        <v>343</v>
      </c>
      <c r="CK6">
        <v>211633856.50400004</v>
      </c>
      <c r="CL6">
        <v>0</v>
      </c>
      <c r="CM6">
        <v>138461252.50299999</v>
      </c>
      <c r="DE6">
        <v>117</v>
      </c>
      <c r="DF6" t="s">
        <v>54</v>
      </c>
      <c r="DG6">
        <v>4382889.5900000017</v>
      </c>
    </row>
    <row r="7" spans="1:113">
      <c r="A7">
        <v>15</v>
      </c>
      <c r="B7" t="s">
        <v>39</v>
      </c>
      <c r="C7" s="236">
        <v>0</v>
      </c>
      <c r="D7" s="236">
        <v>32518.260000000006</v>
      </c>
      <c r="E7" s="236">
        <v>0</v>
      </c>
      <c r="F7" s="236">
        <v>36293.770000000004</v>
      </c>
      <c r="G7" s="236">
        <v>0</v>
      </c>
      <c r="H7" s="236">
        <v>17534.86</v>
      </c>
      <c r="I7" s="236">
        <v>0</v>
      </c>
      <c r="J7" s="236">
        <v>9424574.7399999984</v>
      </c>
      <c r="AB7">
        <v>10</v>
      </c>
      <c r="AC7" t="s">
        <v>38</v>
      </c>
      <c r="AH7">
        <v>0</v>
      </c>
      <c r="AI7">
        <v>8292052.4400000004</v>
      </c>
      <c r="BC7">
        <v>291</v>
      </c>
      <c r="BD7" t="s">
        <v>119</v>
      </c>
      <c r="BE7" s="236">
        <v>0</v>
      </c>
      <c r="BF7" s="236">
        <v>34986000</v>
      </c>
      <c r="BG7" s="236">
        <v>6650021.8399999999</v>
      </c>
      <c r="BH7" s="236">
        <v>192338964.64999998</v>
      </c>
      <c r="BI7" s="236">
        <v>0</v>
      </c>
      <c r="BJ7" s="236">
        <v>116064661.73</v>
      </c>
      <c r="BK7" s="236">
        <v>0</v>
      </c>
      <c r="BL7" s="236">
        <v>5644956.3200000003</v>
      </c>
      <c r="CD7">
        <v>291</v>
      </c>
      <c r="CE7" t="s">
        <v>119</v>
      </c>
      <c r="CF7">
        <v>34986000</v>
      </c>
      <c r="CG7">
        <v>0</v>
      </c>
      <c r="CH7">
        <v>192338964.65700001</v>
      </c>
      <c r="CI7">
        <v>0</v>
      </c>
      <c r="CJ7">
        <v>116064661.734</v>
      </c>
      <c r="CK7">
        <v>0</v>
      </c>
      <c r="CL7">
        <v>5644956.3197999997</v>
      </c>
      <c r="CM7">
        <v>0</v>
      </c>
      <c r="DE7">
        <v>222</v>
      </c>
      <c r="DF7" t="s">
        <v>93</v>
      </c>
      <c r="DG7">
        <v>851877.12</v>
      </c>
    </row>
    <row r="8" spans="1:113">
      <c r="A8">
        <v>16</v>
      </c>
      <c r="B8" t="s">
        <v>40</v>
      </c>
      <c r="C8" s="236">
        <v>0</v>
      </c>
      <c r="D8" s="236">
        <v>154579.18</v>
      </c>
      <c r="E8" s="236">
        <v>0</v>
      </c>
      <c r="F8" s="236">
        <v>3724.16</v>
      </c>
      <c r="G8" s="236">
        <v>0</v>
      </c>
      <c r="H8" s="236">
        <v>24297.279999999999</v>
      </c>
      <c r="I8" s="236">
        <v>0</v>
      </c>
      <c r="J8" s="236">
        <v>1116612</v>
      </c>
      <c r="AB8">
        <v>20</v>
      </c>
      <c r="AC8" t="s">
        <v>41</v>
      </c>
      <c r="AJ8">
        <v>300.14999999999998</v>
      </c>
      <c r="AK8">
        <v>0</v>
      </c>
      <c r="BC8" t="s">
        <v>541</v>
      </c>
      <c r="BD8" t="s">
        <v>590</v>
      </c>
      <c r="BE8" s="236">
        <v>62961072.589999996</v>
      </c>
      <c r="BF8" s="236">
        <v>680084.2300000001</v>
      </c>
      <c r="BG8" s="236">
        <v>225280140.44999999</v>
      </c>
      <c r="BH8" s="236">
        <v>7275069.7199999997</v>
      </c>
      <c r="BI8" s="236">
        <v>211634962.50000003</v>
      </c>
      <c r="BJ8" s="236">
        <v>70018467.989999995</v>
      </c>
      <c r="BK8" s="236">
        <v>138496706.44</v>
      </c>
      <c r="BL8" s="236">
        <v>381909.82</v>
      </c>
      <c r="CD8">
        <v>46</v>
      </c>
      <c r="CE8" t="s">
        <v>1367</v>
      </c>
      <c r="CH8">
        <v>556540.96120000002</v>
      </c>
      <c r="CI8">
        <v>0</v>
      </c>
      <c r="CL8">
        <v>8918000</v>
      </c>
      <c r="CM8">
        <v>0</v>
      </c>
      <c r="DE8">
        <v>591</v>
      </c>
      <c r="DF8" t="s">
        <v>670</v>
      </c>
      <c r="DG8">
        <v>1211728.5</v>
      </c>
    </row>
    <row r="9" spans="1:113">
      <c r="A9">
        <v>20</v>
      </c>
      <c r="B9" t="s">
        <v>41</v>
      </c>
      <c r="C9" s="236"/>
      <c r="D9" s="236"/>
      <c r="E9" s="236">
        <v>0</v>
      </c>
      <c r="F9" s="236">
        <v>278.39999999999998</v>
      </c>
      <c r="G9" s="236">
        <v>0</v>
      </c>
      <c r="H9" s="236">
        <v>999.97</v>
      </c>
      <c r="I9" s="236">
        <v>0</v>
      </c>
      <c r="J9" s="236">
        <v>240936.93</v>
      </c>
      <c r="AB9" t="s">
        <v>542</v>
      </c>
      <c r="AC9" t="s">
        <v>687</v>
      </c>
      <c r="AD9">
        <v>315800949.20000011</v>
      </c>
      <c r="AE9">
        <v>0</v>
      </c>
      <c r="AF9">
        <v>18032373.93</v>
      </c>
      <c r="AG9">
        <v>0</v>
      </c>
      <c r="AH9">
        <v>418154687.89000005</v>
      </c>
      <c r="AI9">
        <v>0</v>
      </c>
      <c r="AJ9">
        <v>335677868.32999992</v>
      </c>
      <c r="AK9">
        <v>0</v>
      </c>
      <c r="BC9">
        <v>46</v>
      </c>
      <c r="BD9" t="s">
        <v>1367</v>
      </c>
      <c r="BE9" s="236"/>
      <c r="BF9" s="236"/>
      <c r="BG9" s="236">
        <v>0</v>
      </c>
      <c r="BH9" s="236">
        <v>556540.96</v>
      </c>
      <c r="BI9" s="236"/>
      <c r="BJ9" s="236"/>
      <c r="BK9" s="236">
        <v>0</v>
      </c>
      <c r="BL9" s="236">
        <v>8918000</v>
      </c>
      <c r="CD9">
        <v>86</v>
      </c>
      <c r="CE9" t="s">
        <v>50</v>
      </c>
      <c r="CH9">
        <v>1514634.835</v>
      </c>
      <c r="CI9">
        <v>0</v>
      </c>
      <c r="DE9">
        <v>670</v>
      </c>
      <c r="DF9" t="s">
        <v>178</v>
      </c>
      <c r="DG9">
        <v>1305182.5</v>
      </c>
    </row>
    <row r="10" spans="1:113">
      <c r="A10">
        <v>25</v>
      </c>
      <c r="B10" t="s">
        <v>42</v>
      </c>
      <c r="C10" s="236">
        <v>0</v>
      </c>
      <c r="D10" s="236">
        <v>3321.8</v>
      </c>
      <c r="E10" s="236"/>
      <c r="F10" s="236"/>
      <c r="G10" s="236"/>
      <c r="H10" s="236"/>
      <c r="I10" s="236">
        <v>0</v>
      </c>
      <c r="J10" s="236">
        <v>58801.170000000006</v>
      </c>
      <c r="AB10">
        <v>291</v>
      </c>
      <c r="AC10" t="s">
        <v>119</v>
      </c>
      <c r="AD10">
        <v>0</v>
      </c>
      <c r="AE10">
        <v>105731519.81</v>
      </c>
      <c r="AF10">
        <v>0</v>
      </c>
      <c r="AG10">
        <v>13984743.040000001</v>
      </c>
      <c r="AH10">
        <v>0</v>
      </c>
      <c r="AI10">
        <v>128079796.00999999</v>
      </c>
      <c r="AJ10">
        <v>0</v>
      </c>
      <c r="AK10">
        <v>50798131.450000003</v>
      </c>
      <c r="BC10">
        <v>253</v>
      </c>
      <c r="BD10" t="s">
        <v>104</v>
      </c>
      <c r="BE10" s="236"/>
      <c r="BF10" s="236"/>
      <c r="BG10" s="236">
        <v>66186.720000000001</v>
      </c>
      <c r="BH10" s="236">
        <v>0</v>
      </c>
      <c r="BI10" s="236">
        <v>261275.09</v>
      </c>
      <c r="BJ10" s="236">
        <v>15054482.66</v>
      </c>
      <c r="BK10" s="236">
        <v>0</v>
      </c>
      <c r="BL10" s="236">
        <v>8232000</v>
      </c>
      <c r="CD10">
        <v>212</v>
      </c>
      <c r="CE10" t="s">
        <v>90</v>
      </c>
      <c r="CJ10">
        <v>2279742.64</v>
      </c>
      <c r="CK10">
        <v>0</v>
      </c>
      <c r="DE10">
        <v>25</v>
      </c>
      <c r="DF10" t="s">
        <v>42</v>
      </c>
      <c r="DG10">
        <v>616595.98</v>
      </c>
    </row>
    <row r="11" spans="1:113">
      <c r="A11">
        <v>35</v>
      </c>
      <c r="B11" t="s">
        <v>43</v>
      </c>
      <c r="C11" s="236">
        <v>0</v>
      </c>
      <c r="D11" s="236">
        <v>5314.33</v>
      </c>
      <c r="E11" s="236">
        <v>0</v>
      </c>
      <c r="F11" s="236">
        <v>1640</v>
      </c>
      <c r="G11" s="236">
        <v>0</v>
      </c>
      <c r="H11" s="236">
        <v>17953.349999999999</v>
      </c>
      <c r="I11" s="236">
        <v>0</v>
      </c>
      <c r="J11" s="236">
        <v>20537.800000000003</v>
      </c>
      <c r="AB11">
        <v>513</v>
      </c>
      <c r="AC11" t="s">
        <v>160</v>
      </c>
      <c r="AD11">
        <v>0</v>
      </c>
      <c r="AE11">
        <v>5354584.9399999995</v>
      </c>
      <c r="AF11">
        <v>0</v>
      </c>
      <c r="AG11">
        <v>429478.39</v>
      </c>
      <c r="AH11">
        <v>0</v>
      </c>
      <c r="AI11">
        <v>429478.39</v>
      </c>
      <c r="AJ11">
        <v>0</v>
      </c>
      <c r="AK11">
        <v>259893639.43000001</v>
      </c>
      <c r="BC11">
        <v>66</v>
      </c>
      <c r="BD11" t="s">
        <v>46</v>
      </c>
      <c r="BE11" s="236"/>
      <c r="BF11" s="236"/>
      <c r="BG11" s="236"/>
      <c r="BH11" s="236"/>
      <c r="BI11" s="236">
        <v>0</v>
      </c>
      <c r="BJ11" s="236">
        <v>231991.75</v>
      </c>
      <c r="BK11" s="236">
        <v>1696737.9</v>
      </c>
      <c r="BL11" s="236">
        <v>11945.65</v>
      </c>
      <c r="CD11">
        <v>253</v>
      </c>
      <c r="CE11" t="s">
        <v>104</v>
      </c>
      <c r="CJ11">
        <v>15054482.66</v>
      </c>
      <c r="CK11">
        <v>0</v>
      </c>
      <c r="CL11">
        <v>8232000</v>
      </c>
      <c r="CM11">
        <v>0</v>
      </c>
      <c r="DE11">
        <v>291</v>
      </c>
      <c r="DF11" t="s">
        <v>119</v>
      </c>
      <c r="DG11">
        <v>8543971.0299999993</v>
      </c>
    </row>
    <row r="12" spans="1:113">
      <c r="A12">
        <v>41</v>
      </c>
      <c r="B12" t="s">
        <v>44</v>
      </c>
      <c r="C12" s="236"/>
      <c r="D12" s="236"/>
      <c r="E12" s="236"/>
      <c r="F12" s="236"/>
      <c r="G12" s="236"/>
      <c r="H12" s="236"/>
      <c r="I12" s="236">
        <v>1109.1500000000001</v>
      </c>
      <c r="J12" s="236">
        <v>779837.56</v>
      </c>
      <c r="AB12">
        <v>86</v>
      </c>
      <c r="AC12" t="s">
        <v>50</v>
      </c>
      <c r="AF12">
        <v>120.06</v>
      </c>
      <c r="AG12">
        <v>16004078.229999999</v>
      </c>
      <c r="AJ12">
        <v>60.03</v>
      </c>
      <c r="AK12">
        <v>259822.5</v>
      </c>
      <c r="BC12">
        <v>212</v>
      </c>
      <c r="BD12" t="s">
        <v>90</v>
      </c>
      <c r="BE12" s="236"/>
      <c r="BF12" s="236"/>
      <c r="BG12" s="236"/>
      <c r="BH12" s="236"/>
      <c r="BI12" s="236">
        <v>0</v>
      </c>
      <c r="BJ12" s="236">
        <v>2279742.64</v>
      </c>
      <c r="BK12" s="236"/>
      <c r="BL12" s="236"/>
      <c r="CD12">
        <v>47</v>
      </c>
      <c r="CE12" t="s">
        <v>45</v>
      </c>
      <c r="CL12">
        <v>4175002.8600000003</v>
      </c>
      <c r="CM12">
        <v>0</v>
      </c>
      <c r="DE12">
        <v>81</v>
      </c>
      <c r="DF12" t="s">
        <v>49</v>
      </c>
      <c r="DG12">
        <v>39003996</v>
      </c>
    </row>
    <row r="13" spans="1:113">
      <c r="A13">
        <v>46</v>
      </c>
      <c r="B13" t="s">
        <v>1367</v>
      </c>
      <c r="C13" s="236">
        <v>0</v>
      </c>
      <c r="D13" s="236">
        <v>43302.15</v>
      </c>
      <c r="E13" s="236">
        <v>0</v>
      </c>
      <c r="F13" s="236">
        <v>12753.48</v>
      </c>
      <c r="G13" s="236">
        <v>0</v>
      </c>
      <c r="H13" s="236">
        <v>2058</v>
      </c>
      <c r="I13" s="236">
        <v>0</v>
      </c>
      <c r="J13" s="236">
        <v>218855.55</v>
      </c>
      <c r="AB13">
        <v>514</v>
      </c>
      <c r="AC13" t="s">
        <v>161</v>
      </c>
      <c r="AJ13">
        <v>60.03</v>
      </c>
      <c r="AK13">
        <v>83806009.979999989</v>
      </c>
      <c r="BC13">
        <v>20</v>
      </c>
      <c r="BD13" t="s">
        <v>41</v>
      </c>
      <c r="BE13" s="236"/>
      <c r="BF13" s="236"/>
      <c r="BG13" s="236"/>
      <c r="BH13" s="236"/>
      <c r="BI13" s="236">
        <v>0</v>
      </c>
      <c r="BJ13" s="236">
        <v>1106</v>
      </c>
      <c r="BK13" s="236"/>
      <c r="BL13" s="236"/>
      <c r="CD13">
        <v>514</v>
      </c>
      <c r="CE13" t="s">
        <v>161</v>
      </c>
      <c r="CJ13">
        <v>64827000</v>
      </c>
      <c r="CK13">
        <v>0</v>
      </c>
      <c r="CL13">
        <v>70850800.300000012</v>
      </c>
      <c r="CM13">
        <v>0</v>
      </c>
      <c r="DE13">
        <v>283</v>
      </c>
      <c r="DF13" t="s">
        <v>115</v>
      </c>
      <c r="DG13">
        <v>22270419.789999999</v>
      </c>
    </row>
    <row r="14" spans="1:113">
      <c r="A14">
        <v>47</v>
      </c>
      <c r="B14" t="s">
        <v>45</v>
      </c>
      <c r="C14" s="236">
        <v>0</v>
      </c>
      <c r="D14" s="236">
        <v>31223</v>
      </c>
      <c r="E14" s="236">
        <v>0</v>
      </c>
      <c r="F14" s="236">
        <v>17901.740000000002</v>
      </c>
      <c r="G14" s="236">
        <v>0</v>
      </c>
      <c r="H14" s="236">
        <v>59</v>
      </c>
      <c r="I14" s="236">
        <v>0</v>
      </c>
      <c r="J14" s="236">
        <v>963890.55999999994</v>
      </c>
      <c r="AB14">
        <v>81</v>
      </c>
      <c r="AC14" t="s">
        <v>49</v>
      </c>
      <c r="AJ14">
        <v>60.03</v>
      </c>
      <c r="AK14">
        <v>33717797.020000003</v>
      </c>
      <c r="BC14">
        <v>660</v>
      </c>
      <c r="BD14" t="s">
        <v>176</v>
      </c>
      <c r="BE14" s="236"/>
      <c r="BF14" s="236"/>
      <c r="BG14" s="236"/>
      <c r="BH14" s="236"/>
      <c r="BI14" s="236">
        <v>0</v>
      </c>
      <c r="BJ14" s="236">
        <v>24678.65</v>
      </c>
      <c r="BK14" s="236"/>
      <c r="BL14" s="236"/>
      <c r="CD14">
        <v>383</v>
      </c>
      <c r="CE14" t="s">
        <v>1242</v>
      </c>
      <c r="CL14">
        <v>62756.034600000006</v>
      </c>
      <c r="CM14">
        <v>0</v>
      </c>
      <c r="DE14">
        <v>78</v>
      </c>
      <c r="DF14" t="s">
        <v>1368</v>
      </c>
      <c r="DG14">
        <v>13149896.120000001</v>
      </c>
    </row>
    <row r="15" spans="1:113">
      <c r="A15">
        <v>81</v>
      </c>
      <c r="B15" t="s">
        <v>49</v>
      </c>
      <c r="C15" s="236">
        <v>0</v>
      </c>
      <c r="D15" s="236">
        <v>936.52</v>
      </c>
      <c r="E15" s="236">
        <v>0</v>
      </c>
      <c r="F15" s="236">
        <v>40498.109999999993</v>
      </c>
      <c r="G15" s="236">
        <v>0</v>
      </c>
      <c r="H15" s="236">
        <v>52993.429999999993</v>
      </c>
      <c r="I15" s="236">
        <v>0</v>
      </c>
      <c r="J15" s="236">
        <v>5990626.6199999992</v>
      </c>
      <c r="AB15">
        <v>389</v>
      </c>
      <c r="AC15" t="s">
        <v>1401</v>
      </c>
      <c r="AH15">
        <v>0</v>
      </c>
      <c r="AI15">
        <v>6224764</v>
      </c>
      <c r="AJ15">
        <v>0</v>
      </c>
      <c r="AK15">
        <v>2556189.46</v>
      </c>
      <c r="BC15">
        <v>514</v>
      </c>
      <c r="BD15" t="s">
        <v>161</v>
      </c>
      <c r="BE15" s="236"/>
      <c r="BF15" s="236"/>
      <c r="BG15" s="236"/>
      <c r="BH15" s="236"/>
      <c r="BI15" s="236"/>
      <c r="BJ15" s="236"/>
      <c r="BK15" s="236">
        <v>0</v>
      </c>
      <c r="BL15" s="236">
        <v>70850800.299999997</v>
      </c>
      <c r="CD15">
        <v>81</v>
      </c>
      <c r="CE15" t="s">
        <v>49</v>
      </c>
      <c r="CL15">
        <v>33717736.988600001</v>
      </c>
      <c r="CM15">
        <v>0</v>
      </c>
      <c r="DE15">
        <v>203</v>
      </c>
      <c r="DF15" t="s">
        <v>86</v>
      </c>
      <c r="DG15">
        <v>1063717.7599999993</v>
      </c>
    </row>
    <row r="16" spans="1:113">
      <c r="A16">
        <v>86</v>
      </c>
      <c r="B16" t="s">
        <v>50</v>
      </c>
      <c r="C16" s="236">
        <v>191824</v>
      </c>
      <c r="D16" s="236">
        <v>94818.92</v>
      </c>
      <c r="E16" s="236"/>
      <c r="F16" s="236"/>
      <c r="G16" s="236">
        <v>0</v>
      </c>
      <c r="H16" s="236">
        <v>36915.65</v>
      </c>
      <c r="I16" s="236">
        <v>5614232.6299999999</v>
      </c>
      <c r="J16" s="236">
        <v>3574361.65</v>
      </c>
      <c r="AB16">
        <v>47</v>
      </c>
      <c r="AC16" t="s">
        <v>45</v>
      </c>
      <c r="AJ16">
        <v>60.03</v>
      </c>
      <c r="AK16">
        <v>82634668.200000003</v>
      </c>
      <c r="BC16">
        <v>190</v>
      </c>
      <c r="BD16" t="s">
        <v>82</v>
      </c>
      <c r="BE16" s="236"/>
      <c r="BF16" s="236"/>
      <c r="BG16" s="236">
        <v>0</v>
      </c>
      <c r="BH16" s="236">
        <v>3389.16</v>
      </c>
      <c r="BI16" s="236"/>
      <c r="BJ16" s="236"/>
      <c r="BK16" s="236"/>
      <c r="BL16" s="236"/>
      <c r="DE16">
        <v>294</v>
      </c>
      <c r="DF16" t="s">
        <v>122</v>
      </c>
      <c r="DG16">
        <v>41480</v>
      </c>
    </row>
    <row r="17" spans="1:111">
      <c r="A17">
        <v>117</v>
      </c>
      <c r="B17" t="s">
        <v>54</v>
      </c>
      <c r="C17" s="236">
        <v>2880</v>
      </c>
      <c r="D17" s="236">
        <v>22673.72</v>
      </c>
      <c r="E17" s="236">
        <v>2220</v>
      </c>
      <c r="F17" s="236">
        <v>0</v>
      </c>
      <c r="G17" s="236">
        <v>2580</v>
      </c>
      <c r="H17" s="236">
        <v>0</v>
      </c>
      <c r="I17" s="236">
        <v>2580</v>
      </c>
      <c r="J17" s="236">
        <v>371</v>
      </c>
      <c r="AB17">
        <v>46</v>
      </c>
      <c r="AC17" t="s">
        <v>1367</v>
      </c>
      <c r="AH17">
        <v>120.06</v>
      </c>
      <c r="AI17">
        <v>224931625.00999999</v>
      </c>
      <c r="BC17">
        <v>865</v>
      </c>
      <c r="BD17" t="s">
        <v>188</v>
      </c>
      <c r="BE17" s="236"/>
      <c r="BF17" s="236"/>
      <c r="BG17" s="236"/>
      <c r="BH17" s="236"/>
      <c r="BI17" s="236">
        <v>8185.08</v>
      </c>
      <c r="BJ17" s="236">
        <v>0</v>
      </c>
      <c r="BK17" s="236"/>
      <c r="BL17" s="236"/>
      <c r="DE17">
        <v>134</v>
      </c>
      <c r="DF17" t="s">
        <v>61</v>
      </c>
      <c r="DG17">
        <v>15529020.790000001</v>
      </c>
    </row>
    <row r="18" spans="1:111">
      <c r="A18">
        <v>132</v>
      </c>
      <c r="B18" t="s">
        <v>59</v>
      </c>
      <c r="C18" s="236">
        <v>3700.53</v>
      </c>
      <c r="D18" s="236">
        <v>44000</v>
      </c>
      <c r="E18" s="236">
        <v>16525.43</v>
      </c>
      <c r="F18" s="236">
        <v>12758</v>
      </c>
      <c r="G18" s="236">
        <v>2017.44</v>
      </c>
      <c r="H18" s="236">
        <v>361.4</v>
      </c>
      <c r="I18" s="236">
        <v>6537.9800000000005</v>
      </c>
      <c r="J18" s="236">
        <v>21627.8</v>
      </c>
      <c r="AB18">
        <v>348</v>
      </c>
      <c r="AC18" t="s">
        <v>143</v>
      </c>
      <c r="AH18">
        <v>0</v>
      </c>
      <c r="AI18">
        <v>60.03</v>
      </c>
      <c r="BC18">
        <v>47</v>
      </c>
      <c r="BD18" t="s">
        <v>45</v>
      </c>
      <c r="BE18" s="236"/>
      <c r="BF18" s="236"/>
      <c r="BG18" s="236">
        <v>16363.64</v>
      </c>
      <c r="BH18" s="236">
        <v>0</v>
      </c>
      <c r="BI18" s="236"/>
      <c r="BJ18" s="236"/>
      <c r="BK18" s="236">
        <v>0</v>
      </c>
      <c r="BL18" s="236">
        <v>4175002.86</v>
      </c>
      <c r="DE18">
        <v>293</v>
      </c>
      <c r="DF18" t="s">
        <v>121</v>
      </c>
      <c r="DG18">
        <v>12725.029999999999</v>
      </c>
    </row>
    <row r="19" spans="1:111">
      <c r="A19">
        <v>212</v>
      </c>
      <c r="B19" t="s">
        <v>90</v>
      </c>
      <c r="C19" s="236"/>
      <c r="D19" s="236"/>
      <c r="E19" s="236"/>
      <c r="F19" s="236"/>
      <c r="G19" s="236"/>
      <c r="H19" s="236"/>
      <c r="I19" s="236">
        <v>0</v>
      </c>
      <c r="J19" s="236">
        <v>26442.37</v>
      </c>
      <c r="AB19">
        <v>212</v>
      </c>
      <c r="AC19" t="s">
        <v>90</v>
      </c>
      <c r="AH19">
        <v>120.06</v>
      </c>
      <c r="AI19">
        <v>0</v>
      </c>
      <c r="BC19">
        <v>81</v>
      </c>
      <c r="BD19" t="s">
        <v>49</v>
      </c>
      <c r="BE19" s="236"/>
      <c r="BF19" s="236"/>
      <c r="BG19" s="236">
        <v>0.01</v>
      </c>
      <c r="BH19" s="236">
        <v>0</v>
      </c>
      <c r="BI19" s="236">
        <v>2132.3200000000002</v>
      </c>
      <c r="BJ19" s="236">
        <v>0</v>
      </c>
      <c r="BK19" s="236">
        <v>0</v>
      </c>
      <c r="BL19" s="236">
        <v>35200531.829999998</v>
      </c>
      <c r="DE19">
        <v>586</v>
      </c>
      <c r="DF19" t="s">
        <v>172</v>
      </c>
      <c r="DG19">
        <v>471027.5</v>
      </c>
    </row>
    <row r="20" spans="1:111">
      <c r="A20">
        <v>287</v>
      </c>
      <c r="B20" t="s">
        <v>116</v>
      </c>
      <c r="C20" s="236"/>
      <c r="D20" s="236"/>
      <c r="E20" s="236"/>
      <c r="F20" s="236"/>
      <c r="G20" s="236"/>
      <c r="H20" s="236"/>
      <c r="I20" s="236">
        <v>0</v>
      </c>
      <c r="J20" s="236">
        <v>2709.58</v>
      </c>
      <c r="AB20">
        <v>376</v>
      </c>
      <c r="AC20" t="s">
        <v>607</v>
      </c>
      <c r="AJ20">
        <v>0</v>
      </c>
      <c r="AK20">
        <v>4065752.9599999995</v>
      </c>
      <c r="BC20">
        <v>16</v>
      </c>
      <c r="BD20" t="s">
        <v>40</v>
      </c>
      <c r="BE20" s="236"/>
      <c r="BF20" s="236"/>
      <c r="BG20" s="236"/>
      <c r="BH20" s="236"/>
      <c r="BI20" s="236"/>
      <c r="BJ20" s="236"/>
      <c r="BK20" s="236">
        <v>0</v>
      </c>
      <c r="BL20" s="236">
        <v>32000</v>
      </c>
      <c r="DE20">
        <v>683</v>
      </c>
      <c r="DF20" t="s">
        <v>1247</v>
      </c>
      <c r="DG20">
        <v>4962</v>
      </c>
    </row>
    <row r="21" spans="1:111">
      <c r="A21">
        <v>291</v>
      </c>
      <c r="B21" t="s">
        <v>119</v>
      </c>
      <c r="C21" s="236">
        <v>377.65999999999997</v>
      </c>
      <c r="D21" s="236">
        <v>84325.94</v>
      </c>
      <c r="E21" s="236">
        <v>180</v>
      </c>
      <c r="F21" s="236">
        <v>3527740.78</v>
      </c>
      <c r="G21" s="236">
        <v>240</v>
      </c>
      <c r="H21" s="236">
        <v>129654.73999999999</v>
      </c>
      <c r="I21" s="236">
        <v>180</v>
      </c>
      <c r="J21" s="236">
        <v>8624335.0700000003</v>
      </c>
      <c r="BC21">
        <v>383</v>
      </c>
      <c r="BD21" t="s">
        <v>1242</v>
      </c>
      <c r="BE21" s="236"/>
      <c r="BF21" s="236"/>
      <c r="BG21" s="236"/>
      <c r="BH21" s="236"/>
      <c r="BI21" s="236"/>
      <c r="BJ21" s="236"/>
      <c r="BK21" s="236">
        <v>0</v>
      </c>
      <c r="BL21" s="236">
        <v>62756.030000000006</v>
      </c>
      <c r="DE21">
        <v>295</v>
      </c>
      <c r="DF21" t="s">
        <v>123</v>
      </c>
      <c r="DG21">
        <v>22016.239999999998</v>
      </c>
    </row>
    <row r="22" spans="1:111">
      <c r="A22">
        <v>340</v>
      </c>
      <c r="B22" t="s">
        <v>136</v>
      </c>
      <c r="C22" s="236"/>
      <c r="D22" s="236"/>
      <c r="E22" s="236"/>
      <c r="F22" s="236"/>
      <c r="G22" s="236"/>
      <c r="H22" s="236"/>
      <c r="I22" s="236">
        <v>480</v>
      </c>
      <c r="J22" s="236">
        <v>418001.05</v>
      </c>
      <c r="BC22">
        <v>283</v>
      </c>
      <c r="BD22" t="s">
        <v>115</v>
      </c>
      <c r="BE22" s="236"/>
      <c r="BF22" s="236"/>
      <c r="BG22" s="236"/>
      <c r="BH22" s="236"/>
      <c r="BI22" s="236">
        <v>38400</v>
      </c>
      <c r="BJ22" s="236">
        <v>0</v>
      </c>
      <c r="BK22" s="236"/>
      <c r="BL22" s="236"/>
      <c r="DE22">
        <v>133</v>
      </c>
      <c r="DF22" t="s">
        <v>60</v>
      </c>
      <c r="DG22">
        <v>227026.27000000002</v>
      </c>
    </row>
    <row r="23" spans="1:111">
      <c r="A23">
        <v>383</v>
      </c>
      <c r="B23" t="s">
        <v>1242</v>
      </c>
      <c r="C23" s="236"/>
      <c r="D23" s="236"/>
      <c r="E23" s="236"/>
      <c r="F23" s="236"/>
      <c r="G23" s="236"/>
      <c r="H23" s="236"/>
      <c r="I23" s="236">
        <v>180</v>
      </c>
      <c r="J23" s="236">
        <v>2019370.5400000003</v>
      </c>
      <c r="BC23">
        <v>53</v>
      </c>
      <c r="BD23" t="s">
        <v>1372</v>
      </c>
      <c r="BE23" s="236"/>
      <c r="BF23" s="236"/>
      <c r="BG23" s="236"/>
      <c r="BH23" s="236"/>
      <c r="BI23" s="236">
        <v>0</v>
      </c>
      <c r="BJ23" s="236">
        <v>194616</v>
      </c>
      <c r="BK23" s="236"/>
      <c r="BL23" s="236"/>
      <c r="DE23">
        <v>269</v>
      </c>
      <c r="DF23" t="s">
        <v>109</v>
      </c>
      <c r="DG23">
        <v>60721</v>
      </c>
    </row>
    <row r="24" spans="1:111">
      <c r="A24">
        <v>513</v>
      </c>
      <c r="B24" t="s">
        <v>160</v>
      </c>
      <c r="C24" s="236">
        <v>366652.73000000004</v>
      </c>
      <c r="D24" s="236">
        <v>130359.93000000001</v>
      </c>
      <c r="E24" s="236">
        <v>1797280.03</v>
      </c>
      <c r="F24" s="236">
        <v>17403598</v>
      </c>
      <c r="G24" s="236">
        <v>322523462.70000005</v>
      </c>
      <c r="H24" s="236">
        <v>31517815.91</v>
      </c>
      <c r="I24" s="236">
        <v>447567157.16999996</v>
      </c>
      <c r="J24" s="236">
        <v>25451847.5</v>
      </c>
      <c r="BC24">
        <v>6</v>
      </c>
      <c r="BD24" t="s">
        <v>37</v>
      </c>
      <c r="BE24" s="236"/>
      <c r="BF24" s="236"/>
      <c r="BG24" s="236"/>
      <c r="BH24" s="236"/>
      <c r="BI24" s="236">
        <v>231991.75</v>
      </c>
      <c r="BJ24" s="236">
        <v>0</v>
      </c>
      <c r="BK24" s="236"/>
      <c r="BL24" s="236"/>
      <c r="DE24">
        <v>389</v>
      </c>
      <c r="DF24" t="s">
        <v>1401</v>
      </c>
      <c r="DG24">
        <v>6318934.2000000002</v>
      </c>
    </row>
    <row r="25" spans="1:111">
      <c r="A25">
        <v>578</v>
      </c>
      <c r="B25" t="s">
        <v>168</v>
      </c>
      <c r="C25" s="236"/>
      <c r="D25" s="236"/>
      <c r="E25" s="236"/>
      <c r="F25" s="236"/>
      <c r="G25" s="236"/>
      <c r="H25" s="236"/>
      <c r="I25" s="236">
        <v>0</v>
      </c>
      <c r="J25" s="236">
        <v>136305.4</v>
      </c>
      <c r="BC25">
        <v>389</v>
      </c>
      <c r="BD25" t="s">
        <v>1401</v>
      </c>
      <c r="BE25" s="236"/>
      <c r="BF25" s="236"/>
      <c r="BG25" s="236"/>
      <c r="BH25" s="236"/>
      <c r="BI25" s="236">
        <v>164512.82</v>
      </c>
      <c r="BJ25" s="236">
        <v>0</v>
      </c>
      <c r="BK25" s="236">
        <v>164512.82</v>
      </c>
      <c r="BL25" s="236">
        <v>0</v>
      </c>
      <c r="DE25">
        <v>660</v>
      </c>
      <c r="DF25" t="s">
        <v>176</v>
      </c>
      <c r="DG25">
        <v>24867932.190000001</v>
      </c>
    </row>
    <row r="26" spans="1:111">
      <c r="A26">
        <v>587</v>
      </c>
      <c r="B26" t="s">
        <v>669</v>
      </c>
      <c r="C26" s="236"/>
      <c r="D26" s="236"/>
      <c r="E26" s="236"/>
      <c r="F26" s="236"/>
      <c r="G26" s="236"/>
      <c r="H26" s="236"/>
      <c r="I26" s="236">
        <v>0</v>
      </c>
      <c r="J26" s="236">
        <v>905.5</v>
      </c>
      <c r="BC26" t="s">
        <v>539</v>
      </c>
      <c r="BD26" t="s">
        <v>590</v>
      </c>
      <c r="BE26" s="236"/>
      <c r="BF26" s="236"/>
      <c r="BG26" s="236">
        <v>3389.16</v>
      </c>
      <c r="BH26" s="236">
        <v>0</v>
      </c>
      <c r="BI26" s="236">
        <v>24678.65</v>
      </c>
      <c r="BJ26" s="236">
        <v>0</v>
      </c>
      <c r="BK26" s="236"/>
      <c r="BL26" s="236"/>
      <c r="DE26">
        <v>41</v>
      </c>
      <c r="DF26" t="s">
        <v>44</v>
      </c>
      <c r="DG26">
        <v>0.2</v>
      </c>
    </row>
    <row r="27" spans="1:111">
      <c r="A27">
        <v>650</v>
      </c>
      <c r="B27" t="s">
        <v>175</v>
      </c>
      <c r="C27" s="236">
        <v>0</v>
      </c>
      <c r="D27" s="236">
        <v>36</v>
      </c>
      <c r="E27" s="236">
        <v>0</v>
      </c>
      <c r="F27" s="236">
        <v>1297.7800000000002</v>
      </c>
      <c r="G27" s="236">
        <v>0</v>
      </c>
      <c r="H27" s="236">
        <v>952</v>
      </c>
      <c r="I27" s="236">
        <v>0</v>
      </c>
      <c r="J27" s="236">
        <v>65269.440000000002</v>
      </c>
      <c r="DE27" t="s">
        <v>541</v>
      </c>
      <c r="DF27" t="s">
        <v>590</v>
      </c>
      <c r="DG27">
        <v>477280231.98000002</v>
      </c>
    </row>
    <row r="28" spans="1:111">
      <c r="A28">
        <v>660</v>
      </c>
      <c r="B28" t="s">
        <v>176</v>
      </c>
      <c r="C28" s="236"/>
      <c r="D28" s="236"/>
      <c r="E28" s="236"/>
      <c r="F28" s="236"/>
      <c r="G28" s="236"/>
      <c r="H28" s="236"/>
      <c r="I28" s="236">
        <v>0</v>
      </c>
      <c r="J28" s="236">
        <v>48550.35</v>
      </c>
      <c r="DE28">
        <v>312</v>
      </c>
      <c r="DF28" t="s">
        <v>133</v>
      </c>
      <c r="DG28">
        <v>9004993.8099999968</v>
      </c>
    </row>
    <row r="29" spans="1:111">
      <c r="A29">
        <v>670</v>
      </c>
      <c r="B29" t="s">
        <v>178</v>
      </c>
      <c r="C29" s="236"/>
      <c r="D29" s="236"/>
      <c r="E29" s="236"/>
      <c r="F29" s="236"/>
      <c r="G29" s="236"/>
      <c r="H29" s="236"/>
      <c r="I29" s="236">
        <v>0</v>
      </c>
      <c r="J29" s="236">
        <v>22550.95</v>
      </c>
      <c r="DE29">
        <v>548</v>
      </c>
      <c r="DF29" t="s">
        <v>1279</v>
      </c>
      <c r="DG29">
        <v>118080.56</v>
      </c>
    </row>
    <row r="30" spans="1:111">
      <c r="A30">
        <v>902</v>
      </c>
      <c r="B30" t="s">
        <v>191</v>
      </c>
      <c r="C30" s="236"/>
      <c r="D30" s="236"/>
      <c r="E30" s="236"/>
      <c r="F30" s="236"/>
      <c r="G30" s="236"/>
      <c r="H30" s="236"/>
      <c r="I30" s="236">
        <v>0</v>
      </c>
      <c r="J30" s="236">
        <v>2066.86</v>
      </c>
      <c r="DE30">
        <v>599</v>
      </c>
      <c r="DF30" t="s">
        <v>1245</v>
      </c>
      <c r="DG30">
        <v>17608536.059999999</v>
      </c>
    </row>
    <row r="31" spans="1:111">
      <c r="A31" t="s">
        <v>541</v>
      </c>
      <c r="B31" t="s">
        <v>590</v>
      </c>
      <c r="C31" s="236">
        <v>0</v>
      </c>
      <c r="D31" s="236">
        <v>68868.460000000006</v>
      </c>
      <c r="E31" s="236">
        <v>69.599999999999994</v>
      </c>
      <c r="F31" s="236">
        <v>17546099.09</v>
      </c>
      <c r="G31" s="236">
        <v>0</v>
      </c>
      <c r="H31" s="236">
        <v>19531464.680000003</v>
      </c>
      <c r="I31" s="236">
        <v>0</v>
      </c>
      <c r="J31" s="236">
        <v>18738131.950000003</v>
      </c>
      <c r="DE31">
        <v>132</v>
      </c>
      <c r="DF31" t="s">
        <v>59</v>
      </c>
      <c r="DG31">
        <v>16932254.27</v>
      </c>
    </row>
    <row r="32" spans="1:111">
      <c r="A32" t="s">
        <v>544</v>
      </c>
      <c r="B32" t="s">
        <v>679</v>
      </c>
      <c r="C32" s="236">
        <v>0</v>
      </c>
      <c r="D32" s="236">
        <v>5222509.0599999996</v>
      </c>
      <c r="E32" s="236">
        <v>0</v>
      </c>
      <c r="F32" s="236">
        <v>2561085.34</v>
      </c>
      <c r="G32" s="236">
        <v>0</v>
      </c>
      <c r="H32" s="236">
        <v>1793042.03</v>
      </c>
      <c r="I32" s="236">
        <v>0</v>
      </c>
      <c r="J32" s="236">
        <v>2075682.51</v>
      </c>
      <c r="DE32">
        <v>47</v>
      </c>
      <c r="DF32" t="s">
        <v>45</v>
      </c>
      <c r="DG32">
        <v>791982.9800000001</v>
      </c>
    </row>
    <row r="33" spans="1:111">
      <c r="A33" t="s">
        <v>550</v>
      </c>
      <c r="B33" t="s">
        <v>589</v>
      </c>
      <c r="C33" s="236">
        <v>0</v>
      </c>
      <c r="D33" s="236">
        <v>188300.77999999997</v>
      </c>
      <c r="E33" s="236">
        <v>0</v>
      </c>
      <c r="F33" s="236">
        <v>244260.49000000002</v>
      </c>
      <c r="G33" s="236">
        <v>0</v>
      </c>
      <c r="H33" s="236">
        <v>514445.49000000011</v>
      </c>
      <c r="I33" s="236">
        <v>0</v>
      </c>
      <c r="J33" s="236">
        <v>508282.29000000015</v>
      </c>
      <c r="DE33">
        <v>681</v>
      </c>
      <c r="DF33" t="s">
        <v>180</v>
      </c>
      <c r="DG33">
        <v>2097215</v>
      </c>
    </row>
    <row r="34" spans="1:111">
      <c r="A34">
        <v>597</v>
      </c>
      <c r="B34" t="s">
        <v>673</v>
      </c>
      <c r="C34" s="236"/>
      <c r="D34" s="236"/>
      <c r="E34" s="236"/>
      <c r="F34" s="236"/>
      <c r="G34" s="236">
        <v>0</v>
      </c>
      <c r="H34" s="236">
        <v>25217.420000000002</v>
      </c>
      <c r="I34" s="236">
        <v>180</v>
      </c>
      <c r="J34" s="236">
        <v>911389.27999999991</v>
      </c>
      <c r="DE34">
        <v>66</v>
      </c>
      <c r="DF34" t="s">
        <v>46</v>
      </c>
      <c r="DG34">
        <v>1143592.97</v>
      </c>
    </row>
    <row r="35" spans="1:111">
      <c r="A35">
        <v>595</v>
      </c>
      <c r="B35" t="s">
        <v>609</v>
      </c>
      <c r="C35" s="236"/>
      <c r="D35" s="236"/>
      <c r="E35" s="236"/>
      <c r="F35" s="236"/>
      <c r="G35" s="236"/>
      <c r="H35" s="236"/>
      <c r="I35" s="236">
        <v>0</v>
      </c>
      <c r="J35" s="236">
        <v>4258.7299999999996</v>
      </c>
      <c r="DE35">
        <v>324</v>
      </c>
      <c r="DF35" t="s">
        <v>135</v>
      </c>
      <c r="DG35">
        <v>80</v>
      </c>
    </row>
    <row r="36" spans="1:111">
      <c r="A36">
        <v>78</v>
      </c>
      <c r="B36" t="s">
        <v>1368</v>
      </c>
      <c r="C36" s="236"/>
      <c r="D36" s="236"/>
      <c r="E36" s="236"/>
      <c r="F36" s="236"/>
      <c r="G36" s="236"/>
      <c r="H36" s="236"/>
      <c r="I36" s="236">
        <v>0</v>
      </c>
      <c r="J36" s="236">
        <v>98674.2</v>
      </c>
      <c r="DE36">
        <v>347</v>
      </c>
      <c r="DF36" t="s">
        <v>142</v>
      </c>
      <c r="DG36">
        <v>1282680.8</v>
      </c>
    </row>
    <row r="37" spans="1:111">
      <c r="A37">
        <v>283</v>
      </c>
      <c r="B37" t="s">
        <v>115</v>
      </c>
      <c r="C37" s="236"/>
      <c r="D37" s="236"/>
      <c r="E37" s="236"/>
      <c r="F37" s="236"/>
      <c r="G37" s="236"/>
      <c r="H37" s="236"/>
      <c r="I37" s="236">
        <v>0</v>
      </c>
      <c r="J37" s="236">
        <v>2767496.7</v>
      </c>
      <c r="DE37">
        <v>526</v>
      </c>
      <c r="DF37" t="s">
        <v>1262</v>
      </c>
      <c r="DG37">
        <v>2530031.04</v>
      </c>
    </row>
    <row r="38" spans="1:111">
      <c r="A38">
        <v>203</v>
      </c>
      <c r="B38" t="s">
        <v>86</v>
      </c>
      <c r="C38" s="236"/>
      <c r="D38" s="236"/>
      <c r="E38" s="236">
        <v>0</v>
      </c>
      <c r="F38" s="236">
        <v>1143.2</v>
      </c>
      <c r="G38" s="236">
        <v>0</v>
      </c>
      <c r="H38" s="236">
        <v>15</v>
      </c>
      <c r="I38" s="236">
        <v>0</v>
      </c>
      <c r="J38" s="236">
        <v>3071.5499999999997</v>
      </c>
      <c r="DE38">
        <v>234</v>
      </c>
      <c r="DF38" t="s">
        <v>612</v>
      </c>
      <c r="DG38">
        <v>101327.36</v>
      </c>
    </row>
    <row r="39" spans="1:111">
      <c r="A39">
        <v>155</v>
      </c>
      <c r="B39" t="s">
        <v>75</v>
      </c>
      <c r="C39" s="236">
        <v>0</v>
      </c>
      <c r="D39" s="236">
        <v>501</v>
      </c>
      <c r="E39" s="236"/>
      <c r="F39" s="236"/>
      <c r="G39" s="236"/>
      <c r="H39" s="236"/>
      <c r="I39" s="236">
        <v>0</v>
      </c>
      <c r="J39" s="236">
        <v>30018.85</v>
      </c>
      <c r="DE39">
        <v>573</v>
      </c>
      <c r="DF39" t="s">
        <v>167</v>
      </c>
      <c r="DG39">
        <v>336923.3</v>
      </c>
    </row>
    <row r="40" spans="1:111">
      <c r="A40">
        <v>290</v>
      </c>
      <c r="B40" t="s">
        <v>118</v>
      </c>
      <c r="C40" s="236"/>
      <c r="D40" s="236"/>
      <c r="E40" s="236">
        <v>0</v>
      </c>
      <c r="F40" s="236">
        <v>1472.8999999999999</v>
      </c>
      <c r="G40" s="236"/>
      <c r="H40" s="236"/>
      <c r="I40" s="236">
        <v>0</v>
      </c>
      <c r="J40" s="236">
        <v>3852.05</v>
      </c>
      <c r="DE40">
        <v>70</v>
      </c>
      <c r="DF40" t="s">
        <v>47</v>
      </c>
      <c r="DG40">
        <v>219264.33000000002</v>
      </c>
    </row>
    <row r="41" spans="1:111">
      <c r="A41">
        <v>373</v>
      </c>
      <c r="B41" t="s">
        <v>605</v>
      </c>
      <c r="C41" s="236"/>
      <c r="D41" s="236"/>
      <c r="E41" s="236"/>
      <c r="F41" s="236"/>
      <c r="G41" s="236"/>
      <c r="H41" s="236"/>
      <c r="I41" s="236">
        <v>0</v>
      </c>
      <c r="J41" s="236">
        <v>11753595.58</v>
      </c>
      <c r="DE41">
        <v>192</v>
      </c>
      <c r="DF41" t="s">
        <v>83</v>
      </c>
      <c r="DG41">
        <v>830842</v>
      </c>
    </row>
    <row r="42" spans="1:111">
      <c r="A42">
        <v>342</v>
      </c>
      <c r="B42" t="s">
        <v>137</v>
      </c>
      <c r="C42" s="236"/>
      <c r="D42" s="236"/>
      <c r="E42" s="236"/>
      <c r="F42" s="236"/>
      <c r="G42" s="236"/>
      <c r="H42" s="236"/>
      <c r="I42" s="236">
        <v>0</v>
      </c>
      <c r="J42" s="236">
        <v>5852046.3699999992</v>
      </c>
      <c r="DE42">
        <v>253</v>
      </c>
      <c r="DF42" t="s">
        <v>104</v>
      </c>
      <c r="DG42">
        <v>221809.66</v>
      </c>
    </row>
    <row r="43" spans="1:111">
      <c r="A43">
        <v>378</v>
      </c>
      <c r="B43" t="s">
        <v>608</v>
      </c>
      <c r="C43" s="236"/>
      <c r="D43" s="236"/>
      <c r="E43" s="236">
        <v>0</v>
      </c>
      <c r="F43" s="236">
        <v>70</v>
      </c>
      <c r="G43" s="236">
        <v>0</v>
      </c>
      <c r="H43" s="236">
        <v>174</v>
      </c>
      <c r="I43" s="236">
        <v>0</v>
      </c>
      <c r="J43" s="236">
        <v>1333.33</v>
      </c>
      <c r="DE43">
        <v>296</v>
      </c>
      <c r="DF43" t="s">
        <v>124</v>
      </c>
      <c r="DG43">
        <v>13222.66</v>
      </c>
    </row>
    <row r="44" spans="1:111">
      <c r="A44">
        <v>374</v>
      </c>
      <c r="B44" t="s">
        <v>606</v>
      </c>
      <c r="C44" s="236"/>
      <c r="D44" s="236"/>
      <c r="E44" s="236"/>
      <c r="F44" s="236"/>
      <c r="G44" s="236"/>
      <c r="H44" s="236"/>
      <c r="I44" s="236">
        <v>0</v>
      </c>
      <c r="J44" s="236">
        <v>1021.5</v>
      </c>
      <c r="DE44">
        <v>310</v>
      </c>
      <c r="DF44" t="s">
        <v>131</v>
      </c>
      <c r="DG44">
        <v>1427964.6799999997</v>
      </c>
    </row>
    <row r="45" spans="1:111">
      <c r="A45">
        <v>580</v>
      </c>
      <c r="B45" t="s">
        <v>169</v>
      </c>
      <c r="C45" s="236"/>
      <c r="D45" s="236"/>
      <c r="E45" s="236"/>
      <c r="F45" s="236"/>
      <c r="G45" s="236"/>
      <c r="H45" s="236"/>
      <c r="I45" s="236">
        <v>0</v>
      </c>
      <c r="J45" s="236">
        <v>9302.65</v>
      </c>
      <c r="DE45">
        <v>387</v>
      </c>
      <c r="DF45" t="s">
        <v>1263</v>
      </c>
      <c r="DG45">
        <v>6527698.9800000004</v>
      </c>
    </row>
    <row r="46" spans="1:111">
      <c r="A46">
        <v>66</v>
      </c>
      <c r="B46" t="s">
        <v>46</v>
      </c>
      <c r="C46" s="236"/>
      <c r="D46" s="236"/>
      <c r="E46" s="236"/>
      <c r="F46" s="236"/>
      <c r="G46" s="236"/>
      <c r="H46" s="236"/>
      <c r="I46" s="236">
        <v>20740.75</v>
      </c>
      <c r="J46" s="236">
        <v>22613057.509999998</v>
      </c>
      <c r="DE46">
        <v>572</v>
      </c>
      <c r="DF46" t="s">
        <v>166</v>
      </c>
      <c r="DG46">
        <v>4583562.7100000009</v>
      </c>
    </row>
    <row r="47" spans="1:111">
      <c r="A47">
        <v>206</v>
      </c>
      <c r="B47" t="s">
        <v>87</v>
      </c>
      <c r="C47" s="236"/>
      <c r="D47" s="236"/>
      <c r="E47" s="236"/>
      <c r="F47" s="236"/>
      <c r="G47" s="236"/>
      <c r="H47" s="236"/>
      <c r="I47" s="236">
        <v>0</v>
      </c>
      <c r="J47" s="236">
        <v>13162</v>
      </c>
      <c r="DE47">
        <v>378</v>
      </c>
      <c r="DF47" t="s">
        <v>608</v>
      </c>
      <c r="DG47">
        <v>4485320</v>
      </c>
    </row>
    <row r="48" spans="1:111">
      <c r="A48">
        <v>53</v>
      </c>
      <c r="B48" t="s">
        <v>1372</v>
      </c>
      <c r="C48" s="236"/>
      <c r="D48" s="236"/>
      <c r="E48" s="236"/>
      <c r="F48" s="236"/>
      <c r="G48" s="236">
        <v>0</v>
      </c>
      <c r="H48" s="236">
        <v>32</v>
      </c>
      <c r="I48" s="236">
        <v>0</v>
      </c>
      <c r="J48" s="236">
        <v>60</v>
      </c>
      <c r="DE48">
        <v>525</v>
      </c>
      <c r="DF48" t="s">
        <v>164</v>
      </c>
      <c r="DG48">
        <v>2854403.2</v>
      </c>
    </row>
    <row r="49" spans="1:111">
      <c r="A49">
        <v>514</v>
      </c>
      <c r="B49" t="s">
        <v>161</v>
      </c>
      <c r="C49" s="236"/>
      <c r="D49" s="236"/>
      <c r="E49" s="236"/>
      <c r="F49" s="236"/>
      <c r="G49" s="236"/>
      <c r="H49" s="236"/>
      <c r="I49" s="236">
        <v>60</v>
      </c>
      <c r="J49" s="236">
        <v>308466685.97000003</v>
      </c>
      <c r="DE49">
        <v>594</v>
      </c>
      <c r="DF49" t="s">
        <v>88</v>
      </c>
      <c r="DG49">
        <v>13776239.800000019</v>
      </c>
    </row>
    <row r="50" spans="1:111">
      <c r="A50">
        <v>862</v>
      </c>
      <c r="B50" t="s">
        <v>187</v>
      </c>
      <c r="C50" s="236">
        <v>0</v>
      </c>
      <c r="D50" s="236">
        <v>5453.6100000000006</v>
      </c>
      <c r="E50" s="236">
        <v>0</v>
      </c>
      <c r="F50" s="236">
        <v>0.09</v>
      </c>
      <c r="G50" s="236">
        <v>0</v>
      </c>
      <c r="H50" s="236">
        <v>4095.7299999999996</v>
      </c>
      <c r="I50" s="236">
        <v>0</v>
      </c>
      <c r="J50" s="236">
        <v>2493945.1800000002</v>
      </c>
      <c r="DE50">
        <v>267</v>
      </c>
      <c r="DF50" t="s">
        <v>107</v>
      </c>
      <c r="DG50">
        <v>1504800</v>
      </c>
    </row>
    <row r="51" spans="1:111">
      <c r="A51">
        <v>70</v>
      </c>
      <c r="B51" t="s">
        <v>47</v>
      </c>
      <c r="C51" s="236"/>
      <c r="D51" s="236"/>
      <c r="E51" s="236"/>
      <c r="F51" s="236"/>
      <c r="G51" s="236"/>
      <c r="H51" s="236"/>
      <c r="I51" s="236">
        <v>0</v>
      </c>
      <c r="J51" s="236">
        <v>3094.5</v>
      </c>
      <c r="DE51">
        <v>292</v>
      </c>
      <c r="DF51" t="s">
        <v>120</v>
      </c>
      <c r="DG51">
        <v>1010</v>
      </c>
    </row>
    <row r="52" spans="1:111">
      <c r="A52">
        <v>526</v>
      </c>
      <c r="B52" t="s">
        <v>1262</v>
      </c>
      <c r="C52" s="236">
        <v>0</v>
      </c>
      <c r="D52" s="236">
        <v>113347.5</v>
      </c>
      <c r="E52" s="236">
        <v>0</v>
      </c>
      <c r="F52" s="236">
        <v>21000</v>
      </c>
      <c r="G52" s="236">
        <v>0</v>
      </c>
      <c r="H52" s="236">
        <v>10750</v>
      </c>
      <c r="I52" s="236">
        <v>0</v>
      </c>
      <c r="J52" s="236">
        <v>7016.3</v>
      </c>
      <c r="DE52">
        <v>590</v>
      </c>
      <c r="DF52" t="s">
        <v>1280</v>
      </c>
      <c r="DG52">
        <v>147750</v>
      </c>
    </row>
    <row r="53" spans="1:111">
      <c r="A53">
        <v>681</v>
      </c>
      <c r="B53" t="s">
        <v>180</v>
      </c>
      <c r="C53" s="236"/>
      <c r="D53" s="236"/>
      <c r="E53" s="236"/>
      <c r="F53" s="236"/>
      <c r="G53" s="236"/>
      <c r="H53" s="236"/>
      <c r="I53" s="236">
        <v>0</v>
      </c>
      <c r="J53" s="236">
        <v>4366.47</v>
      </c>
      <c r="DE53">
        <v>580</v>
      </c>
      <c r="DF53" t="s">
        <v>169</v>
      </c>
      <c r="DG53">
        <v>813478.39000000013</v>
      </c>
    </row>
    <row r="54" spans="1:111">
      <c r="A54">
        <v>389</v>
      </c>
      <c r="B54" t="s">
        <v>1401</v>
      </c>
      <c r="C54" s="236"/>
      <c r="D54" s="236"/>
      <c r="E54" s="236"/>
      <c r="F54" s="236"/>
      <c r="G54" s="236"/>
      <c r="H54" s="236"/>
      <c r="I54" s="236">
        <v>1385417.17</v>
      </c>
      <c r="J54" s="236">
        <v>90085.489999999991</v>
      </c>
      <c r="DE54">
        <v>601</v>
      </c>
      <c r="DF54" t="s">
        <v>1453</v>
      </c>
      <c r="DG54">
        <v>1973154.75</v>
      </c>
    </row>
    <row r="55" spans="1:111">
      <c r="A55" t="s">
        <v>542</v>
      </c>
      <c r="B55" t="s">
        <v>687</v>
      </c>
      <c r="C55" s="236">
        <v>134146355.50999999</v>
      </c>
      <c r="D55" s="236">
        <v>3455878.17</v>
      </c>
      <c r="E55" s="236">
        <v>14968566.519999998</v>
      </c>
      <c r="F55" s="236">
        <v>0</v>
      </c>
      <c r="G55" s="236">
        <v>754644911.99000001</v>
      </c>
      <c r="H55" s="236">
        <v>25231903.759999998</v>
      </c>
      <c r="I55" s="236">
        <v>200349178.19</v>
      </c>
      <c r="J55" s="236">
        <v>202682487.00999999</v>
      </c>
      <c r="DE55">
        <v>270</v>
      </c>
      <c r="DF55" t="s">
        <v>110</v>
      </c>
      <c r="DG55">
        <v>136618</v>
      </c>
    </row>
    <row r="56" spans="1:111">
      <c r="A56">
        <v>253</v>
      </c>
      <c r="B56" t="s">
        <v>104</v>
      </c>
      <c r="C56" s="236"/>
      <c r="D56" s="236"/>
      <c r="E56" s="236"/>
      <c r="F56" s="236"/>
      <c r="G56" s="236"/>
      <c r="H56" s="236"/>
      <c r="I56" s="236">
        <v>0</v>
      </c>
      <c r="J56" s="236">
        <v>579309.66999999993</v>
      </c>
      <c r="DE56">
        <v>170</v>
      </c>
      <c r="DF56" t="s">
        <v>80</v>
      </c>
      <c r="DG56">
        <v>2220128.09</v>
      </c>
    </row>
    <row r="57" spans="1:111">
      <c r="A57">
        <v>423</v>
      </c>
      <c r="B57" t="s">
        <v>150</v>
      </c>
      <c r="C57" s="236">
        <v>0</v>
      </c>
      <c r="D57" s="236">
        <v>8630.4</v>
      </c>
      <c r="E57" s="236">
        <v>0</v>
      </c>
      <c r="F57" s="236">
        <v>8919.5299999999988</v>
      </c>
      <c r="G57" s="236">
        <v>0</v>
      </c>
      <c r="H57" s="236">
        <v>8630.4</v>
      </c>
      <c r="I57" s="236">
        <v>0</v>
      </c>
      <c r="J57" s="236">
        <v>7238.4</v>
      </c>
      <c r="DE57">
        <v>633</v>
      </c>
      <c r="DF57" t="s">
        <v>173</v>
      </c>
      <c r="DG57">
        <v>7153647.7699999996</v>
      </c>
    </row>
    <row r="58" spans="1:111">
      <c r="A58">
        <v>266</v>
      </c>
      <c r="B58" t="s">
        <v>1264</v>
      </c>
      <c r="C58" s="236"/>
      <c r="D58" s="236"/>
      <c r="E58" s="236"/>
      <c r="F58" s="236"/>
      <c r="G58" s="236"/>
      <c r="H58" s="236"/>
      <c r="I58" s="236">
        <v>0</v>
      </c>
      <c r="J58" s="236">
        <v>11107.8</v>
      </c>
      <c r="DE58">
        <v>298</v>
      </c>
      <c r="DF58" t="s">
        <v>125</v>
      </c>
      <c r="DG58">
        <v>125000</v>
      </c>
    </row>
    <row r="59" spans="1:111">
      <c r="A59">
        <v>548</v>
      </c>
      <c r="B59" t="s">
        <v>1279</v>
      </c>
      <c r="C59" s="236">
        <v>443.07</v>
      </c>
      <c r="D59" s="236">
        <v>0</v>
      </c>
      <c r="E59" s="236"/>
      <c r="F59" s="236"/>
      <c r="G59" s="236"/>
      <c r="H59" s="236"/>
      <c r="I59" s="236">
        <v>0</v>
      </c>
      <c r="J59" s="236">
        <v>297</v>
      </c>
      <c r="DE59">
        <v>30</v>
      </c>
      <c r="DF59" t="s">
        <v>638</v>
      </c>
      <c r="DG59">
        <v>7457085</v>
      </c>
    </row>
    <row r="60" spans="1:111">
      <c r="A60">
        <v>213</v>
      </c>
      <c r="B60" t="s">
        <v>91</v>
      </c>
      <c r="C60" s="236"/>
      <c r="D60" s="236"/>
      <c r="E60" s="236"/>
      <c r="F60" s="236"/>
      <c r="G60" s="236">
        <v>0</v>
      </c>
      <c r="H60" s="236">
        <v>1476568.57</v>
      </c>
      <c r="I60" s="236"/>
      <c r="J60" s="236"/>
    </row>
    <row r="61" spans="1:111">
      <c r="A61">
        <v>190</v>
      </c>
      <c r="B61" t="s">
        <v>82</v>
      </c>
      <c r="C61" s="236"/>
      <c r="D61" s="236"/>
      <c r="E61" s="236">
        <v>0</v>
      </c>
      <c r="F61" s="236">
        <v>6384</v>
      </c>
      <c r="G61" s="236"/>
      <c r="H61" s="236"/>
      <c r="I61" s="236">
        <v>0</v>
      </c>
      <c r="J61" s="236">
        <v>7190.56</v>
      </c>
    </row>
    <row r="62" spans="1:111">
      <c r="A62">
        <v>682</v>
      </c>
      <c r="B62" t="s">
        <v>1246</v>
      </c>
      <c r="C62" s="236"/>
      <c r="D62" s="236"/>
      <c r="E62" s="236">
        <v>0</v>
      </c>
      <c r="F62" s="236">
        <v>37808.65</v>
      </c>
      <c r="G62" s="236"/>
      <c r="H62" s="236"/>
      <c r="I62" s="236">
        <v>0</v>
      </c>
      <c r="J62" s="236">
        <v>2805.12</v>
      </c>
    </row>
    <row r="63" spans="1:111">
      <c r="A63">
        <v>590</v>
      </c>
      <c r="B63" t="s">
        <v>1280</v>
      </c>
      <c r="C63" s="236">
        <v>0</v>
      </c>
      <c r="D63" s="236">
        <v>165856</v>
      </c>
      <c r="E63" s="236"/>
      <c r="F63" s="236"/>
      <c r="G63" s="236"/>
      <c r="H63" s="236"/>
      <c r="I63" s="236">
        <v>0</v>
      </c>
      <c r="J63" s="236">
        <v>2613703.5699999998</v>
      </c>
    </row>
    <row r="64" spans="1:111">
      <c r="A64">
        <v>903</v>
      </c>
      <c r="B64" t="s">
        <v>192</v>
      </c>
      <c r="C64" s="236">
        <v>0</v>
      </c>
      <c r="D64" s="236">
        <v>364957.36</v>
      </c>
      <c r="E64" s="236">
        <v>0</v>
      </c>
      <c r="F64" s="236">
        <v>256664.81999999998</v>
      </c>
      <c r="G64" s="236"/>
      <c r="H64" s="236"/>
      <c r="I64" s="236"/>
      <c r="J64" s="236"/>
    </row>
    <row r="65" spans="1:10">
      <c r="A65">
        <v>140</v>
      </c>
      <c r="B65" t="s">
        <v>1273</v>
      </c>
      <c r="C65" s="236">
        <v>0</v>
      </c>
      <c r="D65" s="236">
        <v>295914.15000000002</v>
      </c>
      <c r="E65" s="236"/>
      <c r="F65" s="236"/>
      <c r="G65" s="236"/>
      <c r="H65" s="236"/>
      <c r="I65" s="236"/>
      <c r="J65" s="236"/>
    </row>
    <row r="66" spans="1:10">
      <c r="A66">
        <v>572</v>
      </c>
      <c r="B66" t="s">
        <v>166</v>
      </c>
      <c r="C66" s="236"/>
      <c r="D66" s="236"/>
      <c r="E66" s="236"/>
      <c r="F66" s="236"/>
      <c r="G66" s="236"/>
      <c r="H66" s="236"/>
      <c r="I66" s="236">
        <v>0</v>
      </c>
      <c r="J66" s="236">
        <v>71136.95</v>
      </c>
    </row>
    <row r="67" spans="1:10">
      <c r="A67">
        <v>585</v>
      </c>
      <c r="B67" t="s">
        <v>171</v>
      </c>
      <c r="C67" s="236"/>
      <c r="D67" s="236"/>
      <c r="E67" s="236"/>
      <c r="F67" s="236"/>
      <c r="G67" s="236">
        <v>0</v>
      </c>
      <c r="H67" s="236">
        <v>220206</v>
      </c>
      <c r="I67" s="236">
        <v>0</v>
      </c>
      <c r="J67" s="236">
        <v>12896.8</v>
      </c>
    </row>
    <row r="68" spans="1:10">
      <c r="A68">
        <v>802</v>
      </c>
      <c r="B68" t="s">
        <v>184</v>
      </c>
      <c r="C68" s="236"/>
      <c r="D68" s="236"/>
      <c r="E68" s="236">
        <v>0</v>
      </c>
      <c r="F68" s="236">
        <v>54227.75</v>
      </c>
      <c r="G68" s="236">
        <v>0</v>
      </c>
      <c r="H68" s="236">
        <v>297.3</v>
      </c>
      <c r="I68" s="236"/>
      <c r="J68" s="236"/>
    </row>
    <row r="69" spans="1:10">
      <c r="A69">
        <v>310</v>
      </c>
      <c r="B69" t="s">
        <v>131</v>
      </c>
      <c r="C69" s="236"/>
      <c r="D69" s="236"/>
      <c r="E69" s="236"/>
      <c r="F69" s="236"/>
      <c r="G69" s="236"/>
      <c r="H69" s="236"/>
      <c r="I69" s="236">
        <v>0</v>
      </c>
      <c r="J69" s="236">
        <v>3529.2200000000003</v>
      </c>
    </row>
    <row r="70" spans="1:10">
      <c r="A70">
        <v>680</v>
      </c>
      <c r="B70" t="s">
        <v>179</v>
      </c>
      <c r="C70" s="236"/>
      <c r="D70" s="236"/>
      <c r="E70" s="236"/>
      <c r="F70" s="236"/>
      <c r="G70" s="236"/>
      <c r="H70" s="236"/>
      <c r="I70" s="236">
        <v>0</v>
      </c>
      <c r="J70" s="236">
        <v>4938.75</v>
      </c>
    </row>
    <row r="71" spans="1:10">
      <c r="A71">
        <v>865</v>
      </c>
      <c r="B71" t="s">
        <v>188</v>
      </c>
      <c r="C71" s="236"/>
      <c r="D71" s="236"/>
      <c r="E71" s="236"/>
      <c r="F71" s="236"/>
      <c r="G71" s="236"/>
      <c r="H71" s="236"/>
      <c r="I71" s="236">
        <v>0</v>
      </c>
      <c r="J71" s="236">
        <v>15892.97</v>
      </c>
    </row>
    <row r="72" spans="1:10">
      <c r="A72">
        <v>222</v>
      </c>
      <c r="B72" t="s">
        <v>93</v>
      </c>
      <c r="C72" s="236"/>
      <c r="D72" s="236"/>
      <c r="E72" s="236"/>
      <c r="F72" s="236"/>
      <c r="G72" s="236"/>
      <c r="H72" s="236"/>
      <c r="I72" s="236">
        <v>60</v>
      </c>
      <c r="J72" s="236">
        <v>177002</v>
      </c>
    </row>
    <row r="73" spans="1:10">
      <c r="A73">
        <v>599</v>
      </c>
      <c r="B73" t="s">
        <v>1245</v>
      </c>
      <c r="C73" s="236"/>
      <c r="D73" s="236"/>
      <c r="E73" s="236"/>
      <c r="F73" s="236"/>
      <c r="G73" s="236"/>
      <c r="H73" s="236"/>
      <c r="I73" s="236">
        <v>0</v>
      </c>
      <c r="J73" s="236">
        <v>33503.58</v>
      </c>
    </row>
    <row r="74" spans="1:10">
      <c r="A74">
        <v>293</v>
      </c>
      <c r="B74" t="s">
        <v>121</v>
      </c>
      <c r="C74" s="236"/>
      <c r="D74" s="236"/>
      <c r="E74" s="236"/>
      <c r="F74" s="236"/>
      <c r="G74" s="236">
        <v>0</v>
      </c>
      <c r="H74" s="236">
        <v>2456827.2800000003</v>
      </c>
      <c r="I74" s="236">
        <v>0</v>
      </c>
      <c r="J74" s="236">
        <v>11624581.560000001</v>
      </c>
    </row>
    <row r="75" spans="1:10">
      <c r="A75">
        <v>591</v>
      </c>
      <c r="B75" t="s">
        <v>670</v>
      </c>
      <c r="C75" s="236"/>
      <c r="D75" s="236"/>
      <c r="E75" s="236"/>
      <c r="F75" s="236"/>
      <c r="G75" s="236"/>
      <c r="H75" s="236"/>
      <c r="I75" s="236">
        <v>0</v>
      </c>
      <c r="J75" s="236">
        <v>2448867.7999999998</v>
      </c>
    </row>
    <row r="76" spans="1:10">
      <c r="A76">
        <v>311</v>
      </c>
      <c r="B76" t="s">
        <v>132</v>
      </c>
      <c r="C76" s="236"/>
      <c r="D76" s="236"/>
      <c r="E76" s="236"/>
      <c r="F76" s="236"/>
      <c r="G76" s="236"/>
      <c r="H76" s="236"/>
      <c r="I76" s="236">
        <v>4860.8</v>
      </c>
      <c r="J76" s="236">
        <v>4860.8</v>
      </c>
    </row>
    <row r="77" spans="1:10">
      <c r="A77">
        <v>269</v>
      </c>
      <c r="B77" t="s">
        <v>109</v>
      </c>
      <c r="C77" s="236"/>
      <c r="D77" s="236"/>
      <c r="E77" s="236"/>
      <c r="F77" s="236"/>
      <c r="G77" s="236"/>
      <c r="H77" s="236"/>
      <c r="I77" s="236">
        <v>0</v>
      </c>
      <c r="J77" s="236">
        <v>2182.25</v>
      </c>
    </row>
    <row r="78" spans="1:10">
      <c r="A78">
        <v>30</v>
      </c>
      <c r="B78" t="s">
        <v>638</v>
      </c>
      <c r="C78" s="236"/>
      <c r="D78" s="236"/>
      <c r="E78" s="236"/>
      <c r="F78" s="236"/>
      <c r="G78" s="236"/>
      <c r="H78" s="236"/>
      <c r="I78" s="236">
        <v>0</v>
      </c>
      <c r="J78" s="236">
        <v>9991.32</v>
      </c>
    </row>
    <row r="79" spans="1:10">
      <c r="A79">
        <v>661</v>
      </c>
      <c r="B79" t="s">
        <v>177</v>
      </c>
      <c r="C79" s="236"/>
      <c r="D79" s="236"/>
      <c r="E79" s="236">
        <v>0</v>
      </c>
      <c r="F79" s="236">
        <v>8.8000000000000007</v>
      </c>
      <c r="G79" s="236">
        <v>0</v>
      </c>
      <c r="H79" s="236">
        <v>84.9</v>
      </c>
      <c r="I79" s="236">
        <v>0</v>
      </c>
      <c r="J79" s="236">
        <v>87324.15</v>
      </c>
    </row>
    <row r="80" spans="1:10">
      <c r="A80">
        <v>159</v>
      </c>
      <c r="B80" t="s">
        <v>1275</v>
      </c>
      <c r="C80" s="236"/>
      <c r="D80" s="236"/>
      <c r="E80" s="236"/>
      <c r="F80" s="236"/>
      <c r="G80" s="236"/>
      <c r="H80" s="236"/>
      <c r="I80" s="236">
        <v>0</v>
      </c>
      <c r="J80" s="236">
        <v>10549.5</v>
      </c>
    </row>
    <row r="81" spans="1:10">
      <c r="A81">
        <v>169</v>
      </c>
      <c r="B81" t="s">
        <v>79</v>
      </c>
      <c r="C81" s="236"/>
      <c r="D81" s="236"/>
      <c r="E81" s="236"/>
      <c r="F81" s="236"/>
      <c r="G81" s="236"/>
      <c r="H81" s="236"/>
      <c r="I81" s="236">
        <v>0</v>
      </c>
      <c r="J81" s="236">
        <v>5238.59</v>
      </c>
    </row>
    <row r="82" spans="1:10">
      <c r="A82">
        <v>294</v>
      </c>
      <c r="B82" t="s">
        <v>122</v>
      </c>
      <c r="C82" s="236"/>
      <c r="D82" s="236"/>
      <c r="E82" s="236"/>
      <c r="F82" s="236"/>
      <c r="G82" s="236"/>
      <c r="H82" s="236"/>
      <c r="I82" s="236">
        <v>0</v>
      </c>
      <c r="J82" s="236">
        <v>2601.6</v>
      </c>
    </row>
    <row r="83" spans="1:10">
      <c r="A83">
        <v>683</v>
      </c>
      <c r="B83" t="s">
        <v>1247</v>
      </c>
      <c r="C83" s="236"/>
      <c r="D83" s="236"/>
      <c r="E83" s="236"/>
      <c r="F83" s="236"/>
      <c r="G83" s="236"/>
      <c r="H83" s="236"/>
      <c r="I83" s="236">
        <v>0</v>
      </c>
      <c r="J83" s="236">
        <v>4373.82</v>
      </c>
    </row>
    <row r="84" spans="1:10">
      <c r="A84">
        <v>596</v>
      </c>
      <c r="B84" t="s">
        <v>1244</v>
      </c>
      <c r="C84" s="236"/>
      <c r="D84" s="236"/>
      <c r="E84" s="236"/>
      <c r="F84" s="236"/>
      <c r="G84" s="236"/>
      <c r="H84" s="236"/>
      <c r="I84" s="236">
        <v>0</v>
      </c>
      <c r="J84" s="236">
        <v>163732.44</v>
      </c>
    </row>
    <row r="85" spans="1:10">
      <c r="A85">
        <v>312</v>
      </c>
      <c r="B85" t="s">
        <v>133</v>
      </c>
      <c r="C85" s="236"/>
      <c r="D85" s="236"/>
      <c r="E85" s="236"/>
      <c r="F85" s="236"/>
      <c r="G85" s="236"/>
      <c r="H85" s="236"/>
      <c r="I85" s="236">
        <v>0</v>
      </c>
      <c r="J85" s="236">
        <v>2379.4</v>
      </c>
    </row>
    <row r="86" spans="1:10">
      <c r="A86">
        <v>385</v>
      </c>
      <c r="B86" t="s">
        <v>688</v>
      </c>
      <c r="C86" s="236"/>
      <c r="D86" s="236"/>
      <c r="E86" s="236"/>
      <c r="F86" s="236"/>
      <c r="G86" s="236"/>
      <c r="H86" s="236"/>
      <c r="I86" s="236">
        <v>0</v>
      </c>
      <c r="J86" s="236">
        <v>27977.480000000003</v>
      </c>
    </row>
    <row r="87" spans="1:10">
      <c r="A87">
        <v>522</v>
      </c>
      <c r="B87" t="s">
        <v>163</v>
      </c>
      <c r="C87" s="236"/>
      <c r="D87" s="236"/>
      <c r="E87" s="236"/>
      <c r="F87" s="236"/>
      <c r="G87" s="236"/>
      <c r="H87" s="236"/>
      <c r="I87" s="236">
        <v>0</v>
      </c>
      <c r="J87" s="236">
        <v>1023692.58</v>
      </c>
    </row>
    <row r="88" spans="1:10">
      <c r="A88">
        <v>76</v>
      </c>
      <c r="B88" t="s">
        <v>48</v>
      </c>
      <c r="C88" s="236"/>
      <c r="D88" s="236"/>
      <c r="E88" s="236">
        <v>0</v>
      </c>
      <c r="F88" s="236">
        <v>1512.8</v>
      </c>
      <c r="G88" s="236"/>
      <c r="H88" s="236"/>
      <c r="I88" s="236">
        <v>0</v>
      </c>
      <c r="J88" s="236">
        <v>16472624.159999998</v>
      </c>
    </row>
    <row r="89" spans="1:10">
      <c r="A89">
        <v>594</v>
      </c>
      <c r="B89" t="s">
        <v>88</v>
      </c>
      <c r="C89" s="236"/>
      <c r="D89" s="236"/>
      <c r="E89" s="236">
        <v>0.02</v>
      </c>
      <c r="F89" s="236">
        <v>0</v>
      </c>
      <c r="G89" s="236"/>
      <c r="H89" s="236"/>
      <c r="I89" s="236">
        <v>0</v>
      </c>
      <c r="J89" s="236">
        <v>3471918.61</v>
      </c>
    </row>
    <row r="90" spans="1:10">
      <c r="A90">
        <v>152</v>
      </c>
      <c r="B90" t="s">
        <v>72</v>
      </c>
      <c r="C90" s="236"/>
      <c r="D90" s="236"/>
      <c r="E90" s="236"/>
      <c r="F90" s="236"/>
      <c r="G90" s="236"/>
      <c r="H90" s="236"/>
      <c r="I90" s="236">
        <v>0</v>
      </c>
      <c r="J90" s="236">
        <v>929.74</v>
      </c>
    </row>
    <row r="91" spans="1:10">
      <c r="A91">
        <v>133</v>
      </c>
      <c r="B91" t="s">
        <v>60</v>
      </c>
      <c r="C91" s="236"/>
      <c r="D91" s="236"/>
      <c r="E91" s="236">
        <v>0</v>
      </c>
      <c r="F91" s="236">
        <v>12450</v>
      </c>
      <c r="G91" s="236">
        <v>0</v>
      </c>
      <c r="H91" s="236">
        <v>58386</v>
      </c>
      <c r="I91" s="236">
        <v>0</v>
      </c>
      <c r="J91" s="236">
        <v>34133</v>
      </c>
    </row>
    <row r="92" spans="1:10">
      <c r="A92">
        <v>901</v>
      </c>
      <c r="B92" t="s">
        <v>190</v>
      </c>
      <c r="C92" s="236">
        <v>0</v>
      </c>
      <c r="D92" s="236">
        <v>309681.48999999993</v>
      </c>
      <c r="E92" s="236"/>
      <c r="F92" s="236"/>
      <c r="G92" s="236">
        <v>0</v>
      </c>
      <c r="H92" s="236">
        <v>11710.12</v>
      </c>
      <c r="I92" s="236"/>
      <c r="J92" s="236"/>
    </row>
    <row r="93" spans="1:10">
      <c r="A93">
        <v>288</v>
      </c>
      <c r="B93" t="s">
        <v>117</v>
      </c>
      <c r="C93" s="236"/>
      <c r="D93" s="236"/>
      <c r="E93" s="236"/>
      <c r="F93" s="236"/>
      <c r="G93" s="236"/>
      <c r="H93" s="236"/>
      <c r="I93" s="236">
        <v>0</v>
      </c>
      <c r="J93" s="236">
        <v>3469.05</v>
      </c>
    </row>
    <row r="94" spans="1:10">
      <c r="A94">
        <v>163</v>
      </c>
      <c r="B94" t="s">
        <v>78</v>
      </c>
      <c r="C94" s="236">
        <v>0</v>
      </c>
      <c r="D94" s="236">
        <v>9030.0300000000007</v>
      </c>
      <c r="E94" s="236"/>
      <c r="F94" s="236"/>
      <c r="G94" s="236"/>
      <c r="H94" s="236"/>
      <c r="I94" s="236">
        <v>0</v>
      </c>
      <c r="J94" s="236">
        <v>441.79999999999995</v>
      </c>
    </row>
    <row r="95" spans="1:10">
      <c r="A95">
        <v>267</v>
      </c>
      <c r="B95" t="s">
        <v>107</v>
      </c>
      <c r="C95" s="236"/>
      <c r="D95" s="236"/>
      <c r="E95" s="236">
        <v>0</v>
      </c>
      <c r="F95" s="236">
        <v>786059.21</v>
      </c>
      <c r="G95" s="236"/>
      <c r="H95" s="236"/>
      <c r="I95" s="236">
        <v>0</v>
      </c>
      <c r="J95" s="236">
        <v>12774</v>
      </c>
    </row>
    <row r="96" spans="1:10">
      <c r="A96">
        <v>134</v>
      </c>
      <c r="B96" t="s">
        <v>61</v>
      </c>
      <c r="C96" s="236"/>
      <c r="D96" s="236"/>
      <c r="E96" s="236"/>
      <c r="F96" s="236"/>
      <c r="G96" s="236"/>
      <c r="H96" s="236"/>
      <c r="I96" s="236">
        <v>0</v>
      </c>
      <c r="J96" s="236">
        <v>359.95</v>
      </c>
    </row>
    <row r="97" spans="1:10">
      <c r="A97">
        <v>234</v>
      </c>
      <c r="B97" t="s">
        <v>612</v>
      </c>
      <c r="C97" s="236"/>
      <c r="D97" s="236"/>
      <c r="E97" s="236"/>
      <c r="F97" s="236"/>
      <c r="G97" s="236"/>
      <c r="H97" s="236"/>
      <c r="I97" s="236">
        <v>0</v>
      </c>
      <c r="J97" s="236">
        <v>465</v>
      </c>
    </row>
    <row r="98" spans="1:10">
      <c r="A98">
        <v>108</v>
      </c>
      <c r="B98" t="s">
        <v>51</v>
      </c>
      <c r="C98" s="236"/>
      <c r="D98" s="236"/>
      <c r="E98" s="236"/>
      <c r="F98" s="236"/>
      <c r="G98" s="236"/>
      <c r="H98" s="236"/>
      <c r="I98" s="236">
        <v>0</v>
      </c>
      <c r="J98" s="236">
        <v>2482.15</v>
      </c>
    </row>
    <row r="99" spans="1:10">
      <c r="A99">
        <v>221</v>
      </c>
      <c r="B99" t="s">
        <v>92</v>
      </c>
      <c r="C99" s="236"/>
      <c r="D99" s="236"/>
      <c r="E99" s="236"/>
      <c r="F99" s="236"/>
      <c r="G99" s="236"/>
      <c r="H99" s="236"/>
      <c r="I99" s="236">
        <v>0</v>
      </c>
      <c r="J99" s="236">
        <v>15.46</v>
      </c>
    </row>
    <row r="100" spans="1:10">
      <c r="A100">
        <v>598</v>
      </c>
      <c r="B100" t="s">
        <v>668</v>
      </c>
      <c r="C100" s="236"/>
      <c r="D100" s="236"/>
      <c r="E100" s="236"/>
      <c r="F100" s="236"/>
      <c r="G100" s="236">
        <v>0</v>
      </c>
      <c r="H100" s="236">
        <v>198.67</v>
      </c>
      <c r="I100" s="236">
        <v>0</v>
      </c>
      <c r="J100" s="236">
        <v>2049</v>
      </c>
    </row>
    <row r="101" spans="1:10">
      <c r="A101">
        <v>254</v>
      </c>
      <c r="B101" t="s">
        <v>105</v>
      </c>
      <c r="C101" s="236">
        <v>0</v>
      </c>
      <c r="D101" s="236">
        <v>950</v>
      </c>
      <c r="E101" s="236"/>
      <c r="F101" s="236"/>
      <c r="G101" s="236">
        <v>0</v>
      </c>
      <c r="H101" s="236">
        <v>441</v>
      </c>
      <c r="I101" s="236">
        <v>0</v>
      </c>
      <c r="J101" s="236">
        <v>8723095.1500000004</v>
      </c>
    </row>
    <row r="102" spans="1:10">
      <c r="A102">
        <v>265</v>
      </c>
      <c r="B102" t="s">
        <v>106</v>
      </c>
      <c r="C102" s="236">
        <v>0</v>
      </c>
      <c r="D102" s="236">
        <v>3097.91</v>
      </c>
      <c r="E102" s="236"/>
      <c r="F102" s="236"/>
      <c r="G102" s="236"/>
      <c r="H102" s="236"/>
      <c r="I102" s="236">
        <v>0</v>
      </c>
      <c r="J102" s="236">
        <v>2182.25</v>
      </c>
    </row>
    <row r="103" spans="1:10">
      <c r="A103">
        <v>226</v>
      </c>
      <c r="B103" t="s">
        <v>97</v>
      </c>
      <c r="C103" s="236"/>
      <c r="D103" s="236"/>
      <c r="E103" s="236"/>
      <c r="F103" s="236"/>
      <c r="G103" s="236">
        <v>0</v>
      </c>
      <c r="H103" s="236">
        <v>5908.68</v>
      </c>
      <c r="I103" s="236"/>
      <c r="J103" s="236"/>
    </row>
    <row r="104" spans="1:10">
      <c r="A104">
        <v>292</v>
      </c>
      <c r="B104" t="s">
        <v>120</v>
      </c>
      <c r="C104" s="236"/>
      <c r="D104" s="236"/>
      <c r="E104" s="236"/>
      <c r="F104" s="236"/>
      <c r="G104" s="236"/>
      <c r="H104" s="236"/>
      <c r="I104" s="236">
        <v>0</v>
      </c>
      <c r="J104" s="236">
        <v>1570.23</v>
      </c>
    </row>
    <row r="105" spans="1:10">
      <c r="A105">
        <v>170</v>
      </c>
      <c r="B105" t="s">
        <v>80</v>
      </c>
      <c r="C105" s="236"/>
      <c r="D105" s="236"/>
      <c r="E105" s="236"/>
      <c r="F105" s="236"/>
      <c r="G105" s="236"/>
      <c r="H105" s="236"/>
      <c r="I105" s="236">
        <v>0</v>
      </c>
      <c r="J105" s="236">
        <v>23490.94</v>
      </c>
    </row>
    <row r="106" spans="1:10">
      <c r="A106">
        <v>224</v>
      </c>
      <c r="B106" t="s">
        <v>95</v>
      </c>
      <c r="C106" s="236"/>
      <c r="D106" s="236"/>
      <c r="E106" s="236"/>
      <c r="F106" s="236"/>
      <c r="G106" s="236">
        <v>0</v>
      </c>
      <c r="H106" s="236">
        <v>100</v>
      </c>
      <c r="I106" s="236"/>
      <c r="J106" s="236"/>
    </row>
    <row r="107" spans="1:10">
      <c r="A107">
        <v>156</v>
      </c>
      <c r="B107" t="s">
        <v>76</v>
      </c>
      <c r="C107" s="236"/>
      <c r="D107" s="236"/>
      <c r="E107" s="236"/>
      <c r="F107" s="236"/>
      <c r="G107" s="236">
        <v>0</v>
      </c>
      <c r="H107" s="236">
        <v>435.1</v>
      </c>
      <c r="I107" s="236"/>
      <c r="J107" s="236"/>
    </row>
    <row r="108" spans="1:10">
      <c r="A108">
        <v>906</v>
      </c>
      <c r="B108" t="s">
        <v>195</v>
      </c>
      <c r="C108" s="236">
        <v>0</v>
      </c>
      <c r="D108" s="236">
        <v>23034.9</v>
      </c>
      <c r="E108" s="236"/>
      <c r="F108" s="236"/>
      <c r="G108" s="236"/>
      <c r="H108" s="236"/>
      <c r="I108" s="236">
        <v>0</v>
      </c>
      <c r="J108" s="236">
        <v>6040</v>
      </c>
    </row>
    <row r="109" spans="1:10">
      <c r="A109">
        <v>249</v>
      </c>
      <c r="B109" t="s">
        <v>102</v>
      </c>
      <c r="C109" s="236"/>
      <c r="D109" s="236"/>
      <c r="E109" s="236"/>
      <c r="F109" s="236"/>
      <c r="G109" s="236">
        <v>0</v>
      </c>
      <c r="H109" s="236">
        <v>23.86</v>
      </c>
      <c r="I109" s="236">
        <v>0</v>
      </c>
      <c r="J109" s="236">
        <v>13.76</v>
      </c>
    </row>
    <row r="110" spans="1:10">
      <c r="A110">
        <v>345</v>
      </c>
      <c r="B110" t="s">
        <v>140</v>
      </c>
      <c r="C110" s="236"/>
      <c r="D110" s="236"/>
      <c r="E110" s="236"/>
      <c r="F110" s="236"/>
      <c r="G110" s="236"/>
      <c r="H110" s="236"/>
      <c r="I110" s="236">
        <v>0</v>
      </c>
      <c r="J110" s="236">
        <v>7362.27</v>
      </c>
    </row>
    <row r="111" spans="1:10">
      <c r="A111">
        <v>376</v>
      </c>
      <c r="B111" t="s">
        <v>607</v>
      </c>
      <c r="C111" s="236"/>
      <c r="D111" s="236"/>
      <c r="E111" s="236"/>
      <c r="F111" s="236"/>
      <c r="G111" s="236"/>
      <c r="H111" s="236"/>
      <c r="I111" s="236">
        <v>0</v>
      </c>
      <c r="J111" s="236">
        <v>116</v>
      </c>
    </row>
    <row r="112" spans="1:10">
      <c r="A112">
        <v>313</v>
      </c>
      <c r="B112" t="s">
        <v>134</v>
      </c>
      <c r="C112" s="236"/>
      <c r="D112" s="236"/>
      <c r="E112" s="236"/>
      <c r="F112" s="236"/>
      <c r="G112" s="236"/>
      <c r="H112" s="236"/>
      <c r="I112" s="236">
        <v>0</v>
      </c>
      <c r="J112" s="236">
        <v>1287.0999999999999</v>
      </c>
    </row>
    <row r="113" spans="1:10">
      <c r="A113">
        <v>130</v>
      </c>
      <c r="B113" t="s">
        <v>58</v>
      </c>
      <c r="C113" s="236"/>
      <c r="D113" s="236"/>
      <c r="E113" s="236"/>
      <c r="F113" s="236"/>
      <c r="G113" s="236">
        <v>0</v>
      </c>
      <c r="H113" s="236">
        <v>5885.45</v>
      </c>
      <c r="I113" s="236">
        <v>0</v>
      </c>
      <c r="J113" s="236">
        <v>240.13</v>
      </c>
    </row>
    <row r="114" spans="1:10">
      <c r="A114">
        <v>388</v>
      </c>
      <c r="B114" t="s">
        <v>1410</v>
      </c>
      <c r="C114" s="236"/>
      <c r="D114" s="236"/>
      <c r="E114" s="236"/>
      <c r="F114" s="236"/>
      <c r="G114" s="236">
        <v>0</v>
      </c>
      <c r="H114" s="236">
        <v>386</v>
      </c>
      <c r="I114" s="236"/>
      <c r="J114" s="236"/>
    </row>
    <row r="115" spans="1:10">
      <c r="A115">
        <v>301</v>
      </c>
      <c r="B115" t="s">
        <v>128</v>
      </c>
      <c r="C115" s="236"/>
      <c r="D115" s="236"/>
      <c r="E115" s="236">
        <v>0</v>
      </c>
      <c r="F115" s="236">
        <v>1483920</v>
      </c>
      <c r="G115" s="236"/>
      <c r="H115" s="236"/>
      <c r="I115" s="236"/>
      <c r="J115" s="236"/>
    </row>
    <row r="116" spans="1:10">
      <c r="A116">
        <v>386</v>
      </c>
      <c r="B116" t="s">
        <v>1276</v>
      </c>
      <c r="C116" s="236"/>
      <c r="D116" s="236"/>
      <c r="E116" s="236"/>
      <c r="F116" s="236"/>
      <c r="G116" s="236"/>
      <c r="H116" s="236"/>
      <c r="I116" s="236">
        <v>0</v>
      </c>
      <c r="J116" s="236">
        <v>5.63</v>
      </c>
    </row>
    <row r="149" spans="1:115">
      <c r="C149" t="s">
        <v>1304</v>
      </c>
      <c r="D149" t="s">
        <v>1305</v>
      </c>
      <c r="E149" t="s">
        <v>1304</v>
      </c>
      <c r="F149" t="s">
        <v>1305</v>
      </c>
      <c r="G149" t="s">
        <v>1304</v>
      </c>
      <c r="H149" t="s">
        <v>1305</v>
      </c>
      <c r="I149" t="s">
        <v>1304</v>
      </c>
      <c r="J149" t="s">
        <v>1305</v>
      </c>
      <c r="K149" t="s">
        <v>1304</v>
      </c>
      <c r="L149" t="s">
        <v>1305</v>
      </c>
      <c r="M149" t="s">
        <v>1304</v>
      </c>
      <c r="N149" t="s">
        <v>1305</v>
      </c>
      <c r="O149" t="s">
        <v>1304</v>
      </c>
      <c r="P149" t="s">
        <v>1305</v>
      </c>
      <c r="Q149" t="s">
        <v>1304</v>
      </c>
      <c r="R149" t="s">
        <v>1305</v>
      </c>
      <c r="S149" t="s">
        <v>1304</v>
      </c>
      <c r="T149" t="s">
        <v>1305</v>
      </c>
      <c r="U149" t="s">
        <v>1304</v>
      </c>
      <c r="V149" t="s">
        <v>1305</v>
      </c>
      <c r="W149" t="s">
        <v>1304</v>
      </c>
      <c r="X149" t="s">
        <v>1305</v>
      </c>
      <c r="Y149" t="s">
        <v>1304</v>
      </c>
      <c r="Z149" t="s">
        <v>1305</v>
      </c>
      <c r="AD149" t="s">
        <v>1304</v>
      </c>
      <c r="AE149" t="s">
        <v>1305</v>
      </c>
      <c r="AF149" t="s">
        <v>1304</v>
      </c>
      <c r="AG149" t="s">
        <v>1305</v>
      </c>
      <c r="AH149" t="s">
        <v>1304</v>
      </c>
      <c r="AI149" t="s">
        <v>1305</v>
      </c>
      <c r="AJ149" t="s">
        <v>1304</v>
      </c>
      <c r="AK149" t="s">
        <v>1305</v>
      </c>
      <c r="AL149" t="s">
        <v>1304</v>
      </c>
      <c r="AM149" t="s">
        <v>1305</v>
      </c>
      <c r="AN149" t="s">
        <v>1304</v>
      </c>
      <c r="AO149" t="s">
        <v>1305</v>
      </c>
      <c r="AP149" t="s">
        <v>1304</v>
      </c>
      <c r="AQ149" t="s">
        <v>1305</v>
      </c>
      <c r="AR149" t="s">
        <v>1304</v>
      </c>
      <c r="AS149" t="s">
        <v>1305</v>
      </c>
      <c r="AT149" t="s">
        <v>1304</v>
      </c>
      <c r="AU149" t="s">
        <v>1305</v>
      </c>
      <c r="AV149" t="s">
        <v>1304</v>
      </c>
      <c r="AW149" t="s">
        <v>1305</v>
      </c>
      <c r="AX149" t="s">
        <v>1304</v>
      </c>
      <c r="AY149" t="s">
        <v>1305</v>
      </c>
      <c r="AZ149" t="s">
        <v>1304</v>
      </c>
      <c r="BA149" t="s">
        <v>1305</v>
      </c>
      <c r="BE149" t="s">
        <v>1304</v>
      </c>
      <c r="BF149" t="s">
        <v>1305</v>
      </c>
      <c r="BG149" t="s">
        <v>1304</v>
      </c>
      <c r="BH149" t="s">
        <v>1305</v>
      </c>
      <c r="BI149" t="s">
        <v>1304</v>
      </c>
      <c r="BJ149" t="s">
        <v>1305</v>
      </c>
      <c r="BK149" t="s">
        <v>1304</v>
      </c>
      <c r="BL149" t="s">
        <v>1305</v>
      </c>
      <c r="BM149" t="s">
        <v>1304</v>
      </c>
      <c r="BN149" t="s">
        <v>1305</v>
      </c>
      <c r="BO149" t="s">
        <v>1304</v>
      </c>
      <c r="BP149" t="s">
        <v>1305</v>
      </c>
      <c r="BQ149" t="s">
        <v>1304</v>
      </c>
      <c r="BR149" t="s">
        <v>1305</v>
      </c>
      <c r="BS149" t="s">
        <v>1304</v>
      </c>
      <c r="BT149" t="s">
        <v>1305</v>
      </c>
      <c r="BU149" t="s">
        <v>1304</v>
      </c>
      <c r="BV149" t="s">
        <v>1305</v>
      </c>
      <c r="BW149" t="s">
        <v>1304</v>
      </c>
      <c r="BX149" t="s">
        <v>1305</v>
      </c>
      <c r="BY149" t="s">
        <v>1304</v>
      </c>
      <c r="BZ149" t="s">
        <v>1305</v>
      </c>
      <c r="CA149" t="s">
        <v>1304</v>
      </c>
      <c r="CB149" t="s">
        <v>1305</v>
      </c>
      <c r="CF149" t="s">
        <v>1304</v>
      </c>
      <c r="CG149" t="s">
        <v>1305</v>
      </c>
      <c r="CH149" t="s">
        <v>1304</v>
      </c>
      <c r="CI149" t="s">
        <v>1305</v>
      </c>
      <c r="CJ149" t="s">
        <v>1304</v>
      </c>
      <c r="CK149" t="s">
        <v>1305</v>
      </c>
      <c r="CL149" t="s">
        <v>1304</v>
      </c>
      <c r="CM149" t="s">
        <v>1305</v>
      </c>
      <c r="CN149" t="s">
        <v>1304</v>
      </c>
      <c r="CO149" t="s">
        <v>1305</v>
      </c>
      <c r="CP149" t="s">
        <v>1304</v>
      </c>
      <c r="CQ149" t="s">
        <v>1305</v>
      </c>
      <c r="CR149" t="s">
        <v>1304</v>
      </c>
      <c r="CS149" t="s">
        <v>1305</v>
      </c>
      <c r="CT149" t="s">
        <v>1304</v>
      </c>
      <c r="CU149" t="s">
        <v>1305</v>
      </c>
      <c r="CV149" t="s">
        <v>1304</v>
      </c>
      <c r="CW149" t="s">
        <v>1305</v>
      </c>
      <c r="CX149" t="s">
        <v>1304</v>
      </c>
      <c r="CY149" t="s">
        <v>1305</v>
      </c>
      <c r="CZ149" t="s">
        <v>1304</v>
      </c>
      <c r="DA149" t="s">
        <v>1305</v>
      </c>
      <c r="DB149" t="s">
        <v>1304</v>
      </c>
      <c r="DC149" t="s">
        <v>1305</v>
      </c>
      <c r="DG149" t="s">
        <v>1305</v>
      </c>
    </row>
    <row r="150" spans="1:115">
      <c r="C150">
        <v>1</v>
      </c>
      <c r="D150">
        <v>2</v>
      </c>
      <c r="E150">
        <v>3</v>
      </c>
      <c r="F150">
        <v>4</v>
      </c>
      <c r="G150">
        <v>5</v>
      </c>
      <c r="H150">
        <v>6</v>
      </c>
      <c r="I150">
        <v>7</v>
      </c>
      <c r="J150">
        <v>8</v>
      </c>
      <c r="K150">
        <v>9</v>
      </c>
      <c r="L150">
        <v>10</v>
      </c>
      <c r="M150">
        <v>11</v>
      </c>
      <c r="N150">
        <v>12</v>
      </c>
      <c r="O150">
        <v>13</v>
      </c>
      <c r="P150">
        <v>14</v>
      </c>
      <c r="Q150">
        <v>15</v>
      </c>
      <c r="R150">
        <v>16</v>
      </c>
      <c r="S150">
        <v>17</v>
      </c>
      <c r="T150">
        <v>18</v>
      </c>
      <c r="U150">
        <v>19</v>
      </c>
      <c r="V150">
        <v>20</v>
      </c>
      <c r="W150">
        <v>21</v>
      </c>
      <c r="X150">
        <v>22</v>
      </c>
      <c r="Y150">
        <v>23</v>
      </c>
      <c r="Z150">
        <v>24</v>
      </c>
    </row>
    <row r="151" spans="1:115">
      <c r="A151">
        <f>A2</f>
        <v>0</v>
      </c>
      <c r="B151">
        <f>B2</f>
        <v>0</v>
      </c>
      <c r="C151" t="str">
        <f>C2&amp;C149</f>
        <v>EneroDébitos</v>
      </c>
      <c r="D151" t="str">
        <f t="shared" ref="D151:BO151" si="0">D2&amp;D149</f>
        <v>EneroCréditos</v>
      </c>
      <c r="E151" t="str">
        <f t="shared" si="0"/>
        <v>FebreroDébitos</v>
      </c>
      <c r="F151" t="str">
        <f t="shared" si="0"/>
        <v>FebreroCréditos</v>
      </c>
      <c r="G151" t="str">
        <f t="shared" si="0"/>
        <v>MarzoDébitos</v>
      </c>
      <c r="H151" t="str">
        <f t="shared" si="0"/>
        <v>MarzoCréditos</v>
      </c>
      <c r="I151" t="str">
        <f t="shared" si="0"/>
        <v>AbrilDébitos</v>
      </c>
      <c r="J151" t="str">
        <f t="shared" si="0"/>
        <v>AbrilCréditos</v>
      </c>
      <c r="K151" t="str">
        <f t="shared" si="0"/>
        <v>Aún no hay mesDébitos</v>
      </c>
      <c r="L151" t="str">
        <f t="shared" si="0"/>
        <v>Aún no hay mesCréditos</v>
      </c>
      <c r="M151" t="str">
        <f t="shared" si="0"/>
        <v>Aún no hay mesDébitos</v>
      </c>
      <c r="N151" t="str">
        <f t="shared" si="0"/>
        <v>Aún no hay mesCréditos</v>
      </c>
      <c r="O151" t="str">
        <f t="shared" si="0"/>
        <v>Aún no hay mesDébitos</v>
      </c>
      <c r="P151" t="str">
        <f t="shared" si="0"/>
        <v>Aún no hay mesCréditos</v>
      </c>
      <c r="Q151" t="str">
        <f t="shared" si="0"/>
        <v>Aún no hay mesDébitos</v>
      </c>
      <c r="R151" t="str">
        <f t="shared" si="0"/>
        <v>Aún no hay mesCréditos</v>
      </c>
      <c r="S151" t="str">
        <f t="shared" si="0"/>
        <v>Aún no hay mesDébitos</v>
      </c>
      <c r="T151" t="str">
        <f t="shared" si="0"/>
        <v>Aún no hay mesCréditos</v>
      </c>
      <c r="U151" t="str">
        <f t="shared" si="0"/>
        <v>Aún no hay mesDébitos</v>
      </c>
      <c r="V151" t="str">
        <f t="shared" si="0"/>
        <v>Aún no hay mesCréditos</v>
      </c>
      <c r="W151" t="str">
        <f t="shared" si="0"/>
        <v>Aún no hay mesDébitos</v>
      </c>
      <c r="X151" t="str">
        <f t="shared" si="0"/>
        <v>Aún no hay mesCréditos</v>
      </c>
      <c r="Y151" t="str">
        <f t="shared" si="0"/>
        <v>Aún no hay mesDébitos</v>
      </c>
      <c r="Z151" t="str">
        <f t="shared" si="0"/>
        <v>Aún no hay mesCréditos</v>
      </c>
      <c r="AA151" t="str">
        <f t="shared" si="0"/>
        <v/>
      </c>
      <c r="AB151" t="str">
        <f t="shared" si="0"/>
        <v/>
      </c>
      <c r="AC151" t="str">
        <f t="shared" si="0"/>
        <v/>
      </c>
      <c r="AD151" t="str">
        <f t="shared" si="0"/>
        <v>EneroDébitos</v>
      </c>
      <c r="AE151" t="str">
        <f t="shared" si="0"/>
        <v>EneroCréditos</v>
      </c>
      <c r="AF151" t="str">
        <f t="shared" si="0"/>
        <v>FebreroDébitos</v>
      </c>
      <c r="AG151" t="str">
        <f t="shared" si="0"/>
        <v>FebreroCréditos</v>
      </c>
      <c r="AH151" t="str">
        <f t="shared" si="0"/>
        <v>MarzoDébitos</v>
      </c>
      <c r="AI151" t="str">
        <f t="shared" si="0"/>
        <v>MarzoCréditos</v>
      </c>
      <c r="AJ151" t="str">
        <f t="shared" si="0"/>
        <v>AbrilDébitos</v>
      </c>
      <c r="AK151" t="str">
        <f t="shared" si="0"/>
        <v>AbrilCréditos</v>
      </c>
      <c r="AL151" t="str">
        <f t="shared" si="0"/>
        <v>Aún no hay mesDébitos</v>
      </c>
      <c r="AM151" t="str">
        <f t="shared" si="0"/>
        <v>Aún no hay mesCréditos</v>
      </c>
      <c r="AN151" t="str">
        <f t="shared" si="0"/>
        <v>Aún no hay mesDébitos</v>
      </c>
      <c r="AO151" t="str">
        <f t="shared" si="0"/>
        <v>Aún no hay mesCréditos</v>
      </c>
      <c r="AP151" t="str">
        <f t="shared" si="0"/>
        <v>Aún no hay mesDébitos</v>
      </c>
      <c r="AQ151" t="str">
        <f t="shared" si="0"/>
        <v>Aún no hay mesCréditos</v>
      </c>
      <c r="AR151" t="str">
        <f t="shared" si="0"/>
        <v>Aún no hay mesDébitos</v>
      </c>
      <c r="AS151" t="str">
        <f t="shared" si="0"/>
        <v>Aún no hay mesCréditos</v>
      </c>
      <c r="AT151" t="str">
        <f t="shared" si="0"/>
        <v>Aún no hay mesDébitos</v>
      </c>
      <c r="AU151" t="str">
        <f t="shared" si="0"/>
        <v>Aún no hay mesCréditos</v>
      </c>
      <c r="AV151" t="str">
        <f t="shared" si="0"/>
        <v>Aún no hay mesDébitos</v>
      </c>
      <c r="AW151" t="str">
        <f t="shared" si="0"/>
        <v>Aún no hay mesCréditos</v>
      </c>
      <c r="AX151" t="str">
        <f t="shared" si="0"/>
        <v>Aún no hay mesDébitos</v>
      </c>
      <c r="AY151" t="str">
        <f t="shared" si="0"/>
        <v>Aún no hay mesCréditos</v>
      </c>
      <c r="AZ151" t="str">
        <f t="shared" si="0"/>
        <v>Aún no hay mesDébitos</v>
      </c>
      <c r="BA151" t="str">
        <f t="shared" si="0"/>
        <v>Aún no hay mesCréditos</v>
      </c>
      <c r="BB151" t="str">
        <f t="shared" si="0"/>
        <v/>
      </c>
      <c r="BC151" t="str">
        <f t="shared" si="0"/>
        <v/>
      </c>
      <c r="BD151" t="str">
        <f t="shared" si="0"/>
        <v/>
      </c>
      <c r="BE151" t="str">
        <f t="shared" si="0"/>
        <v>EneroDébitos</v>
      </c>
      <c r="BF151" t="str">
        <f t="shared" si="0"/>
        <v>EneroCréditos</v>
      </c>
      <c r="BG151" t="str">
        <f t="shared" si="0"/>
        <v>FebreroDébitos</v>
      </c>
      <c r="BH151" t="str">
        <f t="shared" si="0"/>
        <v>FebreroCréditos</v>
      </c>
      <c r="BI151" t="str">
        <f t="shared" si="0"/>
        <v>MarzoDébitos</v>
      </c>
      <c r="BJ151" t="str">
        <f t="shared" si="0"/>
        <v>MarzoCréditos</v>
      </c>
      <c r="BK151" t="str">
        <f t="shared" si="0"/>
        <v>AbrilDébitos</v>
      </c>
      <c r="BL151" t="str">
        <f t="shared" si="0"/>
        <v>AbrilCréditos</v>
      </c>
      <c r="BM151" t="str">
        <f t="shared" si="0"/>
        <v>Aún no hay mesDébitos</v>
      </c>
      <c r="BN151" t="str">
        <f t="shared" si="0"/>
        <v>Aún no hay mesCréditos</v>
      </c>
      <c r="BO151" t="str">
        <f t="shared" si="0"/>
        <v>Aún no hay mesDébitos</v>
      </c>
      <c r="BP151" t="str">
        <f t="shared" ref="BP151:DF151" si="1">BP2&amp;BP149</f>
        <v>Aún no hay mesCréditos</v>
      </c>
      <c r="BQ151" t="str">
        <f t="shared" si="1"/>
        <v>Aún no hay mesDébitos</v>
      </c>
      <c r="BR151" t="str">
        <f t="shared" si="1"/>
        <v>Aún no hay mesCréditos</v>
      </c>
      <c r="BS151" t="str">
        <f t="shared" si="1"/>
        <v>Aún no hay mesDébitos</v>
      </c>
      <c r="BT151" t="str">
        <f t="shared" si="1"/>
        <v>Aún no hay mesCréditos</v>
      </c>
      <c r="BU151" t="str">
        <f t="shared" si="1"/>
        <v>Aún no hay mesDébitos</v>
      </c>
      <c r="BV151" t="str">
        <f t="shared" si="1"/>
        <v>Aún no hay mesCréditos</v>
      </c>
      <c r="BW151" t="str">
        <f t="shared" si="1"/>
        <v>Aún no hay mesDébitos</v>
      </c>
      <c r="BX151" t="str">
        <f t="shared" si="1"/>
        <v>Aún no hay mesCréditos</v>
      </c>
      <c r="BY151" t="str">
        <f t="shared" si="1"/>
        <v>Aún no hay mesDébitos</v>
      </c>
      <c r="BZ151" t="str">
        <f t="shared" si="1"/>
        <v>Aún no hay mesCréditos</v>
      </c>
      <c r="CA151" t="str">
        <f t="shared" si="1"/>
        <v>Aún no hay mesDébitos</v>
      </c>
      <c r="CB151" t="str">
        <f t="shared" si="1"/>
        <v>Aún no hay mesCréditos</v>
      </c>
      <c r="CC151" t="str">
        <f t="shared" si="1"/>
        <v/>
      </c>
      <c r="CD151" t="str">
        <f t="shared" si="1"/>
        <v/>
      </c>
      <c r="CE151" t="str">
        <f t="shared" si="1"/>
        <v/>
      </c>
      <c r="CF151" t="str">
        <f t="shared" si="1"/>
        <v>EneroDébitos</v>
      </c>
      <c r="CG151" t="str">
        <f t="shared" si="1"/>
        <v>EneroCréditos</v>
      </c>
      <c r="CH151" t="str">
        <f t="shared" si="1"/>
        <v>FebreroDébitos</v>
      </c>
      <c r="CI151" t="str">
        <f t="shared" si="1"/>
        <v>FebreroCréditos</v>
      </c>
      <c r="CJ151" t="str">
        <f t="shared" si="1"/>
        <v>MarzoDébitos</v>
      </c>
      <c r="CK151" t="str">
        <f t="shared" si="1"/>
        <v>MarzoCréditos</v>
      </c>
      <c r="CL151" t="str">
        <f t="shared" si="1"/>
        <v>AbrilDébitos</v>
      </c>
      <c r="CM151" t="str">
        <f t="shared" si="1"/>
        <v>AbrilCréditos</v>
      </c>
      <c r="CN151" t="str">
        <f t="shared" si="1"/>
        <v>Aún no hay mesDébitos</v>
      </c>
      <c r="CO151" t="str">
        <f t="shared" si="1"/>
        <v>Aún no hay mesCréditos</v>
      </c>
      <c r="CP151" t="str">
        <f t="shared" si="1"/>
        <v>Aún no hay mesDébitos</v>
      </c>
      <c r="CQ151" t="str">
        <f t="shared" si="1"/>
        <v>Aún no hay mesCréditos</v>
      </c>
      <c r="CR151" t="str">
        <f t="shared" si="1"/>
        <v>Aún no hay mesDébitos</v>
      </c>
      <c r="CS151" t="str">
        <f t="shared" si="1"/>
        <v>Aún no hay mesCréditos</v>
      </c>
      <c r="CT151" t="str">
        <f t="shared" si="1"/>
        <v>Aún no hay mesDébitos</v>
      </c>
      <c r="CU151" t="str">
        <f t="shared" si="1"/>
        <v>Aún no hay mesCréditos</v>
      </c>
      <c r="CV151" t="str">
        <f t="shared" si="1"/>
        <v>Aún no hay mesDébitos</v>
      </c>
      <c r="CW151" t="str">
        <f t="shared" si="1"/>
        <v>Aún no hay mesCréditos</v>
      </c>
      <c r="CX151" t="str">
        <f t="shared" si="1"/>
        <v>Aún no hay mesDébitos</v>
      </c>
      <c r="CY151" t="str">
        <f t="shared" si="1"/>
        <v>Aún no hay mesCréditos</v>
      </c>
      <c r="CZ151" t="str">
        <f t="shared" si="1"/>
        <v>Aún no hay mesDébitos</v>
      </c>
      <c r="DA151" t="str">
        <f t="shared" si="1"/>
        <v>Aún no hay mesCréditos</v>
      </c>
      <c r="DB151" t="str">
        <f t="shared" si="1"/>
        <v>Aún no hay mesDébitos</v>
      </c>
      <c r="DC151" t="str">
        <f t="shared" si="1"/>
        <v>Aún no hay mesCréditos</v>
      </c>
      <c r="DD151" t="str">
        <f t="shared" si="1"/>
        <v/>
      </c>
      <c r="DE151" t="str">
        <f t="shared" si="1"/>
        <v/>
      </c>
      <c r="DF151" t="str">
        <f t="shared" si="1"/>
        <v/>
      </c>
      <c r="DG151" t="str">
        <f ca="1">+DH151&amp;DG149</f>
        <v>AbrilCréditos</v>
      </c>
      <c r="DH151" t="str">
        <f ca="1">DG2</f>
        <v>Abril</v>
      </c>
    </row>
    <row r="152" spans="1:115">
      <c r="A152">
        <f t="shared" ref="A152:AF152" si="2">A3</f>
        <v>0</v>
      </c>
      <c r="B152">
        <f t="shared" si="2"/>
        <v>0</v>
      </c>
      <c r="C152" t="str">
        <f t="shared" si="2"/>
        <v>Fecha de operación
(DD/MM/AA)</v>
      </c>
      <c r="D152" t="str">
        <f t="shared" si="2"/>
        <v>Valores</v>
      </c>
      <c r="E152">
        <f t="shared" si="2"/>
        <v>0</v>
      </c>
      <c r="F152">
        <f t="shared" si="2"/>
        <v>0</v>
      </c>
      <c r="G152">
        <f t="shared" si="2"/>
        <v>0</v>
      </c>
      <c r="H152">
        <f t="shared" si="2"/>
        <v>0</v>
      </c>
      <c r="I152">
        <f t="shared" si="2"/>
        <v>0</v>
      </c>
      <c r="J152">
        <f t="shared" si="2"/>
        <v>0</v>
      </c>
      <c r="K152">
        <f t="shared" si="2"/>
        <v>0</v>
      </c>
      <c r="L152">
        <f t="shared" si="2"/>
        <v>0</v>
      </c>
      <c r="M152">
        <f t="shared" si="2"/>
        <v>0</v>
      </c>
      <c r="N152">
        <f t="shared" si="2"/>
        <v>0</v>
      </c>
      <c r="O152">
        <f t="shared" si="2"/>
        <v>0</v>
      </c>
      <c r="P152">
        <f t="shared" si="2"/>
        <v>0</v>
      </c>
      <c r="Q152">
        <f t="shared" si="2"/>
        <v>0</v>
      </c>
      <c r="R152">
        <f t="shared" si="2"/>
        <v>0</v>
      </c>
      <c r="S152">
        <f t="shared" si="2"/>
        <v>0</v>
      </c>
      <c r="T152">
        <f t="shared" si="2"/>
        <v>0</v>
      </c>
      <c r="U152">
        <f t="shared" si="2"/>
        <v>0</v>
      </c>
      <c r="V152">
        <f t="shared" si="2"/>
        <v>0</v>
      </c>
      <c r="W152">
        <f t="shared" si="2"/>
        <v>0</v>
      </c>
      <c r="X152">
        <f t="shared" si="2"/>
        <v>0</v>
      </c>
      <c r="Y152">
        <f t="shared" si="2"/>
        <v>0</v>
      </c>
      <c r="Z152">
        <f t="shared" si="2"/>
        <v>0</v>
      </c>
      <c r="AA152">
        <f t="shared" si="2"/>
        <v>0</v>
      </c>
      <c r="AB152">
        <f t="shared" si="2"/>
        <v>0</v>
      </c>
      <c r="AC152">
        <f t="shared" si="2"/>
        <v>0</v>
      </c>
      <c r="AD152" t="str">
        <f t="shared" si="2"/>
        <v>Fecha de operación
(DD/MM/AA)</v>
      </c>
      <c r="AE152" t="str">
        <f t="shared" si="2"/>
        <v>Valores</v>
      </c>
      <c r="AF152">
        <f t="shared" si="2"/>
        <v>0</v>
      </c>
      <c r="AG152">
        <f t="shared" ref="AG152:BL152" si="3">AG3</f>
        <v>0</v>
      </c>
      <c r="AH152">
        <f t="shared" si="3"/>
        <v>0</v>
      </c>
      <c r="AI152">
        <f t="shared" si="3"/>
        <v>0</v>
      </c>
      <c r="AJ152">
        <f t="shared" si="3"/>
        <v>0</v>
      </c>
      <c r="AK152">
        <f t="shared" si="3"/>
        <v>0</v>
      </c>
      <c r="AL152">
        <f t="shared" si="3"/>
        <v>0</v>
      </c>
      <c r="AM152">
        <f t="shared" si="3"/>
        <v>0</v>
      </c>
      <c r="AN152">
        <f t="shared" si="3"/>
        <v>0</v>
      </c>
      <c r="AO152">
        <f t="shared" si="3"/>
        <v>0</v>
      </c>
      <c r="AP152">
        <f t="shared" si="3"/>
        <v>0</v>
      </c>
      <c r="AQ152">
        <f t="shared" si="3"/>
        <v>0</v>
      </c>
      <c r="AR152">
        <f t="shared" si="3"/>
        <v>0</v>
      </c>
      <c r="AS152">
        <f t="shared" si="3"/>
        <v>0</v>
      </c>
      <c r="AT152">
        <f t="shared" si="3"/>
        <v>0</v>
      </c>
      <c r="AU152">
        <f t="shared" si="3"/>
        <v>0</v>
      </c>
      <c r="AV152">
        <f t="shared" si="3"/>
        <v>0</v>
      </c>
      <c r="AW152">
        <f t="shared" si="3"/>
        <v>0</v>
      </c>
      <c r="AX152">
        <f t="shared" si="3"/>
        <v>0</v>
      </c>
      <c r="AY152">
        <f t="shared" si="3"/>
        <v>0</v>
      </c>
      <c r="AZ152">
        <f t="shared" si="3"/>
        <v>0</v>
      </c>
      <c r="BA152">
        <f t="shared" si="3"/>
        <v>0</v>
      </c>
      <c r="BB152">
        <f t="shared" si="3"/>
        <v>0</v>
      </c>
      <c r="BC152">
        <f t="shared" si="3"/>
        <v>0</v>
      </c>
      <c r="BD152">
        <f t="shared" si="3"/>
        <v>0</v>
      </c>
      <c r="BE152" t="str">
        <f t="shared" si="3"/>
        <v>Fecha de operación
(DD/MM/AA)</v>
      </c>
      <c r="BF152" t="str">
        <f t="shared" si="3"/>
        <v>Valores</v>
      </c>
      <c r="BG152">
        <f t="shared" si="3"/>
        <v>0</v>
      </c>
      <c r="BH152">
        <f t="shared" si="3"/>
        <v>0</v>
      </c>
      <c r="BI152">
        <f t="shared" si="3"/>
        <v>0</v>
      </c>
      <c r="BJ152">
        <f t="shared" si="3"/>
        <v>0</v>
      </c>
      <c r="BK152">
        <f t="shared" si="3"/>
        <v>0</v>
      </c>
      <c r="BL152">
        <f t="shared" si="3"/>
        <v>0</v>
      </c>
      <c r="BM152">
        <f t="shared" ref="BM152:CR152" si="4">BM3</f>
        <v>0</v>
      </c>
      <c r="BN152">
        <f t="shared" si="4"/>
        <v>0</v>
      </c>
      <c r="BO152">
        <f t="shared" si="4"/>
        <v>0</v>
      </c>
      <c r="BP152">
        <f t="shared" si="4"/>
        <v>0</v>
      </c>
      <c r="BQ152">
        <f t="shared" si="4"/>
        <v>0</v>
      </c>
      <c r="BR152">
        <f t="shared" si="4"/>
        <v>0</v>
      </c>
      <c r="BS152">
        <f t="shared" si="4"/>
        <v>0</v>
      </c>
      <c r="BT152">
        <f t="shared" si="4"/>
        <v>0</v>
      </c>
      <c r="BU152">
        <f t="shared" si="4"/>
        <v>0</v>
      </c>
      <c r="BV152">
        <f t="shared" si="4"/>
        <v>0</v>
      </c>
      <c r="BW152">
        <f t="shared" si="4"/>
        <v>0</v>
      </c>
      <c r="BX152">
        <f t="shared" si="4"/>
        <v>0</v>
      </c>
      <c r="BY152">
        <f t="shared" si="4"/>
        <v>0</v>
      </c>
      <c r="BZ152">
        <f t="shared" si="4"/>
        <v>0</v>
      </c>
      <c r="CA152">
        <f t="shared" si="4"/>
        <v>0</v>
      </c>
      <c r="CB152">
        <f t="shared" si="4"/>
        <v>0</v>
      </c>
      <c r="CC152">
        <f t="shared" si="4"/>
        <v>0</v>
      </c>
      <c r="CD152">
        <f t="shared" si="4"/>
        <v>0</v>
      </c>
      <c r="CE152">
        <f t="shared" si="4"/>
        <v>0</v>
      </c>
      <c r="CF152" t="str">
        <f t="shared" si="4"/>
        <v>Fecha de operación
(DD/MM/AA)</v>
      </c>
      <c r="CG152" t="str">
        <f t="shared" si="4"/>
        <v>Valores</v>
      </c>
      <c r="CH152">
        <f t="shared" si="4"/>
        <v>0</v>
      </c>
      <c r="CI152">
        <f t="shared" si="4"/>
        <v>0</v>
      </c>
      <c r="CJ152">
        <f t="shared" si="4"/>
        <v>0</v>
      </c>
      <c r="CK152">
        <f t="shared" si="4"/>
        <v>0</v>
      </c>
      <c r="CL152">
        <f t="shared" si="4"/>
        <v>0</v>
      </c>
      <c r="CM152">
        <f t="shared" si="4"/>
        <v>0</v>
      </c>
      <c r="CN152">
        <f t="shared" si="4"/>
        <v>0</v>
      </c>
      <c r="CO152">
        <f t="shared" si="4"/>
        <v>0</v>
      </c>
      <c r="CP152">
        <f t="shared" si="4"/>
        <v>0</v>
      </c>
      <c r="CQ152">
        <f t="shared" si="4"/>
        <v>0</v>
      </c>
      <c r="CR152">
        <f t="shared" si="4"/>
        <v>0</v>
      </c>
      <c r="CS152">
        <f t="shared" ref="CS152:DH152" si="5">CS3</f>
        <v>0</v>
      </c>
      <c r="CT152">
        <f t="shared" si="5"/>
        <v>0</v>
      </c>
      <c r="CU152">
        <f t="shared" si="5"/>
        <v>0</v>
      </c>
      <c r="CV152">
        <f t="shared" si="5"/>
        <v>0</v>
      </c>
      <c r="CW152">
        <f t="shared" si="5"/>
        <v>0</v>
      </c>
      <c r="CX152">
        <f t="shared" si="5"/>
        <v>0</v>
      </c>
      <c r="CY152">
        <f t="shared" si="5"/>
        <v>0</v>
      </c>
      <c r="CZ152">
        <f t="shared" si="5"/>
        <v>0</v>
      </c>
      <c r="DA152">
        <f t="shared" si="5"/>
        <v>0</v>
      </c>
      <c r="DB152">
        <f t="shared" si="5"/>
        <v>0</v>
      </c>
      <c r="DC152">
        <f t="shared" si="5"/>
        <v>0</v>
      </c>
      <c r="DD152">
        <f t="shared" si="5"/>
        <v>0</v>
      </c>
      <c r="DE152" t="str">
        <f t="shared" si="5"/>
        <v>Entidad</v>
      </c>
      <c r="DF152" t="str">
        <f t="shared" si="5"/>
        <v>Descripción</v>
      </c>
      <c r="DG152" t="str">
        <f t="shared" si="5"/>
        <v>Suma de Total</v>
      </c>
      <c r="DH152" t="str">
        <f t="shared" ca="1" si="5"/>
        <v>abr</v>
      </c>
    </row>
    <row r="153" spans="1:115">
      <c r="A153">
        <f t="shared" ref="A153:AF153" si="6">A4</f>
        <v>0</v>
      </c>
      <c r="B153">
        <f t="shared" si="6"/>
        <v>0</v>
      </c>
      <c r="C153" t="str">
        <f t="shared" si="6"/>
        <v>ene</v>
      </c>
      <c r="D153">
        <f t="shared" si="6"/>
        <v>0</v>
      </c>
      <c r="E153" t="str">
        <f t="shared" si="6"/>
        <v>feb</v>
      </c>
      <c r="F153">
        <f t="shared" si="6"/>
        <v>0</v>
      </c>
      <c r="G153" t="str">
        <f t="shared" si="6"/>
        <v>mar</v>
      </c>
      <c r="H153">
        <f t="shared" si="6"/>
        <v>0</v>
      </c>
      <c r="I153" t="str">
        <f t="shared" si="6"/>
        <v>abr</v>
      </c>
      <c r="J153">
        <f t="shared" si="6"/>
        <v>0</v>
      </c>
      <c r="K153">
        <f t="shared" si="6"/>
        <v>0</v>
      </c>
      <c r="L153">
        <f t="shared" si="6"/>
        <v>0</v>
      </c>
      <c r="M153">
        <f t="shared" si="6"/>
        <v>0</v>
      </c>
      <c r="N153">
        <f t="shared" si="6"/>
        <v>0</v>
      </c>
      <c r="O153">
        <f t="shared" si="6"/>
        <v>0</v>
      </c>
      <c r="P153">
        <f t="shared" si="6"/>
        <v>0</v>
      </c>
      <c r="Q153">
        <f t="shared" si="6"/>
        <v>0</v>
      </c>
      <c r="R153">
        <f t="shared" si="6"/>
        <v>0</v>
      </c>
      <c r="S153">
        <f t="shared" si="6"/>
        <v>0</v>
      </c>
      <c r="T153">
        <f t="shared" si="6"/>
        <v>0</v>
      </c>
      <c r="U153">
        <f t="shared" si="6"/>
        <v>0</v>
      </c>
      <c r="V153">
        <f t="shared" si="6"/>
        <v>0</v>
      </c>
      <c r="W153">
        <f t="shared" si="6"/>
        <v>0</v>
      </c>
      <c r="X153">
        <f t="shared" si="6"/>
        <v>0</v>
      </c>
      <c r="Y153">
        <f t="shared" si="6"/>
        <v>0</v>
      </c>
      <c r="Z153">
        <f t="shared" si="6"/>
        <v>0</v>
      </c>
      <c r="AA153">
        <f t="shared" si="6"/>
        <v>0</v>
      </c>
      <c r="AB153">
        <f t="shared" si="6"/>
        <v>0</v>
      </c>
      <c r="AC153">
        <f t="shared" si="6"/>
        <v>0</v>
      </c>
      <c r="AD153" t="str">
        <f t="shared" si="6"/>
        <v>ene</v>
      </c>
      <c r="AE153">
        <f t="shared" si="6"/>
        <v>0</v>
      </c>
      <c r="AF153" t="str">
        <f t="shared" si="6"/>
        <v>feb</v>
      </c>
      <c r="AG153">
        <f t="shared" ref="AG153:BL153" si="7">AG4</f>
        <v>0</v>
      </c>
      <c r="AH153" t="str">
        <f t="shared" si="7"/>
        <v>mar</v>
      </c>
      <c r="AI153">
        <f t="shared" si="7"/>
        <v>0</v>
      </c>
      <c r="AJ153" t="str">
        <f t="shared" si="7"/>
        <v>abr</v>
      </c>
      <c r="AK153">
        <f t="shared" si="7"/>
        <v>0</v>
      </c>
      <c r="AL153">
        <f t="shared" si="7"/>
        <v>0</v>
      </c>
      <c r="AM153">
        <f t="shared" si="7"/>
        <v>0</v>
      </c>
      <c r="AN153">
        <f t="shared" si="7"/>
        <v>0</v>
      </c>
      <c r="AO153">
        <f t="shared" si="7"/>
        <v>0</v>
      </c>
      <c r="AP153">
        <f t="shared" si="7"/>
        <v>0</v>
      </c>
      <c r="AQ153">
        <f t="shared" si="7"/>
        <v>0</v>
      </c>
      <c r="AR153">
        <f t="shared" si="7"/>
        <v>0</v>
      </c>
      <c r="AS153">
        <f t="shared" si="7"/>
        <v>0</v>
      </c>
      <c r="AT153">
        <f t="shared" si="7"/>
        <v>0</v>
      </c>
      <c r="AU153">
        <f t="shared" si="7"/>
        <v>0</v>
      </c>
      <c r="AV153">
        <f t="shared" si="7"/>
        <v>0</v>
      </c>
      <c r="AW153">
        <f t="shared" si="7"/>
        <v>0</v>
      </c>
      <c r="AX153">
        <f t="shared" si="7"/>
        <v>0</v>
      </c>
      <c r="AY153">
        <f t="shared" si="7"/>
        <v>0</v>
      </c>
      <c r="AZ153">
        <f t="shared" si="7"/>
        <v>0</v>
      </c>
      <c r="BA153">
        <f t="shared" si="7"/>
        <v>0</v>
      </c>
      <c r="BB153">
        <f t="shared" si="7"/>
        <v>0</v>
      </c>
      <c r="BC153">
        <f t="shared" si="7"/>
        <v>0</v>
      </c>
      <c r="BD153">
        <f t="shared" si="7"/>
        <v>0</v>
      </c>
      <c r="BE153" t="str">
        <f t="shared" si="7"/>
        <v>ene</v>
      </c>
      <c r="BF153">
        <f t="shared" si="7"/>
        <v>0</v>
      </c>
      <c r="BG153" t="str">
        <f t="shared" si="7"/>
        <v>feb</v>
      </c>
      <c r="BH153">
        <f t="shared" si="7"/>
        <v>0</v>
      </c>
      <c r="BI153" t="str">
        <f t="shared" si="7"/>
        <v>mar</v>
      </c>
      <c r="BJ153">
        <f t="shared" si="7"/>
        <v>0</v>
      </c>
      <c r="BK153" t="str">
        <f t="shared" si="7"/>
        <v>abr</v>
      </c>
      <c r="BL153">
        <f t="shared" si="7"/>
        <v>0</v>
      </c>
      <c r="BM153">
        <f t="shared" ref="BM153:CR153" si="8">BM4</f>
        <v>0</v>
      </c>
      <c r="BN153">
        <f t="shared" si="8"/>
        <v>0</v>
      </c>
      <c r="BO153">
        <f t="shared" si="8"/>
        <v>0</v>
      </c>
      <c r="BP153">
        <f t="shared" si="8"/>
        <v>0</v>
      </c>
      <c r="BQ153">
        <f t="shared" si="8"/>
        <v>0</v>
      </c>
      <c r="BR153">
        <f t="shared" si="8"/>
        <v>0</v>
      </c>
      <c r="BS153">
        <f t="shared" si="8"/>
        <v>0</v>
      </c>
      <c r="BT153">
        <f t="shared" si="8"/>
        <v>0</v>
      </c>
      <c r="BU153">
        <f t="shared" si="8"/>
        <v>0</v>
      </c>
      <c r="BV153">
        <f t="shared" si="8"/>
        <v>0</v>
      </c>
      <c r="BW153">
        <f t="shared" si="8"/>
        <v>0</v>
      </c>
      <c r="BX153">
        <f t="shared" si="8"/>
        <v>0</v>
      </c>
      <c r="BY153">
        <f t="shared" si="8"/>
        <v>0</v>
      </c>
      <c r="BZ153">
        <f t="shared" si="8"/>
        <v>0</v>
      </c>
      <c r="CA153">
        <f t="shared" si="8"/>
        <v>0</v>
      </c>
      <c r="CB153">
        <f t="shared" si="8"/>
        <v>0</v>
      </c>
      <c r="CC153">
        <f t="shared" si="8"/>
        <v>0</v>
      </c>
      <c r="CD153">
        <f t="shared" si="8"/>
        <v>0</v>
      </c>
      <c r="CE153">
        <f t="shared" si="8"/>
        <v>0</v>
      </c>
      <c r="CF153" t="str">
        <f t="shared" si="8"/>
        <v>ene</v>
      </c>
      <c r="CG153">
        <f t="shared" si="8"/>
        <v>0</v>
      </c>
      <c r="CH153" t="str">
        <f t="shared" si="8"/>
        <v>feb</v>
      </c>
      <c r="CI153">
        <f t="shared" si="8"/>
        <v>0</v>
      </c>
      <c r="CJ153" t="str">
        <f t="shared" si="8"/>
        <v>mar</v>
      </c>
      <c r="CK153">
        <f t="shared" si="8"/>
        <v>0</v>
      </c>
      <c r="CL153" t="str">
        <f t="shared" si="8"/>
        <v>abr</v>
      </c>
      <c r="CM153">
        <f t="shared" si="8"/>
        <v>0</v>
      </c>
      <c r="CN153">
        <f t="shared" si="8"/>
        <v>0</v>
      </c>
      <c r="CO153">
        <f t="shared" si="8"/>
        <v>0</v>
      </c>
      <c r="CP153">
        <f t="shared" si="8"/>
        <v>0</v>
      </c>
      <c r="CQ153">
        <f t="shared" si="8"/>
        <v>0</v>
      </c>
      <c r="CR153">
        <f t="shared" si="8"/>
        <v>0</v>
      </c>
      <c r="CS153">
        <f t="shared" ref="CS153:DH153" si="9">CS4</f>
        <v>0</v>
      </c>
      <c r="CT153">
        <f t="shared" si="9"/>
        <v>0</v>
      </c>
      <c r="CU153">
        <f t="shared" si="9"/>
        <v>0</v>
      </c>
      <c r="CV153">
        <f t="shared" si="9"/>
        <v>0</v>
      </c>
      <c r="CW153">
        <f t="shared" si="9"/>
        <v>0</v>
      </c>
      <c r="CX153">
        <f t="shared" si="9"/>
        <v>0</v>
      </c>
      <c r="CY153">
        <f t="shared" si="9"/>
        <v>0</v>
      </c>
      <c r="CZ153">
        <f t="shared" si="9"/>
        <v>0</v>
      </c>
      <c r="DA153">
        <f t="shared" si="9"/>
        <v>0</v>
      </c>
      <c r="DB153">
        <f t="shared" si="9"/>
        <v>0</v>
      </c>
      <c r="DC153">
        <f t="shared" si="9"/>
        <v>0</v>
      </c>
      <c r="DD153">
        <f t="shared" si="9"/>
        <v>0</v>
      </c>
      <c r="DE153">
        <f t="shared" si="9"/>
        <v>46</v>
      </c>
      <c r="DF153" t="str">
        <f t="shared" si="9"/>
        <v>Ministerio de Salud y Deportes</v>
      </c>
      <c r="DG153">
        <f t="shared" si="9"/>
        <v>33938690.229999997</v>
      </c>
      <c r="DH153">
        <f t="shared" si="9"/>
        <v>0</v>
      </c>
    </row>
    <row r="154" spans="1:115">
      <c r="A154" t="str">
        <f>A5</f>
        <v>Entidad</v>
      </c>
      <c r="B154" t="str">
        <f>B5</f>
        <v>Descripción</v>
      </c>
      <c r="C154" t="str">
        <f>C5&amp;C151</f>
        <v>Suma de DébitosEneroDébitos</v>
      </c>
      <c r="D154" t="str">
        <f>D5&amp;D151</f>
        <v>Suma de CréditosEneroCréditos</v>
      </c>
      <c r="E154" t="str">
        <f t="shared" ref="E154:BP154" si="10">E5&amp;E151</f>
        <v>Suma de DébitosFebreroDébitos</v>
      </c>
      <c r="F154" t="str">
        <f t="shared" si="10"/>
        <v>Suma de CréditosFebreroCréditos</v>
      </c>
      <c r="G154" t="str">
        <f t="shared" si="10"/>
        <v>Suma de DébitosMarzoDébitos</v>
      </c>
      <c r="H154" t="str">
        <f t="shared" si="10"/>
        <v>Suma de CréditosMarzoCréditos</v>
      </c>
      <c r="I154" t="str">
        <f t="shared" si="10"/>
        <v>Suma de DébitosAbrilDébitos</v>
      </c>
      <c r="J154" t="str">
        <f t="shared" si="10"/>
        <v>Suma de CréditosAbrilCréditos</v>
      </c>
      <c r="K154" t="str">
        <f t="shared" si="10"/>
        <v>Aún no hay mesDébitos</v>
      </c>
      <c r="L154" t="str">
        <f t="shared" si="10"/>
        <v>Aún no hay mesCréditos</v>
      </c>
      <c r="M154" t="str">
        <f t="shared" si="10"/>
        <v>Aún no hay mesDébitos</v>
      </c>
      <c r="N154" t="str">
        <f t="shared" si="10"/>
        <v>Aún no hay mesCréditos</v>
      </c>
      <c r="O154" t="str">
        <f t="shared" si="10"/>
        <v>Aún no hay mesDébitos</v>
      </c>
      <c r="P154" t="str">
        <f t="shared" si="10"/>
        <v>Aún no hay mesCréditos</v>
      </c>
      <c r="Q154" t="str">
        <f t="shared" si="10"/>
        <v>Aún no hay mesDébitos</v>
      </c>
      <c r="R154" t="str">
        <f t="shared" si="10"/>
        <v>Aún no hay mesCréditos</v>
      </c>
      <c r="S154" t="str">
        <f t="shared" si="10"/>
        <v>Aún no hay mesDébitos</v>
      </c>
      <c r="T154" t="str">
        <f t="shared" si="10"/>
        <v>Aún no hay mesCréditos</v>
      </c>
      <c r="U154" t="str">
        <f t="shared" si="10"/>
        <v>Aún no hay mesDébitos</v>
      </c>
      <c r="V154" t="str">
        <f t="shared" si="10"/>
        <v>Aún no hay mesCréditos</v>
      </c>
      <c r="W154" t="str">
        <f t="shared" si="10"/>
        <v>Aún no hay mesDébitos</v>
      </c>
      <c r="X154" t="str">
        <f t="shared" si="10"/>
        <v>Aún no hay mesCréditos</v>
      </c>
      <c r="Y154" t="str">
        <f t="shared" si="10"/>
        <v>Aún no hay mesDébitos</v>
      </c>
      <c r="Z154" t="str">
        <f t="shared" si="10"/>
        <v>Aún no hay mesCréditos</v>
      </c>
      <c r="AA154" t="str">
        <f t="shared" si="10"/>
        <v/>
      </c>
      <c r="AB154" t="str">
        <f t="shared" si="10"/>
        <v>Entidad</v>
      </c>
      <c r="AC154" t="str">
        <f t="shared" si="10"/>
        <v>Descripción</v>
      </c>
      <c r="AD154" t="str">
        <f t="shared" si="10"/>
        <v>Suma de Débitos
(Bs)EneroDébitos</v>
      </c>
      <c r="AE154" t="str">
        <f t="shared" si="10"/>
        <v>Suma de Créditos
(Bs)EneroCréditos</v>
      </c>
      <c r="AF154" t="str">
        <f t="shared" si="10"/>
        <v>Suma de Débitos
(Bs)FebreroDébitos</v>
      </c>
      <c r="AG154" t="str">
        <f t="shared" si="10"/>
        <v>Suma de Créditos
(Bs)FebreroCréditos</v>
      </c>
      <c r="AH154" t="str">
        <f t="shared" si="10"/>
        <v>Suma de Débitos
(Bs)MarzoDébitos</v>
      </c>
      <c r="AI154" t="str">
        <f t="shared" si="10"/>
        <v>Suma de Créditos
(Bs)MarzoCréditos</v>
      </c>
      <c r="AJ154" t="str">
        <f t="shared" si="10"/>
        <v>Suma de Débitos
(Bs)AbrilDébitos</v>
      </c>
      <c r="AK154" t="str">
        <f t="shared" si="10"/>
        <v>Suma de Créditos
(Bs)AbrilCréditos</v>
      </c>
      <c r="AL154" t="str">
        <f t="shared" si="10"/>
        <v>Aún no hay mesDébitos</v>
      </c>
      <c r="AM154" t="str">
        <f t="shared" si="10"/>
        <v>Aún no hay mesCréditos</v>
      </c>
      <c r="AN154" t="str">
        <f t="shared" si="10"/>
        <v>Aún no hay mesDébitos</v>
      </c>
      <c r="AO154" t="str">
        <f t="shared" si="10"/>
        <v>Aún no hay mesCréditos</v>
      </c>
      <c r="AP154" t="str">
        <f t="shared" si="10"/>
        <v>Aún no hay mesDébitos</v>
      </c>
      <c r="AQ154" t="str">
        <f t="shared" si="10"/>
        <v>Aún no hay mesCréditos</v>
      </c>
      <c r="AR154" t="str">
        <f t="shared" si="10"/>
        <v>Aún no hay mesDébitos</v>
      </c>
      <c r="AS154" t="str">
        <f t="shared" si="10"/>
        <v>Aún no hay mesCréditos</v>
      </c>
      <c r="AT154" t="str">
        <f t="shared" si="10"/>
        <v>Aún no hay mesDébitos</v>
      </c>
      <c r="AU154" t="str">
        <f t="shared" si="10"/>
        <v>Aún no hay mesCréditos</v>
      </c>
      <c r="AV154" t="str">
        <f t="shared" si="10"/>
        <v>Aún no hay mesDébitos</v>
      </c>
      <c r="AW154" t="str">
        <f t="shared" si="10"/>
        <v>Aún no hay mesCréditos</v>
      </c>
      <c r="AX154" t="str">
        <f t="shared" si="10"/>
        <v>Aún no hay mesDébitos</v>
      </c>
      <c r="AY154" t="str">
        <f t="shared" si="10"/>
        <v>Aún no hay mesCréditos</v>
      </c>
      <c r="AZ154" t="str">
        <f t="shared" si="10"/>
        <v>Aún no hay mesDébitos</v>
      </c>
      <c r="BA154" t="str">
        <f t="shared" si="10"/>
        <v>Aún no hay mesCréditos</v>
      </c>
      <c r="BB154" t="str">
        <f t="shared" si="10"/>
        <v/>
      </c>
      <c r="BC154" t="str">
        <f t="shared" si="10"/>
        <v>Entidad</v>
      </c>
      <c r="BD154" t="str">
        <f t="shared" si="10"/>
        <v>Descripción</v>
      </c>
      <c r="BE154" t="str">
        <f t="shared" si="10"/>
        <v>Suma de DébitosEneroDébitos</v>
      </c>
      <c r="BF154" t="str">
        <f t="shared" si="10"/>
        <v>Suma de CréditosEneroCréditos</v>
      </c>
      <c r="BG154" t="str">
        <f t="shared" si="10"/>
        <v>Suma de DébitosFebreroDébitos</v>
      </c>
      <c r="BH154" t="str">
        <f t="shared" si="10"/>
        <v>Suma de CréditosFebreroCréditos</v>
      </c>
      <c r="BI154" t="str">
        <f t="shared" si="10"/>
        <v>Suma de DébitosMarzoDébitos</v>
      </c>
      <c r="BJ154" t="str">
        <f t="shared" si="10"/>
        <v>Suma de CréditosMarzoCréditos</v>
      </c>
      <c r="BK154" t="str">
        <f t="shared" si="10"/>
        <v>Suma de DébitosAbrilDébitos</v>
      </c>
      <c r="BL154" t="str">
        <f t="shared" si="10"/>
        <v>Suma de CréditosAbrilCréditos</v>
      </c>
      <c r="BM154" t="str">
        <f t="shared" si="10"/>
        <v>Aún no hay mesDébitos</v>
      </c>
      <c r="BN154" t="str">
        <f t="shared" si="10"/>
        <v>Aún no hay mesCréditos</v>
      </c>
      <c r="BO154" t="str">
        <f t="shared" si="10"/>
        <v>Aún no hay mesDébitos</v>
      </c>
      <c r="BP154" t="str">
        <f t="shared" si="10"/>
        <v>Aún no hay mesCréditos</v>
      </c>
      <c r="BQ154" t="str">
        <f t="shared" ref="BQ154:DC154" si="11">BQ5&amp;BQ151</f>
        <v>Aún no hay mesDébitos</v>
      </c>
      <c r="BR154" t="str">
        <f t="shared" si="11"/>
        <v>Aún no hay mesCréditos</v>
      </c>
      <c r="BS154" t="str">
        <f t="shared" si="11"/>
        <v>Aún no hay mesDébitos</v>
      </c>
      <c r="BT154" t="str">
        <f t="shared" si="11"/>
        <v>Aún no hay mesCréditos</v>
      </c>
      <c r="BU154" t="str">
        <f t="shared" si="11"/>
        <v>Aún no hay mesDébitos</v>
      </c>
      <c r="BV154" t="str">
        <f t="shared" si="11"/>
        <v>Aún no hay mesCréditos</v>
      </c>
      <c r="BW154" t="str">
        <f t="shared" si="11"/>
        <v>Aún no hay mesDébitos</v>
      </c>
      <c r="BX154" t="str">
        <f t="shared" si="11"/>
        <v>Aún no hay mesCréditos</v>
      </c>
      <c r="BY154" t="str">
        <f t="shared" si="11"/>
        <v>Aún no hay mesDébitos</v>
      </c>
      <c r="BZ154" t="str">
        <f t="shared" si="11"/>
        <v>Aún no hay mesCréditos</v>
      </c>
      <c r="CA154" t="str">
        <f t="shared" si="11"/>
        <v>Aún no hay mesDébitos</v>
      </c>
      <c r="CB154" t="str">
        <f t="shared" si="11"/>
        <v>Aún no hay mesCréditos</v>
      </c>
      <c r="CC154" t="str">
        <f t="shared" si="11"/>
        <v/>
      </c>
      <c r="CD154" t="str">
        <f t="shared" si="11"/>
        <v>Entidad</v>
      </c>
      <c r="CE154" t="str">
        <f t="shared" si="11"/>
        <v>Descripción</v>
      </c>
      <c r="CF154" t="str">
        <f t="shared" si="11"/>
        <v>Suma de Débitos
(Bs)EneroDébitos</v>
      </c>
      <c r="CG154" t="str">
        <f t="shared" si="11"/>
        <v>Suma de Créditos
(Bs)EneroCréditos</v>
      </c>
      <c r="CH154" t="str">
        <f t="shared" si="11"/>
        <v>Suma de Débitos
(Bs)FebreroDébitos</v>
      </c>
      <c r="CI154" t="str">
        <f t="shared" si="11"/>
        <v>Suma de Créditos
(Bs)FebreroCréditos</v>
      </c>
      <c r="CJ154" t="str">
        <f t="shared" si="11"/>
        <v>Suma de Débitos
(Bs)MarzoDébitos</v>
      </c>
      <c r="CK154" t="str">
        <f t="shared" si="11"/>
        <v>Suma de Créditos
(Bs)MarzoCréditos</v>
      </c>
      <c r="CL154" t="str">
        <f t="shared" si="11"/>
        <v>Suma de Débitos
(Bs)AbrilDébitos</v>
      </c>
      <c r="CM154" t="str">
        <f t="shared" si="11"/>
        <v>Suma de Créditos
(Bs)AbrilCréditos</v>
      </c>
      <c r="CN154" t="str">
        <f t="shared" si="11"/>
        <v>Aún no hay mesDébitos</v>
      </c>
      <c r="CO154" t="str">
        <f t="shared" si="11"/>
        <v>Aún no hay mesCréditos</v>
      </c>
      <c r="CP154" t="str">
        <f t="shared" si="11"/>
        <v>Aún no hay mesDébitos</v>
      </c>
      <c r="CQ154" t="str">
        <f t="shared" si="11"/>
        <v>Aún no hay mesCréditos</v>
      </c>
      <c r="CR154" t="str">
        <f t="shared" si="11"/>
        <v>Aún no hay mesDébitos</v>
      </c>
      <c r="CS154" t="str">
        <f t="shared" si="11"/>
        <v>Aún no hay mesCréditos</v>
      </c>
      <c r="CT154" t="str">
        <f t="shared" si="11"/>
        <v>Aún no hay mesDébitos</v>
      </c>
      <c r="CU154" t="str">
        <f t="shared" si="11"/>
        <v>Aún no hay mesCréditos</v>
      </c>
      <c r="CV154" t="str">
        <f t="shared" si="11"/>
        <v>Aún no hay mesDébitos</v>
      </c>
      <c r="CW154" t="str">
        <f t="shared" si="11"/>
        <v>Aún no hay mesCréditos</v>
      </c>
      <c r="CX154" t="str">
        <f t="shared" si="11"/>
        <v>Aún no hay mesDébitos</v>
      </c>
      <c r="CY154" t="str">
        <f t="shared" si="11"/>
        <v>Aún no hay mesCréditos</v>
      </c>
      <c r="CZ154" t="str">
        <f t="shared" si="11"/>
        <v>Aún no hay mesDébitos</v>
      </c>
      <c r="DA154" t="str">
        <f t="shared" si="11"/>
        <v>Aún no hay mesCréditos</v>
      </c>
      <c r="DB154" t="str">
        <f t="shared" si="11"/>
        <v>Aún no hay mesDébitos</v>
      </c>
      <c r="DC154" t="str">
        <f t="shared" si="11"/>
        <v>Aún no hay mesCréditos</v>
      </c>
      <c r="DD154">
        <f>DD5</f>
        <v>0</v>
      </c>
      <c r="DE154">
        <f>DE5</f>
        <v>109</v>
      </c>
      <c r="DF154" t="str">
        <f>DF5</f>
        <v>Conservatorio Plurinacional de Musica</v>
      </c>
      <c r="DG154">
        <f>DG5</f>
        <v>116935</v>
      </c>
      <c r="DH154">
        <f>DH5</f>
        <v>0</v>
      </c>
    </row>
    <row r="155" spans="1:115">
      <c r="A155">
        <f t="shared" ref="A155:AF155" si="12">A6</f>
        <v>10</v>
      </c>
      <c r="B155" t="str">
        <f t="shared" si="12"/>
        <v>Ministerio de Relaciones Exteriores</v>
      </c>
      <c r="C155">
        <f t="shared" si="12"/>
        <v>0</v>
      </c>
      <c r="D155">
        <f t="shared" si="12"/>
        <v>0</v>
      </c>
      <c r="E155">
        <f t="shared" si="12"/>
        <v>0</v>
      </c>
      <c r="F155">
        <f t="shared" si="12"/>
        <v>0</v>
      </c>
      <c r="G155">
        <f t="shared" si="12"/>
        <v>0</v>
      </c>
      <c r="H155">
        <f t="shared" si="12"/>
        <v>0</v>
      </c>
      <c r="I155">
        <f t="shared" si="12"/>
        <v>0.2</v>
      </c>
      <c r="J155">
        <f t="shared" si="12"/>
        <v>29537.629999999997</v>
      </c>
      <c r="K155">
        <f t="shared" si="12"/>
        <v>0</v>
      </c>
      <c r="L155">
        <f t="shared" si="12"/>
        <v>0</v>
      </c>
      <c r="M155">
        <f t="shared" si="12"/>
        <v>0</v>
      </c>
      <c r="N155">
        <f t="shared" si="12"/>
        <v>0</v>
      </c>
      <c r="O155">
        <f t="shared" si="12"/>
        <v>0</v>
      </c>
      <c r="P155">
        <f t="shared" si="12"/>
        <v>0</v>
      </c>
      <c r="Q155">
        <f t="shared" si="12"/>
        <v>0</v>
      </c>
      <c r="R155">
        <f t="shared" si="12"/>
        <v>0</v>
      </c>
      <c r="S155">
        <f t="shared" si="12"/>
        <v>0</v>
      </c>
      <c r="T155">
        <f t="shared" si="12"/>
        <v>0</v>
      </c>
      <c r="U155">
        <f t="shared" si="12"/>
        <v>0</v>
      </c>
      <c r="V155">
        <f t="shared" si="12"/>
        <v>0</v>
      </c>
      <c r="W155">
        <f t="shared" si="12"/>
        <v>0</v>
      </c>
      <c r="X155">
        <f t="shared" si="12"/>
        <v>0</v>
      </c>
      <c r="Y155">
        <f t="shared" si="12"/>
        <v>0</v>
      </c>
      <c r="Z155">
        <f t="shared" si="12"/>
        <v>0</v>
      </c>
      <c r="AA155">
        <f t="shared" si="12"/>
        <v>0</v>
      </c>
      <c r="AB155" t="str">
        <f t="shared" si="12"/>
        <v>99 - 02</v>
      </c>
      <c r="AC155" t="str">
        <f t="shared" si="12"/>
        <v>Dirección General de Programación y Operaciones del Tesoro</v>
      </c>
      <c r="AD155">
        <f t="shared" si="12"/>
        <v>0.11999999999999998</v>
      </c>
      <c r="AE155">
        <f t="shared" si="12"/>
        <v>1427696.56</v>
      </c>
      <c r="AF155">
        <f t="shared" si="12"/>
        <v>0.09</v>
      </c>
      <c r="AG155">
        <f t="shared" ref="AG155:BL155" si="13">AG6</f>
        <v>9.0000000000000011E-2</v>
      </c>
      <c r="AH155">
        <f t="shared" si="13"/>
        <v>0.08</v>
      </c>
      <c r="AI155">
        <f t="shared" si="13"/>
        <v>0.12000000000000001</v>
      </c>
      <c r="AJ155">
        <f t="shared" si="13"/>
        <v>9.0000000000000011E-2</v>
      </c>
      <c r="AK155">
        <f t="shared" si="13"/>
        <v>8425.8200000000015</v>
      </c>
      <c r="AL155">
        <f t="shared" si="13"/>
        <v>0</v>
      </c>
      <c r="AM155">
        <f t="shared" si="13"/>
        <v>0</v>
      </c>
      <c r="AN155">
        <f t="shared" si="13"/>
        <v>0</v>
      </c>
      <c r="AO155">
        <f t="shared" si="13"/>
        <v>0</v>
      </c>
      <c r="AP155">
        <f t="shared" si="13"/>
        <v>0</v>
      </c>
      <c r="AQ155">
        <f t="shared" si="13"/>
        <v>0</v>
      </c>
      <c r="AR155">
        <f t="shared" si="13"/>
        <v>0</v>
      </c>
      <c r="AS155">
        <f t="shared" si="13"/>
        <v>0</v>
      </c>
      <c r="AT155">
        <f t="shared" si="13"/>
        <v>0</v>
      </c>
      <c r="AU155">
        <f t="shared" si="13"/>
        <v>0</v>
      </c>
      <c r="AV155">
        <f t="shared" si="13"/>
        <v>0</v>
      </c>
      <c r="AW155">
        <f t="shared" si="13"/>
        <v>0</v>
      </c>
      <c r="AX155">
        <f t="shared" si="13"/>
        <v>0</v>
      </c>
      <c r="AY155">
        <f t="shared" si="13"/>
        <v>0</v>
      </c>
      <c r="AZ155">
        <f t="shared" si="13"/>
        <v>0</v>
      </c>
      <c r="BA155">
        <f t="shared" si="13"/>
        <v>0</v>
      </c>
      <c r="BB155">
        <f t="shared" si="13"/>
        <v>0</v>
      </c>
      <c r="BC155">
        <f t="shared" si="13"/>
        <v>86</v>
      </c>
      <c r="BD155" t="str">
        <f t="shared" si="13"/>
        <v>Ministerio de Medio Ambiente y Agua</v>
      </c>
      <c r="BE155">
        <f t="shared" si="13"/>
        <v>41575.83</v>
      </c>
      <c r="BF155">
        <f t="shared" si="13"/>
        <v>0</v>
      </c>
      <c r="BG155">
        <f t="shared" si="13"/>
        <v>322249.19</v>
      </c>
      <c r="BH155">
        <f t="shared" si="13"/>
        <v>1514634.84</v>
      </c>
      <c r="BI155">
        <f t="shared" si="13"/>
        <v>0</v>
      </c>
      <c r="BJ155">
        <f t="shared" si="13"/>
        <v>98000</v>
      </c>
      <c r="BK155">
        <f t="shared" si="13"/>
        <v>11945.65</v>
      </c>
      <c r="BL155">
        <f t="shared" si="13"/>
        <v>0</v>
      </c>
      <c r="BM155">
        <f t="shared" ref="BM155:CR155" si="14">BM6</f>
        <v>0</v>
      </c>
      <c r="BN155">
        <f t="shared" si="14"/>
        <v>0</v>
      </c>
      <c r="BO155">
        <f t="shared" si="14"/>
        <v>0</v>
      </c>
      <c r="BP155">
        <f t="shared" si="14"/>
        <v>0</v>
      </c>
      <c r="BQ155">
        <f t="shared" si="14"/>
        <v>0</v>
      </c>
      <c r="BR155">
        <f t="shared" si="14"/>
        <v>0</v>
      </c>
      <c r="BS155">
        <f t="shared" si="14"/>
        <v>0</v>
      </c>
      <c r="BT155">
        <f t="shared" si="14"/>
        <v>0</v>
      </c>
      <c r="BU155">
        <f t="shared" si="14"/>
        <v>0</v>
      </c>
      <c r="BV155">
        <f t="shared" si="14"/>
        <v>0</v>
      </c>
      <c r="BW155">
        <f t="shared" si="14"/>
        <v>0</v>
      </c>
      <c r="BX155">
        <f t="shared" si="14"/>
        <v>0</v>
      </c>
      <c r="BY155">
        <f t="shared" si="14"/>
        <v>0</v>
      </c>
      <c r="BZ155">
        <f t="shared" si="14"/>
        <v>0</v>
      </c>
      <c r="CA155">
        <f t="shared" si="14"/>
        <v>0</v>
      </c>
      <c r="CB155">
        <f t="shared" si="14"/>
        <v>0</v>
      </c>
      <c r="CC155">
        <f t="shared" si="14"/>
        <v>0</v>
      </c>
      <c r="CD155" t="str">
        <f t="shared" si="14"/>
        <v>99 - 02</v>
      </c>
      <c r="CE155" t="str">
        <f t="shared" si="14"/>
        <v>Dirección General de Programación y Operaciones del Tesoro</v>
      </c>
      <c r="CF155">
        <f t="shared" si="14"/>
        <v>0</v>
      </c>
      <c r="CG155">
        <f t="shared" si="14"/>
        <v>62961072.591200002</v>
      </c>
      <c r="CH155">
        <f t="shared" si="14"/>
        <v>0</v>
      </c>
      <c r="CI155">
        <f t="shared" si="14"/>
        <v>225280140.45319998</v>
      </c>
      <c r="CJ155">
        <f t="shared" si="14"/>
        <v>343</v>
      </c>
      <c r="CK155">
        <f t="shared" si="14"/>
        <v>211633856.50400004</v>
      </c>
      <c r="CL155">
        <f t="shared" si="14"/>
        <v>0</v>
      </c>
      <c r="CM155">
        <f t="shared" si="14"/>
        <v>138461252.50299999</v>
      </c>
      <c r="CN155">
        <f t="shared" si="14"/>
        <v>0</v>
      </c>
      <c r="CO155">
        <f t="shared" si="14"/>
        <v>0</v>
      </c>
      <c r="CP155">
        <f t="shared" si="14"/>
        <v>0</v>
      </c>
      <c r="CQ155">
        <f t="shared" si="14"/>
        <v>0</v>
      </c>
      <c r="CR155">
        <f t="shared" si="14"/>
        <v>0</v>
      </c>
      <c r="CS155">
        <f t="shared" ref="CS155:DH155" si="15">CS6</f>
        <v>0</v>
      </c>
      <c r="CT155">
        <f t="shared" si="15"/>
        <v>0</v>
      </c>
      <c r="CU155">
        <f t="shared" si="15"/>
        <v>0</v>
      </c>
      <c r="CV155">
        <f t="shared" si="15"/>
        <v>0</v>
      </c>
      <c r="CW155">
        <f t="shared" si="15"/>
        <v>0</v>
      </c>
      <c r="CX155">
        <f t="shared" si="15"/>
        <v>0</v>
      </c>
      <c r="CY155">
        <f t="shared" si="15"/>
        <v>0</v>
      </c>
      <c r="CZ155">
        <f t="shared" si="15"/>
        <v>0</v>
      </c>
      <c r="DA155">
        <f t="shared" si="15"/>
        <v>0</v>
      </c>
      <c r="DB155">
        <f t="shared" si="15"/>
        <v>0</v>
      </c>
      <c r="DC155">
        <f t="shared" si="15"/>
        <v>0</v>
      </c>
      <c r="DD155">
        <f t="shared" si="15"/>
        <v>0</v>
      </c>
      <c r="DE155">
        <f t="shared" si="15"/>
        <v>117</v>
      </c>
      <c r="DF155" t="str">
        <f t="shared" si="15"/>
        <v>Dirección General de Aeronáutica Civil</v>
      </c>
      <c r="DG155">
        <f t="shared" si="15"/>
        <v>4382889.5900000017</v>
      </c>
      <c r="DH155">
        <f t="shared" si="15"/>
        <v>0</v>
      </c>
      <c r="DK155" t="e">
        <f ca="1">+MATCH(DH151,C151:DC151,0)</f>
        <v>#N/A</v>
      </c>
    </row>
    <row r="156" spans="1:115">
      <c r="A156">
        <f t="shared" ref="A156:AF156" si="16">A7</f>
        <v>15</v>
      </c>
      <c r="B156" t="str">
        <f t="shared" si="16"/>
        <v>Ministerio de Gobierno</v>
      </c>
      <c r="C156">
        <f t="shared" si="16"/>
        <v>0</v>
      </c>
      <c r="D156">
        <f t="shared" si="16"/>
        <v>32518.260000000006</v>
      </c>
      <c r="E156">
        <f t="shared" si="16"/>
        <v>0</v>
      </c>
      <c r="F156">
        <f t="shared" si="16"/>
        <v>36293.770000000004</v>
      </c>
      <c r="G156">
        <f t="shared" si="16"/>
        <v>0</v>
      </c>
      <c r="H156">
        <f t="shared" si="16"/>
        <v>17534.86</v>
      </c>
      <c r="I156">
        <f t="shared" si="16"/>
        <v>0</v>
      </c>
      <c r="J156">
        <f t="shared" si="16"/>
        <v>9424574.7399999984</v>
      </c>
      <c r="K156">
        <f t="shared" si="16"/>
        <v>0</v>
      </c>
      <c r="L156">
        <f t="shared" si="16"/>
        <v>0</v>
      </c>
      <c r="M156">
        <f t="shared" si="16"/>
        <v>0</v>
      </c>
      <c r="N156">
        <f t="shared" si="16"/>
        <v>0</v>
      </c>
      <c r="O156">
        <f t="shared" si="16"/>
        <v>0</v>
      </c>
      <c r="P156">
        <f t="shared" si="16"/>
        <v>0</v>
      </c>
      <c r="Q156">
        <f t="shared" si="16"/>
        <v>0</v>
      </c>
      <c r="R156">
        <f t="shared" si="16"/>
        <v>0</v>
      </c>
      <c r="S156">
        <f t="shared" si="16"/>
        <v>0</v>
      </c>
      <c r="T156">
        <f t="shared" si="16"/>
        <v>0</v>
      </c>
      <c r="U156">
        <f t="shared" si="16"/>
        <v>0</v>
      </c>
      <c r="V156">
        <f t="shared" si="16"/>
        <v>0</v>
      </c>
      <c r="W156">
        <f t="shared" si="16"/>
        <v>0</v>
      </c>
      <c r="X156">
        <f t="shared" si="16"/>
        <v>0</v>
      </c>
      <c r="Y156">
        <f t="shared" si="16"/>
        <v>0</v>
      </c>
      <c r="Z156">
        <f t="shared" si="16"/>
        <v>0</v>
      </c>
      <c r="AA156">
        <f t="shared" si="16"/>
        <v>0</v>
      </c>
      <c r="AB156">
        <f t="shared" si="16"/>
        <v>10</v>
      </c>
      <c r="AC156" t="str">
        <f t="shared" si="16"/>
        <v>Ministerio de Relaciones Exteriores</v>
      </c>
      <c r="AD156">
        <f t="shared" si="16"/>
        <v>0</v>
      </c>
      <c r="AE156">
        <f t="shared" si="16"/>
        <v>0</v>
      </c>
      <c r="AF156">
        <f t="shared" si="16"/>
        <v>0</v>
      </c>
      <c r="AG156">
        <f t="shared" ref="AG156:BL156" si="17">AG7</f>
        <v>0</v>
      </c>
      <c r="AH156">
        <f t="shared" si="17"/>
        <v>0</v>
      </c>
      <c r="AI156">
        <f t="shared" si="17"/>
        <v>8292052.4400000004</v>
      </c>
      <c r="AJ156">
        <f t="shared" si="17"/>
        <v>0</v>
      </c>
      <c r="AK156">
        <f t="shared" si="17"/>
        <v>0</v>
      </c>
      <c r="AL156">
        <f t="shared" si="17"/>
        <v>0</v>
      </c>
      <c r="AM156">
        <f t="shared" si="17"/>
        <v>0</v>
      </c>
      <c r="AN156">
        <f t="shared" si="17"/>
        <v>0</v>
      </c>
      <c r="AO156">
        <f t="shared" si="17"/>
        <v>0</v>
      </c>
      <c r="AP156">
        <f t="shared" si="17"/>
        <v>0</v>
      </c>
      <c r="AQ156">
        <f t="shared" si="17"/>
        <v>0</v>
      </c>
      <c r="AR156">
        <f t="shared" si="17"/>
        <v>0</v>
      </c>
      <c r="AS156">
        <f t="shared" si="17"/>
        <v>0</v>
      </c>
      <c r="AT156">
        <f t="shared" si="17"/>
        <v>0</v>
      </c>
      <c r="AU156">
        <f t="shared" si="17"/>
        <v>0</v>
      </c>
      <c r="AV156">
        <f t="shared" si="17"/>
        <v>0</v>
      </c>
      <c r="AW156">
        <f t="shared" si="17"/>
        <v>0</v>
      </c>
      <c r="AX156">
        <f t="shared" si="17"/>
        <v>0</v>
      </c>
      <c r="AY156">
        <f t="shared" si="17"/>
        <v>0</v>
      </c>
      <c r="AZ156">
        <f t="shared" si="17"/>
        <v>0</v>
      </c>
      <c r="BA156">
        <f t="shared" si="17"/>
        <v>0</v>
      </c>
      <c r="BB156">
        <f t="shared" si="17"/>
        <v>0</v>
      </c>
      <c r="BC156">
        <f t="shared" si="17"/>
        <v>291</v>
      </c>
      <c r="BD156" t="str">
        <f t="shared" si="17"/>
        <v>Administradora Boliviana de Carreteras</v>
      </c>
      <c r="BE156">
        <f t="shared" si="17"/>
        <v>0</v>
      </c>
      <c r="BF156">
        <f t="shared" si="17"/>
        <v>34986000</v>
      </c>
      <c r="BG156">
        <f t="shared" si="17"/>
        <v>6650021.8399999999</v>
      </c>
      <c r="BH156">
        <f t="shared" si="17"/>
        <v>192338964.64999998</v>
      </c>
      <c r="BI156">
        <f t="shared" si="17"/>
        <v>0</v>
      </c>
      <c r="BJ156">
        <f t="shared" si="17"/>
        <v>116064661.73</v>
      </c>
      <c r="BK156">
        <f t="shared" si="17"/>
        <v>0</v>
      </c>
      <c r="BL156">
        <f t="shared" si="17"/>
        <v>5644956.3200000003</v>
      </c>
      <c r="BM156">
        <f t="shared" ref="BM156:CR156" si="18">BM7</f>
        <v>0</v>
      </c>
      <c r="BN156">
        <f t="shared" si="18"/>
        <v>0</v>
      </c>
      <c r="BO156">
        <f t="shared" si="18"/>
        <v>0</v>
      </c>
      <c r="BP156">
        <f t="shared" si="18"/>
        <v>0</v>
      </c>
      <c r="BQ156">
        <f t="shared" si="18"/>
        <v>0</v>
      </c>
      <c r="BR156">
        <f t="shared" si="18"/>
        <v>0</v>
      </c>
      <c r="BS156">
        <f t="shared" si="18"/>
        <v>0</v>
      </c>
      <c r="BT156">
        <f t="shared" si="18"/>
        <v>0</v>
      </c>
      <c r="BU156">
        <f t="shared" si="18"/>
        <v>0</v>
      </c>
      <c r="BV156">
        <f t="shared" si="18"/>
        <v>0</v>
      </c>
      <c r="BW156">
        <f t="shared" si="18"/>
        <v>0</v>
      </c>
      <c r="BX156">
        <f t="shared" si="18"/>
        <v>0</v>
      </c>
      <c r="BY156">
        <f t="shared" si="18"/>
        <v>0</v>
      </c>
      <c r="BZ156">
        <f t="shared" si="18"/>
        <v>0</v>
      </c>
      <c r="CA156">
        <f t="shared" si="18"/>
        <v>0</v>
      </c>
      <c r="CB156">
        <f t="shared" si="18"/>
        <v>0</v>
      </c>
      <c r="CC156">
        <f t="shared" si="18"/>
        <v>0</v>
      </c>
      <c r="CD156">
        <f t="shared" si="18"/>
        <v>291</v>
      </c>
      <c r="CE156" t="str">
        <f t="shared" si="18"/>
        <v>Administradora Boliviana de Carreteras</v>
      </c>
      <c r="CF156">
        <f t="shared" si="18"/>
        <v>34986000</v>
      </c>
      <c r="CG156">
        <f t="shared" si="18"/>
        <v>0</v>
      </c>
      <c r="CH156">
        <f t="shared" si="18"/>
        <v>192338964.65700001</v>
      </c>
      <c r="CI156">
        <f t="shared" si="18"/>
        <v>0</v>
      </c>
      <c r="CJ156">
        <f t="shared" si="18"/>
        <v>116064661.734</v>
      </c>
      <c r="CK156">
        <f t="shared" si="18"/>
        <v>0</v>
      </c>
      <c r="CL156">
        <f t="shared" si="18"/>
        <v>5644956.3197999997</v>
      </c>
      <c r="CM156">
        <f t="shared" si="18"/>
        <v>0</v>
      </c>
      <c r="CN156">
        <f t="shared" si="18"/>
        <v>0</v>
      </c>
      <c r="CO156">
        <f t="shared" si="18"/>
        <v>0</v>
      </c>
      <c r="CP156">
        <f t="shared" si="18"/>
        <v>0</v>
      </c>
      <c r="CQ156">
        <f t="shared" si="18"/>
        <v>0</v>
      </c>
      <c r="CR156">
        <f t="shared" si="18"/>
        <v>0</v>
      </c>
      <c r="CS156">
        <f t="shared" ref="CS156:DH156" si="19">CS7</f>
        <v>0</v>
      </c>
      <c r="CT156">
        <f t="shared" si="19"/>
        <v>0</v>
      </c>
      <c r="CU156">
        <f t="shared" si="19"/>
        <v>0</v>
      </c>
      <c r="CV156">
        <f t="shared" si="19"/>
        <v>0</v>
      </c>
      <c r="CW156">
        <f t="shared" si="19"/>
        <v>0</v>
      </c>
      <c r="CX156">
        <f t="shared" si="19"/>
        <v>0</v>
      </c>
      <c r="CY156">
        <f t="shared" si="19"/>
        <v>0</v>
      </c>
      <c r="CZ156">
        <f t="shared" si="19"/>
        <v>0</v>
      </c>
      <c r="DA156">
        <f t="shared" si="19"/>
        <v>0</v>
      </c>
      <c r="DB156">
        <f t="shared" si="19"/>
        <v>0</v>
      </c>
      <c r="DC156">
        <f t="shared" si="19"/>
        <v>0</v>
      </c>
      <c r="DD156">
        <f t="shared" si="19"/>
        <v>0</v>
      </c>
      <c r="DE156">
        <f t="shared" si="19"/>
        <v>222</v>
      </c>
      <c r="DF156" t="str">
        <f t="shared" si="19"/>
        <v>Instituto Nacional de Innovación Agropecuaria y Forestal</v>
      </c>
      <c r="DG156">
        <f t="shared" si="19"/>
        <v>851877.12</v>
      </c>
      <c r="DH156">
        <f t="shared" si="19"/>
        <v>0</v>
      </c>
    </row>
    <row r="157" spans="1:115">
      <c r="A157">
        <f t="shared" ref="A157:AF157" si="20">A8</f>
        <v>16</v>
      </c>
      <c r="B157" t="str">
        <f t="shared" si="20"/>
        <v>Ministerio de Educación</v>
      </c>
      <c r="C157">
        <f t="shared" si="20"/>
        <v>0</v>
      </c>
      <c r="D157">
        <f t="shared" si="20"/>
        <v>154579.18</v>
      </c>
      <c r="E157">
        <f t="shared" si="20"/>
        <v>0</v>
      </c>
      <c r="F157">
        <f t="shared" si="20"/>
        <v>3724.16</v>
      </c>
      <c r="G157">
        <f t="shared" si="20"/>
        <v>0</v>
      </c>
      <c r="H157">
        <f t="shared" si="20"/>
        <v>24297.279999999999</v>
      </c>
      <c r="I157">
        <f t="shared" si="20"/>
        <v>0</v>
      </c>
      <c r="J157">
        <f t="shared" si="20"/>
        <v>1116612</v>
      </c>
      <c r="K157">
        <f t="shared" si="20"/>
        <v>0</v>
      </c>
      <c r="L157">
        <f t="shared" si="20"/>
        <v>0</v>
      </c>
      <c r="M157">
        <f t="shared" si="20"/>
        <v>0</v>
      </c>
      <c r="N157">
        <f t="shared" si="20"/>
        <v>0</v>
      </c>
      <c r="O157">
        <f t="shared" si="20"/>
        <v>0</v>
      </c>
      <c r="P157">
        <f t="shared" si="20"/>
        <v>0</v>
      </c>
      <c r="Q157">
        <f t="shared" si="20"/>
        <v>0</v>
      </c>
      <c r="R157">
        <f t="shared" si="20"/>
        <v>0</v>
      </c>
      <c r="S157">
        <f t="shared" si="20"/>
        <v>0</v>
      </c>
      <c r="T157">
        <f t="shared" si="20"/>
        <v>0</v>
      </c>
      <c r="U157">
        <f t="shared" si="20"/>
        <v>0</v>
      </c>
      <c r="V157">
        <f t="shared" si="20"/>
        <v>0</v>
      </c>
      <c r="W157">
        <f t="shared" si="20"/>
        <v>0</v>
      </c>
      <c r="X157">
        <f t="shared" si="20"/>
        <v>0</v>
      </c>
      <c r="Y157">
        <f t="shared" si="20"/>
        <v>0</v>
      </c>
      <c r="Z157">
        <f t="shared" si="20"/>
        <v>0</v>
      </c>
      <c r="AA157">
        <f t="shared" si="20"/>
        <v>0</v>
      </c>
      <c r="AB157">
        <f t="shared" si="20"/>
        <v>20</v>
      </c>
      <c r="AC157" t="str">
        <f t="shared" si="20"/>
        <v>Ministerio de Defensa</v>
      </c>
      <c r="AD157">
        <f t="shared" si="20"/>
        <v>0</v>
      </c>
      <c r="AE157">
        <f t="shared" si="20"/>
        <v>0</v>
      </c>
      <c r="AF157">
        <f t="shared" si="20"/>
        <v>0</v>
      </c>
      <c r="AG157">
        <f t="shared" ref="AG157:BL157" si="21">AG8</f>
        <v>0</v>
      </c>
      <c r="AH157">
        <f t="shared" si="21"/>
        <v>0</v>
      </c>
      <c r="AI157">
        <f t="shared" si="21"/>
        <v>0</v>
      </c>
      <c r="AJ157">
        <f t="shared" si="21"/>
        <v>300.14999999999998</v>
      </c>
      <c r="AK157">
        <f t="shared" si="21"/>
        <v>0</v>
      </c>
      <c r="AL157">
        <f t="shared" si="21"/>
        <v>0</v>
      </c>
      <c r="AM157">
        <f t="shared" si="21"/>
        <v>0</v>
      </c>
      <c r="AN157">
        <f t="shared" si="21"/>
        <v>0</v>
      </c>
      <c r="AO157">
        <f t="shared" si="21"/>
        <v>0</v>
      </c>
      <c r="AP157">
        <f t="shared" si="21"/>
        <v>0</v>
      </c>
      <c r="AQ157">
        <f t="shared" si="21"/>
        <v>0</v>
      </c>
      <c r="AR157">
        <f t="shared" si="21"/>
        <v>0</v>
      </c>
      <c r="AS157">
        <f t="shared" si="21"/>
        <v>0</v>
      </c>
      <c r="AT157">
        <f t="shared" si="21"/>
        <v>0</v>
      </c>
      <c r="AU157">
        <f t="shared" si="21"/>
        <v>0</v>
      </c>
      <c r="AV157">
        <f t="shared" si="21"/>
        <v>0</v>
      </c>
      <c r="AW157">
        <f t="shared" si="21"/>
        <v>0</v>
      </c>
      <c r="AX157">
        <f t="shared" si="21"/>
        <v>0</v>
      </c>
      <c r="AY157">
        <f t="shared" si="21"/>
        <v>0</v>
      </c>
      <c r="AZ157">
        <f t="shared" si="21"/>
        <v>0</v>
      </c>
      <c r="BA157">
        <f t="shared" si="21"/>
        <v>0</v>
      </c>
      <c r="BB157">
        <f t="shared" si="21"/>
        <v>0</v>
      </c>
      <c r="BC157" t="str">
        <f t="shared" si="21"/>
        <v>99 - 02</v>
      </c>
      <c r="BD157" t="str">
        <f t="shared" si="21"/>
        <v>Dirección General de Programación y Operaciones del Tesoro</v>
      </c>
      <c r="BE157">
        <f t="shared" si="21"/>
        <v>62961072.589999996</v>
      </c>
      <c r="BF157">
        <f t="shared" si="21"/>
        <v>680084.2300000001</v>
      </c>
      <c r="BG157">
        <f t="shared" si="21"/>
        <v>225280140.44999999</v>
      </c>
      <c r="BH157">
        <f t="shared" si="21"/>
        <v>7275069.7199999997</v>
      </c>
      <c r="BI157">
        <f t="shared" si="21"/>
        <v>211634962.50000003</v>
      </c>
      <c r="BJ157">
        <f t="shared" si="21"/>
        <v>70018467.989999995</v>
      </c>
      <c r="BK157">
        <f t="shared" si="21"/>
        <v>138496706.44</v>
      </c>
      <c r="BL157">
        <f t="shared" si="21"/>
        <v>381909.82</v>
      </c>
      <c r="BM157">
        <f t="shared" ref="BM157:CR157" si="22">BM8</f>
        <v>0</v>
      </c>
      <c r="BN157">
        <f t="shared" si="22"/>
        <v>0</v>
      </c>
      <c r="BO157">
        <f t="shared" si="22"/>
        <v>0</v>
      </c>
      <c r="BP157">
        <f t="shared" si="22"/>
        <v>0</v>
      </c>
      <c r="BQ157">
        <f t="shared" si="22"/>
        <v>0</v>
      </c>
      <c r="BR157">
        <f t="shared" si="22"/>
        <v>0</v>
      </c>
      <c r="BS157">
        <f t="shared" si="22"/>
        <v>0</v>
      </c>
      <c r="BT157">
        <f t="shared" si="22"/>
        <v>0</v>
      </c>
      <c r="BU157">
        <f t="shared" si="22"/>
        <v>0</v>
      </c>
      <c r="BV157">
        <f t="shared" si="22"/>
        <v>0</v>
      </c>
      <c r="BW157">
        <f t="shared" si="22"/>
        <v>0</v>
      </c>
      <c r="BX157">
        <f t="shared" si="22"/>
        <v>0</v>
      </c>
      <c r="BY157">
        <f t="shared" si="22"/>
        <v>0</v>
      </c>
      <c r="BZ157">
        <f t="shared" si="22"/>
        <v>0</v>
      </c>
      <c r="CA157">
        <f t="shared" si="22"/>
        <v>0</v>
      </c>
      <c r="CB157">
        <f t="shared" si="22"/>
        <v>0</v>
      </c>
      <c r="CC157">
        <f t="shared" si="22"/>
        <v>0</v>
      </c>
      <c r="CD157">
        <f t="shared" si="22"/>
        <v>46</v>
      </c>
      <c r="CE157" t="str">
        <f t="shared" si="22"/>
        <v>Ministerio de Salud y Deportes</v>
      </c>
      <c r="CF157">
        <f t="shared" si="22"/>
        <v>0</v>
      </c>
      <c r="CG157">
        <f t="shared" si="22"/>
        <v>0</v>
      </c>
      <c r="CH157">
        <f t="shared" si="22"/>
        <v>556540.96120000002</v>
      </c>
      <c r="CI157">
        <f t="shared" si="22"/>
        <v>0</v>
      </c>
      <c r="CJ157">
        <f t="shared" si="22"/>
        <v>0</v>
      </c>
      <c r="CK157">
        <f t="shared" si="22"/>
        <v>0</v>
      </c>
      <c r="CL157">
        <f t="shared" si="22"/>
        <v>8918000</v>
      </c>
      <c r="CM157">
        <f t="shared" si="22"/>
        <v>0</v>
      </c>
      <c r="CN157">
        <f t="shared" si="22"/>
        <v>0</v>
      </c>
      <c r="CO157">
        <f t="shared" si="22"/>
        <v>0</v>
      </c>
      <c r="CP157">
        <f t="shared" si="22"/>
        <v>0</v>
      </c>
      <c r="CQ157">
        <f t="shared" si="22"/>
        <v>0</v>
      </c>
      <c r="CR157">
        <f t="shared" si="22"/>
        <v>0</v>
      </c>
      <c r="CS157">
        <f t="shared" ref="CS157:DH157" si="23">CS8</f>
        <v>0</v>
      </c>
      <c r="CT157">
        <f t="shared" si="23"/>
        <v>0</v>
      </c>
      <c r="CU157">
        <f t="shared" si="23"/>
        <v>0</v>
      </c>
      <c r="CV157">
        <f t="shared" si="23"/>
        <v>0</v>
      </c>
      <c r="CW157">
        <f t="shared" si="23"/>
        <v>0</v>
      </c>
      <c r="CX157">
        <f t="shared" si="23"/>
        <v>0</v>
      </c>
      <c r="CY157">
        <f t="shared" si="23"/>
        <v>0</v>
      </c>
      <c r="CZ157">
        <f t="shared" si="23"/>
        <v>0</v>
      </c>
      <c r="DA157">
        <f t="shared" si="23"/>
        <v>0</v>
      </c>
      <c r="DB157">
        <f t="shared" si="23"/>
        <v>0</v>
      </c>
      <c r="DC157">
        <f t="shared" si="23"/>
        <v>0</v>
      </c>
      <c r="DD157">
        <f t="shared" si="23"/>
        <v>0</v>
      </c>
      <c r="DE157">
        <f t="shared" si="23"/>
        <v>591</v>
      </c>
      <c r="DF157" t="str">
        <f t="shared" si="23"/>
        <v>Empresa Estatal de Transporte por Cable "Mi teleférico"</v>
      </c>
      <c r="DG157">
        <f t="shared" si="23"/>
        <v>1211728.5</v>
      </c>
      <c r="DH157">
        <f t="shared" si="23"/>
        <v>0</v>
      </c>
    </row>
    <row r="158" spans="1:115">
      <c r="A158">
        <f t="shared" ref="A158:AF158" si="24">A9</f>
        <v>20</v>
      </c>
      <c r="B158" t="str">
        <f t="shared" si="24"/>
        <v>Ministerio de Defensa</v>
      </c>
      <c r="C158">
        <f t="shared" si="24"/>
        <v>0</v>
      </c>
      <c r="D158">
        <f t="shared" si="24"/>
        <v>0</v>
      </c>
      <c r="E158">
        <f t="shared" si="24"/>
        <v>0</v>
      </c>
      <c r="F158">
        <f t="shared" si="24"/>
        <v>278.39999999999998</v>
      </c>
      <c r="G158">
        <f t="shared" si="24"/>
        <v>0</v>
      </c>
      <c r="H158">
        <f t="shared" si="24"/>
        <v>999.97</v>
      </c>
      <c r="I158">
        <f t="shared" si="24"/>
        <v>0</v>
      </c>
      <c r="J158">
        <f t="shared" si="24"/>
        <v>240936.93</v>
      </c>
      <c r="K158">
        <f t="shared" si="24"/>
        <v>0</v>
      </c>
      <c r="L158">
        <f t="shared" si="24"/>
        <v>0</v>
      </c>
      <c r="M158">
        <f t="shared" si="24"/>
        <v>0</v>
      </c>
      <c r="N158">
        <f t="shared" si="24"/>
        <v>0</v>
      </c>
      <c r="O158">
        <f t="shared" si="24"/>
        <v>0</v>
      </c>
      <c r="P158">
        <f t="shared" si="24"/>
        <v>0</v>
      </c>
      <c r="Q158">
        <f t="shared" si="24"/>
        <v>0</v>
      </c>
      <c r="R158">
        <f t="shared" si="24"/>
        <v>0</v>
      </c>
      <c r="S158">
        <f t="shared" si="24"/>
        <v>0</v>
      </c>
      <c r="T158">
        <f t="shared" si="24"/>
        <v>0</v>
      </c>
      <c r="U158">
        <f t="shared" si="24"/>
        <v>0</v>
      </c>
      <c r="V158">
        <f t="shared" si="24"/>
        <v>0</v>
      </c>
      <c r="W158">
        <f t="shared" si="24"/>
        <v>0</v>
      </c>
      <c r="X158">
        <f t="shared" si="24"/>
        <v>0</v>
      </c>
      <c r="Y158">
        <f t="shared" si="24"/>
        <v>0</v>
      </c>
      <c r="Z158">
        <f t="shared" si="24"/>
        <v>0</v>
      </c>
      <c r="AA158">
        <f t="shared" si="24"/>
        <v>0</v>
      </c>
      <c r="AB158" t="str">
        <f t="shared" si="24"/>
        <v>99 - 03</v>
      </c>
      <c r="AC158" t="str">
        <f t="shared" si="24"/>
        <v>Dirección General de Crédito Público</v>
      </c>
      <c r="AD158">
        <f t="shared" si="24"/>
        <v>315800949.20000011</v>
      </c>
      <c r="AE158">
        <f t="shared" si="24"/>
        <v>0</v>
      </c>
      <c r="AF158">
        <f t="shared" si="24"/>
        <v>18032373.93</v>
      </c>
      <c r="AG158">
        <f t="shared" ref="AG158:BL158" si="25">AG9</f>
        <v>0</v>
      </c>
      <c r="AH158">
        <f t="shared" si="25"/>
        <v>418154687.89000005</v>
      </c>
      <c r="AI158">
        <f t="shared" si="25"/>
        <v>0</v>
      </c>
      <c r="AJ158">
        <f t="shared" si="25"/>
        <v>335677868.32999992</v>
      </c>
      <c r="AK158">
        <f t="shared" si="25"/>
        <v>0</v>
      </c>
      <c r="AL158">
        <f t="shared" si="25"/>
        <v>0</v>
      </c>
      <c r="AM158">
        <f t="shared" si="25"/>
        <v>0</v>
      </c>
      <c r="AN158">
        <f t="shared" si="25"/>
        <v>0</v>
      </c>
      <c r="AO158">
        <f t="shared" si="25"/>
        <v>0</v>
      </c>
      <c r="AP158">
        <f t="shared" si="25"/>
        <v>0</v>
      </c>
      <c r="AQ158">
        <f t="shared" si="25"/>
        <v>0</v>
      </c>
      <c r="AR158">
        <f t="shared" si="25"/>
        <v>0</v>
      </c>
      <c r="AS158">
        <f t="shared" si="25"/>
        <v>0</v>
      </c>
      <c r="AT158">
        <f t="shared" si="25"/>
        <v>0</v>
      </c>
      <c r="AU158">
        <f t="shared" si="25"/>
        <v>0</v>
      </c>
      <c r="AV158">
        <f t="shared" si="25"/>
        <v>0</v>
      </c>
      <c r="AW158">
        <f t="shared" si="25"/>
        <v>0</v>
      </c>
      <c r="AX158">
        <f t="shared" si="25"/>
        <v>0</v>
      </c>
      <c r="AY158">
        <f t="shared" si="25"/>
        <v>0</v>
      </c>
      <c r="AZ158">
        <f t="shared" si="25"/>
        <v>0</v>
      </c>
      <c r="BA158">
        <f t="shared" si="25"/>
        <v>0</v>
      </c>
      <c r="BB158">
        <f t="shared" si="25"/>
        <v>0</v>
      </c>
      <c r="BC158">
        <f t="shared" si="25"/>
        <v>46</v>
      </c>
      <c r="BD158" t="str">
        <f t="shared" si="25"/>
        <v>Ministerio de Salud y Deportes</v>
      </c>
      <c r="BE158">
        <f t="shared" si="25"/>
        <v>0</v>
      </c>
      <c r="BF158">
        <f t="shared" si="25"/>
        <v>0</v>
      </c>
      <c r="BG158">
        <f t="shared" si="25"/>
        <v>0</v>
      </c>
      <c r="BH158">
        <f t="shared" si="25"/>
        <v>556540.96</v>
      </c>
      <c r="BI158">
        <f t="shared" si="25"/>
        <v>0</v>
      </c>
      <c r="BJ158">
        <f t="shared" si="25"/>
        <v>0</v>
      </c>
      <c r="BK158">
        <f t="shared" si="25"/>
        <v>0</v>
      </c>
      <c r="BL158">
        <f t="shared" si="25"/>
        <v>8918000</v>
      </c>
      <c r="BM158">
        <f t="shared" ref="BM158:CR158" si="26">BM9</f>
        <v>0</v>
      </c>
      <c r="BN158">
        <f t="shared" si="26"/>
        <v>0</v>
      </c>
      <c r="BO158">
        <f t="shared" si="26"/>
        <v>0</v>
      </c>
      <c r="BP158">
        <f t="shared" si="26"/>
        <v>0</v>
      </c>
      <c r="BQ158">
        <f t="shared" si="26"/>
        <v>0</v>
      </c>
      <c r="BR158">
        <f t="shared" si="26"/>
        <v>0</v>
      </c>
      <c r="BS158">
        <f t="shared" si="26"/>
        <v>0</v>
      </c>
      <c r="BT158">
        <f t="shared" si="26"/>
        <v>0</v>
      </c>
      <c r="BU158">
        <f t="shared" si="26"/>
        <v>0</v>
      </c>
      <c r="BV158">
        <f t="shared" si="26"/>
        <v>0</v>
      </c>
      <c r="BW158">
        <f t="shared" si="26"/>
        <v>0</v>
      </c>
      <c r="BX158">
        <f t="shared" si="26"/>
        <v>0</v>
      </c>
      <c r="BY158">
        <f t="shared" si="26"/>
        <v>0</v>
      </c>
      <c r="BZ158">
        <f t="shared" si="26"/>
        <v>0</v>
      </c>
      <c r="CA158">
        <f t="shared" si="26"/>
        <v>0</v>
      </c>
      <c r="CB158">
        <f t="shared" si="26"/>
        <v>0</v>
      </c>
      <c r="CC158">
        <f t="shared" si="26"/>
        <v>0</v>
      </c>
      <c r="CD158">
        <f t="shared" si="26"/>
        <v>86</v>
      </c>
      <c r="CE158" t="str">
        <f t="shared" si="26"/>
        <v>Ministerio de Medio Ambiente y Agua</v>
      </c>
      <c r="CF158">
        <f t="shared" si="26"/>
        <v>0</v>
      </c>
      <c r="CG158">
        <f t="shared" si="26"/>
        <v>0</v>
      </c>
      <c r="CH158">
        <f t="shared" si="26"/>
        <v>1514634.835</v>
      </c>
      <c r="CI158">
        <f t="shared" si="26"/>
        <v>0</v>
      </c>
      <c r="CJ158">
        <f t="shared" si="26"/>
        <v>0</v>
      </c>
      <c r="CK158">
        <f t="shared" si="26"/>
        <v>0</v>
      </c>
      <c r="CL158">
        <f t="shared" si="26"/>
        <v>0</v>
      </c>
      <c r="CM158">
        <f t="shared" si="26"/>
        <v>0</v>
      </c>
      <c r="CN158">
        <f t="shared" si="26"/>
        <v>0</v>
      </c>
      <c r="CO158">
        <f t="shared" si="26"/>
        <v>0</v>
      </c>
      <c r="CP158">
        <f t="shared" si="26"/>
        <v>0</v>
      </c>
      <c r="CQ158">
        <f t="shared" si="26"/>
        <v>0</v>
      </c>
      <c r="CR158">
        <f t="shared" si="26"/>
        <v>0</v>
      </c>
      <c r="CS158">
        <f t="shared" ref="CS158:DH158" si="27">CS9</f>
        <v>0</v>
      </c>
      <c r="CT158">
        <f t="shared" si="27"/>
        <v>0</v>
      </c>
      <c r="CU158">
        <f t="shared" si="27"/>
        <v>0</v>
      </c>
      <c r="CV158">
        <f t="shared" si="27"/>
        <v>0</v>
      </c>
      <c r="CW158">
        <f t="shared" si="27"/>
        <v>0</v>
      </c>
      <c r="CX158">
        <f t="shared" si="27"/>
        <v>0</v>
      </c>
      <c r="CY158">
        <f t="shared" si="27"/>
        <v>0</v>
      </c>
      <c r="CZ158">
        <f t="shared" si="27"/>
        <v>0</v>
      </c>
      <c r="DA158">
        <f t="shared" si="27"/>
        <v>0</v>
      </c>
      <c r="DB158">
        <f t="shared" si="27"/>
        <v>0</v>
      </c>
      <c r="DC158">
        <f t="shared" si="27"/>
        <v>0</v>
      </c>
      <c r="DD158">
        <f t="shared" si="27"/>
        <v>0</v>
      </c>
      <c r="DE158">
        <f t="shared" si="27"/>
        <v>670</v>
      </c>
      <c r="DF158" t="str">
        <f t="shared" si="27"/>
        <v>Órgano Electoral Plurinacional</v>
      </c>
      <c r="DG158">
        <f t="shared" si="27"/>
        <v>1305182.5</v>
      </c>
      <c r="DH158">
        <f t="shared" si="27"/>
        <v>0</v>
      </c>
    </row>
    <row r="159" spans="1:115">
      <c r="A159">
        <f t="shared" ref="A159:AF159" si="28">A10</f>
        <v>25</v>
      </c>
      <c r="B159" t="str">
        <f t="shared" si="28"/>
        <v>Ministerio de la Presidencia</v>
      </c>
      <c r="C159">
        <f t="shared" si="28"/>
        <v>0</v>
      </c>
      <c r="D159">
        <f t="shared" si="28"/>
        <v>3321.8</v>
      </c>
      <c r="E159">
        <f t="shared" si="28"/>
        <v>0</v>
      </c>
      <c r="F159">
        <f t="shared" si="28"/>
        <v>0</v>
      </c>
      <c r="G159">
        <f t="shared" si="28"/>
        <v>0</v>
      </c>
      <c r="H159">
        <f t="shared" si="28"/>
        <v>0</v>
      </c>
      <c r="I159">
        <f t="shared" si="28"/>
        <v>0</v>
      </c>
      <c r="J159">
        <f t="shared" si="28"/>
        <v>58801.170000000006</v>
      </c>
      <c r="K159">
        <f t="shared" si="28"/>
        <v>0</v>
      </c>
      <c r="L159">
        <f t="shared" si="28"/>
        <v>0</v>
      </c>
      <c r="M159">
        <f t="shared" si="28"/>
        <v>0</v>
      </c>
      <c r="N159">
        <f t="shared" si="28"/>
        <v>0</v>
      </c>
      <c r="O159">
        <f t="shared" si="28"/>
        <v>0</v>
      </c>
      <c r="P159">
        <f t="shared" si="28"/>
        <v>0</v>
      </c>
      <c r="Q159">
        <f t="shared" si="28"/>
        <v>0</v>
      </c>
      <c r="R159">
        <f t="shared" si="28"/>
        <v>0</v>
      </c>
      <c r="S159">
        <f t="shared" si="28"/>
        <v>0</v>
      </c>
      <c r="T159">
        <f t="shared" si="28"/>
        <v>0</v>
      </c>
      <c r="U159">
        <f t="shared" si="28"/>
        <v>0</v>
      </c>
      <c r="V159">
        <f t="shared" si="28"/>
        <v>0</v>
      </c>
      <c r="W159">
        <f t="shared" si="28"/>
        <v>0</v>
      </c>
      <c r="X159">
        <f t="shared" si="28"/>
        <v>0</v>
      </c>
      <c r="Y159">
        <f t="shared" si="28"/>
        <v>0</v>
      </c>
      <c r="Z159">
        <f t="shared" si="28"/>
        <v>0</v>
      </c>
      <c r="AA159">
        <f t="shared" si="28"/>
        <v>0</v>
      </c>
      <c r="AB159">
        <f t="shared" si="28"/>
        <v>291</v>
      </c>
      <c r="AC159" t="str">
        <f t="shared" si="28"/>
        <v>Administradora Boliviana de Carreteras</v>
      </c>
      <c r="AD159">
        <f t="shared" si="28"/>
        <v>0</v>
      </c>
      <c r="AE159">
        <f t="shared" si="28"/>
        <v>105731519.81</v>
      </c>
      <c r="AF159">
        <f t="shared" si="28"/>
        <v>0</v>
      </c>
      <c r="AG159">
        <f t="shared" ref="AG159:BL159" si="29">AG10</f>
        <v>13984743.040000001</v>
      </c>
      <c r="AH159">
        <f t="shared" si="29"/>
        <v>0</v>
      </c>
      <c r="AI159">
        <f t="shared" si="29"/>
        <v>128079796.00999999</v>
      </c>
      <c r="AJ159">
        <f t="shared" si="29"/>
        <v>0</v>
      </c>
      <c r="AK159">
        <f t="shared" si="29"/>
        <v>50798131.450000003</v>
      </c>
      <c r="AL159">
        <f t="shared" si="29"/>
        <v>0</v>
      </c>
      <c r="AM159">
        <f t="shared" si="29"/>
        <v>0</v>
      </c>
      <c r="AN159">
        <f t="shared" si="29"/>
        <v>0</v>
      </c>
      <c r="AO159">
        <f t="shared" si="29"/>
        <v>0</v>
      </c>
      <c r="AP159">
        <f t="shared" si="29"/>
        <v>0</v>
      </c>
      <c r="AQ159">
        <f t="shared" si="29"/>
        <v>0</v>
      </c>
      <c r="AR159">
        <f t="shared" si="29"/>
        <v>0</v>
      </c>
      <c r="AS159">
        <f t="shared" si="29"/>
        <v>0</v>
      </c>
      <c r="AT159">
        <f t="shared" si="29"/>
        <v>0</v>
      </c>
      <c r="AU159">
        <f t="shared" si="29"/>
        <v>0</v>
      </c>
      <c r="AV159">
        <f t="shared" si="29"/>
        <v>0</v>
      </c>
      <c r="AW159">
        <f t="shared" si="29"/>
        <v>0</v>
      </c>
      <c r="AX159">
        <f t="shared" si="29"/>
        <v>0</v>
      </c>
      <c r="AY159">
        <f t="shared" si="29"/>
        <v>0</v>
      </c>
      <c r="AZ159">
        <f t="shared" si="29"/>
        <v>0</v>
      </c>
      <c r="BA159">
        <f t="shared" si="29"/>
        <v>0</v>
      </c>
      <c r="BB159">
        <f t="shared" si="29"/>
        <v>0</v>
      </c>
      <c r="BC159">
        <f t="shared" si="29"/>
        <v>253</v>
      </c>
      <c r="BD159" t="str">
        <f t="shared" si="29"/>
        <v>Entidad Ejecutora de Medio Ambiente y Agua</v>
      </c>
      <c r="BE159">
        <f t="shared" si="29"/>
        <v>0</v>
      </c>
      <c r="BF159">
        <f t="shared" si="29"/>
        <v>0</v>
      </c>
      <c r="BG159">
        <f t="shared" si="29"/>
        <v>66186.720000000001</v>
      </c>
      <c r="BH159">
        <f t="shared" si="29"/>
        <v>0</v>
      </c>
      <c r="BI159">
        <f t="shared" si="29"/>
        <v>261275.09</v>
      </c>
      <c r="BJ159">
        <f t="shared" si="29"/>
        <v>15054482.66</v>
      </c>
      <c r="BK159">
        <f t="shared" si="29"/>
        <v>0</v>
      </c>
      <c r="BL159">
        <f t="shared" si="29"/>
        <v>8232000</v>
      </c>
      <c r="BM159">
        <f t="shared" ref="BM159:CR159" si="30">BM10</f>
        <v>0</v>
      </c>
      <c r="BN159">
        <f t="shared" si="30"/>
        <v>0</v>
      </c>
      <c r="BO159">
        <f t="shared" si="30"/>
        <v>0</v>
      </c>
      <c r="BP159">
        <f t="shared" si="30"/>
        <v>0</v>
      </c>
      <c r="BQ159">
        <f t="shared" si="30"/>
        <v>0</v>
      </c>
      <c r="BR159">
        <f t="shared" si="30"/>
        <v>0</v>
      </c>
      <c r="BS159">
        <f t="shared" si="30"/>
        <v>0</v>
      </c>
      <c r="BT159">
        <f t="shared" si="30"/>
        <v>0</v>
      </c>
      <c r="BU159">
        <f t="shared" si="30"/>
        <v>0</v>
      </c>
      <c r="BV159">
        <f t="shared" si="30"/>
        <v>0</v>
      </c>
      <c r="BW159">
        <f t="shared" si="30"/>
        <v>0</v>
      </c>
      <c r="BX159">
        <f t="shared" si="30"/>
        <v>0</v>
      </c>
      <c r="BY159">
        <f t="shared" si="30"/>
        <v>0</v>
      </c>
      <c r="BZ159">
        <f t="shared" si="30"/>
        <v>0</v>
      </c>
      <c r="CA159">
        <f t="shared" si="30"/>
        <v>0</v>
      </c>
      <c r="CB159">
        <f t="shared" si="30"/>
        <v>0</v>
      </c>
      <c r="CC159">
        <f t="shared" si="30"/>
        <v>0</v>
      </c>
      <c r="CD159">
        <f t="shared" si="30"/>
        <v>212</v>
      </c>
      <c r="CE159" t="str">
        <f t="shared" si="30"/>
        <v>Instituto Nacional de Reforma Agraria</v>
      </c>
      <c r="CF159">
        <f t="shared" si="30"/>
        <v>0</v>
      </c>
      <c r="CG159">
        <f t="shared" si="30"/>
        <v>0</v>
      </c>
      <c r="CH159">
        <f t="shared" si="30"/>
        <v>0</v>
      </c>
      <c r="CI159">
        <f t="shared" si="30"/>
        <v>0</v>
      </c>
      <c r="CJ159">
        <f t="shared" si="30"/>
        <v>2279742.64</v>
      </c>
      <c r="CK159">
        <f t="shared" si="30"/>
        <v>0</v>
      </c>
      <c r="CL159">
        <f t="shared" si="30"/>
        <v>0</v>
      </c>
      <c r="CM159">
        <f t="shared" si="30"/>
        <v>0</v>
      </c>
      <c r="CN159">
        <f t="shared" si="30"/>
        <v>0</v>
      </c>
      <c r="CO159">
        <f t="shared" si="30"/>
        <v>0</v>
      </c>
      <c r="CP159">
        <f t="shared" si="30"/>
        <v>0</v>
      </c>
      <c r="CQ159">
        <f t="shared" si="30"/>
        <v>0</v>
      </c>
      <c r="CR159">
        <f t="shared" si="30"/>
        <v>0</v>
      </c>
      <c r="CS159">
        <f t="shared" ref="CS159:DH159" si="31">CS10</f>
        <v>0</v>
      </c>
      <c r="CT159">
        <f t="shared" si="31"/>
        <v>0</v>
      </c>
      <c r="CU159">
        <f t="shared" si="31"/>
        <v>0</v>
      </c>
      <c r="CV159">
        <f t="shared" si="31"/>
        <v>0</v>
      </c>
      <c r="CW159">
        <f t="shared" si="31"/>
        <v>0</v>
      </c>
      <c r="CX159">
        <f t="shared" si="31"/>
        <v>0</v>
      </c>
      <c r="CY159">
        <f t="shared" si="31"/>
        <v>0</v>
      </c>
      <c r="CZ159">
        <f t="shared" si="31"/>
        <v>0</v>
      </c>
      <c r="DA159">
        <f t="shared" si="31"/>
        <v>0</v>
      </c>
      <c r="DB159">
        <f t="shared" si="31"/>
        <v>0</v>
      </c>
      <c r="DC159">
        <f t="shared" si="31"/>
        <v>0</v>
      </c>
      <c r="DD159">
        <f t="shared" si="31"/>
        <v>0</v>
      </c>
      <c r="DE159">
        <f t="shared" si="31"/>
        <v>25</v>
      </c>
      <c r="DF159" t="str">
        <f t="shared" si="31"/>
        <v>Ministerio de la Presidencia</v>
      </c>
      <c r="DG159">
        <f t="shared" si="31"/>
        <v>616595.98</v>
      </c>
      <c r="DH159">
        <f t="shared" si="31"/>
        <v>0</v>
      </c>
    </row>
    <row r="160" spans="1:115">
      <c r="A160">
        <f t="shared" ref="A160:AF160" si="32">A11</f>
        <v>35</v>
      </c>
      <c r="B160" t="str">
        <f t="shared" si="32"/>
        <v>Ministerio de Economía y Finanzas Públicas</v>
      </c>
      <c r="C160">
        <f t="shared" si="32"/>
        <v>0</v>
      </c>
      <c r="D160">
        <f t="shared" si="32"/>
        <v>5314.33</v>
      </c>
      <c r="E160">
        <f t="shared" si="32"/>
        <v>0</v>
      </c>
      <c r="F160">
        <f t="shared" si="32"/>
        <v>1640</v>
      </c>
      <c r="G160">
        <f t="shared" si="32"/>
        <v>0</v>
      </c>
      <c r="H160">
        <f t="shared" si="32"/>
        <v>17953.349999999999</v>
      </c>
      <c r="I160">
        <f t="shared" si="32"/>
        <v>0</v>
      </c>
      <c r="J160">
        <f t="shared" si="32"/>
        <v>20537.800000000003</v>
      </c>
      <c r="K160">
        <f t="shared" si="32"/>
        <v>0</v>
      </c>
      <c r="L160">
        <f t="shared" si="32"/>
        <v>0</v>
      </c>
      <c r="M160">
        <f t="shared" si="32"/>
        <v>0</v>
      </c>
      <c r="N160">
        <f t="shared" si="32"/>
        <v>0</v>
      </c>
      <c r="O160">
        <f t="shared" si="32"/>
        <v>0</v>
      </c>
      <c r="P160">
        <f t="shared" si="32"/>
        <v>0</v>
      </c>
      <c r="Q160">
        <f t="shared" si="32"/>
        <v>0</v>
      </c>
      <c r="R160">
        <f t="shared" si="32"/>
        <v>0</v>
      </c>
      <c r="S160">
        <f t="shared" si="32"/>
        <v>0</v>
      </c>
      <c r="T160">
        <f t="shared" si="32"/>
        <v>0</v>
      </c>
      <c r="U160">
        <f t="shared" si="32"/>
        <v>0</v>
      </c>
      <c r="V160">
        <f t="shared" si="32"/>
        <v>0</v>
      </c>
      <c r="W160">
        <f t="shared" si="32"/>
        <v>0</v>
      </c>
      <c r="X160">
        <f t="shared" si="32"/>
        <v>0</v>
      </c>
      <c r="Y160">
        <f t="shared" si="32"/>
        <v>0</v>
      </c>
      <c r="Z160">
        <f t="shared" si="32"/>
        <v>0</v>
      </c>
      <c r="AA160">
        <f t="shared" si="32"/>
        <v>0</v>
      </c>
      <c r="AB160">
        <f t="shared" si="32"/>
        <v>513</v>
      </c>
      <c r="AC160" t="str">
        <f t="shared" si="32"/>
        <v>Yacimientos Petrolíferos Fiscales Bolivianos</v>
      </c>
      <c r="AD160">
        <f t="shared" si="32"/>
        <v>0</v>
      </c>
      <c r="AE160">
        <f t="shared" si="32"/>
        <v>5354584.9399999995</v>
      </c>
      <c r="AF160">
        <f t="shared" si="32"/>
        <v>0</v>
      </c>
      <c r="AG160">
        <f t="shared" ref="AG160:BL160" si="33">AG11</f>
        <v>429478.39</v>
      </c>
      <c r="AH160">
        <f t="shared" si="33"/>
        <v>0</v>
      </c>
      <c r="AI160">
        <f t="shared" si="33"/>
        <v>429478.39</v>
      </c>
      <c r="AJ160">
        <f t="shared" si="33"/>
        <v>0</v>
      </c>
      <c r="AK160">
        <f t="shared" si="33"/>
        <v>259893639.43000001</v>
      </c>
      <c r="AL160">
        <f t="shared" si="33"/>
        <v>0</v>
      </c>
      <c r="AM160">
        <f t="shared" si="33"/>
        <v>0</v>
      </c>
      <c r="AN160">
        <f t="shared" si="33"/>
        <v>0</v>
      </c>
      <c r="AO160">
        <f t="shared" si="33"/>
        <v>0</v>
      </c>
      <c r="AP160">
        <f t="shared" si="33"/>
        <v>0</v>
      </c>
      <c r="AQ160">
        <f t="shared" si="33"/>
        <v>0</v>
      </c>
      <c r="AR160">
        <f t="shared" si="33"/>
        <v>0</v>
      </c>
      <c r="AS160">
        <f t="shared" si="33"/>
        <v>0</v>
      </c>
      <c r="AT160">
        <f t="shared" si="33"/>
        <v>0</v>
      </c>
      <c r="AU160">
        <f t="shared" si="33"/>
        <v>0</v>
      </c>
      <c r="AV160">
        <f t="shared" si="33"/>
        <v>0</v>
      </c>
      <c r="AW160">
        <f t="shared" si="33"/>
        <v>0</v>
      </c>
      <c r="AX160">
        <f t="shared" si="33"/>
        <v>0</v>
      </c>
      <c r="AY160">
        <f t="shared" si="33"/>
        <v>0</v>
      </c>
      <c r="AZ160">
        <f t="shared" si="33"/>
        <v>0</v>
      </c>
      <c r="BA160">
        <f t="shared" si="33"/>
        <v>0</v>
      </c>
      <c r="BB160">
        <f t="shared" si="33"/>
        <v>0</v>
      </c>
      <c r="BC160">
        <f t="shared" si="33"/>
        <v>66</v>
      </c>
      <c r="BD160" t="str">
        <f t="shared" si="33"/>
        <v>Ministerio de Planificación del Desarrollo</v>
      </c>
      <c r="BE160">
        <f t="shared" si="33"/>
        <v>0</v>
      </c>
      <c r="BF160">
        <f t="shared" si="33"/>
        <v>0</v>
      </c>
      <c r="BG160">
        <f t="shared" si="33"/>
        <v>0</v>
      </c>
      <c r="BH160">
        <f t="shared" si="33"/>
        <v>0</v>
      </c>
      <c r="BI160">
        <f t="shared" si="33"/>
        <v>0</v>
      </c>
      <c r="BJ160">
        <f t="shared" si="33"/>
        <v>231991.75</v>
      </c>
      <c r="BK160">
        <f t="shared" si="33"/>
        <v>1696737.9</v>
      </c>
      <c r="BL160">
        <f t="shared" si="33"/>
        <v>11945.65</v>
      </c>
      <c r="BM160">
        <f t="shared" ref="BM160:CR160" si="34">BM11</f>
        <v>0</v>
      </c>
      <c r="BN160">
        <f t="shared" si="34"/>
        <v>0</v>
      </c>
      <c r="BO160">
        <f t="shared" si="34"/>
        <v>0</v>
      </c>
      <c r="BP160">
        <f t="shared" si="34"/>
        <v>0</v>
      </c>
      <c r="BQ160">
        <f t="shared" si="34"/>
        <v>0</v>
      </c>
      <c r="BR160">
        <f t="shared" si="34"/>
        <v>0</v>
      </c>
      <c r="BS160">
        <f t="shared" si="34"/>
        <v>0</v>
      </c>
      <c r="BT160">
        <f t="shared" si="34"/>
        <v>0</v>
      </c>
      <c r="BU160">
        <f t="shared" si="34"/>
        <v>0</v>
      </c>
      <c r="BV160">
        <f t="shared" si="34"/>
        <v>0</v>
      </c>
      <c r="BW160">
        <f t="shared" si="34"/>
        <v>0</v>
      </c>
      <c r="BX160">
        <f t="shared" si="34"/>
        <v>0</v>
      </c>
      <c r="BY160">
        <f t="shared" si="34"/>
        <v>0</v>
      </c>
      <c r="BZ160">
        <f t="shared" si="34"/>
        <v>0</v>
      </c>
      <c r="CA160">
        <f t="shared" si="34"/>
        <v>0</v>
      </c>
      <c r="CB160">
        <f t="shared" si="34"/>
        <v>0</v>
      </c>
      <c r="CC160">
        <f t="shared" si="34"/>
        <v>0</v>
      </c>
      <c r="CD160">
        <f t="shared" si="34"/>
        <v>253</v>
      </c>
      <c r="CE160" t="str">
        <f t="shared" si="34"/>
        <v>Entidad Ejecutora de Medio Ambiente y Agua</v>
      </c>
      <c r="CF160">
        <f t="shared" si="34"/>
        <v>0</v>
      </c>
      <c r="CG160">
        <f t="shared" si="34"/>
        <v>0</v>
      </c>
      <c r="CH160">
        <f t="shared" si="34"/>
        <v>0</v>
      </c>
      <c r="CI160">
        <f t="shared" si="34"/>
        <v>0</v>
      </c>
      <c r="CJ160">
        <f t="shared" si="34"/>
        <v>15054482.66</v>
      </c>
      <c r="CK160">
        <f t="shared" si="34"/>
        <v>0</v>
      </c>
      <c r="CL160">
        <f t="shared" si="34"/>
        <v>8232000</v>
      </c>
      <c r="CM160">
        <f t="shared" si="34"/>
        <v>0</v>
      </c>
      <c r="CN160">
        <f t="shared" si="34"/>
        <v>0</v>
      </c>
      <c r="CO160">
        <f t="shared" si="34"/>
        <v>0</v>
      </c>
      <c r="CP160">
        <f t="shared" si="34"/>
        <v>0</v>
      </c>
      <c r="CQ160">
        <f t="shared" si="34"/>
        <v>0</v>
      </c>
      <c r="CR160">
        <f t="shared" si="34"/>
        <v>0</v>
      </c>
      <c r="CS160">
        <f t="shared" ref="CS160:DH160" si="35">CS11</f>
        <v>0</v>
      </c>
      <c r="CT160">
        <f t="shared" si="35"/>
        <v>0</v>
      </c>
      <c r="CU160">
        <f t="shared" si="35"/>
        <v>0</v>
      </c>
      <c r="CV160">
        <f t="shared" si="35"/>
        <v>0</v>
      </c>
      <c r="CW160">
        <f t="shared" si="35"/>
        <v>0</v>
      </c>
      <c r="CX160">
        <f t="shared" si="35"/>
        <v>0</v>
      </c>
      <c r="CY160">
        <f t="shared" si="35"/>
        <v>0</v>
      </c>
      <c r="CZ160">
        <f t="shared" si="35"/>
        <v>0</v>
      </c>
      <c r="DA160">
        <f t="shared" si="35"/>
        <v>0</v>
      </c>
      <c r="DB160">
        <f t="shared" si="35"/>
        <v>0</v>
      </c>
      <c r="DC160">
        <f t="shared" si="35"/>
        <v>0</v>
      </c>
      <c r="DD160">
        <f t="shared" si="35"/>
        <v>0</v>
      </c>
      <c r="DE160">
        <f t="shared" si="35"/>
        <v>291</v>
      </c>
      <c r="DF160" t="str">
        <f t="shared" si="35"/>
        <v>Administradora Boliviana de Carreteras</v>
      </c>
      <c r="DG160">
        <f t="shared" si="35"/>
        <v>8543971.0299999993</v>
      </c>
      <c r="DH160">
        <f t="shared" si="35"/>
        <v>0</v>
      </c>
    </row>
    <row r="161" spans="1:112">
      <c r="A161">
        <f t="shared" ref="A161:AF161" si="36">A12</f>
        <v>41</v>
      </c>
      <c r="B161" t="str">
        <f t="shared" si="36"/>
        <v>Ministerio de Desarrollo Productivo y Economía Plural</v>
      </c>
      <c r="C161">
        <f t="shared" si="36"/>
        <v>0</v>
      </c>
      <c r="D161">
        <f t="shared" si="36"/>
        <v>0</v>
      </c>
      <c r="E161">
        <f t="shared" si="36"/>
        <v>0</v>
      </c>
      <c r="F161">
        <f t="shared" si="36"/>
        <v>0</v>
      </c>
      <c r="G161">
        <f t="shared" si="36"/>
        <v>0</v>
      </c>
      <c r="H161">
        <f t="shared" si="36"/>
        <v>0</v>
      </c>
      <c r="I161">
        <f t="shared" si="36"/>
        <v>1109.1500000000001</v>
      </c>
      <c r="J161">
        <f t="shared" si="36"/>
        <v>779837.56</v>
      </c>
      <c r="K161">
        <f t="shared" si="36"/>
        <v>0</v>
      </c>
      <c r="L161">
        <f t="shared" si="36"/>
        <v>0</v>
      </c>
      <c r="M161">
        <f t="shared" si="36"/>
        <v>0</v>
      </c>
      <c r="N161">
        <f t="shared" si="36"/>
        <v>0</v>
      </c>
      <c r="O161">
        <f t="shared" si="36"/>
        <v>0</v>
      </c>
      <c r="P161">
        <f t="shared" si="36"/>
        <v>0</v>
      </c>
      <c r="Q161">
        <f t="shared" si="36"/>
        <v>0</v>
      </c>
      <c r="R161">
        <f t="shared" si="36"/>
        <v>0</v>
      </c>
      <c r="S161">
        <f t="shared" si="36"/>
        <v>0</v>
      </c>
      <c r="T161">
        <f t="shared" si="36"/>
        <v>0</v>
      </c>
      <c r="U161">
        <f t="shared" si="36"/>
        <v>0</v>
      </c>
      <c r="V161">
        <f t="shared" si="36"/>
        <v>0</v>
      </c>
      <c r="W161">
        <f t="shared" si="36"/>
        <v>0</v>
      </c>
      <c r="X161">
        <f t="shared" si="36"/>
        <v>0</v>
      </c>
      <c r="Y161">
        <f t="shared" si="36"/>
        <v>0</v>
      </c>
      <c r="Z161">
        <f t="shared" si="36"/>
        <v>0</v>
      </c>
      <c r="AA161">
        <f t="shared" si="36"/>
        <v>0</v>
      </c>
      <c r="AB161">
        <f t="shared" si="36"/>
        <v>86</v>
      </c>
      <c r="AC161" t="str">
        <f t="shared" si="36"/>
        <v>Ministerio de Medio Ambiente y Agua</v>
      </c>
      <c r="AD161">
        <f t="shared" si="36"/>
        <v>0</v>
      </c>
      <c r="AE161">
        <f t="shared" si="36"/>
        <v>0</v>
      </c>
      <c r="AF161">
        <f t="shared" si="36"/>
        <v>120.06</v>
      </c>
      <c r="AG161">
        <f t="shared" ref="AG161:BL161" si="37">AG12</f>
        <v>16004078.229999999</v>
      </c>
      <c r="AH161">
        <f t="shared" si="37"/>
        <v>0</v>
      </c>
      <c r="AI161">
        <f t="shared" si="37"/>
        <v>0</v>
      </c>
      <c r="AJ161">
        <f t="shared" si="37"/>
        <v>60.03</v>
      </c>
      <c r="AK161">
        <f t="shared" si="37"/>
        <v>259822.5</v>
      </c>
      <c r="AL161">
        <f t="shared" si="37"/>
        <v>0</v>
      </c>
      <c r="AM161">
        <f t="shared" si="37"/>
        <v>0</v>
      </c>
      <c r="AN161">
        <f t="shared" si="37"/>
        <v>0</v>
      </c>
      <c r="AO161">
        <f t="shared" si="37"/>
        <v>0</v>
      </c>
      <c r="AP161">
        <f t="shared" si="37"/>
        <v>0</v>
      </c>
      <c r="AQ161">
        <f t="shared" si="37"/>
        <v>0</v>
      </c>
      <c r="AR161">
        <f t="shared" si="37"/>
        <v>0</v>
      </c>
      <c r="AS161">
        <f t="shared" si="37"/>
        <v>0</v>
      </c>
      <c r="AT161">
        <f t="shared" si="37"/>
        <v>0</v>
      </c>
      <c r="AU161">
        <f t="shared" si="37"/>
        <v>0</v>
      </c>
      <c r="AV161">
        <f t="shared" si="37"/>
        <v>0</v>
      </c>
      <c r="AW161">
        <f t="shared" si="37"/>
        <v>0</v>
      </c>
      <c r="AX161">
        <f t="shared" si="37"/>
        <v>0</v>
      </c>
      <c r="AY161">
        <f t="shared" si="37"/>
        <v>0</v>
      </c>
      <c r="AZ161">
        <f t="shared" si="37"/>
        <v>0</v>
      </c>
      <c r="BA161">
        <f t="shared" si="37"/>
        <v>0</v>
      </c>
      <c r="BB161">
        <f t="shared" si="37"/>
        <v>0</v>
      </c>
      <c r="BC161">
        <f t="shared" si="37"/>
        <v>212</v>
      </c>
      <c r="BD161" t="str">
        <f t="shared" si="37"/>
        <v>Instituto Nacional de Reforma Agraria</v>
      </c>
      <c r="BE161">
        <f t="shared" si="37"/>
        <v>0</v>
      </c>
      <c r="BF161">
        <f t="shared" si="37"/>
        <v>0</v>
      </c>
      <c r="BG161">
        <f t="shared" si="37"/>
        <v>0</v>
      </c>
      <c r="BH161">
        <f t="shared" si="37"/>
        <v>0</v>
      </c>
      <c r="BI161">
        <f t="shared" si="37"/>
        <v>0</v>
      </c>
      <c r="BJ161">
        <f t="shared" si="37"/>
        <v>2279742.64</v>
      </c>
      <c r="BK161">
        <f t="shared" si="37"/>
        <v>0</v>
      </c>
      <c r="BL161">
        <f t="shared" si="37"/>
        <v>0</v>
      </c>
      <c r="BM161">
        <f t="shared" ref="BM161:CR161" si="38">BM12</f>
        <v>0</v>
      </c>
      <c r="BN161">
        <f t="shared" si="38"/>
        <v>0</v>
      </c>
      <c r="BO161">
        <f t="shared" si="38"/>
        <v>0</v>
      </c>
      <c r="BP161">
        <f t="shared" si="38"/>
        <v>0</v>
      </c>
      <c r="BQ161">
        <f t="shared" si="38"/>
        <v>0</v>
      </c>
      <c r="BR161">
        <f t="shared" si="38"/>
        <v>0</v>
      </c>
      <c r="BS161">
        <f t="shared" si="38"/>
        <v>0</v>
      </c>
      <c r="BT161">
        <f t="shared" si="38"/>
        <v>0</v>
      </c>
      <c r="BU161">
        <f t="shared" si="38"/>
        <v>0</v>
      </c>
      <c r="BV161">
        <f t="shared" si="38"/>
        <v>0</v>
      </c>
      <c r="BW161">
        <f t="shared" si="38"/>
        <v>0</v>
      </c>
      <c r="BX161">
        <f t="shared" si="38"/>
        <v>0</v>
      </c>
      <c r="BY161">
        <f t="shared" si="38"/>
        <v>0</v>
      </c>
      <c r="BZ161">
        <f t="shared" si="38"/>
        <v>0</v>
      </c>
      <c r="CA161">
        <f t="shared" si="38"/>
        <v>0</v>
      </c>
      <c r="CB161">
        <f t="shared" si="38"/>
        <v>0</v>
      </c>
      <c r="CC161">
        <f t="shared" si="38"/>
        <v>0</v>
      </c>
      <c r="CD161">
        <f t="shared" si="38"/>
        <v>47</v>
      </c>
      <c r="CE161" t="str">
        <f t="shared" si="38"/>
        <v>Ministerio de Desarrollo Rural y Tierras</v>
      </c>
      <c r="CF161">
        <f t="shared" si="38"/>
        <v>0</v>
      </c>
      <c r="CG161">
        <f t="shared" si="38"/>
        <v>0</v>
      </c>
      <c r="CH161">
        <f t="shared" si="38"/>
        <v>0</v>
      </c>
      <c r="CI161">
        <f t="shared" si="38"/>
        <v>0</v>
      </c>
      <c r="CJ161">
        <f t="shared" si="38"/>
        <v>0</v>
      </c>
      <c r="CK161">
        <f t="shared" si="38"/>
        <v>0</v>
      </c>
      <c r="CL161">
        <f t="shared" si="38"/>
        <v>4175002.8600000003</v>
      </c>
      <c r="CM161">
        <f t="shared" si="38"/>
        <v>0</v>
      </c>
      <c r="CN161">
        <f t="shared" si="38"/>
        <v>0</v>
      </c>
      <c r="CO161">
        <f t="shared" si="38"/>
        <v>0</v>
      </c>
      <c r="CP161">
        <f t="shared" si="38"/>
        <v>0</v>
      </c>
      <c r="CQ161">
        <f t="shared" si="38"/>
        <v>0</v>
      </c>
      <c r="CR161">
        <f t="shared" si="38"/>
        <v>0</v>
      </c>
      <c r="CS161">
        <f t="shared" ref="CS161:DH161" si="39">CS12</f>
        <v>0</v>
      </c>
      <c r="CT161">
        <f t="shared" si="39"/>
        <v>0</v>
      </c>
      <c r="CU161">
        <f t="shared" si="39"/>
        <v>0</v>
      </c>
      <c r="CV161">
        <f t="shared" si="39"/>
        <v>0</v>
      </c>
      <c r="CW161">
        <f t="shared" si="39"/>
        <v>0</v>
      </c>
      <c r="CX161">
        <f t="shared" si="39"/>
        <v>0</v>
      </c>
      <c r="CY161">
        <f t="shared" si="39"/>
        <v>0</v>
      </c>
      <c r="CZ161">
        <f t="shared" si="39"/>
        <v>0</v>
      </c>
      <c r="DA161">
        <f t="shared" si="39"/>
        <v>0</v>
      </c>
      <c r="DB161">
        <f t="shared" si="39"/>
        <v>0</v>
      </c>
      <c r="DC161">
        <f t="shared" si="39"/>
        <v>0</v>
      </c>
      <c r="DD161">
        <f t="shared" si="39"/>
        <v>0</v>
      </c>
      <c r="DE161">
        <f t="shared" si="39"/>
        <v>81</v>
      </c>
      <c r="DF161" t="str">
        <f t="shared" si="39"/>
        <v>Ministerio de Obras Públicas, Servicios y Vivienda</v>
      </c>
      <c r="DG161">
        <f t="shared" si="39"/>
        <v>39003996</v>
      </c>
      <c r="DH161">
        <f t="shared" si="39"/>
        <v>0</v>
      </c>
    </row>
    <row r="162" spans="1:112">
      <c r="A162">
        <f t="shared" ref="A162:AF162" si="40">A13</f>
        <v>46</v>
      </c>
      <c r="B162" t="str">
        <f t="shared" si="40"/>
        <v>Ministerio de Salud y Deportes</v>
      </c>
      <c r="C162">
        <f t="shared" si="40"/>
        <v>0</v>
      </c>
      <c r="D162">
        <f t="shared" si="40"/>
        <v>43302.15</v>
      </c>
      <c r="E162">
        <f t="shared" si="40"/>
        <v>0</v>
      </c>
      <c r="F162">
        <f t="shared" si="40"/>
        <v>12753.48</v>
      </c>
      <c r="G162">
        <f t="shared" si="40"/>
        <v>0</v>
      </c>
      <c r="H162">
        <f t="shared" si="40"/>
        <v>2058</v>
      </c>
      <c r="I162">
        <f t="shared" si="40"/>
        <v>0</v>
      </c>
      <c r="J162">
        <f t="shared" si="40"/>
        <v>218855.55</v>
      </c>
      <c r="K162">
        <f t="shared" si="40"/>
        <v>0</v>
      </c>
      <c r="L162">
        <f t="shared" si="40"/>
        <v>0</v>
      </c>
      <c r="M162">
        <f t="shared" si="40"/>
        <v>0</v>
      </c>
      <c r="N162">
        <f t="shared" si="40"/>
        <v>0</v>
      </c>
      <c r="O162">
        <f t="shared" si="40"/>
        <v>0</v>
      </c>
      <c r="P162">
        <f t="shared" si="40"/>
        <v>0</v>
      </c>
      <c r="Q162">
        <f t="shared" si="40"/>
        <v>0</v>
      </c>
      <c r="R162">
        <f t="shared" si="40"/>
        <v>0</v>
      </c>
      <c r="S162">
        <f t="shared" si="40"/>
        <v>0</v>
      </c>
      <c r="T162">
        <f t="shared" si="40"/>
        <v>0</v>
      </c>
      <c r="U162">
        <f t="shared" si="40"/>
        <v>0</v>
      </c>
      <c r="V162">
        <f t="shared" si="40"/>
        <v>0</v>
      </c>
      <c r="W162">
        <f t="shared" si="40"/>
        <v>0</v>
      </c>
      <c r="X162">
        <f t="shared" si="40"/>
        <v>0</v>
      </c>
      <c r="Y162">
        <f t="shared" si="40"/>
        <v>0</v>
      </c>
      <c r="Z162">
        <f t="shared" si="40"/>
        <v>0</v>
      </c>
      <c r="AA162">
        <f t="shared" si="40"/>
        <v>0</v>
      </c>
      <c r="AB162">
        <f t="shared" si="40"/>
        <v>514</v>
      </c>
      <c r="AC162" t="str">
        <f t="shared" si="40"/>
        <v>Empresa Nacional de Electricidad</v>
      </c>
      <c r="AD162">
        <f t="shared" si="40"/>
        <v>0</v>
      </c>
      <c r="AE162">
        <f t="shared" si="40"/>
        <v>0</v>
      </c>
      <c r="AF162">
        <f t="shared" si="40"/>
        <v>0</v>
      </c>
      <c r="AG162">
        <f t="shared" ref="AG162:BL162" si="41">AG13</f>
        <v>0</v>
      </c>
      <c r="AH162">
        <f t="shared" si="41"/>
        <v>0</v>
      </c>
      <c r="AI162">
        <f t="shared" si="41"/>
        <v>0</v>
      </c>
      <c r="AJ162">
        <f t="shared" si="41"/>
        <v>60.03</v>
      </c>
      <c r="AK162">
        <f t="shared" si="41"/>
        <v>83806009.979999989</v>
      </c>
      <c r="AL162">
        <f t="shared" si="41"/>
        <v>0</v>
      </c>
      <c r="AM162">
        <f t="shared" si="41"/>
        <v>0</v>
      </c>
      <c r="AN162">
        <f t="shared" si="41"/>
        <v>0</v>
      </c>
      <c r="AO162">
        <f t="shared" si="41"/>
        <v>0</v>
      </c>
      <c r="AP162">
        <f t="shared" si="41"/>
        <v>0</v>
      </c>
      <c r="AQ162">
        <f t="shared" si="41"/>
        <v>0</v>
      </c>
      <c r="AR162">
        <f t="shared" si="41"/>
        <v>0</v>
      </c>
      <c r="AS162">
        <f t="shared" si="41"/>
        <v>0</v>
      </c>
      <c r="AT162">
        <f t="shared" si="41"/>
        <v>0</v>
      </c>
      <c r="AU162">
        <f t="shared" si="41"/>
        <v>0</v>
      </c>
      <c r="AV162">
        <f t="shared" si="41"/>
        <v>0</v>
      </c>
      <c r="AW162">
        <f t="shared" si="41"/>
        <v>0</v>
      </c>
      <c r="AX162">
        <f t="shared" si="41"/>
        <v>0</v>
      </c>
      <c r="AY162">
        <f t="shared" si="41"/>
        <v>0</v>
      </c>
      <c r="AZ162">
        <f t="shared" si="41"/>
        <v>0</v>
      </c>
      <c r="BA162">
        <f t="shared" si="41"/>
        <v>0</v>
      </c>
      <c r="BB162">
        <f t="shared" si="41"/>
        <v>0</v>
      </c>
      <c r="BC162">
        <f t="shared" si="41"/>
        <v>20</v>
      </c>
      <c r="BD162" t="str">
        <f t="shared" si="41"/>
        <v>Ministerio de Defensa</v>
      </c>
      <c r="BE162">
        <f t="shared" si="41"/>
        <v>0</v>
      </c>
      <c r="BF162">
        <f t="shared" si="41"/>
        <v>0</v>
      </c>
      <c r="BG162">
        <f t="shared" si="41"/>
        <v>0</v>
      </c>
      <c r="BH162">
        <f t="shared" si="41"/>
        <v>0</v>
      </c>
      <c r="BI162">
        <f t="shared" si="41"/>
        <v>0</v>
      </c>
      <c r="BJ162">
        <f t="shared" si="41"/>
        <v>1106</v>
      </c>
      <c r="BK162">
        <f t="shared" si="41"/>
        <v>0</v>
      </c>
      <c r="BL162">
        <f t="shared" si="41"/>
        <v>0</v>
      </c>
      <c r="BM162">
        <f t="shared" ref="BM162:CR162" si="42">BM13</f>
        <v>0</v>
      </c>
      <c r="BN162">
        <f t="shared" si="42"/>
        <v>0</v>
      </c>
      <c r="BO162">
        <f t="shared" si="42"/>
        <v>0</v>
      </c>
      <c r="BP162">
        <f t="shared" si="42"/>
        <v>0</v>
      </c>
      <c r="BQ162">
        <f t="shared" si="42"/>
        <v>0</v>
      </c>
      <c r="BR162">
        <f t="shared" si="42"/>
        <v>0</v>
      </c>
      <c r="BS162">
        <f t="shared" si="42"/>
        <v>0</v>
      </c>
      <c r="BT162">
        <f t="shared" si="42"/>
        <v>0</v>
      </c>
      <c r="BU162">
        <f t="shared" si="42"/>
        <v>0</v>
      </c>
      <c r="BV162">
        <f t="shared" si="42"/>
        <v>0</v>
      </c>
      <c r="BW162">
        <f t="shared" si="42"/>
        <v>0</v>
      </c>
      <c r="BX162">
        <f t="shared" si="42"/>
        <v>0</v>
      </c>
      <c r="BY162">
        <f t="shared" si="42"/>
        <v>0</v>
      </c>
      <c r="BZ162">
        <f t="shared" si="42"/>
        <v>0</v>
      </c>
      <c r="CA162">
        <f t="shared" si="42"/>
        <v>0</v>
      </c>
      <c r="CB162">
        <f t="shared" si="42"/>
        <v>0</v>
      </c>
      <c r="CC162">
        <f t="shared" si="42"/>
        <v>0</v>
      </c>
      <c r="CD162">
        <f t="shared" si="42"/>
        <v>514</v>
      </c>
      <c r="CE162" t="str">
        <f t="shared" si="42"/>
        <v>Empresa Nacional de Electricidad</v>
      </c>
      <c r="CF162">
        <f t="shared" si="42"/>
        <v>0</v>
      </c>
      <c r="CG162">
        <f t="shared" si="42"/>
        <v>0</v>
      </c>
      <c r="CH162">
        <f t="shared" si="42"/>
        <v>0</v>
      </c>
      <c r="CI162">
        <f t="shared" si="42"/>
        <v>0</v>
      </c>
      <c r="CJ162">
        <f t="shared" si="42"/>
        <v>64827000</v>
      </c>
      <c r="CK162">
        <f t="shared" si="42"/>
        <v>0</v>
      </c>
      <c r="CL162">
        <f t="shared" si="42"/>
        <v>70850800.300000012</v>
      </c>
      <c r="CM162">
        <f t="shared" si="42"/>
        <v>0</v>
      </c>
      <c r="CN162">
        <f t="shared" si="42"/>
        <v>0</v>
      </c>
      <c r="CO162">
        <f t="shared" si="42"/>
        <v>0</v>
      </c>
      <c r="CP162">
        <f t="shared" si="42"/>
        <v>0</v>
      </c>
      <c r="CQ162">
        <f t="shared" si="42"/>
        <v>0</v>
      </c>
      <c r="CR162">
        <f t="shared" si="42"/>
        <v>0</v>
      </c>
      <c r="CS162">
        <f t="shared" ref="CS162:DH162" si="43">CS13</f>
        <v>0</v>
      </c>
      <c r="CT162">
        <f t="shared" si="43"/>
        <v>0</v>
      </c>
      <c r="CU162">
        <f t="shared" si="43"/>
        <v>0</v>
      </c>
      <c r="CV162">
        <f t="shared" si="43"/>
        <v>0</v>
      </c>
      <c r="CW162">
        <f t="shared" si="43"/>
        <v>0</v>
      </c>
      <c r="CX162">
        <f t="shared" si="43"/>
        <v>0</v>
      </c>
      <c r="CY162">
        <f t="shared" si="43"/>
        <v>0</v>
      </c>
      <c r="CZ162">
        <f t="shared" si="43"/>
        <v>0</v>
      </c>
      <c r="DA162">
        <f t="shared" si="43"/>
        <v>0</v>
      </c>
      <c r="DB162">
        <f t="shared" si="43"/>
        <v>0</v>
      </c>
      <c r="DC162">
        <f t="shared" si="43"/>
        <v>0</v>
      </c>
      <c r="DD162">
        <f t="shared" si="43"/>
        <v>0</v>
      </c>
      <c r="DE162">
        <f t="shared" si="43"/>
        <v>283</v>
      </c>
      <c r="DF162" t="str">
        <f t="shared" si="43"/>
        <v>Aduana Nacional</v>
      </c>
      <c r="DG162">
        <f t="shared" si="43"/>
        <v>22270419.789999999</v>
      </c>
      <c r="DH162">
        <f t="shared" si="43"/>
        <v>0</v>
      </c>
    </row>
    <row r="163" spans="1:112">
      <c r="A163">
        <f t="shared" ref="A163:AF163" si="44">A14</f>
        <v>47</v>
      </c>
      <c r="B163" t="str">
        <f t="shared" si="44"/>
        <v>Ministerio de Desarrollo Rural y Tierras</v>
      </c>
      <c r="C163">
        <f t="shared" si="44"/>
        <v>0</v>
      </c>
      <c r="D163">
        <f t="shared" si="44"/>
        <v>31223</v>
      </c>
      <c r="E163">
        <f t="shared" si="44"/>
        <v>0</v>
      </c>
      <c r="F163">
        <f t="shared" si="44"/>
        <v>17901.740000000002</v>
      </c>
      <c r="G163">
        <f t="shared" si="44"/>
        <v>0</v>
      </c>
      <c r="H163">
        <f t="shared" si="44"/>
        <v>59</v>
      </c>
      <c r="I163">
        <f t="shared" si="44"/>
        <v>0</v>
      </c>
      <c r="J163">
        <f t="shared" si="44"/>
        <v>963890.55999999994</v>
      </c>
      <c r="K163">
        <f t="shared" si="44"/>
        <v>0</v>
      </c>
      <c r="L163">
        <f t="shared" si="44"/>
        <v>0</v>
      </c>
      <c r="M163">
        <f t="shared" si="44"/>
        <v>0</v>
      </c>
      <c r="N163">
        <f t="shared" si="44"/>
        <v>0</v>
      </c>
      <c r="O163">
        <f t="shared" si="44"/>
        <v>0</v>
      </c>
      <c r="P163">
        <f t="shared" si="44"/>
        <v>0</v>
      </c>
      <c r="Q163">
        <f t="shared" si="44"/>
        <v>0</v>
      </c>
      <c r="R163">
        <f t="shared" si="44"/>
        <v>0</v>
      </c>
      <c r="S163">
        <f t="shared" si="44"/>
        <v>0</v>
      </c>
      <c r="T163">
        <f t="shared" si="44"/>
        <v>0</v>
      </c>
      <c r="U163">
        <f t="shared" si="44"/>
        <v>0</v>
      </c>
      <c r="V163">
        <f t="shared" si="44"/>
        <v>0</v>
      </c>
      <c r="W163">
        <f t="shared" si="44"/>
        <v>0</v>
      </c>
      <c r="X163">
        <f t="shared" si="44"/>
        <v>0</v>
      </c>
      <c r="Y163">
        <f t="shared" si="44"/>
        <v>0</v>
      </c>
      <c r="Z163">
        <f t="shared" si="44"/>
        <v>0</v>
      </c>
      <c r="AA163">
        <f t="shared" si="44"/>
        <v>0</v>
      </c>
      <c r="AB163">
        <f t="shared" si="44"/>
        <v>81</v>
      </c>
      <c r="AC163" t="str">
        <f t="shared" si="44"/>
        <v>Ministerio de Obras Públicas, Servicios y Vivienda</v>
      </c>
      <c r="AD163">
        <f t="shared" si="44"/>
        <v>0</v>
      </c>
      <c r="AE163">
        <f t="shared" si="44"/>
        <v>0</v>
      </c>
      <c r="AF163">
        <f t="shared" si="44"/>
        <v>0</v>
      </c>
      <c r="AG163">
        <f t="shared" ref="AG163:BL163" si="45">AG14</f>
        <v>0</v>
      </c>
      <c r="AH163">
        <f t="shared" si="45"/>
        <v>0</v>
      </c>
      <c r="AI163">
        <f t="shared" si="45"/>
        <v>0</v>
      </c>
      <c r="AJ163">
        <f t="shared" si="45"/>
        <v>60.03</v>
      </c>
      <c r="AK163">
        <f t="shared" si="45"/>
        <v>33717797.020000003</v>
      </c>
      <c r="AL163">
        <f t="shared" si="45"/>
        <v>0</v>
      </c>
      <c r="AM163">
        <f t="shared" si="45"/>
        <v>0</v>
      </c>
      <c r="AN163">
        <f t="shared" si="45"/>
        <v>0</v>
      </c>
      <c r="AO163">
        <f t="shared" si="45"/>
        <v>0</v>
      </c>
      <c r="AP163">
        <f t="shared" si="45"/>
        <v>0</v>
      </c>
      <c r="AQ163">
        <f t="shared" si="45"/>
        <v>0</v>
      </c>
      <c r="AR163">
        <f t="shared" si="45"/>
        <v>0</v>
      </c>
      <c r="AS163">
        <f t="shared" si="45"/>
        <v>0</v>
      </c>
      <c r="AT163">
        <f t="shared" si="45"/>
        <v>0</v>
      </c>
      <c r="AU163">
        <f t="shared" si="45"/>
        <v>0</v>
      </c>
      <c r="AV163">
        <f t="shared" si="45"/>
        <v>0</v>
      </c>
      <c r="AW163">
        <f t="shared" si="45"/>
        <v>0</v>
      </c>
      <c r="AX163">
        <f t="shared" si="45"/>
        <v>0</v>
      </c>
      <c r="AY163">
        <f t="shared" si="45"/>
        <v>0</v>
      </c>
      <c r="AZ163">
        <f t="shared" si="45"/>
        <v>0</v>
      </c>
      <c r="BA163">
        <f t="shared" si="45"/>
        <v>0</v>
      </c>
      <c r="BB163">
        <f t="shared" si="45"/>
        <v>0</v>
      </c>
      <c r="BC163">
        <f t="shared" si="45"/>
        <v>660</v>
      </c>
      <c r="BD163" t="str">
        <f t="shared" si="45"/>
        <v>Órgano Judicial</v>
      </c>
      <c r="BE163">
        <f t="shared" si="45"/>
        <v>0</v>
      </c>
      <c r="BF163">
        <f t="shared" si="45"/>
        <v>0</v>
      </c>
      <c r="BG163">
        <f t="shared" si="45"/>
        <v>0</v>
      </c>
      <c r="BH163">
        <f t="shared" si="45"/>
        <v>0</v>
      </c>
      <c r="BI163">
        <f t="shared" si="45"/>
        <v>0</v>
      </c>
      <c r="BJ163">
        <f t="shared" si="45"/>
        <v>24678.65</v>
      </c>
      <c r="BK163">
        <f t="shared" si="45"/>
        <v>0</v>
      </c>
      <c r="BL163">
        <f t="shared" si="45"/>
        <v>0</v>
      </c>
      <c r="BM163">
        <f t="shared" ref="BM163:CR163" si="46">BM14</f>
        <v>0</v>
      </c>
      <c r="BN163">
        <f t="shared" si="46"/>
        <v>0</v>
      </c>
      <c r="BO163">
        <f t="shared" si="46"/>
        <v>0</v>
      </c>
      <c r="BP163">
        <f t="shared" si="46"/>
        <v>0</v>
      </c>
      <c r="BQ163">
        <f t="shared" si="46"/>
        <v>0</v>
      </c>
      <c r="BR163">
        <f t="shared" si="46"/>
        <v>0</v>
      </c>
      <c r="BS163">
        <f t="shared" si="46"/>
        <v>0</v>
      </c>
      <c r="BT163">
        <f t="shared" si="46"/>
        <v>0</v>
      </c>
      <c r="BU163">
        <f t="shared" si="46"/>
        <v>0</v>
      </c>
      <c r="BV163">
        <f t="shared" si="46"/>
        <v>0</v>
      </c>
      <c r="BW163">
        <f t="shared" si="46"/>
        <v>0</v>
      </c>
      <c r="BX163">
        <f t="shared" si="46"/>
        <v>0</v>
      </c>
      <c r="BY163">
        <f t="shared" si="46"/>
        <v>0</v>
      </c>
      <c r="BZ163">
        <f t="shared" si="46"/>
        <v>0</v>
      </c>
      <c r="CA163">
        <f t="shared" si="46"/>
        <v>0</v>
      </c>
      <c r="CB163">
        <f t="shared" si="46"/>
        <v>0</v>
      </c>
      <c r="CC163">
        <f t="shared" si="46"/>
        <v>0</v>
      </c>
      <c r="CD163">
        <f t="shared" si="46"/>
        <v>383</v>
      </c>
      <c r="CE163" t="str">
        <f t="shared" si="46"/>
        <v>Agencia Boliviana de Correos "Correos de Bolivia"</v>
      </c>
      <c r="CF163">
        <f t="shared" si="46"/>
        <v>0</v>
      </c>
      <c r="CG163">
        <f t="shared" si="46"/>
        <v>0</v>
      </c>
      <c r="CH163">
        <f t="shared" si="46"/>
        <v>0</v>
      </c>
      <c r="CI163">
        <f t="shared" si="46"/>
        <v>0</v>
      </c>
      <c r="CJ163">
        <f t="shared" si="46"/>
        <v>0</v>
      </c>
      <c r="CK163">
        <f t="shared" si="46"/>
        <v>0</v>
      </c>
      <c r="CL163">
        <f t="shared" si="46"/>
        <v>62756.034600000006</v>
      </c>
      <c r="CM163">
        <f t="shared" si="46"/>
        <v>0</v>
      </c>
      <c r="CN163">
        <f t="shared" si="46"/>
        <v>0</v>
      </c>
      <c r="CO163">
        <f t="shared" si="46"/>
        <v>0</v>
      </c>
      <c r="CP163">
        <f t="shared" si="46"/>
        <v>0</v>
      </c>
      <c r="CQ163">
        <f t="shared" si="46"/>
        <v>0</v>
      </c>
      <c r="CR163">
        <f t="shared" si="46"/>
        <v>0</v>
      </c>
      <c r="CS163">
        <f t="shared" ref="CS163:DH163" si="47">CS14</f>
        <v>0</v>
      </c>
      <c r="CT163">
        <f t="shared" si="47"/>
        <v>0</v>
      </c>
      <c r="CU163">
        <f t="shared" si="47"/>
        <v>0</v>
      </c>
      <c r="CV163">
        <f t="shared" si="47"/>
        <v>0</v>
      </c>
      <c r="CW163">
        <f t="shared" si="47"/>
        <v>0</v>
      </c>
      <c r="CX163">
        <f t="shared" si="47"/>
        <v>0</v>
      </c>
      <c r="CY163">
        <f t="shared" si="47"/>
        <v>0</v>
      </c>
      <c r="CZ163">
        <f t="shared" si="47"/>
        <v>0</v>
      </c>
      <c r="DA163">
        <f t="shared" si="47"/>
        <v>0</v>
      </c>
      <c r="DB163">
        <f t="shared" si="47"/>
        <v>0</v>
      </c>
      <c r="DC163">
        <f t="shared" si="47"/>
        <v>0</v>
      </c>
      <c r="DD163">
        <f t="shared" si="47"/>
        <v>0</v>
      </c>
      <c r="DE163">
        <f t="shared" si="47"/>
        <v>78</v>
      </c>
      <c r="DF163" t="str">
        <f t="shared" si="47"/>
        <v>Ministerio de Hidrocarburos y Energías</v>
      </c>
      <c r="DG163">
        <f t="shared" si="47"/>
        <v>13149896.120000001</v>
      </c>
      <c r="DH163">
        <f t="shared" si="47"/>
        <v>0</v>
      </c>
    </row>
    <row r="164" spans="1:112">
      <c r="A164">
        <f t="shared" ref="A164:AF164" si="48">A15</f>
        <v>81</v>
      </c>
      <c r="B164" t="str">
        <f t="shared" si="48"/>
        <v>Ministerio de Obras Públicas, Servicios y Vivienda</v>
      </c>
      <c r="C164">
        <f t="shared" si="48"/>
        <v>0</v>
      </c>
      <c r="D164">
        <f t="shared" si="48"/>
        <v>936.52</v>
      </c>
      <c r="E164">
        <f t="shared" si="48"/>
        <v>0</v>
      </c>
      <c r="F164">
        <f t="shared" si="48"/>
        <v>40498.109999999993</v>
      </c>
      <c r="G164">
        <f t="shared" si="48"/>
        <v>0</v>
      </c>
      <c r="H164">
        <f t="shared" si="48"/>
        <v>52993.429999999993</v>
      </c>
      <c r="I164">
        <f t="shared" si="48"/>
        <v>0</v>
      </c>
      <c r="J164">
        <f t="shared" si="48"/>
        <v>5990626.6199999992</v>
      </c>
      <c r="K164">
        <f t="shared" si="48"/>
        <v>0</v>
      </c>
      <c r="L164">
        <f t="shared" si="48"/>
        <v>0</v>
      </c>
      <c r="M164">
        <f t="shared" si="48"/>
        <v>0</v>
      </c>
      <c r="N164">
        <f t="shared" si="48"/>
        <v>0</v>
      </c>
      <c r="O164">
        <f t="shared" si="48"/>
        <v>0</v>
      </c>
      <c r="P164">
        <f t="shared" si="48"/>
        <v>0</v>
      </c>
      <c r="Q164">
        <f t="shared" si="48"/>
        <v>0</v>
      </c>
      <c r="R164">
        <f t="shared" si="48"/>
        <v>0</v>
      </c>
      <c r="S164">
        <f t="shared" si="48"/>
        <v>0</v>
      </c>
      <c r="T164">
        <f t="shared" si="48"/>
        <v>0</v>
      </c>
      <c r="U164">
        <f t="shared" si="48"/>
        <v>0</v>
      </c>
      <c r="V164">
        <f t="shared" si="48"/>
        <v>0</v>
      </c>
      <c r="W164">
        <f t="shared" si="48"/>
        <v>0</v>
      </c>
      <c r="X164">
        <f t="shared" si="48"/>
        <v>0</v>
      </c>
      <c r="Y164">
        <f t="shared" si="48"/>
        <v>0</v>
      </c>
      <c r="Z164">
        <f t="shared" si="48"/>
        <v>0</v>
      </c>
      <c r="AA164">
        <f t="shared" si="48"/>
        <v>0</v>
      </c>
      <c r="AB164">
        <f t="shared" si="48"/>
        <v>389</v>
      </c>
      <c r="AC164" t="str">
        <f t="shared" si="48"/>
        <v>Navegación Aérea y Aeropuertos Bolivianos</v>
      </c>
      <c r="AD164">
        <f t="shared" si="48"/>
        <v>0</v>
      </c>
      <c r="AE164">
        <f t="shared" si="48"/>
        <v>0</v>
      </c>
      <c r="AF164">
        <f t="shared" si="48"/>
        <v>0</v>
      </c>
      <c r="AG164">
        <f t="shared" ref="AG164:BL164" si="49">AG15</f>
        <v>0</v>
      </c>
      <c r="AH164">
        <f t="shared" si="49"/>
        <v>0</v>
      </c>
      <c r="AI164">
        <f t="shared" si="49"/>
        <v>6224764</v>
      </c>
      <c r="AJ164">
        <f t="shared" si="49"/>
        <v>0</v>
      </c>
      <c r="AK164">
        <f t="shared" si="49"/>
        <v>2556189.46</v>
      </c>
      <c r="AL164">
        <f t="shared" si="49"/>
        <v>0</v>
      </c>
      <c r="AM164">
        <f t="shared" si="49"/>
        <v>0</v>
      </c>
      <c r="AN164">
        <f t="shared" si="49"/>
        <v>0</v>
      </c>
      <c r="AO164">
        <f t="shared" si="49"/>
        <v>0</v>
      </c>
      <c r="AP164">
        <f t="shared" si="49"/>
        <v>0</v>
      </c>
      <c r="AQ164">
        <f t="shared" si="49"/>
        <v>0</v>
      </c>
      <c r="AR164">
        <f t="shared" si="49"/>
        <v>0</v>
      </c>
      <c r="AS164">
        <f t="shared" si="49"/>
        <v>0</v>
      </c>
      <c r="AT164">
        <f t="shared" si="49"/>
        <v>0</v>
      </c>
      <c r="AU164">
        <f t="shared" si="49"/>
        <v>0</v>
      </c>
      <c r="AV164">
        <f t="shared" si="49"/>
        <v>0</v>
      </c>
      <c r="AW164">
        <f t="shared" si="49"/>
        <v>0</v>
      </c>
      <c r="AX164">
        <f t="shared" si="49"/>
        <v>0</v>
      </c>
      <c r="AY164">
        <f t="shared" si="49"/>
        <v>0</v>
      </c>
      <c r="AZ164">
        <f t="shared" si="49"/>
        <v>0</v>
      </c>
      <c r="BA164">
        <f t="shared" si="49"/>
        <v>0</v>
      </c>
      <c r="BB164">
        <f t="shared" si="49"/>
        <v>0</v>
      </c>
      <c r="BC164">
        <f t="shared" si="49"/>
        <v>514</v>
      </c>
      <c r="BD164" t="str">
        <f t="shared" si="49"/>
        <v>Empresa Nacional de Electricidad</v>
      </c>
      <c r="BE164">
        <f t="shared" si="49"/>
        <v>0</v>
      </c>
      <c r="BF164">
        <f t="shared" si="49"/>
        <v>0</v>
      </c>
      <c r="BG164">
        <f t="shared" si="49"/>
        <v>0</v>
      </c>
      <c r="BH164">
        <f t="shared" si="49"/>
        <v>0</v>
      </c>
      <c r="BI164">
        <f t="shared" si="49"/>
        <v>0</v>
      </c>
      <c r="BJ164">
        <f t="shared" si="49"/>
        <v>0</v>
      </c>
      <c r="BK164">
        <f t="shared" si="49"/>
        <v>0</v>
      </c>
      <c r="BL164">
        <f t="shared" si="49"/>
        <v>70850800.299999997</v>
      </c>
      <c r="BM164">
        <f t="shared" ref="BM164:CR164" si="50">BM15</f>
        <v>0</v>
      </c>
      <c r="BN164">
        <f t="shared" si="50"/>
        <v>0</v>
      </c>
      <c r="BO164">
        <f t="shared" si="50"/>
        <v>0</v>
      </c>
      <c r="BP164">
        <f t="shared" si="50"/>
        <v>0</v>
      </c>
      <c r="BQ164">
        <f t="shared" si="50"/>
        <v>0</v>
      </c>
      <c r="BR164">
        <f t="shared" si="50"/>
        <v>0</v>
      </c>
      <c r="BS164">
        <f t="shared" si="50"/>
        <v>0</v>
      </c>
      <c r="BT164">
        <f t="shared" si="50"/>
        <v>0</v>
      </c>
      <c r="BU164">
        <f t="shared" si="50"/>
        <v>0</v>
      </c>
      <c r="BV164">
        <f t="shared" si="50"/>
        <v>0</v>
      </c>
      <c r="BW164">
        <f t="shared" si="50"/>
        <v>0</v>
      </c>
      <c r="BX164">
        <f t="shared" si="50"/>
        <v>0</v>
      </c>
      <c r="BY164">
        <f t="shared" si="50"/>
        <v>0</v>
      </c>
      <c r="BZ164">
        <f t="shared" si="50"/>
        <v>0</v>
      </c>
      <c r="CA164">
        <f t="shared" si="50"/>
        <v>0</v>
      </c>
      <c r="CB164">
        <f t="shared" si="50"/>
        <v>0</v>
      </c>
      <c r="CC164">
        <f t="shared" si="50"/>
        <v>0</v>
      </c>
      <c r="CD164">
        <f t="shared" si="50"/>
        <v>81</v>
      </c>
      <c r="CE164" t="str">
        <f t="shared" si="50"/>
        <v>Ministerio de Obras Públicas, Servicios y Vivienda</v>
      </c>
      <c r="CF164">
        <f t="shared" si="50"/>
        <v>0</v>
      </c>
      <c r="CG164">
        <f t="shared" si="50"/>
        <v>0</v>
      </c>
      <c r="CH164">
        <f t="shared" si="50"/>
        <v>0</v>
      </c>
      <c r="CI164">
        <f t="shared" si="50"/>
        <v>0</v>
      </c>
      <c r="CJ164">
        <f t="shared" si="50"/>
        <v>0</v>
      </c>
      <c r="CK164">
        <f t="shared" si="50"/>
        <v>0</v>
      </c>
      <c r="CL164">
        <f t="shared" si="50"/>
        <v>33717736.988600001</v>
      </c>
      <c r="CM164">
        <f t="shared" si="50"/>
        <v>0</v>
      </c>
      <c r="CN164">
        <f t="shared" si="50"/>
        <v>0</v>
      </c>
      <c r="CO164">
        <f t="shared" si="50"/>
        <v>0</v>
      </c>
      <c r="CP164">
        <f t="shared" si="50"/>
        <v>0</v>
      </c>
      <c r="CQ164">
        <f t="shared" si="50"/>
        <v>0</v>
      </c>
      <c r="CR164">
        <f t="shared" si="50"/>
        <v>0</v>
      </c>
      <c r="CS164">
        <f t="shared" ref="CS164:DH164" si="51">CS15</f>
        <v>0</v>
      </c>
      <c r="CT164">
        <f t="shared" si="51"/>
        <v>0</v>
      </c>
      <c r="CU164">
        <f t="shared" si="51"/>
        <v>0</v>
      </c>
      <c r="CV164">
        <f t="shared" si="51"/>
        <v>0</v>
      </c>
      <c r="CW164">
        <f t="shared" si="51"/>
        <v>0</v>
      </c>
      <c r="CX164">
        <f t="shared" si="51"/>
        <v>0</v>
      </c>
      <c r="CY164">
        <f t="shared" si="51"/>
        <v>0</v>
      </c>
      <c r="CZ164">
        <f t="shared" si="51"/>
        <v>0</v>
      </c>
      <c r="DA164">
        <f t="shared" si="51"/>
        <v>0</v>
      </c>
      <c r="DB164">
        <f t="shared" si="51"/>
        <v>0</v>
      </c>
      <c r="DC164">
        <f t="shared" si="51"/>
        <v>0</v>
      </c>
      <c r="DD164">
        <f t="shared" si="51"/>
        <v>0</v>
      </c>
      <c r="DE164">
        <f t="shared" si="51"/>
        <v>203</v>
      </c>
      <c r="DF164" t="str">
        <f t="shared" si="51"/>
        <v>Autoridad de Supervisión del Sistema Financiero</v>
      </c>
      <c r="DG164">
        <f t="shared" si="51"/>
        <v>1063717.7599999993</v>
      </c>
      <c r="DH164">
        <f t="shared" si="51"/>
        <v>0</v>
      </c>
    </row>
    <row r="165" spans="1:112">
      <c r="A165">
        <f t="shared" ref="A165:AF165" si="52">A16</f>
        <v>86</v>
      </c>
      <c r="B165" t="str">
        <f t="shared" si="52"/>
        <v>Ministerio de Medio Ambiente y Agua</v>
      </c>
      <c r="C165">
        <f t="shared" si="52"/>
        <v>191824</v>
      </c>
      <c r="D165">
        <f t="shared" si="52"/>
        <v>94818.92</v>
      </c>
      <c r="E165">
        <f t="shared" si="52"/>
        <v>0</v>
      </c>
      <c r="F165">
        <f t="shared" si="52"/>
        <v>0</v>
      </c>
      <c r="G165">
        <f t="shared" si="52"/>
        <v>0</v>
      </c>
      <c r="H165">
        <f t="shared" si="52"/>
        <v>36915.65</v>
      </c>
      <c r="I165">
        <f t="shared" si="52"/>
        <v>5614232.6299999999</v>
      </c>
      <c r="J165">
        <f t="shared" si="52"/>
        <v>3574361.65</v>
      </c>
      <c r="K165">
        <f t="shared" si="52"/>
        <v>0</v>
      </c>
      <c r="L165">
        <f t="shared" si="52"/>
        <v>0</v>
      </c>
      <c r="M165">
        <f t="shared" si="52"/>
        <v>0</v>
      </c>
      <c r="N165">
        <f t="shared" si="52"/>
        <v>0</v>
      </c>
      <c r="O165">
        <f t="shared" si="52"/>
        <v>0</v>
      </c>
      <c r="P165">
        <f t="shared" si="52"/>
        <v>0</v>
      </c>
      <c r="Q165">
        <f t="shared" si="52"/>
        <v>0</v>
      </c>
      <c r="R165">
        <f t="shared" si="52"/>
        <v>0</v>
      </c>
      <c r="S165">
        <f t="shared" si="52"/>
        <v>0</v>
      </c>
      <c r="T165">
        <f t="shared" si="52"/>
        <v>0</v>
      </c>
      <c r="U165">
        <f t="shared" si="52"/>
        <v>0</v>
      </c>
      <c r="V165">
        <f t="shared" si="52"/>
        <v>0</v>
      </c>
      <c r="W165">
        <f t="shared" si="52"/>
        <v>0</v>
      </c>
      <c r="X165">
        <f t="shared" si="52"/>
        <v>0</v>
      </c>
      <c r="Y165">
        <f t="shared" si="52"/>
        <v>0</v>
      </c>
      <c r="Z165">
        <f t="shared" si="52"/>
        <v>0</v>
      </c>
      <c r="AA165">
        <f t="shared" si="52"/>
        <v>0</v>
      </c>
      <c r="AB165">
        <f t="shared" si="52"/>
        <v>47</v>
      </c>
      <c r="AC165" t="str">
        <f t="shared" si="52"/>
        <v>Ministerio de Desarrollo Rural y Tierras</v>
      </c>
      <c r="AD165">
        <f t="shared" si="52"/>
        <v>0</v>
      </c>
      <c r="AE165">
        <f t="shared" si="52"/>
        <v>0</v>
      </c>
      <c r="AF165">
        <f t="shared" si="52"/>
        <v>0</v>
      </c>
      <c r="AG165">
        <f t="shared" ref="AG165:BL165" si="53">AG16</f>
        <v>0</v>
      </c>
      <c r="AH165">
        <f t="shared" si="53"/>
        <v>0</v>
      </c>
      <c r="AI165">
        <f t="shared" si="53"/>
        <v>0</v>
      </c>
      <c r="AJ165">
        <f t="shared" si="53"/>
        <v>60.03</v>
      </c>
      <c r="AK165">
        <f t="shared" si="53"/>
        <v>82634668.200000003</v>
      </c>
      <c r="AL165">
        <f t="shared" si="53"/>
        <v>0</v>
      </c>
      <c r="AM165">
        <f t="shared" si="53"/>
        <v>0</v>
      </c>
      <c r="AN165">
        <f t="shared" si="53"/>
        <v>0</v>
      </c>
      <c r="AO165">
        <f t="shared" si="53"/>
        <v>0</v>
      </c>
      <c r="AP165">
        <f t="shared" si="53"/>
        <v>0</v>
      </c>
      <c r="AQ165">
        <f t="shared" si="53"/>
        <v>0</v>
      </c>
      <c r="AR165">
        <f t="shared" si="53"/>
        <v>0</v>
      </c>
      <c r="AS165">
        <f t="shared" si="53"/>
        <v>0</v>
      </c>
      <c r="AT165">
        <f t="shared" si="53"/>
        <v>0</v>
      </c>
      <c r="AU165">
        <f t="shared" si="53"/>
        <v>0</v>
      </c>
      <c r="AV165">
        <f t="shared" si="53"/>
        <v>0</v>
      </c>
      <c r="AW165">
        <f t="shared" si="53"/>
        <v>0</v>
      </c>
      <c r="AX165">
        <f t="shared" si="53"/>
        <v>0</v>
      </c>
      <c r="AY165">
        <f t="shared" si="53"/>
        <v>0</v>
      </c>
      <c r="AZ165">
        <f t="shared" si="53"/>
        <v>0</v>
      </c>
      <c r="BA165">
        <f t="shared" si="53"/>
        <v>0</v>
      </c>
      <c r="BB165">
        <f t="shared" si="53"/>
        <v>0</v>
      </c>
      <c r="BC165">
        <f t="shared" si="53"/>
        <v>190</v>
      </c>
      <c r="BD165" t="str">
        <f t="shared" si="53"/>
        <v>Autoridad Jurisdiccional Administrativa Minera</v>
      </c>
      <c r="BE165">
        <f t="shared" si="53"/>
        <v>0</v>
      </c>
      <c r="BF165">
        <f t="shared" si="53"/>
        <v>0</v>
      </c>
      <c r="BG165">
        <f t="shared" si="53"/>
        <v>0</v>
      </c>
      <c r="BH165">
        <f t="shared" si="53"/>
        <v>3389.16</v>
      </c>
      <c r="BI165">
        <f t="shared" si="53"/>
        <v>0</v>
      </c>
      <c r="BJ165">
        <f t="shared" si="53"/>
        <v>0</v>
      </c>
      <c r="BK165">
        <f t="shared" si="53"/>
        <v>0</v>
      </c>
      <c r="BL165">
        <f t="shared" si="53"/>
        <v>0</v>
      </c>
      <c r="BM165">
        <f t="shared" ref="BM165:CR165" si="54">BM16</f>
        <v>0</v>
      </c>
      <c r="BN165">
        <f t="shared" si="54"/>
        <v>0</v>
      </c>
      <c r="BO165">
        <f t="shared" si="54"/>
        <v>0</v>
      </c>
      <c r="BP165">
        <f t="shared" si="54"/>
        <v>0</v>
      </c>
      <c r="BQ165">
        <f t="shared" si="54"/>
        <v>0</v>
      </c>
      <c r="BR165">
        <f t="shared" si="54"/>
        <v>0</v>
      </c>
      <c r="BS165">
        <f t="shared" si="54"/>
        <v>0</v>
      </c>
      <c r="BT165">
        <f t="shared" si="54"/>
        <v>0</v>
      </c>
      <c r="BU165">
        <f t="shared" si="54"/>
        <v>0</v>
      </c>
      <c r="BV165">
        <f t="shared" si="54"/>
        <v>0</v>
      </c>
      <c r="BW165">
        <f t="shared" si="54"/>
        <v>0</v>
      </c>
      <c r="BX165">
        <f t="shared" si="54"/>
        <v>0</v>
      </c>
      <c r="BY165">
        <f t="shared" si="54"/>
        <v>0</v>
      </c>
      <c r="BZ165">
        <f t="shared" si="54"/>
        <v>0</v>
      </c>
      <c r="CA165">
        <f t="shared" si="54"/>
        <v>0</v>
      </c>
      <c r="CB165">
        <f t="shared" si="54"/>
        <v>0</v>
      </c>
      <c r="CC165">
        <f t="shared" si="54"/>
        <v>0</v>
      </c>
      <c r="CD165">
        <f t="shared" si="54"/>
        <v>0</v>
      </c>
      <c r="CE165">
        <f t="shared" si="54"/>
        <v>0</v>
      </c>
      <c r="CF165">
        <f t="shared" si="54"/>
        <v>0</v>
      </c>
      <c r="CG165">
        <f t="shared" si="54"/>
        <v>0</v>
      </c>
      <c r="CH165">
        <f t="shared" si="54"/>
        <v>0</v>
      </c>
      <c r="CI165">
        <f t="shared" si="54"/>
        <v>0</v>
      </c>
      <c r="CJ165">
        <f t="shared" si="54"/>
        <v>0</v>
      </c>
      <c r="CK165">
        <f t="shared" si="54"/>
        <v>0</v>
      </c>
      <c r="CL165">
        <f t="shared" si="54"/>
        <v>0</v>
      </c>
      <c r="CM165">
        <f t="shared" si="54"/>
        <v>0</v>
      </c>
      <c r="CN165">
        <f t="shared" si="54"/>
        <v>0</v>
      </c>
      <c r="CO165">
        <f t="shared" si="54"/>
        <v>0</v>
      </c>
      <c r="CP165">
        <f t="shared" si="54"/>
        <v>0</v>
      </c>
      <c r="CQ165">
        <f t="shared" si="54"/>
        <v>0</v>
      </c>
      <c r="CR165">
        <f t="shared" si="54"/>
        <v>0</v>
      </c>
      <c r="CS165">
        <f t="shared" ref="CS165:DH165" si="55">CS16</f>
        <v>0</v>
      </c>
      <c r="CT165">
        <f t="shared" si="55"/>
        <v>0</v>
      </c>
      <c r="CU165">
        <f t="shared" si="55"/>
        <v>0</v>
      </c>
      <c r="CV165">
        <f t="shared" si="55"/>
        <v>0</v>
      </c>
      <c r="CW165">
        <f t="shared" si="55"/>
        <v>0</v>
      </c>
      <c r="CX165">
        <f t="shared" si="55"/>
        <v>0</v>
      </c>
      <c r="CY165">
        <f t="shared" si="55"/>
        <v>0</v>
      </c>
      <c r="CZ165">
        <f t="shared" si="55"/>
        <v>0</v>
      </c>
      <c r="DA165">
        <f t="shared" si="55"/>
        <v>0</v>
      </c>
      <c r="DB165">
        <f t="shared" si="55"/>
        <v>0</v>
      </c>
      <c r="DC165">
        <f t="shared" si="55"/>
        <v>0</v>
      </c>
      <c r="DD165">
        <f t="shared" si="55"/>
        <v>0</v>
      </c>
      <c r="DE165">
        <f t="shared" si="55"/>
        <v>294</v>
      </c>
      <c r="DF165" t="str">
        <f t="shared" si="55"/>
        <v>Univ. Indígena Bol. Comun. Intercultl Prod. Tupak Katari</v>
      </c>
      <c r="DG165">
        <f t="shared" si="55"/>
        <v>41480</v>
      </c>
      <c r="DH165">
        <f t="shared" si="55"/>
        <v>0</v>
      </c>
    </row>
    <row r="166" spans="1:112">
      <c r="A166">
        <f t="shared" ref="A166:AF166" si="56">A17</f>
        <v>117</v>
      </c>
      <c r="B166" t="str">
        <f t="shared" si="56"/>
        <v>Dirección General de Aeronáutica Civil</v>
      </c>
      <c r="C166">
        <f t="shared" si="56"/>
        <v>2880</v>
      </c>
      <c r="D166">
        <f t="shared" si="56"/>
        <v>22673.72</v>
      </c>
      <c r="E166">
        <f t="shared" si="56"/>
        <v>2220</v>
      </c>
      <c r="F166">
        <f t="shared" si="56"/>
        <v>0</v>
      </c>
      <c r="G166">
        <f t="shared" si="56"/>
        <v>2580</v>
      </c>
      <c r="H166">
        <f t="shared" si="56"/>
        <v>0</v>
      </c>
      <c r="I166">
        <f t="shared" si="56"/>
        <v>2580</v>
      </c>
      <c r="J166">
        <f t="shared" si="56"/>
        <v>371</v>
      </c>
      <c r="K166">
        <f t="shared" si="56"/>
        <v>0</v>
      </c>
      <c r="L166">
        <f t="shared" si="56"/>
        <v>0</v>
      </c>
      <c r="M166">
        <f t="shared" si="56"/>
        <v>0</v>
      </c>
      <c r="N166">
        <f t="shared" si="56"/>
        <v>0</v>
      </c>
      <c r="O166">
        <f t="shared" si="56"/>
        <v>0</v>
      </c>
      <c r="P166">
        <f t="shared" si="56"/>
        <v>0</v>
      </c>
      <c r="Q166">
        <f t="shared" si="56"/>
        <v>0</v>
      </c>
      <c r="R166">
        <f t="shared" si="56"/>
        <v>0</v>
      </c>
      <c r="S166">
        <f t="shared" si="56"/>
        <v>0</v>
      </c>
      <c r="T166">
        <f t="shared" si="56"/>
        <v>0</v>
      </c>
      <c r="U166">
        <f t="shared" si="56"/>
        <v>0</v>
      </c>
      <c r="V166">
        <f t="shared" si="56"/>
        <v>0</v>
      </c>
      <c r="W166">
        <f t="shared" si="56"/>
        <v>0</v>
      </c>
      <c r="X166">
        <f t="shared" si="56"/>
        <v>0</v>
      </c>
      <c r="Y166">
        <f t="shared" si="56"/>
        <v>0</v>
      </c>
      <c r="Z166">
        <f t="shared" si="56"/>
        <v>0</v>
      </c>
      <c r="AA166">
        <f t="shared" si="56"/>
        <v>0</v>
      </c>
      <c r="AB166">
        <f t="shared" si="56"/>
        <v>46</v>
      </c>
      <c r="AC166" t="str">
        <f t="shared" si="56"/>
        <v>Ministerio de Salud y Deportes</v>
      </c>
      <c r="AD166">
        <f t="shared" si="56"/>
        <v>0</v>
      </c>
      <c r="AE166">
        <f t="shared" si="56"/>
        <v>0</v>
      </c>
      <c r="AF166">
        <f t="shared" si="56"/>
        <v>0</v>
      </c>
      <c r="AG166">
        <f t="shared" ref="AG166:BL166" si="57">AG17</f>
        <v>0</v>
      </c>
      <c r="AH166">
        <f t="shared" si="57"/>
        <v>120.06</v>
      </c>
      <c r="AI166">
        <f t="shared" si="57"/>
        <v>224931625.00999999</v>
      </c>
      <c r="AJ166">
        <f t="shared" si="57"/>
        <v>0</v>
      </c>
      <c r="AK166">
        <f t="shared" si="57"/>
        <v>0</v>
      </c>
      <c r="AL166">
        <f t="shared" si="57"/>
        <v>0</v>
      </c>
      <c r="AM166">
        <f t="shared" si="57"/>
        <v>0</v>
      </c>
      <c r="AN166">
        <f t="shared" si="57"/>
        <v>0</v>
      </c>
      <c r="AO166">
        <f t="shared" si="57"/>
        <v>0</v>
      </c>
      <c r="AP166">
        <f t="shared" si="57"/>
        <v>0</v>
      </c>
      <c r="AQ166">
        <f t="shared" si="57"/>
        <v>0</v>
      </c>
      <c r="AR166">
        <f t="shared" si="57"/>
        <v>0</v>
      </c>
      <c r="AS166">
        <f t="shared" si="57"/>
        <v>0</v>
      </c>
      <c r="AT166">
        <f t="shared" si="57"/>
        <v>0</v>
      </c>
      <c r="AU166">
        <f t="shared" si="57"/>
        <v>0</v>
      </c>
      <c r="AV166">
        <f t="shared" si="57"/>
        <v>0</v>
      </c>
      <c r="AW166">
        <f t="shared" si="57"/>
        <v>0</v>
      </c>
      <c r="AX166">
        <f t="shared" si="57"/>
        <v>0</v>
      </c>
      <c r="AY166">
        <f t="shared" si="57"/>
        <v>0</v>
      </c>
      <c r="AZ166">
        <f t="shared" si="57"/>
        <v>0</v>
      </c>
      <c r="BA166">
        <f t="shared" si="57"/>
        <v>0</v>
      </c>
      <c r="BB166">
        <f t="shared" si="57"/>
        <v>0</v>
      </c>
      <c r="BC166">
        <f t="shared" si="57"/>
        <v>865</v>
      </c>
      <c r="BD166" t="str">
        <f t="shared" si="57"/>
        <v>Fondo de Desarrollo del Sist.Fin. y Apoyo al Sec.Productivo</v>
      </c>
      <c r="BE166">
        <f t="shared" si="57"/>
        <v>0</v>
      </c>
      <c r="BF166">
        <f t="shared" si="57"/>
        <v>0</v>
      </c>
      <c r="BG166">
        <f t="shared" si="57"/>
        <v>0</v>
      </c>
      <c r="BH166">
        <f t="shared" si="57"/>
        <v>0</v>
      </c>
      <c r="BI166">
        <f t="shared" si="57"/>
        <v>8185.08</v>
      </c>
      <c r="BJ166">
        <f t="shared" si="57"/>
        <v>0</v>
      </c>
      <c r="BK166">
        <f t="shared" si="57"/>
        <v>0</v>
      </c>
      <c r="BL166">
        <f t="shared" si="57"/>
        <v>0</v>
      </c>
      <c r="BM166">
        <f t="shared" ref="BM166:CR166" si="58">BM17</f>
        <v>0</v>
      </c>
      <c r="BN166">
        <f t="shared" si="58"/>
        <v>0</v>
      </c>
      <c r="BO166">
        <f t="shared" si="58"/>
        <v>0</v>
      </c>
      <c r="BP166">
        <f t="shared" si="58"/>
        <v>0</v>
      </c>
      <c r="BQ166">
        <f t="shared" si="58"/>
        <v>0</v>
      </c>
      <c r="BR166">
        <f t="shared" si="58"/>
        <v>0</v>
      </c>
      <c r="BS166">
        <f t="shared" si="58"/>
        <v>0</v>
      </c>
      <c r="BT166">
        <f t="shared" si="58"/>
        <v>0</v>
      </c>
      <c r="BU166">
        <f t="shared" si="58"/>
        <v>0</v>
      </c>
      <c r="BV166">
        <f t="shared" si="58"/>
        <v>0</v>
      </c>
      <c r="BW166">
        <f t="shared" si="58"/>
        <v>0</v>
      </c>
      <c r="BX166">
        <f t="shared" si="58"/>
        <v>0</v>
      </c>
      <c r="BY166">
        <f t="shared" si="58"/>
        <v>0</v>
      </c>
      <c r="BZ166">
        <f t="shared" si="58"/>
        <v>0</v>
      </c>
      <c r="CA166">
        <f t="shared" si="58"/>
        <v>0</v>
      </c>
      <c r="CB166">
        <f t="shared" si="58"/>
        <v>0</v>
      </c>
      <c r="CC166">
        <f t="shared" si="58"/>
        <v>0</v>
      </c>
      <c r="CD166">
        <f t="shared" si="58"/>
        <v>0</v>
      </c>
      <c r="CE166">
        <f t="shared" si="58"/>
        <v>0</v>
      </c>
      <c r="CF166">
        <f t="shared" si="58"/>
        <v>0</v>
      </c>
      <c r="CG166">
        <f t="shared" si="58"/>
        <v>0</v>
      </c>
      <c r="CH166">
        <f t="shared" si="58"/>
        <v>0</v>
      </c>
      <c r="CI166">
        <f t="shared" si="58"/>
        <v>0</v>
      </c>
      <c r="CJ166">
        <f t="shared" si="58"/>
        <v>0</v>
      </c>
      <c r="CK166">
        <f t="shared" si="58"/>
        <v>0</v>
      </c>
      <c r="CL166">
        <f t="shared" si="58"/>
        <v>0</v>
      </c>
      <c r="CM166">
        <f t="shared" si="58"/>
        <v>0</v>
      </c>
      <c r="CN166">
        <f t="shared" si="58"/>
        <v>0</v>
      </c>
      <c r="CO166">
        <f t="shared" si="58"/>
        <v>0</v>
      </c>
      <c r="CP166">
        <f t="shared" si="58"/>
        <v>0</v>
      </c>
      <c r="CQ166">
        <f t="shared" si="58"/>
        <v>0</v>
      </c>
      <c r="CR166">
        <f t="shared" si="58"/>
        <v>0</v>
      </c>
      <c r="CS166">
        <f t="shared" ref="CS166:DH166" si="59">CS17</f>
        <v>0</v>
      </c>
      <c r="CT166">
        <f t="shared" si="59"/>
        <v>0</v>
      </c>
      <c r="CU166">
        <f t="shared" si="59"/>
        <v>0</v>
      </c>
      <c r="CV166">
        <f t="shared" si="59"/>
        <v>0</v>
      </c>
      <c r="CW166">
        <f t="shared" si="59"/>
        <v>0</v>
      </c>
      <c r="CX166">
        <f t="shared" si="59"/>
        <v>0</v>
      </c>
      <c r="CY166">
        <f t="shared" si="59"/>
        <v>0</v>
      </c>
      <c r="CZ166">
        <f t="shared" si="59"/>
        <v>0</v>
      </c>
      <c r="DA166">
        <f t="shared" si="59"/>
        <v>0</v>
      </c>
      <c r="DB166">
        <f t="shared" si="59"/>
        <v>0</v>
      </c>
      <c r="DC166">
        <f t="shared" si="59"/>
        <v>0</v>
      </c>
      <c r="DD166">
        <f t="shared" si="59"/>
        <v>0</v>
      </c>
      <c r="DE166">
        <f t="shared" si="59"/>
        <v>134</v>
      </c>
      <c r="DF166" t="str">
        <f t="shared" si="59"/>
        <v>Consejo Nacional de Vivienda Policial</v>
      </c>
      <c r="DG166">
        <f t="shared" si="59"/>
        <v>15529020.790000001</v>
      </c>
      <c r="DH166">
        <f t="shared" si="59"/>
        <v>0</v>
      </c>
    </row>
    <row r="167" spans="1:112">
      <c r="A167">
        <f t="shared" ref="A167:AF167" si="60">A18</f>
        <v>132</v>
      </c>
      <c r="B167" t="str">
        <f t="shared" si="60"/>
        <v>Servicio de Desarrollo de las Empresas Púb. Productivas</v>
      </c>
      <c r="C167">
        <f t="shared" si="60"/>
        <v>3700.53</v>
      </c>
      <c r="D167">
        <f t="shared" si="60"/>
        <v>44000</v>
      </c>
      <c r="E167">
        <f t="shared" si="60"/>
        <v>16525.43</v>
      </c>
      <c r="F167">
        <f t="shared" si="60"/>
        <v>12758</v>
      </c>
      <c r="G167">
        <f t="shared" si="60"/>
        <v>2017.44</v>
      </c>
      <c r="H167">
        <f t="shared" si="60"/>
        <v>361.4</v>
      </c>
      <c r="I167">
        <f t="shared" si="60"/>
        <v>6537.9800000000005</v>
      </c>
      <c r="J167">
        <f t="shared" si="60"/>
        <v>21627.8</v>
      </c>
      <c r="K167">
        <f t="shared" si="60"/>
        <v>0</v>
      </c>
      <c r="L167">
        <f t="shared" si="60"/>
        <v>0</v>
      </c>
      <c r="M167">
        <f t="shared" si="60"/>
        <v>0</v>
      </c>
      <c r="N167">
        <f t="shared" si="60"/>
        <v>0</v>
      </c>
      <c r="O167">
        <f t="shared" si="60"/>
        <v>0</v>
      </c>
      <c r="P167">
        <f t="shared" si="60"/>
        <v>0</v>
      </c>
      <c r="Q167">
        <f t="shared" si="60"/>
        <v>0</v>
      </c>
      <c r="R167">
        <f t="shared" si="60"/>
        <v>0</v>
      </c>
      <c r="S167">
        <f t="shared" si="60"/>
        <v>0</v>
      </c>
      <c r="T167">
        <f t="shared" si="60"/>
        <v>0</v>
      </c>
      <c r="U167">
        <f t="shared" si="60"/>
        <v>0</v>
      </c>
      <c r="V167">
        <f t="shared" si="60"/>
        <v>0</v>
      </c>
      <c r="W167">
        <f t="shared" si="60"/>
        <v>0</v>
      </c>
      <c r="X167">
        <f t="shared" si="60"/>
        <v>0</v>
      </c>
      <c r="Y167">
        <f t="shared" si="60"/>
        <v>0</v>
      </c>
      <c r="Z167">
        <f t="shared" si="60"/>
        <v>0</v>
      </c>
      <c r="AA167">
        <f t="shared" si="60"/>
        <v>0</v>
      </c>
      <c r="AB167">
        <f t="shared" si="60"/>
        <v>348</v>
      </c>
      <c r="AC167" t="str">
        <f t="shared" si="60"/>
        <v>Autoridad Plurinacional de la Madre Tierra</v>
      </c>
      <c r="AD167">
        <f t="shared" si="60"/>
        <v>0</v>
      </c>
      <c r="AE167">
        <f t="shared" si="60"/>
        <v>0</v>
      </c>
      <c r="AF167">
        <f t="shared" si="60"/>
        <v>0</v>
      </c>
      <c r="AG167">
        <f t="shared" ref="AG167:BL167" si="61">AG18</f>
        <v>0</v>
      </c>
      <c r="AH167">
        <f t="shared" si="61"/>
        <v>0</v>
      </c>
      <c r="AI167">
        <f t="shared" si="61"/>
        <v>60.03</v>
      </c>
      <c r="AJ167">
        <f t="shared" si="61"/>
        <v>0</v>
      </c>
      <c r="AK167">
        <f t="shared" si="61"/>
        <v>0</v>
      </c>
      <c r="AL167">
        <f t="shared" si="61"/>
        <v>0</v>
      </c>
      <c r="AM167">
        <f t="shared" si="61"/>
        <v>0</v>
      </c>
      <c r="AN167">
        <f t="shared" si="61"/>
        <v>0</v>
      </c>
      <c r="AO167">
        <f t="shared" si="61"/>
        <v>0</v>
      </c>
      <c r="AP167">
        <f t="shared" si="61"/>
        <v>0</v>
      </c>
      <c r="AQ167">
        <f t="shared" si="61"/>
        <v>0</v>
      </c>
      <c r="AR167">
        <f t="shared" si="61"/>
        <v>0</v>
      </c>
      <c r="AS167">
        <f t="shared" si="61"/>
        <v>0</v>
      </c>
      <c r="AT167">
        <f t="shared" si="61"/>
        <v>0</v>
      </c>
      <c r="AU167">
        <f t="shared" si="61"/>
        <v>0</v>
      </c>
      <c r="AV167">
        <f t="shared" si="61"/>
        <v>0</v>
      </c>
      <c r="AW167">
        <f t="shared" si="61"/>
        <v>0</v>
      </c>
      <c r="AX167">
        <f t="shared" si="61"/>
        <v>0</v>
      </c>
      <c r="AY167">
        <f t="shared" si="61"/>
        <v>0</v>
      </c>
      <c r="AZ167">
        <f t="shared" si="61"/>
        <v>0</v>
      </c>
      <c r="BA167">
        <f t="shared" si="61"/>
        <v>0</v>
      </c>
      <c r="BB167">
        <f t="shared" si="61"/>
        <v>0</v>
      </c>
      <c r="BC167">
        <f t="shared" si="61"/>
        <v>47</v>
      </c>
      <c r="BD167" t="str">
        <f t="shared" si="61"/>
        <v>Ministerio de Desarrollo Rural y Tierras</v>
      </c>
      <c r="BE167">
        <f t="shared" si="61"/>
        <v>0</v>
      </c>
      <c r="BF167">
        <f t="shared" si="61"/>
        <v>0</v>
      </c>
      <c r="BG167">
        <f t="shared" si="61"/>
        <v>16363.64</v>
      </c>
      <c r="BH167">
        <f t="shared" si="61"/>
        <v>0</v>
      </c>
      <c r="BI167">
        <f t="shared" si="61"/>
        <v>0</v>
      </c>
      <c r="BJ167">
        <f t="shared" si="61"/>
        <v>0</v>
      </c>
      <c r="BK167">
        <f t="shared" si="61"/>
        <v>0</v>
      </c>
      <c r="BL167">
        <f t="shared" si="61"/>
        <v>4175002.86</v>
      </c>
      <c r="BM167">
        <f t="shared" ref="BM167:CR167" si="62">BM18</f>
        <v>0</v>
      </c>
      <c r="BN167">
        <f t="shared" si="62"/>
        <v>0</v>
      </c>
      <c r="BO167">
        <f t="shared" si="62"/>
        <v>0</v>
      </c>
      <c r="BP167">
        <f t="shared" si="62"/>
        <v>0</v>
      </c>
      <c r="BQ167">
        <f t="shared" si="62"/>
        <v>0</v>
      </c>
      <c r="BR167">
        <f t="shared" si="62"/>
        <v>0</v>
      </c>
      <c r="BS167">
        <f t="shared" si="62"/>
        <v>0</v>
      </c>
      <c r="BT167">
        <f t="shared" si="62"/>
        <v>0</v>
      </c>
      <c r="BU167">
        <f t="shared" si="62"/>
        <v>0</v>
      </c>
      <c r="BV167">
        <f t="shared" si="62"/>
        <v>0</v>
      </c>
      <c r="BW167">
        <f t="shared" si="62"/>
        <v>0</v>
      </c>
      <c r="BX167">
        <f t="shared" si="62"/>
        <v>0</v>
      </c>
      <c r="BY167">
        <f t="shared" si="62"/>
        <v>0</v>
      </c>
      <c r="BZ167">
        <f t="shared" si="62"/>
        <v>0</v>
      </c>
      <c r="CA167">
        <f t="shared" si="62"/>
        <v>0</v>
      </c>
      <c r="CB167">
        <f t="shared" si="62"/>
        <v>0</v>
      </c>
      <c r="CC167">
        <f t="shared" si="62"/>
        <v>0</v>
      </c>
      <c r="CD167">
        <f t="shared" si="62"/>
        <v>0</v>
      </c>
      <c r="CE167">
        <f t="shared" si="62"/>
        <v>0</v>
      </c>
      <c r="CF167">
        <f t="shared" si="62"/>
        <v>0</v>
      </c>
      <c r="CG167">
        <f t="shared" si="62"/>
        <v>0</v>
      </c>
      <c r="CH167">
        <f t="shared" si="62"/>
        <v>0</v>
      </c>
      <c r="CI167">
        <f t="shared" si="62"/>
        <v>0</v>
      </c>
      <c r="CJ167">
        <f t="shared" si="62"/>
        <v>0</v>
      </c>
      <c r="CK167">
        <f t="shared" si="62"/>
        <v>0</v>
      </c>
      <c r="CL167">
        <f t="shared" si="62"/>
        <v>0</v>
      </c>
      <c r="CM167">
        <f t="shared" si="62"/>
        <v>0</v>
      </c>
      <c r="CN167">
        <f t="shared" si="62"/>
        <v>0</v>
      </c>
      <c r="CO167">
        <f t="shared" si="62"/>
        <v>0</v>
      </c>
      <c r="CP167">
        <f t="shared" si="62"/>
        <v>0</v>
      </c>
      <c r="CQ167">
        <f t="shared" si="62"/>
        <v>0</v>
      </c>
      <c r="CR167">
        <f t="shared" si="62"/>
        <v>0</v>
      </c>
      <c r="CS167">
        <f t="shared" ref="CS167:DH167" si="63">CS18</f>
        <v>0</v>
      </c>
      <c r="CT167">
        <f t="shared" si="63"/>
        <v>0</v>
      </c>
      <c r="CU167">
        <f t="shared" si="63"/>
        <v>0</v>
      </c>
      <c r="CV167">
        <f t="shared" si="63"/>
        <v>0</v>
      </c>
      <c r="CW167">
        <f t="shared" si="63"/>
        <v>0</v>
      </c>
      <c r="CX167">
        <f t="shared" si="63"/>
        <v>0</v>
      </c>
      <c r="CY167">
        <f t="shared" si="63"/>
        <v>0</v>
      </c>
      <c r="CZ167">
        <f t="shared" si="63"/>
        <v>0</v>
      </c>
      <c r="DA167">
        <f t="shared" si="63"/>
        <v>0</v>
      </c>
      <c r="DB167">
        <f t="shared" si="63"/>
        <v>0</v>
      </c>
      <c r="DC167">
        <f t="shared" si="63"/>
        <v>0</v>
      </c>
      <c r="DD167">
        <f t="shared" si="63"/>
        <v>0</v>
      </c>
      <c r="DE167">
        <f t="shared" si="63"/>
        <v>293</v>
      </c>
      <c r="DF167" t="str">
        <f t="shared" si="63"/>
        <v>Fundación Cultural del Banco Central de Bolivia</v>
      </c>
      <c r="DG167">
        <f t="shared" si="63"/>
        <v>12725.029999999999</v>
      </c>
      <c r="DH167">
        <f t="shared" si="63"/>
        <v>0</v>
      </c>
    </row>
    <row r="168" spans="1:112">
      <c r="A168">
        <f t="shared" ref="A168:AF168" si="64">A19</f>
        <v>212</v>
      </c>
      <c r="B168" t="str">
        <f t="shared" si="64"/>
        <v>Instituto Nacional de Reforma Agraria</v>
      </c>
      <c r="C168">
        <f t="shared" si="64"/>
        <v>0</v>
      </c>
      <c r="D168">
        <f t="shared" si="64"/>
        <v>0</v>
      </c>
      <c r="E168">
        <f t="shared" si="64"/>
        <v>0</v>
      </c>
      <c r="F168">
        <f t="shared" si="64"/>
        <v>0</v>
      </c>
      <c r="G168">
        <f t="shared" si="64"/>
        <v>0</v>
      </c>
      <c r="H168">
        <f t="shared" si="64"/>
        <v>0</v>
      </c>
      <c r="I168">
        <f t="shared" si="64"/>
        <v>0</v>
      </c>
      <c r="J168">
        <f t="shared" si="64"/>
        <v>26442.37</v>
      </c>
      <c r="K168">
        <f t="shared" si="64"/>
        <v>0</v>
      </c>
      <c r="L168">
        <f t="shared" si="64"/>
        <v>0</v>
      </c>
      <c r="M168">
        <f t="shared" si="64"/>
        <v>0</v>
      </c>
      <c r="N168">
        <f t="shared" si="64"/>
        <v>0</v>
      </c>
      <c r="O168">
        <f t="shared" si="64"/>
        <v>0</v>
      </c>
      <c r="P168">
        <f t="shared" si="64"/>
        <v>0</v>
      </c>
      <c r="Q168">
        <f t="shared" si="64"/>
        <v>0</v>
      </c>
      <c r="R168">
        <f t="shared" si="64"/>
        <v>0</v>
      </c>
      <c r="S168">
        <f t="shared" si="64"/>
        <v>0</v>
      </c>
      <c r="T168">
        <f t="shared" si="64"/>
        <v>0</v>
      </c>
      <c r="U168">
        <f t="shared" si="64"/>
        <v>0</v>
      </c>
      <c r="V168">
        <f t="shared" si="64"/>
        <v>0</v>
      </c>
      <c r="W168">
        <f t="shared" si="64"/>
        <v>0</v>
      </c>
      <c r="X168">
        <f t="shared" si="64"/>
        <v>0</v>
      </c>
      <c r="Y168">
        <f t="shared" si="64"/>
        <v>0</v>
      </c>
      <c r="Z168">
        <f t="shared" si="64"/>
        <v>0</v>
      </c>
      <c r="AA168">
        <f t="shared" si="64"/>
        <v>0</v>
      </c>
      <c r="AB168">
        <f t="shared" si="64"/>
        <v>212</v>
      </c>
      <c r="AC168" t="str">
        <f t="shared" si="64"/>
        <v>Instituto Nacional de Reforma Agraria</v>
      </c>
      <c r="AD168">
        <f t="shared" si="64"/>
        <v>0</v>
      </c>
      <c r="AE168">
        <f t="shared" si="64"/>
        <v>0</v>
      </c>
      <c r="AF168">
        <f t="shared" si="64"/>
        <v>0</v>
      </c>
      <c r="AG168">
        <f t="shared" ref="AG168:BL168" si="65">AG19</f>
        <v>0</v>
      </c>
      <c r="AH168">
        <f t="shared" si="65"/>
        <v>120.06</v>
      </c>
      <c r="AI168">
        <f t="shared" si="65"/>
        <v>0</v>
      </c>
      <c r="AJ168">
        <f t="shared" si="65"/>
        <v>0</v>
      </c>
      <c r="AK168">
        <f t="shared" si="65"/>
        <v>0</v>
      </c>
      <c r="AL168">
        <f t="shared" si="65"/>
        <v>0</v>
      </c>
      <c r="AM168">
        <f t="shared" si="65"/>
        <v>0</v>
      </c>
      <c r="AN168">
        <f t="shared" si="65"/>
        <v>0</v>
      </c>
      <c r="AO168">
        <f t="shared" si="65"/>
        <v>0</v>
      </c>
      <c r="AP168">
        <f t="shared" si="65"/>
        <v>0</v>
      </c>
      <c r="AQ168">
        <f t="shared" si="65"/>
        <v>0</v>
      </c>
      <c r="AR168">
        <f t="shared" si="65"/>
        <v>0</v>
      </c>
      <c r="AS168">
        <f t="shared" si="65"/>
        <v>0</v>
      </c>
      <c r="AT168">
        <f t="shared" si="65"/>
        <v>0</v>
      </c>
      <c r="AU168">
        <f t="shared" si="65"/>
        <v>0</v>
      </c>
      <c r="AV168">
        <f t="shared" si="65"/>
        <v>0</v>
      </c>
      <c r="AW168">
        <f t="shared" si="65"/>
        <v>0</v>
      </c>
      <c r="AX168">
        <f t="shared" si="65"/>
        <v>0</v>
      </c>
      <c r="AY168">
        <f t="shared" si="65"/>
        <v>0</v>
      </c>
      <c r="AZ168">
        <f t="shared" si="65"/>
        <v>0</v>
      </c>
      <c r="BA168">
        <f t="shared" si="65"/>
        <v>0</v>
      </c>
      <c r="BB168">
        <f t="shared" si="65"/>
        <v>0</v>
      </c>
      <c r="BC168">
        <f t="shared" si="65"/>
        <v>81</v>
      </c>
      <c r="BD168" t="str">
        <f t="shared" si="65"/>
        <v>Ministerio de Obras Públicas, Servicios y Vivienda</v>
      </c>
      <c r="BE168">
        <f t="shared" si="65"/>
        <v>0</v>
      </c>
      <c r="BF168">
        <f t="shared" si="65"/>
        <v>0</v>
      </c>
      <c r="BG168">
        <f t="shared" si="65"/>
        <v>0.01</v>
      </c>
      <c r="BH168">
        <f t="shared" si="65"/>
        <v>0</v>
      </c>
      <c r="BI168">
        <f t="shared" si="65"/>
        <v>2132.3200000000002</v>
      </c>
      <c r="BJ168">
        <f t="shared" si="65"/>
        <v>0</v>
      </c>
      <c r="BK168">
        <f t="shared" si="65"/>
        <v>0</v>
      </c>
      <c r="BL168">
        <f t="shared" si="65"/>
        <v>35200531.829999998</v>
      </c>
      <c r="BM168">
        <f t="shared" ref="BM168:CR168" si="66">BM19</f>
        <v>0</v>
      </c>
      <c r="BN168">
        <f t="shared" si="66"/>
        <v>0</v>
      </c>
      <c r="BO168">
        <f t="shared" si="66"/>
        <v>0</v>
      </c>
      <c r="BP168">
        <f t="shared" si="66"/>
        <v>0</v>
      </c>
      <c r="BQ168">
        <f t="shared" si="66"/>
        <v>0</v>
      </c>
      <c r="BR168">
        <f t="shared" si="66"/>
        <v>0</v>
      </c>
      <c r="BS168">
        <f t="shared" si="66"/>
        <v>0</v>
      </c>
      <c r="BT168">
        <f t="shared" si="66"/>
        <v>0</v>
      </c>
      <c r="BU168">
        <f t="shared" si="66"/>
        <v>0</v>
      </c>
      <c r="BV168">
        <f t="shared" si="66"/>
        <v>0</v>
      </c>
      <c r="BW168">
        <f t="shared" si="66"/>
        <v>0</v>
      </c>
      <c r="BX168">
        <f t="shared" si="66"/>
        <v>0</v>
      </c>
      <c r="BY168">
        <f t="shared" si="66"/>
        <v>0</v>
      </c>
      <c r="BZ168">
        <f t="shared" si="66"/>
        <v>0</v>
      </c>
      <c r="CA168">
        <f t="shared" si="66"/>
        <v>0</v>
      </c>
      <c r="CB168">
        <f t="shared" si="66"/>
        <v>0</v>
      </c>
      <c r="CC168">
        <f t="shared" si="66"/>
        <v>0</v>
      </c>
      <c r="CD168">
        <f t="shared" si="66"/>
        <v>0</v>
      </c>
      <c r="CE168">
        <f t="shared" si="66"/>
        <v>0</v>
      </c>
      <c r="CF168">
        <f t="shared" si="66"/>
        <v>0</v>
      </c>
      <c r="CG168">
        <f t="shared" si="66"/>
        <v>0</v>
      </c>
      <c r="CH168">
        <f t="shared" si="66"/>
        <v>0</v>
      </c>
      <c r="CI168">
        <f t="shared" si="66"/>
        <v>0</v>
      </c>
      <c r="CJ168">
        <f t="shared" si="66"/>
        <v>0</v>
      </c>
      <c r="CK168">
        <f t="shared" si="66"/>
        <v>0</v>
      </c>
      <c r="CL168">
        <f t="shared" si="66"/>
        <v>0</v>
      </c>
      <c r="CM168">
        <f t="shared" si="66"/>
        <v>0</v>
      </c>
      <c r="CN168">
        <f t="shared" si="66"/>
        <v>0</v>
      </c>
      <c r="CO168">
        <f t="shared" si="66"/>
        <v>0</v>
      </c>
      <c r="CP168">
        <f t="shared" si="66"/>
        <v>0</v>
      </c>
      <c r="CQ168">
        <f t="shared" si="66"/>
        <v>0</v>
      </c>
      <c r="CR168">
        <f t="shared" si="66"/>
        <v>0</v>
      </c>
      <c r="CS168">
        <f t="shared" ref="CS168:DH168" si="67">CS19</f>
        <v>0</v>
      </c>
      <c r="CT168">
        <f t="shared" si="67"/>
        <v>0</v>
      </c>
      <c r="CU168">
        <f t="shared" si="67"/>
        <v>0</v>
      </c>
      <c r="CV168">
        <f t="shared" si="67"/>
        <v>0</v>
      </c>
      <c r="CW168">
        <f t="shared" si="67"/>
        <v>0</v>
      </c>
      <c r="CX168">
        <f t="shared" si="67"/>
        <v>0</v>
      </c>
      <c r="CY168">
        <f t="shared" si="67"/>
        <v>0</v>
      </c>
      <c r="CZ168">
        <f t="shared" si="67"/>
        <v>0</v>
      </c>
      <c r="DA168">
        <f t="shared" si="67"/>
        <v>0</v>
      </c>
      <c r="DB168">
        <f t="shared" si="67"/>
        <v>0</v>
      </c>
      <c r="DC168">
        <f t="shared" si="67"/>
        <v>0</v>
      </c>
      <c r="DD168">
        <f t="shared" si="67"/>
        <v>0</v>
      </c>
      <c r="DE168">
        <f t="shared" si="67"/>
        <v>586</v>
      </c>
      <c r="DF168" t="str">
        <f t="shared" si="67"/>
        <v>Empresa Azucarera San Buenaventura</v>
      </c>
      <c r="DG168">
        <f t="shared" si="67"/>
        <v>471027.5</v>
      </c>
      <c r="DH168">
        <f t="shared" si="67"/>
        <v>0</v>
      </c>
    </row>
    <row r="169" spans="1:112">
      <c r="A169">
        <f t="shared" ref="A169:AF169" si="68">A20</f>
        <v>287</v>
      </c>
      <c r="B169" t="str">
        <f t="shared" si="68"/>
        <v>Fondo Nacional de Inversión Productiva y Social</v>
      </c>
      <c r="C169">
        <f t="shared" si="68"/>
        <v>0</v>
      </c>
      <c r="D169">
        <f t="shared" si="68"/>
        <v>0</v>
      </c>
      <c r="E169">
        <f t="shared" si="68"/>
        <v>0</v>
      </c>
      <c r="F169">
        <f t="shared" si="68"/>
        <v>0</v>
      </c>
      <c r="G169">
        <f t="shared" si="68"/>
        <v>0</v>
      </c>
      <c r="H169">
        <f t="shared" si="68"/>
        <v>0</v>
      </c>
      <c r="I169">
        <f t="shared" si="68"/>
        <v>0</v>
      </c>
      <c r="J169">
        <f t="shared" si="68"/>
        <v>2709.58</v>
      </c>
      <c r="K169">
        <f t="shared" si="68"/>
        <v>0</v>
      </c>
      <c r="L169">
        <f t="shared" si="68"/>
        <v>0</v>
      </c>
      <c r="M169">
        <f t="shared" si="68"/>
        <v>0</v>
      </c>
      <c r="N169">
        <f t="shared" si="68"/>
        <v>0</v>
      </c>
      <c r="O169">
        <f t="shared" si="68"/>
        <v>0</v>
      </c>
      <c r="P169">
        <f t="shared" si="68"/>
        <v>0</v>
      </c>
      <c r="Q169">
        <f t="shared" si="68"/>
        <v>0</v>
      </c>
      <c r="R169">
        <f t="shared" si="68"/>
        <v>0</v>
      </c>
      <c r="S169">
        <f t="shared" si="68"/>
        <v>0</v>
      </c>
      <c r="T169">
        <f t="shared" si="68"/>
        <v>0</v>
      </c>
      <c r="U169">
        <f t="shared" si="68"/>
        <v>0</v>
      </c>
      <c r="V169">
        <f t="shared" si="68"/>
        <v>0</v>
      </c>
      <c r="W169">
        <f t="shared" si="68"/>
        <v>0</v>
      </c>
      <c r="X169">
        <f t="shared" si="68"/>
        <v>0</v>
      </c>
      <c r="Y169">
        <f t="shared" si="68"/>
        <v>0</v>
      </c>
      <c r="Z169">
        <f t="shared" si="68"/>
        <v>0</v>
      </c>
      <c r="AA169">
        <f t="shared" si="68"/>
        <v>0</v>
      </c>
      <c r="AB169">
        <f t="shared" si="68"/>
        <v>376</v>
      </c>
      <c r="AC169" t="str">
        <f t="shared" si="68"/>
        <v>Agencia Boliviana de Energía Nuclear</v>
      </c>
      <c r="AD169">
        <f t="shared" si="68"/>
        <v>0</v>
      </c>
      <c r="AE169">
        <f t="shared" si="68"/>
        <v>0</v>
      </c>
      <c r="AF169">
        <f t="shared" si="68"/>
        <v>0</v>
      </c>
      <c r="AG169">
        <f t="shared" ref="AG169:BL169" si="69">AG20</f>
        <v>0</v>
      </c>
      <c r="AH169">
        <f t="shared" si="69"/>
        <v>0</v>
      </c>
      <c r="AI169">
        <f t="shared" si="69"/>
        <v>0</v>
      </c>
      <c r="AJ169">
        <f t="shared" si="69"/>
        <v>0</v>
      </c>
      <c r="AK169">
        <f t="shared" si="69"/>
        <v>4065752.9599999995</v>
      </c>
      <c r="AL169">
        <f t="shared" si="69"/>
        <v>0</v>
      </c>
      <c r="AM169">
        <f t="shared" si="69"/>
        <v>0</v>
      </c>
      <c r="AN169">
        <f t="shared" si="69"/>
        <v>0</v>
      </c>
      <c r="AO169">
        <f t="shared" si="69"/>
        <v>0</v>
      </c>
      <c r="AP169">
        <f t="shared" si="69"/>
        <v>0</v>
      </c>
      <c r="AQ169">
        <f t="shared" si="69"/>
        <v>0</v>
      </c>
      <c r="AR169">
        <f t="shared" si="69"/>
        <v>0</v>
      </c>
      <c r="AS169">
        <f t="shared" si="69"/>
        <v>0</v>
      </c>
      <c r="AT169">
        <f t="shared" si="69"/>
        <v>0</v>
      </c>
      <c r="AU169">
        <f t="shared" si="69"/>
        <v>0</v>
      </c>
      <c r="AV169">
        <f t="shared" si="69"/>
        <v>0</v>
      </c>
      <c r="AW169">
        <f t="shared" si="69"/>
        <v>0</v>
      </c>
      <c r="AX169">
        <f t="shared" si="69"/>
        <v>0</v>
      </c>
      <c r="AY169">
        <f t="shared" si="69"/>
        <v>0</v>
      </c>
      <c r="AZ169">
        <f t="shared" si="69"/>
        <v>0</v>
      </c>
      <c r="BA169">
        <f t="shared" si="69"/>
        <v>0</v>
      </c>
      <c r="BB169">
        <f t="shared" si="69"/>
        <v>0</v>
      </c>
      <c r="BC169">
        <f t="shared" si="69"/>
        <v>16</v>
      </c>
      <c r="BD169" t="str">
        <f t="shared" si="69"/>
        <v>Ministerio de Educación</v>
      </c>
      <c r="BE169">
        <f t="shared" si="69"/>
        <v>0</v>
      </c>
      <c r="BF169">
        <f t="shared" si="69"/>
        <v>0</v>
      </c>
      <c r="BG169">
        <f t="shared" si="69"/>
        <v>0</v>
      </c>
      <c r="BH169">
        <f t="shared" si="69"/>
        <v>0</v>
      </c>
      <c r="BI169">
        <f t="shared" si="69"/>
        <v>0</v>
      </c>
      <c r="BJ169">
        <f t="shared" si="69"/>
        <v>0</v>
      </c>
      <c r="BK169">
        <f t="shared" si="69"/>
        <v>0</v>
      </c>
      <c r="BL169">
        <f t="shared" si="69"/>
        <v>32000</v>
      </c>
      <c r="BM169">
        <f t="shared" ref="BM169:CR169" si="70">BM20</f>
        <v>0</v>
      </c>
      <c r="BN169">
        <f t="shared" si="70"/>
        <v>0</v>
      </c>
      <c r="BO169">
        <f t="shared" si="70"/>
        <v>0</v>
      </c>
      <c r="BP169">
        <f t="shared" si="70"/>
        <v>0</v>
      </c>
      <c r="BQ169">
        <f t="shared" si="70"/>
        <v>0</v>
      </c>
      <c r="BR169">
        <f t="shared" si="70"/>
        <v>0</v>
      </c>
      <c r="BS169">
        <f t="shared" si="70"/>
        <v>0</v>
      </c>
      <c r="BT169">
        <f t="shared" si="70"/>
        <v>0</v>
      </c>
      <c r="BU169">
        <f t="shared" si="70"/>
        <v>0</v>
      </c>
      <c r="BV169">
        <f t="shared" si="70"/>
        <v>0</v>
      </c>
      <c r="BW169">
        <f t="shared" si="70"/>
        <v>0</v>
      </c>
      <c r="BX169">
        <f t="shared" si="70"/>
        <v>0</v>
      </c>
      <c r="BY169">
        <f t="shared" si="70"/>
        <v>0</v>
      </c>
      <c r="BZ169">
        <f t="shared" si="70"/>
        <v>0</v>
      </c>
      <c r="CA169">
        <f t="shared" si="70"/>
        <v>0</v>
      </c>
      <c r="CB169">
        <f t="shared" si="70"/>
        <v>0</v>
      </c>
      <c r="CC169">
        <f t="shared" si="70"/>
        <v>0</v>
      </c>
      <c r="CD169">
        <f t="shared" si="70"/>
        <v>0</v>
      </c>
      <c r="CE169">
        <f t="shared" si="70"/>
        <v>0</v>
      </c>
      <c r="CF169">
        <f t="shared" si="70"/>
        <v>0</v>
      </c>
      <c r="CG169">
        <f t="shared" si="70"/>
        <v>0</v>
      </c>
      <c r="CH169">
        <f t="shared" si="70"/>
        <v>0</v>
      </c>
      <c r="CI169">
        <f t="shared" si="70"/>
        <v>0</v>
      </c>
      <c r="CJ169">
        <f t="shared" si="70"/>
        <v>0</v>
      </c>
      <c r="CK169">
        <f t="shared" si="70"/>
        <v>0</v>
      </c>
      <c r="CL169">
        <f t="shared" si="70"/>
        <v>0</v>
      </c>
      <c r="CM169">
        <f t="shared" si="70"/>
        <v>0</v>
      </c>
      <c r="CN169">
        <f t="shared" si="70"/>
        <v>0</v>
      </c>
      <c r="CO169">
        <f t="shared" si="70"/>
        <v>0</v>
      </c>
      <c r="CP169">
        <f t="shared" si="70"/>
        <v>0</v>
      </c>
      <c r="CQ169">
        <f t="shared" si="70"/>
        <v>0</v>
      </c>
      <c r="CR169">
        <f t="shared" si="70"/>
        <v>0</v>
      </c>
      <c r="CS169">
        <f t="shared" ref="CS169:DH169" si="71">CS20</f>
        <v>0</v>
      </c>
      <c r="CT169">
        <f t="shared" si="71"/>
        <v>0</v>
      </c>
      <c r="CU169">
        <f t="shared" si="71"/>
        <v>0</v>
      </c>
      <c r="CV169">
        <f t="shared" si="71"/>
        <v>0</v>
      </c>
      <c r="CW169">
        <f t="shared" si="71"/>
        <v>0</v>
      </c>
      <c r="CX169">
        <f t="shared" si="71"/>
        <v>0</v>
      </c>
      <c r="CY169">
        <f t="shared" si="71"/>
        <v>0</v>
      </c>
      <c r="CZ169">
        <f t="shared" si="71"/>
        <v>0</v>
      </c>
      <c r="DA169">
        <f t="shared" si="71"/>
        <v>0</v>
      </c>
      <c r="DB169">
        <f t="shared" si="71"/>
        <v>0</v>
      </c>
      <c r="DC169">
        <f t="shared" si="71"/>
        <v>0</v>
      </c>
      <c r="DD169">
        <f t="shared" si="71"/>
        <v>0</v>
      </c>
      <c r="DE169">
        <f t="shared" si="71"/>
        <v>683</v>
      </c>
      <c r="DF169" t="str">
        <f t="shared" si="71"/>
        <v>Procuraduria General del Estado</v>
      </c>
      <c r="DG169">
        <f t="shared" si="71"/>
        <v>4962</v>
      </c>
      <c r="DH169">
        <f t="shared" si="71"/>
        <v>0</v>
      </c>
    </row>
    <row r="170" spans="1:112">
      <c r="A170">
        <f t="shared" ref="A170:AF170" si="72">A21</f>
        <v>291</v>
      </c>
      <c r="B170" t="str">
        <f t="shared" si="72"/>
        <v>Administradora Boliviana de Carreteras</v>
      </c>
      <c r="C170">
        <f t="shared" si="72"/>
        <v>377.65999999999997</v>
      </c>
      <c r="D170">
        <f t="shared" si="72"/>
        <v>84325.94</v>
      </c>
      <c r="E170">
        <f t="shared" si="72"/>
        <v>180</v>
      </c>
      <c r="F170">
        <f t="shared" si="72"/>
        <v>3527740.78</v>
      </c>
      <c r="G170">
        <f t="shared" si="72"/>
        <v>240</v>
      </c>
      <c r="H170">
        <f t="shared" si="72"/>
        <v>129654.73999999999</v>
      </c>
      <c r="I170">
        <f t="shared" si="72"/>
        <v>180</v>
      </c>
      <c r="J170">
        <f t="shared" si="72"/>
        <v>8624335.0700000003</v>
      </c>
      <c r="K170">
        <f t="shared" si="72"/>
        <v>0</v>
      </c>
      <c r="L170">
        <f t="shared" si="72"/>
        <v>0</v>
      </c>
      <c r="M170">
        <f t="shared" si="72"/>
        <v>0</v>
      </c>
      <c r="N170">
        <f t="shared" si="72"/>
        <v>0</v>
      </c>
      <c r="O170">
        <f t="shared" si="72"/>
        <v>0</v>
      </c>
      <c r="P170">
        <f t="shared" si="72"/>
        <v>0</v>
      </c>
      <c r="Q170">
        <f t="shared" si="72"/>
        <v>0</v>
      </c>
      <c r="R170">
        <f t="shared" si="72"/>
        <v>0</v>
      </c>
      <c r="S170">
        <f t="shared" si="72"/>
        <v>0</v>
      </c>
      <c r="T170">
        <f t="shared" si="72"/>
        <v>0</v>
      </c>
      <c r="U170">
        <f t="shared" si="72"/>
        <v>0</v>
      </c>
      <c r="V170">
        <f t="shared" si="72"/>
        <v>0</v>
      </c>
      <c r="W170">
        <f t="shared" si="72"/>
        <v>0</v>
      </c>
      <c r="X170">
        <f t="shared" si="72"/>
        <v>0</v>
      </c>
      <c r="Y170">
        <f t="shared" si="72"/>
        <v>0</v>
      </c>
      <c r="Z170">
        <f t="shared" si="72"/>
        <v>0</v>
      </c>
      <c r="AA170">
        <f t="shared" si="72"/>
        <v>0</v>
      </c>
      <c r="AB170">
        <f t="shared" si="72"/>
        <v>0</v>
      </c>
      <c r="AC170">
        <f t="shared" si="72"/>
        <v>0</v>
      </c>
      <c r="AD170">
        <f t="shared" si="72"/>
        <v>0</v>
      </c>
      <c r="AE170">
        <f t="shared" si="72"/>
        <v>0</v>
      </c>
      <c r="AF170">
        <f t="shared" si="72"/>
        <v>0</v>
      </c>
      <c r="AG170">
        <f t="shared" ref="AG170:BL170" si="73">AG21</f>
        <v>0</v>
      </c>
      <c r="AH170">
        <f t="shared" si="73"/>
        <v>0</v>
      </c>
      <c r="AI170">
        <f t="shared" si="73"/>
        <v>0</v>
      </c>
      <c r="AJ170">
        <f t="shared" si="73"/>
        <v>0</v>
      </c>
      <c r="AK170">
        <f t="shared" si="73"/>
        <v>0</v>
      </c>
      <c r="AL170">
        <f t="shared" si="73"/>
        <v>0</v>
      </c>
      <c r="AM170">
        <f t="shared" si="73"/>
        <v>0</v>
      </c>
      <c r="AN170">
        <f t="shared" si="73"/>
        <v>0</v>
      </c>
      <c r="AO170">
        <f t="shared" si="73"/>
        <v>0</v>
      </c>
      <c r="AP170">
        <f t="shared" si="73"/>
        <v>0</v>
      </c>
      <c r="AQ170">
        <f t="shared" si="73"/>
        <v>0</v>
      </c>
      <c r="AR170">
        <f t="shared" si="73"/>
        <v>0</v>
      </c>
      <c r="AS170">
        <f t="shared" si="73"/>
        <v>0</v>
      </c>
      <c r="AT170">
        <f t="shared" si="73"/>
        <v>0</v>
      </c>
      <c r="AU170">
        <f t="shared" si="73"/>
        <v>0</v>
      </c>
      <c r="AV170">
        <f t="shared" si="73"/>
        <v>0</v>
      </c>
      <c r="AW170">
        <f t="shared" si="73"/>
        <v>0</v>
      </c>
      <c r="AX170">
        <f t="shared" si="73"/>
        <v>0</v>
      </c>
      <c r="AY170">
        <f t="shared" si="73"/>
        <v>0</v>
      </c>
      <c r="AZ170">
        <f t="shared" si="73"/>
        <v>0</v>
      </c>
      <c r="BA170">
        <f t="shared" si="73"/>
        <v>0</v>
      </c>
      <c r="BB170">
        <f t="shared" si="73"/>
        <v>0</v>
      </c>
      <c r="BC170">
        <f t="shared" si="73"/>
        <v>383</v>
      </c>
      <c r="BD170" t="str">
        <f t="shared" si="73"/>
        <v>Agencia Boliviana de Correos "Correos de Bolivia"</v>
      </c>
      <c r="BE170">
        <f t="shared" si="73"/>
        <v>0</v>
      </c>
      <c r="BF170">
        <f t="shared" si="73"/>
        <v>0</v>
      </c>
      <c r="BG170">
        <f t="shared" si="73"/>
        <v>0</v>
      </c>
      <c r="BH170">
        <f t="shared" si="73"/>
        <v>0</v>
      </c>
      <c r="BI170">
        <f t="shared" si="73"/>
        <v>0</v>
      </c>
      <c r="BJ170">
        <f t="shared" si="73"/>
        <v>0</v>
      </c>
      <c r="BK170">
        <f t="shared" si="73"/>
        <v>0</v>
      </c>
      <c r="BL170">
        <f t="shared" si="73"/>
        <v>62756.030000000006</v>
      </c>
      <c r="BM170">
        <f t="shared" ref="BM170:CR170" si="74">BM21</f>
        <v>0</v>
      </c>
      <c r="BN170">
        <f t="shared" si="74"/>
        <v>0</v>
      </c>
      <c r="BO170">
        <f t="shared" si="74"/>
        <v>0</v>
      </c>
      <c r="BP170">
        <f t="shared" si="74"/>
        <v>0</v>
      </c>
      <c r="BQ170">
        <f t="shared" si="74"/>
        <v>0</v>
      </c>
      <c r="BR170">
        <f t="shared" si="74"/>
        <v>0</v>
      </c>
      <c r="BS170">
        <f t="shared" si="74"/>
        <v>0</v>
      </c>
      <c r="BT170">
        <f t="shared" si="74"/>
        <v>0</v>
      </c>
      <c r="BU170">
        <f t="shared" si="74"/>
        <v>0</v>
      </c>
      <c r="BV170">
        <f t="shared" si="74"/>
        <v>0</v>
      </c>
      <c r="BW170">
        <f t="shared" si="74"/>
        <v>0</v>
      </c>
      <c r="BX170">
        <f t="shared" si="74"/>
        <v>0</v>
      </c>
      <c r="BY170">
        <f t="shared" si="74"/>
        <v>0</v>
      </c>
      <c r="BZ170">
        <f t="shared" si="74"/>
        <v>0</v>
      </c>
      <c r="CA170">
        <f t="shared" si="74"/>
        <v>0</v>
      </c>
      <c r="CB170">
        <f t="shared" si="74"/>
        <v>0</v>
      </c>
      <c r="CC170">
        <f t="shared" si="74"/>
        <v>0</v>
      </c>
      <c r="CD170">
        <f t="shared" si="74"/>
        <v>0</v>
      </c>
      <c r="CE170">
        <f t="shared" si="74"/>
        <v>0</v>
      </c>
      <c r="CF170">
        <f t="shared" si="74"/>
        <v>0</v>
      </c>
      <c r="CG170">
        <f t="shared" si="74"/>
        <v>0</v>
      </c>
      <c r="CH170">
        <f t="shared" si="74"/>
        <v>0</v>
      </c>
      <c r="CI170">
        <f t="shared" si="74"/>
        <v>0</v>
      </c>
      <c r="CJ170">
        <f t="shared" si="74"/>
        <v>0</v>
      </c>
      <c r="CK170">
        <f t="shared" si="74"/>
        <v>0</v>
      </c>
      <c r="CL170">
        <f t="shared" si="74"/>
        <v>0</v>
      </c>
      <c r="CM170">
        <f t="shared" si="74"/>
        <v>0</v>
      </c>
      <c r="CN170">
        <f t="shared" si="74"/>
        <v>0</v>
      </c>
      <c r="CO170">
        <f t="shared" si="74"/>
        <v>0</v>
      </c>
      <c r="CP170">
        <f t="shared" si="74"/>
        <v>0</v>
      </c>
      <c r="CQ170">
        <f t="shared" si="74"/>
        <v>0</v>
      </c>
      <c r="CR170">
        <f t="shared" si="74"/>
        <v>0</v>
      </c>
      <c r="CS170">
        <f t="shared" ref="CS170:DH170" si="75">CS21</f>
        <v>0</v>
      </c>
      <c r="CT170">
        <f t="shared" si="75"/>
        <v>0</v>
      </c>
      <c r="CU170">
        <f t="shared" si="75"/>
        <v>0</v>
      </c>
      <c r="CV170">
        <f t="shared" si="75"/>
        <v>0</v>
      </c>
      <c r="CW170">
        <f t="shared" si="75"/>
        <v>0</v>
      </c>
      <c r="CX170">
        <f t="shared" si="75"/>
        <v>0</v>
      </c>
      <c r="CY170">
        <f t="shared" si="75"/>
        <v>0</v>
      </c>
      <c r="CZ170">
        <f t="shared" si="75"/>
        <v>0</v>
      </c>
      <c r="DA170">
        <f t="shared" si="75"/>
        <v>0</v>
      </c>
      <c r="DB170">
        <f t="shared" si="75"/>
        <v>0</v>
      </c>
      <c r="DC170">
        <f t="shared" si="75"/>
        <v>0</v>
      </c>
      <c r="DD170">
        <f t="shared" si="75"/>
        <v>0</v>
      </c>
      <c r="DE170">
        <f t="shared" si="75"/>
        <v>295</v>
      </c>
      <c r="DF170" t="str">
        <f t="shared" si="75"/>
        <v>Univ. Indígena Bol. Comun. Intercult Prod. Casimiro Huanca</v>
      </c>
      <c r="DG170">
        <f t="shared" si="75"/>
        <v>22016.239999999998</v>
      </c>
      <c r="DH170">
        <f t="shared" si="75"/>
        <v>0</v>
      </c>
    </row>
    <row r="171" spans="1:112">
      <c r="A171">
        <f t="shared" ref="A171:AF171" si="76">A22</f>
        <v>340</v>
      </c>
      <c r="B171" t="str">
        <f t="shared" si="76"/>
        <v>Servicio General de Identificación Personal</v>
      </c>
      <c r="C171">
        <f t="shared" si="76"/>
        <v>0</v>
      </c>
      <c r="D171">
        <f t="shared" si="76"/>
        <v>0</v>
      </c>
      <c r="E171">
        <f t="shared" si="76"/>
        <v>0</v>
      </c>
      <c r="F171">
        <f t="shared" si="76"/>
        <v>0</v>
      </c>
      <c r="G171">
        <f t="shared" si="76"/>
        <v>0</v>
      </c>
      <c r="H171">
        <f t="shared" si="76"/>
        <v>0</v>
      </c>
      <c r="I171">
        <f t="shared" si="76"/>
        <v>480</v>
      </c>
      <c r="J171">
        <f t="shared" si="76"/>
        <v>418001.05</v>
      </c>
      <c r="K171">
        <f t="shared" si="76"/>
        <v>0</v>
      </c>
      <c r="L171">
        <f t="shared" si="76"/>
        <v>0</v>
      </c>
      <c r="M171">
        <f t="shared" si="76"/>
        <v>0</v>
      </c>
      <c r="N171">
        <f t="shared" si="76"/>
        <v>0</v>
      </c>
      <c r="O171">
        <f t="shared" si="76"/>
        <v>0</v>
      </c>
      <c r="P171">
        <f t="shared" si="76"/>
        <v>0</v>
      </c>
      <c r="Q171">
        <f t="shared" si="76"/>
        <v>0</v>
      </c>
      <c r="R171">
        <f t="shared" si="76"/>
        <v>0</v>
      </c>
      <c r="S171">
        <f t="shared" si="76"/>
        <v>0</v>
      </c>
      <c r="T171">
        <f t="shared" si="76"/>
        <v>0</v>
      </c>
      <c r="U171">
        <f t="shared" si="76"/>
        <v>0</v>
      </c>
      <c r="V171">
        <f t="shared" si="76"/>
        <v>0</v>
      </c>
      <c r="W171">
        <f t="shared" si="76"/>
        <v>0</v>
      </c>
      <c r="X171">
        <f t="shared" si="76"/>
        <v>0</v>
      </c>
      <c r="Y171">
        <f t="shared" si="76"/>
        <v>0</v>
      </c>
      <c r="Z171">
        <f t="shared" si="76"/>
        <v>0</v>
      </c>
      <c r="AA171">
        <f t="shared" si="76"/>
        <v>0</v>
      </c>
      <c r="AB171">
        <f t="shared" si="76"/>
        <v>0</v>
      </c>
      <c r="AC171">
        <f t="shared" si="76"/>
        <v>0</v>
      </c>
      <c r="AD171">
        <f t="shared" si="76"/>
        <v>0</v>
      </c>
      <c r="AE171">
        <f t="shared" si="76"/>
        <v>0</v>
      </c>
      <c r="AF171">
        <f t="shared" si="76"/>
        <v>0</v>
      </c>
      <c r="AG171">
        <f t="shared" ref="AG171:BL171" si="77">AG22</f>
        <v>0</v>
      </c>
      <c r="AH171">
        <f t="shared" si="77"/>
        <v>0</v>
      </c>
      <c r="AI171">
        <f t="shared" si="77"/>
        <v>0</v>
      </c>
      <c r="AJ171">
        <f t="shared" si="77"/>
        <v>0</v>
      </c>
      <c r="AK171">
        <f t="shared" si="77"/>
        <v>0</v>
      </c>
      <c r="AL171">
        <f t="shared" si="77"/>
        <v>0</v>
      </c>
      <c r="AM171">
        <f t="shared" si="77"/>
        <v>0</v>
      </c>
      <c r="AN171">
        <f t="shared" si="77"/>
        <v>0</v>
      </c>
      <c r="AO171">
        <f t="shared" si="77"/>
        <v>0</v>
      </c>
      <c r="AP171">
        <f t="shared" si="77"/>
        <v>0</v>
      </c>
      <c r="AQ171">
        <f t="shared" si="77"/>
        <v>0</v>
      </c>
      <c r="AR171">
        <f t="shared" si="77"/>
        <v>0</v>
      </c>
      <c r="AS171">
        <f t="shared" si="77"/>
        <v>0</v>
      </c>
      <c r="AT171">
        <f t="shared" si="77"/>
        <v>0</v>
      </c>
      <c r="AU171">
        <f t="shared" si="77"/>
        <v>0</v>
      </c>
      <c r="AV171">
        <f t="shared" si="77"/>
        <v>0</v>
      </c>
      <c r="AW171">
        <f t="shared" si="77"/>
        <v>0</v>
      </c>
      <c r="AX171">
        <f t="shared" si="77"/>
        <v>0</v>
      </c>
      <c r="AY171">
        <f t="shared" si="77"/>
        <v>0</v>
      </c>
      <c r="AZ171">
        <f t="shared" si="77"/>
        <v>0</v>
      </c>
      <c r="BA171">
        <f t="shared" si="77"/>
        <v>0</v>
      </c>
      <c r="BB171">
        <f t="shared" si="77"/>
        <v>0</v>
      </c>
      <c r="BC171">
        <f t="shared" si="77"/>
        <v>283</v>
      </c>
      <c r="BD171" t="str">
        <f t="shared" si="77"/>
        <v>Aduana Nacional</v>
      </c>
      <c r="BE171">
        <f t="shared" si="77"/>
        <v>0</v>
      </c>
      <c r="BF171">
        <f t="shared" si="77"/>
        <v>0</v>
      </c>
      <c r="BG171">
        <f t="shared" si="77"/>
        <v>0</v>
      </c>
      <c r="BH171">
        <f t="shared" si="77"/>
        <v>0</v>
      </c>
      <c r="BI171">
        <f t="shared" si="77"/>
        <v>38400</v>
      </c>
      <c r="BJ171">
        <f t="shared" si="77"/>
        <v>0</v>
      </c>
      <c r="BK171">
        <f t="shared" si="77"/>
        <v>0</v>
      </c>
      <c r="BL171">
        <f t="shared" si="77"/>
        <v>0</v>
      </c>
      <c r="BM171">
        <f t="shared" ref="BM171:CR171" si="78">BM22</f>
        <v>0</v>
      </c>
      <c r="BN171">
        <f t="shared" si="78"/>
        <v>0</v>
      </c>
      <c r="BO171">
        <f t="shared" si="78"/>
        <v>0</v>
      </c>
      <c r="BP171">
        <f t="shared" si="78"/>
        <v>0</v>
      </c>
      <c r="BQ171">
        <f t="shared" si="78"/>
        <v>0</v>
      </c>
      <c r="BR171">
        <f t="shared" si="78"/>
        <v>0</v>
      </c>
      <c r="BS171">
        <f t="shared" si="78"/>
        <v>0</v>
      </c>
      <c r="BT171">
        <f t="shared" si="78"/>
        <v>0</v>
      </c>
      <c r="BU171">
        <f t="shared" si="78"/>
        <v>0</v>
      </c>
      <c r="BV171">
        <f t="shared" si="78"/>
        <v>0</v>
      </c>
      <c r="BW171">
        <f t="shared" si="78"/>
        <v>0</v>
      </c>
      <c r="BX171">
        <f t="shared" si="78"/>
        <v>0</v>
      </c>
      <c r="BY171">
        <f t="shared" si="78"/>
        <v>0</v>
      </c>
      <c r="BZ171">
        <f t="shared" si="78"/>
        <v>0</v>
      </c>
      <c r="CA171">
        <f t="shared" si="78"/>
        <v>0</v>
      </c>
      <c r="CB171">
        <f t="shared" si="78"/>
        <v>0</v>
      </c>
      <c r="CC171">
        <f t="shared" si="78"/>
        <v>0</v>
      </c>
      <c r="CD171">
        <f t="shared" si="78"/>
        <v>0</v>
      </c>
      <c r="CE171">
        <f t="shared" si="78"/>
        <v>0</v>
      </c>
      <c r="CF171">
        <f t="shared" si="78"/>
        <v>0</v>
      </c>
      <c r="CG171">
        <f t="shared" si="78"/>
        <v>0</v>
      </c>
      <c r="CH171">
        <f t="shared" si="78"/>
        <v>0</v>
      </c>
      <c r="CI171">
        <f t="shared" si="78"/>
        <v>0</v>
      </c>
      <c r="CJ171">
        <f t="shared" si="78"/>
        <v>0</v>
      </c>
      <c r="CK171">
        <f t="shared" si="78"/>
        <v>0</v>
      </c>
      <c r="CL171">
        <f t="shared" si="78"/>
        <v>0</v>
      </c>
      <c r="CM171">
        <f t="shared" si="78"/>
        <v>0</v>
      </c>
      <c r="CN171">
        <f t="shared" si="78"/>
        <v>0</v>
      </c>
      <c r="CO171">
        <f t="shared" si="78"/>
        <v>0</v>
      </c>
      <c r="CP171">
        <f t="shared" si="78"/>
        <v>0</v>
      </c>
      <c r="CQ171">
        <f t="shared" si="78"/>
        <v>0</v>
      </c>
      <c r="CR171">
        <f t="shared" si="78"/>
        <v>0</v>
      </c>
      <c r="CS171">
        <f t="shared" ref="CS171:DH171" si="79">CS22</f>
        <v>0</v>
      </c>
      <c r="CT171">
        <f t="shared" si="79"/>
        <v>0</v>
      </c>
      <c r="CU171">
        <f t="shared" si="79"/>
        <v>0</v>
      </c>
      <c r="CV171">
        <f t="shared" si="79"/>
        <v>0</v>
      </c>
      <c r="CW171">
        <f t="shared" si="79"/>
        <v>0</v>
      </c>
      <c r="CX171">
        <f t="shared" si="79"/>
        <v>0</v>
      </c>
      <c r="CY171">
        <f t="shared" si="79"/>
        <v>0</v>
      </c>
      <c r="CZ171">
        <f t="shared" si="79"/>
        <v>0</v>
      </c>
      <c r="DA171">
        <f t="shared" si="79"/>
        <v>0</v>
      </c>
      <c r="DB171">
        <f t="shared" si="79"/>
        <v>0</v>
      </c>
      <c r="DC171">
        <f t="shared" si="79"/>
        <v>0</v>
      </c>
      <c r="DD171">
        <f t="shared" si="79"/>
        <v>0</v>
      </c>
      <c r="DE171">
        <f t="shared" si="79"/>
        <v>133</v>
      </c>
      <c r="DF171" t="str">
        <f t="shared" si="79"/>
        <v>Lotería Nacional de Beneficencia y Salubridad</v>
      </c>
      <c r="DG171">
        <f t="shared" si="79"/>
        <v>227026.27000000002</v>
      </c>
      <c r="DH171">
        <f t="shared" si="79"/>
        <v>0</v>
      </c>
    </row>
    <row r="172" spans="1:112">
      <c r="A172">
        <f t="shared" ref="A172:AF172" si="80">A23</f>
        <v>383</v>
      </c>
      <c r="B172" t="str">
        <f t="shared" si="80"/>
        <v>Agencia Boliviana de Correos "Correos de Bolivia"</v>
      </c>
      <c r="C172">
        <f t="shared" si="80"/>
        <v>0</v>
      </c>
      <c r="D172">
        <f t="shared" si="80"/>
        <v>0</v>
      </c>
      <c r="E172">
        <f t="shared" si="80"/>
        <v>0</v>
      </c>
      <c r="F172">
        <f t="shared" si="80"/>
        <v>0</v>
      </c>
      <c r="G172">
        <f t="shared" si="80"/>
        <v>0</v>
      </c>
      <c r="H172">
        <f t="shared" si="80"/>
        <v>0</v>
      </c>
      <c r="I172">
        <f t="shared" si="80"/>
        <v>180</v>
      </c>
      <c r="J172">
        <f t="shared" si="80"/>
        <v>2019370.5400000003</v>
      </c>
      <c r="K172">
        <f t="shared" si="80"/>
        <v>0</v>
      </c>
      <c r="L172">
        <f t="shared" si="80"/>
        <v>0</v>
      </c>
      <c r="M172">
        <f t="shared" si="80"/>
        <v>0</v>
      </c>
      <c r="N172">
        <f t="shared" si="80"/>
        <v>0</v>
      </c>
      <c r="O172">
        <f t="shared" si="80"/>
        <v>0</v>
      </c>
      <c r="P172">
        <f t="shared" si="80"/>
        <v>0</v>
      </c>
      <c r="Q172">
        <f t="shared" si="80"/>
        <v>0</v>
      </c>
      <c r="R172">
        <f t="shared" si="80"/>
        <v>0</v>
      </c>
      <c r="S172">
        <f t="shared" si="80"/>
        <v>0</v>
      </c>
      <c r="T172">
        <f t="shared" si="80"/>
        <v>0</v>
      </c>
      <c r="U172">
        <f t="shared" si="80"/>
        <v>0</v>
      </c>
      <c r="V172">
        <f t="shared" si="80"/>
        <v>0</v>
      </c>
      <c r="W172">
        <f t="shared" si="80"/>
        <v>0</v>
      </c>
      <c r="X172">
        <f t="shared" si="80"/>
        <v>0</v>
      </c>
      <c r="Y172">
        <f t="shared" si="80"/>
        <v>0</v>
      </c>
      <c r="Z172">
        <f t="shared" si="80"/>
        <v>0</v>
      </c>
      <c r="AA172">
        <f t="shared" si="80"/>
        <v>0</v>
      </c>
      <c r="AB172">
        <f t="shared" si="80"/>
        <v>0</v>
      </c>
      <c r="AC172">
        <f t="shared" si="80"/>
        <v>0</v>
      </c>
      <c r="AD172">
        <f t="shared" si="80"/>
        <v>0</v>
      </c>
      <c r="AE172">
        <f t="shared" si="80"/>
        <v>0</v>
      </c>
      <c r="AF172">
        <f t="shared" si="80"/>
        <v>0</v>
      </c>
      <c r="AG172">
        <f t="shared" ref="AG172:BL172" si="81">AG23</f>
        <v>0</v>
      </c>
      <c r="AH172">
        <f t="shared" si="81"/>
        <v>0</v>
      </c>
      <c r="AI172">
        <f t="shared" si="81"/>
        <v>0</v>
      </c>
      <c r="AJ172">
        <f t="shared" si="81"/>
        <v>0</v>
      </c>
      <c r="AK172">
        <f t="shared" si="81"/>
        <v>0</v>
      </c>
      <c r="AL172">
        <f t="shared" si="81"/>
        <v>0</v>
      </c>
      <c r="AM172">
        <f t="shared" si="81"/>
        <v>0</v>
      </c>
      <c r="AN172">
        <f t="shared" si="81"/>
        <v>0</v>
      </c>
      <c r="AO172">
        <f t="shared" si="81"/>
        <v>0</v>
      </c>
      <c r="AP172">
        <f t="shared" si="81"/>
        <v>0</v>
      </c>
      <c r="AQ172">
        <f t="shared" si="81"/>
        <v>0</v>
      </c>
      <c r="AR172">
        <f t="shared" si="81"/>
        <v>0</v>
      </c>
      <c r="AS172">
        <f t="shared" si="81"/>
        <v>0</v>
      </c>
      <c r="AT172">
        <f t="shared" si="81"/>
        <v>0</v>
      </c>
      <c r="AU172">
        <f t="shared" si="81"/>
        <v>0</v>
      </c>
      <c r="AV172">
        <f t="shared" si="81"/>
        <v>0</v>
      </c>
      <c r="AW172">
        <f t="shared" si="81"/>
        <v>0</v>
      </c>
      <c r="AX172">
        <f t="shared" si="81"/>
        <v>0</v>
      </c>
      <c r="AY172">
        <f t="shared" si="81"/>
        <v>0</v>
      </c>
      <c r="AZ172">
        <f t="shared" si="81"/>
        <v>0</v>
      </c>
      <c r="BA172">
        <f t="shared" si="81"/>
        <v>0</v>
      </c>
      <c r="BB172">
        <f t="shared" si="81"/>
        <v>0</v>
      </c>
      <c r="BC172">
        <f t="shared" si="81"/>
        <v>53</v>
      </c>
      <c r="BD172" t="str">
        <f t="shared" si="81"/>
        <v>Ministerio de Culturas, Descolonización y Despatriarcalización</v>
      </c>
      <c r="BE172">
        <f t="shared" si="81"/>
        <v>0</v>
      </c>
      <c r="BF172">
        <f t="shared" si="81"/>
        <v>0</v>
      </c>
      <c r="BG172">
        <f t="shared" si="81"/>
        <v>0</v>
      </c>
      <c r="BH172">
        <f t="shared" si="81"/>
        <v>0</v>
      </c>
      <c r="BI172">
        <f t="shared" si="81"/>
        <v>0</v>
      </c>
      <c r="BJ172">
        <f t="shared" si="81"/>
        <v>194616</v>
      </c>
      <c r="BK172">
        <f t="shared" si="81"/>
        <v>0</v>
      </c>
      <c r="BL172">
        <f t="shared" si="81"/>
        <v>0</v>
      </c>
      <c r="BM172">
        <f t="shared" ref="BM172:CR172" si="82">BM23</f>
        <v>0</v>
      </c>
      <c r="BN172">
        <f t="shared" si="82"/>
        <v>0</v>
      </c>
      <c r="BO172">
        <f t="shared" si="82"/>
        <v>0</v>
      </c>
      <c r="BP172">
        <f t="shared" si="82"/>
        <v>0</v>
      </c>
      <c r="BQ172">
        <f t="shared" si="82"/>
        <v>0</v>
      </c>
      <c r="BR172">
        <f t="shared" si="82"/>
        <v>0</v>
      </c>
      <c r="BS172">
        <f t="shared" si="82"/>
        <v>0</v>
      </c>
      <c r="BT172">
        <f t="shared" si="82"/>
        <v>0</v>
      </c>
      <c r="BU172">
        <f t="shared" si="82"/>
        <v>0</v>
      </c>
      <c r="BV172">
        <f t="shared" si="82"/>
        <v>0</v>
      </c>
      <c r="BW172">
        <f t="shared" si="82"/>
        <v>0</v>
      </c>
      <c r="BX172">
        <f t="shared" si="82"/>
        <v>0</v>
      </c>
      <c r="BY172">
        <f t="shared" si="82"/>
        <v>0</v>
      </c>
      <c r="BZ172">
        <f t="shared" si="82"/>
        <v>0</v>
      </c>
      <c r="CA172">
        <f t="shared" si="82"/>
        <v>0</v>
      </c>
      <c r="CB172">
        <f t="shared" si="82"/>
        <v>0</v>
      </c>
      <c r="CC172">
        <f t="shared" si="82"/>
        <v>0</v>
      </c>
      <c r="CD172">
        <f t="shared" si="82"/>
        <v>0</v>
      </c>
      <c r="CE172">
        <f t="shared" si="82"/>
        <v>0</v>
      </c>
      <c r="CF172">
        <f t="shared" si="82"/>
        <v>0</v>
      </c>
      <c r="CG172">
        <f t="shared" si="82"/>
        <v>0</v>
      </c>
      <c r="CH172">
        <f t="shared" si="82"/>
        <v>0</v>
      </c>
      <c r="CI172">
        <f t="shared" si="82"/>
        <v>0</v>
      </c>
      <c r="CJ172">
        <f t="shared" si="82"/>
        <v>0</v>
      </c>
      <c r="CK172">
        <f t="shared" si="82"/>
        <v>0</v>
      </c>
      <c r="CL172">
        <f t="shared" si="82"/>
        <v>0</v>
      </c>
      <c r="CM172">
        <f t="shared" si="82"/>
        <v>0</v>
      </c>
      <c r="CN172">
        <f t="shared" si="82"/>
        <v>0</v>
      </c>
      <c r="CO172">
        <f t="shared" si="82"/>
        <v>0</v>
      </c>
      <c r="CP172">
        <f t="shared" si="82"/>
        <v>0</v>
      </c>
      <c r="CQ172">
        <f t="shared" si="82"/>
        <v>0</v>
      </c>
      <c r="CR172">
        <f t="shared" si="82"/>
        <v>0</v>
      </c>
      <c r="CS172">
        <f t="shared" ref="CS172:DH172" si="83">CS23</f>
        <v>0</v>
      </c>
      <c r="CT172">
        <f t="shared" si="83"/>
        <v>0</v>
      </c>
      <c r="CU172">
        <f t="shared" si="83"/>
        <v>0</v>
      </c>
      <c r="CV172">
        <f t="shared" si="83"/>
        <v>0</v>
      </c>
      <c r="CW172">
        <f t="shared" si="83"/>
        <v>0</v>
      </c>
      <c r="CX172">
        <f t="shared" si="83"/>
        <v>0</v>
      </c>
      <c r="CY172">
        <f t="shared" si="83"/>
        <v>0</v>
      </c>
      <c r="CZ172">
        <f t="shared" si="83"/>
        <v>0</v>
      </c>
      <c r="DA172">
        <f t="shared" si="83"/>
        <v>0</v>
      </c>
      <c r="DB172">
        <f t="shared" si="83"/>
        <v>0</v>
      </c>
      <c r="DC172">
        <f t="shared" si="83"/>
        <v>0</v>
      </c>
      <c r="DD172">
        <f t="shared" si="83"/>
        <v>0</v>
      </c>
      <c r="DE172">
        <f t="shared" si="83"/>
        <v>269</v>
      </c>
      <c r="DF172" t="str">
        <f t="shared" si="83"/>
        <v>Direc. Dptal. de Educación Potosí</v>
      </c>
      <c r="DG172">
        <f t="shared" si="83"/>
        <v>60721</v>
      </c>
      <c r="DH172">
        <f t="shared" si="83"/>
        <v>0</v>
      </c>
    </row>
    <row r="173" spans="1:112">
      <c r="A173">
        <f t="shared" ref="A173:AF173" si="84">A24</f>
        <v>513</v>
      </c>
      <c r="B173" t="str">
        <f t="shared" si="84"/>
        <v>Yacimientos Petrolíferos Fiscales Bolivianos</v>
      </c>
      <c r="C173">
        <f t="shared" si="84"/>
        <v>366652.73000000004</v>
      </c>
      <c r="D173">
        <f t="shared" si="84"/>
        <v>130359.93000000001</v>
      </c>
      <c r="E173">
        <f t="shared" si="84"/>
        <v>1797280.03</v>
      </c>
      <c r="F173">
        <f t="shared" si="84"/>
        <v>17403598</v>
      </c>
      <c r="G173">
        <f t="shared" si="84"/>
        <v>322523462.70000005</v>
      </c>
      <c r="H173">
        <f t="shared" si="84"/>
        <v>31517815.91</v>
      </c>
      <c r="I173">
        <f t="shared" si="84"/>
        <v>447567157.16999996</v>
      </c>
      <c r="J173">
        <f t="shared" si="84"/>
        <v>25451847.5</v>
      </c>
      <c r="K173">
        <f t="shared" si="84"/>
        <v>0</v>
      </c>
      <c r="L173">
        <f t="shared" si="84"/>
        <v>0</v>
      </c>
      <c r="M173">
        <f t="shared" si="84"/>
        <v>0</v>
      </c>
      <c r="N173">
        <f t="shared" si="84"/>
        <v>0</v>
      </c>
      <c r="O173">
        <f t="shared" si="84"/>
        <v>0</v>
      </c>
      <c r="P173">
        <f t="shared" si="84"/>
        <v>0</v>
      </c>
      <c r="Q173">
        <f t="shared" si="84"/>
        <v>0</v>
      </c>
      <c r="R173">
        <f t="shared" si="84"/>
        <v>0</v>
      </c>
      <c r="S173">
        <f t="shared" si="84"/>
        <v>0</v>
      </c>
      <c r="T173">
        <f t="shared" si="84"/>
        <v>0</v>
      </c>
      <c r="U173">
        <f t="shared" si="84"/>
        <v>0</v>
      </c>
      <c r="V173">
        <f t="shared" si="84"/>
        <v>0</v>
      </c>
      <c r="W173">
        <f t="shared" si="84"/>
        <v>0</v>
      </c>
      <c r="X173">
        <f t="shared" si="84"/>
        <v>0</v>
      </c>
      <c r="Y173">
        <f t="shared" si="84"/>
        <v>0</v>
      </c>
      <c r="Z173">
        <f t="shared" si="84"/>
        <v>0</v>
      </c>
      <c r="AA173">
        <f t="shared" si="84"/>
        <v>0</v>
      </c>
      <c r="AB173">
        <f t="shared" si="84"/>
        <v>0</v>
      </c>
      <c r="AC173">
        <f t="shared" si="84"/>
        <v>0</v>
      </c>
      <c r="AD173">
        <f t="shared" si="84"/>
        <v>0</v>
      </c>
      <c r="AE173">
        <f t="shared" si="84"/>
        <v>0</v>
      </c>
      <c r="AF173">
        <f t="shared" si="84"/>
        <v>0</v>
      </c>
      <c r="AG173">
        <f t="shared" ref="AG173:BL173" si="85">AG24</f>
        <v>0</v>
      </c>
      <c r="AH173">
        <f t="shared" si="85"/>
        <v>0</v>
      </c>
      <c r="AI173">
        <f t="shared" si="85"/>
        <v>0</v>
      </c>
      <c r="AJ173">
        <f t="shared" si="85"/>
        <v>0</v>
      </c>
      <c r="AK173">
        <f t="shared" si="85"/>
        <v>0</v>
      </c>
      <c r="AL173">
        <f t="shared" si="85"/>
        <v>0</v>
      </c>
      <c r="AM173">
        <f t="shared" si="85"/>
        <v>0</v>
      </c>
      <c r="AN173">
        <f t="shared" si="85"/>
        <v>0</v>
      </c>
      <c r="AO173">
        <f t="shared" si="85"/>
        <v>0</v>
      </c>
      <c r="AP173">
        <f t="shared" si="85"/>
        <v>0</v>
      </c>
      <c r="AQ173">
        <f t="shared" si="85"/>
        <v>0</v>
      </c>
      <c r="AR173">
        <f t="shared" si="85"/>
        <v>0</v>
      </c>
      <c r="AS173">
        <f t="shared" si="85"/>
        <v>0</v>
      </c>
      <c r="AT173">
        <f t="shared" si="85"/>
        <v>0</v>
      </c>
      <c r="AU173">
        <f t="shared" si="85"/>
        <v>0</v>
      </c>
      <c r="AV173">
        <f t="shared" si="85"/>
        <v>0</v>
      </c>
      <c r="AW173">
        <f t="shared" si="85"/>
        <v>0</v>
      </c>
      <c r="AX173">
        <f t="shared" si="85"/>
        <v>0</v>
      </c>
      <c r="AY173">
        <f t="shared" si="85"/>
        <v>0</v>
      </c>
      <c r="AZ173">
        <f t="shared" si="85"/>
        <v>0</v>
      </c>
      <c r="BA173">
        <f t="shared" si="85"/>
        <v>0</v>
      </c>
      <c r="BB173">
        <f t="shared" si="85"/>
        <v>0</v>
      </c>
      <c r="BC173">
        <f t="shared" si="85"/>
        <v>6</v>
      </c>
      <c r="BD173" t="str">
        <f t="shared" si="85"/>
        <v>Vicepresidencia del Estado Plurinacional</v>
      </c>
      <c r="BE173">
        <f t="shared" si="85"/>
        <v>0</v>
      </c>
      <c r="BF173">
        <f t="shared" si="85"/>
        <v>0</v>
      </c>
      <c r="BG173">
        <f t="shared" si="85"/>
        <v>0</v>
      </c>
      <c r="BH173">
        <f t="shared" si="85"/>
        <v>0</v>
      </c>
      <c r="BI173">
        <f t="shared" si="85"/>
        <v>231991.75</v>
      </c>
      <c r="BJ173">
        <f t="shared" si="85"/>
        <v>0</v>
      </c>
      <c r="BK173">
        <f t="shared" si="85"/>
        <v>0</v>
      </c>
      <c r="BL173">
        <f t="shared" si="85"/>
        <v>0</v>
      </c>
      <c r="BM173">
        <f t="shared" ref="BM173:CR173" si="86">BM24</f>
        <v>0</v>
      </c>
      <c r="BN173">
        <f t="shared" si="86"/>
        <v>0</v>
      </c>
      <c r="BO173">
        <f t="shared" si="86"/>
        <v>0</v>
      </c>
      <c r="BP173">
        <f t="shared" si="86"/>
        <v>0</v>
      </c>
      <c r="BQ173">
        <f t="shared" si="86"/>
        <v>0</v>
      </c>
      <c r="BR173">
        <f t="shared" si="86"/>
        <v>0</v>
      </c>
      <c r="BS173">
        <f t="shared" si="86"/>
        <v>0</v>
      </c>
      <c r="BT173">
        <f t="shared" si="86"/>
        <v>0</v>
      </c>
      <c r="BU173">
        <f t="shared" si="86"/>
        <v>0</v>
      </c>
      <c r="BV173">
        <f t="shared" si="86"/>
        <v>0</v>
      </c>
      <c r="BW173">
        <f t="shared" si="86"/>
        <v>0</v>
      </c>
      <c r="BX173">
        <f t="shared" si="86"/>
        <v>0</v>
      </c>
      <c r="BY173">
        <f t="shared" si="86"/>
        <v>0</v>
      </c>
      <c r="BZ173">
        <f t="shared" si="86"/>
        <v>0</v>
      </c>
      <c r="CA173">
        <f t="shared" si="86"/>
        <v>0</v>
      </c>
      <c r="CB173">
        <f t="shared" si="86"/>
        <v>0</v>
      </c>
      <c r="CC173">
        <f t="shared" si="86"/>
        <v>0</v>
      </c>
      <c r="CD173">
        <f t="shared" si="86"/>
        <v>0</v>
      </c>
      <c r="CE173">
        <f t="shared" si="86"/>
        <v>0</v>
      </c>
      <c r="CF173">
        <f t="shared" si="86"/>
        <v>0</v>
      </c>
      <c r="CG173">
        <f t="shared" si="86"/>
        <v>0</v>
      </c>
      <c r="CH173">
        <f t="shared" si="86"/>
        <v>0</v>
      </c>
      <c r="CI173">
        <f t="shared" si="86"/>
        <v>0</v>
      </c>
      <c r="CJ173">
        <f t="shared" si="86"/>
        <v>0</v>
      </c>
      <c r="CK173">
        <f t="shared" si="86"/>
        <v>0</v>
      </c>
      <c r="CL173">
        <f t="shared" si="86"/>
        <v>0</v>
      </c>
      <c r="CM173">
        <f t="shared" si="86"/>
        <v>0</v>
      </c>
      <c r="CN173">
        <f t="shared" si="86"/>
        <v>0</v>
      </c>
      <c r="CO173">
        <f t="shared" si="86"/>
        <v>0</v>
      </c>
      <c r="CP173">
        <f t="shared" si="86"/>
        <v>0</v>
      </c>
      <c r="CQ173">
        <f t="shared" si="86"/>
        <v>0</v>
      </c>
      <c r="CR173">
        <f t="shared" si="86"/>
        <v>0</v>
      </c>
      <c r="CS173">
        <f t="shared" ref="CS173:DH173" si="87">CS24</f>
        <v>0</v>
      </c>
      <c r="CT173">
        <f t="shared" si="87"/>
        <v>0</v>
      </c>
      <c r="CU173">
        <f t="shared" si="87"/>
        <v>0</v>
      </c>
      <c r="CV173">
        <f t="shared" si="87"/>
        <v>0</v>
      </c>
      <c r="CW173">
        <f t="shared" si="87"/>
        <v>0</v>
      </c>
      <c r="CX173">
        <f t="shared" si="87"/>
        <v>0</v>
      </c>
      <c r="CY173">
        <f t="shared" si="87"/>
        <v>0</v>
      </c>
      <c r="CZ173">
        <f t="shared" si="87"/>
        <v>0</v>
      </c>
      <c r="DA173">
        <f t="shared" si="87"/>
        <v>0</v>
      </c>
      <c r="DB173">
        <f t="shared" si="87"/>
        <v>0</v>
      </c>
      <c r="DC173">
        <f t="shared" si="87"/>
        <v>0</v>
      </c>
      <c r="DD173">
        <f t="shared" si="87"/>
        <v>0</v>
      </c>
      <c r="DE173">
        <f t="shared" si="87"/>
        <v>389</v>
      </c>
      <c r="DF173" t="str">
        <f t="shared" si="87"/>
        <v>Navegación Aérea y Aeropuertos Bolivianos</v>
      </c>
      <c r="DG173">
        <f t="shared" si="87"/>
        <v>6318934.2000000002</v>
      </c>
      <c r="DH173">
        <f t="shared" si="87"/>
        <v>0</v>
      </c>
    </row>
    <row r="174" spans="1:112">
      <c r="A174">
        <f t="shared" ref="A174:AF174" si="88">A25</f>
        <v>578</v>
      </c>
      <c r="B174" t="str">
        <f t="shared" si="88"/>
        <v>Boliviana de Aviación</v>
      </c>
      <c r="C174">
        <f t="shared" si="88"/>
        <v>0</v>
      </c>
      <c r="D174">
        <f t="shared" si="88"/>
        <v>0</v>
      </c>
      <c r="E174">
        <f t="shared" si="88"/>
        <v>0</v>
      </c>
      <c r="F174">
        <f t="shared" si="88"/>
        <v>0</v>
      </c>
      <c r="G174">
        <f t="shared" si="88"/>
        <v>0</v>
      </c>
      <c r="H174">
        <f t="shared" si="88"/>
        <v>0</v>
      </c>
      <c r="I174">
        <f t="shared" si="88"/>
        <v>0</v>
      </c>
      <c r="J174">
        <f t="shared" si="88"/>
        <v>136305.4</v>
      </c>
      <c r="K174">
        <f t="shared" si="88"/>
        <v>0</v>
      </c>
      <c r="L174">
        <f t="shared" si="88"/>
        <v>0</v>
      </c>
      <c r="M174">
        <f t="shared" si="88"/>
        <v>0</v>
      </c>
      <c r="N174">
        <f t="shared" si="88"/>
        <v>0</v>
      </c>
      <c r="O174">
        <f t="shared" si="88"/>
        <v>0</v>
      </c>
      <c r="P174">
        <f t="shared" si="88"/>
        <v>0</v>
      </c>
      <c r="Q174">
        <f t="shared" si="88"/>
        <v>0</v>
      </c>
      <c r="R174">
        <f t="shared" si="88"/>
        <v>0</v>
      </c>
      <c r="S174">
        <f t="shared" si="88"/>
        <v>0</v>
      </c>
      <c r="T174">
        <f t="shared" si="88"/>
        <v>0</v>
      </c>
      <c r="U174">
        <f t="shared" si="88"/>
        <v>0</v>
      </c>
      <c r="V174">
        <f t="shared" si="88"/>
        <v>0</v>
      </c>
      <c r="W174">
        <f t="shared" si="88"/>
        <v>0</v>
      </c>
      <c r="X174">
        <f t="shared" si="88"/>
        <v>0</v>
      </c>
      <c r="Y174">
        <f t="shared" si="88"/>
        <v>0</v>
      </c>
      <c r="Z174">
        <f t="shared" si="88"/>
        <v>0</v>
      </c>
      <c r="AA174">
        <f t="shared" si="88"/>
        <v>0</v>
      </c>
      <c r="AB174">
        <f t="shared" si="88"/>
        <v>0</v>
      </c>
      <c r="AC174">
        <f t="shared" si="88"/>
        <v>0</v>
      </c>
      <c r="AD174">
        <f t="shared" si="88"/>
        <v>0</v>
      </c>
      <c r="AE174">
        <f t="shared" si="88"/>
        <v>0</v>
      </c>
      <c r="AF174">
        <f t="shared" si="88"/>
        <v>0</v>
      </c>
      <c r="AG174">
        <f t="shared" ref="AG174:BL174" si="89">AG25</f>
        <v>0</v>
      </c>
      <c r="AH174">
        <f t="shared" si="89"/>
        <v>0</v>
      </c>
      <c r="AI174">
        <f t="shared" si="89"/>
        <v>0</v>
      </c>
      <c r="AJ174">
        <f t="shared" si="89"/>
        <v>0</v>
      </c>
      <c r="AK174">
        <f t="shared" si="89"/>
        <v>0</v>
      </c>
      <c r="AL174">
        <f t="shared" si="89"/>
        <v>0</v>
      </c>
      <c r="AM174">
        <f t="shared" si="89"/>
        <v>0</v>
      </c>
      <c r="AN174">
        <f t="shared" si="89"/>
        <v>0</v>
      </c>
      <c r="AO174">
        <f t="shared" si="89"/>
        <v>0</v>
      </c>
      <c r="AP174">
        <f t="shared" si="89"/>
        <v>0</v>
      </c>
      <c r="AQ174">
        <f t="shared" si="89"/>
        <v>0</v>
      </c>
      <c r="AR174">
        <f t="shared" si="89"/>
        <v>0</v>
      </c>
      <c r="AS174">
        <f t="shared" si="89"/>
        <v>0</v>
      </c>
      <c r="AT174">
        <f t="shared" si="89"/>
        <v>0</v>
      </c>
      <c r="AU174">
        <f t="shared" si="89"/>
        <v>0</v>
      </c>
      <c r="AV174">
        <f t="shared" si="89"/>
        <v>0</v>
      </c>
      <c r="AW174">
        <f t="shared" si="89"/>
        <v>0</v>
      </c>
      <c r="AX174">
        <f t="shared" si="89"/>
        <v>0</v>
      </c>
      <c r="AY174">
        <f t="shared" si="89"/>
        <v>0</v>
      </c>
      <c r="AZ174">
        <f t="shared" si="89"/>
        <v>0</v>
      </c>
      <c r="BA174">
        <f t="shared" si="89"/>
        <v>0</v>
      </c>
      <c r="BB174">
        <f t="shared" si="89"/>
        <v>0</v>
      </c>
      <c r="BC174">
        <f t="shared" si="89"/>
        <v>389</v>
      </c>
      <c r="BD174" t="str">
        <f t="shared" si="89"/>
        <v>Navegación Aérea y Aeropuertos Bolivianos</v>
      </c>
      <c r="BE174">
        <f t="shared" si="89"/>
        <v>0</v>
      </c>
      <c r="BF174">
        <f t="shared" si="89"/>
        <v>0</v>
      </c>
      <c r="BG174">
        <f t="shared" si="89"/>
        <v>0</v>
      </c>
      <c r="BH174">
        <f t="shared" si="89"/>
        <v>0</v>
      </c>
      <c r="BI174">
        <f t="shared" si="89"/>
        <v>164512.82</v>
      </c>
      <c r="BJ174">
        <f t="shared" si="89"/>
        <v>0</v>
      </c>
      <c r="BK174">
        <f t="shared" si="89"/>
        <v>164512.82</v>
      </c>
      <c r="BL174">
        <f t="shared" si="89"/>
        <v>0</v>
      </c>
      <c r="BM174">
        <f t="shared" ref="BM174:CR174" si="90">BM25</f>
        <v>0</v>
      </c>
      <c r="BN174">
        <f t="shared" si="90"/>
        <v>0</v>
      </c>
      <c r="BO174">
        <f t="shared" si="90"/>
        <v>0</v>
      </c>
      <c r="BP174">
        <f t="shared" si="90"/>
        <v>0</v>
      </c>
      <c r="BQ174">
        <f t="shared" si="90"/>
        <v>0</v>
      </c>
      <c r="BR174">
        <f t="shared" si="90"/>
        <v>0</v>
      </c>
      <c r="BS174">
        <f t="shared" si="90"/>
        <v>0</v>
      </c>
      <c r="BT174">
        <f t="shared" si="90"/>
        <v>0</v>
      </c>
      <c r="BU174">
        <f t="shared" si="90"/>
        <v>0</v>
      </c>
      <c r="BV174">
        <f t="shared" si="90"/>
        <v>0</v>
      </c>
      <c r="BW174">
        <f t="shared" si="90"/>
        <v>0</v>
      </c>
      <c r="BX174">
        <f t="shared" si="90"/>
        <v>0</v>
      </c>
      <c r="BY174">
        <f t="shared" si="90"/>
        <v>0</v>
      </c>
      <c r="BZ174">
        <f t="shared" si="90"/>
        <v>0</v>
      </c>
      <c r="CA174">
        <f t="shared" si="90"/>
        <v>0</v>
      </c>
      <c r="CB174">
        <f t="shared" si="90"/>
        <v>0</v>
      </c>
      <c r="CC174">
        <f t="shared" si="90"/>
        <v>0</v>
      </c>
      <c r="CD174">
        <f t="shared" si="90"/>
        <v>0</v>
      </c>
      <c r="CE174">
        <f t="shared" si="90"/>
        <v>0</v>
      </c>
      <c r="CF174">
        <f t="shared" si="90"/>
        <v>0</v>
      </c>
      <c r="CG174">
        <f t="shared" si="90"/>
        <v>0</v>
      </c>
      <c r="CH174">
        <f t="shared" si="90"/>
        <v>0</v>
      </c>
      <c r="CI174">
        <f t="shared" si="90"/>
        <v>0</v>
      </c>
      <c r="CJ174">
        <f t="shared" si="90"/>
        <v>0</v>
      </c>
      <c r="CK174">
        <f t="shared" si="90"/>
        <v>0</v>
      </c>
      <c r="CL174">
        <f t="shared" si="90"/>
        <v>0</v>
      </c>
      <c r="CM174">
        <f t="shared" si="90"/>
        <v>0</v>
      </c>
      <c r="CN174">
        <f t="shared" si="90"/>
        <v>0</v>
      </c>
      <c r="CO174">
        <f t="shared" si="90"/>
        <v>0</v>
      </c>
      <c r="CP174">
        <f t="shared" si="90"/>
        <v>0</v>
      </c>
      <c r="CQ174">
        <f t="shared" si="90"/>
        <v>0</v>
      </c>
      <c r="CR174">
        <f t="shared" si="90"/>
        <v>0</v>
      </c>
      <c r="CS174">
        <f t="shared" ref="CS174:DH174" si="91">CS25</f>
        <v>0</v>
      </c>
      <c r="CT174">
        <f t="shared" si="91"/>
        <v>0</v>
      </c>
      <c r="CU174">
        <f t="shared" si="91"/>
        <v>0</v>
      </c>
      <c r="CV174">
        <f t="shared" si="91"/>
        <v>0</v>
      </c>
      <c r="CW174">
        <f t="shared" si="91"/>
        <v>0</v>
      </c>
      <c r="CX174">
        <f t="shared" si="91"/>
        <v>0</v>
      </c>
      <c r="CY174">
        <f t="shared" si="91"/>
        <v>0</v>
      </c>
      <c r="CZ174">
        <f t="shared" si="91"/>
        <v>0</v>
      </c>
      <c r="DA174">
        <f t="shared" si="91"/>
        <v>0</v>
      </c>
      <c r="DB174">
        <f t="shared" si="91"/>
        <v>0</v>
      </c>
      <c r="DC174">
        <f t="shared" si="91"/>
        <v>0</v>
      </c>
      <c r="DD174">
        <f t="shared" si="91"/>
        <v>0</v>
      </c>
      <c r="DE174">
        <f t="shared" si="91"/>
        <v>660</v>
      </c>
      <c r="DF174" t="str">
        <f t="shared" si="91"/>
        <v>Órgano Judicial</v>
      </c>
      <c r="DG174">
        <f t="shared" si="91"/>
        <v>24867932.190000001</v>
      </c>
      <c r="DH174">
        <f t="shared" si="91"/>
        <v>0</v>
      </c>
    </row>
    <row r="175" spans="1:112">
      <c r="A175">
        <f t="shared" ref="A175:AF175" si="92">A26</f>
        <v>587</v>
      </c>
      <c r="B175" t="str">
        <f t="shared" si="92"/>
        <v>Empresa Estratégica Boliviana de Construcción y Conservación de Infraestructura Civil</v>
      </c>
      <c r="C175">
        <f t="shared" si="92"/>
        <v>0</v>
      </c>
      <c r="D175">
        <f t="shared" si="92"/>
        <v>0</v>
      </c>
      <c r="E175">
        <f t="shared" si="92"/>
        <v>0</v>
      </c>
      <c r="F175">
        <f t="shared" si="92"/>
        <v>0</v>
      </c>
      <c r="G175">
        <f t="shared" si="92"/>
        <v>0</v>
      </c>
      <c r="H175">
        <f t="shared" si="92"/>
        <v>0</v>
      </c>
      <c r="I175">
        <f t="shared" si="92"/>
        <v>0</v>
      </c>
      <c r="J175">
        <f t="shared" si="92"/>
        <v>905.5</v>
      </c>
      <c r="K175">
        <f t="shared" si="92"/>
        <v>0</v>
      </c>
      <c r="L175">
        <f t="shared" si="92"/>
        <v>0</v>
      </c>
      <c r="M175">
        <f t="shared" si="92"/>
        <v>0</v>
      </c>
      <c r="N175">
        <f t="shared" si="92"/>
        <v>0</v>
      </c>
      <c r="O175">
        <f t="shared" si="92"/>
        <v>0</v>
      </c>
      <c r="P175">
        <f t="shared" si="92"/>
        <v>0</v>
      </c>
      <c r="Q175">
        <f t="shared" si="92"/>
        <v>0</v>
      </c>
      <c r="R175">
        <f t="shared" si="92"/>
        <v>0</v>
      </c>
      <c r="S175">
        <f t="shared" si="92"/>
        <v>0</v>
      </c>
      <c r="T175">
        <f t="shared" si="92"/>
        <v>0</v>
      </c>
      <c r="U175">
        <f t="shared" si="92"/>
        <v>0</v>
      </c>
      <c r="V175">
        <f t="shared" si="92"/>
        <v>0</v>
      </c>
      <c r="W175">
        <f t="shared" si="92"/>
        <v>0</v>
      </c>
      <c r="X175">
        <f t="shared" si="92"/>
        <v>0</v>
      </c>
      <c r="Y175">
        <f t="shared" si="92"/>
        <v>0</v>
      </c>
      <c r="Z175">
        <f t="shared" si="92"/>
        <v>0</v>
      </c>
      <c r="AA175">
        <f t="shared" si="92"/>
        <v>0</v>
      </c>
      <c r="AB175">
        <f t="shared" si="92"/>
        <v>0</v>
      </c>
      <c r="AC175">
        <f t="shared" si="92"/>
        <v>0</v>
      </c>
      <c r="AD175">
        <f t="shared" si="92"/>
        <v>0</v>
      </c>
      <c r="AE175">
        <f t="shared" si="92"/>
        <v>0</v>
      </c>
      <c r="AF175">
        <f t="shared" si="92"/>
        <v>0</v>
      </c>
      <c r="AG175">
        <f t="shared" ref="AG175:BL175" si="93">AG26</f>
        <v>0</v>
      </c>
      <c r="AH175">
        <f t="shared" si="93"/>
        <v>0</v>
      </c>
      <c r="AI175">
        <f t="shared" si="93"/>
        <v>0</v>
      </c>
      <c r="AJ175">
        <f t="shared" si="93"/>
        <v>0</v>
      </c>
      <c r="AK175">
        <f t="shared" si="93"/>
        <v>0</v>
      </c>
      <c r="AL175">
        <f t="shared" si="93"/>
        <v>0</v>
      </c>
      <c r="AM175">
        <f t="shared" si="93"/>
        <v>0</v>
      </c>
      <c r="AN175">
        <f t="shared" si="93"/>
        <v>0</v>
      </c>
      <c r="AO175">
        <f t="shared" si="93"/>
        <v>0</v>
      </c>
      <c r="AP175">
        <f t="shared" si="93"/>
        <v>0</v>
      </c>
      <c r="AQ175">
        <f t="shared" si="93"/>
        <v>0</v>
      </c>
      <c r="AR175">
        <f t="shared" si="93"/>
        <v>0</v>
      </c>
      <c r="AS175">
        <f t="shared" si="93"/>
        <v>0</v>
      </c>
      <c r="AT175">
        <f t="shared" si="93"/>
        <v>0</v>
      </c>
      <c r="AU175">
        <f t="shared" si="93"/>
        <v>0</v>
      </c>
      <c r="AV175">
        <f t="shared" si="93"/>
        <v>0</v>
      </c>
      <c r="AW175">
        <f t="shared" si="93"/>
        <v>0</v>
      </c>
      <c r="AX175">
        <f t="shared" si="93"/>
        <v>0</v>
      </c>
      <c r="AY175">
        <f t="shared" si="93"/>
        <v>0</v>
      </c>
      <c r="AZ175">
        <f t="shared" si="93"/>
        <v>0</v>
      </c>
      <c r="BA175">
        <f t="shared" si="93"/>
        <v>0</v>
      </c>
      <c r="BB175">
        <f t="shared" si="93"/>
        <v>0</v>
      </c>
      <c r="BC175" t="str">
        <f t="shared" si="93"/>
        <v>99 - 01</v>
      </c>
      <c r="BD175" t="str">
        <f t="shared" si="93"/>
        <v>Dirección General de Programación y Operaciones del Tesoro</v>
      </c>
      <c r="BE175">
        <f t="shared" si="93"/>
        <v>0</v>
      </c>
      <c r="BF175">
        <f t="shared" si="93"/>
        <v>0</v>
      </c>
      <c r="BG175">
        <f t="shared" si="93"/>
        <v>3389.16</v>
      </c>
      <c r="BH175">
        <f t="shared" si="93"/>
        <v>0</v>
      </c>
      <c r="BI175">
        <f t="shared" si="93"/>
        <v>24678.65</v>
      </c>
      <c r="BJ175">
        <f t="shared" si="93"/>
        <v>0</v>
      </c>
      <c r="BK175">
        <f t="shared" si="93"/>
        <v>0</v>
      </c>
      <c r="BL175">
        <f t="shared" si="93"/>
        <v>0</v>
      </c>
      <c r="BM175">
        <f t="shared" ref="BM175:CR175" si="94">BM26</f>
        <v>0</v>
      </c>
      <c r="BN175">
        <f t="shared" si="94"/>
        <v>0</v>
      </c>
      <c r="BO175">
        <f t="shared" si="94"/>
        <v>0</v>
      </c>
      <c r="BP175">
        <f t="shared" si="94"/>
        <v>0</v>
      </c>
      <c r="BQ175">
        <f t="shared" si="94"/>
        <v>0</v>
      </c>
      <c r="BR175">
        <f t="shared" si="94"/>
        <v>0</v>
      </c>
      <c r="BS175">
        <f t="shared" si="94"/>
        <v>0</v>
      </c>
      <c r="BT175">
        <f t="shared" si="94"/>
        <v>0</v>
      </c>
      <c r="BU175">
        <f t="shared" si="94"/>
        <v>0</v>
      </c>
      <c r="BV175">
        <f t="shared" si="94"/>
        <v>0</v>
      </c>
      <c r="BW175">
        <f t="shared" si="94"/>
        <v>0</v>
      </c>
      <c r="BX175">
        <f t="shared" si="94"/>
        <v>0</v>
      </c>
      <c r="BY175">
        <f t="shared" si="94"/>
        <v>0</v>
      </c>
      <c r="BZ175">
        <f t="shared" si="94"/>
        <v>0</v>
      </c>
      <c r="CA175">
        <f t="shared" si="94"/>
        <v>0</v>
      </c>
      <c r="CB175">
        <f t="shared" si="94"/>
        <v>0</v>
      </c>
      <c r="CC175">
        <f t="shared" si="94"/>
        <v>0</v>
      </c>
      <c r="CD175">
        <f t="shared" si="94"/>
        <v>0</v>
      </c>
      <c r="CE175">
        <f t="shared" si="94"/>
        <v>0</v>
      </c>
      <c r="CF175">
        <f t="shared" si="94"/>
        <v>0</v>
      </c>
      <c r="CG175">
        <f t="shared" si="94"/>
        <v>0</v>
      </c>
      <c r="CH175">
        <f t="shared" si="94"/>
        <v>0</v>
      </c>
      <c r="CI175">
        <f t="shared" si="94"/>
        <v>0</v>
      </c>
      <c r="CJ175">
        <f t="shared" si="94"/>
        <v>0</v>
      </c>
      <c r="CK175">
        <f t="shared" si="94"/>
        <v>0</v>
      </c>
      <c r="CL175">
        <f t="shared" si="94"/>
        <v>0</v>
      </c>
      <c r="CM175">
        <f t="shared" si="94"/>
        <v>0</v>
      </c>
      <c r="CN175">
        <f t="shared" si="94"/>
        <v>0</v>
      </c>
      <c r="CO175">
        <f t="shared" si="94"/>
        <v>0</v>
      </c>
      <c r="CP175">
        <f t="shared" si="94"/>
        <v>0</v>
      </c>
      <c r="CQ175">
        <f t="shared" si="94"/>
        <v>0</v>
      </c>
      <c r="CR175">
        <f t="shared" si="94"/>
        <v>0</v>
      </c>
      <c r="CS175">
        <f t="shared" ref="CS175:DH175" si="95">CS26</f>
        <v>0</v>
      </c>
      <c r="CT175">
        <f t="shared" si="95"/>
        <v>0</v>
      </c>
      <c r="CU175">
        <f t="shared" si="95"/>
        <v>0</v>
      </c>
      <c r="CV175">
        <f t="shared" si="95"/>
        <v>0</v>
      </c>
      <c r="CW175">
        <f t="shared" si="95"/>
        <v>0</v>
      </c>
      <c r="CX175">
        <f t="shared" si="95"/>
        <v>0</v>
      </c>
      <c r="CY175">
        <f t="shared" si="95"/>
        <v>0</v>
      </c>
      <c r="CZ175">
        <f t="shared" si="95"/>
        <v>0</v>
      </c>
      <c r="DA175">
        <f t="shared" si="95"/>
        <v>0</v>
      </c>
      <c r="DB175">
        <f t="shared" si="95"/>
        <v>0</v>
      </c>
      <c r="DC175">
        <f t="shared" si="95"/>
        <v>0</v>
      </c>
      <c r="DD175">
        <f t="shared" si="95"/>
        <v>0</v>
      </c>
      <c r="DE175">
        <f t="shared" si="95"/>
        <v>41</v>
      </c>
      <c r="DF175" t="str">
        <f t="shared" si="95"/>
        <v>Ministerio de Desarrollo Productivo y Economía Plural</v>
      </c>
      <c r="DG175">
        <f t="shared" si="95"/>
        <v>0.2</v>
      </c>
      <c r="DH175">
        <f t="shared" si="95"/>
        <v>0</v>
      </c>
    </row>
    <row r="176" spans="1:112">
      <c r="A176">
        <f t="shared" ref="A176:AF176" si="96">A27</f>
        <v>650</v>
      </c>
      <c r="B176" t="str">
        <f t="shared" si="96"/>
        <v>Asamblea Legislativa Plurinacional</v>
      </c>
      <c r="C176">
        <f t="shared" si="96"/>
        <v>0</v>
      </c>
      <c r="D176">
        <f t="shared" si="96"/>
        <v>36</v>
      </c>
      <c r="E176">
        <f t="shared" si="96"/>
        <v>0</v>
      </c>
      <c r="F176">
        <f t="shared" si="96"/>
        <v>1297.7800000000002</v>
      </c>
      <c r="G176">
        <f t="shared" si="96"/>
        <v>0</v>
      </c>
      <c r="H176">
        <f t="shared" si="96"/>
        <v>952</v>
      </c>
      <c r="I176">
        <f t="shared" si="96"/>
        <v>0</v>
      </c>
      <c r="J176">
        <f t="shared" si="96"/>
        <v>65269.440000000002</v>
      </c>
      <c r="K176">
        <f t="shared" si="96"/>
        <v>0</v>
      </c>
      <c r="L176">
        <f t="shared" si="96"/>
        <v>0</v>
      </c>
      <c r="M176">
        <f t="shared" si="96"/>
        <v>0</v>
      </c>
      <c r="N176">
        <f t="shared" si="96"/>
        <v>0</v>
      </c>
      <c r="O176">
        <f t="shared" si="96"/>
        <v>0</v>
      </c>
      <c r="P176">
        <f t="shared" si="96"/>
        <v>0</v>
      </c>
      <c r="Q176">
        <f t="shared" si="96"/>
        <v>0</v>
      </c>
      <c r="R176">
        <f t="shared" si="96"/>
        <v>0</v>
      </c>
      <c r="S176">
        <f t="shared" si="96"/>
        <v>0</v>
      </c>
      <c r="T176">
        <f t="shared" si="96"/>
        <v>0</v>
      </c>
      <c r="U176">
        <f t="shared" si="96"/>
        <v>0</v>
      </c>
      <c r="V176">
        <f t="shared" si="96"/>
        <v>0</v>
      </c>
      <c r="W176">
        <f t="shared" si="96"/>
        <v>0</v>
      </c>
      <c r="X176">
        <f t="shared" si="96"/>
        <v>0</v>
      </c>
      <c r="Y176">
        <f t="shared" si="96"/>
        <v>0</v>
      </c>
      <c r="Z176">
        <f t="shared" si="96"/>
        <v>0</v>
      </c>
      <c r="AA176">
        <f t="shared" si="96"/>
        <v>0</v>
      </c>
      <c r="AB176">
        <f t="shared" si="96"/>
        <v>0</v>
      </c>
      <c r="AC176">
        <f t="shared" si="96"/>
        <v>0</v>
      </c>
      <c r="AD176">
        <f t="shared" si="96"/>
        <v>0</v>
      </c>
      <c r="AE176">
        <f t="shared" si="96"/>
        <v>0</v>
      </c>
      <c r="AF176">
        <f t="shared" si="96"/>
        <v>0</v>
      </c>
      <c r="AG176">
        <f t="shared" ref="AG176:BL176" si="97">AG27</f>
        <v>0</v>
      </c>
      <c r="AH176">
        <f t="shared" si="97"/>
        <v>0</v>
      </c>
      <c r="AI176">
        <f t="shared" si="97"/>
        <v>0</v>
      </c>
      <c r="AJ176">
        <f t="shared" si="97"/>
        <v>0</v>
      </c>
      <c r="AK176">
        <f t="shared" si="97"/>
        <v>0</v>
      </c>
      <c r="AL176">
        <f t="shared" si="97"/>
        <v>0</v>
      </c>
      <c r="AM176">
        <f t="shared" si="97"/>
        <v>0</v>
      </c>
      <c r="AN176">
        <f t="shared" si="97"/>
        <v>0</v>
      </c>
      <c r="AO176">
        <f t="shared" si="97"/>
        <v>0</v>
      </c>
      <c r="AP176">
        <f t="shared" si="97"/>
        <v>0</v>
      </c>
      <c r="AQ176">
        <f t="shared" si="97"/>
        <v>0</v>
      </c>
      <c r="AR176">
        <f t="shared" si="97"/>
        <v>0</v>
      </c>
      <c r="AS176">
        <f t="shared" si="97"/>
        <v>0</v>
      </c>
      <c r="AT176">
        <f t="shared" si="97"/>
        <v>0</v>
      </c>
      <c r="AU176">
        <f t="shared" si="97"/>
        <v>0</v>
      </c>
      <c r="AV176">
        <f t="shared" si="97"/>
        <v>0</v>
      </c>
      <c r="AW176">
        <f t="shared" si="97"/>
        <v>0</v>
      </c>
      <c r="AX176">
        <f t="shared" si="97"/>
        <v>0</v>
      </c>
      <c r="AY176">
        <f t="shared" si="97"/>
        <v>0</v>
      </c>
      <c r="AZ176">
        <f t="shared" si="97"/>
        <v>0</v>
      </c>
      <c r="BA176">
        <f t="shared" si="97"/>
        <v>0</v>
      </c>
      <c r="BB176">
        <f t="shared" si="97"/>
        <v>0</v>
      </c>
      <c r="BC176">
        <f t="shared" si="97"/>
        <v>0</v>
      </c>
      <c r="BD176">
        <f t="shared" si="97"/>
        <v>0</v>
      </c>
      <c r="BE176">
        <f t="shared" si="97"/>
        <v>0</v>
      </c>
      <c r="BF176">
        <f t="shared" si="97"/>
        <v>0</v>
      </c>
      <c r="BG176">
        <f t="shared" si="97"/>
        <v>0</v>
      </c>
      <c r="BH176">
        <f t="shared" si="97"/>
        <v>0</v>
      </c>
      <c r="BI176">
        <f t="shared" si="97"/>
        <v>0</v>
      </c>
      <c r="BJ176">
        <f t="shared" si="97"/>
        <v>0</v>
      </c>
      <c r="BK176">
        <f t="shared" si="97"/>
        <v>0</v>
      </c>
      <c r="BL176">
        <f t="shared" si="97"/>
        <v>0</v>
      </c>
      <c r="BM176">
        <f t="shared" ref="BM176:CR176" si="98">BM27</f>
        <v>0</v>
      </c>
      <c r="BN176">
        <f t="shared" si="98"/>
        <v>0</v>
      </c>
      <c r="BO176">
        <f t="shared" si="98"/>
        <v>0</v>
      </c>
      <c r="BP176">
        <f t="shared" si="98"/>
        <v>0</v>
      </c>
      <c r="BQ176">
        <f t="shared" si="98"/>
        <v>0</v>
      </c>
      <c r="BR176">
        <f t="shared" si="98"/>
        <v>0</v>
      </c>
      <c r="BS176">
        <f t="shared" si="98"/>
        <v>0</v>
      </c>
      <c r="BT176">
        <f t="shared" si="98"/>
        <v>0</v>
      </c>
      <c r="BU176">
        <f t="shared" si="98"/>
        <v>0</v>
      </c>
      <c r="BV176">
        <f t="shared" si="98"/>
        <v>0</v>
      </c>
      <c r="BW176">
        <f t="shared" si="98"/>
        <v>0</v>
      </c>
      <c r="BX176">
        <f t="shared" si="98"/>
        <v>0</v>
      </c>
      <c r="BY176">
        <f t="shared" si="98"/>
        <v>0</v>
      </c>
      <c r="BZ176">
        <f t="shared" si="98"/>
        <v>0</v>
      </c>
      <c r="CA176">
        <f t="shared" si="98"/>
        <v>0</v>
      </c>
      <c r="CB176">
        <f t="shared" si="98"/>
        <v>0</v>
      </c>
      <c r="CC176">
        <f t="shared" si="98"/>
        <v>0</v>
      </c>
      <c r="CD176">
        <f t="shared" si="98"/>
        <v>0</v>
      </c>
      <c r="CE176">
        <f t="shared" si="98"/>
        <v>0</v>
      </c>
      <c r="CF176">
        <f t="shared" si="98"/>
        <v>0</v>
      </c>
      <c r="CG176">
        <f t="shared" si="98"/>
        <v>0</v>
      </c>
      <c r="CH176">
        <f t="shared" si="98"/>
        <v>0</v>
      </c>
      <c r="CI176">
        <f t="shared" si="98"/>
        <v>0</v>
      </c>
      <c r="CJ176">
        <f t="shared" si="98"/>
        <v>0</v>
      </c>
      <c r="CK176">
        <f t="shared" si="98"/>
        <v>0</v>
      </c>
      <c r="CL176">
        <f t="shared" si="98"/>
        <v>0</v>
      </c>
      <c r="CM176">
        <f t="shared" si="98"/>
        <v>0</v>
      </c>
      <c r="CN176">
        <f t="shared" si="98"/>
        <v>0</v>
      </c>
      <c r="CO176">
        <f t="shared" si="98"/>
        <v>0</v>
      </c>
      <c r="CP176">
        <f t="shared" si="98"/>
        <v>0</v>
      </c>
      <c r="CQ176">
        <f t="shared" si="98"/>
        <v>0</v>
      </c>
      <c r="CR176">
        <f t="shared" si="98"/>
        <v>0</v>
      </c>
      <c r="CS176">
        <f t="shared" ref="CS176:DH176" si="99">CS27</f>
        <v>0</v>
      </c>
      <c r="CT176">
        <f t="shared" si="99"/>
        <v>0</v>
      </c>
      <c r="CU176">
        <f t="shared" si="99"/>
        <v>0</v>
      </c>
      <c r="CV176">
        <f t="shared" si="99"/>
        <v>0</v>
      </c>
      <c r="CW176">
        <f t="shared" si="99"/>
        <v>0</v>
      </c>
      <c r="CX176">
        <f t="shared" si="99"/>
        <v>0</v>
      </c>
      <c r="CY176">
        <f t="shared" si="99"/>
        <v>0</v>
      </c>
      <c r="CZ176">
        <f t="shared" si="99"/>
        <v>0</v>
      </c>
      <c r="DA176">
        <f t="shared" si="99"/>
        <v>0</v>
      </c>
      <c r="DB176">
        <f t="shared" si="99"/>
        <v>0</v>
      </c>
      <c r="DC176">
        <f t="shared" si="99"/>
        <v>0</v>
      </c>
      <c r="DD176">
        <f t="shared" si="99"/>
        <v>0</v>
      </c>
      <c r="DE176" t="str">
        <f t="shared" si="99"/>
        <v>99 - 02</v>
      </c>
      <c r="DF176" t="str">
        <f t="shared" si="99"/>
        <v>Dirección General de Programación y Operaciones del Tesoro</v>
      </c>
      <c r="DG176">
        <f t="shared" si="99"/>
        <v>477280231.98000002</v>
      </c>
      <c r="DH176">
        <f t="shared" si="99"/>
        <v>0</v>
      </c>
    </row>
    <row r="177" spans="1:112">
      <c r="A177">
        <f t="shared" ref="A177:AF177" si="100">A28</f>
        <v>660</v>
      </c>
      <c r="B177" t="str">
        <f t="shared" si="100"/>
        <v>Órgano Judicial</v>
      </c>
      <c r="C177">
        <f t="shared" si="100"/>
        <v>0</v>
      </c>
      <c r="D177">
        <f t="shared" si="100"/>
        <v>0</v>
      </c>
      <c r="E177">
        <f t="shared" si="100"/>
        <v>0</v>
      </c>
      <c r="F177">
        <f t="shared" si="100"/>
        <v>0</v>
      </c>
      <c r="G177">
        <f t="shared" si="100"/>
        <v>0</v>
      </c>
      <c r="H177">
        <f t="shared" si="100"/>
        <v>0</v>
      </c>
      <c r="I177">
        <f t="shared" si="100"/>
        <v>0</v>
      </c>
      <c r="J177">
        <f t="shared" si="100"/>
        <v>48550.35</v>
      </c>
      <c r="K177">
        <f t="shared" si="100"/>
        <v>0</v>
      </c>
      <c r="L177">
        <f t="shared" si="100"/>
        <v>0</v>
      </c>
      <c r="M177">
        <f t="shared" si="100"/>
        <v>0</v>
      </c>
      <c r="N177">
        <f t="shared" si="100"/>
        <v>0</v>
      </c>
      <c r="O177">
        <f t="shared" si="100"/>
        <v>0</v>
      </c>
      <c r="P177">
        <f t="shared" si="100"/>
        <v>0</v>
      </c>
      <c r="Q177">
        <f t="shared" si="100"/>
        <v>0</v>
      </c>
      <c r="R177">
        <f t="shared" si="100"/>
        <v>0</v>
      </c>
      <c r="S177">
        <f t="shared" si="100"/>
        <v>0</v>
      </c>
      <c r="T177">
        <f t="shared" si="100"/>
        <v>0</v>
      </c>
      <c r="U177">
        <f t="shared" si="100"/>
        <v>0</v>
      </c>
      <c r="V177">
        <f t="shared" si="100"/>
        <v>0</v>
      </c>
      <c r="W177">
        <f t="shared" si="100"/>
        <v>0</v>
      </c>
      <c r="X177">
        <f t="shared" si="100"/>
        <v>0</v>
      </c>
      <c r="Y177">
        <f t="shared" si="100"/>
        <v>0</v>
      </c>
      <c r="Z177">
        <f t="shared" si="100"/>
        <v>0</v>
      </c>
      <c r="AA177">
        <f t="shared" si="100"/>
        <v>0</v>
      </c>
      <c r="AB177">
        <f t="shared" si="100"/>
        <v>0</v>
      </c>
      <c r="AC177">
        <f t="shared" si="100"/>
        <v>0</v>
      </c>
      <c r="AD177">
        <f t="shared" si="100"/>
        <v>0</v>
      </c>
      <c r="AE177">
        <f t="shared" si="100"/>
        <v>0</v>
      </c>
      <c r="AF177">
        <f t="shared" si="100"/>
        <v>0</v>
      </c>
      <c r="AG177">
        <f t="shared" ref="AG177:BL177" si="101">AG28</f>
        <v>0</v>
      </c>
      <c r="AH177">
        <f t="shared" si="101"/>
        <v>0</v>
      </c>
      <c r="AI177">
        <f t="shared" si="101"/>
        <v>0</v>
      </c>
      <c r="AJ177">
        <f t="shared" si="101"/>
        <v>0</v>
      </c>
      <c r="AK177">
        <f t="shared" si="101"/>
        <v>0</v>
      </c>
      <c r="AL177">
        <f t="shared" si="101"/>
        <v>0</v>
      </c>
      <c r="AM177">
        <f t="shared" si="101"/>
        <v>0</v>
      </c>
      <c r="AN177">
        <f t="shared" si="101"/>
        <v>0</v>
      </c>
      <c r="AO177">
        <f t="shared" si="101"/>
        <v>0</v>
      </c>
      <c r="AP177">
        <f t="shared" si="101"/>
        <v>0</v>
      </c>
      <c r="AQ177">
        <f t="shared" si="101"/>
        <v>0</v>
      </c>
      <c r="AR177">
        <f t="shared" si="101"/>
        <v>0</v>
      </c>
      <c r="AS177">
        <f t="shared" si="101"/>
        <v>0</v>
      </c>
      <c r="AT177">
        <f t="shared" si="101"/>
        <v>0</v>
      </c>
      <c r="AU177">
        <f t="shared" si="101"/>
        <v>0</v>
      </c>
      <c r="AV177">
        <f t="shared" si="101"/>
        <v>0</v>
      </c>
      <c r="AW177">
        <f t="shared" si="101"/>
        <v>0</v>
      </c>
      <c r="AX177">
        <f t="shared" si="101"/>
        <v>0</v>
      </c>
      <c r="AY177">
        <f t="shared" si="101"/>
        <v>0</v>
      </c>
      <c r="AZ177">
        <f t="shared" si="101"/>
        <v>0</v>
      </c>
      <c r="BA177">
        <f t="shared" si="101"/>
        <v>0</v>
      </c>
      <c r="BB177">
        <f t="shared" si="101"/>
        <v>0</v>
      </c>
      <c r="BC177">
        <f t="shared" si="101"/>
        <v>0</v>
      </c>
      <c r="BD177">
        <f t="shared" si="101"/>
        <v>0</v>
      </c>
      <c r="BE177">
        <f t="shared" si="101"/>
        <v>0</v>
      </c>
      <c r="BF177">
        <f t="shared" si="101"/>
        <v>0</v>
      </c>
      <c r="BG177">
        <f t="shared" si="101"/>
        <v>0</v>
      </c>
      <c r="BH177">
        <f t="shared" si="101"/>
        <v>0</v>
      </c>
      <c r="BI177">
        <f t="shared" si="101"/>
        <v>0</v>
      </c>
      <c r="BJ177">
        <f t="shared" si="101"/>
        <v>0</v>
      </c>
      <c r="BK177">
        <f t="shared" si="101"/>
        <v>0</v>
      </c>
      <c r="BL177">
        <f t="shared" si="101"/>
        <v>0</v>
      </c>
      <c r="BM177">
        <f t="shared" ref="BM177:CR177" si="102">BM28</f>
        <v>0</v>
      </c>
      <c r="BN177">
        <f t="shared" si="102"/>
        <v>0</v>
      </c>
      <c r="BO177">
        <f t="shared" si="102"/>
        <v>0</v>
      </c>
      <c r="BP177">
        <f t="shared" si="102"/>
        <v>0</v>
      </c>
      <c r="BQ177">
        <f t="shared" si="102"/>
        <v>0</v>
      </c>
      <c r="BR177">
        <f t="shared" si="102"/>
        <v>0</v>
      </c>
      <c r="BS177">
        <f t="shared" si="102"/>
        <v>0</v>
      </c>
      <c r="BT177">
        <f t="shared" si="102"/>
        <v>0</v>
      </c>
      <c r="BU177">
        <f t="shared" si="102"/>
        <v>0</v>
      </c>
      <c r="BV177">
        <f t="shared" si="102"/>
        <v>0</v>
      </c>
      <c r="BW177">
        <f t="shared" si="102"/>
        <v>0</v>
      </c>
      <c r="BX177">
        <f t="shared" si="102"/>
        <v>0</v>
      </c>
      <c r="BY177">
        <f t="shared" si="102"/>
        <v>0</v>
      </c>
      <c r="BZ177">
        <f t="shared" si="102"/>
        <v>0</v>
      </c>
      <c r="CA177">
        <f t="shared" si="102"/>
        <v>0</v>
      </c>
      <c r="CB177">
        <f t="shared" si="102"/>
        <v>0</v>
      </c>
      <c r="CC177">
        <f t="shared" si="102"/>
        <v>0</v>
      </c>
      <c r="CD177">
        <f t="shared" si="102"/>
        <v>0</v>
      </c>
      <c r="CE177">
        <f t="shared" si="102"/>
        <v>0</v>
      </c>
      <c r="CF177">
        <f t="shared" si="102"/>
        <v>0</v>
      </c>
      <c r="CG177">
        <f t="shared" si="102"/>
        <v>0</v>
      </c>
      <c r="CH177">
        <f t="shared" si="102"/>
        <v>0</v>
      </c>
      <c r="CI177">
        <f t="shared" si="102"/>
        <v>0</v>
      </c>
      <c r="CJ177">
        <f t="shared" si="102"/>
        <v>0</v>
      </c>
      <c r="CK177">
        <f t="shared" si="102"/>
        <v>0</v>
      </c>
      <c r="CL177">
        <f t="shared" si="102"/>
        <v>0</v>
      </c>
      <c r="CM177">
        <f t="shared" si="102"/>
        <v>0</v>
      </c>
      <c r="CN177">
        <f t="shared" si="102"/>
        <v>0</v>
      </c>
      <c r="CO177">
        <f t="shared" si="102"/>
        <v>0</v>
      </c>
      <c r="CP177">
        <f t="shared" si="102"/>
        <v>0</v>
      </c>
      <c r="CQ177">
        <f t="shared" si="102"/>
        <v>0</v>
      </c>
      <c r="CR177">
        <f t="shared" si="102"/>
        <v>0</v>
      </c>
      <c r="CS177">
        <f t="shared" ref="CS177:DH177" si="103">CS28</f>
        <v>0</v>
      </c>
      <c r="CT177">
        <f t="shared" si="103"/>
        <v>0</v>
      </c>
      <c r="CU177">
        <f t="shared" si="103"/>
        <v>0</v>
      </c>
      <c r="CV177">
        <f t="shared" si="103"/>
        <v>0</v>
      </c>
      <c r="CW177">
        <f t="shared" si="103"/>
        <v>0</v>
      </c>
      <c r="CX177">
        <f t="shared" si="103"/>
        <v>0</v>
      </c>
      <c r="CY177">
        <f t="shared" si="103"/>
        <v>0</v>
      </c>
      <c r="CZ177">
        <f t="shared" si="103"/>
        <v>0</v>
      </c>
      <c r="DA177">
        <f t="shared" si="103"/>
        <v>0</v>
      </c>
      <c r="DB177">
        <f t="shared" si="103"/>
        <v>0</v>
      </c>
      <c r="DC177">
        <f t="shared" si="103"/>
        <v>0</v>
      </c>
      <c r="DD177">
        <f t="shared" si="103"/>
        <v>0</v>
      </c>
      <c r="DE177">
        <f t="shared" si="103"/>
        <v>312</v>
      </c>
      <c r="DF177" t="str">
        <f t="shared" si="103"/>
        <v>Autoridad de Fiscalizac. y Control Soc de Bosques y Tierras</v>
      </c>
      <c r="DG177">
        <f t="shared" si="103"/>
        <v>9004993.8099999968</v>
      </c>
      <c r="DH177">
        <f t="shared" si="103"/>
        <v>0</v>
      </c>
    </row>
    <row r="178" spans="1:112">
      <c r="A178">
        <f t="shared" ref="A178:AF178" si="104">A29</f>
        <v>670</v>
      </c>
      <c r="B178" t="str">
        <f t="shared" si="104"/>
        <v>Órgano Electoral Plurinacional</v>
      </c>
      <c r="C178">
        <f t="shared" si="104"/>
        <v>0</v>
      </c>
      <c r="D178">
        <f t="shared" si="104"/>
        <v>0</v>
      </c>
      <c r="E178">
        <f t="shared" si="104"/>
        <v>0</v>
      </c>
      <c r="F178">
        <f t="shared" si="104"/>
        <v>0</v>
      </c>
      <c r="G178">
        <f t="shared" si="104"/>
        <v>0</v>
      </c>
      <c r="H178">
        <f t="shared" si="104"/>
        <v>0</v>
      </c>
      <c r="I178">
        <f t="shared" si="104"/>
        <v>0</v>
      </c>
      <c r="J178">
        <f t="shared" si="104"/>
        <v>22550.95</v>
      </c>
      <c r="K178">
        <f t="shared" si="104"/>
        <v>0</v>
      </c>
      <c r="L178">
        <f t="shared" si="104"/>
        <v>0</v>
      </c>
      <c r="M178">
        <f t="shared" si="104"/>
        <v>0</v>
      </c>
      <c r="N178">
        <f t="shared" si="104"/>
        <v>0</v>
      </c>
      <c r="O178">
        <f t="shared" si="104"/>
        <v>0</v>
      </c>
      <c r="P178">
        <f t="shared" si="104"/>
        <v>0</v>
      </c>
      <c r="Q178">
        <f t="shared" si="104"/>
        <v>0</v>
      </c>
      <c r="R178">
        <f t="shared" si="104"/>
        <v>0</v>
      </c>
      <c r="S178">
        <f t="shared" si="104"/>
        <v>0</v>
      </c>
      <c r="T178">
        <f t="shared" si="104"/>
        <v>0</v>
      </c>
      <c r="U178">
        <f t="shared" si="104"/>
        <v>0</v>
      </c>
      <c r="V178">
        <f t="shared" si="104"/>
        <v>0</v>
      </c>
      <c r="W178">
        <f t="shared" si="104"/>
        <v>0</v>
      </c>
      <c r="X178">
        <f t="shared" si="104"/>
        <v>0</v>
      </c>
      <c r="Y178">
        <f t="shared" si="104"/>
        <v>0</v>
      </c>
      <c r="Z178">
        <f t="shared" si="104"/>
        <v>0</v>
      </c>
      <c r="AA178">
        <f t="shared" si="104"/>
        <v>0</v>
      </c>
      <c r="AB178">
        <f t="shared" si="104"/>
        <v>0</v>
      </c>
      <c r="AC178">
        <f t="shared" si="104"/>
        <v>0</v>
      </c>
      <c r="AD178">
        <f t="shared" si="104"/>
        <v>0</v>
      </c>
      <c r="AE178">
        <f t="shared" si="104"/>
        <v>0</v>
      </c>
      <c r="AF178">
        <f t="shared" si="104"/>
        <v>0</v>
      </c>
      <c r="AG178">
        <f t="shared" ref="AG178:BL178" si="105">AG29</f>
        <v>0</v>
      </c>
      <c r="AH178">
        <f t="shared" si="105"/>
        <v>0</v>
      </c>
      <c r="AI178">
        <f t="shared" si="105"/>
        <v>0</v>
      </c>
      <c r="AJ178">
        <f t="shared" si="105"/>
        <v>0</v>
      </c>
      <c r="AK178">
        <f t="shared" si="105"/>
        <v>0</v>
      </c>
      <c r="AL178">
        <f t="shared" si="105"/>
        <v>0</v>
      </c>
      <c r="AM178">
        <f t="shared" si="105"/>
        <v>0</v>
      </c>
      <c r="AN178">
        <f t="shared" si="105"/>
        <v>0</v>
      </c>
      <c r="AO178">
        <f t="shared" si="105"/>
        <v>0</v>
      </c>
      <c r="AP178">
        <f t="shared" si="105"/>
        <v>0</v>
      </c>
      <c r="AQ178">
        <f t="shared" si="105"/>
        <v>0</v>
      </c>
      <c r="AR178">
        <f t="shared" si="105"/>
        <v>0</v>
      </c>
      <c r="AS178">
        <f t="shared" si="105"/>
        <v>0</v>
      </c>
      <c r="AT178">
        <f t="shared" si="105"/>
        <v>0</v>
      </c>
      <c r="AU178">
        <f t="shared" si="105"/>
        <v>0</v>
      </c>
      <c r="AV178">
        <f t="shared" si="105"/>
        <v>0</v>
      </c>
      <c r="AW178">
        <f t="shared" si="105"/>
        <v>0</v>
      </c>
      <c r="AX178">
        <f t="shared" si="105"/>
        <v>0</v>
      </c>
      <c r="AY178">
        <f t="shared" si="105"/>
        <v>0</v>
      </c>
      <c r="AZ178">
        <f t="shared" si="105"/>
        <v>0</v>
      </c>
      <c r="BA178">
        <f t="shared" si="105"/>
        <v>0</v>
      </c>
      <c r="BB178">
        <f t="shared" si="105"/>
        <v>0</v>
      </c>
      <c r="BC178">
        <f t="shared" si="105"/>
        <v>0</v>
      </c>
      <c r="BD178">
        <f t="shared" si="105"/>
        <v>0</v>
      </c>
      <c r="BE178">
        <f t="shared" si="105"/>
        <v>0</v>
      </c>
      <c r="BF178">
        <f t="shared" si="105"/>
        <v>0</v>
      </c>
      <c r="BG178">
        <f t="shared" si="105"/>
        <v>0</v>
      </c>
      <c r="BH178">
        <f t="shared" si="105"/>
        <v>0</v>
      </c>
      <c r="BI178">
        <f t="shared" si="105"/>
        <v>0</v>
      </c>
      <c r="BJ178">
        <f t="shared" si="105"/>
        <v>0</v>
      </c>
      <c r="BK178">
        <f t="shared" si="105"/>
        <v>0</v>
      </c>
      <c r="BL178">
        <f t="shared" si="105"/>
        <v>0</v>
      </c>
      <c r="BM178">
        <f t="shared" ref="BM178:CR178" si="106">BM29</f>
        <v>0</v>
      </c>
      <c r="BN178">
        <f t="shared" si="106"/>
        <v>0</v>
      </c>
      <c r="BO178">
        <f t="shared" si="106"/>
        <v>0</v>
      </c>
      <c r="BP178">
        <f t="shared" si="106"/>
        <v>0</v>
      </c>
      <c r="BQ178">
        <f t="shared" si="106"/>
        <v>0</v>
      </c>
      <c r="BR178">
        <f t="shared" si="106"/>
        <v>0</v>
      </c>
      <c r="BS178">
        <f t="shared" si="106"/>
        <v>0</v>
      </c>
      <c r="BT178">
        <f t="shared" si="106"/>
        <v>0</v>
      </c>
      <c r="BU178">
        <f t="shared" si="106"/>
        <v>0</v>
      </c>
      <c r="BV178">
        <f t="shared" si="106"/>
        <v>0</v>
      </c>
      <c r="BW178">
        <f t="shared" si="106"/>
        <v>0</v>
      </c>
      <c r="BX178">
        <f t="shared" si="106"/>
        <v>0</v>
      </c>
      <c r="BY178">
        <f t="shared" si="106"/>
        <v>0</v>
      </c>
      <c r="BZ178">
        <f t="shared" si="106"/>
        <v>0</v>
      </c>
      <c r="CA178">
        <f t="shared" si="106"/>
        <v>0</v>
      </c>
      <c r="CB178">
        <f t="shared" si="106"/>
        <v>0</v>
      </c>
      <c r="CC178">
        <f t="shared" si="106"/>
        <v>0</v>
      </c>
      <c r="CD178">
        <f t="shared" si="106"/>
        <v>0</v>
      </c>
      <c r="CE178">
        <f t="shared" si="106"/>
        <v>0</v>
      </c>
      <c r="CF178">
        <f t="shared" si="106"/>
        <v>0</v>
      </c>
      <c r="CG178">
        <f t="shared" si="106"/>
        <v>0</v>
      </c>
      <c r="CH178">
        <f t="shared" si="106"/>
        <v>0</v>
      </c>
      <c r="CI178">
        <f t="shared" si="106"/>
        <v>0</v>
      </c>
      <c r="CJ178">
        <f t="shared" si="106"/>
        <v>0</v>
      </c>
      <c r="CK178">
        <f t="shared" si="106"/>
        <v>0</v>
      </c>
      <c r="CL178">
        <f t="shared" si="106"/>
        <v>0</v>
      </c>
      <c r="CM178">
        <f t="shared" si="106"/>
        <v>0</v>
      </c>
      <c r="CN178">
        <f t="shared" si="106"/>
        <v>0</v>
      </c>
      <c r="CO178">
        <f t="shared" si="106"/>
        <v>0</v>
      </c>
      <c r="CP178">
        <f t="shared" si="106"/>
        <v>0</v>
      </c>
      <c r="CQ178">
        <f t="shared" si="106"/>
        <v>0</v>
      </c>
      <c r="CR178">
        <f t="shared" si="106"/>
        <v>0</v>
      </c>
      <c r="CS178">
        <f t="shared" ref="CS178:DH178" si="107">CS29</f>
        <v>0</v>
      </c>
      <c r="CT178">
        <f t="shared" si="107"/>
        <v>0</v>
      </c>
      <c r="CU178">
        <f t="shared" si="107"/>
        <v>0</v>
      </c>
      <c r="CV178">
        <f t="shared" si="107"/>
        <v>0</v>
      </c>
      <c r="CW178">
        <f t="shared" si="107"/>
        <v>0</v>
      </c>
      <c r="CX178">
        <f t="shared" si="107"/>
        <v>0</v>
      </c>
      <c r="CY178">
        <f t="shared" si="107"/>
        <v>0</v>
      </c>
      <c r="CZ178">
        <f t="shared" si="107"/>
        <v>0</v>
      </c>
      <c r="DA178">
        <f t="shared" si="107"/>
        <v>0</v>
      </c>
      <c r="DB178">
        <f t="shared" si="107"/>
        <v>0</v>
      </c>
      <c r="DC178">
        <f t="shared" si="107"/>
        <v>0</v>
      </c>
      <c r="DD178">
        <f t="shared" si="107"/>
        <v>0</v>
      </c>
      <c r="DE178">
        <f t="shared" si="107"/>
        <v>548</v>
      </c>
      <c r="DF178" t="str">
        <f t="shared" si="107"/>
        <v>Corporación de las Fuerzas Armadas p/ el Des. Nacional</v>
      </c>
      <c r="DG178">
        <f t="shared" si="107"/>
        <v>118080.56</v>
      </c>
      <c r="DH178">
        <f t="shared" si="107"/>
        <v>0</v>
      </c>
    </row>
    <row r="179" spans="1:112">
      <c r="A179">
        <f t="shared" ref="A179:AF179" si="108">A30</f>
        <v>902</v>
      </c>
      <c r="B179" t="str">
        <f t="shared" si="108"/>
        <v>Gobierno Autónomo Departamental de La Paz</v>
      </c>
      <c r="C179">
        <f t="shared" si="108"/>
        <v>0</v>
      </c>
      <c r="D179">
        <f t="shared" si="108"/>
        <v>0</v>
      </c>
      <c r="E179">
        <f t="shared" si="108"/>
        <v>0</v>
      </c>
      <c r="F179">
        <f t="shared" si="108"/>
        <v>0</v>
      </c>
      <c r="G179">
        <f t="shared" si="108"/>
        <v>0</v>
      </c>
      <c r="H179">
        <f t="shared" si="108"/>
        <v>0</v>
      </c>
      <c r="I179">
        <f t="shared" si="108"/>
        <v>0</v>
      </c>
      <c r="J179">
        <f t="shared" si="108"/>
        <v>2066.86</v>
      </c>
      <c r="K179">
        <f t="shared" si="108"/>
        <v>0</v>
      </c>
      <c r="L179">
        <f t="shared" si="108"/>
        <v>0</v>
      </c>
      <c r="M179">
        <f t="shared" si="108"/>
        <v>0</v>
      </c>
      <c r="N179">
        <f t="shared" si="108"/>
        <v>0</v>
      </c>
      <c r="O179">
        <f t="shared" si="108"/>
        <v>0</v>
      </c>
      <c r="P179">
        <f t="shared" si="108"/>
        <v>0</v>
      </c>
      <c r="Q179">
        <f t="shared" si="108"/>
        <v>0</v>
      </c>
      <c r="R179">
        <f t="shared" si="108"/>
        <v>0</v>
      </c>
      <c r="S179">
        <f t="shared" si="108"/>
        <v>0</v>
      </c>
      <c r="T179">
        <f t="shared" si="108"/>
        <v>0</v>
      </c>
      <c r="U179">
        <f t="shared" si="108"/>
        <v>0</v>
      </c>
      <c r="V179">
        <f t="shared" si="108"/>
        <v>0</v>
      </c>
      <c r="W179">
        <f t="shared" si="108"/>
        <v>0</v>
      </c>
      <c r="X179">
        <f t="shared" si="108"/>
        <v>0</v>
      </c>
      <c r="Y179">
        <f t="shared" si="108"/>
        <v>0</v>
      </c>
      <c r="Z179">
        <f t="shared" si="108"/>
        <v>0</v>
      </c>
      <c r="AA179">
        <f t="shared" si="108"/>
        <v>0</v>
      </c>
      <c r="AB179">
        <f t="shared" si="108"/>
        <v>0</v>
      </c>
      <c r="AC179">
        <f t="shared" si="108"/>
        <v>0</v>
      </c>
      <c r="AD179">
        <f t="shared" si="108"/>
        <v>0</v>
      </c>
      <c r="AE179">
        <f t="shared" si="108"/>
        <v>0</v>
      </c>
      <c r="AF179">
        <f t="shared" si="108"/>
        <v>0</v>
      </c>
      <c r="AG179">
        <f t="shared" ref="AG179:BL179" si="109">AG30</f>
        <v>0</v>
      </c>
      <c r="AH179">
        <f t="shared" si="109"/>
        <v>0</v>
      </c>
      <c r="AI179">
        <f t="shared" si="109"/>
        <v>0</v>
      </c>
      <c r="AJ179">
        <f t="shared" si="109"/>
        <v>0</v>
      </c>
      <c r="AK179">
        <f t="shared" si="109"/>
        <v>0</v>
      </c>
      <c r="AL179">
        <f t="shared" si="109"/>
        <v>0</v>
      </c>
      <c r="AM179">
        <f t="shared" si="109"/>
        <v>0</v>
      </c>
      <c r="AN179">
        <f t="shared" si="109"/>
        <v>0</v>
      </c>
      <c r="AO179">
        <f t="shared" si="109"/>
        <v>0</v>
      </c>
      <c r="AP179">
        <f t="shared" si="109"/>
        <v>0</v>
      </c>
      <c r="AQ179">
        <f t="shared" si="109"/>
        <v>0</v>
      </c>
      <c r="AR179">
        <f t="shared" si="109"/>
        <v>0</v>
      </c>
      <c r="AS179">
        <f t="shared" si="109"/>
        <v>0</v>
      </c>
      <c r="AT179">
        <f t="shared" si="109"/>
        <v>0</v>
      </c>
      <c r="AU179">
        <f t="shared" si="109"/>
        <v>0</v>
      </c>
      <c r="AV179">
        <f t="shared" si="109"/>
        <v>0</v>
      </c>
      <c r="AW179">
        <f t="shared" si="109"/>
        <v>0</v>
      </c>
      <c r="AX179">
        <f t="shared" si="109"/>
        <v>0</v>
      </c>
      <c r="AY179">
        <f t="shared" si="109"/>
        <v>0</v>
      </c>
      <c r="AZ179">
        <f t="shared" si="109"/>
        <v>0</v>
      </c>
      <c r="BA179">
        <f t="shared" si="109"/>
        <v>0</v>
      </c>
      <c r="BB179">
        <f t="shared" si="109"/>
        <v>0</v>
      </c>
      <c r="BC179">
        <f t="shared" si="109"/>
        <v>0</v>
      </c>
      <c r="BD179">
        <f t="shared" si="109"/>
        <v>0</v>
      </c>
      <c r="BE179">
        <f t="shared" si="109"/>
        <v>0</v>
      </c>
      <c r="BF179">
        <f t="shared" si="109"/>
        <v>0</v>
      </c>
      <c r="BG179">
        <f t="shared" si="109"/>
        <v>0</v>
      </c>
      <c r="BH179">
        <f t="shared" si="109"/>
        <v>0</v>
      </c>
      <c r="BI179">
        <f t="shared" si="109"/>
        <v>0</v>
      </c>
      <c r="BJ179">
        <f t="shared" si="109"/>
        <v>0</v>
      </c>
      <c r="BK179">
        <f t="shared" si="109"/>
        <v>0</v>
      </c>
      <c r="BL179">
        <f t="shared" si="109"/>
        <v>0</v>
      </c>
      <c r="BM179">
        <f t="shared" ref="BM179:CR179" si="110">BM30</f>
        <v>0</v>
      </c>
      <c r="BN179">
        <f t="shared" si="110"/>
        <v>0</v>
      </c>
      <c r="BO179">
        <f t="shared" si="110"/>
        <v>0</v>
      </c>
      <c r="BP179">
        <f t="shared" si="110"/>
        <v>0</v>
      </c>
      <c r="BQ179">
        <f t="shared" si="110"/>
        <v>0</v>
      </c>
      <c r="BR179">
        <f t="shared" si="110"/>
        <v>0</v>
      </c>
      <c r="BS179">
        <f t="shared" si="110"/>
        <v>0</v>
      </c>
      <c r="BT179">
        <f t="shared" si="110"/>
        <v>0</v>
      </c>
      <c r="BU179">
        <f t="shared" si="110"/>
        <v>0</v>
      </c>
      <c r="BV179">
        <f t="shared" si="110"/>
        <v>0</v>
      </c>
      <c r="BW179">
        <f t="shared" si="110"/>
        <v>0</v>
      </c>
      <c r="BX179">
        <f t="shared" si="110"/>
        <v>0</v>
      </c>
      <c r="BY179">
        <f t="shared" si="110"/>
        <v>0</v>
      </c>
      <c r="BZ179">
        <f t="shared" si="110"/>
        <v>0</v>
      </c>
      <c r="CA179">
        <f t="shared" si="110"/>
        <v>0</v>
      </c>
      <c r="CB179">
        <f t="shared" si="110"/>
        <v>0</v>
      </c>
      <c r="CC179">
        <f t="shared" si="110"/>
        <v>0</v>
      </c>
      <c r="CD179">
        <f t="shared" si="110"/>
        <v>0</v>
      </c>
      <c r="CE179">
        <f t="shared" si="110"/>
        <v>0</v>
      </c>
      <c r="CF179">
        <f t="shared" si="110"/>
        <v>0</v>
      </c>
      <c r="CG179">
        <f t="shared" si="110"/>
        <v>0</v>
      </c>
      <c r="CH179">
        <f t="shared" si="110"/>
        <v>0</v>
      </c>
      <c r="CI179">
        <f t="shared" si="110"/>
        <v>0</v>
      </c>
      <c r="CJ179">
        <f t="shared" si="110"/>
        <v>0</v>
      </c>
      <c r="CK179">
        <f t="shared" si="110"/>
        <v>0</v>
      </c>
      <c r="CL179">
        <f t="shared" si="110"/>
        <v>0</v>
      </c>
      <c r="CM179">
        <f t="shared" si="110"/>
        <v>0</v>
      </c>
      <c r="CN179">
        <f t="shared" si="110"/>
        <v>0</v>
      </c>
      <c r="CO179">
        <f t="shared" si="110"/>
        <v>0</v>
      </c>
      <c r="CP179">
        <f t="shared" si="110"/>
        <v>0</v>
      </c>
      <c r="CQ179">
        <f t="shared" si="110"/>
        <v>0</v>
      </c>
      <c r="CR179">
        <f t="shared" si="110"/>
        <v>0</v>
      </c>
      <c r="CS179">
        <f t="shared" ref="CS179:DH179" si="111">CS30</f>
        <v>0</v>
      </c>
      <c r="CT179">
        <f t="shared" si="111"/>
        <v>0</v>
      </c>
      <c r="CU179">
        <f t="shared" si="111"/>
        <v>0</v>
      </c>
      <c r="CV179">
        <f t="shared" si="111"/>
        <v>0</v>
      </c>
      <c r="CW179">
        <f t="shared" si="111"/>
        <v>0</v>
      </c>
      <c r="CX179">
        <f t="shared" si="111"/>
        <v>0</v>
      </c>
      <c r="CY179">
        <f t="shared" si="111"/>
        <v>0</v>
      </c>
      <c r="CZ179">
        <f t="shared" si="111"/>
        <v>0</v>
      </c>
      <c r="DA179">
        <f t="shared" si="111"/>
        <v>0</v>
      </c>
      <c r="DB179">
        <f t="shared" si="111"/>
        <v>0</v>
      </c>
      <c r="DC179">
        <f t="shared" si="111"/>
        <v>0</v>
      </c>
      <c r="DD179">
        <f t="shared" si="111"/>
        <v>0</v>
      </c>
      <c r="DE179">
        <f t="shared" si="111"/>
        <v>599</v>
      </c>
      <c r="DF179" t="str">
        <f t="shared" si="111"/>
        <v>Empresa Boliviana de Alimentos y Derivados</v>
      </c>
      <c r="DG179">
        <f t="shared" si="111"/>
        <v>17608536.059999999</v>
      </c>
      <c r="DH179">
        <f t="shared" si="111"/>
        <v>0</v>
      </c>
    </row>
    <row r="180" spans="1:112">
      <c r="A180" t="str">
        <f t="shared" ref="A180:AF180" si="112">A31</f>
        <v>99 - 02</v>
      </c>
      <c r="B180" t="str">
        <f t="shared" si="112"/>
        <v>Dirección General de Programación y Operaciones del Tesoro</v>
      </c>
      <c r="C180">
        <f t="shared" si="112"/>
        <v>0</v>
      </c>
      <c r="D180">
        <f t="shared" si="112"/>
        <v>68868.460000000006</v>
      </c>
      <c r="E180">
        <f t="shared" si="112"/>
        <v>69.599999999999994</v>
      </c>
      <c r="F180">
        <f t="shared" si="112"/>
        <v>17546099.09</v>
      </c>
      <c r="G180">
        <f t="shared" si="112"/>
        <v>0</v>
      </c>
      <c r="H180">
        <f t="shared" si="112"/>
        <v>19531464.680000003</v>
      </c>
      <c r="I180">
        <f t="shared" si="112"/>
        <v>0</v>
      </c>
      <c r="J180">
        <f t="shared" si="112"/>
        <v>18738131.950000003</v>
      </c>
      <c r="K180">
        <f t="shared" si="112"/>
        <v>0</v>
      </c>
      <c r="L180">
        <f t="shared" si="112"/>
        <v>0</v>
      </c>
      <c r="M180">
        <f t="shared" si="112"/>
        <v>0</v>
      </c>
      <c r="N180">
        <f t="shared" si="112"/>
        <v>0</v>
      </c>
      <c r="O180">
        <f t="shared" si="112"/>
        <v>0</v>
      </c>
      <c r="P180">
        <f t="shared" si="112"/>
        <v>0</v>
      </c>
      <c r="Q180">
        <f t="shared" si="112"/>
        <v>0</v>
      </c>
      <c r="R180">
        <f t="shared" si="112"/>
        <v>0</v>
      </c>
      <c r="S180">
        <f t="shared" si="112"/>
        <v>0</v>
      </c>
      <c r="T180">
        <f t="shared" si="112"/>
        <v>0</v>
      </c>
      <c r="U180">
        <f t="shared" si="112"/>
        <v>0</v>
      </c>
      <c r="V180">
        <f t="shared" si="112"/>
        <v>0</v>
      </c>
      <c r="W180">
        <f t="shared" si="112"/>
        <v>0</v>
      </c>
      <c r="X180">
        <f t="shared" si="112"/>
        <v>0</v>
      </c>
      <c r="Y180">
        <f t="shared" si="112"/>
        <v>0</v>
      </c>
      <c r="Z180">
        <f t="shared" si="112"/>
        <v>0</v>
      </c>
      <c r="AA180">
        <f t="shared" si="112"/>
        <v>0</v>
      </c>
      <c r="AB180">
        <f t="shared" si="112"/>
        <v>0</v>
      </c>
      <c r="AC180">
        <f t="shared" si="112"/>
        <v>0</v>
      </c>
      <c r="AD180">
        <f t="shared" si="112"/>
        <v>0</v>
      </c>
      <c r="AE180">
        <f t="shared" si="112"/>
        <v>0</v>
      </c>
      <c r="AF180">
        <f t="shared" si="112"/>
        <v>0</v>
      </c>
      <c r="AG180">
        <f t="shared" ref="AG180:BL180" si="113">AG31</f>
        <v>0</v>
      </c>
      <c r="AH180">
        <f t="shared" si="113"/>
        <v>0</v>
      </c>
      <c r="AI180">
        <f t="shared" si="113"/>
        <v>0</v>
      </c>
      <c r="AJ180">
        <f t="shared" si="113"/>
        <v>0</v>
      </c>
      <c r="AK180">
        <f t="shared" si="113"/>
        <v>0</v>
      </c>
      <c r="AL180">
        <f t="shared" si="113"/>
        <v>0</v>
      </c>
      <c r="AM180">
        <f t="shared" si="113"/>
        <v>0</v>
      </c>
      <c r="AN180">
        <f t="shared" si="113"/>
        <v>0</v>
      </c>
      <c r="AO180">
        <f t="shared" si="113"/>
        <v>0</v>
      </c>
      <c r="AP180">
        <f t="shared" si="113"/>
        <v>0</v>
      </c>
      <c r="AQ180">
        <f t="shared" si="113"/>
        <v>0</v>
      </c>
      <c r="AR180">
        <f t="shared" si="113"/>
        <v>0</v>
      </c>
      <c r="AS180">
        <f t="shared" si="113"/>
        <v>0</v>
      </c>
      <c r="AT180">
        <f t="shared" si="113"/>
        <v>0</v>
      </c>
      <c r="AU180">
        <f t="shared" si="113"/>
        <v>0</v>
      </c>
      <c r="AV180">
        <f t="shared" si="113"/>
        <v>0</v>
      </c>
      <c r="AW180">
        <f t="shared" si="113"/>
        <v>0</v>
      </c>
      <c r="AX180">
        <f t="shared" si="113"/>
        <v>0</v>
      </c>
      <c r="AY180">
        <f t="shared" si="113"/>
        <v>0</v>
      </c>
      <c r="AZ180">
        <f t="shared" si="113"/>
        <v>0</v>
      </c>
      <c r="BA180">
        <f t="shared" si="113"/>
        <v>0</v>
      </c>
      <c r="BB180">
        <f t="shared" si="113"/>
        <v>0</v>
      </c>
      <c r="BC180">
        <f t="shared" si="113"/>
        <v>0</v>
      </c>
      <c r="BD180">
        <f t="shared" si="113"/>
        <v>0</v>
      </c>
      <c r="BE180">
        <f t="shared" si="113"/>
        <v>0</v>
      </c>
      <c r="BF180">
        <f t="shared" si="113"/>
        <v>0</v>
      </c>
      <c r="BG180">
        <f t="shared" si="113"/>
        <v>0</v>
      </c>
      <c r="BH180">
        <f t="shared" si="113"/>
        <v>0</v>
      </c>
      <c r="BI180">
        <f t="shared" si="113"/>
        <v>0</v>
      </c>
      <c r="BJ180">
        <f t="shared" si="113"/>
        <v>0</v>
      </c>
      <c r="BK180">
        <f t="shared" si="113"/>
        <v>0</v>
      </c>
      <c r="BL180">
        <f t="shared" si="113"/>
        <v>0</v>
      </c>
      <c r="BM180">
        <f t="shared" ref="BM180:CR180" si="114">BM31</f>
        <v>0</v>
      </c>
      <c r="BN180">
        <f t="shared" si="114"/>
        <v>0</v>
      </c>
      <c r="BO180">
        <f t="shared" si="114"/>
        <v>0</v>
      </c>
      <c r="BP180">
        <f t="shared" si="114"/>
        <v>0</v>
      </c>
      <c r="BQ180">
        <f t="shared" si="114"/>
        <v>0</v>
      </c>
      <c r="BR180">
        <f t="shared" si="114"/>
        <v>0</v>
      </c>
      <c r="BS180">
        <f t="shared" si="114"/>
        <v>0</v>
      </c>
      <c r="BT180">
        <f t="shared" si="114"/>
        <v>0</v>
      </c>
      <c r="BU180">
        <f t="shared" si="114"/>
        <v>0</v>
      </c>
      <c r="BV180">
        <f t="shared" si="114"/>
        <v>0</v>
      </c>
      <c r="BW180">
        <f t="shared" si="114"/>
        <v>0</v>
      </c>
      <c r="BX180">
        <f t="shared" si="114"/>
        <v>0</v>
      </c>
      <c r="BY180">
        <f t="shared" si="114"/>
        <v>0</v>
      </c>
      <c r="BZ180">
        <f t="shared" si="114"/>
        <v>0</v>
      </c>
      <c r="CA180">
        <f t="shared" si="114"/>
        <v>0</v>
      </c>
      <c r="CB180">
        <f t="shared" si="114"/>
        <v>0</v>
      </c>
      <c r="CC180">
        <f t="shared" si="114"/>
        <v>0</v>
      </c>
      <c r="CD180">
        <f t="shared" si="114"/>
        <v>0</v>
      </c>
      <c r="CE180">
        <f t="shared" si="114"/>
        <v>0</v>
      </c>
      <c r="CF180">
        <f t="shared" si="114"/>
        <v>0</v>
      </c>
      <c r="CG180">
        <f t="shared" si="114"/>
        <v>0</v>
      </c>
      <c r="CH180">
        <f t="shared" si="114"/>
        <v>0</v>
      </c>
      <c r="CI180">
        <f t="shared" si="114"/>
        <v>0</v>
      </c>
      <c r="CJ180">
        <f t="shared" si="114"/>
        <v>0</v>
      </c>
      <c r="CK180">
        <f t="shared" si="114"/>
        <v>0</v>
      </c>
      <c r="CL180">
        <f t="shared" si="114"/>
        <v>0</v>
      </c>
      <c r="CM180">
        <f t="shared" si="114"/>
        <v>0</v>
      </c>
      <c r="CN180">
        <f t="shared" si="114"/>
        <v>0</v>
      </c>
      <c r="CO180">
        <f t="shared" si="114"/>
        <v>0</v>
      </c>
      <c r="CP180">
        <f t="shared" si="114"/>
        <v>0</v>
      </c>
      <c r="CQ180">
        <f t="shared" si="114"/>
        <v>0</v>
      </c>
      <c r="CR180">
        <f t="shared" si="114"/>
        <v>0</v>
      </c>
      <c r="CS180">
        <f t="shared" ref="CS180:DH180" si="115">CS31</f>
        <v>0</v>
      </c>
      <c r="CT180">
        <f t="shared" si="115"/>
        <v>0</v>
      </c>
      <c r="CU180">
        <f t="shared" si="115"/>
        <v>0</v>
      </c>
      <c r="CV180">
        <f t="shared" si="115"/>
        <v>0</v>
      </c>
      <c r="CW180">
        <f t="shared" si="115"/>
        <v>0</v>
      </c>
      <c r="CX180">
        <f t="shared" si="115"/>
        <v>0</v>
      </c>
      <c r="CY180">
        <f t="shared" si="115"/>
        <v>0</v>
      </c>
      <c r="CZ180">
        <f t="shared" si="115"/>
        <v>0</v>
      </c>
      <c r="DA180">
        <f t="shared" si="115"/>
        <v>0</v>
      </c>
      <c r="DB180">
        <f t="shared" si="115"/>
        <v>0</v>
      </c>
      <c r="DC180">
        <f t="shared" si="115"/>
        <v>0</v>
      </c>
      <c r="DD180">
        <f t="shared" si="115"/>
        <v>0</v>
      </c>
      <c r="DE180">
        <f t="shared" si="115"/>
        <v>132</v>
      </c>
      <c r="DF180" t="str">
        <f t="shared" si="115"/>
        <v>Servicio de Desarrollo de las Empresas Púb. Productivas</v>
      </c>
      <c r="DG180">
        <f t="shared" si="115"/>
        <v>16932254.27</v>
      </c>
      <c r="DH180">
        <f t="shared" si="115"/>
        <v>0</v>
      </c>
    </row>
    <row r="181" spans="1:112">
      <c r="A181" t="str">
        <f t="shared" ref="A181:AF181" si="116">A32</f>
        <v>99 - 04</v>
      </c>
      <c r="B181" t="str">
        <f t="shared" si="116"/>
        <v>Dirección General de Administración y Finanzas Territoriales</v>
      </c>
      <c r="C181">
        <f t="shared" si="116"/>
        <v>0</v>
      </c>
      <c r="D181">
        <f t="shared" si="116"/>
        <v>5222509.0599999996</v>
      </c>
      <c r="E181">
        <f t="shared" si="116"/>
        <v>0</v>
      </c>
      <c r="F181">
        <f t="shared" si="116"/>
        <v>2561085.34</v>
      </c>
      <c r="G181">
        <f t="shared" si="116"/>
        <v>0</v>
      </c>
      <c r="H181">
        <f t="shared" si="116"/>
        <v>1793042.03</v>
      </c>
      <c r="I181">
        <f t="shared" si="116"/>
        <v>0</v>
      </c>
      <c r="J181">
        <f t="shared" si="116"/>
        <v>2075682.51</v>
      </c>
      <c r="K181">
        <f t="shared" si="116"/>
        <v>0</v>
      </c>
      <c r="L181">
        <f t="shared" si="116"/>
        <v>0</v>
      </c>
      <c r="M181">
        <f t="shared" si="116"/>
        <v>0</v>
      </c>
      <c r="N181">
        <f t="shared" si="116"/>
        <v>0</v>
      </c>
      <c r="O181">
        <f t="shared" si="116"/>
        <v>0</v>
      </c>
      <c r="P181">
        <f t="shared" si="116"/>
        <v>0</v>
      </c>
      <c r="Q181">
        <f t="shared" si="116"/>
        <v>0</v>
      </c>
      <c r="R181">
        <f t="shared" si="116"/>
        <v>0</v>
      </c>
      <c r="S181">
        <f t="shared" si="116"/>
        <v>0</v>
      </c>
      <c r="T181">
        <f t="shared" si="116"/>
        <v>0</v>
      </c>
      <c r="U181">
        <f t="shared" si="116"/>
        <v>0</v>
      </c>
      <c r="V181">
        <f t="shared" si="116"/>
        <v>0</v>
      </c>
      <c r="W181">
        <f t="shared" si="116"/>
        <v>0</v>
      </c>
      <c r="X181">
        <f t="shared" si="116"/>
        <v>0</v>
      </c>
      <c r="Y181">
        <f t="shared" si="116"/>
        <v>0</v>
      </c>
      <c r="Z181">
        <f t="shared" si="116"/>
        <v>0</v>
      </c>
      <c r="AA181">
        <f t="shared" si="116"/>
        <v>0</v>
      </c>
      <c r="AB181">
        <f t="shared" si="116"/>
        <v>0</v>
      </c>
      <c r="AC181">
        <f t="shared" si="116"/>
        <v>0</v>
      </c>
      <c r="AD181">
        <f t="shared" si="116"/>
        <v>0</v>
      </c>
      <c r="AE181">
        <f t="shared" si="116"/>
        <v>0</v>
      </c>
      <c r="AF181">
        <f t="shared" si="116"/>
        <v>0</v>
      </c>
      <c r="AG181">
        <f t="shared" ref="AG181:BL181" si="117">AG32</f>
        <v>0</v>
      </c>
      <c r="AH181">
        <f t="shared" si="117"/>
        <v>0</v>
      </c>
      <c r="AI181">
        <f t="shared" si="117"/>
        <v>0</v>
      </c>
      <c r="AJ181">
        <f t="shared" si="117"/>
        <v>0</v>
      </c>
      <c r="AK181">
        <f t="shared" si="117"/>
        <v>0</v>
      </c>
      <c r="AL181">
        <f t="shared" si="117"/>
        <v>0</v>
      </c>
      <c r="AM181">
        <f t="shared" si="117"/>
        <v>0</v>
      </c>
      <c r="AN181">
        <f t="shared" si="117"/>
        <v>0</v>
      </c>
      <c r="AO181">
        <f t="shared" si="117"/>
        <v>0</v>
      </c>
      <c r="AP181">
        <f t="shared" si="117"/>
        <v>0</v>
      </c>
      <c r="AQ181">
        <f t="shared" si="117"/>
        <v>0</v>
      </c>
      <c r="AR181">
        <f t="shared" si="117"/>
        <v>0</v>
      </c>
      <c r="AS181">
        <f t="shared" si="117"/>
        <v>0</v>
      </c>
      <c r="AT181">
        <f t="shared" si="117"/>
        <v>0</v>
      </c>
      <c r="AU181">
        <f t="shared" si="117"/>
        <v>0</v>
      </c>
      <c r="AV181">
        <f t="shared" si="117"/>
        <v>0</v>
      </c>
      <c r="AW181">
        <f t="shared" si="117"/>
        <v>0</v>
      </c>
      <c r="AX181">
        <f t="shared" si="117"/>
        <v>0</v>
      </c>
      <c r="AY181">
        <f t="shared" si="117"/>
        <v>0</v>
      </c>
      <c r="AZ181">
        <f t="shared" si="117"/>
        <v>0</v>
      </c>
      <c r="BA181">
        <f t="shared" si="117"/>
        <v>0</v>
      </c>
      <c r="BB181">
        <f t="shared" si="117"/>
        <v>0</v>
      </c>
      <c r="BC181">
        <f t="shared" si="117"/>
        <v>0</v>
      </c>
      <c r="BD181">
        <f t="shared" si="117"/>
        <v>0</v>
      </c>
      <c r="BE181">
        <f t="shared" si="117"/>
        <v>0</v>
      </c>
      <c r="BF181">
        <f t="shared" si="117"/>
        <v>0</v>
      </c>
      <c r="BG181">
        <f t="shared" si="117"/>
        <v>0</v>
      </c>
      <c r="BH181">
        <f t="shared" si="117"/>
        <v>0</v>
      </c>
      <c r="BI181">
        <f t="shared" si="117"/>
        <v>0</v>
      </c>
      <c r="BJ181">
        <f t="shared" si="117"/>
        <v>0</v>
      </c>
      <c r="BK181">
        <f t="shared" si="117"/>
        <v>0</v>
      </c>
      <c r="BL181">
        <f t="shared" si="117"/>
        <v>0</v>
      </c>
      <c r="BM181">
        <f t="shared" ref="BM181:CR181" si="118">BM32</f>
        <v>0</v>
      </c>
      <c r="BN181">
        <f t="shared" si="118"/>
        <v>0</v>
      </c>
      <c r="BO181">
        <f t="shared" si="118"/>
        <v>0</v>
      </c>
      <c r="BP181">
        <f t="shared" si="118"/>
        <v>0</v>
      </c>
      <c r="BQ181">
        <f t="shared" si="118"/>
        <v>0</v>
      </c>
      <c r="BR181">
        <f t="shared" si="118"/>
        <v>0</v>
      </c>
      <c r="BS181">
        <f t="shared" si="118"/>
        <v>0</v>
      </c>
      <c r="BT181">
        <f t="shared" si="118"/>
        <v>0</v>
      </c>
      <c r="BU181">
        <f t="shared" si="118"/>
        <v>0</v>
      </c>
      <c r="BV181">
        <f t="shared" si="118"/>
        <v>0</v>
      </c>
      <c r="BW181">
        <f t="shared" si="118"/>
        <v>0</v>
      </c>
      <c r="BX181">
        <f t="shared" si="118"/>
        <v>0</v>
      </c>
      <c r="BY181">
        <f t="shared" si="118"/>
        <v>0</v>
      </c>
      <c r="BZ181">
        <f t="shared" si="118"/>
        <v>0</v>
      </c>
      <c r="CA181">
        <f t="shared" si="118"/>
        <v>0</v>
      </c>
      <c r="CB181">
        <f t="shared" si="118"/>
        <v>0</v>
      </c>
      <c r="CC181">
        <f t="shared" si="118"/>
        <v>0</v>
      </c>
      <c r="CD181">
        <f t="shared" si="118"/>
        <v>0</v>
      </c>
      <c r="CE181">
        <f t="shared" si="118"/>
        <v>0</v>
      </c>
      <c r="CF181">
        <f t="shared" si="118"/>
        <v>0</v>
      </c>
      <c r="CG181">
        <f t="shared" si="118"/>
        <v>0</v>
      </c>
      <c r="CH181">
        <f t="shared" si="118"/>
        <v>0</v>
      </c>
      <c r="CI181">
        <f t="shared" si="118"/>
        <v>0</v>
      </c>
      <c r="CJ181">
        <f t="shared" si="118"/>
        <v>0</v>
      </c>
      <c r="CK181">
        <f t="shared" si="118"/>
        <v>0</v>
      </c>
      <c r="CL181">
        <f t="shared" si="118"/>
        <v>0</v>
      </c>
      <c r="CM181">
        <f t="shared" si="118"/>
        <v>0</v>
      </c>
      <c r="CN181">
        <f t="shared" si="118"/>
        <v>0</v>
      </c>
      <c r="CO181">
        <f t="shared" si="118"/>
        <v>0</v>
      </c>
      <c r="CP181">
        <f t="shared" si="118"/>
        <v>0</v>
      </c>
      <c r="CQ181">
        <f t="shared" si="118"/>
        <v>0</v>
      </c>
      <c r="CR181">
        <f t="shared" si="118"/>
        <v>0</v>
      </c>
      <c r="CS181">
        <f t="shared" ref="CS181:DH181" si="119">CS32</f>
        <v>0</v>
      </c>
      <c r="CT181">
        <f t="shared" si="119"/>
        <v>0</v>
      </c>
      <c r="CU181">
        <f t="shared" si="119"/>
        <v>0</v>
      </c>
      <c r="CV181">
        <f t="shared" si="119"/>
        <v>0</v>
      </c>
      <c r="CW181">
        <f t="shared" si="119"/>
        <v>0</v>
      </c>
      <c r="CX181">
        <f t="shared" si="119"/>
        <v>0</v>
      </c>
      <c r="CY181">
        <f t="shared" si="119"/>
        <v>0</v>
      </c>
      <c r="CZ181">
        <f t="shared" si="119"/>
        <v>0</v>
      </c>
      <c r="DA181">
        <f t="shared" si="119"/>
        <v>0</v>
      </c>
      <c r="DB181">
        <f t="shared" si="119"/>
        <v>0</v>
      </c>
      <c r="DC181">
        <f t="shared" si="119"/>
        <v>0</v>
      </c>
      <c r="DD181">
        <f t="shared" si="119"/>
        <v>0</v>
      </c>
      <c r="DE181">
        <f t="shared" si="119"/>
        <v>47</v>
      </c>
      <c r="DF181" t="str">
        <f t="shared" si="119"/>
        <v>Ministerio de Desarrollo Rural y Tierras</v>
      </c>
      <c r="DG181">
        <f t="shared" si="119"/>
        <v>791982.9800000001</v>
      </c>
      <c r="DH181">
        <f t="shared" si="119"/>
        <v>0</v>
      </c>
    </row>
    <row r="182" spans="1:112">
      <c r="A182" t="str">
        <f t="shared" ref="A182:AF182" si="120">A33</f>
        <v>N/I</v>
      </c>
      <c r="B182" t="str">
        <f t="shared" si="120"/>
        <v>No Identificado</v>
      </c>
      <c r="C182">
        <f t="shared" si="120"/>
        <v>0</v>
      </c>
      <c r="D182">
        <f t="shared" si="120"/>
        <v>188300.77999999997</v>
      </c>
      <c r="E182">
        <f t="shared" si="120"/>
        <v>0</v>
      </c>
      <c r="F182">
        <f t="shared" si="120"/>
        <v>244260.49000000002</v>
      </c>
      <c r="G182">
        <f t="shared" si="120"/>
        <v>0</v>
      </c>
      <c r="H182">
        <f t="shared" si="120"/>
        <v>514445.49000000011</v>
      </c>
      <c r="I182">
        <f t="shared" si="120"/>
        <v>0</v>
      </c>
      <c r="J182">
        <f t="shared" si="120"/>
        <v>508282.29000000015</v>
      </c>
      <c r="K182">
        <f t="shared" si="120"/>
        <v>0</v>
      </c>
      <c r="L182">
        <f t="shared" si="120"/>
        <v>0</v>
      </c>
      <c r="M182">
        <f t="shared" si="120"/>
        <v>0</v>
      </c>
      <c r="N182">
        <f t="shared" si="120"/>
        <v>0</v>
      </c>
      <c r="O182">
        <f t="shared" si="120"/>
        <v>0</v>
      </c>
      <c r="P182">
        <f t="shared" si="120"/>
        <v>0</v>
      </c>
      <c r="Q182">
        <f t="shared" si="120"/>
        <v>0</v>
      </c>
      <c r="R182">
        <f t="shared" si="120"/>
        <v>0</v>
      </c>
      <c r="S182">
        <f t="shared" si="120"/>
        <v>0</v>
      </c>
      <c r="T182">
        <f t="shared" si="120"/>
        <v>0</v>
      </c>
      <c r="U182">
        <f t="shared" si="120"/>
        <v>0</v>
      </c>
      <c r="V182">
        <f t="shared" si="120"/>
        <v>0</v>
      </c>
      <c r="W182">
        <f t="shared" si="120"/>
        <v>0</v>
      </c>
      <c r="X182">
        <f t="shared" si="120"/>
        <v>0</v>
      </c>
      <c r="Y182">
        <f t="shared" si="120"/>
        <v>0</v>
      </c>
      <c r="Z182">
        <f t="shared" si="120"/>
        <v>0</v>
      </c>
      <c r="AA182">
        <f t="shared" si="120"/>
        <v>0</v>
      </c>
      <c r="AB182">
        <f t="shared" si="120"/>
        <v>0</v>
      </c>
      <c r="AC182">
        <f t="shared" si="120"/>
        <v>0</v>
      </c>
      <c r="AD182">
        <f t="shared" si="120"/>
        <v>0</v>
      </c>
      <c r="AE182">
        <f t="shared" si="120"/>
        <v>0</v>
      </c>
      <c r="AF182">
        <f t="shared" si="120"/>
        <v>0</v>
      </c>
      <c r="AG182">
        <f t="shared" ref="AG182:BL182" si="121">AG33</f>
        <v>0</v>
      </c>
      <c r="AH182">
        <f t="shared" si="121"/>
        <v>0</v>
      </c>
      <c r="AI182">
        <f t="shared" si="121"/>
        <v>0</v>
      </c>
      <c r="AJ182">
        <f t="shared" si="121"/>
        <v>0</v>
      </c>
      <c r="AK182">
        <f t="shared" si="121"/>
        <v>0</v>
      </c>
      <c r="AL182">
        <f t="shared" si="121"/>
        <v>0</v>
      </c>
      <c r="AM182">
        <f t="shared" si="121"/>
        <v>0</v>
      </c>
      <c r="AN182">
        <f t="shared" si="121"/>
        <v>0</v>
      </c>
      <c r="AO182">
        <f t="shared" si="121"/>
        <v>0</v>
      </c>
      <c r="AP182">
        <f t="shared" si="121"/>
        <v>0</v>
      </c>
      <c r="AQ182">
        <f t="shared" si="121"/>
        <v>0</v>
      </c>
      <c r="AR182">
        <f t="shared" si="121"/>
        <v>0</v>
      </c>
      <c r="AS182">
        <f t="shared" si="121"/>
        <v>0</v>
      </c>
      <c r="AT182">
        <f t="shared" si="121"/>
        <v>0</v>
      </c>
      <c r="AU182">
        <f t="shared" si="121"/>
        <v>0</v>
      </c>
      <c r="AV182">
        <f t="shared" si="121"/>
        <v>0</v>
      </c>
      <c r="AW182">
        <f t="shared" si="121"/>
        <v>0</v>
      </c>
      <c r="AX182">
        <f t="shared" si="121"/>
        <v>0</v>
      </c>
      <c r="AY182">
        <f t="shared" si="121"/>
        <v>0</v>
      </c>
      <c r="AZ182">
        <f t="shared" si="121"/>
        <v>0</v>
      </c>
      <c r="BA182">
        <f t="shared" si="121"/>
        <v>0</v>
      </c>
      <c r="BB182">
        <f t="shared" si="121"/>
        <v>0</v>
      </c>
      <c r="BC182">
        <f t="shared" si="121"/>
        <v>0</v>
      </c>
      <c r="BD182">
        <f t="shared" si="121"/>
        <v>0</v>
      </c>
      <c r="BE182">
        <f t="shared" si="121"/>
        <v>0</v>
      </c>
      <c r="BF182">
        <f t="shared" si="121"/>
        <v>0</v>
      </c>
      <c r="BG182">
        <f t="shared" si="121"/>
        <v>0</v>
      </c>
      <c r="BH182">
        <f t="shared" si="121"/>
        <v>0</v>
      </c>
      <c r="BI182">
        <f t="shared" si="121"/>
        <v>0</v>
      </c>
      <c r="BJ182">
        <f t="shared" si="121"/>
        <v>0</v>
      </c>
      <c r="BK182">
        <f t="shared" si="121"/>
        <v>0</v>
      </c>
      <c r="BL182">
        <f t="shared" si="121"/>
        <v>0</v>
      </c>
      <c r="BM182">
        <f t="shared" ref="BM182:CR182" si="122">BM33</f>
        <v>0</v>
      </c>
      <c r="BN182">
        <f t="shared" si="122"/>
        <v>0</v>
      </c>
      <c r="BO182">
        <f t="shared" si="122"/>
        <v>0</v>
      </c>
      <c r="BP182">
        <f t="shared" si="122"/>
        <v>0</v>
      </c>
      <c r="BQ182">
        <f t="shared" si="122"/>
        <v>0</v>
      </c>
      <c r="BR182">
        <f t="shared" si="122"/>
        <v>0</v>
      </c>
      <c r="BS182">
        <f t="shared" si="122"/>
        <v>0</v>
      </c>
      <c r="BT182">
        <f t="shared" si="122"/>
        <v>0</v>
      </c>
      <c r="BU182">
        <f t="shared" si="122"/>
        <v>0</v>
      </c>
      <c r="BV182">
        <f t="shared" si="122"/>
        <v>0</v>
      </c>
      <c r="BW182">
        <f t="shared" si="122"/>
        <v>0</v>
      </c>
      <c r="BX182">
        <f t="shared" si="122"/>
        <v>0</v>
      </c>
      <c r="BY182">
        <f t="shared" si="122"/>
        <v>0</v>
      </c>
      <c r="BZ182">
        <f t="shared" si="122"/>
        <v>0</v>
      </c>
      <c r="CA182">
        <f t="shared" si="122"/>
        <v>0</v>
      </c>
      <c r="CB182">
        <f t="shared" si="122"/>
        <v>0</v>
      </c>
      <c r="CC182">
        <f t="shared" si="122"/>
        <v>0</v>
      </c>
      <c r="CD182">
        <f t="shared" si="122"/>
        <v>0</v>
      </c>
      <c r="CE182">
        <f t="shared" si="122"/>
        <v>0</v>
      </c>
      <c r="CF182">
        <f t="shared" si="122"/>
        <v>0</v>
      </c>
      <c r="CG182">
        <f t="shared" si="122"/>
        <v>0</v>
      </c>
      <c r="CH182">
        <f t="shared" si="122"/>
        <v>0</v>
      </c>
      <c r="CI182">
        <f t="shared" si="122"/>
        <v>0</v>
      </c>
      <c r="CJ182">
        <f t="shared" si="122"/>
        <v>0</v>
      </c>
      <c r="CK182">
        <f t="shared" si="122"/>
        <v>0</v>
      </c>
      <c r="CL182">
        <f t="shared" si="122"/>
        <v>0</v>
      </c>
      <c r="CM182">
        <f t="shared" si="122"/>
        <v>0</v>
      </c>
      <c r="CN182">
        <f t="shared" si="122"/>
        <v>0</v>
      </c>
      <c r="CO182">
        <f t="shared" si="122"/>
        <v>0</v>
      </c>
      <c r="CP182">
        <f t="shared" si="122"/>
        <v>0</v>
      </c>
      <c r="CQ182">
        <f t="shared" si="122"/>
        <v>0</v>
      </c>
      <c r="CR182">
        <f t="shared" si="122"/>
        <v>0</v>
      </c>
      <c r="CS182">
        <f t="shared" ref="CS182:DH182" si="123">CS33</f>
        <v>0</v>
      </c>
      <c r="CT182">
        <f t="shared" si="123"/>
        <v>0</v>
      </c>
      <c r="CU182">
        <f t="shared" si="123"/>
        <v>0</v>
      </c>
      <c r="CV182">
        <f t="shared" si="123"/>
        <v>0</v>
      </c>
      <c r="CW182">
        <f t="shared" si="123"/>
        <v>0</v>
      </c>
      <c r="CX182">
        <f t="shared" si="123"/>
        <v>0</v>
      </c>
      <c r="CY182">
        <f t="shared" si="123"/>
        <v>0</v>
      </c>
      <c r="CZ182">
        <f t="shared" si="123"/>
        <v>0</v>
      </c>
      <c r="DA182">
        <f t="shared" si="123"/>
        <v>0</v>
      </c>
      <c r="DB182">
        <f t="shared" si="123"/>
        <v>0</v>
      </c>
      <c r="DC182">
        <f t="shared" si="123"/>
        <v>0</v>
      </c>
      <c r="DD182">
        <f t="shared" si="123"/>
        <v>0</v>
      </c>
      <c r="DE182">
        <f t="shared" si="123"/>
        <v>681</v>
      </c>
      <c r="DF182" t="str">
        <f t="shared" si="123"/>
        <v>Ministerio Público</v>
      </c>
      <c r="DG182">
        <f t="shared" si="123"/>
        <v>2097215</v>
      </c>
      <c r="DH182">
        <f t="shared" si="123"/>
        <v>0</v>
      </c>
    </row>
    <row r="183" spans="1:112">
      <c r="A183">
        <f t="shared" ref="A183:AF183" si="124">A34</f>
        <v>597</v>
      </c>
      <c r="B183" t="str">
        <f t="shared" si="124"/>
        <v>Empresa Pública Nacional Estratégica de Yacimientos de Litio Bolivianos</v>
      </c>
      <c r="C183">
        <f t="shared" si="124"/>
        <v>0</v>
      </c>
      <c r="D183">
        <f t="shared" si="124"/>
        <v>0</v>
      </c>
      <c r="E183">
        <f t="shared" si="124"/>
        <v>0</v>
      </c>
      <c r="F183">
        <f t="shared" si="124"/>
        <v>0</v>
      </c>
      <c r="G183">
        <f t="shared" si="124"/>
        <v>0</v>
      </c>
      <c r="H183">
        <f t="shared" si="124"/>
        <v>25217.420000000002</v>
      </c>
      <c r="I183">
        <f t="shared" si="124"/>
        <v>180</v>
      </c>
      <c r="J183">
        <f t="shared" si="124"/>
        <v>911389.27999999991</v>
      </c>
      <c r="K183">
        <f t="shared" si="124"/>
        <v>0</v>
      </c>
      <c r="L183">
        <f t="shared" si="124"/>
        <v>0</v>
      </c>
      <c r="M183">
        <f t="shared" si="124"/>
        <v>0</v>
      </c>
      <c r="N183">
        <f t="shared" si="124"/>
        <v>0</v>
      </c>
      <c r="O183">
        <f t="shared" si="124"/>
        <v>0</v>
      </c>
      <c r="P183">
        <f t="shared" si="124"/>
        <v>0</v>
      </c>
      <c r="Q183">
        <f t="shared" si="124"/>
        <v>0</v>
      </c>
      <c r="R183">
        <f t="shared" si="124"/>
        <v>0</v>
      </c>
      <c r="S183">
        <f t="shared" si="124"/>
        <v>0</v>
      </c>
      <c r="T183">
        <f t="shared" si="124"/>
        <v>0</v>
      </c>
      <c r="U183">
        <f t="shared" si="124"/>
        <v>0</v>
      </c>
      <c r="V183">
        <f t="shared" si="124"/>
        <v>0</v>
      </c>
      <c r="W183">
        <f t="shared" si="124"/>
        <v>0</v>
      </c>
      <c r="X183">
        <f t="shared" si="124"/>
        <v>0</v>
      </c>
      <c r="Y183">
        <f t="shared" si="124"/>
        <v>0</v>
      </c>
      <c r="Z183">
        <f t="shared" si="124"/>
        <v>0</v>
      </c>
      <c r="AA183">
        <f t="shared" si="124"/>
        <v>0</v>
      </c>
      <c r="AB183">
        <f t="shared" si="124"/>
        <v>0</v>
      </c>
      <c r="AC183">
        <f t="shared" si="124"/>
        <v>0</v>
      </c>
      <c r="AD183">
        <f t="shared" si="124"/>
        <v>0</v>
      </c>
      <c r="AE183">
        <f t="shared" si="124"/>
        <v>0</v>
      </c>
      <c r="AF183">
        <f t="shared" si="124"/>
        <v>0</v>
      </c>
      <c r="AG183">
        <f t="shared" ref="AG183:BL183" si="125">AG34</f>
        <v>0</v>
      </c>
      <c r="AH183">
        <f t="shared" si="125"/>
        <v>0</v>
      </c>
      <c r="AI183">
        <f t="shared" si="125"/>
        <v>0</v>
      </c>
      <c r="AJ183">
        <f t="shared" si="125"/>
        <v>0</v>
      </c>
      <c r="AK183">
        <f t="shared" si="125"/>
        <v>0</v>
      </c>
      <c r="AL183">
        <f t="shared" si="125"/>
        <v>0</v>
      </c>
      <c r="AM183">
        <f t="shared" si="125"/>
        <v>0</v>
      </c>
      <c r="AN183">
        <f t="shared" si="125"/>
        <v>0</v>
      </c>
      <c r="AO183">
        <f t="shared" si="125"/>
        <v>0</v>
      </c>
      <c r="AP183">
        <f t="shared" si="125"/>
        <v>0</v>
      </c>
      <c r="AQ183">
        <f t="shared" si="125"/>
        <v>0</v>
      </c>
      <c r="AR183">
        <f t="shared" si="125"/>
        <v>0</v>
      </c>
      <c r="AS183">
        <f t="shared" si="125"/>
        <v>0</v>
      </c>
      <c r="AT183">
        <f t="shared" si="125"/>
        <v>0</v>
      </c>
      <c r="AU183">
        <f t="shared" si="125"/>
        <v>0</v>
      </c>
      <c r="AV183">
        <f t="shared" si="125"/>
        <v>0</v>
      </c>
      <c r="AW183">
        <f t="shared" si="125"/>
        <v>0</v>
      </c>
      <c r="AX183">
        <f t="shared" si="125"/>
        <v>0</v>
      </c>
      <c r="AY183">
        <f t="shared" si="125"/>
        <v>0</v>
      </c>
      <c r="AZ183">
        <f t="shared" si="125"/>
        <v>0</v>
      </c>
      <c r="BA183">
        <f t="shared" si="125"/>
        <v>0</v>
      </c>
      <c r="BB183">
        <f t="shared" si="125"/>
        <v>0</v>
      </c>
      <c r="BC183">
        <f t="shared" si="125"/>
        <v>0</v>
      </c>
      <c r="BD183">
        <f t="shared" si="125"/>
        <v>0</v>
      </c>
      <c r="BE183">
        <f t="shared" si="125"/>
        <v>0</v>
      </c>
      <c r="BF183">
        <f t="shared" si="125"/>
        <v>0</v>
      </c>
      <c r="BG183">
        <f t="shared" si="125"/>
        <v>0</v>
      </c>
      <c r="BH183">
        <f t="shared" si="125"/>
        <v>0</v>
      </c>
      <c r="BI183">
        <f t="shared" si="125"/>
        <v>0</v>
      </c>
      <c r="BJ183">
        <f t="shared" si="125"/>
        <v>0</v>
      </c>
      <c r="BK183">
        <f t="shared" si="125"/>
        <v>0</v>
      </c>
      <c r="BL183">
        <f t="shared" si="125"/>
        <v>0</v>
      </c>
      <c r="BM183">
        <f t="shared" ref="BM183:CR183" si="126">BM34</f>
        <v>0</v>
      </c>
      <c r="BN183">
        <f t="shared" si="126"/>
        <v>0</v>
      </c>
      <c r="BO183">
        <f t="shared" si="126"/>
        <v>0</v>
      </c>
      <c r="BP183">
        <f t="shared" si="126"/>
        <v>0</v>
      </c>
      <c r="BQ183">
        <f t="shared" si="126"/>
        <v>0</v>
      </c>
      <c r="BR183">
        <f t="shared" si="126"/>
        <v>0</v>
      </c>
      <c r="BS183">
        <f t="shared" si="126"/>
        <v>0</v>
      </c>
      <c r="BT183">
        <f t="shared" si="126"/>
        <v>0</v>
      </c>
      <c r="BU183">
        <f t="shared" si="126"/>
        <v>0</v>
      </c>
      <c r="BV183">
        <f t="shared" si="126"/>
        <v>0</v>
      </c>
      <c r="BW183">
        <f t="shared" si="126"/>
        <v>0</v>
      </c>
      <c r="BX183">
        <f t="shared" si="126"/>
        <v>0</v>
      </c>
      <c r="BY183">
        <f t="shared" si="126"/>
        <v>0</v>
      </c>
      <c r="BZ183">
        <f t="shared" si="126"/>
        <v>0</v>
      </c>
      <c r="CA183">
        <f t="shared" si="126"/>
        <v>0</v>
      </c>
      <c r="CB183">
        <f t="shared" si="126"/>
        <v>0</v>
      </c>
      <c r="CC183">
        <f t="shared" si="126"/>
        <v>0</v>
      </c>
      <c r="CD183">
        <f t="shared" si="126"/>
        <v>0</v>
      </c>
      <c r="CE183">
        <f t="shared" si="126"/>
        <v>0</v>
      </c>
      <c r="CF183">
        <f t="shared" si="126"/>
        <v>0</v>
      </c>
      <c r="CG183">
        <f t="shared" si="126"/>
        <v>0</v>
      </c>
      <c r="CH183">
        <f t="shared" si="126"/>
        <v>0</v>
      </c>
      <c r="CI183">
        <f t="shared" si="126"/>
        <v>0</v>
      </c>
      <c r="CJ183">
        <f t="shared" si="126"/>
        <v>0</v>
      </c>
      <c r="CK183">
        <f t="shared" si="126"/>
        <v>0</v>
      </c>
      <c r="CL183">
        <f t="shared" si="126"/>
        <v>0</v>
      </c>
      <c r="CM183">
        <f t="shared" si="126"/>
        <v>0</v>
      </c>
      <c r="CN183">
        <f t="shared" si="126"/>
        <v>0</v>
      </c>
      <c r="CO183">
        <f t="shared" si="126"/>
        <v>0</v>
      </c>
      <c r="CP183">
        <f t="shared" si="126"/>
        <v>0</v>
      </c>
      <c r="CQ183">
        <f t="shared" si="126"/>
        <v>0</v>
      </c>
      <c r="CR183">
        <f t="shared" si="126"/>
        <v>0</v>
      </c>
      <c r="CS183">
        <f t="shared" ref="CS183:DH183" si="127">CS34</f>
        <v>0</v>
      </c>
      <c r="CT183">
        <f t="shared" si="127"/>
        <v>0</v>
      </c>
      <c r="CU183">
        <f t="shared" si="127"/>
        <v>0</v>
      </c>
      <c r="CV183">
        <f t="shared" si="127"/>
        <v>0</v>
      </c>
      <c r="CW183">
        <f t="shared" si="127"/>
        <v>0</v>
      </c>
      <c r="CX183">
        <f t="shared" si="127"/>
        <v>0</v>
      </c>
      <c r="CY183">
        <f t="shared" si="127"/>
        <v>0</v>
      </c>
      <c r="CZ183">
        <f t="shared" si="127"/>
        <v>0</v>
      </c>
      <c r="DA183">
        <f t="shared" si="127"/>
        <v>0</v>
      </c>
      <c r="DB183">
        <f t="shared" si="127"/>
        <v>0</v>
      </c>
      <c r="DC183">
        <f t="shared" si="127"/>
        <v>0</v>
      </c>
      <c r="DD183">
        <f t="shared" si="127"/>
        <v>0</v>
      </c>
      <c r="DE183">
        <f t="shared" si="127"/>
        <v>66</v>
      </c>
      <c r="DF183" t="str">
        <f t="shared" si="127"/>
        <v>Ministerio de Planificación del Desarrollo</v>
      </c>
      <c r="DG183">
        <f t="shared" si="127"/>
        <v>1143592.97</v>
      </c>
      <c r="DH183">
        <f t="shared" si="127"/>
        <v>0</v>
      </c>
    </row>
    <row r="184" spans="1:112">
      <c r="A184">
        <f t="shared" ref="A184:AF184" si="128">A35</f>
        <v>595</v>
      </c>
      <c r="B184" t="str">
        <f t="shared" si="128"/>
        <v>Gestora Pública de la Seguridad Social de Largo Plazo</v>
      </c>
      <c r="C184">
        <f t="shared" si="128"/>
        <v>0</v>
      </c>
      <c r="D184">
        <f t="shared" si="128"/>
        <v>0</v>
      </c>
      <c r="E184">
        <f t="shared" si="128"/>
        <v>0</v>
      </c>
      <c r="F184">
        <f t="shared" si="128"/>
        <v>0</v>
      </c>
      <c r="G184">
        <f t="shared" si="128"/>
        <v>0</v>
      </c>
      <c r="H184">
        <f t="shared" si="128"/>
        <v>0</v>
      </c>
      <c r="I184">
        <f t="shared" si="128"/>
        <v>0</v>
      </c>
      <c r="J184">
        <f t="shared" si="128"/>
        <v>4258.7299999999996</v>
      </c>
      <c r="K184">
        <f t="shared" si="128"/>
        <v>0</v>
      </c>
      <c r="L184">
        <f t="shared" si="128"/>
        <v>0</v>
      </c>
      <c r="M184">
        <f t="shared" si="128"/>
        <v>0</v>
      </c>
      <c r="N184">
        <f t="shared" si="128"/>
        <v>0</v>
      </c>
      <c r="O184">
        <f t="shared" si="128"/>
        <v>0</v>
      </c>
      <c r="P184">
        <f t="shared" si="128"/>
        <v>0</v>
      </c>
      <c r="Q184">
        <f t="shared" si="128"/>
        <v>0</v>
      </c>
      <c r="R184">
        <f t="shared" si="128"/>
        <v>0</v>
      </c>
      <c r="S184">
        <f t="shared" si="128"/>
        <v>0</v>
      </c>
      <c r="T184">
        <f t="shared" si="128"/>
        <v>0</v>
      </c>
      <c r="U184">
        <f t="shared" si="128"/>
        <v>0</v>
      </c>
      <c r="V184">
        <f t="shared" si="128"/>
        <v>0</v>
      </c>
      <c r="W184">
        <f t="shared" si="128"/>
        <v>0</v>
      </c>
      <c r="X184">
        <f t="shared" si="128"/>
        <v>0</v>
      </c>
      <c r="Y184">
        <f t="shared" si="128"/>
        <v>0</v>
      </c>
      <c r="Z184">
        <f t="shared" si="128"/>
        <v>0</v>
      </c>
      <c r="AA184">
        <f t="shared" si="128"/>
        <v>0</v>
      </c>
      <c r="AB184">
        <f t="shared" si="128"/>
        <v>0</v>
      </c>
      <c r="AC184">
        <f t="shared" si="128"/>
        <v>0</v>
      </c>
      <c r="AD184">
        <f t="shared" si="128"/>
        <v>0</v>
      </c>
      <c r="AE184">
        <f t="shared" si="128"/>
        <v>0</v>
      </c>
      <c r="AF184">
        <f t="shared" si="128"/>
        <v>0</v>
      </c>
      <c r="AG184">
        <f t="shared" ref="AG184:BL184" si="129">AG35</f>
        <v>0</v>
      </c>
      <c r="AH184">
        <f t="shared" si="129"/>
        <v>0</v>
      </c>
      <c r="AI184">
        <f t="shared" si="129"/>
        <v>0</v>
      </c>
      <c r="AJ184">
        <f t="shared" si="129"/>
        <v>0</v>
      </c>
      <c r="AK184">
        <f t="shared" si="129"/>
        <v>0</v>
      </c>
      <c r="AL184">
        <f t="shared" si="129"/>
        <v>0</v>
      </c>
      <c r="AM184">
        <f t="shared" si="129"/>
        <v>0</v>
      </c>
      <c r="AN184">
        <f t="shared" si="129"/>
        <v>0</v>
      </c>
      <c r="AO184">
        <f t="shared" si="129"/>
        <v>0</v>
      </c>
      <c r="AP184">
        <f t="shared" si="129"/>
        <v>0</v>
      </c>
      <c r="AQ184">
        <f t="shared" si="129"/>
        <v>0</v>
      </c>
      <c r="AR184">
        <f t="shared" si="129"/>
        <v>0</v>
      </c>
      <c r="AS184">
        <f t="shared" si="129"/>
        <v>0</v>
      </c>
      <c r="AT184">
        <f t="shared" si="129"/>
        <v>0</v>
      </c>
      <c r="AU184">
        <f t="shared" si="129"/>
        <v>0</v>
      </c>
      <c r="AV184">
        <f t="shared" si="129"/>
        <v>0</v>
      </c>
      <c r="AW184">
        <f t="shared" si="129"/>
        <v>0</v>
      </c>
      <c r="AX184">
        <f t="shared" si="129"/>
        <v>0</v>
      </c>
      <c r="AY184">
        <f t="shared" si="129"/>
        <v>0</v>
      </c>
      <c r="AZ184">
        <f t="shared" si="129"/>
        <v>0</v>
      </c>
      <c r="BA184">
        <f t="shared" si="129"/>
        <v>0</v>
      </c>
      <c r="BB184">
        <f t="shared" si="129"/>
        <v>0</v>
      </c>
      <c r="BC184">
        <f t="shared" si="129"/>
        <v>0</v>
      </c>
      <c r="BD184">
        <f t="shared" si="129"/>
        <v>0</v>
      </c>
      <c r="BE184">
        <f t="shared" si="129"/>
        <v>0</v>
      </c>
      <c r="BF184">
        <f t="shared" si="129"/>
        <v>0</v>
      </c>
      <c r="BG184">
        <f t="shared" si="129"/>
        <v>0</v>
      </c>
      <c r="BH184">
        <f t="shared" si="129"/>
        <v>0</v>
      </c>
      <c r="BI184">
        <f t="shared" si="129"/>
        <v>0</v>
      </c>
      <c r="BJ184">
        <f t="shared" si="129"/>
        <v>0</v>
      </c>
      <c r="BK184">
        <f t="shared" si="129"/>
        <v>0</v>
      </c>
      <c r="BL184">
        <f t="shared" si="129"/>
        <v>0</v>
      </c>
      <c r="BM184">
        <f t="shared" ref="BM184:CR184" si="130">BM35</f>
        <v>0</v>
      </c>
      <c r="BN184">
        <f t="shared" si="130"/>
        <v>0</v>
      </c>
      <c r="BO184">
        <f t="shared" si="130"/>
        <v>0</v>
      </c>
      <c r="BP184">
        <f t="shared" si="130"/>
        <v>0</v>
      </c>
      <c r="BQ184">
        <f t="shared" si="130"/>
        <v>0</v>
      </c>
      <c r="BR184">
        <f t="shared" si="130"/>
        <v>0</v>
      </c>
      <c r="BS184">
        <f t="shared" si="130"/>
        <v>0</v>
      </c>
      <c r="BT184">
        <f t="shared" si="130"/>
        <v>0</v>
      </c>
      <c r="BU184">
        <f t="shared" si="130"/>
        <v>0</v>
      </c>
      <c r="BV184">
        <f t="shared" si="130"/>
        <v>0</v>
      </c>
      <c r="BW184">
        <f t="shared" si="130"/>
        <v>0</v>
      </c>
      <c r="BX184">
        <f t="shared" si="130"/>
        <v>0</v>
      </c>
      <c r="BY184">
        <f t="shared" si="130"/>
        <v>0</v>
      </c>
      <c r="BZ184">
        <f t="shared" si="130"/>
        <v>0</v>
      </c>
      <c r="CA184">
        <f t="shared" si="130"/>
        <v>0</v>
      </c>
      <c r="CB184">
        <f t="shared" si="130"/>
        <v>0</v>
      </c>
      <c r="CC184">
        <f t="shared" si="130"/>
        <v>0</v>
      </c>
      <c r="CD184">
        <f t="shared" si="130"/>
        <v>0</v>
      </c>
      <c r="CE184">
        <f t="shared" si="130"/>
        <v>0</v>
      </c>
      <c r="CF184">
        <f t="shared" si="130"/>
        <v>0</v>
      </c>
      <c r="CG184">
        <f t="shared" si="130"/>
        <v>0</v>
      </c>
      <c r="CH184">
        <f t="shared" si="130"/>
        <v>0</v>
      </c>
      <c r="CI184">
        <f t="shared" si="130"/>
        <v>0</v>
      </c>
      <c r="CJ184">
        <f t="shared" si="130"/>
        <v>0</v>
      </c>
      <c r="CK184">
        <f t="shared" si="130"/>
        <v>0</v>
      </c>
      <c r="CL184">
        <f t="shared" si="130"/>
        <v>0</v>
      </c>
      <c r="CM184">
        <f t="shared" si="130"/>
        <v>0</v>
      </c>
      <c r="CN184">
        <f t="shared" si="130"/>
        <v>0</v>
      </c>
      <c r="CO184">
        <f t="shared" si="130"/>
        <v>0</v>
      </c>
      <c r="CP184">
        <f t="shared" si="130"/>
        <v>0</v>
      </c>
      <c r="CQ184">
        <f t="shared" si="130"/>
        <v>0</v>
      </c>
      <c r="CR184">
        <f t="shared" si="130"/>
        <v>0</v>
      </c>
      <c r="CS184">
        <f t="shared" ref="CS184:DH184" si="131">CS35</f>
        <v>0</v>
      </c>
      <c r="CT184">
        <f t="shared" si="131"/>
        <v>0</v>
      </c>
      <c r="CU184">
        <f t="shared" si="131"/>
        <v>0</v>
      </c>
      <c r="CV184">
        <f t="shared" si="131"/>
        <v>0</v>
      </c>
      <c r="CW184">
        <f t="shared" si="131"/>
        <v>0</v>
      </c>
      <c r="CX184">
        <f t="shared" si="131"/>
        <v>0</v>
      </c>
      <c r="CY184">
        <f t="shared" si="131"/>
        <v>0</v>
      </c>
      <c r="CZ184">
        <f t="shared" si="131"/>
        <v>0</v>
      </c>
      <c r="DA184">
        <f t="shared" si="131"/>
        <v>0</v>
      </c>
      <c r="DB184">
        <f t="shared" si="131"/>
        <v>0</v>
      </c>
      <c r="DC184">
        <f t="shared" si="131"/>
        <v>0</v>
      </c>
      <c r="DD184">
        <f t="shared" si="131"/>
        <v>0</v>
      </c>
      <c r="DE184">
        <f t="shared" si="131"/>
        <v>324</v>
      </c>
      <c r="DF184" t="str">
        <f t="shared" si="131"/>
        <v>Escuela Boliviana Intercultural de Música</v>
      </c>
      <c r="DG184">
        <f t="shared" si="131"/>
        <v>80</v>
      </c>
      <c r="DH184">
        <f t="shared" si="131"/>
        <v>0</v>
      </c>
    </row>
    <row r="185" spans="1:112">
      <c r="A185">
        <f t="shared" ref="A185:AF185" si="132">A36</f>
        <v>78</v>
      </c>
      <c r="B185" t="str">
        <f t="shared" si="132"/>
        <v>Ministerio de Hidrocarburos y Energías</v>
      </c>
      <c r="C185">
        <f t="shared" si="132"/>
        <v>0</v>
      </c>
      <c r="D185">
        <f t="shared" si="132"/>
        <v>0</v>
      </c>
      <c r="E185">
        <f t="shared" si="132"/>
        <v>0</v>
      </c>
      <c r="F185">
        <f t="shared" si="132"/>
        <v>0</v>
      </c>
      <c r="G185">
        <f t="shared" si="132"/>
        <v>0</v>
      </c>
      <c r="H185">
        <f t="shared" si="132"/>
        <v>0</v>
      </c>
      <c r="I185">
        <f t="shared" si="132"/>
        <v>0</v>
      </c>
      <c r="J185">
        <f t="shared" si="132"/>
        <v>98674.2</v>
      </c>
      <c r="K185">
        <f t="shared" si="132"/>
        <v>0</v>
      </c>
      <c r="L185">
        <f t="shared" si="132"/>
        <v>0</v>
      </c>
      <c r="M185">
        <f t="shared" si="132"/>
        <v>0</v>
      </c>
      <c r="N185">
        <f t="shared" si="132"/>
        <v>0</v>
      </c>
      <c r="O185">
        <f t="shared" si="132"/>
        <v>0</v>
      </c>
      <c r="P185">
        <f t="shared" si="132"/>
        <v>0</v>
      </c>
      <c r="Q185">
        <f t="shared" si="132"/>
        <v>0</v>
      </c>
      <c r="R185">
        <f t="shared" si="132"/>
        <v>0</v>
      </c>
      <c r="S185">
        <f t="shared" si="132"/>
        <v>0</v>
      </c>
      <c r="T185">
        <f t="shared" si="132"/>
        <v>0</v>
      </c>
      <c r="U185">
        <f t="shared" si="132"/>
        <v>0</v>
      </c>
      <c r="V185">
        <f t="shared" si="132"/>
        <v>0</v>
      </c>
      <c r="W185">
        <f t="shared" si="132"/>
        <v>0</v>
      </c>
      <c r="X185">
        <f t="shared" si="132"/>
        <v>0</v>
      </c>
      <c r="Y185">
        <f t="shared" si="132"/>
        <v>0</v>
      </c>
      <c r="Z185">
        <f t="shared" si="132"/>
        <v>0</v>
      </c>
      <c r="AA185">
        <f t="shared" si="132"/>
        <v>0</v>
      </c>
      <c r="AB185">
        <f t="shared" si="132"/>
        <v>0</v>
      </c>
      <c r="AC185">
        <f t="shared" si="132"/>
        <v>0</v>
      </c>
      <c r="AD185">
        <f t="shared" si="132"/>
        <v>0</v>
      </c>
      <c r="AE185">
        <f t="shared" si="132"/>
        <v>0</v>
      </c>
      <c r="AF185">
        <f t="shared" si="132"/>
        <v>0</v>
      </c>
      <c r="AG185">
        <f t="shared" ref="AG185:BL185" si="133">AG36</f>
        <v>0</v>
      </c>
      <c r="AH185">
        <f t="shared" si="133"/>
        <v>0</v>
      </c>
      <c r="AI185">
        <f t="shared" si="133"/>
        <v>0</v>
      </c>
      <c r="AJ185">
        <f t="shared" si="133"/>
        <v>0</v>
      </c>
      <c r="AK185">
        <f t="shared" si="133"/>
        <v>0</v>
      </c>
      <c r="AL185">
        <f t="shared" si="133"/>
        <v>0</v>
      </c>
      <c r="AM185">
        <f t="shared" si="133"/>
        <v>0</v>
      </c>
      <c r="AN185">
        <f t="shared" si="133"/>
        <v>0</v>
      </c>
      <c r="AO185">
        <f t="shared" si="133"/>
        <v>0</v>
      </c>
      <c r="AP185">
        <f t="shared" si="133"/>
        <v>0</v>
      </c>
      <c r="AQ185">
        <f t="shared" si="133"/>
        <v>0</v>
      </c>
      <c r="AR185">
        <f t="shared" si="133"/>
        <v>0</v>
      </c>
      <c r="AS185">
        <f t="shared" si="133"/>
        <v>0</v>
      </c>
      <c r="AT185">
        <f t="shared" si="133"/>
        <v>0</v>
      </c>
      <c r="AU185">
        <f t="shared" si="133"/>
        <v>0</v>
      </c>
      <c r="AV185">
        <f t="shared" si="133"/>
        <v>0</v>
      </c>
      <c r="AW185">
        <f t="shared" si="133"/>
        <v>0</v>
      </c>
      <c r="AX185">
        <f t="shared" si="133"/>
        <v>0</v>
      </c>
      <c r="AY185">
        <f t="shared" si="133"/>
        <v>0</v>
      </c>
      <c r="AZ185">
        <f t="shared" si="133"/>
        <v>0</v>
      </c>
      <c r="BA185">
        <f t="shared" si="133"/>
        <v>0</v>
      </c>
      <c r="BB185">
        <f t="shared" si="133"/>
        <v>0</v>
      </c>
      <c r="BC185">
        <f t="shared" si="133"/>
        <v>0</v>
      </c>
      <c r="BD185">
        <f t="shared" si="133"/>
        <v>0</v>
      </c>
      <c r="BE185">
        <f t="shared" si="133"/>
        <v>0</v>
      </c>
      <c r="BF185">
        <f t="shared" si="133"/>
        <v>0</v>
      </c>
      <c r="BG185">
        <f t="shared" si="133"/>
        <v>0</v>
      </c>
      <c r="BH185">
        <f t="shared" si="133"/>
        <v>0</v>
      </c>
      <c r="BI185">
        <f t="shared" si="133"/>
        <v>0</v>
      </c>
      <c r="BJ185">
        <f t="shared" si="133"/>
        <v>0</v>
      </c>
      <c r="BK185">
        <f t="shared" si="133"/>
        <v>0</v>
      </c>
      <c r="BL185">
        <f t="shared" si="133"/>
        <v>0</v>
      </c>
      <c r="BM185">
        <f t="shared" ref="BM185:CR185" si="134">BM36</f>
        <v>0</v>
      </c>
      <c r="BN185">
        <f t="shared" si="134"/>
        <v>0</v>
      </c>
      <c r="BO185">
        <f t="shared" si="134"/>
        <v>0</v>
      </c>
      <c r="BP185">
        <f t="shared" si="134"/>
        <v>0</v>
      </c>
      <c r="BQ185">
        <f t="shared" si="134"/>
        <v>0</v>
      </c>
      <c r="BR185">
        <f t="shared" si="134"/>
        <v>0</v>
      </c>
      <c r="BS185">
        <f t="shared" si="134"/>
        <v>0</v>
      </c>
      <c r="BT185">
        <f t="shared" si="134"/>
        <v>0</v>
      </c>
      <c r="BU185">
        <f t="shared" si="134"/>
        <v>0</v>
      </c>
      <c r="BV185">
        <f t="shared" si="134"/>
        <v>0</v>
      </c>
      <c r="BW185">
        <f t="shared" si="134"/>
        <v>0</v>
      </c>
      <c r="BX185">
        <f t="shared" si="134"/>
        <v>0</v>
      </c>
      <c r="BY185">
        <f t="shared" si="134"/>
        <v>0</v>
      </c>
      <c r="BZ185">
        <f t="shared" si="134"/>
        <v>0</v>
      </c>
      <c r="CA185">
        <f t="shared" si="134"/>
        <v>0</v>
      </c>
      <c r="CB185">
        <f t="shared" si="134"/>
        <v>0</v>
      </c>
      <c r="CC185">
        <f t="shared" si="134"/>
        <v>0</v>
      </c>
      <c r="CD185">
        <f t="shared" si="134"/>
        <v>0</v>
      </c>
      <c r="CE185">
        <f t="shared" si="134"/>
        <v>0</v>
      </c>
      <c r="CF185">
        <f t="shared" si="134"/>
        <v>0</v>
      </c>
      <c r="CG185">
        <f t="shared" si="134"/>
        <v>0</v>
      </c>
      <c r="CH185">
        <f t="shared" si="134"/>
        <v>0</v>
      </c>
      <c r="CI185">
        <f t="shared" si="134"/>
        <v>0</v>
      </c>
      <c r="CJ185">
        <f t="shared" si="134"/>
        <v>0</v>
      </c>
      <c r="CK185">
        <f t="shared" si="134"/>
        <v>0</v>
      </c>
      <c r="CL185">
        <f t="shared" si="134"/>
        <v>0</v>
      </c>
      <c r="CM185">
        <f t="shared" si="134"/>
        <v>0</v>
      </c>
      <c r="CN185">
        <f t="shared" si="134"/>
        <v>0</v>
      </c>
      <c r="CO185">
        <f t="shared" si="134"/>
        <v>0</v>
      </c>
      <c r="CP185">
        <f t="shared" si="134"/>
        <v>0</v>
      </c>
      <c r="CQ185">
        <f t="shared" si="134"/>
        <v>0</v>
      </c>
      <c r="CR185">
        <f t="shared" si="134"/>
        <v>0</v>
      </c>
      <c r="CS185">
        <f t="shared" ref="CS185:DH185" si="135">CS36</f>
        <v>0</v>
      </c>
      <c r="CT185">
        <f t="shared" si="135"/>
        <v>0</v>
      </c>
      <c r="CU185">
        <f t="shared" si="135"/>
        <v>0</v>
      </c>
      <c r="CV185">
        <f t="shared" si="135"/>
        <v>0</v>
      </c>
      <c r="CW185">
        <f t="shared" si="135"/>
        <v>0</v>
      </c>
      <c r="CX185">
        <f t="shared" si="135"/>
        <v>0</v>
      </c>
      <c r="CY185">
        <f t="shared" si="135"/>
        <v>0</v>
      </c>
      <c r="CZ185">
        <f t="shared" si="135"/>
        <v>0</v>
      </c>
      <c r="DA185">
        <f t="shared" si="135"/>
        <v>0</v>
      </c>
      <c r="DB185">
        <f t="shared" si="135"/>
        <v>0</v>
      </c>
      <c r="DC185">
        <f t="shared" si="135"/>
        <v>0</v>
      </c>
      <c r="DD185">
        <f t="shared" si="135"/>
        <v>0</v>
      </c>
      <c r="DE185">
        <f t="shared" si="135"/>
        <v>347</v>
      </c>
      <c r="DF185" t="str">
        <f t="shared" si="135"/>
        <v>Autoridad de Fiscalización y Control de Cooperativas</v>
      </c>
      <c r="DG185">
        <f t="shared" si="135"/>
        <v>1282680.8</v>
      </c>
      <c r="DH185">
        <f t="shared" si="135"/>
        <v>0</v>
      </c>
    </row>
    <row r="186" spans="1:112">
      <c r="A186">
        <f t="shared" ref="A186:AF186" si="136">A37</f>
        <v>283</v>
      </c>
      <c r="B186" t="str">
        <f t="shared" si="136"/>
        <v>Aduana Nacional</v>
      </c>
      <c r="C186">
        <f t="shared" si="136"/>
        <v>0</v>
      </c>
      <c r="D186">
        <f t="shared" si="136"/>
        <v>0</v>
      </c>
      <c r="E186">
        <f t="shared" si="136"/>
        <v>0</v>
      </c>
      <c r="F186">
        <f t="shared" si="136"/>
        <v>0</v>
      </c>
      <c r="G186">
        <f t="shared" si="136"/>
        <v>0</v>
      </c>
      <c r="H186">
        <f t="shared" si="136"/>
        <v>0</v>
      </c>
      <c r="I186">
        <f t="shared" si="136"/>
        <v>0</v>
      </c>
      <c r="J186">
        <f t="shared" si="136"/>
        <v>2767496.7</v>
      </c>
      <c r="K186">
        <f t="shared" si="136"/>
        <v>0</v>
      </c>
      <c r="L186">
        <f t="shared" si="136"/>
        <v>0</v>
      </c>
      <c r="M186">
        <f t="shared" si="136"/>
        <v>0</v>
      </c>
      <c r="N186">
        <f t="shared" si="136"/>
        <v>0</v>
      </c>
      <c r="O186">
        <f t="shared" si="136"/>
        <v>0</v>
      </c>
      <c r="P186">
        <f t="shared" si="136"/>
        <v>0</v>
      </c>
      <c r="Q186">
        <f t="shared" si="136"/>
        <v>0</v>
      </c>
      <c r="R186">
        <f t="shared" si="136"/>
        <v>0</v>
      </c>
      <c r="S186">
        <f t="shared" si="136"/>
        <v>0</v>
      </c>
      <c r="T186">
        <f t="shared" si="136"/>
        <v>0</v>
      </c>
      <c r="U186">
        <f t="shared" si="136"/>
        <v>0</v>
      </c>
      <c r="V186">
        <f t="shared" si="136"/>
        <v>0</v>
      </c>
      <c r="W186">
        <f t="shared" si="136"/>
        <v>0</v>
      </c>
      <c r="X186">
        <f t="shared" si="136"/>
        <v>0</v>
      </c>
      <c r="Y186">
        <f t="shared" si="136"/>
        <v>0</v>
      </c>
      <c r="Z186">
        <f t="shared" si="136"/>
        <v>0</v>
      </c>
      <c r="AA186">
        <f t="shared" si="136"/>
        <v>0</v>
      </c>
      <c r="AB186">
        <f t="shared" si="136"/>
        <v>0</v>
      </c>
      <c r="AC186">
        <f t="shared" si="136"/>
        <v>0</v>
      </c>
      <c r="AD186">
        <f t="shared" si="136"/>
        <v>0</v>
      </c>
      <c r="AE186">
        <f t="shared" si="136"/>
        <v>0</v>
      </c>
      <c r="AF186">
        <f t="shared" si="136"/>
        <v>0</v>
      </c>
      <c r="AG186">
        <f t="shared" ref="AG186:BL186" si="137">AG37</f>
        <v>0</v>
      </c>
      <c r="AH186">
        <f t="shared" si="137"/>
        <v>0</v>
      </c>
      <c r="AI186">
        <f t="shared" si="137"/>
        <v>0</v>
      </c>
      <c r="AJ186">
        <f t="shared" si="137"/>
        <v>0</v>
      </c>
      <c r="AK186">
        <f t="shared" si="137"/>
        <v>0</v>
      </c>
      <c r="AL186">
        <f t="shared" si="137"/>
        <v>0</v>
      </c>
      <c r="AM186">
        <f t="shared" si="137"/>
        <v>0</v>
      </c>
      <c r="AN186">
        <f t="shared" si="137"/>
        <v>0</v>
      </c>
      <c r="AO186">
        <f t="shared" si="137"/>
        <v>0</v>
      </c>
      <c r="AP186">
        <f t="shared" si="137"/>
        <v>0</v>
      </c>
      <c r="AQ186">
        <f t="shared" si="137"/>
        <v>0</v>
      </c>
      <c r="AR186">
        <f t="shared" si="137"/>
        <v>0</v>
      </c>
      <c r="AS186">
        <f t="shared" si="137"/>
        <v>0</v>
      </c>
      <c r="AT186">
        <f t="shared" si="137"/>
        <v>0</v>
      </c>
      <c r="AU186">
        <f t="shared" si="137"/>
        <v>0</v>
      </c>
      <c r="AV186">
        <f t="shared" si="137"/>
        <v>0</v>
      </c>
      <c r="AW186">
        <f t="shared" si="137"/>
        <v>0</v>
      </c>
      <c r="AX186">
        <f t="shared" si="137"/>
        <v>0</v>
      </c>
      <c r="AY186">
        <f t="shared" si="137"/>
        <v>0</v>
      </c>
      <c r="AZ186">
        <f t="shared" si="137"/>
        <v>0</v>
      </c>
      <c r="BA186">
        <f t="shared" si="137"/>
        <v>0</v>
      </c>
      <c r="BB186">
        <f t="shared" si="137"/>
        <v>0</v>
      </c>
      <c r="BC186">
        <f t="shared" si="137"/>
        <v>0</v>
      </c>
      <c r="BD186">
        <f t="shared" si="137"/>
        <v>0</v>
      </c>
      <c r="BE186">
        <f t="shared" si="137"/>
        <v>0</v>
      </c>
      <c r="BF186">
        <f t="shared" si="137"/>
        <v>0</v>
      </c>
      <c r="BG186">
        <f t="shared" si="137"/>
        <v>0</v>
      </c>
      <c r="BH186">
        <f t="shared" si="137"/>
        <v>0</v>
      </c>
      <c r="BI186">
        <f t="shared" si="137"/>
        <v>0</v>
      </c>
      <c r="BJ186">
        <f t="shared" si="137"/>
        <v>0</v>
      </c>
      <c r="BK186">
        <f t="shared" si="137"/>
        <v>0</v>
      </c>
      <c r="BL186">
        <f t="shared" si="137"/>
        <v>0</v>
      </c>
      <c r="BM186">
        <f t="shared" ref="BM186:CR186" si="138">BM37</f>
        <v>0</v>
      </c>
      <c r="BN186">
        <f t="shared" si="138"/>
        <v>0</v>
      </c>
      <c r="BO186">
        <f t="shared" si="138"/>
        <v>0</v>
      </c>
      <c r="BP186">
        <f t="shared" si="138"/>
        <v>0</v>
      </c>
      <c r="BQ186">
        <f t="shared" si="138"/>
        <v>0</v>
      </c>
      <c r="BR186">
        <f t="shared" si="138"/>
        <v>0</v>
      </c>
      <c r="BS186">
        <f t="shared" si="138"/>
        <v>0</v>
      </c>
      <c r="BT186">
        <f t="shared" si="138"/>
        <v>0</v>
      </c>
      <c r="BU186">
        <f t="shared" si="138"/>
        <v>0</v>
      </c>
      <c r="BV186">
        <f t="shared" si="138"/>
        <v>0</v>
      </c>
      <c r="BW186">
        <f t="shared" si="138"/>
        <v>0</v>
      </c>
      <c r="BX186">
        <f t="shared" si="138"/>
        <v>0</v>
      </c>
      <c r="BY186">
        <f t="shared" si="138"/>
        <v>0</v>
      </c>
      <c r="BZ186">
        <f t="shared" si="138"/>
        <v>0</v>
      </c>
      <c r="CA186">
        <f t="shared" si="138"/>
        <v>0</v>
      </c>
      <c r="CB186">
        <f t="shared" si="138"/>
        <v>0</v>
      </c>
      <c r="CC186">
        <f t="shared" si="138"/>
        <v>0</v>
      </c>
      <c r="CD186">
        <f t="shared" si="138"/>
        <v>0</v>
      </c>
      <c r="CE186">
        <f t="shared" si="138"/>
        <v>0</v>
      </c>
      <c r="CF186">
        <f t="shared" si="138"/>
        <v>0</v>
      </c>
      <c r="CG186">
        <f t="shared" si="138"/>
        <v>0</v>
      </c>
      <c r="CH186">
        <f t="shared" si="138"/>
        <v>0</v>
      </c>
      <c r="CI186">
        <f t="shared" si="138"/>
        <v>0</v>
      </c>
      <c r="CJ186">
        <f t="shared" si="138"/>
        <v>0</v>
      </c>
      <c r="CK186">
        <f t="shared" si="138"/>
        <v>0</v>
      </c>
      <c r="CL186">
        <f t="shared" si="138"/>
        <v>0</v>
      </c>
      <c r="CM186">
        <f t="shared" si="138"/>
        <v>0</v>
      </c>
      <c r="CN186">
        <f t="shared" si="138"/>
        <v>0</v>
      </c>
      <c r="CO186">
        <f t="shared" si="138"/>
        <v>0</v>
      </c>
      <c r="CP186">
        <f t="shared" si="138"/>
        <v>0</v>
      </c>
      <c r="CQ186">
        <f t="shared" si="138"/>
        <v>0</v>
      </c>
      <c r="CR186">
        <f t="shared" si="138"/>
        <v>0</v>
      </c>
      <c r="CS186">
        <f t="shared" ref="CS186:DH186" si="139">CS37</f>
        <v>0</v>
      </c>
      <c r="CT186">
        <f t="shared" si="139"/>
        <v>0</v>
      </c>
      <c r="CU186">
        <f t="shared" si="139"/>
        <v>0</v>
      </c>
      <c r="CV186">
        <f t="shared" si="139"/>
        <v>0</v>
      </c>
      <c r="CW186">
        <f t="shared" si="139"/>
        <v>0</v>
      </c>
      <c r="CX186">
        <f t="shared" si="139"/>
        <v>0</v>
      </c>
      <c r="CY186">
        <f t="shared" si="139"/>
        <v>0</v>
      </c>
      <c r="CZ186">
        <f t="shared" si="139"/>
        <v>0</v>
      </c>
      <c r="DA186">
        <f t="shared" si="139"/>
        <v>0</v>
      </c>
      <c r="DB186">
        <f t="shared" si="139"/>
        <v>0</v>
      </c>
      <c r="DC186">
        <f t="shared" si="139"/>
        <v>0</v>
      </c>
      <c r="DD186">
        <f t="shared" si="139"/>
        <v>0</v>
      </c>
      <c r="DE186">
        <f t="shared" si="139"/>
        <v>526</v>
      </c>
      <c r="DF186" t="str">
        <f t="shared" si="139"/>
        <v>Bolivia TV</v>
      </c>
      <c r="DG186">
        <f t="shared" si="139"/>
        <v>2530031.04</v>
      </c>
      <c r="DH186">
        <f t="shared" si="139"/>
        <v>0</v>
      </c>
    </row>
    <row r="187" spans="1:112">
      <c r="A187">
        <f t="shared" ref="A187:AF187" si="140">A38</f>
        <v>203</v>
      </c>
      <c r="B187" t="str">
        <f t="shared" si="140"/>
        <v>Autoridad de Supervisión del Sistema Financiero</v>
      </c>
      <c r="C187">
        <f t="shared" si="140"/>
        <v>0</v>
      </c>
      <c r="D187">
        <f t="shared" si="140"/>
        <v>0</v>
      </c>
      <c r="E187">
        <f t="shared" si="140"/>
        <v>0</v>
      </c>
      <c r="F187">
        <f t="shared" si="140"/>
        <v>1143.2</v>
      </c>
      <c r="G187">
        <f t="shared" si="140"/>
        <v>0</v>
      </c>
      <c r="H187">
        <f t="shared" si="140"/>
        <v>15</v>
      </c>
      <c r="I187">
        <f t="shared" si="140"/>
        <v>0</v>
      </c>
      <c r="J187">
        <f t="shared" si="140"/>
        <v>3071.5499999999997</v>
      </c>
      <c r="K187">
        <f t="shared" si="140"/>
        <v>0</v>
      </c>
      <c r="L187">
        <f t="shared" si="140"/>
        <v>0</v>
      </c>
      <c r="M187">
        <f t="shared" si="140"/>
        <v>0</v>
      </c>
      <c r="N187">
        <f t="shared" si="140"/>
        <v>0</v>
      </c>
      <c r="O187">
        <f t="shared" si="140"/>
        <v>0</v>
      </c>
      <c r="P187">
        <f t="shared" si="140"/>
        <v>0</v>
      </c>
      <c r="Q187">
        <f t="shared" si="140"/>
        <v>0</v>
      </c>
      <c r="R187">
        <f t="shared" si="140"/>
        <v>0</v>
      </c>
      <c r="S187">
        <f t="shared" si="140"/>
        <v>0</v>
      </c>
      <c r="T187">
        <f t="shared" si="140"/>
        <v>0</v>
      </c>
      <c r="U187">
        <f t="shared" si="140"/>
        <v>0</v>
      </c>
      <c r="V187">
        <f t="shared" si="140"/>
        <v>0</v>
      </c>
      <c r="W187">
        <f t="shared" si="140"/>
        <v>0</v>
      </c>
      <c r="X187">
        <f t="shared" si="140"/>
        <v>0</v>
      </c>
      <c r="Y187">
        <f t="shared" si="140"/>
        <v>0</v>
      </c>
      <c r="Z187">
        <f t="shared" si="140"/>
        <v>0</v>
      </c>
      <c r="AA187">
        <f t="shared" si="140"/>
        <v>0</v>
      </c>
      <c r="AB187">
        <f t="shared" si="140"/>
        <v>0</v>
      </c>
      <c r="AC187">
        <f t="shared" si="140"/>
        <v>0</v>
      </c>
      <c r="AD187">
        <f t="shared" si="140"/>
        <v>0</v>
      </c>
      <c r="AE187">
        <f t="shared" si="140"/>
        <v>0</v>
      </c>
      <c r="AF187">
        <f t="shared" si="140"/>
        <v>0</v>
      </c>
      <c r="AG187">
        <f t="shared" ref="AG187:BL187" si="141">AG38</f>
        <v>0</v>
      </c>
      <c r="AH187">
        <f t="shared" si="141"/>
        <v>0</v>
      </c>
      <c r="AI187">
        <f t="shared" si="141"/>
        <v>0</v>
      </c>
      <c r="AJ187">
        <f t="shared" si="141"/>
        <v>0</v>
      </c>
      <c r="AK187">
        <f t="shared" si="141"/>
        <v>0</v>
      </c>
      <c r="AL187">
        <f t="shared" si="141"/>
        <v>0</v>
      </c>
      <c r="AM187">
        <f t="shared" si="141"/>
        <v>0</v>
      </c>
      <c r="AN187">
        <f t="shared" si="141"/>
        <v>0</v>
      </c>
      <c r="AO187">
        <f t="shared" si="141"/>
        <v>0</v>
      </c>
      <c r="AP187">
        <f t="shared" si="141"/>
        <v>0</v>
      </c>
      <c r="AQ187">
        <f t="shared" si="141"/>
        <v>0</v>
      </c>
      <c r="AR187">
        <f t="shared" si="141"/>
        <v>0</v>
      </c>
      <c r="AS187">
        <f t="shared" si="141"/>
        <v>0</v>
      </c>
      <c r="AT187">
        <f t="shared" si="141"/>
        <v>0</v>
      </c>
      <c r="AU187">
        <f t="shared" si="141"/>
        <v>0</v>
      </c>
      <c r="AV187">
        <f t="shared" si="141"/>
        <v>0</v>
      </c>
      <c r="AW187">
        <f t="shared" si="141"/>
        <v>0</v>
      </c>
      <c r="AX187">
        <f t="shared" si="141"/>
        <v>0</v>
      </c>
      <c r="AY187">
        <f t="shared" si="141"/>
        <v>0</v>
      </c>
      <c r="AZ187">
        <f t="shared" si="141"/>
        <v>0</v>
      </c>
      <c r="BA187">
        <f t="shared" si="141"/>
        <v>0</v>
      </c>
      <c r="BB187">
        <f t="shared" si="141"/>
        <v>0</v>
      </c>
      <c r="BC187">
        <f t="shared" si="141"/>
        <v>0</v>
      </c>
      <c r="BD187">
        <f t="shared" si="141"/>
        <v>0</v>
      </c>
      <c r="BE187">
        <f t="shared" si="141"/>
        <v>0</v>
      </c>
      <c r="BF187">
        <f t="shared" si="141"/>
        <v>0</v>
      </c>
      <c r="BG187">
        <f t="shared" si="141"/>
        <v>0</v>
      </c>
      <c r="BH187">
        <f t="shared" si="141"/>
        <v>0</v>
      </c>
      <c r="BI187">
        <f t="shared" si="141"/>
        <v>0</v>
      </c>
      <c r="BJ187">
        <f t="shared" si="141"/>
        <v>0</v>
      </c>
      <c r="BK187">
        <f t="shared" si="141"/>
        <v>0</v>
      </c>
      <c r="BL187">
        <f t="shared" si="141"/>
        <v>0</v>
      </c>
      <c r="BM187">
        <f t="shared" ref="BM187:CR187" si="142">BM38</f>
        <v>0</v>
      </c>
      <c r="BN187">
        <f t="shared" si="142"/>
        <v>0</v>
      </c>
      <c r="BO187">
        <f t="shared" si="142"/>
        <v>0</v>
      </c>
      <c r="BP187">
        <f t="shared" si="142"/>
        <v>0</v>
      </c>
      <c r="BQ187">
        <f t="shared" si="142"/>
        <v>0</v>
      </c>
      <c r="BR187">
        <f t="shared" si="142"/>
        <v>0</v>
      </c>
      <c r="BS187">
        <f t="shared" si="142"/>
        <v>0</v>
      </c>
      <c r="BT187">
        <f t="shared" si="142"/>
        <v>0</v>
      </c>
      <c r="BU187">
        <f t="shared" si="142"/>
        <v>0</v>
      </c>
      <c r="BV187">
        <f t="shared" si="142"/>
        <v>0</v>
      </c>
      <c r="BW187">
        <f t="shared" si="142"/>
        <v>0</v>
      </c>
      <c r="BX187">
        <f t="shared" si="142"/>
        <v>0</v>
      </c>
      <c r="BY187">
        <f t="shared" si="142"/>
        <v>0</v>
      </c>
      <c r="BZ187">
        <f t="shared" si="142"/>
        <v>0</v>
      </c>
      <c r="CA187">
        <f t="shared" si="142"/>
        <v>0</v>
      </c>
      <c r="CB187">
        <f t="shared" si="142"/>
        <v>0</v>
      </c>
      <c r="CC187">
        <f t="shared" si="142"/>
        <v>0</v>
      </c>
      <c r="CD187">
        <f t="shared" si="142"/>
        <v>0</v>
      </c>
      <c r="CE187">
        <f t="shared" si="142"/>
        <v>0</v>
      </c>
      <c r="CF187">
        <f t="shared" si="142"/>
        <v>0</v>
      </c>
      <c r="CG187">
        <f t="shared" si="142"/>
        <v>0</v>
      </c>
      <c r="CH187">
        <f t="shared" si="142"/>
        <v>0</v>
      </c>
      <c r="CI187">
        <f t="shared" si="142"/>
        <v>0</v>
      </c>
      <c r="CJ187">
        <f t="shared" si="142"/>
        <v>0</v>
      </c>
      <c r="CK187">
        <f t="shared" si="142"/>
        <v>0</v>
      </c>
      <c r="CL187">
        <f t="shared" si="142"/>
        <v>0</v>
      </c>
      <c r="CM187">
        <f t="shared" si="142"/>
        <v>0</v>
      </c>
      <c r="CN187">
        <f t="shared" si="142"/>
        <v>0</v>
      </c>
      <c r="CO187">
        <f t="shared" si="142"/>
        <v>0</v>
      </c>
      <c r="CP187">
        <f t="shared" si="142"/>
        <v>0</v>
      </c>
      <c r="CQ187">
        <f t="shared" si="142"/>
        <v>0</v>
      </c>
      <c r="CR187">
        <f t="shared" si="142"/>
        <v>0</v>
      </c>
      <c r="CS187">
        <f t="shared" ref="CS187:DH187" si="143">CS38</f>
        <v>0</v>
      </c>
      <c r="CT187">
        <f t="shared" si="143"/>
        <v>0</v>
      </c>
      <c r="CU187">
        <f t="shared" si="143"/>
        <v>0</v>
      </c>
      <c r="CV187">
        <f t="shared" si="143"/>
        <v>0</v>
      </c>
      <c r="CW187">
        <f t="shared" si="143"/>
        <v>0</v>
      </c>
      <c r="CX187">
        <f t="shared" si="143"/>
        <v>0</v>
      </c>
      <c r="CY187">
        <f t="shared" si="143"/>
        <v>0</v>
      </c>
      <c r="CZ187">
        <f t="shared" si="143"/>
        <v>0</v>
      </c>
      <c r="DA187">
        <f t="shared" si="143"/>
        <v>0</v>
      </c>
      <c r="DB187">
        <f t="shared" si="143"/>
        <v>0</v>
      </c>
      <c r="DC187">
        <f t="shared" si="143"/>
        <v>0</v>
      </c>
      <c r="DD187">
        <f t="shared" si="143"/>
        <v>0</v>
      </c>
      <c r="DE187">
        <f t="shared" si="143"/>
        <v>234</v>
      </c>
      <c r="DF187" t="str">
        <f t="shared" si="143"/>
        <v xml:space="preserve">Servicio Geológico Minero </v>
      </c>
      <c r="DG187">
        <f t="shared" si="143"/>
        <v>101327.36</v>
      </c>
      <c r="DH187">
        <f t="shared" si="143"/>
        <v>0</v>
      </c>
    </row>
    <row r="188" spans="1:112">
      <c r="A188">
        <f t="shared" ref="A188:AF188" si="144">A39</f>
        <v>155</v>
      </c>
      <c r="B188" t="str">
        <f t="shared" si="144"/>
        <v>Dirección del Notariado Plurinacional</v>
      </c>
      <c r="C188">
        <f t="shared" si="144"/>
        <v>0</v>
      </c>
      <c r="D188">
        <f t="shared" si="144"/>
        <v>501</v>
      </c>
      <c r="E188">
        <f t="shared" si="144"/>
        <v>0</v>
      </c>
      <c r="F188">
        <f t="shared" si="144"/>
        <v>0</v>
      </c>
      <c r="G188">
        <f t="shared" si="144"/>
        <v>0</v>
      </c>
      <c r="H188">
        <f t="shared" si="144"/>
        <v>0</v>
      </c>
      <c r="I188">
        <f t="shared" si="144"/>
        <v>0</v>
      </c>
      <c r="J188">
        <f t="shared" si="144"/>
        <v>30018.85</v>
      </c>
      <c r="K188">
        <f t="shared" si="144"/>
        <v>0</v>
      </c>
      <c r="L188">
        <f t="shared" si="144"/>
        <v>0</v>
      </c>
      <c r="M188">
        <f t="shared" si="144"/>
        <v>0</v>
      </c>
      <c r="N188">
        <f t="shared" si="144"/>
        <v>0</v>
      </c>
      <c r="O188">
        <f t="shared" si="144"/>
        <v>0</v>
      </c>
      <c r="P188">
        <f t="shared" si="144"/>
        <v>0</v>
      </c>
      <c r="Q188">
        <f t="shared" si="144"/>
        <v>0</v>
      </c>
      <c r="R188">
        <f t="shared" si="144"/>
        <v>0</v>
      </c>
      <c r="S188">
        <f t="shared" si="144"/>
        <v>0</v>
      </c>
      <c r="T188">
        <f t="shared" si="144"/>
        <v>0</v>
      </c>
      <c r="U188">
        <f t="shared" si="144"/>
        <v>0</v>
      </c>
      <c r="V188">
        <f t="shared" si="144"/>
        <v>0</v>
      </c>
      <c r="W188">
        <f t="shared" si="144"/>
        <v>0</v>
      </c>
      <c r="X188">
        <f t="shared" si="144"/>
        <v>0</v>
      </c>
      <c r="Y188">
        <f t="shared" si="144"/>
        <v>0</v>
      </c>
      <c r="Z188">
        <f t="shared" si="144"/>
        <v>0</v>
      </c>
      <c r="AA188">
        <f t="shared" si="144"/>
        <v>0</v>
      </c>
      <c r="AB188">
        <f t="shared" si="144"/>
        <v>0</v>
      </c>
      <c r="AC188">
        <f t="shared" si="144"/>
        <v>0</v>
      </c>
      <c r="AD188">
        <f t="shared" si="144"/>
        <v>0</v>
      </c>
      <c r="AE188">
        <f t="shared" si="144"/>
        <v>0</v>
      </c>
      <c r="AF188">
        <f t="shared" si="144"/>
        <v>0</v>
      </c>
      <c r="AG188">
        <f t="shared" ref="AG188:BL188" si="145">AG39</f>
        <v>0</v>
      </c>
      <c r="AH188">
        <f t="shared" si="145"/>
        <v>0</v>
      </c>
      <c r="AI188">
        <f t="shared" si="145"/>
        <v>0</v>
      </c>
      <c r="AJ188">
        <f t="shared" si="145"/>
        <v>0</v>
      </c>
      <c r="AK188">
        <f t="shared" si="145"/>
        <v>0</v>
      </c>
      <c r="AL188">
        <f t="shared" si="145"/>
        <v>0</v>
      </c>
      <c r="AM188">
        <f t="shared" si="145"/>
        <v>0</v>
      </c>
      <c r="AN188">
        <f t="shared" si="145"/>
        <v>0</v>
      </c>
      <c r="AO188">
        <f t="shared" si="145"/>
        <v>0</v>
      </c>
      <c r="AP188">
        <f t="shared" si="145"/>
        <v>0</v>
      </c>
      <c r="AQ188">
        <f t="shared" si="145"/>
        <v>0</v>
      </c>
      <c r="AR188">
        <f t="shared" si="145"/>
        <v>0</v>
      </c>
      <c r="AS188">
        <f t="shared" si="145"/>
        <v>0</v>
      </c>
      <c r="AT188">
        <f t="shared" si="145"/>
        <v>0</v>
      </c>
      <c r="AU188">
        <f t="shared" si="145"/>
        <v>0</v>
      </c>
      <c r="AV188">
        <f t="shared" si="145"/>
        <v>0</v>
      </c>
      <c r="AW188">
        <f t="shared" si="145"/>
        <v>0</v>
      </c>
      <c r="AX188">
        <f t="shared" si="145"/>
        <v>0</v>
      </c>
      <c r="AY188">
        <f t="shared" si="145"/>
        <v>0</v>
      </c>
      <c r="AZ188">
        <f t="shared" si="145"/>
        <v>0</v>
      </c>
      <c r="BA188">
        <f t="shared" si="145"/>
        <v>0</v>
      </c>
      <c r="BB188">
        <f t="shared" si="145"/>
        <v>0</v>
      </c>
      <c r="BC188">
        <f t="shared" si="145"/>
        <v>0</v>
      </c>
      <c r="BD188">
        <f t="shared" si="145"/>
        <v>0</v>
      </c>
      <c r="BE188">
        <f t="shared" si="145"/>
        <v>0</v>
      </c>
      <c r="BF188">
        <f t="shared" si="145"/>
        <v>0</v>
      </c>
      <c r="BG188">
        <f t="shared" si="145"/>
        <v>0</v>
      </c>
      <c r="BH188">
        <f t="shared" si="145"/>
        <v>0</v>
      </c>
      <c r="BI188">
        <f t="shared" si="145"/>
        <v>0</v>
      </c>
      <c r="BJ188">
        <f t="shared" si="145"/>
        <v>0</v>
      </c>
      <c r="BK188">
        <f t="shared" si="145"/>
        <v>0</v>
      </c>
      <c r="BL188">
        <f t="shared" si="145"/>
        <v>0</v>
      </c>
      <c r="BM188">
        <f t="shared" ref="BM188:CR188" si="146">BM39</f>
        <v>0</v>
      </c>
      <c r="BN188">
        <f t="shared" si="146"/>
        <v>0</v>
      </c>
      <c r="BO188">
        <f t="shared" si="146"/>
        <v>0</v>
      </c>
      <c r="BP188">
        <f t="shared" si="146"/>
        <v>0</v>
      </c>
      <c r="BQ188">
        <f t="shared" si="146"/>
        <v>0</v>
      </c>
      <c r="BR188">
        <f t="shared" si="146"/>
        <v>0</v>
      </c>
      <c r="BS188">
        <f t="shared" si="146"/>
        <v>0</v>
      </c>
      <c r="BT188">
        <f t="shared" si="146"/>
        <v>0</v>
      </c>
      <c r="BU188">
        <f t="shared" si="146"/>
        <v>0</v>
      </c>
      <c r="BV188">
        <f t="shared" si="146"/>
        <v>0</v>
      </c>
      <c r="BW188">
        <f t="shared" si="146"/>
        <v>0</v>
      </c>
      <c r="BX188">
        <f t="shared" si="146"/>
        <v>0</v>
      </c>
      <c r="BY188">
        <f t="shared" si="146"/>
        <v>0</v>
      </c>
      <c r="BZ188">
        <f t="shared" si="146"/>
        <v>0</v>
      </c>
      <c r="CA188">
        <f t="shared" si="146"/>
        <v>0</v>
      </c>
      <c r="CB188">
        <f t="shared" si="146"/>
        <v>0</v>
      </c>
      <c r="CC188">
        <f t="shared" si="146"/>
        <v>0</v>
      </c>
      <c r="CD188">
        <f t="shared" si="146"/>
        <v>0</v>
      </c>
      <c r="CE188">
        <f t="shared" si="146"/>
        <v>0</v>
      </c>
      <c r="CF188">
        <f t="shared" si="146"/>
        <v>0</v>
      </c>
      <c r="CG188">
        <f t="shared" si="146"/>
        <v>0</v>
      </c>
      <c r="CH188">
        <f t="shared" si="146"/>
        <v>0</v>
      </c>
      <c r="CI188">
        <f t="shared" si="146"/>
        <v>0</v>
      </c>
      <c r="CJ188">
        <f t="shared" si="146"/>
        <v>0</v>
      </c>
      <c r="CK188">
        <f t="shared" si="146"/>
        <v>0</v>
      </c>
      <c r="CL188">
        <f t="shared" si="146"/>
        <v>0</v>
      </c>
      <c r="CM188">
        <f t="shared" si="146"/>
        <v>0</v>
      </c>
      <c r="CN188">
        <f t="shared" si="146"/>
        <v>0</v>
      </c>
      <c r="CO188">
        <f t="shared" si="146"/>
        <v>0</v>
      </c>
      <c r="CP188">
        <f t="shared" si="146"/>
        <v>0</v>
      </c>
      <c r="CQ188">
        <f t="shared" si="146"/>
        <v>0</v>
      </c>
      <c r="CR188">
        <f t="shared" si="146"/>
        <v>0</v>
      </c>
      <c r="CS188">
        <f t="shared" ref="CS188:DH188" si="147">CS39</f>
        <v>0</v>
      </c>
      <c r="CT188">
        <f t="shared" si="147"/>
        <v>0</v>
      </c>
      <c r="CU188">
        <f t="shared" si="147"/>
        <v>0</v>
      </c>
      <c r="CV188">
        <f t="shared" si="147"/>
        <v>0</v>
      </c>
      <c r="CW188">
        <f t="shared" si="147"/>
        <v>0</v>
      </c>
      <c r="CX188">
        <f t="shared" si="147"/>
        <v>0</v>
      </c>
      <c r="CY188">
        <f t="shared" si="147"/>
        <v>0</v>
      </c>
      <c r="CZ188">
        <f t="shared" si="147"/>
        <v>0</v>
      </c>
      <c r="DA188">
        <f t="shared" si="147"/>
        <v>0</v>
      </c>
      <c r="DB188">
        <f t="shared" si="147"/>
        <v>0</v>
      </c>
      <c r="DC188">
        <f t="shared" si="147"/>
        <v>0</v>
      </c>
      <c r="DD188">
        <f t="shared" si="147"/>
        <v>0</v>
      </c>
      <c r="DE188">
        <f t="shared" si="147"/>
        <v>573</v>
      </c>
      <c r="DF188" t="str">
        <f t="shared" si="147"/>
        <v>Empresa Siderúrgica del Mutún</v>
      </c>
      <c r="DG188">
        <f t="shared" si="147"/>
        <v>336923.3</v>
      </c>
      <c r="DH188">
        <f t="shared" si="147"/>
        <v>0</v>
      </c>
    </row>
    <row r="189" spans="1:112">
      <c r="A189">
        <f t="shared" ref="A189:AF189" si="148">A40</f>
        <v>290</v>
      </c>
      <c r="B189" t="str">
        <f t="shared" si="148"/>
        <v>Servicio de Impuestos Nacionales</v>
      </c>
      <c r="C189">
        <f t="shared" si="148"/>
        <v>0</v>
      </c>
      <c r="D189">
        <f t="shared" si="148"/>
        <v>0</v>
      </c>
      <c r="E189">
        <f t="shared" si="148"/>
        <v>0</v>
      </c>
      <c r="F189">
        <f t="shared" si="148"/>
        <v>1472.8999999999999</v>
      </c>
      <c r="G189">
        <f t="shared" si="148"/>
        <v>0</v>
      </c>
      <c r="H189">
        <f t="shared" si="148"/>
        <v>0</v>
      </c>
      <c r="I189">
        <f t="shared" si="148"/>
        <v>0</v>
      </c>
      <c r="J189">
        <f t="shared" si="148"/>
        <v>3852.05</v>
      </c>
      <c r="K189">
        <f t="shared" si="148"/>
        <v>0</v>
      </c>
      <c r="L189">
        <f t="shared" si="148"/>
        <v>0</v>
      </c>
      <c r="M189">
        <f t="shared" si="148"/>
        <v>0</v>
      </c>
      <c r="N189">
        <f t="shared" si="148"/>
        <v>0</v>
      </c>
      <c r="O189">
        <f t="shared" si="148"/>
        <v>0</v>
      </c>
      <c r="P189">
        <f t="shared" si="148"/>
        <v>0</v>
      </c>
      <c r="Q189">
        <f t="shared" si="148"/>
        <v>0</v>
      </c>
      <c r="R189">
        <f t="shared" si="148"/>
        <v>0</v>
      </c>
      <c r="S189">
        <f t="shared" si="148"/>
        <v>0</v>
      </c>
      <c r="T189">
        <f t="shared" si="148"/>
        <v>0</v>
      </c>
      <c r="U189">
        <f t="shared" si="148"/>
        <v>0</v>
      </c>
      <c r="V189">
        <f t="shared" si="148"/>
        <v>0</v>
      </c>
      <c r="W189">
        <f t="shared" si="148"/>
        <v>0</v>
      </c>
      <c r="X189">
        <f t="shared" si="148"/>
        <v>0</v>
      </c>
      <c r="Y189">
        <f t="shared" si="148"/>
        <v>0</v>
      </c>
      <c r="Z189">
        <f t="shared" si="148"/>
        <v>0</v>
      </c>
      <c r="AA189">
        <f t="shared" si="148"/>
        <v>0</v>
      </c>
      <c r="AB189">
        <f t="shared" si="148"/>
        <v>0</v>
      </c>
      <c r="AC189">
        <f t="shared" si="148"/>
        <v>0</v>
      </c>
      <c r="AD189">
        <f t="shared" si="148"/>
        <v>0</v>
      </c>
      <c r="AE189">
        <f t="shared" si="148"/>
        <v>0</v>
      </c>
      <c r="AF189">
        <f t="shared" si="148"/>
        <v>0</v>
      </c>
      <c r="AG189">
        <f t="shared" ref="AG189:BL189" si="149">AG40</f>
        <v>0</v>
      </c>
      <c r="AH189">
        <f t="shared" si="149"/>
        <v>0</v>
      </c>
      <c r="AI189">
        <f t="shared" si="149"/>
        <v>0</v>
      </c>
      <c r="AJ189">
        <f t="shared" si="149"/>
        <v>0</v>
      </c>
      <c r="AK189">
        <f t="shared" si="149"/>
        <v>0</v>
      </c>
      <c r="AL189">
        <f t="shared" si="149"/>
        <v>0</v>
      </c>
      <c r="AM189">
        <f t="shared" si="149"/>
        <v>0</v>
      </c>
      <c r="AN189">
        <f t="shared" si="149"/>
        <v>0</v>
      </c>
      <c r="AO189">
        <f t="shared" si="149"/>
        <v>0</v>
      </c>
      <c r="AP189">
        <f t="shared" si="149"/>
        <v>0</v>
      </c>
      <c r="AQ189">
        <f t="shared" si="149"/>
        <v>0</v>
      </c>
      <c r="AR189">
        <f t="shared" si="149"/>
        <v>0</v>
      </c>
      <c r="AS189">
        <f t="shared" si="149"/>
        <v>0</v>
      </c>
      <c r="AT189">
        <f t="shared" si="149"/>
        <v>0</v>
      </c>
      <c r="AU189">
        <f t="shared" si="149"/>
        <v>0</v>
      </c>
      <c r="AV189">
        <f t="shared" si="149"/>
        <v>0</v>
      </c>
      <c r="AW189">
        <f t="shared" si="149"/>
        <v>0</v>
      </c>
      <c r="AX189">
        <f t="shared" si="149"/>
        <v>0</v>
      </c>
      <c r="AY189">
        <f t="shared" si="149"/>
        <v>0</v>
      </c>
      <c r="AZ189">
        <f t="shared" si="149"/>
        <v>0</v>
      </c>
      <c r="BA189">
        <f t="shared" si="149"/>
        <v>0</v>
      </c>
      <c r="BB189">
        <f t="shared" si="149"/>
        <v>0</v>
      </c>
      <c r="BC189">
        <f t="shared" si="149"/>
        <v>0</v>
      </c>
      <c r="BD189">
        <f t="shared" si="149"/>
        <v>0</v>
      </c>
      <c r="BE189">
        <f t="shared" si="149"/>
        <v>0</v>
      </c>
      <c r="BF189">
        <f t="shared" si="149"/>
        <v>0</v>
      </c>
      <c r="BG189">
        <f t="shared" si="149"/>
        <v>0</v>
      </c>
      <c r="BH189">
        <f t="shared" si="149"/>
        <v>0</v>
      </c>
      <c r="BI189">
        <f t="shared" si="149"/>
        <v>0</v>
      </c>
      <c r="BJ189">
        <f t="shared" si="149"/>
        <v>0</v>
      </c>
      <c r="BK189">
        <f t="shared" si="149"/>
        <v>0</v>
      </c>
      <c r="BL189">
        <f t="shared" si="149"/>
        <v>0</v>
      </c>
      <c r="BM189">
        <f t="shared" ref="BM189:CR189" si="150">BM40</f>
        <v>0</v>
      </c>
      <c r="BN189">
        <f t="shared" si="150"/>
        <v>0</v>
      </c>
      <c r="BO189">
        <f t="shared" si="150"/>
        <v>0</v>
      </c>
      <c r="BP189">
        <f t="shared" si="150"/>
        <v>0</v>
      </c>
      <c r="BQ189">
        <f t="shared" si="150"/>
        <v>0</v>
      </c>
      <c r="BR189">
        <f t="shared" si="150"/>
        <v>0</v>
      </c>
      <c r="BS189">
        <f t="shared" si="150"/>
        <v>0</v>
      </c>
      <c r="BT189">
        <f t="shared" si="150"/>
        <v>0</v>
      </c>
      <c r="BU189">
        <f t="shared" si="150"/>
        <v>0</v>
      </c>
      <c r="BV189">
        <f t="shared" si="150"/>
        <v>0</v>
      </c>
      <c r="BW189">
        <f t="shared" si="150"/>
        <v>0</v>
      </c>
      <c r="BX189">
        <f t="shared" si="150"/>
        <v>0</v>
      </c>
      <c r="BY189">
        <f t="shared" si="150"/>
        <v>0</v>
      </c>
      <c r="BZ189">
        <f t="shared" si="150"/>
        <v>0</v>
      </c>
      <c r="CA189">
        <f t="shared" si="150"/>
        <v>0</v>
      </c>
      <c r="CB189">
        <f t="shared" si="150"/>
        <v>0</v>
      </c>
      <c r="CC189">
        <f t="shared" si="150"/>
        <v>0</v>
      </c>
      <c r="CD189">
        <f t="shared" si="150"/>
        <v>0</v>
      </c>
      <c r="CE189">
        <f t="shared" si="150"/>
        <v>0</v>
      </c>
      <c r="CF189">
        <f t="shared" si="150"/>
        <v>0</v>
      </c>
      <c r="CG189">
        <f t="shared" si="150"/>
        <v>0</v>
      </c>
      <c r="CH189">
        <f t="shared" si="150"/>
        <v>0</v>
      </c>
      <c r="CI189">
        <f t="shared" si="150"/>
        <v>0</v>
      </c>
      <c r="CJ189">
        <f t="shared" si="150"/>
        <v>0</v>
      </c>
      <c r="CK189">
        <f t="shared" si="150"/>
        <v>0</v>
      </c>
      <c r="CL189">
        <f t="shared" si="150"/>
        <v>0</v>
      </c>
      <c r="CM189">
        <f t="shared" si="150"/>
        <v>0</v>
      </c>
      <c r="CN189">
        <f t="shared" si="150"/>
        <v>0</v>
      </c>
      <c r="CO189">
        <f t="shared" si="150"/>
        <v>0</v>
      </c>
      <c r="CP189">
        <f t="shared" si="150"/>
        <v>0</v>
      </c>
      <c r="CQ189">
        <f t="shared" si="150"/>
        <v>0</v>
      </c>
      <c r="CR189">
        <f t="shared" si="150"/>
        <v>0</v>
      </c>
      <c r="CS189">
        <f t="shared" ref="CS189:DH189" si="151">CS40</f>
        <v>0</v>
      </c>
      <c r="CT189">
        <f t="shared" si="151"/>
        <v>0</v>
      </c>
      <c r="CU189">
        <f t="shared" si="151"/>
        <v>0</v>
      </c>
      <c r="CV189">
        <f t="shared" si="151"/>
        <v>0</v>
      </c>
      <c r="CW189">
        <f t="shared" si="151"/>
        <v>0</v>
      </c>
      <c r="CX189">
        <f t="shared" si="151"/>
        <v>0</v>
      </c>
      <c r="CY189">
        <f t="shared" si="151"/>
        <v>0</v>
      </c>
      <c r="CZ189">
        <f t="shared" si="151"/>
        <v>0</v>
      </c>
      <c r="DA189">
        <f t="shared" si="151"/>
        <v>0</v>
      </c>
      <c r="DB189">
        <f t="shared" si="151"/>
        <v>0</v>
      </c>
      <c r="DC189">
        <f t="shared" si="151"/>
        <v>0</v>
      </c>
      <c r="DD189">
        <f t="shared" si="151"/>
        <v>0</v>
      </c>
      <c r="DE189">
        <f t="shared" si="151"/>
        <v>70</v>
      </c>
      <c r="DF189" t="str">
        <f t="shared" si="151"/>
        <v>Ministerio de Trabajo, Empleo y Previsión Social</v>
      </c>
      <c r="DG189">
        <f t="shared" si="151"/>
        <v>219264.33000000002</v>
      </c>
      <c r="DH189">
        <f t="shared" si="151"/>
        <v>0</v>
      </c>
    </row>
    <row r="190" spans="1:112">
      <c r="A190">
        <f t="shared" ref="A190:AF190" si="152">A41</f>
        <v>373</v>
      </c>
      <c r="B190" t="str">
        <f t="shared" si="152"/>
        <v>Fondo de Desarrollo Indigena</v>
      </c>
      <c r="C190">
        <f t="shared" si="152"/>
        <v>0</v>
      </c>
      <c r="D190">
        <f t="shared" si="152"/>
        <v>0</v>
      </c>
      <c r="E190">
        <f t="shared" si="152"/>
        <v>0</v>
      </c>
      <c r="F190">
        <f t="shared" si="152"/>
        <v>0</v>
      </c>
      <c r="G190">
        <f t="shared" si="152"/>
        <v>0</v>
      </c>
      <c r="H190">
        <f t="shared" si="152"/>
        <v>0</v>
      </c>
      <c r="I190">
        <f t="shared" si="152"/>
        <v>0</v>
      </c>
      <c r="J190">
        <f t="shared" si="152"/>
        <v>11753595.58</v>
      </c>
      <c r="K190">
        <f t="shared" si="152"/>
        <v>0</v>
      </c>
      <c r="L190">
        <f t="shared" si="152"/>
        <v>0</v>
      </c>
      <c r="M190">
        <f t="shared" si="152"/>
        <v>0</v>
      </c>
      <c r="N190">
        <f t="shared" si="152"/>
        <v>0</v>
      </c>
      <c r="O190">
        <f t="shared" si="152"/>
        <v>0</v>
      </c>
      <c r="P190">
        <f t="shared" si="152"/>
        <v>0</v>
      </c>
      <c r="Q190">
        <f t="shared" si="152"/>
        <v>0</v>
      </c>
      <c r="R190">
        <f t="shared" si="152"/>
        <v>0</v>
      </c>
      <c r="S190">
        <f t="shared" si="152"/>
        <v>0</v>
      </c>
      <c r="T190">
        <f t="shared" si="152"/>
        <v>0</v>
      </c>
      <c r="U190">
        <f t="shared" si="152"/>
        <v>0</v>
      </c>
      <c r="V190">
        <f t="shared" si="152"/>
        <v>0</v>
      </c>
      <c r="W190">
        <f t="shared" si="152"/>
        <v>0</v>
      </c>
      <c r="X190">
        <f t="shared" si="152"/>
        <v>0</v>
      </c>
      <c r="Y190">
        <f t="shared" si="152"/>
        <v>0</v>
      </c>
      <c r="Z190">
        <f t="shared" si="152"/>
        <v>0</v>
      </c>
      <c r="AA190">
        <f t="shared" si="152"/>
        <v>0</v>
      </c>
      <c r="AB190">
        <f t="shared" si="152"/>
        <v>0</v>
      </c>
      <c r="AC190">
        <f t="shared" si="152"/>
        <v>0</v>
      </c>
      <c r="AD190">
        <f t="shared" si="152"/>
        <v>0</v>
      </c>
      <c r="AE190">
        <f t="shared" si="152"/>
        <v>0</v>
      </c>
      <c r="AF190">
        <f t="shared" si="152"/>
        <v>0</v>
      </c>
      <c r="AG190">
        <f t="shared" ref="AG190:BL190" si="153">AG41</f>
        <v>0</v>
      </c>
      <c r="AH190">
        <f t="shared" si="153"/>
        <v>0</v>
      </c>
      <c r="AI190">
        <f t="shared" si="153"/>
        <v>0</v>
      </c>
      <c r="AJ190">
        <f t="shared" si="153"/>
        <v>0</v>
      </c>
      <c r="AK190">
        <f t="shared" si="153"/>
        <v>0</v>
      </c>
      <c r="AL190">
        <f t="shared" si="153"/>
        <v>0</v>
      </c>
      <c r="AM190">
        <f t="shared" si="153"/>
        <v>0</v>
      </c>
      <c r="AN190">
        <f t="shared" si="153"/>
        <v>0</v>
      </c>
      <c r="AO190">
        <f t="shared" si="153"/>
        <v>0</v>
      </c>
      <c r="AP190">
        <f t="shared" si="153"/>
        <v>0</v>
      </c>
      <c r="AQ190">
        <f t="shared" si="153"/>
        <v>0</v>
      </c>
      <c r="AR190">
        <f t="shared" si="153"/>
        <v>0</v>
      </c>
      <c r="AS190">
        <f t="shared" si="153"/>
        <v>0</v>
      </c>
      <c r="AT190">
        <f t="shared" si="153"/>
        <v>0</v>
      </c>
      <c r="AU190">
        <f t="shared" si="153"/>
        <v>0</v>
      </c>
      <c r="AV190">
        <f t="shared" si="153"/>
        <v>0</v>
      </c>
      <c r="AW190">
        <f t="shared" si="153"/>
        <v>0</v>
      </c>
      <c r="AX190">
        <f t="shared" si="153"/>
        <v>0</v>
      </c>
      <c r="AY190">
        <f t="shared" si="153"/>
        <v>0</v>
      </c>
      <c r="AZ190">
        <f t="shared" si="153"/>
        <v>0</v>
      </c>
      <c r="BA190">
        <f t="shared" si="153"/>
        <v>0</v>
      </c>
      <c r="BB190">
        <f t="shared" si="153"/>
        <v>0</v>
      </c>
      <c r="BC190">
        <f t="shared" si="153"/>
        <v>0</v>
      </c>
      <c r="BD190">
        <f t="shared" si="153"/>
        <v>0</v>
      </c>
      <c r="BE190">
        <f t="shared" si="153"/>
        <v>0</v>
      </c>
      <c r="BF190">
        <f t="shared" si="153"/>
        <v>0</v>
      </c>
      <c r="BG190">
        <f t="shared" si="153"/>
        <v>0</v>
      </c>
      <c r="BH190">
        <f t="shared" si="153"/>
        <v>0</v>
      </c>
      <c r="BI190">
        <f t="shared" si="153"/>
        <v>0</v>
      </c>
      <c r="BJ190">
        <f t="shared" si="153"/>
        <v>0</v>
      </c>
      <c r="BK190">
        <f t="shared" si="153"/>
        <v>0</v>
      </c>
      <c r="BL190">
        <f t="shared" si="153"/>
        <v>0</v>
      </c>
      <c r="BM190">
        <f t="shared" ref="BM190:CR190" si="154">BM41</f>
        <v>0</v>
      </c>
      <c r="BN190">
        <f t="shared" si="154"/>
        <v>0</v>
      </c>
      <c r="BO190">
        <f t="shared" si="154"/>
        <v>0</v>
      </c>
      <c r="BP190">
        <f t="shared" si="154"/>
        <v>0</v>
      </c>
      <c r="BQ190">
        <f t="shared" si="154"/>
        <v>0</v>
      </c>
      <c r="BR190">
        <f t="shared" si="154"/>
        <v>0</v>
      </c>
      <c r="BS190">
        <f t="shared" si="154"/>
        <v>0</v>
      </c>
      <c r="BT190">
        <f t="shared" si="154"/>
        <v>0</v>
      </c>
      <c r="BU190">
        <f t="shared" si="154"/>
        <v>0</v>
      </c>
      <c r="BV190">
        <f t="shared" si="154"/>
        <v>0</v>
      </c>
      <c r="BW190">
        <f t="shared" si="154"/>
        <v>0</v>
      </c>
      <c r="BX190">
        <f t="shared" si="154"/>
        <v>0</v>
      </c>
      <c r="BY190">
        <f t="shared" si="154"/>
        <v>0</v>
      </c>
      <c r="BZ190">
        <f t="shared" si="154"/>
        <v>0</v>
      </c>
      <c r="CA190">
        <f t="shared" si="154"/>
        <v>0</v>
      </c>
      <c r="CB190">
        <f t="shared" si="154"/>
        <v>0</v>
      </c>
      <c r="CC190">
        <f t="shared" si="154"/>
        <v>0</v>
      </c>
      <c r="CD190">
        <f t="shared" si="154"/>
        <v>0</v>
      </c>
      <c r="CE190">
        <f t="shared" si="154"/>
        <v>0</v>
      </c>
      <c r="CF190">
        <f t="shared" si="154"/>
        <v>0</v>
      </c>
      <c r="CG190">
        <f t="shared" si="154"/>
        <v>0</v>
      </c>
      <c r="CH190">
        <f t="shared" si="154"/>
        <v>0</v>
      </c>
      <c r="CI190">
        <f t="shared" si="154"/>
        <v>0</v>
      </c>
      <c r="CJ190">
        <f t="shared" si="154"/>
        <v>0</v>
      </c>
      <c r="CK190">
        <f t="shared" si="154"/>
        <v>0</v>
      </c>
      <c r="CL190">
        <f t="shared" si="154"/>
        <v>0</v>
      </c>
      <c r="CM190">
        <f t="shared" si="154"/>
        <v>0</v>
      </c>
      <c r="CN190">
        <f t="shared" si="154"/>
        <v>0</v>
      </c>
      <c r="CO190">
        <f t="shared" si="154"/>
        <v>0</v>
      </c>
      <c r="CP190">
        <f t="shared" si="154"/>
        <v>0</v>
      </c>
      <c r="CQ190">
        <f t="shared" si="154"/>
        <v>0</v>
      </c>
      <c r="CR190">
        <f t="shared" si="154"/>
        <v>0</v>
      </c>
      <c r="CS190">
        <f t="shared" ref="CS190:DH190" si="155">CS41</f>
        <v>0</v>
      </c>
      <c r="CT190">
        <f t="shared" si="155"/>
        <v>0</v>
      </c>
      <c r="CU190">
        <f t="shared" si="155"/>
        <v>0</v>
      </c>
      <c r="CV190">
        <f t="shared" si="155"/>
        <v>0</v>
      </c>
      <c r="CW190">
        <f t="shared" si="155"/>
        <v>0</v>
      </c>
      <c r="CX190">
        <f t="shared" si="155"/>
        <v>0</v>
      </c>
      <c r="CY190">
        <f t="shared" si="155"/>
        <v>0</v>
      </c>
      <c r="CZ190">
        <f t="shared" si="155"/>
        <v>0</v>
      </c>
      <c r="DA190">
        <f t="shared" si="155"/>
        <v>0</v>
      </c>
      <c r="DB190">
        <f t="shared" si="155"/>
        <v>0</v>
      </c>
      <c r="DC190">
        <f t="shared" si="155"/>
        <v>0</v>
      </c>
      <c r="DD190">
        <f t="shared" si="155"/>
        <v>0</v>
      </c>
      <c r="DE190">
        <f t="shared" si="155"/>
        <v>192</v>
      </c>
      <c r="DF190" t="str">
        <f t="shared" si="155"/>
        <v>Servicio al Mejoramiento de la Navegación Amazónica</v>
      </c>
      <c r="DG190">
        <f t="shared" si="155"/>
        <v>830842</v>
      </c>
      <c r="DH190">
        <f t="shared" si="155"/>
        <v>0</v>
      </c>
    </row>
    <row r="191" spans="1:112">
      <c r="A191">
        <f t="shared" ref="A191:AF191" si="156">A42</f>
        <v>342</v>
      </c>
      <c r="B191" t="str">
        <f t="shared" si="156"/>
        <v>Agencia Estatal de Vivienda</v>
      </c>
      <c r="C191">
        <f t="shared" si="156"/>
        <v>0</v>
      </c>
      <c r="D191">
        <f t="shared" si="156"/>
        <v>0</v>
      </c>
      <c r="E191">
        <f t="shared" si="156"/>
        <v>0</v>
      </c>
      <c r="F191">
        <f t="shared" si="156"/>
        <v>0</v>
      </c>
      <c r="G191">
        <f t="shared" si="156"/>
        <v>0</v>
      </c>
      <c r="H191">
        <f t="shared" si="156"/>
        <v>0</v>
      </c>
      <c r="I191">
        <f t="shared" si="156"/>
        <v>0</v>
      </c>
      <c r="J191">
        <f t="shared" si="156"/>
        <v>5852046.3699999992</v>
      </c>
      <c r="K191">
        <f t="shared" si="156"/>
        <v>0</v>
      </c>
      <c r="L191">
        <f t="shared" si="156"/>
        <v>0</v>
      </c>
      <c r="M191">
        <f t="shared" si="156"/>
        <v>0</v>
      </c>
      <c r="N191">
        <f t="shared" si="156"/>
        <v>0</v>
      </c>
      <c r="O191">
        <f t="shared" si="156"/>
        <v>0</v>
      </c>
      <c r="P191">
        <f t="shared" si="156"/>
        <v>0</v>
      </c>
      <c r="Q191">
        <f t="shared" si="156"/>
        <v>0</v>
      </c>
      <c r="R191">
        <f t="shared" si="156"/>
        <v>0</v>
      </c>
      <c r="S191">
        <f t="shared" si="156"/>
        <v>0</v>
      </c>
      <c r="T191">
        <f t="shared" si="156"/>
        <v>0</v>
      </c>
      <c r="U191">
        <f t="shared" si="156"/>
        <v>0</v>
      </c>
      <c r="V191">
        <f t="shared" si="156"/>
        <v>0</v>
      </c>
      <c r="W191">
        <f t="shared" si="156"/>
        <v>0</v>
      </c>
      <c r="X191">
        <f t="shared" si="156"/>
        <v>0</v>
      </c>
      <c r="Y191">
        <f t="shared" si="156"/>
        <v>0</v>
      </c>
      <c r="Z191">
        <f t="shared" si="156"/>
        <v>0</v>
      </c>
      <c r="AA191">
        <f t="shared" si="156"/>
        <v>0</v>
      </c>
      <c r="AB191">
        <f t="shared" si="156"/>
        <v>0</v>
      </c>
      <c r="AC191">
        <f t="shared" si="156"/>
        <v>0</v>
      </c>
      <c r="AD191">
        <f t="shared" si="156"/>
        <v>0</v>
      </c>
      <c r="AE191">
        <f t="shared" si="156"/>
        <v>0</v>
      </c>
      <c r="AF191">
        <f t="shared" si="156"/>
        <v>0</v>
      </c>
      <c r="AG191">
        <f t="shared" ref="AG191:BL191" si="157">AG42</f>
        <v>0</v>
      </c>
      <c r="AH191">
        <f t="shared" si="157"/>
        <v>0</v>
      </c>
      <c r="AI191">
        <f t="shared" si="157"/>
        <v>0</v>
      </c>
      <c r="AJ191">
        <f t="shared" si="157"/>
        <v>0</v>
      </c>
      <c r="AK191">
        <f t="shared" si="157"/>
        <v>0</v>
      </c>
      <c r="AL191">
        <f t="shared" si="157"/>
        <v>0</v>
      </c>
      <c r="AM191">
        <f t="shared" si="157"/>
        <v>0</v>
      </c>
      <c r="AN191">
        <f t="shared" si="157"/>
        <v>0</v>
      </c>
      <c r="AO191">
        <f t="shared" si="157"/>
        <v>0</v>
      </c>
      <c r="AP191">
        <f t="shared" si="157"/>
        <v>0</v>
      </c>
      <c r="AQ191">
        <f t="shared" si="157"/>
        <v>0</v>
      </c>
      <c r="AR191">
        <f t="shared" si="157"/>
        <v>0</v>
      </c>
      <c r="AS191">
        <f t="shared" si="157"/>
        <v>0</v>
      </c>
      <c r="AT191">
        <f t="shared" si="157"/>
        <v>0</v>
      </c>
      <c r="AU191">
        <f t="shared" si="157"/>
        <v>0</v>
      </c>
      <c r="AV191">
        <f t="shared" si="157"/>
        <v>0</v>
      </c>
      <c r="AW191">
        <f t="shared" si="157"/>
        <v>0</v>
      </c>
      <c r="AX191">
        <f t="shared" si="157"/>
        <v>0</v>
      </c>
      <c r="AY191">
        <f t="shared" si="157"/>
        <v>0</v>
      </c>
      <c r="AZ191">
        <f t="shared" si="157"/>
        <v>0</v>
      </c>
      <c r="BA191">
        <f t="shared" si="157"/>
        <v>0</v>
      </c>
      <c r="BB191">
        <f t="shared" si="157"/>
        <v>0</v>
      </c>
      <c r="BC191">
        <f t="shared" si="157"/>
        <v>0</v>
      </c>
      <c r="BD191">
        <f t="shared" si="157"/>
        <v>0</v>
      </c>
      <c r="BE191">
        <f t="shared" si="157"/>
        <v>0</v>
      </c>
      <c r="BF191">
        <f t="shared" si="157"/>
        <v>0</v>
      </c>
      <c r="BG191">
        <f t="shared" si="157"/>
        <v>0</v>
      </c>
      <c r="BH191">
        <f t="shared" si="157"/>
        <v>0</v>
      </c>
      <c r="BI191">
        <f t="shared" si="157"/>
        <v>0</v>
      </c>
      <c r="BJ191">
        <f t="shared" si="157"/>
        <v>0</v>
      </c>
      <c r="BK191">
        <f t="shared" si="157"/>
        <v>0</v>
      </c>
      <c r="BL191">
        <f t="shared" si="157"/>
        <v>0</v>
      </c>
      <c r="BM191">
        <f t="shared" ref="BM191:CR191" si="158">BM42</f>
        <v>0</v>
      </c>
      <c r="BN191">
        <f t="shared" si="158"/>
        <v>0</v>
      </c>
      <c r="BO191">
        <f t="shared" si="158"/>
        <v>0</v>
      </c>
      <c r="BP191">
        <f t="shared" si="158"/>
        <v>0</v>
      </c>
      <c r="BQ191">
        <f t="shared" si="158"/>
        <v>0</v>
      </c>
      <c r="BR191">
        <f t="shared" si="158"/>
        <v>0</v>
      </c>
      <c r="BS191">
        <f t="shared" si="158"/>
        <v>0</v>
      </c>
      <c r="BT191">
        <f t="shared" si="158"/>
        <v>0</v>
      </c>
      <c r="BU191">
        <f t="shared" si="158"/>
        <v>0</v>
      </c>
      <c r="BV191">
        <f t="shared" si="158"/>
        <v>0</v>
      </c>
      <c r="BW191">
        <f t="shared" si="158"/>
        <v>0</v>
      </c>
      <c r="BX191">
        <f t="shared" si="158"/>
        <v>0</v>
      </c>
      <c r="BY191">
        <f t="shared" si="158"/>
        <v>0</v>
      </c>
      <c r="BZ191">
        <f t="shared" si="158"/>
        <v>0</v>
      </c>
      <c r="CA191">
        <f t="shared" si="158"/>
        <v>0</v>
      </c>
      <c r="CB191">
        <f t="shared" si="158"/>
        <v>0</v>
      </c>
      <c r="CC191">
        <f t="shared" si="158"/>
        <v>0</v>
      </c>
      <c r="CD191">
        <f t="shared" si="158"/>
        <v>0</v>
      </c>
      <c r="CE191">
        <f t="shared" si="158"/>
        <v>0</v>
      </c>
      <c r="CF191">
        <f t="shared" si="158"/>
        <v>0</v>
      </c>
      <c r="CG191">
        <f t="shared" si="158"/>
        <v>0</v>
      </c>
      <c r="CH191">
        <f t="shared" si="158"/>
        <v>0</v>
      </c>
      <c r="CI191">
        <f t="shared" si="158"/>
        <v>0</v>
      </c>
      <c r="CJ191">
        <f t="shared" si="158"/>
        <v>0</v>
      </c>
      <c r="CK191">
        <f t="shared" si="158"/>
        <v>0</v>
      </c>
      <c r="CL191">
        <f t="shared" si="158"/>
        <v>0</v>
      </c>
      <c r="CM191">
        <f t="shared" si="158"/>
        <v>0</v>
      </c>
      <c r="CN191">
        <f t="shared" si="158"/>
        <v>0</v>
      </c>
      <c r="CO191">
        <f t="shared" si="158"/>
        <v>0</v>
      </c>
      <c r="CP191">
        <f t="shared" si="158"/>
        <v>0</v>
      </c>
      <c r="CQ191">
        <f t="shared" si="158"/>
        <v>0</v>
      </c>
      <c r="CR191">
        <f t="shared" si="158"/>
        <v>0</v>
      </c>
      <c r="CS191">
        <f t="shared" ref="CS191:DH191" si="159">CS42</f>
        <v>0</v>
      </c>
      <c r="CT191">
        <f t="shared" si="159"/>
        <v>0</v>
      </c>
      <c r="CU191">
        <f t="shared" si="159"/>
        <v>0</v>
      </c>
      <c r="CV191">
        <f t="shared" si="159"/>
        <v>0</v>
      </c>
      <c r="CW191">
        <f t="shared" si="159"/>
        <v>0</v>
      </c>
      <c r="CX191">
        <f t="shared" si="159"/>
        <v>0</v>
      </c>
      <c r="CY191">
        <f t="shared" si="159"/>
        <v>0</v>
      </c>
      <c r="CZ191">
        <f t="shared" si="159"/>
        <v>0</v>
      </c>
      <c r="DA191">
        <f t="shared" si="159"/>
        <v>0</v>
      </c>
      <c r="DB191">
        <f t="shared" si="159"/>
        <v>0</v>
      </c>
      <c r="DC191">
        <f t="shared" si="159"/>
        <v>0</v>
      </c>
      <c r="DD191">
        <f t="shared" si="159"/>
        <v>0</v>
      </c>
      <c r="DE191">
        <f t="shared" si="159"/>
        <v>253</v>
      </c>
      <c r="DF191" t="str">
        <f t="shared" si="159"/>
        <v>Entidad Ejecutora de Medio Ambiente y Agua</v>
      </c>
      <c r="DG191">
        <f t="shared" si="159"/>
        <v>221809.66</v>
      </c>
      <c r="DH191">
        <f t="shared" si="159"/>
        <v>0</v>
      </c>
    </row>
    <row r="192" spans="1:112">
      <c r="A192">
        <f t="shared" ref="A192:AF192" si="160">A43</f>
        <v>378</v>
      </c>
      <c r="B192" t="str">
        <f t="shared" si="160"/>
        <v>Servicio Nacional Textil</v>
      </c>
      <c r="C192">
        <f t="shared" si="160"/>
        <v>0</v>
      </c>
      <c r="D192">
        <f t="shared" si="160"/>
        <v>0</v>
      </c>
      <c r="E192">
        <f t="shared" si="160"/>
        <v>0</v>
      </c>
      <c r="F192">
        <f t="shared" si="160"/>
        <v>70</v>
      </c>
      <c r="G192">
        <f t="shared" si="160"/>
        <v>0</v>
      </c>
      <c r="H192">
        <f t="shared" si="160"/>
        <v>174</v>
      </c>
      <c r="I192">
        <f t="shared" si="160"/>
        <v>0</v>
      </c>
      <c r="J192">
        <f t="shared" si="160"/>
        <v>1333.33</v>
      </c>
      <c r="K192">
        <f t="shared" si="160"/>
        <v>0</v>
      </c>
      <c r="L192">
        <f t="shared" si="160"/>
        <v>0</v>
      </c>
      <c r="M192">
        <f t="shared" si="160"/>
        <v>0</v>
      </c>
      <c r="N192">
        <f t="shared" si="160"/>
        <v>0</v>
      </c>
      <c r="O192">
        <f t="shared" si="160"/>
        <v>0</v>
      </c>
      <c r="P192">
        <f t="shared" si="160"/>
        <v>0</v>
      </c>
      <c r="Q192">
        <f t="shared" si="160"/>
        <v>0</v>
      </c>
      <c r="R192">
        <f t="shared" si="160"/>
        <v>0</v>
      </c>
      <c r="S192">
        <f t="shared" si="160"/>
        <v>0</v>
      </c>
      <c r="T192">
        <f t="shared" si="160"/>
        <v>0</v>
      </c>
      <c r="U192">
        <f t="shared" si="160"/>
        <v>0</v>
      </c>
      <c r="V192">
        <f t="shared" si="160"/>
        <v>0</v>
      </c>
      <c r="W192">
        <f t="shared" si="160"/>
        <v>0</v>
      </c>
      <c r="X192">
        <f t="shared" si="160"/>
        <v>0</v>
      </c>
      <c r="Y192">
        <f t="shared" si="160"/>
        <v>0</v>
      </c>
      <c r="Z192">
        <f t="shared" si="160"/>
        <v>0</v>
      </c>
      <c r="AA192">
        <f t="shared" si="160"/>
        <v>0</v>
      </c>
      <c r="AB192">
        <f t="shared" si="160"/>
        <v>0</v>
      </c>
      <c r="AC192">
        <f t="shared" si="160"/>
        <v>0</v>
      </c>
      <c r="AD192">
        <f t="shared" si="160"/>
        <v>0</v>
      </c>
      <c r="AE192">
        <f t="shared" si="160"/>
        <v>0</v>
      </c>
      <c r="AF192">
        <f t="shared" si="160"/>
        <v>0</v>
      </c>
      <c r="AG192">
        <f t="shared" ref="AG192:BL192" si="161">AG43</f>
        <v>0</v>
      </c>
      <c r="AH192">
        <f t="shared" si="161"/>
        <v>0</v>
      </c>
      <c r="AI192">
        <f t="shared" si="161"/>
        <v>0</v>
      </c>
      <c r="AJ192">
        <f t="shared" si="161"/>
        <v>0</v>
      </c>
      <c r="AK192">
        <f t="shared" si="161"/>
        <v>0</v>
      </c>
      <c r="AL192">
        <f t="shared" si="161"/>
        <v>0</v>
      </c>
      <c r="AM192">
        <f t="shared" si="161"/>
        <v>0</v>
      </c>
      <c r="AN192">
        <f t="shared" si="161"/>
        <v>0</v>
      </c>
      <c r="AO192">
        <f t="shared" si="161"/>
        <v>0</v>
      </c>
      <c r="AP192">
        <f t="shared" si="161"/>
        <v>0</v>
      </c>
      <c r="AQ192">
        <f t="shared" si="161"/>
        <v>0</v>
      </c>
      <c r="AR192">
        <f t="shared" si="161"/>
        <v>0</v>
      </c>
      <c r="AS192">
        <f t="shared" si="161"/>
        <v>0</v>
      </c>
      <c r="AT192">
        <f t="shared" si="161"/>
        <v>0</v>
      </c>
      <c r="AU192">
        <f t="shared" si="161"/>
        <v>0</v>
      </c>
      <c r="AV192">
        <f t="shared" si="161"/>
        <v>0</v>
      </c>
      <c r="AW192">
        <f t="shared" si="161"/>
        <v>0</v>
      </c>
      <c r="AX192">
        <f t="shared" si="161"/>
        <v>0</v>
      </c>
      <c r="AY192">
        <f t="shared" si="161"/>
        <v>0</v>
      </c>
      <c r="AZ192">
        <f t="shared" si="161"/>
        <v>0</v>
      </c>
      <c r="BA192">
        <f t="shared" si="161"/>
        <v>0</v>
      </c>
      <c r="BB192">
        <f t="shared" si="161"/>
        <v>0</v>
      </c>
      <c r="BC192">
        <f t="shared" si="161"/>
        <v>0</v>
      </c>
      <c r="BD192">
        <f t="shared" si="161"/>
        <v>0</v>
      </c>
      <c r="BE192">
        <f t="shared" si="161"/>
        <v>0</v>
      </c>
      <c r="BF192">
        <f t="shared" si="161"/>
        <v>0</v>
      </c>
      <c r="BG192">
        <f t="shared" si="161"/>
        <v>0</v>
      </c>
      <c r="BH192">
        <f t="shared" si="161"/>
        <v>0</v>
      </c>
      <c r="BI192">
        <f t="shared" si="161"/>
        <v>0</v>
      </c>
      <c r="BJ192">
        <f t="shared" si="161"/>
        <v>0</v>
      </c>
      <c r="BK192">
        <f t="shared" si="161"/>
        <v>0</v>
      </c>
      <c r="BL192">
        <f t="shared" si="161"/>
        <v>0</v>
      </c>
      <c r="BM192">
        <f t="shared" ref="BM192:CR192" si="162">BM43</f>
        <v>0</v>
      </c>
      <c r="BN192">
        <f t="shared" si="162"/>
        <v>0</v>
      </c>
      <c r="BO192">
        <f t="shared" si="162"/>
        <v>0</v>
      </c>
      <c r="BP192">
        <f t="shared" si="162"/>
        <v>0</v>
      </c>
      <c r="BQ192">
        <f t="shared" si="162"/>
        <v>0</v>
      </c>
      <c r="BR192">
        <f t="shared" si="162"/>
        <v>0</v>
      </c>
      <c r="BS192">
        <f t="shared" si="162"/>
        <v>0</v>
      </c>
      <c r="BT192">
        <f t="shared" si="162"/>
        <v>0</v>
      </c>
      <c r="BU192">
        <f t="shared" si="162"/>
        <v>0</v>
      </c>
      <c r="BV192">
        <f t="shared" si="162"/>
        <v>0</v>
      </c>
      <c r="BW192">
        <f t="shared" si="162"/>
        <v>0</v>
      </c>
      <c r="BX192">
        <f t="shared" si="162"/>
        <v>0</v>
      </c>
      <c r="BY192">
        <f t="shared" si="162"/>
        <v>0</v>
      </c>
      <c r="BZ192">
        <f t="shared" si="162"/>
        <v>0</v>
      </c>
      <c r="CA192">
        <f t="shared" si="162"/>
        <v>0</v>
      </c>
      <c r="CB192">
        <f t="shared" si="162"/>
        <v>0</v>
      </c>
      <c r="CC192">
        <f t="shared" si="162"/>
        <v>0</v>
      </c>
      <c r="CD192">
        <f t="shared" si="162"/>
        <v>0</v>
      </c>
      <c r="CE192">
        <f t="shared" si="162"/>
        <v>0</v>
      </c>
      <c r="CF192">
        <f t="shared" si="162"/>
        <v>0</v>
      </c>
      <c r="CG192">
        <f t="shared" si="162"/>
        <v>0</v>
      </c>
      <c r="CH192">
        <f t="shared" si="162"/>
        <v>0</v>
      </c>
      <c r="CI192">
        <f t="shared" si="162"/>
        <v>0</v>
      </c>
      <c r="CJ192">
        <f t="shared" si="162"/>
        <v>0</v>
      </c>
      <c r="CK192">
        <f t="shared" si="162"/>
        <v>0</v>
      </c>
      <c r="CL192">
        <f t="shared" si="162"/>
        <v>0</v>
      </c>
      <c r="CM192">
        <f t="shared" si="162"/>
        <v>0</v>
      </c>
      <c r="CN192">
        <f t="shared" si="162"/>
        <v>0</v>
      </c>
      <c r="CO192">
        <f t="shared" si="162"/>
        <v>0</v>
      </c>
      <c r="CP192">
        <f t="shared" si="162"/>
        <v>0</v>
      </c>
      <c r="CQ192">
        <f t="shared" si="162"/>
        <v>0</v>
      </c>
      <c r="CR192">
        <f t="shared" si="162"/>
        <v>0</v>
      </c>
      <c r="CS192">
        <f t="shared" ref="CS192:DH192" si="163">CS43</f>
        <v>0</v>
      </c>
      <c r="CT192">
        <f t="shared" si="163"/>
        <v>0</v>
      </c>
      <c r="CU192">
        <f t="shared" si="163"/>
        <v>0</v>
      </c>
      <c r="CV192">
        <f t="shared" si="163"/>
        <v>0</v>
      </c>
      <c r="CW192">
        <f t="shared" si="163"/>
        <v>0</v>
      </c>
      <c r="CX192">
        <f t="shared" si="163"/>
        <v>0</v>
      </c>
      <c r="CY192">
        <f t="shared" si="163"/>
        <v>0</v>
      </c>
      <c r="CZ192">
        <f t="shared" si="163"/>
        <v>0</v>
      </c>
      <c r="DA192">
        <f t="shared" si="163"/>
        <v>0</v>
      </c>
      <c r="DB192">
        <f t="shared" si="163"/>
        <v>0</v>
      </c>
      <c r="DC192">
        <f t="shared" si="163"/>
        <v>0</v>
      </c>
      <c r="DD192">
        <f t="shared" si="163"/>
        <v>0</v>
      </c>
      <c r="DE192">
        <f t="shared" si="163"/>
        <v>296</v>
      </c>
      <c r="DF192" t="str">
        <f t="shared" si="163"/>
        <v>Univ. Indígena Bol. Comun. Intercult Prod. Apiaguaiki Tupa</v>
      </c>
      <c r="DG192">
        <f t="shared" si="163"/>
        <v>13222.66</v>
      </c>
      <c r="DH192">
        <f t="shared" si="163"/>
        <v>0</v>
      </c>
    </row>
    <row r="193" spans="1:112">
      <c r="A193">
        <f t="shared" ref="A193:AF193" si="164">A44</f>
        <v>374</v>
      </c>
      <c r="B193" t="str">
        <f t="shared" si="164"/>
        <v>Agencia de Gobierno Electrónico y Tecnologías de Información y Comunicación</v>
      </c>
      <c r="C193">
        <f t="shared" si="164"/>
        <v>0</v>
      </c>
      <c r="D193">
        <f t="shared" si="164"/>
        <v>0</v>
      </c>
      <c r="E193">
        <f t="shared" si="164"/>
        <v>0</v>
      </c>
      <c r="F193">
        <f t="shared" si="164"/>
        <v>0</v>
      </c>
      <c r="G193">
        <f t="shared" si="164"/>
        <v>0</v>
      </c>
      <c r="H193">
        <f t="shared" si="164"/>
        <v>0</v>
      </c>
      <c r="I193">
        <f t="shared" si="164"/>
        <v>0</v>
      </c>
      <c r="J193">
        <f t="shared" si="164"/>
        <v>1021.5</v>
      </c>
      <c r="K193">
        <f t="shared" si="164"/>
        <v>0</v>
      </c>
      <c r="L193">
        <f t="shared" si="164"/>
        <v>0</v>
      </c>
      <c r="M193">
        <f t="shared" si="164"/>
        <v>0</v>
      </c>
      <c r="N193">
        <f t="shared" si="164"/>
        <v>0</v>
      </c>
      <c r="O193">
        <f t="shared" si="164"/>
        <v>0</v>
      </c>
      <c r="P193">
        <f t="shared" si="164"/>
        <v>0</v>
      </c>
      <c r="Q193">
        <f t="shared" si="164"/>
        <v>0</v>
      </c>
      <c r="R193">
        <f t="shared" si="164"/>
        <v>0</v>
      </c>
      <c r="S193">
        <f t="shared" si="164"/>
        <v>0</v>
      </c>
      <c r="T193">
        <f t="shared" si="164"/>
        <v>0</v>
      </c>
      <c r="U193">
        <f t="shared" si="164"/>
        <v>0</v>
      </c>
      <c r="V193">
        <f t="shared" si="164"/>
        <v>0</v>
      </c>
      <c r="W193">
        <f t="shared" si="164"/>
        <v>0</v>
      </c>
      <c r="X193">
        <f t="shared" si="164"/>
        <v>0</v>
      </c>
      <c r="Y193">
        <f t="shared" si="164"/>
        <v>0</v>
      </c>
      <c r="Z193">
        <f t="shared" si="164"/>
        <v>0</v>
      </c>
      <c r="AA193">
        <f t="shared" si="164"/>
        <v>0</v>
      </c>
      <c r="AB193">
        <f t="shared" si="164"/>
        <v>0</v>
      </c>
      <c r="AC193">
        <f t="shared" si="164"/>
        <v>0</v>
      </c>
      <c r="AD193">
        <f t="shared" si="164"/>
        <v>0</v>
      </c>
      <c r="AE193">
        <f t="shared" si="164"/>
        <v>0</v>
      </c>
      <c r="AF193">
        <f t="shared" si="164"/>
        <v>0</v>
      </c>
      <c r="AG193">
        <f t="shared" ref="AG193:BL193" si="165">AG44</f>
        <v>0</v>
      </c>
      <c r="AH193">
        <f t="shared" si="165"/>
        <v>0</v>
      </c>
      <c r="AI193">
        <f t="shared" si="165"/>
        <v>0</v>
      </c>
      <c r="AJ193">
        <f t="shared" si="165"/>
        <v>0</v>
      </c>
      <c r="AK193">
        <f t="shared" si="165"/>
        <v>0</v>
      </c>
      <c r="AL193">
        <f t="shared" si="165"/>
        <v>0</v>
      </c>
      <c r="AM193">
        <f t="shared" si="165"/>
        <v>0</v>
      </c>
      <c r="AN193">
        <f t="shared" si="165"/>
        <v>0</v>
      </c>
      <c r="AO193">
        <f t="shared" si="165"/>
        <v>0</v>
      </c>
      <c r="AP193">
        <f t="shared" si="165"/>
        <v>0</v>
      </c>
      <c r="AQ193">
        <f t="shared" si="165"/>
        <v>0</v>
      </c>
      <c r="AR193">
        <f t="shared" si="165"/>
        <v>0</v>
      </c>
      <c r="AS193">
        <f t="shared" si="165"/>
        <v>0</v>
      </c>
      <c r="AT193">
        <f t="shared" si="165"/>
        <v>0</v>
      </c>
      <c r="AU193">
        <f t="shared" si="165"/>
        <v>0</v>
      </c>
      <c r="AV193">
        <f t="shared" si="165"/>
        <v>0</v>
      </c>
      <c r="AW193">
        <f t="shared" si="165"/>
        <v>0</v>
      </c>
      <c r="AX193">
        <f t="shared" si="165"/>
        <v>0</v>
      </c>
      <c r="AY193">
        <f t="shared" si="165"/>
        <v>0</v>
      </c>
      <c r="AZ193">
        <f t="shared" si="165"/>
        <v>0</v>
      </c>
      <c r="BA193">
        <f t="shared" si="165"/>
        <v>0</v>
      </c>
      <c r="BB193">
        <f t="shared" si="165"/>
        <v>0</v>
      </c>
      <c r="BC193">
        <f t="shared" si="165"/>
        <v>0</v>
      </c>
      <c r="BD193">
        <f t="shared" si="165"/>
        <v>0</v>
      </c>
      <c r="BE193">
        <f t="shared" si="165"/>
        <v>0</v>
      </c>
      <c r="BF193">
        <f t="shared" si="165"/>
        <v>0</v>
      </c>
      <c r="BG193">
        <f t="shared" si="165"/>
        <v>0</v>
      </c>
      <c r="BH193">
        <f t="shared" si="165"/>
        <v>0</v>
      </c>
      <c r="BI193">
        <f t="shared" si="165"/>
        <v>0</v>
      </c>
      <c r="BJ193">
        <f t="shared" si="165"/>
        <v>0</v>
      </c>
      <c r="BK193">
        <f t="shared" si="165"/>
        <v>0</v>
      </c>
      <c r="BL193">
        <f t="shared" si="165"/>
        <v>0</v>
      </c>
      <c r="BM193">
        <f t="shared" ref="BM193:CR193" si="166">BM44</f>
        <v>0</v>
      </c>
      <c r="BN193">
        <f t="shared" si="166"/>
        <v>0</v>
      </c>
      <c r="BO193">
        <f t="shared" si="166"/>
        <v>0</v>
      </c>
      <c r="BP193">
        <f t="shared" si="166"/>
        <v>0</v>
      </c>
      <c r="BQ193">
        <f t="shared" si="166"/>
        <v>0</v>
      </c>
      <c r="BR193">
        <f t="shared" si="166"/>
        <v>0</v>
      </c>
      <c r="BS193">
        <f t="shared" si="166"/>
        <v>0</v>
      </c>
      <c r="BT193">
        <f t="shared" si="166"/>
        <v>0</v>
      </c>
      <c r="BU193">
        <f t="shared" si="166"/>
        <v>0</v>
      </c>
      <c r="BV193">
        <f t="shared" si="166"/>
        <v>0</v>
      </c>
      <c r="BW193">
        <f t="shared" si="166"/>
        <v>0</v>
      </c>
      <c r="BX193">
        <f t="shared" si="166"/>
        <v>0</v>
      </c>
      <c r="BY193">
        <f t="shared" si="166"/>
        <v>0</v>
      </c>
      <c r="BZ193">
        <f t="shared" si="166"/>
        <v>0</v>
      </c>
      <c r="CA193">
        <f t="shared" si="166"/>
        <v>0</v>
      </c>
      <c r="CB193">
        <f t="shared" si="166"/>
        <v>0</v>
      </c>
      <c r="CC193">
        <f t="shared" si="166"/>
        <v>0</v>
      </c>
      <c r="CD193">
        <f t="shared" si="166"/>
        <v>0</v>
      </c>
      <c r="CE193">
        <f t="shared" si="166"/>
        <v>0</v>
      </c>
      <c r="CF193">
        <f t="shared" si="166"/>
        <v>0</v>
      </c>
      <c r="CG193">
        <f t="shared" si="166"/>
        <v>0</v>
      </c>
      <c r="CH193">
        <f t="shared" si="166"/>
        <v>0</v>
      </c>
      <c r="CI193">
        <f t="shared" si="166"/>
        <v>0</v>
      </c>
      <c r="CJ193">
        <f t="shared" si="166"/>
        <v>0</v>
      </c>
      <c r="CK193">
        <f t="shared" si="166"/>
        <v>0</v>
      </c>
      <c r="CL193">
        <f t="shared" si="166"/>
        <v>0</v>
      </c>
      <c r="CM193">
        <f t="shared" si="166"/>
        <v>0</v>
      </c>
      <c r="CN193">
        <f t="shared" si="166"/>
        <v>0</v>
      </c>
      <c r="CO193">
        <f t="shared" si="166"/>
        <v>0</v>
      </c>
      <c r="CP193">
        <f t="shared" si="166"/>
        <v>0</v>
      </c>
      <c r="CQ193">
        <f t="shared" si="166"/>
        <v>0</v>
      </c>
      <c r="CR193">
        <f t="shared" si="166"/>
        <v>0</v>
      </c>
      <c r="CS193">
        <f t="shared" ref="CS193:DH193" si="167">CS44</f>
        <v>0</v>
      </c>
      <c r="CT193">
        <f t="shared" si="167"/>
        <v>0</v>
      </c>
      <c r="CU193">
        <f t="shared" si="167"/>
        <v>0</v>
      </c>
      <c r="CV193">
        <f t="shared" si="167"/>
        <v>0</v>
      </c>
      <c r="CW193">
        <f t="shared" si="167"/>
        <v>0</v>
      </c>
      <c r="CX193">
        <f t="shared" si="167"/>
        <v>0</v>
      </c>
      <c r="CY193">
        <f t="shared" si="167"/>
        <v>0</v>
      </c>
      <c r="CZ193">
        <f t="shared" si="167"/>
        <v>0</v>
      </c>
      <c r="DA193">
        <f t="shared" si="167"/>
        <v>0</v>
      </c>
      <c r="DB193">
        <f t="shared" si="167"/>
        <v>0</v>
      </c>
      <c r="DC193">
        <f t="shared" si="167"/>
        <v>0</v>
      </c>
      <c r="DD193">
        <f t="shared" si="167"/>
        <v>0</v>
      </c>
      <c r="DE193">
        <f t="shared" si="167"/>
        <v>310</v>
      </c>
      <c r="DF193" t="str">
        <f t="shared" si="167"/>
        <v>Autoridad de Regulación y Fiscalización de Telecomunicaciones y Transportes</v>
      </c>
      <c r="DG193">
        <f t="shared" si="167"/>
        <v>1427964.6799999997</v>
      </c>
      <c r="DH193">
        <f t="shared" si="167"/>
        <v>0</v>
      </c>
    </row>
    <row r="194" spans="1:112">
      <c r="A194">
        <f t="shared" ref="A194:AF194" si="168">A45</f>
        <v>580</v>
      </c>
      <c r="B194" t="str">
        <f t="shared" si="168"/>
        <v>Depósitos Aduaneros Bolivianos</v>
      </c>
      <c r="C194">
        <f t="shared" si="168"/>
        <v>0</v>
      </c>
      <c r="D194">
        <f t="shared" si="168"/>
        <v>0</v>
      </c>
      <c r="E194">
        <f t="shared" si="168"/>
        <v>0</v>
      </c>
      <c r="F194">
        <f t="shared" si="168"/>
        <v>0</v>
      </c>
      <c r="G194">
        <f t="shared" si="168"/>
        <v>0</v>
      </c>
      <c r="H194">
        <f t="shared" si="168"/>
        <v>0</v>
      </c>
      <c r="I194">
        <f t="shared" si="168"/>
        <v>0</v>
      </c>
      <c r="J194">
        <f t="shared" si="168"/>
        <v>9302.65</v>
      </c>
      <c r="K194">
        <f t="shared" si="168"/>
        <v>0</v>
      </c>
      <c r="L194">
        <f t="shared" si="168"/>
        <v>0</v>
      </c>
      <c r="M194">
        <f t="shared" si="168"/>
        <v>0</v>
      </c>
      <c r="N194">
        <f t="shared" si="168"/>
        <v>0</v>
      </c>
      <c r="O194">
        <f t="shared" si="168"/>
        <v>0</v>
      </c>
      <c r="P194">
        <f t="shared" si="168"/>
        <v>0</v>
      </c>
      <c r="Q194">
        <f t="shared" si="168"/>
        <v>0</v>
      </c>
      <c r="R194">
        <f t="shared" si="168"/>
        <v>0</v>
      </c>
      <c r="S194">
        <f t="shared" si="168"/>
        <v>0</v>
      </c>
      <c r="T194">
        <f t="shared" si="168"/>
        <v>0</v>
      </c>
      <c r="U194">
        <f t="shared" si="168"/>
        <v>0</v>
      </c>
      <c r="V194">
        <f t="shared" si="168"/>
        <v>0</v>
      </c>
      <c r="W194">
        <f t="shared" si="168"/>
        <v>0</v>
      </c>
      <c r="X194">
        <f t="shared" si="168"/>
        <v>0</v>
      </c>
      <c r="Y194">
        <f t="shared" si="168"/>
        <v>0</v>
      </c>
      <c r="Z194">
        <f t="shared" si="168"/>
        <v>0</v>
      </c>
      <c r="AA194">
        <f t="shared" si="168"/>
        <v>0</v>
      </c>
      <c r="AB194">
        <f t="shared" si="168"/>
        <v>0</v>
      </c>
      <c r="AC194">
        <f t="shared" si="168"/>
        <v>0</v>
      </c>
      <c r="AD194">
        <f t="shared" si="168"/>
        <v>0</v>
      </c>
      <c r="AE194">
        <f t="shared" si="168"/>
        <v>0</v>
      </c>
      <c r="AF194">
        <f t="shared" si="168"/>
        <v>0</v>
      </c>
      <c r="AG194">
        <f t="shared" ref="AG194:BL194" si="169">AG45</f>
        <v>0</v>
      </c>
      <c r="AH194">
        <f t="shared" si="169"/>
        <v>0</v>
      </c>
      <c r="AI194">
        <f t="shared" si="169"/>
        <v>0</v>
      </c>
      <c r="AJ194">
        <f t="shared" si="169"/>
        <v>0</v>
      </c>
      <c r="AK194">
        <f t="shared" si="169"/>
        <v>0</v>
      </c>
      <c r="AL194">
        <f t="shared" si="169"/>
        <v>0</v>
      </c>
      <c r="AM194">
        <f t="shared" si="169"/>
        <v>0</v>
      </c>
      <c r="AN194">
        <f t="shared" si="169"/>
        <v>0</v>
      </c>
      <c r="AO194">
        <f t="shared" si="169"/>
        <v>0</v>
      </c>
      <c r="AP194">
        <f t="shared" si="169"/>
        <v>0</v>
      </c>
      <c r="AQ194">
        <f t="shared" si="169"/>
        <v>0</v>
      </c>
      <c r="AR194">
        <f t="shared" si="169"/>
        <v>0</v>
      </c>
      <c r="AS194">
        <f t="shared" si="169"/>
        <v>0</v>
      </c>
      <c r="AT194">
        <f t="shared" si="169"/>
        <v>0</v>
      </c>
      <c r="AU194">
        <f t="shared" si="169"/>
        <v>0</v>
      </c>
      <c r="AV194">
        <f t="shared" si="169"/>
        <v>0</v>
      </c>
      <c r="AW194">
        <f t="shared" si="169"/>
        <v>0</v>
      </c>
      <c r="AX194">
        <f t="shared" si="169"/>
        <v>0</v>
      </c>
      <c r="AY194">
        <f t="shared" si="169"/>
        <v>0</v>
      </c>
      <c r="AZ194">
        <f t="shared" si="169"/>
        <v>0</v>
      </c>
      <c r="BA194">
        <f t="shared" si="169"/>
        <v>0</v>
      </c>
      <c r="BB194">
        <f t="shared" si="169"/>
        <v>0</v>
      </c>
      <c r="BC194">
        <f t="shared" si="169"/>
        <v>0</v>
      </c>
      <c r="BD194">
        <f t="shared" si="169"/>
        <v>0</v>
      </c>
      <c r="BE194">
        <f t="shared" si="169"/>
        <v>0</v>
      </c>
      <c r="BF194">
        <f t="shared" si="169"/>
        <v>0</v>
      </c>
      <c r="BG194">
        <f t="shared" si="169"/>
        <v>0</v>
      </c>
      <c r="BH194">
        <f t="shared" si="169"/>
        <v>0</v>
      </c>
      <c r="BI194">
        <f t="shared" si="169"/>
        <v>0</v>
      </c>
      <c r="BJ194">
        <f t="shared" si="169"/>
        <v>0</v>
      </c>
      <c r="BK194">
        <f t="shared" si="169"/>
        <v>0</v>
      </c>
      <c r="BL194">
        <f t="shared" si="169"/>
        <v>0</v>
      </c>
      <c r="BM194">
        <f t="shared" ref="BM194:CR194" si="170">BM45</f>
        <v>0</v>
      </c>
      <c r="BN194">
        <f t="shared" si="170"/>
        <v>0</v>
      </c>
      <c r="BO194">
        <f t="shared" si="170"/>
        <v>0</v>
      </c>
      <c r="BP194">
        <f t="shared" si="170"/>
        <v>0</v>
      </c>
      <c r="BQ194">
        <f t="shared" si="170"/>
        <v>0</v>
      </c>
      <c r="BR194">
        <f t="shared" si="170"/>
        <v>0</v>
      </c>
      <c r="BS194">
        <f t="shared" si="170"/>
        <v>0</v>
      </c>
      <c r="BT194">
        <f t="shared" si="170"/>
        <v>0</v>
      </c>
      <c r="BU194">
        <f t="shared" si="170"/>
        <v>0</v>
      </c>
      <c r="BV194">
        <f t="shared" si="170"/>
        <v>0</v>
      </c>
      <c r="BW194">
        <f t="shared" si="170"/>
        <v>0</v>
      </c>
      <c r="BX194">
        <f t="shared" si="170"/>
        <v>0</v>
      </c>
      <c r="BY194">
        <f t="shared" si="170"/>
        <v>0</v>
      </c>
      <c r="BZ194">
        <f t="shared" si="170"/>
        <v>0</v>
      </c>
      <c r="CA194">
        <f t="shared" si="170"/>
        <v>0</v>
      </c>
      <c r="CB194">
        <f t="shared" si="170"/>
        <v>0</v>
      </c>
      <c r="CC194">
        <f t="shared" si="170"/>
        <v>0</v>
      </c>
      <c r="CD194">
        <f t="shared" si="170"/>
        <v>0</v>
      </c>
      <c r="CE194">
        <f t="shared" si="170"/>
        <v>0</v>
      </c>
      <c r="CF194">
        <f t="shared" si="170"/>
        <v>0</v>
      </c>
      <c r="CG194">
        <f t="shared" si="170"/>
        <v>0</v>
      </c>
      <c r="CH194">
        <f t="shared" si="170"/>
        <v>0</v>
      </c>
      <c r="CI194">
        <f t="shared" si="170"/>
        <v>0</v>
      </c>
      <c r="CJ194">
        <f t="shared" si="170"/>
        <v>0</v>
      </c>
      <c r="CK194">
        <f t="shared" si="170"/>
        <v>0</v>
      </c>
      <c r="CL194">
        <f t="shared" si="170"/>
        <v>0</v>
      </c>
      <c r="CM194">
        <f t="shared" si="170"/>
        <v>0</v>
      </c>
      <c r="CN194">
        <f t="shared" si="170"/>
        <v>0</v>
      </c>
      <c r="CO194">
        <f t="shared" si="170"/>
        <v>0</v>
      </c>
      <c r="CP194">
        <f t="shared" si="170"/>
        <v>0</v>
      </c>
      <c r="CQ194">
        <f t="shared" si="170"/>
        <v>0</v>
      </c>
      <c r="CR194">
        <f t="shared" si="170"/>
        <v>0</v>
      </c>
      <c r="CS194">
        <f t="shared" ref="CS194:DH194" si="171">CS45</f>
        <v>0</v>
      </c>
      <c r="CT194">
        <f t="shared" si="171"/>
        <v>0</v>
      </c>
      <c r="CU194">
        <f t="shared" si="171"/>
        <v>0</v>
      </c>
      <c r="CV194">
        <f t="shared" si="171"/>
        <v>0</v>
      </c>
      <c r="CW194">
        <f t="shared" si="171"/>
        <v>0</v>
      </c>
      <c r="CX194">
        <f t="shared" si="171"/>
        <v>0</v>
      </c>
      <c r="CY194">
        <f t="shared" si="171"/>
        <v>0</v>
      </c>
      <c r="CZ194">
        <f t="shared" si="171"/>
        <v>0</v>
      </c>
      <c r="DA194">
        <f t="shared" si="171"/>
        <v>0</v>
      </c>
      <c r="DB194">
        <f t="shared" si="171"/>
        <v>0</v>
      </c>
      <c r="DC194">
        <f t="shared" si="171"/>
        <v>0</v>
      </c>
      <c r="DD194">
        <f t="shared" si="171"/>
        <v>0</v>
      </c>
      <c r="DE194">
        <f t="shared" si="171"/>
        <v>387</v>
      </c>
      <c r="DF194" t="str">
        <f t="shared" si="171"/>
        <v>Agencia del Desarrollo del Cine y Audiovisual Bolivianos</v>
      </c>
      <c r="DG194">
        <f t="shared" si="171"/>
        <v>6527698.9800000004</v>
      </c>
      <c r="DH194">
        <f t="shared" si="171"/>
        <v>0</v>
      </c>
    </row>
    <row r="195" spans="1:112">
      <c r="A195">
        <f t="shared" ref="A195:AF195" si="172">A46</f>
        <v>66</v>
      </c>
      <c r="B195" t="str">
        <f t="shared" si="172"/>
        <v>Ministerio de Planificación del Desarrollo</v>
      </c>
      <c r="C195">
        <f t="shared" si="172"/>
        <v>0</v>
      </c>
      <c r="D195">
        <f t="shared" si="172"/>
        <v>0</v>
      </c>
      <c r="E195">
        <f t="shared" si="172"/>
        <v>0</v>
      </c>
      <c r="F195">
        <f t="shared" si="172"/>
        <v>0</v>
      </c>
      <c r="G195">
        <f t="shared" si="172"/>
        <v>0</v>
      </c>
      <c r="H195">
        <f t="shared" si="172"/>
        <v>0</v>
      </c>
      <c r="I195">
        <f t="shared" si="172"/>
        <v>20740.75</v>
      </c>
      <c r="J195">
        <f t="shared" si="172"/>
        <v>22613057.509999998</v>
      </c>
      <c r="K195">
        <f t="shared" si="172"/>
        <v>0</v>
      </c>
      <c r="L195">
        <f t="shared" si="172"/>
        <v>0</v>
      </c>
      <c r="M195">
        <f t="shared" si="172"/>
        <v>0</v>
      </c>
      <c r="N195">
        <f t="shared" si="172"/>
        <v>0</v>
      </c>
      <c r="O195">
        <f t="shared" si="172"/>
        <v>0</v>
      </c>
      <c r="P195">
        <f t="shared" si="172"/>
        <v>0</v>
      </c>
      <c r="Q195">
        <f t="shared" si="172"/>
        <v>0</v>
      </c>
      <c r="R195">
        <f t="shared" si="172"/>
        <v>0</v>
      </c>
      <c r="S195">
        <f t="shared" si="172"/>
        <v>0</v>
      </c>
      <c r="T195">
        <f t="shared" si="172"/>
        <v>0</v>
      </c>
      <c r="U195">
        <f t="shared" si="172"/>
        <v>0</v>
      </c>
      <c r="V195">
        <f t="shared" si="172"/>
        <v>0</v>
      </c>
      <c r="W195">
        <f t="shared" si="172"/>
        <v>0</v>
      </c>
      <c r="X195">
        <f t="shared" si="172"/>
        <v>0</v>
      </c>
      <c r="Y195">
        <f t="shared" si="172"/>
        <v>0</v>
      </c>
      <c r="Z195">
        <f t="shared" si="172"/>
        <v>0</v>
      </c>
      <c r="AA195">
        <f t="shared" si="172"/>
        <v>0</v>
      </c>
      <c r="AB195">
        <f t="shared" si="172"/>
        <v>0</v>
      </c>
      <c r="AC195">
        <f t="shared" si="172"/>
        <v>0</v>
      </c>
      <c r="AD195">
        <f t="shared" si="172"/>
        <v>0</v>
      </c>
      <c r="AE195">
        <f t="shared" si="172"/>
        <v>0</v>
      </c>
      <c r="AF195">
        <f t="shared" si="172"/>
        <v>0</v>
      </c>
      <c r="AG195">
        <f t="shared" ref="AG195:BL195" si="173">AG46</f>
        <v>0</v>
      </c>
      <c r="AH195">
        <f t="shared" si="173"/>
        <v>0</v>
      </c>
      <c r="AI195">
        <f t="shared" si="173"/>
        <v>0</v>
      </c>
      <c r="AJ195">
        <f t="shared" si="173"/>
        <v>0</v>
      </c>
      <c r="AK195">
        <f t="shared" si="173"/>
        <v>0</v>
      </c>
      <c r="AL195">
        <f t="shared" si="173"/>
        <v>0</v>
      </c>
      <c r="AM195">
        <f t="shared" si="173"/>
        <v>0</v>
      </c>
      <c r="AN195">
        <f t="shared" si="173"/>
        <v>0</v>
      </c>
      <c r="AO195">
        <f t="shared" si="173"/>
        <v>0</v>
      </c>
      <c r="AP195">
        <f t="shared" si="173"/>
        <v>0</v>
      </c>
      <c r="AQ195">
        <f t="shared" si="173"/>
        <v>0</v>
      </c>
      <c r="AR195">
        <f t="shared" si="173"/>
        <v>0</v>
      </c>
      <c r="AS195">
        <f t="shared" si="173"/>
        <v>0</v>
      </c>
      <c r="AT195">
        <f t="shared" si="173"/>
        <v>0</v>
      </c>
      <c r="AU195">
        <f t="shared" si="173"/>
        <v>0</v>
      </c>
      <c r="AV195">
        <f t="shared" si="173"/>
        <v>0</v>
      </c>
      <c r="AW195">
        <f t="shared" si="173"/>
        <v>0</v>
      </c>
      <c r="AX195">
        <f t="shared" si="173"/>
        <v>0</v>
      </c>
      <c r="AY195">
        <f t="shared" si="173"/>
        <v>0</v>
      </c>
      <c r="AZ195">
        <f t="shared" si="173"/>
        <v>0</v>
      </c>
      <c r="BA195">
        <f t="shared" si="173"/>
        <v>0</v>
      </c>
      <c r="BB195">
        <f t="shared" si="173"/>
        <v>0</v>
      </c>
      <c r="BC195">
        <f t="shared" si="173"/>
        <v>0</v>
      </c>
      <c r="BD195">
        <f t="shared" si="173"/>
        <v>0</v>
      </c>
      <c r="BE195">
        <f t="shared" si="173"/>
        <v>0</v>
      </c>
      <c r="BF195">
        <f t="shared" si="173"/>
        <v>0</v>
      </c>
      <c r="BG195">
        <f t="shared" si="173"/>
        <v>0</v>
      </c>
      <c r="BH195">
        <f t="shared" si="173"/>
        <v>0</v>
      </c>
      <c r="BI195">
        <f t="shared" si="173"/>
        <v>0</v>
      </c>
      <c r="BJ195">
        <f t="shared" si="173"/>
        <v>0</v>
      </c>
      <c r="BK195">
        <f t="shared" si="173"/>
        <v>0</v>
      </c>
      <c r="BL195">
        <f t="shared" si="173"/>
        <v>0</v>
      </c>
      <c r="BM195">
        <f t="shared" ref="BM195:CR195" si="174">BM46</f>
        <v>0</v>
      </c>
      <c r="BN195">
        <f t="shared" si="174"/>
        <v>0</v>
      </c>
      <c r="BO195">
        <f t="shared" si="174"/>
        <v>0</v>
      </c>
      <c r="BP195">
        <f t="shared" si="174"/>
        <v>0</v>
      </c>
      <c r="BQ195">
        <f t="shared" si="174"/>
        <v>0</v>
      </c>
      <c r="BR195">
        <f t="shared" si="174"/>
        <v>0</v>
      </c>
      <c r="BS195">
        <f t="shared" si="174"/>
        <v>0</v>
      </c>
      <c r="BT195">
        <f t="shared" si="174"/>
        <v>0</v>
      </c>
      <c r="BU195">
        <f t="shared" si="174"/>
        <v>0</v>
      </c>
      <c r="BV195">
        <f t="shared" si="174"/>
        <v>0</v>
      </c>
      <c r="BW195">
        <f t="shared" si="174"/>
        <v>0</v>
      </c>
      <c r="BX195">
        <f t="shared" si="174"/>
        <v>0</v>
      </c>
      <c r="BY195">
        <f t="shared" si="174"/>
        <v>0</v>
      </c>
      <c r="BZ195">
        <f t="shared" si="174"/>
        <v>0</v>
      </c>
      <c r="CA195">
        <f t="shared" si="174"/>
        <v>0</v>
      </c>
      <c r="CB195">
        <f t="shared" si="174"/>
        <v>0</v>
      </c>
      <c r="CC195">
        <f t="shared" si="174"/>
        <v>0</v>
      </c>
      <c r="CD195">
        <f t="shared" si="174"/>
        <v>0</v>
      </c>
      <c r="CE195">
        <f t="shared" si="174"/>
        <v>0</v>
      </c>
      <c r="CF195">
        <f t="shared" si="174"/>
        <v>0</v>
      </c>
      <c r="CG195">
        <f t="shared" si="174"/>
        <v>0</v>
      </c>
      <c r="CH195">
        <f t="shared" si="174"/>
        <v>0</v>
      </c>
      <c r="CI195">
        <f t="shared" si="174"/>
        <v>0</v>
      </c>
      <c r="CJ195">
        <f t="shared" si="174"/>
        <v>0</v>
      </c>
      <c r="CK195">
        <f t="shared" si="174"/>
        <v>0</v>
      </c>
      <c r="CL195">
        <f t="shared" si="174"/>
        <v>0</v>
      </c>
      <c r="CM195">
        <f t="shared" si="174"/>
        <v>0</v>
      </c>
      <c r="CN195">
        <f t="shared" si="174"/>
        <v>0</v>
      </c>
      <c r="CO195">
        <f t="shared" si="174"/>
        <v>0</v>
      </c>
      <c r="CP195">
        <f t="shared" si="174"/>
        <v>0</v>
      </c>
      <c r="CQ195">
        <f t="shared" si="174"/>
        <v>0</v>
      </c>
      <c r="CR195">
        <f t="shared" si="174"/>
        <v>0</v>
      </c>
      <c r="CS195">
        <f t="shared" ref="CS195:DH195" si="175">CS46</f>
        <v>0</v>
      </c>
      <c r="CT195">
        <f t="shared" si="175"/>
        <v>0</v>
      </c>
      <c r="CU195">
        <f t="shared" si="175"/>
        <v>0</v>
      </c>
      <c r="CV195">
        <f t="shared" si="175"/>
        <v>0</v>
      </c>
      <c r="CW195">
        <f t="shared" si="175"/>
        <v>0</v>
      </c>
      <c r="CX195">
        <f t="shared" si="175"/>
        <v>0</v>
      </c>
      <c r="CY195">
        <f t="shared" si="175"/>
        <v>0</v>
      </c>
      <c r="CZ195">
        <f t="shared" si="175"/>
        <v>0</v>
      </c>
      <c r="DA195">
        <f t="shared" si="175"/>
        <v>0</v>
      </c>
      <c r="DB195">
        <f t="shared" si="175"/>
        <v>0</v>
      </c>
      <c r="DC195">
        <f t="shared" si="175"/>
        <v>0</v>
      </c>
      <c r="DD195">
        <f t="shared" si="175"/>
        <v>0</v>
      </c>
      <c r="DE195">
        <f t="shared" si="175"/>
        <v>572</v>
      </c>
      <c r="DF195" t="str">
        <f t="shared" si="175"/>
        <v>Empresa de Apoyo a la Producción de Alimentos</v>
      </c>
      <c r="DG195">
        <f t="shared" si="175"/>
        <v>4583562.7100000009</v>
      </c>
      <c r="DH195">
        <f t="shared" si="175"/>
        <v>0</v>
      </c>
    </row>
    <row r="196" spans="1:112">
      <c r="A196">
        <f t="shared" ref="A196:AF196" si="176">A47</f>
        <v>206</v>
      </c>
      <c r="B196" t="str">
        <f t="shared" si="176"/>
        <v>Instituto Nacional de Estadística</v>
      </c>
      <c r="C196">
        <f t="shared" si="176"/>
        <v>0</v>
      </c>
      <c r="D196">
        <f t="shared" si="176"/>
        <v>0</v>
      </c>
      <c r="E196">
        <f t="shared" si="176"/>
        <v>0</v>
      </c>
      <c r="F196">
        <f t="shared" si="176"/>
        <v>0</v>
      </c>
      <c r="G196">
        <f t="shared" si="176"/>
        <v>0</v>
      </c>
      <c r="H196">
        <f t="shared" si="176"/>
        <v>0</v>
      </c>
      <c r="I196">
        <f t="shared" si="176"/>
        <v>0</v>
      </c>
      <c r="J196">
        <f t="shared" si="176"/>
        <v>13162</v>
      </c>
      <c r="K196">
        <f t="shared" si="176"/>
        <v>0</v>
      </c>
      <c r="L196">
        <f t="shared" si="176"/>
        <v>0</v>
      </c>
      <c r="M196">
        <f t="shared" si="176"/>
        <v>0</v>
      </c>
      <c r="N196">
        <f t="shared" si="176"/>
        <v>0</v>
      </c>
      <c r="O196">
        <f t="shared" si="176"/>
        <v>0</v>
      </c>
      <c r="P196">
        <f t="shared" si="176"/>
        <v>0</v>
      </c>
      <c r="Q196">
        <f t="shared" si="176"/>
        <v>0</v>
      </c>
      <c r="R196">
        <f t="shared" si="176"/>
        <v>0</v>
      </c>
      <c r="S196">
        <f t="shared" si="176"/>
        <v>0</v>
      </c>
      <c r="T196">
        <f t="shared" si="176"/>
        <v>0</v>
      </c>
      <c r="U196">
        <f t="shared" si="176"/>
        <v>0</v>
      </c>
      <c r="V196">
        <f t="shared" si="176"/>
        <v>0</v>
      </c>
      <c r="W196">
        <f t="shared" si="176"/>
        <v>0</v>
      </c>
      <c r="X196">
        <f t="shared" si="176"/>
        <v>0</v>
      </c>
      <c r="Y196">
        <f t="shared" si="176"/>
        <v>0</v>
      </c>
      <c r="Z196">
        <f t="shared" si="176"/>
        <v>0</v>
      </c>
      <c r="AA196">
        <f t="shared" si="176"/>
        <v>0</v>
      </c>
      <c r="AB196">
        <f t="shared" si="176"/>
        <v>0</v>
      </c>
      <c r="AC196">
        <f t="shared" si="176"/>
        <v>0</v>
      </c>
      <c r="AD196">
        <f t="shared" si="176"/>
        <v>0</v>
      </c>
      <c r="AE196">
        <f t="shared" si="176"/>
        <v>0</v>
      </c>
      <c r="AF196">
        <f t="shared" si="176"/>
        <v>0</v>
      </c>
      <c r="AG196">
        <f t="shared" ref="AG196:BL196" si="177">AG47</f>
        <v>0</v>
      </c>
      <c r="AH196">
        <f t="shared" si="177"/>
        <v>0</v>
      </c>
      <c r="AI196">
        <f t="shared" si="177"/>
        <v>0</v>
      </c>
      <c r="AJ196">
        <f t="shared" si="177"/>
        <v>0</v>
      </c>
      <c r="AK196">
        <f t="shared" si="177"/>
        <v>0</v>
      </c>
      <c r="AL196">
        <f t="shared" si="177"/>
        <v>0</v>
      </c>
      <c r="AM196">
        <f t="shared" si="177"/>
        <v>0</v>
      </c>
      <c r="AN196">
        <f t="shared" si="177"/>
        <v>0</v>
      </c>
      <c r="AO196">
        <f t="shared" si="177"/>
        <v>0</v>
      </c>
      <c r="AP196">
        <f t="shared" si="177"/>
        <v>0</v>
      </c>
      <c r="AQ196">
        <f t="shared" si="177"/>
        <v>0</v>
      </c>
      <c r="AR196">
        <f t="shared" si="177"/>
        <v>0</v>
      </c>
      <c r="AS196">
        <f t="shared" si="177"/>
        <v>0</v>
      </c>
      <c r="AT196">
        <f t="shared" si="177"/>
        <v>0</v>
      </c>
      <c r="AU196">
        <f t="shared" si="177"/>
        <v>0</v>
      </c>
      <c r="AV196">
        <f t="shared" si="177"/>
        <v>0</v>
      </c>
      <c r="AW196">
        <f t="shared" si="177"/>
        <v>0</v>
      </c>
      <c r="AX196">
        <f t="shared" si="177"/>
        <v>0</v>
      </c>
      <c r="AY196">
        <f t="shared" si="177"/>
        <v>0</v>
      </c>
      <c r="AZ196">
        <f t="shared" si="177"/>
        <v>0</v>
      </c>
      <c r="BA196">
        <f t="shared" si="177"/>
        <v>0</v>
      </c>
      <c r="BB196">
        <f t="shared" si="177"/>
        <v>0</v>
      </c>
      <c r="BC196">
        <f t="shared" si="177"/>
        <v>0</v>
      </c>
      <c r="BD196">
        <f t="shared" si="177"/>
        <v>0</v>
      </c>
      <c r="BE196">
        <f t="shared" si="177"/>
        <v>0</v>
      </c>
      <c r="BF196">
        <f t="shared" si="177"/>
        <v>0</v>
      </c>
      <c r="BG196">
        <f t="shared" si="177"/>
        <v>0</v>
      </c>
      <c r="BH196">
        <f t="shared" si="177"/>
        <v>0</v>
      </c>
      <c r="BI196">
        <f t="shared" si="177"/>
        <v>0</v>
      </c>
      <c r="BJ196">
        <f t="shared" si="177"/>
        <v>0</v>
      </c>
      <c r="BK196">
        <f t="shared" si="177"/>
        <v>0</v>
      </c>
      <c r="BL196">
        <f t="shared" si="177"/>
        <v>0</v>
      </c>
      <c r="BM196">
        <f t="shared" ref="BM196:CR196" si="178">BM47</f>
        <v>0</v>
      </c>
      <c r="BN196">
        <f t="shared" si="178"/>
        <v>0</v>
      </c>
      <c r="BO196">
        <f t="shared" si="178"/>
        <v>0</v>
      </c>
      <c r="BP196">
        <f t="shared" si="178"/>
        <v>0</v>
      </c>
      <c r="BQ196">
        <f t="shared" si="178"/>
        <v>0</v>
      </c>
      <c r="BR196">
        <f t="shared" si="178"/>
        <v>0</v>
      </c>
      <c r="BS196">
        <f t="shared" si="178"/>
        <v>0</v>
      </c>
      <c r="BT196">
        <f t="shared" si="178"/>
        <v>0</v>
      </c>
      <c r="BU196">
        <f t="shared" si="178"/>
        <v>0</v>
      </c>
      <c r="BV196">
        <f t="shared" si="178"/>
        <v>0</v>
      </c>
      <c r="BW196">
        <f t="shared" si="178"/>
        <v>0</v>
      </c>
      <c r="BX196">
        <f t="shared" si="178"/>
        <v>0</v>
      </c>
      <c r="BY196">
        <f t="shared" si="178"/>
        <v>0</v>
      </c>
      <c r="BZ196">
        <f t="shared" si="178"/>
        <v>0</v>
      </c>
      <c r="CA196">
        <f t="shared" si="178"/>
        <v>0</v>
      </c>
      <c r="CB196">
        <f t="shared" si="178"/>
        <v>0</v>
      </c>
      <c r="CC196">
        <f t="shared" si="178"/>
        <v>0</v>
      </c>
      <c r="CD196">
        <f t="shared" si="178"/>
        <v>0</v>
      </c>
      <c r="CE196">
        <f t="shared" si="178"/>
        <v>0</v>
      </c>
      <c r="CF196">
        <f t="shared" si="178"/>
        <v>0</v>
      </c>
      <c r="CG196">
        <f t="shared" si="178"/>
        <v>0</v>
      </c>
      <c r="CH196">
        <f t="shared" si="178"/>
        <v>0</v>
      </c>
      <c r="CI196">
        <f t="shared" si="178"/>
        <v>0</v>
      </c>
      <c r="CJ196">
        <f t="shared" si="178"/>
        <v>0</v>
      </c>
      <c r="CK196">
        <f t="shared" si="178"/>
        <v>0</v>
      </c>
      <c r="CL196">
        <f t="shared" si="178"/>
        <v>0</v>
      </c>
      <c r="CM196">
        <f t="shared" si="178"/>
        <v>0</v>
      </c>
      <c r="CN196">
        <f t="shared" si="178"/>
        <v>0</v>
      </c>
      <c r="CO196">
        <f t="shared" si="178"/>
        <v>0</v>
      </c>
      <c r="CP196">
        <f t="shared" si="178"/>
        <v>0</v>
      </c>
      <c r="CQ196">
        <f t="shared" si="178"/>
        <v>0</v>
      </c>
      <c r="CR196">
        <f t="shared" si="178"/>
        <v>0</v>
      </c>
      <c r="CS196">
        <f t="shared" ref="CS196:DH196" si="179">CS47</f>
        <v>0</v>
      </c>
      <c r="CT196">
        <f t="shared" si="179"/>
        <v>0</v>
      </c>
      <c r="CU196">
        <f t="shared" si="179"/>
        <v>0</v>
      </c>
      <c r="CV196">
        <f t="shared" si="179"/>
        <v>0</v>
      </c>
      <c r="CW196">
        <f t="shared" si="179"/>
        <v>0</v>
      </c>
      <c r="CX196">
        <f t="shared" si="179"/>
        <v>0</v>
      </c>
      <c r="CY196">
        <f t="shared" si="179"/>
        <v>0</v>
      </c>
      <c r="CZ196">
        <f t="shared" si="179"/>
        <v>0</v>
      </c>
      <c r="DA196">
        <f t="shared" si="179"/>
        <v>0</v>
      </c>
      <c r="DB196">
        <f t="shared" si="179"/>
        <v>0</v>
      </c>
      <c r="DC196">
        <f t="shared" si="179"/>
        <v>0</v>
      </c>
      <c r="DD196">
        <f t="shared" si="179"/>
        <v>0</v>
      </c>
      <c r="DE196">
        <f t="shared" si="179"/>
        <v>378</v>
      </c>
      <c r="DF196" t="str">
        <f t="shared" si="179"/>
        <v>Servicio Nacional Textil</v>
      </c>
      <c r="DG196">
        <f t="shared" si="179"/>
        <v>4485320</v>
      </c>
      <c r="DH196">
        <f t="shared" si="179"/>
        <v>0</v>
      </c>
    </row>
    <row r="197" spans="1:112">
      <c r="A197">
        <f t="shared" ref="A197:AF197" si="180">A48</f>
        <v>53</v>
      </c>
      <c r="B197" t="str">
        <f t="shared" si="180"/>
        <v>Ministerio de Culturas, Descolonización y Despatriarcalización</v>
      </c>
      <c r="C197">
        <f t="shared" si="180"/>
        <v>0</v>
      </c>
      <c r="D197">
        <f t="shared" si="180"/>
        <v>0</v>
      </c>
      <c r="E197">
        <f t="shared" si="180"/>
        <v>0</v>
      </c>
      <c r="F197">
        <f t="shared" si="180"/>
        <v>0</v>
      </c>
      <c r="G197">
        <f t="shared" si="180"/>
        <v>0</v>
      </c>
      <c r="H197">
        <f t="shared" si="180"/>
        <v>32</v>
      </c>
      <c r="I197">
        <f t="shared" si="180"/>
        <v>0</v>
      </c>
      <c r="J197">
        <f t="shared" si="180"/>
        <v>60</v>
      </c>
      <c r="K197">
        <f t="shared" si="180"/>
        <v>0</v>
      </c>
      <c r="L197">
        <f t="shared" si="180"/>
        <v>0</v>
      </c>
      <c r="M197">
        <f t="shared" si="180"/>
        <v>0</v>
      </c>
      <c r="N197">
        <f t="shared" si="180"/>
        <v>0</v>
      </c>
      <c r="O197">
        <f t="shared" si="180"/>
        <v>0</v>
      </c>
      <c r="P197">
        <f t="shared" si="180"/>
        <v>0</v>
      </c>
      <c r="Q197">
        <f t="shared" si="180"/>
        <v>0</v>
      </c>
      <c r="R197">
        <f t="shared" si="180"/>
        <v>0</v>
      </c>
      <c r="S197">
        <f t="shared" si="180"/>
        <v>0</v>
      </c>
      <c r="T197">
        <f t="shared" si="180"/>
        <v>0</v>
      </c>
      <c r="U197">
        <f t="shared" si="180"/>
        <v>0</v>
      </c>
      <c r="V197">
        <f t="shared" si="180"/>
        <v>0</v>
      </c>
      <c r="W197">
        <f t="shared" si="180"/>
        <v>0</v>
      </c>
      <c r="X197">
        <f t="shared" si="180"/>
        <v>0</v>
      </c>
      <c r="Y197">
        <f t="shared" si="180"/>
        <v>0</v>
      </c>
      <c r="Z197">
        <f t="shared" si="180"/>
        <v>0</v>
      </c>
      <c r="AA197">
        <f t="shared" si="180"/>
        <v>0</v>
      </c>
      <c r="AB197">
        <f t="shared" si="180"/>
        <v>0</v>
      </c>
      <c r="AC197">
        <f t="shared" si="180"/>
        <v>0</v>
      </c>
      <c r="AD197">
        <f t="shared" si="180"/>
        <v>0</v>
      </c>
      <c r="AE197">
        <f t="shared" si="180"/>
        <v>0</v>
      </c>
      <c r="AF197">
        <f t="shared" si="180"/>
        <v>0</v>
      </c>
      <c r="AG197">
        <f t="shared" ref="AG197:BL197" si="181">AG48</f>
        <v>0</v>
      </c>
      <c r="AH197">
        <f t="shared" si="181"/>
        <v>0</v>
      </c>
      <c r="AI197">
        <f t="shared" si="181"/>
        <v>0</v>
      </c>
      <c r="AJ197">
        <f t="shared" si="181"/>
        <v>0</v>
      </c>
      <c r="AK197">
        <f t="shared" si="181"/>
        <v>0</v>
      </c>
      <c r="AL197">
        <f t="shared" si="181"/>
        <v>0</v>
      </c>
      <c r="AM197">
        <f t="shared" si="181"/>
        <v>0</v>
      </c>
      <c r="AN197">
        <f t="shared" si="181"/>
        <v>0</v>
      </c>
      <c r="AO197">
        <f t="shared" si="181"/>
        <v>0</v>
      </c>
      <c r="AP197">
        <f t="shared" si="181"/>
        <v>0</v>
      </c>
      <c r="AQ197">
        <f t="shared" si="181"/>
        <v>0</v>
      </c>
      <c r="AR197">
        <f t="shared" si="181"/>
        <v>0</v>
      </c>
      <c r="AS197">
        <f t="shared" si="181"/>
        <v>0</v>
      </c>
      <c r="AT197">
        <f t="shared" si="181"/>
        <v>0</v>
      </c>
      <c r="AU197">
        <f t="shared" si="181"/>
        <v>0</v>
      </c>
      <c r="AV197">
        <f t="shared" si="181"/>
        <v>0</v>
      </c>
      <c r="AW197">
        <f t="shared" si="181"/>
        <v>0</v>
      </c>
      <c r="AX197">
        <f t="shared" si="181"/>
        <v>0</v>
      </c>
      <c r="AY197">
        <f t="shared" si="181"/>
        <v>0</v>
      </c>
      <c r="AZ197">
        <f t="shared" si="181"/>
        <v>0</v>
      </c>
      <c r="BA197">
        <f t="shared" si="181"/>
        <v>0</v>
      </c>
      <c r="BB197">
        <f t="shared" si="181"/>
        <v>0</v>
      </c>
      <c r="BC197">
        <f t="shared" si="181"/>
        <v>0</v>
      </c>
      <c r="BD197">
        <f t="shared" si="181"/>
        <v>0</v>
      </c>
      <c r="BE197">
        <f t="shared" si="181"/>
        <v>0</v>
      </c>
      <c r="BF197">
        <f t="shared" si="181"/>
        <v>0</v>
      </c>
      <c r="BG197">
        <f t="shared" si="181"/>
        <v>0</v>
      </c>
      <c r="BH197">
        <f t="shared" si="181"/>
        <v>0</v>
      </c>
      <c r="BI197">
        <f t="shared" si="181"/>
        <v>0</v>
      </c>
      <c r="BJ197">
        <f t="shared" si="181"/>
        <v>0</v>
      </c>
      <c r="BK197">
        <f t="shared" si="181"/>
        <v>0</v>
      </c>
      <c r="BL197">
        <f t="shared" si="181"/>
        <v>0</v>
      </c>
      <c r="BM197">
        <f t="shared" ref="BM197:CR197" si="182">BM48</f>
        <v>0</v>
      </c>
      <c r="BN197">
        <f t="shared" si="182"/>
        <v>0</v>
      </c>
      <c r="BO197">
        <f t="shared" si="182"/>
        <v>0</v>
      </c>
      <c r="BP197">
        <f t="shared" si="182"/>
        <v>0</v>
      </c>
      <c r="BQ197">
        <f t="shared" si="182"/>
        <v>0</v>
      </c>
      <c r="BR197">
        <f t="shared" si="182"/>
        <v>0</v>
      </c>
      <c r="BS197">
        <f t="shared" si="182"/>
        <v>0</v>
      </c>
      <c r="BT197">
        <f t="shared" si="182"/>
        <v>0</v>
      </c>
      <c r="BU197">
        <f t="shared" si="182"/>
        <v>0</v>
      </c>
      <c r="BV197">
        <f t="shared" si="182"/>
        <v>0</v>
      </c>
      <c r="BW197">
        <f t="shared" si="182"/>
        <v>0</v>
      </c>
      <c r="BX197">
        <f t="shared" si="182"/>
        <v>0</v>
      </c>
      <c r="BY197">
        <f t="shared" si="182"/>
        <v>0</v>
      </c>
      <c r="BZ197">
        <f t="shared" si="182"/>
        <v>0</v>
      </c>
      <c r="CA197">
        <f t="shared" si="182"/>
        <v>0</v>
      </c>
      <c r="CB197">
        <f t="shared" si="182"/>
        <v>0</v>
      </c>
      <c r="CC197">
        <f t="shared" si="182"/>
        <v>0</v>
      </c>
      <c r="CD197">
        <f t="shared" si="182"/>
        <v>0</v>
      </c>
      <c r="CE197">
        <f t="shared" si="182"/>
        <v>0</v>
      </c>
      <c r="CF197">
        <f t="shared" si="182"/>
        <v>0</v>
      </c>
      <c r="CG197">
        <f t="shared" si="182"/>
        <v>0</v>
      </c>
      <c r="CH197">
        <f t="shared" si="182"/>
        <v>0</v>
      </c>
      <c r="CI197">
        <f t="shared" si="182"/>
        <v>0</v>
      </c>
      <c r="CJ197">
        <f t="shared" si="182"/>
        <v>0</v>
      </c>
      <c r="CK197">
        <f t="shared" si="182"/>
        <v>0</v>
      </c>
      <c r="CL197">
        <f t="shared" si="182"/>
        <v>0</v>
      </c>
      <c r="CM197">
        <f t="shared" si="182"/>
        <v>0</v>
      </c>
      <c r="CN197">
        <f t="shared" si="182"/>
        <v>0</v>
      </c>
      <c r="CO197">
        <f t="shared" si="182"/>
        <v>0</v>
      </c>
      <c r="CP197">
        <f t="shared" si="182"/>
        <v>0</v>
      </c>
      <c r="CQ197">
        <f t="shared" si="182"/>
        <v>0</v>
      </c>
      <c r="CR197">
        <f t="shared" si="182"/>
        <v>0</v>
      </c>
      <c r="CS197">
        <f t="shared" ref="CS197:DH197" si="183">CS48</f>
        <v>0</v>
      </c>
      <c r="CT197">
        <f t="shared" si="183"/>
        <v>0</v>
      </c>
      <c r="CU197">
        <f t="shared" si="183"/>
        <v>0</v>
      </c>
      <c r="CV197">
        <f t="shared" si="183"/>
        <v>0</v>
      </c>
      <c r="CW197">
        <f t="shared" si="183"/>
        <v>0</v>
      </c>
      <c r="CX197">
        <f t="shared" si="183"/>
        <v>0</v>
      </c>
      <c r="CY197">
        <f t="shared" si="183"/>
        <v>0</v>
      </c>
      <c r="CZ197">
        <f t="shared" si="183"/>
        <v>0</v>
      </c>
      <c r="DA197">
        <f t="shared" si="183"/>
        <v>0</v>
      </c>
      <c r="DB197">
        <f t="shared" si="183"/>
        <v>0</v>
      </c>
      <c r="DC197">
        <f t="shared" si="183"/>
        <v>0</v>
      </c>
      <c r="DD197">
        <f t="shared" si="183"/>
        <v>0</v>
      </c>
      <c r="DE197">
        <f t="shared" si="183"/>
        <v>525</v>
      </c>
      <c r="DF197" t="str">
        <f t="shared" si="183"/>
        <v>Transportes Aéreos Bolivianos</v>
      </c>
      <c r="DG197">
        <f t="shared" si="183"/>
        <v>2854403.2</v>
      </c>
      <c r="DH197">
        <f t="shared" si="183"/>
        <v>0</v>
      </c>
    </row>
    <row r="198" spans="1:112">
      <c r="A198">
        <f t="shared" ref="A198:AF198" si="184">A49</f>
        <v>514</v>
      </c>
      <c r="B198" t="str">
        <f t="shared" si="184"/>
        <v>Empresa Nacional de Electricidad</v>
      </c>
      <c r="C198">
        <f t="shared" si="184"/>
        <v>0</v>
      </c>
      <c r="D198">
        <f t="shared" si="184"/>
        <v>0</v>
      </c>
      <c r="E198">
        <f t="shared" si="184"/>
        <v>0</v>
      </c>
      <c r="F198">
        <f t="shared" si="184"/>
        <v>0</v>
      </c>
      <c r="G198">
        <f t="shared" si="184"/>
        <v>0</v>
      </c>
      <c r="H198">
        <f t="shared" si="184"/>
        <v>0</v>
      </c>
      <c r="I198">
        <f t="shared" si="184"/>
        <v>60</v>
      </c>
      <c r="J198">
        <f t="shared" si="184"/>
        <v>308466685.97000003</v>
      </c>
      <c r="K198">
        <f t="shared" si="184"/>
        <v>0</v>
      </c>
      <c r="L198">
        <f t="shared" si="184"/>
        <v>0</v>
      </c>
      <c r="M198">
        <f t="shared" si="184"/>
        <v>0</v>
      </c>
      <c r="N198">
        <f t="shared" si="184"/>
        <v>0</v>
      </c>
      <c r="O198">
        <f t="shared" si="184"/>
        <v>0</v>
      </c>
      <c r="P198">
        <f t="shared" si="184"/>
        <v>0</v>
      </c>
      <c r="Q198">
        <f t="shared" si="184"/>
        <v>0</v>
      </c>
      <c r="R198">
        <f t="shared" si="184"/>
        <v>0</v>
      </c>
      <c r="S198">
        <f t="shared" si="184"/>
        <v>0</v>
      </c>
      <c r="T198">
        <f t="shared" si="184"/>
        <v>0</v>
      </c>
      <c r="U198">
        <f t="shared" si="184"/>
        <v>0</v>
      </c>
      <c r="V198">
        <f t="shared" si="184"/>
        <v>0</v>
      </c>
      <c r="W198">
        <f t="shared" si="184"/>
        <v>0</v>
      </c>
      <c r="X198">
        <f t="shared" si="184"/>
        <v>0</v>
      </c>
      <c r="Y198">
        <f t="shared" si="184"/>
        <v>0</v>
      </c>
      <c r="Z198">
        <f t="shared" si="184"/>
        <v>0</v>
      </c>
      <c r="AA198">
        <f t="shared" si="184"/>
        <v>0</v>
      </c>
      <c r="AB198">
        <f t="shared" si="184"/>
        <v>0</v>
      </c>
      <c r="AC198">
        <f t="shared" si="184"/>
        <v>0</v>
      </c>
      <c r="AD198">
        <f t="shared" si="184"/>
        <v>0</v>
      </c>
      <c r="AE198">
        <f t="shared" si="184"/>
        <v>0</v>
      </c>
      <c r="AF198">
        <f t="shared" si="184"/>
        <v>0</v>
      </c>
      <c r="AG198">
        <f t="shared" ref="AG198:BL198" si="185">AG49</f>
        <v>0</v>
      </c>
      <c r="AH198">
        <f t="shared" si="185"/>
        <v>0</v>
      </c>
      <c r="AI198">
        <f t="shared" si="185"/>
        <v>0</v>
      </c>
      <c r="AJ198">
        <f t="shared" si="185"/>
        <v>0</v>
      </c>
      <c r="AK198">
        <f t="shared" si="185"/>
        <v>0</v>
      </c>
      <c r="AL198">
        <f t="shared" si="185"/>
        <v>0</v>
      </c>
      <c r="AM198">
        <f t="shared" si="185"/>
        <v>0</v>
      </c>
      <c r="AN198">
        <f t="shared" si="185"/>
        <v>0</v>
      </c>
      <c r="AO198">
        <f t="shared" si="185"/>
        <v>0</v>
      </c>
      <c r="AP198">
        <f t="shared" si="185"/>
        <v>0</v>
      </c>
      <c r="AQ198">
        <f t="shared" si="185"/>
        <v>0</v>
      </c>
      <c r="AR198">
        <f t="shared" si="185"/>
        <v>0</v>
      </c>
      <c r="AS198">
        <f t="shared" si="185"/>
        <v>0</v>
      </c>
      <c r="AT198">
        <f t="shared" si="185"/>
        <v>0</v>
      </c>
      <c r="AU198">
        <f t="shared" si="185"/>
        <v>0</v>
      </c>
      <c r="AV198">
        <f t="shared" si="185"/>
        <v>0</v>
      </c>
      <c r="AW198">
        <f t="shared" si="185"/>
        <v>0</v>
      </c>
      <c r="AX198">
        <f t="shared" si="185"/>
        <v>0</v>
      </c>
      <c r="AY198">
        <f t="shared" si="185"/>
        <v>0</v>
      </c>
      <c r="AZ198">
        <f t="shared" si="185"/>
        <v>0</v>
      </c>
      <c r="BA198">
        <f t="shared" si="185"/>
        <v>0</v>
      </c>
      <c r="BB198">
        <f t="shared" si="185"/>
        <v>0</v>
      </c>
      <c r="BC198">
        <f t="shared" si="185"/>
        <v>0</v>
      </c>
      <c r="BD198">
        <f t="shared" si="185"/>
        <v>0</v>
      </c>
      <c r="BE198">
        <f t="shared" si="185"/>
        <v>0</v>
      </c>
      <c r="BF198">
        <f t="shared" si="185"/>
        <v>0</v>
      </c>
      <c r="BG198">
        <f t="shared" si="185"/>
        <v>0</v>
      </c>
      <c r="BH198">
        <f t="shared" si="185"/>
        <v>0</v>
      </c>
      <c r="BI198">
        <f t="shared" si="185"/>
        <v>0</v>
      </c>
      <c r="BJ198">
        <f t="shared" si="185"/>
        <v>0</v>
      </c>
      <c r="BK198">
        <f t="shared" si="185"/>
        <v>0</v>
      </c>
      <c r="BL198">
        <f t="shared" si="185"/>
        <v>0</v>
      </c>
      <c r="BM198">
        <f t="shared" ref="BM198:CR198" si="186">BM49</f>
        <v>0</v>
      </c>
      <c r="BN198">
        <f t="shared" si="186"/>
        <v>0</v>
      </c>
      <c r="BO198">
        <f t="shared" si="186"/>
        <v>0</v>
      </c>
      <c r="BP198">
        <f t="shared" si="186"/>
        <v>0</v>
      </c>
      <c r="BQ198">
        <f t="shared" si="186"/>
        <v>0</v>
      </c>
      <c r="BR198">
        <f t="shared" si="186"/>
        <v>0</v>
      </c>
      <c r="BS198">
        <f t="shared" si="186"/>
        <v>0</v>
      </c>
      <c r="BT198">
        <f t="shared" si="186"/>
        <v>0</v>
      </c>
      <c r="BU198">
        <f t="shared" si="186"/>
        <v>0</v>
      </c>
      <c r="BV198">
        <f t="shared" si="186"/>
        <v>0</v>
      </c>
      <c r="BW198">
        <f t="shared" si="186"/>
        <v>0</v>
      </c>
      <c r="BX198">
        <f t="shared" si="186"/>
        <v>0</v>
      </c>
      <c r="BY198">
        <f t="shared" si="186"/>
        <v>0</v>
      </c>
      <c r="BZ198">
        <f t="shared" si="186"/>
        <v>0</v>
      </c>
      <c r="CA198">
        <f t="shared" si="186"/>
        <v>0</v>
      </c>
      <c r="CB198">
        <f t="shared" si="186"/>
        <v>0</v>
      </c>
      <c r="CC198">
        <f t="shared" si="186"/>
        <v>0</v>
      </c>
      <c r="CD198">
        <f t="shared" si="186"/>
        <v>0</v>
      </c>
      <c r="CE198">
        <f t="shared" si="186"/>
        <v>0</v>
      </c>
      <c r="CF198">
        <f t="shared" si="186"/>
        <v>0</v>
      </c>
      <c r="CG198">
        <f t="shared" si="186"/>
        <v>0</v>
      </c>
      <c r="CH198">
        <f t="shared" si="186"/>
        <v>0</v>
      </c>
      <c r="CI198">
        <f t="shared" si="186"/>
        <v>0</v>
      </c>
      <c r="CJ198">
        <f t="shared" si="186"/>
        <v>0</v>
      </c>
      <c r="CK198">
        <f t="shared" si="186"/>
        <v>0</v>
      </c>
      <c r="CL198">
        <f t="shared" si="186"/>
        <v>0</v>
      </c>
      <c r="CM198">
        <f t="shared" si="186"/>
        <v>0</v>
      </c>
      <c r="CN198">
        <f t="shared" si="186"/>
        <v>0</v>
      </c>
      <c r="CO198">
        <f t="shared" si="186"/>
        <v>0</v>
      </c>
      <c r="CP198">
        <f t="shared" si="186"/>
        <v>0</v>
      </c>
      <c r="CQ198">
        <f t="shared" si="186"/>
        <v>0</v>
      </c>
      <c r="CR198">
        <f t="shared" si="186"/>
        <v>0</v>
      </c>
      <c r="CS198">
        <f t="shared" ref="CS198:DH198" si="187">CS49</f>
        <v>0</v>
      </c>
      <c r="CT198">
        <f t="shared" si="187"/>
        <v>0</v>
      </c>
      <c r="CU198">
        <f t="shared" si="187"/>
        <v>0</v>
      </c>
      <c r="CV198">
        <f t="shared" si="187"/>
        <v>0</v>
      </c>
      <c r="CW198">
        <f t="shared" si="187"/>
        <v>0</v>
      </c>
      <c r="CX198">
        <f t="shared" si="187"/>
        <v>0</v>
      </c>
      <c r="CY198">
        <f t="shared" si="187"/>
        <v>0</v>
      </c>
      <c r="CZ198">
        <f t="shared" si="187"/>
        <v>0</v>
      </c>
      <c r="DA198">
        <f t="shared" si="187"/>
        <v>0</v>
      </c>
      <c r="DB198">
        <f t="shared" si="187"/>
        <v>0</v>
      </c>
      <c r="DC198">
        <f t="shared" si="187"/>
        <v>0</v>
      </c>
      <c r="DD198">
        <f t="shared" si="187"/>
        <v>0</v>
      </c>
      <c r="DE198">
        <f t="shared" si="187"/>
        <v>594</v>
      </c>
      <c r="DF198" t="str">
        <f t="shared" si="187"/>
        <v>Administración de Servicios Portuarios - Bolivia</v>
      </c>
      <c r="DG198">
        <f t="shared" si="187"/>
        <v>13776239.800000019</v>
      </c>
      <c r="DH198">
        <f t="shared" si="187"/>
        <v>0</v>
      </c>
    </row>
    <row r="199" spans="1:112">
      <c r="A199">
        <f t="shared" ref="A199:AF199" si="188">A50</f>
        <v>862</v>
      </c>
      <c r="B199" t="str">
        <f t="shared" si="188"/>
        <v>Fondo Nacional de Desarrollo Regional</v>
      </c>
      <c r="C199">
        <f t="shared" si="188"/>
        <v>0</v>
      </c>
      <c r="D199">
        <f t="shared" si="188"/>
        <v>5453.6100000000006</v>
      </c>
      <c r="E199">
        <f t="shared" si="188"/>
        <v>0</v>
      </c>
      <c r="F199">
        <f t="shared" si="188"/>
        <v>0.09</v>
      </c>
      <c r="G199">
        <f t="shared" si="188"/>
        <v>0</v>
      </c>
      <c r="H199">
        <f t="shared" si="188"/>
        <v>4095.7299999999996</v>
      </c>
      <c r="I199">
        <f t="shared" si="188"/>
        <v>0</v>
      </c>
      <c r="J199">
        <f t="shared" si="188"/>
        <v>2493945.1800000002</v>
      </c>
      <c r="K199">
        <f t="shared" si="188"/>
        <v>0</v>
      </c>
      <c r="L199">
        <f t="shared" si="188"/>
        <v>0</v>
      </c>
      <c r="M199">
        <f t="shared" si="188"/>
        <v>0</v>
      </c>
      <c r="N199">
        <f t="shared" si="188"/>
        <v>0</v>
      </c>
      <c r="O199">
        <f t="shared" si="188"/>
        <v>0</v>
      </c>
      <c r="P199">
        <f t="shared" si="188"/>
        <v>0</v>
      </c>
      <c r="Q199">
        <f t="shared" si="188"/>
        <v>0</v>
      </c>
      <c r="R199">
        <f t="shared" si="188"/>
        <v>0</v>
      </c>
      <c r="S199">
        <f t="shared" si="188"/>
        <v>0</v>
      </c>
      <c r="T199">
        <f t="shared" si="188"/>
        <v>0</v>
      </c>
      <c r="U199">
        <f t="shared" si="188"/>
        <v>0</v>
      </c>
      <c r="V199">
        <f t="shared" si="188"/>
        <v>0</v>
      </c>
      <c r="W199">
        <f t="shared" si="188"/>
        <v>0</v>
      </c>
      <c r="X199">
        <f t="shared" si="188"/>
        <v>0</v>
      </c>
      <c r="Y199">
        <f t="shared" si="188"/>
        <v>0</v>
      </c>
      <c r="Z199">
        <f t="shared" si="188"/>
        <v>0</v>
      </c>
      <c r="AA199">
        <f t="shared" si="188"/>
        <v>0</v>
      </c>
      <c r="AB199">
        <f t="shared" si="188"/>
        <v>0</v>
      </c>
      <c r="AC199">
        <f t="shared" si="188"/>
        <v>0</v>
      </c>
      <c r="AD199">
        <f t="shared" si="188"/>
        <v>0</v>
      </c>
      <c r="AE199">
        <f t="shared" si="188"/>
        <v>0</v>
      </c>
      <c r="AF199">
        <f t="shared" si="188"/>
        <v>0</v>
      </c>
      <c r="AG199">
        <f t="shared" ref="AG199:BL199" si="189">AG50</f>
        <v>0</v>
      </c>
      <c r="AH199">
        <f t="shared" si="189"/>
        <v>0</v>
      </c>
      <c r="AI199">
        <f t="shared" si="189"/>
        <v>0</v>
      </c>
      <c r="AJ199">
        <f t="shared" si="189"/>
        <v>0</v>
      </c>
      <c r="AK199">
        <f t="shared" si="189"/>
        <v>0</v>
      </c>
      <c r="AL199">
        <f t="shared" si="189"/>
        <v>0</v>
      </c>
      <c r="AM199">
        <f t="shared" si="189"/>
        <v>0</v>
      </c>
      <c r="AN199">
        <f t="shared" si="189"/>
        <v>0</v>
      </c>
      <c r="AO199">
        <f t="shared" si="189"/>
        <v>0</v>
      </c>
      <c r="AP199">
        <f t="shared" si="189"/>
        <v>0</v>
      </c>
      <c r="AQ199">
        <f t="shared" si="189"/>
        <v>0</v>
      </c>
      <c r="AR199">
        <f t="shared" si="189"/>
        <v>0</v>
      </c>
      <c r="AS199">
        <f t="shared" si="189"/>
        <v>0</v>
      </c>
      <c r="AT199">
        <f t="shared" si="189"/>
        <v>0</v>
      </c>
      <c r="AU199">
        <f t="shared" si="189"/>
        <v>0</v>
      </c>
      <c r="AV199">
        <f t="shared" si="189"/>
        <v>0</v>
      </c>
      <c r="AW199">
        <f t="shared" si="189"/>
        <v>0</v>
      </c>
      <c r="AX199">
        <f t="shared" si="189"/>
        <v>0</v>
      </c>
      <c r="AY199">
        <f t="shared" si="189"/>
        <v>0</v>
      </c>
      <c r="AZ199">
        <f t="shared" si="189"/>
        <v>0</v>
      </c>
      <c r="BA199">
        <f t="shared" si="189"/>
        <v>0</v>
      </c>
      <c r="BB199">
        <f t="shared" si="189"/>
        <v>0</v>
      </c>
      <c r="BC199">
        <f t="shared" si="189"/>
        <v>0</v>
      </c>
      <c r="BD199">
        <f t="shared" si="189"/>
        <v>0</v>
      </c>
      <c r="BE199">
        <f t="shared" si="189"/>
        <v>0</v>
      </c>
      <c r="BF199">
        <f t="shared" si="189"/>
        <v>0</v>
      </c>
      <c r="BG199">
        <f t="shared" si="189"/>
        <v>0</v>
      </c>
      <c r="BH199">
        <f t="shared" si="189"/>
        <v>0</v>
      </c>
      <c r="BI199">
        <f t="shared" si="189"/>
        <v>0</v>
      </c>
      <c r="BJ199">
        <f t="shared" si="189"/>
        <v>0</v>
      </c>
      <c r="BK199">
        <f t="shared" si="189"/>
        <v>0</v>
      </c>
      <c r="BL199">
        <f t="shared" si="189"/>
        <v>0</v>
      </c>
      <c r="BM199">
        <f t="shared" ref="BM199:CR199" si="190">BM50</f>
        <v>0</v>
      </c>
      <c r="BN199">
        <f t="shared" si="190"/>
        <v>0</v>
      </c>
      <c r="BO199">
        <f t="shared" si="190"/>
        <v>0</v>
      </c>
      <c r="BP199">
        <f t="shared" si="190"/>
        <v>0</v>
      </c>
      <c r="BQ199">
        <f t="shared" si="190"/>
        <v>0</v>
      </c>
      <c r="BR199">
        <f t="shared" si="190"/>
        <v>0</v>
      </c>
      <c r="BS199">
        <f t="shared" si="190"/>
        <v>0</v>
      </c>
      <c r="BT199">
        <f t="shared" si="190"/>
        <v>0</v>
      </c>
      <c r="BU199">
        <f t="shared" si="190"/>
        <v>0</v>
      </c>
      <c r="BV199">
        <f t="shared" si="190"/>
        <v>0</v>
      </c>
      <c r="BW199">
        <f t="shared" si="190"/>
        <v>0</v>
      </c>
      <c r="BX199">
        <f t="shared" si="190"/>
        <v>0</v>
      </c>
      <c r="BY199">
        <f t="shared" si="190"/>
        <v>0</v>
      </c>
      <c r="BZ199">
        <f t="shared" si="190"/>
        <v>0</v>
      </c>
      <c r="CA199">
        <f t="shared" si="190"/>
        <v>0</v>
      </c>
      <c r="CB199">
        <f t="shared" si="190"/>
        <v>0</v>
      </c>
      <c r="CC199">
        <f t="shared" si="190"/>
        <v>0</v>
      </c>
      <c r="CD199">
        <f t="shared" si="190"/>
        <v>0</v>
      </c>
      <c r="CE199">
        <f t="shared" si="190"/>
        <v>0</v>
      </c>
      <c r="CF199">
        <f t="shared" si="190"/>
        <v>0</v>
      </c>
      <c r="CG199">
        <f t="shared" si="190"/>
        <v>0</v>
      </c>
      <c r="CH199">
        <f t="shared" si="190"/>
        <v>0</v>
      </c>
      <c r="CI199">
        <f t="shared" si="190"/>
        <v>0</v>
      </c>
      <c r="CJ199">
        <f t="shared" si="190"/>
        <v>0</v>
      </c>
      <c r="CK199">
        <f t="shared" si="190"/>
        <v>0</v>
      </c>
      <c r="CL199">
        <f t="shared" si="190"/>
        <v>0</v>
      </c>
      <c r="CM199">
        <f t="shared" si="190"/>
        <v>0</v>
      </c>
      <c r="CN199">
        <f t="shared" si="190"/>
        <v>0</v>
      </c>
      <c r="CO199">
        <f t="shared" si="190"/>
        <v>0</v>
      </c>
      <c r="CP199">
        <f t="shared" si="190"/>
        <v>0</v>
      </c>
      <c r="CQ199">
        <f t="shared" si="190"/>
        <v>0</v>
      </c>
      <c r="CR199">
        <f t="shared" si="190"/>
        <v>0</v>
      </c>
      <c r="CS199">
        <f t="shared" ref="CS199:DH199" si="191">CS50</f>
        <v>0</v>
      </c>
      <c r="CT199">
        <f t="shared" si="191"/>
        <v>0</v>
      </c>
      <c r="CU199">
        <f t="shared" si="191"/>
        <v>0</v>
      </c>
      <c r="CV199">
        <f t="shared" si="191"/>
        <v>0</v>
      </c>
      <c r="CW199">
        <f t="shared" si="191"/>
        <v>0</v>
      </c>
      <c r="CX199">
        <f t="shared" si="191"/>
        <v>0</v>
      </c>
      <c r="CY199">
        <f t="shared" si="191"/>
        <v>0</v>
      </c>
      <c r="CZ199">
        <f t="shared" si="191"/>
        <v>0</v>
      </c>
      <c r="DA199">
        <f t="shared" si="191"/>
        <v>0</v>
      </c>
      <c r="DB199">
        <f t="shared" si="191"/>
        <v>0</v>
      </c>
      <c r="DC199">
        <f t="shared" si="191"/>
        <v>0</v>
      </c>
      <c r="DD199">
        <f t="shared" si="191"/>
        <v>0</v>
      </c>
      <c r="DE199">
        <f t="shared" si="191"/>
        <v>267</v>
      </c>
      <c r="DF199" t="str">
        <f t="shared" si="191"/>
        <v>Direc. Dptal. de Educación Cochabamba</v>
      </c>
      <c r="DG199">
        <f t="shared" si="191"/>
        <v>1504800</v>
      </c>
      <c r="DH199">
        <f t="shared" si="191"/>
        <v>0</v>
      </c>
    </row>
    <row r="200" spans="1:112">
      <c r="A200">
        <f t="shared" ref="A200:AF200" si="192">A51</f>
        <v>70</v>
      </c>
      <c r="B200" t="str">
        <f t="shared" si="192"/>
        <v>Ministerio de Trabajo, Empleo y Previsión Social</v>
      </c>
      <c r="C200">
        <f t="shared" si="192"/>
        <v>0</v>
      </c>
      <c r="D200">
        <f t="shared" si="192"/>
        <v>0</v>
      </c>
      <c r="E200">
        <f t="shared" si="192"/>
        <v>0</v>
      </c>
      <c r="F200">
        <f t="shared" si="192"/>
        <v>0</v>
      </c>
      <c r="G200">
        <f t="shared" si="192"/>
        <v>0</v>
      </c>
      <c r="H200">
        <f t="shared" si="192"/>
        <v>0</v>
      </c>
      <c r="I200">
        <f t="shared" si="192"/>
        <v>0</v>
      </c>
      <c r="J200">
        <f t="shared" si="192"/>
        <v>3094.5</v>
      </c>
      <c r="K200">
        <f t="shared" si="192"/>
        <v>0</v>
      </c>
      <c r="L200">
        <f t="shared" si="192"/>
        <v>0</v>
      </c>
      <c r="M200">
        <f t="shared" si="192"/>
        <v>0</v>
      </c>
      <c r="N200">
        <f t="shared" si="192"/>
        <v>0</v>
      </c>
      <c r="O200">
        <f t="shared" si="192"/>
        <v>0</v>
      </c>
      <c r="P200">
        <f t="shared" si="192"/>
        <v>0</v>
      </c>
      <c r="Q200">
        <f t="shared" si="192"/>
        <v>0</v>
      </c>
      <c r="R200">
        <f t="shared" si="192"/>
        <v>0</v>
      </c>
      <c r="S200">
        <f t="shared" si="192"/>
        <v>0</v>
      </c>
      <c r="T200">
        <f t="shared" si="192"/>
        <v>0</v>
      </c>
      <c r="U200">
        <f t="shared" si="192"/>
        <v>0</v>
      </c>
      <c r="V200">
        <f t="shared" si="192"/>
        <v>0</v>
      </c>
      <c r="W200">
        <f t="shared" si="192"/>
        <v>0</v>
      </c>
      <c r="X200">
        <f t="shared" si="192"/>
        <v>0</v>
      </c>
      <c r="Y200">
        <f t="shared" si="192"/>
        <v>0</v>
      </c>
      <c r="Z200">
        <f t="shared" si="192"/>
        <v>0</v>
      </c>
      <c r="AA200">
        <f t="shared" si="192"/>
        <v>0</v>
      </c>
      <c r="AB200">
        <f t="shared" si="192"/>
        <v>0</v>
      </c>
      <c r="AC200">
        <f t="shared" si="192"/>
        <v>0</v>
      </c>
      <c r="AD200">
        <f t="shared" si="192"/>
        <v>0</v>
      </c>
      <c r="AE200">
        <f t="shared" si="192"/>
        <v>0</v>
      </c>
      <c r="AF200">
        <f t="shared" si="192"/>
        <v>0</v>
      </c>
      <c r="AG200">
        <f t="shared" ref="AG200:BL200" si="193">AG51</f>
        <v>0</v>
      </c>
      <c r="AH200">
        <f t="shared" si="193"/>
        <v>0</v>
      </c>
      <c r="AI200">
        <f t="shared" si="193"/>
        <v>0</v>
      </c>
      <c r="AJ200">
        <f t="shared" si="193"/>
        <v>0</v>
      </c>
      <c r="AK200">
        <f t="shared" si="193"/>
        <v>0</v>
      </c>
      <c r="AL200">
        <f t="shared" si="193"/>
        <v>0</v>
      </c>
      <c r="AM200">
        <f t="shared" si="193"/>
        <v>0</v>
      </c>
      <c r="AN200">
        <f t="shared" si="193"/>
        <v>0</v>
      </c>
      <c r="AO200">
        <f t="shared" si="193"/>
        <v>0</v>
      </c>
      <c r="AP200">
        <f t="shared" si="193"/>
        <v>0</v>
      </c>
      <c r="AQ200">
        <f t="shared" si="193"/>
        <v>0</v>
      </c>
      <c r="AR200">
        <f t="shared" si="193"/>
        <v>0</v>
      </c>
      <c r="AS200">
        <f t="shared" si="193"/>
        <v>0</v>
      </c>
      <c r="AT200">
        <f t="shared" si="193"/>
        <v>0</v>
      </c>
      <c r="AU200">
        <f t="shared" si="193"/>
        <v>0</v>
      </c>
      <c r="AV200">
        <f t="shared" si="193"/>
        <v>0</v>
      </c>
      <c r="AW200">
        <f t="shared" si="193"/>
        <v>0</v>
      </c>
      <c r="AX200">
        <f t="shared" si="193"/>
        <v>0</v>
      </c>
      <c r="AY200">
        <f t="shared" si="193"/>
        <v>0</v>
      </c>
      <c r="AZ200">
        <f t="shared" si="193"/>
        <v>0</v>
      </c>
      <c r="BA200">
        <f t="shared" si="193"/>
        <v>0</v>
      </c>
      <c r="BB200">
        <f t="shared" si="193"/>
        <v>0</v>
      </c>
      <c r="BC200">
        <f t="shared" si="193"/>
        <v>0</v>
      </c>
      <c r="BD200">
        <f t="shared" si="193"/>
        <v>0</v>
      </c>
      <c r="BE200">
        <f t="shared" si="193"/>
        <v>0</v>
      </c>
      <c r="BF200">
        <f t="shared" si="193"/>
        <v>0</v>
      </c>
      <c r="BG200">
        <f t="shared" si="193"/>
        <v>0</v>
      </c>
      <c r="BH200">
        <f t="shared" si="193"/>
        <v>0</v>
      </c>
      <c r="BI200">
        <f t="shared" si="193"/>
        <v>0</v>
      </c>
      <c r="BJ200">
        <f t="shared" si="193"/>
        <v>0</v>
      </c>
      <c r="BK200">
        <f t="shared" si="193"/>
        <v>0</v>
      </c>
      <c r="BL200">
        <f t="shared" si="193"/>
        <v>0</v>
      </c>
      <c r="BM200">
        <f t="shared" ref="BM200:CR200" si="194">BM51</f>
        <v>0</v>
      </c>
      <c r="BN200">
        <f t="shared" si="194"/>
        <v>0</v>
      </c>
      <c r="BO200">
        <f t="shared" si="194"/>
        <v>0</v>
      </c>
      <c r="BP200">
        <f t="shared" si="194"/>
        <v>0</v>
      </c>
      <c r="BQ200">
        <f t="shared" si="194"/>
        <v>0</v>
      </c>
      <c r="BR200">
        <f t="shared" si="194"/>
        <v>0</v>
      </c>
      <c r="BS200">
        <f t="shared" si="194"/>
        <v>0</v>
      </c>
      <c r="BT200">
        <f t="shared" si="194"/>
        <v>0</v>
      </c>
      <c r="BU200">
        <f t="shared" si="194"/>
        <v>0</v>
      </c>
      <c r="BV200">
        <f t="shared" si="194"/>
        <v>0</v>
      </c>
      <c r="BW200">
        <f t="shared" si="194"/>
        <v>0</v>
      </c>
      <c r="BX200">
        <f t="shared" si="194"/>
        <v>0</v>
      </c>
      <c r="BY200">
        <f t="shared" si="194"/>
        <v>0</v>
      </c>
      <c r="BZ200">
        <f t="shared" si="194"/>
        <v>0</v>
      </c>
      <c r="CA200">
        <f t="shared" si="194"/>
        <v>0</v>
      </c>
      <c r="CB200">
        <f t="shared" si="194"/>
        <v>0</v>
      </c>
      <c r="CC200">
        <f t="shared" si="194"/>
        <v>0</v>
      </c>
      <c r="CD200">
        <f t="shared" si="194"/>
        <v>0</v>
      </c>
      <c r="CE200">
        <f t="shared" si="194"/>
        <v>0</v>
      </c>
      <c r="CF200">
        <f t="shared" si="194"/>
        <v>0</v>
      </c>
      <c r="CG200">
        <f t="shared" si="194"/>
        <v>0</v>
      </c>
      <c r="CH200">
        <f t="shared" si="194"/>
        <v>0</v>
      </c>
      <c r="CI200">
        <f t="shared" si="194"/>
        <v>0</v>
      </c>
      <c r="CJ200">
        <f t="shared" si="194"/>
        <v>0</v>
      </c>
      <c r="CK200">
        <f t="shared" si="194"/>
        <v>0</v>
      </c>
      <c r="CL200">
        <f t="shared" si="194"/>
        <v>0</v>
      </c>
      <c r="CM200">
        <f t="shared" si="194"/>
        <v>0</v>
      </c>
      <c r="CN200">
        <f t="shared" si="194"/>
        <v>0</v>
      </c>
      <c r="CO200">
        <f t="shared" si="194"/>
        <v>0</v>
      </c>
      <c r="CP200">
        <f t="shared" si="194"/>
        <v>0</v>
      </c>
      <c r="CQ200">
        <f t="shared" si="194"/>
        <v>0</v>
      </c>
      <c r="CR200">
        <f t="shared" si="194"/>
        <v>0</v>
      </c>
      <c r="CS200">
        <f t="shared" ref="CS200:DH200" si="195">CS51</f>
        <v>0</v>
      </c>
      <c r="CT200">
        <f t="shared" si="195"/>
        <v>0</v>
      </c>
      <c r="CU200">
        <f t="shared" si="195"/>
        <v>0</v>
      </c>
      <c r="CV200">
        <f t="shared" si="195"/>
        <v>0</v>
      </c>
      <c r="CW200">
        <f t="shared" si="195"/>
        <v>0</v>
      </c>
      <c r="CX200">
        <f t="shared" si="195"/>
        <v>0</v>
      </c>
      <c r="CY200">
        <f t="shared" si="195"/>
        <v>0</v>
      </c>
      <c r="CZ200">
        <f t="shared" si="195"/>
        <v>0</v>
      </c>
      <c r="DA200">
        <f t="shared" si="195"/>
        <v>0</v>
      </c>
      <c r="DB200">
        <f t="shared" si="195"/>
        <v>0</v>
      </c>
      <c r="DC200">
        <f t="shared" si="195"/>
        <v>0</v>
      </c>
      <c r="DD200">
        <f t="shared" si="195"/>
        <v>0</v>
      </c>
      <c r="DE200">
        <f t="shared" si="195"/>
        <v>292</v>
      </c>
      <c r="DF200" t="str">
        <f t="shared" si="195"/>
        <v>Vías Bolivia</v>
      </c>
      <c r="DG200">
        <f t="shared" si="195"/>
        <v>1010</v>
      </c>
      <c r="DH200">
        <f t="shared" si="195"/>
        <v>0</v>
      </c>
    </row>
    <row r="201" spans="1:112">
      <c r="A201">
        <f t="shared" ref="A201:AF201" si="196">A52</f>
        <v>526</v>
      </c>
      <c r="B201" t="str">
        <f t="shared" si="196"/>
        <v>Bolivia TV</v>
      </c>
      <c r="C201">
        <f t="shared" si="196"/>
        <v>0</v>
      </c>
      <c r="D201">
        <f t="shared" si="196"/>
        <v>113347.5</v>
      </c>
      <c r="E201">
        <f t="shared" si="196"/>
        <v>0</v>
      </c>
      <c r="F201">
        <f t="shared" si="196"/>
        <v>21000</v>
      </c>
      <c r="G201">
        <f t="shared" si="196"/>
        <v>0</v>
      </c>
      <c r="H201">
        <f t="shared" si="196"/>
        <v>10750</v>
      </c>
      <c r="I201">
        <f t="shared" si="196"/>
        <v>0</v>
      </c>
      <c r="J201">
        <f t="shared" si="196"/>
        <v>7016.3</v>
      </c>
      <c r="K201">
        <f t="shared" si="196"/>
        <v>0</v>
      </c>
      <c r="L201">
        <f t="shared" si="196"/>
        <v>0</v>
      </c>
      <c r="M201">
        <f t="shared" si="196"/>
        <v>0</v>
      </c>
      <c r="N201">
        <f t="shared" si="196"/>
        <v>0</v>
      </c>
      <c r="O201">
        <f t="shared" si="196"/>
        <v>0</v>
      </c>
      <c r="P201">
        <f t="shared" si="196"/>
        <v>0</v>
      </c>
      <c r="Q201">
        <f t="shared" si="196"/>
        <v>0</v>
      </c>
      <c r="R201">
        <f t="shared" si="196"/>
        <v>0</v>
      </c>
      <c r="S201">
        <f t="shared" si="196"/>
        <v>0</v>
      </c>
      <c r="T201">
        <f t="shared" si="196"/>
        <v>0</v>
      </c>
      <c r="U201">
        <f t="shared" si="196"/>
        <v>0</v>
      </c>
      <c r="V201">
        <f t="shared" si="196"/>
        <v>0</v>
      </c>
      <c r="W201">
        <f t="shared" si="196"/>
        <v>0</v>
      </c>
      <c r="X201">
        <f t="shared" si="196"/>
        <v>0</v>
      </c>
      <c r="Y201">
        <f t="shared" si="196"/>
        <v>0</v>
      </c>
      <c r="Z201">
        <f t="shared" si="196"/>
        <v>0</v>
      </c>
      <c r="AA201">
        <f t="shared" si="196"/>
        <v>0</v>
      </c>
      <c r="AB201">
        <f t="shared" si="196"/>
        <v>0</v>
      </c>
      <c r="AC201">
        <f t="shared" si="196"/>
        <v>0</v>
      </c>
      <c r="AD201">
        <f t="shared" si="196"/>
        <v>0</v>
      </c>
      <c r="AE201">
        <f t="shared" si="196"/>
        <v>0</v>
      </c>
      <c r="AF201">
        <f t="shared" si="196"/>
        <v>0</v>
      </c>
      <c r="AG201">
        <f t="shared" ref="AG201:BL201" si="197">AG52</f>
        <v>0</v>
      </c>
      <c r="AH201">
        <f t="shared" si="197"/>
        <v>0</v>
      </c>
      <c r="AI201">
        <f t="shared" si="197"/>
        <v>0</v>
      </c>
      <c r="AJ201">
        <f t="shared" si="197"/>
        <v>0</v>
      </c>
      <c r="AK201">
        <f t="shared" si="197"/>
        <v>0</v>
      </c>
      <c r="AL201">
        <f t="shared" si="197"/>
        <v>0</v>
      </c>
      <c r="AM201">
        <f t="shared" si="197"/>
        <v>0</v>
      </c>
      <c r="AN201">
        <f t="shared" si="197"/>
        <v>0</v>
      </c>
      <c r="AO201">
        <f t="shared" si="197"/>
        <v>0</v>
      </c>
      <c r="AP201">
        <f t="shared" si="197"/>
        <v>0</v>
      </c>
      <c r="AQ201">
        <f t="shared" si="197"/>
        <v>0</v>
      </c>
      <c r="AR201">
        <f t="shared" si="197"/>
        <v>0</v>
      </c>
      <c r="AS201">
        <f t="shared" si="197"/>
        <v>0</v>
      </c>
      <c r="AT201">
        <f t="shared" si="197"/>
        <v>0</v>
      </c>
      <c r="AU201">
        <f t="shared" si="197"/>
        <v>0</v>
      </c>
      <c r="AV201">
        <f t="shared" si="197"/>
        <v>0</v>
      </c>
      <c r="AW201">
        <f t="shared" si="197"/>
        <v>0</v>
      </c>
      <c r="AX201">
        <f t="shared" si="197"/>
        <v>0</v>
      </c>
      <c r="AY201">
        <f t="shared" si="197"/>
        <v>0</v>
      </c>
      <c r="AZ201">
        <f t="shared" si="197"/>
        <v>0</v>
      </c>
      <c r="BA201">
        <f t="shared" si="197"/>
        <v>0</v>
      </c>
      <c r="BB201">
        <f t="shared" si="197"/>
        <v>0</v>
      </c>
      <c r="BC201">
        <f t="shared" si="197"/>
        <v>0</v>
      </c>
      <c r="BD201">
        <f t="shared" si="197"/>
        <v>0</v>
      </c>
      <c r="BE201">
        <f t="shared" si="197"/>
        <v>0</v>
      </c>
      <c r="BF201">
        <f t="shared" si="197"/>
        <v>0</v>
      </c>
      <c r="BG201">
        <f t="shared" si="197"/>
        <v>0</v>
      </c>
      <c r="BH201">
        <f t="shared" si="197"/>
        <v>0</v>
      </c>
      <c r="BI201">
        <f t="shared" si="197"/>
        <v>0</v>
      </c>
      <c r="BJ201">
        <f t="shared" si="197"/>
        <v>0</v>
      </c>
      <c r="BK201">
        <f t="shared" si="197"/>
        <v>0</v>
      </c>
      <c r="BL201">
        <f t="shared" si="197"/>
        <v>0</v>
      </c>
      <c r="BM201">
        <f t="shared" ref="BM201:CR201" si="198">BM52</f>
        <v>0</v>
      </c>
      <c r="BN201">
        <f t="shared" si="198"/>
        <v>0</v>
      </c>
      <c r="BO201">
        <f t="shared" si="198"/>
        <v>0</v>
      </c>
      <c r="BP201">
        <f t="shared" si="198"/>
        <v>0</v>
      </c>
      <c r="BQ201">
        <f t="shared" si="198"/>
        <v>0</v>
      </c>
      <c r="BR201">
        <f t="shared" si="198"/>
        <v>0</v>
      </c>
      <c r="BS201">
        <f t="shared" si="198"/>
        <v>0</v>
      </c>
      <c r="BT201">
        <f t="shared" si="198"/>
        <v>0</v>
      </c>
      <c r="BU201">
        <f t="shared" si="198"/>
        <v>0</v>
      </c>
      <c r="BV201">
        <f t="shared" si="198"/>
        <v>0</v>
      </c>
      <c r="BW201">
        <f t="shared" si="198"/>
        <v>0</v>
      </c>
      <c r="BX201">
        <f t="shared" si="198"/>
        <v>0</v>
      </c>
      <c r="BY201">
        <f t="shared" si="198"/>
        <v>0</v>
      </c>
      <c r="BZ201">
        <f t="shared" si="198"/>
        <v>0</v>
      </c>
      <c r="CA201">
        <f t="shared" si="198"/>
        <v>0</v>
      </c>
      <c r="CB201">
        <f t="shared" si="198"/>
        <v>0</v>
      </c>
      <c r="CC201">
        <f t="shared" si="198"/>
        <v>0</v>
      </c>
      <c r="CD201">
        <f t="shared" si="198"/>
        <v>0</v>
      </c>
      <c r="CE201">
        <f t="shared" si="198"/>
        <v>0</v>
      </c>
      <c r="CF201">
        <f t="shared" si="198"/>
        <v>0</v>
      </c>
      <c r="CG201">
        <f t="shared" si="198"/>
        <v>0</v>
      </c>
      <c r="CH201">
        <f t="shared" si="198"/>
        <v>0</v>
      </c>
      <c r="CI201">
        <f t="shared" si="198"/>
        <v>0</v>
      </c>
      <c r="CJ201">
        <f t="shared" si="198"/>
        <v>0</v>
      </c>
      <c r="CK201">
        <f t="shared" si="198"/>
        <v>0</v>
      </c>
      <c r="CL201">
        <f t="shared" si="198"/>
        <v>0</v>
      </c>
      <c r="CM201">
        <f t="shared" si="198"/>
        <v>0</v>
      </c>
      <c r="CN201">
        <f t="shared" si="198"/>
        <v>0</v>
      </c>
      <c r="CO201">
        <f t="shared" si="198"/>
        <v>0</v>
      </c>
      <c r="CP201">
        <f t="shared" si="198"/>
        <v>0</v>
      </c>
      <c r="CQ201">
        <f t="shared" si="198"/>
        <v>0</v>
      </c>
      <c r="CR201">
        <f t="shared" si="198"/>
        <v>0</v>
      </c>
      <c r="CS201">
        <f t="shared" ref="CS201:DH201" si="199">CS52</f>
        <v>0</v>
      </c>
      <c r="CT201">
        <f t="shared" si="199"/>
        <v>0</v>
      </c>
      <c r="CU201">
        <f t="shared" si="199"/>
        <v>0</v>
      </c>
      <c r="CV201">
        <f t="shared" si="199"/>
        <v>0</v>
      </c>
      <c r="CW201">
        <f t="shared" si="199"/>
        <v>0</v>
      </c>
      <c r="CX201">
        <f t="shared" si="199"/>
        <v>0</v>
      </c>
      <c r="CY201">
        <f t="shared" si="199"/>
        <v>0</v>
      </c>
      <c r="CZ201">
        <f t="shared" si="199"/>
        <v>0</v>
      </c>
      <c r="DA201">
        <f t="shared" si="199"/>
        <v>0</v>
      </c>
      <c r="DB201">
        <f t="shared" si="199"/>
        <v>0</v>
      </c>
      <c r="DC201">
        <f t="shared" si="199"/>
        <v>0</v>
      </c>
      <c r="DD201">
        <f t="shared" si="199"/>
        <v>0</v>
      </c>
      <c r="DE201">
        <f t="shared" si="199"/>
        <v>590</v>
      </c>
      <c r="DF201" t="str">
        <f t="shared" si="199"/>
        <v>Empresa Pública "QUIPUS"</v>
      </c>
      <c r="DG201">
        <f t="shared" si="199"/>
        <v>147750</v>
      </c>
      <c r="DH201">
        <f t="shared" si="199"/>
        <v>0</v>
      </c>
    </row>
    <row r="202" spans="1:112">
      <c r="A202">
        <f t="shared" ref="A202:AF202" si="200">A53</f>
        <v>681</v>
      </c>
      <c r="B202" t="str">
        <f t="shared" si="200"/>
        <v>Ministerio Público</v>
      </c>
      <c r="C202">
        <f t="shared" si="200"/>
        <v>0</v>
      </c>
      <c r="D202">
        <f t="shared" si="200"/>
        <v>0</v>
      </c>
      <c r="E202">
        <f t="shared" si="200"/>
        <v>0</v>
      </c>
      <c r="F202">
        <f t="shared" si="200"/>
        <v>0</v>
      </c>
      <c r="G202">
        <f t="shared" si="200"/>
        <v>0</v>
      </c>
      <c r="H202">
        <f t="shared" si="200"/>
        <v>0</v>
      </c>
      <c r="I202">
        <f t="shared" si="200"/>
        <v>0</v>
      </c>
      <c r="J202">
        <f t="shared" si="200"/>
        <v>4366.47</v>
      </c>
      <c r="K202">
        <f t="shared" si="200"/>
        <v>0</v>
      </c>
      <c r="L202">
        <f t="shared" si="200"/>
        <v>0</v>
      </c>
      <c r="M202">
        <f t="shared" si="200"/>
        <v>0</v>
      </c>
      <c r="N202">
        <f t="shared" si="200"/>
        <v>0</v>
      </c>
      <c r="O202">
        <f t="shared" si="200"/>
        <v>0</v>
      </c>
      <c r="P202">
        <f t="shared" si="200"/>
        <v>0</v>
      </c>
      <c r="Q202">
        <f t="shared" si="200"/>
        <v>0</v>
      </c>
      <c r="R202">
        <f t="shared" si="200"/>
        <v>0</v>
      </c>
      <c r="S202">
        <f t="shared" si="200"/>
        <v>0</v>
      </c>
      <c r="T202">
        <f t="shared" si="200"/>
        <v>0</v>
      </c>
      <c r="U202">
        <f t="shared" si="200"/>
        <v>0</v>
      </c>
      <c r="V202">
        <f t="shared" si="200"/>
        <v>0</v>
      </c>
      <c r="W202">
        <f t="shared" si="200"/>
        <v>0</v>
      </c>
      <c r="X202">
        <f t="shared" si="200"/>
        <v>0</v>
      </c>
      <c r="Y202">
        <f t="shared" si="200"/>
        <v>0</v>
      </c>
      <c r="Z202">
        <f t="shared" si="200"/>
        <v>0</v>
      </c>
      <c r="AA202">
        <f t="shared" si="200"/>
        <v>0</v>
      </c>
      <c r="AB202">
        <f t="shared" si="200"/>
        <v>0</v>
      </c>
      <c r="AC202">
        <f t="shared" si="200"/>
        <v>0</v>
      </c>
      <c r="AD202">
        <f t="shared" si="200"/>
        <v>0</v>
      </c>
      <c r="AE202">
        <f t="shared" si="200"/>
        <v>0</v>
      </c>
      <c r="AF202">
        <f t="shared" si="200"/>
        <v>0</v>
      </c>
      <c r="AG202">
        <f t="shared" ref="AG202:BL202" si="201">AG53</f>
        <v>0</v>
      </c>
      <c r="AH202">
        <f t="shared" si="201"/>
        <v>0</v>
      </c>
      <c r="AI202">
        <f t="shared" si="201"/>
        <v>0</v>
      </c>
      <c r="AJ202">
        <f t="shared" si="201"/>
        <v>0</v>
      </c>
      <c r="AK202">
        <f t="shared" si="201"/>
        <v>0</v>
      </c>
      <c r="AL202">
        <f t="shared" si="201"/>
        <v>0</v>
      </c>
      <c r="AM202">
        <f t="shared" si="201"/>
        <v>0</v>
      </c>
      <c r="AN202">
        <f t="shared" si="201"/>
        <v>0</v>
      </c>
      <c r="AO202">
        <f t="shared" si="201"/>
        <v>0</v>
      </c>
      <c r="AP202">
        <f t="shared" si="201"/>
        <v>0</v>
      </c>
      <c r="AQ202">
        <f t="shared" si="201"/>
        <v>0</v>
      </c>
      <c r="AR202">
        <f t="shared" si="201"/>
        <v>0</v>
      </c>
      <c r="AS202">
        <f t="shared" si="201"/>
        <v>0</v>
      </c>
      <c r="AT202">
        <f t="shared" si="201"/>
        <v>0</v>
      </c>
      <c r="AU202">
        <f t="shared" si="201"/>
        <v>0</v>
      </c>
      <c r="AV202">
        <f t="shared" si="201"/>
        <v>0</v>
      </c>
      <c r="AW202">
        <f t="shared" si="201"/>
        <v>0</v>
      </c>
      <c r="AX202">
        <f t="shared" si="201"/>
        <v>0</v>
      </c>
      <c r="AY202">
        <f t="shared" si="201"/>
        <v>0</v>
      </c>
      <c r="AZ202">
        <f t="shared" si="201"/>
        <v>0</v>
      </c>
      <c r="BA202">
        <f t="shared" si="201"/>
        <v>0</v>
      </c>
      <c r="BB202">
        <f t="shared" si="201"/>
        <v>0</v>
      </c>
      <c r="BC202">
        <f t="shared" si="201"/>
        <v>0</v>
      </c>
      <c r="BD202">
        <f t="shared" si="201"/>
        <v>0</v>
      </c>
      <c r="BE202">
        <f t="shared" si="201"/>
        <v>0</v>
      </c>
      <c r="BF202">
        <f t="shared" si="201"/>
        <v>0</v>
      </c>
      <c r="BG202">
        <f t="shared" si="201"/>
        <v>0</v>
      </c>
      <c r="BH202">
        <f t="shared" si="201"/>
        <v>0</v>
      </c>
      <c r="BI202">
        <f t="shared" si="201"/>
        <v>0</v>
      </c>
      <c r="BJ202">
        <f t="shared" si="201"/>
        <v>0</v>
      </c>
      <c r="BK202">
        <f t="shared" si="201"/>
        <v>0</v>
      </c>
      <c r="BL202">
        <f t="shared" si="201"/>
        <v>0</v>
      </c>
      <c r="BM202">
        <f t="shared" ref="BM202:CR202" si="202">BM53</f>
        <v>0</v>
      </c>
      <c r="BN202">
        <f t="shared" si="202"/>
        <v>0</v>
      </c>
      <c r="BO202">
        <f t="shared" si="202"/>
        <v>0</v>
      </c>
      <c r="BP202">
        <f t="shared" si="202"/>
        <v>0</v>
      </c>
      <c r="BQ202">
        <f t="shared" si="202"/>
        <v>0</v>
      </c>
      <c r="BR202">
        <f t="shared" si="202"/>
        <v>0</v>
      </c>
      <c r="BS202">
        <f t="shared" si="202"/>
        <v>0</v>
      </c>
      <c r="BT202">
        <f t="shared" si="202"/>
        <v>0</v>
      </c>
      <c r="BU202">
        <f t="shared" si="202"/>
        <v>0</v>
      </c>
      <c r="BV202">
        <f t="shared" si="202"/>
        <v>0</v>
      </c>
      <c r="BW202">
        <f t="shared" si="202"/>
        <v>0</v>
      </c>
      <c r="BX202">
        <f t="shared" si="202"/>
        <v>0</v>
      </c>
      <c r="BY202">
        <f t="shared" si="202"/>
        <v>0</v>
      </c>
      <c r="BZ202">
        <f t="shared" si="202"/>
        <v>0</v>
      </c>
      <c r="CA202">
        <f t="shared" si="202"/>
        <v>0</v>
      </c>
      <c r="CB202">
        <f t="shared" si="202"/>
        <v>0</v>
      </c>
      <c r="CC202">
        <f t="shared" si="202"/>
        <v>0</v>
      </c>
      <c r="CD202">
        <f t="shared" si="202"/>
        <v>0</v>
      </c>
      <c r="CE202">
        <f t="shared" si="202"/>
        <v>0</v>
      </c>
      <c r="CF202">
        <f t="shared" si="202"/>
        <v>0</v>
      </c>
      <c r="CG202">
        <f t="shared" si="202"/>
        <v>0</v>
      </c>
      <c r="CH202">
        <f t="shared" si="202"/>
        <v>0</v>
      </c>
      <c r="CI202">
        <f t="shared" si="202"/>
        <v>0</v>
      </c>
      <c r="CJ202">
        <f t="shared" si="202"/>
        <v>0</v>
      </c>
      <c r="CK202">
        <f t="shared" si="202"/>
        <v>0</v>
      </c>
      <c r="CL202">
        <f t="shared" si="202"/>
        <v>0</v>
      </c>
      <c r="CM202">
        <f t="shared" si="202"/>
        <v>0</v>
      </c>
      <c r="CN202">
        <f t="shared" si="202"/>
        <v>0</v>
      </c>
      <c r="CO202">
        <f t="shared" si="202"/>
        <v>0</v>
      </c>
      <c r="CP202">
        <f t="shared" si="202"/>
        <v>0</v>
      </c>
      <c r="CQ202">
        <f t="shared" si="202"/>
        <v>0</v>
      </c>
      <c r="CR202">
        <f t="shared" si="202"/>
        <v>0</v>
      </c>
      <c r="CS202">
        <f t="shared" ref="CS202:DH202" si="203">CS53</f>
        <v>0</v>
      </c>
      <c r="CT202">
        <f t="shared" si="203"/>
        <v>0</v>
      </c>
      <c r="CU202">
        <f t="shared" si="203"/>
        <v>0</v>
      </c>
      <c r="CV202">
        <f t="shared" si="203"/>
        <v>0</v>
      </c>
      <c r="CW202">
        <f t="shared" si="203"/>
        <v>0</v>
      </c>
      <c r="CX202">
        <f t="shared" si="203"/>
        <v>0</v>
      </c>
      <c r="CY202">
        <f t="shared" si="203"/>
        <v>0</v>
      </c>
      <c r="CZ202">
        <f t="shared" si="203"/>
        <v>0</v>
      </c>
      <c r="DA202">
        <f t="shared" si="203"/>
        <v>0</v>
      </c>
      <c r="DB202">
        <f t="shared" si="203"/>
        <v>0</v>
      </c>
      <c r="DC202">
        <f t="shared" si="203"/>
        <v>0</v>
      </c>
      <c r="DD202">
        <f t="shared" si="203"/>
        <v>0</v>
      </c>
      <c r="DE202">
        <f t="shared" si="203"/>
        <v>580</v>
      </c>
      <c r="DF202" t="str">
        <f t="shared" si="203"/>
        <v>Depósitos Aduaneros Bolivianos</v>
      </c>
      <c r="DG202">
        <f t="shared" si="203"/>
        <v>813478.39000000013</v>
      </c>
      <c r="DH202">
        <f t="shared" si="203"/>
        <v>0</v>
      </c>
    </row>
    <row r="203" spans="1:112">
      <c r="A203">
        <f t="shared" ref="A203:AF203" si="204">A54</f>
        <v>389</v>
      </c>
      <c r="B203" t="str">
        <f t="shared" si="204"/>
        <v>Navegación Aérea y Aeropuertos Bolivianos</v>
      </c>
      <c r="C203">
        <f t="shared" si="204"/>
        <v>0</v>
      </c>
      <c r="D203">
        <f t="shared" si="204"/>
        <v>0</v>
      </c>
      <c r="E203">
        <f t="shared" si="204"/>
        <v>0</v>
      </c>
      <c r="F203">
        <f t="shared" si="204"/>
        <v>0</v>
      </c>
      <c r="G203">
        <f t="shared" si="204"/>
        <v>0</v>
      </c>
      <c r="H203">
        <f t="shared" si="204"/>
        <v>0</v>
      </c>
      <c r="I203">
        <f t="shared" si="204"/>
        <v>1385417.17</v>
      </c>
      <c r="J203">
        <f t="shared" si="204"/>
        <v>90085.489999999991</v>
      </c>
      <c r="K203">
        <f t="shared" si="204"/>
        <v>0</v>
      </c>
      <c r="L203">
        <f t="shared" si="204"/>
        <v>0</v>
      </c>
      <c r="M203">
        <f t="shared" si="204"/>
        <v>0</v>
      </c>
      <c r="N203">
        <f t="shared" si="204"/>
        <v>0</v>
      </c>
      <c r="O203">
        <f t="shared" si="204"/>
        <v>0</v>
      </c>
      <c r="P203">
        <f t="shared" si="204"/>
        <v>0</v>
      </c>
      <c r="Q203">
        <f t="shared" si="204"/>
        <v>0</v>
      </c>
      <c r="R203">
        <f t="shared" si="204"/>
        <v>0</v>
      </c>
      <c r="S203">
        <f t="shared" si="204"/>
        <v>0</v>
      </c>
      <c r="T203">
        <f t="shared" si="204"/>
        <v>0</v>
      </c>
      <c r="U203">
        <f t="shared" si="204"/>
        <v>0</v>
      </c>
      <c r="V203">
        <f t="shared" si="204"/>
        <v>0</v>
      </c>
      <c r="W203">
        <f t="shared" si="204"/>
        <v>0</v>
      </c>
      <c r="X203">
        <f t="shared" si="204"/>
        <v>0</v>
      </c>
      <c r="Y203">
        <f t="shared" si="204"/>
        <v>0</v>
      </c>
      <c r="Z203">
        <f t="shared" si="204"/>
        <v>0</v>
      </c>
      <c r="AA203">
        <f t="shared" si="204"/>
        <v>0</v>
      </c>
      <c r="AB203">
        <f t="shared" si="204"/>
        <v>0</v>
      </c>
      <c r="AC203">
        <f t="shared" si="204"/>
        <v>0</v>
      </c>
      <c r="AD203">
        <f t="shared" si="204"/>
        <v>0</v>
      </c>
      <c r="AE203">
        <f t="shared" si="204"/>
        <v>0</v>
      </c>
      <c r="AF203">
        <f t="shared" si="204"/>
        <v>0</v>
      </c>
      <c r="AG203">
        <f t="shared" ref="AG203:BL203" si="205">AG54</f>
        <v>0</v>
      </c>
      <c r="AH203">
        <f t="shared" si="205"/>
        <v>0</v>
      </c>
      <c r="AI203">
        <f t="shared" si="205"/>
        <v>0</v>
      </c>
      <c r="AJ203">
        <f t="shared" si="205"/>
        <v>0</v>
      </c>
      <c r="AK203">
        <f t="shared" si="205"/>
        <v>0</v>
      </c>
      <c r="AL203">
        <f t="shared" si="205"/>
        <v>0</v>
      </c>
      <c r="AM203">
        <f t="shared" si="205"/>
        <v>0</v>
      </c>
      <c r="AN203">
        <f t="shared" si="205"/>
        <v>0</v>
      </c>
      <c r="AO203">
        <f t="shared" si="205"/>
        <v>0</v>
      </c>
      <c r="AP203">
        <f t="shared" si="205"/>
        <v>0</v>
      </c>
      <c r="AQ203">
        <f t="shared" si="205"/>
        <v>0</v>
      </c>
      <c r="AR203">
        <f t="shared" si="205"/>
        <v>0</v>
      </c>
      <c r="AS203">
        <f t="shared" si="205"/>
        <v>0</v>
      </c>
      <c r="AT203">
        <f t="shared" si="205"/>
        <v>0</v>
      </c>
      <c r="AU203">
        <f t="shared" si="205"/>
        <v>0</v>
      </c>
      <c r="AV203">
        <f t="shared" si="205"/>
        <v>0</v>
      </c>
      <c r="AW203">
        <f t="shared" si="205"/>
        <v>0</v>
      </c>
      <c r="AX203">
        <f t="shared" si="205"/>
        <v>0</v>
      </c>
      <c r="AY203">
        <f t="shared" si="205"/>
        <v>0</v>
      </c>
      <c r="AZ203">
        <f t="shared" si="205"/>
        <v>0</v>
      </c>
      <c r="BA203">
        <f t="shared" si="205"/>
        <v>0</v>
      </c>
      <c r="BB203">
        <f t="shared" si="205"/>
        <v>0</v>
      </c>
      <c r="BC203">
        <f t="shared" si="205"/>
        <v>0</v>
      </c>
      <c r="BD203">
        <f t="shared" si="205"/>
        <v>0</v>
      </c>
      <c r="BE203">
        <f t="shared" si="205"/>
        <v>0</v>
      </c>
      <c r="BF203">
        <f t="shared" si="205"/>
        <v>0</v>
      </c>
      <c r="BG203">
        <f t="shared" si="205"/>
        <v>0</v>
      </c>
      <c r="BH203">
        <f t="shared" si="205"/>
        <v>0</v>
      </c>
      <c r="BI203">
        <f t="shared" si="205"/>
        <v>0</v>
      </c>
      <c r="BJ203">
        <f t="shared" si="205"/>
        <v>0</v>
      </c>
      <c r="BK203">
        <f t="shared" si="205"/>
        <v>0</v>
      </c>
      <c r="BL203">
        <f t="shared" si="205"/>
        <v>0</v>
      </c>
      <c r="BM203">
        <f t="shared" ref="BM203:CR203" si="206">BM54</f>
        <v>0</v>
      </c>
      <c r="BN203">
        <f t="shared" si="206"/>
        <v>0</v>
      </c>
      <c r="BO203">
        <f t="shared" si="206"/>
        <v>0</v>
      </c>
      <c r="BP203">
        <f t="shared" si="206"/>
        <v>0</v>
      </c>
      <c r="BQ203">
        <f t="shared" si="206"/>
        <v>0</v>
      </c>
      <c r="BR203">
        <f t="shared" si="206"/>
        <v>0</v>
      </c>
      <c r="BS203">
        <f t="shared" si="206"/>
        <v>0</v>
      </c>
      <c r="BT203">
        <f t="shared" si="206"/>
        <v>0</v>
      </c>
      <c r="BU203">
        <f t="shared" si="206"/>
        <v>0</v>
      </c>
      <c r="BV203">
        <f t="shared" si="206"/>
        <v>0</v>
      </c>
      <c r="BW203">
        <f t="shared" si="206"/>
        <v>0</v>
      </c>
      <c r="BX203">
        <f t="shared" si="206"/>
        <v>0</v>
      </c>
      <c r="BY203">
        <f t="shared" si="206"/>
        <v>0</v>
      </c>
      <c r="BZ203">
        <f t="shared" si="206"/>
        <v>0</v>
      </c>
      <c r="CA203">
        <f t="shared" si="206"/>
        <v>0</v>
      </c>
      <c r="CB203">
        <f t="shared" si="206"/>
        <v>0</v>
      </c>
      <c r="CC203">
        <f t="shared" si="206"/>
        <v>0</v>
      </c>
      <c r="CD203">
        <f t="shared" si="206"/>
        <v>0</v>
      </c>
      <c r="CE203">
        <f t="shared" si="206"/>
        <v>0</v>
      </c>
      <c r="CF203">
        <f t="shared" si="206"/>
        <v>0</v>
      </c>
      <c r="CG203">
        <f t="shared" si="206"/>
        <v>0</v>
      </c>
      <c r="CH203">
        <f t="shared" si="206"/>
        <v>0</v>
      </c>
      <c r="CI203">
        <f t="shared" si="206"/>
        <v>0</v>
      </c>
      <c r="CJ203">
        <f t="shared" si="206"/>
        <v>0</v>
      </c>
      <c r="CK203">
        <f t="shared" si="206"/>
        <v>0</v>
      </c>
      <c r="CL203">
        <f t="shared" si="206"/>
        <v>0</v>
      </c>
      <c r="CM203">
        <f t="shared" si="206"/>
        <v>0</v>
      </c>
      <c r="CN203">
        <f t="shared" si="206"/>
        <v>0</v>
      </c>
      <c r="CO203">
        <f t="shared" si="206"/>
        <v>0</v>
      </c>
      <c r="CP203">
        <f t="shared" si="206"/>
        <v>0</v>
      </c>
      <c r="CQ203">
        <f t="shared" si="206"/>
        <v>0</v>
      </c>
      <c r="CR203">
        <f t="shared" si="206"/>
        <v>0</v>
      </c>
      <c r="CS203">
        <f t="shared" ref="CS203:DH203" si="207">CS54</f>
        <v>0</v>
      </c>
      <c r="CT203">
        <f t="shared" si="207"/>
        <v>0</v>
      </c>
      <c r="CU203">
        <f t="shared" si="207"/>
        <v>0</v>
      </c>
      <c r="CV203">
        <f t="shared" si="207"/>
        <v>0</v>
      </c>
      <c r="CW203">
        <f t="shared" si="207"/>
        <v>0</v>
      </c>
      <c r="CX203">
        <f t="shared" si="207"/>
        <v>0</v>
      </c>
      <c r="CY203">
        <f t="shared" si="207"/>
        <v>0</v>
      </c>
      <c r="CZ203">
        <f t="shared" si="207"/>
        <v>0</v>
      </c>
      <c r="DA203">
        <f t="shared" si="207"/>
        <v>0</v>
      </c>
      <c r="DB203">
        <f t="shared" si="207"/>
        <v>0</v>
      </c>
      <c r="DC203">
        <f t="shared" si="207"/>
        <v>0</v>
      </c>
      <c r="DD203">
        <f t="shared" si="207"/>
        <v>0</v>
      </c>
      <c r="DE203">
        <f t="shared" si="207"/>
        <v>601</v>
      </c>
      <c r="DF203" t="str">
        <f t="shared" si="207"/>
        <v>Empresa Boliviana de Producción Agropecuaria</v>
      </c>
      <c r="DG203">
        <f t="shared" si="207"/>
        <v>1973154.75</v>
      </c>
      <c r="DH203">
        <f t="shared" si="207"/>
        <v>0</v>
      </c>
    </row>
    <row r="204" spans="1:112">
      <c r="A204" t="str">
        <f t="shared" ref="A204:AF204" si="208">A55</f>
        <v>99 - 03</v>
      </c>
      <c r="B204" t="str">
        <f t="shared" si="208"/>
        <v>Dirección General de Crédito Público</v>
      </c>
      <c r="C204">
        <f t="shared" si="208"/>
        <v>134146355.50999999</v>
      </c>
      <c r="D204">
        <f t="shared" si="208"/>
        <v>3455878.17</v>
      </c>
      <c r="E204">
        <f t="shared" si="208"/>
        <v>14968566.519999998</v>
      </c>
      <c r="F204">
        <f t="shared" si="208"/>
        <v>0</v>
      </c>
      <c r="G204">
        <f t="shared" si="208"/>
        <v>754644911.99000001</v>
      </c>
      <c r="H204">
        <f t="shared" si="208"/>
        <v>25231903.759999998</v>
      </c>
      <c r="I204">
        <f t="shared" si="208"/>
        <v>200349178.19</v>
      </c>
      <c r="J204">
        <f t="shared" si="208"/>
        <v>202682487.00999999</v>
      </c>
      <c r="K204">
        <f t="shared" si="208"/>
        <v>0</v>
      </c>
      <c r="L204">
        <f t="shared" si="208"/>
        <v>0</v>
      </c>
      <c r="M204">
        <f t="shared" si="208"/>
        <v>0</v>
      </c>
      <c r="N204">
        <f t="shared" si="208"/>
        <v>0</v>
      </c>
      <c r="O204">
        <f t="shared" si="208"/>
        <v>0</v>
      </c>
      <c r="P204">
        <f t="shared" si="208"/>
        <v>0</v>
      </c>
      <c r="Q204">
        <f t="shared" si="208"/>
        <v>0</v>
      </c>
      <c r="R204">
        <f t="shared" si="208"/>
        <v>0</v>
      </c>
      <c r="S204">
        <f t="shared" si="208"/>
        <v>0</v>
      </c>
      <c r="T204">
        <f t="shared" si="208"/>
        <v>0</v>
      </c>
      <c r="U204">
        <f t="shared" si="208"/>
        <v>0</v>
      </c>
      <c r="V204">
        <f t="shared" si="208"/>
        <v>0</v>
      </c>
      <c r="W204">
        <f t="shared" si="208"/>
        <v>0</v>
      </c>
      <c r="X204">
        <f t="shared" si="208"/>
        <v>0</v>
      </c>
      <c r="Y204">
        <f t="shared" si="208"/>
        <v>0</v>
      </c>
      <c r="Z204">
        <f t="shared" si="208"/>
        <v>0</v>
      </c>
      <c r="AA204">
        <f t="shared" si="208"/>
        <v>0</v>
      </c>
      <c r="AB204">
        <f t="shared" si="208"/>
        <v>0</v>
      </c>
      <c r="AC204">
        <f t="shared" si="208"/>
        <v>0</v>
      </c>
      <c r="AD204">
        <f t="shared" si="208"/>
        <v>0</v>
      </c>
      <c r="AE204">
        <f t="shared" si="208"/>
        <v>0</v>
      </c>
      <c r="AF204">
        <f t="shared" si="208"/>
        <v>0</v>
      </c>
      <c r="AG204">
        <f t="shared" ref="AG204:BL204" si="209">AG55</f>
        <v>0</v>
      </c>
      <c r="AH204">
        <f t="shared" si="209"/>
        <v>0</v>
      </c>
      <c r="AI204">
        <f t="shared" si="209"/>
        <v>0</v>
      </c>
      <c r="AJ204">
        <f t="shared" si="209"/>
        <v>0</v>
      </c>
      <c r="AK204">
        <f t="shared" si="209"/>
        <v>0</v>
      </c>
      <c r="AL204">
        <f t="shared" si="209"/>
        <v>0</v>
      </c>
      <c r="AM204">
        <f t="shared" si="209"/>
        <v>0</v>
      </c>
      <c r="AN204">
        <f t="shared" si="209"/>
        <v>0</v>
      </c>
      <c r="AO204">
        <f t="shared" si="209"/>
        <v>0</v>
      </c>
      <c r="AP204">
        <f t="shared" si="209"/>
        <v>0</v>
      </c>
      <c r="AQ204">
        <f t="shared" si="209"/>
        <v>0</v>
      </c>
      <c r="AR204">
        <f t="shared" si="209"/>
        <v>0</v>
      </c>
      <c r="AS204">
        <f t="shared" si="209"/>
        <v>0</v>
      </c>
      <c r="AT204">
        <f t="shared" si="209"/>
        <v>0</v>
      </c>
      <c r="AU204">
        <f t="shared" si="209"/>
        <v>0</v>
      </c>
      <c r="AV204">
        <f t="shared" si="209"/>
        <v>0</v>
      </c>
      <c r="AW204">
        <f t="shared" si="209"/>
        <v>0</v>
      </c>
      <c r="AX204">
        <f t="shared" si="209"/>
        <v>0</v>
      </c>
      <c r="AY204">
        <f t="shared" si="209"/>
        <v>0</v>
      </c>
      <c r="AZ204">
        <f t="shared" si="209"/>
        <v>0</v>
      </c>
      <c r="BA204">
        <f t="shared" si="209"/>
        <v>0</v>
      </c>
      <c r="BB204">
        <f t="shared" si="209"/>
        <v>0</v>
      </c>
      <c r="BC204">
        <f t="shared" si="209"/>
        <v>0</v>
      </c>
      <c r="BD204">
        <f t="shared" si="209"/>
        <v>0</v>
      </c>
      <c r="BE204">
        <f t="shared" si="209"/>
        <v>0</v>
      </c>
      <c r="BF204">
        <f t="shared" si="209"/>
        <v>0</v>
      </c>
      <c r="BG204">
        <f t="shared" si="209"/>
        <v>0</v>
      </c>
      <c r="BH204">
        <f t="shared" si="209"/>
        <v>0</v>
      </c>
      <c r="BI204">
        <f t="shared" si="209"/>
        <v>0</v>
      </c>
      <c r="BJ204">
        <f t="shared" si="209"/>
        <v>0</v>
      </c>
      <c r="BK204">
        <f t="shared" si="209"/>
        <v>0</v>
      </c>
      <c r="BL204">
        <f t="shared" si="209"/>
        <v>0</v>
      </c>
      <c r="BM204">
        <f t="shared" ref="BM204:CR204" si="210">BM55</f>
        <v>0</v>
      </c>
      <c r="BN204">
        <f t="shared" si="210"/>
        <v>0</v>
      </c>
      <c r="BO204">
        <f t="shared" si="210"/>
        <v>0</v>
      </c>
      <c r="BP204">
        <f t="shared" si="210"/>
        <v>0</v>
      </c>
      <c r="BQ204">
        <f t="shared" si="210"/>
        <v>0</v>
      </c>
      <c r="BR204">
        <f t="shared" si="210"/>
        <v>0</v>
      </c>
      <c r="BS204">
        <f t="shared" si="210"/>
        <v>0</v>
      </c>
      <c r="BT204">
        <f t="shared" si="210"/>
        <v>0</v>
      </c>
      <c r="BU204">
        <f t="shared" si="210"/>
        <v>0</v>
      </c>
      <c r="BV204">
        <f t="shared" si="210"/>
        <v>0</v>
      </c>
      <c r="BW204">
        <f t="shared" si="210"/>
        <v>0</v>
      </c>
      <c r="BX204">
        <f t="shared" si="210"/>
        <v>0</v>
      </c>
      <c r="BY204">
        <f t="shared" si="210"/>
        <v>0</v>
      </c>
      <c r="BZ204">
        <f t="shared" si="210"/>
        <v>0</v>
      </c>
      <c r="CA204">
        <f t="shared" si="210"/>
        <v>0</v>
      </c>
      <c r="CB204">
        <f t="shared" si="210"/>
        <v>0</v>
      </c>
      <c r="CC204">
        <f t="shared" si="210"/>
        <v>0</v>
      </c>
      <c r="CD204">
        <f t="shared" si="210"/>
        <v>0</v>
      </c>
      <c r="CE204">
        <f t="shared" si="210"/>
        <v>0</v>
      </c>
      <c r="CF204">
        <f t="shared" si="210"/>
        <v>0</v>
      </c>
      <c r="CG204">
        <f t="shared" si="210"/>
        <v>0</v>
      </c>
      <c r="CH204">
        <f t="shared" si="210"/>
        <v>0</v>
      </c>
      <c r="CI204">
        <f t="shared" si="210"/>
        <v>0</v>
      </c>
      <c r="CJ204">
        <f t="shared" si="210"/>
        <v>0</v>
      </c>
      <c r="CK204">
        <f t="shared" si="210"/>
        <v>0</v>
      </c>
      <c r="CL204">
        <f t="shared" si="210"/>
        <v>0</v>
      </c>
      <c r="CM204">
        <f t="shared" si="210"/>
        <v>0</v>
      </c>
      <c r="CN204">
        <f t="shared" si="210"/>
        <v>0</v>
      </c>
      <c r="CO204">
        <f t="shared" si="210"/>
        <v>0</v>
      </c>
      <c r="CP204">
        <f t="shared" si="210"/>
        <v>0</v>
      </c>
      <c r="CQ204">
        <f t="shared" si="210"/>
        <v>0</v>
      </c>
      <c r="CR204">
        <f t="shared" si="210"/>
        <v>0</v>
      </c>
      <c r="CS204">
        <f t="shared" ref="CS204:DH204" si="211">CS55</f>
        <v>0</v>
      </c>
      <c r="CT204">
        <f t="shared" si="211"/>
        <v>0</v>
      </c>
      <c r="CU204">
        <f t="shared" si="211"/>
        <v>0</v>
      </c>
      <c r="CV204">
        <f t="shared" si="211"/>
        <v>0</v>
      </c>
      <c r="CW204">
        <f t="shared" si="211"/>
        <v>0</v>
      </c>
      <c r="CX204">
        <f t="shared" si="211"/>
        <v>0</v>
      </c>
      <c r="CY204">
        <f t="shared" si="211"/>
        <v>0</v>
      </c>
      <c r="CZ204">
        <f t="shared" si="211"/>
        <v>0</v>
      </c>
      <c r="DA204">
        <f t="shared" si="211"/>
        <v>0</v>
      </c>
      <c r="DB204">
        <f t="shared" si="211"/>
        <v>0</v>
      </c>
      <c r="DC204">
        <f t="shared" si="211"/>
        <v>0</v>
      </c>
      <c r="DD204">
        <f t="shared" si="211"/>
        <v>0</v>
      </c>
      <c r="DE204">
        <f t="shared" si="211"/>
        <v>270</v>
      </c>
      <c r="DF204" t="str">
        <f t="shared" si="211"/>
        <v>Direc. Dptal. de Educación Tarija</v>
      </c>
      <c r="DG204">
        <f t="shared" si="211"/>
        <v>136618</v>
      </c>
      <c r="DH204">
        <f t="shared" si="211"/>
        <v>0</v>
      </c>
    </row>
    <row r="205" spans="1:112">
      <c r="A205">
        <f t="shared" ref="A205:AF205" si="212">A56</f>
        <v>253</v>
      </c>
      <c r="B205" t="str">
        <f t="shared" si="212"/>
        <v>Entidad Ejecutora de Medio Ambiente y Agua</v>
      </c>
      <c r="C205">
        <f t="shared" si="212"/>
        <v>0</v>
      </c>
      <c r="D205">
        <f t="shared" si="212"/>
        <v>0</v>
      </c>
      <c r="E205">
        <f t="shared" si="212"/>
        <v>0</v>
      </c>
      <c r="F205">
        <f t="shared" si="212"/>
        <v>0</v>
      </c>
      <c r="G205">
        <f t="shared" si="212"/>
        <v>0</v>
      </c>
      <c r="H205">
        <f t="shared" si="212"/>
        <v>0</v>
      </c>
      <c r="I205">
        <f t="shared" si="212"/>
        <v>0</v>
      </c>
      <c r="J205">
        <f t="shared" si="212"/>
        <v>579309.66999999993</v>
      </c>
      <c r="K205">
        <f t="shared" si="212"/>
        <v>0</v>
      </c>
      <c r="L205">
        <f t="shared" si="212"/>
        <v>0</v>
      </c>
      <c r="M205">
        <f t="shared" si="212"/>
        <v>0</v>
      </c>
      <c r="N205">
        <f t="shared" si="212"/>
        <v>0</v>
      </c>
      <c r="O205">
        <f t="shared" si="212"/>
        <v>0</v>
      </c>
      <c r="P205">
        <f t="shared" si="212"/>
        <v>0</v>
      </c>
      <c r="Q205">
        <f t="shared" si="212"/>
        <v>0</v>
      </c>
      <c r="R205">
        <f t="shared" si="212"/>
        <v>0</v>
      </c>
      <c r="S205">
        <f t="shared" si="212"/>
        <v>0</v>
      </c>
      <c r="T205">
        <f t="shared" si="212"/>
        <v>0</v>
      </c>
      <c r="U205">
        <f t="shared" si="212"/>
        <v>0</v>
      </c>
      <c r="V205">
        <f t="shared" si="212"/>
        <v>0</v>
      </c>
      <c r="W205">
        <f t="shared" si="212"/>
        <v>0</v>
      </c>
      <c r="X205">
        <f t="shared" si="212"/>
        <v>0</v>
      </c>
      <c r="Y205">
        <f t="shared" si="212"/>
        <v>0</v>
      </c>
      <c r="Z205">
        <f t="shared" si="212"/>
        <v>0</v>
      </c>
      <c r="AA205">
        <f t="shared" si="212"/>
        <v>0</v>
      </c>
      <c r="AB205">
        <f t="shared" si="212"/>
        <v>0</v>
      </c>
      <c r="AC205">
        <f t="shared" si="212"/>
        <v>0</v>
      </c>
      <c r="AD205">
        <f t="shared" si="212"/>
        <v>0</v>
      </c>
      <c r="AE205">
        <f t="shared" si="212"/>
        <v>0</v>
      </c>
      <c r="AF205">
        <f t="shared" si="212"/>
        <v>0</v>
      </c>
      <c r="AG205">
        <f t="shared" ref="AG205:BL205" si="213">AG56</f>
        <v>0</v>
      </c>
      <c r="AH205">
        <f t="shared" si="213"/>
        <v>0</v>
      </c>
      <c r="AI205">
        <f t="shared" si="213"/>
        <v>0</v>
      </c>
      <c r="AJ205">
        <f t="shared" si="213"/>
        <v>0</v>
      </c>
      <c r="AK205">
        <f t="shared" si="213"/>
        <v>0</v>
      </c>
      <c r="AL205">
        <f t="shared" si="213"/>
        <v>0</v>
      </c>
      <c r="AM205">
        <f t="shared" si="213"/>
        <v>0</v>
      </c>
      <c r="AN205">
        <f t="shared" si="213"/>
        <v>0</v>
      </c>
      <c r="AO205">
        <f t="shared" si="213"/>
        <v>0</v>
      </c>
      <c r="AP205">
        <f t="shared" si="213"/>
        <v>0</v>
      </c>
      <c r="AQ205">
        <f t="shared" si="213"/>
        <v>0</v>
      </c>
      <c r="AR205">
        <f t="shared" si="213"/>
        <v>0</v>
      </c>
      <c r="AS205">
        <f t="shared" si="213"/>
        <v>0</v>
      </c>
      <c r="AT205">
        <f t="shared" si="213"/>
        <v>0</v>
      </c>
      <c r="AU205">
        <f t="shared" si="213"/>
        <v>0</v>
      </c>
      <c r="AV205">
        <f t="shared" si="213"/>
        <v>0</v>
      </c>
      <c r="AW205">
        <f t="shared" si="213"/>
        <v>0</v>
      </c>
      <c r="AX205">
        <f t="shared" si="213"/>
        <v>0</v>
      </c>
      <c r="AY205">
        <f t="shared" si="213"/>
        <v>0</v>
      </c>
      <c r="AZ205">
        <f t="shared" si="213"/>
        <v>0</v>
      </c>
      <c r="BA205">
        <f t="shared" si="213"/>
        <v>0</v>
      </c>
      <c r="BB205">
        <f t="shared" si="213"/>
        <v>0</v>
      </c>
      <c r="BC205">
        <f t="shared" si="213"/>
        <v>0</v>
      </c>
      <c r="BD205">
        <f t="shared" si="213"/>
        <v>0</v>
      </c>
      <c r="BE205">
        <f t="shared" si="213"/>
        <v>0</v>
      </c>
      <c r="BF205">
        <f t="shared" si="213"/>
        <v>0</v>
      </c>
      <c r="BG205">
        <f t="shared" si="213"/>
        <v>0</v>
      </c>
      <c r="BH205">
        <f t="shared" si="213"/>
        <v>0</v>
      </c>
      <c r="BI205">
        <f t="shared" si="213"/>
        <v>0</v>
      </c>
      <c r="BJ205">
        <f t="shared" si="213"/>
        <v>0</v>
      </c>
      <c r="BK205">
        <f t="shared" si="213"/>
        <v>0</v>
      </c>
      <c r="BL205">
        <f t="shared" si="213"/>
        <v>0</v>
      </c>
      <c r="BM205">
        <f t="shared" ref="BM205:CR205" si="214">BM56</f>
        <v>0</v>
      </c>
      <c r="BN205">
        <f t="shared" si="214"/>
        <v>0</v>
      </c>
      <c r="BO205">
        <f t="shared" si="214"/>
        <v>0</v>
      </c>
      <c r="BP205">
        <f t="shared" si="214"/>
        <v>0</v>
      </c>
      <c r="BQ205">
        <f t="shared" si="214"/>
        <v>0</v>
      </c>
      <c r="BR205">
        <f t="shared" si="214"/>
        <v>0</v>
      </c>
      <c r="BS205">
        <f t="shared" si="214"/>
        <v>0</v>
      </c>
      <c r="BT205">
        <f t="shared" si="214"/>
        <v>0</v>
      </c>
      <c r="BU205">
        <f t="shared" si="214"/>
        <v>0</v>
      </c>
      <c r="BV205">
        <f t="shared" si="214"/>
        <v>0</v>
      </c>
      <c r="BW205">
        <f t="shared" si="214"/>
        <v>0</v>
      </c>
      <c r="BX205">
        <f t="shared" si="214"/>
        <v>0</v>
      </c>
      <c r="BY205">
        <f t="shared" si="214"/>
        <v>0</v>
      </c>
      <c r="BZ205">
        <f t="shared" si="214"/>
        <v>0</v>
      </c>
      <c r="CA205">
        <f t="shared" si="214"/>
        <v>0</v>
      </c>
      <c r="CB205">
        <f t="shared" si="214"/>
        <v>0</v>
      </c>
      <c r="CC205">
        <f t="shared" si="214"/>
        <v>0</v>
      </c>
      <c r="CD205">
        <f t="shared" si="214"/>
        <v>0</v>
      </c>
      <c r="CE205">
        <f t="shared" si="214"/>
        <v>0</v>
      </c>
      <c r="CF205">
        <f t="shared" si="214"/>
        <v>0</v>
      </c>
      <c r="CG205">
        <f t="shared" si="214"/>
        <v>0</v>
      </c>
      <c r="CH205">
        <f t="shared" si="214"/>
        <v>0</v>
      </c>
      <c r="CI205">
        <f t="shared" si="214"/>
        <v>0</v>
      </c>
      <c r="CJ205">
        <f t="shared" si="214"/>
        <v>0</v>
      </c>
      <c r="CK205">
        <f t="shared" si="214"/>
        <v>0</v>
      </c>
      <c r="CL205">
        <f t="shared" si="214"/>
        <v>0</v>
      </c>
      <c r="CM205">
        <f t="shared" si="214"/>
        <v>0</v>
      </c>
      <c r="CN205">
        <f t="shared" si="214"/>
        <v>0</v>
      </c>
      <c r="CO205">
        <f t="shared" si="214"/>
        <v>0</v>
      </c>
      <c r="CP205">
        <f t="shared" si="214"/>
        <v>0</v>
      </c>
      <c r="CQ205">
        <f t="shared" si="214"/>
        <v>0</v>
      </c>
      <c r="CR205">
        <f t="shared" si="214"/>
        <v>0</v>
      </c>
      <c r="CS205">
        <f t="shared" ref="CS205:DH205" si="215">CS56</f>
        <v>0</v>
      </c>
      <c r="CT205">
        <f t="shared" si="215"/>
        <v>0</v>
      </c>
      <c r="CU205">
        <f t="shared" si="215"/>
        <v>0</v>
      </c>
      <c r="CV205">
        <f t="shared" si="215"/>
        <v>0</v>
      </c>
      <c r="CW205">
        <f t="shared" si="215"/>
        <v>0</v>
      </c>
      <c r="CX205">
        <f t="shared" si="215"/>
        <v>0</v>
      </c>
      <c r="CY205">
        <f t="shared" si="215"/>
        <v>0</v>
      </c>
      <c r="CZ205">
        <f t="shared" si="215"/>
        <v>0</v>
      </c>
      <c r="DA205">
        <f t="shared" si="215"/>
        <v>0</v>
      </c>
      <c r="DB205">
        <f t="shared" si="215"/>
        <v>0</v>
      </c>
      <c r="DC205">
        <f t="shared" si="215"/>
        <v>0</v>
      </c>
      <c r="DD205">
        <f t="shared" si="215"/>
        <v>0</v>
      </c>
      <c r="DE205">
        <f t="shared" si="215"/>
        <v>170</v>
      </c>
      <c r="DF205" t="str">
        <f t="shared" si="215"/>
        <v>Escuela Militar de Ingeniería</v>
      </c>
      <c r="DG205">
        <f t="shared" si="215"/>
        <v>2220128.09</v>
      </c>
      <c r="DH205">
        <f t="shared" si="215"/>
        <v>0</v>
      </c>
    </row>
    <row r="206" spans="1:112">
      <c r="A206">
        <f t="shared" ref="A206:AF206" si="216">A57</f>
        <v>423</v>
      </c>
      <c r="B206" t="str">
        <f t="shared" si="216"/>
        <v>Caja de Salud del Servicio Nal. de Caminos y Ramas Anexas</v>
      </c>
      <c r="C206">
        <f t="shared" si="216"/>
        <v>0</v>
      </c>
      <c r="D206">
        <f t="shared" si="216"/>
        <v>8630.4</v>
      </c>
      <c r="E206">
        <f t="shared" si="216"/>
        <v>0</v>
      </c>
      <c r="F206">
        <f t="shared" si="216"/>
        <v>8919.5299999999988</v>
      </c>
      <c r="G206">
        <f t="shared" si="216"/>
        <v>0</v>
      </c>
      <c r="H206">
        <f t="shared" si="216"/>
        <v>8630.4</v>
      </c>
      <c r="I206">
        <f t="shared" si="216"/>
        <v>0</v>
      </c>
      <c r="J206">
        <f t="shared" si="216"/>
        <v>7238.4</v>
      </c>
      <c r="K206">
        <f t="shared" si="216"/>
        <v>0</v>
      </c>
      <c r="L206">
        <f t="shared" si="216"/>
        <v>0</v>
      </c>
      <c r="M206">
        <f t="shared" si="216"/>
        <v>0</v>
      </c>
      <c r="N206">
        <f t="shared" si="216"/>
        <v>0</v>
      </c>
      <c r="O206">
        <f t="shared" si="216"/>
        <v>0</v>
      </c>
      <c r="P206">
        <f t="shared" si="216"/>
        <v>0</v>
      </c>
      <c r="Q206">
        <f t="shared" si="216"/>
        <v>0</v>
      </c>
      <c r="R206">
        <f t="shared" si="216"/>
        <v>0</v>
      </c>
      <c r="S206">
        <f t="shared" si="216"/>
        <v>0</v>
      </c>
      <c r="T206">
        <f t="shared" si="216"/>
        <v>0</v>
      </c>
      <c r="U206">
        <f t="shared" si="216"/>
        <v>0</v>
      </c>
      <c r="V206">
        <f t="shared" si="216"/>
        <v>0</v>
      </c>
      <c r="W206">
        <f t="shared" si="216"/>
        <v>0</v>
      </c>
      <c r="X206">
        <f t="shared" si="216"/>
        <v>0</v>
      </c>
      <c r="Y206">
        <f t="shared" si="216"/>
        <v>0</v>
      </c>
      <c r="Z206">
        <f t="shared" si="216"/>
        <v>0</v>
      </c>
      <c r="AA206">
        <f t="shared" si="216"/>
        <v>0</v>
      </c>
      <c r="AB206">
        <f t="shared" si="216"/>
        <v>0</v>
      </c>
      <c r="AC206">
        <f t="shared" si="216"/>
        <v>0</v>
      </c>
      <c r="AD206">
        <f t="shared" si="216"/>
        <v>0</v>
      </c>
      <c r="AE206">
        <f t="shared" si="216"/>
        <v>0</v>
      </c>
      <c r="AF206">
        <f t="shared" si="216"/>
        <v>0</v>
      </c>
      <c r="AG206">
        <f t="shared" ref="AG206:BL206" si="217">AG57</f>
        <v>0</v>
      </c>
      <c r="AH206">
        <f t="shared" si="217"/>
        <v>0</v>
      </c>
      <c r="AI206">
        <f t="shared" si="217"/>
        <v>0</v>
      </c>
      <c r="AJ206">
        <f t="shared" si="217"/>
        <v>0</v>
      </c>
      <c r="AK206">
        <f t="shared" si="217"/>
        <v>0</v>
      </c>
      <c r="AL206">
        <f t="shared" si="217"/>
        <v>0</v>
      </c>
      <c r="AM206">
        <f t="shared" si="217"/>
        <v>0</v>
      </c>
      <c r="AN206">
        <f t="shared" si="217"/>
        <v>0</v>
      </c>
      <c r="AO206">
        <f t="shared" si="217"/>
        <v>0</v>
      </c>
      <c r="AP206">
        <f t="shared" si="217"/>
        <v>0</v>
      </c>
      <c r="AQ206">
        <f t="shared" si="217"/>
        <v>0</v>
      </c>
      <c r="AR206">
        <f t="shared" si="217"/>
        <v>0</v>
      </c>
      <c r="AS206">
        <f t="shared" si="217"/>
        <v>0</v>
      </c>
      <c r="AT206">
        <f t="shared" si="217"/>
        <v>0</v>
      </c>
      <c r="AU206">
        <f t="shared" si="217"/>
        <v>0</v>
      </c>
      <c r="AV206">
        <f t="shared" si="217"/>
        <v>0</v>
      </c>
      <c r="AW206">
        <f t="shared" si="217"/>
        <v>0</v>
      </c>
      <c r="AX206">
        <f t="shared" si="217"/>
        <v>0</v>
      </c>
      <c r="AY206">
        <f t="shared" si="217"/>
        <v>0</v>
      </c>
      <c r="AZ206">
        <f t="shared" si="217"/>
        <v>0</v>
      </c>
      <c r="BA206">
        <f t="shared" si="217"/>
        <v>0</v>
      </c>
      <c r="BB206">
        <f t="shared" si="217"/>
        <v>0</v>
      </c>
      <c r="BC206">
        <f t="shared" si="217"/>
        <v>0</v>
      </c>
      <c r="BD206">
        <f t="shared" si="217"/>
        <v>0</v>
      </c>
      <c r="BE206">
        <f t="shared" si="217"/>
        <v>0</v>
      </c>
      <c r="BF206">
        <f t="shared" si="217"/>
        <v>0</v>
      </c>
      <c r="BG206">
        <f t="shared" si="217"/>
        <v>0</v>
      </c>
      <c r="BH206">
        <f t="shared" si="217"/>
        <v>0</v>
      </c>
      <c r="BI206">
        <f t="shared" si="217"/>
        <v>0</v>
      </c>
      <c r="BJ206">
        <f t="shared" si="217"/>
        <v>0</v>
      </c>
      <c r="BK206">
        <f t="shared" si="217"/>
        <v>0</v>
      </c>
      <c r="BL206">
        <f t="shared" si="217"/>
        <v>0</v>
      </c>
      <c r="BM206">
        <f t="shared" ref="BM206:CR206" si="218">BM57</f>
        <v>0</v>
      </c>
      <c r="BN206">
        <f t="shared" si="218"/>
        <v>0</v>
      </c>
      <c r="BO206">
        <f t="shared" si="218"/>
        <v>0</v>
      </c>
      <c r="BP206">
        <f t="shared" si="218"/>
        <v>0</v>
      </c>
      <c r="BQ206">
        <f t="shared" si="218"/>
        <v>0</v>
      </c>
      <c r="BR206">
        <f t="shared" si="218"/>
        <v>0</v>
      </c>
      <c r="BS206">
        <f t="shared" si="218"/>
        <v>0</v>
      </c>
      <c r="BT206">
        <f t="shared" si="218"/>
        <v>0</v>
      </c>
      <c r="BU206">
        <f t="shared" si="218"/>
        <v>0</v>
      </c>
      <c r="BV206">
        <f t="shared" si="218"/>
        <v>0</v>
      </c>
      <c r="BW206">
        <f t="shared" si="218"/>
        <v>0</v>
      </c>
      <c r="BX206">
        <f t="shared" si="218"/>
        <v>0</v>
      </c>
      <c r="BY206">
        <f t="shared" si="218"/>
        <v>0</v>
      </c>
      <c r="BZ206">
        <f t="shared" si="218"/>
        <v>0</v>
      </c>
      <c r="CA206">
        <f t="shared" si="218"/>
        <v>0</v>
      </c>
      <c r="CB206">
        <f t="shared" si="218"/>
        <v>0</v>
      </c>
      <c r="CC206">
        <f t="shared" si="218"/>
        <v>0</v>
      </c>
      <c r="CD206">
        <f t="shared" si="218"/>
        <v>0</v>
      </c>
      <c r="CE206">
        <f t="shared" si="218"/>
        <v>0</v>
      </c>
      <c r="CF206">
        <f t="shared" si="218"/>
        <v>0</v>
      </c>
      <c r="CG206">
        <f t="shared" si="218"/>
        <v>0</v>
      </c>
      <c r="CH206">
        <f t="shared" si="218"/>
        <v>0</v>
      </c>
      <c r="CI206">
        <f t="shared" si="218"/>
        <v>0</v>
      </c>
      <c r="CJ206">
        <f t="shared" si="218"/>
        <v>0</v>
      </c>
      <c r="CK206">
        <f t="shared" si="218"/>
        <v>0</v>
      </c>
      <c r="CL206">
        <f t="shared" si="218"/>
        <v>0</v>
      </c>
      <c r="CM206">
        <f t="shared" si="218"/>
        <v>0</v>
      </c>
      <c r="CN206">
        <f t="shared" si="218"/>
        <v>0</v>
      </c>
      <c r="CO206">
        <f t="shared" si="218"/>
        <v>0</v>
      </c>
      <c r="CP206">
        <f t="shared" si="218"/>
        <v>0</v>
      </c>
      <c r="CQ206">
        <f t="shared" si="218"/>
        <v>0</v>
      </c>
      <c r="CR206">
        <f t="shared" si="218"/>
        <v>0</v>
      </c>
      <c r="CS206">
        <f t="shared" ref="CS206:DH206" si="219">CS57</f>
        <v>0</v>
      </c>
      <c r="CT206">
        <f t="shared" si="219"/>
        <v>0</v>
      </c>
      <c r="CU206">
        <f t="shared" si="219"/>
        <v>0</v>
      </c>
      <c r="CV206">
        <f t="shared" si="219"/>
        <v>0</v>
      </c>
      <c r="CW206">
        <f t="shared" si="219"/>
        <v>0</v>
      </c>
      <c r="CX206">
        <f t="shared" si="219"/>
        <v>0</v>
      </c>
      <c r="CY206">
        <f t="shared" si="219"/>
        <v>0</v>
      </c>
      <c r="CZ206">
        <f t="shared" si="219"/>
        <v>0</v>
      </c>
      <c r="DA206">
        <f t="shared" si="219"/>
        <v>0</v>
      </c>
      <c r="DB206">
        <f t="shared" si="219"/>
        <v>0</v>
      </c>
      <c r="DC206">
        <f t="shared" si="219"/>
        <v>0</v>
      </c>
      <c r="DD206">
        <f t="shared" si="219"/>
        <v>0</v>
      </c>
      <c r="DE206">
        <f t="shared" si="219"/>
        <v>633</v>
      </c>
      <c r="DF206" t="str">
        <f t="shared" si="219"/>
        <v>Empresa Misicuni</v>
      </c>
      <c r="DG206">
        <f t="shared" si="219"/>
        <v>7153647.7699999996</v>
      </c>
      <c r="DH206">
        <f t="shared" si="219"/>
        <v>0</v>
      </c>
    </row>
    <row r="207" spans="1:112">
      <c r="A207">
        <f t="shared" ref="A207:AF207" si="220">A58</f>
        <v>266</v>
      </c>
      <c r="B207" t="str">
        <f t="shared" si="220"/>
        <v>Direc. Dptal. de Educación La Paz</v>
      </c>
      <c r="C207">
        <f t="shared" si="220"/>
        <v>0</v>
      </c>
      <c r="D207">
        <f t="shared" si="220"/>
        <v>0</v>
      </c>
      <c r="E207">
        <f t="shared" si="220"/>
        <v>0</v>
      </c>
      <c r="F207">
        <f t="shared" si="220"/>
        <v>0</v>
      </c>
      <c r="G207">
        <f t="shared" si="220"/>
        <v>0</v>
      </c>
      <c r="H207">
        <f t="shared" si="220"/>
        <v>0</v>
      </c>
      <c r="I207">
        <f t="shared" si="220"/>
        <v>0</v>
      </c>
      <c r="J207">
        <f t="shared" si="220"/>
        <v>11107.8</v>
      </c>
      <c r="K207">
        <f t="shared" si="220"/>
        <v>0</v>
      </c>
      <c r="L207">
        <f t="shared" si="220"/>
        <v>0</v>
      </c>
      <c r="M207">
        <f t="shared" si="220"/>
        <v>0</v>
      </c>
      <c r="N207">
        <f t="shared" si="220"/>
        <v>0</v>
      </c>
      <c r="O207">
        <f t="shared" si="220"/>
        <v>0</v>
      </c>
      <c r="P207">
        <f t="shared" si="220"/>
        <v>0</v>
      </c>
      <c r="Q207">
        <f t="shared" si="220"/>
        <v>0</v>
      </c>
      <c r="R207">
        <f t="shared" si="220"/>
        <v>0</v>
      </c>
      <c r="S207">
        <f t="shared" si="220"/>
        <v>0</v>
      </c>
      <c r="T207">
        <f t="shared" si="220"/>
        <v>0</v>
      </c>
      <c r="U207">
        <f t="shared" si="220"/>
        <v>0</v>
      </c>
      <c r="V207">
        <f t="shared" si="220"/>
        <v>0</v>
      </c>
      <c r="W207">
        <f t="shared" si="220"/>
        <v>0</v>
      </c>
      <c r="X207">
        <f t="shared" si="220"/>
        <v>0</v>
      </c>
      <c r="Y207">
        <f t="shared" si="220"/>
        <v>0</v>
      </c>
      <c r="Z207">
        <f t="shared" si="220"/>
        <v>0</v>
      </c>
      <c r="AA207">
        <f t="shared" si="220"/>
        <v>0</v>
      </c>
      <c r="AB207">
        <f t="shared" si="220"/>
        <v>0</v>
      </c>
      <c r="AC207">
        <f t="shared" si="220"/>
        <v>0</v>
      </c>
      <c r="AD207">
        <f t="shared" si="220"/>
        <v>0</v>
      </c>
      <c r="AE207">
        <f t="shared" si="220"/>
        <v>0</v>
      </c>
      <c r="AF207">
        <f t="shared" si="220"/>
        <v>0</v>
      </c>
      <c r="AG207">
        <f t="shared" ref="AG207:BL207" si="221">AG58</f>
        <v>0</v>
      </c>
      <c r="AH207">
        <f t="shared" si="221"/>
        <v>0</v>
      </c>
      <c r="AI207">
        <f t="shared" si="221"/>
        <v>0</v>
      </c>
      <c r="AJ207">
        <f t="shared" si="221"/>
        <v>0</v>
      </c>
      <c r="AK207">
        <f t="shared" si="221"/>
        <v>0</v>
      </c>
      <c r="AL207">
        <f t="shared" si="221"/>
        <v>0</v>
      </c>
      <c r="AM207">
        <f t="shared" si="221"/>
        <v>0</v>
      </c>
      <c r="AN207">
        <f t="shared" si="221"/>
        <v>0</v>
      </c>
      <c r="AO207">
        <f t="shared" si="221"/>
        <v>0</v>
      </c>
      <c r="AP207">
        <f t="shared" si="221"/>
        <v>0</v>
      </c>
      <c r="AQ207">
        <f t="shared" si="221"/>
        <v>0</v>
      </c>
      <c r="AR207">
        <f t="shared" si="221"/>
        <v>0</v>
      </c>
      <c r="AS207">
        <f t="shared" si="221"/>
        <v>0</v>
      </c>
      <c r="AT207">
        <f t="shared" si="221"/>
        <v>0</v>
      </c>
      <c r="AU207">
        <f t="shared" si="221"/>
        <v>0</v>
      </c>
      <c r="AV207">
        <f t="shared" si="221"/>
        <v>0</v>
      </c>
      <c r="AW207">
        <f t="shared" si="221"/>
        <v>0</v>
      </c>
      <c r="AX207">
        <f t="shared" si="221"/>
        <v>0</v>
      </c>
      <c r="AY207">
        <f t="shared" si="221"/>
        <v>0</v>
      </c>
      <c r="AZ207">
        <f t="shared" si="221"/>
        <v>0</v>
      </c>
      <c r="BA207">
        <f t="shared" si="221"/>
        <v>0</v>
      </c>
      <c r="BB207">
        <f t="shared" si="221"/>
        <v>0</v>
      </c>
      <c r="BC207">
        <f t="shared" si="221"/>
        <v>0</v>
      </c>
      <c r="BD207">
        <f t="shared" si="221"/>
        <v>0</v>
      </c>
      <c r="BE207">
        <f t="shared" si="221"/>
        <v>0</v>
      </c>
      <c r="BF207">
        <f t="shared" si="221"/>
        <v>0</v>
      </c>
      <c r="BG207">
        <f t="shared" si="221"/>
        <v>0</v>
      </c>
      <c r="BH207">
        <f t="shared" si="221"/>
        <v>0</v>
      </c>
      <c r="BI207">
        <f t="shared" si="221"/>
        <v>0</v>
      </c>
      <c r="BJ207">
        <f t="shared" si="221"/>
        <v>0</v>
      </c>
      <c r="BK207">
        <f t="shared" si="221"/>
        <v>0</v>
      </c>
      <c r="BL207">
        <f t="shared" si="221"/>
        <v>0</v>
      </c>
      <c r="BM207">
        <f t="shared" ref="BM207:CR207" si="222">BM58</f>
        <v>0</v>
      </c>
      <c r="BN207">
        <f t="shared" si="222"/>
        <v>0</v>
      </c>
      <c r="BO207">
        <f t="shared" si="222"/>
        <v>0</v>
      </c>
      <c r="BP207">
        <f t="shared" si="222"/>
        <v>0</v>
      </c>
      <c r="BQ207">
        <f t="shared" si="222"/>
        <v>0</v>
      </c>
      <c r="BR207">
        <f t="shared" si="222"/>
        <v>0</v>
      </c>
      <c r="BS207">
        <f t="shared" si="222"/>
        <v>0</v>
      </c>
      <c r="BT207">
        <f t="shared" si="222"/>
        <v>0</v>
      </c>
      <c r="BU207">
        <f t="shared" si="222"/>
        <v>0</v>
      </c>
      <c r="BV207">
        <f t="shared" si="222"/>
        <v>0</v>
      </c>
      <c r="BW207">
        <f t="shared" si="222"/>
        <v>0</v>
      </c>
      <c r="BX207">
        <f t="shared" si="222"/>
        <v>0</v>
      </c>
      <c r="BY207">
        <f t="shared" si="222"/>
        <v>0</v>
      </c>
      <c r="BZ207">
        <f t="shared" si="222"/>
        <v>0</v>
      </c>
      <c r="CA207">
        <f t="shared" si="222"/>
        <v>0</v>
      </c>
      <c r="CB207">
        <f t="shared" si="222"/>
        <v>0</v>
      </c>
      <c r="CC207">
        <f t="shared" si="222"/>
        <v>0</v>
      </c>
      <c r="CD207">
        <f t="shared" si="222"/>
        <v>0</v>
      </c>
      <c r="CE207">
        <f t="shared" si="222"/>
        <v>0</v>
      </c>
      <c r="CF207">
        <f t="shared" si="222"/>
        <v>0</v>
      </c>
      <c r="CG207">
        <f t="shared" si="222"/>
        <v>0</v>
      </c>
      <c r="CH207">
        <f t="shared" si="222"/>
        <v>0</v>
      </c>
      <c r="CI207">
        <f t="shared" si="222"/>
        <v>0</v>
      </c>
      <c r="CJ207">
        <f t="shared" si="222"/>
        <v>0</v>
      </c>
      <c r="CK207">
        <f t="shared" si="222"/>
        <v>0</v>
      </c>
      <c r="CL207">
        <f t="shared" si="222"/>
        <v>0</v>
      </c>
      <c r="CM207">
        <f t="shared" si="222"/>
        <v>0</v>
      </c>
      <c r="CN207">
        <f t="shared" si="222"/>
        <v>0</v>
      </c>
      <c r="CO207">
        <f t="shared" si="222"/>
        <v>0</v>
      </c>
      <c r="CP207">
        <f t="shared" si="222"/>
        <v>0</v>
      </c>
      <c r="CQ207">
        <f t="shared" si="222"/>
        <v>0</v>
      </c>
      <c r="CR207">
        <f t="shared" si="222"/>
        <v>0</v>
      </c>
      <c r="CS207">
        <f t="shared" ref="CS207:DH207" si="223">CS58</f>
        <v>0</v>
      </c>
      <c r="CT207">
        <f t="shared" si="223"/>
        <v>0</v>
      </c>
      <c r="CU207">
        <f t="shared" si="223"/>
        <v>0</v>
      </c>
      <c r="CV207">
        <f t="shared" si="223"/>
        <v>0</v>
      </c>
      <c r="CW207">
        <f t="shared" si="223"/>
        <v>0</v>
      </c>
      <c r="CX207">
        <f t="shared" si="223"/>
        <v>0</v>
      </c>
      <c r="CY207">
        <f t="shared" si="223"/>
        <v>0</v>
      </c>
      <c r="CZ207">
        <f t="shared" si="223"/>
        <v>0</v>
      </c>
      <c r="DA207">
        <f t="shared" si="223"/>
        <v>0</v>
      </c>
      <c r="DB207">
        <f t="shared" si="223"/>
        <v>0</v>
      </c>
      <c r="DC207">
        <f t="shared" si="223"/>
        <v>0</v>
      </c>
      <c r="DD207">
        <f t="shared" si="223"/>
        <v>0</v>
      </c>
      <c r="DE207">
        <f t="shared" si="223"/>
        <v>298</v>
      </c>
      <c r="DF207" t="str">
        <f t="shared" si="223"/>
        <v>Servicio Departamental de Riego - Chuquisaca</v>
      </c>
      <c r="DG207">
        <f t="shared" si="223"/>
        <v>125000</v>
      </c>
      <c r="DH207">
        <f t="shared" si="223"/>
        <v>0</v>
      </c>
    </row>
    <row r="208" spans="1:112">
      <c r="A208">
        <f t="shared" ref="A208:AF208" si="224">A59</f>
        <v>548</v>
      </c>
      <c r="B208" t="str">
        <f t="shared" si="224"/>
        <v>Corporación de las Fuerzas Armadas p/ el Des. Nacional</v>
      </c>
      <c r="C208">
        <f t="shared" si="224"/>
        <v>443.07</v>
      </c>
      <c r="D208">
        <f t="shared" si="224"/>
        <v>0</v>
      </c>
      <c r="E208">
        <f t="shared" si="224"/>
        <v>0</v>
      </c>
      <c r="F208">
        <f t="shared" si="224"/>
        <v>0</v>
      </c>
      <c r="G208">
        <f t="shared" si="224"/>
        <v>0</v>
      </c>
      <c r="H208">
        <f t="shared" si="224"/>
        <v>0</v>
      </c>
      <c r="I208">
        <f t="shared" si="224"/>
        <v>0</v>
      </c>
      <c r="J208">
        <f t="shared" si="224"/>
        <v>297</v>
      </c>
      <c r="K208">
        <f t="shared" si="224"/>
        <v>0</v>
      </c>
      <c r="L208">
        <f t="shared" si="224"/>
        <v>0</v>
      </c>
      <c r="M208">
        <f t="shared" si="224"/>
        <v>0</v>
      </c>
      <c r="N208">
        <f t="shared" si="224"/>
        <v>0</v>
      </c>
      <c r="O208">
        <f t="shared" si="224"/>
        <v>0</v>
      </c>
      <c r="P208">
        <f t="shared" si="224"/>
        <v>0</v>
      </c>
      <c r="Q208">
        <f t="shared" si="224"/>
        <v>0</v>
      </c>
      <c r="R208">
        <f t="shared" si="224"/>
        <v>0</v>
      </c>
      <c r="S208">
        <f t="shared" si="224"/>
        <v>0</v>
      </c>
      <c r="T208">
        <f t="shared" si="224"/>
        <v>0</v>
      </c>
      <c r="U208">
        <f t="shared" si="224"/>
        <v>0</v>
      </c>
      <c r="V208">
        <f t="shared" si="224"/>
        <v>0</v>
      </c>
      <c r="W208">
        <f t="shared" si="224"/>
        <v>0</v>
      </c>
      <c r="X208">
        <f t="shared" si="224"/>
        <v>0</v>
      </c>
      <c r="Y208">
        <f t="shared" si="224"/>
        <v>0</v>
      </c>
      <c r="Z208">
        <f t="shared" si="224"/>
        <v>0</v>
      </c>
      <c r="AA208">
        <f t="shared" si="224"/>
        <v>0</v>
      </c>
      <c r="AB208">
        <f t="shared" si="224"/>
        <v>0</v>
      </c>
      <c r="AC208">
        <f t="shared" si="224"/>
        <v>0</v>
      </c>
      <c r="AD208">
        <f t="shared" si="224"/>
        <v>0</v>
      </c>
      <c r="AE208">
        <f t="shared" si="224"/>
        <v>0</v>
      </c>
      <c r="AF208">
        <f t="shared" si="224"/>
        <v>0</v>
      </c>
      <c r="AG208">
        <f t="shared" ref="AG208:BL208" si="225">AG59</f>
        <v>0</v>
      </c>
      <c r="AH208">
        <f t="shared" si="225"/>
        <v>0</v>
      </c>
      <c r="AI208">
        <f t="shared" si="225"/>
        <v>0</v>
      </c>
      <c r="AJ208">
        <f t="shared" si="225"/>
        <v>0</v>
      </c>
      <c r="AK208">
        <f t="shared" si="225"/>
        <v>0</v>
      </c>
      <c r="AL208">
        <f t="shared" si="225"/>
        <v>0</v>
      </c>
      <c r="AM208">
        <f t="shared" si="225"/>
        <v>0</v>
      </c>
      <c r="AN208">
        <f t="shared" si="225"/>
        <v>0</v>
      </c>
      <c r="AO208">
        <f t="shared" si="225"/>
        <v>0</v>
      </c>
      <c r="AP208">
        <f t="shared" si="225"/>
        <v>0</v>
      </c>
      <c r="AQ208">
        <f t="shared" si="225"/>
        <v>0</v>
      </c>
      <c r="AR208">
        <f t="shared" si="225"/>
        <v>0</v>
      </c>
      <c r="AS208">
        <f t="shared" si="225"/>
        <v>0</v>
      </c>
      <c r="AT208">
        <f t="shared" si="225"/>
        <v>0</v>
      </c>
      <c r="AU208">
        <f t="shared" si="225"/>
        <v>0</v>
      </c>
      <c r="AV208">
        <f t="shared" si="225"/>
        <v>0</v>
      </c>
      <c r="AW208">
        <f t="shared" si="225"/>
        <v>0</v>
      </c>
      <c r="AX208">
        <f t="shared" si="225"/>
        <v>0</v>
      </c>
      <c r="AY208">
        <f t="shared" si="225"/>
        <v>0</v>
      </c>
      <c r="AZ208">
        <f t="shared" si="225"/>
        <v>0</v>
      </c>
      <c r="BA208">
        <f t="shared" si="225"/>
        <v>0</v>
      </c>
      <c r="BB208">
        <f t="shared" si="225"/>
        <v>0</v>
      </c>
      <c r="BC208">
        <f t="shared" si="225"/>
        <v>0</v>
      </c>
      <c r="BD208">
        <f t="shared" si="225"/>
        <v>0</v>
      </c>
      <c r="BE208">
        <f t="shared" si="225"/>
        <v>0</v>
      </c>
      <c r="BF208">
        <f t="shared" si="225"/>
        <v>0</v>
      </c>
      <c r="BG208">
        <f t="shared" si="225"/>
        <v>0</v>
      </c>
      <c r="BH208">
        <f t="shared" si="225"/>
        <v>0</v>
      </c>
      <c r="BI208">
        <f t="shared" si="225"/>
        <v>0</v>
      </c>
      <c r="BJ208">
        <f t="shared" si="225"/>
        <v>0</v>
      </c>
      <c r="BK208">
        <f t="shared" si="225"/>
        <v>0</v>
      </c>
      <c r="BL208">
        <f t="shared" si="225"/>
        <v>0</v>
      </c>
      <c r="BM208">
        <f t="shared" ref="BM208:CR208" si="226">BM59</f>
        <v>0</v>
      </c>
      <c r="BN208">
        <f t="shared" si="226"/>
        <v>0</v>
      </c>
      <c r="BO208">
        <f t="shared" si="226"/>
        <v>0</v>
      </c>
      <c r="BP208">
        <f t="shared" si="226"/>
        <v>0</v>
      </c>
      <c r="BQ208">
        <f t="shared" si="226"/>
        <v>0</v>
      </c>
      <c r="BR208">
        <f t="shared" si="226"/>
        <v>0</v>
      </c>
      <c r="BS208">
        <f t="shared" si="226"/>
        <v>0</v>
      </c>
      <c r="BT208">
        <f t="shared" si="226"/>
        <v>0</v>
      </c>
      <c r="BU208">
        <f t="shared" si="226"/>
        <v>0</v>
      </c>
      <c r="BV208">
        <f t="shared" si="226"/>
        <v>0</v>
      </c>
      <c r="BW208">
        <f t="shared" si="226"/>
        <v>0</v>
      </c>
      <c r="BX208">
        <f t="shared" si="226"/>
        <v>0</v>
      </c>
      <c r="BY208">
        <f t="shared" si="226"/>
        <v>0</v>
      </c>
      <c r="BZ208">
        <f t="shared" si="226"/>
        <v>0</v>
      </c>
      <c r="CA208">
        <f t="shared" si="226"/>
        <v>0</v>
      </c>
      <c r="CB208">
        <f t="shared" si="226"/>
        <v>0</v>
      </c>
      <c r="CC208">
        <f t="shared" si="226"/>
        <v>0</v>
      </c>
      <c r="CD208">
        <f t="shared" si="226"/>
        <v>0</v>
      </c>
      <c r="CE208">
        <f t="shared" si="226"/>
        <v>0</v>
      </c>
      <c r="CF208">
        <f t="shared" si="226"/>
        <v>0</v>
      </c>
      <c r="CG208">
        <f t="shared" si="226"/>
        <v>0</v>
      </c>
      <c r="CH208">
        <f t="shared" si="226"/>
        <v>0</v>
      </c>
      <c r="CI208">
        <f t="shared" si="226"/>
        <v>0</v>
      </c>
      <c r="CJ208">
        <f t="shared" si="226"/>
        <v>0</v>
      </c>
      <c r="CK208">
        <f t="shared" si="226"/>
        <v>0</v>
      </c>
      <c r="CL208">
        <f t="shared" si="226"/>
        <v>0</v>
      </c>
      <c r="CM208">
        <f t="shared" si="226"/>
        <v>0</v>
      </c>
      <c r="CN208">
        <f t="shared" si="226"/>
        <v>0</v>
      </c>
      <c r="CO208">
        <f t="shared" si="226"/>
        <v>0</v>
      </c>
      <c r="CP208">
        <f t="shared" si="226"/>
        <v>0</v>
      </c>
      <c r="CQ208">
        <f t="shared" si="226"/>
        <v>0</v>
      </c>
      <c r="CR208">
        <f t="shared" si="226"/>
        <v>0</v>
      </c>
      <c r="CS208">
        <f t="shared" ref="CS208:DH208" si="227">CS59</f>
        <v>0</v>
      </c>
      <c r="CT208">
        <f t="shared" si="227"/>
        <v>0</v>
      </c>
      <c r="CU208">
        <f t="shared" si="227"/>
        <v>0</v>
      </c>
      <c r="CV208">
        <f t="shared" si="227"/>
        <v>0</v>
      </c>
      <c r="CW208">
        <f t="shared" si="227"/>
        <v>0</v>
      </c>
      <c r="CX208">
        <f t="shared" si="227"/>
        <v>0</v>
      </c>
      <c r="CY208">
        <f t="shared" si="227"/>
        <v>0</v>
      </c>
      <c r="CZ208">
        <f t="shared" si="227"/>
        <v>0</v>
      </c>
      <c r="DA208">
        <f t="shared" si="227"/>
        <v>0</v>
      </c>
      <c r="DB208">
        <f t="shared" si="227"/>
        <v>0</v>
      </c>
      <c r="DC208">
        <f t="shared" si="227"/>
        <v>0</v>
      </c>
      <c r="DD208">
        <f t="shared" si="227"/>
        <v>0</v>
      </c>
      <c r="DE208">
        <f t="shared" si="227"/>
        <v>30</v>
      </c>
      <c r="DF208" t="str">
        <f t="shared" si="227"/>
        <v>Ministerio de Justicia y Transparencia Institucional</v>
      </c>
      <c r="DG208">
        <f t="shared" si="227"/>
        <v>7457085</v>
      </c>
      <c r="DH208">
        <f t="shared" si="227"/>
        <v>0</v>
      </c>
    </row>
    <row r="209" spans="1:112">
      <c r="A209">
        <f t="shared" ref="A209:AF209" si="228">A60</f>
        <v>213</v>
      </c>
      <c r="B209" t="str">
        <f t="shared" si="228"/>
        <v>Servicio Nacional de Meteorología e Hidrología</v>
      </c>
      <c r="C209">
        <f t="shared" si="228"/>
        <v>0</v>
      </c>
      <c r="D209">
        <f t="shared" si="228"/>
        <v>0</v>
      </c>
      <c r="E209">
        <f t="shared" si="228"/>
        <v>0</v>
      </c>
      <c r="F209">
        <f t="shared" si="228"/>
        <v>0</v>
      </c>
      <c r="G209">
        <f t="shared" si="228"/>
        <v>0</v>
      </c>
      <c r="H209">
        <f t="shared" si="228"/>
        <v>1476568.57</v>
      </c>
      <c r="I209">
        <f t="shared" si="228"/>
        <v>0</v>
      </c>
      <c r="J209">
        <f t="shared" si="228"/>
        <v>0</v>
      </c>
      <c r="K209">
        <f t="shared" si="228"/>
        <v>0</v>
      </c>
      <c r="L209">
        <f t="shared" si="228"/>
        <v>0</v>
      </c>
      <c r="M209">
        <f t="shared" si="228"/>
        <v>0</v>
      </c>
      <c r="N209">
        <f t="shared" si="228"/>
        <v>0</v>
      </c>
      <c r="O209">
        <f t="shared" si="228"/>
        <v>0</v>
      </c>
      <c r="P209">
        <f t="shared" si="228"/>
        <v>0</v>
      </c>
      <c r="Q209">
        <f t="shared" si="228"/>
        <v>0</v>
      </c>
      <c r="R209">
        <f t="shared" si="228"/>
        <v>0</v>
      </c>
      <c r="S209">
        <f t="shared" si="228"/>
        <v>0</v>
      </c>
      <c r="T209">
        <f t="shared" si="228"/>
        <v>0</v>
      </c>
      <c r="U209">
        <f t="shared" si="228"/>
        <v>0</v>
      </c>
      <c r="V209">
        <f t="shared" si="228"/>
        <v>0</v>
      </c>
      <c r="W209">
        <f t="shared" si="228"/>
        <v>0</v>
      </c>
      <c r="X209">
        <f t="shared" si="228"/>
        <v>0</v>
      </c>
      <c r="Y209">
        <f t="shared" si="228"/>
        <v>0</v>
      </c>
      <c r="Z209">
        <f t="shared" si="228"/>
        <v>0</v>
      </c>
      <c r="AA209">
        <f t="shared" si="228"/>
        <v>0</v>
      </c>
      <c r="AB209">
        <f t="shared" si="228"/>
        <v>0</v>
      </c>
      <c r="AC209">
        <f t="shared" si="228"/>
        <v>0</v>
      </c>
      <c r="AD209">
        <f t="shared" si="228"/>
        <v>0</v>
      </c>
      <c r="AE209">
        <f t="shared" si="228"/>
        <v>0</v>
      </c>
      <c r="AF209">
        <f t="shared" si="228"/>
        <v>0</v>
      </c>
      <c r="AG209">
        <f t="shared" ref="AG209:BL209" si="229">AG60</f>
        <v>0</v>
      </c>
      <c r="AH209">
        <f t="shared" si="229"/>
        <v>0</v>
      </c>
      <c r="AI209">
        <f t="shared" si="229"/>
        <v>0</v>
      </c>
      <c r="AJ209">
        <f t="shared" si="229"/>
        <v>0</v>
      </c>
      <c r="AK209">
        <f t="shared" si="229"/>
        <v>0</v>
      </c>
      <c r="AL209">
        <f t="shared" si="229"/>
        <v>0</v>
      </c>
      <c r="AM209">
        <f t="shared" si="229"/>
        <v>0</v>
      </c>
      <c r="AN209">
        <f t="shared" si="229"/>
        <v>0</v>
      </c>
      <c r="AO209">
        <f t="shared" si="229"/>
        <v>0</v>
      </c>
      <c r="AP209">
        <f t="shared" si="229"/>
        <v>0</v>
      </c>
      <c r="AQ209">
        <f t="shared" si="229"/>
        <v>0</v>
      </c>
      <c r="AR209">
        <f t="shared" si="229"/>
        <v>0</v>
      </c>
      <c r="AS209">
        <f t="shared" si="229"/>
        <v>0</v>
      </c>
      <c r="AT209">
        <f t="shared" si="229"/>
        <v>0</v>
      </c>
      <c r="AU209">
        <f t="shared" si="229"/>
        <v>0</v>
      </c>
      <c r="AV209">
        <f t="shared" si="229"/>
        <v>0</v>
      </c>
      <c r="AW209">
        <f t="shared" si="229"/>
        <v>0</v>
      </c>
      <c r="AX209">
        <f t="shared" si="229"/>
        <v>0</v>
      </c>
      <c r="AY209">
        <f t="shared" si="229"/>
        <v>0</v>
      </c>
      <c r="AZ209">
        <f t="shared" si="229"/>
        <v>0</v>
      </c>
      <c r="BA209">
        <f t="shared" si="229"/>
        <v>0</v>
      </c>
      <c r="BB209">
        <f t="shared" si="229"/>
        <v>0</v>
      </c>
      <c r="BC209">
        <f t="shared" si="229"/>
        <v>0</v>
      </c>
      <c r="BD209">
        <f t="shared" si="229"/>
        <v>0</v>
      </c>
      <c r="BE209">
        <f t="shared" si="229"/>
        <v>0</v>
      </c>
      <c r="BF209">
        <f t="shared" si="229"/>
        <v>0</v>
      </c>
      <c r="BG209">
        <f t="shared" si="229"/>
        <v>0</v>
      </c>
      <c r="BH209">
        <f t="shared" si="229"/>
        <v>0</v>
      </c>
      <c r="BI209">
        <f t="shared" si="229"/>
        <v>0</v>
      </c>
      <c r="BJ209">
        <f t="shared" si="229"/>
        <v>0</v>
      </c>
      <c r="BK209">
        <f t="shared" si="229"/>
        <v>0</v>
      </c>
      <c r="BL209">
        <f t="shared" si="229"/>
        <v>0</v>
      </c>
      <c r="BM209">
        <f t="shared" ref="BM209:CR209" si="230">BM60</f>
        <v>0</v>
      </c>
      <c r="BN209">
        <f t="shared" si="230"/>
        <v>0</v>
      </c>
      <c r="BO209">
        <f t="shared" si="230"/>
        <v>0</v>
      </c>
      <c r="BP209">
        <f t="shared" si="230"/>
        <v>0</v>
      </c>
      <c r="BQ209">
        <f t="shared" si="230"/>
        <v>0</v>
      </c>
      <c r="BR209">
        <f t="shared" si="230"/>
        <v>0</v>
      </c>
      <c r="BS209">
        <f t="shared" si="230"/>
        <v>0</v>
      </c>
      <c r="BT209">
        <f t="shared" si="230"/>
        <v>0</v>
      </c>
      <c r="BU209">
        <f t="shared" si="230"/>
        <v>0</v>
      </c>
      <c r="BV209">
        <f t="shared" si="230"/>
        <v>0</v>
      </c>
      <c r="BW209">
        <f t="shared" si="230"/>
        <v>0</v>
      </c>
      <c r="BX209">
        <f t="shared" si="230"/>
        <v>0</v>
      </c>
      <c r="BY209">
        <f t="shared" si="230"/>
        <v>0</v>
      </c>
      <c r="BZ209">
        <f t="shared" si="230"/>
        <v>0</v>
      </c>
      <c r="CA209">
        <f t="shared" si="230"/>
        <v>0</v>
      </c>
      <c r="CB209">
        <f t="shared" si="230"/>
        <v>0</v>
      </c>
      <c r="CC209">
        <f t="shared" si="230"/>
        <v>0</v>
      </c>
      <c r="CD209">
        <f t="shared" si="230"/>
        <v>0</v>
      </c>
      <c r="CE209">
        <f t="shared" si="230"/>
        <v>0</v>
      </c>
      <c r="CF209">
        <f t="shared" si="230"/>
        <v>0</v>
      </c>
      <c r="CG209">
        <f t="shared" si="230"/>
        <v>0</v>
      </c>
      <c r="CH209">
        <f t="shared" si="230"/>
        <v>0</v>
      </c>
      <c r="CI209">
        <f t="shared" si="230"/>
        <v>0</v>
      </c>
      <c r="CJ209">
        <f t="shared" si="230"/>
        <v>0</v>
      </c>
      <c r="CK209">
        <f t="shared" si="230"/>
        <v>0</v>
      </c>
      <c r="CL209">
        <f t="shared" si="230"/>
        <v>0</v>
      </c>
      <c r="CM209">
        <f t="shared" si="230"/>
        <v>0</v>
      </c>
      <c r="CN209">
        <f t="shared" si="230"/>
        <v>0</v>
      </c>
      <c r="CO209">
        <f t="shared" si="230"/>
        <v>0</v>
      </c>
      <c r="CP209">
        <f t="shared" si="230"/>
        <v>0</v>
      </c>
      <c r="CQ209">
        <f t="shared" si="230"/>
        <v>0</v>
      </c>
      <c r="CR209">
        <f t="shared" si="230"/>
        <v>0</v>
      </c>
      <c r="CS209">
        <f t="shared" ref="CS209:DH209" si="231">CS60</f>
        <v>0</v>
      </c>
      <c r="CT209">
        <f t="shared" si="231"/>
        <v>0</v>
      </c>
      <c r="CU209">
        <f t="shared" si="231"/>
        <v>0</v>
      </c>
      <c r="CV209">
        <f t="shared" si="231"/>
        <v>0</v>
      </c>
      <c r="CW209">
        <f t="shared" si="231"/>
        <v>0</v>
      </c>
      <c r="CX209">
        <f t="shared" si="231"/>
        <v>0</v>
      </c>
      <c r="CY209">
        <f t="shared" si="231"/>
        <v>0</v>
      </c>
      <c r="CZ209">
        <f t="shared" si="231"/>
        <v>0</v>
      </c>
      <c r="DA209">
        <f t="shared" si="231"/>
        <v>0</v>
      </c>
      <c r="DB209">
        <f t="shared" si="231"/>
        <v>0</v>
      </c>
      <c r="DC209">
        <f t="shared" si="231"/>
        <v>0</v>
      </c>
      <c r="DD209">
        <f t="shared" si="231"/>
        <v>0</v>
      </c>
      <c r="DE209">
        <f t="shared" si="231"/>
        <v>0</v>
      </c>
      <c r="DF209">
        <f t="shared" si="231"/>
        <v>0</v>
      </c>
      <c r="DG209">
        <f t="shared" si="231"/>
        <v>0</v>
      </c>
      <c r="DH209">
        <f t="shared" si="231"/>
        <v>0</v>
      </c>
    </row>
    <row r="210" spans="1:112">
      <c r="A210">
        <f t="shared" ref="A210:AF210" si="232">A61</f>
        <v>190</v>
      </c>
      <c r="B210" t="str">
        <f t="shared" si="232"/>
        <v>Autoridad Jurisdiccional Administrativa Minera</v>
      </c>
      <c r="C210">
        <f t="shared" si="232"/>
        <v>0</v>
      </c>
      <c r="D210">
        <f t="shared" si="232"/>
        <v>0</v>
      </c>
      <c r="E210">
        <f t="shared" si="232"/>
        <v>0</v>
      </c>
      <c r="F210">
        <f t="shared" si="232"/>
        <v>6384</v>
      </c>
      <c r="G210">
        <f t="shared" si="232"/>
        <v>0</v>
      </c>
      <c r="H210">
        <f t="shared" si="232"/>
        <v>0</v>
      </c>
      <c r="I210">
        <f t="shared" si="232"/>
        <v>0</v>
      </c>
      <c r="J210">
        <f t="shared" si="232"/>
        <v>7190.56</v>
      </c>
      <c r="K210">
        <f t="shared" si="232"/>
        <v>0</v>
      </c>
      <c r="L210">
        <f t="shared" si="232"/>
        <v>0</v>
      </c>
      <c r="M210">
        <f t="shared" si="232"/>
        <v>0</v>
      </c>
      <c r="N210">
        <f t="shared" si="232"/>
        <v>0</v>
      </c>
      <c r="O210">
        <f t="shared" si="232"/>
        <v>0</v>
      </c>
      <c r="P210">
        <f t="shared" si="232"/>
        <v>0</v>
      </c>
      <c r="Q210">
        <f t="shared" si="232"/>
        <v>0</v>
      </c>
      <c r="R210">
        <f t="shared" si="232"/>
        <v>0</v>
      </c>
      <c r="S210">
        <f t="shared" si="232"/>
        <v>0</v>
      </c>
      <c r="T210">
        <f t="shared" si="232"/>
        <v>0</v>
      </c>
      <c r="U210">
        <f t="shared" si="232"/>
        <v>0</v>
      </c>
      <c r="V210">
        <f t="shared" si="232"/>
        <v>0</v>
      </c>
      <c r="W210">
        <f t="shared" si="232"/>
        <v>0</v>
      </c>
      <c r="X210">
        <f t="shared" si="232"/>
        <v>0</v>
      </c>
      <c r="Y210">
        <f t="shared" si="232"/>
        <v>0</v>
      </c>
      <c r="Z210">
        <f t="shared" si="232"/>
        <v>0</v>
      </c>
      <c r="AA210">
        <f t="shared" si="232"/>
        <v>0</v>
      </c>
      <c r="AB210">
        <f t="shared" si="232"/>
        <v>0</v>
      </c>
      <c r="AC210">
        <f t="shared" si="232"/>
        <v>0</v>
      </c>
      <c r="AD210">
        <f t="shared" si="232"/>
        <v>0</v>
      </c>
      <c r="AE210">
        <f t="shared" si="232"/>
        <v>0</v>
      </c>
      <c r="AF210">
        <f t="shared" si="232"/>
        <v>0</v>
      </c>
      <c r="AG210">
        <f t="shared" ref="AG210:BL210" si="233">AG61</f>
        <v>0</v>
      </c>
      <c r="AH210">
        <f t="shared" si="233"/>
        <v>0</v>
      </c>
      <c r="AI210">
        <f t="shared" si="233"/>
        <v>0</v>
      </c>
      <c r="AJ210">
        <f t="shared" si="233"/>
        <v>0</v>
      </c>
      <c r="AK210">
        <f t="shared" si="233"/>
        <v>0</v>
      </c>
      <c r="AL210">
        <f t="shared" si="233"/>
        <v>0</v>
      </c>
      <c r="AM210">
        <f t="shared" si="233"/>
        <v>0</v>
      </c>
      <c r="AN210">
        <f t="shared" si="233"/>
        <v>0</v>
      </c>
      <c r="AO210">
        <f t="shared" si="233"/>
        <v>0</v>
      </c>
      <c r="AP210">
        <f t="shared" si="233"/>
        <v>0</v>
      </c>
      <c r="AQ210">
        <f t="shared" si="233"/>
        <v>0</v>
      </c>
      <c r="AR210">
        <f t="shared" si="233"/>
        <v>0</v>
      </c>
      <c r="AS210">
        <f t="shared" si="233"/>
        <v>0</v>
      </c>
      <c r="AT210">
        <f t="shared" si="233"/>
        <v>0</v>
      </c>
      <c r="AU210">
        <f t="shared" si="233"/>
        <v>0</v>
      </c>
      <c r="AV210">
        <f t="shared" si="233"/>
        <v>0</v>
      </c>
      <c r="AW210">
        <f t="shared" si="233"/>
        <v>0</v>
      </c>
      <c r="AX210">
        <f t="shared" si="233"/>
        <v>0</v>
      </c>
      <c r="AY210">
        <f t="shared" si="233"/>
        <v>0</v>
      </c>
      <c r="AZ210">
        <f t="shared" si="233"/>
        <v>0</v>
      </c>
      <c r="BA210">
        <f t="shared" si="233"/>
        <v>0</v>
      </c>
      <c r="BB210">
        <f t="shared" si="233"/>
        <v>0</v>
      </c>
      <c r="BC210">
        <f t="shared" si="233"/>
        <v>0</v>
      </c>
      <c r="BD210">
        <f t="shared" si="233"/>
        <v>0</v>
      </c>
      <c r="BE210">
        <f t="shared" si="233"/>
        <v>0</v>
      </c>
      <c r="BF210">
        <f t="shared" si="233"/>
        <v>0</v>
      </c>
      <c r="BG210">
        <f t="shared" si="233"/>
        <v>0</v>
      </c>
      <c r="BH210">
        <f t="shared" si="233"/>
        <v>0</v>
      </c>
      <c r="BI210">
        <f t="shared" si="233"/>
        <v>0</v>
      </c>
      <c r="BJ210">
        <f t="shared" si="233"/>
        <v>0</v>
      </c>
      <c r="BK210">
        <f t="shared" si="233"/>
        <v>0</v>
      </c>
      <c r="BL210">
        <f t="shared" si="233"/>
        <v>0</v>
      </c>
      <c r="BM210">
        <f t="shared" ref="BM210:CR210" si="234">BM61</f>
        <v>0</v>
      </c>
      <c r="BN210">
        <f t="shared" si="234"/>
        <v>0</v>
      </c>
      <c r="BO210">
        <f t="shared" si="234"/>
        <v>0</v>
      </c>
      <c r="BP210">
        <f t="shared" si="234"/>
        <v>0</v>
      </c>
      <c r="BQ210">
        <f t="shared" si="234"/>
        <v>0</v>
      </c>
      <c r="BR210">
        <f t="shared" si="234"/>
        <v>0</v>
      </c>
      <c r="BS210">
        <f t="shared" si="234"/>
        <v>0</v>
      </c>
      <c r="BT210">
        <f t="shared" si="234"/>
        <v>0</v>
      </c>
      <c r="BU210">
        <f t="shared" si="234"/>
        <v>0</v>
      </c>
      <c r="BV210">
        <f t="shared" si="234"/>
        <v>0</v>
      </c>
      <c r="BW210">
        <f t="shared" si="234"/>
        <v>0</v>
      </c>
      <c r="BX210">
        <f t="shared" si="234"/>
        <v>0</v>
      </c>
      <c r="BY210">
        <f t="shared" si="234"/>
        <v>0</v>
      </c>
      <c r="BZ210">
        <f t="shared" si="234"/>
        <v>0</v>
      </c>
      <c r="CA210">
        <f t="shared" si="234"/>
        <v>0</v>
      </c>
      <c r="CB210">
        <f t="shared" si="234"/>
        <v>0</v>
      </c>
      <c r="CC210">
        <f t="shared" si="234"/>
        <v>0</v>
      </c>
      <c r="CD210">
        <f t="shared" si="234"/>
        <v>0</v>
      </c>
      <c r="CE210">
        <f t="shared" si="234"/>
        <v>0</v>
      </c>
      <c r="CF210">
        <f t="shared" si="234"/>
        <v>0</v>
      </c>
      <c r="CG210">
        <f t="shared" si="234"/>
        <v>0</v>
      </c>
      <c r="CH210">
        <f t="shared" si="234"/>
        <v>0</v>
      </c>
      <c r="CI210">
        <f t="shared" si="234"/>
        <v>0</v>
      </c>
      <c r="CJ210">
        <f t="shared" si="234"/>
        <v>0</v>
      </c>
      <c r="CK210">
        <f t="shared" si="234"/>
        <v>0</v>
      </c>
      <c r="CL210">
        <f t="shared" si="234"/>
        <v>0</v>
      </c>
      <c r="CM210">
        <f t="shared" si="234"/>
        <v>0</v>
      </c>
      <c r="CN210">
        <f t="shared" si="234"/>
        <v>0</v>
      </c>
      <c r="CO210">
        <f t="shared" si="234"/>
        <v>0</v>
      </c>
      <c r="CP210">
        <f t="shared" si="234"/>
        <v>0</v>
      </c>
      <c r="CQ210">
        <f t="shared" si="234"/>
        <v>0</v>
      </c>
      <c r="CR210">
        <f t="shared" si="234"/>
        <v>0</v>
      </c>
      <c r="CS210">
        <f t="shared" ref="CS210:DH210" si="235">CS61</f>
        <v>0</v>
      </c>
      <c r="CT210">
        <f t="shared" si="235"/>
        <v>0</v>
      </c>
      <c r="CU210">
        <f t="shared" si="235"/>
        <v>0</v>
      </c>
      <c r="CV210">
        <f t="shared" si="235"/>
        <v>0</v>
      </c>
      <c r="CW210">
        <f t="shared" si="235"/>
        <v>0</v>
      </c>
      <c r="CX210">
        <f t="shared" si="235"/>
        <v>0</v>
      </c>
      <c r="CY210">
        <f t="shared" si="235"/>
        <v>0</v>
      </c>
      <c r="CZ210">
        <f t="shared" si="235"/>
        <v>0</v>
      </c>
      <c r="DA210">
        <f t="shared" si="235"/>
        <v>0</v>
      </c>
      <c r="DB210">
        <f t="shared" si="235"/>
        <v>0</v>
      </c>
      <c r="DC210">
        <f t="shared" si="235"/>
        <v>0</v>
      </c>
      <c r="DD210">
        <f t="shared" si="235"/>
        <v>0</v>
      </c>
      <c r="DE210">
        <f t="shared" si="235"/>
        <v>0</v>
      </c>
      <c r="DF210">
        <f t="shared" si="235"/>
        <v>0</v>
      </c>
      <c r="DG210">
        <f t="shared" si="235"/>
        <v>0</v>
      </c>
      <c r="DH210">
        <f t="shared" si="235"/>
        <v>0</v>
      </c>
    </row>
    <row r="211" spans="1:112">
      <c r="A211">
        <f t="shared" ref="A211:AF211" si="236">A62</f>
        <v>682</v>
      </c>
      <c r="B211" t="str">
        <f t="shared" si="236"/>
        <v>Defensoria del Pueblo</v>
      </c>
      <c r="C211">
        <f t="shared" si="236"/>
        <v>0</v>
      </c>
      <c r="D211">
        <f t="shared" si="236"/>
        <v>0</v>
      </c>
      <c r="E211">
        <f t="shared" si="236"/>
        <v>0</v>
      </c>
      <c r="F211">
        <f t="shared" si="236"/>
        <v>37808.65</v>
      </c>
      <c r="G211">
        <f t="shared" si="236"/>
        <v>0</v>
      </c>
      <c r="H211">
        <f t="shared" si="236"/>
        <v>0</v>
      </c>
      <c r="I211">
        <f t="shared" si="236"/>
        <v>0</v>
      </c>
      <c r="J211">
        <f t="shared" si="236"/>
        <v>2805.12</v>
      </c>
      <c r="K211">
        <f t="shared" si="236"/>
        <v>0</v>
      </c>
      <c r="L211">
        <f t="shared" si="236"/>
        <v>0</v>
      </c>
      <c r="M211">
        <f t="shared" si="236"/>
        <v>0</v>
      </c>
      <c r="N211">
        <f t="shared" si="236"/>
        <v>0</v>
      </c>
      <c r="O211">
        <f t="shared" si="236"/>
        <v>0</v>
      </c>
      <c r="P211">
        <f t="shared" si="236"/>
        <v>0</v>
      </c>
      <c r="Q211">
        <f t="shared" si="236"/>
        <v>0</v>
      </c>
      <c r="R211">
        <f t="shared" si="236"/>
        <v>0</v>
      </c>
      <c r="S211">
        <f t="shared" si="236"/>
        <v>0</v>
      </c>
      <c r="T211">
        <f t="shared" si="236"/>
        <v>0</v>
      </c>
      <c r="U211">
        <f t="shared" si="236"/>
        <v>0</v>
      </c>
      <c r="V211">
        <f t="shared" si="236"/>
        <v>0</v>
      </c>
      <c r="W211">
        <f t="shared" si="236"/>
        <v>0</v>
      </c>
      <c r="X211">
        <f t="shared" si="236"/>
        <v>0</v>
      </c>
      <c r="Y211">
        <f t="shared" si="236"/>
        <v>0</v>
      </c>
      <c r="Z211">
        <f t="shared" si="236"/>
        <v>0</v>
      </c>
      <c r="AA211">
        <f t="shared" si="236"/>
        <v>0</v>
      </c>
      <c r="AB211">
        <f t="shared" si="236"/>
        <v>0</v>
      </c>
      <c r="AC211">
        <f t="shared" si="236"/>
        <v>0</v>
      </c>
      <c r="AD211">
        <f t="shared" si="236"/>
        <v>0</v>
      </c>
      <c r="AE211">
        <f t="shared" si="236"/>
        <v>0</v>
      </c>
      <c r="AF211">
        <f t="shared" si="236"/>
        <v>0</v>
      </c>
      <c r="AG211">
        <f t="shared" ref="AG211:BL211" si="237">AG62</f>
        <v>0</v>
      </c>
      <c r="AH211">
        <f t="shared" si="237"/>
        <v>0</v>
      </c>
      <c r="AI211">
        <f t="shared" si="237"/>
        <v>0</v>
      </c>
      <c r="AJ211">
        <f t="shared" si="237"/>
        <v>0</v>
      </c>
      <c r="AK211">
        <f t="shared" si="237"/>
        <v>0</v>
      </c>
      <c r="AL211">
        <f t="shared" si="237"/>
        <v>0</v>
      </c>
      <c r="AM211">
        <f t="shared" si="237"/>
        <v>0</v>
      </c>
      <c r="AN211">
        <f t="shared" si="237"/>
        <v>0</v>
      </c>
      <c r="AO211">
        <f t="shared" si="237"/>
        <v>0</v>
      </c>
      <c r="AP211">
        <f t="shared" si="237"/>
        <v>0</v>
      </c>
      <c r="AQ211">
        <f t="shared" si="237"/>
        <v>0</v>
      </c>
      <c r="AR211">
        <f t="shared" si="237"/>
        <v>0</v>
      </c>
      <c r="AS211">
        <f t="shared" si="237"/>
        <v>0</v>
      </c>
      <c r="AT211">
        <f t="shared" si="237"/>
        <v>0</v>
      </c>
      <c r="AU211">
        <f t="shared" si="237"/>
        <v>0</v>
      </c>
      <c r="AV211">
        <f t="shared" si="237"/>
        <v>0</v>
      </c>
      <c r="AW211">
        <f t="shared" si="237"/>
        <v>0</v>
      </c>
      <c r="AX211">
        <f t="shared" si="237"/>
        <v>0</v>
      </c>
      <c r="AY211">
        <f t="shared" si="237"/>
        <v>0</v>
      </c>
      <c r="AZ211">
        <f t="shared" si="237"/>
        <v>0</v>
      </c>
      <c r="BA211">
        <f t="shared" si="237"/>
        <v>0</v>
      </c>
      <c r="BB211">
        <f t="shared" si="237"/>
        <v>0</v>
      </c>
      <c r="BC211">
        <f t="shared" si="237"/>
        <v>0</v>
      </c>
      <c r="BD211">
        <f t="shared" si="237"/>
        <v>0</v>
      </c>
      <c r="BE211">
        <f t="shared" si="237"/>
        <v>0</v>
      </c>
      <c r="BF211">
        <f t="shared" si="237"/>
        <v>0</v>
      </c>
      <c r="BG211">
        <f t="shared" si="237"/>
        <v>0</v>
      </c>
      <c r="BH211">
        <f t="shared" si="237"/>
        <v>0</v>
      </c>
      <c r="BI211">
        <f t="shared" si="237"/>
        <v>0</v>
      </c>
      <c r="BJ211">
        <f t="shared" si="237"/>
        <v>0</v>
      </c>
      <c r="BK211">
        <f t="shared" si="237"/>
        <v>0</v>
      </c>
      <c r="BL211">
        <f t="shared" si="237"/>
        <v>0</v>
      </c>
      <c r="BM211">
        <f t="shared" ref="BM211:CR211" si="238">BM62</f>
        <v>0</v>
      </c>
      <c r="BN211">
        <f t="shared" si="238"/>
        <v>0</v>
      </c>
      <c r="BO211">
        <f t="shared" si="238"/>
        <v>0</v>
      </c>
      <c r="BP211">
        <f t="shared" si="238"/>
        <v>0</v>
      </c>
      <c r="BQ211">
        <f t="shared" si="238"/>
        <v>0</v>
      </c>
      <c r="BR211">
        <f t="shared" si="238"/>
        <v>0</v>
      </c>
      <c r="BS211">
        <f t="shared" si="238"/>
        <v>0</v>
      </c>
      <c r="BT211">
        <f t="shared" si="238"/>
        <v>0</v>
      </c>
      <c r="BU211">
        <f t="shared" si="238"/>
        <v>0</v>
      </c>
      <c r="BV211">
        <f t="shared" si="238"/>
        <v>0</v>
      </c>
      <c r="BW211">
        <f t="shared" si="238"/>
        <v>0</v>
      </c>
      <c r="BX211">
        <f t="shared" si="238"/>
        <v>0</v>
      </c>
      <c r="BY211">
        <f t="shared" si="238"/>
        <v>0</v>
      </c>
      <c r="BZ211">
        <f t="shared" si="238"/>
        <v>0</v>
      </c>
      <c r="CA211">
        <f t="shared" si="238"/>
        <v>0</v>
      </c>
      <c r="CB211">
        <f t="shared" si="238"/>
        <v>0</v>
      </c>
      <c r="CC211">
        <f t="shared" si="238"/>
        <v>0</v>
      </c>
      <c r="CD211">
        <f t="shared" si="238"/>
        <v>0</v>
      </c>
      <c r="CE211">
        <f t="shared" si="238"/>
        <v>0</v>
      </c>
      <c r="CF211">
        <f t="shared" si="238"/>
        <v>0</v>
      </c>
      <c r="CG211">
        <f t="shared" si="238"/>
        <v>0</v>
      </c>
      <c r="CH211">
        <f t="shared" si="238"/>
        <v>0</v>
      </c>
      <c r="CI211">
        <f t="shared" si="238"/>
        <v>0</v>
      </c>
      <c r="CJ211">
        <f t="shared" si="238"/>
        <v>0</v>
      </c>
      <c r="CK211">
        <f t="shared" si="238"/>
        <v>0</v>
      </c>
      <c r="CL211">
        <f t="shared" si="238"/>
        <v>0</v>
      </c>
      <c r="CM211">
        <f t="shared" si="238"/>
        <v>0</v>
      </c>
      <c r="CN211">
        <f t="shared" si="238"/>
        <v>0</v>
      </c>
      <c r="CO211">
        <f t="shared" si="238"/>
        <v>0</v>
      </c>
      <c r="CP211">
        <f t="shared" si="238"/>
        <v>0</v>
      </c>
      <c r="CQ211">
        <f t="shared" si="238"/>
        <v>0</v>
      </c>
      <c r="CR211">
        <f t="shared" si="238"/>
        <v>0</v>
      </c>
      <c r="CS211">
        <f t="shared" ref="CS211:DH211" si="239">CS62</f>
        <v>0</v>
      </c>
      <c r="CT211">
        <f t="shared" si="239"/>
        <v>0</v>
      </c>
      <c r="CU211">
        <f t="shared" si="239"/>
        <v>0</v>
      </c>
      <c r="CV211">
        <f t="shared" si="239"/>
        <v>0</v>
      </c>
      <c r="CW211">
        <f t="shared" si="239"/>
        <v>0</v>
      </c>
      <c r="CX211">
        <f t="shared" si="239"/>
        <v>0</v>
      </c>
      <c r="CY211">
        <f t="shared" si="239"/>
        <v>0</v>
      </c>
      <c r="CZ211">
        <f t="shared" si="239"/>
        <v>0</v>
      </c>
      <c r="DA211">
        <f t="shared" si="239"/>
        <v>0</v>
      </c>
      <c r="DB211">
        <f t="shared" si="239"/>
        <v>0</v>
      </c>
      <c r="DC211">
        <f t="shared" si="239"/>
        <v>0</v>
      </c>
      <c r="DD211">
        <f t="shared" si="239"/>
        <v>0</v>
      </c>
      <c r="DE211">
        <f t="shared" si="239"/>
        <v>0</v>
      </c>
      <c r="DF211">
        <f t="shared" si="239"/>
        <v>0</v>
      </c>
      <c r="DG211">
        <f t="shared" si="239"/>
        <v>0</v>
      </c>
      <c r="DH211">
        <f t="shared" si="239"/>
        <v>0</v>
      </c>
    </row>
    <row r="212" spans="1:112">
      <c r="A212">
        <f t="shared" ref="A212:AF212" si="240">A63</f>
        <v>590</v>
      </c>
      <c r="B212" t="str">
        <f t="shared" si="240"/>
        <v>Empresa Pública "QUIPUS"</v>
      </c>
      <c r="C212">
        <f t="shared" si="240"/>
        <v>0</v>
      </c>
      <c r="D212">
        <f t="shared" si="240"/>
        <v>165856</v>
      </c>
      <c r="E212">
        <f t="shared" si="240"/>
        <v>0</v>
      </c>
      <c r="F212">
        <f t="shared" si="240"/>
        <v>0</v>
      </c>
      <c r="G212">
        <f t="shared" si="240"/>
        <v>0</v>
      </c>
      <c r="H212">
        <f t="shared" si="240"/>
        <v>0</v>
      </c>
      <c r="I212">
        <f t="shared" si="240"/>
        <v>0</v>
      </c>
      <c r="J212">
        <f t="shared" si="240"/>
        <v>2613703.5699999998</v>
      </c>
      <c r="K212">
        <f t="shared" si="240"/>
        <v>0</v>
      </c>
      <c r="L212">
        <f t="shared" si="240"/>
        <v>0</v>
      </c>
      <c r="M212">
        <f t="shared" si="240"/>
        <v>0</v>
      </c>
      <c r="N212">
        <f t="shared" si="240"/>
        <v>0</v>
      </c>
      <c r="O212">
        <f t="shared" si="240"/>
        <v>0</v>
      </c>
      <c r="P212">
        <f t="shared" si="240"/>
        <v>0</v>
      </c>
      <c r="Q212">
        <f t="shared" si="240"/>
        <v>0</v>
      </c>
      <c r="R212">
        <f t="shared" si="240"/>
        <v>0</v>
      </c>
      <c r="S212">
        <f t="shared" si="240"/>
        <v>0</v>
      </c>
      <c r="T212">
        <f t="shared" si="240"/>
        <v>0</v>
      </c>
      <c r="U212">
        <f t="shared" si="240"/>
        <v>0</v>
      </c>
      <c r="V212">
        <f t="shared" si="240"/>
        <v>0</v>
      </c>
      <c r="W212">
        <f t="shared" si="240"/>
        <v>0</v>
      </c>
      <c r="X212">
        <f t="shared" si="240"/>
        <v>0</v>
      </c>
      <c r="Y212">
        <f t="shared" si="240"/>
        <v>0</v>
      </c>
      <c r="Z212">
        <f t="shared" si="240"/>
        <v>0</v>
      </c>
      <c r="AA212">
        <f t="shared" si="240"/>
        <v>0</v>
      </c>
      <c r="AB212">
        <f t="shared" si="240"/>
        <v>0</v>
      </c>
      <c r="AC212">
        <f t="shared" si="240"/>
        <v>0</v>
      </c>
      <c r="AD212">
        <f t="shared" si="240"/>
        <v>0</v>
      </c>
      <c r="AE212">
        <f t="shared" si="240"/>
        <v>0</v>
      </c>
      <c r="AF212">
        <f t="shared" si="240"/>
        <v>0</v>
      </c>
      <c r="AG212">
        <f t="shared" ref="AG212:BL212" si="241">AG63</f>
        <v>0</v>
      </c>
      <c r="AH212">
        <f t="shared" si="241"/>
        <v>0</v>
      </c>
      <c r="AI212">
        <f t="shared" si="241"/>
        <v>0</v>
      </c>
      <c r="AJ212">
        <f t="shared" si="241"/>
        <v>0</v>
      </c>
      <c r="AK212">
        <f t="shared" si="241"/>
        <v>0</v>
      </c>
      <c r="AL212">
        <f t="shared" si="241"/>
        <v>0</v>
      </c>
      <c r="AM212">
        <f t="shared" si="241"/>
        <v>0</v>
      </c>
      <c r="AN212">
        <f t="shared" si="241"/>
        <v>0</v>
      </c>
      <c r="AO212">
        <f t="shared" si="241"/>
        <v>0</v>
      </c>
      <c r="AP212">
        <f t="shared" si="241"/>
        <v>0</v>
      </c>
      <c r="AQ212">
        <f t="shared" si="241"/>
        <v>0</v>
      </c>
      <c r="AR212">
        <f t="shared" si="241"/>
        <v>0</v>
      </c>
      <c r="AS212">
        <f t="shared" si="241"/>
        <v>0</v>
      </c>
      <c r="AT212">
        <f t="shared" si="241"/>
        <v>0</v>
      </c>
      <c r="AU212">
        <f t="shared" si="241"/>
        <v>0</v>
      </c>
      <c r="AV212">
        <f t="shared" si="241"/>
        <v>0</v>
      </c>
      <c r="AW212">
        <f t="shared" si="241"/>
        <v>0</v>
      </c>
      <c r="AX212">
        <f t="shared" si="241"/>
        <v>0</v>
      </c>
      <c r="AY212">
        <f t="shared" si="241"/>
        <v>0</v>
      </c>
      <c r="AZ212">
        <f t="shared" si="241"/>
        <v>0</v>
      </c>
      <c r="BA212">
        <f t="shared" si="241"/>
        <v>0</v>
      </c>
      <c r="BB212">
        <f t="shared" si="241"/>
        <v>0</v>
      </c>
      <c r="BC212">
        <f t="shared" si="241"/>
        <v>0</v>
      </c>
      <c r="BD212">
        <f t="shared" si="241"/>
        <v>0</v>
      </c>
      <c r="BE212">
        <f t="shared" si="241"/>
        <v>0</v>
      </c>
      <c r="BF212">
        <f t="shared" si="241"/>
        <v>0</v>
      </c>
      <c r="BG212">
        <f t="shared" si="241"/>
        <v>0</v>
      </c>
      <c r="BH212">
        <f t="shared" si="241"/>
        <v>0</v>
      </c>
      <c r="BI212">
        <f t="shared" si="241"/>
        <v>0</v>
      </c>
      <c r="BJ212">
        <f t="shared" si="241"/>
        <v>0</v>
      </c>
      <c r="BK212">
        <f t="shared" si="241"/>
        <v>0</v>
      </c>
      <c r="BL212">
        <f t="shared" si="241"/>
        <v>0</v>
      </c>
      <c r="BM212">
        <f t="shared" ref="BM212:CR212" si="242">BM63</f>
        <v>0</v>
      </c>
      <c r="BN212">
        <f t="shared" si="242"/>
        <v>0</v>
      </c>
      <c r="BO212">
        <f t="shared" si="242"/>
        <v>0</v>
      </c>
      <c r="BP212">
        <f t="shared" si="242"/>
        <v>0</v>
      </c>
      <c r="BQ212">
        <f t="shared" si="242"/>
        <v>0</v>
      </c>
      <c r="BR212">
        <f t="shared" si="242"/>
        <v>0</v>
      </c>
      <c r="BS212">
        <f t="shared" si="242"/>
        <v>0</v>
      </c>
      <c r="BT212">
        <f t="shared" si="242"/>
        <v>0</v>
      </c>
      <c r="BU212">
        <f t="shared" si="242"/>
        <v>0</v>
      </c>
      <c r="BV212">
        <f t="shared" si="242"/>
        <v>0</v>
      </c>
      <c r="BW212">
        <f t="shared" si="242"/>
        <v>0</v>
      </c>
      <c r="BX212">
        <f t="shared" si="242"/>
        <v>0</v>
      </c>
      <c r="BY212">
        <f t="shared" si="242"/>
        <v>0</v>
      </c>
      <c r="BZ212">
        <f t="shared" si="242"/>
        <v>0</v>
      </c>
      <c r="CA212">
        <f t="shared" si="242"/>
        <v>0</v>
      </c>
      <c r="CB212">
        <f t="shared" si="242"/>
        <v>0</v>
      </c>
      <c r="CC212">
        <f t="shared" si="242"/>
        <v>0</v>
      </c>
      <c r="CD212">
        <f t="shared" si="242"/>
        <v>0</v>
      </c>
      <c r="CE212">
        <f t="shared" si="242"/>
        <v>0</v>
      </c>
      <c r="CF212">
        <f t="shared" si="242"/>
        <v>0</v>
      </c>
      <c r="CG212">
        <f t="shared" si="242"/>
        <v>0</v>
      </c>
      <c r="CH212">
        <f t="shared" si="242"/>
        <v>0</v>
      </c>
      <c r="CI212">
        <f t="shared" si="242"/>
        <v>0</v>
      </c>
      <c r="CJ212">
        <f t="shared" si="242"/>
        <v>0</v>
      </c>
      <c r="CK212">
        <f t="shared" si="242"/>
        <v>0</v>
      </c>
      <c r="CL212">
        <f t="shared" si="242"/>
        <v>0</v>
      </c>
      <c r="CM212">
        <f t="shared" si="242"/>
        <v>0</v>
      </c>
      <c r="CN212">
        <f t="shared" si="242"/>
        <v>0</v>
      </c>
      <c r="CO212">
        <f t="shared" si="242"/>
        <v>0</v>
      </c>
      <c r="CP212">
        <f t="shared" si="242"/>
        <v>0</v>
      </c>
      <c r="CQ212">
        <f t="shared" si="242"/>
        <v>0</v>
      </c>
      <c r="CR212">
        <f t="shared" si="242"/>
        <v>0</v>
      </c>
      <c r="CS212">
        <f t="shared" ref="CS212:DH212" si="243">CS63</f>
        <v>0</v>
      </c>
      <c r="CT212">
        <f t="shared" si="243"/>
        <v>0</v>
      </c>
      <c r="CU212">
        <f t="shared" si="243"/>
        <v>0</v>
      </c>
      <c r="CV212">
        <f t="shared" si="243"/>
        <v>0</v>
      </c>
      <c r="CW212">
        <f t="shared" si="243"/>
        <v>0</v>
      </c>
      <c r="CX212">
        <f t="shared" si="243"/>
        <v>0</v>
      </c>
      <c r="CY212">
        <f t="shared" si="243"/>
        <v>0</v>
      </c>
      <c r="CZ212">
        <f t="shared" si="243"/>
        <v>0</v>
      </c>
      <c r="DA212">
        <f t="shared" si="243"/>
        <v>0</v>
      </c>
      <c r="DB212">
        <f t="shared" si="243"/>
        <v>0</v>
      </c>
      <c r="DC212">
        <f t="shared" si="243"/>
        <v>0</v>
      </c>
      <c r="DD212">
        <f t="shared" si="243"/>
        <v>0</v>
      </c>
      <c r="DE212">
        <f t="shared" si="243"/>
        <v>0</v>
      </c>
      <c r="DF212">
        <f t="shared" si="243"/>
        <v>0</v>
      </c>
      <c r="DG212">
        <f t="shared" si="243"/>
        <v>0</v>
      </c>
      <c r="DH212">
        <f t="shared" si="243"/>
        <v>0</v>
      </c>
    </row>
    <row r="213" spans="1:112">
      <c r="A213">
        <f t="shared" ref="A213:AF213" si="244">A64</f>
        <v>903</v>
      </c>
      <c r="B213" t="str">
        <f t="shared" si="244"/>
        <v>Gobierno Autónomo Departamental de Cochabamba</v>
      </c>
      <c r="C213">
        <f t="shared" si="244"/>
        <v>0</v>
      </c>
      <c r="D213">
        <f t="shared" si="244"/>
        <v>364957.36</v>
      </c>
      <c r="E213">
        <f t="shared" si="244"/>
        <v>0</v>
      </c>
      <c r="F213">
        <f t="shared" si="244"/>
        <v>256664.81999999998</v>
      </c>
      <c r="G213">
        <f t="shared" si="244"/>
        <v>0</v>
      </c>
      <c r="H213">
        <f t="shared" si="244"/>
        <v>0</v>
      </c>
      <c r="I213">
        <f t="shared" si="244"/>
        <v>0</v>
      </c>
      <c r="J213">
        <f t="shared" si="244"/>
        <v>0</v>
      </c>
      <c r="K213">
        <f t="shared" si="244"/>
        <v>0</v>
      </c>
      <c r="L213">
        <f t="shared" si="244"/>
        <v>0</v>
      </c>
      <c r="M213">
        <f t="shared" si="244"/>
        <v>0</v>
      </c>
      <c r="N213">
        <f t="shared" si="244"/>
        <v>0</v>
      </c>
      <c r="O213">
        <f t="shared" si="244"/>
        <v>0</v>
      </c>
      <c r="P213">
        <f t="shared" si="244"/>
        <v>0</v>
      </c>
      <c r="Q213">
        <f t="shared" si="244"/>
        <v>0</v>
      </c>
      <c r="R213">
        <f t="shared" si="244"/>
        <v>0</v>
      </c>
      <c r="S213">
        <f t="shared" si="244"/>
        <v>0</v>
      </c>
      <c r="T213">
        <f t="shared" si="244"/>
        <v>0</v>
      </c>
      <c r="U213">
        <f t="shared" si="244"/>
        <v>0</v>
      </c>
      <c r="V213">
        <f t="shared" si="244"/>
        <v>0</v>
      </c>
      <c r="W213">
        <f t="shared" si="244"/>
        <v>0</v>
      </c>
      <c r="X213">
        <f t="shared" si="244"/>
        <v>0</v>
      </c>
      <c r="Y213">
        <f t="shared" si="244"/>
        <v>0</v>
      </c>
      <c r="Z213">
        <f t="shared" si="244"/>
        <v>0</v>
      </c>
      <c r="AA213">
        <f t="shared" si="244"/>
        <v>0</v>
      </c>
      <c r="AB213">
        <f t="shared" si="244"/>
        <v>0</v>
      </c>
      <c r="AC213">
        <f t="shared" si="244"/>
        <v>0</v>
      </c>
      <c r="AD213">
        <f t="shared" si="244"/>
        <v>0</v>
      </c>
      <c r="AE213">
        <f t="shared" si="244"/>
        <v>0</v>
      </c>
      <c r="AF213">
        <f t="shared" si="244"/>
        <v>0</v>
      </c>
      <c r="AG213">
        <f t="shared" ref="AG213:BL213" si="245">AG64</f>
        <v>0</v>
      </c>
      <c r="AH213">
        <f t="shared" si="245"/>
        <v>0</v>
      </c>
      <c r="AI213">
        <f t="shared" si="245"/>
        <v>0</v>
      </c>
      <c r="AJ213">
        <f t="shared" si="245"/>
        <v>0</v>
      </c>
      <c r="AK213">
        <f t="shared" si="245"/>
        <v>0</v>
      </c>
      <c r="AL213">
        <f t="shared" si="245"/>
        <v>0</v>
      </c>
      <c r="AM213">
        <f t="shared" si="245"/>
        <v>0</v>
      </c>
      <c r="AN213">
        <f t="shared" si="245"/>
        <v>0</v>
      </c>
      <c r="AO213">
        <f t="shared" si="245"/>
        <v>0</v>
      </c>
      <c r="AP213">
        <f t="shared" si="245"/>
        <v>0</v>
      </c>
      <c r="AQ213">
        <f t="shared" si="245"/>
        <v>0</v>
      </c>
      <c r="AR213">
        <f t="shared" si="245"/>
        <v>0</v>
      </c>
      <c r="AS213">
        <f t="shared" si="245"/>
        <v>0</v>
      </c>
      <c r="AT213">
        <f t="shared" si="245"/>
        <v>0</v>
      </c>
      <c r="AU213">
        <f t="shared" si="245"/>
        <v>0</v>
      </c>
      <c r="AV213">
        <f t="shared" si="245"/>
        <v>0</v>
      </c>
      <c r="AW213">
        <f t="shared" si="245"/>
        <v>0</v>
      </c>
      <c r="AX213">
        <f t="shared" si="245"/>
        <v>0</v>
      </c>
      <c r="AY213">
        <f t="shared" si="245"/>
        <v>0</v>
      </c>
      <c r="AZ213">
        <f t="shared" si="245"/>
        <v>0</v>
      </c>
      <c r="BA213">
        <f t="shared" si="245"/>
        <v>0</v>
      </c>
      <c r="BB213">
        <f t="shared" si="245"/>
        <v>0</v>
      </c>
      <c r="BC213">
        <f t="shared" si="245"/>
        <v>0</v>
      </c>
      <c r="BD213">
        <f t="shared" si="245"/>
        <v>0</v>
      </c>
      <c r="BE213">
        <f t="shared" si="245"/>
        <v>0</v>
      </c>
      <c r="BF213">
        <f t="shared" si="245"/>
        <v>0</v>
      </c>
      <c r="BG213">
        <f t="shared" si="245"/>
        <v>0</v>
      </c>
      <c r="BH213">
        <f t="shared" si="245"/>
        <v>0</v>
      </c>
      <c r="BI213">
        <f t="shared" si="245"/>
        <v>0</v>
      </c>
      <c r="BJ213">
        <f t="shared" si="245"/>
        <v>0</v>
      </c>
      <c r="BK213">
        <f t="shared" si="245"/>
        <v>0</v>
      </c>
      <c r="BL213">
        <f t="shared" si="245"/>
        <v>0</v>
      </c>
      <c r="BM213">
        <f t="shared" ref="BM213:CR213" si="246">BM64</f>
        <v>0</v>
      </c>
      <c r="BN213">
        <f t="shared" si="246"/>
        <v>0</v>
      </c>
      <c r="BO213">
        <f t="shared" si="246"/>
        <v>0</v>
      </c>
      <c r="BP213">
        <f t="shared" si="246"/>
        <v>0</v>
      </c>
      <c r="BQ213">
        <f t="shared" si="246"/>
        <v>0</v>
      </c>
      <c r="BR213">
        <f t="shared" si="246"/>
        <v>0</v>
      </c>
      <c r="BS213">
        <f t="shared" si="246"/>
        <v>0</v>
      </c>
      <c r="BT213">
        <f t="shared" si="246"/>
        <v>0</v>
      </c>
      <c r="BU213">
        <f t="shared" si="246"/>
        <v>0</v>
      </c>
      <c r="BV213">
        <f t="shared" si="246"/>
        <v>0</v>
      </c>
      <c r="BW213">
        <f t="shared" si="246"/>
        <v>0</v>
      </c>
      <c r="BX213">
        <f t="shared" si="246"/>
        <v>0</v>
      </c>
      <c r="BY213">
        <f t="shared" si="246"/>
        <v>0</v>
      </c>
      <c r="BZ213">
        <f t="shared" si="246"/>
        <v>0</v>
      </c>
      <c r="CA213">
        <f t="shared" si="246"/>
        <v>0</v>
      </c>
      <c r="CB213">
        <f t="shared" si="246"/>
        <v>0</v>
      </c>
      <c r="CC213">
        <f t="shared" si="246"/>
        <v>0</v>
      </c>
      <c r="CD213">
        <f t="shared" si="246"/>
        <v>0</v>
      </c>
      <c r="CE213">
        <f t="shared" si="246"/>
        <v>0</v>
      </c>
      <c r="CF213">
        <f t="shared" si="246"/>
        <v>0</v>
      </c>
      <c r="CG213">
        <f t="shared" si="246"/>
        <v>0</v>
      </c>
      <c r="CH213">
        <f t="shared" si="246"/>
        <v>0</v>
      </c>
      <c r="CI213">
        <f t="shared" si="246"/>
        <v>0</v>
      </c>
      <c r="CJ213">
        <f t="shared" si="246"/>
        <v>0</v>
      </c>
      <c r="CK213">
        <f t="shared" si="246"/>
        <v>0</v>
      </c>
      <c r="CL213">
        <f t="shared" si="246"/>
        <v>0</v>
      </c>
      <c r="CM213">
        <f t="shared" si="246"/>
        <v>0</v>
      </c>
      <c r="CN213">
        <f t="shared" si="246"/>
        <v>0</v>
      </c>
      <c r="CO213">
        <f t="shared" si="246"/>
        <v>0</v>
      </c>
      <c r="CP213">
        <f t="shared" si="246"/>
        <v>0</v>
      </c>
      <c r="CQ213">
        <f t="shared" si="246"/>
        <v>0</v>
      </c>
      <c r="CR213">
        <f t="shared" si="246"/>
        <v>0</v>
      </c>
      <c r="CS213">
        <f t="shared" ref="CS213:DH213" si="247">CS64</f>
        <v>0</v>
      </c>
      <c r="CT213">
        <f t="shared" si="247"/>
        <v>0</v>
      </c>
      <c r="CU213">
        <f t="shared" si="247"/>
        <v>0</v>
      </c>
      <c r="CV213">
        <f t="shared" si="247"/>
        <v>0</v>
      </c>
      <c r="CW213">
        <f t="shared" si="247"/>
        <v>0</v>
      </c>
      <c r="CX213">
        <f t="shared" si="247"/>
        <v>0</v>
      </c>
      <c r="CY213">
        <f t="shared" si="247"/>
        <v>0</v>
      </c>
      <c r="CZ213">
        <f t="shared" si="247"/>
        <v>0</v>
      </c>
      <c r="DA213">
        <f t="shared" si="247"/>
        <v>0</v>
      </c>
      <c r="DB213">
        <f t="shared" si="247"/>
        <v>0</v>
      </c>
      <c r="DC213">
        <f t="shared" si="247"/>
        <v>0</v>
      </c>
      <c r="DD213">
        <f t="shared" si="247"/>
        <v>0</v>
      </c>
      <c r="DE213">
        <f t="shared" si="247"/>
        <v>0</v>
      </c>
      <c r="DF213">
        <f t="shared" si="247"/>
        <v>0</v>
      </c>
      <c r="DG213">
        <f t="shared" si="247"/>
        <v>0</v>
      </c>
      <c r="DH213">
        <f t="shared" si="247"/>
        <v>0</v>
      </c>
    </row>
    <row r="214" spans="1:112">
      <c r="A214">
        <f t="shared" ref="A214:AF214" si="248">A65</f>
        <v>140</v>
      </c>
      <c r="B214" t="str">
        <f t="shared" si="248"/>
        <v>Universidad Pública de El Alto</v>
      </c>
      <c r="C214">
        <f t="shared" si="248"/>
        <v>0</v>
      </c>
      <c r="D214">
        <f t="shared" si="248"/>
        <v>295914.15000000002</v>
      </c>
      <c r="E214">
        <f t="shared" si="248"/>
        <v>0</v>
      </c>
      <c r="F214">
        <f t="shared" si="248"/>
        <v>0</v>
      </c>
      <c r="G214">
        <f t="shared" si="248"/>
        <v>0</v>
      </c>
      <c r="H214">
        <f t="shared" si="248"/>
        <v>0</v>
      </c>
      <c r="I214">
        <f t="shared" si="248"/>
        <v>0</v>
      </c>
      <c r="J214">
        <f t="shared" si="248"/>
        <v>0</v>
      </c>
      <c r="K214">
        <f t="shared" si="248"/>
        <v>0</v>
      </c>
      <c r="L214">
        <f t="shared" si="248"/>
        <v>0</v>
      </c>
      <c r="M214">
        <f t="shared" si="248"/>
        <v>0</v>
      </c>
      <c r="N214">
        <f t="shared" si="248"/>
        <v>0</v>
      </c>
      <c r="O214">
        <f t="shared" si="248"/>
        <v>0</v>
      </c>
      <c r="P214">
        <f t="shared" si="248"/>
        <v>0</v>
      </c>
      <c r="Q214">
        <f t="shared" si="248"/>
        <v>0</v>
      </c>
      <c r="R214">
        <f t="shared" si="248"/>
        <v>0</v>
      </c>
      <c r="S214">
        <f t="shared" si="248"/>
        <v>0</v>
      </c>
      <c r="T214">
        <f t="shared" si="248"/>
        <v>0</v>
      </c>
      <c r="U214">
        <f t="shared" si="248"/>
        <v>0</v>
      </c>
      <c r="V214">
        <f t="shared" si="248"/>
        <v>0</v>
      </c>
      <c r="W214">
        <f t="shared" si="248"/>
        <v>0</v>
      </c>
      <c r="X214">
        <f t="shared" si="248"/>
        <v>0</v>
      </c>
      <c r="Y214">
        <f t="shared" si="248"/>
        <v>0</v>
      </c>
      <c r="Z214">
        <f t="shared" si="248"/>
        <v>0</v>
      </c>
      <c r="AA214">
        <f t="shared" si="248"/>
        <v>0</v>
      </c>
      <c r="AB214">
        <f t="shared" si="248"/>
        <v>0</v>
      </c>
      <c r="AC214">
        <f t="shared" si="248"/>
        <v>0</v>
      </c>
      <c r="AD214">
        <f t="shared" si="248"/>
        <v>0</v>
      </c>
      <c r="AE214">
        <f t="shared" si="248"/>
        <v>0</v>
      </c>
      <c r="AF214">
        <f t="shared" si="248"/>
        <v>0</v>
      </c>
      <c r="AG214">
        <f t="shared" ref="AG214:BL214" si="249">AG65</f>
        <v>0</v>
      </c>
      <c r="AH214">
        <f t="shared" si="249"/>
        <v>0</v>
      </c>
      <c r="AI214">
        <f t="shared" si="249"/>
        <v>0</v>
      </c>
      <c r="AJ214">
        <f t="shared" si="249"/>
        <v>0</v>
      </c>
      <c r="AK214">
        <f t="shared" si="249"/>
        <v>0</v>
      </c>
      <c r="AL214">
        <f t="shared" si="249"/>
        <v>0</v>
      </c>
      <c r="AM214">
        <f t="shared" si="249"/>
        <v>0</v>
      </c>
      <c r="AN214">
        <f t="shared" si="249"/>
        <v>0</v>
      </c>
      <c r="AO214">
        <f t="shared" si="249"/>
        <v>0</v>
      </c>
      <c r="AP214">
        <f t="shared" si="249"/>
        <v>0</v>
      </c>
      <c r="AQ214">
        <f t="shared" si="249"/>
        <v>0</v>
      </c>
      <c r="AR214">
        <f t="shared" si="249"/>
        <v>0</v>
      </c>
      <c r="AS214">
        <f t="shared" si="249"/>
        <v>0</v>
      </c>
      <c r="AT214">
        <f t="shared" si="249"/>
        <v>0</v>
      </c>
      <c r="AU214">
        <f t="shared" si="249"/>
        <v>0</v>
      </c>
      <c r="AV214">
        <f t="shared" si="249"/>
        <v>0</v>
      </c>
      <c r="AW214">
        <f t="shared" si="249"/>
        <v>0</v>
      </c>
      <c r="AX214">
        <f t="shared" si="249"/>
        <v>0</v>
      </c>
      <c r="AY214">
        <f t="shared" si="249"/>
        <v>0</v>
      </c>
      <c r="AZ214">
        <f t="shared" si="249"/>
        <v>0</v>
      </c>
      <c r="BA214">
        <f t="shared" si="249"/>
        <v>0</v>
      </c>
      <c r="BB214">
        <f t="shared" si="249"/>
        <v>0</v>
      </c>
      <c r="BC214">
        <f t="shared" si="249"/>
        <v>0</v>
      </c>
      <c r="BD214">
        <f t="shared" si="249"/>
        <v>0</v>
      </c>
      <c r="BE214">
        <f t="shared" si="249"/>
        <v>0</v>
      </c>
      <c r="BF214">
        <f t="shared" si="249"/>
        <v>0</v>
      </c>
      <c r="BG214">
        <f t="shared" si="249"/>
        <v>0</v>
      </c>
      <c r="BH214">
        <f t="shared" si="249"/>
        <v>0</v>
      </c>
      <c r="BI214">
        <f t="shared" si="249"/>
        <v>0</v>
      </c>
      <c r="BJ214">
        <f t="shared" si="249"/>
        <v>0</v>
      </c>
      <c r="BK214">
        <f t="shared" si="249"/>
        <v>0</v>
      </c>
      <c r="BL214">
        <f t="shared" si="249"/>
        <v>0</v>
      </c>
      <c r="BM214">
        <f t="shared" ref="BM214:CR214" si="250">BM65</f>
        <v>0</v>
      </c>
      <c r="BN214">
        <f t="shared" si="250"/>
        <v>0</v>
      </c>
      <c r="BO214">
        <f t="shared" si="250"/>
        <v>0</v>
      </c>
      <c r="BP214">
        <f t="shared" si="250"/>
        <v>0</v>
      </c>
      <c r="BQ214">
        <f t="shared" si="250"/>
        <v>0</v>
      </c>
      <c r="BR214">
        <f t="shared" si="250"/>
        <v>0</v>
      </c>
      <c r="BS214">
        <f t="shared" si="250"/>
        <v>0</v>
      </c>
      <c r="BT214">
        <f t="shared" si="250"/>
        <v>0</v>
      </c>
      <c r="BU214">
        <f t="shared" si="250"/>
        <v>0</v>
      </c>
      <c r="BV214">
        <f t="shared" si="250"/>
        <v>0</v>
      </c>
      <c r="BW214">
        <f t="shared" si="250"/>
        <v>0</v>
      </c>
      <c r="BX214">
        <f t="shared" si="250"/>
        <v>0</v>
      </c>
      <c r="BY214">
        <f t="shared" si="250"/>
        <v>0</v>
      </c>
      <c r="BZ214">
        <f t="shared" si="250"/>
        <v>0</v>
      </c>
      <c r="CA214">
        <f t="shared" si="250"/>
        <v>0</v>
      </c>
      <c r="CB214">
        <f t="shared" si="250"/>
        <v>0</v>
      </c>
      <c r="CC214">
        <f t="shared" si="250"/>
        <v>0</v>
      </c>
      <c r="CD214">
        <f t="shared" si="250"/>
        <v>0</v>
      </c>
      <c r="CE214">
        <f t="shared" si="250"/>
        <v>0</v>
      </c>
      <c r="CF214">
        <f t="shared" si="250"/>
        <v>0</v>
      </c>
      <c r="CG214">
        <f t="shared" si="250"/>
        <v>0</v>
      </c>
      <c r="CH214">
        <f t="shared" si="250"/>
        <v>0</v>
      </c>
      <c r="CI214">
        <f t="shared" si="250"/>
        <v>0</v>
      </c>
      <c r="CJ214">
        <f t="shared" si="250"/>
        <v>0</v>
      </c>
      <c r="CK214">
        <f t="shared" si="250"/>
        <v>0</v>
      </c>
      <c r="CL214">
        <f t="shared" si="250"/>
        <v>0</v>
      </c>
      <c r="CM214">
        <f t="shared" si="250"/>
        <v>0</v>
      </c>
      <c r="CN214">
        <f t="shared" si="250"/>
        <v>0</v>
      </c>
      <c r="CO214">
        <f t="shared" si="250"/>
        <v>0</v>
      </c>
      <c r="CP214">
        <f t="shared" si="250"/>
        <v>0</v>
      </c>
      <c r="CQ214">
        <f t="shared" si="250"/>
        <v>0</v>
      </c>
      <c r="CR214">
        <f t="shared" si="250"/>
        <v>0</v>
      </c>
      <c r="CS214">
        <f t="shared" ref="CS214:DH214" si="251">CS65</f>
        <v>0</v>
      </c>
      <c r="CT214">
        <f t="shared" si="251"/>
        <v>0</v>
      </c>
      <c r="CU214">
        <f t="shared" si="251"/>
        <v>0</v>
      </c>
      <c r="CV214">
        <f t="shared" si="251"/>
        <v>0</v>
      </c>
      <c r="CW214">
        <f t="shared" si="251"/>
        <v>0</v>
      </c>
      <c r="CX214">
        <f t="shared" si="251"/>
        <v>0</v>
      </c>
      <c r="CY214">
        <f t="shared" si="251"/>
        <v>0</v>
      </c>
      <c r="CZ214">
        <f t="shared" si="251"/>
        <v>0</v>
      </c>
      <c r="DA214">
        <f t="shared" si="251"/>
        <v>0</v>
      </c>
      <c r="DB214">
        <f t="shared" si="251"/>
        <v>0</v>
      </c>
      <c r="DC214">
        <f t="shared" si="251"/>
        <v>0</v>
      </c>
      <c r="DD214">
        <f t="shared" si="251"/>
        <v>0</v>
      </c>
      <c r="DE214">
        <f t="shared" si="251"/>
        <v>0</v>
      </c>
      <c r="DF214">
        <f t="shared" si="251"/>
        <v>0</v>
      </c>
      <c r="DG214">
        <f t="shared" si="251"/>
        <v>0</v>
      </c>
      <c r="DH214">
        <f t="shared" si="251"/>
        <v>0</v>
      </c>
    </row>
    <row r="215" spans="1:112">
      <c r="A215">
        <f t="shared" ref="A215:AF215" si="252">A66</f>
        <v>572</v>
      </c>
      <c r="B215" t="str">
        <f t="shared" si="252"/>
        <v>Empresa de Apoyo a la Producción de Alimentos</v>
      </c>
      <c r="C215">
        <f t="shared" si="252"/>
        <v>0</v>
      </c>
      <c r="D215">
        <f t="shared" si="252"/>
        <v>0</v>
      </c>
      <c r="E215">
        <f t="shared" si="252"/>
        <v>0</v>
      </c>
      <c r="F215">
        <f t="shared" si="252"/>
        <v>0</v>
      </c>
      <c r="G215">
        <f t="shared" si="252"/>
        <v>0</v>
      </c>
      <c r="H215">
        <f t="shared" si="252"/>
        <v>0</v>
      </c>
      <c r="I215">
        <f t="shared" si="252"/>
        <v>0</v>
      </c>
      <c r="J215">
        <f t="shared" si="252"/>
        <v>71136.95</v>
      </c>
      <c r="K215">
        <f t="shared" si="252"/>
        <v>0</v>
      </c>
      <c r="L215">
        <f t="shared" si="252"/>
        <v>0</v>
      </c>
      <c r="M215">
        <f t="shared" si="252"/>
        <v>0</v>
      </c>
      <c r="N215">
        <f t="shared" si="252"/>
        <v>0</v>
      </c>
      <c r="O215">
        <f t="shared" si="252"/>
        <v>0</v>
      </c>
      <c r="P215">
        <f t="shared" si="252"/>
        <v>0</v>
      </c>
      <c r="Q215">
        <f t="shared" si="252"/>
        <v>0</v>
      </c>
      <c r="R215">
        <f t="shared" si="252"/>
        <v>0</v>
      </c>
      <c r="S215">
        <f t="shared" si="252"/>
        <v>0</v>
      </c>
      <c r="T215">
        <f t="shared" si="252"/>
        <v>0</v>
      </c>
      <c r="U215">
        <f t="shared" si="252"/>
        <v>0</v>
      </c>
      <c r="V215">
        <f t="shared" si="252"/>
        <v>0</v>
      </c>
      <c r="W215">
        <f t="shared" si="252"/>
        <v>0</v>
      </c>
      <c r="X215">
        <f t="shared" si="252"/>
        <v>0</v>
      </c>
      <c r="Y215">
        <f t="shared" si="252"/>
        <v>0</v>
      </c>
      <c r="Z215">
        <f t="shared" si="252"/>
        <v>0</v>
      </c>
      <c r="AA215">
        <f t="shared" si="252"/>
        <v>0</v>
      </c>
      <c r="AB215">
        <f t="shared" si="252"/>
        <v>0</v>
      </c>
      <c r="AC215">
        <f t="shared" si="252"/>
        <v>0</v>
      </c>
      <c r="AD215">
        <f t="shared" si="252"/>
        <v>0</v>
      </c>
      <c r="AE215">
        <f t="shared" si="252"/>
        <v>0</v>
      </c>
      <c r="AF215">
        <f t="shared" si="252"/>
        <v>0</v>
      </c>
      <c r="AG215">
        <f t="shared" ref="AG215:BL215" si="253">AG66</f>
        <v>0</v>
      </c>
      <c r="AH215">
        <f t="shared" si="253"/>
        <v>0</v>
      </c>
      <c r="AI215">
        <f t="shared" si="253"/>
        <v>0</v>
      </c>
      <c r="AJ215">
        <f t="shared" si="253"/>
        <v>0</v>
      </c>
      <c r="AK215">
        <f t="shared" si="253"/>
        <v>0</v>
      </c>
      <c r="AL215">
        <f t="shared" si="253"/>
        <v>0</v>
      </c>
      <c r="AM215">
        <f t="shared" si="253"/>
        <v>0</v>
      </c>
      <c r="AN215">
        <f t="shared" si="253"/>
        <v>0</v>
      </c>
      <c r="AO215">
        <f t="shared" si="253"/>
        <v>0</v>
      </c>
      <c r="AP215">
        <f t="shared" si="253"/>
        <v>0</v>
      </c>
      <c r="AQ215">
        <f t="shared" si="253"/>
        <v>0</v>
      </c>
      <c r="AR215">
        <f t="shared" si="253"/>
        <v>0</v>
      </c>
      <c r="AS215">
        <f t="shared" si="253"/>
        <v>0</v>
      </c>
      <c r="AT215">
        <f t="shared" si="253"/>
        <v>0</v>
      </c>
      <c r="AU215">
        <f t="shared" si="253"/>
        <v>0</v>
      </c>
      <c r="AV215">
        <f t="shared" si="253"/>
        <v>0</v>
      </c>
      <c r="AW215">
        <f t="shared" si="253"/>
        <v>0</v>
      </c>
      <c r="AX215">
        <f t="shared" si="253"/>
        <v>0</v>
      </c>
      <c r="AY215">
        <f t="shared" si="253"/>
        <v>0</v>
      </c>
      <c r="AZ215">
        <f t="shared" si="253"/>
        <v>0</v>
      </c>
      <c r="BA215">
        <f t="shared" si="253"/>
        <v>0</v>
      </c>
      <c r="BB215">
        <f t="shared" si="253"/>
        <v>0</v>
      </c>
      <c r="BC215">
        <f t="shared" si="253"/>
        <v>0</v>
      </c>
      <c r="BD215">
        <f t="shared" si="253"/>
        <v>0</v>
      </c>
      <c r="BE215">
        <f t="shared" si="253"/>
        <v>0</v>
      </c>
      <c r="BF215">
        <f t="shared" si="253"/>
        <v>0</v>
      </c>
      <c r="BG215">
        <f t="shared" si="253"/>
        <v>0</v>
      </c>
      <c r="BH215">
        <f t="shared" si="253"/>
        <v>0</v>
      </c>
      <c r="BI215">
        <f t="shared" si="253"/>
        <v>0</v>
      </c>
      <c r="BJ215">
        <f t="shared" si="253"/>
        <v>0</v>
      </c>
      <c r="BK215">
        <f t="shared" si="253"/>
        <v>0</v>
      </c>
      <c r="BL215">
        <f t="shared" si="253"/>
        <v>0</v>
      </c>
      <c r="BM215">
        <f t="shared" ref="BM215:CR215" si="254">BM66</f>
        <v>0</v>
      </c>
      <c r="BN215">
        <f t="shared" si="254"/>
        <v>0</v>
      </c>
      <c r="BO215">
        <f t="shared" si="254"/>
        <v>0</v>
      </c>
      <c r="BP215">
        <f t="shared" si="254"/>
        <v>0</v>
      </c>
      <c r="BQ215">
        <f t="shared" si="254"/>
        <v>0</v>
      </c>
      <c r="BR215">
        <f t="shared" si="254"/>
        <v>0</v>
      </c>
      <c r="BS215">
        <f t="shared" si="254"/>
        <v>0</v>
      </c>
      <c r="BT215">
        <f t="shared" si="254"/>
        <v>0</v>
      </c>
      <c r="BU215">
        <f t="shared" si="254"/>
        <v>0</v>
      </c>
      <c r="BV215">
        <f t="shared" si="254"/>
        <v>0</v>
      </c>
      <c r="BW215">
        <f t="shared" si="254"/>
        <v>0</v>
      </c>
      <c r="BX215">
        <f t="shared" si="254"/>
        <v>0</v>
      </c>
      <c r="BY215">
        <f t="shared" si="254"/>
        <v>0</v>
      </c>
      <c r="BZ215">
        <f t="shared" si="254"/>
        <v>0</v>
      </c>
      <c r="CA215">
        <f t="shared" si="254"/>
        <v>0</v>
      </c>
      <c r="CB215">
        <f t="shared" si="254"/>
        <v>0</v>
      </c>
      <c r="CC215">
        <f t="shared" si="254"/>
        <v>0</v>
      </c>
      <c r="CD215">
        <f t="shared" si="254"/>
        <v>0</v>
      </c>
      <c r="CE215">
        <f t="shared" si="254"/>
        <v>0</v>
      </c>
      <c r="CF215">
        <f t="shared" si="254"/>
        <v>0</v>
      </c>
      <c r="CG215">
        <f t="shared" si="254"/>
        <v>0</v>
      </c>
      <c r="CH215">
        <f t="shared" si="254"/>
        <v>0</v>
      </c>
      <c r="CI215">
        <f t="shared" si="254"/>
        <v>0</v>
      </c>
      <c r="CJ215">
        <f t="shared" si="254"/>
        <v>0</v>
      </c>
      <c r="CK215">
        <f t="shared" si="254"/>
        <v>0</v>
      </c>
      <c r="CL215">
        <f t="shared" si="254"/>
        <v>0</v>
      </c>
      <c r="CM215">
        <f t="shared" si="254"/>
        <v>0</v>
      </c>
      <c r="CN215">
        <f t="shared" si="254"/>
        <v>0</v>
      </c>
      <c r="CO215">
        <f t="shared" si="254"/>
        <v>0</v>
      </c>
      <c r="CP215">
        <f t="shared" si="254"/>
        <v>0</v>
      </c>
      <c r="CQ215">
        <f t="shared" si="254"/>
        <v>0</v>
      </c>
      <c r="CR215">
        <f t="shared" si="254"/>
        <v>0</v>
      </c>
      <c r="CS215">
        <f t="shared" ref="CS215:DH215" si="255">CS66</f>
        <v>0</v>
      </c>
      <c r="CT215">
        <f t="shared" si="255"/>
        <v>0</v>
      </c>
      <c r="CU215">
        <f t="shared" si="255"/>
        <v>0</v>
      </c>
      <c r="CV215">
        <f t="shared" si="255"/>
        <v>0</v>
      </c>
      <c r="CW215">
        <f t="shared" si="255"/>
        <v>0</v>
      </c>
      <c r="CX215">
        <f t="shared" si="255"/>
        <v>0</v>
      </c>
      <c r="CY215">
        <f t="shared" si="255"/>
        <v>0</v>
      </c>
      <c r="CZ215">
        <f t="shared" si="255"/>
        <v>0</v>
      </c>
      <c r="DA215">
        <f t="shared" si="255"/>
        <v>0</v>
      </c>
      <c r="DB215">
        <f t="shared" si="255"/>
        <v>0</v>
      </c>
      <c r="DC215">
        <f t="shared" si="255"/>
        <v>0</v>
      </c>
      <c r="DD215">
        <f t="shared" si="255"/>
        <v>0</v>
      </c>
      <c r="DE215">
        <f t="shared" si="255"/>
        <v>0</v>
      </c>
      <c r="DF215">
        <f t="shared" si="255"/>
        <v>0</v>
      </c>
      <c r="DG215">
        <f t="shared" si="255"/>
        <v>0</v>
      </c>
      <c r="DH215">
        <f t="shared" si="255"/>
        <v>0</v>
      </c>
    </row>
    <row r="216" spans="1:112">
      <c r="A216">
        <f t="shared" ref="A216:AF216" si="256">A67</f>
        <v>585</v>
      </c>
      <c r="B216" t="str">
        <f t="shared" si="256"/>
        <v>Agencia Boliviana Espacial</v>
      </c>
      <c r="C216">
        <f t="shared" si="256"/>
        <v>0</v>
      </c>
      <c r="D216">
        <f t="shared" si="256"/>
        <v>0</v>
      </c>
      <c r="E216">
        <f t="shared" si="256"/>
        <v>0</v>
      </c>
      <c r="F216">
        <f t="shared" si="256"/>
        <v>0</v>
      </c>
      <c r="G216">
        <f t="shared" si="256"/>
        <v>0</v>
      </c>
      <c r="H216">
        <f t="shared" si="256"/>
        <v>220206</v>
      </c>
      <c r="I216">
        <f t="shared" si="256"/>
        <v>0</v>
      </c>
      <c r="J216">
        <f t="shared" si="256"/>
        <v>12896.8</v>
      </c>
      <c r="K216">
        <f t="shared" si="256"/>
        <v>0</v>
      </c>
      <c r="L216">
        <f t="shared" si="256"/>
        <v>0</v>
      </c>
      <c r="M216">
        <f t="shared" si="256"/>
        <v>0</v>
      </c>
      <c r="N216">
        <f t="shared" si="256"/>
        <v>0</v>
      </c>
      <c r="O216">
        <f t="shared" si="256"/>
        <v>0</v>
      </c>
      <c r="P216">
        <f t="shared" si="256"/>
        <v>0</v>
      </c>
      <c r="Q216">
        <f t="shared" si="256"/>
        <v>0</v>
      </c>
      <c r="R216">
        <f t="shared" si="256"/>
        <v>0</v>
      </c>
      <c r="S216">
        <f t="shared" si="256"/>
        <v>0</v>
      </c>
      <c r="T216">
        <f t="shared" si="256"/>
        <v>0</v>
      </c>
      <c r="U216">
        <f t="shared" si="256"/>
        <v>0</v>
      </c>
      <c r="V216">
        <f t="shared" si="256"/>
        <v>0</v>
      </c>
      <c r="W216">
        <f t="shared" si="256"/>
        <v>0</v>
      </c>
      <c r="X216">
        <f t="shared" si="256"/>
        <v>0</v>
      </c>
      <c r="Y216">
        <f t="shared" si="256"/>
        <v>0</v>
      </c>
      <c r="Z216">
        <f t="shared" si="256"/>
        <v>0</v>
      </c>
      <c r="AA216">
        <f t="shared" si="256"/>
        <v>0</v>
      </c>
      <c r="AB216">
        <f t="shared" si="256"/>
        <v>0</v>
      </c>
      <c r="AC216">
        <f t="shared" si="256"/>
        <v>0</v>
      </c>
      <c r="AD216">
        <f t="shared" si="256"/>
        <v>0</v>
      </c>
      <c r="AE216">
        <f t="shared" si="256"/>
        <v>0</v>
      </c>
      <c r="AF216">
        <f t="shared" si="256"/>
        <v>0</v>
      </c>
      <c r="AG216">
        <f t="shared" ref="AG216:BL216" si="257">AG67</f>
        <v>0</v>
      </c>
      <c r="AH216">
        <f t="shared" si="257"/>
        <v>0</v>
      </c>
      <c r="AI216">
        <f t="shared" si="257"/>
        <v>0</v>
      </c>
      <c r="AJ216">
        <f t="shared" si="257"/>
        <v>0</v>
      </c>
      <c r="AK216">
        <f t="shared" si="257"/>
        <v>0</v>
      </c>
      <c r="AL216">
        <f t="shared" si="257"/>
        <v>0</v>
      </c>
      <c r="AM216">
        <f t="shared" si="257"/>
        <v>0</v>
      </c>
      <c r="AN216">
        <f t="shared" si="257"/>
        <v>0</v>
      </c>
      <c r="AO216">
        <f t="shared" si="257"/>
        <v>0</v>
      </c>
      <c r="AP216">
        <f t="shared" si="257"/>
        <v>0</v>
      </c>
      <c r="AQ216">
        <f t="shared" si="257"/>
        <v>0</v>
      </c>
      <c r="AR216">
        <f t="shared" si="257"/>
        <v>0</v>
      </c>
      <c r="AS216">
        <f t="shared" si="257"/>
        <v>0</v>
      </c>
      <c r="AT216">
        <f t="shared" si="257"/>
        <v>0</v>
      </c>
      <c r="AU216">
        <f t="shared" si="257"/>
        <v>0</v>
      </c>
      <c r="AV216">
        <f t="shared" si="257"/>
        <v>0</v>
      </c>
      <c r="AW216">
        <f t="shared" si="257"/>
        <v>0</v>
      </c>
      <c r="AX216">
        <f t="shared" si="257"/>
        <v>0</v>
      </c>
      <c r="AY216">
        <f t="shared" si="257"/>
        <v>0</v>
      </c>
      <c r="AZ216">
        <f t="shared" si="257"/>
        <v>0</v>
      </c>
      <c r="BA216">
        <f t="shared" si="257"/>
        <v>0</v>
      </c>
      <c r="BB216">
        <f t="shared" si="257"/>
        <v>0</v>
      </c>
      <c r="BC216">
        <f t="shared" si="257"/>
        <v>0</v>
      </c>
      <c r="BD216">
        <f t="shared" si="257"/>
        <v>0</v>
      </c>
      <c r="BE216">
        <f t="shared" si="257"/>
        <v>0</v>
      </c>
      <c r="BF216">
        <f t="shared" si="257"/>
        <v>0</v>
      </c>
      <c r="BG216">
        <f t="shared" si="257"/>
        <v>0</v>
      </c>
      <c r="BH216">
        <f t="shared" si="257"/>
        <v>0</v>
      </c>
      <c r="BI216">
        <f t="shared" si="257"/>
        <v>0</v>
      </c>
      <c r="BJ216">
        <f t="shared" si="257"/>
        <v>0</v>
      </c>
      <c r="BK216">
        <f t="shared" si="257"/>
        <v>0</v>
      </c>
      <c r="BL216">
        <f t="shared" si="257"/>
        <v>0</v>
      </c>
      <c r="BM216">
        <f t="shared" ref="BM216:CR216" si="258">BM67</f>
        <v>0</v>
      </c>
      <c r="BN216">
        <f t="shared" si="258"/>
        <v>0</v>
      </c>
      <c r="BO216">
        <f t="shared" si="258"/>
        <v>0</v>
      </c>
      <c r="BP216">
        <f t="shared" si="258"/>
        <v>0</v>
      </c>
      <c r="BQ216">
        <f t="shared" si="258"/>
        <v>0</v>
      </c>
      <c r="BR216">
        <f t="shared" si="258"/>
        <v>0</v>
      </c>
      <c r="BS216">
        <f t="shared" si="258"/>
        <v>0</v>
      </c>
      <c r="BT216">
        <f t="shared" si="258"/>
        <v>0</v>
      </c>
      <c r="BU216">
        <f t="shared" si="258"/>
        <v>0</v>
      </c>
      <c r="BV216">
        <f t="shared" si="258"/>
        <v>0</v>
      </c>
      <c r="BW216">
        <f t="shared" si="258"/>
        <v>0</v>
      </c>
      <c r="BX216">
        <f t="shared" si="258"/>
        <v>0</v>
      </c>
      <c r="BY216">
        <f t="shared" si="258"/>
        <v>0</v>
      </c>
      <c r="BZ216">
        <f t="shared" si="258"/>
        <v>0</v>
      </c>
      <c r="CA216">
        <f t="shared" si="258"/>
        <v>0</v>
      </c>
      <c r="CB216">
        <f t="shared" si="258"/>
        <v>0</v>
      </c>
      <c r="CC216">
        <f t="shared" si="258"/>
        <v>0</v>
      </c>
      <c r="CD216">
        <f t="shared" si="258"/>
        <v>0</v>
      </c>
      <c r="CE216">
        <f t="shared" si="258"/>
        <v>0</v>
      </c>
      <c r="CF216">
        <f t="shared" si="258"/>
        <v>0</v>
      </c>
      <c r="CG216">
        <f t="shared" si="258"/>
        <v>0</v>
      </c>
      <c r="CH216">
        <f t="shared" si="258"/>
        <v>0</v>
      </c>
      <c r="CI216">
        <f t="shared" si="258"/>
        <v>0</v>
      </c>
      <c r="CJ216">
        <f t="shared" si="258"/>
        <v>0</v>
      </c>
      <c r="CK216">
        <f t="shared" si="258"/>
        <v>0</v>
      </c>
      <c r="CL216">
        <f t="shared" si="258"/>
        <v>0</v>
      </c>
      <c r="CM216">
        <f t="shared" si="258"/>
        <v>0</v>
      </c>
      <c r="CN216">
        <f t="shared" si="258"/>
        <v>0</v>
      </c>
      <c r="CO216">
        <f t="shared" si="258"/>
        <v>0</v>
      </c>
      <c r="CP216">
        <f t="shared" si="258"/>
        <v>0</v>
      </c>
      <c r="CQ216">
        <f t="shared" si="258"/>
        <v>0</v>
      </c>
      <c r="CR216">
        <f t="shared" si="258"/>
        <v>0</v>
      </c>
      <c r="CS216">
        <f t="shared" ref="CS216:DH216" si="259">CS67</f>
        <v>0</v>
      </c>
      <c r="CT216">
        <f t="shared" si="259"/>
        <v>0</v>
      </c>
      <c r="CU216">
        <f t="shared" si="259"/>
        <v>0</v>
      </c>
      <c r="CV216">
        <f t="shared" si="259"/>
        <v>0</v>
      </c>
      <c r="CW216">
        <f t="shared" si="259"/>
        <v>0</v>
      </c>
      <c r="CX216">
        <f t="shared" si="259"/>
        <v>0</v>
      </c>
      <c r="CY216">
        <f t="shared" si="259"/>
        <v>0</v>
      </c>
      <c r="CZ216">
        <f t="shared" si="259"/>
        <v>0</v>
      </c>
      <c r="DA216">
        <f t="shared" si="259"/>
        <v>0</v>
      </c>
      <c r="DB216">
        <f t="shared" si="259"/>
        <v>0</v>
      </c>
      <c r="DC216">
        <f t="shared" si="259"/>
        <v>0</v>
      </c>
      <c r="DD216">
        <f t="shared" si="259"/>
        <v>0</v>
      </c>
      <c r="DE216">
        <f t="shared" si="259"/>
        <v>0</v>
      </c>
      <c r="DF216">
        <f t="shared" si="259"/>
        <v>0</v>
      </c>
      <c r="DG216">
        <f t="shared" si="259"/>
        <v>0</v>
      </c>
      <c r="DH216">
        <f t="shared" si="259"/>
        <v>0</v>
      </c>
    </row>
    <row r="217" spans="1:112">
      <c r="A217">
        <f t="shared" ref="A217:AF217" si="260">A68</f>
        <v>802</v>
      </c>
      <c r="B217" t="str">
        <f t="shared" si="260"/>
        <v>Empresa Local de Agua Potable y Alcantarillado Sucre</v>
      </c>
      <c r="C217">
        <f t="shared" si="260"/>
        <v>0</v>
      </c>
      <c r="D217">
        <f t="shared" si="260"/>
        <v>0</v>
      </c>
      <c r="E217">
        <f t="shared" si="260"/>
        <v>0</v>
      </c>
      <c r="F217">
        <f t="shared" si="260"/>
        <v>54227.75</v>
      </c>
      <c r="G217">
        <f t="shared" si="260"/>
        <v>0</v>
      </c>
      <c r="H217">
        <f t="shared" si="260"/>
        <v>297.3</v>
      </c>
      <c r="I217">
        <f t="shared" si="260"/>
        <v>0</v>
      </c>
      <c r="J217">
        <f t="shared" si="260"/>
        <v>0</v>
      </c>
      <c r="K217">
        <f t="shared" si="260"/>
        <v>0</v>
      </c>
      <c r="L217">
        <f t="shared" si="260"/>
        <v>0</v>
      </c>
      <c r="M217">
        <f t="shared" si="260"/>
        <v>0</v>
      </c>
      <c r="N217">
        <f t="shared" si="260"/>
        <v>0</v>
      </c>
      <c r="O217">
        <f t="shared" si="260"/>
        <v>0</v>
      </c>
      <c r="P217">
        <f t="shared" si="260"/>
        <v>0</v>
      </c>
      <c r="Q217">
        <f t="shared" si="260"/>
        <v>0</v>
      </c>
      <c r="R217">
        <f t="shared" si="260"/>
        <v>0</v>
      </c>
      <c r="S217">
        <f t="shared" si="260"/>
        <v>0</v>
      </c>
      <c r="T217">
        <f t="shared" si="260"/>
        <v>0</v>
      </c>
      <c r="U217">
        <f t="shared" si="260"/>
        <v>0</v>
      </c>
      <c r="V217">
        <f t="shared" si="260"/>
        <v>0</v>
      </c>
      <c r="W217">
        <f t="shared" si="260"/>
        <v>0</v>
      </c>
      <c r="X217">
        <f t="shared" si="260"/>
        <v>0</v>
      </c>
      <c r="Y217">
        <f t="shared" si="260"/>
        <v>0</v>
      </c>
      <c r="Z217">
        <f t="shared" si="260"/>
        <v>0</v>
      </c>
      <c r="AA217">
        <f t="shared" si="260"/>
        <v>0</v>
      </c>
      <c r="AB217">
        <f t="shared" si="260"/>
        <v>0</v>
      </c>
      <c r="AC217">
        <f t="shared" si="260"/>
        <v>0</v>
      </c>
      <c r="AD217">
        <f t="shared" si="260"/>
        <v>0</v>
      </c>
      <c r="AE217">
        <f t="shared" si="260"/>
        <v>0</v>
      </c>
      <c r="AF217">
        <f t="shared" si="260"/>
        <v>0</v>
      </c>
      <c r="AG217">
        <f t="shared" ref="AG217:BL217" si="261">AG68</f>
        <v>0</v>
      </c>
      <c r="AH217">
        <f t="shared" si="261"/>
        <v>0</v>
      </c>
      <c r="AI217">
        <f t="shared" si="261"/>
        <v>0</v>
      </c>
      <c r="AJ217">
        <f t="shared" si="261"/>
        <v>0</v>
      </c>
      <c r="AK217">
        <f t="shared" si="261"/>
        <v>0</v>
      </c>
      <c r="AL217">
        <f t="shared" si="261"/>
        <v>0</v>
      </c>
      <c r="AM217">
        <f t="shared" si="261"/>
        <v>0</v>
      </c>
      <c r="AN217">
        <f t="shared" si="261"/>
        <v>0</v>
      </c>
      <c r="AO217">
        <f t="shared" si="261"/>
        <v>0</v>
      </c>
      <c r="AP217">
        <f t="shared" si="261"/>
        <v>0</v>
      </c>
      <c r="AQ217">
        <f t="shared" si="261"/>
        <v>0</v>
      </c>
      <c r="AR217">
        <f t="shared" si="261"/>
        <v>0</v>
      </c>
      <c r="AS217">
        <f t="shared" si="261"/>
        <v>0</v>
      </c>
      <c r="AT217">
        <f t="shared" si="261"/>
        <v>0</v>
      </c>
      <c r="AU217">
        <f t="shared" si="261"/>
        <v>0</v>
      </c>
      <c r="AV217">
        <f t="shared" si="261"/>
        <v>0</v>
      </c>
      <c r="AW217">
        <f t="shared" si="261"/>
        <v>0</v>
      </c>
      <c r="AX217">
        <f t="shared" si="261"/>
        <v>0</v>
      </c>
      <c r="AY217">
        <f t="shared" si="261"/>
        <v>0</v>
      </c>
      <c r="AZ217">
        <f t="shared" si="261"/>
        <v>0</v>
      </c>
      <c r="BA217">
        <f t="shared" si="261"/>
        <v>0</v>
      </c>
      <c r="BB217">
        <f t="shared" si="261"/>
        <v>0</v>
      </c>
      <c r="BC217">
        <f t="shared" si="261"/>
        <v>0</v>
      </c>
      <c r="BD217">
        <f t="shared" si="261"/>
        <v>0</v>
      </c>
      <c r="BE217">
        <f t="shared" si="261"/>
        <v>0</v>
      </c>
      <c r="BF217">
        <f t="shared" si="261"/>
        <v>0</v>
      </c>
      <c r="BG217">
        <f t="shared" si="261"/>
        <v>0</v>
      </c>
      <c r="BH217">
        <f t="shared" si="261"/>
        <v>0</v>
      </c>
      <c r="BI217">
        <f t="shared" si="261"/>
        <v>0</v>
      </c>
      <c r="BJ217">
        <f t="shared" si="261"/>
        <v>0</v>
      </c>
      <c r="BK217">
        <f t="shared" si="261"/>
        <v>0</v>
      </c>
      <c r="BL217">
        <f t="shared" si="261"/>
        <v>0</v>
      </c>
      <c r="BM217">
        <f t="shared" ref="BM217:CR217" si="262">BM68</f>
        <v>0</v>
      </c>
      <c r="BN217">
        <f t="shared" si="262"/>
        <v>0</v>
      </c>
      <c r="BO217">
        <f t="shared" si="262"/>
        <v>0</v>
      </c>
      <c r="BP217">
        <f t="shared" si="262"/>
        <v>0</v>
      </c>
      <c r="BQ217">
        <f t="shared" si="262"/>
        <v>0</v>
      </c>
      <c r="BR217">
        <f t="shared" si="262"/>
        <v>0</v>
      </c>
      <c r="BS217">
        <f t="shared" si="262"/>
        <v>0</v>
      </c>
      <c r="BT217">
        <f t="shared" si="262"/>
        <v>0</v>
      </c>
      <c r="BU217">
        <f t="shared" si="262"/>
        <v>0</v>
      </c>
      <c r="BV217">
        <f t="shared" si="262"/>
        <v>0</v>
      </c>
      <c r="BW217">
        <f t="shared" si="262"/>
        <v>0</v>
      </c>
      <c r="BX217">
        <f t="shared" si="262"/>
        <v>0</v>
      </c>
      <c r="BY217">
        <f t="shared" si="262"/>
        <v>0</v>
      </c>
      <c r="BZ217">
        <f t="shared" si="262"/>
        <v>0</v>
      </c>
      <c r="CA217">
        <f t="shared" si="262"/>
        <v>0</v>
      </c>
      <c r="CB217">
        <f t="shared" si="262"/>
        <v>0</v>
      </c>
      <c r="CC217">
        <f t="shared" si="262"/>
        <v>0</v>
      </c>
      <c r="CD217">
        <f t="shared" si="262"/>
        <v>0</v>
      </c>
      <c r="CE217">
        <f t="shared" si="262"/>
        <v>0</v>
      </c>
      <c r="CF217">
        <f t="shared" si="262"/>
        <v>0</v>
      </c>
      <c r="CG217">
        <f t="shared" si="262"/>
        <v>0</v>
      </c>
      <c r="CH217">
        <f t="shared" si="262"/>
        <v>0</v>
      </c>
      <c r="CI217">
        <f t="shared" si="262"/>
        <v>0</v>
      </c>
      <c r="CJ217">
        <f t="shared" si="262"/>
        <v>0</v>
      </c>
      <c r="CK217">
        <f t="shared" si="262"/>
        <v>0</v>
      </c>
      <c r="CL217">
        <f t="shared" si="262"/>
        <v>0</v>
      </c>
      <c r="CM217">
        <f t="shared" si="262"/>
        <v>0</v>
      </c>
      <c r="CN217">
        <f t="shared" si="262"/>
        <v>0</v>
      </c>
      <c r="CO217">
        <f t="shared" si="262"/>
        <v>0</v>
      </c>
      <c r="CP217">
        <f t="shared" si="262"/>
        <v>0</v>
      </c>
      <c r="CQ217">
        <f t="shared" si="262"/>
        <v>0</v>
      </c>
      <c r="CR217">
        <f t="shared" si="262"/>
        <v>0</v>
      </c>
      <c r="CS217">
        <f t="shared" ref="CS217:DH217" si="263">CS68</f>
        <v>0</v>
      </c>
      <c r="CT217">
        <f t="shared" si="263"/>
        <v>0</v>
      </c>
      <c r="CU217">
        <f t="shared" si="263"/>
        <v>0</v>
      </c>
      <c r="CV217">
        <f t="shared" si="263"/>
        <v>0</v>
      </c>
      <c r="CW217">
        <f t="shared" si="263"/>
        <v>0</v>
      </c>
      <c r="CX217">
        <f t="shared" si="263"/>
        <v>0</v>
      </c>
      <c r="CY217">
        <f t="shared" si="263"/>
        <v>0</v>
      </c>
      <c r="CZ217">
        <f t="shared" si="263"/>
        <v>0</v>
      </c>
      <c r="DA217">
        <f t="shared" si="263"/>
        <v>0</v>
      </c>
      <c r="DB217">
        <f t="shared" si="263"/>
        <v>0</v>
      </c>
      <c r="DC217">
        <f t="shared" si="263"/>
        <v>0</v>
      </c>
      <c r="DD217">
        <f t="shared" si="263"/>
        <v>0</v>
      </c>
      <c r="DE217">
        <f t="shared" si="263"/>
        <v>0</v>
      </c>
      <c r="DF217">
        <f t="shared" si="263"/>
        <v>0</v>
      </c>
      <c r="DG217">
        <f t="shared" si="263"/>
        <v>0</v>
      </c>
      <c r="DH217">
        <f t="shared" si="263"/>
        <v>0</v>
      </c>
    </row>
    <row r="218" spans="1:112">
      <c r="A218">
        <f t="shared" ref="A218:AF218" si="264">A69</f>
        <v>310</v>
      </c>
      <c r="B218" t="str">
        <f t="shared" si="264"/>
        <v>Autoridad de Regulación y Fiscalización de Telecomunicaciones y Transportes</v>
      </c>
      <c r="C218">
        <f t="shared" si="264"/>
        <v>0</v>
      </c>
      <c r="D218">
        <f t="shared" si="264"/>
        <v>0</v>
      </c>
      <c r="E218">
        <f t="shared" si="264"/>
        <v>0</v>
      </c>
      <c r="F218">
        <f t="shared" si="264"/>
        <v>0</v>
      </c>
      <c r="G218">
        <f t="shared" si="264"/>
        <v>0</v>
      </c>
      <c r="H218">
        <f t="shared" si="264"/>
        <v>0</v>
      </c>
      <c r="I218">
        <f t="shared" si="264"/>
        <v>0</v>
      </c>
      <c r="J218">
        <f t="shared" si="264"/>
        <v>3529.2200000000003</v>
      </c>
      <c r="K218">
        <f t="shared" si="264"/>
        <v>0</v>
      </c>
      <c r="L218">
        <f t="shared" si="264"/>
        <v>0</v>
      </c>
      <c r="M218">
        <f t="shared" si="264"/>
        <v>0</v>
      </c>
      <c r="N218">
        <f t="shared" si="264"/>
        <v>0</v>
      </c>
      <c r="O218">
        <f t="shared" si="264"/>
        <v>0</v>
      </c>
      <c r="P218">
        <f t="shared" si="264"/>
        <v>0</v>
      </c>
      <c r="Q218">
        <f t="shared" si="264"/>
        <v>0</v>
      </c>
      <c r="R218">
        <f t="shared" si="264"/>
        <v>0</v>
      </c>
      <c r="S218">
        <f t="shared" si="264"/>
        <v>0</v>
      </c>
      <c r="T218">
        <f t="shared" si="264"/>
        <v>0</v>
      </c>
      <c r="U218">
        <f t="shared" si="264"/>
        <v>0</v>
      </c>
      <c r="V218">
        <f t="shared" si="264"/>
        <v>0</v>
      </c>
      <c r="W218">
        <f t="shared" si="264"/>
        <v>0</v>
      </c>
      <c r="X218">
        <f t="shared" si="264"/>
        <v>0</v>
      </c>
      <c r="Y218">
        <f t="shared" si="264"/>
        <v>0</v>
      </c>
      <c r="Z218">
        <f t="shared" si="264"/>
        <v>0</v>
      </c>
      <c r="AA218">
        <f t="shared" si="264"/>
        <v>0</v>
      </c>
      <c r="AB218">
        <f t="shared" si="264"/>
        <v>0</v>
      </c>
      <c r="AC218">
        <f t="shared" si="264"/>
        <v>0</v>
      </c>
      <c r="AD218">
        <f t="shared" si="264"/>
        <v>0</v>
      </c>
      <c r="AE218">
        <f t="shared" si="264"/>
        <v>0</v>
      </c>
      <c r="AF218">
        <f t="shared" si="264"/>
        <v>0</v>
      </c>
      <c r="AG218">
        <f t="shared" ref="AG218:BL218" si="265">AG69</f>
        <v>0</v>
      </c>
      <c r="AH218">
        <f t="shared" si="265"/>
        <v>0</v>
      </c>
      <c r="AI218">
        <f t="shared" si="265"/>
        <v>0</v>
      </c>
      <c r="AJ218">
        <f t="shared" si="265"/>
        <v>0</v>
      </c>
      <c r="AK218">
        <f t="shared" si="265"/>
        <v>0</v>
      </c>
      <c r="AL218">
        <f t="shared" si="265"/>
        <v>0</v>
      </c>
      <c r="AM218">
        <f t="shared" si="265"/>
        <v>0</v>
      </c>
      <c r="AN218">
        <f t="shared" si="265"/>
        <v>0</v>
      </c>
      <c r="AO218">
        <f t="shared" si="265"/>
        <v>0</v>
      </c>
      <c r="AP218">
        <f t="shared" si="265"/>
        <v>0</v>
      </c>
      <c r="AQ218">
        <f t="shared" si="265"/>
        <v>0</v>
      </c>
      <c r="AR218">
        <f t="shared" si="265"/>
        <v>0</v>
      </c>
      <c r="AS218">
        <f t="shared" si="265"/>
        <v>0</v>
      </c>
      <c r="AT218">
        <f t="shared" si="265"/>
        <v>0</v>
      </c>
      <c r="AU218">
        <f t="shared" si="265"/>
        <v>0</v>
      </c>
      <c r="AV218">
        <f t="shared" si="265"/>
        <v>0</v>
      </c>
      <c r="AW218">
        <f t="shared" si="265"/>
        <v>0</v>
      </c>
      <c r="AX218">
        <f t="shared" si="265"/>
        <v>0</v>
      </c>
      <c r="AY218">
        <f t="shared" si="265"/>
        <v>0</v>
      </c>
      <c r="AZ218">
        <f t="shared" si="265"/>
        <v>0</v>
      </c>
      <c r="BA218">
        <f t="shared" si="265"/>
        <v>0</v>
      </c>
      <c r="BB218">
        <f t="shared" si="265"/>
        <v>0</v>
      </c>
      <c r="BC218">
        <f t="shared" si="265"/>
        <v>0</v>
      </c>
      <c r="BD218">
        <f t="shared" si="265"/>
        <v>0</v>
      </c>
      <c r="BE218">
        <f t="shared" si="265"/>
        <v>0</v>
      </c>
      <c r="BF218">
        <f t="shared" si="265"/>
        <v>0</v>
      </c>
      <c r="BG218">
        <f t="shared" si="265"/>
        <v>0</v>
      </c>
      <c r="BH218">
        <f t="shared" si="265"/>
        <v>0</v>
      </c>
      <c r="BI218">
        <f t="shared" si="265"/>
        <v>0</v>
      </c>
      <c r="BJ218">
        <f t="shared" si="265"/>
        <v>0</v>
      </c>
      <c r="BK218">
        <f t="shared" si="265"/>
        <v>0</v>
      </c>
      <c r="BL218">
        <f t="shared" si="265"/>
        <v>0</v>
      </c>
      <c r="BM218">
        <f t="shared" ref="BM218:CR218" si="266">BM69</f>
        <v>0</v>
      </c>
      <c r="BN218">
        <f t="shared" si="266"/>
        <v>0</v>
      </c>
      <c r="BO218">
        <f t="shared" si="266"/>
        <v>0</v>
      </c>
      <c r="BP218">
        <f t="shared" si="266"/>
        <v>0</v>
      </c>
      <c r="BQ218">
        <f t="shared" si="266"/>
        <v>0</v>
      </c>
      <c r="BR218">
        <f t="shared" si="266"/>
        <v>0</v>
      </c>
      <c r="BS218">
        <f t="shared" si="266"/>
        <v>0</v>
      </c>
      <c r="BT218">
        <f t="shared" si="266"/>
        <v>0</v>
      </c>
      <c r="BU218">
        <f t="shared" si="266"/>
        <v>0</v>
      </c>
      <c r="BV218">
        <f t="shared" si="266"/>
        <v>0</v>
      </c>
      <c r="BW218">
        <f t="shared" si="266"/>
        <v>0</v>
      </c>
      <c r="BX218">
        <f t="shared" si="266"/>
        <v>0</v>
      </c>
      <c r="BY218">
        <f t="shared" si="266"/>
        <v>0</v>
      </c>
      <c r="BZ218">
        <f t="shared" si="266"/>
        <v>0</v>
      </c>
      <c r="CA218">
        <f t="shared" si="266"/>
        <v>0</v>
      </c>
      <c r="CB218">
        <f t="shared" si="266"/>
        <v>0</v>
      </c>
      <c r="CC218">
        <f t="shared" si="266"/>
        <v>0</v>
      </c>
      <c r="CD218">
        <f t="shared" si="266"/>
        <v>0</v>
      </c>
      <c r="CE218">
        <f t="shared" si="266"/>
        <v>0</v>
      </c>
      <c r="CF218">
        <f t="shared" si="266"/>
        <v>0</v>
      </c>
      <c r="CG218">
        <f t="shared" si="266"/>
        <v>0</v>
      </c>
      <c r="CH218">
        <f t="shared" si="266"/>
        <v>0</v>
      </c>
      <c r="CI218">
        <f t="shared" si="266"/>
        <v>0</v>
      </c>
      <c r="CJ218">
        <f t="shared" si="266"/>
        <v>0</v>
      </c>
      <c r="CK218">
        <f t="shared" si="266"/>
        <v>0</v>
      </c>
      <c r="CL218">
        <f t="shared" si="266"/>
        <v>0</v>
      </c>
      <c r="CM218">
        <f t="shared" si="266"/>
        <v>0</v>
      </c>
      <c r="CN218">
        <f t="shared" si="266"/>
        <v>0</v>
      </c>
      <c r="CO218">
        <f t="shared" si="266"/>
        <v>0</v>
      </c>
      <c r="CP218">
        <f t="shared" si="266"/>
        <v>0</v>
      </c>
      <c r="CQ218">
        <f t="shared" si="266"/>
        <v>0</v>
      </c>
      <c r="CR218">
        <f t="shared" si="266"/>
        <v>0</v>
      </c>
      <c r="CS218">
        <f t="shared" ref="CS218:DH218" si="267">CS69</f>
        <v>0</v>
      </c>
      <c r="CT218">
        <f t="shared" si="267"/>
        <v>0</v>
      </c>
      <c r="CU218">
        <f t="shared" si="267"/>
        <v>0</v>
      </c>
      <c r="CV218">
        <f t="shared" si="267"/>
        <v>0</v>
      </c>
      <c r="CW218">
        <f t="shared" si="267"/>
        <v>0</v>
      </c>
      <c r="CX218">
        <f t="shared" si="267"/>
        <v>0</v>
      </c>
      <c r="CY218">
        <f t="shared" si="267"/>
        <v>0</v>
      </c>
      <c r="CZ218">
        <f t="shared" si="267"/>
        <v>0</v>
      </c>
      <c r="DA218">
        <f t="shared" si="267"/>
        <v>0</v>
      </c>
      <c r="DB218">
        <f t="shared" si="267"/>
        <v>0</v>
      </c>
      <c r="DC218">
        <f t="shared" si="267"/>
        <v>0</v>
      </c>
      <c r="DD218">
        <f t="shared" si="267"/>
        <v>0</v>
      </c>
      <c r="DE218">
        <f t="shared" si="267"/>
        <v>0</v>
      </c>
      <c r="DF218">
        <f t="shared" si="267"/>
        <v>0</v>
      </c>
      <c r="DG218">
        <f t="shared" si="267"/>
        <v>0</v>
      </c>
      <c r="DH218">
        <f t="shared" si="267"/>
        <v>0</v>
      </c>
    </row>
    <row r="219" spans="1:112">
      <c r="A219">
        <f t="shared" ref="A219:AF219" si="268">A70</f>
        <v>680</v>
      </c>
      <c r="B219" t="str">
        <f t="shared" si="268"/>
        <v>Contraloria General del Estado</v>
      </c>
      <c r="C219">
        <f t="shared" si="268"/>
        <v>0</v>
      </c>
      <c r="D219">
        <f t="shared" si="268"/>
        <v>0</v>
      </c>
      <c r="E219">
        <f t="shared" si="268"/>
        <v>0</v>
      </c>
      <c r="F219">
        <f t="shared" si="268"/>
        <v>0</v>
      </c>
      <c r="G219">
        <f t="shared" si="268"/>
        <v>0</v>
      </c>
      <c r="H219">
        <f t="shared" si="268"/>
        <v>0</v>
      </c>
      <c r="I219">
        <f t="shared" si="268"/>
        <v>0</v>
      </c>
      <c r="J219">
        <f t="shared" si="268"/>
        <v>4938.75</v>
      </c>
      <c r="K219">
        <f t="shared" si="268"/>
        <v>0</v>
      </c>
      <c r="L219">
        <f t="shared" si="268"/>
        <v>0</v>
      </c>
      <c r="M219">
        <f t="shared" si="268"/>
        <v>0</v>
      </c>
      <c r="N219">
        <f t="shared" si="268"/>
        <v>0</v>
      </c>
      <c r="O219">
        <f t="shared" si="268"/>
        <v>0</v>
      </c>
      <c r="P219">
        <f t="shared" si="268"/>
        <v>0</v>
      </c>
      <c r="Q219">
        <f t="shared" si="268"/>
        <v>0</v>
      </c>
      <c r="R219">
        <f t="shared" si="268"/>
        <v>0</v>
      </c>
      <c r="S219">
        <f t="shared" si="268"/>
        <v>0</v>
      </c>
      <c r="T219">
        <f t="shared" si="268"/>
        <v>0</v>
      </c>
      <c r="U219">
        <f t="shared" si="268"/>
        <v>0</v>
      </c>
      <c r="V219">
        <f t="shared" si="268"/>
        <v>0</v>
      </c>
      <c r="W219">
        <f t="shared" si="268"/>
        <v>0</v>
      </c>
      <c r="X219">
        <f t="shared" si="268"/>
        <v>0</v>
      </c>
      <c r="Y219">
        <f t="shared" si="268"/>
        <v>0</v>
      </c>
      <c r="Z219">
        <f t="shared" si="268"/>
        <v>0</v>
      </c>
      <c r="AA219">
        <f t="shared" si="268"/>
        <v>0</v>
      </c>
      <c r="AB219">
        <f t="shared" si="268"/>
        <v>0</v>
      </c>
      <c r="AC219">
        <f t="shared" si="268"/>
        <v>0</v>
      </c>
      <c r="AD219">
        <f t="shared" si="268"/>
        <v>0</v>
      </c>
      <c r="AE219">
        <f t="shared" si="268"/>
        <v>0</v>
      </c>
      <c r="AF219">
        <f t="shared" si="268"/>
        <v>0</v>
      </c>
      <c r="AG219">
        <f t="shared" ref="AG219:BL219" si="269">AG70</f>
        <v>0</v>
      </c>
      <c r="AH219">
        <f t="shared" si="269"/>
        <v>0</v>
      </c>
      <c r="AI219">
        <f t="shared" si="269"/>
        <v>0</v>
      </c>
      <c r="AJ219">
        <f t="shared" si="269"/>
        <v>0</v>
      </c>
      <c r="AK219">
        <f t="shared" si="269"/>
        <v>0</v>
      </c>
      <c r="AL219">
        <f t="shared" si="269"/>
        <v>0</v>
      </c>
      <c r="AM219">
        <f t="shared" si="269"/>
        <v>0</v>
      </c>
      <c r="AN219">
        <f t="shared" si="269"/>
        <v>0</v>
      </c>
      <c r="AO219">
        <f t="shared" si="269"/>
        <v>0</v>
      </c>
      <c r="AP219">
        <f t="shared" si="269"/>
        <v>0</v>
      </c>
      <c r="AQ219">
        <f t="shared" si="269"/>
        <v>0</v>
      </c>
      <c r="AR219">
        <f t="shared" si="269"/>
        <v>0</v>
      </c>
      <c r="AS219">
        <f t="shared" si="269"/>
        <v>0</v>
      </c>
      <c r="AT219">
        <f t="shared" si="269"/>
        <v>0</v>
      </c>
      <c r="AU219">
        <f t="shared" si="269"/>
        <v>0</v>
      </c>
      <c r="AV219">
        <f t="shared" si="269"/>
        <v>0</v>
      </c>
      <c r="AW219">
        <f t="shared" si="269"/>
        <v>0</v>
      </c>
      <c r="AX219">
        <f t="shared" si="269"/>
        <v>0</v>
      </c>
      <c r="AY219">
        <f t="shared" si="269"/>
        <v>0</v>
      </c>
      <c r="AZ219">
        <f t="shared" si="269"/>
        <v>0</v>
      </c>
      <c r="BA219">
        <f t="shared" si="269"/>
        <v>0</v>
      </c>
      <c r="BB219">
        <f t="shared" si="269"/>
        <v>0</v>
      </c>
      <c r="BC219">
        <f t="shared" si="269"/>
        <v>0</v>
      </c>
      <c r="BD219">
        <f t="shared" si="269"/>
        <v>0</v>
      </c>
      <c r="BE219">
        <f t="shared" si="269"/>
        <v>0</v>
      </c>
      <c r="BF219">
        <f t="shared" si="269"/>
        <v>0</v>
      </c>
      <c r="BG219">
        <f t="shared" si="269"/>
        <v>0</v>
      </c>
      <c r="BH219">
        <f t="shared" si="269"/>
        <v>0</v>
      </c>
      <c r="BI219">
        <f t="shared" si="269"/>
        <v>0</v>
      </c>
      <c r="BJ219">
        <f t="shared" si="269"/>
        <v>0</v>
      </c>
      <c r="BK219">
        <f t="shared" si="269"/>
        <v>0</v>
      </c>
      <c r="BL219">
        <f t="shared" si="269"/>
        <v>0</v>
      </c>
      <c r="BM219">
        <f t="shared" ref="BM219:CR219" si="270">BM70</f>
        <v>0</v>
      </c>
      <c r="BN219">
        <f t="shared" si="270"/>
        <v>0</v>
      </c>
      <c r="BO219">
        <f t="shared" si="270"/>
        <v>0</v>
      </c>
      <c r="BP219">
        <f t="shared" si="270"/>
        <v>0</v>
      </c>
      <c r="BQ219">
        <f t="shared" si="270"/>
        <v>0</v>
      </c>
      <c r="BR219">
        <f t="shared" si="270"/>
        <v>0</v>
      </c>
      <c r="BS219">
        <f t="shared" si="270"/>
        <v>0</v>
      </c>
      <c r="BT219">
        <f t="shared" si="270"/>
        <v>0</v>
      </c>
      <c r="BU219">
        <f t="shared" si="270"/>
        <v>0</v>
      </c>
      <c r="BV219">
        <f t="shared" si="270"/>
        <v>0</v>
      </c>
      <c r="BW219">
        <f t="shared" si="270"/>
        <v>0</v>
      </c>
      <c r="BX219">
        <f t="shared" si="270"/>
        <v>0</v>
      </c>
      <c r="BY219">
        <f t="shared" si="270"/>
        <v>0</v>
      </c>
      <c r="BZ219">
        <f t="shared" si="270"/>
        <v>0</v>
      </c>
      <c r="CA219">
        <f t="shared" si="270"/>
        <v>0</v>
      </c>
      <c r="CB219">
        <f t="shared" si="270"/>
        <v>0</v>
      </c>
      <c r="CC219">
        <f t="shared" si="270"/>
        <v>0</v>
      </c>
      <c r="CD219">
        <f t="shared" si="270"/>
        <v>0</v>
      </c>
      <c r="CE219">
        <f t="shared" si="270"/>
        <v>0</v>
      </c>
      <c r="CF219">
        <f t="shared" si="270"/>
        <v>0</v>
      </c>
      <c r="CG219">
        <f t="shared" si="270"/>
        <v>0</v>
      </c>
      <c r="CH219">
        <f t="shared" si="270"/>
        <v>0</v>
      </c>
      <c r="CI219">
        <f t="shared" si="270"/>
        <v>0</v>
      </c>
      <c r="CJ219">
        <f t="shared" si="270"/>
        <v>0</v>
      </c>
      <c r="CK219">
        <f t="shared" si="270"/>
        <v>0</v>
      </c>
      <c r="CL219">
        <f t="shared" si="270"/>
        <v>0</v>
      </c>
      <c r="CM219">
        <f t="shared" si="270"/>
        <v>0</v>
      </c>
      <c r="CN219">
        <f t="shared" si="270"/>
        <v>0</v>
      </c>
      <c r="CO219">
        <f t="shared" si="270"/>
        <v>0</v>
      </c>
      <c r="CP219">
        <f t="shared" si="270"/>
        <v>0</v>
      </c>
      <c r="CQ219">
        <f t="shared" si="270"/>
        <v>0</v>
      </c>
      <c r="CR219">
        <f t="shared" si="270"/>
        <v>0</v>
      </c>
      <c r="CS219">
        <f t="shared" ref="CS219:DH219" si="271">CS70</f>
        <v>0</v>
      </c>
      <c r="CT219">
        <f t="shared" si="271"/>
        <v>0</v>
      </c>
      <c r="CU219">
        <f t="shared" si="271"/>
        <v>0</v>
      </c>
      <c r="CV219">
        <f t="shared" si="271"/>
        <v>0</v>
      </c>
      <c r="CW219">
        <f t="shared" si="271"/>
        <v>0</v>
      </c>
      <c r="CX219">
        <f t="shared" si="271"/>
        <v>0</v>
      </c>
      <c r="CY219">
        <f t="shared" si="271"/>
        <v>0</v>
      </c>
      <c r="CZ219">
        <f t="shared" si="271"/>
        <v>0</v>
      </c>
      <c r="DA219">
        <f t="shared" si="271"/>
        <v>0</v>
      </c>
      <c r="DB219">
        <f t="shared" si="271"/>
        <v>0</v>
      </c>
      <c r="DC219">
        <f t="shared" si="271"/>
        <v>0</v>
      </c>
      <c r="DD219">
        <f t="shared" si="271"/>
        <v>0</v>
      </c>
      <c r="DE219">
        <f t="shared" si="271"/>
        <v>0</v>
      </c>
      <c r="DF219">
        <f t="shared" si="271"/>
        <v>0</v>
      </c>
      <c r="DG219">
        <f t="shared" si="271"/>
        <v>0</v>
      </c>
      <c r="DH219">
        <f t="shared" si="271"/>
        <v>0</v>
      </c>
    </row>
    <row r="220" spans="1:112">
      <c r="A220">
        <f t="shared" ref="A220:AF220" si="272">A71</f>
        <v>865</v>
      </c>
      <c r="B220" t="str">
        <f t="shared" si="272"/>
        <v>Fondo de Desarrollo del Sist.Fin. y Apoyo al Sec.Productivo</v>
      </c>
      <c r="C220">
        <f t="shared" si="272"/>
        <v>0</v>
      </c>
      <c r="D220">
        <f t="shared" si="272"/>
        <v>0</v>
      </c>
      <c r="E220">
        <f t="shared" si="272"/>
        <v>0</v>
      </c>
      <c r="F220">
        <f t="shared" si="272"/>
        <v>0</v>
      </c>
      <c r="G220">
        <f t="shared" si="272"/>
        <v>0</v>
      </c>
      <c r="H220">
        <f t="shared" si="272"/>
        <v>0</v>
      </c>
      <c r="I220">
        <f t="shared" si="272"/>
        <v>0</v>
      </c>
      <c r="J220">
        <f t="shared" si="272"/>
        <v>15892.97</v>
      </c>
      <c r="K220">
        <f t="shared" si="272"/>
        <v>0</v>
      </c>
      <c r="L220">
        <f t="shared" si="272"/>
        <v>0</v>
      </c>
      <c r="M220">
        <f t="shared" si="272"/>
        <v>0</v>
      </c>
      <c r="N220">
        <f t="shared" si="272"/>
        <v>0</v>
      </c>
      <c r="O220">
        <f t="shared" si="272"/>
        <v>0</v>
      </c>
      <c r="P220">
        <f t="shared" si="272"/>
        <v>0</v>
      </c>
      <c r="Q220">
        <f t="shared" si="272"/>
        <v>0</v>
      </c>
      <c r="R220">
        <f t="shared" si="272"/>
        <v>0</v>
      </c>
      <c r="S220">
        <f t="shared" si="272"/>
        <v>0</v>
      </c>
      <c r="T220">
        <f t="shared" si="272"/>
        <v>0</v>
      </c>
      <c r="U220">
        <f t="shared" si="272"/>
        <v>0</v>
      </c>
      <c r="V220">
        <f t="shared" si="272"/>
        <v>0</v>
      </c>
      <c r="W220">
        <f t="shared" si="272"/>
        <v>0</v>
      </c>
      <c r="X220">
        <f t="shared" si="272"/>
        <v>0</v>
      </c>
      <c r="Y220">
        <f t="shared" si="272"/>
        <v>0</v>
      </c>
      <c r="Z220">
        <f t="shared" si="272"/>
        <v>0</v>
      </c>
      <c r="AA220">
        <f t="shared" si="272"/>
        <v>0</v>
      </c>
      <c r="AB220">
        <f t="shared" si="272"/>
        <v>0</v>
      </c>
      <c r="AC220">
        <f t="shared" si="272"/>
        <v>0</v>
      </c>
      <c r="AD220">
        <f t="shared" si="272"/>
        <v>0</v>
      </c>
      <c r="AE220">
        <f t="shared" si="272"/>
        <v>0</v>
      </c>
      <c r="AF220">
        <f t="shared" si="272"/>
        <v>0</v>
      </c>
      <c r="AG220">
        <f t="shared" ref="AG220:BL220" si="273">AG71</f>
        <v>0</v>
      </c>
      <c r="AH220">
        <f t="shared" si="273"/>
        <v>0</v>
      </c>
      <c r="AI220">
        <f t="shared" si="273"/>
        <v>0</v>
      </c>
      <c r="AJ220">
        <f t="shared" si="273"/>
        <v>0</v>
      </c>
      <c r="AK220">
        <f t="shared" si="273"/>
        <v>0</v>
      </c>
      <c r="AL220">
        <f t="shared" si="273"/>
        <v>0</v>
      </c>
      <c r="AM220">
        <f t="shared" si="273"/>
        <v>0</v>
      </c>
      <c r="AN220">
        <f t="shared" si="273"/>
        <v>0</v>
      </c>
      <c r="AO220">
        <f t="shared" si="273"/>
        <v>0</v>
      </c>
      <c r="AP220">
        <f t="shared" si="273"/>
        <v>0</v>
      </c>
      <c r="AQ220">
        <f t="shared" si="273"/>
        <v>0</v>
      </c>
      <c r="AR220">
        <f t="shared" si="273"/>
        <v>0</v>
      </c>
      <c r="AS220">
        <f t="shared" si="273"/>
        <v>0</v>
      </c>
      <c r="AT220">
        <f t="shared" si="273"/>
        <v>0</v>
      </c>
      <c r="AU220">
        <f t="shared" si="273"/>
        <v>0</v>
      </c>
      <c r="AV220">
        <f t="shared" si="273"/>
        <v>0</v>
      </c>
      <c r="AW220">
        <f t="shared" si="273"/>
        <v>0</v>
      </c>
      <c r="AX220">
        <f t="shared" si="273"/>
        <v>0</v>
      </c>
      <c r="AY220">
        <f t="shared" si="273"/>
        <v>0</v>
      </c>
      <c r="AZ220">
        <f t="shared" si="273"/>
        <v>0</v>
      </c>
      <c r="BA220">
        <f t="shared" si="273"/>
        <v>0</v>
      </c>
      <c r="BB220">
        <f t="shared" si="273"/>
        <v>0</v>
      </c>
      <c r="BC220">
        <f t="shared" si="273"/>
        <v>0</v>
      </c>
      <c r="BD220">
        <f t="shared" si="273"/>
        <v>0</v>
      </c>
      <c r="BE220">
        <f t="shared" si="273"/>
        <v>0</v>
      </c>
      <c r="BF220">
        <f t="shared" si="273"/>
        <v>0</v>
      </c>
      <c r="BG220">
        <f t="shared" si="273"/>
        <v>0</v>
      </c>
      <c r="BH220">
        <f t="shared" si="273"/>
        <v>0</v>
      </c>
      <c r="BI220">
        <f t="shared" si="273"/>
        <v>0</v>
      </c>
      <c r="BJ220">
        <f t="shared" si="273"/>
        <v>0</v>
      </c>
      <c r="BK220">
        <f t="shared" si="273"/>
        <v>0</v>
      </c>
      <c r="BL220">
        <f t="shared" si="273"/>
        <v>0</v>
      </c>
      <c r="BM220">
        <f t="shared" ref="BM220:CR220" si="274">BM71</f>
        <v>0</v>
      </c>
      <c r="BN220">
        <f t="shared" si="274"/>
        <v>0</v>
      </c>
      <c r="BO220">
        <f t="shared" si="274"/>
        <v>0</v>
      </c>
      <c r="BP220">
        <f t="shared" si="274"/>
        <v>0</v>
      </c>
      <c r="BQ220">
        <f t="shared" si="274"/>
        <v>0</v>
      </c>
      <c r="BR220">
        <f t="shared" si="274"/>
        <v>0</v>
      </c>
      <c r="BS220">
        <f t="shared" si="274"/>
        <v>0</v>
      </c>
      <c r="BT220">
        <f t="shared" si="274"/>
        <v>0</v>
      </c>
      <c r="BU220">
        <f t="shared" si="274"/>
        <v>0</v>
      </c>
      <c r="BV220">
        <f t="shared" si="274"/>
        <v>0</v>
      </c>
      <c r="BW220">
        <f t="shared" si="274"/>
        <v>0</v>
      </c>
      <c r="BX220">
        <f t="shared" si="274"/>
        <v>0</v>
      </c>
      <c r="BY220">
        <f t="shared" si="274"/>
        <v>0</v>
      </c>
      <c r="BZ220">
        <f t="shared" si="274"/>
        <v>0</v>
      </c>
      <c r="CA220">
        <f t="shared" si="274"/>
        <v>0</v>
      </c>
      <c r="CB220">
        <f t="shared" si="274"/>
        <v>0</v>
      </c>
      <c r="CC220">
        <f t="shared" si="274"/>
        <v>0</v>
      </c>
      <c r="CD220">
        <f t="shared" si="274"/>
        <v>0</v>
      </c>
      <c r="CE220">
        <f t="shared" si="274"/>
        <v>0</v>
      </c>
      <c r="CF220">
        <f t="shared" si="274"/>
        <v>0</v>
      </c>
      <c r="CG220">
        <f t="shared" si="274"/>
        <v>0</v>
      </c>
      <c r="CH220">
        <f t="shared" si="274"/>
        <v>0</v>
      </c>
      <c r="CI220">
        <f t="shared" si="274"/>
        <v>0</v>
      </c>
      <c r="CJ220">
        <f t="shared" si="274"/>
        <v>0</v>
      </c>
      <c r="CK220">
        <f t="shared" si="274"/>
        <v>0</v>
      </c>
      <c r="CL220">
        <f t="shared" si="274"/>
        <v>0</v>
      </c>
      <c r="CM220">
        <f t="shared" si="274"/>
        <v>0</v>
      </c>
      <c r="CN220">
        <f t="shared" si="274"/>
        <v>0</v>
      </c>
      <c r="CO220">
        <f t="shared" si="274"/>
        <v>0</v>
      </c>
      <c r="CP220">
        <f t="shared" si="274"/>
        <v>0</v>
      </c>
      <c r="CQ220">
        <f t="shared" si="274"/>
        <v>0</v>
      </c>
      <c r="CR220">
        <f t="shared" si="274"/>
        <v>0</v>
      </c>
      <c r="CS220">
        <f t="shared" ref="CS220:DH220" si="275">CS71</f>
        <v>0</v>
      </c>
      <c r="CT220">
        <f t="shared" si="275"/>
        <v>0</v>
      </c>
      <c r="CU220">
        <f t="shared" si="275"/>
        <v>0</v>
      </c>
      <c r="CV220">
        <f t="shared" si="275"/>
        <v>0</v>
      </c>
      <c r="CW220">
        <f t="shared" si="275"/>
        <v>0</v>
      </c>
      <c r="CX220">
        <f t="shared" si="275"/>
        <v>0</v>
      </c>
      <c r="CY220">
        <f t="shared" si="275"/>
        <v>0</v>
      </c>
      <c r="CZ220">
        <f t="shared" si="275"/>
        <v>0</v>
      </c>
      <c r="DA220">
        <f t="shared" si="275"/>
        <v>0</v>
      </c>
      <c r="DB220">
        <f t="shared" si="275"/>
        <v>0</v>
      </c>
      <c r="DC220">
        <f t="shared" si="275"/>
        <v>0</v>
      </c>
      <c r="DD220">
        <f t="shared" si="275"/>
        <v>0</v>
      </c>
      <c r="DE220">
        <f t="shared" si="275"/>
        <v>0</v>
      </c>
      <c r="DF220">
        <f t="shared" si="275"/>
        <v>0</v>
      </c>
      <c r="DG220">
        <f t="shared" si="275"/>
        <v>0</v>
      </c>
      <c r="DH220">
        <f t="shared" si="275"/>
        <v>0</v>
      </c>
    </row>
    <row r="221" spans="1:112">
      <c r="A221">
        <f t="shared" ref="A221:AF221" si="276">A72</f>
        <v>222</v>
      </c>
      <c r="B221" t="str">
        <f t="shared" si="276"/>
        <v>Instituto Nacional de Innovación Agropecuaria y Forestal</v>
      </c>
      <c r="C221">
        <f t="shared" si="276"/>
        <v>0</v>
      </c>
      <c r="D221">
        <f t="shared" si="276"/>
        <v>0</v>
      </c>
      <c r="E221">
        <f t="shared" si="276"/>
        <v>0</v>
      </c>
      <c r="F221">
        <f t="shared" si="276"/>
        <v>0</v>
      </c>
      <c r="G221">
        <f t="shared" si="276"/>
        <v>0</v>
      </c>
      <c r="H221">
        <f t="shared" si="276"/>
        <v>0</v>
      </c>
      <c r="I221">
        <f t="shared" si="276"/>
        <v>60</v>
      </c>
      <c r="J221">
        <f t="shared" si="276"/>
        <v>177002</v>
      </c>
      <c r="K221">
        <f t="shared" si="276"/>
        <v>0</v>
      </c>
      <c r="L221">
        <f t="shared" si="276"/>
        <v>0</v>
      </c>
      <c r="M221">
        <f t="shared" si="276"/>
        <v>0</v>
      </c>
      <c r="N221">
        <f t="shared" si="276"/>
        <v>0</v>
      </c>
      <c r="O221">
        <f t="shared" si="276"/>
        <v>0</v>
      </c>
      <c r="P221">
        <f t="shared" si="276"/>
        <v>0</v>
      </c>
      <c r="Q221">
        <f t="shared" si="276"/>
        <v>0</v>
      </c>
      <c r="R221">
        <f t="shared" si="276"/>
        <v>0</v>
      </c>
      <c r="S221">
        <f t="shared" si="276"/>
        <v>0</v>
      </c>
      <c r="T221">
        <f t="shared" si="276"/>
        <v>0</v>
      </c>
      <c r="U221">
        <f t="shared" si="276"/>
        <v>0</v>
      </c>
      <c r="V221">
        <f t="shared" si="276"/>
        <v>0</v>
      </c>
      <c r="W221">
        <f t="shared" si="276"/>
        <v>0</v>
      </c>
      <c r="X221">
        <f t="shared" si="276"/>
        <v>0</v>
      </c>
      <c r="Y221">
        <f t="shared" si="276"/>
        <v>0</v>
      </c>
      <c r="Z221">
        <f t="shared" si="276"/>
        <v>0</v>
      </c>
      <c r="AA221">
        <f t="shared" si="276"/>
        <v>0</v>
      </c>
      <c r="AB221">
        <f t="shared" si="276"/>
        <v>0</v>
      </c>
      <c r="AC221">
        <f t="shared" si="276"/>
        <v>0</v>
      </c>
      <c r="AD221">
        <f t="shared" si="276"/>
        <v>0</v>
      </c>
      <c r="AE221">
        <f t="shared" si="276"/>
        <v>0</v>
      </c>
      <c r="AF221">
        <f t="shared" si="276"/>
        <v>0</v>
      </c>
      <c r="AG221">
        <f t="shared" ref="AG221:BL221" si="277">AG72</f>
        <v>0</v>
      </c>
      <c r="AH221">
        <f t="shared" si="277"/>
        <v>0</v>
      </c>
      <c r="AI221">
        <f t="shared" si="277"/>
        <v>0</v>
      </c>
      <c r="AJ221">
        <f t="shared" si="277"/>
        <v>0</v>
      </c>
      <c r="AK221">
        <f t="shared" si="277"/>
        <v>0</v>
      </c>
      <c r="AL221">
        <f t="shared" si="277"/>
        <v>0</v>
      </c>
      <c r="AM221">
        <f t="shared" si="277"/>
        <v>0</v>
      </c>
      <c r="AN221">
        <f t="shared" si="277"/>
        <v>0</v>
      </c>
      <c r="AO221">
        <f t="shared" si="277"/>
        <v>0</v>
      </c>
      <c r="AP221">
        <f t="shared" si="277"/>
        <v>0</v>
      </c>
      <c r="AQ221">
        <f t="shared" si="277"/>
        <v>0</v>
      </c>
      <c r="AR221">
        <f t="shared" si="277"/>
        <v>0</v>
      </c>
      <c r="AS221">
        <f t="shared" si="277"/>
        <v>0</v>
      </c>
      <c r="AT221">
        <f t="shared" si="277"/>
        <v>0</v>
      </c>
      <c r="AU221">
        <f t="shared" si="277"/>
        <v>0</v>
      </c>
      <c r="AV221">
        <f t="shared" si="277"/>
        <v>0</v>
      </c>
      <c r="AW221">
        <f t="shared" si="277"/>
        <v>0</v>
      </c>
      <c r="AX221">
        <f t="shared" si="277"/>
        <v>0</v>
      </c>
      <c r="AY221">
        <f t="shared" si="277"/>
        <v>0</v>
      </c>
      <c r="AZ221">
        <f t="shared" si="277"/>
        <v>0</v>
      </c>
      <c r="BA221">
        <f t="shared" si="277"/>
        <v>0</v>
      </c>
      <c r="BB221">
        <f t="shared" si="277"/>
        <v>0</v>
      </c>
      <c r="BC221">
        <f t="shared" si="277"/>
        <v>0</v>
      </c>
      <c r="BD221">
        <f t="shared" si="277"/>
        <v>0</v>
      </c>
      <c r="BE221">
        <f t="shared" si="277"/>
        <v>0</v>
      </c>
      <c r="BF221">
        <f t="shared" si="277"/>
        <v>0</v>
      </c>
      <c r="BG221">
        <f t="shared" si="277"/>
        <v>0</v>
      </c>
      <c r="BH221">
        <f t="shared" si="277"/>
        <v>0</v>
      </c>
      <c r="BI221">
        <f t="shared" si="277"/>
        <v>0</v>
      </c>
      <c r="BJ221">
        <f t="shared" si="277"/>
        <v>0</v>
      </c>
      <c r="BK221">
        <f t="shared" si="277"/>
        <v>0</v>
      </c>
      <c r="BL221">
        <f t="shared" si="277"/>
        <v>0</v>
      </c>
      <c r="BM221">
        <f t="shared" ref="BM221:CR221" si="278">BM72</f>
        <v>0</v>
      </c>
      <c r="BN221">
        <f t="shared" si="278"/>
        <v>0</v>
      </c>
      <c r="BO221">
        <f t="shared" si="278"/>
        <v>0</v>
      </c>
      <c r="BP221">
        <f t="shared" si="278"/>
        <v>0</v>
      </c>
      <c r="BQ221">
        <f t="shared" si="278"/>
        <v>0</v>
      </c>
      <c r="BR221">
        <f t="shared" si="278"/>
        <v>0</v>
      </c>
      <c r="BS221">
        <f t="shared" si="278"/>
        <v>0</v>
      </c>
      <c r="BT221">
        <f t="shared" si="278"/>
        <v>0</v>
      </c>
      <c r="BU221">
        <f t="shared" si="278"/>
        <v>0</v>
      </c>
      <c r="BV221">
        <f t="shared" si="278"/>
        <v>0</v>
      </c>
      <c r="BW221">
        <f t="shared" si="278"/>
        <v>0</v>
      </c>
      <c r="BX221">
        <f t="shared" si="278"/>
        <v>0</v>
      </c>
      <c r="BY221">
        <f t="shared" si="278"/>
        <v>0</v>
      </c>
      <c r="BZ221">
        <f t="shared" si="278"/>
        <v>0</v>
      </c>
      <c r="CA221">
        <f t="shared" si="278"/>
        <v>0</v>
      </c>
      <c r="CB221">
        <f t="shared" si="278"/>
        <v>0</v>
      </c>
      <c r="CC221">
        <f t="shared" si="278"/>
        <v>0</v>
      </c>
      <c r="CD221">
        <f t="shared" si="278"/>
        <v>0</v>
      </c>
      <c r="CE221">
        <f t="shared" si="278"/>
        <v>0</v>
      </c>
      <c r="CF221">
        <f t="shared" si="278"/>
        <v>0</v>
      </c>
      <c r="CG221">
        <f t="shared" si="278"/>
        <v>0</v>
      </c>
      <c r="CH221">
        <f t="shared" si="278"/>
        <v>0</v>
      </c>
      <c r="CI221">
        <f t="shared" si="278"/>
        <v>0</v>
      </c>
      <c r="CJ221">
        <f t="shared" si="278"/>
        <v>0</v>
      </c>
      <c r="CK221">
        <f t="shared" si="278"/>
        <v>0</v>
      </c>
      <c r="CL221">
        <f t="shared" si="278"/>
        <v>0</v>
      </c>
      <c r="CM221">
        <f t="shared" si="278"/>
        <v>0</v>
      </c>
      <c r="CN221">
        <f t="shared" si="278"/>
        <v>0</v>
      </c>
      <c r="CO221">
        <f t="shared" si="278"/>
        <v>0</v>
      </c>
      <c r="CP221">
        <f t="shared" si="278"/>
        <v>0</v>
      </c>
      <c r="CQ221">
        <f t="shared" si="278"/>
        <v>0</v>
      </c>
      <c r="CR221">
        <f t="shared" si="278"/>
        <v>0</v>
      </c>
      <c r="CS221">
        <f t="shared" ref="CS221:DH221" si="279">CS72</f>
        <v>0</v>
      </c>
      <c r="CT221">
        <f t="shared" si="279"/>
        <v>0</v>
      </c>
      <c r="CU221">
        <f t="shared" si="279"/>
        <v>0</v>
      </c>
      <c r="CV221">
        <f t="shared" si="279"/>
        <v>0</v>
      </c>
      <c r="CW221">
        <f t="shared" si="279"/>
        <v>0</v>
      </c>
      <c r="CX221">
        <f t="shared" si="279"/>
        <v>0</v>
      </c>
      <c r="CY221">
        <f t="shared" si="279"/>
        <v>0</v>
      </c>
      <c r="CZ221">
        <f t="shared" si="279"/>
        <v>0</v>
      </c>
      <c r="DA221">
        <f t="shared" si="279"/>
        <v>0</v>
      </c>
      <c r="DB221">
        <f t="shared" si="279"/>
        <v>0</v>
      </c>
      <c r="DC221">
        <f t="shared" si="279"/>
        <v>0</v>
      </c>
      <c r="DD221">
        <f t="shared" si="279"/>
        <v>0</v>
      </c>
      <c r="DE221">
        <f t="shared" si="279"/>
        <v>0</v>
      </c>
      <c r="DF221">
        <f t="shared" si="279"/>
        <v>0</v>
      </c>
      <c r="DG221">
        <f t="shared" si="279"/>
        <v>0</v>
      </c>
      <c r="DH221">
        <f t="shared" si="279"/>
        <v>0</v>
      </c>
    </row>
    <row r="222" spans="1:112">
      <c r="A222">
        <f t="shared" ref="A222:AF222" si="280">A73</f>
        <v>599</v>
      </c>
      <c r="B222" t="str">
        <f t="shared" si="280"/>
        <v>Empresa Boliviana de Alimentos y Derivados</v>
      </c>
      <c r="C222">
        <f t="shared" si="280"/>
        <v>0</v>
      </c>
      <c r="D222">
        <f t="shared" si="280"/>
        <v>0</v>
      </c>
      <c r="E222">
        <f t="shared" si="280"/>
        <v>0</v>
      </c>
      <c r="F222">
        <f t="shared" si="280"/>
        <v>0</v>
      </c>
      <c r="G222">
        <f t="shared" si="280"/>
        <v>0</v>
      </c>
      <c r="H222">
        <f t="shared" si="280"/>
        <v>0</v>
      </c>
      <c r="I222">
        <f t="shared" si="280"/>
        <v>0</v>
      </c>
      <c r="J222">
        <f t="shared" si="280"/>
        <v>33503.58</v>
      </c>
      <c r="K222">
        <f t="shared" si="280"/>
        <v>0</v>
      </c>
      <c r="L222">
        <f t="shared" si="280"/>
        <v>0</v>
      </c>
      <c r="M222">
        <f t="shared" si="280"/>
        <v>0</v>
      </c>
      <c r="N222">
        <f t="shared" si="280"/>
        <v>0</v>
      </c>
      <c r="O222">
        <f t="shared" si="280"/>
        <v>0</v>
      </c>
      <c r="P222">
        <f t="shared" si="280"/>
        <v>0</v>
      </c>
      <c r="Q222">
        <f t="shared" si="280"/>
        <v>0</v>
      </c>
      <c r="R222">
        <f t="shared" si="280"/>
        <v>0</v>
      </c>
      <c r="S222">
        <f t="shared" si="280"/>
        <v>0</v>
      </c>
      <c r="T222">
        <f t="shared" si="280"/>
        <v>0</v>
      </c>
      <c r="U222">
        <f t="shared" si="280"/>
        <v>0</v>
      </c>
      <c r="V222">
        <f t="shared" si="280"/>
        <v>0</v>
      </c>
      <c r="W222">
        <f t="shared" si="280"/>
        <v>0</v>
      </c>
      <c r="X222">
        <f t="shared" si="280"/>
        <v>0</v>
      </c>
      <c r="Y222">
        <f t="shared" si="280"/>
        <v>0</v>
      </c>
      <c r="Z222">
        <f t="shared" si="280"/>
        <v>0</v>
      </c>
      <c r="AA222">
        <f t="shared" si="280"/>
        <v>0</v>
      </c>
      <c r="AB222">
        <f t="shared" si="280"/>
        <v>0</v>
      </c>
      <c r="AC222">
        <f t="shared" si="280"/>
        <v>0</v>
      </c>
      <c r="AD222">
        <f t="shared" si="280"/>
        <v>0</v>
      </c>
      <c r="AE222">
        <f t="shared" si="280"/>
        <v>0</v>
      </c>
      <c r="AF222">
        <f t="shared" si="280"/>
        <v>0</v>
      </c>
      <c r="AG222">
        <f t="shared" ref="AG222:BL222" si="281">AG73</f>
        <v>0</v>
      </c>
      <c r="AH222">
        <f t="shared" si="281"/>
        <v>0</v>
      </c>
      <c r="AI222">
        <f t="shared" si="281"/>
        <v>0</v>
      </c>
      <c r="AJ222">
        <f t="shared" si="281"/>
        <v>0</v>
      </c>
      <c r="AK222">
        <f t="shared" si="281"/>
        <v>0</v>
      </c>
      <c r="AL222">
        <f t="shared" si="281"/>
        <v>0</v>
      </c>
      <c r="AM222">
        <f t="shared" si="281"/>
        <v>0</v>
      </c>
      <c r="AN222">
        <f t="shared" si="281"/>
        <v>0</v>
      </c>
      <c r="AO222">
        <f t="shared" si="281"/>
        <v>0</v>
      </c>
      <c r="AP222">
        <f t="shared" si="281"/>
        <v>0</v>
      </c>
      <c r="AQ222">
        <f t="shared" si="281"/>
        <v>0</v>
      </c>
      <c r="AR222">
        <f t="shared" si="281"/>
        <v>0</v>
      </c>
      <c r="AS222">
        <f t="shared" si="281"/>
        <v>0</v>
      </c>
      <c r="AT222">
        <f t="shared" si="281"/>
        <v>0</v>
      </c>
      <c r="AU222">
        <f t="shared" si="281"/>
        <v>0</v>
      </c>
      <c r="AV222">
        <f t="shared" si="281"/>
        <v>0</v>
      </c>
      <c r="AW222">
        <f t="shared" si="281"/>
        <v>0</v>
      </c>
      <c r="AX222">
        <f t="shared" si="281"/>
        <v>0</v>
      </c>
      <c r="AY222">
        <f t="shared" si="281"/>
        <v>0</v>
      </c>
      <c r="AZ222">
        <f t="shared" si="281"/>
        <v>0</v>
      </c>
      <c r="BA222">
        <f t="shared" si="281"/>
        <v>0</v>
      </c>
      <c r="BB222">
        <f t="shared" si="281"/>
        <v>0</v>
      </c>
      <c r="BC222">
        <f t="shared" si="281"/>
        <v>0</v>
      </c>
      <c r="BD222">
        <f t="shared" si="281"/>
        <v>0</v>
      </c>
      <c r="BE222">
        <f t="shared" si="281"/>
        <v>0</v>
      </c>
      <c r="BF222">
        <f t="shared" si="281"/>
        <v>0</v>
      </c>
      <c r="BG222">
        <f t="shared" si="281"/>
        <v>0</v>
      </c>
      <c r="BH222">
        <f t="shared" si="281"/>
        <v>0</v>
      </c>
      <c r="BI222">
        <f t="shared" si="281"/>
        <v>0</v>
      </c>
      <c r="BJ222">
        <f t="shared" si="281"/>
        <v>0</v>
      </c>
      <c r="BK222">
        <f t="shared" si="281"/>
        <v>0</v>
      </c>
      <c r="BL222">
        <f t="shared" si="281"/>
        <v>0</v>
      </c>
      <c r="BM222">
        <f t="shared" ref="BM222:CR222" si="282">BM73</f>
        <v>0</v>
      </c>
      <c r="BN222">
        <f t="shared" si="282"/>
        <v>0</v>
      </c>
      <c r="BO222">
        <f t="shared" si="282"/>
        <v>0</v>
      </c>
      <c r="BP222">
        <f t="shared" si="282"/>
        <v>0</v>
      </c>
      <c r="BQ222">
        <f t="shared" si="282"/>
        <v>0</v>
      </c>
      <c r="BR222">
        <f t="shared" si="282"/>
        <v>0</v>
      </c>
      <c r="BS222">
        <f t="shared" si="282"/>
        <v>0</v>
      </c>
      <c r="BT222">
        <f t="shared" si="282"/>
        <v>0</v>
      </c>
      <c r="BU222">
        <f t="shared" si="282"/>
        <v>0</v>
      </c>
      <c r="BV222">
        <f t="shared" si="282"/>
        <v>0</v>
      </c>
      <c r="BW222">
        <f t="shared" si="282"/>
        <v>0</v>
      </c>
      <c r="BX222">
        <f t="shared" si="282"/>
        <v>0</v>
      </c>
      <c r="BY222">
        <f t="shared" si="282"/>
        <v>0</v>
      </c>
      <c r="BZ222">
        <f t="shared" si="282"/>
        <v>0</v>
      </c>
      <c r="CA222">
        <f t="shared" si="282"/>
        <v>0</v>
      </c>
      <c r="CB222">
        <f t="shared" si="282"/>
        <v>0</v>
      </c>
      <c r="CC222">
        <f t="shared" si="282"/>
        <v>0</v>
      </c>
      <c r="CD222">
        <f t="shared" si="282"/>
        <v>0</v>
      </c>
      <c r="CE222">
        <f t="shared" si="282"/>
        <v>0</v>
      </c>
      <c r="CF222">
        <f t="shared" si="282"/>
        <v>0</v>
      </c>
      <c r="CG222">
        <f t="shared" si="282"/>
        <v>0</v>
      </c>
      <c r="CH222">
        <f t="shared" si="282"/>
        <v>0</v>
      </c>
      <c r="CI222">
        <f t="shared" si="282"/>
        <v>0</v>
      </c>
      <c r="CJ222">
        <f t="shared" si="282"/>
        <v>0</v>
      </c>
      <c r="CK222">
        <f t="shared" si="282"/>
        <v>0</v>
      </c>
      <c r="CL222">
        <f t="shared" si="282"/>
        <v>0</v>
      </c>
      <c r="CM222">
        <f t="shared" si="282"/>
        <v>0</v>
      </c>
      <c r="CN222">
        <f t="shared" si="282"/>
        <v>0</v>
      </c>
      <c r="CO222">
        <f t="shared" si="282"/>
        <v>0</v>
      </c>
      <c r="CP222">
        <f t="shared" si="282"/>
        <v>0</v>
      </c>
      <c r="CQ222">
        <f t="shared" si="282"/>
        <v>0</v>
      </c>
      <c r="CR222">
        <f t="shared" si="282"/>
        <v>0</v>
      </c>
      <c r="CS222">
        <f t="shared" ref="CS222:DH222" si="283">CS73</f>
        <v>0</v>
      </c>
      <c r="CT222">
        <f t="shared" si="283"/>
        <v>0</v>
      </c>
      <c r="CU222">
        <f t="shared" si="283"/>
        <v>0</v>
      </c>
      <c r="CV222">
        <f t="shared" si="283"/>
        <v>0</v>
      </c>
      <c r="CW222">
        <f t="shared" si="283"/>
        <v>0</v>
      </c>
      <c r="CX222">
        <f t="shared" si="283"/>
        <v>0</v>
      </c>
      <c r="CY222">
        <f t="shared" si="283"/>
        <v>0</v>
      </c>
      <c r="CZ222">
        <f t="shared" si="283"/>
        <v>0</v>
      </c>
      <c r="DA222">
        <f t="shared" si="283"/>
        <v>0</v>
      </c>
      <c r="DB222">
        <f t="shared" si="283"/>
        <v>0</v>
      </c>
      <c r="DC222">
        <f t="shared" si="283"/>
        <v>0</v>
      </c>
      <c r="DD222">
        <f t="shared" si="283"/>
        <v>0</v>
      </c>
      <c r="DE222">
        <f t="shared" si="283"/>
        <v>0</v>
      </c>
      <c r="DF222">
        <f t="shared" si="283"/>
        <v>0</v>
      </c>
      <c r="DG222">
        <f t="shared" si="283"/>
        <v>0</v>
      </c>
      <c r="DH222">
        <f t="shared" si="283"/>
        <v>0</v>
      </c>
    </row>
    <row r="223" spans="1:112">
      <c r="A223">
        <f t="shared" ref="A223:AF223" si="284">A74</f>
        <v>293</v>
      </c>
      <c r="B223" t="str">
        <f t="shared" si="284"/>
        <v>Fundación Cultural del Banco Central de Bolivia</v>
      </c>
      <c r="C223">
        <f t="shared" si="284"/>
        <v>0</v>
      </c>
      <c r="D223">
        <f t="shared" si="284"/>
        <v>0</v>
      </c>
      <c r="E223">
        <f t="shared" si="284"/>
        <v>0</v>
      </c>
      <c r="F223">
        <f t="shared" si="284"/>
        <v>0</v>
      </c>
      <c r="G223">
        <f t="shared" si="284"/>
        <v>0</v>
      </c>
      <c r="H223">
        <f t="shared" si="284"/>
        <v>2456827.2800000003</v>
      </c>
      <c r="I223">
        <f t="shared" si="284"/>
        <v>0</v>
      </c>
      <c r="J223">
        <f t="shared" si="284"/>
        <v>11624581.560000001</v>
      </c>
      <c r="K223">
        <f t="shared" si="284"/>
        <v>0</v>
      </c>
      <c r="L223">
        <f t="shared" si="284"/>
        <v>0</v>
      </c>
      <c r="M223">
        <f t="shared" si="284"/>
        <v>0</v>
      </c>
      <c r="N223">
        <f t="shared" si="284"/>
        <v>0</v>
      </c>
      <c r="O223">
        <f t="shared" si="284"/>
        <v>0</v>
      </c>
      <c r="P223">
        <f t="shared" si="284"/>
        <v>0</v>
      </c>
      <c r="Q223">
        <f t="shared" si="284"/>
        <v>0</v>
      </c>
      <c r="R223">
        <f t="shared" si="284"/>
        <v>0</v>
      </c>
      <c r="S223">
        <f t="shared" si="284"/>
        <v>0</v>
      </c>
      <c r="T223">
        <f t="shared" si="284"/>
        <v>0</v>
      </c>
      <c r="U223">
        <f t="shared" si="284"/>
        <v>0</v>
      </c>
      <c r="V223">
        <f t="shared" si="284"/>
        <v>0</v>
      </c>
      <c r="W223">
        <f t="shared" si="284"/>
        <v>0</v>
      </c>
      <c r="X223">
        <f t="shared" si="284"/>
        <v>0</v>
      </c>
      <c r="Y223">
        <f t="shared" si="284"/>
        <v>0</v>
      </c>
      <c r="Z223">
        <f t="shared" si="284"/>
        <v>0</v>
      </c>
      <c r="AA223">
        <f t="shared" si="284"/>
        <v>0</v>
      </c>
      <c r="AB223">
        <f t="shared" si="284"/>
        <v>0</v>
      </c>
      <c r="AC223">
        <f t="shared" si="284"/>
        <v>0</v>
      </c>
      <c r="AD223">
        <f t="shared" si="284"/>
        <v>0</v>
      </c>
      <c r="AE223">
        <f t="shared" si="284"/>
        <v>0</v>
      </c>
      <c r="AF223">
        <f t="shared" si="284"/>
        <v>0</v>
      </c>
      <c r="AG223">
        <f t="shared" ref="AG223:BL223" si="285">AG74</f>
        <v>0</v>
      </c>
      <c r="AH223">
        <f t="shared" si="285"/>
        <v>0</v>
      </c>
      <c r="AI223">
        <f t="shared" si="285"/>
        <v>0</v>
      </c>
      <c r="AJ223">
        <f t="shared" si="285"/>
        <v>0</v>
      </c>
      <c r="AK223">
        <f t="shared" si="285"/>
        <v>0</v>
      </c>
      <c r="AL223">
        <f t="shared" si="285"/>
        <v>0</v>
      </c>
      <c r="AM223">
        <f t="shared" si="285"/>
        <v>0</v>
      </c>
      <c r="AN223">
        <f t="shared" si="285"/>
        <v>0</v>
      </c>
      <c r="AO223">
        <f t="shared" si="285"/>
        <v>0</v>
      </c>
      <c r="AP223">
        <f t="shared" si="285"/>
        <v>0</v>
      </c>
      <c r="AQ223">
        <f t="shared" si="285"/>
        <v>0</v>
      </c>
      <c r="AR223">
        <f t="shared" si="285"/>
        <v>0</v>
      </c>
      <c r="AS223">
        <f t="shared" si="285"/>
        <v>0</v>
      </c>
      <c r="AT223">
        <f t="shared" si="285"/>
        <v>0</v>
      </c>
      <c r="AU223">
        <f t="shared" si="285"/>
        <v>0</v>
      </c>
      <c r="AV223">
        <f t="shared" si="285"/>
        <v>0</v>
      </c>
      <c r="AW223">
        <f t="shared" si="285"/>
        <v>0</v>
      </c>
      <c r="AX223">
        <f t="shared" si="285"/>
        <v>0</v>
      </c>
      <c r="AY223">
        <f t="shared" si="285"/>
        <v>0</v>
      </c>
      <c r="AZ223">
        <f t="shared" si="285"/>
        <v>0</v>
      </c>
      <c r="BA223">
        <f t="shared" si="285"/>
        <v>0</v>
      </c>
      <c r="BB223">
        <f t="shared" si="285"/>
        <v>0</v>
      </c>
      <c r="BC223">
        <f t="shared" si="285"/>
        <v>0</v>
      </c>
      <c r="BD223">
        <f t="shared" si="285"/>
        <v>0</v>
      </c>
      <c r="BE223">
        <f t="shared" si="285"/>
        <v>0</v>
      </c>
      <c r="BF223">
        <f t="shared" si="285"/>
        <v>0</v>
      </c>
      <c r="BG223">
        <f t="shared" si="285"/>
        <v>0</v>
      </c>
      <c r="BH223">
        <f t="shared" si="285"/>
        <v>0</v>
      </c>
      <c r="BI223">
        <f t="shared" si="285"/>
        <v>0</v>
      </c>
      <c r="BJ223">
        <f t="shared" si="285"/>
        <v>0</v>
      </c>
      <c r="BK223">
        <f t="shared" si="285"/>
        <v>0</v>
      </c>
      <c r="BL223">
        <f t="shared" si="285"/>
        <v>0</v>
      </c>
      <c r="BM223">
        <f t="shared" ref="BM223:CR223" si="286">BM74</f>
        <v>0</v>
      </c>
      <c r="BN223">
        <f t="shared" si="286"/>
        <v>0</v>
      </c>
      <c r="BO223">
        <f t="shared" si="286"/>
        <v>0</v>
      </c>
      <c r="BP223">
        <f t="shared" si="286"/>
        <v>0</v>
      </c>
      <c r="BQ223">
        <f t="shared" si="286"/>
        <v>0</v>
      </c>
      <c r="BR223">
        <f t="shared" si="286"/>
        <v>0</v>
      </c>
      <c r="BS223">
        <f t="shared" si="286"/>
        <v>0</v>
      </c>
      <c r="BT223">
        <f t="shared" si="286"/>
        <v>0</v>
      </c>
      <c r="BU223">
        <f t="shared" si="286"/>
        <v>0</v>
      </c>
      <c r="BV223">
        <f t="shared" si="286"/>
        <v>0</v>
      </c>
      <c r="BW223">
        <f t="shared" si="286"/>
        <v>0</v>
      </c>
      <c r="BX223">
        <f t="shared" si="286"/>
        <v>0</v>
      </c>
      <c r="BY223">
        <f t="shared" si="286"/>
        <v>0</v>
      </c>
      <c r="BZ223">
        <f t="shared" si="286"/>
        <v>0</v>
      </c>
      <c r="CA223">
        <f t="shared" si="286"/>
        <v>0</v>
      </c>
      <c r="CB223">
        <f t="shared" si="286"/>
        <v>0</v>
      </c>
      <c r="CC223">
        <f t="shared" si="286"/>
        <v>0</v>
      </c>
      <c r="CD223">
        <f t="shared" si="286"/>
        <v>0</v>
      </c>
      <c r="CE223">
        <f t="shared" si="286"/>
        <v>0</v>
      </c>
      <c r="CF223">
        <f t="shared" si="286"/>
        <v>0</v>
      </c>
      <c r="CG223">
        <f t="shared" si="286"/>
        <v>0</v>
      </c>
      <c r="CH223">
        <f t="shared" si="286"/>
        <v>0</v>
      </c>
      <c r="CI223">
        <f t="shared" si="286"/>
        <v>0</v>
      </c>
      <c r="CJ223">
        <f t="shared" si="286"/>
        <v>0</v>
      </c>
      <c r="CK223">
        <f t="shared" si="286"/>
        <v>0</v>
      </c>
      <c r="CL223">
        <f t="shared" si="286"/>
        <v>0</v>
      </c>
      <c r="CM223">
        <f t="shared" si="286"/>
        <v>0</v>
      </c>
      <c r="CN223">
        <f t="shared" si="286"/>
        <v>0</v>
      </c>
      <c r="CO223">
        <f t="shared" si="286"/>
        <v>0</v>
      </c>
      <c r="CP223">
        <f t="shared" si="286"/>
        <v>0</v>
      </c>
      <c r="CQ223">
        <f t="shared" si="286"/>
        <v>0</v>
      </c>
      <c r="CR223">
        <f t="shared" si="286"/>
        <v>0</v>
      </c>
      <c r="CS223">
        <f t="shared" ref="CS223:DH223" si="287">CS74</f>
        <v>0</v>
      </c>
      <c r="CT223">
        <f t="shared" si="287"/>
        <v>0</v>
      </c>
      <c r="CU223">
        <f t="shared" si="287"/>
        <v>0</v>
      </c>
      <c r="CV223">
        <f t="shared" si="287"/>
        <v>0</v>
      </c>
      <c r="CW223">
        <f t="shared" si="287"/>
        <v>0</v>
      </c>
      <c r="CX223">
        <f t="shared" si="287"/>
        <v>0</v>
      </c>
      <c r="CY223">
        <f t="shared" si="287"/>
        <v>0</v>
      </c>
      <c r="CZ223">
        <f t="shared" si="287"/>
        <v>0</v>
      </c>
      <c r="DA223">
        <f t="shared" si="287"/>
        <v>0</v>
      </c>
      <c r="DB223">
        <f t="shared" si="287"/>
        <v>0</v>
      </c>
      <c r="DC223">
        <f t="shared" si="287"/>
        <v>0</v>
      </c>
      <c r="DD223">
        <f t="shared" si="287"/>
        <v>0</v>
      </c>
      <c r="DE223">
        <f t="shared" si="287"/>
        <v>0</v>
      </c>
      <c r="DF223">
        <f t="shared" si="287"/>
        <v>0</v>
      </c>
      <c r="DG223">
        <f t="shared" si="287"/>
        <v>0</v>
      </c>
      <c r="DH223">
        <f t="shared" si="287"/>
        <v>0</v>
      </c>
    </row>
    <row r="224" spans="1:112">
      <c r="A224">
        <f t="shared" ref="A224:AF224" si="288">A75</f>
        <v>591</v>
      </c>
      <c r="B224" t="str">
        <f t="shared" si="288"/>
        <v>Empresa Estatal de Transporte por Cable "Mi teleférico"</v>
      </c>
      <c r="C224">
        <f t="shared" si="288"/>
        <v>0</v>
      </c>
      <c r="D224">
        <f t="shared" si="288"/>
        <v>0</v>
      </c>
      <c r="E224">
        <f t="shared" si="288"/>
        <v>0</v>
      </c>
      <c r="F224">
        <f t="shared" si="288"/>
        <v>0</v>
      </c>
      <c r="G224">
        <f t="shared" si="288"/>
        <v>0</v>
      </c>
      <c r="H224">
        <f t="shared" si="288"/>
        <v>0</v>
      </c>
      <c r="I224">
        <f t="shared" si="288"/>
        <v>0</v>
      </c>
      <c r="J224">
        <f t="shared" si="288"/>
        <v>2448867.7999999998</v>
      </c>
      <c r="K224">
        <f t="shared" si="288"/>
        <v>0</v>
      </c>
      <c r="L224">
        <f t="shared" si="288"/>
        <v>0</v>
      </c>
      <c r="M224">
        <f t="shared" si="288"/>
        <v>0</v>
      </c>
      <c r="N224">
        <f t="shared" si="288"/>
        <v>0</v>
      </c>
      <c r="O224">
        <f t="shared" si="288"/>
        <v>0</v>
      </c>
      <c r="P224">
        <f t="shared" si="288"/>
        <v>0</v>
      </c>
      <c r="Q224">
        <f t="shared" si="288"/>
        <v>0</v>
      </c>
      <c r="R224">
        <f t="shared" si="288"/>
        <v>0</v>
      </c>
      <c r="S224">
        <f t="shared" si="288"/>
        <v>0</v>
      </c>
      <c r="T224">
        <f t="shared" si="288"/>
        <v>0</v>
      </c>
      <c r="U224">
        <f t="shared" si="288"/>
        <v>0</v>
      </c>
      <c r="V224">
        <f t="shared" si="288"/>
        <v>0</v>
      </c>
      <c r="W224">
        <f t="shared" si="288"/>
        <v>0</v>
      </c>
      <c r="X224">
        <f t="shared" si="288"/>
        <v>0</v>
      </c>
      <c r="Y224">
        <f t="shared" si="288"/>
        <v>0</v>
      </c>
      <c r="Z224">
        <f t="shared" si="288"/>
        <v>0</v>
      </c>
      <c r="AA224">
        <f t="shared" si="288"/>
        <v>0</v>
      </c>
      <c r="AB224">
        <f t="shared" si="288"/>
        <v>0</v>
      </c>
      <c r="AC224">
        <f t="shared" si="288"/>
        <v>0</v>
      </c>
      <c r="AD224">
        <f t="shared" si="288"/>
        <v>0</v>
      </c>
      <c r="AE224">
        <f t="shared" si="288"/>
        <v>0</v>
      </c>
      <c r="AF224">
        <f t="shared" si="288"/>
        <v>0</v>
      </c>
      <c r="AG224">
        <f t="shared" ref="AG224:BL224" si="289">AG75</f>
        <v>0</v>
      </c>
      <c r="AH224">
        <f t="shared" si="289"/>
        <v>0</v>
      </c>
      <c r="AI224">
        <f t="shared" si="289"/>
        <v>0</v>
      </c>
      <c r="AJ224">
        <f t="shared" si="289"/>
        <v>0</v>
      </c>
      <c r="AK224">
        <f t="shared" si="289"/>
        <v>0</v>
      </c>
      <c r="AL224">
        <f t="shared" si="289"/>
        <v>0</v>
      </c>
      <c r="AM224">
        <f t="shared" si="289"/>
        <v>0</v>
      </c>
      <c r="AN224">
        <f t="shared" si="289"/>
        <v>0</v>
      </c>
      <c r="AO224">
        <f t="shared" si="289"/>
        <v>0</v>
      </c>
      <c r="AP224">
        <f t="shared" si="289"/>
        <v>0</v>
      </c>
      <c r="AQ224">
        <f t="shared" si="289"/>
        <v>0</v>
      </c>
      <c r="AR224">
        <f t="shared" si="289"/>
        <v>0</v>
      </c>
      <c r="AS224">
        <f t="shared" si="289"/>
        <v>0</v>
      </c>
      <c r="AT224">
        <f t="shared" si="289"/>
        <v>0</v>
      </c>
      <c r="AU224">
        <f t="shared" si="289"/>
        <v>0</v>
      </c>
      <c r="AV224">
        <f t="shared" si="289"/>
        <v>0</v>
      </c>
      <c r="AW224">
        <f t="shared" si="289"/>
        <v>0</v>
      </c>
      <c r="AX224">
        <f t="shared" si="289"/>
        <v>0</v>
      </c>
      <c r="AY224">
        <f t="shared" si="289"/>
        <v>0</v>
      </c>
      <c r="AZ224">
        <f t="shared" si="289"/>
        <v>0</v>
      </c>
      <c r="BA224">
        <f t="shared" si="289"/>
        <v>0</v>
      </c>
      <c r="BB224">
        <f t="shared" si="289"/>
        <v>0</v>
      </c>
      <c r="BC224">
        <f t="shared" si="289"/>
        <v>0</v>
      </c>
      <c r="BD224">
        <f t="shared" si="289"/>
        <v>0</v>
      </c>
      <c r="BE224">
        <f t="shared" si="289"/>
        <v>0</v>
      </c>
      <c r="BF224">
        <f t="shared" si="289"/>
        <v>0</v>
      </c>
      <c r="BG224">
        <f t="shared" si="289"/>
        <v>0</v>
      </c>
      <c r="BH224">
        <f t="shared" si="289"/>
        <v>0</v>
      </c>
      <c r="BI224">
        <f t="shared" si="289"/>
        <v>0</v>
      </c>
      <c r="BJ224">
        <f t="shared" si="289"/>
        <v>0</v>
      </c>
      <c r="BK224">
        <f t="shared" si="289"/>
        <v>0</v>
      </c>
      <c r="BL224">
        <f t="shared" si="289"/>
        <v>0</v>
      </c>
      <c r="BM224">
        <f t="shared" ref="BM224:CR224" si="290">BM75</f>
        <v>0</v>
      </c>
      <c r="BN224">
        <f t="shared" si="290"/>
        <v>0</v>
      </c>
      <c r="BO224">
        <f t="shared" si="290"/>
        <v>0</v>
      </c>
      <c r="BP224">
        <f t="shared" si="290"/>
        <v>0</v>
      </c>
      <c r="BQ224">
        <f t="shared" si="290"/>
        <v>0</v>
      </c>
      <c r="BR224">
        <f t="shared" si="290"/>
        <v>0</v>
      </c>
      <c r="BS224">
        <f t="shared" si="290"/>
        <v>0</v>
      </c>
      <c r="BT224">
        <f t="shared" si="290"/>
        <v>0</v>
      </c>
      <c r="BU224">
        <f t="shared" si="290"/>
        <v>0</v>
      </c>
      <c r="BV224">
        <f t="shared" si="290"/>
        <v>0</v>
      </c>
      <c r="BW224">
        <f t="shared" si="290"/>
        <v>0</v>
      </c>
      <c r="BX224">
        <f t="shared" si="290"/>
        <v>0</v>
      </c>
      <c r="BY224">
        <f t="shared" si="290"/>
        <v>0</v>
      </c>
      <c r="BZ224">
        <f t="shared" si="290"/>
        <v>0</v>
      </c>
      <c r="CA224">
        <f t="shared" si="290"/>
        <v>0</v>
      </c>
      <c r="CB224">
        <f t="shared" si="290"/>
        <v>0</v>
      </c>
      <c r="CC224">
        <f t="shared" si="290"/>
        <v>0</v>
      </c>
      <c r="CD224">
        <f t="shared" si="290"/>
        <v>0</v>
      </c>
      <c r="CE224">
        <f t="shared" si="290"/>
        <v>0</v>
      </c>
      <c r="CF224">
        <f t="shared" si="290"/>
        <v>0</v>
      </c>
      <c r="CG224">
        <f t="shared" si="290"/>
        <v>0</v>
      </c>
      <c r="CH224">
        <f t="shared" si="290"/>
        <v>0</v>
      </c>
      <c r="CI224">
        <f t="shared" si="290"/>
        <v>0</v>
      </c>
      <c r="CJ224">
        <f t="shared" si="290"/>
        <v>0</v>
      </c>
      <c r="CK224">
        <f t="shared" si="290"/>
        <v>0</v>
      </c>
      <c r="CL224">
        <f t="shared" si="290"/>
        <v>0</v>
      </c>
      <c r="CM224">
        <f t="shared" si="290"/>
        <v>0</v>
      </c>
      <c r="CN224">
        <f t="shared" si="290"/>
        <v>0</v>
      </c>
      <c r="CO224">
        <f t="shared" si="290"/>
        <v>0</v>
      </c>
      <c r="CP224">
        <f t="shared" si="290"/>
        <v>0</v>
      </c>
      <c r="CQ224">
        <f t="shared" si="290"/>
        <v>0</v>
      </c>
      <c r="CR224">
        <f t="shared" si="290"/>
        <v>0</v>
      </c>
      <c r="CS224">
        <f t="shared" ref="CS224:DH224" si="291">CS75</f>
        <v>0</v>
      </c>
      <c r="CT224">
        <f t="shared" si="291"/>
        <v>0</v>
      </c>
      <c r="CU224">
        <f t="shared" si="291"/>
        <v>0</v>
      </c>
      <c r="CV224">
        <f t="shared" si="291"/>
        <v>0</v>
      </c>
      <c r="CW224">
        <f t="shared" si="291"/>
        <v>0</v>
      </c>
      <c r="CX224">
        <f t="shared" si="291"/>
        <v>0</v>
      </c>
      <c r="CY224">
        <f t="shared" si="291"/>
        <v>0</v>
      </c>
      <c r="CZ224">
        <f t="shared" si="291"/>
        <v>0</v>
      </c>
      <c r="DA224">
        <f t="shared" si="291"/>
        <v>0</v>
      </c>
      <c r="DB224">
        <f t="shared" si="291"/>
        <v>0</v>
      </c>
      <c r="DC224">
        <f t="shared" si="291"/>
        <v>0</v>
      </c>
      <c r="DD224">
        <f t="shared" si="291"/>
        <v>0</v>
      </c>
      <c r="DE224">
        <f t="shared" si="291"/>
        <v>0</v>
      </c>
      <c r="DF224">
        <f t="shared" si="291"/>
        <v>0</v>
      </c>
      <c r="DG224">
        <f t="shared" si="291"/>
        <v>0</v>
      </c>
      <c r="DH224">
        <f t="shared" si="291"/>
        <v>0</v>
      </c>
    </row>
    <row r="225" spans="1:112">
      <c r="A225">
        <f t="shared" ref="A225:AF225" si="292">A76</f>
        <v>311</v>
      </c>
      <c r="B225" t="str">
        <f t="shared" si="292"/>
        <v>Autoridad de Fisc y Ctrol Soc de Agua Potable Saneam.Básico</v>
      </c>
      <c r="C225">
        <f t="shared" si="292"/>
        <v>0</v>
      </c>
      <c r="D225">
        <f t="shared" si="292"/>
        <v>0</v>
      </c>
      <c r="E225">
        <f t="shared" si="292"/>
        <v>0</v>
      </c>
      <c r="F225">
        <f t="shared" si="292"/>
        <v>0</v>
      </c>
      <c r="G225">
        <f t="shared" si="292"/>
        <v>0</v>
      </c>
      <c r="H225">
        <f t="shared" si="292"/>
        <v>0</v>
      </c>
      <c r="I225">
        <f t="shared" si="292"/>
        <v>4860.8</v>
      </c>
      <c r="J225">
        <f t="shared" si="292"/>
        <v>4860.8</v>
      </c>
      <c r="K225">
        <f t="shared" si="292"/>
        <v>0</v>
      </c>
      <c r="L225">
        <f t="shared" si="292"/>
        <v>0</v>
      </c>
      <c r="M225">
        <f t="shared" si="292"/>
        <v>0</v>
      </c>
      <c r="N225">
        <f t="shared" si="292"/>
        <v>0</v>
      </c>
      <c r="O225">
        <f t="shared" si="292"/>
        <v>0</v>
      </c>
      <c r="P225">
        <f t="shared" si="292"/>
        <v>0</v>
      </c>
      <c r="Q225">
        <f t="shared" si="292"/>
        <v>0</v>
      </c>
      <c r="R225">
        <f t="shared" si="292"/>
        <v>0</v>
      </c>
      <c r="S225">
        <f t="shared" si="292"/>
        <v>0</v>
      </c>
      <c r="T225">
        <f t="shared" si="292"/>
        <v>0</v>
      </c>
      <c r="U225">
        <f t="shared" si="292"/>
        <v>0</v>
      </c>
      <c r="V225">
        <f t="shared" si="292"/>
        <v>0</v>
      </c>
      <c r="W225">
        <f t="shared" si="292"/>
        <v>0</v>
      </c>
      <c r="X225">
        <f t="shared" si="292"/>
        <v>0</v>
      </c>
      <c r="Y225">
        <f t="shared" si="292"/>
        <v>0</v>
      </c>
      <c r="Z225">
        <f t="shared" si="292"/>
        <v>0</v>
      </c>
      <c r="AA225">
        <f t="shared" si="292"/>
        <v>0</v>
      </c>
      <c r="AB225">
        <f t="shared" si="292"/>
        <v>0</v>
      </c>
      <c r="AC225">
        <f t="shared" si="292"/>
        <v>0</v>
      </c>
      <c r="AD225">
        <f t="shared" si="292"/>
        <v>0</v>
      </c>
      <c r="AE225">
        <f t="shared" si="292"/>
        <v>0</v>
      </c>
      <c r="AF225">
        <f t="shared" si="292"/>
        <v>0</v>
      </c>
      <c r="AG225">
        <f t="shared" ref="AG225:BL225" si="293">AG76</f>
        <v>0</v>
      </c>
      <c r="AH225">
        <f t="shared" si="293"/>
        <v>0</v>
      </c>
      <c r="AI225">
        <f t="shared" si="293"/>
        <v>0</v>
      </c>
      <c r="AJ225">
        <f t="shared" si="293"/>
        <v>0</v>
      </c>
      <c r="AK225">
        <f t="shared" si="293"/>
        <v>0</v>
      </c>
      <c r="AL225">
        <f t="shared" si="293"/>
        <v>0</v>
      </c>
      <c r="AM225">
        <f t="shared" si="293"/>
        <v>0</v>
      </c>
      <c r="AN225">
        <f t="shared" si="293"/>
        <v>0</v>
      </c>
      <c r="AO225">
        <f t="shared" si="293"/>
        <v>0</v>
      </c>
      <c r="AP225">
        <f t="shared" si="293"/>
        <v>0</v>
      </c>
      <c r="AQ225">
        <f t="shared" si="293"/>
        <v>0</v>
      </c>
      <c r="AR225">
        <f t="shared" si="293"/>
        <v>0</v>
      </c>
      <c r="AS225">
        <f t="shared" si="293"/>
        <v>0</v>
      </c>
      <c r="AT225">
        <f t="shared" si="293"/>
        <v>0</v>
      </c>
      <c r="AU225">
        <f t="shared" si="293"/>
        <v>0</v>
      </c>
      <c r="AV225">
        <f t="shared" si="293"/>
        <v>0</v>
      </c>
      <c r="AW225">
        <f t="shared" si="293"/>
        <v>0</v>
      </c>
      <c r="AX225">
        <f t="shared" si="293"/>
        <v>0</v>
      </c>
      <c r="AY225">
        <f t="shared" si="293"/>
        <v>0</v>
      </c>
      <c r="AZ225">
        <f t="shared" si="293"/>
        <v>0</v>
      </c>
      <c r="BA225">
        <f t="shared" si="293"/>
        <v>0</v>
      </c>
      <c r="BB225">
        <f t="shared" si="293"/>
        <v>0</v>
      </c>
      <c r="BC225">
        <f t="shared" si="293"/>
        <v>0</v>
      </c>
      <c r="BD225">
        <f t="shared" si="293"/>
        <v>0</v>
      </c>
      <c r="BE225">
        <f t="shared" si="293"/>
        <v>0</v>
      </c>
      <c r="BF225">
        <f t="shared" si="293"/>
        <v>0</v>
      </c>
      <c r="BG225">
        <f t="shared" si="293"/>
        <v>0</v>
      </c>
      <c r="BH225">
        <f t="shared" si="293"/>
        <v>0</v>
      </c>
      <c r="BI225">
        <f t="shared" si="293"/>
        <v>0</v>
      </c>
      <c r="BJ225">
        <f t="shared" si="293"/>
        <v>0</v>
      </c>
      <c r="BK225">
        <f t="shared" si="293"/>
        <v>0</v>
      </c>
      <c r="BL225">
        <f t="shared" si="293"/>
        <v>0</v>
      </c>
      <c r="BM225">
        <f t="shared" ref="BM225:CR225" si="294">BM76</f>
        <v>0</v>
      </c>
      <c r="BN225">
        <f t="shared" si="294"/>
        <v>0</v>
      </c>
      <c r="BO225">
        <f t="shared" si="294"/>
        <v>0</v>
      </c>
      <c r="BP225">
        <f t="shared" si="294"/>
        <v>0</v>
      </c>
      <c r="BQ225">
        <f t="shared" si="294"/>
        <v>0</v>
      </c>
      <c r="BR225">
        <f t="shared" si="294"/>
        <v>0</v>
      </c>
      <c r="BS225">
        <f t="shared" si="294"/>
        <v>0</v>
      </c>
      <c r="BT225">
        <f t="shared" si="294"/>
        <v>0</v>
      </c>
      <c r="BU225">
        <f t="shared" si="294"/>
        <v>0</v>
      </c>
      <c r="BV225">
        <f t="shared" si="294"/>
        <v>0</v>
      </c>
      <c r="BW225">
        <f t="shared" si="294"/>
        <v>0</v>
      </c>
      <c r="BX225">
        <f t="shared" si="294"/>
        <v>0</v>
      </c>
      <c r="BY225">
        <f t="shared" si="294"/>
        <v>0</v>
      </c>
      <c r="BZ225">
        <f t="shared" si="294"/>
        <v>0</v>
      </c>
      <c r="CA225">
        <f t="shared" si="294"/>
        <v>0</v>
      </c>
      <c r="CB225">
        <f t="shared" si="294"/>
        <v>0</v>
      </c>
      <c r="CC225">
        <f t="shared" si="294"/>
        <v>0</v>
      </c>
      <c r="CD225">
        <f t="shared" si="294"/>
        <v>0</v>
      </c>
      <c r="CE225">
        <f t="shared" si="294"/>
        <v>0</v>
      </c>
      <c r="CF225">
        <f t="shared" si="294"/>
        <v>0</v>
      </c>
      <c r="CG225">
        <f t="shared" si="294"/>
        <v>0</v>
      </c>
      <c r="CH225">
        <f t="shared" si="294"/>
        <v>0</v>
      </c>
      <c r="CI225">
        <f t="shared" si="294"/>
        <v>0</v>
      </c>
      <c r="CJ225">
        <f t="shared" si="294"/>
        <v>0</v>
      </c>
      <c r="CK225">
        <f t="shared" si="294"/>
        <v>0</v>
      </c>
      <c r="CL225">
        <f t="shared" si="294"/>
        <v>0</v>
      </c>
      <c r="CM225">
        <f t="shared" si="294"/>
        <v>0</v>
      </c>
      <c r="CN225">
        <f t="shared" si="294"/>
        <v>0</v>
      </c>
      <c r="CO225">
        <f t="shared" si="294"/>
        <v>0</v>
      </c>
      <c r="CP225">
        <f t="shared" si="294"/>
        <v>0</v>
      </c>
      <c r="CQ225">
        <f t="shared" si="294"/>
        <v>0</v>
      </c>
      <c r="CR225">
        <f t="shared" si="294"/>
        <v>0</v>
      </c>
      <c r="CS225">
        <f t="shared" ref="CS225:DH225" si="295">CS76</f>
        <v>0</v>
      </c>
      <c r="CT225">
        <f t="shared" si="295"/>
        <v>0</v>
      </c>
      <c r="CU225">
        <f t="shared" si="295"/>
        <v>0</v>
      </c>
      <c r="CV225">
        <f t="shared" si="295"/>
        <v>0</v>
      </c>
      <c r="CW225">
        <f t="shared" si="295"/>
        <v>0</v>
      </c>
      <c r="CX225">
        <f t="shared" si="295"/>
        <v>0</v>
      </c>
      <c r="CY225">
        <f t="shared" si="295"/>
        <v>0</v>
      </c>
      <c r="CZ225">
        <f t="shared" si="295"/>
        <v>0</v>
      </c>
      <c r="DA225">
        <f t="shared" si="295"/>
        <v>0</v>
      </c>
      <c r="DB225">
        <f t="shared" si="295"/>
        <v>0</v>
      </c>
      <c r="DC225">
        <f t="shared" si="295"/>
        <v>0</v>
      </c>
      <c r="DD225">
        <f t="shared" si="295"/>
        <v>0</v>
      </c>
      <c r="DE225">
        <f t="shared" si="295"/>
        <v>0</v>
      </c>
      <c r="DF225">
        <f t="shared" si="295"/>
        <v>0</v>
      </c>
      <c r="DG225">
        <f t="shared" si="295"/>
        <v>0</v>
      </c>
      <c r="DH225">
        <f t="shared" si="295"/>
        <v>0</v>
      </c>
    </row>
    <row r="226" spans="1:112">
      <c r="A226">
        <f t="shared" ref="A226:AF226" si="296">A77</f>
        <v>269</v>
      </c>
      <c r="B226" t="str">
        <f t="shared" si="296"/>
        <v>Direc. Dptal. de Educación Potosí</v>
      </c>
      <c r="C226">
        <f t="shared" si="296"/>
        <v>0</v>
      </c>
      <c r="D226">
        <f t="shared" si="296"/>
        <v>0</v>
      </c>
      <c r="E226">
        <f t="shared" si="296"/>
        <v>0</v>
      </c>
      <c r="F226">
        <f t="shared" si="296"/>
        <v>0</v>
      </c>
      <c r="G226">
        <f t="shared" si="296"/>
        <v>0</v>
      </c>
      <c r="H226">
        <f t="shared" si="296"/>
        <v>0</v>
      </c>
      <c r="I226">
        <f t="shared" si="296"/>
        <v>0</v>
      </c>
      <c r="J226">
        <f t="shared" si="296"/>
        <v>2182.25</v>
      </c>
      <c r="K226">
        <f t="shared" si="296"/>
        <v>0</v>
      </c>
      <c r="L226">
        <f t="shared" si="296"/>
        <v>0</v>
      </c>
      <c r="M226">
        <f t="shared" si="296"/>
        <v>0</v>
      </c>
      <c r="N226">
        <f t="shared" si="296"/>
        <v>0</v>
      </c>
      <c r="O226">
        <f t="shared" si="296"/>
        <v>0</v>
      </c>
      <c r="P226">
        <f t="shared" si="296"/>
        <v>0</v>
      </c>
      <c r="Q226">
        <f t="shared" si="296"/>
        <v>0</v>
      </c>
      <c r="R226">
        <f t="shared" si="296"/>
        <v>0</v>
      </c>
      <c r="S226">
        <f t="shared" si="296"/>
        <v>0</v>
      </c>
      <c r="T226">
        <f t="shared" si="296"/>
        <v>0</v>
      </c>
      <c r="U226">
        <f t="shared" si="296"/>
        <v>0</v>
      </c>
      <c r="V226">
        <f t="shared" si="296"/>
        <v>0</v>
      </c>
      <c r="W226">
        <f t="shared" si="296"/>
        <v>0</v>
      </c>
      <c r="X226">
        <f t="shared" si="296"/>
        <v>0</v>
      </c>
      <c r="Y226">
        <f t="shared" si="296"/>
        <v>0</v>
      </c>
      <c r="Z226">
        <f t="shared" si="296"/>
        <v>0</v>
      </c>
      <c r="AA226">
        <f t="shared" si="296"/>
        <v>0</v>
      </c>
      <c r="AB226">
        <f t="shared" si="296"/>
        <v>0</v>
      </c>
      <c r="AC226">
        <f t="shared" si="296"/>
        <v>0</v>
      </c>
      <c r="AD226">
        <f t="shared" si="296"/>
        <v>0</v>
      </c>
      <c r="AE226">
        <f t="shared" si="296"/>
        <v>0</v>
      </c>
      <c r="AF226">
        <f t="shared" si="296"/>
        <v>0</v>
      </c>
      <c r="AG226">
        <f t="shared" ref="AG226:BL226" si="297">AG77</f>
        <v>0</v>
      </c>
      <c r="AH226">
        <f t="shared" si="297"/>
        <v>0</v>
      </c>
      <c r="AI226">
        <f t="shared" si="297"/>
        <v>0</v>
      </c>
      <c r="AJ226">
        <f t="shared" si="297"/>
        <v>0</v>
      </c>
      <c r="AK226">
        <f t="shared" si="297"/>
        <v>0</v>
      </c>
      <c r="AL226">
        <f t="shared" si="297"/>
        <v>0</v>
      </c>
      <c r="AM226">
        <f t="shared" si="297"/>
        <v>0</v>
      </c>
      <c r="AN226">
        <f t="shared" si="297"/>
        <v>0</v>
      </c>
      <c r="AO226">
        <f t="shared" si="297"/>
        <v>0</v>
      </c>
      <c r="AP226">
        <f t="shared" si="297"/>
        <v>0</v>
      </c>
      <c r="AQ226">
        <f t="shared" si="297"/>
        <v>0</v>
      </c>
      <c r="AR226">
        <f t="shared" si="297"/>
        <v>0</v>
      </c>
      <c r="AS226">
        <f t="shared" si="297"/>
        <v>0</v>
      </c>
      <c r="AT226">
        <f t="shared" si="297"/>
        <v>0</v>
      </c>
      <c r="AU226">
        <f t="shared" si="297"/>
        <v>0</v>
      </c>
      <c r="AV226">
        <f t="shared" si="297"/>
        <v>0</v>
      </c>
      <c r="AW226">
        <f t="shared" si="297"/>
        <v>0</v>
      </c>
      <c r="AX226">
        <f t="shared" si="297"/>
        <v>0</v>
      </c>
      <c r="AY226">
        <f t="shared" si="297"/>
        <v>0</v>
      </c>
      <c r="AZ226">
        <f t="shared" si="297"/>
        <v>0</v>
      </c>
      <c r="BA226">
        <f t="shared" si="297"/>
        <v>0</v>
      </c>
      <c r="BB226">
        <f t="shared" si="297"/>
        <v>0</v>
      </c>
      <c r="BC226">
        <f t="shared" si="297"/>
        <v>0</v>
      </c>
      <c r="BD226">
        <f t="shared" si="297"/>
        <v>0</v>
      </c>
      <c r="BE226">
        <f t="shared" si="297"/>
        <v>0</v>
      </c>
      <c r="BF226">
        <f t="shared" si="297"/>
        <v>0</v>
      </c>
      <c r="BG226">
        <f t="shared" si="297"/>
        <v>0</v>
      </c>
      <c r="BH226">
        <f t="shared" si="297"/>
        <v>0</v>
      </c>
      <c r="BI226">
        <f t="shared" si="297"/>
        <v>0</v>
      </c>
      <c r="BJ226">
        <f t="shared" si="297"/>
        <v>0</v>
      </c>
      <c r="BK226">
        <f t="shared" si="297"/>
        <v>0</v>
      </c>
      <c r="BL226">
        <f t="shared" si="297"/>
        <v>0</v>
      </c>
      <c r="BM226">
        <f t="shared" ref="BM226:CR226" si="298">BM77</f>
        <v>0</v>
      </c>
      <c r="BN226">
        <f t="shared" si="298"/>
        <v>0</v>
      </c>
      <c r="BO226">
        <f t="shared" si="298"/>
        <v>0</v>
      </c>
      <c r="BP226">
        <f t="shared" si="298"/>
        <v>0</v>
      </c>
      <c r="BQ226">
        <f t="shared" si="298"/>
        <v>0</v>
      </c>
      <c r="BR226">
        <f t="shared" si="298"/>
        <v>0</v>
      </c>
      <c r="BS226">
        <f t="shared" si="298"/>
        <v>0</v>
      </c>
      <c r="BT226">
        <f t="shared" si="298"/>
        <v>0</v>
      </c>
      <c r="BU226">
        <f t="shared" si="298"/>
        <v>0</v>
      </c>
      <c r="BV226">
        <f t="shared" si="298"/>
        <v>0</v>
      </c>
      <c r="BW226">
        <f t="shared" si="298"/>
        <v>0</v>
      </c>
      <c r="BX226">
        <f t="shared" si="298"/>
        <v>0</v>
      </c>
      <c r="BY226">
        <f t="shared" si="298"/>
        <v>0</v>
      </c>
      <c r="BZ226">
        <f t="shared" si="298"/>
        <v>0</v>
      </c>
      <c r="CA226">
        <f t="shared" si="298"/>
        <v>0</v>
      </c>
      <c r="CB226">
        <f t="shared" si="298"/>
        <v>0</v>
      </c>
      <c r="CC226">
        <f t="shared" si="298"/>
        <v>0</v>
      </c>
      <c r="CD226">
        <f t="shared" si="298"/>
        <v>0</v>
      </c>
      <c r="CE226">
        <f t="shared" si="298"/>
        <v>0</v>
      </c>
      <c r="CF226">
        <f t="shared" si="298"/>
        <v>0</v>
      </c>
      <c r="CG226">
        <f t="shared" si="298"/>
        <v>0</v>
      </c>
      <c r="CH226">
        <f t="shared" si="298"/>
        <v>0</v>
      </c>
      <c r="CI226">
        <f t="shared" si="298"/>
        <v>0</v>
      </c>
      <c r="CJ226">
        <f t="shared" si="298"/>
        <v>0</v>
      </c>
      <c r="CK226">
        <f t="shared" si="298"/>
        <v>0</v>
      </c>
      <c r="CL226">
        <f t="shared" si="298"/>
        <v>0</v>
      </c>
      <c r="CM226">
        <f t="shared" si="298"/>
        <v>0</v>
      </c>
      <c r="CN226">
        <f t="shared" si="298"/>
        <v>0</v>
      </c>
      <c r="CO226">
        <f t="shared" si="298"/>
        <v>0</v>
      </c>
      <c r="CP226">
        <f t="shared" si="298"/>
        <v>0</v>
      </c>
      <c r="CQ226">
        <f t="shared" si="298"/>
        <v>0</v>
      </c>
      <c r="CR226">
        <f t="shared" si="298"/>
        <v>0</v>
      </c>
      <c r="CS226">
        <f t="shared" ref="CS226:DH226" si="299">CS77</f>
        <v>0</v>
      </c>
      <c r="CT226">
        <f t="shared" si="299"/>
        <v>0</v>
      </c>
      <c r="CU226">
        <f t="shared" si="299"/>
        <v>0</v>
      </c>
      <c r="CV226">
        <f t="shared" si="299"/>
        <v>0</v>
      </c>
      <c r="CW226">
        <f t="shared" si="299"/>
        <v>0</v>
      </c>
      <c r="CX226">
        <f t="shared" si="299"/>
        <v>0</v>
      </c>
      <c r="CY226">
        <f t="shared" si="299"/>
        <v>0</v>
      </c>
      <c r="CZ226">
        <f t="shared" si="299"/>
        <v>0</v>
      </c>
      <c r="DA226">
        <f t="shared" si="299"/>
        <v>0</v>
      </c>
      <c r="DB226">
        <f t="shared" si="299"/>
        <v>0</v>
      </c>
      <c r="DC226">
        <f t="shared" si="299"/>
        <v>0</v>
      </c>
      <c r="DD226">
        <f t="shared" si="299"/>
        <v>0</v>
      </c>
      <c r="DE226">
        <f t="shared" si="299"/>
        <v>0</v>
      </c>
      <c r="DF226">
        <f t="shared" si="299"/>
        <v>0</v>
      </c>
      <c r="DG226">
        <f t="shared" si="299"/>
        <v>0</v>
      </c>
      <c r="DH226">
        <f t="shared" si="299"/>
        <v>0</v>
      </c>
    </row>
    <row r="227" spans="1:112">
      <c r="A227">
        <f t="shared" ref="A227:AF227" si="300">A78</f>
        <v>30</v>
      </c>
      <c r="B227" t="str">
        <f t="shared" si="300"/>
        <v>Ministerio de Justicia y Transparencia Institucional</v>
      </c>
      <c r="C227">
        <f t="shared" si="300"/>
        <v>0</v>
      </c>
      <c r="D227">
        <f t="shared" si="300"/>
        <v>0</v>
      </c>
      <c r="E227">
        <f t="shared" si="300"/>
        <v>0</v>
      </c>
      <c r="F227">
        <f t="shared" si="300"/>
        <v>0</v>
      </c>
      <c r="G227">
        <f t="shared" si="300"/>
        <v>0</v>
      </c>
      <c r="H227">
        <f t="shared" si="300"/>
        <v>0</v>
      </c>
      <c r="I227">
        <f t="shared" si="300"/>
        <v>0</v>
      </c>
      <c r="J227">
        <f t="shared" si="300"/>
        <v>9991.32</v>
      </c>
      <c r="K227">
        <f t="shared" si="300"/>
        <v>0</v>
      </c>
      <c r="L227">
        <f t="shared" si="300"/>
        <v>0</v>
      </c>
      <c r="M227">
        <f t="shared" si="300"/>
        <v>0</v>
      </c>
      <c r="N227">
        <f t="shared" si="300"/>
        <v>0</v>
      </c>
      <c r="O227">
        <f t="shared" si="300"/>
        <v>0</v>
      </c>
      <c r="P227">
        <f t="shared" si="300"/>
        <v>0</v>
      </c>
      <c r="Q227">
        <f t="shared" si="300"/>
        <v>0</v>
      </c>
      <c r="R227">
        <f t="shared" si="300"/>
        <v>0</v>
      </c>
      <c r="S227">
        <f t="shared" si="300"/>
        <v>0</v>
      </c>
      <c r="T227">
        <f t="shared" si="300"/>
        <v>0</v>
      </c>
      <c r="U227">
        <f t="shared" si="300"/>
        <v>0</v>
      </c>
      <c r="V227">
        <f t="shared" si="300"/>
        <v>0</v>
      </c>
      <c r="W227">
        <f t="shared" si="300"/>
        <v>0</v>
      </c>
      <c r="X227">
        <f t="shared" si="300"/>
        <v>0</v>
      </c>
      <c r="Y227">
        <f t="shared" si="300"/>
        <v>0</v>
      </c>
      <c r="Z227">
        <f t="shared" si="300"/>
        <v>0</v>
      </c>
      <c r="AA227">
        <f t="shared" si="300"/>
        <v>0</v>
      </c>
      <c r="AB227">
        <f t="shared" si="300"/>
        <v>0</v>
      </c>
      <c r="AC227">
        <f t="shared" si="300"/>
        <v>0</v>
      </c>
      <c r="AD227">
        <f t="shared" si="300"/>
        <v>0</v>
      </c>
      <c r="AE227">
        <f t="shared" si="300"/>
        <v>0</v>
      </c>
      <c r="AF227">
        <f t="shared" si="300"/>
        <v>0</v>
      </c>
      <c r="AG227">
        <f t="shared" ref="AG227:BL227" si="301">AG78</f>
        <v>0</v>
      </c>
      <c r="AH227">
        <f t="shared" si="301"/>
        <v>0</v>
      </c>
      <c r="AI227">
        <f t="shared" si="301"/>
        <v>0</v>
      </c>
      <c r="AJ227">
        <f t="shared" si="301"/>
        <v>0</v>
      </c>
      <c r="AK227">
        <f t="shared" si="301"/>
        <v>0</v>
      </c>
      <c r="AL227">
        <f t="shared" si="301"/>
        <v>0</v>
      </c>
      <c r="AM227">
        <f t="shared" si="301"/>
        <v>0</v>
      </c>
      <c r="AN227">
        <f t="shared" si="301"/>
        <v>0</v>
      </c>
      <c r="AO227">
        <f t="shared" si="301"/>
        <v>0</v>
      </c>
      <c r="AP227">
        <f t="shared" si="301"/>
        <v>0</v>
      </c>
      <c r="AQ227">
        <f t="shared" si="301"/>
        <v>0</v>
      </c>
      <c r="AR227">
        <f t="shared" si="301"/>
        <v>0</v>
      </c>
      <c r="AS227">
        <f t="shared" si="301"/>
        <v>0</v>
      </c>
      <c r="AT227">
        <f t="shared" si="301"/>
        <v>0</v>
      </c>
      <c r="AU227">
        <f t="shared" si="301"/>
        <v>0</v>
      </c>
      <c r="AV227">
        <f t="shared" si="301"/>
        <v>0</v>
      </c>
      <c r="AW227">
        <f t="shared" si="301"/>
        <v>0</v>
      </c>
      <c r="AX227">
        <f t="shared" si="301"/>
        <v>0</v>
      </c>
      <c r="AY227">
        <f t="shared" si="301"/>
        <v>0</v>
      </c>
      <c r="AZ227">
        <f t="shared" si="301"/>
        <v>0</v>
      </c>
      <c r="BA227">
        <f t="shared" si="301"/>
        <v>0</v>
      </c>
      <c r="BB227">
        <f t="shared" si="301"/>
        <v>0</v>
      </c>
      <c r="BC227">
        <f t="shared" si="301"/>
        <v>0</v>
      </c>
      <c r="BD227">
        <f t="shared" si="301"/>
        <v>0</v>
      </c>
      <c r="BE227">
        <f t="shared" si="301"/>
        <v>0</v>
      </c>
      <c r="BF227">
        <f t="shared" si="301"/>
        <v>0</v>
      </c>
      <c r="BG227">
        <f t="shared" si="301"/>
        <v>0</v>
      </c>
      <c r="BH227">
        <f t="shared" si="301"/>
        <v>0</v>
      </c>
      <c r="BI227">
        <f t="shared" si="301"/>
        <v>0</v>
      </c>
      <c r="BJ227">
        <f t="shared" si="301"/>
        <v>0</v>
      </c>
      <c r="BK227">
        <f t="shared" si="301"/>
        <v>0</v>
      </c>
      <c r="BL227">
        <f t="shared" si="301"/>
        <v>0</v>
      </c>
      <c r="BM227">
        <f t="shared" ref="BM227:CR227" si="302">BM78</f>
        <v>0</v>
      </c>
      <c r="BN227">
        <f t="shared" si="302"/>
        <v>0</v>
      </c>
      <c r="BO227">
        <f t="shared" si="302"/>
        <v>0</v>
      </c>
      <c r="BP227">
        <f t="shared" si="302"/>
        <v>0</v>
      </c>
      <c r="BQ227">
        <f t="shared" si="302"/>
        <v>0</v>
      </c>
      <c r="BR227">
        <f t="shared" si="302"/>
        <v>0</v>
      </c>
      <c r="BS227">
        <f t="shared" si="302"/>
        <v>0</v>
      </c>
      <c r="BT227">
        <f t="shared" si="302"/>
        <v>0</v>
      </c>
      <c r="BU227">
        <f t="shared" si="302"/>
        <v>0</v>
      </c>
      <c r="BV227">
        <f t="shared" si="302"/>
        <v>0</v>
      </c>
      <c r="BW227">
        <f t="shared" si="302"/>
        <v>0</v>
      </c>
      <c r="BX227">
        <f t="shared" si="302"/>
        <v>0</v>
      </c>
      <c r="BY227">
        <f t="shared" si="302"/>
        <v>0</v>
      </c>
      <c r="BZ227">
        <f t="shared" si="302"/>
        <v>0</v>
      </c>
      <c r="CA227">
        <f t="shared" si="302"/>
        <v>0</v>
      </c>
      <c r="CB227">
        <f t="shared" si="302"/>
        <v>0</v>
      </c>
      <c r="CC227">
        <f t="shared" si="302"/>
        <v>0</v>
      </c>
      <c r="CD227">
        <f t="shared" si="302"/>
        <v>0</v>
      </c>
      <c r="CE227">
        <f t="shared" si="302"/>
        <v>0</v>
      </c>
      <c r="CF227">
        <f t="shared" si="302"/>
        <v>0</v>
      </c>
      <c r="CG227">
        <f t="shared" si="302"/>
        <v>0</v>
      </c>
      <c r="CH227">
        <f t="shared" si="302"/>
        <v>0</v>
      </c>
      <c r="CI227">
        <f t="shared" si="302"/>
        <v>0</v>
      </c>
      <c r="CJ227">
        <f t="shared" si="302"/>
        <v>0</v>
      </c>
      <c r="CK227">
        <f t="shared" si="302"/>
        <v>0</v>
      </c>
      <c r="CL227">
        <f t="shared" si="302"/>
        <v>0</v>
      </c>
      <c r="CM227">
        <f t="shared" si="302"/>
        <v>0</v>
      </c>
      <c r="CN227">
        <f t="shared" si="302"/>
        <v>0</v>
      </c>
      <c r="CO227">
        <f t="shared" si="302"/>
        <v>0</v>
      </c>
      <c r="CP227">
        <f t="shared" si="302"/>
        <v>0</v>
      </c>
      <c r="CQ227">
        <f t="shared" si="302"/>
        <v>0</v>
      </c>
      <c r="CR227">
        <f t="shared" si="302"/>
        <v>0</v>
      </c>
      <c r="CS227">
        <f t="shared" ref="CS227:DH227" si="303">CS78</f>
        <v>0</v>
      </c>
      <c r="CT227">
        <f t="shared" si="303"/>
        <v>0</v>
      </c>
      <c r="CU227">
        <f t="shared" si="303"/>
        <v>0</v>
      </c>
      <c r="CV227">
        <f t="shared" si="303"/>
        <v>0</v>
      </c>
      <c r="CW227">
        <f t="shared" si="303"/>
        <v>0</v>
      </c>
      <c r="CX227">
        <f t="shared" si="303"/>
        <v>0</v>
      </c>
      <c r="CY227">
        <f t="shared" si="303"/>
        <v>0</v>
      </c>
      <c r="CZ227">
        <f t="shared" si="303"/>
        <v>0</v>
      </c>
      <c r="DA227">
        <f t="shared" si="303"/>
        <v>0</v>
      </c>
      <c r="DB227">
        <f t="shared" si="303"/>
        <v>0</v>
      </c>
      <c r="DC227">
        <f t="shared" si="303"/>
        <v>0</v>
      </c>
      <c r="DD227">
        <f t="shared" si="303"/>
        <v>0</v>
      </c>
      <c r="DE227">
        <f t="shared" si="303"/>
        <v>0</v>
      </c>
      <c r="DF227">
        <f t="shared" si="303"/>
        <v>0</v>
      </c>
      <c r="DG227">
        <f t="shared" si="303"/>
        <v>0</v>
      </c>
      <c r="DH227">
        <f t="shared" si="303"/>
        <v>0</v>
      </c>
    </row>
    <row r="228" spans="1:112">
      <c r="A228">
        <f t="shared" ref="A228:AF228" si="304">A79</f>
        <v>661</v>
      </c>
      <c r="B228" t="str">
        <f t="shared" si="304"/>
        <v>Tribunal Constitucional Plurinacional</v>
      </c>
      <c r="C228">
        <f t="shared" si="304"/>
        <v>0</v>
      </c>
      <c r="D228">
        <f t="shared" si="304"/>
        <v>0</v>
      </c>
      <c r="E228">
        <f t="shared" si="304"/>
        <v>0</v>
      </c>
      <c r="F228">
        <f t="shared" si="304"/>
        <v>8.8000000000000007</v>
      </c>
      <c r="G228">
        <f t="shared" si="304"/>
        <v>0</v>
      </c>
      <c r="H228">
        <f t="shared" si="304"/>
        <v>84.9</v>
      </c>
      <c r="I228">
        <f t="shared" si="304"/>
        <v>0</v>
      </c>
      <c r="J228">
        <f t="shared" si="304"/>
        <v>87324.15</v>
      </c>
      <c r="K228">
        <f t="shared" si="304"/>
        <v>0</v>
      </c>
      <c r="L228">
        <f t="shared" si="304"/>
        <v>0</v>
      </c>
      <c r="M228">
        <f t="shared" si="304"/>
        <v>0</v>
      </c>
      <c r="N228">
        <f t="shared" si="304"/>
        <v>0</v>
      </c>
      <c r="O228">
        <f t="shared" si="304"/>
        <v>0</v>
      </c>
      <c r="P228">
        <f t="shared" si="304"/>
        <v>0</v>
      </c>
      <c r="Q228">
        <f t="shared" si="304"/>
        <v>0</v>
      </c>
      <c r="R228">
        <f t="shared" si="304"/>
        <v>0</v>
      </c>
      <c r="S228">
        <f t="shared" si="304"/>
        <v>0</v>
      </c>
      <c r="T228">
        <f t="shared" si="304"/>
        <v>0</v>
      </c>
      <c r="U228">
        <f t="shared" si="304"/>
        <v>0</v>
      </c>
      <c r="V228">
        <f t="shared" si="304"/>
        <v>0</v>
      </c>
      <c r="W228">
        <f t="shared" si="304"/>
        <v>0</v>
      </c>
      <c r="X228">
        <f t="shared" si="304"/>
        <v>0</v>
      </c>
      <c r="Y228">
        <f t="shared" si="304"/>
        <v>0</v>
      </c>
      <c r="Z228">
        <f t="shared" si="304"/>
        <v>0</v>
      </c>
      <c r="AA228">
        <f t="shared" si="304"/>
        <v>0</v>
      </c>
      <c r="AB228">
        <f t="shared" si="304"/>
        <v>0</v>
      </c>
      <c r="AC228">
        <f t="shared" si="304"/>
        <v>0</v>
      </c>
      <c r="AD228">
        <f t="shared" si="304"/>
        <v>0</v>
      </c>
      <c r="AE228">
        <f t="shared" si="304"/>
        <v>0</v>
      </c>
      <c r="AF228">
        <f t="shared" si="304"/>
        <v>0</v>
      </c>
      <c r="AG228">
        <f t="shared" ref="AG228:BL228" si="305">AG79</f>
        <v>0</v>
      </c>
      <c r="AH228">
        <f t="shared" si="305"/>
        <v>0</v>
      </c>
      <c r="AI228">
        <f t="shared" si="305"/>
        <v>0</v>
      </c>
      <c r="AJ228">
        <f t="shared" si="305"/>
        <v>0</v>
      </c>
      <c r="AK228">
        <f t="shared" si="305"/>
        <v>0</v>
      </c>
      <c r="AL228">
        <f t="shared" si="305"/>
        <v>0</v>
      </c>
      <c r="AM228">
        <f t="shared" si="305"/>
        <v>0</v>
      </c>
      <c r="AN228">
        <f t="shared" si="305"/>
        <v>0</v>
      </c>
      <c r="AO228">
        <f t="shared" si="305"/>
        <v>0</v>
      </c>
      <c r="AP228">
        <f t="shared" si="305"/>
        <v>0</v>
      </c>
      <c r="AQ228">
        <f t="shared" si="305"/>
        <v>0</v>
      </c>
      <c r="AR228">
        <f t="shared" si="305"/>
        <v>0</v>
      </c>
      <c r="AS228">
        <f t="shared" si="305"/>
        <v>0</v>
      </c>
      <c r="AT228">
        <f t="shared" si="305"/>
        <v>0</v>
      </c>
      <c r="AU228">
        <f t="shared" si="305"/>
        <v>0</v>
      </c>
      <c r="AV228">
        <f t="shared" si="305"/>
        <v>0</v>
      </c>
      <c r="AW228">
        <f t="shared" si="305"/>
        <v>0</v>
      </c>
      <c r="AX228">
        <f t="shared" si="305"/>
        <v>0</v>
      </c>
      <c r="AY228">
        <f t="shared" si="305"/>
        <v>0</v>
      </c>
      <c r="AZ228">
        <f t="shared" si="305"/>
        <v>0</v>
      </c>
      <c r="BA228">
        <f t="shared" si="305"/>
        <v>0</v>
      </c>
      <c r="BB228">
        <f t="shared" si="305"/>
        <v>0</v>
      </c>
      <c r="BC228">
        <f t="shared" si="305"/>
        <v>0</v>
      </c>
      <c r="BD228">
        <f t="shared" si="305"/>
        <v>0</v>
      </c>
      <c r="BE228">
        <f t="shared" si="305"/>
        <v>0</v>
      </c>
      <c r="BF228">
        <f t="shared" si="305"/>
        <v>0</v>
      </c>
      <c r="BG228">
        <f t="shared" si="305"/>
        <v>0</v>
      </c>
      <c r="BH228">
        <f t="shared" si="305"/>
        <v>0</v>
      </c>
      <c r="BI228">
        <f t="shared" si="305"/>
        <v>0</v>
      </c>
      <c r="BJ228">
        <f t="shared" si="305"/>
        <v>0</v>
      </c>
      <c r="BK228">
        <f t="shared" si="305"/>
        <v>0</v>
      </c>
      <c r="BL228">
        <f t="shared" si="305"/>
        <v>0</v>
      </c>
      <c r="BM228">
        <f t="shared" ref="BM228:CR228" si="306">BM79</f>
        <v>0</v>
      </c>
      <c r="BN228">
        <f t="shared" si="306"/>
        <v>0</v>
      </c>
      <c r="BO228">
        <f t="shared" si="306"/>
        <v>0</v>
      </c>
      <c r="BP228">
        <f t="shared" si="306"/>
        <v>0</v>
      </c>
      <c r="BQ228">
        <f t="shared" si="306"/>
        <v>0</v>
      </c>
      <c r="BR228">
        <f t="shared" si="306"/>
        <v>0</v>
      </c>
      <c r="BS228">
        <f t="shared" si="306"/>
        <v>0</v>
      </c>
      <c r="BT228">
        <f t="shared" si="306"/>
        <v>0</v>
      </c>
      <c r="BU228">
        <f t="shared" si="306"/>
        <v>0</v>
      </c>
      <c r="BV228">
        <f t="shared" si="306"/>
        <v>0</v>
      </c>
      <c r="BW228">
        <f t="shared" si="306"/>
        <v>0</v>
      </c>
      <c r="BX228">
        <f t="shared" si="306"/>
        <v>0</v>
      </c>
      <c r="BY228">
        <f t="shared" si="306"/>
        <v>0</v>
      </c>
      <c r="BZ228">
        <f t="shared" si="306"/>
        <v>0</v>
      </c>
      <c r="CA228">
        <f t="shared" si="306"/>
        <v>0</v>
      </c>
      <c r="CB228">
        <f t="shared" si="306"/>
        <v>0</v>
      </c>
      <c r="CC228">
        <f t="shared" si="306"/>
        <v>0</v>
      </c>
      <c r="CD228">
        <f t="shared" si="306"/>
        <v>0</v>
      </c>
      <c r="CE228">
        <f t="shared" si="306"/>
        <v>0</v>
      </c>
      <c r="CF228">
        <f t="shared" si="306"/>
        <v>0</v>
      </c>
      <c r="CG228">
        <f t="shared" si="306"/>
        <v>0</v>
      </c>
      <c r="CH228">
        <f t="shared" si="306"/>
        <v>0</v>
      </c>
      <c r="CI228">
        <f t="shared" si="306"/>
        <v>0</v>
      </c>
      <c r="CJ228">
        <f t="shared" si="306"/>
        <v>0</v>
      </c>
      <c r="CK228">
        <f t="shared" si="306"/>
        <v>0</v>
      </c>
      <c r="CL228">
        <f t="shared" si="306"/>
        <v>0</v>
      </c>
      <c r="CM228">
        <f t="shared" si="306"/>
        <v>0</v>
      </c>
      <c r="CN228">
        <f t="shared" si="306"/>
        <v>0</v>
      </c>
      <c r="CO228">
        <f t="shared" si="306"/>
        <v>0</v>
      </c>
      <c r="CP228">
        <f t="shared" si="306"/>
        <v>0</v>
      </c>
      <c r="CQ228">
        <f t="shared" si="306"/>
        <v>0</v>
      </c>
      <c r="CR228">
        <f t="shared" si="306"/>
        <v>0</v>
      </c>
      <c r="CS228">
        <f t="shared" ref="CS228:DH228" si="307">CS79</f>
        <v>0</v>
      </c>
      <c r="CT228">
        <f t="shared" si="307"/>
        <v>0</v>
      </c>
      <c r="CU228">
        <f t="shared" si="307"/>
        <v>0</v>
      </c>
      <c r="CV228">
        <f t="shared" si="307"/>
        <v>0</v>
      </c>
      <c r="CW228">
        <f t="shared" si="307"/>
        <v>0</v>
      </c>
      <c r="CX228">
        <f t="shared" si="307"/>
        <v>0</v>
      </c>
      <c r="CY228">
        <f t="shared" si="307"/>
        <v>0</v>
      </c>
      <c r="CZ228">
        <f t="shared" si="307"/>
        <v>0</v>
      </c>
      <c r="DA228">
        <f t="shared" si="307"/>
        <v>0</v>
      </c>
      <c r="DB228">
        <f t="shared" si="307"/>
        <v>0</v>
      </c>
      <c r="DC228">
        <f t="shared" si="307"/>
        <v>0</v>
      </c>
      <c r="DD228">
        <f t="shared" si="307"/>
        <v>0</v>
      </c>
      <c r="DE228">
        <f t="shared" si="307"/>
        <v>0</v>
      </c>
      <c r="DF228">
        <f t="shared" si="307"/>
        <v>0</v>
      </c>
      <c r="DG228">
        <f t="shared" si="307"/>
        <v>0</v>
      </c>
      <c r="DH228">
        <f t="shared" si="307"/>
        <v>0</v>
      </c>
    </row>
    <row r="229" spans="1:112">
      <c r="A229">
        <f t="shared" ref="A229:AF229" si="308">A80</f>
        <v>159</v>
      </c>
      <c r="B229" t="str">
        <f t="shared" si="308"/>
        <v>OficinaTécnica para el Fortalecimiento de la Empresa Pública</v>
      </c>
      <c r="C229">
        <f t="shared" si="308"/>
        <v>0</v>
      </c>
      <c r="D229">
        <f t="shared" si="308"/>
        <v>0</v>
      </c>
      <c r="E229">
        <f t="shared" si="308"/>
        <v>0</v>
      </c>
      <c r="F229">
        <f t="shared" si="308"/>
        <v>0</v>
      </c>
      <c r="G229">
        <f t="shared" si="308"/>
        <v>0</v>
      </c>
      <c r="H229">
        <f t="shared" si="308"/>
        <v>0</v>
      </c>
      <c r="I229">
        <f t="shared" si="308"/>
        <v>0</v>
      </c>
      <c r="J229">
        <f t="shared" si="308"/>
        <v>10549.5</v>
      </c>
      <c r="K229">
        <f t="shared" si="308"/>
        <v>0</v>
      </c>
      <c r="L229">
        <f t="shared" si="308"/>
        <v>0</v>
      </c>
      <c r="M229">
        <f t="shared" si="308"/>
        <v>0</v>
      </c>
      <c r="N229">
        <f t="shared" si="308"/>
        <v>0</v>
      </c>
      <c r="O229">
        <f t="shared" si="308"/>
        <v>0</v>
      </c>
      <c r="P229">
        <f t="shared" si="308"/>
        <v>0</v>
      </c>
      <c r="Q229">
        <f t="shared" si="308"/>
        <v>0</v>
      </c>
      <c r="R229">
        <f t="shared" si="308"/>
        <v>0</v>
      </c>
      <c r="S229">
        <f t="shared" si="308"/>
        <v>0</v>
      </c>
      <c r="T229">
        <f t="shared" si="308"/>
        <v>0</v>
      </c>
      <c r="U229">
        <f t="shared" si="308"/>
        <v>0</v>
      </c>
      <c r="V229">
        <f t="shared" si="308"/>
        <v>0</v>
      </c>
      <c r="W229">
        <f t="shared" si="308"/>
        <v>0</v>
      </c>
      <c r="X229">
        <f t="shared" si="308"/>
        <v>0</v>
      </c>
      <c r="Y229">
        <f t="shared" si="308"/>
        <v>0</v>
      </c>
      <c r="Z229">
        <f t="shared" si="308"/>
        <v>0</v>
      </c>
      <c r="AA229">
        <f t="shared" si="308"/>
        <v>0</v>
      </c>
      <c r="AB229">
        <f t="shared" si="308"/>
        <v>0</v>
      </c>
      <c r="AC229">
        <f t="shared" si="308"/>
        <v>0</v>
      </c>
      <c r="AD229">
        <f t="shared" si="308"/>
        <v>0</v>
      </c>
      <c r="AE229">
        <f t="shared" si="308"/>
        <v>0</v>
      </c>
      <c r="AF229">
        <f t="shared" si="308"/>
        <v>0</v>
      </c>
      <c r="AG229">
        <f t="shared" ref="AG229:BL229" si="309">AG80</f>
        <v>0</v>
      </c>
      <c r="AH229">
        <f t="shared" si="309"/>
        <v>0</v>
      </c>
      <c r="AI229">
        <f t="shared" si="309"/>
        <v>0</v>
      </c>
      <c r="AJ229">
        <f t="shared" si="309"/>
        <v>0</v>
      </c>
      <c r="AK229">
        <f t="shared" si="309"/>
        <v>0</v>
      </c>
      <c r="AL229">
        <f t="shared" si="309"/>
        <v>0</v>
      </c>
      <c r="AM229">
        <f t="shared" si="309"/>
        <v>0</v>
      </c>
      <c r="AN229">
        <f t="shared" si="309"/>
        <v>0</v>
      </c>
      <c r="AO229">
        <f t="shared" si="309"/>
        <v>0</v>
      </c>
      <c r="AP229">
        <f t="shared" si="309"/>
        <v>0</v>
      </c>
      <c r="AQ229">
        <f t="shared" si="309"/>
        <v>0</v>
      </c>
      <c r="AR229">
        <f t="shared" si="309"/>
        <v>0</v>
      </c>
      <c r="AS229">
        <f t="shared" si="309"/>
        <v>0</v>
      </c>
      <c r="AT229">
        <f t="shared" si="309"/>
        <v>0</v>
      </c>
      <c r="AU229">
        <f t="shared" si="309"/>
        <v>0</v>
      </c>
      <c r="AV229">
        <f t="shared" si="309"/>
        <v>0</v>
      </c>
      <c r="AW229">
        <f t="shared" si="309"/>
        <v>0</v>
      </c>
      <c r="AX229">
        <f t="shared" si="309"/>
        <v>0</v>
      </c>
      <c r="AY229">
        <f t="shared" si="309"/>
        <v>0</v>
      </c>
      <c r="AZ229">
        <f t="shared" si="309"/>
        <v>0</v>
      </c>
      <c r="BA229">
        <f t="shared" si="309"/>
        <v>0</v>
      </c>
      <c r="BB229">
        <f t="shared" si="309"/>
        <v>0</v>
      </c>
      <c r="BC229">
        <f t="shared" si="309"/>
        <v>0</v>
      </c>
      <c r="BD229">
        <f t="shared" si="309"/>
        <v>0</v>
      </c>
      <c r="BE229">
        <f t="shared" si="309"/>
        <v>0</v>
      </c>
      <c r="BF229">
        <f t="shared" si="309"/>
        <v>0</v>
      </c>
      <c r="BG229">
        <f t="shared" si="309"/>
        <v>0</v>
      </c>
      <c r="BH229">
        <f t="shared" si="309"/>
        <v>0</v>
      </c>
      <c r="BI229">
        <f t="shared" si="309"/>
        <v>0</v>
      </c>
      <c r="BJ229">
        <f t="shared" si="309"/>
        <v>0</v>
      </c>
      <c r="BK229">
        <f t="shared" si="309"/>
        <v>0</v>
      </c>
      <c r="BL229">
        <f t="shared" si="309"/>
        <v>0</v>
      </c>
      <c r="BM229">
        <f t="shared" ref="BM229:CR229" si="310">BM80</f>
        <v>0</v>
      </c>
      <c r="BN229">
        <f t="shared" si="310"/>
        <v>0</v>
      </c>
      <c r="BO229">
        <f t="shared" si="310"/>
        <v>0</v>
      </c>
      <c r="BP229">
        <f t="shared" si="310"/>
        <v>0</v>
      </c>
      <c r="BQ229">
        <f t="shared" si="310"/>
        <v>0</v>
      </c>
      <c r="BR229">
        <f t="shared" si="310"/>
        <v>0</v>
      </c>
      <c r="BS229">
        <f t="shared" si="310"/>
        <v>0</v>
      </c>
      <c r="BT229">
        <f t="shared" si="310"/>
        <v>0</v>
      </c>
      <c r="BU229">
        <f t="shared" si="310"/>
        <v>0</v>
      </c>
      <c r="BV229">
        <f t="shared" si="310"/>
        <v>0</v>
      </c>
      <c r="BW229">
        <f t="shared" si="310"/>
        <v>0</v>
      </c>
      <c r="BX229">
        <f t="shared" si="310"/>
        <v>0</v>
      </c>
      <c r="BY229">
        <f t="shared" si="310"/>
        <v>0</v>
      </c>
      <c r="BZ229">
        <f t="shared" si="310"/>
        <v>0</v>
      </c>
      <c r="CA229">
        <f t="shared" si="310"/>
        <v>0</v>
      </c>
      <c r="CB229">
        <f t="shared" si="310"/>
        <v>0</v>
      </c>
      <c r="CC229">
        <f t="shared" si="310"/>
        <v>0</v>
      </c>
      <c r="CD229">
        <f t="shared" si="310"/>
        <v>0</v>
      </c>
      <c r="CE229">
        <f t="shared" si="310"/>
        <v>0</v>
      </c>
      <c r="CF229">
        <f t="shared" si="310"/>
        <v>0</v>
      </c>
      <c r="CG229">
        <f t="shared" si="310"/>
        <v>0</v>
      </c>
      <c r="CH229">
        <f t="shared" si="310"/>
        <v>0</v>
      </c>
      <c r="CI229">
        <f t="shared" si="310"/>
        <v>0</v>
      </c>
      <c r="CJ229">
        <f t="shared" si="310"/>
        <v>0</v>
      </c>
      <c r="CK229">
        <f t="shared" si="310"/>
        <v>0</v>
      </c>
      <c r="CL229">
        <f t="shared" si="310"/>
        <v>0</v>
      </c>
      <c r="CM229">
        <f t="shared" si="310"/>
        <v>0</v>
      </c>
      <c r="CN229">
        <f t="shared" si="310"/>
        <v>0</v>
      </c>
      <c r="CO229">
        <f t="shared" si="310"/>
        <v>0</v>
      </c>
      <c r="CP229">
        <f t="shared" si="310"/>
        <v>0</v>
      </c>
      <c r="CQ229">
        <f t="shared" si="310"/>
        <v>0</v>
      </c>
      <c r="CR229">
        <f t="shared" si="310"/>
        <v>0</v>
      </c>
      <c r="CS229">
        <f t="shared" ref="CS229:DH229" si="311">CS80</f>
        <v>0</v>
      </c>
      <c r="CT229">
        <f t="shared" si="311"/>
        <v>0</v>
      </c>
      <c r="CU229">
        <f t="shared" si="311"/>
        <v>0</v>
      </c>
      <c r="CV229">
        <f t="shared" si="311"/>
        <v>0</v>
      </c>
      <c r="CW229">
        <f t="shared" si="311"/>
        <v>0</v>
      </c>
      <c r="CX229">
        <f t="shared" si="311"/>
        <v>0</v>
      </c>
      <c r="CY229">
        <f t="shared" si="311"/>
        <v>0</v>
      </c>
      <c r="CZ229">
        <f t="shared" si="311"/>
        <v>0</v>
      </c>
      <c r="DA229">
        <f t="shared" si="311"/>
        <v>0</v>
      </c>
      <c r="DB229">
        <f t="shared" si="311"/>
        <v>0</v>
      </c>
      <c r="DC229">
        <f t="shared" si="311"/>
        <v>0</v>
      </c>
      <c r="DD229">
        <f t="shared" si="311"/>
        <v>0</v>
      </c>
      <c r="DE229">
        <f t="shared" si="311"/>
        <v>0</v>
      </c>
      <c r="DF229">
        <f t="shared" si="311"/>
        <v>0</v>
      </c>
      <c r="DG229">
        <f t="shared" si="311"/>
        <v>0</v>
      </c>
      <c r="DH229">
        <f t="shared" si="311"/>
        <v>0</v>
      </c>
    </row>
    <row r="230" spans="1:112">
      <c r="A230">
        <f t="shared" ref="A230:AF230" si="312">A81</f>
        <v>169</v>
      </c>
      <c r="B230" t="str">
        <f t="shared" si="312"/>
        <v>Autoridad General de Impugnación Tributaria</v>
      </c>
      <c r="C230">
        <f t="shared" si="312"/>
        <v>0</v>
      </c>
      <c r="D230">
        <f t="shared" si="312"/>
        <v>0</v>
      </c>
      <c r="E230">
        <f t="shared" si="312"/>
        <v>0</v>
      </c>
      <c r="F230">
        <f t="shared" si="312"/>
        <v>0</v>
      </c>
      <c r="G230">
        <f t="shared" si="312"/>
        <v>0</v>
      </c>
      <c r="H230">
        <f t="shared" si="312"/>
        <v>0</v>
      </c>
      <c r="I230">
        <f t="shared" si="312"/>
        <v>0</v>
      </c>
      <c r="J230">
        <f t="shared" si="312"/>
        <v>5238.59</v>
      </c>
      <c r="K230">
        <f t="shared" si="312"/>
        <v>0</v>
      </c>
      <c r="L230">
        <f t="shared" si="312"/>
        <v>0</v>
      </c>
      <c r="M230">
        <f t="shared" si="312"/>
        <v>0</v>
      </c>
      <c r="N230">
        <f t="shared" si="312"/>
        <v>0</v>
      </c>
      <c r="O230">
        <f t="shared" si="312"/>
        <v>0</v>
      </c>
      <c r="P230">
        <f t="shared" si="312"/>
        <v>0</v>
      </c>
      <c r="Q230">
        <f t="shared" si="312"/>
        <v>0</v>
      </c>
      <c r="R230">
        <f t="shared" si="312"/>
        <v>0</v>
      </c>
      <c r="S230">
        <f t="shared" si="312"/>
        <v>0</v>
      </c>
      <c r="T230">
        <f t="shared" si="312"/>
        <v>0</v>
      </c>
      <c r="U230">
        <f t="shared" si="312"/>
        <v>0</v>
      </c>
      <c r="V230">
        <f t="shared" si="312"/>
        <v>0</v>
      </c>
      <c r="W230">
        <f t="shared" si="312"/>
        <v>0</v>
      </c>
      <c r="X230">
        <f t="shared" si="312"/>
        <v>0</v>
      </c>
      <c r="Y230">
        <f t="shared" si="312"/>
        <v>0</v>
      </c>
      <c r="Z230">
        <f t="shared" si="312"/>
        <v>0</v>
      </c>
      <c r="AA230">
        <f t="shared" si="312"/>
        <v>0</v>
      </c>
      <c r="AB230">
        <f t="shared" si="312"/>
        <v>0</v>
      </c>
      <c r="AC230">
        <f t="shared" si="312"/>
        <v>0</v>
      </c>
      <c r="AD230">
        <f t="shared" si="312"/>
        <v>0</v>
      </c>
      <c r="AE230">
        <f t="shared" si="312"/>
        <v>0</v>
      </c>
      <c r="AF230">
        <f t="shared" si="312"/>
        <v>0</v>
      </c>
      <c r="AG230">
        <f t="shared" ref="AG230:BL230" si="313">AG81</f>
        <v>0</v>
      </c>
      <c r="AH230">
        <f t="shared" si="313"/>
        <v>0</v>
      </c>
      <c r="AI230">
        <f t="shared" si="313"/>
        <v>0</v>
      </c>
      <c r="AJ230">
        <f t="shared" si="313"/>
        <v>0</v>
      </c>
      <c r="AK230">
        <f t="shared" si="313"/>
        <v>0</v>
      </c>
      <c r="AL230">
        <f t="shared" si="313"/>
        <v>0</v>
      </c>
      <c r="AM230">
        <f t="shared" si="313"/>
        <v>0</v>
      </c>
      <c r="AN230">
        <f t="shared" si="313"/>
        <v>0</v>
      </c>
      <c r="AO230">
        <f t="shared" si="313"/>
        <v>0</v>
      </c>
      <c r="AP230">
        <f t="shared" si="313"/>
        <v>0</v>
      </c>
      <c r="AQ230">
        <f t="shared" si="313"/>
        <v>0</v>
      </c>
      <c r="AR230">
        <f t="shared" si="313"/>
        <v>0</v>
      </c>
      <c r="AS230">
        <f t="shared" si="313"/>
        <v>0</v>
      </c>
      <c r="AT230">
        <f t="shared" si="313"/>
        <v>0</v>
      </c>
      <c r="AU230">
        <f t="shared" si="313"/>
        <v>0</v>
      </c>
      <c r="AV230">
        <f t="shared" si="313"/>
        <v>0</v>
      </c>
      <c r="AW230">
        <f t="shared" si="313"/>
        <v>0</v>
      </c>
      <c r="AX230">
        <f t="shared" si="313"/>
        <v>0</v>
      </c>
      <c r="AY230">
        <f t="shared" si="313"/>
        <v>0</v>
      </c>
      <c r="AZ230">
        <f t="shared" si="313"/>
        <v>0</v>
      </c>
      <c r="BA230">
        <f t="shared" si="313"/>
        <v>0</v>
      </c>
      <c r="BB230">
        <f t="shared" si="313"/>
        <v>0</v>
      </c>
      <c r="BC230">
        <f t="shared" si="313"/>
        <v>0</v>
      </c>
      <c r="BD230">
        <f t="shared" si="313"/>
        <v>0</v>
      </c>
      <c r="BE230">
        <f t="shared" si="313"/>
        <v>0</v>
      </c>
      <c r="BF230">
        <f t="shared" si="313"/>
        <v>0</v>
      </c>
      <c r="BG230">
        <f t="shared" si="313"/>
        <v>0</v>
      </c>
      <c r="BH230">
        <f t="shared" si="313"/>
        <v>0</v>
      </c>
      <c r="BI230">
        <f t="shared" si="313"/>
        <v>0</v>
      </c>
      <c r="BJ230">
        <f t="shared" si="313"/>
        <v>0</v>
      </c>
      <c r="BK230">
        <f t="shared" si="313"/>
        <v>0</v>
      </c>
      <c r="BL230">
        <f t="shared" si="313"/>
        <v>0</v>
      </c>
      <c r="BM230">
        <f t="shared" ref="BM230:CR230" si="314">BM81</f>
        <v>0</v>
      </c>
      <c r="BN230">
        <f t="shared" si="314"/>
        <v>0</v>
      </c>
      <c r="BO230">
        <f t="shared" si="314"/>
        <v>0</v>
      </c>
      <c r="BP230">
        <f t="shared" si="314"/>
        <v>0</v>
      </c>
      <c r="BQ230">
        <f t="shared" si="314"/>
        <v>0</v>
      </c>
      <c r="BR230">
        <f t="shared" si="314"/>
        <v>0</v>
      </c>
      <c r="BS230">
        <f t="shared" si="314"/>
        <v>0</v>
      </c>
      <c r="BT230">
        <f t="shared" si="314"/>
        <v>0</v>
      </c>
      <c r="BU230">
        <f t="shared" si="314"/>
        <v>0</v>
      </c>
      <c r="BV230">
        <f t="shared" si="314"/>
        <v>0</v>
      </c>
      <c r="BW230">
        <f t="shared" si="314"/>
        <v>0</v>
      </c>
      <c r="BX230">
        <f t="shared" si="314"/>
        <v>0</v>
      </c>
      <c r="BY230">
        <f t="shared" si="314"/>
        <v>0</v>
      </c>
      <c r="BZ230">
        <f t="shared" si="314"/>
        <v>0</v>
      </c>
      <c r="CA230">
        <f t="shared" si="314"/>
        <v>0</v>
      </c>
      <c r="CB230">
        <f t="shared" si="314"/>
        <v>0</v>
      </c>
      <c r="CC230">
        <f t="shared" si="314"/>
        <v>0</v>
      </c>
      <c r="CD230">
        <f t="shared" si="314"/>
        <v>0</v>
      </c>
      <c r="CE230">
        <f t="shared" si="314"/>
        <v>0</v>
      </c>
      <c r="CF230">
        <f t="shared" si="314"/>
        <v>0</v>
      </c>
      <c r="CG230">
        <f t="shared" si="314"/>
        <v>0</v>
      </c>
      <c r="CH230">
        <f t="shared" si="314"/>
        <v>0</v>
      </c>
      <c r="CI230">
        <f t="shared" si="314"/>
        <v>0</v>
      </c>
      <c r="CJ230">
        <f t="shared" si="314"/>
        <v>0</v>
      </c>
      <c r="CK230">
        <f t="shared" si="314"/>
        <v>0</v>
      </c>
      <c r="CL230">
        <f t="shared" si="314"/>
        <v>0</v>
      </c>
      <c r="CM230">
        <f t="shared" si="314"/>
        <v>0</v>
      </c>
      <c r="CN230">
        <f t="shared" si="314"/>
        <v>0</v>
      </c>
      <c r="CO230">
        <f t="shared" si="314"/>
        <v>0</v>
      </c>
      <c r="CP230">
        <f t="shared" si="314"/>
        <v>0</v>
      </c>
      <c r="CQ230">
        <f t="shared" si="314"/>
        <v>0</v>
      </c>
      <c r="CR230">
        <f t="shared" si="314"/>
        <v>0</v>
      </c>
      <c r="CS230">
        <f t="shared" ref="CS230:DH230" si="315">CS81</f>
        <v>0</v>
      </c>
      <c r="CT230">
        <f t="shared" si="315"/>
        <v>0</v>
      </c>
      <c r="CU230">
        <f t="shared" si="315"/>
        <v>0</v>
      </c>
      <c r="CV230">
        <f t="shared" si="315"/>
        <v>0</v>
      </c>
      <c r="CW230">
        <f t="shared" si="315"/>
        <v>0</v>
      </c>
      <c r="CX230">
        <f t="shared" si="315"/>
        <v>0</v>
      </c>
      <c r="CY230">
        <f t="shared" si="315"/>
        <v>0</v>
      </c>
      <c r="CZ230">
        <f t="shared" si="315"/>
        <v>0</v>
      </c>
      <c r="DA230">
        <f t="shared" si="315"/>
        <v>0</v>
      </c>
      <c r="DB230">
        <f t="shared" si="315"/>
        <v>0</v>
      </c>
      <c r="DC230">
        <f t="shared" si="315"/>
        <v>0</v>
      </c>
      <c r="DD230">
        <f t="shared" si="315"/>
        <v>0</v>
      </c>
      <c r="DE230">
        <f t="shared" si="315"/>
        <v>0</v>
      </c>
      <c r="DF230">
        <f t="shared" si="315"/>
        <v>0</v>
      </c>
      <c r="DG230">
        <f t="shared" si="315"/>
        <v>0</v>
      </c>
      <c r="DH230">
        <f t="shared" si="315"/>
        <v>0</v>
      </c>
    </row>
    <row r="231" spans="1:112">
      <c r="A231">
        <f t="shared" ref="A231:AF231" si="316">A82</f>
        <v>294</v>
      </c>
      <c r="B231" t="str">
        <f t="shared" si="316"/>
        <v>Univ. Indígena Bol. Comun. Intercultl Prod. Tupak Katari</v>
      </c>
      <c r="C231">
        <f t="shared" si="316"/>
        <v>0</v>
      </c>
      <c r="D231">
        <f t="shared" si="316"/>
        <v>0</v>
      </c>
      <c r="E231">
        <f t="shared" si="316"/>
        <v>0</v>
      </c>
      <c r="F231">
        <f t="shared" si="316"/>
        <v>0</v>
      </c>
      <c r="G231">
        <f t="shared" si="316"/>
        <v>0</v>
      </c>
      <c r="H231">
        <f t="shared" si="316"/>
        <v>0</v>
      </c>
      <c r="I231">
        <f t="shared" si="316"/>
        <v>0</v>
      </c>
      <c r="J231">
        <f t="shared" si="316"/>
        <v>2601.6</v>
      </c>
      <c r="K231">
        <f t="shared" si="316"/>
        <v>0</v>
      </c>
      <c r="L231">
        <f t="shared" si="316"/>
        <v>0</v>
      </c>
      <c r="M231">
        <f t="shared" si="316"/>
        <v>0</v>
      </c>
      <c r="N231">
        <f t="shared" si="316"/>
        <v>0</v>
      </c>
      <c r="O231">
        <f t="shared" si="316"/>
        <v>0</v>
      </c>
      <c r="P231">
        <f t="shared" si="316"/>
        <v>0</v>
      </c>
      <c r="Q231">
        <f t="shared" si="316"/>
        <v>0</v>
      </c>
      <c r="R231">
        <f t="shared" si="316"/>
        <v>0</v>
      </c>
      <c r="S231">
        <f t="shared" si="316"/>
        <v>0</v>
      </c>
      <c r="T231">
        <f t="shared" si="316"/>
        <v>0</v>
      </c>
      <c r="U231">
        <f t="shared" si="316"/>
        <v>0</v>
      </c>
      <c r="V231">
        <f t="shared" si="316"/>
        <v>0</v>
      </c>
      <c r="W231">
        <f t="shared" si="316"/>
        <v>0</v>
      </c>
      <c r="X231">
        <f t="shared" si="316"/>
        <v>0</v>
      </c>
      <c r="Y231">
        <f t="shared" si="316"/>
        <v>0</v>
      </c>
      <c r="Z231">
        <f t="shared" si="316"/>
        <v>0</v>
      </c>
      <c r="AA231">
        <f t="shared" si="316"/>
        <v>0</v>
      </c>
      <c r="AB231">
        <f t="shared" si="316"/>
        <v>0</v>
      </c>
      <c r="AC231">
        <f t="shared" si="316"/>
        <v>0</v>
      </c>
      <c r="AD231">
        <f t="shared" si="316"/>
        <v>0</v>
      </c>
      <c r="AE231">
        <f t="shared" si="316"/>
        <v>0</v>
      </c>
      <c r="AF231">
        <f t="shared" si="316"/>
        <v>0</v>
      </c>
      <c r="AG231">
        <f t="shared" ref="AG231:BL231" si="317">AG82</f>
        <v>0</v>
      </c>
      <c r="AH231">
        <f t="shared" si="317"/>
        <v>0</v>
      </c>
      <c r="AI231">
        <f t="shared" si="317"/>
        <v>0</v>
      </c>
      <c r="AJ231">
        <f t="shared" si="317"/>
        <v>0</v>
      </c>
      <c r="AK231">
        <f t="shared" si="317"/>
        <v>0</v>
      </c>
      <c r="AL231">
        <f t="shared" si="317"/>
        <v>0</v>
      </c>
      <c r="AM231">
        <f t="shared" si="317"/>
        <v>0</v>
      </c>
      <c r="AN231">
        <f t="shared" si="317"/>
        <v>0</v>
      </c>
      <c r="AO231">
        <f t="shared" si="317"/>
        <v>0</v>
      </c>
      <c r="AP231">
        <f t="shared" si="317"/>
        <v>0</v>
      </c>
      <c r="AQ231">
        <f t="shared" si="317"/>
        <v>0</v>
      </c>
      <c r="AR231">
        <f t="shared" si="317"/>
        <v>0</v>
      </c>
      <c r="AS231">
        <f t="shared" si="317"/>
        <v>0</v>
      </c>
      <c r="AT231">
        <f t="shared" si="317"/>
        <v>0</v>
      </c>
      <c r="AU231">
        <f t="shared" si="317"/>
        <v>0</v>
      </c>
      <c r="AV231">
        <f t="shared" si="317"/>
        <v>0</v>
      </c>
      <c r="AW231">
        <f t="shared" si="317"/>
        <v>0</v>
      </c>
      <c r="AX231">
        <f t="shared" si="317"/>
        <v>0</v>
      </c>
      <c r="AY231">
        <f t="shared" si="317"/>
        <v>0</v>
      </c>
      <c r="AZ231">
        <f t="shared" si="317"/>
        <v>0</v>
      </c>
      <c r="BA231">
        <f t="shared" si="317"/>
        <v>0</v>
      </c>
      <c r="BB231">
        <f t="shared" si="317"/>
        <v>0</v>
      </c>
      <c r="BC231">
        <f t="shared" si="317"/>
        <v>0</v>
      </c>
      <c r="BD231">
        <f t="shared" si="317"/>
        <v>0</v>
      </c>
      <c r="BE231">
        <f t="shared" si="317"/>
        <v>0</v>
      </c>
      <c r="BF231">
        <f t="shared" si="317"/>
        <v>0</v>
      </c>
      <c r="BG231">
        <f t="shared" si="317"/>
        <v>0</v>
      </c>
      <c r="BH231">
        <f t="shared" si="317"/>
        <v>0</v>
      </c>
      <c r="BI231">
        <f t="shared" si="317"/>
        <v>0</v>
      </c>
      <c r="BJ231">
        <f t="shared" si="317"/>
        <v>0</v>
      </c>
      <c r="BK231">
        <f t="shared" si="317"/>
        <v>0</v>
      </c>
      <c r="BL231">
        <f t="shared" si="317"/>
        <v>0</v>
      </c>
      <c r="BM231">
        <f t="shared" ref="BM231:CR231" si="318">BM82</f>
        <v>0</v>
      </c>
      <c r="BN231">
        <f t="shared" si="318"/>
        <v>0</v>
      </c>
      <c r="BO231">
        <f t="shared" si="318"/>
        <v>0</v>
      </c>
      <c r="BP231">
        <f t="shared" si="318"/>
        <v>0</v>
      </c>
      <c r="BQ231">
        <f t="shared" si="318"/>
        <v>0</v>
      </c>
      <c r="BR231">
        <f t="shared" si="318"/>
        <v>0</v>
      </c>
      <c r="BS231">
        <f t="shared" si="318"/>
        <v>0</v>
      </c>
      <c r="BT231">
        <f t="shared" si="318"/>
        <v>0</v>
      </c>
      <c r="BU231">
        <f t="shared" si="318"/>
        <v>0</v>
      </c>
      <c r="BV231">
        <f t="shared" si="318"/>
        <v>0</v>
      </c>
      <c r="BW231">
        <f t="shared" si="318"/>
        <v>0</v>
      </c>
      <c r="BX231">
        <f t="shared" si="318"/>
        <v>0</v>
      </c>
      <c r="BY231">
        <f t="shared" si="318"/>
        <v>0</v>
      </c>
      <c r="BZ231">
        <f t="shared" si="318"/>
        <v>0</v>
      </c>
      <c r="CA231">
        <f t="shared" si="318"/>
        <v>0</v>
      </c>
      <c r="CB231">
        <f t="shared" si="318"/>
        <v>0</v>
      </c>
      <c r="CC231">
        <f t="shared" si="318"/>
        <v>0</v>
      </c>
      <c r="CD231">
        <f t="shared" si="318"/>
        <v>0</v>
      </c>
      <c r="CE231">
        <f t="shared" si="318"/>
        <v>0</v>
      </c>
      <c r="CF231">
        <f t="shared" si="318"/>
        <v>0</v>
      </c>
      <c r="CG231">
        <f t="shared" si="318"/>
        <v>0</v>
      </c>
      <c r="CH231">
        <f t="shared" si="318"/>
        <v>0</v>
      </c>
      <c r="CI231">
        <f t="shared" si="318"/>
        <v>0</v>
      </c>
      <c r="CJ231">
        <f t="shared" si="318"/>
        <v>0</v>
      </c>
      <c r="CK231">
        <f t="shared" si="318"/>
        <v>0</v>
      </c>
      <c r="CL231">
        <f t="shared" si="318"/>
        <v>0</v>
      </c>
      <c r="CM231">
        <f t="shared" si="318"/>
        <v>0</v>
      </c>
      <c r="CN231">
        <f t="shared" si="318"/>
        <v>0</v>
      </c>
      <c r="CO231">
        <f t="shared" si="318"/>
        <v>0</v>
      </c>
      <c r="CP231">
        <f t="shared" si="318"/>
        <v>0</v>
      </c>
      <c r="CQ231">
        <f t="shared" si="318"/>
        <v>0</v>
      </c>
      <c r="CR231">
        <f t="shared" si="318"/>
        <v>0</v>
      </c>
      <c r="CS231">
        <f t="shared" ref="CS231:DH231" si="319">CS82</f>
        <v>0</v>
      </c>
      <c r="CT231">
        <f t="shared" si="319"/>
        <v>0</v>
      </c>
      <c r="CU231">
        <f t="shared" si="319"/>
        <v>0</v>
      </c>
      <c r="CV231">
        <f t="shared" si="319"/>
        <v>0</v>
      </c>
      <c r="CW231">
        <f t="shared" si="319"/>
        <v>0</v>
      </c>
      <c r="CX231">
        <f t="shared" si="319"/>
        <v>0</v>
      </c>
      <c r="CY231">
        <f t="shared" si="319"/>
        <v>0</v>
      </c>
      <c r="CZ231">
        <f t="shared" si="319"/>
        <v>0</v>
      </c>
      <c r="DA231">
        <f t="shared" si="319"/>
        <v>0</v>
      </c>
      <c r="DB231">
        <f t="shared" si="319"/>
        <v>0</v>
      </c>
      <c r="DC231">
        <f t="shared" si="319"/>
        <v>0</v>
      </c>
      <c r="DD231">
        <f t="shared" si="319"/>
        <v>0</v>
      </c>
      <c r="DE231">
        <f t="shared" si="319"/>
        <v>0</v>
      </c>
      <c r="DF231">
        <f t="shared" si="319"/>
        <v>0</v>
      </c>
      <c r="DG231">
        <f t="shared" si="319"/>
        <v>0</v>
      </c>
      <c r="DH231">
        <f t="shared" si="319"/>
        <v>0</v>
      </c>
    </row>
    <row r="232" spans="1:112">
      <c r="A232">
        <f t="shared" ref="A232:AF232" si="320">A83</f>
        <v>683</v>
      </c>
      <c r="B232" t="str">
        <f t="shared" si="320"/>
        <v>Procuraduria General del Estado</v>
      </c>
      <c r="C232">
        <f t="shared" si="320"/>
        <v>0</v>
      </c>
      <c r="D232">
        <f t="shared" si="320"/>
        <v>0</v>
      </c>
      <c r="E232">
        <f t="shared" si="320"/>
        <v>0</v>
      </c>
      <c r="F232">
        <f t="shared" si="320"/>
        <v>0</v>
      </c>
      <c r="G232">
        <f t="shared" si="320"/>
        <v>0</v>
      </c>
      <c r="H232">
        <f t="shared" si="320"/>
        <v>0</v>
      </c>
      <c r="I232">
        <f t="shared" si="320"/>
        <v>0</v>
      </c>
      <c r="J232">
        <f t="shared" si="320"/>
        <v>4373.82</v>
      </c>
      <c r="K232">
        <f t="shared" si="320"/>
        <v>0</v>
      </c>
      <c r="L232">
        <f t="shared" si="320"/>
        <v>0</v>
      </c>
      <c r="M232">
        <f t="shared" si="320"/>
        <v>0</v>
      </c>
      <c r="N232">
        <f t="shared" si="320"/>
        <v>0</v>
      </c>
      <c r="O232">
        <f t="shared" si="320"/>
        <v>0</v>
      </c>
      <c r="P232">
        <f t="shared" si="320"/>
        <v>0</v>
      </c>
      <c r="Q232">
        <f t="shared" si="320"/>
        <v>0</v>
      </c>
      <c r="R232">
        <f t="shared" si="320"/>
        <v>0</v>
      </c>
      <c r="S232">
        <f t="shared" si="320"/>
        <v>0</v>
      </c>
      <c r="T232">
        <f t="shared" si="320"/>
        <v>0</v>
      </c>
      <c r="U232">
        <f t="shared" si="320"/>
        <v>0</v>
      </c>
      <c r="V232">
        <f t="shared" si="320"/>
        <v>0</v>
      </c>
      <c r="W232">
        <f t="shared" si="320"/>
        <v>0</v>
      </c>
      <c r="X232">
        <f t="shared" si="320"/>
        <v>0</v>
      </c>
      <c r="Y232">
        <f t="shared" si="320"/>
        <v>0</v>
      </c>
      <c r="Z232">
        <f t="shared" si="320"/>
        <v>0</v>
      </c>
      <c r="AA232">
        <f t="shared" si="320"/>
        <v>0</v>
      </c>
      <c r="AB232">
        <f t="shared" si="320"/>
        <v>0</v>
      </c>
      <c r="AC232">
        <f t="shared" si="320"/>
        <v>0</v>
      </c>
      <c r="AD232">
        <f t="shared" si="320"/>
        <v>0</v>
      </c>
      <c r="AE232">
        <f t="shared" si="320"/>
        <v>0</v>
      </c>
      <c r="AF232">
        <f t="shared" si="320"/>
        <v>0</v>
      </c>
      <c r="AG232">
        <f t="shared" ref="AG232:BL232" si="321">AG83</f>
        <v>0</v>
      </c>
      <c r="AH232">
        <f t="shared" si="321"/>
        <v>0</v>
      </c>
      <c r="AI232">
        <f t="shared" si="321"/>
        <v>0</v>
      </c>
      <c r="AJ232">
        <f t="shared" si="321"/>
        <v>0</v>
      </c>
      <c r="AK232">
        <f t="shared" si="321"/>
        <v>0</v>
      </c>
      <c r="AL232">
        <f t="shared" si="321"/>
        <v>0</v>
      </c>
      <c r="AM232">
        <f t="shared" si="321"/>
        <v>0</v>
      </c>
      <c r="AN232">
        <f t="shared" si="321"/>
        <v>0</v>
      </c>
      <c r="AO232">
        <f t="shared" si="321"/>
        <v>0</v>
      </c>
      <c r="AP232">
        <f t="shared" si="321"/>
        <v>0</v>
      </c>
      <c r="AQ232">
        <f t="shared" si="321"/>
        <v>0</v>
      </c>
      <c r="AR232">
        <f t="shared" si="321"/>
        <v>0</v>
      </c>
      <c r="AS232">
        <f t="shared" si="321"/>
        <v>0</v>
      </c>
      <c r="AT232">
        <f t="shared" si="321"/>
        <v>0</v>
      </c>
      <c r="AU232">
        <f t="shared" si="321"/>
        <v>0</v>
      </c>
      <c r="AV232">
        <f t="shared" si="321"/>
        <v>0</v>
      </c>
      <c r="AW232">
        <f t="shared" si="321"/>
        <v>0</v>
      </c>
      <c r="AX232">
        <f t="shared" si="321"/>
        <v>0</v>
      </c>
      <c r="AY232">
        <f t="shared" si="321"/>
        <v>0</v>
      </c>
      <c r="AZ232">
        <f t="shared" si="321"/>
        <v>0</v>
      </c>
      <c r="BA232">
        <f t="shared" si="321"/>
        <v>0</v>
      </c>
      <c r="BB232">
        <f t="shared" si="321"/>
        <v>0</v>
      </c>
      <c r="BC232">
        <f t="shared" si="321"/>
        <v>0</v>
      </c>
      <c r="BD232">
        <f t="shared" si="321"/>
        <v>0</v>
      </c>
      <c r="BE232">
        <f t="shared" si="321"/>
        <v>0</v>
      </c>
      <c r="BF232">
        <f t="shared" si="321"/>
        <v>0</v>
      </c>
      <c r="BG232">
        <f t="shared" si="321"/>
        <v>0</v>
      </c>
      <c r="BH232">
        <f t="shared" si="321"/>
        <v>0</v>
      </c>
      <c r="BI232">
        <f t="shared" si="321"/>
        <v>0</v>
      </c>
      <c r="BJ232">
        <f t="shared" si="321"/>
        <v>0</v>
      </c>
      <c r="BK232">
        <f t="shared" si="321"/>
        <v>0</v>
      </c>
      <c r="BL232">
        <f t="shared" si="321"/>
        <v>0</v>
      </c>
      <c r="BM232">
        <f t="shared" ref="BM232:CR232" si="322">BM83</f>
        <v>0</v>
      </c>
      <c r="BN232">
        <f t="shared" si="322"/>
        <v>0</v>
      </c>
      <c r="BO232">
        <f t="shared" si="322"/>
        <v>0</v>
      </c>
      <c r="BP232">
        <f t="shared" si="322"/>
        <v>0</v>
      </c>
      <c r="BQ232">
        <f t="shared" si="322"/>
        <v>0</v>
      </c>
      <c r="BR232">
        <f t="shared" si="322"/>
        <v>0</v>
      </c>
      <c r="BS232">
        <f t="shared" si="322"/>
        <v>0</v>
      </c>
      <c r="BT232">
        <f t="shared" si="322"/>
        <v>0</v>
      </c>
      <c r="BU232">
        <f t="shared" si="322"/>
        <v>0</v>
      </c>
      <c r="BV232">
        <f t="shared" si="322"/>
        <v>0</v>
      </c>
      <c r="BW232">
        <f t="shared" si="322"/>
        <v>0</v>
      </c>
      <c r="BX232">
        <f t="shared" si="322"/>
        <v>0</v>
      </c>
      <c r="BY232">
        <f t="shared" si="322"/>
        <v>0</v>
      </c>
      <c r="BZ232">
        <f t="shared" si="322"/>
        <v>0</v>
      </c>
      <c r="CA232">
        <f t="shared" si="322"/>
        <v>0</v>
      </c>
      <c r="CB232">
        <f t="shared" si="322"/>
        <v>0</v>
      </c>
      <c r="CC232">
        <f t="shared" si="322"/>
        <v>0</v>
      </c>
      <c r="CD232">
        <f t="shared" si="322"/>
        <v>0</v>
      </c>
      <c r="CE232">
        <f t="shared" si="322"/>
        <v>0</v>
      </c>
      <c r="CF232">
        <f t="shared" si="322"/>
        <v>0</v>
      </c>
      <c r="CG232">
        <f t="shared" si="322"/>
        <v>0</v>
      </c>
      <c r="CH232">
        <f t="shared" si="322"/>
        <v>0</v>
      </c>
      <c r="CI232">
        <f t="shared" si="322"/>
        <v>0</v>
      </c>
      <c r="CJ232">
        <f t="shared" si="322"/>
        <v>0</v>
      </c>
      <c r="CK232">
        <f t="shared" si="322"/>
        <v>0</v>
      </c>
      <c r="CL232">
        <f t="shared" si="322"/>
        <v>0</v>
      </c>
      <c r="CM232">
        <f t="shared" si="322"/>
        <v>0</v>
      </c>
      <c r="CN232">
        <f t="shared" si="322"/>
        <v>0</v>
      </c>
      <c r="CO232">
        <f t="shared" si="322"/>
        <v>0</v>
      </c>
      <c r="CP232">
        <f t="shared" si="322"/>
        <v>0</v>
      </c>
      <c r="CQ232">
        <f t="shared" si="322"/>
        <v>0</v>
      </c>
      <c r="CR232">
        <f t="shared" si="322"/>
        <v>0</v>
      </c>
      <c r="CS232">
        <f t="shared" ref="CS232:DH232" si="323">CS83</f>
        <v>0</v>
      </c>
      <c r="CT232">
        <f t="shared" si="323"/>
        <v>0</v>
      </c>
      <c r="CU232">
        <f t="shared" si="323"/>
        <v>0</v>
      </c>
      <c r="CV232">
        <f t="shared" si="323"/>
        <v>0</v>
      </c>
      <c r="CW232">
        <f t="shared" si="323"/>
        <v>0</v>
      </c>
      <c r="CX232">
        <f t="shared" si="323"/>
        <v>0</v>
      </c>
      <c r="CY232">
        <f t="shared" si="323"/>
        <v>0</v>
      </c>
      <c r="CZ232">
        <f t="shared" si="323"/>
        <v>0</v>
      </c>
      <c r="DA232">
        <f t="shared" si="323"/>
        <v>0</v>
      </c>
      <c r="DB232">
        <f t="shared" si="323"/>
        <v>0</v>
      </c>
      <c r="DC232">
        <f t="shared" si="323"/>
        <v>0</v>
      </c>
      <c r="DD232">
        <f t="shared" si="323"/>
        <v>0</v>
      </c>
      <c r="DE232">
        <f t="shared" si="323"/>
        <v>0</v>
      </c>
      <c r="DF232">
        <f t="shared" si="323"/>
        <v>0</v>
      </c>
      <c r="DG232">
        <f t="shared" si="323"/>
        <v>0</v>
      </c>
      <c r="DH232">
        <f t="shared" si="323"/>
        <v>0</v>
      </c>
    </row>
    <row r="233" spans="1:112">
      <c r="A233">
        <f t="shared" ref="A233:AF233" si="324">A84</f>
        <v>596</v>
      </c>
      <c r="B233" t="str">
        <f t="shared" si="324"/>
        <v xml:space="preserve">Empresa Pública Transporte Aéreo Militar </v>
      </c>
      <c r="C233">
        <f t="shared" si="324"/>
        <v>0</v>
      </c>
      <c r="D233">
        <f t="shared" si="324"/>
        <v>0</v>
      </c>
      <c r="E233">
        <f t="shared" si="324"/>
        <v>0</v>
      </c>
      <c r="F233">
        <f t="shared" si="324"/>
        <v>0</v>
      </c>
      <c r="G233">
        <f t="shared" si="324"/>
        <v>0</v>
      </c>
      <c r="H233">
        <f t="shared" si="324"/>
        <v>0</v>
      </c>
      <c r="I233">
        <f t="shared" si="324"/>
        <v>0</v>
      </c>
      <c r="J233">
        <f t="shared" si="324"/>
        <v>163732.44</v>
      </c>
      <c r="K233">
        <f t="shared" si="324"/>
        <v>0</v>
      </c>
      <c r="L233">
        <f t="shared" si="324"/>
        <v>0</v>
      </c>
      <c r="M233">
        <f t="shared" si="324"/>
        <v>0</v>
      </c>
      <c r="N233">
        <f t="shared" si="324"/>
        <v>0</v>
      </c>
      <c r="O233">
        <f t="shared" si="324"/>
        <v>0</v>
      </c>
      <c r="P233">
        <f t="shared" si="324"/>
        <v>0</v>
      </c>
      <c r="Q233">
        <f t="shared" si="324"/>
        <v>0</v>
      </c>
      <c r="R233">
        <f t="shared" si="324"/>
        <v>0</v>
      </c>
      <c r="S233">
        <f t="shared" si="324"/>
        <v>0</v>
      </c>
      <c r="T233">
        <f t="shared" si="324"/>
        <v>0</v>
      </c>
      <c r="U233">
        <f t="shared" si="324"/>
        <v>0</v>
      </c>
      <c r="V233">
        <f t="shared" si="324"/>
        <v>0</v>
      </c>
      <c r="W233">
        <f t="shared" si="324"/>
        <v>0</v>
      </c>
      <c r="X233">
        <f t="shared" si="324"/>
        <v>0</v>
      </c>
      <c r="Y233">
        <f t="shared" si="324"/>
        <v>0</v>
      </c>
      <c r="Z233">
        <f t="shared" si="324"/>
        <v>0</v>
      </c>
      <c r="AA233">
        <f t="shared" si="324"/>
        <v>0</v>
      </c>
      <c r="AB233">
        <f t="shared" si="324"/>
        <v>0</v>
      </c>
      <c r="AC233">
        <f t="shared" si="324"/>
        <v>0</v>
      </c>
      <c r="AD233">
        <f t="shared" si="324"/>
        <v>0</v>
      </c>
      <c r="AE233">
        <f t="shared" si="324"/>
        <v>0</v>
      </c>
      <c r="AF233">
        <f t="shared" si="324"/>
        <v>0</v>
      </c>
      <c r="AG233">
        <f t="shared" ref="AG233:BL233" si="325">AG84</f>
        <v>0</v>
      </c>
      <c r="AH233">
        <f t="shared" si="325"/>
        <v>0</v>
      </c>
      <c r="AI233">
        <f t="shared" si="325"/>
        <v>0</v>
      </c>
      <c r="AJ233">
        <f t="shared" si="325"/>
        <v>0</v>
      </c>
      <c r="AK233">
        <f t="shared" si="325"/>
        <v>0</v>
      </c>
      <c r="AL233">
        <f t="shared" si="325"/>
        <v>0</v>
      </c>
      <c r="AM233">
        <f t="shared" si="325"/>
        <v>0</v>
      </c>
      <c r="AN233">
        <f t="shared" si="325"/>
        <v>0</v>
      </c>
      <c r="AO233">
        <f t="shared" si="325"/>
        <v>0</v>
      </c>
      <c r="AP233">
        <f t="shared" si="325"/>
        <v>0</v>
      </c>
      <c r="AQ233">
        <f t="shared" si="325"/>
        <v>0</v>
      </c>
      <c r="AR233">
        <f t="shared" si="325"/>
        <v>0</v>
      </c>
      <c r="AS233">
        <f t="shared" si="325"/>
        <v>0</v>
      </c>
      <c r="AT233">
        <f t="shared" si="325"/>
        <v>0</v>
      </c>
      <c r="AU233">
        <f t="shared" si="325"/>
        <v>0</v>
      </c>
      <c r="AV233">
        <f t="shared" si="325"/>
        <v>0</v>
      </c>
      <c r="AW233">
        <f t="shared" si="325"/>
        <v>0</v>
      </c>
      <c r="AX233">
        <f t="shared" si="325"/>
        <v>0</v>
      </c>
      <c r="AY233">
        <f t="shared" si="325"/>
        <v>0</v>
      </c>
      <c r="AZ233">
        <f t="shared" si="325"/>
        <v>0</v>
      </c>
      <c r="BA233">
        <f t="shared" si="325"/>
        <v>0</v>
      </c>
      <c r="BB233">
        <f t="shared" si="325"/>
        <v>0</v>
      </c>
      <c r="BC233">
        <f t="shared" si="325"/>
        <v>0</v>
      </c>
      <c r="BD233">
        <f t="shared" si="325"/>
        <v>0</v>
      </c>
      <c r="BE233">
        <f t="shared" si="325"/>
        <v>0</v>
      </c>
      <c r="BF233">
        <f t="shared" si="325"/>
        <v>0</v>
      </c>
      <c r="BG233">
        <f t="shared" si="325"/>
        <v>0</v>
      </c>
      <c r="BH233">
        <f t="shared" si="325"/>
        <v>0</v>
      </c>
      <c r="BI233">
        <f t="shared" si="325"/>
        <v>0</v>
      </c>
      <c r="BJ233">
        <f t="shared" si="325"/>
        <v>0</v>
      </c>
      <c r="BK233">
        <f t="shared" si="325"/>
        <v>0</v>
      </c>
      <c r="BL233">
        <f t="shared" si="325"/>
        <v>0</v>
      </c>
      <c r="BM233">
        <f t="shared" ref="BM233:CR233" si="326">BM84</f>
        <v>0</v>
      </c>
      <c r="BN233">
        <f t="shared" si="326"/>
        <v>0</v>
      </c>
      <c r="BO233">
        <f t="shared" si="326"/>
        <v>0</v>
      </c>
      <c r="BP233">
        <f t="shared" si="326"/>
        <v>0</v>
      </c>
      <c r="BQ233">
        <f t="shared" si="326"/>
        <v>0</v>
      </c>
      <c r="BR233">
        <f t="shared" si="326"/>
        <v>0</v>
      </c>
      <c r="BS233">
        <f t="shared" si="326"/>
        <v>0</v>
      </c>
      <c r="BT233">
        <f t="shared" si="326"/>
        <v>0</v>
      </c>
      <c r="BU233">
        <f t="shared" si="326"/>
        <v>0</v>
      </c>
      <c r="BV233">
        <f t="shared" si="326"/>
        <v>0</v>
      </c>
      <c r="BW233">
        <f t="shared" si="326"/>
        <v>0</v>
      </c>
      <c r="BX233">
        <f t="shared" si="326"/>
        <v>0</v>
      </c>
      <c r="BY233">
        <f t="shared" si="326"/>
        <v>0</v>
      </c>
      <c r="BZ233">
        <f t="shared" si="326"/>
        <v>0</v>
      </c>
      <c r="CA233">
        <f t="shared" si="326"/>
        <v>0</v>
      </c>
      <c r="CB233">
        <f t="shared" si="326"/>
        <v>0</v>
      </c>
      <c r="CC233">
        <f t="shared" si="326"/>
        <v>0</v>
      </c>
      <c r="CD233">
        <f t="shared" si="326"/>
        <v>0</v>
      </c>
      <c r="CE233">
        <f t="shared" si="326"/>
        <v>0</v>
      </c>
      <c r="CF233">
        <f t="shared" si="326"/>
        <v>0</v>
      </c>
      <c r="CG233">
        <f t="shared" si="326"/>
        <v>0</v>
      </c>
      <c r="CH233">
        <f t="shared" si="326"/>
        <v>0</v>
      </c>
      <c r="CI233">
        <f t="shared" si="326"/>
        <v>0</v>
      </c>
      <c r="CJ233">
        <f t="shared" si="326"/>
        <v>0</v>
      </c>
      <c r="CK233">
        <f t="shared" si="326"/>
        <v>0</v>
      </c>
      <c r="CL233">
        <f t="shared" si="326"/>
        <v>0</v>
      </c>
      <c r="CM233">
        <f t="shared" si="326"/>
        <v>0</v>
      </c>
      <c r="CN233">
        <f t="shared" si="326"/>
        <v>0</v>
      </c>
      <c r="CO233">
        <f t="shared" si="326"/>
        <v>0</v>
      </c>
      <c r="CP233">
        <f t="shared" si="326"/>
        <v>0</v>
      </c>
      <c r="CQ233">
        <f t="shared" si="326"/>
        <v>0</v>
      </c>
      <c r="CR233">
        <f t="shared" si="326"/>
        <v>0</v>
      </c>
      <c r="CS233">
        <f t="shared" ref="CS233:DH233" si="327">CS84</f>
        <v>0</v>
      </c>
      <c r="CT233">
        <f t="shared" si="327"/>
        <v>0</v>
      </c>
      <c r="CU233">
        <f t="shared" si="327"/>
        <v>0</v>
      </c>
      <c r="CV233">
        <f t="shared" si="327"/>
        <v>0</v>
      </c>
      <c r="CW233">
        <f t="shared" si="327"/>
        <v>0</v>
      </c>
      <c r="CX233">
        <f t="shared" si="327"/>
        <v>0</v>
      </c>
      <c r="CY233">
        <f t="shared" si="327"/>
        <v>0</v>
      </c>
      <c r="CZ233">
        <f t="shared" si="327"/>
        <v>0</v>
      </c>
      <c r="DA233">
        <f t="shared" si="327"/>
        <v>0</v>
      </c>
      <c r="DB233">
        <f t="shared" si="327"/>
        <v>0</v>
      </c>
      <c r="DC233">
        <f t="shared" si="327"/>
        <v>0</v>
      </c>
      <c r="DD233">
        <f t="shared" si="327"/>
        <v>0</v>
      </c>
      <c r="DE233">
        <f t="shared" si="327"/>
        <v>0</v>
      </c>
      <c r="DF233">
        <f t="shared" si="327"/>
        <v>0</v>
      </c>
      <c r="DG233">
        <f t="shared" si="327"/>
        <v>0</v>
      </c>
      <c r="DH233">
        <f t="shared" si="327"/>
        <v>0</v>
      </c>
    </row>
    <row r="234" spans="1:112">
      <c r="A234">
        <f t="shared" ref="A234:AF234" si="328">A85</f>
        <v>312</v>
      </c>
      <c r="B234" t="str">
        <f t="shared" si="328"/>
        <v>Autoridad de Fiscalizac. y Control Soc de Bosques y Tierras</v>
      </c>
      <c r="C234">
        <f t="shared" si="328"/>
        <v>0</v>
      </c>
      <c r="D234">
        <f t="shared" si="328"/>
        <v>0</v>
      </c>
      <c r="E234">
        <f t="shared" si="328"/>
        <v>0</v>
      </c>
      <c r="F234">
        <f t="shared" si="328"/>
        <v>0</v>
      </c>
      <c r="G234">
        <f t="shared" si="328"/>
        <v>0</v>
      </c>
      <c r="H234">
        <f t="shared" si="328"/>
        <v>0</v>
      </c>
      <c r="I234">
        <f t="shared" si="328"/>
        <v>0</v>
      </c>
      <c r="J234">
        <f t="shared" si="328"/>
        <v>2379.4</v>
      </c>
      <c r="K234">
        <f t="shared" si="328"/>
        <v>0</v>
      </c>
      <c r="L234">
        <f t="shared" si="328"/>
        <v>0</v>
      </c>
      <c r="M234">
        <f t="shared" si="328"/>
        <v>0</v>
      </c>
      <c r="N234">
        <f t="shared" si="328"/>
        <v>0</v>
      </c>
      <c r="O234">
        <f t="shared" si="328"/>
        <v>0</v>
      </c>
      <c r="P234">
        <f t="shared" si="328"/>
        <v>0</v>
      </c>
      <c r="Q234">
        <f t="shared" si="328"/>
        <v>0</v>
      </c>
      <c r="R234">
        <f t="shared" si="328"/>
        <v>0</v>
      </c>
      <c r="S234">
        <f t="shared" si="328"/>
        <v>0</v>
      </c>
      <c r="T234">
        <f t="shared" si="328"/>
        <v>0</v>
      </c>
      <c r="U234">
        <f t="shared" si="328"/>
        <v>0</v>
      </c>
      <c r="V234">
        <f t="shared" si="328"/>
        <v>0</v>
      </c>
      <c r="W234">
        <f t="shared" si="328"/>
        <v>0</v>
      </c>
      <c r="X234">
        <f t="shared" si="328"/>
        <v>0</v>
      </c>
      <c r="Y234">
        <f t="shared" si="328"/>
        <v>0</v>
      </c>
      <c r="Z234">
        <f t="shared" si="328"/>
        <v>0</v>
      </c>
      <c r="AA234">
        <f t="shared" si="328"/>
        <v>0</v>
      </c>
      <c r="AB234">
        <f t="shared" si="328"/>
        <v>0</v>
      </c>
      <c r="AC234">
        <f t="shared" si="328"/>
        <v>0</v>
      </c>
      <c r="AD234">
        <f t="shared" si="328"/>
        <v>0</v>
      </c>
      <c r="AE234">
        <f t="shared" si="328"/>
        <v>0</v>
      </c>
      <c r="AF234">
        <f t="shared" si="328"/>
        <v>0</v>
      </c>
      <c r="AG234">
        <f t="shared" ref="AG234:BL234" si="329">AG85</f>
        <v>0</v>
      </c>
      <c r="AH234">
        <f t="shared" si="329"/>
        <v>0</v>
      </c>
      <c r="AI234">
        <f t="shared" si="329"/>
        <v>0</v>
      </c>
      <c r="AJ234">
        <f t="shared" si="329"/>
        <v>0</v>
      </c>
      <c r="AK234">
        <f t="shared" si="329"/>
        <v>0</v>
      </c>
      <c r="AL234">
        <f t="shared" si="329"/>
        <v>0</v>
      </c>
      <c r="AM234">
        <f t="shared" si="329"/>
        <v>0</v>
      </c>
      <c r="AN234">
        <f t="shared" si="329"/>
        <v>0</v>
      </c>
      <c r="AO234">
        <f t="shared" si="329"/>
        <v>0</v>
      </c>
      <c r="AP234">
        <f t="shared" si="329"/>
        <v>0</v>
      </c>
      <c r="AQ234">
        <f t="shared" si="329"/>
        <v>0</v>
      </c>
      <c r="AR234">
        <f t="shared" si="329"/>
        <v>0</v>
      </c>
      <c r="AS234">
        <f t="shared" si="329"/>
        <v>0</v>
      </c>
      <c r="AT234">
        <f t="shared" si="329"/>
        <v>0</v>
      </c>
      <c r="AU234">
        <f t="shared" si="329"/>
        <v>0</v>
      </c>
      <c r="AV234">
        <f t="shared" si="329"/>
        <v>0</v>
      </c>
      <c r="AW234">
        <f t="shared" si="329"/>
        <v>0</v>
      </c>
      <c r="AX234">
        <f t="shared" si="329"/>
        <v>0</v>
      </c>
      <c r="AY234">
        <f t="shared" si="329"/>
        <v>0</v>
      </c>
      <c r="AZ234">
        <f t="shared" si="329"/>
        <v>0</v>
      </c>
      <c r="BA234">
        <f t="shared" si="329"/>
        <v>0</v>
      </c>
      <c r="BB234">
        <f t="shared" si="329"/>
        <v>0</v>
      </c>
      <c r="BC234">
        <f t="shared" si="329"/>
        <v>0</v>
      </c>
      <c r="BD234">
        <f t="shared" si="329"/>
        <v>0</v>
      </c>
      <c r="BE234">
        <f t="shared" si="329"/>
        <v>0</v>
      </c>
      <c r="BF234">
        <f t="shared" si="329"/>
        <v>0</v>
      </c>
      <c r="BG234">
        <f t="shared" si="329"/>
        <v>0</v>
      </c>
      <c r="BH234">
        <f t="shared" si="329"/>
        <v>0</v>
      </c>
      <c r="BI234">
        <f t="shared" si="329"/>
        <v>0</v>
      </c>
      <c r="BJ234">
        <f t="shared" si="329"/>
        <v>0</v>
      </c>
      <c r="BK234">
        <f t="shared" si="329"/>
        <v>0</v>
      </c>
      <c r="BL234">
        <f t="shared" si="329"/>
        <v>0</v>
      </c>
      <c r="BM234">
        <f t="shared" ref="BM234:CR234" si="330">BM85</f>
        <v>0</v>
      </c>
      <c r="BN234">
        <f t="shared" si="330"/>
        <v>0</v>
      </c>
      <c r="BO234">
        <f t="shared" si="330"/>
        <v>0</v>
      </c>
      <c r="BP234">
        <f t="shared" si="330"/>
        <v>0</v>
      </c>
      <c r="BQ234">
        <f t="shared" si="330"/>
        <v>0</v>
      </c>
      <c r="BR234">
        <f t="shared" si="330"/>
        <v>0</v>
      </c>
      <c r="BS234">
        <f t="shared" si="330"/>
        <v>0</v>
      </c>
      <c r="BT234">
        <f t="shared" si="330"/>
        <v>0</v>
      </c>
      <c r="BU234">
        <f t="shared" si="330"/>
        <v>0</v>
      </c>
      <c r="BV234">
        <f t="shared" si="330"/>
        <v>0</v>
      </c>
      <c r="BW234">
        <f t="shared" si="330"/>
        <v>0</v>
      </c>
      <c r="BX234">
        <f t="shared" si="330"/>
        <v>0</v>
      </c>
      <c r="BY234">
        <f t="shared" si="330"/>
        <v>0</v>
      </c>
      <c r="BZ234">
        <f t="shared" si="330"/>
        <v>0</v>
      </c>
      <c r="CA234">
        <f t="shared" si="330"/>
        <v>0</v>
      </c>
      <c r="CB234">
        <f t="shared" si="330"/>
        <v>0</v>
      </c>
      <c r="CC234">
        <f t="shared" si="330"/>
        <v>0</v>
      </c>
      <c r="CD234">
        <f t="shared" si="330"/>
        <v>0</v>
      </c>
      <c r="CE234">
        <f t="shared" si="330"/>
        <v>0</v>
      </c>
      <c r="CF234">
        <f t="shared" si="330"/>
        <v>0</v>
      </c>
      <c r="CG234">
        <f t="shared" si="330"/>
        <v>0</v>
      </c>
      <c r="CH234">
        <f t="shared" si="330"/>
        <v>0</v>
      </c>
      <c r="CI234">
        <f t="shared" si="330"/>
        <v>0</v>
      </c>
      <c r="CJ234">
        <f t="shared" si="330"/>
        <v>0</v>
      </c>
      <c r="CK234">
        <f t="shared" si="330"/>
        <v>0</v>
      </c>
      <c r="CL234">
        <f t="shared" si="330"/>
        <v>0</v>
      </c>
      <c r="CM234">
        <f t="shared" si="330"/>
        <v>0</v>
      </c>
      <c r="CN234">
        <f t="shared" si="330"/>
        <v>0</v>
      </c>
      <c r="CO234">
        <f t="shared" si="330"/>
        <v>0</v>
      </c>
      <c r="CP234">
        <f t="shared" si="330"/>
        <v>0</v>
      </c>
      <c r="CQ234">
        <f t="shared" si="330"/>
        <v>0</v>
      </c>
      <c r="CR234">
        <f t="shared" si="330"/>
        <v>0</v>
      </c>
      <c r="CS234">
        <f t="shared" ref="CS234:DH234" si="331">CS85</f>
        <v>0</v>
      </c>
      <c r="CT234">
        <f t="shared" si="331"/>
        <v>0</v>
      </c>
      <c r="CU234">
        <f t="shared" si="331"/>
        <v>0</v>
      </c>
      <c r="CV234">
        <f t="shared" si="331"/>
        <v>0</v>
      </c>
      <c r="CW234">
        <f t="shared" si="331"/>
        <v>0</v>
      </c>
      <c r="CX234">
        <f t="shared" si="331"/>
        <v>0</v>
      </c>
      <c r="CY234">
        <f t="shared" si="331"/>
        <v>0</v>
      </c>
      <c r="CZ234">
        <f t="shared" si="331"/>
        <v>0</v>
      </c>
      <c r="DA234">
        <f t="shared" si="331"/>
        <v>0</v>
      </c>
      <c r="DB234">
        <f t="shared" si="331"/>
        <v>0</v>
      </c>
      <c r="DC234">
        <f t="shared" si="331"/>
        <v>0</v>
      </c>
      <c r="DD234">
        <f t="shared" si="331"/>
        <v>0</v>
      </c>
      <c r="DE234">
        <f t="shared" si="331"/>
        <v>0</v>
      </c>
      <c r="DF234">
        <f t="shared" si="331"/>
        <v>0</v>
      </c>
      <c r="DG234">
        <f t="shared" si="331"/>
        <v>0</v>
      </c>
      <c r="DH234">
        <f t="shared" si="331"/>
        <v>0</v>
      </c>
    </row>
    <row r="235" spans="1:112">
      <c r="A235">
        <f t="shared" ref="A235:AF235" si="332">A86</f>
        <v>385</v>
      </c>
      <c r="B235" t="str">
        <f t="shared" si="332"/>
        <v>Autoridad de Supervisión de la Seguridad Social de Corto Plazo</v>
      </c>
      <c r="C235">
        <f t="shared" si="332"/>
        <v>0</v>
      </c>
      <c r="D235">
        <f t="shared" si="332"/>
        <v>0</v>
      </c>
      <c r="E235">
        <f t="shared" si="332"/>
        <v>0</v>
      </c>
      <c r="F235">
        <f t="shared" si="332"/>
        <v>0</v>
      </c>
      <c r="G235">
        <f t="shared" si="332"/>
        <v>0</v>
      </c>
      <c r="H235">
        <f t="shared" si="332"/>
        <v>0</v>
      </c>
      <c r="I235">
        <f t="shared" si="332"/>
        <v>0</v>
      </c>
      <c r="J235">
        <f t="shared" si="332"/>
        <v>27977.480000000003</v>
      </c>
      <c r="K235">
        <f t="shared" si="332"/>
        <v>0</v>
      </c>
      <c r="L235">
        <f t="shared" si="332"/>
        <v>0</v>
      </c>
      <c r="M235">
        <f t="shared" si="332"/>
        <v>0</v>
      </c>
      <c r="N235">
        <f t="shared" si="332"/>
        <v>0</v>
      </c>
      <c r="O235">
        <f t="shared" si="332"/>
        <v>0</v>
      </c>
      <c r="P235">
        <f t="shared" si="332"/>
        <v>0</v>
      </c>
      <c r="Q235">
        <f t="shared" si="332"/>
        <v>0</v>
      </c>
      <c r="R235">
        <f t="shared" si="332"/>
        <v>0</v>
      </c>
      <c r="S235">
        <f t="shared" si="332"/>
        <v>0</v>
      </c>
      <c r="T235">
        <f t="shared" si="332"/>
        <v>0</v>
      </c>
      <c r="U235">
        <f t="shared" si="332"/>
        <v>0</v>
      </c>
      <c r="V235">
        <f t="shared" si="332"/>
        <v>0</v>
      </c>
      <c r="W235">
        <f t="shared" si="332"/>
        <v>0</v>
      </c>
      <c r="X235">
        <f t="shared" si="332"/>
        <v>0</v>
      </c>
      <c r="Y235">
        <f t="shared" si="332"/>
        <v>0</v>
      </c>
      <c r="Z235">
        <f t="shared" si="332"/>
        <v>0</v>
      </c>
      <c r="AA235">
        <f t="shared" si="332"/>
        <v>0</v>
      </c>
      <c r="AB235">
        <f t="shared" si="332"/>
        <v>0</v>
      </c>
      <c r="AC235">
        <f t="shared" si="332"/>
        <v>0</v>
      </c>
      <c r="AD235">
        <f t="shared" si="332"/>
        <v>0</v>
      </c>
      <c r="AE235">
        <f t="shared" si="332"/>
        <v>0</v>
      </c>
      <c r="AF235">
        <f t="shared" si="332"/>
        <v>0</v>
      </c>
      <c r="AG235">
        <f t="shared" ref="AG235:BL235" si="333">AG86</f>
        <v>0</v>
      </c>
      <c r="AH235">
        <f t="shared" si="333"/>
        <v>0</v>
      </c>
      <c r="AI235">
        <f t="shared" si="333"/>
        <v>0</v>
      </c>
      <c r="AJ235">
        <f t="shared" si="333"/>
        <v>0</v>
      </c>
      <c r="AK235">
        <f t="shared" si="333"/>
        <v>0</v>
      </c>
      <c r="AL235">
        <f t="shared" si="333"/>
        <v>0</v>
      </c>
      <c r="AM235">
        <f t="shared" si="333"/>
        <v>0</v>
      </c>
      <c r="AN235">
        <f t="shared" si="333"/>
        <v>0</v>
      </c>
      <c r="AO235">
        <f t="shared" si="333"/>
        <v>0</v>
      </c>
      <c r="AP235">
        <f t="shared" si="333"/>
        <v>0</v>
      </c>
      <c r="AQ235">
        <f t="shared" si="333"/>
        <v>0</v>
      </c>
      <c r="AR235">
        <f t="shared" si="333"/>
        <v>0</v>
      </c>
      <c r="AS235">
        <f t="shared" si="333"/>
        <v>0</v>
      </c>
      <c r="AT235">
        <f t="shared" si="333"/>
        <v>0</v>
      </c>
      <c r="AU235">
        <f t="shared" si="333"/>
        <v>0</v>
      </c>
      <c r="AV235">
        <f t="shared" si="333"/>
        <v>0</v>
      </c>
      <c r="AW235">
        <f t="shared" si="333"/>
        <v>0</v>
      </c>
      <c r="AX235">
        <f t="shared" si="333"/>
        <v>0</v>
      </c>
      <c r="AY235">
        <f t="shared" si="333"/>
        <v>0</v>
      </c>
      <c r="AZ235">
        <f t="shared" si="333"/>
        <v>0</v>
      </c>
      <c r="BA235">
        <f t="shared" si="333"/>
        <v>0</v>
      </c>
      <c r="BB235">
        <f t="shared" si="333"/>
        <v>0</v>
      </c>
      <c r="BC235">
        <f t="shared" si="333"/>
        <v>0</v>
      </c>
      <c r="BD235">
        <f t="shared" si="333"/>
        <v>0</v>
      </c>
      <c r="BE235">
        <f t="shared" si="333"/>
        <v>0</v>
      </c>
      <c r="BF235">
        <f t="shared" si="333"/>
        <v>0</v>
      </c>
      <c r="BG235">
        <f t="shared" si="333"/>
        <v>0</v>
      </c>
      <c r="BH235">
        <f t="shared" si="333"/>
        <v>0</v>
      </c>
      <c r="BI235">
        <f t="shared" si="333"/>
        <v>0</v>
      </c>
      <c r="BJ235">
        <f t="shared" si="333"/>
        <v>0</v>
      </c>
      <c r="BK235">
        <f t="shared" si="333"/>
        <v>0</v>
      </c>
      <c r="BL235">
        <f t="shared" si="333"/>
        <v>0</v>
      </c>
      <c r="BM235">
        <f t="shared" ref="BM235:CR235" si="334">BM86</f>
        <v>0</v>
      </c>
      <c r="BN235">
        <f t="shared" si="334"/>
        <v>0</v>
      </c>
      <c r="BO235">
        <f t="shared" si="334"/>
        <v>0</v>
      </c>
      <c r="BP235">
        <f t="shared" si="334"/>
        <v>0</v>
      </c>
      <c r="BQ235">
        <f t="shared" si="334"/>
        <v>0</v>
      </c>
      <c r="BR235">
        <f t="shared" si="334"/>
        <v>0</v>
      </c>
      <c r="BS235">
        <f t="shared" si="334"/>
        <v>0</v>
      </c>
      <c r="BT235">
        <f t="shared" si="334"/>
        <v>0</v>
      </c>
      <c r="BU235">
        <f t="shared" si="334"/>
        <v>0</v>
      </c>
      <c r="BV235">
        <f t="shared" si="334"/>
        <v>0</v>
      </c>
      <c r="BW235">
        <f t="shared" si="334"/>
        <v>0</v>
      </c>
      <c r="BX235">
        <f t="shared" si="334"/>
        <v>0</v>
      </c>
      <c r="BY235">
        <f t="shared" si="334"/>
        <v>0</v>
      </c>
      <c r="BZ235">
        <f t="shared" si="334"/>
        <v>0</v>
      </c>
      <c r="CA235">
        <f t="shared" si="334"/>
        <v>0</v>
      </c>
      <c r="CB235">
        <f t="shared" si="334"/>
        <v>0</v>
      </c>
      <c r="CC235">
        <f t="shared" si="334"/>
        <v>0</v>
      </c>
      <c r="CD235">
        <f t="shared" si="334"/>
        <v>0</v>
      </c>
      <c r="CE235">
        <f t="shared" si="334"/>
        <v>0</v>
      </c>
      <c r="CF235">
        <f t="shared" si="334"/>
        <v>0</v>
      </c>
      <c r="CG235">
        <f t="shared" si="334"/>
        <v>0</v>
      </c>
      <c r="CH235">
        <f t="shared" si="334"/>
        <v>0</v>
      </c>
      <c r="CI235">
        <f t="shared" si="334"/>
        <v>0</v>
      </c>
      <c r="CJ235">
        <f t="shared" si="334"/>
        <v>0</v>
      </c>
      <c r="CK235">
        <f t="shared" si="334"/>
        <v>0</v>
      </c>
      <c r="CL235">
        <f t="shared" si="334"/>
        <v>0</v>
      </c>
      <c r="CM235">
        <f t="shared" si="334"/>
        <v>0</v>
      </c>
      <c r="CN235">
        <f t="shared" si="334"/>
        <v>0</v>
      </c>
      <c r="CO235">
        <f t="shared" si="334"/>
        <v>0</v>
      </c>
      <c r="CP235">
        <f t="shared" si="334"/>
        <v>0</v>
      </c>
      <c r="CQ235">
        <f t="shared" si="334"/>
        <v>0</v>
      </c>
      <c r="CR235">
        <f t="shared" si="334"/>
        <v>0</v>
      </c>
      <c r="CS235">
        <f t="shared" ref="CS235:DH235" si="335">CS86</f>
        <v>0</v>
      </c>
      <c r="CT235">
        <f t="shared" si="335"/>
        <v>0</v>
      </c>
      <c r="CU235">
        <f t="shared" si="335"/>
        <v>0</v>
      </c>
      <c r="CV235">
        <f t="shared" si="335"/>
        <v>0</v>
      </c>
      <c r="CW235">
        <f t="shared" si="335"/>
        <v>0</v>
      </c>
      <c r="CX235">
        <f t="shared" si="335"/>
        <v>0</v>
      </c>
      <c r="CY235">
        <f t="shared" si="335"/>
        <v>0</v>
      </c>
      <c r="CZ235">
        <f t="shared" si="335"/>
        <v>0</v>
      </c>
      <c r="DA235">
        <f t="shared" si="335"/>
        <v>0</v>
      </c>
      <c r="DB235">
        <f t="shared" si="335"/>
        <v>0</v>
      </c>
      <c r="DC235">
        <f t="shared" si="335"/>
        <v>0</v>
      </c>
      <c r="DD235">
        <f t="shared" si="335"/>
        <v>0</v>
      </c>
      <c r="DE235">
        <f t="shared" si="335"/>
        <v>0</v>
      </c>
      <c r="DF235">
        <f t="shared" si="335"/>
        <v>0</v>
      </c>
      <c r="DG235">
        <f t="shared" si="335"/>
        <v>0</v>
      </c>
      <c r="DH235">
        <f t="shared" si="335"/>
        <v>0</v>
      </c>
    </row>
    <row r="236" spans="1:112">
      <c r="A236">
        <f t="shared" ref="A236:AF236" si="336">A87</f>
        <v>522</v>
      </c>
      <c r="B236" t="str">
        <f t="shared" si="336"/>
        <v>Empresa Nacional de Ferrocarriles - Residual</v>
      </c>
      <c r="C236">
        <f t="shared" si="336"/>
        <v>0</v>
      </c>
      <c r="D236">
        <f t="shared" si="336"/>
        <v>0</v>
      </c>
      <c r="E236">
        <f t="shared" si="336"/>
        <v>0</v>
      </c>
      <c r="F236">
        <f t="shared" si="336"/>
        <v>0</v>
      </c>
      <c r="G236">
        <f t="shared" si="336"/>
        <v>0</v>
      </c>
      <c r="H236">
        <f t="shared" si="336"/>
        <v>0</v>
      </c>
      <c r="I236">
        <f t="shared" si="336"/>
        <v>0</v>
      </c>
      <c r="J236">
        <f t="shared" si="336"/>
        <v>1023692.58</v>
      </c>
      <c r="K236">
        <f t="shared" si="336"/>
        <v>0</v>
      </c>
      <c r="L236">
        <f t="shared" si="336"/>
        <v>0</v>
      </c>
      <c r="M236">
        <f t="shared" si="336"/>
        <v>0</v>
      </c>
      <c r="N236">
        <f t="shared" si="336"/>
        <v>0</v>
      </c>
      <c r="O236">
        <f t="shared" si="336"/>
        <v>0</v>
      </c>
      <c r="P236">
        <f t="shared" si="336"/>
        <v>0</v>
      </c>
      <c r="Q236">
        <f t="shared" si="336"/>
        <v>0</v>
      </c>
      <c r="R236">
        <f t="shared" si="336"/>
        <v>0</v>
      </c>
      <c r="S236">
        <f t="shared" si="336"/>
        <v>0</v>
      </c>
      <c r="T236">
        <f t="shared" si="336"/>
        <v>0</v>
      </c>
      <c r="U236">
        <f t="shared" si="336"/>
        <v>0</v>
      </c>
      <c r="V236">
        <f t="shared" si="336"/>
        <v>0</v>
      </c>
      <c r="W236">
        <f t="shared" si="336"/>
        <v>0</v>
      </c>
      <c r="X236">
        <f t="shared" si="336"/>
        <v>0</v>
      </c>
      <c r="Y236">
        <f t="shared" si="336"/>
        <v>0</v>
      </c>
      <c r="Z236">
        <f t="shared" si="336"/>
        <v>0</v>
      </c>
      <c r="AA236">
        <f t="shared" si="336"/>
        <v>0</v>
      </c>
      <c r="AB236">
        <f t="shared" si="336"/>
        <v>0</v>
      </c>
      <c r="AC236">
        <f t="shared" si="336"/>
        <v>0</v>
      </c>
      <c r="AD236">
        <f t="shared" si="336"/>
        <v>0</v>
      </c>
      <c r="AE236">
        <f t="shared" si="336"/>
        <v>0</v>
      </c>
      <c r="AF236">
        <f t="shared" si="336"/>
        <v>0</v>
      </c>
      <c r="AG236">
        <f t="shared" ref="AG236:BL236" si="337">AG87</f>
        <v>0</v>
      </c>
      <c r="AH236">
        <f t="shared" si="337"/>
        <v>0</v>
      </c>
      <c r="AI236">
        <f t="shared" si="337"/>
        <v>0</v>
      </c>
      <c r="AJ236">
        <f t="shared" si="337"/>
        <v>0</v>
      </c>
      <c r="AK236">
        <f t="shared" si="337"/>
        <v>0</v>
      </c>
      <c r="AL236">
        <f t="shared" si="337"/>
        <v>0</v>
      </c>
      <c r="AM236">
        <f t="shared" si="337"/>
        <v>0</v>
      </c>
      <c r="AN236">
        <f t="shared" si="337"/>
        <v>0</v>
      </c>
      <c r="AO236">
        <f t="shared" si="337"/>
        <v>0</v>
      </c>
      <c r="AP236">
        <f t="shared" si="337"/>
        <v>0</v>
      </c>
      <c r="AQ236">
        <f t="shared" si="337"/>
        <v>0</v>
      </c>
      <c r="AR236">
        <f t="shared" si="337"/>
        <v>0</v>
      </c>
      <c r="AS236">
        <f t="shared" si="337"/>
        <v>0</v>
      </c>
      <c r="AT236">
        <f t="shared" si="337"/>
        <v>0</v>
      </c>
      <c r="AU236">
        <f t="shared" si="337"/>
        <v>0</v>
      </c>
      <c r="AV236">
        <f t="shared" si="337"/>
        <v>0</v>
      </c>
      <c r="AW236">
        <f t="shared" si="337"/>
        <v>0</v>
      </c>
      <c r="AX236">
        <f t="shared" si="337"/>
        <v>0</v>
      </c>
      <c r="AY236">
        <f t="shared" si="337"/>
        <v>0</v>
      </c>
      <c r="AZ236">
        <f t="shared" si="337"/>
        <v>0</v>
      </c>
      <c r="BA236">
        <f t="shared" si="337"/>
        <v>0</v>
      </c>
      <c r="BB236">
        <f t="shared" si="337"/>
        <v>0</v>
      </c>
      <c r="BC236">
        <f t="shared" si="337"/>
        <v>0</v>
      </c>
      <c r="BD236">
        <f t="shared" si="337"/>
        <v>0</v>
      </c>
      <c r="BE236">
        <f t="shared" si="337"/>
        <v>0</v>
      </c>
      <c r="BF236">
        <f t="shared" si="337"/>
        <v>0</v>
      </c>
      <c r="BG236">
        <f t="shared" si="337"/>
        <v>0</v>
      </c>
      <c r="BH236">
        <f t="shared" si="337"/>
        <v>0</v>
      </c>
      <c r="BI236">
        <f t="shared" si="337"/>
        <v>0</v>
      </c>
      <c r="BJ236">
        <f t="shared" si="337"/>
        <v>0</v>
      </c>
      <c r="BK236">
        <f t="shared" si="337"/>
        <v>0</v>
      </c>
      <c r="BL236">
        <f t="shared" si="337"/>
        <v>0</v>
      </c>
      <c r="BM236">
        <f t="shared" ref="BM236:CR236" si="338">BM87</f>
        <v>0</v>
      </c>
      <c r="BN236">
        <f t="shared" si="338"/>
        <v>0</v>
      </c>
      <c r="BO236">
        <f t="shared" si="338"/>
        <v>0</v>
      </c>
      <c r="BP236">
        <f t="shared" si="338"/>
        <v>0</v>
      </c>
      <c r="BQ236">
        <f t="shared" si="338"/>
        <v>0</v>
      </c>
      <c r="BR236">
        <f t="shared" si="338"/>
        <v>0</v>
      </c>
      <c r="BS236">
        <f t="shared" si="338"/>
        <v>0</v>
      </c>
      <c r="BT236">
        <f t="shared" si="338"/>
        <v>0</v>
      </c>
      <c r="BU236">
        <f t="shared" si="338"/>
        <v>0</v>
      </c>
      <c r="BV236">
        <f t="shared" si="338"/>
        <v>0</v>
      </c>
      <c r="BW236">
        <f t="shared" si="338"/>
        <v>0</v>
      </c>
      <c r="BX236">
        <f t="shared" si="338"/>
        <v>0</v>
      </c>
      <c r="BY236">
        <f t="shared" si="338"/>
        <v>0</v>
      </c>
      <c r="BZ236">
        <f t="shared" si="338"/>
        <v>0</v>
      </c>
      <c r="CA236">
        <f t="shared" si="338"/>
        <v>0</v>
      </c>
      <c r="CB236">
        <f t="shared" si="338"/>
        <v>0</v>
      </c>
      <c r="CC236">
        <f t="shared" si="338"/>
        <v>0</v>
      </c>
      <c r="CD236">
        <f t="shared" si="338"/>
        <v>0</v>
      </c>
      <c r="CE236">
        <f t="shared" si="338"/>
        <v>0</v>
      </c>
      <c r="CF236">
        <f t="shared" si="338"/>
        <v>0</v>
      </c>
      <c r="CG236">
        <f t="shared" si="338"/>
        <v>0</v>
      </c>
      <c r="CH236">
        <f t="shared" si="338"/>
        <v>0</v>
      </c>
      <c r="CI236">
        <f t="shared" si="338"/>
        <v>0</v>
      </c>
      <c r="CJ236">
        <f t="shared" si="338"/>
        <v>0</v>
      </c>
      <c r="CK236">
        <f t="shared" si="338"/>
        <v>0</v>
      </c>
      <c r="CL236">
        <f t="shared" si="338"/>
        <v>0</v>
      </c>
      <c r="CM236">
        <f t="shared" si="338"/>
        <v>0</v>
      </c>
      <c r="CN236">
        <f t="shared" si="338"/>
        <v>0</v>
      </c>
      <c r="CO236">
        <f t="shared" si="338"/>
        <v>0</v>
      </c>
      <c r="CP236">
        <f t="shared" si="338"/>
        <v>0</v>
      </c>
      <c r="CQ236">
        <f t="shared" si="338"/>
        <v>0</v>
      </c>
      <c r="CR236">
        <f t="shared" si="338"/>
        <v>0</v>
      </c>
      <c r="CS236">
        <f t="shared" ref="CS236:DH236" si="339">CS87</f>
        <v>0</v>
      </c>
      <c r="CT236">
        <f t="shared" si="339"/>
        <v>0</v>
      </c>
      <c r="CU236">
        <f t="shared" si="339"/>
        <v>0</v>
      </c>
      <c r="CV236">
        <f t="shared" si="339"/>
        <v>0</v>
      </c>
      <c r="CW236">
        <f t="shared" si="339"/>
        <v>0</v>
      </c>
      <c r="CX236">
        <f t="shared" si="339"/>
        <v>0</v>
      </c>
      <c r="CY236">
        <f t="shared" si="339"/>
        <v>0</v>
      </c>
      <c r="CZ236">
        <f t="shared" si="339"/>
        <v>0</v>
      </c>
      <c r="DA236">
        <f t="shared" si="339"/>
        <v>0</v>
      </c>
      <c r="DB236">
        <f t="shared" si="339"/>
        <v>0</v>
      </c>
      <c r="DC236">
        <f t="shared" si="339"/>
        <v>0</v>
      </c>
      <c r="DD236">
        <f t="shared" si="339"/>
        <v>0</v>
      </c>
      <c r="DE236">
        <f t="shared" si="339"/>
        <v>0</v>
      </c>
      <c r="DF236">
        <f t="shared" si="339"/>
        <v>0</v>
      </c>
      <c r="DG236">
        <f t="shared" si="339"/>
        <v>0</v>
      </c>
      <c r="DH236">
        <f t="shared" si="339"/>
        <v>0</v>
      </c>
    </row>
    <row r="237" spans="1:112">
      <c r="A237">
        <f t="shared" ref="A237:AF237" si="340">A88</f>
        <v>76</v>
      </c>
      <c r="B237" t="str">
        <f t="shared" si="340"/>
        <v>Ministerio de Minería y Metalurgia</v>
      </c>
      <c r="C237">
        <f t="shared" si="340"/>
        <v>0</v>
      </c>
      <c r="D237">
        <f t="shared" si="340"/>
        <v>0</v>
      </c>
      <c r="E237">
        <f t="shared" si="340"/>
        <v>0</v>
      </c>
      <c r="F237">
        <f t="shared" si="340"/>
        <v>1512.8</v>
      </c>
      <c r="G237">
        <f t="shared" si="340"/>
        <v>0</v>
      </c>
      <c r="H237">
        <f t="shared" si="340"/>
        <v>0</v>
      </c>
      <c r="I237">
        <f t="shared" si="340"/>
        <v>0</v>
      </c>
      <c r="J237">
        <f t="shared" si="340"/>
        <v>16472624.159999998</v>
      </c>
      <c r="K237">
        <f t="shared" si="340"/>
        <v>0</v>
      </c>
      <c r="L237">
        <f t="shared" si="340"/>
        <v>0</v>
      </c>
      <c r="M237">
        <f t="shared" si="340"/>
        <v>0</v>
      </c>
      <c r="N237">
        <f t="shared" si="340"/>
        <v>0</v>
      </c>
      <c r="O237">
        <f t="shared" si="340"/>
        <v>0</v>
      </c>
      <c r="P237">
        <f t="shared" si="340"/>
        <v>0</v>
      </c>
      <c r="Q237">
        <f t="shared" si="340"/>
        <v>0</v>
      </c>
      <c r="R237">
        <f t="shared" si="340"/>
        <v>0</v>
      </c>
      <c r="S237">
        <f t="shared" si="340"/>
        <v>0</v>
      </c>
      <c r="T237">
        <f t="shared" si="340"/>
        <v>0</v>
      </c>
      <c r="U237">
        <f t="shared" si="340"/>
        <v>0</v>
      </c>
      <c r="V237">
        <f t="shared" si="340"/>
        <v>0</v>
      </c>
      <c r="W237">
        <f t="shared" si="340"/>
        <v>0</v>
      </c>
      <c r="X237">
        <f t="shared" si="340"/>
        <v>0</v>
      </c>
      <c r="Y237">
        <f t="shared" si="340"/>
        <v>0</v>
      </c>
      <c r="Z237">
        <f t="shared" si="340"/>
        <v>0</v>
      </c>
      <c r="AA237">
        <f t="shared" si="340"/>
        <v>0</v>
      </c>
      <c r="AB237">
        <f t="shared" si="340"/>
        <v>0</v>
      </c>
      <c r="AC237">
        <f t="shared" si="340"/>
        <v>0</v>
      </c>
      <c r="AD237">
        <f t="shared" si="340"/>
        <v>0</v>
      </c>
      <c r="AE237">
        <f t="shared" si="340"/>
        <v>0</v>
      </c>
      <c r="AF237">
        <f t="shared" si="340"/>
        <v>0</v>
      </c>
      <c r="AG237">
        <f t="shared" ref="AG237:BL237" si="341">AG88</f>
        <v>0</v>
      </c>
      <c r="AH237">
        <f t="shared" si="341"/>
        <v>0</v>
      </c>
      <c r="AI237">
        <f t="shared" si="341"/>
        <v>0</v>
      </c>
      <c r="AJ237">
        <f t="shared" si="341"/>
        <v>0</v>
      </c>
      <c r="AK237">
        <f t="shared" si="341"/>
        <v>0</v>
      </c>
      <c r="AL237">
        <f t="shared" si="341"/>
        <v>0</v>
      </c>
      <c r="AM237">
        <f t="shared" si="341"/>
        <v>0</v>
      </c>
      <c r="AN237">
        <f t="shared" si="341"/>
        <v>0</v>
      </c>
      <c r="AO237">
        <f t="shared" si="341"/>
        <v>0</v>
      </c>
      <c r="AP237">
        <f t="shared" si="341"/>
        <v>0</v>
      </c>
      <c r="AQ237">
        <f t="shared" si="341"/>
        <v>0</v>
      </c>
      <c r="AR237">
        <f t="shared" si="341"/>
        <v>0</v>
      </c>
      <c r="AS237">
        <f t="shared" si="341"/>
        <v>0</v>
      </c>
      <c r="AT237">
        <f t="shared" si="341"/>
        <v>0</v>
      </c>
      <c r="AU237">
        <f t="shared" si="341"/>
        <v>0</v>
      </c>
      <c r="AV237">
        <f t="shared" si="341"/>
        <v>0</v>
      </c>
      <c r="AW237">
        <f t="shared" si="341"/>
        <v>0</v>
      </c>
      <c r="AX237">
        <f t="shared" si="341"/>
        <v>0</v>
      </c>
      <c r="AY237">
        <f t="shared" si="341"/>
        <v>0</v>
      </c>
      <c r="AZ237">
        <f t="shared" si="341"/>
        <v>0</v>
      </c>
      <c r="BA237">
        <f t="shared" si="341"/>
        <v>0</v>
      </c>
      <c r="BB237">
        <f t="shared" si="341"/>
        <v>0</v>
      </c>
      <c r="BC237">
        <f t="shared" si="341"/>
        <v>0</v>
      </c>
      <c r="BD237">
        <f t="shared" si="341"/>
        <v>0</v>
      </c>
      <c r="BE237">
        <f t="shared" si="341"/>
        <v>0</v>
      </c>
      <c r="BF237">
        <f t="shared" si="341"/>
        <v>0</v>
      </c>
      <c r="BG237">
        <f t="shared" si="341"/>
        <v>0</v>
      </c>
      <c r="BH237">
        <f t="shared" si="341"/>
        <v>0</v>
      </c>
      <c r="BI237">
        <f t="shared" si="341"/>
        <v>0</v>
      </c>
      <c r="BJ237">
        <f t="shared" si="341"/>
        <v>0</v>
      </c>
      <c r="BK237">
        <f t="shared" si="341"/>
        <v>0</v>
      </c>
      <c r="BL237">
        <f t="shared" si="341"/>
        <v>0</v>
      </c>
      <c r="BM237">
        <f t="shared" ref="BM237:CR237" si="342">BM88</f>
        <v>0</v>
      </c>
      <c r="BN237">
        <f t="shared" si="342"/>
        <v>0</v>
      </c>
      <c r="BO237">
        <f t="shared" si="342"/>
        <v>0</v>
      </c>
      <c r="BP237">
        <f t="shared" si="342"/>
        <v>0</v>
      </c>
      <c r="BQ237">
        <f t="shared" si="342"/>
        <v>0</v>
      </c>
      <c r="BR237">
        <f t="shared" si="342"/>
        <v>0</v>
      </c>
      <c r="BS237">
        <f t="shared" si="342"/>
        <v>0</v>
      </c>
      <c r="BT237">
        <f t="shared" si="342"/>
        <v>0</v>
      </c>
      <c r="BU237">
        <f t="shared" si="342"/>
        <v>0</v>
      </c>
      <c r="BV237">
        <f t="shared" si="342"/>
        <v>0</v>
      </c>
      <c r="BW237">
        <f t="shared" si="342"/>
        <v>0</v>
      </c>
      <c r="BX237">
        <f t="shared" si="342"/>
        <v>0</v>
      </c>
      <c r="BY237">
        <f t="shared" si="342"/>
        <v>0</v>
      </c>
      <c r="BZ237">
        <f t="shared" si="342"/>
        <v>0</v>
      </c>
      <c r="CA237">
        <f t="shared" si="342"/>
        <v>0</v>
      </c>
      <c r="CB237">
        <f t="shared" si="342"/>
        <v>0</v>
      </c>
      <c r="CC237">
        <f t="shared" si="342"/>
        <v>0</v>
      </c>
      <c r="CD237">
        <f t="shared" si="342"/>
        <v>0</v>
      </c>
      <c r="CE237">
        <f t="shared" si="342"/>
        <v>0</v>
      </c>
      <c r="CF237">
        <f t="shared" si="342"/>
        <v>0</v>
      </c>
      <c r="CG237">
        <f t="shared" si="342"/>
        <v>0</v>
      </c>
      <c r="CH237">
        <f t="shared" si="342"/>
        <v>0</v>
      </c>
      <c r="CI237">
        <f t="shared" si="342"/>
        <v>0</v>
      </c>
      <c r="CJ237">
        <f t="shared" si="342"/>
        <v>0</v>
      </c>
      <c r="CK237">
        <f t="shared" si="342"/>
        <v>0</v>
      </c>
      <c r="CL237">
        <f t="shared" si="342"/>
        <v>0</v>
      </c>
      <c r="CM237">
        <f t="shared" si="342"/>
        <v>0</v>
      </c>
      <c r="CN237">
        <f t="shared" si="342"/>
        <v>0</v>
      </c>
      <c r="CO237">
        <f t="shared" si="342"/>
        <v>0</v>
      </c>
      <c r="CP237">
        <f t="shared" si="342"/>
        <v>0</v>
      </c>
      <c r="CQ237">
        <f t="shared" si="342"/>
        <v>0</v>
      </c>
      <c r="CR237">
        <f t="shared" si="342"/>
        <v>0</v>
      </c>
      <c r="CS237">
        <f t="shared" ref="CS237:DH237" si="343">CS88</f>
        <v>0</v>
      </c>
      <c r="CT237">
        <f t="shared" si="343"/>
        <v>0</v>
      </c>
      <c r="CU237">
        <f t="shared" si="343"/>
        <v>0</v>
      </c>
      <c r="CV237">
        <f t="shared" si="343"/>
        <v>0</v>
      </c>
      <c r="CW237">
        <f t="shared" si="343"/>
        <v>0</v>
      </c>
      <c r="CX237">
        <f t="shared" si="343"/>
        <v>0</v>
      </c>
      <c r="CY237">
        <f t="shared" si="343"/>
        <v>0</v>
      </c>
      <c r="CZ237">
        <f t="shared" si="343"/>
        <v>0</v>
      </c>
      <c r="DA237">
        <f t="shared" si="343"/>
        <v>0</v>
      </c>
      <c r="DB237">
        <f t="shared" si="343"/>
        <v>0</v>
      </c>
      <c r="DC237">
        <f t="shared" si="343"/>
        <v>0</v>
      </c>
      <c r="DD237">
        <f t="shared" si="343"/>
        <v>0</v>
      </c>
      <c r="DE237">
        <f t="shared" si="343"/>
        <v>0</v>
      </c>
      <c r="DF237">
        <f t="shared" si="343"/>
        <v>0</v>
      </c>
      <c r="DG237">
        <f t="shared" si="343"/>
        <v>0</v>
      </c>
      <c r="DH237">
        <f t="shared" si="343"/>
        <v>0</v>
      </c>
    </row>
    <row r="238" spans="1:112">
      <c r="A238">
        <f t="shared" ref="A238:AF238" si="344">A89</f>
        <v>594</v>
      </c>
      <c r="B238" t="str">
        <f t="shared" si="344"/>
        <v>Administración de Servicios Portuarios - Bolivia</v>
      </c>
      <c r="C238">
        <f t="shared" si="344"/>
        <v>0</v>
      </c>
      <c r="D238">
        <f t="shared" si="344"/>
        <v>0</v>
      </c>
      <c r="E238">
        <f t="shared" si="344"/>
        <v>0.02</v>
      </c>
      <c r="F238">
        <f t="shared" si="344"/>
        <v>0</v>
      </c>
      <c r="G238">
        <f t="shared" si="344"/>
        <v>0</v>
      </c>
      <c r="H238">
        <f t="shared" si="344"/>
        <v>0</v>
      </c>
      <c r="I238">
        <f t="shared" si="344"/>
        <v>0</v>
      </c>
      <c r="J238">
        <f t="shared" si="344"/>
        <v>3471918.61</v>
      </c>
      <c r="K238">
        <f t="shared" si="344"/>
        <v>0</v>
      </c>
      <c r="L238">
        <f t="shared" si="344"/>
        <v>0</v>
      </c>
      <c r="M238">
        <f t="shared" si="344"/>
        <v>0</v>
      </c>
      <c r="N238">
        <f t="shared" si="344"/>
        <v>0</v>
      </c>
      <c r="O238">
        <f t="shared" si="344"/>
        <v>0</v>
      </c>
      <c r="P238">
        <f t="shared" si="344"/>
        <v>0</v>
      </c>
      <c r="Q238">
        <f t="shared" si="344"/>
        <v>0</v>
      </c>
      <c r="R238">
        <f t="shared" si="344"/>
        <v>0</v>
      </c>
      <c r="S238">
        <f t="shared" si="344"/>
        <v>0</v>
      </c>
      <c r="T238">
        <f t="shared" si="344"/>
        <v>0</v>
      </c>
      <c r="U238">
        <f t="shared" si="344"/>
        <v>0</v>
      </c>
      <c r="V238">
        <f t="shared" si="344"/>
        <v>0</v>
      </c>
      <c r="W238">
        <f t="shared" si="344"/>
        <v>0</v>
      </c>
      <c r="X238">
        <f t="shared" si="344"/>
        <v>0</v>
      </c>
      <c r="Y238">
        <f t="shared" si="344"/>
        <v>0</v>
      </c>
      <c r="Z238">
        <f t="shared" si="344"/>
        <v>0</v>
      </c>
      <c r="AA238">
        <f t="shared" si="344"/>
        <v>0</v>
      </c>
      <c r="AB238">
        <f t="shared" si="344"/>
        <v>0</v>
      </c>
      <c r="AC238">
        <f t="shared" si="344"/>
        <v>0</v>
      </c>
      <c r="AD238">
        <f t="shared" si="344"/>
        <v>0</v>
      </c>
      <c r="AE238">
        <f t="shared" si="344"/>
        <v>0</v>
      </c>
      <c r="AF238">
        <f t="shared" si="344"/>
        <v>0</v>
      </c>
      <c r="AG238">
        <f t="shared" ref="AG238:BL238" si="345">AG89</f>
        <v>0</v>
      </c>
      <c r="AH238">
        <f t="shared" si="345"/>
        <v>0</v>
      </c>
      <c r="AI238">
        <f t="shared" si="345"/>
        <v>0</v>
      </c>
      <c r="AJ238">
        <f t="shared" si="345"/>
        <v>0</v>
      </c>
      <c r="AK238">
        <f t="shared" si="345"/>
        <v>0</v>
      </c>
      <c r="AL238">
        <f t="shared" si="345"/>
        <v>0</v>
      </c>
      <c r="AM238">
        <f t="shared" si="345"/>
        <v>0</v>
      </c>
      <c r="AN238">
        <f t="shared" si="345"/>
        <v>0</v>
      </c>
      <c r="AO238">
        <f t="shared" si="345"/>
        <v>0</v>
      </c>
      <c r="AP238">
        <f t="shared" si="345"/>
        <v>0</v>
      </c>
      <c r="AQ238">
        <f t="shared" si="345"/>
        <v>0</v>
      </c>
      <c r="AR238">
        <f t="shared" si="345"/>
        <v>0</v>
      </c>
      <c r="AS238">
        <f t="shared" si="345"/>
        <v>0</v>
      </c>
      <c r="AT238">
        <f t="shared" si="345"/>
        <v>0</v>
      </c>
      <c r="AU238">
        <f t="shared" si="345"/>
        <v>0</v>
      </c>
      <c r="AV238">
        <f t="shared" si="345"/>
        <v>0</v>
      </c>
      <c r="AW238">
        <f t="shared" si="345"/>
        <v>0</v>
      </c>
      <c r="AX238">
        <f t="shared" si="345"/>
        <v>0</v>
      </c>
      <c r="AY238">
        <f t="shared" si="345"/>
        <v>0</v>
      </c>
      <c r="AZ238">
        <f t="shared" si="345"/>
        <v>0</v>
      </c>
      <c r="BA238">
        <f t="shared" si="345"/>
        <v>0</v>
      </c>
      <c r="BB238">
        <f t="shared" si="345"/>
        <v>0</v>
      </c>
      <c r="BC238">
        <f t="shared" si="345"/>
        <v>0</v>
      </c>
      <c r="BD238">
        <f t="shared" si="345"/>
        <v>0</v>
      </c>
      <c r="BE238">
        <f t="shared" si="345"/>
        <v>0</v>
      </c>
      <c r="BF238">
        <f t="shared" si="345"/>
        <v>0</v>
      </c>
      <c r="BG238">
        <f t="shared" si="345"/>
        <v>0</v>
      </c>
      <c r="BH238">
        <f t="shared" si="345"/>
        <v>0</v>
      </c>
      <c r="BI238">
        <f t="shared" si="345"/>
        <v>0</v>
      </c>
      <c r="BJ238">
        <f t="shared" si="345"/>
        <v>0</v>
      </c>
      <c r="BK238">
        <f t="shared" si="345"/>
        <v>0</v>
      </c>
      <c r="BL238">
        <f t="shared" si="345"/>
        <v>0</v>
      </c>
      <c r="BM238">
        <f t="shared" ref="BM238:CR238" si="346">BM89</f>
        <v>0</v>
      </c>
      <c r="BN238">
        <f t="shared" si="346"/>
        <v>0</v>
      </c>
      <c r="BO238">
        <f t="shared" si="346"/>
        <v>0</v>
      </c>
      <c r="BP238">
        <f t="shared" si="346"/>
        <v>0</v>
      </c>
      <c r="BQ238">
        <f t="shared" si="346"/>
        <v>0</v>
      </c>
      <c r="BR238">
        <f t="shared" si="346"/>
        <v>0</v>
      </c>
      <c r="BS238">
        <f t="shared" si="346"/>
        <v>0</v>
      </c>
      <c r="BT238">
        <f t="shared" si="346"/>
        <v>0</v>
      </c>
      <c r="BU238">
        <f t="shared" si="346"/>
        <v>0</v>
      </c>
      <c r="BV238">
        <f t="shared" si="346"/>
        <v>0</v>
      </c>
      <c r="BW238">
        <f t="shared" si="346"/>
        <v>0</v>
      </c>
      <c r="BX238">
        <f t="shared" si="346"/>
        <v>0</v>
      </c>
      <c r="BY238">
        <f t="shared" si="346"/>
        <v>0</v>
      </c>
      <c r="BZ238">
        <f t="shared" si="346"/>
        <v>0</v>
      </c>
      <c r="CA238">
        <f t="shared" si="346"/>
        <v>0</v>
      </c>
      <c r="CB238">
        <f t="shared" si="346"/>
        <v>0</v>
      </c>
      <c r="CC238">
        <f t="shared" si="346"/>
        <v>0</v>
      </c>
      <c r="CD238">
        <f t="shared" si="346"/>
        <v>0</v>
      </c>
      <c r="CE238">
        <f t="shared" si="346"/>
        <v>0</v>
      </c>
      <c r="CF238">
        <f t="shared" si="346"/>
        <v>0</v>
      </c>
      <c r="CG238">
        <f t="shared" si="346"/>
        <v>0</v>
      </c>
      <c r="CH238">
        <f t="shared" si="346"/>
        <v>0</v>
      </c>
      <c r="CI238">
        <f t="shared" si="346"/>
        <v>0</v>
      </c>
      <c r="CJ238">
        <f t="shared" si="346"/>
        <v>0</v>
      </c>
      <c r="CK238">
        <f t="shared" si="346"/>
        <v>0</v>
      </c>
      <c r="CL238">
        <f t="shared" si="346"/>
        <v>0</v>
      </c>
      <c r="CM238">
        <f t="shared" si="346"/>
        <v>0</v>
      </c>
      <c r="CN238">
        <f t="shared" si="346"/>
        <v>0</v>
      </c>
      <c r="CO238">
        <f t="shared" si="346"/>
        <v>0</v>
      </c>
      <c r="CP238">
        <f t="shared" si="346"/>
        <v>0</v>
      </c>
      <c r="CQ238">
        <f t="shared" si="346"/>
        <v>0</v>
      </c>
      <c r="CR238">
        <f t="shared" si="346"/>
        <v>0</v>
      </c>
      <c r="CS238">
        <f t="shared" ref="CS238:DH238" si="347">CS89</f>
        <v>0</v>
      </c>
      <c r="CT238">
        <f t="shared" si="347"/>
        <v>0</v>
      </c>
      <c r="CU238">
        <f t="shared" si="347"/>
        <v>0</v>
      </c>
      <c r="CV238">
        <f t="shared" si="347"/>
        <v>0</v>
      </c>
      <c r="CW238">
        <f t="shared" si="347"/>
        <v>0</v>
      </c>
      <c r="CX238">
        <f t="shared" si="347"/>
        <v>0</v>
      </c>
      <c r="CY238">
        <f t="shared" si="347"/>
        <v>0</v>
      </c>
      <c r="CZ238">
        <f t="shared" si="347"/>
        <v>0</v>
      </c>
      <c r="DA238">
        <f t="shared" si="347"/>
        <v>0</v>
      </c>
      <c r="DB238">
        <f t="shared" si="347"/>
        <v>0</v>
      </c>
      <c r="DC238">
        <f t="shared" si="347"/>
        <v>0</v>
      </c>
      <c r="DD238">
        <f t="shared" si="347"/>
        <v>0</v>
      </c>
      <c r="DE238">
        <f t="shared" si="347"/>
        <v>0</v>
      </c>
      <c r="DF238">
        <f t="shared" si="347"/>
        <v>0</v>
      </c>
      <c r="DG238">
        <f t="shared" si="347"/>
        <v>0</v>
      </c>
      <c r="DH238">
        <f t="shared" si="347"/>
        <v>0</v>
      </c>
    </row>
    <row r="239" spans="1:112">
      <c r="A239">
        <f t="shared" ref="A239:AF239" si="348">A90</f>
        <v>152</v>
      </c>
      <c r="B239" t="str">
        <f t="shared" si="348"/>
        <v>Servicio Plurinacional de Defensa Pública</v>
      </c>
      <c r="C239">
        <f t="shared" si="348"/>
        <v>0</v>
      </c>
      <c r="D239">
        <f t="shared" si="348"/>
        <v>0</v>
      </c>
      <c r="E239">
        <f t="shared" si="348"/>
        <v>0</v>
      </c>
      <c r="F239">
        <f t="shared" si="348"/>
        <v>0</v>
      </c>
      <c r="G239">
        <f t="shared" si="348"/>
        <v>0</v>
      </c>
      <c r="H239">
        <f t="shared" si="348"/>
        <v>0</v>
      </c>
      <c r="I239">
        <f t="shared" si="348"/>
        <v>0</v>
      </c>
      <c r="J239">
        <f t="shared" si="348"/>
        <v>929.74</v>
      </c>
      <c r="K239">
        <f t="shared" si="348"/>
        <v>0</v>
      </c>
      <c r="L239">
        <f t="shared" si="348"/>
        <v>0</v>
      </c>
      <c r="M239">
        <f t="shared" si="348"/>
        <v>0</v>
      </c>
      <c r="N239">
        <f t="shared" si="348"/>
        <v>0</v>
      </c>
      <c r="O239">
        <f t="shared" si="348"/>
        <v>0</v>
      </c>
      <c r="P239">
        <f t="shared" si="348"/>
        <v>0</v>
      </c>
      <c r="Q239">
        <f t="shared" si="348"/>
        <v>0</v>
      </c>
      <c r="R239">
        <f t="shared" si="348"/>
        <v>0</v>
      </c>
      <c r="S239">
        <f t="shared" si="348"/>
        <v>0</v>
      </c>
      <c r="T239">
        <f t="shared" si="348"/>
        <v>0</v>
      </c>
      <c r="U239">
        <f t="shared" si="348"/>
        <v>0</v>
      </c>
      <c r="V239">
        <f t="shared" si="348"/>
        <v>0</v>
      </c>
      <c r="W239">
        <f t="shared" si="348"/>
        <v>0</v>
      </c>
      <c r="X239">
        <f t="shared" si="348"/>
        <v>0</v>
      </c>
      <c r="Y239">
        <f t="shared" si="348"/>
        <v>0</v>
      </c>
      <c r="Z239">
        <f t="shared" si="348"/>
        <v>0</v>
      </c>
      <c r="AA239">
        <f t="shared" si="348"/>
        <v>0</v>
      </c>
      <c r="AB239">
        <f t="shared" si="348"/>
        <v>0</v>
      </c>
      <c r="AC239">
        <f t="shared" si="348"/>
        <v>0</v>
      </c>
      <c r="AD239">
        <f t="shared" si="348"/>
        <v>0</v>
      </c>
      <c r="AE239">
        <f t="shared" si="348"/>
        <v>0</v>
      </c>
      <c r="AF239">
        <f t="shared" si="348"/>
        <v>0</v>
      </c>
      <c r="AG239">
        <f t="shared" ref="AG239:BL239" si="349">AG90</f>
        <v>0</v>
      </c>
      <c r="AH239">
        <f t="shared" si="349"/>
        <v>0</v>
      </c>
      <c r="AI239">
        <f t="shared" si="349"/>
        <v>0</v>
      </c>
      <c r="AJ239">
        <f t="shared" si="349"/>
        <v>0</v>
      </c>
      <c r="AK239">
        <f t="shared" si="349"/>
        <v>0</v>
      </c>
      <c r="AL239">
        <f t="shared" si="349"/>
        <v>0</v>
      </c>
      <c r="AM239">
        <f t="shared" si="349"/>
        <v>0</v>
      </c>
      <c r="AN239">
        <f t="shared" si="349"/>
        <v>0</v>
      </c>
      <c r="AO239">
        <f t="shared" si="349"/>
        <v>0</v>
      </c>
      <c r="AP239">
        <f t="shared" si="349"/>
        <v>0</v>
      </c>
      <c r="AQ239">
        <f t="shared" si="349"/>
        <v>0</v>
      </c>
      <c r="AR239">
        <f t="shared" si="349"/>
        <v>0</v>
      </c>
      <c r="AS239">
        <f t="shared" si="349"/>
        <v>0</v>
      </c>
      <c r="AT239">
        <f t="shared" si="349"/>
        <v>0</v>
      </c>
      <c r="AU239">
        <f t="shared" si="349"/>
        <v>0</v>
      </c>
      <c r="AV239">
        <f t="shared" si="349"/>
        <v>0</v>
      </c>
      <c r="AW239">
        <f t="shared" si="349"/>
        <v>0</v>
      </c>
      <c r="AX239">
        <f t="shared" si="349"/>
        <v>0</v>
      </c>
      <c r="AY239">
        <f t="shared" si="349"/>
        <v>0</v>
      </c>
      <c r="AZ239">
        <f t="shared" si="349"/>
        <v>0</v>
      </c>
      <c r="BA239">
        <f t="shared" si="349"/>
        <v>0</v>
      </c>
      <c r="BB239">
        <f t="shared" si="349"/>
        <v>0</v>
      </c>
      <c r="BC239">
        <f t="shared" si="349"/>
        <v>0</v>
      </c>
      <c r="BD239">
        <f t="shared" si="349"/>
        <v>0</v>
      </c>
      <c r="BE239">
        <f t="shared" si="349"/>
        <v>0</v>
      </c>
      <c r="BF239">
        <f t="shared" si="349"/>
        <v>0</v>
      </c>
      <c r="BG239">
        <f t="shared" si="349"/>
        <v>0</v>
      </c>
      <c r="BH239">
        <f t="shared" si="349"/>
        <v>0</v>
      </c>
      <c r="BI239">
        <f t="shared" si="349"/>
        <v>0</v>
      </c>
      <c r="BJ239">
        <f t="shared" si="349"/>
        <v>0</v>
      </c>
      <c r="BK239">
        <f t="shared" si="349"/>
        <v>0</v>
      </c>
      <c r="BL239">
        <f t="shared" si="349"/>
        <v>0</v>
      </c>
      <c r="BM239">
        <f t="shared" ref="BM239:CR239" si="350">BM90</f>
        <v>0</v>
      </c>
      <c r="BN239">
        <f t="shared" si="350"/>
        <v>0</v>
      </c>
      <c r="BO239">
        <f t="shared" si="350"/>
        <v>0</v>
      </c>
      <c r="BP239">
        <f t="shared" si="350"/>
        <v>0</v>
      </c>
      <c r="BQ239">
        <f t="shared" si="350"/>
        <v>0</v>
      </c>
      <c r="BR239">
        <f t="shared" si="350"/>
        <v>0</v>
      </c>
      <c r="BS239">
        <f t="shared" si="350"/>
        <v>0</v>
      </c>
      <c r="BT239">
        <f t="shared" si="350"/>
        <v>0</v>
      </c>
      <c r="BU239">
        <f t="shared" si="350"/>
        <v>0</v>
      </c>
      <c r="BV239">
        <f t="shared" si="350"/>
        <v>0</v>
      </c>
      <c r="BW239">
        <f t="shared" si="350"/>
        <v>0</v>
      </c>
      <c r="BX239">
        <f t="shared" si="350"/>
        <v>0</v>
      </c>
      <c r="BY239">
        <f t="shared" si="350"/>
        <v>0</v>
      </c>
      <c r="BZ239">
        <f t="shared" si="350"/>
        <v>0</v>
      </c>
      <c r="CA239">
        <f t="shared" si="350"/>
        <v>0</v>
      </c>
      <c r="CB239">
        <f t="shared" si="350"/>
        <v>0</v>
      </c>
      <c r="CC239">
        <f t="shared" si="350"/>
        <v>0</v>
      </c>
      <c r="CD239">
        <f t="shared" si="350"/>
        <v>0</v>
      </c>
      <c r="CE239">
        <f t="shared" si="350"/>
        <v>0</v>
      </c>
      <c r="CF239">
        <f t="shared" si="350"/>
        <v>0</v>
      </c>
      <c r="CG239">
        <f t="shared" si="350"/>
        <v>0</v>
      </c>
      <c r="CH239">
        <f t="shared" si="350"/>
        <v>0</v>
      </c>
      <c r="CI239">
        <f t="shared" si="350"/>
        <v>0</v>
      </c>
      <c r="CJ239">
        <f t="shared" si="350"/>
        <v>0</v>
      </c>
      <c r="CK239">
        <f t="shared" si="350"/>
        <v>0</v>
      </c>
      <c r="CL239">
        <f t="shared" si="350"/>
        <v>0</v>
      </c>
      <c r="CM239">
        <f t="shared" si="350"/>
        <v>0</v>
      </c>
      <c r="CN239">
        <f t="shared" si="350"/>
        <v>0</v>
      </c>
      <c r="CO239">
        <f t="shared" si="350"/>
        <v>0</v>
      </c>
      <c r="CP239">
        <f t="shared" si="350"/>
        <v>0</v>
      </c>
      <c r="CQ239">
        <f t="shared" si="350"/>
        <v>0</v>
      </c>
      <c r="CR239">
        <f t="shared" si="350"/>
        <v>0</v>
      </c>
      <c r="CS239">
        <f t="shared" ref="CS239:DH239" si="351">CS90</f>
        <v>0</v>
      </c>
      <c r="CT239">
        <f t="shared" si="351"/>
        <v>0</v>
      </c>
      <c r="CU239">
        <f t="shared" si="351"/>
        <v>0</v>
      </c>
      <c r="CV239">
        <f t="shared" si="351"/>
        <v>0</v>
      </c>
      <c r="CW239">
        <f t="shared" si="351"/>
        <v>0</v>
      </c>
      <c r="CX239">
        <f t="shared" si="351"/>
        <v>0</v>
      </c>
      <c r="CY239">
        <f t="shared" si="351"/>
        <v>0</v>
      </c>
      <c r="CZ239">
        <f t="shared" si="351"/>
        <v>0</v>
      </c>
      <c r="DA239">
        <f t="shared" si="351"/>
        <v>0</v>
      </c>
      <c r="DB239">
        <f t="shared" si="351"/>
        <v>0</v>
      </c>
      <c r="DC239">
        <f t="shared" si="351"/>
        <v>0</v>
      </c>
      <c r="DD239">
        <f t="shared" si="351"/>
        <v>0</v>
      </c>
      <c r="DE239">
        <f t="shared" si="351"/>
        <v>0</v>
      </c>
      <c r="DF239">
        <f t="shared" si="351"/>
        <v>0</v>
      </c>
      <c r="DG239">
        <f t="shared" si="351"/>
        <v>0</v>
      </c>
      <c r="DH239">
        <f t="shared" si="351"/>
        <v>0</v>
      </c>
    </row>
    <row r="240" spans="1:112">
      <c r="A240">
        <f t="shared" ref="A240:AF240" si="352">A91</f>
        <v>133</v>
      </c>
      <c r="B240" t="str">
        <f t="shared" si="352"/>
        <v>Lotería Nacional de Beneficencia y Salubridad</v>
      </c>
      <c r="C240">
        <f t="shared" si="352"/>
        <v>0</v>
      </c>
      <c r="D240">
        <f t="shared" si="352"/>
        <v>0</v>
      </c>
      <c r="E240">
        <f t="shared" si="352"/>
        <v>0</v>
      </c>
      <c r="F240">
        <f t="shared" si="352"/>
        <v>12450</v>
      </c>
      <c r="G240">
        <f t="shared" si="352"/>
        <v>0</v>
      </c>
      <c r="H240">
        <f t="shared" si="352"/>
        <v>58386</v>
      </c>
      <c r="I240">
        <f t="shared" si="352"/>
        <v>0</v>
      </c>
      <c r="J240">
        <f t="shared" si="352"/>
        <v>34133</v>
      </c>
      <c r="K240">
        <f t="shared" si="352"/>
        <v>0</v>
      </c>
      <c r="L240">
        <f t="shared" si="352"/>
        <v>0</v>
      </c>
      <c r="M240">
        <f t="shared" si="352"/>
        <v>0</v>
      </c>
      <c r="N240">
        <f t="shared" si="352"/>
        <v>0</v>
      </c>
      <c r="O240">
        <f t="shared" si="352"/>
        <v>0</v>
      </c>
      <c r="P240">
        <f t="shared" si="352"/>
        <v>0</v>
      </c>
      <c r="Q240">
        <f t="shared" si="352"/>
        <v>0</v>
      </c>
      <c r="R240">
        <f t="shared" si="352"/>
        <v>0</v>
      </c>
      <c r="S240">
        <f t="shared" si="352"/>
        <v>0</v>
      </c>
      <c r="T240">
        <f t="shared" si="352"/>
        <v>0</v>
      </c>
      <c r="U240">
        <f t="shared" si="352"/>
        <v>0</v>
      </c>
      <c r="V240">
        <f t="shared" si="352"/>
        <v>0</v>
      </c>
      <c r="W240">
        <f t="shared" si="352"/>
        <v>0</v>
      </c>
      <c r="X240">
        <f t="shared" si="352"/>
        <v>0</v>
      </c>
      <c r="Y240">
        <f t="shared" si="352"/>
        <v>0</v>
      </c>
      <c r="Z240">
        <f t="shared" si="352"/>
        <v>0</v>
      </c>
      <c r="AA240">
        <f t="shared" si="352"/>
        <v>0</v>
      </c>
      <c r="AB240">
        <f t="shared" si="352"/>
        <v>0</v>
      </c>
      <c r="AC240">
        <f t="shared" si="352"/>
        <v>0</v>
      </c>
      <c r="AD240">
        <f t="shared" si="352"/>
        <v>0</v>
      </c>
      <c r="AE240">
        <f t="shared" si="352"/>
        <v>0</v>
      </c>
      <c r="AF240">
        <f t="shared" si="352"/>
        <v>0</v>
      </c>
      <c r="AG240">
        <f t="shared" ref="AG240:BL240" si="353">AG91</f>
        <v>0</v>
      </c>
      <c r="AH240">
        <f t="shared" si="353"/>
        <v>0</v>
      </c>
      <c r="AI240">
        <f t="shared" si="353"/>
        <v>0</v>
      </c>
      <c r="AJ240">
        <f t="shared" si="353"/>
        <v>0</v>
      </c>
      <c r="AK240">
        <f t="shared" si="353"/>
        <v>0</v>
      </c>
      <c r="AL240">
        <f t="shared" si="353"/>
        <v>0</v>
      </c>
      <c r="AM240">
        <f t="shared" si="353"/>
        <v>0</v>
      </c>
      <c r="AN240">
        <f t="shared" si="353"/>
        <v>0</v>
      </c>
      <c r="AO240">
        <f t="shared" si="353"/>
        <v>0</v>
      </c>
      <c r="AP240">
        <f t="shared" si="353"/>
        <v>0</v>
      </c>
      <c r="AQ240">
        <f t="shared" si="353"/>
        <v>0</v>
      </c>
      <c r="AR240">
        <f t="shared" si="353"/>
        <v>0</v>
      </c>
      <c r="AS240">
        <f t="shared" si="353"/>
        <v>0</v>
      </c>
      <c r="AT240">
        <f t="shared" si="353"/>
        <v>0</v>
      </c>
      <c r="AU240">
        <f t="shared" si="353"/>
        <v>0</v>
      </c>
      <c r="AV240">
        <f t="shared" si="353"/>
        <v>0</v>
      </c>
      <c r="AW240">
        <f t="shared" si="353"/>
        <v>0</v>
      </c>
      <c r="AX240">
        <f t="shared" si="353"/>
        <v>0</v>
      </c>
      <c r="AY240">
        <f t="shared" si="353"/>
        <v>0</v>
      </c>
      <c r="AZ240">
        <f t="shared" si="353"/>
        <v>0</v>
      </c>
      <c r="BA240">
        <f t="shared" si="353"/>
        <v>0</v>
      </c>
      <c r="BB240">
        <f t="shared" si="353"/>
        <v>0</v>
      </c>
      <c r="BC240">
        <f t="shared" si="353"/>
        <v>0</v>
      </c>
      <c r="BD240">
        <f t="shared" si="353"/>
        <v>0</v>
      </c>
      <c r="BE240">
        <f t="shared" si="353"/>
        <v>0</v>
      </c>
      <c r="BF240">
        <f t="shared" si="353"/>
        <v>0</v>
      </c>
      <c r="BG240">
        <f t="shared" si="353"/>
        <v>0</v>
      </c>
      <c r="BH240">
        <f t="shared" si="353"/>
        <v>0</v>
      </c>
      <c r="BI240">
        <f t="shared" si="353"/>
        <v>0</v>
      </c>
      <c r="BJ240">
        <f t="shared" si="353"/>
        <v>0</v>
      </c>
      <c r="BK240">
        <f t="shared" si="353"/>
        <v>0</v>
      </c>
      <c r="BL240">
        <f t="shared" si="353"/>
        <v>0</v>
      </c>
      <c r="BM240">
        <f t="shared" ref="BM240:CR240" si="354">BM91</f>
        <v>0</v>
      </c>
      <c r="BN240">
        <f t="shared" si="354"/>
        <v>0</v>
      </c>
      <c r="BO240">
        <f t="shared" si="354"/>
        <v>0</v>
      </c>
      <c r="BP240">
        <f t="shared" si="354"/>
        <v>0</v>
      </c>
      <c r="BQ240">
        <f t="shared" si="354"/>
        <v>0</v>
      </c>
      <c r="BR240">
        <f t="shared" si="354"/>
        <v>0</v>
      </c>
      <c r="BS240">
        <f t="shared" si="354"/>
        <v>0</v>
      </c>
      <c r="BT240">
        <f t="shared" si="354"/>
        <v>0</v>
      </c>
      <c r="BU240">
        <f t="shared" si="354"/>
        <v>0</v>
      </c>
      <c r="BV240">
        <f t="shared" si="354"/>
        <v>0</v>
      </c>
      <c r="BW240">
        <f t="shared" si="354"/>
        <v>0</v>
      </c>
      <c r="BX240">
        <f t="shared" si="354"/>
        <v>0</v>
      </c>
      <c r="BY240">
        <f t="shared" si="354"/>
        <v>0</v>
      </c>
      <c r="BZ240">
        <f t="shared" si="354"/>
        <v>0</v>
      </c>
      <c r="CA240">
        <f t="shared" si="354"/>
        <v>0</v>
      </c>
      <c r="CB240">
        <f t="shared" si="354"/>
        <v>0</v>
      </c>
      <c r="CC240">
        <f t="shared" si="354"/>
        <v>0</v>
      </c>
      <c r="CD240">
        <f t="shared" si="354"/>
        <v>0</v>
      </c>
      <c r="CE240">
        <f t="shared" si="354"/>
        <v>0</v>
      </c>
      <c r="CF240">
        <f t="shared" si="354"/>
        <v>0</v>
      </c>
      <c r="CG240">
        <f t="shared" si="354"/>
        <v>0</v>
      </c>
      <c r="CH240">
        <f t="shared" si="354"/>
        <v>0</v>
      </c>
      <c r="CI240">
        <f t="shared" si="354"/>
        <v>0</v>
      </c>
      <c r="CJ240">
        <f t="shared" si="354"/>
        <v>0</v>
      </c>
      <c r="CK240">
        <f t="shared" si="354"/>
        <v>0</v>
      </c>
      <c r="CL240">
        <f t="shared" si="354"/>
        <v>0</v>
      </c>
      <c r="CM240">
        <f t="shared" si="354"/>
        <v>0</v>
      </c>
      <c r="CN240">
        <f t="shared" si="354"/>
        <v>0</v>
      </c>
      <c r="CO240">
        <f t="shared" si="354"/>
        <v>0</v>
      </c>
      <c r="CP240">
        <f t="shared" si="354"/>
        <v>0</v>
      </c>
      <c r="CQ240">
        <f t="shared" si="354"/>
        <v>0</v>
      </c>
      <c r="CR240">
        <f t="shared" si="354"/>
        <v>0</v>
      </c>
      <c r="CS240">
        <f t="shared" ref="CS240:DH240" si="355">CS91</f>
        <v>0</v>
      </c>
      <c r="CT240">
        <f t="shared" si="355"/>
        <v>0</v>
      </c>
      <c r="CU240">
        <f t="shared" si="355"/>
        <v>0</v>
      </c>
      <c r="CV240">
        <f t="shared" si="355"/>
        <v>0</v>
      </c>
      <c r="CW240">
        <f t="shared" si="355"/>
        <v>0</v>
      </c>
      <c r="CX240">
        <f t="shared" si="355"/>
        <v>0</v>
      </c>
      <c r="CY240">
        <f t="shared" si="355"/>
        <v>0</v>
      </c>
      <c r="CZ240">
        <f t="shared" si="355"/>
        <v>0</v>
      </c>
      <c r="DA240">
        <f t="shared" si="355"/>
        <v>0</v>
      </c>
      <c r="DB240">
        <f t="shared" si="355"/>
        <v>0</v>
      </c>
      <c r="DC240">
        <f t="shared" si="355"/>
        <v>0</v>
      </c>
      <c r="DD240">
        <f t="shared" si="355"/>
        <v>0</v>
      </c>
      <c r="DE240">
        <f t="shared" si="355"/>
        <v>0</v>
      </c>
      <c r="DF240">
        <f t="shared" si="355"/>
        <v>0</v>
      </c>
      <c r="DG240">
        <f t="shared" si="355"/>
        <v>0</v>
      </c>
      <c r="DH240">
        <f t="shared" si="355"/>
        <v>0</v>
      </c>
    </row>
    <row r="241" spans="1:112">
      <c r="A241">
        <f t="shared" ref="A241:AF241" si="356">A92</f>
        <v>901</v>
      </c>
      <c r="B241" t="str">
        <f t="shared" si="356"/>
        <v>Gobierno Autónomo Departamental de Chuquisaca</v>
      </c>
      <c r="C241">
        <f t="shared" si="356"/>
        <v>0</v>
      </c>
      <c r="D241">
        <f t="shared" si="356"/>
        <v>309681.48999999993</v>
      </c>
      <c r="E241">
        <f t="shared" si="356"/>
        <v>0</v>
      </c>
      <c r="F241">
        <f t="shared" si="356"/>
        <v>0</v>
      </c>
      <c r="G241">
        <f t="shared" si="356"/>
        <v>0</v>
      </c>
      <c r="H241">
        <f t="shared" si="356"/>
        <v>11710.12</v>
      </c>
      <c r="I241">
        <f t="shared" si="356"/>
        <v>0</v>
      </c>
      <c r="J241">
        <f t="shared" si="356"/>
        <v>0</v>
      </c>
      <c r="K241">
        <f t="shared" si="356"/>
        <v>0</v>
      </c>
      <c r="L241">
        <f t="shared" si="356"/>
        <v>0</v>
      </c>
      <c r="M241">
        <f t="shared" si="356"/>
        <v>0</v>
      </c>
      <c r="N241">
        <f t="shared" si="356"/>
        <v>0</v>
      </c>
      <c r="O241">
        <f t="shared" si="356"/>
        <v>0</v>
      </c>
      <c r="P241">
        <f t="shared" si="356"/>
        <v>0</v>
      </c>
      <c r="Q241">
        <f t="shared" si="356"/>
        <v>0</v>
      </c>
      <c r="R241">
        <f t="shared" si="356"/>
        <v>0</v>
      </c>
      <c r="S241">
        <f t="shared" si="356"/>
        <v>0</v>
      </c>
      <c r="T241">
        <f t="shared" si="356"/>
        <v>0</v>
      </c>
      <c r="U241">
        <f t="shared" si="356"/>
        <v>0</v>
      </c>
      <c r="V241">
        <f t="shared" si="356"/>
        <v>0</v>
      </c>
      <c r="W241">
        <f t="shared" si="356"/>
        <v>0</v>
      </c>
      <c r="X241">
        <f t="shared" si="356"/>
        <v>0</v>
      </c>
      <c r="Y241">
        <f t="shared" si="356"/>
        <v>0</v>
      </c>
      <c r="Z241">
        <f t="shared" si="356"/>
        <v>0</v>
      </c>
      <c r="AA241">
        <f t="shared" si="356"/>
        <v>0</v>
      </c>
      <c r="AB241">
        <f t="shared" si="356"/>
        <v>0</v>
      </c>
      <c r="AC241">
        <f t="shared" si="356"/>
        <v>0</v>
      </c>
      <c r="AD241">
        <f t="shared" si="356"/>
        <v>0</v>
      </c>
      <c r="AE241">
        <f t="shared" si="356"/>
        <v>0</v>
      </c>
      <c r="AF241">
        <f t="shared" si="356"/>
        <v>0</v>
      </c>
      <c r="AG241">
        <f t="shared" ref="AG241:BL241" si="357">AG92</f>
        <v>0</v>
      </c>
      <c r="AH241">
        <f t="shared" si="357"/>
        <v>0</v>
      </c>
      <c r="AI241">
        <f t="shared" si="357"/>
        <v>0</v>
      </c>
      <c r="AJ241">
        <f t="shared" si="357"/>
        <v>0</v>
      </c>
      <c r="AK241">
        <f t="shared" si="357"/>
        <v>0</v>
      </c>
      <c r="AL241">
        <f t="shared" si="357"/>
        <v>0</v>
      </c>
      <c r="AM241">
        <f t="shared" si="357"/>
        <v>0</v>
      </c>
      <c r="AN241">
        <f t="shared" si="357"/>
        <v>0</v>
      </c>
      <c r="AO241">
        <f t="shared" si="357"/>
        <v>0</v>
      </c>
      <c r="AP241">
        <f t="shared" si="357"/>
        <v>0</v>
      </c>
      <c r="AQ241">
        <f t="shared" si="357"/>
        <v>0</v>
      </c>
      <c r="AR241">
        <f t="shared" si="357"/>
        <v>0</v>
      </c>
      <c r="AS241">
        <f t="shared" si="357"/>
        <v>0</v>
      </c>
      <c r="AT241">
        <f t="shared" si="357"/>
        <v>0</v>
      </c>
      <c r="AU241">
        <f t="shared" si="357"/>
        <v>0</v>
      </c>
      <c r="AV241">
        <f t="shared" si="357"/>
        <v>0</v>
      </c>
      <c r="AW241">
        <f t="shared" si="357"/>
        <v>0</v>
      </c>
      <c r="AX241">
        <f t="shared" si="357"/>
        <v>0</v>
      </c>
      <c r="AY241">
        <f t="shared" si="357"/>
        <v>0</v>
      </c>
      <c r="AZ241">
        <f t="shared" si="357"/>
        <v>0</v>
      </c>
      <c r="BA241">
        <f t="shared" si="357"/>
        <v>0</v>
      </c>
      <c r="BB241">
        <f t="shared" si="357"/>
        <v>0</v>
      </c>
      <c r="BC241">
        <f t="shared" si="357"/>
        <v>0</v>
      </c>
      <c r="BD241">
        <f t="shared" si="357"/>
        <v>0</v>
      </c>
      <c r="BE241">
        <f t="shared" si="357"/>
        <v>0</v>
      </c>
      <c r="BF241">
        <f t="shared" si="357"/>
        <v>0</v>
      </c>
      <c r="BG241">
        <f t="shared" si="357"/>
        <v>0</v>
      </c>
      <c r="BH241">
        <f t="shared" si="357"/>
        <v>0</v>
      </c>
      <c r="BI241">
        <f t="shared" si="357"/>
        <v>0</v>
      </c>
      <c r="BJ241">
        <f t="shared" si="357"/>
        <v>0</v>
      </c>
      <c r="BK241">
        <f t="shared" si="357"/>
        <v>0</v>
      </c>
      <c r="BL241">
        <f t="shared" si="357"/>
        <v>0</v>
      </c>
      <c r="BM241">
        <f t="shared" ref="BM241:CR241" si="358">BM92</f>
        <v>0</v>
      </c>
      <c r="BN241">
        <f t="shared" si="358"/>
        <v>0</v>
      </c>
      <c r="BO241">
        <f t="shared" si="358"/>
        <v>0</v>
      </c>
      <c r="BP241">
        <f t="shared" si="358"/>
        <v>0</v>
      </c>
      <c r="BQ241">
        <f t="shared" si="358"/>
        <v>0</v>
      </c>
      <c r="BR241">
        <f t="shared" si="358"/>
        <v>0</v>
      </c>
      <c r="BS241">
        <f t="shared" si="358"/>
        <v>0</v>
      </c>
      <c r="BT241">
        <f t="shared" si="358"/>
        <v>0</v>
      </c>
      <c r="BU241">
        <f t="shared" si="358"/>
        <v>0</v>
      </c>
      <c r="BV241">
        <f t="shared" si="358"/>
        <v>0</v>
      </c>
      <c r="BW241">
        <f t="shared" si="358"/>
        <v>0</v>
      </c>
      <c r="BX241">
        <f t="shared" si="358"/>
        <v>0</v>
      </c>
      <c r="BY241">
        <f t="shared" si="358"/>
        <v>0</v>
      </c>
      <c r="BZ241">
        <f t="shared" si="358"/>
        <v>0</v>
      </c>
      <c r="CA241">
        <f t="shared" si="358"/>
        <v>0</v>
      </c>
      <c r="CB241">
        <f t="shared" si="358"/>
        <v>0</v>
      </c>
      <c r="CC241">
        <f t="shared" si="358"/>
        <v>0</v>
      </c>
      <c r="CD241">
        <f t="shared" si="358"/>
        <v>0</v>
      </c>
      <c r="CE241">
        <f t="shared" si="358"/>
        <v>0</v>
      </c>
      <c r="CF241">
        <f t="shared" si="358"/>
        <v>0</v>
      </c>
      <c r="CG241">
        <f t="shared" si="358"/>
        <v>0</v>
      </c>
      <c r="CH241">
        <f t="shared" si="358"/>
        <v>0</v>
      </c>
      <c r="CI241">
        <f t="shared" si="358"/>
        <v>0</v>
      </c>
      <c r="CJ241">
        <f t="shared" si="358"/>
        <v>0</v>
      </c>
      <c r="CK241">
        <f t="shared" si="358"/>
        <v>0</v>
      </c>
      <c r="CL241">
        <f t="shared" si="358"/>
        <v>0</v>
      </c>
      <c r="CM241">
        <f t="shared" si="358"/>
        <v>0</v>
      </c>
      <c r="CN241">
        <f t="shared" si="358"/>
        <v>0</v>
      </c>
      <c r="CO241">
        <f t="shared" si="358"/>
        <v>0</v>
      </c>
      <c r="CP241">
        <f t="shared" si="358"/>
        <v>0</v>
      </c>
      <c r="CQ241">
        <f t="shared" si="358"/>
        <v>0</v>
      </c>
      <c r="CR241">
        <f t="shared" si="358"/>
        <v>0</v>
      </c>
      <c r="CS241">
        <f t="shared" ref="CS241:DH241" si="359">CS92</f>
        <v>0</v>
      </c>
      <c r="CT241">
        <f t="shared" si="359"/>
        <v>0</v>
      </c>
      <c r="CU241">
        <f t="shared" si="359"/>
        <v>0</v>
      </c>
      <c r="CV241">
        <f t="shared" si="359"/>
        <v>0</v>
      </c>
      <c r="CW241">
        <f t="shared" si="359"/>
        <v>0</v>
      </c>
      <c r="CX241">
        <f t="shared" si="359"/>
        <v>0</v>
      </c>
      <c r="CY241">
        <f t="shared" si="359"/>
        <v>0</v>
      </c>
      <c r="CZ241">
        <f t="shared" si="359"/>
        <v>0</v>
      </c>
      <c r="DA241">
        <f t="shared" si="359"/>
        <v>0</v>
      </c>
      <c r="DB241">
        <f t="shared" si="359"/>
        <v>0</v>
      </c>
      <c r="DC241">
        <f t="shared" si="359"/>
        <v>0</v>
      </c>
      <c r="DD241">
        <f t="shared" si="359"/>
        <v>0</v>
      </c>
      <c r="DE241">
        <f t="shared" si="359"/>
        <v>0</v>
      </c>
      <c r="DF241">
        <f t="shared" si="359"/>
        <v>0</v>
      </c>
      <c r="DG241">
        <f t="shared" si="359"/>
        <v>0</v>
      </c>
      <c r="DH241">
        <f t="shared" si="359"/>
        <v>0</v>
      </c>
    </row>
    <row r="242" spans="1:112">
      <c r="A242">
        <f t="shared" ref="A242:AF242" si="360">A93</f>
        <v>288</v>
      </c>
      <c r="B242" t="str">
        <f t="shared" si="360"/>
        <v>Servicio Nacional de Riego</v>
      </c>
      <c r="C242">
        <f t="shared" si="360"/>
        <v>0</v>
      </c>
      <c r="D242">
        <f t="shared" si="360"/>
        <v>0</v>
      </c>
      <c r="E242">
        <f t="shared" si="360"/>
        <v>0</v>
      </c>
      <c r="F242">
        <f t="shared" si="360"/>
        <v>0</v>
      </c>
      <c r="G242">
        <f t="shared" si="360"/>
        <v>0</v>
      </c>
      <c r="H242">
        <f t="shared" si="360"/>
        <v>0</v>
      </c>
      <c r="I242">
        <f t="shared" si="360"/>
        <v>0</v>
      </c>
      <c r="J242">
        <f t="shared" si="360"/>
        <v>3469.05</v>
      </c>
      <c r="K242">
        <f t="shared" si="360"/>
        <v>0</v>
      </c>
      <c r="L242">
        <f t="shared" si="360"/>
        <v>0</v>
      </c>
      <c r="M242">
        <f t="shared" si="360"/>
        <v>0</v>
      </c>
      <c r="N242">
        <f t="shared" si="360"/>
        <v>0</v>
      </c>
      <c r="O242">
        <f t="shared" si="360"/>
        <v>0</v>
      </c>
      <c r="P242">
        <f t="shared" si="360"/>
        <v>0</v>
      </c>
      <c r="Q242">
        <f t="shared" si="360"/>
        <v>0</v>
      </c>
      <c r="R242">
        <f t="shared" si="360"/>
        <v>0</v>
      </c>
      <c r="S242">
        <f t="shared" si="360"/>
        <v>0</v>
      </c>
      <c r="T242">
        <f t="shared" si="360"/>
        <v>0</v>
      </c>
      <c r="U242">
        <f t="shared" si="360"/>
        <v>0</v>
      </c>
      <c r="V242">
        <f t="shared" si="360"/>
        <v>0</v>
      </c>
      <c r="W242">
        <f t="shared" si="360"/>
        <v>0</v>
      </c>
      <c r="X242">
        <f t="shared" si="360"/>
        <v>0</v>
      </c>
      <c r="Y242">
        <f t="shared" si="360"/>
        <v>0</v>
      </c>
      <c r="Z242">
        <f t="shared" si="360"/>
        <v>0</v>
      </c>
      <c r="AA242">
        <f t="shared" si="360"/>
        <v>0</v>
      </c>
      <c r="AB242">
        <f t="shared" si="360"/>
        <v>0</v>
      </c>
      <c r="AC242">
        <f t="shared" si="360"/>
        <v>0</v>
      </c>
      <c r="AD242">
        <f t="shared" si="360"/>
        <v>0</v>
      </c>
      <c r="AE242">
        <f t="shared" si="360"/>
        <v>0</v>
      </c>
      <c r="AF242">
        <f t="shared" si="360"/>
        <v>0</v>
      </c>
      <c r="AG242">
        <f t="shared" ref="AG242:BL242" si="361">AG93</f>
        <v>0</v>
      </c>
      <c r="AH242">
        <f t="shared" si="361"/>
        <v>0</v>
      </c>
      <c r="AI242">
        <f t="shared" si="361"/>
        <v>0</v>
      </c>
      <c r="AJ242">
        <f t="shared" si="361"/>
        <v>0</v>
      </c>
      <c r="AK242">
        <f t="shared" si="361"/>
        <v>0</v>
      </c>
      <c r="AL242">
        <f t="shared" si="361"/>
        <v>0</v>
      </c>
      <c r="AM242">
        <f t="shared" si="361"/>
        <v>0</v>
      </c>
      <c r="AN242">
        <f t="shared" si="361"/>
        <v>0</v>
      </c>
      <c r="AO242">
        <f t="shared" si="361"/>
        <v>0</v>
      </c>
      <c r="AP242">
        <f t="shared" si="361"/>
        <v>0</v>
      </c>
      <c r="AQ242">
        <f t="shared" si="361"/>
        <v>0</v>
      </c>
      <c r="AR242">
        <f t="shared" si="361"/>
        <v>0</v>
      </c>
      <c r="AS242">
        <f t="shared" si="361"/>
        <v>0</v>
      </c>
      <c r="AT242">
        <f t="shared" si="361"/>
        <v>0</v>
      </c>
      <c r="AU242">
        <f t="shared" si="361"/>
        <v>0</v>
      </c>
      <c r="AV242">
        <f t="shared" si="361"/>
        <v>0</v>
      </c>
      <c r="AW242">
        <f t="shared" si="361"/>
        <v>0</v>
      </c>
      <c r="AX242">
        <f t="shared" si="361"/>
        <v>0</v>
      </c>
      <c r="AY242">
        <f t="shared" si="361"/>
        <v>0</v>
      </c>
      <c r="AZ242">
        <f t="shared" si="361"/>
        <v>0</v>
      </c>
      <c r="BA242">
        <f t="shared" si="361"/>
        <v>0</v>
      </c>
      <c r="BB242">
        <f t="shared" si="361"/>
        <v>0</v>
      </c>
      <c r="BC242">
        <f t="shared" si="361"/>
        <v>0</v>
      </c>
      <c r="BD242">
        <f t="shared" si="361"/>
        <v>0</v>
      </c>
      <c r="BE242">
        <f t="shared" si="361"/>
        <v>0</v>
      </c>
      <c r="BF242">
        <f t="shared" si="361"/>
        <v>0</v>
      </c>
      <c r="BG242">
        <f t="shared" si="361"/>
        <v>0</v>
      </c>
      <c r="BH242">
        <f t="shared" si="361"/>
        <v>0</v>
      </c>
      <c r="BI242">
        <f t="shared" si="361"/>
        <v>0</v>
      </c>
      <c r="BJ242">
        <f t="shared" si="361"/>
        <v>0</v>
      </c>
      <c r="BK242">
        <f t="shared" si="361"/>
        <v>0</v>
      </c>
      <c r="BL242">
        <f t="shared" si="361"/>
        <v>0</v>
      </c>
      <c r="BM242">
        <f t="shared" ref="BM242:CR242" si="362">BM93</f>
        <v>0</v>
      </c>
      <c r="BN242">
        <f t="shared" si="362"/>
        <v>0</v>
      </c>
      <c r="BO242">
        <f t="shared" si="362"/>
        <v>0</v>
      </c>
      <c r="BP242">
        <f t="shared" si="362"/>
        <v>0</v>
      </c>
      <c r="BQ242">
        <f t="shared" si="362"/>
        <v>0</v>
      </c>
      <c r="BR242">
        <f t="shared" si="362"/>
        <v>0</v>
      </c>
      <c r="BS242">
        <f t="shared" si="362"/>
        <v>0</v>
      </c>
      <c r="BT242">
        <f t="shared" si="362"/>
        <v>0</v>
      </c>
      <c r="BU242">
        <f t="shared" si="362"/>
        <v>0</v>
      </c>
      <c r="BV242">
        <f t="shared" si="362"/>
        <v>0</v>
      </c>
      <c r="BW242">
        <f t="shared" si="362"/>
        <v>0</v>
      </c>
      <c r="BX242">
        <f t="shared" si="362"/>
        <v>0</v>
      </c>
      <c r="BY242">
        <f t="shared" si="362"/>
        <v>0</v>
      </c>
      <c r="BZ242">
        <f t="shared" si="362"/>
        <v>0</v>
      </c>
      <c r="CA242">
        <f t="shared" si="362"/>
        <v>0</v>
      </c>
      <c r="CB242">
        <f t="shared" si="362"/>
        <v>0</v>
      </c>
      <c r="CC242">
        <f t="shared" si="362"/>
        <v>0</v>
      </c>
      <c r="CD242">
        <f t="shared" si="362"/>
        <v>0</v>
      </c>
      <c r="CE242">
        <f t="shared" si="362"/>
        <v>0</v>
      </c>
      <c r="CF242">
        <f t="shared" si="362"/>
        <v>0</v>
      </c>
      <c r="CG242">
        <f t="shared" si="362"/>
        <v>0</v>
      </c>
      <c r="CH242">
        <f t="shared" si="362"/>
        <v>0</v>
      </c>
      <c r="CI242">
        <f t="shared" si="362"/>
        <v>0</v>
      </c>
      <c r="CJ242">
        <f t="shared" si="362"/>
        <v>0</v>
      </c>
      <c r="CK242">
        <f t="shared" si="362"/>
        <v>0</v>
      </c>
      <c r="CL242">
        <f t="shared" si="362"/>
        <v>0</v>
      </c>
      <c r="CM242">
        <f t="shared" si="362"/>
        <v>0</v>
      </c>
      <c r="CN242">
        <f t="shared" si="362"/>
        <v>0</v>
      </c>
      <c r="CO242">
        <f t="shared" si="362"/>
        <v>0</v>
      </c>
      <c r="CP242">
        <f t="shared" si="362"/>
        <v>0</v>
      </c>
      <c r="CQ242">
        <f t="shared" si="362"/>
        <v>0</v>
      </c>
      <c r="CR242">
        <f t="shared" si="362"/>
        <v>0</v>
      </c>
      <c r="CS242">
        <f t="shared" ref="CS242:DH242" si="363">CS93</f>
        <v>0</v>
      </c>
      <c r="CT242">
        <f t="shared" si="363"/>
        <v>0</v>
      </c>
      <c r="CU242">
        <f t="shared" si="363"/>
        <v>0</v>
      </c>
      <c r="CV242">
        <f t="shared" si="363"/>
        <v>0</v>
      </c>
      <c r="CW242">
        <f t="shared" si="363"/>
        <v>0</v>
      </c>
      <c r="CX242">
        <f t="shared" si="363"/>
        <v>0</v>
      </c>
      <c r="CY242">
        <f t="shared" si="363"/>
        <v>0</v>
      </c>
      <c r="CZ242">
        <f t="shared" si="363"/>
        <v>0</v>
      </c>
      <c r="DA242">
        <f t="shared" si="363"/>
        <v>0</v>
      </c>
      <c r="DB242">
        <f t="shared" si="363"/>
        <v>0</v>
      </c>
      <c r="DC242">
        <f t="shared" si="363"/>
        <v>0</v>
      </c>
      <c r="DD242">
        <f t="shared" si="363"/>
        <v>0</v>
      </c>
      <c r="DE242">
        <f t="shared" si="363"/>
        <v>0</v>
      </c>
      <c r="DF242">
        <f t="shared" si="363"/>
        <v>0</v>
      </c>
      <c r="DG242">
        <f t="shared" si="363"/>
        <v>0</v>
      </c>
      <c r="DH242">
        <f t="shared" si="363"/>
        <v>0</v>
      </c>
    </row>
    <row r="243" spans="1:112">
      <c r="A243">
        <f t="shared" ref="A243:AF243" si="364">A94</f>
        <v>163</v>
      </c>
      <c r="B243" t="str">
        <f t="shared" si="364"/>
        <v>Agencia Nacional de Hidrocarburos</v>
      </c>
      <c r="C243">
        <f t="shared" si="364"/>
        <v>0</v>
      </c>
      <c r="D243">
        <f t="shared" si="364"/>
        <v>9030.0300000000007</v>
      </c>
      <c r="E243">
        <f t="shared" si="364"/>
        <v>0</v>
      </c>
      <c r="F243">
        <f t="shared" si="364"/>
        <v>0</v>
      </c>
      <c r="G243">
        <f t="shared" si="364"/>
        <v>0</v>
      </c>
      <c r="H243">
        <f t="shared" si="364"/>
        <v>0</v>
      </c>
      <c r="I243">
        <f t="shared" si="364"/>
        <v>0</v>
      </c>
      <c r="J243">
        <f t="shared" si="364"/>
        <v>441.79999999999995</v>
      </c>
      <c r="K243">
        <f t="shared" si="364"/>
        <v>0</v>
      </c>
      <c r="L243">
        <f t="shared" si="364"/>
        <v>0</v>
      </c>
      <c r="M243">
        <f t="shared" si="364"/>
        <v>0</v>
      </c>
      <c r="N243">
        <f t="shared" si="364"/>
        <v>0</v>
      </c>
      <c r="O243">
        <f t="shared" si="364"/>
        <v>0</v>
      </c>
      <c r="P243">
        <f t="shared" si="364"/>
        <v>0</v>
      </c>
      <c r="Q243">
        <f t="shared" si="364"/>
        <v>0</v>
      </c>
      <c r="R243">
        <f t="shared" si="364"/>
        <v>0</v>
      </c>
      <c r="S243">
        <f t="shared" si="364"/>
        <v>0</v>
      </c>
      <c r="T243">
        <f t="shared" si="364"/>
        <v>0</v>
      </c>
      <c r="U243">
        <f t="shared" si="364"/>
        <v>0</v>
      </c>
      <c r="V243">
        <f t="shared" si="364"/>
        <v>0</v>
      </c>
      <c r="W243">
        <f t="shared" si="364"/>
        <v>0</v>
      </c>
      <c r="X243">
        <f t="shared" si="364"/>
        <v>0</v>
      </c>
      <c r="Y243">
        <f t="shared" si="364"/>
        <v>0</v>
      </c>
      <c r="Z243">
        <f t="shared" si="364"/>
        <v>0</v>
      </c>
      <c r="AA243">
        <f t="shared" si="364"/>
        <v>0</v>
      </c>
      <c r="AB243">
        <f t="shared" si="364"/>
        <v>0</v>
      </c>
      <c r="AC243">
        <f t="shared" si="364"/>
        <v>0</v>
      </c>
      <c r="AD243">
        <f t="shared" si="364"/>
        <v>0</v>
      </c>
      <c r="AE243">
        <f t="shared" si="364"/>
        <v>0</v>
      </c>
      <c r="AF243">
        <f t="shared" si="364"/>
        <v>0</v>
      </c>
      <c r="AG243">
        <f t="shared" ref="AG243:BL243" si="365">AG94</f>
        <v>0</v>
      </c>
      <c r="AH243">
        <f t="shared" si="365"/>
        <v>0</v>
      </c>
      <c r="AI243">
        <f t="shared" si="365"/>
        <v>0</v>
      </c>
      <c r="AJ243">
        <f t="shared" si="365"/>
        <v>0</v>
      </c>
      <c r="AK243">
        <f t="shared" si="365"/>
        <v>0</v>
      </c>
      <c r="AL243">
        <f t="shared" si="365"/>
        <v>0</v>
      </c>
      <c r="AM243">
        <f t="shared" si="365"/>
        <v>0</v>
      </c>
      <c r="AN243">
        <f t="shared" si="365"/>
        <v>0</v>
      </c>
      <c r="AO243">
        <f t="shared" si="365"/>
        <v>0</v>
      </c>
      <c r="AP243">
        <f t="shared" si="365"/>
        <v>0</v>
      </c>
      <c r="AQ243">
        <f t="shared" si="365"/>
        <v>0</v>
      </c>
      <c r="AR243">
        <f t="shared" si="365"/>
        <v>0</v>
      </c>
      <c r="AS243">
        <f t="shared" si="365"/>
        <v>0</v>
      </c>
      <c r="AT243">
        <f t="shared" si="365"/>
        <v>0</v>
      </c>
      <c r="AU243">
        <f t="shared" si="365"/>
        <v>0</v>
      </c>
      <c r="AV243">
        <f t="shared" si="365"/>
        <v>0</v>
      </c>
      <c r="AW243">
        <f t="shared" si="365"/>
        <v>0</v>
      </c>
      <c r="AX243">
        <f t="shared" si="365"/>
        <v>0</v>
      </c>
      <c r="AY243">
        <f t="shared" si="365"/>
        <v>0</v>
      </c>
      <c r="AZ243">
        <f t="shared" si="365"/>
        <v>0</v>
      </c>
      <c r="BA243">
        <f t="shared" si="365"/>
        <v>0</v>
      </c>
      <c r="BB243">
        <f t="shared" si="365"/>
        <v>0</v>
      </c>
      <c r="BC243">
        <f t="shared" si="365"/>
        <v>0</v>
      </c>
      <c r="BD243">
        <f t="shared" si="365"/>
        <v>0</v>
      </c>
      <c r="BE243">
        <f t="shared" si="365"/>
        <v>0</v>
      </c>
      <c r="BF243">
        <f t="shared" si="365"/>
        <v>0</v>
      </c>
      <c r="BG243">
        <f t="shared" si="365"/>
        <v>0</v>
      </c>
      <c r="BH243">
        <f t="shared" si="365"/>
        <v>0</v>
      </c>
      <c r="BI243">
        <f t="shared" si="365"/>
        <v>0</v>
      </c>
      <c r="BJ243">
        <f t="shared" si="365"/>
        <v>0</v>
      </c>
      <c r="BK243">
        <f t="shared" si="365"/>
        <v>0</v>
      </c>
      <c r="BL243">
        <f t="shared" si="365"/>
        <v>0</v>
      </c>
      <c r="BM243">
        <f t="shared" ref="BM243:CR243" si="366">BM94</f>
        <v>0</v>
      </c>
      <c r="BN243">
        <f t="shared" si="366"/>
        <v>0</v>
      </c>
      <c r="BO243">
        <f t="shared" si="366"/>
        <v>0</v>
      </c>
      <c r="BP243">
        <f t="shared" si="366"/>
        <v>0</v>
      </c>
      <c r="BQ243">
        <f t="shared" si="366"/>
        <v>0</v>
      </c>
      <c r="BR243">
        <f t="shared" si="366"/>
        <v>0</v>
      </c>
      <c r="BS243">
        <f t="shared" si="366"/>
        <v>0</v>
      </c>
      <c r="BT243">
        <f t="shared" si="366"/>
        <v>0</v>
      </c>
      <c r="BU243">
        <f t="shared" si="366"/>
        <v>0</v>
      </c>
      <c r="BV243">
        <f t="shared" si="366"/>
        <v>0</v>
      </c>
      <c r="BW243">
        <f t="shared" si="366"/>
        <v>0</v>
      </c>
      <c r="BX243">
        <f t="shared" si="366"/>
        <v>0</v>
      </c>
      <c r="BY243">
        <f t="shared" si="366"/>
        <v>0</v>
      </c>
      <c r="BZ243">
        <f t="shared" si="366"/>
        <v>0</v>
      </c>
      <c r="CA243">
        <f t="shared" si="366"/>
        <v>0</v>
      </c>
      <c r="CB243">
        <f t="shared" si="366"/>
        <v>0</v>
      </c>
      <c r="CC243">
        <f t="shared" si="366"/>
        <v>0</v>
      </c>
      <c r="CD243">
        <f t="shared" si="366"/>
        <v>0</v>
      </c>
      <c r="CE243">
        <f t="shared" si="366"/>
        <v>0</v>
      </c>
      <c r="CF243">
        <f t="shared" si="366"/>
        <v>0</v>
      </c>
      <c r="CG243">
        <f t="shared" si="366"/>
        <v>0</v>
      </c>
      <c r="CH243">
        <f t="shared" si="366"/>
        <v>0</v>
      </c>
      <c r="CI243">
        <f t="shared" si="366"/>
        <v>0</v>
      </c>
      <c r="CJ243">
        <f t="shared" si="366"/>
        <v>0</v>
      </c>
      <c r="CK243">
        <f t="shared" si="366"/>
        <v>0</v>
      </c>
      <c r="CL243">
        <f t="shared" si="366"/>
        <v>0</v>
      </c>
      <c r="CM243">
        <f t="shared" si="366"/>
        <v>0</v>
      </c>
      <c r="CN243">
        <f t="shared" si="366"/>
        <v>0</v>
      </c>
      <c r="CO243">
        <f t="shared" si="366"/>
        <v>0</v>
      </c>
      <c r="CP243">
        <f t="shared" si="366"/>
        <v>0</v>
      </c>
      <c r="CQ243">
        <f t="shared" si="366"/>
        <v>0</v>
      </c>
      <c r="CR243">
        <f t="shared" si="366"/>
        <v>0</v>
      </c>
      <c r="CS243">
        <f t="shared" ref="CS243:DH243" si="367">CS94</f>
        <v>0</v>
      </c>
      <c r="CT243">
        <f t="shared" si="367"/>
        <v>0</v>
      </c>
      <c r="CU243">
        <f t="shared" si="367"/>
        <v>0</v>
      </c>
      <c r="CV243">
        <f t="shared" si="367"/>
        <v>0</v>
      </c>
      <c r="CW243">
        <f t="shared" si="367"/>
        <v>0</v>
      </c>
      <c r="CX243">
        <f t="shared" si="367"/>
        <v>0</v>
      </c>
      <c r="CY243">
        <f t="shared" si="367"/>
        <v>0</v>
      </c>
      <c r="CZ243">
        <f t="shared" si="367"/>
        <v>0</v>
      </c>
      <c r="DA243">
        <f t="shared" si="367"/>
        <v>0</v>
      </c>
      <c r="DB243">
        <f t="shared" si="367"/>
        <v>0</v>
      </c>
      <c r="DC243">
        <f t="shared" si="367"/>
        <v>0</v>
      </c>
      <c r="DD243">
        <f t="shared" si="367"/>
        <v>0</v>
      </c>
      <c r="DE243">
        <f t="shared" si="367"/>
        <v>0</v>
      </c>
      <c r="DF243">
        <f t="shared" si="367"/>
        <v>0</v>
      </c>
      <c r="DG243">
        <f t="shared" si="367"/>
        <v>0</v>
      </c>
      <c r="DH243">
        <f t="shared" si="367"/>
        <v>0</v>
      </c>
    </row>
    <row r="244" spans="1:112">
      <c r="A244">
        <f t="shared" ref="A244:AF244" si="368">A95</f>
        <v>267</v>
      </c>
      <c r="B244" t="str">
        <f t="shared" si="368"/>
        <v>Direc. Dptal. de Educación Cochabamba</v>
      </c>
      <c r="C244">
        <f t="shared" si="368"/>
        <v>0</v>
      </c>
      <c r="D244">
        <f t="shared" si="368"/>
        <v>0</v>
      </c>
      <c r="E244">
        <f t="shared" si="368"/>
        <v>0</v>
      </c>
      <c r="F244">
        <f t="shared" si="368"/>
        <v>786059.21</v>
      </c>
      <c r="G244">
        <f t="shared" si="368"/>
        <v>0</v>
      </c>
      <c r="H244">
        <f t="shared" si="368"/>
        <v>0</v>
      </c>
      <c r="I244">
        <f t="shared" si="368"/>
        <v>0</v>
      </c>
      <c r="J244">
        <f t="shared" si="368"/>
        <v>12774</v>
      </c>
      <c r="K244">
        <f t="shared" si="368"/>
        <v>0</v>
      </c>
      <c r="L244">
        <f t="shared" si="368"/>
        <v>0</v>
      </c>
      <c r="M244">
        <f t="shared" si="368"/>
        <v>0</v>
      </c>
      <c r="N244">
        <f t="shared" si="368"/>
        <v>0</v>
      </c>
      <c r="O244">
        <f t="shared" si="368"/>
        <v>0</v>
      </c>
      <c r="P244">
        <f t="shared" si="368"/>
        <v>0</v>
      </c>
      <c r="Q244">
        <f t="shared" si="368"/>
        <v>0</v>
      </c>
      <c r="R244">
        <f t="shared" si="368"/>
        <v>0</v>
      </c>
      <c r="S244">
        <f t="shared" si="368"/>
        <v>0</v>
      </c>
      <c r="T244">
        <f t="shared" si="368"/>
        <v>0</v>
      </c>
      <c r="U244">
        <f t="shared" si="368"/>
        <v>0</v>
      </c>
      <c r="V244">
        <f t="shared" si="368"/>
        <v>0</v>
      </c>
      <c r="W244">
        <f t="shared" si="368"/>
        <v>0</v>
      </c>
      <c r="X244">
        <f t="shared" si="368"/>
        <v>0</v>
      </c>
      <c r="Y244">
        <f t="shared" si="368"/>
        <v>0</v>
      </c>
      <c r="Z244">
        <f t="shared" si="368"/>
        <v>0</v>
      </c>
      <c r="AA244">
        <f t="shared" si="368"/>
        <v>0</v>
      </c>
      <c r="AB244">
        <f t="shared" si="368"/>
        <v>0</v>
      </c>
      <c r="AC244">
        <f t="shared" si="368"/>
        <v>0</v>
      </c>
      <c r="AD244">
        <f t="shared" si="368"/>
        <v>0</v>
      </c>
      <c r="AE244">
        <f t="shared" si="368"/>
        <v>0</v>
      </c>
      <c r="AF244">
        <f t="shared" si="368"/>
        <v>0</v>
      </c>
      <c r="AG244">
        <f t="shared" ref="AG244:BL244" si="369">AG95</f>
        <v>0</v>
      </c>
      <c r="AH244">
        <f t="shared" si="369"/>
        <v>0</v>
      </c>
      <c r="AI244">
        <f t="shared" si="369"/>
        <v>0</v>
      </c>
      <c r="AJ244">
        <f t="shared" si="369"/>
        <v>0</v>
      </c>
      <c r="AK244">
        <f t="shared" si="369"/>
        <v>0</v>
      </c>
      <c r="AL244">
        <f t="shared" si="369"/>
        <v>0</v>
      </c>
      <c r="AM244">
        <f t="shared" si="369"/>
        <v>0</v>
      </c>
      <c r="AN244">
        <f t="shared" si="369"/>
        <v>0</v>
      </c>
      <c r="AO244">
        <f t="shared" si="369"/>
        <v>0</v>
      </c>
      <c r="AP244">
        <f t="shared" si="369"/>
        <v>0</v>
      </c>
      <c r="AQ244">
        <f t="shared" si="369"/>
        <v>0</v>
      </c>
      <c r="AR244">
        <f t="shared" si="369"/>
        <v>0</v>
      </c>
      <c r="AS244">
        <f t="shared" si="369"/>
        <v>0</v>
      </c>
      <c r="AT244">
        <f t="shared" si="369"/>
        <v>0</v>
      </c>
      <c r="AU244">
        <f t="shared" si="369"/>
        <v>0</v>
      </c>
      <c r="AV244">
        <f t="shared" si="369"/>
        <v>0</v>
      </c>
      <c r="AW244">
        <f t="shared" si="369"/>
        <v>0</v>
      </c>
      <c r="AX244">
        <f t="shared" si="369"/>
        <v>0</v>
      </c>
      <c r="AY244">
        <f t="shared" si="369"/>
        <v>0</v>
      </c>
      <c r="AZ244">
        <f t="shared" si="369"/>
        <v>0</v>
      </c>
      <c r="BA244">
        <f t="shared" si="369"/>
        <v>0</v>
      </c>
      <c r="BB244">
        <f t="shared" si="369"/>
        <v>0</v>
      </c>
      <c r="BC244">
        <f t="shared" si="369"/>
        <v>0</v>
      </c>
      <c r="BD244">
        <f t="shared" si="369"/>
        <v>0</v>
      </c>
      <c r="BE244">
        <f t="shared" si="369"/>
        <v>0</v>
      </c>
      <c r="BF244">
        <f t="shared" si="369"/>
        <v>0</v>
      </c>
      <c r="BG244">
        <f t="shared" si="369"/>
        <v>0</v>
      </c>
      <c r="BH244">
        <f t="shared" si="369"/>
        <v>0</v>
      </c>
      <c r="BI244">
        <f t="shared" si="369"/>
        <v>0</v>
      </c>
      <c r="BJ244">
        <f t="shared" si="369"/>
        <v>0</v>
      </c>
      <c r="BK244">
        <f t="shared" si="369"/>
        <v>0</v>
      </c>
      <c r="BL244">
        <f t="shared" si="369"/>
        <v>0</v>
      </c>
      <c r="BM244">
        <f t="shared" ref="BM244:CR244" si="370">BM95</f>
        <v>0</v>
      </c>
      <c r="BN244">
        <f t="shared" si="370"/>
        <v>0</v>
      </c>
      <c r="BO244">
        <f t="shared" si="370"/>
        <v>0</v>
      </c>
      <c r="BP244">
        <f t="shared" si="370"/>
        <v>0</v>
      </c>
      <c r="BQ244">
        <f t="shared" si="370"/>
        <v>0</v>
      </c>
      <c r="BR244">
        <f t="shared" si="370"/>
        <v>0</v>
      </c>
      <c r="BS244">
        <f t="shared" si="370"/>
        <v>0</v>
      </c>
      <c r="BT244">
        <f t="shared" si="370"/>
        <v>0</v>
      </c>
      <c r="BU244">
        <f t="shared" si="370"/>
        <v>0</v>
      </c>
      <c r="BV244">
        <f t="shared" si="370"/>
        <v>0</v>
      </c>
      <c r="BW244">
        <f t="shared" si="370"/>
        <v>0</v>
      </c>
      <c r="BX244">
        <f t="shared" si="370"/>
        <v>0</v>
      </c>
      <c r="BY244">
        <f t="shared" si="370"/>
        <v>0</v>
      </c>
      <c r="BZ244">
        <f t="shared" si="370"/>
        <v>0</v>
      </c>
      <c r="CA244">
        <f t="shared" si="370"/>
        <v>0</v>
      </c>
      <c r="CB244">
        <f t="shared" si="370"/>
        <v>0</v>
      </c>
      <c r="CC244">
        <f t="shared" si="370"/>
        <v>0</v>
      </c>
      <c r="CD244">
        <f t="shared" si="370"/>
        <v>0</v>
      </c>
      <c r="CE244">
        <f t="shared" si="370"/>
        <v>0</v>
      </c>
      <c r="CF244">
        <f t="shared" si="370"/>
        <v>0</v>
      </c>
      <c r="CG244">
        <f t="shared" si="370"/>
        <v>0</v>
      </c>
      <c r="CH244">
        <f t="shared" si="370"/>
        <v>0</v>
      </c>
      <c r="CI244">
        <f t="shared" si="370"/>
        <v>0</v>
      </c>
      <c r="CJ244">
        <f t="shared" si="370"/>
        <v>0</v>
      </c>
      <c r="CK244">
        <f t="shared" si="370"/>
        <v>0</v>
      </c>
      <c r="CL244">
        <f t="shared" si="370"/>
        <v>0</v>
      </c>
      <c r="CM244">
        <f t="shared" si="370"/>
        <v>0</v>
      </c>
      <c r="CN244">
        <f t="shared" si="370"/>
        <v>0</v>
      </c>
      <c r="CO244">
        <f t="shared" si="370"/>
        <v>0</v>
      </c>
      <c r="CP244">
        <f t="shared" si="370"/>
        <v>0</v>
      </c>
      <c r="CQ244">
        <f t="shared" si="370"/>
        <v>0</v>
      </c>
      <c r="CR244">
        <f t="shared" si="370"/>
        <v>0</v>
      </c>
      <c r="CS244">
        <f t="shared" ref="CS244:DH244" si="371">CS95</f>
        <v>0</v>
      </c>
      <c r="CT244">
        <f t="shared" si="371"/>
        <v>0</v>
      </c>
      <c r="CU244">
        <f t="shared" si="371"/>
        <v>0</v>
      </c>
      <c r="CV244">
        <f t="shared" si="371"/>
        <v>0</v>
      </c>
      <c r="CW244">
        <f t="shared" si="371"/>
        <v>0</v>
      </c>
      <c r="CX244">
        <f t="shared" si="371"/>
        <v>0</v>
      </c>
      <c r="CY244">
        <f t="shared" si="371"/>
        <v>0</v>
      </c>
      <c r="CZ244">
        <f t="shared" si="371"/>
        <v>0</v>
      </c>
      <c r="DA244">
        <f t="shared" si="371"/>
        <v>0</v>
      </c>
      <c r="DB244">
        <f t="shared" si="371"/>
        <v>0</v>
      </c>
      <c r="DC244">
        <f t="shared" si="371"/>
        <v>0</v>
      </c>
      <c r="DD244">
        <f t="shared" si="371"/>
        <v>0</v>
      </c>
      <c r="DE244">
        <f t="shared" si="371"/>
        <v>0</v>
      </c>
      <c r="DF244">
        <f t="shared" si="371"/>
        <v>0</v>
      </c>
      <c r="DG244">
        <f t="shared" si="371"/>
        <v>0</v>
      </c>
      <c r="DH244">
        <f t="shared" si="371"/>
        <v>0</v>
      </c>
    </row>
    <row r="245" spans="1:112">
      <c r="A245">
        <f t="shared" ref="A245:AF245" si="372">A96</f>
        <v>134</v>
      </c>
      <c r="B245" t="str">
        <f t="shared" si="372"/>
        <v>Consejo Nacional de Vivienda Policial</v>
      </c>
      <c r="C245">
        <f t="shared" si="372"/>
        <v>0</v>
      </c>
      <c r="D245">
        <f t="shared" si="372"/>
        <v>0</v>
      </c>
      <c r="E245">
        <f t="shared" si="372"/>
        <v>0</v>
      </c>
      <c r="F245">
        <f t="shared" si="372"/>
        <v>0</v>
      </c>
      <c r="G245">
        <f t="shared" si="372"/>
        <v>0</v>
      </c>
      <c r="H245">
        <f t="shared" si="372"/>
        <v>0</v>
      </c>
      <c r="I245">
        <f t="shared" si="372"/>
        <v>0</v>
      </c>
      <c r="J245">
        <f t="shared" si="372"/>
        <v>359.95</v>
      </c>
      <c r="K245">
        <f t="shared" si="372"/>
        <v>0</v>
      </c>
      <c r="L245">
        <f t="shared" si="372"/>
        <v>0</v>
      </c>
      <c r="M245">
        <f t="shared" si="372"/>
        <v>0</v>
      </c>
      <c r="N245">
        <f t="shared" si="372"/>
        <v>0</v>
      </c>
      <c r="O245">
        <f t="shared" si="372"/>
        <v>0</v>
      </c>
      <c r="P245">
        <f t="shared" si="372"/>
        <v>0</v>
      </c>
      <c r="Q245">
        <f t="shared" si="372"/>
        <v>0</v>
      </c>
      <c r="R245">
        <f t="shared" si="372"/>
        <v>0</v>
      </c>
      <c r="S245">
        <f t="shared" si="372"/>
        <v>0</v>
      </c>
      <c r="T245">
        <f t="shared" si="372"/>
        <v>0</v>
      </c>
      <c r="U245">
        <f t="shared" si="372"/>
        <v>0</v>
      </c>
      <c r="V245">
        <f t="shared" si="372"/>
        <v>0</v>
      </c>
      <c r="W245">
        <f t="shared" si="372"/>
        <v>0</v>
      </c>
      <c r="X245">
        <f t="shared" si="372"/>
        <v>0</v>
      </c>
      <c r="Y245">
        <f t="shared" si="372"/>
        <v>0</v>
      </c>
      <c r="Z245">
        <f t="shared" si="372"/>
        <v>0</v>
      </c>
      <c r="AA245">
        <f t="shared" si="372"/>
        <v>0</v>
      </c>
      <c r="AB245">
        <f t="shared" si="372"/>
        <v>0</v>
      </c>
      <c r="AC245">
        <f t="shared" si="372"/>
        <v>0</v>
      </c>
      <c r="AD245">
        <f t="shared" si="372"/>
        <v>0</v>
      </c>
      <c r="AE245">
        <f t="shared" si="372"/>
        <v>0</v>
      </c>
      <c r="AF245">
        <f t="shared" si="372"/>
        <v>0</v>
      </c>
      <c r="AG245">
        <f t="shared" ref="AG245:BL245" si="373">AG96</f>
        <v>0</v>
      </c>
      <c r="AH245">
        <f t="shared" si="373"/>
        <v>0</v>
      </c>
      <c r="AI245">
        <f t="shared" si="373"/>
        <v>0</v>
      </c>
      <c r="AJ245">
        <f t="shared" si="373"/>
        <v>0</v>
      </c>
      <c r="AK245">
        <f t="shared" si="373"/>
        <v>0</v>
      </c>
      <c r="AL245">
        <f t="shared" si="373"/>
        <v>0</v>
      </c>
      <c r="AM245">
        <f t="shared" si="373"/>
        <v>0</v>
      </c>
      <c r="AN245">
        <f t="shared" si="373"/>
        <v>0</v>
      </c>
      <c r="AO245">
        <f t="shared" si="373"/>
        <v>0</v>
      </c>
      <c r="AP245">
        <f t="shared" si="373"/>
        <v>0</v>
      </c>
      <c r="AQ245">
        <f t="shared" si="373"/>
        <v>0</v>
      </c>
      <c r="AR245">
        <f t="shared" si="373"/>
        <v>0</v>
      </c>
      <c r="AS245">
        <f t="shared" si="373"/>
        <v>0</v>
      </c>
      <c r="AT245">
        <f t="shared" si="373"/>
        <v>0</v>
      </c>
      <c r="AU245">
        <f t="shared" si="373"/>
        <v>0</v>
      </c>
      <c r="AV245">
        <f t="shared" si="373"/>
        <v>0</v>
      </c>
      <c r="AW245">
        <f t="shared" si="373"/>
        <v>0</v>
      </c>
      <c r="AX245">
        <f t="shared" si="373"/>
        <v>0</v>
      </c>
      <c r="AY245">
        <f t="shared" si="373"/>
        <v>0</v>
      </c>
      <c r="AZ245">
        <f t="shared" si="373"/>
        <v>0</v>
      </c>
      <c r="BA245">
        <f t="shared" si="373"/>
        <v>0</v>
      </c>
      <c r="BB245">
        <f t="shared" si="373"/>
        <v>0</v>
      </c>
      <c r="BC245">
        <f t="shared" si="373"/>
        <v>0</v>
      </c>
      <c r="BD245">
        <f t="shared" si="373"/>
        <v>0</v>
      </c>
      <c r="BE245">
        <f t="shared" si="373"/>
        <v>0</v>
      </c>
      <c r="BF245">
        <f t="shared" si="373"/>
        <v>0</v>
      </c>
      <c r="BG245">
        <f t="shared" si="373"/>
        <v>0</v>
      </c>
      <c r="BH245">
        <f t="shared" si="373"/>
        <v>0</v>
      </c>
      <c r="BI245">
        <f t="shared" si="373"/>
        <v>0</v>
      </c>
      <c r="BJ245">
        <f t="shared" si="373"/>
        <v>0</v>
      </c>
      <c r="BK245">
        <f t="shared" si="373"/>
        <v>0</v>
      </c>
      <c r="BL245">
        <f t="shared" si="373"/>
        <v>0</v>
      </c>
      <c r="BM245">
        <f t="shared" ref="BM245:CR245" si="374">BM96</f>
        <v>0</v>
      </c>
      <c r="BN245">
        <f t="shared" si="374"/>
        <v>0</v>
      </c>
      <c r="BO245">
        <f t="shared" si="374"/>
        <v>0</v>
      </c>
      <c r="BP245">
        <f t="shared" si="374"/>
        <v>0</v>
      </c>
      <c r="BQ245">
        <f t="shared" si="374"/>
        <v>0</v>
      </c>
      <c r="BR245">
        <f t="shared" si="374"/>
        <v>0</v>
      </c>
      <c r="BS245">
        <f t="shared" si="374"/>
        <v>0</v>
      </c>
      <c r="BT245">
        <f t="shared" si="374"/>
        <v>0</v>
      </c>
      <c r="BU245">
        <f t="shared" si="374"/>
        <v>0</v>
      </c>
      <c r="BV245">
        <f t="shared" si="374"/>
        <v>0</v>
      </c>
      <c r="BW245">
        <f t="shared" si="374"/>
        <v>0</v>
      </c>
      <c r="BX245">
        <f t="shared" si="374"/>
        <v>0</v>
      </c>
      <c r="BY245">
        <f t="shared" si="374"/>
        <v>0</v>
      </c>
      <c r="BZ245">
        <f t="shared" si="374"/>
        <v>0</v>
      </c>
      <c r="CA245">
        <f t="shared" si="374"/>
        <v>0</v>
      </c>
      <c r="CB245">
        <f t="shared" si="374"/>
        <v>0</v>
      </c>
      <c r="CC245">
        <f t="shared" si="374"/>
        <v>0</v>
      </c>
      <c r="CD245">
        <f t="shared" si="374"/>
        <v>0</v>
      </c>
      <c r="CE245">
        <f t="shared" si="374"/>
        <v>0</v>
      </c>
      <c r="CF245">
        <f t="shared" si="374"/>
        <v>0</v>
      </c>
      <c r="CG245">
        <f t="shared" si="374"/>
        <v>0</v>
      </c>
      <c r="CH245">
        <f t="shared" si="374"/>
        <v>0</v>
      </c>
      <c r="CI245">
        <f t="shared" si="374"/>
        <v>0</v>
      </c>
      <c r="CJ245">
        <f t="shared" si="374"/>
        <v>0</v>
      </c>
      <c r="CK245">
        <f t="shared" si="374"/>
        <v>0</v>
      </c>
      <c r="CL245">
        <f t="shared" si="374"/>
        <v>0</v>
      </c>
      <c r="CM245">
        <f t="shared" si="374"/>
        <v>0</v>
      </c>
      <c r="CN245">
        <f t="shared" si="374"/>
        <v>0</v>
      </c>
      <c r="CO245">
        <f t="shared" si="374"/>
        <v>0</v>
      </c>
      <c r="CP245">
        <f t="shared" si="374"/>
        <v>0</v>
      </c>
      <c r="CQ245">
        <f t="shared" si="374"/>
        <v>0</v>
      </c>
      <c r="CR245">
        <f t="shared" si="374"/>
        <v>0</v>
      </c>
      <c r="CS245">
        <f t="shared" ref="CS245:DH245" si="375">CS96</f>
        <v>0</v>
      </c>
      <c r="CT245">
        <f t="shared" si="375"/>
        <v>0</v>
      </c>
      <c r="CU245">
        <f t="shared" si="375"/>
        <v>0</v>
      </c>
      <c r="CV245">
        <f t="shared" si="375"/>
        <v>0</v>
      </c>
      <c r="CW245">
        <f t="shared" si="375"/>
        <v>0</v>
      </c>
      <c r="CX245">
        <f t="shared" si="375"/>
        <v>0</v>
      </c>
      <c r="CY245">
        <f t="shared" si="375"/>
        <v>0</v>
      </c>
      <c r="CZ245">
        <f t="shared" si="375"/>
        <v>0</v>
      </c>
      <c r="DA245">
        <f t="shared" si="375"/>
        <v>0</v>
      </c>
      <c r="DB245">
        <f t="shared" si="375"/>
        <v>0</v>
      </c>
      <c r="DC245">
        <f t="shared" si="375"/>
        <v>0</v>
      </c>
      <c r="DD245">
        <f t="shared" si="375"/>
        <v>0</v>
      </c>
      <c r="DE245">
        <f t="shared" si="375"/>
        <v>0</v>
      </c>
      <c r="DF245">
        <f t="shared" si="375"/>
        <v>0</v>
      </c>
      <c r="DG245">
        <f t="shared" si="375"/>
        <v>0</v>
      </c>
      <c r="DH245">
        <f t="shared" si="375"/>
        <v>0</v>
      </c>
    </row>
    <row r="246" spans="1:112">
      <c r="A246">
        <f t="shared" ref="A246:AF246" si="376">A97</f>
        <v>234</v>
      </c>
      <c r="B246" t="str">
        <f t="shared" si="376"/>
        <v xml:space="preserve">Servicio Geológico Minero </v>
      </c>
      <c r="C246">
        <f t="shared" si="376"/>
        <v>0</v>
      </c>
      <c r="D246">
        <f t="shared" si="376"/>
        <v>0</v>
      </c>
      <c r="E246">
        <f t="shared" si="376"/>
        <v>0</v>
      </c>
      <c r="F246">
        <f t="shared" si="376"/>
        <v>0</v>
      </c>
      <c r="G246">
        <f t="shared" si="376"/>
        <v>0</v>
      </c>
      <c r="H246">
        <f t="shared" si="376"/>
        <v>0</v>
      </c>
      <c r="I246">
        <f t="shared" si="376"/>
        <v>0</v>
      </c>
      <c r="J246">
        <f t="shared" si="376"/>
        <v>465</v>
      </c>
      <c r="K246">
        <f t="shared" si="376"/>
        <v>0</v>
      </c>
      <c r="L246">
        <f t="shared" si="376"/>
        <v>0</v>
      </c>
      <c r="M246">
        <f t="shared" si="376"/>
        <v>0</v>
      </c>
      <c r="N246">
        <f t="shared" si="376"/>
        <v>0</v>
      </c>
      <c r="O246">
        <f t="shared" si="376"/>
        <v>0</v>
      </c>
      <c r="P246">
        <f t="shared" si="376"/>
        <v>0</v>
      </c>
      <c r="Q246">
        <f t="shared" si="376"/>
        <v>0</v>
      </c>
      <c r="R246">
        <f t="shared" si="376"/>
        <v>0</v>
      </c>
      <c r="S246">
        <f t="shared" si="376"/>
        <v>0</v>
      </c>
      <c r="T246">
        <f t="shared" si="376"/>
        <v>0</v>
      </c>
      <c r="U246">
        <f t="shared" si="376"/>
        <v>0</v>
      </c>
      <c r="V246">
        <f t="shared" si="376"/>
        <v>0</v>
      </c>
      <c r="W246">
        <f t="shared" si="376"/>
        <v>0</v>
      </c>
      <c r="X246">
        <f t="shared" si="376"/>
        <v>0</v>
      </c>
      <c r="Y246">
        <f t="shared" si="376"/>
        <v>0</v>
      </c>
      <c r="Z246">
        <f t="shared" si="376"/>
        <v>0</v>
      </c>
      <c r="AA246">
        <f t="shared" si="376"/>
        <v>0</v>
      </c>
      <c r="AB246">
        <f t="shared" si="376"/>
        <v>0</v>
      </c>
      <c r="AC246">
        <f t="shared" si="376"/>
        <v>0</v>
      </c>
      <c r="AD246">
        <f t="shared" si="376"/>
        <v>0</v>
      </c>
      <c r="AE246">
        <f t="shared" si="376"/>
        <v>0</v>
      </c>
      <c r="AF246">
        <f t="shared" si="376"/>
        <v>0</v>
      </c>
      <c r="AG246">
        <f t="shared" ref="AG246:BL246" si="377">AG97</f>
        <v>0</v>
      </c>
      <c r="AH246">
        <f t="shared" si="377"/>
        <v>0</v>
      </c>
      <c r="AI246">
        <f t="shared" si="377"/>
        <v>0</v>
      </c>
      <c r="AJ246">
        <f t="shared" si="377"/>
        <v>0</v>
      </c>
      <c r="AK246">
        <f t="shared" si="377"/>
        <v>0</v>
      </c>
      <c r="AL246">
        <f t="shared" si="377"/>
        <v>0</v>
      </c>
      <c r="AM246">
        <f t="shared" si="377"/>
        <v>0</v>
      </c>
      <c r="AN246">
        <f t="shared" si="377"/>
        <v>0</v>
      </c>
      <c r="AO246">
        <f t="shared" si="377"/>
        <v>0</v>
      </c>
      <c r="AP246">
        <f t="shared" si="377"/>
        <v>0</v>
      </c>
      <c r="AQ246">
        <f t="shared" si="377"/>
        <v>0</v>
      </c>
      <c r="AR246">
        <f t="shared" si="377"/>
        <v>0</v>
      </c>
      <c r="AS246">
        <f t="shared" si="377"/>
        <v>0</v>
      </c>
      <c r="AT246">
        <f t="shared" si="377"/>
        <v>0</v>
      </c>
      <c r="AU246">
        <f t="shared" si="377"/>
        <v>0</v>
      </c>
      <c r="AV246">
        <f t="shared" si="377"/>
        <v>0</v>
      </c>
      <c r="AW246">
        <f t="shared" si="377"/>
        <v>0</v>
      </c>
      <c r="AX246">
        <f t="shared" si="377"/>
        <v>0</v>
      </c>
      <c r="AY246">
        <f t="shared" si="377"/>
        <v>0</v>
      </c>
      <c r="AZ246">
        <f t="shared" si="377"/>
        <v>0</v>
      </c>
      <c r="BA246">
        <f t="shared" si="377"/>
        <v>0</v>
      </c>
      <c r="BB246">
        <f t="shared" si="377"/>
        <v>0</v>
      </c>
      <c r="BC246">
        <f t="shared" si="377"/>
        <v>0</v>
      </c>
      <c r="BD246">
        <f t="shared" si="377"/>
        <v>0</v>
      </c>
      <c r="BE246">
        <f t="shared" si="377"/>
        <v>0</v>
      </c>
      <c r="BF246">
        <f t="shared" si="377"/>
        <v>0</v>
      </c>
      <c r="BG246">
        <f t="shared" si="377"/>
        <v>0</v>
      </c>
      <c r="BH246">
        <f t="shared" si="377"/>
        <v>0</v>
      </c>
      <c r="BI246">
        <f t="shared" si="377"/>
        <v>0</v>
      </c>
      <c r="BJ246">
        <f t="shared" si="377"/>
        <v>0</v>
      </c>
      <c r="BK246">
        <f t="shared" si="377"/>
        <v>0</v>
      </c>
      <c r="BL246">
        <f t="shared" si="377"/>
        <v>0</v>
      </c>
      <c r="BM246">
        <f t="shared" ref="BM246:CR246" si="378">BM97</f>
        <v>0</v>
      </c>
      <c r="BN246">
        <f t="shared" si="378"/>
        <v>0</v>
      </c>
      <c r="BO246">
        <f t="shared" si="378"/>
        <v>0</v>
      </c>
      <c r="BP246">
        <f t="shared" si="378"/>
        <v>0</v>
      </c>
      <c r="BQ246">
        <f t="shared" si="378"/>
        <v>0</v>
      </c>
      <c r="BR246">
        <f t="shared" si="378"/>
        <v>0</v>
      </c>
      <c r="BS246">
        <f t="shared" si="378"/>
        <v>0</v>
      </c>
      <c r="BT246">
        <f t="shared" si="378"/>
        <v>0</v>
      </c>
      <c r="BU246">
        <f t="shared" si="378"/>
        <v>0</v>
      </c>
      <c r="BV246">
        <f t="shared" si="378"/>
        <v>0</v>
      </c>
      <c r="BW246">
        <f t="shared" si="378"/>
        <v>0</v>
      </c>
      <c r="BX246">
        <f t="shared" si="378"/>
        <v>0</v>
      </c>
      <c r="BY246">
        <f t="shared" si="378"/>
        <v>0</v>
      </c>
      <c r="BZ246">
        <f t="shared" si="378"/>
        <v>0</v>
      </c>
      <c r="CA246">
        <f t="shared" si="378"/>
        <v>0</v>
      </c>
      <c r="CB246">
        <f t="shared" si="378"/>
        <v>0</v>
      </c>
      <c r="CC246">
        <f t="shared" si="378"/>
        <v>0</v>
      </c>
      <c r="CD246">
        <f t="shared" si="378"/>
        <v>0</v>
      </c>
      <c r="CE246">
        <f t="shared" si="378"/>
        <v>0</v>
      </c>
      <c r="CF246">
        <f t="shared" si="378"/>
        <v>0</v>
      </c>
      <c r="CG246">
        <f t="shared" si="378"/>
        <v>0</v>
      </c>
      <c r="CH246">
        <f t="shared" si="378"/>
        <v>0</v>
      </c>
      <c r="CI246">
        <f t="shared" si="378"/>
        <v>0</v>
      </c>
      <c r="CJ246">
        <f t="shared" si="378"/>
        <v>0</v>
      </c>
      <c r="CK246">
        <f t="shared" si="378"/>
        <v>0</v>
      </c>
      <c r="CL246">
        <f t="shared" si="378"/>
        <v>0</v>
      </c>
      <c r="CM246">
        <f t="shared" si="378"/>
        <v>0</v>
      </c>
      <c r="CN246">
        <f t="shared" si="378"/>
        <v>0</v>
      </c>
      <c r="CO246">
        <f t="shared" si="378"/>
        <v>0</v>
      </c>
      <c r="CP246">
        <f t="shared" si="378"/>
        <v>0</v>
      </c>
      <c r="CQ246">
        <f t="shared" si="378"/>
        <v>0</v>
      </c>
      <c r="CR246">
        <f t="shared" si="378"/>
        <v>0</v>
      </c>
      <c r="CS246">
        <f t="shared" ref="CS246:DH246" si="379">CS97</f>
        <v>0</v>
      </c>
      <c r="CT246">
        <f t="shared" si="379"/>
        <v>0</v>
      </c>
      <c r="CU246">
        <f t="shared" si="379"/>
        <v>0</v>
      </c>
      <c r="CV246">
        <f t="shared" si="379"/>
        <v>0</v>
      </c>
      <c r="CW246">
        <f t="shared" si="379"/>
        <v>0</v>
      </c>
      <c r="CX246">
        <f t="shared" si="379"/>
        <v>0</v>
      </c>
      <c r="CY246">
        <f t="shared" si="379"/>
        <v>0</v>
      </c>
      <c r="CZ246">
        <f t="shared" si="379"/>
        <v>0</v>
      </c>
      <c r="DA246">
        <f t="shared" si="379"/>
        <v>0</v>
      </c>
      <c r="DB246">
        <f t="shared" si="379"/>
        <v>0</v>
      </c>
      <c r="DC246">
        <f t="shared" si="379"/>
        <v>0</v>
      </c>
      <c r="DD246">
        <f t="shared" si="379"/>
        <v>0</v>
      </c>
      <c r="DE246">
        <f t="shared" si="379"/>
        <v>0</v>
      </c>
      <c r="DF246">
        <f t="shared" si="379"/>
        <v>0</v>
      </c>
      <c r="DG246">
        <f t="shared" si="379"/>
        <v>0</v>
      </c>
      <c r="DH246">
        <f t="shared" si="379"/>
        <v>0</v>
      </c>
    </row>
    <row r="247" spans="1:112">
      <c r="A247">
        <f t="shared" ref="A247:AF247" si="380">A98</f>
        <v>108</v>
      </c>
      <c r="B247" t="str">
        <f t="shared" si="380"/>
        <v>Orquesta Sinfónica Nacional</v>
      </c>
      <c r="C247">
        <f t="shared" si="380"/>
        <v>0</v>
      </c>
      <c r="D247">
        <f t="shared" si="380"/>
        <v>0</v>
      </c>
      <c r="E247">
        <f t="shared" si="380"/>
        <v>0</v>
      </c>
      <c r="F247">
        <f t="shared" si="380"/>
        <v>0</v>
      </c>
      <c r="G247">
        <f t="shared" si="380"/>
        <v>0</v>
      </c>
      <c r="H247">
        <f t="shared" si="380"/>
        <v>0</v>
      </c>
      <c r="I247">
        <f t="shared" si="380"/>
        <v>0</v>
      </c>
      <c r="J247">
        <f t="shared" si="380"/>
        <v>2482.15</v>
      </c>
      <c r="K247">
        <f t="shared" si="380"/>
        <v>0</v>
      </c>
      <c r="L247">
        <f t="shared" si="380"/>
        <v>0</v>
      </c>
      <c r="M247">
        <f t="shared" si="380"/>
        <v>0</v>
      </c>
      <c r="N247">
        <f t="shared" si="380"/>
        <v>0</v>
      </c>
      <c r="O247">
        <f t="shared" si="380"/>
        <v>0</v>
      </c>
      <c r="P247">
        <f t="shared" si="380"/>
        <v>0</v>
      </c>
      <c r="Q247">
        <f t="shared" si="380"/>
        <v>0</v>
      </c>
      <c r="R247">
        <f t="shared" si="380"/>
        <v>0</v>
      </c>
      <c r="S247">
        <f t="shared" si="380"/>
        <v>0</v>
      </c>
      <c r="T247">
        <f t="shared" si="380"/>
        <v>0</v>
      </c>
      <c r="U247">
        <f t="shared" si="380"/>
        <v>0</v>
      </c>
      <c r="V247">
        <f t="shared" si="380"/>
        <v>0</v>
      </c>
      <c r="W247">
        <f t="shared" si="380"/>
        <v>0</v>
      </c>
      <c r="X247">
        <f t="shared" si="380"/>
        <v>0</v>
      </c>
      <c r="Y247">
        <f t="shared" si="380"/>
        <v>0</v>
      </c>
      <c r="Z247">
        <f t="shared" si="380"/>
        <v>0</v>
      </c>
      <c r="AA247">
        <f t="shared" si="380"/>
        <v>0</v>
      </c>
      <c r="AB247">
        <f t="shared" si="380"/>
        <v>0</v>
      </c>
      <c r="AC247">
        <f t="shared" si="380"/>
        <v>0</v>
      </c>
      <c r="AD247">
        <f t="shared" si="380"/>
        <v>0</v>
      </c>
      <c r="AE247">
        <f t="shared" si="380"/>
        <v>0</v>
      </c>
      <c r="AF247">
        <f t="shared" si="380"/>
        <v>0</v>
      </c>
      <c r="AG247">
        <f t="shared" ref="AG247:BL247" si="381">AG98</f>
        <v>0</v>
      </c>
      <c r="AH247">
        <f t="shared" si="381"/>
        <v>0</v>
      </c>
      <c r="AI247">
        <f t="shared" si="381"/>
        <v>0</v>
      </c>
      <c r="AJ247">
        <f t="shared" si="381"/>
        <v>0</v>
      </c>
      <c r="AK247">
        <f t="shared" si="381"/>
        <v>0</v>
      </c>
      <c r="AL247">
        <f t="shared" si="381"/>
        <v>0</v>
      </c>
      <c r="AM247">
        <f t="shared" si="381"/>
        <v>0</v>
      </c>
      <c r="AN247">
        <f t="shared" si="381"/>
        <v>0</v>
      </c>
      <c r="AO247">
        <f t="shared" si="381"/>
        <v>0</v>
      </c>
      <c r="AP247">
        <f t="shared" si="381"/>
        <v>0</v>
      </c>
      <c r="AQ247">
        <f t="shared" si="381"/>
        <v>0</v>
      </c>
      <c r="AR247">
        <f t="shared" si="381"/>
        <v>0</v>
      </c>
      <c r="AS247">
        <f t="shared" si="381"/>
        <v>0</v>
      </c>
      <c r="AT247">
        <f t="shared" si="381"/>
        <v>0</v>
      </c>
      <c r="AU247">
        <f t="shared" si="381"/>
        <v>0</v>
      </c>
      <c r="AV247">
        <f t="shared" si="381"/>
        <v>0</v>
      </c>
      <c r="AW247">
        <f t="shared" si="381"/>
        <v>0</v>
      </c>
      <c r="AX247">
        <f t="shared" si="381"/>
        <v>0</v>
      </c>
      <c r="AY247">
        <f t="shared" si="381"/>
        <v>0</v>
      </c>
      <c r="AZ247">
        <f t="shared" si="381"/>
        <v>0</v>
      </c>
      <c r="BA247">
        <f t="shared" si="381"/>
        <v>0</v>
      </c>
      <c r="BB247">
        <f t="shared" si="381"/>
        <v>0</v>
      </c>
      <c r="BC247">
        <f t="shared" si="381"/>
        <v>0</v>
      </c>
      <c r="BD247">
        <f t="shared" si="381"/>
        <v>0</v>
      </c>
      <c r="BE247">
        <f t="shared" si="381"/>
        <v>0</v>
      </c>
      <c r="BF247">
        <f t="shared" si="381"/>
        <v>0</v>
      </c>
      <c r="BG247">
        <f t="shared" si="381"/>
        <v>0</v>
      </c>
      <c r="BH247">
        <f t="shared" si="381"/>
        <v>0</v>
      </c>
      <c r="BI247">
        <f t="shared" si="381"/>
        <v>0</v>
      </c>
      <c r="BJ247">
        <f t="shared" si="381"/>
        <v>0</v>
      </c>
      <c r="BK247">
        <f t="shared" si="381"/>
        <v>0</v>
      </c>
      <c r="BL247">
        <f t="shared" si="381"/>
        <v>0</v>
      </c>
      <c r="BM247">
        <f t="shared" ref="BM247:CR247" si="382">BM98</f>
        <v>0</v>
      </c>
      <c r="BN247">
        <f t="shared" si="382"/>
        <v>0</v>
      </c>
      <c r="BO247">
        <f t="shared" si="382"/>
        <v>0</v>
      </c>
      <c r="BP247">
        <f t="shared" si="382"/>
        <v>0</v>
      </c>
      <c r="BQ247">
        <f t="shared" si="382"/>
        <v>0</v>
      </c>
      <c r="BR247">
        <f t="shared" si="382"/>
        <v>0</v>
      </c>
      <c r="BS247">
        <f t="shared" si="382"/>
        <v>0</v>
      </c>
      <c r="BT247">
        <f t="shared" si="382"/>
        <v>0</v>
      </c>
      <c r="BU247">
        <f t="shared" si="382"/>
        <v>0</v>
      </c>
      <c r="BV247">
        <f t="shared" si="382"/>
        <v>0</v>
      </c>
      <c r="BW247">
        <f t="shared" si="382"/>
        <v>0</v>
      </c>
      <c r="BX247">
        <f t="shared" si="382"/>
        <v>0</v>
      </c>
      <c r="BY247">
        <f t="shared" si="382"/>
        <v>0</v>
      </c>
      <c r="BZ247">
        <f t="shared" si="382"/>
        <v>0</v>
      </c>
      <c r="CA247">
        <f t="shared" si="382"/>
        <v>0</v>
      </c>
      <c r="CB247">
        <f t="shared" si="382"/>
        <v>0</v>
      </c>
      <c r="CC247">
        <f t="shared" si="382"/>
        <v>0</v>
      </c>
      <c r="CD247">
        <f t="shared" si="382"/>
        <v>0</v>
      </c>
      <c r="CE247">
        <f t="shared" si="382"/>
        <v>0</v>
      </c>
      <c r="CF247">
        <f t="shared" si="382"/>
        <v>0</v>
      </c>
      <c r="CG247">
        <f t="shared" si="382"/>
        <v>0</v>
      </c>
      <c r="CH247">
        <f t="shared" si="382"/>
        <v>0</v>
      </c>
      <c r="CI247">
        <f t="shared" si="382"/>
        <v>0</v>
      </c>
      <c r="CJ247">
        <f t="shared" si="382"/>
        <v>0</v>
      </c>
      <c r="CK247">
        <f t="shared" si="382"/>
        <v>0</v>
      </c>
      <c r="CL247">
        <f t="shared" si="382"/>
        <v>0</v>
      </c>
      <c r="CM247">
        <f t="shared" si="382"/>
        <v>0</v>
      </c>
      <c r="CN247">
        <f t="shared" si="382"/>
        <v>0</v>
      </c>
      <c r="CO247">
        <f t="shared" si="382"/>
        <v>0</v>
      </c>
      <c r="CP247">
        <f t="shared" si="382"/>
        <v>0</v>
      </c>
      <c r="CQ247">
        <f t="shared" si="382"/>
        <v>0</v>
      </c>
      <c r="CR247">
        <f t="shared" si="382"/>
        <v>0</v>
      </c>
      <c r="CS247">
        <f t="shared" ref="CS247:DH247" si="383">CS98</f>
        <v>0</v>
      </c>
      <c r="CT247">
        <f t="shared" si="383"/>
        <v>0</v>
      </c>
      <c r="CU247">
        <f t="shared" si="383"/>
        <v>0</v>
      </c>
      <c r="CV247">
        <f t="shared" si="383"/>
        <v>0</v>
      </c>
      <c r="CW247">
        <f t="shared" si="383"/>
        <v>0</v>
      </c>
      <c r="CX247">
        <f t="shared" si="383"/>
        <v>0</v>
      </c>
      <c r="CY247">
        <f t="shared" si="383"/>
        <v>0</v>
      </c>
      <c r="CZ247">
        <f t="shared" si="383"/>
        <v>0</v>
      </c>
      <c r="DA247">
        <f t="shared" si="383"/>
        <v>0</v>
      </c>
      <c r="DB247">
        <f t="shared" si="383"/>
        <v>0</v>
      </c>
      <c r="DC247">
        <f t="shared" si="383"/>
        <v>0</v>
      </c>
      <c r="DD247">
        <f t="shared" si="383"/>
        <v>0</v>
      </c>
      <c r="DE247">
        <f t="shared" si="383"/>
        <v>0</v>
      </c>
      <c r="DF247">
        <f t="shared" si="383"/>
        <v>0</v>
      </c>
      <c r="DG247">
        <f t="shared" si="383"/>
        <v>0</v>
      </c>
      <c r="DH247">
        <f t="shared" si="383"/>
        <v>0</v>
      </c>
    </row>
    <row r="248" spans="1:112">
      <c r="A248">
        <f t="shared" ref="A248:AF248" si="384">A99</f>
        <v>221</v>
      </c>
      <c r="B248" t="str">
        <f t="shared" si="384"/>
        <v>Serv. Nal. de Reg. y Control de la Comer. de Minerales y Metales</v>
      </c>
      <c r="C248">
        <f t="shared" si="384"/>
        <v>0</v>
      </c>
      <c r="D248">
        <f t="shared" si="384"/>
        <v>0</v>
      </c>
      <c r="E248">
        <f t="shared" si="384"/>
        <v>0</v>
      </c>
      <c r="F248">
        <f t="shared" si="384"/>
        <v>0</v>
      </c>
      <c r="G248">
        <f t="shared" si="384"/>
        <v>0</v>
      </c>
      <c r="H248">
        <f t="shared" si="384"/>
        <v>0</v>
      </c>
      <c r="I248">
        <f t="shared" si="384"/>
        <v>0</v>
      </c>
      <c r="J248">
        <f t="shared" si="384"/>
        <v>15.46</v>
      </c>
      <c r="K248">
        <f t="shared" si="384"/>
        <v>0</v>
      </c>
      <c r="L248">
        <f t="shared" si="384"/>
        <v>0</v>
      </c>
      <c r="M248">
        <f t="shared" si="384"/>
        <v>0</v>
      </c>
      <c r="N248">
        <f t="shared" si="384"/>
        <v>0</v>
      </c>
      <c r="O248">
        <f t="shared" si="384"/>
        <v>0</v>
      </c>
      <c r="P248">
        <f t="shared" si="384"/>
        <v>0</v>
      </c>
      <c r="Q248">
        <f t="shared" si="384"/>
        <v>0</v>
      </c>
      <c r="R248">
        <f t="shared" si="384"/>
        <v>0</v>
      </c>
      <c r="S248">
        <f t="shared" si="384"/>
        <v>0</v>
      </c>
      <c r="T248">
        <f t="shared" si="384"/>
        <v>0</v>
      </c>
      <c r="U248">
        <f t="shared" si="384"/>
        <v>0</v>
      </c>
      <c r="V248">
        <f t="shared" si="384"/>
        <v>0</v>
      </c>
      <c r="W248">
        <f t="shared" si="384"/>
        <v>0</v>
      </c>
      <c r="X248">
        <f t="shared" si="384"/>
        <v>0</v>
      </c>
      <c r="Y248">
        <f t="shared" si="384"/>
        <v>0</v>
      </c>
      <c r="Z248">
        <f t="shared" si="384"/>
        <v>0</v>
      </c>
      <c r="AA248">
        <f t="shared" si="384"/>
        <v>0</v>
      </c>
      <c r="AB248">
        <f t="shared" si="384"/>
        <v>0</v>
      </c>
      <c r="AC248">
        <f t="shared" si="384"/>
        <v>0</v>
      </c>
      <c r="AD248">
        <f t="shared" si="384"/>
        <v>0</v>
      </c>
      <c r="AE248">
        <f t="shared" si="384"/>
        <v>0</v>
      </c>
      <c r="AF248">
        <f t="shared" si="384"/>
        <v>0</v>
      </c>
      <c r="AG248">
        <f t="shared" ref="AG248:BL248" si="385">AG99</f>
        <v>0</v>
      </c>
      <c r="AH248">
        <f t="shared" si="385"/>
        <v>0</v>
      </c>
      <c r="AI248">
        <f t="shared" si="385"/>
        <v>0</v>
      </c>
      <c r="AJ248">
        <f t="shared" si="385"/>
        <v>0</v>
      </c>
      <c r="AK248">
        <f t="shared" si="385"/>
        <v>0</v>
      </c>
      <c r="AL248">
        <f t="shared" si="385"/>
        <v>0</v>
      </c>
      <c r="AM248">
        <f t="shared" si="385"/>
        <v>0</v>
      </c>
      <c r="AN248">
        <f t="shared" si="385"/>
        <v>0</v>
      </c>
      <c r="AO248">
        <f t="shared" si="385"/>
        <v>0</v>
      </c>
      <c r="AP248">
        <f t="shared" si="385"/>
        <v>0</v>
      </c>
      <c r="AQ248">
        <f t="shared" si="385"/>
        <v>0</v>
      </c>
      <c r="AR248">
        <f t="shared" si="385"/>
        <v>0</v>
      </c>
      <c r="AS248">
        <f t="shared" si="385"/>
        <v>0</v>
      </c>
      <c r="AT248">
        <f t="shared" si="385"/>
        <v>0</v>
      </c>
      <c r="AU248">
        <f t="shared" si="385"/>
        <v>0</v>
      </c>
      <c r="AV248">
        <f t="shared" si="385"/>
        <v>0</v>
      </c>
      <c r="AW248">
        <f t="shared" si="385"/>
        <v>0</v>
      </c>
      <c r="AX248">
        <f t="shared" si="385"/>
        <v>0</v>
      </c>
      <c r="AY248">
        <f t="shared" si="385"/>
        <v>0</v>
      </c>
      <c r="AZ248">
        <f t="shared" si="385"/>
        <v>0</v>
      </c>
      <c r="BA248">
        <f t="shared" si="385"/>
        <v>0</v>
      </c>
      <c r="BB248">
        <f t="shared" si="385"/>
        <v>0</v>
      </c>
      <c r="BC248">
        <f t="shared" si="385"/>
        <v>0</v>
      </c>
      <c r="BD248">
        <f t="shared" si="385"/>
        <v>0</v>
      </c>
      <c r="BE248">
        <f t="shared" si="385"/>
        <v>0</v>
      </c>
      <c r="BF248">
        <f t="shared" si="385"/>
        <v>0</v>
      </c>
      <c r="BG248">
        <f t="shared" si="385"/>
        <v>0</v>
      </c>
      <c r="BH248">
        <f t="shared" si="385"/>
        <v>0</v>
      </c>
      <c r="BI248">
        <f t="shared" si="385"/>
        <v>0</v>
      </c>
      <c r="BJ248">
        <f t="shared" si="385"/>
        <v>0</v>
      </c>
      <c r="BK248">
        <f t="shared" si="385"/>
        <v>0</v>
      </c>
      <c r="BL248">
        <f t="shared" si="385"/>
        <v>0</v>
      </c>
      <c r="BM248">
        <f t="shared" ref="BM248:CR248" si="386">BM99</f>
        <v>0</v>
      </c>
      <c r="BN248">
        <f t="shared" si="386"/>
        <v>0</v>
      </c>
      <c r="BO248">
        <f t="shared" si="386"/>
        <v>0</v>
      </c>
      <c r="BP248">
        <f t="shared" si="386"/>
        <v>0</v>
      </c>
      <c r="BQ248">
        <f t="shared" si="386"/>
        <v>0</v>
      </c>
      <c r="BR248">
        <f t="shared" si="386"/>
        <v>0</v>
      </c>
      <c r="BS248">
        <f t="shared" si="386"/>
        <v>0</v>
      </c>
      <c r="BT248">
        <f t="shared" si="386"/>
        <v>0</v>
      </c>
      <c r="BU248">
        <f t="shared" si="386"/>
        <v>0</v>
      </c>
      <c r="BV248">
        <f t="shared" si="386"/>
        <v>0</v>
      </c>
      <c r="BW248">
        <f t="shared" si="386"/>
        <v>0</v>
      </c>
      <c r="BX248">
        <f t="shared" si="386"/>
        <v>0</v>
      </c>
      <c r="BY248">
        <f t="shared" si="386"/>
        <v>0</v>
      </c>
      <c r="BZ248">
        <f t="shared" si="386"/>
        <v>0</v>
      </c>
      <c r="CA248">
        <f t="shared" si="386"/>
        <v>0</v>
      </c>
      <c r="CB248">
        <f t="shared" si="386"/>
        <v>0</v>
      </c>
      <c r="CC248">
        <f t="shared" si="386"/>
        <v>0</v>
      </c>
      <c r="CD248">
        <f t="shared" si="386"/>
        <v>0</v>
      </c>
      <c r="CE248">
        <f t="shared" si="386"/>
        <v>0</v>
      </c>
      <c r="CF248">
        <f t="shared" si="386"/>
        <v>0</v>
      </c>
      <c r="CG248">
        <f t="shared" si="386"/>
        <v>0</v>
      </c>
      <c r="CH248">
        <f t="shared" si="386"/>
        <v>0</v>
      </c>
      <c r="CI248">
        <f t="shared" si="386"/>
        <v>0</v>
      </c>
      <c r="CJ248">
        <f t="shared" si="386"/>
        <v>0</v>
      </c>
      <c r="CK248">
        <f t="shared" si="386"/>
        <v>0</v>
      </c>
      <c r="CL248">
        <f t="shared" si="386"/>
        <v>0</v>
      </c>
      <c r="CM248">
        <f t="shared" si="386"/>
        <v>0</v>
      </c>
      <c r="CN248">
        <f t="shared" si="386"/>
        <v>0</v>
      </c>
      <c r="CO248">
        <f t="shared" si="386"/>
        <v>0</v>
      </c>
      <c r="CP248">
        <f t="shared" si="386"/>
        <v>0</v>
      </c>
      <c r="CQ248">
        <f t="shared" si="386"/>
        <v>0</v>
      </c>
      <c r="CR248">
        <f t="shared" si="386"/>
        <v>0</v>
      </c>
      <c r="CS248">
        <f t="shared" ref="CS248:DH248" si="387">CS99</f>
        <v>0</v>
      </c>
      <c r="CT248">
        <f t="shared" si="387"/>
        <v>0</v>
      </c>
      <c r="CU248">
        <f t="shared" si="387"/>
        <v>0</v>
      </c>
      <c r="CV248">
        <f t="shared" si="387"/>
        <v>0</v>
      </c>
      <c r="CW248">
        <f t="shared" si="387"/>
        <v>0</v>
      </c>
      <c r="CX248">
        <f t="shared" si="387"/>
        <v>0</v>
      </c>
      <c r="CY248">
        <f t="shared" si="387"/>
        <v>0</v>
      </c>
      <c r="CZ248">
        <f t="shared" si="387"/>
        <v>0</v>
      </c>
      <c r="DA248">
        <f t="shared" si="387"/>
        <v>0</v>
      </c>
      <c r="DB248">
        <f t="shared" si="387"/>
        <v>0</v>
      </c>
      <c r="DC248">
        <f t="shared" si="387"/>
        <v>0</v>
      </c>
      <c r="DD248">
        <f t="shared" si="387"/>
        <v>0</v>
      </c>
      <c r="DE248">
        <f t="shared" si="387"/>
        <v>0</v>
      </c>
      <c r="DF248">
        <f t="shared" si="387"/>
        <v>0</v>
      </c>
      <c r="DG248">
        <f t="shared" si="387"/>
        <v>0</v>
      </c>
      <c r="DH248">
        <f t="shared" si="387"/>
        <v>0</v>
      </c>
    </row>
    <row r="249" spans="1:112">
      <c r="A249">
        <f t="shared" ref="A249:AF249" si="388">A100</f>
        <v>598</v>
      </c>
      <c r="B249" t="str">
        <f t="shared" si="388"/>
        <v>Empresa Pública "Editorial del Estado Plurinacional de Bolivia"</v>
      </c>
      <c r="C249">
        <f t="shared" si="388"/>
        <v>0</v>
      </c>
      <c r="D249">
        <f t="shared" si="388"/>
        <v>0</v>
      </c>
      <c r="E249">
        <f t="shared" si="388"/>
        <v>0</v>
      </c>
      <c r="F249">
        <f t="shared" si="388"/>
        <v>0</v>
      </c>
      <c r="G249">
        <f t="shared" si="388"/>
        <v>0</v>
      </c>
      <c r="H249">
        <f t="shared" si="388"/>
        <v>198.67</v>
      </c>
      <c r="I249">
        <f t="shared" si="388"/>
        <v>0</v>
      </c>
      <c r="J249">
        <f t="shared" si="388"/>
        <v>2049</v>
      </c>
      <c r="K249">
        <f t="shared" si="388"/>
        <v>0</v>
      </c>
      <c r="L249">
        <f t="shared" si="388"/>
        <v>0</v>
      </c>
      <c r="M249">
        <f t="shared" si="388"/>
        <v>0</v>
      </c>
      <c r="N249">
        <f t="shared" si="388"/>
        <v>0</v>
      </c>
      <c r="O249">
        <f t="shared" si="388"/>
        <v>0</v>
      </c>
      <c r="P249">
        <f t="shared" si="388"/>
        <v>0</v>
      </c>
      <c r="Q249">
        <f t="shared" si="388"/>
        <v>0</v>
      </c>
      <c r="R249">
        <f t="shared" si="388"/>
        <v>0</v>
      </c>
      <c r="S249">
        <f t="shared" si="388"/>
        <v>0</v>
      </c>
      <c r="T249">
        <f t="shared" si="388"/>
        <v>0</v>
      </c>
      <c r="U249">
        <f t="shared" si="388"/>
        <v>0</v>
      </c>
      <c r="V249">
        <f t="shared" si="388"/>
        <v>0</v>
      </c>
      <c r="W249">
        <f t="shared" si="388"/>
        <v>0</v>
      </c>
      <c r="X249">
        <f t="shared" si="388"/>
        <v>0</v>
      </c>
      <c r="Y249">
        <f t="shared" si="388"/>
        <v>0</v>
      </c>
      <c r="Z249">
        <f t="shared" si="388"/>
        <v>0</v>
      </c>
      <c r="AA249">
        <f t="shared" si="388"/>
        <v>0</v>
      </c>
      <c r="AB249">
        <f t="shared" si="388"/>
        <v>0</v>
      </c>
      <c r="AC249">
        <f t="shared" si="388"/>
        <v>0</v>
      </c>
      <c r="AD249">
        <f t="shared" si="388"/>
        <v>0</v>
      </c>
      <c r="AE249">
        <f t="shared" si="388"/>
        <v>0</v>
      </c>
      <c r="AF249">
        <f t="shared" si="388"/>
        <v>0</v>
      </c>
      <c r="AG249">
        <f t="shared" ref="AG249:BL249" si="389">AG100</f>
        <v>0</v>
      </c>
      <c r="AH249">
        <f t="shared" si="389"/>
        <v>0</v>
      </c>
      <c r="AI249">
        <f t="shared" si="389"/>
        <v>0</v>
      </c>
      <c r="AJ249">
        <f t="shared" si="389"/>
        <v>0</v>
      </c>
      <c r="AK249">
        <f t="shared" si="389"/>
        <v>0</v>
      </c>
      <c r="AL249">
        <f t="shared" si="389"/>
        <v>0</v>
      </c>
      <c r="AM249">
        <f t="shared" si="389"/>
        <v>0</v>
      </c>
      <c r="AN249">
        <f t="shared" si="389"/>
        <v>0</v>
      </c>
      <c r="AO249">
        <f t="shared" si="389"/>
        <v>0</v>
      </c>
      <c r="AP249">
        <f t="shared" si="389"/>
        <v>0</v>
      </c>
      <c r="AQ249">
        <f t="shared" si="389"/>
        <v>0</v>
      </c>
      <c r="AR249">
        <f t="shared" si="389"/>
        <v>0</v>
      </c>
      <c r="AS249">
        <f t="shared" si="389"/>
        <v>0</v>
      </c>
      <c r="AT249">
        <f t="shared" si="389"/>
        <v>0</v>
      </c>
      <c r="AU249">
        <f t="shared" si="389"/>
        <v>0</v>
      </c>
      <c r="AV249">
        <f t="shared" si="389"/>
        <v>0</v>
      </c>
      <c r="AW249">
        <f t="shared" si="389"/>
        <v>0</v>
      </c>
      <c r="AX249">
        <f t="shared" si="389"/>
        <v>0</v>
      </c>
      <c r="AY249">
        <f t="shared" si="389"/>
        <v>0</v>
      </c>
      <c r="AZ249">
        <f t="shared" si="389"/>
        <v>0</v>
      </c>
      <c r="BA249">
        <f t="shared" si="389"/>
        <v>0</v>
      </c>
      <c r="BB249">
        <f t="shared" si="389"/>
        <v>0</v>
      </c>
      <c r="BC249">
        <f t="shared" si="389"/>
        <v>0</v>
      </c>
      <c r="BD249">
        <f t="shared" si="389"/>
        <v>0</v>
      </c>
      <c r="BE249">
        <f t="shared" si="389"/>
        <v>0</v>
      </c>
      <c r="BF249">
        <f t="shared" si="389"/>
        <v>0</v>
      </c>
      <c r="BG249">
        <f t="shared" si="389"/>
        <v>0</v>
      </c>
      <c r="BH249">
        <f t="shared" si="389"/>
        <v>0</v>
      </c>
      <c r="BI249">
        <f t="shared" si="389"/>
        <v>0</v>
      </c>
      <c r="BJ249">
        <f t="shared" si="389"/>
        <v>0</v>
      </c>
      <c r="BK249">
        <f t="shared" si="389"/>
        <v>0</v>
      </c>
      <c r="BL249">
        <f t="shared" si="389"/>
        <v>0</v>
      </c>
      <c r="BM249">
        <f t="shared" ref="BM249:CR249" si="390">BM100</f>
        <v>0</v>
      </c>
      <c r="BN249">
        <f t="shared" si="390"/>
        <v>0</v>
      </c>
      <c r="BO249">
        <f t="shared" si="390"/>
        <v>0</v>
      </c>
      <c r="BP249">
        <f t="shared" si="390"/>
        <v>0</v>
      </c>
      <c r="BQ249">
        <f t="shared" si="390"/>
        <v>0</v>
      </c>
      <c r="BR249">
        <f t="shared" si="390"/>
        <v>0</v>
      </c>
      <c r="BS249">
        <f t="shared" si="390"/>
        <v>0</v>
      </c>
      <c r="BT249">
        <f t="shared" si="390"/>
        <v>0</v>
      </c>
      <c r="BU249">
        <f t="shared" si="390"/>
        <v>0</v>
      </c>
      <c r="BV249">
        <f t="shared" si="390"/>
        <v>0</v>
      </c>
      <c r="BW249">
        <f t="shared" si="390"/>
        <v>0</v>
      </c>
      <c r="BX249">
        <f t="shared" si="390"/>
        <v>0</v>
      </c>
      <c r="BY249">
        <f t="shared" si="390"/>
        <v>0</v>
      </c>
      <c r="BZ249">
        <f t="shared" si="390"/>
        <v>0</v>
      </c>
      <c r="CA249">
        <f t="shared" si="390"/>
        <v>0</v>
      </c>
      <c r="CB249">
        <f t="shared" si="390"/>
        <v>0</v>
      </c>
      <c r="CC249">
        <f t="shared" si="390"/>
        <v>0</v>
      </c>
      <c r="CD249">
        <f t="shared" si="390"/>
        <v>0</v>
      </c>
      <c r="CE249">
        <f t="shared" si="390"/>
        <v>0</v>
      </c>
      <c r="CF249">
        <f t="shared" si="390"/>
        <v>0</v>
      </c>
      <c r="CG249">
        <f t="shared" si="390"/>
        <v>0</v>
      </c>
      <c r="CH249">
        <f t="shared" si="390"/>
        <v>0</v>
      </c>
      <c r="CI249">
        <f t="shared" si="390"/>
        <v>0</v>
      </c>
      <c r="CJ249">
        <f t="shared" si="390"/>
        <v>0</v>
      </c>
      <c r="CK249">
        <f t="shared" si="390"/>
        <v>0</v>
      </c>
      <c r="CL249">
        <f t="shared" si="390"/>
        <v>0</v>
      </c>
      <c r="CM249">
        <f t="shared" si="390"/>
        <v>0</v>
      </c>
      <c r="CN249">
        <f t="shared" si="390"/>
        <v>0</v>
      </c>
      <c r="CO249">
        <f t="shared" si="390"/>
        <v>0</v>
      </c>
      <c r="CP249">
        <f t="shared" si="390"/>
        <v>0</v>
      </c>
      <c r="CQ249">
        <f t="shared" si="390"/>
        <v>0</v>
      </c>
      <c r="CR249">
        <f t="shared" si="390"/>
        <v>0</v>
      </c>
      <c r="CS249">
        <f t="shared" ref="CS249:DH249" si="391">CS100</f>
        <v>0</v>
      </c>
      <c r="CT249">
        <f t="shared" si="391"/>
        <v>0</v>
      </c>
      <c r="CU249">
        <f t="shared" si="391"/>
        <v>0</v>
      </c>
      <c r="CV249">
        <f t="shared" si="391"/>
        <v>0</v>
      </c>
      <c r="CW249">
        <f t="shared" si="391"/>
        <v>0</v>
      </c>
      <c r="CX249">
        <f t="shared" si="391"/>
        <v>0</v>
      </c>
      <c r="CY249">
        <f t="shared" si="391"/>
        <v>0</v>
      </c>
      <c r="CZ249">
        <f t="shared" si="391"/>
        <v>0</v>
      </c>
      <c r="DA249">
        <f t="shared" si="391"/>
        <v>0</v>
      </c>
      <c r="DB249">
        <f t="shared" si="391"/>
        <v>0</v>
      </c>
      <c r="DC249">
        <f t="shared" si="391"/>
        <v>0</v>
      </c>
      <c r="DD249">
        <f t="shared" si="391"/>
        <v>0</v>
      </c>
      <c r="DE249">
        <f t="shared" si="391"/>
        <v>0</v>
      </c>
      <c r="DF249">
        <f t="shared" si="391"/>
        <v>0</v>
      </c>
      <c r="DG249">
        <f t="shared" si="391"/>
        <v>0</v>
      </c>
      <c r="DH249">
        <f t="shared" si="391"/>
        <v>0</v>
      </c>
    </row>
    <row r="250" spans="1:112">
      <c r="A250">
        <f t="shared" ref="A250:AF250" si="392">A101</f>
        <v>254</v>
      </c>
      <c r="B250" t="str">
        <f t="shared" si="392"/>
        <v>Instituto del Seguro Agrario</v>
      </c>
      <c r="C250">
        <f t="shared" si="392"/>
        <v>0</v>
      </c>
      <c r="D250">
        <f t="shared" si="392"/>
        <v>950</v>
      </c>
      <c r="E250">
        <f t="shared" si="392"/>
        <v>0</v>
      </c>
      <c r="F250">
        <f t="shared" si="392"/>
        <v>0</v>
      </c>
      <c r="G250">
        <f t="shared" si="392"/>
        <v>0</v>
      </c>
      <c r="H250">
        <f t="shared" si="392"/>
        <v>441</v>
      </c>
      <c r="I250">
        <f t="shared" si="392"/>
        <v>0</v>
      </c>
      <c r="J250">
        <f t="shared" si="392"/>
        <v>8723095.1500000004</v>
      </c>
      <c r="K250">
        <f t="shared" si="392"/>
        <v>0</v>
      </c>
      <c r="L250">
        <f t="shared" si="392"/>
        <v>0</v>
      </c>
      <c r="M250">
        <f t="shared" si="392"/>
        <v>0</v>
      </c>
      <c r="N250">
        <f t="shared" si="392"/>
        <v>0</v>
      </c>
      <c r="O250">
        <f t="shared" si="392"/>
        <v>0</v>
      </c>
      <c r="P250">
        <f t="shared" si="392"/>
        <v>0</v>
      </c>
      <c r="Q250">
        <f t="shared" si="392"/>
        <v>0</v>
      </c>
      <c r="R250">
        <f t="shared" si="392"/>
        <v>0</v>
      </c>
      <c r="S250">
        <f t="shared" si="392"/>
        <v>0</v>
      </c>
      <c r="T250">
        <f t="shared" si="392"/>
        <v>0</v>
      </c>
      <c r="U250">
        <f t="shared" si="392"/>
        <v>0</v>
      </c>
      <c r="V250">
        <f t="shared" si="392"/>
        <v>0</v>
      </c>
      <c r="W250">
        <f t="shared" si="392"/>
        <v>0</v>
      </c>
      <c r="X250">
        <f t="shared" si="392"/>
        <v>0</v>
      </c>
      <c r="Y250">
        <f t="shared" si="392"/>
        <v>0</v>
      </c>
      <c r="Z250">
        <f t="shared" si="392"/>
        <v>0</v>
      </c>
      <c r="AA250">
        <f t="shared" si="392"/>
        <v>0</v>
      </c>
      <c r="AB250">
        <f t="shared" si="392"/>
        <v>0</v>
      </c>
      <c r="AC250">
        <f t="shared" si="392"/>
        <v>0</v>
      </c>
      <c r="AD250">
        <f t="shared" si="392"/>
        <v>0</v>
      </c>
      <c r="AE250">
        <f t="shared" si="392"/>
        <v>0</v>
      </c>
      <c r="AF250">
        <f t="shared" si="392"/>
        <v>0</v>
      </c>
      <c r="AG250">
        <f t="shared" ref="AG250:BL250" si="393">AG101</f>
        <v>0</v>
      </c>
      <c r="AH250">
        <f t="shared" si="393"/>
        <v>0</v>
      </c>
      <c r="AI250">
        <f t="shared" si="393"/>
        <v>0</v>
      </c>
      <c r="AJ250">
        <f t="shared" si="393"/>
        <v>0</v>
      </c>
      <c r="AK250">
        <f t="shared" si="393"/>
        <v>0</v>
      </c>
      <c r="AL250">
        <f t="shared" si="393"/>
        <v>0</v>
      </c>
      <c r="AM250">
        <f t="shared" si="393"/>
        <v>0</v>
      </c>
      <c r="AN250">
        <f t="shared" si="393"/>
        <v>0</v>
      </c>
      <c r="AO250">
        <f t="shared" si="393"/>
        <v>0</v>
      </c>
      <c r="AP250">
        <f t="shared" si="393"/>
        <v>0</v>
      </c>
      <c r="AQ250">
        <f t="shared" si="393"/>
        <v>0</v>
      </c>
      <c r="AR250">
        <f t="shared" si="393"/>
        <v>0</v>
      </c>
      <c r="AS250">
        <f t="shared" si="393"/>
        <v>0</v>
      </c>
      <c r="AT250">
        <f t="shared" si="393"/>
        <v>0</v>
      </c>
      <c r="AU250">
        <f t="shared" si="393"/>
        <v>0</v>
      </c>
      <c r="AV250">
        <f t="shared" si="393"/>
        <v>0</v>
      </c>
      <c r="AW250">
        <f t="shared" si="393"/>
        <v>0</v>
      </c>
      <c r="AX250">
        <f t="shared" si="393"/>
        <v>0</v>
      </c>
      <c r="AY250">
        <f t="shared" si="393"/>
        <v>0</v>
      </c>
      <c r="AZ250">
        <f t="shared" si="393"/>
        <v>0</v>
      </c>
      <c r="BA250">
        <f t="shared" si="393"/>
        <v>0</v>
      </c>
      <c r="BB250">
        <f t="shared" si="393"/>
        <v>0</v>
      </c>
      <c r="BC250">
        <f t="shared" si="393"/>
        <v>0</v>
      </c>
      <c r="BD250">
        <f t="shared" si="393"/>
        <v>0</v>
      </c>
      <c r="BE250">
        <f t="shared" si="393"/>
        <v>0</v>
      </c>
      <c r="BF250">
        <f t="shared" si="393"/>
        <v>0</v>
      </c>
      <c r="BG250">
        <f t="shared" si="393"/>
        <v>0</v>
      </c>
      <c r="BH250">
        <f t="shared" si="393"/>
        <v>0</v>
      </c>
      <c r="BI250">
        <f t="shared" si="393"/>
        <v>0</v>
      </c>
      <c r="BJ250">
        <f t="shared" si="393"/>
        <v>0</v>
      </c>
      <c r="BK250">
        <f t="shared" si="393"/>
        <v>0</v>
      </c>
      <c r="BL250">
        <f t="shared" si="393"/>
        <v>0</v>
      </c>
      <c r="BM250">
        <f t="shared" ref="BM250:CR250" si="394">BM101</f>
        <v>0</v>
      </c>
      <c r="BN250">
        <f t="shared" si="394"/>
        <v>0</v>
      </c>
      <c r="BO250">
        <f t="shared" si="394"/>
        <v>0</v>
      </c>
      <c r="BP250">
        <f t="shared" si="394"/>
        <v>0</v>
      </c>
      <c r="BQ250">
        <f t="shared" si="394"/>
        <v>0</v>
      </c>
      <c r="BR250">
        <f t="shared" si="394"/>
        <v>0</v>
      </c>
      <c r="BS250">
        <f t="shared" si="394"/>
        <v>0</v>
      </c>
      <c r="BT250">
        <f t="shared" si="394"/>
        <v>0</v>
      </c>
      <c r="BU250">
        <f t="shared" si="394"/>
        <v>0</v>
      </c>
      <c r="BV250">
        <f t="shared" si="394"/>
        <v>0</v>
      </c>
      <c r="BW250">
        <f t="shared" si="394"/>
        <v>0</v>
      </c>
      <c r="BX250">
        <f t="shared" si="394"/>
        <v>0</v>
      </c>
      <c r="BY250">
        <f t="shared" si="394"/>
        <v>0</v>
      </c>
      <c r="BZ250">
        <f t="shared" si="394"/>
        <v>0</v>
      </c>
      <c r="CA250">
        <f t="shared" si="394"/>
        <v>0</v>
      </c>
      <c r="CB250">
        <f t="shared" si="394"/>
        <v>0</v>
      </c>
      <c r="CC250">
        <f t="shared" si="394"/>
        <v>0</v>
      </c>
      <c r="CD250">
        <f t="shared" si="394"/>
        <v>0</v>
      </c>
      <c r="CE250">
        <f t="shared" si="394"/>
        <v>0</v>
      </c>
      <c r="CF250">
        <f t="shared" si="394"/>
        <v>0</v>
      </c>
      <c r="CG250">
        <f t="shared" si="394"/>
        <v>0</v>
      </c>
      <c r="CH250">
        <f t="shared" si="394"/>
        <v>0</v>
      </c>
      <c r="CI250">
        <f t="shared" si="394"/>
        <v>0</v>
      </c>
      <c r="CJ250">
        <f t="shared" si="394"/>
        <v>0</v>
      </c>
      <c r="CK250">
        <f t="shared" si="394"/>
        <v>0</v>
      </c>
      <c r="CL250">
        <f t="shared" si="394"/>
        <v>0</v>
      </c>
      <c r="CM250">
        <f t="shared" si="394"/>
        <v>0</v>
      </c>
      <c r="CN250">
        <f t="shared" si="394"/>
        <v>0</v>
      </c>
      <c r="CO250">
        <f t="shared" si="394"/>
        <v>0</v>
      </c>
      <c r="CP250">
        <f t="shared" si="394"/>
        <v>0</v>
      </c>
      <c r="CQ250">
        <f t="shared" si="394"/>
        <v>0</v>
      </c>
      <c r="CR250">
        <f t="shared" si="394"/>
        <v>0</v>
      </c>
      <c r="CS250">
        <f t="shared" ref="CS250:DH250" si="395">CS101</f>
        <v>0</v>
      </c>
      <c r="CT250">
        <f t="shared" si="395"/>
        <v>0</v>
      </c>
      <c r="CU250">
        <f t="shared" si="395"/>
        <v>0</v>
      </c>
      <c r="CV250">
        <f t="shared" si="395"/>
        <v>0</v>
      </c>
      <c r="CW250">
        <f t="shared" si="395"/>
        <v>0</v>
      </c>
      <c r="CX250">
        <f t="shared" si="395"/>
        <v>0</v>
      </c>
      <c r="CY250">
        <f t="shared" si="395"/>
        <v>0</v>
      </c>
      <c r="CZ250">
        <f t="shared" si="395"/>
        <v>0</v>
      </c>
      <c r="DA250">
        <f t="shared" si="395"/>
        <v>0</v>
      </c>
      <c r="DB250">
        <f t="shared" si="395"/>
        <v>0</v>
      </c>
      <c r="DC250">
        <f t="shared" si="395"/>
        <v>0</v>
      </c>
      <c r="DD250">
        <f t="shared" si="395"/>
        <v>0</v>
      </c>
      <c r="DE250">
        <f t="shared" si="395"/>
        <v>0</v>
      </c>
      <c r="DF250">
        <f t="shared" si="395"/>
        <v>0</v>
      </c>
      <c r="DG250">
        <f t="shared" si="395"/>
        <v>0</v>
      </c>
      <c r="DH250">
        <f t="shared" si="395"/>
        <v>0</v>
      </c>
    </row>
    <row r="251" spans="1:112">
      <c r="A251">
        <f t="shared" ref="A251:AF251" si="396">A102</f>
        <v>265</v>
      </c>
      <c r="B251" t="str">
        <f t="shared" si="396"/>
        <v>Direc. Dptal. de Educación  Chuquisaca</v>
      </c>
      <c r="C251">
        <f t="shared" si="396"/>
        <v>0</v>
      </c>
      <c r="D251">
        <f t="shared" si="396"/>
        <v>3097.91</v>
      </c>
      <c r="E251">
        <f t="shared" si="396"/>
        <v>0</v>
      </c>
      <c r="F251">
        <f t="shared" si="396"/>
        <v>0</v>
      </c>
      <c r="G251">
        <f t="shared" si="396"/>
        <v>0</v>
      </c>
      <c r="H251">
        <f t="shared" si="396"/>
        <v>0</v>
      </c>
      <c r="I251">
        <f t="shared" si="396"/>
        <v>0</v>
      </c>
      <c r="J251">
        <f t="shared" si="396"/>
        <v>2182.25</v>
      </c>
      <c r="K251">
        <f t="shared" si="396"/>
        <v>0</v>
      </c>
      <c r="L251">
        <f t="shared" si="396"/>
        <v>0</v>
      </c>
      <c r="M251">
        <f t="shared" si="396"/>
        <v>0</v>
      </c>
      <c r="N251">
        <f t="shared" si="396"/>
        <v>0</v>
      </c>
      <c r="O251">
        <f t="shared" si="396"/>
        <v>0</v>
      </c>
      <c r="P251">
        <f t="shared" si="396"/>
        <v>0</v>
      </c>
      <c r="Q251">
        <f t="shared" si="396"/>
        <v>0</v>
      </c>
      <c r="R251">
        <f t="shared" si="396"/>
        <v>0</v>
      </c>
      <c r="S251">
        <f t="shared" si="396"/>
        <v>0</v>
      </c>
      <c r="T251">
        <f t="shared" si="396"/>
        <v>0</v>
      </c>
      <c r="U251">
        <f t="shared" si="396"/>
        <v>0</v>
      </c>
      <c r="V251">
        <f t="shared" si="396"/>
        <v>0</v>
      </c>
      <c r="W251">
        <f t="shared" si="396"/>
        <v>0</v>
      </c>
      <c r="X251">
        <f t="shared" si="396"/>
        <v>0</v>
      </c>
      <c r="Y251">
        <f t="shared" si="396"/>
        <v>0</v>
      </c>
      <c r="Z251">
        <f t="shared" si="396"/>
        <v>0</v>
      </c>
      <c r="AA251">
        <f t="shared" si="396"/>
        <v>0</v>
      </c>
      <c r="AB251">
        <f t="shared" si="396"/>
        <v>0</v>
      </c>
      <c r="AC251">
        <f t="shared" si="396"/>
        <v>0</v>
      </c>
      <c r="AD251">
        <f t="shared" si="396"/>
        <v>0</v>
      </c>
      <c r="AE251">
        <f t="shared" si="396"/>
        <v>0</v>
      </c>
      <c r="AF251">
        <f t="shared" si="396"/>
        <v>0</v>
      </c>
      <c r="AG251">
        <f t="shared" ref="AG251:BL251" si="397">AG102</f>
        <v>0</v>
      </c>
      <c r="AH251">
        <f t="shared" si="397"/>
        <v>0</v>
      </c>
      <c r="AI251">
        <f t="shared" si="397"/>
        <v>0</v>
      </c>
      <c r="AJ251">
        <f t="shared" si="397"/>
        <v>0</v>
      </c>
      <c r="AK251">
        <f t="shared" si="397"/>
        <v>0</v>
      </c>
      <c r="AL251">
        <f t="shared" si="397"/>
        <v>0</v>
      </c>
      <c r="AM251">
        <f t="shared" si="397"/>
        <v>0</v>
      </c>
      <c r="AN251">
        <f t="shared" si="397"/>
        <v>0</v>
      </c>
      <c r="AO251">
        <f t="shared" si="397"/>
        <v>0</v>
      </c>
      <c r="AP251">
        <f t="shared" si="397"/>
        <v>0</v>
      </c>
      <c r="AQ251">
        <f t="shared" si="397"/>
        <v>0</v>
      </c>
      <c r="AR251">
        <f t="shared" si="397"/>
        <v>0</v>
      </c>
      <c r="AS251">
        <f t="shared" si="397"/>
        <v>0</v>
      </c>
      <c r="AT251">
        <f t="shared" si="397"/>
        <v>0</v>
      </c>
      <c r="AU251">
        <f t="shared" si="397"/>
        <v>0</v>
      </c>
      <c r="AV251">
        <f t="shared" si="397"/>
        <v>0</v>
      </c>
      <c r="AW251">
        <f t="shared" si="397"/>
        <v>0</v>
      </c>
      <c r="AX251">
        <f t="shared" si="397"/>
        <v>0</v>
      </c>
      <c r="AY251">
        <f t="shared" si="397"/>
        <v>0</v>
      </c>
      <c r="AZ251">
        <f t="shared" si="397"/>
        <v>0</v>
      </c>
      <c r="BA251">
        <f t="shared" si="397"/>
        <v>0</v>
      </c>
      <c r="BB251">
        <f t="shared" si="397"/>
        <v>0</v>
      </c>
      <c r="BC251">
        <f t="shared" si="397"/>
        <v>0</v>
      </c>
      <c r="BD251">
        <f t="shared" si="397"/>
        <v>0</v>
      </c>
      <c r="BE251">
        <f t="shared" si="397"/>
        <v>0</v>
      </c>
      <c r="BF251">
        <f t="shared" si="397"/>
        <v>0</v>
      </c>
      <c r="BG251">
        <f t="shared" si="397"/>
        <v>0</v>
      </c>
      <c r="BH251">
        <f t="shared" si="397"/>
        <v>0</v>
      </c>
      <c r="BI251">
        <f t="shared" si="397"/>
        <v>0</v>
      </c>
      <c r="BJ251">
        <f t="shared" si="397"/>
        <v>0</v>
      </c>
      <c r="BK251">
        <f t="shared" si="397"/>
        <v>0</v>
      </c>
      <c r="BL251">
        <f t="shared" si="397"/>
        <v>0</v>
      </c>
      <c r="BM251">
        <f t="shared" ref="BM251:CR251" si="398">BM102</f>
        <v>0</v>
      </c>
      <c r="BN251">
        <f t="shared" si="398"/>
        <v>0</v>
      </c>
      <c r="BO251">
        <f t="shared" si="398"/>
        <v>0</v>
      </c>
      <c r="BP251">
        <f t="shared" si="398"/>
        <v>0</v>
      </c>
      <c r="BQ251">
        <f t="shared" si="398"/>
        <v>0</v>
      </c>
      <c r="BR251">
        <f t="shared" si="398"/>
        <v>0</v>
      </c>
      <c r="BS251">
        <f t="shared" si="398"/>
        <v>0</v>
      </c>
      <c r="BT251">
        <f t="shared" si="398"/>
        <v>0</v>
      </c>
      <c r="BU251">
        <f t="shared" si="398"/>
        <v>0</v>
      </c>
      <c r="BV251">
        <f t="shared" si="398"/>
        <v>0</v>
      </c>
      <c r="BW251">
        <f t="shared" si="398"/>
        <v>0</v>
      </c>
      <c r="BX251">
        <f t="shared" si="398"/>
        <v>0</v>
      </c>
      <c r="BY251">
        <f t="shared" si="398"/>
        <v>0</v>
      </c>
      <c r="BZ251">
        <f t="shared" si="398"/>
        <v>0</v>
      </c>
      <c r="CA251">
        <f t="shared" si="398"/>
        <v>0</v>
      </c>
      <c r="CB251">
        <f t="shared" si="398"/>
        <v>0</v>
      </c>
      <c r="CC251">
        <f t="shared" si="398"/>
        <v>0</v>
      </c>
      <c r="CD251">
        <f t="shared" si="398"/>
        <v>0</v>
      </c>
      <c r="CE251">
        <f t="shared" si="398"/>
        <v>0</v>
      </c>
      <c r="CF251">
        <f t="shared" si="398"/>
        <v>0</v>
      </c>
      <c r="CG251">
        <f t="shared" si="398"/>
        <v>0</v>
      </c>
      <c r="CH251">
        <f t="shared" si="398"/>
        <v>0</v>
      </c>
      <c r="CI251">
        <f t="shared" si="398"/>
        <v>0</v>
      </c>
      <c r="CJ251">
        <f t="shared" si="398"/>
        <v>0</v>
      </c>
      <c r="CK251">
        <f t="shared" si="398"/>
        <v>0</v>
      </c>
      <c r="CL251">
        <f t="shared" si="398"/>
        <v>0</v>
      </c>
      <c r="CM251">
        <f t="shared" si="398"/>
        <v>0</v>
      </c>
      <c r="CN251">
        <f t="shared" si="398"/>
        <v>0</v>
      </c>
      <c r="CO251">
        <f t="shared" si="398"/>
        <v>0</v>
      </c>
      <c r="CP251">
        <f t="shared" si="398"/>
        <v>0</v>
      </c>
      <c r="CQ251">
        <f t="shared" si="398"/>
        <v>0</v>
      </c>
      <c r="CR251">
        <f t="shared" si="398"/>
        <v>0</v>
      </c>
      <c r="CS251">
        <f t="shared" ref="CS251:DH251" si="399">CS102</f>
        <v>0</v>
      </c>
      <c r="CT251">
        <f t="shared" si="399"/>
        <v>0</v>
      </c>
      <c r="CU251">
        <f t="shared" si="399"/>
        <v>0</v>
      </c>
      <c r="CV251">
        <f t="shared" si="399"/>
        <v>0</v>
      </c>
      <c r="CW251">
        <f t="shared" si="399"/>
        <v>0</v>
      </c>
      <c r="CX251">
        <f t="shared" si="399"/>
        <v>0</v>
      </c>
      <c r="CY251">
        <f t="shared" si="399"/>
        <v>0</v>
      </c>
      <c r="CZ251">
        <f t="shared" si="399"/>
        <v>0</v>
      </c>
      <c r="DA251">
        <f t="shared" si="399"/>
        <v>0</v>
      </c>
      <c r="DB251">
        <f t="shared" si="399"/>
        <v>0</v>
      </c>
      <c r="DC251">
        <f t="shared" si="399"/>
        <v>0</v>
      </c>
      <c r="DD251">
        <f t="shared" si="399"/>
        <v>0</v>
      </c>
      <c r="DE251">
        <f t="shared" si="399"/>
        <v>0</v>
      </c>
      <c r="DF251">
        <f t="shared" si="399"/>
        <v>0</v>
      </c>
      <c r="DG251">
        <f t="shared" si="399"/>
        <v>0</v>
      </c>
      <c r="DH251">
        <f t="shared" si="399"/>
        <v>0</v>
      </c>
    </row>
    <row r="252" spans="1:112">
      <c r="A252">
        <f t="shared" ref="A252:AF252" si="400">A103</f>
        <v>226</v>
      </c>
      <c r="B252" t="str">
        <f t="shared" si="400"/>
        <v>Servicio Estatal de Autonomías</v>
      </c>
      <c r="C252">
        <f t="shared" si="400"/>
        <v>0</v>
      </c>
      <c r="D252">
        <f t="shared" si="400"/>
        <v>0</v>
      </c>
      <c r="E252">
        <f t="shared" si="400"/>
        <v>0</v>
      </c>
      <c r="F252">
        <f t="shared" si="400"/>
        <v>0</v>
      </c>
      <c r="G252">
        <f t="shared" si="400"/>
        <v>0</v>
      </c>
      <c r="H252">
        <f t="shared" si="400"/>
        <v>5908.68</v>
      </c>
      <c r="I252">
        <f t="shared" si="400"/>
        <v>0</v>
      </c>
      <c r="J252">
        <f t="shared" si="400"/>
        <v>0</v>
      </c>
      <c r="K252">
        <f t="shared" si="400"/>
        <v>0</v>
      </c>
      <c r="L252">
        <f t="shared" si="400"/>
        <v>0</v>
      </c>
      <c r="M252">
        <f t="shared" si="400"/>
        <v>0</v>
      </c>
      <c r="N252">
        <f t="shared" si="400"/>
        <v>0</v>
      </c>
      <c r="O252">
        <f t="shared" si="400"/>
        <v>0</v>
      </c>
      <c r="P252">
        <f t="shared" si="400"/>
        <v>0</v>
      </c>
      <c r="Q252">
        <f t="shared" si="400"/>
        <v>0</v>
      </c>
      <c r="R252">
        <f t="shared" si="400"/>
        <v>0</v>
      </c>
      <c r="S252">
        <f t="shared" si="400"/>
        <v>0</v>
      </c>
      <c r="T252">
        <f t="shared" si="400"/>
        <v>0</v>
      </c>
      <c r="U252">
        <f t="shared" si="400"/>
        <v>0</v>
      </c>
      <c r="V252">
        <f t="shared" si="400"/>
        <v>0</v>
      </c>
      <c r="W252">
        <f t="shared" si="400"/>
        <v>0</v>
      </c>
      <c r="X252">
        <f t="shared" si="400"/>
        <v>0</v>
      </c>
      <c r="Y252">
        <f t="shared" si="400"/>
        <v>0</v>
      </c>
      <c r="Z252">
        <f t="shared" si="400"/>
        <v>0</v>
      </c>
      <c r="AA252">
        <f t="shared" si="400"/>
        <v>0</v>
      </c>
      <c r="AB252">
        <f t="shared" si="400"/>
        <v>0</v>
      </c>
      <c r="AC252">
        <f t="shared" si="400"/>
        <v>0</v>
      </c>
      <c r="AD252">
        <f t="shared" si="400"/>
        <v>0</v>
      </c>
      <c r="AE252">
        <f t="shared" si="400"/>
        <v>0</v>
      </c>
      <c r="AF252">
        <f t="shared" si="400"/>
        <v>0</v>
      </c>
      <c r="AG252">
        <f t="shared" ref="AG252:BL252" si="401">AG103</f>
        <v>0</v>
      </c>
      <c r="AH252">
        <f t="shared" si="401"/>
        <v>0</v>
      </c>
      <c r="AI252">
        <f t="shared" si="401"/>
        <v>0</v>
      </c>
      <c r="AJ252">
        <f t="shared" si="401"/>
        <v>0</v>
      </c>
      <c r="AK252">
        <f t="shared" si="401"/>
        <v>0</v>
      </c>
      <c r="AL252">
        <f t="shared" si="401"/>
        <v>0</v>
      </c>
      <c r="AM252">
        <f t="shared" si="401"/>
        <v>0</v>
      </c>
      <c r="AN252">
        <f t="shared" si="401"/>
        <v>0</v>
      </c>
      <c r="AO252">
        <f t="shared" si="401"/>
        <v>0</v>
      </c>
      <c r="AP252">
        <f t="shared" si="401"/>
        <v>0</v>
      </c>
      <c r="AQ252">
        <f t="shared" si="401"/>
        <v>0</v>
      </c>
      <c r="AR252">
        <f t="shared" si="401"/>
        <v>0</v>
      </c>
      <c r="AS252">
        <f t="shared" si="401"/>
        <v>0</v>
      </c>
      <c r="AT252">
        <f t="shared" si="401"/>
        <v>0</v>
      </c>
      <c r="AU252">
        <f t="shared" si="401"/>
        <v>0</v>
      </c>
      <c r="AV252">
        <f t="shared" si="401"/>
        <v>0</v>
      </c>
      <c r="AW252">
        <f t="shared" si="401"/>
        <v>0</v>
      </c>
      <c r="AX252">
        <f t="shared" si="401"/>
        <v>0</v>
      </c>
      <c r="AY252">
        <f t="shared" si="401"/>
        <v>0</v>
      </c>
      <c r="AZ252">
        <f t="shared" si="401"/>
        <v>0</v>
      </c>
      <c r="BA252">
        <f t="shared" si="401"/>
        <v>0</v>
      </c>
      <c r="BB252">
        <f t="shared" si="401"/>
        <v>0</v>
      </c>
      <c r="BC252">
        <f t="shared" si="401"/>
        <v>0</v>
      </c>
      <c r="BD252">
        <f t="shared" si="401"/>
        <v>0</v>
      </c>
      <c r="BE252">
        <f t="shared" si="401"/>
        <v>0</v>
      </c>
      <c r="BF252">
        <f t="shared" si="401"/>
        <v>0</v>
      </c>
      <c r="BG252">
        <f t="shared" si="401"/>
        <v>0</v>
      </c>
      <c r="BH252">
        <f t="shared" si="401"/>
        <v>0</v>
      </c>
      <c r="BI252">
        <f t="shared" si="401"/>
        <v>0</v>
      </c>
      <c r="BJ252">
        <f t="shared" si="401"/>
        <v>0</v>
      </c>
      <c r="BK252">
        <f t="shared" si="401"/>
        <v>0</v>
      </c>
      <c r="BL252">
        <f t="shared" si="401"/>
        <v>0</v>
      </c>
      <c r="BM252">
        <f t="shared" ref="BM252:CR252" si="402">BM103</f>
        <v>0</v>
      </c>
      <c r="BN252">
        <f t="shared" si="402"/>
        <v>0</v>
      </c>
      <c r="BO252">
        <f t="shared" si="402"/>
        <v>0</v>
      </c>
      <c r="BP252">
        <f t="shared" si="402"/>
        <v>0</v>
      </c>
      <c r="BQ252">
        <f t="shared" si="402"/>
        <v>0</v>
      </c>
      <c r="BR252">
        <f t="shared" si="402"/>
        <v>0</v>
      </c>
      <c r="BS252">
        <f t="shared" si="402"/>
        <v>0</v>
      </c>
      <c r="BT252">
        <f t="shared" si="402"/>
        <v>0</v>
      </c>
      <c r="BU252">
        <f t="shared" si="402"/>
        <v>0</v>
      </c>
      <c r="BV252">
        <f t="shared" si="402"/>
        <v>0</v>
      </c>
      <c r="BW252">
        <f t="shared" si="402"/>
        <v>0</v>
      </c>
      <c r="BX252">
        <f t="shared" si="402"/>
        <v>0</v>
      </c>
      <c r="BY252">
        <f t="shared" si="402"/>
        <v>0</v>
      </c>
      <c r="BZ252">
        <f t="shared" si="402"/>
        <v>0</v>
      </c>
      <c r="CA252">
        <f t="shared" si="402"/>
        <v>0</v>
      </c>
      <c r="CB252">
        <f t="shared" si="402"/>
        <v>0</v>
      </c>
      <c r="CC252">
        <f t="shared" si="402"/>
        <v>0</v>
      </c>
      <c r="CD252">
        <f t="shared" si="402"/>
        <v>0</v>
      </c>
      <c r="CE252">
        <f t="shared" si="402"/>
        <v>0</v>
      </c>
      <c r="CF252">
        <f t="shared" si="402"/>
        <v>0</v>
      </c>
      <c r="CG252">
        <f t="shared" si="402"/>
        <v>0</v>
      </c>
      <c r="CH252">
        <f t="shared" si="402"/>
        <v>0</v>
      </c>
      <c r="CI252">
        <f t="shared" si="402"/>
        <v>0</v>
      </c>
      <c r="CJ252">
        <f t="shared" si="402"/>
        <v>0</v>
      </c>
      <c r="CK252">
        <f t="shared" si="402"/>
        <v>0</v>
      </c>
      <c r="CL252">
        <f t="shared" si="402"/>
        <v>0</v>
      </c>
      <c r="CM252">
        <f t="shared" si="402"/>
        <v>0</v>
      </c>
      <c r="CN252">
        <f t="shared" si="402"/>
        <v>0</v>
      </c>
      <c r="CO252">
        <f t="shared" si="402"/>
        <v>0</v>
      </c>
      <c r="CP252">
        <f t="shared" si="402"/>
        <v>0</v>
      </c>
      <c r="CQ252">
        <f t="shared" si="402"/>
        <v>0</v>
      </c>
      <c r="CR252">
        <f t="shared" si="402"/>
        <v>0</v>
      </c>
      <c r="CS252">
        <f t="shared" ref="CS252:DH252" si="403">CS103</f>
        <v>0</v>
      </c>
      <c r="CT252">
        <f t="shared" si="403"/>
        <v>0</v>
      </c>
      <c r="CU252">
        <f t="shared" si="403"/>
        <v>0</v>
      </c>
      <c r="CV252">
        <f t="shared" si="403"/>
        <v>0</v>
      </c>
      <c r="CW252">
        <f t="shared" si="403"/>
        <v>0</v>
      </c>
      <c r="CX252">
        <f t="shared" si="403"/>
        <v>0</v>
      </c>
      <c r="CY252">
        <f t="shared" si="403"/>
        <v>0</v>
      </c>
      <c r="CZ252">
        <f t="shared" si="403"/>
        <v>0</v>
      </c>
      <c r="DA252">
        <f t="shared" si="403"/>
        <v>0</v>
      </c>
      <c r="DB252">
        <f t="shared" si="403"/>
        <v>0</v>
      </c>
      <c r="DC252">
        <f t="shared" si="403"/>
        <v>0</v>
      </c>
      <c r="DD252">
        <f t="shared" si="403"/>
        <v>0</v>
      </c>
      <c r="DE252">
        <f t="shared" si="403"/>
        <v>0</v>
      </c>
      <c r="DF252">
        <f t="shared" si="403"/>
        <v>0</v>
      </c>
      <c r="DG252">
        <f t="shared" si="403"/>
        <v>0</v>
      </c>
      <c r="DH252">
        <f t="shared" si="403"/>
        <v>0</v>
      </c>
    </row>
    <row r="253" spans="1:112">
      <c r="A253">
        <f t="shared" ref="A253:AF253" si="404">A104</f>
        <v>292</v>
      </c>
      <c r="B253" t="str">
        <f t="shared" si="404"/>
        <v>Vías Bolivia</v>
      </c>
      <c r="C253">
        <f t="shared" si="404"/>
        <v>0</v>
      </c>
      <c r="D253">
        <f t="shared" si="404"/>
        <v>0</v>
      </c>
      <c r="E253">
        <f t="shared" si="404"/>
        <v>0</v>
      </c>
      <c r="F253">
        <f t="shared" si="404"/>
        <v>0</v>
      </c>
      <c r="G253">
        <f t="shared" si="404"/>
        <v>0</v>
      </c>
      <c r="H253">
        <f t="shared" si="404"/>
        <v>0</v>
      </c>
      <c r="I253">
        <f t="shared" si="404"/>
        <v>0</v>
      </c>
      <c r="J253">
        <f t="shared" si="404"/>
        <v>1570.23</v>
      </c>
      <c r="K253">
        <f t="shared" si="404"/>
        <v>0</v>
      </c>
      <c r="L253">
        <f t="shared" si="404"/>
        <v>0</v>
      </c>
      <c r="M253">
        <f t="shared" si="404"/>
        <v>0</v>
      </c>
      <c r="N253">
        <f t="shared" si="404"/>
        <v>0</v>
      </c>
      <c r="O253">
        <f t="shared" si="404"/>
        <v>0</v>
      </c>
      <c r="P253">
        <f t="shared" si="404"/>
        <v>0</v>
      </c>
      <c r="Q253">
        <f t="shared" si="404"/>
        <v>0</v>
      </c>
      <c r="R253">
        <f t="shared" si="404"/>
        <v>0</v>
      </c>
      <c r="S253">
        <f t="shared" si="404"/>
        <v>0</v>
      </c>
      <c r="T253">
        <f t="shared" si="404"/>
        <v>0</v>
      </c>
      <c r="U253">
        <f t="shared" si="404"/>
        <v>0</v>
      </c>
      <c r="V253">
        <f t="shared" si="404"/>
        <v>0</v>
      </c>
      <c r="W253">
        <f t="shared" si="404"/>
        <v>0</v>
      </c>
      <c r="X253">
        <f t="shared" si="404"/>
        <v>0</v>
      </c>
      <c r="Y253">
        <f t="shared" si="404"/>
        <v>0</v>
      </c>
      <c r="Z253">
        <f t="shared" si="404"/>
        <v>0</v>
      </c>
      <c r="AA253">
        <f t="shared" si="404"/>
        <v>0</v>
      </c>
      <c r="AB253">
        <f t="shared" si="404"/>
        <v>0</v>
      </c>
      <c r="AC253">
        <f t="shared" si="404"/>
        <v>0</v>
      </c>
      <c r="AD253">
        <f t="shared" si="404"/>
        <v>0</v>
      </c>
      <c r="AE253">
        <f t="shared" si="404"/>
        <v>0</v>
      </c>
      <c r="AF253">
        <f t="shared" si="404"/>
        <v>0</v>
      </c>
      <c r="AG253">
        <f t="shared" ref="AG253:BL253" si="405">AG104</f>
        <v>0</v>
      </c>
      <c r="AH253">
        <f t="shared" si="405"/>
        <v>0</v>
      </c>
      <c r="AI253">
        <f t="shared" si="405"/>
        <v>0</v>
      </c>
      <c r="AJ253">
        <f t="shared" si="405"/>
        <v>0</v>
      </c>
      <c r="AK253">
        <f t="shared" si="405"/>
        <v>0</v>
      </c>
      <c r="AL253">
        <f t="shared" si="405"/>
        <v>0</v>
      </c>
      <c r="AM253">
        <f t="shared" si="405"/>
        <v>0</v>
      </c>
      <c r="AN253">
        <f t="shared" si="405"/>
        <v>0</v>
      </c>
      <c r="AO253">
        <f t="shared" si="405"/>
        <v>0</v>
      </c>
      <c r="AP253">
        <f t="shared" si="405"/>
        <v>0</v>
      </c>
      <c r="AQ253">
        <f t="shared" si="405"/>
        <v>0</v>
      </c>
      <c r="AR253">
        <f t="shared" si="405"/>
        <v>0</v>
      </c>
      <c r="AS253">
        <f t="shared" si="405"/>
        <v>0</v>
      </c>
      <c r="AT253">
        <f t="shared" si="405"/>
        <v>0</v>
      </c>
      <c r="AU253">
        <f t="shared" si="405"/>
        <v>0</v>
      </c>
      <c r="AV253">
        <f t="shared" si="405"/>
        <v>0</v>
      </c>
      <c r="AW253">
        <f t="shared" si="405"/>
        <v>0</v>
      </c>
      <c r="AX253">
        <f t="shared" si="405"/>
        <v>0</v>
      </c>
      <c r="AY253">
        <f t="shared" si="405"/>
        <v>0</v>
      </c>
      <c r="AZ253">
        <f t="shared" si="405"/>
        <v>0</v>
      </c>
      <c r="BA253">
        <f t="shared" si="405"/>
        <v>0</v>
      </c>
      <c r="BB253">
        <f t="shared" si="405"/>
        <v>0</v>
      </c>
      <c r="BC253">
        <f t="shared" si="405"/>
        <v>0</v>
      </c>
      <c r="BD253">
        <f t="shared" si="405"/>
        <v>0</v>
      </c>
      <c r="BE253">
        <f t="shared" si="405"/>
        <v>0</v>
      </c>
      <c r="BF253">
        <f t="shared" si="405"/>
        <v>0</v>
      </c>
      <c r="BG253">
        <f t="shared" si="405"/>
        <v>0</v>
      </c>
      <c r="BH253">
        <f t="shared" si="405"/>
        <v>0</v>
      </c>
      <c r="BI253">
        <f t="shared" si="405"/>
        <v>0</v>
      </c>
      <c r="BJ253">
        <f t="shared" si="405"/>
        <v>0</v>
      </c>
      <c r="BK253">
        <f t="shared" si="405"/>
        <v>0</v>
      </c>
      <c r="BL253">
        <f t="shared" si="405"/>
        <v>0</v>
      </c>
      <c r="BM253">
        <f t="shared" ref="BM253:CR253" si="406">BM104</f>
        <v>0</v>
      </c>
      <c r="BN253">
        <f t="shared" si="406"/>
        <v>0</v>
      </c>
      <c r="BO253">
        <f t="shared" si="406"/>
        <v>0</v>
      </c>
      <c r="BP253">
        <f t="shared" si="406"/>
        <v>0</v>
      </c>
      <c r="BQ253">
        <f t="shared" si="406"/>
        <v>0</v>
      </c>
      <c r="BR253">
        <f t="shared" si="406"/>
        <v>0</v>
      </c>
      <c r="BS253">
        <f t="shared" si="406"/>
        <v>0</v>
      </c>
      <c r="BT253">
        <f t="shared" si="406"/>
        <v>0</v>
      </c>
      <c r="BU253">
        <f t="shared" si="406"/>
        <v>0</v>
      </c>
      <c r="BV253">
        <f t="shared" si="406"/>
        <v>0</v>
      </c>
      <c r="BW253">
        <f t="shared" si="406"/>
        <v>0</v>
      </c>
      <c r="BX253">
        <f t="shared" si="406"/>
        <v>0</v>
      </c>
      <c r="BY253">
        <f t="shared" si="406"/>
        <v>0</v>
      </c>
      <c r="BZ253">
        <f t="shared" si="406"/>
        <v>0</v>
      </c>
      <c r="CA253">
        <f t="shared" si="406"/>
        <v>0</v>
      </c>
      <c r="CB253">
        <f t="shared" si="406"/>
        <v>0</v>
      </c>
      <c r="CC253">
        <f t="shared" si="406"/>
        <v>0</v>
      </c>
      <c r="CD253">
        <f t="shared" si="406"/>
        <v>0</v>
      </c>
      <c r="CE253">
        <f t="shared" si="406"/>
        <v>0</v>
      </c>
      <c r="CF253">
        <f t="shared" si="406"/>
        <v>0</v>
      </c>
      <c r="CG253">
        <f t="shared" si="406"/>
        <v>0</v>
      </c>
      <c r="CH253">
        <f t="shared" si="406"/>
        <v>0</v>
      </c>
      <c r="CI253">
        <f t="shared" si="406"/>
        <v>0</v>
      </c>
      <c r="CJ253">
        <f t="shared" si="406"/>
        <v>0</v>
      </c>
      <c r="CK253">
        <f t="shared" si="406"/>
        <v>0</v>
      </c>
      <c r="CL253">
        <f t="shared" si="406"/>
        <v>0</v>
      </c>
      <c r="CM253">
        <f t="shared" si="406"/>
        <v>0</v>
      </c>
      <c r="CN253">
        <f t="shared" si="406"/>
        <v>0</v>
      </c>
      <c r="CO253">
        <f t="shared" si="406"/>
        <v>0</v>
      </c>
      <c r="CP253">
        <f t="shared" si="406"/>
        <v>0</v>
      </c>
      <c r="CQ253">
        <f t="shared" si="406"/>
        <v>0</v>
      </c>
      <c r="CR253">
        <f t="shared" si="406"/>
        <v>0</v>
      </c>
      <c r="CS253">
        <f t="shared" ref="CS253:DH253" si="407">CS104</f>
        <v>0</v>
      </c>
      <c r="CT253">
        <f t="shared" si="407"/>
        <v>0</v>
      </c>
      <c r="CU253">
        <f t="shared" si="407"/>
        <v>0</v>
      </c>
      <c r="CV253">
        <f t="shared" si="407"/>
        <v>0</v>
      </c>
      <c r="CW253">
        <f t="shared" si="407"/>
        <v>0</v>
      </c>
      <c r="CX253">
        <f t="shared" si="407"/>
        <v>0</v>
      </c>
      <c r="CY253">
        <f t="shared" si="407"/>
        <v>0</v>
      </c>
      <c r="CZ253">
        <f t="shared" si="407"/>
        <v>0</v>
      </c>
      <c r="DA253">
        <f t="shared" si="407"/>
        <v>0</v>
      </c>
      <c r="DB253">
        <f t="shared" si="407"/>
        <v>0</v>
      </c>
      <c r="DC253">
        <f t="shared" si="407"/>
        <v>0</v>
      </c>
      <c r="DD253">
        <f t="shared" si="407"/>
        <v>0</v>
      </c>
      <c r="DE253">
        <f t="shared" si="407"/>
        <v>0</v>
      </c>
      <c r="DF253">
        <f t="shared" si="407"/>
        <v>0</v>
      </c>
      <c r="DG253">
        <f t="shared" si="407"/>
        <v>0</v>
      </c>
      <c r="DH253">
        <f t="shared" si="407"/>
        <v>0</v>
      </c>
    </row>
    <row r="254" spans="1:112">
      <c r="A254">
        <f t="shared" ref="A254:AF254" si="408">A105</f>
        <v>170</v>
      </c>
      <c r="B254" t="str">
        <f t="shared" si="408"/>
        <v>Escuela Militar de Ingeniería</v>
      </c>
      <c r="C254">
        <f t="shared" si="408"/>
        <v>0</v>
      </c>
      <c r="D254">
        <f t="shared" si="408"/>
        <v>0</v>
      </c>
      <c r="E254">
        <f t="shared" si="408"/>
        <v>0</v>
      </c>
      <c r="F254">
        <f t="shared" si="408"/>
        <v>0</v>
      </c>
      <c r="G254">
        <f t="shared" si="408"/>
        <v>0</v>
      </c>
      <c r="H254">
        <f t="shared" si="408"/>
        <v>0</v>
      </c>
      <c r="I254">
        <f t="shared" si="408"/>
        <v>0</v>
      </c>
      <c r="J254">
        <f t="shared" si="408"/>
        <v>23490.94</v>
      </c>
      <c r="K254">
        <f t="shared" si="408"/>
        <v>0</v>
      </c>
      <c r="L254">
        <f t="shared" si="408"/>
        <v>0</v>
      </c>
      <c r="M254">
        <f t="shared" si="408"/>
        <v>0</v>
      </c>
      <c r="N254">
        <f t="shared" si="408"/>
        <v>0</v>
      </c>
      <c r="O254">
        <f t="shared" si="408"/>
        <v>0</v>
      </c>
      <c r="P254">
        <f t="shared" si="408"/>
        <v>0</v>
      </c>
      <c r="Q254">
        <f t="shared" si="408"/>
        <v>0</v>
      </c>
      <c r="R254">
        <f t="shared" si="408"/>
        <v>0</v>
      </c>
      <c r="S254">
        <f t="shared" si="408"/>
        <v>0</v>
      </c>
      <c r="T254">
        <f t="shared" si="408"/>
        <v>0</v>
      </c>
      <c r="U254">
        <f t="shared" si="408"/>
        <v>0</v>
      </c>
      <c r="V254">
        <f t="shared" si="408"/>
        <v>0</v>
      </c>
      <c r="W254">
        <f t="shared" si="408"/>
        <v>0</v>
      </c>
      <c r="X254">
        <f t="shared" si="408"/>
        <v>0</v>
      </c>
      <c r="Y254">
        <f t="shared" si="408"/>
        <v>0</v>
      </c>
      <c r="Z254">
        <f t="shared" si="408"/>
        <v>0</v>
      </c>
      <c r="AA254">
        <f t="shared" si="408"/>
        <v>0</v>
      </c>
      <c r="AB254">
        <f t="shared" si="408"/>
        <v>0</v>
      </c>
      <c r="AC254">
        <f t="shared" si="408"/>
        <v>0</v>
      </c>
      <c r="AD254">
        <f t="shared" si="408"/>
        <v>0</v>
      </c>
      <c r="AE254">
        <f t="shared" si="408"/>
        <v>0</v>
      </c>
      <c r="AF254">
        <f t="shared" si="408"/>
        <v>0</v>
      </c>
      <c r="AG254">
        <f t="shared" ref="AG254:BL254" si="409">AG105</f>
        <v>0</v>
      </c>
      <c r="AH254">
        <f t="shared" si="409"/>
        <v>0</v>
      </c>
      <c r="AI254">
        <f t="shared" si="409"/>
        <v>0</v>
      </c>
      <c r="AJ254">
        <f t="shared" si="409"/>
        <v>0</v>
      </c>
      <c r="AK254">
        <f t="shared" si="409"/>
        <v>0</v>
      </c>
      <c r="AL254">
        <f t="shared" si="409"/>
        <v>0</v>
      </c>
      <c r="AM254">
        <f t="shared" si="409"/>
        <v>0</v>
      </c>
      <c r="AN254">
        <f t="shared" si="409"/>
        <v>0</v>
      </c>
      <c r="AO254">
        <f t="shared" si="409"/>
        <v>0</v>
      </c>
      <c r="AP254">
        <f t="shared" si="409"/>
        <v>0</v>
      </c>
      <c r="AQ254">
        <f t="shared" si="409"/>
        <v>0</v>
      </c>
      <c r="AR254">
        <f t="shared" si="409"/>
        <v>0</v>
      </c>
      <c r="AS254">
        <f t="shared" si="409"/>
        <v>0</v>
      </c>
      <c r="AT254">
        <f t="shared" si="409"/>
        <v>0</v>
      </c>
      <c r="AU254">
        <f t="shared" si="409"/>
        <v>0</v>
      </c>
      <c r="AV254">
        <f t="shared" si="409"/>
        <v>0</v>
      </c>
      <c r="AW254">
        <f t="shared" si="409"/>
        <v>0</v>
      </c>
      <c r="AX254">
        <f t="shared" si="409"/>
        <v>0</v>
      </c>
      <c r="AY254">
        <f t="shared" si="409"/>
        <v>0</v>
      </c>
      <c r="AZ254">
        <f t="shared" si="409"/>
        <v>0</v>
      </c>
      <c r="BA254">
        <f t="shared" si="409"/>
        <v>0</v>
      </c>
      <c r="BB254">
        <f t="shared" si="409"/>
        <v>0</v>
      </c>
      <c r="BC254">
        <f t="shared" si="409"/>
        <v>0</v>
      </c>
      <c r="BD254">
        <f t="shared" si="409"/>
        <v>0</v>
      </c>
      <c r="BE254">
        <f t="shared" si="409"/>
        <v>0</v>
      </c>
      <c r="BF254">
        <f t="shared" si="409"/>
        <v>0</v>
      </c>
      <c r="BG254">
        <f t="shared" si="409"/>
        <v>0</v>
      </c>
      <c r="BH254">
        <f t="shared" si="409"/>
        <v>0</v>
      </c>
      <c r="BI254">
        <f t="shared" si="409"/>
        <v>0</v>
      </c>
      <c r="BJ254">
        <f t="shared" si="409"/>
        <v>0</v>
      </c>
      <c r="BK254">
        <f t="shared" si="409"/>
        <v>0</v>
      </c>
      <c r="BL254">
        <f t="shared" si="409"/>
        <v>0</v>
      </c>
      <c r="BM254">
        <f t="shared" ref="BM254:CR254" si="410">BM105</f>
        <v>0</v>
      </c>
      <c r="BN254">
        <f t="shared" si="410"/>
        <v>0</v>
      </c>
      <c r="BO254">
        <f t="shared" si="410"/>
        <v>0</v>
      </c>
      <c r="BP254">
        <f t="shared" si="410"/>
        <v>0</v>
      </c>
      <c r="BQ254">
        <f t="shared" si="410"/>
        <v>0</v>
      </c>
      <c r="BR254">
        <f t="shared" si="410"/>
        <v>0</v>
      </c>
      <c r="BS254">
        <f t="shared" si="410"/>
        <v>0</v>
      </c>
      <c r="BT254">
        <f t="shared" si="410"/>
        <v>0</v>
      </c>
      <c r="BU254">
        <f t="shared" si="410"/>
        <v>0</v>
      </c>
      <c r="BV254">
        <f t="shared" si="410"/>
        <v>0</v>
      </c>
      <c r="BW254">
        <f t="shared" si="410"/>
        <v>0</v>
      </c>
      <c r="BX254">
        <f t="shared" si="410"/>
        <v>0</v>
      </c>
      <c r="BY254">
        <f t="shared" si="410"/>
        <v>0</v>
      </c>
      <c r="BZ254">
        <f t="shared" si="410"/>
        <v>0</v>
      </c>
      <c r="CA254">
        <f t="shared" si="410"/>
        <v>0</v>
      </c>
      <c r="CB254">
        <f t="shared" si="410"/>
        <v>0</v>
      </c>
      <c r="CC254">
        <f t="shared" si="410"/>
        <v>0</v>
      </c>
      <c r="CD254">
        <f t="shared" si="410"/>
        <v>0</v>
      </c>
      <c r="CE254">
        <f t="shared" si="410"/>
        <v>0</v>
      </c>
      <c r="CF254">
        <f t="shared" si="410"/>
        <v>0</v>
      </c>
      <c r="CG254">
        <f t="shared" si="410"/>
        <v>0</v>
      </c>
      <c r="CH254">
        <f t="shared" si="410"/>
        <v>0</v>
      </c>
      <c r="CI254">
        <f t="shared" si="410"/>
        <v>0</v>
      </c>
      <c r="CJ254">
        <f t="shared" si="410"/>
        <v>0</v>
      </c>
      <c r="CK254">
        <f t="shared" si="410"/>
        <v>0</v>
      </c>
      <c r="CL254">
        <f t="shared" si="410"/>
        <v>0</v>
      </c>
      <c r="CM254">
        <f t="shared" si="410"/>
        <v>0</v>
      </c>
      <c r="CN254">
        <f t="shared" si="410"/>
        <v>0</v>
      </c>
      <c r="CO254">
        <f t="shared" si="410"/>
        <v>0</v>
      </c>
      <c r="CP254">
        <f t="shared" si="410"/>
        <v>0</v>
      </c>
      <c r="CQ254">
        <f t="shared" si="410"/>
        <v>0</v>
      </c>
      <c r="CR254">
        <f t="shared" si="410"/>
        <v>0</v>
      </c>
      <c r="CS254">
        <f t="shared" ref="CS254:DH254" si="411">CS105</f>
        <v>0</v>
      </c>
      <c r="CT254">
        <f t="shared" si="411"/>
        <v>0</v>
      </c>
      <c r="CU254">
        <f t="shared" si="411"/>
        <v>0</v>
      </c>
      <c r="CV254">
        <f t="shared" si="411"/>
        <v>0</v>
      </c>
      <c r="CW254">
        <f t="shared" si="411"/>
        <v>0</v>
      </c>
      <c r="CX254">
        <f t="shared" si="411"/>
        <v>0</v>
      </c>
      <c r="CY254">
        <f t="shared" si="411"/>
        <v>0</v>
      </c>
      <c r="CZ254">
        <f t="shared" si="411"/>
        <v>0</v>
      </c>
      <c r="DA254">
        <f t="shared" si="411"/>
        <v>0</v>
      </c>
      <c r="DB254">
        <f t="shared" si="411"/>
        <v>0</v>
      </c>
      <c r="DC254">
        <f t="shared" si="411"/>
        <v>0</v>
      </c>
      <c r="DD254">
        <f t="shared" si="411"/>
        <v>0</v>
      </c>
      <c r="DE254">
        <f t="shared" si="411"/>
        <v>0</v>
      </c>
      <c r="DF254">
        <f t="shared" si="411"/>
        <v>0</v>
      </c>
      <c r="DG254">
        <f t="shared" si="411"/>
        <v>0</v>
      </c>
      <c r="DH254">
        <f t="shared" si="411"/>
        <v>0</v>
      </c>
    </row>
    <row r="255" spans="1:112">
      <c r="A255">
        <f t="shared" ref="A255:AF255" si="412">A106</f>
        <v>224</v>
      </c>
      <c r="B255" t="str">
        <f t="shared" si="412"/>
        <v>Insumos Bolivia</v>
      </c>
      <c r="C255">
        <f t="shared" si="412"/>
        <v>0</v>
      </c>
      <c r="D255">
        <f t="shared" si="412"/>
        <v>0</v>
      </c>
      <c r="E255">
        <f t="shared" si="412"/>
        <v>0</v>
      </c>
      <c r="F255">
        <f t="shared" si="412"/>
        <v>0</v>
      </c>
      <c r="G255">
        <f t="shared" si="412"/>
        <v>0</v>
      </c>
      <c r="H255">
        <f t="shared" si="412"/>
        <v>100</v>
      </c>
      <c r="I255">
        <f t="shared" si="412"/>
        <v>0</v>
      </c>
      <c r="J255">
        <f t="shared" si="412"/>
        <v>0</v>
      </c>
      <c r="K255">
        <f t="shared" si="412"/>
        <v>0</v>
      </c>
      <c r="L255">
        <f t="shared" si="412"/>
        <v>0</v>
      </c>
      <c r="M255">
        <f t="shared" si="412"/>
        <v>0</v>
      </c>
      <c r="N255">
        <f t="shared" si="412"/>
        <v>0</v>
      </c>
      <c r="O255">
        <f t="shared" si="412"/>
        <v>0</v>
      </c>
      <c r="P255">
        <f t="shared" si="412"/>
        <v>0</v>
      </c>
      <c r="Q255">
        <f t="shared" si="412"/>
        <v>0</v>
      </c>
      <c r="R255">
        <f t="shared" si="412"/>
        <v>0</v>
      </c>
      <c r="S255">
        <f t="shared" si="412"/>
        <v>0</v>
      </c>
      <c r="T255">
        <f t="shared" si="412"/>
        <v>0</v>
      </c>
      <c r="U255">
        <f t="shared" si="412"/>
        <v>0</v>
      </c>
      <c r="V255">
        <f t="shared" si="412"/>
        <v>0</v>
      </c>
      <c r="W255">
        <f t="shared" si="412"/>
        <v>0</v>
      </c>
      <c r="X255">
        <f t="shared" si="412"/>
        <v>0</v>
      </c>
      <c r="Y255">
        <f t="shared" si="412"/>
        <v>0</v>
      </c>
      <c r="Z255">
        <f t="shared" si="412"/>
        <v>0</v>
      </c>
      <c r="AA255">
        <f t="shared" si="412"/>
        <v>0</v>
      </c>
      <c r="AB255">
        <f t="shared" si="412"/>
        <v>0</v>
      </c>
      <c r="AC255">
        <f t="shared" si="412"/>
        <v>0</v>
      </c>
      <c r="AD255">
        <f t="shared" si="412"/>
        <v>0</v>
      </c>
      <c r="AE255">
        <f t="shared" si="412"/>
        <v>0</v>
      </c>
      <c r="AF255">
        <f t="shared" si="412"/>
        <v>0</v>
      </c>
      <c r="AG255">
        <f t="shared" ref="AG255:BL255" si="413">AG106</f>
        <v>0</v>
      </c>
      <c r="AH255">
        <f t="shared" si="413"/>
        <v>0</v>
      </c>
      <c r="AI255">
        <f t="shared" si="413"/>
        <v>0</v>
      </c>
      <c r="AJ255">
        <f t="shared" si="413"/>
        <v>0</v>
      </c>
      <c r="AK255">
        <f t="shared" si="413"/>
        <v>0</v>
      </c>
      <c r="AL255">
        <f t="shared" si="413"/>
        <v>0</v>
      </c>
      <c r="AM255">
        <f t="shared" si="413"/>
        <v>0</v>
      </c>
      <c r="AN255">
        <f t="shared" si="413"/>
        <v>0</v>
      </c>
      <c r="AO255">
        <f t="shared" si="413"/>
        <v>0</v>
      </c>
      <c r="AP255">
        <f t="shared" si="413"/>
        <v>0</v>
      </c>
      <c r="AQ255">
        <f t="shared" si="413"/>
        <v>0</v>
      </c>
      <c r="AR255">
        <f t="shared" si="413"/>
        <v>0</v>
      </c>
      <c r="AS255">
        <f t="shared" si="413"/>
        <v>0</v>
      </c>
      <c r="AT255">
        <f t="shared" si="413"/>
        <v>0</v>
      </c>
      <c r="AU255">
        <f t="shared" si="413"/>
        <v>0</v>
      </c>
      <c r="AV255">
        <f t="shared" si="413"/>
        <v>0</v>
      </c>
      <c r="AW255">
        <f t="shared" si="413"/>
        <v>0</v>
      </c>
      <c r="AX255">
        <f t="shared" si="413"/>
        <v>0</v>
      </c>
      <c r="AY255">
        <f t="shared" si="413"/>
        <v>0</v>
      </c>
      <c r="AZ255">
        <f t="shared" si="413"/>
        <v>0</v>
      </c>
      <c r="BA255">
        <f t="shared" si="413"/>
        <v>0</v>
      </c>
      <c r="BB255">
        <f t="shared" si="413"/>
        <v>0</v>
      </c>
      <c r="BC255">
        <f t="shared" si="413"/>
        <v>0</v>
      </c>
      <c r="BD255">
        <f t="shared" si="413"/>
        <v>0</v>
      </c>
      <c r="BE255">
        <f t="shared" si="413"/>
        <v>0</v>
      </c>
      <c r="BF255">
        <f t="shared" si="413"/>
        <v>0</v>
      </c>
      <c r="BG255">
        <f t="shared" si="413"/>
        <v>0</v>
      </c>
      <c r="BH255">
        <f t="shared" si="413"/>
        <v>0</v>
      </c>
      <c r="BI255">
        <f t="shared" si="413"/>
        <v>0</v>
      </c>
      <c r="BJ255">
        <f t="shared" si="413"/>
        <v>0</v>
      </c>
      <c r="BK255">
        <f t="shared" si="413"/>
        <v>0</v>
      </c>
      <c r="BL255">
        <f t="shared" si="413"/>
        <v>0</v>
      </c>
      <c r="BM255">
        <f t="shared" ref="BM255:CR255" si="414">BM106</f>
        <v>0</v>
      </c>
      <c r="BN255">
        <f t="shared" si="414"/>
        <v>0</v>
      </c>
      <c r="BO255">
        <f t="shared" si="414"/>
        <v>0</v>
      </c>
      <c r="BP255">
        <f t="shared" si="414"/>
        <v>0</v>
      </c>
      <c r="BQ255">
        <f t="shared" si="414"/>
        <v>0</v>
      </c>
      <c r="BR255">
        <f t="shared" si="414"/>
        <v>0</v>
      </c>
      <c r="BS255">
        <f t="shared" si="414"/>
        <v>0</v>
      </c>
      <c r="BT255">
        <f t="shared" si="414"/>
        <v>0</v>
      </c>
      <c r="BU255">
        <f t="shared" si="414"/>
        <v>0</v>
      </c>
      <c r="BV255">
        <f t="shared" si="414"/>
        <v>0</v>
      </c>
      <c r="BW255">
        <f t="shared" si="414"/>
        <v>0</v>
      </c>
      <c r="BX255">
        <f t="shared" si="414"/>
        <v>0</v>
      </c>
      <c r="BY255">
        <f t="shared" si="414"/>
        <v>0</v>
      </c>
      <c r="BZ255">
        <f t="shared" si="414"/>
        <v>0</v>
      </c>
      <c r="CA255">
        <f t="shared" si="414"/>
        <v>0</v>
      </c>
      <c r="CB255">
        <f t="shared" si="414"/>
        <v>0</v>
      </c>
      <c r="CC255">
        <f t="shared" si="414"/>
        <v>0</v>
      </c>
      <c r="CD255">
        <f t="shared" si="414"/>
        <v>0</v>
      </c>
      <c r="CE255">
        <f t="shared" si="414"/>
        <v>0</v>
      </c>
      <c r="CF255">
        <f t="shared" si="414"/>
        <v>0</v>
      </c>
      <c r="CG255">
        <f t="shared" si="414"/>
        <v>0</v>
      </c>
      <c r="CH255">
        <f t="shared" si="414"/>
        <v>0</v>
      </c>
      <c r="CI255">
        <f t="shared" si="414"/>
        <v>0</v>
      </c>
      <c r="CJ255">
        <f t="shared" si="414"/>
        <v>0</v>
      </c>
      <c r="CK255">
        <f t="shared" si="414"/>
        <v>0</v>
      </c>
      <c r="CL255">
        <f t="shared" si="414"/>
        <v>0</v>
      </c>
      <c r="CM255">
        <f t="shared" si="414"/>
        <v>0</v>
      </c>
      <c r="CN255">
        <f t="shared" si="414"/>
        <v>0</v>
      </c>
      <c r="CO255">
        <f t="shared" si="414"/>
        <v>0</v>
      </c>
      <c r="CP255">
        <f t="shared" si="414"/>
        <v>0</v>
      </c>
      <c r="CQ255">
        <f t="shared" si="414"/>
        <v>0</v>
      </c>
      <c r="CR255">
        <f t="shared" si="414"/>
        <v>0</v>
      </c>
      <c r="CS255">
        <f t="shared" ref="CS255:DH255" si="415">CS106</f>
        <v>0</v>
      </c>
      <c r="CT255">
        <f t="shared" si="415"/>
        <v>0</v>
      </c>
      <c r="CU255">
        <f t="shared" si="415"/>
        <v>0</v>
      </c>
      <c r="CV255">
        <f t="shared" si="415"/>
        <v>0</v>
      </c>
      <c r="CW255">
        <f t="shared" si="415"/>
        <v>0</v>
      </c>
      <c r="CX255">
        <f t="shared" si="415"/>
        <v>0</v>
      </c>
      <c r="CY255">
        <f t="shared" si="415"/>
        <v>0</v>
      </c>
      <c r="CZ255">
        <f t="shared" si="415"/>
        <v>0</v>
      </c>
      <c r="DA255">
        <f t="shared" si="415"/>
        <v>0</v>
      </c>
      <c r="DB255">
        <f t="shared" si="415"/>
        <v>0</v>
      </c>
      <c r="DC255">
        <f t="shared" si="415"/>
        <v>0</v>
      </c>
      <c r="DD255">
        <f t="shared" si="415"/>
        <v>0</v>
      </c>
      <c r="DE255">
        <f t="shared" si="415"/>
        <v>0</v>
      </c>
      <c r="DF255">
        <f t="shared" si="415"/>
        <v>0</v>
      </c>
      <c r="DG255">
        <f t="shared" si="415"/>
        <v>0</v>
      </c>
      <c r="DH255">
        <f t="shared" si="415"/>
        <v>0</v>
      </c>
    </row>
    <row r="256" spans="1:112">
      <c r="A256">
        <f t="shared" ref="A256:AF256" si="416">A107</f>
        <v>156</v>
      </c>
      <c r="B256" t="str">
        <f t="shared" si="416"/>
        <v>Servicio Plurinacional de Asistencia a la Víctima</v>
      </c>
      <c r="C256">
        <f t="shared" si="416"/>
        <v>0</v>
      </c>
      <c r="D256">
        <f t="shared" si="416"/>
        <v>0</v>
      </c>
      <c r="E256">
        <f t="shared" si="416"/>
        <v>0</v>
      </c>
      <c r="F256">
        <f t="shared" si="416"/>
        <v>0</v>
      </c>
      <c r="G256">
        <f t="shared" si="416"/>
        <v>0</v>
      </c>
      <c r="H256">
        <f t="shared" si="416"/>
        <v>435.1</v>
      </c>
      <c r="I256">
        <f t="shared" si="416"/>
        <v>0</v>
      </c>
      <c r="J256">
        <f t="shared" si="416"/>
        <v>0</v>
      </c>
      <c r="K256">
        <f t="shared" si="416"/>
        <v>0</v>
      </c>
      <c r="L256">
        <f t="shared" si="416"/>
        <v>0</v>
      </c>
      <c r="M256">
        <f t="shared" si="416"/>
        <v>0</v>
      </c>
      <c r="N256">
        <f t="shared" si="416"/>
        <v>0</v>
      </c>
      <c r="O256">
        <f t="shared" si="416"/>
        <v>0</v>
      </c>
      <c r="P256">
        <f t="shared" si="416"/>
        <v>0</v>
      </c>
      <c r="Q256">
        <f t="shared" si="416"/>
        <v>0</v>
      </c>
      <c r="R256">
        <f t="shared" si="416"/>
        <v>0</v>
      </c>
      <c r="S256">
        <f t="shared" si="416"/>
        <v>0</v>
      </c>
      <c r="T256">
        <f t="shared" si="416"/>
        <v>0</v>
      </c>
      <c r="U256">
        <f t="shared" si="416"/>
        <v>0</v>
      </c>
      <c r="V256">
        <f t="shared" si="416"/>
        <v>0</v>
      </c>
      <c r="W256">
        <f t="shared" si="416"/>
        <v>0</v>
      </c>
      <c r="X256">
        <f t="shared" si="416"/>
        <v>0</v>
      </c>
      <c r="Y256">
        <f t="shared" si="416"/>
        <v>0</v>
      </c>
      <c r="Z256">
        <f t="shared" si="416"/>
        <v>0</v>
      </c>
      <c r="AA256">
        <f t="shared" si="416"/>
        <v>0</v>
      </c>
      <c r="AB256">
        <f t="shared" si="416"/>
        <v>0</v>
      </c>
      <c r="AC256">
        <f t="shared" si="416"/>
        <v>0</v>
      </c>
      <c r="AD256">
        <f t="shared" si="416"/>
        <v>0</v>
      </c>
      <c r="AE256">
        <f t="shared" si="416"/>
        <v>0</v>
      </c>
      <c r="AF256">
        <f t="shared" si="416"/>
        <v>0</v>
      </c>
      <c r="AG256">
        <f t="shared" ref="AG256:BL256" si="417">AG107</f>
        <v>0</v>
      </c>
      <c r="AH256">
        <f t="shared" si="417"/>
        <v>0</v>
      </c>
      <c r="AI256">
        <f t="shared" si="417"/>
        <v>0</v>
      </c>
      <c r="AJ256">
        <f t="shared" si="417"/>
        <v>0</v>
      </c>
      <c r="AK256">
        <f t="shared" si="417"/>
        <v>0</v>
      </c>
      <c r="AL256">
        <f t="shared" si="417"/>
        <v>0</v>
      </c>
      <c r="AM256">
        <f t="shared" si="417"/>
        <v>0</v>
      </c>
      <c r="AN256">
        <f t="shared" si="417"/>
        <v>0</v>
      </c>
      <c r="AO256">
        <f t="shared" si="417"/>
        <v>0</v>
      </c>
      <c r="AP256">
        <f t="shared" si="417"/>
        <v>0</v>
      </c>
      <c r="AQ256">
        <f t="shared" si="417"/>
        <v>0</v>
      </c>
      <c r="AR256">
        <f t="shared" si="417"/>
        <v>0</v>
      </c>
      <c r="AS256">
        <f t="shared" si="417"/>
        <v>0</v>
      </c>
      <c r="AT256">
        <f t="shared" si="417"/>
        <v>0</v>
      </c>
      <c r="AU256">
        <f t="shared" si="417"/>
        <v>0</v>
      </c>
      <c r="AV256">
        <f t="shared" si="417"/>
        <v>0</v>
      </c>
      <c r="AW256">
        <f t="shared" si="417"/>
        <v>0</v>
      </c>
      <c r="AX256">
        <f t="shared" si="417"/>
        <v>0</v>
      </c>
      <c r="AY256">
        <f t="shared" si="417"/>
        <v>0</v>
      </c>
      <c r="AZ256">
        <f t="shared" si="417"/>
        <v>0</v>
      </c>
      <c r="BA256">
        <f t="shared" si="417"/>
        <v>0</v>
      </c>
      <c r="BB256">
        <f t="shared" si="417"/>
        <v>0</v>
      </c>
      <c r="BC256">
        <f t="shared" si="417"/>
        <v>0</v>
      </c>
      <c r="BD256">
        <f t="shared" si="417"/>
        <v>0</v>
      </c>
      <c r="BE256">
        <f t="shared" si="417"/>
        <v>0</v>
      </c>
      <c r="BF256">
        <f t="shared" si="417"/>
        <v>0</v>
      </c>
      <c r="BG256">
        <f t="shared" si="417"/>
        <v>0</v>
      </c>
      <c r="BH256">
        <f t="shared" si="417"/>
        <v>0</v>
      </c>
      <c r="BI256">
        <f t="shared" si="417"/>
        <v>0</v>
      </c>
      <c r="BJ256">
        <f t="shared" si="417"/>
        <v>0</v>
      </c>
      <c r="BK256">
        <f t="shared" si="417"/>
        <v>0</v>
      </c>
      <c r="BL256">
        <f t="shared" si="417"/>
        <v>0</v>
      </c>
      <c r="BM256">
        <f t="shared" ref="BM256:CR256" si="418">BM107</f>
        <v>0</v>
      </c>
      <c r="BN256">
        <f t="shared" si="418"/>
        <v>0</v>
      </c>
      <c r="BO256">
        <f t="shared" si="418"/>
        <v>0</v>
      </c>
      <c r="BP256">
        <f t="shared" si="418"/>
        <v>0</v>
      </c>
      <c r="BQ256">
        <f t="shared" si="418"/>
        <v>0</v>
      </c>
      <c r="BR256">
        <f t="shared" si="418"/>
        <v>0</v>
      </c>
      <c r="BS256">
        <f t="shared" si="418"/>
        <v>0</v>
      </c>
      <c r="BT256">
        <f t="shared" si="418"/>
        <v>0</v>
      </c>
      <c r="BU256">
        <f t="shared" si="418"/>
        <v>0</v>
      </c>
      <c r="BV256">
        <f t="shared" si="418"/>
        <v>0</v>
      </c>
      <c r="BW256">
        <f t="shared" si="418"/>
        <v>0</v>
      </c>
      <c r="BX256">
        <f t="shared" si="418"/>
        <v>0</v>
      </c>
      <c r="BY256">
        <f t="shared" si="418"/>
        <v>0</v>
      </c>
      <c r="BZ256">
        <f t="shared" si="418"/>
        <v>0</v>
      </c>
      <c r="CA256">
        <f t="shared" si="418"/>
        <v>0</v>
      </c>
      <c r="CB256">
        <f t="shared" si="418"/>
        <v>0</v>
      </c>
      <c r="CC256">
        <f t="shared" si="418"/>
        <v>0</v>
      </c>
      <c r="CD256">
        <f t="shared" si="418"/>
        <v>0</v>
      </c>
      <c r="CE256">
        <f t="shared" si="418"/>
        <v>0</v>
      </c>
      <c r="CF256">
        <f t="shared" si="418"/>
        <v>0</v>
      </c>
      <c r="CG256">
        <f t="shared" si="418"/>
        <v>0</v>
      </c>
      <c r="CH256">
        <f t="shared" si="418"/>
        <v>0</v>
      </c>
      <c r="CI256">
        <f t="shared" si="418"/>
        <v>0</v>
      </c>
      <c r="CJ256">
        <f t="shared" si="418"/>
        <v>0</v>
      </c>
      <c r="CK256">
        <f t="shared" si="418"/>
        <v>0</v>
      </c>
      <c r="CL256">
        <f t="shared" si="418"/>
        <v>0</v>
      </c>
      <c r="CM256">
        <f t="shared" si="418"/>
        <v>0</v>
      </c>
      <c r="CN256">
        <f t="shared" si="418"/>
        <v>0</v>
      </c>
      <c r="CO256">
        <f t="shared" si="418"/>
        <v>0</v>
      </c>
      <c r="CP256">
        <f t="shared" si="418"/>
        <v>0</v>
      </c>
      <c r="CQ256">
        <f t="shared" si="418"/>
        <v>0</v>
      </c>
      <c r="CR256">
        <f t="shared" si="418"/>
        <v>0</v>
      </c>
      <c r="CS256">
        <f t="shared" ref="CS256:DH256" si="419">CS107</f>
        <v>0</v>
      </c>
      <c r="CT256">
        <f t="shared" si="419"/>
        <v>0</v>
      </c>
      <c r="CU256">
        <f t="shared" si="419"/>
        <v>0</v>
      </c>
      <c r="CV256">
        <f t="shared" si="419"/>
        <v>0</v>
      </c>
      <c r="CW256">
        <f t="shared" si="419"/>
        <v>0</v>
      </c>
      <c r="CX256">
        <f t="shared" si="419"/>
        <v>0</v>
      </c>
      <c r="CY256">
        <f t="shared" si="419"/>
        <v>0</v>
      </c>
      <c r="CZ256">
        <f t="shared" si="419"/>
        <v>0</v>
      </c>
      <c r="DA256">
        <f t="shared" si="419"/>
        <v>0</v>
      </c>
      <c r="DB256">
        <f t="shared" si="419"/>
        <v>0</v>
      </c>
      <c r="DC256">
        <f t="shared" si="419"/>
        <v>0</v>
      </c>
      <c r="DD256">
        <f t="shared" si="419"/>
        <v>0</v>
      </c>
      <c r="DE256">
        <f t="shared" si="419"/>
        <v>0</v>
      </c>
      <c r="DF256">
        <f t="shared" si="419"/>
        <v>0</v>
      </c>
      <c r="DG256">
        <f t="shared" si="419"/>
        <v>0</v>
      </c>
      <c r="DH256">
        <f t="shared" si="419"/>
        <v>0</v>
      </c>
    </row>
    <row r="257" spans="1:112">
      <c r="A257">
        <f t="shared" ref="A257:AF257" si="420">A108</f>
        <v>906</v>
      </c>
      <c r="B257" t="str">
        <f t="shared" si="420"/>
        <v>Gobierno Autónomo Departamental de Tarija</v>
      </c>
      <c r="C257">
        <f t="shared" si="420"/>
        <v>0</v>
      </c>
      <c r="D257">
        <f t="shared" si="420"/>
        <v>23034.9</v>
      </c>
      <c r="E257">
        <f t="shared" si="420"/>
        <v>0</v>
      </c>
      <c r="F257">
        <f t="shared" si="420"/>
        <v>0</v>
      </c>
      <c r="G257">
        <f t="shared" si="420"/>
        <v>0</v>
      </c>
      <c r="H257">
        <f t="shared" si="420"/>
        <v>0</v>
      </c>
      <c r="I257">
        <f t="shared" si="420"/>
        <v>0</v>
      </c>
      <c r="J257">
        <f t="shared" si="420"/>
        <v>6040</v>
      </c>
      <c r="K257">
        <f t="shared" si="420"/>
        <v>0</v>
      </c>
      <c r="L257">
        <f t="shared" si="420"/>
        <v>0</v>
      </c>
      <c r="M257">
        <f t="shared" si="420"/>
        <v>0</v>
      </c>
      <c r="N257">
        <f t="shared" si="420"/>
        <v>0</v>
      </c>
      <c r="O257">
        <f t="shared" si="420"/>
        <v>0</v>
      </c>
      <c r="P257">
        <f t="shared" si="420"/>
        <v>0</v>
      </c>
      <c r="Q257">
        <f t="shared" si="420"/>
        <v>0</v>
      </c>
      <c r="R257">
        <f t="shared" si="420"/>
        <v>0</v>
      </c>
      <c r="S257">
        <f t="shared" si="420"/>
        <v>0</v>
      </c>
      <c r="T257">
        <f t="shared" si="420"/>
        <v>0</v>
      </c>
      <c r="U257">
        <f t="shared" si="420"/>
        <v>0</v>
      </c>
      <c r="V257">
        <f t="shared" si="420"/>
        <v>0</v>
      </c>
      <c r="W257">
        <f t="shared" si="420"/>
        <v>0</v>
      </c>
      <c r="X257">
        <f t="shared" si="420"/>
        <v>0</v>
      </c>
      <c r="Y257">
        <f t="shared" si="420"/>
        <v>0</v>
      </c>
      <c r="Z257">
        <f t="shared" si="420"/>
        <v>0</v>
      </c>
      <c r="AA257">
        <f t="shared" si="420"/>
        <v>0</v>
      </c>
      <c r="AB257">
        <f t="shared" si="420"/>
        <v>0</v>
      </c>
      <c r="AC257">
        <f t="shared" si="420"/>
        <v>0</v>
      </c>
      <c r="AD257">
        <f t="shared" si="420"/>
        <v>0</v>
      </c>
      <c r="AE257">
        <f t="shared" si="420"/>
        <v>0</v>
      </c>
      <c r="AF257">
        <f t="shared" si="420"/>
        <v>0</v>
      </c>
      <c r="AG257">
        <f t="shared" ref="AG257:BL257" si="421">AG108</f>
        <v>0</v>
      </c>
      <c r="AH257">
        <f t="shared" si="421"/>
        <v>0</v>
      </c>
      <c r="AI257">
        <f t="shared" si="421"/>
        <v>0</v>
      </c>
      <c r="AJ257">
        <f t="shared" si="421"/>
        <v>0</v>
      </c>
      <c r="AK257">
        <f t="shared" si="421"/>
        <v>0</v>
      </c>
      <c r="AL257">
        <f t="shared" si="421"/>
        <v>0</v>
      </c>
      <c r="AM257">
        <f t="shared" si="421"/>
        <v>0</v>
      </c>
      <c r="AN257">
        <f t="shared" si="421"/>
        <v>0</v>
      </c>
      <c r="AO257">
        <f t="shared" si="421"/>
        <v>0</v>
      </c>
      <c r="AP257">
        <f t="shared" si="421"/>
        <v>0</v>
      </c>
      <c r="AQ257">
        <f t="shared" si="421"/>
        <v>0</v>
      </c>
      <c r="AR257">
        <f t="shared" si="421"/>
        <v>0</v>
      </c>
      <c r="AS257">
        <f t="shared" si="421"/>
        <v>0</v>
      </c>
      <c r="AT257">
        <f t="shared" si="421"/>
        <v>0</v>
      </c>
      <c r="AU257">
        <f t="shared" si="421"/>
        <v>0</v>
      </c>
      <c r="AV257">
        <f t="shared" si="421"/>
        <v>0</v>
      </c>
      <c r="AW257">
        <f t="shared" si="421"/>
        <v>0</v>
      </c>
      <c r="AX257">
        <f t="shared" si="421"/>
        <v>0</v>
      </c>
      <c r="AY257">
        <f t="shared" si="421"/>
        <v>0</v>
      </c>
      <c r="AZ257">
        <f t="shared" si="421"/>
        <v>0</v>
      </c>
      <c r="BA257">
        <f t="shared" si="421"/>
        <v>0</v>
      </c>
      <c r="BB257">
        <f t="shared" si="421"/>
        <v>0</v>
      </c>
      <c r="BC257">
        <f t="shared" si="421"/>
        <v>0</v>
      </c>
      <c r="BD257">
        <f t="shared" si="421"/>
        <v>0</v>
      </c>
      <c r="BE257">
        <f t="shared" si="421"/>
        <v>0</v>
      </c>
      <c r="BF257">
        <f t="shared" si="421"/>
        <v>0</v>
      </c>
      <c r="BG257">
        <f t="shared" si="421"/>
        <v>0</v>
      </c>
      <c r="BH257">
        <f t="shared" si="421"/>
        <v>0</v>
      </c>
      <c r="BI257">
        <f t="shared" si="421"/>
        <v>0</v>
      </c>
      <c r="BJ257">
        <f t="shared" si="421"/>
        <v>0</v>
      </c>
      <c r="BK257">
        <f t="shared" si="421"/>
        <v>0</v>
      </c>
      <c r="BL257">
        <f t="shared" si="421"/>
        <v>0</v>
      </c>
      <c r="BM257">
        <f t="shared" ref="BM257:CR257" si="422">BM108</f>
        <v>0</v>
      </c>
      <c r="BN257">
        <f t="shared" si="422"/>
        <v>0</v>
      </c>
      <c r="BO257">
        <f t="shared" si="422"/>
        <v>0</v>
      </c>
      <c r="BP257">
        <f t="shared" si="422"/>
        <v>0</v>
      </c>
      <c r="BQ257">
        <f t="shared" si="422"/>
        <v>0</v>
      </c>
      <c r="BR257">
        <f t="shared" si="422"/>
        <v>0</v>
      </c>
      <c r="BS257">
        <f t="shared" si="422"/>
        <v>0</v>
      </c>
      <c r="BT257">
        <f t="shared" si="422"/>
        <v>0</v>
      </c>
      <c r="BU257">
        <f t="shared" si="422"/>
        <v>0</v>
      </c>
      <c r="BV257">
        <f t="shared" si="422"/>
        <v>0</v>
      </c>
      <c r="BW257">
        <f t="shared" si="422"/>
        <v>0</v>
      </c>
      <c r="BX257">
        <f t="shared" si="422"/>
        <v>0</v>
      </c>
      <c r="BY257">
        <f t="shared" si="422"/>
        <v>0</v>
      </c>
      <c r="BZ257">
        <f t="shared" si="422"/>
        <v>0</v>
      </c>
      <c r="CA257">
        <f t="shared" si="422"/>
        <v>0</v>
      </c>
      <c r="CB257">
        <f t="shared" si="422"/>
        <v>0</v>
      </c>
      <c r="CC257">
        <f t="shared" si="422"/>
        <v>0</v>
      </c>
      <c r="CD257">
        <f t="shared" si="422"/>
        <v>0</v>
      </c>
      <c r="CE257">
        <f t="shared" si="422"/>
        <v>0</v>
      </c>
      <c r="CF257">
        <f t="shared" si="422"/>
        <v>0</v>
      </c>
      <c r="CG257">
        <f t="shared" si="422"/>
        <v>0</v>
      </c>
      <c r="CH257">
        <f t="shared" si="422"/>
        <v>0</v>
      </c>
      <c r="CI257">
        <f t="shared" si="422"/>
        <v>0</v>
      </c>
      <c r="CJ257">
        <f t="shared" si="422"/>
        <v>0</v>
      </c>
      <c r="CK257">
        <f t="shared" si="422"/>
        <v>0</v>
      </c>
      <c r="CL257">
        <f t="shared" si="422"/>
        <v>0</v>
      </c>
      <c r="CM257">
        <f t="shared" si="422"/>
        <v>0</v>
      </c>
      <c r="CN257">
        <f t="shared" si="422"/>
        <v>0</v>
      </c>
      <c r="CO257">
        <f t="shared" si="422"/>
        <v>0</v>
      </c>
      <c r="CP257">
        <f t="shared" si="422"/>
        <v>0</v>
      </c>
      <c r="CQ257">
        <f t="shared" si="422"/>
        <v>0</v>
      </c>
      <c r="CR257">
        <f t="shared" si="422"/>
        <v>0</v>
      </c>
      <c r="CS257">
        <f t="shared" ref="CS257:DH257" si="423">CS108</f>
        <v>0</v>
      </c>
      <c r="CT257">
        <f t="shared" si="423"/>
        <v>0</v>
      </c>
      <c r="CU257">
        <f t="shared" si="423"/>
        <v>0</v>
      </c>
      <c r="CV257">
        <f t="shared" si="423"/>
        <v>0</v>
      </c>
      <c r="CW257">
        <f t="shared" si="423"/>
        <v>0</v>
      </c>
      <c r="CX257">
        <f t="shared" si="423"/>
        <v>0</v>
      </c>
      <c r="CY257">
        <f t="shared" si="423"/>
        <v>0</v>
      </c>
      <c r="CZ257">
        <f t="shared" si="423"/>
        <v>0</v>
      </c>
      <c r="DA257">
        <f t="shared" si="423"/>
        <v>0</v>
      </c>
      <c r="DB257">
        <f t="shared" si="423"/>
        <v>0</v>
      </c>
      <c r="DC257">
        <f t="shared" si="423"/>
        <v>0</v>
      </c>
      <c r="DD257">
        <f t="shared" si="423"/>
        <v>0</v>
      </c>
      <c r="DE257">
        <f t="shared" si="423"/>
        <v>0</v>
      </c>
      <c r="DF257">
        <f t="shared" si="423"/>
        <v>0</v>
      </c>
      <c r="DG257">
        <f t="shared" si="423"/>
        <v>0</v>
      </c>
      <c r="DH257">
        <f t="shared" si="423"/>
        <v>0</v>
      </c>
    </row>
    <row r="258" spans="1:112">
      <c r="A258">
        <f t="shared" ref="A258:AF258" si="424">A109</f>
        <v>249</v>
      </c>
      <c r="B258" t="str">
        <f t="shared" si="424"/>
        <v>Central de Abastecimiento y Suministros de Salud</v>
      </c>
      <c r="C258">
        <f t="shared" si="424"/>
        <v>0</v>
      </c>
      <c r="D258">
        <f t="shared" si="424"/>
        <v>0</v>
      </c>
      <c r="E258">
        <f t="shared" si="424"/>
        <v>0</v>
      </c>
      <c r="F258">
        <f t="shared" si="424"/>
        <v>0</v>
      </c>
      <c r="G258">
        <f t="shared" si="424"/>
        <v>0</v>
      </c>
      <c r="H258">
        <f t="shared" si="424"/>
        <v>23.86</v>
      </c>
      <c r="I258">
        <f t="shared" si="424"/>
        <v>0</v>
      </c>
      <c r="J258">
        <f t="shared" si="424"/>
        <v>13.76</v>
      </c>
      <c r="K258">
        <f t="shared" si="424"/>
        <v>0</v>
      </c>
      <c r="L258">
        <f t="shared" si="424"/>
        <v>0</v>
      </c>
      <c r="M258">
        <f t="shared" si="424"/>
        <v>0</v>
      </c>
      <c r="N258">
        <f t="shared" si="424"/>
        <v>0</v>
      </c>
      <c r="O258">
        <f t="shared" si="424"/>
        <v>0</v>
      </c>
      <c r="P258">
        <f t="shared" si="424"/>
        <v>0</v>
      </c>
      <c r="Q258">
        <f t="shared" si="424"/>
        <v>0</v>
      </c>
      <c r="R258">
        <f t="shared" si="424"/>
        <v>0</v>
      </c>
      <c r="S258">
        <f t="shared" si="424"/>
        <v>0</v>
      </c>
      <c r="T258">
        <f t="shared" si="424"/>
        <v>0</v>
      </c>
      <c r="U258">
        <f t="shared" si="424"/>
        <v>0</v>
      </c>
      <c r="V258">
        <f t="shared" si="424"/>
        <v>0</v>
      </c>
      <c r="W258">
        <f t="shared" si="424"/>
        <v>0</v>
      </c>
      <c r="X258">
        <f t="shared" si="424"/>
        <v>0</v>
      </c>
      <c r="Y258">
        <f t="shared" si="424"/>
        <v>0</v>
      </c>
      <c r="Z258">
        <f t="shared" si="424"/>
        <v>0</v>
      </c>
      <c r="AA258">
        <f t="shared" si="424"/>
        <v>0</v>
      </c>
      <c r="AB258">
        <f t="shared" si="424"/>
        <v>0</v>
      </c>
      <c r="AC258">
        <f t="shared" si="424"/>
        <v>0</v>
      </c>
      <c r="AD258">
        <f t="shared" si="424"/>
        <v>0</v>
      </c>
      <c r="AE258">
        <f t="shared" si="424"/>
        <v>0</v>
      </c>
      <c r="AF258">
        <f t="shared" si="424"/>
        <v>0</v>
      </c>
      <c r="AG258">
        <f t="shared" ref="AG258:BL258" si="425">AG109</f>
        <v>0</v>
      </c>
      <c r="AH258">
        <f t="shared" si="425"/>
        <v>0</v>
      </c>
      <c r="AI258">
        <f t="shared" si="425"/>
        <v>0</v>
      </c>
      <c r="AJ258">
        <f t="shared" si="425"/>
        <v>0</v>
      </c>
      <c r="AK258">
        <f t="shared" si="425"/>
        <v>0</v>
      </c>
      <c r="AL258">
        <f t="shared" si="425"/>
        <v>0</v>
      </c>
      <c r="AM258">
        <f t="shared" si="425"/>
        <v>0</v>
      </c>
      <c r="AN258">
        <f t="shared" si="425"/>
        <v>0</v>
      </c>
      <c r="AO258">
        <f t="shared" si="425"/>
        <v>0</v>
      </c>
      <c r="AP258">
        <f t="shared" si="425"/>
        <v>0</v>
      </c>
      <c r="AQ258">
        <f t="shared" si="425"/>
        <v>0</v>
      </c>
      <c r="AR258">
        <f t="shared" si="425"/>
        <v>0</v>
      </c>
      <c r="AS258">
        <f t="shared" si="425"/>
        <v>0</v>
      </c>
      <c r="AT258">
        <f t="shared" si="425"/>
        <v>0</v>
      </c>
      <c r="AU258">
        <f t="shared" si="425"/>
        <v>0</v>
      </c>
      <c r="AV258">
        <f t="shared" si="425"/>
        <v>0</v>
      </c>
      <c r="AW258">
        <f t="shared" si="425"/>
        <v>0</v>
      </c>
      <c r="AX258">
        <f t="shared" si="425"/>
        <v>0</v>
      </c>
      <c r="AY258">
        <f t="shared" si="425"/>
        <v>0</v>
      </c>
      <c r="AZ258">
        <f t="shared" si="425"/>
        <v>0</v>
      </c>
      <c r="BA258">
        <f t="shared" si="425"/>
        <v>0</v>
      </c>
      <c r="BB258">
        <f t="shared" si="425"/>
        <v>0</v>
      </c>
      <c r="BC258">
        <f t="shared" si="425"/>
        <v>0</v>
      </c>
      <c r="BD258">
        <f t="shared" si="425"/>
        <v>0</v>
      </c>
      <c r="BE258">
        <f t="shared" si="425"/>
        <v>0</v>
      </c>
      <c r="BF258">
        <f t="shared" si="425"/>
        <v>0</v>
      </c>
      <c r="BG258">
        <f t="shared" si="425"/>
        <v>0</v>
      </c>
      <c r="BH258">
        <f t="shared" si="425"/>
        <v>0</v>
      </c>
      <c r="BI258">
        <f t="shared" si="425"/>
        <v>0</v>
      </c>
      <c r="BJ258">
        <f t="shared" si="425"/>
        <v>0</v>
      </c>
      <c r="BK258">
        <f t="shared" si="425"/>
        <v>0</v>
      </c>
      <c r="BL258">
        <f t="shared" si="425"/>
        <v>0</v>
      </c>
      <c r="BM258">
        <f t="shared" ref="BM258:CR258" si="426">BM109</f>
        <v>0</v>
      </c>
      <c r="BN258">
        <f t="shared" si="426"/>
        <v>0</v>
      </c>
      <c r="BO258">
        <f t="shared" si="426"/>
        <v>0</v>
      </c>
      <c r="BP258">
        <f t="shared" si="426"/>
        <v>0</v>
      </c>
      <c r="BQ258">
        <f t="shared" si="426"/>
        <v>0</v>
      </c>
      <c r="BR258">
        <f t="shared" si="426"/>
        <v>0</v>
      </c>
      <c r="BS258">
        <f t="shared" si="426"/>
        <v>0</v>
      </c>
      <c r="BT258">
        <f t="shared" si="426"/>
        <v>0</v>
      </c>
      <c r="BU258">
        <f t="shared" si="426"/>
        <v>0</v>
      </c>
      <c r="BV258">
        <f t="shared" si="426"/>
        <v>0</v>
      </c>
      <c r="BW258">
        <f t="shared" si="426"/>
        <v>0</v>
      </c>
      <c r="BX258">
        <f t="shared" si="426"/>
        <v>0</v>
      </c>
      <c r="BY258">
        <f t="shared" si="426"/>
        <v>0</v>
      </c>
      <c r="BZ258">
        <f t="shared" si="426"/>
        <v>0</v>
      </c>
      <c r="CA258">
        <f t="shared" si="426"/>
        <v>0</v>
      </c>
      <c r="CB258">
        <f t="shared" si="426"/>
        <v>0</v>
      </c>
      <c r="CC258">
        <f t="shared" si="426"/>
        <v>0</v>
      </c>
      <c r="CD258">
        <f t="shared" si="426"/>
        <v>0</v>
      </c>
      <c r="CE258">
        <f t="shared" si="426"/>
        <v>0</v>
      </c>
      <c r="CF258">
        <f t="shared" si="426"/>
        <v>0</v>
      </c>
      <c r="CG258">
        <f t="shared" si="426"/>
        <v>0</v>
      </c>
      <c r="CH258">
        <f t="shared" si="426"/>
        <v>0</v>
      </c>
      <c r="CI258">
        <f t="shared" si="426"/>
        <v>0</v>
      </c>
      <c r="CJ258">
        <f t="shared" si="426"/>
        <v>0</v>
      </c>
      <c r="CK258">
        <f t="shared" si="426"/>
        <v>0</v>
      </c>
      <c r="CL258">
        <f t="shared" si="426"/>
        <v>0</v>
      </c>
      <c r="CM258">
        <f t="shared" si="426"/>
        <v>0</v>
      </c>
      <c r="CN258">
        <f t="shared" si="426"/>
        <v>0</v>
      </c>
      <c r="CO258">
        <f t="shared" si="426"/>
        <v>0</v>
      </c>
      <c r="CP258">
        <f t="shared" si="426"/>
        <v>0</v>
      </c>
      <c r="CQ258">
        <f t="shared" si="426"/>
        <v>0</v>
      </c>
      <c r="CR258">
        <f t="shared" si="426"/>
        <v>0</v>
      </c>
      <c r="CS258">
        <f t="shared" ref="CS258:DH258" si="427">CS109</f>
        <v>0</v>
      </c>
      <c r="CT258">
        <f t="shared" si="427"/>
        <v>0</v>
      </c>
      <c r="CU258">
        <f t="shared" si="427"/>
        <v>0</v>
      </c>
      <c r="CV258">
        <f t="shared" si="427"/>
        <v>0</v>
      </c>
      <c r="CW258">
        <f t="shared" si="427"/>
        <v>0</v>
      </c>
      <c r="CX258">
        <f t="shared" si="427"/>
        <v>0</v>
      </c>
      <c r="CY258">
        <f t="shared" si="427"/>
        <v>0</v>
      </c>
      <c r="CZ258">
        <f t="shared" si="427"/>
        <v>0</v>
      </c>
      <c r="DA258">
        <f t="shared" si="427"/>
        <v>0</v>
      </c>
      <c r="DB258">
        <f t="shared" si="427"/>
        <v>0</v>
      </c>
      <c r="DC258">
        <f t="shared" si="427"/>
        <v>0</v>
      </c>
      <c r="DD258">
        <f t="shared" si="427"/>
        <v>0</v>
      </c>
      <c r="DE258">
        <f t="shared" si="427"/>
        <v>0</v>
      </c>
      <c r="DF258">
        <f t="shared" si="427"/>
        <v>0</v>
      </c>
      <c r="DG258">
        <f t="shared" si="427"/>
        <v>0</v>
      </c>
      <c r="DH258">
        <f t="shared" si="427"/>
        <v>0</v>
      </c>
    </row>
    <row r="259" spans="1:112">
      <c r="A259">
        <f t="shared" ref="A259:AF259" si="428">A110</f>
        <v>345</v>
      </c>
      <c r="B259" t="str">
        <f t="shared" si="428"/>
        <v>Mutual de Servicios al Policía</v>
      </c>
      <c r="C259">
        <f t="shared" si="428"/>
        <v>0</v>
      </c>
      <c r="D259">
        <f t="shared" si="428"/>
        <v>0</v>
      </c>
      <c r="E259">
        <f t="shared" si="428"/>
        <v>0</v>
      </c>
      <c r="F259">
        <f t="shared" si="428"/>
        <v>0</v>
      </c>
      <c r="G259">
        <f t="shared" si="428"/>
        <v>0</v>
      </c>
      <c r="H259">
        <f t="shared" si="428"/>
        <v>0</v>
      </c>
      <c r="I259">
        <f t="shared" si="428"/>
        <v>0</v>
      </c>
      <c r="J259">
        <f t="shared" si="428"/>
        <v>7362.27</v>
      </c>
      <c r="K259">
        <f t="shared" si="428"/>
        <v>0</v>
      </c>
      <c r="L259">
        <f t="shared" si="428"/>
        <v>0</v>
      </c>
      <c r="M259">
        <f t="shared" si="428"/>
        <v>0</v>
      </c>
      <c r="N259">
        <f t="shared" si="428"/>
        <v>0</v>
      </c>
      <c r="O259">
        <f t="shared" si="428"/>
        <v>0</v>
      </c>
      <c r="P259">
        <f t="shared" si="428"/>
        <v>0</v>
      </c>
      <c r="Q259">
        <f t="shared" si="428"/>
        <v>0</v>
      </c>
      <c r="R259">
        <f t="shared" si="428"/>
        <v>0</v>
      </c>
      <c r="S259">
        <f t="shared" si="428"/>
        <v>0</v>
      </c>
      <c r="T259">
        <f t="shared" si="428"/>
        <v>0</v>
      </c>
      <c r="U259">
        <f t="shared" si="428"/>
        <v>0</v>
      </c>
      <c r="V259">
        <f t="shared" si="428"/>
        <v>0</v>
      </c>
      <c r="W259">
        <f t="shared" si="428"/>
        <v>0</v>
      </c>
      <c r="X259">
        <f t="shared" si="428"/>
        <v>0</v>
      </c>
      <c r="Y259">
        <f t="shared" si="428"/>
        <v>0</v>
      </c>
      <c r="Z259">
        <f t="shared" si="428"/>
        <v>0</v>
      </c>
      <c r="AA259">
        <f t="shared" si="428"/>
        <v>0</v>
      </c>
      <c r="AB259">
        <f t="shared" si="428"/>
        <v>0</v>
      </c>
      <c r="AC259">
        <f t="shared" si="428"/>
        <v>0</v>
      </c>
      <c r="AD259">
        <f t="shared" si="428"/>
        <v>0</v>
      </c>
      <c r="AE259">
        <f t="shared" si="428"/>
        <v>0</v>
      </c>
      <c r="AF259">
        <f t="shared" si="428"/>
        <v>0</v>
      </c>
      <c r="AG259">
        <f t="shared" ref="AG259:BL259" si="429">AG110</f>
        <v>0</v>
      </c>
      <c r="AH259">
        <f t="shared" si="429"/>
        <v>0</v>
      </c>
      <c r="AI259">
        <f t="shared" si="429"/>
        <v>0</v>
      </c>
      <c r="AJ259">
        <f t="shared" si="429"/>
        <v>0</v>
      </c>
      <c r="AK259">
        <f t="shared" si="429"/>
        <v>0</v>
      </c>
      <c r="AL259">
        <f t="shared" si="429"/>
        <v>0</v>
      </c>
      <c r="AM259">
        <f t="shared" si="429"/>
        <v>0</v>
      </c>
      <c r="AN259">
        <f t="shared" si="429"/>
        <v>0</v>
      </c>
      <c r="AO259">
        <f t="shared" si="429"/>
        <v>0</v>
      </c>
      <c r="AP259">
        <f t="shared" si="429"/>
        <v>0</v>
      </c>
      <c r="AQ259">
        <f t="shared" si="429"/>
        <v>0</v>
      </c>
      <c r="AR259">
        <f t="shared" si="429"/>
        <v>0</v>
      </c>
      <c r="AS259">
        <f t="shared" si="429"/>
        <v>0</v>
      </c>
      <c r="AT259">
        <f t="shared" si="429"/>
        <v>0</v>
      </c>
      <c r="AU259">
        <f t="shared" si="429"/>
        <v>0</v>
      </c>
      <c r="AV259">
        <f t="shared" si="429"/>
        <v>0</v>
      </c>
      <c r="AW259">
        <f t="shared" si="429"/>
        <v>0</v>
      </c>
      <c r="AX259">
        <f t="shared" si="429"/>
        <v>0</v>
      </c>
      <c r="AY259">
        <f t="shared" si="429"/>
        <v>0</v>
      </c>
      <c r="AZ259">
        <f t="shared" si="429"/>
        <v>0</v>
      </c>
      <c r="BA259">
        <f t="shared" si="429"/>
        <v>0</v>
      </c>
      <c r="BB259">
        <f t="shared" si="429"/>
        <v>0</v>
      </c>
      <c r="BC259">
        <f t="shared" si="429"/>
        <v>0</v>
      </c>
      <c r="BD259">
        <f t="shared" si="429"/>
        <v>0</v>
      </c>
      <c r="BE259">
        <f t="shared" si="429"/>
        <v>0</v>
      </c>
      <c r="BF259">
        <f t="shared" si="429"/>
        <v>0</v>
      </c>
      <c r="BG259">
        <f t="shared" si="429"/>
        <v>0</v>
      </c>
      <c r="BH259">
        <f t="shared" si="429"/>
        <v>0</v>
      </c>
      <c r="BI259">
        <f t="shared" si="429"/>
        <v>0</v>
      </c>
      <c r="BJ259">
        <f t="shared" si="429"/>
        <v>0</v>
      </c>
      <c r="BK259">
        <f t="shared" si="429"/>
        <v>0</v>
      </c>
      <c r="BL259">
        <f t="shared" si="429"/>
        <v>0</v>
      </c>
      <c r="BM259">
        <f t="shared" ref="BM259:CR259" si="430">BM110</f>
        <v>0</v>
      </c>
      <c r="BN259">
        <f t="shared" si="430"/>
        <v>0</v>
      </c>
      <c r="BO259">
        <f t="shared" si="430"/>
        <v>0</v>
      </c>
      <c r="BP259">
        <f t="shared" si="430"/>
        <v>0</v>
      </c>
      <c r="BQ259">
        <f t="shared" si="430"/>
        <v>0</v>
      </c>
      <c r="BR259">
        <f t="shared" si="430"/>
        <v>0</v>
      </c>
      <c r="BS259">
        <f t="shared" si="430"/>
        <v>0</v>
      </c>
      <c r="BT259">
        <f t="shared" si="430"/>
        <v>0</v>
      </c>
      <c r="BU259">
        <f t="shared" si="430"/>
        <v>0</v>
      </c>
      <c r="BV259">
        <f t="shared" si="430"/>
        <v>0</v>
      </c>
      <c r="BW259">
        <f t="shared" si="430"/>
        <v>0</v>
      </c>
      <c r="BX259">
        <f t="shared" si="430"/>
        <v>0</v>
      </c>
      <c r="BY259">
        <f t="shared" si="430"/>
        <v>0</v>
      </c>
      <c r="BZ259">
        <f t="shared" si="430"/>
        <v>0</v>
      </c>
      <c r="CA259">
        <f t="shared" si="430"/>
        <v>0</v>
      </c>
      <c r="CB259">
        <f t="shared" si="430"/>
        <v>0</v>
      </c>
      <c r="CC259">
        <f t="shared" si="430"/>
        <v>0</v>
      </c>
      <c r="CD259">
        <f t="shared" si="430"/>
        <v>0</v>
      </c>
      <c r="CE259">
        <f t="shared" si="430"/>
        <v>0</v>
      </c>
      <c r="CF259">
        <f t="shared" si="430"/>
        <v>0</v>
      </c>
      <c r="CG259">
        <f t="shared" si="430"/>
        <v>0</v>
      </c>
      <c r="CH259">
        <f t="shared" si="430"/>
        <v>0</v>
      </c>
      <c r="CI259">
        <f t="shared" si="430"/>
        <v>0</v>
      </c>
      <c r="CJ259">
        <f t="shared" si="430"/>
        <v>0</v>
      </c>
      <c r="CK259">
        <f t="shared" si="430"/>
        <v>0</v>
      </c>
      <c r="CL259">
        <f t="shared" si="430"/>
        <v>0</v>
      </c>
      <c r="CM259">
        <f t="shared" si="430"/>
        <v>0</v>
      </c>
      <c r="CN259">
        <f t="shared" si="430"/>
        <v>0</v>
      </c>
      <c r="CO259">
        <f t="shared" si="430"/>
        <v>0</v>
      </c>
      <c r="CP259">
        <f t="shared" si="430"/>
        <v>0</v>
      </c>
      <c r="CQ259">
        <f t="shared" si="430"/>
        <v>0</v>
      </c>
      <c r="CR259">
        <f t="shared" si="430"/>
        <v>0</v>
      </c>
      <c r="CS259">
        <f t="shared" ref="CS259:DH259" si="431">CS110</f>
        <v>0</v>
      </c>
      <c r="CT259">
        <f t="shared" si="431"/>
        <v>0</v>
      </c>
      <c r="CU259">
        <f t="shared" si="431"/>
        <v>0</v>
      </c>
      <c r="CV259">
        <f t="shared" si="431"/>
        <v>0</v>
      </c>
      <c r="CW259">
        <f t="shared" si="431"/>
        <v>0</v>
      </c>
      <c r="CX259">
        <f t="shared" si="431"/>
        <v>0</v>
      </c>
      <c r="CY259">
        <f t="shared" si="431"/>
        <v>0</v>
      </c>
      <c r="CZ259">
        <f t="shared" si="431"/>
        <v>0</v>
      </c>
      <c r="DA259">
        <f t="shared" si="431"/>
        <v>0</v>
      </c>
      <c r="DB259">
        <f t="shared" si="431"/>
        <v>0</v>
      </c>
      <c r="DC259">
        <f t="shared" si="431"/>
        <v>0</v>
      </c>
      <c r="DD259">
        <f t="shared" si="431"/>
        <v>0</v>
      </c>
      <c r="DE259">
        <f t="shared" si="431"/>
        <v>0</v>
      </c>
      <c r="DF259">
        <f t="shared" si="431"/>
        <v>0</v>
      </c>
      <c r="DG259">
        <f t="shared" si="431"/>
        <v>0</v>
      </c>
      <c r="DH259">
        <f t="shared" si="431"/>
        <v>0</v>
      </c>
    </row>
    <row r="260" spans="1:112">
      <c r="A260">
        <f t="shared" ref="A260:AF260" si="432">A111</f>
        <v>376</v>
      </c>
      <c r="B260" t="str">
        <f t="shared" si="432"/>
        <v>Agencia Boliviana de Energía Nuclear</v>
      </c>
      <c r="C260">
        <f t="shared" si="432"/>
        <v>0</v>
      </c>
      <c r="D260">
        <f t="shared" si="432"/>
        <v>0</v>
      </c>
      <c r="E260">
        <f t="shared" si="432"/>
        <v>0</v>
      </c>
      <c r="F260">
        <f t="shared" si="432"/>
        <v>0</v>
      </c>
      <c r="G260">
        <f t="shared" si="432"/>
        <v>0</v>
      </c>
      <c r="H260">
        <f t="shared" si="432"/>
        <v>0</v>
      </c>
      <c r="I260">
        <f t="shared" si="432"/>
        <v>0</v>
      </c>
      <c r="J260">
        <f t="shared" si="432"/>
        <v>116</v>
      </c>
      <c r="K260">
        <f t="shared" si="432"/>
        <v>0</v>
      </c>
      <c r="L260">
        <f t="shared" si="432"/>
        <v>0</v>
      </c>
      <c r="M260">
        <f t="shared" si="432"/>
        <v>0</v>
      </c>
      <c r="N260">
        <f t="shared" si="432"/>
        <v>0</v>
      </c>
      <c r="O260">
        <f t="shared" si="432"/>
        <v>0</v>
      </c>
      <c r="P260">
        <f t="shared" si="432"/>
        <v>0</v>
      </c>
      <c r="Q260">
        <f t="shared" si="432"/>
        <v>0</v>
      </c>
      <c r="R260">
        <f t="shared" si="432"/>
        <v>0</v>
      </c>
      <c r="S260">
        <f t="shared" si="432"/>
        <v>0</v>
      </c>
      <c r="T260">
        <f t="shared" si="432"/>
        <v>0</v>
      </c>
      <c r="U260">
        <f t="shared" si="432"/>
        <v>0</v>
      </c>
      <c r="V260">
        <f t="shared" si="432"/>
        <v>0</v>
      </c>
      <c r="W260">
        <f t="shared" si="432"/>
        <v>0</v>
      </c>
      <c r="X260">
        <f t="shared" si="432"/>
        <v>0</v>
      </c>
      <c r="Y260">
        <f t="shared" si="432"/>
        <v>0</v>
      </c>
      <c r="Z260">
        <f t="shared" si="432"/>
        <v>0</v>
      </c>
      <c r="AA260">
        <f t="shared" si="432"/>
        <v>0</v>
      </c>
      <c r="AB260">
        <f t="shared" si="432"/>
        <v>0</v>
      </c>
      <c r="AC260">
        <f t="shared" si="432"/>
        <v>0</v>
      </c>
      <c r="AD260">
        <f t="shared" si="432"/>
        <v>0</v>
      </c>
      <c r="AE260">
        <f t="shared" si="432"/>
        <v>0</v>
      </c>
      <c r="AF260">
        <f t="shared" si="432"/>
        <v>0</v>
      </c>
      <c r="AG260">
        <f t="shared" ref="AG260:BL260" si="433">AG111</f>
        <v>0</v>
      </c>
      <c r="AH260">
        <f t="shared" si="433"/>
        <v>0</v>
      </c>
      <c r="AI260">
        <f t="shared" si="433"/>
        <v>0</v>
      </c>
      <c r="AJ260">
        <f t="shared" si="433"/>
        <v>0</v>
      </c>
      <c r="AK260">
        <f t="shared" si="433"/>
        <v>0</v>
      </c>
      <c r="AL260">
        <f t="shared" si="433"/>
        <v>0</v>
      </c>
      <c r="AM260">
        <f t="shared" si="433"/>
        <v>0</v>
      </c>
      <c r="AN260">
        <f t="shared" si="433"/>
        <v>0</v>
      </c>
      <c r="AO260">
        <f t="shared" si="433"/>
        <v>0</v>
      </c>
      <c r="AP260">
        <f t="shared" si="433"/>
        <v>0</v>
      </c>
      <c r="AQ260">
        <f t="shared" si="433"/>
        <v>0</v>
      </c>
      <c r="AR260">
        <f t="shared" si="433"/>
        <v>0</v>
      </c>
      <c r="AS260">
        <f t="shared" si="433"/>
        <v>0</v>
      </c>
      <c r="AT260">
        <f t="shared" si="433"/>
        <v>0</v>
      </c>
      <c r="AU260">
        <f t="shared" si="433"/>
        <v>0</v>
      </c>
      <c r="AV260">
        <f t="shared" si="433"/>
        <v>0</v>
      </c>
      <c r="AW260">
        <f t="shared" si="433"/>
        <v>0</v>
      </c>
      <c r="AX260">
        <f t="shared" si="433"/>
        <v>0</v>
      </c>
      <c r="AY260">
        <f t="shared" si="433"/>
        <v>0</v>
      </c>
      <c r="AZ260">
        <f t="shared" si="433"/>
        <v>0</v>
      </c>
      <c r="BA260">
        <f t="shared" si="433"/>
        <v>0</v>
      </c>
      <c r="BB260">
        <f t="shared" si="433"/>
        <v>0</v>
      </c>
      <c r="BC260">
        <f t="shared" si="433"/>
        <v>0</v>
      </c>
      <c r="BD260">
        <f t="shared" si="433"/>
        <v>0</v>
      </c>
      <c r="BE260">
        <f t="shared" si="433"/>
        <v>0</v>
      </c>
      <c r="BF260">
        <f t="shared" si="433"/>
        <v>0</v>
      </c>
      <c r="BG260">
        <f t="shared" si="433"/>
        <v>0</v>
      </c>
      <c r="BH260">
        <f t="shared" si="433"/>
        <v>0</v>
      </c>
      <c r="BI260">
        <f t="shared" si="433"/>
        <v>0</v>
      </c>
      <c r="BJ260">
        <f t="shared" si="433"/>
        <v>0</v>
      </c>
      <c r="BK260">
        <f t="shared" si="433"/>
        <v>0</v>
      </c>
      <c r="BL260">
        <f t="shared" si="433"/>
        <v>0</v>
      </c>
      <c r="BM260">
        <f t="shared" ref="BM260:CR260" si="434">BM111</f>
        <v>0</v>
      </c>
      <c r="BN260">
        <f t="shared" si="434"/>
        <v>0</v>
      </c>
      <c r="BO260">
        <f t="shared" si="434"/>
        <v>0</v>
      </c>
      <c r="BP260">
        <f t="shared" si="434"/>
        <v>0</v>
      </c>
      <c r="BQ260">
        <f t="shared" si="434"/>
        <v>0</v>
      </c>
      <c r="BR260">
        <f t="shared" si="434"/>
        <v>0</v>
      </c>
      <c r="BS260">
        <f t="shared" si="434"/>
        <v>0</v>
      </c>
      <c r="BT260">
        <f t="shared" si="434"/>
        <v>0</v>
      </c>
      <c r="BU260">
        <f t="shared" si="434"/>
        <v>0</v>
      </c>
      <c r="BV260">
        <f t="shared" si="434"/>
        <v>0</v>
      </c>
      <c r="BW260">
        <f t="shared" si="434"/>
        <v>0</v>
      </c>
      <c r="BX260">
        <f t="shared" si="434"/>
        <v>0</v>
      </c>
      <c r="BY260">
        <f t="shared" si="434"/>
        <v>0</v>
      </c>
      <c r="BZ260">
        <f t="shared" si="434"/>
        <v>0</v>
      </c>
      <c r="CA260">
        <f t="shared" si="434"/>
        <v>0</v>
      </c>
      <c r="CB260">
        <f t="shared" si="434"/>
        <v>0</v>
      </c>
      <c r="CC260">
        <f t="shared" si="434"/>
        <v>0</v>
      </c>
      <c r="CD260">
        <f t="shared" si="434"/>
        <v>0</v>
      </c>
      <c r="CE260">
        <f t="shared" si="434"/>
        <v>0</v>
      </c>
      <c r="CF260">
        <f t="shared" si="434"/>
        <v>0</v>
      </c>
      <c r="CG260">
        <f t="shared" si="434"/>
        <v>0</v>
      </c>
      <c r="CH260">
        <f t="shared" si="434"/>
        <v>0</v>
      </c>
      <c r="CI260">
        <f t="shared" si="434"/>
        <v>0</v>
      </c>
      <c r="CJ260">
        <f t="shared" si="434"/>
        <v>0</v>
      </c>
      <c r="CK260">
        <f t="shared" si="434"/>
        <v>0</v>
      </c>
      <c r="CL260">
        <f t="shared" si="434"/>
        <v>0</v>
      </c>
      <c r="CM260">
        <f t="shared" si="434"/>
        <v>0</v>
      </c>
      <c r="CN260">
        <f t="shared" si="434"/>
        <v>0</v>
      </c>
      <c r="CO260">
        <f t="shared" si="434"/>
        <v>0</v>
      </c>
      <c r="CP260">
        <f t="shared" si="434"/>
        <v>0</v>
      </c>
      <c r="CQ260">
        <f t="shared" si="434"/>
        <v>0</v>
      </c>
      <c r="CR260">
        <f t="shared" si="434"/>
        <v>0</v>
      </c>
      <c r="CS260">
        <f t="shared" ref="CS260:DH260" si="435">CS111</f>
        <v>0</v>
      </c>
      <c r="CT260">
        <f t="shared" si="435"/>
        <v>0</v>
      </c>
      <c r="CU260">
        <f t="shared" si="435"/>
        <v>0</v>
      </c>
      <c r="CV260">
        <f t="shared" si="435"/>
        <v>0</v>
      </c>
      <c r="CW260">
        <f t="shared" si="435"/>
        <v>0</v>
      </c>
      <c r="CX260">
        <f t="shared" si="435"/>
        <v>0</v>
      </c>
      <c r="CY260">
        <f t="shared" si="435"/>
        <v>0</v>
      </c>
      <c r="CZ260">
        <f t="shared" si="435"/>
        <v>0</v>
      </c>
      <c r="DA260">
        <f t="shared" si="435"/>
        <v>0</v>
      </c>
      <c r="DB260">
        <f t="shared" si="435"/>
        <v>0</v>
      </c>
      <c r="DC260">
        <f t="shared" si="435"/>
        <v>0</v>
      </c>
      <c r="DD260">
        <f t="shared" si="435"/>
        <v>0</v>
      </c>
      <c r="DE260">
        <f t="shared" si="435"/>
        <v>0</v>
      </c>
      <c r="DF260">
        <f t="shared" si="435"/>
        <v>0</v>
      </c>
      <c r="DG260">
        <f t="shared" si="435"/>
        <v>0</v>
      </c>
      <c r="DH260">
        <f t="shared" si="435"/>
        <v>0</v>
      </c>
    </row>
    <row r="261" spans="1:112">
      <c r="A261">
        <f t="shared" ref="A261:AF261" si="436">A112</f>
        <v>313</v>
      </c>
      <c r="B261" t="str">
        <f t="shared" si="436"/>
        <v>Autoridad de Fiscalización y Control de Pensiones y Seguros - APS</v>
      </c>
      <c r="C261">
        <f t="shared" si="436"/>
        <v>0</v>
      </c>
      <c r="D261">
        <f t="shared" si="436"/>
        <v>0</v>
      </c>
      <c r="E261">
        <f t="shared" si="436"/>
        <v>0</v>
      </c>
      <c r="F261">
        <f t="shared" si="436"/>
        <v>0</v>
      </c>
      <c r="G261">
        <f t="shared" si="436"/>
        <v>0</v>
      </c>
      <c r="H261">
        <f t="shared" si="436"/>
        <v>0</v>
      </c>
      <c r="I261">
        <f t="shared" si="436"/>
        <v>0</v>
      </c>
      <c r="J261">
        <f t="shared" si="436"/>
        <v>1287.0999999999999</v>
      </c>
      <c r="K261">
        <f t="shared" si="436"/>
        <v>0</v>
      </c>
      <c r="L261">
        <f t="shared" si="436"/>
        <v>0</v>
      </c>
      <c r="M261">
        <f t="shared" si="436"/>
        <v>0</v>
      </c>
      <c r="N261">
        <f t="shared" si="436"/>
        <v>0</v>
      </c>
      <c r="O261">
        <f t="shared" si="436"/>
        <v>0</v>
      </c>
      <c r="P261">
        <f t="shared" si="436"/>
        <v>0</v>
      </c>
      <c r="Q261">
        <f t="shared" si="436"/>
        <v>0</v>
      </c>
      <c r="R261">
        <f t="shared" si="436"/>
        <v>0</v>
      </c>
      <c r="S261">
        <f t="shared" si="436"/>
        <v>0</v>
      </c>
      <c r="T261">
        <f t="shared" si="436"/>
        <v>0</v>
      </c>
      <c r="U261">
        <f t="shared" si="436"/>
        <v>0</v>
      </c>
      <c r="V261">
        <f t="shared" si="436"/>
        <v>0</v>
      </c>
      <c r="W261">
        <f t="shared" si="436"/>
        <v>0</v>
      </c>
      <c r="X261">
        <f t="shared" si="436"/>
        <v>0</v>
      </c>
      <c r="Y261">
        <f t="shared" si="436"/>
        <v>0</v>
      </c>
      <c r="Z261">
        <f t="shared" si="436"/>
        <v>0</v>
      </c>
      <c r="AA261">
        <f t="shared" si="436"/>
        <v>0</v>
      </c>
      <c r="AB261">
        <f t="shared" si="436"/>
        <v>0</v>
      </c>
      <c r="AC261">
        <f t="shared" si="436"/>
        <v>0</v>
      </c>
      <c r="AD261">
        <f t="shared" si="436"/>
        <v>0</v>
      </c>
      <c r="AE261">
        <f t="shared" si="436"/>
        <v>0</v>
      </c>
      <c r="AF261">
        <f t="shared" si="436"/>
        <v>0</v>
      </c>
      <c r="AG261">
        <f t="shared" ref="AG261:BL261" si="437">AG112</f>
        <v>0</v>
      </c>
      <c r="AH261">
        <f t="shared" si="437"/>
        <v>0</v>
      </c>
      <c r="AI261">
        <f t="shared" si="437"/>
        <v>0</v>
      </c>
      <c r="AJ261">
        <f t="shared" si="437"/>
        <v>0</v>
      </c>
      <c r="AK261">
        <f t="shared" si="437"/>
        <v>0</v>
      </c>
      <c r="AL261">
        <f t="shared" si="437"/>
        <v>0</v>
      </c>
      <c r="AM261">
        <f t="shared" si="437"/>
        <v>0</v>
      </c>
      <c r="AN261">
        <f t="shared" si="437"/>
        <v>0</v>
      </c>
      <c r="AO261">
        <f t="shared" si="437"/>
        <v>0</v>
      </c>
      <c r="AP261">
        <f t="shared" si="437"/>
        <v>0</v>
      </c>
      <c r="AQ261">
        <f t="shared" si="437"/>
        <v>0</v>
      </c>
      <c r="AR261">
        <f t="shared" si="437"/>
        <v>0</v>
      </c>
      <c r="AS261">
        <f t="shared" si="437"/>
        <v>0</v>
      </c>
      <c r="AT261">
        <f t="shared" si="437"/>
        <v>0</v>
      </c>
      <c r="AU261">
        <f t="shared" si="437"/>
        <v>0</v>
      </c>
      <c r="AV261">
        <f t="shared" si="437"/>
        <v>0</v>
      </c>
      <c r="AW261">
        <f t="shared" si="437"/>
        <v>0</v>
      </c>
      <c r="AX261">
        <f t="shared" si="437"/>
        <v>0</v>
      </c>
      <c r="AY261">
        <f t="shared" si="437"/>
        <v>0</v>
      </c>
      <c r="AZ261">
        <f t="shared" si="437"/>
        <v>0</v>
      </c>
      <c r="BA261">
        <f t="shared" si="437"/>
        <v>0</v>
      </c>
      <c r="BB261">
        <f t="shared" si="437"/>
        <v>0</v>
      </c>
      <c r="BC261">
        <f t="shared" si="437"/>
        <v>0</v>
      </c>
      <c r="BD261">
        <f t="shared" si="437"/>
        <v>0</v>
      </c>
      <c r="BE261">
        <f t="shared" si="437"/>
        <v>0</v>
      </c>
      <c r="BF261">
        <f t="shared" si="437"/>
        <v>0</v>
      </c>
      <c r="BG261">
        <f t="shared" si="437"/>
        <v>0</v>
      </c>
      <c r="BH261">
        <f t="shared" si="437"/>
        <v>0</v>
      </c>
      <c r="BI261">
        <f t="shared" si="437"/>
        <v>0</v>
      </c>
      <c r="BJ261">
        <f t="shared" si="437"/>
        <v>0</v>
      </c>
      <c r="BK261">
        <f t="shared" si="437"/>
        <v>0</v>
      </c>
      <c r="BL261">
        <f t="shared" si="437"/>
        <v>0</v>
      </c>
      <c r="BM261">
        <f t="shared" ref="BM261:CR261" si="438">BM112</f>
        <v>0</v>
      </c>
      <c r="BN261">
        <f t="shared" si="438"/>
        <v>0</v>
      </c>
      <c r="BO261">
        <f t="shared" si="438"/>
        <v>0</v>
      </c>
      <c r="BP261">
        <f t="shared" si="438"/>
        <v>0</v>
      </c>
      <c r="BQ261">
        <f t="shared" si="438"/>
        <v>0</v>
      </c>
      <c r="BR261">
        <f t="shared" si="438"/>
        <v>0</v>
      </c>
      <c r="BS261">
        <f t="shared" si="438"/>
        <v>0</v>
      </c>
      <c r="BT261">
        <f t="shared" si="438"/>
        <v>0</v>
      </c>
      <c r="BU261">
        <f t="shared" si="438"/>
        <v>0</v>
      </c>
      <c r="BV261">
        <f t="shared" si="438"/>
        <v>0</v>
      </c>
      <c r="BW261">
        <f t="shared" si="438"/>
        <v>0</v>
      </c>
      <c r="BX261">
        <f t="shared" si="438"/>
        <v>0</v>
      </c>
      <c r="BY261">
        <f t="shared" si="438"/>
        <v>0</v>
      </c>
      <c r="BZ261">
        <f t="shared" si="438"/>
        <v>0</v>
      </c>
      <c r="CA261">
        <f t="shared" si="438"/>
        <v>0</v>
      </c>
      <c r="CB261">
        <f t="shared" si="438"/>
        <v>0</v>
      </c>
      <c r="CC261">
        <f t="shared" si="438"/>
        <v>0</v>
      </c>
      <c r="CD261">
        <f t="shared" si="438"/>
        <v>0</v>
      </c>
      <c r="CE261">
        <f t="shared" si="438"/>
        <v>0</v>
      </c>
      <c r="CF261">
        <f t="shared" si="438"/>
        <v>0</v>
      </c>
      <c r="CG261">
        <f t="shared" si="438"/>
        <v>0</v>
      </c>
      <c r="CH261">
        <f t="shared" si="438"/>
        <v>0</v>
      </c>
      <c r="CI261">
        <f t="shared" si="438"/>
        <v>0</v>
      </c>
      <c r="CJ261">
        <f t="shared" si="438"/>
        <v>0</v>
      </c>
      <c r="CK261">
        <f t="shared" si="438"/>
        <v>0</v>
      </c>
      <c r="CL261">
        <f t="shared" si="438"/>
        <v>0</v>
      </c>
      <c r="CM261">
        <f t="shared" si="438"/>
        <v>0</v>
      </c>
      <c r="CN261">
        <f t="shared" si="438"/>
        <v>0</v>
      </c>
      <c r="CO261">
        <f t="shared" si="438"/>
        <v>0</v>
      </c>
      <c r="CP261">
        <f t="shared" si="438"/>
        <v>0</v>
      </c>
      <c r="CQ261">
        <f t="shared" si="438"/>
        <v>0</v>
      </c>
      <c r="CR261">
        <f t="shared" si="438"/>
        <v>0</v>
      </c>
      <c r="CS261">
        <f t="shared" ref="CS261:DH261" si="439">CS112</f>
        <v>0</v>
      </c>
      <c r="CT261">
        <f t="shared" si="439"/>
        <v>0</v>
      </c>
      <c r="CU261">
        <f t="shared" si="439"/>
        <v>0</v>
      </c>
      <c r="CV261">
        <f t="shared" si="439"/>
        <v>0</v>
      </c>
      <c r="CW261">
        <f t="shared" si="439"/>
        <v>0</v>
      </c>
      <c r="CX261">
        <f t="shared" si="439"/>
        <v>0</v>
      </c>
      <c r="CY261">
        <f t="shared" si="439"/>
        <v>0</v>
      </c>
      <c r="CZ261">
        <f t="shared" si="439"/>
        <v>0</v>
      </c>
      <c r="DA261">
        <f t="shared" si="439"/>
        <v>0</v>
      </c>
      <c r="DB261">
        <f t="shared" si="439"/>
        <v>0</v>
      </c>
      <c r="DC261">
        <f t="shared" si="439"/>
        <v>0</v>
      </c>
      <c r="DD261">
        <f t="shared" si="439"/>
        <v>0</v>
      </c>
      <c r="DE261">
        <f t="shared" si="439"/>
        <v>0</v>
      </c>
      <c r="DF261">
        <f t="shared" si="439"/>
        <v>0</v>
      </c>
      <c r="DG261">
        <f t="shared" si="439"/>
        <v>0</v>
      </c>
      <c r="DH261">
        <f t="shared" si="439"/>
        <v>0</v>
      </c>
    </row>
    <row r="262" spans="1:112">
      <c r="A262">
        <f t="shared" ref="A262:AF262" si="440">A113</f>
        <v>130</v>
      </c>
      <c r="B262" t="str">
        <f t="shared" si="440"/>
        <v>Fondo de Financiamiento para la Minería</v>
      </c>
      <c r="C262">
        <f t="shared" si="440"/>
        <v>0</v>
      </c>
      <c r="D262">
        <f t="shared" si="440"/>
        <v>0</v>
      </c>
      <c r="E262">
        <f t="shared" si="440"/>
        <v>0</v>
      </c>
      <c r="F262">
        <f t="shared" si="440"/>
        <v>0</v>
      </c>
      <c r="G262">
        <f t="shared" si="440"/>
        <v>0</v>
      </c>
      <c r="H262">
        <f t="shared" si="440"/>
        <v>5885.45</v>
      </c>
      <c r="I262">
        <f t="shared" si="440"/>
        <v>0</v>
      </c>
      <c r="J262">
        <f t="shared" si="440"/>
        <v>240.13</v>
      </c>
      <c r="K262">
        <f t="shared" si="440"/>
        <v>0</v>
      </c>
      <c r="L262">
        <f t="shared" si="440"/>
        <v>0</v>
      </c>
      <c r="M262">
        <f t="shared" si="440"/>
        <v>0</v>
      </c>
      <c r="N262">
        <f t="shared" si="440"/>
        <v>0</v>
      </c>
      <c r="O262">
        <f t="shared" si="440"/>
        <v>0</v>
      </c>
      <c r="P262">
        <f t="shared" si="440"/>
        <v>0</v>
      </c>
      <c r="Q262">
        <f t="shared" si="440"/>
        <v>0</v>
      </c>
      <c r="R262">
        <f t="shared" si="440"/>
        <v>0</v>
      </c>
      <c r="S262">
        <f t="shared" si="440"/>
        <v>0</v>
      </c>
      <c r="T262">
        <f t="shared" si="440"/>
        <v>0</v>
      </c>
      <c r="U262">
        <f t="shared" si="440"/>
        <v>0</v>
      </c>
      <c r="V262">
        <f t="shared" si="440"/>
        <v>0</v>
      </c>
      <c r="W262">
        <f t="shared" si="440"/>
        <v>0</v>
      </c>
      <c r="X262">
        <f t="shared" si="440"/>
        <v>0</v>
      </c>
      <c r="Y262">
        <f t="shared" si="440"/>
        <v>0</v>
      </c>
      <c r="Z262">
        <f t="shared" si="440"/>
        <v>0</v>
      </c>
      <c r="AA262">
        <f t="shared" si="440"/>
        <v>0</v>
      </c>
      <c r="AB262">
        <f t="shared" si="440"/>
        <v>0</v>
      </c>
      <c r="AC262">
        <f t="shared" si="440"/>
        <v>0</v>
      </c>
      <c r="AD262">
        <f t="shared" si="440"/>
        <v>0</v>
      </c>
      <c r="AE262">
        <f t="shared" si="440"/>
        <v>0</v>
      </c>
      <c r="AF262">
        <f t="shared" si="440"/>
        <v>0</v>
      </c>
      <c r="AG262">
        <f t="shared" ref="AG262:BL262" si="441">AG113</f>
        <v>0</v>
      </c>
      <c r="AH262">
        <f t="shared" si="441"/>
        <v>0</v>
      </c>
      <c r="AI262">
        <f t="shared" si="441"/>
        <v>0</v>
      </c>
      <c r="AJ262">
        <f t="shared" si="441"/>
        <v>0</v>
      </c>
      <c r="AK262">
        <f t="shared" si="441"/>
        <v>0</v>
      </c>
      <c r="AL262">
        <f t="shared" si="441"/>
        <v>0</v>
      </c>
      <c r="AM262">
        <f t="shared" si="441"/>
        <v>0</v>
      </c>
      <c r="AN262">
        <f t="shared" si="441"/>
        <v>0</v>
      </c>
      <c r="AO262">
        <f t="shared" si="441"/>
        <v>0</v>
      </c>
      <c r="AP262">
        <f t="shared" si="441"/>
        <v>0</v>
      </c>
      <c r="AQ262">
        <f t="shared" si="441"/>
        <v>0</v>
      </c>
      <c r="AR262">
        <f t="shared" si="441"/>
        <v>0</v>
      </c>
      <c r="AS262">
        <f t="shared" si="441"/>
        <v>0</v>
      </c>
      <c r="AT262">
        <f t="shared" si="441"/>
        <v>0</v>
      </c>
      <c r="AU262">
        <f t="shared" si="441"/>
        <v>0</v>
      </c>
      <c r="AV262">
        <f t="shared" si="441"/>
        <v>0</v>
      </c>
      <c r="AW262">
        <f t="shared" si="441"/>
        <v>0</v>
      </c>
      <c r="AX262">
        <f t="shared" si="441"/>
        <v>0</v>
      </c>
      <c r="AY262">
        <f t="shared" si="441"/>
        <v>0</v>
      </c>
      <c r="AZ262">
        <f t="shared" si="441"/>
        <v>0</v>
      </c>
      <c r="BA262">
        <f t="shared" si="441"/>
        <v>0</v>
      </c>
      <c r="BB262">
        <f t="shared" si="441"/>
        <v>0</v>
      </c>
      <c r="BC262">
        <f t="shared" si="441"/>
        <v>0</v>
      </c>
      <c r="BD262">
        <f t="shared" si="441"/>
        <v>0</v>
      </c>
      <c r="BE262">
        <f t="shared" si="441"/>
        <v>0</v>
      </c>
      <c r="BF262">
        <f t="shared" si="441"/>
        <v>0</v>
      </c>
      <c r="BG262">
        <f t="shared" si="441"/>
        <v>0</v>
      </c>
      <c r="BH262">
        <f t="shared" si="441"/>
        <v>0</v>
      </c>
      <c r="BI262">
        <f t="shared" si="441"/>
        <v>0</v>
      </c>
      <c r="BJ262">
        <f t="shared" si="441"/>
        <v>0</v>
      </c>
      <c r="BK262">
        <f t="shared" si="441"/>
        <v>0</v>
      </c>
      <c r="BL262">
        <f t="shared" si="441"/>
        <v>0</v>
      </c>
      <c r="BM262">
        <f t="shared" ref="BM262:CR262" si="442">BM113</f>
        <v>0</v>
      </c>
      <c r="BN262">
        <f t="shared" si="442"/>
        <v>0</v>
      </c>
      <c r="BO262">
        <f t="shared" si="442"/>
        <v>0</v>
      </c>
      <c r="BP262">
        <f t="shared" si="442"/>
        <v>0</v>
      </c>
      <c r="BQ262">
        <f t="shared" si="442"/>
        <v>0</v>
      </c>
      <c r="BR262">
        <f t="shared" si="442"/>
        <v>0</v>
      </c>
      <c r="BS262">
        <f t="shared" si="442"/>
        <v>0</v>
      </c>
      <c r="BT262">
        <f t="shared" si="442"/>
        <v>0</v>
      </c>
      <c r="BU262">
        <f t="shared" si="442"/>
        <v>0</v>
      </c>
      <c r="BV262">
        <f t="shared" si="442"/>
        <v>0</v>
      </c>
      <c r="BW262">
        <f t="shared" si="442"/>
        <v>0</v>
      </c>
      <c r="BX262">
        <f t="shared" si="442"/>
        <v>0</v>
      </c>
      <c r="BY262">
        <f t="shared" si="442"/>
        <v>0</v>
      </c>
      <c r="BZ262">
        <f t="shared" si="442"/>
        <v>0</v>
      </c>
      <c r="CA262">
        <f t="shared" si="442"/>
        <v>0</v>
      </c>
      <c r="CB262">
        <f t="shared" si="442"/>
        <v>0</v>
      </c>
      <c r="CC262">
        <f t="shared" si="442"/>
        <v>0</v>
      </c>
      <c r="CD262">
        <f t="shared" si="442"/>
        <v>0</v>
      </c>
      <c r="CE262">
        <f t="shared" si="442"/>
        <v>0</v>
      </c>
      <c r="CF262">
        <f t="shared" si="442"/>
        <v>0</v>
      </c>
      <c r="CG262">
        <f t="shared" si="442"/>
        <v>0</v>
      </c>
      <c r="CH262">
        <f t="shared" si="442"/>
        <v>0</v>
      </c>
      <c r="CI262">
        <f t="shared" si="442"/>
        <v>0</v>
      </c>
      <c r="CJ262">
        <f t="shared" si="442"/>
        <v>0</v>
      </c>
      <c r="CK262">
        <f t="shared" si="442"/>
        <v>0</v>
      </c>
      <c r="CL262">
        <f t="shared" si="442"/>
        <v>0</v>
      </c>
      <c r="CM262">
        <f t="shared" si="442"/>
        <v>0</v>
      </c>
      <c r="CN262">
        <f t="shared" si="442"/>
        <v>0</v>
      </c>
      <c r="CO262">
        <f t="shared" si="442"/>
        <v>0</v>
      </c>
      <c r="CP262">
        <f t="shared" si="442"/>
        <v>0</v>
      </c>
      <c r="CQ262">
        <f t="shared" si="442"/>
        <v>0</v>
      </c>
      <c r="CR262">
        <f t="shared" si="442"/>
        <v>0</v>
      </c>
      <c r="CS262">
        <f t="shared" ref="CS262:DH262" si="443">CS113</f>
        <v>0</v>
      </c>
      <c r="CT262">
        <f t="shared" si="443"/>
        <v>0</v>
      </c>
      <c r="CU262">
        <f t="shared" si="443"/>
        <v>0</v>
      </c>
      <c r="CV262">
        <f t="shared" si="443"/>
        <v>0</v>
      </c>
      <c r="CW262">
        <f t="shared" si="443"/>
        <v>0</v>
      </c>
      <c r="CX262">
        <f t="shared" si="443"/>
        <v>0</v>
      </c>
      <c r="CY262">
        <f t="shared" si="443"/>
        <v>0</v>
      </c>
      <c r="CZ262">
        <f t="shared" si="443"/>
        <v>0</v>
      </c>
      <c r="DA262">
        <f t="shared" si="443"/>
        <v>0</v>
      </c>
      <c r="DB262">
        <f t="shared" si="443"/>
        <v>0</v>
      </c>
      <c r="DC262">
        <f t="shared" si="443"/>
        <v>0</v>
      </c>
      <c r="DD262">
        <f t="shared" si="443"/>
        <v>0</v>
      </c>
      <c r="DE262">
        <f t="shared" si="443"/>
        <v>0</v>
      </c>
      <c r="DF262">
        <f t="shared" si="443"/>
        <v>0</v>
      </c>
      <c r="DG262">
        <f t="shared" si="443"/>
        <v>0</v>
      </c>
      <c r="DH262">
        <f t="shared" si="443"/>
        <v>0</v>
      </c>
    </row>
    <row r="263" spans="1:112">
      <c r="A263">
        <f t="shared" ref="A263:AF263" si="444">A114</f>
        <v>388</v>
      </c>
      <c r="B263" t="str">
        <f t="shared" si="444"/>
        <v>Servicio Plurinacional de Registro de Comercio</v>
      </c>
      <c r="C263">
        <f t="shared" si="444"/>
        <v>0</v>
      </c>
      <c r="D263">
        <f t="shared" si="444"/>
        <v>0</v>
      </c>
      <c r="E263">
        <f t="shared" si="444"/>
        <v>0</v>
      </c>
      <c r="F263">
        <f t="shared" si="444"/>
        <v>0</v>
      </c>
      <c r="G263">
        <f t="shared" si="444"/>
        <v>0</v>
      </c>
      <c r="H263">
        <f t="shared" si="444"/>
        <v>386</v>
      </c>
      <c r="I263">
        <f t="shared" si="444"/>
        <v>0</v>
      </c>
      <c r="J263">
        <f t="shared" si="444"/>
        <v>0</v>
      </c>
      <c r="K263">
        <f t="shared" si="444"/>
        <v>0</v>
      </c>
      <c r="L263">
        <f t="shared" si="444"/>
        <v>0</v>
      </c>
      <c r="M263">
        <f t="shared" si="444"/>
        <v>0</v>
      </c>
      <c r="N263">
        <f t="shared" si="444"/>
        <v>0</v>
      </c>
      <c r="O263">
        <f t="shared" si="444"/>
        <v>0</v>
      </c>
      <c r="P263">
        <f t="shared" si="444"/>
        <v>0</v>
      </c>
      <c r="Q263">
        <f t="shared" si="444"/>
        <v>0</v>
      </c>
      <c r="R263">
        <f t="shared" si="444"/>
        <v>0</v>
      </c>
      <c r="S263">
        <f t="shared" si="444"/>
        <v>0</v>
      </c>
      <c r="T263">
        <f t="shared" si="444"/>
        <v>0</v>
      </c>
      <c r="U263">
        <f t="shared" si="444"/>
        <v>0</v>
      </c>
      <c r="V263">
        <f t="shared" si="444"/>
        <v>0</v>
      </c>
      <c r="W263">
        <f t="shared" si="444"/>
        <v>0</v>
      </c>
      <c r="X263">
        <f t="shared" si="444"/>
        <v>0</v>
      </c>
      <c r="Y263">
        <f t="shared" si="444"/>
        <v>0</v>
      </c>
      <c r="Z263">
        <f t="shared" si="444"/>
        <v>0</v>
      </c>
      <c r="AA263">
        <f t="shared" si="444"/>
        <v>0</v>
      </c>
      <c r="AB263">
        <f t="shared" si="444"/>
        <v>0</v>
      </c>
      <c r="AC263">
        <f t="shared" si="444"/>
        <v>0</v>
      </c>
      <c r="AD263">
        <f t="shared" si="444"/>
        <v>0</v>
      </c>
      <c r="AE263">
        <f t="shared" si="444"/>
        <v>0</v>
      </c>
      <c r="AF263">
        <f t="shared" si="444"/>
        <v>0</v>
      </c>
      <c r="AG263">
        <f t="shared" ref="AG263:BL263" si="445">AG114</f>
        <v>0</v>
      </c>
      <c r="AH263">
        <f t="shared" si="445"/>
        <v>0</v>
      </c>
      <c r="AI263">
        <f t="shared" si="445"/>
        <v>0</v>
      </c>
      <c r="AJ263">
        <f t="shared" si="445"/>
        <v>0</v>
      </c>
      <c r="AK263">
        <f t="shared" si="445"/>
        <v>0</v>
      </c>
      <c r="AL263">
        <f t="shared" si="445"/>
        <v>0</v>
      </c>
      <c r="AM263">
        <f t="shared" si="445"/>
        <v>0</v>
      </c>
      <c r="AN263">
        <f t="shared" si="445"/>
        <v>0</v>
      </c>
      <c r="AO263">
        <f t="shared" si="445"/>
        <v>0</v>
      </c>
      <c r="AP263">
        <f t="shared" si="445"/>
        <v>0</v>
      </c>
      <c r="AQ263">
        <f t="shared" si="445"/>
        <v>0</v>
      </c>
      <c r="AR263">
        <f t="shared" si="445"/>
        <v>0</v>
      </c>
      <c r="AS263">
        <f t="shared" si="445"/>
        <v>0</v>
      </c>
      <c r="AT263">
        <f t="shared" si="445"/>
        <v>0</v>
      </c>
      <c r="AU263">
        <f t="shared" si="445"/>
        <v>0</v>
      </c>
      <c r="AV263">
        <f t="shared" si="445"/>
        <v>0</v>
      </c>
      <c r="AW263">
        <f t="shared" si="445"/>
        <v>0</v>
      </c>
      <c r="AX263">
        <f t="shared" si="445"/>
        <v>0</v>
      </c>
      <c r="AY263">
        <f t="shared" si="445"/>
        <v>0</v>
      </c>
      <c r="AZ263">
        <f t="shared" si="445"/>
        <v>0</v>
      </c>
      <c r="BA263">
        <f t="shared" si="445"/>
        <v>0</v>
      </c>
      <c r="BB263">
        <f t="shared" si="445"/>
        <v>0</v>
      </c>
      <c r="BC263">
        <f t="shared" si="445"/>
        <v>0</v>
      </c>
      <c r="BD263">
        <f t="shared" si="445"/>
        <v>0</v>
      </c>
      <c r="BE263">
        <f t="shared" si="445"/>
        <v>0</v>
      </c>
      <c r="BF263">
        <f t="shared" si="445"/>
        <v>0</v>
      </c>
      <c r="BG263">
        <f t="shared" si="445"/>
        <v>0</v>
      </c>
      <c r="BH263">
        <f t="shared" si="445"/>
        <v>0</v>
      </c>
      <c r="BI263">
        <f t="shared" si="445"/>
        <v>0</v>
      </c>
      <c r="BJ263">
        <f t="shared" si="445"/>
        <v>0</v>
      </c>
      <c r="BK263">
        <f t="shared" si="445"/>
        <v>0</v>
      </c>
      <c r="BL263">
        <f t="shared" si="445"/>
        <v>0</v>
      </c>
      <c r="BM263">
        <f t="shared" ref="BM263:CR263" si="446">BM114</f>
        <v>0</v>
      </c>
      <c r="BN263">
        <f t="shared" si="446"/>
        <v>0</v>
      </c>
      <c r="BO263">
        <f t="shared" si="446"/>
        <v>0</v>
      </c>
      <c r="BP263">
        <f t="shared" si="446"/>
        <v>0</v>
      </c>
      <c r="BQ263">
        <f t="shared" si="446"/>
        <v>0</v>
      </c>
      <c r="BR263">
        <f t="shared" si="446"/>
        <v>0</v>
      </c>
      <c r="BS263">
        <f t="shared" si="446"/>
        <v>0</v>
      </c>
      <c r="BT263">
        <f t="shared" si="446"/>
        <v>0</v>
      </c>
      <c r="BU263">
        <f t="shared" si="446"/>
        <v>0</v>
      </c>
      <c r="BV263">
        <f t="shared" si="446"/>
        <v>0</v>
      </c>
      <c r="BW263">
        <f t="shared" si="446"/>
        <v>0</v>
      </c>
      <c r="BX263">
        <f t="shared" si="446"/>
        <v>0</v>
      </c>
      <c r="BY263">
        <f t="shared" si="446"/>
        <v>0</v>
      </c>
      <c r="BZ263">
        <f t="shared" si="446"/>
        <v>0</v>
      </c>
      <c r="CA263">
        <f t="shared" si="446"/>
        <v>0</v>
      </c>
      <c r="CB263">
        <f t="shared" si="446"/>
        <v>0</v>
      </c>
      <c r="CC263">
        <f t="shared" si="446"/>
        <v>0</v>
      </c>
      <c r="CD263">
        <f t="shared" si="446"/>
        <v>0</v>
      </c>
      <c r="CE263">
        <f t="shared" si="446"/>
        <v>0</v>
      </c>
      <c r="CF263">
        <f t="shared" si="446"/>
        <v>0</v>
      </c>
      <c r="CG263">
        <f t="shared" si="446"/>
        <v>0</v>
      </c>
      <c r="CH263">
        <f t="shared" si="446"/>
        <v>0</v>
      </c>
      <c r="CI263">
        <f t="shared" si="446"/>
        <v>0</v>
      </c>
      <c r="CJ263">
        <f t="shared" si="446"/>
        <v>0</v>
      </c>
      <c r="CK263">
        <f t="shared" si="446"/>
        <v>0</v>
      </c>
      <c r="CL263">
        <f t="shared" si="446"/>
        <v>0</v>
      </c>
      <c r="CM263">
        <f t="shared" si="446"/>
        <v>0</v>
      </c>
      <c r="CN263">
        <f t="shared" si="446"/>
        <v>0</v>
      </c>
      <c r="CO263">
        <f t="shared" si="446"/>
        <v>0</v>
      </c>
      <c r="CP263">
        <f t="shared" si="446"/>
        <v>0</v>
      </c>
      <c r="CQ263">
        <f t="shared" si="446"/>
        <v>0</v>
      </c>
      <c r="CR263">
        <f t="shared" si="446"/>
        <v>0</v>
      </c>
      <c r="CS263">
        <f t="shared" ref="CS263:DH263" si="447">CS114</f>
        <v>0</v>
      </c>
      <c r="CT263">
        <f t="shared" si="447"/>
        <v>0</v>
      </c>
      <c r="CU263">
        <f t="shared" si="447"/>
        <v>0</v>
      </c>
      <c r="CV263">
        <f t="shared" si="447"/>
        <v>0</v>
      </c>
      <c r="CW263">
        <f t="shared" si="447"/>
        <v>0</v>
      </c>
      <c r="CX263">
        <f t="shared" si="447"/>
        <v>0</v>
      </c>
      <c r="CY263">
        <f t="shared" si="447"/>
        <v>0</v>
      </c>
      <c r="CZ263">
        <f t="shared" si="447"/>
        <v>0</v>
      </c>
      <c r="DA263">
        <f t="shared" si="447"/>
        <v>0</v>
      </c>
      <c r="DB263">
        <f t="shared" si="447"/>
        <v>0</v>
      </c>
      <c r="DC263">
        <f t="shared" si="447"/>
        <v>0</v>
      </c>
      <c r="DD263">
        <f t="shared" si="447"/>
        <v>0</v>
      </c>
      <c r="DE263">
        <f t="shared" si="447"/>
        <v>0</v>
      </c>
      <c r="DF263">
        <f t="shared" si="447"/>
        <v>0</v>
      </c>
      <c r="DG263">
        <f t="shared" si="447"/>
        <v>0</v>
      </c>
      <c r="DH263">
        <f t="shared" si="447"/>
        <v>0</v>
      </c>
    </row>
    <row r="264" spans="1:112">
      <c r="A264">
        <f t="shared" ref="A264:AF264" si="448">A115</f>
        <v>301</v>
      </c>
      <c r="B264" t="str">
        <f t="shared" si="448"/>
        <v>Servicio Departamental de Riego - Oruro</v>
      </c>
      <c r="C264">
        <f t="shared" si="448"/>
        <v>0</v>
      </c>
      <c r="D264">
        <f t="shared" si="448"/>
        <v>0</v>
      </c>
      <c r="E264">
        <f t="shared" si="448"/>
        <v>0</v>
      </c>
      <c r="F264">
        <f t="shared" si="448"/>
        <v>1483920</v>
      </c>
      <c r="G264">
        <f t="shared" si="448"/>
        <v>0</v>
      </c>
      <c r="H264">
        <f t="shared" si="448"/>
        <v>0</v>
      </c>
      <c r="I264">
        <f t="shared" si="448"/>
        <v>0</v>
      </c>
      <c r="J264">
        <f t="shared" si="448"/>
        <v>0</v>
      </c>
      <c r="K264">
        <f t="shared" si="448"/>
        <v>0</v>
      </c>
      <c r="L264">
        <f t="shared" si="448"/>
        <v>0</v>
      </c>
      <c r="M264">
        <f t="shared" si="448"/>
        <v>0</v>
      </c>
      <c r="N264">
        <f t="shared" si="448"/>
        <v>0</v>
      </c>
      <c r="O264">
        <f t="shared" si="448"/>
        <v>0</v>
      </c>
      <c r="P264">
        <f t="shared" si="448"/>
        <v>0</v>
      </c>
      <c r="Q264">
        <f t="shared" si="448"/>
        <v>0</v>
      </c>
      <c r="R264">
        <f t="shared" si="448"/>
        <v>0</v>
      </c>
      <c r="S264">
        <f t="shared" si="448"/>
        <v>0</v>
      </c>
      <c r="T264">
        <f t="shared" si="448"/>
        <v>0</v>
      </c>
      <c r="U264">
        <f t="shared" si="448"/>
        <v>0</v>
      </c>
      <c r="V264">
        <f t="shared" si="448"/>
        <v>0</v>
      </c>
      <c r="W264">
        <f t="shared" si="448"/>
        <v>0</v>
      </c>
      <c r="X264">
        <f t="shared" si="448"/>
        <v>0</v>
      </c>
      <c r="Y264">
        <f t="shared" si="448"/>
        <v>0</v>
      </c>
      <c r="Z264">
        <f t="shared" si="448"/>
        <v>0</v>
      </c>
      <c r="AA264">
        <f t="shared" si="448"/>
        <v>0</v>
      </c>
      <c r="AB264">
        <f t="shared" si="448"/>
        <v>0</v>
      </c>
      <c r="AC264">
        <f t="shared" si="448"/>
        <v>0</v>
      </c>
      <c r="AD264">
        <f t="shared" si="448"/>
        <v>0</v>
      </c>
      <c r="AE264">
        <f t="shared" si="448"/>
        <v>0</v>
      </c>
      <c r="AF264">
        <f t="shared" si="448"/>
        <v>0</v>
      </c>
      <c r="AG264">
        <f t="shared" ref="AG264:BL264" si="449">AG115</f>
        <v>0</v>
      </c>
      <c r="AH264">
        <f t="shared" si="449"/>
        <v>0</v>
      </c>
      <c r="AI264">
        <f t="shared" si="449"/>
        <v>0</v>
      </c>
      <c r="AJ264">
        <f t="shared" si="449"/>
        <v>0</v>
      </c>
      <c r="AK264">
        <f t="shared" si="449"/>
        <v>0</v>
      </c>
      <c r="AL264">
        <f t="shared" si="449"/>
        <v>0</v>
      </c>
      <c r="AM264">
        <f t="shared" si="449"/>
        <v>0</v>
      </c>
      <c r="AN264">
        <f t="shared" si="449"/>
        <v>0</v>
      </c>
      <c r="AO264">
        <f t="shared" si="449"/>
        <v>0</v>
      </c>
      <c r="AP264">
        <f t="shared" si="449"/>
        <v>0</v>
      </c>
      <c r="AQ264">
        <f t="shared" si="449"/>
        <v>0</v>
      </c>
      <c r="AR264">
        <f t="shared" si="449"/>
        <v>0</v>
      </c>
      <c r="AS264">
        <f t="shared" si="449"/>
        <v>0</v>
      </c>
      <c r="AT264">
        <f t="shared" si="449"/>
        <v>0</v>
      </c>
      <c r="AU264">
        <f t="shared" si="449"/>
        <v>0</v>
      </c>
      <c r="AV264">
        <f t="shared" si="449"/>
        <v>0</v>
      </c>
      <c r="AW264">
        <f t="shared" si="449"/>
        <v>0</v>
      </c>
      <c r="AX264">
        <f t="shared" si="449"/>
        <v>0</v>
      </c>
      <c r="AY264">
        <f t="shared" si="449"/>
        <v>0</v>
      </c>
      <c r="AZ264">
        <f t="shared" si="449"/>
        <v>0</v>
      </c>
      <c r="BA264">
        <f t="shared" si="449"/>
        <v>0</v>
      </c>
      <c r="BB264">
        <f t="shared" si="449"/>
        <v>0</v>
      </c>
      <c r="BC264">
        <f t="shared" si="449"/>
        <v>0</v>
      </c>
      <c r="BD264">
        <f t="shared" si="449"/>
        <v>0</v>
      </c>
      <c r="BE264">
        <f t="shared" si="449"/>
        <v>0</v>
      </c>
      <c r="BF264">
        <f t="shared" si="449"/>
        <v>0</v>
      </c>
      <c r="BG264">
        <f t="shared" si="449"/>
        <v>0</v>
      </c>
      <c r="BH264">
        <f t="shared" si="449"/>
        <v>0</v>
      </c>
      <c r="BI264">
        <f t="shared" si="449"/>
        <v>0</v>
      </c>
      <c r="BJ264">
        <f t="shared" si="449"/>
        <v>0</v>
      </c>
      <c r="BK264">
        <f t="shared" si="449"/>
        <v>0</v>
      </c>
      <c r="BL264">
        <f t="shared" si="449"/>
        <v>0</v>
      </c>
      <c r="BM264">
        <f t="shared" ref="BM264:CR264" si="450">BM115</f>
        <v>0</v>
      </c>
      <c r="BN264">
        <f t="shared" si="450"/>
        <v>0</v>
      </c>
      <c r="BO264">
        <f t="shared" si="450"/>
        <v>0</v>
      </c>
      <c r="BP264">
        <f t="shared" si="450"/>
        <v>0</v>
      </c>
      <c r="BQ264">
        <f t="shared" si="450"/>
        <v>0</v>
      </c>
      <c r="BR264">
        <f t="shared" si="450"/>
        <v>0</v>
      </c>
      <c r="BS264">
        <f t="shared" si="450"/>
        <v>0</v>
      </c>
      <c r="BT264">
        <f t="shared" si="450"/>
        <v>0</v>
      </c>
      <c r="BU264">
        <f t="shared" si="450"/>
        <v>0</v>
      </c>
      <c r="BV264">
        <f t="shared" si="450"/>
        <v>0</v>
      </c>
      <c r="BW264">
        <f t="shared" si="450"/>
        <v>0</v>
      </c>
      <c r="BX264">
        <f t="shared" si="450"/>
        <v>0</v>
      </c>
      <c r="BY264">
        <f t="shared" si="450"/>
        <v>0</v>
      </c>
      <c r="BZ264">
        <f t="shared" si="450"/>
        <v>0</v>
      </c>
      <c r="CA264">
        <f t="shared" si="450"/>
        <v>0</v>
      </c>
      <c r="CB264">
        <f t="shared" si="450"/>
        <v>0</v>
      </c>
      <c r="CC264">
        <f t="shared" si="450"/>
        <v>0</v>
      </c>
      <c r="CD264">
        <f t="shared" si="450"/>
        <v>0</v>
      </c>
      <c r="CE264">
        <f t="shared" si="450"/>
        <v>0</v>
      </c>
      <c r="CF264">
        <f t="shared" si="450"/>
        <v>0</v>
      </c>
      <c r="CG264">
        <f t="shared" si="450"/>
        <v>0</v>
      </c>
      <c r="CH264">
        <f t="shared" si="450"/>
        <v>0</v>
      </c>
      <c r="CI264">
        <f t="shared" si="450"/>
        <v>0</v>
      </c>
      <c r="CJ264">
        <f t="shared" si="450"/>
        <v>0</v>
      </c>
      <c r="CK264">
        <f t="shared" si="450"/>
        <v>0</v>
      </c>
      <c r="CL264">
        <f t="shared" si="450"/>
        <v>0</v>
      </c>
      <c r="CM264">
        <f t="shared" si="450"/>
        <v>0</v>
      </c>
      <c r="CN264">
        <f t="shared" si="450"/>
        <v>0</v>
      </c>
      <c r="CO264">
        <f t="shared" si="450"/>
        <v>0</v>
      </c>
      <c r="CP264">
        <f t="shared" si="450"/>
        <v>0</v>
      </c>
      <c r="CQ264">
        <f t="shared" si="450"/>
        <v>0</v>
      </c>
      <c r="CR264">
        <f t="shared" si="450"/>
        <v>0</v>
      </c>
      <c r="CS264">
        <f t="shared" ref="CS264:DH264" si="451">CS115</f>
        <v>0</v>
      </c>
      <c r="CT264">
        <f t="shared" si="451"/>
        <v>0</v>
      </c>
      <c r="CU264">
        <f t="shared" si="451"/>
        <v>0</v>
      </c>
      <c r="CV264">
        <f t="shared" si="451"/>
        <v>0</v>
      </c>
      <c r="CW264">
        <f t="shared" si="451"/>
        <v>0</v>
      </c>
      <c r="CX264">
        <f t="shared" si="451"/>
        <v>0</v>
      </c>
      <c r="CY264">
        <f t="shared" si="451"/>
        <v>0</v>
      </c>
      <c r="CZ264">
        <f t="shared" si="451"/>
        <v>0</v>
      </c>
      <c r="DA264">
        <f t="shared" si="451"/>
        <v>0</v>
      </c>
      <c r="DB264">
        <f t="shared" si="451"/>
        <v>0</v>
      </c>
      <c r="DC264">
        <f t="shared" si="451"/>
        <v>0</v>
      </c>
      <c r="DD264">
        <f t="shared" si="451"/>
        <v>0</v>
      </c>
      <c r="DE264">
        <f t="shared" si="451"/>
        <v>0</v>
      </c>
      <c r="DF264">
        <f t="shared" si="451"/>
        <v>0</v>
      </c>
      <c r="DG264">
        <f t="shared" si="451"/>
        <v>0</v>
      </c>
      <c r="DH264">
        <f t="shared" si="451"/>
        <v>0</v>
      </c>
    </row>
    <row r="265" spans="1:112">
      <c r="A265">
        <f t="shared" ref="A265:AF265" si="452">A116</f>
        <v>386</v>
      </c>
      <c r="B265" t="str">
        <f t="shared" si="452"/>
        <v>Servicio Plurinacional de la Mujer y de la Despatriarcalización Ana María Romero</v>
      </c>
      <c r="C265">
        <f t="shared" si="452"/>
        <v>0</v>
      </c>
      <c r="D265">
        <f t="shared" si="452"/>
        <v>0</v>
      </c>
      <c r="E265">
        <f t="shared" si="452"/>
        <v>0</v>
      </c>
      <c r="F265">
        <f t="shared" si="452"/>
        <v>0</v>
      </c>
      <c r="G265">
        <f t="shared" si="452"/>
        <v>0</v>
      </c>
      <c r="H265">
        <f t="shared" si="452"/>
        <v>0</v>
      </c>
      <c r="I265">
        <f t="shared" si="452"/>
        <v>0</v>
      </c>
      <c r="J265">
        <f t="shared" si="452"/>
        <v>5.63</v>
      </c>
      <c r="K265">
        <f t="shared" si="452"/>
        <v>0</v>
      </c>
      <c r="L265">
        <f t="shared" si="452"/>
        <v>0</v>
      </c>
      <c r="M265">
        <f t="shared" si="452"/>
        <v>0</v>
      </c>
      <c r="N265">
        <f t="shared" si="452"/>
        <v>0</v>
      </c>
      <c r="O265">
        <f t="shared" si="452"/>
        <v>0</v>
      </c>
      <c r="P265">
        <f t="shared" si="452"/>
        <v>0</v>
      </c>
      <c r="Q265">
        <f t="shared" si="452"/>
        <v>0</v>
      </c>
      <c r="R265">
        <f t="shared" si="452"/>
        <v>0</v>
      </c>
      <c r="S265">
        <f t="shared" si="452"/>
        <v>0</v>
      </c>
      <c r="T265">
        <f t="shared" si="452"/>
        <v>0</v>
      </c>
      <c r="U265">
        <f t="shared" si="452"/>
        <v>0</v>
      </c>
      <c r="V265">
        <f t="shared" si="452"/>
        <v>0</v>
      </c>
      <c r="W265">
        <f t="shared" si="452"/>
        <v>0</v>
      </c>
      <c r="X265">
        <f t="shared" si="452"/>
        <v>0</v>
      </c>
      <c r="Y265">
        <f t="shared" si="452"/>
        <v>0</v>
      </c>
      <c r="Z265">
        <f t="shared" si="452"/>
        <v>0</v>
      </c>
      <c r="AA265">
        <f t="shared" si="452"/>
        <v>0</v>
      </c>
      <c r="AB265">
        <f t="shared" si="452"/>
        <v>0</v>
      </c>
      <c r="AC265">
        <f t="shared" si="452"/>
        <v>0</v>
      </c>
      <c r="AD265">
        <f t="shared" si="452"/>
        <v>0</v>
      </c>
      <c r="AE265">
        <f t="shared" si="452"/>
        <v>0</v>
      </c>
      <c r="AF265">
        <f t="shared" si="452"/>
        <v>0</v>
      </c>
      <c r="AG265">
        <f t="shared" ref="AG265:BL265" si="453">AG116</f>
        <v>0</v>
      </c>
      <c r="AH265">
        <f t="shared" si="453"/>
        <v>0</v>
      </c>
      <c r="AI265">
        <f t="shared" si="453"/>
        <v>0</v>
      </c>
      <c r="AJ265">
        <f t="shared" si="453"/>
        <v>0</v>
      </c>
      <c r="AK265">
        <f t="shared" si="453"/>
        <v>0</v>
      </c>
      <c r="AL265">
        <f t="shared" si="453"/>
        <v>0</v>
      </c>
      <c r="AM265">
        <f t="shared" si="453"/>
        <v>0</v>
      </c>
      <c r="AN265">
        <f t="shared" si="453"/>
        <v>0</v>
      </c>
      <c r="AO265">
        <f t="shared" si="453"/>
        <v>0</v>
      </c>
      <c r="AP265">
        <f t="shared" si="453"/>
        <v>0</v>
      </c>
      <c r="AQ265">
        <f t="shared" si="453"/>
        <v>0</v>
      </c>
      <c r="AR265">
        <f t="shared" si="453"/>
        <v>0</v>
      </c>
      <c r="AS265">
        <f t="shared" si="453"/>
        <v>0</v>
      </c>
      <c r="AT265">
        <f t="shared" si="453"/>
        <v>0</v>
      </c>
      <c r="AU265">
        <f t="shared" si="453"/>
        <v>0</v>
      </c>
      <c r="AV265">
        <f t="shared" si="453"/>
        <v>0</v>
      </c>
      <c r="AW265">
        <f t="shared" si="453"/>
        <v>0</v>
      </c>
      <c r="AX265">
        <f t="shared" si="453"/>
        <v>0</v>
      </c>
      <c r="AY265">
        <f t="shared" si="453"/>
        <v>0</v>
      </c>
      <c r="AZ265">
        <f t="shared" si="453"/>
        <v>0</v>
      </c>
      <c r="BA265">
        <f t="shared" si="453"/>
        <v>0</v>
      </c>
      <c r="BB265">
        <f t="shared" si="453"/>
        <v>0</v>
      </c>
      <c r="BC265">
        <f t="shared" si="453"/>
        <v>0</v>
      </c>
      <c r="BD265">
        <f t="shared" si="453"/>
        <v>0</v>
      </c>
      <c r="BE265">
        <f t="shared" si="453"/>
        <v>0</v>
      </c>
      <c r="BF265">
        <f t="shared" si="453"/>
        <v>0</v>
      </c>
      <c r="BG265">
        <f t="shared" si="453"/>
        <v>0</v>
      </c>
      <c r="BH265">
        <f t="shared" si="453"/>
        <v>0</v>
      </c>
      <c r="BI265">
        <f t="shared" si="453"/>
        <v>0</v>
      </c>
      <c r="BJ265">
        <f t="shared" si="453"/>
        <v>0</v>
      </c>
      <c r="BK265">
        <f t="shared" si="453"/>
        <v>0</v>
      </c>
      <c r="BL265">
        <f t="shared" si="453"/>
        <v>0</v>
      </c>
      <c r="BM265">
        <f t="shared" ref="BM265:CR265" si="454">BM116</f>
        <v>0</v>
      </c>
      <c r="BN265">
        <f t="shared" si="454"/>
        <v>0</v>
      </c>
      <c r="BO265">
        <f t="shared" si="454"/>
        <v>0</v>
      </c>
      <c r="BP265">
        <f t="shared" si="454"/>
        <v>0</v>
      </c>
      <c r="BQ265">
        <f t="shared" si="454"/>
        <v>0</v>
      </c>
      <c r="BR265">
        <f t="shared" si="454"/>
        <v>0</v>
      </c>
      <c r="BS265">
        <f t="shared" si="454"/>
        <v>0</v>
      </c>
      <c r="BT265">
        <f t="shared" si="454"/>
        <v>0</v>
      </c>
      <c r="BU265">
        <f t="shared" si="454"/>
        <v>0</v>
      </c>
      <c r="BV265">
        <f t="shared" si="454"/>
        <v>0</v>
      </c>
      <c r="BW265">
        <f t="shared" si="454"/>
        <v>0</v>
      </c>
      <c r="BX265">
        <f t="shared" si="454"/>
        <v>0</v>
      </c>
      <c r="BY265">
        <f t="shared" si="454"/>
        <v>0</v>
      </c>
      <c r="BZ265">
        <f t="shared" si="454"/>
        <v>0</v>
      </c>
      <c r="CA265">
        <f t="shared" si="454"/>
        <v>0</v>
      </c>
      <c r="CB265">
        <f t="shared" si="454"/>
        <v>0</v>
      </c>
      <c r="CC265">
        <f t="shared" si="454"/>
        <v>0</v>
      </c>
      <c r="CD265">
        <f t="shared" si="454"/>
        <v>0</v>
      </c>
      <c r="CE265">
        <f t="shared" si="454"/>
        <v>0</v>
      </c>
      <c r="CF265">
        <f t="shared" si="454"/>
        <v>0</v>
      </c>
      <c r="CG265">
        <f t="shared" si="454"/>
        <v>0</v>
      </c>
      <c r="CH265">
        <f t="shared" si="454"/>
        <v>0</v>
      </c>
      <c r="CI265">
        <f t="shared" si="454"/>
        <v>0</v>
      </c>
      <c r="CJ265">
        <f t="shared" si="454"/>
        <v>0</v>
      </c>
      <c r="CK265">
        <f t="shared" si="454"/>
        <v>0</v>
      </c>
      <c r="CL265">
        <f t="shared" si="454"/>
        <v>0</v>
      </c>
      <c r="CM265">
        <f t="shared" si="454"/>
        <v>0</v>
      </c>
      <c r="CN265">
        <f t="shared" si="454"/>
        <v>0</v>
      </c>
      <c r="CO265">
        <f t="shared" si="454"/>
        <v>0</v>
      </c>
      <c r="CP265">
        <f t="shared" si="454"/>
        <v>0</v>
      </c>
      <c r="CQ265">
        <f t="shared" si="454"/>
        <v>0</v>
      </c>
      <c r="CR265">
        <f t="shared" si="454"/>
        <v>0</v>
      </c>
      <c r="CS265">
        <f t="shared" ref="CS265:DH265" si="455">CS116</f>
        <v>0</v>
      </c>
      <c r="CT265">
        <f t="shared" si="455"/>
        <v>0</v>
      </c>
      <c r="CU265">
        <f t="shared" si="455"/>
        <v>0</v>
      </c>
      <c r="CV265">
        <f t="shared" si="455"/>
        <v>0</v>
      </c>
      <c r="CW265">
        <f t="shared" si="455"/>
        <v>0</v>
      </c>
      <c r="CX265">
        <f t="shared" si="455"/>
        <v>0</v>
      </c>
      <c r="CY265">
        <f t="shared" si="455"/>
        <v>0</v>
      </c>
      <c r="CZ265">
        <f t="shared" si="455"/>
        <v>0</v>
      </c>
      <c r="DA265">
        <f t="shared" si="455"/>
        <v>0</v>
      </c>
      <c r="DB265">
        <f t="shared" si="455"/>
        <v>0</v>
      </c>
      <c r="DC265">
        <f t="shared" si="455"/>
        <v>0</v>
      </c>
      <c r="DD265">
        <f t="shared" si="455"/>
        <v>0</v>
      </c>
      <c r="DE265">
        <f t="shared" si="455"/>
        <v>0</v>
      </c>
      <c r="DF265">
        <f t="shared" si="455"/>
        <v>0</v>
      </c>
      <c r="DG265">
        <f t="shared" si="455"/>
        <v>0</v>
      </c>
      <c r="DH265">
        <f t="shared" si="455"/>
        <v>0</v>
      </c>
    </row>
    <row r="266" spans="1:112">
      <c r="A266">
        <f t="shared" ref="A266:AF266" si="456">A117</f>
        <v>0</v>
      </c>
      <c r="B266">
        <f t="shared" si="456"/>
        <v>0</v>
      </c>
      <c r="C266">
        <f t="shared" si="456"/>
        <v>0</v>
      </c>
      <c r="D266">
        <f t="shared" si="456"/>
        <v>0</v>
      </c>
      <c r="E266">
        <f t="shared" si="456"/>
        <v>0</v>
      </c>
      <c r="F266">
        <f t="shared" si="456"/>
        <v>0</v>
      </c>
      <c r="G266">
        <f t="shared" si="456"/>
        <v>0</v>
      </c>
      <c r="H266">
        <f t="shared" si="456"/>
        <v>0</v>
      </c>
      <c r="I266">
        <f t="shared" si="456"/>
        <v>0</v>
      </c>
      <c r="J266">
        <f t="shared" si="456"/>
        <v>0</v>
      </c>
      <c r="K266">
        <f t="shared" si="456"/>
        <v>0</v>
      </c>
      <c r="L266">
        <f t="shared" si="456"/>
        <v>0</v>
      </c>
      <c r="M266">
        <f t="shared" si="456"/>
        <v>0</v>
      </c>
      <c r="N266">
        <f t="shared" si="456"/>
        <v>0</v>
      </c>
      <c r="O266">
        <f t="shared" si="456"/>
        <v>0</v>
      </c>
      <c r="P266">
        <f t="shared" si="456"/>
        <v>0</v>
      </c>
      <c r="Q266">
        <f t="shared" si="456"/>
        <v>0</v>
      </c>
      <c r="R266">
        <f t="shared" si="456"/>
        <v>0</v>
      </c>
      <c r="S266">
        <f t="shared" si="456"/>
        <v>0</v>
      </c>
      <c r="T266">
        <f t="shared" si="456"/>
        <v>0</v>
      </c>
      <c r="U266">
        <f t="shared" si="456"/>
        <v>0</v>
      </c>
      <c r="V266">
        <f t="shared" si="456"/>
        <v>0</v>
      </c>
      <c r="W266">
        <f t="shared" si="456"/>
        <v>0</v>
      </c>
      <c r="X266">
        <f t="shared" si="456"/>
        <v>0</v>
      </c>
      <c r="Y266">
        <f t="shared" si="456"/>
        <v>0</v>
      </c>
      <c r="Z266">
        <f t="shared" si="456"/>
        <v>0</v>
      </c>
      <c r="AA266">
        <f t="shared" si="456"/>
        <v>0</v>
      </c>
      <c r="AB266">
        <f t="shared" si="456"/>
        <v>0</v>
      </c>
      <c r="AC266">
        <f t="shared" si="456"/>
        <v>0</v>
      </c>
      <c r="AD266">
        <f t="shared" si="456"/>
        <v>0</v>
      </c>
      <c r="AE266">
        <f t="shared" si="456"/>
        <v>0</v>
      </c>
      <c r="AF266">
        <f t="shared" si="456"/>
        <v>0</v>
      </c>
      <c r="AG266">
        <f t="shared" ref="AG266:BL266" si="457">AG117</f>
        <v>0</v>
      </c>
      <c r="AH266">
        <f t="shared" si="457"/>
        <v>0</v>
      </c>
      <c r="AI266">
        <f t="shared" si="457"/>
        <v>0</v>
      </c>
      <c r="AJ266">
        <f t="shared" si="457"/>
        <v>0</v>
      </c>
      <c r="AK266">
        <f t="shared" si="457"/>
        <v>0</v>
      </c>
      <c r="AL266">
        <f t="shared" si="457"/>
        <v>0</v>
      </c>
      <c r="AM266">
        <f t="shared" si="457"/>
        <v>0</v>
      </c>
      <c r="AN266">
        <f t="shared" si="457"/>
        <v>0</v>
      </c>
      <c r="AO266">
        <f t="shared" si="457"/>
        <v>0</v>
      </c>
      <c r="AP266">
        <f t="shared" si="457"/>
        <v>0</v>
      </c>
      <c r="AQ266">
        <f t="shared" si="457"/>
        <v>0</v>
      </c>
      <c r="AR266">
        <f t="shared" si="457"/>
        <v>0</v>
      </c>
      <c r="AS266">
        <f t="shared" si="457"/>
        <v>0</v>
      </c>
      <c r="AT266">
        <f t="shared" si="457"/>
        <v>0</v>
      </c>
      <c r="AU266">
        <f t="shared" si="457"/>
        <v>0</v>
      </c>
      <c r="AV266">
        <f t="shared" si="457"/>
        <v>0</v>
      </c>
      <c r="AW266">
        <f t="shared" si="457"/>
        <v>0</v>
      </c>
      <c r="AX266">
        <f t="shared" si="457"/>
        <v>0</v>
      </c>
      <c r="AY266">
        <f t="shared" si="457"/>
        <v>0</v>
      </c>
      <c r="AZ266">
        <f t="shared" si="457"/>
        <v>0</v>
      </c>
      <c r="BA266">
        <f t="shared" si="457"/>
        <v>0</v>
      </c>
      <c r="BB266">
        <f t="shared" si="457"/>
        <v>0</v>
      </c>
      <c r="BC266">
        <f t="shared" si="457"/>
        <v>0</v>
      </c>
      <c r="BD266">
        <f t="shared" si="457"/>
        <v>0</v>
      </c>
      <c r="BE266">
        <f t="shared" si="457"/>
        <v>0</v>
      </c>
      <c r="BF266">
        <f t="shared" si="457"/>
        <v>0</v>
      </c>
      <c r="BG266">
        <f t="shared" si="457"/>
        <v>0</v>
      </c>
      <c r="BH266">
        <f t="shared" si="457"/>
        <v>0</v>
      </c>
      <c r="BI266">
        <f t="shared" si="457"/>
        <v>0</v>
      </c>
      <c r="BJ266">
        <f t="shared" si="457"/>
        <v>0</v>
      </c>
      <c r="BK266">
        <f t="shared" si="457"/>
        <v>0</v>
      </c>
      <c r="BL266">
        <f t="shared" si="457"/>
        <v>0</v>
      </c>
      <c r="BM266">
        <f t="shared" ref="BM266:CR266" si="458">BM117</f>
        <v>0</v>
      </c>
      <c r="BN266">
        <f t="shared" si="458"/>
        <v>0</v>
      </c>
      <c r="BO266">
        <f t="shared" si="458"/>
        <v>0</v>
      </c>
      <c r="BP266">
        <f t="shared" si="458"/>
        <v>0</v>
      </c>
      <c r="BQ266">
        <f t="shared" si="458"/>
        <v>0</v>
      </c>
      <c r="BR266">
        <f t="shared" si="458"/>
        <v>0</v>
      </c>
      <c r="BS266">
        <f t="shared" si="458"/>
        <v>0</v>
      </c>
      <c r="BT266">
        <f t="shared" si="458"/>
        <v>0</v>
      </c>
      <c r="BU266">
        <f t="shared" si="458"/>
        <v>0</v>
      </c>
      <c r="BV266">
        <f t="shared" si="458"/>
        <v>0</v>
      </c>
      <c r="BW266">
        <f t="shared" si="458"/>
        <v>0</v>
      </c>
      <c r="BX266">
        <f t="shared" si="458"/>
        <v>0</v>
      </c>
      <c r="BY266">
        <f t="shared" si="458"/>
        <v>0</v>
      </c>
      <c r="BZ266">
        <f t="shared" si="458"/>
        <v>0</v>
      </c>
      <c r="CA266">
        <f t="shared" si="458"/>
        <v>0</v>
      </c>
      <c r="CB266">
        <f t="shared" si="458"/>
        <v>0</v>
      </c>
      <c r="CC266">
        <f t="shared" si="458"/>
        <v>0</v>
      </c>
      <c r="CD266">
        <f t="shared" si="458"/>
        <v>0</v>
      </c>
      <c r="CE266">
        <f t="shared" si="458"/>
        <v>0</v>
      </c>
      <c r="CF266">
        <f t="shared" si="458"/>
        <v>0</v>
      </c>
      <c r="CG266">
        <f t="shared" si="458"/>
        <v>0</v>
      </c>
      <c r="CH266">
        <f t="shared" si="458"/>
        <v>0</v>
      </c>
      <c r="CI266">
        <f t="shared" si="458"/>
        <v>0</v>
      </c>
      <c r="CJ266">
        <f t="shared" si="458"/>
        <v>0</v>
      </c>
      <c r="CK266">
        <f t="shared" si="458"/>
        <v>0</v>
      </c>
      <c r="CL266">
        <f t="shared" si="458"/>
        <v>0</v>
      </c>
      <c r="CM266">
        <f t="shared" si="458"/>
        <v>0</v>
      </c>
      <c r="CN266">
        <f t="shared" si="458"/>
        <v>0</v>
      </c>
      <c r="CO266">
        <f t="shared" si="458"/>
        <v>0</v>
      </c>
      <c r="CP266">
        <f t="shared" si="458"/>
        <v>0</v>
      </c>
      <c r="CQ266">
        <f t="shared" si="458"/>
        <v>0</v>
      </c>
      <c r="CR266">
        <f t="shared" si="458"/>
        <v>0</v>
      </c>
      <c r="CS266">
        <f t="shared" ref="CS266:DH266" si="459">CS117</f>
        <v>0</v>
      </c>
      <c r="CT266">
        <f t="shared" si="459"/>
        <v>0</v>
      </c>
      <c r="CU266">
        <f t="shared" si="459"/>
        <v>0</v>
      </c>
      <c r="CV266">
        <f t="shared" si="459"/>
        <v>0</v>
      </c>
      <c r="CW266">
        <f t="shared" si="459"/>
        <v>0</v>
      </c>
      <c r="CX266">
        <f t="shared" si="459"/>
        <v>0</v>
      </c>
      <c r="CY266">
        <f t="shared" si="459"/>
        <v>0</v>
      </c>
      <c r="CZ266">
        <f t="shared" si="459"/>
        <v>0</v>
      </c>
      <c r="DA266">
        <f t="shared" si="459"/>
        <v>0</v>
      </c>
      <c r="DB266">
        <f t="shared" si="459"/>
        <v>0</v>
      </c>
      <c r="DC266">
        <f t="shared" si="459"/>
        <v>0</v>
      </c>
      <c r="DD266">
        <f t="shared" si="459"/>
        <v>0</v>
      </c>
      <c r="DE266">
        <f t="shared" si="459"/>
        <v>0</v>
      </c>
      <c r="DF266">
        <f t="shared" si="459"/>
        <v>0</v>
      </c>
      <c r="DG266">
        <f t="shared" si="459"/>
        <v>0</v>
      </c>
      <c r="DH266">
        <f t="shared" si="459"/>
        <v>0</v>
      </c>
    </row>
    <row r="267" spans="1:112">
      <c r="A267">
        <f t="shared" ref="A267:AF267" si="460">A118</f>
        <v>0</v>
      </c>
      <c r="B267">
        <f t="shared" si="460"/>
        <v>0</v>
      </c>
      <c r="C267">
        <f t="shared" si="460"/>
        <v>0</v>
      </c>
      <c r="D267">
        <f t="shared" si="460"/>
        <v>0</v>
      </c>
      <c r="E267">
        <f t="shared" si="460"/>
        <v>0</v>
      </c>
      <c r="F267">
        <f t="shared" si="460"/>
        <v>0</v>
      </c>
      <c r="G267">
        <f t="shared" si="460"/>
        <v>0</v>
      </c>
      <c r="H267">
        <f t="shared" si="460"/>
        <v>0</v>
      </c>
      <c r="I267">
        <f t="shared" si="460"/>
        <v>0</v>
      </c>
      <c r="J267">
        <f t="shared" si="460"/>
        <v>0</v>
      </c>
      <c r="K267">
        <f t="shared" si="460"/>
        <v>0</v>
      </c>
      <c r="L267">
        <f t="shared" si="460"/>
        <v>0</v>
      </c>
      <c r="M267">
        <f t="shared" si="460"/>
        <v>0</v>
      </c>
      <c r="N267">
        <f t="shared" si="460"/>
        <v>0</v>
      </c>
      <c r="O267">
        <f t="shared" si="460"/>
        <v>0</v>
      </c>
      <c r="P267">
        <f t="shared" si="460"/>
        <v>0</v>
      </c>
      <c r="Q267">
        <f t="shared" si="460"/>
        <v>0</v>
      </c>
      <c r="R267">
        <f t="shared" si="460"/>
        <v>0</v>
      </c>
      <c r="S267">
        <f t="shared" si="460"/>
        <v>0</v>
      </c>
      <c r="T267">
        <f t="shared" si="460"/>
        <v>0</v>
      </c>
      <c r="U267">
        <f t="shared" si="460"/>
        <v>0</v>
      </c>
      <c r="V267">
        <f t="shared" si="460"/>
        <v>0</v>
      </c>
      <c r="W267">
        <f t="shared" si="460"/>
        <v>0</v>
      </c>
      <c r="X267">
        <f t="shared" si="460"/>
        <v>0</v>
      </c>
      <c r="Y267">
        <f t="shared" si="460"/>
        <v>0</v>
      </c>
      <c r="Z267">
        <f t="shared" si="460"/>
        <v>0</v>
      </c>
      <c r="AA267">
        <f t="shared" si="460"/>
        <v>0</v>
      </c>
      <c r="AB267">
        <f t="shared" si="460"/>
        <v>0</v>
      </c>
      <c r="AC267">
        <f t="shared" si="460"/>
        <v>0</v>
      </c>
      <c r="AD267">
        <f t="shared" si="460"/>
        <v>0</v>
      </c>
      <c r="AE267">
        <f t="shared" si="460"/>
        <v>0</v>
      </c>
      <c r="AF267">
        <f t="shared" si="460"/>
        <v>0</v>
      </c>
      <c r="AG267">
        <f t="shared" ref="AG267:BL267" si="461">AG118</f>
        <v>0</v>
      </c>
      <c r="AH267">
        <f t="shared" si="461"/>
        <v>0</v>
      </c>
      <c r="AI267">
        <f t="shared" si="461"/>
        <v>0</v>
      </c>
      <c r="AJ267">
        <f t="shared" si="461"/>
        <v>0</v>
      </c>
      <c r="AK267">
        <f t="shared" si="461"/>
        <v>0</v>
      </c>
      <c r="AL267">
        <f t="shared" si="461"/>
        <v>0</v>
      </c>
      <c r="AM267">
        <f t="shared" si="461"/>
        <v>0</v>
      </c>
      <c r="AN267">
        <f t="shared" si="461"/>
        <v>0</v>
      </c>
      <c r="AO267">
        <f t="shared" si="461"/>
        <v>0</v>
      </c>
      <c r="AP267">
        <f t="shared" si="461"/>
        <v>0</v>
      </c>
      <c r="AQ267">
        <f t="shared" si="461"/>
        <v>0</v>
      </c>
      <c r="AR267">
        <f t="shared" si="461"/>
        <v>0</v>
      </c>
      <c r="AS267">
        <f t="shared" si="461"/>
        <v>0</v>
      </c>
      <c r="AT267">
        <f t="shared" si="461"/>
        <v>0</v>
      </c>
      <c r="AU267">
        <f t="shared" si="461"/>
        <v>0</v>
      </c>
      <c r="AV267">
        <f t="shared" si="461"/>
        <v>0</v>
      </c>
      <c r="AW267">
        <f t="shared" si="461"/>
        <v>0</v>
      </c>
      <c r="AX267">
        <f t="shared" si="461"/>
        <v>0</v>
      </c>
      <c r="AY267">
        <f t="shared" si="461"/>
        <v>0</v>
      </c>
      <c r="AZ267">
        <f t="shared" si="461"/>
        <v>0</v>
      </c>
      <c r="BA267">
        <f t="shared" si="461"/>
        <v>0</v>
      </c>
      <c r="BB267">
        <f t="shared" si="461"/>
        <v>0</v>
      </c>
      <c r="BC267">
        <f t="shared" si="461"/>
        <v>0</v>
      </c>
      <c r="BD267">
        <f t="shared" si="461"/>
        <v>0</v>
      </c>
      <c r="BE267">
        <f t="shared" si="461"/>
        <v>0</v>
      </c>
      <c r="BF267">
        <f t="shared" si="461"/>
        <v>0</v>
      </c>
      <c r="BG267">
        <f t="shared" si="461"/>
        <v>0</v>
      </c>
      <c r="BH267">
        <f t="shared" si="461"/>
        <v>0</v>
      </c>
      <c r="BI267">
        <f t="shared" si="461"/>
        <v>0</v>
      </c>
      <c r="BJ267">
        <f t="shared" si="461"/>
        <v>0</v>
      </c>
      <c r="BK267">
        <f t="shared" si="461"/>
        <v>0</v>
      </c>
      <c r="BL267">
        <f t="shared" si="461"/>
        <v>0</v>
      </c>
      <c r="BM267">
        <f t="shared" ref="BM267:CR267" si="462">BM118</f>
        <v>0</v>
      </c>
      <c r="BN267">
        <f t="shared" si="462"/>
        <v>0</v>
      </c>
      <c r="BO267">
        <f t="shared" si="462"/>
        <v>0</v>
      </c>
      <c r="BP267">
        <f t="shared" si="462"/>
        <v>0</v>
      </c>
      <c r="BQ267">
        <f t="shared" si="462"/>
        <v>0</v>
      </c>
      <c r="BR267">
        <f t="shared" si="462"/>
        <v>0</v>
      </c>
      <c r="BS267">
        <f t="shared" si="462"/>
        <v>0</v>
      </c>
      <c r="BT267">
        <f t="shared" si="462"/>
        <v>0</v>
      </c>
      <c r="BU267">
        <f t="shared" si="462"/>
        <v>0</v>
      </c>
      <c r="BV267">
        <f t="shared" si="462"/>
        <v>0</v>
      </c>
      <c r="BW267">
        <f t="shared" si="462"/>
        <v>0</v>
      </c>
      <c r="BX267">
        <f t="shared" si="462"/>
        <v>0</v>
      </c>
      <c r="BY267">
        <f t="shared" si="462"/>
        <v>0</v>
      </c>
      <c r="BZ267">
        <f t="shared" si="462"/>
        <v>0</v>
      </c>
      <c r="CA267">
        <f t="shared" si="462"/>
        <v>0</v>
      </c>
      <c r="CB267">
        <f t="shared" si="462"/>
        <v>0</v>
      </c>
      <c r="CC267">
        <f t="shared" si="462"/>
        <v>0</v>
      </c>
      <c r="CD267">
        <f t="shared" si="462"/>
        <v>0</v>
      </c>
      <c r="CE267">
        <f t="shared" si="462"/>
        <v>0</v>
      </c>
      <c r="CF267">
        <f t="shared" si="462"/>
        <v>0</v>
      </c>
      <c r="CG267">
        <f t="shared" si="462"/>
        <v>0</v>
      </c>
      <c r="CH267">
        <f t="shared" si="462"/>
        <v>0</v>
      </c>
      <c r="CI267">
        <f t="shared" si="462"/>
        <v>0</v>
      </c>
      <c r="CJ267">
        <f t="shared" si="462"/>
        <v>0</v>
      </c>
      <c r="CK267">
        <f t="shared" si="462"/>
        <v>0</v>
      </c>
      <c r="CL267">
        <f t="shared" si="462"/>
        <v>0</v>
      </c>
      <c r="CM267">
        <f t="shared" si="462"/>
        <v>0</v>
      </c>
      <c r="CN267">
        <f t="shared" si="462"/>
        <v>0</v>
      </c>
      <c r="CO267">
        <f t="shared" si="462"/>
        <v>0</v>
      </c>
      <c r="CP267">
        <f t="shared" si="462"/>
        <v>0</v>
      </c>
      <c r="CQ267">
        <f t="shared" si="462"/>
        <v>0</v>
      </c>
      <c r="CR267">
        <f t="shared" si="462"/>
        <v>0</v>
      </c>
      <c r="CS267">
        <f t="shared" ref="CS267:DH267" si="463">CS118</f>
        <v>0</v>
      </c>
      <c r="CT267">
        <f t="shared" si="463"/>
        <v>0</v>
      </c>
      <c r="CU267">
        <f t="shared" si="463"/>
        <v>0</v>
      </c>
      <c r="CV267">
        <f t="shared" si="463"/>
        <v>0</v>
      </c>
      <c r="CW267">
        <f t="shared" si="463"/>
        <v>0</v>
      </c>
      <c r="CX267">
        <f t="shared" si="463"/>
        <v>0</v>
      </c>
      <c r="CY267">
        <f t="shared" si="463"/>
        <v>0</v>
      </c>
      <c r="CZ267">
        <f t="shared" si="463"/>
        <v>0</v>
      </c>
      <c r="DA267">
        <f t="shared" si="463"/>
        <v>0</v>
      </c>
      <c r="DB267">
        <f t="shared" si="463"/>
        <v>0</v>
      </c>
      <c r="DC267">
        <f t="shared" si="463"/>
        <v>0</v>
      </c>
      <c r="DD267">
        <f t="shared" si="463"/>
        <v>0</v>
      </c>
      <c r="DE267">
        <f t="shared" si="463"/>
        <v>0</v>
      </c>
      <c r="DF267">
        <f t="shared" si="463"/>
        <v>0</v>
      </c>
      <c r="DG267">
        <f t="shared" si="463"/>
        <v>0</v>
      </c>
      <c r="DH267">
        <f t="shared" si="463"/>
        <v>0</v>
      </c>
    </row>
    <row r="268" spans="1:112">
      <c r="A268">
        <f t="shared" ref="A268:AF268" si="464">A119</f>
        <v>0</v>
      </c>
      <c r="B268">
        <f t="shared" si="464"/>
        <v>0</v>
      </c>
      <c r="C268">
        <f t="shared" si="464"/>
        <v>0</v>
      </c>
      <c r="D268">
        <f t="shared" si="464"/>
        <v>0</v>
      </c>
      <c r="E268">
        <f t="shared" si="464"/>
        <v>0</v>
      </c>
      <c r="F268">
        <f t="shared" si="464"/>
        <v>0</v>
      </c>
      <c r="G268">
        <f t="shared" si="464"/>
        <v>0</v>
      </c>
      <c r="H268">
        <f t="shared" si="464"/>
        <v>0</v>
      </c>
      <c r="I268">
        <f t="shared" si="464"/>
        <v>0</v>
      </c>
      <c r="J268">
        <f t="shared" si="464"/>
        <v>0</v>
      </c>
      <c r="K268">
        <f t="shared" si="464"/>
        <v>0</v>
      </c>
      <c r="L268">
        <f t="shared" si="464"/>
        <v>0</v>
      </c>
      <c r="M268">
        <f t="shared" si="464"/>
        <v>0</v>
      </c>
      <c r="N268">
        <f t="shared" si="464"/>
        <v>0</v>
      </c>
      <c r="O268">
        <f t="shared" si="464"/>
        <v>0</v>
      </c>
      <c r="P268">
        <f t="shared" si="464"/>
        <v>0</v>
      </c>
      <c r="Q268">
        <f t="shared" si="464"/>
        <v>0</v>
      </c>
      <c r="R268">
        <f t="shared" si="464"/>
        <v>0</v>
      </c>
      <c r="S268">
        <f t="shared" si="464"/>
        <v>0</v>
      </c>
      <c r="T268">
        <f t="shared" si="464"/>
        <v>0</v>
      </c>
      <c r="U268">
        <f t="shared" si="464"/>
        <v>0</v>
      </c>
      <c r="V268">
        <f t="shared" si="464"/>
        <v>0</v>
      </c>
      <c r="W268">
        <f t="shared" si="464"/>
        <v>0</v>
      </c>
      <c r="X268">
        <f t="shared" si="464"/>
        <v>0</v>
      </c>
      <c r="Y268">
        <f t="shared" si="464"/>
        <v>0</v>
      </c>
      <c r="Z268">
        <f t="shared" si="464"/>
        <v>0</v>
      </c>
      <c r="AA268">
        <f t="shared" si="464"/>
        <v>0</v>
      </c>
      <c r="AB268">
        <f t="shared" si="464"/>
        <v>0</v>
      </c>
      <c r="AC268">
        <f t="shared" si="464"/>
        <v>0</v>
      </c>
      <c r="AD268">
        <f t="shared" si="464"/>
        <v>0</v>
      </c>
      <c r="AE268">
        <f t="shared" si="464"/>
        <v>0</v>
      </c>
      <c r="AF268">
        <f t="shared" si="464"/>
        <v>0</v>
      </c>
      <c r="AG268">
        <f t="shared" ref="AG268:BL268" si="465">AG119</f>
        <v>0</v>
      </c>
      <c r="AH268">
        <f t="shared" si="465"/>
        <v>0</v>
      </c>
      <c r="AI268">
        <f t="shared" si="465"/>
        <v>0</v>
      </c>
      <c r="AJ268">
        <f t="shared" si="465"/>
        <v>0</v>
      </c>
      <c r="AK268">
        <f t="shared" si="465"/>
        <v>0</v>
      </c>
      <c r="AL268">
        <f t="shared" si="465"/>
        <v>0</v>
      </c>
      <c r="AM268">
        <f t="shared" si="465"/>
        <v>0</v>
      </c>
      <c r="AN268">
        <f t="shared" si="465"/>
        <v>0</v>
      </c>
      <c r="AO268">
        <f t="shared" si="465"/>
        <v>0</v>
      </c>
      <c r="AP268">
        <f t="shared" si="465"/>
        <v>0</v>
      </c>
      <c r="AQ268">
        <f t="shared" si="465"/>
        <v>0</v>
      </c>
      <c r="AR268">
        <f t="shared" si="465"/>
        <v>0</v>
      </c>
      <c r="AS268">
        <f t="shared" si="465"/>
        <v>0</v>
      </c>
      <c r="AT268">
        <f t="shared" si="465"/>
        <v>0</v>
      </c>
      <c r="AU268">
        <f t="shared" si="465"/>
        <v>0</v>
      </c>
      <c r="AV268">
        <f t="shared" si="465"/>
        <v>0</v>
      </c>
      <c r="AW268">
        <f t="shared" si="465"/>
        <v>0</v>
      </c>
      <c r="AX268">
        <f t="shared" si="465"/>
        <v>0</v>
      </c>
      <c r="AY268">
        <f t="shared" si="465"/>
        <v>0</v>
      </c>
      <c r="AZ268">
        <f t="shared" si="465"/>
        <v>0</v>
      </c>
      <c r="BA268">
        <f t="shared" si="465"/>
        <v>0</v>
      </c>
      <c r="BB268">
        <f t="shared" si="465"/>
        <v>0</v>
      </c>
      <c r="BC268">
        <f t="shared" si="465"/>
        <v>0</v>
      </c>
      <c r="BD268">
        <f t="shared" si="465"/>
        <v>0</v>
      </c>
      <c r="BE268">
        <f t="shared" si="465"/>
        <v>0</v>
      </c>
      <c r="BF268">
        <f t="shared" si="465"/>
        <v>0</v>
      </c>
      <c r="BG268">
        <f t="shared" si="465"/>
        <v>0</v>
      </c>
      <c r="BH268">
        <f t="shared" si="465"/>
        <v>0</v>
      </c>
      <c r="BI268">
        <f t="shared" si="465"/>
        <v>0</v>
      </c>
      <c r="BJ268">
        <f t="shared" si="465"/>
        <v>0</v>
      </c>
      <c r="BK268">
        <f t="shared" si="465"/>
        <v>0</v>
      </c>
      <c r="BL268">
        <f t="shared" si="465"/>
        <v>0</v>
      </c>
      <c r="BM268">
        <f t="shared" ref="BM268:CR268" si="466">BM119</f>
        <v>0</v>
      </c>
      <c r="BN268">
        <f t="shared" si="466"/>
        <v>0</v>
      </c>
      <c r="BO268">
        <f t="shared" si="466"/>
        <v>0</v>
      </c>
      <c r="BP268">
        <f t="shared" si="466"/>
        <v>0</v>
      </c>
      <c r="BQ268">
        <f t="shared" si="466"/>
        <v>0</v>
      </c>
      <c r="BR268">
        <f t="shared" si="466"/>
        <v>0</v>
      </c>
      <c r="BS268">
        <f t="shared" si="466"/>
        <v>0</v>
      </c>
      <c r="BT268">
        <f t="shared" si="466"/>
        <v>0</v>
      </c>
      <c r="BU268">
        <f t="shared" si="466"/>
        <v>0</v>
      </c>
      <c r="BV268">
        <f t="shared" si="466"/>
        <v>0</v>
      </c>
      <c r="BW268">
        <f t="shared" si="466"/>
        <v>0</v>
      </c>
      <c r="BX268">
        <f t="shared" si="466"/>
        <v>0</v>
      </c>
      <c r="BY268">
        <f t="shared" si="466"/>
        <v>0</v>
      </c>
      <c r="BZ268">
        <f t="shared" si="466"/>
        <v>0</v>
      </c>
      <c r="CA268">
        <f t="shared" si="466"/>
        <v>0</v>
      </c>
      <c r="CB268">
        <f t="shared" si="466"/>
        <v>0</v>
      </c>
      <c r="CC268">
        <f t="shared" si="466"/>
        <v>0</v>
      </c>
      <c r="CD268">
        <f t="shared" si="466"/>
        <v>0</v>
      </c>
      <c r="CE268">
        <f t="shared" si="466"/>
        <v>0</v>
      </c>
      <c r="CF268">
        <f t="shared" si="466"/>
        <v>0</v>
      </c>
      <c r="CG268">
        <f t="shared" si="466"/>
        <v>0</v>
      </c>
      <c r="CH268">
        <f t="shared" si="466"/>
        <v>0</v>
      </c>
      <c r="CI268">
        <f t="shared" si="466"/>
        <v>0</v>
      </c>
      <c r="CJ268">
        <f t="shared" si="466"/>
        <v>0</v>
      </c>
      <c r="CK268">
        <f t="shared" si="466"/>
        <v>0</v>
      </c>
      <c r="CL268">
        <f t="shared" si="466"/>
        <v>0</v>
      </c>
      <c r="CM268">
        <f t="shared" si="466"/>
        <v>0</v>
      </c>
      <c r="CN268">
        <f t="shared" si="466"/>
        <v>0</v>
      </c>
      <c r="CO268">
        <f t="shared" si="466"/>
        <v>0</v>
      </c>
      <c r="CP268">
        <f t="shared" si="466"/>
        <v>0</v>
      </c>
      <c r="CQ268">
        <f t="shared" si="466"/>
        <v>0</v>
      </c>
      <c r="CR268">
        <f t="shared" si="466"/>
        <v>0</v>
      </c>
      <c r="CS268">
        <f t="shared" ref="CS268:DH268" si="467">CS119</f>
        <v>0</v>
      </c>
      <c r="CT268">
        <f t="shared" si="467"/>
        <v>0</v>
      </c>
      <c r="CU268">
        <f t="shared" si="467"/>
        <v>0</v>
      </c>
      <c r="CV268">
        <f t="shared" si="467"/>
        <v>0</v>
      </c>
      <c r="CW268">
        <f t="shared" si="467"/>
        <v>0</v>
      </c>
      <c r="CX268">
        <f t="shared" si="467"/>
        <v>0</v>
      </c>
      <c r="CY268">
        <f t="shared" si="467"/>
        <v>0</v>
      </c>
      <c r="CZ268">
        <f t="shared" si="467"/>
        <v>0</v>
      </c>
      <c r="DA268">
        <f t="shared" si="467"/>
        <v>0</v>
      </c>
      <c r="DB268">
        <f t="shared" si="467"/>
        <v>0</v>
      </c>
      <c r="DC268">
        <f t="shared" si="467"/>
        <v>0</v>
      </c>
      <c r="DD268">
        <f t="shared" si="467"/>
        <v>0</v>
      </c>
      <c r="DE268">
        <f t="shared" si="467"/>
        <v>0</v>
      </c>
      <c r="DF268">
        <f t="shared" si="467"/>
        <v>0</v>
      </c>
      <c r="DG268">
        <f t="shared" si="467"/>
        <v>0</v>
      </c>
      <c r="DH268">
        <f t="shared" si="467"/>
        <v>0</v>
      </c>
    </row>
    <row r="269" spans="1:112">
      <c r="A269">
        <f t="shared" ref="A269:AF269" si="468">A120</f>
        <v>0</v>
      </c>
      <c r="B269">
        <f t="shared" si="468"/>
        <v>0</v>
      </c>
      <c r="C269">
        <f t="shared" si="468"/>
        <v>0</v>
      </c>
      <c r="D269">
        <f t="shared" si="468"/>
        <v>0</v>
      </c>
      <c r="E269">
        <f t="shared" si="468"/>
        <v>0</v>
      </c>
      <c r="F269">
        <f t="shared" si="468"/>
        <v>0</v>
      </c>
      <c r="G269">
        <f t="shared" si="468"/>
        <v>0</v>
      </c>
      <c r="H269">
        <f t="shared" si="468"/>
        <v>0</v>
      </c>
      <c r="I269">
        <f t="shared" si="468"/>
        <v>0</v>
      </c>
      <c r="J269">
        <f t="shared" si="468"/>
        <v>0</v>
      </c>
      <c r="K269">
        <f t="shared" si="468"/>
        <v>0</v>
      </c>
      <c r="L269">
        <f t="shared" si="468"/>
        <v>0</v>
      </c>
      <c r="M269">
        <f t="shared" si="468"/>
        <v>0</v>
      </c>
      <c r="N269">
        <f t="shared" si="468"/>
        <v>0</v>
      </c>
      <c r="O269">
        <f t="shared" si="468"/>
        <v>0</v>
      </c>
      <c r="P269">
        <f t="shared" si="468"/>
        <v>0</v>
      </c>
      <c r="Q269">
        <f t="shared" si="468"/>
        <v>0</v>
      </c>
      <c r="R269">
        <f t="shared" si="468"/>
        <v>0</v>
      </c>
      <c r="S269">
        <f t="shared" si="468"/>
        <v>0</v>
      </c>
      <c r="T269">
        <f t="shared" si="468"/>
        <v>0</v>
      </c>
      <c r="U269">
        <f t="shared" si="468"/>
        <v>0</v>
      </c>
      <c r="V269">
        <f t="shared" si="468"/>
        <v>0</v>
      </c>
      <c r="W269">
        <f t="shared" si="468"/>
        <v>0</v>
      </c>
      <c r="X269">
        <f t="shared" si="468"/>
        <v>0</v>
      </c>
      <c r="Y269">
        <f t="shared" si="468"/>
        <v>0</v>
      </c>
      <c r="Z269">
        <f t="shared" si="468"/>
        <v>0</v>
      </c>
      <c r="AA269">
        <f t="shared" si="468"/>
        <v>0</v>
      </c>
      <c r="AB269">
        <f t="shared" si="468"/>
        <v>0</v>
      </c>
      <c r="AC269">
        <f t="shared" si="468"/>
        <v>0</v>
      </c>
      <c r="AD269">
        <f t="shared" si="468"/>
        <v>0</v>
      </c>
      <c r="AE269">
        <f t="shared" si="468"/>
        <v>0</v>
      </c>
      <c r="AF269">
        <f t="shared" si="468"/>
        <v>0</v>
      </c>
      <c r="AG269">
        <f t="shared" ref="AG269:BL269" si="469">AG120</f>
        <v>0</v>
      </c>
      <c r="AH269">
        <f t="shared" si="469"/>
        <v>0</v>
      </c>
      <c r="AI269">
        <f t="shared" si="469"/>
        <v>0</v>
      </c>
      <c r="AJ269">
        <f t="shared" si="469"/>
        <v>0</v>
      </c>
      <c r="AK269">
        <f t="shared" si="469"/>
        <v>0</v>
      </c>
      <c r="AL269">
        <f t="shared" si="469"/>
        <v>0</v>
      </c>
      <c r="AM269">
        <f t="shared" si="469"/>
        <v>0</v>
      </c>
      <c r="AN269">
        <f t="shared" si="469"/>
        <v>0</v>
      </c>
      <c r="AO269">
        <f t="shared" si="469"/>
        <v>0</v>
      </c>
      <c r="AP269">
        <f t="shared" si="469"/>
        <v>0</v>
      </c>
      <c r="AQ269">
        <f t="shared" si="469"/>
        <v>0</v>
      </c>
      <c r="AR269">
        <f t="shared" si="469"/>
        <v>0</v>
      </c>
      <c r="AS269">
        <f t="shared" si="469"/>
        <v>0</v>
      </c>
      <c r="AT269">
        <f t="shared" si="469"/>
        <v>0</v>
      </c>
      <c r="AU269">
        <f t="shared" si="469"/>
        <v>0</v>
      </c>
      <c r="AV269">
        <f t="shared" si="469"/>
        <v>0</v>
      </c>
      <c r="AW269">
        <f t="shared" si="469"/>
        <v>0</v>
      </c>
      <c r="AX269">
        <f t="shared" si="469"/>
        <v>0</v>
      </c>
      <c r="AY269">
        <f t="shared" si="469"/>
        <v>0</v>
      </c>
      <c r="AZ269">
        <f t="shared" si="469"/>
        <v>0</v>
      </c>
      <c r="BA269">
        <f t="shared" si="469"/>
        <v>0</v>
      </c>
      <c r="BB269">
        <f t="shared" si="469"/>
        <v>0</v>
      </c>
      <c r="BC269">
        <f t="shared" si="469"/>
        <v>0</v>
      </c>
      <c r="BD269">
        <f t="shared" si="469"/>
        <v>0</v>
      </c>
      <c r="BE269">
        <f t="shared" si="469"/>
        <v>0</v>
      </c>
      <c r="BF269">
        <f t="shared" si="469"/>
        <v>0</v>
      </c>
      <c r="BG269">
        <f t="shared" si="469"/>
        <v>0</v>
      </c>
      <c r="BH269">
        <f t="shared" si="469"/>
        <v>0</v>
      </c>
      <c r="BI269">
        <f t="shared" si="469"/>
        <v>0</v>
      </c>
      <c r="BJ269">
        <f t="shared" si="469"/>
        <v>0</v>
      </c>
      <c r="BK269">
        <f t="shared" si="469"/>
        <v>0</v>
      </c>
      <c r="BL269">
        <f t="shared" si="469"/>
        <v>0</v>
      </c>
      <c r="BM269">
        <f t="shared" ref="BM269:CR269" si="470">BM120</f>
        <v>0</v>
      </c>
      <c r="BN269">
        <f t="shared" si="470"/>
        <v>0</v>
      </c>
      <c r="BO269">
        <f t="shared" si="470"/>
        <v>0</v>
      </c>
      <c r="BP269">
        <f t="shared" si="470"/>
        <v>0</v>
      </c>
      <c r="BQ269">
        <f t="shared" si="470"/>
        <v>0</v>
      </c>
      <c r="BR269">
        <f t="shared" si="470"/>
        <v>0</v>
      </c>
      <c r="BS269">
        <f t="shared" si="470"/>
        <v>0</v>
      </c>
      <c r="BT269">
        <f t="shared" si="470"/>
        <v>0</v>
      </c>
      <c r="BU269">
        <f t="shared" si="470"/>
        <v>0</v>
      </c>
      <c r="BV269">
        <f t="shared" si="470"/>
        <v>0</v>
      </c>
      <c r="BW269">
        <f t="shared" si="470"/>
        <v>0</v>
      </c>
      <c r="BX269">
        <f t="shared" si="470"/>
        <v>0</v>
      </c>
      <c r="BY269">
        <f t="shared" si="470"/>
        <v>0</v>
      </c>
      <c r="BZ269">
        <f t="shared" si="470"/>
        <v>0</v>
      </c>
      <c r="CA269">
        <f t="shared" si="470"/>
        <v>0</v>
      </c>
      <c r="CB269">
        <f t="shared" si="470"/>
        <v>0</v>
      </c>
      <c r="CC269">
        <f t="shared" si="470"/>
        <v>0</v>
      </c>
      <c r="CD269">
        <f t="shared" si="470"/>
        <v>0</v>
      </c>
      <c r="CE269">
        <f t="shared" si="470"/>
        <v>0</v>
      </c>
      <c r="CF269">
        <f t="shared" si="470"/>
        <v>0</v>
      </c>
      <c r="CG269">
        <f t="shared" si="470"/>
        <v>0</v>
      </c>
      <c r="CH269">
        <f t="shared" si="470"/>
        <v>0</v>
      </c>
      <c r="CI269">
        <f t="shared" si="470"/>
        <v>0</v>
      </c>
      <c r="CJ269">
        <f t="shared" si="470"/>
        <v>0</v>
      </c>
      <c r="CK269">
        <f t="shared" si="470"/>
        <v>0</v>
      </c>
      <c r="CL269">
        <f t="shared" si="470"/>
        <v>0</v>
      </c>
      <c r="CM269">
        <f t="shared" si="470"/>
        <v>0</v>
      </c>
      <c r="CN269">
        <f t="shared" si="470"/>
        <v>0</v>
      </c>
      <c r="CO269">
        <f t="shared" si="470"/>
        <v>0</v>
      </c>
      <c r="CP269">
        <f t="shared" si="470"/>
        <v>0</v>
      </c>
      <c r="CQ269">
        <f t="shared" si="470"/>
        <v>0</v>
      </c>
      <c r="CR269">
        <f t="shared" si="470"/>
        <v>0</v>
      </c>
      <c r="CS269">
        <f t="shared" ref="CS269:DH269" si="471">CS120</f>
        <v>0</v>
      </c>
      <c r="CT269">
        <f t="shared" si="471"/>
        <v>0</v>
      </c>
      <c r="CU269">
        <f t="shared" si="471"/>
        <v>0</v>
      </c>
      <c r="CV269">
        <f t="shared" si="471"/>
        <v>0</v>
      </c>
      <c r="CW269">
        <f t="shared" si="471"/>
        <v>0</v>
      </c>
      <c r="CX269">
        <f t="shared" si="471"/>
        <v>0</v>
      </c>
      <c r="CY269">
        <f t="shared" si="471"/>
        <v>0</v>
      </c>
      <c r="CZ269">
        <f t="shared" si="471"/>
        <v>0</v>
      </c>
      <c r="DA269">
        <f t="shared" si="471"/>
        <v>0</v>
      </c>
      <c r="DB269">
        <f t="shared" si="471"/>
        <v>0</v>
      </c>
      <c r="DC269">
        <f t="shared" si="471"/>
        <v>0</v>
      </c>
      <c r="DD269">
        <f t="shared" si="471"/>
        <v>0</v>
      </c>
      <c r="DE269">
        <f t="shared" si="471"/>
        <v>0</v>
      </c>
      <c r="DF269">
        <f t="shared" si="471"/>
        <v>0</v>
      </c>
      <c r="DG269">
        <f t="shared" si="471"/>
        <v>0</v>
      </c>
      <c r="DH269">
        <f t="shared" si="471"/>
        <v>0</v>
      </c>
    </row>
    <row r="270" spans="1:112">
      <c r="A270">
        <f t="shared" ref="A270:AF270" si="472">A121</f>
        <v>0</v>
      </c>
      <c r="B270">
        <f t="shared" si="472"/>
        <v>0</v>
      </c>
      <c r="C270">
        <f t="shared" si="472"/>
        <v>0</v>
      </c>
      <c r="D270">
        <f t="shared" si="472"/>
        <v>0</v>
      </c>
      <c r="E270">
        <f t="shared" si="472"/>
        <v>0</v>
      </c>
      <c r="F270">
        <f t="shared" si="472"/>
        <v>0</v>
      </c>
      <c r="G270">
        <f t="shared" si="472"/>
        <v>0</v>
      </c>
      <c r="H270">
        <f t="shared" si="472"/>
        <v>0</v>
      </c>
      <c r="I270">
        <f t="shared" si="472"/>
        <v>0</v>
      </c>
      <c r="J270">
        <f t="shared" si="472"/>
        <v>0</v>
      </c>
      <c r="K270">
        <f t="shared" si="472"/>
        <v>0</v>
      </c>
      <c r="L270">
        <f t="shared" si="472"/>
        <v>0</v>
      </c>
      <c r="M270">
        <f t="shared" si="472"/>
        <v>0</v>
      </c>
      <c r="N270">
        <f t="shared" si="472"/>
        <v>0</v>
      </c>
      <c r="O270">
        <f t="shared" si="472"/>
        <v>0</v>
      </c>
      <c r="P270">
        <f t="shared" si="472"/>
        <v>0</v>
      </c>
      <c r="Q270">
        <f t="shared" si="472"/>
        <v>0</v>
      </c>
      <c r="R270">
        <f t="shared" si="472"/>
        <v>0</v>
      </c>
      <c r="S270">
        <f t="shared" si="472"/>
        <v>0</v>
      </c>
      <c r="T270">
        <f t="shared" si="472"/>
        <v>0</v>
      </c>
      <c r="U270">
        <f t="shared" si="472"/>
        <v>0</v>
      </c>
      <c r="V270">
        <f t="shared" si="472"/>
        <v>0</v>
      </c>
      <c r="W270">
        <f t="shared" si="472"/>
        <v>0</v>
      </c>
      <c r="X270">
        <f t="shared" si="472"/>
        <v>0</v>
      </c>
      <c r="Y270">
        <f t="shared" si="472"/>
        <v>0</v>
      </c>
      <c r="Z270">
        <f t="shared" si="472"/>
        <v>0</v>
      </c>
      <c r="AA270">
        <f t="shared" si="472"/>
        <v>0</v>
      </c>
      <c r="AB270">
        <f t="shared" si="472"/>
        <v>0</v>
      </c>
      <c r="AC270">
        <f t="shared" si="472"/>
        <v>0</v>
      </c>
      <c r="AD270">
        <f t="shared" si="472"/>
        <v>0</v>
      </c>
      <c r="AE270">
        <f t="shared" si="472"/>
        <v>0</v>
      </c>
      <c r="AF270">
        <f t="shared" si="472"/>
        <v>0</v>
      </c>
      <c r="AG270">
        <f t="shared" ref="AG270:BL270" si="473">AG121</f>
        <v>0</v>
      </c>
      <c r="AH270">
        <f t="shared" si="473"/>
        <v>0</v>
      </c>
      <c r="AI270">
        <f t="shared" si="473"/>
        <v>0</v>
      </c>
      <c r="AJ270">
        <f t="shared" si="473"/>
        <v>0</v>
      </c>
      <c r="AK270">
        <f t="shared" si="473"/>
        <v>0</v>
      </c>
      <c r="AL270">
        <f t="shared" si="473"/>
        <v>0</v>
      </c>
      <c r="AM270">
        <f t="shared" si="473"/>
        <v>0</v>
      </c>
      <c r="AN270">
        <f t="shared" si="473"/>
        <v>0</v>
      </c>
      <c r="AO270">
        <f t="shared" si="473"/>
        <v>0</v>
      </c>
      <c r="AP270">
        <f t="shared" si="473"/>
        <v>0</v>
      </c>
      <c r="AQ270">
        <f t="shared" si="473"/>
        <v>0</v>
      </c>
      <c r="AR270">
        <f t="shared" si="473"/>
        <v>0</v>
      </c>
      <c r="AS270">
        <f t="shared" si="473"/>
        <v>0</v>
      </c>
      <c r="AT270">
        <f t="shared" si="473"/>
        <v>0</v>
      </c>
      <c r="AU270">
        <f t="shared" si="473"/>
        <v>0</v>
      </c>
      <c r="AV270">
        <f t="shared" si="473"/>
        <v>0</v>
      </c>
      <c r="AW270">
        <f t="shared" si="473"/>
        <v>0</v>
      </c>
      <c r="AX270">
        <f t="shared" si="473"/>
        <v>0</v>
      </c>
      <c r="AY270">
        <f t="shared" si="473"/>
        <v>0</v>
      </c>
      <c r="AZ270">
        <f t="shared" si="473"/>
        <v>0</v>
      </c>
      <c r="BA270">
        <f t="shared" si="473"/>
        <v>0</v>
      </c>
      <c r="BB270">
        <f t="shared" si="473"/>
        <v>0</v>
      </c>
      <c r="BC270">
        <f t="shared" si="473"/>
        <v>0</v>
      </c>
      <c r="BD270">
        <f t="shared" si="473"/>
        <v>0</v>
      </c>
      <c r="BE270">
        <f t="shared" si="473"/>
        <v>0</v>
      </c>
      <c r="BF270">
        <f t="shared" si="473"/>
        <v>0</v>
      </c>
      <c r="BG270">
        <f t="shared" si="473"/>
        <v>0</v>
      </c>
      <c r="BH270">
        <f t="shared" si="473"/>
        <v>0</v>
      </c>
      <c r="BI270">
        <f t="shared" si="473"/>
        <v>0</v>
      </c>
      <c r="BJ270">
        <f t="shared" si="473"/>
        <v>0</v>
      </c>
      <c r="BK270">
        <f t="shared" si="473"/>
        <v>0</v>
      </c>
      <c r="BL270">
        <f t="shared" si="473"/>
        <v>0</v>
      </c>
      <c r="BM270">
        <f t="shared" ref="BM270:CR270" si="474">BM121</f>
        <v>0</v>
      </c>
      <c r="BN270">
        <f t="shared" si="474"/>
        <v>0</v>
      </c>
      <c r="BO270">
        <f t="shared" si="474"/>
        <v>0</v>
      </c>
      <c r="BP270">
        <f t="shared" si="474"/>
        <v>0</v>
      </c>
      <c r="BQ270">
        <f t="shared" si="474"/>
        <v>0</v>
      </c>
      <c r="BR270">
        <f t="shared" si="474"/>
        <v>0</v>
      </c>
      <c r="BS270">
        <f t="shared" si="474"/>
        <v>0</v>
      </c>
      <c r="BT270">
        <f t="shared" si="474"/>
        <v>0</v>
      </c>
      <c r="BU270">
        <f t="shared" si="474"/>
        <v>0</v>
      </c>
      <c r="BV270">
        <f t="shared" si="474"/>
        <v>0</v>
      </c>
      <c r="BW270">
        <f t="shared" si="474"/>
        <v>0</v>
      </c>
      <c r="BX270">
        <f t="shared" si="474"/>
        <v>0</v>
      </c>
      <c r="BY270">
        <f t="shared" si="474"/>
        <v>0</v>
      </c>
      <c r="BZ270">
        <f t="shared" si="474"/>
        <v>0</v>
      </c>
      <c r="CA270">
        <f t="shared" si="474"/>
        <v>0</v>
      </c>
      <c r="CB270">
        <f t="shared" si="474"/>
        <v>0</v>
      </c>
      <c r="CC270">
        <f t="shared" si="474"/>
        <v>0</v>
      </c>
      <c r="CD270">
        <f t="shared" si="474"/>
        <v>0</v>
      </c>
      <c r="CE270">
        <f t="shared" si="474"/>
        <v>0</v>
      </c>
      <c r="CF270">
        <f t="shared" si="474"/>
        <v>0</v>
      </c>
      <c r="CG270">
        <f t="shared" si="474"/>
        <v>0</v>
      </c>
      <c r="CH270">
        <f t="shared" si="474"/>
        <v>0</v>
      </c>
      <c r="CI270">
        <f t="shared" si="474"/>
        <v>0</v>
      </c>
      <c r="CJ270">
        <f t="shared" si="474"/>
        <v>0</v>
      </c>
      <c r="CK270">
        <f t="shared" si="474"/>
        <v>0</v>
      </c>
      <c r="CL270">
        <f t="shared" si="474"/>
        <v>0</v>
      </c>
      <c r="CM270">
        <f t="shared" si="474"/>
        <v>0</v>
      </c>
      <c r="CN270">
        <f t="shared" si="474"/>
        <v>0</v>
      </c>
      <c r="CO270">
        <f t="shared" si="474"/>
        <v>0</v>
      </c>
      <c r="CP270">
        <f t="shared" si="474"/>
        <v>0</v>
      </c>
      <c r="CQ270">
        <f t="shared" si="474"/>
        <v>0</v>
      </c>
      <c r="CR270">
        <f t="shared" si="474"/>
        <v>0</v>
      </c>
      <c r="CS270">
        <f t="shared" ref="CS270:DH270" si="475">CS121</f>
        <v>0</v>
      </c>
      <c r="CT270">
        <f t="shared" si="475"/>
        <v>0</v>
      </c>
      <c r="CU270">
        <f t="shared" si="475"/>
        <v>0</v>
      </c>
      <c r="CV270">
        <f t="shared" si="475"/>
        <v>0</v>
      </c>
      <c r="CW270">
        <f t="shared" si="475"/>
        <v>0</v>
      </c>
      <c r="CX270">
        <f t="shared" si="475"/>
        <v>0</v>
      </c>
      <c r="CY270">
        <f t="shared" si="475"/>
        <v>0</v>
      </c>
      <c r="CZ270">
        <f t="shared" si="475"/>
        <v>0</v>
      </c>
      <c r="DA270">
        <f t="shared" si="475"/>
        <v>0</v>
      </c>
      <c r="DB270">
        <f t="shared" si="475"/>
        <v>0</v>
      </c>
      <c r="DC270">
        <f t="shared" si="475"/>
        <v>0</v>
      </c>
      <c r="DD270">
        <f t="shared" si="475"/>
        <v>0</v>
      </c>
      <c r="DE270">
        <f t="shared" si="475"/>
        <v>0</v>
      </c>
      <c r="DF270">
        <f t="shared" si="475"/>
        <v>0</v>
      </c>
      <c r="DG270">
        <f t="shared" si="475"/>
        <v>0</v>
      </c>
      <c r="DH270">
        <f t="shared" si="475"/>
        <v>0</v>
      </c>
    </row>
    <row r="271" spans="1:112">
      <c r="A271">
        <f t="shared" ref="A271:AF271" si="476">A122</f>
        <v>0</v>
      </c>
      <c r="B271">
        <f t="shared" si="476"/>
        <v>0</v>
      </c>
      <c r="C271">
        <f t="shared" si="476"/>
        <v>0</v>
      </c>
      <c r="D271">
        <f t="shared" si="476"/>
        <v>0</v>
      </c>
      <c r="E271">
        <f t="shared" si="476"/>
        <v>0</v>
      </c>
      <c r="F271">
        <f t="shared" si="476"/>
        <v>0</v>
      </c>
      <c r="G271">
        <f t="shared" si="476"/>
        <v>0</v>
      </c>
      <c r="H271">
        <f t="shared" si="476"/>
        <v>0</v>
      </c>
      <c r="I271">
        <f t="shared" si="476"/>
        <v>0</v>
      </c>
      <c r="J271">
        <f t="shared" si="476"/>
        <v>0</v>
      </c>
      <c r="K271">
        <f t="shared" si="476"/>
        <v>0</v>
      </c>
      <c r="L271">
        <f t="shared" si="476"/>
        <v>0</v>
      </c>
      <c r="M271">
        <f t="shared" si="476"/>
        <v>0</v>
      </c>
      <c r="N271">
        <f t="shared" si="476"/>
        <v>0</v>
      </c>
      <c r="O271">
        <f t="shared" si="476"/>
        <v>0</v>
      </c>
      <c r="P271">
        <f t="shared" si="476"/>
        <v>0</v>
      </c>
      <c r="Q271">
        <f t="shared" si="476"/>
        <v>0</v>
      </c>
      <c r="R271">
        <f t="shared" si="476"/>
        <v>0</v>
      </c>
      <c r="S271">
        <f t="shared" si="476"/>
        <v>0</v>
      </c>
      <c r="T271">
        <f t="shared" si="476"/>
        <v>0</v>
      </c>
      <c r="U271">
        <f t="shared" si="476"/>
        <v>0</v>
      </c>
      <c r="V271">
        <f t="shared" si="476"/>
        <v>0</v>
      </c>
      <c r="W271">
        <f t="shared" si="476"/>
        <v>0</v>
      </c>
      <c r="X271">
        <f t="shared" si="476"/>
        <v>0</v>
      </c>
      <c r="Y271">
        <f t="shared" si="476"/>
        <v>0</v>
      </c>
      <c r="Z271">
        <f t="shared" si="476"/>
        <v>0</v>
      </c>
      <c r="AA271">
        <f t="shared" si="476"/>
        <v>0</v>
      </c>
      <c r="AB271">
        <f t="shared" si="476"/>
        <v>0</v>
      </c>
      <c r="AC271">
        <f t="shared" si="476"/>
        <v>0</v>
      </c>
      <c r="AD271">
        <f t="shared" si="476"/>
        <v>0</v>
      </c>
      <c r="AE271">
        <f t="shared" si="476"/>
        <v>0</v>
      </c>
      <c r="AF271">
        <f t="shared" si="476"/>
        <v>0</v>
      </c>
      <c r="AG271">
        <f t="shared" ref="AG271:BL271" si="477">AG122</f>
        <v>0</v>
      </c>
      <c r="AH271">
        <f t="shared" si="477"/>
        <v>0</v>
      </c>
      <c r="AI271">
        <f t="shared" si="477"/>
        <v>0</v>
      </c>
      <c r="AJ271">
        <f t="shared" si="477"/>
        <v>0</v>
      </c>
      <c r="AK271">
        <f t="shared" si="477"/>
        <v>0</v>
      </c>
      <c r="AL271">
        <f t="shared" si="477"/>
        <v>0</v>
      </c>
      <c r="AM271">
        <f t="shared" si="477"/>
        <v>0</v>
      </c>
      <c r="AN271">
        <f t="shared" si="477"/>
        <v>0</v>
      </c>
      <c r="AO271">
        <f t="shared" si="477"/>
        <v>0</v>
      </c>
      <c r="AP271">
        <f t="shared" si="477"/>
        <v>0</v>
      </c>
      <c r="AQ271">
        <f t="shared" si="477"/>
        <v>0</v>
      </c>
      <c r="AR271">
        <f t="shared" si="477"/>
        <v>0</v>
      </c>
      <c r="AS271">
        <f t="shared" si="477"/>
        <v>0</v>
      </c>
      <c r="AT271">
        <f t="shared" si="477"/>
        <v>0</v>
      </c>
      <c r="AU271">
        <f t="shared" si="477"/>
        <v>0</v>
      </c>
      <c r="AV271">
        <f t="shared" si="477"/>
        <v>0</v>
      </c>
      <c r="AW271">
        <f t="shared" si="477"/>
        <v>0</v>
      </c>
      <c r="AX271">
        <f t="shared" si="477"/>
        <v>0</v>
      </c>
      <c r="AY271">
        <f t="shared" si="477"/>
        <v>0</v>
      </c>
      <c r="AZ271">
        <f t="shared" si="477"/>
        <v>0</v>
      </c>
      <c r="BA271">
        <f t="shared" si="477"/>
        <v>0</v>
      </c>
      <c r="BB271">
        <f t="shared" si="477"/>
        <v>0</v>
      </c>
      <c r="BC271">
        <f t="shared" si="477"/>
        <v>0</v>
      </c>
      <c r="BD271">
        <f t="shared" si="477"/>
        <v>0</v>
      </c>
      <c r="BE271">
        <f t="shared" si="477"/>
        <v>0</v>
      </c>
      <c r="BF271">
        <f t="shared" si="477"/>
        <v>0</v>
      </c>
      <c r="BG271">
        <f t="shared" si="477"/>
        <v>0</v>
      </c>
      <c r="BH271">
        <f t="shared" si="477"/>
        <v>0</v>
      </c>
      <c r="BI271">
        <f t="shared" si="477"/>
        <v>0</v>
      </c>
      <c r="BJ271">
        <f t="shared" si="477"/>
        <v>0</v>
      </c>
      <c r="BK271">
        <f t="shared" si="477"/>
        <v>0</v>
      </c>
      <c r="BL271">
        <f t="shared" si="477"/>
        <v>0</v>
      </c>
      <c r="BM271">
        <f t="shared" ref="BM271:CR271" si="478">BM122</f>
        <v>0</v>
      </c>
      <c r="BN271">
        <f t="shared" si="478"/>
        <v>0</v>
      </c>
      <c r="BO271">
        <f t="shared" si="478"/>
        <v>0</v>
      </c>
      <c r="BP271">
        <f t="shared" si="478"/>
        <v>0</v>
      </c>
      <c r="BQ271">
        <f t="shared" si="478"/>
        <v>0</v>
      </c>
      <c r="BR271">
        <f t="shared" si="478"/>
        <v>0</v>
      </c>
      <c r="BS271">
        <f t="shared" si="478"/>
        <v>0</v>
      </c>
      <c r="BT271">
        <f t="shared" si="478"/>
        <v>0</v>
      </c>
      <c r="BU271">
        <f t="shared" si="478"/>
        <v>0</v>
      </c>
      <c r="BV271">
        <f t="shared" si="478"/>
        <v>0</v>
      </c>
      <c r="BW271">
        <f t="shared" si="478"/>
        <v>0</v>
      </c>
      <c r="BX271">
        <f t="shared" si="478"/>
        <v>0</v>
      </c>
      <c r="BY271">
        <f t="shared" si="478"/>
        <v>0</v>
      </c>
      <c r="BZ271">
        <f t="shared" si="478"/>
        <v>0</v>
      </c>
      <c r="CA271">
        <f t="shared" si="478"/>
        <v>0</v>
      </c>
      <c r="CB271">
        <f t="shared" si="478"/>
        <v>0</v>
      </c>
      <c r="CC271">
        <f t="shared" si="478"/>
        <v>0</v>
      </c>
      <c r="CD271">
        <f t="shared" si="478"/>
        <v>0</v>
      </c>
      <c r="CE271">
        <f t="shared" si="478"/>
        <v>0</v>
      </c>
      <c r="CF271">
        <f t="shared" si="478"/>
        <v>0</v>
      </c>
      <c r="CG271">
        <f t="shared" si="478"/>
        <v>0</v>
      </c>
      <c r="CH271">
        <f t="shared" si="478"/>
        <v>0</v>
      </c>
      <c r="CI271">
        <f t="shared" si="478"/>
        <v>0</v>
      </c>
      <c r="CJ271">
        <f t="shared" si="478"/>
        <v>0</v>
      </c>
      <c r="CK271">
        <f t="shared" si="478"/>
        <v>0</v>
      </c>
      <c r="CL271">
        <f t="shared" si="478"/>
        <v>0</v>
      </c>
      <c r="CM271">
        <f t="shared" si="478"/>
        <v>0</v>
      </c>
      <c r="CN271">
        <f t="shared" si="478"/>
        <v>0</v>
      </c>
      <c r="CO271">
        <f t="shared" si="478"/>
        <v>0</v>
      </c>
      <c r="CP271">
        <f t="shared" si="478"/>
        <v>0</v>
      </c>
      <c r="CQ271">
        <f t="shared" si="478"/>
        <v>0</v>
      </c>
      <c r="CR271">
        <f t="shared" si="478"/>
        <v>0</v>
      </c>
      <c r="CS271">
        <f t="shared" ref="CS271:DH271" si="479">CS122</f>
        <v>0</v>
      </c>
      <c r="CT271">
        <f t="shared" si="479"/>
        <v>0</v>
      </c>
      <c r="CU271">
        <f t="shared" si="479"/>
        <v>0</v>
      </c>
      <c r="CV271">
        <f t="shared" si="479"/>
        <v>0</v>
      </c>
      <c r="CW271">
        <f t="shared" si="479"/>
        <v>0</v>
      </c>
      <c r="CX271">
        <f t="shared" si="479"/>
        <v>0</v>
      </c>
      <c r="CY271">
        <f t="shared" si="479"/>
        <v>0</v>
      </c>
      <c r="CZ271">
        <f t="shared" si="479"/>
        <v>0</v>
      </c>
      <c r="DA271">
        <f t="shared" si="479"/>
        <v>0</v>
      </c>
      <c r="DB271">
        <f t="shared" si="479"/>
        <v>0</v>
      </c>
      <c r="DC271">
        <f t="shared" si="479"/>
        <v>0</v>
      </c>
      <c r="DD271">
        <f t="shared" si="479"/>
        <v>0</v>
      </c>
      <c r="DE271">
        <f t="shared" si="479"/>
        <v>0</v>
      </c>
      <c r="DF271">
        <f t="shared" si="479"/>
        <v>0</v>
      </c>
      <c r="DG271">
        <f t="shared" si="479"/>
        <v>0</v>
      </c>
      <c r="DH271">
        <f t="shared" si="479"/>
        <v>0</v>
      </c>
    </row>
    <row r="272" spans="1:112">
      <c r="A272">
        <f t="shared" ref="A272:AF272" si="480">A123</f>
        <v>0</v>
      </c>
      <c r="B272">
        <f t="shared" si="480"/>
        <v>0</v>
      </c>
      <c r="C272">
        <f t="shared" si="480"/>
        <v>0</v>
      </c>
      <c r="D272">
        <f t="shared" si="480"/>
        <v>0</v>
      </c>
      <c r="E272">
        <f t="shared" si="480"/>
        <v>0</v>
      </c>
      <c r="F272">
        <f t="shared" si="480"/>
        <v>0</v>
      </c>
      <c r="G272">
        <f t="shared" si="480"/>
        <v>0</v>
      </c>
      <c r="H272">
        <f t="shared" si="480"/>
        <v>0</v>
      </c>
      <c r="I272">
        <f t="shared" si="480"/>
        <v>0</v>
      </c>
      <c r="J272">
        <f t="shared" si="480"/>
        <v>0</v>
      </c>
      <c r="K272">
        <f t="shared" si="480"/>
        <v>0</v>
      </c>
      <c r="L272">
        <f t="shared" si="480"/>
        <v>0</v>
      </c>
      <c r="M272">
        <f t="shared" si="480"/>
        <v>0</v>
      </c>
      <c r="N272">
        <f t="shared" si="480"/>
        <v>0</v>
      </c>
      <c r="O272">
        <f t="shared" si="480"/>
        <v>0</v>
      </c>
      <c r="P272">
        <f t="shared" si="480"/>
        <v>0</v>
      </c>
      <c r="Q272">
        <f t="shared" si="480"/>
        <v>0</v>
      </c>
      <c r="R272">
        <f t="shared" si="480"/>
        <v>0</v>
      </c>
      <c r="S272">
        <f t="shared" si="480"/>
        <v>0</v>
      </c>
      <c r="T272">
        <f t="shared" si="480"/>
        <v>0</v>
      </c>
      <c r="U272">
        <f t="shared" si="480"/>
        <v>0</v>
      </c>
      <c r="V272">
        <f t="shared" si="480"/>
        <v>0</v>
      </c>
      <c r="W272">
        <f t="shared" si="480"/>
        <v>0</v>
      </c>
      <c r="X272">
        <f t="shared" si="480"/>
        <v>0</v>
      </c>
      <c r="Y272">
        <f t="shared" si="480"/>
        <v>0</v>
      </c>
      <c r="Z272">
        <f t="shared" si="480"/>
        <v>0</v>
      </c>
      <c r="AA272">
        <f t="shared" si="480"/>
        <v>0</v>
      </c>
      <c r="AB272">
        <f t="shared" si="480"/>
        <v>0</v>
      </c>
      <c r="AC272">
        <f t="shared" si="480"/>
        <v>0</v>
      </c>
      <c r="AD272">
        <f t="shared" si="480"/>
        <v>0</v>
      </c>
      <c r="AE272">
        <f t="shared" si="480"/>
        <v>0</v>
      </c>
      <c r="AF272">
        <f t="shared" si="480"/>
        <v>0</v>
      </c>
      <c r="AG272">
        <f t="shared" ref="AG272:BL272" si="481">AG123</f>
        <v>0</v>
      </c>
      <c r="AH272">
        <f t="shared" si="481"/>
        <v>0</v>
      </c>
      <c r="AI272">
        <f t="shared" si="481"/>
        <v>0</v>
      </c>
      <c r="AJ272">
        <f t="shared" si="481"/>
        <v>0</v>
      </c>
      <c r="AK272">
        <f t="shared" si="481"/>
        <v>0</v>
      </c>
      <c r="AL272">
        <f t="shared" si="481"/>
        <v>0</v>
      </c>
      <c r="AM272">
        <f t="shared" si="481"/>
        <v>0</v>
      </c>
      <c r="AN272">
        <f t="shared" si="481"/>
        <v>0</v>
      </c>
      <c r="AO272">
        <f t="shared" si="481"/>
        <v>0</v>
      </c>
      <c r="AP272">
        <f t="shared" si="481"/>
        <v>0</v>
      </c>
      <c r="AQ272">
        <f t="shared" si="481"/>
        <v>0</v>
      </c>
      <c r="AR272">
        <f t="shared" si="481"/>
        <v>0</v>
      </c>
      <c r="AS272">
        <f t="shared" si="481"/>
        <v>0</v>
      </c>
      <c r="AT272">
        <f t="shared" si="481"/>
        <v>0</v>
      </c>
      <c r="AU272">
        <f t="shared" si="481"/>
        <v>0</v>
      </c>
      <c r="AV272">
        <f t="shared" si="481"/>
        <v>0</v>
      </c>
      <c r="AW272">
        <f t="shared" si="481"/>
        <v>0</v>
      </c>
      <c r="AX272">
        <f t="shared" si="481"/>
        <v>0</v>
      </c>
      <c r="AY272">
        <f t="shared" si="481"/>
        <v>0</v>
      </c>
      <c r="AZ272">
        <f t="shared" si="481"/>
        <v>0</v>
      </c>
      <c r="BA272">
        <f t="shared" si="481"/>
        <v>0</v>
      </c>
      <c r="BB272">
        <f t="shared" si="481"/>
        <v>0</v>
      </c>
      <c r="BC272">
        <f t="shared" si="481"/>
        <v>0</v>
      </c>
      <c r="BD272">
        <f t="shared" si="481"/>
        <v>0</v>
      </c>
      <c r="BE272">
        <f t="shared" si="481"/>
        <v>0</v>
      </c>
      <c r="BF272">
        <f t="shared" si="481"/>
        <v>0</v>
      </c>
      <c r="BG272">
        <f t="shared" si="481"/>
        <v>0</v>
      </c>
      <c r="BH272">
        <f t="shared" si="481"/>
        <v>0</v>
      </c>
      <c r="BI272">
        <f t="shared" si="481"/>
        <v>0</v>
      </c>
      <c r="BJ272">
        <f t="shared" si="481"/>
        <v>0</v>
      </c>
      <c r="BK272">
        <f t="shared" si="481"/>
        <v>0</v>
      </c>
      <c r="BL272">
        <f t="shared" si="481"/>
        <v>0</v>
      </c>
      <c r="BM272">
        <f t="shared" ref="BM272:CR272" si="482">BM123</f>
        <v>0</v>
      </c>
      <c r="BN272">
        <f t="shared" si="482"/>
        <v>0</v>
      </c>
      <c r="BO272">
        <f t="shared" si="482"/>
        <v>0</v>
      </c>
      <c r="BP272">
        <f t="shared" si="482"/>
        <v>0</v>
      </c>
      <c r="BQ272">
        <f t="shared" si="482"/>
        <v>0</v>
      </c>
      <c r="BR272">
        <f t="shared" si="482"/>
        <v>0</v>
      </c>
      <c r="BS272">
        <f t="shared" si="482"/>
        <v>0</v>
      </c>
      <c r="BT272">
        <f t="shared" si="482"/>
        <v>0</v>
      </c>
      <c r="BU272">
        <f t="shared" si="482"/>
        <v>0</v>
      </c>
      <c r="BV272">
        <f t="shared" si="482"/>
        <v>0</v>
      </c>
      <c r="BW272">
        <f t="shared" si="482"/>
        <v>0</v>
      </c>
      <c r="BX272">
        <f t="shared" si="482"/>
        <v>0</v>
      </c>
      <c r="BY272">
        <f t="shared" si="482"/>
        <v>0</v>
      </c>
      <c r="BZ272">
        <f t="shared" si="482"/>
        <v>0</v>
      </c>
      <c r="CA272">
        <f t="shared" si="482"/>
        <v>0</v>
      </c>
      <c r="CB272">
        <f t="shared" si="482"/>
        <v>0</v>
      </c>
      <c r="CC272">
        <f t="shared" si="482"/>
        <v>0</v>
      </c>
      <c r="CD272">
        <f t="shared" si="482"/>
        <v>0</v>
      </c>
      <c r="CE272">
        <f t="shared" si="482"/>
        <v>0</v>
      </c>
      <c r="CF272">
        <f t="shared" si="482"/>
        <v>0</v>
      </c>
      <c r="CG272">
        <f t="shared" si="482"/>
        <v>0</v>
      </c>
      <c r="CH272">
        <f t="shared" si="482"/>
        <v>0</v>
      </c>
      <c r="CI272">
        <f t="shared" si="482"/>
        <v>0</v>
      </c>
      <c r="CJ272">
        <f t="shared" si="482"/>
        <v>0</v>
      </c>
      <c r="CK272">
        <f t="shared" si="482"/>
        <v>0</v>
      </c>
      <c r="CL272">
        <f t="shared" si="482"/>
        <v>0</v>
      </c>
      <c r="CM272">
        <f t="shared" si="482"/>
        <v>0</v>
      </c>
      <c r="CN272">
        <f t="shared" si="482"/>
        <v>0</v>
      </c>
      <c r="CO272">
        <f t="shared" si="482"/>
        <v>0</v>
      </c>
      <c r="CP272">
        <f t="shared" si="482"/>
        <v>0</v>
      </c>
      <c r="CQ272">
        <f t="shared" si="482"/>
        <v>0</v>
      </c>
      <c r="CR272">
        <f t="shared" si="482"/>
        <v>0</v>
      </c>
      <c r="CS272">
        <f t="shared" ref="CS272:DH272" si="483">CS123</f>
        <v>0</v>
      </c>
      <c r="CT272">
        <f t="shared" si="483"/>
        <v>0</v>
      </c>
      <c r="CU272">
        <f t="shared" si="483"/>
        <v>0</v>
      </c>
      <c r="CV272">
        <f t="shared" si="483"/>
        <v>0</v>
      </c>
      <c r="CW272">
        <f t="shared" si="483"/>
        <v>0</v>
      </c>
      <c r="CX272">
        <f t="shared" si="483"/>
        <v>0</v>
      </c>
      <c r="CY272">
        <f t="shared" si="483"/>
        <v>0</v>
      </c>
      <c r="CZ272">
        <f t="shared" si="483"/>
        <v>0</v>
      </c>
      <c r="DA272">
        <f t="shared" si="483"/>
        <v>0</v>
      </c>
      <c r="DB272">
        <f t="shared" si="483"/>
        <v>0</v>
      </c>
      <c r="DC272">
        <f t="shared" si="483"/>
        <v>0</v>
      </c>
      <c r="DD272">
        <f t="shared" si="483"/>
        <v>0</v>
      </c>
      <c r="DE272">
        <f t="shared" si="483"/>
        <v>0</v>
      </c>
      <c r="DF272">
        <f t="shared" si="483"/>
        <v>0</v>
      </c>
      <c r="DG272">
        <f t="shared" si="483"/>
        <v>0</v>
      </c>
      <c r="DH272">
        <f t="shared" si="483"/>
        <v>0</v>
      </c>
    </row>
    <row r="273" spans="1:112">
      <c r="A273">
        <f t="shared" ref="A273:AF273" si="484">A124</f>
        <v>0</v>
      </c>
      <c r="B273">
        <f t="shared" si="484"/>
        <v>0</v>
      </c>
      <c r="C273">
        <f t="shared" si="484"/>
        <v>0</v>
      </c>
      <c r="D273">
        <f t="shared" si="484"/>
        <v>0</v>
      </c>
      <c r="E273">
        <f t="shared" si="484"/>
        <v>0</v>
      </c>
      <c r="F273">
        <f t="shared" si="484"/>
        <v>0</v>
      </c>
      <c r="G273">
        <f t="shared" si="484"/>
        <v>0</v>
      </c>
      <c r="H273">
        <f t="shared" si="484"/>
        <v>0</v>
      </c>
      <c r="I273">
        <f t="shared" si="484"/>
        <v>0</v>
      </c>
      <c r="J273">
        <f t="shared" si="484"/>
        <v>0</v>
      </c>
      <c r="K273">
        <f t="shared" si="484"/>
        <v>0</v>
      </c>
      <c r="L273">
        <f t="shared" si="484"/>
        <v>0</v>
      </c>
      <c r="M273">
        <f t="shared" si="484"/>
        <v>0</v>
      </c>
      <c r="N273">
        <f t="shared" si="484"/>
        <v>0</v>
      </c>
      <c r="O273">
        <f t="shared" si="484"/>
        <v>0</v>
      </c>
      <c r="P273">
        <f t="shared" si="484"/>
        <v>0</v>
      </c>
      <c r="Q273">
        <f t="shared" si="484"/>
        <v>0</v>
      </c>
      <c r="R273">
        <f t="shared" si="484"/>
        <v>0</v>
      </c>
      <c r="S273">
        <f t="shared" si="484"/>
        <v>0</v>
      </c>
      <c r="T273">
        <f t="shared" si="484"/>
        <v>0</v>
      </c>
      <c r="U273">
        <f t="shared" si="484"/>
        <v>0</v>
      </c>
      <c r="V273">
        <f t="shared" si="484"/>
        <v>0</v>
      </c>
      <c r="W273">
        <f t="shared" si="484"/>
        <v>0</v>
      </c>
      <c r="X273">
        <f t="shared" si="484"/>
        <v>0</v>
      </c>
      <c r="Y273">
        <f t="shared" si="484"/>
        <v>0</v>
      </c>
      <c r="Z273">
        <f t="shared" si="484"/>
        <v>0</v>
      </c>
      <c r="AA273">
        <f t="shared" si="484"/>
        <v>0</v>
      </c>
      <c r="AB273">
        <f t="shared" si="484"/>
        <v>0</v>
      </c>
      <c r="AC273">
        <f t="shared" si="484"/>
        <v>0</v>
      </c>
      <c r="AD273">
        <f t="shared" si="484"/>
        <v>0</v>
      </c>
      <c r="AE273">
        <f t="shared" si="484"/>
        <v>0</v>
      </c>
      <c r="AF273">
        <f t="shared" si="484"/>
        <v>0</v>
      </c>
      <c r="AG273">
        <f t="shared" ref="AG273:BL273" si="485">AG124</f>
        <v>0</v>
      </c>
      <c r="AH273">
        <f t="shared" si="485"/>
        <v>0</v>
      </c>
      <c r="AI273">
        <f t="shared" si="485"/>
        <v>0</v>
      </c>
      <c r="AJ273">
        <f t="shared" si="485"/>
        <v>0</v>
      </c>
      <c r="AK273">
        <f t="shared" si="485"/>
        <v>0</v>
      </c>
      <c r="AL273">
        <f t="shared" si="485"/>
        <v>0</v>
      </c>
      <c r="AM273">
        <f t="shared" si="485"/>
        <v>0</v>
      </c>
      <c r="AN273">
        <f t="shared" si="485"/>
        <v>0</v>
      </c>
      <c r="AO273">
        <f t="shared" si="485"/>
        <v>0</v>
      </c>
      <c r="AP273">
        <f t="shared" si="485"/>
        <v>0</v>
      </c>
      <c r="AQ273">
        <f t="shared" si="485"/>
        <v>0</v>
      </c>
      <c r="AR273">
        <f t="shared" si="485"/>
        <v>0</v>
      </c>
      <c r="AS273">
        <f t="shared" si="485"/>
        <v>0</v>
      </c>
      <c r="AT273">
        <f t="shared" si="485"/>
        <v>0</v>
      </c>
      <c r="AU273">
        <f t="shared" si="485"/>
        <v>0</v>
      </c>
      <c r="AV273">
        <f t="shared" si="485"/>
        <v>0</v>
      </c>
      <c r="AW273">
        <f t="shared" si="485"/>
        <v>0</v>
      </c>
      <c r="AX273">
        <f t="shared" si="485"/>
        <v>0</v>
      </c>
      <c r="AY273">
        <f t="shared" si="485"/>
        <v>0</v>
      </c>
      <c r="AZ273">
        <f t="shared" si="485"/>
        <v>0</v>
      </c>
      <c r="BA273">
        <f t="shared" si="485"/>
        <v>0</v>
      </c>
      <c r="BB273">
        <f t="shared" si="485"/>
        <v>0</v>
      </c>
      <c r="BC273">
        <f t="shared" si="485"/>
        <v>0</v>
      </c>
      <c r="BD273">
        <f t="shared" si="485"/>
        <v>0</v>
      </c>
      <c r="BE273">
        <f t="shared" si="485"/>
        <v>0</v>
      </c>
      <c r="BF273">
        <f t="shared" si="485"/>
        <v>0</v>
      </c>
      <c r="BG273">
        <f t="shared" si="485"/>
        <v>0</v>
      </c>
      <c r="BH273">
        <f t="shared" si="485"/>
        <v>0</v>
      </c>
      <c r="BI273">
        <f t="shared" si="485"/>
        <v>0</v>
      </c>
      <c r="BJ273">
        <f t="shared" si="485"/>
        <v>0</v>
      </c>
      <c r="BK273">
        <f t="shared" si="485"/>
        <v>0</v>
      </c>
      <c r="BL273">
        <f t="shared" si="485"/>
        <v>0</v>
      </c>
      <c r="BM273">
        <f t="shared" ref="BM273:CR273" si="486">BM124</f>
        <v>0</v>
      </c>
      <c r="BN273">
        <f t="shared" si="486"/>
        <v>0</v>
      </c>
      <c r="BO273">
        <f t="shared" si="486"/>
        <v>0</v>
      </c>
      <c r="BP273">
        <f t="shared" si="486"/>
        <v>0</v>
      </c>
      <c r="BQ273">
        <f t="shared" si="486"/>
        <v>0</v>
      </c>
      <c r="BR273">
        <f t="shared" si="486"/>
        <v>0</v>
      </c>
      <c r="BS273">
        <f t="shared" si="486"/>
        <v>0</v>
      </c>
      <c r="BT273">
        <f t="shared" si="486"/>
        <v>0</v>
      </c>
      <c r="BU273">
        <f t="shared" si="486"/>
        <v>0</v>
      </c>
      <c r="BV273">
        <f t="shared" si="486"/>
        <v>0</v>
      </c>
      <c r="BW273">
        <f t="shared" si="486"/>
        <v>0</v>
      </c>
      <c r="BX273">
        <f t="shared" si="486"/>
        <v>0</v>
      </c>
      <c r="BY273">
        <f t="shared" si="486"/>
        <v>0</v>
      </c>
      <c r="BZ273">
        <f t="shared" si="486"/>
        <v>0</v>
      </c>
      <c r="CA273">
        <f t="shared" si="486"/>
        <v>0</v>
      </c>
      <c r="CB273">
        <f t="shared" si="486"/>
        <v>0</v>
      </c>
      <c r="CC273">
        <f t="shared" si="486"/>
        <v>0</v>
      </c>
      <c r="CD273">
        <f t="shared" si="486"/>
        <v>0</v>
      </c>
      <c r="CE273">
        <f t="shared" si="486"/>
        <v>0</v>
      </c>
      <c r="CF273">
        <f t="shared" si="486"/>
        <v>0</v>
      </c>
      <c r="CG273">
        <f t="shared" si="486"/>
        <v>0</v>
      </c>
      <c r="CH273">
        <f t="shared" si="486"/>
        <v>0</v>
      </c>
      <c r="CI273">
        <f t="shared" si="486"/>
        <v>0</v>
      </c>
      <c r="CJ273">
        <f t="shared" si="486"/>
        <v>0</v>
      </c>
      <c r="CK273">
        <f t="shared" si="486"/>
        <v>0</v>
      </c>
      <c r="CL273">
        <f t="shared" si="486"/>
        <v>0</v>
      </c>
      <c r="CM273">
        <f t="shared" si="486"/>
        <v>0</v>
      </c>
      <c r="CN273">
        <f t="shared" si="486"/>
        <v>0</v>
      </c>
      <c r="CO273">
        <f t="shared" si="486"/>
        <v>0</v>
      </c>
      <c r="CP273">
        <f t="shared" si="486"/>
        <v>0</v>
      </c>
      <c r="CQ273">
        <f t="shared" si="486"/>
        <v>0</v>
      </c>
      <c r="CR273">
        <f t="shared" si="486"/>
        <v>0</v>
      </c>
      <c r="CS273">
        <f t="shared" ref="CS273:DH273" si="487">CS124</f>
        <v>0</v>
      </c>
      <c r="CT273">
        <f t="shared" si="487"/>
        <v>0</v>
      </c>
      <c r="CU273">
        <f t="shared" si="487"/>
        <v>0</v>
      </c>
      <c r="CV273">
        <f t="shared" si="487"/>
        <v>0</v>
      </c>
      <c r="CW273">
        <f t="shared" si="487"/>
        <v>0</v>
      </c>
      <c r="CX273">
        <f t="shared" si="487"/>
        <v>0</v>
      </c>
      <c r="CY273">
        <f t="shared" si="487"/>
        <v>0</v>
      </c>
      <c r="CZ273">
        <f t="shared" si="487"/>
        <v>0</v>
      </c>
      <c r="DA273">
        <f t="shared" si="487"/>
        <v>0</v>
      </c>
      <c r="DB273">
        <f t="shared" si="487"/>
        <v>0</v>
      </c>
      <c r="DC273">
        <f t="shared" si="487"/>
        <v>0</v>
      </c>
      <c r="DD273">
        <f t="shared" si="487"/>
        <v>0</v>
      </c>
      <c r="DE273">
        <f t="shared" si="487"/>
        <v>0</v>
      </c>
      <c r="DF273">
        <f t="shared" si="487"/>
        <v>0</v>
      </c>
      <c r="DG273">
        <f t="shared" si="487"/>
        <v>0</v>
      </c>
      <c r="DH273">
        <f t="shared" si="487"/>
        <v>0</v>
      </c>
    </row>
    <row r="274" spans="1:112">
      <c r="A274">
        <f t="shared" ref="A274:AF274" si="488">A125</f>
        <v>0</v>
      </c>
      <c r="B274">
        <f t="shared" si="488"/>
        <v>0</v>
      </c>
      <c r="C274">
        <f t="shared" si="488"/>
        <v>0</v>
      </c>
      <c r="D274">
        <f t="shared" si="488"/>
        <v>0</v>
      </c>
      <c r="E274">
        <f t="shared" si="488"/>
        <v>0</v>
      </c>
      <c r="F274">
        <f t="shared" si="488"/>
        <v>0</v>
      </c>
      <c r="G274">
        <f t="shared" si="488"/>
        <v>0</v>
      </c>
      <c r="H274">
        <f t="shared" si="488"/>
        <v>0</v>
      </c>
      <c r="I274">
        <f t="shared" si="488"/>
        <v>0</v>
      </c>
      <c r="J274">
        <f t="shared" si="488"/>
        <v>0</v>
      </c>
      <c r="K274">
        <f t="shared" si="488"/>
        <v>0</v>
      </c>
      <c r="L274">
        <f t="shared" si="488"/>
        <v>0</v>
      </c>
      <c r="M274">
        <f t="shared" si="488"/>
        <v>0</v>
      </c>
      <c r="N274">
        <f t="shared" si="488"/>
        <v>0</v>
      </c>
      <c r="O274">
        <f t="shared" si="488"/>
        <v>0</v>
      </c>
      <c r="P274">
        <f t="shared" si="488"/>
        <v>0</v>
      </c>
      <c r="Q274">
        <f t="shared" si="488"/>
        <v>0</v>
      </c>
      <c r="R274">
        <f t="shared" si="488"/>
        <v>0</v>
      </c>
      <c r="S274">
        <f t="shared" si="488"/>
        <v>0</v>
      </c>
      <c r="T274">
        <f t="shared" si="488"/>
        <v>0</v>
      </c>
      <c r="U274">
        <f t="shared" si="488"/>
        <v>0</v>
      </c>
      <c r="V274">
        <f t="shared" si="488"/>
        <v>0</v>
      </c>
      <c r="W274">
        <f t="shared" si="488"/>
        <v>0</v>
      </c>
      <c r="X274">
        <f t="shared" si="488"/>
        <v>0</v>
      </c>
      <c r="Y274">
        <f t="shared" si="488"/>
        <v>0</v>
      </c>
      <c r="Z274">
        <f t="shared" si="488"/>
        <v>0</v>
      </c>
      <c r="AA274">
        <f t="shared" si="488"/>
        <v>0</v>
      </c>
      <c r="AB274">
        <f t="shared" si="488"/>
        <v>0</v>
      </c>
      <c r="AC274">
        <f t="shared" si="488"/>
        <v>0</v>
      </c>
      <c r="AD274">
        <f t="shared" si="488"/>
        <v>0</v>
      </c>
      <c r="AE274">
        <f t="shared" si="488"/>
        <v>0</v>
      </c>
      <c r="AF274">
        <f t="shared" si="488"/>
        <v>0</v>
      </c>
      <c r="AG274">
        <f t="shared" ref="AG274:BL274" si="489">AG125</f>
        <v>0</v>
      </c>
      <c r="AH274">
        <f t="shared" si="489"/>
        <v>0</v>
      </c>
      <c r="AI274">
        <f t="shared" si="489"/>
        <v>0</v>
      </c>
      <c r="AJ274">
        <f t="shared" si="489"/>
        <v>0</v>
      </c>
      <c r="AK274">
        <f t="shared" si="489"/>
        <v>0</v>
      </c>
      <c r="AL274">
        <f t="shared" si="489"/>
        <v>0</v>
      </c>
      <c r="AM274">
        <f t="shared" si="489"/>
        <v>0</v>
      </c>
      <c r="AN274">
        <f t="shared" si="489"/>
        <v>0</v>
      </c>
      <c r="AO274">
        <f t="shared" si="489"/>
        <v>0</v>
      </c>
      <c r="AP274">
        <f t="shared" si="489"/>
        <v>0</v>
      </c>
      <c r="AQ274">
        <f t="shared" si="489"/>
        <v>0</v>
      </c>
      <c r="AR274">
        <f t="shared" si="489"/>
        <v>0</v>
      </c>
      <c r="AS274">
        <f t="shared" si="489"/>
        <v>0</v>
      </c>
      <c r="AT274">
        <f t="shared" si="489"/>
        <v>0</v>
      </c>
      <c r="AU274">
        <f t="shared" si="489"/>
        <v>0</v>
      </c>
      <c r="AV274">
        <f t="shared" si="489"/>
        <v>0</v>
      </c>
      <c r="AW274">
        <f t="shared" si="489"/>
        <v>0</v>
      </c>
      <c r="AX274">
        <f t="shared" si="489"/>
        <v>0</v>
      </c>
      <c r="AY274">
        <f t="shared" si="489"/>
        <v>0</v>
      </c>
      <c r="AZ274">
        <f t="shared" si="489"/>
        <v>0</v>
      </c>
      <c r="BA274">
        <f t="shared" si="489"/>
        <v>0</v>
      </c>
      <c r="BB274">
        <f t="shared" si="489"/>
        <v>0</v>
      </c>
      <c r="BC274">
        <f t="shared" si="489"/>
        <v>0</v>
      </c>
      <c r="BD274">
        <f t="shared" si="489"/>
        <v>0</v>
      </c>
      <c r="BE274">
        <f t="shared" si="489"/>
        <v>0</v>
      </c>
      <c r="BF274">
        <f t="shared" si="489"/>
        <v>0</v>
      </c>
      <c r="BG274">
        <f t="shared" si="489"/>
        <v>0</v>
      </c>
      <c r="BH274">
        <f t="shared" si="489"/>
        <v>0</v>
      </c>
      <c r="BI274">
        <f t="shared" si="489"/>
        <v>0</v>
      </c>
      <c r="BJ274">
        <f t="shared" si="489"/>
        <v>0</v>
      </c>
      <c r="BK274">
        <f t="shared" si="489"/>
        <v>0</v>
      </c>
      <c r="BL274">
        <f t="shared" si="489"/>
        <v>0</v>
      </c>
      <c r="BM274">
        <f t="shared" ref="BM274:CR274" si="490">BM125</f>
        <v>0</v>
      </c>
      <c r="BN274">
        <f t="shared" si="490"/>
        <v>0</v>
      </c>
      <c r="BO274">
        <f t="shared" si="490"/>
        <v>0</v>
      </c>
      <c r="BP274">
        <f t="shared" si="490"/>
        <v>0</v>
      </c>
      <c r="BQ274">
        <f t="shared" si="490"/>
        <v>0</v>
      </c>
      <c r="BR274">
        <f t="shared" si="490"/>
        <v>0</v>
      </c>
      <c r="BS274">
        <f t="shared" si="490"/>
        <v>0</v>
      </c>
      <c r="BT274">
        <f t="shared" si="490"/>
        <v>0</v>
      </c>
      <c r="BU274">
        <f t="shared" si="490"/>
        <v>0</v>
      </c>
      <c r="BV274">
        <f t="shared" si="490"/>
        <v>0</v>
      </c>
      <c r="BW274">
        <f t="shared" si="490"/>
        <v>0</v>
      </c>
      <c r="BX274">
        <f t="shared" si="490"/>
        <v>0</v>
      </c>
      <c r="BY274">
        <f t="shared" si="490"/>
        <v>0</v>
      </c>
      <c r="BZ274">
        <f t="shared" si="490"/>
        <v>0</v>
      </c>
      <c r="CA274">
        <f t="shared" si="490"/>
        <v>0</v>
      </c>
      <c r="CB274">
        <f t="shared" si="490"/>
        <v>0</v>
      </c>
      <c r="CC274">
        <f t="shared" si="490"/>
        <v>0</v>
      </c>
      <c r="CD274">
        <f t="shared" si="490"/>
        <v>0</v>
      </c>
      <c r="CE274">
        <f t="shared" si="490"/>
        <v>0</v>
      </c>
      <c r="CF274">
        <f t="shared" si="490"/>
        <v>0</v>
      </c>
      <c r="CG274">
        <f t="shared" si="490"/>
        <v>0</v>
      </c>
      <c r="CH274">
        <f t="shared" si="490"/>
        <v>0</v>
      </c>
      <c r="CI274">
        <f t="shared" si="490"/>
        <v>0</v>
      </c>
      <c r="CJ274">
        <f t="shared" si="490"/>
        <v>0</v>
      </c>
      <c r="CK274">
        <f t="shared" si="490"/>
        <v>0</v>
      </c>
      <c r="CL274">
        <f t="shared" si="490"/>
        <v>0</v>
      </c>
      <c r="CM274">
        <f t="shared" si="490"/>
        <v>0</v>
      </c>
      <c r="CN274">
        <f t="shared" si="490"/>
        <v>0</v>
      </c>
      <c r="CO274">
        <f t="shared" si="490"/>
        <v>0</v>
      </c>
      <c r="CP274">
        <f t="shared" si="490"/>
        <v>0</v>
      </c>
      <c r="CQ274">
        <f t="shared" si="490"/>
        <v>0</v>
      </c>
      <c r="CR274">
        <f t="shared" si="490"/>
        <v>0</v>
      </c>
      <c r="CS274">
        <f t="shared" ref="CS274:DH274" si="491">CS125</f>
        <v>0</v>
      </c>
      <c r="CT274">
        <f t="shared" si="491"/>
        <v>0</v>
      </c>
      <c r="CU274">
        <f t="shared" si="491"/>
        <v>0</v>
      </c>
      <c r="CV274">
        <f t="shared" si="491"/>
        <v>0</v>
      </c>
      <c r="CW274">
        <f t="shared" si="491"/>
        <v>0</v>
      </c>
      <c r="CX274">
        <f t="shared" si="491"/>
        <v>0</v>
      </c>
      <c r="CY274">
        <f t="shared" si="491"/>
        <v>0</v>
      </c>
      <c r="CZ274">
        <f t="shared" si="491"/>
        <v>0</v>
      </c>
      <c r="DA274">
        <f t="shared" si="491"/>
        <v>0</v>
      </c>
      <c r="DB274">
        <f t="shared" si="491"/>
        <v>0</v>
      </c>
      <c r="DC274">
        <f t="shared" si="491"/>
        <v>0</v>
      </c>
      <c r="DD274">
        <f t="shared" si="491"/>
        <v>0</v>
      </c>
      <c r="DE274">
        <f t="shared" si="491"/>
        <v>0</v>
      </c>
      <c r="DF274">
        <f t="shared" si="491"/>
        <v>0</v>
      </c>
      <c r="DG274">
        <f t="shared" si="491"/>
        <v>0</v>
      </c>
      <c r="DH274">
        <f t="shared" si="491"/>
        <v>0</v>
      </c>
    </row>
    <row r="275" spans="1:112">
      <c r="A275">
        <f t="shared" ref="A275:BL275" si="492">A126</f>
        <v>0</v>
      </c>
      <c r="B275">
        <f t="shared" si="492"/>
        <v>0</v>
      </c>
      <c r="C275">
        <f t="shared" si="492"/>
        <v>0</v>
      </c>
      <c r="D275">
        <f t="shared" si="492"/>
        <v>0</v>
      </c>
      <c r="E275">
        <f t="shared" si="492"/>
        <v>0</v>
      </c>
      <c r="F275">
        <f t="shared" si="492"/>
        <v>0</v>
      </c>
      <c r="G275">
        <f t="shared" si="492"/>
        <v>0</v>
      </c>
      <c r="H275">
        <f t="shared" si="492"/>
        <v>0</v>
      </c>
      <c r="I275">
        <f t="shared" si="492"/>
        <v>0</v>
      </c>
      <c r="J275">
        <f t="shared" si="492"/>
        <v>0</v>
      </c>
      <c r="K275">
        <f t="shared" si="492"/>
        <v>0</v>
      </c>
      <c r="L275">
        <f t="shared" si="492"/>
        <v>0</v>
      </c>
      <c r="M275">
        <f t="shared" si="492"/>
        <v>0</v>
      </c>
      <c r="N275">
        <f t="shared" si="492"/>
        <v>0</v>
      </c>
      <c r="O275">
        <f t="shared" si="492"/>
        <v>0</v>
      </c>
      <c r="P275">
        <f t="shared" si="492"/>
        <v>0</v>
      </c>
      <c r="Q275">
        <f t="shared" si="492"/>
        <v>0</v>
      </c>
      <c r="R275">
        <f t="shared" si="492"/>
        <v>0</v>
      </c>
      <c r="S275">
        <f t="shared" si="492"/>
        <v>0</v>
      </c>
      <c r="T275">
        <f t="shared" si="492"/>
        <v>0</v>
      </c>
      <c r="U275">
        <f t="shared" si="492"/>
        <v>0</v>
      </c>
      <c r="V275">
        <f t="shared" si="492"/>
        <v>0</v>
      </c>
      <c r="W275">
        <f t="shared" si="492"/>
        <v>0</v>
      </c>
      <c r="X275">
        <f t="shared" si="492"/>
        <v>0</v>
      </c>
      <c r="Y275">
        <f t="shared" si="492"/>
        <v>0</v>
      </c>
      <c r="Z275">
        <f t="shared" si="492"/>
        <v>0</v>
      </c>
      <c r="AA275">
        <f t="shared" si="492"/>
        <v>0</v>
      </c>
      <c r="AB275">
        <f t="shared" si="492"/>
        <v>0</v>
      </c>
      <c r="AC275">
        <f t="shared" si="492"/>
        <v>0</v>
      </c>
      <c r="AD275">
        <f t="shared" si="492"/>
        <v>0</v>
      </c>
      <c r="AE275">
        <f t="shared" si="492"/>
        <v>0</v>
      </c>
      <c r="AF275">
        <f t="shared" si="492"/>
        <v>0</v>
      </c>
      <c r="AG275">
        <f t="shared" si="492"/>
        <v>0</v>
      </c>
      <c r="AH275">
        <f t="shared" si="492"/>
        <v>0</v>
      </c>
      <c r="AI275">
        <f t="shared" si="492"/>
        <v>0</v>
      </c>
      <c r="AJ275">
        <f t="shared" si="492"/>
        <v>0</v>
      </c>
      <c r="AK275">
        <f t="shared" si="492"/>
        <v>0</v>
      </c>
      <c r="AL275">
        <f t="shared" si="492"/>
        <v>0</v>
      </c>
      <c r="AM275">
        <f t="shared" si="492"/>
        <v>0</v>
      </c>
      <c r="AN275">
        <f t="shared" si="492"/>
        <v>0</v>
      </c>
      <c r="AO275">
        <f t="shared" si="492"/>
        <v>0</v>
      </c>
      <c r="AP275">
        <f t="shared" si="492"/>
        <v>0</v>
      </c>
      <c r="AQ275">
        <f t="shared" si="492"/>
        <v>0</v>
      </c>
      <c r="AR275">
        <f t="shared" si="492"/>
        <v>0</v>
      </c>
      <c r="AS275">
        <f t="shared" si="492"/>
        <v>0</v>
      </c>
      <c r="AT275">
        <f t="shared" si="492"/>
        <v>0</v>
      </c>
      <c r="AU275">
        <f t="shared" si="492"/>
        <v>0</v>
      </c>
      <c r="AV275">
        <f t="shared" si="492"/>
        <v>0</v>
      </c>
      <c r="AW275">
        <f t="shared" si="492"/>
        <v>0</v>
      </c>
      <c r="AX275">
        <f t="shared" si="492"/>
        <v>0</v>
      </c>
      <c r="AY275">
        <f t="shared" si="492"/>
        <v>0</v>
      </c>
      <c r="AZ275">
        <f t="shared" si="492"/>
        <v>0</v>
      </c>
      <c r="BA275">
        <f t="shared" si="492"/>
        <v>0</v>
      </c>
      <c r="BB275">
        <f t="shared" si="492"/>
        <v>0</v>
      </c>
      <c r="BC275">
        <f t="shared" si="492"/>
        <v>0</v>
      </c>
      <c r="BD275">
        <f t="shared" si="492"/>
        <v>0</v>
      </c>
      <c r="BE275">
        <f t="shared" si="492"/>
        <v>0</v>
      </c>
      <c r="BF275">
        <f t="shared" si="492"/>
        <v>0</v>
      </c>
      <c r="BG275">
        <f t="shared" si="492"/>
        <v>0</v>
      </c>
      <c r="BH275">
        <f t="shared" si="492"/>
        <v>0</v>
      </c>
      <c r="BI275">
        <f t="shared" si="492"/>
        <v>0</v>
      </c>
      <c r="BJ275">
        <f t="shared" si="492"/>
        <v>0</v>
      </c>
      <c r="BK275">
        <f t="shared" si="492"/>
        <v>0</v>
      </c>
      <c r="BL275">
        <f t="shared" si="492"/>
        <v>0</v>
      </c>
      <c r="BM275">
        <f t="shared" ref="BM275:DH275" si="493">BM126</f>
        <v>0</v>
      </c>
      <c r="BN275">
        <f t="shared" si="493"/>
        <v>0</v>
      </c>
      <c r="BO275">
        <f t="shared" si="493"/>
        <v>0</v>
      </c>
      <c r="BP275">
        <f t="shared" si="493"/>
        <v>0</v>
      </c>
      <c r="BQ275">
        <f t="shared" si="493"/>
        <v>0</v>
      </c>
      <c r="BR275">
        <f t="shared" si="493"/>
        <v>0</v>
      </c>
      <c r="BS275">
        <f t="shared" si="493"/>
        <v>0</v>
      </c>
      <c r="BT275">
        <f t="shared" si="493"/>
        <v>0</v>
      </c>
      <c r="BU275">
        <f t="shared" si="493"/>
        <v>0</v>
      </c>
      <c r="BV275">
        <f t="shared" si="493"/>
        <v>0</v>
      </c>
      <c r="BW275">
        <f t="shared" si="493"/>
        <v>0</v>
      </c>
      <c r="BX275">
        <f t="shared" si="493"/>
        <v>0</v>
      </c>
      <c r="BY275">
        <f t="shared" si="493"/>
        <v>0</v>
      </c>
      <c r="BZ275">
        <f t="shared" si="493"/>
        <v>0</v>
      </c>
      <c r="CA275">
        <f t="shared" si="493"/>
        <v>0</v>
      </c>
      <c r="CB275">
        <f t="shared" si="493"/>
        <v>0</v>
      </c>
      <c r="CC275">
        <f t="shared" si="493"/>
        <v>0</v>
      </c>
      <c r="CD275">
        <f t="shared" si="493"/>
        <v>0</v>
      </c>
      <c r="CE275">
        <f t="shared" si="493"/>
        <v>0</v>
      </c>
      <c r="CF275">
        <f t="shared" si="493"/>
        <v>0</v>
      </c>
      <c r="CG275">
        <f t="shared" si="493"/>
        <v>0</v>
      </c>
      <c r="CH275">
        <f t="shared" si="493"/>
        <v>0</v>
      </c>
      <c r="CI275">
        <f t="shared" si="493"/>
        <v>0</v>
      </c>
      <c r="CJ275">
        <f t="shared" si="493"/>
        <v>0</v>
      </c>
      <c r="CK275">
        <f t="shared" si="493"/>
        <v>0</v>
      </c>
      <c r="CL275">
        <f t="shared" si="493"/>
        <v>0</v>
      </c>
      <c r="CM275">
        <f t="shared" si="493"/>
        <v>0</v>
      </c>
      <c r="CN275">
        <f t="shared" si="493"/>
        <v>0</v>
      </c>
      <c r="CO275">
        <f t="shared" si="493"/>
        <v>0</v>
      </c>
      <c r="CP275">
        <f t="shared" si="493"/>
        <v>0</v>
      </c>
      <c r="CQ275">
        <f t="shared" si="493"/>
        <v>0</v>
      </c>
      <c r="CR275">
        <f t="shared" si="493"/>
        <v>0</v>
      </c>
      <c r="CS275">
        <f t="shared" si="493"/>
        <v>0</v>
      </c>
      <c r="CT275">
        <f t="shared" si="493"/>
        <v>0</v>
      </c>
      <c r="CU275">
        <f t="shared" si="493"/>
        <v>0</v>
      </c>
      <c r="CV275">
        <f t="shared" si="493"/>
        <v>0</v>
      </c>
      <c r="CW275">
        <f t="shared" si="493"/>
        <v>0</v>
      </c>
      <c r="CX275">
        <f t="shared" si="493"/>
        <v>0</v>
      </c>
      <c r="CY275">
        <f t="shared" si="493"/>
        <v>0</v>
      </c>
      <c r="CZ275">
        <f t="shared" si="493"/>
        <v>0</v>
      </c>
      <c r="DA275">
        <f t="shared" si="493"/>
        <v>0</v>
      </c>
      <c r="DB275">
        <f t="shared" si="493"/>
        <v>0</v>
      </c>
      <c r="DC275">
        <f t="shared" si="493"/>
        <v>0</v>
      </c>
      <c r="DD275">
        <f t="shared" si="493"/>
        <v>0</v>
      </c>
      <c r="DE275">
        <f t="shared" si="493"/>
        <v>0</v>
      </c>
      <c r="DF275">
        <f t="shared" si="493"/>
        <v>0</v>
      </c>
      <c r="DG275">
        <f t="shared" si="493"/>
        <v>0</v>
      </c>
      <c r="DH275">
        <f t="shared" si="493"/>
        <v>0</v>
      </c>
    </row>
    <row r="276" spans="1:112">
      <c r="A276">
        <f t="shared" ref="A276:BL276" si="494">A127</f>
        <v>0</v>
      </c>
      <c r="B276">
        <f t="shared" si="494"/>
        <v>0</v>
      </c>
      <c r="C276">
        <f t="shared" si="494"/>
        <v>0</v>
      </c>
      <c r="D276">
        <f t="shared" si="494"/>
        <v>0</v>
      </c>
      <c r="E276">
        <f t="shared" si="494"/>
        <v>0</v>
      </c>
      <c r="F276">
        <f t="shared" si="494"/>
        <v>0</v>
      </c>
      <c r="G276">
        <f t="shared" si="494"/>
        <v>0</v>
      </c>
      <c r="H276">
        <f t="shared" si="494"/>
        <v>0</v>
      </c>
      <c r="I276">
        <f t="shared" si="494"/>
        <v>0</v>
      </c>
      <c r="J276">
        <f t="shared" si="494"/>
        <v>0</v>
      </c>
      <c r="K276">
        <f t="shared" si="494"/>
        <v>0</v>
      </c>
      <c r="L276">
        <f t="shared" si="494"/>
        <v>0</v>
      </c>
      <c r="M276">
        <f t="shared" si="494"/>
        <v>0</v>
      </c>
      <c r="N276">
        <f t="shared" si="494"/>
        <v>0</v>
      </c>
      <c r="O276">
        <f t="shared" si="494"/>
        <v>0</v>
      </c>
      <c r="P276">
        <f t="shared" si="494"/>
        <v>0</v>
      </c>
      <c r="Q276">
        <f t="shared" si="494"/>
        <v>0</v>
      </c>
      <c r="R276">
        <f t="shared" si="494"/>
        <v>0</v>
      </c>
      <c r="S276">
        <f t="shared" si="494"/>
        <v>0</v>
      </c>
      <c r="T276">
        <f t="shared" si="494"/>
        <v>0</v>
      </c>
      <c r="U276">
        <f t="shared" si="494"/>
        <v>0</v>
      </c>
      <c r="V276">
        <f t="shared" si="494"/>
        <v>0</v>
      </c>
      <c r="W276">
        <f t="shared" si="494"/>
        <v>0</v>
      </c>
      <c r="X276">
        <f t="shared" si="494"/>
        <v>0</v>
      </c>
      <c r="Y276">
        <f t="shared" si="494"/>
        <v>0</v>
      </c>
      <c r="Z276">
        <f t="shared" si="494"/>
        <v>0</v>
      </c>
      <c r="AA276">
        <f t="shared" si="494"/>
        <v>0</v>
      </c>
      <c r="AB276">
        <f t="shared" si="494"/>
        <v>0</v>
      </c>
      <c r="AC276">
        <f t="shared" si="494"/>
        <v>0</v>
      </c>
      <c r="AD276">
        <f t="shared" si="494"/>
        <v>0</v>
      </c>
      <c r="AE276">
        <f t="shared" si="494"/>
        <v>0</v>
      </c>
      <c r="AF276">
        <f t="shared" si="494"/>
        <v>0</v>
      </c>
      <c r="AG276">
        <f t="shared" si="494"/>
        <v>0</v>
      </c>
      <c r="AH276">
        <f t="shared" si="494"/>
        <v>0</v>
      </c>
      <c r="AI276">
        <f t="shared" si="494"/>
        <v>0</v>
      </c>
      <c r="AJ276">
        <f t="shared" si="494"/>
        <v>0</v>
      </c>
      <c r="AK276">
        <f t="shared" si="494"/>
        <v>0</v>
      </c>
      <c r="AL276">
        <f t="shared" si="494"/>
        <v>0</v>
      </c>
      <c r="AM276">
        <f t="shared" si="494"/>
        <v>0</v>
      </c>
      <c r="AN276">
        <f t="shared" si="494"/>
        <v>0</v>
      </c>
      <c r="AO276">
        <f t="shared" si="494"/>
        <v>0</v>
      </c>
      <c r="AP276">
        <f t="shared" si="494"/>
        <v>0</v>
      </c>
      <c r="AQ276">
        <f t="shared" si="494"/>
        <v>0</v>
      </c>
      <c r="AR276">
        <f t="shared" si="494"/>
        <v>0</v>
      </c>
      <c r="AS276">
        <f t="shared" si="494"/>
        <v>0</v>
      </c>
      <c r="AT276">
        <f t="shared" si="494"/>
        <v>0</v>
      </c>
      <c r="AU276">
        <f t="shared" si="494"/>
        <v>0</v>
      </c>
      <c r="AV276">
        <f t="shared" si="494"/>
        <v>0</v>
      </c>
      <c r="AW276">
        <f t="shared" si="494"/>
        <v>0</v>
      </c>
      <c r="AX276">
        <f t="shared" si="494"/>
        <v>0</v>
      </c>
      <c r="AY276">
        <f t="shared" si="494"/>
        <v>0</v>
      </c>
      <c r="AZ276">
        <f t="shared" si="494"/>
        <v>0</v>
      </c>
      <c r="BA276">
        <f t="shared" si="494"/>
        <v>0</v>
      </c>
      <c r="BB276">
        <f t="shared" si="494"/>
        <v>0</v>
      </c>
      <c r="BC276">
        <f t="shared" si="494"/>
        <v>0</v>
      </c>
      <c r="BD276">
        <f t="shared" si="494"/>
        <v>0</v>
      </c>
      <c r="BE276">
        <f t="shared" si="494"/>
        <v>0</v>
      </c>
      <c r="BF276">
        <f t="shared" si="494"/>
        <v>0</v>
      </c>
      <c r="BG276">
        <f t="shared" si="494"/>
        <v>0</v>
      </c>
      <c r="BH276">
        <f t="shared" si="494"/>
        <v>0</v>
      </c>
      <c r="BI276">
        <f t="shared" si="494"/>
        <v>0</v>
      </c>
      <c r="BJ276">
        <f t="shared" si="494"/>
        <v>0</v>
      </c>
      <c r="BK276">
        <f t="shared" si="494"/>
        <v>0</v>
      </c>
      <c r="BL276">
        <f t="shared" si="494"/>
        <v>0</v>
      </c>
      <c r="BM276">
        <f t="shared" ref="BM276:DH276" si="495">BM127</f>
        <v>0</v>
      </c>
      <c r="BN276">
        <f t="shared" si="495"/>
        <v>0</v>
      </c>
      <c r="BO276">
        <f t="shared" si="495"/>
        <v>0</v>
      </c>
      <c r="BP276">
        <f t="shared" si="495"/>
        <v>0</v>
      </c>
      <c r="BQ276">
        <f t="shared" si="495"/>
        <v>0</v>
      </c>
      <c r="BR276">
        <f t="shared" si="495"/>
        <v>0</v>
      </c>
      <c r="BS276">
        <f t="shared" si="495"/>
        <v>0</v>
      </c>
      <c r="BT276">
        <f t="shared" si="495"/>
        <v>0</v>
      </c>
      <c r="BU276">
        <f t="shared" si="495"/>
        <v>0</v>
      </c>
      <c r="BV276">
        <f t="shared" si="495"/>
        <v>0</v>
      </c>
      <c r="BW276">
        <f t="shared" si="495"/>
        <v>0</v>
      </c>
      <c r="BX276">
        <f t="shared" si="495"/>
        <v>0</v>
      </c>
      <c r="BY276">
        <f t="shared" si="495"/>
        <v>0</v>
      </c>
      <c r="BZ276">
        <f t="shared" si="495"/>
        <v>0</v>
      </c>
      <c r="CA276">
        <f t="shared" si="495"/>
        <v>0</v>
      </c>
      <c r="CB276">
        <f t="shared" si="495"/>
        <v>0</v>
      </c>
      <c r="CC276">
        <f t="shared" si="495"/>
        <v>0</v>
      </c>
      <c r="CD276">
        <f t="shared" si="495"/>
        <v>0</v>
      </c>
      <c r="CE276">
        <f t="shared" si="495"/>
        <v>0</v>
      </c>
      <c r="CF276">
        <f t="shared" si="495"/>
        <v>0</v>
      </c>
      <c r="CG276">
        <f t="shared" si="495"/>
        <v>0</v>
      </c>
      <c r="CH276">
        <f t="shared" si="495"/>
        <v>0</v>
      </c>
      <c r="CI276">
        <f t="shared" si="495"/>
        <v>0</v>
      </c>
      <c r="CJ276">
        <f t="shared" si="495"/>
        <v>0</v>
      </c>
      <c r="CK276">
        <f t="shared" si="495"/>
        <v>0</v>
      </c>
      <c r="CL276">
        <f t="shared" si="495"/>
        <v>0</v>
      </c>
      <c r="CM276">
        <f t="shared" si="495"/>
        <v>0</v>
      </c>
      <c r="CN276">
        <f t="shared" si="495"/>
        <v>0</v>
      </c>
      <c r="CO276">
        <f t="shared" si="495"/>
        <v>0</v>
      </c>
      <c r="CP276">
        <f t="shared" si="495"/>
        <v>0</v>
      </c>
      <c r="CQ276">
        <f t="shared" si="495"/>
        <v>0</v>
      </c>
      <c r="CR276">
        <f t="shared" si="495"/>
        <v>0</v>
      </c>
      <c r="CS276">
        <f t="shared" si="495"/>
        <v>0</v>
      </c>
      <c r="CT276">
        <f t="shared" si="495"/>
        <v>0</v>
      </c>
      <c r="CU276">
        <f t="shared" si="495"/>
        <v>0</v>
      </c>
      <c r="CV276">
        <f t="shared" si="495"/>
        <v>0</v>
      </c>
      <c r="CW276">
        <f t="shared" si="495"/>
        <v>0</v>
      </c>
      <c r="CX276">
        <f t="shared" si="495"/>
        <v>0</v>
      </c>
      <c r="CY276">
        <f t="shared" si="495"/>
        <v>0</v>
      </c>
      <c r="CZ276">
        <f t="shared" si="495"/>
        <v>0</v>
      </c>
      <c r="DA276">
        <f t="shared" si="495"/>
        <v>0</v>
      </c>
      <c r="DB276">
        <f t="shared" si="495"/>
        <v>0</v>
      </c>
      <c r="DC276">
        <f t="shared" si="495"/>
        <v>0</v>
      </c>
      <c r="DD276">
        <f t="shared" si="495"/>
        <v>0</v>
      </c>
      <c r="DE276">
        <f t="shared" si="495"/>
        <v>0</v>
      </c>
      <c r="DF276">
        <f t="shared" si="495"/>
        <v>0</v>
      </c>
      <c r="DG276">
        <f t="shared" si="495"/>
        <v>0</v>
      </c>
      <c r="DH276">
        <f t="shared" si="495"/>
        <v>0</v>
      </c>
    </row>
    <row r="277" spans="1:112">
      <c r="A277">
        <f t="shared" ref="A277:BL277" si="496">A128</f>
        <v>0</v>
      </c>
      <c r="B277">
        <f t="shared" si="496"/>
        <v>0</v>
      </c>
      <c r="C277">
        <f t="shared" si="496"/>
        <v>0</v>
      </c>
      <c r="D277">
        <f t="shared" si="496"/>
        <v>0</v>
      </c>
      <c r="E277">
        <f t="shared" si="496"/>
        <v>0</v>
      </c>
      <c r="F277">
        <f t="shared" si="496"/>
        <v>0</v>
      </c>
      <c r="G277">
        <f t="shared" si="496"/>
        <v>0</v>
      </c>
      <c r="H277">
        <f t="shared" si="496"/>
        <v>0</v>
      </c>
      <c r="I277">
        <f t="shared" si="496"/>
        <v>0</v>
      </c>
      <c r="J277">
        <f t="shared" si="496"/>
        <v>0</v>
      </c>
      <c r="K277">
        <f t="shared" si="496"/>
        <v>0</v>
      </c>
      <c r="L277">
        <f t="shared" si="496"/>
        <v>0</v>
      </c>
      <c r="M277">
        <f t="shared" si="496"/>
        <v>0</v>
      </c>
      <c r="N277">
        <f t="shared" si="496"/>
        <v>0</v>
      </c>
      <c r="O277">
        <f t="shared" si="496"/>
        <v>0</v>
      </c>
      <c r="P277">
        <f t="shared" si="496"/>
        <v>0</v>
      </c>
      <c r="Q277">
        <f t="shared" si="496"/>
        <v>0</v>
      </c>
      <c r="R277">
        <f t="shared" si="496"/>
        <v>0</v>
      </c>
      <c r="S277">
        <f t="shared" si="496"/>
        <v>0</v>
      </c>
      <c r="T277">
        <f t="shared" si="496"/>
        <v>0</v>
      </c>
      <c r="U277">
        <f t="shared" si="496"/>
        <v>0</v>
      </c>
      <c r="V277">
        <f t="shared" si="496"/>
        <v>0</v>
      </c>
      <c r="W277">
        <f t="shared" si="496"/>
        <v>0</v>
      </c>
      <c r="X277">
        <f t="shared" si="496"/>
        <v>0</v>
      </c>
      <c r="Y277">
        <f t="shared" si="496"/>
        <v>0</v>
      </c>
      <c r="Z277">
        <f t="shared" si="496"/>
        <v>0</v>
      </c>
      <c r="AA277">
        <f t="shared" si="496"/>
        <v>0</v>
      </c>
      <c r="AB277">
        <f t="shared" si="496"/>
        <v>0</v>
      </c>
      <c r="AC277">
        <f t="shared" si="496"/>
        <v>0</v>
      </c>
      <c r="AD277">
        <f t="shared" si="496"/>
        <v>0</v>
      </c>
      <c r="AE277">
        <f t="shared" si="496"/>
        <v>0</v>
      </c>
      <c r="AF277">
        <f t="shared" si="496"/>
        <v>0</v>
      </c>
      <c r="AG277">
        <f t="shared" si="496"/>
        <v>0</v>
      </c>
      <c r="AH277">
        <f t="shared" si="496"/>
        <v>0</v>
      </c>
      <c r="AI277">
        <f t="shared" si="496"/>
        <v>0</v>
      </c>
      <c r="AJ277">
        <f t="shared" si="496"/>
        <v>0</v>
      </c>
      <c r="AK277">
        <f t="shared" si="496"/>
        <v>0</v>
      </c>
      <c r="AL277">
        <f t="shared" si="496"/>
        <v>0</v>
      </c>
      <c r="AM277">
        <f t="shared" si="496"/>
        <v>0</v>
      </c>
      <c r="AN277">
        <f t="shared" si="496"/>
        <v>0</v>
      </c>
      <c r="AO277">
        <f t="shared" si="496"/>
        <v>0</v>
      </c>
      <c r="AP277">
        <f t="shared" si="496"/>
        <v>0</v>
      </c>
      <c r="AQ277">
        <f t="shared" si="496"/>
        <v>0</v>
      </c>
      <c r="AR277">
        <f t="shared" si="496"/>
        <v>0</v>
      </c>
      <c r="AS277">
        <f t="shared" si="496"/>
        <v>0</v>
      </c>
      <c r="AT277">
        <f t="shared" si="496"/>
        <v>0</v>
      </c>
      <c r="AU277">
        <f t="shared" si="496"/>
        <v>0</v>
      </c>
      <c r="AV277">
        <f t="shared" si="496"/>
        <v>0</v>
      </c>
      <c r="AW277">
        <f t="shared" si="496"/>
        <v>0</v>
      </c>
      <c r="AX277">
        <f t="shared" si="496"/>
        <v>0</v>
      </c>
      <c r="AY277">
        <f t="shared" si="496"/>
        <v>0</v>
      </c>
      <c r="AZ277">
        <f t="shared" si="496"/>
        <v>0</v>
      </c>
      <c r="BA277">
        <f t="shared" si="496"/>
        <v>0</v>
      </c>
      <c r="BB277">
        <f t="shared" si="496"/>
        <v>0</v>
      </c>
      <c r="BC277">
        <f t="shared" si="496"/>
        <v>0</v>
      </c>
      <c r="BD277">
        <f t="shared" si="496"/>
        <v>0</v>
      </c>
      <c r="BE277">
        <f t="shared" si="496"/>
        <v>0</v>
      </c>
      <c r="BF277">
        <f t="shared" si="496"/>
        <v>0</v>
      </c>
      <c r="BG277">
        <f t="shared" si="496"/>
        <v>0</v>
      </c>
      <c r="BH277">
        <f t="shared" si="496"/>
        <v>0</v>
      </c>
      <c r="BI277">
        <f t="shared" si="496"/>
        <v>0</v>
      </c>
      <c r="BJ277">
        <f t="shared" si="496"/>
        <v>0</v>
      </c>
      <c r="BK277">
        <f t="shared" si="496"/>
        <v>0</v>
      </c>
      <c r="BL277">
        <f t="shared" si="496"/>
        <v>0</v>
      </c>
      <c r="BM277">
        <f t="shared" ref="BM277:DH277" si="497">BM128</f>
        <v>0</v>
      </c>
      <c r="BN277">
        <f t="shared" si="497"/>
        <v>0</v>
      </c>
      <c r="BO277">
        <f t="shared" si="497"/>
        <v>0</v>
      </c>
      <c r="BP277">
        <f t="shared" si="497"/>
        <v>0</v>
      </c>
      <c r="BQ277">
        <f t="shared" si="497"/>
        <v>0</v>
      </c>
      <c r="BR277">
        <f t="shared" si="497"/>
        <v>0</v>
      </c>
      <c r="BS277">
        <f t="shared" si="497"/>
        <v>0</v>
      </c>
      <c r="BT277">
        <f t="shared" si="497"/>
        <v>0</v>
      </c>
      <c r="BU277">
        <f t="shared" si="497"/>
        <v>0</v>
      </c>
      <c r="BV277">
        <f t="shared" si="497"/>
        <v>0</v>
      </c>
      <c r="BW277">
        <f t="shared" si="497"/>
        <v>0</v>
      </c>
      <c r="BX277">
        <f t="shared" si="497"/>
        <v>0</v>
      </c>
      <c r="BY277">
        <f t="shared" si="497"/>
        <v>0</v>
      </c>
      <c r="BZ277">
        <f t="shared" si="497"/>
        <v>0</v>
      </c>
      <c r="CA277">
        <f t="shared" si="497"/>
        <v>0</v>
      </c>
      <c r="CB277">
        <f t="shared" si="497"/>
        <v>0</v>
      </c>
      <c r="CC277">
        <f t="shared" si="497"/>
        <v>0</v>
      </c>
      <c r="CD277">
        <f t="shared" si="497"/>
        <v>0</v>
      </c>
      <c r="CE277">
        <f t="shared" si="497"/>
        <v>0</v>
      </c>
      <c r="CF277">
        <f t="shared" si="497"/>
        <v>0</v>
      </c>
      <c r="CG277">
        <f t="shared" si="497"/>
        <v>0</v>
      </c>
      <c r="CH277">
        <f t="shared" si="497"/>
        <v>0</v>
      </c>
      <c r="CI277">
        <f t="shared" si="497"/>
        <v>0</v>
      </c>
      <c r="CJ277">
        <f t="shared" si="497"/>
        <v>0</v>
      </c>
      <c r="CK277">
        <f t="shared" si="497"/>
        <v>0</v>
      </c>
      <c r="CL277">
        <f t="shared" si="497"/>
        <v>0</v>
      </c>
      <c r="CM277">
        <f t="shared" si="497"/>
        <v>0</v>
      </c>
      <c r="CN277">
        <f t="shared" si="497"/>
        <v>0</v>
      </c>
      <c r="CO277">
        <f t="shared" si="497"/>
        <v>0</v>
      </c>
      <c r="CP277">
        <f t="shared" si="497"/>
        <v>0</v>
      </c>
      <c r="CQ277">
        <f t="shared" si="497"/>
        <v>0</v>
      </c>
      <c r="CR277">
        <f t="shared" si="497"/>
        <v>0</v>
      </c>
      <c r="CS277">
        <f t="shared" si="497"/>
        <v>0</v>
      </c>
      <c r="CT277">
        <f t="shared" si="497"/>
        <v>0</v>
      </c>
      <c r="CU277">
        <f t="shared" si="497"/>
        <v>0</v>
      </c>
      <c r="CV277">
        <f t="shared" si="497"/>
        <v>0</v>
      </c>
      <c r="CW277">
        <f t="shared" si="497"/>
        <v>0</v>
      </c>
      <c r="CX277">
        <f t="shared" si="497"/>
        <v>0</v>
      </c>
      <c r="CY277">
        <f t="shared" si="497"/>
        <v>0</v>
      </c>
      <c r="CZ277">
        <f t="shared" si="497"/>
        <v>0</v>
      </c>
      <c r="DA277">
        <f t="shared" si="497"/>
        <v>0</v>
      </c>
      <c r="DB277">
        <f t="shared" si="497"/>
        <v>0</v>
      </c>
      <c r="DC277">
        <f t="shared" si="497"/>
        <v>0</v>
      </c>
      <c r="DD277">
        <f t="shared" si="497"/>
        <v>0</v>
      </c>
      <c r="DE277">
        <f t="shared" si="497"/>
        <v>0</v>
      </c>
      <c r="DF277">
        <f t="shared" si="497"/>
        <v>0</v>
      </c>
      <c r="DG277">
        <f t="shared" si="497"/>
        <v>0</v>
      </c>
      <c r="DH277">
        <f t="shared" si="497"/>
        <v>0</v>
      </c>
    </row>
    <row r="278" spans="1:112">
      <c r="A278">
        <f t="shared" ref="A278:BL278" si="498">A129</f>
        <v>0</v>
      </c>
      <c r="B278">
        <f t="shared" si="498"/>
        <v>0</v>
      </c>
      <c r="C278">
        <f t="shared" si="498"/>
        <v>0</v>
      </c>
      <c r="D278">
        <f t="shared" si="498"/>
        <v>0</v>
      </c>
      <c r="E278">
        <f t="shared" si="498"/>
        <v>0</v>
      </c>
      <c r="F278">
        <f t="shared" si="498"/>
        <v>0</v>
      </c>
      <c r="G278">
        <f t="shared" si="498"/>
        <v>0</v>
      </c>
      <c r="H278">
        <f t="shared" si="498"/>
        <v>0</v>
      </c>
      <c r="I278">
        <f t="shared" si="498"/>
        <v>0</v>
      </c>
      <c r="J278">
        <f t="shared" si="498"/>
        <v>0</v>
      </c>
      <c r="K278">
        <f t="shared" si="498"/>
        <v>0</v>
      </c>
      <c r="L278">
        <f t="shared" si="498"/>
        <v>0</v>
      </c>
      <c r="M278">
        <f t="shared" si="498"/>
        <v>0</v>
      </c>
      <c r="N278">
        <f t="shared" si="498"/>
        <v>0</v>
      </c>
      <c r="O278">
        <f t="shared" si="498"/>
        <v>0</v>
      </c>
      <c r="P278">
        <f t="shared" si="498"/>
        <v>0</v>
      </c>
      <c r="Q278">
        <f t="shared" si="498"/>
        <v>0</v>
      </c>
      <c r="R278">
        <f t="shared" si="498"/>
        <v>0</v>
      </c>
      <c r="S278">
        <f t="shared" si="498"/>
        <v>0</v>
      </c>
      <c r="T278">
        <f t="shared" si="498"/>
        <v>0</v>
      </c>
      <c r="U278">
        <f t="shared" si="498"/>
        <v>0</v>
      </c>
      <c r="V278">
        <f t="shared" si="498"/>
        <v>0</v>
      </c>
      <c r="W278">
        <f t="shared" si="498"/>
        <v>0</v>
      </c>
      <c r="X278">
        <f t="shared" si="498"/>
        <v>0</v>
      </c>
      <c r="Y278">
        <f t="shared" si="498"/>
        <v>0</v>
      </c>
      <c r="Z278">
        <f t="shared" si="498"/>
        <v>0</v>
      </c>
      <c r="AA278">
        <f t="shared" si="498"/>
        <v>0</v>
      </c>
      <c r="AB278">
        <f t="shared" si="498"/>
        <v>0</v>
      </c>
      <c r="AC278">
        <f t="shared" si="498"/>
        <v>0</v>
      </c>
      <c r="AD278">
        <f t="shared" si="498"/>
        <v>0</v>
      </c>
      <c r="AE278">
        <f t="shared" si="498"/>
        <v>0</v>
      </c>
      <c r="AF278">
        <f t="shared" si="498"/>
        <v>0</v>
      </c>
      <c r="AG278">
        <f t="shared" si="498"/>
        <v>0</v>
      </c>
      <c r="AH278">
        <f t="shared" si="498"/>
        <v>0</v>
      </c>
      <c r="AI278">
        <f t="shared" si="498"/>
        <v>0</v>
      </c>
      <c r="AJ278">
        <f t="shared" si="498"/>
        <v>0</v>
      </c>
      <c r="AK278">
        <f t="shared" si="498"/>
        <v>0</v>
      </c>
      <c r="AL278">
        <f t="shared" si="498"/>
        <v>0</v>
      </c>
      <c r="AM278">
        <f t="shared" si="498"/>
        <v>0</v>
      </c>
      <c r="AN278">
        <f t="shared" si="498"/>
        <v>0</v>
      </c>
      <c r="AO278">
        <f t="shared" si="498"/>
        <v>0</v>
      </c>
      <c r="AP278">
        <f t="shared" si="498"/>
        <v>0</v>
      </c>
      <c r="AQ278">
        <f t="shared" si="498"/>
        <v>0</v>
      </c>
      <c r="AR278">
        <f t="shared" si="498"/>
        <v>0</v>
      </c>
      <c r="AS278">
        <f t="shared" si="498"/>
        <v>0</v>
      </c>
      <c r="AT278">
        <f t="shared" si="498"/>
        <v>0</v>
      </c>
      <c r="AU278">
        <f t="shared" si="498"/>
        <v>0</v>
      </c>
      <c r="AV278">
        <f t="shared" si="498"/>
        <v>0</v>
      </c>
      <c r="AW278">
        <f t="shared" si="498"/>
        <v>0</v>
      </c>
      <c r="AX278">
        <f t="shared" si="498"/>
        <v>0</v>
      </c>
      <c r="AY278">
        <f t="shared" si="498"/>
        <v>0</v>
      </c>
      <c r="AZ278">
        <f t="shared" si="498"/>
        <v>0</v>
      </c>
      <c r="BA278">
        <f t="shared" si="498"/>
        <v>0</v>
      </c>
      <c r="BB278">
        <f t="shared" si="498"/>
        <v>0</v>
      </c>
      <c r="BC278">
        <f t="shared" si="498"/>
        <v>0</v>
      </c>
      <c r="BD278">
        <f t="shared" si="498"/>
        <v>0</v>
      </c>
      <c r="BE278">
        <f t="shared" si="498"/>
        <v>0</v>
      </c>
      <c r="BF278">
        <f t="shared" si="498"/>
        <v>0</v>
      </c>
      <c r="BG278">
        <f t="shared" si="498"/>
        <v>0</v>
      </c>
      <c r="BH278">
        <f t="shared" si="498"/>
        <v>0</v>
      </c>
      <c r="BI278">
        <f t="shared" si="498"/>
        <v>0</v>
      </c>
      <c r="BJ278">
        <f t="shared" si="498"/>
        <v>0</v>
      </c>
      <c r="BK278">
        <f t="shared" si="498"/>
        <v>0</v>
      </c>
      <c r="BL278">
        <f t="shared" si="498"/>
        <v>0</v>
      </c>
      <c r="BM278">
        <f t="shared" ref="BM278:DH278" si="499">BM129</f>
        <v>0</v>
      </c>
      <c r="BN278">
        <f t="shared" si="499"/>
        <v>0</v>
      </c>
      <c r="BO278">
        <f t="shared" si="499"/>
        <v>0</v>
      </c>
      <c r="BP278">
        <f t="shared" si="499"/>
        <v>0</v>
      </c>
      <c r="BQ278">
        <f t="shared" si="499"/>
        <v>0</v>
      </c>
      <c r="BR278">
        <f t="shared" si="499"/>
        <v>0</v>
      </c>
      <c r="BS278">
        <f t="shared" si="499"/>
        <v>0</v>
      </c>
      <c r="BT278">
        <f t="shared" si="499"/>
        <v>0</v>
      </c>
      <c r="BU278">
        <f t="shared" si="499"/>
        <v>0</v>
      </c>
      <c r="BV278">
        <f t="shared" si="499"/>
        <v>0</v>
      </c>
      <c r="BW278">
        <f t="shared" si="499"/>
        <v>0</v>
      </c>
      <c r="BX278">
        <f t="shared" si="499"/>
        <v>0</v>
      </c>
      <c r="BY278">
        <f t="shared" si="499"/>
        <v>0</v>
      </c>
      <c r="BZ278">
        <f t="shared" si="499"/>
        <v>0</v>
      </c>
      <c r="CA278">
        <f t="shared" si="499"/>
        <v>0</v>
      </c>
      <c r="CB278">
        <f t="shared" si="499"/>
        <v>0</v>
      </c>
      <c r="CC278">
        <f t="shared" si="499"/>
        <v>0</v>
      </c>
      <c r="CD278">
        <f t="shared" si="499"/>
        <v>0</v>
      </c>
      <c r="CE278">
        <f t="shared" si="499"/>
        <v>0</v>
      </c>
      <c r="CF278">
        <f t="shared" si="499"/>
        <v>0</v>
      </c>
      <c r="CG278">
        <f t="shared" si="499"/>
        <v>0</v>
      </c>
      <c r="CH278">
        <f t="shared" si="499"/>
        <v>0</v>
      </c>
      <c r="CI278">
        <f t="shared" si="499"/>
        <v>0</v>
      </c>
      <c r="CJ278">
        <f t="shared" si="499"/>
        <v>0</v>
      </c>
      <c r="CK278">
        <f t="shared" si="499"/>
        <v>0</v>
      </c>
      <c r="CL278">
        <f t="shared" si="499"/>
        <v>0</v>
      </c>
      <c r="CM278">
        <f t="shared" si="499"/>
        <v>0</v>
      </c>
      <c r="CN278">
        <f t="shared" si="499"/>
        <v>0</v>
      </c>
      <c r="CO278">
        <f t="shared" si="499"/>
        <v>0</v>
      </c>
      <c r="CP278">
        <f t="shared" si="499"/>
        <v>0</v>
      </c>
      <c r="CQ278">
        <f t="shared" si="499"/>
        <v>0</v>
      </c>
      <c r="CR278">
        <f t="shared" si="499"/>
        <v>0</v>
      </c>
      <c r="CS278">
        <f t="shared" si="499"/>
        <v>0</v>
      </c>
      <c r="CT278">
        <f t="shared" si="499"/>
        <v>0</v>
      </c>
      <c r="CU278">
        <f t="shared" si="499"/>
        <v>0</v>
      </c>
      <c r="CV278">
        <f t="shared" si="499"/>
        <v>0</v>
      </c>
      <c r="CW278">
        <f t="shared" si="499"/>
        <v>0</v>
      </c>
      <c r="CX278">
        <f t="shared" si="499"/>
        <v>0</v>
      </c>
      <c r="CY278">
        <f t="shared" si="499"/>
        <v>0</v>
      </c>
      <c r="CZ278">
        <f t="shared" si="499"/>
        <v>0</v>
      </c>
      <c r="DA278">
        <f t="shared" si="499"/>
        <v>0</v>
      </c>
      <c r="DB278">
        <f t="shared" si="499"/>
        <v>0</v>
      </c>
      <c r="DC278">
        <f t="shared" si="499"/>
        <v>0</v>
      </c>
      <c r="DD278">
        <f t="shared" si="499"/>
        <v>0</v>
      </c>
      <c r="DE278">
        <f t="shared" si="499"/>
        <v>0</v>
      </c>
      <c r="DF278">
        <f t="shared" si="499"/>
        <v>0</v>
      </c>
      <c r="DG278">
        <f t="shared" si="499"/>
        <v>0</v>
      </c>
      <c r="DH278">
        <f t="shared" si="499"/>
        <v>0</v>
      </c>
    </row>
    <row r="279" spans="1:112">
      <c r="A279">
        <f t="shared" ref="A279:BL279" si="500">A130</f>
        <v>0</v>
      </c>
      <c r="B279">
        <f t="shared" si="500"/>
        <v>0</v>
      </c>
      <c r="C279">
        <f t="shared" si="500"/>
        <v>0</v>
      </c>
      <c r="D279">
        <f t="shared" si="500"/>
        <v>0</v>
      </c>
      <c r="E279">
        <f t="shared" si="500"/>
        <v>0</v>
      </c>
      <c r="F279">
        <f t="shared" si="500"/>
        <v>0</v>
      </c>
      <c r="G279">
        <f t="shared" si="500"/>
        <v>0</v>
      </c>
      <c r="H279">
        <f t="shared" si="500"/>
        <v>0</v>
      </c>
      <c r="I279">
        <f t="shared" si="500"/>
        <v>0</v>
      </c>
      <c r="J279">
        <f t="shared" si="500"/>
        <v>0</v>
      </c>
      <c r="K279">
        <f t="shared" si="500"/>
        <v>0</v>
      </c>
      <c r="L279">
        <f t="shared" si="500"/>
        <v>0</v>
      </c>
      <c r="M279">
        <f t="shared" si="500"/>
        <v>0</v>
      </c>
      <c r="N279">
        <f t="shared" si="500"/>
        <v>0</v>
      </c>
      <c r="O279">
        <f t="shared" si="500"/>
        <v>0</v>
      </c>
      <c r="P279">
        <f t="shared" si="500"/>
        <v>0</v>
      </c>
      <c r="Q279">
        <f t="shared" si="500"/>
        <v>0</v>
      </c>
      <c r="R279">
        <f t="shared" si="500"/>
        <v>0</v>
      </c>
      <c r="S279">
        <f t="shared" si="500"/>
        <v>0</v>
      </c>
      <c r="T279">
        <f t="shared" si="500"/>
        <v>0</v>
      </c>
      <c r="U279">
        <f t="shared" si="500"/>
        <v>0</v>
      </c>
      <c r="V279">
        <f t="shared" si="500"/>
        <v>0</v>
      </c>
      <c r="W279">
        <f t="shared" si="500"/>
        <v>0</v>
      </c>
      <c r="X279">
        <f t="shared" si="500"/>
        <v>0</v>
      </c>
      <c r="Y279">
        <f t="shared" si="500"/>
        <v>0</v>
      </c>
      <c r="Z279">
        <f t="shared" si="500"/>
        <v>0</v>
      </c>
      <c r="AA279">
        <f t="shared" si="500"/>
        <v>0</v>
      </c>
      <c r="AB279">
        <f t="shared" si="500"/>
        <v>0</v>
      </c>
      <c r="AC279">
        <f t="shared" si="500"/>
        <v>0</v>
      </c>
      <c r="AD279">
        <f t="shared" si="500"/>
        <v>0</v>
      </c>
      <c r="AE279">
        <f t="shared" si="500"/>
        <v>0</v>
      </c>
      <c r="AF279">
        <f t="shared" si="500"/>
        <v>0</v>
      </c>
      <c r="AG279">
        <f t="shared" si="500"/>
        <v>0</v>
      </c>
      <c r="AH279">
        <f t="shared" si="500"/>
        <v>0</v>
      </c>
      <c r="AI279">
        <f t="shared" si="500"/>
        <v>0</v>
      </c>
      <c r="AJ279">
        <f t="shared" si="500"/>
        <v>0</v>
      </c>
      <c r="AK279">
        <f t="shared" si="500"/>
        <v>0</v>
      </c>
      <c r="AL279">
        <f t="shared" si="500"/>
        <v>0</v>
      </c>
      <c r="AM279">
        <f t="shared" si="500"/>
        <v>0</v>
      </c>
      <c r="AN279">
        <f t="shared" si="500"/>
        <v>0</v>
      </c>
      <c r="AO279">
        <f t="shared" si="500"/>
        <v>0</v>
      </c>
      <c r="AP279">
        <f t="shared" si="500"/>
        <v>0</v>
      </c>
      <c r="AQ279">
        <f t="shared" si="500"/>
        <v>0</v>
      </c>
      <c r="AR279">
        <f t="shared" si="500"/>
        <v>0</v>
      </c>
      <c r="AS279">
        <f t="shared" si="500"/>
        <v>0</v>
      </c>
      <c r="AT279">
        <f t="shared" si="500"/>
        <v>0</v>
      </c>
      <c r="AU279">
        <f t="shared" si="500"/>
        <v>0</v>
      </c>
      <c r="AV279">
        <f t="shared" si="500"/>
        <v>0</v>
      </c>
      <c r="AW279">
        <f t="shared" si="500"/>
        <v>0</v>
      </c>
      <c r="AX279">
        <f t="shared" si="500"/>
        <v>0</v>
      </c>
      <c r="AY279">
        <f t="shared" si="500"/>
        <v>0</v>
      </c>
      <c r="AZ279">
        <f t="shared" si="500"/>
        <v>0</v>
      </c>
      <c r="BA279">
        <f t="shared" si="500"/>
        <v>0</v>
      </c>
      <c r="BB279">
        <f t="shared" si="500"/>
        <v>0</v>
      </c>
      <c r="BC279">
        <f t="shared" si="500"/>
        <v>0</v>
      </c>
      <c r="BD279">
        <f t="shared" si="500"/>
        <v>0</v>
      </c>
      <c r="BE279">
        <f t="shared" si="500"/>
        <v>0</v>
      </c>
      <c r="BF279">
        <f t="shared" si="500"/>
        <v>0</v>
      </c>
      <c r="BG279">
        <f t="shared" si="500"/>
        <v>0</v>
      </c>
      <c r="BH279">
        <f t="shared" si="500"/>
        <v>0</v>
      </c>
      <c r="BI279">
        <f t="shared" si="500"/>
        <v>0</v>
      </c>
      <c r="BJ279">
        <f t="shared" si="500"/>
        <v>0</v>
      </c>
      <c r="BK279">
        <f t="shared" si="500"/>
        <v>0</v>
      </c>
      <c r="BL279">
        <f t="shared" si="500"/>
        <v>0</v>
      </c>
      <c r="BM279">
        <f t="shared" ref="BM279:DH279" si="501">BM130</f>
        <v>0</v>
      </c>
      <c r="BN279">
        <f t="shared" si="501"/>
        <v>0</v>
      </c>
      <c r="BO279">
        <f t="shared" si="501"/>
        <v>0</v>
      </c>
      <c r="BP279">
        <f t="shared" si="501"/>
        <v>0</v>
      </c>
      <c r="BQ279">
        <f t="shared" si="501"/>
        <v>0</v>
      </c>
      <c r="BR279">
        <f t="shared" si="501"/>
        <v>0</v>
      </c>
      <c r="BS279">
        <f t="shared" si="501"/>
        <v>0</v>
      </c>
      <c r="BT279">
        <f t="shared" si="501"/>
        <v>0</v>
      </c>
      <c r="BU279">
        <f t="shared" si="501"/>
        <v>0</v>
      </c>
      <c r="BV279">
        <f t="shared" si="501"/>
        <v>0</v>
      </c>
      <c r="BW279">
        <f t="shared" si="501"/>
        <v>0</v>
      </c>
      <c r="BX279">
        <f t="shared" si="501"/>
        <v>0</v>
      </c>
      <c r="BY279">
        <f t="shared" si="501"/>
        <v>0</v>
      </c>
      <c r="BZ279">
        <f t="shared" si="501"/>
        <v>0</v>
      </c>
      <c r="CA279">
        <f t="shared" si="501"/>
        <v>0</v>
      </c>
      <c r="CB279">
        <f t="shared" si="501"/>
        <v>0</v>
      </c>
      <c r="CC279">
        <f t="shared" si="501"/>
        <v>0</v>
      </c>
      <c r="CD279">
        <f t="shared" si="501"/>
        <v>0</v>
      </c>
      <c r="CE279">
        <f t="shared" si="501"/>
        <v>0</v>
      </c>
      <c r="CF279">
        <f t="shared" si="501"/>
        <v>0</v>
      </c>
      <c r="CG279">
        <f t="shared" si="501"/>
        <v>0</v>
      </c>
      <c r="CH279">
        <f t="shared" si="501"/>
        <v>0</v>
      </c>
      <c r="CI279">
        <f t="shared" si="501"/>
        <v>0</v>
      </c>
      <c r="CJ279">
        <f t="shared" si="501"/>
        <v>0</v>
      </c>
      <c r="CK279">
        <f t="shared" si="501"/>
        <v>0</v>
      </c>
      <c r="CL279">
        <f t="shared" si="501"/>
        <v>0</v>
      </c>
      <c r="CM279">
        <f t="shared" si="501"/>
        <v>0</v>
      </c>
      <c r="CN279">
        <f t="shared" si="501"/>
        <v>0</v>
      </c>
      <c r="CO279">
        <f t="shared" si="501"/>
        <v>0</v>
      </c>
      <c r="CP279">
        <f t="shared" si="501"/>
        <v>0</v>
      </c>
      <c r="CQ279">
        <f t="shared" si="501"/>
        <v>0</v>
      </c>
      <c r="CR279">
        <f t="shared" si="501"/>
        <v>0</v>
      </c>
      <c r="CS279">
        <f t="shared" si="501"/>
        <v>0</v>
      </c>
      <c r="CT279">
        <f t="shared" si="501"/>
        <v>0</v>
      </c>
      <c r="CU279">
        <f t="shared" si="501"/>
        <v>0</v>
      </c>
      <c r="CV279">
        <f t="shared" si="501"/>
        <v>0</v>
      </c>
      <c r="CW279">
        <f t="shared" si="501"/>
        <v>0</v>
      </c>
      <c r="CX279">
        <f t="shared" si="501"/>
        <v>0</v>
      </c>
      <c r="CY279">
        <f t="shared" si="501"/>
        <v>0</v>
      </c>
      <c r="CZ279">
        <f t="shared" si="501"/>
        <v>0</v>
      </c>
      <c r="DA279">
        <f t="shared" si="501"/>
        <v>0</v>
      </c>
      <c r="DB279">
        <f t="shared" si="501"/>
        <v>0</v>
      </c>
      <c r="DC279">
        <f t="shared" si="501"/>
        <v>0</v>
      </c>
      <c r="DD279">
        <f t="shared" si="501"/>
        <v>0</v>
      </c>
      <c r="DE279">
        <f t="shared" si="501"/>
        <v>0</v>
      </c>
      <c r="DF279">
        <f t="shared" si="501"/>
        <v>0</v>
      </c>
      <c r="DG279">
        <f t="shared" si="501"/>
        <v>0</v>
      </c>
      <c r="DH279">
        <f t="shared" si="501"/>
        <v>0</v>
      </c>
    </row>
    <row r="280" spans="1:112">
      <c r="A280">
        <f t="shared" ref="A280:BL280" si="502">A131</f>
        <v>0</v>
      </c>
      <c r="B280">
        <f t="shared" si="502"/>
        <v>0</v>
      </c>
      <c r="C280">
        <f t="shared" si="502"/>
        <v>0</v>
      </c>
      <c r="D280">
        <f t="shared" si="502"/>
        <v>0</v>
      </c>
      <c r="E280">
        <f t="shared" si="502"/>
        <v>0</v>
      </c>
      <c r="F280">
        <f t="shared" si="502"/>
        <v>0</v>
      </c>
      <c r="G280">
        <f t="shared" si="502"/>
        <v>0</v>
      </c>
      <c r="H280">
        <f t="shared" si="502"/>
        <v>0</v>
      </c>
      <c r="I280">
        <f t="shared" si="502"/>
        <v>0</v>
      </c>
      <c r="J280">
        <f t="shared" si="502"/>
        <v>0</v>
      </c>
      <c r="K280">
        <f t="shared" si="502"/>
        <v>0</v>
      </c>
      <c r="L280">
        <f t="shared" si="502"/>
        <v>0</v>
      </c>
      <c r="M280">
        <f t="shared" si="502"/>
        <v>0</v>
      </c>
      <c r="N280">
        <f t="shared" si="502"/>
        <v>0</v>
      </c>
      <c r="O280">
        <f t="shared" si="502"/>
        <v>0</v>
      </c>
      <c r="P280">
        <f t="shared" si="502"/>
        <v>0</v>
      </c>
      <c r="Q280">
        <f t="shared" si="502"/>
        <v>0</v>
      </c>
      <c r="R280">
        <f t="shared" si="502"/>
        <v>0</v>
      </c>
      <c r="S280">
        <f t="shared" si="502"/>
        <v>0</v>
      </c>
      <c r="T280">
        <f t="shared" si="502"/>
        <v>0</v>
      </c>
      <c r="U280">
        <f t="shared" si="502"/>
        <v>0</v>
      </c>
      <c r="V280">
        <f t="shared" si="502"/>
        <v>0</v>
      </c>
      <c r="W280">
        <f t="shared" si="502"/>
        <v>0</v>
      </c>
      <c r="X280">
        <f t="shared" si="502"/>
        <v>0</v>
      </c>
      <c r="Y280">
        <f t="shared" si="502"/>
        <v>0</v>
      </c>
      <c r="Z280">
        <f t="shared" si="502"/>
        <v>0</v>
      </c>
      <c r="AA280">
        <f t="shared" si="502"/>
        <v>0</v>
      </c>
      <c r="AB280">
        <f t="shared" si="502"/>
        <v>0</v>
      </c>
      <c r="AC280">
        <f t="shared" si="502"/>
        <v>0</v>
      </c>
      <c r="AD280">
        <f t="shared" si="502"/>
        <v>0</v>
      </c>
      <c r="AE280">
        <f t="shared" si="502"/>
        <v>0</v>
      </c>
      <c r="AF280">
        <f t="shared" si="502"/>
        <v>0</v>
      </c>
      <c r="AG280">
        <f t="shared" si="502"/>
        <v>0</v>
      </c>
      <c r="AH280">
        <f t="shared" si="502"/>
        <v>0</v>
      </c>
      <c r="AI280">
        <f t="shared" si="502"/>
        <v>0</v>
      </c>
      <c r="AJ280">
        <f t="shared" si="502"/>
        <v>0</v>
      </c>
      <c r="AK280">
        <f t="shared" si="502"/>
        <v>0</v>
      </c>
      <c r="AL280">
        <f t="shared" si="502"/>
        <v>0</v>
      </c>
      <c r="AM280">
        <f t="shared" si="502"/>
        <v>0</v>
      </c>
      <c r="AN280">
        <f t="shared" si="502"/>
        <v>0</v>
      </c>
      <c r="AO280">
        <f t="shared" si="502"/>
        <v>0</v>
      </c>
      <c r="AP280">
        <f t="shared" si="502"/>
        <v>0</v>
      </c>
      <c r="AQ280">
        <f t="shared" si="502"/>
        <v>0</v>
      </c>
      <c r="AR280">
        <f t="shared" si="502"/>
        <v>0</v>
      </c>
      <c r="AS280">
        <f t="shared" si="502"/>
        <v>0</v>
      </c>
      <c r="AT280">
        <f t="shared" si="502"/>
        <v>0</v>
      </c>
      <c r="AU280">
        <f t="shared" si="502"/>
        <v>0</v>
      </c>
      <c r="AV280">
        <f t="shared" si="502"/>
        <v>0</v>
      </c>
      <c r="AW280">
        <f t="shared" si="502"/>
        <v>0</v>
      </c>
      <c r="AX280">
        <f t="shared" si="502"/>
        <v>0</v>
      </c>
      <c r="AY280">
        <f t="shared" si="502"/>
        <v>0</v>
      </c>
      <c r="AZ280">
        <f t="shared" si="502"/>
        <v>0</v>
      </c>
      <c r="BA280">
        <f t="shared" si="502"/>
        <v>0</v>
      </c>
      <c r="BB280">
        <f t="shared" si="502"/>
        <v>0</v>
      </c>
      <c r="BC280">
        <f t="shared" si="502"/>
        <v>0</v>
      </c>
      <c r="BD280">
        <f t="shared" si="502"/>
        <v>0</v>
      </c>
      <c r="BE280">
        <f t="shared" si="502"/>
        <v>0</v>
      </c>
      <c r="BF280">
        <f t="shared" si="502"/>
        <v>0</v>
      </c>
      <c r="BG280">
        <f t="shared" si="502"/>
        <v>0</v>
      </c>
      <c r="BH280">
        <f t="shared" si="502"/>
        <v>0</v>
      </c>
      <c r="BI280">
        <f t="shared" si="502"/>
        <v>0</v>
      </c>
      <c r="BJ280">
        <f t="shared" si="502"/>
        <v>0</v>
      </c>
      <c r="BK280">
        <f t="shared" si="502"/>
        <v>0</v>
      </c>
      <c r="BL280">
        <f t="shared" si="502"/>
        <v>0</v>
      </c>
      <c r="BM280">
        <f t="shared" ref="BM280:DH280" si="503">BM131</f>
        <v>0</v>
      </c>
      <c r="BN280">
        <f t="shared" si="503"/>
        <v>0</v>
      </c>
      <c r="BO280">
        <f t="shared" si="503"/>
        <v>0</v>
      </c>
      <c r="BP280">
        <f t="shared" si="503"/>
        <v>0</v>
      </c>
      <c r="BQ280">
        <f t="shared" si="503"/>
        <v>0</v>
      </c>
      <c r="BR280">
        <f t="shared" si="503"/>
        <v>0</v>
      </c>
      <c r="BS280">
        <f t="shared" si="503"/>
        <v>0</v>
      </c>
      <c r="BT280">
        <f t="shared" si="503"/>
        <v>0</v>
      </c>
      <c r="BU280">
        <f t="shared" si="503"/>
        <v>0</v>
      </c>
      <c r="BV280">
        <f t="shared" si="503"/>
        <v>0</v>
      </c>
      <c r="BW280">
        <f t="shared" si="503"/>
        <v>0</v>
      </c>
      <c r="BX280">
        <f t="shared" si="503"/>
        <v>0</v>
      </c>
      <c r="BY280">
        <f t="shared" si="503"/>
        <v>0</v>
      </c>
      <c r="BZ280">
        <f t="shared" si="503"/>
        <v>0</v>
      </c>
      <c r="CA280">
        <f t="shared" si="503"/>
        <v>0</v>
      </c>
      <c r="CB280">
        <f t="shared" si="503"/>
        <v>0</v>
      </c>
      <c r="CC280">
        <f t="shared" si="503"/>
        <v>0</v>
      </c>
      <c r="CD280">
        <f t="shared" si="503"/>
        <v>0</v>
      </c>
      <c r="CE280">
        <f t="shared" si="503"/>
        <v>0</v>
      </c>
      <c r="CF280">
        <f t="shared" si="503"/>
        <v>0</v>
      </c>
      <c r="CG280">
        <f t="shared" si="503"/>
        <v>0</v>
      </c>
      <c r="CH280">
        <f t="shared" si="503"/>
        <v>0</v>
      </c>
      <c r="CI280">
        <f t="shared" si="503"/>
        <v>0</v>
      </c>
      <c r="CJ280">
        <f t="shared" si="503"/>
        <v>0</v>
      </c>
      <c r="CK280">
        <f t="shared" si="503"/>
        <v>0</v>
      </c>
      <c r="CL280">
        <f t="shared" si="503"/>
        <v>0</v>
      </c>
      <c r="CM280">
        <f t="shared" si="503"/>
        <v>0</v>
      </c>
      <c r="CN280">
        <f t="shared" si="503"/>
        <v>0</v>
      </c>
      <c r="CO280">
        <f t="shared" si="503"/>
        <v>0</v>
      </c>
      <c r="CP280">
        <f t="shared" si="503"/>
        <v>0</v>
      </c>
      <c r="CQ280">
        <f t="shared" si="503"/>
        <v>0</v>
      </c>
      <c r="CR280">
        <f t="shared" si="503"/>
        <v>0</v>
      </c>
      <c r="CS280">
        <f t="shared" si="503"/>
        <v>0</v>
      </c>
      <c r="CT280">
        <f t="shared" si="503"/>
        <v>0</v>
      </c>
      <c r="CU280">
        <f t="shared" si="503"/>
        <v>0</v>
      </c>
      <c r="CV280">
        <f t="shared" si="503"/>
        <v>0</v>
      </c>
      <c r="CW280">
        <f t="shared" si="503"/>
        <v>0</v>
      </c>
      <c r="CX280">
        <f t="shared" si="503"/>
        <v>0</v>
      </c>
      <c r="CY280">
        <f t="shared" si="503"/>
        <v>0</v>
      </c>
      <c r="CZ280">
        <f t="shared" si="503"/>
        <v>0</v>
      </c>
      <c r="DA280">
        <f t="shared" si="503"/>
        <v>0</v>
      </c>
      <c r="DB280">
        <f t="shared" si="503"/>
        <v>0</v>
      </c>
      <c r="DC280">
        <f t="shared" si="503"/>
        <v>0</v>
      </c>
      <c r="DD280">
        <f t="shared" si="503"/>
        <v>0</v>
      </c>
      <c r="DE280">
        <f t="shared" si="503"/>
        <v>0</v>
      </c>
      <c r="DF280">
        <f t="shared" si="503"/>
        <v>0</v>
      </c>
      <c r="DG280">
        <f t="shared" si="503"/>
        <v>0</v>
      </c>
      <c r="DH280">
        <f t="shared" si="503"/>
        <v>0</v>
      </c>
    </row>
    <row r="281" spans="1:112">
      <c r="A281">
        <f t="shared" ref="A281:BL281" si="504">A132</f>
        <v>0</v>
      </c>
      <c r="B281">
        <f t="shared" si="504"/>
        <v>0</v>
      </c>
      <c r="C281">
        <f t="shared" si="504"/>
        <v>0</v>
      </c>
      <c r="D281">
        <f t="shared" si="504"/>
        <v>0</v>
      </c>
      <c r="E281">
        <f t="shared" si="504"/>
        <v>0</v>
      </c>
      <c r="F281">
        <f t="shared" si="504"/>
        <v>0</v>
      </c>
      <c r="G281">
        <f t="shared" si="504"/>
        <v>0</v>
      </c>
      <c r="H281">
        <f t="shared" si="504"/>
        <v>0</v>
      </c>
      <c r="I281">
        <f t="shared" si="504"/>
        <v>0</v>
      </c>
      <c r="J281">
        <f t="shared" si="504"/>
        <v>0</v>
      </c>
      <c r="K281">
        <f t="shared" si="504"/>
        <v>0</v>
      </c>
      <c r="L281">
        <f t="shared" si="504"/>
        <v>0</v>
      </c>
      <c r="M281">
        <f t="shared" si="504"/>
        <v>0</v>
      </c>
      <c r="N281">
        <f t="shared" si="504"/>
        <v>0</v>
      </c>
      <c r="O281">
        <f t="shared" si="504"/>
        <v>0</v>
      </c>
      <c r="P281">
        <f t="shared" si="504"/>
        <v>0</v>
      </c>
      <c r="Q281">
        <f t="shared" si="504"/>
        <v>0</v>
      </c>
      <c r="R281">
        <f t="shared" si="504"/>
        <v>0</v>
      </c>
      <c r="S281">
        <f t="shared" si="504"/>
        <v>0</v>
      </c>
      <c r="T281">
        <f t="shared" si="504"/>
        <v>0</v>
      </c>
      <c r="U281">
        <f t="shared" si="504"/>
        <v>0</v>
      </c>
      <c r="V281">
        <f t="shared" si="504"/>
        <v>0</v>
      </c>
      <c r="W281">
        <f t="shared" si="504"/>
        <v>0</v>
      </c>
      <c r="X281">
        <f t="shared" si="504"/>
        <v>0</v>
      </c>
      <c r="Y281">
        <f t="shared" si="504"/>
        <v>0</v>
      </c>
      <c r="Z281">
        <f t="shared" si="504"/>
        <v>0</v>
      </c>
      <c r="AA281">
        <f t="shared" si="504"/>
        <v>0</v>
      </c>
      <c r="AB281">
        <f t="shared" si="504"/>
        <v>0</v>
      </c>
      <c r="AC281">
        <f t="shared" si="504"/>
        <v>0</v>
      </c>
      <c r="AD281">
        <f t="shared" si="504"/>
        <v>0</v>
      </c>
      <c r="AE281">
        <f t="shared" si="504"/>
        <v>0</v>
      </c>
      <c r="AF281">
        <f t="shared" si="504"/>
        <v>0</v>
      </c>
      <c r="AG281">
        <f t="shared" si="504"/>
        <v>0</v>
      </c>
      <c r="AH281">
        <f t="shared" si="504"/>
        <v>0</v>
      </c>
      <c r="AI281">
        <f t="shared" si="504"/>
        <v>0</v>
      </c>
      <c r="AJ281">
        <f t="shared" si="504"/>
        <v>0</v>
      </c>
      <c r="AK281">
        <f t="shared" si="504"/>
        <v>0</v>
      </c>
      <c r="AL281">
        <f t="shared" si="504"/>
        <v>0</v>
      </c>
      <c r="AM281">
        <f t="shared" si="504"/>
        <v>0</v>
      </c>
      <c r="AN281">
        <f t="shared" si="504"/>
        <v>0</v>
      </c>
      <c r="AO281">
        <f t="shared" si="504"/>
        <v>0</v>
      </c>
      <c r="AP281">
        <f t="shared" si="504"/>
        <v>0</v>
      </c>
      <c r="AQ281">
        <f t="shared" si="504"/>
        <v>0</v>
      </c>
      <c r="AR281">
        <f t="shared" si="504"/>
        <v>0</v>
      </c>
      <c r="AS281">
        <f t="shared" si="504"/>
        <v>0</v>
      </c>
      <c r="AT281">
        <f t="shared" si="504"/>
        <v>0</v>
      </c>
      <c r="AU281">
        <f t="shared" si="504"/>
        <v>0</v>
      </c>
      <c r="AV281">
        <f t="shared" si="504"/>
        <v>0</v>
      </c>
      <c r="AW281">
        <f t="shared" si="504"/>
        <v>0</v>
      </c>
      <c r="AX281">
        <f t="shared" si="504"/>
        <v>0</v>
      </c>
      <c r="AY281">
        <f t="shared" si="504"/>
        <v>0</v>
      </c>
      <c r="AZ281">
        <f t="shared" si="504"/>
        <v>0</v>
      </c>
      <c r="BA281">
        <f t="shared" si="504"/>
        <v>0</v>
      </c>
      <c r="BB281">
        <f t="shared" si="504"/>
        <v>0</v>
      </c>
      <c r="BC281">
        <f t="shared" si="504"/>
        <v>0</v>
      </c>
      <c r="BD281">
        <f t="shared" si="504"/>
        <v>0</v>
      </c>
      <c r="BE281">
        <f t="shared" si="504"/>
        <v>0</v>
      </c>
      <c r="BF281">
        <f t="shared" si="504"/>
        <v>0</v>
      </c>
      <c r="BG281">
        <f t="shared" si="504"/>
        <v>0</v>
      </c>
      <c r="BH281">
        <f t="shared" si="504"/>
        <v>0</v>
      </c>
      <c r="BI281">
        <f t="shared" si="504"/>
        <v>0</v>
      </c>
      <c r="BJ281">
        <f t="shared" si="504"/>
        <v>0</v>
      </c>
      <c r="BK281">
        <f t="shared" si="504"/>
        <v>0</v>
      </c>
      <c r="BL281">
        <f t="shared" si="504"/>
        <v>0</v>
      </c>
      <c r="BM281">
        <f t="shared" ref="BM281:DH281" si="505">BM132</f>
        <v>0</v>
      </c>
      <c r="BN281">
        <f t="shared" si="505"/>
        <v>0</v>
      </c>
      <c r="BO281">
        <f t="shared" si="505"/>
        <v>0</v>
      </c>
      <c r="BP281">
        <f t="shared" si="505"/>
        <v>0</v>
      </c>
      <c r="BQ281">
        <f t="shared" si="505"/>
        <v>0</v>
      </c>
      <c r="BR281">
        <f t="shared" si="505"/>
        <v>0</v>
      </c>
      <c r="BS281">
        <f t="shared" si="505"/>
        <v>0</v>
      </c>
      <c r="BT281">
        <f t="shared" si="505"/>
        <v>0</v>
      </c>
      <c r="BU281">
        <f t="shared" si="505"/>
        <v>0</v>
      </c>
      <c r="BV281">
        <f t="shared" si="505"/>
        <v>0</v>
      </c>
      <c r="BW281">
        <f t="shared" si="505"/>
        <v>0</v>
      </c>
      <c r="BX281">
        <f t="shared" si="505"/>
        <v>0</v>
      </c>
      <c r="BY281">
        <f t="shared" si="505"/>
        <v>0</v>
      </c>
      <c r="BZ281">
        <f t="shared" si="505"/>
        <v>0</v>
      </c>
      <c r="CA281">
        <f t="shared" si="505"/>
        <v>0</v>
      </c>
      <c r="CB281">
        <f t="shared" si="505"/>
        <v>0</v>
      </c>
      <c r="CC281">
        <f t="shared" si="505"/>
        <v>0</v>
      </c>
      <c r="CD281">
        <f t="shared" si="505"/>
        <v>0</v>
      </c>
      <c r="CE281">
        <f t="shared" si="505"/>
        <v>0</v>
      </c>
      <c r="CF281">
        <f t="shared" si="505"/>
        <v>0</v>
      </c>
      <c r="CG281">
        <f t="shared" si="505"/>
        <v>0</v>
      </c>
      <c r="CH281">
        <f t="shared" si="505"/>
        <v>0</v>
      </c>
      <c r="CI281">
        <f t="shared" si="505"/>
        <v>0</v>
      </c>
      <c r="CJ281">
        <f t="shared" si="505"/>
        <v>0</v>
      </c>
      <c r="CK281">
        <f t="shared" si="505"/>
        <v>0</v>
      </c>
      <c r="CL281">
        <f t="shared" si="505"/>
        <v>0</v>
      </c>
      <c r="CM281">
        <f t="shared" si="505"/>
        <v>0</v>
      </c>
      <c r="CN281">
        <f t="shared" si="505"/>
        <v>0</v>
      </c>
      <c r="CO281">
        <f t="shared" si="505"/>
        <v>0</v>
      </c>
      <c r="CP281">
        <f t="shared" si="505"/>
        <v>0</v>
      </c>
      <c r="CQ281">
        <f t="shared" si="505"/>
        <v>0</v>
      </c>
      <c r="CR281">
        <f t="shared" si="505"/>
        <v>0</v>
      </c>
      <c r="CS281">
        <f t="shared" si="505"/>
        <v>0</v>
      </c>
      <c r="CT281">
        <f t="shared" si="505"/>
        <v>0</v>
      </c>
      <c r="CU281">
        <f t="shared" si="505"/>
        <v>0</v>
      </c>
      <c r="CV281">
        <f t="shared" si="505"/>
        <v>0</v>
      </c>
      <c r="CW281">
        <f t="shared" si="505"/>
        <v>0</v>
      </c>
      <c r="CX281">
        <f t="shared" si="505"/>
        <v>0</v>
      </c>
      <c r="CY281">
        <f t="shared" si="505"/>
        <v>0</v>
      </c>
      <c r="CZ281">
        <f t="shared" si="505"/>
        <v>0</v>
      </c>
      <c r="DA281">
        <f t="shared" si="505"/>
        <v>0</v>
      </c>
      <c r="DB281">
        <f t="shared" si="505"/>
        <v>0</v>
      </c>
      <c r="DC281">
        <f t="shared" si="505"/>
        <v>0</v>
      </c>
      <c r="DD281">
        <f t="shared" si="505"/>
        <v>0</v>
      </c>
      <c r="DE281">
        <f t="shared" si="505"/>
        <v>0</v>
      </c>
      <c r="DF281">
        <f t="shared" si="505"/>
        <v>0</v>
      </c>
      <c r="DG281">
        <f t="shared" si="505"/>
        <v>0</v>
      </c>
      <c r="DH281">
        <f t="shared" si="505"/>
        <v>0</v>
      </c>
    </row>
    <row r="282" spans="1:112">
      <c r="A282">
        <f t="shared" ref="A282:BL282" si="506">A133</f>
        <v>0</v>
      </c>
      <c r="B282">
        <f t="shared" si="506"/>
        <v>0</v>
      </c>
      <c r="C282">
        <f t="shared" si="506"/>
        <v>0</v>
      </c>
      <c r="D282">
        <f t="shared" si="506"/>
        <v>0</v>
      </c>
      <c r="E282">
        <f t="shared" si="506"/>
        <v>0</v>
      </c>
      <c r="F282">
        <f t="shared" si="506"/>
        <v>0</v>
      </c>
      <c r="G282">
        <f t="shared" si="506"/>
        <v>0</v>
      </c>
      <c r="H282">
        <f t="shared" si="506"/>
        <v>0</v>
      </c>
      <c r="I282">
        <f t="shared" si="506"/>
        <v>0</v>
      </c>
      <c r="J282">
        <f t="shared" si="506"/>
        <v>0</v>
      </c>
      <c r="K282">
        <f t="shared" si="506"/>
        <v>0</v>
      </c>
      <c r="L282">
        <f t="shared" si="506"/>
        <v>0</v>
      </c>
      <c r="M282">
        <f t="shared" si="506"/>
        <v>0</v>
      </c>
      <c r="N282">
        <f t="shared" si="506"/>
        <v>0</v>
      </c>
      <c r="O282">
        <f t="shared" si="506"/>
        <v>0</v>
      </c>
      <c r="P282">
        <f t="shared" si="506"/>
        <v>0</v>
      </c>
      <c r="Q282">
        <f t="shared" si="506"/>
        <v>0</v>
      </c>
      <c r="R282">
        <f t="shared" si="506"/>
        <v>0</v>
      </c>
      <c r="S282">
        <f t="shared" si="506"/>
        <v>0</v>
      </c>
      <c r="T282">
        <f t="shared" si="506"/>
        <v>0</v>
      </c>
      <c r="U282">
        <f t="shared" si="506"/>
        <v>0</v>
      </c>
      <c r="V282">
        <f t="shared" si="506"/>
        <v>0</v>
      </c>
      <c r="W282">
        <f t="shared" si="506"/>
        <v>0</v>
      </c>
      <c r="X282">
        <f t="shared" si="506"/>
        <v>0</v>
      </c>
      <c r="Y282">
        <f t="shared" si="506"/>
        <v>0</v>
      </c>
      <c r="Z282">
        <f t="shared" si="506"/>
        <v>0</v>
      </c>
      <c r="AA282">
        <f t="shared" si="506"/>
        <v>0</v>
      </c>
      <c r="AB282">
        <f t="shared" si="506"/>
        <v>0</v>
      </c>
      <c r="AC282">
        <f t="shared" si="506"/>
        <v>0</v>
      </c>
      <c r="AD282">
        <f t="shared" si="506"/>
        <v>0</v>
      </c>
      <c r="AE282">
        <f t="shared" si="506"/>
        <v>0</v>
      </c>
      <c r="AF282">
        <f t="shared" si="506"/>
        <v>0</v>
      </c>
      <c r="AG282">
        <f t="shared" si="506"/>
        <v>0</v>
      </c>
      <c r="AH282">
        <f t="shared" si="506"/>
        <v>0</v>
      </c>
      <c r="AI282">
        <f t="shared" si="506"/>
        <v>0</v>
      </c>
      <c r="AJ282">
        <f t="shared" si="506"/>
        <v>0</v>
      </c>
      <c r="AK282">
        <f t="shared" si="506"/>
        <v>0</v>
      </c>
      <c r="AL282">
        <f t="shared" si="506"/>
        <v>0</v>
      </c>
      <c r="AM282">
        <f t="shared" si="506"/>
        <v>0</v>
      </c>
      <c r="AN282">
        <f t="shared" si="506"/>
        <v>0</v>
      </c>
      <c r="AO282">
        <f t="shared" si="506"/>
        <v>0</v>
      </c>
      <c r="AP282">
        <f t="shared" si="506"/>
        <v>0</v>
      </c>
      <c r="AQ282">
        <f t="shared" si="506"/>
        <v>0</v>
      </c>
      <c r="AR282">
        <f t="shared" si="506"/>
        <v>0</v>
      </c>
      <c r="AS282">
        <f t="shared" si="506"/>
        <v>0</v>
      </c>
      <c r="AT282">
        <f t="shared" si="506"/>
        <v>0</v>
      </c>
      <c r="AU282">
        <f t="shared" si="506"/>
        <v>0</v>
      </c>
      <c r="AV282">
        <f t="shared" si="506"/>
        <v>0</v>
      </c>
      <c r="AW282">
        <f t="shared" si="506"/>
        <v>0</v>
      </c>
      <c r="AX282">
        <f t="shared" si="506"/>
        <v>0</v>
      </c>
      <c r="AY282">
        <f t="shared" si="506"/>
        <v>0</v>
      </c>
      <c r="AZ282">
        <f t="shared" si="506"/>
        <v>0</v>
      </c>
      <c r="BA282">
        <f t="shared" si="506"/>
        <v>0</v>
      </c>
      <c r="BB282">
        <f t="shared" si="506"/>
        <v>0</v>
      </c>
      <c r="BC282">
        <f t="shared" si="506"/>
        <v>0</v>
      </c>
      <c r="BD282">
        <f t="shared" si="506"/>
        <v>0</v>
      </c>
      <c r="BE282">
        <f t="shared" si="506"/>
        <v>0</v>
      </c>
      <c r="BF282">
        <f t="shared" si="506"/>
        <v>0</v>
      </c>
      <c r="BG282">
        <f t="shared" si="506"/>
        <v>0</v>
      </c>
      <c r="BH282">
        <f t="shared" si="506"/>
        <v>0</v>
      </c>
      <c r="BI282">
        <f t="shared" si="506"/>
        <v>0</v>
      </c>
      <c r="BJ282">
        <f t="shared" si="506"/>
        <v>0</v>
      </c>
      <c r="BK282">
        <f t="shared" si="506"/>
        <v>0</v>
      </c>
      <c r="BL282">
        <f t="shared" si="506"/>
        <v>0</v>
      </c>
      <c r="BM282">
        <f t="shared" ref="BM282:DH282" si="507">BM133</f>
        <v>0</v>
      </c>
      <c r="BN282">
        <f t="shared" si="507"/>
        <v>0</v>
      </c>
      <c r="BO282">
        <f t="shared" si="507"/>
        <v>0</v>
      </c>
      <c r="BP282">
        <f t="shared" si="507"/>
        <v>0</v>
      </c>
      <c r="BQ282">
        <f t="shared" si="507"/>
        <v>0</v>
      </c>
      <c r="BR282">
        <f t="shared" si="507"/>
        <v>0</v>
      </c>
      <c r="BS282">
        <f t="shared" si="507"/>
        <v>0</v>
      </c>
      <c r="BT282">
        <f t="shared" si="507"/>
        <v>0</v>
      </c>
      <c r="BU282">
        <f t="shared" si="507"/>
        <v>0</v>
      </c>
      <c r="BV282">
        <f t="shared" si="507"/>
        <v>0</v>
      </c>
      <c r="BW282">
        <f t="shared" si="507"/>
        <v>0</v>
      </c>
      <c r="BX282">
        <f t="shared" si="507"/>
        <v>0</v>
      </c>
      <c r="BY282">
        <f t="shared" si="507"/>
        <v>0</v>
      </c>
      <c r="BZ282">
        <f t="shared" si="507"/>
        <v>0</v>
      </c>
      <c r="CA282">
        <f t="shared" si="507"/>
        <v>0</v>
      </c>
      <c r="CB282">
        <f t="shared" si="507"/>
        <v>0</v>
      </c>
      <c r="CC282">
        <f t="shared" si="507"/>
        <v>0</v>
      </c>
      <c r="CD282">
        <f t="shared" si="507"/>
        <v>0</v>
      </c>
      <c r="CE282">
        <f t="shared" si="507"/>
        <v>0</v>
      </c>
      <c r="CF282">
        <f t="shared" si="507"/>
        <v>0</v>
      </c>
      <c r="CG282">
        <f t="shared" si="507"/>
        <v>0</v>
      </c>
      <c r="CH282">
        <f t="shared" si="507"/>
        <v>0</v>
      </c>
      <c r="CI282">
        <f t="shared" si="507"/>
        <v>0</v>
      </c>
      <c r="CJ282">
        <f t="shared" si="507"/>
        <v>0</v>
      </c>
      <c r="CK282">
        <f t="shared" si="507"/>
        <v>0</v>
      </c>
      <c r="CL282">
        <f t="shared" si="507"/>
        <v>0</v>
      </c>
      <c r="CM282">
        <f t="shared" si="507"/>
        <v>0</v>
      </c>
      <c r="CN282">
        <f t="shared" si="507"/>
        <v>0</v>
      </c>
      <c r="CO282">
        <f t="shared" si="507"/>
        <v>0</v>
      </c>
      <c r="CP282">
        <f t="shared" si="507"/>
        <v>0</v>
      </c>
      <c r="CQ282">
        <f t="shared" si="507"/>
        <v>0</v>
      </c>
      <c r="CR282">
        <f t="shared" si="507"/>
        <v>0</v>
      </c>
      <c r="CS282">
        <f t="shared" si="507"/>
        <v>0</v>
      </c>
      <c r="CT282">
        <f t="shared" si="507"/>
        <v>0</v>
      </c>
      <c r="CU282">
        <f t="shared" si="507"/>
        <v>0</v>
      </c>
      <c r="CV282">
        <f t="shared" si="507"/>
        <v>0</v>
      </c>
      <c r="CW282">
        <f t="shared" si="507"/>
        <v>0</v>
      </c>
      <c r="CX282">
        <f t="shared" si="507"/>
        <v>0</v>
      </c>
      <c r="CY282">
        <f t="shared" si="507"/>
        <v>0</v>
      </c>
      <c r="CZ282">
        <f t="shared" si="507"/>
        <v>0</v>
      </c>
      <c r="DA282">
        <f t="shared" si="507"/>
        <v>0</v>
      </c>
      <c r="DB282">
        <f t="shared" si="507"/>
        <v>0</v>
      </c>
      <c r="DC282">
        <f t="shared" si="507"/>
        <v>0</v>
      </c>
      <c r="DD282">
        <f t="shared" si="507"/>
        <v>0</v>
      </c>
      <c r="DE282">
        <f t="shared" si="507"/>
        <v>0</v>
      </c>
      <c r="DF282">
        <f t="shared" si="507"/>
        <v>0</v>
      </c>
      <c r="DG282">
        <f t="shared" si="507"/>
        <v>0</v>
      </c>
      <c r="DH282">
        <f t="shared" si="507"/>
        <v>0</v>
      </c>
    </row>
    <row r="283" spans="1:112">
      <c r="A283">
        <f t="shared" ref="A283:BL283" si="508">A134</f>
        <v>0</v>
      </c>
      <c r="B283">
        <f t="shared" si="508"/>
        <v>0</v>
      </c>
      <c r="C283">
        <f t="shared" si="508"/>
        <v>0</v>
      </c>
      <c r="D283">
        <f t="shared" si="508"/>
        <v>0</v>
      </c>
      <c r="E283">
        <f t="shared" si="508"/>
        <v>0</v>
      </c>
      <c r="F283">
        <f t="shared" si="508"/>
        <v>0</v>
      </c>
      <c r="G283">
        <f t="shared" si="508"/>
        <v>0</v>
      </c>
      <c r="H283">
        <f t="shared" si="508"/>
        <v>0</v>
      </c>
      <c r="I283">
        <f t="shared" si="508"/>
        <v>0</v>
      </c>
      <c r="J283">
        <f t="shared" si="508"/>
        <v>0</v>
      </c>
      <c r="K283">
        <f t="shared" si="508"/>
        <v>0</v>
      </c>
      <c r="L283">
        <f t="shared" si="508"/>
        <v>0</v>
      </c>
      <c r="M283">
        <f t="shared" si="508"/>
        <v>0</v>
      </c>
      <c r="N283">
        <f t="shared" si="508"/>
        <v>0</v>
      </c>
      <c r="O283">
        <f t="shared" si="508"/>
        <v>0</v>
      </c>
      <c r="P283">
        <f t="shared" si="508"/>
        <v>0</v>
      </c>
      <c r="Q283">
        <f t="shared" si="508"/>
        <v>0</v>
      </c>
      <c r="R283">
        <f t="shared" si="508"/>
        <v>0</v>
      </c>
      <c r="S283">
        <f t="shared" si="508"/>
        <v>0</v>
      </c>
      <c r="T283">
        <f t="shared" si="508"/>
        <v>0</v>
      </c>
      <c r="U283">
        <f t="shared" si="508"/>
        <v>0</v>
      </c>
      <c r="V283">
        <f t="shared" si="508"/>
        <v>0</v>
      </c>
      <c r="W283">
        <f t="shared" si="508"/>
        <v>0</v>
      </c>
      <c r="X283">
        <f t="shared" si="508"/>
        <v>0</v>
      </c>
      <c r="Y283">
        <f t="shared" si="508"/>
        <v>0</v>
      </c>
      <c r="Z283">
        <f t="shared" si="508"/>
        <v>0</v>
      </c>
      <c r="AA283">
        <f t="shared" si="508"/>
        <v>0</v>
      </c>
      <c r="AB283">
        <f t="shared" si="508"/>
        <v>0</v>
      </c>
      <c r="AC283">
        <f t="shared" si="508"/>
        <v>0</v>
      </c>
      <c r="AD283">
        <f t="shared" si="508"/>
        <v>0</v>
      </c>
      <c r="AE283">
        <f t="shared" si="508"/>
        <v>0</v>
      </c>
      <c r="AF283">
        <f t="shared" si="508"/>
        <v>0</v>
      </c>
      <c r="AG283">
        <f t="shared" si="508"/>
        <v>0</v>
      </c>
      <c r="AH283">
        <f t="shared" si="508"/>
        <v>0</v>
      </c>
      <c r="AI283">
        <f t="shared" si="508"/>
        <v>0</v>
      </c>
      <c r="AJ283">
        <f t="shared" si="508"/>
        <v>0</v>
      </c>
      <c r="AK283">
        <f t="shared" si="508"/>
        <v>0</v>
      </c>
      <c r="AL283">
        <f t="shared" si="508"/>
        <v>0</v>
      </c>
      <c r="AM283">
        <f t="shared" si="508"/>
        <v>0</v>
      </c>
      <c r="AN283">
        <f t="shared" si="508"/>
        <v>0</v>
      </c>
      <c r="AO283">
        <f t="shared" si="508"/>
        <v>0</v>
      </c>
      <c r="AP283">
        <f t="shared" si="508"/>
        <v>0</v>
      </c>
      <c r="AQ283">
        <f t="shared" si="508"/>
        <v>0</v>
      </c>
      <c r="AR283">
        <f t="shared" si="508"/>
        <v>0</v>
      </c>
      <c r="AS283">
        <f t="shared" si="508"/>
        <v>0</v>
      </c>
      <c r="AT283">
        <f t="shared" si="508"/>
        <v>0</v>
      </c>
      <c r="AU283">
        <f t="shared" si="508"/>
        <v>0</v>
      </c>
      <c r="AV283">
        <f t="shared" si="508"/>
        <v>0</v>
      </c>
      <c r="AW283">
        <f t="shared" si="508"/>
        <v>0</v>
      </c>
      <c r="AX283">
        <f t="shared" si="508"/>
        <v>0</v>
      </c>
      <c r="AY283">
        <f t="shared" si="508"/>
        <v>0</v>
      </c>
      <c r="AZ283">
        <f t="shared" si="508"/>
        <v>0</v>
      </c>
      <c r="BA283">
        <f t="shared" si="508"/>
        <v>0</v>
      </c>
      <c r="BB283">
        <f t="shared" si="508"/>
        <v>0</v>
      </c>
      <c r="BC283">
        <f t="shared" si="508"/>
        <v>0</v>
      </c>
      <c r="BD283">
        <f t="shared" si="508"/>
        <v>0</v>
      </c>
      <c r="BE283">
        <f t="shared" si="508"/>
        <v>0</v>
      </c>
      <c r="BF283">
        <f t="shared" si="508"/>
        <v>0</v>
      </c>
      <c r="BG283">
        <f t="shared" si="508"/>
        <v>0</v>
      </c>
      <c r="BH283">
        <f t="shared" si="508"/>
        <v>0</v>
      </c>
      <c r="BI283">
        <f t="shared" si="508"/>
        <v>0</v>
      </c>
      <c r="BJ283">
        <f t="shared" si="508"/>
        <v>0</v>
      </c>
      <c r="BK283">
        <f t="shared" si="508"/>
        <v>0</v>
      </c>
      <c r="BL283">
        <f t="shared" si="508"/>
        <v>0</v>
      </c>
      <c r="BM283">
        <f t="shared" ref="BM283:DH283" si="509">BM134</f>
        <v>0</v>
      </c>
      <c r="BN283">
        <f t="shared" si="509"/>
        <v>0</v>
      </c>
      <c r="BO283">
        <f t="shared" si="509"/>
        <v>0</v>
      </c>
      <c r="BP283">
        <f t="shared" si="509"/>
        <v>0</v>
      </c>
      <c r="BQ283">
        <f t="shared" si="509"/>
        <v>0</v>
      </c>
      <c r="BR283">
        <f t="shared" si="509"/>
        <v>0</v>
      </c>
      <c r="BS283">
        <f t="shared" si="509"/>
        <v>0</v>
      </c>
      <c r="BT283">
        <f t="shared" si="509"/>
        <v>0</v>
      </c>
      <c r="BU283">
        <f t="shared" si="509"/>
        <v>0</v>
      </c>
      <c r="BV283">
        <f t="shared" si="509"/>
        <v>0</v>
      </c>
      <c r="BW283">
        <f t="shared" si="509"/>
        <v>0</v>
      </c>
      <c r="BX283">
        <f t="shared" si="509"/>
        <v>0</v>
      </c>
      <c r="BY283">
        <f t="shared" si="509"/>
        <v>0</v>
      </c>
      <c r="BZ283">
        <f t="shared" si="509"/>
        <v>0</v>
      </c>
      <c r="CA283">
        <f t="shared" si="509"/>
        <v>0</v>
      </c>
      <c r="CB283">
        <f t="shared" si="509"/>
        <v>0</v>
      </c>
      <c r="CC283">
        <f t="shared" si="509"/>
        <v>0</v>
      </c>
      <c r="CD283">
        <f t="shared" si="509"/>
        <v>0</v>
      </c>
      <c r="CE283">
        <f t="shared" si="509"/>
        <v>0</v>
      </c>
      <c r="CF283">
        <f t="shared" si="509"/>
        <v>0</v>
      </c>
      <c r="CG283">
        <f t="shared" si="509"/>
        <v>0</v>
      </c>
      <c r="CH283">
        <f t="shared" si="509"/>
        <v>0</v>
      </c>
      <c r="CI283">
        <f t="shared" si="509"/>
        <v>0</v>
      </c>
      <c r="CJ283">
        <f t="shared" si="509"/>
        <v>0</v>
      </c>
      <c r="CK283">
        <f t="shared" si="509"/>
        <v>0</v>
      </c>
      <c r="CL283">
        <f t="shared" si="509"/>
        <v>0</v>
      </c>
      <c r="CM283">
        <f t="shared" si="509"/>
        <v>0</v>
      </c>
      <c r="CN283">
        <f t="shared" si="509"/>
        <v>0</v>
      </c>
      <c r="CO283">
        <f t="shared" si="509"/>
        <v>0</v>
      </c>
      <c r="CP283">
        <f t="shared" si="509"/>
        <v>0</v>
      </c>
      <c r="CQ283">
        <f t="shared" si="509"/>
        <v>0</v>
      </c>
      <c r="CR283">
        <f t="shared" si="509"/>
        <v>0</v>
      </c>
      <c r="CS283">
        <f t="shared" si="509"/>
        <v>0</v>
      </c>
      <c r="CT283">
        <f t="shared" si="509"/>
        <v>0</v>
      </c>
      <c r="CU283">
        <f t="shared" si="509"/>
        <v>0</v>
      </c>
      <c r="CV283">
        <f t="shared" si="509"/>
        <v>0</v>
      </c>
      <c r="CW283">
        <f t="shared" si="509"/>
        <v>0</v>
      </c>
      <c r="CX283">
        <f t="shared" si="509"/>
        <v>0</v>
      </c>
      <c r="CY283">
        <f t="shared" si="509"/>
        <v>0</v>
      </c>
      <c r="CZ283">
        <f t="shared" si="509"/>
        <v>0</v>
      </c>
      <c r="DA283">
        <f t="shared" si="509"/>
        <v>0</v>
      </c>
      <c r="DB283">
        <f t="shared" si="509"/>
        <v>0</v>
      </c>
      <c r="DC283">
        <f t="shared" si="509"/>
        <v>0</v>
      </c>
      <c r="DD283">
        <f t="shared" si="509"/>
        <v>0</v>
      </c>
      <c r="DE283">
        <f t="shared" si="509"/>
        <v>0</v>
      </c>
      <c r="DF283">
        <f t="shared" si="509"/>
        <v>0</v>
      </c>
      <c r="DG283">
        <f t="shared" si="509"/>
        <v>0</v>
      </c>
      <c r="DH283">
        <f t="shared" si="509"/>
        <v>0</v>
      </c>
    </row>
    <row r="284" spans="1:112">
      <c r="A284">
        <f t="shared" ref="A284:BL284" si="510">A135</f>
        <v>0</v>
      </c>
      <c r="B284">
        <f t="shared" si="510"/>
        <v>0</v>
      </c>
      <c r="C284">
        <f t="shared" si="510"/>
        <v>0</v>
      </c>
      <c r="D284">
        <f t="shared" si="510"/>
        <v>0</v>
      </c>
      <c r="E284">
        <f t="shared" si="510"/>
        <v>0</v>
      </c>
      <c r="F284">
        <f t="shared" si="510"/>
        <v>0</v>
      </c>
      <c r="G284">
        <f t="shared" si="510"/>
        <v>0</v>
      </c>
      <c r="H284">
        <f t="shared" si="510"/>
        <v>0</v>
      </c>
      <c r="I284">
        <f t="shared" si="510"/>
        <v>0</v>
      </c>
      <c r="J284">
        <f t="shared" si="510"/>
        <v>0</v>
      </c>
      <c r="K284">
        <f t="shared" si="510"/>
        <v>0</v>
      </c>
      <c r="L284">
        <f t="shared" si="510"/>
        <v>0</v>
      </c>
      <c r="M284">
        <f t="shared" si="510"/>
        <v>0</v>
      </c>
      <c r="N284">
        <f t="shared" si="510"/>
        <v>0</v>
      </c>
      <c r="O284">
        <f t="shared" si="510"/>
        <v>0</v>
      </c>
      <c r="P284">
        <f t="shared" si="510"/>
        <v>0</v>
      </c>
      <c r="Q284">
        <f t="shared" si="510"/>
        <v>0</v>
      </c>
      <c r="R284">
        <f t="shared" si="510"/>
        <v>0</v>
      </c>
      <c r="S284">
        <f t="shared" si="510"/>
        <v>0</v>
      </c>
      <c r="T284">
        <f t="shared" si="510"/>
        <v>0</v>
      </c>
      <c r="U284">
        <f t="shared" si="510"/>
        <v>0</v>
      </c>
      <c r="V284">
        <f t="shared" si="510"/>
        <v>0</v>
      </c>
      <c r="W284">
        <f t="shared" si="510"/>
        <v>0</v>
      </c>
      <c r="X284">
        <f t="shared" si="510"/>
        <v>0</v>
      </c>
      <c r="Y284">
        <f t="shared" si="510"/>
        <v>0</v>
      </c>
      <c r="Z284">
        <f t="shared" si="510"/>
        <v>0</v>
      </c>
      <c r="AA284">
        <f t="shared" si="510"/>
        <v>0</v>
      </c>
      <c r="AB284">
        <f t="shared" si="510"/>
        <v>0</v>
      </c>
      <c r="AC284">
        <f t="shared" si="510"/>
        <v>0</v>
      </c>
      <c r="AD284">
        <f t="shared" si="510"/>
        <v>0</v>
      </c>
      <c r="AE284">
        <f t="shared" si="510"/>
        <v>0</v>
      </c>
      <c r="AF284">
        <f t="shared" si="510"/>
        <v>0</v>
      </c>
      <c r="AG284">
        <f t="shared" si="510"/>
        <v>0</v>
      </c>
      <c r="AH284">
        <f t="shared" si="510"/>
        <v>0</v>
      </c>
      <c r="AI284">
        <f t="shared" si="510"/>
        <v>0</v>
      </c>
      <c r="AJ284">
        <f t="shared" si="510"/>
        <v>0</v>
      </c>
      <c r="AK284">
        <f t="shared" si="510"/>
        <v>0</v>
      </c>
      <c r="AL284">
        <f t="shared" si="510"/>
        <v>0</v>
      </c>
      <c r="AM284">
        <f t="shared" si="510"/>
        <v>0</v>
      </c>
      <c r="AN284">
        <f t="shared" si="510"/>
        <v>0</v>
      </c>
      <c r="AO284">
        <f t="shared" si="510"/>
        <v>0</v>
      </c>
      <c r="AP284">
        <f t="shared" si="510"/>
        <v>0</v>
      </c>
      <c r="AQ284">
        <f t="shared" si="510"/>
        <v>0</v>
      </c>
      <c r="AR284">
        <f t="shared" si="510"/>
        <v>0</v>
      </c>
      <c r="AS284">
        <f t="shared" si="510"/>
        <v>0</v>
      </c>
      <c r="AT284">
        <f t="shared" si="510"/>
        <v>0</v>
      </c>
      <c r="AU284">
        <f t="shared" si="510"/>
        <v>0</v>
      </c>
      <c r="AV284">
        <f t="shared" si="510"/>
        <v>0</v>
      </c>
      <c r="AW284">
        <f t="shared" si="510"/>
        <v>0</v>
      </c>
      <c r="AX284">
        <f t="shared" si="510"/>
        <v>0</v>
      </c>
      <c r="AY284">
        <f t="shared" si="510"/>
        <v>0</v>
      </c>
      <c r="AZ284">
        <f t="shared" si="510"/>
        <v>0</v>
      </c>
      <c r="BA284">
        <f t="shared" si="510"/>
        <v>0</v>
      </c>
      <c r="BB284">
        <f t="shared" si="510"/>
        <v>0</v>
      </c>
      <c r="BC284">
        <f t="shared" si="510"/>
        <v>0</v>
      </c>
      <c r="BD284">
        <f t="shared" si="510"/>
        <v>0</v>
      </c>
      <c r="BE284">
        <f t="shared" si="510"/>
        <v>0</v>
      </c>
      <c r="BF284">
        <f t="shared" si="510"/>
        <v>0</v>
      </c>
      <c r="BG284">
        <f t="shared" si="510"/>
        <v>0</v>
      </c>
      <c r="BH284">
        <f t="shared" si="510"/>
        <v>0</v>
      </c>
      <c r="BI284">
        <f t="shared" si="510"/>
        <v>0</v>
      </c>
      <c r="BJ284">
        <f t="shared" si="510"/>
        <v>0</v>
      </c>
      <c r="BK284">
        <f t="shared" si="510"/>
        <v>0</v>
      </c>
      <c r="BL284">
        <f t="shared" si="510"/>
        <v>0</v>
      </c>
      <c r="BM284">
        <f t="shared" ref="BM284:DH284" si="511">BM135</f>
        <v>0</v>
      </c>
      <c r="BN284">
        <f t="shared" si="511"/>
        <v>0</v>
      </c>
      <c r="BO284">
        <f t="shared" si="511"/>
        <v>0</v>
      </c>
      <c r="BP284">
        <f t="shared" si="511"/>
        <v>0</v>
      </c>
      <c r="BQ284">
        <f t="shared" si="511"/>
        <v>0</v>
      </c>
      <c r="BR284">
        <f t="shared" si="511"/>
        <v>0</v>
      </c>
      <c r="BS284">
        <f t="shared" si="511"/>
        <v>0</v>
      </c>
      <c r="BT284">
        <f t="shared" si="511"/>
        <v>0</v>
      </c>
      <c r="BU284">
        <f t="shared" si="511"/>
        <v>0</v>
      </c>
      <c r="BV284">
        <f t="shared" si="511"/>
        <v>0</v>
      </c>
      <c r="BW284">
        <f t="shared" si="511"/>
        <v>0</v>
      </c>
      <c r="BX284">
        <f t="shared" si="511"/>
        <v>0</v>
      </c>
      <c r="BY284">
        <f t="shared" si="511"/>
        <v>0</v>
      </c>
      <c r="BZ284">
        <f t="shared" si="511"/>
        <v>0</v>
      </c>
      <c r="CA284">
        <f t="shared" si="511"/>
        <v>0</v>
      </c>
      <c r="CB284">
        <f t="shared" si="511"/>
        <v>0</v>
      </c>
      <c r="CC284">
        <f t="shared" si="511"/>
        <v>0</v>
      </c>
      <c r="CD284">
        <f t="shared" si="511"/>
        <v>0</v>
      </c>
      <c r="CE284">
        <f t="shared" si="511"/>
        <v>0</v>
      </c>
      <c r="CF284">
        <f t="shared" si="511"/>
        <v>0</v>
      </c>
      <c r="CG284">
        <f t="shared" si="511"/>
        <v>0</v>
      </c>
      <c r="CH284">
        <f t="shared" si="511"/>
        <v>0</v>
      </c>
      <c r="CI284">
        <f t="shared" si="511"/>
        <v>0</v>
      </c>
      <c r="CJ284">
        <f t="shared" si="511"/>
        <v>0</v>
      </c>
      <c r="CK284">
        <f t="shared" si="511"/>
        <v>0</v>
      </c>
      <c r="CL284">
        <f t="shared" si="511"/>
        <v>0</v>
      </c>
      <c r="CM284">
        <f t="shared" si="511"/>
        <v>0</v>
      </c>
      <c r="CN284">
        <f t="shared" si="511"/>
        <v>0</v>
      </c>
      <c r="CO284">
        <f t="shared" si="511"/>
        <v>0</v>
      </c>
      <c r="CP284">
        <f t="shared" si="511"/>
        <v>0</v>
      </c>
      <c r="CQ284">
        <f t="shared" si="511"/>
        <v>0</v>
      </c>
      <c r="CR284">
        <f t="shared" si="511"/>
        <v>0</v>
      </c>
      <c r="CS284">
        <f t="shared" si="511"/>
        <v>0</v>
      </c>
      <c r="CT284">
        <f t="shared" si="511"/>
        <v>0</v>
      </c>
      <c r="CU284">
        <f t="shared" si="511"/>
        <v>0</v>
      </c>
      <c r="CV284">
        <f t="shared" si="511"/>
        <v>0</v>
      </c>
      <c r="CW284">
        <f t="shared" si="511"/>
        <v>0</v>
      </c>
      <c r="CX284">
        <f t="shared" si="511"/>
        <v>0</v>
      </c>
      <c r="CY284">
        <f t="shared" si="511"/>
        <v>0</v>
      </c>
      <c r="CZ284">
        <f t="shared" si="511"/>
        <v>0</v>
      </c>
      <c r="DA284">
        <f t="shared" si="511"/>
        <v>0</v>
      </c>
      <c r="DB284">
        <f t="shared" si="511"/>
        <v>0</v>
      </c>
      <c r="DC284">
        <f t="shared" si="511"/>
        <v>0</v>
      </c>
      <c r="DD284">
        <f t="shared" si="511"/>
        <v>0</v>
      </c>
      <c r="DE284">
        <f t="shared" si="511"/>
        <v>0</v>
      </c>
      <c r="DF284">
        <f t="shared" si="511"/>
        <v>0</v>
      </c>
      <c r="DG284">
        <f t="shared" si="511"/>
        <v>0</v>
      </c>
      <c r="DH284">
        <f t="shared" si="511"/>
        <v>0</v>
      </c>
    </row>
    <row r="285" spans="1:112">
      <c r="A285">
        <f t="shared" ref="A285:BL285" si="512">A136</f>
        <v>0</v>
      </c>
      <c r="B285">
        <f t="shared" si="512"/>
        <v>0</v>
      </c>
      <c r="C285">
        <f t="shared" si="512"/>
        <v>0</v>
      </c>
      <c r="D285">
        <f t="shared" si="512"/>
        <v>0</v>
      </c>
      <c r="E285">
        <f t="shared" si="512"/>
        <v>0</v>
      </c>
      <c r="F285">
        <f t="shared" si="512"/>
        <v>0</v>
      </c>
      <c r="G285">
        <f t="shared" si="512"/>
        <v>0</v>
      </c>
      <c r="H285">
        <f t="shared" si="512"/>
        <v>0</v>
      </c>
      <c r="I285">
        <f t="shared" si="512"/>
        <v>0</v>
      </c>
      <c r="J285">
        <f t="shared" si="512"/>
        <v>0</v>
      </c>
      <c r="K285">
        <f t="shared" si="512"/>
        <v>0</v>
      </c>
      <c r="L285">
        <f t="shared" si="512"/>
        <v>0</v>
      </c>
      <c r="M285">
        <f t="shared" si="512"/>
        <v>0</v>
      </c>
      <c r="N285">
        <f t="shared" si="512"/>
        <v>0</v>
      </c>
      <c r="O285">
        <f t="shared" si="512"/>
        <v>0</v>
      </c>
      <c r="P285">
        <f t="shared" si="512"/>
        <v>0</v>
      </c>
      <c r="Q285">
        <f t="shared" si="512"/>
        <v>0</v>
      </c>
      <c r="R285">
        <f t="shared" si="512"/>
        <v>0</v>
      </c>
      <c r="S285">
        <f t="shared" si="512"/>
        <v>0</v>
      </c>
      <c r="T285">
        <f t="shared" si="512"/>
        <v>0</v>
      </c>
      <c r="U285">
        <f t="shared" si="512"/>
        <v>0</v>
      </c>
      <c r="V285">
        <f t="shared" si="512"/>
        <v>0</v>
      </c>
      <c r="W285">
        <f t="shared" si="512"/>
        <v>0</v>
      </c>
      <c r="X285">
        <f t="shared" si="512"/>
        <v>0</v>
      </c>
      <c r="Y285">
        <f t="shared" si="512"/>
        <v>0</v>
      </c>
      <c r="Z285">
        <f t="shared" si="512"/>
        <v>0</v>
      </c>
      <c r="AA285">
        <f t="shared" si="512"/>
        <v>0</v>
      </c>
      <c r="AB285">
        <f t="shared" si="512"/>
        <v>0</v>
      </c>
      <c r="AC285">
        <f t="shared" si="512"/>
        <v>0</v>
      </c>
      <c r="AD285">
        <f t="shared" si="512"/>
        <v>0</v>
      </c>
      <c r="AE285">
        <f t="shared" si="512"/>
        <v>0</v>
      </c>
      <c r="AF285">
        <f t="shared" si="512"/>
        <v>0</v>
      </c>
      <c r="AG285">
        <f t="shared" si="512"/>
        <v>0</v>
      </c>
      <c r="AH285">
        <f t="shared" si="512"/>
        <v>0</v>
      </c>
      <c r="AI285">
        <f t="shared" si="512"/>
        <v>0</v>
      </c>
      <c r="AJ285">
        <f t="shared" si="512"/>
        <v>0</v>
      </c>
      <c r="AK285">
        <f t="shared" si="512"/>
        <v>0</v>
      </c>
      <c r="AL285">
        <f t="shared" si="512"/>
        <v>0</v>
      </c>
      <c r="AM285">
        <f t="shared" si="512"/>
        <v>0</v>
      </c>
      <c r="AN285">
        <f t="shared" si="512"/>
        <v>0</v>
      </c>
      <c r="AO285">
        <f t="shared" si="512"/>
        <v>0</v>
      </c>
      <c r="AP285">
        <f t="shared" si="512"/>
        <v>0</v>
      </c>
      <c r="AQ285">
        <f t="shared" si="512"/>
        <v>0</v>
      </c>
      <c r="AR285">
        <f t="shared" si="512"/>
        <v>0</v>
      </c>
      <c r="AS285">
        <f t="shared" si="512"/>
        <v>0</v>
      </c>
      <c r="AT285">
        <f t="shared" si="512"/>
        <v>0</v>
      </c>
      <c r="AU285">
        <f t="shared" si="512"/>
        <v>0</v>
      </c>
      <c r="AV285">
        <f t="shared" si="512"/>
        <v>0</v>
      </c>
      <c r="AW285">
        <f t="shared" si="512"/>
        <v>0</v>
      </c>
      <c r="AX285">
        <f t="shared" si="512"/>
        <v>0</v>
      </c>
      <c r="AY285">
        <f t="shared" si="512"/>
        <v>0</v>
      </c>
      <c r="AZ285">
        <f t="shared" si="512"/>
        <v>0</v>
      </c>
      <c r="BA285">
        <f t="shared" si="512"/>
        <v>0</v>
      </c>
      <c r="BB285">
        <f t="shared" si="512"/>
        <v>0</v>
      </c>
      <c r="BC285">
        <f t="shared" si="512"/>
        <v>0</v>
      </c>
      <c r="BD285">
        <f t="shared" si="512"/>
        <v>0</v>
      </c>
      <c r="BE285">
        <f t="shared" si="512"/>
        <v>0</v>
      </c>
      <c r="BF285">
        <f t="shared" si="512"/>
        <v>0</v>
      </c>
      <c r="BG285">
        <f t="shared" si="512"/>
        <v>0</v>
      </c>
      <c r="BH285">
        <f t="shared" si="512"/>
        <v>0</v>
      </c>
      <c r="BI285">
        <f t="shared" si="512"/>
        <v>0</v>
      </c>
      <c r="BJ285">
        <f t="shared" si="512"/>
        <v>0</v>
      </c>
      <c r="BK285">
        <f t="shared" si="512"/>
        <v>0</v>
      </c>
      <c r="BL285">
        <f t="shared" si="512"/>
        <v>0</v>
      </c>
      <c r="BM285">
        <f t="shared" ref="BM285:DH285" si="513">BM136</f>
        <v>0</v>
      </c>
      <c r="BN285">
        <f t="shared" si="513"/>
        <v>0</v>
      </c>
      <c r="BO285">
        <f t="shared" si="513"/>
        <v>0</v>
      </c>
      <c r="BP285">
        <f t="shared" si="513"/>
        <v>0</v>
      </c>
      <c r="BQ285">
        <f t="shared" si="513"/>
        <v>0</v>
      </c>
      <c r="BR285">
        <f t="shared" si="513"/>
        <v>0</v>
      </c>
      <c r="BS285">
        <f t="shared" si="513"/>
        <v>0</v>
      </c>
      <c r="BT285">
        <f t="shared" si="513"/>
        <v>0</v>
      </c>
      <c r="BU285">
        <f t="shared" si="513"/>
        <v>0</v>
      </c>
      <c r="BV285">
        <f t="shared" si="513"/>
        <v>0</v>
      </c>
      <c r="BW285">
        <f t="shared" si="513"/>
        <v>0</v>
      </c>
      <c r="BX285">
        <f t="shared" si="513"/>
        <v>0</v>
      </c>
      <c r="BY285">
        <f t="shared" si="513"/>
        <v>0</v>
      </c>
      <c r="BZ285">
        <f t="shared" si="513"/>
        <v>0</v>
      </c>
      <c r="CA285">
        <f t="shared" si="513"/>
        <v>0</v>
      </c>
      <c r="CB285">
        <f t="shared" si="513"/>
        <v>0</v>
      </c>
      <c r="CC285">
        <f t="shared" si="513"/>
        <v>0</v>
      </c>
      <c r="CD285">
        <f t="shared" si="513"/>
        <v>0</v>
      </c>
      <c r="CE285">
        <f t="shared" si="513"/>
        <v>0</v>
      </c>
      <c r="CF285">
        <f t="shared" si="513"/>
        <v>0</v>
      </c>
      <c r="CG285">
        <f t="shared" si="513"/>
        <v>0</v>
      </c>
      <c r="CH285">
        <f t="shared" si="513"/>
        <v>0</v>
      </c>
      <c r="CI285">
        <f t="shared" si="513"/>
        <v>0</v>
      </c>
      <c r="CJ285">
        <f t="shared" si="513"/>
        <v>0</v>
      </c>
      <c r="CK285">
        <f t="shared" si="513"/>
        <v>0</v>
      </c>
      <c r="CL285">
        <f t="shared" si="513"/>
        <v>0</v>
      </c>
      <c r="CM285">
        <f t="shared" si="513"/>
        <v>0</v>
      </c>
      <c r="CN285">
        <f t="shared" si="513"/>
        <v>0</v>
      </c>
      <c r="CO285">
        <f t="shared" si="513"/>
        <v>0</v>
      </c>
      <c r="CP285">
        <f t="shared" si="513"/>
        <v>0</v>
      </c>
      <c r="CQ285">
        <f t="shared" si="513"/>
        <v>0</v>
      </c>
      <c r="CR285">
        <f t="shared" si="513"/>
        <v>0</v>
      </c>
      <c r="CS285">
        <f t="shared" si="513"/>
        <v>0</v>
      </c>
      <c r="CT285">
        <f t="shared" si="513"/>
        <v>0</v>
      </c>
      <c r="CU285">
        <f t="shared" si="513"/>
        <v>0</v>
      </c>
      <c r="CV285">
        <f t="shared" si="513"/>
        <v>0</v>
      </c>
      <c r="CW285">
        <f t="shared" si="513"/>
        <v>0</v>
      </c>
      <c r="CX285">
        <f t="shared" si="513"/>
        <v>0</v>
      </c>
      <c r="CY285">
        <f t="shared" si="513"/>
        <v>0</v>
      </c>
      <c r="CZ285">
        <f t="shared" si="513"/>
        <v>0</v>
      </c>
      <c r="DA285">
        <f t="shared" si="513"/>
        <v>0</v>
      </c>
      <c r="DB285">
        <f t="shared" si="513"/>
        <v>0</v>
      </c>
      <c r="DC285">
        <f t="shared" si="513"/>
        <v>0</v>
      </c>
      <c r="DD285">
        <f t="shared" si="513"/>
        <v>0</v>
      </c>
      <c r="DE285">
        <f t="shared" si="513"/>
        <v>0</v>
      </c>
      <c r="DF285">
        <f t="shared" si="513"/>
        <v>0</v>
      </c>
      <c r="DG285">
        <f t="shared" si="513"/>
        <v>0</v>
      </c>
      <c r="DH285">
        <f t="shared" si="513"/>
        <v>0</v>
      </c>
    </row>
    <row r="286" spans="1:112">
      <c r="A286">
        <f t="shared" ref="A286:BL286" si="514">A137</f>
        <v>0</v>
      </c>
      <c r="B286">
        <f t="shared" si="514"/>
        <v>0</v>
      </c>
      <c r="C286">
        <f t="shared" si="514"/>
        <v>0</v>
      </c>
      <c r="D286">
        <f t="shared" si="514"/>
        <v>0</v>
      </c>
      <c r="E286">
        <f t="shared" si="514"/>
        <v>0</v>
      </c>
      <c r="F286">
        <f t="shared" si="514"/>
        <v>0</v>
      </c>
      <c r="G286">
        <f t="shared" si="514"/>
        <v>0</v>
      </c>
      <c r="H286">
        <f t="shared" si="514"/>
        <v>0</v>
      </c>
      <c r="I286">
        <f t="shared" si="514"/>
        <v>0</v>
      </c>
      <c r="J286">
        <f t="shared" si="514"/>
        <v>0</v>
      </c>
      <c r="K286">
        <f t="shared" si="514"/>
        <v>0</v>
      </c>
      <c r="L286">
        <f t="shared" si="514"/>
        <v>0</v>
      </c>
      <c r="M286">
        <f t="shared" si="514"/>
        <v>0</v>
      </c>
      <c r="N286">
        <f t="shared" si="514"/>
        <v>0</v>
      </c>
      <c r="O286">
        <f t="shared" si="514"/>
        <v>0</v>
      </c>
      <c r="P286">
        <f t="shared" si="514"/>
        <v>0</v>
      </c>
      <c r="Q286">
        <f t="shared" si="514"/>
        <v>0</v>
      </c>
      <c r="R286">
        <f t="shared" si="514"/>
        <v>0</v>
      </c>
      <c r="S286">
        <f t="shared" si="514"/>
        <v>0</v>
      </c>
      <c r="T286">
        <f t="shared" si="514"/>
        <v>0</v>
      </c>
      <c r="U286">
        <f t="shared" si="514"/>
        <v>0</v>
      </c>
      <c r="V286">
        <f t="shared" si="514"/>
        <v>0</v>
      </c>
      <c r="W286">
        <f t="shared" si="514"/>
        <v>0</v>
      </c>
      <c r="X286">
        <f t="shared" si="514"/>
        <v>0</v>
      </c>
      <c r="Y286">
        <f t="shared" si="514"/>
        <v>0</v>
      </c>
      <c r="Z286">
        <f t="shared" si="514"/>
        <v>0</v>
      </c>
      <c r="AA286">
        <f t="shared" si="514"/>
        <v>0</v>
      </c>
      <c r="AB286">
        <f t="shared" si="514"/>
        <v>0</v>
      </c>
      <c r="AC286">
        <f t="shared" si="514"/>
        <v>0</v>
      </c>
      <c r="AD286">
        <f t="shared" si="514"/>
        <v>0</v>
      </c>
      <c r="AE286">
        <f t="shared" si="514"/>
        <v>0</v>
      </c>
      <c r="AF286">
        <f t="shared" si="514"/>
        <v>0</v>
      </c>
      <c r="AG286">
        <f t="shared" si="514"/>
        <v>0</v>
      </c>
      <c r="AH286">
        <f t="shared" si="514"/>
        <v>0</v>
      </c>
      <c r="AI286">
        <f t="shared" si="514"/>
        <v>0</v>
      </c>
      <c r="AJ286">
        <f t="shared" si="514"/>
        <v>0</v>
      </c>
      <c r="AK286">
        <f t="shared" si="514"/>
        <v>0</v>
      </c>
      <c r="AL286">
        <f t="shared" si="514"/>
        <v>0</v>
      </c>
      <c r="AM286">
        <f t="shared" si="514"/>
        <v>0</v>
      </c>
      <c r="AN286">
        <f t="shared" si="514"/>
        <v>0</v>
      </c>
      <c r="AO286">
        <f t="shared" si="514"/>
        <v>0</v>
      </c>
      <c r="AP286">
        <f t="shared" si="514"/>
        <v>0</v>
      </c>
      <c r="AQ286">
        <f t="shared" si="514"/>
        <v>0</v>
      </c>
      <c r="AR286">
        <f t="shared" si="514"/>
        <v>0</v>
      </c>
      <c r="AS286">
        <f t="shared" si="514"/>
        <v>0</v>
      </c>
      <c r="AT286">
        <f t="shared" si="514"/>
        <v>0</v>
      </c>
      <c r="AU286">
        <f t="shared" si="514"/>
        <v>0</v>
      </c>
      <c r="AV286">
        <f t="shared" si="514"/>
        <v>0</v>
      </c>
      <c r="AW286">
        <f t="shared" si="514"/>
        <v>0</v>
      </c>
      <c r="AX286">
        <f t="shared" si="514"/>
        <v>0</v>
      </c>
      <c r="AY286">
        <f t="shared" si="514"/>
        <v>0</v>
      </c>
      <c r="AZ286">
        <f t="shared" si="514"/>
        <v>0</v>
      </c>
      <c r="BA286">
        <f t="shared" si="514"/>
        <v>0</v>
      </c>
      <c r="BB286">
        <f t="shared" si="514"/>
        <v>0</v>
      </c>
      <c r="BC286">
        <f t="shared" si="514"/>
        <v>0</v>
      </c>
      <c r="BD286">
        <f t="shared" si="514"/>
        <v>0</v>
      </c>
      <c r="BE286">
        <f t="shared" si="514"/>
        <v>0</v>
      </c>
      <c r="BF286">
        <f t="shared" si="514"/>
        <v>0</v>
      </c>
      <c r="BG286">
        <f t="shared" si="514"/>
        <v>0</v>
      </c>
      <c r="BH286">
        <f t="shared" si="514"/>
        <v>0</v>
      </c>
      <c r="BI286">
        <f t="shared" si="514"/>
        <v>0</v>
      </c>
      <c r="BJ286">
        <f t="shared" si="514"/>
        <v>0</v>
      </c>
      <c r="BK286">
        <f t="shared" si="514"/>
        <v>0</v>
      </c>
      <c r="BL286">
        <f t="shared" si="514"/>
        <v>0</v>
      </c>
      <c r="BM286">
        <f t="shared" ref="BM286:DH286" si="515">BM137</f>
        <v>0</v>
      </c>
      <c r="BN286">
        <f t="shared" si="515"/>
        <v>0</v>
      </c>
      <c r="BO286">
        <f t="shared" si="515"/>
        <v>0</v>
      </c>
      <c r="BP286">
        <f t="shared" si="515"/>
        <v>0</v>
      </c>
      <c r="BQ286">
        <f t="shared" si="515"/>
        <v>0</v>
      </c>
      <c r="BR286">
        <f t="shared" si="515"/>
        <v>0</v>
      </c>
      <c r="BS286">
        <f t="shared" si="515"/>
        <v>0</v>
      </c>
      <c r="BT286">
        <f t="shared" si="515"/>
        <v>0</v>
      </c>
      <c r="BU286">
        <f t="shared" si="515"/>
        <v>0</v>
      </c>
      <c r="BV286">
        <f t="shared" si="515"/>
        <v>0</v>
      </c>
      <c r="BW286">
        <f t="shared" si="515"/>
        <v>0</v>
      </c>
      <c r="BX286">
        <f t="shared" si="515"/>
        <v>0</v>
      </c>
      <c r="BY286">
        <f t="shared" si="515"/>
        <v>0</v>
      </c>
      <c r="BZ286">
        <f t="shared" si="515"/>
        <v>0</v>
      </c>
      <c r="CA286">
        <f t="shared" si="515"/>
        <v>0</v>
      </c>
      <c r="CB286">
        <f t="shared" si="515"/>
        <v>0</v>
      </c>
      <c r="CC286">
        <f t="shared" si="515"/>
        <v>0</v>
      </c>
      <c r="CD286">
        <f t="shared" si="515"/>
        <v>0</v>
      </c>
      <c r="CE286">
        <f t="shared" si="515"/>
        <v>0</v>
      </c>
      <c r="CF286">
        <f t="shared" si="515"/>
        <v>0</v>
      </c>
      <c r="CG286">
        <f t="shared" si="515"/>
        <v>0</v>
      </c>
      <c r="CH286">
        <f t="shared" si="515"/>
        <v>0</v>
      </c>
      <c r="CI286">
        <f t="shared" si="515"/>
        <v>0</v>
      </c>
      <c r="CJ286">
        <f t="shared" si="515"/>
        <v>0</v>
      </c>
      <c r="CK286">
        <f t="shared" si="515"/>
        <v>0</v>
      </c>
      <c r="CL286">
        <f t="shared" si="515"/>
        <v>0</v>
      </c>
      <c r="CM286">
        <f t="shared" si="515"/>
        <v>0</v>
      </c>
      <c r="CN286">
        <f t="shared" si="515"/>
        <v>0</v>
      </c>
      <c r="CO286">
        <f t="shared" si="515"/>
        <v>0</v>
      </c>
      <c r="CP286">
        <f t="shared" si="515"/>
        <v>0</v>
      </c>
      <c r="CQ286">
        <f t="shared" si="515"/>
        <v>0</v>
      </c>
      <c r="CR286">
        <f t="shared" si="515"/>
        <v>0</v>
      </c>
      <c r="CS286">
        <f t="shared" si="515"/>
        <v>0</v>
      </c>
      <c r="CT286">
        <f t="shared" si="515"/>
        <v>0</v>
      </c>
      <c r="CU286">
        <f t="shared" si="515"/>
        <v>0</v>
      </c>
      <c r="CV286">
        <f t="shared" si="515"/>
        <v>0</v>
      </c>
      <c r="CW286">
        <f t="shared" si="515"/>
        <v>0</v>
      </c>
      <c r="CX286">
        <f t="shared" si="515"/>
        <v>0</v>
      </c>
      <c r="CY286">
        <f t="shared" si="515"/>
        <v>0</v>
      </c>
      <c r="CZ286">
        <f t="shared" si="515"/>
        <v>0</v>
      </c>
      <c r="DA286">
        <f t="shared" si="515"/>
        <v>0</v>
      </c>
      <c r="DB286">
        <f t="shared" si="515"/>
        <v>0</v>
      </c>
      <c r="DC286">
        <f t="shared" si="515"/>
        <v>0</v>
      </c>
      <c r="DD286">
        <f t="shared" si="515"/>
        <v>0</v>
      </c>
      <c r="DE286">
        <f t="shared" si="515"/>
        <v>0</v>
      </c>
      <c r="DF286">
        <f t="shared" si="515"/>
        <v>0</v>
      </c>
      <c r="DG286">
        <f t="shared" si="515"/>
        <v>0</v>
      </c>
      <c r="DH286">
        <f t="shared" si="515"/>
        <v>0</v>
      </c>
    </row>
    <row r="287" spans="1:112">
      <c r="A287">
        <f t="shared" ref="A287:BL287" si="516">A138</f>
        <v>0</v>
      </c>
      <c r="B287">
        <f t="shared" si="516"/>
        <v>0</v>
      </c>
      <c r="C287">
        <f t="shared" si="516"/>
        <v>0</v>
      </c>
      <c r="D287">
        <f t="shared" si="516"/>
        <v>0</v>
      </c>
      <c r="E287">
        <f t="shared" si="516"/>
        <v>0</v>
      </c>
      <c r="F287">
        <f t="shared" si="516"/>
        <v>0</v>
      </c>
      <c r="G287">
        <f t="shared" si="516"/>
        <v>0</v>
      </c>
      <c r="H287">
        <f t="shared" si="516"/>
        <v>0</v>
      </c>
      <c r="I287">
        <f t="shared" si="516"/>
        <v>0</v>
      </c>
      <c r="J287">
        <f t="shared" si="516"/>
        <v>0</v>
      </c>
      <c r="K287">
        <f t="shared" si="516"/>
        <v>0</v>
      </c>
      <c r="L287">
        <f t="shared" si="516"/>
        <v>0</v>
      </c>
      <c r="M287">
        <f t="shared" si="516"/>
        <v>0</v>
      </c>
      <c r="N287">
        <f t="shared" si="516"/>
        <v>0</v>
      </c>
      <c r="O287">
        <f t="shared" si="516"/>
        <v>0</v>
      </c>
      <c r="P287">
        <f t="shared" si="516"/>
        <v>0</v>
      </c>
      <c r="Q287">
        <f t="shared" si="516"/>
        <v>0</v>
      </c>
      <c r="R287">
        <f t="shared" si="516"/>
        <v>0</v>
      </c>
      <c r="S287">
        <f t="shared" si="516"/>
        <v>0</v>
      </c>
      <c r="T287">
        <f t="shared" si="516"/>
        <v>0</v>
      </c>
      <c r="U287">
        <f t="shared" si="516"/>
        <v>0</v>
      </c>
      <c r="V287">
        <f t="shared" si="516"/>
        <v>0</v>
      </c>
      <c r="W287">
        <f t="shared" si="516"/>
        <v>0</v>
      </c>
      <c r="X287">
        <f t="shared" si="516"/>
        <v>0</v>
      </c>
      <c r="Y287">
        <f t="shared" si="516"/>
        <v>0</v>
      </c>
      <c r="Z287">
        <f t="shared" si="516"/>
        <v>0</v>
      </c>
      <c r="AA287">
        <f t="shared" si="516"/>
        <v>0</v>
      </c>
      <c r="AB287">
        <f t="shared" si="516"/>
        <v>0</v>
      </c>
      <c r="AC287">
        <f t="shared" si="516"/>
        <v>0</v>
      </c>
      <c r="AD287">
        <f t="shared" si="516"/>
        <v>0</v>
      </c>
      <c r="AE287">
        <f t="shared" si="516"/>
        <v>0</v>
      </c>
      <c r="AF287">
        <f t="shared" si="516"/>
        <v>0</v>
      </c>
      <c r="AG287">
        <f t="shared" si="516"/>
        <v>0</v>
      </c>
      <c r="AH287">
        <f t="shared" si="516"/>
        <v>0</v>
      </c>
      <c r="AI287">
        <f t="shared" si="516"/>
        <v>0</v>
      </c>
      <c r="AJ287">
        <f t="shared" si="516"/>
        <v>0</v>
      </c>
      <c r="AK287">
        <f t="shared" si="516"/>
        <v>0</v>
      </c>
      <c r="AL287">
        <f t="shared" si="516"/>
        <v>0</v>
      </c>
      <c r="AM287">
        <f t="shared" si="516"/>
        <v>0</v>
      </c>
      <c r="AN287">
        <f t="shared" si="516"/>
        <v>0</v>
      </c>
      <c r="AO287">
        <f t="shared" si="516"/>
        <v>0</v>
      </c>
      <c r="AP287">
        <f t="shared" si="516"/>
        <v>0</v>
      </c>
      <c r="AQ287">
        <f t="shared" si="516"/>
        <v>0</v>
      </c>
      <c r="AR287">
        <f t="shared" si="516"/>
        <v>0</v>
      </c>
      <c r="AS287">
        <f t="shared" si="516"/>
        <v>0</v>
      </c>
      <c r="AT287">
        <f t="shared" si="516"/>
        <v>0</v>
      </c>
      <c r="AU287">
        <f t="shared" si="516"/>
        <v>0</v>
      </c>
      <c r="AV287">
        <f t="shared" si="516"/>
        <v>0</v>
      </c>
      <c r="AW287">
        <f t="shared" si="516"/>
        <v>0</v>
      </c>
      <c r="AX287">
        <f t="shared" si="516"/>
        <v>0</v>
      </c>
      <c r="AY287">
        <f t="shared" si="516"/>
        <v>0</v>
      </c>
      <c r="AZ287">
        <f t="shared" si="516"/>
        <v>0</v>
      </c>
      <c r="BA287">
        <f t="shared" si="516"/>
        <v>0</v>
      </c>
      <c r="BB287">
        <f t="shared" si="516"/>
        <v>0</v>
      </c>
      <c r="BC287">
        <f t="shared" si="516"/>
        <v>0</v>
      </c>
      <c r="BD287">
        <f t="shared" si="516"/>
        <v>0</v>
      </c>
      <c r="BE287">
        <f t="shared" si="516"/>
        <v>0</v>
      </c>
      <c r="BF287">
        <f t="shared" si="516"/>
        <v>0</v>
      </c>
      <c r="BG287">
        <f t="shared" si="516"/>
        <v>0</v>
      </c>
      <c r="BH287">
        <f t="shared" si="516"/>
        <v>0</v>
      </c>
      <c r="BI287">
        <f t="shared" si="516"/>
        <v>0</v>
      </c>
      <c r="BJ287">
        <f t="shared" si="516"/>
        <v>0</v>
      </c>
      <c r="BK287">
        <f t="shared" si="516"/>
        <v>0</v>
      </c>
      <c r="BL287">
        <f t="shared" si="516"/>
        <v>0</v>
      </c>
      <c r="BM287">
        <f t="shared" ref="BM287:DH287" si="517">BM138</f>
        <v>0</v>
      </c>
      <c r="BN287">
        <f t="shared" si="517"/>
        <v>0</v>
      </c>
      <c r="BO287">
        <f t="shared" si="517"/>
        <v>0</v>
      </c>
      <c r="BP287">
        <f t="shared" si="517"/>
        <v>0</v>
      </c>
      <c r="BQ287">
        <f t="shared" si="517"/>
        <v>0</v>
      </c>
      <c r="BR287">
        <f t="shared" si="517"/>
        <v>0</v>
      </c>
      <c r="BS287">
        <f t="shared" si="517"/>
        <v>0</v>
      </c>
      <c r="BT287">
        <f t="shared" si="517"/>
        <v>0</v>
      </c>
      <c r="BU287">
        <f t="shared" si="517"/>
        <v>0</v>
      </c>
      <c r="BV287">
        <f t="shared" si="517"/>
        <v>0</v>
      </c>
      <c r="BW287">
        <f t="shared" si="517"/>
        <v>0</v>
      </c>
      <c r="BX287">
        <f t="shared" si="517"/>
        <v>0</v>
      </c>
      <c r="BY287">
        <f t="shared" si="517"/>
        <v>0</v>
      </c>
      <c r="BZ287">
        <f t="shared" si="517"/>
        <v>0</v>
      </c>
      <c r="CA287">
        <f t="shared" si="517"/>
        <v>0</v>
      </c>
      <c r="CB287">
        <f t="shared" si="517"/>
        <v>0</v>
      </c>
      <c r="CC287">
        <f t="shared" si="517"/>
        <v>0</v>
      </c>
      <c r="CD287">
        <f t="shared" si="517"/>
        <v>0</v>
      </c>
      <c r="CE287">
        <f t="shared" si="517"/>
        <v>0</v>
      </c>
      <c r="CF287">
        <f t="shared" si="517"/>
        <v>0</v>
      </c>
      <c r="CG287">
        <f t="shared" si="517"/>
        <v>0</v>
      </c>
      <c r="CH287">
        <f t="shared" si="517"/>
        <v>0</v>
      </c>
      <c r="CI287">
        <f t="shared" si="517"/>
        <v>0</v>
      </c>
      <c r="CJ287">
        <f t="shared" si="517"/>
        <v>0</v>
      </c>
      <c r="CK287">
        <f t="shared" si="517"/>
        <v>0</v>
      </c>
      <c r="CL287">
        <f t="shared" si="517"/>
        <v>0</v>
      </c>
      <c r="CM287">
        <f t="shared" si="517"/>
        <v>0</v>
      </c>
      <c r="CN287">
        <f t="shared" si="517"/>
        <v>0</v>
      </c>
      <c r="CO287">
        <f t="shared" si="517"/>
        <v>0</v>
      </c>
      <c r="CP287">
        <f t="shared" si="517"/>
        <v>0</v>
      </c>
      <c r="CQ287">
        <f t="shared" si="517"/>
        <v>0</v>
      </c>
      <c r="CR287">
        <f t="shared" si="517"/>
        <v>0</v>
      </c>
      <c r="CS287">
        <f t="shared" si="517"/>
        <v>0</v>
      </c>
      <c r="CT287">
        <f t="shared" si="517"/>
        <v>0</v>
      </c>
      <c r="CU287">
        <f t="shared" si="517"/>
        <v>0</v>
      </c>
      <c r="CV287">
        <f t="shared" si="517"/>
        <v>0</v>
      </c>
      <c r="CW287">
        <f t="shared" si="517"/>
        <v>0</v>
      </c>
      <c r="CX287">
        <f t="shared" si="517"/>
        <v>0</v>
      </c>
      <c r="CY287">
        <f t="shared" si="517"/>
        <v>0</v>
      </c>
      <c r="CZ287">
        <f t="shared" si="517"/>
        <v>0</v>
      </c>
      <c r="DA287">
        <f t="shared" si="517"/>
        <v>0</v>
      </c>
      <c r="DB287">
        <f t="shared" si="517"/>
        <v>0</v>
      </c>
      <c r="DC287">
        <f t="shared" si="517"/>
        <v>0</v>
      </c>
      <c r="DD287">
        <f t="shared" si="517"/>
        <v>0</v>
      </c>
      <c r="DE287">
        <f t="shared" si="517"/>
        <v>0</v>
      </c>
      <c r="DF287">
        <f t="shared" si="517"/>
        <v>0</v>
      </c>
      <c r="DG287">
        <f t="shared" si="517"/>
        <v>0</v>
      </c>
      <c r="DH287">
        <f t="shared" si="517"/>
        <v>0</v>
      </c>
    </row>
    <row r="288" spans="1:112">
      <c r="A288">
        <f t="shared" ref="A288:BL288" si="518">A139</f>
        <v>0</v>
      </c>
      <c r="B288">
        <f t="shared" si="518"/>
        <v>0</v>
      </c>
      <c r="C288">
        <f t="shared" si="518"/>
        <v>0</v>
      </c>
      <c r="D288">
        <f t="shared" si="518"/>
        <v>0</v>
      </c>
      <c r="E288">
        <f t="shared" si="518"/>
        <v>0</v>
      </c>
      <c r="F288">
        <f t="shared" si="518"/>
        <v>0</v>
      </c>
      <c r="G288">
        <f t="shared" si="518"/>
        <v>0</v>
      </c>
      <c r="H288">
        <f t="shared" si="518"/>
        <v>0</v>
      </c>
      <c r="I288">
        <f t="shared" si="518"/>
        <v>0</v>
      </c>
      <c r="J288">
        <f t="shared" si="518"/>
        <v>0</v>
      </c>
      <c r="K288">
        <f t="shared" si="518"/>
        <v>0</v>
      </c>
      <c r="L288">
        <f t="shared" si="518"/>
        <v>0</v>
      </c>
      <c r="M288">
        <f t="shared" si="518"/>
        <v>0</v>
      </c>
      <c r="N288">
        <f t="shared" si="518"/>
        <v>0</v>
      </c>
      <c r="O288">
        <f t="shared" si="518"/>
        <v>0</v>
      </c>
      <c r="P288">
        <f t="shared" si="518"/>
        <v>0</v>
      </c>
      <c r="Q288">
        <f t="shared" si="518"/>
        <v>0</v>
      </c>
      <c r="R288">
        <f t="shared" si="518"/>
        <v>0</v>
      </c>
      <c r="S288">
        <f t="shared" si="518"/>
        <v>0</v>
      </c>
      <c r="T288">
        <f t="shared" si="518"/>
        <v>0</v>
      </c>
      <c r="U288">
        <f t="shared" si="518"/>
        <v>0</v>
      </c>
      <c r="V288">
        <f t="shared" si="518"/>
        <v>0</v>
      </c>
      <c r="W288">
        <f t="shared" si="518"/>
        <v>0</v>
      </c>
      <c r="X288">
        <f t="shared" si="518"/>
        <v>0</v>
      </c>
      <c r="Y288">
        <f t="shared" si="518"/>
        <v>0</v>
      </c>
      <c r="Z288">
        <f t="shared" si="518"/>
        <v>0</v>
      </c>
      <c r="AA288">
        <f t="shared" si="518"/>
        <v>0</v>
      </c>
      <c r="AB288">
        <f t="shared" si="518"/>
        <v>0</v>
      </c>
      <c r="AC288">
        <f t="shared" si="518"/>
        <v>0</v>
      </c>
      <c r="AD288">
        <f t="shared" si="518"/>
        <v>0</v>
      </c>
      <c r="AE288">
        <f t="shared" si="518"/>
        <v>0</v>
      </c>
      <c r="AF288">
        <f t="shared" si="518"/>
        <v>0</v>
      </c>
      <c r="AG288">
        <f t="shared" si="518"/>
        <v>0</v>
      </c>
      <c r="AH288">
        <f t="shared" si="518"/>
        <v>0</v>
      </c>
      <c r="AI288">
        <f t="shared" si="518"/>
        <v>0</v>
      </c>
      <c r="AJ288">
        <f t="shared" si="518"/>
        <v>0</v>
      </c>
      <c r="AK288">
        <f t="shared" si="518"/>
        <v>0</v>
      </c>
      <c r="AL288">
        <f t="shared" si="518"/>
        <v>0</v>
      </c>
      <c r="AM288">
        <f t="shared" si="518"/>
        <v>0</v>
      </c>
      <c r="AN288">
        <f t="shared" si="518"/>
        <v>0</v>
      </c>
      <c r="AO288">
        <f t="shared" si="518"/>
        <v>0</v>
      </c>
      <c r="AP288">
        <f t="shared" si="518"/>
        <v>0</v>
      </c>
      <c r="AQ288">
        <f t="shared" si="518"/>
        <v>0</v>
      </c>
      <c r="AR288">
        <f t="shared" si="518"/>
        <v>0</v>
      </c>
      <c r="AS288">
        <f t="shared" si="518"/>
        <v>0</v>
      </c>
      <c r="AT288">
        <f t="shared" si="518"/>
        <v>0</v>
      </c>
      <c r="AU288">
        <f t="shared" si="518"/>
        <v>0</v>
      </c>
      <c r="AV288">
        <f t="shared" si="518"/>
        <v>0</v>
      </c>
      <c r="AW288">
        <f t="shared" si="518"/>
        <v>0</v>
      </c>
      <c r="AX288">
        <f t="shared" si="518"/>
        <v>0</v>
      </c>
      <c r="AY288">
        <f t="shared" si="518"/>
        <v>0</v>
      </c>
      <c r="AZ288">
        <f t="shared" si="518"/>
        <v>0</v>
      </c>
      <c r="BA288">
        <f t="shared" si="518"/>
        <v>0</v>
      </c>
      <c r="BB288">
        <f t="shared" si="518"/>
        <v>0</v>
      </c>
      <c r="BC288">
        <f t="shared" si="518"/>
        <v>0</v>
      </c>
      <c r="BD288">
        <f t="shared" si="518"/>
        <v>0</v>
      </c>
      <c r="BE288">
        <f t="shared" si="518"/>
        <v>0</v>
      </c>
      <c r="BF288">
        <f t="shared" si="518"/>
        <v>0</v>
      </c>
      <c r="BG288">
        <f t="shared" si="518"/>
        <v>0</v>
      </c>
      <c r="BH288">
        <f t="shared" si="518"/>
        <v>0</v>
      </c>
      <c r="BI288">
        <f t="shared" si="518"/>
        <v>0</v>
      </c>
      <c r="BJ288">
        <f t="shared" si="518"/>
        <v>0</v>
      </c>
      <c r="BK288">
        <f t="shared" si="518"/>
        <v>0</v>
      </c>
      <c r="BL288">
        <f t="shared" si="518"/>
        <v>0</v>
      </c>
      <c r="BM288">
        <f t="shared" ref="BM288:DH288" si="519">BM139</f>
        <v>0</v>
      </c>
      <c r="BN288">
        <f t="shared" si="519"/>
        <v>0</v>
      </c>
      <c r="BO288">
        <f t="shared" si="519"/>
        <v>0</v>
      </c>
      <c r="BP288">
        <f t="shared" si="519"/>
        <v>0</v>
      </c>
      <c r="BQ288">
        <f t="shared" si="519"/>
        <v>0</v>
      </c>
      <c r="BR288">
        <f t="shared" si="519"/>
        <v>0</v>
      </c>
      <c r="BS288">
        <f t="shared" si="519"/>
        <v>0</v>
      </c>
      <c r="BT288">
        <f t="shared" si="519"/>
        <v>0</v>
      </c>
      <c r="BU288">
        <f t="shared" si="519"/>
        <v>0</v>
      </c>
      <c r="BV288">
        <f t="shared" si="519"/>
        <v>0</v>
      </c>
      <c r="BW288">
        <f t="shared" si="519"/>
        <v>0</v>
      </c>
      <c r="BX288">
        <f t="shared" si="519"/>
        <v>0</v>
      </c>
      <c r="BY288">
        <f t="shared" si="519"/>
        <v>0</v>
      </c>
      <c r="BZ288">
        <f t="shared" si="519"/>
        <v>0</v>
      </c>
      <c r="CA288">
        <f t="shared" si="519"/>
        <v>0</v>
      </c>
      <c r="CB288">
        <f t="shared" si="519"/>
        <v>0</v>
      </c>
      <c r="CC288">
        <f t="shared" si="519"/>
        <v>0</v>
      </c>
      <c r="CD288">
        <f t="shared" si="519"/>
        <v>0</v>
      </c>
      <c r="CE288">
        <f t="shared" si="519"/>
        <v>0</v>
      </c>
      <c r="CF288">
        <f t="shared" si="519"/>
        <v>0</v>
      </c>
      <c r="CG288">
        <f t="shared" si="519"/>
        <v>0</v>
      </c>
      <c r="CH288">
        <f t="shared" si="519"/>
        <v>0</v>
      </c>
      <c r="CI288">
        <f t="shared" si="519"/>
        <v>0</v>
      </c>
      <c r="CJ288">
        <f t="shared" si="519"/>
        <v>0</v>
      </c>
      <c r="CK288">
        <f t="shared" si="519"/>
        <v>0</v>
      </c>
      <c r="CL288">
        <f t="shared" si="519"/>
        <v>0</v>
      </c>
      <c r="CM288">
        <f t="shared" si="519"/>
        <v>0</v>
      </c>
      <c r="CN288">
        <f t="shared" si="519"/>
        <v>0</v>
      </c>
      <c r="CO288">
        <f t="shared" si="519"/>
        <v>0</v>
      </c>
      <c r="CP288">
        <f t="shared" si="519"/>
        <v>0</v>
      </c>
      <c r="CQ288">
        <f t="shared" si="519"/>
        <v>0</v>
      </c>
      <c r="CR288">
        <f t="shared" si="519"/>
        <v>0</v>
      </c>
      <c r="CS288">
        <f t="shared" si="519"/>
        <v>0</v>
      </c>
      <c r="CT288">
        <f t="shared" si="519"/>
        <v>0</v>
      </c>
      <c r="CU288">
        <f t="shared" si="519"/>
        <v>0</v>
      </c>
      <c r="CV288">
        <f t="shared" si="519"/>
        <v>0</v>
      </c>
      <c r="CW288">
        <f t="shared" si="519"/>
        <v>0</v>
      </c>
      <c r="CX288">
        <f t="shared" si="519"/>
        <v>0</v>
      </c>
      <c r="CY288">
        <f t="shared" si="519"/>
        <v>0</v>
      </c>
      <c r="CZ288">
        <f t="shared" si="519"/>
        <v>0</v>
      </c>
      <c r="DA288">
        <f t="shared" si="519"/>
        <v>0</v>
      </c>
      <c r="DB288">
        <f t="shared" si="519"/>
        <v>0</v>
      </c>
      <c r="DC288">
        <f t="shared" si="519"/>
        <v>0</v>
      </c>
      <c r="DD288">
        <f t="shared" si="519"/>
        <v>0</v>
      </c>
      <c r="DE288">
        <f t="shared" si="519"/>
        <v>0</v>
      </c>
      <c r="DF288">
        <f t="shared" si="519"/>
        <v>0</v>
      </c>
      <c r="DG288">
        <f t="shared" si="519"/>
        <v>0</v>
      </c>
      <c r="DH288">
        <f t="shared" si="519"/>
        <v>0</v>
      </c>
    </row>
    <row r="289" spans="1:112">
      <c r="A289">
        <f t="shared" ref="A289:BL289" si="520">A140</f>
        <v>0</v>
      </c>
      <c r="B289">
        <f t="shared" si="520"/>
        <v>0</v>
      </c>
      <c r="C289">
        <f t="shared" si="520"/>
        <v>0</v>
      </c>
      <c r="D289">
        <f t="shared" si="520"/>
        <v>0</v>
      </c>
      <c r="E289">
        <f t="shared" si="520"/>
        <v>0</v>
      </c>
      <c r="F289">
        <f t="shared" si="520"/>
        <v>0</v>
      </c>
      <c r="G289">
        <f t="shared" si="520"/>
        <v>0</v>
      </c>
      <c r="H289">
        <f t="shared" si="520"/>
        <v>0</v>
      </c>
      <c r="I289">
        <f t="shared" si="520"/>
        <v>0</v>
      </c>
      <c r="J289">
        <f t="shared" si="520"/>
        <v>0</v>
      </c>
      <c r="K289">
        <f t="shared" si="520"/>
        <v>0</v>
      </c>
      <c r="L289">
        <f t="shared" si="520"/>
        <v>0</v>
      </c>
      <c r="M289">
        <f t="shared" si="520"/>
        <v>0</v>
      </c>
      <c r="N289">
        <f t="shared" si="520"/>
        <v>0</v>
      </c>
      <c r="O289">
        <f t="shared" si="520"/>
        <v>0</v>
      </c>
      <c r="P289">
        <f t="shared" si="520"/>
        <v>0</v>
      </c>
      <c r="Q289">
        <f t="shared" si="520"/>
        <v>0</v>
      </c>
      <c r="R289">
        <f t="shared" si="520"/>
        <v>0</v>
      </c>
      <c r="S289">
        <f t="shared" si="520"/>
        <v>0</v>
      </c>
      <c r="T289">
        <f t="shared" si="520"/>
        <v>0</v>
      </c>
      <c r="U289">
        <f t="shared" si="520"/>
        <v>0</v>
      </c>
      <c r="V289">
        <f t="shared" si="520"/>
        <v>0</v>
      </c>
      <c r="W289">
        <f t="shared" si="520"/>
        <v>0</v>
      </c>
      <c r="X289">
        <f t="shared" si="520"/>
        <v>0</v>
      </c>
      <c r="Y289">
        <f t="shared" si="520"/>
        <v>0</v>
      </c>
      <c r="Z289">
        <f t="shared" si="520"/>
        <v>0</v>
      </c>
      <c r="AA289">
        <f t="shared" si="520"/>
        <v>0</v>
      </c>
      <c r="AB289">
        <f t="shared" si="520"/>
        <v>0</v>
      </c>
      <c r="AC289">
        <f t="shared" si="520"/>
        <v>0</v>
      </c>
      <c r="AD289">
        <f t="shared" si="520"/>
        <v>0</v>
      </c>
      <c r="AE289">
        <f t="shared" si="520"/>
        <v>0</v>
      </c>
      <c r="AF289">
        <f t="shared" si="520"/>
        <v>0</v>
      </c>
      <c r="AG289">
        <f t="shared" si="520"/>
        <v>0</v>
      </c>
      <c r="AH289">
        <f t="shared" si="520"/>
        <v>0</v>
      </c>
      <c r="AI289">
        <f t="shared" si="520"/>
        <v>0</v>
      </c>
      <c r="AJ289">
        <f t="shared" si="520"/>
        <v>0</v>
      </c>
      <c r="AK289">
        <f t="shared" si="520"/>
        <v>0</v>
      </c>
      <c r="AL289">
        <f t="shared" si="520"/>
        <v>0</v>
      </c>
      <c r="AM289">
        <f t="shared" si="520"/>
        <v>0</v>
      </c>
      <c r="AN289">
        <f t="shared" si="520"/>
        <v>0</v>
      </c>
      <c r="AO289">
        <f t="shared" si="520"/>
        <v>0</v>
      </c>
      <c r="AP289">
        <f t="shared" si="520"/>
        <v>0</v>
      </c>
      <c r="AQ289">
        <f t="shared" si="520"/>
        <v>0</v>
      </c>
      <c r="AR289">
        <f t="shared" si="520"/>
        <v>0</v>
      </c>
      <c r="AS289">
        <f t="shared" si="520"/>
        <v>0</v>
      </c>
      <c r="AT289">
        <f t="shared" si="520"/>
        <v>0</v>
      </c>
      <c r="AU289">
        <f t="shared" si="520"/>
        <v>0</v>
      </c>
      <c r="AV289">
        <f t="shared" si="520"/>
        <v>0</v>
      </c>
      <c r="AW289">
        <f t="shared" si="520"/>
        <v>0</v>
      </c>
      <c r="AX289">
        <f t="shared" si="520"/>
        <v>0</v>
      </c>
      <c r="AY289">
        <f t="shared" si="520"/>
        <v>0</v>
      </c>
      <c r="AZ289">
        <f t="shared" si="520"/>
        <v>0</v>
      </c>
      <c r="BA289">
        <f t="shared" si="520"/>
        <v>0</v>
      </c>
      <c r="BB289">
        <f t="shared" si="520"/>
        <v>0</v>
      </c>
      <c r="BC289">
        <f t="shared" si="520"/>
        <v>0</v>
      </c>
      <c r="BD289">
        <f t="shared" si="520"/>
        <v>0</v>
      </c>
      <c r="BE289">
        <f t="shared" si="520"/>
        <v>0</v>
      </c>
      <c r="BF289">
        <f t="shared" si="520"/>
        <v>0</v>
      </c>
      <c r="BG289">
        <f t="shared" si="520"/>
        <v>0</v>
      </c>
      <c r="BH289">
        <f t="shared" si="520"/>
        <v>0</v>
      </c>
      <c r="BI289">
        <f t="shared" si="520"/>
        <v>0</v>
      </c>
      <c r="BJ289">
        <f t="shared" si="520"/>
        <v>0</v>
      </c>
      <c r="BK289">
        <f t="shared" si="520"/>
        <v>0</v>
      </c>
      <c r="BL289">
        <f t="shared" si="520"/>
        <v>0</v>
      </c>
      <c r="BM289">
        <f t="shared" ref="BM289:DH289" si="521">BM140</f>
        <v>0</v>
      </c>
      <c r="BN289">
        <f t="shared" si="521"/>
        <v>0</v>
      </c>
      <c r="BO289">
        <f t="shared" si="521"/>
        <v>0</v>
      </c>
      <c r="BP289">
        <f t="shared" si="521"/>
        <v>0</v>
      </c>
      <c r="BQ289">
        <f t="shared" si="521"/>
        <v>0</v>
      </c>
      <c r="BR289">
        <f t="shared" si="521"/>
        <v>0</v>
      </c>
      <c r="BS289">
        <f t="shared" si="521"/>
        <v>0</v>
      </c>
      <c r="BT289">
        <f t="shared" si="521"/>
        <v>0</v>
      </c>
      <c r="BU289">
        <f t="shared" si="521"/>
        <v>0</v>
      </c>
      <c r="BV289">
        <f t="shared" si="521"/>
        <v>0</v>
      </c>
      <c r="BW289">
        <f t="shared" si="521"/>
        <v>0</v>
      </c>
      <c r="BX289">
        <f t="shared" si="521"/>
        <v>0</v>
      </c>
      <c r="BY289">
        <f t="shared" si="521"/>
        <v>0</v>
      </c>
      <c r="BZ289">
        <f t="shared" si="521"/>
        <v>0</v>
      </c>
      <c r="CA289">
        <f t="shared" si="521"/>
        <v>0</v>
      </c>
      <c r="CB289">
        <f t="shared" si="521"/>
        <v>0</v>
      </c>
      <c r="CC289">
        <f t="shared" si="521"/>
        <v>0</v>
      </c>
      <c r="CD289">
        <f t="shared" si="521"/>
        <v>0</v>
      </c>
      <c r="CE289">
        <f t="shared" si="521"/>
        <v>0</v>
      </c>
      <c r="CF289">
        <f t="shared" si="521"/>
        <v>0</v>
      </c>
      <c r="CG289">
        <f t="shared" si="521"/>
        <v>0</v>
      </c>
      <c r="CH289">
        <f t="shared" si="521"/>
        <v>0</v>
      </c>
      <c r="CI289">
        <f t="shared" si="521"/>
        <v>0</v>
      </c>
      <c r="CJ289">
        <f t="shared" si="521"/>
        <v>0</v>
      </c>
      <c r="CK289">
        <f t="shared" si="521"/>
        <v>0</v>
      </c>
      <c r="CL289">
        <f t="shared" si="521"/>
        <v>0</v>
      </c>
      <c r="CM289">
        <f t="shared" si="521"/>
        <v>0</v>
      </c>
      <c r="CN289">
        <f t="shared" si="521"/>
        <v>0</v>
      </c>
      <c r="CO289">
        <f t="shared" si="521"/>
        <v>0</v>
      </c>
      <c r="CP289">
        <f t="shared" si="521"/>
        <v>0</v>
      </c>
      <c r="CQ289">
        <f t="shared" si="521"/>
        <v>0</v>
      </c>
      <c r="CR289">
        <f t="shared" si="521"/>
        <v>0</v>
      </c>
      <c r="CS289">
        <f t="shared" si="521"/>
        <v>0</v>
      </c>
      <c r="CT289">
        <f t="shared" si="521"/>
        <v>0</v>
      </c>
      <c r="CU289">
        <f t="shared" si="521"/>
        <v>0</v>
      </c>
      <c r="CV289">
        <f t="shared" si="521"/>
        <v>0</v>
      </c>
      <c r="CW289">
        <f t="shared" si="521"/>
        <v>0</v>
      </c>
      <c r="CX289">
        <f t="shared" si="521"/>
        <v>0</v>
      </c>
      <c r="CY289">
        <f t="shared" si="521"/>
        <v>0</v>
      </c>
      <c r="CZ289">
        <f t="shared" si="521"/>
        <v>0</v>
      </c>
      <c r="DA289">
        <f t="shared" si="521"/>
        <v>0</v>
      </c>
      <c r="DB289">
        <f t="shared" si="521"/>
        <v>0</v>
      </c>
      <c r="DC289">
        <f t="shared" si="521"/>
        <v>0</v>
      </c>
      <c r="DD289">
        <f t="shared" si="521"/>
        <v>0</v>
      </c>
      <c r="DE289">
        <f t="shared" si="521"/>
        <v>0</v>
      </c>
      <c r="DF289">
        <f t="shared" si="521"/>
        <v>0</v>
      </c>
      <c r="DG289">
        <f t="shared" si="521"/>
        <v>0</v>
      </c>
      <c r="DH289">
        <f t="shared" si="521"/>
        <v>0</v>
      </c>
    </row>
    <row r="290" spans="1:112">
      <c r="A290">
        <f t="shared" ref="A290:BL290" si="522">A141</f>
        <v>0</v>
      </c>
      <c r="B290">
        <f t="shared" si="522"/>
        <v>0</v>
      </c>
      <c r="C290">
        <f t="shared" si="522"/>
        <v>0</v>
      </c>
      <c r="D290">
        <f t="shared" si="522"/>
        <v>0</v>
      </c>
      <c r="E290">
        <f t="shared" si="522"/>
        <v>0</v>
      </c>
      <c r="F290">
        <f t="shared" si="522"/>
        <v>0</v>
      </c>
      <c r="G290">
        <f t="shared" si="522"/>
        <v>0</v>
      </c>
      <c r="H290">
        <f t="shared" si="522"/>
        <v>0</v>
      </c>
      <c r="I290">
        <f t="shared" si="522"/>
        <v>0</v>
      </c>
      <c r="J290">
        <f t="shared" si="522"/>
        <v>0</v>
      </c>
      <c r="K290">
        <f t="shared" si="522"/>
        <v>0</v>
      </c>
      <c r="L290">
        <f t="shared" si="522"/>
        <v>0</v>
      </c>
      <c r="M290">
        <f t="shared" si="522"/>
        <v>0</v>
      </c>
      <c r="N290">
        <f t="shared" si="522"/>
        <v>0</v>
      </c>
      <c r="O290">
        <f t="shared" si="522"/>
        <v>0</v>
      </c>
      <c r="P290">
        <f t="shared" si="522"/>
        <v>0</v>
      </c>
      <c r="Q290">
        <f t="shared" si="522"/>
        <v>0</v>
      </c>
      <c r="R290">
        <f t="shared" si="522"/>
        <v>0</v>
      </c>
      <c r="S290">
        <f t="shared" si="522"/>
        <v>0</v>
      </c>
      <c r="T290">
        <f t="shared" si="522"/>
        <v>0</v>
      </c>
      <c r="U290">
        <f t="shared" si="522"/>
        <v>0</v>
      </c>
      <c r="V290">
        <f t="shared" si="522"/>
        <v>0</v>
      </c>
      <c r="W290">
        <f t="shared" si="522"/>
        <v>0</v>
      </c>
      <c r="X290">
        <f t="shared" si="522"/>
        <v>0</v>
      </c>
      <c r="Y290">
        <f t="shared" si="522"/>
        <v>0</v>
      </c>
      <c r="Z290">
        <f t="shared" si="522"/>
        <v>0</v>
      </c>
      <c r="AA290">
        <f t="shared" si="522"/>
        <v>0</v>
      </c>
      <c r="AB290">
        <f t="shared" si="522"/>
        <v>0</v>
      </c>
      <c r="AC290">
        <f t="shared" si="522"/>
        <v>0</v>
      </c>
      <c r="AD290">
        <f t="shared" si="522"/>
        <v>0</v>
      </c>
      <c r="AE290">
        <f t="shared" si="522"/>
        <v>0</v>
      </c>
      <c r="AF290">
        <f t="shared" si="522"/>
        <v>0</v>
      </c>
      <c r="AG290">
        <f t="shared" si="522"/>
        <v>0</v>
      </c>
      <c r="AH290">
        <f t="shared" si="522"/>
        <v>0</v>
      </c>
      <c r="AI290">
        <f t="shared" si="522"/>
        <v>0</v>
      </c>
      <c r="AJ290">
        <f t="shared" si="522"/>
        <v>0</v>
      </c>
      <c r="AK290">
        <f t="shared" si="522"/>
        <v>0</v>
      </c>
      <c r="AL290">
        <f t="shared" si="522"/>
        <v>0</v>
      </c>
      <c r="AM290">
        <f t="shared" si="522"/>
        <v>0</v>
      </c>
      <c r="AN290">
        <f t="shared" si="522"/>
        <v>0</v>
      </c>
      <c r="AO290">
        <f t="shared" si="522"/>
        <v>0</v>
      </c>
      <c r="AP290">
        <f t="shared" si="522"/>
        <v>0</v>
      </c>
      <c r="AQ290">
        <f t="shared" si="522"/>
        <v>0</v>
      </c>
      <c r="AR290">
        <f t="shared" si="522"/>
        <v>0</v>
      </c>
      <c r="AS290">
        <f t="shared" si="522"/>
        <v>0</v>
      </c>
      <c r="AT290">
        <f t="shared" si="522"/>
        <v>0</v>
      </c>
      <c r="AU290">
        <f t="shared" si="522"/>
        <v>0</v>
      </c>
      <c r="AV290">
        <f t="shared" si="522"/>
        <v>0</v>
      </c>
      <c r="AW290">
        <f t="shared" si="522"/>
        <v>0</v>
      </c>
      <c r="AX290">
        <f t="shared" si="522"/>
        <v>0</v>
      </c>
      <c r="AY290">
        <f t="shared" si="522"/>
        <v>0</v>
      </c>
      <c r="AZ290">
        <f t="shared" si="522"/>
        <v>0</v>
      </c>
      <c r="BA290">
        <f t="shared" si="522"/>
        <v>0</v>
      </c>
      <c r="BB290">
        <f t="shared" si="522"/>
        <v>0</v>
      </c>
      <c r="BC290">
        <f t="shared" si="522"/>
        <v>0</v>
      </c>
      <c r="BD290">
        <f t="shared" si="522"/>
        <v>0</v>
      </c>
      <c r="BE290">
        <f t="shared" si="522"/>
        <v>0</v>
      </c>
      <c r="BF290">
        <f t="shared" si="522"/>
        <v>0</v>
      </c>
      <c r="BG290">
        <f t="shared" si="522"/>
        <v>0</v>
      </c>
      <c r="BH290">
        <f t="shared" si="522"/>
        <v>0</v>
      </c>
      <c r="BI290">
        <f t="shared" si="522"/>
        <v>0</v>
      </c>
      <c r="BJ290">
        <f t="shared" si="522"/>
        <v>0</v>
      </c>
      <c r="BK290">
        <f t="shared" si="522"/>
        <v>0</v>
      </c>
      <c r="BL290">
        <f t="shared" si="522"/>
        <v>0</v>
      </c>
      <c r="BM290">
        <f t="shared" ref="BM290:DH290" si="523">BM141</f>
        <v>0</v>
      </c>
      <c r="BN290">
        <f t="shared" si="523"/>
        <v>0</v>
      </c>
      <c r="BO290">
        <f t="shared" si="523"/>
        <v>0</v>
      </c>
      <c r="BP290">
        <f t="shared" si="523"/>
        <v>0</v>
      </c>
      <c r="BQ290">
        <f t="shared" si="523"/>
        <v>0</v>
      </c>
      <c r="BR290">
        <f t="shared" si="523"/>
        <v>0</v>
      </c>
      <c r="BS290">
        <f t="shared" si="523"/>
        <v>0</v>
      </c>
      <c r="BT290">
        <f t="shared" si="523"/>
        <v>0</v>
      </c>
      <c r="BU290">
        <f t="shared" si="523"/>
        <v>0</v>
      </c>
      <c r="BV290">
        <f t="shared" si="523"/>
        <v>0</v>
      </c>
      <c r="BW290">
        <f t="shared" si="523"/>
        <v>0</v>
      </c>
      <c r="BX290">
        <f t="shared" si="523"/>
        <v>0</v>
      </c>
      <c r="BY290">
        <f t="shared" si="523"/>
        <v>0</v>
      </c>
      <c r="BZ290">
        <f t="shared" si="523"/>
        <v>0</v>
      </c>
      <c r="CA290">
        <f t="shared" si="523"/>
        <v>0</v>
      </c>
      <c r="CB290">
        <f t="shared" si="523"/>
        <v>0</v>
      </c>
      <c r="CC290">
        <f t="shared" si="523"/>
        <v>0</v>
      </c>
      <c r="CD290">
        <f t="shared" si="523"/>
        <v>0</v>
      </c>
      <c r="CE290">
        <f t="shared" si="523"/>
        <v>0</v>
      </c>
      <c r="CF290">
        <f t="shared" si="523"/>
        <v>0</v>
      </c>
      <c r="CG290">
        <f t="shared" si="523"/>
        <v>0</v>
      </c>
      <c r="CH290">
        <f t="shared" si="523"/>
        <v>0</v>
      </c>
      <c r="CI290">
        <f t="shared" si="523"/>
        <v>0</v>
      </c>
      <c r="CJ290">
        <f t="shared" si="523"/>
        <v>0</v>
      </c>
      <c r="CK290">
        <f t="shared" si="523"/>
        <v>0</v>
      </c>
      <c r="CL290">
        <f t="shared" si="523"/>
        <v>0</v>
      </c>
      <c r="CM290">
        <f t="shared" si="523"/>
        <v>0</v>
      </c>
      <c r="CN290">
        <f t="shared" si="523"/>
        <v>0</v>
      </c>
      <c r="CO290">
        <f t="shared" si="523"/>
        <v>0</v>
      </c>
      <c r="CP290">
        <f t="shared" si="523"/>
        <v>0</v>
      </c>
      <c r="CQ290">
        <f t="shared" si="523"/>
        <v>0</v>
      </c>
      <c r="CR290">
        <f t="shared" si="523"/>
        <v>0</v>
      </c>
      <c r="CS290">
        <f t="shared" si="523"/>
        <v>0</v>
      </c>
      <c r="CT290">
        <f t="shared" si="523"/>
        <v>0</v>
      </c>
      <c r="CU290">
        <f t="shared" si="523"/>
        <v>0</v>
      </c>
      <c r="CV290">
        <f t="shared" si="523"/>
        <v>0</v>
      </c>
      <c r="CW290">
        <f t="shared" si="523"/>
        <v>0</v>
      </c>
      <c r="CX290">
        <f t="shared" si="523"/>
        <v>0</v>
      </c>
      <c r="CY290">
        <f t="shared" si="523"/>
        <v>0</v>
      </c>
      <c r="CZ290">
        <f t="shared" si="523"/>
        <v>0</v>
      </c>
      <c r="DA290">
        <f t="shared" si="523"/>
        <v>0</v>
      </c>
      <c r="DB290">
        <f t="shared" si="523"/>
        <v>0</v>
      </c>
      <c r="DC290">
        <f t="shared" si="523"/>
        <v>0</v>
      </c>
      <c r="DD290">
        <f t="shared" si="523"/>
        <v>0</v>
      </c>
      <c r="DE290">
        <f t="shared" si="523"/>
        <v>0</v>
      </c>
      <c r="DF290">
        <f t="shared" si="523"/>
        <v>0</v>
      </c>
      <c r="DG290">
        <f t="shared" si="523"/>
        <v>0</v>
      </c>
      <c r="DH290">
        <f t="shared" si="523"/>
        <v>0</v>
      </c>
    </row>
  </sheetData>
  <mergeCells count="4">
    <mergeCell ref="A1:Z1"/>
    <mergeCell ref="AB1:BA1"/>
    <mergeCell ref="BC1:CB1"/>
    <mergeCell ref="CD1:DC1"/>
  </mergeCells>
  <pageMargins left="0.7" right="0.7" top="0.75" bottom="0.75" header="0.3" footer="0.3"/>
  <pageSetup paperSize="9" orientation="portrait"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C000"/>
  </sheetPr>
  <dimension ref="A1:AF234"/>
  <sheetViews>
    <sheetView showGridLines="0" tabSelected="1" view="pageBreakPreview" zoomScaleNormal="115" zoomScaleSheetLayoutView="100" workbookViewId="0">
      <selection activeCell="H14" sqref="H14:I14"/>
    </sheetView>
  </sheetViews>
  <sheetFormatPr baseColWidth="10" defaultColWidth="11.42578125" defaultRowHeight="15"/>
  <cols>
    <col min="1" max="4" width="3.7109375" style="1" customWidth="1"/>
    <col min="5" max="5" width="5" style="1" customWidth="1"/>
    <col min="6" max="8" width="3.7109375" style="1" customWidth="1"/>
    <col min="9" max="12" width="5" style="1" customWidth="1"/>
    <col min="13" max="30" width="3.7109375" style="1" customWidth="1"/>
    <col min="31" max="31" width="10.5703125" style="1" customWidth="1"/>
    <col min="32" max="32" width="3.7109375" style="1" customWidth="1"/>
    <col min="33" max="16384" width="11.42578125" style="1"/>
  </cols>
  <sheetData>
    <row r="1" spans="1:32">
      <c r="Y1" s="16"/>
      <c r="Z1" s="16"/>
      <c r="AA1" s="16"/>
      <c r="AB1" s="16"/>
      <c r="AC1" s="16"/>
      <c r="AD1" s="16"/>
      <c r="AE1" s="16"/>
      <c r="AF1" s="16"/>
    </row>
    <row r="2" spans="1:32" ht="15.75">
      <c r="A2" s="17"/>
      <c r="B2" s="17"/>
      <c r="C2" s="17"/>
      <c r="D2" s="17"/>
      <c r="E2" s="17"/>
      <c r="F2" s="17"/>
      <c r="G2" s="17"/>
      <c r="H2" s="17"/>
      <c r="I2" s="17"/>
      <c r="J2" s="17"/>
      <c r="K2" s="17"/>
      <c r="L2" s="17"/>
      <c r="M2" s="17"/>
      <c r="N2" s="17"/>
      <c r="O2" s="17"/>
      <c r="P2" s="17"/>
      <c r="Q2" s="17"/>
      <c r="R2" s="17"/>
      <c r="S2" s="17"/>
      <c r="T2" s="17"/>
      <c r="U2" s="17"/>
      <c r="V2" s="17"/>
      <c r="W2" s="17"/>
      <c r="X2" s="423" t="s">
        <v>1407</v>
      </c>
      <c r="Y2" s="424"/>
      <c r="Z2" s="424"/>
      <c r="AA2" s="424"/>
      <c r="AB2" s="424"/>
      <c r="AC2" s="424"/>
      <c r="AD2" s="424"/>
      <c r="AE2" s="425"/>
      <c r="AF2" s="17"/>
    </row>
    <row r="3" spans="1:32" ht="15.75">
      <c r="A3" s="17"/>
      <c r="B3" s="17"/>
      <c r="C3" s="18"/>
      <c r="D3" s="18"/>
      <c r="E3" s="18"/>
      <c r="F3" s="17"/>
      <c r="G3" s="17"/>
      <c r="H3" s="17"/>
      <c r="I3" s="17"/>
      <c r="J3" s="17"/>
      <c r="K3" s="17"/>
      <c r="L3" s="17"/>
      <c r="M3" s="17"/>
      <c r="N3" s="17"/>
      <c r="O3" s="17"/>
      <c r="P3" s="17"/>
      <c r="Q3" s="17"/>
      <c r="R3" s="17"/>
      <c r="S3" s="17"/>
      <c r="T3" s="17"/>
      <c r="U3" s="17"/>
      <c r="V3" s="17"/>
      <c r="W3" s="17"/>
      <c r="X3" s="426" t="s">
        <v>7136</v>
      </c>
      <c r="Y3" s="427"/>
      <c r="Z3" s="427"/>
      <c r="AA3" s="427"/>
      <c r="AB3" s="427"/>
      <c r="AC3" s="427"/>
      <c r="AD3" s="427"/>
      <c r="AE3" s="428"/>
      <c r="AF3" s="17"/>
    </row>
    <row r="4" spans="1:32" ht="15.75">
      <c r="A4" s="17"/>
      <c r="B4" s="17"/>
      <c r="C4" s="18"/>
      <c r="D4" s="18"/>
      <c r="E4" s="18"/>
      <c r="F4" s="17"/>
      <c r="G4" s="17"/>
      <c r="H4" s="17"/>
      <c r="I4" s="17"/>
      <c r="J4" s="17"/>
      <c r="K4" s="17"/>
      <c r="L4" s="17"/>
      <c r="M4" s="17"/>
      <c r="N4" s="17"/>
      <c r="O4" s="17"/>
      <c r="P4" s="17"/>
      <c r="Q4" s="17"/>
      <c r="R4" s="17"/>
      <c r="S4" s="17"/>
      <c r="T4" s="17"/>
      <c r="U4" s="17"/>
      <c r="V4" s="17"/>
      <c r="W4" s="17"/>
      <c r="X4" s="429" t="s">
        <v>7138</v>
      </c>
      <c r="Y4" s="430"/>
      <c r="Z4" s="430"/>
      <c r="AA4" s="430"/>
      <c r="AB4" s="430"/>
      <c r="AC4" s="430"/>
      <c r="AD4" s="430"/>
      <c r="AE4" s="431"/>
      <c r="AF4" s="17"/>
    </row>
    <row r="5" spans="1:32" ht="15.75">
      <c r="A5" s="17"/>
      <c r="B5" s="17"/>
      <c r="C5" s="18"/>
      <c r="D5" s="18"/>
      <c r="E5" s="18"/>
      <c r="F5" s="17"/>
      <c r="G5" s="17"/>
      <c r="H5" s="17"/>
      <c r="I5" s="17"/>
      <c r="J5" s="17"/>
      <c r="K5" s="17"/>
      <c r="L5" s="17"/>
      <c r="M5" s="17"/>
      <c r="N5" s="17"/>
      <c r="O5" s="17"/>
      <c r="P5" s="17"/>
      <c r="Q5" s="17"/>
      <c r="R5" s="17"/>
      <c r="S5" s="17"/>
      <c r="T5" s="17"/>
      <c r="U5" s="17"/>
      <c r="V5" s="17"/>
      <c r="W5" s="17"/>
      <c r="X5" s="19"/>
      <c r="Y5" s="17"/>
      <c r="Z5" s="20"/>
      <c r="AA5" s="20"/>
      <c r="AB5" s="21"/>
      <c r="AC5" s="21"/>
      <c r="AD5" s="21"/>
      <c r="AE5" s="21"/>
      <c r="AF5" s="17"/>
    </row>
    <row r="6" spans="1:32" ht="16.5">
      <c r="A6" s="432" t="s">
        <v>30</v>
      </c>
      <c r="B6" s="432"/>
      <c r="C6" s="432"/>
      <c r="D6" s="432"/>
      <c r="E6" s="432"/>
      <c r="F6" s="432"/>
      <c r="G6" s="432"/>
      <c r="H6" s="432"/>
      <c r="I6" s="432"/>
      <c r="J6" s="432"/>
      <c r="K6" s="432"/>
      <c r="L6" s="432"/>
      <c r="M6" s="432"/>
      <c r="N6" s="432"/>
      <c r="O6" s="432"/>
      <c r="P6" s="432"/>
      <c r="Q6" s="432"/>
      <c r="R6" s="432"/>
      <c r="S6" s="432"/>
      <c r="T6" s="432"/>
      <c r="U6" s="432"/>
      <c r="V6" s="432"/>
      <c r="W6" s="432"/>
      <c r="X6" s="432"/>
      <c r="Y6" s="432"/>
      <c r="Z6" s="432"/>
      <c r="AA6" s="432"/>
      <c r="AB6" s="432"/>
      <c r="AC6" s="432"/>
      <c r="AD6" s="432"/>
      <c r="AE6" s="432"/>
      <c r="AF6" s="432"/>
    </row>
    <row r="7" spans="1:32" ht="16.5">
      <c r="A7" s="433" t="s">
        <v>592</v>
      </c>
      <c r="B7" s="432"/>
      <c r="C7" s="432"/>
      <c r="D7" s="432"/>
      <c r="E7" s="432"/>
      <c r="F7" s="432"/>
      <c r="G7" s="432"/>
      <c r="H7" s="432"/>
      <c r="I7" s="432"/>
      <c r="J7" s="432"/>
      <c r="K7" s="432"/>
      <c r="L7" s="432"/>
      <c r="M7" s="432"/>
      <c r="N7" s="432"/>
      <c r="O7" s="432"/>
      <c r="P7" s="432"/>
      <c r="Q7" s="432"/>
      <c r="R7" s="432"/>
      <c r="S7" s="432"/>
      <c r="T7" s="432"/>
      <c r="U7" s="432"/>
      <c r="V7" s="432"/>
      <c r="W7" s="432"/>
      <c r="X7" s="432"/>
      <c r="Y7" s="432"/>
      <c r="Z7" s="432"/>
      <c r="AA7" s="432"/>
      <c r="AB7" s="432"/>
      <c r="AC7" s="432"/>
      <c r="AD7" s="432"/>
      <c r="AE7" s="432"/>
      <c r="AF7" s="432"/>
    </row>
    <row r="8" spans="1:32" ht="15.75">
      <c r="A8" s="20"/>
      <c r="B8" s="22"/>
      <c r="C8" s="22"/>
      <c r="D8" s="22"/>
      <c r="E8" s="22"/>
      <c r="F8" s="22"/>
      <c r="G8" s="22"/>
      <c r="H8" s="22"/>
      <c r="I8" s="22"/>
      <c r="J8" s="22"/>
      <c r="K8" s="22"/>
      <c r="L8" s="22"/>
      <c r="M8" s="22"/>
      <c r="N8" s="22"/>
      <c r="O8" s="22"/>
      <c r="P8" s="22"/>
      <c r="Q8" s="22"/>
      <c r="R8" s="22"/>
      <c r="S8" s="22"/>
      <c r="T8" s="22"/>
      <c r="U8" s="22"/>
      <c r="V8" s="22"/>
      <c r="W8" s="22"/>
      <c r="X8" s="22"/>
      <c r="Y8" s="22"/>
      <c r="Z8" s="22"/>
      <c r="AA8" s="22"/>
      <c r="AB8" s="22"/>
      <c r="AC8" s="20"/>
      <c r="AD8" s="20"/>
      <c r="AE8" s="20"/>
      <c r="AF8" s="20"/>
    </row>
    <row r="9" spans="1:32" ht="15.75">
      <c r="A9" s="20"/>
      <c r="B9" s="22"/>
      <c r="C9" s="22"/>
      <c r="D9" s="22"/>
      <c r="E9" s="22"/>
      <c r="F9" s="22"/>
      <c r="G9" s="23" t="s">
        <v>24</v>
      </c>
      <c r="H9" s="22"/>
      <c r="I9" s="22"/>
      <c r="J9" s="22"/>
      <c r="K9" s="22"/>
      <c r="L9" s="22"/>
      <c r="M9" s="22"/>
      <c r="N9" s="22"/>
      <c r="O9" s="22"/>
      <c r="P9" s="442">
        <v>45658</v>
      </c>
      <c r="Q9" s="443"/>
      <c r="R9" s="443"/>
      <c r="S9" s="444"/>
      <c r="T9" s="22"/>
      <c r="U9" s="22" t="s">
        <v>0</v>
      </c>
      <c r="V9" s="442">
        <v>45777</v>
      </c>
      <c r="W9" s="443"/>
      <c r="X9" s="443"/>
      <c r="Y9" s="444"/>
      <c r="Z9" s="22"/>
      <c r="AA9" s="22"/>
      <c r="AB9" s="22"/>
      <c r="AC9" s="20"/>
      <c r="AD9" s="20"/>
      <c r="AE9" s="20"/>
      <c r="AF9" s="20"/>
    </row>
    <row r="10" spans="1:32" ht="15.75">
      <c r="A10" s="20"/>
      <c r="B10" s="22"/>
      <c r="C10" s="22"/>
      <c r="D10" s="22"/>
      <c r="E10" s="22"/>
      <c r="F10" s="22"/>
      <c r="G10" s="23"/>
      <c r="H10" s="22"/>
      <c r="I10" s="22"/>
      <c r="J10" s="22"/>
      <c r="K10" s="22"/>
      <c r="L10" s="22"/>
      <c r="M10" s="22"/>
      <c r="N10" s="22"/>
      <c r="O10" s="22"/>
      <c r="P10" s="24"/>
      <c r="Q10" s="24"/>
      <c r="R10" s="24"/>
      <c r="S10" s="24"/>
      <c r="T10" s="22"/>
      <c r="U10" s="22"/>
      <c r="V10" s="24"/>
      <c r="W10" s="24"/>
      <c r="X10" s="24"/>
      <c r="Y10" s="24"/>
      <c r="Z10" s="22"/>
      <c r="AA10" s="22"/>
      <c r="AB10" s="22"/>
      <c r="AC10" s="20"/>
      <c r="AD10" s="20"/>
      <c r="AE10" s="20"/>
      <c r="AF10" s="20"/>
    </row>
    <row r="11" spans="1:32" ht="15.75">
      <c r="A11" s="20"/>
      <c r="B11" s="22"/>
      <c r="C11" s="24" t="s">
        <v>1</v>
      </c>
      <c r="D11" s="24"/>
      <c r="E11" s="24"/>
      <c r="F11" s="38" t="s">
        <v>1254</v>
      </c>
      <c r="G11" s="40"/>
      <c r="H11" s="40"/>
      <c r="I11" s="40"/>
      <c r="J11" s="40"/>
      <c r="K11" s="40"/>
      <c r="L11" s="40"/>
      <c r="M11" s="40"/>
      <c r="N11" s="40"/>
      <c r="O11" s="40"/>
      <c r="P11" s="40"/>
      <c r="Q11" s="40"/>
      <c r="R11" s="40"/>
      <c r="S11" s="40"/>
      <c r="T11" s="40"/>
      <c r="U11" s="40"/>
      <c r="V11" s="40"/>
      <c r="W11" s="40"/>
      <c r="X11" s="40"/>
      <c r="Y11" s="40"/>
      <c r="Z11" s="40"/>
      <c r="AA11" s="40"/>
      <c r="AB11" s="40"/>
      <c r="AC11" s="34"/>
      <c r="AD11" s="34"/>
      <c r="AE11" s="34"/>
      <c r="AF11" s="34"/>
    </row>
    <row r="12" spans="1:32" ht="15.75" customHeight="1">
      <c r="A12" s="20"/>
      <c r="B12" s="22"/>
      <c r="C12" s="16"/>
      <c r="D12" s="16"/>
      <c r="E12" s="39"/>
      <c r="F12" s="455" t="str">
        <f>IFERROR(VLOOKUP(H14,bd_lista!A3:E590,2,FALSE),"")</f>
        <v/>
      </c>
      <c r="G12" s="455"/>
      <c r="H12" s="455"/>
      <c r="I12" s="455"/>
      <c r="J12" s="455"/>
      <c r="K12" s="455"/>
      <c r="L12" s="455"/>
      <c r="M12" s="455"/>
      <c r="N12" s="455"/>
      <c r="O12" s="455"/>
      <c r="P12" s="455"/>
      <c r="Q12" s="455"/>
      <c r="R12" s="455"/>
      <c r="S12" s="455"/>
      <c r="T12" s="455"/>
      <c r="U12" s="455"/>
      <c r="V12" s="455"/>
      <c r="W12" s="455"/>
      <c r="X12" s="455"/>
      <c r="Y12" s="455"/>
      <c r="Z12" s="455"/>
      <c r="AA12" s="455"/>
      <c r="AB12" s="455"/>
      <c r="AC12" s="455"/>
      <c r="AD12" s="455"/>
      <c r="AE12" s="34"/>
      <c r="AF12" s="34"/>
    </row>
    <row r="13" spans="1:32" ht="23.25" customHeight="1">
      <c r="A13" s="20"/>
      <c r="B13" s="20"/>
      <c r="C13" s="16"/>
      <c r="D13" s="16"/>
      <c r="E13" s="16"/>
      <c r="F13" s="455"/>
      <c r="G13" s="455"/>
      <c r="H13" s="455"/>
      <c r="I13" s="455"/>
      <c r="J13" s="455"/>
      <c r="K13" s="455"/>
      <c r="L13" s="455"/>
      <c r="M13" s="455"/>
      <c r="N13" s="455"/>
      <c r="O13" s="455"/>
      <c r="P13" s="455"/>
      <c r="Q13" s="455"/>
      <c r="R13" s="455"/>
      <c r="S13" s="455"/>
      <c r="T13" s="455"/>
      <c r="U13" s="455"/>
      <c r="V13" s="455"/>
      <c r="W13" s="455"/>
      <c r="X13" s="455"/>
      <c r="Y13" s="455"/>
      <c r="Z13" s="455"/>
      <c r="AA13" s="455"/>
      <c r="AB13" s="455"/>
      <c r="AC13" s="455"/>
      <c r="AD13" s="455"/>
      <c r="AE13" s="20"/>
      <c r="AF13" s="20"/>
    </row>
    <row r="14" spans="1:32" ht="15.75" customHeight="1">
      <c r="A14" s="20"/>
      <c r="B14" s="25" t="s">
        <v>591</v>
      </c>
      <c r="C14" s="20"/>
      <c r="D14" s="20"/>
      <c r="E14" s="20"/>
      <c r="F14" s="20"/>
      <c r="G14" s="20"/>
      <c r="H14" s="447"/>
      <c r="I14" s="444"/>
      <c r="J14" s="20"/>
      <c r="K14" s="20"/>
      <c r="L14" s="20"/>
      <c r="M14" s="20"/>
      <c r="N14" s="20"/>
      <c r="O14" s="20"/>
      <c r="P14" s="20"/>
      <c r="Q14" s="20"/>
      <c r="R14" s="20"/>
      <c r="S14" s="20"/>
      <c r="T14" s="20"/>
      <c r="U14" s="20"/>
      <c r="V14" s="20"/>
      <c r="W14" s="20"/>
      <c r="X14" s="20"/>
      <c r="Y14" s="20"/>
      <c r="Z14" s="20"/>
      <c r="AA14" s="20"/>
      <c r="AB14" s="20"/>
      <c r="AC14" s="20"/>
      <c r="AD14" s="20"/>
      <c r="AE14" s="20"/>
      <c r="AF14" s="20"/>
    </row>
    <row r="15" spans="1:32" ht="15.75" customHeight="1">
      <c r="A15" s="20"/>
      <c r="B15" s="25"/>
      <c r="C15" s="20"/>
      <c r="D15" s="20"/>
      <c r="E15" s="20"/>
      <c r="F15" s="20"/>
      <c r="G15" s="20"/>
      <c r="H15" s="196"/>
      <c r="I15" s="196"/>
      <c r="J15" s="20"/>
      <c r="K15" s="20"/>
      <c r="L15" s="20"/>
      <c r="M15" s="20"/>
      <c r="N15" s="20"/>
      <c r="O15" s="20"/>
      <c r="P15" s="20"/>
      <c r="Q15" s="20"/>
      <c r="R15" s="20"/>
      <c r="S15" s="20"/>
      <c r="T15" s="20"/>
      <c r="U15" s="20"/>
      <c r="V15" s="20"/>
      <c r="W15" s="20"/>
      <c r="X15" s="20"/>
      <c r="Y15" s="20"/>
      <c r="Z15" s="20"/>
      <c r="AA15" s="20"/>
      <c r="AB15" s="20"/>
      <c r="AC15" s="20"/>
      <c r="AD15" s="20"/>
      <c r="AE15" s="20"/>
      <c r="AF15" s="20"/>
    </row>
    <row r="16" spans="1:32" ht="15.75" customHeight="1">
      <c r="A16" s="20"/>
      <c r="B16" s="434" t="s">
        <v>1261</v>
      </c>
      <c r="C16" s="434"/>
      <c r="D16" s="434"/>
      <c r="E16" s="434"/>
      <c r="F16" s="434"/>
      <c r="G16" s="434"/>
      <c r="H16" s="434"/>
      <c r="I16" s="434"/>
      <c r="J16" s="434"/>
      <c r="K16" s="434"/>
      <c r="L16" s="434"/>
      <c r="M16" s="434"/>
      <c r="N16" s="434"/>
      <c r="O16" s="434"/>
      <c r="P16" s="434"/>
      <c r="Q16" s="434"/>
      <c r="R16" s="434"/>
      <c r="S16" s="434"/>
      <c r="T16" s="434"/>
      <c r="U16" s="434"/>
      <c r="V16" s="434"/>
      <c r="W16" s="434"/>
      <c r="X16" s="434"/>
      <c r="Y16" s="434"/>
      <c r="Z16" s="434"/>
      <c r="AA16" s="434"/>
      <c r="AB16" s="434"/>
      <c r="AC16" s="434"/>
      <c r="AD16" s="434"/>
      <c r="AE16" s="434"/>
      <c r="AF16" s="20"/>
    </row>
    <row r="17" spans="1:32" ht="15.75">
      <c r="A17" s="20"/>
      <c r="B17" s="434"/>
      <c r="C17" s="434"/>
      <c r="D17" s="434"/>
      <c r="E17" s="434"/>
      <c r="F17" s="434"/>
      <c r="G17" s="434"/>
      <c r="H17" s="434"/>
      <c r="I17" s="434"/>
      <c r="J17" s="434"/>
      <c r="K17" s="434"/>
      <c r="L17" s="434"/>
      <c r="M17" s="434"/>
      <c r="N17" s="434"/>
      <c r="O17" s="434"/>
      <c r="P17" s="434"/>
      <c r="Q17" s="434"/>
      <c r="R17" s="434"/>
      <c r="S17" s="434"/>
      <c r="T17" s="434"/>
      <c r="U17" s="434"/>
      <c r="V17" s="434"/>
      <c r="W17" s="434"/>
      <c r="X17" s="434"/>
      <c r="Y17" s="434"/>
      <c r="Z17" s="434"/>
      <c r="AA17" s="434"/>
      <c r="AB17" s="434"/>
      <c r="AC17" s="434"/>
      <c r="AD17" s="434"/>
      <c r="AE17" s="434"/>
      <c r="AF17" s="20"/>
    </row>
    <row r="18" spans="1:32" ht="6" customHeight="1" thickBot="1">
      <c r="A18" s="34"/>
      <c r="B18" s="38"/>
      <c r="C18" s="34"/>
      <c r="D18" s="34"/>
      <c r="E18" s="34"/>
      <c r="F18" s="34"/>
      <c r="G18" s="34"/>
      <c r="H18" s="448"/>
      <c r="I18" s="448"/>
      <c r="J18" s="34"/>
      <c r="K18" s="34"/>
      <c r="L18" s="34"/>
      <c r="M18" s="34"/>
      <c r="N18" s="34"/>
      <c r="O18" s="34"/>
      <c r="P18" s="34"/>
      <c r="Q18" s="34"/>
      <c r="R18" s="34"/>
      <c r="S18" s="34"/>
      <c r="T18" s="34"/>
      <c r="U18" s="34"/>
      <c r="V18" s="34"/>
      <c r="W18" s="34"/>
      <c r="X18" s="34"/>
      <c r="Y18" s="34"/>
      <c r="Z18" s="34"/>
      <c r="AA18" s="34"/>
      <c r="AB18" s="34"/>
      <c r="AC18" s="34"/>
      <c r="AD18" s="34"/>
      <c r="AE18" s="34"/>
      <c r="AF18" s="34"/>
    </row>
    <row r="19" spans="1:32" ht="15.75">
      <c r="A19" s="34"/>
      <c r="B19" s="414" t="s">
        <v>1361</v>
      </c>
      <c r="C19" s="415"/>
      <c r="D19" s="415"/>
      <c r="E19" s="415"/>
      <c r="F19" s="415"/>
      <c r="G19" s="415"/>
      <c r="H19" s="415"/>
      <c r="I19" s="415"/>
      <c r="J19" s="415"/>
      <c r="K19" s="415"/>
      <c r="L19" s="415"/>
      <c r="M19" s="415"/>
      <c r="N19" s="415"/>
      <c r="O19" s="415"/>
      <c r="P19" s="415"/>
      <c r="Q19" s="415"/>
      <c r="R19" s="415"/>
      <c r="S19" s="415"/>
      <c r="T19" s="415"/>
      <c r="U19" s="415"/>
      <c r="V19" s="415"/>
      <c r="W19" s="415"/>
      <c r="X19" s="415"/>
      <c r="Y19" s="415"/>
      <c r="Z19" s="415"/>
      <c r="AA19" s="415"/>
      <c r="AB19" s="415"/>
      <c r="AC19" s="415"/>
      <c r="AD19" s="415"/>
      <c r="AE19" s="416"/>
      <c r="AF19" s="34"/>
    </row>
    <row r="20" spans="1:32" ht="15.75">
      <c r="A20" s="34"/>
      <c r="B20" s="417"/>
      <c r="C20" s="418"/>
      <c r="D20" s="418"/>
      <c r="E20" s="418"/>
      <c r="F20" s="418"/>
      <c r="G20" s="418"/>
      <c r="H20" s="418"/>
      <c r="I20" s="418"/>
      <c r="J20" s="418"/>
      <c r="K20" s="418"/>
      <c r="L20" s="418"/>
      <c r="M20" s="418"/>
      <c r="N20" s="418"/>
      <c r="O20" s="418"/>
      <c r="P20" s="418"/>
      <c r="Q20" s="418"/>
      <c r="R20" s="418"/>
      <c r="S20" s="418"/>
      <c r="T20" s="418"/>
      <c r="U20" s="418"/>
      <c r="V20" s="418"/>
      <c r="W20" s="418"/>
      <c r="X20" s="418"/>
      <c r="Y20" s="418"/>
      <c r="Z20" s="418"/>
      <c r="AA20" s="418"/>
      <c r="AB20" s="418"/>
      <c r="AC20" s="418"/>
      <c r="AD20" s="418"/>
      <c r="AE20" s="419"/>
      <c r="AF20" s="34"/>
    </row>
    <row r="21" spans="1:32" ht="24.75" customHeight="1" thickBot="1">
      <c r="A21" s="34"/>
      <c r="B21" s="420"/>
      <c r="C21" s="421"/>
      <c r="D21" s="421"/>
      <c r="E21" s="421"/>
      <c r="F21" s="421"/>
      <c r="G21" s="421"/>
      <c r="H21" s="421"/>
      <c r="I21" s="421"/>
      <c r="J21" s="421"/>
      <c r="K21" s="421"/>
      <c r="L21" s="421"/>
      <c r="M21" s="421"/>
      <c r="N21" s="421"/>
      <c r="O21" s="421"/>
      <c r="P21" s="421"/>
      <c r="Q21" s="421"/>
      <c r="R21" s="421"/>
      <c r="S21" s="421"/>
      <c r="T21" s="421"/>
      <c r="U21" s="421"/>
      <c r="V21" s="421"/>
      <c r="W21" s="421"/>
      <c r="X21" s="421"/>
      <c r="Y21" s="421"/>
      <c r="Z21" s="421"/>
      <c r="AA21" s="421"/>
      <c r="AB21" s="421"/>
      <c r="AC21" s="421"/>
      <c r="AD21" s="421"/>
      <c r="AE21" s="422"/>
      <c r="AF21" s="34"/>
    </row>
    <row r="22" spans="1:32" ht="7.5" customHeight="1">
      <c r="A22" s="20"/>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0"/>
    </row>
    <row r="23" spans="1:32" ht="15.75" customHeight="1">
      <c r="A23" s="20"/>
      <c r="B23" s="26"/>
      <c r="C23" s="445" t="s">
        <v>593</v>
      </c>
      <c r="D23" s="445"/>
      <c r="E23" s="445"/>
      <c r="F23" s="445"/>
      <c r="G23" s="445"/>
      <c r="H23" s="445"/>
      <c r="I23" s="435" t="s">
        <v>1405</v>
      </c>
      <c r="J23" s="435"/>
      <c r="K23" s="435"/>
      <c r="L23" s="435"/>
      <c r="M23" s="436" t="s">
        <v>2</v>
      </c>
      <c r="N23" s="437"/>
      <c r="O23" s="437"/>
      <c r="P23" s="437"/>
      <c r="Q23" s="437"/>
      <c r="R23" s="437"/>
      <c r="S23" s="437"/>
      <c r="T23" s="437"/>
      <c r="U23" s="437"/>
      <c r="V23" s="437"/>
      <c r="W23" s="437"/>
      <c r="X23" s="437"/>
      <c r="Y23" s="438"/>
      <c r="Z23" s="435" t="s">
        <v>623</v>
      </c>
      <c r="AA23" s="435"/>
      <c r="AB23" s="435"/>
      <c r="AC23" s="435"/>
      <c r="AD23" s="435"/>
      <c r="AE23" s="26"/>
      <c r="AF23" s="20"/>
    </row>
    <row r="24" spans="1:32" ht="24" customHeight="1">
      <c r="A24" s="20"/>
      <c r="B24" s="26"/>
      <c r="C24" s="446" t="s">
        <v>29</v>
      </c>
      <c r="D24" s="446"/>
      <c r="E24" s="446"/>
      <c r="F24" s="446" t="s">
        <v>1406</v>
      </c>
      <c r="G24" s="446"/>
      <c r="H24" s="446"/>
      <c r="I24" s="435"/>
      <c r="J24" s="435"/>
      <c r="K24" s="435"/>
      <c r="L24" s="435"/>
      <c r="M24" s="439"/>
      <c r="N24" s="440"/>
      <c r="O24" s="440"/>
      <c r="P24" s="440"/>
      <c r="Q24" s="440"/>
      <c r="R24" s="440"/>
      <c r="S24" s="440"/>
      <c r="T24" s="440"/>
      <c r="U24" s="440"/>
      <c r="V24" s="440"/>
      <c r="W24" s="440"/>
      <c r="X24" s="440"/>
      <c r="Y24" s="441"/>
      <c r="Z24" s="435"/>
      <c r="AA24" s="435"/>
      <c r="AB24" s="435"/>
      <c r="AC24" s="435"/>
      <c r="AD24" s="435"/>
      <c r="AE24" s="26"/>
      <c r="AF24" s="20"/>
    </row>
    <row r="25" spans="1:32" ht="30.75" customHeight="1">
      <c r="A25" s="20"/>
      <c r="B25" s="26"/>
      <c r="C25" s="399">
        <f>+VLOOKUP($H$14,RESUMEN!$A$11:$AP$600,7,FALSE)</f>
        <v>0</v>
      </c>
      <c r="D25" s="400"/>
      <c r="E25" s="401"/>
      <c r="F25" s="399">
        <f>+VLOOKUP($H$14,RESUMEN!$A$11:$AP$600,28,FALSE)</f>
        <v>0</v>
      </c>
      <c r="G25" s="400"/>
      <c r="H25" s="401"/>
      <c r="I25" s="402" t="s">
        <v>1796</v>
      </c>
      <c r="J25" s="403"/>
      <c r="K25" s="403"/>
      <c r="L25" s="404"/>
      <c r="M25" s="405" t="s">
        <v>2219</v>
      </c>
      <c r="N25" s="406"/>
      <c r="O25" s="406"/>
      <c r="P25" s="406"/>
      <c r="Q25" s="406"/>
      <c r="R25" s="406"/>
      <c r="S25" s="406"/>
      <c r="T25" s="406"/>
      <c r="U25" s="406"/>
      <c r="V25" s="406"/>
      <c r="W25" s="406"/>
      <c r="X25" s="406"/>
      <c r="Y25" s="407"/>
      <c r="Z25" s="408" t="s">
        <v>5</v>
      </c>
      <c r="AA25" s="409"/>
      <c r="AB25" s="409"/>
      <c r="AC25" s="409"/>
      <c r="AD25" s="410"/>
      <c r="AE25" s="26"/>
      <c r="AF25" s="20"/>
    </row>
    <row r="26" spans="1:32" ht="17.100000000000001" customHeight="1">
      <c r="A26" s="20"/>
      <c r="B26" s="26"/>
      <c r="C26" s="399">
        <f>+VLOOKUP($H$14,RESUMEN!$A$11:$AP$600,8,FALSE)</f>
        <v>0</v>
      </c>
      <c r="D26" s="400"/>
      <c r="E26" s="401"/>
      <c r="F26" s="399">
        <f>+VLOOKUP($H$14,RESUMEN!$A$11:$AP$600,28,FALSE)</f>
        <v>0</v>
      </c>
      <c r="G26" s="400"/>
      <c r="H26" s="401"/>
      <c r="I26" s="402" t="s">
        <v>3</v>
      </c>
      <c r="J26" s="403"/>
      <c r="K26" s="403"/>
      <c r="L26" s="404"/>
      <c r="M26" s="405" t="s">
        <v>4</v>
      </c>
      <c r="N26" s="406"/>
      <c r="O26" s="406"/>
      <c r="P26" s="406"/>
      <c r="Q26" s="406"/>
      <c r="R26" s="406"/>
      <c r="S26" s="406"/>
      <c r="T26" s="406"/>
      <c r="U26" s="406"/>
      <c r="V26" s="406"/>
      <c r="W26" s="406"/>
      <c r="X26" s="406"/>
      <c r="Y26" s="407"/>
      <c r="Z26" s="408" t="s">
        <v>5</v>
      </c>
      <c r="AA26" s="409"/>
      <c r="AB26" s="409"/>
      <c r="AC26" s="409"/>
      <c r="AD26" s="410"/>
      <c r="AE26" s="26"/>
      <c r="AF26" s="20"/>
    </row>
    <row r="27" spans="1:32" ht="17.100000000000001" customHeight="1">
      <c r="A27" s="20"/>
      <c r="B27" s="26"/>
      <c r="C27" s="399">
        <f>+VLOOKUP($H$14,RESUMEN!$A$11:$AP$600,9,FALSE)</f>
        <v>0</v>
      </c>
      <c r="D27" s="400"/>
      <c r="E27" s="401"/>
      <c r="F27" s="399">
        <v>0</v>
      </c>
      <c r="G27" s="400"/>
      <c r="H27" s="401"/>
      <c r="I27" s="402" t="s">
        <v>597</v>
      </c>
      <c r="J27" s="403"/>
      <c r="K27" s="403"/>
      <c r="L27" s="404"/>
      <c r="M27" s="405" t="s">
        <v>603</v>
      </c>
      <c r="N27" s="406"/>
      <c r="O27" s="406"/>
      <c r="P27" s="406"/>
      <c r="Q27" s="406"/>
      <c r="R27" s="406"/>
      <c r="S27" s="406"/>
      <c r="T27" s="406"/>
      <c r="U27" s="406"/>
      <c r="V27" s="406"/>
      <c r="W27" s="406"/>
      <c r="X27" s="406"/>
      <c r="Y27" s="407"/>
      <c r="Z27" s="408" t="s">
        <v>9</v>
      </c>
      <c r="AA27" s="409"/>
      <c r="AB27" s="409"/>
      <c r="AC27" s="409"/>
      <c r="AD27" s="410"/>
      <c r="AE27" s="26"/>
      <c r="AF27" s="20"/>
    </row>
    <row r="28" spans="1:32" ht="17.100000000000001" customHeight="1">
      <c r="A28" s="20"/>
      <c r="B28" s="26"/>
      <c r="C28" s="399">
        <v>0</v>
      </c>
      <c r="D28" s="400"/>
      <c r="E28" s="401"/>
      <c r="F28" s="399">
        <f>+VLOOKUP($H$14,RESUMEN!$A$11:$AP$600,29,FALSE)</f>
        <v>0</v>
      </c>
      <c r="G28" s="400"/>
      <c r="H28" s="401"/>
      <c r="I28" s="402" t="s">
        <v>551</v>
      </c>
      <c r="J28" s="403"/>
      <c r="K28" s="403"/>
      <c r="L28" s="404"/>
      <c r="M28" s="405" t="s">
        <v>625</v>
      </c>
      <c r="N28" s="406"/>
      <c r="O28" s="406"/>
      <c r="P28" s="406"/>
      <c r="Q28" s="406"/>
      <c r="R28" s="406"/>
      <c r="S28" s="406"/>
      <c r="T28" s="406"/>
      <c r="U28" s="406"/>
      <c r="V28" s="406"/>
      <c r="W28" s="406"/>
      <c r="X28" s="406"/>
      <c r="Y28" s="407"/>
      <c r="Z28" s="408" t="s">
        <v>9</v>
      </c>
      <c r="AA28" s="409"/>
      <c r="AB28" s="409"/>
      <c r="AC28" s="409"/>
      <c r="AD28" s="410"/>
      <c r="AE28" s="26"/>
      <c r="AF28" s="20"/>
    </row>
    <row r="29" spans="1:32" ht="17.100000000000001" customHeight="1">
      <c r="A29" s="20"/>
      <c r="B29" s="26"/>
      <c r="C29" s="399">
        <f>+VLOOKUP($H$14,RESUMEN!$A$11:$AP$600,10,FALSE)</f>
        <v>0</v>
      </c>
      <c r="D29" s="400"/>
      <c r="E29" s="401"/>
      <c r="F29" s="399">
        <v>0</v>
      </c>
      <c r="G29" s="400"/>
      <c r="H29" s="401"/>
      <c r="I29" s="402" t="s">
        <v>1283</v>
      </c>
      <c r="J29" s="403"/>
      <c r="K29" s="403"/>
      <c r="L29" s="404"/>
      <c r="M29" s="405" t="s">
        <v>1284</v>
      </c>
      <c r="N29" s="406"/>
      <c r="O29" s="406"/>
      <c r="P29" s="406"/>
      <c r="Q29" s="406"/>
      <c r="R29" s="406"/>
      <c r="S29" s="406"/>
      <c r="T29" s="406"/>
      <c r="U29" s="406"/>
      <c r="V29" s="406"/>
      <c r="W29" s="406"/>
      <c r="X29" s="406"/>
      <c r="Y29" s="407"/>
      <c r="Z29" s="408" t="s">
        <v>5</v>
      </c>
      <c r="AA29" s="409"/>
      <c r="AB29" s="409"/>
      <c r="AC29" s="409"/>
      <c r="AD29" s="410"/>
      <c r="AE29" s="26"/>
      <c r="AF29" s="20"/>
    </row>
    <row r="30" spans="1:32" ht="17.100000000000001" customHeight="1">
      <c r="A30" s="20"/>
      <c r="B30" s="26"/>
      <c r="C30" s="399">
        <f>+VLOOKUP($H$14,RESUMEN!$A$11:$AP$600,11,FALSE)</f>
        <v>0</v>
      </c>
      <c r="D30" s="400"/>
      <c r="E30" s="401"/>
      <c r="F30" s="399">
        <f>+VLOOKUP($H$14,RESUMEN!$A$11:$AP$600,30,FALSE)</f>
        <v>0</v>
      </c>
      <c r="G30" s="400"/>
      <c r="H30" s="401"/>
      <c r="I30" s="402" t="s">
        <v>10</v>
      </c>
      <c r="J30" s="403"/>
      <c r="K30" s="403"/>
      <c r="L30" s="404"/>
      <c r="M30" s="405" t="s">
        <v>601</v>
      </c>
      <c r="N30" s="406"/>
      <c r="O30" s="406"/>
      <c r="P30" s="406"/>
      <c r="Q30" s="406"/>
      <c r="R30" s="406"/>
      <c r="S30" s="406"/>
      <c r="T30" s="406"/>
      <c r="U30" s="406"/>
      <c r="V30" s="406"/>
      <c r="W30" s="406"/>
      <c r="X30" s="406"/>
      <c r="Y30" s="407"/>
      <c r="Z30" s="408" t="s">
        <v>11</v>
      </c>
      <c r="AA30" s="409"/>
      <c r="AB30" s="409"/>
      <c r="AC30" s="409"/>
      <c r="AD30" s="410"/>
      <c r="AE30" s="26"/>
      <c r="AF30" s="20"/>
    </row>
    <row r="31" spans="1:32" ht="17.100000000000001" customHeight="1">
      <c r="A31" s="20"/>
      <c r="B31" s="26"/>
      <c r="C31" s="399">
        <f>+VLOOKUP($H$14,RESUMEN!$A$11:$AP$600,12,FALSE)</f>
        <v>0</v>
      </c>
      <c r="D31" s="400"/>
      <c r="E31" s="401"/>
      <c r="F31" s="399">
        <f>+VLOOKUP($H$14,RESUMEN!$A$11:$AP$600,31,FALSE)</f>
        <v>0</v>
      </c>
      <c r="G31" s="400"/>
      <c r="H31" s="401"/>
      <c r="I31" s="402" t="s">
        <v>6</v>
      </c>
      <c r="J31" s="403"/>
      <c r="K31" s="403"/>
      <c r="L31" s="404"/>
      <c r="M31" s="405" t="s">
        <v>7</v>
      </c>
      <c r="N31" s="406"/>
      <c r="O31" s="406"/>
      <c r="P31" s="406"/>
      <c r="Q31" s="406"/>
      <c r="R31" s="406"/>
      <c r="S31" s="406"/>
      <c r="T31" s="406"/>
      <c r="U31" s="406"/>
      <c r="V31" s="406"/>
      <c r="W31" s="406"/>
      <c r="X31" s="406"/>
      <c r="Y31" s="407"/>
      <c r="Z31" s="408" t="s">
        <v>5</v>
      </c>
      <c r="AA31" s="409"/>
      <c r="AB31" s="409"/>
      <c r="AC31" s="409"/>
      <c r="AD31" s="410"/>
      <c r="AE31" s="26"/>
      <c r="AF31" s="20"/>
    </row>
    <row r="32" spans="1:32" ht="17.100000000000001" customHeight="1">
      <c r="A32" s="20"/>
      <c r="B32" s="26"/>
      <c r="C32" s="399">
        <f>+VLOOKUP($H$14,RESUMEN!$A$11:$AP$600,14,FALSE)</f>
        <v>0</v>
      </c>
      <c r="D32" s="400"/>
      <c r="E32" s="401"/>
      <c r="F32" s="399">
        <f>+VLOOKUP($H$14,RESUMEN!$A$11:$AP$600,32,FALSE)</f>
        <v>0</v>
      </c>
      <c r="G32" s="400"/>
      <c r="H32" s="401"/>
      <c r="I32" s="402" t="s">
        <v>14</v>
      </c>
      <c r="J32" s="403"/>
      <c r="K32" s="403"/>
      <c r="L32" s="404"/>
      <c r="M32" s="405" t="s">
        <v>15</v>
      </c>
      <c r="N32" s="406"/>
      <c r="O32" s="406"/>
      <c r="P32" s="406"/>
      <c r="Q32" s="406"/>
      <c r="R32" s="406"/>
      <c r="S32" s="406"/>
      <c r="T32" s="406"/>
      <c r="U32" s="406"/>
      <c r="V32" s="406"/>
      <c r="W32" s="406"/>
      <c r="X32" s="406"/>
      <c r="Y32" s="407"/>
      <c r="Z32" s="408" t="s">
        <v>11</v>
      </c>
      <c r="AA32" s="409"/>
      <c r="AB32" s="409"/>
      <c r="AC32" s="409"/>
      <c r="AD32" s="410"/>
      <c r="AE32" s="26"/>
      <c r="AF32" s="20"/>
    </row>
    <row r="33" spans="1:32" ht="32.25" customHeight="1">
      <c r="A33" s="20"/>
      <c r="B33" s="26"/>
      <c r="C33" s="399">
        <f>+VLOOKUP($H$14,RESUMEN!$A$11:$AP$600,15,FALSE)</f>
        <v>0</v>
      </c>
      <c r="D33" s="400"/>
      <c r="E33" s="401"/>
      <c r="F33" s="399">
        <v>0</v>
      </c>
      <c r="G33" s="400"/>
      <c r="H33" s="401"/>
      <c r="I33" s="402" t="s">
        <v>1409</v>
      </c>
      <c r="J33" s="403"/>
      <c r="K33" s="403"/>
      <c r="L33" s="404"/>
      <c r="M33" s="405" t="s">
        <v>1398</v>
      </c>
      <c r="N33" s="406"/>
      <c r="O33" s="406"/>
      <c r="P33" s="406"/>
      <c r="Q33" s="406"/>
      <c r="R33" s="406"/>
      <c r="S33" s="406"/>
      <c r="T33" s="406"/>
      <c r="U33" s="406"/>
      <c r="V33" s="406"/>
      <c r="W33" s="406"/>
      <c r="X33" s="406"/>
      <c r="Y33" s="407"/>
      <c r="Z33" s="402" t="s">
        <v>1347</v>
      </c>
      <c r="AA33" s="403"/>
      <c r="AB33" s="403"/>
      <c r="AC33" s="403"/>
      <c r="AD33" s="404"/>
      <c r="AE33" s="26"/>
      <c r="AF33" s="20"/>
    </row>
    <row r="34" spans="1:32" ht="17.100000000000001" customHeight="1">
      <c r="A34" s="20"/>
      <c r="B34" s="26"/>
      <c r="C34" s="399">
        <f>+VLOOKUP($H$14,RESUMEN!$A$11:$AP$600,16,FALSE)</f>
        <v>0</v>
      </c>
      <c r="D34" s="400"/>
      <c r="E34" s="401"/>
      <c r="F34" s="399">
        <v>0</v>
      </c>
      <c r="G34" s="400"/>
      <c r="H34" s="401"/>
      <c r="I34" s="402" t="s">
        <v>598</v>
      </c>
      <c r="J34" s="403"/>
      <c r="K34" s="403"/>
      <c r="L34" s="404"/>
      <c r="M34" s="405" t="s">
        <v>604</v>
      </c>
      <c r="N34" s="406"/>
      <c r="O34" s="406"/>
      <c r="P34" s="406"/>
      <c r="Q34" s="406"/>
      <c r="R34" s="406"/>
      <c r="S34" s="406"/>
      <c r="T34" s="406"/>
      <c r="U34" s="406"/>
      <c r="V34" s="406"/>
      <c r="W34" s="406"/>
      <c r="X34" s="406"/>
      <c r="Y34" s="407"/>
      <c r="Z34" s="408" t="s">
        <v>18</v>
      </c>
      <c r="AA34" s="409"/>
      <c r="AB34" s="409"/>
      <c r="AC34" s="409"/>
      <c r="AD34" s="410"/>
      <c r="AE34" s="26"/>
      <c r="AF34" s="20"/>
    </row>
    <row r="35" spans="1:32" ht="17.100000000000001" customHeight="1">
      <c r="A35" s="20"/>
      <c r="B35" s="26"/>
      <c r="C35" s="399">
        <f>+VLOOKUP($H$14,RESUMEN!$A$11:$AP$600,17,FALSE)</f>
        <v>0</v>
      </c>
      <c r="D35" s="400"/>
      <c r="E35" s="401"/>
      <c r="F35" s="399">
        <f>+VLOOKUP($H$14,RESUMEN!$A$11:$AP$600,33,FALSE)</f>
        <v>0</v>
      </c>
      <c r="G35" s="400"/>
      <c r="H35" s="401"/>
      <c r="I35" s="402" t="s">
        <v>16</v>
      </c>
      <c r="J35" s="403"/>
      <c r="K35" s="403"/>
      <c r="L35" s="404"/>
      <c r="M35" s="405" t="s">
        <v>17</v>
      </c>
      <c r="N35" s="406"/>
      <c r="O35" s="406"/>
      <c r="P35" s="406"/>
      <c r="Q35" s="406"/>
      <c r="R35" s="406"/>
      <c r="S35" s="406"/>
      <c r="T35" s="406"/>
      <c r="U35" s="406"/>
      <c r="V35" s="406"/>
      <c r="W35" s="406"/>
      <c r="X35" s="406"/>
      <c r="Y35" s="407"/>
      <c r="Z35" s="408" t="s">
        <v>18</v>
      </c>
      <c r="AA35" s="409"/>
      <c r="AB35" s="409"/>
      <c r="AC35" s="409"/>
      <c r="AD35" s="410"/>
      <c r="AE35" s="26"/>
      <c r="AF35" s="20"/>
    </row>
    <row r="36" spans="1:32" ht="17.100000000000001" customHeight="1">
      <c r="A36" s="20"/>
      <c r="B36" s="26"/>
      <c r="C36" s="399">
        <f>+VLOOKUP($H$14,RESUMEN!$A$11:$AP$600,18,FALSE)</f>
        <v>0</v>
      </c>
      <c r="D36" s="400"/>
      <c r="E36" s="401"/>
      <c r="F36" s="399">
        <f>+VLOOKUP($H$14,RESUMEN!$A$11:$AP$600,34,FALSE)</f>
        <v>0</v>
      </c>
      <c r="G36" s="400"/>
      <c r="H36" s="401"/>
      <c r="I36" s="402" t="s">
        <v>12</v>
      </c>
      <c r="J36" s="403"/>
      <c r="K36" s="403"/>
      <c r="L36" s="404"/>
      <c r="M36" s="405" t="s">
        <v>13</v>
      </c>
      <c r="N36" s="406"/>
      <c r="O36" s="406"/>
      <c r="P36" s="406"/>
      <c r="Q36" s="406"/>
      <c r="R36" s="406"/>
      <c r="S36" s="406"/>
      <c r="T36" s="406"/>
      <c r="U36" s="406"/>
      <c r="V36" s="406"/>
      <c r="W36" s="406"/>
      <c r="X36" s="406"/>
      <c r="Y36" s="407"/>
      <c r="Z36" s="408" t="s">
        <v>11</v>
      </c>
      <c r="AA36" s="409"/>
      <c r="AB36" s="409"/>
      <c r="AC36" s="409"/>
      <c r="AD36" s="410"/>
      <c r="AE36" s="26"/>
      <c r="AF36" s="20"/>
    </row>
    <row r="37" spans="1:32" ht="17.100000000000001" customHeight="1">
      <c r="A37" s="20"/>
      <c r="B37" s="26"/>
      <c r="C37" s="399">
        <f>+VLOOKUP($H$14,RESUMEN!$A$11:$AP$600,19,FALSE)</f>
        <v>0</v>
      </c>
      <c r="D37" s="400"/>
      <c r="E37" s="401"/>
      <c r="F37" s="399">
        <f>+VLOOKUP($H$14,RESUMEN!$A$11:$AP$600,35,FALSE)</f>
        <v>0</v>
      </c>
      <c r="G37" s="400"/>
      <c r="H37" s="401"/>
      <c r="I37" s="402" t="s">
        <v>599</v>
      </c>
      <c r="J37" s="403"/>
      <c r="K37" s="403"/>
      <c r="L37" s="404"/>
      <c r="M37" s="405" t="s">
        <v>600</v>
      </c>
      <c r="N37" s="406"/>
      <c r="O37" s="406"/>
      <c r="P37" s="406"/>
      <c r="Q37" s="406"/>
      <c r="R37" s="406"/>
      <c r="S37" s="406"/>
      <c r="T37" s="406"/>
      <c r="U37" s="406"/>
      <c r="V37" s="406"/>
      <c r="W37" s="406"/>
      <c r="X37" s="406"/>
      <c r="Y37" s="407"/>
      <c r="Z37" s="408" t="s">
        <v>18</v>
      </c>
      <c r="AA37" s="409"/>
      <c r="AB37" s="409"/>
      <c r="AC37" s="409"/>
      <c r="AD37" s="410"/>
      <c r="AE37" s="26"/>
      <c r="AF37" s="20"/>
    </row>
    <row r="38" spans="1:32" ht="17.100000000000001" customHeight="1">
      <c r="A38" s="20"/>
      <c r="B38" s="26"/>
      <c r="C38" s="399">
        <f>+VLOOKUP($H$14,RESUMEN!$A$11:$AP$600,20,FALSE)+VLOOKUP($H$14,RESUMEN!$A$11:$AP$600,21,FALSE)</f>
        <v>0</v>
      </c>
      <c r="D38" s="400"/>
      <c r="E38" s="401"/>
      <c r="F38" s="399">
        <f>+VLOOKUP($H$14,RESUMEN!$A$11:$AP$600,36,FALSE)</f>
        <v>0</v>
      </c>
      <c r="G38" s="400"/>
      <c r="H38" s="401"/>
      <c r="I38" s="402" t="s">
        <v>635</v>
      </c>
      <c r="J38" s="403"/>
      <c r="K38" s="403"/>
      <c r="L38" s="404"/>
      <c r="M38" s="405" t="s">
        <v>637</v>
      </c>
      <c r="N38" s="406"/>
      <c r="O38" s="406"/>
      <c r="P38" s="406"/>
      <c r="Q38" s="406"/>
      <c r="R38" s="406"/>
      <c r="S38" s="406"/>
      <c r="T38" s="406"/>
      <c r="U38" s="406"/>
      <c r="V38" s="406"/>
      <c r="W38" s="406"/>
      <c r="X38" s="406"/>
      <c r="Y38" s="407"/>
      <c r="Z38" s="408" t="s">
        <v>18</v>
      </c>
      <c r="AA38" s="409"/>
      <c r="AB38" s="409"/>
      <c r="AC38" s="409"/>
      <c r="AD38" s="410"/>
      <c r="AE38" s="26"/>
      <c r="AF38" s="20"/>
    </row>
    <row r="39" spans="1:32" ht="17.100000000000001" customHeight="1">
      <c r="A39" s="20"/>
      <c r="B39" s="26"/>
      <c r="C39" s="399">
        <f>+VLOOKUP($H$14,RESUMEN!$A$11:$AP$600,22,FALSE)</f>
        <v>0</v>
      </c>
      <c r="D39" s="400"/>
      <c r="E39" s="401"/>
      <c r="F39" s="399">
        <f>+VLOOKUP($H$14,RESUMEN!$A$11:$AP$600,37,FALSE)</f>
        <v>0</v>
      </c>
      <c r="G39" s="400"/>
      <c r="H39" s="401"/>
      <c r="I39" s="402" t="s">
        <v>19</v>
      </c>
      <c r="J39" s="403"/>
      <c r="K39" s="403"/>
      <c r="L39" s="404"/>
      <c r="M39" s="405" t="s">
        <v>602</v>
      </c>
      <c r="N39" s="406"/>
      <c r="O39" s="406"/>
      <c r="P39" s="406"/>
      <c r="Q39" s="406"/>
      <c r="R39" s="406"/>
      <c r="S39" s="406"/>
      <c r="T39" s="406"/>
      <c r="U39" s="406"/>
      <c r="V39" s="406"/>
      <c r="W39" s="406"/>
      <c r="X39" s="406"/>
      <c r="Y39" s="407"/>
      <c r="Z39" s="408" t="s">
        <v>11</v>
      </c>
      <c r="AA39" s="409"/>
      <c r="AB39" s="409"/>
      <c r="AC39" s="409"/>
      <c r="AD39" s="410"/>
      <c r="AE39" s="26"/>
      <c r="AF39" s="20"/>
    </row>
    <row r="40" spans="1:32" ht="17.100000000000001" customHeight="1">
      <c r="A40" s="20"/>
      <c r="B40" s="26"/>
      <c r="C40" s="399">
        <f>+VLOOKUP($H$14,RESUMEN!$A$11:$AP$600,23,FALSE)</f>
        <v>0</v>
      </c>
      <c r="D40" s="400"/>
      <c r="E40" s="401"/>
      <c r="F40" s="399">
        <f>+VLOOKUP($H$14,RESUMEN!$A$11:$AP$600,38,FALSE)</f>
        <v>0</v>
      </c>
      <c r="G40" s="400"/>
      <c r="H40" s="401"/>
      <c r="I40" s="402" t="s">
        <v>20</v>
      </c>
      <c r="J40" s="403"/>
      <c r="K40" s="403"/>
      <c r="L40" s="404"/>
      <c r="M40" s="405" t="s">
        <v>21</v>
      </c>
      <c r="N40" s="406"/>
      <c r="O40" s="406"/>
      <c r="P40" s="406"/>
      <c r="Q40" s="406"/>
      <c r="R40" s="406"/>
      <c r="S40" s="406"/>
      <c r="T40" s="406"/>
      <c r="U40" s="406"/>
      <c r="V40" s="406"/>
      <c r="W40" s="406"/>
      <c r="X40" s="406"/>
      <c r="Y40" s="407"/>
      <c r="Z40" s="408" t="s">
        <v>11</v>
      </c>
      <c r="AA40" s="409"/>
      <c r="AB40" s="409"/>
      <c r="AC40" s="409"/>
      <c r="AD40" s="410"/>
      <c r="AE40" s="26"/>
      <c r="AF40" s="20"/>
    </row>
    <row r="41" spans="1:32" ht="17.100000000000001" customHeight="1">
      <c r="A41" s="20"/>
      <c r="B41" s="26"/>
      <c r="C41" s="399">
        <v>0</v>
      </c>
      <c r="D41" s="400"/>
      <c r="E41" s="401"/>
      <c r="F41" s="399">
        <f>+VLOOKUP($H$14,RESUMEN!$A$11:$AP$600,39,FALSE)</f>
        <v>0</v>
      </c>
      <c r="G41" s="400"/>
      <c r="H41" s="401"/>
      <c r="I41" s="402" t="s">
        <v>22</v>
      </c>
      <c r="J41" s="403"/>
      <c r="K41" s="403"/>
      <c r="L41" s="404"/>
      <c r="M41" s="405" t="s">
        <v>23</v>
      </c>
      <c r="N41" s="406"/>
      <c r="O41" s="406"/>
      <c r="P41" s="406"/>
      <c r="Q41" s="406"/>
      <c r="R41" s="406"/>
      <c r="S41" s="406"/>
      <c r="T41" s="406"/>
      <c r="U41" s="406"/>
      <c r="V41" s="406"/>
      <c r="W41" s="406"/>
      <c r="X41" s="406"/>
      <c r="Y41" s="407"/>
      <c r="Z41" s="408" t="s">
        <v>18</v>
      </c>
      <c r="AA41" s="409"/>
      <c r="AB41" s="409"/>
      <c r="AC41" s="409"/>
      <c r="AD41" s="410"/>
      <c r="AE41" s="26"/>
      <c r="AF41" s="20"/>
    </row>
    <row r="42" spans="1:32" ht="17.100000000000001" customHeight="1">
      <c r="A42" s="20"/>
      <c r="B42" s="26"/>
      <c r="C42" s="399">
        <v>0</v>
      </c>
      <c r="D42" s="400"/>
      <c r="E42" s="401"/>
      <c r="F42" s="399">
        <f>+VLOOKUP($H$14,RESUMEN!$A$11:$AP$600,40,FALSE)</f>
        <v>0</v>
      </c>
      <c r="G42" s="400"/>
      <c r="H42" s="401"/>
      <c r="I42" s="402" t="s">
        <v>1475</v>
      </c>
      <c r="J42" s="403"/>
      <c r="K42" s="403"/>
      <c r="L42" s="404"/>
      <c r="M42" s="405" t="s">
        <v>1476</v>
      </c>
      <c r="N42" s="406"/>
      <c r="O42" s="406"/>
      <c r="P42" s="406"/>
      <c r="Q42" s="406"/>
      <c r="R42" s="406"/>
      <c r="S42" s="406"/>
      <c r="T42" s="406"/>
      <c r="U42" s="406"/>
      <c r="V42" s="406"/>
      <c r="W42" s="406"/>
      <c r="X42" s="406"/>
      <c r="Y42" s="407"/>
      <c r="Z42" s="408" t="s">
        <v>9</v>
      </c>
      <c r="AA42" s="409"/>
      <c r="AB42" s="409"/>
      <c r="AC42" s="409"/>
      <c r="AD42" s="410"/>
      <c r="AE42" s="26"/>
      <c r="AF42" s="20"/>
    </row>
    <row r="43" spans="1:32" ht="27" customHeight="1">
      <c r="A43" s="20"/>
      <c r="B43" s="26"/>
      <c r="C43" s="399">
        <f>+VLOOKUP($H$14,RESUMEN!$A$11:$AP$600,24,FALSE)</f>
        <v>0</v>
      </c>
      <c r="D43" s="400"/>
      <c r="E43" s="401"/>
      <c r="F43" s="399">
        <v>0</v>
      </c>
      <c r="G43" s="400"/>
      <c r="H43" s="401"/>
      <c r="I43" s="402" t="s">
        <v>594</v>
      </c>
      <c r="J43" s="403"/>
      <c r="K43" s="403"/>
      <c r="L43" s="404"/>
      <c r="M43" s="405" t="s">
        <v>1408</v>
      </c>
      <c r="N43" s="406"/>
      <c r="O43" s="406"/>
      <c r="P43" s="406"/>
      <c r="Q43" s="406"/>
      <c r="R43" s="406"/>
      <c r="S43" s="406"/>
      <c r="T43" s="406"/>
      <c r="U43" s="406"/>
      <c r="V43" s="406"/>
      <c r="W43" s="406"/>
      <c r="X43" s="406"/>
      <c r="Y43" s="407"/>
      <c r="Z43" s="411" t="s">
        <v>686</v>
      </c>
      <c r="AA43" s="412"/>
      <c r="AB43" s="412"/>
      <c r="AC43" s="412"/>
      <c r="AD43" s="413"/>
      <c r="AE43" s="26"/>
      <c r="AF43" s="20"/>
    </row>
    <row r="44" spans="1:32" ht="25.5" customHeight="1">
      <c r="A44" s="20"/>
      <c r="B44" s="26"/>
      <c r="C44" s="399">
        <f>+VLOOKUP($H$14,RESUMEN!$A$11:$AP$600,25,FALSE)</f>
        <v>0</v>
      </c>
      <c r="D44" s="400"/>
      <c r="E44" s="401"/>
      <c r="F44" s="399">
        <f>+VLOOKUP($H$14,RESUMEN!$A$11:$AP$600,42,FALSE)</f>
        <v>0</v>
      </c>
      <c r="G44" s="400"/>
      <c r="H44" s="401"/>
      <c r="I44" s="402" t="s">
        <v>674</v>
      </c>
      <c r="J44" s="403"/>
      <c r="K44" s="403"/>
      <c r="L44" s="404"/>
      <c r="M44" s="405" t="s">
        <v>675</v>
      </c>
      <c r="N44" s="406"/>
      <c r="O44" s="406"/>
      <c r="P44" s="406"/>
      <c r="Q44" s="406"/>
      <c r="R44" s="406"/>
      <c r="S44" s="406"/>
      <c r="T44" s="406"/>
      <c r="U44" s="406"/>
      <c r="V44" s="406"/>
      <c r="W44" s="406"/>
      <c r="X44" s="406"/>
      <c r="Y44" s="407"/>
      <c r="Z44" s="411" t="s">
        <v>686</v>
      </c>
      <c r="AA44" s="412"/>
      <c r="AB44" s="412"/>
      <c r="AC44" s="412"/>
      <c r="AD44" s="413"/>
      <c r="AE44" s="26"/>
      <c r="AF44" s="20"/>
    </row>
    <row r="45" spans="1:32" ht="17.100000000000001" customHeight="1">
      <c r="A45" s="20"/>
      <c r="B45" s="26"/>
      <c r="C45" s="399">
        <f>+VLOOKUP($H$14,RESUMEN!$A$11:$AP$600,6,FALSE)</f>
        <v>0</v>
      </c>
      <c r="D45" s="400"/>
      <c r="E45" s="401"/>
      <c r="F45" s="399">
        <v>0</v>
      </c>
      <c r="G45" s="400"/>
      <c r="H45" s="401"/>
      <c r="I45" s="402" t="s">
        <v>25</v>
      </c>
      <c r="J45" s="403"/>
      <c r="K45" s="403"/>
      <c r="L45" s="404"/>
      <c r="M45" s="405" t="s">
        <v>27</v>
      </c>
      <c r="N45" s="406"/>
      <c r="O45" s="406"/>
      <c r="P45" s="406"/>
      <c r="Q45" s="406"/>
      <c r="R45" s="406"/>
      <c r="S45" s="406"/>
      <c r="T45" s="406"/>
      <c r="U45" s="406"/>
      <c r="V45" s="406"/>
      <c r="W45" s="406"/>
      <c r="X45" s="406"/>
      <c r="Y45" s="407"/>
      <c r="Z45" s="408" t="s">
        <v>18</v>
      </c>
      <c r="AA45" s="409"/>
      <c r="AB45" s="409"/>
      <c r="AC45" s="409"/>
      <c r="AD45" s="410"/>
      <c r="AE45" s="26"/>
      <c r="AF45" s="20"/>
    </row>
    <row r="46" spans="1:32" ht="17.100000000000001" customHeight="1">
      <c r="A46" s="20"/>
      <c r="B46" s="26"/>
      <c r="C46" s="399">
        <f>+VLOOKUP($H$14,RESUMEN!$A$11:$AP$600,4,FALSE)+VLOOKUP($H$14,RESUMEN!$A$11:$AP$600,5,FALSE)</f>
        <v>0</v>
      </c>
      <c r="D46" s="400"/>
      <c r="E46" s="401"/>
      <c r="F46" s="399">
        <f>+VLOOKUP($H$14,RESUMEN!$A$11:$AP$600,26,FALSE)+VLOOKUP($H$14,RESUMEN!$A$11:$AP$600,27,FALSE)</f>
        <v>0</v>
      </c>
      <c r="G46" s="400"/>
      <c r="H46" s="401"/>
      <c r="I46" s="402" t="s">
        <v>26</v>
      </c>
      <c r="J46" s="403"/>
      <c r="K46" s="403"/>
      <c r="L46" s="404"/>
      <c r="M46" s="405" t="s">
        <v>28</v>
      </c>
      <c r="N46" s="406"/>
      <c r="O46" s="406"/>
      <c r="P46" s="406"/>
      <c r="Q46" s="406"/>
      <c r="R46" s="406"/>
      <c r="S46" s="406"/>
      <c r="T46" s="406"/>
      <c r="U46" s="406"/>
      <c r="V46" s="406"/>
      <c r="W46" s="406"/>
      <c r="X46" s="406"/>
      <c r="Y46" s="407"/>
      <c r="Z46" s="408" t="s">
        <v>18</v>
      </c>
      <c r="AA46" s="409"/>
      <c r="AB46" s="409"/>
      <c r="AC46" s="409"/>
      <c r="AD46" s="410"/>
      <c r="AE46" s="26"/>
      <c r="AF46" s="20"/>
    </row>
    <row r="47" spans="1:32" ht="10.5" customHeight="1">
      <c r="A47" s="20"/>
      <c r="B47" s="20"/>
      <c r="C47" s="183"/>
      <c r="D47" s="183"/>
      <c r="E47" s="183"/>
      <c r="F47" s="183"/>
      <c r="G47" s="183"/>
      <c r="H47" s="183"/>
      <c r="I47" s="20"/>
      <c r="J47" s="20"/>
      <c r="K47" s="20"/>
      <c r="L47" s="20"/>
      <c r="M47" s="20"/>
      <c r="N47" s="20"/>
      <c r="O47" s="20"/>
      <c r="P47" s="20"/>
      <c r="Q47" s="20"/>
      <c r="R47" s="20"/>
      <c r="S47" s="20"/>
      <c r="T47" s="20"/>
      <c r="U47" s="20"/>
      <c r="V47" s="20"/>
      <c r="W47" s="20"/>
      <c r="X47" s="20"/>
      <c r="Y47" s="20"/>
      <c r="Z47" s="20"/>
      <c r="AA47" s="20"/>
      <c r="AB47" s="20"/>
      <c r="AC47" s="20"/>
      <c r="AD47" s="20"/>
      <c r="AE47" s="20"/>
      <c r="AF47" s="20"/>
    </row>
    <row r="48" spans="1:32" ht="16.5" customHeight="1">
      <c r="A48" s="20"/>
      <c r="B48" s="25" t="s">
        <v>1477</v>
      </c>
      <c r="C48" s="183"/>
      <c r="D48" s="183"/>
      <c r="E48" s="183"/>
      <c r="F48" s="183"/>
      <c r="G48" s="183"/>
      <c r="H48" s="183"/>
      <c r="I48" s="20"/>
      <c r="J48" s="20"/>
      <c r="K48" s="20"/>
      <c r="L48" s="20"/>
      <c r="M48" s="20"/>
      <c r="N48" s="20"/>
      <c r="O48" s="20"/>
      <c r="P48" s="20"/>
      <c r="Q48" s="20"/>
      <c r="R48" s="20"/>
      <c r="S48" s="20"/>
      <c r="T48" s="20"/>
      <c r="U48" s="20"/>
      <c r="V48" s="20"/>
      <c r="W48" s="20"/>
      <c r="X48" s="20"/>
      <c r="Y48" s="20"/>
      <c r="Z48" s="20"/>
      <c r="AA48" s="20"/>
      <c r="AB48" s="20"/>
      <c r="AC48" s="20"/>
      <c r="AD48" s="20"/>
      <c r="AE48" s="20"/>
      <c r="AF48" s="20"/>
    </row>
    <row r="49" spans="1:32" ht="4.5" customHeight="1">
      <c r="A49" s="20"/>
      <c r="B49" s="25"/>
      <c r="C49" s="183"/>
      <c r="D49" s="183"/>
      <c r="E49" s="183"/>
      <c r="F49" s="183"/>
      <c r="G49" s="183"/>
      <c r="H49" s="183"/>
      <c r="I49" s="20"/>
      <c r="J49" s="20"/>
      <c r="K49" s="20"/>
      <c r="L49" s="20"/>
      <c r="M49" s="20"/>
      <c r="N49" s="20"/>
      <c r="O49" s="20"/>
      <c r="P49" s="20"/>
      <c r="Q49" s="20"/>
      <c r="R49" s="20"/>
      <c r="S49" s="20"/>
      <c r="T49" s="20"/>
      <c r="U49" s="20"/>
      <c r="V49" s="20"/>
      <c r="W49" s="20"/>
      <c r="X49" s="20"/>
      <c r="Y49" s="20"/>
      <c r="Z49" s="20"/>
      <c r="AA49" s="20"/>
      <c r="AB49" s="20"/>
      <c r="AC49" s="20"/>
      <c r="AD49" s="20"/>
      <c r="AE49" s="20"/>
      <c r="AF49" s="20"/>
    </row>
    <row r="50" spans="1:32" ht="30.75" customHeight="1">
      <c r="A50" s="20"/>
      <c r="B50" s="20"/>
      <c r="C50" s="449" t="s">
        <v>1389</v>
      </c>
      <c r="D50" s="449"/>
      <c r="E50" s="449"/>
      <c r="F50" s="449"/>
      <c r="G50" s="449"/>
      <c r="H50" s="449"/>
      <c r="I50" s="450" t="s">
        <v>1390</v>
      </c>
      <c r="J50" s="450"/>
      <c r="K50" s="450"/>
      <c r="L50" s="450"/>
      <c r="M50" s="449" t="s">
        <v>1360</v>
      </c>
      <c r="N50" s="449"/>
      <c r="O50" s="449"/>
      <c r="P50" s="449"/>
      <c r="Q50" s="449"/>
      <c r="R50" s="449"/>
      <c r="S50" s="449"/>
      <c r="T50" s="449"/>
      <c r="U50" s="449"/>
      <c r="V50" s="449"/>
      <c r="W50" s="449"/>
      <c r="X50" s="449"/>
      <c r="Y50" s="449"/>
      <c r="Z50" s="20"/>
      <c r="AA50" s="20"/>
      <c r="AB50" s="20"/>
      <c r="AC50" s="20"/>
      <c r="AD50" s="20"/>
      <c r="AE50" s="20"/>
      <c r="AF50" s="20"/>
    </row>
    <row r="51" spans="1:32" ht="16.5" customHeight="1">
      <c r="A51" s="20"/>
      <c r="B51" s="20"/>
      <c r="C51" s="451" t="str">
        <f>+IFERROR(VLOOKUP($H$14,Contactos!A4:E534,3,FALSE),"")</f>
        <v/>
      </c>
      <c r="D51" s="451"/>
      <c r="E51" s="451"/>
      <c r="F51" s="451"/>
      <c r="G51" s="451"/>
      <c r="H51" s="451"/>
      <c r="I51" s="452" t="str">
        <f>+IFERROR(VLOOKUP($H$14,Contactos!A4:E534,4,FALSE),"")</f>
        <v/>
      </c>
      <c r="J51" s="453"/>
      <c r="K51" s="453"/>
      <c r="L51" s="454"/>
      <c r="M51" s="452" t="str">
        <f>+IFERROR(VLOOKUP($H$14,Contactos!A4:E534,5,FALSE),"")</f>
        <v/>
      </c>
      <c r="N51" s="453"/>
      <c r="O51" s="453"/>
      <c r="P51" s="453"/>
      <c r="Q51" s="453"/>
      <c r="R51" s="453"/>
      <c r="S51" s="453"/>
      <c r="T51" s="453"/>
      <c r="U51" s="453"/>
      <c r="V51" s="453"/>
      <c r="W51" s="453"/>
      <c r="X51" s="453"/>
      <c r="Y51" s="454"/>
      <c r="Z51" s="20"/>
      <c r="AA51" s="20"/>
      <c r="AB51" s="20"/>
      <c r="AC51" s="20"/>
      <c r="AD51" s="20"/>
      <c r="AE51" s="20"/>
      <c r="AF51" s="20"/>
    </row>
    <row r="52" spans="1:32" ht="6.75" customHeight="1" thickBot="1">
      <c r="A52" s="34"/>
      <c r="B52" s="41"/>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c r="AE52" s="41"/>
      <c r="AF52" s="34"/>
    </row>
    <row r="53" spans="1:32" ht="15.75">
      <c r="A53" s="34"/>
      <c r="B53" s="414" t="s">
        <v>1255</v>
      </c>
      <c r="C53" s="415"/>
      <c r="D53" s="415"/>
      <c r="E53" s="415"/>
      <c r="F53" s="415"/>
      <c r="G53" s="415"/>
      <c r="H53" s="415"/>
      <c r="I53" s="415"/>
      <c r="J53" s="415"/>
      <c r="K53" s="415"/>
      <c r="L53" s="415"/>
      <c r="M53" s="415"/>
      <c r="N53" s="415"/>
      <c r="O53" s="415"/>
      <c r="P53" s="415"/>
      <c r="Q53" s="415"/>
      <c r="R53" s="415"/>
      <c r="S53" s="415"/>
      <c r="T53" s="415"/>
      <c r="U53" s="415"/>
      <c r="V53" s="415"/>
      <c r="W53" s="415"/>
      <c r="X53" s="415"/>
      <c r="Y53" s="415"/>
      <c r="Z53" s="415"/>
      <c r="AA53" s="415"/>
      <c r="AB53" s="415"/>
      <c r="AC53" s="415"/>
      <c r="AD53" s="415"/>
      <c r="AE53" s="416"/>
      <c r="AF53" s="34"/>
    </row>
    <row r="54" spans="1:32" ht="15.75" customHeight="1">
      <c r="A54" s="34"/>
      <c r="B54" s="417"/>
      <c r="C54" s="418"/>
      <c r="D54" s="418"/>
      <c r="E54" s="418"/>
      <c r="F54" s="418"/>
      <c r="G54" s="418"/>
      <c r="H54" s="418"/>
      <c r="I54" s="418"/>
      <c r="J54" s="418"/>
      <c r="K54" s="418"/>
      <c r="L54" s="418"/>
      <c r="M54" s="418"/>
      <c r="N54" s="418"/>
      <c r="O54" s="418"/>
      <c r="P54" s="418"/>
      <c r="Q54" s="418"/>
      <c r="R54" s="418"/>
      <c r="S54" s="418"/>
      <c r="T54" s="418"/>
      <c r="U54" s="418"/>
      <c r="V54" s="418"/>
      <c r="W54" s="418"/>
      <c r="X54" s="418"/>
      <c r="Y54" s="418"/>
      <c r="Z54" s="418"/>
      <c r="AA54" s="418"/>
      <c r="AB54" s="418"/>
      <c r="AC54" s="418"/>
      <c r="AD54" s="418"/>
      <c r="AE54" s="419"/>
      <c r="AF54" s="34"/>
    </row>
    <row r="55" spans="1:32" ht="16.5" thickBot="1">
      <c r="A55" s="34"/>
      <c r="B55" s="420"/>
      <c r="C55" s="421"/>
      <c r="D55" s="421"/>
      <c r="E55" s="421"/>
      <c r="F55" s="421"/>
      <c r="G55" s="421"/>
      <c r="H55" s="421"/>
      <c r="I55" s="421"/>
      <c r="J55" s="421"/>
      <c r="K55" s="421"/>
      <c r="L55" s="421"/>
      <c r="M55" s="421"/>
      <c r="N55" s="421"/>
      <c r="O55" s="421"/>
      <c r="P55" s="421"/>
      <c r="Q55" s="421"/>
      <c r="R55" s="421"/>
      <c r="S55" s="421"/>
      <c r="T55" s="421"/>
      <c r="U55" s="421"/>
      <c r="V55" s="421"/>
      <c r="W55" s="421"/>
      <c r="X55" s="421"/>
      <c r="Y55" s="421"/>
      <c r="Z55" s="421"/>
      <c r="AA55" s="421"/>
      <c r="AB55" s="421"/>
      <c r="AC55" s="421"/>
      <c r="AD55" s="421"/>
      <c r="AE55" s="422"/>
      <c r="AF55" s="34"/>
    </row>
    <row r="56" spans="1:32" ht="12"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row>
    <row r="57" spans="1:32" ht="14.25" customHeight="1">
      <c r="A57" s="20"/>
      <c r="B57" s="27" t="s">
        <v>1404</v>
      </c>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0"/>
    </row>
    <row r="58" spans="1:32" ht="14.25" customHeight="1">
      <c r="A58" s="20"/>
      <c r="B58" s="27"/>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0"/>
    </row>
    <row r="59" spans="1:32" ht="14.25" customHeight="1">
      <c r="A59" s="34"/>
      <c r="B59" s="36"/>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4"/>
    </row>
    <row r="60" spans="1:32" ht="10.5" customHeight="1">
      <c r="A60" s="192" t="s">
        <v>1258</v>
      </c>
      <c r="B60" s="183"/>
      <c r="C60" s="183"/>
      <c r="F60" s="183"/>
      <c r="G60" s="183"/>
      <c r="H60" s="183"/>
      <c r="I60" s="20"/>
      <c r="J60" s="20"/>
      <c r="K60" s="20"/>
      <c r="L60" s="20"/>
      <c r="M60" s="20"/>
      <c r="N60" s="20"/>
      <c r="O60" s="20"/>
      <c r="P60" s="20"/>
      <c r="Q60" s="20"/>
      <c r="R60" s="20"/>
      <c r="S60" s="20"/>
      <c r="T60" s="20"/>
      <c r="U60" s="20"/>
      <c r="V60" s="20"/>
      <c r="W60" s="20"/>
      <c r="X60" s="20"/>
      <c r="Y60" s="20"/>
      <c r="Z60" s="20"/>
      <c r="AA60" s="20"/>
      <c r="AB60" s="20"/>
      <c r="AC60" s="20"/>
      <c r="AD60" s="20"/>
      <c r="AE60" s="20"/>
      <c r="AF60" s="20"/>
    </row>
    <row r="61" spans="1:32" ht="10.5" customHeight="1">
      <c r="A61" s="193"/>
      <c r="B61" s="194" t="s">
        <v>1259</v>
      </c>
      <c r="C61" s="195"/>
      <c r="D61" s="195"/>
      <c r="E61" s="195"/>
      <c r="F61" s="195"/>
      <c r="G61" s="195"/>
      <c r="H61" s="195"/>
      <c r="J61" s="195"/>
      <c r="K61" s="195"/>
      <c r="L61" s="195"/>
      <c r="M61" s="195"/>
      <c r="N61" s="195"/>
      <c r="O61" s="195"/>
      <c r="P61" s="195"/>
      <c r="Q61" s="20"/>
      <c r="R61" s="20"/>
      <c r="S61" s="20"/>
      <c r="T61" s="20"/>
      <c r="U61" s="20"/>
      <c r="V61" s="20"/>
      <c r="W61" s="20"/>
      <c r="X61" s="20"/>
      <c r="Y61" s="20"/>
      <c r="Z61" s="20"/>
      <c r="AA61" s="20"/>
      <c r="AB61" s="20"/>
      <c r="AC61" s="20"/>
      <c r="AD61" s="20"/>
      <c r="AE61" s="20"/>
      <c r="AF61" s="20"/>
    </row>
    <row r="62" spans="1:32" ht="10.5" customHeight="1">
      <c r="A62" s="193"/>
      <c r="B62" s="195" t="s">
        <v>1478</v>
      </c>
      <c r="C62" s="195"/>
      <c r="D62" s="195"/>
      <c r="E62" s="195"/>
      <c r="F62" s="195"/>
      <c r="G62" s="195"/>
      <c r="H62" s="195"/>
      <c r="I62" s="195"/>
      <c r="K62" s="195"/>
      <c r="L62" s="195"/>
      <c r="M62" s="195"/>
      <c r="N62" s="20"/>
      <c r="O62" s="20"/>
      <c r="P62" s="20"/>
      <c r="Q62" s="20"/>
      <c r="R62" s="20"/>
      <c r="S62" s="20"/>
      <c r="T62" s="20"/>
      <c r="U62" s="20"/>
      <c r="V62" s="20"/>
      <c r="W62" s="20"/>
      <c r="X62" s="20"/>
      <c r="Y62" s="20"/>
      <c r="Z62" s="20"/>
      <c r="AA62" s="20"/>
      <c r="AB62" s="20"/>
      <c r="AC62" s="20"/>
      <c r="AD62" s="20"/>
      <c r="AE62" s="20"/>
      <c r="AF62" s="20"/>
    </row>
    <row r="63" spans="1:32" ht="14.25" customHeight="1">
      <c r="A63" s="34"/>
      <c r="B63" s="36"/>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4"/>
    </row>
    <row r="64" spans="1:32" ht="4.5" customHeight="1">
      <c r="A64" s="34"/>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4"/>
    </row>
    <row r="65" spans="1:32" ht="10.5" customHeight="1">
      <c r="A65" s="34"/>
      <c r="B65" s="37"/>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row>
    <row r="66" spans="1:32" ht="10.5" customHeight="1">
      <c r="A66" s="34"/>
      <c r="B66" s="37"/>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row>
    <row r="67" spans="1:32" ht="10.5" customHeight="1">
      <c r="A67" s="34"/>
      <c r="B67" s="37"/>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row>
    <row r="68" spans="1:3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row>
    <row r="69" spans="1:3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row>
    <row r="70" spans="1:3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row>
    <row r="71" spans="1:3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row>
    <row r="72" spans="1:3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row>
    <row r="73" spans="1:3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row>
    <row r="74" spans="1:3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row>
    <row r="75" spans="1:3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row>
    <row r="76" spans="1:3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row>
    <row r="77" spans="1:3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row>
    <row r="78" spans="1:3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row>
    <row r="79" spans="1:3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row>
    <row r="80" spans="1:3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row>
    <row r="81" spans="2:31">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row>
    <row r="82" spans="2:31">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row>
    <row r="83" spans="2:31">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row>
    <row r="84" spans="2:31">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row>
    <row r="85" spans="2:31">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row>
    <row r="86" spans="2:31">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row>
    <row r="87" spans="2:31">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row>
    <row r="88" spans="2:31">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row>
    <row r="89" spans="2:31">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row>
    <row r="90" spans="2:31">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row>
    <row r="91" spans="2:31">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row>
    <row r="92" spans="2:31">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row>
    <row r="93" spans="2:31">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row>
    <row r="94" spans="2:31">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row>
    <row r="95" spans="2:31">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row>
    <row r="96" spans="2:31">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row>
    <row r="97" spans="2:31">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row>
    <row r="98" spans="2:31">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row>
    <row r="99" spans="2:31">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row>
    <row r="100" spans="2:31">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row>
    <row r="101" spans="2:31">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row>
    <row r="102" spans="2:31">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row>
    <row r="103" spans="2:31">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row>
    <row r="104" spans="2:31">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row>
    <row r="105" spans="2:31">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row>
    <row r="106" spans="2:31">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row>
    <row r="107" spans="2:31">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2:31">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row>
    <row r="109" spans="2:31">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row>
    <row r="110" spans="2:31">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row>
    <row r="111" spans="2:31">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row>
    <row r="112" spans="2:31">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row>
    <row r="113" spans="2:31">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row>
    <row r="114" spans="2:31">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row>
    <row r="115" spans="2:31">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row>
    <row r="116" spans="2:31">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row>
    <row r="117" spans="2:31">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row>
    <row r="118" spans="2:31">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2:31">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row>
    <row r="120" spans="2:31">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row>
    <row r="121" spans="2:31">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row>
    <row r="122" spans="2:31">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row>
    <row r="123" spans="2:31">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row>
    <row r="124" spans="2:31">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row>
    <row r="125" spans="2:31">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row>
    <row r="126" spans="2:31">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row>
    <row r="127" spans="2:31">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row>
    <row r="128" spans="2:31">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row>
    <row r="129" spans="2:31">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2:31">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row>
    <row r="131" spans="2:31">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row>
    <row r="132" spans="2:31">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row>
    <row r="133" spans="2:31">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row>
    <row r="134" spans="2:31">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row>
    <row r="135" spans="2:31">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row>
    <row r="136" spans="2:31">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row>
    <row r="137" spans="2:31">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row>
    <row r="138" spans="2:31">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row>
    <row r="139" spans="2:31">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row>
    <row r="140" spans="2:31">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2:31">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row>
    <row r="142" spans="2:31">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row>
    <row r="143" spans="2:31">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row>
    <row r="144" spans="2:31">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row>
    <row r="145" spans="2:31">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row>
    <row r="146" spans="2:31">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row>
    <row r="147" spans="2:31">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row>
    <row r="148" spans="2:31">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row>
    <row r="149" spans="2:31">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row>
    <row r="150" spans="2:31">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row>
    <row r="151" spans="2:31">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2:31">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row>
    <row r="153" spans="2:31">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row>
    <row r="154" spans="2:31">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row>
    <row r="155" spans="2:31">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row>
    <row r="156" spans="2:31">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row>
    <row r="157" spans="2:31">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row>
    <row r="158" spans="2:31">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row>
    <row r="159" spans="2:31">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row>
    <row r="160" spans="2:31">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row>
    <row r="161" spans="2:31">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row>
    <row r="162" spans="2:31">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2:31">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row>
    <row r="164" spans="2:31">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row>
    <row r="165" spans="2:31">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row>
    <row r="166" spans="2:31">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row>
    <row r="167" spans="2:31">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row>
    <row r="168" spans="2:31">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row>
    <row r="169" spans="2:31">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row>
    <row r="170" spans="2:31">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row>
    <row r="171" spans="2:31">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row>
    <row r="172" spans="2:31">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row>
    <row r="173" spans="2:31">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2:31">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row>
    <row r="175" spans="2:31">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row>
    <row r="176" spans="2:31">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row>
    <row r="177" spans="2:31">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row>
    <row r="178" spans="2:31">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row>
    <row r="179" spans="2:31">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row>
    <row r="180" spans="2:31">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row>
    <row r="181" spans="2:31">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row>
    <row r="182" spans="2:31">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row>
    <row r="183" spans="2:31">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row>
    <row r="184" spans="2:31">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2:31">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row>
    <row r="186" spans="2:31">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row>
    <row r="187" spans="2:31">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row>
    <row r="188" spans="2:31">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row>
    <row r="189" spans="2:31">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row>
    <row r="190" spans="2:31">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row>
    <row r="191" spans="2:31">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row>
    <row r="192" spans="2:31">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row>
    <row r="193" spans="2:31">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row>
    <row r="194" spans="2:31">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row>
    <row r="195" spans="2:31">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2:31">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row>
    <row r="197" spans="2:31">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row>
    <row r="198" spans="2:31">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row>
    <row r="199" spans="2:31">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row>
    <row r="200" spans="2:31">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row>
    <row r="201" spans="2:31">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row>
    <row r="202" spans="2:31">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row>
    <row r="203" spans="2:31">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row>
    <row r="204" spans="2:31">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row>
    <row r="205" spans="2:31">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row>
    <row r="206" spans="2:31">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2:31">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row>
    <row r="208" spans="2:31">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row>
    <row r="209" spans="2:31">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row>
    <row r="210" spans="2:31">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row>
    <row r="211" spans="2:31">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row>
    <row r="212" spans="2:31">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row>
    <row r="213" spans="2:31">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row>
    <row r="214" spans="2:31">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row>
    <row r="215" spans="2:31">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row>
    <row r="216" spans="2:31">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row>
    <row r="217" spans="2:31">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2:31">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row>
    <row r="219" spans="2:31">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row>
    <row r="220" spans="2:31">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row>
    <row r="221" spans="2:31">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row>
    <row r="222" spans="2:31">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row>
    <row r="223" spans="2:31">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row>
    <row r="224" spans="2:31">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row>
    <row r="225" spans="2:31">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row>
    <row r="226" spans="2:31">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row>
    <row r="227" spans="2:31">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row>
    <row r="228" spans="2:31">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2:31">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row>
    <row r="230" spans="2:31">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row>
    <row r="231" spans="2:31">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row>
    <row r="232" spans="2:31">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row>
    <row r="233" spans="2:31">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row>
    <row r="234" spans="2:31">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row>
  </sheetData>
  <protectedRanges>
    <protectedRange algorithmName="SHA-512" hashValue="H8XH2ef3wjafZWNVgUhr4Th7ybZdSzKj4HVSL0U8OqvJbYaB8oE6WxoGEwtRcECQAl8BFJst+At5/plK8Sotyg==" saltValue="CjRcFSK3QWUOQ5pxPQsq5g==" spinCount="100000" sqref="A1:E11 F1:F10 G1:XFD11" name="Rango1"/>
  </protectedRanges>
  <mergeCells count="135">
    <mergeCell ref="C50:H50"/>
    <mergeCell ref="I50:L50"/>
    <mergeCell ref="M50:Y50"/>
    <mergeCell ref="C51:H51"/>
    <mergeCell ref="I51:L51"/>
    <mergeCell ref="M51:Y51"/>
    <mergeCell ref="F12:AD13"/>
    <mergeCell ref="B19:AE21"/>
    <mergeCell ref="C30:E30"/>
    <mergeCell ref="F30:H30"/>
    <mergeCell ref="I34:L34"/>
    <mergeCell ref="C26:E26"/>
    <mergeCell ref="Z26:AD26"/>
    <mergeCell ref="F26:H26"/>
    <mergeCell ref="M26:Y26"/>
    <mergeCell ref="I26:L26"/>
    <mergeCell ref="C29:E29"/>
    <mergeCell ref="F29:H29"/>
    <mergeCell ref="M31:Y31"/>
    <mergeCell ref="C28:E28"/>
    <mergeCell ref="Z30:AD30"/>
    <mergeCell ref="Z32:AD32"/>
    <mergeCell ref="C33:E33"/>
    <mergeCell ref="F33:H33"/>
    <mergeCell ref="X2:AE2"/>
    <mergeCell ref="X3:AE3"/>
    <mergeCell ref="X4:AE4"/>
    <mergeCell ref="A6:AF6"/>
    <mergeCell ref="A7:AF7"/>
    <mergeCell ref="B16:AE17"/>
    <mergeCell ref="I23:L24"/>
    <mergeCell ref="Z23:AD24"/>
    <mergeCell ref="M23:Y24"/>
    <mergeCell ref="P9:S9"/>
    <mergeCell ref="V9:Y9"/>
    <mergeCell ref="C23:H23"/>
    <mergeCell ref="C24:E24"/>
    <mergeCell ref="F24:H24"/>
    <mergeCell ref="H14:I14"/>
    <mergeCell ref="H18:I18"/>
    <mergeCell ref="B53:AE55"/>
    <mergeCell ref="M42:Y42"/>
    <mergeCell ref="M39:Y39"/>
    <mergeCell ref="M40:Y40"/>
    <mergeCell ref="I42:L42"/>
    <mergeCell ref="I30:L30"/>
    <mergeCell ref="I36:L36"/>
    <mergeCell ref="I32:L32"/>
    <mergeCell ref="I35:L35"/>
    <mergeCell ref="C41:E41"/>
    <mergeCell ref="F41:H41"/>
    <mergeCell ref="C35:E35"/>
    <mergeCell ref="F35:H35"/>
    <mergeCell ref="Z35:AD35"/>
    <mergeCell ref="C34:E34"/>
    <mergeCell ref="F34:H34"/>
    <mergeCell ref="Z38:AD38"/>
    <mergeCell ref="I31:L31"/>
    <mergeCell ref="C32:E32"/>
    <mergeCell ref="Z34:AD34"/>
    <mergeCell ref="Z37:AD37"/>
    <mergeCell ref="M36:Y36"/>
    <mergeCell ref="Z36:AD36"/>
    <mergeCell ref="Z33:AD33"/>
    <mergeCell ref="I33:L33"/>
    <mergeCell ref="M33:Y33"/>
    <mergeCell ref="C36:E36"/>
    <mergeCell ref="F36:H36"/>
    <mergeCell ref="M34:Y34"/>
    <mergeCell ref="M35:Y35"/>
    <mergeCell ref="C27:E27"/>
    <mergeCell ref="F27:H27"/>
    <mergeCell ref="I27:L27"/>
    <mergeCell ref="F31:H31"/>
    <mergeCell ref="F32:H32"/>
    <mergeCell ref="M27:Y27"/>
    <mergeCell ref="M28:Y28"/>
    <mergeCell ref="C31:E31"/>
    <mergeCell ref="Z28:AD28"/>
    <mergeCell ref="M32:Y32"/>
    <mergeCell ref="M30:Y30"/>
    <mergeCell ref="F28:H28"/>
    <mergeCell ref="Z27:AD27"/>
    <mergeCell ref="I28:L28"/>
    <mergeCell ref="I29:L29"/>
    <mergeCell ref="M29:Y29"/>
    <mergeCell ref="Z29:AD29"/>
    <mergeCell ref="Z31:AD31"/>
    <mergeCell ref="F44:H44"/>
    <mergeCell ref="I41:L41"/>
    <mergeCell ref="M38:Y38"/>
    <mergeCell ref="F37:H37"/>
    <mergeCell ref="M41:Y41"/>
    <mergeCell ref="C42:E42"/>
    <mergeCell ref="F42:H42"/>
    <mergeCell ref="Z42:AD42"/>
    <mergeCell ref="Z39:AD39"/>
    <mergeCell ref="Z40:AD40"/>
    <mergeCell ref="Z41:AD41"/>
    <mergeCell ref="F39:H39"/>
    <mergeCell ref="C40:E40"/>
    <mergeCell ref="I39:L39"/>
    <mergeCell ref="I40:L40"/>
    <mergeCell ref="C39:E39"/>
    <mergeCell ref="C38:E38"/>
    <mergeCell ref="F38:H38"/>
    <mergeCell ref="I38:L38"/>
    <mergeCell ref="C37:E37"/>
    <mergeCell ref="I37:L37"/>
    <mergeCell ref="M37:Y37"/>
    <mergeCell ref="F40:H40"/>
    <mergeCell ref="C25:E25"/>
    <mergeCell ref="F25:H25"/>
    <mergeCell ref="I25:L25"/>
    <mergeCell ref="M25:Y25"/>
    <mergeCell ref="Z25:AD25"/>
    <mergeCell ref="M46:Y46"/>
    <mergeCell ref="Z46:AD46"/>
    <mergeCell ref="C46:E46"/>
    <mergeCell ref="F46:H46"/>
    <mergeCell ref="I46:L46"/>
    <mergeCell ref="C45:E45"/>
    <mergeCell ref="F45:H45"/>
    <mergeCell ref="I45:L45"/>
    <mergeCell ref="Z43:AD43"/>
    <mergeCell ref="M45:Y45"/>
    <mergeCell ref="Z45:AD45"/>
    <mergeCell ref="C43:E43"/>
    <mergeCell ref="F43:H43"/>
    <mergeCell ref="I43:L43"/>
    <mergeCell ref="M43:Y43"/>
    <mergeCell ref="I44:L44"/>
    <mergeCell ref="M44:Y44"/>
    <mergeCell ref="Z44:AD44"/>
    <mergeCell ref="C44:E44"/>
  </mergeCells>
  <hyperlinks>
    <hyperlink ref="C26:E26" location="'CUT MN'!A1" display="'CUT MN'!A1" xr:uid="{00000000-0004-0000-0000-000002000000}"/>
    <hyperlink ref="C27:E46" location="'CUT MN'!A1" display="'CUT MN'!A1" xr:uid="{4D750058-CA12-4809-8752-CF124E037F47}"/>
    <hyperlink ref="F26:H26" location="'CUT MN'!A1" display="'CUT MN'!A1" xr:uid="{E5A51622-A141-4A3F-A802-19B21125C969}"/>
    <hyperlink ref="F46:H46" location="'TRL ME'!A1" display="'TRL ME'!A1" xr:uid="{3BDFD218-D02D-4E68-874D-BAA999AD10D2}"/>
    <hyperlink ref="F42:H42" location="'CUT ME'!A1" display="'CUT ME'!A1" xr:uid="{8742B2C5-6E2C-483C-8B82-40CE34991D85}"/>
    <hyperlink ref="F27:H32" location="'CUT ME'!A1" display="'CUT ME'!A1" xr:uid="{F995E507-3555-4D03-B203-B7EAE44CA545}"/>
    <hyperlink ref="C45:E45" location="CDI!A1" display="CDI!A1" xr:uid="{7EF47824-32AD-40EF-A118-723D92FD86AC}"/>
    <hyperlink ref="C44:E44" location="'TCR MN'!A1" display="'TCR MN'!A1" xr:uid="{39059867-D9F9-4863-81D4-C4BE9314E045}"/>
    <hyperlink ref="C46:E46" location="'TRL MN'!A1" display="'TRL MN'!A1" xr:uid="{9B83CB47-AFAA-4B00-BB82-27578064DC73}"/>
    <hyperlink ref="F44:H44" location="'TCR ME'!A1" display="'TCR ME'!A1" xr:uid="{1C6E9B0B-E892-42DC-AC2B-F05D1EB625F2}"/>
    <hyperlink ref="F34:H43" location="'CUT ME'!A1" display="'CUT ME'!A1" xr:uid="{F113D5EE-355C-453E-876B-31CB44E9D38D}"/>
    <hyperlink ref="C33:E33" location="'COB &amp; CVD_AUTO'!A1" display="'COB &amp; CVD_AUTO'!A1" xr:uid="{23ADFF9E-EFA1-4FFF-9677-20E250D706F8}"/>
    <hyperlink ref="C25:E25" location="'CUT MN'!A1" display="'CUT MN'!A1" xr:uid="{B9C6DB7F-ACA1-4610-8244-4C0B43C4C13C}"/>
    <hyperlink ref="F25:H25" location="'CUT MN'!A1" display="'CUT MN'!A1" xr:uid="{7E3BAE47-F1C7-419A-9CB7-B15E8FAB7DAF}"/>
  </hyperlinks>
  <pageMargins left="0.43307086614173229" right="0.31496062992125984" top="0.43307086614173229" bottom="0.15748031496062992" header="0.31496062992125984" footer="0.19685039370078741"/>
  <pageSetup scale="74"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FF0000"/>
  </sheetPr>
  <dimension ref="A1:AV635"/>
  <sheetViews>
    <sheetView showGridLines="0" view="pageBreakPreview" zoomScale="85" zoomScaleNormal="70" zoomScaleSheetLayoutView="85" workbookViewId="0">
      <pane xSplit="3" ySplit="10" topLeftCell="D11" activePane="bottomRight" state="frozen"/>
      <selection activeCell="H15" sqref="H15"/>
      <selection pane="topRight" activeCell="H15" sqref="H15"/>
      <selection pane="bottomLeft" activeCell="H15" sqref="H15"/>
      <selection pane="bottomRight" activeCell="A10" sqref="A10"/>
    </sheetView>
  </sheetViews>
  <sheetFormatPr baseColWidth="10" defaultColWidth="11.42578125" defaultRowHeight="15" outlineLevelCol="1"/>
  <cols>
    <col min="1" max="1" width="13" style="3" bestFit="1" customWidth="1"/>
    <col min="2" max="2" width="59.7109375" style="4" bestFit="1" customWidth="1"/>
    <col min="3" max="3" width="16.42578125" style="5" hidden="1" customWidth="1"/>
    <col min="4" max="4" width="21.7109375" style="46" customWidth="1" outlineLevel="1"/>
    <col min="5" max="5" width="21" style="46" customWidth="1" outlineLevel="1"/>
    <col min="6" max="6" width="23.140625" style="46" customWidth="1" outlineLevel="1"/>
    <col min="7" max="7" width="21" style="46" customWidth="1" outlineLevel="1"/>
    <col min="8" max="9" width="20.42578125" style="46" customWidth="1" outlineLevel="1"/>
    <col min="10" max="10" width="17.42578125" style="46" customWidth="1" outlineLevel="1"/>
    <col min="11" max="11" width="23.140625" style="46" customWidth="1" outlineLevel="1"/>
    <col min="12" max="12" width="16.85546875" style="46" customWidth="1" outlineLevel="1"/>
    <col min="13" max="14" width="17.85546875" style="46" customWidth="1" outlineLevel="1"/>
    <col min="15" max="15" width="19.28515625" style="46" customWidth="1" outlineLevel="1"/>
    <col min="16" max="16" width="14" style="46" customWidth="1" outlineLevel="1"/>
    <col min="17" max="17" width="21.42578125" style="46" customWidth="1" outlineLevel="1"/>
    <col min="18" max="18" width="16" style="46" customWidth="1" outlineLevel="1"/>
    <col min="19" max="20" width="21.7109375" style="46" customWidth="1" outlineLevel="1"/>
    <col min="21" max="21" width="20.5703125" style="46" customWidth="1" outlineLevel="1"/>
    <col min="22" max="22" width="15.28515625" style="46" customWidth="1" outlineLevel="1"/>
    <col min="23" max="23" width="15.140625" style="46" bestFit="1" customWidth="1" outlineLevel="1"/>
    <col min="24" max="25" width="16.85546875" style="46" customWidth="1" outlineLevel="1"/>
    <col min="26" max="27" width="19.7109375" style="46" customWidth="1" outlineLevel="1" collapsed="1"/>
    <col min="28" max="28" width="18.7109375" style="46" customWidth="1" outlineLevel="1" collapsed="1"/>
    <col min="29" max="29" width="13.5703125" style="46" customWidth="1" outlineLevel="1"/>
    <col min="30" max="30" width="13.85546875" style="46" customWidth="1" outlineLevel="1"/>
    <col min="31" max="31" width="24" style="46" customWidth="1" outlineLevel="1" collapsed="1"/>
    <col min="32" max="32" width="24" style="46" customWidth="1" outlineLevel="1"/>
    <col min="33" max="33" width="17.42578125" style="46" customWidth="1" outlineLevel="1"/>
    <col min="34" max="34" width="18.7109375" style="46" customWidth="1" outlineLevel="1"/>
    <col min="35" max="35" width="15" style="46" customWidth="1" outlineLevel="1"/>
    <col min="36" max="36" width="18.85546875" style="46" customWidth="1" outlineLevel="1"/>
    <col min="37" max="37" width="21.42578125" style="46" customWidth="1" outlineLevel="1"/>
    <col min="38" max="40" width="13.42578125" style="46" customWidth="1" outlineLevel="1"/>
    <col min="41" max="41" width="13.140625" style="46" customWidth="1" outlineLevel="1"/>
    <col min="42" max="42" width="13.42578125" style="46" customWidth="1" outlineLevel="1"/>
    <col min="43" max="43" width="28.7109375" style="47" bestFit="1" customWidth="1"/>
    <col min="44" max="44" width="11.42578125" style="6"/>
    <col min="45" max="45" width="19.28515625" style="47" bestFit="1" customWidth="1"/>
    <col min="46" max="46" width="14.85546875" style="6" bestFit="1" customWidth="1"/>
    <col min="47" max="47" width="17.140625" style="6" customWidth="1"/>
    <col min="48" max="48" width="14.42578125" style="6" customWidth="1"/>
    <col min="49" max="16384" width="11.42578125" style="6"/>
  </cols>
  <sheetData>
    <row r="1" spans="1:48" s="13" customFormat="1">
      <c r="A1" s="10"/>
      <c r="B1" s="11"/>
      <c r="C1" s="1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3"/>
      <c r="AS1" s="43"/>
    </row>
    <row r="2" spans="1:48" s="13" customFormat="1" ht="13.5" customHeight="1">
      <c r="A2" s="10"/>
      <c r="B2" s="11"/>
      <c r="C2" s="1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3"/>
      <c r="AS2" s="43"/>
    </row>
    <row r="3" spans="1:48" s="13" customFormat="1">
      <c r="A3" s="10"/>
      <c r="B3" s="11"/>
      <c r="C3" s="1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3"/>
      <c r="AS3" s="43"/>
    </row>
    <row r="4" spans="1:48" s="13" customFormat="1" ht="18" customHeight="1">
      <c r="A4" s="456" t="s">
        <v>555</v>
      </c>
      <c r="B4" s="456"/>
      <c r="C4" s="456"/>
      <c r="D4" s="456"/>
      <c r="E4" s="456"/>
      <c r="F4" s="456"/>
      <c r="G4" s="456"/>
      <c r="H4" s="456"/>
      <c r="I4" s="456"/>
      <c r="J4" s="456"/>
      <c r="K4" s="456"/>
      <c r="L4" s="456"/>
      <c r="M4" s="456"/>
      <c r="N4" s="456"/>
      <c r="O4" s="456"/>
      <c r="P4" s="456"/>
      <c r="Q4" s="456"/>
      <c r="R4" s="456"/>
      <c r="S4" s="456"/>
      <c r="T4" s="456"/>
      <c r="U4" s="456"/>
      <c r="V4" s="456"/>
      <c r="W4" s="456"/>
      <c r="X4" s="456"/>
      <c r="Y4" s="456"/>
      <c r="Z4" s="456"/>
      <c r="AA4" s="456"/>
      <c r="AB4" s="456"/>
      <c r="AC4" s="456"/>
      <c r="AD4" s="456"/>
      <c r="AE4" s="456"/>
      <c r="AF4" s="456"/>
      <c r="AG4" s="456"/>
      <c r="AH4" s="456"/>
      <c r="AI4" s="456"/>
      <c r="AJ4" s="456"/>
      <c r="AK4" s="456"/>
      <c r="AL4" s="456"/>
      <c r="AM4" s="456"/>
      <c r="AN4" s="456"/>
      <c r="AO4" s="456"/>
      <c r="AP4" s="456"/>
      <c r="AQ4" s="456"/>
      <c r="AS4" s="43"/>
    </row>
    <row r="5" spans="1:48" s="13" customFormat="1" ht="18.75">
      <c r="A5" s="456" t="str">
        <f>+'CUT MN'!A3</f>
        <v>CORRESPONDIENTE AL PERIODO DE ENERO A ABRIL DE 2025</v>
      </c>
      <c r="B5" s="456"/>
      <c r="C5" s="456"/>
      <c r="D5" s="456"/>
      <c r="E5" s="456"/>
      <c r="F5" s="456"/>
      <c r="G5" s="456"/>
      <c r="H5" s="456"/>
      <c r="I5" s="456"/>
      <c r="J5" s="456"/>
      <c r="K5" s="456"/>
      <c r="L5" s="456"/>
      <c r="M5" s="456"/>
      <c r="N5" s="456"/>
      <c r="O5" s="456"/>
      <c r="P5" s="456"/>
      <c r="Q5" s="456"/>
      <c r="R5" s="456"/>
      <c r="S5" s="456"/>
      <c r="T5" s="456"/>
      <c r="U5" s="456"/>
      <c r="V5" s="456"/>
      <c r="W5" s="456"/>
      <c r="X5" s="456"/>
      <c r="Y5" s="456"/>
      <c r="Z5" s="456"/>
      <c r="AA5" s="456"/>
      <c r="AB5" s="456"/>
      <c r="AC5" s="456"/>
      <c r="AD5" s="456"/>
      <c r="AE5" s="456"/>
      <c r="AF5" s="456"/>
      <c r="AG5" s="456"/>
      <c r="AH5" s="456"/>
      <c r="AI5" s="456"/>
      <c r="AJ5" s="456"/>
      <c r="AK5" s="456"/>
      <c r="AL5" s="456"/>
      <c r="AM5" s="456"/>
      <c r="AN5" s="456"/>
      <c r="AO5" s="456"/>
      <c r="AP5" s="456"/>
      <c r="AQ5" s="456"/>
      <c r="AS5" s="43"/>
    </row>
    <row r="6" spans="1:48" s="13" customFormat="1" ht="18.75">
      <c r="A6" s="456" t="str">
        <f>+'CUT MN'!A4</f>
        <v>ACTUALIZADO AL : 7 de mayo de 2025 Hrs. 14:05</v>
      </c>
      <c r="B6" s="456"/>
      <c r="C6" s="456"/>
      <c r="D6" s="456"/>
      <c r="E6" s="456"/>
      <c r="F6" s="456"/>
      <c r="G6" s="456"/>
      <c r="H6" s="456"/>
      <c r="I6" s="456"/>
      <c r="J6" s="456"/>
      <c r="K6" s="456"/>
      <c r="L6" s="456"/>
      <c r="M6" s="456"/>
      <c r="N6" s="456"/>
      <c r="O6" s="456"/>
      <c r="P6" s="456"/>
      <c r="Q6" s="456"/>
      <c r="R6" s="456"/>
      <c r="S6" s="456"/>
      <c r="T6" s="456"/>
      <c r="U6" s="456"/>
      <c r="V6" s="456"/>
      <c r="W6" s="456"/>
      <c r="X6" s="456"/>
      <c r="Y6" s="456"/>
      <c r="Z6" s="456"/>
      <c r="AA6" s="456"/>
      <c r="AB6" s="456"/>
      <c r="AC6" s="456"/>
      <c r="AD6" s="456"/>
      <c r="AE6" s="456"/>
      <c r="AF6" s="456"/>
      <c r="AG6" s="456"/>
      <c r="AH6" s="456"/>
      <c r="AI6" s="456"/>
      <c r="AJ6" s="456"/>
      <c r="AK6" s="456"/>
      <c r="AL6" s="456"/>
      <c r="AM6" s="456"/>
      <c r="AN6" s="456"/>
      <c r="AO6" s="456"/>
      <c r="AP6" s="456"/>
      <c r="AQ6" s="456"/>
      <c r="AS6" s="43"/>
    </row>
    <row r="7" spans="1:48" s="13" customFormat="1" ht="18.75">
      <c r="A7" s="456" t="s">
        <v>556</v>
      </c>
      <c r="B7" s="456"/>
      <c r="C7" s="456"/>
      <c r="D7" s="456"/>
      <c r="E7" s="456"/>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56"/>
      <c r="AL7" s="456"/>
      <c r="AM7" s="456"/>
      <c r="AN7" s="456"/>
      <c r="AO7" s="456"/>
      <c r="AP7" s="456"/>
      <c r="AQ7" s="456"/>
      <c r="AS7" s="43"/>
    </row>
    <row r="8" spans="1:48" s="211" customFormat="1">
      <c r="A8" s="10">
        <v>1</v>
      </c>
      <c r="B8" s="12">
        <v>2</v>
      </c>
      <c r="C8" s="12">
        <v>3</v>
      </c>
      <c r="D8" s="209">
        <v>4</v>
      </c>
      <c r="E8" s="10">
        <v>5</v>
      </c>
      <c r="F8" s="12">
        <v>6</v>
      </c>
      <c r="G8" s="12">
        <v>7</v>
      </c>
      <c r="H8" s="209">
        <v>8</v>
      </c>
      <c r="I8" s="209">
        <v>9</v>
      </c>
      <c r="J8" s="10">
        <v>10</v>
      </c>
      <c r="K8" s="12">
        <v>11</v>
      </c>
      <c r="L8" s="209">
        <v>12</v>
      </c>
      <c r="M8" s="10">
        <v>13</v>
      </c>
      <c r="N8" s="10">
        <v>14</v>
      </c>
      <c r="O8" s="12">
        <v>15</v>
      </c>
      <c r="P8" s="10">
        <v>16</v>
      </c>
      <c r="Q8" s="10">
        <v>17</v>
      </c>
      <c r="R8" s="12">
        <v>18</v>
      </c>
      <c r="S8" s="10">
        <v>19</v>
      </c>
      <c r="T8" s="10">
        <v>20</v>
      </c>
      <c r="U8" s="12">
        <v>21</v>
      </c>
      <c r="V8" s="10">
        <v>22</v>
      </c>
      <c r="W8" s="10">
        <v>23</v>
      </c>
      <c r="X8" s="12">
        <v>24</v>
      </c>
      <c r="Y8" s="10">
        <v>25</v>
      </c>
      <c r="Z8" s="10">
        <v>26</v>
      </c>
      <c r="AA8" s="12">
        <v>27</v>
      </c>
      <c r="AB8" s="10">
        <v>28</v>
      </c>
      <c r="AC8" s="10">
        <v>29</v>
      </c>
      <c r="AD8" s="12">
        <v>30</v>
      </c>
      <c r="AE8" s="10">
        <v>31</v>
      </c>
      <c r="AF8" s="10">
        <v>32</v>
      </c>
      <c r="AG8" s="12">
        <v>33</v>
      </c>
      <c r="AH8" s="10">
        <v>34</v>
      </c>
      <c r="AI8" s="10">
        <v>35</v>
      </c>
      <c r="AJ8" s="12">
        <v>36</v>
      </c>
      <c r="AK8" s="10">
        <v>37</v>
      </c>
      <c r="AL8" s="10">
        <v>38</v>
      </c>
      <c r="AM8" s="12">
        <v>39</v>
      </c>
      <c r="AN8" s="12">
        <v>40</v>
      </c>
      <c r="AO8" s="10">
        <v>41</v>
      </c>
      <c r="AP8" s="10">
        <v>42</v>
      </c>
      <c r="AQ8" s="210"/>
      <c r="AS8" s="210"/>
    </row>
    <row r="9" spans="1:48" s="13" customFormat="1" ht="15" customHeight="1">
      <c r="A9" s="29"/>
      <c r="B9" s="14"/>
      <c r="C9" s="15"/>
      <c r="D9" s="460" t="s">
        <v>557</v>
      </c>
      <c r="E9" s="460"/>
      <c r="F9" s="460"/>
      <c r="G9" s="460"/>
      <c r="H9" s="460"/>
      <c r="I9" s="460"/>
      <c r="J9" s="460"/>
      <c r="K9" s="460"/>
      <c r="L9" s="460"/>
      <c r="M9" s="460"/>
      <c r="N9" s="460"/>
      <c r="O9" s="460"/>
      <c r="P9" s="460"/>
      <c r="Q9" s="460"/>
      <c r="R9" s="460"/>
      <c r="S9" s="460"/>
      <c r="T9" s="460"/>
      <c r="U9" s="460"/>
      <c r="V9" s="460"/>
      <c r="W9" s="460"/>
      <c r="X9" s="460"/>
      <c r="Y9" s="461"/>
      <c r="Z9" s="457" t="s">
        <v>558</v>
      </c>
      <c r="AA9" s="458"/>
      <c r="AB9" s="458"/>
      <c r="AC9" s="458"/>
      <c r="AD9" s="458"/>
      <c r="AE9" s="458"/>
      <c r="AF9" s="458"/>
      <c r="AG9" s="458"/>
      <c r="AH9" s="458"/>
      <c r="AI9" s="458"/>
      <c r="AJ9" s="458"/>
      <c r="AK9" s="458"/>
      <c r="AL9" s="458"/>
      <c r="AM9" s="458"/>
      <c r="AN9" s="458"/>
      <c r="AO9" s="458"/>
      <c r="AP9" s="459"/>
      <c r="AQ9" s="43"/>
      <c r="AS9" s="43"/>
    </row>
    <row r="10" spans="1:48" s="100" customFormat="1" ht="34.5">
      <c r="A10" s="30" t="s">
        <v>559</v>
      </c>
      <c r="B10" s="31" t="s">
        <v>35</v>
      </c>
      <c r="C10" s="31" t="s">
        <v>560</v>
      </c>
      <c r="D10" s="44" t="s">
        <v>2214</v>
      </c>
      <c r="E10" s="44" t="s">
        <v>2215</v>
      </c>
      <c r="F10" s="45" t="s">
        <v>25</v>
      </c>
      <c r="G10" s="45" t="s">
        <v>1796</v>
      </c>
      <c r="H10" s="45" t="s">
        <v>3</v>
      </c>
      <c r="I10" s="45" t="s">
        <v>597</v>
      </c>
      <c r="J10" s="45" t="s">
        <v>1283</v>
      </c>
      <c r="K10" s="45" t="s">
        <v>10</v>
      </c>
      <c r="L10" s="45" t="s">
        <v>6</v>
      </c>
      <c r="M10" s="45" t="s">
        <v>636</v>
      </c>
      <c r="N10" s="45" t="s">
        <v>14</v>
      </c>
      <c r="O10" s="45" t="s">
        <v>1346</v>
      </c>
      <c r="P10" s="45" t="s">
        <v>598</v>
      </c>
      <c r="Q10" s="45" t="s">
        <v>16</v>
      </c>
      <c r="R10" s="45" t="s">
        <v>12</v>
      </c>
      <c r="S10" s="45" t="s">
        <v>599</v>
      </c>
      <c r="T10" s="45" t="s">
        <v>2216</v>
      </c>
      <c r="U10" s="45" t="s">
        <v>2217</v>
      </c>
      <c r="V10" s="45" t="s">
        <v>19</v>
      </c>
      <c r="W10" s="45" t="s">
        <v>20</v>
      </c>
      <c r="X10" s="45" t="s">
        <v>594</v>
      </c>
      <c r="Y10" s="45" t="s">
        <v>2218</v>
      </c>
      <c r="Z10" s="44" t="s">
        <v>595</v>
      </c>
      <c r="AA10" s="44" t="s">
        <v>596</v>
      </c>
      <c r="AB10" s="45" t="s">
        <v>3</v>
      </c>
      <c r="AC10" s="45" t="s">
        <v>551</v>
      </c>
      <c r="AD10" s="45" t="s">
        <v>10</v>
      </c>
      <c r="AE10" s="45" t="s">
        <v>6</v>
      </c>
      <c r="AF10" s="45" t="s">
        <v>14</v>
      </c>
      <c r="AG10" s="45" t="s">
        <v>16</v>
      </c>
      <c r="AH10" s="45" t="s">
        <v>12</v>
      </c>
      <c r="AI10" s="45" t="s">
        <v>599</v>
      </c>
      <c r="AJ10" s="45" t="s">
        <v>635</v>
      </c>
      <c r="AK10" s="45" t="s">
        <v>19</v>
      </c>
      <c r="AL10" s="45" t="s">
        <v>20</v>
      </c>
      <c r="AM10" s="45" t="s">
        <v>22</v>
      </c>
      <c r="AN10" s="45" t="s">
        <v>8</v>
      </c>
      <c r="AO10" s="45" t="s">
        <v>594</v>
      </c>
      <c r="AP10" s="45" t="s">
        <v>2218</v>
      </c>
      <c r="AQ10" s="44" t="s">
        <v>561</v>
      </c>
      <c r="AS10" s="146"/>
    </row>
    <row r="11" spans="1:48" ht="33" customHeight="1">
      <c r="A11" s="32">
        <v>0</v>
      </c>
      <c r="B11" s="315" t="str">
        <f>VLOOKUP(A11,[5]bd_lista!A:C,3,FALSE)</f>
        <v>Sin  nombre</v>
      </c>
      <c r="C11" s="316" t="str">
        <f>VLOOKUP(A11,[5]bd_lista!A:D,4,FALSE)</f>
        <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61">
        <v>0</v>
      </c>
      <c r="X11" s="61">
        <v>0</v>
      </c>
      <c r="Y11" s="61">
        <v>0</v>
      </c>
      <c r="Z11" s="61">
        <v>0</v>
      </c>
      <c r="AA11" s="61">
        <v>0</v>
      </c>
      <c r="AB11" s="61">
        <v>0</v>
      </c>
      <c r="AC11" s="61">
        <v>0</v>
      </c>
      <c r="AD11" s="61">
        <v>0</v>
      </c>
      <c r="AE11" s="61">
        <v>0</v>
      </c>
      <c r="AF11" s="61">
        <v>0</v>
      </c>
      <c r="AG11" s="61">
        <v>0</v>
      </c>
      <c r="AH11" s="61">
        <v>0</v>
      </c>
      <c r="AI11" s="61">
        <v>0</v>
      </c>
      <c r="AJ11" s="61">
        <v>0</v>
      </c>
      <c r="AK11" s="61">
        <v>0</v>
      </c>
      <c r="AL11" s="61">
        <v>0</v>
      </c>
      <c r="AM11" s="61">
        <v>0</v>
      </c>
      <c r="AN11" s="61">
        <v>0</v>
      </c>
      <c r="AO11" s="61">
        <v>0</v>
      </c>
      <c r="AP11" s="61">
        <v>0</v>
      </c>
      <c r="AQ11" s="61">
        <f t="shared" ref="AQ11:AQ76" si="0">SUM(D11:AP11)</f>
        <v>0</v>
      </c>
      <c r="AT11" s="33"/>
    </row>
    <row r="12" spans="1:48" ht="19.5" customHeight="1">
      <c r="A12" s="32">
        <v>6</v>
      </c>
      <c r="B12" s="315" t="str">
        <f>VLOOKUP(A12,[5]bd_lista!A:C,3,FALSE)</f>
        <v>Vicepresidencia del Estado Plurinacional</v>
      </c>
      <c r="C12" s="316" t="e">
        <f>+VLOOKUP(A12,Contactos!$A$4:$E$534,6,FALSE)</f>
        <v>#REF!</v>
      </c>
      <c r="D12" s="61">
        <v>231991.75</v>
      </c>
      <c r="E12" s="61">
        <v>0</v>
      </c>
      <c r="F12" s="61">
        <v>0</v>
      </c>
      <c r="G12" s="61">
        <v>0</v>
      </c>
      <c r="H12" s="61">
        <v>0</v>
      </c>
      <c r="I12" s="61">
        <v>0</v>
      </c>
      <c r="J12" s="61">
        <v>0</v>
      </c>
      <c r="K12" s="61">
        <v>0</v>
      </c>
      <c r="L12" s="61">
        <v>0</v>
      </c>
      <c r="M12" s="61">
        <v>0</v>
      </c>
      <c r="N12" s="61">
        <v>0</v>
      </c>
      <c r="O12" s="61">
        <v>0</v>
      </c>
      <c r="P12" s="61">
        <v>0</v>
      </c>
      <c r="Q12" s="61">
        <v>0</v>
      </c>
      <c r="R12" s="61">
        <v>0</v>
      </c>
      <c r="S12" s="61">
        <v>0</v>
      </c>
      <c r="T12" s="61">
        <v>0</v>
      </c>
      <c r="U12" s="61">
        <v>0</v>
      </c>
      <c r="V12" s="61">
        <v>0</v>
      </c>
      <c r="W12" s="61">
        <v>0</v>
      </c>
      <c r="X12" s="61">
        <v>0</v>
      </c>
      <c r="Y12" s="61">
        <v>0</v>
      </c>
      <c r="Z12" s="61">
        <v>0</v>
      </c>
      <c r="AA12" s="61">
        <v>0</v>
      </c>
      <c r="AB12" s="61">
        <v>0</v>
      </c>
      <c r="AC12" s="61">
        <v>0</v>
      </c>
      <c r="AD12" s="61">
        <v>0</v>
      </c>
      <c r="AE12" s="61">
        <v>0</v>
      </c>
      <c r="AF12" s="61">
        <v>0</v>
      </c>
      <c r="AG12" s="61">
        <v>0</v>
      </c>
      <c r="AH12" s="61">
        <v>0</v>
      </c>
      <c r="AI12" s="61">
        <v>0</v>
      </c>
      <c r="AJ12" s="61">
        <v>0</v>
      </c>
      <c r="AK12" s="61">
        <v>0</v>
      </c>
      <c r="AL12" s="61">
        <v>0</v>
      </c>
      <c r="AM12" s="61">
        <v>0</v>
      </c>
      <c r="AN12" s="61">
        <v>0</v>
      </c>
      <c r="AO12" s="61">
        <v>0</v>
      </c>
      <c r="AP12" s="61">
        <v>0</v>
      </c>
      <c r="AQ12" s="61">
        <f t="shared" si="0"/>
        <v>231991.75</v>
      </c>
      <c r="AT12" s="33"/>
    </row>
    <row r="13" spans="1:48" ht="19.5" customHeight="1">
      <c r="A13" s="32">
        <v>10</v>
      </c>
      <c r="B13" s="315" t="str">
        <f>VLOOKUP(A13,[5]bd_lista!A:C,3,FALSE)</f>
        <v>Ministerio de Relaciones Exteriores</v>
      </c>
      <c r="C13" s="316" t="e">
        <f>+VLOOKUP(A13,Contactos!$A$4:$E$534,6,FALSE)</f>
        <v>#REF!</v>
      </c>
      <c r="D13" s="61">
        <v>0</v>
      </c>
      <c r="E13" s="61">
        <v>0</v>
      </c>
      <c r="F13" s="61">
        <v>0</v>
      </c>
      <c r="G13" s="61">
        <v>0</v>
      </c>
      <c r="H13" s="61">
        <v>29537.629999999997</v>
      </c>
      <c r="I13" s="61">
        <v>0</v>
      </c>
      <c r="J13" s="61">
        <v>0</v>
      </c>
      <c r="K13" s="61">
        <v>0</v>
      </c>
      <c r="L13" s="61">
        <v>0</v>
      </c>
      <c r="M13" s="61">
        <v>0</v>
      </c>
      <c r="N13" s="61">
        <v>0</v>
      </c>
      <c r="O13" s="61">
        <v>138960.06999999998</v>
      </c>
      <c r="P13" s="61">
        <v>0</v>
      </c>
      <c r="Q13" s="61">
        <v>0</v>
      </c>
      <c r="R13" s="61">
        <v>0</v>
      </c>
      <c r="S13" s="61">
        <v>0.2</v>
      </c>
      <c r="T13" s="61">
        <v>0</v>
      </c>
      <c r="U13" s="61">
        <v>0</v>
      </c>
      <c r="V13" s="61">
        <v>0</v>
      </c>
      <c r="W13" s="61">
        <v>0</v>
      </c>
      <c r="X13" s="61">
        <v>0</v>
      </c>
      <c r="Y13" s="61">
        <v>0</v>
      </c>
      <c r="Z13" s="61">
        <v>0</v>
      </c>
      <c r="AA13" s="61">
        <v>0</v>
      </c>
      <c r="AB13" s="61">
        <v>0</v>
      </c>
      <c r="AC13" s="61">
        <v>0</v>
      </c>
      <c r="AD13" s="61">
        <v>0</v>
      </c>
      <c r="AE13" s="61">
        <v>8292052.4400000004</v>
      </c>
      <c r="AF13" s="61">
        <v>0</v>
      </c>
      <c r="AG13" s="61">
        <v>0</v>
      </c>
      <c r="AH13" s="61">
        <v>0</v>
      </c>
      <c r="AI13" s="61">
        <v>0</v>
      </c>
      <c r="AJ13" s="61">
        <v>0</v>
      </c>
      <c r="AK13" s="61">
        <v>0</v>
      </c>
      <c r="AL13" s="61">
        <v>0</v>
      </c>
      <c r="AM13" s="61">
        <v>0</v>
      </c>
      <c r="AN13" s="61">
        <v>0</v>
      </c>
      <c r="AO13" s="61">
        <v>0</v>
      </c>
      <c r="AP13" s="61">
        <v>0</v>
      </c>
      <c r="AQ13" s="61"/>
      <c r="AT13" s="33"/>
    </row>
    <row r="14" spans="1:48" ht="33" customHeight="1">
      <c r="A14" s="32">
        <v>15</v>
      </c>
      <c r="B14" s="315" t="str">
        <f>VLOOKUP(A14,[5]bd_lista!A:C,3,FALSE)</f>
        <v>Ministerio de Gobierno</v>
      </c>
      <c r="C14" s="316" t="e">
        <f>+VLOOKUP(A14,Contactos!$A$4:$E$534,6,FALSE)</f>
        <v>#REF!</v>
      </c>
      <c r="D14" s="61">
        <v>0</v>
      </c>
      <c r="E14" s="61">
        <v>0</v>
      </c>
      <c r="F14" s="61">
        <v>0</v>
      </c>
      <c r="G14" s="61">
        <v>0</v>
      </c>
      <c r="H14" s="61">
        <v>1011621.73</v>
      </c>
      <c r="I14" s="61">
        <v>0</v>
      </c>
      <c r="J14" s="61">
        <v>0</v>
      </c>
      <c r="K14" s="61">
        <v>0</v>
      </c>
      <c r="L14" s="61">
        <v>8499299.9000000004</v>
      </c>
      <c r="M14" s="61">
        <v>0</v>
      </c>
      <c r="N14" s="61">
        <v>0</v>
      </c>
      <c r="O14" s="61">
        <v>0</v>
      </c>
      <c r="P14" s="61">
        <v>0</v>
      </c>
      <c r="Q14" s="61">
        <v>0</v>
      </c>
      <c r="R14" s="61">
        <v>0</v>
      </c>
      <c r="S14" s="61">
        <v>0</v>
      </c>
      <c r="T14" s="61">
        <v>0</v>
      </c>
      <c r="U14" s="61">
        <v>0</v>
      </c>
      <c r="V14" s="61">
        <v>0</v>
      </c>
      <c r="W14" s="61">
        <v>0</v>
      </c>
      <c r="X14" s="61">
        <v>0</v>
      </c>
      <c r="Y14" s="61">
        <v>0</v>
      </c>
      <c r="Z14" s="61">
        <v>0</v>
      </c>
      <c r="AA14" s="61">
        <v>0</v>
      </c>
      <c r="AB14" s="61">
        <v>0</v>
      </c>
      <c r="AC14" s="61">
        <v>0</v>
      </c>
      <c r="AD14" s="61">
        <v>0</v>
      </c>
      <c r="AE14" s="61">
        <v>0</v>
      </c>
      <c r="AF14" s="61">
        <v>0</v>
      </c>
      <c r="AG14" s="61">
        <v>0</v>
      </c>
      <c r="AH14" s="61">
        <v>0</v>
      </c>
      <c r="AI14" s="61">
        <v>0</v>
      </c>
      <c r="AJ14" s="61">
        <v>0</v>
      </c>
      <c r="AK14" s="61">
        <v>0</v>
      </c>
      <c r="AL14" s="61">
        <v>0</v>
      </c>
      <c r="AM14" s="61">
        <v>0</v>
      </c>
      <c r="AN14" s="61">
        <v>0</v>
      </c>
      <c r="AO14" s="61">
        <v>0</v>
      </c>
      <c r="AP14" s="61">
        <v>0</v>
      </c>
      <c r="AQ14" s="61">
        <f t="shared" si="0"/>
        <v>9510921.6300000008</v>
      </c>
      <c r="AT14" s="33"/>
    </row>
    <row r="15" spans="1:48" ht="33" customHeight="1">
      <c r="A15" s="32">
        <v>16</v>
      </c>
      <c r="B15" s="315" t="str">
        <f>VLOOKUP(A15,[5]bd_lista!A:C,3,FALSE)</f>
        <v>Ministerio de Educación</v>
      </c>
      <c r="C15" s="316" t="e">
        <f>+VLOOKUP(A15,Contactos!$A$4:$E$534,6,FALSE)</f>
        <v>#REF!</v>
      </c>
      <c r="D15" s="61">
        <v>0</v>
      </c>
      <c r="E15" s="61">
        <v>32000</v>
      </c>
      <c r="F15" s="61">
        <v>0</v>
      </c>
      <c r="G15" s="61">
        <v>0</v>
      </c>
      <c r="H15" s="61">
        <v>1144633.4400000002</v>
      </c>
      <c r="I15" s="61">
        <v>0</v>
      </c>
      <c r="J15" s="61">
        <v>0</v>
      </c>
      <c r="K15" s="61">
        <v>0</v>
      </c>
      <c r="L15" s="61">
        <v>154579.18</v>
      </c>
      <c r="M15" s="61">
        <v>0</v>
      </c>
      <c r="N15" s="61">
        <v>0</v>
      </c>
      <c r="O15" s="61">
        <v>0</v>
      </c>
      <c r="P15" s="61">
        <v>0</v>
      </c>
      <c r="Q15" s="61">
        <v>0</v>
      </c>
      <c r="R15" s="61">
        <v>0</v>
      </c>
      <c r="S15" s="61">
        <v>0</v>
      </c>
      <c r="T15" s="61">
        <v>0</v>
      </c>
      <c r="U15" s="61">
        <v>0</v>
      </c>
      <c r="V15" s="61">
        <v>0</v>
      </c>
      <c r="W15" s="61">
        <v>0</v>
      </c>
      <c r="X15" s="61">
        <v>0</v>
      </c>
      <c r="Y15" s="61">
        <v>1601426</v>
      </c>
      <c r="Z15" s="61">
        <v>0</v>
      </c>
      <c r="AA15" s="61">
        <v>0</v>
      </c>
      <c r="AB15" s="61">
        <v>0</v>
      </c>
      <c r="AC15" s="61">
        <v>0</v>
      </c>
      <c r="AD15" s="61">
        <v>0</v>
      </c>
      <c r="AE15" s="61">
        <v>0</v>
      </c>
      <c r="AF15" s="61">
        <v>0</v>
      </c>
      <c r="AG15" s="61">
        <v>0</v>
      </c>
      <c r="AH15" s="61">
        <v>0</v>
      </c>
      <c r="AI15" s="61">
        <v>0</v>
      </c>
      <c r="AJ15" s="61">
        <v>0</v>
      </c>
      <c r="AK15" s="61">
        <v>0</v>
      </c>
      <c r="AL15" s="61">
        <v>0</v>
      </c>
      <c r="AM15" s="61">
        <v>0</v>
      </c>
      <c r="AN15" s="61">
        <v>0</v>
      </c>
      <c r="AO15" s="61">
        <v>0</v>
      </c>
      <c r="AP15" s="61">
        <v>0</v>
      </c>
      <c r="AQ15" s="61">
        <f t="shared" si="0"/>
        <v>2932638.62</v>
      </c>
      <c r="AT15" s="33"/>
      <c r="AV15" s="7"/>
    </row>
    <row r="16" spans="1:48" ht="33" customHeight="1">
      <c r="A16" s="32">
        <v>20</v>
      </c>
      <c r="B16" s="315" t="str">
        <f>VLOOKUP(A16,[5]bd_lista!A:C,3,FALSE)</f>
        <v>Ministerio de Defensa</v>
      </c>
      <c r="C16" s="316" t="e">
        <f>+VLOOKUP(A16,Contactos!$A$4:$E$534,6,FALSE)</f>
        <v>#REF!</v>
      </c>
      <c r="D16" s="61">
        <v>0</v>
      </c>
      <c r="E16" s="61">
        <v>1106</v>
      </c>
      <c r="F16" s="61">
        <v>0</v>
      </c>
      <c r="G16" s="61">
        <v>0</v>
      </c>
      <c r="H16" s="61">
        <v>242215.3</v>
      </c>
      <c r="I16" s="61">
        <v>0</v>
      </c>
      <c r="J16" s="61">
        <v>0</v>
      </c>
      <c r="K16" s="61">
        <v>0</v>
      </c>
      <c r="L16" s="61">
        <v>0</v>
      </c>
      <c r="M16" s="61">
        <v>0</v>
      </c>
      <c r="N16" s="61">
        <v>0</v>
      </c>
      <c r="O16" s="61">
        <v>0</v>
      </c>
      <c r="P16" s="61">
        <v>0</v>
      </c>
      <c r="Q16" s="61">
        <v>0</v>
      </c>
      <c r="R16" s="61">
        <v>0</v>
      </c>
      <c r="S16" s="61">
        <v>0</v>
      </c>
      <c r="T16" s="61">
        <v>0</v>
      </c>
      <c r="U16" s="61">
        <v>0</v>
      </c>
      <c r="V16" s="61">
        <v>0</v>
      </c>
      <c r="W16" s="61">
        <v>0</v>
      </c>
      <c r="X16" s="61">
        <v>0</v>
      </c>
      <c r="Y16" s="61">
        <v>0</v>
      </c>
      <c r="Z16" s="61">
        <v>0</v>
      </c>
      <c r="AA16" s="61">
        <v>0</v>
      </c>
      <c r="AB16" s="61">
        <v>0</v>
      </c>
      <c r="AC16" s="61">
        <v>0</v>
      </c>
      <c r="AD16" s="61">
        <v>300.14999999999998</v>
      </c>
      <c r="AE16" s="61">
        <v>0</v>
      </c>
      <c r="AF16" s="61">
        <v>0</v>
      </c>
      <c r="AG16" s="61">
        <v>0</v>
      </c>
      <c r="AH16" s="61">
        <v>0</v>
      </c>
      <c r="AI16" s="61">
        <v>0</v>
      </c>
      <c r="AJ16" s="61">
        <v>0</v>
      </c>
      <c r="AK16" s="61">
        <v>0</v>
      </c>
      <c r="AL16" s="61">
        <v>0</v>
      </c>
      <c r="AM16" s="61">
        <v>0</v>
      </c>
      <c r="AN16" s="61">
        <v>0</v>
      </c>
      <c r="AO16" s="61">
        <v>0</v>
      </c>
      <c r="AP16" s="61">
        <v>0</v>
      </c>
      <c r="AQ16" s="61">
        <f t="shared" si="0"/>
        <v>243621.44999999998</v>
      </c>
      <c r="AT16" s="33"/>
      <c r="AU16" s="7"/>
      <c r="AV16" s="7"/>
    </row>
    <row r="17" spans="1:48" ht="33" customHeight="1">
      <c r="A17" s="32">
        <v>25</v>
      </c>
      <c r="B17" s="315" t="str">
        <f>VLOOKUP(A17,[5]bd_lista!A:C,3,FALSE)</f>
        <v>Ministerio de la Presidencia</v>
      </c>
      <c r="C17" s="316" t="e">
        <f>+VLOOKUP(A17,Contactos!$A$4:$E$534,6,FALSE)</f>
        <v>#REF!</v>
      </c>
      <c r="D17" s="61">
        <v>0</v>
      </c>
      <c r="E17" s="61">
        <v>0</v>
      </c>
      <c r="F17" s="61">
        <v>616595.98</v>
      </c>
      <c r="G17" s="61">
        <v>0</v>
      </c>
      <c r="H17" s="61">
        <v>62122.97</v>
      </c>
      <c r="I17" s="61">
        <v>0</v>
      </c>
      <c r="J17" s="61">
        <v>0</v>
      </c>
      <c r="K17" s="61">
        <v>0</v>
      </c>
      <c r="L17" s="61">
        <v>0</v>
      </c>
      <c r="M17" s="61">
        <v>0</v>
      </c>
      <c r="N17" s="61">
        <v>0</v>
      </c>
      <c r="O17" s="61">
        <v>13203.800000000001</v>
      </c>
      <c r="P17" s="61">
        <v>0</v>
      </c>
      <c r="Q17" s="61">
        <v>0</v>
      </c>
      <c r="R17" s="61">
        <v>0</v>
      </c>
      <c r="S17" s="61">
        <v>0</v>
      </c>
      <c r="T17" s="61">
        <v>0</v>
      </c>
      <c r="U17" s="61">
        <v>0</v>
      </c>
      <c r="V17" s="61">
        <v>0</v>
      </c>
      <c r="W17" s="61">
        <v>0</v>
      </c>
      <c r="X17" s="61">
        <v>0</v>
      </c>
      <c r="Y17" s="61">
        <v>0</v>
      </c>
      <c r="Z17" s="61">
        <v>0</v>
      </c>
      <c r="AA17" s="61">
        <v>0</v>
      </c>
      <c r="AB17" s="61">
        <v>0</v>
      </c>
      <c r="AC17" s="61">
        <v>0</v>
      </c>
      <c r="AD17" s="61">
        <v>0</v>
      </c>
      <c r="AE17" s="61">
        <v>0</v>
      </c>
      <c r="AF17" s="61">
        <v>0</v>
      </c>
      <c r="AG17" s="61">
        <v>0</v>
      </c>
      <c r="AH17" s="61">
        <v>0</v>
      </c>
      <c r="AI17" s="61">
        <v>0</v>
      </c>
      <c r="AJ17" s="61">
        <v>0</v>
      </c>
      <c r="AK17" s="61">
        <v>0</v>
      </c>
      <c r="AL17" s="61">
        <v>0</v>
      </c>
      <c r="AM17" s="61">
        <v>0</v>
      </c>
      <c r="AN17" s="61">
        <v>0</v>
      </c>
      <c r="AO17" s="61">
        <v>0</v>
      </c>
      <c r="AP17" s="61">
        <v>0</v>
      </c>
      <c r="AQ17" s="61">
        <f t="shared" si="0"/>
        <v>691922.75</v>
      </c>
      <c r="AT17" s="33"/>
      <c r="AU17" s="7"/>
      <c r="AV17" s="7"/>
    </row>
    <row r="18" spans="1:48" ht="33" customHeight="1">
      <c r="A18" s="32">
        <v>30</v>
      </c>
      <c r="B18" s="315" t="str">
        <f>VLOOKUP(A18,[5]bd_lista!A:C,3,FALSE)</f>
        <v>Ministerio de Justicia y Transparencia Institucional</v>
      </c>
      <c r="C18" s="316" t="e">
        <f>+VLOOKUP(A18,Contactos!$A$4:$E$534,6,FALSE)</f>
        <v>#REF!</v>
      </c>
      <c r="D18" s="61">
        <v>0</v>
      </c>
      <c r="E18" s="61">
        <v>0</v>
      </c>
      <c r="F18" s="61">
        <v>7457085</v>
      </c>
      <c r="G18" s="61">
        <v>0</v>
      </c>
      <c r="H18" s="61">
        <v>9991.32</v>
      </c>
      <c r="I18" s="61">
        <v>0</v>
      </c>
      <c r="J18" s="61">
        <v>0</v>
      </c>
      <c r="K18" s="61">
        <v>0</v>
      </c>
      <c r="L18" s="61">
        <v>0</v>
      </c>
      <c r="M18" s="61">
        <v>0</v>
      </c>
      <c r="N18" s="61">
        <v>0</v>
      </c>
      <c r="O18" s="61">
        <v>0</v>
      </c>
      <c r="P18" s="61">
        <v>0</v>
      </c>
      <c r="Q18" s="61">
        <v>0</v>
      </c>
      <c r="R18" s="61">
        <v>0</v>
      </c>
      <c r="S18" s="61">
        <v>0</v>
      </c>
      <c r="T18" s="61">
        <v>0</v>
      </c>
      <c r="U18" s="61">
        <v>0</v>
      </c>
      <c r="V18" s="61">
        <v>0</v>
      </c>
      <c r="W18" s="61">
        <v>0</v>
      </c>
      <c r="X18" s="61">
        <v>0</v>
      </c>
      <c r="Y18" s="61">
        <v>0</v>
      </c>
      <c r="Z18" s="61">
        <v>0</v>
      </c>
      <c r="AA18" s="61">
        <v>0</v>
      </c>
      <c r="AB18" s="61">
        <v>0</v>
      </c>
      <c r="AC18" s="61">
        <v>0</v>
      </c>
      <c r="AD18" s="61">
        <v>0</v>
      </c>
      <c r="AE18" s="61">
        <v>0</v>
      </c>
      <c r="AF18" s="61">
        <v>0</v>
      </c>
      <c r="AG18" s="61">
        <v>0</v>
      </c>
      <c r="AH18" s="61">
        <v>0</v>
      </c>
      <c r="AI18" s="61">
        <v>0</v>
      </c>
      <c r="AJ18" s="61">
        <v>0</v>
      </c>
      <c r="AK18" s="61">
        <v>0</v>
      </c>
      <c r="AL18" s="61">
        <v>0</v>
      </c>
      <c r="AM18" s="61">
        <v>0</v>
      </c>
      <c r="AN18" s="61">
        <v>0</v>
      </c>
      <c r="AO18" s="61">
        <v>0</v>
      </c>
      <c r="AP18" s="61">
        <v>0</v>
      </c>
      <c r="AQ18" s="61">
        <f t="shared" si="0"/>
        <v>7467076.3200000003</v>
      </c>
      <c r="AT18" s="33"/>
    </row>
    <row r="19" spans="1:48" ht="33" customHeight="1">
      <c r="A19" s="32">
        <v>35</v>
      </c>
      <c r="B19" s="315" t="str">
        <f>VLOOKUP(A19,[5]bd_lista!A:C,3,FALSE)</f>
        <v>Ministerio de Economía y Finanzas Públicas</v>
      </c>
      <c r="C19" s="316" t="e">
        <f>+VLOOKUP(A19,Contactos!$A$4:$E$534,6,FALSE)</f>
        <v>#REF!</v>
      </c>
      <c r="D19" s="61">
        <v>0</v>
      </c>
      <c r="E19" s="61">
        <v>0</v>
      </c>
      <c r="F19" s="61">
        <v>0</v>
      </c>
      <c r="G19" s="61">
        <v>0</v>
      </c>
      <c r="H19" s="61">
        <v>43390.780000000006</v>
      </c>
      <c r="I19" s="61">
        <v>0</v>
      </c>
      <c r="J19" s="61">
        <v>0</v>
      </c>
      <c r="K19" s="61">
        <v>0</v>
      </c>
      <c r="L19" s="61">
        <v>0</v>
      </c>
      <c r="M19" s="61">
        <v>0</v>
      </c>
      <c r="N19" s="61">
        <v>0</v>
      </c>
      <c r="O19" s="61">
        <v>0</v>
      </c>
      <c r="P19" s="61">
        <v>0</v>
      </c>
      <c r="Q19" s="61">
        <v>0</v>
      </c>
      <c r="R19" s="61">
        <v>0</v>
      </c>
      <c r="S19" s="61">
        <v>0</v>
      </c>
      <c r="T19" s="61">
        <v>0</v>
      </c>
      <c r="U19" s="61">
        <v>2054.6999999999998</v>
      </c>
      <c r="V19" s="61">
        <v>0</v>
      </c>
      <c r="W19" s="61">
        <v>0</v>
      </c>
      <c r="X19" s="61">
        <v>0</v>
      </c>
      <c r="Y19" s="61">
        <v>0</v>
      </c>
      <c r="Z19" s="61">
        <v>0</v>
      </c>
      <c r="AA19" s="61">
        <v>0</v>
      </c>
      <c r="AB19" s="61">
        <v>0</v>
      </c>
      <c r="AC19" s="61">
        <v>0</v>
      </c>
      <c r="AD19" s="61">
        <v>0</v>
      </c>
      <c r="AE19" s="61">
        <v>0</v>
      </c>
      <c r="AF19" s="61">
        <v>0</v>
      </c>
      <c r="AG19" s="61">
        <v>0</v>
      </c>
      <c r="AH19" s="61">
        <v>0</v>
      </c>
      <c r="AI19" s="61">
        <v>0</v>
      </c>
      <c r="AJ19" s="61">
        <v>0</v>
      </c>
      <c r="AK19" s="61">
        <v>0</v>
      </c>
      <c r="AL19" s="61">
        <v>0</v>
      </c>
      <c r="AM19" s="61">
        <v>0</v>
      </c>
      <c r="AN19" s="61">
        <v>0</v>
      </c>
      <c r="AO19" s="61">
        <v>0</v>
      </c>
      <c r="AP19" s="61">
        <v>0</v>
      </c>
      <c r="AQ19" s="61">
        <f t="shared" si="0"/>
        <v>45445.48</v>
      </c>
      <c r="AT19" s="33"/>
    </row>
    <row r="20" spans="1:48" ht="33" customHeight="1">
      <c r="A20" s="32">
        <v>41</v>
      </c>
      <c r="B20" s="315" t="str">
        <f>VLOOKUP(A20,[5]bd_lista!A:C,3,FALSE)</f>
        <v>Ministerio de Desarrollo Productivo y Economía Plural</v>
      </c>
      <c r="C20" s="316" t="e">
        <f>+VLOOKUP(A20,Contactos!$A$4:$E$534,6,FALSE)</f>
        <v>#REF!</v>
      </c>
      <c r="D20" s="61">
        <v>0</v>
      </c>
      <c r="E20" s="61">
        <v>0</v>
      </c>
      <c r="F20" s="61">
        <v>0.2</v>
      </c>
      <c r="G20" s="61">
        <v>0</v>
      </c>
      <c r="H20" s="61">
        <v>779837.56</v>
      </c>
      <c r="I20" s="61">
        <v>0</v>
      </c>
      <c r="J20" s="61">
        <v>0</v>
      </c>
      <c r="K20" s="61">
        <v>0</v>
      </c>
      <c r="L20" s="61">
        <v>0</v>
      </c>
      <c r="M20" s="61">
        <v>0</v>
      </c>
      <c r="N20" s="61">
        <v>0</v>
      </c>
      <c r="O20" s="61">
        <v>0</v>
      </c>
      <c r="P20" s="61">
        <v>0</v>
      </c>
      <c r="Q20" s="61">
        <v>0</v>
      </c>
      <c r="R20" s="61">
        <v>0</v>
      </c>
      <c r="S20" s="61">
        <v>1109.1500000000001</v>
      </c>
      <c r="T20" s="61">
        <v>0</v>
      </c>
      <c r="U20" s="61">
        <v>0</v>
      </c>
      <c r="V20" s="61">
        <v>0</v>
      </c>
      <c r="W20" s="61">
        <v>0</v>
      </c>
      <c r="X20" s="61">
        <v>0</v>
      </c>
      <c r="Y20" s="61">
        <v>0</v>
      </c>
      <c r="Z20" s="61">
        <v>0</v>
      </c>
      <c r="AA20" s="61">
        <v>0</v>
      </c>
      <c r="AB20" s="61">
        <v>0</v>
      </c>
      <c r="AC20" s="61">
        <v>0</v>
      </c>
      <c r="AD20" s="61">
        <v>0</v>
      </c>
      <c r="AE20" s="61">
        <v>0</v>
      </c>
      <c r="AF20" s="61">
        <v>0</v>
      </c>
      <c r="AG20" s="61">
        <v>0</v>
      </c>
      <c r="AH20" s="61">
        <v>0</v>
      </c>
      <c r="AI20" s="61">
        <v>0</v>
      </c>
      <c r="AJ20" s="61">
        <v>0</v>
      </c>
      <c r="AK20" s="61">
        <v>0</v>
      </c>
      <c r="AL20" s="61">
        <v>0</v>
      </c>
      <c r="AM20" s="61">
        <v>0</v>
      </c>
      <c r="AN20" s="61">
        <v>0</v>
      </c>
      <c r="AO20" s="61">
        <v>0</v>
      </c>
      <c r="AP20" s="61">
        <v>0</v>
      </c>
      <c r="AQ20" s="61">
        <f t="shared" si="0"/>
        <v>780946.91</v>
      </c>
      <c r="AT20" s="33"/>
    </row>
    <row r="21" spans="1:48" ht="33" customHeight="1">
      <c r="A21" s="32">
        <v>46</v>
      </c>
      <c r="B21" s="315" t="str">
        <f>VLOOKUP(A21,[5]bd_lista!A:C,3,FALSE)</f>
        <v>Ministerio de Salud y Deportes</v>
      </c>
      <c r="C21" s="316" t="e">
        <f>+VLOOKUP(A21,Contactos!$A$4:$E$534,6,FALSE)</f>
        <v>#REF!</v>
      </c>
      <c r="D21" s="61">
        <v>0</v>
      </c>
      <c r="E21" s="61">
        <v>9474540.9600000009</v>
      </c>
      <c r="F21" s="61">
        <v>33938690.229999997</v>
      </c>
      <c r="G21" s="61">
        <v>0</v>
      </c>
      <c r="H21" s="61">
        <v>236987.96999999997</v>
      </c>
      <c r="I21" s="61">
        <v>0</v>
      </c>
      <c r="J21" s="61">
        <v>0</v>
      </c>
      <c r="K21" s="61">
        <v>0</v>
      </c>
      <c r="L21" s="61">
        <v>39981.21</v>
      </c>
      <c r="M21" s="61">
        <v>0</v>
      </c>
      <c r="N21" s="61">
        <v>0</v>
      </c>
      <c r="O21" s="61">
        <v>0</v>
      </c>
      <c r="P21" s="61">
        <v>0</v>
      </c>
      <c r="Q21" s="61">
        <v>0</v>
      </c>
      <c r="R21" s="61">
        <v>0</v>
      </c>
      <c r="S21" s="61">
        <v>0</v>
      </c>
      <c r="T21" s="61">
        <v>0</v>
      </c>
      <c r="U21" s="61">
        <v>0</v>
      </c>
      <c r="V21" s="61">
        <v>0</v>
      </c>
      <c r="W21" s="61">
        <v>0</v>
      </c>
      <c r="X21" s="61">
        <v>0</v>
      </c>
      <c r="Y21" s="61">
        <v>58827605.109999999</v>
      </c>
      <c r="Z21" s="61">
        <v>9474540.9611999989</v>
      </c>
      <c r="AA21" s="61">
        <v>0</v>
      </c>
      <c r="AB21" s="61">
        <v>0</v>
      </c>
      <c r="AC21" s="61">
        <v>0</v>
      </c>
      <c r="AD21" s="61">
        <v>120.06</v>
      </c>
      <c r="AE21" s="61">
        <v>224931625.00999999</v>
      </c>
      <c r="AF21" s="61">
        <v>0</v>
      </c>
      <c r="AG21" s="61">
        <v>0</v>
      </c>
      <c r="AH21" s="61">
        <v>0</v>
      </c>
      <c r="AI21" s="61">
        <v>0</v>
      </c>
      <c r="AJ21" s="61">
        <v>0</v>
      </c>
      <c r="AK21" s="61">
        <v>0</v>
      </c>
      <c r="AL21" s="61">
        <v>0</v>
      </c>
      <c r="AM21" s="61">
        <v>0</v>
      </c>
      <c r="AN21" s="61">
        <v>0</v>
      </c>
      <c r="AO21" s="61">
        <v>0</v>
      </c>
      <c r="AP21" s="61">
        <v>0</v>
      </c>
      <c r="AQ21" s="61">
        <f t="shared" si="0"/>
        <v>336924091.51119995</v>
      </c>
      <c r="AT21" s="33"/>
    </row>
    <row r="22" spans="1:48" ht="33" customHeight="1">
      <c r="A22" s="32">
        <v>47</v>
      </c>
      <c r="B22" s="315" t="str">
        <f>VLOOKUP(A22,[5]bd_lista!A:C,3,FALSE)</f>
        <v>Ministerio de Desarrollo Rural y Tierras</v>
      </c>
      <c r="C22" s="316" t="e">
        <f>+VLOOKUP(A22,Contactos!$A$4:$E$534,6,FALSE)</f>
        <v>#REF!</v>
      </c>
      <c r="D22" s="61">
        <v>16363.64</v>
      </c>
      <c r="E22" s="61">
        <v>4175002.86</v>
      </c>
      <c r="F22" s="61">
        <v>791982.9800000001</v>
      </c>
      <c r="G22" s="61">
        <v>0</v>
      </c>
      <c r="H22" s="61">
        <v>650468.86</v>
      </c>
      <c r="I22" s="61">
        <v>0</v>
      </c>
      <c r="J22" s="61">
        <v>0</v>
      </c>
      <c r="K22" s="61">
        <v>0</v>
      </c>
      <c r="L22" s="61">
        <v>362605.44</v>
      </c>
      <c r="M22" s="61">
        <v>0</v>
      </c>
      <c r="N22" s="61">
        <v>0</v>
      </c>
      <c r="O22" s="61">
        <v>0</v>
      </c>
      <c r="P22" s="61">
        <v>0</v>
      </c>
      <c r="Q22" s="61">
        <v>0</v>
      </c>
      <c r="R22" s="61">
        <v>0</v>
      </c>
      <c r="S22" s="61">
        <v>0</v>
      </c>
      <c r="T22" s="61">
        <v>0</v>
      </c>
      <c r="U22" s="61">
        <v>0</v>
      </c>
      <c r="V22" s="61">
        <v>0</v>
      </c>
      <c r="W22" s="61">
        <v>0</v>
      </c>
      <c r="X22" s="61">
        <v>0</v>
      </c>
      <c r="Y22" s="61">
        <v>0</v>
      </c>
      <c r="Z22" s="61">
        <v>4175002.8600000003</v>
      </c>
      <c r="AA22" s="61">
        <v>0</v>
      </c>
      <c r="AB22" s="61">
        <v>0</v>
      </c>
      <c r="AC22" s="61">
        <v>0</v>
      </c>
      <c r="AD22" s="61">
        <v>60.03</v>
      </c>
      <c r="AE22" s="61">
        <v>82634668.200000003</v>
      </c>
      <c r="AF22" s="61">
        <v>0</v>
      </c>
      <c r="AG22" s="61">
        <v>0</v>
      </c>
      <c r="AH22" s="61">
        <v>0</v>
      </c>
      <c r="AI22" s="61">
        <v>0</v>
      </c>
      <c r="AJ22" s="61">
        <v>0</v>
      </c>
      <c r="AK22" s="61">
        <v>0</v>
      </c>
      <c r="AL22" s="61">
        <v>0</v>
      </c>
      <c r="AM22" s="61">
        <v>0</v>
      </c>
      <c r="AN22" s="61">
        <v>0</v>
      </c>
      <c r="AO22" s="61">
        <v>0</v>
      </c>
      <c r="AP22" s="61">
        <v>0</v>
      </c>
      <c r="AQ22" s="61">
        <f t="shared" si="0"/>
        <v>92806154.870000005</v>
      </c>
      <c r="AT22" s="33"/>
    </row>
    <row r="23" spans="1:48" ht="33" customHeight="1">
      <c r="A23" s="32">
        <v>53</v>
      </c>
      <c r="B23" s="315" t="str">
        <f>VLOOKUP(A23,[5]bd_lista!A:C,3,FALSE)</f>
        <v>Ministerio de Culturas, Descolonización y Despatriarcalización</v>
      </c>
      <c r="C23" s="316" t="e">
        <f>+VLOOKUP(A23,Contactos!$A$4:$E$534,6,FALSE)</f>
        <v>#REF!</v>
      </c>
      <c r="D23" s="61">
        <v>0</v>
      </c>
      <c r="E23" s="61">
        <v>194616</v>
      </c>
      <c r="F23" s="61">
        <v>0</v>
      </c>
      <c r="G23" s="61">
        <v>0</v>
      </c>
      <c r="H23" s="61">
        <v>92</v>
      </c>
      <c r="I23" s="61">
        <v>0</v>
      </c>
      <c r="J23" s="61">
        <v>0</v>
      </c>
      <c r="K23" s="61">
        <v>0</v>
      </c>
      <c r="L23" s="61">
        <v>0</v>
      </c>
      <c r="M23" s="61">
        <v>0</v>
      </c>
      <c r="N23" s="61">
        <v>0</v>
      </c>
      <c r="O23" s="61">
        <v>0</v>
      </c>
      <c r="P23" s="61">
        <v>0</v>
      </c>
      <c r="Q23" s="61">
        <v>0</v>
      </c>
      <c r="R23" s="61">
        <v>0</v>
      </c>
      <c r="S23" s="61">
        <v>0</v>
      </c>
      <c r="T23" s="61">
        <v>0</v>
      </c>
      <c r="U23" s="61">
        <v>0</v>
      </c>
      <c r="V23" s="61">
        <v>0</v>
      </c>
      <c r="W23" s="61">
        <v>0</v>
      </c>
      <c r="X23" s="61">
        <v>0</v>
      </c>
      <c r="Y23" s="61">
        <v>0</v>
      </c>
      <c r="Z23" s="61">
        <v>0</v>
      </c>
      <c r="AA23" s="61">
        <v>0</v>
      </c>
      <c r="AB23" s="61">
        <v>0</v>
      </c>
      <c r="AC23" s="61">
        <v>0</v>
      </c>
      <c r="AD23" s="61">
        <v>0</v>
      </c>
      <c r="AE23" s="61">
        <v>0</v>
      </c>
      <c r="AF23" s="61">
        <v>0</v>
      </c>
      <c r="AG23" s="61">
        <v>0</v>
      </c>
      <c r="AH23" s="61">
        <v>0</v>
      </c>
      <c r="AI23" s="61">
        <v>0</v>
      </c>
      <c r="AJ23" s="61">
        <v>0</v>
      </c>
      <c r="AK23" s="61">
        <v>0</v>
      </c>
      <c r="AL23" s="61">
        <v>0</v>
      </c>
      <c r="AM23" s="61">
        <v>0</v>
      </c>
      <c r="AN23" s="61">
        <v>0</v>
      </c>
      <c r="AO23" s="61">
        <v>0</v>
      </c>
      <c r="AP23" s="61">
        <v>0</v>
      </c>
      <c r="AQ23" s="61">
        <f t="shared" si="0"/>
        <v>194708</v>
      </c>
      <c r="AT23" s="33"/>
    </row>
    <row r="24" spans="1:48" ht="33" customHeight="1">
      <c r="A24" s="32">
        <v>66</v>
      </c>
      <c r="B24" s="315" t="str">
        <f>VLOOKUP(A24,[5]bd_lista!A:C,3,FALSE)</f>
        <v>Ministerio de Planificación del Desarrollo</v>
      </c>
      <c r="C24" s="316" t="e">
        <f>+VLOOKUP(A24,Contactos!$A$4:$E$534,6,FALSE)</f>
        <v>#REF!</v>
      </c>
      <c r="D24" s="61">
        <v>1696737.9</v>
      </c>
      <c r="E24" s="61">
        <v>243937.4</v>
      </c>
      <c r="F24" s="61">
        <v>1143592.97</v>
      </c>
      <c r="G24" s="61">
        <v>0</v>
      </c>
      <c r="H24" s="61">
        <v>21156.98</v>
      </c>
      <c r="I24" s="61">
        <v>0</v>
      </c>
      <c r="J24" s="61">
        <v>0</v>
      </c>
      <c r="K24" s="61">
        <v>0</v>
      </c>
      <c r="L24" s="61">
        <v>0</v>
      </c>
      <c r="M24" s="61">
        <v>0</v>
      </c>
      <c r="N24" s="61">
        <v>0</v>
      </c>
      <c r="O24" s="61">
        <v>0</v>
      </c>
      <c r="P24" s="61">
        <v>0</v>
      </c>
      <c r="Q24" s="61">
        <v>0</v>
      </c>
      <c r="R24" s="61">
        <v>0</v>
      </c>
      <c r="S24" s="61">
        <v>20740.75</v>
      </c>
      <c r="T24" s="61">
        <v>0</v>
      </c>
      <c r="U24" s="61">
        <v>22591900.530000009</v>
      </c>
      <c r="V24" s="61">
        <v>0</v>
      </c>
      <c r="W24" s="61">
        <v>0</v>
      </c>
      <c r="X24" s="61">
        <v>0</v>
      </c>
      <c r="Y24" s="61">
        <v>0</v>
      </c>
      <c r="Z24" s="61">
        <v>0</v>
      </c>
      <c r="AA24" s="61">
        <v>0</v>
      </c>
      <c r="AB24" s="61">
        <v>0</v>
      </c>
      <c r="AC24" s="61">
        <v>0</v>
      </c>
      <c r="AD24" s="61">
        <v>0</v>
      </c>
      <c r="AE24" s="61">
        <v>0</v>
      </c>
      <c r="AF24" s="61">
        <v>0</v>
      </c>
      <c r="AG24" s="61">
        <v>0</v>
      </c>
      <c r="AH24" s="61">
        <v>0</v>
      </c>
      <c r="AI24" s="61">
        <v>0</v>
      </c>
      <c r="AJ24" s="61">
        <v>0</v>
      </c>
      <c r="AK24" s="61">
        <v>0</v>
      </c>
      <c r="AL24" s="61">
        <v>0</v>
      </c>
      <c r="AM24" s="61">
        <v>0</v>
      </c>
      <c r="AN24" s="61">
        <v>0</v>
      </c>
      <c r="AO24" s="61">
        <v>0</v>
      </c>
      <c r="AP24" s="61">
        <v>0</v>
      </c>
      <c r="AQ24" s="61">
        <f t="shared" si="0"/>
        <v>25718066.530000009</v>
      </c>
      <c r="AT24" s="33"/>
    </row>
    <row r="25" spans="1:48" ht="33" customHeight="1">
      <c r="A25" s="32">
        <v>70</v>
      </c>
      <c r="B25" s="315" t="str">
        <f>VLOOKUP(A25,[5]bd_lista!A:C,3,FALSE)</f>
        <v>Ministerio de Trabajo, Empleo y Previsión Social</v>
      </c>
      <c r="C25" s="316" t="e">
        <f>+VLOOKUP(A25,Contactos!$A$4:$E$534,6,FALSE)</f>
        <v>#REF!</v>
      </c>
      <c r="D25" s="61">
        <v>0</v>
      </c>
      <c r="E25" s="61">
        <v>0</v>
      </c>
      <c r="F25" s="61">
        <v>219264.33000000002</v>
      </c>
      <c r="G25" s="61">
        <v>0</v>
      </c>
      <c r="H25" s="61">
        <v>3094.5</v>
      </c>
      <c r="I25" s="61">
        <v>0</v>
      </c>
      <c r="J25" s="61">
        <v>0</v>
      </c>
      <c r="K25" s="61">
        <v>0</v>
      </c>
      <c r="L25" s="61">
        <v>0</v>
      </c>
      <c r="M25" s="61">
        <v>0</v>
      </c>
      <c r="N25" s="61">
        <v>0</v>
      </c>
      <c r="O25" s="61">
        <v>0</v>
      </c>
      <c r="P25" s="61">
        <v>0</v>
      </c>
      <c r="Q25" s="61">
        <v>0</v>
      </c>
      <c r="R25" s="61">
        <v>0</v>
      </c>
      <c r="S25" s="61">
        <v>0</v>
      </c>
      <c r="T25" s="61">
        <v>0</v>
      </c>
      <c r="U25" s="61">
        <v>0</v>
      </c>
      <c r="V25" s="61">
        <v>0</v>
      </c>
      <c r="W25" s="61">
        <v>0</v>
      </c>
      <c r="X25" s="61">
        <v>0</v>
      </c>
      <c r="Y25" s="61">
        <v>5135931.5899999989</v>
      </c>
      <c r="Z25" s="61">
        <v>0</v>
      </c>
      <c r="AA25" s="61">
        <v>0</v>
      </c>
      <c r="AB25" s="61">
        <v>0</v>
      </c>
      <c r="AC25" s="61">
        <v>0</v>
      </c>
      <c r="AD25" s="61">
        <v>0</v>
      </c>
      <c r="AE25" s="61">
        <v>0</v>
      </c>
      <c r="AF25" s="61">
        <v>0</v>
      </c>
      <c r="AG25" s="61">
        <v>0</v>
      </c>
      <c r="AH25" s="61">
        <v>0</v>
      </c>
      <c r="AI25" s="61">
        <v>0</v>
      </c>
      <c r="AJ25" s="61">
        <v>0</v>
      </c>
      <c r="AK25" s="61">
        <v>0</v>
      </c>
      <c r="AL25" s="61">
        <v>0</v>
      </c>
      <c r="AM25" s="61">
        <v>0</v>
      </c>
      <c r="AN25" s="61">
        <v>0</v>
      </c>
      <c r="AO25" s="61">
        <v>0</v>
      </c>
      <c r="AP25" s="61">
        <v>0</v>
      </c>
      <c r="AQ25" s="61">
        <f t="shared" si="0"/>
        <v>5358290.419999999</v>
      </c>
      <c r="AT25" s="33"/>
    </row>
    <row r="26" spans="1:48" ht="33" customHeight="1">
      <c r="A26" s="32">
        <v>76</v>
      </c>
      <c r="B26" s="315" t="str">
        <f>VLOOKUP(A26,[5]bd_lista!A:C,3,FALSE)</f>
        <v>Ministerio de Minería y Metalurgia</v>
      </c>
      <c r="C26" s="316" t="e">
        <f>+VLOOKUP(A26,Contactos!$A$4:$E$534,6,FALSE)</f>
        <v>#REF!</v>
      </c>
      <c r="D26" s="61">
        <v>0</v>
      </c>
      <c r="E26" s="61">
        <v>0</v>
      </c>
      <c r="F26" s="61">
        <v>0</v>
      </c>
      <c r="G26" s="61">
        <v>0</v>
      </c>
      <c r="H26" s="61">
        <v>8241.51</v>
      </c>
      <c r="I26" s="61">
        <v>0</v>
      </c>
      <c r="J26" s="61">
        <v>0</v>
      </c>
      <c r="K26" s="61">
        <v>0</v>
      </c>
      <c r="L26" s="61">
        <v>0</v>
      </c>
      <c r="M26" s="61">
        <v>0</v>
      </c>
      <c r="N26" s="61">
        <v>0</v>
      </c>
      <c r="O26" s="61">
        <v>0</v>
      </c>
      <c r="P26" s="61">
        <v>0</v>
      </c>
      <c r="Q26" s="61">
        <v>0</v>
      </c>
      <c r="R26" s="61">
        <v>0</v>
      </c>
      <c r="S26" s="61">
        <v>0</v>
      </c>
      <c r="T26" s="61">
        <v>0</v>
      </c>
      <c r="U26" s="61">
        <v>16465895.449999999</v>
      </c>
      <c r="V26" s="61">
        <v>0</v>
      </c>
      <c r="W26" s="61">
        <v>0</v>
      </c>
      <c r="X26" s="61">
        <v>0</v>
      </c>
      <c r="Y26" s="61">
        <v>0</v>
      </c>
      <c r="Z26" s="61">
        <v>0</v>
      </c>
      <c r="AA26" s="61">
        <v>0</v>
      </c>
      <c r="AB26" s="61">
        <v>0</v>
      </c>
      <c r="AC26" s="61">
        <v>0</v>
      </c>
      <c r="AD26" s="61">
        <v>0</v>
      </c>
      <c r="AE26" s="61">
        <v>0</v>
      </c>
      <c r="AF26" s="61">
        <v>0</v>
      </c>
      <c r="AG26" s="61">
        <v>0</v>
      </c>
      <c r="AH26" s="61">
        <v>0</v>
      </c>
      <c r="AI26" s="61">
        <v>0</v>
      </c>
      <c r="AJ26" s="61">
        <v>0</v>
      </c>
      <c r="AK26" s="61">
        <v>0</v>
      </c>
      <c r="AL26" s="61">
        <v>0</v>
      </c>
      <c r="AM26" s="61">
        <v>0</v>
      </c>
      <c r="AN26" s="61">
        <v>0</v>
      </c>
      <c r="AO26" s="61">
        <v>0</v>
      </c>
      <c r="AP26" s="61">
        <v>0</v>
      </c>
      <c r="AQ26" s="61">
        <f t="shared" si="0"/>
        <v>16474136.959999999</v>
      </c>
      <c r="AT26" s="33"/>
    </row>
    <row r="27" spans="1:48" ht="33" customHeight="1">
      <c r="A27" s="32">
        <v>78</v>
      </c>
      <c r="B27" s="315" t="str">
        <f>VLOOKUP(A27,[5]bd_lista!A:C,3,FALSE)</f>
        <v>Ministerio de Hidrocarburos y Energías</v>
      </c>
      <c r="C27" s="316" t="e">
        <f>+VLOOKUP(A27,Contactos!$A$4:$E$534,6,FALSE)</f>
        <v>#REF!</v>
      </c>
      <c r="D27" s="61">
        <v>0</v>
      </c>
      <c r="E27" s="61">
        <v>0</v>
      </c>
      <c r="F27" s="61">
        <v>13149896.120000001</v>
      </c>
      <c r="G27" s="61">
        <v>0</v>
      </c>
      <c r="H27" s="61">
        <v>98674.2</v>
      </c>
      <c r="I27" s="61">
        <v>0</v>
      </c>
      <c r="J27" s="61">
        <v>0</v>
      </c>
      <c r="K27" s="61">
        <v>0</v>
      </c>
      <c r="L27" s="61">
        <v>0</v>
      </c>
      <c r="M27" s="61">
        <v>0</v>
      </c>
      <c r="N27" s="61">
        <v>0</v>
      </c>
      <c r="O27" s="61">
        <v>0</v>
      </c>
      <c r="P27" s="61">
        <v>0</v>
      </c>
      <c r="Q27" s="61">
        <v>0</v>
      </c>
      <c r="R27" s="61">
        <v>0</v>
      </c>
      <c r="S27" s="61">
        <v>0</v>
      </c>
      <c r="T27" s="61">
        <v>0</v>
      </c>
      <c r="U27" s="61">
        <v>0</v>
      </c>
      <c r="V27" s="61">
        <v>0</v>
      </c>
      <c r="W27" s="61">
        <v>0</v>
      </c>
      <c r="X27" s="61">
        <v>0</v>
      </c>
      <c r="Y27" s="61">
        <v>0</v>
      </c>
      <c r="Z27" s="61">
        <v>0</v>
      </c>
      <c r="AA27" s="61">
        <v>0</v>
      </c>
      <c r="AB27" s="61">
        <v>0</v>
      </c>
      <c r="AC27" s="61">
        <v>0</v>
      </c>
      <c r="AD27" s="61">
        <v>0</v>
      </c>
      <c r="AE27" s="61">
        <v>0</v>
      </c>
      <c r="AF27" s="61">
        <v>0</v>
      </c>
      <c r="AG27" s="61">
        <v>0</v>
      </c>
      <c r="AH27" s="61">
        <v>0</v>
      </c>
      <c r="AI27" s="61">
        <v>0</v>
      </c>
      <c r="AJ27" s="61">
        <v>0</v>
      </c>
      <c r="AK27" s="61">
        <v>0</v>
      </c>
      <c r="AL27" s="61">
        <v>0</v>
      </c>
      <c r="AM27" s="61">
        <v>0</v>
      </c>
      <c r="AN27" s="61">
        <v>0</v>
      </c>
      <c r="AO27" s="61">
        <v>0</v>
      </c>
      <c r="AP27" s="61">
        <v>0</v>
      </c>
      <c r="AQ27" s="61">
        <f t="shared" si="0"/>
        <v>13248570.32</v>
      </c>
      <c r="AT27" s="33"/>
    </row>
    <row r="28" spans="1:48" ht="33" customHeight="1">
      <c r="A28" s="32">
        <v>81</v>
      </c>
      <c r="B28" s="315" t="str">
        <f>VLOOKUP(A28,[5]bd_lista!A:C,3,FALSE)</f>
        <v>Ministerio de Obras Públicas, Servicios y Vivienda</v>
      </c>
      <c r="C28" s="316" t="e">
        <f>+VLOOKUP(A28,Contactos!$A$4:$E$534,6,FALSE)</f>
        <v>#REF!</v>
      </c>
      <c r="D28" s="61">
        <v>2132.3300000000004</v>
      </c>
      <c r="E28" s="61">
        <v>35200531.829999998</v>
      </c>
      <c r="F28" s="61">
        <v>39003996</v>
      </c>
      <c r="G28" s="61">
        <v>0</v>
      </c>
      <c r="H28" s="61">
        <v>115768</v>
      </c>
      <c r="I28" s="61">
        <v>0</v>
      </c>
      <c r="J28" s="61">
        <v>0</v>
      </c>
      <c r="K28" s="61">
        <v>0</v>
      </c>
      <c r="L28" s="61">
        <v>5969286.6799999997</v>
      </c>
      <c r="M28" s="61">
        <v>0</v>
      </c>
      <c r="N28" s="61">
        <v>0</v>
      </c>
      <c r="O28" s="61">
        <v>0</v>
      </c>
      <c r="P28" s="61">
        <v>0</v>
      </c>
      <c r="Q28" s="61">
        <v>0</v>
      </c>
      <c r="R28" s="61">
        <v>0</v>
      </c>
      <c r="S28" s="61">
        <v>0</v>
      </c>
      <c r="T28" s="61">
        <v>0</v>
      </c>
      <c r="U28" s="61">
        <v>0</v>
      </c>
      <c r="V28" s="61">
        <v>0</v>
      </c>
      <c r="W28" s="61">
        <v>0</v>
      </c>
      <c r="X28" s="61">
        <v>0</v>
      </c>
      <c r="Y28" s="61">
        <v>0</v>
      </c>
      <c r="Z28" s="61">
        <v>33717736.988600001</v>
      </c>
      <c r="AA28" s="61">
        <v>0</v>
      </c>
      <c r="AB28" s="61">
        <v>60.03</v>
      </c>
      <c r="AC28" s="61">
        <v>0</v>
      </c>
      <c r="AD28" s="61">
        <v>60.03</v>
      </c>
      <c r="AE28" s="61">
        <v>33717736.990000002</v>
      </c>
      <c r="AF28" s="61">
        <v>0</v>
      </c>
      <c r="AG28" s="61">
        <v>0</v>
      </c>
      <c r="AH28" s="61">
        <v>0</v>
      </c>
      <c r="AI28" s="61">
        <v>0</v>
      </c>
      <c r="AJ28" s="61">
        <v>0</v>
      </c>
      <c r="AK28" s="61">
        <v>0</v>
      </c>
      <c r="AL28" s="61">
        <v>0</v>
      </c>
      <c r="AM28" s="61">
        <v>0</v>
      </c>
      <c r="AN28" s="61">
        <v>0</v>
      </c>
      <c r="AO28" s="61">
        <v>0</v>
      </c>
      <c r="AP28" s="61">
        <v>0</v>
      </c>
      <c r="AQ28" s="61">
        <f t="shared" si="0"/>
        <v>147727308.8786</v>
      </c>
      <c r="AT28" s="33"/>
    </row>
    <row r="29" spans="1:48" ht="33" customHeight="1">
      <c r="A29" s="32">
        <v>86</v>
      </c>
      <c r="B29" s="315" t="str">
        <f>VLOOKUP(A29,[5]bd_lista!A:C,3,FALSE)</f>
        <v>Ministerio de Medio Ambiente y Agua</v>
      </c>
      <c r="C29" s="316" t="e">
        <f>+VLOOKUP(A29,Contactos!$A$4:$E$534,6,FALSE)</f>
        <v>#REF!</v>
      </c>
      <c r="D29" s="61">
        <v>375770.67000000004</v>
      </c>
      <c r="E29" s="61">
        <v>1612634.84</v>
      </c>
      <c r="F29" s="61">
        <v>0</v>
      </c>
      <c r="G29" s="61">
        <v>0</v>
      </c>
      <c r="H29" s="61">
        <v>1223015.8</v>
      </c>
      <c r="I29" s="61">
        <v>0</v>
      </c>
      <c r="J29" s="61">
        <v>0</v>
      </c>
      <c r="K29" s="61">
        <v>0</v>
      </c>
      <c r="L29" s="61">
        <v>2483080.42</v>
      </c>
      <c r="M29" s="61">
        <v>0</v>
      </c>
      <c r="N29" s="61">
        <v>0</v>
      </c>
      <c r="O29" s="61">
        <v>136672.57999999999</v>
      </c>
      <c r="P29" s="61">
        <v>0</v>
      </c>
      <c r="Q29" s="61">
        <v>0</v>
      </c>
      <c r="R29" s="61">
        <v>60</v>
      </c>
      <c r="S29" s="61">
        <v>5805996.6299999999</v>
      </c>
      <c r="T29" s="61">
        <v>0</v>
      </c>
      <c r="U29" s="61">
        <v>0</v>
      </c>
      <c r="V29" s="61">
        <v>0</v>
      </c>
      <c r="W29" s="61">
        <v>0</v>
      </c>
      <c r="X29" s="61">
        <v>0</v>
      </c>
      <c r="Y29" s="61">
        <v>0</v>
      </c>
      <c r="Z29" s="61">
        <v>1514634.835</v>
      </c>
      <c r="AA29" s="61">
        <v>0</v>
      </c>
      <c r="AB29" s="61">
        <v>0</v>
      </c>
      <c r="AC29" s="61">
        <v>0</v>
      </c>
      <c r="AD29" s="61">
        <v>180.09</v>
      </c>
      <c r="AE29" s="61">
        <v>16263900.729999999</v>
      </c>
      <c r="AF29" s="61">
        <v>0</v>
      </c>
      <c r="AG29" s="61">
        <v>0</v>
      </c>
      <c r="AH29" s="61">
        <v>0</v>
      </c>
      <c r="AI29" s="61">
        <v>0</v>
      </c>
      <c r="AJ29" s="61">
        <v>0</v>
      </c>
      <c r="AK29" s="61">
        <v>0</v>
      </c>
      <c r="AL29" s="61">
        <v>0</v>
      </c>
      <c r="AM29" s="61">
        <v>0</v>
      </c>
      <c r="AN29" s="61">
        <v>0</v>
      </c>
      <c r="AO29" s="61">
        <v>0</v>
      </c>
      <c r="AP29" s="61">
        <v>0</v>
      </c>
      <c r="AQ29" s="61">
        <f t="shared" si="0"/>
        <v>29415946.594999999</v>
      </c>
      <c r="AT29" s="33"/>
    </row>
    <row r="30" spans="1:48" ht="33" customHeight="1">
      <c r="A30" s="32" t="s">
        <v>539</v>
      </c>
      <c r="B30" s="315" t="str">
        <f>VLOOKUP(A30,[5]bd_lista!A:C,3,FALSE)</f>
        <v>Dirección General de Programación y Operaciones del Tesoro</v>
      </c>
      <c r="C30" s="316" t="e">
        <f>+VLOOKUP(A30,Contactos!$A$4:$E$534,6,FALSE)</f>
        <v>#REF!</v>
      </c>
      <c r="D30" s="61">
        <v>28067.81</v>
      </c>
      <c r="E30" s="61">
        <v>0</v>
      </c>
      <c r="F30" s="61">
        <v>0</v>
      </c>
      <c r="G30" s="61">
        <v>0</v>
      </c>
      <c r="H30" s="61">
        <v>0</v>
      </c>
      <c r="I30" s="61">
        <v>0</v>
      </c>
      <c r="J30" s="61">
        <v>0</v>
      </c>
      <c r="K30" s="61">
        <v>0</v>
      </c>
      <c r="L30" s="61">
        <v>0</v>
      </c>
      <c r="M30" s="61">
        <v>0</v>
      </c>
      <c r="N30" s="61">
        <v>0</v>
      </c>
      <c r="O30" s="61">
        <v>0</v>
      </c>
      <c r="P30" s="61">
        <v>0</v>
      </c>
      <c r="Q30" s="61">
        <v>0</v>
      </c>
      <c r="R30" s="61">
        <v>0</v>
      </c>
      <c r="S30" s="61">
        <v>0</v>
      </c>
      <c r="T30" s="61">
        <v>0</v>
      </c>
      <c r="U30" s="61">
        <v>0</v>
      </c>
      <c r="V30" s="61">
        <v>0</v>
      </c>
      <c r="W30" s="61">
        <v>0</v>
      </c>
      <c r="X30" s="61">
        <v>0</v>
      </c>
      <c r="Y30" s="61">
        <v>0</v>
      </c>
      <c r="Z30" s="61">
        <v>0</v>
      </c>
      <c r="AA30" s="61">
        <v>0</v>
      </c>
      <c r="AB30" s="61">
        <v>0</v>
      </c>
      <c r="AC30" s="61">
        <v>0</v>
      </c>
      <c r="AD30" s="61">
        <v>0</v>
      </c>
      <c r="AE30" s="61">
        <v>0</v>
      </c>
      <c r="AF30" s="61">
        <v>0</v>
      </c>
      <c r="AG30" s="61">
        <v>0</v>
      </c>
      <c r="AH30" s="61">
        <v>0</v>
      </c>
      <c r="AI30" s="61">
        <v>0</v>
      </c>
      <c r="AJ30" s="61">
        <v>0</v>
      </c>
      <c r="AK30" s="61">
        <v>0</v>
      </c>
      <c r="AL30" s="61">
        <v>0</v>
      </c>
      <c r="AM30" s="61">
        <v>0</v>
      </c>
      <c r="AN30" s="61">
        <v>0</v>
      </c>
      <c r="AO30" s="61">
        <v>0</v>
      </c>
      <c r="AP30" s="61">
        <v>0</v>
      </c>
      <c r="AQ30" s="61">
        <f t="shared" si="0"/>
        <v>28067.81</v>
      </c>
      <c r="AT30" s="33"/>
    </row>
    <row r="31" spans="1:48" ht="33" customHeight="1">
      <c r="A31" s="32" t="s">
        <v>541</v>
      </c>
      <c r="B31" s="315" t="str">
        <f>VLOOKUP(A31,[5]bd_lista!A:C,3,FALSE)</f>
        <v>Dirección General de Programación y Operaciones del Tesoro</v>
      </c>
      <c r="C31" s="316" t="e">
        <f>+VLOOKUP(A31,Contactos!$A$4:$E$534,6,FALSE)</f>
        <v>#REF!</v>
      </c>
      <c r="D31" s="61">
        <v>638372881.98000002</v>
      </c>
      <c r="E31" s="61">
        <v>78355531.759999976</v>
      </c>
      <c r="F31" s="61">
        <v>477280231.98000002</v>
      </c>
      <c r="G31" s="61">
        <v>0</v>
      </c>
      <c r="H31" s="61">
        <v>26324846.860000003</v>
      </c>
      <c r="I31" s="61">
        <v>0</v>
      </c>
      <c r="J31" s="61">
        <v>0</v>
      </c>
      <c r="K31" s="61">
        <v>0</v>
      </c>
      <c r="L31" s="61">
        <v>12465480.58</v>
      </c>
      <c r="M31" s="61">
        <v>0</v>
      </c>
      <c r="N31" s="61">
        <v>0</v>
      </c>
      <c r="O31" s="61">
        <v>0</v>
      </c>
      <c r="P31" s="61">
        <v>3484502.08</v>
      </c>
      <c r="Q31" s="61">
        <v>0</v>
      </c>
      <c r="R31" s="61">
        <v>69.599999999999994</v>
      </c>
      <c r="S31" s="61">
        <v>0</v>
      </c>
      <c r="T31" s="61">
        <v>0</v>
      </c>
      <c r="U31" s="61">
        <v>13609734.660000002</v>
      </c>
      <c r="V31" s="61">
        <v>0</v>
      </c>
      <c r="W31" s="61">
        <v>0</v>
      </c>
      <c r="X31" s="61">
        <v>1445294596.6800001</v>
      </c>
      <c r="Y31" s="61">
        <v>2576005.5699999998</v>
      </c>
      <c r="Z31" s="61">
        <v>343</v>
      </c>
      <c r="AA31" s="61">
        <v>638336322.05140007</v>
      </c>
      <c r="AB31" s="61">
        <v>0</v>
      </c>
      <c r="AC31" s="61">
        <v>0</v>
      </c>
      <c r="AD31" s="61">
        <v>0</v>
      </c>
      <c r="AE31" s="61">
        <v>1427696.48</v>
      </c>
      <c r="AF31" s="61">
        <v>0</v>
      </c>
      <c r="AG31" s="61">
        <v>0</v>
      </c>
      <c r="AH31" s="61">
        <v>0</v>
      </c>
      <c r="AI31" s="61">
        <v>0</v>
      </c>
      <c r="AJ31" s="61">
        <v>8425.66</v>
      </c>
      <c r="AK31" s="61">
        <v>0</v>
      </c>
      <c r="AL31" s="61">
        <v>0</v>
      </c>
      <c r="AM31" s="61">
        <v>0.83000000000000052</v>
      </c>
      <c r="AN31" s="61">
        <v>0</v>
      </c>
      <c r="AO31" s="61">
        <v>0</v>
      </c>
      <c r="AP31" s="61">
        <v>0</v>
      </c>
      <c r="AQ31" s="61">
        <f t="shared" si="0"/>
        <v>3337536669.7714</v>
      </c>
      <c r="AT31" s="33"/>
    </row>
    <row r="32" spans="1:48" ht="33" customHeight="1">
      <c r="A32" s="32" t="s">
        <v>542</v>
      </c>
      <c r="B32" s="315" t="str">
        <f>VLOOKUP(A32,[5]bd_lista!A:C,3,FALSE)</f>
        <v>Dirección General de Crédito Público</v>
      </c>
      <c r="C32" s="316" t="e">
        <f>+VLOOKUP(A32,Contactos!$A$4:$E$534,6,FALSE)</f>
        <v>#REF!</v>
      </c>
      <c r="D32" s="61">
        <v>0</v>
      </c>
      <c r="E32" s="61">
        <v>0</v>
      </c>
      <c r="F32" s="61">
        <v>0</v>
      </c>
      <c r="G32" s="61">
        <v>0</v>
      </c>
      <c r="H32" s="61">
        <v>0</v>
      </c>
      <c r="I32" s="61">
        <v>0</v>
      </c>
      <c r="J32" s="61">
        <v>0</v>
      </c>
      <c r="K32" s="61">
        <v>2023418.0399999993</v>
      </c>
      <c r="L32" s="61">
        <v>202687214.25999999</v>
      </c>
      <c r="M32" s="61">
        <v>0</v>
      </c>
      <c r="N32" s="61">
        <v>0</v>
      </c>
      <c r="O32" s="61">
        <v>0</v>
      </c>
      <c r="P32" s="61">
        <v>3455878.17</v>
      </c>
      <c r="Q32" s="61">
        <v>0</v>
      </c>
      <c r="R32" s="61">
        <v>200000348</v>
      </c>
      <c r="S32" s="61">
        <v>0</v>
      </c>
      <c r="T32" s="61">
        <v>0</v>
      </c>
      <c r="U32" s="61">
        <v>25227176.509999998</v>
      </c>
      <c r="V32" s="61">
        <v>902085246.17000008</v>
      </c>
      <c r="W32" s="61">
        <v>0</v>
      </c>
      <c r="X32" s="61">
        <v>0</v>
      </c>
      <c r="Y32" s="61">
        <v>0</v>
      </c>
      <c r="Z32" s="61">
        <v>0</v>
      </c>
      <c r="AA32" s="61">
        <v>0</v>
      </c>
      <c r="AB32" s="61">
        <v>0</v>
      </c>
      <c r="AC32" s="61">
        <v>0</v>
      </c>
      <c r="AD32" s="61">
        <v>0</v>
      </c>
      <c r="AE32" s="61">
        <v>0</v>
      </c>
      <c r="AF32" s="61">
        <v>0</v>
      </c>
      <c r="AG32" s="61">
        <v>0</v>
      </c>
      <c r="AH32" s="61">
        <v>432431.15</v>
      </c>
      <c r="AI32" s="61">
        <v>0</v>
      </c>
      <c r="AJ32" s="61">
        <v>0</v>
      </c>
      <c r="AK32" s="61">
        <v>1087233448.2</v>
      </c>
      <c r="AL32" s="61">
        <v>0</v>
      </c>
      <c r="AM32" s="61">
        <v>0</v>
      </c>
      <c r="AN32" s="61">
        <v>0</v>
      </c>
      <c r="AO32" s="61">
        <v>0</v>
      </c>
      <c r="AP32" s="61">
        <v>0</v>
      </c>
      <c r="AQ32" s="61">
        <f t="shared" si="0"/>
        <v>2423145160.5</v>
      </c>
      <c r="AT32" s="33"/>
    </row>
    <row r="33" spans="1:46" ht="33" customHeight="1">
      <c r="A33" s="32" t="s">
        <v>544</v>
      </c>
      <c r="B33" s="315" t="str">
        <f>VLOOKUP(A33,[5]bd_lista!A:C,3,FALSE)</f>
        <v>Dirección General de Administración y Finanzas Territoriales</v>
      </c>
      <c r="C33" s="316" t="e">
        <f>+VLOOKUP(A33,Contactos!$A$4:$E$534,6,FALSE)</f>
        <v>#REF!</v>
      </c>
      <c r="D33" s="61">
        <v>0</v>
      </c>
      <c r="E33" s="61">
        <v>0</v>
      </c>
      <c r="F33" s="61">
        <v>0</v>
      </c>
      <c r="G33" s="61">
        <v>0</v>
      </c>
      <c r="H33" s="61">
        <v>12822.009999999998</v>
      </c>
      <c r="I33" s="61">
        <v>0</v>
      </c>
      <c r="J33" s="61">
        <v>0</v>
      </c>
      <c r="K33" s="61">
        <v>0</v>
      </c>
      <c r="L33" s="61">
        <v>11639496.929999998</v>
      </c>
      <c r="M33" s="61">
        <v>0</v>
      </c>
      <c r="N33" s="61">
        <v>0</v>
      </c>
      <c r="O33" s="61">
        <v>0</v>
      </c>
      <c r="P33" s="61">
        <v>0</v>
      </c>
      <c r="Q33" s="61">
        <v>0</v>
      </c>
      <c r="R33" s="61">
        <v>0</v>
      </c>
      <c r="S33" s="61">
        <v>0</v>
      </c>
      <c r="T33" s="61">
        <v>0</v>
      </c>
      <c r="U33" s="61">
        <v>0</v>
      </c>
      <c r="V33" s="61">
        <v>0</v>
      </c>
      <c r="W33" s="61">
        <v>0</v>
      </c>
      <c r="X33" s="61">
        <v>0</v>
      </c>
      <c r="Y33" s="61">
        <v>0</v>
      </c>
      <c r="Z33" s="61">
        <v>0</v>
      </c>
      <c r="AA33" s="61">
        <v>0</v>
      </c>
      <c r="AB33" s="61">
        <v>0</v>
      </c>
      <c r="AC33" s="61">
        <v>0</v>
      </c>
      <c r="AD33" s="61">
        <v>0</v>
      </c>
      <c r="AE33" s="61">
        <v>0</v>
      </c>
      <c r="AF33" s="61">
        <v>0</v>
      </c>
      <c r="AG33" s="61">
        <v>0</v>
      </c>
      <c r="AH33" s="61">
        <v>0</v>
      </c>
      <c r="AI33" s="61">
        <v>0</v>
      </c>
      <c r="AJ33" s="61">
        <v>0</v>
      </c>
      <c r="AK33" s="61">
        <v>0</v>
      </c>
      <c r="AL33" s="61">
        <v>0</v>
      </c>
      <c r="AM33" s="61">
        <v>0</v>
      </c>
      <c r="AN33" s="61">
        <v>0</v>
      </c>
      <c r="AO33" s="61">
        <v>0</v>
      </c>
      <c r="AP33" s="61">
        <v>0</v>
      </c>
      <c r="AQ33" s="61">
        <f t="shared" si="0"/>
        <v>11652318.939999998</v>
      </c>
      <c r="AT33" s="33"/>
    </row>
    <row r="34" spans="1:46" ht="33" customHeight="1">
      <c r="A34" s="32" t="s">
        <v>546</v>
      </c>
      <c r="B34" s="315" t="str">
        <f>VLOOKUP(A34,[5]bd_lista!A:C,3,FALSE)</f>
        <v>Dirección General de Pensiones y Jubilaciones</v>
      </c>
      <c r="C34" s="316" t="e">
        <f>+VLOOKUP(A34,Contactos!$A$4:$E$534,6,FALSE)</f>
        <v>#REF!</v>
      </c>
      <c r="D34" s="61">
        <v>0</v>
      </c>
      <c r="E34" s="61">
        <v>0</v>
      </c>
      <c r="F34" s="61">
        <v>0</v>
      </c>
      <c r="G34" s="61">
        <v>0</v>
      </c>
      <c r="H34" s="61">
        <v>0</v>
      </c>
      <c r="I34" s="61">
        <v>0</v>
      </c>
      <c r="J34" s="61">
        <v>0</v>
      </c>
      <c r="K34" s="61">
        <v>0</v>
      </c>
      <c r="L34" s="61">
        <v>0</v>
      </c>
      <c r="M34" s="61">
        <v>0</v>
      </c>
      <c r="N34" s="61">
        <v>0</v>
      </c>
      <c r="O34" s="61">
        <v>0</v>
      </c>
      <c r="P34" s="61">
        <v>0</v>
      </c>
      <c r="Q34" s="61">
        <v>0</v>
      </c>
      <c r="R34" s="61">
        <v>0</v>
      </c>
      <c r="S34" s="61">
        <v>0</v>
      </c>
      <c r="T34" s="61">
        <v>0</v>
      </c>
      <c r="U34" s="61">
        <v>0</v>
      </c>
      <c r="V34" s="61">
        <v>0</v>
      </c>
      <c r="W34" s="61">
        <v>0</v>
      </c>
      <c r="X34" s="61">
        <v>0</v>
      </c>
      <c r="Y34" s="61">
        <v>0</v>
      </c>
      <c r="Z34" s="61">
        <v>0</v>
      </c>
      <c r="AA34" s="61">
        <v>0</v>
      </c>
      <c r="AB34" s="61">
        <v>0</v>
      </c>
      <c r="AC34" s="61">
        <v>0</v>
      </c>
      <c r="AD34" s="61">
        <v>0</v>
      </c>
      <c r="AE34" s="61">
        <v>0</v>
      </c>
      <c r="AF34" s="61">
        <v>0</v>
      </c>
      <c r="AG34" s="61">
        <v>0</v>
      </c>
      <c r="AH34" s="61">
        <v>0</v>
      </c>
      <c r="AI34" s="61">
        <v>0</v>
      </c>
      <c r="AJ34" s="61">
        <v>0</v>
      </c>
      <c r="AK34" s="61">
        <v>0</v>
      </c>
      <c r="AL34" s="61">
        <v>0</v>
      </c>
      <c r="AM34" s="61">
        <v>0</v>
      </c>
      <c r="AN34" s="61">
        <v>0</v>
      </c>
      <c r="AO34" s="61">
        <v>0</v>
      </c>
      <c r="AP34" s="61">
        <v>0</v>
      </c>
      <c r="AQ34" s="61">
        <f t="shared" si="0"/>
        <v>0</v>
      </c>
      <c r="AT34" s="33"/>
    </row>
    <row r="35" spans="1:46" ht="33" customHeight="1">
      <c r="A35" s="32">
        <v>108</v>
      </c>
      <c r="B35" s="315" t="str">
        <f>VLOOKUP(A35,[5]bd_lista!A:C,3,FALSE)</f>
        <v>Orquesta Sinfónica Nacional</v>
      </c>
      <c r="C35" s="316" t="e">
        <f>+VLOOKUP(A35,Contactos!$A$4:$E$534,6,FALSE)</f>
        <v>#REF!</v>
      </c>
      <c r="D35" s="61">
        <v>0</v>
      </c>
      <c r="E35" s="61">
        <v>0</v>
      </c>
      <c r="F35" s="61">
        <v>0</v>
      </c>
      <c r="G35" s="61">
        <v>0</v>
      </c>
      <c r="H35" s="61">
        <v>2482.15</v>
      </c>
      <c r="I35" s="61">
        <v>0</v>
      </c>
      <c r="J35" s="61">
        <v>0</v>
      </c>
      <c r="K35" s="61">
        <v>0</v>
      </c>
      <c r="L35" s="61">
        <v>0</v>
      </c>
      <c r="M35" s="61">
        <v>0</v>
      </c>
      <c r="N35" s="61">
        <v>0</v>
      </c>
      <c r="O35" s="61">
        <v>0</v>
      </c>
      <c r="P35" s="61">
        <v>0</v>
      </c>
      <c r="Q35" s="61">
        <v>0</v>
      </c>
      <c r="R35" s="61">
        <v>0</v>
      </c>
      <c r="S35" s="61">
        <v>0</v>
      </c>
      <c r="T35" s="61">
        <v>0</v>
      </c>
      <c r="U35" s="61">
        <v>0</v>
      </c>
      <c r="V35" s="61">
        <v>0</v>
      </c>
      <c r="W35" s="61">
        <v>0</v>
      </c>
      <c r="X35" s="61">
        <v>0</v>
      </c>
      <c r="Y35" s="61">
        <v>0</v>
      </c>
      <c r="Z35" s="61">
        <v>0</v>
      </c>
      <c r="AA35" s="61">
        <v>0</v>
      </c>
      <c r="AB35" s="61">
        <v>0</v>
      </c>
      <c r="AC35" s="61">
        <v>0</v>
      </c>
      <c r="AD35" s="61">
        <v>0</v>
      </c>
      <c r="AE35" s="61">
        <v>0</v>
      </c>
      <c r="AF35" s="61">
        <v>0</v>
      </c>
      <c r="AG35" s="61">
        <v>0</v>
      </c>
      <c r="AH35" s="61">
        <v>0</v>
      </c>
      <c r="AI35" s="61">
        <v>0</v>
      </c>
      <c r="AJ35" s="61">
        <v>0</v>
      </c>
      <c r="AK35" s="61">
        <v>0</v>
      </c>
      <c r="AL35" s="61">
        <v>0</v>
      </c>
      <c r="AM35" s="61">
        <v>0</v>
      </c>
      <c r="AN35" s="61">
        <v>0</v>
      </c>
      <c r="AO35" s="61">
        <v>0</v>
      </c>
      <c r="AP35" s="61">
        <v>0</v>
      </c>
      <c r="AQ35" s="61">
        <f t="shared" si="0"/>
        <v>2482.15</v>
      </c>
      <c r="AT35" s="33"/>
    </row>
    <row r="36" spans="1:46" ht="33" customHeight="1">
      <c r="A36" s="32">
        <v>109</v>
      </c>
      <c r="B36" s="315" t="str">
        <f>VLOOKUP(A36,[5]bd_lista!A:C,3,FALSE)</f>
        <v>Conservatorio Plurinacional de Musica</v>
      </c>
      <c r="C36" s="316" t="e">
        <f>+VLOOKUP(A36,Contactos!$A$4:$E$534,6,FALSE)</f>
        <v>#REF!</v>
      </c>
      <c r="D36" s="61">
        <v>0</v>
      </c>
      <c r="E36" s="61">
        <v>0</v>
      </c>
      <c r="F36" s="61">
        <v>116935</v>
      </c>
      <c r="G36" s="61">
        <v>0</v>
      </c>
      <c r="H36" s="61">
        <v>0</v>
      </c>
      <c r="I36" s="61">
        <v>0</v>
      </c>
      <c r="J36" s="61">
        <v>0</v>
      </c>
      <c r="K36" s="61">
        <v>0</v>
      </c>
      <c r="L36" s="61">
        <v>0</v>
      </c>
      <c r="M36" s="61">
        <v>0</v>
      </c>
      <c r="N36" s="61">
        <v>0</v>
      </c>
      <c r="O36" s="61">
        <v>0</v>
      </c>
      <c r="P36" s="61">
        <v>0</v>
      </c>
      <c r="Q36" s="61">
        <v>0</v>
      </c>
      <c r="R36" s="61">
        <v>0</v>
      </c>
      <c r="S36" s="61">
        <v>0</v>
      </c>
      <c r="T36" s="61">
        <v>0</v>
      </c>
      <c r="U36" s="61">
        <v>0</v>
      </c>
      <c r="V36" s="61">
        <v>0</v>
      </c>
      <c r="W36" s="61">
        <v>0</v>
      </c>
      <c r="X36" s="61">
        <v>0</v>
      </c>
      <c r="Y36" s="61">
        <v>0</v>
      </c>
      <c r="Z36" s="61">
        <v>0</v>
      </c>
      <c r="AA36" s="61">
        <v>0</v>
      </c>
      <c r="AB36" s="61">
        <v>0</v>
      </c>
      <c r="AC36" s="61">
        <v>0</v>
      </c>
      <c r="AD36" s="61">
        <v>0</v>
      </c>
      <c r="AE36" s="61">
        <v>0</v>
      </c>
      <c r="AF36" s="61">
        <v>0</v>
      </c>
      <c r="AG36" s="61">
        <v>0</v>
      </c>
      <c r="AH36" s="61">
        <v>0</v>
      </c>
      <c r="AI36" s="61">
        <v>0</v>
      </c>
      <c r="AJ36" s="61">
        <v>0</v>
      </c>
      <c r="AK36" s="61">
        <v>0</v>
      </c>
      <c r="AL36" s="61">
        <v>0</v>
      </c>
      <c r="AM36" s="61">
        <v>0</v>
      </c>
      <c r="AN36" s="61">
        <v>0</v>
      </c>
      <c r="AO36" s="61">
        <v>0</v>
      </c>
      <c r="AP36" s="61">
        <v>0</v>
      </c>
      <c r="AQ36" s="61">
        <f t="shared" si="0"/>
        <v>116935</v>
      </c>
      <c r="AT36" s="33"/>
    </row>
    <row r="37" spans="1:46" ht="33" customHeight="1">
      <c r="A37" s="32">
        <v>111</v>
      </c>
      <c r="B37" s="315" t="str">
        <f>VLOOKUP(A37,[5]bd_lista!A:C,3,FALSE)</f>
        <v>Instituto Boliviano de la Ceguera</v>
      </c>
      <c r="C37" s="316" t="e">
        <f>+VLOOKUP(A37,Contactos!$A$4:$E$534,6,FALSE)</f>
        <v>#REF!</v>
      </c>
      <c r="D37" s="61">
        <v>0</v>
      </c>
      <c r="E37" s="61">
        <v>0</v>
      </c>
      <c r="F37" s="61">
        <v>0</v>
      </c>
      <c r="G37" s="61">
        <v>0</v>
      </c>
      <c r="H37" s="61">
        <v>0</v>
      </c>
      <c r="I37" s="61">
        <v>0</v>
      </c>
      <c r="J37" s="61">
        <v>0</v>
      </c>
      <c r="K37" s="61">
        <v>0</v>
      </c>
      <c r="L37" s="61">
        <v>0</v>
      </c>
      <c r="M37" s="61">
        <v>0</v>
      </c>
      <c r="N37" s="61">
        <v>0</v>
      </c>
      <c r="O37" s="61">
        <v>0</v>
      </c>
      <c r="P37" s="61">
        <v>0</v>
      </c>
      <c r="Q37" s="61">
        <v>0</v>
      </c>
      <c r="R37" s="61">
        <v>0</v>
      </c>
      <c r="S37" s="61">
        <v>0</v>
      </c>
      <c r="T37" s="61">
        <v>0</v>
      </c>
      <c r="U37" s="61">
        <v>0</v>
      </c>
      <c r="V37" s="61">
        <v>0</v>
      </c>
      <c r="W37" s="61">
        <v>0</v>
      </c>
      <c r="X37" s="61">
        <v>0</v>
      </c>
      <c r="Y37" s="61">
        <v>0</v>
      </c>
      <c r="Z37" s="61">
        <v>0</v>
      </c>
      <c r="AA37" s="61">
        <v>0</v>
      </c>
      <c r="AB37" s="61">
        <v>0</v>
      </c>
      <c r="AC37" s="61">
        <v>0</v>
      </c>
      <c r="AD37" s="61">
        <v>0</v>
      </c>
      <c r="AE37" s="61">
        <v>0</v>
      </c>
      <c r="AF37" s="61">
        <v>0</v>
      </c>
      <c r="AG37" s="61">
        <v>0</v>
      </c>
      <c r="AH37" s="61">
        <v>0</v>
      </c>
      <c r="AI37" s="61">
        <v>0</v>
      </c>
      <c r="AJ37" s="61">
        <v>0</v>
      </c>
      <c r="AK37" s="61">
        <v>0</v>
      </c>
      <c r="AL37" s="61">
        <v>0</v>
      </c>
      <c r="AM37" s="61">
        <v>0</v>
      </c>
      <c r="AN37" s="61">
        <v>0</v>
      </c>
      <c r="AO37" s="61">
        <v>0</v>
      </c>
      <c r="AP37" s="61">
        <v>0</v>
      </c>
      <c r="AQ37" s="61">
        <f t="shared" si="0"/>
        <v>0</v>
      </c>
      <c r="AT37" s="33"/>
    </row>
    <row r="38" spans="1:46" ht="33" customHeight="1">
      <c r="A38" s="32">
        <v>112</v>
      </c>
      <c r="B38" s="315" t="str">
        <f>VLOOKUP(A38,[5]bd_lista!A:C,3,FALSE)</f>
        <v>Comité Nacional de la Persona con Discapacidad</v>
      </c>
      <c r="C38" s="316" t="e">
        <f>+VLOOKUP(A38,Contactos!$A$4:$E$534,6,FALSE)</f>
        <v>#N/A</v>
      </c>
      <c r="D38" s="61">
        <v>0</v>
      </c>
      <c r="E38" s="61">
        <v>0</v>
      </c>
      <c r="F38" s="61">
        <v>0</v>
      </c>
      <c r="G38" s="61">
        <v>0</v>
      </c>
      <c r="H38" s="61">
        <v>0</v>
      </c>
      <c r="I38" s="61">
        <v>0</v>
      </c>
      <c r="J38" s="61">
        <v>0</v>
      </c>
      <c r="K38" s="61">
        <v>0</v>
      </c>
      <c r="L38" s="61">
        <v>0</v>
      </c>
      <c r="M38" s="61">
        <v>0</v>
      </c>
      <c r="N38" s="61">
        <v>0</v>
      </c>
      <c r="O38" s="61">
        <v>0</v>
      </c>
      <c r="P38" s="61">
        <v>0</v>
      </c>
      <c r="Q38" s="61">
        <v>0</v>
      </c>
      <c r="R38" s="61">
        <v>0</v>
      </c>
      <c r="S38" s="61">
        <v>0</v>
      </c>
      <c r="T38" s="61">
        <v>0</v>
      </c>
      <c r="U38" s="61">
        <v>0</v>
      </c>
      <c r="V38" s="61">
        <v>0</v>
      </c>
      <c r="W38" s="61">
        <v>0</v>
      </c>
      <c r="X38" s="61">
        <v>0</v>
      </c>
      <c r="Y38" s="61">
        <v>0</v>
      </c>
      <c r="Z38" s="61">
        <v>0</v>
      </c>
      <c r="AA38" s="61">
        <v>0</v>
      </c>
      <c r="AB38" s="61">
        <v>0</v>
      </c>
      <c r="AC38" s="61">
        <v>0</v>
      </c>
      <c r="AD38" s="61">
        <v>0</v>
      </c>
      <c r="AE38" s="61">
        <v>0</v>
      </c>
      <c r="AF38" s="61">
        <v>0</v>
      </c>
      <c r="AG38" s="61">
        <v>0</v>
      </c>
      <c r="AH38" s="61">
        <v>0</v>
      </c>
      <c r="AI38" s="61">
        <v>0</v>
      </c>
      <c r="AJ38" s="61">
        <v>0</v>
      </c>
      <c r="AK38" s="61">
        <v>0</v>
      </c>
      <c r="AL38" s="61">
        <v>0</v>
      </c>
      <c r="AM38" s="61">
        <v>0</v>
      </c>
      <c r="AN38" s="61">
        <v>0</v>
      </c>
      <c r="AO38" s="61">
        <v>0</v>
      </c>
      <c r="AP38" s="61">
        <v>0</v>
      </c>
      <c r="AQ38" s="61">
        <f t="shared" si="0"/>
        <v>0</v>
      </c>
      <c r="AT38" s="33"/>
    </row>
    <row r="39" spans="1:46" ht="33" customHeight="1">
      <c r="A39" s="32">
        <v>117</v>
      </c>
      <c r="B39" s="315" t="str">
        <f>VLOOKUP(A39,[5]bd_lista!A:C,3,FALSE)</f>
        <v>Dirección General de Aeronáutica Civil</v>
      </c>
      <c r="C39" s="316" t="e">
        <f>+VLOOKUP(A39,Contactos!$A$4:$E$534,6,FALSE)</f>
        <v>#REF!</v>
      </c>
      <c r="D39" s="61">
        <v>0</v>
      </c>
      <c r="E39" s="61">
        <v>0</v>
      </c>
      <c r="F39" s="61">
        <v>4382889.5900000017</v>
      </c>
      <c r="G39" s="61">
        <v>0</v>
      </c>
      <c r="H39" s="61">
        <v>23044.720000000001</v>
      </c>
      <c r="I39" s="61">
        <v>0</v>
      </c>
      <c r="J39" s="61">
        <v>0</v>
      </c>
      <c r="K39" s="61">
        <v>10260</v>
      </c>
      <c r="L39" s="61">
        <v>0</v>
      </c>
      <c r="M39" s="61">
        <v>0</v>
      </c>
      <c r="N39" s="61">
        <v>0</v>
      </c>
      <c r="O39" s="61">
        <v>0</v>
      </c>
      <c r="P39" s="61">
        <v>0</v>
      </c>
      <c r="Q39" s="61">
        <v>0</v>
      </c>
      <c r="R39" s="61">
        <v>0</v>
      </c>
      <c r="S39" s="61">
        <v>0</v>
      </c>
      <c r="T39" s="61">
        <v>0</v>
      </c>
      <c r="U39" s="61">
        <v>0</v>
      </c>
      <c r="V39" s="61">
        <v>0</v>
      </c>
      <c r="W39" s="61">
        <v>0</v>
      </c>
      <c r="X39" s="61">
        <v>0</v>
      </c>
      <c r="Y39" s="61">
        <v>0</v>
      </c>
      <c r="Z39" s="61">
        <v>0</v>
      </c>
      <c r="AA39" s="61">
        <v>0</v>
      </c>
      <c r="AB39" s="61">
        <v>0</v>
      </c>
      <c r="AC39" s="61">
        <v>0</v>
      </c>
      <c r="AD39" s="61">
        <v>0</v>
      </c>
      <c r="AE39" s="61">
        <v>0</v>
      </c>
      <c r="AF39" s="61">
        <v>0</v>
      </c>
      <c r="AG39" s="61">
        <v>0</v>
      </c>
      <c r="AH39" s="61">
        <v>0</v>
      </c>
      <c r="AI39" s="61">
        <v>0</v>
      </c>
      <c r="AJ39" s="61">
        <v>0</v>
      </c>
      <c r="AK39" s="61">
        <v>0</v>
      </c>
      <c r="AL39" s="61">
        <v>0</v>
      </c>
      <c r="AM39" s="61">
        <v>0</v>
      </c>
      <c r="AN39" s="61">
        <v>0</v>
      </c>
      <c r="AO39" s="61">
        <v>0</v>
      </c>
      <c r="AP39" s="61">
        <v>0</v>
      </c>
      <c r="AQ39" s="61">
        <f t="shared" si="0"/>
        <v>4416194.3100000015</v>
      </c>
      <c r="AT39" s="33"/>
    </row>
    <row r="40" spans="1:46" ht="33" customHeight="1">
      <c r="A40" s="32">
        <v>119</v>
      </c>
      <c r="B40" s="315" t="str">
        <f>VLOOKUP(A40,[5]bd_lista!A:C,3,FALSE)</f>
        <v>Agencia para el Des. de la Soc. de la Información en Bolivia</v>
      </c>
      <c r="C40" s="316" t="e">
        <f>+VLOOKUP(A40,Contactos!$A$4:$E$534,6,FALSE)</f>
        <v>#REF!</v>
      </c>
      <c r="D40" s="61">
        <v>0</v>
      </c>
      <c r="E40" s="61">
        <v>0</v>
      </c>
      <c r="F40" s="61">
        <v>0</v>
      </c>
      <c r="G40" s="61">
        <v>0</v>
      </c>
      <c r="H40" s="61">
        <v>0</v>
      </c>
      <c r="I40" s="61">
        <v>0</v>
      </c>
      <c r="J40" s="61">
        <v>0</v>
      </c>
      <c r="K40" s="61">
        <v>0</v>
      </c>
      <c r="L40" s="61">
        <v>0</v>
      </c>
      <c r="M40" s="61">
        <v>0</v>
      </c>
      <c r="N40" s="61">
        <v>0</v>
      </c>
      <c r="O40" s="61">
        <v>0</v>
      </c>
      <c r="P40" s="61">
        <v>0</v>
      </c>
      <c r="Q40" s="61">
        <v>0</v>
      </c>
      <c r="R40" s="61">
        <v>0</v>
      </c>
      <c r="S40" s="61">
        <v>0</v>
      </c>
      <c r="T40" s="61">
        <v>0</v>
      </c>
      <c r="U40" s="61">
        <v>0</v>
      </c>
      <c r="V40" s="61">
        <v>0</v>
      </c>
      <c r="W40" s="61">
        <v>0</v>
      </c>
      <c r="X40" s="61">
        <v>0</v>
      </c>
      <c r="Y40" s="61">
        <v>0</v>
      </c>
      <c r="Z40" s="61">
        <v>0</v>
      </c>
      <c r="AA40" s="61">
        <v>0</v>
      </c>
      <c r="AB40" s="61">
        <v>0</v>
      </c>
      <c r="AC40" s="61">
        <v>0</v>
      </c>
      <c r="AD40" s="61">
        <v>0</v>
      </c>
      <c r="AE40" s="61">
        <v>0</v>
      </c>
      <c r="AF40" s="61">
        <v>0</v>
      </c>
      <c r="AG40" s="61">
        <v>0</v>
      </c>
      <c r="AH40" s="61">
        <v>0</v>
      </c>
      <c r="AI40" s="61">
        <v>0</v>
      </c>
      <c r="AJ40" s="61">
        <v>0</v>
      </c>
      <c r="AK40" s="61">
        <v>0</v>
      </c>
      <c r="AL40" s="61">
        <v>0</v>
      </c>
      <c r="AM40" s="61">
        <v>0</v>
      </c>
      <c r="AN40" s="61">
        <v>0</v>
      </c>
      <c r="AO40" s="61">
        <v>0</v>
      </c>
      <c r="AP40" s="61">
        <v>0</v>
      </c>
      <c r="AQ40" s="61">
        <f t="shared" si="0"/>
        <v>0</v>
      </c>
      <c r="AT40" s="33"/>
    </row>
    <row r="41" spans="1:46" ht="33" customHeight="1">
      <c r="A41" s="32">
        <v>124</v>
      </c>
      <c r="B41" s="315" t="str">
        <f>VLOOKUP(A41,[5]bd_lista!A:C,3,FALSE)</f>
        <v>Academia Nacional de Ciencias</v>
      </c>
      <c r="C41" s="316" t="e">
        <f>+VLOOKUP(A41,Contactos!$A$4:$E$534,6,FALSE)</f>
        <v>#REF!</v>
      </c>
      <c r="D41" s="61">
        <v>0</v>
      </c>
      <c r="E41" s="61">
        <v>0</v>
      </c>
      <c r="F41" s="61">
        <v>0</v>
      </c>
      <c r="G41" s="61">
        <v>0</v>
      </c>
      <c r="H41" s="61">
        <v>0</v>
      </c>
      <c r="I41" s="61">
        <v>0</v>
      </c>
      <c r="J41" s="61">
        <v>0</v>
      </c>
      <c r="K41" s="61">
        <v>0</v>
      </c>
      <c r="L41" s="61">
        <v>0</v>
      </c>
      <c r="M41" s="61">
        <v>0</v>
      </c>
      <c r="N41" s="61">
        <v>0</v>
      </c>
      <c r="O41" s="61">
        <v>0</v>
      </c>
      <c r="P41" s="61">
        <v>0</v>
      </c>
      <c r="Q41" s="61">
        <v>0</v>
      </c>
      <c r="R41" s="61">
        <v>0</v>
      </c>
      <c r="S41" s="61">
        <v>0</v>
      </c>
      <c r="T41" s="61">
        <v>0</v>
      </c>
      <c r="U41" s="61">
        <v>0</v>
      </c>
      <c r="V41" s="61">
        <v>0</v>
      </c>
      <c r="W41" s="61">
        <v>0</v>
      </c>
      <c r="X41" s="61">
        <v>0</v>
      </c>
      <c r="Y41" s="61">
        <v>0</v>
      </c>
      <c r="Z41" s="61">
        <v>0</v>
      </c>
      <c r="AA41" s="61">
        <v>0</v>
      </c>
      <c r="AB41" s="61">
        <v>0</v>
      </c>
      <c r="AC41" s="61">
        <v>0</v>
      </c>
      <c r="AD41" s="61">
        <v>0</v>
      </c>
      <c r="AE41" s="61">
        <v>0</v>
      </c>
      <c r="AF41" s="61">
        <v>0</v>
      </c>
      <c r="AG41" s="61">
        <v>0</v>
      </c>
      <c r="AH41" s="61">
        <v>0</v>
      </c>
      <c r="AI41" s="61">
        <v>0</v>
      </c>
      <c r="AJ41" s="61">
        <v>0</v>
      </c>
      <c r="AK41" s="61">
        <v>0</v>
      </c>
      <c r="AL41" s="61">
        <v>0</v>
      </c>
      <c r="AM41" s="61">
        <v>0</v>
      </c>
      <c r="AN41" s="61">
        <v>0</v>
      </c>
      <c r="AO41" s="61">
        <v>0</v>
      </c>
      <c r="AP41" s="61">
        <v>0</v>
      </c>
      <c r="AQ41" s="61">
        <f t="shared" si="0"/>
        <v>0</v>
      </c>
      <c r="AT41" s="33"/>
    </row>
    <row r="42" spans="1:46" ht="33" customHeight="1">
      <c r="A42" s="32">
        <v>129</v>
      </c>
      <c r="B42" s="315" t="str">
        <f>VLOOKUP(A42,[5]bd_lista!A:C,3,FALSE)</f>
        <v>Escuela de Gestión Pública Plurinacional</v>
      </c>
      <c r="C42" s="316" t="e">
        <f>+VLOOKUP(A42,Contactos!$A$4:$E$534,6,FALSE)</f>
        <v>#REF!</v>
      </c>
      <c r="D42" s="61">
        <v>0</v>
      </c>
      <c r="E42" s="61">
        <v>0</v>
      </c>
      <c r="F42" s="61">
        <v>0</v>
      </c>
      <c r="G42" s="61">
        <v>0</v>
      </c>
      <c r="H42" s="61">
        <v>0</v>
      </c>
      <c r="I42" s="61">
        <v>0</v>
      </c>
      <c r="J42" s="61">
        <v>0</v>
      </c>
      <c r="K42" s="61">
        <v>0</v>
      </c>
      <c r="L42" s="61">
        <v>0</v>
      </c>
      <c r="M42" s="61">
        <v>0</v>
      </c>
      <c r="N42" s="61">
        <v>0</v>
      </c>
      <c r="O42" s="61">
        <v>0</v>
      </c>
      <c r="P42" s="61">
        <v>0</v>
      </c>
      <c r="Q42" s="61">
        <v>0</v>
      </c>
      <c r="R42" s="61">
        <v>0</v>
      </c>
      <c r="S42" s="61">
        <v>0</v>
      </c>
      <c r="T42" s="61">
        <v>0</v>
      </c>
      <c r="U42" s="61">
        <v>0</v>
      </c>
      <c r="V42" s="61">
        <v>0</v>
      </c>
      <c r="W42" s="61">
        <v>0</v>
      </c>
      <c r="X42" s="61">
        <v>0</v>
      </c>
      <c r="Y42" s="61">
        <v>0</v>
      </c>
      <c r="Z42" s="61">
        <v>0</v>
      </c>
      <c r="AA42" s="61">
        <v>0</v>
      </c>
      <c r="AB42" s="61">
        <v>0</v>
      </c>
      <c r="AC42" s="61">
        <v>0</v>
      </c>
      <c r="AD42" s="61">
        <v>0</v>
      </c>
      <c r="AE42" s="61">
        <v>0</v>
      </c>
      <c r="AF42" s="61">
        <v>0</v>
      </c>
      <c r="AG42" s="61">
        <v>0</v>
      </c>
      <c r="AH42" s="61">
        <v>0</v>
      </c>
      <c r="AI42" s="61">
        <v>0</v>
      </c>
      <c r="AJ42" s="61">
        <v>0</v>
      </c>
      <c r="AK42" s="61">
        <v>0</v>
      </c>
      <c r="AL42" s="61">
        <v>0</v>
      </c>
      <c r="AM42" s="61">
        <v>0</v>
      </c>
      <c r="AN42" s="61">
        <v>0</v>
      </c>
      <c r="AO42" s="61">
        <v>0</v>
      </c>
      <c r="AP42" s="61">
        <v>0</v>
      </c>
      <c r="AQ42" s="61">
        <f t="shared" si="0"/>
        <v>0</v>
      </c>
      <c r="AT42" s="33"/>
    </row>
    <row r="43" spans="1:46" ht="33" customHeight="1">
      <c r="A43" s="32">
        <v>130</v>
      </c>
      <c r="B43" s="315" t="str">
        <f>VLOOKUP(A43,[5]bd_lista!A:C,3,FALSE)</f>
        <v>Fondo de Financiamiento para la Minería</v>
      </c>
      <c r="C43" s="316" t="e">
        <f>+VLOOKUP(A43,Contactos!$A$4:$E$534,6,FALSE)</f>
        <v>#REF!</v>
      </c>
      <c r="D43" s="61">
        <v>0</v>
      </c>
      <c r="E43" s="61">
        <v>0</v>
      </c>
      <c r="F43" s="61">
        <v>0</v>
      </c>
      <c r="G43" s="61">
        <v>0</v>
      </c>
      <c r="H43" s="61">
        <v>6125.58</v>
      </c>
      <c r="I43" s="61">
        <v>0</v>
      </c>
      <c r="J43" s="61">
        <v>0</v>
      </c>
      <c r="K43" s="61">
        <v>0</v>
      </c>
      <c r="L43" s="61">
        <v>0</v>
      </c>
      <c r="M43" s="61">
        <v>0</v>
      </c>
      <c r="N43" s="61">
        <v>0</v>
      </c>
      <c r="O43" s="61">
        <v>0</v>
      </c>
      <c r="P43" s="61">
        <v>0</v>
      </c>
      <c r="Q43" s="61">
        <v>0</v>
      </c>
      <c r="R43" s="61">
        <v>0</v>
      </c>
      <c r="S43" s="61">
        <v>0</v>
      </c>
      <c r="T43" s="61">
        <v>0</v>
      </c>
      <c r="U43" s="61">
        <v>0</v>
      </c>
      <c r="V43" s="61">
        <v>0</v>
      </c>
      <c r="W43" s="61">
        <v>0</v>
      </c>
      <c r="X43" s="61">
        <v>0</v>
      </c>
      <c r="Y43" s="61">
        <v>0</v>
      </c>
      <c r="Z43" s="61">
        <v>0</v>
      </c>
      <c r="AA43" s="61">
        <v>0</v>
      </c>
      <c r="AB43" s="61">
        <v>0</v>
      </c>
      <c r="AC43" s="61">
        <v>0</v>
      </c>
      <c r="AD43" s="61">
        <v>0</v>
      </c>
      <c r="AE43" s="61">
        <v>0</v>
      </c>
      <c r="AF43" s="61">
        <v>0</v>
      </c>
      <c r="AG43" s="61">
        <v>0</v>
      </c>
      <c r="AH43" s="61">
        <v>0</v>
      </c>
      <c r="AI43" s="61">
        <v>0</v>
      </c>
      <c r="AJ43" s="61">
        <v>0</v>
      </c>
      <c r="AK43" s="61">
        <v>0</v>
      </c>
      <c r="AL43" s="61">
        <v>0</v>
      </c>
      <c r="AM43" s="61">
        <v>0</v>
      </c>
      <c r="AN43" s="61">
        <v>0</v>
      </c>
      <c r="AO43" s="61">
        <v>0</v>
      </c>
      <c r="AP43" s="61">
        <v>0</v>
      </c>
      <c r="AQ43" s="61">
        <f t="shared" si="0"/>
        <v>6125.58</v>
      </c>
      <c r="AT43" s="33"/>
    </row>
    <row r="44" spans="1:46" ht="33" customHeight="1">
      <c r="A44" s="32">
        <v>132</v>
      </c>
      <c r="B44" s="315" t="str">
        <f>VLOOKUP(A44,[5]bd_lista!A:C,3,FALSE)</f>
        <v>Servicio de Desarrollo de las Empresas Púb. Productivas</v>
      </c>
      <c r="C44" s="316" t="e">
        <f>+VLOOKUP(A44,Contactos!$A$4:$E$534,6,FALSE)</f>
        <v>#REF!</v>
      </c>
      <c r="D44" s="61">
        <v>0</v>
      </c>
      <c r="E44" s="61">
        <v>0</v>
      </c>
      <c r="F44" s="61">
        <v>16932254.27</v>
      </c>
      <c r="G44" s="61">
        <v>0</v>
      </c>
      <c r="H44" s="61">
        <v>34747.199999999997</v>
      </c>
      <c r="I44" s="61">
        <v>0</v>
      </c>
      <c r="J44" s="61">
        <v>0</v>
      </c>
      <c r="K44" s="61">
        <v>28781.379999999997</v>
      </c>
      <c r="L44" s="61">
        <v>44000</v>
      </c>
      <c r="M44" s="61">
        <v>0</v>
      </c>
      <c r="N44" s="61">
        <v>0</v>
      </c>
      <c r="O44" s="61">
        <v>0</v>
      </c>
      <c r="P44" s="61">
        <v>0</v>
      </c>
      <c r="Q44" s="61">
        <v>0</v>
      </c>
      <c r="R44" s="61">
        <v>0</v>
      </c>
      <c r="S44" s="61">
        <v>0</v>
      </c>
      <c r="T44" s="61">
        <v>0</v>
      </c>
      <c r="U44" s="61">
        <v>0</v>
      </c>
      <c r="V44" s="61">
        <v>0</v>
      </c>
      <c r="W44" s="61">
        <v>0</v>
      </c>
      <c r="X44" s="61">
        <v>0</v>
      </c>
      <c r="Y44" s="61">
        <v>76059522.530000001</v>
      </c>
      <c r="Z44" s="61">
        <v>0</v>
      </c>
      <c r="AA44" s="61">
        <v>0</v>
      </c>
      <c r="AB44" s="61">
        <v>0</v>
      </c>
      <c r="AC44" s="61">
        <v>0</v>
      </c>
      <c r="AD44" s="61">
        <v>0</v>
      </c>
      <c r="AE44" s="61">
        <v>0</v>
      </c>
      <c r="AF44" s="61">
        <v>0</v>
      </c>
      <c r="AG44" s="61">
        <v>0</v>
      </c>
      <c r="AH44" s="61">
        <v>0</v>
      </c>
      <c r="AI44" s="61">
        <v>0</v>
      </c>
      <c r="AJ44" s="61">
        <v>0</v>
      </c>
      <c r="AK44" s="61">
        <v>0</v>
      </c>
      <c r="AL44" s="61">
        <v>0</v>
      </c>
      <c r="AM44" s="61">
        <v>0</v>
      </c>
      <c r="AN44" s="61">
        <v>0</v>
      </c>
      <c r="AO44" s="61">
        <v>0</v>
      </c>
      <c r="AP44" s="61">
        <v>0</v>
      </c>
      <c r="AQ44" s="61">
        <f t="shared" si="0"/>
        <v>93099305.379999995</v>
      </c>
      <c r="AT44" s="33"/>
    </row>
    <row r="45" spans="1:46" ht="33" customHeight="1">
      <c r="A45" s="32">
        <v>133</v>
      </c>
      <c r="B45" s="315" t="str">
        <f>VLOOKUP(A45,[5]bd_lista!A:C,3,FALSE)</f>
        <v>Lotería Nacional de Beneficencia y Salubridad</v>
      </c>
      <c r="C45" s="316" t="e">
        <f>+VLOOKUP(A45,Contactos!$A$4:$E$534,6,FALSE)</f>
        <v>#REF!</v>
      </c>
      <c r="D45" s="61">
        <v>0</v>
      </c>
      <c r="E45" s="61">
        <v>0</v>
      </c>
      <c r="F45" s="61">
        <v>227026.27000000002</v>
      </c>
      <c r="G45" s="61">
        <v>0</v>
      </c>
      <c r="H45" s="61">
        <v>104969</v>
      </c>
      <c r="I45" s="61">
        <v>0</v>
      </c>
      <c r="J45" s="61">
        <v>0</v>
      </c>
      <c r="K45" s="61">
        <v>0</v>
      </c>
      <c r="L45" s="61">
        <v>0</v>
      </c>
      <c r="M45" s="61">
        <v>0</v>
      </c>
      <c r="N45" s="61">
        <v>0</v>
      </c>
      <c r="O45" s="61">
        <v>0</v>
      </c>
      <c r="P45" s="61">
        <v>0</v>
      </c>
      <c r="Q45" s="61">
        <v>0</v>
      </c>
      <c r="R45" s="61">
        <v>0</v>
      </c>
      <c r="S45" s="61">
        <v>0</v>
      </c>
      <c r="T45" s="61">
        <v>0</v>
      </c>
      <c r="U45" s="61">
        <v>0</v>
      </c>
      <c r="V45" s="61">
        <v>0</v>
      </c>
      <c r="W45" s="61">
        <v>0</v>
      </c>
      <c r="X45" s="61">
        <v>0</v>
      </c>
      <c r="Y45" s="61">
        <v>0</v>
      </c>
      <c r="Z45" s="61">
        <v>0</v>
      </c>
      <c r="AA45" s="61">
        <v>0</v>
      </c>
      <c r="AB45" s="61">
        <v>0</v>
      </c>
      <c r="AC45" s="61">
        <v>0</v>
      </c>
      <c r="AD45" s="61">
        <v>0</v>
      </c>
      <c r="AE45" s="61">
        <v>0</v>
      </c>
      <c r="AF45" s="61">
        <v>0</v>
      </c>
      <c r="AG45" s="61">
        <v>0</v>
      </c>
      <c r="AH45" s="61">
        <v>0</v>
      </c>
      <c r="AI45" s="61">
        <v>0</v>
      </c>
      <c r="AJ45" s="61">
        <v>0</v>
      </c>
      <c r="AK45" s="61">
        <v>0</v>
      </c>
      <c r="AL45" s="61">
        <v>0</v>
      </c>
      <c r="AM45" s="61">
        <v>0</v>
      </c>
      <c r="AN45" s="61">
        <v>0</v>
      </c>
      <c r="AO45" s="61">
        <v>0</v>
      </c>
      <c r="AP45" s="61">
        <v>0</v>
      </c>
      <c r="AQ45" s="61">
        <f t="shared" si="0"/>
        <v>331995.27</v>
      </c>
      <c r="AT45" s="33"/>
    </row>
    <row r="46" spans="1:46" ht="33" customHeight="1">
      <c r="A46" s="32">
        <v>134</v>
      </c>
      <c r="B46" s="315" t="str">
        <f>VLOOKUP(A46,[5]bd_lista!A:C,3,FALSE)</f>
        <v>Consejo Nacional de Vivienda Policial</v>
      </c>
      <c r="C46" s="316" t="e">
        <f>+VLOOKUP(A46,Contactos!$A$4:$E$534,6,FALSE)</f>
        <v>#REF!</v>
      </c>
      <c r="D46" s="61">
        <v>0</v>
      </c>
      <c r="E46" s="61">
        <v>0</v>
      </c>
      <c r="F46" s="61">
        <v>15529020.790000001</v>
      </c>
      <c r="G46" s="61">
        <v>0</v>
      </c>
      <c r="H46" s="61">
        <v>359.95</v>
      </c>
      <c r="I46" s="61">
        <v>0</v>
      </c>
      <c r="J46" s="61">
        <v>0</v>
      </c>
      <c r="K46" s="61">
        <v>0</v>
      </c>
      <c r="L46" s="61">
        <v>0</v>
      </c>
      <c r="M46" s="61">
        <v>0</v>
      </c>
      <c r="N46" s="61">
        <v>0</v>
      </c>
      <c r="O46" s="61">
        <v>0</v>
      </c>
      <c r="P46" s="61">
        <v>0</v>
      </c>
      <c r="Q46" s="61">
        <v>0</v>
      </c>
      <c r="R46" s="61">
        <v>0</v>
      </c>
      <c r="S46" s="61">
        <v>0</v>
      </c>
      <c r="T46" s="61">
        <v>0</v>
      </c>
      <c r="U46" s="61">
        <v>0</v>
      </c>
      <c r="V46" s="61">
        <v>0</v>
      </c>
      <c r="W46" s="61">
        <v>0</v>
      </c>
      <c r="X46" s="61">
        <v>0</v>
      </c>
      <c r="Y46" s="61">
        <v>0</v>
      </c>
      <c r="Z46" s="61">
        <v>0</v>
      </c>
      <c r="AA46" s="61">
        <v>0</v>
      </c>
      <c r="AB46" s="61">
        <v>0</v>
      </c>
      <c r="AC46" s="61">
        <v>0</v>
      </c>
      <c r="AD46" s="61">
        <v>0</v>
      </c>
      <c r="AE46" s="61">
        <v>0</v>
      </c>
      <c r="AF46" s="61">
        <v>0</v>
      </c>
      <c r="AG46" s="61">
        <v>0</v>
      </c>
      <c r="AH46" s="61">
        <v>0</v>
      </c>
      <c r="AI46" s="61">
        <v>0</v>
      </c>
      <c r="AJ46" s="61">
        <v>0</v>
      </c>
      <c r="AK46" s="61">
        <v>0</v>
      </c>
      <c r="AL46" s="61">
        <v>0</v>
      </c>
      <c r="AM46" s="61">
        <v>0</v>
      </c>
      <c r="AN46" s="61">
        <v>0</v>
      </c>
      <c r="AO46" s="61">
        <v>0</v>
      </c>
      <c r="AP46" s="61">
        <v>0</v>
      </c>
      <c r="AQ46" s="61">
        <f t="shared" si="0"/>
        <v>15529380.74</v>
      </c>
      <c r="AT46" s="33"/>
    </row>
    <row r="47" spans="1:46" ht="33" customHeight="1">
      <c r="A47" s="32">
        <v>137</v>
      </c>
      <c r="B47" s="315" t="str">
        <f>VLOOKUP(A47,[5]bd_lista!A:C,3,FALSE)</f>
        <v>Comité Ejecutivo de la Universidad Boliviana</v>
      </c>
      <c r="C47" s="316" t="e">
        <f>+VLOOKUP(A47,Contactos!$A$4:$E$534,6,FALSE)</f>
        <v>#REF!</v>
      </c>
      <c r="D47" s="61">
        <v>0</v>
      </c>
      <c r="E47" s="61">
        <v>0</v>
      </c>
      <c r="F47" s="61">
        <v>0</v>
      </c>
      <c r="G47" s="61">
        <v>0</v>
      </c>
      <c r="H47" s="61">
        <v>0</v>
      </c>
      <c r="I47" s="61">
        <v>0</v>
      </c>
      <c r="J47" s="61">
        <v>0</v>
      </c>
      <c r="K47" s="61">
        <v>0</v>
      </c>
      <c r="L47" s="61">
        <v>0</v>
      </c>
      <c r="M47" s="61">
        <v>0</v>
      </c>
      <c r="N47" s="61">
        <v>0</v>
      </c>
      <c r="O47" s="61">
        <v>0</v>
      </c>
      <c r="P47" s="61">
        <v>0</v>
      </c>
      <c r="Q47" s="61">
        <v>0</v>
      </c>
      <c r="R47" s="61">
        <v>0</v>
      </c>
      <c r="S47" s="61">
        <v>0</v>
      </c>
      <c r="T47" s="61">
        <v>0</v>
      </c>
      <c r="U47" s="61">
        <v>0</v>
      </c>
      <c r="V47" s="61">
        <v>0</v>
      </c>
      <c r="W47" s="61">
        <v>0</v>
      </c>
      <c r="X47" s="61">
        <v>0</v>
      </c>
      <c r="Y47" s="61">
        <v>1034950.6799999999</v>
      </c>
      <c r="Z47" s="61">
        <v>0</v>
      </c>
      <c r="AA47" s="61">
        <v>0</v>
      </c>
      <c r="AB47" s="61">
        <v>0</v>
      </c>
      <c r="AC47" s="61">
        <v>0</v>
      </c>
      <c r="AD47" s="61">
        <v>0</v>
      </c>
      <c r="AE47" s="61">
        <v>0</v>
      </c>
      <c r="AF47" s="61">
        <v>0</v>
      </c>
      <c r="AG47" s="61">
        <v>0</v>
      </c>
      <c r="AH47" s="61">
        <v>0</v>
      </c>
      <c r="AI47" s="61">
        <v>0</v>
      </c>
      <c r="AJ47" s="61">
        <v>0</v>
      </c>
      <c r="AK47" s="61">
        <v>0</v>
      </c>
      <c r="AL47" s="61">
        <v>0</v>
      </c>
      <c r="AM47" s="61">
        <v>0</v>
      </c>
      <c r="AN47" s="61">
        <v>0</v>
      </c>
      <c r="AO47" s="61">
        <v>0</v>
      </c>
      <c r="AP47" s="61">
        <v>0</v>
      </c>
      <c r="AQ47" s="61">
        <f t="shared" si="0"/>
        <v>1034950.6799999999</v>
      </c>
      <c r="AT47" s="33"/>
    </row>
    <row r="48" spans="1:46" ht="33" customHeight="1">
      <c r="A48" s="32">
        <v>138</v>
      </c>
      <c r="B48" s="315" t="str">
        <f>VLOOKUP(A48,[5]bd_lista!A:C,3,FALSE)</f>
        <v>Universidad Mayor Real y Pontificia de San Francisco Xavier</v>
      </c>
      <c r="C48" s="316" t="e">
        <f>+VLOOKUP(A48,Contactos!$A$4:$E$534,6,FALSE)</f>
        <v>#REF!</v>
      </c>
      <c r="D48" s="61">
        <v>0</v>
      </c>
      <c r="E48" s="61">
        <v>0</v>
      </c>
      <c r="F48" s="61">
        <v>0</v>
      </c>
      <c r="G48" s="61">
        <v>0</v>
      </c>
      <c r="H48" s="61">
        <v>0</v>
      </c>
      <c r="I48" s="61">
        <v>0</v>
      </c>
      <c r="J48" s="61">
        <v>0</v>
      </c>
      <c r="K48" s="61">
        <v>0</v>
      </c>
      <c r="L48" s="61">
        <v>0</v>
      </c>
      <c r="M48" s="61">
        <v>0</v>
      </c>
      <c r="N48" s="61">
        <v>0</v>
      </c>
      <c r="O48" s="61">
        <v>0</v>
      </c>
      <c r="P48" s="61">
        <v>0</v>
      </c>
      <c r="Q48" s="61">
        <v>0</v>
      </c>
      <c r="R48" s="61">
        <v>0</v>
      </c>
      <c r="S48" s="61">
        <v>0</v>
      </c>
      <c r="T48" s="61">
        <v>0</v>
      </c>
      <c r="U48" s="61">
        <v>0</v>
      </c>
      <c r="V48" s="61">
        <v>0</v>
      </c>
      <c r="W48" s="61">
        <v>0</v>
      </c>
      <c r="X48" s="61">
        <v>0</v>
      </c>
      <c r="Y48" s="61">
        <v>0</v>
      </c>
      <c r="Z48" s="61">
        <v>0</v>
      </c>
      <c r="AA48" s="61">
        <v>0</v>
      </c>
      <c r="AB48" s="61">
        <v>0</v>
      </c>
      <c r="AC48" s="61">
        <v>0</v>
      </c>
      <c r="AD48" s="61">
        <v>0</v>
      </c>
      <c r="AE48" s="61">
        <v>0</v>
      </c>
      <c r="AF48" s="61">
        <v>0</v>
      </c>
      <c r="AG48" s="61">
        <v>0</v>
      </c>
      <c r="AH48" s="61">
        <v>0</v>
      </c>
      <c r="AI48" s="61">
        <v>0</v>
      </c>
      <c r="AJ48" s="61">
        <v>0</v>
      </c>
      <c r="AK48" s="61">
        <v>0</v>
      </c>
      <c r="AL48" s="61">
        <v>0</v>
      </c>
      <c r="AM48" s="61">
        <v>0</v>
      </c>
      <c r="AN48" s="61">
        <v>0</v>
      </c>
      <c r="AO48" s="61">
        <v>0</v>
      </c>
      <c r="AP48" s="61">
        <v>0</v>
      </c>
      <c r="AQ48" s="61">
        <f t="shared" si="0"/>
        <v>0</v>
      </c>
      <c r="AT48" s="33"/>
    </row>
    <row r="49" spans="1:46" ht="33" customHeight="1">
      <c r="A49" s="32">
        <v>139</v>
      </c>
      <c r="B49" s="315" t="str">
        <f>VLOOKUP(A49,[5]bd_lista!A:C,3,FALSE)</f>
        <v>Universidad Mayor de San Andrés</v>
      </c>
      <c r="C49" s="316" t="e">
        <f>+VLOOKUP(A49,Contactos!$A$4:$E$534,6,FALSE)</f>
        <v>#REF!</v>
      </c>
      <c r="D49" s="61">
        <v>0</v>
      </c>
      <c r="E49" s="61">
        <v>0</v>
      </c>
      <c r="F49" s="61">
        <v>0</v>
      </c>
      <c r="G49" s="61">
        <v>0</v>
      </c>
      <c r="H49" s="61">
        <v>0</v>
      </c>
      <c r="I49" s="61">
        <v>0</v>
      </c>
      <c r="J49" s="61">
        <v>0</v>
      </c>
      <c r="K49" s="61">
        <v>0</v>
      </c>
      <c r="L49" s="61">
        <v>0</v>
      </c>
      <c r="M49" s="61">
        <v>0</v>
      </c>
      <c r="N49" s="61">
        <v>0</v>
      </c>
      <c r="O49" s="61">
        <v>0</v>
      </c>
      <c r="P49" s="61">
        <v>0</v>
      </c>
      <c r="Q49" s="61">
        <v>0</v>
      </c>
      <c r="R49" s="61">
        <v>0</v>
      </c>
      <c r="S49" s="61">
        <v>0</v>
      </c>
      <c r="T49" s="61">
        <v>0</v>
      </c>
      <c r="U49" s="61">
        <v>0</v>
      </c>
      <c r="V49" s="61">
        <v>0</v>
      </c>
      <c r="W49" s="61">
        <v>0</v>
      </c>
      <c r="X49" s="61">
        <v>0</v>
      </c>
      <c r="Y49" s="61">
        <v>0</v>
      </c>
      <c r="Z49" s="61">
        <v>0</v>
      </c>
      <c r="AA49" s="61">
        <v>0</v>
      </c>
      <c r="AB49" s="61">
        <v>0</v>
      </c>
      <c r="AC49" s="61">
        <v>0</v>
      </c>
      <c r="AD49" s="61">
        <v>0</v>
      </c>
      <c r="AE49" s="61">
        <v>0</v>
      </c>
      <c r="AF49" s="61">
        <v>0</v>
      </c>
      <c r="AG49" s="61">
        <v>0</v>
      </c>
      <c r="AH49" s="61">
        <v>0</v>
      </c>
      <c r="AI49" s="61">
        <v>0</v>
      </c>
      <c r="AJ49" s="61">
        <v>0</v>
      </c>
      <c r="AK49" s="61">
        <v>0</v>
      </c>
      <c r="AL49" s="61">
        <v>0</v>
      </c>
      <c r="AM49" s="61">
        <v>0</v>
      </c>
      <c r="AN49" s="61">
        <v>0</v>
      </c>
      <c r="AO49" s="61">
        <v>0</v>
      </c>
      <c r="AP49" s="61">
        <v>0</v>
      </c>
      <c r="AQ49" s="61">
        <f t="shared" si="0"/>
        <v>0</v>
      </c>
      <c r="AT49" s="33"/>
    </row>
    <row r="50" spans="1:46" ht="33" customHeight="1">
      <c r="A50" s="32">
        <v>140</v>
      </c>
      <c r="B50" s="315" t="str">
        <f>VLOOKUP(A50,[5]bd_lista!A:C,3,FALSE)</f>
        <v>Universidad Pública de El Alto</v>
      </c>
      <c r="C50" s="316" t="e">
        <f>+VLOOKUP(A50,Contactos!$A$4:$E$534,6,FALSE)</f>
        <v>#REF!</v>
      </c>
      <c r="D50" s="61">
        <v>0</v>
      </c>
      <c r="E50" s="61">
        <v>0</v>
      </c>
      <c r="F50" s="61">
        <v>0</v>
      </c>
      <c r="G50" s="61">
        <v>0</v>
      </c>
      <c r="H50" s="61">
        <v>295914.15000000002</v>
      </c>
      <c r="I50" s="61">
        <v>0</v>
      </c>
      <c r="J50" s="61">
        <v>0</v>
      </c>
      <c r="K50" s="61">
        <v>0</v>
      </c>
      <c r="L50" s="61">
        <v>0</v>
      </c>
      <c r="M50" s="61">
        <v>0</v>
      </c>
      <c r="N50" s="61">
        <v>0</v>
      </c>
      <c r="O50" s="61">
        <v>0</v>
      </c>
      <c r="P50" s="61">
        <v>0</v>
      </c>
      <c r="Q50" s="61">
        <v>0</v>
      </c>
      <c r="R50" s="61">
        <v>0</v>
      </c>
      <c r="S50" s="61">
        <v>0</v>
      </c>
      <c r="T50" s="61">
        <v>0</v>
      </c>
      <c r="U50" s="61">
        <v>0</v>
      </c>
      <c r="V50" s="61">
        <v>0</v>
      </c>
      <c r="W50" s="61">
        <v>0</v>
      </c>
      <c r="X50" s="61">
        <v>0</v>
      </c>
      <c r="Y50" s="61">
        <v>0</v>
      </c>
      <c r="Z50" s="61">
        <v>0</v>
      </c>
      <c r="AA50" s="61">
        <v>0</v>
      </c>
      <c r="AB50" s="61">
        <v>0</v>
      </c>
      <c r="AC50" s="61">
        <v>0</v>
      </c>
      <c r="AD50" s="61">
        <v>0</v>
      </c>
      <c r="AE50" s="61">
        <v>0</v>
      </c>
      <c r="AF50" s="61">
        <v>0</v>
      </c>
      <c r="AG50" s="61">
        <v>0</v>
      </c>
      <c r="AH50" s="61">
        <v>0</v>
      </c>
      <c r="AI50" s="61">
        <v>0</v>
      </c>
      <c r="AJ50" s="61">
        <v>0</v>
      </c>
      <c r="AK50" s="61">
        <v>0</v>
      </c>
      <c r="AL50" s="61">
        <v>0</v>
      </c>
      <c r="AM50" s="61">
        <v>0</v>
      </c>
      <c r="AN50" s="61">
        <v>0</v>
      </c>
      <c r="AO50" s="61">
        <v>0</v>
      </c>
      <c r="AP50" s="61">
        <v>0</v>
      </c>
      <c r="AQ50" s="61">
        <f t="shared" si="0"/>
        <v>295914.15000000002</v>
      </c>
      <c r="AT50" s="33"/>
    </row>
    <row r="51" spans="1:46" ht="33" customHeight="1">
      <c r="A51" s="32">
        <v>141</v>
      </c>
      <c r="B51" s="315" t="str">
        <f>VLOOKUP(A51,[5]bd_lista!A:C,3,FALSE)</f>
        <v>Universidad Mayor de San Simón</v>
      </c>
      <c r="C51" s="316" t="e">
        <f>+VLOOKUP(A51,Contactos!$A$4:$E$534,6,FALSE)</f>
        <v>#REF!</v>
      </c>
      <c r="D51" s="61">
        <v>0</v>
      </c>
      <c r="E51" s="61">
        <v>0</v>
      </c>
      <c r="F51" s="61">
        <v>0</v>
      </c>
      <c r="G51" s="61">
        <v>0</v>
      </c>
      <c r="H51" s="61">
        <v>0</v>
      </c>
      <c r="I51" s="61">
        <v>0</v>
      </c>
      <c r="J51" s="61">
        <v>0</v>
      </c>
      <c r="K51" s="61">
        <v>0</v>
      </c>
      <c r="L51" s="61">
        <v>0</v>
      </c>
      <c r="M51" s="61">
        <v>0</v>
      </c>
      <c r="N51" s="61">
        <v>0</v>
      </c>
      <c r="O51" s="61">
        <v>0</v>
      </c>
      <c r="P51" s="61">
        <v>0</v>
      </c>
      <c r="Q51" s="61">
        <v>0</v>
      </c>
      <c r="R51" s="61">
        <v>0</v>
      </c>
      <c r="S51" s="61">
        <v>0</v>
      </c>
      <c r="T51" s="61">
        <v>0</v>
      </c>
      <c r="U51" s="61">
        <v>0</v>
      </c>
      <c r="V51" s="61">
        <v>0</v>
      </c>
      <c r="W51" s="61">
        <v>0</v>
      </c>
      <c r="X51" s="61">
        <v>0</v>
      </c>
      <c r="Y51" s="61">
        <v>0</v>
      </c>
      <c r="Z51" s="61">
        <v>0</v>
      </c>
      <c r="AA51" s="61">
        <v>0</v>
      </c>
      <c r="AB51" s="61">
        <v>0</v>
      </c>
      <c r="AC51" s="61">
        <v>0</v>
      </c>
      <c r="AD51" s="61">
        <v>0</v>
      </c>
      <c r="AE51" s="61">
        <v>0</v>
      </c>
      <c r="AF51" s="61">
        <v>0</v>
      </c>
      <c r="AG51" s="61">
        <v>0</v>
      </c>
      <c r="AH51" s="61">
        <v>0</v>
      </c>
      <c r="AI51" s="61">
        <v>0</v>
      </c>
      <c r="AJ51" s="61">
        <v>0</v>
      </c>
      <c r="AK51" s="61">
        <v>0</v>
      </c>
      <c r="AL51" s="61">
        <v>0</v>
      </c>
      <c r="AM51" s="61">
        <v>0</v>
      </c>
      <c r="AN51" s="61">
        <v>0</v>
      </c>
      <c r="AO51" s="61">
        <v>0</v>
      </c>
      <c r="AP51" s="61">
        <v>0</v>
      </c>
      <c r="AQ51" s="61">
        <f t="shared" si="0"/>
        <v>0</v>
      </c>
      <c r="AT51" s="33"/>
    </row>
    <row r="52" spans="1:46" ht="33" customHeight="1">
      <c r="A52" s="32">
        <v>142</v>
      </c>
      <c r="B52" s="315" t="str">
        <f>VLOOKUP(A52,[5]bd_lista!A:C,3,FALSE)</f>
        <v>Universidad Técnica de Oruro</v>
      </c>
      <c r="C52" s="316" t="e">
        <f>+VLOOKUP(A52,Contactos!$A$4:$E$534,6,FALSE)</f>
        <v>#REF!</v>
      </c>
      <c r="D52" s="61">
        <v>0</v>
      </c>
      <c r="E52" s="61">
        <v>0</v>
      </c>
      <c r="F52" s="61">
        <v>0</v>
      </c>
      <c r="G52" s="61">
        <v>0</v>
      </c>
      <c r="H52" s="61">
        <v>0</v>
      </c>
      <c r="I52" s="61">
        <v>0</v>
      </c>
      <c r="J52" s="61">
        <v>0</v>
      </c>
      <c r="K52" s="61">
        <v>0</v>
      </c>
      <c r="L52" s="61">
        <v>0</v>
      </c>
      <c r="M52" s="61">
        <v>0</v>
      </c>
      <c r="N52" s="61">
        <v>0</v>
      </c>
      <c r="O52" s="61">
        <v>0</v>
      </c>
      <c r="P52" s="61">
        <v>0</v>
      </c>
      <c r="Q52" s="61">
        <v>0</v>
      </c>
      <c r="R52" s="61">
        <v>0</v>
      </c>
      <c r="S52" s="61">
        <v>0</v>
      </c>
      <c r="T52" s="61">
        <v>0</v>
      </c>
      <c r="U52" s="61">
        <v>0</v>
      </c>
      <c r="V52" s="61">
        <v>0</v>
      </c>
      <c r="W52" s="61">
        <v>0</v>
      </c>
      <c r="X52" s="61">
        <v>0</v>
      </c>
      <c r="Y52" s="61">
        <v>0</v>
      </c>
      <c r="Z52" s="61">
        <v>0</v>
      </c>
      <c r="AA52" s="61">
        <v>0</v>
      </c>
      <c r="AB52" s="61">
        <v>0</v>
      </c>
      <c r="AC52" s="61">
        <v>0</v>
      </c>
      <c r="AD52" s="61">
        <v>0</v>
      </c>
      <c r="AE52" s="61">
        <v>0</v>
      </c>
      <c r="AF52" s="61">
        <v>0</v>
      </c>
      <c r="AG52" s="61">
        <v>0</v>
      </c>
      <c r="AH52" s="61">
        <v>0</v>
      </c>
      <c r="AI52" s="61">
        <v>0</v>
      </c>
      <c r="AJ52" s="61">
        <v>0</v>
      </c>
      <c r="AK52" s="61">
        <v>0</v>
      </c>
      <c r="AL52" s="61">
        <v>0</v>
      </c>
      <c r="AM52" s="61">
        <v>0</v>
      </c>
      <c r="AN52" s="61">
        <v>0</v>
      </c>
      <c r="AO52" s="61">
        <v>0</v>
      </c>
      <c r="AP52" s="61">
        <v>0</v>
      </c>
      <c r="AQ52" s="61">
        <f t="shared" si="0"/>
        <v>0</v>
      </c>
      <c r="AT52" s="33"/>
    </row>
    <row r="53" spans="1:46" ht="33" customHeight="1">
      <c r="A53" s="32">
        <v>143</v>
      </c>
      <c r="B53" s="315" t="str">
        <f>VLOOKUP(A53,[5]bd_lista!A:C,3,FALSE)</f>
        <v>Universidad Autónoma Tomás Frías</v>
      </c>
      <c r="C53" s="316" t="e">
        <f>+VLOOKUP(A53,Contactos!$A$4:$E$534,6,FALSE)</f>
        <v>#REF!</v>
      </c>
      <c r="D53" s="61">
        <v>0</v>
      </c>
      <c r="E53" s="61">
        <v>0</v>
      </c>
      <c r="F53" s="61">
        <v>0</v>
      </c>
      <c r="G53" s="61">
        <v>0</v>
      </c>
      <c r="H53" s="61">
        <v>0</v>
      </c>
      <c r="I53" s="61">
        <v>0</v>
      </c>
      <c r="J53" s="61">
        <v>0</v>
      </c>
      <c r="K53" s="61">
        <v>0</v>
      </c>
      <c r="L53" s="61">
        <v>0</v>
      </c>
      <c r="M53" s="61">
        <v>0</v>
      </c>
      <c r="N53" s="61">
        <v>0</v>
      </c>
      <c r="O53" s="61">
        <v>0</v>
      </c>
      <c r="P53" s="61">
        <v>0</v>
      </c>
      <c r="Q53" s="61">
        <v>0</v>
      </c>
      <c r="R53" s="61">
        <v>0</v>
      </c>
      <c r="S53" s="61">
        <v>0</v>
      </c>
      <c r="T53" s="61">
        <v>0</v>
      </c>
      <c r="U53" s="61">
        <v>0</v>
      </c>
      <c r="V53" s="61">
        <v>0</v>
      </c>
      <c r="W53" s="61">
        <v>0</v>
      </c>
      <c r="X53" s="61">
        <v>0</v>
      </c>
      <c r="Y53" s="61">
        <v>0</v>
      </c>
      <c r="Z53" s="61">
        <v>0</v>
      </c>
      <c r="AA53" s="61">
        <v>0</v>
      </c>
      <c r="AB53" s="61">
        <v>0</v>
      </c>
      <c r="AC53" s="61">
        <v>0</v>
      </c>
      <c r="AD53" s="61">
        <v>0</v>
      </c>
      <c r="AE53" s="61">
        <v>0</v>
      </c>
      <c r="AF53" s="61">
        <v>0</v>
      </c>
      <c r="AG53" s="61">
        <v>0</v>
      </c>
      <c r="AH53" s="61">
        <v>0</v>
      </c>
      <c r="AI53" s="61">
        <v>0</v>
      </c>
      <c r="AJ53" s="61">
        <v>0</v>
      </c>
      <c r="AK53" s="61">
        <v>0</v>
      </c>
      <c r="AL53" s="61">
        <v>0</v>
      </c>
      <c r="AM53" s="61">
        <v>0</v>
      </c>
      <c r="AN53" s="61">
        <v>0</v>
      </c>
      <c r="AO53" s="61">
        <v>0</v>
      </c>
      <c r="AP53" s="61">
        <v>0</v>
      </c>
      <c r="AQ53" s="61">
        <f t="shared" si="0"/>
        <v>0</v>
      </c>
      <c r="AT53" s="33"/>
    </row>
    <row r="54" spans="1:46" ht="33" customHeight="1">
      <c r="A54" s="32">
        <v>144</v>
      </c>
      <c r="B54" s="315" t="str">
        <f>VLOOKUP(A54,[5]bd_lista!A:C,3,FALSE)</f>
        <v>Universidad Nacional Siglo XX</v>
      </c>
      <c r="C54" s="316" t="e">
        <f>+VLOOKUP(A54,Contactos!$A$4:$E$534,6,FALSE)</f>
        <v>#REF!</v>
      </c>
      <c r="D54" s="61">
        <v>0</v>
      </c>
      <c r="E54" s="61">
        <v>0</v>
      </c>
      <c r="F54" s="61">
        <v>0</v>
      </c>
      <c r="G54" s="61">
        <v>0</v>
      </c>
      <c r="H54" s="61">
        <v>0</v>
      </c>
      <c r="I54" s="61">
        <v>0</v>
      </c>
      <c r="J54" s="61">
        <v>0</v>
      </c>
      <c r="K54" s="61">
        <v>0</v>
      </c>
      <c r="L54" s="61">
        <v>0</v>
      </c>
      <c r="M54" s="61">
        <v>0</v>
      </c>
      <c r="N54" s="61">
        <v>0</v>
      </c>
      <c r="O54" s="61">
        <v>0</v>
      </c>
      <c r="P54" s="61">
        <v>0</v>
      </c>
      <c r="Q54" s="61">
        <v>0</v>
      </c>
      <c r="R54" s="61">
        <v>0</v>
      </c>
      <c r="S54" s="61">
        <v>0</v>
      </c>
      <c r="T54" s="61">
        <v>0</v>
      </c>
      <c r="U54" s="61">
        <v>0</v>
      </c>
      <c r="V54" s="61">
        <v>0</v>
      </c>
      <c r="W54" s="61">
        <v>0</v>
      </c>
      <c r="X54" s="61">
        <v>0</v>
      </c>
      <c r="Y54" s="61">
        <v>0</v>
      </c>
      <c r="Z54" s="61">
        <v>0</v>
      </c>
      <c r="AA54" s="61">
        <v>0</v>
      </c>
      <c r="AB54" s="61">
        <v>0</v>
      </c>
      <c r="AC54" s="61">
        <v>0</v>
      </c>
      <c r="AD54" s="61">
        <v>0</v>
      </c>
      <c r="AE54" s="61">
        <v>0</v>
      </c>
      <c r="AF54" s="61">
        <v>0</v>
      </c>
      <c r="AG54" s="61">
        <v>0</v>
      </c>
      <c r="AH54" s="61">
        <v>0</v>
      </c>
      <c r="AI54" s="61">
        <v>0</v>
      </c>
      <c r="AJ54" s="61">
        <v>0</v>
      </c>
      <c r="AK54" s="61">
        <v>0</v>
      </c>
      <c r="AL54" s="61">
        <v>0</v>
      </c>
      <c r="AM54" s="61">
        <v>0</v>
      </c>
      <c r="AN54" s="61">
        <v>0</v>
      </c>
      <c r="AO54" s="61">
        <v>0</v>
      </c>
      <c r="AP54" s="61">
        <v>0</v>
      </c>
      <c r="AQ54" s="61">
        <f t="shared" si="0"/>
        <v>0</v>
      </c>
      <c r="AT54" s="33"/>
    </row>
    <row r="55" spans="1:46" ht="33" customHeight="1">
      <c r="A55" s="32">
        <v>145</v>
      </c>
      <c r="B55" s="315" t="str">
        <f>VLOOKUP(A55,[5]bd_lista!A:C,3,FALSE)</f>
        <v>Universidad Autónoma Juan Misael Saracho</v>
      </c>
      <c r="C55" s="316" t="e">
        <f>+VLOOKUP(A55,Contactos!$A$4:$E$534,6,FALSE)</f>
        <v>#REF!</v>
      </c>
      <c r="D55" s="61">
        <v>0</v>
      </c>
      <c r="E55" s="61">
        <v>0</v>
      </c>
      <c r="F55" s="61">
        <v>0</v>
      </c>
      <c r="G55" s="61">
        <v>0</v>
      </c>
      <c r="H55" s="61">
        <v>0</v>
      </c>
      <c r="I55" s="61">
        <v>0</v>
      </c>
      <c r="J55" s="61">
        <v>0</v>
      </c>
      <c r="K55" s="61">
        <v>0</v>
      </c>
      <c r="L55" s="61">
        <v>0</v>
      </c>
      <c r="M55" s="61">
        <v>0</v>
      </c>
      <c r="N55" s="61">
        <v>0</v>
      </c>
      <c r="O55" s="61">
        <v>0</v>
      </c>
      <c r="P55" s="61">
        <v>0</v>
      </c>
      <c r="Q55" s="61">
        <v>0</v>
      </c>
      <c r="R55" s="61">
        <v>0</v>
      </c>
      <c r="S55" s="61">
        <v>0</v>
      </c>
      <c r="T55" s="61">
        <v>0</v>
      </c>
      <c r="U55" s="61">
        <v>0</v>
      </c>
      <c r="V55" s="61">
        <v>0</v>
      </c>
      <c r="W55" s="61">
        <v>0</v>
      </c>
      <c r="X55" s="61">
        <v>0</v>
      </c>
      <c r="Y55" s="61">
        <v>0</v>
      </c>
      <c r="Z55" s="61">
        <v>0</v>
      </c>
      <c r="AA55" s="61">
        <v>0</v>
      </c>
      <c r="AB55" s="61">
        <v>0</v>
      </c>
      <c r="AC55" s="61">
        <v>0</v>
      </c>
      <c r="AD55" s="61">
        <v>0</v>
      </c>
      <c r="AE55" s="61">
        <v>0</v>
      </c>
      <c r="AF55" s="61">
        <v>0</v>
      </c>
      <c r="AG55" s="61">
        <v>0</v>
      </c>
      <c r="AH55" s="61">
        <v>0</v>
      </c>
      <c r="AI55" s="61">
        <v>0</v>
      </c>
      <c r="AJ55" s="61">
        <v>0</v>
      </c>
      <c r="AK55" s="61">
        <v>0</v>
      </c>
      <c r="AL55" s="61">
        <v>0</v>
      </c>
      <c r="AM55" s="61">
        <v>0</v>
      </c>
      <c r="AN55" s="61">
        <v>0</v>
      </c>
      <c r="AO55" s="61">
        <v>0</v>
      </c>
      <c r="AP55" s="61">
        <v>0</v>
      </c>
      <c r="AQ55" s="61">
        <f t="shared" si="0"/>
        <v>0</v>
      </c>
      <c r="AT55" s="33"/>
    </row>
    <row r="56" spans="1:46" ht="33" customHeight="1">
      <c r="A56" s="32">
        <v>146</v>
      </c>
      <c r="B56" s="315" t="str">
        <f>VLOOKUP(A56,[5]bd_lista!A:C,3,FALSE)</f>
        <v>Universidad Autónoma Gabriel René Moreno</v>
      </c>
      <c r="C56" s="316" t="e">
        <f>+VLOOKUP(A56,Contactos!$A$4:$E$534,6,FALSE)</f>
        <v>#REF!</v>
      </c>
      <c r="D56" s="61">
        <v>0</v>
      </c>
      <c r="E56" s="61">
        <v>0</v>
      </c>
      <c r="F56" s="61">
        <v>0</v>
      </c>
      <c r="G56" s="61">
        <v>0</v>
      </c>
      <c r="H56" s="61">
        <v>0</v>
      </c>
      <c r="I56" s="61">
        <v>0</v>
      </c>
      <c r="J56" s="61">
        <v>0</v>
      </c>
      <c r="K56" s="61">
        <v>0</v>
      </c>
      <c r="L56" s="61">
        <v>0</v>
      </c>
      <c r="M56" s="61">
        <v>0</v>
      </c>
      <c r="N56" s="61">
        <v>0</v>
      </c>
      <c r="O56" s="61">
        <v>0</v>
      </c>
      <c r="P56" s="61">
        <v>0</v>
      </c>
      <c r="Q56" s="61">
        <v>0</v>
      </c>
      <c r="R56" s="61">
        <v>0</v>
      </c>
      <c r="S56" s="61">
        <v>0</v>
      </c>
      <c r="T56" s="61">
        <v>0</v>
      </c>
      <c r="U56" s="61">
        <v>0</v>
      </c>
      <c r="V56" s="61">
        <v>0</v>
      </c>
      <c r="W56" s="61">
        <v>0</v>
      </c>
      <c r="X56" s="61">
        <v>0</v>
      </c>
      <c r="Y56" s="61">
        <v>0</v>
      </c>
      <c r="Z56" s="61">
        <v>0</v>
      </c>
      <c r="AA56" s="61">
        <v>0</v>
      </c>
      <c r="AB56" s="61">
        <v>0</v>
      </c>
      <c r="AC56" s="61">
        <v>0</v>
      </c>
      <c r="AD56" s="61">
        <v>0</v>
      </c>
      <c r="AE56" s="61">
        <v>0</v>
      </c>
      <c r="AF56" s="61">
        <v>0</v>
      </c>
      <c r="AG56" s="61">
        <v>0</v>
      </c>
      <c r="AH56" s="61">
        <v>0</v>
      </c>
      <c r="AI56" s="61">
        <v>0</v>
      </c>
      <c r="AJ56" s="61">
        <v>0</v>
      </c>
      <c r="AK56" s="61">
        <v>0</v>
      </c>
      <c r="AL56" s="61">
        <v>0</v>
      </c>
      <c r="AM56" s="61">
        <v>0</v>
      </c>
      <c r="AN56" s="61">
        <v>0</v>
      </c>
      <c r="AO56" s="61">
        <v>0</v>
      </c>
      <c r="AP56" s="61">
        <v>0</v>
      </c>
      <c r="AQ56" s="61">
        <f t="shared" si="0"/>
        <v>0</v>
      </c>
      <c r="AT56" s="33"/>
    </row>
    <row r="57" spans="1:46" ht="33" customHeight="1">
      <c r="A57" s="32">
        <v>147</v>
      </c>
      <c r="B57" s="315" t="str">
        <f>VLOOKUP(A57,[5]bd_lista!A:C,3,FALSE)</f>
        <v>Universidad Autónoma del Beni José Ballivián</v>
      </c>
      <c r="C57" s="316" t="e">
        <f>+VLOOKUP(A57,Contactos!$A$4:$E$534,6,FALSE)</f>
        <v>#REF!</v>
      </c>
      <c r="D57" s="61">
        <v>0</v>
      </c>
      <c r="E57" s="61">
        <v>0</v>
      </c>
      <c r="F57" s="61">
        <v>0</v>
      </c>
      <c r="G57" s="61">
        <v>0</v>
      </c>
      <c r="H57" s="61">
        <v>0</v>
      </c>
      <c r="I57" s="61">
        <v>0</v>
      </c>
      <c r="J57" s="61">
        <v>0</v>
      </c>
      <c r="K57" s="61">
        <v>0</v>
      </c>
      <c r="L57" s="61">
        <v>0</v>
      </c>
      <c r="M57" s="61">
        <v>0</v>
      </c>
      <c r="N57" s="61">
        <v>0</v>
      </c>
      <c r="O57" s="61">
        <v>0</v>
      </c>
      <c r="P57" s="61">
        <v>0</v>
      </c>
      <c r="Q57" s="61">
        <v>0</v>
      </c>
      <c r="R57" s="61">
        <v>0</v>
      </c>
      <c r="S57" s="61">
        <v>0</v>
      </c>
      <c r="T57" s="61">
        <v>0</v>
      </c>
      <c r="U57" s="61">
        <v>0</v>
      </c>
      <c r="V57" s="61">
        <v>0</v>
      </c>
      <c r="W57" s="61">
        <v>0</v>
      </c>
      <c r="X57" s="61">
        <v>0</v>
      </c>
      <c r="Y57" s="61">
        <v>0</v>
      </c>
      <c r="Z57" s="61">
        <v>0</v>
      </c>
      <c r="AA57" s="61">
        <v>0</v>
      </c>
      <c r="AB57" s="61">
        <v>0</v>
      </c>
      <c r="AC57" s="61">
        <v>0</v>
      </c>
      <c r="AD57" s="61">
        <v>0</v>
      </c>
      <c r="AE57" s="61">
        <v>0</v>
      </c>
      <c r="AF57" s="61">
        <v>0</v>
      </c>
      <c r="AG57" s="61">
        <v>0</v>
      </c>
      <c r="AH57" s="61">
        <v>0</v>
      </c>
      <c r="AI57" s="61">
        <v>0</v>
      </c>
      <c r="AJ57" s="61">
        <v>0</v>
      </c>
      <c r="AK57" s="61">
        <v>0</v>
      </c>
      <c r="AL57" s="61">
        <v>0</v>
      </c>
      <c r="AM57" s="61">
        <v>0</v>
      </c>
      <c r="AN57" s="61">
        <v>0</v>
      </c>
      <c r="AO57" s="61">
        <v>0</v>
      </c>
      <c r="AP57" s="61">
        <v>0</v>
      </c>
      <c r="AQ57" s="61">
        <f t="shared" si="0"/>
        <v>0</v>
      </c>
      <c r="AT57" s="33"/>
    </row>
    <row r="58" spans="1:46" ht="33" customHeight="1">
      <c r="A58" s="32">
        <v>148</v>
      </c>
      <c r="B58" s="315" t="str">
        <f>VLOOKUP(A58,[5]bd_lista!A:C,3,FALSE)</f>
        <v>Universidad Amazónica de Pando</v>
      </c>
      <c r="C58" s="316" t="e">
        <f>+VLOOKUP(A58,Contactos!$A$4:$E$534,6,FALSE)</f>
        <v>#REF!</v>
      </c>
      <c r="D58" s="61">
        <v>0</v>
      </c>
      <c r="E58" s="61">
        <v>0</v>
      </c>
      <c r="F58" s="61">
        <v>0</v>
      </c>
      <c r="G58" s="61">
        <v>0</v>
      </c>
      <c r="H58" s="61">
        <v>0</v>
      </c>
      <c r="I58" s="61">
        <v>0</v>
      </c>
      <c r="J58" s="61">
        <v>0</v>
      </c>
      <c r="K58" s="61">
        <v>0</v>
      </c>
      <c r="L58" s="61">
        <v>0</v>
      </c>
      <c r="M58" s="61">
        <v>0</v>
      </c>
      <c r="N58" s="61">
        <v>0</v>
      </c>
      <c r="O58" s="61">
        <v>0</v>
      </c>
      <c r="P58" s="61">
        <v>0</v>
      </c>
      <c r="Q58" s="61">
        <v>0</v>
      </c>
      <c r="R58" s="61">
        <v>0</v>
      </c>
      <c r="S58" s="61">
        <v>0</v>
      </c>
      <c r="T58" s="61">
        <v>0</v>
      </c>
      <c r="U58" s="61">
        <v>0</v>
      </c>
      <c r="V58" s="61">
        <v>0</v>
      </c>
      <c r="W58" s="61">
        <v>0</v>
      </c>
      <c r="X58" s="61">
        <v>0</v>
      </c>
      <c r="Y58" s="61">
        <v>0</v>
      </c>
      <c r="Z58" s="61">
        <v>0</v>
      </c>
      <c r="AA58" s="61">
        <v>0</v>
      </c>
      <c r="AB58" s="61">
        <v>0</v>
      </c>
      <c r="AC58" s="61">
        <v>0</v>
      </c>
      <c r="AD58" s="61">
        <v>0</v>
      </c>
      <c r="AE58" s="61">
        <v>0</v>
      </c>
      <c r="AF58" s="61">
        <v>0</v>
      </c>
      <c r="AG58" s="61">
        <v>0</v>
      </c>
      <c r="AH58" s="61">
        <v>0</v>
      </c>
      <c r="AI58" s="61">
        <v>0</v>
      </c>
      <c r="AJ58" s="61">
        <v>0</v>
      </c>
      <c r="AK58" s="61">
        <v>0</v>
      </c>
      <c r="AL58" s="61">
        <v>0</v>
      </c>
      <c r="AM58" s="61">
        <v>0</v>
      </c>
      <c r="AN58" s="61">
        <v>0</v>
      </c>
      <c r="AO58" s="61">
        <v>0</v>
      </c>
      <c r="AP58" s="61">
        <v>0</v>
      </c>
      <c r="AQ58" s="61">
        <f t="shared" si="0"/>
        <v>0</v>
      </c>
      <c r="AT58" s="33"/>
    </row>
    <row r="59" spans="1:46" ht="33" customHeight="1">
      <c r="A59" s="32">
        <v>150</v>
      </c>
      <c r="B59" s="315" t="str">
        <f>VLOOKUP(A59,[5]bd_lista!A:C,3,FALSE)</f>
        <v>Proyecto Sucre Ciudad Universitaria</v>
      </c>
      <c r="C59" s="316" t="e">
        <f>+VLOOKUP(A59,Contactos!$A$4:$E$534,6,FALSE)</f>
        <v>#REF!</v>
      </c>
      <c r="D59" s="61">
        <v>0</v>
      </c>
      <c r="E59" s="61">
        <v>0</v>
      </c>
      <c r="F59" s="61">
        <v>0</v>
      </c>
      <c r="G59" s="61">
        <v>0</v>
      </c>
      <c r="H59" s="61">
        <v>0</v>
      </c>
      <c r="I59" s="61">
        <v>0</v>
      </c>
      <c r="J59" s="61">
        <v>0</v>
      </c>
      <c r="K59" s="61">
        <v>0</v>
      </c>
      <c r="L59" s="61">
        <v>0</v>
      </c>
      <c r="M59" s="61">
        <v>0</v>
      </c>
      <c r="N59" s="61">
        <v>0</v>
      </c>
      <c r="O59" s="61">
        <v>0</v>
      </c>
      <c r="P59" s="61">
        <v>0</v>
      </c>
      <c r="Q59" s="61">
        <v>0</v>
      </c>
      <c r="R59" s="61">
        <v>0</v>
      </c>
      <c r="S59" s="61">
        <v>0</v>
      </c>
      <c r="T59" s="61">
        <v>0</v>
      </c>
      <c r="U59" s="61">
        <v>0</v>
      </c>
      <c r="V59" s="61">
        <v>0</v>
      </c>
      <c r="W59" s="61">
        <v>0</v>
      </c>
      <c r="X59" s="61">
        <v>0</v>
      </c>
      <c r="Y59" s="61">
        <v>0</v>
      </c>
      <c r="Z59" s="61">
        <v>0</v>
      </c>
      <c r="AA59" s="61">
        <v>0</v>
      </c>
      <c r="AB59" s="61">
        <v>0</v>
      </c>
      <c r="AC59" s="61">
        <v>0</v>
      </c>
      <c r="AD59" s="61">
        <v>0</v>
      </c>
      <c r="AE59" s="61">
        <v>0</v>
      </c>
      <c r="AF59" s="61">
        <v>0</v>
      </c>
      <c r="AG59" s="61">
        <v>0</v>
      </c>
      <c r="AH59" s="61">
        <v>0</v>
      </c>
      <c r="AI59" s="61">
        <v>0</v>
      </c>
      <c r="AJ59" s="61">
        <v>0</v>
      </c>
      <c r="AK59" s="61">
        <v>0</v>
      </c>
      <c r="AL59" s="61">
        <v>0</v>
      </c>
      <c r="AM59" s="61">
        <v>0</v>
      </c>
      <c r="AN59" s="61">
        <v>0</v>
      </c>
      <c r="AO59" s="61">
        <v>0</v>
      </c>
      <c r="AP59" s="61">
        <v>0</v>
      </c>
      <c r="AQ59" s="61">
        <f t="shared" si="0"/>
        <v>0</v>
      </c>
      <c r="AT59" s="33"/>
    </row>
    <row r="60" spans="1:46" ht="33" customHeight="1">
      <c r="A60" s="32">
        <v>152</v>
      </c>
      <c r="B60" s="315" t="str">
        <f>VLOOKUP(A60,[5]bd_lista!A:C,3,FALSE)</f>
        <v>Servicio Plurinacional de Defensa Pública</v>
      </c>
      <c r="C60" s="316" t="e">
        <f>+VLOOKUP(A60,Contactos!$A$4:$E$534,6,FALSE)</f>
        <v>#REF!</v>
      </c>
      <c r="D60" s="61">
        <v>0</v>
      </c>
      <c r="E60" s="61">
        <v>0</v>
      </c>
      <c r="F60" s="61">
        <v>0</v>
      </c>
      <c r="G60" s="61">
        <v>0</v>
      </c>
      <c r="H60" s="61">
        <v>929.74</v>
      </c>
      <c r="I60" s="61">
        <v>0</v>
      </c>
      <c r="J60" s="61">
        <v>0</v>
      </c>
      <c r="K60" s="61">
        <v>0</v>
      </c>
      <c r="L60" s="61">
        <v>0</v>
      </c>
      <c r="M60" s="61">
        <v>0</v>
      </c>
      <c r="N60" s="61">
        <v>0</v>
      </c>
      <c r="O60" s="61">
        <v>0</v>
      </c>
      <c r="P60" s="61">
        <v>0</v>
      </c>
      <c r="Q60" s="61">
        <v>0</v>
      </c>
      <c r="R60" s="61">
        <v>0</v>
      </c>
      <c r="S60" s="61">
        <v>0</v>
      </c>
      <c r="T60" s="61">
        <v>0</v>
      </c>
      <c r="U60" s="61">
        <v>0</v>
      </c>
      <c r="V60" s="61">
        <v>0</v>
      </c>
      <c r="W60" s="61">
        <v>0</v>
      </c>
      <c r="X60" s="61">
        <v>0</v>
      </c>
      <c r="Y60" s="61">
        <v>0</v>
      </c>
      <c r="Z60" s="61">
        <v>0</v>
      </c>
      <c r="AA60" s="61">
        <v>0</v>
      </c>
      <c r="AB60" s="61">
        <v>0</v>
      </c>
      <c r="AC60" s="61">
        <v>0</v>
      </c>
      <c r="AD60" s="61">
        <v>0</v>
      </c>
      <c r="AE60" s="61">
        <v>0</v>
      </c>
      <c r="AF60" s="61">
        <v>0</v>
      </c>
      <c r="AG60" s="61">
        <v>0</v>
      </c>
      <c r="AH60" s="61">
        <v>0</v>
      </c>
      <c r="AI60" s="61">
        <v>0</v>
      </c>
      <c r="AJ60" s="61">
        <v>0</v>
      </c>
      <c r="AK60" s="61">
        <v>0</v>
      </c>
      <c r="AL60" s="61">
        <v>0</v>
      </c>
      <c r="AM60" s="61">
        <v>0</v>
      </c>
      <c r="AN60" s="61">
        <v>0</v>
      </c>
      <c r="AO60" s="61">
        <v>0</v>
      </c>
      <c r="AP60" s="61">
        <v>0</v>
      </c>
      <c r="AQ60" s="61">
        <f t="shared" si="0"/>
        <v>929.74</v>
      </c>
      <c r="AT60" s="33"/>
    </row>
    <row r="61" spans="1:46" ht="33" customHeight="1">
      <c r="A61" s="32">
        <v>153</v>
      </c>
      <c r="B61" s="315" t="str">
        <f>VLOOKUP(A61,[5]bd_lista!A:C,3,FALSE)</f>
        <v>Observatorio Plurinacional de la Calidad  Educativa</v>
      </c>
      <c r="C61" s="316" t="e">
        <f>+VLOOKUP(A61,Contactos!$A$4:$E$534,6,FALSE)</f>
        <v>#REF!</v>
      </c>
      <c r="D61" s="61">
        <v>0</v>
      </c>
      <c r="E61" s="61">
        <v>0</v>
      </c>
      <c r="F61" s="61">
        <v>0</v>
      </c>
      <c r="G61" s="61">
        <v>0</v>
      </c>
      <c r="H61" s="61">
        <v>0</v>
      </c>
      <c r="I61" s="61">
        <v>0</v>
      </c>
      <c r="J61" s="61">
        <v>0</v>
      </c>
      <c r="K61" s="61">
        <v>0</v>
      </c>
      <c r="L61" s="61">
        <v>0</v>
      </c>
      <c r="M61" s="61">
        <v>0</v>
      </c>
      <c r="N61" s="61">
        <v>0</v>
      </c>
      <c r="O61" s="61">
        <v>0</v>
      </c>
      <c r="P61" s="61">
        <v>0</v>
      </c>
      <c r="Q61" s="61">
        <v>0</v>
      </c>
      <c r="R61" s="61">
        <v>0</v>
      </c>
      <c r="S61" s="61">
        <v>0</v>
      </c>
      <c r="T61" s="61">
        <v>0</v>
      </c>
      <c r="U61" s="61">
        <v>0</v>
      </c>
      <c r="V61" s="61">
        <v>0</v>
      </c>
      <c r="W61" s="61">
        <v>0</v>
      </c>
      <c r="X61" s="61">
        <v>0</v>
      </c>
      <c r="Y61" s="61">
        <v>0</v>
      </c>
      <c r="Z61" s="61">
        <v>0</v>
      </c>
      <c r="AA61" s="61">
        <v>0</v>
      </c>
      <c r="AB61" s="61">
        <v>0</v>
      </c>
      <c r="AC61" s="61">
        <v>0</v>
      </c>
      <c r="AD61" s="61">
        <v>0</v>
      </c>
      <c r="AE61" s="61">
        <v>0</v>
      </c>
      <c r="AF61" s="61">
        <v>0</v>
      </c>
      <c r="AG61" s="61">
        <v>0</v>
      </c>
      <c r="AH61" s="61">
        <v>0</v>
      </c>
      <c r="AI61" s="61">
        <v>0</v>
      </c>
      <c r="AJ61" s="61">
        <v>0</v>
      </c>
      <c r="AK61" s="61">
        <v>0</v>
      </c>
      <c r="AL61" s="61">
        <v>0</v>
      </c>
      <c r="AM61" s="61">
        <v>0</v>
      </c>
      <c r="AN61" s="61">
        <v>0</v>
      </c>
      <c r="AO61" s="61">
        <v>0</v>
      </c>
      <c r="AP61" s="61">
        <v>0</v>
      </c>
      <c r="AQ61" s="61">
        <f t="shared" si="0"/>
        <v>0</v>
      </c>
      <c r="AT61" s="33"/>
    </row>
    <row r="62" spans="1:46" ht="33" customHeight="1">
      <c r="A62" s="32">
        <v>154</v>
      </c>
      <c r="B62" s="315" t="str">
        <f>VLOOKUP(A62,[5]bd_lista!A:C,3,FALSE)</f>
        <v>Museo Nacional de Historia Natural</v>
      </c>
      <c r="C62" s="316" t="e">
        <f>+VLOOKUP(A62,Contactos!$A$4:$E$534,6,FALSE)</f>
        <v>#REF!</v>
      </c>
      <c r="D62" s="61">
        <v>0</v>
      </c>
      <c r="E62" s="61">
        <v>0</v>
      </c>
      <c r="F62" s="61">
        <v>0</v>
      </c>
      <c r="G62" s="61">
        <v>0</v>
      </c>
      <c r="H62" s="61">
        <v>0</v>
      </c>
      <c r="I62" s="61">
        <v>0</v>
      </c>
      <c r="J62" s="61">
        <v>0</v>
      </c>
      <c r="K62" s="61">
        <v>0</v>
      </c>
      <c r="L62" s="61">
        <v>0</v>
      </c>
      <c r="M62" s="61">
        <v>0</v>
      </c>
      <c r="N62" s="61">
        <v>0</v>
      </c>
      <c r="O62" s="61">
        <v>0</v>
      </c>
      <c r="P62" s="61">
        <v>0</v>
      </c>
      <c r="Q62" s="61">
        <v>0</v>
      </c>
      <c r="R62" s="61">
        <v>0</v>
      </c>
      <c r="S62" s="61">
        <v>0</v>
      </c>
      <c r="T62" s="61">
        <v>0</v>
      </c>
      <c r="U62" s="61">
        <v>0</v>
      </c>
      <c r="V62" s="61">
        <v>0</v>
      </c>
      <c r="W62" s="61">
        <v>0</v>
      </c>
      <c r="X62" s="61">
        <v>0</v>
      </c>
      <c r="Y62" s="61">
        <v>0</v>
      </c>
      <c r="Z62" s="61">
        <v>0</v>
      </c>
      <c r="AA62" s="61">
        <v>0</v>
      </c>
      <c r="AB62" s="61">
        <v>0</v>
      </c>
      <c r="AC62" s="61">
        <v>0</v>
      </c>
      <c r="AD62" s="61">
        <v>0</v>
      </c>
      <c r="AE62" s="61">
        <v>0</v>
      </c>
      <c r="AF62" s="61">
        <v>0</v>
      </c>
      <c r="AG62" s="61">
        <v>0</v>
      </c>
      <c r="AH62" s="61">
        <v>0</v>
      </c>
      <c r="AI62" s="61">
        <v>0</v>
      </c>
      <c r="AJ62" s="61">
        <v>0</v>
      </c>
      <c r="AK62" s="61">
        <v>0</v>
      </c>
      <c r="AL62" s="61">
        <v>0</v>
      </c>
      <c r="AM62" s="61">
        <v>0</v>
      </c>
      <c r="AN62" s="61">
        <v>0</v>
      </c>
      <c r="AO62" s="61">
        <v>0</v>
      </c>
      <c r="AP62" s="61">
        <v>0</v>
      </c>
      <c r="AQ62" s="61">
        <f t="shared" si="0"/>
        <v>0</v>
      </c>
      <c r="AT62" s="33"/>
    </row>
    <row r="63" spans="1:46" ht="33" customHeight="1">
      <c r="A63" s="32">
        <v>155</v>
      </c>
      <c r="B63" s="315" t="str">
        <f>VLOOKUP(A63,[5]bd_lista!A:C,3,FALSE)</f>
        <v>Dirección del Notariado Plurinacional</v>
      </c>
      <c r="C63" s="316" t="e">
        <f>+VLOOKUP(A63,Contactos!$A$4:$E$534,6,FALSE)</f>
        <v>#REF!</v>
      </c>
      <c r="D63" s="61">
        <v>0</v>
      </c>
      <c r="E63" s="61">
        <v>0</v>
      </c>
      <c r="F63" s="61">
        <v>0</v>
      </c>
      <c r="G63" s="61">
        <v>0</v>
      </c>
      <c r="H63" s="61">
        <v>30018.85</v>
      </c>
      <c r="I63" s="61">
        <v>0</v>
      </c>
      <c r="J63" s="61">
        <v>0</v>
      </c>
      <c r="K63" s="61">
        <v>0</v>
      </c>
      <c r="L63" s="61">
        <v>501</v>
      </c>
      <c r="M63" s="61">
        <v>0</v>
      </c>
      <c r="N63" s="61">
        <v>0</v>
      </c>
      <c r="O63" s="61">
        <v>0</v>
      </c>
      <c r="P63" s="61">
        <v>0</v>
      </c>
      <c r="Q63" s="61">
        <v>0</v>
      </c>
      <c r="R63" s="61">
        <v>0</v>
      </c>
      <c r="S63" s="61">
        <v>0</v>
      </c>
      <c r="T63" s="61">
        <v>0</v>
      </c>
      <c r="U63" s="61">
        <v>0</v>
      </c>
      <c r="V63" s="61">
        <v>0</v>
      </c>
      <c r="W63" s="61">
        <v>0</v>
      </c>
      <c r="X63" s="61">
        <v>0</v>
      </c>
      <c r="Y63" s="61">
        <v>4563997</v>
      </c>
      <c r="Z63" s="61">
        <v>0</v>
      </c>
      <c r="AA63" s="61">
        <v>0</v>
      </c>
      <c r="AB63" s="61">
        <v>0</v>
      </c>
      <c r="AC63" s="61">
        <v>0</v>
      </c>
      <c r="AD63" s="61">
        <v>0</v>
      </c>
      <c r="AE63" s="61">
        <v>0</v>
      </c>
      <c r="AF63" s="61">
        <v>0</v>
      </c>
      <c r="AG63" s="61">
        <v>0</v>
      </c>
      <c r="AH63" s="61">
        <v>0</v>
      </c>
      <c r="AI63" s="61">
        <v>0</v>
      </c>
      <c r="AJ63" s="61">
        <v>0</v>
      </c>
      <c r="AK63" s="61">
        <v>0</v>
      </c>
      <c r="AL63" s="61">
        <v>0</v>
      </c>
      <c r="AM63" s="61">
        <v>0</v>
      </c>
      <c r="AN63" s="61">
        <v>0</v>
      </c>
      <c r="AO63" s="61">
        <v>0</v>
      </c>
      <c r="AP63" s="61">
        <v>0</v>
      </c>
      <c r="AQ63" s="61">
        <f t="shared" si="0"/>
        <v>4594516.8499999996</v>
      </c>
      <c r="AT63" s="33"/>
    </row>
    <row r="64" spans="1:46" ht="33" customHeight="1">
      <c r="A64" s="32">
        <v>156</v>
      </c>
      <c r="B64" s="315" t="str">
        <f>VLOOKUP(A64,[5]bd_lista!A:C,3,FALSE)</f>
        <v>Servicio Plurinacional de Asistencia a la Víctima</v>
      </c>
      <c r="C64" s="316" t="e">
        <f>+VLOOKUP(A64,Contactos!$A$4:$E$534,6,FALSE)</f>
        <v>#REF!</v>
      </c>
      <c r="D64" s="61">
        <v>0</v>
      </c>
      <c r="E64" s="61">
        <v>0</v>
      </c>
      <c r="F64" s="61">
        <v>0</v>
      </c>
      <c r="G64" s="61">
        <v>0</v>
      </c>
      <c r="H64" s="61">
        <v>435.1</v>
      </c>
      <c r="I64" s="61">
        <v>0</v>
      </c>
      <c r="J64" s="61">
        <v>0</v>
      </c>
      <c r="K64" s="61">
        <v>0</v>
      </c>
      <c r="L64" s="61">
        <v>0</v>
      </c>
      <c r="M64" s="61">
        <v>0</v>
      </c>
      <c r="N64" s="61">
        <v>0</v>
      </c>
      <c r="O64" s="61">
        <v>0</v>
      </c>
      <c r="P64" s="61">
        <v>0</v>
      </c>
      <c r="Q64" s="61">
        <v>0</v>
      </c>
      <c r="R64" s="61">
        <v>0</v>
      </c>
      <c r="S64" s="61">
        <v>0</v>
      </c>
      <c r="T64" s="61">
        <v>0</v>
      </c>
      <c r="U64" s="61">
        <v>0</v>
      </c>
      <c r="V64" s="61">
        <v>0</v>
      </c>
      <c r="W64" s="61">
        <v>0</v>
      </c>
      <c r="X64" s="61">
        <v>0</v>
      </c>
      <c r="Y64" s="61">
        <v>0</v>
      </c>
      <c r="Z64" s="61">
        <v>0</v>
      </c>
      <c r="AA64" s="61">
        <v>0</v>
      </c>
      <c r="AB64" s="61">
        <v>0</v>
      </c>
      <c r="AC64" s="61">
        <v>0</v>
      </c>
      <c r="AD64" s="61">
        <v>0</v>
      </c>
      <c r="AE64" s="61">
        <v>0</v>
      </c>
      <c r="AF64" s="61">
        <v>0</v>
      </c>
      <c r="AG64" s="61">
        <v>0</v>
      </c>
      <c r="AH64" s="61">
        <v>0</v>
      </c>
      <c r="AI64" s="61">
        <v>0</v>
      </c>
      <c r="AJ64" s="61">
        <v>0</v>
      </c>
      <c r="AK64" s="61">
        <v>0</v>
      </c>
      <c r="AL64" s="61">
        <v>0</v>
      </c>
      <c r="AM64" s="61">
        <v>0</v>
      </c>
      <c r="AN64" s="61">
        <v>0</v>
      </c>
      <c r="AO64" s="61">
        <v>0</v>
      </c>
      <c r="AP64" s="61">
        <v>0</v>
      </c>
      <c r="AQ64" s="61">
        <f t="shared" si="0"/>
        <v>435.1</v>
      </c>
      <c r="AT64" s="33"/>
    </row>
    <row r="65" spans="1:46" ht="33" customHeight="1">
      <c r="A65" s="32">
        <v>157</v>
      </c>
      <c r="B65" s="315" t="str">
        <f>VLOOKUP(A65,[5]bd_lista!A:C,3,FALSE)</f>
        <v>Servicio para la Prevención de la Tortura</v>
      </c>
      <c r="C65" s="316" t="e">
        <f>+VLOOKUP(A65,Contactos!$A$4:$E$534,6,FALSE)</f>
        <v>#N/A</v>
      </c>
      <c r="D65" s="61">
        <v>0</v>
      </c>
      <c r="E65" s="61">
        <v>0</v>
      </c>
      <c r="F65" s="61">
        <v>0</v>
      </c>
      <c r="G65" s="61">
        <v>0</v>
      </c>
      <c r="H65" s="61">
        <v>0</v>
      </c>
      <c r="I65" s="61">
        <v>0</v>
      </c>
      <c r="J65" s="61">
        <v>0</v>
      </c>
      <c r="K65" s="61">
        <v>0</v>
      </c>
      <c r="L65" s="61">
        <v>0</v>
      </c>
      <c r="M65" s="61">
        <v>0</v>
      </c>
      <c r="N65" s="61">
        <v>0</v>
      </c>
      <c r="O65" s="61">
        <v>0</v>
      </c>
      <c r="P65" s="61">
        <v>0</v>
      </c>
      <c r="Q65" s="61">
        <v>0</v>
      </c>
      <c r="R65" s="61">
        <v>0</v>
      </c>
      <c r="S65" s="61">
        <v>0</v>
      </c>
      <c r="T65" s="61">
        <v>0</v>
      </c>
      <c r="U65" s="61">
        <v>0</v>
      </c>
      <c r="V65" s="61">
        <v>0</v>
      </c>
      <c r="W65" s="61">
        <v>0</v>
      </c>
      <c r="X65" s="61">
        <v>0</v>
      </c>
      <c r="Y65" s="61">
        <v>0</v>
      </c>
      <c r="Z65" s="61">
        <v>0</v>
      </c>
      <c r="AA65" s="61">
        <v>0</v>
      </c>
      <c r="AB65" s="61">
        <v>0</v>
      </c>
      <c r="AC65" s="61">
        <v>0</v>
      </c>
      <c r="AD65" s="61">
        <v>0</v>
      </c>
      <c r="AE65" s="61">
        <v>0</v>
      </c>
      <c r="AF65" s="61">
        <v>0</v>
      </c>
      <c r="AG65" s="61">
        <v>0</v>
      </c>
      <c r="AH65" s="61">
        <v>0</v>
      </c>
      <c r="AI65" s="61">
        <v>0</v>
      </c>
      <c r="AJ65" s="61">
        <v>0</v>
      </c>
      <c r="AK65" s="61">
        <v>0</v>
      </c>
      <c r="AL65" s="61">
        <v>0</v>
      </c>
      <c r="AM65" s="61">
        <v>0</v>
      </c>
      <c r="AN65" s="61">
        <v>0</v>
      </c>
      <c r="AO65" s="61">
        <v>0</v>
      </c>
      <c r="AP65" s="61">
        <v>0</v>
      </c>
      <c r="AQ65" s="61">
        <f t="shared" si="0"/>
        <v>0</v>
      </c>
      <c r="AT65" s="33"/>
    </row>
    <row r="66" spans="1:46" ht="33" customHeight="1">
      <c r="A66" s="32">
        <v>159</v>
      </c>
      <c r="B66" s="315" t="str">
        <f>VLOOKUP(A66,[5]bd_lista!A:C,3,FALSE)</f>
        <v>OficinaTécnica para el Fortalecimiento de la Empresa Pública</v>
      </c>
      <c r="C66" s="316" t="e">
        <f>+VLOOKUP(A66,Contactos!$A$4:$E$534,6,FALSE)</f>
        <v>#REF!</v>
      </c>
      <c r="D66" s="61">
        <v>0</v>
      </c>
      <c r="E66" s="61">
        <v>0</v>
      </c>
      <c r="F66" s="61">
        <v>0</v>
      </c>
      <c r="G66" s="61">
        <v>0</v>
      </c>
      <c r="H66" s="61">
        <v>10549.5</v>
      </c>
      <c r="I66" s="61">
        <v>0</v>
      </c>
      <c r="J66" s="61">
        <v>0</v>
      </c>
      <c r="K66" s="61">
        <v>0</v>
      </c>
      <c r="L66" s="61">
        <v>0</v>
      </c>
      <c r="M66" s="61">
        <v>0</v>
      </c>
      <c r="N66" s="61">
        <v>0</v>
      </c>
      <c r="O66" s="61">
        <v>0</v>
      </c>
      <c r="P66" s="61">
        <v>0</v>
      </c>
      <c r="Q66" s="61">
        <v>0</v>
      </c>
      <c r="R66" s="61">
        <v>0</v>
      </c>
      <c r="S66" s="61">
        <v>0</v>
      </c>
      <c r="T66" s="61">
        <v>0</v>
      </c>
      <c r="U66" s="61">
        <v>0</v>
      </c>
      <c r="V66" s="61">
        <v>0</v>
      </c>
      <c r="W66" s="61">
        <v>0</v>
      </c>
      <c r="X66" s="61">
        <v>0</v>
      </c>
      <c r="Y66" s="61">
        <v>0</v>
      </c>
      <c r="Z66" s="61">
        <v>0</v>
      </c>
      <c r="AA66" s="61">
        <v>0</v>
      </c>
      <c r="AB66" s="61">
        <v>0</v>
      </c>
      <c r="AC66" s="61">
        <v>0</v>
      </c>
      <c r="AD66" s="61">
        <v>0</v>
      </c>
      <c r="AE66" s="61">
        <v>0</v>
      </c>
      <c r="AF66" s="61">
        <v>0</v>
      </c>
      <c r="AG66" s="61">
        <v>0</v>
      </c>
      <c r="AH66" s="61">
        <v>0</v>
      </c>
      <c r="AI66" s="61">
        <v>0</v>
      </c>
      <c r="AJ66" s="61">
        <v>0</v>
      </c>
      <c r="AK66" s="61">
        <v>0</v>
      </c>
      <c r="AL66" s="61">
        <v>0</v>
      </c>
      <c r="AM66" s="61">
        <v>0</v>
      </c>
      <c r="AN66" s="61">
        <v>0</v>
      </c>
      <c r="AO66" s="61">
        <v>0</v>
      </c>
      <c r="AP66" s="61">
        <v>0</v>
      </c>
      <c r="AQ66" s="61">
        <f t="shared" si="0"/>
        <v>10549.5</v>
      </c>
      <c r="AT66" s="33"/>
    </row>
    <row r="67" spans="1:46" ht="33" customHeight="1">
      <c r="A67" s="32">
        <v>163</v>
      </c>
      <c r="B67" s="315" t="str">
        <f>VLOOKUP(A67,[5]bd_lista!A:C,3,FALSE)</f>
        <v>Agencia Nacional de Hidrocarburos</v>
      </c>
      <c r="C67" s="316" t="e">
        <f>+VLOOKUP(A67,Contactos!$A$4:$E$534,6,FALSE)</f>
        <v>#REF!</v>
      </c>
      <c r="D67" s="61">
        <v>0</v>
      </c>
      <c r="E67" s="61">
        <v>0</v>
      </c>
      <c r="F67" s="61">
        <v>0</v>
      </c>
      <c r="G67" s="61">
        <v>0</v>
      </c>
      <c r="H67" s="61">
        <v>9471.8300000000017</v>
      </c>
      <c r="I67" s="61">
        <v>0</v>
      </c>
      <c r="J67" s="61">
        <v>0</v>
      </c>
      <c r="K67" s="61">
        <v>0</v>
      </c>
      <c r="L67" s="61">
        <v>0</v>
      </c>
      <c r="M67" s="61">
        <v>0</v>
      </c>
      <c r="N67" s="61">
        <v>0</v>
      </c>
      <c r="O67" s="61">
        <v>0</v>
      </c>
      <c r="P67" s="61">
        <v>0</v>
      </c>
      <c r="Q67" s="61">
        <v>0</v>
      </c>
      <c r="R67" s="61">
        <v>0</v>
      </c>
      <c r="S67" s="61">
        <v>0</v>
      </c>
      <c r="T67" s="61">
        <v>0</v>
      </c>
      <c r="U67" s="61">
        <v>0</v>
      </c>
      <c r="V67" s="61">
        <v>0</v>
      </c>
      <c r="W67" s="61">
        <v>0</v>
      </c>
      <c r="X67" s="61">
        <v>0</v>
      </c>
      <c r="Y67" s="61">
        <v>0</v>
      </c>
      <c r="Z67" s="61">
        <v>0</v>
      </c>
      <c r="AA67" s="61">
        <v>0</v>
      </c>
      <c r="AB67" s="61">
        <v>0</v>
      </c>
      <c r="AC67" s="61">
        <v>0</v>
      </c>
      <c r="AD67" s="61">
        <v>0</v>
      </c>
      <c r="AE67" s="61">
        <v>0</v>
      </c>
      <c r="AF67" s="61">
        <v>0</v>
      </c>
      <c r="AG67" s="61">
        <v>0</v>
      </c>
      <c r="AH67" s="61">
        <v>0</v>
      </c>
      <c r="AI67" s="61">
        <v>0</v>
      </c>
      <c r="AJ67" s="61">
        <v>0</v>
      </c>
      <c r="AK67" s="61">
        <v>0</v>
      </c>
      <c r="AL67" s="61">
        <v>0</v>
      </c>
      <c r="AM67" s="61">
        <v>0</v>
      </c>
      <c r="AN67" s="61">
        <v>0</v>
      </c>
      <c r="AO67" s="61">
        <v>0</v>
      </c>
      <c r="AP67" s="61">
        <v>0</v>
      </c>
      <c r="AQ67" s="61">
        <f t="shared" si="0"/>
        <v>9471.8300000000017</v>
      </c>
      <c r="AT67" s="33"/>
    </row>
    <row r="68" spans="1:46" ht="33" customHeight="1">
      <c r="A68" s="32">
        <v>169</v>
      </c>
      <c r="B68" s="315" t="str">
        <f>VLOOKUP(A68,[5]bd_lista!A:C,3,FALSE)</f>
        <v>Autoridad General de Impugnación Tributaria</v>
      </c>
      <c r="C68" s="316" t="e">
        <f>+VLOOKUP(A68,Contactos!$A$4:$E$534,6,FALSE)</f>
        <v>#REF!</v>
      </c>
      <c r="D68" s="61">
        <v>0</v>
      </c>
      <c r="E68" s="61">
        <v>0</v>
      </c>
      <c r="F68" s="61">
        <v>0</v>
      </c>
      <c r="G68" s="61">
        <v>0</v>
      </c>
      <c r="H68" s="61">
        <v>5238.59</v>
      </c>
      <c r="I68" s="61">
        <v>0</v>
      </c>
      <c r="J68" s="61">
        <v>0</v>
      </c>
      <c r="K68" s="61">
        <v>0</v>
      </c>
      <c r="L68" s="61">
        <v>0</v>
      </c>
      <c r="M68" s="61">
        <v>0</v>
      </c>
      <c r="N68" s="61">
        <v>0</v>
      </c>
      <c r="O68" s="61">
        <v>0</v>
      </c>
      <c r="P68" s="61">
        <v>0</v>
      </c>
      <c r="Q68" s="61">
        <v>0</v>
      </c>
      <c r="R68" s="61">
        <v>0</v>
      </c>
      <c r="S68" s="61">
        <v>0</v>
      </c>
      <c r="T68" s="61">
        <v>0</v>
      </c>
      <c r="U68" s="61">
        <v>0</v>
      </c>
      <c r="V68" s="61">
        <v>0</v>
      </c>
      <c r="W68" s="61">
        <v>0</v>
      </c>
      <c r="X68" s="61">
        <v>0</v>
      </c>
      <c r="Y68" s="61">
        <v>0</v>
      </c>
      <c r="Z68" s="61">
        <v>0</v>
      </c>
      <c r="AA68" s="61">
        <v>0</v>
      </c>
      <c r="AB68" s="61">
        <v>0</v>
      </c>
      <c r="AC68" s="61">
        <v>0</v>
      </c>
      <c r="AD68" s="61">
        <v>0</v>
      </c>
      <c r="AE68" s="61">
        <v>0</v>
      </c>
      <c r="AF68" s="61">
        <v>0</v>
      </c>
      <c r="AG68" s="61">
        <v>0</v>
      </c>
      <c r="AH68" s="61">
        <v>0</v>
      </c>
      <c r="AI68" s="61">
        <v>0</v>
      </c>
      <c r="AJ68" s="61">
        <v>0</v>
      </c>
      <c r="AK68" s="61">
        <v>0</v>
      </c>
      <c r="AL68" s="61">
        <v>0</v>
      </c>
      <c r="AM68" s="61">
        <v>0</v>
      </c>
      <c r="AN68" s="61">
        <v>0</v>
      </c>
      <c r="AO68" s="61">
        <v>0</v>
      </c>
      <c r="AP68" s="61">
        <v>0</v>
      </c>
      <c r="AQ68" s="61">
        <f t="shared" si="0"/>
        <v>5238.59</v>
      </c>
      <c r="AT68" s="33"/>
    </row>
    <row r="69" spans="1:46" ht="33" customHeight="1">
      <c r="A69" s="32">
        <v>170</v>
      </c>
      <c r="B69" s="315" t="str">
        <f>VLOOKUP(A69,[5]bd_lista!A:C,3,FALSE)</f>
        <v>Escuela Militar de Ingeniería</v>
      </c>
      <c r="C69" s="316" t="e">
        <f>+VLOOKUP(A69,Contactos!$A$4:$E$534,6,FALSE)</f>
        <v>#REF!</v>
      </c>
      <c r="D69" s="61">
        <v>0</v>
      </c>
      <c r="E69" s="61">
        <v>0</v>
      </c>
      <c r="F69" s="61">
        <v>2220128.09</v>
      </c>
      <c r="G69" s="61">
        <v>0</v>
      </c>
      <c r="H69" s="61">
        <v>23490.94</v>
      </c>
      <c r="I69" s="61">
        <v>0</v>
      </c>
      <c r="J69" s="61">
        <v>0</v>
      </c>
      <c r="K69" s="61">
        <v>0</v>
      </c>
      <c r="L69" s="61">
        <v>0</v>
      </c>
      <c r="M69" s="61">
        <v>0</v>
      </c>
      <c r="N69" s="61">
        <v>0</v>
      </c>
      <c r="O69" s="61">
        <v>0</v>
      </c>
      <c r="P69" s="61">
        <v>0</v>
      </c>
      <c r="Q69" s="61">
        <v>0</v>
      </c>
      <c r="R69" s="61">
        <v>0</v>
      </c>
      <c r="S69" s="61">
        <v>0</v>
      </c>
      <c r="T69" s="61">
        <v>0</v>
      </c>
      <c r="U69" s="61">
        <v>0</v>
      </c>
      <c r="V69" s="61">
        <v>0</v>
      </c>
      <c r="W69" s="61">
        <v>0</v>
      </c>
      <c r="X69" s="61">
        <v>0</v>
      </c>
      <c r="Y69" s="61">
        <v>0</v>
      </c>
      <c r="Z69" s="61">
        <v>0</v>
      </c>
      <c r="AA69" s="61">
        <v>0</v>
      </c>
      <c r="AB69" s="61">
        <v>0</v>
      </c>
      <c r="AC69" s="61">
        <v>0</v>
      </c>
      <c r="AD69" s="61">
        <v>0</v>
      </c>
      <c r="AE69" s="61">
        <v>0</v>
      </c>
      <c r="AF69" s="61">
        <v>0</v>
      </c>
      <c r="AG69" s="61">
        <v>0</v>
      </c>
      <c r="AH69" s="61">
        <v>0</v>
      </c>
      <c r="AI69" s="61">
        <v>0</v>
      </c>
      <c r="AJ69" s="61">
        <v>0</v>
      </c>
      <c r="AK69" s="61">
        <v>0</v>
      </c>
      <c r="AL69" s="61">
        <v>0</v>
      </c>
      <c r="AM69" s="61">
        <v>0</v>
      </c>
      <c r="AN69" s="61">
        <v>0</v>
      </c>
      <c r="AO69" s="61">
        <v>0</v>
      </c>
      <c r="AP69" s="61">
        <v>0</v>
      </c>
      <c r="AQ69" s="61">
        <f t="shared" si="0"/>
        <v>2243619.0299999998</v>
      </c>
      <c r="AT69" s="33"/>
    </row>
    <row r="70" spans="1:46" ht="33" customHeight="1">
      <c r="A70" s="32">
        <v>171</v>
      </c>
      <c r="B70" s="315" t="str">
        <f>VLOOKUP(A70,[5]bd_lista!A:C,3,FALSE)</f>
        <v>Centro de Investigación Agrícola Tropical</v>
      </c>
      <c r="C70" s="316" t="e">
        <f>+VLOOKUP(A70,Contactos!$A$4:$E$534,6,FALSE)</f>
        <v>#N/A</v>
      </c>
      <c r="D70" s="61">
        <v>0</v>
      </c>
      <c r="E70" s="61">
        <v>0</v>
      </c>
      <c r="F70" s="61">
        <v>0</v>
      </c>
      <c r="G70" s="61">
        <v>0</v>
      </c>
      <c r="H70" s="61">
        <v>0</v>
      </c>
      <c r="I70" s="61">
        <v>0</v>
      </c>
      <c r="J70" s="61">
        <v>0</v>
      </c>
      <c r="K70" s="61">
        <v>0</v>
      </c>
      <c r="L70" s="61">
        <v>0</v>
      </c>
      <c r="M70" s="61">
        <v>0</v>
      </c>
      <c r="N70" s="61">
        <v>0</v>
      </c>
      <c r="O70" s="61">
        <v>0</v>
      </c>
      <c r="P70" s="61">
        <v>0</v>
      </c>
      <c r="Q70" s="61">
        <v>0</v>
      </c>
      <c r="R70" s="61">
        <v>0</v>
      </c>
      <c r="S70" s="61">
        <v>0</v>
      </c>
      <c r="T70" s="61">
        <v>0</v>
      </c>
      <c r="U70" s="61">
        <v>0</v>
      </c>
      <c r="V70" s="61">
        <v>0</v>
      </c>
      <c r="W70" s="61">
        <v>0</v>
      </c>
      <c r="X70" s="61">
        <v>0</v>
      </c>
      <c r="Y70" s="61">
        <v>0</v>
      </c>
      <c r="Z70" s="61">
        <v>0</v>
      </c>
      <c r="AA70" s="61">
        <v>0</v>
      </c>
      <c r="AB70" s="61">
        <v>0</v>
      </c>
      <c r="AC70" s="61">
        <v>0</v>
      </c>
      <c r="AD70" s="61">
        <v>0</v>
      </c>
      <c r="AE70" s="61">
        <v>0</v>
      </c>
      <c r="AF70" s="61">
        <v>0</v>
      </c>
      <c r="AG70" s="61">
        <v>0</v>
      </c>
      <c r="AH70" s="61">
        <v>0</v>
      </c>
      <c r="AI70" s="61">
        <v>0</v>
      </c>
      <c r="AJ70" s="61">
        <v>0</v>
      </c>
      <c r="AK70" s="61">
        <v>0</v>
      </c>
      <c r="AL70" s="61">
        <v>0</v>
      </c>
      <c r="AM70" s="61">
        <v>0</v>
      </c>
      <c r="AN70" s="61">
        <v>0</v>
      </c>
      <c r="AO70" s="61">
        <v>0</v>
      </c>
      <c r="AP70" s="61">
        <v>0</v>
      </c>
      <c r="AQ70" s="61">
        <f t="shared" si="0"/>
        <v>0</v>
      </c>
      <c r="AT70" s="33"/>
    </row>
    <row r="71" spans="1:46" ht="33" customHeight="1">
      <c r="A71" s="32">
        <v>190</v>
      </c>
      <c r="B71" s="315" t="str">
        <f>VLOOKUP(A71,[5]bd_lista!A:C,3,FALSE)</f>
        <v>Autoridad Jurisdiccional Administrativa Minera</v>
      </c>
      <c r="C71" s="316" t="e">
        <f>+VLOOKUP(A71,Contactos!$A$4:$E$534,6,FALSE)</f>
        <v>#REF!</v>
      </c>
      <c r="D71" s="61">
        <v>0</v>
      </c>
      <c r="E71" s="61">
        <v>3389.16</v>
      </c>
      <c r="F71" s="61">
        <v>0</v>
      </c>
      <c r="G71" s="61">
        <v>0</v>
      </c>
      <c r="H71" s="61">
        <v>13574.560000000001</v>
      </c>
      <c r="I71" s="61">
        <v>0</v>
      </c>
      <c r="J71" s="61">
        <v>0</v>
      </c>
      <c r="K71" s="61">
        <v>0</v>
      </c>
      <c r="L71" s="61">
        <v>0</v>
      </c>
      <c r="M71" s="61">
        <v>0</v>
      </c>
      <c r="N71" s="61">
        <v>0</v>
      </c>
      <c r="O71" s="61">
        <v>0</v>
      </c>
      <c r="P71" s="61">
        <v>0</v>
      </c>
      <c r="Q71" s="61">
        <v>0</v>
      </c>
      <c r="R71" s="61">
        <v>0</v>
      </c>
      <c r="S71" s="61">
        <v>0</v>
      </c>
      <c r="T71" s="61">
        <v>0</v>
      </c>
      <c r="U71" s="61">
        <v>0</v>
      </c>
      <c r="V71" s="61">
        <v>0</v>
      </c>
      <c r="W71" s="61">
        <v>0</v>
      </c>
      <c r="X71" s="61">
        <v>3220764</v>
      </c>
      <c r="Y71" s="61">
        <v>0</v>
      </c>
      <c r="Z71" s="61">
        <v>0</v>
      </c>
      <c r="AA71" s="61">
        <v>0</v>
      </c>
      <c r="AB71" s="61">
        <v>0</v>
      </c>
      <c r="AC71" s="61">
        <v>0</v>
      </c>
      <c r="AD71" s="61">
        <v>0</v>
      </c>
      <c r="AE71" s="61">
        <v>0</v>
      </c>
      <c r="AF71" s="61">
        <v>0</v>
      </c>
      <c r="AG71" s="61">
        <v>0</v>
      </c>
      <c r="AH71" s="61">
        <v>0</v>
      </c>
      <c r="AI71" s="61">
        <v>0</v>
      </c>
      <c r="AJ71" s="61">
        <v>0</v>
      </c>
      <c r="AK71" s="61">
        <v>0</v>
      </c>
      <c r="AL71" s="61">
        <v>0</v>
      </c>
      <c r="AM71" s="61">
        <v>0</v>
      </c>
      <c r="AN71" s="61">
        <v>0</v>
      </c>
      <c r="AO71" s="61">
        <v>0</v>
      </c>
      <c r="AP71" s="61">
        <v>0</v>
      </c>
      <c r="AQ71" s="61">
        <f t="shared" si="0"/>
        <v>3237727.72</v>
      </c>
      <c r="AT71" s="33"/>
    </row>
    <row r="72" spans="1:46" ht="33" customHeight="1">
      <c r="A72" s="32">
        <v>192</v>
      </c>
      <c r="B72" s="315" t="str">
        <f>VLOOKUP(A72,[5]bd_lista!A:C,3,FALSE)</f>
        <v>Servicio al Mejoramiento de la Navegación Amazónica</v>
      </c>
      <c r="C72" s="316" t="e">
        <f>+VLOOKUP(A72,Contactos!$A$4:$E$534,6,FALSE)</f>
        <v>#REF!</v>
      </c>
      <c r="D72" s="61">
        <v>0</v>
      </c>
      <c r="E72" s="61">
        <v>0</v>
      </c>
      <c r="F72" s="61">
        <v>830842</v>
      </c>
      <c r="G72" s="61">
        <v>0</v>
      </c>
      <c r="H72" s="61">
        <v>0</v>
      </c>
      <c r="I72" s="61">
        <v>0</v>
      </c>
      <c r="J72" s="61">
        <v>0</v>
      </c>
      <c r="K72" s="61">
        <v>0</v>
      </c>
      <c r="L72" s="61">
        <v>0</v>
      </c>
      <c r="M72" s="61">
        <v>0</v>
      </c>
      <c r="N72" s="61">
        <v>0</v>
      </c>
      <c r="O72" s="61">
        <v>0</v>
      </c>
      <c r="P72" s="61">
        <v>0</v>
      </c>
      <c r="Q72" s="61">
        <v>0</v>
      </c>
      <c r="R72" s="61">
        <v>0</v>
      </c>
      <c r="S72" s="61">
        <v>0</v>
      </c>
      <c r="T72" s="61">
        <v>0</v>
      </c>
      <c r="U72" s="61">
        <v>0</v>
      </c>
      <c r="V72" s="61">
        <v>0</v>
      </c>
      <c r="W72" s="61">
        <v>0</v>
      </c>
      <c r="X72" s="61">
        <v>0</v>
      </c>
      <c r="Y72" s="61">
        <v>0</v>
      </c>
      <c r="Z72" s="61">
        <v>0</v>
      </c>
      <c r="AA72" s="61">
        <v>0</v>
      </c>
      <c r="AB72" s="61">
        <v>0</v>
      </c>
      <c r="AC72" s="61">
        <v>0</v>
      </c>
      <c r="AD72" s="61">
        <v>0</v>
      </c>
      <c r="AE72" s="61">
        <v>0</v>
      </c>
      <c r="AF72" s="61">
        <v>0</v>
      </c>
      <c r="AG72" s="61">
        <v>0</v>
      </c>
      <c r="AH72" s="61">
        <v>0</v>
      </c>
      <c r="AI72" s="61">
        <v>0</v>
      </c>
      <c r="AJ72" s="61">
        <v>0</v>
      </c>
      <c r="AK72" s="61">
        <v>0</v>
      </c>
      <c r="AL72" s="61">
        <v>0</v>
      </c>
      <c r="AM72" s="61">
        <v>0</v>
      </c>
      <c r="AN72" s="61">
        <v>0</v>
      </c>
      <c r="AO72" s="61">
        <v>0</v>
      </c>
      <c r="AP72" s="61">
        <v>0</v>
      </c>
      <c r="AQ72" s="61">
        <f t="shared" si="0"/>
        <v>830842</v>
      </c>
      <c r="AT72" s="33"/>
    </row>
    <row r="73" spans="1:46" ht="33" customHeight="1">
      <c r="A73" s="32">
        <v>197</v>
      </c>
      <c r="B73" s="315" t="str">
        <f>VLOOKUP(A73,[5]bd_lista!A:C,3,FALSE)</f>
        <v>DIRECCIÓN ESTRATÉGICA DE REIVINDICACION MARÍTIMA, SILALA Y RECURSOS HÍDRICOS INTERNACIONALES</v>
      </c>
      <c r="C73" s="316" t="e">
        <f>+VLOOKUP(A73,Contactos!$A$4:$E$534,6,FALSE)</f>
        <v>#REF!</v>
      </c>
      <c r="D73" s="61">
        <v>0</v>
      </c>
      <c r="E73" s="61">
        <v>0</v>
      </c>
      <c r="F73" s="61">
        <v>0</v>
      </c>
      <c r="G73" s="61">
        <v>0</v>
      </c>
      <c r="H73" s="61">
        <v>0</v>
      </c>
      <c r="I73" s="61">
        <v>0</v>
      </c>
      <c r="J73" s="61">
        <v>0</v>
      </c>
      <c r="K73" s="61">
        <v>0</v>
      </c>
      <c r="L73" s="61">
        <v>0</v>
      </c>
      <c r="M73" s="61">
        <v>0</v>
      </c>
      <c r="N73" s="61">
        <v>0</v>
      </c>
      <c r="O73" s="61">
        <v>0</v>
      </c>
      <c r="P73" s="61">
        <v>0</v>
      </c>
      <c r="Q73" s="61">
        <v>0</v>
      </c>
      <c r="R73" s="61">
        <v>0</v>
      </c>
      <c r="S73" s="61">
        <v>0</v>
      </c>
      <c r="T73" s="61">
        <v>0</v>
      </c>
      <c r="U73" s="61">
        <v>0</v>
      </c>
      <c r="V73" s="61">
        <v>0</v>
      </c>
      <c r="W73" s="61">
        <v>0</v>
      </c>
      <c r="X73" s="61">
        <v>0</v>
      </c>
      <c r="Y73" s="61">
        <v>0</v>
      </c>
      <c r="Z73" s="61">
        <v>0</v>
      </c>
      <c r="AA73" s="61">
        <v>0</v>
      </c>
      <c r="AB73" s="61">
        <v>0</v>
      </c>
      <c r="AC73" s="61">
        <v>0</v>
      </c>
      <c r="AD73" s="61">
        <v>0</v>
      </c>
      <c r="AE73" s="61">
        <v>0</v>
      </c>
      <c r="AF73" s="61">
        <v>0</v>
      </c>
      <c r="AG73" s="61">
        <v>0</v>
      </c>
      <c r="AH73" s="61">
        <v>0</v>
      </c>
      <c r="AI73" s="61">
        <v>0</v>
      </c>
      <c r="AJ73" s="61">
        <v>0</v>
      </c>
      <c r="AK73" s="61">
        <v>0</v>
      </c>
      <c r="AL73" s="61">
        <v>0</v>
      </c>
      <c r="AM73" s="61">
        <v>0</v>
      </c>
      <c r="AN73" s="61">
        <v>0</v>
      </c>
      <c r="AO73" s="61">
        <v>0</v>
      </c>
      <c r="AP73" s="61">
        <v>0</v>
      </c>
      <c r="AQ73" s="61">
        <f t="shared" si="0"/>
        <v>0</v>
      </c>
      <c r="AT73" s="33"/>
    </row>
    <row r="74" spans="1:46" ht="33" customHeight="1">
      <c r="A74" s="32">
        <v>200</v>
      </c>
      <c r="B74" s="315" t="str">
        <f>VLOOKUP(A74,[5]bd_lista!A:C,3,FALSE)</f>
        <v>Registro Único para la Administración Tributaria Municipal</v>
      </c>
      <c r="C74" s="316" t="e">
        <f>+VLOOKUP(A74,Contactos!$A$4:$E$534,6,FALSE)</f>
        <v>#REF!</v>
      </c>
      <c r="D74" s="61">
        <v>0</v>
      </c>
      <c r="E74" s="61">
        <v>0</v>
      </c>
      <c r="F74" s="61">
        <v>0</v>
      </c>
      <c r="G74" s="61">
        <v>0</v>
      </c>
      <c r="H74" s="61">
        <v>0</v>
      </c>
      <c r="I74" s="61">
        <v>0</v>
      </c>
      <c r="J74" s="61">
        <v>0</v>
      </c>
      <c r="K74" s="61">
        <v>0</v>
      </c>
      <c r="L74" s="61">
        <v>0</v>
      </c>
      <c r="M74" s="61">
        <v>0</v>
      </c>
      <c r="N74" s="61">
        <v>0</v>
      </c>
      <c r="O74" s="61">
        <v>0</v>
      </c>
      <c r="P74" s="61">
        <v>0</v>
      </c>
      <c r="Q74" s="61">
        <v>0</v>
      </c>
      <c r="R74" s="61">
        <v>0</v>
      </c>
      <c r="S74" s="61">
        <v>0</v>
      </c>
      <c r="T74" s="61">
        <v>0</v>
      </c>
      <c r="U74" s="61">
        <v>0</v>
      </c>
      <c r="V74" s="61">
        <v>0</v>
      </c>
      <c r="W74" s="61">
        <v>0</v>
      </c>
      <c r="X74" s="61">
        <v>0</v>
      </c>
      <c r="Y74" s="61">
        <v>506238.81</v>
      </c>
      <c r="Z74" s="61">
        <v>0</v>
      </c>
      <c r="AA74" s="61">
        <v>0</v>
      </c>
      <c r="AB74" s="61">
        <v>0</v>
      </c>
      <c r="AC74" s="61">
        <v>0</v>
      </c>
      <c r="AD74" s="61">
        <v>0</v>
      </c>
      <c r="AE74" s="61">
        <v>0</v>
      </c>
      <c r="AF74" s="61">
        <v>0</v>
      </c>
      <c r="AG74" s="61">
        <v>0</v>
      </c>
      <c r="AH74" s="61">
        <v>0</v>
      </c>
      <c r="AI74" s="61">
        <v>0</v>
      </c>
      <c r="AJ74" s="61">
        <v>0</v>
      </c>
      <c r="AK74" s="61">
        <v>0</v>
      </c>
      <c r="AL74" s="61">
        <v>0</v>
      </c>
      <c r="AM74" s="61">
        <v>0</v>
      </c>
      <c r="AN74" s="61">
        <v>0</v>
      </c>
      <c r="AO74" s="61">
        <v>0</v>
      </c>
      <c r="AP74" s="61">
        <v>0</v>
      </c>
      <c r="AQ74" s="61">
        <f t="shared" si="0"/>
        <v>506238.81</v>
      </c>
      <c r="AT74" s="33"/>
    </row>
    <row r="75" spans="1:46" ht="33" customHeight="1">
      <c r="A75" s="32">
        <v>201</v>
      </c>
      <c r="B75" s="315" t="str">
        <f>VLOOKUP(A75,[5]bd_lista!A:C,3,FALSE)</f>
        <v>Agencia para el Des. de las Macroreg. y Zonas Fronterizas</v>
      </c>
      <c r="C75" s="316" t="e">
        <f>+VLOOKUP(A75,Contactos!$A$4:$E$534,6,FALSE)</f>
        <v>#N/A</v>
      </c>
      <c r="D75" s="61">
        <v>0</v>
      </c>
      <c r="E75" s="61">
        <v>0</v>
      </c>
      <c r="F75" s="61">
        <v>0</v>
      </c>
      <c r="G75" s="61">
        <v>0</v>
      </c>
      <c r="H75" s="61">
        <v>0</v>
      </c>
      <c r="I75" s="61">
        <v>0</v>
      </c>
      <c r="J75" s="61">
        <v>0</v>
      </c>
      <c r="K75" s="61">
        <v>0</v>
      </c>
      <c r="L75" s="61">
        <v>0</v>
      </c>
      <c r="M75" s="61">
        <v>0</v>
      </c>
      <c r="N75" s="61">
        <v>0</v>
      </c>
      <c r="O75" s="61">
        <v>0</v>
      </c>
      <c r="P75" s="61">
        <v>0</v>
      </c>
      <c r="Q75" s="61">
        <v>0</v>
      </c>
      <c r="R75" s="61">
        <v>0</v>
      </c>
      <c r="S75" s="61">
        <v>0</v>
      </c>
      <c r="T75" s="61">
        <v>0</v>
      </c>
      <c r="U75" s="61">
        <v>0</v>
      </c>
      <c r="V75" s="61">
        <v>0</v>
      </c>
      <c r="W75" s="61">
        <v>0</v>
      </c>
      <c r="X75" s="61">
        <v>0</v>
      </c>
      <c r="Y75" s="61">
        <v>0</v>
      </c>
      <c r="Z75" s="61">
        <v>0</v>
      </c>
      <c r="AA75" s="61">
        <v>0</v>
      </c>
      <c r="AB75" s="61">
        <v>0</v>
      </c>
      <c r="AC75" s="61">
        <v>0</v>
      </c>
      <c r="AD75" s="61">
        <v>0</v>
      </c>
      <c r="AE75" s="61">
        <v>0</v>
      </c>
      <c r="AF75" s="61">
        <v>0</v>
      </c>
      <c r="AG75" s="61">
        <v>0</v>
      </c>
      <c r="AH75" s="61">
        <v>0</v>
      </c>
      <c r="AI75" s="61">
        <v>0</v>
      </c>
      <c r="AJ75" s="61">
        <v>0</v>
      </c>
      <c r="AK75" s="61">
        <v>0</v>
      </c>
      <c r="AL75" s="61">
        <v>0</v>
      </c>
      <c r="AM75" s="61">
        <v>0</v>
      </c>
      <c r="AN75" s="61">
        <v>0</v>
      </c>
      <c r="AO75" s="61">
        <v>0</v>
      </c>
      <c r="AP75" s="61">
        <v>0</v>
      </c>
      <c r="AQ75" s="61">
        <f t="shared" si="0"/>
        <v>0</v>
      </c>
      <c r="AT75" s="33"/>
    </row>
    <row r="76" spans="1:46" ht="33" customHeight="1">
      <c r="A76" s="32">
        <v>203</v>
      </c>
      <c r="B76" s="315" t="str">
        <f>VLOOKUP(A76,[5]bd_lista!A:C,3,FALSE)</f>
        <v>Autoridad de Supervisión del Sistema Financiero</v>
      </c>
      <c r="C76" s="316" t="e">
        <f>+VLOOKUP(A76,Contactos!$A$4:$E$534,6,FALSE)</f>
        <v>#REF!</v>
      </c>
      <c r="D76" s="61">
        <v>0</v>
      </c>
      <c r="E76" s="61">
        <v>0</v>
      </c>
      <c r="F76" s="61">
        <v>1063717.7599999993</v>
      </c>
      <c r="G76" s="61">
        <v>0</v>
      </c>
      <c r="H76" s="61">
        <v>4229.75</v>
      </c>
      <c r="I76" s="61">
        <v>0</v>
      </c>
      <c r="J76" s="61">
        <v>0</v>
      </c>
      <c r="K76" s="61">
        <v>0</v>
      </c>
      <c r="L76" s="61">
        <v>0</v>
      </c>
      <c r="M76" s="61">
        <v>0</v>
      </c>
      <c r="N76" s="61">
        <v>0</v>
      </c>
      <c r="O76" s="61">
        <v>0</v>
      </c>
      <c r="P76" s="61">
        <v>0</v>
      </c>
      <c r="Q76" s="61">
        <v>0</v>
      </c>
      <c r="R76" s="61">
        <v>0</v>
      </c>
      <c r="S76" s="61">
        <v>0</v>
      </c>
      <c r="T76" s="61">
        <v>0</v>
      </c>
      <c r="U76" s="61">
        <v>0</v>
      </c>
      <c r="V76" s="61">
        <v>0</v>
      </c>
      <c r="W76" s="61">
        <v>0</v>
      </c>
      <c r="X76" s="61">
        <v>0</v>
      </c>
      <c r="Y76" s="61">
        <v>0</v>
      </c>
      <c r="Z76" s="61">
        <v>0</v>
      </c>
      <c r="AA76" s="61">
        <v>0</v>
      </c>
      <c r="AB76" s="61">
        <v>0</v>
      </c>
      <c r="AC76" s="61">
        <v>0</v>
      </c>
      <c r="AD76" s="61">
        <v>0</v>
      </c>
      <c r="AE76" s="61">
        <v>0</v>
      </c>
      <c r="AF76" s="61">
        <v>0</v>
      </c>
      <c r="AG76" s="61">
        <v>0</v>
      </c>
      <c r="AH76" s="61">
        <v>0</v>
      </c>
      <c r="AI76" s="61">
        <v>0</v>
      </c>
      <c r="AJ76" s="61">
        <v>0</v>
      </c>
      <c r="AK76" s="61">
        <v>0</v>
      </c>
      <c r="AL76" s="61">
        <v>0</v>
      </c>
      <c r="AM76" s="61">
        <v>0</v>
      </c>
      <c r="AN76" s="61">
        <v>0</v>
      </c>
      <c r="AO76" s="61">
        <v>0</v>
      </c>
      <c r="AP76" s="61">
        <v>0</v>
      </c>
      <c r="AQ76" s="61">
        <f t="shared" si="0"/>
        <v>1067947.5099999993</v>
      </c>
      <c r="AT76" s="33"/>
    </row>
    <row r="77" spans="1:46" ht="33" customHeight="1">
      <c r="A77" s="32">
        <v>206</v>
      </c>
      <c r="B77" s="315" t="str">
        <f>VLOOKUP(A77,[5]bd_lista!A:C,3,FALSE)</f>
        <v>Instituto Nacional de Estadística</v>
      </c>
      <c r="C77" s="316" t="e">
        <f>+VLOOKUP(A77,Contactos!$A$4:$E$534,6,FALSE)</f>
        <v>#REF!</v>
      </c>
      <c r="D77" s="61">
        <v>0</v>
      </c>
      <c r="E77" s="61">
        <v>0</v>
      </c>
      <c r="F77" s="61">
        <v>0</v>
      </c>
      <c r="G77" s="61">
        <v>0</v>
      </c>
      <c r="H77" s="61">
        <v>13162</v>
      </c>
      <c r="I77" s="61">
        <v>0</v>
      </c>
      <c r="J77" s="61">
        <v>0</v>
      </c>
      <c r="K77" s="61">
        <v>0</v>
      </c>
      <c r="L77" s="61">
        <v>0</v>
      </c>
      <c r="M77" s="61">
        <v>0</v>
      </c>
      <c r="N77" s="61">
        <v>0</v>
      </c>
      <c r="O77" s="61">
        <v>0</v>
      </c>
      <c r="P77" s="61">
        <v>0</v>
      </c>
      <c r="Q77" s="61">
        <v>0</v>
      </c>
      <c r="R77" s="61">
        <v>0</v>
      </c>
      <c r="S77" s="61">
        <v>0</v>
      </c>
      <c r="T77" s="61">
        <v>0</v>
      </c>
      <c r="U77" s="61">
        <v>0</v>
      </c>
      <c r="V77" s="61">
        <v>0</v>
      </c>
      <c r="W77" s="61">
        <v>0</v>
      </c>
      <c r="X77" s="61">
        <v>0</v>
      </c>
      <c r="Y77" s="61">
        <v>0</v>
      </c>
      <c r="Z77" s="61">
        <v>0</v>
      </c>
      <c r="AA77" s="61">
        <v>0</v>
      </c>
      <c r="AB77" s="61">
        <v>0</v>
      </c>
      <c r="AC77" s="61">
        <v>0</v>
      </c>
      <c r="AD77" s="61">
        <v>0</v>
      </c>
      <c r="AE77" s="61">
        <v>0</v>
      </c>
      <c r="AF77" s="61">
        <v>0</v>
      </c>
      <c r="AG77" s="61">
        <v>0</v>
      </c>
      <c r="AH77" s="61">
        <v>0</v>
      </c>
      <c r="AI77" s="61">
        <v>0</v>
      </c>
      <c r="AJ77" s="61">
        <v>0</v>
      </c>
      <c r="AK77" s="61">
        <v>0</v>
      </c>
      <c r="AL77" s="61">
        <v>0</v>
      </c>
      <c r="AM77" s="61">
        <v>0</v>
      </c>
      <c r="AN77" s="61">
        <v>0</v>
      </c>
      <c r="AO77" s="61">
        <v>0</v>
      </c>
      <c r="AP77" s="61">
        <v>0</v>
      </c>
      <c r="AQ77" s="61">
        <f t="shared" ref="AQ77:AQ140" si="1">SUM(D77:AP77)</f>
        <v>13162</v>
      </c>
      <c r="AT77" s="33"/>
    </row>
    <row r="78" spans="1:46" ht="33" customHeight="1">
      <c r="A78" s="32">
        <v>210</v>
      </c>
      <c r="B78" s="315" t="str">
        <f>VLOOKUP(A78,[5]bd_lista!A:C,3,FALSE)</f>
        <v>Unidad de Análisis de Políticas Sociales y Económicas</v>
      </c>
      <c r="C78" s="316" t="e">
        <f>+VLOOKUP(A78,Contactos!$A$4:$E$534,6,FALSE)</f>
        <v>#REF!</v>
      </c>
      <c r="D78" s="61">
        <v>0</v>
      </c>
      <c r="E78" s="61">
        <v>0</v>
      </c>
      <c r="F78" s="61">
        <v>0</v>
      </c>
      <c r="G78" s="61">
        <v>0</v>
      </c>
      <c r="H78" s="61">
        <v>0</v>
      </c>
      <c r="I78" s="61">
        <v>0</v>
      </c>
      <c r="J78" s="61">
        <v>0</v>
      </c>
      <c r="K78" s="61">
        <v>0</v>
      </c>
      <c r="L78" s="61">
        <v>0</v>
      </c>
      <c r="M78" s="61">
        <v>0</v>
      </c>
      <c r="N78" s="61">
        <v>0</v>
      </c>
      <c r="O78" s="61">
        <v>0</v>
      </c>
      <c r="P78" s="61">
        <v>0</v>
      </c>
      <c r="Q78" s="61">
        <v>0</v>
      </c>
      <c r="R78" s="61">
        <v>0</v>
      </c>
      <c r="S78" s="61">
        <v>0</v>
      </c>
      <c r="T78" s="61">
        <v>0</v>
      </c>
      <c r="U78" s="61">
        <v>0</v>
      </c>
      <c r="V78" s="61">
        <v>0</v>
      </c>
      <c r="W78" s="61">
        <v>0</v>
      </c>
      <c r="X78" s="61">
        <v>0</v>
      </c>
      <c r="Y78" s="61">
        <v>0</v>
      </c>
      <c r="Z78" s="61">
        <v>0</v>
      </c>
      <c r="AA78" s="61">
        <v>0</v>
      </c>
      <c r="AB78" s="61">
        <v>0</v>
      </c>
      <c r="AC78" s="61">
        <v>0</v>
      </c>
      <c r="AD78" s="61">
        <v>0</v>
      </c>
      <c r="AE78" s="61">
        <v>0</v>
      </c>
      <c r="AF78" s="61">
        <v>0</v>
      </c>
      <c r="AG78" s="61">
        <v>0</v>
      </c>
      <c r="AH78" s="61">
        <v>0</v>
      </c>
      <c r="AI78" s="61">
        <v>0</v>
      </c>
      <c r="AJ78" s="61">
        <v>0</v>
      </c>
      <c r="AK78" s="61">
        <v>0</v>
      </c>
      <c r="AL78" s="61">
        <v>0</v>
      </c>
      <c r="AM78" s="61">
        <v>0</v>
      </c>
      <c r="AN78" s="61">
        <v>0</v>
      </c>
      <c r="AO78" s="61">
        <v>0</v>
      </c>
      <c r="AP78" s="61">
        <v>0</v>
      </c>
      <c r="AQ78" s="61">
        <f t="shared" si="1"/>
        <v>0</v>
      </c>
      <c r="AT78" s="33"/>
    </row>
    <row r="79" spans="1:46" ht="33" customHeight="1">
      <c r="A79" s="32">
        <v>212</v>
      </c>
      <c r="B79" s="315" t="str">
        <f>VLOOKUP(A79,[5]bd_lista!A:C,3,FALSE)</f>
        <v>Instituto Nacional de Reforma Agraria</v>
      </c>
      <c r="C79" s="316" t="e">
        <f>+VLOOKUP(A79,Contactos!$A$4:$E$534,6,FALSE)</f>
        <v>#REF!</v>
      </c>
      <c r="D79" s="61">
        <v>0</v>
      </c>
      <c r="E79" s="61">
        <v>2279742.64</v>
      </c>
      <c r="F79" s="61">
        <v>0</v>
      </c>
      <c r="G79" s="61">
        <v>0</v>
      </c>
      <c r="H79" s="61">
        <v>26442.37</v>
      </c>
      <c r="I79" s="61">
        <v>0</v>
      </c>
      <c r="J79" s="61">
        <v>0</v>
      </c>
      <c r="K79" s="61">
        <v>0</v>
      </c>
      <c r="L79" s="61">
        <v>0</v>
      </c>
      <c r="M79" s="61">
        <v>0</v>
      </c>
      <c r="N79" s="61">
        <v>0</v>
      </c>
      <c r="O79" s="61">
        <v>0</v>
      </c>
      <c r="P79" s="61">
        <v>0</v>
      </c>
      <c r="Q79" s="61">
        <v>0</v>
      </c>
      <c r="R79" s="61">
        <v>0</v>
      </c>
      <c r="S79" s="61">
        <v>0</v>
      </c>
      <c r="T79" s="61">
        <v>0</v>
      </c>
      <c r="U79" s="61">
        <v>0</v>
      </c>
      <c r="V79" s="61">
        <v>0</v>
      </c>
      <c r="W79" s="61">
        <v>0</v>
      </c>
      <c r="X79" s="61">
        <v>0</v>
      </c>
      <c r="Y79" s="61">
        <v>0</v>
      </c>
      <c r="Z79" s="61">
        <v>2279742.64</v>
      </c>
      <c r="AA79" s="61">
        <v>0</v>
      </c>
      <c r="AB79" s="61">
        <v>0</v>
      </c>
      <c r="AC79" s="61">
        <v>0</v>
      </c>
      <c r="AD79" s="61">
        <v>120.06</v>
      </c>
      <c r="AE79" s="61">
        <v>0</v>
      </c>
      <c r="AF79" s="61">
        <v>0</v>
      </c>
      <c r="AG79" s="61">
        <v>0</v>
      </c>
      <c r="AH79" s="61">
        <v>0</v>
      </c>
      <c r="AI79" s="61">
        <v>0</v>
      </c>
      <c r="AJ79" s="61">
        <v>0</v>
      </c>
      <c r="AK79" s="61">
        <v>0</v>
      </c>
      <c r="AL79" s="61">
        <v>0</v>
      </c>
      <c r="AM79" s="61">
        <v>0</v>
      </c>
      <c r="AN79" s="61">
        <v>0</v>
      </c>
      <c r="AO79" s="61">
        <v>0</v>
      </c>
      <c r="AP79" s="61">
        <v>0</v>
      </c>
      <c r="AQ79" s="61">
        <f t="shared" si="1"/>
        <v>4586047.71</v>
      </c>
      <c r="AT79" s="33"/>
    </row>
    <row r="80" spans="1:46" ht="33" customHeight="1">
      <c r="A80" s="32">
        <v>213</v>
      </c>
      <c r="B80" s="315" t="str">
        <f>VLOOKUP(A80,[5]bd_lista!A:C,3,FALSE)</f>
        <v>Servicio Nacional de Meteorología e Hidrología</v>
      </c>
      <c r="C80" s="316" t="e">
        <f>+VLOOKUP(A80,Contactos!$A$4:$E$534,6,FALSE)</f>
        <v>#REF!</v>
      </c>
      <c r="D80" s="61">
        <v>0</v>
      </c>
      <c r="E80" s="61">
        <v>0</v>
      </c>
      <c r="F80" s="61">
        <v>0</v>
      </c>
      <c r="G80" s="61">
        <v>0</v>
      </c>
      <c r="H80" s="61">
        <v>0</v>
      </c>
      <c r="I80" s="61">
        <v>0</v>
      </c>
      <c r="J80" s="61">
        <v>0</v>
      </c>
      <c r="K80" s="61">
        <v>0</v>
      </c>
      <c r="L80" s="61">
        <v>1476568.57</v>
      </c>
      <c r="M80" s="61">
        <v>0</v>
      </c>
      <c r="N80" s="61">
        <v>0</v>
      </c>
      <c r="O80" s="61">
        <v>0</v>
      </c>
      <c r="P80" s="61">
        <v>0</v>
      </c>
      <c r="Q80" s="61">
        <v>0</v>
      </c>
      <c r="R80" s="61">
        <v>0</v>
      </c>
      <c r="S80" s="61">
        <v>0</v>
      </c>
      <c r="T80" s="61">
        <v>0</v>
      </c>
      <c r="U80" s="61">
        <v>0</v>
      </c>
      <c r="V80" s="61">
        <v>0</v>
      </c>
      <c r="W80" s="61">
        <v>0</v>
      </c>
      <c r="X80" s="61">
        <v>0</v>
      </c>
      <c r="Y80" s="61">
        <v>0</v>
      </c>
      <c r="Z80" s="61">
        <v>0</v>
      </c>
      <c r="AA80" s="61">
        <v>0</v>
      </c>
      <c r="AB80" s="61">
        <v>0</v>
      </c>
      <c r="AC80" s="61">
        <v>0</v>
      </c>
      <c r="AD80" s="61">
        <v>0</v>
      </c>
      <c r="AE80" s="61">
        <v>0</v>
      </c>
      <c r="AF80" s="61">
        <v>0</v>
      </c>
      <c r="AG80" s="61">
        <v>0</v>
      </c>
      <c r="AH80" s="61">
        <v>0</v>
      </c>
      <c r="AI80" s="61">
        <v>0</v>
      </c>
      <c r="AJ80" s="61">
        <v>0</v>
      </c>
      <c r="AK80" s="61">
        <v>0</v>
      </c>
      <c r="AL80" s="61">
        <v>0</v>
      </c>
      <c r="AM80" s="61">
        <v>0</v>
      </c>
      <c r="AN80" s="61">
        <v>0</v>
      </c>
      <c r="AO80" s="61">
        <v>0</v>
      </c>
      <c r="AP80" s="61">
        <v>0</v>
      </c>
      <c r="AQ80" s="61">
        <f t="shared" si="1"/>
        <v>1476568.57</v>
      </c>
      <c r="AT80" s="33"/>
    </row>
    <row r="81" spans="1:46" ht="33" customHeight="1">
      <c r="A81" s="32">
        <v>221</v>
      </c>
      <c r="B81" s="315" t="str">
        <f>VLOOKUP(A81,[5]bd_lista!A:C,3,FALSE)</f>
        <v>Serv. Nal. de Reg. y Control de la Comer. de Minerales y Metales</v>
      </c>
      <c r="C81" s="316" t="e">
        <f>+VLOOKUP(A81,Contactos!$A$4:$E$534,6,FALSE)</f>
        <v>#REF!</v>
      </c>
      <c r="D81" s="61">
        <v>0</v>
      </c>
      <c r="E81" s="61">
        <v>0</v>
      </c>
      <c r="F81" s="61">
        <v>0</v>
      </c>
      <c r="G81" s="61">
        <v>0</v>
      </c>
      <c r="H81" s="61">
        <v>15.46</v>
      </c>
      <c r="I81" s="61">
        <v>0</v>
      </c>
      <c r="J81" s="61">
        <v>0</v>
      </c>
      <c r="K81" s="61">
        <v>0</v>
      </c>
      <c r="L81" s="61">
        <v>0</v>
      </c>
      <c r="M81" s="61">
        <v>0</v>
      </c>
      <c r="N81" s="61">
        <v>0</v>
      </c>
      <c r="O81" s="61">
        <v>0</v>
      </c>
      <c r="P81" s="61">
        <v>0</v>
      </c>
      <c r="Q81" s="61">
        <v>0</v>
      </c>
      <c r="R81" s="61">
        <v>0</v>
      </c>
      <c r="S81" s="61">
        <v>0</v>
      </c>
      <c r="T81" s="61">
        <v>0</v>
      </c>
      <c r="U81" s="61">
        <v>0</v>
      </c>
      <c r="V81" s="61">
        <v>0</v>
      </c>
      <c r="W81" s="61">
        <v>0</v>
      </c>
      <c r="X81" s="61">
        <v>0</v>
      </c>
      <c r="Y81" s="61">
        <v>0</v>
      </c>
      <c r="Z81" s="61">
        <v>0</v>
      </c>
      <c r="AA81" s="61">
        <v>0</v>
      </c>
      <c r="AB81" s="61">
        <v>0</v>
      </c>
      <c r="AC81" s="61">
        <v>0</v>
      </c>
      <c r="AD81" s="61">
        <v>0</v>
      </c>
      <c r="AE81" s="61">
        <v>0</v>
      </c>
      <c r="AF81" s="61">
        <v>0</v>
      </c>
      <c r="AG81" s="61">
        <v>0</v>
      </c>
      <c r="AH81" s="61">
        <v>0</v>
      </c>
      <c r="AI81" s="61">
        <v>0</v>
      </c>
      <c r="AJ81" s="61">
        <v>0</v>
      </c>
      <c r="AK81" s="61">
        <v>0</v>
      </c>
      <c r="AL81" s="61">
        <v>0</v>
      </c>
      <c r="AM81" s="61">
        <v>0</v>
      </c>
      <c r="AN81" s="61">
        <v>0</v>
      </c>
      <c r="AO81" s="61">
        <v>0</v>
      </c>
      <c r="AP81" s="61">
        <v>0</v>
      </c>
      <c r="AQ81" s="61">
        <f t="shared" si="1"/>
        <v>15.46</v>
      </c>
      <c r="AT81" s="33"/>
    </row>
    <row r="82" spans="1:46" ht="33" customHeight="1">
      <c r="A82" s="32">
        <v>222</v>
      </c>
      <c r="B82" s="315" t="str">
        <f>VLOOKUP(A82,[5]bd_lista!A:C,3,FALSE)</f>
        <v>Instituto Nacional de Innovación Agropecuaria y Forestal</v>
      </c>
      <c r="C82" s="316" t="e">
        <f>+VLOOKUP(A82,Contactos!$A$4:$E$534,6,FALSE)</f>
        <v>#REF!</v>
      </c>
      <c r="D82" s="61">
        <v>0</v>
      </c>
      <c r="E82" s="61">
        <v>0</v>
      </c>
      <c r="F82" s="61">
        <v>851877.12</v>
      </c>
      <c r="G82" s="61">
        <v>0</v>
      </c>
      <c r="H82" s="61">
        <v>700</v>
      </c>
      <c r="I82" s="61">
        <v>0</v>
      </c>
      <c r="J82" s="61">
        <v>0</v>
      </c>
      <c r="K82" s="61">
        <v>60</v>
      </c>
      <c r="L82" s="61">
        <v>176302</v>
      </c>
      <c r="M82" s="61">
        <v>0</v>
      </c>
      <c r="N82" s="61">
        <v>0</v>
      </c>
      <c r="O82" s="61">
        <v>0</v>
      </c>
      <c r="P82" s="61">
        <v>0</v>
      </c>
      <c r="Q82" s="61">
        <v>0</v>
      </c>
      <c r="R82" s="61">
        <v>0</v>
      </c>
      <c r="S82" s="61">
        <v>0</v>
      </c>
      <c r="T82" s="61">
        <v>0</v>
      </c>
      <c r="U82" s="61">
        <v>0</v>
      </c>
      <c r="V82" s="61">
        <v>0</v>
      </c>
      <c r="W82" s="61">
        <v>0</v>
      </c>
      <c r="X82" s="61">
        <v>0</v>
      </c>
      <c r="Y82" s="61">
        <v>0</v>
      </c>
      <c r="Z82" s="61">
        <v>0</v>
      </c>
      <c r="AA82" s="61">
        <v>0</v>
      </c>
      <c r="AB82" s="61">
        <v>0</v>
      </c>
      <c r="AC82" s="61">
        <v>0</v>
      </c>
      <c r="AD82" s="61">
        <v>0</v>
      </c>
      <c r="AE82" s="61">
        <v>0</v>
      </c>
      <c r="AF82" s="61">
        <v>0</v>
      </c>
      <c r="AG82" s="61">
        <v>0</v>
      </c>
      <c r="AH82" s="61">
        <v>0</v>
      </c>
      <c r="AI82" s="61">
        <v>0</v>
      </c>
      <c r="AJ82" s="61">
        <v>0</v>
      </c>
      <c r="AK82" s="61">
        <v>0</v>
      </c>
      <c r="AL82" s="61">
        <v>0</v>
      </c>
      <c r="AM82" s="61">
        <v>0</v>
      </c>
      <c r="AN82" s="61">
        <v>0</v>
      </c>
      <c r="AO82" s="61">
        <v>0</v>
      </c>
      <c r="AP82" s="61">
        <v>0</v>
      </c>
      <c r="AQ82" s="61">
        <f t="shared" si="1"/>
        <v>1028939.12</v>
      </c>
      <c r="AT82" s="33"/>
    </row>
    <row r="83" spans="1:46" ht="33" customHeight="1">
      <c r="A83" s="32">
        <v>223</v>
      </c>
      <c r="B83" s="315" t="str">
        <f>VLOOKUP(A83,[5]bd_lista!A:C,3,FALSE)</f>
        <v>Fondo Nacional de Desarrollo Forestal</v>
      </c>
      <c r="C83" s="316" t="e">
        <f>+VLOOKUP(A83,Contactos!$A$4:$E$534,6,FALSE)</f>
        <v>#REF!</v>
      </c>
      <c r="D83" s="61">
        <v>0</v>
      </c>
      <c r="E83" s="61">
        <v>0</v>
      </c>
      <c r="F83" s="61">
        <v>0</v>
      </c>
      <c r="G83" s="61">
        <v>0</v>
      </c>
      <c r="H83" s="61">
        <v>0</v>
      </c>
      <c r="I83" s="61">
        <v>0</v>
      </c>
      <c r="J83" s="61">
        <v>0</v>
      </c>
      <c r="K83" s="61">
        <v>0</v>
      </c>
      <c r="L83" s="61">
        <v>0</v>
      </c>
      <c r="M83" s="61">
        <v>0</v>
      </c>
      <c r="N83" s="61">
        <v>0</v>
      </c>
      <c r="O83" s="61">
        <v>0</v>
      </c>
      <c r="P83" s="61">
        <v>0</v>
      </c>
      <c r="Q83" s="61">
        <v>0</v>
      </c>
      <c r="R83" s="61">
        <v>0</v>
      </c>
      <c r="S83" s="61">
        <v>0</v>
      </c>
      <c r="T83" s="61">
        <v>0</v>
      </c>
      <c r="U83" s="61">
        <v>0</v>
      </c>
      <c r="V83" s="61">
        <v>0</v>
      </c>
      <c r="W83" s="61">
        <v>0</v>
      </c>
      <c r="X83" s="61">
        <v>0</v>
      </c>
      <c r="Y83" s="61">
        <v>0</v>
      </c>
      <c r="Z83" s="61">
        <v>0</v>
      </c>
      <c r="AA83" s="61">
        <v>0</v>
      </c>
      <c r="AB83" s="61">
        <v>0</v>
      </c>
      <c r="AC83" s="61">
        <v>0</v>
      </c>
      <c r="AD83" s="61">
        <v>0</v>
      </c>
      <c r="AE83" s="61">
        <v>0</v>
      </c>
      <c r="AF83" s="61">
        <v>0</v>
      </c>
      <c r="AG83" s="61">
        <v>0</v>
      </c>
      <c r="AH83" s="61">
        <v>0</v>
      </c>
      <c r="AI83" s="61">
        <v>0</v>
      </c>
      <c r="AJ83" s="61">
        <v>0</v>
      </c>
      <c r="AK83" s="61">
        <v>0</v>
      </c>
      <c r="AL83" s="61">
        <v>0</v>
      </c>
      <c r="AM83" s="61">
        <v>0</v>
      </c>
      <c r="AN83" s="61">
        <v>0</v>
      </c>
      <c r="AO83" s="61">
        <v>0</v>
      </c>
      <c r="AP83" s="61">
        <v>0</v>
      </c>
      <c r="AQ83" s="61">
        <f t="shared" si="1"/>
        <v>0</v>
      </c>
      <c r="AT83" s="33"/>
    </row>
    <row r="84" spans="1:46" ht="33" customHeight="1">
      <c r="A84" s="32">
        <v>224</v>
      </c>
      <c r="B84" s="315" t="str">
        <f>VLOOKUP(A84,[5]bd_lista!A:C,3,FALSE)</f>
        <v>Insumos Bolivia</v>
      </c>
      <c r="C84" s="316" t="e">
        <f>+VLOOKUP(A84,Contactos!$A$4:$E$534,6,FALSE)</f>
        <v>#REF!</v>
      </c>
      <c r="D84" s="61">
        <v>0</v>
      </c>
      <c r="E84" s="61">
        <v>0</v>
      </c>
      <c r="F84" s="61">
        <v>0</v>
      </c>
      <c r="G84" s="61">
        <v>0</v>
      </c>
      <c r="H84" s="61">
        <v>100</v>
      </c>
      <c r="I84" s="61">
        <v>0</v>
      </c>
      <c r="J84" s="61">
        <v>0</v>
      </c>
      <c r="K84" s="61">
        <v>0</v>
      </c>
      <c r="L84" s="61">
        <v>0</v>
      </c>
      <c r="M84" s="61">
        <v>0</v>
      </c>
      <c r="N84" s="61">
        <v>0</v>
      </c>
      <c r="O84" s="61">
        <v>0</v>
      </c>
      <c r="P84" s="61">
        <v>0</v>
      </c>
      <c r="Q84" s="61">
        <v>0</v>
      </c>
      <c r="R84" s="61">
        <v>0</v>
      </c>
      <c r="S84" s="61">
        <v>0</v>
      </c>
      <c r="T84" s="61">
        <v>0</v>
      </c>
      <c r="U84" s="61">
        <v>0</v>
      </c>
      <c r="V84" s="61">
        <v>0</v>
      </c>
      <c r="W84" s="61">
        <v>0</v>
      </c>
      <c r="X84" s="61">
        <v>0</v>
      </c>
      <c r="Y84" s="61">
        <v>0</v>
      </c>
      <c r="Z84" s="61">
        <v>0</v>
      </c>
      <c r="AA84" s="61">
        <v>0</v>
      </c>
      <c r="AB84" s="61">
        <v>0</v>
      </c>
      <c r="AC84" s="61">
        <v>0</v>
      </c>
      <c r="AD84" s="61">
        <v>0</v>
      </c>
      <c r="AE84" s="61">
        <v>0</v>
      </c>
      <c r="AF84" s="61">
        <v>0</v>
      </c>
      <c r="AG84" s="61">
        <v>0</v>
      </c>
      <c r="AH84" s="61">
        <v>0</v>
      </c>
      <c r="AI84" s="61">
        <v>0</v>
      </c>
      <c r="AJ84" s="61">
        <v>0</v>
      </c>
      <c r="AK84" s="61">
        <v>0</v>
      </c>
      <c r="AL84" s="61">
        <v>0</v>
      </c>
      <c r="AM84" s="61">
        <v>0</v>
      </c>
      <c r="AN84" s="61">
        <v>0</v>
      </c>
      <c r="AO84" s="61">
        <v>0</v>
      </c>
      <c r="AP84" s="61">
        <v>0</v>
      </c>
      <c r="AQ84" s="61">
        <f t="shared" si="1"/>
        <v>100</v>
      </c>
      <c r="AT84" s="33"/>
    </row>
    <row r="85" spans="1:46" ht="33" customHeight="1">
      <c r="A85" s="32">
        <v>225</v>
      </c>
      <c r="B85" s="315" t="str">
        <f>VLOOKUP(A85,[5]bd_lista!A:C,3,FALSE)</f>
        <v>Serv. Nal. para la Sostenibilidad en Saneamiento Básico</v>
      </c>
      <c r="C85" s="316" t="e">
        <f>+VLOOKUP(A85,Contactos!$A$4:$E$534,6,FALSE)</f>
        <v>#REF!</v>
      </c>
      <c r="D85" s="61">
        <v>0</v>
      </c>
      <c r="E85" s="61">
        <v>0</v>
      </c>
      <c r="F85" s="61">
        <v>0</v>
      </c>
      <c r="G85" s="61">
        <v>0</v>
      </c>
      <c r="H85" s="61">
        <v>0</v>
      </c>
      <c r="I85" s="61">
        <v>0</v>
      </c>
      <c r="J85" s="61">
        <v>0</v>
      </c>
      <c r="K85" s="61">
        <v>0</v>
      </c>
      <c r="L85" s="61">
        <v>0</v>
      </c>
      <c r="M85" s="61">
        <v>0</v>
      </c>
      <c r="N85" s="61">
        <v>0</v>
      </c>
      <c r="O85" s="61">
        <v>0</v>
      </c>
      <c r="P85" s="61">
        <v>0</v>
      </c>
      <c r="Q85" s="61">
        <v>0</v>
      </c>
      <c r="R85" s="61">
        <v>0</v>
      </c>
      <c r="S85" s="61">
        <v>0</v>
      </c>
      <c r="T85" s="61">
        <v>0</v>
      </c>
      <c r="U85" s="61">
        <v>0</v>
      </c>
      <c r="V85" s="61">
        <v>0</v>
      </c>
      <c r="W85" s="61">
        <v>0</v>
      </c>
      <c r="X85" s="61">
        <v>0</v>
      </c>
      <c r="Y85" s="61">
        <v>0</v>
      </c>
      <c r="Z85" s="61">
        <v>0</v>
      </c>
      <c r="AA85" s="61">
        <v>0</v>
      </c>
      <c r="AB85" s="61">
        <v>0</v>
      </c>
      <c r="AC85" s="61">
        <v>0</v>
      </c>
      <c r="AD85" s="61">
        <v>0</v>
      </c>
      <c r="AE85" s="61">
        <v>0</v>
      </c>
      <c r="AF85" s="61">
        <v>0</v>
      </c>
      <c r="AG85" s="61">
        <v>0</v>
      </c>
      <c r="AH85" s="61">
        <v>0</v>
      </c>
      <c r="AI85" s="61">
        <v>0</v>
      </c>
      <c r="AJ85" s="61">
        <v>0</v>
      </c>
      <c r="AK85" s="61">
        <v>0</v>
      </c>
      <c r="AL85" s="61">
        <v>0</v>
      </c>
      <c r="AM85" s="61">
        <v>0</v>
      </c>
      <c r="AN85" s="61">
        <v>0</v>
      </c>
      <c r="AO85" s="61">
        <v>0</v>
      </c>
      <c r="AP85" s="61">
        <v>0</v>
      </c>
      <c r="AQ85" s="61">
        <f t="shared" si="1"/>
        <v>0</v>
      </c>
      <c r="AT85" s="33"/>
    </row>
    <row r="86" spans="1:46" ht="33" customHeight="1">
      <c r="A86" s="32">
        <v>226</v>
      </c>
      <c r="B86" s="315" t="str">
        <f>VLOOKUP(A86,[5]bd_lista!A:C,3,FALSE)</f>
        <v>Servicio Estatal de Autonomías</v>
      </c>
      <c r="C86" s="316" t="e">
        <f>+VLOOKUP(A86,Contactos!$A$4:$E$534,6,FALSE)</f>
        <v>#REF!</v>
      </c>
      <c r="D86" s="61">
        <v>0</v>
      </c>
      <c r="E86" s="61">
        <v>0</v>
      </c>
      <c r="F86" s="61">
        <v>0</v>
      </c>
      <c r="G86" s="61">
        <v>0</v>
      </c>
      <c r="H86" s="61">
        <v>5908.68</v>
      </c>
      <c r="I86" s="61">
        <v>0</v>
      </c>
      <c r="J86" s="61">
        <v>0</v>
      </c>
      <c r="K86" s="61">
        <v>0</v>
      </c>
      <c r="L86" s="61">
        <v>0</v>
      </c>
      <c r="M86" s="61">
        <v>0</v>
      </c>
      <c r="N86" s="61">
        <v>0</v>
      </c>
      <c r="O86" s="61">
        <v>0</v>
      </c>
      <c r="P86" s="61">
        <v>0</v>
      </c>
      <c r="Q86" s="61">
        <v>0</v>
      </c>
      <c r="R86" s="61">
        <v>0</v>
      </c>
      <c r="S86" s="61">
        <v>0</v>
      </c>
      <c r="T86" s="61">
        <v>0</v>
      </c>
      <c r="U86" s="61">
        <v>0</v>
      </c>
      <c r="V86" s="61">
        <v>0</v>
      </c>
      <c r="W86" s="61">
        <v>0</v>
      </c>
      <c r="X86" s="61">
        <v>0</v>
      </c>
      <c r="Y86" s="61">
        <v>0</v>
      </c>
      <c r="Z86" s="61">
        <v>0</v>
      </c>
      <c r="AA86" s="61">
        <v>0</v>
      </c>
      <c r="AB86" s="61">
        <v>0</v>
      </c>
      <c r="AC86" s="61">
        <v>0</v>
      </c>
      <c r="AD86" s="61">
        <v>0</v>
      </c>
      <c r="AE86" s="61">
        <v>0</v>
      </c>
      <c r="AF86" s="61">
        <v>0</v>
      </c>
      <c r="AG86" s="61">
        <v>0</v>
      </c>
      <c r="AH86" s="61">
        <v>0</v>
      </c>
      <c r="AI86" s="61">
        <v>0</v>
      </c>
      <c r="AJ86" s="61">
        <v>0</v>
      </c>
      <c r="AK86" s="61">
        <v>0</v>
      </c>
      <c r="AL86" s="61">
        <v>0</v>
      </c>
      <c r="AM86" s="61">
        <v>0</v>
      </c>
      <c r="AN86" s="61">
        <v>0</v>
      </c>
      <c r="AO86" s="61">
        <v>0</v>
      </c>
      <c r="AP86" s="61">
        <v>0</v>
      </c>
      <c r="AQ86" s="61">
        <f t="shared" si="1"/>
        <v>5908.68</v>
      </c>
      <c r="AT86" s="33"/>
    </row>
    <row r="87" spans="1:46" ht="33" customHeight="1">
      <c r="A87" s="32">
        <v>227</v>
      </c>
      <c r="B87" s="315" t="str">
        <f>VLOOKUP(A87,[5]bd_lista!A:C,3,FALSE)</f>
        <v>Zona Franca Comercial e Industrial de Cobija</v>
      </c>
      <c r="C87" s="316" t="e">
        <f>+VLOOKUP(A87,Contactos!$A$4:$E$534,6,FALSE)</f>
        <v>#REF!</v>
      </c>
      <c r="D87" s="61">
        <v>0</v>
      </c>
      <c r="E87" s="61">
        <v>0</v>
      </c>
      <c r="F87" s="61">
        <v>0</v>
      </c>
      <c r="G87" s="61">
        <v>0</v>
      </c>
      <c r="H87" s="61">
        <v>0</v>
      </c>
      <c r="I87" s="61">
        <v>0</v>
      </c>
      <c r="J87" s="61">
        <v>0</v>
      </c>
      <c r="K87" s="61">
        <v>0</v>
      </c>
      <c r="L87" s="61">
        <v>0</v>
      </c>
      <c r="M87" s="61">
        <v>0</v>
      </c>
      <c r="N87" s="61">
        <v>0</v>
      </c>
      <c r="O87" s="61">
        <v>0</v>
      </c>
      <c r="P87" s="61">
        <v>0</v>
      </c>
      <c r="Q87" s="61">
        <v>0</v>
      </c>
      <c r="R87" s="61">
        <v>0</v>
      </c>
      <c r="S87" s="61">
        <v>0</v>
      </c>
      <c r="T87" s="61">
        <v>0</v>
      </c>
      <c r="U87" s="61">
        <v>0</v>
      </c>
      <c r="V87" s="61">
        <v>0</v>
      </c>
      <c r="W87" s="61">
        <v>0</v>
      </c>
      <c r="X87" s="61">
        <v>0</v>
      </c>
      <c r="Y87" s="61">
        <v>0</v>
      </c>
      <c r="Z87" s="61">
        <v>0</v>
      </c>
      <c r="AA87" s="61">
        <v>0</v>
      </c>
      <c r="AB87" s="61">
        <v>0</v>
      </c>
      <c r="AC87" s="61">
        <v>0</v>
      </c>
      <c r="AD87" s="61">
        <v>0</v>
      </c>
      <c r="AE87" s="61">
        <v>0</v>
      </c>
      <c r="AF87" s="61">
        <v>0</v>
      </c>
      <c r="AG87" s="61">
        <v>0</v>
      </c>
      <c r="AH87" s="61">
        <v>0</v>
      </c>
      <c r="AI87" s="61">
        <v>0</v>
      </c>
      <c r="AJ87" s="61">
        <v>0</v>
      </c>
      <c r="AK87" s="61">
        <v>0</v>
      </c>
      <c r="AL87" s="61">
        <v>0</v>
      </c>
      <c r="AM87" s="61">
        <v>0</v>
      </c>
      <c r="AN87" s="61">
        <v>0</v>
      </c>
      <c r="AO87" s="61">
        <v>0</v>
      </c>
      <c r="AP87" s="61">
        <v>0</v>
      </c>
      <c r="AQ87" s="61">
        <f t="shared" si="1"/>
        <v>0</v>
      </c>
      <c r="AT87" s="33"/>
    </row>
    <row r="88" spans="1:46" ht="33" customHeight="1">
      <c r="A88" s="32">
        <v>234</v>
      </c>
      <c r="B88" s="315" t="str">
        <f>VLOOKUP(A88,[5]bd_lista!A:C,3,FALSE)</f>
        <v xml:space="preserve">Servicio Geológico Minero </v>
      </c>
      <c r="C88" s="316" t="e">
        <f>+VLOOKUP(A88,Contactos!$A$4:$E$534,6,FALSE)</f>
        <v>#REF!</v>
      </c>
      <c r="D88" s="61">
        <v>0</v>
      </c>
      <c r="E88" s="61">
        <v>0</v>
      </c>
      <c r="F88" s="61">
        <v>101327.36</v>
      </c>
      <c r="G88" s="61">
        <v>0</v>
      </c>
      <c r="H88" s="61">
        <v>465</v>
      </c>
      <c r="I88" s="61">
        <v>0</v>
      </c>
      <c r="J88" s="61">
        <v>0</v>
      </c>
      <c r="K88" s="61">
        <v>0</v>
      </c>
      <c r="L88" s="61">
        <v>0</v>
      </c>
      <c r="M88" s="61">
        <v>0</v>
      </c>
      <c r="N88" s="61">
        <v>0</v>
      </c>
      <c r="O88" s="61">
        <v>0</v>
      </c>
      <c r="P88" s="61">
        <v>0</v>
      </c>
      <c r="Q88" s="61">
        <v>0</v>
      </c>
      <c r="R88" s="61">
        <v>0</v>
      </c>
      <c r="S88" s="61">
        <v>0</v>
      </c>
      <c r="T88" s="61">
        <v>0</v>
      </c>
      <c r="U88" s="61">
        <v>0</v>
      </c>
      <c r="V88" s="61">
        <v>0</v>
      </c>
      <c r="W88" s="61">
        <v>0</v>
      </c>
      <c r="X88" s="61">
        <v>0</v>
      </c>
      <c r="Y88" s="61">
        <v>0</v>
      </c>
      <c r="Z88" s="61">
        <v>0</v>
      </c>
      <c r="AA88" s="61">
        <v>0</v>
      </c>
      <c r="AB88" s="61">
        <v>0</v>
      </c>
      <c r="AC88" s="61">
        <v>0</v>
      </c>
      <c r="AD88" s="61">
        <v>0</v>
      </c>
      <c r="AE88" s="61">
        <v>0</v>
      </c>
      <c r="AF88" s="61">
        <v>0</v>
      </c>
      <c r="AG88" s="61">
        <v>0</v>
      </c>
      <c r="AH88" s="61">
        <v>0</v>
      </c>
      <c r="AI88" s="61">
        <v>0</v>
      </c>
      <c r="AJ88" s="61">
        <v>0</v>
      </c>
      <c r="AK88" s="61">
        <v>0</v>
      </c>
      <c r="AL88" s="61">
        <v>0</v>
      </c>
      <c r="AM88" s="61">
        <v>0</v>
      </c>
      <c r="AN88" s="61">
        <v>0</v>
      </c>
      <c r="AO88" s="61">
        <v>0</v>
      </c>
      <c r="AP88" s="61">
        <v>0</v>
      </c>
      <c r="AQ88" s="61">
        <f t="shared" si="1"/>
        <v>101792.36</v>
      </c>
      <c r="AT88" s="33"/>
    </row>
    <row r="89" spans="1:46" ht="33" customHeight="1">
      <c r="A89" s="32">
        <v>243</v>
      </c>
      <c r="B89" s="315" t="str">
        <f>VLOOKUP(A89,[5]bd_lista!A:C,3,FALSE)</f>
        <v>Servicio Nacional de Hidrografía Naval</v>
      </c>
      <c r="C89" s="316" t="e">
        <f>+VLOOKUP(A89,Contactos!$A$4:$E$534,6,FALSE)</f>
        <v>#REF!</v>
      </c>
      <c r="D89" s="61">
        <v>0</v>
      </c>
      <c r="E89" s="61">
        <v>0</v>
      </c>
      <c r="F89" s="61">
        <v>0</v>
      </c>
      <c r="G89" s="61">
        <v>0</v>
      </c>
      <c r="H89" s="61">
        <v>0</v>
      </c>
      <c r="I89" s="61">
        <v>0</v>
      </c>
      <c r="J89" s="61">
        <v>0</v>
      </c>
      <c r="K89" s="61">
        <v>0</v>
      </c>
      <c r="L89" s="61">
        <v>0</v>
      </c>
      <c r="M89" s="61">
        <v>0</v>
      </c>
      <c r="N89" s="61">
        <v>0</v>
      </c>
      <c r="O89" s="61">
        <v>0</v>
      </c>
      <c r="P89" s="61">
        <v>0</v>
      </c>
      <c r="Q89" s="61">
        <v>0</v>
      </c>
      <c r="R89" s="61">
        <v>0</v>
      </c>
      <c r="S89" s="61">
        <v>0</v>
      </c>
      <c r="T89" s="61">
        <v>0</v>
      </c>
      <c r="U89" s="61">
        <v>0</v>
      </c>
      <c r="V89" s="61">
        <v>0</v>
      </c>
      <c r="W89" s="61">
        <v>0</v>
      </c>
      <c r="X89" s="61">
        <v>0</v>
      </c>
      <c r="Y89" s="61">
        <v>0</v>
      </c>
      <c r="Z89" s="61">
        <v>0</v>
      </c>
      <c r="AA89" s="61">
        <v>0</v>
      </c>
      <c r="AB89" s="61">
        <v>0</v>
      </c>
      <c r="AC89" s="61">
        <v>0</v>
      </c>
      <c r="AD89" s="61">
        <v>0</v>
      </c>
      <c r="AE89" s="61">
        <v>0</v>
      </c>
      <c r="AF89" s="61">
        <v>0</v>
      </c>
      <c r="AG89" s="61">
        <v>0</v>
      </c>
      <c r="AH89" s="61">
        <v>0</v>
      </c>
      <c r="AI89" s="61">
        <v>0</v>
      </c>
      <c r="AJ89" s="61">
        <v>0</v>
      </c>
      <c r="AK89" s="61">
        <v>0</v>
      </c>
      <c r="AL89" s="61">
        <v>0</v>
      </c>
      <c r="AM89" s="61">
        <v>0</v>
      </c>
      <c r="AN89" s="61">
        <v>0</v>
      </c>
      <c r="AO89" s="61">
        <v>0</v>
      </c>
      <c r="AP89" s="61">
        <v>0</v>
      </c>
      <c r="AQ89" s="61">
        <f t="shared" si="1"/>
        <v>0</v>
      </c>
      <c r="AT89" s="33"/>
    </row>
    <row r="90" spans="1:46" ht="33" customHeight="1">
      <c r="A90" s="32">
        <v>244</v>
      </c>
      <c r="B90" s="315" t="str">
        <f>VLOOKUP(A90,[5]bd_lista!A:C,3,FALSE)</f>
        <v>Servicio Nacional de Aerofotogrametría</v>
      </c>
      <c r="C90" s="316" t="e">
        <f>+VLOOKUP(A90,Contactos!$A$4:$E$534,6,FALSE)</f>
        <v>#REF!</v>
      </c>
      <c r="D90" s="61">
        <v>0</v>
      </c>
      <c r="E90" s="61">
        <v>0</v>
      </c>
      <c r="F90" s="61">
        <v>0</v>
      </c>
      <c r="G90" s="61">
        <v>0</v>
      </c>
      <c r="H90" s="61">
        <v>0</v>
      </c>
      <c r="I90" s="61">
        <v>0</v>
      </c>
      <c r="J90" s="61">
        <v>0</v>
      </c>
      <c r="K90" s="61">
        <v>0</v>
      </c>
      <c r="L90" s="61">
        <v>0</v>
      </c>
      <c r="M90" s="61">
        <v>0</v>
      </c>
      <c r="N90" s="61">
        <v>0</v>
      </c>
      <c r="O90" s="61">
        <v>0</v>
      </c>
      <c r="P90" s="61">
        <v>0</v>
      </c>
      <c r="Q90" s="61">
        <v>0</v>
      </c>
      <c r="R90" s="61">
        <v>0</v>
      </c>
      <c r="S90" s="61">
        <v>0</v>
      </c>
      <c r="T90" s="61">
        <v>0</v>
      </c>
      <c r="U90" s="61">
        <v>0</v>
      </c>
      <c r="V90" s="61">
        <v>0</v>
      </c>
      <c r="W90" s="61">
        <v>0</v>
      </c>
      <c r="X90" s="61">
        <v>0</v>
      </c>
      <c r="Y90" s="61">
        <v>0</v>
      </c>
      <c r="Z90" s="61">
        <v>0</v>
      </c>
      <c r="AA90" s="61">
        <v>0</v>
      </c>
      <c r="AB90" s="61">
        <v>0</v>
      </c>
      <c r="AC90" s="61">
        <v>0</v>
      </c>
      <c r="AD90" s="61">
        <v>0</v>
      </c>
      <c r="AE90" s="61">
        <v>0</v>
      </c>
      <c r="AF90" s="61">
        <v>0</v>
      </c>
      <c r="AG90" s="61">
        <v>0</v>
      </c>
      <c r="AH90" s="61">
        <v>0</v>
      </c>
      <c r="AI90" s="61">
        <v>0</v>
      </c>
      <c r="AJ90" s="61">
        <v>0</v>
      </c>
      <c r="AK90" s="61">
        <v>0</v>
      </c>
      <c r="AL90" s="61">
        <v>0</v>
      </c>
      <c r="AM90" s="61">
        <v>0</v>
      </c>
      <c r="AN90" s="61">
        <v>0</v>
      </c>
      <c r="AO90" s="61">
        <v>0</v>
      </c>
      <c r="AP90" s="61">
        <v>0</v>
      </c>
      <c r="AQ90" s="61">
        <f t="shared" si="1"/>
        <v>0</v>
      </c>
      <c r="AT90" s="33"/>
    </row>
    <row r="91" spans="1:46" ht="33" customHeight="1">
      <c r="A91" s="32">
        <v>245</v>
      </c>
      <c r="B91" s="315" t="str">
        <f>VLOOKUP(A91,[5]bd_lista!A:C,3,FALSE)</f>
        <v>Servicio Geodésico de Mapas</v>
      </c>
      <c r="C91" s="316" t="e">
        <f>+VLOOKUP(A91,Contactos!$A$4:$E$534,6,FALSE)</f>
        <v>#REF!</v>
      </c>
      <c r="D91" s="61">
        <v>0</v>
      </c>
      <c r="E91" s="61">
        <v>0</v>
      </c>
      <c r="F91" s="61">
        <v>0</v>
      </c>
      <c r="G91" s="61">
        <v>0</v>
      </c>
      <c r="H91" s="61">
        <v>0</v>
      </c>
      <c r="I91" s="61">
        <v>0</v>
      </c>
      <c r="J91" s="61">
        <v>0</v>
      </c>
      <c r="K91" s="61">
        <v>0</v>
      </c>
      <c r="L91" s="61">
        <v>0</v>
      </c>
      <c r="M91" s="61">
        <v>0</v>
      </c>
      <c r="N91" s="61">
        <v>0</v>
      </c>
      <c r="O91" s="61">
        <v>0</v>
      </c>
      <c r="P91" s="61">
        <v>0</v>
      </c>
      <c r="Q91" s="61">
        <v>0</v>
      </c>
      <c r="R91" s="61">
        <v>0</v>
      </c>
      <c r="S91" s="61">
        <v>0</v>
      </c>
      <c r="T91" s="61">
        <v>0</v>
      </c>
      <c r="U91" s="61">
        <v>0</v>
      </c>
      <c r="V91" s="61">
        <v>0</v>
      </c>
      <c r="W91" s="61">
        <v>0</v>
      </c>
      <c r="X91" s="61">
        <v>0</v>
      </c>
      <c r="Y91" s="61">
        <v>0</v>
      </c>
      <c r="Z91" s="61">
        <v>0</v>
      </c>
      <c r="AA91" s="61">
        <v>0</v>
      </c>
      <c r="AB91" s="61">
        <v>0</v>
      </c>
      <c r="AC91" s="61">
        <v>0</v>
      </c>
      <c r="AD91" s="61">
        <v>0</v>
      </c>
      <c r="AE91" s="61">
        <v>0</v>
      </c>
      <c r="AF91" s="61">
        <v>0</v>
      </c>
      <c r="AG91" s="61">
        <v>0</v>
      </c>
      <c r="AH91" s="61">
        <v>0</v>
      </c>
      <c r="AI91" s="61">
        <v>0</v>
      </c>
      <c r="AJ91" s="61">
        <v>0</v>
      </c>
      <c r="AK91" s="61">
        <v>0</v>
      </c>
      <c r="AL91" s="61">
        <v>0</v>
      </c>
      <c r="AM91" s="61">
        <v>0</v>
      </c>
      <c r="AN91" s="61">
        <v>0</v>
      </c>
      <c r="AO91" s="61">
        <v>0</v>
      </c>
      <c r="AP91" s="61">
        <v>0</v>
      </c>
      <c r="AQ91" s="61">
        <f t="shared" si="1"/>
        <v>0</v>
      </c>
      <c r="AT91" s="33"/>
    </row>
    <row r="92" spans="1:46" ht="33" customHeight="1">
      <c r="A92" s="32">
        <v>249</v>
      </c>
      <c r="B92" s="315" t="str">
        <f>VLOOKUP(A92,[5]bd_lista!A:C,3,FALSE)</f>
        <v>Central de Abastecimiento y Suministros de Salud</v>
      </c>
      <c r="C92" s="316" t="e">
        <f>+VLOOKUP(A92,Contactos!$A$4:$E$534,6,FALSE)</f>
        <v>#REF!</v>
      </c>
      <c r="D92" s="61">
        <v>0</v>
      </c>
      <c r="E92" s="61">
        <v>0</v>
      </c>
      <c r="F92" s="61">
        <v>0</v>
      </c>
      <c r="G92" s="61">
        <v>0</v>
      </c>
      <c r="H92" s="61">
        <v>37.619999999999997</v>
      </c>
      <c r="I92" s="61">
        <v>0</v>
      </c>
      <c r="J92" s="61">
        <v>0</v>
      </c>
      <c r="K92" s="61">
        <v>0</v>
      </c>
      <c r="L92" s="61">
        <v>0</v>
      </c>
      <c r="M92" s="61">
        <v>0</v>
      </c>
      <c r="N92" s="61">
        <v>0</v>
      </c>
      <c r="O92" s="61">
        <v>0</v>
      </c>
      <c r="P92" s="61">
        <v>0</v>
      </c>
      <c r="Q92" s="61">
        <v>0</v>
      </c>
      <c r="R92" s="61">
        <v>0</v>
      </c>
      <c r="S92" s="61">
        <v>0</v>
      </c>
      <c r="T92" s="61">
        <v>0</v>
      </c>
      <c r="U92" s="61">
        <v>0</v>
      </c>
      <c r="V92" s="61">
        <v>0</v>
      </c>
      <c r="W92" s="61">
        <v>0</v>
      </c>
      <c r="X92" s="61">
        <v>0</v>
      </c>
      <c r="Y92" s="61">
        <v>0</v>
      </c>
      <c r="Z92" s="61">
        <v>0</v>
      </c>
      <c r="AA92" s="61">
        <v>0</v>
      </c>
      <c r="AB92" s="61">
        <v>0</v>
      </c>
      <c r="AC92" s="61">
        <v>0</v>
      </c>
      <c r="AD92" s="61">
        <v>0</v>
      </c>
      <c r="AE92" s="61">
        <v>0</v>
      </c>
      <c r="AF92" s="61">
        <v>0</v>
      </c>
      <c r="AG92" s="61">
        <v>0</v>
      </c>
      <c r="AH92" s="61">
        <v>0</v>
      </c>
      <c r="AI92" s="61">
        <v>0</v>
      </c>
      <c r="AJ92" s="61">
        <v>0</v>
      </c>
      <c r="AK92" s="61">
        <v>0</v>
      </c>
      <c r="AL92" s="61">
        <v>0</v>
      </c>
      <c r="AM92" s="61">
        <v>0</v>
      </c>
      <c r="AN92" s="61">
        <v>0</v>
      </c>
      <c r="AO92" s="61">
        <v>0</v>
      </c>
      <c r="AP92" s="61">
        <v>0</v>
      </c>
      <c r="AQ92" s="61">
        <f t="shared" si="1"/>
        <v>37.619999999999997</v>
      </c>
      <c r="AT92" s="33"/>
    </row>
    <row r="93" spans="1:46" ht="33" customHeight="1">
      <c r="A93" s="32">
        <v>251</v>
      </c>
      <c r="B93" s="315" t="str">
        <f>VLOOKUP(A93,[5]bd_lista!A:C,3,FALSE)</f>
        <v>Instituto Nacional de Salud Ocupacional</v>
      </c>
      <c r="C93" s="316" t="e">
        <f>+VLOOKUP(A93,Contactos!$A$4:$E$534,6,FALSE)</f>
        <v>#REF!</v>
      </c>
      <c r="D93" s="61">
        <v>0</v>
      </c>
      <c r="E93" s="61">
        <v>0</v>
      </c>
      <c r="F93" s="61">
        <v>0</v>
      </c>
      <c r="G93" s="61">
        <v>0</v>
      </c>
      <c r="H93" s="61">
        <v>0</v>
      </c>
      <c r="I93" s="61">
        <v>0</v>
      </c>
      <c r="J93" s="61">
        <v>0</v>
      </c>
      <c r="K93" s="61">
        <v>0</v>
      </c>
      <c r="L93" s="61">
        <v>0</v>
      </c>
      <c r="M93" s="61">
        <v>0</v>
      </c>
      <c r="N93" s="61">
        <v>0</v>
      </c>
      <c r="O93" s="61">
        <v>0</v>
      </c>
      <c r="P93" s="61">
        <v>0</v>
      </c>
      <c r="Q93" s="61">
        <v>0</v>
      </c>
      <c r="R93" s="61">
        <v>0</v>
      </c>
      <c r="S93" s="61">
        <v>0</v>
      </c>
      <c r="T93" s="61">
        <v>0</v>
      </c>
      <c r="U93" s="61">
        <v>0</v>
      </c>
      <c r="V93" s="61">
        <v>0</v>
      </c>
      <c r="W93" s="61">
        <v>0</v>
      </c>
      <c r="X93" s="61">
        <v>0</v>
      </c>
      <c r="Y93" s="61">
        <v>0</v>
      </c>
      <c r="Z93" s="61">
        <v>0</v>
      </c>
      <c r="AA93" s="61">
        <v>0</v>
      </c>
      <c r="AB93" s="61">
        <v>0</v>
      </c>
      <c r="AC93" s="61">
        <v>0</v>
      </c>
      <c r="AD93" s="61">
        <v>0</v>
      </c>
      <c r="AE93" s="61">
        <v>0</v>
      </c>
      <c r="AF93" s="61">
        <v>0</v>
      </c>
      <c r="AG93" s="61">
        <v>0</v>
      </c>
      <c r="AH93" s="61">
        <v>0</v>
      </c>
      <c r="AI93" s="61">
        <v>0</v>
      </c>
      <c r="AJ93" s="61">
        <v>0</v>
      </c>
      <c r="AK93" s="61">
        <v>0</v>
      </c>
      <c r="AL93" s="61">
        <v>0</v>
      </c>
      <c r="AM93" s="61">
        <v>0</v>
      </c>
      <c r="AN93" s="61">
        <v>0</v>
      </c>
      <c r="AO93" s="61">
        <v>0</v>
      </c>
      <c r="AP93" s="61">
        <v>0</v>
      </c>
      <c r="AQ93" s="61">
        <f t="shared" si="1"/>
        <v>0</v>
      </c>
      <c r="AT93" s="33"/>
    </row>
    <row r="94" spans="1:46" ht="33" customHeight="1">
      <c r="A94" s="32">
        <v>253</v>
      </c>
      <c r="B94" s="315" t="str">
        <f>VLOOKUP(A94,[5]bd_lista!A:C,3,FALSE)</f>
        <v>Entidad Ejecutora de Medio Ambiente y Agua</v>
      </c>
      <c r="C94" s="316" t="e">
        <f>+VLOOKUP(A94,Contactos!$A$4:$E$534,6,FALSE)</f>
        <v>#REF!</v>
      </c>
      <c r="D94" s="61">
        <v>327461.81</v>
      </c>
      <c r="E94" s="61">
        <v>23286482.66</v>
      </c>
      <c r="F94" s="61">
        <v>221809.66</v>
      </c>
      <c r="G94" s="61">
        <v>0</v>
      </c>
      <c r="H94" s="61">
        <v>538232.22</v>
      </c>
      <c r="I94" s="61">
        <v>0</v>
      </c>
      <c r="J94" s="61">
        <v>0</v>
      </c>
      <c r="K94" s="61">
        <v>0</v>
      </c>
      <c r="L94" s="61">
        <v>41077.449999999997</v>
      </c>
      <c r="M94" s="61">
        <v>0</v>
      </c>
      <c r="N94" s="61">
        <v>0</v>
      </c>
      <c r="O94" s="61">
        <v>0</v>
      </c>
      <c r="P94" s="61">
        <v>0</v>
      </c>
      <c r="Q94" s="61">
        <v>0</v>
      </c>
      <c r="R94" s="61">
        <v>0</v>
      </c>
      <c r="S94" s="61">
        <v>0</v>
      </c>
      <c r="T94" s="61">
        <v>0</v>
      </c>
      <c r="U94" s="61">
        <v>0</v>
      </c>
      <c r="V94" s="61">
        <v>0</v>
      </c>
      <c r="W94" s="61">
        <v>0</v>
      </c>
      <c r="X94" s="61">
        <v>0</v>
      </c>
      <c r="Y94" s="61">
        <v>0</v>
      </c>
      <c r="Z94" s="61">
        <v>23286482.66</v>
      </c>
      <c r="AA94" s="61">
        <v>0</v>
      </c>
      <c r="AB94" s="61">
        <v>0</v>
      </c>
      <c r="AC94" s="61">
        <v>0</v>
      </c>
      <c r="AD94" s="61">
        <v>0</v>
      </c>
      <c r="AE94" s="61">
        <v>0</v>
      </c>
      <c r="AF94" s="61">
        <v>0</v>
      </c>
      <c r="AG94" s="61">
        <v>0</v>
      </c>
      <c r="AH94" s="61">
        <v>0</v>
      </c>
      <c r="AI94" s="61">
        <v>0</v>
      </c>
      <c r="AJ94" s="61">
        <v>0</v>
      </c>
      <c r="AK94" s="61">
        <v>0</v>
      </c>
      <c r="AL94" s="61">
        <v>0</v>
      </c>
      <c r="AM94" s="61">
        <v>0</v>
      </c>
      <c r="AN94" s="61">
        <v>0</v>
      </c>
      <c r="AO94" s="61">
        <v>0</v>
      </c>
      <c r="AP94" s="61">
        <v>0</v>
      </c>
      <c r="AQ94" s="61">
        <f t="shared" si="1"/>
        <v>47701546.459999993</v>
      </c>
      <c r="AT94" s="33"/>
    </row>
    <row r="95" spans="1:46" ht="33" customHeight="1">
      <c r="A95" s="32">
        <v>254</v>
      </c>
      <c r="B95" s="315" t="str">
        <f>VLOOKUP(A95,[5]bd_lista!A:C,3,FALSE)</f>
        <v>Instituto del Seguro Agrario</v>
      </c>
      <c r="C95" s="316" t="e">
        <f>+VLOOKUP(A95,Contactos!$A$4:$E$534,6,FALSE)</f>
        <v>#REF!</v>
      </c>
      <c r="D95" s="61">
        <v>0</v>
      </c>
      <c r="E95" s="61">
        <v>0</v>
      </c>
      <c r="F95" s="61">
        <v>0</v>
      </c>
      <c r="G95" s="61">
        <v>0</v>
      </c>
      <c r="H95" s="61">
        <v>8724486.1500000004</v>
      </c>
      <c r="I95" s="61">
        <v>0</v>
      </c>
      <c r="J95" s="61">
        <v>0</v>
      </c>
      <c r="K95" s="61">
        <v>0</v>
      </c>
      <c r="L95" s="61">
        <v>0</v>
      </c>
      <c r="M95" s="61">
        <v>0</v>
      </c>
      <c r="N95" s="61">
        <v>0</v>
      </c>
      <c r="O95" s="61">
        <v>0</v>
      </c>
      <c r="P95" s="61">
        <v>0</v>
      </c>
      <c r="Q95" s="61">
        <v>0</v>
      </c>
      <c r="R95" s="61">
        <v>0</v>
      </c>
      <c r="S95" s="61">
        <v>0</v>
      </c>
      <c r="T95" s="61">
        <v>0</v>
      </c>
      <c r="U95" s="61">
        <v>0</v>
      </c>
      <c r="V95" s="61">
        <v>0</v>
      </c>
      <c r="W95" s="61">
        <v>0</v>
      </c>
      <c r="X95" s="61">
        <v>0</v>
      </c>
      <c r="Y95" s="61">
        <v>0</v>
      </c>
      <c r="Z95" s="61">
        <v>0</v>
      </c>
      <c r="AA95" s="61">
        <v>0</v>
      </c>
      <c r="AB95" s="61">
        <v>0</v>
      </c>
      <c r="AC95" s="61">
        <v>0</v>
      </c>
      <c r="AD95" s="61">
        <v>0</v>
      </c>
      <c r="AE95" s="61">
        <v>0</v>
      </c>
      <c r="AF95" s="61">
        <v>0</v>
      </c>
      <c r="AG95" s="61">
        <v>0</v>
      </c>
      <c r="AH95" s="61">
        <v>0</v>
      </c>
      <c r="AI95" s="61">
        <v>0</v>
      </c>
      <c r="AJ95" s="61">
        <v>0</v>
      </c>
      <c r="AK95" s="61">
        <v>0</v>
      </c>
      <c r="AL95" s="61">
        <v>0</v>
      </c>
      <c r="AM95" s="61">
        <v>0</v>
      </c>
      <c r="AN95" s="61">
        <v>0</v>
      </c>
      <c r="AO95" s="61">
        <v>0</v>
      </c>
      <c r="AP95" s="61">
        <v>0</v>
      </c>
      <c r="AQ95" s="61">
        <f t="shared" si="1"/>
        <v>8724486.1500000004</v>
      </c>
      <c r="AT95" s="33"/>
    </row>
    <row r="96" spans="1:46" ht="33" customHeight="1">
      <c r="A96" s="32">
        <v>265</v>
      </c>
      <c r="B96" s="315" t="str">
        <f>VLOOKUP(A96,[5]bd_lista!A:C,3,FALSE)</f>
        <v>Direc. Dptal. de Educación  Chuquisaca</v>
      </c>
      <c r="C96" s="316" t="e">
        <f>+VLOOKUP(A96,Contactos!$A$4:$E$534,6,FALSE)</f>
        <v>#REF!</v>
      </c>
      <c r="D96" s="61">
        <v>0</v>
      </c>
      <c r="E96" s="61">
        <v>0</v>
      </c>
      <c r="F96" s="61">
        <v>0</v>
      </c>
      <c r="G96" s="61">
        <v>0</v>
      </c>
      <c r="H96" s="61">
        <v>5280.16</v>
      </c>
      <c r="I96" s="61">
        <v>0</v>
      </c>
      <c r="J96" s="61">
        <v>0</v>
      </c>
      <c r="K96" s="61">
        <v>0</v>
      </c>
      <c r="L96" s="61">
        <v>0</v>
      </c>
      <c r="M96" s="61">
        <v>0</v>
      </c>
      <c r="N96" s="61">
        <v>0</v>
      </c>
      <c r="O96" s="61">
        <v>0</v>
      </c>
      <c r="P96" s="61">
        <v>0</v>
      </c>
      <c r="Q96" s="61">
        <v>0</v>
      </c>
      <c r="R96" s="61">
        <v>0</v>
      </c>
      <c r="S96" s="61">
        <v>0</v>
      </c>
      <c r="T96" s="61">
        <v>0</v>
      </c>
      <c r="U96" s="61">
        <v>0</v>
      </c>
      <c r="V96" s="61">
        <v>0</v>
      </c>
      <c r="W96" s="61">
        <v>0</v>
      </c>
      <c r="X96" s="61">
        <v>0</v>
      </c>
      <c r="Y96" s="61">
        <v>0</v>
      </c>
      <c r="Z96" s="61">
        <v>0</v>
      </c>
      <c r="AA96" s="61">
        <v>0</v>
      </c>
      <c r="AB96" s="61">
        <v>0</v>
      </c>
      <c r="AC96" s="61">
        <v>0</v>
      </c>
      <c r="AD96" s="61">
        <v>0</v>
      </c>
      <c r="AE96" s="61">
        <v>0</v>
      </c>
      <c r="AF96" s="61">
        <v>0</v>
      </c>
      <c r="AG96" s="61">
        <v>0</v>
      </c>
      <c r="AH96" s="61">
        <v>0</v>
      </c>
      <c r="AI96" s="61">
        <v>0</v>
      </c>
      <c r="AJ96" s="61">
        <v>0</v>
      </c>
      <c r="AK96" s="61">
        <v>0</v>
      </c>
      <c r="AL96" s="61">
        <v>0</v>
      </c>
      <c r="AM96" s="61">
        <v>0</v>
      </c>
      <c r="AN96" s="61">
        <v>0</v>
      </c>
      <c r="AO96" s="61">
        <v>0</v>
      </c>
      <c r="AP96" s="61">
        <v>0</v>
      </c>
      <c r="AQ96" s="61">
        <f t="shared" si="1"/>
        <v>5280.16</v>
      </c>
      <c r="AT96" s="33"/>
    </row>
    <row r="97" spans="1:46" ht="33" customHeight="1">
      <c r="A97" s="32">
        <v>266</v>
      </c>
      <c r="B97" s="315" t="str">
        <f>VLOOKUP(A97,[5]bd_lista!A:C,3,FALSE)</f>
        <v>Direc. Dptal. de Educación La Paz</v>
      </c>
      <c r="C97" s="316" t="e">
        <f>+VLOOKUP(A97,Contactos!$A$4:$E$534,6,FALSE)</f>
        <v>#REF!</v>
      </c>
      <c r="D97" s="61">
        <v>0</v>
      </c>
      <c r="E97" s="61">
        <v>0</v>
      </c>
      <c r="F97" s="61">
        <v>0</v>
      </c>
      <c r="G97" s="61">
        <v>0</v>
      </c>
      <c r="H97" s="61">
        <v>11107.8</v>
      </c>
      <c r="I97" s="61">
        <v>0</v>
      </c>
      <c r="J97" s="61">
        <v>0</v>
      </c>
      <c r="K97" s="61">
        <v>0</v>
      </c>
      <c r="L97" s="61">
        <v>0</v>
      </c>
      <c r="M97" s="61">
        <v>0</v>
      </c>
      <c r="N97" s="61">
        <v>0</v>
      </c>
      <c r="O97" s="61">
        <v>0</v>
      </c>
      <c r="P97" s="61">
        <v>0</v>
      </c>
      <c r="Q97" s="61">
        <v>0</v>
      </c>
      <c r="R97" s="61">
        <v>0</v>
      </c>
      <c r="S97" s="61">
        <v>0</v>
      </c>
      <c r="T97" s="61">
        <v>0</v>
      </c>
      <c r="U97" s="61">
        <v>0</v>
      </c>
      <c r="V97" s="61">
        <v>0</v>
      </c>
      <c r="W97" s="61">
        <v>0</v>
      </c>
      <c r="X97" s="61">
        <v>0</v>
      </c>
      <c r="Y97" s="61">
        <v>0</v>
      </c>
      <c r="Z97" s="61">
        <v>0</v>
      </c>
      <c r="AA97" s="61">
        <v>0</v>
      </c>
      <c r="AB97" s="61">
        <v>0</v>
      </c>
      <c r="AC97" s="61">
        <v>0</v>
      </c>
      <c r="AD97" s="61">
        <v>0</v>
      </c>
      <c r="AE97" s="61">
        <v>0</v>
      </c>
      <c r="AF97" s="61">
        <v>0</v>
      </c>
      <c r="AG97" s="61">
        <v>0</v>
      </c>
      <c r="AH97" s="61">
        <v>0</v>
      </c>
      <c r="AI97" s="61">
        <v>0</v>
      </c>
      <c r="AJ97" s="61">
        <v>0</v>
      </c>
      <c r="AK97" s="61">
        <v>0</v>
      </c>
      <c r="AL97" s="61">
        <v>0</v>
      </c>
      <c r="AM97" s="61">
        <v>0</v>
      </c>
      <c r="AN97" s="61">
        <v>0</v>
      </c>
      <c r="AO97" s="61">
        <v>0</v>
      </c>
      <c r="AP97" s="61">
        <v>0</v>
      </c>
      <c r="AQ97" s="61">
        <f t="shared" si="1"/>
        <v>11107.8</v>
      </c>
      <c r="AT97" s="33"/>
    </row>
    <row r="98" spans="1:46" ht="33" customHeight="1">
      <c r="A98" s="32">
        <v>267</v>
      </c>
      <c r="B98" s="315" t="str">
        <f>VLOOKUP(A98,[5]bd_lista!A:C,3,FALSE)</f>
        <v>Direc. Dptal. de Educación Cochabamba</v>
      </c>
      <c r="C98" s="316" t="e">
        <f>+VLOOKUP(A98,Contactos!$A$4:$E$534,6,FALSE)</f>
        <v>#REF!</v>
      </c>
      <c r="D98" s="61">
        <v>0</v>
      </c>
      <c r="E98" s="61">
        <v>0</v>
      </c>
      <c r="F98" s="61">
        <v>1504800</v>
      </c>
      <c r="G98" s="61">
        <v>0</v>
      </c>
      <c r="H98" s="61">
        <v>798833.21</v>
      </c>
      <c r="I98" s="61">
        <v>0</v>
      </c>
      <c r="J98" s="61">
        <v>0</v>
      </c>
      <c r="K98" s="61">
        <v>0</v>
      </c>
      <c r="L98" s="61">
        <v>0</v>
      </c>
      <c r="M98" s="61">
        <v>0</v>
      </c>
      <c r="N98" s="61">
        <v>0</v>
      </c>
      <c r="O98" s="61">
        <v>0</v>
      </c>
      <c r="P98" s="61">
        <v>0</v>
      </c>
      <c r="Q98" s="61">
        <v>0</v>
      </c>
      <c r="R98" s="61">
        <v>0</v>
      </c>
      <c r="S98" s="61">
        <v>0</v>
      </c>
      <c r="T98" s="61">
        <v>0</v>
      </c>
      <c r="U98" s="61">
        <v>0</v>
      </c>
      <c r="V98" s="61">
        <v>0</v>
      </c>
      <c r="W98" s="61">
        <v>0</v>
      </c>
      <c r="X98" s="61">
        <v>0</v>
      </c>
      <c r="Y98" s="61">
        <v>0</v>
      </c>
      <c r="Z98" s="61">
        <v>0</v>
      </c>
      <c r="AA98" s="61">
        <v>0</v>
      </c>
      <c r="AB98" s="61">
        <v>0</v>
      </c>
      <c r="AC98" s="61">
        <v>0</v>
      </c>
      <c r="AD98" s="61">
        <v>0</v>
      </c>
      <c r="AE98" s="61">
        <v>0</v>
      </c>
      <c r="AF98" s="61">
        <v>0</v>
      </c>
      <c r="AG98" s="61">
        <v>0</v>
      </c>
      <c r="AH98" s="61">
        <v>0</v>
      </c>
      <c r="AI98" s="61">
        <v>0</v>
      </c>
      <c r="AJ98" s="61">
        <v>0</v>
      </c>
      <c r="AK98" s="61">
        <v>0</v>
      </c>
      <c r="AL98" s="61">
        <v>0</v>
      </c>
      <c r="AM98" s="61">
        <v>0</v>
      </c>
      <c r="AN98" s="61">
        <v>0</v>
      </c>
      <c r="AO98" s="61">
        <v>0</v>
      </c>
      <c r="AP98" s="61">
        <v>0</v>
      </c>
      <c r="AQ98" s="61">
        <f t="shared" si="1"/>
        <v>2303633.21</v>
      </c>
      <c r="AT98" s="33"/>
    </row>
    <row r="99" spans="1:46" ht="33" customHeight="1">
      <c r="A99" s="32">
        <v>268</v>
      </c>
      <c r="B99" s="315" t="str">
        <f>VLOOKUP(A99,[5]bd_lista!A:C,3,FALSE)</f>
        <v>Direc. Dptal. de Educación Oruro</v>
      </c>
      <c r="C99" s="316" t="e">
        <f>+VLOOKUP(A99,Contactos!$A$4:$E$534,6,FALSE)</f>
        <v>#REF!</v>
      </c>
      <c r="D99" s="61">
        <v>0</v>
      </c>
      <c r="E99" s="61">
        <v>0</v>
      </c>
      <c r="F99" s="61">
        <v>0</v>
      </c>
      <c r="G99" s="61">
        <v>0</v>
      </c>
      <c r="H99" s="61">
        <v>0</v>
      </c>
      <c r="I99" s="61">
        <v>0</v>
      </c>
      <c r="J99" s="61">
        <v>0</v>
      </c>
      <c r="K99" s="61">
        <v>0</v>
      </c>
      <c r="L99" s="61">
        <v>0</v>
      </c>
      <c r="M99" s="61">
        <v>0</v>
      </c>
      <c r="N99" s="61">
        <v>0</v>
      </c>
      <c r="O99" s="61">
        <v>0</v>
      </c>
      <c r="P99" s="61">
        <v>0</v>
      </c>
      <c r="Q99" s="61">
        <v>0</v>
      </c>
      <c r="R99" s="61">
        <v>0</v>
      </c>
      <c r="S99" s="61">
        <v>0</v>
      </c>
      <c r="T99" s="61">
        <v>0</v>
      </c>
      <c r="U99" s="61">
        <v>0</v>
      </c>
      <c r="V99" s="61">
        <v>0</v>
      </c>
      <c r="W99" s="61">
        <v>0</v>
      </c>
      <c r="X99" s="61">
        <v>0</v>
      </c>
      <c r="Y99" s="61">
        <v>0</v>
      </c>
      <c r="Z99" s="61">
        <v>0</v>
      </c>
      <c r="AA99" s="61">
        <v>0</v>
      </c>
      <c r="AB99" s="61">
        <v>0</v>
      </c>
      <c r="AC99" s="61">
        <v>0</v>
      </c>
      <c r="AD99" s="61">
        <v>0</v>
      </c>
      <c r="AE99" s="61">
        <v>0</v>
      </c>
      <c r="AF99" s="61">
        <v>0</v>
      </c>
      <c r="AG99" s="61">
        <v>0</v>
      </c>
      <c r="AH99" s="61">
        <v>0</v>
      </c>
      <c r="AI99" s="61">
        <v>0</v>
      </c>
      <c r="AJ99" s="61">
        <v>0</v>
      </c>
      <c r="AK99" s="61">
        <v>0</v>
      </c>
      <c r="AL99" s="61">
        <v>0</v>
      </c>
      <c r="AM99" s="61">
        <v>0</v>
      </c>
      <c r="AN99" s="61">
        <v>0</v>
      </c>
      <c r="AO99" s="61">
        <v>0</v>
      </c>
      <c r="AP99" s="61">
        <v>0</v>
      </c>
      <c r="AQ99" s="61">
        <f t="shared" si="1"/>
        <v>0</v>
      </c>
      <c r="AT99" s="33"/>
    </row>
    <row r="100" spans="1:46" ht="33" customHeight="1">
      <c r="A100" s="32">
        <v>269</v>
      </c>
      <c r="B100" s="315" t="str">
        <f>VLOOKUP(A100,[5]bd_lista!A:C,3,FALSE)</f>
        <v>Direc. Dptal. de Educación Potosí</v>
      </c>
      <c r="C100" s="316" t="e">
        <f>+VLOOKUP(A100,Contactos!$A$4:$E$534,6,FALSE)</f>
        <v>#REF!</v>
      </c>
      <c r="D100" s="61">
        <v>0</v>
      </c>
      <c r="E100" s="61">
        <v>0</v>
      </c>
      <c r="F100" s="61">
        <v>60721</v>
      </c>
      <c r="G100" s="61">
        <v>0</v>
      </c>
      <c r="H100" s="61">
        <v>2182.25</v>
      </c>
      <c r="I100" s="61">
        <v>0</v>
      </c>
      <c r="J100" s="61">
        <v>0</v>
      </c>
      <c r="K100" s="61">
        <v>0</v>
      </c>
      <c r="L100" s="61">
        <v>0</v>
      </c>
      <c r="M100" s="61">
        <v>0</v>
      </c>
      <c r="N100" s="61">
        <v>0</v>
      </c>
      <c r="O100" s="61">
        <v>0</v>
      </c>
      <c r="P100" s="61">
        <v>0</v>
      </c>
      <c r="Q100" s="61">
        <v>0</v>
      </c>
      <c r="R100" s="61">
        <v>0</v>
      </c>
      <c r="S100" s="61">
        <v>0</v>
      </c>
      <c r="T100" s="61">
        <v>0</v>
      </c>
      <c r="U100" s="61">
        <v>0</v>
      </c>
      <c r="V100" s="61">
        <v>0</v>
      </c>
      <c r="W100" s="61">
        <v>0</v>
      </c>
      <c r="X100" s="61">
        <v>0</v>
      </c>
      <c r="Y100" s="61">
        <v>0</v>
      </c>
      <c r="Z100" s="61">
        <v>0</v>
      </c>
      <c r="AA100" s="61">
        <v>0</v>
      </c>
      <c r="AB100" s="61">
        <v>0</v>
      </c>
      <c r="AC100" s="61">
        <v>0</v>
      </c>
      <c r="AD100" s="61">
        <v>0</v>
      </c>
      <c r="AE100" s="61">
        <v>0</v>
      </c>
      <c r="AF100" s="61">
        <v>0</v>
      </c>
      <c r="AG100" s="61">
        <v>0</v>
      </c>
      <c r="AH100" s="61">
        <v>0</v>
      </c>
      <c r="AI100" s="61">
        <v>0</v>
      </c>
      <c r="AJ100" s="61">
        <v>0</v>
      </c>
      <c r="AK100" s="61">
        <v>0</v>
      </c>
      <c r="AL100" s="61">
        <v>0</v>
      </c>
      <c r="AM100" s="61">
        <v>0</v>
      </c>
      <c r="AN100" s="61">
        <v>0</v>
      </c>
      <c r="AO100" s="61">
        <v>0</v>
      </c>
      <c r="AP100" s="61">
        <v>0</v>
      </c>
      <c r="AQ100" s="61">
        <f t="shared" si="1"/>
        <v>62903.25</v>
      </c>
      <c r="AT100" s="33"/>
    </row>
    <row r="101" spans="1:46" ht="33" customHeight="1">
      <c r="A101" s="32">
        <v>270</v>
      </c>
      <c r="B101" s="315" t="str">
        <f>VLOOKUP(A101,[5]bd_lista!A:C,3,FALSE)</f>
        <v>Direc. Dptal. de Educación Tarija</v>
      </c>
      <c r="C101" s="316" t="e">
        <f>+VLOOKUP(A101,Contactos!$A$4:$E$534,6,FALSE)</f>
        <v>#REF!</v>
      </c>
      <c r="D101" s="61">
        <v>0</v>
      </c>
      <c r="E101" s="61">
        <v>0</v>
      </c>
      <c r="F101" s="61">
        <v>136618</v>
      </c>
      <c r="G101" s="61">
        <v>0</v>
      </c>
      <c r="H101" s="61">
        <v>0</v>
      </c>
      <c r="I101" s="61">
        <v>0</v>
      </c>
      <c r="J101" s="61">
        <v>0</v>
      </c>
      <c r="K101" s="61">
        <v>0</v>
      </c>
      <c r="L101" s="61">
        <v>0</v>
      </c>
      <c r="M101" s="61">
        <v>0</v>
      </c>
      <c r="N101" s="61">
        <v>0</v>
      </c>
      <c r="O101" s="61">
        <v>0</v>
      </c>
      <c r="P101" s="61">
        <v>0</v>
      </c>
      <c r="Q101" s="61">
        <v>0</v>
      </c>
      <c r="R101" s="61">
        <v>0</v>
      </c>
      <c r="S101" s="61">
        <v>0</v>
      </c>
      <c r="T101" s="61">
        <v>0</v>
      </c>
      <c r="U101" s="61">
        <v>0</v>
      </c>
      <c r="V101" s="61">
        <v>0</v>
      </c>
      <c r="W101" s="61">
        <v>0</v>
      </c>
      <c r="X101" s="61">
        <v>0</v>
      </c>
      <c r="Y101" s="61">
        <v>0</v>
      </c>
      <c r="Z101" s="61">
        <v>0</v>
      </c>
      <c r="AA101" s="61">
        <v>0</v>
      </c>
      <c r="AB101" s="61">
        <v>0</v>
      </c>
      <c r="AC101" s="61">
        <v>0</v>
      </c>
      <c r="AD101" s="61">
        <v>0</v>
      </c>
      <c r="AE101" s="61">
        <v>0</v>
      </c>
      <c r="AF101" s="61">
        <v>0</v>
      </c>
      <c r="AG101" s="61">
        <v>0</v>
      </c>
      <c r="AH101" s="61">
        <v>0</v>
      </c>
      <c r="AI101" s="61">
        <v>0</v>
      </c>
      <c r="AJ101" s="61">
        <v>0</v>
      </c>
      <c r="AK101" s="61">
        <v>0</v>
      </c>
      <c r="AL101" s="61">
        <v>0</v>
      </c>
      <c r="AM101" s="61">
        <v>0</v>
      </c>
      <c r="AN101" s="61">
        <v>0</v>
      </c>
      <c r="AO101" s="61">
        <v>0</v>
      </c>
      <c r="AP101" s="61">
        <v>0</v>
      </c>
      <c r="AQ101" s="61">
        <f t="shared" si="1"/>
        <v>136618</v>
      </c>
      <c r="AT101" s="33"/>
    </row>
    <row r="102" spans="1:46" ht="33" customHeight="1">
      <c r="A102" s="32">
        <v>271</v>
      </c>
      <c r="B102" s="315" t="str">
        <f>VLOOKUP(A102,[5]bd_lista!A:C,3,FALSE)</f>
        <v>Direc. Dptal. de Educación Santa Cruz</v>
      </c>
      <c r="C102" s="316" t="e">
        <f>+VLOOKUP(A102,Contactos!$A$4:$E$534,6,FALSE)</f>
        <v>#REF!</v>
      </c>
      <c r="D102" s="61">
        <v>0</v>
      </c>
      <c r="E102" s="61">
        <v>0</v>
      </c>
      <c r="F102" s="61">
        <v>0</v>
      </c>
      <c r="G102" s="61">
        <v>0</v>
      </c>
      <c r="H102" s="61">
        <v>0</v>
      </c>
      <c r="I102" s="61">
        <v>0</v>
      </c>
      <c r="J102" s="61">
        <v>0</v>
      </c>
      <c r="K102" s="61">
        <v>0</v>
      </c>
      <c r="L102" s="61">
        <v>0</v>
      </c>
      <c r="M102" s="61">
        <v>0</v>
      </c>
      <c r="N102" s="61">
        <v>0</v>
      </c>
      <c r="O102" s="61">
        <v>0</v>
      </c>
      <c r="P102" s="61">
        <v>0</v>
      </c>
      <c r="Q102" s="61">
        <v>0</v>
      </c>
      <c r="R102" s="61">
        <v>0</v>
      </c>
      <c r="S102" s="61">
        <v>0</v>
      </c>
      <c r="T102" s="61">
        <v>0</v>
      </c>
      <c r="U102" s="61">
        <v>0</v>
      </c>
      <c r="V102" s="61">
        <v>0</v>
      </c>
      <c r="W102" s="61">
        <v>0</v>
      </c>
      <c r="X102" s="61">
        <v>0</v>
      </c>
      <c r="Y102" s="61">
        <v>0</v>
      </c>
      <c r="Z102" s="61">
        <v>0</v>
      </c>
      <c r="AA102" s="61">
        <v>0</v>
      </c>
      <c r="AB102" s="61">
        <v>0</v>
      </c>
      <c r="AC102" s="61">
        <v>0</v>
      </c>
      <c r="AD102" s="61">
        <v>0</v>
      </c>
      <c r="AE102" s="61">
        <v>0</v>
      </c>
      <c r="AF102" s="61">
        <v>0</v>
      </c>
      <c r="AG102" s="61">
        <v>0</v>
      </c>
      <c r="AH102" s="61">
        <v>0</v>
      </c>
      <c r="AI102" s="61">
        <v>0</v>
      </c>
      <c r="AJ102" s="61">
        <v>0</v>
      </c>
      <c r="AK102" s="61">
        <v>0</v>
      </c>
      <c r="AL102" s="61">
        <v>0</v>
      </c>
      <c r="AM102" s="61">
        <v>0</v>
      </c>
      <c r="AN102" s="61">
        <v>0</v>
      </c>
      <c r="AO102" s="61">
        <v>0</v>
      </c>
      <c r="AP102" s="61">
        <v>0</v>
      </c>
      <c r="AQ102" s="61">
        <f t="shared" si="1"/>
        <v>0</v>
      </c>
      <c r="AT102" s="33"/>
    </row>
    <row r="103" spans="1:46" ht="33" customHeight="1">
      <c r="A103" s="32">
        <v>272</v>
      </c>
      <c r="B103" s="315" t="str">
        <f>VLOOKUP(A103,[5]bd_lista!A:C,3,FALSE)</f>
        <v>Direc. Dptal. de Educación Beni</v>
      </c>
      <c r="C103" s="316" t="e">
        <f>+VLOOKUP(A103,Contactos!$A$4:$E$534,6,FALSE)</f>
        <v>#REF!</v>
      </c>
      <c r="D103" s="61">
        <v>0</v>
      </c>
      <c r="E103" s="61">
        <v>0</v>
      </c>
      <c r="F103" s="61">
        <v>0</v>
      </c>
      <c r="G103" s="61">
        <v>0</v>
      </c>
      <c r="H103" s="61">
        <v>0</v>
      </c>
      <c r="I103" s="61">
        <v>0</v>
      </c>
      <c r="J103" s="61">
        <v>0</v>
      </c>
      <c r="K103" s="61">
        <v>0</v>
      </c>
      <c r="L103" s="61">
        <v>0</v>
      </c>
      <c r="M103" s="61">
        <v>0</v>
      </c>
      <c r="N103" s="61">
        <v>0</v>
      </c>
      <c r="O103" s="61">
        <v>0</v>
      </c>
      <c r="P103" s="61">
        <v>0</v>
      </c>
      <c r="Q103" s="61">
        <v>0</v>
      </c>
      <c r="R103" s="61">
        <v>0</v>
      </c>
      <c r="S103" s="61">
        <v>0</v>
      </c>
      <c r="T103" s="61">
        <v>0</v>
      </c>
      <c r="U103" s="61">
        <v>0</v>
      </c>
      <c r="V103" s="61">
        <v>0</v>
      </c>
      <c r="W103" s="61">
        <v>0</v>
      </c>
      <c r="X103" s="61">
        <v>0</v>
      </c>
      <c r="Y103" s="61">
        <v>0</v>
      </c>
      <c r="Z103" s="61">
        <v>0</v>
      </c>
      <c r="AA103" s="61">
        <v>0</v>
      </c>
      <c r="AB103" s="61">
        <v>0</v>
      </c>
      <c r="AC103" s="61">
        <v>0</v>
      </c>
      <c r="AD103" s="61">
        <v>0</v>
      </c>
      <c r="AE103" s="61">
        <v>0</v>
      </c>
      <c r="AF103" s="61">
        <v>0</v>
      </c>
      <c r="AG103" s="61">
        <v>0</v>
      </c>
      <c r="AH103" s="61">
        <v>0</v>
      </c>
      <c r="AI103" s="61">
        <v>0</v>
      </c>
      <c r="AJ103" s="61">
        <v>0</v>
      </c>
      <c r="AK103" s="61">
        <v>0</v>
      </c>
      <c r="AL103" s="61">
        <v>0</v>
      </c>
      <c r="AM103" s="61">
        <v>0</v>
      </c>
      <c r="AN103" s="61">
        <v>0</v>
      </c>
      <c r="AO103" s="61">
        <v>0</v>
      </c>
      <c r="AP103" s="61">
        <v>0</v>
      </c>
      <c r="AQ103" s="61">
        <f t="shared" si="1"/>
        <v>0</v>
      </c>
      <c r="AT103" s="33"/>
    </row>
    <row r="104" spans="1:46" ht="33" customHeight="1">
      <c r="A104" s="32">
        <v>273</v>
      </c>
      <c r="B104" s="315" t="str">
        <f>VLOOKUP(A104,[5]bd_lista!A:C,3,FALSE)</f>
        <v>Direc. Dptal. de Educación Pando</v>
      </c>
      <c r="C104" s="316" t="e">
        <f>+VLOOKUP(A104,Contactos!$A$4:$E$534,6,FALSE)</f>
        <v>#REF!</v>
      </c>
      <c r="D104" s="61">
        <v>0</v>
      </c>
      <c r="E104" s="61">
        <v>0</v>
      </c>
      <c r="F104" s="61">
        <v>0</v>
      </c>
      <c r="G104" s="61">
        <v>0</v>
      </c>
      <c r="H104" s="61">
        <v>0</v>
      </c>
      <c r="I104" s="61">
        <v>0</v>
      </c>
      <c r="J104" s="61">
        <v>0</v>
      </c>
      <c r="K104" s="61">
        <v>0</v>
      </c>
      <c r="L104" s="61">
        <v>0</v>
      </c>
      <c r="M104" s="61">
        <v>0</v>
      </c>
      <c r="N104" s="61">
        <v>0</v>
      </c>
      <c r="O104" s="61">
        <v>0</v>
      </c>
      <c r="P104" s="61">
        <v>0</v>
      </c>
      <c r="Q104" s="61">
        <v>0</v>
      </c>
      <c r="R104" s="61">
        <v>0</v>
      </c>
      <c r="S104" s="61">
        <v>0</v>
      </c>
      <c r="T104" s="61">
        <v>0</v>
      </c>
      <c r="U104" s="61">
        <v>0</v>
      </c>
      <c r="V104" s="61">
        <v>0</v>
      </c>
      <c r="W104" s="61">
        <v>0</v>
      </c>
      <c r="X104" s="61">
        <v>0</v>
      </c>
      <c r="Y104" s="61">
        <v>0</v>
      </c>
      <c r="Z104" s="61">
        <v>0</v>
      </c>
      <c r="AA104" s="61">
        <v>0</v>
      </c>
      <c r="AB104" s="61">
        <v>0</v>
      </c>
      <c r="AC104" s="61">
        <v>0</v>
      </c>
      <c r="AD104" s="61">
        <v>0</v>
      </c>
      <c r="AE104" s="61">
        <v>0</v>
      </c>
      <c r="AF104" s="61">
        <v>0</v>
      </c>
      <c r="AG104" s="61">
        <v>0</v>
      </c>
      <c r="AH104" s="61">
        <v>0</v>
      </c>
      <c r="AI104" s="61">
        <v>0</v>
      </c>
      <c r="AJ104" s="61">
        <v>0</v>
      </c>
      <c r="AK104" s="61">
        <v>0</v>
      </c>
      <c r="AL104" s="61">
        <v>0</v>
      </c>
      <c r="AM104" s="61">
        <v>0</v>
      </c>
      <c r="AN104" s="61">
        <v>0</v>
      </c>
      <c r="AO104" s="61">
        <v>0</v>
      </c>
      <c r="AP104" s="61">
        <v>0</v>
      </c>
      <c r="AQ104" s="61">
        <f t="shared" si="1"/>
        <v>0</v>
      </c>
      <c r="AT104" s="33"/>
    </row>
    <row r="105" spans="1:46" ht="33" customHeight="1">
      <c r="A105" s="32">
        <v>281</v>
      </c>
      <c r="B105" s="315" t="str">
        <f>VLOOKUP(A105,[5]bd_lista!A:C,3,FALSE)</f>
        <v>Oficina Técnica Nacional de los Ríos Pilcomayo y Bermejo</v>
      </c>
      <c r="C105" s="316" t="e">
        <f>+VLOOKUP(A105,Contactos!$A$4:$E$534,6,FALSE)</f>
        <v>#REF!</v>
      </c>
      <c r="D105" s="61">
        <v>0</v>
      </c>
      <c r="E105" s="61">
        <v>0</v>
      </c>
      <c r="F105" s="61">
        <v>0</v>
      </c>
      <c r="G105" s="61">
        <v>0</v>
      </c>
      <c r="H105" s="61">
        <v>0</v>
      </c>
      <c r="I105" s="61">
        <v>0</v>
      </c>
      <c r="J105" s="61">
        <v>0</v>
      </c>
      <c r="K105" s="61">
        <v>0</v>
      </c>
      <c r="L105" s="61">
        <v>0</v>
      </c>
      <c r="M105" s="61">
        <v>0</v>
      </c>
      <c r="N105" s="61">
        <v>0</v>
      </c>
      <c r="O105" s="61">
        <v>0</v>
      </c>
      <c r="P105" s="61">
        <v>0</v>
      </c>
      <c r="Q105" s="61">
        <v>0</v>
      </c>
      <c r="R105" s="61">
        <v>0</v>
      </c>
      <c r="S105" s="61">
        <v>0</v>
      </c>
      <c r="T105" s="61">
        <v>0</v>
      </c>
      <c r="U105" s="61">
        <v>0</v>
      </c>
      <c r="V105" s="61">
        <v>0</v>
      </c>
      <c r="W105" s="61">
        <v>0</v>
      </c>
      <c r="X105" s="61">
        <v>0</v>
      </c>
      <c r="Y105" s="61">
        <v>0</v>
      </c>
      <c r="Z105" s="61">
        <v>0</v>
      </c>
      <c r="AA105" s="61">
        <v>0</v>
      </c>
      <c r="AB105" s="61">
        <v>0</v>
      </c>
      <c r="AC105" s="61">
        <v>0</v>
      </c>
      <c r="AD105" s="61">
        <v>0</v>
      </c>
      <c r="AE105" s="61">
        <v>0</v>
      </c>
      <c r="AF105" s="61">
        <v>0</v>
      </c>
      <c r="AG105" s="61">
        <v>0</v>
      </c>
      <c r="AH105" s="61">
        <v>0</v>
      </c>
      <c r="AI105" s="61">
        <v>0</v>
      </c>
      <c r="AJ105" s="61">
        <v>0</v>
      </c>
      <c r="AK105" s="61">
        <v>0</v>
      </c>
      <c r="AL105" s="61">
        <v>0</v>
      </c>
      <c r="AM105" s="61">
        <v>0</v>
      </c>
      <c r="AN105" s="61">
        <v>0</v>
      </c>
      <c r="AO105" s="61">
        <v>0</v>
      </c>
      <c r="AP105" s="61">
        <v>0</v>
      </c>
      <c r="AQ105" s="61">
        <f t="shared" si="1"/>
        <v>0</v>
      </c>
      <c r="AT105" s="33"/>
    </row>
    <row r="106" spans="1:46" ht="33" customHeight="1">
      <c r="A106" s="32">
        <v>283</v>
      </c>
      <c r="B106" s="315" t="str">
        <f>VLOOKUP(A106,[5]bd_lista!A:C,3,FALSE)</f>
        <v>Aduana Nacional</v>
      </c>
      <c r="C106" s="316" t="e">
        <f>+VLOOKUP(A106,Contactos!$A$4:$E$534,6,FALSE)</f>
        <v>#REF!</v>
      </c>
      <c r="D106" s="61">
        <v>38400</v>
      </c>
      <c r="E106" s="61">
        <v>0</v>
      </c>
      <c r="F106" s="61">
        <v>22270419.789999999</v>
      </c>
      <c r="G106" s="61">
        <v>0</v>
      </c>
      <c r="H106" s="61">
        <v>153760.71</v>
      </c>
      <c r="I106" s="61">
        <v>0</v>
      </c>
      <c r="J106" s="61">
        <v>0</v>
      </c>
      <c r="K106" s="61">
        <v>0</v>
      </c>
      <c r="L106" s="61">
        <v>2613735.9900000002</v>
      </c>
      <c r="M106" s="61">
        <v>0</v>
      </c>
      <c r="N106" s="61">
        <v>0</v>
      </c>
      <c r="O106" s="61">
        <v>0</v>
      </c>
      <c r="P106" s="61">
        <v>0</v>
      </c>
      <c r="Q106" s="61">
        <v>0</v>
      </c>
      <c r="R106" s="61">
        <v>0</v>
      </c>
      <c r="S106" s="61">
        <v>0</v>
      </c>
      <c r="T106" s="61">
        <v>0</v>
      </c>
      <c r="U106" s="61">
        <v>0</v>
      </c>
      <c r="V106" s="61">
        <v>0</v>
      </c>
      <c r="W106" s="61">
        <v>0</v>
      </c>
      <c r="X106" s="61">
        <v>0</v>
      </c>
      <c r="Y106" s="61">
        <v>0</v>
      </c>
      <c r="Z106" s="61">
        <v>0</v>
      </c>
      <c r="AA106" s="61">
        <v>0</v>
      </c>
      <c r="AB106" s="61">
        <v>0</v>
      </c>
      <c r="AC106" s="61">
        <v>0</v>
      </c>
      <c r="AD106" s="61">
        <v>0</v>
      </c>
      <c r="AE106" s="61">
        <v>0</v>
      </c>
      <c r="AF106" s="61">
        <v>0</v>
      </c>
      <c r="AG106" s="61">
        <v>0</v>
      </c>
      <c r="AH106" s="61">
        <v>0</v>
      </c>
      <c r="AI106" s="61">
        <v>0</v>
      </c>
      <c r="AJ106" s="61">
        <v>0</v>
      </c>
      <c r="AK106" s="61">
        <v>0</v>
      </c>
      <c r="AL106" s="61">
        <v>0</v>
      </c>
      <c r="AM106" s="61">
        <v>0</v>
      </c>
      <c r="AN106" s="61">
        <v>0</v>
      </c>
      <c r="AO106" s="61">
        <v>0</v>
      </c>
      <c r="AP106" s="61">
        <v>0</v>
      </c>
      <c r="AQ106" s="61">
        <f t="shared" si="1"/>
        <v>25076316.490000002</v>
      </c>
      <c r="AT106" s="33"/>
    </row>
    <row r="107" spans="1:46" ht="33" customHeight="1">
      <c r="A107" s="32">
        <v>287</v>
      </c>
      <c r="B107" s="315" t="str">
        <f>VLOOKUP(A107,[5]bd_lista!A:C,3,FALSE)</f>
        <v>Fondo Nacional de Inversión Productiva y Social</v>
      </c>
      <c r="C107" s="316" t="e">
        <f>+VLOOKUP(A107,Contactos!$A$4:$E$534,6,FALSE)</f>
        <v>#REF!</v>
      </c>
      <c r="D107" s="61">
        <v>0</v>
      </c>
      <c r="E107" s="61">
        <v>0</v>
      </c>
      <c r="F107" s="61">
        <v>0</v>
      </c>
      <c r="G107" s="61">
        <v>0</v>
      </c>
      <c r="H107" s="61">
        <v>2709.58</v>
      </c>
      <c r="I107" s="61">
        <v>0</v>
      </c>
      <c r="J107" s="61">
        <v>0</v>
      </c>
      <c r="K107" s="61">
        <v>0</v>
      </c>
      <c r="L107" s="61">
        <v>0</v>
      </c>
      <c r="M107" s="61">
        <v>0</v>
      </c>
      <c r="N107" s="61">
        <v>0</v>
      </c>
      <c r="O107" s="61">
        <v>0</v>
      </c>
      <c r="P107" s="61">
        <v>0</v>
      </c>
      <c r="Q107" s="61">
        <v>0</v>
      </c>
      <c r="R107" s="61">
        <v>0</v>
      </c>
      <c r="S107" s="61">
        <v>0</v>
      </c>
      <c r="T107" s="61">
        <v>0</v>
      </c>
      <c r="U107" s="61">
        <v>0</v>
      </c>
      <c r="V107" s="61">
        <v>0</v>
      </c>
      <c r="W107" s="61">
        <v>0</v>
      </c>
      <c r="X107" s="61">
        <v>0</v>
      </c>
      <c r="Y107" s="61">
        <v>18933.060000000001</v>
      </c>
      <c r="Z107" s="61">
        <v>0</v>
      </c>
      <c r="AA107" s="61">
        <v>0</v>
      </c>
      <c r="AB107" s="61">
        <v>0</v>
      </c>
      <c r="AC107" s="61">
        <v>0</v>
      </c>
      <c r="AD107" s="61">
        <v>0</v>
      </c>
      <c r="AE107" s="61">
        <v>0</v>
      </c>
      <c r="AF107" s="61">
        <v>0</v>
      </c>
      <c r="AG107" s="61">
        <v>0</v>
      </c>
      <c r="AH107" s="61">
        <v>0</v>
      </c>
      <c r="AI107" s="61">
        <v>0</v>
      </c>
      <c r="AJ107" s="61">
        <v>0</v>
      </c>
      <c r="AK107" s="61">
        <v>0</v>
      </c>
      <c r="AL107" s="61">
        <v>0</v>
      </c>
      <c r="AM107" s="61">
        <v>0</v>
      </c>
      <c r="AN107" s="61">
        <v>0</v>
      </c>
      <c r="AO107" s="61">
        <v>0</v>
      </c>
      <c r="AP107" s="61">
        <v>0</v>
      </c>
      <c r="AQ107" s="61">
        <f t="shared" si="1"/>
        <v>21642.639999999999</v>
      </c>
      <c r="AT107" s="33"/>
    </row>
    <row r="108" spans="1:46" ht="33" customHeight="1">
      <c r="A108" s="32">
        <v>288</v>
      </c>
      <c r="B108" s="315" t="str">
        <f>VLOOKUP(A108,[5]bd_lista!A:C,3,FALSE)</f>
        <v>Servicio Nacional de Riego</v>
      </c>
      <c r="C108" s="316" t="e">
        <f>+VLOOKUP(A108,Contactos!$A$4:$E$534,6,FALSE)</f>
        <v>#REF!</v>
      </c>
      <c r="D108" s="61">
        <v>0</v>
      </c>
      <c r="E108" s="61">
        <v>0</v>
      </c>
      <c r="F108" s="61">
        <v>0</v>
      </c>
      <c r="G108" s="61">
        <v>0</v>
      </c>
      <c r="H108" s="61">
        <v>3469.05</v>
      </c>
      <c r="I108" s="61">
        <v>0</v>
      </c>
      <c r="J108" s="61">
        <v>0</v>
      </c>
      <c r="K108" s="61">
        <v>0</v>
      </c>
      <c r="L108" s="61">
        <v>0</v>
      </c>
      <c r="M108" s="61">
        <v>0</v>
      </c>
      <c r="N108" s="61">
        <v>0</v>
      </c>
      <c r="O108" s="61">
        <v>0</v>
      </c>
      <c r="P108" s="61">
        <v>0</v>
      </c>
      <c r="Q108" s="61">
        <v>0</v>
      </c>
      <c r="R108" s="61">
        <v>0</v>
      </c>
      <c r="S108" s="61">
        <v>0</v>
      </c>
      <c r="T108" s="61">
        <v>0</v>
      </c>
      <c r="U108" s="61">
        <v>0</v>
      </c>
      <c r="V108" s="61">
        <v>0</v>
      </c>
      <c r="W108" s="61">
        <v>0</v>
      </c>
      <c r="X108" s="61">
        <v>0</v>
      </c>
      <c r="Y108" s="61">
        <v>0</v>
      </c>
      <c r="Z108" s="61">
        <v>0</v>
      </c>
      <c r="AA108" s="61">
        <v>0</v>
      </c>
      <c r="AB108" s="61">
        <v>0</v>
      </c>
      <c r="AC108" s="61">
        <v>0</v>
      </c>
      <c r="AD108" s="61">
        <v>0</v>
      </c>
      <c r="AE108" s="61">
        <v>0</v>
      </c>
      <c r="AF108" s="61">
        <v>0</v>
      </c>
      <c r="AG108" s="61">
        <v>0</v>
      </c>
      <c r="AH108" s="61">
        <v>0</v>
      </c>
      <c r="AI108" s="61">
        <v>0</v>
      </c>
      <c r="AJ108" s="61">
        <v>0</v>
      </c>
      <c r="AK108" s="61">
        <v>0</v>
      </c>
      <c r="AL108" s="61">
        <v>0</v>
      </c>
      <c r="AM108" s="61">
        <v>0</v>
      </c>
      <c r="AN108" s="61">
        <v>0</v>
      </c>
      <c r="AO108" s="61">
        <v>0</v>
      </c>
      <c r="AP108" s="61">
        <v>0</v>
      </c>
      <c r="AQ108" s="61">
        <f t="shared" si="1"/>
        <v>3469.05</v>
      </c>
      <c r="AT108" s="33"/>
    </row>
    <row r="109" spans="1:46" ht="33" customHeight="1">
      <c r="A109" s="32">
        <v>290</v>
      </c>
      <c r="B109" s="315" t="str">
        <f>VLOOKUP(A109,[5]bd_lista!A:C,3,FALSE)</f>
        <v>Servicio de Impuestos Nacionales</v>
      </c>
      <c r="C109" s="316" t="e">
        <f>+VLOOKUP(A109,Contactos!$A$4:$E$534,6,FALSE)</f>
        <v>#REF!</v>
      </c>
      <c r="D109" s="61">
        <v>0</v>
      </c>
      <c r="E109" s="61">
        <v>0</v>
      </c>
      <c r="F109" s="61">
        <v>0</v>
      </c>
      <c r="G109" s="61">
        <v>0</v>
      </c>
      <c r="H109" s="61">
        <v>3852.05</v>
      </c>
      <c r="I109" s="61">
        <v>0</v>
      </c>
      <c r="J109" s="61">
        <v>0</v>
      </c>
      <c r="K109" s="61">
        <v>0</v>
      </c>
      <c r="L109" s="61">
        <v>0</v>
      </c>
      <c r="M109" s="61">
        <v>0</v>
      </c>
      <c r="N109" s="61">
        <v>0</v>
      </c>
      <c r="O109" s="61">
        <v>0</v>
      </c>
      <c r="P109" s="61">
        <v>0</v>
      </c>
      <c r="Q109" s="61">
        <v>0</v>
      </c>
      <c r="R109" s="61">
        <v>0</v>
      </c>
      <c r="S109" s="61">
        <v>0</v>
      </c>
      <c r="T109" s="61">
        <v>0</v>
      </c>
      <c r="U109" s="61">
        <v>1472.8999999999999</v>
      </c>
      <c r="V109" s="61">
        <v>0</v>
      </c>
      <c r="W109" s="61">
        <v>0</v>
      </c>
      <c r="X109" s="61">
        <v>1494171.75</v>
      </c>
      <c r="Y109" s="61">
        <v>0</v>
      </c>
      <c r="Z109" s="61">
        <v>0</v>
      </c>
      <c r="AA109" s="61">
        <v>0</v>
      </c>
      <c r="AB109" s="61">
        <v>0</v>
      </c>
      <c r="AC109" s="61">
        <v>0</v>
      </c>
      <c r="AD109" s="61">
        <v>0</v>
      </c>
      <c r="AE109" s="61">
        <v>0</v>
      </c>
      <c r="AF109" s="61">
        <v>0</v>
      </c>
      <c r="AG109" s="61">
        <v>0</v>
      </c>
      <c r="AH109" s="61">
        <v>0</v>
      </c>
      <c r="AI109" s="61">
        <v>0</v>
      </c>
      <c r="AJ109" s="61">
        <v>0</v>
      </c>
      <c r="AK109" s="61">
        <v>0</v>
      </c>
      <c r="AL109" s="61">
        <v>0</v>
      </c>
      <c r="AM109" s="61">
        <v>0</v>
      </c>
      <c r="AN109" s="61">
        <v>0</v>
      </c>
      <c r="AO109" s="61">
        <v>0</v>
      </c>
      <c r="AP109" s="61">
        <v>0</v>
      </c>
      <c r="AQ109" s="61">
        <f t="shared" si="1"/>
        <v>1499496.7</v>
      </c>
      <c r="AT109" s="33"/>
    </row>
    <row r="110" spans="1:46" ht="33" customHeight="1">
      <c r="A110" s="32">
        <v>291</v>
      </c>
      <c r="B110" s="315" t="str">
        <f>VLOOKUP(A110,[5]bd_lista!A:C,3,FALSE)</f>
        <v>Administradora Boliviana de Carreteras</v>
      </c>
      <c r="C110" s="316" t="e">
        <f>+VLOOKUP(A110,Contactos!$A$4:$E$534,6,FALSE)</f>
        <v>#REF!</v>
      </c>
      <c r="D110" s="61">
        <v>6650021.8399999999</v>
      </c>
      <c r="E110" s="61">
        <v>349034582.69999999</v>
      </c>
      <c r="F110" s="61">
        <v>8543971.0299999993</v>
      </c>
      <c r="G110" s="61">
        <v>0</v>
      </c>
      <c r="H110" s="61">
        <v>899895.29</v>
      </c>
      <c r="I110" s="61">
        <v>0</v>
      </c>
      <c r="J110" s="61">
        <v>0</v>
      </c>
      <c r="K110" s="61">
        <v>720</v>
      </c>
      <c r="L110" s="61">
        <v>11466161.24</v>
      </c>
      <c r="M110" s="61">
        <v>0</v>
      </c>
      <c r="N110" s="61">
        <v>60</v>
      </c>
      <c r="O110" s="61">
        <v>0</v>
      </c>
      <c r="P110" s="61">
        <v>0</v>
      </c>
      <c r="Q110" s="61">
        <v>0</v>
      </c>
      <c r="R110" s="61">
        <v>197.66</v>
      </c>
      <c r="S110" s="61">
        <v>0</v>
      </c>
      <c r="T110" s="61">
        <v>0</v>
      </c>
      <c r="U110" s="61">
        <v>0</v>
      </c>
      <c r="V110" s="61">
        <v>0</v>
      </c>
      <c r="W110" s="61">
        <v>0</v>
      </c>
      <c r="X110" s="61">
        <v>0</v>
      </c>
      <c r="Y110" s="61">
        <v>0</v>
      </c>
      <c r="Z110" s="61">
        <v>349034582.71079999</v>
      </c>
      <c r="AA110" s="61">
        <v>0</v>
      </c>
      <c r="AB110" s="61">
        <v>0</v>
      </c>
      <c r="AC110" s="61">
        <v>0</v>
      </c>
      <c r="AD110" s="61">
        <v>0</v>
      </c>
      <c r="AE110" s="61">
        <v>298594190.31</v>
      </c>
      <c r="AF110" s="61">
        <v>0</v>
      </c>
      <c r="AG110" s="61">
        <v>0</v>
      </c>
      <c r="AH110" s="61">
        <v>0</v>
      </c>
      <c r="AI110" s="61">
        <v>0</v>
      </c>
      <c r="AJ110" s="61">
        <v>0</v>
      </c>
      <c r="AK110" s="61">
        <v>0</v>
      </c>
      <c r="AL110" s="61">
        <v>0</v>
      </c>
      <c r="AM110" s="61">
        <v>0</v>
      </c>
      <c r="AN110" s="61">
        <v>0</v>
      </c>
      <c r="AO110" s="61">
        <v>0</v>
      </c>
      <c r="AP110" s="61">
        <v>0</v>
      </c>
      <c r="AQ110" s="61">
        <f t="shared" si="1"/>
        <v>1024224382.7807999</v>
      </c>
      <c r="AT110" s="33"/>
    </row>
    <row r="111" spans="1:46" ht="33" customHeight="1">
      <c r="A111" s="32">
        <v>292</v>
      </c>
      <c r="B111" s="315" t="str">
        <f>VLOOKUP(A111,[5]bd_lista!A:C,3,FALSE)</f>
        <v>Vías Bolivia</v>
      </c>
      <c r="C111" s="316" t="e">
        <f>+VLOOKUP(A111,Contactos!$A$4:$E$534,6,FALSE)</f>
        <v>#REF!</v>
      </c>
      <c r="D111" s="61">
        <v>0</v>
      </c>
      <c r="E111" s="61">
        <v>0</v>
      </c>
      <c r="F111" s="61">
        <v>1010</v>
      </c>
      <c r="G111" s="61">
        <v>0</v>
      </c>
      <c r="H111" s="61">
        <v>1570.23</v>
      </c>
      <c r="I111" s="61">
        <v>0</v>
      </c>
      <c r="J111" s="61">
        <v>0</v>
      </c>
      <c r="K111" s="61">
        <v>0</v>
      </c>
      <c r="L111" s="61">
        <v>0</v>
      </c>
      <c r="M111" s="61">
        <v>0</v>
      </c>
      <c r="N111" s="61">
        <v>0</v>
      </c>
      <c r="O111" s="61">
        <v>0</v>
      </c>
      <c r="P111" s="61">
        <v>0</v>
      </c>
      <c r="Q111" s="61">
        <v>0</v>
      </c>
      <c r="R111" s="61">
        <v>0</v>
      </c>
      <c r="S111" s="61">
        <v>0</v>
      </c>
      <c r="T111" s="61">
        <v>0</v>
      </c>
      <c r="U111" s="61">
        <v>0</v>
      </c>
      <c r="V111" s="61">
        <v>0</v>
      </c>
      <c r="W111" s="61">
        <v>0</v>
      </c>
      <c r="X111" s="61">
        <v>0</v>
      </c>
      <c r="Y111" s="61">
        <v>0</v>
      </c>
      <c r="Z111" s="61">
        <v>0</v>
      </c>
      <c r="AA111" s="61">
        <v>0</v>
      </c>
      <c r="AB111" s="61">
        <v>0</v>
      </c>
      <c r="AC111" s="61">
        <v>0</v>
      </c>
      <c r="AD111" s="61">
        <v>0</v>
      </c>
      <c r="AE111" s="61">
        <v>0</v>
      </c>
      <c r="AF111" s="61">
        <v>0</v>
      </c>
      <c r="AG111" s="61">
        <v>0</v>
      </c>
      <c r="AH111" s="61">
        <v>0</v>
      </c>
      <c r="AI111" s="61">
        <v>0</v>
      </c>
      <c r="AJ111" s="61">
        <v>0</v>
      </c>
      <c r="AK111" s="61">
        <v>0</v>
      </c>
      <c r="AL111" s="61">
        <v>0</v>
      </c>
      <c r="AM111" s="61">
        <v>0</v>
      </c>
      <c r="AN111" s="61">
        <v>0</v>
      </c>
      <c r="AO111" s="61">
        <v>0</v>
      </c>
      <c r="AP111" s="61">
        <v>0</v>
      </c>
      <c r="AQ111" s="61">
        <f t="shared" si="1"/>
        <v>2580.23</v>
      </c>
      <c r="AT111" s="33"/>
    </row>
    <row r="112" spans="1:46" ht="33" customHeight="1">
      <c r="A112" s="32">
        <v>293</v>
      </c>
      <c r="B112" s="315" t="str">
        <f>VLOOKUP(A112,[5]bd_lista!A:C,3,FALSE)</f>
        <v>Fundación Cultural del Banco Central de Bolivia</v>
      </c>
      <c r="C112" s="316" t="e">
        <f>+VLOOKUP(A112,Contactos!$A$4:$E$534,6,FALSE)</f>
        <v>#REF!</v>
      </c>
      <c r="D112" s="61">
        <v>0</v>
      </c>
      <c r="E112" s="61">
        <v>0</v>
      </c>
      <c r="F112" s="61">
        <v>12725.029999999999</v>
      </c>
      <c r="G112" s="61">
        <v>0</v>
      </c>
      <c r="H112" s="61">
        <v>0</v>
      </c>
      <c r="I112" s="61">
        <v>0</v>
      </c>
      <c r="J112" s="61">
        <v>0</v>
      </c>
      <c r="K112" s="61">
        <v>0</v>
      </c>
      <c r="L112" s="61">
        <v>14081408.840000002</v>
      </c>
      <c r="M112" s="61">
        <v>0</v>
      </c>
      <c r="N112" s="61">
        <v>0</v>
      </c>
      <c r="O112" s="61">
        <v>0</v>
      </c>
      <c r="P112" s="61">
        <v>0</v>
      </c>
      <c r="Q112" s="61">
        <v>0</v>
      </c>
      <c r="R112" s="61">
        <v>0</v>
      </c>
      <c r="S112" s="61">
        <v>0</v>
      </c>
      <c r="T112" s="61">
        <v>0</v>
      </c>
      <c r="U112" s="61">
        <v>0</v>
      </c>
      <c r="V112" s="61">
        <v>0</v>
      </c>
      <c r="W112" s="61">
        <v>0</v>
      </c>
      <c r="X112" s="61">
        <v>0</v>
      </c>
      <c r="Y112" s="61">
        <v>0</v>
      </c>
      <c r="Z112" s="61">
        <v>0</v>
      </c>
      <c r="AA112" s="61">
        <v>0</v>
      </c>
      <c r="AB112" s="61">
        <v>0</v>
      </c>
      <c r="AC112" s="61">
        <v>0</v>
      </c>
      <c r="AD112" s="61">
        <v>0</v>
      </c>
      <c r="AE112" s="61">
        <v>0</v>
      </c>
      <c r="AF112" s="61">
        <v>0</v>
      </c>
      <c r="AG112" s="61">
        <v>0</v>
      </c>
      <c r="AH112" s="61">
        <v>0</v>
      </c>
      <c r="AI112" s="61">
        <v>0</v>
      </c>
      <c r="AJ112" s="61">
        <v>0</v>
      </c>
      <c r="AK112" s="61">
        <v>0</v>
      </c>
      <c r="AL112" s="61">
        <v>0</v>
      </c>
      <c r="AM112" s="61">
        <v>0</v>
      </c>
      <c r="AN112" s="61">
        <v>0</v>
      </c>
      <c r="AO112" s="61">
        <v>0</v>
      </c>
      <c r="AP112" s="61">
        <v>0</v>
      </c>
      <c r="AQ112" s="61">
        <f t="shared" si="1"/>
        <v>14094133.870000001</v>
      </c>
      <c r="AT112" s="33"/>
    </row>
    <row r="113" spans="1:46" ht="33" customHeight="1">
      <c r="A113" s="32">
        <v>294</v>
      </c>
      <c r="B113" s="315" t="str">
        <f>VLOOKUP(A113,[5]bd_lista!A:C,3,FALSE)</f>
        <v>Univ. Indígena Bol. Comun. Intercultl Prod. Tupak Katari</v>
      </c>
      <c r="C113" s="316" t="e">
        <f>+VLOOKUP(A113,Contactos!$A$4:$E$534,6,FALSE)</f>
        <v>#REF!</v>
      </c>
      <c r="D113" s="61">
        <v>0</v>
      </c>
      <c r="E113" s="61">
        <v>0</v>
      </c>
      <c r="F113" s="61">
        <v>41480</v>
      </c>
      <c r="G113" s="61">
        <v>0</v>
      </c>
      <c r="H113" s="61">
        <v>2601.6</v>
      </c>
      <c r="I113" s="61">
        <v>0</v>
      </c>
      <c r="J113" s="61">
        <v>0</v>
      </c>
      <c r="K113" s="61">
        <v>0</v>
      </c>
      <c r="L113" s="61">
        <v>0</v>
      </c>
      <c r="M113" s="61">
        <v>0</v>
      </c>
      <c r="N113" s="61">
        <v>0</v>
      </c>
      <c r="O113" s="61">
        <v>0</v>
      </c>
      <c r="P113" s="61">
        <v>0</v>
      </c>
      <c r="Q113" s="61">
        <v>0</v>
      </c>
      <c r="R113" s="61">
        <v>0</v>
      </c>
      <c r="S113" s="61">
        <v>0</v>
      </c>
      <c r="T113" s="61">
        <v>0</v>
      </c>
      <c r="U113" s="61">
        <v>0</v>
      </c>
      <c r="V113" s="61">
        <v>0</v>
      </c>
      <c r="W113" s="61">
        <v>0</v>
      </c>
      <c r="X113" s="61">
        <v>0</v>
      </c>
      <c r="Y113" s="61">
        <v>0</v>
      </c>
      <c r="Z113" s="61">
        <v>0</v>
      </c>
      <c r="AA113" s="61">
        <v>0</v>
      </c>
      <c r="AB113" s="61">
        <v>0</v>
      </c>
      <c r="AC113" s="61">
        <v>0</v>
      </c>
      <c r="AD113" s="61">
        <v>0</v>
      </c>
      <c r="AE113" s="61">
        <v>0</v>
      </c>
      <c r="AF113" s="61">
        <v>0</v>
      </c>
      <c r="AG113" s="61">
        <v>0</v>
      </c>
      <c r="AH113" s="61">
        <v>0</v>
      </c>
      <c r="AI113" s="61">
        <v>0</v>
      </c>
      <c r="AJ113" s="61">
        <v>0</v>
      </c>
      <c r="AK113" s="61">
        <v>0</v>
      </c>
      <c r="AL113" s="61">
        <v>0</v>
      </c>
      <c r="AM113" s="61">
        <v>0</v>
      </c>
      <c r="AN113" s="61">
        <v>0</v>
      </c>
      <c r="AO113" s="61">
        <v>0</v>
      </c>
      <c r="AP113" s="61">
        <v>0</v>
      </c>
      <c r="AQ113" s="61">
        <f t="shared" si="1"/>
        <v>44081.599999999999</v>
      </c>
      <c r="AT113" s="33"/>
    </row>
    <row r="114" spans="1:46" ht="33" customHeight="1">
      <c r="A114" s="32">
        <v>295</v>
      </c>
      <c r="B114" s="315" t="str">
        <f>VLOOKUP(A114,[5]bd_lista!A:C,3,FALSE)</f>
        <v>Univ. Indígena Bol. Comun. Intercult Prod. Casimiro Huanca</v>
      </c>
      <c r="C114" s="316" t="e">
        <f>+VLOOKUP(A114,Contactos!$A$4:$E$534,6,FALSE)</f>
        <v>#REF!</v>
      </c>
      <c r="D114" s="61">
        <v>0</v>
      </c>
      <c r="E114" s="61">
        <v>0</v>
      </c>
      <c r="F114" s="61">
        <v>22016.239999999998</v>
      </c>
      <c r="G114" s="61">
        <v>0</v>
      </c>
      <c r="H114" s="61">
        <v>0</v>
      </c>
      <c r="I114" s="61">
        <v>0</v>
      </c>
      <c r="J114" s="61">
        <v>0</v>
      </c>
      <c r="K114" s="61">
        <v>0</v>
      </c>
      <c r="L114" s="61">
        <v>0</v>
      </c>
      <c r="M114" s="61">
        <v>0</v>
      </c>
      <c r="N114" s="61">
        <v>0</v>
      </c>
      <c r="O114" s="61">
        <v>0</v>
      </c>
      <c r="P114" s="61">
        <v>0</v>
      </c>
      <c r="Q114" s="61">
        <v>0</v>
      </c>
      <c r="R114" s="61">
        <v>0</v>
      </c>
      <c r="S114" s="61">
        <v>0</v>
      </c>
      <c r="T114" s="61">
        <v>0</v>
      </c>
      <c r="U114" s="61">
        <v>0</v>
      </c>
      <c r="V114" s="61">
        <v>0</v>
      </c>
      <c r="W114" s="61">
        <v>0</v>
      </c>
      <c r="X114" s="61">
        <v>0</v>
      </c>
      <c r="Y114" s="61">
        <v>0</v>
      </c>
      <c r="Z114" s="61">
        <v>0</v>
      </c>
      <c r="AA114" s="61">
        <v>0</v>
      </c>
      <c r="AB114" s="61">
        <v>0</v>
      </c>
      <c r="AC114" s="61">
        <v>0</v>
      </c>
      <c r="AD114" s="61">
        <v>0</v>
      </c>
      <c r="AE114" s="61">
        <v>0</v>
      </c>
      <c r="AF114" s="61">
        <v>0</v>
      </c>
      <c r="AG114" s="61">
        <v>0</v>
      </c>
      <c r="AH114" s="61">
        <v>0</v>
      </c>
      <c r="AI114" s="61">
        <v>0</v>
      </c>
      <c r="AJ114" s="61">
        <v>0</v>
      </c>
      <c r="AK114" s="61">
        <v>0</v>
      </c>
      <c r="AL114" s="61">
        <v>0</v>
      </c>
      <c r="AM114" s="61">
        <v>0</v>
      </c>
      <c r="AN114" s="61">
        <v>0</v>
      </c>
      <c r="AO114" s="61">
        <v>0</v>
      </c>
      <c r="AP114" s="61">
        <v>0</v>
      </c>
      <c r="AQ114" s="61">
        <f t="shared" si="1"/>
        <v>22016.239999999998</v>
      </c>
      <c r="AT114" s="33"/>
    </row>
    <row r="115" spans="1:46" ht="33" customHeight="1">
      <c r="A115" s="32">
        <v>296</v>
      </c>
      <c r="B115" s="315" t="str">
        <f>VLOOKUP(A115,[5]bd_lista!A:C,3,FALSE)</f>
        <v>Univ. Indígena Bol. Comun. Intercult Prod. Apiaguaiki Tupa</v>
      </c>
      <c r="C115" s="316" t="e">
        <f>+VLOOKUP(A115,Contactos!$A$4:$E$534,6,FALSE)</f>
        <v>#REF!</v>
      </c>
      <c r="D115" s="61">
        <v>0</v>
      </c>
      <c r="E115" s="61">
        <v>0</v>
      </c>
      <c r="F115" s="61">
        <v>13222.66</v>
      </c>
      <c r="G115" s="61">
        <v>0</v>
      </c>
      <c r="H115" s="61">
        <v>0</v>
      </c>
      <c r="I115" s="61">
        <v>0</v>
      </c>
      <c r="J115" s="61">
        <v>0</v>
      </c>
      <c r="K115" s="61">
        <v>0</v>
      </c>
      <c r="L115" s="61">
        <v>0</v>
      </c>
      <c r="M115" s="61">
        <v>0</v>
      </c>
      <c r="N115" s="61">
        <v>0</v>
      </c>
      <c r="O115" s="61">
        <v>0</v>
      </c>
      <c r="P115" s="61">
        <v>0</v>
      </c>
      <c r="Q115" s="61">
        <v>0</v>
      </c>
      <c r="R115" s="61">
        <v>0</v>
      </c>
      <c r="S115" s="61">
        <v>0</v>
      </c>
      <c r="T115" s="61">
        <v>0</v>
      </c>
      <c r="U115" s="61">
        <v>0</v>
      </c>
      <c r="V115" s="61">
        <v>0</v>
      </c>
      <c r="W115" s="61">
        <v>0</v>
      </c>
      <c r="X115" s="61">
        <v>0</v>
      </c>
      <c r="Y115" s="61">
        <v>1277560.1600000001</v>
      </c>
      <c r="Z115" s="61">
        <v>0</v>
      </c>
      <c r="AA115" s="61">
        <v>0</v>
      </c>
      <c r="AB115" s="61">
        <v>0</v>
      </c>
      <c r="AC115" s="61">
        <v>0</v>
      </c>
      <c r="AD115" s="61">
        <v>0</v>
      </c>
      <c r="AE115" s="61">
        <v>0</v>
      </c>
      <c r="AF115" s="61">
        <v>0</v>
      </c>
      <c r="AG115" s="61">
        <v>0</v>
      </c>
      <c r="AH115" s="61">
        <v>0</v>
      </c>
      <c r="AI115" s="61">
        <v>0</v>
      </c>
      <c r="AJ115" s="61">
        <v>0</v>
      </c>
      <c r="AK115" s="61">
        <v>0</v>
      </c>
      <c r="AL115" s="61">
        <v>0</v>
      </c>
      <c r="AM115" s="61">
        <v>0</v>
      </c>
      <c r="AN115" s="61">
        <v>0</v>
      </c>
      <c r="AO115" s="61">
        <v>0</v>
      </c>
      <c r="AP115" s="61">
        <v>0</v>
      </c>
      <c r="AQ115" s="61">
        <f t="shared" si="1"/>
        <v>1290782.82</v>
      </c>
      <c r="AT115" s="33"/>
    </row>
    <row r="116" spans="1:46" ht="33" customHeight="1">
      <c r="A116" s="32">
        <v>298</v>
      </c>
      <c r="B116" s="315" t="str">
        <f>VLOOKUP(A116,[5]bd_lista!A:C,3,FALSE)</f>
        <v>Servicio Departamental de Riego - Chuquisaca</v>
      </c>
      <c r="C116" s="316" t="e">
        <f>+VLOOKUP(A116,Contactos!$A$4:$E$534,6,FALSE)</f>
        <v>#REF!</v>
      </c>
      <c r="D116" s="61">
        <v>0</v>
      </c>
      <c r="E116" s="61">
        <v>0</v>
      </c>
      <c r="F116" s="61">
        <v>125000</v>
      </c>
      <c r="G116" s="61">
        <v>0</v>
      </c>
      <c r="H116" s="61">
        <v>0</v>
      </c>
      <c r="I116" s="61">
        <v>0</v>
      </c>
      <c r="J116" s="61">
        <v>0</v>
      </c>
      <c r="K116" s="61">
        <v>0</v>
      </c>
      <c r="L116" s="61">
        <v>0</v>
      </c>
      <c r="M116" s="61">
        <v>0</v>
      </c>
      <c r="N116" s="61">
        <v>0</v>
      </c>
      <c r="O116" s="61">
        <v>0</v>
      </c>
      <c r="P116" s="61">
        <v>0</v>
      </c>
      <c r="Q116" s="61">
        <v>0</v>
      </c>
      <c r="R116" s="61">
        <v>0</v>
      </c>
      <c r="S116" s="61">
        <v>0</v>
      </c>
      <c r="T116" s="61">
        <v>0</v>
      </c>
      <c r="U116" s="61">
        <v>0</v>
      </c>
      <c r="V116" s="61">
        <v>0</v>
      </c>
      <c r="W116" s="61">
        <v>0</v>
      </c>
      <c r="X116" s="61">
        <v>0</v>
      </c>
      <c r="Y116" s="61">
        <v>0</v>
      </c>
      <c r="Z116" s="61">
        <v>0</v>
      </c>
      <c r="AA116" s="61">
        <v>0</v>
      </c>
      <c r="AB116" s="61">
        <v>0</v>
      </c>
      <c r="AC116" s="61">
        <v>0</v>
      </c>
      <c r="AD116" s="61">
        <v>0</v>
      </c>
      <c r="AE116" s="61">
        <v>0</v>
      </c>
      <c r="AF116" s="61">
        <v>0</v>
      </c>
      <c r="AG116" s="61">
        <v>0</v>
      </c>
      <c r="AH116" s="61">
        <v>0</v>
      </c>
      <c r="AI116" s="61">
        <v>0</v>
      </c>
      <c r="AJ116" s="61">
        <v>0</v>
      </c>
      <c r="AK116" s="61">
        <v>0</v>
      </c>
      <c r="AL116" s="61">
        <v>0</v>
      </c>
      <c r="AM116" s="61">
        <v>0</v>
      </c>
      <c r="AN116" s="61">
        <v>0</v>
      </c>
      <c r="AO116" s="61">
        <v>0</v>
      </c>
      <c r="AP116" s="61">
        <v>0</v>
      </c>
      <c r="AQ116" s="61">
        <f t="shared" si="1"/>
        <v>125000</v>
      </c>
      <c r="AT116" s="33"/>
    </row>
    <row r="117" spans="1:46" ht="33" customHeight="1">
      <c r="A117" s="32">
        <v>299</v>
      </c>
      <c r="B117" s="315" t="str">
        <f>VLOOKUP(A117,[5]bd_lista!A:C,3,FALSE)</f>
        <v>Servicio Departamental de Riego - La Paz</v>
      </c>
      <c r="C117" s="316" t="e">
        <f>+VLOOKUP(A117,Contactos!$A$4:$E$534,6,FALSE)</f>
        <v>#REF!</v>
      </c>
      <c r="D117" s="61">
        <v>0</v>
      </c>
      <c r="E117" s="61">
        <v>0</v>
      </c>
      <c r="F117" s="61">
        <v>0</v>
      </c>
      <c r="G117" s="61">
        <v>0</v>
      </c>
      <c r="H117" s="61">
        <v>0</v>
      </c>
      <c r="I117" s="61">
        <v>0</v>
      </c>
      <c r="J117" s="61">
        <v>0</v>
      </c>
      <c r="K117" s="61">
        <v>0</v>
      </c>
      <c r="L117" s="61">
        <v>0</v>
      </c>
      <c r="M117" s="61">
        <v>0</v>
      </c>
      <c r="N117" s="61">
        <v>0</v>
      </c>
      <c r="O117" s="61">
        <v>0</v>
      </c>
      <c r="P117" s="61">
        <v>0</v>
      </c>
      <c r="Q117" s="61">
        <v>0</v>
      </c>
      <c r="R117" s="61">
        <v>0</v>
      </c>
      <c r="S117" s="61">
        <v>0</v>
      </c>
      <c r="T117" s="61">
        <v>0</v>
      </c>
      <c r="U117" s="61">
        <v>0</v>
      </c>
      <c r="V117" s="61">
        <v>0</v>
      </c>
      <c r="W117" s="61">
        <v>0</v>
      </c>
      <c r="X117" s="61">
        <v>0</v>
      </c>
      <c r="Y117" s="61">
        <v>1826</v>
      </c>
      <c r="Z117" s="61">
        <v>0</v>
      </c>
      <c r="AA117" s="61">
        <v>0</v>
      </c>
      <c r="AB117" s="61">
        <v>0</v>
      </c>
      <c r="AC117" s="61">
        <v>0</v>
      </c>
      <c r="AD117" s="61">
        <v>0</v>
      </c>
      <c r="AE117" s="61">
        <v>0</v>
      </c>
      <c r="AF117" s="61">
        <v>0</v>
      </c>
      <c r="AG117" s="61">
        <v>0</v>
      </c>
      <c r="AH117" s="61">
        <v>0</v>
      </c>
      <c r="AI117" s="61">
        <v>0</v>
      </c>
      <c r="AJ117" s="61">
        <v>0</v>
      </c>
      <c r="AK117" s="61">
        <v>0</v>
      </c>
      <c r="AL117" s="61">
        <v>0</v>
      </c>
      <c r="AM117" s="61">
        <v>0</v>
      </c>
      <c r="AN117" s="61">
        <v>0</v>
      </c>
      <c r="AO117" s="61">
        <v>0</v>
      </c>
      <c r="AP117" s="61">
        <v>0</v>
      </c>
      <c r="AQ117" s="61">
        <f t="shared" si="1"/>
        <v>1826</v>
      </c>
      <c r="AT117" s="33"/>
    </row>
    <row r="118" spans="1:46" ht="33" customHeight="1">
      <c r="A118" s="32">
        <v>300</v>
      </c>
      <c r="B118" s="315" t="str">
        <f>VLOOKUP(A118,[5]bd_lista!A:C,3,FALSE)</f>
        <v>Servicio Departamental de Riego - Cochabamba</v>
      </c>
      <c r="C118" s="316" t="e">
        <f>+VLOOKUP(A118,Contactos!$A$4:$E$534,6,FALSE)</f>
        <v>#REF!</v>
      </c>
      <c r="D118" s="61">
        <v>0</v>
      </c>
      <c r="E118" s="61">
        <v>0</v>
      </c>
      <c r="F118" s="61">
        <v>0</v>
      </c>
      <c r="G118" s="61">
        <v>0</v>
      </c>
      <c r="H118" s="61">
        <v>0</v>
      </c>
      <c r="I118" s="61">
        <v>0</v>
      </c>
      <c r="J118" s="61">
        <v>0</v>
      </c>
      <c r="K118" s="61">
        <v>0</v>
      </c>
      <c r="L118" s="61">
        <v>0</v>
      </c>
      <c r="M118" s="61">
        <v>0</v>
      </c>
      <c r="N118" s="61">
        <v>0</v>
      </c>
      <c r="O118" s="61">
        <v>0</v>
      </c>
      <c r="P118" s="61">
        <v>0</v>
      </c>
      <c r="Q118" s="61">
        <v>0</v>
      </c>
      <c r="R118" s="61">
        <v>0</v>
      </c>
      <c r="S118" s="61">
        <v>0</v>
      </c>
      <c r="T118" s="61">
        <v>0</v>
      </c>
      <c r="U118" s="61">
        <v>0</v>
      </c>
      <c r="V118" s="61">
        <v>0</v>
      </c>
      <c r="W118" s="61">
        <v>0</v>
      </c>
      <c r="X118" s="61">
        <v>0</v>
      </c>
      <c r="Y118" s="61">
        <v>0</v>
      </c>
      <c r="Z118" s="61">
        <v>0</v>
      </c>
      <c r="AA118" s="61">
        <v>0</v>
      </c>
      <c r="AB118" s="61">
        <v>0</v>
      </c>
      <c r="AC118" s="61">
        <v>0</v>
      </c>
      <c r="AD118" s="61">
        <v>0</v>
      </c>
      <c r="AE118" s="61">
        <v>0</v>
      </c>
      <c r="AF118" s="61">
        <v>0</v>
      </c>
      <c r="AG118" s="61">
        <v>0</v>
      </c>
      <c r="AH118" s="61">
        <v>0</v>
      </c>
      <c r="AI118" s="61">
        <v>0</v>
      </c>
      <c r="AJ118" s="61">
        <v>0</v>
      </c>
      <c r="AK118" s="61">
        <v>0</v>
      </c>
      <c r="AL118" s="61">
        <v>0</v>
      </c>
      <c r="AM118" s="61">
        <v>0</v>
      </c>
      <c r="AN118" s="61">
        <v>0</v>
      </c>
      <c r="AO118" s="61">
        <v>0</v>
      </c>
      <c r="AP118" s="61">
        <v>0</v>
      </c>
      <c r="AQ118" s="61">
        <f t="shared" si="1"/>
        <v>0</v>
      </c>
      <c r="AT118" s="33"/>
    </row>
    <row r="119" spans="1:46" ht="33" customHeight="1">
      <c r="A119" s="32">
        <v>301</v>
      </c>
      <c r="B119" s="315" t="str">
        <f>VLOOKUP(A119,[5]bd_lista!A:C,3,FALSE)</f>
        <v>Servicio Departamental de Riego - Oruro</v>
      </c>
      <c r="C119" s="316" t="e">
        <f>+VLOOKUP(A119,Contactos!$A$4:$E$534,6,FALSE)</f>
        <v>#REF!</v>
      </c>
      <c r="D119" s="61">
        <v>0</v>
      </c>
      <c r="E119" s="61">
        <v>0</v>
      </c>
      <c r="F119" s="61">
        <v>0</v>
      </c>
      <c r="G119" s="61">
        <v>0</v>
      </c>
      <c r="H119" s="61">
        <v>1483920</v>
      </c>
      <c r="I119" s="61">
        <v>0</v>
      </c>
      <c r="J119" s="61">
        <v>0</v>
      </c>
      <c r="K119" s="61">
        <v>0</v>
      </c>
      <c r="L119" s="61">
        <v>0</v>
      </c>
      <c r="M119" s="61">
        <v>0</v>
      </c>
      <c r="N119" s="61">
        <v>0</v>
      </c>
      <c r="O119" s="61">
        <v>0</v>
      </c>
      <c r="P119" s="61">
        <v>0</v>
      </c>
      <c r="Q119" s="61">
        <v>0</v>
      </c>
      <c r="R119" s="61">
        <v>0</v>
      </c>
      <c r="S119" s="61">
        <v>0</v>
      </c>
      <c r="T119" s="61">
        <v>0</v>
      </c>
      <c r="U119" s="61">
        <v>0</v>
      </c>
      <c r="V119" s="61">
        <v>0</v>
      </c>
      <c r="W119" s="61">
        <v>0</v>
      </c>
      <c r="X119" s="61">
        <v>0</v>
      </c>
      <c r="Y119" s="61">
        <v>0</v>
      </c>
      <c r="Z119" s="61">
        <v>0</v>
      </c>
      <c r="AA119" s="61">
        <v>0</v>
      </c>
      <c r="AB119" s="61">
        <v>0</v>
      </c>
      <c r="AC119" s="61">
        <v>0</v>
      </c>
      <c r="AD119" s="61">
        <v>0</v>
      </c>
      <c r="AE119" s="61">
        <v>0</v>
      </c>
      <c r="AF119" s="61">
        <v>0</v>
      </c>
      <c r="AG119" s="61">
        <v>0</v>
      </c>
      <c r="AH119" s="61">
        <v>0</v>
      </c>
      <c r="AI119" s="61">
        <v>0</v>
      </c>
      <c r="AJ119" s="61">
        <v>0</v>
      </c>
      <c r="AK119" s="61">
        <v>0</v>
      </c>
      <c r="AL119" s="61">
        <v>0</v>
      </c>
      <c r="AM119" s="61">
        <v>0</v>
      </c>
      <c r="AN119" s="61">
        <v>0</v>
      </c>
      <c r="AO119" s="61">
        <v>0</v>
      </c>
      <c r="AP119" s="61">
        <v>0</v>
      </c>
      <c r="AQ119" s="61">
        <f t="shared" si="1"/>
        <v>1483920</v>
      </c>
      <c r="AT119" s="33"/>
    </row>
    <row r="120" spans="1:46" ht="33" customHeight="1">
      <c r="A120" s="32">
        <v>302</v>
      </c>
      <c r="B120" s="315" t="str">
        <f>VLOOKUP(A120,[5]bd_lista!A:C,3,FALSE)</f>
        <v>Servicio Departamental de Riego - Potosí</v>
      </c>
      <c r="C120" s="316" t="e">
        <f>+VLOOKUP(A120,Contactos!$A$4:$E$534,6,FALSE)</f>
        <v>#REF!</v>
      </c>
      <c r="D120" s="61">
        <v>0</v>
      </c>
      <c r="E120" s="61">
        <v>0</v>
      </c>
      <c r="F120" s="61">
        <v>0</v>
      </c>
      <c r="G120" s="61">
        <v>0</v>
      </c>
      <c r="H120" s="61">
        <v>0</v>
      </c>
      <c r="I120" s="61">
        <v>0</v>
      </c>
      <c r="J120" s="61">
        <v>0</v>
      </c>
      <c r="K120" s="61">
        <v>0</v>
      </c>
      <c r="L120" s="61">
        <v>0</v>
      </c>
      <c r="M120" s="61">
        <v>0</v>
      </c>
      <c r="N120" s="61">
        <v>0</v>
      </c>
      <c r="O120" s="61">
        <v>0</v>
      </c>
      <c r="P120" s="61">
        <v>0</v>
      </c>
      <c r="Q120" s="61">
        <v>0</v>
      </c>
      <c r="R120" s="61">
        <v>0</v>
      </c>
      <c r="S120" s="61">
        <v>0</v>
      </c>
      <c r="T120" s="61">
        <v>0</v>
      </c>
      <c r="U120" s="61">
        <v>0</v>
      </c>
      <c r="V120" s="61">
        <v>0</v>
      </c>
      <c r="W120" s="61">
        <v>0</v>
      </c>
      <c r="X120" s="61">
        <v>0</v>
      </c>
      <c r="Y120" s="61">
        <v>0</v>
      </c>
      <c r="Z120" s="61">
        <v>0</v>
      </c>
      <c r="AA120" s="61">
        <v>0</v>
      </c>
      <c r="AB120" s="61">
        <v>0</v>
      </c>
      <c r="AC120" s="61">
        <v>0</v>
      </c>
      <c r="AD120" s="61">
        <v>0</v>
      </c>
      <c r="AE120" s="61">
        <v>0</v>
      </c>
      <c r="AF120" s="61">
        <v>0</v>
      </c>
      <c r="AG120" s="61">
        <v>0</v>
      </c>
      <c r="AH120" s="61">
        <v>0</v>
      </c>
      <c r="AI120" s="61">
        <v>0</v>
      </c>
      <c r="AJ120" s="61">
        <v>0</v>
      </c>
      <c r="AK120" s="61">
        <v>0</v>
      </c>
      <c r="AL120" s="61">
        <v>0</v>
      </c>
      <c r="AM120" s="61">
        <v>0</v>
      </c>
      <c r="AN120" s="61">
        <v>0</v>
      </c>
      <c r="AO120" s="61">
        <v>0</v>
      </c>
      <c r="AP120" s="61">
        <v>0</v>
      </c>
      <c r="AQ120" s="61">
        <f t="shared" si="1"/>
        <v>0</v>
      </c>
      <c r="AT120" s="33"/>
    </row>
    <row r="121" spans="1:46" ht="33" customHeight="1">
      <c r="A121" s="32">
        <v>303</v>
      </c>
      <c r="B121" s="315" t="str">
        <f>VLOOKUP(A121,[5]bd_lista!A:C,3,FALSE)</f>
        <v>Servicio Departamental de Riego - Tarija</v>
      </c>
      <c r="C121" s="316" t="e">
        <f>+VLOOKUP(A121,Contactos!$A$4:$E$534,6,FALSE)</f>
        <v>#REF!</v>
      </c>
      <c r="D121" s="61">
        <v>0</v>
      </c>
      <c r="E121" s="61">
        <v>0</v>
      </c>
      <c r="F121" s="61">
        <v>0</v>
      </c>
      <c r="G121" s="61">
        <v>0</v>
      </c>
      <c r="H121" s="61">
        <v>0</v>
      </c>
      <c r="I121" s="61">
        <v>0</v>
      </c>
      <c r="J121" s="61">
        <v>0</v>
      </c>
      <c r="K121" s="61">
        <v>0</v>
      </c>
      <c r="L121" s="61">
        <v>0</v>
      </c>
      <c r="M121" s="61">
        <v>0</v>
      </c>
      <c r="N121" s="61">
        <v>0</v>
      </c>
      <c r="O121" s="61">
        <v>0</v>
      </c>
      <c r="P121" s="61">
        <v>0</v>
      </c>
      <c r="Q121" s="61">
        <v>0</v>
      </c>
      <c r="R121" s="61">
        <v>0</v>
      </c>
      <c r="S121" s="61">
        <v>0</v>
      </c>
      <c r="T121" s="61">
        <v>0</v>
      </c>
      <c r="U121" s="61">
        <v>0</v>
      </c>
      <c r="V121" s="61">
        <v>0</v>
      </c>
      <c r="W121" s="61">
        <v>0</v>
      </c>
      <c r="X121" s="61">
        <v>0</v>
      </c>
      <c r="Y121" s="61">
        <v>0</v>
      </c>
      <c r="Z121" s="61">
        <v>0</v>
      </c>
      <c r="AA121" s="61">
        <v>0</v>
      </c>
      <c r="AB121" s="61">
        <v>0</v>
      </c>
      <c r="AC121" s="61">
        <v>0</v>
      </c>
      <c r="AD121" s="61">
        <v>0</v>
      </c>
      <c r="AE121" s="61">
        <v>0</v>
      </c>
      <c r="AF121" s="61">
        <v>0</v>
      </c>
      <c r="AG121" s="61">
        <v>0</v>
      </c>
      <c r="AH121" s="61">
        <v>0</v>
      </c>
      <c r="AI121" s="61">
        <v>0</v>
      </c>
      <c r="AJ121" s="61">
        <v>0</v>
      </c>
      <c r="AK121" s="61">
        <v>0</v>
      </c>
      <c r="AL121" s="61">
        <v>0</v>
      </c>
      <c r="AM121" s="61">
        <v>0</v>
      </c>
      <c r="AN121" s="61">
        <v>0</v>
      </c>
      <c r="AO121" s="61">
        <v>0</v>
      </c>
      <c r="AP121" s="61">
        <v>0</v>
      </c>
      <c r="AQ121" s="61">
        <f t="shared" si="1"/>
        <v>0</v>
      </c>
      <c r="AT121" s="33"/>
    </row>
    <row r="122" spans="1:46" ht="33" customHeight="1">
      <c r="A122" s="32">
        <v>309</v>
      </c>
      <c r="B122" s="315" t="str">
        <f>VLOOKUP(A122,[5]bd_lista!A:C,3,FALSE)</f>
        <v>Autoridad de Fiscalización del Juego</v>
      </c>
      <c r="C122" s="316" t="e">
        <f>+VLOOKUP(A122,Contactos!$A$4:$E$534,6,FALSE)</f>
        <v>#REF!</v>
      </c>
      <c r="D122" s="61">
        <v>0</v>
      </c>
      <c r="E122" s="61">
        <v>0</v>
      </c>
      <c r="F122" s="61">
        <v>0</v>
      </c>
      <c r="G122" s="61">
        <v>0</v>
      </c>
      <c r="H122" s="61">
        <v>0</v>
      </c>
      <c r="I122" s="61">
        <v>0</v>
      </c>
      <c r="J122" s="61">
        <v>0</v>
      </c>
      <c r="K122" s="61">
        <v>0</v>
      </c>
      <c r="L122" s="61">
        <v>0</v>
      </c>
      <c r="M122" s="61">
        <v>0</v>
      </c>
      <c r="N122" s="61">
        <v>0</v>
      </c>
      <c r="O122" s="61">
        <v>0</v>
      </c>
      <c r="P122" s="61">
        <v>0</v>
      </c>
      <c r="Q122" s="61">
        <v>0</v>
      </c>
      <c r="R122" s="61">
        <v>0</v>
      </c>
      <c r="S122" s="61">
        <v>0</v>
      </c>
      <c r="T122" s="61">
        <v>0</v>
      </c>
      <c r="U122" s="61">
        <v>0</v>
      </c>
      <c r="V122" s="61">
        <v>0</v>
      </c>
      <c r="W122" s="61">
        <v>0</v>
      </c>
      <c r="X122" s="61">
        <v>0</v>
      </c>
      <c r="Y122" s="61">
        <v>0</v>
      </c>
      <c r="Z122" s="61">
        <v>0</v>
      </c>
      <c r="AA122" s="61">
        <v>0</v>
      </c>
      <c r="AB122" s="61">
        <v>0</v>
      </c>
      <c r="AC122" s="61">
        <v>0</v>
      </c>
      <c r="AD122" s="61">
        <v>0</v>
      </c>
      <c r="AE122" s="61">
        <v>0</v>
      </c>
      <c r="AF122" s="61">
        <v>0</v>
      </c>
      <c r="AG122" s="61">
        <v>0</v>
      </c>
      <c r="AH122" s="61">
        <v>0</v>
      </c>
      <c r="AI122" s="61">
        <v>0</v>
      </c>
      <c r="AJ122" s="61">
        <v>0</v>
      </c>
      <c r="AK122" s="61">
        <v>0</v>
      </c>
      <c r="AL122" s="61">
        <v>0</v>
      </c>
      <c r="AM122" s="61">
        <v>0</v>
      </c>
      <c r="AN122" s="61">
        <v>0</v>
      </c>
      <c r="AO122" s="61">
        <v>0</v>
      </c>
      <c r="AP122" s="61">
        <v>0</v>
      </c>
      <c r="AQ122" s="61">
        <f t="shared" si="1"/>
        <v>0</v>
      </c>
      <c r="AT122" s="33"/>
    </row>
    <row r="123" spans="1:46" ht="33" customHeight="1">
      <c r="A123" s="32">
        <v>310</v>
      </c>
      <c r="B123" s="315" t="str">
        <f>VLOOKUP(A123,[5]bd_lista!A:C,3,FALSE)</f>
        <v>Autoridad de Regulación y Fiscalización de Telecomunicaciones y Transportes</v>
      </c>
      <c r="C123" s="316" t="e">
        <f>+VLOOKUP(A123,Contactos!$A$4:$E$534,6,FALSE)</f>
        <v>#REF!</v>
      </c>
      <c r="D123" s="61">
        <v>0</v>
      </c>
      <c r="E123" s="61">
        <v>0</v>
      </c>
      <c r="F123" s="61">
        <v>1427964.6799999997</v>
      </c>
      <c r="G123" s="61">
        <v>0</v>
      </c>
      <c r="H123" s="61">
        <v>3529.2200000000003</v>
      </c>
      <c r="I123" s="61">
        <v>0</v>
      </c>
      <c r="J123" s="61">
        <v>0</v>
      </c>
      <c r="K123" s="61">
        <v>0</v>
      </c>
      <c r="L123" s="61">
        <v>0</v>
      </c>
      <c r="M123" s="61">
        <v>0</v>
      </c>
      <c r="N123" s="61">
        <v>0</v>
      </c>
      <c r="O123" s="61">
        <v>0</v>
      </c>
      <c r="P123" s="61">
        <v>0</v>
      </c>
      <c r="Q123" s="61">
        <v>0</v>
      </c>
      <c r="R123" s="61">
        <v>0</v>
      </c>
      <c r="S123" s="61">
        <v>0</v>
      </c>
      <c r="T123" s="61">
        <v>0</v>
      </c>
      <c r="U123" s="61">
        <v>0</v>
      </c>
      <c r="V123" s="61">
        <v>0</v>
      </c>
      <c r="W123" s="61">
        <v>0</v>
      </c>
      <c r="X123" s="61">
        <v>0</v>
      </c>
      <c r="Y123" s="61">
        <v>0</v>
      </c>
      <c r="Z123" s="61">
        <v>0</v>
      </c>
      <c r="AA123" s="61">
        <v>0</v>
      </c>
      <c r="AB123" s="61">
        <v>0</v>
      </c>
      <c r="AC123" s="61">
        <v>0</v>
      </c>
      <c r="AD123" s="61">
        <v>0</v>
      </c>
      <c r="AE123" s="61">
        <v>0</v>
      </c>
      <c r="AF123" s="61">
        <v>0</v>
      </c>
      <c r="AG123" s="61">
        <v>0</v>
      </c>
      <c r="AH123" s="61">
        <v>0</v>
      </c>
      <c r="AI123" s="61">
        <v>0</v>
      </c>
      <c r="AJ123" s="61">
        <v>0</v>
      </c>
      <c r="AK123" s="61">
        <v>0</v>
      </c>
      <c r="AL123" s="61">
        <v>0</v>
      </c>
      <c r="AM123" s="61">
        <v>0</v>
      </c>
      <c r="AN123" s="61">
        <v>0</v>
      </c>
      <c r="AO123" s="61">
        <v>0</v>
      </c>
      <c r="AP123" s="61">
        <v>0</v>
      </c>
      <c r="AQ123" s="61">
        <f t="shared" si="1"/>
        <v>1431493.8999999997</v>
      </c>
      <c r="AT123" s="33"/>
    </row>
    <row r="124" spans="1:46" ht="33" customHeight="1">
      <c r="A124" s="32">
        <v>311</v>
      </c>
      <c r="B124" s="315" t="str">
        <f>VLOOKUP(A124,[5]bd_lista!A:C,3,FALSE)</f>
        <v>Autoridad de Fisc y Ctrol Soc de Agua Potable Saneam.Básico</v>
      </c>
      <c r="C124" s="316" t="e">
        <f>+VLOOKUP(A124,Contactos!$A$4:$E$534,6,FALSE)</f>
        <v>#REF!</v>
      </c>
      <c r="D124" s="61">
        <v>0</v>
      </c>
      <c r="E124" s="61">
        <v>0</v>
      </c>
      <c r="F124" s="61">
        <v>0</v>
      </c>
      <c r="G124" s="61">
        <v>0</v>
      </c>
      <c r="H124" s="61">
        <v>4860.8</v>
      </c>
      <c r="I124" s="61">
        <v>0</v>
      </c>
      <c r="J124" s="61">
        <v>0</v>
      </c>
      <c r="K124" s="61">
        <v>0</v>
      </c>
      <c r="L124" s="61">
        <v>0</v>
      </c>
      <c r="M124" s="61">
        <v>0</v>
      </c>
      <c r="N124" s="61">
        <v>0</v>
      </c>
      <c r="O124" s="61">
        <v>0</v>
      </c>
      <c r="P124" s="61">
        <v>0</v>
      </c>
      <c r="Q124" s="61">
        <v>0</v>
      </c>
      <c r="R124" s="61">
        <v>4860.8</v>
      </c>
      <c r="S124" s="61">
        <v>0</v>
      </c>
      <c r="T124" s="61">
        <v>0</v>
      </c>
      <c r="U124" s="61">
        <v>0</v>
      </c>
      <c r="V124" s="61">
        <v>0</v>
      </c>
      <c r="W124" s="61">
        <v>0</v>
      </c>
      <c r="X124" s="61">
        <v>0</v>
      </c>
      <c r="Y124" s="61">
        <v>0</v>
      </c>
      <c r="Z124" s="61">
        <v>0</v>
      </c>
      <c r="AA124" s="61">
        <v>0</v>
      </c>
      <c r="AB124" s="61">
        <v>0</v>
      </c>
      <c r="AC124" s="61">
        <v>0</v>
      </c>
      <c r="AD124" s="61">
        <v>0</v>
      </c>
      <c r="AE124" s="61">
        <v>0</v>
      </c>
      <c r="AF124" s="61">
        <v>0</v>
      </c>
      <c r="AG124" s="61">
        <v>0</v>
      </c>
      <c r="AH124" s="61">
        <v>0</v>
      </c>
      <c r="AI124" s="61">
        <v>0</v>
      </c>
      <c r="AJ124" s="61">
        <v>0</v>
      </c>
      <c r="AK124" s="61">
        <v>0</v>
      </c>
      <c r="AL124" s="61">
        <v>0</v>
      </c>
      <c r="AM124" s="61">
        <v>0</v>
      </c>
      <c r="AN124" s="61">
        <v>0</v>
      </c>
      <c r="AO124" s="61">
        <v>0</v>
      </c>
      <c r="AP124" s="61">
        <v>0</v>
      </c>
      <c r="AQ124" s="61">
        <f t="shared" si="1"/>
        <v>9721.6</v>
      </c>
      <c r="AT124" s="33"/>
    </row>
    <row r="125" spans="1:46" ht="33" customHeight="1">
      <c r="A125" s="32">
        <v>312</v>
      </c>
      <c r="B125" s="315" t="str">
        <f>VLOOKUP(A125,[5]bd_lista!A:C,3,FALSE)</f>
        <v>Autoridad de Fiscalizac. y Control Soc de Bosques y Tierras</v>
      </c>
      <c r="C125" s="316" t="e">
        <f>+VLOOKUP(A125,Contactos!$A$4:$E$534,6,FALSE)</f>
        <v>#REF!</v>
      </c>
      <c r="D125" s="61">
        <v>0</v>
      </c>
      <c r="E125" s="61">
        <v>0</v>
      </c>
      <c r="F125" s="61">
        <v>9004993.8099999968</v>
      </c>
      <c r="G125" s="61">
        <v>0</v>
      </c>
      <c r="H125" s="61">
        <v>2379.4</v>
      </c>
      <c r="I125" s="61">
        <v>0</v>
      </c>
      <c r="J125" s="61">
        <v>0</v>
      </c>
      <c r="K125" s="61">
        <v>0</v>
      </c>
      <c r="L125" s="61">
        <v>0</v>
      </c>
      <c r="M125" s="61">
        <v>0</v>
      </c>
      <c r="N125" s="61">
        <v>0</v>
      </c>
      <c r="O125" s="61">
        <v>0</v>
      </c>
      <c r="P125" s="61">
        <v>0</v>
      </c>
      <c r="Q125" s="61">
        <v>0</v>
      </c>
      <c r="R125" s="61">
        <v>0</v>
      </c>
      <c r="S125" s="61">
        <v>0</v>
      </c>
      <c r="T125" s="61">
        <v>0</v>
      </c>
      <c r="U125" s="61">
        <v>0</v>
      </c>
      <c r="V125" s="61">
        <v>0</v>
      </c>
      <c r="W125" s="61">
        <v>0</v>
      </c>
      <c r="X125" s="61">
        <v>0</v>
      </c>
      <c r="Y125" s="61">
        <v>0</v>
      </c>
      <c r="Z125" s="61">
        <v>0</v>
      </c>
      <c r="AA125" s="61">
        <v>0</v>
      </c>
      <c r="AB125" s="61">
        <v>0</v>
      </c>
      <c r="AC125" s="61">
        <v>0</v>
      </c>
      <c r="AD125" s="61">
        <v>0</v>
      </c>
      <c r="AE125" s="61">
        <v>0</v>
      </c>
      <c r="AF125" s="61">
        <v>0</v>
      </c>
      <c r="AG125" s="61">
        <v>0</v>
      </c>
      <c r="AH125" s="61">
        <v>0</v>
      </c>
      <c r="AI125" s="61">
        <v>0</v>
      </c>
      <c r="AJ125" s="61">
        <v>0</v>
      </c>
      <c r="AK125" s="61">
        <v>0</v>
      </c>
      <c r="AL125" s="61">
        <v>0</v>
      </c>
      <c r="AM125" s="61">
        <v>0</v>
      </c>
      <c r="AN125" s="61">
        <v>0</v>
      </c>
      <c r="AO125" s="61">
        <v>0</v>
      </c>
      <c r="AP125" s="61">
        <v>0</v>
      </c>
      <c r="AQ125" s="61">
        <f t="shared" si="1"/>
        <v>9007373.2099999972</v>
      </c>
      <c r="AT125" s="33"/>
    </row>
    <row r="126" spans="1:46" ht="33" customHeight="1">
      <c r="A126" s="32">
        <v>313</v>
      </c>
      <c r="B126" s="315" t="str">
        <f>VLOOKUP(A126,[5]bd_lista!A:C,3,FALSE)</f>
        <v>Autoridad de Fiscalización y Control de Pensiones y Seguros - APS</v>
      </c>
      <c r="C126" s="316" t="e">
        <f>+VLOOKUP(A126,Contactos!$A$4:$E$534,6,FALSE)</f>
        <v>#REF!</v>
      </c>
      <c r="D126" s="61">
        <v>0</v>
      </c>
      <c r="E126" s="61">
        <v>0</v>
      </c>
      <c r="F126" s="61">
        <v>0</v>
      </c>
      <c r="G126" s="61">
        <v>0</v>
      </c>
      <c r="H126" s="61">
        <v>1287.0999999999999</v>
      </c>
      <c r="I126" s="61">
        <v>0</v>
      </c>
      <c r="J126" s="61">
        <v>0</v>
      </c>
      <c r="K126" s="61">
        <v>0</v>
      </c>
      <c r="L126" s="61">
        <v>0</v>
      </c>
      <c r="M126" s="61">
        <v>0</v>
      </c>
      <c r="N126" s="61">
        <v>0</v>
      </c>
      <c r="O126" s="61">
        <v>2589.5</v>
      </c>
      <c r="P126" s="61">
        <v>0</v>
      </c>
      <c r="Q126" s="61">
        <v>0</v>
      </c>
      <c r="R126" s="61">
        <v>0</v>
      </c>
      <c r="S126" s="61">
        <v>0</v>
      </c>
      <c r="T126" s="61">
        <v>0</v>
      </c>
      <c r="U126" s="61">
        <v>0</v>
      </c>
      <c r="V126" s="61">
        <v>0</v>
      </c>
      <c r="W126" s="61">
        <v>0</v>
      </c>
      <c r="X126" s="61">
        <v>0</v>
      </c>
      <c r="Y126" s="61">
        <v>0</v>
      </c>
      <c r="Z126" s="61">
        <v>0</v>
      </c>
      <c r="AA126" s="61">
        <v>0</v>
      </c>
      <c r="AB126" s="61">
        <v>0</v>
      </c>
      <c r="AC126" s="61">
        <v>0</v>
      </c>
      <c r="AD126" s="61">
        <v>0</v>
      </c>
      <c r="AE126" s="61">
        <v>0</v>
      </c>
      <c r="AF126" s="61">
        <v>0</v>
      </c>
      <c r="AG126" s="61">
        <v>0</v>
      </c>
      <c r="AH126" s="61">
        <v>0</v>
      </c>
      <c r="AI126" s="61">
        <v>0</v>
      </c>
      <c r="AJ126" s="61">
        <v>0</v>
      </c>
      <c r="AK126" s="61">
        <v>0</v>
      </c>
      <c r="AL126" s="61">
        <v>0</v>
      </c>
      <c r="AM126" s="61">
        <v>0</v>
      </c>
      <c r="AN126" s="61">
        <v>0</v>
      </c>
      <c r="AO126" s="61">
        <v>0</v>
      </c>
      <c r="AP126" s="61">
        <v>0</v>
      </c>
      <c r="AQ126" s="61">
        <f t="shared" si="1"/>
        <v>3876.6</v>
      </c>
      <c r="AT126" s="33"/>
    </row>
    <row r="127" spans="1:46" ht="33" customHeight="1">
      <c r="A127" s="32">
        <v>314</v>
      </c>
      <c r="B127" s="315" t="str">
        <f>VLOOKUP(A127,[5]bd_lista!A:C,3,FALSE)</f>
        <v>Autoridad de Fiscalización de Electricidad y Tecnología Nuclear</v>
      </c>
      <c r="C127" s="316" t="e">
        <f>+VLOOKUP(A127,Contactos!$A$4:$E$534,6,FALSE)</f>
        <v>#REF!</v>
      </c>
      <c r="D127" s="61">
        <v>0</v>
      </c>
      <c r="E127" s="61">
        <v>0</v>
      </c>
      <c r="F127" s="61">
        <v>0</v>
      </c>
      <c r="G127" s="61">
        <v>0</v>
      </c>
      <c r="H127" s="61">
        <v>0</v>
      </c>
      <c r="I127" s="61">
        <v>0</v>
      </c>
      <c r="J127" s="61">
        <v>0</v>
      </c>
      <c r="K127" s="61">
        <v>0</v>
      </c>
      <c r="L127" s="61">
        <v>0</v>
      </c>
      <c r="M127" s="61">
        <v>0</v>
      </c>
      <c r="N127" s="61">
        <v>0</v>
      </c>
      <c r="O127" s="61">
        <v>0</v>
      </c>
      <c r="P127" s="61">
        <v>0</v>
      </c>
      <c r="Q127" s="61">
        <v>0</v>
      </c>
      <c r="R127" s="61">
        <v>0</v>
      </c>
      <c r="S127" s="61">
        <v>0</v>
      </c>
      <c r="T127" s="61">
        <v>0</v>
      </c>
      <c r="U127" s="61">
        <v>0</v>
      </c>
      <c r="V127" s="61">
        <v>0</v>
      </c>
      <c r="W127" s="61">
        <v>0</v>
      </c>
      <c r="X127" s="61">
        <v>0</v>
      </c>
      <c r="Y127" s="61">
        <v>0</v>
      </c>
      <c r="Z127" s="61">
        <v>0</v>
      </c>
      <c r="AA127" s="61">
        <v>0</v>
      </c>
      <c r="AB127" s="61">
        <v>0</v>
      </c>
      <c r="AC127" s="61">
        <v>0</v>
      </c>
      <c r="AD127" s="61">
        <v>0</v>
      </c>
      <c r="AE127" s="61">
        <v>0</v>
      </c>
      <c r="AF127" s="61">
        <v>0</v>
      </c>
      <c r="AG127" s="61">
        <v>0</v>
      </c>
      <c r="AH127" s="61">
        <v>0</v>
      </c>
      <c r="AI127" s="61">
        <v>0</v>
      </c>
      <c r="AJ127" s="61">
        <v>0</v>
      </c>
      <c r="AK127" s="61">
        <v>0</v>
      </c>
      <c r="AL127" s="61">
        <v>0</v>
      </c>
      <c r="AM127" s="61">
        <v>0</v>
      </c>
      <c r="AN127" s="61">
        <v>0</v>
      </c>
      <c r="AO127" s="61">
        <v>0</v>
      </c>
      <c r="AP127" s="61">
        <v>0</v>
      </c>
      <c r="AQ127" s="61">
        <f t="shared" si="1"/>
        <v>0</v>
      </c>
      <c r="AT127" s="33"/>
    </row>
    <row r="128" spans="1:46" ht="33" customHeight="1">
      <c r="A128" s="32">
        <v>315</v>
      </c>
      <c r="B128" s="315" t="str">
        <f>VLOOKUP(A128,[5]bd_lista!A:C,3,FALSE)</f>
        <v>Autoridad de Fiscalización de Empresas</v>
      </c>
      <c r="C128" s="316" t="e">
        <f>+VLOOKUP(A128,Contactos!$A$4:$E$534,6,FALSE)</f>
        <v>#REF!</v>
      </c>
      <c r="D128" s="61">
        <v>0</v>
      </c>
      <c r="E128" s="61">
        <v>0</v>
      </c>
      <c r="F128" s="61">
        <v>0</v>
      </c>
      <c r="G128" s="61">
        <v>0</v>
      </c>
      <c r="H128" s="61">
        <v>0</v>
      </c>
      <c r="I128" s="61">
        <v>0</v>
      </c>
      <c r="J128" s="61">
        <v>0</v>
      </c>
      <c r="K128" s="61">
        <v>0</v>
      </c>
      <c r="L128" s="61">
        <v>0</v>
      </c>
      <c r="M128" s="61">
        <v>0</v>
      </c>
      <c r="N128" s="61">
        <v>0</v>
      </c>
      <c r="O128" s="61">
        <v>0</v>
      </c>
      <c r="P128" s="61">
        <v>0</v>
      </c>
      <c r="Q128" s="61">
        <v>0</v>
      </c>
      <c r="R128" s="61">
        <v>0</v>
      </c>
      <c r="S128" s="61">
        <v>0</v>
      </c>
      <c r="T128" s="61">
        <v>0</v>
      </c>
      <c r="U128" s="61">
        <v>0</v>
      </c>
      <c r="V128" s="61">
        <v>0</v>
      </c>
      <c r="W128" s="61">
        <v>0</v>
      </c>
      <c r="X128" s="61">
        <v>0</v>
      </c>
      <c r="Y128" s="61">
        <v>0</v>
      </c>
      <c r="Z128" s="61">
        <v>0</v>
      </c>
      <c r="AA128" s="61">
        <v>0</v>
      </c>
      <c r="AB128" s="61">
        <v>0</v>
      </c>
      <c r="AC128" s="61">
        <v>0</v>
      </c>
      <c r="AD128" s="61">
        <v>0</v>
      </c>
      <c r="AE128" s="61">
        <v>0</v>
      </c>
      <c r="AF128" s="61">
        <v>0</v>
      </c>
      <c r="AG128" s="61">
        <v>0</v>
      </c>
      <c r="AH128" s="61">
        <v>0</v>
      </c>
      <c r="AI128" s="61">
        <v>0</v>
      </c>
      <c r="AJ128" s="61">
        <v>0</v>
      </c>
      <c r="AK128" s="61">
        <v>0</v>
      </c>
      <c r="AL128" s="61">
        <v>0</v>
      </c>
      <c r="AM128" s="61">
        <v>0</v>
      </c>
      <c r="AN128" s="61">
        <v>0</v>
      </c>
      <c r="AO128" s="61">
        <v>0</v>
      </c>
      <c r="AP128" s="61">
        <v>0</v>
      </c>
      <c r="AQ128" s="61">
        <f t="shared" si="1"/>
        <v>0</v>
      </c>
      <c r="AT128" s="33"/>
    </row>
    <row r="129" spans="1:46" ht="33" customHeight="1">
      <c r="A129" s="32">
        <v>324</v>
      </c>
      <c r="B129" s="315" t="str">
        <f>VLOOKUP(A129,[5]bd_lista!A:C,3,FALSE)</f>
        <v>Escuela Boliviana Intercultural de Música</v>
      </c>
      <c r="C129" s="316" t="e">
        <f>+VLOOKUP(A129,Contactos!$A$4:$E$534,6,FALSE)</f>
        <v>#REF!</v>
      </c>
      <c r="D129" s="61">
        <v>0</v>
      </c>
      <c r="E129" s="61">
        <v>0</v>
      </c>
      <c r="F129" s="61">
        <v>80</v>
      </c>
      <c r="G129" s="61">
        <v>0</v>
      </c>
      <c r="H129" s="61">
        <v>0</v>
      </c>
      <c r="I129" s="61">
        <v>0</v>
      </c>
      <c r="J129" s="61">
        <v>0</v>
      </c>
      <c r="K129" s="61">
        <v>0</v>
      </c>
      <c r="L129" s="61">
        <v>0</v>
      </c>
      <c r="M129" s="61">
        <v>0</v>
      </c>
      <c r="N129" s="61">
        <v>0</v>
      </c>
      <c r="O129" s="61">
        <v>0</v>
      </c>
      <c r="P129" s="61">
        <v>0</v>
      </c>
      <c r="Q129" s="61">
        <v>0</v>
      </c>
      <c r="R129" s="61">
        <v>0</v>
      </c>
      <c r="S129" s="61">
        <v>0</v>
      </c>
      <c r="T129" s="61">
        <v>0</v>
      </c>
      <c r="U129" s="61">
        <v>0</v>
      </c>
      <c r="V129" s="61">
        <v>0</v>
      </c>
      <c r="W129" s="61">
        <v>0</v>
      </c>
      <c r="X129" s="61">
        <v>0</v>
      </c>
      <c r="Y129" s="61">
        <v>0</v>
      </c>
      <c r="Z129" s="61">
        <v>0</v>
      </c>
      <c r="AA129" s="61">
        <v>0</v>
      </c>
      <c r="AB129" s="61">
        <v>0</v>
      </c>
      <c r="AC129" s="61">
        <v>0</v>
      </c>
      <c r="AD129" s="61">
        <v>0</v>
      </c>
      <c r="AE129" s="61">
        <v>0</v>
      </c>
      <c r="AF129" s="61">
        <v>0</v>
      </c>
      <c r="AG129" s="61">
        <v>0</v>
      </c>
      <c r="AH129" s="61">
        <v>0</v>
      </c>
      <c r="AI129" s="61">
        <v>0</v>
      </c>
      <c r="AJ129" s="61">
        <v>0</v>
      </c>
      <c r="AK129" s="61">
        <v>0</v>
      </c>
      <c r="AL129" s="61">
        <v>0</v>
      </c>
      <c r="AM129" s="61">
        <v>0</v>
      </c>
      <c r="AN129" s="61">
        <v>0</v>
      </c>
      <c r="AO129" s="61">
        <v>0</v>
      </c>
      <c r="AP129" s="61">
        <v>0</v>
      </c>
      <c r="AQ129" s="61">
        <f t="shared" si="1"/>
        <v>80</v>
      </c>
      <c r="AT129" s="33"/>
    </row>
    <row r="130" spans="1:46" ht="33" customHeight="1">
      <c r="A130" s="32">
        <v>340</v>
      </c>
      <c r="B130" s="315" t="str">
        <f>VLOOKUP(A130,[5]bd_lista!A:C,3,FALSE)</f>
        <v>Servicio General de Identificación Personal</v>
      </c>
      <c r="C130" s="316" t="e">
        <f>+VLOOKUP(A130,Contactos!$A$4:$E$534,6,FALSE)</f>
        <v>#REF!</v>
      </c>
      <c r="D130" s="61">
        <v>0</v>
      </c>
      <c r="E130" s="61">
        <v>0</v>
      </c>
      <c r="F130" s="61">
        <v>0</v>
      </c>
      <c r="G130" s="61">
        <v>0</v>
      </c>
      <c r="H130" s="61">
        <v>109307.07999999999</v>
      </c>
      <c r="I130" s="61">
        <v>0</v>
      </c>
      <c r="J130" s="61">
        <v>0</v>
      </c>
      <c r="K130" s="61">
        <v>0</v>
      </c>
      <c r="L130" s="61">
        <v>308693.96999999997</v>
      </c>
      <c r="M130" s="61">
        <v>0</v>
      </c>
      <c r="N130" s="61">
        <v>480</v>
      </c>
      <c r="O130" s="61">
        <v>0</v>
      </c>
      <c r="P130" s="61">
        <v>0</v>
      </c>
      <c r="Q130" s="61">
        <v>0</v>
      </c>
      <c r="R130" s="61">
        <v>0</v>
      </c>
      <c r="S130" s="61">
        <v>0</v>
      </c>
      <c r="T130" s="61">
        <v>0</v>
      </c>
      <c r="U130" s="61">
        <v>0</v>
      </c>
      <c r="V130" s="61">
        <v>0</v>
      </c>
      <c r="W130" s="61">
        <v>0</v>
      </c>
      <c r="X130" s="61">
        <v>0</v>
      </c>
      <c r="Y130" s="61">
        <v>0</v>
      </c>
      <c r="Z130" s="61">
        <v>0</v>
      </c>
      <c r="AA130" s="61">
        <v>0</v>
      </c>
      <c r="AB130" s="61">
        <v>0</v>
      </c>
      <c r="AC130" s="61">
        <v>0</v>
      </c>
      <c r="AD130" s="61">
        <v>0</v>
      </c>
      <c r="AE130" s="61">
        <v>0</v>
      </c>
      <c r="AF130" s="61">
        <v>0</v>
      </c>
      <c r="AG130" s="61">
        <v>0</v>
      </c>
      <c r="AH130" s="61">
        <v>0</v>
      </c>
      <c r="AI130" s="61">
        <v>0</v>
      </c>
      <c r="AJ130" s="61">
        <v>0</v>
      </c>
      <c r="AK130" s="61">
        <v>0</v>
      </c>
      <c r="AL130" s="61">
        <v>0</v>
      </c>
      <c r="AM130" s="61">
        <v>0</v>
      </c>
      <c r="AN130" s="61">
        <v>0</v>
      </c>
      <c r="AO130" s="61">
        <v>0</v>
      </c>
      <c r="AP130" s="61">
        <v>0</v>
      </c>
      <c r="AQ130" s="61">
        <f t="shared" si="1"/>
        <v>418481.04999999993</v>
      </c>
      <c r="AT130" s="33"/>
    </row>
    <row r="131" spans="1:46" ht="33" customHeight="1">
      <c r="A131" s="32">
        <v>342</v>
      </c>
      <c r="B131" s="315" t="str">
        <f>VLOOKUP(A131,[5]bd_lista!A:C,3,FALSE)</f>
        <v>Agencia Estatal de Vivienda</v>
      </c>
      <c r="C131" s="316" t="e">
        <f>+VLOOKUP(A131,Contactos!$A$4:$E$534,6,FALSE)</f>
        <v>#REF!</v>
      </c>
      <c r="D131" s="61">
        <v>0</v>
      </c>
      <c r="E131" s="61">
        <v>0</v>
      </c>
      <c r="F131" s="61">
        <v>0</v>
      </c>
      <c r="G131" s="61">
        <v>0</v>
      </c>
      <c r="H131" s="61">
        <v>23082.77</v>
      </c>
      <c r="I131" s="61">
        <v>0</v>
      </c>
      <c r="J131" s="61">
        <v>0</v>
      </c>
      <c r="K131" s="61">
        <v>0</v>
      </c>
      <c r="L131" s="61">
        <v>5828963.5999999996</v>
      </c>
      <c r="M131" s="61">
        <v>0</v>
      </c>
      <c r="N131" s="61">
        <v>0</v>
      </c>
      <c r="O131" s="61">
        <v>0</v>
      </c>
      <c r="P131" s="61">
        <v>0</v>
      </c>
      <c r="Q131" s="61">
        <v>0</v>
      </c>
      <c r="R131" s="61">
        <v>0</v>
      </c>
      <c r="S131" s="61">
        <v>0</v>
      </c>
      <c r="T131" s="61">
        <v>0</v>
      </c>
      <c r="U131" s="61">
        <v>0</v>
      </c>
      <c r="V131" s="61">
        <v>0</v>
      </c>
      <c r="W131" s="61">
        <v>0</v>
      </c>
      <c r="X131" s="61">
        <v>0</v>
      </c>
      <c r="Y131" s="61">
        <v>0</v>
      </c>
      <c r="Z131" s="61">
        <v>0</v>
      </c>
      <c r="AA131" s="61">
        <v>0</v>
      </c>
      <c r="AB131" s="61">
        <v>0</v>
      </c>
      <c r="AC131" s="61">
        <v>0</v>
      </c>
      <c r="AD131" s="61">
        <v>0</v>
      </c>
      <c r="AE131" s="61">
        <v>0</v>
      </c>
      <c r="AF131" s="61">
        <v>0</v>
      </c>
      <c r="AG131" s="61">
        <v>0</v>
      </c>
      <c r="AH131" s="61">
        <v>0</v>
      </c>
      <c r="AI131" s="61">
        <v>0</v>
      </c>
      <c r="AJ131" s="61">
        <v>0</v>
      </c>
      <c r="AK131" s="61">
        <v>0</v>
      </c>
      <c r="AL131" s="61">
        <v>0</v>
      </c>
      <c r="AM131" s="61">
        <v>0</v>
      </c>
      <c r="AN131" s="61">
        <v>0</v>
      </c>
      <c r="AO131" s="61">
        <v>0</v>
      </c>
      <c r="AP131" s="61">
        <v>0</v>
      </c>
      <c r="AQ131" s="61">
        <f t="shared" si="1"/>
        <v>5852046.3699999992</v>
      </c>
      <c r="AT131" s="33"/>
    </row>
    <row r="132" spans="1:46" ht="33" customHeight="1">
      <c r="A132" s="32">
        <v>343</v>
      </c>
      <c r="B132" s="315" t="str">
        <f>VLOOKUP(A132,[5]bd_lista!A:C,3,FALSE)</f>
        <v>Escuela de Jueces del Estado</v>
      </c>
      <c r="C132" s="316" t="e">
        <f>+VLOOKUP(A132,Contactos!$A$4:$E$534,6,FALSE)</f>
        <v>#REF!</v>
      </c>
      <c r="D132" s="61">
        <v>0</v>
      </c>
      <c r="E132" s="61">
        <v>0</v>
      </c>
      <c r="F132" s="61">
        <v>0</v>
      </c>
      <c r="G132" s="61">
        <v>0</v>
      </c>
      <c r="H132" s="61">
        <v>0</v>
      </c>
      <c r="I132" s="61">
        <v>0</v>
      </c>
      <c r="J132" s="61">
        <v>0</v>
      </c>
      <c r="K132" s="61">
        <v>0</v>
      </c>
      <c r="L132" s="61">
        <v>0</v>
      </c>
      <c r="M132" s="61">
        <v>0</v>
      </c>
      <c r="N132" s="61">
        <v>0</v>
      </c>
      <c r="O132" s="61">
        <v>0</v>
      </c>
      <c r="P132" s="61">
        <v>0</v>
      </c>
      <c r="Q132" s="61">
        <v>0</v>
      </c>
      <c r="R132" s="61">
        <v>0</v>
      </c>
      <c r="S132" s="61">
        <v>0</v>
      </c>
      <c r="T132" s="61">
        <v>0</v>
      </c>
      <c r="U132" s="61">
        <v>0</v>
      </c>
      <c r="V132" s="61">
        <v>0</v>
      </c>
      <c r="W132" s="61">
        <v>0</v>
      </c>
      <c r="X132" s="61">
        <v>0</v>
      </c>
      <c r="Y132" s="61">
        <v>0</v>
      </c>
      <c r="Z132" s="61">
        <v>0</v>
      </c>
      <c r="AA132" s="61">
        <v>0</v>
      </c>
      <c r="AB132" s="61">
        <v>0</v>
      </c>
      <c r="AC132" s="61">
        <v>0</v>
      </c>
      <c r="AD132" s="61">
        <v>0</v>
      </c>
      <c r="AE132" s="61">
        <v>0</v>
      </c>
      <c r="AF132" s="61">
        <v>0</v>
      </c>
      <c r="AG132" s="61">
        <v>0</v>
      </c>
      <c r="AH132" s="61">
        <v>0</v>
      </c>
      <c r="AI132" s="61">
        <v>0</v>
      </c>
      <c r="AJ132" s="61">
        <v>0</v>
      </c>
      <c r="AK132" s="61">
        <v>0</v>
      </c>
      <c r="AL132" s="61">
        <v>0</v>
      </c>
      <c r="AM132" s="61">
        <v>0</v>
      </c>
      <c r="AN132" s="61">
        <v>0</v>
      </c>
      <c r="AO132" s="61">
        <v>0</v>
      </c>
      <c r="AP132" s="61">
        <v>0</v>
      </c>
      <c r="AQ132" s="61">
        <f t="shared" si="1"/>
        <v>0</v>
      </c>
      <c r="AT132" s="33"/>
    </row>
    <row r="133" spans="1:46" ht="33" customHeight="1">
      <c r="A133" s="32">
        <v>344</v>
      </c>
      <c r="B133" s="315" t="str">
        <f>VLOOKUP(A133,[5]bd_lista!A:C,3,FALSE)</f>
        <v>Instituto Plurinacional de Estudio de Lenguas y Culturas</v>
      </c>
      <c r="C133" s="316" t="e">
        <f>+VLOOKUP(A133,Contactos!$A$4:$E$534,6,FALSE)</f>
        <v>#REF!</v>
      </c>
      <c r="D133" s="61">
        <v>0</v>
      </c>
      <c r="E133" s="61">
        <v>0</v>
      </c>
      <c r="F133" s="61">
        <v>0</v>
      </c>
      <c r="G133" s="61">
        <v>0</v>
      </c>
      <c r="H133" s="61">
        <v>0</v>
      </c>
      <c r="I133" s="61">
        <v>0</v>
      </c>
      <c r="J133" s="61">
        <v>0</v>
      </c>
      <c r="K133" s="61">
        <v>0</v>
      </c>
      <c r="L133" s="61">
        <v>0</v>
      </c>
      <c r="M133" s="61">
        <v>0</v>
      </c>
      <c r="N133" s="61">
        <v>0</v>
      </c>
      <c r="O133" s="61">
        <v>0</v>
      </c>
      <c r="P133" s="61">
        <v>0</v>
      </c>
      <c r="Q133" s="61">
        <v>0</v>
      </c>
      <c r="R133" s="61">
        <v>0</v>
      </c>
      <c r="S133" s="61">
        <v>0</v>
      </c>
      <c r="T133" s="61">
        <v>0</v>
      </c>
      <c r="U133" s="61">
        <v>0</v>
      </c>
      <c r="V133" s="61">
        <v>0</v>
      </c>
      <c r="W133" s="61">
        <v>0</v>
      </c>
      <c r="X133" s="61">
        <v>0</v>
      </c>
      <c r="Y133" s="61">
        <v>0</v>
      </c>
      <c r="Z133" s="61">
        <v>0</v>
      </c>
      <c r="AA133" s="61">
        <v>0</v>
      </c>
      <c r="AB133" s="61">
        <v>0</v>
      </c>
      <c r="AC133" s="61">
        <v>0</v>
      </c>
      <c r="AD133" s="61">
        <v>0</v>
      </c>
      <c r="AE133" s="61">
        <v>0</v>
      </c>
      <c r="AF133" s="61">
        <v>0</v>
      </c>
      <c r="AG133" s="61">
        <v>0</v>
      </c>
      <c r="AH133" s="61">
        <v>0</v>
      </c>
      <c r="AI133" s="61">
        <v>0</v>
      </c>
      <c r="AJ133" s="61">
        <v>0</v>
      </c>
      <c r="AK133" s="61">
        <v>0</v>
      </c>
      <c r="AL133" s="61">
        <v>0</v>
      </c>
      <c r="AM133" s="61">
        <v>0</v>
      </c>
      <c r="AN133" s="61">
        <v>0</v>
      </c>
      <c r="AO133" s="61">
        <v>0</v>
      </c>
      <c r="AP133" s="61">
        <v>0</v>
      </c>
      <c r="AQ133" s="61">
        <f t="shared" si="1"/>
        <v>0</v>
      </c>
      <c r="AT133" s="33"/>
    </row>
    <row r="134" spans="1:46" ht="33" customHeight="1">
      <c r="A134" s="32">
        <v>345</v>
      </c>
      <c r="B134" s="315" t="str">
        <f>VLOOKUP(A134,[5]bd_lista!A:C,3,FALSE)</f>
        <v>Mutual de Servicios al Policía</v>
      </c>
      <c r="C134" s="316" t="e">
        <f>+VLOOKUP(A134,Contactos!$A$4:$E$534,6,FALSE)</f>
        <v>#REF!</v>
      </c>
      <c r="D134" s="61">
        <v>0</v>
      </c>
      <c r="E134" s="61">
        <v>0</v>
      </c>
      <c r="F134" s="61">
        <v>0</v>
      </c>
      <c r="G134" s="61">
        <v>0</v>
      </c>
      <c r="H134" s="61">
        <v>7362.27</v>
      </c>
      <c r="I134" s="61">
        <v>0</v>
      </c>
      <c r="J134" s="61">
        <v>0</v>
      </c>
      <c r="K134" s="61">
        <v>0</v>
      </c>
      <c r="L134" s="61">
        <v>0</v>
      </c>
      <c r="M134" s="61">
        <v>0</v>
      </c>
      <c r="N134" s="61">
        <v>0</v>
      </c>
      <c r="O134" s="61">
        <v>0</v>
      </c>
      <c r="P134" s="61">
        <v>0</v>
      </c>
      <c r="Q134" s="61">
        <v>0</v>
      </c>
      <c r="R134" s="61">
        <v>0</v>
      </c>
      <c r="S134" s="61">
        <v>0</v>
      </c>
      <c r="T134" s="61">
        <v>0</v>
      </c>
      <c r="U134" s="61">
        <v>0</v>
      </c>
      <c r="V134" s="61">
        <v>0</v>
      </c>
      <c r="W134" s="61">
        <v>0</v>
      </c>
      <c r="X134" s="61">
        <v>0</v>
      </c>
      <c r="Y134" s="61">
        <v>100794.06</v>
      </c>
      <c r="Z134" s="61">
        <v>0</v>
      </c>
      <c r="AA134" s="61">
        <v>0</v>
      </c>
      <c r="AB134" s="61">
        <v>0</v>
      </c>
      <c r="AC134" s="61">
        <v>0</v>
      </c>
      <c r="AD134" s="61">
        <v>0</v>
      </c>
      <c r="AE134" s="61">
        <v>0</v>
      </c>
      <c r="AF134" s="61">
        <v>0</v>
      </c>
      <c r="AG134" s="61">
        <v>0</v>
      </c>
      <c r="AH134" s="61">
        <v>0</v>
      </c>
      <c r="AI134" s="61">
        <v>0</v>
      </c>
      <c r="AJ134" s="61">
        <v>0</v>
      </c>
      <c r="AK134" s="61">
        <v>0</v>
      </c>
      <c r="AL134" s="61">
        <v>0</v>
      </c>
      <c r="AM134" s="61">
        <v>0</v>
      </c>
      <c r="AN134" s="61">
        <v>0</v>
      </c>
      <c r="AO134" s="61">
        <v>0</v>
      </c>
      <c r="AP134" s="61">
        <v>0</v>
      </c>
      <c r="AQ134" s="61">
        <f t="shared" si="1"/>
        <v>108156.33</v>
      </c>
      <c r="AT134" s="33"/>
    </row>
    <row r="135" spans="1:46" ht="33" customHeight="1">
      <c r="A135" s="32">
        <v>346</v>
      </c>
      <c r="B135" s="315" t="str">
        <f>VLOOKUP(A135,[5]bd_lista!A:C,3,FALSE)</f>
        <v>Unidad de Investigaciones Financieras</v>
      </c>
      <c r="C135" s="316" t="e">
        <f>+VLOOKUP(A135,Contactos!$A$4:$E$534,6,FALSE)</f>
        <v>#REF!</v>
      </c>
      <c r="D135" s="61">
        <v>0</v>
      </c>
      <c r="E135" s="61">
        <v>0</v>
      </c>
      <c r="F135" s="61">
        <v>0</v>
      </c>
      <c r="G135" s="61">
        <v>0</v>
      </c>
      <c r="H135" s="61">
        <v>0</v>
      </c>
      <c r="I135" s="61">
        <v>0</v>
      </c>
      <c r="J135" s="61">
        <v>0</v>
      </c>
      <c r="K135" s="61">
        <v>0</v>
      </c>
      <c r="L135" s="61">
        <v>0</v>
      </c>
      <c r="M135" s="61">
        <v>0</v>
      </c>
      <c r="N135" s="61">
        <v>0</v>
      </c>
      <c r="O135" s="61">
        <v>0</v>
      </c>
      <c r="P135" s="61">
        <v>0</v>
      </c>
      <c r="Q135" s="61">
        <v>0</v>
      </c>
      <c r="R135" s="61">
        <v>0</v>
      </c>
      <c r="S135" s="61">
        <v>0</v>
      </c>
      <c r="T135" s="61">
        <v>0</v>
      </c>
      <c r="U135" s="61">
        <v>0</v>
      </c>
      <c r="V135" s="61">
        <v>0</v>
      </c>
      <c r="W135" s="61">
        <v>0</v>
      </c>
      <c r="X135" s="61">
        <v>0</v>
      </c>
      <c r="Y135" s="61">
        <v>0</v>
      </c>
      <c r="Z135" s="61">
        <v>0</v>
      </c>
      <c r="AA135" s="61">
        <v>0</v>
      </c>
      <c r="AB135" s="61">
        <v>0</v>
      </c>
      <c r="AC135" s="61">
        <v>0</v>
      </c>
      <c r="AD135" s="61">
        <v>0</v>
      </c>
      <c r="AE135" s="61">
        <v>0</v>
      </c>
      <c r="AF135" s="61">
        <v>0</v>
      </c>
      <c r="AG135" s="61">
        <v>0</v>
      </c>
      <c r="AH135" s="61">
        <v>0</v>
      </c>
      <c r="AI135" s="61">
        <v>0</v>
      </c>
      <c r="AJ135" s="61">
        <v>0</v>
      </c>
      <c r="AK135" s="61">
        <v>0</v>
      </c>
      <c r="AL135" s="61">
        <v>0</v>
      </c>
      <c r="AM135" s="61">
        <v>0</v>
      </c>
      <c r="AN135" s="61">
        <v>0</v>
      </c>
      <c r="AO135" s="61">
        <v>0</v>
      </c>
      <c r="AP135" s="61">
        <v>0</v>
      </c>
      <c r="AQ135" s="61">
        <f t="shared" si="1"/>
        <v>0</v>
      </c>
      <c r="AT135" s="33"/>
    </row>
    <row r="136" spans="1:46" ht="33" customHeight="1">
      <c r="A136" s="32">
        <v>347</v>
      </c>
      <c r="B136" s="315" t="str">
        <f>VLOOKUP(A136,[5]bd_lista!A:C,3,FALSE)</f>
        <v>Autoridad de Fiscalización y Control de Cooperativas</v>
      </c>
      <c r="C136" s="316" t="e">
        <f>+VLOOKUP(A136,Contactos!$A$4:$E$534,6,FALSE)</f>
        <v>#REF!</v>
      </c>
      <c r="D136" s="61">
        <v>0</v>
      </c>
      <c r="E136" s="61">
        <v>0</v>
      </c>
      <c r="F136" s="61">
        <v>1282680.8</v>
      </c>
      <c r="G136" s="61">
        <v>0</v>
      </c>
      <c r="H136" s="61">
        <v>0</v>
      </c>
      <c r="I136" s="61">
        <v>0</v>
      </c>
      <c r="J136" s="61">
        <v>0</v>
      </c>
      <c r="K136" s="61">
        <v>0</v>
      </c>
      <c r="L136" s="61">
        <v>0</v>
      </c>
      <c r="M136" s="61">
        <v>0</v>
      </c>
      <c r="N136" s="61">
        <v>0</v>
      </c>
      <c r="O136" s="61">
        <v>0</v>
      </c>
      <c r="P136" s="61">
        <v>0</v>
      </c>
      <c r="Q136" s="61">
        <v>0</v>
      </c>
      <c r="R136" s="61">
        <v>0</v>
      </c>
      <c r="S136" s="61">
        <v>0</v>
      </c>
      <c r="T136" s="61">
        <v>0</v>
      </c>
      <c r="U136" s="61">
        <v>0</v>
      </c>
      <c r="V136" s="61">
        <v>0</v>
      </c>
      <c r="W136" s="61">
        <v>0</v>
      </c>
      <c r="X136" s="61">
        <v>0</v>
      </c>
      <c r="Y136" s="61">
        <v>0</v>
      </c>
      <c r="Z136" s="61">
        <v>0</v>
      </c>
      <c r="AA136" s="61">
        <v>0</v>
      </c>
      <c r="AB136" s="61">
        <v>0</v>
      </c>
      <c r="AC136" s="61">
        <v>0</v>
      </c>
      <c r="AD136" s="61">
        <v>0</v>
      </c>
      <c r="AE136" s="61">
        <v>0</v>
      </c>
      <c r="AF136" s="61">
        <v>0</v>
      </c>
      <c r="AG136" s="61">
        <v>0</v>
      </c>
      <c r="AH136" s="61">
        <v>0</v>
      </c>
      <c r="AI136" s="61">
        <v>0</v>
      </c>
      <c r="AJ136" s="61">
        <v>0</v>
      </c>
      <c r="AK136" s="61">
        <v>0</v>
      </c>
      <c r="AL136" s="61">
        <v>0</v>
      </c>
      <c r="AM136" s="61">
        <v>0</v>
      </c>
      <c r="AN136" s="61">
        <v>0</v>
      </c>
      <c r="AO136" s="61">
        <v>0</v>
      </c>
      <c r="AP136" s="61">
        <v>0</v>
      </c>
      <c r="AQ136" s="61">
        <f t="shared" si="1"/>
        <v>1282680.8</v>
      </c>
      <c r="AT136" s="33"/>
    </row>
    <row r="137" spans="1:46" ht="33" customHeight="1">
      <c r="A137" s="32">
        <v>348</v>
      </c>
      <c r="B137" s="315" t="str">
        <f>VLOOKUP(A137,[5]bd_lista!A:C,3,FALSE)</f>
        <v>Autoridad Plurinacional de la Madre Tierra</v>
      </c>
      <c r="C137" s="316" t="e">
        <f>+VLOOKUP(A137,Contactos!$A$4:$E$534,6,FALSE)</f>
        <v>#REF!</v>
      </c>
      <c r="D137" s="61">
        <v>0</v>
      </c>
      <c r="E137" s="61">
        <v>0</v>
      </c>
      <c r="F137" s="61">
        <v>0</v>
      </c>
      <c r="G137" s="61">
        <v>0</v>
      </c>
      <c r="H137" s="61">
        <v>0</v>
      </c>
      <c r="I137" s="61">
        <v>0</v>
      </c>
      <c r="J137" s="61">
        <v>0</v>
      </c>
      <c r="K137" s="61">
        <v>0</v>
      </c>
      <c r="L137" s="61">
        <v>0</v>
      </c>
      <c r="M137" s="61">
        <v>0</v>
      </c>
      <c r="N137" s="61">
        <v>0</v>
      </c>
      <c r="O137" s="61">
        <v>0</v>
      </c>
      <c r="P137" s="61">
        <v>0</v>
      </c>
      <c r="Q137" s="61">
        <v>0</v>
      </c>
      <c r="R137" s="61">
        <v>0</v>
      </c>
      <c r="S137" s="61">
        <v>0</v>
      </c>
      <c r="T137" s="61">
        <v>0</v>
      </c>
      <c r="U137" s="61">
        <v>0</v>
      </c>
      <c r="V137" s="61">
        <v>0</v>
      </c>
      <c r="W137" s="61">
        <v>0</v>
      </c>
      <c r="X137" s="61">
        <v>0</v>
      </c>
      <c r="Y137" s="61">
        <v>0</v>
      </c>
      <c r="Z137" s="61">
        <v>0</v>
      </c>
      <c r="AA137" s="61">
        <v>0</v>
      </c>
      <c r="AB137" s="61">
        <v>0</v>
      </c>
      <c r="AC137" s="61">
        <v>0</v>
      </c>
      <c r="AD137" s="61">
        <v>0</v>
      </c>
      <c r="AE137" s="61">
        <v>60.03</v>
      </c>
      <c r="AF137" s="61">
        <v>0</v>
      </c>
      <c r="AG137" s="61">
        <v>0</v>
      </c>
      <c r="AH137" s="61">
        <v>0</v>
      </c>
      <c r="AI137" s="61">
        <v>0</v>
      </c>
      <c r="AJ137" s="61">
        <v>0</v>
      </c>
      <c r="AK137" s="61">
        <v>0</v>
      </c>
      <c r="AL137" s="61">
        <v>0</v>
      </c>
      <c r="AM137" s="61">
        <v>0</v>
      </c>
      <c r="AN137" s="61">
        <v>0</v>
      </c>
      <c r="AO137" s="61">
        <v>0</v>
      </c>
      <c r="AP137" s="61">
        <v>0</v>
      </c>
      <c r="AQ137" s="61">
        <f t="shared" si="1"/>
        <v>60.03</v>
      </c>
      <c r="AT137" s="33"/>
    </row>
    <row r="138" spans="1:46" ht="33" customHeight="1">
      <c r="A138" s="32">
        <v>349</v>
      </c>
      <c r="B138" s="315" t="str">
        <f>VLOOKUP(A138,[5]bd_lista!A:C,3,FALSE)</f>
        <v>Centro de Inv.Arqueológicas,Antropológicas y Adm.de Tiwanaku</v>
      </c>
      <c r="C138" s="316" t="e">
        <f>+VLOOKUP(A138,Contactos!$A$4:$E$534,6,FALSE)</f>
        <v>#REF!</v>
      </c>
      <c r="D138" s="61">
        <v>0</v>
      </c>
      <c r="E138" s="61">
        <v>0</v>
      </c>
      <c r="F138" s="61">
        <v>0</v>
      </c>
      <c r="G138" s="61">
        <v>0</v>
      </c>
      <c r="H138" s="61">
        <v>0</v>
      </c>
      <c r="I138" s="61">
        <v>0</v>
      </c>
      <c r="J138" s="61">
        <v>0</v>
      </c>
      <c r="K138" s="61">
        <v>0</v>
      </c>
      <c r="L138" s="61">
        <v>0</v>
      </c>
      <c r="M138" s="61">
        <v>0</v>
      </c>
      <c r="N138" s="61">
        <v>0</v>
      </c>
      <c r="O138" s="61">
        <v>0</v>
      </c>
      <c r="P138" s="61">
        <v>0</v>
      </c>
      <c r="Q138" s="61">
        <v>0</v>
      </c>
      <c r="R138" s="61">
        <v>0</v>
      </c>
      <c r="S138" s="61">
        <v>0</v>
      </c>
      <c r="T138" s="61">
        <v>0</v>
      </c>
      <c r="U138" s="61">
        <v>0</v>
      </c>
      <c r="V138" s="61">
        <v>0</v>
      </c>
      <c r="W138" s="61">
        <v>0</v>
      </c>
      <c r="X138" s="61">
        <v>0</v>
      </c>
      <c r="Y138" s="61">
        <v>0</v>
      </c>
      <c r="Z138" s="61">
        <v>0</v>
      </c>
      <c r="AA138" s="61">
        <v>0</v>
      </c>
      <c r="AB138" s="61">
        <v>0</v>
      </c>
      <c r="AC138" s="61">
        <v>0</v>
      </c>
      <c r="AD138" s="61">
        <v>0</v>
      </c>
      <c r="AE138" s="61">
        <v>0</v>
      </c>
      <c r="AF138" s="61">
        <v>0</v>
      </c>
      <c r="AG138" s="61">
        <v>0</v>
      </c>
      <c r="AH138" s="61">
        <v>0</v>
      </c>
      <c r="AI138" s="61">
        <v>0</v>
      </c>
      <c r="AJ138" s="61">
        <v>0</v>
      </c>
      <c r="AK138" s="61">
        <v>0</v>
      </c>
      <c r="AL138" s="61">
        <v>0</v>
      </c>
      <c r="AM138" s="61">
        <v>0</v>
      </c>
      <c r="AN138" s="61">
        <v>0</v>
      </c>
      <c r="AO138" s="61">
        <v>0</v>
      </c>
      <c r="AP138" s="61">
        <v>0</v>
      </c>
      <c r="AQ138" s="61">
        <f t="shared" si="1"/>
        <v>0</v>
      </c>
      <c r="AT138" s="33"/>
    </row>
    <row r="139" spans="1:46" ht="33" customHeight="1">
      <c r="A139" s="32">
        <v>371</v>
      </c>
      <c r="B139" s="315" t="str">
        <f>VLOOKUP(A139,[5]bd_lista!A:C,3,FALSE)</f>
        <v>Centro Internacional de la Quinua</v>
      </c>
      <c r="C139" s="316" t="e">
        <f>+VLOOKUP(A139,Contactos!$A$4:$E$534,6,FALSE)</f>
        <v>#REF!</v>
      </c>
      <c r="D139" s="61">
        <v>0</v>
      </c>
      <c r="E139" s="61">
        <v>0</v>
      </c>
      <c r="F139" s="61">
        <v>0</v>
      </c>
      <c r="G139" s="61">
        <v>0</v>
      </c>
      <c r="H139" s="61">
        <v>0</v>
      </c>
      <c r="I139" s="61">
        <v>0</v>
      </c>
      <c r="J139" s="61">
        <v>0</v>
      </c>
      <c r="K139" s="61">
        <v>0</v>
      </c>
      <c r="L139" s="61">
        <v>0</v>
      </c>
      <c r="M139" s="61">
        <v>0</v>
      </c>
      <c r="N139" s="61">
        <v>0</v>
      </c>
      <c r="O139" s="61">
        <v>0</v>
      </c>
      <c r="P139" s="61">
        <v>0</v>
      </c>
      <c r="Q139" s="61">
        <v>0</v>
      </c>
      <c r="R139" s="61">
        <v>0</v>
      </c>
      <c r="S139" s="61">
        <v>0</v>
      </c>
      <c r="T139" s="61">
        <v>0</v>
      </c>
      <c r="U139" s="61">
        <v>0</v>
      </c>
      <c r="V139" s="61">
        <v>0</v>
      </c>
      <c r="W139" s="61">
        <v>0</v>
      </c>
      <c r="X139" s="61">
        <v>0</v>
      </c>
      <c r="Y139" s="61">
        <v>0</v>
      </c>
      <c r="Z139" s="61">
        <v>0</v>
      </c>
      <c r="AA139" s="61">
        <v>0</v>
      </c>
      <c r="AB139" s="61">
        <v>0</v>
      </c>
      <c r="AC139" s="61">
        <v>0</v>
      </c>
      <c r="AD139" s="61">
        <v>0</v>
      </c>
      <c r="AE139" s="61">
        <v>0</v>
      </c>
      <c r="AF139" s="61">
        <v>0</v>
      </c>
      <c r="AG139" s="61">
        <v>0</v>
      </c>
      <c r="AH139" s="61">
        <v>0</v>
      </c>
      <c r="AI139" s="61">
        <v>0</v>
      </c>
      <c r="AJ139" s="61">
        <v>0</v>
      </c>
      <c r="AK139" s="61">
        <v>0</v>
      </c>
      <c r="AL139" s="61">
        <v>0</v>
      </c>
      <c r="AM139" s="61">
        <v>0</v>
      </c>
      <c r="AN139" s="61">
        <v>0</v>
      </c>
      <c r="AO139" s="61">
        <v>0</v>
      </c>
      <c r="AP139" s="61">
        <v>0</v>
      </c>
      <c r="AQ139" s="61">
        <f t="shared" si="1"/>
        <v>0</v>
      </c>
      <c r="AT139" s="33"/>
    </row>
    <row r="140" spans="1:46" ht="33" customHeight="1">
      <c r="A140" s="32">
        <v>373</v>
      </c>
      <c r="B140" s="315" t="str">
        <f>VLOOKUP(A140,[5]bd_lista!A:C,3,FALSE)</f>
        <v>Fondo de Desarrollo Indigena</v>
      </c>
      <c r="C140" s="316" t="e">
        <f>+VLOOKUP(A140,Contactos!$A$4:$E$534,6,FALSE)</f>
        <v>#REF!</v>
      </c>
      <c r="D140" s="61">
        <v>0</v>
      </c>
      <c r="E140" s="61">
        <v>0</v>
      </c>
      <c r="F140" s="61">
        <v>0</v>
      </c>
      <c r="G140" s="61">
        <v>0</v>
      </c>
      <c r="H140" s="61">
        <v>81074.09</v>
      </c>
      <c r="I140" s="61">
        <v>0</v>
      </c>
      <c r="J140" s="61">
        <v>0</v>
      </c>
      <c r="K140" s="61">
        <v>0</v>
      </c>
      <c r="L140" s="61">
        <v>935043.04</v>
      </c>
      <c r="M140" s="61">
        <v>0</v>
      </c>
      <c r="N140" s="61">
        <v>0</v>
      </c>
      <c r="O140" s="61">
        <v>0</v>
      </c>
      <c r="P140" s="61">
        <v>0</v>
      </c>
      <c r="Q140" s="61">
        <v>0</v>
      </c>
      <c r="R140" s="61">
        <v>0</v>
      </c>
      <c r="S140" s="61">
        <v>0</v>
      </c>
      <c r="T140" s="61">
        <v>0</v>
      </c>
      <c r="U140" s="61">
        <v>10737478.449999999</v>
      </c>
      <c r="V140" s="61">
        <v>0</v>
      </c>
      <c r="W140" s="61">
        <v>0</v>
      </c>
      <c r="X140" s="61">
        <v>0</v>
      </c>
      <c r="Y140" s="61">
        <v>0</v>
      </c>
      <c r="Z140" s="61">
        <v>0</v>
      </c>
      <c r="AA140" s="61">
        <v>0</v>
      </c>
      <c r="AB140" s="61">
        <v>0</v>
      </c>
      <c r="AC140" s="61">
        <v>0</v>
      </c>
      <c r="AD140" s="61">
        <v>0</v>
      </c>
      <c r="AE140" s="61">
        <v>0</v>
      </c>
      <c r="AF140" s="61">
        <v>0</v>
      </c>
      <c r="AG140" s="61">
        <v>0</v>
      </c>
      <c r="AH140" s="61">
        <v>0</v>
      </c>
      <c r="AI140" s="61">
        <v>0</v>
      </c>
      <c r="AJ140" s="61">
        <v>0</v>
      </c>
      <c r="AK140" s="61">
        <v>0</v>
      </c>
      <c r="AL140" s="61">
        <v>0</v>
      </c>
      <c r="AM140" s="61">
        <v>0</v>
      </c>
      <c r="AN140" s="61">
        <v>0</v>
      </c>
      <c r="AO140" s="61">
        <v>0</v>
      </c>
      <c r="AP140" s="61">
        <v>0</v>
      </c>
      <c r="AQ140" s="61">
        <f t="shared" si="1"/>
        <v>11753595.58</v>
      </c>
      <c r="AT140" s="33"/>
    </row>
    <row r="141" spans="1:46" ht="33" customHeight="1">
      <c r="A141" s="32">
        <v>374</v>
      </c>
      <c r="B141" s="315" t="str">
        <f>VLOOKUP(A141,[5]bd_lista!A:C,3,FALSE)</f>
        <v>Agencia de Gobierno Electrónico y Tecnologías de Información y Comunicación</v>
      </c>
      <c r="C141" s="316" t="e">
        <f>+VLOOKUP(A141,Contactos!$A$4:$E$534,6,FALSE)</f>
        <v>#REF!</v>
      </c>
      <c r="D141" s="61">
        <v>0</v>
      </c>
      <c r="E141" s="61">
        <v>0</v>
      </c>
      <c r="F141" s="61">
        <v>0</v>
      </c>
      <c r="G141" s="61">
        <v>0</v>
      </c>
      <c r="H141" s="61">
        <v>1021.5</v>
      </c>
      <c r="I141" s="61">
        <v>0</v>
      </c>
      <c r="J141" s="61">
        <v>0</v>
      </c>
      <c r="K141" s="61">
        <v>0</v>
      </c>
      <c r="L141" s="61">
        <v>0</v>
      </c>
      <c r="M141" s="61">
        <v>0</v>
      </c>
      <c r="N141" s="61">
        <v>0</v>
      </c>
      <c r="O141" s="61">
        <v>0</v>
      </c>
      <c r="P141" s="61">
        <v>0</v>
      </c>
      <c r="Q141" s="61">
        <v>0</v>
      </c>
      <c r="R141" s="61">
        <v>0</v>
      </c>
      <c r="S141" s="61">
        <v>0</v>
      </c>
      <c r="T141" s="61">
        <v>0</v>
      </c>
      <c r="U141" s="61">
        <v>0</v>
      </c>
      <c r="V141" s="61">
        <v>0</v>
      </c>
      <c r="W141" s="61">
        <v>0</v>
      </c>
      <c r="X141" s="61">
        <v>0</v>
      </c>
      <c r="Y141" s="61">
        <v>0</v>
      </c>
      <c r="Z141" s="61">
        <v>0</v>
      </c>
      <c r="AA141" s="61">
        <v>0</v>
      </c>
      <c r="AB141" s="61">
        <v>0</v>
      </c>
      <c r="AC141" s="61">
        <v>0</v>
      </c>
      <c r="AD141" s="61">
        <v>0</v>
      </c>
      <c r="AE141" s="61">
        <v>0</v>
      </c>
      <c r="AF141" s="61">
        <v>0</v>
      </c>
      <c r="AG141" s="61">
        <v>0</v>
      </c>
      <c r="AH141" s="61">
        <v>0</v>
      </c>
      <c r="AI141" s="61">
        <v>0</v>
      </c>
      <c r="AJ141" s="61">
        <v>0</v>
      </c>
      <c r="AK141" s="61">
        <v>0</v>
      </c>
      <c r="AL141" s="61">
        <v>0</v>
      </c>
      <c r="AM141" s="61">
        <v>0</v>
      </c>
      <c r="AN141" s="61">
        <v>0</v>
      </c>
      <c r="AO141" s="61">
        <v>0</v>
      </c>
      <c r="AP141" s="61">
        <v>0</v>
      </c>
      <c r="AQ141" s="61">
        <f t="shared" ref="AQ141:AQ207" si="2">SUM(D141:AP141)</f>
        <v>1021.5</v>
      </c>
      <c r="AT141" s="33"/>
    </row>
    <row r="142" spans="1:46" ht="33" customHeight="1">
      <c r="A142" s="32">
        <v>376</v>
      </c>
      <c r="B142" s="315" t="str">
        <f>VLOOKUP(A142,[5]bd_lista!A:C,3,FALSE)</f>
        <v>Agencia Boliviana de Energía Nuclear</v>
      </c>
      <c r="C142" s="316" t="e">
        <f>+VLOOKUP(A142,Contactos!$A$4:$E$534,6,FALSE)</f>
        <v>#REF!</v>
      </c>
      <c r="D142" s="61">
        <v>0</v>
      </c>
      <c r="E142" s="61">
        <v>0</v>
      </c>
      <c r="F142" s="61">
        <v>0</v>
      </c>
      <c r="G142" s="61">
        <v>0</v>
      </c>
      <c r="H142" s="61">
        <v>116</v>
      </c>
      <c r="I142" s="61">
        <v>0</v>
      </c>
      <c r="J142" s="61">
        <v>0</v>
      </c>
      <c r="K142" s="61">
        <v>0</v>
      </c>
      <c r="L142" s="61">
        <v>0</v>
      </c>
      <c r="M142" s="61">
        <v>0</v>
      </c>
      <c r="N142" s="61">
        <v>0</v>
      </c>
      <c r="O142" s="61">
        <v>0</v>
      </c>
      <c r="P142" s="61">
        <v>0</v>
      </c>
      <c r="Q142" s="61">
        <v>0</v>
      </c>
      <c r="R142" s="61">
        <v>0</v>
      </c>
      <c r="S142" s="61">
        <v>0</v>
      </c>
      <c r="T142" s="61">
        <v>0</v>
      </c>
      <c r="U142" s="61">
        <v>0</v>
      </c>
      <c r="V142" s="61">
        <v>0</v>
      </c>
      <c r="W142" s="61">
        <v>0</v>
      </c>
      <c r="X142" s="61">
        <v>0</v>
      </c>
      <c r="Y142" s="61">
        <v>0</v>
      </c>
      <c r="Z142" s="61">
        <v>0</v>
      </c>
      <c r="AA142" s="61">
        <v>0</v>
      </c>
      <c r="AB142" s="61">
        <v>0</v>
      </c>
      <c r="AC142" s="61">
        <v>0</v>
      </c>
      <c r="AD142" s="61">
        <v>0</v>
      </c>
      <c r="AE142" s="61">
        <v>4065752.9599999995</v>
      </c>
      <c r="AF142" s="61">
        <v>0</v>
      </c>
      <c r="AG142" s="61">
        <v>0</v>
      </c>
      <c r="AH142" s="61">
        <v>0</v>
      </c>
      <c r="AI142" s="61">
        <v>0</v>
      </c>
      <c r="AJ142" s="61">
        <v>0</v>
      </c>
      <c r="AK142" s="61">
        <v>0</v>
      </c>
      <c r="AL142" s="61">
        <v>0</v>
      </c>
      <c r="AM142" s="61">
        <v>0</v>
      </c>
      <c r="AN142" s="61">
        <v>0</v>
      </c>
      <c r="AO142" s="61">
        <v>0</v>
      </c>
      <c r="AP142" s="61">
        <v>0</v>
      </c>
      <c r="AQ142" s="61">
        <f t="shared" si="2"/>
        <v>4065868.9599999995</v>
      </c>
      <c r="AT142" s="33"/>
    </row>
    <row r="143" spans="1:46" ht="33" customHeight="1">
      <c r="A143" s="32">
        <v>378</v>
      </c>
      <c r="B143" s="315" t="str">
        <f>VLOOKUP(A143,[5]bd_lista!A:C,3,FALSE)</f>
        <v>Servicio Nacional Textil</v>
      </c>
      <c r="C143" s="316" t="e">
        <f>+VLOOKUP(A143,Contactos!$A$4:$E$534,6,FALSE)</f>
        <v>#REF!</v>
      </c>
      <c r="D143" s="61">
        <v>0</v>
      </c>
      <c r="E143" s="61">
        <v>0</v>
      </c>
      <c r="F143" s="61">
        <v>4485320</v>
      </c>
      <c r="G143" s="61">
        <v>0</v>
      </c>
      <c r="H143" s="61">
        <v>1577.33</v>
      </c>
      <c r="I143" s="61">
        <v>0</v>
      </c>
      <c r="J143" s="61">
        <v>0</v>
      </c>
      <c r="K143" s="61">
        <v>0</v>
      </c>
      <c r="L143" s="61">
        <v>0</v>
      </c>
      <c r="M143" s="61">
        <v>0</v>
      </c>
      <c r="N143" s="61">
        <v>0</v>
      </c>
      <c r="O143" s="61">
        <v>0</v>
      </c>
      <c r="P143" s="61">
        <v>0</v>
      </c>
      <c r="Q143" s="61">
        <v>0</v>
      </c>
      <c r="R143" s="61">
        <v>0</v>
      </c>
      <c r="S143" s="61">
        <v>0</v>
      </c>
      <c r="T143" s="61">
        <v>0</v>
      </c>
      <c r="U143" s="61">
        <v>0</v>
      </c>
      <c r="V143" s="61">
        <v>0</v>
      </c>
      <c r="W143" s="61">
        <v>0</v>
      </c>
      <c r="X143" s="61">
        <v>0</v>
      </c>
      <c r="Y143" s="61">
        <v>0</v>
      </c>
      <c r="Z143" s="61">
        <v>0</v>
      </c>
      <c r="AA143" s="61">
        <v>0</v>
      </c>
      <c r="AB143" s="61">
        <v>0</v>
      </c>
      <c r="AC143" s="61">
        <v>0</v>
      </c>
      <c r="AD143" s="61">
        <v>0</v>
      </c>
      <c r="AE143" s="61">
        <v>0</v>
      </c>
      <c r="AF143" s="61">
        <v>0</v>
      </c>
      <c r="AG143" s="61">
        <v>0</v>
      </c>
      <c r="AH143" s="61">
        <v>0</v>
      </c>
      <c r="AI143" s="61">
        <v>0</v>
      </c>
      <c r="AJ143" s="61">
        <v>0</v>
      </c>
      <c r="AK143" s="61">
        <v>0</v>
      </c>
      <c r="AL143" s="61">
        <v>0</v>
      </c>
      <c r="AM143" s="61">
        <v>0</v>
      </c>
      <c r="AN143" s="61">
        <v>0</v>
      </c>
      <c r="AO143" s="61">
        <v>0</v>
      </c>
      <c r="AP143" s="61">
        <v>0</v>
      </c>
      <c r="AQ143" s="61">
        <f t="shared" si="2"/>
        <v>4486897.33</v>
      </c>
      <c r="AT143" s="33"/>
    </row>
    <row r="144" spans="1:46" ht="33" customHeight="1">
      <c r="A144" s="32">
        <v>379</v>
      </c>
      <c r="B144" s="315" t="str">
        <f>VLOOKUP(A144,[5]bd_lista!A:C,3,FALSE)</f>
        <v xml:space="preserve">Escuela Boliviana Intercultural de Danza </v>
      </c>
      <c r="C144" s="316" t="e">
        <f>+VLOOKUP(A144,Contactos!$A$4:$E$534,6,FALSE)</f>
        <v>#REF!</v>
      </c>
      <c r="D144" s="61">
        <v>0</v>
      </c>
      <c r="E144" s="61">
        <v>0</v>
      </c>
      <c r="F144" s="61">
        <v>0</v>
      </c>
      <c r="G144" s="61">
        <v>0</v>
      </c>
      <c r="H144" s="61">
        <v>0</v>
      </c>
      <c r="I144" s="61">
        <v>0</v>
      </c>
      <c r="J144" s="61">
        <v>0</v>
      </c>
      <c r="K144" s="61">
        <v>0</v>
      </c>
      <c r="L144" s="61">
        <v>0</v>
      </c>
      <c r="M144" s="61">
        <v>0</v>
      </c>
      <c r="N144" s="61">
        <v>0</v>
      </c>
      <c r="O144" s="61">
        <v>0</v>
      </c>
      <c r="P144" s="61">
        <v>0</v>
      </c>
      <c r="Q144" s="61">
        <v>0</v>
      </c>
      <c r="R144" s="61">
        <v>0</v>
      </c>
      <c r="S144" s="61">
        <v>0</v>
      </c>
      <c r="T144" s="61">
        <v>0</v>
      </c>
      <c r="U144" s="61">
        <v>0</v>
      </c>
      <c r="V144" s="61">
        <v>0</v>
      </c>
      <c r="W144" s="61">
        <v>0</v>
      </c>
      <c r="X144" s="61">
        <v>0</v>
      </c>
      <c r="Y144" s="61">
        <v>0</v>
      </c>
      <c r="Z144" s="61">
        <v>0</v>
      </c>
      <c r="AA144" s="61">
        <v>0</v>
      </c>
      <c r="AB144" s="61">
        <v>0</v>
      </c>
      <c r="AC144" s="61">
        <v>0</v>
      </c>
      <c r="AD144" s="61">
        <v>0</v>
      </c>
      <c r="AE144" s="61">
        <v>0</v>
      </c>
      <c r="AF144" s="61">
        <v>0</v>
      </c>
      <c r="AG144" s="61">
        <v>0</v>
      </c>
      <c r="AH144" s="61">
        <v>0</v>
      </c>
      <c r="AI144" s="61">
        <v>0</v>
      </c>
      <c r="AJ144" s="61">
        <v>0</v>
      </c>
      <c r="AK144" s="61">
        <v>0</v>
      </c>
      <c r="AL144" s="61">
        <v>0</v>
      </c>
      <c r="AM144" s="61">
        <v>0</v>
      </c>
      <c r="AN144" s="61">
        <v>0</v>
      </c>
      <c r="AO144" s="61">
        <v>0</v>
      </c>
      <c r="AP144" s="61">
        <v>0</v>
      </c>
      <c r="AQ144" s="61">
        <f t="shared" si="2"/>
        <v>0</v>
      </c>
      <c r="AT144" s="33"/>
    </row>
    <row r="145" spans="1:46" ht="33" customHeight="1">
      <c r="A145" s="32">
        <v>382</v>
      </c>
      <c r="B145" s="315" t="str">
        <f>VLOOKUP(A145,[5]bd_lista!A:C,3,FALSE)</f>
        <v>Agencia de Infraestructura en Salud y Equipamiento Médico</v>
      </c>
      <c r="C145" s="316" t="e">
        <f>+VLOOKUP(A145,Contactos!$A$4:$E$534,6,FALSE)</f>
        <v>#REF!</v>
      </c>
      <c r="D145" s="61">
        <v>0</v>
      </c>
      <c r="E145" s="61">
        <v>0</v>
      </c>
      <c r="F145" s="61">
        <v>0</v>
      </c>
      <c r="G145" s="61">
        <v>0</v>
      </c>
      <c r="H145" s="61">
        <v>0</v>
      </c>
      <c r="I145" s="61">
        <v>0</v>
      </c>
      <c r="J145" s="61">
        <v>0</v>
      </c>
      <c r="K145" s="61">
        <v>0</v>
      </c>
      <c r="L145" s="61">
        <v>0</v>
      </c>
      <c r="M145" s="61">
        <v>0</v>
      </c>
      <c r="N145" s="61">
        <v>0</v>
      </c>
      <c r="O145" s="61">
        <v>0</v>
      </c>
      <c r="P145" s="61">
        <v>0</v>
      </c>
      <c r="Q145" s="61">
        <v>0</v>
      </c>
      <c r="R145" s="61">
        <v>0</v>
      </c>
      <c r="S145" s="61">
        <v>0</v>
      </c>
      <c r="T145" s="61">
        <v>0</v>
      </c>
      <c r="U145" s="61">
        <v>0</v>
      </c>
      <c r="V145" s="61">
        <v>0</v>
      </c>
      <c r="W145" s="61">
        <v>0</v>
      </c>
      <c r="X145" s="61">
        <v>0</v>
      </c>
      <c r="Y145" s="61">
        <v>0</v>
      </c>
      <c r="Z145" s="61">
        <v>0</v>
      </c>
      <c r="AA145" s="61">
        <v>0</v>
      </c>
      <c r="AB145" s="61">
        <v>0</v>
      </c>
      <c r="AC145" s="61">
        <v>0</v>
      </c>
      <c r="AD145" s="61">
        <v>0</v>
      </c>
      <c r="AE145" s="61">
        <v>0</v>
      </c>
      <c r="AF145" s="61">
        <v>0</v>
      </c>
      <c r="AG145" s="61">
        <v>0</v>
      </c>
      <c r="AH145" s="61">
        <v>0</v>
      </c>
      <c r="AI145" s="61">
        <v>0</v>
      </c>
      <c r="AJ145" s="61">
        <v>0</v>
      </c>
      <c r="AK145" s="61">
        <v>0</v>
      </c>
      <c r="AL145" s="61">
        <v>0</v>
      </c>
      <c r="AM145" s="61">
        <v>0</v>
      </c>
      <c r="AN145" s="61">
        <v>0</v>
      </c>
      <c r="AO145" s="61">
        <v>0</v>
      </c>
      <c r="AP145" s="61">
        <v>0</v>
      </c>
      <c r="AQ145" s="61">
        <f t="shared" si="2"/>
        <v>0</v>
      </c>
      <c r="AT145" s="33"/>
    </row>
    <row r="146" spans="1:46" ht="33" customHeight="1">
      <c r="A146" s="32">
        <v>383</v>
      </c>
      <c r="B146" s="315" t="str">
        <f>VLOOKUP(A146,[5]bd_lista!A:C,3,FALSE)</f>
        <v>Agencia Boliviana de Correos "Correos de Bolivia"</v>
      </c>
      <c r="C146" s="316" t="e">
        <f>+VLOOKUP(A146,Contactos!$A$4:$E$534,6,FALSE)</f>
        <v>#REF!</v>
      </c>
      <c r="D146" s="61">
        <v>0</v>
      </c>
      <c r="E146" s="61">
        <v>62756.030000000006</v>
      </c>
      <c r="F146" s="61">
        <v>0</v>
      </c>
      <c r="G146" s="61">
        <v>0</v>
      </c>
      <c r="H146" s="61">
        <v>545127.02</v>
      </c>
      <c r="I146" s="61">
        <v>0</v>
      </c>
      <c r="J146" s="61">
        <v>0</v>
      </c>
      <c r="K146" s="61">
        <v>180</v>
      </c>
      <c r="L146" s="61">
        <v>1474243.52</v>
      </c>
      <c r="M146" s="61">
        <v>0</v>
      </c>
      <c r="N146" s="61">
        <v>0</v>
      </c>
      <c r="O146" s="61">
        <v>0</v>
      </c>
      <c r="P146" s="61">
        <v>0</v>
      </c>
      <c r="Q146" s="61">
        <v>0</v>
      </c>
      <c r="R146" s="61">
        <v>0</v>
      </c>
      <c r="S146" s="61">
        <v>0</v>
      </c>
      <c r="T146" s="61">
        <v>0</v>
      </c>
      <c r="U146" s="61">
        <v>0</v>
      </c>
      <c r="V146" s="61">
        <v>0</v>
      </c>
      <c r="W146" s="61">
        <v>0</v>
      </c>
      <c r="X146" s="61">
        <v>0</v>
      </c>
      <c r="Y146" s="61">
        <v>0</v>
      </c>
      <c r="Z146" s="61">
        <v>62756.034600000006</v>
      </c>
      <c r="AA146" s="61">
        <v>0</v>
      </c>
      <c r="AB146" s="61">
        <v>0</v>
      </c>
      <c r="AC146" s="61">
        <v>0</v>
      </c>
      <c r="AD146" s="61">
        <v>0</v>
      </c>
      <c r="AE146" s="61">
        <v>0</v>
      </c>
      <c r="AF146" s="61">
        <v>0</v>
      </c>
      <c r="AG146" s="61">
        <v>0</v>
      </c>
      <c r="AH146" s="61">
        <v>0</v>
      </c>
      <c r="AI146" s="61">
        <v>0</v>
      </c>
      <c r="AJ146" s="61">
        <v>0</v>
      </c>
      <c r="AK146" s="61">
        <v>0</v>
      </c>
      <c r="AL146" s="61">
        <v>0</v>
      </c>
      <c r="AM146" s="61">
        <v>0</v>
      </c>
      <c r="AN146" s="61">
        <v>0</v>
      </c>
      <c r="AO146" s="61">
        <v>0</v>
      </c>
      <c r="AP146" s="61">
        <v>0</v>
      </c>
      <c r="AQ146" s="61">
        <f t="shared" si="2"/>
        <v>2145062.6046000002</v>
      </c>
      <c r="AT146" s="33"/>
    </row>
    <row r="147" spans="1:46" ht="33" customHeight="1">
      <c r="A147" s="32">
        <v>385</v>
      </c>
      <c r="B147" s="315" t="str">
        <f>VLOOKUP(A147,[5]bd_lista!A:C,3,FALSE)</f>
        <v>Autoridad de Supervisión de la Seguridad Social de Corto Plazo</v>
      </c>
      <c r="C147" s="316" t="e">
        <f>+VLOOKUP(A147,Contactos!$A$4:$E$534,6,FALSE)</f>
        <v>#REF!</v>
      </c>
      <c r="D147" s="61">
        <v>0</v>
      </c>
      <c r="E147" s="61">
        <v>0</v>
      </c>
      <c r="F147" s="61">
        <v>0</v>
      </c>
      <c r="G147" s="61">
        <v>0</v>
      </c>
      <c r="H147" s="61">
        <v>27977.480000000003</v>
      </c>
      <c r="I147" s="61">
        <v>0</v>
      </c>
      <c r="J147" s="61">
        <v>0</v>
      </c>
      <c r="K147" s="61">
        <v>0</v>
      </c>
      <c r="L147" s="61">
        <v>0</v>
      </c>
      <c r="M147" s="61">
        <v>0</v>
      </c>
      <c r="N147" s="61">
        <v>0</v>
      </c>
      <c r="O147" s="61">
        <v>0</v>
      </c>
      <c r="P147" s="61">
        <v>0</v>
      </c>
      <c r="Q147" s="61">
        <v>0</v>
      </c>
      <c r="R147" s="61">
        <v>0</v>
      </c>
      <c r="S147" s="61">
        <v>0</v>
      </c>
      <c r="T147" s="61">
        <v>0</v>
      </c>
      <c r="U147" s="61">
        <v>0</v>
      </c>
      <c r="V147" s="61">
        <v>0</v>
      </c>
      <c r="W147" s="61">
        <v>0</v>
      </c>
      <c r="X147" s="61">
        <v>0</v>
      </c>
      <c r="Y147" s="61">
        <v>2018291.58</v>
      </c>
      <c r="Z147" s="61">
        <v>0</v>
      </c>
      <c r="AA147" s="61">
        <v>0</v>
      </c>
      <c r="AB147" s="61">
        <v>0</v>
      </c>
      <c r="AC147" s="61">
        <v>0</v>
      </c>
      <c r="AD147" s="61">
        <v>0</v>
      </c>
      <c r="AE147" s="61">
        <v>0</v>
      </c>
      <c r="AF147" s="61">
        <v>0</v>
      </c>
      <c r="AG147" s="61">
        <v>0</v>
      </c>
      <c r="AH147" s="61">
        <v>0</v>
      </c>
      <c r="AI147" s="61">
        <v>0</v>
      </c>
      <c r="AJ147" s="61">
        <v>0</v>
      </c>
      <c r="AK147" s="61">
        <v>0</v>
      </c>
      <c r="AL147" s="61">
        <v>0</v>
      </c>
      <c r="AM147" s="61">
        <v>0</v>
      </c>
      <c r="AN147" s="61">
        <v>0</v>
      </c>
      <c r="AO147" s="61">
        <v>0</v>
      </c>
      <c r="AP147" s="61">
        <v>0</v>
      </c>
      <c r="AQ147" s="61">
        <f t="shared" si="2"/>
        <v>2046269.06</v>
      </c>
      <c r="AT147" s="33"/>
    </row>
    <row r="148" spans="1:46" ht="33" customHeight="1">
      <c r="A148" s="32">
        <v>386</v>
      </c>
      <c r="B148" s="315" t="str">
        <f>VLOOKUP(A148,[5]bd_lista!A:C,3,FALSE)</f>
        <v>Servicio Plurinacional de la Mujer y de la Despatriarcalización Ana María Romero</v>
      </c>
      <c r="C148" s="316" t="e">
        <f>+VLOOKUP(A148,Contactos!$A$4:$E$534,6,FALSE)</f>
        <v>#REF!</v>
      </c>
      <c r="D148" s="61">
        <v>0</v>
      </c>
      <c r="E148" s="61">
        <v>0</v>
      </c>
      <c r="F148" s="61">
        <v>0</v>
      </c>
      <c r="G148" s="61">
        <v>0</v>
      </c>
      <c r="H148" s="61">
        <v>5.63</v>
      </c>
      <c r="I148" s="61">
        <v>0</v>
      </c>
      <c r="J148" s="61">
        <v>0</v>
      </c>
      <c r="K148" s="61">
        <v>0</v>
      </c>
      <c r="L148" s="61">
        <v>0</v>
      </c>
      <c r="M148" s="61">
        <v>0</v>
      </c>
      <c r="N148" s="61">
        <v>0</v>
      </c>
      <c r="O148" s="61">
        <v>0</v>
      </c>
      <c r="P148" s="61">
        <v>0</v>
      </c>
      <c r="Q148" s="61">
        <v>0</v>
      </c>
      <c r="R148" s="61">
        <v>0</v>
      </c>
      <c r="S148" s="61">
        <v>0</v>
      </c>
      <c r="T148" s="61">
        <v>0</v>
      </c>
      <c r="U148" s="61">
        <v>0</v>
      </c>
      <c r="V148" s="61">
        <v>0</v>
      </c>
      <c r="W148" s="61">
        <v>0</v>
      </c>
      <c r="X148" s="61">
        <v>0</v>
      </c>
      <c r="Y148" s="61">
        <v>0</v>
      </c>
      <c r="Z148" s="61">
        <v>0</v>
      </c>
      <c r="AA148" s="61">
        <v>0</v>
      </c>
      <c r="AB148" s="61">
        <v>0</v>
      </c>
      <c r="AC148" s="61">
        <v>0</v>
      </c>
      <c r="AD148" s="61">
        <v>0</v>
      </c>
      <c r="AE148" s="61">
        <v>0</v>
      </c>
      <c r="AF148" s="61">
        <v>0</v>
      </c>
      <c r="AG148" s="61">
        <v>0</v>
      </c>
      <c r="AH148" s="61">
        <v>0</v>
      </c>
      <c r="AI148" s="61">
        <v>0</v>
      </c>
      <c r="AJ148" s="61">
        <v>0</v>
      </c>
      <c r="AK148" s="61">
        <v>0</v>
      </c>
      <c r="AL148" s="61">
        <v>0</v>
      </c>
      <c r="AM148" s="61">
        <v>0</v>
      </c>
      <c r="AN148" s="61">
        <v>0</v>
      </c>
      <c r="AO148" s="61">
        <v>0</v>
      </c>
      <c r="AP148" s="61">
        <v>0</v>
      </c>
      <c r="AQ148" s="61">
        <f t="shared" si="2"/>
        <v>5.63</v>
      </c>
      <c r="AT148" s="33"/>
    </row>
    <row r="149" spans="1:46" ht="33" customHeight="1">
      <c r="A149" s="32">
        <v>387</v>
      </c>
      <c r="B149" s="315" t="str">
        <f>VLOOKUP(A149,[5]bd_lista!A:C,3,FALSE)</f>
        <v>Agencia del Desarrollo del Cine y Audiovisual Bolivianos</v>
      </c>
      <c r="C149" s="316" t="e">
        <f>+VLOOKUP(A149,Contactos!$A$4:$E$534,6,FALSE)</f>
        <v>#REF!</v>
      </c>
      <c r="D149" s="61">
        <v>0</v>
      </c>
      <c r="E149" s="61">
        <v>0</v>
      </c>
      <c r="F149" s="61">
        <v>6527698.9800000004</v>
      </c>
      <c r="G149" s="61">
        <v>0</v>
      </c>
      <c r="H149" s="61">
        <v>0</v>
      </c>
      <c r="I149" s="61">
        <v>0</v>
      </c>
      <c r="J149" s="61">
        <v>0</v>
      </c>
      <c r="K149" s="61">
        <v>0</v>
      </c>
      <c r="L149" s="61">
        <v>0</v>
      </c>
      <c r="M149" s="61">
        <v>0</v>
      </c>
      <c r="N149" s="61">
        <v>0</v>
      </c>
      <c r="O149" s="61">
        <v>0</v>
      </c>
      <c r="P149" s="61">
        <v>0</v>
      </c>
      <c r="Q149" s="61">
        <v>0</v>
      </c>
      <c r="R149" s="61">
        <v>0</v>
      </c>
      <c r="S149" s="61">
        <v>0</v>
      </c>
      <c r="T149" s="61">
        <v>0</v>
      </c>
      <c r="U149" s="61">
        <v>0</v>
      </c>
      <c r="V149" s="61">
        <v>0</v>
      </c>
      <c r="W149" s="61">
        <v>0</v>
      </c>
      <c r="X149" s="61">
        <v>0</v>
      </c>
      <c r="Y149" s="61">
        <v>0</v>
      </c>
      <c r="Z149" s="61">
        <v>0</v>
      </c>
      <c r="AA149" s="61">
        <v>0</v>
      </c>
      <c r="AB149" s="61">
        <v>0</v>
      </c>
      <c r="AC149" s="61">
        <v>0</v>
      </c>
      <c r="AD149" s="61">
        <v>0</v>
      </c>
      <c r="AE149" s="61">
        <v>0</v>
      </c>
      <c r="AF149" s="61">
        <v>0</v>
      </c>
      <c r="AG149" s="61">
        <v>0</v>
      </c>
      <c r="AH149" s="61">
        <v>0</v>
      </c>
      <c r="AI149" s="61">
        <v>0</v>
      </c>
      <c r="AJ149" s="61">
        <v>0</v>
      </c>
      <c r="AK149" s="61">
        <v>0</v>
      </c>
      <c r="AL149" s="61">
        <v>0</v>
      </c>
      <c r="AM149" s="61">
        <v>0</v>
      </c>
      <c r="AN149" s="61">
        <v>0</v>
      </c>
      <c r="AO149" s="61">
        <v>0</v>
      </c>
      <c r="AP149" s="61">
        <v>0</v>
      </c>
      <c r="AQ149" s="61">
        <f t="shared" si="2"/>
        <v>6527698.9800000004</v>
      </c>
      <c r="AT149" s="33"/>
    </row>
    <row r="150" spans="1:46" ht="33" customHeight="1">
      <c r="A150" s="32">
        <v>388</v>
      </c>
      <c r="B150" s="315" t="str">
        <f>VLOOKUP(A150,[5]bd_lista!A:C,3,FALSE)</f>
        <v>Servicio Plurinacional de Registro de Comercio</v>
      </c>
      <c r="C150" s="316" t="e">
        <f>+VLOOKUP(A150,Contactos!$A$4:$E$534,6,FALSE)</f>
        <v>#REF!</v>
      </c>
      <c r="D150" s="61">
        <v>0</v>
      </c>
      <c r="E150" s="61">
        <v>0</v>
      </c>
      <c r="F150" s="61">
        <v>0</v>
      </c>
      <c r="G150" s="61">
        <v>0</v>
      </c>
      <c r="H150" s="61">
        <v>386</v>
      </c>
      <c r="I150" s="61">
        <v>0</v>
      </c>
      <c r="J150" s="61">
        <v>0</v>
      </c>
      <c r="K150" s="61">
        <v>0</v>
      </c>
      <c r="L150" s="61">
        <v>0</v>
      </c>
      <c r="M150" s="61">
        <v>0</v>
      </c>
      <c r="N150" s="61">
        <v>0</v>
      </c>
      <c r="O150" s="61">
        <v>0</v>
      </c>
      <c r="P150" s="61">
        <v>0</v>
      </c>
      <c r="Q150" s="61">
        <v>0</v>
      </c>
      <c r="R150" s="61">
        <v>0</v>
      </c>
      <c r="S150" s="61">
        <v>0</v>
      </c>
      <c r="T150" s="61">
        <v>0</v>
      </c>
      <c r="U150" s="61">
        <v>0</v>
      </c>
      <c r="V150" s="61">
        <v>0</v>
      </c>
      <c r="W150" s="61">
        <v>0</v>
      </c>
      <c r="X150" s="61">
        <v>0</v>
      </c>
      <c r="Y150" s="61">
        <v>0</v>
      </c>
      <c r="Z150" s="61">
        <v>0</v>
      </c>
      <c r="AA150" s="61">
        <v>0</v>
      </c>
      <c r="AB150" s="61">
        <v>0</v>
      </c>
      <c r="AC150" s="61">
        <v>0</v>
      </c>
      <c r="AD150" s="61">
        <v>0</v>
      </c>
      <c r="AE150" s="61">
        <v>0</v>
      </c>
      <c r="AF150" s="61">
        <v>0</v>
      </c>
      <c r="AG150" s="61">
        <v>0</v>
      </c>
      <c r="AH150" s="61">
        <v>0</v>
      </c>
      <c r="AI150" s="61">
        <v>0</v>
      </c>
      <c r="AJ150" s="61">
        <v>0</v>
      </c>
      <c r="AK150" s="61">
        <v>0</v>
      </c>
      <c r="AL150" s="61">
        <v>0</v>
      </c>
      <c r="AM150" s="61">
        <v>0</v>
      </c>
      <c r="AN150" s="61">
        <v>0</v>
      </c>
      <c r="AO150" s="61">
        <v>0</v>
      </c>
      <c r="AP150" s="61">
        <v>0</v>
      </c>
      <c r="AQ150" s="61">
        <f t="shared" si="2"/>
        <v>386</v>
      </c>
      <c r="AT150" s="33"/>
    </row>
    <row r="151" spans="1:46" ht="33" customHeight="1">
      <c r="A151" s="32">
        <v>389</v>
      </c>
      <c r="B151" s="315" t="str">
        <f>VLOOKUP(A151,[5]bd_lista!A:C,3,FALSE)</f>
        <v>Navegación Aérea y Aeropuertos Bolivianos</v>
      </c>
      <c r="C151" s="316" t="e">
        <f>+VLOOKUP(A151,Contactos!$A$4:$E$534,6,FALSE)</f>
        <v>#REF!</v>
      </c>
      <c r="D151" s="61">
        <v>329025.64</v>
      </c>
      <c r="E151" s="61">
        <v>0</v>
      </c>
      <c r="F151" s="61">
        <v>6318934.2000000002</v>
      </c>
      <c r="G151" s="61">
        <v>0</v>
      </c>
      <c r="H151" s="61">
        <v>90085.489999999991</v>
      </c>
      <c r="I151" s="61">
        <v>0</v>
      </c>
      <c r="J151" s="61">
        <v>0</v>
      </c>
      <c r="K151" s="61">
        <v>2700</v>
      </c>
      <c r="L151" s="61">
        <v>0</v>
      </c>
      <c r="M151" s="61">
        <v>0</v>
      </c>
      <c r="N151" s="61">
        <v>0</v>
      </c>
      <c r="O151" s="61">
        <v>0</v>
      </c>
      <c r="P151" s="61">
        <v>0</v>
      </c>
      <c r="Q151" s="61">
        <v>0</v>
      </c>
      <c r="R151" s="61">
        <v>1382717.17</v>
      </c>
      <c r="S151" s="61">
        <v>0</v>
      </c>
      <c r="T151" s="61">
        <v>0</v>
      </c>
      <c r="U151" s="61">
        <v>0</v>
      </c>
      <c r="V151" s="61">
        <v>0</v>
      </c>
      <c r="W151" s="61">
        <v>0</v>
      </c>
      <c r="X151" s="61">
        <v>0</v>
      </c>
      <c r="Y151" s="61">
        <v>0</v>
      </c>
      <c r="Z151" s="61">
        <v>0</v>
      </c>
      <c r="AA151" s="61">
        <v>0</v>
      </c>
      <c r="AB151" s="61">
        <v>0</v>
      </c>
      <c r="AC151" s="61">
        <v>0</v>
      </c>
      <c r="AD151" s="61">
        <v>0</v>
      </c>
      <c r="AE151" s="61">
        <v>8780953.4600000009</v>
      </c>
      <c r="AF151" s="61">
        <v>0</v>
      </c>
      <c r="AG151" s="61">
        <v>0</v>
      </c>
      <c r="AH151" s="61">
        <v>0</v>
      </c>
      <c r="AI151" s="61">
        <v>0</v>
      </c>
      <c r="AJ151" s="61">
        <v>0</v>
      </c>
      <c r="AK151" s="61">
        <v>0</v>
      </c>
      <c r="AL151" s="61">
        <v>0</v>
      </c>
      <c r="AM151" s="61">
        <v>0</v>
      </c>
      <c r="AN151" s="61">
        <v>0</v>
      </c>
      <c r="AO151" s="61">
        <v>0</v>
      </c>
      <c r="AP151" s="61">
        <v>0</v>
      </c>
      <c r="AQ151" s="61"/>
      <c r="AT151" s="33"/>
    </row>
    <row r="152" spans="1:46" ht="33" customHeight="1">
      <c r="A152" s="32">
        <v>411</v>
      </c>
      <c r="B152" s="315" t="str">
        <f>VLOOKUP(A152,[5]bd_lista!A:C,3,FALSE)</f>
        <v>Corporación del Seguro Social Militar</v>
      </c>
      <c r="C152" s="316" t="e">
        <f>+VLOOKUP(A152,Contactos!$A$4:$E$534,6,FALSE)</f>
        <v>#N/A</v>
      </c>
      <c r="D152" s="61">
        <v>0</v>
      </c>
      <c r="E152" s="61">
        <v>0</v>
      </c>
      <c r="F152" s="61">
        <v>0</v>
      </c>
      <c r="G152" s="61">
        <v>0</v>
      </c>
      <c r="H152" s="61">
        <v>0</v>
      </c>
      <c r="I152" s="61">
        <v>0</v>
      </c>
      <c r="J152" s="61">
        <v>0</v>
      </c>
      <c r="K152" s="61">
        <v>0</v>
      </c>
      <c r="L152" s="61">
        <v>0</v>
      </c>
      <c r="M152" s="61">
        <v>0</v>
      </c>
      <c r="N152" s="61">
        <v>0</v>
      </c>
      <c r="O152" s="61">
        <v>0</v>
      </c>
      <c r="P152" s="61">
        <v>0</v>
      </c>
      <c r="Q152" s="61">
        <v>0</v>
      </c>
      <c r="R152" s="61">
        <v>0</v>
      </c>
      <c r="S152" s="61">
        <v>0</v>
      </c>
      <c r="T152" s="61">
        <v>0</v>
      </c>
      <c r="U152" s="61">
        <v>0</v>
      </c>
      <c r="V152" s="61">
        <v>0</v>
      </c>
      <c r="W152" s="61">
        <v>0</v>
      </c>
      <c r="X152" s="61">
        <v>0</v>
      </c>
      <c r="Y152" s="61">
        <v>0</v>
      </c>
      <c r="Z152" s="61">
        <v>0</v>
      </c>
      <c r="AA152" s="61">
        <v>0</v>
      </c>
      <c r="AB152" s="61">
        <v>0</v>
      </c>
      <c r="AC152" s="61">
        <v>0</v>
      </c>
      <c r="AD152" s="61">
        <v>0</v>
      </c>
      <c r="AE152" s="61">
        <v>0</v>
      </c>
      <c r="AF152" s="61">
        <v>0</v>
      </c>
      <c r="AG152" s="61">
        <v>0</v>
      </c>
      <c r="AH152" s="61">
        <v>0</v>
      </c>
      <c r="AI152" s="61">
        <v>0</v>
      </c>
      <c r="AJ152" s="61">
        <v>0</v>
      </c>
      <c r="AK152" s="61">
        <v>0</v>
      </c>
      <c r="AL152" s="61">
        <v>0</v>
      </c>
      <c r="AM152" s="61">
        <v>0</v>
      </c>
      <c r="AN152" s="61">
        <v>0</v>
      </c>
      <c r="AO152" s="61">
        <v>0</v>
      </c>
      <c r="AP152" s="61">
        <v>0</v>
      </c>
      <c r="AQ152" s="61"/>
      <c r="AT152" s="33"/>
    </row>
    <row r="153" spans="1:46" ht="33" customHeight="1">
      <c r="A153" s="32">
        <v>417</v>
      </c>
      <c r="B153" s="315" t="str">
        <f>VLOOKUP(A153,[5]bd_lista!A:C,3,FALSE)</f>
        <v>Caja Nacional de Salud</v>
      </c>
      <c r="C153" s="316" t="e">
        <f>+VLOOKUP(A153,Contactos!$A$4:$E$534,6,FALSE)</f>
        <v>#N/A</v>
      </c>
      <c r="D153" s="61">
        <v>0</v>
      </c>
      <c r="E153" s="61">
        <v>0</v>
      </c>
      <c r="F153" s="61">
        <v>0</v>
      </c>
      <c r="G153" s="61">
        <v>0</v>
      </c>
      <c r="H153" s="61">
        <v>0</v>
      </c>
      <c r="I153" s="61">
        <v>0</v>
      </c>
      <c r="J153" s="61">
        <v>0</v>
      </c>
      <c r="K153" s="61">
        <v>0</v>
      </c>
      <c r="L153" s="61">
        <v>0</v>
      </c>
      <c r="M153" s="61">
        <v>0</v>
      </c>
      <c r="N153" s="61">
        <v>0</v>
      </c>
      <c r="O153" s="61">
        <v>0</v>
      </c>
      <c r="P153" s="61">
        <v>0</v>
      </c>
      <c r="Q153" s="61">
        <v>0</v>
      </c>
      <c r="R153" s="61">
        <v>0</v>
      </c>
      <c r="S153" s="61">
        <v>0</v>
      </c>
      <c r="T153" s="61">
        <v>0</v>
      </c>
      <c r="U153" s="61">
        <v>0</v>
      </c>
      <c r="V153" s="61">
        <v>0</v>
      </c>
      <c r="W153" s="61">
        <v>0</v>
      </c>
      <c r="X153" s="61">
        <v>0</v>
      </c>
      <c r="Y153" s="61">
        <v>0</v>
      </c>
      <c r="Z153" s="61">
        <v>0</v>
      </c>
      <c r="AA153" s="61">
        <v>0</v>
      </c>
      <c r="AB153" s="61">
        <v>0</v>
      </c>
      <c r="AC153" s="61">
        <v>0</v>
      </c>
      <c r="AD153" s="61">
        <v>0</v>
      </c>
      <c r="AE153" s="61">
        <v>0</v>
      </c>
      <c r="AF153" s="61">
        <v>0</v>
      </c>
      <c r="AG153" s="61">
        <v>0</v>
      </c>
      <c r="AH153" s="61">
        <v>0</v>
      </c>
      <c r="AI153" s="61">
        <v>0</v>
      </c>
      <c r="AJ153" s="61">
        <v>0</v>
      </c>
      <c r="AK153" s="61">
        <v>0</v>
      </c>
      <c r="AL153" s="61">
        <v>0</v>
      </c>
      <c r="AM153" s="61">
        <v>0</v>
      </c>
      <c r="AN153" s="61">
        <v>0</v>
      </c>
      <c r="AO153" s="61">
        <v>0</v>
      </c>
      <c r="AP153" s="61">
        <v>0</v>
      </c>
      <c r="AQ153" s="61">
        <f t="shared" si="2"/>
        <v>0</v>
      </c>
      <c r="AT153" s="33"/>
    </row>
    <row r="154" spans="1:46" ht="33" customHeight="1">
      <c r="A154" s="32">
        <v>418</v>
      </c>
      <c r="B154" s="315" t="str">
        <f>VLOOKUP(A154,[5]bd_lista!A:C,3,FALSE)</f>
        <v>Caja Petrolera de Salud</v>
      </c>
      <c r="C154" s="316" t="e">
        <f>+VLOOKUP(A154,Contactos!$A$4:$E$534,6,FALSE)</f>
        <v>#N/A</v>
      </c>
      <c r="D154" s="61">
        <v>0</v>
      </c>
      <c r="E154" s="61">
        <v>0</v>
      </c>
      <c r="F154" s="61">
        <v>0</v>
      </c>
      <c r="G154" s="61">
        <v>0</v>
      </c>
      <c r="H154" s="61">
        <v>0</v>
      </c>
      <c r="I154" s="61">
        <v>0</v>
      </c>
      <c r="J154" s="61">
        <v>0</v>
      </c>
      <c r="K154" s="61">
        <v>0</v>
      </c>
      <c r="L154" s="61">
        <v>0</v>
      </c>
      <c r="M154" s="61">
        <v>0</v>
      </c>
      <c r="N154" s="61">
        <v>0</v>
      </c>
      <c r="O154" s="61">
        <v>0</v>
      </c>
      <c r="P154" s="61">
        <v>0</v>
      </c>
      <c r="Q154" s="61">
        <v>0</v>
      </c>
      <c r="R154" s="61">
        <v>0</v>
      </c>
      <c r="S154" s="61">
        <v>0</v>
      </c>
      <c r="T154" s="61">
        <v>0</v>
      </c>
      <c r="U154" s="61">
        <v>0</v>
      </c>
      <c r="V154" s="61">
        <v>0</v>
      </c>
      <c r="W154" s="61">
        <v>0</v>
      </c>
      <c r="X154" s="61">
        <v>0</v>
      </c>
      <c r="Y154" s="61">
        <v>0</v>
      </c>
      <c r="Z154" s="61">
        <v>0</v>
      </c>
      <c r="AA154" s="61">
        <v>0</v>
      </c>
      <c r="AB154" s="61">
        <v>0</v>
      </c>
      <c r="AC154" s="61">
        <v>0</v>
      </c>
      <c r="AD154" s="61">
        <v>0</v>
      </c>
      <c r="AE154" s="61">
        <v>0</v>
      </c>
      <c r="AF154" s="61">
        <v>0</v>
      </c>
      <c r="AG154" s="61">
        <v>0</v>
      </c>
      <c r="AH154" s="61">
        <v>0</v>
      </c>
      <c r="AI154" s="61">
        <v>0</v>
      </c>
      <c r="AJ154" s="61">
        <v>0</v>
      </c>
      <c r="AK154" s="61">
        <v>0</v>
      </c>
      <c r="AL154" s="61">
        <v>0</v>
      </c>
      <c r="AM154" s="61">
        <v>0</v>
      </c>
      <c r="AN154" s="61">
        <v>0</v>
      </c>
      <c r="AO154" s="61">
        <v>0</v>
      </c>
      <c r="AP154" s="61">
        <v>0</v>
      </c>
      <c r="AQ154" s="61">
        <f t="shared" si="2"/>
        <v>0</v>
      </c>
      <c r="AT154" s="33"/>
    </row>
    <row r="155" spans="1:46" ht="33" customHeight="1">
      <c r="A155" s="32">
        <v>422</v>
      </c>
      <c r="B155" s="315" t="str">
        <f>VLOOKUP(A155,[5]bd_lista!A:C,3,FALSE)</f>
        <v>Caja Bancaria Estatal de Salud</v>
      </c>
      <c r="C155" s="316" t="e">
        <f>+VLOOKUP(A155,Contactos!$A$4:$E$534,6,FALSE)</f>
        <v>#REF!</v>
      </c>
      <c r="D155" s="61">
        <v>0</v>
      </c>
      <c r="E155" s="61">
        <v>0</v>
      </c>
      <c r="F155" s="61">
        <v>0</v>
      </c>
      <c r="G155" s="61">
        <v>0</v>
      </c>
      <c r="H155" s="61">
        <v>0</v>
      </c>
      <c r="I155" s="61">
        <v>0</v>
      </c>
      <c r="J155" s="61">
        <v>0</v>
      </c>
      <c r="K155" s="61">
        <v>0</v>
      </c>
      <c r="L155" s="61">
        <v>0</v>
      </c>
      <c r="M155" s="61">
        <v>0</v>
      </c>
      <c r="N155" s="61">
        <v>0</v>
      </c>
      <c r="O155" s="61">
        <v>0</v>
      </c>
      <c r="P155" s="61">
        <v>0</v>
      </c>
      <c r="Q155" s="61">
        <v>0</v>
      </c>
      <c r="R155" s="61">
        <v>0</v>
      </c>
      <c r="S155" s="61">
        <v>0</v>
      </c>
      <c r="T155" s="61">
        <v>0</v>
      </c>
      <c r="U155" s="61">
        <v>0</v>
      </c>
      <c r="V155" s="61">
        <v>0</v>
      </c>
      <c r="W155" s="61">
        <v>0</v>
      </c>
      <c r="X155" s="61">
        <v>0</v>
      </c>
      <c r="Y155" s="61">
        <v>0</v>
      </c>
      <c r="Z155" s="61">
        <v>0</v>
      </c>
      <c r="AA155" s="61">
        <v>0</v>
      </c>
      <c r="AB155" s="61">
        <v>0</v>
      </c>
      <c r="AC155" s="61">
        <v>0</v>
      </c>
      <c r="AD155" s="61">
        <v>0</v>
      </c>
      <c r="AE155" s="61">
        <v>0</v>
      </c>
      <c r="AF155" s="61">
        <v>0</v>
      </c>
      <c r="AG155" s="61">
        <v>0</v>
      </c>
      <c r="AH155" s="61">
        <v>0</v>
      </c>
      <c r="AI155" s="61">
        <v>0</v>
      </c>
      <c r="AJ155" s="61">
        <v>0</v>
      </c>
      <c r="AK155" s="61">
        <v>0</v>
      </c>
      <c r="AL155" s="61">
        <v>0</v>
      </c>
      <c r="AM155" s="61">
        <v>0</v>
      </c>
      <c r="AN155" s="61">
        <v>0</v>
      </c>
      <c r="AO155" s="61">
        <v>0</v>
      </c>
      <c r="AP155" s="61">
        <v>0</v>
      </c>
      <c r="AQ155" s="61">
        <f t="shared" si="2"/>
        <v>0</v>
      </c>
      <c r="AT155" s="33"/>
    </row>
    <row r="156" spans="1:46" ht="33" customHeight="1">
      <c r="A156" s="32">
        <v>423</v>
      </c>
      <c r="B156" s="315" t="str">
        <f>VLOOKUP(A156,[5]bd_lista!A:C,3,FALSE)</f>
        <v>Caja de Salud del Servicio Nal. de Caminos y Ramas Anexas</v>
      </c>
      <c r="C156" s="316" t="e">
        <f>+VLOOKUP(A156,Contactos!$A$4:$E$534,6,FALSE)</f>
        <v>#REF!</v>
      </c>
      <c r="D156" s="61">
        <v>0</v>
      </c>
      <c r="E156" s="61">
        <v>0</v>
      </c>
      <c r="F156" s="61">
        <v>0</v>
      </c>
      <c r="G156" s="61">
        <v>0</v>
      </c>
      <c r="H156" s="61">
        <v>33418.730000000003</v>
      </c>
      <c r="I156" s="61">
        <v>0</v>
      </c>
      <c r="J156" s="61">
        <v>0</v>
      </c>
      <c r="K156" s="61">
        <v>0</v>
      </c>
      <c r="L156" s="61">
        <v>0</v>
      </c>
      <c r="M156" s="61">
        <v>0</v>
      </c>
      <c r="N156" s="61">
        <v>0</v>
      </c>
      <c r="O156" s="61">
        <v>0</v>
      </c>
      <c r="P156" s="61">
        <v>0</v>
      </c>
      <c r="Q156" s="61">
        <v>0</v>
      </c>
      <c r="R156" s="61">
        <v>0</v>
      </c>
      <c r="S156" s="61">
        <v>0</v>
      </c>
      <c r="T156" s="61">
        <v>0</v>
      </c>
      <c r="U156" s="61">
        <v>0</v>
      </c>
      <c r="V156" s="61">
        <v>0</v>
      </c>
      <c r="W156" s="61">
        <v>0</v>
      </c>
      <c r="X156" s="61">
        <v>0</v>
      </c>
      <c r="Y156" s="61">
        <v>0</v>
      </c>
      <c r="Z156" s="61">
        <v>0</v>
      </c>
      <c r="AA156" s="61">
        <v>0</v>
      </c>
      <c r="AB156" s="61">
        <v>0</v>
      </c>
      <c r="AC156" s="61">
        <v>0</v>
      </c>
      <c r="AD156" s="61">
        <v>0</v>
      </c>
      <c r="AE156" s="61">
        <v>0</v>
      </c>
      <c r="AF156" s="61">
        <v>0</v>
      </c>
      <c r="AG156" s="61">
        <v>0</v>
      </c>
      <c r="AH156" s="61">
        <v>0</v>
      </c>
      <c r="AI156" s="61">
        <v>0</v>
      </c>
      <c r="AJ156" s="61">
        <v>0</v>
      </c>
      <c r="AK156" s="61">
        <v>0</v>
      </c>
      <c r="AL156" s="61">
        <v>0</v>
      </c>
      <c r="AM156" s="61">
        <v>0</v>
      </c>
      <c r="AN156" s="61">
        <v>0</v>
      </c>
      <c r="AO156" s="61">
        <v>0</v>
      </c>
      <c r="AP156" s="61">
        <v>0</v>
      </c>
      <c r="AQ156" s="61">
        <f t="shared" si="2"/>
        <v>33418.730000000003</v>
      </c>
      <c r="AT156" s="33"/>
    </row>
    <row r="157" spans="1:46" ht="33" customHeight="1">
      <c r="A157" s="32">
        <v>424</v>
      </c>
      <c r="B157" s="315" t="str">
        <f>VLOOKUP(A157,[5]bd_lista!A:C,3,FALSE)</f>
        <v>Caja de Salud CORDES</v>
      </c>
      <c r="C157" s="316" t="e">
        <f>+VLOOKUP(A157,Contactos!$A$4:$E$534,6,FALSE)</f>
        <v>#N/A</v>
      </c>
      <c r="D157" s="61">
        <v>0</v>
      </c>
      <c r="E157" s="61">
        <v>0</v>
      </c>
      <c r="F157" s="61">
        <v>0</v>
      </c>
      <c r="G157" s="61">
        <v>0</v>
      </c>
      <c r="H157" s="61">
        <v>0</v>
      </c>
      <c r="I157" s="61">
        <v>0</v>
      </c>
      <c r="J157" s="61">
        <v>0</v>
      </c>
      <c r="K157" s="61">
        <v>0</v>
      </c>
      <c r="L157" s="61">
        <v>0</v>
      </c>
      <c r="M157" s="61">
        <v>0</v>
      </c>
      <c r="N157" s="61">
        <v>0</v>
      </c>
      <c r="O157" s="61">
        <v>0</v>
      </c>
      <c r="P157" s="61">
        <v>0</v>
      </c>
      <c r="Q157" s="61">
        <v>0</v>
      </c>
      <c r="R157" s="61">
        <v>0</v>
      </c>
      <c r="S157" s="61">
        <v>0</v>
      </c>
      <c r="T157" s="61">
        <v>0</v>
      </c>
      <c r="U157" s="61">
        <v>0</v>
      </c>
      <c r="V157" s="61">
        <v>0</v>
      </c>
      <c r="W157" s="61">
        <v>0</v>
      </c>
      <c r="X157" s="61">
        <v>0</v>
      </c>
      <c r="Y157" s="61">
        <v>0</v>
      </c>
      <c r="Z157" s="61">
        <v>0</v>
      </c>
      <c r="AA157" s="61">
        <v>0</v>
      </c>
      <c r="AB157" s="61">
        <v>0</v>
      </c>
      <c r="AC157" s="61">
        <v>0</v>
      </c>
      <c r="AD157" s="61">
        <v>0</v>
      </c>
      <c r="AE157" s="61">
        <v>0</v>
      </c>
      <c r="AF157" s="61">
        <v>0</v>
      </c>
      <c r="AG157" s="61">
        <v>0</v>
      </c>
      <c r="AH157" s="61">
        <v>0</v>
      </c>
      <c r="AI157" s="61">
        <v>0</v>
      </c>
      <c r="AJ157" s="61">
        <v>0</v>
      </c>
      <c r="AK157" s="61">
        <v>0</v>
      </c>
      <c r="AL157" s="61">
        <v>0</v>
      </c>
      <c r="AM157" s="61">
        <v>0</v>
      </c>
      <c r="AN157" s="61">
        <v>0</v>
      </c>
      <c r="AO157" s="61">
        <v>0</v>
      </c>
      <c r="AP157" s="61">
        <v>0</v>
      </c>
      <c r="AQ157" s="61">
        <f t="shared" si="2"/>
        <v>0</v>
      </c>
      <c r="AT157" s="33"/>
    </row>
    <row r="158" spans="1:46" ht="33" customHeight="1">
      <c r="A158" s="32">
        <v>425</v>
      </c>
      <c r="B158" s="315" t="str">
        <f>VLOOKUP(A158,[5]bd_lista!A:C,3,FALSE)</f>
        <v>Seguro Social Universitario de Cochabamba</v>
      </c>
      <c r="C158" s="316" t="e">
        <f>+VLOOKUP(A158,Contactos!$A$4:$E$534,6,FALSE)</f>
        <v>#N/A</v>
      </c>
      <c r="D158" s="61">
        <v>0</v>
      </c>
      <c r="E158" s="61">
        <v>0</v>
      </c>
      <c r="F158" s="61">
        <v>0</v>
      </c>
      <c r="G158" s="61">
        <v>0</v>
      </c>
      <c r="H158" s="61">
        <v>0</v>
      </c>
      <c r="I158" s="61">
        <v>0</v>
      </c>
      <c r="J158" s="61">
        <v>0</v>
      </c>
      <c r="K158" s="61">
        <v>0</v>
      </c>
      <c r="L158" s="61">
        <v>0</v>
      </c>
      <c r="M158" s="61">
        <v>0</v>
      </c>
      <c r="N158" s="61">
        <v>0</v>
      </c>
      <c r="O158" s="61">
        <v>0</v>
      </c>
      <c r="P158" s="61">
        <v>0</v>
      </c>
      <c r="Q158" s="61">
        <v>0</v>
      </c>
      <c r="R158" s="61">
        <v>0</v>
      </c>
      <c r="S158" s="61">
        <v>0</v>
      </c>
      <c r="T158" s="61">
        <v>0</v>
      </c>
      <c r="U158" s="61">
        <v>0</v>
      </c>
      <c r="V158" s="61">
        <v>0</v>
      </c>
      <c r="W158" s="61">
        <v>0</v>
      </c>
      <c r="X158" s="61">
        <v>0</v>
      </c>
      <c r="Y158" s="61">
        <v>0</v>
      </c>
      <c r="Z158" s="61">
        <v>0</v>
      </c>
      <c r="AA158" s="61">
        <v>0</v>
      </c>
      <c r="AB158" s="61">
        <v>0</v>
      </c>
      <c r="AC158" s="61">
        <v>0</v>
      </c>
      <c r="AD158" s="61">
        <v>0</v>
      </c>
      <c r="AE158" s="61">
        <v>0</v>
      </c>
      <c r="AF158" s="61">
        <v>0</v>
      </c>
      <c r="AG158" s="61">
        <v>0</v>
      </c>
      <c r="AH158" s="61">
        <v>0</v>
      </c>
      <c r="AI158" s="61">
        <v>0</v>
      </c>
      <c r="AJ158" s="61">
        <v>0</v>
      </c>
      <c r="AK158" s="61">
        <v>0</v>
      </c>
      <c r="AL158" s="61">
        <v>0</v>
      </c>
      <c r="AM158" s="61">
        <v>0</v>
      </c>
      <c r="AN158" s="61">
        <v>0</v>
      </c>
      <c r="AO158" s="61">
        <v>0</v>
      </c>
      <c r="AP158" s="61">
        <v>0</v>
      </c>
      <c r="AQ158" s="61">
        <f t="shared" si="2"/>
        <v>0</v>
      </c>
      <c r="AT158" s="33"/>
    </row>
    <row r="159" spans="1:46" ht="33" customHeight="1">
      <c r="A159" s="32">
        <v>426</v>
      </c>
      <c r="B159" s="315" t="str">
        <f>VLOOKUP(A159,[5]bd_lista!A:C,3,FALSE)</f>
        <v>Seguro Social Universitario de Oruro</v>
      </c>
      <c r="C159" s="316" t="e">
        <f>+VLOOKUP(A159,Contactos!$A$4:$E$534,6,FALSE)</f>
        <v>#N/A</v>
      </c>
      <c r="D159" s="61">
        <v>0</v>
      </c>
      <c r="E159" s="61">
        <v>0</v>
      </c>
      <c r="F159" s="61">
        <v>0</v>
      </c>
      <c r="G159" s="61">
        <v>0</v>
      </c>
      <c r="H159" s="61">
        <v>0</v>
      </c>
      <c r="I159" s="61">
        <v>0</v>
      </c>
      <c r="J159" s="61">
        <v>0</v>
      </c>
      <c r="K159" s="61">
        <v>0</v>
      </c>
      <c r="L159" s="61">
        <v>0</v>
      </c>
      <c r="M159" s="61">
        <v>0</v>
      </c>
      <c r="N159" s="61">
        <v>0</v>
      </c>
      <c r="O159" s="61">
        <v>0</v>
      </c>
      <c r="P159" s="61">
        <v>0</v>
      </c>
      <c r="Q159" s="61">
        <v>0</v>
      </c>
      <c r="R159" s="61">
        <v>0</v>
      </c>
      <c r="S159" s="61">
        <v>0</v>
      </c>
      <c r="T159" s="61">
        <v>0</v>
      </c>
      <c r="U159" s="61">
        <v>0</v>
      </c>
      <c r="V159" s="61">
        <v>0</v>
      </c>
      <c r="W159" s="61">
        <v>0</v>
      </c>
      <c r="X159" s="61">
        <v>0</v>
      </c>
      <c r="Y159" s="61">
        <v>0</v>
      </c>
      <c r="Z159" s="61">
        <v>0</v>
      </c>
      <c r="AA159" s="61">
        <v>0</v>
      </c>
      <c r="AB159" s="61">
        <v>0</v>
      </c>
      <c r="AC159" s="61">
        <v>0</v>
      </c>
      <c r="AD159" s="61">
        <v>0</v>
      </c>
      <c r="AE159" s="61">
        <v>0</v>
      </c>
      <c r="AF159" s="61">
        <v>0</v>
      </c>
      <c r="AG159" s="61">
        <v>0</v>
      </c>
      <c r="AH159" s="61">
        <v>0</v>
      </c>
      <c r="AI159" s="61">
        <v>0</v>
      </c>
      <c r="AJ159" s="61">
        <v>0</v>
      </c>
      <c r="AK159" s="61">
        <v>0</v>
      </c>
      <c r="AL159" s="61">
        <v>0</v>
      </c>
      <c r="AM159" s="61">
        <v>0</v>
      </c>
      <c r="AN159" s="61">
        <v>0</v>
      </c>
      <c r="AO159" s="61">
        <v>0</v>
      </c>
      <c r="AP159" s="61">
        <v>0</v>
      </c>
      <c r="AQ159" s="61">
        <f t="shared" si="2"/>
        <v>0</v>
      </c>
      <c r="AT159" s="33"/>
    </row>
    <row r="160" spans="1:46" ht="33" customHeight="1">
      <c r="A160" s="32">
        <v>427</v>
      </c>
      <c r="B160" s="315" t="str">
        <f>VLOOKUP(A160,[5]bd_lista!A:C,3,FALSE)</f>
        <v>Seguro Social Universitario de Santa Cruz</v>
      </c>
      <c r="C160" s="316" t="e">
        <f>+VLOOKUP(A160,Contactos!$A$4:$E$534,6,FALSE)</f>
        <v>#N/A</v>
      </c>
      <c r="D160" s="61">
        <v>0</v>
      </c>
      <c r="E160" s="61">
        <v>0</v>
      </c>
      <c r="F160" s="61">
        <v>0</v>
      </c>
      <c r="G160" s="61">
        <v>0</v>
      </c>
      <c r="H160" s="61">
        <v>0</v>
      </c>
      <c r="I160" s="61">
        <v>0</v>
      </c>
      <c r="J160" s="61">
        <v>0</v>
      </c>
      <c r="K160" s="61">
        <v>0</v>
      </c>
      <c r="L160" s="61">
        <v>0</v>
      </c>
      <c r="M160" s="61">
        <v>0</v>
      </c>
      <c r="N160" s="61">
        <v>0</v>
      </c>
      <c r="O160" s="61">
        <v>0</v>
      </c>
      <c r="P160" s="61">
        <v>0</v>
      </c>
      <c r="Q160" s="61">
        <v>0</v>
      </c>
      <c r="R160" s="61">
        <v>0</v>
      </c>
      <c r="S160" s="61">
        <v>0</v>
      </c>
      <c r="T160" s="61">
        <v>0</v>
      </c>
      <c r="U160" s="61">
        <v>0</v>
      </c>
      <c r="V160" s="61">
        <v>0</v>
      </c>
      <c r="W160" s="61">
        <v>0</v>
      </c>
      <c r="X160" s="61">
        <v>0</v>
      </c>
      <c r="Y160" s="61">
        <v>0</v>
      </c>
      <c r="Z160" s="61">
        <v>0</v>
      </c>
      <c r="AA160" s="61">
        <v>0</v>
      </c>
      <c r="AB160" s="61">
        <v>0</v>
      </c>
      <c r="AC160" s="61">
        <v>0</v>
      </c>
      <c r="AD160" s="61">
        <v>0</v>
      </c>
      <c r="AE160" s="61">
        <v>0</v>
      </c>
      <c r="AF160" s="61">
        <v>0</v>
      </c>
      <c r="AG160" s="61">
        <v>0</v>
      </c>
      <c r="AH160" s="61">
        <v>0</v>
      </c>
      <c r="AI160" s="61">
        <v>0</v>
      </c>
      <c r="AJ160" s="61">
        <v>0</v>
      </c>
      <c r="AK160" s="61">
        <v>0</v>
      </c>
      <c r="AL160" s="61">
        <v>0</v>
      </c>
      <c r="AM160" s="61">
        <v>0</v>
      </c>
      <c r="AN160" s="61">
        <v>0</v>
      </c>
      <c r="AO160" s="61">
        <v>0</v>
      </c>
      <c r="AP160" s="61">
        <v>0</v>
      </c>
      <c r="AQ160" s="61">
        <v>0</v>
      </c>
      <c r="AT160" s="33"/>
    </row>
    <row r="161" spans="1:46" ht="33" customHeight="1">
      <c r="A161" s="32">
        <v>428</v>
      </c>
      <c r="B161" s="315" t="str">
        <f>VLOOKUP(A161,[5]bd_lista!A:C,3,FALSE)</f>
        <v>Seguro Social Universitario de Sucre</v>
      </c>
      <c r="C161" s="316" t="e">
        <f>+VLOOKUP(A161,Contactos!$A$4:$E$534,6,FALSE)</f>
        <v>#N/A</v>
      </c>
      <c r="D161" s="61">
        <v>0</v>
      </c>
      <c r="E161" s="61">
        <v>0</v>
      </c>
      <c r="F161" s="61">
        <v>0</v>
      </c>
      <c r="G161" s="61">
        <v>0</v>
      </c>
      <c r="H161" s="61">
        <v>0</v>
      </c>
      <c r="I161" s="61">
        <v>0</v>
      </c>
      <c r="J161" s="61">
        <v>0</v>
      </c>
      <c r="K161" s="61">
        <v>0</v>
      </c>
      <c r="L161" s="61">
        <v>0</v>
      </c>
      <c r="M161" s="61">
        <v>0</v>
      </c>
      <c r="N161" s="61">
        <v>0</v>
      </c>
      <c r="O161" s="61">
        <v>0</v>
      </c>
      <c r="P161" s="61">
        <v>0</v>
      </c>
      <c r="Q161" s="61">
        <v>0</v>
      </c>
      <c r="R161" s="61">
        <v>0</v>
      </c>
      <c r="S161" s="61">
        <v>0</v>
      </c>
      <c r="T161" s="61">
        <v>0</v>
      </c>
      <c r="U161" s="61">
        <v>0</v>
      </c>
      <c r="V161" s="61">
        <v>0</v>
      </c>
      <c r="W161" s="61">
        <v>0</v>
      </c>
      <c r="X161" s="61">
        <v>0</v>
      </c>
      <c r="Y161" s="61">
        <v>0</v>
      </c>
      <c r="Z161" s="61">
        <v>0</v>
      </c>
      <c r="AA161" s="61">
        <v>0</v>
      </c>
      <c r="AB161" s="61">
        <v>0</v>
      </c>
      <c r="AC161" s="61">
        <v>0</v>
      </c>
      <c r="AD161" s="61">
        <v>0</v>
      </c>
      <c r="AE161" s="61">
        <v>0</v>
      </c>
      <c r="AF161" s="61">
        <v>0</v>
      </c>
      <c r="AG161" s="61">
        <v>0</v>
      </c>
      <c r="AH161" s="61">
        <v>0</v>
      </c>
      <c r="AI161" s="61">
        <v>0</v>
      </c>
      <c r="AJ161" s="61">
        <v>0</v>
      </c>
      <c r="AK161" s="61">
        <v>0</v>
      </c>
      <c r="AL161" s="61">
        <v>0</v>
      </c>
      <c r="AM161" s="61">
        <v>0</v>
      </c>
      <c r="AN161" s="61">
        <v>0</v>
      </c>
      <c r="AO161" s="61">
        <v>0</v>
      </c>
      <c r="AP161" s="61">
        <v>0</v>
      </c>
      <c r="AQ161" s="61">
        <f t="shared" si="2"/>
        <v>0</v>
      </c>
      <c r="AT161" s="33"/>
    </row>
    <row r="162" spans="1:46" ht="33" customHeight="1">
      <c r="A162" s="32">
        <v>429</v>
      </c>
      <c r="B162" s="315" t="str">
        <f>VLOOKUP(A162,[5]bd_lista!A:C,3,FALSE)</f>
        <v>Seguro Social Universitario de La Paz</v>
      </c>
      <c r="C162" s="316" t="e">
        <f>+VLOOKUP(A162,Contactos!$A$4:$E$534,6,FALSE)</f>
        <v>#N/A</v>
      </c>
      <c r="D162" s="61">
        <v>0</v>
      </c>
      <c r="E162" s="61">
        <v>0</v>
      </c>
      <c r="F162" s="61">
        <v>0</v>
      </c>
      <c r="G162" s="61">
        <v>0</v>
      </c>
      <c r="H162" s="61">
        <v>0</v>
      </c>
      <c r="I162" s="61">
        <v>0</v>
      </c>
      <c r="J162" s="61">
        <v>0</v>
      </c>
      <c r="K162" s="61">
        <v>0</v>
      </c>
      <c r="L162" s="61">
        <v>0</v>
      </c>
      <c r="M162" s="61">
        <v>0</v>
      </c>
      <c r="N162" s="61">
        <v>0</v>
      </c>
      <c r="O162" s="61">
        <v>0</v>
      </c>
      <c r="P162" s="61">
        <v>0</v>
      </c>
      <c r="Q162" s="61">
        <v>0</v>
      </c>
      <c r="R162" s="61">
        <v>0</v>
      </c>
      <c r="S162" s="61">
        <v>0</v>
      </c>
      <c r="T162" s="61">
        <v>0</v>
      </c>
      <c r="U162" s="61">
        <v>0</v>
      </c>
      <c r="V162" s="61">
        <v>0</v>
      </c>
      <c r="W162" s="61">
        <v>0</v>
      </c>
      <c r="X162" s="61">
        <v>0</v>
      </c>
      <c r="Y162" s="61">
        <v>0</v>
      </c>
      <c r="Z162" s="61">
        <v>0</v>
      </c>
      <c r="AA162" s="61">
        <v>0</v>
      </c>
      <c r="AB162" s="61">
        <v>0</v>
      </c>
      <c r="AC162" s="61">
        <v>0</v>
      </c>
      <c r="AD162" s="61">
        <v>0</v>
      </c>
      <c r="AE162" s="61">
        <v>0</v>
      </c>
      <c r="AF162" s="61">
        <v>0</v>
      </c>
      <c r="AG162" s="61">
        <v>0</v>
      </c>
      <c r="AH162" s="61">
        <v>0</v>
      </c>
      <c r="AI162" s="61">
        <v>0</v>
      </c>
      <c r="AJ162" s="61">
        <v>0</v>
      </c>
      <c r="AK162" s="61">
        <v>0</v>
      </c>
      <c r="AL162" s="61">
        <v>0</v>
      </c>
      <c r="AM162" s="61">
        <v>0</v>
      </c>
      <c r="AN162" s="61">
        <v>0</v>
      </c>
      <c r="AO162" s="61">
        <v>0</v>
      </c>
      <c r="AP162" s="61">
        <v>0</v>
      </c>
      <c r="AQ162" s="61">
        <f t="shared" si="2"/>
        <v>0</v>
      </c>
      <c r="AT162" s="33"/>
    </row>
    <row r="163" spans="1:46" ht="33" customHeight="1">
      <c r="A163" s="32">
        <v>432</v>
      </c>
      <c r="B163" s="315" t="str">
        <f>VLOOKUP(A163,[5]bd_lista!A:C,3,FALSE)</f>
        <v>Seguro Social Universitario de Tarija</v>
      </c>
      <c r="C163" s="316" t="e">
        <f>+VLOOKUP(A163,Contactos!$A$4:$E$534,6,FALSE)</f>
        <v>#N/A</v>
      </c>
      <c r="D163" s="61">
        <v>0</v>
      </c>
      <c r="E163" s="61">
        <v>0</v>
      </c>
      <c r="F163" s="61">
        <v>0</v>
      </c>
      <c r="G163" s="61">
        <v>0</v>
      </c>
      <c r="H163" s="61">
        <v>0</v>
      </c>
      <c r="I163" s="61">
        <v>0</v>
      </c>
      <c r="J163" s="61">
        <v>0</v>
      </c>
      <c r="K163" s="61">
        <v>0</v>
      </c>
      <c r="L163" s="61">
        <v>0</v>
      </c>
      <c r="M163" s="61">
        <v>0</v>
      </c>
      <c r="N163" s="61">
        <v>0</v>
      </c>
      <c r="O163" s="61">
        <v>0</v>
      </c>
      <c r="P163" s="61">
        <v>0</v>
      </c>
      <c r="Q163" s="61">
        <v>0</v>
      </c>
      <c r="R163" s="61">
        <v>0</v>
      </c>
      <c r="S163" s="61">
        <v>0</v>
      </c>
      <c r="T163" s="61">
        <v>0</v>
      </c>
      <c r="U163" s="61">
        <v>0</v>
      </c>
      <c r="V163" s="61">
        <v>0</v>
      </c>
      <c r="W163" s="61">
        <v>0</v>
      </c>
      <c r="X163" s="61">
        <v>0</v>
      </c>
      <c r="Y163" s="61">
        <v>0</v>
      </c>
      <c r="Z163" s="61">
        <v>0</v>
      </c>
      <c r="AA163" s="61">
        <v>0</v>
      </c>
      <c r="AB163" s="61">
        <v>0</v>
      </c>
      <c r="AC163" s="61">
        <v>0</v>
      </c>
      <c r="AD163" s="61">
        <v>0</v>
      </c>
      <c r="AE163" s="61">
        <v>0</v>
      </c>
      <c r="AF163" s="61">
        <v>0</v>
      </c>
      <c r="AG163" s="61">
        <v>0</v>
      </c>
      <c r="AH163" s="61">
        <v>0</v>
      </c>
      <c r="AI163" s="61">
        <v>0</v>
      </c>
      <c r="AJ163" s="61">
        <v>0</v>
      </c>
      <c r="AK163" s="61">
        <v>0</v>
      </c>
      <c r="AL163" s="61">
        <v>0</v>
      </c>
      <c r="AM163" s="61">
        <v>0</v>
      </c>
      <c r="AN163" s="61">
        <v>0</v>
      </c>
      <c r="AO163" s="61">
        <v>0</v>
      </c>
      <c r="AP163" s="61">
        <v>0</v>
      </c>
      <c r="AQ163" s="61">
        <f t="shared" si="2"/>
        <v>0</v>
      </c>
      <c r="AT163" s="33"/>
    </row>
    <row r="164" spans="1:46" ht="33" customHeight="1">
      <c r="A164" s="32">
        <v>433</v>
      </c>
      <c r="B164" s="315" t="str">
        <f>VLOOKUP(A164,[5]bd_lista!A:C,3,FALSE)</f>
        <v>Seguro Social Universitario de Potosí</v>
      </c>
      <c r="C164" s="316" t="e">
        <f>+VLOOKUP(A164,Contactos!$A$4:$E$534,6,FALSE)</f>
        <v>#N/A</v>
      </c>
      <c r="D164" s="61">
        <v>0</v>
      </c>
      <c r="E164" s="61">
        <v>0</v>
      </c>
      <c r="F164" s="61">
        <v>0</v>
      </c>
      <c r="G164" s="61">
        <v>0</v>
      </c>
      <c r="H164" s="61">
        <v>0</v>
      </c>
      <c r="I164" s="61">
        <v>0</v>
      </c>
      <c r="J164" s="61">
        <v>0</v>
      </c>
      <c r="K164" s="61">
        <v>0</v>
      </c>
      <c r="L164" s="61">
        <v>0</v>
      </c>
      <c r="M164" s="61">
        <v>0</v>
      </c>
      <c r="N164" s="61">
        <v>0</v>
      </c>
      <c r="O164" s="61">
        <v>0</v>
      </c>
      <c r="P164" s="61">
        <v>0</v>
      </c>
      <c r="Q164" s="61">
        <v>0</v>
      </c>
      <c r="R164" s="61">
        <v>0</v>
      </c>
      <c r="S164" s="61">
        <v>0</v>
      </c>
      <c r="T164" s="61">
        <v>0</v>
      </c>
      <c r="U164" s="61">
        <v>0</v>
      </c>
      <c r="V164" s="61">
        <v>0</v>
      </c>
      <c r="W164" s="61">
        <v>0</v>
      </c>
      <c r="X164" s="61">
        <v>0</v>
      </c>
      <c r="Y164" s="61">
        <v>0</v>
      </c>
      <c r="Z164" s="61">
        <v>0</v>
      </c>
      <c r="AA164" s="61">
        <v>0</v>
      </c>
      <c r="AB164" s="61">
        <v>0</v>
      </c>
      <c r="AC164" s="61">
        <v>0</v>
      </c>
      <c r="AD164" s="61">
        <v>0</v>
      </c>
      <c r="AE164" s="61">
        <v>0</v>
      </c>
      <c r="AF164" s="61">
        <v>0</v>
      </c>
      <c r="AG164" s="61">
        <v>0</v>
      </c>
      <c r="AH164" s="61">
        <v>0</v>
      </c>
      <c r="AI164" s="61">
        <v>0</v>
      </c>
      <c r="AJ164" s="61">
        <v>0</v>
      </c>
      <c r="AK164" s="61">
        <v>0</v>
      </c>
      <c r="AL164" s="61">
        <v>0</v>
      </c>
      <c r="AM164" s="61">
        <v>0</v>
      </c>
      <c r="AN164" s="61">
        <v>0</v>
      </c>
      <c r="AO164" s="61">
        <v>0</v>
      </c>
      <c r="AP164" s="61">
        <v>0</v>
      </c>
      <c r="AQ164" s="61">
        <f t="shared" si="2"/>
        <v>0</v>
      </c>
      <c r="AT164" s="33"/>
    </row>
    <row r="165" spans="1:46" ht="33" customHeight="1">
      <c r="A165" s="32">
        <v>434</v>
      </c>
      <c r="B165" s="315" t="str">
        <f>VLOOKUP(A165,[5]bd_lista!A:C,3,FALSE)</f>
        <v>Seguro Social Universitario de Beni</v>
      </c>
      <c r="C165" s="316" t="e">
        <f>+VLOOKUP(A165,Contactos!$A$4:$E$534,6,FALSE)</f>
        <v>#N/A</v>
      </c>
      <c r="D165" s="61">
        <v>0</v>
      </c>
      <c r="E165" s="61">
        <v>0</v>
      </c>
      <c r="F165" s="61">
        <v>0</v>
      </c>
      <c r="G165" s="61">
        <v>0</v>
      </c>
      <c r="H165" s="61">
        <v>0</v>
      </c>
      <c r="I165" s="61">
        <v>0</v>
      </c>
      <c r="J165" s="61">
        <v>0</v>
      </c>
      <c r="K165" s="61">
        <v>0</v>
      </c>
      <c r="L165" s="61">
        <v>0</v>
      </c>
      <c r="M165" s="61">
        <v>0</v>
      </c>
      <c r="N165" s="61">
        <v>0</v>
      </c>
      <c r="O165" s="61">
        <v>0</v>
      </c>
      <c r="P165" s="61">
        <v>0</v>
      </c>
      <c r="Q165" s="61">
        <v>0</v>
      </c>
      <c r="R165" s="61">
        <v>0</v>
      </c>
      <c r="S165" s="61">
        <v>0</v>
      </c>
      <c r="T165" s="61">
        <v>0</v>
      </c>
      <c r="U165" s="61">
        <v>0</v>
      </c>
      <c r="V165" s="61">
        <v>0</v>
      </c>
      <c r="W165" s="61">
        <v>0</v>
      </c>
      <c r="X165" s="61">
        <v>0</v>
      </c>
      <c r="Y165" s="61">
        <v>0</v>
      </c>
      <c r="Z165" s="61">
        <v>0</v>
      </c>
      <c r="AA165" s="61">
        <v>0</v>
      </c>
      <c r="AB165" s="61">
        <v>0</v>
      </c>
      <c r="AC165" s="61">
        <v>0</v>
      </c>
      <c r="AD165" s="61">
        <v>0</v>
      </c>
      <c r="AE165" s="61">
        <v>0</v>
      </c>
      <c r="AF165" s="61">
        <v>0</v>
      </c>
      <c r="AG165" s="61">
        <v>0</v>
      </c>
      <c r="AH165" s="61">
        <v>0</v>
      </c>
      <c r="AI165" s="61">
        <v>0</v>
      </c>
      <c r="AJ165" s="61">
        <v>0</v>
      </c>
      <c r="AK165" s="61">
        <v>0</v>
      </c>
      <c r="AL165" s="61">
        <v>0</v>
      </c>
      <c r="AM165" s="61">
        <v>0</v>
      </c>
      <c r="AN165" s="61">
        <v>0</v>
      </c>
      <c r="AO165" s="61">
        <v>0</v>
      </c>
      <c r="AP165" s="61">
        <v>0</v>
      </c>
      <c r="AQ165" s="61">
        <f t="shared" si="2"/>
        <v>0</v>
      </c>
      <c r="AT165" s="33"/>
    </row>
    <row r="166" spans="1:46" ht="33" customHeight="1">
      <c r="A166" s="32">
        <v>435</v>
      </c>
      <c r="B166" s="315" t="str">
        <f>VLOOKUP(A166,[5]bd_lista!A:C,3,FALSE)</f>
        <v>Seguro Integral de Salud</v>
      </c>
      <c r="C166" s="316" t="e">
        <f>+VLOOKUP(A166,Contactos!$A$4:$E$534,6,FALSE)</f>
        <v>#N/A</v>
      </c>
      <c r="D166" s="61">
        <v>0</v>
      </c>
      <c r="E166" s="61">
        <v>0</v>
      </c>
      <c r="F166" s="61">
        <v>0</v>
      </c>
      <c r="G166" s="61">
        <v>0</v>
      </c>
      <c r="H166" s="61">
        <v>0</v>
      </c>
      <c r="I166" s="61">
        <v>0</v>
      </c>
      <c r="J166" s="61">
        <v>0</v>
      </c>
      <c r="K166" s="61">
        <v>0</v>
      </c>
      <c r="L166" s="61">
        <v>0</v>
      </c>
      <c r="M166" s="61">
        <v>0</v>
      </c>
      <c r="N166" s="61">
        <v>0</v>
      </c>
      <c r="O166" s="61">
        <v>0</v>
      </c>
      <c r="P166" s="61">
        <v>0</v>
      </c>
      <c r="Q166" s="61">
        <v>0</v>
      </c>
      <c r="R166" s="61">
        <v>0</v>
      </c>
      <c r="S166" s="61">
        <v>0</v>
      </c>
      <c r="T166" s="61">
        <v>0</v>
      </c>
      <c r="U166" s="61">
        <v>0</v>
      </c>
      <c r="V166" s="61">
        <v>0</v>
      </c>
      <c r="W166" s="61">
        <v>0</v>
      </c>
      <c r="X166" s="61">
        <v>0</v>
      </c>
      <c r="Y166" s="61">
        <v>0</v>
      </c>
      <c r="Z166" s="61">
        <v>0</v>
      </c>
      <c r="AA166" s="61">
        <v>0</v>
      </c>
      <c r="AB166" s="61">
        <v>0</v>
      </c>
      <c r="AC166" s="61">
        <v>0</v>
      </c>
      <c r="AD166" s="61">
        <v>0</v>
      </c>
      <c r="AE166" s="61">
        <v>0</v>
      </c>
      <c r="AF166" s="61">
        <v>0</v>
      </c>
      <c r="AG166" s="61">
        <v>0</v>
      </c>
      <c r="AH166" s="61">
        <v>0</v>
      </c>
      <c r="AI166" s="61">
        <v>0</v>
      </c>
      <c r="AJ166" s="61">
        <v>0</v>
      </c>
      <c r="AK166" s="61">
        <v>0</v>
      </c>
      <c r="AL166" s="61">
        <v>0</v>
      </c>
      <c r="AM166" s="61">
        <v>0</v>
      </c>
      <c r="AN166" s="61">
        <v>0</v>
      </c>
      <c r="AO166" s="61">
        <v>0</v>
      </c>
      <c r="AP166" s="61">
        <v>0</v>
      </c>
      <c r="AQ166" s="61">
        <f t="shared" si="2"/>
        <v>0</v>
      </c>
      <c r="AT166" s="33"/>
    </row>
    <row r="167" spans="1:46" ht="33" customHeight="1">
      <c r="A167" s="32">
        <v>512</v>
      </c>
      <c r="B167" s="315" t="str">
        <f>VLOOKUP(A167,[5]bd_lista!A:C,3,FALSE)</f>
        <v>Adm.de Aeropuertos y Servicios Auxiliares a la Naveg. Aérea</v>
      </c>
      <c r="C167" s="316" t="e">
        <f>+VLOOKUP(A167,Contactos!$A$4:$E$534,6,FALSE)</f>
        <v>#N/A</v>
      </c>
      <c r="D167" s="61">
        <v>0</v>
      </c>
      <c r="E167" s="61">
        <v>0</v>
      </c>
      <c r="F167" s="61">
        <v>0</v>
      </c>
      <c r="G167" s="61">
        <v>0</v>
      </c>
      <c r="H167" s="61">
        <v>0</v>
      </c>
      <c r="I167" s="61">
        <v>0</v>
      </c>
      <c r="J167" s="61">
        <v>0</v>
      </c>
      <c r="K167" s="61">
        <v>0</v>
      </c>
      <c r="L167" s="61">
        <v>0</v>
      </c>
      <c r="M167" s="61">
        <v>0</v>
      </c>
      <c r="N167" s="61">
        <v>0</v>
      </c>
      <c r="O167" s="61">
        <v>0</v>
      </c>
      <c r="P167" s="61">
        <v>0</v>
      </c>
      <c r="Q167" s="61">
        <v>0</v>
      </c>
      <c r="R167" s="61">
        <v>0</v>
      </c>
      <c r="S167" s="61">
        <v>0</v>
      </c>
      <c r="T167" s="61">
        <v>0</v>
      </c>
      <c r="U167" s="61">
        <v>0</v>
      </c>
      <c r="V167" s="61">
        <v>0</v>
      </c>
      <c r="W167" s="61">
        <v>0</v>
      </c>
      <c r="X167" s="61">
        <v>0</v>
      </c>
      <c r="Y167" s="61">
        <v>0</v>
      </c>
      <c r="Z167" s="61">
        <v>0</v>
      </c>
      <c r="AA167" s="61">
        <v>0</v>
      </c>
      <c r="AB167" s="61">
        <v>0</v>
      </c>
      <c r="AC167" s="61">
        <v>0</v>
      </c>
      <c r="AD167" s="61">
        <v>0</v>
      </c>
      <c r="AE167" s="61">
        <v>0</v>
      </c>
      <c r="AF167" s="61">
        <v>0</v>
      </c>
      <c r="AG167" s="61">
        <v>0</v>
      </c>
      <c r="AH167" s="61">
        <v>0</v>
      </c>
      <c r="AI167" s="61">
        <v>0</v>
      </c>
      <c r="AJ167" s="61">
        <v>0</v>
      </c>
      <c r="AK167" s="61">
        <v>0</v>
      </c>
      <c r="AL167" s="61">
        <v>0</v>
      </c>
      <c r="AM167" s="61">
        <v>0</v>
      </c>
      <c r="AN167" s="61">
        <v>0</v>
      </c>
      <c r="AO167" s="61">
        <v>0</v>
      </c>
      <c r="AP167" s="61">
        <v>0</v>
      </c>
      <c r="AQ167" s="61">
        <f t="shared" si="2"/>
        <v>0</v>
      </c>
      <c r="AT167" s="33"/>
    </row>
    <row r="168" spans="1:46" ht="33" customHeight="1">
      <c r="A168" s="32">
        <v>513</v>
      </c>
      <c r="B168" s="315" t="str">
        <f>VLOOKUP(A168,[5]bd_lista!A:C,3,FALSE)</f>
        <v>Yacimientos Petrolíferos Fiscales Bolivianos</v>
      </c>
      <c r="C168" s="316" t="e">
        <f>+VLOOKUP(A168,Contactos!$A$4:$E$534,6,FALSE)</f>
        <v>#REF!</v>
      </c>
      <c r="D168" s="61">
        <v>0</v>
      </c>
      <c r="E168" s="61">
        <v>0</v>
      </c>
      <c r="F168" s="61">
        <v>0</v>
      </c>
      <c r="G168" s="61">
        <v>0</v>
      </c>
      <c r="H168" s="61">
        <v>36611.800000000003</v>
      </c>
      <c r="I168" s="61">
        <v>0</v>
      </c>
      <c r="J168" s="61">
        <v>0</v>
      </c>
      <c r="K168" s="61">
        <v>637122.66999999993</v>
      </c>
      <c r="L168" s="61">
        <v>74467009.539999992</v>
      </c>
      <c r="M168" s="61">
        <v>0</v>
      </c>
      <c r="N168" s="61">
        <v>2040</v>
      </c>
      <c r="O168" s="61">
        <v>716264.6100000001</v>
      </c>
      <c r="P168" s="61">
        <v>0</v>
      </c>
      <c r="Q168" s="61">
        <v>1545113</v>
      </c>
      <c r="R168" s="61">
        <v>276061925.46000004</v>
      </c>
      <c r="S168" s="61">
        <v>6567802.8100000005</v>
      </c>
      <c r="T168" s="61">
        <v>487440548.69</v>
      </c>
      <c r="U168" s="61">
        <v>0</v>
      </c>
      <c r="V168" s="61">
        <v>0</v>
      </c>
      <c r="W168" s="61">
        <v>0</v>
      </c>
      <c r="X168" s="61">
        <v>0</v>
      </c>
      <c r="Y168" s="61">
        <v>0</v>
      </c>
      <c r="Z168" s="61">
        <v>0</v>
      </c>
      <c r="AA168" s="61">
        <v>0</v>
      </c>
      <c r="AB168" s="61">
        <v>0</v>
      </c>
      <c r="AC168" s="61">
        <v>0</v>
      </c>
      <c r="AD168" s="61">
        <v>0</v>
      </c>
      <c r="AE168" s="61">
        <v>266107181.15000001</v>
      </c>
      <c r="AF168" s="61">
        <v>0</v>
      </c>
      <c r="AG168" s="61">
        <v>0</v>
      </c>
      <c r="AH168" s="61">
        <v>0</v>
      </c>
      <c r="AI168" s="61">
        <v>0</v>
      </c>
      <c r="AJ168" s="61">
        <v>0</v>
      </c>
      <c r="AK168" s="61">
        <v>0</v>
      </c>
      <c r="AL168" s="61">
        <v>0</v>
      </c>
      <c r="AM168" s="61">
        <v>0</v>
      </c>
      <c r="AN168" s="61">
        <v>0</v>
      </c>
      <c r="AO168" s="61">
        <v>0</v>
      </c>
      <c r="AP168" s="61">
        <v>0</v>
      </c>
      <c r="AQ168" s="61">
        <f t="shared" si="2"/>
        <v>1113581619.73</v>
      </c>
      <c r="AT168" s="33"/>
    </row>
    <row r="169" spans="1:46" ht="33" customHeight="1">
      <c r="A169" s="32">
        <v>514</v>
      </c>
      <c r="B169" s="315" t="str">
        <f>VLOOKUP(A169,[5]bd_lista!A:C,3,FALSE)</f>
        <v>Empresa Nacional de Electricidad</v>
      </c>
      <c r="C169" s="316" t="e">
        <f>+VLOOKUP(A169,Contactos!$A$4:$E$534,6,FALSE)</f>
        <v>#REF!</v>
      </c>
      <c r="D169" s="61">
        <v>0</v>
      </c>
      <c r="E169" s="61">
        <v>70850800.299999997</v>
      </c>
      <c r="F169" s="61">
        <v>0</v>
      </c>
      <c r="G169" s="61">
        <v>0</v>
      </c>
      <c r="H169" s="61">
        <v>285759120.09000003</v>
      </c>
      <c r="I169" s="61">
        <v>0</v>
      </c>
      <c r="J169" s="61">
        <v>0</v>
      </c>
      <c r="K169" s="61">
        <v>0</v>
      </c>
      <c r="L169" s="61">
        <v>22707565.879999999</v>
      </c>
      <c r="M169" s="61">
        <v>0</v>
      </c>
      <c r="N169" s="61">
        <v>60</v>
      </c>
      <c r="O169" s="61">
        <v>0</v>
      </c>
      <c r="P169" s="61">
        <v>0</v>
      </c>
      <c r="Q169" s="61">
        <v>0</v>
      </c>
      <c r="R169" s="61">
        <v>0</v>
      </c>
      <c r="S169" s="61">
        <v>0</v>
      </c>
      <c r="T169" s="61">
        <v>0</v>
      </c>
      <c r="U169" s="61">
        <v>0</v>
      </c>
      <c r="V169" s="61">
        <v>0</v>
      </c>
      <c r="W169" s="61">
        <v>0</v>
      </c>
      <c r="X169" s="61">
        <v>0</v>
      </c>
      <c r="Y169" s="61">
        <v>0</v>
      </c>
      <c r="Z169" s="61">
        <v>135677800.30000001</v>
      </c>
      <c r="AA169" s="61">
        <v>0</v>
      </c>
      <c r="AB169" s="61">
        <v>0</v>
      </c>
      <c r="AC169" s="61">
        <v>0</v>
      </c>
      <c r="AD169" s="61">
        <v>60.03</v>
      </c>
      <c r="AE169" s="61">
        <v>83806009.979999989</v>
      </c>
      <c r="AF169" s="61">
        <v>0</v>
      </c>
      <c r="AG169" s="61">
        <v>0</v>
      </c>
      <c r="AH169" s="61">
        <v>0</v>
      </c>
      <c r="AI169" s="61">
        <v>0</v>
      </c>
      <c r="AJ169" s="61">
        <v>0</v>
      </c>
      <c r="AK169" s="61">
        <v>0</v>
      </c>
      <c r="AL169" s="61">
        <v>0</v>
      </c>
      <c r="AM169" s="61">
        <v>0</v>
      </c>
      <c r="AN169" s="61">
        <v>0</v>
      </c>
      <c r="AO169" s="61">
        <v>0</v>
      </c>
      <c r="AP169" s="61">
        <v>0</v>
      </c>
      <c r="AQ169" s="61">
        <f t="shared" si="2"/>
        <v>598801416.58000004</v>
      </c>
      <c r="AT169" s="33"/>
    </row>
    <row r="170" spans="1:46" ht="33" customHeight="1">
      <c r="A170" s="32">
        <v>517</v>
      </c>
      <c r="B170" s="315" t="str">
        <f>VLOOKUP(A170,[5]bd_lista!A:C,3,FALSE)</f>
        <v>Corporación Minera de Bolivia</v>
      </c>
      <c r="C170" s="316" t="e">
        <f>+VLOOKUP(A170,Contactos!$A$4:$E$534,6,FALSE)</f>
        <v>#N/A</v>
      </c>
      <c r="D170" s="61">
        <v>0</v>
      </c>
      <c r="E170" s="61">
        <v>0</v>
      </c>
      <c r="F170" s="61">
        <v>0</v>
      </c>
      <c r="G170" s="61">
        <v>0</v>
      </c>
      <c r="H170" s="61">
        <v>0</v>
      </c>
      <c r="I170" s="61">
        <v>0</v>
      </c>
      <c r="J170" s="61">
        <v>0</v>
      </c>
      <c r="K170" s="61">
        <v>0</v>
      </c>
      <c r="L170" s="61">
        <v>0</v>
      </c>
      <c r="M170" s="61">
        <v>0</v>
      </c>
      <c r="N170" s="61">
        <v>0</v>
      </c>
      <c r="O170" s="61">
        <v>0</v>
      </c>
      <c r="P170" s="61">
        <v>0</v>
      </c>
      <c r="Q170" s="61">
        <v>0</v>
      </c>
      <c r="R170" s="61">
        <v>0</v>
      </c>
      <c r="S170" s="61">
        <v>0</v>
      </c>
      <c r="T170" s="61">
        <v>0</v>
      </c>
      <c r="U170" s="61">
        <v>0</v>
      </c>
      <c r="V170" s="61">
        <v>0</v>
      </c>
      <c r="W170" s="61">
        <v>0</v>
      </c>
      <c r="X170" s="61">
        <v>0</v>
      </c>
      <c r="Y170" s="61">
        <v>0</v>
      </c>
      <c r="Z170" s="61">
        <v>0</v>
      </c>
      <c r="AA170" s="61">
        <v>0</v>
      </c>
      <c r="AB170" s="61">
        <v>0</v>
      </c>
      <c r="AC170" s="61">
        <v>0</v>
      </c>
      <c r="AD170" s="61">
        <v>0</v>
      </c>
      <c r="AE170" s="61">
        <v>0</v>
      </c>
      <c r="AF170" s="61">
        <v>0</v>
      </c>
      <c r="AG170" s="61">
        <v>0</v>
      </c>
      <c r="AH170" s="61">
        <v>0</v>
      </c>
      <c r="AI170" s="61">
        <v>0</v>
      </c>
      <c r="AJ170" s="61">
        <v>0</v>
      </c>
      <c r="AK170" s="61">
        <v>0</v>
      </c>
      <c r="AL170" s="61">
        <v>0</v>
      </c>
      <c r="AM170" s="61">
        <v>0</v>
      </c>
      <c r="AN170" s="61">
        <v>0</v>
      </c>
      <c r="AO170" s="61">
        <v>0</v>
      </c>
      <c r="AP170" s="61">
        <v>0</v>
      </c>
      <c r="AQ170" s="61">
        <f t="shared" si="2"/>
        <v>0</v>
      </c>
      <c r="AT170" s="33"/>
    </row>
    <row r="171" spans="1:46" ht="33" customHeight="1">
      <c r="A171" s="32">
        <v>520</v>
      </c>
      <c r="B171" s="315" t="str">
        <f>VLOOKUP(A171,[5]bd_lista!A:C,3,FALSE)</f>
        <v>Empresa Metalúrgica VINTO - Nacionalizada</v>
      </c>
      <c r="C171" s="316" t="e">
        <f>+VLOOKUP(A171,Contactos!$A$4:$E$534,6,FALSE)</f>
        <v>#REF!</v>
      </c>
      <c r="D171" s="61">
        <v>0</v>
      </c>
      <c r="E171" s="61">
        <v>0</v>
      </c>
      <c r="F171" s="61">
        <v>0</v>
      </c>
      <c r="G171" s="61">
        <v>0</v>
      </c>
      <c r="H171" s="61">
        <v>0</v>
      </c>
      <c r="I171" s="61">
        <v>0</v>
      </c>
      <c r="J171" s="61">
        <v>0</v>
      </c>
      <c r="K171" s="61">
        <v>0</v>
      </c>
      <c r="L171" s="61">
        <v>0</v>
      </c>
      <c r="M171" s="61">
        <v>0</v>
      </c>
      <c r="N171" s="61">
        <v>0</v>
      </c>
      <c r="O171" s="61">
        <v>0</v>
      </c>
      <c r="P171" s="61">
        <v>0</v>
      </c>
      <c r="Q171" s="61">
        <v>0</v>
      </c>
      <c r="R171" s="61">
        <v>0</v>
      </c>
      <c r="S171" s="61">
        <v>0</v>
      </c>
      <c r="T171" s="61">
        <v>0</v>
      </c>
      <c r="U171" s="61">
        <v>0</v>
      </c>
      <c r="V171" s="61">
        <v>0</v>
      </c>
      <c r="W171" s="61">
        <v>0</v>
      </c>
      <c r="X171" s="61">
        <v>0</v>
      </c>
      <c r="Y171" s="61">
        <v>0</v>
      </c>
      <c r="Z171" s="61">
        <v>0</v>
      </c>
      <c r="AA171" s="61">
        <v>0</v>
      </c>
      <c r="AB171" s="61">
        <v>0</v>
      </c>
      <c r="AC171" s="61">
        <v>0</v>
      </c>
      <c r="AD171" s="61">
        <v>0</v>
      </c>
      <c r="AE171" s="61">
        <v>0</v>
      </c>
      <c r="AF171" s="61">
        <v>0</v>
      </c>
      <c r="AG171" s="61">
        <v>0</v>
      </c>
      <c r="AH171" s="61">
        <v>0</v>
      </c>
      <c r="AI171" s="61">
        <v>0</v>
      </c>
      <c r="AJ171" s="61">
        <v>0</v>
      </c>
      <c r="AK171" s="61">
        <v>0</v>
      </c>
      <c r="AL171" s="61">
        <v>0</v>
      </c>
      <c r="AM171" s="61">
        <v>0</v>
      </c>
      <c r="AN171" s="61">
        <v>0</v>
      </c>
      <c r="AO171" s="61">
        <v>0</v>
      </c>
      <c r="AP171" s="61">
        <v>0</v>
      </c>
      <c r="AQ171" s="61">
        <f t="shared" si="2"/>
        <v>0</v>
      </c>
      <c r="AT171" s="33"/>
    </row>
    <row r="172" spans="1:46" ht="33" customHeight="1">
      <c r="A172" s="32">
        <v>522</v>
      </c>
      <c r="B172" s="315" t="str">
        <f>VLOOKUP(A172,[5]bd_lista!A:C,3,FALSE)</f>
        <v>Empresa Nacional de Ferrocarriles - Residual</v>
      </c>
      <c r="C172" s="316" t="e">
        <f>+VLOOKUP(A172,Contactos!$A$4:$E$534,6,FALSE)</f>
        <v>#REF!</v>
      </c>
      <c r="D172" s="61">
        <v>0</v>
      </c>
      <c r="E172" s="61">
        <v>0</v>
      </c>
      <c r="F172" s="61">
        <v>0</v>
      </c>
      <c r="G172" s="61">
        <v>0</v>
      </c>
      <c r="H172" s="61">
        <v>1023692.58</v>
      </c>
      <c r="I172" s="61">
        <v>0</v>
      </c>
      <c r="J172" s="61">
        <v>0</v>
      </c>
      <c r="K172" s="61">
        <v>0</v>
      </c>
      <c r="L172" s="61">
        <v>0</v>
      </c>
      <c r="M172" s="61">
        <v>0</v>
      </c>
      <c r="N172" s="61">
        <v>0</v>
      </c>
      <c r="O172" s="61">
        <v>0</v>
      </c>
      <c r="P172" s="61">
        <v>0</v>
      </c>
      <c r="Q172" s="61">
        <v>0</v>
      </c>
      <c r="R172" s="61">
        <v>0</v>
      </c>
      <c r="S172" s="61">
        <v>0</v>
      </c>
      <c r="T172" s="61">
        <v>0</v>
      </c>
      <c r="U172" s="61">
        <v>0</v>
      </c>
      <c r="V172" s="61">
        <v>0</v>
      </c>
      <c r="W172" s="61">
        <v>0</v>
      </c>
      <c r="X172" s="61">
        <v>0</v>
      </c>
      <c r="Y172" s="61">
        <v>0</v>
      </c>
      <c r="Z172" s="61">
        <v>0</v>
      </c>
      <c r="AA172" s="61">
        <v>0</v>
      </c>
      <c r="AB172" s="61">
        <v>0</v>
      </c>
      <c r="AC172" s="61">
        <v>0</v>
      </c>
      <c r="AD172" s="61">
        <v>0</v>
      </c>
      <c r="AE172" s="61">
        <v>0</v>
      </c>
      <c r="AF172" s="61">
        <v>0</v>
      </c>
      <c r="AG172" s="61">
        <v>0</v>
      </c>
      <c r="AH172" s="61">
        <v>0</v>
      </c>
      <c r="AI172" s="61">
        <v>0</v>
      </c>
      <c r="AJ172" s="61">
        <v>0</v>
      </c>
      <c r="AK172" s="61">
        <v>0</v>
      </c>
      <c r="AL172" s="61">
        <v>0</v>
      </c>
      <c r="AM172" s="61">
        <v>0</v>
      </c>
      <c r="AN172" s="61">
        <v>0</v>
      </c>
      <c r="AO172" s="61">
        <v>0</v>
      </c>
      <c r="AP172" s="61">
        <v>0</v>
      </c>
      <c r="AQ172" s="61">
        <f t="shared" si="2"/>
        <v>1023692.58</v>
      </c>
      <c r="AT172" s="33"/>
    </row>
    <row r="173" spans="1:46" ht="33" customHeight="1">
      <c r="A173" s="32">
        <v>525</v>
      </c>
      <c r="B173" s="315" t="str">
        <f>VLOOKUP(A173,[5]bd_lista!A:C,3,FALSE)</f>
        <v>Transportes Aéreos Bolivianos</v>
      </c>
      <c r="C173" s="316" t="e">
        <f>+VLOOKUP(A173,Contactos!$A$4:$E$534,6,FALSE)</f>
        <v>#REF!</v>
      </c>
      <c r="D173" s="61">
        <v>0</v>
      </c>
      <c r="E173" s="61">
        <v>0</v>
      </c>
      <c r="F173" s="61">
        <v>2854403.2</v>
      </c>
      <c r="G173" s="61">
        <v>0</v>
      </c>
      <c r="H173" s="61">
        <v>0</v>
      </c>
      <c r="I173" s="61">
        <v>0</v>
      </c>
      <c r="J173" s="61">
        <v>0</v>
      </c>
      <c r="K173" s="61">
        <v>0</v>
      </c>
      <c r="L173" s="61">
        <v>0</v>
      </c>
      <c r="M173" s="61">
        <v>0</v>
      </c>
      <c r="N173" s="61">
        <v>0</v>
      </c>
      <c r="O173" s="61">
        <v>0</v>
      </c>
      <c r="P173" s="61">
        <v>0</v>
      </c>
      <c r="Q173" s="61">
        <v>0</v>
      </c>
      <c r="R173" s="61">
        <v>0</v>
      </c>
      <c r="S173" s="61">
        <v>0</v>
      </c>
      <c r="T173" s="61">
        <v>0</v>
      </c>
      <c r="U173" s="61">
        <v>0</v>
      </c>
      <c r="V173" s="61">
        <v>0</v>
      </c>
      <c r="W173" s="61">
        <v>0</v>
      </c>
      <c r="X173" s="61">
        <v>0</v>
      </c>
      <c r="Y173" s="61">
        <v>0</v>
      </c>
      <c r="Z173" s="61">
        <v>0</v>
      </c>
      <c r="AA173" s="61">
        <v>0</v>
      </c>
      <c r="AB173" s="61">
        <v>0</v>
      </c>
      <c r="AC173" s="61">
        <v>0</v>
      </c>
      <c r="AD173" s="61">
        <v>0</v>
      </c>
      <c r="AE173" s="61">
        <v>0</v>
      </c>
      <c r="AF173" s="61">
        <v>0</v>
      </c>
      <c r="AG173" s="61">
        <v>0</v>
      </c>
      <c r="AH173" s="61">
        <v>0</v>
      </c>
      <c r="AI173" s="61">
        <v>0</v>
      </c>
      <c r="AJ173" s="61">
        <v>0</v>
      </c>
      <c r="AK173" s="61">
        <v>0</v>
      </c>
      <c r="AL173" s="61">
        <v>0</v>
      </c>
      <c r="AM173" s="61">
        <v>0</v>
      </c>
      <c r="AN173" s="61">
        <v>0</v>
      </c>
      <c r="AO173" s="61">
        <v>0</v>
      </c>
      <c r="AP173" s="61">
        <v>0</v>
      </c>
      <c r="AQ173" s="61">
        <f t="shared" si="2"/>
        <v>2854403.2</v>
      </c>
      <c r="AT173" s="33"/>
    </row>
    <row r="174" spans="1:46" ht="33" customHeight="1">
      <c r="A174" s="32">
        <v>526</v>
      </c>
      <c r="B174" s="315" t="str">
        <f>VLOOKUP(A174,[5]bd_lista!A:C,3,FALSE)</f>
        <v>Bolivia TV</v>
      </c>
      <c r="C174" s="316" t="e">
        <f>+VLOOKUP(A174,Contactos!$A$4:$E$534,6,FALSE)</f>
        <v>#REF!</v>
      </c>
      <c r="D174" s="61">
        <v>0</v>
      </c>
      <c r="E174" s="61">
        <v>0</v>
      </c>
      <c r="F174" s="61">
        <v>2530031.04</v>
      </c>
      <c r="G174" s="61">
        <v>0</v>
      </c>
      <c r="H174" s="61">
        <v>152113.79999999999</v>
      </c>
      <c r="I174" s="61">
        <v>0</v>
      </c>
      <c r="J174" s="61">
        <v>0</v>
      </c>
      <c r="K174" s="61">
        <v>0</v>
      </c>
      <c r="L174" s="61">
        <v>0</v>
      </c>
      <c r="M174" s="61">
        <v>0</v>
      </c>
      <c r="N174" s="61">
        <v>0</v>
      </c>
      <c r="O174" s="61">
        <v>0</v>
      </c>
      <c r="P174" s="61">
        <v>0</v>
      </c>
      <c r="Q174" s="61">
        <v>0</v>
      </c>
      <c r="R174" s="61">
        <v>0</v>
      </c>
      <c r="S174" s="61">
        <v>0</v>
      </c>
      <c r="T174" s="61">
        <v>0</v>
      </c>
      <c r="U174" s="61">
        <v>0</v>
      </c>
      <c r="V174" s="61">
        <v>0</v>
      </c>
      <c r="W174" s="61">
        <v>0</v>
      </c>
      <c r="X174" s="61">
        <v>0</v>
      </c>
      <c r="Y174" s="61">
        <v>5298</v>
      </c>
      <c r="Z174" s="61">
        <v>0</v>
      </c>
      <c r="AA174" s="61">
        <v>0</v>
      </c>
      <c r="AB174" s="61">
        <v>0</v>
      </c>
      <c r="AC174" s="61">
        <v>0</v>
      </c>
      <c r="AD174" s="61">
        <v>0</v>
      </c>
      <c r="AE174" s="61">
        <v>0</v>
      </c>
      <c r="AF174" s="61">
        <v>0</v>
      </c>
      <c r="AG174" s="61">
        <v>0</v>
      </c>
      <c r="AH174" s="61">
        <v>0</v>
      </c>
      <c r="AI174" s="61">
        <v>0</v>
      </c>
      <c r="AJ174" s="61">
        <v>0</v>
      </c>
      <c r="AK174" s="61">
        <v>0</v>
      </c>
      <c r="AL174" s="61">
        <v>0</v>
      </c>
      <c r="AM174" s="61">
        <v>0</v>
      </c>
      <c r="AN174" s="61">
        <v>0</v>
      </c>
      <c r="AO174" s="61">
        <v>0</v>
      </c>
      <c r="AP174" s="61">
        <v>0</v>
      </c>
      <c r="AQ174" s="61">
        <f t="shared" si="2"/>
        <v>2687442.84</v>
      </c>
      <c r="AT174" s="33"/>
    </row>
    <row r="175" spans="1:46" ht="33" customHeight="1">
      <c r="A175" s="32">
        <v>548</v>
      </c>
      <c r="B175" s="315" t="str">
        <f>VLOOKUP(A175,[5]bd_lista!A:C,3,FALSE)</f>
        <v>Corporación de las Fuerzas Armadas p/ el Des. Nacional</v>
      </c>
      <c r="C175" s="316" t="e">
        <f>+VLOOKUP(A175,Contactos!$A$4:$E$534,6,FALSE)</f>
        <v>#REF!</v>
      </c>
      <c r="D175" s="61">
        <v>0</v>
      </c>
      <c r="E175" s="61">
        <v>0</v>
      </c>
      <c r="F175" s="61">
        <v>118080.56</v>
      </c>
      <c r="G175" s="61">
        <v>0</v>
      </c>
      <c r="H175" s="61">
        <v>297</v>
      </c>
      <c r="I175" s="61">
        <v>0</v>
      </c>
      <c r="J175" s="61">
        <v>0</v>
      </c>
      <c r="K175" s="61">
        <v>443.07</v>
      </c>
      <c r="L175" s="61">
        <v>0</v>
      </c>
      <c r="M175" s="61">
        <v>0</v>
      </c>
      <c r="N175" s="61">
        <v>0</v>
      </c>
      <c r="O175" s="61">
        <v>0</v>
      </c>
      <c r="P175" s="61">
        <v>0</v>
      </c>
      <c r="Q175" s="61">
        <v>0</v>
      </c>
      <c r="R175" s="61">
        <v>0</v>
      </c>
      <c r="S175" s="61">
        <v>0</v>
      </c>
      <c r="T175" s="61">
        <v>0</v>
      </c>
      <c r="U175" s="61">
        <v>0</v>
      </c>
      <c r="V175" s="61">
        <v>0</v>
      </c>
      <c r="W175" s="61">
        <v>0</v>
      </c>
      <c r="X175" s="61">
        <v>0</v>
      </c>
      <c r="Y175" s="61">
        <v>0</v>
      </c>
      <c r="Z175" s="61">
        <v>0</v>
      </c>
      <c r="AA175" s="61">
        <v>0</v>
      </c>
      <c r="AB175" s="61">
        <v>0</v>
      </c>
      <c r="AC175" s="61">
        <v>0</v>
      </c>
      <c r="AD175" s="61">
        <v>0</v>
      </c>
      <c r="AE175" s="61">
        <v>0</v>
      </c>
      <c r="AF175" s="61">
        <v>0</v>
      </c>
      <c r="AG175" s="61">
        <v>0</v>
      </c>
      <c r="AH175" s="61">
        <v>0</v>
      </c>
      <c r="AI175" s="61">
        <v>0</v>
      </c>
      <c r="AJ175" s="61">
        <v>0</v>
      </c>
      <c r="AK175" s="61">
        <v>0</v>
      </c>
      <c r="AL175" s="61">
        <v>0</v>
      </c>
      <c r="AM175" s="61">
        <v>0</v>
      </c>
      <c r="AN175" s="61">
        <v>0</v>
      </c>
      <c r="AO175" s="61">
        <v>0</v>
      </c>
      <c r="AP175" s="61">
        <v>0</v>
      </c>
      <c r="AQ175" s="61">
        <f t="shared" si="2"/>
        <v>118820.63</v>
      </c>
      <c r="AT175" s="33"/>
    </row>
    <row r="176" spans="1:46" ht="33" customHeight="1">
      <c r="A176" s="32">
        <v>551</v>
      </c>
      <c r="B176" s="315" t="str">
        <f>VLOOKUP(A176,[5]bd_lista!A:C,3,FALSE)</f>
        <v>Empresa Naviera Boliviana</v>
      </c>
      <c r="C176" s="316" t="e">
        <f>+VLOOKUP(A176,Contactos!$A$4:$E$534,6,FALSE)</f>
        <v>#REF!</v>
      </c>
      <c r="D176" s="61">
        <v>0</v>
      </c>
      <c r="E176" s="61">
        <v>0</v>
      </c>
      <c r="F176" s="61">
        <v>0</v>
      </c>
      <c r="G176" s="61">
        <v>0</v>
      </c>
      <c r="H176" s="61">
        <v>0</v>
      </c>
      <c r="I176" s="61">
        <v>0</v>
      </c>
      <c r="J176" s="61">
        <v>0</v>
      </c>
      <c r="K176" s="61">
        <v>0</v>
      </c>
      <c r="L176" s="61">
        <v>0</v>
      </c>
      <c r="M176" s="61">
        <v>0</v>
      </c>
      <c r="N176" s="61">
        <v>0</v>
      </c>
      <c r="O176" s="61">
        <v>0</v>
      </c>
      <c r="P176" s="61">
        <v>0</v>
      </c>
      <c r="Q176" s="61">
        <v>0</v>
      </c>
      <c r="R176" s="61">
        <v>0</v>
      </c>
      <c r="S176" s="61">
        <v>0</v>
      </c>
      <c r="T176" s="61">
        <v>0</v>
      </c>
      <c r="U176" s="61">
        <v>0</v>
      </c>
      <c r="V176" s="61">
        <v>0</v>
      </c>
      <c r="W176" s="61">
        <v>0</v>
      </c>
      <c r="X176" s="61">
        <v>0</v>
      </c>
      <c r="Y176" s="61">
        <v>0</v>
      </c>
      <c r="Z176" s="61">
        <v>0</v>
      </c>
      <c r="AA176" s="61">
        <v>0</v>
      </c>
      <c r="AB176" s="61">
        <v>0</v>
      </c>
      <c r="AC176" s="61">
        <v>0</v>
      </c>
      <c r="AD176" s="61">
        <v>0</v>
      </c>
      <c r="AE176" s="61">
        <v>0</v>
      </c>
      <c r="AF176" s="61">
        <v>0</v>
      </c>
      <c r="AG176" s="61">
        <v>0</v>
      </c>
      <c r="AH176" s="61">
        <v>0</v>
      </c>
      <c r="AI176" s="61">
        <v>0</v>
      </c>
      <c r="AJ176" s="61">
        <v>0</v>
      </c>
      <c r="AK176" s="61">
        <v>0</v>
      </c>
      <c r="AL176" s="61">
        <v>0</v>
      </c>
      <c r="AM176" s="61">
        <v>0</v>
      </c>
      <c r="AN176" s="61">
        <v>0</v>
      </c>
      <c r="AO176" s="61">
        <v>0</v>
      </c>
      <c r="AP176" s="61">
        <v>0</v>
      </c>
      <c r="AQ176" s="61">
        <f t="shared" si="2"/>
        <v>0</v>
      </c>
      <c r="AT176" s="33"/>
    </row>
    <row r="177" spans="1:46" ht="33" customHeight="1">
      <c r="A177" s="32">
        <v>572</v>
      </c>
      <c r="B177" s="315" t="str">
        <f>VLOOKUP(A177,[5]bd_lista!A:C,3,FALSE)</f>
        <v>Empresa de Apoyo a la Producción de Alimentos</v>
      </c>
      <c r="C177" s="316" t="e">
        <f>+VLOOKUP(A177,Contactos!$A$4:$E$534,6,FALSE)</f>
        <v>#REF!</v>
      </c>
      <c r="D177" s="61">
        <v>0</v>
      </c>
      <c r="E177" s="61">
        <v>0</v>
      </c>
      <c r="F177" s="61">
        <v>4583562.7100000009</v>
      </c>
      <c r="G177" s="61">
        <v>0</v>
      </c>
      <c r="H177" s="61">
        <v>71136.95</v>
      </c>
      <c r="I177" s="61">
        <v>0</v>
      </c>
      <c r="J177" s="61">
        <v>0</v>
      </c>
      <c r="K177" s="61">
        <v>0</v>
      </c>
      <c r="L177" s="61">
        <v>0</v>
      </c>
      <c r="M177" s="61">
        <v>0</v>
      </c>
      <c r="N177" s="61">
        <v>0</v>
      </c>
      <c r="O177" s="61">
        <v>0</v>
      </c>
      <c r="P177" s="61">
        <v>0</v>
      </c>
      <c r="Q177" s="61">
        <v>0</v>
      </c>
      <c r="R177" s="61">
        <v>0</v>
      </c>
      <c r="S177" s="61">
        <v>0</v>
      </c>
      <c r="T177" s="61">
        <v>0</v>
      </c>
      <c r="U177" s="61">
        <v>0</v>
      </c>
      <c r="V177" s="61">
        <v>0</v>
      </c>
      <c r="W177" s="61">
        <v>0</v>
      </c>
      <c r="X177" s="61">
        <v>0</v>
      </c>
      <c r="Y177" s="61">
        <v>115589335.34</v>
      </c>
      <c r="Z177" s="61">
        <v>0</v>
      </c>
      <c r="AA177" s="61">
        <v>0</v>
      </c>
      <c r="AB177" s="61">
        <v>0</v>
      </c>
      <c r="AC177" s="61">
        <v>0</v>
      </c>
      <c r="AD177" s="61">
        <v>0</v>
      </c>
      <c r="AE177" s="61">
        <v>0</v>
      </c>
      <c r="AF177" s="61">
        <v>0</v>
      </c>
      <c r="AG177" s="61">
        <v>0</v>
      </c>
      <c r="AH177" s="61">
        <v>0</v>
      </c>
      <c r="AI177" s="61">
        <v>0</v>
      </c>
      <c r="AJ177" s="61">
        <v>0</v>
      </c>
      <c r="AK177" s="61">
        <v>0</v>
      </c>
      <c r="AL177" s="61">
        <v>0</v>
      </c>
      <c r="AM177" s="61">
        <v>0</v>
      </c>
      <c r="AN177" s="61">
        <v>0</v>
      </c>
      <c r="AO177" s="61">
        <v>0</v>
      </c>
      <c r="AP177" s="61">
        <v>0</v>
      </c>
      <c r="AQ177" s="61">
        <f t="shared" si="2"/>
        <v>120244035</v>
      </c>
      <c r="AT177" s="33"/>
    </row>
    <row r="178" spans="1:46" ht="33" customHeight="1">
      <c r="A178" s="32">
        <v>573</v>
      </c>
      <c r="B178" s="315" t="str">
        <f>VLOOKUP(A178,[5]bd_lista!A:C,3,FALSE)</f>
        <v>Empresa Siderúrgica del Mutún</v>
      </c>
      <c r="C178" s="316" t="e">
        <f>+VLOOKUP(A178,Contactos!$A$4:$E$534,6,FALSE)</f>
        <v>#REF!</v>
      </c>
      <c r="D178" s="61">
        <v>0</v>
      </c>
      <c r="E178" s="61">
        <v>0</v>
      </c>
      <c r="F178" s="61">
        <v>336923.3</v>
      </c>
      <c r="G178" s="61">
        <v>0</v>
      </c>
      <c r="H178" s="61">
        <v>0</v>
      </c>
      <c r="I178" s="61">
        <v>0</v>
      </c>
      <c r="J178" s="61">
        <v>0</v>
      </c>
      <c r="K178" s="61">
        <v>0</v>
      </c>
      <c r="L178" s="61">
        <v>0</v>
      </c>
      <c r="M178" s="61">
        <v>0</v>
      </c>
      <c r="N178" s="61">
        <v>0</v>
      </c>
      <c r="O178" s="61">
        <v>0</v>
      </c>
      <c r="P178" s="61">
        <v>0</v>
      </c>
      <c r="Q178" s="61">
        <v>0</v>
      </c>
      <c r="R178" s="61">
        <v>0</v>
      </c>
      <c r="S178" s="61">
        <v>0</v>
      </c>
      <c r="T178" s="61">
        <v>0</v>
      </c>
      <c r="U178" s="61">
        <v>0</v>
      </c>
      <c r="V178" s="61">
        <v>0</v>
      </c>
      <c r="W178" s="61">
        <v>0</v>
      </c>
      <c r="X178" s="61">
        <v>0</v>
      </c>
      <c r="Y178" s="61">
        <v>0</v>
      </c>
      <c r="Z178" s="61">
        <v>0</v>
      </c>
      <c r="AA178" s="61">
        <v>0</v>
      </c>
      <c r="AB178" s="61">
        <v>0</v>
      </c>
      <c r="AC178" s="61">
        <v>0</v>
      </c>
      <c r="AD178" s="61">
        <v>0</v>
      </c>
      <c r="AE178" s="61">
        <v>0</v>
      </c>
      <c r="AF178" s="61">
        <v>0</v>
      </c>
      <c r="AG178" s="61">
        <v>0</v>
      </c>
      <c r="AH178" s="61">
        <v>0</v>
      </c>
      <c r="AI178" s="61">
        <v>0</v>
      </c>
      <c r="AJ178" s="61">
        <v>0</v>
      </c>
      <c r="AK178" s="61">
        <v>0</v>
      </c>
      <c r="AL178" s="61">
        <v>0</v>
      </c>
      <c r="AM178" s="61">
        <v>0</v>
      </c>
      <c r="AN178" s="61">
        <v>0</v>
      </c>
      <c r="AO178" s="61">
        <v>0</v>
      </c>
      <c r="AP178" s="61">
        <v>0</v>
      </c>
      <c r="AQ178" s="61">
        <f t="shared" si="2"/>
        <v>336923.3</v>
      </c>
      <c r="AT178" s="33"/>
    </row>
    <row r="179" spans="1:46" ht="33" customHeight="1">
      <c r="A179" s="32">
        <v>576</v>
      </c>
      <c r="B179" s="315" t="str">
        <f>VLOOKUP(A179,[5]bd_lista!A:C,3,FALSE)</f>
        <v>Empresa Pública Nacional Estratégica Cartones de Bolivia</v>
      </c>
      <c r="C179" s="316" t="e">
        <f>+VLOOKUP(A179,Contactos!$A$4:$E$534,6,FALSE)</f>
        <v>#REF!</v>
      </c>
      <c r="D179" s="61">
        <v>0</v>
      </c>
      <c r="E179" s="61">
        <v>0</v>
      </c>
      <c r="F179" s="61">
        <v>0</v>
      </c>
      <c r="G179" s="61">
        <v>0</v>
      </c>
      <c r="H179" s="61">
        <v>0</v>
      </c>
      <c r="I179" s="61">
        <v>0</v>
      </c>
      <c r="J179" s="61">
        <v>0</v>
      </c>
      <c r="K179" s="61">
        <v>0</v>
      </c>
      <c r="L179" s="61">
        <v>0</v>
      </c>
      <c r="M179" s="61">
        <v>0</v>
      </c>
      <c r="N179" s="61">
        <v>0</v>
      </c>
      <c r="O179" s="61">
        <v>0</v>
      </c>
      <c r="P179" s="61">
        <v>0</v>
      </c>
      <c r="Q179" s="61">
        <v>0</v>
      </c>
      <c r="R179" s="61">
        <v>0</v>
      </c>
      <c r="S179" s="61">
        <v>0</v>
      </c>
      <c r="T179" s="61">
        <v>0</v>
      </c>
      <c r="U179" s="61">
        <v>0</v>
      </c>
      <c r="V179" s="61">
        <v>0</v>
      </c>
      <c r="W179" s="61">
        <v>0</v>
      </c>
      <c r="X179" s="61">
        <v>0</v>
      </c>
      <c r="Y179" s="61">
        <v>0</v>
      </c>
      <c r="Z179" s="61">
        <v>0</v>
      </c>
      <c r="AA179" s="61">
        <v>0</v>
      </c>
      <c r="AB179" s="61">
        <v>0</v>
      </c>
      <c r="AC179" s="61">
        <v>0</v>
      </c>
      <c r="AD179" s="61">
        <v>0</v>
      </c>
      <c r="AE179" s="61">
        <v>0</v>
      </c>
      <c r="AF179" s="61">
        <v>0</v>
      </c>
      <c r="AG179" s="61">
        <v>0</v>
      </c>
      <c r="AH179" s="61">
        <v>0</v>
      </c>
      <c r="AI179" s="61">
        <v>0</v>
      </c>
      <c r="AJ179" s="61">
        <v>0</v>
      </c>
      <c r="AK179" s="61">
        <v>0</v>
      </c>
      <c r="AL179" s="61">
        <v>0</v>
      </c>
      <c r="AM179" s="61">
        <v>0</v>
      </c>
      <c r="AN179" s="61">
        <v>0</v>
      </c>
      <c r="AO179" s="61">
        <v>0</v>
      </c>
      <c r="AP179" s="61">
        <v>0</v>
      </c>
      <c r="AQ179" s="61">
        <f t="shared" si="2"/>
        <v>0</v>
      </c>
      <c r="AT179" s="33"/>
    </row>
    <row r="180" spans="1:46" ht="33" customHeight="1">
      <c r="A180" s="32">
        <v>578</v>
      </c>
      <c r="B180" s="315" t="str">
        <f>VLOOKUP(A180,[5]bd_lista!A:C,3,FALSE)</f>
        <v>Boliviana de Aviación</v>
      </c>
      <c r="C180" s="316" t="e">
        <f>+VLOOKUP(A180,Contactos!$A$4:$E$534,6,FALSE)</f>
        <v>#REF!</v>
      </c>
      <c r="D180" s="61">
        <v>0</v>
      </c>
      <c r="E180" s="61">
        <v>0</v>
      </c>
      <c r="F180" s="61">
        <v>0</v>
      </c>
      <c r="G180" s="61">
        <v>0</v>
      </c>
      <c r="H180" s="61">
        <v>136305.4</v>
      </c>
      <c r="I180" s="61">
        <v>0</v>
      </c>
      <c r="J180" s="61">
        <v>0</v>
      </c>
      <c r="K180" s="61">
        <v>0</v>
      </c>
      <c r="L180" s="61">
        <v>0</v>
      </c>
      <c r="M180" s="61">
        <v>0</v>
      </c>
      <c r="N180" s="61">
        <v>0</v>
      </c>
      <c r="O180" s="61">
        <v>1051.97</v>
      </c>
      <c r="P180" s="61">
        <v>0</v>
      </c>
      <c r="Q180" s="61">
        <v>0</v>
      </c>
      <c r="R180" s="61">
        <v>0</v>
      </c>
      <c r="S180" s="61">
        <v>0</v>
      </c>
      <c r="T180" s="61">
        <v>0</v>
      </c>
      <c r="U180" s="61">
        <v>0</v>
      </c>
      <c r="V180" s="61">
        <v>0</v>
      </c>
      <c r="W180" s="61">
        <v>0</v>
      </c>
      <c r="X180" s="61">
        <v>0</v>
      </c>
      <c r="Y180" s="61">
        <v>0</v>
      </c>
      <c r="Z180" s="61">
        <v>0</v>
      </c>
      <c r="AA180" s="61">
        <v>0</v>
      </c>
      <c r="AB180" s="61">
        <v>0</v>
      </c>
      <c r="AC180" s="61">
        <v>0</v>
      </c>
      <c r="AD180" s="61">
        <v>0</v>
      </c>
      <c r="AE180" s="61">
        <v>0</v>
      </c>
      <c r="AF180" s="61">
        <v>0</v>
      </c>
      <c r="AG180" s="61">
        <v>0</v>
      </c>
      <c r="AH180" s="61">
        <v>0</v>
      </c>
      <c r="AI180" s="61">
        <v>0</v>
      </c>
      <c r="AJ180" s="61">
        <v>0</v>
      </c>
      <c r="AK180" s="61">
        <v>0</v>
      </c>
      <c r="AL180" s="61">
        <v>0</v>
      </c>
      <c r="AM180" s="61">
        <v>0</v>
      </c>
      <c r="AN180" s="61">
        <v>0</v>
      </c>
      <c r="AO180" s="61">
        <v>0</v>
      </c>
      <c r="AP180" s="61">
        <v>0</v>
      </c>
      <c r="AQ180" s="61">
        <f t="shared" si="2"/>
        <v>137357.37</v>
      </c>
      <c r="AT180" s="33"/>
    </row>
    <row r="181" spans="1:46" ht="33" customHeight="1">
      <c r="A181" s="32">
        <v>580</v>
      </c>
      <c r="B181" s="315" t="str">
        <f>VLOOKUP(A181,[5]bd_lista!A:C,3,FALSE)</f>
        <v>Depósitos Aduaneros Bolivianos</v>
      </c>
      <c r="C181" s="316" t="e">
        <f>+VLOOKUP(A181,Contactos!$A$4:$E$534,6,FALSE)</f>
        <v>#REF!</v>
      </c>
      <c r="D181" s="61">
        <v>0</v>
      </c>
      <c r="E181" s="61">
        <v>0</v>
      </c>
      <c r="F181" s="61">
        <v>813478.39000000013</v>
      </c>
      <c r="G181" s="61">
        <v>0</v>
      </c>
      <c r="H181" s="61">
        <v>9302.65</v>
      </c>
      <c r="I181" s="61">
        <v>0</v>
      </c>
      <c r="J181" s="61">
        <v>0</v>
      </c>
      <c r="K181" s="61">
        <v>0</v>
      </c>
      <c r="L181" s="61">
        <v>0</v>
      </c>
      <c r="M181" s="61">
        <v>0</v>
      </c>
      <c r="N181" s="61">
        <v>0</v>
      </c>
      <c r="O181" s="61">
        <v>0</v>
      </c>
      <c r="P181" s="61">
        <v>0</v>
      </c>
      <c r="Q181" s="61">
        <v>0</v>
      </c>
      <c r="R181" s="61">
        <v>0</v>
      </c>
      <c r="S181" s="61">
        <v>0</v>
      </c>
      <c r="T181" s="61">
        <v>0</v>
      </c>
      <c r="U181" s="61">
        <v>0</v>
      </c>
      <c r="V181" s="61">
        <v>0</v>
      </c>
      <c r="W181" s="61">
        <v>0</v>
      </c>
      <c r="X181" s="61">
        <v>0</v>
      </c>
      <c r="Y181" s="61">
        <v>0</v>
      </c>
      <c r="Z181" s="61">
        <v>0</v>
      </c>
      <c r="AA181" s="61">
        <v>0</v>
      </c>
      <c r="AB181" s="61">
        <v>0</v>
      </c>
      <c r="AC181" s="61">
        <v>0</v>
      </c>
      <c r="AD181" s="61">
        <v>0</v>
      </c>
      <c r="AE181" s="61">
        <v>0</v>
      </c>
      <c r="AF181" s="61">
        <v>0</v>
      </c>
      <c r="AG181" s="61">
        <v>0</v>
      </c>
      <c r="AH181" s="61">
        <v>0</v>
      </c>
      <c r="AI181" s="61">
        <v>0</v>
      </c>
      <c r="AJ181" s="61">
        <v>0</v>
      </c>
      <c r="AK181" s="61">
        <v>0</v>
      </c>
      <c r="AL181" s="61">
        <v>0</v>
      </c>
      <c r="AM181" s="61">
        <v>0</v>
      </c>
      <c r="AN181" s="61">
        <v>0</v>
      </c>
      <c r="AO181" s="61">
        <v>0</v>
      </c>
      <c r="AP181" s="61">
        <v>0</v>
      </c>
      <c r="AQ181" s="61">
        <f t="shared" si="2"/>
        <v>822781.04000000015</v>
      </c>
      <c r="AT181" s="33"/>
    </row>
    <row r="182" spans="1:46" ht="33" customHeight="1">
      <c r="A182" s="32">
        <v>584</v>
      </c>
      <c r="B182" s="315" t="str">
        <f>VLOOKUP(A182,[5]bd_lista!A:C,3,FALSE)</f>
        <v>Empresa Boliviana de Industrializacion de Hidrocarburos</v>
      </c>
      <c r="C182" s="316" t="e">
        <f>+VLOOKUP(A182,Contactos!$A$4:$E$534,6,FALSE)</f>
        <v>#REF!</v>
      </c>
      <c r="D182" s="61">
        <v>0</v>
      </c>
      <c r="E182" s="61">
        <v>0</v>
      </c>
      <c r="F182" s="61">
        <v>0</v>
      </c>
      <c r="G182" s="61">
        <v>0</v>
      </c>
      <c r="H182" s="61">
        <v>0</v>
      </c>
      <c r="I182" s="61">
        <v>0</v>
      </c>
      <c r="J182" s="61">
        <v>0</v>
      </c>
      <c r="K182" s="61">
        <v>0</v>
      </c>
      <c r="L182" s="61">
        <v>0</v>
      </c>
      <c r="M182" s="61">
        <v>0</v>
      </c>
      <c r="N182" s="61">
        <v>0</v>
      </c>
      <c r="O182" s="61">
        <v>0</v>
      </c>
      <c r="P182" s="61">
        <v>0</v>
      </c>
      <c r="Q182" s="61">
        <v>0</v>
      </c>
      <c r="R182" s="61">
        <v>0</v>
      </c>
      <c r="S182" s="61">
        <v>0</v>
      </c>
      <c r="T182" s="61">
        <v>0</v>
      </c>
      <c r="U182" s="61">
        <v>0</v>
      </c>
      <c r="V182" s="61">
        <v>0</v>
      </c>
      <c r="W182" s="61">
        <v>0</v>
      </c>
      <c r="X182" s="61">
        <v>0</v>
      </c>
      <c r="Y182" s="61">
        <v>0</v>
      </c>
      <c r="Z182" s="61">
        <v>0</v>
      </c>
      <c r="AA182" s="61">
        <v>0</v>
      </c>
      <c r="AB182" s="61">
        <v>0</v>
      </c>
      <c r="AC182" s="61">
        <v>0</v>
      </c>
      <c r="AD182" s="61">
        <v>0</v>
      </c>
      <c r="AE182" s="61">
        <v>0</v>
      </c>
      <c r="AF182" s="61">
        <v>0</v>
      </c>
      <c r="AG182" s="61">
        <v>0</v>
      </c>
      <c r="AH182" s="61">
        <v>0</v>
      </c>
      <c r="AI182" s="61">
        <v>0</v>
      </c>
      <c r="AJ182" s="61">
        <v>0</v>
      </c>
      <c r="AK182" s="61">
        <v>0</v>
      </c>
      <c r="AL182" s="61">
        <v>0</v>
      </c>
      <c r="AM182" s="61">
        <v>0</v>
      </c>
      <c r="AN182" s="61">
        <v>0</v>
      </c>
      <c r="AO182" s="61">
        <v>0</v>
      </c>
      <c r="AP182" s="61">
        <v>0</v>
      </c>
      <c r="AQ182" s="61">
        <f t="shared" si="2"/>
        <v>0</v>
      </c>
      <c r="AT182" s="33"/>
    </row>
    <row r="183" spans="1:46" ht="33" customHeight="1">
      <c r="A183" s="32">
        <v>585</v>
      </c>
      <c r="B183" s="315" t="str">
        <f>VLOOKUP(A183,[5]bd_lista!A:C,3,FALSE)</f>
        <v>Agencia Boliviana Espacial</v>
      </c>
      <c r="C183" s="316" t="e">
        <f>+VLOOKUP(A183,Contactos!$A$4:$E$534,6,FALSE)</f>
        <v>#REF!</v>
      </c>
      <c r="D183" s="61">
        <v>0</v>
      </c>
      <c r="E183" s="61">
        <v>0</v>
      </c>
      <c r="F183" s="61">
        <v>0</v>
      </c>
      <c r="G183" s="61">
        <v>0</v>
      </c>
      <c r="H183" s="61">
        <v>0</v>
      </c>
      <c r="I183" s="61">
        <v>0</v>
      </c>
      <c r="J183" s="61">
        <v>0</v>
      </c>
      <c r="K183" s="61">
        <v>0</v>
      </c>
      <c r="L183" s="61">
        <v>233102.8</v>
      </c>
      <c r="M183" s="61">
        <v>0</v>
      </c>
      <c r="N183" s="61">
        <v>0</v>
      </c>
      <c r="O183" s="61">
        <v>0</v>
      </c>
      <c r="P183" s="61">
        <v>0</v>
      </c>
      <c r="Q183" s="61">
        <v>0</v>
      </c>
      <c r="R183" s="61">
        <v>0</v>
      </c>
      <c r="S183" s="61">
        <v>0</v>
      </c>
      <c r="T183" s="61">
        <v>0</v>
      </c>
      <c r="U183" s="61">
        <v>0</v>
      </c>
      <c r="V183" s="61">
        <v>0</v>
      </c>
      <c r="W183" s="61">
        <v>0</v>
      </c>
      <c r="X183" s="61">
        <v>0</v>
      </c>
      <c r="Y183" s="61">
        <v>0</v>
      </c>
      <c r="Z183" s="61">
        <v>0</v>
      </c>
      <c r="AA183" s="61">
        <v>0</v>
      </c>
      <c r="AB183" s="61">
        <v>0</v>
      </c>
      <c r="AC183" s="61">
        <v>0</v>
      </c>
      <c r="AD183" s="61">
        <v>0</v>
      </c>
      <c r="AE183" s="61">
        <v>0</v>
      </c>
      <c r="AF183" s="61">
        <v>0</v>
      </c>
      <c r="AG183" s="61">
        <v>0</v>
      </c>
      <c r="AH183" s="61">
        <v>0</v>
      </c>
      <c r="AI183" s="61">
        <v>0</v>
      </c>
      <c r="AJ183" s="61">
        <v>0</v>
      </c>
      <c r="AK183" s="61">
        <v>0</v>
      </c>
      <c r="AL183" s="61">
        <v>0</v>
      </c>
      <c r="AM183" s="61">
        <v>0</v>
      </c>
      <c r="AN183" s="61">
        <v>0</v>
      </c>
      <c r="AO183" s="61">
        <v>0</v>
      </c>
      <c r="AP183" s="61">
        <v>0</v>
      </c>
      <c r="AQ183" s="61">
        <f t="shared" si="2"/>
        <v>233102.8</v>
      </c>
      <c r="AT183" s="33"/>
    </row>
    <row r="184" spans="1:46" ht="33" customHeight="1">
      <c r="A184" s="32">
        <v>586</v>
      </c>
      <c r="B184" s="315" t="str">
        <f>VLOOKUP(A184,[5]bd_lista!A:C,3,FALSE)</f>
        <v>Empresa Azucarera San Buenaventura</v>
      </c>
      <c r="C184" s="316" t="e">
        <f>+VLOOKUP(A184,Contactos!$A$4:$E$534,6,FALSE)</f>
        <v>#REF!</v>
      </c>
      <c r="D184" s="61">
        <v>0</v>
      </c>
      <c r="E184" s="61">
        <v>0</v>
      </c>
      <c r="F184" s="61">
        <v>471027.5</v>
      </c>
      <c r="G184" s="61">
        <v>0</v>
      </c>
      <c r="H184" s="61">
        <v>0</v>
      </c>
      <c r="I184" s="61">
        <v>0</v>
      </c>
      <c r="J184" s="61">
        <v>0</v>
      </c>
      <c r="K184" s="61">
        <v>0</v>
      </c>
      <c r="L184" s="61">
        <v>0</v>
      </c>
      <c r="M184" s="61">
        <v>0</v>
      </c>
      <c r="N184" s="61">
        <v>0</v>
      </c>
      <c r="O184" s="61">
        <v>0</v>
      </c>
      <c r="P184" s="61">
        <v>0</v>
      </c>
      <c r="Q184" s="61">
        <v>0</v>
      </c>
      <c r="R184" s="61">
        <v>0</v>
      </c>
      <c r="S184" s="61">
        <v>0</v>
      </c>
      <c r="T184" s="61">
        <v>0</v>
      </c>
      <c r="U184" s="61">
        <v>0</v>
      </c>
      <c r="V184" s="61">
        <v>0</v>
      </c>
      <c r="W184" s="61">
        <v>0</v>
      </c>
      <c r="X184" s="61">
        <v>0</v>
      </c>
      <c r="Y184" s="61">
        <v>0</v>
      </c>
      <c r="Z184" s="61">
        <v>0</v>
      </c>
      <c r="AA184" s="61">
        <v>0</v>
      </c>
      <c r="AB184" s="61">
        <v>0</v>
      </c>
      <c r="AC184" s="61">
        <v>0</v>
      </c>
      <c r="AD184" s="61">
        <v>0</v>
      </c>
      <c r="AE184" s="61">
        <v>0</v>
      </c>
      <c r="AF184" s="61">
        <v>0</v>
      </c>
      <c r="AG184" s="61">
        <v>0</v>
      </c>
      <c r="AH184" s="61">
        <v>0</v>
      </c>
      <c r="AI184" s="61">
        <v>0</v>
      </c>
      <c r="AJ184" s="61">
        <v>0</v>
      </c>
      <c r="AK184" s="61">
        <v>0</v>
      </c>
      <c r="AL184" s="61">
        <v>0</v>
      </c>
      <c r="AM184" s="61">
        <v>0</v>
      </c>
      <c r="AN184" s="61">
        <v>0</v>
      </c>
      <c r="AO184" s="61">
        <v>0</v>
      </c>
      <c r="AP184" s="61">
        <v>0</v>
      </c>
      <c r="AQ184" s="61">
        <f t="shared" si="2"/>
        <v>471027.5</v>
      </c>
      <c r="AT184" s="33"/>
    </row>
    <row r="185" spans="1:46" ht="33" customHeight="1">
      <c r="A185" s="32">
        <v>587</v>
      </c>
      <c r="B185" s="315" t="str">
        <f>VLOOKUP(A185,[5]bd_lista!A:C,3,FALSE)</f>
        <v>Empresa Estratégica Boliviana de Construcción y Conservación de Infraestructura Civil</v>
      </c>
      <c r="C185" s="316" t="e">
        <f>+VLOOKUP(A185,Contactos!$A$4:$E$534,6,FALSE)</f>
        <v>#REF!</v>
      </c>
      <c r="D185" s="61">
        <v>0</v>
      </c>
      <c r="E185" s="61">
        <v>0</v>
      </c>
      <c r="F185" s="61">
        <v>0</v>
      </c>
      <c r="G185" s="61">
        <v>0</v>
      </c>
      <c r="H185" s="61">
        <v>905.5</v>
      </c>
      <c r="I185" s="61">
        <v>0</v>
      </c>
      <c r="J185" s="61">
        <v>0</v>
      </c>
      <c r="K185" s="61">
        <v>0</v>
      </c>
      <c r="L185" s="61">
        <v>0</v>
      </c>
      <c r="M185" s="61">
        <v>0</v>
      </c>
      <c r="N185" s="61">
        <v>0</v>
      </c>
      <c r="O185" s="61">
        <v>0</v>
      </c>
      <c r="P185" s="61">
        <v>0</v>
      </c>
      <c r="Q185" s="61">
        <v>0</v>
      </c>
      <c r="R185" s="61">
        <v>0</v>
      </c>
      <c r="S185" s="61">
        <v>0</v>
      </c>
      <c r="T185" s="61">
        <v>0</v>
      </c>
      <c r="U185" s="61">
        <v>0</v>
      </c>
      <c r="V185" s="61">
        <v>0</v>
      </c>
      <c r="W185" s="61">
        <v>0</v>
      </c>
      <c r="X185" s="61">
        <v>0</v>
      </c>
      <c r="Y185" s="61">
        <v>0</v>
      </c>
      <c r="Z185" s="61">
        <v>0</v>
      </c>
      <c r="AA185" s="61">
        <v>0</v>
      </c>
      <c r="AB185" s="61">
        <v>0</v>
      </c>
      <c r="AC185" s="61">
        <v>0</v>
      </c>
      <c r="AD185" s="61">
        <v>0</v>
      </c>
      <c r="AE185" s="61">
        <v>0</v>
      </c>
      <c r="AF185" s="61">
        <v>0</v>
      </c>
      <c r="AG185" s="61">
        <v>0</v>
      </c>
      <c r="AH185" s="61">
        <v>0</v>
      </c>
      <c r="AI185" s="61">
        <v>0</v>
      </c>
      <c r="AJ185" s="61">
        <v>0</v>
      </c>
      <c r="AK185" s="61">
        <v>0</v>
      </c>
      <c r="AL185" s="61">
        <v>0</v>
      </c>
      <c r="AM185" s="61">
        <v>0</v>
      </c>
      <c r="AN185" s="61">
        <v>0</v>
      </c>
      <c r="AO185" s="61">
        <v>0</v>
      </c>
      <c r="AP185" s="61">
        <v>0</v>
      </c>
      <c r="AQ185" s="61">
        <f t="shared" si="2"/>
        <v>905.5</v>
      </c>
      <c r="AT185" s="33"/>
    </row>
    <row r="186" spans="1:46" ht="33" customHeight="1">
      <c r="A186" s="317">
        <v>590</v>
      </c>
      <c r="B186" s="315" t="str">
        <f>VLOOKUP(A186,[5]bd_lista!A:C,3,FALSE)</f>
        <v>Empresa Pública "QUIPUS"</v>
      </c>
      <c r="C186" s="316" t="e">
        <f>+VLOOKUP(A186,Contactos!$A$4:$E$534,6,FALSE)</f>
        <v>#REF!</v>
      </c>
      <c r="D186" s="61">
        <v>0</v>
      </c>
      <c r="E186" s="61">
        <v>0</v>
      </c>
      <c r="F186" s="61">
        <v>147750</v>
      </c>
      <c r="G186" s="61">
        <v>0</v>
      </c>
      <c r="H186" s="61">
        <v>2325.19</v>
      </c>
      <c r="I186" s="61">
        <v>0</v>
      </c>
      <c r="J186" s="61">
        <v>0</v>
      </c>
      <c r="K186" s="61">
        <v>0</v>
      </c>
      <c r="L186" s="61">
        <v>2777234.38</v>
      </c>
      <c r="M186" s="61">
        <v>0</v>
      </c>
      <c r="N186" s="61">
        <v>0</v>
      </c>
      <c r="O186" s="61">
        <v>0</v>
      </c>
      <c r="P186" s="61">
        <v>0</v>
      </c>
      <c r="Q186" s="61">
        <v>0</v>
      </c>
      <c r="R186" s="61">
        <v>0</v>
      </c>
      <c r="S186" s="61">
        <v>0</v>
      </c>
      <c r="T186" s="61">
        <v>0</v>
      </c>
      <c r="U186" s="61">
        <v>0</v>
      </c>
      <c r="V186" s="61">
        <v>0</v>
      </c>
      <c r="W186" s="61">
        <v>0</v>
      </c>
      <c r="X186" s="61">
        <v>0</v>
      </c>
      <c r="Y186" s="61">
        <v>0</v>
      </c>
      <c r="Z186" s="61">
        <v>0</v>
      </c>
      <c r="AA186" s="61">
        <v>0</v>
      </c>
      <c r="AB186" s="61">
        <v>0</v>
      </c>
      <c r="AC186" s="61">
        <v>0</v>
      </c>
      <c r="AD186" s="61">
        <v>0</v>
      </c>
      <c r="AE186" s="61">
        <v>0</v>
      </c>
      <c r="AF186" s="61">
        <v>0</v>
      </c>
      <c r="AG186" s="61">
        <v>0</v>
      </c>
      <c r="AH186" s="61">
        <v>0</v>
      </c>
      <c r="AI186" s="61">
        <v>0</v>
      </c>
      <c r="AJ186" s="61">
        <v>0</v>
      </c>
      <c r="AK186" s="61">
        <v>0</v>
      </c>
      <c r="AL186" s="61">
        <v>0</v>
      </c>
      <c r="AM186" s="61">
        <v>0</v>
      </c>
      <c r="AN186" s="61">
        <v>0</v>
      </c>
      <c r="AO186" s="61">
        <v>0</v>
      </c>
      <c r="AP186" s="61">
        <v>0</v>
      </c>
      <c r="AQ186" s="61">
        <f t="shared" si="2"/>
        <v>2927309.57</v>
      </c>
      <c r="AT186" s="33"/>
    </row>
    <row r="187" spans="1:46" ht="33" customHeight="1">
      <c r="A187" s="32">
        <v>591</v>
      </c>
      <c r="B187" s="315" t="str">
        <f>VLOOKUP(A187,[5]bd_lista!A:C,3,FALSE)</f>
        <v>Empresa Estatal de Transporte por Cable "Mi teleférico"</v>
      </c>
      <c r="C187" s="316" t="e">
        <f>+VLOOKUP(A187,Contactos!$A$4:$E$534,6,FALSE)</f>
        <v>#REF!</v>
      </c>
      <c r="D187" s="61">
        <v>0</v>
      </c>
      <c r="E187" s="61">
        <v>0</v>
      </c>
      <c r="F187" s="61">
        <v>1211728.5</v>
      </c>
      <c r="G187" s="61">
        <v>0</v>
      </c>
      <c r="H187" s="61">
        <v>2448867.7999999998</v>
      </c>
      <c r="I187" s="61">
        <v>0</v>
      </c>
      <c r="J187" s="61">
        <v>0</v>
      </c>
      <c r="K187" s="61">
        <v>0</v>
      </c>
      <c r="L187" s="61">
        <v>0</v>
      </c>
      <c r="M187" s="61">
        <v>0</v>
      </c>
      <c r="N187" s="61">
        <v>0</v>
      </c>
      <c r="O187" s="61">
        <v>0</v>
      </c>
      <c r="P187" s="61">
        <v>0</v>
      </c>
      <c r="Q187" s="61">
        <v>0</v>
      </c>
      <c r="R187" s="61">
        <v>0</v>
      </c>
      <c r="S187" s="61">
        <v>0</v>
      </c>
      <c r="T187" s="61">
        <v>0</v>
      </c>
      <c r="U187" s="61">
        <v>0</v>
      </c>
      <c r="V187" s="61">
        <v>0</v>
      </c>
      <c r="W187" s="61">
        <v>0</v>
      </c>
      <c r="X187" s="61">
        <v>0</v>
      </c>
      <c r="Y187" s="61">
        <v>0</v>
      </c>
      <c r="Z187" s="61">
        <v>0</v>
      </c>
      <c r="AA187" s="61">
        <v>0</v>
      </c>
      <c r="AB187" s="61">
        <v>0</v>
      </c>
      <c r="AC187" s="61">
        <v>0</v>
      </c>
      <c r="AD187" s="61">
        <v>0</v>
      </c>
      <c r="AE187" s="61">
        <v>0</v>
      </c>
      <c r="AF187" s="61">
        <v>0</v>
      </c>
      <c r="AG187" s="61">
        <v>0</v>
      </c>
      <c r="AH187" s="61">
        <v>0</v>
      </c>
      <c r="AI187" s="61">
        <v>0</v>
      </c>
      <c r="AJ187" s="61">
        <v>0</v>
      </c>
      <c r="AK187" s="61">
        <v>0</v>
      </c>
      <c r="AL187" s="61">
        <v>0</v>
      </c>
      <c r="AM187" s="61">
        <v>0</v>
      </c>
      <c r="AN187" s="61">
        <v>0</v>
      </c>
      <c r="AO187" s="61">
        <v>0</v>
      </c>
      <c r="AP187" s="61">
        <v>0</v>
      </c>
      <c r="AQ187" s="61">
        <f t="shared" si="2"/>
        <v>3660596.3</v>
      </c>
      <c r="AT187" s="33"/>
    </row>
    <row r="188" spans="1:46" ht="33" customHeight="1">
      <c r="A188" s="32">
        <v>592</v>
      </c>
      <c r="B188" s="315" t="str">
        <f>VLOOKUP(A188,[5]bd_lista!A:C,3,FALSE)</f>
        <v>Empresa Estatal "Boliviana de Turismo"</v>
      </c>
      <c r="C188" s="316" t="e">
        <f>+VLOOKUP(A188,Contactos!$A$4:$E$534,6,FALSE)</f>
        <v>#N/A</v>
      </c>
      <c r="D188" s="61">
        <v>0</v>
      </c>
      <c r="E188" s="61">
        <v>0</v>
      </c>
      <c r="F188" s="61">
        <v>0</v>
      </c>
      <c r="G188" s="61">
        <v>0</v>
      </c>
      <c r="H188" s="61">
        <v>0</v>
      </c>
      <c r="I188" s="61">
        <v>0</v>
      </c>
      <c r="J188" s="61">
        <v>0</v>
      </c>
      <c r="K188" s="61">
        <v>0</v>
      </c>
      <c r="L188" s="61">
        <v>0</v>
      </c>
      <c r="M188" s="61">
        <v>0</v>
      </c>
      <c r="N188" s="61">
        <v>0</v>
      </c>
      <c r="O188" s="61">
        <v>0</v>
      </c>
      <c r="P188" s="61">
        <v>0</v>
      </c>
      <c r="Q188" s="61">
        <v>0</v>
      </c>
      <c r="R188" s="61">
        <v>0</v>
      </c>
      <c r="S188" s="61">
        <v>0</v>
      </c>
      <c r="T188" s="61">
        <v>0</v>
      </c>
      <c r="U188" s="61">
        <v>0</v>
      </c>
      <c r="V188" s="61">
        <v>0</v>
      </c>
      <c r="W188" s="61">
        <v>0</v>
      </c>
      <c r="X188" s="61">
        <v>0</v>
      </c>
      <c r="Y188" s="61">
        <v>0</v>
      </c>
      <c r="Z188" s="61">
        <v>0</v>
      </c>
      <c r="AA188" s="61">
        <v>0</v>
      </c>
      <c r="AB188" s="61">
        <v>0</v>
      </c>
      <c r="AC188" s="61">
        <v>0</v>
      </c>
      <c r="AD188" s="61">
        <v>0</v>
      </c>
      <c r="AE188" s="61">
        <v>0</v>
      </c>
      <c r="AF188" s="61">
        <v>0</v>
      </c>
      <c r="AG188" s="61">
        <v>0</v>
      </c>
      <c r="AH188" s="61">
        <v>0</v>
      </c>
      <c r="AI188" s="61">
        <v>0</v>
      </c>
      <c r="AJ188" s="61">
        <v>0</v>
      </c>
      <c r="AK188" s="61">
        <v>0</v>
      </c>
      <c r="AL188" s="61">
        <v>0</v>
      </c>
      <c r="AM188" s="61">
        <v>0</v>
      </c>
      <c r="AN188" s="61">
        <v>0</v>
      </c>
      <c r="AO188" s="61">
        <v>0</v>
      </c>
      <c r="AP188" s="61">
        <v>0</v>
      </c>
      <c r="AQ188" s="61">
        <f t="shared" si="2"/>
        <v>0</v>
      </c>
      <c r="AT188" s="33"/>
    </row>
    <row r="189" spans="1:46" ht="33" customHeight="1">
      <c r="A189" s="32">
        <v>593</v>
      </c>
      <c r="B189" s="315" t="str">
        <f>VLOOKUP(A189,[5]bd_lista!A:C,3,FALSE)</f>
        <v>Empresa Pública YACANA</v>
      </c>
      <c r="C189" s="316" t="e">
        <f>+VLOOKUP(A189,Contactos!$A$4:$E$534,6,FALSE)</f>
        <v>#REF!</v>
      </c>
      <c r="D189" s="61">
        <v>0</v>
      </c>
      <c r="E189" s="61">
        <v>0</v>
      </c>
      <c r="F189" s="61">
        <v>0</v>
      </c>
      <c r="G189" s="61">
        <v>0</v>
      </c>
      <c r="H189" s="61">
        <v>0</v>
      </c>
      <c r="I189" s="61">
        <v>0</v>
      </c>
      <c r="J189" s="61">
        <v>0</v>
      </c>
      <c r="K189" s="61">
        <v>0</v>
      </c>
      <c r="L189" s="61">
        <v>0</v>
      </c>
      <c r="M189" s="61">
        <v>0</v>
      </c>
      <c r="N189" s="61">
        <v>0</v>
      </c>
      <c r="O189" s="61">
        <v>0</v>
      </c>
      <c r="P189" s="61">
        <v>0</v>
      </c>
      <c r="Q189" s="61">
        <v>0</v>
      </c>
      <c r="R189" s="61">
        <v>0</v>
      </c>
      <c r="S189" s="61">
        <v>0</v>
      </c>
      <c r="T189" s="61">
        <v>0</v>
      </c>
      <c r="U189" s="61">
        <v>0</v>
      </c>
      <c r="V189" s="61">
        <v>0</v>
      </c>
      <c r="W189" s="61">
        <v>0</v>
      </c>
      <c r="X189" s="61">
        <v>0</v>
      </c>
      <c r="Y189" s="61">
        <v>0</v>
      </c>
      <c r="Z189" s="61">
        <v>0</v>
      </c>
      <c r="AA189" s="61">
        <v>0</v>
      </c>
      <c r="AB189" s="61">
        <v>0</v>
      </c>
      <c r="AC189" s="61">
        <v>0</v>
      </c>
      <c r="AD189" s="61">
        <v>0</v>
      </c>
      <c r="AE189" s="61">
        <v>0</v>
      </c>
      <c r="AF189" s="61">
        <v>0</v>
      </c>
      <c r="AG189" s="61">
        <v>0</v>
      </c>
      <c r="AH189" s="61">
        <v>0</v>
      </c>
      <c r="AI189" s="61">
        <v>0</v>
      </c>
      <c r="AJ189" s="61">
        <v>0</v>
      </c>
      <c r="AK189" s="61">
        <v>0</v>
      </c>
      <c r="AL189" s="61">
        <v>0</v>
      </c>
      <c r="AM189" s="61">
        <v>0</v>
      </c>
      <c r="AN189" s="61">
        <v>0</v>
      </c>
      <c r="AO189" s="61">
        <v>0</v>
      </c>
      <c r="AP189" s="61">
        <v>0</v>
      </c>
      <c r="AQ189" s="61">
        <f t="shared" si="2"/>
        <v>0</v>
      </c>
      <c r="AT189" s="33"/>
    </row>
    <row r="190" spans="1:46" ht="33" customHeight="1">
      <c r="A190" s="32">
        <v>594</v>
      </c>
      <c r="B190" s="315" t="str">
        <f>VLOOKUP(A190,[5]bd_lista!A:C,3,FALSE)</f>
        <v>Administración de Servicios Portuarios - Bolivia</v>
      </c>
      <c r="C190" s="316" t="e">
        <f>+VLOOKUP(A190,Contactos!$A$4:$E$534,6,FALSE)</f>
        <v>#REF!</v>
      </c>
      <c r="D190" s="61">
        <v>0</v>
      </c>
      <c r="E190" s="61">
        <v>0</v>
      </c>
      <c r="F190" s="61">
        <v>13776239.800000019</v>
      </c>
      <c r="G190" s="61">
        <v>0</v>
      </c>
      <c r="H190" s="61">
        <v>9300.369999999999</v>
      </c>
      <c r="I190" s="61">
        <v>0</v>
      </c>
      <c r="J190" s="61">
        <v>0</v>
      </c>
      <c r="K190" s="61">
        <v>0</v>
      </c>
      <c r="L190" s="61">
        <v>3462618.2399999998</v>
      </c>
      <c r="M190" s="61">
        <v>0</v>
      </c>
      <c r="N190" s="61">
        <v>0</v>
      </c>
      <c r="O190" s="61">
        <v>459.68</v>
      </c>
      <c r="P190" s="61">
        <v>0</v>
      </c>
      <c r="Q190" s="61">
        <v>0</v>
      </c>
      <c r="R190" s="61">
        <v>0</v>
      </c>
      <c r="S190" s="61">
        <v>0.02</v>
      </c>
      <c r="T190" s="61">
        <v>0</v>
      </c>
      <c r="U190" s="61">
        <v>0</v>
      </c>
      <c r="V190" s="61">
        <v>0</v>
      </c>
      <c r="W190" s="61">
        <v>0</v>
      </c>
      <c r="X190" s="61">
        <v>0</v>
      </c>
      <c r="Y190" s="61">
        <v>0</v>
      </c>
      <c r="Z190" s="61">
        <v>0</v>
      </c>
      <c r="AA190" s="61">
        <v>0</v>
      </c>
      <c r="AB190" s="61">
        <v>0</v>
      </c>
      <c r="AC190" s="61">
        <v>0</v>
      </c>
      <c r="AD190" s="61">
        <v>0</v>
      </c>
      <c r="AE190" s="61">
        <v>0</v>
      </c>
      <c r="AF190" s="61">
        <v>0</v>
      </c>
      <c r="AG190" s="61">
        <v>0</v>
      </c>
      <c r="AH190" s="61">
        <v>0</v>
      </c>
      <c r="AI190" s="61">
        <v>0</v>
      </c>
      <c r="AJ190" s="61">
        <v>0</v>
      </c>
      <c r="AK190" s="61">
        <v>0</v>
      </c>
      <c r="AL190" s="61">
        <v>0</v>
      </c>
      <c r="AM190" s="61">
        <v>0</v>
      </c>
      <c r="AN190" s="61">
        <v>0</v>
      </c>
      <c r="AO190" s="61">
        <v>0</v>
      </c>
      <c r="AP190" s="61">
        <v>0</v>
      </c>
      <c r="AQ190" s="61">
        <f t="shared" si="2"/>
        <v>17248618.110000018</v>
      </c>
      <c r="AT190" s="33"/>
    </row>
    <row r="191" spans="1:46" ht="33" customHeight="1">
      <c r="A191" s="32">
        <v>595</v>
      </c>
      <c r="B191" s="315" t="str">
        <f>VLOOKUP(A191,[5]bd_lista!A:C,3,FALSE)</f>
        <v>Gestora Pública de la Seguridad Social de Largo Plazo</v>
      </c>
      <c r="C191" s="316" t="e">
        <f>+VLOOKUP(A191,Contactos!$A$4:$E$534,6,FALSE)</f>
        <v>#REF!</v>
      </c>
      <c r="D191" s="61">
        <v>0</v>
      </c>
      <c r="E191" s="61">
        <v>0</v>
      </c>
      <c r="F191" s="61">
        <v>0</v>
      </c>
      <c r="G191" s="61">
        <v>0</v>
      </c>
      <c r="H191" s="61">
        <v>4258.7299999999996</v>
      </c>
      <c r="I191" s="61">
        <v>0</v>
      </c>
      <c r="J191" s="61">
        <v>0</v>
      </c>
      <c r="K191" s="61">
        <v>0</v>
      </c>
      <c r="L191" s="61">
        <v>0</v>
      </c>
      <c r="M191" s="61">
        <v>0</v>
      </c>
      <c r="N191" s="61">
        <v>0</v>
      </c>
      <c r="O191" s="61">
        <v>5119.21</v>
      </c>
      <c r="P191" s="61">
        <v>0</v>
      </c>
      <c r="Q191" s="61">
        <v>0</v>
      </c>
      <c r="R191" s="61">
        <v>0</v>
      </c>
      <c r="S191" s="61">
        <v>0</v>
      </c>
      <c r="T191" s="61">
        <v>0</v>
      </c>
      <c r="U191" s="61">
        <v>0</v>
      </c>
      <c r="V191" s="61">
        <v>0</v>
      </c>
      <c r="W191" s="61">
        <v>0</v>
      </c>
      <c r="X191" s="61">
        <v>0</v>
      </c>
      <c r="Y191" s="61">
        <v>0</v>
      </c>
      <c r="Z191" s="61">
        <v>0</v>
      </c>
      <c r="AA191" s="61">
        <v>0</v>
      </c>
      <c r="AB191" s="61">
        <v>0</v>
      </c>
      <c r="AC191" s="61">
        <v>0</v>
      </c>
      <c r="AD191" s="61">
        <v>0</v>
      </c>
      <c r="AE191" s="61">
        <v>0</v>
      </c>
      <c r="AF191" s="61">
        <v>0</v>
      </c>
      <c r="AG191" s="61">
        <v>0</v>
      </c>
      <c r="AH191" s="61">
        <v>0</v>
      </c>
      <c r="AI191" s="61">
        <v>0</v>
      </c>
      <c r="AJ191" s="61">
        <v>0</v>
      </c>
      <c r="AK191" s="61">
        <v>0</v>
      </c>
      <c r="AL191" s="61">
        <v>0</v>
      </c>
      <c r="AM191" s="61">
        <v>0</v>
      </c>
      <c r="AN191" s="61">
        <v>0</v>
      </c>
      <c r="AO191" s="61">
        <v>0</v>
      </c>
      <c r="AP191" s="61">
        <v>0</v>
      </c>
      <c r="AQ191" s="61">
        <f t="shared" si="2"/>
        <v>9377.9399999999987</v>
      </c>
      <c r="AT191" s="33"/>
    </row>
    <row r="192" spans="1:46" ht="33" customHeight="1">
      <c r="A192" s="32">
        <v>596</v>
      </c>
      <c r="B192" s="315" t="str">
        <f>VLOOKUP(A192,[5]bd_lista!A:C,3,FALSE)</f>
        <v xml:space="preserve">Empresa Pública Transporte Aéreo Militar </v>
      </c>
      <c r="C192" s="316" t="e">
        <f>+VLOOKUP(A192,Contactos!$A$4:$E$534,6,FALSE)</f>
        <v>#REF!</v>
      </c>
      <c r="D192" s="61">
        <v>0</v>
      </c>
      <c r="E192" s="61">
        <v>0</v>
      </c>
      <c r="F192" s="61">
        <v>0</v>
      </c>
      <c r="G192" s="61">
        <v>0</v>
      </c>
      <c r="H192" s="61">
        <v>0</v>
      </c>
      <c r="I192" s="61">
        <v>0</v>
      </c>
      <c r="J192" s="61">
        <v>0</v>
      </c>
      <c r="K192" s="61">
        <v>0</v>
      </c>
      <c r="L192" s="61">
        <v>163732.44</v>
      </c>
      <c r="M192" s="61">
        <v>0</v>
      </c>
      <c r="N192" s="61">
        <v>0</v>
      </c>
      <c r="O192" s="61">
        <v>0</v>
      </c>
      <c r="P192" s="61">
        <v>0</v>
      </c>
      <c r="Q192" s="61">
        <v>0</v>
      </c>
      <c r="R192" s="61">
        <v>0</v>
      </c>
      <c r="S192" s="61">
        <v>0</v>
      </c>
      <c r="T192" s="61">
        <v>0</v>
      </c>
      <c r="U192" s="61">
        <v>0</v>
      </c>
      <c r="V192" s="61">
        <v>0</v>
      </c>
      <c r="W192" s="61">
        <v>0</v>
      </c>
      <c r="X192" s="61">
        <v>0</v>
      </c>
      <c r="Y192" s="61">
        <v>0</v>
      </c>
      <c r="Z192" s="61">
        <v>0</v>
      </c>
      <c r="AA192" s="61">
        <v>0</v>
      </c>
      <c r="AB192" s="61">
        <v>0</v>
      </c>
      <c r="AC192" s="61">
        <v>0</v>
      </c>
      <c r="AD192" s="61">
        <v>0</v>
      </c>
      <c r="AE192" s="61">
        <v>0</v>
      </c>
      <c r="AF192" s="61">
        <v>0</v>
      </c>
      <c r="AG192" s="61">
        <v>0</v>
      </c>
      <c r="AH192" s="61">
        <v>0</v>
      </c>
      <c r="AI192" s="61">
        <v>0</v>
      </c>
      <c r="AJ192" s="61">
        <v>0</v>
      </c>
      <c r="AK192" s="61">
        <v>0</v>
      </c>
      <c r="AL192" s="61">
        <v>0</v>
      </c>
      <c r="AM192" s="61">
        <v>0</v>
      </c>
      <c r="AN192" s="61">
        <v>0</v>
      </c>
      <c r="AO192" s="61">
        <v>0</v>
      </c>
      <c r="AP192" s="61">
        <v>0</v>
      </c>
      <c r="AQ192" s="61">
        <f t="shared" si="2"/>
        <v>163732.44</v>
      </c>
      <c r="AT192" s="33"/>
    </row>
    <row r="193" spans="1:46" ht="33" customHeight="1">
      <c r="A193" s="32">
        <v>597</v>
      </c>
      <c r="B193" s="315" t="str">
        <f>VLOOKUP(A193,[5]bd_lista!A:C,3,FALSE)</f>
        <v>Empresa Pública Nacional Estratégica de Yacimientos de Litio Bolivianos</v>
      </c>
      <c r="C193" s="316" t="e">
        <f>+VLOOKUP(A193,Contactos!$A$4:$E$534,6,FALSE)</f>
        <v>#REF!</v>
      </c>
      <c r="D193" s="61">
        <v>0</v>
      </c>
      <c r="E193" s="61">
        <v>0</v>
      </c>
      <c r="F193" s="61">
        <v>0</v>
      </c>
      <c r="G193" s="61">
        <v>0</v>
      </c>
      <c r="H193" s="61">
        <v>60721.9</v>
      </c>
      <c r="I193" s="61">
        <v>0</v>
      </c>
      <c r="J193" s="61">
        <v>0</v>
      </c>
      <c r="K193" s="61">
        <v>0</v>
      </c>
      <c r="L193" s="61">
        <v>875884.8</v>
      </c>
      <c r="M193" s="61">
        <v>0</v>
      </c>
      <c r="N193" s="61">
        <v>180</v>
      </c>
      <c r="O193" s="61">
        <v>0</v>
      </c>
      <c r="P193" s="61">
        <v>0</v>
      </c>
      <c r="Q193" s="61">
        <v>0</v>
      </c>
      <c r="R193" s="61">
        <v>0</v>
      </c>
      <c r="S193" s="61">
        <v>0</v>
      </c>
      <c r="T193" s="61">
        <v>0</v>
      </c>
      <c r="U193" s="61">
        <v>0</v>
      </c>
      <c r="V193" s="61">
        <v>0</v>
      </c>
      <c r="W193" s="61">
        <v>0</v>
      </c>
      <c r="X193" s="61">
        <v>0</v>
      </c>
      <c r="Y193" s="61">
        <v>0</v>
      </c>
      <c r="Z193" s="61">
        <v>0</v>
      </c>
      <c r="AA193" s="61">
        <v>0</v>
      </c>
      <c r="AB193" s="61">
        <v>0</v>
      </c>
      <c r="AC193" s="61">
        <v>0</v>
      </c>
      <c r="AD193" s="61">
        <v>0</v>
      </c>
      <c r="AE193" s="61">
        <v>0</v>
      </c>
      <c r="AF193" s="61">
        <v>0</v>
      </c>
      <c r="AG193" s="61">
        <v>0</v>
      </c>
      <c r="AH193" s="61">
        <v>0</v>
      </c>
      <c r="AI193" s="61">
        <v>0</v>
      </c>
      <c r="AJ193" s="61">
        <v>0</v>
      </c>
      <c r="AK193" s="61">
        <v>0</v>
      </c>
      <c r="AL193" s="61">
        <v>0</v>
      </c>
      <c r="AM193" s="61">
        <v>0</v>
      </c>
      <c r="AN193" s="61">
        <v>0</v>
      </c>
      <c r="AO193" s="61">
        <v>0</v>
      </c>
      <c r="AP193" s="61">
        <v>0</v>
      </c>
      <c r="AQ193" s="61">
        <f t="shared" si="2"/>
        <v>936786.70000000007</v>
      </c>
      <c r="AT193" s="33"/>
    </row>
    <row r="194" spans="1:46" ht="33" customHeight="1">
      <c r="A194" s="32">
        <v>598</v>
      </c>
      <c r="B194" s="315" t="str">
        <f>VLOOKUP(A194,[5]bd_lista!A:C,3,FALSE)</f>
        <v>Empresa Pública "Editorial del Estado Plurinacional de Bolivia"</v>
      </c>
      <c r="C194" s="316" t="e">
        <f>+VLOOKUP(A194,Contactos!$A$4:$E$534,6,FALSE)</f>
        <v>#REF!</v>
      </c>
      <c r="D194" s="61">
        <v>0</v>
      </c>
      <c r="E194" s="61">
        <v>0</v>
      </c>
      <c r="F194" s="61">
        <v>0</v>
      </c>
      <c r="G194" s="61">
        <v>0</v>
      </c>
      <c r="H194" s="61">
        <v>2247.67</v>
      </c>
      <c r="I194" s="61">
        <v>0</v>
      </c>
      <c r="J194" s="61">
        <v>0</v>
      </c>
      <c r="K194" s="61">
        <v>0</v>
      </c>
      <c r="L194" s="61">
        <v>0</v>
      </c>
      <c r="M194" s="61">
        <v>0</v>
      </c>
      <c r="N194" s="61">
        <v>0</v>
      </c>
      <c r="O194" s="61">
        <v>0</v>
      </c>
      <c r="P194" s="61">
        <v>0</v>
      </c>
      <c r="Q194" s="61">
        <v>0</v>
      </c>
      <c r="R194" s="61">
        <v>0</v>
      </c>
      <c r="S194" s="61">
        <v>0</v>
      </c>
      <c r="T194" s="61">
        <v>0</v>
      </c>
      <c r="U194" s="61">
        <v>0</v>
      </c>
      <c r="V194" s="61">
        <v>0</v>
      </c>
      <c r="W194" s="61">
        <v>0</v>
      </c>
      <c r="X194" s="61">
        <v>0</v>
      </c>
      <c r="Y194" s="61">
        <v>7642360.0999999996</v>
      </c>
      <c r="Z194" s="61">
        <v>0</v>
      </c>
      <c r="AA194" s="61">
        <v>0</v>
      </c>
      <c r="AB194" s="61">
        <v>0</v>
      </c>
      <c r="AC194" s="61">
        <v>0</v>
      </c>
      <c r="AD194" s="61">
        <v>0</v>
      </c>
      <c r="AE194" s="61">
        <v>0</v>
      </c>
      <c r="AF194" s="61">
        <v>0</v>
      </c>
      <c r="AG194" s="61">
        <v>0</v>
      </c>
      <c r="AH194" s="61">
        <v>0</v>
      </c>
      <c r="AI194" s="61">
        <v>0</v>
      </c>
      <c r="AJ194" s="61">
        <v>0</v>
      </c>
      <c r="AK194" s="61">
        <v>0</v>
      </c>
      <c r="AL194" s="61">
        <v>0</v>
      </c>
      <c r="AM194" s="61">
        <v>0</v>
      </c>
      <c r="AN194" s="61">
        <v>0</v>
      </c>
      <c r="AO194" s="61">
        <v>0</v>
      </c>
      <c r="AP194" s="61">
        <v>0</v>
      </c>
      <c r="AQ194" s="61">
        <f t="shared" si="2"/>
        <v>7644607.7699999996</v>
      </c>
      <c r="AT194" s="33"/>
    </row>
    <row r="195" spans="1:46" ht="33" customHeight="1">
      <c r="A195" s="32">
        <v>599</v>
      </c>
      <c r="B195" s="315" t="str">
        <f>VLOOKUP(A195,[5]bd_lista!A:C,3,FALSE)</f>
        <v>Empresa Boliviana de Alimentos y Derivados</v>
      </c>
      <c r="C195" s="316" t="e">
        <f>+VLOOKUP(A195,Contactos!$A$4:$E$534,6,FALSE)</f>
        <v>#REF!</v>
      </c>
      <c r="D195" s="61">
        <v>0</v>
      </c>
      <c r="E195" s="61">
        <v>0</v>
      </c>
      <c r="F195" s="61">
        <v>17608536.059999999</v>
      </c>
      <c r="G195" s="61">
        <v>0</v>
      </c>
      <c r="H195" s="61">
        <v>33503.58</v>
      </c>
      <c r="I195" s="61">
        <v>0</v>
      </c>
      <c r="J195" s="61">
        <v>0</v>
      </c>
      <c r="K195" s="61">
        <v>0</v>
      </c>
      <c r="L195" s="61">
        <v>0</v>
      </c>
      <c r="M195" s="61">
        <v>0</v>
      </c>
      <c r="N195" s="61">
        <v>0</v>
      </c>
      <c r="O195" s="61">
        <v>0</v>
      </c>
      <c r="P195" s="61">
        <v>0</v>
      </c>
      <c r="Q195" s="61">
        <v>0</v>
      </c>
      <c r="R195" s="61">
        <v>0</v>
      </c>
      <c r="S195" s="61">
        <v>0</v>
      </c>
      <c r="T195" s="61">
        <v>0</v>
      </c>
      <c r="U195" s="61">
        <v>0</v>
      </c>
      <c r="V195" s="61">
        <v>0</v>
      </c>
      <c r="W195" s="61">
        <v>0</v>
      </c>
      <c r="X195" s="61">
        <v>0</v>
      </c>
      <c r="Y195" s="61">
        <v>0</v>
      </c>
      <c r="Z195" s="61">
        <v>0</v>
      </c>
      <c r="AA195" s="61">
        <v>0</v>
      </c>
      <c r="AB195" s="61">
        <v>0</v>
      </c>
      <c r="AC195" s="61">
        <v>0</v>
      </c>
      <c r="AD195" s="61">
        <v>0</v>
      </c>
      <c r="AE195" s="61">
        <v>0</v>
      </c>
      <c r="AF195" s="61">
        <v>0</v>
      </c>
      <c r="AG195" s="61">
        <v>0</v>
      </c>
      <c r="AH195" s="61">
        <v>0</v>
      </c>
      <c r="AI195" s="61">
        <v>0</v>
      </c>
      <c r="AJ195" s="61">
        <v>0</v>
      </c>
      <c r="AK195" s="61">
        <v>0</v>
      </c>
      <c r="AL195" s="61">
        <v>0</v>
      </c>
      <c r="AM195" s="61">
        <v>0</v>
      </c>
      <c r="AN195" s="61">
        <v>0</v>
      </c>
      <c r="AO195" s="61">
        <v>0</v>
      </c>
      <c r="AP195" s="61">
        <v>0</v>
      </c>
      <c r="AQ195" s="61">
        <f t="shared" si="2"/>
        <v>17642039.639999997</v>
      </c>
      <c r="AT195" s="33"/>
    </row>
    <row r="196" spans="1:46" ht="33" customHeight="1">
      <c r="A196" s="32">
        <v>600</v>
      </c>
      <c r="B196" s="315" t="str">
        <f>VLOOKUP(A196,[5]bd_lista!A:C,3,FALSE)</f>
        <v>Empresa Servicios Aéreos Bolivianos</v>
      </c>
      <c r="C196" s="316" t="e">
        <f>+VLOOKUP(A196,Contactos!$A$4:$E$534,6,FALSE)</f>
        <v>#REF!</v>
      </c>
      <c r="D196" s="61">
        <v>0</v>
      </c>
      <c r="E196" s="61">
        <v>0</v>
      </c>
      <c r="F196" s="61">
        <v>0</v>
      </c>
      <c r="G196" s="61">
        <v>0</v>
      </c>
      <c r="H196" s="61">
        <v>0</v>
      </c>
      <c r="I196" s="61">
        <v>0</v>
      </c>
      <c r="J196" s="61">
        <v>0</v>
      </c>
      <c r="K196" s="61">
        <v>0</v>
      </c>
      <c r="L196" s="61">
        <v>0</v>
      </c>
      <c r="M196" s="61">
        <v>0</v>
      </c>
      <c r="N196" s="61">
        <v>0</v>
      </c>
      <c r="O196" s="61">
        <v>0</v>
      </c>
      <c r="P196" s="61">
        <v>0</v>
      </c>
      <c r="Q196" s="61">
        <v>0</v>
      </c>
      <c r="R196" s="61">
        <v>0</v>
      </c>
      <c r="S196" s="61">
        <v>0</v>
      </c>
      <c r="T196" s="61">
        <v>0</v>
      </c>
      <c r="U196" s="61">
        <v>0</v>
      </c>
      <c r="V196" s="61">
        <v>0</v>
      </c>
      <c r="W196" s="61">
        <v>0</v>
      </c>
      <c r="X196" s="61">
        <v>0</v>
      </c>
      <c r="Y196" s="61">
        <v>0</v>
      </c>
      <c r="Z196" s="61">
        <v>0</v>
      </c>
      <c r="AA196" s="61">
        <v>0</v>
      </c>
      <c r="AB196" s="61">
        <v>0</v>
      </c>
      <c r="AC196" s="61">
        <v>0</v>
      </c>
      <c r="AD196" s="61">
        <v>0</v>
      </c>
      <c r="AE196" s="61">
        <v>0</v>
      </c>
      <c r="AF196" s="61">
        <v>0</v>
      </c>
      <c r="AG196" s="61">
        <v>0</v>
      </c>
      <c r="AH196" s="61">
        <v>0</v>
      </c>
      <c r="AI196" s="61">
        <v>0</v>
      </c>
      <c r="AJ196" s="61">
        <v>0</v>
      </c>
      <c r="AK196" s="61">
        <v>0</v>
      </c>
      <c r="AL196" s="61">
        <v>0</v>
      </c>
      <c r="AM196" s="61">
        <v>0</v>
      </c>
      <c r="AN196" s="61">
        <v>0</v>
      </c>
      <c r="AO196" s="61">
        <v>0</v>
      </c>
      <c r="AP196" s="61">
        <v>0</v>
      </c>
      <c r="AQ196" s="61">
        <f t="shared" si="2"/>
        <v>0</v>
      </c>
      <c r="AT196" s="33"/>
    </row>
    <row r="197" spans="1:46" ht="15" customHeight="1">
      <c r="A197" s="32">
        <v>601</v>
      </c>
      <c r="B197" s="315" t="s">
        <v>1453</v>
      </c>
      <c r="C197" s="316" t="e">
        <f>+VLOOKUP(A197,Contactos!$A$4:$E$534,6,FALSE)</f>
        <v>#REF!</v>
      </c>
      <c r="D197" s="61">
        <v>0</v>
      </c>
      <c r="E197" s="61">
        <v>0</v>
      </c>
      <c r="F197" s="61">
        <v>1973154.75</v>
      </c>
      <c r="G197" s="61">
        <v>0</v>
      </c>
      <c r="H197" s="61">
        <v>0</v>
      </c>
      <c r="I197" s="61">
        <v>0</v>
      </c>
      <c r="J197" s="61">
        <v>0</v>
      </c>
      <c r="K197" s="61">
        <v>0</v>
      </c>
      <c r="L197" s="61">
        <v>0</v>
      </c>
      <c r="M197" s="61">
        <v>0</v>
      </c>
      <c r="N197" s="61">
        <v>0</v>
      </c>
      <c r="O197" s="61">
        <v>0</v>
      </c>
      <c r="P197" s="61">
        <v>0</v>
      </c>
      <c r="Q197" s="61">
        <v>0</v>
      </c>
      <c r="R197" s="61">
        <v>0</v>
      </c>
      <c r="S197" s="61">
        <v>0</v>
      </c>
      <c r="T197" s="61">
        <v>0</v>
      </c>
      <c r="U197" s="61">
        <v>0</v>
      </c>
      <c r="V197" s="61">
        <v>0</v>
      </c>
      <c r="W197" s="61">
        <v>0</v>
      </c>
      <c r="X197" s="61">
        <v>0</v>
      </c>
      <c r="Y197" s="61">
        <v>0</v>
      </c>
      <c r="Z197" s="61">
        <v>0</v>
      </c>
      <c r="AA197" s="61">
        <v>0</v>
      </c>
      <c r="AB197" s="61">
        <v>0</v>
      </c>
      <c r="AC197" s="61">
        <v>0</v>
      </c>
      <c r="AD197" s="61">
        <v>0</v>
      </c>
      <c r="AE197" s="61">
        <v>0</v>
      </c>
      <c r="AF197" s="61">
        <v>0</v>
      </c>
      <c r="AG197" s="61">
        <v>0</v>
      </c>
      <c r="AH197" s="61">
        <v>0</v>
      </c>
      <c r="AI197" s="61">
        <v>0</v>
      </c>
      <c r="AJ197" s="61">
        <v>0</v>
      </c>
      <c r="AK197" s="61">
        <v>0</v>
      </c>
      <c r="AL197" s="61">
        <v>0</v>
      </c>
      <c r="AM197" s="61">
        <v>0</v>
      </c>
      <c r="AN197" s="61">
        <v>0</v>
      </c>
      <c r="AO197" s="61">
        <v>0</v>
      </c>
      <c r="AP197" s="61">
        <v>0</v>
      </c>
      <c r="AQ197" s="61">
        <f t="shared" si="2"/>
        <v>1973154.75</v>
      </c>
      <c r="AT197" s="33"/>
    </row>
    <row r="198" spans="1:46" ht="33" customHeight="1">
      <c r="A198" s="32">
        <v>633</v>
      </c>
      <c r="B198" s="315" t="str">
        <f>VLOOKUP(A198,[5]bd_lista!A:C,3,FALSE)</f>
        <v>Empresa Misicuni</v>
      </c>
      <c r="C198" s="316" t="e">
        <f>+VLOOKUP(A198,Contactos!$A$4:$E$534,6,FALSE)</f>
        <v>#REF!</v>
      </c>
      <c r="D198" s="61">
        <v>0</v>
      </c>
      <c r="E198" s="61">
        <v>0</v>
      </c>
      <c r="F198" s="61">
        <v>7153647.7699999996</v>
      </c>
      <c r="G198" s="61">
        <v>0</v>
      </c>
      <c r="H198" s="61">
        <v>0</v>
      </c>
      <c r="I198" s="61">
        <v>0</v>
      </c>
      <c r="J198" s="61">
        <v>0</v>
      </c>
      <c r="K198" s="61">
        <v>0</v>
      </c>
      <c r="L198" s="61">
        <v>0</v>
      </c>
      <c r="M198" s="61">
        <v>0</v>
      </c>
      <c r="N198" s="61">
        <v>0</v>
      </c>
      <c r="O198" s="61">
        <v>0</v>
      </c>
      <c r="P198" s="61">
        <v>0</v>
      </c>
      <c r="Q198" s="61">
        <v>0</v>
      </c>
      <c r="R198" s="61">
        <v>0</v>
      </c>
      <c r="S198" s="61">
        <v>0</v>
      </c>
      <c r="T198" s="61">
        <v>0</v>
      </c>
      <c r="U198" s="61">
        <v>0</v>
      </c>
      <c r="V198" s="61">
        <v>0</v>
      </c>
      <c r="W198" s="61">
        <v>0</v>
      </c>
      <c r="X198" s="61">
        <v>0</v>
      </c>
      <c r="Y198" s="61">
        <v>0</v>
      </c>
      <c r="Z198" s="61">
        <v>0</v>
      </c>
      <c r="AA198" s="61">
        <v>0</v>
      </c>
      <c r="AB198" s="61">
        <v>0</v>
      </c>
      <c r="AC198" s="61">
        <v>0</v>
      </c>
      <c r="AD198" s="61">
        <v>0</v>
      </c>
      <c r="AE198" s="61">
        <v>0</v>
      </c>
      <c r="AF198" s="61">
        <v>0</v>
      </c>
      <c r="AG198" s="61">
        <v>0</v>
      </c>
      <c r="AH198" s="61">
        <v>0</v>
      </c>
      <c r="AI198" s="61">
        <v>0</v>
      </c>
      <c r="AJ198" s="61">
        <v>0</v>
      </c>
      <c r="AK198" s="61">
        <v>0</v>
      </c>
      <c r="AL198" s="61">
        <v>0</v>
      </c>
      <c r="AM198" s="61">
        <v>0</v>
      </c>
      <c r="AN198" s="61">
        <v>0</v>
      </c>
      <c r="AO198" s="61">
        <v>0</v>
      </c>
      <c r="AP198" s="61">
        <v>0</v>
      </c>
      <c r="AQ198" s="61">
        <f t="shared" si="2"/>
        <v>7153647.7699999996</v>
      </c>
      <c r="AT198" s="33"/>
    </row>
    <row r="199" spans="1:46" ht="33" customHeight="1">
      <c r="A199" s="32">
        <v>634</v>
      </c>
      <c r="B199" s="315" t="str">
        <f>VLOOKUP(A199,[5]bd_lista!A:C,3,FALSE)</f>
        <v>Empresa Púb. Deptal. Hotel Terminal-Terminal de Buses Oruro</v>
      </c>
      <c r="C199" s="316" t="e">
        <f>+VLOOKUP(A199,Contactos!$A$4:$E$534,6,FALSE)</f>
        <v>#N/A</v>
      </c>
      <c r="D199" s="61">
        <v>0</v>
      </c>
      <c r="E199" s="61">
        <v>0</v>
      </c>
      <c r="F199" s="61">
        <v>0</v>
      </c>
      <c r="G199" s="61">
        <v>0</v>
      </c>
      <c r="H199" s="61">
        <v>0</v>
      </c>
      <c r="I199" s="61">
        <v>0</v>
      </c>
      <c r="J199" s="61">
        <v>0</v>
      </c>
      <c r="K199" s="61">
        <v>0</v>
      </c>
      <c r="L199" s="61">
        <v>0</v>
      </c>
      <c r="M199" s="61">
        <v>0</v>
      </c>
      <c r="N199" s="61">
        <v>0</v>
      </c>
      <c r="O199" s="61">
        <v>0</v>
      </c>
      <c r="P199" s="61">
        <v>0</v>
      </c>
      <c r="Q199" s="61">
        <v>0</v>
      </c>
      <c r="R199" s="61">
        <v>0</v>
      </c>
      <c r="S199" s="61">
        <v>0</v>
      </c>
      <c r="T199" s="61">
        <v>0</v>
      </c>
      <c r="U199" s="61">
        <v>0</v>
      </c>
      <c r="V199" s="61">
        <v>0</v>
      </c>
      <c r="W199" s="61">
        <v>0</v>
      </c>
      <c r="X199" s="61">
        <v>0</v>
      </c>
      <c r="Y199" s="61">
        <v>0</v>
      </c>
      <c r="Z199" s="61">
        <v>0</v>
      </c>
      <c r="AA199" s="61">
        <v>0</v>
      </c>
      <c r="AB199" s="61">
        <v>0</v>
      </c>
      <c r="AC199" s="61">
        <v>0</v>
      </c>
      <c r="AD199" s="61">
        <v>0</v>
      </c>
      <c r="AE199" s="61">
        <v>0</v>
      </c>
      <c r="AF199" s="61">
        <v>0</v>
      </c>
      <c r="AG199" s="61">
        <v>0</v>
      </c>
      <c r="AH199" s="61">
        <v>0</v>
      </c>
      <c r="AI199" s="61">
        <v>0</v>
      </c>
      <c r="AJ199" s="61">
        <v>0</v>
      </c>
      <c r="AK199" s="61">
        <v>0</v>
      </c>
      <c r="AL199" s="61">
        <v>0</v>
      </c>
      <c r="AM199" s="61">
        <v>0</v>
      </c>
      <c r="AN199" s="61">
        <v>0</v>
      </c>
      <c r="AO199" s="61">
        <v>0</v>
      </c>
      <c r="AP199" s="61">
        <v>0</v>
      </c>
      <c r="AQ199" s="61">
        <f t="shared" si="2"/>
        <v>0</v>
      </c>
      <c r="AT199" s="33"/>
    </row>
    <row r="200" spans="1:46" ht="33" customHeight="1">
      <c r="A200" s="32">
        <v>650</v>
      </c>
      <c r="B200" s="315" t="str">
        <f>VLOOKUP(A200,[5]bd_lista!A:C,3,FALSE)</f>
        <v>Asamblea Legislativa Plurinacional</v>
      </c>
      <c r="C200" s="316" t="e">
        <f>+VLOOKUP(A200,Contactos!$A$4:$E$534,6,FALSE)</f>
        <v>#REF!</v>
      </c>
      <c r="D200" s="61">
        <v>0</v>
      </c>
      <c r="E200" s="61">
        <v>0</v>
      </c>
      <c r="F200" s="61">
        <v>0</v>
      </c>
      <c r="G200" s="61">
        <v>0</v>
      </c>
      <c r="H200" s="61">
        <v>67555.22</v>
      </c>
      <c r="I200" s="61">
        <v>0</v>
      </c>
      <c r="J200" s="61">
        <v>0</v>
      </c>
      <c r="K200" s="61">
        <v>0</v>
      </c>
      <c r="L200" s="61">
        <v>0</v>
      </c>
      <c r="M200" s="61">
        <v>0</v>
      </c>
      <c r="N200" s="61">
        <v>0</v>
      </c>
      <c r="O200" s="61">
        <v>0</v>
      </c>
      <c r="P200" s="61">
        <v>0</v>
      </c>
      <c r="Q200" s="61">
        <v>0</v>
      </c>
      <c r="R200" s="61">
        <v>0</v>
      </c>
      <c r="S200" s="61">
        <v>0</v>
      </c>
      <c r="T200" s="61">
        <v>0</v>
      </c>
      <c r="U200" s="61">
        <v>0</v>
      </c>
      <c r="V200" s="61">
        <v>0</v>
      </c>
      <c r="W200" s="61">
        <v>0</v>
      </c>
      <c r="X200" s="61">
        <v>0</v>
      </c>
      <c r="Y200" s="61">
        <v>0</v>
      </c>
      <c r="Z200" s="61">
        <v>0</v>
      </c>
      <c r="AA200" s="61">
        <v>0</v>
      </c>
      <c r="AB200" s="61">
        <v>0</v>
      </c>
      <c r="AC200" s="61">
        <v>0</v>
      </c>
      <c r="AD200" s="61">
        <v>0</v>
      </c>
      <c r="AE200" s="61">
        <v>0</v>
      </c>
      <c r="AF200" s="61">
        <v>0</v>
      </c>
      <c r="AG200" s="61">
        <v>0</v>
      </c>
      <c r="AH200" s="61">
        <v>0</v>
      </c>
      <c r="AI200" s="61">
        <v>0</v>
      </c>
      <c r="AJ200" s="61">
        <v>0</v>
      </c>
      <c r="AK200" s="61">
        <v>0</v>
      </c>
      <c r="AL200" s="61">
        <v>0</v>
      </c>
      <c r="AM200" s="61">
        <v>0</v>
      </c>
      <c r="AN200" s="61">
        <v>0</v>
      </c>
      <c r="AO200" s="61">
        <v>0</v>
      </c>
      <c r="AP200" s="61">
        <v>0</v>
      </c>
      <c r="AQ200" s="61">
        <f t="shared" si="2"/>
        <v>67555.22</v>
      </c>
      <c r="AT200" s="33"/>
    </row>
    <row r="201" spans="1:46" ht="33" customHeight="1">
      <c r="A201" s="32">
        <v>660</v>
      </c>
      <c r="B201" s="315" t="str">
        <f>VLOOKUP(A201,[5]bd_lista!A:C,3,FALSE)</f>
        <v>Órgano Judicial</v>
      </c>
      <c r="C201" s="316" t="e">
        <f>+VLOOKUP(A201,Contactos!$A$4:$E$534,6,FALSE)</f>
        <v>#REF!</v>
      </c>
      <c r="D201" s="61">
        <v>0</v>
      </c>
      <c r="E201" s="61">
        <v>24678.65</v>
      </c>
      <c r="F201" s="61">
        <v>24867932.190000001</v>
      </c>
      <c r="G201" s="61">
        <v>0</v>
      </c>
      <c r="H201" s="61">
        <v>48550.35</v>
      </c>
      <c r="I201" s="61">
        <v>0</v>
      </c>
      <c r="J201" s="61">
        <v>0</v>
      </c>
      <c r="K201" s="61">
        <v>0</v>
      </c>
      <c r="L201" s="61">
        <v>0</v>
      </c>
      <c r="M201" s="61">
        <v>0</v>
      </c>
      <c r="N201" s="61">
        <v>0</v>
      </c>
      <c r="O201" s="61">
        <v>0</v>
      </c>
      <c r="P201" s="61">
        <v>0</v>
      </c>
      <c r="Q201" s="61">
        <v>0</v>
      </c>
      <c r="R201" s="61">
        <v>0</v>
      </c>
      <c r="S201" s="61">
        <v>0</v>
      </c>
      <c r="T201" s="61">
        <v>0</v>
      </c>
      <c r="U201" s="61">
        <v>0</v>
      </c>
      <c r="V201" s="61">
        <v>0</v>
      </c>
      <c r="W201" s="61">
        <v>0</v>
      </c>
      <c r="X201" s="61">
        <v>0</v>
      </c>
      <c r="Y201" s="61">
        <v>0</v>
      </c>
      <c r="Z201" s="61">
        <v>0</v>
      </c>
      <c r="AA201" s="61">
        <v>0</v>
      </c>
      <c r="AB201" s="61">
        <v>0</v>
      </c>
      <c r="AC201" s="61">
        <v>0</v>
      </c>
      <c r="AD201" s="61">
        <v>0</v>
      </c>
      <c r="AE201" s="61">
        <v>0</v>
      </c>
      <c r="AF201" s="61">
        <v>0</v>
      </c>
      <c r="AG201" s="61">
        <v>0</v>
      </c>
      <c r="AH201" s="61">
        <v>0</v>
      </c>
      <c r="AI201" s="61">
        <v>0</v>
      </c>
      <c r="AJ201" s="61">
        <v>0</v>
      </c>
      <c r="AK201" s="61">
        <v>0</v>
      </c>
      <c r="AL201" s="61">
        <v>0</v>
      </c>
      <c r="AM201" s="61">
        <v>0</v>
      </c>
      <c r="AN201" s="61">
        <v>0</v>
      </c>
      <c r="AO201" s="61">
        <v>0</v>
      </c>
      <c r="AP201" s="61">
        <v>0</v>
      </c>
      <c r="AQ201" s="61">
        <f t="shared" si="2"/>
        <v>24941161.190000001</v>
      </c>
      <c r="AT201" s="33"/>
    </row>
    <row r="202" spans="1:46" ht="33" customHeight="1">
      <c r="A202" s="32">
        <v>661</v>
      </c>
      <c r="B202" s="315" t="str">
        <f>VLOOKUP(A202,[5]bd_lista!A:C,3,FALSE)</f>
        <v>Tribunal Constitucional Plurinacional</v>
      </c>
      <c r="C202" s="316" t="e">
        <f>+VLOOKUP(A202,Contactos!$A$4:$E$534,6,FALSE)</f>
        <v>#REF!</v>
      </c>
      <c r="D202" s="61">
        <v>0</v>
      </c>
      <c r="E202" s="61">
        <v>0</v>
      </c>
      <c r="F202" s="61">
        <v>0</v>
      </c>
      <c r="G202" s="61">
        <v>0</v>
      </c>
      <c r="H202" s="61">
        <v>87417.85</v>
      </c>
      <c r="I202" s="61">
        <v>0</v>
      </c>
      <c r="J202" s="61">
        <v>0</v>
      </c>
      <c r="K202" s="61">
        <v>0</v>
      </c>
      <c r="L202" s="61">
        <v>0</v>
      </c>
      <c r="M202" s="61">
        <v>0</v>
      </c>
      <c r="N202" s="61">
        <v>0</v>
      </c>
      <c r="O202" s="61">
        <v>0</v>
      </c>
      <c r="P202" s="61">
        <v>0</v>
      </c>
      <c r="Q202" s="61">
        <v>0</v>
      </c>
      <c r="R202" s="61">
        <v>0</v>
      </c>
      <c r="S202" s="61">
        <v>0</v>
      </c>
      <c r="T202" s="61">
        <v>0</v>
      </c>
      <c r="U202" s="61">
        <v>0</v>
      </c>
      <c r="V202" s="61">
        <v>0</v>
      </c>
      <c r="W202" s="61">
        <v>0</v>
      </c>
      <c r="X202" s="61">
        <v>0</v>
      </c>
      <c r="Y202" s="61">
        <v>0</v>
      </c>
      <c r="Z202" s="61">
        <v>0</v>
      </c>
      <c r="AA202" s="61">
        <v>0</v>
      </c>
      <c r="AB202" s="61">
        <v>0</v>
      </c>
      <c r="AC202" s="61">
        <v>0</v>
      </c>
      <c r="AD202" s="61">
        <v>0</v>
      </c>
      <c r="AE202" s="61">
        <v>0</v>
      </c>
      <c r="AF202" s="61">
        <v>0</v>
      </c>
      <c r="AG202" s="61">
        <v>0</v>
      </c>
      <c r="AH202" s="61">
        <v>0</v>
      </c>
      <c r="AI202" s="61">
        <v>0</v>
      </c>
      <c r="AJ202" s="61">
        <v>0</v>
      </c>
      <c r="AK202" s="61">
        <v>0</v>
      </c>
      <c r="AL202" s="61">
        <v>0</v>
      </c>
      <c r="AM202" s="61">
        <v>0</v>
      </c>
      <c r="AN202" s="61">
        <v>0</v>
      </c>
      <c r="AO202" s="61">
        <v>0</v>
      </c>
      <c r="AP202" s="61">
        <v>0</v>
      </c>
      <c r="AQ202" s="61">
        <f t="shared" si="2"/>
        <v>87417.85</v>
      </c>
      <c r="AT202" s="33"/>
    </row>
    <row r="203" spans="1:46" ht="33" customHeight="1">
      <c r="A203" s="32">
        <v>670</v>
      </c>
      <c r="B203" s="315" t="str">
        <f>VLOOKUP(A203,[5]bd_lista!A:C,3,FALSE)</f>
        <v>Órgano Electoral Plurinacional</v>
      </c>
      <c r="C203" s="316" t="e">
        <f>+VLOOKUP(A203,Contactos!$A$4:$E$534,6,FALSE)</f>
        <v>#REF!</v>
      </c>
      <c r="D203" s="61">
        <v>0</v>
      </c>
      <c r="E203" s="61">
        <v>0</v>
      </c>
      <c r="F203" s="61">
        <v>1305182.5</v>
      </c>
      <c r="G203" s="61">
        <v>0</v>
      </c>
      <c r="H203" s="61">
        <v>22550.95</v>
      </c>
      <c r="I203" s="61">
        <v>0</v>
      </c>
      <c r="J203" s="61">
        <v>0</v>
      </c>
      <c r="K203" s="61">
        <v>0</v>
      </c>
      <c r="L203" s="61">
        <v>0</v>
      </c>
      <c r="M203" s="61">
        <v>0</v>
      </c>
      <c r="N203" s="61">
        <v>0</v>
      </c>
      <c r="O203" s="61">
        <v>0</v>
      </c>
      <c r="P203" s="61">
        <v>0</v>
      </c>
      <c r="Q203" s="61">
        <v>0</v>
      </c>
      <c r="R203" s="61">
        <v>0</v>
      </c>
      <c r="S203" s="61">
        <v>0</v>
      </c>
      <c r="T203" s="61">
        <v>0</v>
      </c>
      <c r="U203" s="61">
        <v>0</v>
      </c>
      <c r="V203" s="61">
        <v>0</v>
      </c>
      <c r="W203" s="61">
        <v>0</v>
      </c>
      <c r="X203" s="61">
        <v>0</v>
      </c>
      <c r="Y203" s="61">
        <v>0</v>
      </c>
      <c r="Z203" s="61">
        <v>0</v>
      </c>
      <c r="AA203" s="61">
        <v>0</v>
      </c>
      <c r="AB203" s="61">
        <v>0</v>
      </c>
      <c r="AC203" s="61">
        <v>0</v>
      </c>
      <c r="AD203" s="61">
        <v>0</v>
      </c>
      <c r="AE203" s="61">
        <v>0</v>
      </c>
      <c r="AF203" s="61">
        <v>0</v>
      </c>
      <c r="AG203" s="61">
        <v>0</v>
      </c>
      <c r="AH203" s="61">
        <v>0</v>
      </c>
      <c r="AI203" s="61">
        <v>0</v>
      </c>
      <c r="AJ203" s="61">
        <v>0</v>
      </c>
      <c r="AK203" s="61">
        <v>0</v>
      </c>
      <c r="AL203" s="61">
        <v>0</v>
      </c>
      <c r="AM203" s="61">
        <v>0</v>
      </c>
      <c r="AN203" s="61">
        <v>0</v>
      </c>
      <c r="AO203" s="61">
        <v>0</v>
      </c>
      <c r="AP203" s="61">
        <v>0</v>
      </c>
      <c r="AQ203" s="61">
        <f t="shared" si="2"/>
        <v>1327733.45</v>
      </c>
      <c r="AT203" s="33"/>
    </row>
    <row r="204" spans="1:46" ht="33" customHeight="1">
      <c r="A204" s="32">
        <v>680</v>
      </c>
      <c r="B204" s="315" t="str">
        <f>VLOOKUP(A204,[5]bd_lista!A:C,3,FALSE)</f>
        <v>Contraloria General del Estado</v>
      </c>
      <c r="C204" s="316" t="e">
        <f>+VLOOKUP(A204,Contactos!$A$4:$E$534,6,FALSE)</f>
        <v>#REF!</v>
      </c>
      <c r="D204" s="61">
        <v>0</v>
      </c>
      <c r="E204" s="61">
        <v>0</v>
      </c>
      <c r="F204" s="61">
        <v>0</v>
      </c>
      <c r="G204" s="61">
        <v>0</v>
      </c>
      <c r="H204" s="61">
        <v>4938.75</v>
      </c>
      <c r="I204" s="61">
        <v>0</v>
      </c>
      <c r="J204" s="61">
        <v>0</v>
      </c>
      <c r="K204" s="61">
        <v>0</v>
      </c>
      <c r="L204" s="61">
        <v>0</v>
      </c>
      <c r="M204" s="61">
        <v>0</v>
      </c>
      <c r="N204" s="61">
        <v>0</v>
      </c>
      <c r="O204" s="61">
        <v>0</v>
      </c>
      <c r="P204" s="61">
        <v>0</v>
      </c>
      <c r="Q204" s="61">
        <v>0</v>
      </c>
      <c r="R204" s="61">
        <v>0</v>
      </c>
      <c r="S204" s="61">
        <v>0</v>
      </c>
      <c r="T204" s="61">
        <v>0</v>
      </c>
      <c r="U204" s="61">
        <v>0</v>
      </c>
      <c r="V204" s="61">
        <v>0</v>
      </c>
      <c r="W204" s="61">
        <v>0</v>
      </c>
      <c r="X204" s="61">
        <v>0</v>
      </c>
      <c r="Y204" s="61">
        <v>0</v>
      </c>
      <c r="Z204" s="61">
        <v>0</v>
      </c>
      <c r="AA204" s="61">
        <v>0</v>
      </c>
      <c r="AB204" s="61">
        <v>0</v>
      </c>
      <c r="AC204" s="61">
        <v>0</v>
      </c>
      <c r="AD204" s="61">
        <v>0</v>
      </c>
      <c r="AE204" s="61">
        <v>0</v>
      </c>
      <c r="AF204" s="61">
        <v>0</v>
      </c>
      <c r="AG204" s="61">
        <v>0</v>
      </c>
      <c r="AH204" s="61">
        <v>0</v>
      </c>
      <c r="AI204" s="61">
        <v>0</v>
      </c>
      <c r="AJ204" s="61">
        <v>0</v>
      </c>
      <c r="AK204" s="61">
        <v>0</v>
      </c>
      <c r="AL204" s="61">
        <v>0</v>
      </c>
      <c r="AM204" s="61">
        <v>0</v>
      </c>
      <c r="AN204" s="61">
        <v>0</v>
      </c>
      <c r="AO204" s="61">
        <v>0</v>
      </c>
      <c r="AP204" s="61">
        <v>0</v>
      </c>
      <c r="AQ204" s="61">
        <f t="shared" si="2"/>
        <v>4938.75</v>
      </c>
      <c r="AT204" s="33"/>
    </row>
    <row r="205" spans="1:46" ht="33" customHeight="1">
      <c r="A205" s="32">
        <v>681</v>
      </c>
      <c r="B205" s="315" t="str">
        <f>VLOOKUP(A205,[5]bd_lista!A:C,3,FALSE)</f>
        <v>Ministerio Público</v>
      </c>
      <c r="C205" s="316" t="e">
        <f>+VLOOKUP(A205,Contactos!$A$4:$E$534,6,FALSE)</f>
        <v>#REF!</v>
      </c>
      <c r="D205" s="61">
        <v>0</v>
      </c>
      <c r="E205" s="61">
        <v>0</v>
      </c>
      <c r="F205" s="61">
        <v>2097215</v>
      </c>
      <c r="G205" s="61">
        <v>0</v>
      </c>
      <c r="H205" s="61">
        <v>4366.47</v>
      </c>
      <c r="I205" s="61">
        <v>0</v>
      </c>
      <c r="J205" s="61">
        <v>0</v>
      </c>
      <c r="K205" s="61">
        <v>0</v>
      </c>
      <c r="L205" s="61">
        <v>0</v>
      </c>
      <c r="M205" s="61">
        <v>0</v>
      </c>
      <c r="N205" s="61">
        <v>0</v>
      </c>
      <c r="O205" s="61">
        <v>0</v>
      </c>
      <c r="P205" s="61">
        <v>0</v>
      </c>
      <c r="Q205" s="61">
        <v>0</v>
      </c>
      <c r="R205" s="61">
        <v>0</v>
      </c>
      <c r="S205" s="61">
        <v>0</v>
      </c>
      <c r="T205" s="61">
        <v>0</v>
      </c>
      <c r="U205" s="61">
        <v>0</v>
      </c>
      <c r="V205" s="61">
        <v>0</v>
      </c>
      <c r="W205" s="61">
        <v>0</v>
      </c>
      <c r="X205" s="61">
        <v>0</v>
      </c>
      <c r="Y205" s="61">
        <v>0</v>
      </c>
      <c r="Z205" s="61">
        <v>0</v>
      </c>
      <c r="AA205" s="61">
        <v>0</v>
      </c>
      <c r="AB205" s="61">
        <v>0</v>
      </c>
      <c r="AC205" s="61">
        <v>0</v>
      </c>
      <c r="AD205" s="61">
        <v>0</v>
      </c>
      <c r="AE205" s="61">
        <v>0</v>
      </c>
      <c r="AF205" s="61">
        <v>0</v>
      </c>
      <c r="AG205" s="61">
        <v>0</v>
      </c>
      <c r="AH205" s="61">
        <v>0</v>
      </c>
      <c r="AI205" s="61">
        <v>0</v>
      </c>
      <c r="AJ205" s="61">
        <v>0</v>
      </c>
      <c r="AK205" s="61">
        <v>0</v>
      </c>
      <c r="AL205" s="61">
        <v>0</v>
      </c>
      <c r="AM205" s="61">
        <v>0</v>
      </c>
      <c r="AN205" s="61">
        <v>0</v>
      </c>
      <c r="AO205" s="61">
        <v>0</v>
      </c>
      <c r="AP205" s="61">
        <v>0</v>
      </c>
      <c r="AQ205" s="61">
        <f t="shared" si="2"/>
        <v>2101581.4700000002</v>
      </c>
      <c r="AT205" s="33"/>
    </row>
    <row r="206" spans="1:46" ht="33" customHeight="1">
      <c r="A206" s="32">
        <v>682</v>
      </c>
      <c r="B206" s="315" t="str">
        <f>VLOOKUP(A206,[5]bd_lista!A:C,3,FALSE)</f>
        <v>Defensoria del Pueblo</v>
      </c>
      <c r="C206" s="316" t="e">
        <f>+VLOOKUP(A206,Contactos!$A$4:$E$534,6,FALSE)</f>
        <v>#REF!</v>
      </c>
      <c r="D206" s="61">
        <v>0</v>
      </c>
      <c r="E206" s="61">
        <v>0</v>
      </c>
      <c r="F206" s="61">
        <v>0</v>
      </c>
      <c r="G206" s="61">
        <v>0</v>
      </c>
      <c r="H206" s="61">
        <v>2805.12</v>
      </c>
      <c r="I206" s="61">
        <v>0</v>
      </c>
      <c r="J206" s="61">
        <v>0</v>
      </c>
      <c r="K206" s="61">
        <v>0</v>
      </c>
      <c r="L206" s="61">
        <v>37808.65</v>
      </c>
      <c r="M206" s="61">
        <v>0</v>
      </c>
      <c r="N206" s="61">
        <v>0</v>
      </c>
      <c r="O206" s="61">
        <v>0</v>
      </c>
      <c r="P206" s="61">
        <v>0</v>
      </c>
      <c r="Q206" s="61">
        <v>0</v>
      </c>
      <c r="R206" s="61">
        <v>0</v>
      </c>
      <c r="S206" s="61">
        <v>0</v>
      </c>
      <c r="T206" s="61">
        <v>0</v>
      </c>
      <c r="U206" s="61">
        <v>0</v>
      </c>
      <c r="V206" s="61">
        <v>0</v>
      </c>
      <c r="W206" s="61">
        <v>0</v>
      </c>
      <c r="X206" s="61">
        <v>0</v>
      </c>
      <c r="Y206" s="61">
        <v>0</v>
      </c>
      <c r="Z206" s="61">
        <v>0</v>
      </c>
      <c r="AA206" s="61">
        <v>0</v>
      </c>
      <c r="AB206" s="61">
        <v>0</v>
      </c>
      <c r="AC206" s="61">
        <v>0</v>
      </c>
      <c r="AD206" s="61">
        <v>0</v>
      </c>
      <c r="AE206" s="61">
        <v>0</v>
      </c>
      <c r="AF206" s="61">
        <v>0</v>
      </c>
      <c r="AG206" s="61">
        <v>0</v>
      </c>
      <c r="AH206" s="61">
        <v>0</v>
      </c>
      <c r="AI206" s="61">
        <v>0</v>
      </c>
      <c r="AJ206" s="61">
        <v>0</v>
      </c>
      <c r="AK206" s="61">
        <v>0</v>
      </c>
      <c r="AL206" s="61">
        <v>0</v>
      </c>
      <c r="AM206" s="61">
        <v>0</v>
      </c>
      <c r="AN206" s="61">
        <v>0</v>
      </c>
      <c r="AO206" s="61">
        <v>0</v>
      </c>
      <c r="AP206" s="61">
        <v>0</v>
      </c>
      <c r="AQ206" s="61">
        <f t="shared" si="2"/>
        <v>40613.770000000004</v>
      </c>
      <c r="AT206" s="33"/>
    </row>
    <row r="207" spans="1:46" ht="33" customHeight="1">
      <c r="A207" s="32">
        <v>683</v>
      </c>
      <c r="B207" s="315" t="str">
        <f>VLOOKUP(A207,[5]bd_lista!A:C,3,FALSE)</f>
        <v>Procuraduria General del Estado</v>
      </c>
      <c r="C207" s="316" t="e">
        <f>+VLOOKUP(A207,Contactos!$A$4:$E$534,6,FALSE)</f>
        <v>#REF!</v>
      </c>
      <c r="D207" s="61">
        <v>0</v>
      </c>
      <c r="E207" s="61">
        <v>0</v>
      </c>
      <c r="F207" s="61">
        <v>4962</v>
      </c>
      <c r="G207" s="61">
        <v>0</v>
      </c>
      <c r="H207" s="61">
        <v>4373.82</v>
      </c>
      <c r="I207" s="61">
        <v>0</v>
      </c>
      <c r="J207" s="61">
        <v>0</v>
      </c>
      <c r="K207" s="61">
        <v>0</v>
      </c>
      <c r="L207" s="61">
        <v>0</v>
      </c>
      <c r="M207" s="61">
        <v>0</v>
      </c>
      <c r="N207" s="61">
        <v>0</v>
      </c>
      <c r="O207" s="61">
        <v>1997.06</v>
      </c>
      <c r="P207" s="61">
        <v>0</v>
      </c>
      <c r="Q207" s="61">
        <v>0</v>
      </c>
      <c r="R207" s="61">
        <v>0</v>
      </c>
      <c r="S207" s="61">
        <v>0</v>
      </c>
      <c r="T207" s="61">
        <v>0</v>
      </c>
      <c r="U207" s="61">
        <v>0</v>
      </c>
      <c r="V207" s="61">
        <v>0</v>
      </c>
      <c r="W207" s="61">
        <v>0</v>
      </c>
      <c r="X207" s="61">
        <v>0</v>
      </c>
      <c r="Y207" s="61">
        <v>0</v>
      </c>
      <c r="Z207" s="61">
        <v>0</v>
      </c>
      <c r="AA207" s="61">
        <v>0</v>
      </c>
      <c r="AB207" s="61">
        <v>0</v>
      </c>
      <c r="AC207" s="61">
        <v>0</v>
      </c>
      <c r="AD207" s="61">
        <v>0</v>
      </c>
      <c r="AE207" s="61">
        <v>0</v>
      </c>
      <c r="AF207" s="61">
        <v>0</v>
      </c>
      <c r="AG207" s="61">
        <v>0</v>
      </c>
      <c r="AH207" s="61">
        <v>0</v>
      </c>
      <c r="AI207" s="61">
        <v>0</v>
      </c>
      <c r="AJ207" s="61">
        <v>0</v>
      </c>
      <c r="AK207" s="61">
        <v>0</v>
      </c>
      <c r="AL207" s="61">
        <v>0</v>
      </c>
      <c r="AM207" s="61">
        <v>0</v>
      </c>
      <c r="AN207" s="61">
        <v>0</v>
      </c>
      <c r="AO207" s="61">
        <v>0</v>
      </c>
      <c r="AP207" s="61">
        <v>0</v>
      </c>
      <c r="AQ207" s="61">
        <f t="shared" si="2"/>
        <v>11332.88</v>
      </c>
      <c r="AT207" s="33"/>
    </row>
    <row r="208" spans="1:46" ht="33" customHeight="1">
      <c r="A208" s="32">
        <v>716</v>
      </c>
      <c r="B208" s="315" t="str">
        <f>VLOOKUP(A208,[5]bd_lista!A:C,3,FALSE)</f>
        <v>Empresa Tarijeña del Gas</v>
      </c>
      <c r="C208" s="316" t="e">
        <f>+VLOOKUP(A208,Contactos!$A$4:$E$534,6,FALSE)</f>
        <v>#N/A</v>
      </c>
      <c r="D208" s="61">
        <v>0</v>
      </c>
      <c r="E208" s="61">
        <v>0</v>
      </c>
      <c r="F208" s="61">
        <v>0</v>
      </c>
      <c r="G208" s="61">
        <v>0</v>
      </c>
      <c r="H208" s="61">
        <v>0</v>
      </c>
      <c r="I208" s="61">
        <v>0</v>
      </c>
      <c r="J208" s="61">
        <v>0</v>
      </c>
      <c r="K208" s="61">
        <v>0</v>
      </c>
      <c r="L208" s="61">
        <v>0</v>
      </c>
      <c r="M208" s="61">
        <v>0</v>
      </c>
      <c r="N208" s="61">
        <v>0</v>
      </c>
      <c r="O208" s="61">
        <v>0</v>
      </c>
      <c r="P208" s="61">
        <v>0</v>
      </c>
      <c r="Q208" s="61">
        <v>0</v>
      </c>
      <c r="R208" s="61">
        <v>0</v>
      </c>
      <c r="S208" s="61">
        <v>0</v>
      </c>
      <c r="T208" s="61">
        <v>0</v>
      </c>
      <c r="U208" s="61">
        <v>0</v>
      </c>
      <c r="V208" s="61">
        <v>0</v>
      </c>
      <c r="W208" s="61">
        <v>0</v>
      </c>
      <c r="X208" s="61">
        <v>0</v>
      </c>
      <c r="Y208" s="61">
        <v>0</v>
      </c>
      <c r="Z208" s="61">
        <v>0</v>
      </c>
      <c r="AA208" s="61">
        <v>0</v>
      </c>
      <c r="AB208" s="61">
        <v>0</v>
      </c>
      <c r="AC208" s="61">
        <v>0</v>
      </c>
      <c r="AD208" s="61">
        <v>0</v>
      </c>
      <c r="AE208" s="61">
        <v>0</v>
      </c>
      <c r="AF208" s="61">
        <v>0</v>
      </c>
      <c r="AG208" s="61">
        <v>0</v>
      </c>
      <c r="AH208" s="61">
        <v>0</v>
      </c>
      <c r="AI208" s="61">
        <v>0</v>
      </c>
      <c r="AJ208" s="61">
        <v>0</v>
      </c>
      <c r="AK208" s="61">
        <v>0</v>
      </c>
      <c r="AL208" s="61">
        <v>0</v>
      </c>
      <c r="AM208" s="61">
        <v>0</v>
      </c>
      <c r="AN208" s="61">
        <v>0</v>
      </c>
      <c r="AO208" s="61">
        <v>0</v>
      </c>
      <c r="AP208" s="61">
        <v>0</v>
      </c>
      <c r="AQ208" s="61">
        <f t="shared" ref="AQ208:AQ271" si="3">SUM(D208:AP208)</f>
        <v>0</v>
      </c>
      <c r="AT208" s="33"/>
    </row>
    <row r="209" spans="1:46" ht="33" customHeight="1">
      <c r="A209" s="32">
        <v>761</v>
      </c>
      <c r="B209" s="315" t="str">
        <f>VLOOKUP(A209,[5]bd_lista!A:C,3,FALSE)</f>
        <v>Servicio Autónomo Municipal de Agua Potable y Alcantarillado</v>
      </c>
      <c r="C209" s="316" t="e">
        <f>+VLOOKUP(A209,Contactos!$A$4:$E$534,6,FALSE)</f>
        <v>#N/A</v>
      </c>
      <c r="D209" s="61">
        <v>0</v>
      </c>
      <c r="E209" s="61">
        <v>0</v>
      </c>
      <c r="F209" s="61">
        <v>0</v>
      </c>
      <c r="G209" s="61">
        <v>0</v>
      </c>
      <c r="H209" s="61">
        <v>0</v>
      </c>
      <c r="I209" s="61">
        <v>0</v>
      </c>
      <c r="J209" s="61">
        <v>0</v>
      </c>
      <c r="K209" s="61">
        <v>0</v>
      </c>
      <c r="L209" s="61">
        <v>0</v>
      </c>
      <c r="M209" s="61">
        <v>0</v>
      </c>
      <c r="N209" s="61">
        <v>0</v>
      </c>
      <c r="O209" s="61">
        <v>0</v>
      </c>
      <c r="P209" s="61">
        <v>0</v>
      </c>
      <c r="Q209" s="61">
        <v>0</v>
      </c>
      <c r="R209" s="61">
        <v>0</v>
      </c>
      <c r="S209" s="61">
        <v>0</v>
      </c>
      <c r="T209" s="61">
        <v>0</v>
      </c>
      <c r="U209" s="61">
        <v>0</v>
      </c>
      <c r="V209" s="61">
        <v>0</v>
      </c>
      <c r="W209" s="61">
        <v>0</v>
      </c>
      <c r="X209" s="61">
        <v>0</v>
      </c>
      <c r="Y209" s="61">
        <v>0</v>
      </c>
      <c r="Z209" s="61">
        <v>0</v>
      </c>
      <c r="AA209" s="61">
        <v>0</v>
      </c>
      <c r="AB209" s="61">
        <v>0</v>
      </c>
      <c r="AC209" s="61">
        <v>0</v>
      </c>
      <c r="AD209" s="61">
        <v>0</v>
      </c>
      <c r="AE209" s="61">
        <v>0</v>
      </c>
      <c r="AF209" s="61">
        <v>0</v>
      </c>
      <c r="AG209" s="61">
        <v>0</v>
      </c>
      <c r="AH209" s="61">
        <v>0</v>
      </c>
      <c r="AI209" s="61">
        <v>0</v>
      </c>
      <c r="AJ209" s="61">
        <v>0</v>
      </c>
      <c r="AK209" s="61">
        <v>0</v>
      </c>
      <c r="AL209" s="61">
        <v>0</v>
      </c>
      <c r="AM209" s="61">
        <v>0</v>
      </c>
      <c r="AN209" s="61">
        <v>0</v>
      </c>
      <c r="AO209" s="61">
        <v>0</v>
      </c>
      <c r="AP209" s="61">
        <v>0</v>
      </c>
      <c r="AQ209" s="61">
        <f t="shared" si="3"/>
        <v>0</v>
      </c>
      <c r="AT209" s="33"/>
    </row>
    <row r="210" spans="1:46" ht="33" customHeight="1">
      <c r="A210" s="32">
        <v>781</v>
      </c>
      <c r="B210" s="315" t="str">
        <f>VLOOKUP(A210,[5]bd_lista!A:C,3,FALSE)</f>
        <v>Servicio Municipal de Agua Potable y Alcantarillado</v>
      </c>
      <c r="C210" s="316" t="e">
        <f>+VLOOKUP(A210,Contactos!$A$4:$E$534,6,FALSE)</f>
        <v>#N/A</v>
      </c>
      <c r="D210" s="61">
        <v>0</v>
      </c>
      <c r="E210" s="61">
        <v>0</v>
      </c>
      <c r="F210" s="61">
        <v>0</v>
      </c>
      <c r="G210" s="61">
        <v>0</v>
      </c>
      <c r="H210" s="61">
        <v>0</v>
      </c>
      <c r="I210" s="61">
        <v>0</v>
      </c>
      <c r="J210" s="61">
        <v>0</v>
      </c>
      <c r="K210" s="61">
        <v>0</v>
      </c>
      <c r="L210" s="61">
        <v>0</v>
      </c>
      <c r="M210" s="61">
        <v>0</v>
      </c>
      <c r="N210" s="61">
        <v>0</v>
      </c>
      <c r="O210" s="61">
        <v>0</v>
      </c>
      <c r="P210" s="61">
        <v>0</v>
      </c>
      <c r="Q210" s="61">
        <v>0</v>
      </c>
      <c r="R210" s="61">
        <v>0</v>
      </c>
      <c r="S210" s="61">
        <v>0</v>
      </c>
      <c r="T210" s="61">
        <v>0</v>
      </c>
      <c r="U210" s="61">
        <v>0</v>
      </c>
      <c r="V210" s="61">
        <v>0</v>
      </c>
      <c r="W210" s="61">
        <v>0</v>
      </c>
      <c r="X210" s="61">
        <v>0</v>
      </c>
      <c r="Y210" s="61">
        <v>0</v>
      </c>
      <c r="Z210" s="61">
        <v>0</v>
      </c>
      <c r="AA210" s="61">
        <v>0</v>
      </c>
      <c r="AB210" s="61">
        <v>0</v>
      </c>
      <c r="AC210" s="61">
        <v>0</v>
      </c>
      <c r="AD210" s="61">
        <v>0</v>
      </c>
      <c r="AE210" s="61">
        <v>0</v>
      </c>
      <c r="AF210" s="61">
        <v>0</v>
      </c>
      <c r="AG210" s="61">
        <v>0</v>
      </c>
      <c r="AH210" s="61">
        <v>0</v>
      </c>
      <c r="AI210" s="61">
        <v>0</v>
      </c>
      <c r="AJ210" s="61">
        <v>0</v>
      </c>
      <c r="AK210" s="61">
        <v>0</v>
      </c>
      <c r="AL210" s="61">
        <v>0</v>
      </c>
      <c r="AM210" s="61">
        <v>0</v>
      </c>
      <c r="AN210" s="61">
        <v>0</v>
      </c>
      <c r="AO210" s="61">
        <v>0</v>
      </c>
      <c r="AP210" s="61">
        <v>0</v>
      </c>
      <c r="AQ210" s="61">
        <f t="shared" si="3"/>
        <v>0</v>
      </c>
      <c r="AT210" s="33"/>
    </row>
    <row r="211" spans="1:46" ht="33" customHeight="1">
      <c r="A211" s="32">
        <v>802</v>
      </c>
      <c r="B211" s="315" t="str">
        <f>VLOOKUP(A211,[5]bd_lista!A:C,3,FALSE)</f>
        <v>Empresa Local de Agua Potable y Alcantarillado Sucre</v>
      </c>
      <c r="C211" s="316" t="e">
        <f>+VLOOKUP(A211,Contactos!$A$4:$E$534,6,FALSE)</f>
        <v>#REF!</v>
      </c>
      <c r="D211" s="61">
        <v>0</v>
      </c>
      <c r="E211" s="61">
        <v>0</v>
      </c>
      <c r="F211" s="61">
        <v>0</v>
      </c>
      <c r="G211" s="61">
        <v>0</v>
      </c>
      <c r="H211" s="61">
        <v>0</v>
      </c>
      <c r="I211" s="61">
        <v>0</v>
      </c>
      <c r="J211" s="61">
        <v>0</v>
      </c>
      <c r="K211" s="61">
        <v>0</v>
      </c>
      <c r="L211" s="61">
        <v>54525.05</v>
      </c>
      <c r="M211" s="61">
        <v>0</v>
      </c>
      <c r="N211" s="61">
        <v>0</v>
      </c>
      <c r="O211" s="61">
        <v>0</v>
      </c>
      <c r="P211" s="61">
        <v>0</v>
      </c>
      <c r="Q211" s="61">
        <v>0</v>
      </c>
      <c r="R211" s="61">
        <v>0</v>
      </c>
      <c r="S211" s="61">
        <v>0</v>
      </c>
      <c r="T211" s="61">
        <v>0</v>
      </c>
      <c r="U211" s="61">
        <v>0</v>
      </c>
      <c r="V211" s="61">
        <v>0</v>
      </c>
      <c r="W211" s="61">
        <v>0</v>
      </c>
      <c r="X211" s="61">
        <v>0</v>
      </c>
      <c r="Y211" s="61">
        <v>0</v>
      </c>
      <c r="Z211" s="61">
        <v>0</v>
      </c>
      <c r="AA211" s="61">
        <v>0</v>
      </c>
      <c r="AB211" s="61">
        <v>0</v>
      </c>
      <c r="AC211" s="61">
        <v>0</v>
      </c>
      <c r="AD211" s="61">
        <v>0</v>
      </c>
      <c r="AE211" s="61">
        <v>0</v>
      </c>
      <c r="AF211" s="61">
        <v>0</v>
      </c>
      <c r="AG211" s="61">
        <v>0</v>
      </c>
      <c r="AH211" s="61">
        <v>0</v>
      </c>
      <c r="AI211" s="61">
        <v>0</v>
      </c>
      <c r="AJ211" s="61">
        <v>0</v>
      </c>
      <c r="AK211" s="61">
        <v>0</v>
      </c>
      <c r="AL211" s="61">
        <v>0</v>
      </c>
      <c r="AM211" s="61">
        <v>0</v>
      </c>
      <c r="AN211" s="61">
        <v>0</v>
      </c>
      <c r="AO211" s="61">
        <v>0</v>
      </c>
      <c r="AP211" s="61">
        <v>0</v>
      </c>
      <c r="AQ211" s="61">
        <f t="shared" si="3"/>
        <v>54525.05</v>
      </c>
      <c r="AT211" s="33"/>
    </row>
    <row r="212" spans="1:46" ht="33" customHeight="1">
      <c r="A212" s="32">
        <v>821</v>
      </c>
      <c r="B212" s="315" t="str">
        <f>VLOOKUP(A212,[5]bd_lista!A:C,3,FALSE)</f>
        <v>Administración Autónoma para Obras Sanitarias - Potosí</v>
      </c>
      <c r="C212" s="316" t="e">
        <f>+VLOOKUP(A212,Contactos!$A$4:$E$534,6,FALSE)</f>
        <v>#N/A</v>
      </c>
      <c r="D212" s="61">
        <v>0</v>
      </c>
      <c r="E212" s="61">
        <v>0</v>
      </c>
      <c r="F212" s="61">
        <v>0</v>
      </c>
      <c r="G212" s="61">
        <v>0</v>
      </c>
      <c r="H212" s="61">
        <v>0</v>
      </c>
      <c r="I212" s="61">
        <v>0</v>
      </c>
      <c r="J212" s="61">
        <v>0</v>
      </c>
      <c r="K212" s="61">
        <v>0</v>
      </c>
      <c r="L212" s="61">
        <v>0</v>
      </c>
      <c r="M212" s="61">
        <v>0</v>
      </c>
      <c r="N212" s="61">
        <v>0</v>
      </c>
      <c r="O212" s="61">
        <v>0</v>
      </c>
      <c r="P212" s="61">
        <v>0</v>
      </c>
      <c r="Q212" s="61">
        <v>0</v>
      </c>
      <c r="R212" s="61">
        <v>0</v>
      </c>
      <c r="S212" s="61">
        <v>0</v>
      </c>
      <c r="T212" s="61">
        <v>0</v>
      </c>
      <c r="U212" s="61">
        <v>0</v>
      </c>
      <c r="V212" s="61">
        <v>0</v>
      </c>
      <c r="W212" s="61">
        <v>0</v>
      </c>
      <c r="X212" s="61">
        <v>0</v>
      </c>
      <c r="Y212" s="61">
        <v>0</v>
      </c>
      <c r="Z212" s="61">
        <v>0</v>
      </c>
      <c r="AA212" s="61">
        <v>0</v>
      </c>
      <c r="AB212" s="61">
        <v>0</v>
      </c>
      <c r="AC212" s="61">
        <v>0</v>
      </c>
      <c r="AD212" s="61">
        <v>0</v>
      </c>
      <c r="AE212" s="61">
        <v>0</v>
      </c>
      <c r="AF212" s="61">
        <v>0</v>
      </c>
      <c r="AG212" s="61">
        <v>0</v>
      </c>
      <c r="AH212" s="61">
        <v>0</v>
      </c>
      <c r="AI212" s="61">
        <v>0</v>
      </c>
      <c r="AJ212" s="61">
        <v>0</v>
      </c>
      <c r="AK212" s="61">
        <v>0</v>
      </c>
      <c r="AL212" s="61">
        <v>0</v>
      </c>
      <c r="AM212" s="61">
        <v>0</v>
      </c>
      <c r="AN212" s="61">
        <v>0</v>
      </c>
      <c r="AO212" s="61">
        <v>0</v>
      </c>
      <c r="AP212" s="61">
        <v>0</v>
      </c>
      <c r="AQ212" s="61">
        <f t="shared" si="3"/>
        <v>0</v>
      </c>
      <c r="AT212" s="33"/>
    </row>
    <row r="213" spans="1:46" ht="33" customHeight="1">
      <c r="A213" s="32">
        <v>831</v>
      </c>
      <c r="B213" s="315" t="str">
        <f>VLOOKUP(A213,[5]bd_lista!A:C,3,FALSE)</f>
        <v>Servicio Local de Acueductos y Alcantarillado - Oruro</v>
      </c>
      <c r="C213" s="316" t="e">
        <f>+VLOOKUP(A213,Contactos!$A$4:$E$534,6,FALSE)</f>
        <v>#N/A</v>
      </c>
      <c r="D213" s="61">
        <v>0</v>
      </c>
      <c r="E213" s="61">
        <v>0</v>
      </c>
      <c r="F213" s="61">
        <v>0</v>
      </c>
      <c r="G213" s="61">
        <v>0</v>
      </c>
      <c r="H213" s="61">
        <v>0</v>
      </c>
      <c r="I213" s="61">
        <v>0</v>
      </c>
      <c r="J213" s="61">
        <v>0</v>
      </c>
      <c r="K213" s="61">
        <v>0</v>
      </c>
      <c r="L213" s="61">
        <v>0</v>
      </c>
      <c r="M213" s="61">
        <v>0</v>
      </c>
      <c r="N213" s="61">
        <v>0</v>
      </c>
      <c r="O213" s="61">
        <v>0</v>
      </c>
      <c r="P213" s="61">
        <v>0</v>
      </c>
      <c r="Q213" s="61">
        <v>0</v>
      </c>
      <c r="R213" s="61">
        <v>0</v>
      </c>
      <c r="S213" s="61">
        <v>0</v>
      </c>
      <c r="T213" s="61">
        <v>0</v>
      </c>
      <c r="U213" s="61">
        <v>0</v>
      </c>
      <c r="V213" s="61">
        <v>0</v>
      </c>
      <c r="W213" s="61">
        <v>0</v>
      </c>
      <c r="X213" s="61">
        <v>0</v>
      </c>
      <c r="Y213" s="61">
        <v>0</v>
      </c>
      <c r="Z213" s="61">
        <v>0</v>
      </c>
      <c r="AA213" s="61">
        <v>0</v>
      </c>
      <c r="AB213" s="61">
        <v>0</v>
      </c>
      <c r="AC213" s="61">
        <v>0</v>
      </c>
      <c r="AD213" s="61">
        <v>0</v>
      </c>
      <c r="AE213" s="61">
        <v>0</v>
      </c>
      <c r="AF213" s="61">
        <v>0</v>
      </c>
      <c r="AG213" s="61">
        <v>0</v>
      </c>
      <c r="AH213" s="61">
        <v>0</v>
      </c>
      <c r="AI213" s="61">
        <v>0</v>
      </c>
      <c r="AJ213" s="61">
        <v>0</v>
      </c>
      <c r="AK213" s="61">
        <v>0</v>
      </c>
      <c r="AL213" s="61">
        <v>0</v>
      </c>
      <c r="AM213" s="61">
        <v>0</v>
      </c>
      <c r="AN213" s="61">
        <v>0</v>
      </c>
      <c r="AO213" s="61">
        <v>0</v>
      </c>
      <c r="AP213" s="61">
        <v>0</v>
      </c>
      <c r="AQ213" s="61">
        <f t="shared" si="3"/>
        <v>0</v>
      </c>
      <c r="AT213" s="33"/>
    </row>
    <row r="214" spans="1:46" ht="33" customHeight="1">
      <c r="A214" s="32">
        <v>862</v>
      </c>
      <c r="B214" s="315" t="str">
        <f>VLOOKUP(A214,[5]bd_lista!A:C,3,FALSE)</f>
        <v>Fondo Nacional de Desarrollo Regional</v>
      </c>
      <c r="C214" s="316" t="e">
        <f>+VLOOKUP(A214,Contactos!$A$4:$E$534,6,FALSE)</f>
        <v>#REF!</v>
      </c>
      <c r="D214" s="61">
        <v>0</v>
      </c>
      <c r="E214" s="61">
        <v>0</v>
      </c>
      <c r="F214" s="61">
        <v>0</v>
      </c>
      <c r="G214" s="61">
        <v>0</v>
      </c>
      <c r="H214" s="61">
        <v>4514.53</v>
      </c>
      <c r="I214" s="61">
        <v>0</v>
      </c>
      <c r="J214" s="61">
        <v>0</v>
      </c>
      <c r="K214" s="61">
        <v>0</v>
      </c>
      <c r="L214" s="61">
        <v>3080.29</v>
      </c>
      <c r="M214" s="61">
        <v>0</v>
      </c>
      <c r="N214" s="61">
        <v>0</v>
      </c>
      <c r="O214" s="61">
        <v>0</v>
      </c>
      <c r="P214" s="61">
        <v>0</v>
      </c>
      <c r="Q214" s="61">
        <v>0</v>
      </c>
      <c r="R214" s="61">
        <v>0</v>
      </c>
      <c r="S214" s="61">
        <v>0</v>
      </c>
      <c r="T214" s="61">
        <v>0</v>
      </c>
      <c r="U214" s="61">
        <v>2495899.7900000005</v>
      </c>
      <c r="V214" s="61">
        <v>0</v>
      </c>
      <c r="W214" s="61">
        <v>0</v>
      </c>
      <c r="X214" s="61">
        <v>0</v>
      </c>
      <c r="Y214" s="61">
        <v>9545480.7199999988</v>
      </c>
      <c r="Z214" s="61">
        <v>0</v>
      </c>
      <c r="AA214" s="61">
        <v>0</v>
      </c>
      <c r="AB214" s="61">
        <v>0</v>
      </c>
      <c r="AC214" s="61">
        <v>0</v>
      </c>
      <c r="AD214" s="61">
        <v>0</v>
      </c>
      <c r="AE214" s="61">
        <v>0</v>
      </c>
      <c r="AF214" s="61">
        <v>0</v>
      </c>
      <c r="AG214" s="61">
        <v>0</v>
      </c>
      <c r="AH214" s="61">
        <v>0</v>
      </c>
      <c r="AI214" s="61">
        <v>0</v>
      </c>
      <c r="AJ214" s="61">
        <v>0</v>
      </c>
      <c r="AK214" s="61">
        <v>0</v>
      </c>
      <c r="AL214" s="61">
        <v>0</v>
      </c>
      <c r="AM214" s="61">
        <v>0</v>
      </c>
      <c r="AN214" s="61">
        <v>0</v>
      </c>
      <c r="AO214" s="61">
        <v>0</v>
      </c>
      <c r="AP214" s="61">
        <v>0</v>
      </c>
      <c r="AQ214" s="61">
        <f t="shared" si="3"/>
        <v>12048975.329999998</v>
      </c>
      <c r="AT214" s="33"/>
    </row>
    <row r="215" spans="1:46">
      <c r="A215" s="32">
        <v>865</v>
      </c>
      <c r="B215" s="315" t="str">
        <f>VLOOKUP(A215,[5]bd_lista!A:C,3,FALSE)</f>
        <v>Fondo de Desarrollo del Sist.Fin. y Apoyo al Sec.Productivo</v>
      </c>
      <c r="C215" s="316" t="e">
        <f>+VLOOKUP(A215,Contactos!$A$4:$E$534,6,FALSE)</f>
        <v>#REF!</v>
      </c>
      <c r="D215" s="61">
        <v>8185.08</v>
      </c>
      <c r="E215" s="61">
        <v>0</v>
      </c>
      <c r="F215" s="61">
        <v>0</v>
      </c>
      <c r="G215" s="61">
        <v>0</v>
      </c>
      <c r="H215" s="61">
        <v>0</v>
      </c>
      <c r="I215" s="61">
        <v>0</v>
      </c>
      <c r="J215" s="61">
        <v>0</v>
      </c>
      <c r="K215" s="61">
        <v>0</v>
      </c>
      <c r="L215" s="61">
        <v>0</v>
      </c>
      <c r="M215" s="61">
        <v>0</v>
      </c>
      <c r="N215" s="61">
        <v>0</v>
      </c>
      <c r="O215" s="61">
        <v>0</v>
      </c>
      <c r="P215" s="61">
        <v>0</v>
      </c>
      <c r="Q215" s="61">
        <v>0</v>
      </c>
      <c r="R215" s="61">
        <v>0</v>
      </c>
      <c r="S215" s="61">
        <v>0</v>
      </c>
      <c r="T215" s="61">
        <v>0</v>
      </c>
      <c r="U215" s="61">
        <v>15892.97</v>
      </c>
      <c r="V215" s="61">
        <v>0</v>
      </c>
      <c r="W215" s="61">
        <v>0</v>
      </c>
      <c r="X215" s="61">
        <v>0</v>
      </c>
      <c r="Y215" s="61">
        <v>0</v>
      </c>
      <c r="Z215" s="61">
        <v>0</v>
      </c>
      <c r="AA215" s="61">
        <v>0</v>
      </c>
      <c r="AB215" s="61">
        <v>0</v>
      </c>
      <c r="AC215" s="61">
        <v>0</v>
      </c>
      <c r="AD215" s="61">
        <v>0</v>
      </c>
      <c r="AE215" s="61">
        <v>0</v>
      </c>
      <c r="AF215" s="61">
        <v>0</v>
      </c>
      <c r="AG215" s="61">
        <v>0</v>
      </c>
      <c r="AH215" s="61">
        <v>0</v>
      </c>
      <c r="AI215" s="61">
        <v>0</v>
      </c>
      <c r="AJ215" s="61">
        <v>0</v>
      </c>
      <c r="AK215" s="61">
        <v>0</v>
      </c>
      <c r="AL215" s="61">
        <v>0</v>
      </c>
      <c r="AM215" s="61">
        <v>0</v>
      </c>
      <c r="AN215" s="61">
        <v>0</v>
      </c>
      <c r="AO215" s="61">
        <v>0</v>
      </c>
      <c r="AP215" s="61">
        <v>0</v>
      </c>
      <c r="AQ215" s="61">
        <f t="shared" si="3"/>
        <v>24078.05</v>
      </c>
      <c r="AT215" s="33"/>
    </row>
    <row r="216" spans="1:46" ht="33" customHeight="1">
      <c r="A216" s="32">
        <v>867</v>
      </c>
      <c r="B216" s="315" t="str">
        <f>VLOOKUP(A216,[5]bd_lista!A:C,3,FALSE)</f>
        <v>Fondo Rotatorio de Fomento Productivo Regional</v>
      </c>
      <c r="C216" s="316" t="e">
        <f>+VLOOKUP(A216,Contactos!$A$4:$E$534,6,FALSE)</f>
        <v>#REF!</v>
      </c>
      <c r="D216" s="61">
        <v>0</v>
      </c>
      <c r="E216" s="61">
        <v>0</v>
      </c>
      <c r="F216" s="61">
        <v>0</v>
      </c>
      <c r="G216" s="61">
        <v>0</v>
      </c>
      <c r="H216" s="61">
        <v>0</v>
      </c>
      <c r="I216" s="61">
        <v>0</v>
      </c>
      <c r="J216" s="61">
        <v>0</v>
      </c>
      <c r="K216" s="61">
        <v>0</v>
      </c>
      <c r="L216" s="61">
        <v>0</v>
      </c>
      <c r="M216" s="61">
        <v>0</v>
      </c>
      <c r="N216" s="61">
        <v>0</v>
      </c>
      <c r="O216" s="61">
        <v>0</v>
      </c>
      <c r="P216" s="61">
        <v>0</v>
      </c>
      <c r="Q216" s="61">
        <v>0</v>
      </c>
      <c r="R216" s="61">
        <v>0</v>
      </c>
      <c r="S216" s="61">
        <v>0</v>
      </c>
      <c r="T216" s="61">
        <v>0</v>
      </c>
      <c r="U216" s="61">
        <v>0</v>
      </c>
      <c r="V216" s="61">
        <v>0</v>
      </c>
      <c r="W216" s="61">
        <v>0</v>
      </c>
      <c r="X216" s="61">
        <v>0</v>
      </c>
      <c r="Y216" s="61">
        <v>0</v>
      </c>
      <c r="Z216" s="61">
        <v>0</v>
      </c>
      <c r="AA216" s="61">
        <v>0</v>
      </c>
      <c r="AB216" s="61">
        <v>0</v>
      </c>
      <c r="AC216" s="61">
        <v>0</v>
      </c>
      <c r="AD216" s="61">
        <v>0</v>
      </c>
      <c r="AE216" s="61">
        <v>0</v>
      </c>
      <c r="AF216" s="61">
        <v>0</v>
      </c>
      <c r="AG216" s="61">
        <v>0</v>
      </c>
      <c r="AH216" s="61">
        <v>0</v>
      </c>
      <c r="AI216" s="61">
        <v>0</v>
      </c>
      <c r="AJ216" s="61">
        <v>0</v>
      </c>
      <c r="AK216" s="61">
        <v>0</v>
      </c>
      <c r="AL216" s="61">
        <v>0</v>
      </c>
      <c r="AM216" s="61">
        <v>0</v>
      </c>
      <c r="AN216" s="61">
        <v>0</v>
      </c>
      <c r="AO216" s="61">
        <v>0</v>
      </c>
      <c r="AP216" s="61">
        <v>0</v>
      </c>
      <c r="AQ216" s="61">
        <f t="shared" si="3"/>
        <v>0</v>
      </c>
      <c r="AT216" s="33"/>
    </row>
    <row r="217" spans="1:46" ht="15" customHeight="1">
      <c r="A217" s="32">
        <v>901</v>
      </c>
      <c r="B217" s="315" t="str">
        <f>VLOOKUP(A217,[5]bd_lista!A:C,3,FALSE)</f>
        <v>Gobierno Autónomo Departamental de Chuquisaca</v>
      </c>
      <c r="C217" s="316" t="e">
        <f>+VLOOKUP(A217,Contactos!$A$4:$E$534,6,FALSE)</f>
        <v>#REF!</v>
      </c>
      <c r="D217" s="61">
        <v>0</v>
      </c>
      <c r="E217" s="61">
        <v>0</v>
      </c>
      <c r="F217" s="61">
        <v>0</v>
      </c>
      <c r="G217" s="61">
        <v>0</v>
      </c>
      <c r="H217" s="61">
        <v>321391.60999999993</v>
      </c>
      <c r="I217" s="61">
        <v>0</v>
      </c>
      <c r="J217" s="61">
        <v>0</v>
      </c>
      <c r="K217" s="61">
        <v>0</v>
      </c>
      <c r="L217" s="61">
        <v>0</v>
      </c>
      <c r="M217" s="61">
        <v>0</v>
      </c>
      <c r="N217" s="61">
        <v>0</v>
      </c>
      <c r="O217" s="61">
        <v>0</v>
      </c>
      <c r="P217" s="61">
        <v>0</v>
      </c>
      <c r="Q217" s="61">
        <v>0</v>
      </c>
      <c r="R217" s="61">
        <v>0</v>
      </c>
      <c r="S217" s="61">
        <v>0</v>
      </c>
      <c r="T217" s="61">
        <v>0</v>
      </c>
      <c r="U217" s="61">
        <v>0</v>
      </c>
      <c r="V217" s="61">
        <v>0</v>
      </c>
      <c r="W217" s="61">
        <v>0</v>
      </c>
      <c r="X217" s="61">
        <v>0</v>
      </c>
      <c r="Y217" s="61">
        <v>0</v>
      </c>
      <c r="Z217" s="61">
        <v>0</v>
      </c>
      <c r="AA217" s="61">
        <v>0</v>
      </c>
      <c r="AB217" s="61">
        <v>0</v>
      </c>
      <c r="AC217" s="61">
        <v>0</v>
      </c>
      <c r="AD217" s="61">
        <v>0</v>
      </c>
      <c r="AE217" s="61">
        <v>0</v>
      </c>
      <c r="AF217" s="61">
        <v>0</v>
      </c>
      <c r="AG217" s="61">
        <v>0</v>
      </c>
      <c r="AH217" s="61">
        <v>0</v>
      </c>
      <c r="AI217" s="61">
        <v>0</v>
      </c>
      <c r="AJ217" s="61">
        <v>0</v>
      </c>
      <c r="AK217" s="61">
        <v>0</v>
      </c>
      <c r="AL217" s="61">
        <v>0</v>
      </c>
      <c r="AM217" s="61">
        <v>0</v>
      </c>
      <c r="AN217" s="61">
        <v>0</v>
      </c>
      <c r="AO217" s="61">
        <v>0</v>
      </c>
      <c r="AP217" s="61">
        <v>0</v>
      </c>
      <c r="AQ217" s="61">
        <f t="shared" si="3"/>
        <v>321391.60999999993</v>
      </c>
      <c r="AT217" s="33"/>
    </row>
    <row r="218" spans="1:46" ht="33" customHeight="1">
      <c r="A218" s="32">
        <v>902</v>
      </c>
      <c r="B218" s="315" t="str">
        <f>VLOOKUP(A218,[5]bd_lista!A:C,3,FALSE)</f>
        <v>Gobierno Autónomo Departamental de La Paz</v>
      </c>
      <c r="C218" s="316" t="e">
        <f>+VLOOKUP(A218,Contactos!$A$4:$E$534,6,FALSE)</f>
        <v>#REF!</v>
      </c>
      <c r="D218" s="61">
        <v>0</v>
      </c>
      <c r="E218" s="61">
        <v>0</v>
      </c>
      <c r="F218" s="61">
        <v>0</v>
      </c>
      <c r="G218" s="61">
        <v>0</v>
      </c>
      <c r="H218" s="61">
        <v>2066.86</v>
      </c>
      <c r="I218" s="61">
        <v>0</v>
      </c>
      <c r="J218" s="61">
        <v>0</v>
      </c>
      <c r="K218" s="61">
        <v>0</v>
      </c>
      <c r="L218" s="61">
        <v>0</v>
      </c>
      <c r="M218" s="61">
        <v>0</v>
      </c>
      <c r="N218" s="61">
        <v>0</v>
      </c>
      <c r="O218" s="61">
        <v>0</v>
      </c>
      <c r="P218" s="61">
        <v>0</v>
      </c>
      <c r="Q218" s="61">
        <v>0</v>
      </c>
      <c r="R218" s="61">
        <v>0</v>
      </c>
      <c r="S218" s="61">
        <v>0</v>
      </c>
      <c r="T218" s="61">
        <v>0</v>
      </c>
      <c r="U218" s="61">
        <v>0</v>
      </c>
      <c r="V218" s="61">
        <v>0</v>
      </c>
      <c r="W218" s="61">
        <v>0</v>
      </c>
      <c r="X218" s="61">
        <v>0</v>
      </c>
      <c r="Y218" s="61">
        <v>0</v>
      </c>
      <c r="Z218" s="61">
        <v>0</v>
      </c>
      <c r="AA218" s="61">
        <v>0</v>
      </c>
      <c r="AB218" s="61">
        <v>0</v>
      </c>
      <c r="AC218" s="61">
        <v>0</v>
      </c>
      <c r="AD218" s="61">
        <v>0</v>
      </c>
      <c r="AE218" s="61">
        <v>0</v>
      </c>
      <c r="AF218" s="61">
        <v>0</v>
      </c>
      <c r="AG218" s="61">
        <v>0</v>
      </c>
      <c r="AH218" s="61">
        <v>0</v>
      </c>
      <c r="AI218" s="61">
        <v>0</v>
      </c>
      <c r="AJ218" s="61">
        <v>0</v>
      </c>
      <c r="AK218" s="61">
        <v>0</v>
      </c>
      <c r="AL218" s="61">
        <v>0</v>
      </c>
      <c r="AM218" s="61">
        <v>0</v>
      </c>
      <c r="AN218" s="61">
        <v>0</v>
      </c>
      <c r="AO218" s="61">
        <v>0</v>
      </c>
      <c r="AP218" s="61">
        <v>0</v>
      </c>
      <c r="AQ218" s="61">
        <f t="shared" si="3"/>
        <v>2066.86</v>
      </c>
      <c r="AT218" s="33"/>
    </row>
    <row r="219" spans="1:46" ht="33" customHeight="1">
      <c r="A219" s="32">
        <v>903</v>
      </c>
      <c r="B219" s="315" t="str">
        <f>VLOOKUP(A219,[5]bd_lista!A:C,3,FALSE)</f>
        <v>Gobierno Autónomo Departamental de Cochabamba</v>
      </c>
      <c r="C219" s="316" t="e">
        <f>+VLOOKUP(A219,Contactos!$A$4:$E$534,6,FALSE)</f>
        <v>#REF!</v>
      </c>
      <c r="D219" s="61">
        <v>0</v>
      </c>
      <c r="E219" s="61">
        <v>0</v>
      </c>
      <c r="F219" s="61">
        <v>0</v>
      </c>
      <c r="G219" s="61">
        <v>0</v>
      </c>
      <c r="H219" s="61">
        <v>621622.17999999993</v>
      </c>
      <c r="I219" s="61">
        <v>0</v>
      </c>
      <c r="J219" s="61">
        <v>0</v>
      </c>
      <c r="K219" s="61">
        <v>0</v>
      </c>
      <c r="L219" s="61">
        <v>0</v>
      </c>
      <c r="M219" s="61">
        <v>0</v>
      </c>
      <c r="N219" s="61">
        <v>0</v>
      </c>
      <c r="O219" s="61">
        <v>0</v>
      </c>
      <c r="P219" s="61">
        <v>0</v>
      </c>
      <c r="Q219" s="61">
        <v>0</v>
      </c>
      <c r="R219" s="61">
        <v>0</v>
      </c>
      <c r="S219" s="61">
        <v>0</v>
      </c>
      <c r="T219" s="61">
        <v>0</v>
      </c>
      <c r="U219" s="61">
        <v>0</v>
      </c>
      <c r="V219" s="61">
        <v>0</v>
      </c>
      <c r="W219" s="61">
        <v>0</v>
      </c>
      <c r="X219" s="61">
        <v>0</v>
      </c>
      <c r="Y219" s="61">
        <v>0</v>
      </c>
      <c r="Z219" s="61">
        <v>0</v>
      </c>
      <c r="AA219" s="61">
        <v>0</v>
      </c>
      <c r="AB219" s="61">
        <v>0</v>
      </c>
      <c r="AC219" s="61">
        <v>0</v>
      </c>
      <c r="AD219" s="61">
        <v>0</v>
      </c>
      <c r="AE219" s="61">
        <v>0</v>
      </c>
      <c r="AF219" s="61">
        <v>0</v>
      </c>
      <c r="AG219" s="61">
        <v>0</v>
      </c>
      <c r="AH219" s="61">
        <v>0</v>
      </c>
      <c r="AI219" s="61">
        <v>0</v>
      </c>
      <c r="AJ219" s="61">
        <v>0</v>
      </c>
      <c r="AK219" s="61">
        <v>0</v>
      </c>
      <c r="AL219" s="61">
        <v>0</v>
      </c>
      <c r="AM219" s="61">
        <v>0</v>
      </c>
      <c r="AN219" s="61">
        <v>0</v>
      </c>
      <c r="AO219" s="61">
        <v>0</v>
      </c>
      <c r="AP219" s="61">
        <v>0</v>
      </c>
      <c r="AQ219" s="61">
        <f t="shared" si="3"/>
        <v>621622.17999999993</v>
      </c>
      <c r="AT219" s="33"/>
    </row>
    <row r="220" spans="1:46" ht="33" customHeight="1">
      <c r="A220" s="32">
        <v>904</v>
      </c>
      <c r="B220" s="315" t="str">
        <f>VLOOKUP(A220,[5]bd_lista!A:C,3,FALSE)</f>
        <v>Gobierno Autónomo Departamental de Oruro</v>
      </c>
      <c r="C220" s="316" t="e">
        <f>+VLOOKUP(A220,Contactos!$A$4:$E$534,6,FALSE)</f>
        <v>#REF!</v>
      </c>
      <c r="D220" s="61">
        <v>0</v>
      </c>
      <c r="E220" s="61">
        <v>0</v>
      </c>
      <c r="F220" s="61">
        <v>0</v>
      </c>
      <c r="G220" s="61">
        <v>0</v>
      </c>
      <c r="H220" s="61">
        <v>0</v>
      </c>
      <c r="I220" s="61">
        <v>0</v>
      </c>
      <c r="J220" s="61">
        <v>0</v>
      </c>
      <c r="K220" s="61">
        <v>0</v>
      </c>
      <c r="L220" s="61">
        <v>0</v>
      </c>
      <c r="M220" s="61">
        <v>0</v>
      </c>
      <c r="N220" s="61">
        <v>0</v>
      </c>
      <c r="O220" s="61">
        <v>0</v>
      </c>
      <c r="P220" s="61">
        <v>0</v>
      </c>
      <c r="Q220" s="61">
        <v>0</v>
      </c>
      <c r="R220" s="61">
        <v>0</v>
      </c>
      <c r="S220" s="61">
        <v>0</v>
      </c>
      <c r="T220" s="61">
        <v>0</v>
      </c>
      <c r="U220" s="61">
        <v>0</v>
      </c>
      <c r="V220" s="61">
        <v>0</v>
      </c>
      <c r="W220" s="61">
        <v>0</v>
      </c>
      <c r="X220" s="61">
        <v>0</v>
      </c>
      <c r="Y220" s="61">
        <v>0</v>
      </c>
      <c r="Z220" s="61">
        <v>0</v>
      </c>
      <c r="AA220" s="61">
        <v>0</v>
      </c>
      <c r="AB220" s="61">
        <v>0</v>
      </c>
      <c r="AC220" s="61">
        <v>0</v>
      </c>
      <c r="AD220" s="61">
        <v>0</v>
      </c>
      <c r="AE220" s="61">
        <v>0</v>
      </c>
      <c r="AF220" s="61">
        <v>0</v>
      </c>
      <c r="AG220" s="61">
        <v>0</v>
      </c>
      <c r="AH220" s="61">
        <v>0</v>
      </c>
      <c r="AI220" s="61">
        <v>0</v>
      </c>
      <c r="AJ220" s="61">
        <v>0</v>
      </c>
      <c r="AK220" s="61">
        <v>0</v>
      </c>
      <c r="AL220" s="61">
        <v>0</v>
      </c>
      <c r="AM220" s="61">
        <v>0</v>
      </c>
      <c r="AN220" s="61">
        <v>0</v>
      </c>
      <c r="AO220" s="61">
        <v>0</v>
      </c>
      <c r="AP220" s="61">
        <v>0</v>
      </c>
      <c r="AQ220" s="61">
        <f t="shared" si="3"/>
        <v>0</v>
      </c>
      <c r="AT220" s="33"/>
    </row>
    <row r="221" spans="1:46" ht="33" customHeight="1">
      <c r="A221" s="32">
        <v>905</v>
      </c>
      <c r="B221" s="315" t="str">
        <f>VLOOKUP(A221,[5]bd_lista!A:C,3,FALSE)</f>
        <v>Gobierno Autónomo Departamental de Potosí</v>
      </c>
      <c r="C221" s="316" t="e">
        <f>+VLOOKUP(A221,Contactos!$A$4:$E$534,6,FALSE)</f>
        <v>#REF!</v>
      </c>
      <c r="D221" s="61">
        <v>0</v>
      </c>
      <c r="E221" s="61">
        <v>0</v>
      </c>
      <c r="F221" s="61">
        <v>0</v>
      </c>
      <c r="G221" s="61">
        <v>0</v>
      </c>
      <c r="H221" s="61">
        <v>0</v>
      </c>
      <c r="I221" s="61">
        <v>0</v>
      </c>
      <c r="J221" s="61">
        <v>0</v>
      </c>
      <c r="K221" s="61">
        <v>0</v>
      </c>
      <c r="L221" s="61">
        <v>0</v>
      </c>
      <c r="M221" s="61">
        <v>0</v>
      </c>
      <c r="N221" s="61">
        <v>0</v>
      </c>
      <c r="O221" s="61">
        <v>0</v>
      </c>
      <c r="P221" s="61">
        <v>0</v>
      </c>
      <c r="Q221" s="61">
        <v>0</v>
      </c>
      <c r="R221" s="61">
        <v>0</v>
      </c>
      <c r="S221" s="61">
        <v>0</v>
      </c>
      <c r="T221" s="61">
        <v>0</v>
      </c>
      <c r="U221" s="61">
        <v>0</v>
      </c>
      <c r="V221" s="61">
        <v>0</v>
      </c>
      <c r="W221" s="61">
        <v>0</v>
      </c>
      <c r="X221" s="61">
        <v>0</v>
      </c>
      <c r="Y221" s="61">
        <v>0</v>
      </c>
      <c r="Z221" s="61">
        <v>0</v>
      </c>
      <c r="AA221" s="61">
        <v>0</v>
      </c>
      <c r="AB221" s="61">
        <v>0</v>
      </c>
      <c r="AC221" s="61">
        <v>0</v>
      </c>
      <c r="AD221" s="61">
        <v>0</v>
      </c>
      <c r="AE221" s="61">
        <v>0</v>
      </c>
      <c r="AF221" s="61">
        <v>0</v>
      </c>
      <c r="AG221" s="61">
        <v>0</v>
      </c>
      <c r="AH221" s="61">
        <v>0</v>
      </c>
      <c r="AI221" s="61">
        <v>0</v>
      </c>
      <c r="AJ221" s="61">
        <v>0</v>
      </c>
      <c r="AK221" s="61">
        <v>0</v>
      </c>
      <c r="AL221" s="61">
        <v>0</v>
      </c>
      <c r="AM221" s="61">
        <v>0</v>
      </c>
      <c r="AN221" s="61">
        <v>0</v>
      </c>
      <c r="AO221" s="61">
        <v>0</v>
      </c>
      <c r="AP221" s="61">
        <v>0</v>
      </c>
      <c r="AQ221" s="61">
        <f t="shared" si="3"/>
        <v>0</v>
      </c>
      <c r="AT221" s="33"/>
    </row>
    <row r="222" spans="1:46" ht="33" customHeight="1">
      <c r="A222" s="32">
        <v>906</v>
      </c>
      <c r="B222" s="315" t="str">
        <f>VLOOKUP(A222,[5]bd_lista!A:C,3,FALSE)</f>
        <v>Gobierno Autónomo Departamental de Tarija</v>
      </c>
      <c r="C222" s="316" t="e">
        <f>+VLOOKUP(A222,Contactos!$A$4:$E$534,6,FALSE)</f>
        <v>#REF!</v>
      </c>
      <c r="D222" s="61">
        <v>0</v>
      </c>
      <c r="E222" s="61">
        <v>0</v>
      </c>
      <c r="F222" s="61">
        <v>0</v>
      </c>
      <c r="G222" s="61">
        <v>0</v>
      </c>
      <c r="H222" s="61">
        <v>29074.9</v>
      </c>
      <c r="I222" s="61">
        <v>0</v>
      </c>
      <c r="J222" s="61">
        <v>0</v>
      </c>
      <c r="K222" s="61">
        <v>0</v>
      </c>
      <c r="L222" s="61">
        <v>0</v>
      </c>
      <c r="M222" s="61">
        <v>0</v>
      </c>
      <c r="N222" s="61">
        <v>0</v>
      </c>
      <c r="O222" s="61">
        <v>0</v>
      </c>
      <c r="P222" s="61">
        <v>0</v>
      </c>
      <c r="Q222" s="61">
        <v>0</v>
      </c>
      <c r="R222" s="61">
        <v>0</v>
      </c>
      <c r="S222" s="61">
        <v>0</v>
      </c>
      <c r="T222" s="61">
        <v>0</v>
      </c>
      <c r="U222" s="61">
        <v>0</v>
      </c>
      <c r="V222" s="61">
        <v>0</v>
      </c>
      <c r="W222" s="61">
        <v>0</v>
      </c>
      <c r="X222" s="61">
        <v>0</v>
      </c>
      <c r="Y222" s="61">
        <v>0</v>
      </c>
      <c r="Z222" s="61">
        <v>0</v>
      </c>
      <c r="AA222" s="61">
        <v>0</v>
      </c>
      <c r="AB222" s="61">
        <v>0</v>
      </c>
      <c r="AC222" s="61">
        <v>0</v>
      </c>
      <c r="AD222" s="61">
        <v>0</v>
      </c>
      <c r="AE222" s="61">
        <v>0</v>
      </c>
      <c r="AF222" s="61">
        <v>0</v>
      </c>
      <c r="AG222" s="61">
        <v>0</v>
      </c>
      <c r="AH222" s="61">
        <v>0</v>
      </c>
      <c r="AI222" s="61">
        <v>0</v>
      </c>
      <c r="AJ222" s="61">
        <v>0</v>
      </c>
      <c r="AK222" s="61">
        <v>0</v>
      </c>
      <c r="AL222" s="61">
        <v>0</v>
      </c>
      <c r="AM222" s="61">
        <v>0</v>
      </c>
      <c r="AN222" s="61">
        <v>0</v>
      </c>
      <c r="AO222" s="61">
        <v>0</v>
      </c>
      <c r="AP222" s="61">
        <v>0</v>
      </c>
      <c r="AQ222" s="61">
        <f t="shared" si="3"/>
        <v>29074.9</v>
      </c>
      <c r="AT222" s="33"/>
    </row>
    <row r="223" spans="1:46" ht="33" customHeight="1">
      <c r="A223" s="32">
        <v>907</v>
      </c>
      <c r="B223" s="315" t="str">
        <f>VLOOKUP(A223,[5]bd_lista!A:C,3,FALSE)</f>
        <v>Gobierno Autónomo Departamental de Santa Cruz</v>
      </c>
      <c r="C223" s="316" t="e">
        <f>+VLOOKUP(A223,Contactos!$A$4:$E$534,6,FALSE)</f>
        <v>#REF!</v>
      </c>
      <c r="D223" s="61">
        <v>0</v>
      </c>
      <c r="E223" s="61">
        <v>0</v>
      </c>
      <c r="F223" s="61">
        <v>0</v>
      </c>
      <c r="G223" s="61">
        <v>0</v>
      </c>
      <c r="H223" s="61">
        <v>0</v>
      </c>
      <c r="I223" s="61">
        <v>0</v>
      </c>
      <c r="J223" s="61">
        <v>0</v>
      </c>
      <c r="K223" s="61">
        <v>0</v>
      </c>
      <c r="L223" s="61">
        <v>0</v>
      </c>
      <c r="M223" s="61">
        <v>0</v>
      </c>
      <c r="N223" s="61">
        <v>0</v>
      </c>
      <c r="O223" s="61">
        <v>0</v>
      </c>
      <c r="P223" s="61">
        <v>0</v>
      </c>
      <c r="Q223" s="61">
        <v>0</v>
      </c>
      <c r="R223" s="61">
        <v>0</v>
      </c>
      <c r="S223" s="61">
        <v>0</v>
      </c>
      <c r="T223" s="61">
        <v>0</v>
      </c>
      <c r="U223" s="61">
        <v>0</v>
      </c>
      <c r="V223" s="61">
        <v>0</v>
      </c>
      <c r="W223" s="61">
        <v>0</v>
      </c>
      <c r="X223" s="61">
        <v>0</v>
      </c>
      <c r="Y223" s="61">
        <v>0</v>
      </c>
      <c r="Z223" s="61">
        <v>0</v>
      </c>
      <c r="AA223" s="61">
        <v>0</v>
      </c>
      <c r="AB223" s="61">
        <v>0</v>
      </c>
      <c r="AC223" s="61">
        <v>0</v>
      </c>
      <c r="AD223" s="61">
        <v>0</v>
      </c>
      <c r="AE223" s="61">
        <v>0</v>
      </c>
      <c r="AF223" s="61">
        <v>0</v>
      </c>
      <c r="AG223" s="61">
        <v>0</v>
      </c>
      <c r="AH223" s="61">
        <v>0</v>
      </c>
      <c r="AI223" s="61">
        <v>0</v>
      </c>
      <c r="AJ223" s="61">
        <v>0</v>
      </c>
      <c r="AK223" s="61">
        <v>0</v>
      </c>
      <c r="AL223" s="61">
        <v>0</v>
      </c>
      <c r="AM223" s="61">
        <v>0</v>
      </c>
      <c r="AN223" s="61">
        <v>0</v>
      </c>
      <c r="AO223" s="61">
        <v>0</v>
      </c>
      <c r="AP223" s="61">
        <v>0</v>
      </c>
      <c r="AQ223" s="61">
        <f t="shared" si="3"/>
        <v>0</v>
      </c>
      <c r="AT223" s="33"/>
    </row>
    <row r="224" spans="1:46" ht="33" customHeight="1">
      <c r="A224" s="32">
        <v>908</v>
      </c>
      <c r="B224" s="315" t="str">
        <f>VLOOKUP(A224,[5]bd_lista!A:C,3,FALSE)</f>
        <v>Gobierno Autónomo Departamental del Beni</v>
      </c>
      <c r="C224" s="316" t="e">
        <f>+VLOOKUP(A224,Contactos!$A$4:$E$534,6,FALSE)</f>
        <v>#REF!</v>
      </c>
      <c r="D224" s="61">
        <v>0</v>
      </c>
      <c r="E224" s="61">
        <v>0</v>
      </c>
      <c r="F224" s="61">
        <v>0</v>
      </c>
      <c r="G224" s="61">
        <v>0</v>
      </c>
      <c r="H224" s="61">
        <v>0</v>
      </c>
      <c r="I224" s="61">
        <v>0</v>
      </c>
      <c r="J224" s="61">
        <v>0</v>
      </c>
      <c r="K224" s="61">
        <v>0</v>
      </c>
      <c r="L224" s="61">
        <v>0</v>
      </c>
      <c r="M224" s="61">
        <v>0</v>
      </c>
      <c r="N224" s="61">
        <v>0</v>
      </c>
      <c r="O224" s="61">
        <v>0</v>
      </c>
      <c r="P224" s="61">
        <v>0</v>
      </c>
      <c r="Q224" s="61">
        <v>0</v>
      </c>
      <c r="R224" s="61">
        <v>0</v>
      </c>
      <c r="S224" s="61">
        <v>0</v>
      </c>
      <c r="T224" s="61">
        <v>0</v>
      </c>
      <c r="U224" s="61">
        <v>0</v>
      </c>
      <c r="V224" s="61">
        <v>0</v>
      </c>
      <c r="W224" s="61">
        <v>0</v>
      </c>
      <c r="X224" s="61">
        <v>0</v>
      </c>
      <c r="Y224" s="61">
        <v>0</v>
      </c>
      <c r="Z224" s="61">
        <v>0</v>
      </c>
      <c r="AA224" s="61">
        <v>0</v>
      </c>
      <c r="AB224" s="61">
        <v>0</v>
      </c>
      <c r="AC224" s="61">
        <v>0</v>
      </c>
      <c r="AD224" s="61">
        <v>0</v>
      </c>
      <c r="AE224" s="61">
        <v>0</v>
      </c>
      <c r="AF224" s="61">
        <v>0</v>
      </c>
      <c r="AG224" s="61">
        <v>0</v>
      </c>
      <c r="AH224" s="61">
        <v>0</v>
      </c>
      <c r="AI224" s="61">
        <v>0</v>
      </c>
      <c r="AJ224" s="61">
        <v>0</v>
      </c>
      <c r="AK224" s="61">
        <v>0</v>
      </c>
      <c r="AL224" s="61">
        <v>0</v>
      </c>
      <c r="AM224" s="61">
        <v>0</v>
      </c>
      <c r="AN224" s="61">
        <v>0</v>
      </c>
      <c r="AO224" s="61">
        <v>0</v>
      </c>
      <c r="AP224" s="61">
        <v>0</v>
      </c>
      <c r="AQ224" s="61">
        <f t="shared" si="3"/>
        <v>0</v>
      </c>
      <c r="AT224" s="33"/>
    </row>
    <row r="225" spans="1:46" ht="33" customHeight="1">
      <c r="A225" s="32">
        <v>909</v>
      </c>
      <c r="B225" s="315" t="str">
        <f>VLOOKUP(A225,[5]bd_lista!A:C,3,FALSE)</f>
        <v>Gobierno Autónomo Departamental de Pando</v>
      </c>
      <c r="C225" s="316" t="e">
        <f>+VLOOKUP(A225,Contactos!$A$4:$E$534,6,FALSE)</f>
        <v>#REF!</v>
      </c>
      <c r="D225" s="61">
        <v>0</v>
      </c>
      <c r="E225" s="61">
        <v>0</v>
      </c>
      <c r="F225" s="61">
        <v>0</v>
      </c>
      <c r="G225" s="61">
        <v>0</v>
      </c>
      <c r="H225" s="61">
        <v>0</v>
      </c>
      <c r="I225" s="61">
        <v>0</v>
      </c>
      <c r="J225" s="61">
        <v>0</v>
      </c>
      <c r="K225" s="61">
        <v>0</v>
      </c>
      <c r="L225" s="61">
        <v>0</v>
      </c>
      <c r="M225" s="61">
        <v>0</v>
      </c>
      <c r="N225" s="61">
        <v>0</v>
      </c>
      <c r="O225" s="61">
        <v>0</v>
      </c>
      <c r="P225" s="61">
        <v>0</v>
      </c>
      <c r="Q225" s="61">
        <v>0</v>
      </c>
      <c r="R225" s="61">
        <v>0</v>
      </c>
      <c r="S225" s="61">
        <v>0</v>
      </c>
      <c r="T225" s="61">
        <v>0</v>
      </c>
      <c r="U225" s="61">
        <v>0</v>
      </c>
      <c r="V225" s="61">
        <v>0</v>
      </c>
      <c r="W225" s="61">
        <v>0</v>
      </c>
      <c r="X225" s="61">
        <v>0</v>
      </c>
      <c r="Y225" s="61">
        <v>0</v>
      </c>
      <c r="Z225" s="61">
        <v>0</v>
      </c>
      <c r="AA225" s="61">
        <v>0</v>
      </c>
      <c r="AB225" s="61">
        <v>0</v>
      </c>
      <c r="AC225" s="61">
        <v>0</v>
      </c>
      <c r="AD225" s="61">
        <v>0</v>
      </c>
      <c r="AE225" s="61">
        <v>0</v>
      </c>
      <c r="AF225" s="61">
        <v>0</v>
      </c>
      <c r="AG225" s="61">
        <v>0</v>
      </c>
      <c r="AH225" s="61">
        <v>0</v>
      </c>
      <c r="AI225" s="61">
        <v>0</v>
      </c>
      <c r="AJ225" s="61">
        <v>0</v>
      </c>
      <c r="AK225" s="61">
        <v>0</v>
      </c>
      <c r="AL225" s="61">
        <v>0</v>
      </c>
      <c r="AM225" s="61">
        <v>0</v>
      </c>
      <c r="AN225" s="61">
        <v>0</v>
      </c>
      <c r="AO225" s="61">
        <v>0</v>
      </c>
      <c r="AP225" s="61">
        <v>0</v>
      </c>
      <c r="AQ225" s="61">
        <f t="shared" si="3"/>
        <v>0</v>
      </c>
      <c r="AT225" s="33"/>
    </row>
    <row r="226" spans="1:46" ht="33" customHeight="1">
      <c r="A226" s="32">
        <v>951</v>
      </c>
      <c r="B226" s="315" t="str">
        <f>VLOOKUP(A226,[5]bd_lista!A:C,3,FALSE)</f>
        <v>Banco Central de Bolivia</v>
      </c>
      <c r="C226" s="316" t="e">
        <f>+VLOOKUP(A226,Contactos!$A$4:$E$534,6,FALSE)</f>
        <v>#N/A</v>
      </c>
      <c r="D226" s="61">
        <v>0</v>
      </c>
      <c r="E226" s="61">
        <v>0</v>
      </c>
      <c r="F226" s="61">
        <v>0</v>
      </c>
      <c r="G226" s="61">
        <v>0</v>
      </c>
      <c r="H226" s="61">
        <v>0</v>
      </c>
      <c r="I226" s="61">
        <v>0</v>
      </c>
      <c r="J226" s="61">
        <v>0</v>
      </c>
      <c r="K226" s="61">
        <v>0</v>
      </c>
      <c r="L226" s="61">
        <v>0</v>
      </c>
      <c r="M226" s="61">
        <v>0</v>
      </c>
      <c r="N226" s="61">
        <v>0</v>
      </c>
      <c r="O226" s="61">
        <v>0</v>
      </c>
      <c r="P226" s="61">
        <v>0</v>
      </c>
      <c r="Q226" s="61">
        <v>0</v>
      </c>
      <c r="R226" s="61">
        <v>0</v>
      </c>
      <c r="S226" s="61">
        <v>0</v>
      </c>
      <c r="T226" s="61">
        <v>0</v>
      </c>
      <c r="U226" s="61">
        <v>0</v>
      </c>
      <c r="V226" s="61">
        <v>0</v>
      </c>
      <c r="W226" s="61">
        <v>0</v>
      </c>
      <c r="X226" s="61">
        <v>0</v>
      </c>
      <c r="Y226" s="61">
        <v>0</v>
      </c>
      <c r="Z226" s="61">
        <v>0</v>
      </c>
      <c r="AA226" s="61">
        <v>0</v>
      </c>
      <c r="AB226" s="61">
        <v>0</v>
      </c>
      <c r="AC226" s="61">
        <v>0</v>
      </c>
      <c r="AD226" s="61">
        <v>0</v>
      </c>
      <c r="AE226" s="61">
        <v>0</v>
      </c>
      <c r="AF226" s="61">
        <v>0</v>
      </c>
      <c r="AG226" s="61">
        <v>0</v>
      </c>
      <c r="AH226" s="61">
        <v>0</v>
      </c>
      <c r="AI226" s="61">
        <v>0</v>
      </c>
      <c r="AJ226" s="61">
        <v>0</v>
      </c>
      <c r="AK226" s="61">
        <v>0</v>
      </c>
      <c r="AL226" s="61">
        <v>0</v>
      </c>
      <c r="AM226" s="61">
        <v>0</v>
      </c>
      <c r="AN226" s="61">
        <v>0</v>
      </c>
      <c r="AO226" s="61">
        <v>0</v>
      </c>
      <c r="AP226" s="61">
        <v>0</v>
      </c>
      <c r="AQ226" s="61">
        <f t="shared" si="3"/>
        <v>0</v>
      </c>
      <c r="AT226" s="33"/>
    </row>
    <row r="227" spans="1:46" ht="33" customHeight="1">
      <c r="A227" s="32">
        <v>1101</v>
      </c>
      <c r="B227" s="315" t="str">
        <f>VLOOKUP(A227,[5]bd_lista!A:C,3,FALSE)</f>
        <v>Gobierno Autónomo Municipal de Sucre</v>
      </c>
      <c r="C227" s="316" t="e">
        <f>+VLOOKUP(A227,Contactos!$A$4:$E$534,6,FALSE)</f>
        <v>#REF!</v>
      </c>
      <c r="D227" s="61">
        <v>0</v>
      </c>
      <c r="E227" s="61">
        <v>0</v>
      </c>
      <c r="F227" s="61">
        <v>0</v>
      </c>
      <c r="G227" s="61">
        <v>0</v>
      </c>
      <c r="H227" s="61">
        <v>0</v>
      </c>
      <c r="I227" s="61">
        <v>0</v>
      </c>
      <c r="J227" s="61">
        <v>0</v>
      </c>
      <c r="K227" s="61">
        <v>0</v>
      </c>
      <c r="L227" s="61">
        <v>0</v>
      </c>
      <c r="M227" s="61">
        <v>0</v>
      </c>
      <c r="N227" s="61">
        <v>0</v>
      </c>
      <c r="O227" s="61">
        <v>0</v>
      </c>
      <c r="P227" s="61">
        <v>0</v>
      </c>
      <c r="Q227" s="61">
        <v>0</v>
      </c>
      <c r="R227" s="61">
        <v>0</v>
      </c>
      <c r="S227" s="61">
        <v>0</v>
      </c>
      <c r="T227" s="61">
        <v>0</v>
      </c>
      <c r="U227" s="61">
        <v>0</v>
      </c>
      <c r="V227" s="61">
        <v>0</v>
      </c>
      <c r="W227" s="61">
        <v>0</v>
      </c>
      <c r="X227" s="61">
        <v>0</v>
      </c>
      <c r="Y227" s="61">
        <v>0</v>
      </c>
      <c r="Z227" s="61">
        <v>0</v>
      </c>
      <c r="AA227" s="61">
        <v>0</v>
      </c>
      <c r="AB227" s="61">
        <v>0</v>
      </c>
      <c r="AC227" s="61">
        <v>0</v>
      </c>
      <c r="AD227" s="61">
        <v>0</v>
      </c>
      <c r="AE227" s="61">
        <v>0</v>
      </c>
      <c r="AF227" s="61">
        <v>0</v>
      </c>
      <c r="AG227" s="61">
        <v>0</v>
      </c>
      <c r="AH227" s="61">
        <v>0</v>
      </c>
      <c r="AI227" s="61">
        <v>0</v>
      </c>
      <c r="AJ227" s="61">
        <v>0</v>
      </c>
      <c r="AK227" s="61">
        <v>0</v>
      </c>
      <c r="AL227" s="61">
        <v>0</v>
      </c>
      <c r="AM227" s="61">
        <v>0</v>
      </c>
      <c r="AN227" s="61">
        <v>0</v>
      </c>
      <c r="AO227" s="61">
        <v>0</v>
      </c>
      <c r="AP227" s="61">
        <v>0</v>
      </c>
      <c r="AQ227" s="61">
        <f t="shared" si="3"/>
        <v>0</v>
      </c>
      <c r="AT227" s="33"/>
    </row>
    <row r="228" spans="1:46" ht="33" customHeight="1">
      <c r="A228" s="32">
        <v>1102</v>
      </c>
      <c r="B228" s="315" t="str">
        <f>VLOOKUP(A228,[5]bd_lista!A:C,3,FALSE)</f>
        <v>Gobierno Autónomo Municipal de Yotala</v>
      </c>
      <c r="C228" s="316" t="e">
        <f>+VLOOKUP(A228,Contactos!$A$4:$E$534,6,FALSE)</f>
        <v>#REF!</v>
      </c>
      <c r="D228" s="61">
        <v>0</v>
      </c>
      <c r="E228" s="61">
        <v>0</v>
      </c>
      <c r="F228" s="61">
        <v>0</v>
      </c>
      <c r="G228" s="61">
        <v>0</v>
      </c>
      <c r="H228" s="61">
        <v>0</v>
      </c>
      <c r="I228" s="61">
        <v>0</v>
      </c>
      <c r="J228" s="61">
        <v>0</v>
      </c>
      <c r="K228" s="61">
        <v>0</v>
      </c>
      <c r="L228" s="61">
        <v>0</v>
      </c>
      <c r="M228" s="61">
        <v>0</v>
      </c>
      <c r="N228" s="61">
        <v>0</v>
      </c>
      <c r="O228" s="61">
        <v>0</v>
      </c>
      <c r="P228" s="61">
        <v>0</v>
      </c>
      <c r="Q228" s="61">
        <v>0</v>
      </c>
      <c r="R228" s="61">
        <v>0</v>
      </c>
      <c r="S228" s="61">
        <v>0</v>
      </c>
      <c r="T228" s="61">
        <v>0</v>
      </c>
      <c r="U228" s="61">
        <v>0</v>
      </c>
      <c r="V228" s="61">
        <v>0</v>
      </c>
      <c r="W228" s="61">
        <v>0</v>
      </c>
      <c r="X228" s="61">
        <v>0</v>
      </c>
      <c r="Y228" s="61">
        <v>0</v>
      </c>
      <c r="Z228" s="61">
        <v>0</v>
      </c>
      <c r="AA228" s="61">
        <v>0</v>
      </c>
      <c r="AB228" s="61">
        <v>0</v>
      </c>
      <c r="AC228" s="61">
        <v>0</v>
      </c>
      <c r="AD228" s="61">
        <v>0</v>
      </c>
      <c r="AE228" s="61">
        <v>0</v>
      </c>
      <c r="AF228" s="61">
        <v>0</v>
      </c>
      <c r="AG228" s="61">
        <v>0</v>
      </c>
      <c r="AH228" s="61">
        <v>0</v>
      </c>
      <c r="AI228" s="61">
        <v>0</v>
      </c>
      <c r="AJ228" s="61">
        <v>0</v>
      </c>
      <c r="AK228" s="61">
        <v>0</v>
      </c>
      <c r="AL228" s="61">
        <v>0</v>
      </c>
      <c r="AM228" s="61">
        <v>0</v>
      </c>
      <c r="AN228" s="61">
        <v>0</v>
      </c>
      <c r="AO228" s="61">
        <v>0</v>
      </c>
      <c r="AP228" s="61">
        <v>0</v>
      </c>
      <c r="AQ228" s="61">
        <f t="shared" si="3"/>
        <v>0</v>
      </c>
      <c r="AT228" s="33"/>
    </row>
    <row r="229" spans="1:46" ht="33" customHeight="1">
      <c r="A229" s="32">
        <v>1103</v>
      </c>
      <c r="B229" s="315" t="str">
        <f>VLOOKUP(A229,[5]bd_lista!A:C,3,FALSE)</f>
        <v>Gobierno Autónomo Municipal de Poroma</v>
      </c>
      <c r="C229" s="316" t="e">
        <f>+VLOOKUP(A229,Contactos!$A$4:$E$534,6,FALSE)</f>
        <v>#REF!</v>
      </c>
      <c r="D229" s="61">
        <v>0</v>
      </c>
      <c r="E229" s="61">
        <v>0</v>
      </c>
      <c r="F229" s="61">
        <v>0</v>
      </c>
      <c r="G229" s="61">
        <v>0</v>
      </c>
      <c r="H229" s="61">
        <v>0</v>
      </c>
      <c r="I229" s="61">
        <v>0</v>
      </c>
      <c r="J229" s="61">
        <v>0</v>
      </c>
      <c r="K229" s="61">
        <v>0</v>
      </c>
      <c r="L229" s="61">
        <v>0</v>
      </c>
      <c r="M229" s="61">
        <v>0</v>
      </c>
      <c r="N229" s="61">
        <v>0</v>
      </c>
      <c r="O229" s="61">
        <v>0</v>
      </c>
      <c r="P229" s="61">
        <v>0</v>
      </c>
      <c r="Q229" s="61">
        <v>0</v>
      </c>
      <c r="R229" s="61">
        <v>0</v>
      </c>
      <c r="S229" s="61">
        <v>0</v>
      </c>
      <c r="T229" s="61">
        <v>0</v>
      </c>
      <c r="U229" s="61">
        <v>0</v>
      </c>
      <c r="V229" s="61">
        <v>0</v>
      </c>
      <c r="W229" s="61">
        <v>0</v>
      </c>
      <c r="X229" s="61">
        <v>0</v>
      </c>
      <c r="Y229" s="61">
        <v>0</v>
      </c>
      <c r="Z229" s="61">
        <v>0</v>
      </c>
      <c r="AA229" s="61">
        <v>0</v>
      </c>
      <c r="AB229" s="61">
        <v>0</v>
      </c>
      <c r="AC229" s="61">
        <v>0</v>
      </c>
      <c r="AD229" s="61">
        <v>0</v>
      </c>
      <c r="AE229" s="61">
        <v>0</v>
      </c>
      <c r="AF229" s="61">
        <v>0</v>
      </c>
      <c r="AG229" s="61">
        <v>0</v>
      </c>
      <c r="AH229" s="61">
        <v>0</v>
      </c>
      <c r="AI229" s="61">
        <v>0</v>
      </c>
      <c r="AJ229" s="61">
        <v>0</v>
      </c>
      <c r="AK229" s="61">
        <v>0</v>
      </c>
      <c r="AL229" s="61">
        <v>0</v>
      </c>
      <c r="AM229" s="61">
        <v>0</v>
      </c>
      <c r="AN229" s="61">
        <v>0</v>
      </c>
      <c r="AO229" s="61">
        <v>0</v>
      </c>
      <c r="AP229" s="61">
        <v>0</v>
      </c>
      <c r="AQ229" s="61">
        <f t="shared" si="3"/>
        <v>0</v>
      </c>
      <c r="AT229" s="33"/>
    </row>
    <row r="230" spans="1:46" ht="33" customHeight="1">
      <c r="A230" s="32">
        <v>1104</v>
      </c>
      <c r="B230" s="315" t="str">
        <f>VLOOKUP(A230,[5]bd_lista!A:C,3,FALSE)</f>
        <v>Gobierno Autónomo Municipal de Villa Azurduy</v>
      </c>
      <c r="C230" s="316" t="e">
        <f>+VLOOKUP(A230,Contactos!$A$4:$E$534,6,FALSE)</f>
        <v>#REF!</v>
      </c>
      <c r="D230" s="61">
        <v>0</v>
      </c>
      <c r="E230" s="61">
        <v>0</v>
      </c>
      <c r="F230" s="61">
        <v>0</v>
      </c>
      <c r="G230" s="61">
        <v>0</v>
      </c>
      <c r="H230" s="61">
        <v>0</v>
      </c>
      <c r="I230" s="61">
        <v>0</v>
      </c>
      <c r="J230" s="61">
        <v>0</v>
      </c>
      <c r="K230" s="61">
        <v>0</v>
      </c>
      <c r="L230" s="61">
        <v>0</v>
      </c>
      <c r="M230" s="61">
        <v>0</v>
      </c>
      <c r="N230" s="61">
        <v>0</v>
      </c>
      <c r="O230" s="61">
        <v>0</v>
      </c>
      <c r="P230" s="61">
        <v>0</v>
      </c>
      <c r="Q230" s="61">
        <v>0</v>
      </c>
      <c r="R230" s="61">
        <v>0</v>
      </c>
      <c r="S230" s="61">
        <v>0</v>
      </c>
      <c r="T230" s="61">
        <v>0</v>
      </c>
      <c r="U230" s="61">
        <v>0</v>
      </c>
      <c r="V230" s="61">
        <v>0</v>
      </c>
      <c r="W230" s="61">
        <v>0</v>
      </c>
      <c r="X230" s="61">
        <v>0</v>
      </c>
      <c r="Y230" s="61">
        <v>0</v>
      </c>
      <c r="Z230" s="61">
        <v>0</v>
      </c>
      <c r="AA230" s="61">
        <v>0</v>
      </c>
      <c r="AB230" s="61">
        <v>0</v>
      </c>
      <c r="AC230" s="61">
        <v>0</v>
      </c>
      <c r="AD230" s="61">
        <v>0</v>
      </c>
      <c r="AE230" s="61">
        <v>0</v>
      </c>
      <c r="AF230" s="61">
        <v>0</v>
      </c>
      <c r="AG230" s="61">
        <v>0</v>
      </c>
      <c r="AH230" s="61">
        <v>0</v>
      </c>
      <c r="AI230" s="61">
        <v>0</v>
      </c>
      <c r="AJ230" s="61">
        <v>0</v>
      </c>
      <c r="AK230" s="61">
        <v>0</v>
      </c>
      <c r="AL230" s="61">
        <v>0</v>
      </c>
      <c r="AM230" s="61">
        <v>0</v>
      </c>
      <c r="AN230" s="61">
        <v>0</v>
      </c>
      <c r="AO230" s="61">
        <v>0</v>
      </c>
      <c r="AP230" s="61">
        <v>0</v>
      </c>
      <c r="AQ230" s="61">
        <f t="shared" si="3"/>
        <v>0</v>
      </c>
      <c r="AT230" s="33"/>
    </row>
    <row r="231" spans="1:46" ht="33" customHeight="1">
      <c r="A231" s="32">
        <v>1105</v>
      </c>
      <c r="B231" s="315" t="str">
        <f>VLOOKUP(A231,[5]bd_lista!A:C,3,FALSE)</f>
        <v>Gobierno Autónomo Municipal de Tarvita (Villa Orías)</v>
      </c>
      <c r="C231" s="316" t="e">
        <f>+VLOOKUP(A231,Contactos!$A$4:$E$534,6,FALSE)</f>
        <v>#REF!</v>
      </c>
      <c r="D231" s="61">
        <v>0</v>
      </c>
      <c r="E231" s="61">
        <v>0</v>
      </c>
      <c r="F231" s="61">
        <v>0</v>
      </c>
      <c r="G231" s="61">
        <v>0</v>
      </c>
      <c r="H231" s="61">
        <v>0</v>
      </c>
      <c r="I231" s="61">
        <v>0</v>
      </c>
      <c r="J231" s="61">
        <v>0</v>
      </c>
      <c r="K231" s="61">
        <v>0</v>
      </c>
      <c r="L231" s="61">
        <v>0</v>
      </c>
      <c r="M231" s="61">
        <v>0</v>
      </c>
      <c r="N231" s="61">
        <v>0</v>
      </c>
      <c r="O231" s="61">
        <v>0</v>
      </c>
      <c r="P231" s="61">
        <v>0</v>
      </c>
      <c r="Q231" s="61">
        <v>0</v>
      </c>
      <c r="R231" s="61">
        <v>0</v>
      </c>
      <c r="S231" s="61">
        <v>0</v>
      </c>
      <c r="T231" s="61">
        <v>0</v>
      </c>
      <c r="U231" s="61">
        <v>0</v>
      </c>
      <c r="V231" s="61">
        <v>0</v>
      </c>
      <c r="W231" s="61">
        <v>0</v>
      </c>
      <c r="X231" s="61">
        <v>0</v>
      </c>
      <c r="Y231" s="61">
        <v>0</v>
      </c>
      <c r="Z231" s="61">
        <v>0</v>
      </c>
      <c r="AA231" s="61">
        <v>0</v>
      </c>
      <c r="AB231" s="61">
        <v>0</v>
      </c>
      <c r="AC231" s="61">
        <v>0</v>
      </c>
      <c r="AD231" s="61">
        <v>0</v>
      </c>
      <c r="AE231" s="61">
        <v>0</v>
      </c>
      <c r="AF231" s="61">
        <v>0</v>
      </c>
      <c r="AG231" s="61">
        <v>0</v>
      </c>
      <c r="AH231" s="61">
        <v>0</v>
      </c>
      <c r="AI231" s="61">
        <v>0</v>
      </c>
      <c r="AJ231" s="61">
        <v>0</v>
      </c>
      <c r="AK231" s="61">
        <v>0</v>
      </c>
      <c r="AL231" s="61">
        <v>0</v>
      </c>
      <c r="AM231" s="61">
        <v>0</v>
      </c>
      <c r="AN231" s="61">
        <v>0</v>
      </c>
      <c r="AO231" s="61">
        <v>0</v>
      </c>
      <c r="AP231" s="61">
        <v>0</v>
      </c>
      <c r="AQ231" s="61">
        <f t="shared" si="3"/>
        <v>0</v>
      </c>
      <c r="AT231" s="33"/>
    </row>
    <row r="232" spans="1:46" ht="33" customHeight="1">
      <c r="A232" s="32">
        <v>1106</v>
      </c>
      <c r="B232" s="315" t="str">
        <f>VLOOKUP(A232,[5]bd_lista!A:C,3,FALSE)</f>
        <v>Gobierno Autónomo Municipal de Villa Zudañez (Tacopaya)</v>
      </c>
      <c r="C232" s="316" t="e">
        <f>+VLOOKUP(A232,Contactos!$A$4:$E$534,6,FALSE)</f>
        <v>#REF!</v>
      </c>
      <c r="D232" s="61">
        <v>0</v>
      </c>
      <c r="E232" s="61">
        <v>0</v>
      </c>
      <c r="F232" s="61">
        <v>0</v>
      </c>
      <c r="G232" s="61">
        <v>0</v>
      </c>
      <c r="H232" s="61">
        <v>0</v>
      </c>
      <c r="I232" s="61">
        <v>0</v>
      </c>
      <c r="J232" s="61">
        <v>0</v>
      </c>
      <c r="K232" s="61">
        <v>0</v>
      </c>
      <c r="L232" s="61">
        <v>0</v>
      </c>
      <c r="M232" s="61">
        <v>0</v>
      </c>
      <c r="N232" s="61">
        <v>0</v>
      </c>
      <c r="O232" s="61">
        <v>0</v>
      </c>
      <c r="P232" s="61">
        <v>0</v>
      </c>
      <c r="Q232" s="61">
        <v>0</v>
      </c>
      <c r="R232" s="61">
        <v>0</v>
      </c>
      <c r="S232" s="61">
        <v>0</v>
      </c>
      <c r="T232" s="61">
        <v>0</v>
      </c>
      <c r="U232" s="61">
        <v>0</v>
      </c>
      <c r="V232" s="61">
        <v>0</v>
      </c>
      <c r="W232" s="61">
        <v>0</v>
      </c>
      <c r="X232" s="61">
        <v>0</v>
      </c>
      <c r="Y232" s="61">
        <v>0</v>
      </c>
      <c r="Z232" s="61">
        <v>0</v>
      </c>
      <c r="AA232" s="61">
        <v>0</v>
      </c>
      <c r="AB232" s="61">
        <v>0</v>
      </c>
      <c r="AC232" s="61">
        <v>0</v>
      </c>
      <c r="AD232" s="61">
        <v>0</v>
      </c>
      <c r="AE232" s="61">
        <v>0</v>
      </c>
      <c r="AF232" s="61">
        <v>0</v>
      </c>
      <c r="AG232" s="61">
        <v>0</v>
      </c>
      <c r="AH232" s="61">
        <v>0</v>
      </c>
      <c r="AI232" s="61">
        <v>0</v>
      </c>
      <c r="AJ232" s="61">
        <v>0</v>
      </c>
      <c r="AK232" s="61">
        <v>0</v>
      </c>
      <c r="AL232" s="61">
        <v>0</v>
      </c>
      <c r="AM232" s="61">
        <v>0</v>
      </c>
      <c r="AN232" s="61">
        <v>0</v>
      </c>
      <c r="AO232" s="61">
        <v>0</v>
      </c>
      <c r="AP232" s="61">
        <v>0</v>
      </c>
      <c r="AQ232" s="61">
        <f t="shared" si="3"/>
        <v>0</v>
      </c>
      <c r="AT232" s="33"/>
    </row>
    <row r="233" spans="1:46" ht="33" customHeight="1">
      <c r="A233" s="32">
        <v>1107</v>
      </c>
      <c r="B233" s="315" t="str">
        <f>VLOOKUP(A233,[5]bd_lista!A:C,3,FALSE)</f>
        <v>Gobierno Autónomo Municipal de Presto</v>
      </c>
      <c r="C233" s="316" t="e">
        <f>+VLOOKUP(A233,Contactos!$A$4:$E$534,6,FALSE)</f>
        <v>#REF!</v>
      </c>
      <c r="D233" s="61">
        <v>0</v>
      </c>
      <c r="E233" s="61">
        <v>0</v>
      </c>
      <c r="F233" s="61">
        <v>0</v>
      </c>
      <c r="G233" s="61">
        <v>0</v>
      </c>
      <c r="H233" s="61">
        <v>0</v>
      </c>
      <c r="I233" s="61">
        <v>0</v>
      </c>
      <c r="J233" s="61">
        <v>0</v>
      </c>
      <c r="K233" s="61">
        <v>0</v>
      </c>
      <c r="L233" s="61">
        <v>0</v>
      </c>
      <c r="M233" s="61">
        <v>0</v>
      </c>
      <c r="N233" s="61">
        <v>0</v>
      </c>
      <c r="O233" s="61">
        <v>0</v>
      </c>
      <c r="P233" s="61">
        <v>0</v>
      </c>
      <c r="Q233" s="61">
        <v>0</v>
      </c>
      <c r="R233" s="61">
        <v>0</v>
      </c>
      <c r="S233" s="61">
        <v>0</v>
      </c>
      <c r="T233" s="61">
        <v>0</v>
      </c>
      <c r="U233" s="61">
        <v>0</v>
      </c>
      <c r="V233" s="61">
        <v>0</v>
      </c>
      <c r="W233" s="61">
        <v>0</v>
      </c>
      <c r="X233" s="61">
        <v>0</v>
      </c>
      <c r="Y233" s="61">
        <v>0</v>
      </c>
      <c r="Z233" s="61">
        <v>0</v>
      </c>
      <c r="AA233" s="61">
        <v>0</v>
      </c>
      <c r="AB233" s="61">
        <v>0</v>
      </c>
      <c r="AC233" s="61">
        <v>0</v>
      </c>
      <c r="AD233" s="61">
        <v>0</v>
      </c>
      <c r="AE233" s="61">
        <v>0</v>
      </c>
      <c r="AF233" s="61">
        <v>0</v>
      </c>
      <c r="AG233" s="61">
        <v>0</v>
      </c>
      <c r="AH233" s="61">
        <v>0</v>
      </c>
      <c r="AI233" s="61">
        <v>0</v>
      </c>
      <c r="AJ233" s="61">
        <v>0</v>
      </c>
      <c r="AK233" s="61">
        <v>0</v>
      </c>
      <c r="AL233" s="61">
        <v>0</v>
      </c>
      <c r="AM233" s="61">
        <v>0</v>
      </c>
      <c r="AN233" s="61">
        <v>0</v>
      </c>
      <c r="AO233" s="61">
        <v>0</v>
      </c>
      <c r="AP233" s="61">
        <v>0</v>
      </c>
      <c r="AQ233" s="61">
        <f t="shared" si="3"/>
        <v>0</v>
      </c>
      <c r="AT233" s="33"/>
    </row>
    <row r="234" spans="1:46" ht="33" customHeight="1">
      <c r="A234" s="32">
        <v>1108</v>
      </c>
      <c r="B234" s="315" t="str">
        <f>VLOOKUP(A234,[5]bd_lista!A:C,3,FALSE)</f>
        <v>Gobierno Autónomo Municipal de Villa Mojocoya</v>
      </c>
      <c r="C234" s="316" t="e">
        <f>+VLOOKUP(A234,Contactos!$A$4:$E$534,6,FALSE)</f>
        <v>#REF!</v>
      </c>
      <c r="D234" s="61">
        <v>0</v>
      </c>
      <c r="E234" s="61">
        <v>0</v>
      </c>
      <c r="F234" s="61">
        <v>0</v>
      </c>
      <c r="G234" s="61">
        <v>0</v>
      </c>
      <c r="H234" s="61">
        <v>0</v>
      </c>
      <c r="I234" s="61">
        <v>0</v>
      </c>
      <c r="J234" s="61">
        <v>0</v>
      </c>
      <c r="K234" s="61">
        <v>0</v>
      </c>
      <c r="L234" s="61">
        <v>0</v>
      </c>
      <c r="M234" s="61">
        <v>0</v>
      </c>
      <c r="N234" s="61">
        <v>0</v>
      </c>
      <c r="O234" s="61">
        <v>0</v>
      </c>
      <c r="P234" s="61">
        <v>0</v>
      </c>
      <c r="Q234" s="61">
        <v>0</v>
      </c>
      <c r="R234" s="61">
        <v>0</v>
      </c>
      <c r="S234" s="61">
        <v>0</v>
      </c>
      <c r="T234" s="61">
        <v>0</v>
      </c>
      <c r="U234" s="61">
        <v>0</v>
      </c>
      <c r="V234" s="61">
        <v>0</v>
      </c>
      <c r="W234" s="61">
        <v>0</v>
      </c>
      <c r="X234" s="61">
        <v>0</v>
      </c>
      <c r="Y234" s="61">
        <v>0</v>
      </c>
      <c r="Z234" s="61">
        <v>0</v>
      </c>
      <c r="AA234" s="61">
        <v>0</v>
      </c>
      <c r="AB234" s="61">
        <v>0</v>
      </c>
      <c r="AC234" s="61">
        <v>0</v>
      </c>
      <c r="AD234" s="61">
        <v>0</v>
      </c>
      <c r="AE234" s="61">
        <v>0</v>
      </c>
      <c r="AF234" s="61">
        <v>0</v>
      </c>
      <c r="AG234" s="61">
        <v>0</v>
      </c>
      <c r="AH234" s="61">
        <v>0</v>
      </c>
      <c r="AI234" s="61">
        <v>0</v>
      </c>
      <c r="AJ234" s="61">
        <v>0</v>
      </c>
      <c r="AK234" s="61">
        <v>0</v>
      </c>
      <c r="AL234" s="61">
        <v>0</v>
      </c>
      <c r="AM234" s="61">
        <v>0</v>
      </c>
      <c r="AN234" s="61">
        <v>0</v>
      </c>
      <c r="AO234" s="61">
        <v>0</v>
      </c>
      <c r="AP234" s="61">
        <v>0</v>
      </c>
      <c r="AQ234" s="61">
        <f t="shared" si="3"/>
        <v>0</v>
      </c>
      <c r="AT234" s="33"/>
    </row>
    <row r="235" spans="1:46" ht="33" customHeight="1">
      <c r="A235" s="32">
        <v>1109</v>
      </c>
      <c r="B235" s="315" t="str">
        <f>VLOOKUP(A235,[5]bd_lista!A:C,3,FALSE)</f>
        <v>Gobierno Autónomo Municipal de Icla</v>
      </c>
      <c r="C235" s="316" t="e">
        <f>+VLOOKUP(A235,Contactos!$A$4:$E$534,6,FALSE)</f>
        <v>#REF!</v>
      </c>
      <c r="D235" s="61">
        <v>0</v>
      </c>
      <c r="E235" s="61">
        <v>0</v>
      </c>
      <c r="F235" s="61">
        <v>0</v>
      </c>
      <c r="G235" s="61">
        <v>0</v>
      </c>
      <c r="H235" s="61">
        <v>0</v>
      </c>
      <c r="I235" s="61">
        <v>0</v>
      </c>
      <c r="J235" s="61">
        <v>0</v>
      </c>
      <c r="K235" s="61">
        <v>0</v>
      </c>
      <c r="L235" s="61">
        <v>0</v>
      </c>
      <c r="M235" s="61">
        <v>0</v>
      </c>
      <c r="N235" s="61">
        <v>0</v>
      </c>
      <c r="O235" s="61">
        <v>0</v>
      </c>
      <c r="P235" s="61">
        <v>0</v>
      </c>
      <c r="Q235" s="61">
        <v>0</v>
      </c>
      <c r="R235" s="61">
        <v>0</v>
      </c>
      <c r="S235" s="61">
        <v>0</v>
      </c>
      <c r="T235" s="61">
        <v>0</v>
      </c>
      <c r="U235" s="61">
        <v>0</v>
      </c>
      <c r="V235" s="61">
        <v>0</v>
      </c>
      <c r="W235" s="61">
        <v>0</v>
      </c>
      <c r="X235" s="61">
        <v>0</v>
      </c>
      <c r="Y235" s="61">
        <v>0</v>
      </c>
      <c r="Z235" s="61">
        <v>0</v>
      </c>
      <c r="AA235" s="61">
        <v>0</v>
      </c>
      <c r="AB235" s="61">
        <v>0</v>
      </c>
      <c r="AC235" s="61">
        <v>0</v>
      </c>
      <c r="AD235" s="61">
        <v>0</v>
      </c>
      <c r="AE235" s="61">
        <v>0</v>
      </c>
      <c r="AF235" s="61">
        <v>0</v>
      </c>
      <c r="AG235" s="61">
        <v>0</v>
      </c>
      <c r="AH235" s="61">
        <v>0</v>
      </c>
      <c r="AI235" s="61">
        <v>0</v>
      </c>
      <c r="AJ235" s="61">
        <v>0</v>
      </c>
      <c r="AK235" s="61">
        <v>0</v>
      </c>
      <c r="AL235" s="61">
        <v>0</v>
      </c>
      <c r="AM235" s="61">
        <v>0</v>
      </c>
      <c r="AN235" s="61">
        <v>0</v>
      </c>
      <c r="AO235" s="61">
        <v>0</v>
      </c>
      <c r="AP235" s="61">
        <v>0</v>
      </c>
      <c r="AQ235" s="61">
        <f t="shared" si="3"/>
        <v>0</v>
      </c>
      <c r="AT235" s="33"/>
    </row>
    <row r="236" spans="1:46" ht="33" customHeight="1">
      <c r="A236" s="32">
        <v>1110</v>
      </c>
      <c r="B236" s="315" t="str">
        <f>VLOOKUP(A236,[5]bd_lista!A:C,3,FALSE)</f>
        <v>Gobierno Autónomo Municipal de Padilla</v>
      </c>
      <c r="C236" s="316" t="e">
        <f>+VLOOKUP(A236,Contactos!$A$4:$E$534,6,FALSE)</f>
        <v>#REF!</v>
      </c>
      <c r="D236" s="61">
        <v>0</v>
      </c>
      <c r="E236" s="61">
        <v>0</v>
      </c>
      <c r="F236" s="61">
        <v>0</v>
      </c>
      <c r="G236" s="61">
        <v>0</v>
      </c>
      <c r="H236" s="61">
        <v>0</v>
      </c>
      <c r="I236" s="61">
        <v>0</v>
      </c>
      <c r="J236" s="61">
        <v>0</v>
      </c>
      <c r="K236" s="61">
        <v>0</v>
      </c>
      <c r="L236" s="61">
        <v>0</v>
      </c>
      <c r="M236" s="61">
        <v>0</v>
      </c>
      <c r="N236" s="61">
        <v>0</v>
      </c>
      <c r="O236" s="61">
        <v>0</v>
      </c>
      <c r="P236" s="61">
        <v>0</v>
      </c>
      <c r="Q236" s="61">
        <v>0</v>
      </c>
      <c r="R236" s="61">
        <v>0</v>
      </c>
      <c r="S236" s="61">
        <v>0</v>
      </c>
      <c r="T236" s="61">
        <v>0</v>
      </c>
      <c r="U236" s="61">
        <v>0</v>
      </c>
      <c r="V236" s="61">
        <v>0</v>
      </c>
      <c r="W236" s="61">
        <v>0</v>
      </c>
      <c r="X236" s="61">
        <v>0</v>
      </c>
      <c r="Y236" s="61">
        <v>0</v>
      </c>
      <c r="Z236" s="61">
        <v>0</v>
      </c>
      <c r="AA236" s="61">
        <v>0</v>
      </c>
      <c r="AB236" s="61">
        <v>0</v>
      </c>
      <c r="AC236" s="61">
        <v>0</v>
      </c>
      <c r="AD236" s="61">
        <v>0</v>
      </c>
      <c r="AE236" s="61">
        <v>0</v>
      </c>
      <c r="AF236" s="61">
        <v>0</v>
      </c>
      <c r="AG236" s="61">
        <v>0</v>
      </c>
      <c r="AH236" s="61">
        <v>0</v>
      </c>
      <c r="AI236" s="61">
        <v>0</v>
      </c>
      <c r="AJ236" s="61">
        <v>0</v>
      </c>
      <c r="AK236" s="61">
        <v>0</v>
      </c>
      <c r="AL236" s="61">
        <v>0</v>
      </c>
      <c r="AM236" s="61">
        <v>0</v>
      </c>
      <c r="AN236" s="61">
        <v>0</v>
      </c>
      <c r="AO236" s="61">
        <v>0</v>
      </c>
      <c r="AP236" s="61">
        <v>0</v>
      </c>
      <c r="AQ236" s="61">
        <f t="shared" si="3"/>
        <v>0</v>
      </c>
      <c r="AT236" s="33"/>
    </row>
    <row r="237" spans="1:46" ht="33" customHeight="1">
      <c r="A237" s="32">
        <v>1111</v>
      </c>
      <c r="B237" s="315" t="str">
        <f>VLOOKUP(A237,[5]bd_lista!A:C,3,FALSE)</f>
        <v>Gobierno Autónomo Municipal de Tomina</v>
      </c>
      <c r="C237" s="316" t="e">
        <f>+VLOOKUP(A237,Contactos!$A$4:$E$534,6,FALSE)</f>
        <v>#REF!</v>
      </c>
      <c r="D237" s="61">
        <v>0</v>
      </c>
      <c r="E237" s="61">
        <v>0</v>
      </c>
      <c r="F237" s="61">
        <v>0</v>
      </c>
      <c r="G237" s="61">
        <v>0</v>
      </c>
      <c r="H237" s="61">
        <v>0</v>
      </c>
      <c r="I237" s="61">
        <v>0</v>
      </c>
      <c r="J237" s="61">
        <v>0</v>
      </c>
      <c r="K237" s="61">
        <v>0</v>
      </c>
      <c r="L237" s="61">
        <v>0</v>
      </c>
      <c r="M237" s="61">
        <v>0</v>
      </c>
      <c r="N237" s="61">
        <v>0</v>
      </c>
      <c r="O237" s="61">
        <v>0</v>
      </c>
      <c r="P237" s="61">
        <v>0</v>
      </c>
      <c r="Q237" s="61">
        <v>0</v>
      </c>
      <c r="R237" s="61">
        <v>0</v>
      </c>
      <c r="S237" s="61">
        <v>0</v>
      </c>
      <c r="T237" s="61">
        <v>0</v>
      </c>
      <c r="U237" s="61">
        <v>0</v>
      </c>
      <c r="V237" s="61">
        <v>0</v>
      </c>
      <c r="W237" s="61">
        <v>0</v>
      </c>
      <c r="X237" s="61">
        <v>0</v>
      </c>
      <c r="Y237" s="61">
        <v>0</v>
      </c>
      <c r="Z237" s="61">
        <v>0</v>
      </c>
      <c r="AA237" s="61">
        <v>0</v>
      </c>
      <c r="AB237" s="61">
        <v>0</v>
      </c>
      <c r="AC237" s="61">
        <v>0</v>
      </c>
      <c r="AD237" s="61">
        <v>0</v>
      </c>
      <c r="AE237" s="61">
        <v>0</v>
      </c>
      <c r="AF237" s="61">
        <v>0</v>
      </c>
      <c r="AG237" s="61">
        <v>0</v>
      </c>
      <c r="AH237" s="61">
        <v>0</v>
      </c>
      <c r="AI237" s="61">
        <v>0</v>
      </c>
      <c r="AJ237" s="61">
        <v>0</v>
      </c>
      <c r="AK237" s="61">
        <v>0</v>
      </c>
      <c r="AL237" s="61">
        <v>0</v>
      </c>
      <c r="AM237" s="61">
        <v>0</v>
      </c>
      <c r="AN237" s="61">
        <v>0</v>
      </c>
      <c r="AO237" s="61">
        <v>0</v>
      </c>
      <c r="AP237" s="61">
        <v>0</v>
      </c>
      <c r="AQ237" s="61">
        <f t="shared" si="3"/>
        <v>0</v>
      </c>
      <c r="AT237" s="33"/>
    </row>
    <row r="238" spans="1:46" ht="33" customHeight="1">
      <c r="A238" s="32">
        <v>1112</v>
      </c>
      <c r="B238" s="315" t="str">
        <f>VLOOKUP(A238,[5]bd_lista!A:C,3,FALSE)</f>
        <v>Gobierno Autónomo Municipal de Sopachuy</v>
      </c>
      <c r="C238" s="316" t="e">
        <f>+VLOOKUP(A238,Contactos!$A$4:$E$534,6,FALSE)</f>
        <v>#REF!</v>
      </c>
      <c r="D238" s="61">
        <v>0</v>
      </c>
      <c r="E238" s="61">
        <v>0</v>
      </c>
      <c r="F238" s="61">
        <v>0</v>
      </c>
      <c r="G238" s="61">
        <v>0</v>
      </c>
      <c r="H238" s="61">
        <v>0</v>
      </c>
      <c r="I238" s="61">
        <v>0</v>
      </c>
      <c r="J238" s="61">
        <v>0</v>
      </c>
      <c r="K238" s="61">
        <v>0</v>
      </c>
      <c r="L238" s="61">
        <v>0</v>
      </c>
      <c r="M238" s="61">
        <v>0</v>
      </c>
      <c r="N238" s="61">
        <v>0</v>
      </c>
      <c r="O238" s="61">
        <v>0</v>
      </c>
      <c r="P238" s="61">
        <v>0</v>
      </c>
      <c r="Q238" s="61">
        <v>0</v>
      </c>
      <c r="R238" s="61">
        <v>0</v>
      </c>
      <c r="S238" s="61">
        <v>0</v>
      </c>
      <c r="T238" s="61">
        <v>0</v>
      </c>
      <c r="U238" s="61">
        <v>0</v>
      </c>
      <c r="V238" s="61">
        <v>0</v>
      </c>
      <c r="W238" s="61">
        <v>0</v>
      </c>
      <c r="X238" s="61">
        <v>0</v>
      </c>
      <c r="Y238" s="61">
        <v>0</v>
      </c>
      <c r="Z238" s="61">
        <v>0</v>
      </c>
      <c r="AA238" s="61">
        <v>0</v>
      </c>
      <c r="AB238" s="61">
        <v>0</v>
      </c>
      <c r="AC238" s="61">
        <v>0</v>
      </c>
      <c r="AD238" s="61">
        <v>0</v>
      </c>
      <c r="AE238" s="61">
        <v>0</v>
      </c>
      <c r="AF238" s="61">
        <v>0</v>
      </c>
      <c r="AG238" s="61">
        <v>0</v>
      </c>
      <c r="AH238" s="61">
        <v>0</v>
      </c>
      <c r="AI238" s="61">
        <v>0</v>
      </c>
      <c r="AJ238" s="61">
        <v>0</v>
      </c>
      <c r="AK238" s="61">
        <v>0</v>
      </c>
      <c r="AL238" s="61">
        <v>0</v>
      </c>
      <c r="AM238" s="61">
        <v>0</v>
      </c>
      <c r="AN238" s="61">
        <v>0</v>
      </c>
      <c r="AO238" s="61">
        <v>0</v>
      </c>
      <c r="AP238" s="61">
        <v>0</v>
      </c>
      <c r="AQ238" s="61">
        <f t="shared" si="3"/>
        <v>0</v>
      </c>
      <c r="AT238" s="33"/>
    </row>
    <row r="239" spans="1:46" ht="33" customHeight="1">
      <c r="A239" s="32">
        <v>1113</v>
      </c>
      <c r="B239" s="315" t="str">
        <f>VLOOKUP(A239,[5]bd_lista!A:C,3,FALSE)</f>
        <v>Gobierno Autónomo Municipal de Villa Alcalá</v>
      </c>
      <c r="C239" s="316" t="e">
        <f>+VLOOKUP(A239,Contactos!$A$4:$E$534,6,FALSE)</f>
        <v>#REF!</v>
      </c>
      <c r="D239" s="61">
        <v>0</v>
      </c>
      <c r="E239" s="61">
        <v>0</v>
      </c>
      <c r="F239" s="61">
        <v>0</v>
      </c>
      <c r="G239" s="61">
        <v>0</v>
      </c>
      <c r="H239" s="61">
        <v>0</v>
      </c>
      <c r="I239" s="61">
        <v>0</v>
      </c>
      <c r="J239" s="61">
        <v>0</v>
      </c>
      <c r="K239" s="61">
        <v>0</v>
      </c>
      <c r="L239" s="61">
        <v>0</v>
      </c>
      <c r="M239" s="61">
        <v>0</v>
      </c>
      <c r="N239" s="61">
        <v>0</v>
      </c>
      <c r="O239" s="61">
        <v>0</v>
      </c>
      <c r="P239" s="61">
        <v>0</v>
      </c>
      <c r="Q239" s="61">
        <v>0</v>
      </c>
      <c r="R239" s="61">
        <v>0</v>
      </c>
      <c r="S239" s="61">
        <v>0</v>
      </c>
      <c r="T239" s="61">
        <v>0</v>
      </c>
      <c r="U239" s="61">
        <v>0</v>
      </c>
      <c r="V239" s="61">
        <v>0</v>
      </c>
      <c r="W239" s="61">
        <v>0</v>
      </c>
      <c r="X239" s="61">
        <v>0</v>
      </c>
      <c r="Y239" s="61">
        <v>0</v>
      </c>
      <c r="Z239" s="61">
        <v>0</v>
      </c>
      <c r="AA239" s="61">
        <v>0</v>
      </c>
      <c r="AB239" s="61">
        <v>0</v>
      </c>
      <c r="AC239" s="61">
        <v>0</v>
      </c>
      <c r="AD239" s="61">
        <v>0</v>
      </c>
      <c r="AE239" s="61">
        <v>0</v>
      </c>
      <c r="AF239" s="61">
        <v>0</v>
      </c>
      <c r="AG239" s="61">
        <v>0</v>
      </c>
      <c r="AH239" s="61">
        <v>0</v>
      </c>
      <c r="AI239" s="61">
        <v>0</v>
      </c>
      <c r="AJ239" s="61">
        <v>0</v>
      </c>
      <c r="AK239" s="61">
        <v>0</v>
      </c>
      <c r="AL239" s="61">
        <v>0</v>
      </c>
      <c r="AM239" s="61">
        <v>0</v>
      </c>
      <c r="AN239" s="61">
        <v>0</v>
      </c>
      <c r="AO239" s="61">
        <v>0</v>
      </c>
      <c r="AP239" s="61">
        <v>0</v>
      </c>
      <c r="AQ239" s="61">
        <f t="shared" si="3"/>
        <v>0</v>
      </c>
      <c r="AT239" s="33"/>
    </row>
    <row r="240" spans="1:46" ht="33" customHeight="1">
      <c r="A240" s="32">
        <v>1114</v>
      </c>
      <c r="B240" s="315" t="str">
        <f>VLOOKUP(A240,[5]bd_lista!A:C,3,FALSE)</f>
        <v>Gobierno Autónomo Municipal de El Villar</v>
      </c>
      <c r="C240" s="316" t="e">
        <f>+VLOOKUP(A240,Contactos!$A$4:$E$534,6,FALSE)</f>
        <v>#REF!</v>
      </c>
      <c r="D240" s="61">
        <v>0</v>
      </c>
      <c r="E240" s="61">
        <v>0</v>
      </c>
      <c r="F240" s="61">
        <v>0</v>
      </c>
      <c r="G240" s="61">
        <v>0</v>
      </c>
      <c r="H240" s="61">
        <v>0</v>
      </c>
      <c r="I240" s="61">
        <v>0</v>
      </c>
      <c r="J240" s="61">
        <v>0</v>
      </c>
      <c r="K240" s="61">
        <v>0</v>
      </c>
      <c r="L240" s="61">
        <v>0</v>
      </c>
      <c r="M240" s="61">
        <v>0</v>
      </c>
      <c r="N240" s="61">
        <v>0</v>
      </c>
      <c r="O240" s="61">
        <v>0</v>
      </c>
      <c r="P240" s="61">
        <v>0</v>
      </c>
      <c r="Q240" s="61">
        <v>0</v>
      </c>
      <c r="R240" s="61">
        <v>0</v>
      </c>
      <c r="S240" s="61">
        <v>0</v>
      </c>
      <c r="T240" s="61">
        <v>0</v>
      </c>
      <c r="U240" s="61">
        <v>0</v>
      </c>
      <c r="V240" s="61">
        <v>0</v>
      </c>
      <c r="W240" s="61">
        <v>0</v>
      </c>
      <c r="X240" s="61">
        <v>0</v>
      </c>
      <c r="Y240" s="61">
        <v>0</v>
      </c>
      <c r="Z240" s="61">
        <v>0</v>
      </c>
      <c r="AA240" s="61">
        <v>0</v>
      </c>
      <c r="AB240" s="61">
        <v>0</v>
      </c>
      <c r="AC240" s="61">
        <v>0</v>
      </c>
      <c r="AD240" s="61">
        <v>0</v>
      </c>
      <c r="AE240" s="61">
        <v>0</v>
      </c>
      <c r="AF240" s="61">
        <v>0</v>
      </c>
      <c r="AG240" s="61">
        <v>0</v>
      </c>
      <c r="AH240" s="61">
        <v>0</v>
      </c>
      <c r="AI240" s="61">
        <v>0</v>
      </c>
      <c r="AJ240" s="61">
        <v>0</v>
      </c>
      <c r="AK240" s="61">
        <v>0</v>
      </c>
      <c r="AL240" s="61">
        <v>0</v>
      </c>
      <c r="AM240" s="61">
        <v>0</v>
      </c>
      <c r="AN240" s="61">
        <v>0</v>
      </c>
      <c r="AO240" s="61">
        <v>0</v>
      </c>
      <c r="AP240" s="61">
        <v>0</v>
      </c>
      <c r="AQ240" s="61">
        <f t="shared" si="3"/>
        <v>0</v>
      </c>
      <c r="AT240" s="33"/>
    </row>
    <row r="241" spans="1:46" ht="33" customHeight="1">
      <c r="A241" s="32">
        <v>1115</v>
      </c>
      <c r="B241" s="315" t="str">
        <f>VLOOKUP(A241,[5]bd_lista!A:C,3,FALSE)</f>
        <v>Gobierno Autónomo Municipal de Monteagudo</v>
      </c>
      <c r="C241" s="316" t="e">
        <f>+VLOOKUP(A241,Contactos!$A$4:$E$534,6,FALSE)</f>
        <v>#REF!</v>
      </c>
      <c r="D241" s="61">
        <v>0</v>
      </c>
      <c r="E241" s="61">
        <v>0</v>
      </c>
      <c r="F241" s="61">
        <v>0</v>
      </c>
      <c r="G241" s="61">
        <v>0</v>
      </c>
      <c r="H241" s="61">
        <v>0</v>
      </c>
      <c r="I241" s="61">
        <v>0</v>
      </c>
      <c r="J241" s="61">
        <v>0</v>
      </c>
      <c r="K241" s="61">
        <v>0</v>
      </c>
      <c r="L241" s="61">
        <v>0</v>
      </c>
      <c r="M241" s="61">
        <v>0</v>
      </c>
      <c r="N241" s="61">
        <v>0</v>
      </c>
      <c r="O241" s="61">
        <v>0</v>
      </c>
      <c r="P241" s="61">
        <v>0</v>
      </c>
      <c r="Q241" s="61">
        <v>0</v>
      </c>
      <c r="R241" s="61">
        <v>0</v>
      </c>
      <c r="S241" s="61">
        <v>0</v>
      </c>
      <c r="T241" s="61">
        <v>0</v>
      </c>
      <c r="U241" s="61">
        <v>0</v>
      </c>
      <c r="V241" s="61">
        <v>0</v>
      </c>
      <c r="W241" s="61">
        <v>0</v>
      </c>
      <c r="X241" s="61">
        <v>0</v>
      </c>
      <c r="Y241" s="61">
        <v>0</v>
      </c>
      <c r="Z241" s="61">
        <v>0</v>
      </c>
      <c r="AA241" s="61">
        <v>0</v>
      </c>
      <c r="AB241" s="61">
        <v>0</v>
      </c>
      <c r="AC241" s="61">
        <v>0</v>
      </c>
      <c r="AD241" s="61">
        <v>0</v>
      </c>
      <c r="AE241" s="61">
        <v>0</v>
      </c>
      <c r="AF241" s="61">
        <v>0</v>
      </c>
      <c r="AG241" s="61">
        <v>0</v>
      </c>
      <c r="AH241" s="61">
        <v>0</v>
      </c>
      <c r="AI241" s="61">
        <v>0</v>
      </c>
      <c r="AJ241" s="61">
        <v>0</v>
      </c>
      <c r="AK241" s="61">
        <v>0</v>
      </c>
      <c r="AL241" s="61">
        <v>0</v>
      </c>
      <c r="AM241" s="61">
        <v>0</v>
      </c>
      <c r="AN241" s="61">
        <v>0</v>
      </c>
      <c r="AO241" s="61">
        <v>0</v>
      </c>
      <c r="AP241" s="61">
        <v>0</v>
      </c>
      <c r="AQ241" s="61">
        <f t="shared" si="3"/>
        <v>0</v>
      </c>
      <c r="AT241" s="33"/>
    </row>
    <row r="242" spans="1:46" ht="33" customHeight="1">
      <c r="A242" s="32">
        <v>1116</v>
      </c>
      <c r="B242" s="315" t="str">
        <f>VLOOKUP(A242,[5]bd_lista!A:C,3,FALSE)</f>
        <v>Gobierno Autónomo Municipal de San Pablo de Huacareta</v>
      </c>
      <c r="C242" s="316" t="e">
        <f>+VLOOKUP(A242,Contactos!$A$4:$E$534,6,FALSE)</f>
        <v>#REF!</v>
      </c>
      <c r="D242" s="61">
        <v>0</v>
      </c>
      <c r="E242" s="61">
        <v>0</v>
      </c>
      <c r="F242" s="61">
        <v>0</v>
      </c>
      <c r="G242" s="61">
        <v>0</v>
      </c>
      <c r="H242" s="61">
        <v>0</v>
      </c>
      <c r="I242" s="61">
        <v>0</v>
      </c>
      <c r="J242" s="61">
        <v>0</v>
      </c>
      <c r="K242" s="61">
        <v>0</v>
      </c>
      <c r="L242" s="61">
        <v>0</v>
      </c>
      <c r="M242" s="61">
        <v>0</v>
      </c>
      <c r="N242" s="61">
        <v>0</v>
      </c>
      <c r="O242" s="61">
        <v>0</v>
      </c>
      <c r="P242" s="61">
        <v>0</v>
      </c>
      <c r="Q242" s="61">
        <v>0</v>
      </c>
      <c r="R242" s="61">
        <v>0</v>
      </c>
      <c r="S242" s="61">
        <v>0</v>
      </c>
      <c r="T242" s="61">
        <v>0</v>
      </c>
      <c r="U242" s="61">
        <v>0</v>
      </c>
      <c r="V242" s="61">
        <v>0</v>
      </c>
      <c r="W242" s="61">
        <v>0</v>
      </c>
      <c r="X242" s="61">
        <v>0</v>
      </c>
      <c r="Y242" s="61">
        <v>0</v>
      </c>
      <c r="Z242" s="61">
        <v>0</v>
      </c>
      <c r="AA242" s="61">
        <v>0</v>
      </c>
      <c r="AB242" s="61">
        <v>0</v>
      </c>
      <c r="AC242" s="61">
        <v>0</v>
      </c>
      <c r="AD242" s="61">
        <v>0</v>
      </c>
      <c r="AE242" s="61">
        <v>0</v>
      </c>
      <c r="AF242" s="61">
        <v>0</v>
      </c>
      <c r="AG242" s="61">
        <v>0</v>
      </c>
      <c r="AH242" s="61">
        <v>0</v>
      </c>
      <c r="AI242" s="61">
        <v>0</v>
      </c>
      <c r="AJ242" s="61">
        <v>0</v>
      </c>
      <c r="AK242" s="61">
        <v>0</v>
      </c>
      <c r="AL242" s="61">
        <v>0</v>
      </c>
      <c r="AM242" s="61">
        <v>0</v>
      </c>
      <c r="AN242" s="61">
        <v>0</v>
      </c>
      <c r="AO242" s="61">
        <v>0</v>
      </c>
      <c r="AP242" s="61">
        <v>0</v>
      </c>
      <c r="AQ242" s="61">
        <f t="shared" si="3"/>
        <v>0</v>
      </c>
      <c r="AT242" s="33"/>
    </row>
    <row r="243" spans="1:46" ht="33" customHeight="1">
      <c r="A243" s="32">
        <v>1117</v>
      </c>
      <c r="B243" s="315" t="str">
        <f>VLOOKUP(A243,[5]bd_lista!A:C,3,FALSE)</f>
        <v>Gobierno Autónomo Municipal de Tarabuco</v>
      </c>
      <c r="C243" s="316" t="e">
        <f>+VLOOKUP(A243,Contactos!$A$4:$E$534,6,FALSE)</f>
        <v>#REF!</v>
      </c>
      <c r="D243" s="61">
        <v>0</v>
      </c>
      <c r="E243" s="61">
        <v>0</v>
      </c>
      <c r="F243" s="61">
        <v>0</v>
      </c>
      <c r="G243" s="61">
        <v>0</v>
      </c>
      <c r="H243" s="61">
        <v>0</v>
      </c>
      <c r="I243" s="61">
        <v>0</v>
      </c>
      <c r="J243" s="61">
        <v>0</v>
      </c>
      <c r="K243" s="61">
        <v>0</v>
      </c>
      <c r="L243" s="61">
        <v>0</v>
      </c>
      <c r="M243" s="61">
        <v>0</v>
      </c>
      <c r="N243" s="61">
        <v>0</v>
      </c>
      <c r="O243" s="61">
        <v>0</v>
      </c>
      <c r="P243" s="61">
        <v>0</v>
      </c>
      <c r="Q243" s="61">
        <v>0</v>
      </c>
      <c r="R243" s="61">
        <v>0</v>
      </c>
      <c r="S243" s="61">
        <v>0</v>
      </c>
      <c r="T243" s="61">
        <v>0</v>
      </c>
      <c r="U243" s="61">
        <v>0</v>
      </c>
      <c r="V243" s="61">
        <v>0</v>
      </c>
      <c r="W243" s="61">
        <v>0</v>
      </c>
      <c r="X243" s="61">
        <v>0</v>
      </c>
      <c r="Y243" s="61">
        <v>0</v>
      </c>
      <c r="Z243" s="61">
        <v>0</v>
      </c>
      <c r="AA243" s="61">
        <v>0</v>
      </c>
      <c r="AB243" s="61">
        <v>0</v>
      </c>
      <c r="AC243" s="61">
        <v>0</v>
      </c>
      <c r="AD243" s="61">
        <v>0</v>
      </c>
      <c r="AE243" s="61">
        <v>0</v>
      </c>
      <c r="AF243" s="61">
        <v>0</v>
      </c>
      <c r="AG243" s="61">
        <v>0</v>
      </c>
      <c r="AH243" s="61">
        <v>0</v>
      </c>
      <c r="AI243" s="61">
        <v>0</v>
      </c>
      <c r="AJ243" s="61">
        <v>0</v>
      </c>
      <c r="AK243" s="61">
        <v>0</v>
      </c>
      <c r="AL243" s="61">
        <v>0</v>
      </c>
      <c r="AM243" s="61">
        <v>0</v>
      </c>
      <c r="AN243" s="61">
        <v>0</v>
      </c>
      <c r="AO243" s="61">
        <v>0</v>
      </c>
      <c r="AP243" s="61">
        <v>0</v>
      </c>
      <c r="AQ243" s="61">
        <f t="shared" si="3"/>
        <v>0</v>
      </c>
      <c r="AT243" s="33"/>
    </row>
    <row r="244" spans="1:46" ht="33" customHeight="1">
      <c r="A244" s="32">
        <v>1118</v>
      </c>
      <c r="B244" s="315" t="str">
        <f>VLOOKUP(A244,[5]bd_lista!A:C,3,FALSE)</f>
        <v>Gobierno Autónomo Municipal de Yamparáez</v>
      </c>
      <c r="C244" s="316" t="e">
        <f>+VLOOKUP(A244,Contactos!$A$4:$E$534,6,FALSE)</f>
        <v>#REF!</v>
      </c>
      <c r="D244" s="61">
        <v>0</v>
      </c>
      <c r="E244" s="61">
        <v>0</v>
      </c>
      <c r="F244" s="61">
        <v>0</v>
      </c>
      <c r="G244" s="61">
        <v>0</v>
      </c>
      <c r="H244" s="61">
        <v>0</v>
      </c>
      <c r="I244" s="61">
        <v>0</v>
      </c>
      <c r="J244" s="61">
        <v>0</v>
      </c>
      <c r="K244" s="61">
        <v>0</v>
      </c>
      <c r="L244" s="61">
        <v>0</v>
      </c>
      <c r="M244" s="61">
        <v>0</v>
      </c>
      <c r="N244" s="61">
        <v>0</v>
      </c>
      <c r="O244" s="61">
        <v>0</v>
      </c>
      <c r="P244" s="61">
        <v>0</v>
      </c>
      <c r="Q244" s="61">
        <v>0</v>
      </c>
      <c r="R244" s="61">
        <v>0</v>
      </c>
      <c r="S244" s="61">
        <v>0</v>
      </c>
      <c r="T244" s="61">
        <v>0</v>
      </c>
      <c r="U244" s="61">
        <v>0</v>
      </c>
      <c r="V244" s="61">
        <v>0</v>
      </c>
      <c r="W244" s="61">
        <v>0</v>
      </c>
      <c r="X244" s="61">
        <v>0</v>
      </c>
      <c r="Y244" s="61">
        <v>0</v>
      </c>
      <c r="Z244" s="61">
        <v>0</v>
      </c>
      <c r="AA244" s="61">
        <v>0</v>
      </c>
      <c r="AB244" s="61">
        <v>0</v>
      </c>
      <c r="AC244" s="61">
        <v>0</v>
      </c>
      <c r="AD244" s="61">
        <v>0</v>
      </c>
      <c r="AE244" s="61">
        <v>0</v>
      </c>
      <c r="AF244" s="61">
        <v>0</v>
      </c>
      <c r="AG244" s="61">
        <v>0</v>
      </c>
      <c r="AH244" s="61">
        <v>0</v>
      </c>
      <c r="AI244" s="61">
        <v>0</v>
      </c>
      <c r="AJ244" s="61">
        <v>0</v>
      </c>
      <c r="AK244" s="61">
        <v>0</v>
      </c>
      <c r="AL244" s="61">
        <v>0</v>
      </c>
      <c r="AM244" s="61">
        <v>0</v>
      </c>
      <c r="AN244" s="61">
        <v>0</v>
      </c>
      <c r="AO244" s="61">
        <v>0</v>
      </c>
      <c r="AP244" s="61">
        <v>0</v>
      </c>
      <c r="AQ244" s="61">
        <f t="shared" si="3"/>
        <v>0</v>
      </c>
      <c r="AT244" s="33"/>
    </row>
    <row r="245" spans="1:46" ht="33" customHeight="1">
      <c r="A245" s="32">
        <v>1119</v>
      </c>
      <c r="B245" s="315" t="str">
        <f>VLOOKUP(A245,[5]bd_lista!A:C,3,FALSE)</f>
        <v>Gobierno Autónomo Municipal de Camargo</v>
      </c>
      <c r="C245" s="316" t="e">
        <f>+VLOOKUP(A245,Contactos!$A$4:$E$534,6,FALSE)</f>
        <v>#REF!</v>
      </c>
      <c r="D245" s="61">
        <v>0</v>
      </c>
      <c r="E245" s="61">
        <v>0</v>
      </c>
      <c r="F245" s="61">
        <v>0</v>
      </c>
      <c r="G245" s="61">
        <v>0</v>
      </c>
      <c r="H245" s="61">
        <v>0</v>
      </c>
      <c r="I245" s="61">
        <v>0</v>
      </c>
      <c r="J245" s="61">
        <v>0</v>
      </c>
      <c r="K245" s="61">
        <v>0</v>
      </c>
      <c r="L245" s="61">
        <v>0</v>
      </c>
      <c r="M245" s="61">
        <v>0</v>
      </c>
      <c r="N245" s="61">
        <v>0</v>
      </c>
      <c r="O245" s="61">
        <v>0</v>
      </c>
      <c r="P245" s="61">
        <v>0</v>
      </c>
      <c r="Q245" s="61">
        <v>0</v>
      </c>
      <c r="R245" s="61">
        <v>0</v>
      </c>
      <c r="S245" s="61">
        <v>0</v>
      </c>
      <c r="T245" s="61">
        <v>0</v>
      </c>
      <c r="U245" s="61">
        <v>0</v>
      </c>
      <c r="V245" s="61">
        <v>0</v>
      </c>
      <c r="W245" s="61">
        <v>0</v>
      </c>
      <c r="X245" s="61">
        <v>0</v>
      </c>
      <c r="Y245" s="61">
        <v>0</v>
      </c>
      <c r="Z245" s="61">
        <v>0</v>
      </c>
      <c r="AA245" s="61">
        <v>0</v>
      </c>
      <c r="AB245" s="61">
        <v>0</v>
      </c>
      <c r="AC245" s="61">
        <v>0</v>
      </c>
      <c r="AD245" s="61">
        <v>0</v>
      </c>
      <c r="AE245" s="61">
        <v>0</v>
      </c>
      <c r="AF245" s="61">
        <v>0</v>
      </c>
      <c r="AG245" s="61">
        <v>0</v>
      </c>
      <c r="AH245" s="61">
        <v>0</v>
      </c>
      <c r="AI245" s="61">
        <v>0</v>
      </c>
      <c r="AJ245" s="61">
        <v>0</v>
      </c>
      <c r="AK245" s="61">
        <v>0</v>
      </c>
      <c r="AL245" s="61">
        <v>0</v>
      </c>
      <c r="AM245" s="61">
        <v>0</v>
      </c>
      <c r="AN245" s="61">
        <v>0</v>
      </c>
      <c r="AO245" s="61">
        <v>0</v>
      </c>
      <c r="AP245" s="61">
        <v>0</v>
      </c>
      <c r="AQ245" s="61">
        <f t="shared" si="3"/>
        <v>0</v>
      </c>
      <c r="AT245" s="33"/>
    </row>
    <row r="246" spans="1:46" ht="33" customHeight="1">
      <c r="A246" s="32">
        <v>1120</v>
      </c>
      <c r="B246" s="315" t="str">
        <f>VLOOKUP(A246,[5]bd_lista!A:C,3,FALSE)</f>
        <v>Gobierno Autónomo Municipal de San Lucas</v>
      </c>
      <c r="C246" s="316" t="e">
        <f>+VLOOKUP(A246,Contactos!$A$4:$E$534,6,FALSE)</f>
        <v>#REF!</v>
      </c>
      <c r="D246" s="61">
        <v>0</v>
      </c>
      <c r="E246" s="61">
        <v>0</v>
      </c>
      <c r="F246" s="61">
        <v>0</v>
      </c>
      <c r="G246" s="61">
        <v>0</v>
      </c>
      <c r="H246" s="61">
        <v>0</v>
      </c>
      <c r="I246" s="61">
        <v>0</v>
      </c>
      <c r="J246" s="61">
        <v>0</v>
      </c>
      <c r="K246" s="61">
        <v>0</v>
      </c>
      <c r="L246" s="61">
        <v>0</v>
      </c>
      <c r="M246" s="61">
        <v>0</v>
      </c>
      <c r="N246" s="61">
        <v>0</v>
      </c>
      <c r="O246" s="61">
        <v>0</v>
      </c>
      <c r="P246" s="61">
        <v>0</v>
      </c>
      <c r="Q246" s="61">
        <v>0</v>
      </c>
      <c r="R246" s="61">
        <v>0</v>
      </c>
      <c r="S246" s="61">
        <v>0</v>
      </c>
      <c r="T246" s="61">
        <v>0</v>
      </c>
      <c r="U246" s="61">
        <v>0</v>
      </c>
      <c r="V246" s="61">
        <v>0</v>
      </c>
      <c r="W246" s="61">
        <v>0</v>
      </c>
      <c r="X246" s="61">
        <v>0</v>
      </c>
      <c r="Y246" s="61">
        <v>0</v>
      </c>
      <c r="Z246" s="61">
        <v>0</v>
      </c>
      <c r="AA246" s="61">
        <v>0</v>
      </c>
      <c r="AB246" s="61">
        <v>0</v>
      </c>
      <c r="AC246" s="61">
        <v>0</v>
      </c>
      <c r="AD246" s="61">
        <v>0</v>
      </c>
      <c r="AE246" s="61">
        <v>0</v>
      </c>
      <c r="AF246" s="61">
        <v>0</v>
      </c>
      <c r="AG246" s="61">
        <v>0</v>
      </c>
      <c r="AH246" s="61">
        <v>0</v>
      </c>
      <c r="AI246" s="61">
        <v>0</v>
      </c>
      <c r="AJ246" s="61">
        <v>0</v>
      </c>
      <c r="AK246" s="61">
        <v>0</v>
      </c>
      <c r="AL246" s="61">
        <v>0</v>
      </c>
      <c r="AM246" s="61">
        <v>0</v>
      </c>
      <c r="AN246" s="61">
        <v>0</v>
      </c>
      <c r="AO246" s="61">
        <v>0</v>
      </c>
      <c r="AP246" s="61">
        <v>0</v>
      </c>
      <c r="AQ246" s="61">
        <f t="shared" si="3"/>
        <v>0</v>
      </c>
      <c r="AT246" s="33"/>
    </row>
    <row r="247" spans="1:46" ht="33" customHeight="1">
      <c r="A247" s="32">
        <v>1121</v>
      </c>
      <c r="B247" s="315" t="str">
        <f>VLOOKUP(A247,[5]bd_lista!A:C,3,FALSE)</f>
        <v>Gobierno Autónomo Municipal de Incahuasi</v>
      </c>
      <c r="C247" s="316" t="e">
        <f>+VLOOKUP(A247,Contactos!$A$4:$E$534,6,FALSE)</f>
        <v>#REF!</v>
      </c>
      <c r="D247" s="61">
        <v>0</v>
      </c>
      <c r="E247" s="61">
        <v>0</v>
      </c>
      <c r="F247" s="61">
        <v>0</v>
      </c>
      <c r="G247" s="61">
        <v>0</v>
      </c>
      <c r="H247" s="61">
        <v>0</v>
      </c>
      <c r="I247" s="61">
        <v>0</v>
      </c>
      <c r="J247" s="61">
        <v>0</v>
      </c>
      <c r="K247" s="61">
        <v>0</v>
      </c>
      <c r="L247" s="61">
        <v>0</v>
      </c>
      <c r="M247" s="61">
        <v>0</v>
      </c>
      <c r="N247" s="61">
        <v>0</v>
      </c>
      <c r="O247" s="61">
        <v>0</v>
      </c>
      <c r="P247" s="61">
        <v>0</v>
      </c>
      <c r="Q247" s="61">
        <v>0</v>
      </c>
      <c r="R247" s="61">
        <v>0</v>
      </c>
      <c r="S247" s="61">
        <v>0</v>
      </c>
      <c r="T247" s="61">
        <v>0</v>
      </c>
      <c r="U247" s="61">
        <v>0</v>
      </c>
      <c r="V247" s="61">
        <v>0</v>
      </c>
      <c r="W247" s="61">
        <v>0</v>
      </c>
      <c r="X247" s="61">
        <v>0</v>
      </c>
      <c r="Y247" s="61">
        <v>0</v>
      </c>
      <c r="Z247" s="61">
        <v>0</v>
      </c>
      <c r="AA247" s="61">
        <v>0</v>
      </c>
      <c r="AB247" s="61">
        <v>0</v>
      </c>
      <c r="AC247" s="61">
        <v>0</v>
      </c>
      <c r="AD247" s="61">
        <v>0</v>
      </c>
      <c r="AE247" s="61">
        <v>0</v>
      </c>
      <c r="AF247" s="61">
        <v>0</v>
      </c>
      <c r="AG247" s="61">
        <v>0</v>
      </c>
      <c r="AH247" s="61">
        <v>0</v>
      </c>
      <c r="AI247" s="61">
        <v>0</v>
      </c>
      <c r="AJ247" s="61">
        <v>0</v>
      </c>
      <c r="AK247" s="61">
        <v>0</v>
      </c>
      <c r="AL247" s="61">
        <v>0</v>
      </c>
      <c r="AM247" s="61">
        <v>0</v>
      </c>
      <c r="AN247" s="61">
        <v>0</v>
      </c>
      <c r="AO247" s="61">
        <v>0</v>
      </c>
      <c r="AP247" s="61">
        <v>0</v>
      </c>
      <c r="AQ247" s="61">
        <f t="shared" si="3"/>
        <v>0</v>
      </c>
      <c r="AT247" s="33"/>
    </row>
    <row r="248" spans="1:46" ht="33" customHeight="1">
      <c r="A248" s="32">
        <v>1122</v>
      </c>
      <c r="B248" s="315" t="str">
        <f>VLOOKUP(A248,[5]bd_lista!A:C,3,FALSE)</f>
        <v>Gobierno Autónomo Municipal de Villa Serrano</v>
      </c>
      <c r="C248" s="316" t="e">
        <f>+VLOOKUP(A248,Contactos!$A$4:$E$534,6,FALSE)</f>
        <v>#REF!</v>
      </c>
      <c r="D248" s="61">
        <v>0</v>
      </c>
      <c r="E248" s="61">
        <v>0</v>
      </c>
      <c r="F248" s="61">
        <v>0</v>
      </c>
      <c r="G248" s="61">
        <v>0</v>
      </c>
      <c r="H248" s="61">
        <v>0</v>
      </c>
      <c r="I248" s="61">
        <v>0</v>
      </c>
      <c r="J248" s="61">
        <v>0</v>
      </c>
      <c r="K248" s="61">
        <v>0</v>
      </c>
      <c r="L248" s="61">
        <v>0</v>
      </c>
      <c r="M248" s="61">
        <v>0</v>
      </c>
      <c r="N248" s="61">
        <v>0</v>
      </c>
      <c r="O248" s="61">
        <v>0</v>
      </c>
      <c r="P248" s="61">
        <v>0</v>
      </c>
      <c r="Q248" s="61">
        <v>0</v>
      </c>
      <c r="R248" s="61">
        <v>0</v>
      </c>
      <c r="S248" s="61">
        <v>0</v>
      </c>
      <c r="T248" s="61">
        <v>0</v>
      </c>
      <c r="U248" s="61">
        <v>0</v>
      </c>
      <c r="V248" s="61">
        <v>0</v>
      </c>
      <c r="W248" s="61">
        <v>0</v>
      </c>
      <c r="X248" s="61">
        <v>0</v>
      </c>
      <c r="Y248" s="61">
        <v>0</v>
      </c>
      <c r="Z248" s="61">
        <v>0</v>
      </c>
      <c r="AA248" s="61">
        <v>0</v>
      </c>
      <c r="AB248" s="61">
        <v>0</v>
      </c>
      <c r="AC248" s="61">
        <v>0</v>
      </c>
      <c r="AD248" s="61">
        <v>0</v>
      </c>
      <c r="AE248" s="61">
        <v>0</v>
      </c>
      <c r="AF248" s="61">
        <v>0</v>
      </c>
      <c r="AG248" s="61">
        <v>0</v>
      </c>
      <c r="AH248" s="61">
        <v>0</v>
      </c>
      <c r="AI248" s="61">
        <v>0</v>
      </c>
      <c r="AJ248" s="61">
        <v>0</v>
      </c>
      <c r="AK248" s="61">
        <v>0</v>
      </c>
      <c r="AL248" s="61">
        <v>0</v>
      </c>
      <c r="AM248" s="61">
        <v>0</v>
      </c>
      <c r="AN248" s="61">
        <v>0</v>
      </c>
      <c r="AO248" s="61">
        <v>0</v>
      </c>
      <c r="AP248" s="61">
        <v>0</v>
      </c>
      <c r="AQ248" s="61">
        <f t="shared" si="3"/>
        <v>0</v>
      </c>
      <c r="AT248" s="33"/>
    </row>
    <row r="249" spans="1:46" ht="33" customHeight="1">
      <c r="A249" s="32">
        <v>1123</v>
      </c>
      <c r="B249" s="315" t="str">
        <f>VLOOKUP(A249,[5]bd_lista!A:C,3,FALSE)</f>
        <v>Gobierno Autónomo Municipal de Camataqui (Villa Abecia)</v>
      </c>
      <c r="C249" s="316" t="e">
        <f>+VLOOKUP(A249,Contactos!$A$4:$E$534,6,FALSE)</f>
        <v>#REF!</v>
      </c>
      <c r="D249" s="61">
        <v>0</v>
      </c>
      <c r="E249" s="61">
        <v>0</v>
      </c>
      <c r="F249" s="61">
        <v>0</v>
      </c>
      <c r="G249" s="61">
        <v>0</v>
      </c>
      <c r="H249" s="61">
        <v>0</v>
      </c>
      <c r="I249" s="61">
        <v>0</v>
      </c>
      <c r="J249" s="61">
        <v>0</v>
      </c>
      <c r="K249" s="61">
        <v>0</v>
      </c>
      <c r="L249" s="61">
        <v>0</v>
      </c>
      <c r="M249" s="61">
        <v>0</v>
      </c>
      <c r="N249" s="61">
        <v>0</v>
      </c>
      <c r="O249" s="61">
        <v>0</v>
      </c>
      <c r="P249" s="61">
        <v>0</v>
      </c>
      <c r="Q249" s="61">
        <v>0</v>
      </c>
      <c r="R249" s="61">
        <v>0</v>
      </c>
      <c r="S249" s="61">
        <v>0</v>
      </c>
      <c r="T249" s="61">
        <v>0</v>
      </c>
      <c r="U249" s="61">
        <v>0</v>
      </c>
      <c r="V249" s="61">
        <v>0</v>
      </c>
      <c r="W249" s="61">
        <v>0</v>
      </c>
      <c r="X249" s="61">
        <v>0</v>
      </c>
      <c r="Y249" s="61">
        <v>0</v>
      </c>
      <c r="Z249" s="61">
        <v>0</v>
      </c>
      <c r="AA249" s="61">
        <v>0</v>
      </c>
      <c r="AB249" s="61">
        <v>0</v>
      </c>
      <c r="AC249" s="61">
        <v>0</v>
      </c>
      <c r="AD249" s="61">
        <v>0</v>
      </c>
      <c r="AE249" s="61">
        <v>0</v>
      </c>
      <c r="AF249" s="61">
        <v>0</v>
      </c>
      <c r="AG249" s="61">
        <v>0</v>
      </c>
      <c r="AH249" s="61">
        <v>0</v>
      </c>
      <c r="AI249" s="61">
        <v>0</v>
      </c>
      <c r="AJ249" s="61">
        <v>0</v>
      </c>
      <c r="AK249" s="61">
        <v>0</v>
      </c>
      <c r="AL249" s="61">
        <v>0</v>
      </c>
      <c r="AM249" s="61">
        <v>0</v>
      </c>
      <c r="AN249" s="61">
        <v>0</v>
      </c>
      <c r="AO249" s="61">
        <v>0</v>
      </c>
      <c r="AP249" s="61">
        <v>0</v>
      </c>
      <c r="AQ249" s="61">
        <f t="shared" si="3"/>
        <v>0</v>
      </c>
      <c r="AT249" s="33"/>
    </row>
    <row r="250" spans="1:46" ht="33" customHeight="1">
      <c r="A250" s="32">
        <v>1124</v>
      </c>
      <c r="B250" s="315" t="str">
        <f>VLOOKUP(A250,[5]bd_lista!A:C,3,FALSE)</f>
        <v>Gobierno Autónomo Municipal de Culpina</v>
      </c>
      <c r="C250" s="316" t="e">
        <f>+VLOOKUP(A250,Contactos!$A$4:$E$534,6,FALSE)</f>
        <v>#REF!</v>
      </c>
      <c r="D250" s="61">
        <v>0</v>
      </c>
      <c r="E250" s="61">
        <v>0</v>
      </c>
      <c r="F250" s="61">
        <v>0</v>
      </c>
      <c r="G250" s="61">
        <v>0</v>
      </c>
      <c r="H250" s="61">
        <v>0</v>
      </c>
      <c r="I250" s="61">
        <v>0</v>
      </c>
      <c r="J250" s="61">
        <v>0</v>
      </c>
      <c r="K250" s="61">
        <v>0</v>
      </c>
      <c r="L250" s="61">
        <v>0</v>
      </c>
      <c r="M250" s="61">
        <v>0</v>
      </c>
      <c r="N250" s="61">
        <v>0</v>
      </c>
      <c r="O250" s="61">
        <v>0</v>
      </c>
      <c r="P250" s="61">
        <v>0</v>
      </c>
      <c r="Q250" s="61">
        <v>0</v>
      </c>
      <c r="R250" s="61">
        <v>0</v>
      </c>
      <c r="S250" s="61">
        <v>0</v>
      </c>
      <c r="T250" s="61">
        <v>0</v>
      </c>
      <c r="U250" s="61">
        <v>0</v>
      </c>
      <c r="V250" s="61">
        <v>0</v>
      </c>
      <c r="W250" s="61">
        <v>0</v>
      </c>
      <c r="X250" s="61">
        <v>0</v>
      </c>
      <c r="Y250" s="61">
        <v>0</v>
      </c>
      <c r="Z250" s="61">
        <v>0</v>
      </c>
      <c r="AA250" s="61">
        <v>0</v>
      </c>
      <c r="AB250" s="61">
        <v>0</v>
      </c>
      <c r="AC250" s="61">
        <v>0</v>
      </c>
      <c r="AD250" s="61">
        <v>0</v>
      </c>
      <c r="AE250" s="61">
        <v>0</v>
      </c>
      <c r="AF250" s="61">
        <v>0</v>
      </c>
      <c r="AG250" s="61">
        <v>0</v>
      </c>
      <c r="AH250" s="61">
        <v>0</v>
      </c>
      <c r="AI250" s="61">
        <v>0</v>
      </c>
      <c r="AJ250" s="61">
        <v>0</v>
      </c>
      <c r="AK250" s="61">
        <v>0</v>
      </c>
      <c r="AL250" s="61">
        <v>0</v>
      </c>
      <c r="AM250" s="61">
        <v>0</v>
      </c>
      <c r="AN250" s="61">
        <v>0</v>
      </c>
      <c r="AO250" s="61">
        <v>0</v>
      </c>
      <c r="AP250" s="61">
        <v>0</v>
      </c>
      <c r="AQ250" s="61">
        <f t="shared" si="3"/>
        <v>0</v>
      </c>
      <c r="AT250" s="33"/>
    </row>
    <row r="251" spans="1:46" ht="33" customHeight="1">
      <c r="A251" s="32">
        <v>1125</v>
      </c>
      <c r="B251" s="315" t="str">
        <f>VLOOKUP(A251,[5]bd_lista!A:C,3,FALSE)</f>
        <v>Gobierno Autónomo Municipal de Las Carreras</v>
      </c>
      <c r="C251" s="316" t="e">
        <f>+VLOOKUP(A251,Contactos!$A$4:$E$534,6,FALSE)</f>
        <v>#REF!</v>
      </c>
      <c r="D251" s="61">
        <v>0</v>
      </c>
      <c r="E251" s="61">
        <v>0</v>
      </c>
      <c r="F251" s="61">
        <v>0</v>
      </c>
      <c r="G251" s="61">
        <v>0</v>
      </c>
      <c r="H251" s="61">
        <v>0</v>
      </c>
      <c r="I251" s="61">
        <v>0</v>
      </c>
      <c r="J251" s="61">
        <v>0</v>
      </c>
      <c r="K251" s="61">
        <v>0</v>
      </c>
      <c r="L251" s="61">
        <v>0</v>
      </c>
      <c r="M251" s="61">
        <v>0</v>
      </c>
      <c r="N251" s="61">
        <v>0</v>
      </c>
      <c r="O251" s="61">
        <v>0</v>
      </c>
      <c r="P251" s="61">
        <v>0</v>
      </c>
      <c r="Q251" s="61">
        <v>0</v>
      </c>
      <c r="R251" s="61">
        <v>0</v>
      </c>
      <c r="S251" s="61">
        <v>0</v>
      </c>
      <c r="T251" s="61">
        <v>0</v>
      </c>
      <c r="U251" s="61">
        <v>0</v>
      </c>
      <c r="V251" s="61">
        <v>0</v>
      </c>
      <c r="W251" s="61">
        <v>0</v>
      </c>
      <c r="X251" s="61">
        <v>0</v>
      </c>
      <c r="Y251" s="61">
        <v>0</v>
      </c>
      <c r="Z251" s="61">
        <v>0</v>
      </c>
      <c r="AA251" s="61">
        <v>0</v>
      </c>
      <c r="AB251" s="61">
        <v>0</v>
      </c>
      <c r="AC251" s="61">
        <v>0</v>
      </c>
      <c r="AD251" s="61">
        <v>0</v>
      </c>
      <c r="AE251" s="61">
        <v>0</v>
      </c>
      <c r="AF251" s="61">
        <v>0</v>
      </c>
      <c r="AG251" s="61">
        <v>0</v>
      </c>
      <c r="AH251" s="61">
        <v>0</v>
      </c>
      <c r="AI251" s="61">
        <v>0</v>
      </c>
      <c r="AJ251" s="61">
        <v>0</v>
      </c>
      <c r="AK251" s="61">
        <v>0</v>
      </c>
      <c r="AL251" s="61">
        <v>0</v>
      </c>
      <c r="AM251" s="61">
        <v>0</v>
      </c>
      <c r="AN251" s="61">
        <v>0</v>
      </c>
      <c r="AO251" s="61">
        <v>0</v>
      </c>
      <c r="AP251" s="61">
        <v>0</v>
      </c>
      <c r="AQ251" s="61">
        <f t="shared" si="3"/>
        <v>0</v>
      </c>
      <c r="AT251" s="33"/>
    </row>
    <row r="252" spans="1:46" ht="33" customHeight="1">
      <c r="A252" s="32">
        <v>1126</v>
      </c>
      <c r="B252" s="315" t="str">
        <f>VLOOKUP(A252,[5]bd_lista!A:C,3,FALSE)</f>
        <v>Gobierno Autónomo Municipal de Villa Vaca Guzmán</v>
      </c>
      <c r="C252" s="316" t="e">
        <f>+VLOOKUP(A252,Contactos!$A$4:$E$534,6,FALSE)</f>
        <v>#REF!</v>
      </c>
      <c r="D252" s="61">
        <v>0</v>
      </c>
      <c r="E252" s="61">
        <v>0</v>
      </c>
      <c r="F252" s="61">
        <v>0</v>
      </c>
      <c r="G252" s="61">
        <v>0</v>
      </c>
      <c r="H252" s="61">
        <v>0</v>
      </c>
      <c r="I252" s="61">
        <v>0</v>
      </c>
      <c r="J252" s="61">
        <v>0</v>
      </c>
      <c r="K252" s="61">
        <v>0</v>
      </c>
      <c r="L252" s="61">
        <v>0</v>
      </c>
      <c r="M252" s="61">
        <v>0</v>
      </c>
      <c r="N252" s="61">
        <v>0</v>
      </c>
      <c r="O252" s="61">
        <v>0</v>
      </c>
      <c r="P252" s="61">
        <v>0</v>
      </c>
      <c r="Q252" s="61">
        <v>0</v>
      </c>
      <c r="R252" s="61">
        <v>0</v>
      </c>
      <c r="S252" s="61">
        <v>0</v>
      </c>
      <c r="T252" s="61">
        <v>0</v>
      </c>
      <c r="U252" s="61">
        <v>0</v>
      </c>
      <c r="V252" s="61">
        <v>0</v>
      </c>
      <c r="W252" s="61">
        <v>0</v>
      </c>
      <c r="X252" s="61">
        <v>0</v>
      </c>
      <c r="Y252" s="61">
        <v>0</v>
      </c>
      <c r="Z252" s="61">
        <v>0</v>
      </c>
      <c r="AA252" s="61">
        <v>0</v>
      </c>
      <c r="AB252" s="61">
        <v>0</v>
      </c>
      <c r="AC252" s="61">
        <v>0</v>
      </c>
      <c r="AD252" s="61">
        <v>0</v>
      </c>
      <c r="AE252" s="61">
        <v>0</v>
      </c>
      <c r="AF252" s="61">
        <v>0</v>
      </c>
      <c r="AG252" s="61">
        <v>0</v>
      </c>
      <c r="AH252" s="61">
        <v>0</v>
      </c>
      <c r="AI252" s="61">
        <v>0</v>
      </c>
      <c r="AJ252" s="61">
        <v>0</v>
      </c>
      <c r="AK252" s="61">
        <v>0</v>
      </c>
      <c r="AL252" s="61">
        <v>0</v>
      </c>
      <c r="AM252" s="61">
        <v>0</v>
      </c>
      <c r="AN252" s="61">
        <v>0</v>
      </c>
      <c r="AO252" s="61">
        <v>0</v>
      </c>
      <c r="AP252" s="61">
        <v>0</v>
      </c>
      <c r="AQ252" s="61">
        <f t="shared" si="3"/>
        <v>0</v>
      </c>
      <c r="AT252" s="33"/>
    </row>
    <row r="253" spans="1:46" ht="33" customHeight="1">
      <c r="A253" s="32">
        <v>1127</v>
      </c>
      <c r="B253" s="315" t="str">
        <f>VLOOKUP(A253,[5]bd_lista!A:C,3,FALSE)</f>
        <v>Gobierno Autónomo Municipal de Villa de Huacaya</v>
      </c>
      <c r="C253" s="316" t="e">
        <f>+VLOOKUP(A253,Contactos!$A$4:$E$534,6,FALSE)</f>
        <v>#REF!</v>
      </c>
      <c r="D253" s="61">
        <v>0</v>
      </c>
      <c r="E253" s="61">
        <v>0</v>
      </c>
      <c r="F253" s="61">
        <v>0</v>
      </c>
      <c r="G253" s="61">
        <v>0</v>
      </c>
      <c r="H253" s="61">
        <v>0</v>
      </c>
      <c r="I253" s="61">
        <v>0</v>
      </c>
      <c r="J253" s="61">
        <v>0</v>
      </c>
      <c r="K253" s="61">
        <v>0</v>
      </c>
      <c r="L253" s="61">
        <v>0</v>
      </c>
      <c r="M253" s="61">
        <v>0</v>
      </c>
      <c r="N253" s="61">
        <v>0</v>
      </c>
      <c r="O253" s="61">
        <v>0</v>
      </c>
      <c r="P253" s="61">
        <v>0</v>
      </c>
      <c r="Q253" s="61">
        <v>0</v>
      </c>
      <c r="R253" s="61">
        <v>0</v>
      </c>
      <c r="S253" s="61">
        <v>0</v>
      </c>
      <c r="T253" s="61">
        <v>0</v>
      </c>
      <c r="U253" s="61">
        <v>0</v>
      </c>
      <c r="V253" s="61">
        <v>0</v>
      </c>
      <c r="W253" s="61">
        <v>0</v>
      </c>
      <c r="X253" s="61">
        <v>0</v>
      </c>
      <c r="Y253" s="61">
        <v>0</v>
      </c>
      <c r="Z253" s="61">
        <v>0</v>
      </c>
      <c r="AA253" s="61">
        <v>0</v>
      </c>
      <c r="AB253" s="61">
        <v>0</v>
      </c>
      <c r="AC253" s="61">
        <v>0</v>
      </c>
      <c r="AD253" s="61">
        <v>0</v>
      </c>
      <c r="AE253" s="61">
        <v>0</v>
      </c>
      <c r="AF253" s="61">
        <v>0</v>
      </c>
      <c r="AG253" s="61">
        <v>0</v>
      </c>
      <c r="AH253" s="61">
        <v>0</v>
      </c>
      <c r="AI253" s="61">
        <v>0</v>
      </c>
      <c r="AJ253" s="61">
        <v>0</v>
      </c>
      <c r="AK253" s="61">
        <v>0</v>
      </c>
      <c r="AL253" s="61">
        <v>0</v>
      </c>
      <c r="AM253" s="61">
        <v>0</v>
      </c>
      <c r="AN253" s="61">
        <v>0</v>
      </c>
      <c r="AO253" s="61">
        <v>0</v>
      </c>
      <c r="AP253" s="61">
        <v>0</v>
      </c>
      <c r="AQ253" s="61">
        <f t="shared" si="3"/>
        <v>0</v>
      </c>
      <c r="AT253" s="33"/>
    </row>
    <row r="254" spans="1:46" ht="33" customHeight="1">
      <c r="A254" s="32">
        <v>1128</v>
      </c>
      <c r="B254" s="315" t="str">
        <f>VLOOKUP(A254,[5]bd_lista!A:C,3,FALSE)</f>
        <v>Gobierno Autónomo Municipal de Machareti</v>
      </c>
      <c r="C254" s="316" t="e">
        <f>+VLOOKUP(A254,Contactos!$A$4:$E$534,6,FALSE)</f>
        <v>#REF!</v>
      </c>
      <c r="D254" s="61">
        <v>0</v>
      </c>
      <c r="E254" s="61">
        <v>0</v>
      </c>
      <c r="F254" s="61">
        <v>0</v>
      </c>
      <c r="G254" s="61">
        <v>0</v>
      </c>
      <c r="H254" s="61">
        <v>0</v>
      </c>
      <c r="I254" s="61">
        <v>0</v>
      </c>
      <c r="J254" s="61">
        <v>0</v>
      </c>
      <c r="K254" s="61">
        <v>0</v>
      </c>
      <c r="L254" s="61">
        <v>0</v>
      </c>
      <c r="M254" s="61">
        <v>0</v>
      </c>
      <c r="N254" s="61">
        <v>0</v>
      </c>
      <c r="O254" s="61">
        <v>0</v>
      </c>
      <c r="P254" s="61">
        <v>0</v>
      </c>
      <c r="Q254" s="61">
        <v>0</v>
      </c>
      <c r="R254" s="61">
        <v>0</v>
      </c>
      <c r="S254" s="61">
        <v>0</v>
      </c>
      <c r="T254" s="61">
        <v>0</v>
      </c>
      <c r="U254" s="61">
        <v>0</v>
      </c>
      <c r="V254" s="61">
        <v>0</v>
      </c>
      <c r="W254" s="61">
        <v>0</v>
      </c>
      <c r="X254" s="61">
        <v>0</v>
      </c>
      <c r="Y254" s="61">
        <v>0</v>
      </c>
      <c r="Z254" s="61">
        <v>0</v>
      </c>
      <c r="AA254" s="61">
        <v>0</v>
      </c>
      <c r="AB254" s="61">
        <v>0</v>
      </c>
      <c r="AC254" s="61">
        <v>0</v>
      </c>
      <c r="AD254" s="61">
        <v>0</v>
      </c>
      <c r="AE254" s="61">
        <v>0</v>
      </c>
      <c r="AF254" s="61">
        <v>0</v>
      </c>
      <c r="AG254" s="61">
        <v>0</v>
      </c>
      <c r="AH254" s="61">
        <v>0</v>
      </c>
      <c r="AI254" s="61">
        <v>0</v>
      </c>
      <c r="AJ254" s="61">
        <v>0</v>
      </c>
      <c r="AK254" s="61">
        <v>0</v>
      </c>
      <c r="AL254" s="61">
        <v>0</v>
      </c>
      <c r="AM254" s="61">
        <v>0</v>
      </c>
      <c r="AN254" s="61">
        <v>0</v>
      </c>
      <c r="AO254" s="61">
        <v>0</v>
      </c>
      <c r="AP254" s="61">
        <v>0</v>
      </c>
      <c r="AQ254" s="61">
        <f t="shared" si="3"/>
        <v>0</v>
      </c>
      <c r="AT254" s="33"/>
    </row>
    <row r="255" spans="1:46" ht="33" customHeight="1">
      <c r="A255" s="32">
        <v>1129</v>
      </c>
      <c r="B255" s="315" t="str">
        <f>VLOOKUP(A255,[5]bd_lista!A:C,3,FALSE)</f>
        <v>Gobierno Autónomo Municipal de Villa Charcas</v>
      </c>
      <c r="C255" s="316" t="e">
        <f>+VLOOKUP(A255,Contactos!$A$4:$E$534,6,FALSE)</f>
        <v>#REF!</v>
      </c>
      <c r="D255" s="61">
        <v>0</v>
      </c>
      <c r="E255" s="61">
        <v>0</v>
      </c>
      <c r="F255" s="61">
        <v>0</v>
      </c>
      <c r="G255" s="61">
        <v>0</v>
      </c>
      <c r="H255" s="61">
        <v>0</v>
      </c>
      <c r="I255" s="61">
        <v>0</v>
      </c>
      <c r="J255" s="61">
        <v>0</v>
      </c>
      <c r="K255" s="61">
        <v>0</v>
      </c>
      <c r="L255" s="61">
        <v>0</v>
      </c>
      <c r="M255" s="61">
        <v>0</v>
      </c>
      <c r="N255" s="61">
        <v>0</v>
      </c>
      <c r="O255" s="61">
        <v>0</v>
      </c>
      <c r="P255" s="61">
        <v>0</v>
      </c>
      <c r="Q255" s="61">
        <v>0</v>
      </c>
      <c r="R255" s="61">
        <v>0</v>
      </c>
      <c r="S255" s="61">
        <v>0</v>
      </c>
      <c r="T255" s="61">
        <v>0</v>
      </c>
      <c r="U255" s="61">
        <v>0</v>
      </c>
      <c r="V255" s="61">
        <v>0</v>
      </c>
      <c r="W255" s="61">
        <v>0</v>
      </c>
      <c r="X255" s="61">
        <v>0</v>
      </c>
      <c r="Y255" s="61">
        <v>0</v>
      </c>
      <c r="Z255" s="61">
        <v>0</v>
      </c>
      <c r="AA255" s="61">
        <v>0</v>
      </c>
      <c r="AB255" s="61">
        <v>0</v>
      </c>
      <c r="AC255" s="61">
        <v>0</v>
      </c>
      <c r="AD255" s="61">
        <v>0</v>
      </c>
      <c r="AE255" s="61">
        <v>0</v>
      </c>
      <c r="AF255" s="61">
        <v>0</v>
      </c>
      <c r="AG255" s="61">
        <v>0</v>
      </c>
      <c r="AH255" s="61">
        <v>0</v>
      </c>
      <c r="AI255" s="61">
        <v>0</v>
      </c>
      <c r="AJ255" s="61">
        <v>0</v>
      </c>
      <c r="AK255" s="61">
        <v>0</v>
      </c>
      <c r="AL255" s="61">
        <v>0</v>
      </c>
      <c r="AM255" s="61">
        <v>0</v>
      </c>
      <c r="AN255" s="61">
        <v>0</v>
      </c>
      <c r="AO255" s="61">
        <v>0</v>
      </c>
      <c r="AP255" s="61">
        <v>0</v>
      </c>
      <c r="AQ255" s="61">
        <f t="shared" si="3"/>
        <v>0</v>
      </c>
      <c r="AT255" s="33"/>
    </row>
    <row r="256" spans="1:46" ht="33" customHeight="1">
      <c r="A256" s="32">
        <v>1201</v>
      </c>
      <c r="B256" s="315" t="str">
        <f>VLOOKUP(A256,[5]bd_lista!A:C,3,FALSE)</f>
        <v>Gobierno Autónomo Municipal de La Paz</v>
      </c>
      <c r="C256" s="316" t="e">
        <f>+VLOOKUP(A256,Contactos!$A$4:$E$534,6,FALSE)</f>
        <v>#REF!</v>
      </c>
      <c r="D256" s="61">
        <v>0</v>
      </c>
      <c r="E256" s="61">
        <v>0</v>
      </c>
      <c r="F256" s="61">
        <v>0</v>
      </c>
      <c r="G256" s="61">
        <v>0</v>
      </c>
      <c r="H256" s="61">
        <v>0</v>
      </c>
      <c r="I256" s="61">
        <v>0</v>
      </c>
      <c r="J256" s="61">
        <v>0</v>
      </c>
      <c r="K256" s="61">
        <v>0</v>
      </c>
      <c r="L256" s="61">
        <v>0</v>
      </c>
      <c r="M256" s="61">
        <v>0</v>
      </c>
      <c r="N256" s="61">
        <v>0</v>
      </c>
      <c r="O256" s="61">
        <v>0</v>
      </c>
      <c r="P256" s="61">
        <v>0</v>
      </c>
      <c r="Q256" s="61">
        <v>0</v>
      </c>
      <c r="R256" s="61">
        <v>0</v>
      </c>
      <c r="S256" s="61">
        <v>0</v>
      </c>
      <c r="T256" s="61">
        <v>0</v>
      </c>
      <c r="U256" s="61">
        <v>0</v>
      </c>
      <c r="V256" s="61">
        <v>0</v>
      </c>
      <c r="W256" s="61">
        <v>0</v>
      </c>
      <c r="X256" s="61">
        <v>0</v>
      </c>
      <c r="Y256" s="61">
        <v>0</v>
      </c>
      <c r="Z256" s="61">
        <v>0</v>
      </c>
      <c r="AA256" s="61">
        <v>0</v>
      </c>
      <c r="AB256" s="61">
        <v>0</v>
      </c>
      <c r="AC256" s="61">
        <v>0</v>
      </c>
      <c r="AD256" s="61">
        <v>0</v>
      </c>
      <c r="AE256" s="61">
        <v>0</v>
      </c>
      <c r="AF256" s="61">
        <v>0</v>
      </c>
      <c r="AG256" s="61">
        <v>0</v>
      </c>
      <c r="AH256" s="61">
        <v>0</v>
      </c>
      <c r="AI256" s="61">
        <v>0</v>
      </c>
      <c r="AJ256" s="61">
        <v>0</v>
      </c>
      <c r="AK256" s="61">
        <v>0</v>
      </c>
      <c r="AL256" s="61">
        <v>0</v>
      </c>
      <c r="AM256" s="61">
        <v>0</v>
      </c>
      <c r="AN256" s="61">
        <v>0</v>
      </c>
      <c r="AO256" s="61">
        <v>0</v>
      </c>
      <c r="AP256" s="61">
        <v>0</v>
      </c>
      <c r="AQ256" s="61">
        <f t="shared" si="3"/>
        <v>0</v>
      </c>
      <c r="AT256" s="33"/>
    </row>
    <row r="257" spans="1:46" ht="33" customHeight="1">
      <c r="A257" s="32">
        <v>1202</v>
      </c>
      <c r="B257" s="315" t="str">
        <f>VLOOKUP(A257,[5]bd_lista!A:C,3,FALSE)</f>
        <v>Gobierno Autónomo Municipal de Palca</v>
      </c>
      <c r="C257" s="316" t="e">
        <f>+VLOOKUP(A257,Contactos!$A$4:$E$534,6,FALSE)</f>
        <v>#REF!</v>
      </c>
      <c r="D257" s="61">
        <v>0</v>
      </c>
      <c r="E257" s="61">
        <v>0</v>
      </c>
      <c r="F257" s="61">
        <v>0</v>
      </c>
      <c r="G257" s="61">
        <v>0</v>
      </c>
      <c r="H257" s="61">
        <v>0</v>
      </c>
      <c r="I257" s="61">
        <v>0</v>
      </c>
      <c r="J257" s="61">
        <v>0</v>
      </c>
      <c r="K257" s="61">
        <v>0</v>
      </c>
      <c r="L257" s="61">
        <v>0</v>
      </c>
      <c r="M257" s="61">
        <v>0</v>
      </c>
      <c r="N257" s="61">
        <v>0</v>
      </c>
      <c r="O257" s="61">
        <v>0</v>
      </c>
      <c r="P257" s="61">
        <v>0</v>
      </c>
      <c r="Q257" s="61">
        <v>0</v>
      </c>
      <c r="R257" s="61">
        <v>0</v>
      </c>
      <c r="S257" s="61">
        <v>0</v>
      </c>
      <c r="T257" s="61">
        <v>0</v>
      </c>
      <c r="U257" s="61">
        <v>0</v>
      </c>
      <c r="V257" s="61">
        <v>0</v>
      </c>
      <c r="W257" s="61">
        <v>0</v>
      </c>
      <c r="X257" s="61">
        <v>0</v>
      </c>
      <c r="Y257" s="61">
        <v>0</v>
      </c>
      <c r="Z257" s="61">
        <v>0</v>
      </c>
      <c r="AA257" s="61">
        <v>0</v>
      </c>
      <c r="AB257" s="61">
        <v>0</v>
      </c>
      <c r="AC257" s="61">
        <v>0</v>
      </c>
      <c r="AD257" s="61">
        <v>0</v>
      </c>
      <c r="AE257" s="61">
        <v>0</v>
      </c>
      <c r="AF257" s="61">
        <v>0</v>
      </c>
      <c r="AG257" s="61">
        <v>0</v>
      </c>
      <c r="AH257" s="61">
        <v>0</v>
      </c>
      <c r="AI257" s="61">
        <v>0</v>
      </c>
      <c r="AJ257" s="61">
        <v>0</v>
      </c>
      <c r="AK257" s="61">
        <v>0</v>
      </c>
      <c r="AL257" s="61">
        <v>0</v>
      </c>
      <c r="AM257" s="61">
        <v>0</v>
      </c>
      <c r="AN257" s="61">
        <v>0</v>
      </c>
      <c r="AO257" s="61">
        <v>0</v>
      </c>
      <c r="AP257" s="61">
        <v>0</v>
      </c>
      <c r="AQ257" s="61">
        <f t="shared" si="3"/>
        <v>0</v>
      </c>
      <c r="AT257" s="33"/>
    </row>
    <row r="258" spans="1:46" ht="33" customHeight="1">
      <c r="A258" s="32">
        <v>1203</v>
      </c>
      <c r="B258" s="315" t="str">
        <f>VLOOKUP(A258,[5]bd_lista!A:C,3,FALSE)</f>
        <v>Gobierno Autónomo Municipal de Mecapaca</v>
      </c>
      <c r="C258" s="316" t="e">
        <f>+VLOOKUP(A258,Contactos!$A$4:$E$534,6,FALSE)</f>
        <v>#REF!</v>
      </c>
      <c r="D258" s="61">
        <v>0</v>
      </c>
      <c r="E258" s="61">
        <v>0</v>
      </c>
      <c r="F258" s="61">
        <v>0</v>
      </c>
      <c r="G258" s="61">
        <v>0</v>
      </c>
      <c r="H258" s="61">
        <v>0</v>
      </c>
      <c r="I258" s="61">
        <v>0</v>
      </c>
      <c r="J258" s="61">
        <v>0</v>
      </c>
      <c r="K258" s="61">
        <v>0</v>
      </c>
      <c r="L258" s="61">
        <v>0</v>
      </c>
      <c r="M258" s="61">
        <v>0</v>
      </c>
      <c r="N258" s="61">
        <v>0</v>
      </c>
      <c r="O258" s="61">
        <v>0</v>
      </c>
      <c r="P258" s="61">
        <v>0</v>
      </c>
      <c r="Q258" s="61">
        <v>0</v>
      </c>
      <c r="R258" s="61">
        <v>0</v>
      </c>
      <c r="S258" s="61">
        <v>0</v>
      </c>
      <c r="T258" s="61">
        <v>0</v>
      </c>
      <c r="U258" s="61">
        <v>0</v>
      </c>
      <c r="V258" s="61">
        <v>0</v>
      </c>
      <c r="W258" s="61">
        <v>0</v>
      </c>
      <c r="X258" s="61">
        <v>0</v>
      </c>
      <c r="Y258" s="61">
        <v>0</v>
      </c>
      <c r="Z258" s="61">
        <v>0</v>
      </c>
      <c r="AA258" s="61">
        <v>0</v>
      </c>
      <c r="AB258" s="61">
        <v>0</v>
      </c>
      <c r="AC258" s="61">
        <v>0</v>
      </c>
      <c r="AD258" s="61">
        <v>0</v>
      </c>
      <c r="AE258" s="61">
        <v>0</v>
      </c>
      <c r="AF258" s="61">
        <v>0</v>
      </c>
      <c r="AG258" s="61">
        <v>0</v>
      </c>
      <c r="AH258" s="61">
        <v>0</v>
      </c>
      <c r="AI258" s="61">
        <v>0</v>
      </c>
      <c r="AJ258" s="61">
        <v>0</v>
      </c>
      <c r="AK258" s="61">
        <v>0</v>
      </c>
      <c r="AL258" s="61">
        <v>0</v>
      </c>
      <c r="AM258" s="61">
        <v>0</v>
      </c>
      <c r="AN258" s="61">
        <v>0</v>
      </c>
      <c r="AO258" s="61">
        <v>0</v>
      </c>
      <c r="AP258" s="61">
        <v>0</v>
      </c>
      <c r="AQ258" s="61">
        <f t="shared" si="3"/>
        <v>0</v>
      </c>
      <c r="AT258" s="33"/>
    </row>
    <row r="259" spans="1:46" ht="33" customHeight="1">
      <c r="A259" s="32">
        <v>1204</v>
      </c>
      <c r="B259" s="315" t="str">
        <f>VLOOKUP(A259,[5]bd_lista!A:C,3,FALSE)</f>
        <v>Gobierno Autónomo Municipal de Achocalla</v>
      </c>
      <c r="C259" s="316" t="e">
        <f>+VLOOKUP(A259,Contactos!$A$4:$E$534,6,FALSE)</f>
        <v>#REF!</v>
      </c>
      <c r="D259" s="61">
        <v>0</v>
      </c>
      <c r="E259" s="61">
        <v>0</v>
      </c>
      <c r="F259" s="61">
        <v>0</v>
      </c>
      <c r="G259" s="61">
        <v>0</v>
      </c>
      <c r="H259" s="61">
        <v>0</v>
      </c>
      <c r="I259" s="61">
        <v>0</v>
      </c>
      <c r="J259" s="61">
        <v>0</v>
      </c>
      <c r="K259" s="61">
        <v>0</v>
      </c>
      <c r="L259" s="61">
        <v>0</v>
      </c>
      <c r="M259" s="61">
        <v>0</v>
      </c>
      <c r="N259" s="61">
        <v>0</v>
      </c>
      <c r="O259" s="61">
        <v>0</v>
      </c>
      <c r="P259" s="61">
        <v>0</v>
      </c>
      <c r="Q259" s="61">
        <v>0</v>
      </c>
      <c r="R259" s="61">
        <v>0</v>
      </c>
      <c r="S259" s="61">
        <v>0</v>
      </c>
      <c r="T259" s="61">
        <v>0</v>
      </c>
      <c r="U259" s="61">
        <v>0</v>
      </c>
      <c r="V259" s="61">
        <v>0</v>
      </c>
      <c r="W259" s="61">
        <v>0</v>
      </c>
      <c r="X259" s="61">
        <v>0</v>
      </c>
      <c r="Y259" s="61">
        <v>0</v>
      </c>
      <c r="Z259" s="61">
        <v>0</v>
      </c>
      <c r="AA259" s="61">
        <v>0</v>
      </c>
      <c r="AB259" s="61">
        <v>0</v>
      </c>
      <c r="AC259" s="61">
        <v>0</v>
      </c>
      <c r="AD259" s="61">
        <v>0</v>
      </c>
      <c r="AE259" s="61">
        <v>0</v>
      </c>
      <c r="AF259" s="61">
        <v>0</v>
      </c>
      <c r="AG259" s="61">
        <v>0</v>
      </c>
      <c r="AH259" s="61">
        <v>0</v>
      </c>
      <c r="AI259" s="61">
        <v>0</v>
      </c>
      <c r="AJ259" s="61">
        <v>0</v>
      </c>
      <c r="AK259" s="61">
        <v>0</v>
      </c>
      <c r="AL259" s="61">
        <v>0</v>
      </c>
      <c r="AM259" s="61">
        <v>0</v>
      </c>
      <c r="AN259" s="61">
        <v>0</v>
      </c>
      <c r="AO259" s="61">
        <v>0</v>
      </c>
      <c r="AP259" s="61">
        <v>0</v>
      </c>
      <c r="AQ259" s="61">
        <f t="shared" si="3"/>
        <v>0</v>
      </c>
      <c r="AT259" s="33"/>
    </row>
    <row r="260" spans="1:46" ht="33" customHeight="1">
      <c r="A260" s="32">
        <v>1205</v>
      </c>
      <c r="B260" s="315" t="str">
        <f>VLOOKUP(A260,[5]bd_lista!A:C,3,FALSE)</f>
        <v>Gobierno Autónomo Municipal de El Alto de La Paz</v>
      </c>
      <c r="C260" s="316" t="e">
        <f>+VLOOKUP(A260,Contactos!$A$4:$E$534,6,FALSE)</f>
        <v>#REF!</v>
      </c>
      <c r="D260" s="61">
        <v>0</v>
      </c>
      <c r="E260" s="61">
        <v>0</v>
      </c>
      <c r="F260" s="61">
        <v>0</v>
      </c>
      <c r="G260" s="61">
        <v>0</v>
      </c>
      <c r="H260" s="61">
        <v>0</v>
      </c>
      <c r="I260" s="61">
        <v>0</v>
      </c>
      <c r="J260" s="61">
        <v>0</v>
      </c>
      <c r="K260" s="61">
        <v>0</v>
      </c>
      <c r="L260" s="61">
        <v>0</v>
      </c>
      <c r="M260" s="61">
        <v>0</v>
      </c>
      <c r="N260" s="61">
        <v>0</v>
      </c>
      <c r="O260" s="61">
        <v>0</v>
      </c>
      <c r="P260" s="61">
        <v>0</v>
      </c>
      <c r="Q260" s="61">
        <v>0</v>
      </c>
      <c r="R260" s="61">
        <v>0</v>
      </c>
      <c r="S260" s="61">
        <v>0</v>
      </c>
      <c r="T260" s="61">
        <v>0</v>
      </c>
      <c r="U260" s="61">
        <v>0</v>
      </c>
      <c r="V260" s="61">
        <v>0</v>
      </c>
      <c r="W260" s="61">
        <v>0</v>
      </c>
      <c r="X260" s="61">
        <v>0</v>
      </c>
      <c r="Y260" s="61">
        <v>0</v>
      </c>
      <c r="Z260" s="61">
        <v>0</v>
      </c>
      <c r="AA260" s="61">
        <v>0</v>
      </c>
      <c r="AB260" s="61">
        <v>0</v>
      </c>
      <c r="AC260" s="61">
        <v>0</v>
      </c>
      <c r="AD260" s="61">
        <v>0</v>
      </c>
      <c r="AE260" s="61">
        <v>0</v>
      </c>
      <c r="AF260" s="61">
        <v>0</v>
      </c>
      <c r="AG260" s="61">
        <v>0</v>
      </c>
      <c r="AH260" s="61">
        <v>0</v>
      </c>
      <c r="AI260" s="61">
        <v>0</v>
      </c>
      <c r="AJ260" s="61">
        <v>0</v>
      </c>
      <c r="AK260" s="61">
        <v>0</v>
      </c>
      <c r="AL260" s="61">
        <v>0</v>
      </c>
      <c r="AM260" s="61">
        <v>0</v>
      </c>
      <c r="AN260" s="61">
        <v>0</v>
      </c>
      <c r="AO260" s="61">
        <v>0</v>
      </c>
      <c r="AP260" s="61">
        <v>0</v>
      </c>
      <c r="AQ260" s="61">
        <f t="shared" si="3"/>
        <v>0</v>
      </c>
      <c r="AT260" s="33"/>
    </row>
    <row r="261" spans="1:46" ht="33" customHeight="1">
      <c r="A261" s="32">
        <v>1206</v>
      </c>
      <c r="B261" s="315" t="str">
        <f>VLOOKUP(A261,[5]bd_lista!A:C,3,FALSE)</f>
        <v>Gobierno Autónomo Municipal de Viacha</v>
      </c>
      <c r="C261" s="316" t="e">
        <f>+VLOOKUP(A261,Contactos!$A$4:$E$534,6,FALSE)</f>
        <v>#REF!</v>
      </c>
      <c r="D261" s="61">
        <v>0</v>
      </c>
      <c r="E261" s="61">
        <v>0</v>
      </c>
      <c r="F261" s="61">
        <v>0</v>
      </c>
      <c r="G261" s="61">
        <v>0</v>
      </c>
      <c r="H261" s="61">
        <v>0</v>
      </c>
      <c r="I261" s="61">
        <v>0</v>
      </c>
      <c r="J261" s="61">
        <v>0</v>
      </c>
      <c r="K261" s="61">
        <v>0</v>
      </c>
      <c r="L261" s="61">
        <v>0</v>
      </c>
      <c r="M261" s="61">
        <v>0</v>
      </c>
      <c r="N261" s="61">
        <v>0</v>
      </c>
      <c r="O261" s="61">
        <v>0</v>
      </c>
      <c r="P261" s="61">
        <v>0</v>
      </c>
      <c r="Q261" s="61">
        <v>0</v>
      </c>
      <c r="R261" s="61">
        <v>0</v>
      </c>
      <c r="S261" s="61">
        <v>0</v>
      </c>
      <c r="T261" s="61">
        <v>0</v>
      </c>
      <c r="U261" s="61">
        <v>0</v>
      </c>
      <c r="V261" s="61">
        <v>0</v>
      </c>
      <c r="W261" s="61">
        <v>0</v>
      </c>
      <c r="X261" s="61">
        <v>0</v>
      </c>
      <c r="Y261" s="61">
        <v>0</v>
      </c>
      <c r="Z261" s="61">
        <v>0</v>
      </c>
      <c r="AA261" s="61">
        <v>0</v>
      </c>
      <c r="AB261" s="61">
        <v>0</v>
      </c>
      <c r="AC261" s="61">
        <v>0</v>
      </c>
      <c r="AD261" s="61">
        <v>0</v>
      </c>
      <c r="AE261" s="61">
        <v>0</v>
      </c>
      <c r="AF261" s="61">
        <v>0</v>
      </c>
      <c r="AG261" s="61">
        <v>0</v>
      </c>
      <c r="AH261" s="61">
        <v>0</v>
      </c>
      <c r="AI261" s="61">
        <v>0</v>
      </c>
      <c r="AJ261" s="61">
        <v>0</v>
      </c>
      <c r="AK261" s="61">
        <v>0</v>
      </c>
      <c r="AL261" s="61">
        <v>0</v>
      </c>
      <c r="AM261" s="61">
        <v>0</v>
      </c>
      <c r="AN261" s="61">
        <v>0</v>
      </c>
      <c r="AO261" s="61">
        <v>0</v>
      </c>
      <c r="AP261" s="61">
        <v>0</v>
      </c>
      <c r="AQ261" s="61">
        <f t="shared" si="3"/>
        <v>0</v>
      </c>
      <c r="AT261" s="33"/>
    </row>
    <row r="262" spans="1:46" ht="33" customHeight="1">
      <c r="A262" s="32">
        <v>1207</v>
      </c>
      <c r="B262" s="315" t="str">
        <f>VLOOKUP(A262,[5]bd_lista!A:C,3,FALSE)</f>
        <v>Gobierno Autónomo Municipal de Guaqui</v>
      </c>
      <c r="C262" s="316" t="e">
        <f>+VLOOKUP(A262,Contactos!$A$4:$E$534,6,FALSE)</f>
        <v>#REF!</v>
      </c>
      <c r="D262" s="61">
        <v>0</v>
      </c>
      <c r="E262" s="61">
        <v>0</v>
      </c>
      <c r="F262" s="61">
        <v>0</v>
      </c>
      <c r="G262" s="61">
        <v>0</v>
      </c>
      <c r="H262" s="61">
        <v>0</v>
      </c>
      <c r="I262" s="61">
        <v>0</v>
      </c>
      <c r="J262" s="61">
        <v>0</v>
      </c>
      <c r="K262" s="61">
        <v>0</v>
      </c>
      <c r="L262" s="61">
        <v>0</v>
      </c>
      <c r="M262" s="61">
        <v>0</v>
      </c>
      <c r="N262" s="61">
        <v>0</v>
      </c>
      <c r="O262" s="61">
        <v>0</v>
      </c>
      <c r="P262" s="61">
        <v>0</v>
      </c>
      <c r="Q262" s="61">
        <v>0</v>
      </c>
      <c r="R262" s="61">
        <v>0</v>
      </c>
      <c r="S262" s="61">
        <v>0</v>
      </c>
      <c r="T262" s="61">
        <v>0</v>
      </c>
      <c r="U262" s="61">
        <v>0</v>
      </c>
      <c r="V262" s="61">
        <v>0</v>
      </c>
      <c r="W262" s="61">
        <v>0</v>
      </c>
      <c r="X262" s="61">
        <v>0</v>
      </c>
      <c r="Y262" s="61">
        <v>0</v>
      </c>
      <c r="Z262" s="61">
        <v>0</v>
      </c>
      <c r="AA262" s="61">
        <v>0</v>
      </c>
      <c r="AB262" s="61">
        <v>0</v>
      </c>
      <c r="AC262" s="61">
        <v>0</v>
      </c>
      <c r="AD262" s="61">
        <v>0</v>
      </c>
      <c r="AE262" s="61">
        <v>0</v>
      </c>
      <c r="AF262" s="61">
        <v>0</v>
      </c>
      <c r="AG262" s="61">
        <v>0</v>
      </c>
      <c r="AH262" s="61">
        <v>0</v>
      </c>
      <c r="AI262" s="61">
        <v>0</v>
      </c>
      <c r="AJ262" s="61">
        <v>0</v>
      </c>
      <c r="AK262" s="61">
        <v>0</v>
      </c>
      <c r="AL262" s="61">
        <v>0</v>
      </c>
      <c r="AM262" s="61">
        <v>0</v>
      </c>
      <c r="AN262" s="61">
        <v>0</v>
      </c>
      <c r="AO262" s="61">
        <v>0</v>
      </c>
      <c r="AP262" s="61">
        <v>0</v>
      </c>
      <c r="AQ262" s="61">
        <f t="shared" si="3"/>
        <v>0</v>
      </c>
      <c r="AT262" s="33"/>
    </row>
    <row r="263" spans="1:46" ht="33" customHeight="1">
      <c r="A263" s="32">
        <v>1208</v>
      </c>
      <c r="B263" s="315" t="str">
        <f>VLOOKUP(A263,[5]bd_lista!A:C,3,FALSE)</f>
        <v>Gobierno Autónomo Municipal de Tiahuanacu</v>
      </c>
      <c r="C263" s="316" t="e">
        <f>+VLOOKUP(A263,Contactos!$A$4:$E$534,6,FALSE)</f>
        <v>#REF!</v>
      </c>
      <c r="D263" s="61">
        <v>0</v>
      </c>
      <c r="E263" s="61">
        <v>0</v>
      </c>
      <c r="F263" s="61">
        <v>0</v>
      </c>
      <c r="G263" s="61">
        <v>0</v>
      </c>
      <c r="H263" s="61">
        <v>0</v>
      </c>
      <c r="I263" s="61">
        <v>0</v>
      </c>
      <c r="J263" s="61">
        <v>0</v>
      </c>
      <c r="K263" s="61">
        <v>0</v>
      </c>
      <c r="L263" s="61">
        <v>0</v>
      </c>
      <c r="M263" s="61">
        <v>0</v>
      </c>
      <c r="N263" s="61">
        <v>0</v>
      </c>
      <c r="O263" s="61">
        <v>0</v>
      </c>
      <c r="P263" s="61">
        <v>0</v>
      </c>
      <c r="Q263" s="61">
        <v>0</v>
      </c>
      <c r="R263" s="61">
        <v>0</v>
      </c>
      <c r="S263" s="61">
        <v>0</v>
      </c>
      <c r="T263" s="61">
        <v>0</v>
      </c>
      <c r="U263" s="61">
        <v>0</v>
      </c>
      <c r="V263" s="61">
        <v>0</v>
      </c>
      <c r="W263" s="61">
        <v>0</v>
      </c>
      <c r="X263" s="61">
        <v>0</v>
      </c>
      <c r="Y263" s="61">
        <v>0</v>
      </c>
      <c r="Z263" s="61">
        <v>0</v>
      </c>
      <c r="AA263" s="61">
        <v>0</v>
      </c>
      <c r="AB263" s="61">
        <v>0</v>
      </c>
      <c r="AC263" s="61">
        <v>0</v>
      </c>
      <c r="AD263" s="61">
        <v>0</v>
      </c>
      <c r="AE263" s="61">
        <v>0</v>
      </c>
      <c r="AF263" s="61">
        <v>0</v>
      </c>
      <c r="AG263" s="61">
        <v>0</v>
      </c>
      <c r="AH263" s="61">
        <v>0</v>
      </c>
      <c r="AI263" s="61">
        <v>0</v>
      </c>
      <c r="AJ263" s="61">
        <v>0</v>
      </c>
      <c r="AK263" s="61">
        <v>0</v>
      </c>
      <c r="AL263" s="61">
        <v>0</v>
      </c>
      <c r="AM263" s="61">
        <v>0</v>
      </c>
      <c r="AN263" s="61">
        <v>0</v>
      </c>
      <c r="AO263" s="61">
        <v>0</v>
      </c>
      <c r="AP263" s="61">
        <v>0</v>
      </c>
      <c r="AQ263" s="61">
        <f t="shared" si="3"/>
        <v>0</v>
      </c>
      <c r="AT263" s="33"/>
    </row>
    <row r="264" spans="1:46" ht="33" customHeight="1">
      <c r="A264" s="32">
        <v>1209</v>
      </c>
      <c r="B264" s="315" t="str">
        <f>VLOOKUP(A264,[5]bd_lista!A:C,3,FALSE)</f>
        <v>Gobierno Autónomo Municipal de Desaguadero</v>
      </c>
      <c r="C264" s="316" t="e">
        <f>+VLOOKUP(A264,Contactos!$A$4:$E$534,6,FALSE)</f>
        <v>#REF!</v>
      </c>
      <c r="D264" s="61">
        <v>0</v>
      </c>
      <c r="E264" s="61">
        <v>0</v>
      </c>
      <c r="F264" s="61">
        <v>0</v>
      </c>
      <c r="G264" s="61">
        <v>0</v>
      </c>
      <c r="H264" s="61">
        <v>0</v>
      </c>
      <c r="I264" s="61">
        <v>0</v>
      </c>
      <c r="J264" s="61">
        <v>0</v>
      </c>
      <c r="K264" s="61">
        <v>0</v>
      </c>
      <c r="L264" s="61">
        <v>0</v>
      </c>
      <c r="M264" s="61">
        <v>0</v>
      </c>
      <c r="N264" s="61">
        <v>0</v>
      </c>
      <c r="O264" s="61">
        <v>0</v>
      </c>
      <c r="P264" s="61">
        <v>0</v>
      </c>
      <c r="Q264" s="61">
        <v>0</v>
      </c>
      <c r="R264" s="61">
        <v>0</v>
      </c>
      <c r="S264" s="61">
        <v>0</v>
      </c>
      <c r="T264" s="61">
        <v>0</v>
      </c>
      <c r="U264" s="61">
        <v>0</v>
      </c>
      <c r="V264" s="61">
        <v>0</v>
      </c>
      <c r="W264" s="61">
        <v>0</v>
      </c>
      <c r="X264" s="61">
        <v>0</v>
      </c>
      <c r="Y264" s="61">
        <v>0</v>
      </c>
      <c r="Z264" s="61">
        <v>0</v>
      </c>
      <c r="AA264" s="61">
        <v>0</v>
      </c>
      <c r="AB264" s="61">
        <v>0</v>
      </c>
      <c r="AC264" s="61">
        <v>0</v>
      </c>
      <c r="AD264" s="61">
        <v>0</v>
      </c>
      <c r="AE264" s="61">
        <v>0</v>
      </c>
      <c r="AF264" s="61">
        <v>0</v>
      </c>
      <c r="AG264" s="61">
        <v>0</v>
      </c>
      <c r="AH264" s="61">
        <v>0</v>
      </c>
      <c r="AI264" s="61">
        <v>0</v>
      </c>
      <c r="AJ264" s="61">
        <v>0</v>
      </c>
      <c r="AK264" s="61">
        <v>0</v>
      </c>
      <c r="AL264" s="61">
        <v>0</v>
      </c>
      <c r="AM264" s="61">
        <v>0</v>
      </c>
      <c r="AN264" s="61">
        <v>0</v>
      </c>
      <c r="AO264" s="61">
        <v>0</v>
      </c>
      <c r="AP264" s="61">
        <v>0</v>
      </c>
      <c r="AQ264" s="61">
        <f t="shared" si="3"/>
        <v>0</v>
      </c>
      <c r="AT264" s="33"/>
    </row>
    <row r="265" spans="1:46" ht="33" customHeight="1">
      <c r="A265" s="32">
        <v>1210</v>
      </c>
      <c r="B265" s="315" t="str">
        <f>VLOOKUP(A265,[5]bd_lista!A:C,3,FALSE)</f>
        <v>Gobierno Autónomo Municipal de Caranavi</v>
      </c>
      <c r="C265" s="316" t="e">
        <f>+VLOOKUP(A265,Contactos!$A$4:$E$534,6,FALSE)</f>
        <v>#REF!</v>
      </c>
      <c r="D265" s="61">
        <v>0</v>
      </c>
      <c r="E265" s="61">
        <v>0</v>
      </c>
      <c r="F265" s="61">
        <v>0</v>
      </c>
      <c r="G265" s="61">
        <v>0</v>
      </c>
      <c r="H265" s="61">
        <v>0</v>
      </c>
      <c r="I265" s="61">
        <v>0</v>
      </c>
      <c r="J265" s="61">
        <v>0</v>
      </c>
      <c r="K265" s="61">
        <v>0</v>
      </c>
      <c r="L265" s="61">
        <v>0</v>
      </c>
      <c r="M265" s="61">
        <v>0</v>
      </c>
      <c r="N265" s="61">
        <v>0</v>
      </c>
      <c r="O265" s="61">
        <v>0</v>
      </c>
      <c r="P265" s="61">
        <v>0</v>
      </c>
      <c r="Q265" s="61">
        <v>0</v>
      </c>
      <c r="R265" s="61">
        <v>0</v>
      </c>
      <c r="S265" s="61">
        <v>0</v>
      </c>
      <c r="T265" s="61">
        <v>0</v>
      </c>
      <c r="U265" s="61">
        <v>0</v>
      </c>
      <c r="V265" s="61">
        <v>0</v>
      </c>
      <c r="W265" s="61">
        <v>0</v>
      </c>
      <c r="X265" s="61">
        <v>0</v>
      </c>
      <c r="Y265" s="61">
        <v>0</v>
      </c>
      <c r="Z265" s="61">
        <v>0</v>
      </c>
      <c r="AA265" s="61">
        <v>0</v>
      </c>
      <c r="AB265" s="61">
        <v>0</v>
      </c>
      <c r="AC265" s="61">
        <v>0</v>
      </c>
      <c r="AD265" s="61">
        <v>0</v>
      </c>
      <c r="AE265" s="61">
        <v>0</v>
      </c>
      <c r="AF265" s="61">
        <v>0</v>
      </c>
      <c r="AG265" s="61">
        <v>0</v>
      </c>
      <c r="AH265" s="61">
        <v>0</v>
      </c>
      <c r="AI265" s="61">
        <v>0</v>
      </c>
      <c r="AJ265" s="61">
        <v>0</v>
      </c>
      <c r="AK265" s="61">
        <v>0</v>
      </c>
      <c r="AL265" s="61">
        <v>0</v>
      </c>
      <c r="AM265" s="61">
        <v>0</v>
      </c>
      <c r="AN265" s="61">
        <v>0</v>
      </c>
      <c r="AO265" s="61">
        <v>0</v>
      </c>
      <c r="AP265" s="61">
        <v>0</v>
      </c>
      <c r="AQ265" s="61">
        <f t="shared" si="3"/>
        <v>0</v>
      </c>
      <c r="AT265" s="33"/>
    </row>
    <row r="266" spans="1:46" ht="33" customHeight="1">
      <c r="A266" s="32">
        <v>1211</v>
      </c>
      <c r="B266" s="315" t="str">
        <f>VLOOKUP(A266,[5]bd_lista!A:C,3,FALSE)</f>
        <v>Gobierno Autónomo Municipal de Sica Sica (Villa Aroma)</v>
      </c>
      <c r="C266" s="316" t="e">
        <f>+VLOOKUP(A266,Contactos!$A$4:$E$534,6,FALSE)</f>
        <v>#REF!</v>
      </c>
      <c r="D266" s="61">
        <v>0</v>
      </c>
      <c r="E266" s="61">
        <v>0</v>
      </c>
      <c r="F266" s="61">
        <v>0</v>
      </c>
      <c r="G266" s="61">
        <v>0</v>
      </c>
      <c r="H266" s="61">
        <v>0</v>
      </c>
      <c r="I266" s="61">
        <v>0</v>
      </c>
      <c r="J266" s="61">
        <v>0</v>
      </c>
      <c r="K266" s="61">
        <v>0</v>
      </c>
      <c r="L266" s="61">
        <v>0</v>
      </c>
      <c r="M266" s="61">
        <v>0</v>
      </c>
      <c r="N266" s="61">
        <v>0</v>
      </c>
      <c r="O266" s="61">
        <v>0</v>
      </c>
      <c r="P266" s="61">
        <v>0</v>
      </c>
      <c r="Q266" s="61">
        <v>0</v>
      </c>
      <c r="R266" s="61">
        <v>0</v>
      </c>
      <c r="S266" s="61">
        <v>0</v>
      </c>
      <c r="T266" s="61">
        <v>0</v>
      </c>
      <c r="U266" s="61">
        <v>0</v>
      </c>
      <c r="V266" s="61">
        <v>0</v>
      </c>
      <c r="W266" s="61">
        <v>0</v>
      </c>
      <c r="X266" s="61">
        <v>0</v>
      </c>
      <c r="Y266" s="61">
        <v>0</v>
      </c>
      <c r="Z266" s="61">
        <v>0</v>
      </c>
      <c r="AA266" s="61">
        <v>0</v>
      </c>
      <c r="AB266" s="61">
        <v>0</v>
      </c>
      <c r="AC266" s="61">
        <v>0</v>
      </c>
      <c r="AD266" s="61">
        <v>0</v>
      </c>
      <c r="AE266" s="61">
        <v>0</v>
      </c>
      <c r="AF266" s="61">
        <v>0</v>
      </c>
      <c r="AG266" s="61">
        <v>0</v>
      </c>
      <c r="AH266" s="61">
        <v>0</v>
      </c>
      <c r="AI266" s="61">
        <v>0</v>
      </c>
      <c r="AJ266" s="61">
        <v>0</v>
      </c>
      <c r="AK266" s="61">
        <v>0</v>
      </c>
      <c r="AL266" s="61">
        <v>0</v>
      </c>
      <c r="AM266" s="61">
        <v>0</v>
      </c>
      <c r="AN266" s="61">
        <v>0</v>
      </c>
      <c r="AO266" s="61">
        <v>0</v>
      </c>
      <c r="AP266" s="61">
        <v>0</v>
      </c>
      <c r="AQ266" s="61">
        <f t="shared" si="3"/>
        <v>0</v>
      </c>
      <c r="AT266" s="33"/>
    </row>
    <row r="267" spans="1:46" ht="33" customHeight="1">
      <c r="A267" s="32">
        <v>1212</v>
      </c>
      <c r="B267" s="315" t="str">
        <f>VLOOKUP(A267,[5]bd_lista!A:C,3,FALSE)</f>
        <v>Gobierno Autónomo Municipal de Umala</v>
      </c>
      <c r="C267" s="316" t="e">
        <f>+VLOOKUP(A267,Contactos!$A$4:$E$534,6,FALSE)</f>
        <v>#REF!</v>
      </c>
      <c r="D267" s="61">
        <v>0</v>
      </c>
      <c r="E267" s="61">
        <v>0</v>
      </c>
      <c r="F267" s="61">
        <v>0</v>
      </c>
      <c r="G267" s="61">
        <v>0</v>
      </c>
      <c r="H267" s="61">
        <v>0</v>
      </c>
      <c r="I267" s="61">
        <v>0</v>
      </c>
      <c r="J267" s="61">
        <v>0</v>
      </c>
      <c r="K267" s="61">
        <v>0</v>
      </c>
      <c r="L267" s="61">
        <v>0</v>
      </c>
      <c r="M267" s="61">
        <v>0</v>
      </c>
      <c r="N267" s="61">
        <v>0</v>
      </c>
      <c r="O267" s="61">
        <v>0</v>
      </c>
      <c r="P267" s="61">
        <v>0</v>
      </c>
      <c r="Q267" s="61">
        <v>0</v>
      </c>
      <c r="R267" s="61">
        <v>0</v>
      </c>
      <c r="S267" s="61">
        <v>0</v>
      </c>
      <c r="T267" s="61">
        <v>0</v>
      </c>
      <c r="U267" s="61">
        <v>0</v>
      </c>
      <c r="V267" s="61">
        <v>0</v>
      </c>
      <c r="W267" s="61">
        <v>0</v>
      </c>
      <c r="X267" s="61">
        <v>0</v>
      </c>
      <c r="Y267" s="61">
        <v>0</v>
      </c>
      <c r="Z267" s="61">
        <v>0</v>
      </c>
      <c r="AA267" s="61">
        <v>0</v>
      </c>
      <c r="AB267" s="61">
        <v>0</v>
      </c>
      <c r="AC267" s="61">
        <v>0</v>
      </c>
      <c r="AD267" s="61">
        <v>0</v>
      </c>
      <c r="AE267" s="61">
        <v>0</v>
      </c>
      <c r="AF267" s="61">
        <v>0</v>
      </c>
      <c r="AG267" s="61">
        <v>0</v>
      </c>
      <c r="AH267" s="61">
        <v>0</v>
      </c>
      <c r="AI267" s="61">
        <v>0</v>
      </c>
      <c r="AJ267" s="61">
        <v>0</v>
      </c>
      <c r="AK267" s="61">
        <v>0</v>
      </c>
      <c r="AL267" s="61">
        <v>0</v>
      </c>
      <c r="AM267" s="61">
        <v>0</v>
      </c>
      <c r="AN267" s="61">
        <v>0</v>
      </c>
      <c r="AO267" s="61">
        <v>0</v>
      </c>
      <c r="AP267" s="61">
        <v>0</v>
      </c>
      <c r="AQ267" s="61">
        <f t="shared" si="3"/>
        <v>0</v>
      </c>
      <c r="AT267" s="33"/>
    </row>
    <row r="268" spans="1:46" ht="33" customHeight="1">
      <c r="A268" s="32">
        <v>1213</v>
      </c>
      <c r="B268" s="315" t="str">
        <f>VLOOKUP(A268,[5]bd_lista!A:C,3,FALSE)</f>
        <v>Gobierno Autónomo Municipal de Ayo Ayo</v>
      </c>
      <c r="C268" s="316" t="e">
        <f>+VLOOKUP(A268,Contactos!$A$4:$E$534,6,FALSE)</f>
        <v>#REF!</v>
      </c>
      <c r="D268" s="61">
        <v>0</v>
      </c>
      <c r="E268" s="61">
        <v>0</v>
      </c>
      <c r="F268" s="61">
        <v>0</v>
      </c>
      <c r="G268" s="61">
        <v>0</v>
      </c>
      <c r="H268" s="61">
        <v>0</v>
      </c>
      <c r="I268" s="61">
        <v>0</v>
      </c>
      <c r="J268" s="61">
        <v>0</v>
      </c>
      <c r="K268" s="61">
        <v>0</v>
      </c>
      <c r="L268" s="61">
        <v>0</v>
      </c>
      <c r="M268" s="61">
        <v>0</v>
      </c>
      <c r="N268" s="61">
        <v>0</v>
      </c>
      <c r="O268" s="61">
        <v>0</v>
      </c>
      <c r="P268" s="61">
        <v>0</v>
      </c>
      <c r="Q268" s="61">
        <v>0</v>
      </c>
      <c r="R268" s="61">
        <v>0</v>
      </c>
      <c r="S268" s="61">
        <v>0</v>
      </c>
      <c r="T268" s="61">
        <v>0</v>
      </c>
      <c r="U268" s="61">
        <v>0</v>
      </c>
      <c r="V268" s="61">
        <v>0</v>
      </c>
      <c r="W268" s="61">
        <v>0</v>
      </c>
      <c r="X268" s="61">
        <v>0</v>
      </c>
      <c r="Y268" s="61">
        <v>0</v>
      </c>
      <c r="Z268" s="61">
        <v>0</v>
      </c>
      <c r="AA268" s="61">
        <v>0</v>
      </c>
      <c r="AB268" s="61">
        <v>0</v>
      </c>
      <c r="AC268" s="61">
        <v>0</v>
      </c>
      <c r="AD268" s="61">
        <v>0</v>
      </c>
      <c r="AE268" s="61">
        <v>0</v>
      </c>
      <c r="AF268" s="61">
        <v>0</v>
      </c>
      <c r="AG268" s="61">
        <v>0</v>
      </c>
      <c r="AH268" s="61">
        <v>0</v>
      </c>
      <c r="AI268" s="61">
        <v>0</v>
      </c>
      <c r="AJ268" s="61">
        <v>0</v>
      </c>
      <c r="AK268" s="61">
        <v>0</v>
      </c>
      <c r="AL268" s="61">
        <v>0</v>
      </c>
      <c r="AM268" s="61">
        <v>0</v>
      </c>
      <c r="AN268" s="61">
        <v>0</v>
      </c>
      <c r="AO268" s="61">
        <v>0</v>
      </c>
      <c r="AP268" s="61">
        <v>0</v>
      </c>
      <c r="AQ268" s="61">
        <f t="shared" si="3"/>
        <v>0</v>
      </c>
      <c r="AT268" s="33"/>
    </row>
    <row r="269" spans="1:46" ht="33" customHeight="1">
      <c r="A269" s="32">
        <v>1214</v>
      </c>
      <c r="B269" s="315" t="str">
        <f>VLOOKUP(A269,[5]bd_lista!A:C,3,FALSE)</f>
        <v>Gobierno Autónomo Municipal de Calamarca</v>
      </c>
      <c r="C269" s="316" t="e">
        <f>+VLOOKUP(A269,Contactos!$A$4:$E$534,6,FALSE)</f>
        <v>#REF!</v>
      </c>
      <c r="D269" s="61">
        <v>0</v>
      </c>
      <c r="E269" s="61">
        <v>0</v>
      </c>
      <c r="F269" s="61">
        <v>0</v>
      </c>
      <c r="G269" s="61">
        <v>0</v>
      </c>
      <c r="H269" s="61">
        <v>0</v>
      </c>
      <c r="I269" s="61">
        <v>0</v>
      </c>
      <c r="J269" s="61">
        <v>0</v>
      </c>
      <c r="K269" s="61">
        <v>0</v>
      </c>
      <c r="L269" s="61">
        <v>0</v>
      </c>
      <c r="M269" s="61">
        <v>0</v>
      </c>
      <c r="N269" s="61">
        <v>0</v>
      </c>
      <c r="O269" s="61">
        <v>0</v>
      </c>
      <c r="P269" s="61">
        <v>0</v>
      </c>
      <c r="Q269" s="61">
        <v>0</v>
      </c>
      <c r="R269" s="61">
        <v>0</v>
      </c>
      <c r="S269" s="61">
        <v>0</v>
      </c>
      <c r="T269" s="61">
        <v>0</v>
      </c>
      <c r="U269" s="61">
        <v>0</v>
      </c>
      <c r="V269" s="61">
        <v>0</v>
      </c>
      <c r="W269" s="61">
        <v>0</v>
      </c>
      <c r="X269" s="61">
        <v>0</v>
      </c>
      <c r="Y269" s="61">
        <v>0</v>
      </c>
      <c r="Z269" s="61">
        <v>0</v>
      </c>
      <c r="AA269" s="61">
        <v>0</v>
      </c>
      <c r="AB269" s="61">
        <v>0</v>
      </c>
      <c r="AC269" s="61">
        <v>0</v>
      </c>
      <c r="AD269" s="61">
        <v>0</v>
      </c>
      <c r="AE269" s="61">
        <v>0</v>
      </c>
      <c r="AF269" s="61">
        <v>0</v>
      </c>
      <c r="AG269" s="61">
        <v>0</v>
      </c>
      <c r="AH269" s="61">
        <v>0</v>
      </c>
      <c r="AI269" s="61">
        <v>0</v>
      </c>
      <c r="AJ269" s="61">
        <v>0</v>
      </c>
      <c r="AK269" s="61">
        <v>0</v>
      </c>
      <c r="AL269" s="61">
        <v>0</v>
      </c>
      <c r="AM269" s="61">
        <v>0</v>
      </c>
      <c r="AN269" s="61">
        <v>0</v>
      </c>
      <c r="AO269" s="61">
        <v>0</v>
      </c>
      <c r="AP269" s="61">
        <v>0</v>
      </c>
      <c r="AQ269" s="61">
        <f t="shared" si="3"/>
        <v>0</v>
      </c>
      <c r="AT269" s="33"/>
    </row>
    <row r="270" spans="1:46" ht="33" customHeight="1">
      <c r="A270" s="32">
        <v>1215</v>
      </c>
      <c r="B270" s="315" t="str">
        <f>VLOOKUP(A270,[5]bd_lista!A:C,3,FALSE)</f>
        <v>Gobierno Autónomo Municipal de Patacamaya</v>
      </c>
      <c r="C270" s="316" t="e">
        <f>+VLOOKUP(A270,Contactos!$A$4:$E$534,6,FALSE)</f>
        <v>#REF!</v>
      </c>
      <c r="D270" s="61">
        <v>0</v>
      </c>
      <c r="E270" s="61">
        <v>0</v>
      </c>
      <c r="F270" s="61">
        <v>0</v>
      </c>
      <c r="G270" s="61">
        <v>0</v>
      </c>
      <c r="H270" s="61">
        <v>0</v>
      </c>
      <c r="I270" s="61">
        <v>0</v>
      </c>
      <c r="J270" s="61">
        <v>0</v>
      </c>
      <c r="K270" s="61">
        <v>0</v>
      </c>
      <c r="L270" s="61">
        <v>0</v>
      </c>
      <c r="M270" s="61">
        <v>0</v>
      </c>
      <c r="N270" s="61">
        <v>0</v>
      </c>
      <c r="O270" s="61">
        <v>0</v>
      </c>
      <c r="P270" s="61">
        <v>0</v>
      </c>
      <c r="Q270" s="61">
        <v>0</v>
      </c>
      <c r="R270" s="61">
        <v>0</v>
      </c>
      <c r="S270" s="61">
        <v>0</v>
      </c>
      <c r="T270" s="61">
        <v>0</v>
      </c>
      <c r="U270" s="61">
        <v>0</v>
      </c>
      <c r="V270" s="61">
        <v>0</v>
      </c>
      <c r="W270" s="61">
        <v>0</v>
      </c>
      <c r="X270" s="61">
        <v>0</v>
      </c>
      <c r="Y270" s="61">
        <v>0</v>
      </c>
      <c r="Z270" s="61">
        <v>0</v>
      </c>
      <c r="AA270" s="61">
        <v>0</v>
      </c>
      <c r="AB270" s="61">
        <v>0</v>
      </c>
      <c r="AC270" s="61">
        <v>0</v>
      </c>
      <c r="AD270" s="61">
        <v>0</v>
      </c>
      <c r="AE270" s="61">
        <v>0</v>
      </c>
      <c r="AF270" s="61">
        <v>0</v>
      </c>
      <c r="AG270" s="61">
        <v>0</v>
      </c>
      <c r="AH270" s="61">
        <v>0</v>
      </c>
      <c r="AI270" s="61">
        <v>0</v>
      </c>
      <c r="AJ270" s="61">
        <v>0</v>
      </c>
      <c r="AK270" s="61">
        <v>0</v>
      </c>
      <c r="AL270" s="61">
        <v>0</v>
      </c>
      <c r="AM270" s="61">
        <v>0</v>
      </c>
      <c r="AN270" s="61">
        <v>0</v>
      </c>
      <c r="AO270" s="61">
        <v>0</v>
      </c>
      <c r="AP270" s="61">
        <v>0</v>
      </c>
      <c r="AQ270" s="61">
        <f t="shared" si="3"/>
        <v>0</v>
      </c>
      <c r="AT270" s="33"/>
    </row>
    <row r="271" spans="1:46" ht="33" customHeight="1">
      <c r="A271" s="32">
        <v>1216</v>
      </c>
      <c r="B271" s="315" t="str">
        <f>VLOOKUP(A271,[5]bd_lista!A:C,3,FALSE)</f>
        <v>Gobierno Autónomo Municipal de Colquencha</v>
      </c>
      <c r="C271" s="316" t="e">
        <f>+VLOOKUP(A271,Contactos!$A$4:$E$534,6,FALSE)</f>
        <v>#REF!</v>
      </c>
      <c r="D271" s="61">
        <v>0</v>
      </c>
      <c r="E271" s="61">
        <v>0</v>
      </c>
      <c r="F271" s="61">
        <v>0</v>
      </c>
      <c r="G271" s="61">
        <v>0</v>
      </c>
      <c r="H271" s="61">
        <v>0</v>
      </c>
      <c r="I271" s="61">
        <v>0</v>
      </c>
      <c r="J271" s="61">
        <v>0</v>
      </c>
      <c r="K271" s="61">
        <v>0</v>
      </c>
      <c r="L271" s="61">
        <v>0</v>
      </c>
      <c r="M271" s="61">
        <v>0</v>
      </c>
      <c r="N271" s="61">
        <v>0</v>
      </c>
      <c r="O271" s="61">
        <v>0</v>
      </c>
      <c r="P271" s="61">
        <v>0</v>
      </c>
      <c r="Q271" s="61">
        <v>0</v>
      </c>
      <c r="R271" s="61">
        <v>0</v>
      </c>
      <c r="S271" s="61">
        <v>0</v>
      </c>
      <c r="T271" s="61">
        <v>0</v>
      </c>
      <c r="U271" s="61">
        <v>0</v>
      </c>
      <c r="V271" s="61">
        <v>0</v>
      </c>
      <c r="W271" s="61">
        <v>0</v>
      </c>
      <c r="X271" s="61">
        <v>0</v>
      </c>
      <c r="Y271" s="61">
        <v>0</v>
      </c>
      <c r="Z271" s="61">
        <v>0</v>
      </c>
      <c r="AA271" s="61">
        <v>0</v>
      </c>
      <c r="AB271" s="61">
        <v>0</v>
      </c>
      <c r="AC271" s="61">
        <v>0</v>
      </c>
      <c r="AD271" s="61">
        <v>0</v>
      </c>
      <c r="AE271" s="61">
        <v>0</v>
      </c>
      <c r="AF271" s="61">
        <v>0</v>
      </c>
      <c r="AG271" s="61">
        <v>0</v>
      </c>
      <c r="AH271" s="61">
        <v>0</v>
      </c>
      <c r="AI271" s="61">
        <v>0</v>
      </c>
      <c r="AJ271" s="61">
        <v>0</v>
      </c>
      <c r="AK271" s="61">
        <v>0</v>
      </c>
      <c r="AL271" s="61">
        <v>0</v>
      </c>
      <c r="AM271" s="61">
        <v>0</v>
      </c>
      <c r="AN271" s="61">
        <v>0</v>
      </c>
      <c r="AO271" s="61">
        <v>0</v>
      </c>
      <c r="AP271" s="61">
        <v>0</v>
      </c>
      <c r="AQ271" s="61">
        <f t="shared" si="3"/>
        <v>0</v>
      </c>
      <c r="AT271" s="33"/>
    </row>
    <row r="272" spans="1:46" ht="33" customHeight="1">
      <c r="A272" s="32">
        <v>1217</v>
      </c>
      <c r="B272" s="315" t="str">
        <f>VLOOKUP(A272,[5]bd_lista!A:C,3,FALSE)</f>
        <v>Gobierno Autónomo Municipal de Collana</v>
      </c>
      <c r="C272" s="316" t="e">
        <f>+VLOOKUP(A272,Contactos!$A$4:$E$534,6,FALSE)</f>
        <v>#REF!</v>
      </c>
      <c r="D272" s="61">
        <v>0</v>
      </c>
      <c r="E272" s="61">
        <v>0</v>
      </c>
      <c r="F272" s="61">
        <v>0</v>
      </c>
      <c r="G272" s="61">
        <v>0</v>
      </c>
      <c r="H272" s="61">
        <v>0</v>
      </c>
      <c r="I272" s="61">
        <v>0</v>
      </c>
      <c r="J272" s="61">
        <v>0</v>
      </c>
      <c r="K272" s="61">
        <v>0</v>
      </c>
      <c r="L272" s="61">
        <v>0</v>
      </c>
      <c r="M272" s="61">
        <v>0</v>
      </c>
      <c r="N272" s="61">
        <v>0</v>
      </c>
      <c r="O272" s="61">
        <v>0</v>
      </c>
      <c r="P272" s="61">
        <v>0</v>
      </c>
      <c r="Q272" s="61">
        <v>0</v>
      </c>
      <c r="R272" s="61">
        <v>0</v>
      </c>
      <c r="S272" s="61">
        <v>0</v>
      </c>
      <c r="T272" s="61">
        <v>0</v>
      </c>
      <c r="U272" s="61">
        <v>0</v>
      </c>
      <c r="V272" s="61">
        <v>0</v>
      </c>
      <c r="W272" s="61">
        <v>0</v>
      </c>
      <c r="X272" s="61">
        <v>0</v>
      </c>
      <c r="Y272" s="61">
        <v>0</v>
      </c>
      <c r="Z272" s="61">
        <v>0</v>
      </c>
      <c r="AA272" s="61">
        <v>0</v>
      </c>
      <c r="AB272" s="61">
        <v>0</v>
      </c>
      <c r="AC272" s="61">
        <v>0</v>
      </c>
      <c r="AD272" s="61">
        <v>0</v>
      </c>
      <c r="AE272" s="61">
        <v>0</v>
      </c>
      <c r="AF272" s="61">
        <v>0</v>
      </c>
      <c r="AG272" s="61">
        <v>0</v>
      </c>
      <c r="AH272" s="61">
        <v>0</v>
      </c>
      <c r="AI272" s="61">
        <v>0</v>
      </c>
      <c r="AJ272" s="61">
        <v>0</v>
      </c>
      <c r="AK272" s="61">
        <v>0</v>
      </c>
      <c r="AL272" s="61">
        <v>0</v>
      </c>
      <c r="AM272" s="61">
        <v>0</v>
      </c>
      <c r="AN272" s="61">
        <v>0</v>
      </c>
      <c r="AO272" s="61">
        <v>0</v>
      </c>
      <c r="AP272" s="61">
        <v>0</v>
      </c>
      <c r="AQ272" s="61">
        <f t="shared" ref="AQ272:AQ335" si="4">SUM(D272:AP272)</f>
        <v>0</v>
      </c>
      <c r="AT272" s="33"/>
    </row>
    <row r="273" spans="1:46" ht="33" customHeight="1">
      <c r="A273" s="32">
        <v>1218</v>
      </c>
      <c r="B273" s="315" t="str">
        <f>VLOOKUP(A273,[5]bd_lista!A:C,3,FALSE)</f>
        <v>Gobierno Autónomo Municipal de Inquisivi</v>
      </c>
      <c r="C273" s="316" t="e">
        <f>+VLOOKUP(A273,Contactos!$A$4:$E$534,6,FALSE)</f>
        <v>#REF!</v>
      </c>
      <c r="D273" s="61">
        <v>0</v>
      </c>
      <c r="E273" s="61">
        <v>0</v>
      </c>
      <c r="F273" s="61">
        <v>0</v>
      </c>
      <c r="G273" s="61">
        <v>0</v>
      </c>
      <c r="H273" s="61">
        <v>0</v>
      </c>
      <c r="I273" s="61">
        <v>0</v>
      </c>
      <c r="J273" s="61">
        <v>0</v>
      </c>
      <c r="K273" s="61">
        <v>0</v>
      </c>
      <c r="L273" s="61">
        <v>0</v>
      </c>
      <c r="M273" s="61">
        <v>0</v>
      </c>
      <c r="N273" s="61">
        <v>0</v>
      </c>
      <c r="O273" s="61">
        <v>0</v>
      </c>
      <c r="P273" s="61">
        <v>0</v>
      </c>
      <c r="Q273" s="61">
        <v>0</v>
      </c>
      <c r="R273" s="61">
        <v>0</v>
      </c>
      <c r="S273" s="61">
        <v>0</v>
      </c>
      <c r="T273" s="61">
        <v>0</v>
      </c>
      <c r="U273" s="61">
        <v>0</v>
      </c>
      <c r="V273" s="61">
        <v>0</v>
      </c>
      <c r="W273" s="61">
        <v>0</v>
      </c>
      <c r="X273" s="61">
        <v>0</v>
      </c>
      <c r="Y273" s="61">
        <v>0</v>
      </c>
      <c r="Z273" s="61">
        <v>0</v>
      </c>
      <c r="AA273" s="61">
        <v>0</v>
      </c>
      <c r="AB273" s="61">
        <v>0</v>
      </c>
      <c r="AC273" s="61">
        <v>0</v>
      </c>
      <c r="AD273" s="61">
        <v>0</v>
      </c>
      <c r="AE273" s="61">
        <v>0</v>
      </c>
      <c r="AF273" s="61">
        <v>0</v>
      </c>
      <c r="AG273" s="61">
        <v>0</v>
      </c>
      <c r="AH273" s="61">
        <v>0</v>
      </c>
      <c r="AI273" s="61">
        <v>0</v>
      </c>
      <c r="AJ273" s="61">
        <v>0</v>
      </c>
      <c r="AK273" s="61">
        <v>0</v>
      </c>
      <c r="AL273" s="61">
        <v>0</v>
      </c>
      <c r="AM273" s="61">
        <v>0</v>
      </c>
      <c r="AN273" s="61">
        <v>0</v>
      </c>
      <c r="AO273" s="61">
        <v>0</v>
      </c>
      <c r="AP273" s="61">
        <v>0</v>
      </c>
      <c r="AQ273" s="61">
        <f t="shared" si="4"/>
        <v>0</v>
      </c>
      <c r="AT273" s="33"/>
    </row>
    <row r="274" spans="1:46" ht="33" customHeight="1">
      <c r="A274" s="32">
        <v>1219</v>
      </c>
      <c r="B274" s="315" t="str">
        <f>VLOOKUP(A274,[5]bd_lista!A:C,3,FALSE)</f>
        <v>Gobierno Autónomo Municipal de Quime</v>
      </c>
      <c r="C274" s="316" t="e">
        <f>+VLOOKUP(A274,Contactos!$A$4:$E$534,6,FALSE)</f>
        <v>#REF!</v>
      </c>
      <c r="D274" s="61">
        <v>0</v>
      </c>
      <c r="E274" s="61">
        <v>0</v>
      </c>
      <c r="F274" s="61">
        <v>0</v>
      </c>
      <c r="G274" s="61">
        <v>0</v>
      </c>
      <c r="H274" s="61">
        <v>0</v>
      </c>
      <c r="I274" s="61">
        <v>0</v>
      </c>
      <c r="J274" s="61">
        <v>0</v>
      </c>
      <c r="K274" s="61">
        <v>0</v>
      </c>
      <c r="L274" s="61">
        <v>0</v>
      </c>
      <c r="M274" s="61">
        <v>0</v>
      </c>
      <c r="N274" s="61">
        <v>0</v>
      </c>
      <c r="O274" s="61">
        <v>0</v>
      </c>
      <c r="P274" s="61">
        <v>0</v>
      </c>
      <c r="Q274" s="61">
        <v>0</v>
      </c>
      <c r="R274" s="61">
        <v>0</v>
      </c>
      <c r="S274" s="61">
        <v>0</v>
      </c>
      <c r="T274" s="61">
        <v>0</v>
      </c>
      <c r="U274" s="61">
        <v>0</v>
      </c>
      <c r="V274" s="61">
        <v>0</v>
      </c>
      <c r="W274" s="61">
        <v>0</v>
      </c>
      <c r="X274" s="61">
        <v>0</v>
      </c>
      <c r="Y274" s="61">
        <v>0</v>
      </c>
      <c r="Z274" s="61">
        <v>0</v>
      </c>
      <c r="AA274" s="61">
        <v>0</v>
      </c>
      <c r="AB274" s="61">
        <v>0</v>
      </c>
      <c r="AC274" s="61">
        <v>0</v>
      </c>
      <c r="AD274" s="61">
        <v>0</v>
      </c>
      <c r="AE274" s="61">
        <v>0</v>
      </c>
      <c r="AF274" s="61">
        <v>0</v>
      </c>
      <c r="AG274" s="61">
        <v>0</v>
      </c>
      <c r="AH274" s="61">
        <v>0</v>
      </c>
      <c r="AI274" s="61">
        <v>0</v>
      </c>
      <c r="AJ274" s="61">
        <v>0</v>
      </c>
      <c r="AK274" s="61">
        <v>0</v>
      </c>
      <c r="AL274" s="61">
        <v>0</v>
      </c>
      <c r="AM274" s="61">
        <v>0</v>
      </c>
      <c r="AN274" s="61">
        <v>0</v>
      </c>
      <c r="AO274" s="61">
        <v>0</v>
      </c>
      <c r="AP274" s="61">
        <v>0</v>
      </c>
      <c r="AQ274" s="61">
        <f t="shared" si="4"/>
        <v>0</v>
      </c>
      <c r="AT274" s="33"/>
    </row>
    <row r="275" spans="1:46" ht="33" customHeight="1">
      <c r="A275" s="32">
        <v>1220</v>
      </c>
      <c r="B275" s="315" t="str">
        <f>VLOOKUP(A275,[5]bd_lista!A:C,3,FALSE)</f>
        <v>Gobierno Autónomo Municipal de Cajuata</v>
      </c>
      <c r="C275" s="316" t="e">
        <f>+VLOOKUP(A275,Contactos!$A$4:$E$534,6,FALSE)</f>
        <v>#REF!</v>
      </c>
      <c r="D275" s="61">
        <v>0</v>
      </c>
      <c r="E275" s="61">
        <v>0</v>
      </c>
      <c r="F275" s="61">
        <v>0</v>
      </c>
      <c r="G275" s="61">
        <v>0</v>
      </c>
      <c r="H275" s="61">
        <v>0</v>
      </c>
      <c r="I275" s="61">
        <v>0</v>
      </c>
      <c r="J275" s="61">
        <v>0</v>
      </c>
      <c r="K275" s="61">
        <v>0</v>
      </c>
      <c r="L275" s="61">
        <v>0</v>
      </c>
      <c r="M275" s="61">
        <v>0</v>
      </c>
      <c r="N275" s="61">
        <v>0</v>
      </c>
      <c r="O275" s="61">
        <v>0</v>
      </c>
      <c r="P275" s="61">
        <v>0</v>
      </c>
      <c r="Q275" s="61">
        <v>0</v>
      </c>
      <c r="R275" s="61">
        <v>0</v>
      </c>
      <c r="S275" s="61">
        <v>0</v>
      </c>
      <c r="T275" s="61">
        <v>0</v>
      </c>
      <c r="U275" s="61">
        <v>0</v>
      </c>
      <c r="V275" s="61">
        <v>0</v>
      </c>
      <c r="W275" s="61">
        <v>0</v>
      </c>
      <c r="X275" s="61">
        <v>0</v>
      </c>
      <c r="Y275" s="61">
        <v>0</v>
      </c>
      <c r="Z275" s="61">
        <v>0</v>
      </c>
      <c r="AA275" s="61">
        <v>0</v>
      </c>
      <c r="AB275" s="61">
        <v>0</v>
      </c>
      <c r="AC275" s="61">
        <v>0</v>
      </c>
      <c r="AD275" s="61">
        <v>0</v>
      </c>
      <c r="AE275" s="61">
        <v>0</v>
      </c>
      <c r="AF275" s="61">
        <v>0</v>
      </c>
      <c r="AG275" s="61">
        <v>0</v>
      </c>
      <c r="AH275" s="61">
        <v>0</v>
      </c>
      <c r="AI275" s="61">
        <v>0</v>
      </c>
      <c r="AJ275" s="61">
        <v>0</v>
      </c>
      <c r="AK275" s="61">
        <v>0</v>
      </c>
      <c r="AL275" s="61">
        <v>0</v>
      </c>
      <c r="AM275" s="61">
        <v>0</v>
      </c>
      <c r="AN275" s="61">
        <v>0</v>
      </c>
      <c r="AO275" s="61">
        <v>0</v>
      </c>
      <c r="AP275" s="61">
        <v>0</v>
      </c>
      <c r="AQ275" s="61">
        <f t="shared" si="4"/>
        <v>0</v>
      </c>
      <c r="AT275" s="33"/>
    </row>
    <row r="276" spans="1:46" ht="33" customHeight="1">
      <c r="A276" s="32">
        <v>1221</v>
      </c>
      <c r="B276" s="315" t="str">
        <f>VLOOKUP(A276,[5]bd_lista!A:C,3,FALSE)</f>
        <v>Gobierno Autónomo Municipal de Colquiri</v>
      </c>
      <c r="C276" s="316" t="e">
        <f>+VLOOKUP(A276,Contactos!$A$4:$E$534,6,FALSE)</f>
        <v>#REF!</v>
      </c>
      <c r="D276" s="61">
        <v>0</v>
      </c>
      <c r="E276" s="61">
        <v>0</v>
      </c>
      <c r="F276" s="61">
        <v>0</v>
      </c>
      <c r="G276" s="61">
        <v>0</v>
      </c>
      <c r="H276" s="61">
        <v>0</v>
      </c>
      <c r="I276" s="61">
        <v>0</v>
      </c>
      <c r="J276" s="61">
        <v>0</v>
      </c>
      <c r="K276" s="61">
        <v>0</v>
      </c>
      <c r="L276" s="61">
        <v>0</v>
      </c>
      <c r="M276" s="61">
        <v>0</v>
      </c>
      <c r="N276" s="61">
        <v>0</v>
      </c>
      <c r="O276" s="61">
        <v>0</v>
      </c>
      <c r="P276" s="61">
        <v>0</v>
      </c>
      <c r="Q276" s="61">
        <v>0</v>
      </c>
      <c r="R276" s="61">
        <v>0</v>
      </c>
      <c r="S276" s="61">
        <v>0</v>
      </c>
      <c r="T276" s="61">
        <v>0</v>
      </c>
      <c r="U276" s="61">
        <v>0</v>
      </c>
      <c r="V276" s="61">
        <v>0</v>
      </c>
      <c r="W276" s="61">
        <v>0</v>
      </c>
      <c r="X276" s="61">
        <v>0</v>
      </c>
      <c r="Y276" s="61">
        <v>0</v>
      </c>
      <c r="Z276" s="61">
        <v>0</v>
      </c>
      <c r="AA276" s="61">
        <v>0</v>
      </c>
      <c r="AB276" s="61">
        <v>0</v>
      </c>
      <c r="AC276" s="61">
        <v>0</v>
      </c>
      <c r="AD276" s="61">
        <v>0</v>
      </c>
      <c r="AE276" s="61">
        <v>0</v>
      </c>
      <c r="AF276" s="61">
        <v>0</v>
      </c>
      <c r="AG276" s="61">
        <v>0</v>
      </c>
      <c r="AH276" s="61">
        <v>0</v>
      </c>
      <c r="AI276" s="61">
        <v>0</v>
      </c>
      <c r="AJ276" s="61">
        <v>0</v>
      </c>
      <c r="AK276" s="61">
        <v>0</v>
      </c>
      <c r="AL276" s="61">
        <v>0</v>
      </c>
      <c r="AM276" s="61">
        <v>0</v>
      </c>
      <c r="AN276" s="61">
        <v>0</v>
      </c>
      <c r="AO276" s="61">
        <v>0</v>
      </c>
      <c r="AP276" s="61">
        <v>0</v>
      </c>
      <c r="AQ276" s="61">
        <f t="shared" si="4"/>
        <v>0</v>
      </c>
      <c r="AT276" s="33"/>
    </row>
    <row r="277" spans="1:46" ht="33" customHeight="1">
      <c r="A277" s="32">
        <v>1222</v>
      </c>
      <c r="B277" s="315" t="str">
        <f>VLOOKUP(A277,[5]bd_lista!A:C,3,FALSE)</f>
        <v>Gobierno Autónomo Municipal de Ichoca</v>
      </c>
      <c r="C277" s="316" t="e">
        <f>+VLOOKUP(A277,Contactos!$A$4:$E$534,6,FALSE)</f>
        <v>#REF!</v>
      </c>
      <c r="D277" s="61">
        <v>0</v>
      </c>
      <c r="E277" s="61">
        <v>0</v>
      </c>
      <c r="F277" s="61">
        <v>0</v>
      </c>
      <c r="G277" s="61">
        <v>0</v>
      </c>
      <c r="H277" s="61">
        <v>0</v>
      </c>
      <c r="I277" s="61">
        <v>0</v>
      </c>
      <c r="J277" s="61">
        <v>0</v>
      </c>
      <c r="K277" s="61">
        <v>0</v>
      </c>
      <c r="L277" s="61">
        <v>0</v>
      </c>
      <c r="M277" s="61">
        <v>0</v>
      </c>
      <c r="N277" s="61">
        <v>0</v>
      </c>
      <c r="O277" s="61">
        <v>0</v>
      </c>
      <c r="P277" s="61">
        <v>0</v>
      </c>
      <c r="Q277" s="61">
        <v>0</v>
      </c>
      <c r="R277" s="61">
        <v>0</v>
      </c>
      <c r="S277" s="61">
        <v>0</v>
      </c>
      <c r="T277" s="61">
        <v>0</v>
      </c>
      <c r="U277" s="61">
        <v>0</v>
      </c>
      <c r="V277" s="61">
        <v>0</v>
      </c>
      <c r="W277" s="61">
        <v>0</v>
      </c>
      <c r="X277" s="61">
        <v>0</v>
      </c>
      <c r="Y277" s="61">
        <v>0</v>
      </c>
      <c r="Z277" s="61">
        <v>0</v>
      </c>
      <c r="AA277" s="61">
        <v>0</v>
      </c>
      <c r="AB277" s="61">
        <v>0</v>
      </c>
      <c r="AC277" s="61">
        <v>0</v>
      </c>
      <c r="AD277" s="61">
        <v>0</v>
      </c>
      <c r="AE277" s="61">
        <v>0</v>
      </c>
      <c r="AF277" s="61">
        <v>0</v>
      </c>
      <c r="AG277" s="61">
        <v>0</v>
      </c>
      <c r="AH277" s="61">
        <v>0</v>
      </c>
      <c r="AI277" s="61">
        <v>0</v>
      </c>
      <c r="AJ277" s="61">
        <v>0</v>
      </c>
      <c r="AK277" s="61">
        <v>0</v>
      </c>
      <c r="AL277" s="61">
        <v>0</v>
      </c>
      <c r="AM277" s="61">
        <v>0</v>
      </c>
      <c r="AN277" s="61">
        <v>0</v>
      </c>
      <c r="AO277" s="61">
        <v>0</v>
      </c>
      <c r="AP277" s="61">
        <v>0</v>
      </c>
      <c r="AQ277" s="61">
        <f t="shared" si="4"/>
        <v>0</v>
      </c>
      <c r="AT277" s="33"/>
    </row>
    <row r="278" spans="1:46" ht="33" customHeight="1">
      <c r="A278" s="32">
        <v>1223</v>
      </c>
      <c r="B278" s="315" t="str">
        <f>VLOOKUP(A278,[5]bd_lista!A:C,3,FALSE)</f>
        <v>Gobierno Autónomo Municipal de Villa Libertad Licoma</v>
      </c>
      <c r="C278" s="316" t="e">
        <f>+VLOOKUP(A278,Contactos!$A$4:$E$534,6,FALSE)</f>
        <v>#REF!</v>
      </c>
      <c r="D278" s="61">
        <v>0</v>
      </c>
      <c r="E278" s="61">
        <v>0</v>
      </c>
      <c r="F278" s="61">
        <v>0</v>
      </c>
      <c r="G278" s="61">
        <v>0</v>
      </c>
      <c r="H278" s="61">
        <v>0</v>
      </c>
      <c r="I278" s="61">
        <v>0</v>
      </c>
      <c r="J278" s="61">
        <v>0</v>
      </c>
      <c r="K278" s="61">
        <v>0</v>
      </c>
      <c r="L278" s="61">
        <v>0</v>
      </c>
      <c r="M278" s="61">
        <v>0</v>
      </c>
      <c r="N278" s="61">
        <v>0</v>
      </c>
      <c r="O278" s="61">
        <v>0</v>
      </c>
      <c r="P278" s="61">
        <v>0</v>
      </c>
      <c r="Q278" s="61">
        <v>0</v>
      </c>
      <c r="R278" s="61">
        <v>0</v>
      </c>
      <c r="S278" s="61">
        <v>0</v>
      </c>
      <c r="T278" s="61">
        <v>0</v>
      </c>
      <c r="U278" s="61">
        <v>0</v>
      </c>
      <c r="V278" s="61">
        <v>0</v>
      </c>
      <c r="W278" s="61">
        <v>0</v>
      </c>
      <c r="X278" s="61">
        <v>0</v>
      </c>
      <c r="Y278" s="61">
        <v>0</v>
      </c>
      <c r="Z278" s="61">
        <v>0</v>
      </c>
      <c r="AA278" s="61">
        <v>0</v>
      </c>
      <c r="AB278" s="61">
        <v>0</v>
      </c>
      <c r="AC278" s="61">
        <v>0</v>
      </c>
      <c r="AD278" s="61">
        <v>0</v>
      </c>
      <c r="AE278" s="61">
        <v>0</v>
      </c>
      <c r="AF278" s="61">
        <v>0</v>
      </c>
      <c r="AG278" s="61">
        <v>0</v>
      </c>
      <c r="AH278" s="61">
        <v>0</v>
      </c>
      <c r="AI278" s="61">
        <v>0</v>
      </c>
      <c r="AJ278" s="61">
        <v>0</v>
      </c>
      <c r="AK278" s="61">
        <v>0</v>
      </c>
      <c r="AL278" s="61">
        <v>0</v>
      </c>
      <c r="AM278" s="61">
        <v>0</v>
      </c>
      <c r="AN278" s="61">
        <v>0</v>
      </c>
      <c r="AO278" s="61">
        <v>0</v>
      </c>
      <c r="AP278" s="61">
        <v>0</v>
      </c>
      <c r="AQ278" s="61">
        <f t="shared" si="4"/>
        <v>0</v>
      </c>
      <c r="AT278" s="33"/>
    </row>
    <row r="279" spans="1:46" ht="33" customHeight="1">
      <c r="A279" s="32">
        <v>1224</v>
      </c>
      <c r="B279" s="315" t="str">
        <f>VLOOKUP(A279,[5]bd_lista!A:C,3,FALSE)</f>
        <v>Gobierno Autónomo Municipal de Achacachi</v>
      </c>
      <c r="C279" s="316" t="e">
        <f>+VLOOKUP(A279,Contactos!$A$4:$E$534,6,FALSE)</f>
        <v>#REF!</v>
      </c>
      <c r="D279" s="61">
        <v>0</v>
      </c>
      <c r="E279" s="61">
        <v>0</v>
      </c>
      <c r="F279" s="61">
        <v>0</v>
      </c>
      <c r="G279" s="61">
        <v>0</v>
      </c>
      <c r="H279" s="61">
        <v>0</v>
      </c>
      <c r="I279" s="61">
        <v>0</v>
      </c>
      <c r="J279" s="61">
        <v>0</v>
      </c>
      <c r="K279" s="61">
        <v>0</v>
      </c>
      <c r="L279" s="61">
        <v>0</v>
      </c>
      <c r="M279" s="61">
        <v>0</v>
      </c>
      <c r="N279" s="61">
        <v>0</v>
      </c>
      <c r="O279" s="61">
        <v>0</v>
      </c>
      <c r="P279" s="61">
        <v>0</v>
      </c>
      <c r="Q279" s="61">
        <v>0</v>
      </c>
      <c r="R279" s="61">
        <v>0</v>
      </c>
      <c r="S279" s="61">
        <v>0</v>
      </c>
      <c r="T279" s="61">
        <v>0</v>
      </c>
      <c r="U279" s="61">
        <v>0</v>
      </c>
      <c r="V279" s="61">
        <v>0</v>
      </c>
      <c r="W279" s="61">
        <v>0</v>
      </c>
      <c r="X279" s="61">
        <v>0</v>
      </c>
      <c r="Y279" s="61">
        <v>0</v>
      </c>
      <c r="Z279" s="61">
        <v>0</v>
      </c>
      <c r="AA279" s="61">
        <v>0</v>
      </c>
      <c r="AB279" s="61">
        <v>0</v>
      </c>
      <c r="AC279" s="61">
        <v>0</v>
      </c>
      <c r="AD279" s="61">
        <v>0</v>
      </c>
      <c r="AE279" s="61">
        <v>0</v>
      </c>
      <c r="AF279" s="61">
        <v>0</v>
      </c>
      <c r="AG279" s="61">
        <v>0</v>
      </c>
      <c r="AH279" s="61">
        <v>0</v>
      </c>
      <c r="AI279" s="61">
        <v>0</v>
      </c>
      <c r="AJ279" s="61">
        <v>0</v>
      </c>
      <c r="AK279" s="61">
        <v>0</v>
      </c>
      <c r="AL279" s="61">
        <v>0</v>
      </c>
      <c r="AM279" s="61">
        <v>0</v>
      </c>
      <c r="AN279" s="61">
        <v>0</v>
      </c>
      <c r="AO279" s="61">
        <v>0</v>
      </c>
      <c r="AP279" s="61">
        <v>0</v>
      </c>
      <c r="AQ279" s="61">
        <f t="shared" si="4"/>
        <v>0</v>
      </c>
      <c r="AT279" s="33"/>
    </row>
    <row r="280" spans="1:46" ht="33" customHeight="1">
      <c r="A280" s="32">
        <v>1225</v>
      </c>
      <c r="B280" s="315" t="str">
        <f>VLOOKUP(A280,[5]bd_lista!A:C,3,FALSE)</f>
        <v>Gobierno Autónomo Municipal de Ancoraimes</v>
      </c>
      <c r="C280" s="316" t="e">
        <f>+VLOOKUP(A280,Contactos!$A$4:$E$534,6,FALSE)</f>
        <v>#REF!</v>
      </c>
      <c r="D280" s="61">
        <v>0</v>
      </c>
      <c r="E280" s="61">
        <v>0</v>
      </c>
      <c r="F280" s="61">
        <v>0</v>
      </c>
      <c r="G280" s="61">
        <v>0</v>
      </c>
      <c r="H280" s="61">
        <v>0</v>
      </c>
      <c r="I280" s="61">
        <v>0</v>
      </c>
      <c r="J280" s="61">
        <v>0</v>
      </c>
      <c r="K280" s="61">
        <v>0</v>
      </c>
      <c r="L280" s="61">
        <v>0</v>
      </c>
      <c r="M280" s="61">
        <v>0</v>
      </c>
      <c r="N280" s="61">
        <v>0</v>
      </c>
      <c r="O280" s="61">
        <v>0</v>
      </c>
      <c r="P280" s="61">
        <v>0</v>
      </c>
      <c r="Q280" s="61">
        <v>0</v>
      </c>
      <c r="R280" s="61">
        <v>0</v>
      </c>
      <c r="S280" s="61">
        <v>0</v>
      </c>
      <c r="T280" s="61">
        <v>0</v>
      </c>
      <c r="U280" s="61">
        <v>0</v>
      </c>
      <c r="V280" s="61">
        <v>0</v>
      </c>
      <c r="W280" s="61">
        <v>0</v>
      </c>
      <c r="X280" s="61">
        <v>0</v>
      </c>
      <c r="Y280" s="61">
        <v>0</v>
      </c>
      <c r="Z280" s="61">
        <v>0</v>
      </c>
      <c r="AA280" s="61">
        <v>0</v>
      </c>
      <c r="AB280" s="61">
        <v>0</v>
      </c>
      <c r="AC280" s="61">
        <v>0</v>
      </c>
      <c r="AD280" s="61">
        <v>0</v>
      </c>
      <c r="AE280" s="61">
        <v>0</v>
      </c>
      <c r="AF280" s="61">
        <v>0</v>
      </c>
      <c r="AG280" s="61">
        <v>0</v>
      </c>
      <c r="AH280" s="61">
        <v>0</v>
      </c>
      <c r="AI280" s="61">
        <v>0</v>
      </c>
      <c r="AJ280" s="61">
        <v>0</v>
      </c>
      <c r="AK280" s="61">
        <v>0</v>
      </c>
      <c r="AL280" s="61">
        <v>0</v>
      </c>
      <c r="AM280" s="61">
        <v>0</v>
      </c>
      <c r="AN280" s="61">
        <v>0</v>
      </c>
      <c r="AO280" s="61">
        <v>0</v>
      </c>
      <c r="AP280" s="61">
        <v>0</v>
      </c>
      <c r="AQ280" s="61">
        <f t="shared" si="4"/>
        <v>0</v>
      </c>
      <c r="AT280" s="33"/>
    </row>
    <row r="281" spans="1:46" ht="33" customHeight="1">
      <c r="A281" s="32">
        <v>1226</v>
      </c>
      <c r="B281" s="315" t="str">
        <f>VLOOKUP(A281,[5]bd_lista!A:C,3,FALSE)</f>
        <v>Gobierno Autónomo Municipal de Sorata</v>
      </c>
      <c r="C281" s="316" t="e">
        <f>+VLOOKUP(A281,Contactos!$A$4:$E$534,6,FALSE)</f>
        <v>#REF!</v>
      </c>
      <c r="D281" s="61">
        <v>0</v>
      </c>
      <c r="E281" s="61">
        <v>0</v>
      </c>
      <c r="F281" s="61">
        <v>0</v>
      </c>
      <c r="G281" s="61">
        <v>0</v>
      </c>
      <c r="H281" s="61">
        <v>0</v>
      </c>
      <c r="I281" s="61">
        <v>0</v>
      </c>
      <c r="J281" s="61">
        <v>0</v>
      </c>
      <c r="K281" s="61">
        <v>0</v>
      </c>
      <c r="L281" s="61">
        <v>0</v>
      </c>
      <c r="M281" s="61">
        <v>0</v>
      </c>
      <c r="N281" s="61">
        <v>0</v>
      </c>
      <c r="O281" s="61">
        <v>0</v>
      </c>
      <c r="P281" s="61">
        <v>0</v>
      </c>
      <c r="Q281" s="61">
        <v>0</v>
      </c>
      <c r="R281" s="61">
        <v>0</v>
      </c>
      <c r="S281" s="61">
        <v>0</v>
      </c>
      <c r="T281" s="61">
        <v>0</v>
      </c>
      <c r="U281" s="61">
        <v>0</v>
      </c>
      <c r="V281" s="61">
        <v>0</v>
      </c>
      <c r="W281" s="61">
        <v>0</v>
      </c>
      <c r="X281" s="61">
        <v>0</v>
      </c>
      <c r="Y281" s="61">
        <v>0</v>
      </c>
      <c r="Z281" s="61">
        <v>0</v>
      </c>
      <c r="AA281" s="61">
        <v>0</v>
      </c>
      <c r="AB281" s="61">
        <v>0</v>
      </c>
      <c r="AC281" s="61">
        <v>0</v>
      </c>
      <c r="AD281" s="61">
        <v>0</v>
      </c>
      <c r="AE281" s="61">
        <v>0</v>
      </c>
      <c r="AF281" s="61">
        <v>0</v>
      </c>
      <c r="AG281" s="61">
        <v>0</v>
      </c>
      <c r="AH281" s="61">
        <v>0</v>
      </c>
      <c r="AI281" s="61">
        <v>0</v>
      </c>
      <c r="AJ281" s="61">
        <v>0</v>
      </c>
      <c r="AK281" s="61">
        <v>0</v>
      </c>
      <c r="AL281" s="61">
        <v>0</v>
      </c>
      <c r="AM281" s="61">
        <v>0</v>
      </c>
      <c r="AN281" s="61">
        <v>0</v>
      </c>
      <c r="AO281" s="61">
        <v>0</v>
      </c>
      <c r="AP281" s="61">
        <v>0</v>
      </c>
      <c r="AQ281" s="61">
        <f t="shared" si="4"/>
        <v>0</v>
      </c>
      <c r="AT281" s="33"/>
    </row>
    <row r="282" spans="1:46" ht="33" customHeight="1">
      <c r="A282" s="32">
        <v>1227</v>
      </c>
      <c r="B282" s="315" t="str">
        <f>VLOOKUP(A282,[5]bd_lista!A:C,3,FALSE)</f>
        <v>Gobierno Autónomo Municipal de Guanay</v>
      </c>
      <c r="C282" s="316" t="e">
        <f>+VLOOKUP(A282,Contactos!$A$4:$E$534,6,FALSE)</f>
        <v>#REF!</v>
      </c>
      <c r="D282" s="61">
        <v>0</v>
      </c>
      <c r="E282" s="61">
        <v>0</v>
      </c>
      <c r="F282" s="61">
        <v>0</v>
      </c>
      <c r="G282" s="61">
        <v>0</v>
      </c>
      <c r="H282" s="61">
        <v>0</v>
      </c>
      <c r="I282" s="61">
        <v>0</v>
      </c>
      <c r="J282" s="61">
        <v>0</v>
      </c>
      <c r="K282" s="61">
        <v>0</v>
      </c>
      <c r="L282" s="61">
        <v>0</v>
      </c>
      <c r="M282" s="61">
        <v>0</v>
      </c>
      <c r="N282" s="61">
        <v>0</v>
      </c>
      <c r="O282" s="61">
        <v>0</v>
      </c>
      <c r="P282" s="61">
        <v>0</v>
      </c>
      <c r="Q282" s="61">
        <v>0</v>
      </c>
      <c r="R282" s="61">
        <v>0</v>
      </c>
      <c r="S282" s="61">
        <v>0</v>
      </c>
      <c r="T282" s="61">
        <v>0</v>
      </c>
      <c r="U282" s="61">
        <v>0</v>
      </c>
      <c r="V282" s="61">
        <v>0</v>
      </c>
      <c r="W282" s="61">
        <v>0</v>
      </c>
      <c r="X282" s="61">
        <v>0</v>
      </c>
      <c r="Y282" s="61">
        <v>0</v>
      </c>
      <c r="Z282" s="61">
        <v>0</v>
      </c>
      <c r="AA282" s="61">
        <v>0</v>
      </c>
      <c r="AB282" s="61">
        <v>0</v>
      </c>
      <c r="AC282" s="61">
        <v>0</v>
      </c>
      <c r="AD282" s="61">
        <v>0</v>
      </c>
      <c r="AE282" s="61">
        <v>0</v>
      </c>
      <c r="AF282" s="61">
        <v>0</v>
      </c>
      <c r="AG282" s="61">
        <v>0</v>
      </c>
      <c r="AH282" s="61">
        <v>0</v>
      </c>
      <c r="AI282" s="61">
        <v>0</v>
      </c>
      <c r="AJ282" s="61">
        <v>0</v>
      </c>
      <c r="AK282" s="61">
        <v>0</v>
      </c>
      <c r="AL282" s="61">
        <v>0</v>
      </c>
      <c r="AM282" s="61">
        <v>0</v>
      </c>
      <c r="AN282" s="61">
        <v>0</v>
      </c>
      <c r="AO282" s="61">
        <v>0</v>
      </c>
      <c r="AP282" s="61">
        <v>0</v>
      </c>
      <c r="AQ282" s="61">
        <f t="shared" si="4"/>
        <v>0</v>
      </c>
      <c r="AT282" s="33"/>
    </row>
    <row r="283" spans="1:46" ht="33" customHeight="1">
      <c r="A283" s="32">
        <v>1228</v>
      </c>
      <c r="B283" s="315" t="str">
        <f>VLOOKUP(A283,[5]bd_lista!A:C,3,FALSE)</f>
        <v>Gobierno Autónomo Municipal de Tacacoma</v>
      </c>
      <c r="C283" s="316" t="e">
        <f>+VLOOKUP(A283,Contactos!$A$4:$E$534,6,FALSE)</f>
        <v>#REF!</v>
      </c>
      <c r="D283" s="61">
        <v>0</v>
      </c>
      <c r="E283" s="61">
        <v>0</v>
      </c>
      <c r="F283" s="61">
        <v>0</v>
      </c>
      <c r="G283" s="61">
        <v>0</v>
      </c>
      <c r="H283" s="61">
        <v>0</v>
      </c>
      <c r="I283" s="61">
        <v>0</v>
      </c>
      <c r="J283" s="61">
        <v>0</v>
      </c>
      <c r="K283" s="61">
        <v>0</v>
      </c>
      <c r="L283" s="61">
        <v>0</v>
      </c>
      <c r="M283" s="61">
        <v>0</v>
      </c>
      <c r="N283" s="61">
        <v>0</v>
      </c>
      <c r="O283" s="61">
        <v>0</v>
      </c>
      <c r="P283" s="61">
        <v>0</v>
      </c>
      <c r="Q283" s="61">
        <v>0</v>
      </c>
      <c r="R283" s="61">
        <v>0</v>
      </c>
      <c r="S283" s="61">
        <v>0</v>
      </c>
      <c r="T283" s="61">
        <v>0</v>
      </c>
      <c r="U283" s="61">
        <v>0</v>
      </c>
      <c r="V283" s="61">
        <v>0</v>
      </c>
      <c r="W283" s="61">
        <v>0</v>
      </c>
      <c r="X283" s="61">
        <v>0</v>
      </c>
      <c r="Y283" s="61">
        <v>0</v>
      </c>
      <c r="Z283" s="61">
        <v>0</v>
      </c>
      <c r="AA283" s="61">
        <v>0</v>
      </c>
      <c r="AB283" s="61">
        <v>0</v>
      </c>
      <c r="AC283" s="61">
        <v>0</v>
      </c>
      <c r="AD283" s="61">
        <v>0</v>
      </c>
      <c r="AE283" s="61">
        <v>0</v>
      </c>
      <c r="AF283" s="61">
        <v>0</v>
      </c>
      <c r="AG283" s="61">
        <v>0</v>
      </c>
      <c r="AH283" s="61">
        <v>0</v>
      </c>
      <c r="AI283" s="61">
        <v>0</v>
      </c>
      <c r="AJ283" s="61">
        <v>0</v>
      </c>
      <c r="AK283" s="61">
        <v>0</v>
      </c>
      <c r="AL283" s="61">
        <v>0</v>
      </c>
      <c r="AM283" s="61">
        <v>0</v>
      </c>
      <c r="AN283" s="61">
        <v>0</v>
      </c>
      <c r="AO283" s="61">
        <v>0</v>
      </c>
      <c r="AP283" s="61">
        <v>0</v>
      </c>
      <c r="AQ283" s="61">
        <f t="shared" si="4"/>
        <v>0</v>
      </c>
      <c r="AT283" s="33"/>
    </row>
    <row r="284" spans="1:46" ht="33" customHeight="1">
      <c r="A284" s="32">
        <v>1229</v>
      </c>
      <c r="B284" s="315" t="str">
        <f>VLOOKUP(A284,[5]bd_lista!A:C,3,FALSE)</f>
        <v>Gobierno Autónomo Municipal de Tipuani</v>
      </c>
      <c r="C284" s="316" t="e">
        <f>+VLOOKUP(A284,Contactos!$A$4:$E$534,6,FALSE)</f>
        <v>#REF!</v>
      </c>
      <c r="D284" s="61">
        <v>0</v>
      </c>
      <c r="E284" s="61">
        <v>0</v>
      </c>
      <c r="F284" s="61">
        <v>0</v>
      </c>
      <c r="G284" s="61">
        <v>0</v>
      </c>
      <c r="H284" s="61">
        <v>0</v>
      </c>
      <c r="I284" s="61">
        <v>0</v>
      </c>
      <c r="J284" s="61">
        <v>0</v>
      </c>
      <c r="K284" s="61">
        <v>0</v>
      </c>
      <c r="L284" s="61">
        <v>0</v>
      </c>
      <c r="M284" s="61">
        <v>0</v>
      </c>
      <c r="N284" s="61">
        <v>0</v>
      </c>
      <c r="O284" s="61">
        <v>0</v>
      </c>
      <c r="P284" s="61">
        <v>0</v>
      </c>
      <c r="Q284" s="61">
        <v>0</v>
      </c>
      <c r="R284" s="61">
        <v>0</v>
      </c>
      <c r="S284" s="61">
        <v>0</v>
      </c>
      <c r="T284" s="61">
        <v>0</v>
      </c>
      <c r="U284" s="61">
        <v>0</v>
      </c>
      <c r="V284" s="61">
        <v>0</v>
      </c>
      <c r="W284" s="61">
        <v>0</v>
      </c>
      <c r="X284" s="61">
        <v>0</v>
      </c>
      <c r="Y284" s="61">
        <v>0</v>
      </c>
      <c r="Z284" s="61">
        <v>0</v>
      </c>
      <c r="AA284" s="61">
        <v>0</v>
      </c>
      <c r="AB284" s="61">
        <v>0</v>
      </c>
      <c r="AC284" s="61">
        <v>0</v>
      </c>
      <c r="AD284" s="61">
        <v>0</v>
      </c>
      <c r="AE284" s="61">
        <v>0</v>
      </c>
      <c r="AF284" s="61">
        <v>0</v>
      </c>
      <c r="AG284" s="61">
        <v>0</v>
      </c>
      <c r="AH284" s="61">
        <v>0</v>
      </c>
      <c r="AI284" s="61">
        <v>0</v>
      </c>
      <c r="AJ284" s="61">
        <v>0</v>
      </c>
      <c r="AK284" s="61">
        <v>0</v>
      </c>
      <c r="AL284" s="61">
        <v>0</v>
      </c>
      <c r="AM284" s="61">
        <v>0</v>
      </c>
      <c r="AN284" s="61">
        <v>0</v>
      </c>
      <c r="AO284" s="61">
        <v>0</v>
      </c>
      <c r="AP284" s="61">
        <v>0</v>
      </c>
      <c r="AQ284" s="61">
        <f t="shared" si="4"/>
        <v>0</v>
      </c>
      <c r="AT284" s="33"/>
    </row>
    <row r="285" spans="1:46" ht="33" customHeight="1">
      <c r="A285" s="32">
        <v>1230</v>
      </c>
      <c r="B285" s="315" t="str">
        <f>VLOOKUP(A285,[5]bd_lista!A:C,3,FALSE)</f>
        <v>Gobierno Autónomo Municipal de Quiabaya</v>
      </c>
      <c r="C285" s="316" t="e">
        <f>+VLOOKUP(A285,Contactos!$A$4:$E$534,6,FALSE)</f>
        <v>#REF!</v>
      </c>
      <c r="D285" s="61">
        <v>0</v>
      </c>
      <c r="E285" s="61">
        <v>0</v>
      </c>
      <c r="F285" s="61">
        <v>0</v>
      </c>
      <c r="G285" s="61">
        <v>0</v>
      </c>
      <c r="H285" s="61">
        <v>0</v>
      </c>
      <c r="I285" s="61">
        <v>0</v>
      </c>
      <c r="J285" s="61">
        <v>0</v>
      </c>
      <c r="K285" s="61">
        <v>0</v>
      </c>
      <c r="L285" s="61">
        <v>0</v>
      </c>
      <c r="M285" s="61">
        <v>0</v>
      </c>
      <c r="N285" s="61">
        <v>0</v>
      </c>
      <c r="O285" s="61">
        <v>0</v>
      </c>
      <c r="P285" s="61">
        <v>0</v>
      </c>
      <c r="Q285" s="61">
        <v>0</v>
      </c>
      <c r="R285" s="61">
        <v>0</v>
      </c>
      <c r="S285" s="61">
        <v>0</v>
      </c>
      <c r="T285" s="61">
        <v>0</v>
      </c>
      <c r="U285" s="61">
        <v>0</v>
      </c>
      <c r="V285" s="61">
        <v>0</v>
      </c>
      <c r="W285" s="61">
        <v>0</v>
      </c>
      <c r="X285" s="61">
        <v>0</v>
      </c>
      <c r="Y285" s="61">
        <v>0</v>
      </c>
      <c r="Z285" s="61">
        <v>0</v>
      </c>
      <c r="AA285" s="61">
        <v>0</v>
      </c>
      <c r="AB285" s="61">
        <v>0</v>
      </c>
      <c r="AC285" s="61">
        <v>0</v>
      </c>
      <c r="AD285" s="61">
        <v>0</v>
      </c>
      <c r="AE285" s="61">
        <v>0</v>
      </c>
      <c r="AF285" s="61">
        <v>0</v>
      </c>
      <c r="AG285" s="61">
        <v>0</v>
      </c>
      <c r="AH285" s="61">
        <v>0</v>
      </c>
      <c r="AI285" s="61">
        <v>0</v>
      </c>
      <c r="AJ285" s="61">
        <v>0</v>
      </c>
      <c r="AK285" s="61">
        <v>0</v>
      </c>
      <c r="AL285" s="61">
        <v>0</v>
      </c>
      <c r="AM285" s="61">
        <v>0</v>
      </c>
      <c r="AN285" s="61">
        <v>0</v>
      </c>
      <c r="AO285" s="61">
        <v>0</v>
      </c>
      <c r="AP285" s="61">
        <v>0</v>
      </c>
      <c r="AQ285" s="61">
        <f t="shared" si="4"/>
        <v>0</v>
      </c>
      <c r="AT285" s="33"/>
    </row>
    <row r="286" spans="1:46" ht="33" customHeight="1">
      <c r="A286" s="32">
        <v>1231</v>
      </c>
      <c r="B286" s="315" t="str">
        <f>VLOOKUP(A286,[5]bd_lista!A:C,3,FALSE)</f>
        <v>Gobierno Autónomo Municipal de Combaya</v>
      </c>
      <c r="C286" s="316" t="e">
        <f>+VLOOKUP(A286,Contactos!$A$4:$E$534,6,FALSE)</f>
        <v>#REF!</v>
      </c>
      <c r="D286" s="61">
        <v>0</v>
      </c>
      <c r="E286" s="61">
        <v>0</v>
      </c>
      <c r="F286" s="61">
        <v>0</v>
      </c>
      <c r="G286" s="61">
        <v>0</v>
      </c>
      <c r="H286" s="61">
        <v>0</v>
      </c>
      <c r="I286" s="61">
        <v>0</v>
      </c>
      <c r="J286" s="61">
        <v>0</v>
      </c>
      <c r="K286" s="61">
        <v>0</v>
      </c>
      <c r="L286" s="61">
        <v>0</v>
      </c>
      <c r="M286" s="61">
        <v>0</v>
      </c>
      <c r="N286" s="61">
        <v>0</v>
      </c>
      <c r="O286" s="61">
        <v>0</v>
      </c>
      <c r="P286" s="61">
        <v>0</v>
      </c>
      <c r="Q286" s="61">
        <v>0</v>
      </c>
      <c r="R286" s="61">
        <v>0</v>
      </c>
      <c r="S286" s="61">
        <v>0</v>
      </c>
      <c r="T286" s="61">
        <v>0</v>
      </c>
      <c r="U286" s="61">
        <v>0</v>
      </c>
      <c r="V286" s="61">
        <v>0</v>
      </c>
      <c r="W286" s="61">
        <v>0</v>
      </c>
      <c r="X286" s="61">
        <v>0</v>
      </c>
      <c r="Y286" s="61">
        <v>0</v>
      </c>
      <c r="Z286" s="61">
        <v>0</v>
      </c>
      <c r="AA286" s="61">
        <v>0</v>
      </c>
      <c r="AB286" s="61">
        <v>0</v>
      </c>
      <c r="AC286" s="61">
        <v>0</v>
      </c>
      <c r="AD286" s="61">
        <v>0</v>
      </c>
      <c r="AE286" s="61">
        <v>0</v>
      </c>
      <c r="AF286" s="61">
        <v>0</v>
      </c>
      <c r="AG286" s="61">
        <v>0</v>
      </c>
      <c r="AH286" s="61">
        <v>0</v>
      </c>
      <c r="AI286" s="61">
        <v>0</v>
      </c>
      <c r="AJ286" s="61">
        <v>0</v>
      </c>
      <c r="AK286" s="61">
        <v>0</v>
      </c>
      <c r="AL286" s="61">
        <v>0</v>
      </c>
      <c r="AM286" s="61">
        <v>0</v>
      </c>
      <c r="AN286" s="61">
        <v>0</v>
      </c>
      <c r="AO286" s="61">
        <v>0</v>
      </c>
      <c r="AP286" s="61">
        <v>0</v>
      </c>
      <c r="AQ286" s="61">
        <f t="shared" si="4"/>
        <v>0</v>
      </c>
      <c r="AT286" s="33"/>
    </row>
    <row r="287" spans="1:46" ht="33" customHeight="1">
      <c r="A287" s="32">
        <v>1232</v>
      </c>
      <c r="B287" s="315" t="str">
        <f>VLOOKUP(A287,[5]bd_lista!A:C,3,FALSE)</f>
        <v>Gobierno Autónomo Municipal de Copacabana</v>
      </c>
      <c r="C287" s="316" t="e">
        <f>+VLOOKUP(A287,Contactos!$A$4:$E$534,6,FALSE)</f>
        <v>#REF!</v>
      </c>
      <c r="D287" s="61">
        <v>0</v>
      </c>
      <c r="E287" s="61">
        <v>0</v>
      </c>
      <c r="F287" s="61">
        <v>0</v>
      </c>
      <c r="G287" s="61">
        <v>0</v>
      </c>
      <c r="H287" s="61">
        <v>0</v>
      </c>
      <c r="I287" s="61">
        <v>0</v>
      </c>
      <c r="J287" s="61">
        <v>0</v>
      </c>
      <c r="K287" s="61">
        <v>0</v>
      </c>
      <c r="L287" s="61">
        <v>0</v>
      </c>
      <c r="M287" s="61">
        <v>0</v>
      </c>
      <c r="N287" s="61">
        <v>0</v>
      </c>
      <c r="O287" s="61">
        <v>0</v>
      </c>
      <c r="P287" s="61">
        <v>0</v>
      </c>
      <c r="Q287" s="61">
        <v>0</v>
      </c>
      <c r="R287" s="61">
        <v>0</v>
      </c>
      <c r="S287" s="61">
        <v>0</v>
      </c>
      <c r="T287" s="61">
        <v>0</v>
      </c>
      <c r="U287" s="61">
        <v>0</v>
      </c>
      <c r="V287" s="61">
        <v>0</v>
      </c>
      <c r="W287" s="61">
        <v>0</v>
      </c>
      <c r="X287" s="61">
        <v>0</v>
      </c>
      <c r="Y287" s="61">
        <v>0</v>
      </c>
      <c r="Z287" s="61">
        <v>0</v>
      </c>
      <c r="AA287" s="61">
        <v>0</v>
      </c>
      <c r="AB287" s="61">
        <v>0</v>
      </c>
      <c r="AC287" s="61">
        <v>0</v>
      </c>
      <c r="AD287" s="61">
        <v>0</v>
      </c>
      <c r="AE287" s="61">
        <v>0</v>
      </c>
      <c r="AF287" s="61">
        <v>0</v>
      </c>
      <c r="AG287" s="61">
        <v>0</v>
      </c>
      <c r="AH287" s="61">
        <v>0</v>
      </c>
      <c r="AI287" s="61">
        <v>0</v>
      </c>
      <c r="AJ287" s="61">
        <v>0</v>
      </c>
      <c r="AK287" s="61">
        <v>0</v>
      </c>
      <c r="AL287" s="61">
        <v>0</v>
      </c>
      <c r="AM287" s="61">
        <v>0</v>
      </c>
      <c r="AN287" s="61">
        <v>0</v>
      </c>
      <c r="AO287" s="61">
        <v>0</v>
      </c>
      <c r="AP287" s="61">
        <v>0</v>
      </c>
      <c r="AQ287" s="61">
        <f t="shared" si="4"/>
        <v>0</v>
      </c>
      <c r="AT287" s="33"/>
    </row>
    <row r="288" spans="1:46" ht="33" customHeight="1">
      <c r="A288" s="32">
        <v>1233</v>
      </c>
      <c r="B288" s="315" t="str">
        <f>VLOOKUP(A288,[5]bd_lista!A:C,3,FALSE)</f>
        <v>Gobierno Autónomo Municipal de San Pedro de Tiquina</v>
      </c>
      <c r="C288" s="316" t="e">
        <f>+VLOOKUP(A288,Contactos!$A$4:$E$534,6,FALSE)</f>
        <v>#REF!</v>
      </c>
      <c r="D288" s="61">
        <v>0</v>
      </c>
      <c r="E288" s="61">
        <v>0</v>
      </c>
      <c r="F288" s="61">
        <v>0</v>
      </c>
      <c r="G288" s="61">
        <v>0</v>
      </c>
      <c r="H288" s="61">
        <v>0</v>
      </c>
      <c r="I288" s="61">
        <v>0</v>
      </c>
      <c r="J288" s="61">
        <v>0</v>
      </c>
      <c r="K288" s="61">
        <v>0</v>
      </c>
      <c r="L288" s="61">
        <v>0</v>
      </c>
      <c r="M288" s="61">
        <v>0</v>
      </c>
      <c r="N288" s="61">
        <v>0</v>
      </c>
      <c r="O288" s="61">
        <v>0</v>
      </c>
      <c r="P288" s="61">
        <v>0</v>
      </c>
      <c r="Q288" s="61">
        <v>0</v>
      </c>
      <c r="R288" s="61">
        <v>0</v>
      </c>
      <c r="S288" s="61">
        <v>0</v>
      </c>
      <c r="T288" s="61">
        <v>0</v>
      </c>
      <c r="U288" s="61">
        <v>0</v>
      </c>
      <c r="V288" s="61">
        <v>0</v>
      </c>
      <c r="W288" s="61">
        <v>0</v>
      </c>
      <c r="X288" s="61">
        <v>0</v>
      </c>
      <c r="Y288" s="61">
        <v>0</v>
      </c>
      <c r="Z288" s="61">
        <v>0</v>
      </c>
      <c r="AA288" s="61">
        <v>0</v>
      </c>
      <c r="AB288" s="61">
        <v>0</v>
      </c>
      <c r="AC288" s="61">
        <v>0</v>
      </c>
      <c r="AD288" s="61">
        <v>0</v>
      </c>
      <c r="AE288" s="61">
        <v>0</v>
      </c>
      <c r="AF288" s="61">
        <v>0</v>
      </c>
      <c r="AG288" s="61">
        <v>0</v>
      </c>
      <c r="AH288" s="61">
        <v>0</v>
      </c>
      <c r="AI288" s="61">
        <v>0</v>
      </c>
      <c r="AJ288" s="61">
        <v>0</v>
      </c>
      <c r="AK288" s="61">
        <v>0</v>
      </c>
      <c r="AL288" s="61">
        <v>0</v>
      </c>
      <c r="AM288" s="61">
        <v>0</v>
      </c>
      <c r="AN288" s="61">
        <v>0</v>
      </c>
      <c r="AO288" s="61">
        <v>0</v>
      </c>
      <c r="AP288" s="61">
        <v>0</v>
      </c>
      <c r="AQ288" s="61">
        <f t="shared" si="4"/>
        <v>0</v>
      </c>
      <c r="AT288" s="33"/>
    </row>
    <row r="289" spans="1:46" ht="33" customHeight="1">
      <c r="A289" s="32">
        <v>1234</v>
      </c>
      <c r="B289" s="315" t="str">
        <f>VLOOKUP(A289,[5]bd_lista!A:C,3,FALSE)</f>
        <v>Gobierno Autónomo Municipal de Tito Yupanqui</v>
      </c>
      <c r="C289" s="316" t="e">
        <f>+VLOOKUP(A289,Contactos!$A$4:$E$534,6,FALSE)</f>
        <v>#REF!</v>
      </c>
      <c r="D289" s="61">
        <v>0</v>
      </c>
      <c r="E289" s="61">
        <v>0</v>
      </c>
      <c r="F289" s="61">
        <v>0</v>
      </c>
      <c r="G289" s="61">
        <v>0</v>
      </c>
      <c r="H289" s="61">
        <v>0</v>
      </c>
      <c r="I289" s="61">
        <v>0</v>
      </c>
      <c r="J289" s="61">
        <v>0</v>
      </c>
      <c r="K289" s="61">
        <v>0</v>
      </c>
      <c r="L289" s="61">
        <v>0</v>
      </c>
      <c r="M289" s="61">
        <v>0</v>
      </c>
      <c r="N289" s="61">
        <v>0</v>
      </c>
      <c r="O289" s="61">
        <v>0</v>
      </c>
      <c r="P289" s="61">
        <v>0</v>
      </c>
      <c r="Q289" s="61">
        <v>0</v>
      </c>
      <c r="R289" s="61">
        <v>0</v>
      </c>
      <c r="S289" s="61">
        <v>0</v>
      </c>
      <c r="T289" s="61">
        <v>0</v>
      </c>
      <c r="U289" s="61">
        <v>0</v>
      </c>
      <c r="V289" s="61">
        <v>0</v>
      </c>
      <c r="W289" s="61">
        <v>0</v>
      </c>
      <c r="X289" s="61">
        <v>0</v>
      </c>
      <c r="Y289" s="61">
        <v>0</v>
      </c>
      <c r="Z289" s="61">
        <v>0</v>
      </c>
      <c r="AA289" s="61">
        <v>0</v>
      </c>
      <c r="AB289" s="61">
        <v>0</v>
      </c>
      <c r="AC289" s="61">
        <v>0</v>
      </c>
      <c r="AD289" s="61">
        <v>0</v>
      </c>
      <c r="AE289" s="61">
        <v>0</v>
      </c>
      <c r="AF289" s="61">
        <v>0</v>
      </c>
      <c r="AG289" s="61">
        <v>0</v>
      </c>
      <c r="AH289" s="61">
        <v>0</v>
      </c>
      <c r="AI289" s="61">
        <v>0</v>
      </c>
      <c r="AJ289" s="61">
        <v>0</v>
      </c>
      <c r="AK289" s="61">
        <v>0</v>
      </c>
      <c r="AL289" s="61">
        <v>0</v>
      </c>
      <c r="AM289" s="61">
        <v>0</v>
      </c>
      <c r="AN289" s="61">
        <v>0</v>
      </c>
      <c r="AO289" s="61">
        <v>0</v>
      </c>
      <c r="AP289" s="61">
        <v>0</v>
      </c>
      <c r="AQ289" s="61">
        <f t="shared" si="4"/>
        <v>0</v>
      </c>
      <c r="AT289" s="33"/>
    </row>
    <row r="290" spans="1:46" ht="33" customHeight="1">
      <c r="A290" s="32">
        <v>1235</v>
      </c>
      <c r="B290" s="315" t="str">
        <f>VLOOKUP(A290,[5]bd_lista!A:C,3,FALSE)</f>
        <v>Gobierno Autónomo Municipal de Chuma</v>
      </c>
      <c r="C290" s="316" t="e">
        <f>+VLOOKUP(A290,Contactos!$A$4:$E$534,6,FALSE)</f>
        <v>#REF!</v>
      </c>
      <c r="D290" s="61">
        <v>0</v>
      </c>
      <c r="E290" s="61">
        <v>0</v>
      </c>
      <c r="F290" s="61">
        <v>0</v>
      </c>
      <c r="G290" s="61">
        <v>0</v>
      </c>
      <c r="H290" s="61">
        <v>0</v>
      </c>
      <c r="I290" s="61">
        <v>0</v>
      </c>
      <c r="J290" s="61">
        <v>0</v>
      </c>
      <c r="K290" s="61">
        <v>0</v>
      </c>
      <c r="L290" s="61">
        <v>0</v>
      </c>
      <c r="M290" s="61">
        <v>0</v>
      </c>
      <c r="N290" s="61">
        <v>0</v>
      </c>
      <c r="O290" s="61">
        <v>0</v>
      </c>
      <c r="P290" s="61">
        <v>0</v>
      </c>
      <c r="Q290" s="61">
        <v>0</v>
      </c>
      <c r="R290" s="61">
        <v>0</v>
      </c>
      <c r="S290" s="61">
        <v>0</v>
      </c>
      <c r="T290" s="61">
        <v>0</v>
      </c>
      <c r="U290" s="61">
        <v>0</v>
      </c>
      <c r="V290" s="61">
        <v>0</v>
      </c>
      <c r="W290" s="61">
        <v>0</v>
      </c>
      <c r="X290" s="61">
        <v>0</v>
      </c>
      <c r="Y290" s="61">
        <v>0</v>
      </c>
      <c r="Z290" s="61">
        <v>0</v>
      </c>
      <c r="AA290" s="61">
        <v>0</v>
      </c>
      <c r="AB290" s="61">
        <v>0</v>
      </c>
      <c r="AC290" s="61">
        <v>0</v>
      </c>
      <c r="AD290" s="61">
        <v>0</v>
      </c>
      <c r="AE290" s="61">
        <v>0</v>
      </c>
      <c r="AF290" s="61">
        <v>0</v>
      </c>
      <c r="AG290" s="61">
        <v>0</v>
      </c>
      <c r="AH290" s="61">
        <v>0</v>
      </c>
      <c r="AI290" s="61">
        <v>0</v>
      </c>
      <c r="AJ290" s="61">
        <v>0</v>
      </c>
      <c r="AK290" s="61">
        <v>0</v>
      </c>
      <c r="AL290" s="61">
        <v>0</v>
      </c>
      <c r="AM290" s="61">
        <v>0</v>
      </c>
      <c r="AN290" s="61">
        <v>0</v>
      </c>
      <c r="AO290" s="61">
        <v>0</v>
      </c>
      <c r="AP290" s="61">
        <v>0</v>
      </c>
      <c r="AQ290" s="61">
        <f t="shared" si="4"/>
        <v>0</v>
      </c>
      <c r="AT290" s="33"/>
    </row>
    <row r="291" spans="1:46" ht="33" customHeight="1">
      <c r="A291" s="32">
        <v>1236</v>
      </c>
      <c r="B291" s="315" t="str">
        <f>VLOOKUP(A291,[5]bd_lista!A:C,3,FALSE)</f>
        <v>Gobierno Autónomo Municipal de Ayata</v>
      </c>
      <c r="C291" s="316" t="e">
        <f>+VLOOKUP(A291,Contactos!$A$4:$E$534,6,FALSE)</f>
        <v>#REF!</v>
      </c>
      <c r="D291" s="61">
        <v>0</v>
      </c>
      <c r="E291" s="61">
        <v>0</v>
      </c>
      <c r="F291" s="61">
        <v>0</v>
      </c>
      <c r="G291" s="61">
        <v>0</v>
      </c>
      <c r="H291" s="61">
        <v>0</v>
      </c>
      <c r="I291" s="61">
        <v>0</v>
      </c>
      <c r="J291" s="61">
        <v>0</v>
      </c>
      <c r="K291" s="61">
        <v>0</v>
      </c>
      <c r="L291" s="61">
        <v>0</v>
      </c>
      <c r="M291" s="61">
        <v>0</v>
      </c>
      <c r="N291" s="61">
        <v>0</v>
      </c>
      <c r="O291" s="61">
        <v>0</v>
      </c>
      <c r="P291" s="61">
        <v>0</v>
      </c>
      <c r="Q291" s="61">
        <v>0</v>
      </c>
      <c r="R291" s="61">
        <v>0</v>
      </c>
      <c r="S291" s="61">
        <v>0</v>
      </c>
      <c r="T291" s="61">
        <v>0</v>
      </c>
      <c r="U291" s="61">
        <v>0</v>
      </c>
      <c r="V291" s="61">
        <v>0</v>
      </c>
      <c r="W291" s="61">
        <v>0</v>
      </c>
      <c r="X291" s="61">
        <v>0</v>
      </c>
      <c r="Y291" s="61">
        <v>0</v>
      </c>
      <c r="Z291" s="61">
        <v>0</v>
      </c>
      <c r="AA291" s="61">
        <v>0</v>
      </c>
      <c r="AB291" s="61">
        <v>0</v>
      </c>
      <c r="AC291" s="61">
        <v>0</v>
      </c>
      <c r="AD291" s="61">
        <v>0</v>
      </c>
      <c r="AE291" s="61">
        <v>0</v>
      </c>
      <c r="AF291" s="61">
        <v>0</v>
      </c>
      <c r="AG291" s="61">
        <v>0</v>
      </c>
      <c r="AH291" s="61">
        <v>0</v>
      </c>
      <c r="AI291" s="61">
        <v>0</v>
      </c>
      <c r="AJ291" s="61">
        <v>0</v>
      </c>
      <c r="AK291" s="61">
        <v>0</v>
      </c>
      <c r="AL291" s="61">
        <v>0</v>
      </c>
      <c r="AM291" s="61">
        <v>0</v>
      </c>
      <c r="AN291" s="61">
        <v>0</v>
      </c>
      <c r="AO291" s="61">
        <v>0</v>
      </c>
      <c r="AP291" s="61">
        <v>0</v>
      </c>
      <c r="AQ291" s="61">
        <f t="shared" si="4"/>
        <v>0</v>
      </c>
      <c r="AT291" s="33"/>
    </row>
    <row r="292" spans="1:46" ht="33" customHeight="1">
      <c r="A292" s="32">
        <v>1237</v>
      </c>
      <c r="B292" s="315" t="str">
        <f>VLOOKUP(A292,[5]bd_lista!A:C,3,FALSE)</f>
        <v>Gobierno Autónomo Municipal de Aucapata</v>
      </c>
      <c r="C292" s="316" t="e">
        <f>+VLOOKUP(A292,Contactos!$A$4:$E$534,6,FALSE)</f>
        <v>#REF!</v>
      </c>
      <c r="D292" s="61">
        <v>0</v>
      </c>
      <c r="E292" s="61">
        <v>0</v>
      </c>
      <c r="F292" s="61">
        <v>0</v>
      </c>
      <c r="G292" s="61">
        <v>0</v>
      </c>
      <c r="H292" s="61">
        <v>0</v>
      </c>
      <c r="I292" s="61">
        <v>0</v>
      </c>
      <c r="J292" s="61">
        <v>0</v>
      </c>
      <c r="K292" s="61">
        <v>0</v>
      </c>
      <c r="L292" s="61">
        <v>0</v>
      </c>
      <c r="M292" s="61">
        <v>0</v>
      </c>
      <c r="N292" s="61">
        <v>0</v>
      </c>
      <c r="O292" s="61">
        <v>0</v>
      </c>
      <c r="P292" s="61">
        <v>0</v>
      </c>
      <c r="Q292" s="61">
        <v>0</v>
      </c>
      <c r="R292" s="61">
        <v>0</v>
      </c>
      <c r="S292" s="61">
        <v>0</v>
      </c>
      <c r="T292" s="61">
        <v>0</v>
      </c>
      <c r="U292" s="61">
        <v>0</v>
      </c>
      <c r="V292" s="61">
        <v>0</v>
      </c>
      <c r="W292" s="61">
        <v>0</v>
      </c>
      <c r="X292" s="61">
        <v>0</v>
      </c>
      <c r="Y292" s="61">
        <v>0</v>
      </c>
      <c r="Z292" s="61">
        <v>0</v>
      </c>
      <c r="AA292" s="61">
        <v>0</v>
      </c>
      <c r="AB292" s="61">
        <v>0</v>
      </c>
      <c r="AC292" s="61">
        <v>0</v>
      </c>
      <c r="AD292" s="61">
        <v>0</v>
      </c>
      <c r="AE292" s="61">
        <v>0</v>
      </c>
      <c r="AF292" s="61">
        <v>0</v>
      </c>
      <c r="AG292" s="61">
        <v>0</v>
      </c>
      <c r="AH292" s="61">
        <v>0</v>
      </c>
      <c r="AI292" s="61">
        <v>0</v>
      </c>
      <c r="AJ292" s="61">
        <v>0</v>
      </c>
      <c r="AK292" s="61">
        <v>0</v>
      </c>
      <c r="AL292" s="61">
        <v>0</v>
      </c>
      <c r="AM292" s="61">
        <v>0</v>
      </c>
      <c r="AN292" s="61">
        <v>0</v>
      </c>
      <c r="AO292" s="61">
        <v>0</v>
      </c>
      <c r="AP292" s="61">
        <v>0</v>
      </c>
      <c r="AQ292" s="61">
        <f t="shared" si="4"/>
        <v>0</v>
      </c>
      <c r="AT292" s="33"/>
    </row>
    <row r="293" spans="1:46" ht="33" customHeight="1">
      <c r="A293" s="32">
        <v>1238</v>
      </c>
      <c r="B293" s="315" t="str">
        <f>VLOOKUP(A293,[5]bd_lista!A:C,3,FALSE)</f>
        <v>Gobierno Autónomo Municipal de Corocoro</v>
      </c>
      <c r="C293" s="316" t="e">
        <f>+VLOOKUP(A293,Contactos!$A$4:$E$534,6,FALSE)</f>
        <v>#REF!</v>
      </c>
      <c r="D293" s="61">
        <v>0</v>
      </c>
      <c r="E293" s="61">
        <v>0</v>
      </c>
      <c r="F293" s="61">
        <v>0</v>
      </c>
      <c r="G293" s="61">
        <v>0</v>
      </c>
      <c r="H293" s="61">
        <v>0</v>
      </c>
      <c r="I293" s="61">
        <v>0</v>
      </c>
      <c r="J293" s="61">
        <v>0</v>
      </c>
      <c r="K293" s="61">
        <v>0</v>
      </c>
      <c r="L293" s="61">
        <v>0</v>
      </c>
      <c r="M293" s="61">
        <v>0</v>
      </c>
      <c r="N293" s="61">
        <v>0</v>
      </c>
      <c r="O293" s="61">
        <v>0</v>
      </c>
      <c r="P293" s="61">
        <v>0</v>
      </c>
      <c r="Q293" s="61">
        <v>0</v>
      </c>
      <c r="R293" s="61">
        <v>0</v>
      </c>
      <c r="S293" s="61">
        <v>0</v>
      </c>
      <c r="T293" s="61">
        <v>0</v>
      </c>
      <c r="U293" s="61">
        <v>0</v>
      </c>
      <c r="V293" s="61">
        <v>0</v>
      </c>
      <c r="W293" s="61">
        <v>0</v>
      </c>
      <c r="X293" s="61">
        <v>0</v>
      </c>
      <c r="Y293" s="61">
        <v>0</v>
      </c>
      <c r="Z293" s="61">
        <v>0</v>
      </c>
      <c r="AA293" s="61">
        <v>0</v>
      </c>
      <c r="AB293" s="61">
        <v>0</v>
      </c>
      <c r="AC293" s="61">
        <v>0</v>
      </c>
      <c r="AD293" s="61">
        <v>0</v>
      </c>
      <c r="AE293" s="61">
        <v>0</v>
      </c>
      <c r="AF293" s="61">
        <v>0</v>
      </c>
      <c r="AG293" s="61">
        <v>0</v>
      </c>
      <c r="AH293" s="61">
        <v>0</v>
      </c>
      <c r="AI293" s="61">
        <v>0</v>
      </c>
      <c r="AJ293" s="61">
        <v>0</v>
      </c>
      <c r="AK293" s="61">
        <v>0</v>
      </c>
      <c r="AL293" s="61">
        <v>0</v>
      </c>
      <c r="AM293" s="61">
        <v>0</v>
      </c>
      <c r="AN293" s="61">
        <v>0</v>
      </c>
      <c r="AO293" s="61">
        <v>0</v>
      </c>
      <c r="AP293" s="61">
        <v>0</v>
      </c>
      <c r="AQ293" s="61">
        <f t="shared" si="4"/>
        <v>0</v>
      </c>
      <c r="AT293" s="33"/>
    </row>
    <row r="294" spans="1:46" ht="33" customHeight="1">
      <c r="A294" s="32">
        <v>1239</v>
      </c>
      <c r="B294" s="315" t="str">
        <f>VLOOKUP(A294,[5]bd_lista!A:C,3,FALSE)</f>
        <v>Gobierno Autónomo Municipal de Caquiaviri</v>
      </c>
      <c r="C294" s="316" t="e">
        <f>+VLOOKUP(A294,Contactos!$A$4:$E$534,6,FALSE)</f>
        <v>#REF!</v>
      </c>
      <c r="D294" s="61">
        <v>0</v>
      </c>
      <c r="E294" s="61">
        <v>0</v>
      </c>
      <c r="F294" s="61">
        <v>0</v>
      </c>
      <c r="G294" s="61">
        <v>0</v>
      </c>
      <c r="H294" s="61">
        <v>0</v>
      </c>
      <c r="I294" s="61">
        <v>0</v>
      </c>
      <c r="J294" s="61">
        <v>0</v>
      </c>
      <c r="K294" s="61">
        <v>0</v>
      </c>
      <c r="L294" s="61">
        <v>0</v>
      </c>
      <c r="M294" s="61">
        <v>0</v>
      </c>
      <c r="N294" s="61">
        <v>0</v>
      </c>
      <c r="O294" s="61">
        <v>0</v>
      </c>
      <c r="P294" s="61">
        <v>0</v>
      </c>
      <c r="Q294" s="61">
        <v>0</v>
      </c>
      <c r="R294" s="61">
        <v>0</v>
      </c>
      <c r="S294" s="61">
        <v>0</v>
      </c>
      <c r="T294" s="61">
        <v>0</v>
      </c>
      <c r="U294" s="61">
        <v>0</v>
      </c>
      <c r="V294" s="61">
        <v>0</v>
      </c>
      <c r="W294" s="61">
        <v>0</v>
      </c>
      <c r="X294" s="61">
        <v>0</v>
      </c>
      <c r="Y294" s="61">
        <v>0</v>
      </c>
      <c r="Z294" s="61">
        <v>0</v>
      </c>
      <c r="AA294" s="61">
        <v>0</v>
      </c>
      <c r="AB294" s="61">
        <v>0</v>
      </c>
      <c r="AC294" s="61">
        <v>0</v>
      </c>
      <c r="AD294" s="61">
        <v>0</v>
      </c>
      <c r="AE294" s="61">
        <v>0</v>
      </c>
      <c r="AF294" s="61">
        <v>0</v>
      </c>
      <c r="AG294" s="61">
        <v>0</v>
      </c>
      <c r="AH294" s="61">
        <v>0</v>
      </c>
      <c r="AI294" s="61">
        <v>0</v>
      </c>
      <c r="AJ294" s="61">
        <v>0</v>
      </c>
      <c r="AK294" s="61">
        <v>0</v>
      </c>
      <c r="AL294" s="61">
        <v>0</v>
      </c>
      <c r="AM294" s="61">
        <v>0</v>
      </c>
      <c r="AN294" s="61">
        <v>0</v>
      </c>
      <c r="AO294" s="61">
        <v>0</v>
      </c>
      <c r="AP294" s="61">
        <v>0</v>
      </c>
      <c r="AQ294" s="61">
        <f t="shared" si="4"/>
        <v>0</v>
      </c>
      <c r="AT294" s="33"/>
    </row>
    <row r="295" spans="1:46" ht="33" customHeight="1">
      <c r="A295" s="32">
        <v>1240</v>
      </c>
      <c r="B295" s="315" t="str">
        <f>VLOOKUP(A295,[5]bd_lista!A:C,3,FALSE)</f>
        <v>Gobierno Autónomo Municipal de Calacoto</v>
      </c>
      <c r="C295" s="316" t="e">
        <f>+VLOOKUP(A295,Contactos!$A$4:$E$534,6,FALSE)</f>
        <v>#REF!</v>
      </c>
      <c r="D295" s="61">
        <v>0</v>
      </c>
      <c r="E295" s="61">
        <v>0</v>
      </c>
      <c r="F295" s="61">
        <v>0</v>
      </c>
      <c r="G295" s="61">
        <v>0</v>
      </c>
      <c r="H295" s="61">
        <v>0</v>
      </c>
      <c r="I295" s="61">
        <v>0</v>
      </c>
      <c r="J295" s="61">
        <v>0</v>
      </c>
      <c r="K295" s="61">
        <v>0</v>
      </c>
      <c r="L295" s="61">
        <v>0</v>
      </c>
      <c r="M295" s="61">
        <v>0</v>
      </c>
      <c r="N295" s="61">
        <v>0</v>
      </c>
      <c r="O295" s="61">
        <v>0</v>
      </c>
      <c r="P295" s="61">
        <v>0</v>
      </c>
      <c r="Q295" s="61">
        <v>0</v>
      </c>
      <c r="R295" s="61">
        <v>0</v>
      </c>
      <c r="S295" s="61">
        <v>0</v>
      </c>
      <c r="T295" s="61">
        <v>0</v>
      </c>
      <c r="U295" s="61">
        <v>0</v>
      </c>
      <c r="V295" s="61">
        <v>0</v>
      </c>
      <c r="W295" s="61">
        <v>0</v>
      </c>
      <c r="X295" s="61">
        <v>0</v>
      </c>
      <c r="Y295" s="61">
        <v>0</v>
      </c>
      <c r="Z295" s="61">
        <v>0</v>
      </c>
      <c r="AA295" s="61">
        <v>0</v>
      </c>
      <c r="AB295" s="61">
        <v>0</v>
      </c>
      <c r="AC295" s="61">
        <v>0</v>
      </c>
      <c r="AD295" s="61">
        <v>0</v>
      </c>
      <c r="AE295" s="61">
        <v>0</v>
      </c>
      <c r="AF295" s="61">
        <v>0</v>
      </c>
      <c r="AG295" s="61">
        <v>0</v>
      </c>
      <c r="AH295" s="61">
        <v>0</v>
      </c>
      <c r="AI295" s="61">
        <v>0</v>
      </c>
      <c r="AJ295" s="61">
        <v>0</v>
      </c>
      <c r="AK295" s="61">
        <v>0</v>
      </c>
      <c r="AL295" s="61">
        <v>0</v>
      </c>
      <c r="AM295" s="61">
        <v>0</v>
      </c>
      <c r="AN295" s="61">
        <v>0</v>
      </c>
      <c r="AO295" s="61">
        <v>0</v>
      </c>
      <c r="AP295" s="61">
        <v>0</v>
      </c>
      <c r="AQ295" s="61">
        <f t="shared" si="4"/>
        <v>0</v>
      </c>
      <c r="AT295" s="33"/>
    </row>
    <row r="296" spans="1:46" ht="33" customHeight="1">
      <c r="A296" s="32">
        <v>1241</v>
      </c>
      <c r="B296" s="315" t="str">
        <f>VLOOKUP(A296,[5]bd_lista!A:C,3,FALSE)</f>
        <v>Gobierno Autónomo Municipal de Comanche</v>
      </c>
      <c r="C296" s="316" t="e">
        <f>+VLOOKUP(A296,Contactos!$A$4:$E$534,6,FALSE)</f>
        <v>#REF!</v>
      </c>
      <c r="D296" s="61">
        <v>0</v>
      </c>
      <c r="E296" s="61">
        <v>0</v>
      </c>
      <c r="F296" s="61">
        <v>0</v>
      </c>
      <c r="G296" s="61">
        <v>0</v>
      </c>
      <c r="H296" s="61">
        <v>0</v>
      </c>
      <c r="I296" s="61">
        <v>0</v>
      </c>
      <c r="J296" s="61">
        <v>0</v>
      </c>
      <c r="K296" s="61">
        <v>0</v>
      </c>
      <c r="L296" s="61">
        <v>0</v>
      </c>
      <c r="M296" s="61">
        <v>0</v>
      </c>
      <c r="N296" s="61">
        <v>0</v>
      </c>
      <c r="O296" s="61">
        <v>0</v>
      </c>
      <c r="P296" s="61">
        <v>0</v>
      </c>
      <c r="Q296" s="61">
        <v>0</v>
      </c>
      <c r="R296" s="61">
        <v>0</v>
      </c>
      <c r="S296" s="61">
        <v>0</v>
      </c>
      <c r="T296" s="61">
        <v>0</v>
      </c>
      <c r="U296" s="61">
        <v>0</v>
      </c>
      <c r="V296" s="61">
        <v>0</v>
      </c>
      <c r="W296" s="61">
        <v>0</v>
      </c>
      <c r="X296" s="61">
        <v>0</v>
      </c>
      <c r="Y296" s="61">
        <v>0</v>
      </c>
      <c r="Z296" s="61">
        <v>0</v>
      </c>
      <c r="AA296" s="61">
        <v>0</v>
      </c>
      <c r="AB296" s="61">
        <v>0</v>
      </c>
      <c r="AC296" s="61">
        <v>0</v>
      </c>
      <c r="AD296" s="61">
        <v>0</v>
      </c>
      <c r="AE296" s="61">
        <v>0</v>
      </c>
      <c r="AF296" s="61">
        <v>0</v>
      </c>
      <c r="AG296" s="61">
        <v>0</v>
      </c>
      <c r="AH296" s="61">
        <v>0</v>
      </c>
      <c r="AI296" s="61">
        <v>0</v>
      </c>
      <c r="AJ296" s="61">
        <v>0</v>
      </c>
      <c r="AK296" s="61">
        <v>0</v>
      </c>
      <c r="AL296" s="61">
        <v>0</v>
      </c>
      <c r="AM296" s="61">
        <v>0</v>
      </c>
      <c r="AN296" s="61">
        <v>0</v>
      </c>
      <c r="AO296" s="61">
        <v>0</v>
      </c>
      <c r="AP296" s="61">
        <v>0</v>
      </c>
      <c r="AQ296" s="61">
        <f t="shared" si="4"/>
        <v>0</v>
      </c>
      <c r="AT296" s="33"/>
    </row>
    <row r="297" spans="1:46" ht="33" customHeight="1">
      <c r="A297" s="32">
        <v>1242</v>
      </c>
      <c r="B297" s="315" t="str">
        <f>VLOOKUP(A297,[5]bd_lista!A:C,3,FALSE)</f>
        <v>Gobierno Autónomo Municipal de Charaña</v>
      </c>
      <c r="C297" s="316" t="e">
        <f>+VLOOKUP(A297,Contactos!$A$4:$E$534,6,FALSE)</f>
        <v>#REF!</v>
      </c>
      <c r="D297" s="61">
        <v>0</v>
      </c>
      <c r="E297" s="61">
        <v>0</v>
      </c>
      <c r="F297" s="61">
        <v>0</v>
      </c>
      <c r="G297" s="61">
        <v>0</v>
      </c>
      <c r="H297" s="61">
        <v>0</v>
      </c>
      <c r="I297" s="61">
        <v>0</v>
      </c>
      <c r="J297" s="61">
        <v>0</v>
      </c>
      <c r="K297" s="61">
        <v>0</v>
      </c>
      <c r="L297" s="61">
        <v>0</v>
      </c>
      <c r="M297" s="61">
        <v>0</v>
      </c>
      <c r="N297" s="61">
        <v>0</v>
      </c>
      <c r="O297" s="61">
        <v>0</v>
      </c>
      <c r="P297" s="61">
        <v>0</v>
      </c>
      <c r="Q297" s="61">
        <v>0</v>
      </c>
      <c r="R297" s="61">
        <v>0</v>
      </c>
      <c r="S297" s="61">
        <v>0</v>
      </c>
      <c r="T297" s="61">
        <v>0</v>
      </c>
      <c r="U297" s="61">
        <v>0</v>
      </c>
      <c r="V297" s="61">
        <v>0</v>
      </c>
      <c r="W297" s="61">
        <v>0</v>
      </c>
      <c r="X297" s="61">
        <v>0</v>
      </c>
      <c r="Y297" s="61">
        <v>0</v>
      </c>
      <c r="Z297" s="61">
        <v>0</v>
      </c>
      <c r="AA297" s="61">
        <v>0</v>
      </c>
      <c r="AB297" s="61">
        <v>0</v>
      </c>
      <c r="AC297" s="61">
        <v>0</v>
      </c>
      <c r="AD297" s="61">
        <v>0</v>
      </c>
      <c r="AE297" s="61">
        <v>0</v>
      </c>
      <c r="AF297" s="61">
        <v>0</v>
      </c>
      <c r="AG297" s="61">
        <v>0</v>
      </c>
      <c r="AH297" s="61">
        <v>0</v>
      </c>
      <c r="AI297" s="61">
        <v>0</v>
      </c>
      <c r="AJ297" s="61">
        <v>0</v>
      </c>
      <c r="AK297" s="61">
        <v>0</v>
      </c>
      <c r="AL297" s="61">
        <v>0</v>
      </c>
      <c r="AM297" s="61">
        <v>0</v>
      </c>
      <c r="AN297" s="61">
        <v>0</v>
      </c>
      <c r="AO297" s="61">
        <v>0</v>
      </c>
      <c r="AP297" s="61">
        <v>0</v>
      </c>
      <c r="AQ297" s="61">
        <f t="shared" si="4"/>
        <v>0</v>
      </c>
      <c r="AT297" s="33"/>
    </row>
    <row r="298" spans="1:46" ht="33" customHeight="1">
      <c r="A298" s="32">
        <v>1243</v>
      </c>
      <c r="B298" s="315" t="str">
        <f>VLOOKUP(A298,[5]bd_lista!A:C,3,FALSE)</f>
        <v>Gobierno Autónomo Municipal de Waldo Ballivián</v>
      </c>
      <c r="C298" s="316" t="e">
        <f>+VLOOKUP(A298,Contactos!$A$4:$E$534,6,FALSE)</f>
        <v>#REF!</v>
      </c>
      <c r="D298" s="61">
        <v>0</v>
      </c>
      <c r="E298" s="61">
        <v>0</v>
      </c>
      <c r="F298" s="61">
        <v>0</v>
      </c>
      <c r="G298" s="61">
        <v>0</v>
      </c>
      <c r="H298" s="61">
        <v>0</v>
      </c>
      <c r="I298" s="61">
        <v>0</v>
      </c>
      <c r="J298" s="61">
        <v>0</v>
      </c>
      <c r="K298" s="61">
        <v>0</v>
      </c>
      <c r="L298" s="61">
        <v>0</v>
      </c>
      <c r="M298" s="61">
        <v>0</v>
      </c>
      <c r="N298" s="61">
        <v>0</v>
      </c>
      <c r="O298" s="61">
        <v>0</v>
      </c>
      <c r="P298" s="61">
        <v>0</v>
      </c>
      <c r="Q298" s="61">
        <v>0</v>
      </c>
      <c r="R298" s="61">
        <v>0</v>
      </c>
      <c r="S298" s="61">
        <v>0</v>
      </c>
      <c r="T298" s="61">
        <v>0</v>
      </c>
      <c r="U298" s="61">
        <v>0</v>
      </c>
      <c r="V298" s="61">
        <v>0</v>
      </c>
      <c r="W298" s="61">
        <v>0</v>
      </c>
      <c r="X298" s="61">
        <v>0</v>
      </c>
      <c r="Y298" s="61">
        <v>0</v>
      </c>
      <c r="Z298" s="61">
        <v>0</v>
      </c>
      <c r="AA298" s="61">
        <v>0</v>
      </c>
      <c r="AB298" s="61">
        <v>0</v>
      </c>
      <c r="AC298" s="61">
        <v>0</v>
      </c>
      <c r="AD298" s="61">
        <v>0</v>
      </c>
      <c r="AE298" s="61">
        <v>0</v>
      </c>
      <c r="AF298" s="61">
        <v>0</v>
      </c>
      <c r="AG298" s="61">
        <v>0</v>
      </c>
      <c r="AH298" s="61">
        <v>0</v>
      </c>
      <c r="AI298" s="61">
        <v>0</v>
      </c>
      <c r="AJ298" s="61">
        <v>0</v>
      </c>
      <c r="AK298" s="61">
        <v>0</v>
      </c>
      <c r="AL298" s="61">
        <v>0</v>
      </c>
      <c r="AM298" s="61">
        <v>0</v>
      </c>
      <c r="AN298" s="61">
        <v>0</v>
      </c>
      <c r="AO298" s="61">
        <v>0</v>
      </c>
      <c r="AP298" s="61">
        <v>0</v>
      </c>
      <c r="AQ298" s="61">
        <f t="shared" si="4"/>
        <v>0</v>
      </c>
      <c r="AT298" s="33"/>
    </row>
    <row r="299" spans="1:46" ht="33" customHeight="1">
      <c r="A299" s="32">
        <v>1244</v>
      </c>
      <c r="B299" s="315" t="str">
        <f>VLOOKUP(A299,[5]bd_lista!A:C,3,FALSE)</f>
        <v>Gobierno Autónomo Municipal de Nazacara de Pacajes</v>
      </c>
      <c r="C299" s="316" t="e">
        <f>+VLOOKUP(A299,Contactos!$A$4:$E$534,6,FALSE)</f>
        <v>#REF!</v>
      </c>
      <c r="D299" s="61">
        <v>0</v>
      </c>
      <c r="E299" s="61">
        <v>0</v>
      </c>
      <c r="F299" s="61">
        <v>0</v>
      </c>
      <c r="G299" s="61">
        <v>0</v>
      </c>
      <c r="H299" s="61">
        <v>0</v>
      </c>
      <c r="I299" s="61">
        <v>0</v>
      </c>
      <c r="J299" s="61">
        <v>0</v>
      </c>
      <c r="K299" s="61">
        <v>0</v>
      </c>
      <c r="L299" s="61">
        <v>0</v>
      </c>
      <c r="M299" s="61">
        <v>0</v>
      </c>
      <c r="N299" s="61">
        <v>0</v>
      </c>
      <c r="O299" s="61">
        <v>0</v>
      </c>
      <c r="P299" s="61">
        <v>0</v>
      </c>
      <c r="Q299" s="61">
        <v>0</v>
      </c>
      <c r="R299" s="61">
        <v>0</v>
      </c>
      <c r="S299" s="61">
        <v>0</v>
      </c>
      <c r="T299" s="61">
        <v>0</v>
      </c>
      <c r="U299" s="61">
        <v>0</v>
      </c>
      <c r="V299" s="61">
        <v>0</v>
      </c>
      <c r="W299" s="61">
        <v>0</v>
      </c>
      <c r="X299" s="61">
        <v>0</v>
      </c>
      <c r="Y299" s="61">
        <v>0</v>
      </c>
      <c r="Z299" s="61">
        <v>0</v>
      </c>
      <c r="AA299" s="61">
        <v>0</v>
      </c>
      <c r="AB299" s="61">
        <v>0</v>
      </c>
      <c r="AC299" s="61">
        <v>0</v>
      </c>
      <c r="AD299" s="61">
        <v>0</v>
      </c>
      <c r="AE299" s="61">
        <v>0</v>
      </c>
      <c r="AF299" s="61">
        <v>0</v>
      </c>
      <c r="AG299" s="61">
        <v>0</v>
      </c>
      <c r="AH299" s="61">
        <v>0</v>
      </c>
      <c r="AI299" s="61">
        <v>0</v>
      </c>
      <c r="AJ299" s="61">
        <v>0</v>
      </c>
      <c r="AK299" s="61">
        <v>0</v>
      </c>
      <c r="AL299" s="61">
        <v>0</v>
      </c>
      <c r="AM299" s="61">
        <v>0</v>
      </c>
      <c r="AN299" s="61">
        <v>0</v>
      </c>
      <c r="AO299" s="61">
        <v>0</v>
      </c>
      <c r="AP299" s="61">
        <v>0</v>
      </c>
      <c r="AQ299" s="61">
        <f t="shared" si="4"/>
        <v>0</v>
      </c>
      <c r="AT299" s="33"/>
    </row>
    <row r="300" spans="1:46" ht="33" customHeight="1">
      <c r="A300" s="32">
        <v>1245</v>
      </c>
      <c r="B300" s="315" t="str">
        <f>VLOOKUP(A300,[5]bd_lista!A:C,3,FALSE)</f>
        <v>Gobierno Autónomo Municipal de Santiago de Callapa</v>
      </c>
      <c r="C300" s="316" t="e">
        <f>+VLOOKUP(A300,Contactos!$A$4:$E$534,6,FALSE)</f>
        <v>#REF!</v>
      </c>
      <c r="D300" s="61">
        <v>0</v>
      </c>
      <c r="E300" s="61">
        <v>0</v>
      </c>
      <c r="F300" s="61">
        <v>0</v>
      </c>
      <c r="G300" s="61">
        <v>0</v>
      </c>
      <c r="H300" s="61">
        <v>0</v>
      </c>
      <c r="I300" s="61">
        <v>0</v>
      </c>
      <c r="J300" s="61">
        <v>0</v>
      </c>
      <c r="K300" s="61">
        <v>0</v>
      </c>
      <c r="L300" s="61">
        <v>0</v>
      </c>
      <c r="M300" s="61">
        <v>0</v>
      </c>
      <c r="N300" s="61">
        <v>0</v>
      </c>
      <c r="O300" s="61">
        <v>0</v>
      </c>
      <c r="P300" s="61">
        <v>0</v>
      </c>
      <c r="Q300" s="61">
        <v>0</v>
      </c>
      <c r="R300" s="61">
        <v>0</v>
      </c>
      <c r="S300" s="61">
        <v>0</v>
      </c>
      <c r="T300" s="61">
        <v>0</v>
      </c>
      <c r="U300" s="61">
        <v>0</v>
      </c>
      <c r="V300" s="61">
        <v>0</v>
      </c>
      <c r="W300" s="61">
        <v>0</v>
      </c>
      <c r="X300" s="61">
        <v>0</v>
      </c>
      <c r="Y300" s="61">
        <v>0</v>
      </c>
      <c r="Z300" s="61">
        <v>0</v>
      </c>
      <c r="AA300" s="61">
        <v>0</v>
      </c>
      <c r="AB300" s="61">
        <v>0</v>
      </c>
      <c r="AC300" s="61">
        <v>0</v>
      </c>
      <c r="AD300" s="61">
        <v>0</v>
      </c>
      <c r="AE300" s="61">
        <v>0</v>
      </c>
      <c r="AF300" s="61">
        <v>0</v>
      </c>
      <c r="AG300" s="61">
        <v>0</v>
      </c>
      <c r="AH300" s="61">
        <v>0</v>
      </c>
      <c r="AI300" s="61">
        <v>0</v>
      </c>
      <c r="AJ300" s="61">
        <v>0</v>
      </c>
      <c r="AK300" s="61">
        <v>0</v>
      </c>
      <c r="AL300" s="61">
        <v>0</v>
      </c>
      <c r="AM300" s="61">
        <v>0</v>
      </c>
      <c r="AN300" s="61">
        <v>0</v>
      </c>
      <c r="AO300" s="61">
        <v>0</v>
      </c>
      <c r="AP300" s="61">
        <v>0</v>
      </c>
      <c r="AQ300" s="61">
        <f t="shared" si="4"/>
        <v>0</v>
      </c>
      <c r="AT300" s="33"/>
    </row>
    <row r="301" spans="1:46" ht="33" customHeight="1">
      <c r="A301" s="32">
        <v>1246</v>
      </c>
      <c r="B301" s="315" t="str">
        <f>VLOOKUP(A301,[5]bd_lista!A:C,3,FALSE)</f>
        <v>Gobierno Autónomo Municipal de Puerto Acosta</v>
      </c>
      <c r="C301" s="316" t="e">
        <f>+VLOOKUP(A301,Contactos!$A$4:$E$534,6,FALSE)</f>
        <v>#REF!</v>
      </c>
      <c r="D301" s="61">
        <v>0</v>
      </c>
      <c r="E301" s="61">
        <v>0</v>
      </c>
      <c r="F301" s="61">
        <v>0</v>
      </c>
      <c r="G301" s="61">
        <v>0</v>
      </c>
      <c r="H301" s="61">
        <v>0</v>
      </c>
      <c r="I301" s="61">
        <v>0</v>
      </c>
      <c r="J301" s="61">
        <v>0</v>
      </c>
      <c r="K301" s="61">
        <v>0</v>
      </c>
      <c r="L301" s="61">
        <v>0</v>
      </c>
      <c r="M301" s="61">
        <v>0</v>
      </c>
      <c r="N301" s="61">
        <v>0</v>
      </c>
      <c r="O301" s="61">
        <v>0</v>
      </c>
      <c r="P301" s="61">
        <v>0</v>
      </c>
      <c r="Q301" s="61">
        <v>0</v>
      </c>
      <c r="R301" s="61">
        <v>0</v>
      </c>
      <c r="S301" s="61">
        <v>0</v>
      </c>
      <c r="T301" s="61">
        <v>0</v>
      </c>
      <c r="U301" s="61">
        <v>0</v>
      </c>
      <c r="V301" s="61">
        <v>0</v>
      </c>
      <c r="W301" s="61">
        <v>0</v>
      </c>
      <c r="X301" s="61">
        <v>0</v>
      </c>
      <c r="Y301" s="61">
        <v>0</v>
      </c>
      <c r="Z301" s="61">
        <v>0</v>
      </c>
      <c r="AA301" s="61">
        <v>0</v>
      </c>
      <c r="AB301" s="61">
        <v>0</v>
      </c>
      <c r="AC301" s="61">
        <v>0</v>
      </c>
      <c r="AD301" s="61">
        <v>0</v>
      </c>
      <c r="AE301" s="61">
        <v>0</v>
      </c>
      <c r="AF301" s="61">
        <v>0</v>
      </c>
      <c r="AG301" s="61">
        <v>0</v>
      </c>
      <c r="AH301" s="61">
        <v>0</v>
      </c>
      <c r="AI301" s="61">
        <v>0</v>
      </c>
      <c r="AJ301" s="61">
        <v>0</v>
      </c>
      <c r="AK301" s="61">
        <v>0</v>
      </c>
      <c r="AL301" s="61">
        <v>0</v>
      </c>
      <c r="AM301" s="61">
        <v>0</v>
      </c>
      <c r="AN301" s="61">
        <v>0</v>
      </c>
      <c r="AO301" s="61">
        <v>0</v>
      </c>
      <c r="AP301" s="61">
        <v>0</v>
      </c>
      <c r="AQ301" s="61">
        <f t="shared" si="4"/>
        <v>0</v>
      </c>
      <c r="AT301" s="33"/>
    </row>
    <row r="302" spans="1:46" ht="33" customHeight="1">
      <c r="A302" s="32">
        <v>1247</v>
      </c>
      <c r="B302" s="315" t="str">
        <f>VLOOKUP(A302,[5]bd_lista!A:C,3,FALSE)</f>
        <v>Gobierno Autónomo Municipal de Mocomoco</v>
      </c>
      <c r="C302" s="316" t="e">
        <f>+VLOOKUP(A302,Contactos!$A$4:$E$534,6,FALSE)</f>
        <v>#REF!</v>
      </c>
      <c r="D302" s="61">
        <v>0</v>
      </c>
      <c r="E302" s="61">
        <v>0</v>
      </c>
      <c r="F302" s="61">
        <v>0</v>
      </c>
      <c r="G302" s="61">
        <v>0</v>
      </c>
      <c r="H302" s="61">
        <v>0</v>
      </c>
      <c r="I302" s="61">
        <v>0</v>
      </c>
      <c r="J302" s="61">
        <v>0</v>
      </c>
      <c r="K302" s="61">
        <v>0</v>
      </c>
      <c r="L302" s="61">
        <v>0</v>
      </c>
      <c r="M302" s="61">
        <v>0</v>
      </c>
      <c r="N302" s="61">
        <v>0</v>
      </c>
      <c r="O302" s="61">
        <v>0</v>
      </c>
      <c r="P302" s="61">
        <v>0</v>
      </c>
      <c r="Q302" s="61">
        <v>0</v>
      </c>
      <c r="R302" s="61">
        <v>0</v>
      </c>
      <c r="S302" s="61">
        <v>0</v>
      </c>
      <c r="T302" s="61">
        <v>0</v>
      </c>
      <c r="U302" s="61">
        <v>0</v>
      </c>
      <c r="V302" s="61">
        <v>0</v>
      </c>
      <c r="W302" s="61">
        <v>0</v>
      </c>
      <c r="X302" s="61">
        <v>0</v>
      </c>
      <c r="Y302" s="61">
        <v>0</v>
      </c>
      <c r="Z302" s="61">
        <v>0</v>
      </c>
      <c r="AA302" s="61">
        <v>0</v>
      </c>
      <c r="AB302" s="61">
        <v>0</v>
      </c>
      <c r="AC302" s="61">
        <v>0</v>
      </c>
      <c r="AD302" s="61">
        <v>0</v>
      </c>
      <c r="AE302" s="61">
        <v>0</v>
      </c>
      <c r="AF302" s="61">
        <v>0</v>
      </c>
      <c r="AG302" s="61">
        <v>0</v>
      </c>
      <c r="AH302" s="61">
        <v>0</v>
      </c>
      <c r="AI302" s="61">
        <v>0</v>
      </c>
      <c r="AJ302" s="61">
        <v>0</v>
      </c>
      <c r="AK302" s="61">
        <v>0</v>
      </c>
      <c r="AL302" s="61">
        <v>0</v>
      </c>
      <c r="AM302" s="61">
        <v>0</v>
      </c>
      <c r="AN302" s="61">
        <v>0</v>
      </c>
      <c r="AO302" s="61">
        <v>0</v>
      </c>
      <c r="AP302" s="61">
        <v>0</v>
      </c>
      <c r="AQ302" s="61">
        <f t="shared" si="4"/>
        <v>0</v>
      </c>
      <c r="AT302" s="33"/>
    </row>
    <row r="303" spans="1:46" ht="33" customHeight="1">
      <c r="A303" s="32">
        <v>1248</v>
      </c>
      <c r="B303" s="315" t="str">
        <f>VLOOKUP(A303,[5]bd_lista!A:C,3,FALSE)</f>
        <v>Gobierno Autónomo Municipal de Carabuco</v>
      </c>
      <c r="C303" s="316" t="e">
        <f>+VLOOKUP(A303,Contactos!$A$4:$E$534,6,FALSE)</f>
        <v>#REF!</v>
      </c>
      <c r="D303" s="61">
        <v>0</v>
      </c>
      <c r="E303" s="61">
        <v>0</v>
      </c>
      <c r="F303" s="61">
        <v>0</v>
      </c>
      <c r="G303" s="61">
        <v>0</v>
      </c>
      <c r="H303" s="61">
        <v>0</v>
      </c>
      <c r="I303" s="61">
        <v>0</v>
      </c>
      <c r="J303" s="61">
        <v>0</v>
      </c>
      <c r="K303" s="61">
        <v>0</v>
      </c>
      <c r="L303" s="61">
        <v>0</v>
      </c>
      <c r="M303" s="61">
        <v>0</v>
      </c>
      <c r="N303" s="61">
        <v>0</v>
      </c>
      <c r="O303" s="61">
        <v>0</v>
      </c>
      <c r="P303" s="61">
        <v>0</v>
      </c>
      <c r="Q303" s="61">
        <v>0</v>
      </c>
      <c r="R303" s="61">
        <v>0</v>
      </c>
      <c r="S303" s="61">
        <v>0</v>
      </c>
      <c r="T303" s="61">
        <v>0</v>
      </c>
      <c r="U303" s="61">
        <v>0</v>
      </c>
      <c r="V303" s="61">
        <v>0</v>
      </c>
      <c r="W303" s="61">
        <v>0</v>
      </c>
      <c r="X303" s="61">
        <v>0</v>
      </c>
      <c r="Y303" s="61">
        <v>0</v>
      </c>
      <c r="Z303" s="61">
        <v>0</v>
      </c>
      <c r="AA303" s="61">
        <v>0</v>
      </c>
      <c r="AB303" s="61">
        <v>0</v>
      </c>
      <c r="AC303" s="61">
        <v>0</v>
      </c>
      <c r="AD303" s="61">
        <v>0</v>
      </c>
      <c r="AE303" s="61">
        <v>0</v>
      </c>
      <c r="AF303" s="61">
        <v>0</v>
      </c>
      <c r="AG303" s="61">
        <v>0</v>
      </c>
      <c r="AH303" s="61">
        <v>0</v>
      </c>
      <c r="AI303" s="61">
        <v>0</v>
      </c>
      <c r="AJ303" s="61">
        <v>0</v>
      </c>
      <c r="AK303" s="61">
        <v>0</v>
      </c>
      <c r="AL303" s="61">
        <v>0</v>
      </c>
      <c r="AM303" s="61">
        <v>0</v>
      </c>
      <c r="AN303" s="61">
        <v>0</v>
      </c>
      <c r="AO303" s="61">
        <v>0</v>
      </c>
      <c r="AP303" s="61">
        <v>0</v>
      </c>
      <c r="AQ303" s="61">
        <f t="shared" si="4"/>
        <v>0</v>
      </c>
      <c r="AT303" s="33"/>
    </row>
    <row r="304" spans="1:46" ht="33" customHeight="1">
      <c r="A304" s="32">
        <v>1249</v>
      </c>
      <c r="B304" s="315" t="str">
        <f>VLOOKUP(A304,[5]bd_lista!A:C,3,FALSE)</f>
        <v>Gobierno Autónomo Municipal de Apolo</v>
      </c>
      <c r="C304" s="316" t="e">
        <f>+VLOOKUP(A304,Contactos!$A$4:$E$534,6,FALSE)</f>
        <v>#REF!</v>
      </c>
      <c r="D304" s="61">
        <v>0</v>
      </c>
      <c r="E304" s="61">
        <v>0</v>
      </c>
      <c r="F304" s="61">
        <v>0</v>
      </c>
      <c r="G304" s="61">
        <v>0</v>
      </c>
      <c r="H304" s="61">
        <v>0</v>
      </c>
      <c r="I304" s="61">
        <v>0</v>
      </c>
      <c r="J304" s="61">
        <v>0</v>
      </c>
      <c r="K304" s="61">
        <v>0</v>
      </c>
      <c r="L304" s="61">
        <v>0</v>
      </c>
      <c r="M304" s="61">
        <v>0</v>
      </c>
      <c r="N304" s="61">
        <v>0</v>
      </c>
      <c r="O304" s="61">
        <v>0</v>
      </c>
      <c r="P304" s="61">
        <v>0</v>
      </c>
      <c r="Q304" s="61">
        <v>0</v>
      </c>
      <c r="R304" s="61">
        <v>0</v>
      </c>
      <c r="S304" s="61">
        <v>0</v>
      </c>
      <c r="T304" s="61">
        <v>0</v>
      </c>
      <c r="U304" s="61">
        <v>0</v>
      </c>
      <c r="V304" s="61">
        <v>0</v>
      </c>
      <c r="W304" s="61">
        <v>0</v>
      </c>
      <c r="X304" s="61">
        <v>0</v>
      </c>
      <c r="Y304" s="61">
        <v>0</v>
      </c>
      <c r="Z304" s="61">
        <v>0</v>
      </c>
      <c r="AA304" s="61">
        <v>0</v>
      </c>
      <c r="AB304" s="61">
        <v>0</v>
      </c>
      <c r="AC304" s="61">
        <v>0</v>
      </c>
      <c r="AD304" s="61">
        <v>0</v>
      </c>
      <c r="AE304" s="61">
        <v>0</v>
      </c>
      <c r="AF304" s="61">
        <v>0</v>
      </c>
      <c r="AG304" s="61">
        <v>0</v>
      </c>
      <c r="AH304" s="61">
        <v>0</v>
      </c>
      <c r="AI304" s="61">
        <v>0</v>
      </c>
      <c r="AJ304" s="61">
        <v>0</v>
      </c>
      <c r="AK304" s="61">
        <v>0</v>
      </c>
      <c r="AL304" s="61">
        <v>0</v>
      </c>
      <c r="AM304" s="61">
        <v>0</v>
      </c>
      <c r="AN304" s="61">
        <v>0</v>
      </c>
      <c r="AO304" s="61">
        <v>0</v>
      </c>
      <c r="AP304" s="61">
        <v>0</v>
      </c>
      <c r="AQ304" s="61">
        <f t="shared" si="4"/>
        <v>0</v>
      </c>
      <c r="AT304" s="33"/>
    </row>
    <row r="305" spans="1:46" ht="33" customHeight="1">
      <c r="A305" s="32">
        <v>1250</v>
      </c>
      <c r="B305" s="315" t="str">
        <f>VLOOKUP(A305,[5]bd_lista!A:C,3,FALSE)</f>
        <v>Gobierno Autónomo Municipal de Pelechuco</v>
      </c>
      <c r="C305" s="316" t="e">
        <f>+VLOOKUP(A305,Contactos!$A$4:$E$534,6,FALSE)</f>
        <v>#REF!</v>
      </c>
      <c r="D305" s="61">
        <v>0</v>
      </c>
      <c r="E305" s="61">
        <v>0</v>
      </c>
      <c r="F305" s="61">
        <v>0</v>
      </c>
      <c r="G305" s="61">
        <v>0</v>
      </c>
      <c r="H305" s="61">
        <v>0</v>
      </c>
      <c r="I305" s="61">
        <v>0</v>
      </c>
      <c r="J305" s="61">
        <v>0</v>
      </c>
      <c r="K305" s="61">
        <v>0</v>
      </c>
      <c r="L305" s="61">
        <v>0</v>
      </c>
      <c r="M305" s="61">
        <v>0</v>
      </c>
      <c r="N305" s="61">
        <v>0</v>
      </c>
      <c r="O305" s="61">
        <v>0</v>
      </c>
      <c r="P305" s="61">
        <v>0</v>
      </c>
      <c r="Q305" s="61">
        <v>0</v>
      </c>
      <c r="R305" s="61">
        <v>0</v>
      </c>
      <c r="S305" s="61">
        <v>0</v>
      </c>
      <c r="T305" s="61">
        <v>0</v>
      </c>
      <c r="U305" s="61">
        <v>0</v>
      </c>
      <c r="V305" s="61">
        <v>0</v>
      </c>
      <c r="W305" s="61">
        <v>0</v>
      </c>
      <c r="X305" s="61">
        <v>0</v>
      </c>
      <c r="Y305" s="61">
        <v>0</v>
      </c>
      <c r="Z305" s="61">
        <v>0</v>
      </c>
      <c r="AA305" s="61">
        <v>0</v>
      </c>
      <c r="AB305" s="61">
        <v>0</v>
      </c>
      <c r="AC305" s="61">
        <v>0</v>
      </c>
      <c r="AD305" s="61">
        <v>0</v>
      </c>
      <c r="AE305" s="61">
        <v>0</v>
      </c>
      <c r="AF305" s="61">
        <v>0</v>
      </c>
      <c r="AG305" s="61">
        <v>0</v>
      </c>
      <c r="AH305" s="61">
        <v>0</v>
      </c>
      <c r="AI305" s="61">
        <v>0</v>
      </c>
      <c r="AJ305" s="61">
        <v>0</v>
      </c>
      <c r="AK305" s="61">
        <v>0</v>
      </c>
      <c r="AL305" s="61">
        <v>0</v>
      </c>
      <c r="AM305" s="61">
        <v>0</v>
      </c>
      <c r="AN305" s="61">
        <v>0</v>
      </c>
      <c r="AO305" s="61">
        <v>0</v>
      </c>
      <c r="AP305" s="61">
        <v>0</v>
      </c>
      <c r="AQ305" s="61">
        <f t="shared" si="4"/>
        <v>0</v>
      </c>
      <c r="AT305" s="33"/>
    </row>
    <row r="306" spans="1:46" ht="33" customHeight="1">
      <c r="A306" s="32">
        <v>1251</v>
      </c>
      <c r="B306" s="315" t="str">
        <f>VLOOKUP(A306,[5]bd_lista!A:C,3,FALSE)</f>
        <v>Gobierno Autónomo Municipal de Luribay</v>
      </c>
      <c r="C306" s="316" t="e">
        <f>+VLOOKUP(A306,Contactos!$A$4:$E$534,6,FALSE)</f>
        <v>#REF!</v>
      </c>
      <c r="D306" s="61">
        <v>0</v>
      </c>
      <c r="E306" s="61">
        <v>0</v>
      </c>
      <c r="F306" s="61">
        <v>0</v>
      </c>
      <c r="G306" s="61">
        <v>0</v>
      </c>
      <c r="H306" s="61">
        <v>0</v>
      </c>
      <c r="I306" s="61">
        <v>0</v>
      </c>
      <c r="J306" s="61">
        <v>0</v>
      </c>
      <c r="K306" s="61">
        <v>0</v>
      </c>
      <c r="L306" s="61">
        <v>0</v>
      </c>
      <c r="M306" s="61">
        <v>0</v>
      </c>
      <c r="N306" s="61">
        <v>0</v>
      </c>
      <c r="O306" s="61">
        <v>0</v>
      </c>
      <c r="P306" s="61">
        <v>0</v>
      </c>
      <c r="Q306" s="61">
        <v>0</v>
      </c>
      <c r="R306" s="61">
        <v>0</v>
      </c>
      <c r="S306" s="61">
        <v>0</v>
      </c>
      <c r="T306" s="61">
        <v>0</v>
      </c>
      <c r="U306" s="61">
        <v>0</v>
      </c>
      <c r="V306" s="61">
        <v>0</v>
      </c>
      <c r="W306" s="61">
        <v>0</v>
      </c>
      <c r="X306" s="61">
        <v>0</v>
      </c>
      <c r="Y306" s="61">
        <v>0</v>
      </c>
      <c r="Z306" s="61">
        <v>0</v>
      </c>
      <c r="AA306" s="61">
        <v>0</v>
      </c>
      <c r="AB306" s="61">
        <v>0</v>
      </c>
      <c r="AC306" s="61">
        <v>0</v>
      </c>
      <c r="AD306" s="61">
        <v>0</v>
      </c>
      <c r="AE306" s="61">
        <v>0</v>
      </c>
      <c r="AF306" s="61">
        <v>0</v>
      </c>
      <c r="AG306" s="61">
        <v>0</v>
      </c>
      <c r="AH306" s="61">
        <v>0</v>
      </c>
      <c r="AI306" s="61">
        <v>0</v>
      </c>
      <c r="AJ306" s="61">
        <v>0</v>
      </c>
      <c r="AK306" s="61">
        <v>0</v>
      </c>
      <c r="AL306" s="61">
        <v>0</v>
      </c>
      <c r="AM306" s="61">
        <v>0</v>
      </c>
      <c r="AN306" s="61">
        <v>0</v>
      </c>
      <c r="AO306" s="61">
        <v>0</v>
      </c>
      <c r="AP306" s="61">
        <v>0</v>
      </c>
      <c r="AQ306" s="61">
        <f t="shared" si="4"/>
        <v>0</v>
      </c>
      <c r="AT306" s="33"/>
    </row>
    <row r="307" spans="1:46" ht="33" customHeight="1">
      <c r="A307" s="32">
        <v>1252</v>
      </c>
      <c r="B307" s="315" t="str">
        <f>VLOOKUP(A307,[5]bd_lista!A:C,3,FALSE)</f>
        <v>Gobierno Autónomo Municipal de Sapahaqui</v>
      </c>
      <c r="C307" s="316" t="e">
        <f>+VLOOKUP(A307,Contactos!$A$4:$E$534,6,FALSE)</f>
        <v>#REF!</v>
      </c>
      <c r="D307" s="61">
        <v>0</v>
      </c>
      <c r="E307" s="61">
        <v>0</v>
      </c>
      <c r="F307" s="61">
        <v>0</v>
      </c>
      <c r="G307" s="61">
        <v>0</v>
      </c>
      <c r="H307" s="61">
        <v>0</v>
      </c>
      <c r="I307" s="61">
        <v>0</v>
      </c>
      <c r="J307" s="61">
        <v>0</v>
      </c>
      <c r="K307" s="61">
        <v>0</v>
      </c>
      <c r="L307" s="61">
        <v>0</v>
      </c>
      <c r="M307" s="61">
        <v>0</v>
      </c>
      <c r="N307" s="61">
        <v>0</v>
      </c>
      <c r="O307" s="61">
        <v>0</v>
      </c>
      <c r="P307" s="61">
        <v>0</v>
      </c>
      <c r="Q307" s="61">
        <v>0</v>
      </c>
      <c r="R307" s="61">
        <v>0</v>
      </c>
      <c r="S307" s="61">
        <v>0</v>
      </c>
      <c r="T307" s="61">
        <v>0</v>
      </c>
      <c r="U307" s="61">
        <v>0</v>
      </c>
      <c r="V307" s="61">
        <v>0</v>
      </c>
      <c r="W307" s="61">
        <v>0</v>
      </c>
      <c r="X307" s="61">
        <v>0</v>
      </c>
      <c r="Y307" s="61">
        <v>0</v>
      </c>
      <c r="Z307" s="61">
        <v>0</v>
      </c>
      <c r="AA307" s="61">
        <v>0</v>
      </c>
      <c r="AB307" s="61">
        <v>0</v>
      </c>
      <c r="AC307" s="61">
        <v>0</v>
      </c>
      <c r="AD307" s="61">
        <v>0</v>
      </c>
      <c r="AE307" s="61">
        <v>0</v>
      </c>
      <c r="AF307" s="61">
        <v>0</v>
      </c>
      <c r="AG307" s="61">
        <v>0</v>
      </c>
      <c r="AH307" s="61">
        <v>0</v>
      </c>
      <c r="AI307" s="61">
        <v>0</v>
      </c>
      <c r="AJ307" s="61">
        <v>0</v>
      </c>
      <c r="AK307" s="61">
        <v>0</v>
      </c>
      <c r="AL307" s="61">
        <v>0</v>
      </c>
      <c r="AM307" s="61">
        <v>0</v>
      </c>
      <c r="AN307" s="61">
        <v>0</v>
      </c>
      <c r="AO307" s="61">
        <v>0</v>
      </c>
      <c r="AP307" s="61">
        <v>0</v>
      </c>
      <c r="AQ307" s="61">
        <f t="shared" si="4"/>
        <v>0</v>
      </c>
      <c r="AT307" s="33"/>
    </row>
    <row r="308" spans="1:46" ht="33" customHeight="1">
      <c r="A308" s="32">
        <v>1253</v>
      </c>
      <c r="B308" s="315" t="str">
        <f>VLOOKUP(A308,[5]bd_lista!A:C,3,FALSE)</f>
        <v>Gobierno Autónomo Municipal de Yaco</v>
      </c>
      <c r="C308" s="316" t="e">
        <f>+VLOOKUP(A308,Contactos!$A$4:$E$534,6,FALSE)</f>
        <v>#REF!</v>
      </c>
      <c r="D308" s="61">
        <v>0</v>
      </c>
      <c r="E308" s="61">
        <v>0</v>
      </c>
      <c r="F308" s="61">
        <v>0</v>
      </c>
      <c r="G308" s="61">
        <v>0</v>
      </c>
      <c r="H308" s="61">
        <v>0</v>
      </c>
      <c r="I308" s="61">
        <v>0</v>
      </c>
      <c r="J308" s="61">
        <v>0</v>
      </c>
      <c r="K308" s="61">
        <v>0</v>
      </c>
      <c r="L308" s="61">
        <v>0</v>
      </c>
      <c r="M308" s="61">
        <v>0</v>
      </c>
      <c r="N308" s="61">
        <v>0</v>
      </c>
      <c r="O308" s="61">
        <v>0</v>
      </c>
      <c r="P308" s="61">
        <v>0</v>
      </c>
      <c r="Q308" s="61">
        <v>0</v>
      </c>
      <c r="R308" s="61">
        <v>0</v>
      </c>
      <c r="S308" s="61">
        <v>0</v>
      </c>
      <c r="T308" s="61">
        <v>0</v>
      </c>
      <c r="U308" s="61">
        <v>0</v>
      </c>
      <c r="V308" s="61">
        <v>0</v>
      </c>
      <c r="W308" s="61">
        <v>0</v>
      </c>
      <c r="X308" s="61">
        <v>0</v>
      </c>
      <c r="Y308" s="61">
        <v>0</v>
      </c>
      <c r="Z308" s="61">
        <v>0</v>
      </c>
      <c r="AA308" s="61">
        <v>0</v>
      </c>
      <c r="AB308" s="61">
        <v>0</v>
      </c>
      <c r="AC308" s="61">
        <v>0</v>
      </c>
      <c r="AD308" s="61">
        <v>0</v>
      </c>
      <c r="AE308" s="61">
        <v>0</v>
      </c>
      <c r="AF308" s="61">
        <v>0</v>
      </c>
      <c r="AG308" s="61">
        <v>0</v>
      </c>
      <c r="AH308" s="61">
        <v>0</v>
      </c>
      <c r="AI308" s="61">
        <v>0</v>
      </c>
      <c r="AJ308" s="61">
        <v>0</v>
      </c>
      <c r="AK308" s="61">
        <v>0</v>
      </c>
      <c r="AL308" s="61">
        <v>0</v>
      </c>
      <c r="AM308" s="61">
        <v>0</v>
      </c>
      <c r="AN308" s="61">
        <v>0</v>
      </c>
      <c r="AO308" s="61">
        <v>0</v>
      </c>
      <c r="AP308" s="61">
        <v>0</v>
      </c>
      <c r="AQ308" s="61">
        <f t="shared" si="4"/>
        <v>0</v>
      </c>
      <c r="AT308" s="33"/>
    </row>
    <row r="309" spans="1:46" ht="33" customHeight="1">
      <c r="A309" s="32">
        <v>1254</v>
      </c>
      <c r="B309" s="315" t="str">
        <f>VLOOKUP(A309,[5]bd_lista!A:C,3,FALSE)</f>
        <v>Gobierno Autónomo Municipal de Malla</v>
      </c>
      <c r="C309" s="316" t="e">
        <f>+VLOOKUP(A309,Contactos!$A$4:$E$534,6,FALSE)</f>
        <v>#REF!</v>
      </c>
      <c r="D309" s="61">
        <v>0</v>
      </c>
      <c r="E309" s="61">
        <v>0</v>
      </c>
      <c r="F309" s="61">
        <v>0</v>
      </c>
      <c r="G309" s="61">
        <v>0</v>
      </c>
      <c r="H309" s="61">
        <v>0</v>
      </c>
      <c r="I309" s="61">
        <v>0</v>
      </c>
      <c r="J309" s="61">
        <v>0</v>
      </c>
      <c r="K309" s="61">
        <v>0</v>
      </c>
      <c r="L309" s="61">
        <v>0</v>
      </c>
      <c r="M309" s="61">
        <v>0</v>
      </c>
      <c r="N309" s="61">
        <v>0</v>
      </c>
      <c r="O309" s="61">
        <v>0</v>
      </c>
      <c r="P309" s="61">
        <v>0</v>
      </c>
      <c r="Q309" s="61">
        <v>0</v>
      </c>
      <c r="R309" s="61">
        <v>0</v>
      </c>
      <c r="S309" s="61">
        <v>0</v>
      </c>
      <c r="T309" s="61">
        <v>0</v>
      </c>
      <c r="U309" s="61">
        <v>0</v>
      </c>
      <c r="V309" s="61">
        <v>0</v>
      </c>
      <c r="W309" s="61">
        <v>0</v>
      </c>
      <c r="X309" s="61">
        <v>0</v>
      </c>
      <c r="Y309" s="61">
        <v>0</v>
      </c>
      <c r="Z309" s="61">
        <v>0</v>
      </c>
      <c r="AA309" s="61">
        <v>0</v>
      </c>
      <c r="AB309" s="61">
        <v>0</v>
      </c>
      <c r="AC309" s="61">
        <v>0</v>
      </c>
      <c r="AD309" s="61">
        <v>0</v>
      </c>
      <c r="AE309" s="61">
        <v>0</v>
      </c>
      <c r="AF309" s="61">
        <v>0</v>
      </c>
      <c r="AG309" s="61">
        <v>0</v>
      </c>
      <c r="AH309" s="61">
        <v>0</v>
      </c>
      <c r="AI309" s="61">
        <v>0</v>
      </c>
      <c r="AJ309" s="61">
        <v>0</v>
      </c>
      <c r="AK309" s="61">
        <v>0</v>
      </c>
      <c r="AL309" s="61">
        <v>0</v>
      </c>
      <c r="AM309" s="61">
        <v>0</v>
      </c>
      <c r="AN309" s="61">
        <v>0</v>
      </c>
      <c r="AO309" s="61">
        <v>0</v>
      </c>
      <c r="AP309" s="61">
        <v>0</v>
      </c>
      <c r="AQ309" s="61">
        <f t="shared" si="4"/>
        <v>0</v>
      </c>
      <c r="AT309" s="33"/>
    </row>
    <row r="310" spans="1:46" ht="33" customHeight="1">
      <c r="A310" s="32">
        <v>1255</v>
      </c>
      <c r="B310" s="315" t="str">
        <f>VLOOKUP(A310,[5]bd_lista!A:C,3,FALSE)</f>
        <v>Gobierno Autónomo Municipal de Cairoma</v>
      </c>
      <c r="C310" s="316" t="e">
        <f>+VLOOKUP(A310,Contactos!$A$4:$E$534,6,FALSE)</f>
        <v>#REF!</v>
      </c>
      <c r="D310" s="61">
        <v>0</v>
      </c>
      <c r="E310" s="61">
        <v>0</v>
      </c>
      <c r="F310" s="61">
        <v>0</v>
      </c>
      <c r="G310" s="61">
        <v>0</v>
      </c>
      <c r="H310" s="61">
        <v>0</v>
      </c>
      <c r="I310" s="61">
        <v>0</v>
      </c>
      <c r="J310" s="61">
        <v>0</v>
      </c>
      <c r="K310" s="61">
        <v>0</v>
      </c>
      <c r="L310" s="61">
        <v>0</v>
      </c>
      <c r="M310" s="61">
        <v>0</v>
      </c>
      <c r="N310" s="61">
        <v>0</v>
      </c>
      <c r="O310" s="61">
        <v>0</v>
      </c>
      <c r="P310" s="61">
        <v>0</v>
      </c>
      <c r="Q310" s="61">
        <v>0</v>
      </c>
      <c r="R310" s="61">
        <v>0</v>
      </c>
      <c r="S310" s="61">
        <v>0</v>
      </c>
      <c r="T310" s="61">
        <v>0</v>
      </c>
      <c r="U310" s="61">
        <v>0</v>
      </c>
      <c r="V310" s="61">
        <v>0</v>
      </c>
      <c r="W310" s="61">
        <v>0</v>
      </c>
      <c r="X310" s="61">
        <v>0</v>
      </c>
      <c r="Y310" s="61">
        <v>0</v>
      </c>
      <c r="Z310" s="61">
        <v>0</v>
      </c>
      <c r="AA310" s="61">
        <v>0</v>
      </c>
      <c r="AB310" s="61">
        <v>0</v>
      </c>
      <c r="AC310" s="61">
        <v>0</v>
      </c>
      <c r="AD310" s="61">
        <v>0</v>
      </c>
      <c r="AE310" s="61">
        <v>0</v>
      </c>
      <c r="AF310" s="61">
        <v>0</v>
      </c>
      <c r="AG310" s="61">
        <v>0</v>
      </c>
      <c r="AH310" s="61">
        <v>0</v>
      </c>
      <c r="AI310" s="61">
        <v>0</v>
      </c>
      <c r="AJ310" s="61">
        <v>0</v>
      </c>
      <c r="AK310" s="61">
        <v>0</v>
      </c>
      <c r="AL310" s="61">
        <v>0</v>
      </c>
      <c r="AM310" s="61">
        <v>0</v>
      </c>
      <c r="AN310" s="61">
        <v>0</v>
      </c>
      <c r="AO310" s="61">
        <v>0</v>
      </c>
      <c r="AP310" s="61">
        <v>0</v>
      </c>
      <c r="AQ310" s="61">
        <f t="shared" si="4"/>
        <v>0</v>
      </c>
      <c r="AT310" s="33"/>
    </row>
    <row r="311" spans="1:46" ht="33" customHeight="1">
      <c r="A311" s="32">
        <v>1256</v>
      </c>
      <c r="B311" s="315" t="str">
        <f>VLOOKUP(A311,[5]bd_lista!A:C,3,FALSE)</f>
        <v>Gobierno Autónomo Municipal de Chulumani (Villa de la Libertad)</v>
      </c>
      <c r="C311" s="316" t="e">
        <f>+VLOOKUP(A311,Contactos!$A$4:$E$534,6,FALSE)</f>
        <v>#REF!</v>
      </c>
      <c r="D311" s="61">
        <v>0</v>
      </c>
      <c r="E311" s="61">
        <v>0</v>
      </c>
      <c r="F311" s="61">
        <v>0</v>
      </c>
      <c r="G311" s="61">
        <v>0</v>
      </c>
      <c r="H311" s="61">
        <v>0</v>
      </c>
      <c r="I311" s="61">
        <v>0</v>
      </c>
      <c r="J311" s="61">
        <v>0</v>
      </c>
      <c r="K311" s="61">
        <v>0</v>
      </c>
      <c r="L311" s="61">
        <v>0</v>
      </c>
      <c r="M311" s="61">
        <v>0</v>
      </c>
      <c r="N311" s="61">
        <v>0</v>
      </c>
      <c r="O311" s="61">
        <v>0</v>
      </c>
      <c r="P311" s="61">
        <v>0</v>
      </c>
      <c r="Q311" s="61">
        <v>0</v>
      </c>
      <c r="R311" s="61">
        <v>0</v>
      </c>
      <c r="S311" s="61">
        <v>0</v>
      </c>
      <c r="T311" s="61">
        <v>0</v>
      </c>
      <c r="U311" s="61">
        <v>0</v>
      </c>
      <c r="V311" s="61">
        <v>0</v>
      </c>
      <c r="W311" s="61">
        <v>0</v>
      </c>
      <c r="X311" s="61">
        <v>0</v>
      </c>
      <c r="Y311" s="61">
        <v>0</v>
      </c>
      <c r="Z311" s="61">
        <v>0</v>
      </c>
      <c r="AA311" s="61">
        <v>0</v>
      </c>
      <c r="AB311" s="61">
        <v>0</v>
      </c>
      <c r="AC311" s="61">
        <v>0</v>
      </c>
      <c r="AD311" s="61">
        <v>0</v>
      </c>
      <c r="AE311" s="61">
        <v>0</v>
      </c>
      <c r="AF311" s="61">
        <v>0</v>
      </c>
      <c r="AG311" s="61">
        <v>0</v>
      </c>
      <c r="AH311" s="61">
        <v>0</v>
      </c>
      <c r="AI311" s="61">
        <v>0</v>
      </c>
      <c r="AJ311" s="61">
        <v>0</v>
      </c>
      <c r="AK311" s="61">
        <v>0</v>
      </c>
      <c r="AL311" s="61">
        <v>0</v>
      </c>
      <c r="AM311" s="61">
        <v>0</v>
      </c>
      <c r="AN311" s="61">
        <v>0</v>
      </c>
      <c r="AO311" s="61">
        <v>0</v>
      </c>
      <c r="AP311" s="61">
        <v>0</v>
      </c>
      <c r="AQ311" s="61">
        <f t="shared" si="4"/>
        <v>0</v>
      </c>
      <c r="AT311" s="33"/>
    </row>
    <row r="312" spans="1:46" ht="33" customHeight="1">
      <c r="A312" s="32">
        <v>1257</v>
      </c>
      <c r="B312" s="315" t="str">
        <f>VLOOKUP(A312,[5]bd_lista!A:C,3,FALSE)</f>
        <v>Gobierno Autónomo Municipal de Irupana (Villa de Lanza)</v>
      </c>
      <c r="C312" s="316" t="e">
        <f>+VLOOKUP(A312,Contactos!$A$4:$E$534,6,FALSE)</f>
        <v>#REF!</v>
      </c>
      <c r="D312" s="61">
        <v>0</v>
      </c>
      <c r="E312" s="61">
        <v>0</v>
      </c>
      <c r="F312" s="61">
        <v>0</v>
      </c>
      <c r="G312" s="61">
        <v>0</v>
      </c>
      <c r="H312" s="61">
        <v>0</v>
      </c>
      <c r="I312" s="61">
        <v>0</v>
      </c>
      <c r="J312" s="61">
        <v>0</v>
      </c>
      <c r="K312" s="61">
        <v>0</v>
      </c>
      <c r="L312" s="61">
        <v>0</v>
      </c>
      <c r="M312" s="61">
        <v>0</v>
      </c>
      <c r="N312" s="61">
        <v>0</v>
      </c>
      <c r="O312" s="61">
        <v>0</v>
      </c>
      <c r="P312" s="61">
        <v>0</v>
      </c>
      <c r="Q312" s="61">
        <v>0</v>
      </c>
      <c r="R312" s="61">
        <v>0</v>
      </c>
      <c r="S312" s="61">
        <v>0</v>
      </c>
      <c r="T312" s="61">
        <v>0</v>
      </c>
      <c r="U312" s="61">
        <v>0</v>
      </c>
      <c r="V312" s="61">
        <v>0</v>
      </c>
      <c r="W312" s="61">
        <v>0</v>
      </c>
      <c r="X312" s="61">
        <v>0</v>
      </c>
      <c r="Y312" s="61">
        <v>0</v>
      </c>
      <c r="Z312" s="61">
        <v>0</v>
      </c>
      <c r="AA312" s="61">
        <v>0</v>
      </c>
      <c r="AB312" s="61">
        <v>0</v>
      </c>
      <c r="AC312" s="61">
        <v>0</v>
      </c>
      <c r="AD312" s="61">
        <v>0</v>
      </c>
      <c r="AE312" s="61">
        <v>0</v>
      </c>
      <c r="AF312" s="61">
        <v>0</v>
      </c>
      <c r="AG312" s="61">
        <v>0</v>
      </c>
      <c r="AH312" s="61">
        <v>0</v>
      </c>
      <c r="AI312" s="61">
        <v>0</v>
      </c>
      <c r="AJ312" s="61">
        <v>0</v>
      </c>
      <c r="AK312" s="61">
        <v>0</v>
      </c>
      <c r="AL312" s="61">
        <v>0</v>
      </c>
      <c r="AM312" s="61">
        <v>0</v>
      </c>
      <c r="AN312" s="61">
        <v>0</v>
      </c>
      <c r="AO312" s="61">
        <v>0</v>
      </c>
      <c r="AP312" s="61">
        <v>0</v>
      </c>
      <c r="AQ312" s="61">
        <f t="shared" si="4"/>
        <v>0</v>
      </c>
      <c r="AT312" s="33"/>
    </row>
    <row r="313" spans="1:46" ht="33" customHeight="1">
      <c r="A313" s="32">
        <v>1258</v>
      </c>
      <c r="B313" s="315" t="str">
        <f>VLOOKUP(A313,[5]bd_lista!A:C,3,FALSE)</f>
        <v>Gobierno Autónomo Municipal de Yanacachi</v>
      </c>
      <c r="C313" s="316" t="e">
        <f>+VLOOKUP(A313,Contactos!$A$4:$E$534,6,FALSE)</f>
        <v>#REF!</v>
      </c>
      <c r="D313" s="61">
        <v>0</v>
      </c>
      <c r="E313" s="61">
        <v>0</v>
      </c>
      <c r="F313" s="61">
        <v>0</v>
      </c>
      <c r="G313" s="61">
        <v>0</v>
      </c>
      <c r="H313" s="61">
        <v>0</v>
      </c>
      <c r="I313" s="61">
        <v>0</v>
      </c>
      <c r="J313" s="61">
        <v>0</v>
      </c>
      <c r="K313" s="61">
        <v>0</v>
      </c>
      <c r="L313" s="61">
        <v>0</v>
      </c>
      <c r="M313" s="61">
        <v>0</v>
      </c>
      <c r="N313" s="61">
        <v>0</v>
      </c>
      <c r="O313" s="61">
        <v>0</v>
      </c>
      <c r="P313" s="61">
        <v>0</v>
      </c>
      <c r="Q313" s="61">
        <v>0</v>
      </c>
      <c r="R313" s="61">
        <v>0</v>
      </c>
      <c r="S313" s="61">
        <v>0</v>
      </c>
      <c r="T313" s="61">
        <v>0</v>
      </c>
      <c r="U313" s="61">
        <v>0</v>
      </c>
      <c r="V313" s="61">
        <v>0</v>
      </c>
      <c r="W313" s="61">
        <v>0</v>
      </c>
      <c r="X313" s="61">
        <v>0</v>
      </c>
      <c r="Y313" s="61">
        <v>0</v>
      </c>
      <c r="Z313" s="61">
        <v>0</v>
      </c>
      <c r="AA313" s="61">
        <v>0</v>
      </c>
      <c r="AB313" s="61">
        <v>0</v>
      </c>
      <c r="AC313" s="61">
        <v>0</v>
      </c>
      <c r="AD313" s="61">
        <v>0</v>
      </c>
      <c r="AE313" s="61">
        <v>0</v>
      </c>
      <c r="AF313" s="61">
        <v>0</v>
      </c>
      <c r="AG313" s="61">
        <v>0</v>
      </c>
      <c r="AH313" s="61">
        <v>0</v>
      </c>
      <c r="AI313" s="61">
        <v>0</v>
      </c>
      <c r="AJ313" s="61">
        <v>0</v>
      </c>
      <c r="AK313" s="61">
        <v>0</v>
      </c>
      <c r="AL313" s="61">
        <v>0</v>
      </c>
      <c r="AM313" s="61">
        <v>0</v>
      </c>
      <c r="AN313" s="61">
        <v>0</v>
      </c>
      <c r="AO313" s="61">
        <v>0</v>
      </c>
      <c r="AP313" s="61">
        <v>0</v>
      </c>
      <c r="AQ313" s="61">
        <f t="shared" si="4"/>
        <v>0</v>
      </c>
      <c r="AT313" s="33"/>
    </row>
    <row r="314" spans="1:46" ht="33" customHeight="1">
      <c r="A314" s="32">
        <v>1259</v>
      </c>
      <c r="B314" s="315" t="str">
        <f>VLOOKUP(A314,[5]bd_lista!A:C,3,FALSE)</f>
        <v>Gobierno Autónomo Municipal de Palos Blancos</v>
      </c>
      <c r="C314" s="316" t="e">
        <f>+VLOOKUP(A314,Contactos!$A$4:$E$534,6,FALSE)</f>
        <v>#REF!</v>
      </c>
      <c r="D314" s="61">
        <v>0</v>
      </c>
      <c r="E314" s="61">
        <v>0</v>
      </c>
      <c r="F314" s="61">
        <v>0</v>
      </c>
      <c r="G314" s="61">
        <v>0</v>
      </c>
      <c r="H314" s="61">
        <v>0</v>
      </c>
      <c r="I314" s="61">
        <v>0</v>
      </c>
      <c r="J314" s="61">
        <v>0</v>
      </c>
      <c r="K314" s="61">
        <v>0</v>
      </c>
      <c r="L314" s="61">
        <v>0</v>
      </c>
      <c r="M314" s="61">
        <v>0</v>
      </c>
      <c r="N314" s="61">
        <v>0</v>
      </c>
      <c r="O314" s="61">
        <v>0</v>
      </c>
      <c r="P314" s="61">
        <v>0</v>
      </c>
      <c r="Q314" s="61">
        <v>0</v>
      </c>
      <c r="R314" s="61">
        <v>0</v>
      </c>
      <c r="S314" s="61">
        <v>0</v>
      </c>
      <c r="T314" s="61">
        <v>0</v>
      </c>
      <c r="U314" s="61">
        <v>0</v>
      </c>
      <c r="V314" s="61">
        <v>0</v>
      </c>
      <c r="W314" s="61">
        <v>0</v>
      </c>
      <c r="X314" s="61">
        <v>0</v>
      </c>
      <c r="Y314" s="61">
        <v>0</v>
      </c>
      <c r="Z314" s="61">
        <v>0</v>
      </c>
      <c r="AA314" s="61">
        <v>0</v>
      </c>
      <c r="AB314" s="61">
        <v>0</v>
      </c>
      <c r="AC314" s="61">
        <v>0</v>
      </c>
      <c r="AD314" s="61">
        <v>0</v>
      </c>
      <c r="AE314" s="61">
        <v>0</v>
      </c>
      <c r="AF314" s="61">
        <v>0</v>
      </c>
      <c r="AG314" s="61">
        <v>0</v>
      </c>
      <c r="AH314" s="61">
        <v>0</v>
      </c>
      <c r="AI314" s="61">
        <v>0</v>
      </c>
      <c r="AJ314" s="61">
        <v>0</v>
      </c>
      <c r="AK314" s="61">
        <v>0</v>
      </c>
      <c r="AL314" s="61">
        <v>0</v>
      </c>
      <c r="AM314" s="61">
        <v>0</v>
      </c>
      <c r="AN314" s="61">
        <v>0</v>
      </c>
      <c r="AO314" s="61">
        <v>0</v>
      </c>
      <c r="AP314" s="61">
        <v>0</v>
      </c>
      <c r="AQ314" s="61">
        <f t="shared" si="4"/>
        <v>0</v>
      </c>
      <c r="AT314" s="33"/>
    </row>
    <row r="315" spans="1:46" ht="33" customHeight="1">
      <c r="A315" s="32">
        <v>1260</v>
      </c>
      <c r="B315" s="315" t="str">
        <f>VLOOKUP(A315,[5]bd_lista!A:C,3,FALSE)</f>
        <v>Gobierno Autónomo Municipal de La Asunta</v>
      </c>
      <c r="C315" s="316" t="e">
        <f>+VLOOKUP(A315,Contactos!$A$4:$E$534,6,FALSE)</f>
        <v>#REF!</v>
      </c>
      <c r="D315" s="61">
        <v>0</v>
      </c>
      <c r="E315" s="61">
        <v>0</v>
      </c>
      <c r="F315" s="61">
        <v>0</v>
      </c>
      <c r="G315" s="61">
        <v>0</v>
      </c>
      <c r="H315" s="61">
        <v>0</v>
      </c>
      <c r="I315" s="61">
        <v>0</v>
      </c>
      <c r="J315" s="61">
        <v>0</v>
      </c>
      <c r="K315" s="61">
        <v>0</v>
      </c>
      <c r="L315" s="61">
        <v>0</v>
      </c>
      <c r="M315" s="61">
        <v>0</v>
      </c>
      <c r="N315" s="61">
        <v>0</v>
      </c>
      <c r="O315" s="61">
        <v>0</v>
      </c>
      <c r="P315" s="61">
        <v>0</v>
      </c>
      <c r="Q315" s="61">
        <v>0</v>
      </c>
      <c r="R315" s="61">
        <v>0</v>
      </c>
      <c r="S315" s="61">
        <v>0</v>
      </c>
      <c r="T315" s="61">
        <v>0</v>
      </c>
      <c r="U315" s="61">
        <v>0</v>
      </c>
      <c r="V315" s="61">
        <v>0</v>
      </c>
      <c r="W315" s="61">
        <v>0</v>
      </c>
      <c r="X315" s="61">
        <v>0</v>
      </c>
      <c r="Y315" s="61">
        <v>0</v>
      </c>
      <c r="Z315" s="61">
        <v>0</v>
      </c>
      <c r="AA315" s="61">
        <v>0</v>
      </c>
      <c r="AB315" s="61">
        <v>0</v>
      </c>
      <c r="AC315" s="61">
        <v>0</v>
      </c>
      <c r="AD315" s="61">
        <v>0</v>
      </c>
      <c r="AE315" s="61">
        <v>0</v>
      </c>
      <c r="AF315" s="61">
        <v>0</v>
      </c>
      <c r="AG315" s="61">
        <v>0</v>
      </c>
      <c r="AH315" s="61">
        <v>0</v>
      </c>
      <c r="AI315" s="61">
        <v>0</v>
      </c>
      <c r="AJ315" s="61">
        <v>0</v>
      </c>
      <c r="AK315" s="61">
        <v>0</v>
      </c>
      <c r="AL315" s="61">
        <v>0</v>
      </c>
      <c r="AM315" s="61">
        <v>0</v>
      </c>
      <c r="AN315" s="61">
        <v>0</v>
      </c>
      <c r="AO315" s="61">
        <v>0</v>
      </c>
      <c r="AP315" s="61">
        <v>0</v>
      </c>
      <c r="AQ315" s="61">
        <f t="shared" si="4"/>
        <v>0</v>
      </c>
      <c r="AT315" s="33"/>
    </row>
    <row r="316" spans="1:46" ht="33" customHeight="1">
      <c r="A316" s="32">
        <v>1261</v>
      </c>
      <c r="B316" s="315" t="str">
        <f>VLOOKUP(A316,[5]bd_lista!A:C,3,FALSE)</f>
        <v>Gobierno Autónomo Municipal de Pucarani</v>
      </c>
      <c r="C316" s="316" t="e">
        <f>+VLOOKUP(A316,Contactos!$A$4:$E$534,6,FALSE)</f>
        <v>#REF!</v>
      </c>
      <c r="D316" s="61">
        <v>0</v>
      </c>
      <c r="E316" s="61">
        <v>0</v>
      </c>
      <c r="F316" s="61">
        <v>0</v>
      </c>
      <c r="G316" s="61">
        <v>0</v>
      </c>
      <c r="H316" s="61">
        <v>0</v>
      </c>
      <c r="I316" s="61">
        <v>0</v>
      </c>
      <c r="J316" s="61">
        <v>0</v>
      </c>
      <c r="K316" s="61">
        <v>0</v>
      </c>
      <c r="L316" s="61">
        <v>0</v>
      </c>
      <c r="M316" s="61">
        <v>0</v>
      </c>
      <c r="N316" s="61">
        <v>0</v>
      </c>
      <c r="O316" s="61">
        <v>0</v>
      </c>
      <c r="P316" s="61">
        <v>0</v>
      </c>
      <c r="Q316" s="61">
        <v>0</v>
      </c>
      <c r="R316" s="61">
        <v>0</v>
      </c>
      <c r="S316" s="61">
        <v>0</v>
      </c>
      <c r="T316" s="61">
        <v>0</v>
      </c>
      <c r="U316" s="61">
        <v>0</v>
      </c>
      <c r="V316" s="61">
        <v>0</v>
      </c>
      <c r="W316" s="61">
        <v>0</v>
      </c>
      <c r="X316" s="61">
        <v>0</v>
      </c>
      <c r="Y316" s="61">
        <v>0</v>
      </c>
      <c r="Z316" s="61">
        <v>0</v>
      </c>
      <c r="AA316" s="61">
        <v>0</v>
      </c>
      <c r="AB316" s="61">
        <v>0</v>
      </c>
      <c r="AC316" s="61">
        <v>0</v>
      </c>
      <c r="AD316" s="61">
        <v>0</v>
      </c>
      <c r="AE316" s="61">
        <v>0</v>
      </c>
      <c r="AF316" s="61">
        <v>0</v>
      </c>
      <c r="AG316" s="61">
        <v>0</v>
      </c>
      <c r="AH316" s="61">
        <v>0</v>
      </c>
      <c r="AI316" s="61">
        <v>0</v>
      </c>
      <c r="AJ316" s="61">
        <v>0</v>
      </c>
      <c r="AK316" s="61">
        <v>0</v>
      </c>
      <c r="AL316" s="61">
        <v>0</v>
      </c>
      <c r="AM316" s="61">
        <v>0</v>
      </c>
      <c r="AN316" s="61">
        <v>0</v>
      </c>
      <c r="AO316" s="61">
        <v>0</v>
      </c>
      <c r="AP316" s="61">
        <v>0</v>
      </c>
      <c r="AQ316" s="61">
        <f t="shared" si="4"/>
        <v>0</v>
      </c>
      <c r="AT316" s="33"/>
    </row>
    <row r="317" spans="1:46" ht="33" customHeight="1">
      <c r="A317" s="32">
        <v>1262</v>
      </c>
      <c r="B317" s="315" t="str">
        <f>VLOOKUP(A317,[5]bd_lista!A:C,3,FALSE)</f>
        <v>Gobierno Autónomo Municipal de Laja</v>
      </c>
      <c r="C317" s="316" t="e">
        <f>+VLOOKUP(A317,Contactos!$A$4:$E$534,6,FALSE)</f>
        <v>#REF!</v>
      </c>
      <c r="D317" s="61">
        <v>0</v>
      </c>
      <c r="E317" s="61">
        <v>0</v>
      </c>
      <c r="F317" s="61">
        <v>0</v>
      </c>
      <c r="G317" s="61">
        <v>0</v>
      </c>
      <c r="H317" s="61">
        <v>0</v>
      </c>
      <c r="I317" s="61">
        <v>0</v>
      </c>
      <c r="J317" s="61">
        <v>0</v>
      </c>
      <c r="K317" s="61">
        <v>0</v>
      </c>
      <c r="L317" s="61">
        <v>0</v>
      </c>
      <c r="M317" s="61">
        <v>0</v>
      </c>
      <c r="N317" s="61">
        <v>0</v>
      </c>
      <c r="O317" s="61">
        <v>0</v>
      </c>
      <c r="P317" s="61">
        <v>0</v>
      </c>
      <c r="Q317" s="61">
        <v>0</v>
      </c>
      <c r="R317" s="61">
        <v>0</v>
      </c>
      <c r="S317" s="61">
        <v>0</v>
      </c>
      <c r="T317" s="61">
        <v>0</v>
      </c>
      <c r="U317" s="61">
        <v>0</v>
      </c>
      <c r="V317" s="61">
        <v>0</v>
      </c>
      <c r="W317" s="61">
        <v>0</v>
      </c>
      <c r="X317" s="61">
        <v>0</v>
      </c>
      <c r="Y317" s="61">
        <v>0</v>
      </c>
      <c r="Z317" s="61">
        <v>0</v>
      </c>
      <c r="AA317" s="61">
        <v>0</v>
      </c>
      <c r="AB317" s="61">
        <v>0</v>
      </c>
      <c r="AC317" s="61">
        <v>0</v>
      </c>
      <c r="AD317" s="61">
        <v>0</v>
      </c>
      <c r="AE317" s="61">
        <v>0</v>
      </c>
      <c r="AF317" s="61">
        <v>0</v>
      </c>
      <c r="AG317" s="61">
        <v>0</v>
      </c>
      <c r="AH317" s="61">
        <v>0</v>
      </c>
      <c r="AI317" s="61">
        <v>0</v>
      </c>
      <c r="AJ317" s="61">
        <v>0</v>
      </c>
      <c r="AK317" s="61">
        <v>0</v>
      </c>
      <c r="AL317" s="61">
        <v>0</v>
      </c>
      <c r="AM317" s="61">
        <v>0</v>
      </c>
      <c r="AN317" s="61">
        <v>0</v>
      </c>
      <c r="AO317" s="61">
        <v>0</v>
      </c>
      <c r="AP317" s="61">
        <v>0</v>
      </c>
      <c r="AQ317" s="61">
        <f t="shared" si="4"/>
        <v>0</v>
      </c>
      <c r="AT317" s="33"/>
    </row>
    <row r="318" spans="1:46" ht="33" customHeight="1">
      <c r="A318" s="32">
        <v>1263</v>
      </c>
      <c r="B318" s="315" t="str">
        <f>VLOOKUP(A318,[5]bd_lista!A:C,3,FALSE)</f>
        <v>Gobierno Autónomo Municipal de Batallas</v>
      </c>
      <c r="C318" s="316" t="e">
        <f>+VLOOKUP(A318,Contactos!$A$4:$E$534,6,FALSE)</f>
        <v>#REF!</v>
      </c>
      <c r="D318" s="61">
        <v>0</v>
      </c>
      <c r="E318" s="61">
        <v>0</v>
      </c>
      <c r="F318" s="61">
        <v>0</v>
      </c>
      <c r="G318" s="61">
        <v>0</v>
      </c>
      <c r="H318" s="61">
        <v>0</v>
      </c>
      <c r="I318" s="61">
        <v>0</v>
      </c>
      <c r="J318" s="61">
        <v>0</v>
      </c>
      <c r="K318" s="61">
        <v>0</v>
      </c>
      <c r="L318" s="61">
        <v>0</v>
      </c>
      <c r="M318" s="61">
        <v>0</v>
      </c>
      <c r="N318" s="61">
        <v>0</v>
      </c>
      <c r="O318" s="61">
        <v>0</v>
      </c>
      <c r="P318" s="61">
        <v>0</v>
      </c>
      <c r="Q318" s="61">
        <v>0</v>
      </c>
      <c r="R318" s="61">
        <v>0</v>
      </c>
      <c r="S318" s="61">
        <v>0</v>
      </c>
      <c r="T318" s="61">
        <v>0</v>
      </c>
      <c r="U318" s="61">
        <v>0</v>
      </c>
      <c r="V318" s="61">
        <v>0</v>
      </c>
      <c r="W318" s="61">
        <v>0</v>
      </c>
      <c r="X318" s="61">
        <v>0</v>
      </c>
      <c r="Y318" s="61">
        <v>0</v>
      </c>
      <c r="Z318" s="61">
        <v>0</v>
      </c>
      <c r="AA318" s="61">
        <v>0</v>
      </c>
      <c r="AB318" s="61">
        <v>0</v>
      </c>
      <c r="AC318" s="61">
        <v>0</v>
      </c>
      <c r="AD318" s="61">
        <v>0</v>
      </c>
      <c r="AE318" s="61">
        <v>0</v>
      </c>
      <c r="AF318" s="61">
        <v>0</v>
      </c>
      <c r="AG318" s="61">
        <v>0</v>
      </c>
      <c r="AH318" s="61">
        <v>0</v>
      </c>
      <c r="AI318" s="61">
        <v>0</v>
      </c>
      <c r="AJ318" s="61">
        <v>0</v>
      </c>
      <c r="AK318" s="61">
        <v>0</v>
      </c>
      <c r="AL318" s="61">
        <v>0</v>
      </c>
      <c r="AM318" s="61">
        <v>0</v>
      </c>
      <c r="AN318" s="61">
        <v>0</v>
      </c>
      <c r="AO318" s="61">
        <v>0</v>
      </c>
      <c r="AP318" s="61">
        <v>0</v>
      </c>
      <c r="AQ318" s="61">
        <f t="shared" si="4"/>
        <v>0</v>
      </c>
      <c r="AT318" s="33"/>
    </row>
    <row r="319" spans="1:46" ht="33" customHeight="1">
      <c r="A319" s="32">
        <v>1264</v>
      </c>
      <c r="B319" s="315" t="str">
        <f>VLOOKUP(A319,[5]bd_lista!A:C,3,FALSE)</f>
        <v>Gobierno Autónomo Municipal de Puerto Pérez</v>
      </c>
      <c r="C319" s="316" t="e">
        <f>+VLOOKUP(A319,Contactos!$A$4:$E$534,6,FALSE)</f>
        <v>#REF!</v>
      </c>
      <c r="D319" s="61">
        <v>0</v>
      </c>
      <c r="E319" s="61">
        <v>0</v>
      </c>
      <c r="F319" s="61">
        <v>0</v>
      </c>
      <c r="G319" s="61">
        <v>0</v>
      </c>
      <c r="H319" s="61">
        <v>0</v>
      </c>
      <c r="I319" s="61">
        <v>0</v>
      </c>
      <c r="J319" s="61">
        <v>0</v>
      </c>
      <c r="K319" s="61">
        <v>0</v>
      </c>
      <c r="L319" s="61">
        <v>0</v>
      </c>
      <c r="M319" s="61">
        <v>0</v>
      </c>
      <c r="N319" s="61">
        <v>0</v>
      </c>
      <c r="O319" s="61">
        <v>0</v>
      </c>
      <c r="P319" s="61">
        <v>0</v>
      </c>
      <c r="Q319" s="61">
        <v>0</v>
      </c>
      <c r="R319" s="61">
        <v>0</v>
      </c>
      <c r="S319" s="61">
        <v>0</v>
      </c>
      <c r="T319" s="61">
        <v>0</v>
      </c>
      <c r="U319" s="61">
        <v>0</v>
      </c>
      <c r="V319" s="61">
        <v>0</v>
      </c>
      <c r="W319" s="61">
        <v>0</v>
      </c>
      <c r="X319" s="61">
        <v>0</v>
      </c>
      <c r="Y319" s="61">
        <v>0</v>
      </c>
      <c r="Z319" s="61">
        <v>0</v>
      </c>
      <c r="AA319" s="61">
        <v>0</v>
      </c>
      <c r="AB319" s="61">
        <v>0</v>
      </c>
      <c r="AC319" s="61">
        <v>0</v>
      </c>
      <c r="AD319" s="61">
        <v>0</v>
      </c>
      <c r="AE319" s="61">
        <v>0</v>
      </c>
      <c r="AF319" s="61">
        <v>0</v>
      </c>
      <c r="AG319" s="61">
        <v>0</v>
      </c>
      <c r="AH319" s="61">
        <v>0</v>
      </c>
      <c r="AI319" s="61">
        <v>0</v>
      </c>
      <c r="AJ319" s="61">
        <v>0</v>
      </c>
      <c r="AK319" s="61">
        <v>0</v>
      </c>
      <c r="AL319" s="61">
        <v>0</v>
      </c>
      <c r="AM319" s="61">
        <v>0</v>
      </c>
      <c r="AN319" s="61">
        <v>0</v>
      </c>
      <c r="AO319" s="61">
        <v>0</v>
      </c>
      <c r="AP319" s="61">
        <v>0</v>
      </c>
      <c r="AQ319" s="61">
        <f t="shared" si="4"/>
        <v>0</v>
      </c>
      <c r="AT319" s="33"/>
    </row>
    <row r="320" spans="1:46" ht="33" customHeight="1">
      <c r="A320" s="32">
        <v>1265</v>
      </c>
      <c r="B320" s="315" t="str">
        <f>VLOOKUP(A320,[5]bd_lista!A:C,3,FALSE)</f>
        <v>Gobierno Autónomo Municipal de Coroico</v>
      </c>
      <c r="C320" s="316" t="e">
        <f>+VLOOKUP(A320,Contactos!$A$4:$E$534,6,FALSE)</f>
        <v>#REF!</v>
      </c>
      <c r="D320" s="61">
        <v>0</v>
      </c>
      <c r="E320" s="61">
        <v>0</v>
      </c>
      <c r="F320" s="61">
        <v>0</v>
      </c>
      <c r="G320" s="61">
        <v>0</v>
      </c>
      <c r="H320" s="61">
        <v>0</v>
      </c>
      <c r="I320" s="61">
        <v>0</v>
      </c>
      <c r="J320" s="61">
        <v>0</v>
      </c>
      <c r="K320" s="61">
        <v>0</v>
      </c>
      <c r="L320" s="61">
        <v>0</v>
      </c>
      <c r="M320" s="61">
        <v>0</v>
      </c>
      <c r="N320" s="61">
        <v>0</v>
      </c>
      <c r="O320" s="61">
        <v>0</v>
      </c>
      <c r="P320" s="61">
        <v>0</v>
      </c>
      <c r="Q320" s="61">
        <v>0</v>
      </c>
      <c r="R320" s="61">
        <v>0</v>
      </c>
      <c r="S320" s="61">
        <v>0</v>
      </c>
      <c r="T320" s="61">
        <v>0</v>
      </c>
      <c r="U320" s="61">
        <v>0</v>
      </c>
      <c r="V320" s="61">
        <v>0</v>
      </c>
      <c r="W320" s="61">
        <v>0</v>
      </c>
      <c r="X320" s="61">
        <v>0</v>
      </c>
      <c r="Y320" s="61">
        <v>0</v>
      </c>
      <c r="Z320" s="61">
        <v>0</v>
      </c>
      <c r="AA320" s="61">
        <v>0</v>
      </c>
      <c r="AB320" s="61">
        <v>0</v>
      </c>
      <c r="AC320" s="61">
        <v>0</v>
      </c>
      <c r="AD320" s="61">
        <v>0</v>
      </c>
      <c r="AE320" s="61">
        <v>0</v>
      </c>
      <c r="AF320" s="61">
        <v>0</v>
      </c>
      <c r="AG320" s="61">
        <v>0</v>
      </c>
      <c r="AH320" s="61">
        <v>0</v>
      </c>
      <c r="AI320" s="61">
        <v>0</v>
      </c>
      <c r="AJ320" s="61">
        <v>0</v>
      </c>
      <c r="AK320" s="61">
        <v>0</v>
      </c>
      <c r="AL320" s="61">
        <v>0</v>
      </c>
      <c r="AM320" s="61">
        <v>0</v>
      </c>
      <c r="AN320" s="61">
        <v>0</v>
      </c>
      <c r="AO320" s="61">
        <v>0</v>
      </c>
      <c r="AP320" s="61">
        <v>0</v>
      </c>
      <c r="AQ320" s="61">
        <f t="shared" si="4"/>
        <v>0</v>
      </c>
      <c r="AT320" s="33"/>
    </row>
    <row r="321" spans="1:46" ht="33" customHeight="1">
      <c r="A321" s="32">
        <v>1266</v>
      </c>
      <c r="B321" s="315" t="str">
        <f>VLOOKUP(A321,[5]bd_lista!A:C,3,FALSE)</f>
        <v>Gobierno Autónomo Municipal de Coripata</v>
      </c>
      <c r="C321" s="316" t="e">
        <f>+VLOOKUP(A321,Contactos!$A$4:$E$534,6,FALSE)</f>
        <v>#REF!</v>
      </c>
      <c r="D321" s="61">
        <v>0</v>
      </c>
      <c r="E321" s="61">
        <v>0</v>
      </c>
      <c r="F321" s="61">
        <v>0</v>
      </c>
      <c r="G321" s="61">
        <v>0</v>
      </c>
      <c r="H321" s="61">
        <v>0</v>
      </c>
      <c r="I321" s="61">
        <v>0</v>
      </c>
      <c r="J321" s="61">
        <v>0</v>
      </c>
      <c r="K321" s="61">
        <v>0</v>
      </c>
      <c r="L321" s="61">
        <v>0</v>
      </c>
      <c r="M321" s="61">
        <v>0</v>
      </c>
      <c r="N321" s="61">
        <v>0</v>
      </c>
      <c r="O321" s="61">
        <v>0</v>
      </c>
      <c r="P321" s="61">
        <v>0</v>
      </c>
      <c r="Q321" s="61">
        <v>0</v>
      </c>
      <c r="R321" s="61">
        <v>0</v>
      </c>
      <c r="S321" s="61">
        <v>0</v>
      </c>
      <c r="T321" s="61">
        <v>0</v>
      </c>
      <c r="U321" s="61">
        <v>0</v>
      </c>
      <c r="V321" s="61">
        <v>0</v>
      </c>
      <c r="W321" s="61">
        <v>0</v>
      </c>
      <c r="X321" s="61">
        <v>0</v>
      </c>
      <c r="Y321" s="61">
        <v>0</v>
      </c>
      <c r="Z321" s="61">
        <v>0</v>
      </c>
      <c r="AA321" s="61">
        <v>0</v>
      </c>
      <c r="AB321" s="61">
        <v>0</v>
      </c>
      <c r="AC321" s="61">
        <v>0</v>
      </c>
      <c r="AD321" s="61">
        <v>0</v>
      </c>
      <c r="AE321" s="61">
        <v>0</v>
      </c>
      <c r="AF321" s="61">
        <v>0</v>
      </c>
      <c r="AG321" s="61">
        <v>0</v>
      </c>
      <c r="AH321" s="61">
        <v>0</v>
      </c>
      <c r="AI321" s="61">
        <v>0</v>
      </c>
      <c r="AJ321" s="61">
        <v>0</v>
      </c>
      <c r="AK321" s="61">
        <v>0</v>
      </c>
      <c r="AL321" s="61">
        <v>0</v>
      </c>
      <c r="AM321" s="61">
        <v>0</v>
      </c>
      <c r="AN321" s="61">
        <v>0</v>
      </c>
      <c r="AO321" s="61">
        <v>0</v>
      </c>
      <c r="AP321" s="61">
        <v>0</v>
      </c>
      <c r="AQ321" s="61">
        <f t="shared" si="4"/>
        <v>0</v>
      </c>
      <c r="AT321" s="33"/>
    </row>
    <row r="322" spans="1:46" ht="33" customHeight="1">
      <c r="A322" s="32">
        <v>1267</v>
      </c>
      <c r="B322" s="315" t="str">
        <f>VLOOKUP(A322,[5]bd_lista!A:C,3,FALSE)</f>
        <v>Gobierno Autónomo Municipal de Ixiamas</v>
      </c>
      <c r="C322" s="316" t="e">
        <f>+VLOOKUP(A322,Contactos!$A$4:$E$534,6,FALSE)</f>
        <v>#REF!</v>
      </c>
      <c r="D322" s="61">
        <v>0</v>
      </c>
      <c r="E322" s="61">
        <v>0</v>
      </c>
      <c r="F322" s="61">
        <v>0</v>
      </c>
      <c r="G322" s="61">
        <v>0</v>
      </c>
      <c r="H322" s="61">
        <v>0</v>
      </c>
      <c r="I322" s="61">
        <v>0</v>
      </c>
      <c r="J322" s="61">
        <v>0</v>
      </c>
      <c r="K322" s="61">
        <v>0</v>
      </c>
      <c r="L322" s="61">
        <v>0</v>
      </c>
      <c r="M322" s="61">
        <v>0</v>
      </c>
      <c r="N322" s="61">
        <v>0</v>
      </c>
      <c r="O322" s="61">
        <v>0</v>
      </c>
      <c r="P322" s="61">
        <v>0</v>
      </c>
      <c r="Q322" s="61">
        <v>0</v>
      </c>
      <c r="R322" s="61">
        <v>0</v>
      </c>
      <c r="S322" s="61">
        <v>0</v>
      </c>
      <c r="T322" s="61">
        <v>0</v>
      </c>
      <c r="U322" s="61">
        <v>0</v>
      </c>
      <c r="V322" s="61">
        <v>0</v>
      </c>
      <c r="W322" s="61">
        <v>0</v>
      </c>
      <c r="X322" s="61">
        <v>0</v>
      </c>
      <c r="Y322" s="61">
        <v>0</v>
      </c>
      <c r="Z322" s="61">
        <v>0</v>
      </c>
      <c r="AA322" s="61">
        <v>0</v>
      </c>
      <c r="AB322" s="61">
        <v>0</v>
      </c>
      <c r="AC322" s="61">
        <v>0</v>
      </c>
      <c r="AD322" s="61">
        <v>0</v>
      </c>
      <c r="AE322" s="61">
        <v>0</v>
      </c>
      <c r="AF322" s="61">
        <v>0</v>
      </c>
      <c r="AG322" s="61">
        <v>0</v>
      </c>
      <c r="AH322" s="61">
        <v>0</v>
      </c>
      <c r="AI322" s="61">
        <v>0</v>
      </c>
      <c r="AJ322" s="61">
        <v>0</v>
      </c>
      <c r="AK322" s="61">
        <v>0</v>
      </c>
      <c r="AL322" s="61">
        <v>0</v>
      </c>
      <c r="AM322" s="61">
        <v>0</v>
      </c>
      <c r="AN322" s="61">
        <v>0</v>
      </c>
      <c r="AO322" s="61">
        <v>0</v>
      </c>
      <c r="AP322" s="61">
        <v>0</v>
      </c>
      <c r="AQ322" s="61">
        <f t="shared" si="4"/>
        <v>0</v>
      </c>
      <c r="AT322" s="33"/>
    </row>
    <row r="323" spans="1:46" ht="33" customHeight="1">
      <c r="A323" s="32">
        <v>1268</v>
      </c>
      <c r="B323" s="315" t="str">
        <f>VLOOKUP(A323,[5]bd_lista!A:C,3,FALSE)</f>
        <v>Gobierno Autónomo Municipal de San Buenaventura</v>
      </c>
      <c r="C323" s="316" t="e">
        <f>+VLOOKUP(A323,Contactos!$A$4:$E$534,6,FALSE)</f>
        <v>#REF!</v>
      </c>
      <c r="D323" s="61">
        <v>0</v>
      </c>
      <c r="E323" s="61">
        <v>0</v>
      </c>
      <c r="F323" s="61">
        <v>0</v>
      </c>
      <c r="G323" s="61">
        <v>0</v>
      </c>
      <c r="H323" s="61">
        <v>0</v>
      </c>
      <c r="I323" s="61">
        <v>0</v>
      </c>
      <c r="J323" s="61">
        <v>0</v>
      </c>
      <c r="K323" s="61">
        <v>0</v>
      </c>
      <c r="L323" s="61">
        <v>0</v>
      </c>
      <c r="M323" s="61">
        <v>0</v>
      </c>
      <c r="N323" s="61">
        <v>0</v>
      </c>
      <c r="O323" s="61">
        <v>0</v>
      </c>
      <c r="P323" s="61">
        <v>0</v>
      </c>
      <c r="Q323" s="61">
        <v>0</v>
      </c>
      <c r="R323" s="61">
        <v>0</v>
      </c>
      <c r="S323" s="61">
        <v>0</v>
      </c>
      <c r="T323" s="61">
        <v>0</v>
      </c>
      <c r="U323" s="61">
        <v>0</v>
      </c>
      <c r="V323" s="61">
        <v>0</v>
      </c>
      <c r="W323" s="61">
        <v>0</v>
      </c>
      <c r="X323" s="61">
        <v>0</v>
      </c>
      <c r="Y323" s="61">
        <v>0</v>
      </c>
      <c r="Z323" s="61">
        <v>0</v>
      </c>
      <c r="AA323" s="61">
        <v>0</v>
      </c>
      <c r="AB323" s="61">
        <v>0</v>
      </c>
      <c r="AC323" s="61">
        <v>0</v>
      </c>
      <c r="AD323" s="61">
        <v>0</v>
      </c>
      <c r="AE323" s="61">
        <v>0</v>
      </c>
      <c r="AF323" s="61">
        <v>0</v>
      </c>
      <c r="AG323" s="61">
        <v>0</v>
      </c>
      <c r="AH323" s="61">
        <v>0</v>
      </c>
      <c r="AI323" s="61">
        <v>0</v>
      </c>
      <c r="AJ323" s="61">
        <v>0</v>
      </c>
      <c r="AK323" s="61">
        <v>0</v>
      </c>
      <c r="AL323" s="61">
        <v>0</v>
      </c>
      <c r="AM323" s="61">
        <v>0</v>
      </c>
      <c r="AN323" s="61">
        <v>0</v>
      </c>
      <c r="AO323" s="61">
        <v>0</v>
      </c>
      <c r="AP323" s="61">
        <v>0</v>
      </c>
      <c r="AQ323" s="61">
        <f t="shared" si="4"/>
        <v>0</v>
      </c>
      <c r="AT323" s="33"/>
    </row>
    <row r="324" spans="1:46" ht="33" customHeight="1">
      <c r="A324" s="32">
        <v>1269</v>
      </c>
      <c r="B324" s="315" t="str">
        <f>VLOOKUP(A324,[5]bd_lista!A:C,3,FALSE)</f>
        <v>Gobierno Autónomo Municipal de General Juan José Pérez (Charazani)</v>
      </c>
      <c r="C324" s="316" t="e">
        <f>+VLOOKUP(A324,Contactos!$A$4:$E$534,6,FALSE)</f>
        <v>#REF!</v>
      </c>
      <c r="D324" s="61">
        <v>0</v>
      </c>
      <c r="E324" s="61">
        <v>0</v>
      </c>
      <c r="F324" s="61">
        <v>0</v>
      </c>
      <c r="G324" s="61">
        <v>0</v>
      </c>
      <c r="H324" s="61">
        <v>0</v>
      </c>
      <c r="I324" s="61">
        <v>0</v>
      </c>
      <c r="J324" s="61">
        <v>0</v>
      </c>
      <c r="K324" s="61">
        <v>0</v>
      </c>
      <c r="L324" s="61">
        <v>0</v>
      </c>
      <c r="M324" s="61">
        <v>0</v>
      </c>
      <c r="N324" s="61">
        <v>0</v>
      </c>
      <c r="O324" s="61">
        <v>0</v>
      </c>
      <c r="P324" s="61">
        <v>0</v>
      </c>
      <c r="Q324" s="61">
        <v>0</v>
      </c>
      <c r="R324" s="61">
        <v>0</v>
      </c>
      <c r="S324" s="61">
        <v>0</v>
      </c>
      <c r="T324" s="61">
        <v>0</v>
      </c>
      <c r="U324" s="61">
        <v>0</v>
      </c>
      <c r="V324" s="61">
        <v>0</v>
      </c>
      <c r="W324" s="61">
        <v>0</v>
      </c>
      <c r="X324" s="61">
        <v>0</v>
      </c>
      <c r="Y324" s="61">
        <v>0</v>
      </c>
      <c r="Z324" s="61">
        <v>0</v>
      </c>
      <c r="AA324" s="61">
        <v>0</v>
      </c>
      <c r="AB324" s="61">
        <v>0</v>
      </c>
      <c r="AC324" s="61">
        <v>0</v>
      </c>
      <c r="AD324" s="61">
        <v>0</v>
      </c>
      <c r="AE324" s="61">
        <v>0</v>
      </c>
      <c r="AF324" s="61">
        <v>0</v>
      </c>
      <c r="AG324" s="61">
        <v>0</v>
      </c>
      <c r="AH324" s="61">
        <v>0</v>
      </c>
      <c r="AI324" s="61">
        <v>0</v>
      </c>
      <c r="AJ324" s="61">
        <v>0</v>
      </c>
      <c r="AK324" s="61">
        <v>0</v>
      </c>
      <c r="AL324" s="61">
        <v>0</v>
      </c>
      <c r="AM324" s="61">
        <v>0</v>
      </c>
      <c r="AN324" s="61">
        <v>0</v>
      </c>
      <c r="AO324" s="61">
        <v>0</v>
      </c>
      <c r="AP324" s="61">
        <v>0</v>
      </c>
      <c r="AQ324" s="61">
        <f t="shared" si="4"/>
        <v>0</v>
      </c>
      <c r="AT324" s="33"/>
    </row>
    <row r="325" spans="1:46" ht="33" customHeight="1">
      <c r="A325" s="32">
        <v>1270</v>
      </c>
      <c r="B325" s="315" t="str">
        <f>VLOOKUP(A325,[5]bd_lista!A:C,3,FALSE)</f>
        <v>Gobierno Autónomo Municipal de Curva</v>
      </c>
      <c r="C325" s="316" t="e">
        <f>+VLOOKUP(A325,Contactos!$A$4:$E$534,6,FALSE)</f>
        <v>#REF!</v>
      </c>
      <c r="D325" s="61">
        <v>0</v>
      </c>
      <c r="E325" s="61">
        <v>0</v>
      </c>
      <c r="F325" s="61">
        <v>0</v>
      </c>
      <c r="G325" s="61">
        <v>0</v>
      </c>
      <c r="H325" s="61">
        <v>0</v>
      </c>
      <c r="I325" s="61">
        <v>0</v>
      </c>
      <c r="J325" s="61">
        <v>0</v>
      </c>
      <c r="K325" s="61">
        <v>0</v>
      </c>
      <c r="L325" s="61">
        <v>0</v>
      </c>
      <c r="M325" s="61">
        <v>0</v>
      </c>
      <c r="N325" s="61">
        <v>0</v>
      </c>
      <c r="O325" s="61">
        <v>0</v>
      </c>
      <c r="P325" s="61">
        <v>0</v>
      </c>
      <c r="Q325" s="61">
        <v>0</v>
      </c>
      <c r="R325" s="61">
        <v>0</v>
      </c>
      <c r="S325" s="61">
        <v>0</v>
      </c>
      <c r="T325" s="61">
        <v>0</v>
      </c>
      <c r="U325" s="61">
        <v>0</v>
      </c>
      <c r="V325" s="61">
        <v>0</v>
      </c>
      <c r="W325" s="61">
        <v>0</v>
      </c>
      <c r="X325" s="61">
        <v>0</v>
      </c>
      <c r="Y325" s="61">
        <v>0</v>
      </c>
      <c r="Z325" s="61">
        <v>0</v>
      </c>
      <c r="AA325" s="61">
        <v>0</v>
      </c>
      <c r="AB325" s="61">
        <v>0</v>
      </c>
      <c r="AC325" s="61">
        <v>0</v>
      </c>
      <c r="AD325" s="61">
        <v>0</v>
      </c>
      <c r="AE325" s="61">
        <v>0</v>
      </c>
      <c r="AF325" s="61">
        <v>0</v>
      </c>
      <c r="AG325" s="61">
        <v>0</v>
      </c>
      <c r="AH325" s="61">
        <v>0</v>
      </c>
      <c r="AI325" s="61">
        <v>0</v>
      </c>
      <c r="AJ325" s="61">
        <v>0</v>
      </c>
      <c r="AK325" s="61">
        <v>0</v>
      </c>
      <c r="AL325" s="61">
        <v>0</v>
      </c>
      <c r="AM325" s="61">
        <v>0</v>
      </c>
      <c r="AN325" s="61">
        <v>0</v>
      </c>
      <c r="AO325" s="61">
        <v>0</v>
      </c>
      <c r="AP325" s="61">
        <v>0</v>
      </c>
      <c r="AQ325" s="61">
        <f t="shared" si="4"/>
        <v>0</v>
      </c>
      <c r="AT325" s="33"/>
    </row>
    <row r="326" spans="1:46" ht="33" customHeight="1">
      <c r="A326" s="32">
        <v>1271</v>
      </c>
      <c r="B326" s="315" t="str">
        <f>VLOOKUP(A326,[5]bd_lista!A:C,3,FALSE)</f>
        <v>Gobierno Autónomo Municipal de San Pedro de Curahuara</v>
      </c>
      <c r="C326" s="316" t="e">
        <f>+VLOOKUP(A326,Contactos!$A$4:$E$534,6,FALSE)</f>
        <v>#REF!</v>
      </c>
      <c r="D326" s="61">
        <v>0</v>
      </c>
      <c r="E326" s="61">
        <v>0</v>
      </c>
      <c r="F326" s="61">
        <v>0</v>
      </c>
      <c r="G326" s="61">
        <v>0</v>
      </c>
      <c r="H326" s="61">
        <v>0</v>
      </c>
      <c r="I326" s="61">
        <v>0</v>
      </c>
      <c r="J326" s="61">
        <v>0</v>
      </c>
      <c r="K326" s="61">
        <v>0</v>
      </c>
      <c r="L326" s="61">
        <v>0</v>
      </c>
      <c r="M326" s="61">
        <v>0</v>
      </c>
      <c r="N326" s="61">
        <v>0</v>
      </c>
      <c r="O326" s="61">
        <v>0</v>
      </c>
      <c r="P326" s="61">
        <v>0</v>
      </c>
      <c r="Q326" s="61">
        <v>0</v>
      </c>
      <c r="R326" s="61">
        <v>0</v>
      </c>
      <c r="S326" s="61">
        <v>0</v>
      </c>
      <c r="T326" s="61">
        <v>0</v>
      </c>
      <c r="U326" s="61">
        <v>0</v>
      </c>
      <c r="V326" s="61">
        <v>0</v>
      </c>
      <c r="W326" s="61">
        <v>0</v>
      </c>
      <c r="X326" s="61">
        <v>0</v>
      </c>
      <c r="Y326" s="61">
        <v>0</v>
      </c>
      <c r="Z326" s="61">
        <v>0</v>
      </c>
      <c r="AA326" s="61">
        <v>0</v>
      </c>
      <c r="AB326" s="61">
        <v>0</v>
      </c>
      <c r="AC326" s="61">
        <v>0</v>
      </c>
      <c r="AD326" s="61">
        <v>0</v>
      </c>
      <c r="AE326" s="61">
        <v>0</v>
      </c>
      <c r="AF326" s="61">
        <v>0</v>
      </c>
      <c r="AG326" s="61">
        <v>0</v>
      </c>
      <c r="AH326" s="61">
        <v>0</v>
      </c>
      <c r="AI326" s="61">
        <v>0</v>
      </c>
      <c r="AJ326" s="61">
        <v>0</v>
      </c>
      <c r="AK326" s="61">
        <v>0</v>
      </c>
      <c r="AL326" s="61">
        <v>0</v>
      </c>
      <c r="AM326" s="61">
        <v>0</v>
      </c>
      <c r="AN326" s="61">
        <v>0</v>
      </c>
      <c r="AO326" s="61">
        <v>0</v>
      </c>
      <c r="AP326" s="61">
        <v>0</v>
      </c>
      <c r="AQ326" s="61">
        <f t="shared" si="4"/>
        <v>0</v>
      </c>
      <c r="AT326" s="33"/>
    </row>
    <row r="327" spans="1:46" ht="33" customHeight="1">
      <c r="A327" s="32">
        <v>1272</v>
      </c>
      <c r="B327" s="315" t="str">
        <f>VLOOKUP(A327,[5]bd_lista!A:C,3,FALSE)</f>
        <v>Gobierno Autónomo Municipal de Papel Pampa</v>
      </c>
      <c r="C327" s="316" t="e">
        <f>+VLOOKUP(A327,Contactos!$A$4:$E$534,6,FALSE)</f>
        <v>#REF!</v>
      </c>
      <c r="D327" s="61">
        <v>0</v>
      </c>
      <c r="E327" s="61">
        <v>0</v>
      </c>
      <c r="F327" s="61">
        <v>0</v>
      </c>
      <c r="G327" s="61">
        <v>0</v>
      </c>
      <c r="H327" s="61">
        <v>0</v>
      </c>
      <c r="I327" s="61">
        <v>0</v>
      </c>
      <c r="J327" s="61">
        <v>0</v>
      </c>
      <c r="K327" s="61">
        <v>0</v>
      </c>
      <c r="L327" s="61">
        <v>0</v>
      </c>
      <c r="M327" s="61">
        <v>0</v>
      </c>
      <c r="N327" s="61">
        <v>0</v>
      </c>
      <c r="O327" s="61">
        <v>0</v>
      </c>
      <c r="P327" s="61">
        <v>0</v>
      </c>
      <c r="Q327" s="61">
        <v>0</v>
      </c>
      <c r="R327" s="61">
        <v>0</v>
      </c>
      <c r="S327" s="61">
        <v>0</v>
      </c>
      <c r="T327" s="61">
        <v>0</v>
      </c>
      <c r="U327" s="61">
        <v>0</v>
      </c>
      <c r="V327" s="61">
        <v>0</v>
      </c>
      <c r="W327" s="61">
        <v>0</v>
      </c>
      <c r="X327" s="61">
        <v>0</v>
      </c>
      <c r="Y327" s="61">
        <v>0</v>
      </c>
      <c r="Z327" s="61">
        <v>0</v>
      </c>
      <c r="AA327" s="61">
        <v>0</v>
      </c>
      <c r="AB327" s="61">
        <v>0</v>
      </c>
      <c r="AC327" s="61">
        <v>0</v>
      </c>
      <c r="AD327" s="61">
        <v>0</v>
      </c>
      <c r="AE327" s="61">
        <v>0</v>
      </c>
      <c r="AF327" s="61">
        <v>0</v>
      </c>
      <c r="AG327" s="61">
        <v>0</v>
      </c>
      <c r="AH327" s="61">
        <v>0</v>
      </c>
      <c r="AI327" s="61">
        <v>0</v>
      </c>
      <c r="AJ327" s="61">
        <v>0</v>
      </c>
      <c r="AK327" s="61">
        <v>0</v>
      </c>
      <c r="AL327" s="61">
        <v>0</v>
      </c>
      <c r="AM327" s="61">
        <v>0</v>
      </c>
      <c r="AN327" s="61">
        <v>0</v>
      </c>
      <c r="AO327" s="61">
        <v>0</v>
      </c>
      <c r="AP327" s="61">
        <v>0</v>
      </c>
      <c r="AQ327" s="61">
        <f t="shared" si="4"/>
        <v>0</v>
      </c>
      <c r="AT327" s="33"/>
    </row>
    <row r="328" spans="1:46" ht="33" customHeight="1">
      <c r="A328" s="32">
        <v>1273</v>
      </c>
      <c r="B328" s="315" t="str">
        <f>VLOOKUP(A328,[5]bd_lista!A:C,3,FALSE)</f>
        <v>Gobierno Autónomo Municipal de Chacarilla</v>
      </c>
      <c r="C328" s="316" t="e">
        <f>+VLOOKUP(A328,Contactos!$A$4:$E$534,6,FALSE)</f>
        <v>#REF!</v>
      </c>
      <c r="D328" s="61">
        <v>0</v>
      </c>
      <c r="E328" s="61">
        <v>0</v>
      </c>
      <c r="F328" s="61">
        <v>0</v>
      </c>
      <c r="G328" s="61">
        <v>0</v>
      </c>
      <c r="H328" s="61">
        <v>0</v>
      </c>
      <c r="I328" s="61">
        <v>0</v>
      </c>
      <c r="J328" s="61">
        <v>0</v>
      </c>
      <c r="K328" s="61">
        <v>0</v>
      </c>
      <c r="L328" s="61">
        <v>0</v>
      </c>
      <c r="M328" s="61">
        <v>0</v>
      </c>
      <c r="N328" s="61">
        <v>0</v>
      </c>
      <c r="O328" s="61">
        <v>0</v>
      </c>
      <c r="P328" s="61">
        <v>0</v>
      </c>
      <c r="Q328" s="61">
        <v>0</v>
      </c>
      <c r="R328" s="61">
        <v>0</v>
      </c>
      <c r="S328" s="61">
        <v>0</v>
      </c>
      <c r="T328" s="61">
        <v>0</v>
      </c>
      <c r="U328" s="61">
        <v>0</v>
      </c>
      <c r="V328" s="61">
        <v>0</v>
      </c>
      <c r="W328" s="61">
        <v>0</v>
      </c>
      <c r="X328" s="61">
        <v>0</v>
      </c>
      <c r="Y328" s="61">
        <v>0</v>
      </c>
      <c r="Z328" s="61">
        <v>0</v>
      </c>
      <c r="AA328" s="61">
        <v>0</v>
      </c>
      <c r="AB328" s="61">
        <v>0</v>
      </c>
      <c r="AC328" s="61">
        <v>0</v>
      </c>
      <c r="AD328" s="61">
        <v>0</v>
      </c>
      <c r="AE328" s="61">
        <v>0</v>
      </c>
      <c r="AF328" s="61">
        <v>0</v>
      </c>
      <c r="AG328" s="61">
        <v>0</v>
      </c>
      <c r="AH328" s="61">
        <v>0</v>
      </c>
      <c r="AI328" s="61">
        <v>0</v>
      </c>
      <c r="AJ328" s="61">
        <v>0</v>
      </c>
      <c r="AK328" s="61">
        <v>0</v>
      </c>
      <c r="AL328" s="61">
        <v>0</v>
      </c>
      <c r="AM328" s="61">
        <v>0</v>
      </c>
      <c r="AN328" s="61">
        <v>0</v>
      </c>
      <c r="AO328" s="61">
        <v>0</v>
      </c>
      <c r="AP328" s="61">
        <v>0</v>
      </c>
      <c r="AQ328" s="61">
        <f t="shared" si="4"/>
        <v>0</v>
      </c>
      <c r="AT328" s="33"/>
    </row>
    <row r="329" spans="1:46" ht="33" customHeight="1">
      <c r="A329" s="32">
        <v>1274</v>
      </c>
      <c r="B329" s="315" t="str">
        <f>VLOOKUP(A329,[5]bd_lista!A:C,3,FALSE)</f>
        <v>Gobierno Autónomo Municipal de Santiago de Machaca</v>
      </c>
      <c r="C329" s="316" t="e">
        <f>+VLOOKUP(A329,Contactos!$A$4:$E$534,6,FALSE)</f>
        <v>#REF!</v>
      </c>
      <c r="D329" s="61">
        <v>0</v>
      </c>
      <c r="E329" s="61">
        <v>0</v>
      </c>
      <c r="F329" s="61">
        <v>0</v>
      </c>
      <c r="G329" s="61">
        <v>0</v>
      </c>
      <c r="H329" s="61">
        <v>0</v>
      </c>
      <c r="I329" s="61">
        <v>0</v>
      </c>
      <c r="J329" s="61">
        <v>0</v>
      </c>
      <c r="K329" s="61">
        <v>0</v>
      </c>
      <c r="L329" s="61">
        <v>0</v>
      </c>
      <c r="M329" s="61">
        <v>0</v>
      </c>
      <c r="N329" s="61">
        <v>0</v>
      </c>
      <c r="O329" s="61">
        <v>0</v>
      </c>
      <c r="P329" s="61">
        <v>0</v>
      </c>
      <c r="Q329" s="61">
        <v>0</v>
      </c>
      <c r="R329" s="61">
        <v>0</v>
      </c>
      <c r="S329" s="61">
        <v>0</v>
      </c>
      <c r="T329" s="61">
        <v>0</v>
      </c>
      <c r="U329" s="61">
        <v>0</v>
      </c>
      <c r="V329" s="61">
        <v>0</v>
      </c>
      <c r="W329" s="61">
        <v>0</v>
      </c>
      <c r="X329" s="61">
        <v>0</v>
      </c>
      <c r="Y329" s="61">
        <v>0</v>
      </c>
      <c r="Z329" s="61">
        <v>0</v>
      </c>
      <c r="AA329" s="61">
        <v>0</v>
      </c>
      <c r="AB329" s="61">
        <v>0</v>
      </c>
      <c r="AC329" s="61">
        <v>0</v>
      </c>
      <c r="AD329" s="61">
        <v>0</v>
      </c>
      <c r="AE329" s="61">
        <v>0</v>
      </c>
      <c r="AF329" s="61">
        <v>0</v>
      </c>
      <c r="AG329" s="61">
        <v>0</v>
      </c>
      <c r="AH329" s="61">
        <v>0</v>
      </c>
      <c r="AI329" s="61">
        <v>0</v>
      </c>
      <c r="AJ329" s="61">
        <v>0</v>
      </c>
      <c r="AK329" s="61">
        <v>0</v>
      </c>
      <c r="AL329" s="61">
        <v>0</v>
      </c>
      <c r="AM329" s="61">
        <v>0</v>
      </c>
      <c r="AN329" s="61">
        <v>0</v>
      </c>
      <c r="AO329" s="61">
        <v>0</v>
      </c>
      <c r="AP329" s="61">
        <v>0</v>
      </c>
      <c r="AQ329" s="61">
        <f t="shared" si="4"/>
        <v>0</v>
      </c>
      <c r="AT329" s="33"/>
    </row>
    <row r="330" spans="1:46" ht="33" customHeight="1">
      <c r="A330" s="32">
        <v>1275</v>
      </c>
      <c r="B330" s="315" t="str">
        <f>VLOOKUP(A330,[5]bd_lista!A:C,3,FALSE)</f>
        <v>Gobierno Autónomo Municipal de Catacora</v>
      </c>
      <c r="C330" s="316" t="e">
        <f>+VLOOKUP(A330,Contactos!$A$4:$E$534,6,FALSE)</f>
        <v>#REF!</v>
      </c>
      <c r="D330" s="61">
        <v>0</v>
      </c>
      <c r="E330" s="61">
        <v>0</v>
      </c>
      <c r="F330" s="61">
        <v>0</v>
      </c>
      <c r="G330" s="61">
        <v>0</v>
      </c>
      <c r="H330" s="61">
        <v>0</v>
      </c>
      <c r="I330" s="61">
        <v>0</v>
      </c>
      <c r="J330" s="61">
        <v>0</v>
      </c>
      <c r="K330" s="61">
        <v>0</v>
      </c>
      <c r="L330" s="61">
        <v>0</v>
      </c>
      <c r="M330" s="61">
        <v>0</v>
      </c>
      <c r="N330" s="61">
        <v>0</v>
      </c>
      <c r="O330" s="61">
        <v>0</v>
      </c>
      <c r="P330" s="61">
        <v>0</v>
      </c>
      <c r="Q330" s="61">
        <v>0</v>
      </c>
      <c r="R330" s="61">
        <v>0</v>
      </c>
      <c r="S330" s="61">
        <v>0</v>
      </c>
      <c r="T330" s="61">
        <v>0</v>
      </c>
      <c r="U330" s="61">
        <v>0</v>
      </c>
      <c r="V330" s="61">
        <v>0</v>
      </c>
      <c r="W330" s="61">
        <v>0</v>
      </c>
      <c r="X330" s="61">
        <v>0</v>
      </c>
      <c r="Y330" s="61">
        <v>0</v>
      </c>
      <c r="Z330" s="61">
        <v>0</v>
      </c>
      <c r="AA330" s="61">
        <v>0</v>
      </c>
      <c r="AB330" s="61">
        <v>0</v>
      </c>
      <c r="AC330" s="61">
        <v>0</v>
      </c>
      <c r="AD330" s="61">
        <v>0</v>
      </c>
      <c r="AE330" s="61">
        <v>0</v>
      </c>
      <c r="AF330" s="61">
        <v>0</v>
      </c>
      <c r="AG330" s="61">
        <v>0</v>
      </c>
      <c r="AH330" s="61">
        <v>0</v>
      </c>
      <c r="AI330" s="61">
        <v>0</v>
      </c>
      <c r="AJ330" s="61">
        <v>0</v>
      </c>
      <c r="AK330" s="61">
        <v>0</v>
      </c>
      <c r="AL330" s="61">
        <v>0</v>
      </c>
      <c r="AM330" s="61">
        <v>0</v>
      </c>
      <c r="AN330" s="61">
        <v>0</v>
      </c>
      <c r="AO330" s="61">
        <v>0</v>
      </c>
      <c r="AP330" s="61">
        <v>0</v>
      </c>
      <c r="AQ330" s="61">
        <f t="shared" si="4"/>
        <v>0</v>
      </c>
      <c r="AT330" s="33"/>
    </row>
    <row r="331" spans="1:46" ht="33" customHeight="1">
      <c r="A331" s="32">
        <v>1276</v>
      </c>
      <c r="B331" s="315" t="str">
        <f>VLOOKUP(A331,[5]bd_lista!A:C,3,FALSE)</f>
        <v>Gobierno Autónomo Municipal de Mapiri</v>
      </c>
      <c r="C331" s="316" t="e">
        <f>+VLOOKUP(A331,Contactos!$A$4:$E$534,6,FALSE)</f>
        <v>#REF!</v>
      </c>
      <c r="D331" s="61">
        <v>0</v>
      </c>
      <c r="E331" s="61">
        <v>0</v>
      </c>
      <c r="F331" s="61">
        <v>0</v>
      </c>
      <c r="G331" s="61">
        <v>0</v>
      </c>
      <c r="H331" s="61">
        <v>0</v>
      </c>
      <c r="I331" s="61">
        <v>0</v>
      </c>
      <c r="J331" s="61">
        <v>0</v>
      </c>
      <c r="K331" s="61">
        <v>0</v>
      </c>
      <c r="L331" s="61">
        <v>0</v>
      </c>
      <c r="M331" s="61">
        <v>0</v>
      </c>
      <c r="N331" s="61">
        <v>0</v>
      </c>
      <c r="O331" s="61">
        <v>0</v>
      </c>
      <c r="P331" s="61">
        <v>0</v>
      </c>
      <c r="Q331" s="61">
        <v>0</v>
      </c>
      <c r="R331" s="61">
        <v>0</v>
      </c>
      <c r="S331" s="61">
        <v>0</v>
      </c>
      <c r="T331" s="61">
        <v>0</v>
      </c>
      <c r="U331" s="61">
        <v>0</v>
      </c>
      <c r="V331" s="61">
        <v>0</v>
      </c>
      <c r="W331" s="61">
        <v>0</v>
      </c>
      <c r="X331" s="61">
        <v>0</v>
      </c>
      <c r="Y331" s="61">
        <v>0</v>
      </c>
      <c r="Z331" s="61">
        <v>0</v>
      </c>
      <c r="AA331" s="61">
        <v>0</v>
      </c>
      <c r="AB331" s="61">
        <v>0</v>
      </c>
      <c r="AC331" s="61">
        <v>0</v>
      </c>
      <c r="AD331" s="61">
        <v>0</v>
      </c>
      <c r="AE331" s="61">
        <v>0</v>
      </c>
      <c r="AF331" s="61">
        <v>0</v>
      </c>
      <c r="AG331" s="61">
        <v>0</v>
      </c>
      <c r="AH331" s="61">
        <v>0</v>
      </c>
      <c r="AI331" s="61">
        <v>0</v>
      </c>
      <c r="AJ331" s="61">
        <v>0</v>
      </c>
      <c r="AK331" s="61">
        <v>0</v>
      </c>
      <c r="AL331" s="61">
        <v>0</v>
      </c>
      <c r="AM331" s="61">
        <v>0</v>
      </c>
      <c r="AN331" s="61">
        <v>0</v>
      </c>
      <c r="AO331" s="61">
        <v>0</v>
      </c>
      <c r="AP331" s="61">
        <v>0</v>
      </c>
      <c r="AQ331" s="61">
        <f t="shared" si="4"/>
        <v>0</v>
      </c>
      <c r="AT331" s="33"/>
    </row>
    <row r="332" spans="1:46" ht="33" customHeight="1">
      <c r="A332" s="32">
        <v>1277</v>
      </c>
      <c r="B332" s="315" t="str">
        <f>VLOOKUP(A332,[5]bd_lista!A:C,3,FALSE)</f>
        <v>Gobierno Autónomo Municipal de Teoponte</v>
      </c>
      <c r="C332" s="316" t="e">
        <f>+VLOOKUP(A332,Contactos!$A$4:$E$534,6,FALSE)</f>
        <v>#REF!</v>
      </c>
      <c r="D332" s="61">
        <v>0</v>
      </c>
      <c r="E332" s="61">
        <v>0</v>
      </c>
      <c r="F332" s="61">
        <v>0</v>
      </c>
      <c r="G332" s="61">
        <v>0</v>
      </c>
      <c r="H332" s="61">
        <v>0</v>
      </c>
      <c r="I332" s="61">
        <v>0</v>
      </c>
      <c r="J332" s="61">
        <v>0</v>
      </c>
      <c r="K332" s="61">
        <v>0</v>
      </c>
      <c r="L332" s="61">
        <v>0</v>
      </c>
      <c r="M332" s="61">
        <v>0</v>
      </c>
      <c r="N332" s="61">
        <v>0</v>
      </c>
      <c r="O332" s="61">
        <v>0</v>
      </c>
      <c r="P332" s="61">
        <v>0</v>
      </c>
      <c r="Q332" s="61">
        <v>0</v>
      </c>
      <c r="R332" s="61">
        <v>0</v>
      </c>
      <c r="S332" s="61">
        <v>0</v>
      </c>
      <c r="T332" s="61">
        <v>0</v>
      </c>
      <c r="U332" s="61">
        <v>0</v>
      </c>
      <c r="V332" s="61">
        <v>0</v>
      </c>
      <c r="W332" s="61">
        <v>0</v>
      </c>
      <c r="X332" s="61">
        <v>0</v>
      </c>
      <c r="Y332" s="61">
        <v>0</v>
      </c>
      <c r="Z332" s="61">
        <v>0</v>
      </c>
      <c r="AA332" s="61">
        <v>0</v>
      </c>
      <c r="AB332" s="61">
        <v>0</v>
      </c>
      <c r="AC332" s="61">
        <v>0</v>
      </c>
      <c r="AD332" s="61">
        <v>0</v>
      </c>
      <c r="AE332" s="61">
        <v>0</v>
      </c>
      <c r="AF332" s="61">
        <v>0</v>
      </c>
      <c r="AG332" s="61">
        <v>0</v>
      </c>
      <c r="AH332" s="61">
        <v>0</v>
      </c>
      <c r="AI332" s="61">
        <v>0</v>
      </c>
      <c r="AJ332" s="61">
        <v>0</v>
      </c>
      <c r="AK332" s="61">
        <v>0</v>
      </c>
      <c r="AL332" s="61">
        <v>0</v>
      </c>
      <c r="AM332" s="61">
        <v>0</v>
      </c>
      <c r="AN332" s="61">
        <v>0</v>
      </c>
      <c r="AO332" s="61">
        <v>0</v>
      </c>
      <c r="AP332" s="61">
        <v>0</v>
      </c>
      <c r="AQ332" s="61">
        <f t="shared" si="4"/>
        <v>0</v>
      </c>
      <c r="AT332" s="33"/>
    </row>
    <row r="333" spans="1:46" ht="33" customHeight="1">
      <c r="A333" s="32">
        <v>1278</v>
      </c>
      <c r="B333" s="315" t="str">
        <f>VLOOKUP(A333,[5]bd_lista!A:C,3,FALSE)</f>
        <v>Gobierno Autónomo Municipal de San Andrés de Machaca</v>
      </c>
      <c r="C333" s="316" t="e">
        <f>+VLOOKUP(A333,Contactos!$A$4:$E$534,6,FALSE)</f>
        <v>#REF!</v>
      </c>
      <c r="D333" s="61">
        <v>0</v>
      </c>
      <c r="E333" s="61">
        <v>0</v>
      </c>
      <c r="F333" s="61">
        <v>0</v>
      </c>
      <c r="G333" s="61">
        <v>0</v>
      </c>
      <c r="H333" s="61">
        <v>0</v>
      </c>
      <c r="I333" s="61">
        <v>0</v>
      </c>
      <c r="J333" s="61">
        <v>0</v>
      </c>
      <c r="K333" s="61">
        <v>0</v>
      </c>
      <c r="L333" s="61">
        <v>0</v>
      </c>
      <c r="M333" s="61">
        <v>0</v>
      </c>
      <c r="N333" s="61">
        <v>0</v>
      </c>
      <c r="O333" s="61">
        <v>0</v>
      </c>
      <c r="P333" s="61">
        <v>0</v>
      </c>
      <c r="Q333" s="61">
        <v>0</v>
      </c>
      <c r="R333" s="61">
        <v>0</v>
      </c>
      <c r="S333" s="61">
        <v>0</v>
      </c>
      <c r="T333" s="61">
        <v>0</v>
      </c>
      <c r="U333" s="61">
        <v>0</v>
      </c>
      <c r="V333" s="61">
        <v>0</v>
      </c>
      <c r="W333" s="61">
        <v>0</v>
      </c>
      <c r="X333" s="61">
        <v>0</v>
      </c>
      <c r="Y333" s="61">
        <v>0</v>
      </c>
      <c r="Z333" s="61">
        <v>0</v>
      </c>
      <c r="AA333" s="61">
        <v>0</v>
      </c>
      <c r="AB333" s="61">
        <v>0</v>
      </c>
      <c r="AC333" s="61">
        <v>0</v>
      </c>
      <c r="AD333" s="61">
        <v>0</v>
      </c>
      <c r="AE333" s="61">
        <v>0</v>
      </c>
      <c r="AF333" s="61">
        <v>0</v>
      </c>
      <c r="AG333" s="61">
        <v>0</v>
      </c>
      <c r="AH333" s="61">
        <v>0</v>
      </c>
      <c r="AI333" s="61">
        <v>0</v>
      </c>
      <c r="AJ333" s="61">
        <v>0</v>
      </c>
      <c r="AK333" s="61">
        <v>0</v>
      </c>
      <c r="AL333" s="61">
        <v>0</v>
      </c>
      <c r="AM333" s="61">
        <v>0</v>
      </c>
      <c r="AN333" s="61">
        <v>0</v>
      </c>
      <c r="AO333" s="61">
        <v>0</v>
      </c>
      <c r="AP333" s="61">
        <v>0</v>
      </c>
      <c r="AQ333" s="61">
        <f t="shared" si="4"/>
        <v>0</v>
      </c>
      <c r="AT333" s="33"/>
    </row>
    <row r="334" spans="1:46" ht="33" customHeight="1">
      <c r="A334" s="32">
        <v>1279</v>
      </c>
      <c r="B334" s="315" t="str">
        <f>VLOOKUP(A334,[5]bd_lista!A:C,3,FALSE)</f>
        <v>Gobierno Autónomo Municipal de Jesús de Machaca</v>
      </c>
      <c r="C334" s="316" t="e">
        <f>+VLOOKUP(A334,Contactos!$A$4:$E$534,6,FALSE)</f>
        <v>#REF!</v>
      </c>
      <c r="D334" s="61">
        <v>0</v>
      </c>
      <c r="E334" s="61">
        <v>0</v>
      </c>
      <c r="F334" s="61">
        <v>0</v>
      </c>
      <c r="G334" s="61">
        <v>0</v>
      </c>
      <c r="H334" s="61">
        <v>0</v>
      </c>
      <c r="I334" s="61">
        <v>0</v>
      </c>
      <c r="J334" s="61">
        <v>0</v>
      </c>
      <c r="K334" s="61">
        <v>0</v>
      </c>
      <c r="L334" s="61">
        <v>0</v>
      </c>
      <c r="M334" s="61">
        <v>0</v>
      </c>
      <c r="N334" s="61">
        <v>0</v>
      </c>
      <c r="O334" s="61">
        <v>0</v>
      </c>
      <c r="P334" s="61">
        <v>0</v>
      </c>
      <c r="Q334" s="61">
        <v>0</v>
      </c>
      <c r="R334" s="61">
        <v>0</v>
      </c>
      <c r="S334" s="61">
        <v>0</v>
      </c>
      <c r="T334" s="61">
        <v>0</v>
      </c>
      <c r="U334" s="61">
        <v>0</v>
      </c>
      <c r="V334" s="61">
        <v>0</v>
      </c>
      <c r="W334" s="61">
        <v>0</v>
      </c>
      <c r="X334" s="61">
        <v>0</v>
      </c>
      <c r="Y334" s="61">
        <v>0</v>
      </c>
      <c r="Z334" s="61">
        <v>0</v>
      </c>
      <c r="AA334" s="61">
        <v>0</v>
      </c>
      <c r="AB334" s="61">
        <v>0</v>
      </c>
      <c r="AC334" s="61">
        <v>0</v>
      </c>
      <c r="AD334" s="61">
        <v>0</v>
      </c>
      <c r="AE334" s="61">
        <v>0</v>
      </c>
      <c r="AF334" s="61">
        <v>0</v>
      </c>
      <c r="AG334" s="61">
        <v>0</v>
      </c>
      <c r="AH334" s="61">
        <v>0</v>
      </c>
      <c r="AI334" s="61">
        <v>0</v>
      </c>
      <c r="AJ334" s="61">
        <v>0</v>
      </c>
      <c r="AK334" s="61">
        <v>0</v>
      </c>
      <c r="AL334" s="61">
        <v>0</v>
      </c>
      <c r="AM334" s="61">
        <v>0</v>
      </c>
      <c r="AN334" s="61">
        <v>0</v>
      </c>
      <c r="AO334" s="61">
        <v>0</v>
      </c>
      <c r="AP334" s="61">
        <v>0</v>
      </c>
      <c r="AQ334" s="61">
        <f t="shared" si="4"/>
        <v>0</v>
      </c>
      <c r="AT334" s="33"/>
    </row>
    <row r="335" spans="1:46" ht="33" customHeight="1">
      <c r="A335" s="32">
        <v>1280</v>
      </c>
      <c r="B335" s="315" t="str">
        <f>VLOOKUP(A335,[5]bd_lista!A:C,3,FALSE)</f>
        <v>Gobierno Autónomo Municipal de Taraco</v>
      </c>
      <c r="C335" s="316" t="e">
        <f>+VLOOKUP(A335,Contactos!$A$4:$E$534,6,FALSE)</f>
        <v>#REF!</v>
      </c>
      <c r="D335" s="61">
        <v>0</v>
      </c>
      <c r="E335" s="61">
        <v>0</v>
      </c>
      <c r="F335" s="61">
        <v>0</v>
      </c>
      <c r="G335" s="61">
        <v>0</v>
      </c>
      <c r="H335" s="61">
        <v>0</v>
      </c>
      <c r="I335" s="61">
        <v>0</v>
      </c>
      <c r="J335" s="61">
        <v>0</v>
      </c>
      <c r="K335" s="61">
        <v>0</v>
      </c>
      <c r="L335" s="61">
        <v>0</v>
      </c>
      <c r="M335" s="61">
        <v>0</v>
      </c>
      <c r="N335" s="61">
        <v>0</v>
      </c>
      <c r="O335" s="61">
        <v>0</v>
      </c>
      <c r="P335" s="61">
        <v>0</v>
      </c>
      <c r="Q335" s="61">
        <v>0</v>
      </c>
      <c r="R335" s="61">
        <v>0</v>
      </c>
      <c r="S335" s="61">
        <v>0</v>
      </c>
      <c r="T335" s="61">
        <v>0</v>
      </c>
      <c r="U335" s="61">
        <v>0</v>
      </c>
      <c r="V335" s="61">
        <v>0</v>
      </c>
      <c r="W335" s="61">
        <v>0</v>
      </c>
      <c r="X335" s="61">
        <v>0</v>
      </c>
      <c r="Y335" s="61">
        <v>0</v>
      </c>
      <c r="Z335" s="61">
        <v>0</v>
      </c>
      <c r="AA335" s="61">
        <v>0</v>
      </c>
      <c r="AB335" s="61">
        <v>0</v>
      </c>
      <c r="AC335" s="61">
        <v>0</v>
      </c>
      <c r="AD335" s="61">
        <v>0</v>
      </c>
      <c r="AE335" s="61">
        <v>0</v>
      </c>
      <c r="AF335" s="61">
        <v>0</v>
      </c>
      <c r="AG335" s="61">
        <v>0</v>
      </c>
      <c r="AH335" s="61">
        <v>0</v>
      </c>
      <c r="AI335" s="61">
        <v>0</v>
      </c>
      <c r="AJ335" s="61">
        <v>0</v>
      </c>
      <c r="AK335" s="61">
        <v>0</v>
      </c>
      <c r="AL335" s="61">
        <v>0</v>
      </c>
      <c r="AM335" s="61">
        <v>0</v>
      </c>
      <c r="AN335" s="61">
        <v>0</v>
      </c>
      <c r="AO335" s="61">
        <v>0</v>
      </c>
      <c r="AP335" s="61">
        <v>0</v>
      </c>
      <c r="AQ335" s="61">
        <f t="shared" si="4"/>
        <v>0</v>
      </c>
      <c r="AT335" s="33"/>
    </row>
    <row r="336" spans="1:46" ht="33" customHeight="1">
      <c r="A336" s="32">
        <v>1281</v>
      </c>
      <c r="B336" s="315" t="str">
        <f>VLOOKUP(A336,[5]bd_lista!A:C,3,FALSE)</f>
        <v>Gobierno Autónomo Municipal de Huarina</v>
      </c>
      <c r="C336" s="316" t="e">
        <f>+VLOOKUP(A336,Contactos!$A$4:$E$534,6,FALSE)</f>
        <v>#REF!</v>
      </c>
      <c r="D336" s="61">
        <v>0</v>
      </c>
      <c r="E336" s="61">
        <v>0</v>
      </c>
      <c r="F336" s="61">
        <v>0</v>
      </c>
      <c r="G336" s="61">
        <v>0</v>
      </c>
      <c r="H336" s="61">
        <v>0</v>
      </c>
      <c r="I336" s="61">
        <v>0</v>
      </c>
      <c r="J336" s="61">
        <v>0</v>
      </c>
      <c r="K336" s="61">
        <v>0</v>
      </c>
      <c r="L336" s="61">
        <v>0</v>
      </c>
      <c r="M336" s="61">
        <v>0</v>
      </c>
      <c r="N336" s="61">
        <v>0</v>
      </c>
      <c r="O336" s="61">
        <v>0</v>
      </c>
      <c r="P336" s="61">
        <v>0</v>
      </c>
      <c r="Q336" s="61">
        <v>0</v>
      </c>
      <c r="R336" s="61">
        <v>0</v>
      </c>
      <c r="S336" s="61">
        <v>0</v>
      </c>
      <c r="T336" s="61">
        <v>0</v>
      </c>
      <c r="U336" s="61">
        <v>0</v>
      </c>
      <c r="V336" s="61">
        <v>0</v>
      </c>
      <c r="W336" s="61">
        <v>0</v>
      </c>
      <c r="X336" s="61">
        <v>0</v>
      </c>
      <c r="Y336" s="61">
        <v>0</v>
      </c>
      <c r="Z336" s="61">
        <v>0</v>
      </c>
      <c r="AA336" s="61">
        <v>0</v>
      </c>
      <c r="AB336" s="61">
        <v>0</v>
      </c>
      <c r="AC336" s="61">
        <v>0</v>
      </c>
      <c r="AD336" s="61">
        <v>0</v>
      </c>
      <c r="AE336" s="61">
        <v>0</v>
      </c>
      <c r="AF336" s="61">
        <v>0</v>
      </c>
      <c r="AG336" s="61">
        <v>0</v>
      </c>
      <c r="AH336" s="61">
        <v>0</v>
      </c>
      <c r="AI336" s="61">
        <v>0</v>
      </c>
      <c r="AJ336" s="61">
        <v>0</v>
      </c>
      <c r="AK336" s="61">
        <v>0</v>
      </c>
      <c r="AL336" s="61">
        <v>0</v>
      </c>
      <c r="AM336" s="61">
        <v>0</v>
      </c>
      <c r="AN336" s="61">
        <v>0</v>
      </c>
      <c r="AO336" s="61">
        <v>0</v>
      </c>
      <c r="AP336" s="61">
        <v>0</v>
      </c>
      <c r="AQ336" s="61">
        <f t="shared" ref="AQ336:AQ399" si="5">SUM(D336:AP336)</f>
        <v>0</v>
      </c>
      <c r="AT336" s="33"/>
    </row>
    <row r="337" spans="1:46" ht="33" customHeight="1">
      <c r="A337" s="32">
        <v>1282</v>
      </c>
      <c r="B337" s="315" t="str">
        <f>VLOOKUP(A337,[5]bd_lista!A:C,3,FALSE)</f>
        <v>Gobierno Autónomo Municipal de Santiago de Huata</v>
      </c>
      <c r="C337" s="316" t="e">
        <f>+VLOOKUP(A337,Contactos!$A$4:$E$534,6,FALSE)</f>
        <v>#REF!</v>
      </c>
      <c r="D337" s="61">
        <v>0</v>
      </c>
      <c r="E337" s="61">
        <v>0</v>
      </c>
      <c r="F337" s="61">
        <v>0</v>
      </c>
      <c r="G337" s="61">
        <v>0</v>
      </c>
      <c r="H337" s="61">
        <v>0</v>
      </c>
      <c r="I337" s="61">
        <v>0</v>
      </c>
      <c r="J337" s="61">
        <v>0</v>
      </c>
      <c r="K337" s="61">
        <v>0</v>
      </c>
      <c r="L337" s="61">
        <v>0</v>
      </c>
      <c r="M337" s="61">
        <v>0</v>
      </c>
      <c r="N337" s="61">
        <v>0</v>
      </c>
      <c r="O337" s="61">
        <v>0</v>
      </c>
      <c r="P337" s="61">
        <v>0</v>
      </c>
      <c r="Q337" s="61">
        <v>0</v>
      </c>
      <c r="R337" s="61">
        <v>0</v>
      </c>
      <c r="S337" s="61">
        <v>0</v>
      </c>
      <c r="T337" s="61">
        <v>0</v>
      </c>
      <c r="U337" s="61">
        <v>0</v>
      </c>
      <c r="V337" s="61">
        <v>0</v>
      </c>
      <c r="W337" s="61">
        <v>0</v>
      </c>
      <c r="X337" s="61">
        <v>0</v>
      </c>
      <c r="Y337" s="61">
        <v>0</v>
      </c>
      <c r="Z337" s="61">
        <v>0</v>
      </c>
      <c r="AA337" s="61">
        <v>0</v>
      </c>
      <c r="AB337" s="61">
        <v>0</v>
      </c>
      <c r="AC337" s="61">
        <v>0</v>
      </c>
      <c r="AD337" s="61">
        <v>0</v>
      </c>
      <c r="AE337" s="61">
        <v>0</v>
      </c>
      <c r="AF337" s="61">
        <v>0</v>
      </c>
      <c r="AG337" s="61">
        <v>0</v>
      </c>
      <c r="AH337" s="61">
        <v>0</v>
      </c>
      <c r="AI337" s="61">
        <v>0</v>
      </c>
      <c r="AJ337" s="61">
        <v>0</v>
      </c>
      <c r="AK337" s="61">
        <v>0</v>
      </c>
      <c r="AL337" s="61">
        <v>0</v>
      </c>
      <c r="AM337" s="61">
        <v>0</v>
      </c>
      <c r="AN337" s="61">
        <v>0</v>
      </c>
      <c r="AO337" s="61">
        <v>0</v>
      </c>
      <c r="AP337" s="61">
        <v>0</v>
      </c>
      <c r="AQ337" s="61">
        <f t="shared" si="5"/>
        <v>0</v>
      </c>
      <c r="AT337" s="33"/>
    </row>
    <row r="338" spans="1:46" ht="33" customHeight="1">
      <c r="A338" s="32">
        <v>1283</v>
      </c>
      <c r="B338" s="315" t="str">
        <f>VLOOKUP(A338,[5]bd_lista!A:C,3,FALSE)</f>
        <v>Gobierno Autónomo Municipal de Escoma</v>
      </c>
      <c r="C338" s="316" t="e">
        <f>+VLOOKUP(A338,Contactos!$A$4:$E$534,6,FALSE)</f>
        <v>#REF!</v>
      </c>
      <c r="D338" s="61">
        <v>0</v>
      </c>
      <c r="E338" s="61">
        <v>0</v>
      </c>
      <c r="F338" s="61">
        <v>0</v>
      </c>
      <c r="G338" s="61">
        <v>0</v>
      </c>
      <c r="H338" s="61">
        <v>0</v>
      </c>
      <c r="I338" s="61">
        <v>0</v>
      </c>
      <c r="J338" s="61">
        <v>0</v>
      </c>
      <c r="K338" s="61">
        <v>0</v>
      </c>
      <c r="L338" s="61">
        <v>0</v>
      </c>
      <c r="M338" s="61">
        <v>0</v>
      </c>
      <c r="N338" s="61">
        <v>0</v>
      </c>
      <c r="O338" s="61">
        <v>0</v>
      </c>
      <c r="P338" s="61">
        <v>0</v>
      </c>
      <c r="Q338" s="61">
        <v>0</v>
      </c>
      <c r="R338" s="61">
        <v>0</v>
      </c>
      <c r="S338" s="61">
        <v>0</v>
      </c>
      <c r="T338" s="61">
        <v>0</v>
      </c>
      <c r="U338" s="61">
        <v>0</v>
      </c>
      <c r="V338" s="61">
        <v>0</v>
      </c>
      <c r="W338" s="61">
        <v>0</v>
      </c>
      <c r="X338" s="61">
        <v>0</v>
      </c>
      <c r="Y338" s="61">
        <v>0</v>
      </c>
      <c r="Z338" s="61">
        <v>0</v>
      </c>
      <c r="AA338" s="61">
        <v>0</v>
      </c>
      <c r="AB338" s="61">
        <v>0</v>
      </c>
      <c r="AC338" s="61">
        <v>0</v>
      </c>
      <c r="AD338" s="61">
        <v>0</v>
      </c>
      <c r="AE338" s="61">
        <v>0</v>
      </c>
      <c r="AF338" s="61">
        <v>0</v>
      </c>
      <c r="AG338" s="61">
        <v>0</v>
      </c>
      <c r="AH338" s="61">
        <v>0</v>
      </c>
      <c r="AI338" s="61">
        <v>0</v>
      </c>
      <c r="AJ338" s="61">
        <v>0</v>
      </c>
      <c r="AK338" s="61">
        <v>0</v>
      </c>
      <c r="AL338" s="61">
        <v>0</v>
      </c>
      <c r="AM338" s="61">
        <v>0</v>
      </c>
      <c r="AN338" s="61">
        <v>0</v>
      </c>
      <c r="AO338" s="61">
        <v>0</v>
      </c>
      <c r="AP338" s="61">
        <v>0</v>
      </c>
      <c r="AQ338" s="61">
        <f t="shared" si="5"/>
        <v>0</v>
      </c>
      <c r="AT338" s="33"/>
    </row>
    <row r="339" spans="1:46" ht="33" customHeight="1">
      <c r="A339" s="32">
        <v>1284</v>
      </c>
      <c r="B339" s="315" t="str">
        <f>VLOOKUP(A339,[5]bd_lista!A:C,3,FALSE)</f>
        <v>Gobierno Autónomo Municipal de Humanata</v>
      </c>
      <c r="C339" s="316" t="e">
        <f>+VLOOKUP(A339,Contactos!$A$4:$E$534,6,FALSE)</f>
        <v>#REF!</v>
      </c>
      <c r="D339" s="61">
        <v>0</v>
      </c>
      <c r="E339" s="61">
        <v>0</v>
      </c>
      <c r="F339" s="61">
        <v>0</v>
      </c>
      <c r="G339" s="61">
        <v>0</v>
      </c>
      <c r="H339" s="61">
        <v>0</v>
      </c>
      <c r="I339" s="61">
        <v>0</v>
      </c>
      <c r="J339" s="61">
        <v>0</v>
      </c>
      <c r="K339" s="61">
        <v>0</v>
      </c>
      <c r="L339" s="61">
        <v>0</v>
      </c>
      <c r="M339" s="61">
        <v>0</v>
      </c>
      <c r="N339" s="61">
        <v>0</v>
      </c>
      <c r="O339" s="61">
        <v>0</v>
      </c>
      <c r="P339" s="61">
        <v>0</v>
      </c>
      <c r="Q339" s="61">
        <v>0</v>
      </c>
      <c r="R339" s="61">
        <v>0</v>
      </c>
      <c r="S339" s="61">
        <v>0</v>
      </c>
      <c r="T339" s="61">
        <v>0</v>
      </c>
      <c r="U339" s="61">
        <v>0</v>
      </c>
      <c r="V339" s="61">
        <v>0</v>
      </c>
      <c r="W339" s="61">
        <v>0</v>
      </c>
      <c r="X339" s="61">
        <v>0</v>
      </c>
      <c r="Y339" s="61">
        <v>0</v>
      </c>
      <c r="Z339" s="61">
        <v>0</v>
      </c>
      <c r="AA339" s="61">
        <v>0</v>
      </c>
      <c r="AB339" s="61">
        <v>0</v>
      </c>
      <c r="AC339" s="61">
        <v>0</v>
      </c>
      <c r="AD339" s="61">
        <v>0</v>
      </c>
      <c r="AE339" s="61">
        <v>0</v>
      </c>
      <c r="AF339" s="61">
        <v>0</v>
      </c>
      <c r="AG339" s="61">
        <v>0</v>
      </c>
      <c r="AH339" s="61">
        <v>0</v>
      </c>
      <c r="AI339" s="61">
        <v>0</v>
      </c>
      <c r="AJ339" s="61">
        <v>0</v>
      </c>
      <c r="AK339" s="61">
        <v>0</v>
      </c>
      <c r="AL339" s="61">
        <v>0</v>
      </c>
      <c r="AM339" s="61">
        <v>0</v>
      </c>
      <c r="AN339" s="61">
        <v>0</v>
      </c>
      <c r="AO339" s="61">
        <v>0</v>
      </c>
      <c r="AP339" s="61">
        <v>0</v>
      </c>
      <c r="AQ339" s="61">
        <f t="shared" si="5"/>
        <v>0</v>
      </c>
      <c r="AT339" s="33"/>
    </row>
    <row r="340" spans="1:46" ht="33" customHeight="1">
      <c r="A340" s="32">
        <v>1285</v>
      </c>
      <c r="B340" s="315" t="str">
        <f>VLOOKUP(A340,[5]bd_lista!A:C,3,FALSE)</f>
        <v>Gobierno Autónomo Municipal de Alto Beni</v>
      </c>
      <c r="C340" s="316" t="e">
        <f>+VLOOKUP(A340,Contactos!$A$4:$E$534,6,FALSE)</f>
        <v>#REF!</v>
      </c>
      <c r="D340" s="61">
        <v>0</v>
      </c>
      <c r="E340" s="61">
        <v>0</v>
      </c>
      <c r="F340" s="61">
        <v>0</v>
      </c>
      <c r="G340" s="61">
        <v>0</v>
      </c>
      <c r="H340" s="61">
        <v>0</v>
      </c>
      <c r="I340" s="61">
        <v>0</v>
      </c>
      <c r="J340" s="61">
        <v>0</v>
      </c>
      <c r="K340" s="61">
        <v>0</v>
      </c>
      <c r="L340" s="61">
        <v>0</v>
      </c>
      <c r="M340" s="61">
        <v>0</v>
      </c>
      <c r="N340" s="61">
        <v>0</v>
      </c>
      <c r="O340" s="61">
        <v>0</v>
      </c>
      <c r="P340" s="61">
        <v>0</v>
      </c>
      <c r="Q340" s="61">
        <v>0</v>
      </c>
      <c r="R340" s="61">
        <v>0</v>
      </c>
      <c r="S340" s="61">
        <v>0</v>
      </c>
      <c r="T340" s="61">
        <v>0</v>
      </c>
      <c r="U340" s="61">
        <v>0</v>
      </c>
      <c r="V340" s="61">
        <v>0</v>
      </c>
      <c r="W340" s="61">
        <v>0</v>
      </c>
      <c r="X340" s="61">
        <v>0</v>
      </c>
      <c r="Y340" s="61">
        <v>0</v>
      </c>
      <c r="Z340" s="61">
        <v>0</v>
      </c>
      <c r="AA340" s="61">
        <v>0</v>
      </c>
      <c r="AB340" s="61">
        <v>0</v>
      </c>
      <c r="AC340" s="61">
        <v>0</v>
      </c>
      <c r="AD340" s="61">
        <v>0</v>
      </c>
      <c r="AE340" s="61">
        <v>0</v>
      </c>
      <c r="AF340" s="61">
        <v>0</v>
      </c>
      <c r="AG340" s="61">
        <v>0</v>
      </c>
      <c r="AH340" s="61">
        <v>0</v>
      </c>
      <c r="AI340" s="61">
        <v>0</v>
      </c>
      <c r="AJ340" s="61">
        <v>0</v>
      </c>
      <c r="AK340" s="61">
        <v>0</v>
      </c>
      <c r="AL340" s="61">
        <v>0</v>
      </c>
      <c r="AM340" s="61">
        <v>0</v>
      </c>
      <c r="AN340" s="61">
        <v>0</v>
      </c>
      <c r="AO340" s="61">
        <v>0</v>
      </c>
      <c r="AP340" s="61">
        <v>0</v>
      </c>
      <c r="AQ340" s="61">
        <f t="shared" si="5"/>
        <v>0</v>
      </c>
      <c r="AT340" s="33"/>
    </row>
    <row r="341" spans="1:46" ht="33" customHeight="1">
      <c r="A341" s="32">
        <v>1286</v>
      </c>
      <c r="B341" s="315" t="str">
        <f>VLOOKUP(A341,[5]bd_lista!A:C,3,FALSE)</f>
        <v>Gobierno Autónomo Municipal de Huatajata</v>
      </c>
      <c r="C341" s="316" t="e">
        <f>+VLOOKUP(A341,Contactos!$A$4:$E$534,6,FALSE)</f>
        <v>#REF!</v>
      </c>
      <c r="D341" s="61">
        <v>0</v>
      </c>
      <c r="E341" s="61">
        <v>0</v>
      </c>
      <c r="F341" s="61">
        <v>0</v>
      </c>
      <c r="G341" s="61">
        <v>0</v>
      </c>
      <c r="H341" s="61">
        <v>0</v>
      </c>
      <c r="I341" s="61">
        <v>0</v>
      </c>
      <c r="J341" s="61">
        <v>0</v>
      </c>
      <c r="K341" s="61">
        <v>0</v>
      </c>
      <c r="L341" s="61">
        <v>0</v>
      </c>
      <c r="M341" s="61">
        <v>0</v>
      </c>
      <c r="N341" s="61">
        <v>0</v>
      </c>
      <c r="O341" s="61">
        <v>0</v>
      </c>
      <c r="P341" s="61">
        <v>0</v>
      </c>
      <c r="Q341" s="61">
        <v>0</v>
      </c>
      <c r="R341" s="61">
        <v>0</v>
      </c>
      <c r="S341" s="61">
        <v>0</v>
      </c>
      <c r="T341" s="61">
        <v>0</v>
      </c>
      <c r="U341" s="61">
        <v>0</v>
      </c>
      <c r="V341" s="61">
        <v>0</v>
      </c>
      <c r="W341" s="61">
        <v>0</v>
      </c>
      <c r="X341" s="61">
        <v>0</v>
      </c>
      <c r="Y341" s="61">
        <v>0</v>
      </c>
      <c r="Z341" s="61">
        <v>0</v>
      </c>
      <c r="AA341" s="61">
        <v>0</v>
      </c>
      <c r="AB341" s="61">
        <v>0</v>
      </c>
      <c r="AC341" s="61">
        <v>0</v>
      </c>
      <c r="AD341" s="61">
        <v>0</v>
      </c>
      <c r="AE341" s="61">
        <v>0</v>
      </c>
      <c r="AF341" s="61">
        <v>0</v>
      </c>
      <c r="AG341" s="61">
        <v>0</v>
      </c>
      <c r="AH341" s="61">
        <v>0</v>
      </c>
      <c r="AI341" s="61">
        <v>0</v>
      </c>
      <c r="AJ341" s="61">
        <v>0</v>
      </c>
      <c r="AK341" s="61">
        <v>0</v>
      </c>
      <c r="AL341" s="61">
        <v>0</v>
      </c>
      <c r="AM341" s="61">
        <v>0</v>
      </c>
      <c r="AN341" s="61">
        <v>0</v>
      </c>
      <c r="AO341" s="61">
        <v>0</v>
      </c>
      <c r="AP341" s="61">
        <v>0</v>
      </c>
      <c r="AQ341" s="61">
        <f t="shared" si="5"/>
        <v>0</v>
      </c>
      <c r="AT341" s="33"/>
    </row>
    <row r="342" spans="1:46" ht="33" customHeight="1">
      <c r="A342" s="32">
        <v>1287</v>
      </c>
      <c r="B342" s="315" t="str">
        <f>VLOOKUP(A342,[5]bd_lista!A:C,3,FALSE)</f>
        <v>Gobierno Autónomo Municipal de Chua Cocani</v>
      </c>
      <c r="C342" s="316" t="e">
        <f>+VLOOKUP(A342,Contactos!$A$4:$E$534,6,FALSE)</f>
        <v>#REF!</v>
      </c>
      <c r="D342" s="61">
        <v>0</v>
      </c>
      <c r="E342" s="61">
        <v>0</v>
      </c>
      <c r="F342" s="61">
        <v>0</v>
      </c>
      <c r="G342" s="61">
        <v>0</v>
      </c>
      <c r="H342" s="61">
        <v>0</v>
      </c>
      <c r="I342" s="61">
        <v>0</v>
      </c>
      <c r="J342" s="61">
        <v>0</v>
      </c>
      <c r="K342" s="61">
        <v>0</v>
      </c>
      <c r="L342" s="61">
        <v>0</v>
      </c>
      <c r="M342" s="61">
        <v>0</v>
      </c>
      <c r="N342" s="61">
        <v>0</v>
      </c>
      <c r="O342" s="61">
        <v>0</v>
      </c>
      <c r="P342" s="61">
        <v>0</v>
      </c>
      <c r="Q342" s="61">
        <v>0</v>
      </c>
      <c r="R342" s="61">
        <v>0</v>
      </c>
      <c r="S342" s="61">
        <v>0</v>
      </c>
      <c r="T342" s="61">
        <v>0</v>
      </c>
      <c r="U342" s="61">
        <v>0</v>
      </c>
      <c r="V342" s="61">
        <v>0</v>
      </c>
      <c r="W342" s="61">
        <v>0</v>
      </c>
      <c r="X342" s="61">
        <v>0</v>
      </c>
      <c r="Y342" s="61">
        <v>0</v>
      </c>
      <c r="Z342" s="61">
        <v>0</v>
      </c>
      <c r="AA342" s="61">
        <v>0</v>
      </c>
      <c r="AB342" s="61">
        <v>0</v>
      </c>
      <c r="AC342" s="61">
        <v>0</v>
      </c>
      <c r="AD342" s="61">
        <v>0</v>
      </c>
      <c r="AE342" s="61">
        <v>0</v>
      </c>
      <c r="AF342" s="61">
        <v>0</v>
      </c>
      <c r="AG342" s="61">
        <v>0</v>
      </c>
      <c r="AH342" s="61">
        <v>0</v>
      </c>
      <c r="AI342" s="61">
        <v>0</v>
      </c>
      <c r="AJ342" s="61">
        <v>0</v>
      </c>
      <c r="AK342" s="61">
        <v>0</v>
      </c>
      <c r="AL342" s="61">
        <v>0</v>
      </c>
      <c r="AM342" s="61">
        <v>0</v>
      </c>
      <c r="AN342" s="61">
        <v>0</v>
      </c>
      <c r="AO342" s="61">
        <v>0</v>
      </c>
      <c r="AP342" s="61">
        <v>0</v>
      </c>
      <c r="AQ342" s="61">
        <f t="shared" si="5"/>
        <v>0</v>
      </c>
      <c r="AT342" s="33"/>
    </row>
    <row r="343" spans="1:46" ht="33" customHeight="1">
      <c r="A343" s="32">
        <v>1301</v>
      </c>
      <c r="B343" s="315" t="str">
        <f>VLOOKUP(A343,[5]bd_lista!A:C,3,FALSE)</f>
        <v>Gobierno Autónomo Municipal de Cochabamba</v>
      </c>
      <c r="C343" s="316" t="e">
        <f>+VLOOKUP(A343,Contactos!$A$4:$E$534,6,FALSE)</f>
        <v>#REF!</v>
      </c>
      <c r="D343" s="61">
        <v>0</v>
      </c>
      <c r="E343" s="61">
        <v>0</v>
      </c>
      <c r="F343" s="61">
        <v>0</v>
      </c>
      <c r="G343" s="61">
        <v>0</v>
      </c>
      <c r="H343" s="61">
        <v>0</v>
      </c>
      <c r="I343" s="61">
        <v>0</v>
      </c>
      <c r="J343" s="61">
        <v>0</v>
      </c>
      <c r="K343" s="61">
        <v>0</v>
      </c>
      <c r="L343" s="61">
        <v>0</v>
      </c>
      <c r="M343" s="61">
        <v>0</v>
      </c>
      <c r="N343" s="61">
        <v>0</v>
      </c>
      <c r="O343" s="61">
        <v>0</v>
      </c>
      <c r="P343" s="61">
        <v>0</v>
      </c>
      <c r="Q343" s="61">
        <v>0</v>
      </c>
      <c r="R343" s="61">
        <v>0</v>
      </c>
      <c r="S343" s="61">
        <v>0</v>
      </c>
      <c r="T343" s="61">
        <v>0</v>
      </c>
      <c r="U343" s="61">
        <v>0</v>
      </c>
      <c r="V343" s="61">
        <v>0</v>
      </c>
      <c r="W343" s="61">
        <v>0</v>
      </c>
      <c r="X343" s="61">
        <v>0</v>
      </c>
      <c r="Y343" s="61">
        <v>0</v>
      </c>
      <c r="Z343" s="61">
        <v>0</v>
      </c>
      <c r="AA343" s="61">
        <v>0</v>
      </c>
      <c r="AB343" s="61">
        <v>0</v>
      </c>
      <c r="AC343" s="61">
        <v>0</v>
      </c>
      <c r="AD343" s="61">
        <v>0</v>
      </c>
      <c r="AE343" s="61">
        <v>0</v>
      </c>
      <c r="AF343" s="61">
        <v>0</v>
      </c>
      <c r="AG343" s="61">
        <v>0</v>
      </c>
      <c r="AH343" s="61">
        <v>0</v>
      </c>
      <c r="AI343" s="61">
        <v>0</v>
      </c>
      <c r="AJ343" s="61">
        <v>0</v>
      </c>
      <c r="AK343" s="61">
        <v>0</v>
      </c>
      <c r="AL343" s="61">
        <v>0</v>
      </c>
      <c r="AM343" s="61">
        <v>0</v>
      </c>
      <c r="AN343" s="61">
        <v>0</v>
      </c>
      <c r="AO343" s="61">
        <v>0</v>
      </c>
      <c r="AP343" s="61">
        <v>0</v>
      </c>
      <c r="AQ343" s="61">
        <f t="shared" si="5"/>
        <v>0</v>
      </c>
      <c r="AT343" s="33"/>
    </row>
    <row r="344" spans="1:46" ht="33" customHeight="1">
      <c r="A344" s="32">
        <v>1302</v>
      </c>
      <c r="B344" s="315" t="str">
        <f>VLOOKUP(A344,[5]bd_lista!A:C,3,FALSE)</f>
        <v>Gobierno Autónomo Municipal de Quillacollo</v>
      </c>
      <c r="C344" s="316" t="e">
        <f>+VLOOKUP(A344,Contactos!$A$4:$E$534,6,FALSE)</f>
        <v>#REF!</v>
      </c>
      <c r="D344" s="61">
        <v>0</v>
      </c>
      <c r="E344" s="61">
        <v>0</v>
      </c>
      <c r="F344" s="61">
        <v>0</v>
      </c>
      <c r="G344" s="61">
        <v>0</v>
      </c>
      <c r="H344" s="61">
        <v>0</v>
      </c>
      <c r="I344" s="61">
        <v>0</v>
      </c>
      <c r="J344" s="61">
        <v>0</v>
      </c>
      <c r="K344" s="61">
        <v>0</v>
      </c>
      <c r="L344" s="61">
        <v>0</v>
      </c>
      <c r="M344" s="61">
        <v>0</v>
      </c>
      <c r="N344" s="61">
        <v>0</v>
      </c>
      <c r="O344" s="61">
        <v>0</v>
      </c>
      <c r="P344" s="61">
        <v>0</v>
      </c>
      <c r="Q344" s="61">
        <v>0</v>
      </c>
      <c r="R344" s="61">
        <v>0</v>
      </c>
      <c r="S344" s="61">
        <v>0</v>
      </c>
      <c r="T344" s="61">
        <v>0</v>
      </c>
      <c r="U344" s="61">
        <v>0</v>
      </c>
      <c r="V344" s="61">
        <v>0</v>
      </c>
      <c r="W344" s="61">
        <v>0</v>
      </c>
      <c r="X344" s="61">
        <v>0</v>
      </c>
      <c r="Y344" s="61">
        <v>0</v>
      </c>
      <c r="Z344" s="61">
        <v>0</v>
      </c>
      <c r="AA344" s="61">
        <v>0</v>
      </c>
      <c r="AB344" s="61">
        <v>0</v>
      </c>
      <c r="AC344" s="61">
        <v>0</v>
      </c>
      <c r="AD344" s="61">
        <v>0</v>
      </c>
      <c r="AE344" s="61">
        <v>0</v>
      </c>
      <c r="AF344" s="61">
        <v>0</v>
      </c>
      <c r="AG344" s="61">
        <v>0</v>
      </c>
      <c r="AH344" s="61">
        <v>0</v>
      </c>
      <c r="AI344" s="61">
        <v>0</v>
      </c>
      <c r="AJ344" s="61">
        <v>0</v>
      </c>
      <c r="AK344" s="61">
        <v>0</v>
      </c>
      <c r="AL344" s="61">
        <v>0</v>
      </c>
      <c r="AM344" s="61">
        <v>0</v>
      </c>
      <c r="AN344" s="61">
        <v>0</v>
      </c>
      <c r="AO344" s="61">
        <v>0</v>
      </c>
      <c r="AP344" s="61">
        <v>0</v>
      </c>
      <c r="AQ344" s="61">
        <f t="shared" si="5"/>
        <v>0</v>
      </c>
      <c r="AT344" s="33"/>
    </row>
    <row r="345" spans="1:46" ht="33" customHeight="1">
      <c r="A345" s="32">
        <v>1303</v>
      </c>
      <c r="B345" s="315" t="str">
        <f>VLOOKUP(A345,[5]bd_lista!A:C,3,FALSE)</f>
        <v>Gobierno Autónomo Municipal de Sipe Sipe</v>
      </c>
      <c r="C345" s="316" t="e">
        <f>+VLOOKUP(A345,Contactos!$A$4:$E$534,6,FALSE)</f>
        <v>#REF!</v>
      </c>
      <c r="D345" s="61">
        <v>0</v>
      </c>
      <c r="E345" s="61">
        <v>0</v>
      </c>
      <c r="F345" s="61">
        <v>0</v>
      </c>
      <c r="G345" s="61">
        <v>0</v>
      </c>
      <c r="H345" s="61">
        <v>0</v>
      </c>
      <c r="I345" s="61">
        <v>0</v>
      </c>
      <c r="J345" s="61">
        <v>0</v>
      </c>
      <c r="K345" s="61">
        <v>0</v>
      </c>
      <c r="L345" s="61">
        <v>0</v>
      </c>
      <c r="M345" s="61">
        <v>0</v>
      </c>
      <c r="N345" s="61">
        <v>0</v>
      </c>
      <c r="O345" s="61">
        <v>0</v>
      </c>
      <c r="P345" s="61">
        <v>0</v>
      </c>
      <c r="Q345" s="61">
        <v>0</v>
      </c>
      <c r="R345" s="61">
        <v>0</v>
      </c>
      <c r="S345" s="61">
        <v>0</v>
      </c>
      <c r="T345" s="61">
        <v>0</v>
      </c>
      <c r="U345" s="61">
        <v>0</v>
      </c>
      <c r="V345" s="61">
        <v>0</v>
      </c>
      <c r="W345" s="61">
        <v>0</v>
      </c>
      <c r="X345" s="61">
        <v>0</v>
      </c>
      <c r="Y345" s="61">
        <v>0</v>
      </c>
      <c r="Z345" s="61">
        <v>0</v>
      </c>
      <c r="AA345" s="61">
        <v>0</v>
      </c>
      <c r="AB345" s="61">
        <v>0</v>
      </c>
      <c r="AC345" s="61">
        <v>0</v>
      </c>
      <c r="AD345" s="61">
        <v>0</v>
      </c>
      <c r="AE345" s="61">
        <v>0</v>
      </c>
      <c r="AF345" s="61">
        <v>0</v>
      </c>
      <c r="AG345" s="61">
        <v>0</v>
      </c>
      <c r="AH345" s="61">
        <v>0</v>
      </c>
      <c r="AI345" s="61">
        <v>0</v>
      </c>
      <c r="AJ345" s="61">
        <v>0</v>
      </c>
      <c r="AK345" s="61">
        <v>0</v>
      </c>
      <c r="AL345" s="61">
        <v>0</v>
      </c>
      <c r="AM345" s="61">
        <v>0</v>
      </c>
      <c r="AN345" s="61">
        <v>0</v>
      </c>
      <c r="AO345" s="61">
        <v>0</v>
      </c>
      <c r="AP345" s="61">
        <v>0</v>
      </c>
      <c r="AQ345" s="61">
        <f t="shared" si="5"/>
        <v>0</v>
      </c>
      <c r="AT345" s="33"/>
    </row>
    <row r="346" spans="1:46" ht="33" customHeight="1">
      <c r="A346" s="32">
        <v>1304</v>
      </c>
      <c r="B346" s="315" t="str">
        <f>VLOOKUP(A346,[5]bd_lista!A:C,3,FALSE)</f>
        <v>Gobierno Autónomo Municipal de Tiquipaya</v>
      </c>
      <c r="C346" s="316" t="e">
        <f>+VLOOKUP(A346,Contactos!$A$4:$E$534,6,FALSE)</f>
        <v>#REF!</v>
      </c>
      <c r="D346" s="61">
        <v>0</v>
      </c>
      <c r="E346" s="61">
        <v>0</v>
      </c>
      <c r="F346" s="61">
        <v>0</v>
      </c>
      <c r="G346" s="61">
        <v>0</v>
      </c>
      <c r="H346" s="61">
        <v>0</v>
      </c>
      <c r="I346" s="61">
        <v>0</v>
      </c>
      <c r="J346" s="61">
        <v>0</v>
      </c>
      <c r="K346" s="61">
        <v>0</v>
      </c>
      <c r="L346" s="61">
        <v>0</v>
      </c>
      <c r="M346" s="61">
        <v>0</v>
      </c>
      <c r="N346" s="61">
        <v>0</v>
      </c>
      <c r="O346" s="61">
        <v>0</v>
      </c>
      <c r="P346" s="61">
        <v>0</v>
      </c>
      <c r="Q346" s="61">
        <v>0</v>
      </c>
      <c r="R346" s="61">
        <v>0</v>
      </c>
      <c r="S346" s="61">
        <v>0</v>
      </c>
      <c r="T346" s="61">
        <v>0</v>
      </c>
      <c r="U346" s="61">
        <v>0</v>
      </c>
      <c r="V346" s="61">
        <v>0</v>
      </c>
      <c r="W346" s="61">
        <v>0</v>
      </c>
      <c r="X346" s="61">
        <v>0</v>
      </c>
      <c r="Y346" s="61">
        <v>0</v>
      </c>
      <c r="Z346" s="61">
        <v>0</v>
      </c>
      <c r="AA346" s="61">
        <v>0</v>
      </c>
      <c r="AB346" s="61">
        <v>0</v>
      </c>
      <c r="AC346" s="61">
        <v>0</v>
      </c>
      <c r="AD346" s="61">
        <v>0</v>
      </c>
      <c r="AE346" s="61">
        <v>0</v>
      </c>
      <c r="AF346" s="61">
        <v>0</v>
      </c>
      <c r="AG346" s="61">
        <v>0</v>
      </c>
      <c r="AH346" s="61">
        <v>0</v>
      </c>
      <c r="AI346" s="61">
        <v>0</v>
      </c>
      <c r="AJ346" s="61">
        <v>0</v>
      </c>
      <c r="AK346" s="61">
        <v>0</v>
      </c>
      <c r="AL346" s="61">
        <v>0</v>
      </c>
      <c r="AM346" s="61">
        <v>0</v>
      </c>
      <c r="AN346" s="61">
        <v>0</v>
      </c>
      <c r="AO346" s="61">
        <v>0</v>
      </c>
      <c r="AP346" s="61">
        <v>0</v>
      </c>
      <c r="AQ346" s="61">
        <f t="shared" si="5"/>
        <v>0</v>
      </c>
      <c r="AT346" s="33"/>
    </row>
    <row r="347" spans="1:46" ht="33" customHeight="1">
      <c r="A347" s="32">
        <v>1305</v>
      </c>
      <c r="B347" s="315" t="str">
        <f>VLOOKUP(A347,[5]bd_lista!A:C,3,FALSE)</f>
        <v>Gobierno Autónomo Municipal de Vinto</v>
      </c>
      <c r="C347" s="316" t="e">
        <f>+VLOOKUP(A347,Contactos!$A$4:$E$534,6,FALSE)</f>
        <v>#REF!</v>
      </c>
      <c r="D347" s="61">
        <v>0</v>
      </c>
      <c r="E347" s="61">
        <v>0</v>
      </c>
      <c r="F347" s="61">
        <v>0</v>
      </c>
      <c r="G347" s="61">
        <v>0</v>
      </c>
      <c r="H347" s="61">
        <v>0</v>
      </c>
      <c r="I347" s="61">
        <v>0</v>
      </c>
      <c r="J347" s="61">
        <v>0</v>
      </c>
      <c r="K347" s="61">
        <v>0</v>
      </c>
      <c r="L347" s="61">
        <v>0</v>
      </c>
      <c r="M347" s="61">
        <v>0</v>
      </c>
      <c r="N347" s="61">
        <v>0</v>
      </c>
      <c r="O347" s="61">
        <v>0</v>
      </c>
      <c r="P347" s="61">
        <v>0</v>
      </c>
      <c r="Q347" s="61">
        <v>0</v>
      </c>
      <c r="R347" s="61">
        <v>0</v>
      </c>
      <c r="S347" s="61">
        <v>0</v>
      </c>
      <c r="T347" s="61">
        <v>0</v>
      </c>
      <c r="U347" s="61">
        <v>0</v>
      </c>
      <c r="V347" s="61">
        <v>0</v>
      </c>
      <c r="W347" s="61">
        <v>0</v>
      </c>
      <c r="X347" s="61">
        <v>0</v>
      </c>
      <c r="Y347" s="61">
        <v>0</v>
      </c>
      <c r="Z347" s="61">
        <v>0</v>
      </c>
      <c r="AA347" s="61">
        <v>0</v>
      </c>
      <c r="AB347" s="61">
        <v>0</v>
      </c>
      <c r="AC347" s="61">
        <v>0</v>
      </c>
      <c r="AD347" s="61">
        <v>0</v>
      </c>
      <c r="AE347" s="61">
        <v>0</v>
      </c>
      <c r="AF347" s="61">
        <v>0</v>
      </c>
      <c r="AG347" s="61">
        <v>0</v>
      </c>
      <c r="AH347" s="61">
        <v>0</v>
      </c>
      <c r="AI347" s="61">
        <v>0</v>
      </c>
      <c r="AJ347" s="61">
        <v>0</v>
      </c>
      <c r="AK347" s="61">
        <v>0</v>
      </c>
      <c r="AL347" s="61">
        <v>0</v>
      </c>
      <c r="AM347" s="61">
        <v>0</v>
      </c>
      <c r="AN347" s="61">
        <v>0</v>
      </c>
      <c r="AO347" s="61">
        <v>0</v>
      </c>
      <c r="AP347" s="61">
        <v>0</v>
      </c>
      <c r="AQ347" s="61">
        <f t="shared" si="5"/>
        <v>0</v>
      </c>
      <c r="AT347" s="33"/>
    </row>
    <row r="348" spans="1:46" ht="33" customHeight="1">
      <c r="A348" s="32">
        <v>1306</v>
      </c>
      <c r="B348" s="315" t="str">
        <f>VLOOKUP(A348,[5]bd_lista!A:C,3,FALSE)</f>
        <v>Gobierno Autónomo Municipal de Colcapirhua</v>
      </c>
      <c r="C348" s="316" t="e">
        <f>+VLOOKUP(A348,Contactos!$A$4:$E$534,6,FALSE)</f>
        <v>#REF!</v>
      </c>
      <c r="D348" s="61">
        <v>0</v>
      </c>
      <c r="E348" s="61">
        <v>0</v>
      </c>
      <c r="F348" s="61">
        <v>0</v>
      </c>
      <c r="G348" s="61">
        <v>0</v>
      </c>
      <c r="H348" s="61">
        <v>0</v>
      </c>
      <c r="I348" s="61">
        <v>0</v>
      </c>
      <c r="J348" s="61">
        <v>0</v>
      </c>
      <c r="K348" s="61">
        <v>0</v>
      </c>
      <c r="L348" s="61">
        <v>0</v>
      </c>
      <c r="M348" s="61">
        <v>0</v>
      </c>
      <c r="N348" s="61">
        <v>0</v>
      </c>
      <c r="O348" s="61">
        <v>0</v>
      </c>
      <c r="P348" s="61">
        <v>0</v>
      </c>
      <c r="Q348" s="61">
        <v>0</v>
      </c>
      <c r="R348" s="61">
        <v>0</v>
      </c>
      <c r="S348" s="61">
        <v>0</v>
      </c>
      <c r="T348" s="61">
        <v>0</v>
      </c>
      <c r="U348" s="61">
        <v>0</v>
      </c>
      <c r="V348" s="61">
        <v>0</v>
      </c>
      <c r="W348" s="61">
        <v>0</v>
      </c>
      <c r="X348" s="61">
        <v>0</v>
      </c>
      <c r="Y348" s="61">
        <v>0</v>
      </c>
      <c r="Z348" s="61">
        <v>0</v>
      </c>
      <c r="AA348" s="61">
        <v>0</v>
      </c>
      <c r="AB348" s="61">
        <v>0</v>
      </c>
      <c r="AC348" s="61">
        <v>0</v>
      </c>
      <c r="AD348" s="61">
        <v>0</v>
      </c>
      <c r="AE348" s="61">
        <v>0</v>
      </c>
      <c r="AF348" s="61">
        <v>0</v>
      </c>
      <c r="AG348" s="61">
        <v>0</v>
      </c>
      <c r="AH348" s="61">
        <v>0</v>
      </c>
      <c r="AI348" s="61">
        <v>0</v>
      </c>
      <c r="AJ348" s="61">
        <v>0</v>
      </c>
      <c r="AK348" s="61">
        <v>0</v>
      </c>
      <c r="AL348" s="61">
        <v>0</v>
      </c>
      <c r="AM348" s="61">
        <v>0</v>
      </c>
      <c r="AN348" s="61">
        <v>0</v>
      </c>
      <c r="AO348" s="61">
        <v>0</v>
      </c>
      <c r="AP348" s="61">
        <v>0</v>
      </c>
      <c r="AQ348" s="61">
        <f t="shared" si="5"/>
        <v>0</v>
      </c>
      <c r="AT348" s="33"/>
    </row>
    <row r="349" spans="1:46" ht="33" customHeight="1">
      <c r="A349" s="32">
        <v>1307</v>
      </c>
      <c r="B349" s="315" t="str">
        <f>VLOOKUP(A349,[5]bd_lista!A:C,3,FALSE)</f>
        <v>Gobierno Autónomo Municipal de Aiquile</v>
      </c>
      <c r="C349" s="316" t="e">
        <f>+VLOOKUP(A349,Contactos!$A$4:$E$534,6,FALSE)</f>
        <v>#REF!</v>
      </c>
      <c r="D349" s="61">
        <v>0</v>
      </c>
      <c r="E349" s="61">
        <v>0</v>
      </c>
      <c r="F349" s="61">
        <v>0</v>
      </c>
      <c r="G349" s="61">
        <v>0</v>
      </c>
      <c r="H349" s="61">
        <v>0</v>
      </c>
      <c r="I349" s="61">
        <v>0</v>
      </c>
      <c r="J349" s="61">
        <v>0</v>
      </c>
      <c r="K349" s="61">
        <v>0</v>
      </c>
      <c r="L349" s="61">
        <v>0</v>
      </c>
      <c r="M349" s="61">
        <v>0</v>
      </c>
      <c r="N349" s="61">
        <v>0</v>
      </c>
      <c r="O349" s="61">
        <v>0</v>
      </c>
      <c r="P349" s="61">
        <v>0</v>
      </c>
      <c r="Q349" s="61">
        <v>0</v>
      </c>
      <c r="R349" s="61">
        <v>0</v>
      </c>
      <c r="S349" s="61">
        <v>0</v>
      </c>
      <c r="T349" s="61">
        <v>0</v>
      </c>
      <c r="U349" s="61">
        <v>0</v>
      </c>
      <c r="V349" s="61">
        <v>0</v>
      </c>
      <c r="W349" s="61">
        <v>0</v>
      </c>
      <c r="X349" s="61">
        <v>0</v>
      </c>
      <c r="Y349" s="61">
        <v>0</v>
      </c>
      <c r="Z349" s="61">
        <v>0</v>
      </c>
      <c r="AA349" s="61">
        <v>0</v>
      </c>
      <c r="AB349" s="61">
        <v>0</v>
      </c>
      <c r="AC349" s="61">
        <v>0</v>
      </c>
      <c r="AD349" s="61">
        <v>0</v>
      </c>
      <c r="AE349" s="61">
        <v>0</v>
      </c>
      <c r="AF349" s="61">
        <v>0</v>
      </c>
      <c r="AG349" s="61">
        <v>0</v>
      </c>
      <c r="AH349" s="61">
        <v>0</v>
      </c>
      <c r="AI349" s="61">
        <v>0</v>
      </c>
      <c r="AJ349" s="61">
        <v>0</v>
      </c>
      <c r="AK349" s="61">
        <v>0</v>
      </c>
      <c r="AL349" s="61">
        <v>0</v>
      </c>
      <c r="AM349" s="61">
        <v>0</v>
      </c>
      <c r="AN349" s="61">
        <v>0</v>
      </c>
      <c r="AO349" s="61">
        <v>0</v>
      </c>
      <c r="AP349" s="61">
        <v>0</v>
      </c>
      <c r="AQ349" s="61">
        <f t="shared" si="5"/>
        <v>0</v>
      </c>
      <c r="AT349" s="33"/>
    </row>
    <row r="350" spans="1:46" ht="33" customHeight="1">
      <c r="A350" s="32">
        <v>1308</v>
      </c>
      <c r="B350" s="315" t="str">
        <f>VLOOKUP(A350,[5]bd_lista!A:C,3,FALSE)</f>
        <v>Gobierno Autónomo Municipal de Pasorapa</v>
      </c>
      <c r="C350" s="316" t="e">
        <f>+VLOOKUP(A350,Contactos!$A$4:$E$534,6,FALSE)</f>
        <v>#REF!</v>
      </c>
      <c r="D350" s="61">
        <v>0</v>
      </c>
      <c r="E350" s="61">
        <v>0</v>
      </c>
      <c r="F350" s="61">
        <v>0</v>
      </c>
      <c r="G350" s="61">
        <v>0</v>
      </c>
      <c r="H350" s="61">
        <v>0</v>
      </c>
      <c r="I350" s="61">
        <v>0</v>
      </c>
      <c r="J350" s="61">
        <v>0</v>
      </c>
      <c r="K350" s="61">
        <v>0</v>
      </c>
      <c r="L350" s="61">
        <v>0</v>
      </c>
      <c r="M350" s="61">
        <v>0</v>
      </c>
      <c r="N350" s="61">
        <v>0</v>
      </c>
      <c r="O350" s="61">
        <v>0</v>
      </c>
      <c r="P350" s="61">
        <v>0</v>
      </c>
      <c r="Q350" s="61">
        <v>0</v>
      </c>
      <c r="R350" s="61">
        <v>0</v>
      </c>
      <c r="S350" s="61">
        <v>0</v>
      </c>
      <c r="T350" s="61">
        <v>0</v>
      </c>
      <c r="U350" s="61">
        <v>0</v>
      </c>
      <c r="V350" s="61">
        <v>0</v>
      </c>
      <c r="W350" s="61">
        <v>0</v>
      </c>
      <c r="X350" s="61">
        <v>0</v>
      </c>
      <c r="Y350" s="61">
        <v>0</v>
      </c>
      <c r="Z350" s="61">
        <v>0</v>
      </c>
      <c r="AA350" s="61">
        <v>0</v>
      </c>
      <c r="AB350" s="61">
        <v>0</v>
      </c>
      <c r="AC350" s="61">
        <v>0</v>
      </c>
      <c r="AD350" s="61">
        <v>0</v>
      </c>
      <c r="AE350" s="61">
        <v>0</v>
      </c>
      <c r="AF350" s="61">
        <v>0</v>
      </c>
      <c r="AG350" s="61">
        <v>0</v>
      </c>
      <c r="AH350" s="61">
        <v>0</v>
      </c>
      <c r="AI350" s="61">
        <v>0</v>
      </c>
      <c r="AJ350" s="61">
        <v>0</v>
      </c>
      <c r="AK350" s="61">
        <v>0</v>
      </c>
      <c r="AL350" s="61">
        <v>0</v>
      </c>
      <c r="AM350" s="61">
        <v>0</v>
      </c>
      <c r="AN350" s="61">
        <v>0</v>
      </c>
      <c r="AO350" s="61">
        <v>0</v>
      </c>
      <c r="AP350" s="61">
        <v>0</v>
      </c>
      <c r="AQ350" s="61">
        <f t="shared" si="5"/>
        <v>0</v>
      </c>
      <c r="AT350" s="33"/>
    </row>
    <row r="351" spans="1:46" ht="33" customHeight="1">
      <c r="A351" s="32">
        <v>1309</v>
      </c>
      <c r="B351" s="315" t="str">
        <f>VLOOKUP(A351,[5]bd_lista!A:C,3,FALSE)</f>
        <v>Gobierno Autónomo Municipal de Omereque</v>
      </c>
      <c r="C351" s="316" t="e">
        <f>+VLOOKUP(A351,Contactos!$A$4:$E$534,6,FALSE)</f>
        <v>#REF!</v>
      </c>
      <c r="D351" s="61">
        <v>0</v>
      </c>
      <c r="E351" s="61">
        <v>0</v>
      </c>
      <c r="F351" s="61">
        <v>0</v>
      </c>
      <c r="G351" s="61">
        <v>0</v>
      </c>
      <c r="H351" s="61">
        <v>0</v>
      </c>
      <c r="I351" s="61">
        <v>0</v>
      </c>
      <c r="J351" s="61">
        <v>0</v>
      </c>
      <c r="K351" s="61">
        <v>0</v>
      </c>
      <c r="L351" s="61">
        <v>0</v>
      </c>
      <c r="M351" s="61">
        <v>0</v>
      </c>
      <c r="N351" s="61">
        <v>0</v>
      </c>
      <c r="O351" s="61">
        <v>0</v>
      </c>
      <c r="P351" s="61">
        <v>0</v>
      </c>
      <c r="Q351" s="61">
        <v>0</v>
      </c>
      <c r="R351" s="61">
        <v>0</v>
      </c>
      <c r="S351" s="61">
        <v>0</v>
      </c>
      <c r="T351" s="61">
        <v>0</v>
      </c>
      <c r="U351" s="61">
        <v>0</v>
      </c>
      <c r="V351" s="61">
        <v>0</v>
      </c>
      <c r="W351" s="61">
        <v>0</v>
      </c>
      <c r="X351" s="61">
        <v>0</v>
      </c>
      <c r="Y351" s="61">
        <v>0</v>
      </c>
      <c r="Z351" s="61">
        <v>0</v>
      </c>
      <c r="AA351" s="61">
        <v>0</v>
      </c>
      <c r="AB351" s="61">
        <v>0</v>
      </c>
      <c r="AC351" s="61">
        <v>0</v>
      </c>
      <c r="AD351" s="61">
        <v>0</v>
      </c>
      <c r="AE351" s="61">
        <v>0</v>
      </c>
      <c r="AF351" s="61">
        <v>0</v>
      </c>
      <c r="AG351" s="61">
        <v>0</v>
      </c>
      <c r="AH351" s="61">
        <v>0</v>
      </c>
      <c r="AI351" s="61">
        <v>0</v>
      </c>
      <c r="AJ351" s="61">
        <v>0</v>
      </c>
      <c r="AK351" s="61">
        <v>0</v>
      </c>
      <c r="AL351" s="61">
        <v>0</v>
      </c>
      <c r="AM351" s="61">
        <v>0</v>
      </c>
      <c r="AN351" s="61">
        <v>0</v>
      </c>
      <c r="AO351" s="61">
        <v>0</v>
      </c>
      <c r="AP351" s="61">
        <v>0</v>
      </c>
      <c r="AQ351" s="61">
        <f t="shared" si="5"/>
        <v>0</v>
      </c>
      <c r="AT351" s="33"/>
    </row>
    <row r="352" spans="1:46" ht="33" customHeight="1">
      <c r="A352" s="32">
        <v>1310</v>
      </c>
      <c r="B352" s="315" t="str">
        <f>VLOOKUP(A352,[5]bd_lista!A:C,3,FALSE)</f>
        <v>Gobierno Autónomo Municipal de Independencia</v>
      </c>
      <c r="C352" s="316" t="e">
        <f>+VLOOKUP(A352,Contactos!$A$4:$E$534,6,FALSE)</f>
        <v>#REF!</v>
      </c>
      <c r="D352" s="61">
        <v>0</v>
      </c>
      <c r="E352" s="61">
        <v>0</v>
      </c>
      <c r="F352" s="61">
        <v>0</v>
      </c>
      <c r="G352" s="61">
        <v>0</v>
      </c>
      <c r="H352" s="61">
        <v>0</v>
      </c>
      <c r="I352" s="61">
        <v>0</v>
      </c>
      <c r="J352" s="61">
        <v>0</v>
      </c>
      <c r="K352" s="61">
        <v>0</v>
      </c>
      <c r="L352" s="61">
        <v>0</v>
      </c>
      <c r="M352" s="61">
        <v>0</v>
      </c>
      <c r="N352" s="61">
        <v>0</v>
      </c>
      <c r="O352" s="61">
        <v>0</v>
      </c>
      <c r="P352" s="61">
        <v>0</v>
      </c>
      <c r="Q352" s="61">
        <v>0</v>
      </c>
      <c r="R352" s="61">
        <v>0</v>
      </c>
      <c r="S352" s="61">
        <v>0</v>
      </c>
      <c r="T352" s="61">
        <v>0</v>
      </c>
      <c r="U352" s="61">
        <v>0</v>
      </c>
      <c r="V352" s="61">
        <v>0</v>
      </c>
      <c r="W352" s="61">
        <v>0</v>
      </c>
      <c r="X352" s="61">
        <v>0</v>
      </c>
      <c r="Y352" s="61">
        <v>0</v>
      </c>
      <c r="Z352" s="61">
        <v>0</v>
      </c>
      <c r="AA352" s="61">
        <v>0</v>
      </c>
      <c r="AB352" s="61">
        <v>0</v>
      </c>
      <c r="AC352" s="61">
        <v>0</v>
      </c>
      <c r="AD352" s="61">
        <v>0</v>
      </c>
      <c r="AE352" s="61">
        <v>0</v>
      </c>
      <c r="AF352" s="61">
        <v>0</v>
      </c>
      <c r="AG352" s="61">
        <v>0</v>
      </c>
      <c r="AH352" s="61">
        <v>0</v>
      </c>
      <c r="AI352" s="61">
        <v>0</v>
      </c>
      <c r="AJ352" s="61">
        <v>0</v>
      </c>
      <c r="AK352" s="61">
        <v>0</v>
      </c>
      <c r="AL352" s="61">
        <v>0</v>
      </c>
      <c r="AM352" s="61">
        <v>0</v>
      </c>
      <c r="AN352" s="61">
        <v>0</v>
      </c>
      <c r="AO352" s="61">
        <v>0</v>
      </c>
      <c r="AP352" s="61">
        <v>0</v>
      </c>
      <c r="AQ352" s="61">
        <f t="shared" si="5"/>
        <v>0</v>
      </c>
      <c r="AT352" s="33"/>
    </row>
    <row r="353" spans="1:46" ht="33" customHeight="1">
      <c r="A353" s="32">
        <v>1311</v>
      </c>
      <c r="B353" s="315" t="str">
        <f>VLOOKUP(A353,[5]bd_lista!A:C,3,FALSE)</f>
        <v>Gobierno Autónomo Municipal de Morochata</v>
      </c>
      <c r="C353" s="316" t="e">
        <f>+VLOOKUP(A353,Contactos!$A$4:$E$534,6,FALSE)</f>
        <v>#REF!</v>
      </c>
      <c r="D353" s="61">
        <v>0</v>
      </c>
      <c r="E353" s="61">
        <v>0</v>
      </c>
      <c r="F353" s="61">
        <v>0</v>
      </c>
      <c r="G353" s="61">
        <v>0</v>
      </c>
      <c r="H353" s="61">
        <v>0</v>
      </c>
      <c r="I353" s="61">
        <v>0</v>
      </c>
      <c r="J353" s="61">
        <v>0</v>
      </c>
      <c r="K353" s="61">
        <v>0</v>
      </c>
      <c r="L353" s="61">
        <v>0</v>
      </c>
      <c r="M353" s="61">
        <v>0</v>
      </c>
      <c r="N353" s="61">
        <v>0</v>
      </c>
      <c r="O353" s="61">
        <v>0</v>
      </c>
      <c r="P353" s="61">
        <v>0</v>
      </c>
      <c r="Q353" s="61">
        <v>0</v>
      </c>
      <c r="R353" s="61">
        <v>0</v>
      </c>
      <c r="S353" s="61">
        <v>0</v>
      </c>
      <c r="T353" s="61">
        <v>0</v>
      </c>
      <c r="U353" s="61">
        <v>0</v>
      </c>
      <c r="V353" s="61">
        <v>0</v>
      </c>
      <c r="W353" s="61">
        <v>0</v>
      </c>
      <c r="X353" s="61">
        <v>0</v>
      </c>
      <c r="Y353" s="61">
        <v>0</v>
      </c>
      <c r="Z353" s="61">
        <v>0</v>
      </c>
      <c r="AA353" s="61">
        <v>0</v>
      </c>
      <c r="AB353" s="61">
        <v>0</v>
      </c>
      <c r="AC353" s="61">
        <v>0</v>
      </c>
      <c r="AD353" s="61">
        <v>0</v>
      </c>
      <c r="AE353" s="61">
        <v>0</v>
      </c>
      <c r="AF353" s="61">
        <v>0</v>
      </c>
      <c r="AG353" s="61">
        <v>0</v>
      </c>
      <c r="AH353" s="61">
        <v>0</v>
      </c>
      <c r="AI353" s="61">
        <v>0</v>
      </c>
      <c r="AJ353" s="61">
        <v>0</v>
      </c>
      <c r="AK353" s="61">
        <v>0</v>
      </c>
      <c r="AL353" s="61">
        <v>0</v>
      </c>
      <c r="AM353" s="61">
        <v>0</v>
      </c>
      <c r="AN353" s="61">
        <v>0</v>
      </c>
      <c r="AO353" s="61">
        <v>0</v>
      </c>
      <c r="AP353" s="61">
        <v>0</v>
      </c>
      <c r="AQ353" s="61">
        <f t="shared" si="5"/>
        <v>0</v>
      </c>
      <c r="AT353" s="33"/>
    </row>
    <row r="354" spans="1:46" ht="33" customHeight="1">
      <c r="A354" s="32">
        <v>1312</v>
      </c>
      <c r="B354" s="315" t="str">
        <f>VLOOKUP(A354,[5]bd_lista!A:C,3,FALSE)</f>
        <v>Gobierno Autónomo Municipal de Sacaba</v>
      </c>
      <c r="C354" s="316" t="e">
        <f>+VLOOKUP(A354,Contactos!$A$4:$E$534,6,FALSE)</f>
        <v>#REF!</v>
      </c>
      <c r="D354" s="61">
        <v>0</v>
      </c>
      <c r="E354" s="61">
        <v>0</v>
      </c>
      <c r="F354" s="61">
        <v>0</v>
      </c>
      <c r="G354" s="61">
        <v>0</v>
      </c>
      <c r="H354" s="61">
        <v>0</v>
      </c>
      <c r="I354" s="61">
        <v>0</v>
      </c>
      <c r="J354" s="61">
        <v>0</v>
      </c>
      <c r="K354" s="61">
        <v>0</v>
      </c>
      <c r="L354" s="61">
        <v>0</v>
      </c>
      <c r="M354" s="61">
        <v>0</v>
      </c>
      <c r="N354" s="61">
        <v>0</v>
      </c>
      <c r="O354" s="61">
        <v>0</v>
      </c>
      <c r="P354" s="61">
        <v>0</v>
      </c>
      <c r="Q354" s="61">
        <v>0</v>
      </c>
      <c r="R354" s="61">
        <v>0</v>
      </c>
      <c r="S354" s="61">
        <v>0</v>
      </c>
      <c r="T354" s="61">
        <v>0</v>
      </c>
      <c r="U354" s="61">
        <v>0</v>
      </c>
      <c r="V354" s="61">
        <v>0</v>
      </c>
      <c r="W354" s="61">
        <v>0</v>
      </c>
      <c r="X354" s="61">
        <v>0</v>
      </c>
      <c r="Y354" s="61">
        <v>0</v>
      </c>
      <c r="Z354" s="61">
        <v>0</v>
      </c>
      <c r="AA354" s="61">
        <v>0</v>
      </c>
      <c r="AB354" s="61">
        <v>0</v>
      </c>
      <c r="AC354" s="61">
        <v>0</v>
      </c>
      <c r="AD354" s="61">
        <v>0</v>
      </c>
      <c r="AE354" s="61">
        <v>0</v>
      </c>
      <c r="AF354" s="61">
        <v>0</v>
      </c>
      <c r="AG354" s="61">
        <v>0</v>
      </c>
      <c r="AH354" s="61">
        <v>0</v>
      </c>
      <c r="AI354" s="61">
        <v>0</v>
      </c>
      <c r="AJ354" s="61">
        <v>0</v>
      </c>
      <c r="AK354" s="61">
        <v>0</v>
      </c>
      <c r="AL354" s="61">
        <v>0</v>
      </c>
      <c r="AM354" s="61">
        <v>0</v>
      </c>
      <c r="AN354" s="61">
        <v>0</v>
      </c>
      <c r="AO354" s="61">
        <v>0</v>
      </c>
      <c r="AP354" s="61">
        <v>0</v>
      </c>
      <c r="AQ354" s="61">
        <f t="shared" si="5"/>
        <v>0</v>
      </c>
      <c r="AT354" s="33"/>
    </row>
    <row r="355" spans="1:46" ht="33" customHeight="1">
      <c r="A355" s="32">
        <v>1313</v>
      </c>
      <c r="B355" s="315" t="str">
        <f>VLOOKUP(A355,[5]bd_lista!A:C,3,FALSE)</f>
        <v>Gobierno Autónomo Municipal de Colomi</v>
      </c>
      <c r="C355" s="316" t="e">
        <f>+VLOOKUP(A355,Contactos!$A$4:$E$534,6,FALSE)</f>
        <v>#REF!</v>
      </c>
      <c r="D355" s="61">
        <v>0</v>
      </c>
      <c r="E355" s="61">
        <v>0</v>
      </c>
      <c r="F355" s="61">
        <v>0</v>
      </c>
      <c r="G355" s="61">
        <v>0</v>
      </c>
      <c r="H355" s="61">
        <v>0</v>
      </c>
      <c r="I355" s="61">
        <v>0</v>
      </c>
      <c r="J355" s="61">
        <v>0</v>
      </c>
      <c r="K355" s="61">
        <v>0</v>
      </c>
      <c r="L355" s="61">
        <v>0</v>
      </c>
      <c r="M355" s="61">
        <v>0</v>
      </c>
      <c r="N355" s="61">
        <v>0</v>
      </c>
      <c r="O355" s="61">
        <v>0</v>
      </c>
      <c r="P355" s="61">
        <v>0</v>
      </c>
      <c r="Q355" s="61">
        <v>0</v>
      </c>
      <c r="R355" s="61">
        <v>0</v>
      </c>
      <c r="S355" s="61">
        <v>0</v>
      </c>
      <c r="T355" s="61">
        <v>0</v>
      </c>
      <c r="U355" s="61">
        <v>0</v>
      </c>
      <c r="V355" s="61">
        <v>0</v>
      </c>
      <c r="W355" s="61">
        <v>0</v>
      </c>
      <c r="X355" s="61">
        <v>0</v>
      </c>
      <c r="Y355" s="61">
        <v>0</v>
      </c>
      <c r="Z355" s="61">
        <v>0</v>
      </c>
      <c r="AA355" s="61">
        <v>0</v>
      </c>
      <c r="AB355" s="61">
        <v>0</v>
      </c>
      <c r="AC355" s="61">
        <v>0</v>
      </c>
      <c r="AD355" s="61">
        <v>0</v>
      </c>
      <c r="AE355" s="61">
        <v>0</v>
      </c>
      <c r="AF355" s="61">
        <v>0</v>
      </c>
      <c r="AG355" s="61">
        <v>0</v>
      </c>
      <c r="AH355" s="61">
        <v>0</v>
      </c>
      <c r="AI355" s="61">
        <v>0</v>
      </c>
      <c r="AJ355" s="61">
        <v>0</v>
      </c>
      <c r="AK355" s="61">
        <v>0</v>
      </c>
      <c r="AL355" s="61">
        <v>0</v>
      </c>
      <c r="AM355" s="61">
        <v>0</v>
      </c>
      <c r="AN355" s="61">
        <v>0</v>
      </c>
      <c r="AO355" s="61">
        <v>0</v>
      </c>
      <c r="AP355" s="61">
        <v>0</v>
      </c>
      <c r="AQ355" s="61">
        <f t="shared" si="5"/>
        <v>0</v>
      </c>
      <c r="AT355" s="33"/>
    </row>
    <row r="356" spans="1:46" ht="33" customHeight="1">
      <c r="A356" s="32">
        <v>1314</v>
      </c>
      <c r="B356" s="315" t="str">
        <f>VLOOKUP(A356,[5]bd_lista!A:C,3,FALSE)</f>
        <v>Gobierno Autónomo Municipal de Villa Tunari</v>
      </c>
      <c r="C356" s="316" t="e">
        <f>+VLOOKUP(A356,Contactos!$A$4:$E$534,6,FALSE)</f>
        <v>#REF!</v>
      </c>
      <c r="D356" s="61">
        <v>0</v>
      </c>
      <c r="E356" s="61">
        <v>0</v>
      </c>
      <c r="F356" s="61">
        <v>0</v>
      </c>
      <c r="G356" s="61">
        <v>0</v>
      </c>
      <c r="H356" s="61">
        <v>0</v>
      </c>
      <c r="I356" s="61">
        <v>0</v>
      </c>
      <c r="J356" s="61">
        <v>0</v>
      </c>
      <c r="K356" s="61">
        <v>0</v>
      </c>
      <c r="L356" s="61">
        <v>0</v>
      </c>
      <c r="M356" s="61">
        <v>0</v>
      </c>
      <c r="N356" s="61">
        <v>0</v>
      </c>
      <c r="O356" s="61">
        <v>0</v>
      </c>
      <c r="P356" s="61">
        <v>0</v>
      </c>
      <c r="Q356" s="61">
        <v>0</v>
      </c>
      <c r="R356" s="61">
        <v>0</v>
      </c>
      <c r="S356" s="61">
        <v>0</v>
      </c>
      <c r="T356" s="61">
        <v>0</v>
      </c>
      <c r="U356" s="61">
        <v>0</v>
      </c>
      <c r="V356" s="61">
        <v>0</v>
      </c>
      <c r="W356" s="61">
        <v>0</v>
      </c>
      <c r="X356" s="61">
        <v>0</v>
      </c>
      <c r="Y356" s="61">
        <v>0</v>
      </c>
      <c r="Z356" s="61">
        <v>0</v>
      </c>
      <c r="AA356" s="61">
        <v>0</v>
      </c>
      <c r="AB356" s="61">
        <v>0</v>
      </c>
      <c r="AC356" s="61">
        <v>0</v>
      </c>
      <c r="AD356" s="61">
        <v>0</v>
      </c>
      <c r="AE356" s="61">
        <v>0</v>
      </c>
      <c r="AF356" s="61">
        <v>0</v>
      </c>
      <c r="AG356" s="61">
        <v>0</v>
      </c>
      <c r="AH356" s="61">
        <v>0</v>
      </c>
      <c r="AI356" s="61">
        <v>0</v>
      </c>
      <c r="AJ356" s="61">
        <v>0</v>
      </c>
      <c r="AK356" s="61">
        <v>0</v>
      </c>
      <c r="AL356" s="61">
        <v>0</v>
      </c>
      <c r="AM356" s="61">
        <v>0</v>
      </c>
      <c r="AN356" s="61">
        <v>0</v>
      </c>
      <c r="AO356" s="61">
        <v>0</v>
      </c>
      <c r="AP356" s="61">
        <v>0</v>
      </c>
      <c r="AQ356" s="61">
        <f t="shared" si="5"/>
        <v>0</v>
      </c>
      <c r="AT356" s="33"/>
    </row>
    <row r="357" spans="1:46" ht="33" customHeight="1">
      <c r="A357" s="32">
        <v>1315</v>
      </c>
      <c r="B357" s="315" t="str">
        <f>VLOOKUP(A357,[5]bd_lista!A:C,3,FALSE)</f>
        <v>Gobierno Autónomo Municipal de Punata</v>
      </c>
      <c r="C357" s="316" t="e">
        <f>+VLOOKUP(A357,Contactos!$A$4:$E$534,6,FALSE)</f>
        <v>#REF!</v>
      </c>
      <c r="D357" s="61">
        <v>0</v>
      </c>
      <c r="E357" s="61">
        <v>0</v>
      </c>
      <c r="F357" s="61">
        <v>0</v>
      </c>
      <c r="G357" s="61">
        <v>0</v>
      </c>
      <c r="H357" s="61">
        <v>0</v>
      </c>
      <c r="I357" s="61">
        <v>0</v>
      </c>
      <c r="J357" s="61">
        <v>0</v>
      </c>
      <c r="K357" s="61">
        <v>0</v>
      </c>
      <c r="L357" s="61">
        <v>0</v>
      </c>
      <c r="M357" s="61">
        <v>0</v>
      </c>
      <c r="N357" s="61">
        <v>0</v>
      </c>
      <c r="O357" s="61">
        <v>0</v>
      </c>
      <c r="P357" s="61">
        <v>0</v>
      </c>
      <c r="Q357" s="61">
        <v>0</v>
      </c>
      <c r="R357" s="61">
        <v>0</v>
      </c>
      <c r="S357" s="61">
        <v>0</v>
      </c>
      <c r="T357" s="61">
        <v>0</v>
      </c>
      <c r="U357" s="61">
        <v>0</v>
      </c>
      <c r="V357" s="61">
        <v>0</v>
      </c>
      <c r="W357" s="61">
        <v>0</v>
      </c>
      <c r="X357" s="61">
        <v>0</v>
      </c>
      <c r="Y357" s="61">
        <v>0</v>
      </c>
      <c r="Z357" s="61">
        <v>0</v>
      </c>
      <c r="AA357" s="61">
        <v>0</v>
      </c>
      <c r="AB357" s="61">
        <v>0</v>
      </c>
      <c r="AC357" s="61">
        <v>0</v>
      </c>
      <c r="AD357" s="61">
        <v>0</v>
      </c>
      <c r="AE357" s="61">
        <v>0</v>
      </c>
      <c r="AF357" s="61">
        <v>0</v>
      </c>
      <c r="AG357" s="61">
        <v>0</v>
      </c>
      <c r="AH357" s="61">
        <v>0</v>
      </c>
      <c r="AI357" s="61">
        <v>0</v>
      </c>
      <c r="AJ357" s="61">
        <v>0</v>
      </c>
      <c r="AK357" s="61">
        <v>0</v>
      </c>
      <c r="AL357" s="61">
        <v>0</v>
      </c>
      <c r="AM357" s="61">
        <v>0</v>
      </c>
      <c r="AN357" s="61">
        <v>0</v>
      </c>
      <c r="AO357" s="61">
        <v>0</v>
      </c>
      <c r="AP357" s="61">
        <v>0</v>
      </c>
      <c r="AQ357" s="61">
        <f t="shared" si="5"/>
        <v>0</v>
      </c>
      <c r="AT357" s="33"/>
    </row>
    <row r="358" spans="1:46" ht="33" customHeight="1">
      <c r="A358" s="32">
        <v>1316</v>
      </c>
      <c r="B358" s="315" t="str">
        <f>VLOOKUP(A358,[5]bd_lista!A:C,3,FALSE)</f>
        <v>Gobierno Autónomo Municipal de Villa Rivero</v>
      </c>
      <c r="C358" s="316" t="e">
        <f>+VLOOKUP(A358,Contactos!$A$4:$E$534,6,FALSE)</f>
        <v>#REF!</v>
      </c>
      <c r="D358" s="61">
        <v>0</v>
      </c>
      <c r="E358" s="61">
        <v>0</v>
      </c>
      <c r="F358" s="61">
        <v>0</v>
      </c>
      <c r="G358" s="61">
        <v>0</v>
      </c>
      <c r="H358" s="61">
        <v>0</v>
      </c>
      <c r="I358" s="61">
        <v>0</v>
      </c>
      <c r="J358" s="61">
        <v>0</v>
      </c>
      <c r="K358" s="61">
        <v>0</v>
      </c>
      <c r="L358" s="61">
        <v>0</v>
      </c>
      <c r="M358" s="61">
        <v>0</v>
      </c>
      <c r="N358" s="61">
        <v>0</v>
      </c>
      <c r="O358" s="61">
        <v>0</v>
      </c>
      <c r="P358" s="61">
        <v>0</v>
      </c>
      <c r="Q358" s="61">
        <v>0</v>
      </c>
      <c r="R358" s="61">
        <v>0</v>
      </c>
      <c r="S358" s="61">
        <v>0</v>
      </c>
      <c r="T358" s="61">
        <v>0</v>
      </c>
      <c r="U358" s="61">
        <v>0</v>
      </c>
      <c r="V358" s="61">
        <v>0</v>
      </c>
      <c r="W358" s="61">
        <v>0</v>
      </c>
      <c r="X358" s="61">
        <v>0</v>
      </c>
      <c r="Y358" s="61">
        <v>0</v>
      </c>
      <c r="Z358" s="61">
        <v>0</v>
      </c>
      <c r="AA358" s="61">
        <v>0</v>
      </c>
      <c r="AB358" s="61">
        <v>0</v>
      </c>
      <c r="AC358" s="61">
        <v>0</v>
      </c>
      <c r="AD358" s="61">
        <v>0</v>
      </c>
      <c r="AE358" s="61">
        <v>0</v>
      </c>
      <c r="AF358" s="61">
        <v>0</v>
      </c>
      <c r="AG358" s="61">
        <v>0</v>
      </c>
      <c r="AH358" s="61">
        <v>0</v>
      </c>
      <c r="AI358" s="61">
        <v>0</v>
      </c>
      <c r="AJ358" s="61">
        <v>0</v>
      </c>
      <c r="AK358" s="61">
        <v>0</v>
      </c>
      <c r="AL358" s="61">
        <v>0</v>
      </c>
      <c r="AM358" s="61">
        <v>0</v>
      </c>
      <c r="AN358" s="61">
        <v>0</v>
      </c>
      <c r="AO358" s="61">
        <v>0</v>
      </c>
      <c r="AP358" s="61">
        <v>0</v>
      </c>
      <c r="AQ358" s="61">
        <f t="shared" si="5"/>
        <v>0</v>
      </c>
      <c r="AT358" s="33"/>
    </row>
    <row r="359" spans="1:46" ht="33" customHeight="1">
      <c r="A359" s="32">
        <v>1317</v>
      </c>
      <c r="B359" s="315" t="str">
        <f>VLOOKUP(A359,[5]bd_lista!A:C,3,FALSE)</f>
        <v>Gobierno Autónomo Municipal de San Benito (Villa José Quintín Mendoza)</v>
      </c>
      <c r="C359" s="316" t="e">
        <f>+VLOOKUP(A359,Contactos!$A$4:$E$534,6,FALSE)</f>
        <v>#REF!</v>
      </c>
      <c r="D359" s="61">
        <v>0</v>
      </c>
      <c r="E359" s="61">
        <v>0</v>
      </c>
      <c r="F359" s="61">
        <v>0</v>
      </c>
      <c r="G359" s="61">
        <v>0</v>
      </c>
      <c r="H359" s="61">
        <v>0</v>
      </c>
      <c r="I359" s="61">
        <v>0</v>
      </c>
      <c r="J359" s="61">
        <v>0</v>
      </c>
      <c r="K359" s="61">
        <v>0</v>
      </c>
      <c r="L359" s="61">
        <v>0</v>
      </c>
      <c r="M359" s="61">
        <v>0</v>
      </c>
      <c r="N359" s="61">
        <v>0</v>
      </c>
      <c r="O359" s="61">
        <v>0</v>
      </c>
      <c r="P359" s="61">
        <v>0</v>
      </c>
      <c r="Q359" s="61">
        <v>0</v>
      </c>
      <c r="R359" s="61">
        <v>0</v>
      </c>
      <c r="S359" s="61">
        <v>0</v>
      </c>
      <c r="T359" s="61">
        <v>0</v>
      </c>
      <c r="U359" s="61">
        <v>0</v>
      </c>
      <c r="V359" s="61">
        <v>0</v>
      </c>
      <c r="W359" s="61">
        <v>0</v>
      </c>
      <c r="X359" s="61">
        <v>0</v>
      </c>
      <c r="Y359" s="61">
        <v>0</v>
      </c>
      <c r="Z359" s="61">
        <v>0</v>
      </c>
      <c r="AA359" s="61">
        <v>0</v>
      </c>
      <c r="AB359" s="61">
        <v>0</v>
      </c>
      <c r="AC359" s="61">
        <v>0</v>
      </c>
      <c r="AD359" s="61">
        <v>0</v>
      </c>
      <c r="AE359" s="61">
        <v>0</v>
      </c>
      <c r="AF359" s="61">
        <v>0</v>
      </c>
      <c r="AG359" s="61">
        <v>0</v>
      </c>
      <c r="AH359" s="61">
        <v>0</v>
      </c>
      <c r="AI359" s="61">
        <v>0</v>
      </c>
      <c r="AJ359" s="61">
        <v>0</v>
      </c>
      <c r="AK359" s="61">
        <v>0</v>
      </c>
      <c r="AL359" s="61">
        <v>0</v>
      </c>
      <c r="AM359" s="61">
        <v>0</v>
      </c>
      <c r="AN359" s="61">
        <v>0</v>
      </c>
      <c r="AO359" s="61">
        <v>0</v>
      </c>
      <c r="AP359" s="61">
        <v>0</v>
      </c>
      <c r="AQ359" s="61">
        <f t="shared" si="5"/>
        <v>0</v>
      </c>
      <c r="AT359" s="33"/>
    </row>
    <row r="360" spans="1:46" ht="33" customHeight="1">
      <c r="A360" s="32">
        <v>1318</v>
      </c>
      <c r="B360" s="315" t="str">
        <f>VLOOKUP(A360,[5]bd_lista!A:C,3,FALSE)</f>
        <v>Gobierno Autónomo Municipal de Tacachi</v>
      </c>
      <c r="C360" s="316" t="e">
        <f>+VLOOKUP(A360,Contactos!$A$4:$E$534,6,FALSE)</f>
        <v>#REF!</v>
      </c>
      <c r="D360" s="61">
        <v>0</v>
      </c>
      <c r="E360" s="61">
        <v>0</v>
      </c>
      <c r="F360" s="61">
        <v>0</v>
      </c>
      <c r="G360" s="61">
        <v>0</v>
      </c>
      <c r="H360" s="61">
        <v>0</v>
      </c>
      <c r="I360" s="61">
        <v>0</v>
      </c>
      <c r="J360" s="61">
        <v>0</v>
      </c>
      <c r="K360" s="61">
        <v>0</v>
      </c>
      <c r="L360" s="61">
        <v>0</v>
      </c>
      <c r="M360" s="61">
        <v>0</v>
      </c>
      <c r="N360" s="61">
        <v>0</v>
      </c>
      <c r="O360" s="61">
        <v>0</v>
      </c>
      <c r="P360" s="61">
        <v>0</v>
      </c>
      <c r="Q360" s="61">
        <v>0</v>
      </c>
      <c r="R360" s="61">
        <v>0</v>
      </c>
      <c r="S360" s="61">
        <v>0</v>
      </c>
      <c r="T360" s="61">
        <v>0</v>
      </c>
      <c r="U360" s="61">
        <v>0</v>
      </c>
      <c r="V360" s="61">
        <v>0</v>
      </c>
      <c r="W360" s="61">
        <v>0</v>
      </c>
      <c r="X360" s="61">
        <v>0</v>
      </c>
      <c r="Y360" s="61">
        <v>0</v>
      </c>
      <c r="Z360" s="61">
        <v>0</v>
      </c>
      <c r="AA360" s="61">
        <v>0</v>
      </c>
      <c r="AB360" s="61">
        <v>0</v>
      </c>
      <c r="AC360" s="61">
        <v>0</v>
      </c>
      <c r="AD360" s="61">
        <v>0</v>
      </c>
      <c r="AE360" s="61">
        <v>0</v>
      </c>
      <c r="AF360" s="61">
        <v>0</v>
      </c>
      <c r="AG360" s="61">
        <v>0</v>
      </c>
      <c r="AH360" s="61">
        <v>0</v>
      </c>
      <c r="AI360" s="61">
        <v>0</v>
      </c>
      <c r="AJ360" s="61">
        <v>0</v>
      </c>
      <c r="AK360" s="61">
        <v>0</v>
      </c>
      <c r="AL360" s="61">
        <v>0</v>
      </c>
      <c r="AM360" s="61">
        <v>0</v>
      </c>
      <c r="AN360" s="61">
        <v>0</v>
      </c>
      <c r="AO360" s="61">
        <v>0</v>
      </c>
      <c r="AP360" s="61">
        <v>0</v>
      </c>
      <c r="AQ360" s="61">
        <f t="shared" si="5"/>
        <v>0</v>
      </c>
      <c r="AT360" s="33"/>
    </row>
    <row r="361" spans="1:46" ht="33" customHeight="1">
      <c r="A361" s="32">
        <v>1319</v>
      </c>
      <c r="B361" s="315" t="str">
        <f>VLOOKUP(A361,[5]bd_lista!A:C,3,FALSE)</f>
        <v>Gobierno Autónomo Municipal Villa Gualberto Villarroel</v>
      </c>
      <c r="C361" s="316" t="e">
        <f>+VLOOKUP(A361,Contactos!$A$4:$E$534,6,FALSE)</f>
        <v>#REF!</v>
      </c>
      <c r="D361" s="61">
        <v>0</v>
      </c>
      <c r="E361" s="61">
        <v>0</v>
      </c>
      <c r="F361" s="61">
        <v>0</v>
      </c>
      <c r="G361" s="61">
        <v>0</v>
      </c>
      <c r="H361" s="61">
        <v>0</v>
      </c>
      <c r="I361" s="61">
        <v>0</v>
      </c>
      <c r="J361" s="61">
        <v>0</v>
      </c>
      <c r="K361" s="61">
        <v>0</v>
      </c>
      <c r="L361" s="61">
        <v>0</v>
      </c>
      <c r="M361" s="61">
        <v>0</v>
      </c>
      <c r="N361" s="61">
        <v>0</v>
      </c>
      <c r="O361" s="61">
        <v>0</v>
      </c>
      <c r="P361" s="61">
        <v>0</v>
      </c>
      <c r="Q361" s="61">
        <v>0</v>
      </c>
      <c r="R361" s="61">
        <v>0</v>
      </c>
      <c r="S361" s="61">
        <v>0</v>
      </c>
      <c r="T361" s="61">
        <v>0</v>
      </c>
      <c r="U361" s="61">
        <v>0</v>
      </c>
      <c r="V361" s="61">
        <v>0</v>
      </c>
      <c r="W361" s="61">
        <v>0</v>
      </c>
      <c r="X361" s="61">
        <v>0</v>
      </c>
      <c r="Y361" s="61">
        <v>0</v>
      </c>
      <c r="Z361" s="61">
        <v>0</v>
      </c>
      <c r="AA361" s="61">
        <v>0</v>
      </c>
      <c r="AB361" s="61">
        <v>0</v>
      </c>
      <c r="AC361" s="61">
        <v>0</v>
      </c>
      <c r="AD361" s="61">
        <v>0</v>
      </c>
      <c r="AE361" s="61">
        <v>0</v>
      </c>
      <c r="AF361" s="61">
        <v>0</v>
      </c>
      <c r="AG361" s="61">
        <v>0</v>
      </c>
      <c r="AH361" s="61">
        <v>0</v>
      </c>
      <c r="AI361" s="61">
        <v>0</v>
      </c>
      <c r="AJ361" s="61">
        <v>0</v>
      </c>
      <c r="AK361" s="61">
        <v>0</v>
      </c>
      <c r="AL361" s="61">
        <v>0</v>
      </c>
      <c r="AM361" s="61">
        <v>0</v>
      </c>
      <c r="AN361" s="61">
        <v>0</v>
      </c>
      <c r="AO361" s="61">
        <v>0</v>
      </c>
      <c r="AP361" s="61">
        <v>0</v>
      </c>
      <c r="AQ361" s="61">
        <f t="shared" si="5"/>
        <v>0</v>
      </c>
      <c r="AT361" s="33"/>
    </row>
    <row r="362" spans="1:46" ht="33" customHeight="1">
      <c r="A362" s="32">
        <v>1320</v>
      </c>
      <c r="B362" s="315" t="str">
        <f>VLOOKUP(A362,[5]bd_lista!A:C,3,FALSE)</f>
        <v>Gobierno Autónomo Municipal de Tarata</v>
      </c>
      <c r="C362" s="316" t="e">
        <f>+VLOOKUP(A362,Contactos!$A$4:$E$534,6,FALSE)</f>
        <v>#REF!</v>
      </c>
      <c r="D362" s="61">
        <v>0</v>
      </c>
      <c r="E362" s="61">
        <v>0</v>
      </c>
      <c r="F362" s="61">
        <v>0</v>
      </c>
      <c r="G362" s="61">
        <v>0</v>
      </c>
      <c r="H362" s="61">
        <v>0</v>
      </c>
      <c r="I362" s="61">
        <v>0</v>
      </c>
      <c r="J362" s="61">
        <v>0</v>
      </c>
      <c r="K362" s="61">
        <v>0</v>
      </c>
      <c r="L362" s="61">
        <v>0</v>
      </c>
      <c r="M362" s="61">
        <v>0</v>
      </c>
      <c r="N362" s="61">
        <v>0</v>
      </c>
      <c r="O362" s="61">
        <v>0</v>
      </c>
      <c r="P362" s="61">
        <v>0</v>
      </c>
      <c r="Q362" s="61">
        <v>0</v>
      </c>
      <c r="R362" s="61">
        <v>0</v>
      </c>
      <c r="S362" s="61">
        <v>0</v>
      </c>
      <c r="T362" s="61">
        <v>0</v>
      </c>
      <c r="U362" s="61">
        <v>0</v>
      </c>
      <c r="V362" s="61">
        <v>0</v>
      </c>
      <c r="W362" s="61">
        <v>0</v>
      </c>
      <c r="X362" s="61">
        <v>0</v>
      </c>
      <c r="Y362" s="61">
        <v>0</v>
      </c>
      <c r="Z362" s="61">
        <v>0</v>
      </c>
      <c r="AA362" s="61">
        <v>0</v>
      </c>
      <c r="AB362" s="61">
        <v>0</v>
      </c>
      <c r="AC362" s="61">
        <v>0</v>
      </c>
      <c r="AD362" s="61">
        <v>0</v>
      </c>
      <c r="AE362" s="61">
        <v>0</v>
      </c>
      <c r="AF362" s="61">
        <v>0</v>
      </c>
      <c r="AG362" s="61">
        <v>0</v>
      </c>
      <c r="AH362" s="61">
        <v>0</v>
      </c>
      <c r="AI362" s="61">
        <v>0</v>
      </c>
      <c r="AJ362" s="61">
        <v>0</v>
      </c>
      <c r="AK362" s="61">
        <v>0</v>
      </c>
      <c r="AL362" s="61">
        <v>0</v>
      </c>
      <c r="AM362" s="61">
        <v>0</v>
      </c>
      <c r="AN362" s="61">
        <v>0</v>
      </c>
      <c r="AO362" s="61">
        <v>0</v>
      </c>
      <c r="AP362" s="61">
        <v>0</v>
      </c>
      <c r="AQ362" s="61">
        <f t="shared" si="5"/>
        <v>0</v>
      </c>
      <c r="AT362" s="33"/>
    </row>
    <row r="363" spans="1:46" ht="33" customHeight="1">
      <c r="A363" s="32">
        <v>1321</v>
      </c>
      <c r="B363" s="315" t="str">
        <f>VLOOKUP(A363,[5]bd_lista!A:C,3,FALSE)</f>
        <v>Gobierno Autónomo Municipal de Anzaldo</v>
      </c>
      <c r="C363" s="316" t="e">
        <f>+VLOOKUP(A363,Contactos!$A$4:$E$534,6,FALSE)</f>
        <v>#REF!</v>
      </c>
      <c r="D363" s="61">
        <v>0</v>
      </c>
      <c r="E363" s="61">
        <v>0</v>
      </c>
      <c r="F363" s="61">
        <v>0</v>
      </c>
      <c r="G363" s="61">
        <v>0</v>
      </c>
      <c r="H363" s="61">
        <v>0</v>
      </c>
      <c r="I363" s="61">
        <v>0</v>
      </c>
      <c r="J363" s="61">
        <v>0</v>
      </c>
      <c r="K363" s="61">
        <v>0</v>
      </c>
      <c r="L363" s="61">
        <v>0</v>
      </c>
      <c r="M363" s="61">
        <v>0</v>
      </c>
      <c r="N363" s="61">
        <v>0</v>
      </c>
      <c r="O363" s="61">
        <v>0</v>
      </c>
      <c r="P363" s="61">
        <v>0</v>
      </c>
      <c r="Q363" s="61">
        <v>0</v>
      </c>
      <c r="R363" s="61">
        <v>0</v>
      </c>
      <c r="S363" s="61">
        <v>0</v>
      </c>
      <c r="T363" s="61">
        <v>0</v>
      </c>
      <c r="U363" s="61">
        <v>0</v>
      </c>
      <c r="V363" s="61">
        <v>0</v>
      </c>
      <c r="W363" s="61">
        <v>0</v>
      </c>
      <c r="X363" s="61">
        <v>0</v>
      </c>
      <c r="Y363" s="61">
        <v>0</v>
      </c>
      <c r="Z363" s="61">
        <v>0</v>
      </c>
      <c r="AA363" s="61">
        <v>0</v>
      </c>
      <c r="AB363" s="61">
        <v>0</v>
      </c>
      <c r="AC363" s="61">
        <v>0</v>
      </c>
      <c r="AD363" s="61">
        <v>0</v>
      </c>
      <c r="AE363" s="61">
        <v>0</v>
      </c>
      <c r="AF363" s="61">
        <v>0</v>
      </c>
      <c r="AG363" s="61">
        <v>0</v>
      </c>
      <c r="AH363" s="61">
        <v>0</v>
      </c>
      <c r="AI363" s="61">
        <v>0</v>
      </c>
      <c r="AJ363" s="61">
        <v>0</v>
      </c>
      <c r="AK363" s="61">
        <v>0</v>
      </c>
      <c r="AL363" s="61">
        <v>0</v>
      </c>
      <c r="AM363" s="61">
        <v>0</v>
      </c>
      <c r="AN363" s="61">
        <v>0</v>
      </c>
      <c r="AO363" s="61">
        <v>0</v>
      </c>
      <c r="AP363" s="61">
        <v>0</v>
      </c>
      <c r="AQ363" s="61">
        <f t="shared" si="5"/>
        <v>0</v>
      </c>
      <c r="AT363" s="33"/>
    </row>
    <row r="364" spans="1:46" ht="33" customHeight="1">
      <c r="A364" s="32">
        <v>1322</v>
      </c>
      <c r="B364" s="315" t="str">
        <f>VLOOKUP(A364,[5]bd_lista!A:C,3,FALSE)</f>
        <v>Gobierno Autónomo Municipal de Arbieto</v>
      </c>
      <c r="C364" s="316" t="e">
        <f>+VLOOKUP(A364,Contactos!$A$4:$E$534,6,FALSE)</f>
        <v>#REF!</v>
      </c>
      <c r="D364" s="61">
        <v>0</v>
      </c>
      <c r="E364" s="61">
        <v>0</v>
      </c>
      <c r="F364" s="61">
        <v>0</v>
      </c>
      <c r="G364" s="61">
        <v>0</v>
      </c>
      <c r="H364" s="61">
        <v>0</v>
      </c>
      <c r="I364" s="61">
        <v>0</v>
      </c>
      <c r="J364" s="61">
        <v>0</v>
      </c>
      <c r="K364" s="61">
        <v>0</v>
      </c>
      <c r="L364" s="61">
        <v>0</v>
      </c>
      <c r="M364" s="61">
        <v>0</v>
      </c>
      <c r="N364" s="61">
        <v>0</v>
      </c>
      <c r="O364" s="61">
        <v>0</v>
      </c>
      <c r="P364" s="61">
        <v>0</v>
      </c>
      <c r="Q364" s="61">
        <v>0</v>
      </c>
      <c r="R364" s="61">
        <v>0</v>
      </c>
      <c r="S364" s="61">
        <v>0</v>
      </c>
      <c r="T364" s="61">
        <v>0</v>
      </c>
      <c r="U364" s="61">
        <v>0</v>
      </c>
      <c r="V364" s="61">
        <v>0</v>
      </c>
      <c r="W364" s="61">
        <v>0</v>
      </c>
      <c r="X364" s="61">
        <v>0</v>
      </c>
      <c r="Y364" s="61">
        <v>0</v>
      </c>
      <c r="Z364" s="61">
        <v>0</v>
      </c>
      <c r="AA364" s="61">
        <v>0</v>
      </c>
      <c r="AB364" s="61">
        <v>0</v>
      </c>
      <c r="AC364" s="61">
        <v>0</v>
      </c>
      <c r="AD364" s="61">
        <v>0</v>
      </c>
      <c r="AE364" s="61">
        <v>0</v>
      </c>
      <c r="AF364" s="61">
        <v>0</v>
      </c>
      <c r="AG364" s="61">
        <v>0</v>
      </c>
      <c r="AH364" s="61">
        <v>0</v>
      </c>
      <c r="AI364" s="61">
        <v>0</v>
      </c>
      <c r="AJ364" s="61">
        <v>0</v>
      </c>
      <c r="AK364" s="61">
        <v>0</v>
      </c>
      <c r="AL364" s="61">
        <v>0</v>
      </c>
      <c r="AM364" s="61">
        <v>0</v>
      </c>
      <c r="AN364" s="61">
        <v>0</v>
      </c>
      <c r="AO364" s="61">
        <v>0</v>
      </c>
      <c r="AP364" s="61">
        <v>0</v>
      </c>
      <c r="AQ364" s="61">
        <f t="shared" si="5"/>
        <v>0</v>
      </c>
      <c r="AT364" s="33"/>
    </row>
    <row r="365" spans="1:46" ht="33" customHeight="1">
      <c r="A365" s="32">
        <v>1323</v>
      </c>
      <c r="B365" s="315" t="str">
        <f>VLOOKUP(A365,[5]bd_lista!A:C,3,FALSE)</f>
        <v>Gobierno Autónomo Municipal de Sacabamba</v>
      </c>
      <c r="C365" s="316" t="e">
        <f>+VLOOKUP(A365,Contactos!$A$4:$E$534,6,FALSE)</f>
        <v>#REF!</v>
      </c>
      <c r="D365" s="61">
        <v>0</v>
      </c>
      <c r="E365" s="61">
        <v>0</v>
      </c>
      <c r="F365" s="61">
        <v>0</v>
      </c>
      <c r="G365" s="61">
        <v>0</v>
      </c>
      <c r="H365" s="61">
        <v>0</v>
      </c>
      <c r="I365" s="61">
        <v>0</v>
      </c>
      <c r="J365" s="61">
        <v>0</v>
      </c>
      <c r="K365" s="61">
        <v>0</v>
      </c>
      <c r="L365" s="61">
        <v>0</v>
      </c>
      <c r="M365" s="61">
        <v>0</v>
      </c>
      <c r="N365" s="61">
        <v>0</v>
      </c>
      <c r="O365" s="61">
        <v>0</v>
      </c>
      <c r="P365" s="61">
        <v>0</v>
      </c>
      <c r="Q365" s="61">
        <v>0</v>
      </c>
      <c r="R365" s="61">
        <v>0</v>
      </c>
      <c r="S365" s="61">
        <v>0</v>
      </c>
      <c r="T365" s="61">
        <v>0</v>
      </c>
      <c r="U365" s="61">
        <v>0</v>
      </c>
      <c r="V365" s="61">
        <v>0</v>
      </c>
      <c r="W365" s="61">
        <v>0</v>
      </c>
      <c r="X365" s="61">
        <v>0</v>
      </c>
      <c r="Y365" s="61">
        <v>0</v>
      </c>
      <c r="Z365" s="61">
        <v>0</v>
      </c>
      <c r="AA365" s="61">
        <v>0</v>
      </c>
      <c r="AB365" s="61">
        <v>0</v>
      </c>
      <c r="AC365" s="61">
        <v>0</v>
      </c>
      <c r="AD365" s="61">
        <v>0</v>
      </c>
      <c r="AE365" s="61">
        <v>0</v>
      </c>
      <c r="AF365" s="61">
        <v>0</v>
      </c>
      <c r="AG365" s="61">
        <v>0</v>
      </c>
      <c r="AH365" s="61">
        <v>0</v>
      </c>
      <c r="AI365" s="61">
        <v>0</v>
      </c>
      <c r="AJ365" s="61">
        <v>0</v>
      </c>
      <c r="AK365" s="61">
        <v>0</v>
      </c>
      <c r="AL365" s="61">
        <v>0</v>
      </c>
      <c r="AM365" s="61">
        <v>0</v>
      </c>
      <c r="AN365" s="61">
        <v>0</v>
      </c>
      <c r="AO365" s="61">
        <v>0</v>
      </c>
      <c r="AP365" s="61">
        <v>0</v>
      </c>
      <c r="AQ365" s="61">
        <f t="shared" si="5"/>
        <v>0</v>
      </c>
      <c r="AT365" s="33"/>
    </row>
    <row r="366" spans="1:46" ht="33" customHeight="1">
      <c r="A366" s="32">
        <v>1324</v>
      </c>
      <c r="B366" s="315" t="str">
        <f>VLOOKUP(A366,[5]bd_lista!A:C,3,FALSE)</f>
        <v>Gobierno Autónomo Municipal de Cliza</v>
      </c>
      <c r="C366" s="316" t="e">
        <f>+VLOOKUP(A366,Contactos!$A$4:$E$534,6,FALSE)</f>
        <v>#REF!</v>
      </c>
      <c r="D366" s="61">
        <v>0</v>
      </c>
      <c r="E366" s="61">
        <v>0</v>
      </c>
      <c r="F366" s="61">
        <v>0</v>
      </c>
      <c r="G366" s="61">
        <v>0</v>
      </c>
      <c r="H366" s="61">
        <v>0</v>
      </c>
      <c r="I366" s="61">
        <v>0</v>
      </c>
      <c r="J366" s="61">
        <v>0</v>
      </c>
      <c r="K366" s="61">
        <v>0</v>
      </c>
      <c r="L366" s="61">
        <v>0</v>
      </c>
      <c r="M366" s="61">
        <v>0</v>
      </c>
      <c r="N366" s="61">
        <v>0</v>
      </c>
      <c r="O366" s="61">
        <v>0</v>
      </c>
      <c r="P366" s="61">
        <v>0</v>
      </c>
      <c r="Q366" s="61">
        <v>0</v>
      </c>
      <c r="R366" s="61">
        <v>0</v>
      </c>
      <c r="S366" s="61">
        <v>0</v>
      </c>
      <c r="T366" s="61">
        <v>0</v>
      </c>
      <c r="U366" s="61">
        <v>0</v>
      </c>
      <c r="V366" s="61">
        <v>0</v>
      </c>
      <c r="W366" s="61">
        <v>0</v>
      </c>
      <c r="X366" s="61">
        <v>0</v>
      </c>
      <c r="Y366" s="61">
        <v>0</v>
      </c>
      <c r="Z366" s="61">
        <v>0</v>
      </c>
      <c r="AA366" s="61">
        <v>0</v>
      </c>
      <c r="AB366" s="61">
        <v>0</v>
      </c>
      <c r="AC366" s="61">
        <v>0</v>
      </c>
      <c r="AD366" s="61">
        <v>0</v>
      </c>
      <c r="AE366" s="61">
        <v>0</v>
      </c>
      <c r="AF366" s="61">
        <v>0</v>
      </c>
      <c r="AG366" s="61">
        <v>0</v>
      </c>
      <c r="AH366" s="61">
        <v>0</v>
      </c>
      <c r="AI366" s="61">
        <v>0</v>
      </c>
      <c r="AJ366" s="61">
        <v>0</v>
      </c>
      <c r="AK366" s="61">
        <v>0</v>
      </c>
      <c r="AL366" s="61">
        <v>0</v>
      </c>
      <c r="AM366" s="61">
        <v>0</v>
      </c>
      <c r="AN366" s="61">
        <v>0</v>
      </c>
      <c r="AO366" s="61">
        <v>0</v>
      </c>
      <c r="AP366" s="61">
        <v>0</v>
      </c>
      <c r="AQ366" s="61">
        <f t="shared" si="5"/>
        <v>0</v>
      </c>
      <c r="AT366" s="33"/>
    </row>
    <row r="367" spans="1:46" ht="33" customHeight="1">
      <c r="A367" s="32">
        <v>1325</v>
      </c>
      <c r="B367" s="315" t="str">
        <f>VLOOKUP(A367,[5]bd_lista!A:C,3,FALSE)</f>
        <v>Gobierno Autónomo Municipal de Toco</v>
      </c>
      <c r="C367" s="316" t="e">
        <f>+VLOOKUP(A367,Contactos!$A$4:$E$534,6,FALSE)</f>
        <v>#REF!</v>
      </c>
      <c r="D367" s="61">
        <v>0</v>
      </c>
      <c r="E367" s="61">
        <v>0</v>
      </c>
      <c r="F367" s="61">
        <v>0</v>
      </c>
      <c r="G367" s="61">
        <v>0</v>
      </c>
      <c r="H367" s="61">
        <v>0</v>
      </c>
      <c r="I367" s="61">
        <v>0</v>
      </c>
      <c r="J367" s="61">
        <v>0</v>
      </c>
      <c r="K367" s="61">
        <v>0</v>
      </c>
      <c r="L367" s="61">
        <v>0</v>
      </c>
      <c r="M367" s="61">
        <v>0</v>
      </c>
      <c r="N367" s="61">
        <v>0</v>
      </c>
      <c r="O367" s="61">
        <v>0</v>
      </c>
      <c r="P367" s="61">
        <v>0</v>
      </c>
      <c r="Q367" s="61">
        <v>0</v>
      </c>
      <c r="R367" s="61">
        <v>0</v>
      </c>
      <c r="S367" s="61">
        <v>0</v>
      </c>
      <c r="T367" s="61">
        <v>0</v>
      </c>
      <c r="U367" s="61">
        <v>0</v>
      </c>
      <c r="V367" s="61">
        <v>0</v>
      </c>
      <c r="W367" s="61">
        <v>0</v>
      </c>
      <c r="X367" s="61">
        <v>0</v>
      </c>
      <c r="Y367" s="61">
        <v>0</v>
      </c>
      <c r="Z367" s="61">
        <v>0</v>
      </c>
      <c r="AA367" s="61">
        <v>0</v>
      </c>
      <c r="AB367" s="61">
        <v>0</v>
      </c>
      <c r="AC367" s="61">
        <v>0</v>
      </c>
      <c r="AD367" s="61">
        <v>0</v>
      </c>
      <c r="AE367" s="61">
        <v>0</v>
      </c>
      <c r="AF367" s="61">
        <v>0</v>
      </c>
      <c r="AG367" s="61">
        <v>0</v>
      </c>
      <c r="AH367" s="61">
        <v>0</v>
      </c>
      <c r="AI367" s="61">
        <v>0</v>
      </c>
      <c r="AJ367" s="61">
        <v>0</v>
      </c>
      <c r="AK367" s="61">
        <v>0</v>
      </c>
      <c r="AL367" s="61">
        <v>0</v>
      </c>
      <c r="AM367" s="61">
        <v>0</v>
      </c>
      <c r="AN367" s="61">
        <v>0</v>
      </c>
      <c r="AO367" s="61">
        <v>0</v>
      </c>
      <c r="AP367" s="61">
        <v>0</v>
      </c>
      <c r="AQ367" s="61">
        <f t="shared" si="5"/>
        <v>0</v>
      </c>
      <c r="AT367" s="33"/>
    </row>
    <row r="368" spans="1:46" ht="33" customHeight="1">
      <c r="A368" s="32">
        <v>1326</v>
      </c>
      <c r="B368" s="315" t="str">
        <f>VLOOKUP(A368,[5]bd_lista!A:C,3,FALSE)</f>
        <v>Gobierno Autónomo Municipal de Tolata</v>
      </c>
      <c r="C368" s="316" t="e">
        <f>+VLOOKUP(A368,Contactos!$A$4:$E$534,6,FALSE)</f>
        <v>#REF!</v>
      </c>
      <c r="D368" s="61">
        <v>0</v>
      </c>
      <c r="E368" s="61">
        <v>0</v>
      </c>
      <c r="F368" s="61">
        <v>0</v>
      </c>
      <c r="G368" s="61">
        <v>0</v>
      </c>
      <c r="H368" s="61">
        <v>0</v>
      </c>
      <c r="I368" s="61">
        <v>0</v>
      </c>
      <c r="J368" s="61">
        <v>0</v>
      </c>
      <c r="K368" s="61">
        <v>0</v>
      </c>
      <c r="L368" s="61">
        <v>0</v>
      </c>
      <c r="M368" s="61">
        <v>0</v>
      </c>
      <c r="N368" s="61">
        <v>0</v>
      </c>
      <c r="O368" s="61">
        <v>0</v>
      </c>
      <c r="P368" s="61">
        <v>0</v>
      </c>
      <c r="Q368" s="61">
        <v>0</v>
      </c>
      <c r="R368" s="61">
        <v>0</v>
      </c>
      <c r="S368" s="61">
        <v>0</v>
      </c>
      <c r="T368" s="61">
        <v>0</v>
      </c>
      <c r="U368" s="61">
        <v>0</v>
      </c>
      <c r="V368" s="61">
        <v>0</v>
      </c>
      <c r="W368" s="61">
        <v>0</v>
      </c>
      <c r="X368" s="61">
        <v>0</v>
      </c>
      <c r="Y368" s="61">
        <v>0</v>
      </c>
      <c r="Z368" s="61">
        <v>0</v>
      </c>
      <c r="AA368" s="61">
        <v>0</v>
      </c>
      <c r="AB368" s="61">
        <v>0</v>
      </c>
      <c r="AC368" s="61">
        <v>0</v>
      </c>
      <c r="AD368" s="61">
        <v>0</v>
      </c>
      <c r="AE368" s="61">
        <v>0</v>
      </c>
      <c r="AF368" s="61">
        <v>0</v>
      </c>
      <c r="AG368" s="61">
        <v>0</v>
      </c>
      <c r="AH368" s="61">
        <v>0</v>
      </c>
      <c r="AI368" s="61">
        <v>0</v>
      </c>
      <c r="AJ368" s="61">
        <v>0</v>
      </c>
      <c r="AK368" s="61">
        <v>0</v>
      </c>
      <c r="AL368" s="61">
        <v>0</v>
      </c>
      <c r="AM368" s="61">
        <v>0</v>
      </c>
      <c r="AN368" s="61">
        <v>0</v>
      </c>
      <c r="AO368" s="61">
        <v>0</v>
      </c>
      <c r="AP368" s="61">
        <v>0</v>
      </c>
      <c r="AQ368" s="61">
        <f t="shared" si="5"/>
        <v>0</v>
      </c>
      <c r="AT368" s="33"/>
    </row>
    <row r="369" spans="1:46" ht="33" customHeight="1">
      <c r="A369" s="32">
        <v>1327</v>
      </c>
      <c r="B369" s="315" t="str">
        <f>VLOOKUP(A369,[5]bd_lista!A:C,3,FALSE)</f>
        <v>Gobierno Autónomo Municipal de Capinota</v>
      </c>
      <c r="C369" s="316" t="e">
        <f>+VLOOKUP(A369,Contactos!$A$4:$E$534,6,FALSE)</f>
        <v>#REF!</v>
      </c>
      <c r="D369" s="61">
        <v>0</v>
      </c>
      <c r="E369" s="61">
        <v>0</v>
      </c>
      <c r="F369" s="61">
        <v>0</v>
      </c>
      <c r="G369" s="61">
        <v>0</v>
      </c>
      <c r="H369" s="61">
        <v>0</v>
      </c>
      <c r="I369" s="61">
        <v>0</v>
      </c>
      <c r="J369" s="61">
        <v>0</v>
      </c>
      <c r="K369" s="61">
        <v>0</v>
      </c>
      <c r="L369" s="61">
        <v>0</v>
      </c>
      <c r="M369" s="61">
        <v>0</v>
      </c>
      <c r="N369" s="61">
        <v>0</v>
      </c>
      <c r="O369" s="61">
        <v>0</v>
      </c>
      <c r="P369" s="61">
        <v>0</v>
      </c>
      <c r="Q369" s="61">
        <v>0</v>
      </c>
      <c r="R369" s="61">
        <v>0</v>
      </c>
      <c r="S369" s="61">
        <v>0</v>
      </c>
      <c r="T369" s="61">
        <v>0</v>
      </c>
      <c r="U369" s="61">
        <v>0</v>
      </c>
      <c r="V369" s="61">
        <v>0</v>
      </c>
      <c r="W369" s="61">
        <v>0</v>
      </c>
      <c r="X369" s="61">
        <v>0</v>
      </c>
      <c r="Y369" s="61">
        <v>0</v>
      </c>
      <c r="Z369" s="61">
        <v>0</v>
      </c>
      <c r="AA369" s="61">
        <v>0</v>
      </c>
      <c r="AB369" s="61">
        <v>0</v>
      </c>
      <c r="AC369" s="61">
        <v>0</v>
      </c>
      <c r="AD369" s="61">
        <v>0</v>
      </c>
      <c r="AE369" s="61">
        <v>0</v>
      </c>
      <c r="AF369" s="61">
        <v>0</v>
      </c>
      <c r="AG369" s="61">
        <v>0</v>
      </c>
      <c r="AH369" s="61">
        <v>0</v>
      </c>
      <c r="AI369" s="61">
        <v>0</v>
      </c>
      <c r="AJ369" s="61">
        <v>0</v>
      </c>
      <c r="AK369" s="61">
        <v>0</v>
      </c>
      <c r="AL369" s="61">
        <v>0</v>
      </c>
      <c r="AM369" s="61">
        <v>0</v>
      </c>
      <c r="AN369" s="61">
        <v>0</v>
      </c>
      <c r="AO369" s="61">
        <v>0</v>
      </c>
      <c r="AP369" s="61">
        <v>0</v>
      </c>
      <c r="AQ369" s="61">
        <f t="shared" si="5"/>
        <v>0</v>
      </c>
      <c r="AT369" s="33"/>
    </row>
    <row r="370" spans="1:46" ht="33" customHeight="1">
      <c r="A370" s="32">
        <v>1328</v>
      </c>
      <c r="B370" s="315" t="str">
        <f>VLOOKUP(A370,[5]bd_lista!A:C,3,FALSE)</f>
        <v>Gobierno Autónomo Municipal de Santivañez</v>
      </c>
      <c r="C370" s="316" t="e">
        <f>+VLOOKUP(A370,Contactos!$A$4:$E$534,6,FALSE)</f>
        <v>#REF!</v>
      </c>
      <c r="D370" s="61">
        <v>0</v>
      </c>
      <c r="E370" s="61">
        <v>0</v>
      </c>
      <c r="F370" s="61">
        <v>0</v>
      </c>
      <c r="G370" s="61">
        <v>0</v>
      </c>
      <c r="H370" s="61">
        <v>0</v>
      </c>
      <c r="I370" s="61">
        <v>0</v>
      </c>
      <c r="J370" s="61">
        <v>0</v>
      </c>
      <c r="K370" s="61">
        <v>0</v>
      </c>
      <c r="L370" s="61">
        <v>0</v>
      </c>
      <c r="M370" s="61">
        <v>0</v>
      </c>
      <c r="N370" s="61">
        <v>0</v>
      </c>
      <c r="O370" s="61">
        <v>0</v>
      </c>
      <c r="P370" s="61">
        <v>0</v>
      </c>
      <c r="Q370" s="61">
        <v>0</v>
      </c>
      <c r="R370" s="61">
        <v>0</v>
      </c>
      <c r="S370" s="61">
        <v>0</v>
      </c>
      <c r="T370" s="61">
        <v>0</v>
      </c>
      <c r="U370" s="61">
        <v>0</v>
      </c>
      <c r="V370" s="61">
        <v>0</v>
      </c>
      <c r="W370" s="61">
        <v>0</v>
      </c>
      <c r="X370" s="61">
        <v>0</v>
      </c>
      <c r="Y370" s="61">
        <v>0</v>
      </c>
      <c r="Z370" s="61">
        <v>0</v>
      </c>
      <c r="AA370" s="61">
        <v>0</v>
      </c>
      <c r="AB370" s="61">
        <v>0</v>
      </c>
      <c r="AC370" s="61">
        <v>0</v>
      </c>
      <c r="AD370" s="61">
        <v>0</v>
      </c>
      <c r="AE370" s="61">
        <v>0</v>
      </c>
      <c r="AF370" s="61">
        <v>0</v>
      </c>
      <c r="AG370" s="61">
        <v>0</v>
      </c>
      <c r="AH370" s="61">
        <v>0</v>
      </c>
      <c r="AI370" s="61">
        <v>0</v>
      </c>
      <c r="AJ370" s="61">
        <v>0</v>
      </c>
      <c r="AK370" s="61">
        <v>0</v>
      </c>
      <c r="AL370" s="61">
        <v>0</v>
      </c>
      <c r="AM370" s="61">
        <v>0</v>
      </c>
      <c r="AN370" s="61">
        <v>0</v>
      </c>
      <c r="AO370" s="61">
        <v>0</v>
      </c>
      <c r="AP370" s="61">
        <v>0</v>
      </c>
      <c r="AQ370" s="61">
        <f t="shared" si="5"/>
        <v>0</v>
      </c>
      <c r="AT370" s="33"/>
    </row>
    <row r="371" spans="1:46" ht="33" customHeight="1">
      <c r="A371" s="32">
        <v>1329</v>
      </c>
      <c r="B371" s="315" t="str">
        <f>VLOOKUP(A371,[5]bd_lista!A:C,3,FALSE)</f>
        <v>Gobierno Autónomo Municipal de Sicaya</v>
      </c>
      <c r="C371" s="316" t="e">
        <f>+VLOOKUP(A371,Contactos!$A$4:$E$534,6,FALSE)</f>
        <v>#REF!</v>
      </c>
      <c r="D371" s="61">
        <v>0</v>
      </c>
      <c r="E371" s="61">
        <v>0</v>
      </c>
      <c r="F371" s="61">
        <v>0</v>
      </c>
      <c r="G371" s="61">
        <v>0</v>
      </c>
      <c r="H371" s="61">
        <v>0</v>
      </c>
      <c r="I371" s="61">
        <v>0</v>
      </c>
      <c r="J371" s="61">
        <v>0</v>
      </c>
      <c r="K371" s="61">
        <v>0</v>
      </c>
      <c r="L371" s="61">
        <v>0</v>
      </c>
      <c r="M371" s="61">
        <v>0</v>
      </c>
      <c r="N371" s="61">
        <v>0</v>
      </c>
      <c r="O371" s="61">
        <v>0</v>
      </c>
      <c r="P371" s="61">
        <v>0</v>
      </c>
      <c r="Q371" s="61">
        <v>0</v>
      </c>
      <c r="R371" s="61">
        <v>0</v>
      </c>
      <c r="S371" s="61">
        <v>0</v>
      </c>
      <c r="T371" s="61">
        <v>0</v>
      </c>
      <c r="U371" s="61">
        <v>0</v>
      </c>
      <c r="V371" s="61">
        <v>0</v>
      </c>
      <c r="W371" s="61">
        <v>0</v>
      </c>
      <c r="X371" s="61">
        <v>0</v>
      </c>
      <c r="Y371" s="61">
        <v>0</v>
      </c>
      <c r="Z371" s="61">
        <v>0</v>
      </c>
      <c r="AA371" s="61">
        <v>0</v>
      </c>
      <c r="AB371" s="61">
        <v>0</v>
      </c>
      <c r="AC371" s="61">
        <v>0</v>
      </c>
      <c r="AD371" s="61">
        <v>0</v>
      </c>
      <c r="AE371" s="61">
        <v>0</v>
      </c>
      <c r="AF371" s="61">
        <v>0</v>
      </c>
      <c r="AG371" s="61">
        <v>0</v>
      </c>
      <c r="AH371" s="61">
        <v>0</v>
      </c>
      <c r="AI371" s="61">
        <v>0</v>
      </c>
      <c r="AJ371" s="61">
        <v>0</v>
      </c>
      <c r="AK371" s="61">
        <v>0</v>
      </c>
      <c r="AL371" s="61">
        <v>0</v>
      </c>
      <c r="AM371" s="61">
        <v>0</v>
      </c>
      <c r="AN371" s="61">
        <v>0</v>
      </c>
      <c r="AO371" s="61">
        <v>0</v>
      </c>
      <c r="AP371" s="61">
        <v>0</v>
      </c>
      <c r="AQ371" s="61">
        <f t="shared" si="5"/>
        <v>0</v>
      </c>
      <c r="AT371" s="33"/>
    </row>
    <row r="372" spans="1:46" ht="33" customHeight="1">
      <c r="A372" s="32">
        <v>1330</v>
      </c>
      <c r="B372" s="315" t="str">
        <f>VLOOKUP(A372,[5]bd_lista!A:C,3,FALSE)</f>
        <v>Gobierno Autónomo Municipal de Tapacari</v>
      </c>
      <c r="C372" s="316" t="e">
        <f>+VLOOKUP(A372,Contactos!$A$4:$E$534,6,FALSE)</f>
        <v>#REF!</v>
      </c>
      <c r="D372" s="61">
        <v>0</v>
      </c>
      <c r="E372" s="61">
        <v>0</v>
      </c>
      <c r="F372" s="61">
        <v>0</v>
      </c>
      <c r="G372" s="61">
        <v>0</v>
      </c>
      <c r="H372" s="61">
        <v>0</v>
      </c>
      <c r="I372" s="61">
        <v>0</v>
      </c>
      <c r="J372" s="61">
        <v>0</v>
      </c>
      <c r="K372" s="61">
        <v>0</v>
      </c>
      <c r="L372" s="61">
        <v>0</v>
      </c>
      <c r="M372" s="61">
        <v>0</v>
      </c>
      <c r="N372" s="61">
        <v>0</v>
      </c>
      <c r="O372" s="61">
        <v>0</v>
      </c>
      <c r="P372" s="61">
        <v>0</v>
      </c>
      <c r="Q372" s="61">
        <v>0</v>
      </c>
      <c r="R372" s="61">
        <v>0</v>
      </c>
      <c r="S372" s="61">
        <v>0</v>
      </c>
      <c r="T372" s="61">
        <v>0</v>
      </c>
      <c r="U372" s="61">
        <v>0</v>
      </c>
      <c r="V372" s="61">
        <v>0</v>
      </c>
      <c r="W372" s="61">
        <v>0</v>
      </c>
      <c r="X372" s="61">
        <v>0</v>
      </c>
      <c r="Y372" s="61">
        <v>0</v>
      </c>
      <c r="Z372" s="61">
        <v>0</v>
      </c>
      <c r="AA372" s="61">
        <v>0</v>
      </c>
      <c r="AB372" s="61">
        <v>0</v>
      </c>
      <c r="AC372" s="61">
        <v>0</v>
      </c>
      <c r="AD372" s="61">
        <v>0</v>
      </c>
      <c r="AE372" s="61">
        <v>0</v>
      </c>
      <c r="AF372" s="61">
        <v>0</v>
      </c>
      <c r="AG372" s="61">
        <v>0</v>
      </c>
      <c r="AH372" s="61">
        <v>0</v>
      </c>
      <c r="AI372" s="61">
        <v>0</v>
      </c>
      <c r="AJ372" s="61">
        <v>0</v>
      </c>
      <c r="AK372" s="61">
        <v>0</v>
      </c>
      <c r="AL372" s="61">
        <v>0</v>
      </c>
      <c r="AM372" s="61">
        <v>0</v>
      </c>
      <c r="AN372" s="61">
        <v>0</v>
      </c>
      <c r="AO372" s="61">
        <v>0</v>
      </c>
      <c r="AP372" s="61">
        <v>0</v>
      </c>
      <c r="AQ372" s="61">
        <f t="shared" si="5"/>
        <v>0</v>
      </c>
      <c r="AT372" s="33"/>
    </row>
    <row r="373" spans="1:46" ht="33" customHeight="1">
      <c r="A373" s="32">
        <v>1331</v>
      </c>
      <c r="B373" s="315" t="str">
        <f>VLOOKUP(A373,[5]bd_lista!A:C,3,FALSE)</f>
        <v>Gobierno Autónomo Municipal de Totora</v>
      </c>
      <c r="C373" s="316" t="e">
        <f>+VLOOKUP(A373,Contactos!$A$4:$E$534,6,FALSE)</f>
        <v>#REF!</v>
      </c>
      <c r="D373" s="61">
        <v>0</v>
      </c>
      <c r="E373" s="61">
        <v>0</v>
      </c>
      <c r="F373" s="61">
        <v>0</v>
      </c>
      <c r="G373" s="61">
        <v>0</v>
      </c>
      <c r="H373" s="61">
        <v>0</v>
      </c>
      <c r="I373" s="61">
        <v>0</v>
      </c>
      <c r="J373" s="61">
        <v>0</v>
      </c>
      <c r="K373" s="61">
        <v>0</v>
      </c>
      <c r="L373" s="61">
        <v>0</v>
      </c>
      <c r="M373" s="61">
        <v>0</v>
      </c>
      <c r="N373" s="61">
        <v>0</v>
      </c>
      <c r="O373" s="61">
        <v>0</v>
      </c>
      <c r="P373" s="61">
        <v>0</v>
      </c>
      <c r="Q373" s="61">
        <v>0</v>
      </c>
      <c r="R373" s="61">
        <v>0</v>
      </c>
      <c r="S373" s="61">
        <v>0</v>
      </c>
      <c r="T373" s="61">
        <v>0</v>
      </c>
      <c r="U373" s="61">
        <v>0</v>
      </c>
      <c r="V373" s="61">
        <v>0</v>
      </c>
      <c r="W373" s="61">
        <v>0</v>
      </c>
      <c r="X373" s="61">
        <v>0</v>
      </c>
      <c r="Y373" s="61">
        <v>0</v>
      </c>
      <c r="Z373" s="61">
        <v>0</v>
      </c>
      <c r="AA373" s="61">
        <v>0</v>
      </c>
      <c r="AB373" s="61">
        <v>0</v>
      </c>
      <c r="AC373" s="61">
        <v>0</v>
      </c>
      <c r="AD373" s="61">
        <v>0</v>
      </c>
      <c r="AE373" s="61">
        <v>0</v>
      </c>
      <c r="AF373" s="61">
        <v>0</v>
      </c>
      <c r="AG373" s="61">
        <v>0</v>
      </c>
      <c r="AH373" s="61">
        <v>0</v>
      </c>
      <c r="AI373" s="61">
        <v>0</v>
      </c>
      <c r="AJ373" s="61">
        <v>0</v>
      </c>
      <c r="AK373" s="61">
        <v>0</v>
      </c>
      <c r="AL373" s="61">
        <v>0</v>
      </c>
      <c r="AM373" s="61">
        <v>0</v>
      </c>
      <c r="AN373" s="61">
        <v>0</v>
      </c>
      <c r="AO373" s="61">
        <v>0</v>
      </c>
      <c r="AP373" s="61">
        <v>0</v>
      </c>
      <c r="AQ373" s="61">
        <f t="shared" si="5"/>
        <v>0</v>
      </c>
      <c r="AT373" s="33"/>
    </row>
    <row r="374" spans="1:46" ht="33" customHeight="1">
      <c r="A374" s="32">
        <v>1332</v>
      </c>
      <c r="B374" s="315" t="str">
        <f>VLOOKUP(A374,[5]bd_lista!A:C,3,FALSE)</f>
        <v>Gobierno Autónomo Municipal de Pojo</v>
      </c>
      <c r="C374" s="316" t="e">
        <f>+VLOOKUP(A374,Contactos!$A$4:$E$534,6,FALSE)</f>
        <v>#REF!</v>
      </c>
      <c r="D374" s="61">
        <v>0</v>
      </c>
      <c r="E374" s="61">
        <v>0</v>
      </c>
      <c r="F374" s="61">
        <v>0</v>
      </c>
      <c r="G374" s="61">
        <v>0</v>
      </c>
      <c r="H374" s="61">
        <v>0</v>
      </c>
      <c r="I374" s="61">
        <v>0</v>
      </c>
      <c r="J374" s="61">
        <v>0</v>
      </c>
      <c r="K374" s="61">
        <v>0</v>
      </c>
      <c r="L374" s="61">
        <v>0</v>
      </c>
      <c r="M374" s="61">
        <v>0</v>
      </c>
      <c r="N374" s="61">
        <v>0</v>
      </c>
      <c r="O374" s="61">
        <v>0</v>
      </c>
      <c r="P374" s="61">
        <v>0</v>
      </c>
      <c r="Q374" s="61">
        <v>0</v>
      </c>
      <c r="R374" s="61">
        <v>0</v>
      </c>
      <c r="S374" s="61">
        <v>0</v>
      </c>
      <c r="T374" s="61">
        <v>0</v>
      </c>
      <c r="U374" s="61">
        <v>0</v>
      </c>
      <c r="V374" s="61">
        <v>0</v>
      </c>
      <c r="W374" s="61">
        <v>0</v>
      </c>
      <c r="X374" s="61">
        <v>0</v>
      </c>
      <c r="Y374" s="61">
        <v>0</v>
      </c>
      <c r="Z374" s="61">
        <v>0</v>
      </c>
      <c r="AA374" s="61">
        <v>0</v>
      </c>
      <c r="AB374" s="61">
        <v>0</v>
      </c>
      <c r="AC374" s="61">
        <v>0</v>
      </c>
      <c r="AD374" s="61">
        <v>0</v>
      </c>
      <c r="AE374" s="61">
        <v>0</v>
      </c>
      <c r="AF374" s="61">
        <v>0</v>
      </c>
      <c r="AG374" s="61">
        <v>0</v>
      </c>
      <c r="AH374" s="61">
        <v>0</v>
      </c>
      <c r="AI374" s="61">
        <v>0</v>
      </c>
      <c r="AJ374" s="61">
        <v>0</v>
      </c>
      <c r="AK374" s="61">
        <v>0</v>
      </c>
      <c r="AL374" s="61">
        <v>0</v>
      </c>
      <c r="AM374" s="61">
        <v>0</v>
      </c>
      <c r="AN374" s="61">
        <v>0</v>
      </c>
      <c r="AO374" s="61">
        <v>0</v>
      </c>
      <c r="AP374" s="61">
        <v>0</v>
      </c>
      <c r="AQ374" s="61">
        <f t="shared" si="5"/>
        <v>0</v>
      </c>
      <c r="AT374" s="33"/>
    </row>
    <row r="375" spans="1:46" ht="33" customHeight="1">
      <c r="A375" s="32">
        <v>1333</v>
      </c>
      <c r="B375" s="315" t="str">
        <f>VLOOKUP(A375,[5]bd_lista!A:C,3,FALSE)</f>
        <v>Gobierno Autónomo Municipal de Pocona</v>
      </c>
      <c r="C375" s="316" t="e">
        <f>+VLOOKUP(A375,Contactos!$A$4:$E$534,6,FALSE)</f>
        <v>#REF!</v>
      </c>
      <c r="D375" s="61">
        <v>0</v>
      </c>
      <c r="E375" s="61">
        <v>0</v>
      </c>
      <c r="F375" s="61">
        <v>0</v>
      </c>
      <c r="G375" s="61">
        <v>0</v>
      </c>
      <c r="H375" s="61">
        <v>0</v>
      </c>
      <c r="I375" s="61">
        <v>0</v>
      </c>
      <c r="J375" s="61">
        <v>0</v>
      </c>
      <c r="K375" s="61">
        <v>0</v>
      </c>
      <c r="L375" s="61">
        <v>0</v>
      </c>
      <c r="M375" s="61">
        <v>0</v>
      </c>
      <c r="N375" s="61">
        <v>0</v>
      </c>
      <c r="O375" s="61">
        <v>0</v>
      </c>
      <c r="P375" s="61">
        <v>0</v>
      </c>
      <c r="Q375" s="61">
        <v>0</v>
      </c>
      <c r="R375" s="61">
        <v>0</v>
      </c>
      <c r="S375" s="61">
        <v>0</v>
      </c>
      <c r="T375" s="61">
        <v>0</v>
      </c>
      <c r="U375" s="61">
        <v>0</v>
      </c>
      <c r="V375" s="61">
        <v>0</v>
      </c>
      <c r="W375" s="61">
        <v>0</v>
      </c>
      <c r="X375" s="61">
        <v>0</v>
      </c>
      <c r="Y375" s="61">
        <v>0</v>
      </c>
      <c r="Z375" s="61">
        <v>0</v>
      </c>
      <c r="AA375" s="61">
        <v>0</v>
      </c>
      <c r="AB375" s="61">
        <v>0</v>
      </c>
      <c r="AC375" s="61">
        <v>0</v>
      </c>
      <c r="AD375" s="61">
        <v>0</v>
      </c>
      <c r="AE375" s="61">
        <v>0</v>
      </c>
      <c r="AF375" s="61">
        <v>0</v>
      </c>
      <c r="AG375" s="61">
        <v>0</v>
      </c>
      <c r="AH375" s="61">
        <v>0</v>
      </c>
      <c r="AI375" s="61">
        <v>0</v>
      </c>
      <c r="AJ375" s="61">
        <v>0</v>
      </c>
      <c r="AK375" s="61">
        <v>0</v>
      </c>
      <c r="AL375" s="61">
        <v>0</v>
      </c>
      <c r="AM375" s="61">
        <v>0</v>
      </c>
      <c r="AN375" s="61">
        <v>0</v>
      </c>
      <c r="AO375" s="61">
        <v>0</v>
      </c>
      <c r="AP375" s="61">
        <v>0</v>
      </c>
      <c r="AQ375" s="61">
        <f t="shared" si="5"/>
        <v>0</v>
      </c>
      <c r="AT375" s="33"/>
    </row>
    <row r="376" spans="1:46" ht="33" customHeight="1">
      <c r="A376" s="32">
        <v>1334</v>
      </c>
      <c r="B376" s="315" t="str">
        <f>VLOOKUP(A376,[5]bd_lista!A:C,3,FALSE)</f>
        <v>Gobierno Autónomo Municipal de Chimoré</v>
      </c>
      <c r="C376" s="316" t="e">
        <f>+VLOOKUP(A376,Contactos!$A$4:$E$534,6,FALSE)</f>
        <v>#REF!</v>
      </c>
      <c r="D376" s="61">
        <v>0</v>
      </c>
      <c r="E376" s="61">
        <v>0</v>
      </c>
      <c r="F376" s="61">
        <v>0</v>
      </c>
      <c r="G376" s="61">
        <v>0</v>
      </c>
      <c r="H376" s="61">
        <v>0</v>
      </c>
      <c r="I376" s="61">
        <v>0</v>
      </c>
      <c r="J376" s="61">
        <v>0</v>
      </c>
      <c r="K376" s="61">
        <v>0</v>
      </c>
      <c r="L376" s="61">
        <v>0</v>
      </c>
      <c r="M376" s="61">
        <v>0</v>
      </c>
      <c r="N376" s="61">
        <v>0</v>
      </c>
      <c r="O376" s="61">
        <v>0</v>
      </c>
      <c r="P376" s="61">
        <v>0</v>
      </c>
      <c r="Q376" s="61">
        <v>0</v>
      </c>
      <c r="R376" s="61">
        <v>0</v>
      </c>
      <c r="S376" s="61">
        <v>0</v>
      </c>
      <c r="T376" s="61">
        <v>0</v>
      </c>
      <c r="U376" s="61">
        <v>0</v>
      </c>
      <c r="V376" s="61">
        <v>0</v>
      </c>
      <c r="W376" s="61">
        <v>0</v>
      </c>
      <c r="X376" s="61">
        <v>0</v>
      </c>
      <c r="Y376" s="61">
        <v>0</v>
      </c>
      <c r="Z376" s="61">
        <v>0</v>
      </c>
      <c r="AA376" s="61">
        <v>0</v>
      </c>
      <c r="AB376" s="61">
        <v>0</v>
      </c>
      <c r="AC376" s="61">
        <v>0</v>
      </c>
      <c r="AD376" s="61">
        <v>0</v>
      </c>
      <c r="AE376" s="61">
        <v>0</v>
      </c>
      <c r="AF376" s="61">
        <v>0</v>
      </c>
      <c r="AG376" s="61">
        <v>0</v>
      </c>
      <c r="AH376" s="61">
        <v>0</v>
      </c>
      <c r="AI376" s="61">
        <v>0</v>
      </c>
      <c r="AJ376" s="61">
        <v>0</v>
      </c>
      <c r="AK376" s="61">
        <v>0</v>
      </c>
      <c r="AL376" s="61">
        <v>0</v>
      </c>
      <c r="AM376" s="61">
        <v>0</v>
      </c>
      <c r="AN376" s="61">
        <v>0</v>
      </c>
      <c r="AO376" s="61">
        <v>0</v>
      </c>
      <c r="AP376" s="61">
        <v>0</v>
      </c>
      <c r="AQ376" s="61">
        <f t="shared" si="5"/>
        <v>0</v>
      </c>
      <c r="AT376" s="33"/>
    </row>
    <row r="377" spans="1:46" ht="33" customHeight="1">
      <c r="A377" s="32">
        <v>1335</v>
      </c>
      <c r="B377" s="315" t="str">
        <f>VLOOKUP(A377,[5]bd_lista!A:C,3,FALSE)</f>
        <v>Gobierno Autónomo Municipal de Puerto Villarroel</v>
      </c>
      <c r="C377" s="316" t="e">
        <f>+VLOOKUP(A377,Contactos!$A$4:$E$534,6,FALSE)</f>
        <v>#REF!</v>
      </c>
      <c r="D377" s="61">
        <v>0</v>
      </c>
      <c r="E377" s="61">
        <v>0</v>
      </c>
      <c r="F377" s="61">
        <v>0</v>
      </c>
      <c r="G377" s="61">
        <v>0</v>
      </c>
      <c r="H377" s="61">
        <v>0</v>
      </c>
      <c r="I377" s="61">
        <v>0</v>
      </c>
      <c r="J377" s="61">
        <v>0</v>
      </c>
      <c r="K377" s="61">
        <v>0</v>
      </c>
      <c r="L377" s="61">
        <v>0</v>
      </c>
      <c r="M377" s="61">
        <v>0</v>
      </c>
      <c r="N377" s="61">
        <v>0</v>
      </c>
      <c r="O377" s="61">
        <v>0</v>
      </c>
      <c r="P377" s="61">
        <v>0</v>
      </c>
      <c r="Q377" s="61">
        <v>0</v>
      </c>
      <c r="R377" s="61">
        <v>0</v>
      </c>
      <c r="S377" s="61">
        <v>0</v>
      </c>
      <c r="T377" s="61">
        <v>0</v>
      </c>
      <c r="U377" s="61">
        <v>0</v>
      </c>
      <c r="V377" s="61">
        <v>0</v>
      </c>
      <c r="W377" s="61">
        <v>0</v>
      </c>
      <c r="X377" s="61">
        <v>0</v>
      </c>
      <c r="Y377" s="61">
        <v>0</v>
      </c>
      <c r="Z377" s="61">
        <v>0</v>
      </c>
      <c r="AA377" s="61">
        <v>0</v>
      </c>
      <c r="AB377" s="61">
        <v>0</v>
      </c>
      <c r="AC377" s="61">
        <v>0</v>
      </c>
      <c r="AD377" s="61">
        <v>0</v>
      </c>
      <c r="AE377" s="61">
        <v>0</v>
      </c>
      <c r="AF377" s="61">
        <v>0</v>
      </c>
      <c r="AG377" s="61">
        <v>0</v>
      </c>
      <c r="AH377" s="61">
        <v>0</v>
      </c>
      <c r="AI377" s="61">
        <v>0</v>
      </c>
      <c r="AJ377" s="61">
        <v>0</v>
      </c>
      <c r="AK377" s="61">
        <v>0</v>
      </c>
      <c r="AL377" s="61">
        <v>0</v>
      </c>
      <c r="AM377" s="61">
        <v>0</v>
      </c>
      <c r="AN377" s="61">
        <v>0</v>
      </c>
      <c r="AO377" s="61">
        <v>0</v>
      </c>
      <c r="AP377" s="61">
        <v>0</v>
      </c>
      <c r="AQ377" s="61">
        <f t="shared" si="5"/>
        <v>0</v>
      </c>
      <c r="AT377" s="33"/>
    </row>
    <row r="378" spans="1:46" ht="33" customHeight="1">
      <c r="A378" s="32">
        <v>1336</v>
      </c>
      <c r="B378" s="315" t="str">
        <f>VLOOKUP(A378,[5]bd_lista!A:C,3,FALSE)</f>
        <v>Gobierno Autónomo Municipal de Arani</v>
      </c>
      <c r="C378" s="316" t="e">
        <f>+VLOOKUP(A378,Contactos!$A$4:$E$534,6,FALSE)</f>
        <v>#REF!</v>
      </c>
      <c r="D378" s="61">
        <v>0</v>
      </c>
      <c r="E378" s="61">
        <v>0</v>
      </c>
      <c r="F378" s="61">
        <v>0</v>
      </c>
      <c r="G378" s="61">
        <v>0</v>
      </c>
      <c r="H378" s="61">
        <v>0</v>
      </c>
      <c r="I378" s="61">
        <v>0</v>
      </c>
      <c r="J378" s="61">
        <v>0</v>
      </c>
      <c r="K378" s="61">
        <v>0</v>
      </c>
      <c r="L378" s="61">
        <v>0</v>
      </c>
      <c r="M378" s="61">
        <v>0</v>
      </c>
      <c r="N378" s="61">
        <v>0</v>
      </c>
      <c r="O378" s="61">
        <v>0</v>
      </c>
      <c r="P378" s="61">
        <v>0</v>
      </c>
      <c r="Q378" s="61">
        <v>0</v>
      </c>
      <c r="R378" s="61">
        <v>0</v>
      </c>
      <c r="S378" s="61">
        <v>0</v>
      </c>
      <c r="T378" s="61">
        <v>0</v>
      </c>
      <c r="U378" s="61">
        <v>0</v>
      </c>
      <c r="V378" s="61">
        <v>0</v>
      </c>
      <c r="W378" s="61">
        <v>0</v>
      </c>
      <c r="X378" s="61">
        <v>0</v>
      </c>
      <c r="Y378" s="61">
        <v>0</v>
      </c>
      <c r="Z378" s="61">
        <v>0</v>
      </c>
      <c r="AA378" s="61">
        <v>0</v>
      </c>
      <c r="AB378" s="61">
        <v>0</v>
      </c>
      <c r="AC378" s="61">
        <v>0</v>
      </c>
      <c r="AD378" s="61">
        <v>0</v>
      </c>
      <c r="AE378" s="61">
        <v>0</v>
      </c>
      <c r="AF378" s="61">
        <v>0</v>
      </c>
      <c r="AG378" s="61">
        <v>0</v>
      </c>
      <c r="AH378" s="61">
        <v>0</v>
      </c>
      <c r="AI378" s="61">
        <v>0</v>
      </c>
      <c r="AJ378" s="61">
        <v>0</v>
      </c>
      <c r="AK378" s="61">
        <v>0</v>
      </c>
      <c r="AL378" s="61">
        <v>0</v>
      </c>
      <c r="AM378" s="61">
        <v>0</v>
      </c>
      <c r="AN378" s="61">
        <v>0</v>
      </c>
      <c r="AO378" s="61">
        <v>0</v>
      </c>
      <c r="AP378" s="61">
        <v>0</v>
      </c>
      <c r="AQ378" s="61">
        <f t="shared" si="5"/>
        <v>0</v>
      </c>
      <c r="AT378" s="33"/>
    </row>
    <row r="379" spans="1:46" ht="33" customHeight="1">
      <c r="A379" s="32">
        <v>1337</v>
      </c>
      <c r="B379" s="315" t="str">
        <f>VLOOKUP(A379,[5]bd_lista!A:C,3,FALSE)</f>
        <v>Gobierno Autónomo Municipal de Vacas</v>
      </c>
      <c r="C379" s="316" t="e">
        <f>+VLOOKUP(A379,Contactos!$A$4:$E$534,6,FALSE)</f>
        <v>#REF!</v>
      </c>
      <c r="D379" s="61">
        <v>0</v>
      </c>
      <c r="E379" s="61">
        <v>0</v>
      </c>
      <c r="F379" s="61">
        <v>0</v>
      </c>
      <c r="G379" s="61">
        <v>0</v>
      </c>
      <c r="H379" s="61">
        <v>0</v>
      </c>
      <c r="I379" s="61">
        <v>0</v>
      </c>
      <c r="J379" s="61">
        <v>0</v>
      </c>
      <c r="K379" s="61">
        <v>0</v>
      </c>
      <c r="L379" s="61">
        <v>0</v>
      </c>
      <c r="M379" s="61">
        <v>0</v>
      </c>
      <c r="N379" s="61">
        <v>0</v>
      </c>
      <c r="O379" s="61">
        <v>0</v>
      </c>
      <c r="P379" s="61">
        <v>0</v>
      </c>
      <c r="Q379" s="61">
        <v>0</v>
      </c>
      <c r="R379" s="61">
        <v>0</v>
      </c>
      <c r="S379" s="61">
        <v>0</v>
      </c>
      <c r="T379" s="61">
        <v>0</v>
      </c>
      <c r="U379" s="61">
        <v>0</v>
      </c>
      <c r="V379" s="61">
        <v>0</v>
      </c>
      <c r="W379" s="61">
        <v>0</v>
      </c>
      <c r="X379" s="61">
        <v>0</v>
      </c>
      <c r="Y379" s="61">
        <v>0</v>
      </c>
      <c r="Z379" s="61">
        <v>0</v>
      </c>
      <c r="AA379" s="61">
        <v>0</v>
      </c>
      <c r="AB379" s="61">
        <v>0</v>
      </c>
      <c r="AC379" s="61">
        <v>0</v>
      </c>
      <c r="AD379" s="61">
        <v>0</v>
      </c>
      <c r="AE379" s="61">
        <v>0</v>
      </c>
      <c r="AF379" s="61">
        <v>0</v>
      </c>
      <c r="AG379" s="61">
        <v>0</v>
      </c>
      <c r="AH379" s="61">
        <v>0</v>
      </c>
      <c r="AI379" s="61">
        <v>0</v>
      </c>
      <c r="AJ379" s="61">
        <v>0</v>
      </c>
      <c r="AK379" s="61">
        <v>0</v>
      </c>
      <c r="AL379" s="61">
        <v>0</v>
      </c>
      <c r="AM379" s="61">
        <v>0</v>
      </c>
      <c r="AN379" s="61">
        <v>0</v>
      </c>
      <c r="AO379" s="61">
        <v>0</v>
      </c>
      <c r="AP379" s="61">
        <v>0</v>
      </c>
      <c r="AQ379" s="61">
        <f t="shared" si="5"/>
        <v>0</v>
      </c>
      <c r="AT379" s="33"/>
    </row>
    <row r="380" spans="1:46" ht="33" customHeight="1">
      <c r="A380" s="32">
        <v>1338</v>
      </c>
      <c r="B380" s="315" t="str">
        <f>VLOOKUP(A380,[5]bd_lista!A:C,3,FALSE)</f>
        <v>Gobierno Autónomo Municipal de Arque</v>
      </c>
      <c r="C380" s="316" t="e">
        <f>+VLOOKUP(A380,Contactos!$A$4:$E$534,6,FALSE)</f>
        <v>#REF!</v>
      </c>
      <c r="D380" s="61">
        <v>0</v>
      </c>
      <c r="E380" s="61">
        <v>0</v>
      </c>
      <c r="F380" s="61">
        <v>0</v>
      </c>
      <c r="G380" s="61">
        <v>0</v>
      </c>
      <c r="H380" s="61">
        <v>0</v>
      </c>
      <c r="I380" s="61">
        <v>0</v>
      </c>
      <c r="J380" s="61">
        <v>0</v>
      </c>
      <c r="K380" s="61">
        <v>0</v>
      </c>
      <c r="L380" s="61">
        <v>0</v>
      </c>
      <c r="M380" s="61">
        <v>0</v>
      </c>
      <c r="N380" s="61">
        <v>0</v>
      </c>
      <c r="O380" s="61">
        <v>0</v>
      </c>
      <c r="P380" s="61">
        <v>0</v>
      </c>
      <c r="Q380" s="61">
        <v>0</v>
      </c>
      <c r="R380" s="61">
        <v>0</v>
      </c>
      <c r="S380" s="61">
        <v>0</v>
      </c>
      <c r="T380" s="61">
        <v>0</v>
      </c>
      <c r="U380" s="61">
        <v>0</v>
      </c>
      <c r="V380" s="61">
        <v>0</v>
      </c>
      <c r="W380" s="61">
        <v>0</v>
      </c>
      <c r="X380" s="61">
        <v>0</v>
      </c>
      <c r="Y380" s="61">
        <v>0</v>
      </c>
      <c r="Z380" s="61">
        <v>0</v>
      </c>
      <c r="AA380" s="61">
        <v>0</v>
      </c>
      <c r="AB380" s="61">
        <v>0</v>
      </c>
      <c r="AC380" s="61">
        <v>0</v>
      </c>
      <c r="AD380" s="61">
        <v>0</v>
      </c>
      <c r="AE380" s="61">
        <v>0</v>
      </c>
      <c r="AF380" s="61">
        <v>0</v>
      </c>
      <c r="AG380" s="61">
        <v>0</v>
      </c>
      <c r="AH380" s="61">
        <v>0</v>
      </c>
      <c r="AI380" s="61">
        <v>0</v>
      </c>
      <c r="AJ380" s="61">
        <v>0</v>
      </c>
      <c r="AK380" s="61">
        <v>0</v>
      </c>
      <c r="AL380" s="61">
        <v>0</v>
      </c>
      <c r="AM380" s="61">
        <v>0</v>
      </c>
      <c r="AN380" s="61">
        <v>0</v>
      </c>
      <c r="AO380" s="61">
        <v>0</v>
      </c>
      <c r="AP380" s="61">
        <v>0</v>
      </c>
      <c r="AQ380" s="61">
        <f t="shared" si="5"/>
        <v>0</v>
      </c>
      <c r="AT380" s="33"/>
    </row>
    <row r="381" spans="1:46" ht="33" customHeight="1">
      <c r="A381" s="32">
        <v>1339</v>
      </c>
      <c r="B381" s="315" t="str">
        <f>VLOOKUP(A381,[5]bd_lista!A:C,3,FALSE)</f>
        <v>Gobierno Autónomo Municipal de Tacopaya</v>
      </c>
      <c r="C381" s="316" t="e">
        <f>+VLOOKUP(A381,Contactos!$A$4:$E$534,6,FALSE)</f>
        <v>#REF!</v>
      </c>
      <c r="D381" s="61">
        <v>0</v>
      </c>
      <c r="E381" s="61">
        <v>0</v>
      </c>
      <c r="F381" s="61">
        <v>0</v>
      </c>
      <c r="G381" s="61">
        <v>0</v>
      </c>
      <c r="H381" s="61">
        <v>0</v>
      </c>
      <c r="I381" s="61">
        <v>0</v>
      </c>
      <c r="J381" s="61">
        <v>0</v>
      </c>
      <c r="K381" s="61">
        <v>0</v>
      </c>
      <c r="L381" s="61">
        <v>0</v>
      </c>
      <c r="M381" s="61">
        <v>0</v>
      </c>
      <c r="N381" s="61">
        <v>0</v>
      </c>
      <c r="O381" s="61">
        <v>0</v>
      </c>
      <c r="P381" s="61">
        <v>0</v>
      </c>
      <c r="Q381" s="61">
        <v>0</v>
      </c>
      <c r="R381" s="61">
        <v>0</v>
      </c>
      <c r="S381" s="61">
        <v>0</v>
      </c>
      <c r="T381" s="61">
        <v>0</v>
      </c>
      <c r="U381" s="61">
        <v>0</v>
      </c>
      <c r="V381" s="61">
        <v>0</v>
      </c>
      <c r="W381" s="61">
        <v>0</v>
      </c>
      <c r="X381" s="61">
        <v>0</v>
      </c>
      <c r="Y381" s="61">
        <v>0</v>
      </c>
      <c r="Z381" s="61">
        <v>0</v>
      </c>
      <c r="AA381" s="61">
        <v>0</v>
      </c>
      <c r="AB381" s="61">
        <v>0</v>
      </c>
      <c r="AC381" s="61">
        <v>0</v>
      </c>
      <c r="AD381" s="61">
        <v>0</v>
      </c>
      <c r="AE381" s="61">
        <v>0</v>
      </c>
      <c r="AF381" s="61">
        <v>0</v>
      </c>
      <c r="AG381" s="61">
        <v>0</v>
      </c>
      <c r="AH381" s="61">
        <v>0</v>
      </c>
      <c r="AI381" s="61">
        <v>0</v>
      </c>
      <c r="AJ381" s="61">
        <v>0</v>
      </c>
      <c r="AK381" s="61">
        <v>0</v>
      </c>
      <c r="AL381" s="61">
        <v>0</v>
      </c>
      <c r="AM381" s="61">
        <v>0</v>
      </c>
      <c r="AN381" s="61">
        <v>0</v>
      </c>
      <c r="AO381" s="61">
        <v>0</v>
      </c>
      <c r="AP381" s="61">
        <v>0</v>
      </c>
      <c r="AQ381" s="61">
        <f t="shared" si="5"/>
        <v>0</v>
      </c>
      <c r="AT381" s="33"/>
    </row>
    <row r="382" spans="1:46" ht="33" customHeight="1">
      <c r="A382" s="32">
        <v>1340</v>
      </c>
      <c r="B382" s="315" t="str">
        <f>VLOOKUP(A382,[5]bd_lista!A:C,3,FALSE)</f>
        <v>Gobierno Autónomo Municipal de Bolivar</v>
      </c>
      <c r="C382" s="316" t="e">
        <f>+VLOOKUP(A382,Contactos!$A$4:$E$534,6,FALSE)</f>
        <v>#REF!</v>
      </c>
      <c r="D382" s="61">
        <v>0</v>
      </c>
      <c r="E382" s="61">
        <v>0</v>
      </c>
      <c r="F382" s="61">
        <v>0</v>
      </c>
      <c r="G382" s="61">
        <v>0</v>
      </c>
      <c r="H382" s="61">
        <v>0</v>
      </c>
      <c r="I382" s="61">
        <v>0</v>
      </c>
      <c r="J382" s="61">
        <v>0</v>
      </c>
      <c r="K382" s="61">
        <v>0</v>
      </c>
      <c r="L382" s="61">
        <v>0</v>
      </c>
      <c r="M382" s="61">
        <v>0</v>
      </c>
      <c r="N382" s="61">
        <v>0</v>
      </c>
      <c r="O382" s="61">
        <v>0</v>
      </c>
      <c r="P382" s="61">
        <v>0</v>
      </c>
      <c r="Q382" s="61">
        <v>0</v>
      </c>
      <c r="R382" s="61">
        <v>0</v>
      </c>
      <c r="S382" s="61">
        <v>0</v>
      </c>
      <c r="T382" s="61">
        <v>0</v>
      </c>
      <c r="U382" s="61">
        <v>0</v>
      </c>
      <c r="V382" s="61">
        <v>0</v>
      </c>
      <c r="W382" s="61">
        <v>0</v>
      </c>
      <c r="X382" s="61">
        <v>0</v>
      </c>
      <c r="Y382" s="61">
        <v>0</v>
      </c>
      <c r="Z382" s="61">
        <v>0</v>
      </c>
      <c r="AA382" s="61">
        <v>0</v>
      </c>
      <c r="AB382" s="61">
        <v>0</v>
      </c>
      <c r="AC382" s="61">
        <v>0</v>
      </c>
      <c r="AD382" s="61">
        <v>0</v>
      </c>
      <c r="AE382" s="61">
        <v>0</v>
      </c>
      <c r="AF382" s="61">
        <v>0</v>
      </c>
      <c r="AG382" s="61">
        <v>0</v>
      </c>
      <c r="AH382" s="61">
        <v>0</v>
      </c>
      <c r="AI382" s="61">
        <v>0</v>
      </c>
      <c r="AJ382" s="61">
        <v>0</v>
      </c>
      <c r="AK382" s="61">
        <v>0</v>
      </c>
      <c r="AL382" s="61">
        <v>0</v>
      </c>
      <c r="AM382" s="61">
        <v>0</v>
      </c>
      <c r="AN382" s="61">
        <v>0</v>
      </c>
      <c r="AO382" s="61">
        <v>0</v>
      </c>
      <c r="AP382" s="61">
        <v>0</v>
      </c>
      <c r="AQ382" s="61">
        <f t="shared" si="5"/>
        <v>0</v>
      </c>
      <c r="AT382" s="33"/>
    </row>
    <row r="383" spans="1:46" ht="33" customHeight="1">
      <c r="A383" s="32">
        <v>1341</v>
      </c>
      <c r="B383" s="315" t="str">
        <f>VLOOKUP(A383,[5]bd_lista!A:C,3,FALSE)</f>
        <v>Gobierno Autónomo Municipal de Tiraque</v>
      </c>
      <c r="C383" s="316" t="e">
        <f>+VLOOKUP(A383,Contactos!$A$4:$E$534,6,FALSE)</f>
        <v>#REF!</v>
      </c>
      <c r="D383" s="61">
        <v>0</v>
      </c>
      <c r="E383" s="61">
        <v>0</v>
      </c>
      <c r="F383" s="61">
        <v>0</v>
      </c>
      <c r="G383" s="61">
        <v>0</v>
      </c>
      <c r="H383" s="61">
        <v>0</v>
      </c>
      <c r="I383" s="61">
        <v>0</v>
      </c>
      <c r="J383" s="61">
        <v>0</v>
      </c>
      <c r="K383" s="61">
        <v>0</v>
      </c>
      <c r="L383" s="61">
        <v>0</v>
      </c>
      <c r="M383" s="61">
        <v>0</v>
      </c>
      <c r="N383" s="61">
        <v>0</v>
      </c>
      <c r="O383" s="61">
        <v>0</v>
      </c>
      <c r="P383" s="61">
        <v>0</v>
      </c>
      <c r="Q383" s="61">
        <v>0</v>
      </c>
      <c r="R383" s="61">
        <v>0</v>
      </c>
      <c r="S383" s="61">
        <v>0</v>
      </c>
      <c r="T383" s="61">
        <v>0</v>
      </c>
      <c r="U383" s="61">
        <v>0</v>
      </c>
      <c r="V383" s="61">
        <v>0</v>
      </c>
      <c r="W383" s="61">
        <v>0</v>
      </c>
      <c r="X383" s="61">
        <v>0</v>
      </c>
      <c r="Y383" s="61">
        <v>0</v>
      </c>
      <c r="Z383" s="61">
        <v>0</v>
      </c>
      <c r="AA383" s="61">
        <v>0</v>
      </c>
      <c r="AB383" s="61">
        <v>0</v>
      </c>
      <c r="AC383" s="61">
        <v>0</v>
      </c>
      <c r="AD383" s="61">
        <v>0</v>
      </c>
      <c r="AE383" s="61">
        <v>0</v>
      </c>
      <c r="AF383" s="61">
        <v>0</v>
      </c>
      <c r="AG383" s="61">
        <v>0</v>
      </c>
      <c r="AH383" s="61">
        <v>0</v>
      </c>
      <c r="AI383" s="61">
        <v>0</v>
      </c>
      <c r="AJ383" s="61">
        <v>0</v>
      </c>
      <c r="AK383" s="61">
        <v>0</v>
      </c>
      <c r="AL383" s="61">
        <v>0</v>
      </c>
      <c r="AM383" s="61">
        <v>0</v>
      </c>
      <c r="AN383" s="61">
        <v>0</v>
      </c>
      <c r="AO383" s="61">
        <v>0</v>
      </c>
      <c r="AP383" s="61">
        <v>0</v>
      </c>
      <c r="AQ383" s="61">
        <f t="shared" si="5"/>
        <v>0</v>
      </c>
      <c r="AT383" s="33"/>
    </row>
    <row r="384" spans="1:46" ht="33" customHeight="1">
      <c r="A384" s="32">
        <v>1342</v>
      </c>
      <c r="B384" s="315" t="str">
        <f>VLOOKUP(A384,[5]bd_lista!A:C,3,FALSE)</f>
        <v>Gobierno Autónomo Municipal de Mizque</v>
      </c>
      <c r="C384" s="316" t="e">
        <f>+VLOOKUP(A384,Contactos!$A$4:$E$534,6,FALSE)</f>
        <v>#REF!</v>
      </c>
      <c r="D384" s="61">
        <v>0</v>
      </c>
      <c r="E384" s="61">
        <v>0</v>
      </c>
      <c r="F384" s="61">
        <v>0</v>
      </c>
      <c r="G384" s="61">
        <v>0</v>
      </c>
      <c r="H384" s="61">
        <v>0</v>
      </c>
      <c r="I384" s="61">
        <v>0</v>
      </c>
      <c r="J384" s="61">
        <v>0</v>
      </c>
      <c r="K384" s="61">
        <v>0</v>
      </c>
      <c r="L384" s="61">
        <v>0</v>
      </c>
      <c r="M384" s="61">
        <v>0</v>
      </c>
      <c r="N384" s="61">
        <v>0</v>
      </c>
      <c r="O384" s="61">
        <v>0</v>
      </c>
      <c r="P384" s="61">
        <v>0</v>
      </c>
      <c r="Q384" s="61">
        <v>0</v>
      </c>
      <c r="R384" s="61">
        <v>0</v>
      </c>
      <c r="S384" s="61">
        <v>0</v>
      </c>
      <c r="T384" s="61">
        <v>0</v>
      </c>
      <c r="U384" s="61">
        <v>0</v>
      </c>
      <c r="V384" s="61">
        <v>0</v>
      </c>
      <c r="W384" s="61">
        <v>0</v>
      </c>
      <c r="X384" s="61">
        <v>0</v>
      </c>
      <c r="Y384" s="61">
        <v>0</v>
      </c>
      <c r="Z384" s="61">
        <v>0</v>
      </c>
      <c r="AA384" s="61">
        <v>0</v>
      </c>
      <c r="AB384" s="61">
        <v>0</v>
      </c>
      <c r="AC384" s="61">
        <v>0</v>
      </c>
      <c r="AD384" s="61">
        <v>0</v>
      </c>
      <c r="AE384" s="61">
        <v>0</v>
      </c>
      <c r="AF384" s="61">
        <v>0</v>
      </c>
      <c r="AG384" s="61">
        <v>0</v>
      </c>
      <c r="AH384" s="61">
        <v>0</v>
      </c>
      <c r="AI384" s="61">
        <v>0</v>
      </c>
      <c r="AJ384" s="61">
        <v>0</v>
      </c>
      <c r="AK384" s="61">
        <v>0</v>
      </c>
      <c r="AL384" s="61">
        <v>0</v>
      </c>
      <c r="AM384" s="61">
        <v>0</v>
      </c>
      <c r="AN384" s="61">
        <v>0</v>
      </c>
      <c r="AO384" s="61">
        <v>0</v>
      </c>
      <c r="AP384" s="61">
        <v>0</v>
      </c>
      <c r="AQ384" s="61">
        <f t="shared" si="5"/>
        <v>0</v>
      </c>
      <c r="AT384" s="33"/>
    </row>
    <row r="385" spans="1:46" ht="33" customHeight="1">
      <c r="A385" s="32">
        <v>1343</v>
      </c>
      <c r="B385" s="315" t="str">
        <f>VLOOKUP(A385,[5]bd_lista!A:C,3,FALSE)</f>
        <v>Gobierno Autónomo Municipal de Vila Vila</v>
      </c>
      <c r="C385" s="316" t="e">
        <f>+VLOOKUP(A385,Contactos!$A$4:$E$534,6,FALSE)</f>
        <v>#REF!</v>
      </c>
      <c r="D385" s="61">
        <v>0</v>
      </c>
      <c r="E385" s="61">
        <v>0</v>
      </c>
      <c r="F385" s="61">
        <v>0</v>
      </c>
      <c r="G385" s="61">
        <v>0</v>
      </c>
      <c r="H385" s="61">
        <v>0</v>
      </c>
      <c r="I385" s="61">
        <v>0</v>
      </c>
      <c r="J385" s="61">
        <v>0</v>
      </c>
      <c r="K385" s="61">
        <v>0</v>
      </c>
      <c r="L385" s="61">
        <v>0</v>
      </c>
      <c r="M385" s="61">
        <v>0</v>
      </c>
      <c r="N385" s="61">
        <v>0</v>
      </c>
      <c r="O385" s="61">
        <v>0</v>
      </c>
      <c r="P385" s="61">
        <v>0</v>
      </c>
      <c r="Q385" s="61">
        <v>0</v>
      </c>
      <c r="R385" s="61">
        <v>0</v>
      </c>
      <c r="S385" s="61">
        <v>0</v>
      </c>
      <c r="T385" s="61">
        <v>0</v>
      </c>
      <c r="U385" s="61">
        <v>0</v>
      </c>
      <c r="V385" s="61">
        <v>0</v>
      </c>
      <c r="W385" s="61">
        <v>0</v>
      </c>
      <c r="X385" s="61">
        <v>0</v>
      </c>
      <c r="Y385" s="61">
        <v>0</v>
      </c>
      <c r="Z385" s="61">
        <v>0</v>
      </c>
      <c r="AA385" s="61">
        <v>0</v>
      </c>
      <c r="AB385" s="61">
        <v>0</v>
      </c>
      <c r="AC385" s="61">
        <v>0</v>
      </c>
      <c r="AD385" s="61">
        <v>0</v>
      </c>
      <c r="AE385" s="61">
        <v>0</v>
      </c>
      <c r="AF385" s="61">
        <v>0</v>
      </c>
      <c r="AG385" s="61">
        <v>0</v>
      </c>
      <c r="AH385" s="61">
        <v>0</v>
      </c>
      <c r="AI385" s="61">
        <v>0</v>
      </c>
      <c r="AJ385" s="61">
        <v>0</v>
      </c>
      <c r="AK385" s="61">
        <v>0</v>
      </c>
      <c r="AL385" s="61">
        <v>0</v>
      </c>
      <c r="AM385" s="61">
        <v>0</v>
      </c>
      <c r="AN385" s="61">
        <v>0</v>
      </c>
      <c r="AO385" s="61">
        <v>0</v>
      </c>
      <c r="AP385" s="61">
        <v>0</v>
      </c>
      <c r="AQ385" s="61">
        <f t="shared" si="5"/>
        <v>0</v>
      </c>
      <c r="AT385" s="33"/>
    </row>
    <row r="386" spans="1:46" ht="33" customHeight="1">
      <c r="A386" s="32">
        <v>1344</v>
      </c>
      <c r="B386" s="315" t="str">
        <f>VLOOKUP(A386,[5]bd_lista!A:C,3,FALSE)</f>
        <v>Gobierno Autónomo Municipal de Alalay</v>
      </c>
      <c r="C386" s="316" t="e">
        <f>+VLOOKUP(A386,Contactos!$A$4:$E$534,6,FALSE)</f>
        <v>#REF!</v>
      </c>
      <c r="D386" s="61">
        <v>0</v>
      </c>
      <c r="E386" s="61">
        <v>0</v>
      </c>
      <c r="F386" s="61">
        <v>0</v>
      </c>
      <c r="G386" s="61">
        <v>0</v>
      </c>
      <c r="H386" s="61">
        <v>0</v>
      </c>
      <c r="I386" s="61">
        <v>0</v>
      </c>
      <c r="J386" s="61">
        <v>0</v>
      </c>
      <c r="K386" s="61">
        <v>0</v>
      </c>
      <c r="L386" s="61">
        <v>0</v>
      </c>
      <c r="M386" s="61">
        <v>0</v>
      </c>
      <c r="N386" s="61">
        <v>0</v>
      </c>
      <c r="O386" s="61">
        <v>0</v>
      </c>
      <c r="P386" s="61">
        <v>0</v>
      </c>
      <c r="Q386" s="61">
        <v>0</v>
      </c>
      <c r="R386" s="61">
        <v>0</v>
      </c>
      <c r="S386" s="61">
        <v>0</v>
      </c>
      <c r="T386" s="61">
        <v>0</v>
      </c>
      <c r="U386" s="61">
        <v>0</v>
      </c>
      <c r="V386" s="61">
        <v>0</v>
      </c>
      <c r="W386" s="61">
        <v>0</v>
      </c>
      <c r="X386" s="61">
        <v>0</v>
      </c>
      <c r="Y386" s="61">
        <v>0</v>
      </c>
      <c r="Z386" s="61">
        <v>0</v>
      </c>
      <c r="AA386" s="61">
        <v>0</v>
      </c>
      <c r="AB386" s="61">
        <v>0</v>
      </c>
      <c r="AC386" s="61">
        <v>0</v>
      </c>
      <c r="AD386" s="61">
        <v>0</v>
      </c>
      <c r="AE386" s="61">
        <v>0</v>
      </c>
      <c r="AF386" s="61">
        <v>0</v>
      </c>
      <c r="AG386" s="61">
        <v>0</v>
      </c>
      <c r="AH386" s="61">
        <v>0</v>
      </c>
      <c r="AI386" s="61">
        <v>0</v>
      </c>
      <c r="AJ386" s="61">
        <v>0</v>
      </c>
      <c r="AK386" s="61">
        <v>0</v>
      </c>
      <c r="AL386" s="61">
        <v>0</v>
      </c>
      <c r="AM386" s="61">
        <v>0</v>
      </c>
      <c r="AN386" s="61">
        <v>0</v>
      </c>
      <c r="AO386" s="61">
        <v>0</v>
      </c>
      <c r="AP386" s="61">
        <v>0</v>
      </c>
      <c r="AQ386" s="61">
        <f t="shared" si="5"/>
        <v>0</v>
      </c>
      <c r="AT386" s="33"/>
    </row>
    <row r="387" spans="1:46" ht="33" customHeight="1">
      <c r="A387" s="32">
        <v>1345</v>
      </c>
      <c r="B387" s="315" t="str">
        <f>VLOOKUP(A387,[5]bd_lista!A:C,3,FALSE)</f>
        <v>Gobierno Autónomo Municipal de Entre Rios</v>
      </c>
      <c r="C387" s="316" t="e">
        <f>+VLOOKUP(A387,Contactos!$A$4:$E$534,6,FALSE)</f>
        <v>#REF!</v>
      </c>
      <c r="D387" s="61">
        <v>0</v>
      </c>
      <c r="E387" s="61">
        <v>0</v>
      </c>
      <c r="F387" s="61">
        <v>0</v>
      </c>
      <c r="G387" s="61">
        <v>0</v>
      </c>
      <c r="H387" s="61">
        <v>0</v>
      </c>
      <c r="I387" s="61">
        <v>0</v>
      </c>
      <c r="J387" s="61">
        <v>0</v>
      </c>
      <c r="K387" s="61">
        <v>0</v>
      </c>
      <c r="L387" s="61">
        <v>0</v>
      </c>
      <c r="M387" s="61">
        <v>0</v>
      </c>
      <c r="N387" s="61">
        <v>0</v>
      </c>
      <c r="O387" s="61">
        <v>0</v>
      </c>
      <c r="P387" s="61">
        <v>0</v>
      </c>
      <c r="Q387" s="61">
        <v>0</v>
      </c>
      <c r="R387" s="61">
        <v>0</v>
      </c>
      <c r="S387" s="61">
        <v>0</v>
      </c>
      <c r="T387" s="61">
        <v>0</v>
      </c>
      <c r="U387" s="61">
        <v>0</v>
      </c>
      <c r="V387" s="61">
        <v>0</v>
      </c>
      <c r="W387" s="61">
        <v>0</v>
      </c>
      <c r="X387" s="61">
        <v>0</v>
      </c>
      <c r="Y387" s="61">
        <v>0</v>
      </c>
      <c r="Z387" s="61">
        <v>0</v>
      </c>
      <c r="AA387" s="61">
        <v>0</v>
      </c>
      <c r="AB387" s="61">
        <v>0</v>
      </c>
      <c r="AC387" s="61">
        <v>0</v>
      </c>
      <c r="AD387" s="61">
        <v>0</v>
      </c>
      <c r="AE387" s="61">
        <v>0</v>
      </c>
      <c r="AF387" s="61">
        <v>0</v>
      </c>
      <c r="AG387" s="61">
        <v>0</v>
      </c>
      <c r="AH387" s="61">
        <v>0</v>
      </c>
      <c r="AI387" s="61">
        <v>0</v>
      </c>
      <c r="AJ387" s="61">
        <v>0</v>
      </c>
      <c r="AK387" s="61">
        <v>0</v>
      </c>
      <c r="AL387" s="61">
        <v>0</v>
      </c>
      <c r="AM387" s="61">
        <v>0</v>
      </c>
      <c r="AN387" s="61">
        <v>0</v>
      </c>
      <c r="AO387" s="61">
        <v>0</v>
      </c>
      <c r="AP387" s="61">
        <v>0</v>
      </c>
      <c r="AQ387" s="61">
        <f t="shared" si="5"/>
        <v>0</v>
      </c>
      <c r="AT387" s="33"/>
    </row>
    <row r="388" spans="1:46" ht="33" customHeight="1">
      <c r="A388" s="32">
        <v>1346</v>
      </c>
      <c r="B388" s="315" t="str">
        <f>VLOOKUP(A388,[5]bd_lista!A:C,3,FALSE)</f>
        <v>Gobierno Autónomo Municipal de Cocapata</v>
      </c>
      <c r="C388" s="316" t="e">
        <f>+VLOOKUP(A388,Contactos!$A$4:$E$534,6,FALSE)</f>
        <v>#REF!</v>
      </c>
      <c r="D388" s="61">
        <v>0</v>
      </c>
      <c r="E388" s="61">
        <v>0</v>
      </c>
      <c r="F388" s="61">
        <v>0</v>
      </c>
      <c r="G388" s="61">
        <v>0</v>
      </c>
      <c r="H388" s="61">
        <v>0</v>
      </c>
      <c r="I388" s="61">
        <v>0</v>
      </c>
      <c r="J388" s="61">
        <v>0</v>
      </c>
      <c r="K388" s="61">
        <v>0</v>
      </c>
      <c r="L388" s="61">
        <v>0</v>
      </c>
      <c r="M388" s="61">
        <v>0</v>
      </c>
      <c r="N388" s="61">
        <v>0</v>
      </c>
      <c r="O388" s="61">
        <v>0</v>
      </c>
      <c r="P388" s="61">
        <v>0</v>
      </c>
      <c r="Q388" s="61">
        <v>0</v>
      </c>
      <c r="R388" s="61">
        <v>0</v>
      </c>
      <c r="S388" s="61">
        <v>0</v>
      </c>
      <c r="T388" s="61">
        <v>0</v>
      </c>
      <c r="U388" s="61">
        <v>0</v>
      </c>
      <c r="V388" s="61">
        <v>0</v>
      </c>
      <c r="W388" s="61">
        <v>0</v>
      </c>
      <c r="X388" s="61">
        <v>0</v>
      </c>
      <c r="Y388" s="61">
        <v>0</v>
      </c>
      <c r="Z388" s="61">
        <v>0</v>
      </c>
      <c r="AA388" s="61">
        <v>0</v>
      </c>
      <c r="AB388" s="61">
        <v>0</v>
      </c>
      <c r="AC388" s="61">
        <v>0</v>
      </c>
      <c r="AD388" s="61">
        <v>0</v>
      </c>
      <c r="AE388" s="61">
        <v>0</v>
      </c>
      <c r="AF388" s="61">
        <v>0</v>
      </c>
      <c r="AG388" s="61">
        <v>0</v>
      </c>
      <c r="AH388" s="61">
        <v>0</v>
      </c>
      <c r="AI388" s="61">
        <v>0</v>
      </c>
      <c r="AJ388" s="61">
        <v>0</v>
      </c>
      <c r="AK388" s="61">
        <v>0</v>
      </c>
      <c r="AL388" s="61">
        <v>0</v>
      </c>
      <c r="AM388" s="61">
        <v>0</v>
      </c>
      <c r="AN388" s="61">
        <v>0</v>
      </c>
      <c r="AO388" s="61">
        <v>0</v>
      </c>
      <c r="AP388" s="61">
        <v>0</v>
      </c>
      <c r="AQ388" s="61">
        <f t="shared" si="5"/>
        <v>0</v>
      </c>
      <c r="AT388" s="33"/>
    </row>
    <row r="389" spans="1:46" ht="33" customHeight="1">
      <c r="A389" s="32">
        <v>1347</v>
      </c>
      <c r="B389" s="315" t="str">
        <f>VLOOKUP(A389,[5]bd_lista!A:C,3,FALSE)</f>
        <v>Gobierno Autónomo Municipal de Shinahota</v>
      </c>
      <c r="C389" s="316" t="e">
        <f>+VLOOKUP(A389,Contactos!$A$4:$E$534,6,FALSE)</f>
        <v>#REF!</v>
      </c>
      <c r="D389" s="61">
        <v>0</v>
      </c>
      <c r="E389" s="61">
        <v>0</v>
      </c>
      <c r="F389" s="61">
        <v>0</v>
      </c>
      <c r="G389" s="61">
        <v>0</v>
      </c>
      <c r="H389" s="61">
        <v>0</v>
      </c>
      <c r="I389" s="61">
        <v>0</v>
      </c>
      <c r="J389" s="61">
        <v>0</v>
      </c>
      <c r="K389" s="61">
        <v>0</v>
      </c>
      <c r="L389" s="61">
        <v>0</v>
      </c>
      <c r="M389" s="61">
        <v>0</v>
      </c>
      <c r="N389" s="61">
        <v>0</v>
      </c>
      <c r="O389" s="61">
        <v>0</v>
      </c>
      <c r="P389" s="61">
        <v>0</v>
      </c>
      <c r="Q389" s="61">
        <v>0</v>
      </c>
      <c r="R389" s="61">
        <v>0</v>
      </c>
      <c r="S389" s="61">
        <v>0</v>
      </c>
      <c r="T389" s="61">
        <v>0</v>
      </c>
      <c r="U389" s="61">
        <v>0</v>
      </c>
      <c r="V389" s="61">
        <v>0</v>
      </c>
      <c r="W389" s="61">
        <v>0</v>
      </c>
      <c r="X389" s="61">
        <v>0</v>
      </c>
      <c r="Y389" s="61">
        <v>0</v>
      </c>
      <c r="Z389" s="61">
        <v>0</v>
      </c>
      <c r="AA389" s="61">
        <v>0</v>
      </c>
      <c r="AB389" s="61">
        <v>0</v>
      </c>
      <c r="AC389" s="61">
        <v>0</v>
      </c>
      <c r="AD389" s="61">
        <v>0</v>
      </c>
      <c r="AE389" s="61">
        <v>0</v>
      </c>
      <c r="AF389" s="61">
        <v>0</v>
      </c>
      <c r="AG389" s="61">
        <v>0</v>
      </c>
      <c r="AH389" s="61">
        <v>0</v>
      </c>
      <c r="AI389" s="61">
        <v>0</v>
      </c>
      <c r="AJ389" s="61">
        <v>0</v>
      </c>
      <c r="AK389" s="61">
        <v>0</v>
      </c>
      <c r="AL389" s="61">
        <v>0</v>
      </c>
      <c r="AM389" s="61">
        <v>0</v>
      </c>
      <c r="AN389" s="61">
        <v>0</v>
      </c>
      <c r="AO389" s="61">
        <v>0</v>
      </c>
      <c r="AP389" s="61">
        <v>0</v>
      </c>
      <c r="AQ389" s="61">
        <f t="shared" si="5"/>
        <v>0</v>
      </c>
      <c r="AT389" s="33"/>
    </row>
    <row r="390" spans="1:46" ht="33" customHeight="1">
      <c r="A390" s="32">
        <v>1401</v>
      </c>
      <c r="B390" s="315" t="str">
        <f>VLOOKUP(A390,[5]bd_lista!A:C,3,FALSE)</f>
        <v>Gobierno Autónomo Municipal de Oruro</v>
      </c>
      <c r="C390" s="316" t="e">
        <f>+VLOOKUP(A390,Contactos!$A$4:$E$534,6,FALSE)</f>
        <v>#REF!</v>
      </c>
      <c r="D390" s="61">
        <v>0</v>
      </c>
      <c r="E390" s="61">
        <v>0</v>
      </c>
      <c r="F390" s="61">
        <v>0</v>
      </c>
      <c r="G390" s="61">
        <v>0</v>
      </c>
      <c r="H390" s="61">
        <v>0</v>
      </c>
      <c r="I390" s="61">
        <v>0</v>
      </c>
      <c r="J390" s="61">
        <v>0</v>
      </c>
      <c r="K390" s="61">
        <v>0</v>
      </c>
      <c r="L390" s="61">
        <v>0</v>
      </c>
      <c r="M390" s="61">
        <v>0</v>
      </c>
      <c r="N390" s="61">
        <v>0</v>
      </c>
      <c r="O390" s="61">
        <v>0</v>
      </c>
      <c r="P390" s="61">
        <v>0</v>
      </c>
      <c r="Q390" s="61">
        <v>0</v>
      </c>
      <c r="R390" s="61">
        <v>0</v>
      </c>
      <c r="S390" s="61">
        <v>0</v>
      </c>
      <c r="T390" s="61">
        <v>0</v>
      </c>
      <c r="U390" s="61">
        <v>0</v>
      </c>
      <c r="V390" s="61">
        <v>0</v>
      </c>
      <c r="W390" s="61">
        <v>0</v>
      </c>
      <c r="X390" s="61">
        <v>0</v>
      </c>
      <c r="Y390" s="61">
        <v>0</v>
      </c>
      <c r="Z390" s="61">
        <v>0</v>
      </c>
      <c r="AA390" s="61">
        <v>0</v>
      </c>
      <c r="AB390" s="61">
        <v>0</v>
      </c>
      <c r="AC390" s="61">
        <v>0</v>
      </c>
      <c r="AD390" s="61">
        <v>0</v>
      </c>
      <c r="AE390" s="61">
        <v>0</v>
      </c>
      <c r="AF390" s="61">
        <v>0</v>
      </c>
      <c r="AG390" s="61">
        <v>0</v>
      </c>
      <c r="AH390" s="61">
        <v>0</v>
      </c>
      <c r="AI390" s="61">
        <v>0</v>
      </c>
      <c r="AJ390" s="61">
        <v>0</v>
      </c>
      <c r="AK390" s="61">
        <v>0</v>
      </c>
      <c r="AL390" s="61">
        <v>0</v>
      </c>
      <c r="AM390" s="61">
        <v>0</v>
      </c>
      <c r="AN390" s="61">
        <v>0</v>
      </c>
      <c r="AO390" s="61">
        <v>0</v>
      </c>
      <c r="AP390" s="61">
        <v>0</v>
      </c>
      <c r="AQ390" s="61">
        <f t="shared" si="5"/>
        <v>0</v>
      </c>
      <c r="AT390" s="33"/>
    </row>
    <row r="391" spans="1:46" ht="33" customHeight="1">
      <c r="A391" s="32">
        <v>1402</v>
      </c>
      <c r="B391" s="315" t="str">
        <f>VLOOKUP(A391,[5]bd_lista!A:C,3,FALSE)</f>
        <v>Gobierno Autónomo Municipal de Caracollo</v>
      </c>
      <c r="C391" s="316" t="e">
        <f>+VLOOKUP(A391,Contactos!$A$4:$E$534,6,FALSE)</f>
        <v>#REF!</v>
      </c>
      <c r="D391" s="61">
        <v>0</v>
      </c>
      <c r="E391" s="61">
        <v>0</v>
      </c>
      <c r="F391" s="61">
        <v>0</v>
      </c>
      <c r="G391" s="61">
        <v>0</v>
      </c>
      <c r="H391" s="61">
        <v>0</v>
      </c>
      <c r="I391" s="61">
        <v>0</v>
      </c>
      <c r="J391" s="61">
        <v>0</v>
      </c>
      <c r="K391" s="61">
        <v>0</v>
      </c>
      <c r="L391" s="61">
        <v>0</v>
      </c>
      <c r="M391" s="61">
        <v>0</v>
      </c>
      <c r="N391" s="61">
        <v>0</v>
      </c>
      <c r="O391" s="61">
        <v>0</v>
      </c>
      <c r="P391" s="61">
        <v>0</v>
      </c>
      <c r="Q391" s="61">
        <v>0</v>
      </c>
      <c r="R391" s="61">
        <v>0</v>
      </c>
      <c r="S391" s="61">
        <v>0</v>
      </c>
      <c r="T391" s="61">
        <v>0</v>
      </c>
      <c r="U391" s="61">
        <v>0</v>
      </c>
      <c r="V391" s="61">
        <v>0</v>
      </c>
      <c r="W391" s="61">
        <v>0</v>
      </c>
      <c r="X391" s="61">
        <v>0</v>
      </c>
      <c r="Y391" s="61">
        <v>0</v>
      </c>
      <c r="Z391" s="61">
        <v>0</v>
      </c>
      <c r="AA391" s="61">
        <v>0</v>
      </c>
      <c r="AB391" s="61">
        <v>0</v>
      </c>
      <c r="AC391" s="61">
        <v>0</v>
      </c>
      <c r="AD391" s="61">
        <v>0</v>
      </c>
      <c r="AE391" s="61">
        <v>0</v>
      </c>
      <c r="AF391" s="61">
        <v>0</v>
      </c>
      <c r="AG391" s="61">
        <v>0</v>
      </c>
      <c r="AH391" s="61">
        <v>0</v>
      </c>
      <c r="AI391" s="61">
        <v>0</v>
      </c>
      <c r="AJ391" s="61">
        <v>0</v>
      </c>
      <c r="AK391" s="61">
        <v>0</v>
      </c>
      <c r="AL391" s="61">
        <v>0</v>
      </c>
      <c r="AM391" s="61">
        <v>0</v>
      </c>
      <c r="AN391" s="61">
        <v>0</v>
      </c>
      <c r="AO391" s="61">
        <v>0</v>
      </c>
      <c r="AP391" s="61">
        <v>0</v>
      </c>
      <c r="AQ391" s="61">
        <f t="shared" si="5"/>
        <v>0</v>
      </c>
      <c r="AT391" s="33"/>
    </row>
    <row r="392" spans="1:46" ht="33" customHeight="1">
      <c r="A392" s="32">
        <v>1403</v>
      </c>
      <c r="B392" s="315" t="str">
        <f>VLOOKUP(A392,[5]bd_lista!A:C,3,FALSE)</f>
        <v>Gobierno Autónomo Municipal de El Choro</v>
      </c>
      <c r="C392" s="316" t="e">
        <f>+VLOOKUP(A392,Contactos!$A$4:$E$534,6,FALSE)</f>
        <v>#REF!</v>
      </c>
      <c r="D392" s="61">
        <v>0</v>
      </c>
      <c r="E392" s="61">
        <v>0</v>
      </c>
      <c r="F392" s="61">
        <v>0</v>
      </c>
      <c r="G392" s="61">
        <v>0</v>
      </c>
      <c r="H392" s="61">
        <v>0</v>
      </c>
      <c r="I392" s="61">
        <v>0</v>
      </c>
      <c r="J392" s="61">
        <v>0</v>
      </c>
      <c r="K392" s="61">
        <v>0</v>
      </c>
      <c r="L392" s="61">
        <v>0</v>
      </c>
      <c r="M392" s="61">
        <v>0</v>
      </c>
      <c r="N392" s="61">
        <v>0</v>
      </c>
      <c r="O392" s="61">
        <v>0</v>
      </c>
      <c r="P392" s="61">
        <v>0</v>
      </c>
      <c r="Q392" s="61">
        <v>0</v>
      </c>
      <c r="R392" s="61">
        <v>0</v>
      </c>
      <c r="S392" s="61">
        <v>0</v>
      </c>
      <c r="T392" s="61">
        <v>0</v>
      </c>
      <c r="U392" s="61">
        <v>0</v>
      </c>
      <c r="V392" s="61">
        <v>0</v>
      </c>
      <c r="W392" s="61">
        <v>0</v>
      </c>
      <c r="X392" s="61">
        <v>0</v>
      </c>
      <c r="Y392" s="61">
        <v>0</v>
      </c>
      <c r="Z392" s="61">
        <v>0</v>
      </c>
      <c r="AA392" s="61">
        <v>0</v>
      </c>
      <c r="AB392" s="61">
        <v>0</v>
      </c>
      <c r="AC392" s="61">
        <v>0</v>
      </c>
      <c r="AD392" s="61">
        <v>0</v>
      </c>
      <c r="AE392" s="61">
        <v>0</v>
      </c>
      <c r="AF392" s="61">
        <v>0</v>
      </c>
      <c r="AG392" s="61">
        <v>0</v>
      </c>
      <c r="AH392" s="61">
        <v>0</v>
      </c>
      <c r="AI392" s="61">
        <v>0</v>
      </c>
      <c r="AJ392" s="61">
        <v>0</v>
      </c>
      <c r="AK392" s="61">
        <v>0</v>
      </c>
      <c r="AL392" s="61">
        <v>0</v>
      </c>
      <c r="AM392" s="61">
        <v>0</v>
      </c>
      <c r="AN392" s="61">
        <v>0</v>
      </c>
      <c r="AO392" s="61">
        <v>0</v>
      </c>
      <c r="AP392" s="61">
        <v>0</v>
      </c>
      <c r="AQ392" s="61">
        <f t="shared" si="5"/>
        <v>0</v>
      </c>
      <c r="AT392" s="33"/>
    </row>
    <row r="393" spans="1:46" ht="33" customHeight="1">
      <c r="A393" s="32">
        <v>1404</v>
      </c>
      <c r="B393" s="315" t="str">
        <f>VLOOKUP(A393,[5]bd_lista!A:C,3,FALSE)</f>
        <v>Gobierno Autónomo Municipal de Challapata</v>
      </c>
      <c r="C393" s="316" t="e">
        <f>+VLOOKUP(A393,Contactos!$A$4:$E$534,6,FALSE)</f>
        <v>#REF!</v>
      </c>
      <c r="D393" s="61">
        <v>0</v>
      </c>
      <c r="E393" s="61">
        <v>0</v>
      </c>
      <c r="F393" s="61">
        <v>0</v>
      </c>
      <c r="G393" s="61">
        <v>0</v>
      </c>
      <c r="H393" s="61">
        <v>0</v>
      </c>
      <c r="I393" s="61">
        <v>0</v>
      </c>
      <c r="J393" s="61">
        <v>0</v>
      </c>
      <c r="K393" s="61">
        <v>0</v>
      </c>
      <c r="L393" s="61">
        <v>0</v>
      </c>
      <c r="M393" s="61">
        <v>0</v>
      </c>
      <c r="N393" s="61">
        <v>0</v>
      </c>
      <c r="O393" s="61">
        <v>0</v>
      </c>
      <c r="P393" s="61">
        <v>0</v>
      </c>
      <c r="Q393" s="61">
        <v>0</v>
      </c>
      <c r="R393" s="61">
        <v>0</v>
      </c>
      <c r="S393" s="61">
        <v>0</v>
      </c>
      <c r="T393" s="61">
        <v>0</v>
      </c>
      <c r="U393" s="61">
        <v>0</v>
      </c>
      <c r="V393" s="61">
        <v>0</v>
      </c>
      <c r="W393" s="61">
        <v>0</v>
      </c>
      <c r="X393" s="61">
        <v>0</v>
      </c>
      <c r="Y393" s="61">
        <v>0</v>
      </c>
      <c r="Z393" s="61">
        <v>0</v>
      </c>
      <c r="AA393" s="61">
        <v>0</v>
      </c>
      <c r="AB393" s="61">
        <v>0</v>
      </c>
      <c r="AC393" s="61">
        <v>0</v>
      </c>
      <c r="AD393" s="61">
        <v>0</v>
      </c>
      <c r="AE393" s="61">
        <v>0</v>
      </c>
      <c r="AF393" s="61">
        <v>0</v>
      </c>
      <c r="AG393" s="61">
        <v>0</v>
      </c>
      <c r="AH393" s="61">
        <v>0</v>
      </c>
      <c r="AI393" s="61">
        <v>0</v>
      </c>
      <c r="AJ393" s="61">
        <v>0</v>
      </c>
      <c r="AK393" s="61">
        <v>0</v>
      </c>
      <c r="AL393" s="61">
        <v>0</v>
      </c>
      <c r="AM393" s="61">
        <v>0</v>
      </c>
      <c r="AN393" s="61">
        <v>0</v>
      </c>
      <c r="AO393" s="61">
        <v>0</v>
      </c>
      <c r="AP393" s="61">
        <v>0</v>
      </c>
      <c r="AQ393" s="61">
        <f t="shared" si="5"/>
        <v>0</v>
      </c>
      <c r="AT393" s="33"/>
    </row>
    <row r="394" spans="1:46" ht="33" customHeight="1">
      <c r="A394" s="32">
        <v>1405</v>
      </c>
      <c r="B394" s="315" t="str">
        <f>VLOOKUP(A394,[5]bd_lista!A:C,3,FALSE)</f>
        <v>Gobierno Autónomo Municipal de Santuario de Quillacas</v>
      </c>
      <c r="C394" s="316" t="e">
        <f>+VLOOKUP(A394,Contactos!$A$4:$E$534,6,FALSE)</f>
        <v>#REF!</v>
      </c>
      <c r="D394" s="61">
        <v>0</v>
      </c>
      <c r="E394" s="61">
        <v>0</v>
      </c>
      <c r="F394" s="61">
        <v>0</v>
      </c>
      <c r="G394" s="61">
        <v>0</v>
      </c>
      <c r="H394" s="61">
        <v>0</v>
      </c>
      <c r="I394" s="61">
        <v>0</v>
      </c>
      <c r="J394" s="61">
        <v>0</v>
      </c>
      <c r="K394" s="61">
        <v>0</v>
      </c>
      <c r="L394" s="61">
        <v>0</v>
      </c>
      <c r="M394" s="61">
        <v>0</v>
      </c>
      <c r="N394" s="61">
        <v>0</v>
      </c>
      <c r="O394" s="61">
        <v>0</v>
      </c>
      <c r="P394" s="61">
        <v>0</v>
      </c>
      <c r="Q394" s="61">
        <v>0</v>
      </c>
      <c r="R394" s="61">
        <v>0</v>
      </c>
      <c r="S394" s="61">
        <v>0</v>
      </c>
      <c r="T394" s="61">
        <v>0</v>
      </c>
      <c r="U394" s="61">
        <v>0</v>
      </c>
      <c r="V394" s="61">
        <v>0</v>
      </c>
      <c r="W394" s="61">
        <v>0</v>
      </c>
      <c r="X394" s="61">
        <v>0</v>
      </c>
      <c r="Y394" s="61">
        <v>0</v>
      </c>
      <c r="Z394" s="61">
        <v>0</v>
      </c>
      <c r="AA394" s="61">
        <v>0</v>
      </c>
      <c r="AB394" s="61">
        <v>0</v>
      </c>
      <c r="AC394" s="61">
        <v>0</v>
      </c>
      <c r="AD394" s="61">
        <v>0</v>
      </c>
      <c r="AE394" s="61">
        <v>0</v>
      </c>
      <c r="AF394" s="61">
        <v>0</v>
      </c>
      <c r="AG394" s="61">
        <v>0</v>
      </c>
      <c r="AH394" s="61">
        <v>0</v>
      </c>
      <c r="AI394" s="61">
        <v>0</v>
      </c>
      <c r="AJ394" s="61">
        <v>0</v>
      </c>
      <c r="AK394" s="61">
        <v>0</v>
      </c>
      <c r="AL394" s="61">
        <v>0</v>
      </c>
      <c r="AM394" s="61">
        <v>0</v>
      </c>
      <c r="AN394" s="61">
        <v>0</v>
      </c>
      <c r="AO394" s="61">
        <v>0</v>
      </c>
      <c r="AP394" s="61">
        <v>0</v>
      </c>
      <c r="AQ394" s="61">
        <f t="shared" si="5"/>
        <v>0</v>
      </c>
      <c r="AT394" s="33"/>
    </row>
    <row r="395" spans="1:46" ht="33" customHeight="1">
      <c r="A395" s="32">
        <v>1406</v>
      </c>
      <c r="B395" s="315" t="str">
        <f>VLOOKUP(A395,[5]bd_lista!A:C,3,FALSE)</f>
        <v>Gobierno Autónomo Municipal de Huanuni</v>
      </c>
      <c r="C395" s="316" t="e">
        <f>+VLOOKUP(A395,Contactos!$A$4:$E$534,6,FALSE)</f>
        <v>#REF!</v>
      </c>
      <c r="D395" s="61">
        <v>0</v>
      </c>
      <c r="E395" s="61">
        <v>0</v>
      </c>
      <c r="F395" s="61">
        <v>0</v>
      </c>
      <c r="G395" s="61">
        <v>0</v>
      </c>
      <c r="H395" s="61">
        <v>0</v>
      </c>
      <c r="I395" s="61">
        <v>0</v>
      </c>
      <c r="J395" s="61">
        <v>0</v>
      </c>
      <c r="K395" s="61">
        <v>0</v>
      </c>
      <c r="L395" s="61">
        <v>0</v>
      </c>
      <c r="M395" s="61">
        <v>0</v>
      </c>
      <c r="N395" s="61">
        <v>0</v>
      </c>
      <c r="O395" s="61">
        <v>0</v>
      </c>
      <c r="P395" s="61">
        <v>0</v>
      </c>
      <c r="Q395" s="61">
        <v>0</v>
      </c>
      <c r="R395" s="61">
        <v>0</v>
      </c>
      <c r="S395" s="61">
        <v>0</v>
      </c>
      <c r="T395" s="61">
        <v>0</v>
      </c>
      <c r="U395" s="61">
        <v>0</v>
      </c>
      <c r="V395" s="61">
        <v>0</v>
      </c>
      <c r="W395" s="61">
        <v>0</v>
      </c>
      <c r="X395" s="61">
        <v>0</v>
      </c>
      <c r="Y395" s="61">
        <v>0</v>
      </c>
      <c r="Z395" s="61">
        <v>0</v>
      </c>
      <c r="AA395" s="61">
        <v>0</v>
      </c>
      <c r="AB395" s="61">
        <v>0</v>
      </c>
      <c r="AC395" s="61">
        <v>0</v>
      </c>
      <c r="AD395" s="61">
        <v>0</v>
      </c>
      <c r="AE395" s="61">
        <v>0</v>
      </c>
      <c r="AF395" s="61">
        <v>0</v>
      </c>
      <c r="AG395" s="61">
        <v>0</v>
      </c>
      <c r="AH395" s="61">
        <v>0</v>
      </c>
      <c r="AI395" s="61">
        <v>0</v>
      </c>
      <c r="AJ395" s="61">
        <v>0</v>
      </c>
      <c r="AK395" s="61">
        <v>0</v>
      </c>
      <c r="AL395" s="61">
        <v>0</v>
      </c>
      <c r="AM395" s="61">
        <v>0</v>
      </c>
      <c r="AN395" s="61">
        <v>0</v>
      </c>
      <c r="AO395" s="61">
        <v>0</v>
      </c>
      <c r="AP395" s="61">
        <v>0</v>
      </c>
      <c r="AQ395" s="61">
        <f t="shared" si="5"/>
        <v>0</v>
      </c>
      <c r="AT395" s="33"/>
    </row>
    <row r="396" spans="1:46" ht="33" customHeight="1">
      <c r="A396" s="32">
        <v>1407</v>
      </c>
      <c r="B396" s="315" t="str">
        <f>VLOOKUP(A396,[5]bd_lista!A:C,3,FALSE)</f>
        <v>Gobierno Autónomo Municipal de Machacamarca</v>
      </c>
      <c r="C396" s="316" t="e">
        <f>+VLOOKUP(A396,Contactos!$A$4:$E$534,6,FALSE)</f>
        <v>#REF!</v>
      </c>
      <c r="D396" s="61">
        <v>0</v>
      </c>
      <c r="E396" s="61">
        <v>0</v>
      </c>
      <c r="F396" s="61">
        <v>0</v>
      </c>
      <c r="G396" s="61">
        <v>0</v>
      </c>
      <c r="H396" s="61">
        <v>0</v>
      </c>
      <c r="I396" s="61">
        <v>0</v>
      </c>
      <c r="J396" s="61">
        <v>0</v>
      </c>
      <c r="K396" s="61">
        <v>0</v>
      </c>
      <c r="L396" s="61">
        <v>0</v>
      </c>
      <c r="M396" s="61">
        <v>0</v>
      </c>
      <c r="N396" s="61">
        <v>0</v>
      </c>
      <c r="O396" s="61">
        <v>0</v>
      </c>
      <c r="P396" s="61">
        <v>0</v>
      </c>
      <c r="Q396" s="61">
        <v>0</v>
      </c>
      <c r="R396" s="61">
        <v>0</v>
      </c>
      <c r="S396" s="61">
        <v>0</v>
      </c>
      <c r="T396" s="61">
        <v>0</v>
      </c>
      <c r="U396" s="61">
        <v>0</v>
      </c>
      <c r="V396" s="61">
        <v>0</v>
      </c>
      <c r="W396" s="61">
        <v>0</v>
      </c>
      <c r="X396" s="61">
        <v>0</v>
      </c>
      <c r="Y396" s="61">
        <v>0</v>
      </c>
      <c r="Z396" s="61">
        <v>0</v>
      </c>
      <c r="AA396" s="61">
        <v>0</v>
      </c>
      <c r="AB396" s="61">
        <v>0</v>
      </c>
      <c r="AC396" s="61">
        <v>0</v>
      </c>
      <c r="AD396" s="61">
        <v>0</v>
      </c>
      <c r="AE396" s="61">
        <v>0</v>
      </c>
      <c r="AF396" s="61">
        <v>0</v>
      </c>
      <c r="AG396" s="61">
        <v>0</v>
      </c>
      <c r="AH396" s="61">
        <v>0</v>
      </c>
      <c r="AI396" s="61">
        <v>0</v>
      </c>
      <c r="AJ396" s="61">
        <v>0</v>
      </c>
      <c r="AK396" s="61">
        <v>0</v>
      </c>
      <c r="AL396" s="61">
        <v>0</v>
      </c>
      <c r="AM396" s="61">
        <v>0</v>
      </c>
      <c r="AN396" s="61">
        <v>0</v>
      </c>
      <c r="AO396" s="61">
        <v>0</v>
      </c>
      <c r="AP396" s="61">
        <v>0</v>
      </c>
      <c r="AQ396" s="61">
        <f t="shared" si="5"/>
        <v>0</v>
      </c>
      <c r="AT396" s="33"/>
    </row>
    <row r="397" spans="1:46" ht="33" customHeight="1">
      <c r="A397" s="32">
        <v>1408</v>
      </c>
      <c r="B397" s="315" t="str">
        <f>VLOOKUP(A397,[5]bd_lista!A:C,3,FALSE)</f>
        <v>Gobierno Autónomo Municipal de Poopó (Villa Poopó)</v>
      </c>
      <c r="C397" s="316" t="e">
        <f>+VLOOKUP(A397,Contactos!$A$4:$E$534,6,FALSE)</f>
        <v>#REF!</v>
      </c>
      <c r="D397" s="61">
        <v>0</v>
      </c>
      <c r="E397" s="61">
        <v>0</v>
      </c>
      <c r="F397" s="61">
        <v>0</v>
      </c>
      <c r="G397" s="61">
        <v>0</v>
      </c>
      <c r="H397" s="61">
        <v>0</v>
      </c>
      <c r="I397" s="61">
        <v>0</v>
      </c>
      <c r="J397" s="61">
        <v>0</v>
      </c>
      <c r="K397" s="61">
        <v>0</v>
      </c>
      <c r="L397" s="61">
        <v>0</v>
      </c>
      <c r="M397" s="61">
        <v>0</v>
      </c>
      <c r="N397" s="61">
        <v>0</v>
      </c>
      <c r="O397" s="61">
        <v>0</v>
      </c>
      <c r="P397" s="61">
        <v>0</v>
      </c>
      <c r="Q397" s="61">
        <v>0</v>
      </c>
      <c r="R397" s="61">
        <v>0</v>
      </c>
      <c r="S397" s="61">
        <v>0</v>
      </c>
      <c r="T397" s="61">
        <v>0</v>
      </c>
      <c r="U397" s="61">
        <v>0</v>
      </c>
      <c r="V397" s="61">
        <v>0</v>
      </c>
      <c r="W397" s="61">
        <v>0</v>
      </c>
      <c r="X397" s="61">
        <v>0</v>
      </c>
      <c r="Y397" s="61">
        <v>0</v>
      </c>
      <c r="Z397" s="61">
        <v>0</v>
      </c>
      <c r="AA397" s="61">
        <v>0</v>
      </c>
      <c r="AB397" s="61">
        <v>0</v>
      </c>
      <c r="AC397" s="61">
        <v>0</v>
      </c>
      <c r="AD397" s="61">
        <v>0</v>
      </c>
      <c r="AE397" s="61">
        <v>0</v>
      </c>
      <c r="AF397" s="61">
        <v>0</v>
      </c>
      <c r="AG397" s="61">
        <v>0</v>
      </c>
      <c r="AH397" s="61">
        <v>0</v>
      </c>
      <c r="AI397" s="61">
        <v>0</v>
      </c>
      <c r="AJ397" s="61">
        <v>0</v>
      </c>
      <c r="AK397" s="61">
        <v>0</v>
      </c>
      <c r="AL397" s="61">
        <v>0</v>
      </c>
      <c r="AM397" s="61">
        <v>0</v>
      </c>
      <c r="AN397" s="61">
        <v>0</v>
      </c>
      <c r="AO397" s="61">
        <v>0</v>
      </c>
      <c r="AP397" s="61">
        <v>0</v>
      </c>
      <c r="AQ397" s="61">
        <f t="shared" si="5"/>
        <v>0</v>
      </c>
      <c r="AT397" s="33"/>
    </row>
    <row r="398" spans="1:46" ht="33" customHeight="1">
      <c r="A398" s="32">
        <v>1409</v>
      </c>
      <c r="B398" s="315" t="str">
        <f>VLOOKUP(A398,[5]bd_lista!A:C,3,FALSE)</f>
        <v>Gobierno Autónomo Municipal de Pazña</v>
      </c>
      <c r="C398" s="316" t="e">
        <f>+VLOOKUP(A398,Contactos!$A$4:$E$534,6,FALSE)</f>
        <v>#REF!</v>
      </c>
      <c r="D398" s="61">
        <v>0</v>
      </c>
      <c r="E398" s="61">
        <v>0</v>
      </c>
      <c r="F398" s="61">
        <v>0</v>
      </c>
      <c r="G398" s="61">
        <v>0</v>
      </c>
      <c r="H398" s="61">
        <v>0</v>
      </c>
      <c r="I398" s="61">
        <v>0</v>
      </c>
      <c r="J398" s="61">
        <v>0</v>
      </c>
      <c r="K398" s="61">
        <v>0</v>
      </c>
      <c r="L398" s="61">
        <v>0</v>
      </c>
      <c r="M398" s="61">
        <v>0</v>
      </c>
      <c r="N398" s="61">
        <v>0</v>
      </c>
      <c r="O398" s="61">
        <v>0</v>
      </c>
      <c r="P398" s="61">
        <v>0</v>
      </c>
      <c r="Q398" s="61">
        <v>0</v>
      </c>
      <c r="R398" s="61">
        <v>0</v>
      </c>
      <c r="S398" s="61">
        <v>0</v>
      </c>
      <c r="T398" s="61">
        <v>0</v>
      </c>
      <c r="U398" s="61">
        <v>0</v>
      </c>
      <c r="V398" s="61">
        <v>0</v>
      </c>
      <c r="W398" s="61">
        <v>0</v>
      </c>
      <c r="X398" s="61">
        <v>0</v>
      </c>
      <c r="Y398" s="61">
        <v>0</v>
      </c>
      <c r="Z398" s="61">
        <v>0</v>
      </c>
      <c r="AA398" s="61">
        <v>0</v>
      </c>
      <c r="AB398" s="61">
        <v>0</v>
      </c>
      <c r="AC398" s="61">
        <v>0</v>
      </c>
      <c r="AD398" s="61">
        <v>0</v>
      </c>
      <c r="AE398" s="61">
        <v>0</v>
      </c>
      <c r="AF398" s="61">
        <v>0</v>
      </c>
      <c r="AG398" s="61">
        <v>0</v>
      </c>
      <c r="AH398" s="61">
        <v>0</v>
      </c>
      <c r="AI398" s="61">
        <v>0</v>
      </c>
      <c r="AJ398" s="61">
        <v>0</v>
      </c>
      <c r="AK398" s="61">
        <v>0</v>
      </c>
      <c r="AL398" s="61">
        <v>0</v>
      </c>
      <c r="AM398" s="61">
        <v>0</v>
      </c>
      <c r="AN398" s="61">
        <v>0</v>
      </c>
      <c r="AO398" s="61">
        <v>0</v>
      </c>
      <c r="AP398" s="61">
        <v>0</v>
      </c>
      <c r="AQ398" s="61">
        <f t="shared" si="5"/>
        <v>0</v>
      </c>
      <c r="AT398" s="33"/>
    </row>
    <row r="399" spans="1:46" ht="33" customHeight="1">
      <c r="A399" s="32">
        <v>1410</v>
      </c>
      <c r="B399" s="315" t="str">
        <f>VLOOKUP(A399,[5]bd_lista!A:C,3,FALSE)</f>
        <v>Gobierno Autónomo Municipal de Antequera</v>
      </c>
      <c r="C399" s="316" t="e">
        <f>+VLOOKUP(A399,Contactos!$A$4:$E$534,6,FALSE)</f>
        <v>#REF!</v>
      </c>
      <c r="D399" s="61">
        <v>0</v>
      </c>
      <c r="E399" s="61">
        <v>0</v>
      </c>
      <c r="F399" s="61">
        <v>0</v>
      </c>
      <c r="G399" s="61">
        <v>0</v>
      </c>
      <c r="H399" s="61">
        <v>0</v>
      </c>
      <c r="I399" s="61">
        <v>0</v>
      </c>
      <c r="J399" s="61">
        <v>0</v>
      </c>
      <c r="K399" s="61">
        <v>0</v>
      </c>
      <c r="L399" s="61">
        <v>0</v>
      </c>
      <c r="M399" s="61">
        <v>0</v>
      </c>
      <c r="N399" s="61">
        <v>0</v>
      </c>
      <c r="O399" s="61">
        <v>0</v>
      </c>
      <c r="P399" s="61">
        <v>0</v>
      </c>
      <c r="Q399" s="61">
        <v>0</v>
      </c>
      <c r="R399" s="61">
        <v>0</v>
      </c>
      <c r="S399" s="61">
        <v>0</v>
      </c>
      <c r="T399" s="61">
        <v>0</v>
      </c>
      <c r="U399" s="61">
        <v>0</v>
      </c>
      <c r="V399" s="61">
        <v>0</v>
      </c>
      <c r="W399" s="61">
        <v>0</v>
      </c>
      <c r="X399" s="61">
        <v>0</v>
      </c>
      <c r="Y399" s="61">
        <v>0</v>
      </c>
      <c r="Z399" s="61">
        <v>0</v>
      </c>
      <c r="AA399" s="61">
        <v>0</v>
      </c>
      <c r="AB399" s="61">
        <v>0</v>
      </c>
      <c r="AC399" s="61">
        <v>0</v>
      </c>
      <c r="AD399" s="61">
        <v>0</v>
      </c>
      <c r="AE399" s="61">
        <v>0</v>
      </c>
      <c r="AF399" s="61">
        <v>0</v>
      </c>
      <c r="AG399" s="61">
        <v>0</v>
      </c>
      <c r="AH399" s="61">
        <v>0</v>
      </c>
      <c r="AI399" s="61">
        <v>0</v>
      </c>
      <c r="AJ399" s="61">
        <v>0</v>
      </c>
      <c r="AK399" s="61">
        <v>0</v>
      </c>
      <c r="AL399" s="61">
        <v>0</v>
      </c>
      <c r="AM399" s="61">
        <v>0</v>
      </c>
      <c r="AN399" s="61">
        <v>0</v>
      </c>
      <c r="AO399" s="61">
        <v>0</v>
      </c>
      <c r="AP399" s="61">
        <v>0</v>
      </c>
      <c r="AQ399" s="61">
        <f t="shared" si="5"/>
        <v>0</v>
      </c>
      <c r="AT399" s="33"/>
    </row>
    <row r="400" spans="1:46" ht="33" customHeight="1">
      <c r="A400" s="32">
        <v>1411</v>
      </c>
      <c r="B400" s="315" t="str">
        <f>VLOOKUP(A400,[5]bd_lista!A:C,3,FALSE)</f>
        <v>Gobierno Autónomo Municipal de Eucaliptus</v>
      </c>
      <c r="C400" s="316" t="e">
        <f>+VLOOKUP(A400,Contactos!$A$4:$E$534,6,FALSE)</f>
        <v>#REF!</v>
      </c>
      <c r="D400" s="61">
        <v>0</v>
      </c>
      <c r="E400" s="61">
        <v>0</v>
      </c>
      <c r="F400" s="61">
        <v>0</v>
      </c>
      <c r="G400" s="61">
        <v>0</v>
      </c>
      <c r="H400" s="61">
        <v>0</v>
      </c>
      <c r="I400" s="61">
        <v>0</v>
      </c>
      <c r="J400" s="61">
        <v>0</v>
      </c>
      <c r="K400" s="61">
        <v>0</v>
      </c>
      <c r="L400" s="61">
        <v>0</v>
      </c>
      <c r="M400" s="61">
        <v>0</v>
      </c>
      <c r="N400" s="61">
        <v>0</v>
      </c>
      <c r="O400" s="61">
        <v>0</v>
      </c>
      <c r="P400" s="61">
        <v>0</v>
      </c>
      <c r="Q400" s="61">
        <v>0</v>
      </c>
      <c r="R400" s="61">
        <v>0</v>
      </c>
      <c r="S400" s="61">
        <v>0</v>
      </c>
      <c r="T400" s="61">
        <v>0</v>
      </c>
      <c r="U400" s="61">
        <v>0</v>
      </c>
      <c r="V400" s="61">
        <v>0</v>
      </c>
      <c r="W400" s="61">
        <v>0</v>
      </c>
      <c r="X400" s="61">
        <v>0</v>
      </c>
      <c r="Y400" s="61">
        <v>0</v>
      </c>
      <c r="Z400" s="61">
        <v>0</v>
      </c>
      <c r="AA400" s="61">
        <v>0</v>
      </c>
      <c r="AB400" s="61">
        <v>0</v>
      </c>
      <c r="AC400" s="61">
        <v>0</v>
      </c>
      <c r="AD400" s="61">
        <v>0</v>
      </c>
      <c r="AE400" s="61">
        <v>0</v>
      </c>
      <c r="AF400" s="61">
        <v>0</v>
      </c>
      <c r="AG400" s="61">
        <v>0</v>
      </c>
      <c r="AH400" s="61">
        <v>0</v>
      </c>
      <c r="AI400" s="61">
        <v>0</v>
      </c>
      <c r="AJ400" s="61">
        <v>0</v>
      </c>
      <c r="AK400" s="61">
        <v>0</v>
      </c>
      <c r="AL400" s="61">
        <v>0</v>
      </c>
      <c r="AM400" s="61">
        <v>0</v>
      </c>
      <c r="AN400" s="61">
        <v>0</v>
      </c>
      <c r="AO400" s="61">
        <v>0</v>
      </c>
      <c r="AP400" s="61">
        <v>0</v>
      </c>
      <c r="AQ400" s="61">
        <f t="shared" ref="AQ400:AQ462" si="6">SUM(D400:AP400)</f>
        <v>0</v>
      </c>
      <c r="AT400" s="33"/>
    </row>
    <row r="401" spans="1:46" ht="33" customHeight="1">
      <c r="A401" s="32">
        <v>1412</v>
      </c>
      <c r="B401" s="315" t="str">
        <f>VLOOKUP(A401,[5]bd_lista!A:C,3,FALSE)</f>
        <v>Gobierno Autónomo Municipal de Santiago de Huari</v>
      </c>
      <c r="C401" s="316" t="e">
        <f>+VLOOKUP(A401,Contactos!$A$4:$E$534,6,FALSE)</f>
        <v>#REF!</v>
      </c>
      <c r="D401" s="61">
        <v>0</v>
      </c>
      <c r="E401" s="61">
        <v>0</v>
      </c>
      <c r="F401" s="61">
        <v>0</v>
      </c>
      <c r="G401" s="61">
        <v>0</v>
      </c>
      <c r="H401" s="61">
        <v>0</v>
      </c>
      <c r="I401" s="61">
        <v>0</v>
      </c>
      <c r="J401" s="61">
        <v>0</v>
      </c>
      <c r="K401" s="61">
        <v>0</v>
      </c>
      <c r="L401" s="61">
        <v>0</v>
      </c>
      <c r="M401" s="61">
        <v>0</v>
      </c>
      <c r="N401" s="61">
        <v>0</v>
      </c>
      <c r="O401" s="61">
        <v>0</v>
      </c>
      <c r="P401" s="61">
        <v>0</v>
      </c>
      <c r="Q401" s="61">
        <v>0</v>
      </c>
      <c r="R401" s="61">
        <v>0</v>
      </c>
      <c r="S401" s="61">
        <v>0</v>
      </c>
      <c r="T401" s="61">
        <v>0</v>
      </c>
      <c r="U401" s="61">
        <v>0</v>
      </c>
      <c r="V401" s="61">
        <v>0</v>
      </c>
      <c r="W401" s="61">
        <v>0</v>
      </c>
      <c r="X401" s="61">
        <v>0</v>
      </c>
      <c r="Y401" s="61">
        <v>0</v>
      </c>
      <c r="Z401" s="61">
        <v>0</v>
      </c>
      <c r="AA401" s="61">
        <v>0</v>
      </c>
      <c r="AB401" s="61">
        <v>0</v>
      </c>
      <c r="AC401" s="61">
        <v>0</v>
      </c>
      <c r="AD401" s="61">
        <v>0</v>
      </c>
      <c r="AE401" s="61">
        <v>0</v>
      </c>
      <c r="AF401" s="61">
        <v>0</v>
      </c>
      <c r="AG401" s="61">
        <v>0</v>
      </c>
      <c r="AH401" s="61">
        <v>0</v>
      </c>
      <c r="AI401" s="61">
        <v>0</v>
      </c>
      <c r="AJ401" s="61">
        <v>0</v>
      </c>
      <c r="AK401" s="61">
        <v>0</v>
      </c>
      <c r="AL401" s="61">
        <v>0</v>
      </c>
      <c r="AM401" s="61">
        <v>0</v>
      </c>
      <c r="AN401" s="61">
        <v>0</v>
      </c>
      <c r="AO401" s="61">
        <v>0</v>
      </c>
      <c r="AP401" s="61">
        <v>0</v>
      </c>
      <c r="AQ401" s="61">
        <f t="shared" si="6"/>
        <v>0</v>
      </c>
      <c r="AT401" s="33"/>
    </row>
    <row r="402" spans="1:46" ht="33" customHeight="1">
      <c r="A402" s="32">
        <v>1413</v>
      </c>
      <c r="B402" s="315" t="str">
        <f>VLOOKUP(A402,[5]bd_lista!A:C,3,FALSE)</f>
        <v>Gobierno Autónomo Municipal de Totora</v>
      </c>
      <c r="C402" s="316" t="e">
        <f>+VLOOKUP(A402,Contactos!$A$4:$E$534,6,FALSE)</f>
        <v>#REF!</v>
      </c>
      <c r="D402" s="61">
        <v>0</v>
      </c>
      <c r="E402" s="61">
        <v>0</v>
      </c>
      <c r="F402" s="61">
        <v>0</v>
      </c>
      <c r="G402" s="61">
        <v>0</v>
      </c>
      <c r="H402" s="61">
        <v>0</v>
      </c>
      <c r="I402" s="61">
        <v>0</v>
      </c>
      <c r="J402" s="61">
        <v>0</v>
      </c>
      <c r="K402" s="61">
        <v>0</v>
      </c>
      <c r="L402" s="61">
        <v>0</v>
      </c>
      <c r="M402" s="61">
        <v>0</v>
      </c>
      <c r="N402" s="61">
        <v>0</v>
      </c>
      <c r="O402" s="61">
        <v>0</v>
      </c>
      <c r="P402" s="61">
        <v>0</v>
      </c>
      <c r="Q402" s="61">
        <v>0</v>
      </c>
      <c r="R402" s="61">
        <v>0</v>
      </c>
      <c r="S402" s="61">
        <v>0</v>
      </c>
      <c r="T402" s="61">
        <v>0</v>
      </c>
      <c r="U402" s="61">
        <v>0</v>
      </c>
      <c r="V402" s="61">
        <v>0</v>
      </c>
      <c r="W402" s="61">
        <v>0</v>
      </c>
      <c r="X402" s="61">
        <v>0</v>
      </c>
      <c r="Y402" s="61">
        <v>0</v>
      </c>
      <c r="Z402" s="61">
        <v>0</v>
      </c>
      <c r="AA402" s="61">
        <v>0</v>
      </c>
      <c r="AB402" s="61">
        <v>0</v>
      </c>
      <c r="AC402" s="61">
        <v>0</v>
      </c>
      <c r="AD402" s="61">
        <v>0</v>
      </c>
      <c r="AE402" s="61">
        <v>0</v>
      </c>
      <c r="AF402" s="61">
        <v>0</v>
      </c>
      <c r="AG402" s="61">
        <v>0</v>
      </c>
      <c r="AH402" s="61">
        <v>0</v>
      </c>
      <c r="AI402" s="61">
        <v>0</v>
      </c>
      <c r="AJ402" s="61">
        <v>0</v>
      </c>
      <c r="AK402" s="61">
        <v>0</v>
      </c>
      <c r="AL402" s="61">
        <v>0</v>
      </c>
      <c r="AM402" s="61">
        <v>0</v>
      </c>
      <c r="AN402" s="61">
        <v>0</v>
      </c>
      <c r="AO402" s="61">
        <v>0</v>
      </c>
      <c r="AP402" s="61">
        <v>0</v>
      </c>
      <c r="AQ402" s="61">
        <f t="shared" si="6"/>
        <v>0</v>
      </c>
      <c r="AT402" s="33"/>
    </row>
    <row r="403" spans="1:46" ht="33" customHeight="1">
      <c r="A403" s="32">
        <v>1414</v>
      </c>
      <c r="B403" s="315" t="str">
        <f>VLOOKUP(A403,[5]bd_lista!A:C,3,FALSE)</f>
        <v>Gobierno Autónomo Municipal de Corque</v>
      </c>
      <c r="C403" s="316" t="e">
        <f>+VLOOKUP(A403,Contactos!$A$4:$E$534,6,FALSE)</f>
        <v>#REF!</v>
      </c>
      <c r="D403" s="61">
        <v>0</v>
      </c>
      <c r="E403" s="61">
        <v>0</v>
      </c>
      <c r="F403" s="61">
        <v>0</v>
      </c>
      <c r="G403" s="61">
        <v>0</v>
      </c>
      <c r="H403" s="61">
        <v>0</v>
      </c>
      <c r="I403" s="61">
        <v>0</v>
      </c>
      <c r="J403" s="61">
        <v>0</v>
      </c>
      <c r="K403" s="61">
        <v>0</v>
      </c>
      <c r="L403" s="61">
        <v>0</v>
      </c>
      <c r="M403" s="61">
        <v>0</v>
      </c>
      <c r="N403" s="61">
        <v>0</v>
      </c>
      <c r="O403" s="61">
        <v>0</v>
      </c>
      <c r="P403" s="61">
        <v>0</v>
      </c>
      <c r="Q403" s="61">
        <v>0</v>
      </c>
      <c r="R403" s="61">
        <v>0</v>
      </c>
      <c r="S403" s="61">
        <v>0</v>
      </c>
      <c r="T403" s="61">
        <v>0</v>
      </c>
      <c r="U403" s="61">
        <v>0</v>
      </c>
      <c r="V403" s="61">
        <v>0</v>
      </c>
      <c r="W403" s="61">
        <v>0</v>
      </c>
      <c r="X403" s="61">
        <v>0</v>
      </c>
      <c r="Y403" s="61">
        <v>0</v>
      </c>
      <c r="Z403" s="61">
        <v>0</v>
      </c>
      <c r="AA403" s="61">
        <v>0</v>
      </c>
      <c r="AB403" s="61">
        <v>0</v>
      </c>
      <c r="AC403" s="61">
        <v>0</v>
      </c>
      <c r="AD403" s="61">
        <v>0</v>
      </c>
      <c r="AE403" s="61">
        <v>0</v>
      </c>
      <c r="AF403" s="61">
        <v>0</v>
      </c>
      <c r="AG403" s="61">
        <v>0</v>
      </c>
      <c r="AH403" s="61">
        <v>0</v>
      </c>
      <c r="AI403" s="61">
        <v>0</v>
      </c>
      <c r="AJ403" s="61">
        <v>0</v>
      </c>
      <c r="AK403" s="61">
        <v>0</v>
      </c>
      <c r="AL403" s="61">
        <v>0</v>
      </c>
      <c r="AM403" s="61">
        <v>0</v>
      </c>
      <c r="AN403" s="61">
        <v>0</v>
      </c>
      <c r="AO403" s="61">
        <v>0</v>
      </c>
      <c r="AP403" s="61">
        <v>0</v>
      </c>
      <c r="AQ403" s="61">
        <f t="shared" si="6"/>
        <v>0</v>
      </c>
      <c r="AT403" s="33"/>
    </row>
    <row r="404" spans="1:46" ht="33" customHeight="1">
      <c r="A404" s="32">
        <v>1415</v>
      </c>
      <c r="B404" s="315" t="str">
        <f>VLOOKUP(A404,[5]bd_lista!A:C,3,FALSE)</f>
        <v>Gobierno Autónomo Municipal de Choquecota</v>
      </c>
      <c r="C404" s="316" t="e">
        <f>+VLOOKUP(A404,Contactos!$A$4:$E$534,6,FALSE)</f>
        <v>#REF!</v>
      </c>
      <c r="D404" s="61">
        <v>0</v>
      </c>
      <c r="E404" s="61">
        <v>0</v>
      </c>
      <c r="F404" s="61">
        <v>0</v>
      </c>
      <c r="G404" s="61">
        <v>0</v>
      </c>
      <c r="H404" s="61">
        <v>0</v>
      </c>
      <c r="I404" s="61">
        <v>0</v>
      </c>
      <c r="J404" s="61">
        <v>0</v>
      </c>
      <c r="K404" s="61">
        <v>0</v>
      </c>
      <c r="L404" s="61">
        <v>0</v>
      </c>
      <c r="M404" s="61">
        <v>0</v>
      </c>
      <c r="N404" s="61">
        <v>0</v>
      </c>
      <c r="O404" s="61">
        <v>0</v>
      </c>
      <c r="P404" s="61">
        <v>0</v>
      </c>
      <c r="Q404" s="61">
        <v>0</v>
      </c>
      <c r="R404" s="61">
        <v>0</v>
      </c>
      <c r="S404" s="61">
        <v>0</v>
      </c>
      <c r="T404" s="61">
        <v>0</v>
      </c>
      <c r="U404" s="61">
        <v>0</v>
      </c>
      <c r="V404" s="61">
        <v>0</v>
      </c>
      <c r="W404" s="61">
        <v>0</v>
      </c>
      <c r="X404" s="61">
        <v>0</v>
      </c>
      <c r="Y404" s="61">
        <v>0</v>
      </c>
      <c r="Z404" s="61">
        <v>0</v>
      </c>
      <c r="AA404" s="61">
        <v>0</v>
      </c>
      <c r="AB404" s="61">
        <v>0</v>
      </c>
      <c r="AC404" s="61">
        <v>0</v>
      </c>
      <c r="AD404" s="61">
        <v>0</v>
      </c>
      <c r="AE404" s="61">
        <v>0</v>
      </c>
      <c r="AF404" s="61">
        <v>0</v>
      </c>
      <c r="AG404" s="61">
        <v>0</v>
      </c>
      <c r="AH404" s="61">
        <v>0</v>
      </c>
      <c r="AI404" s="61">
        <v>0</v>
      </c>
      <c r="AJ404" s="61">
        <v>0</v>
      </c>
      <c r="AK404" s="61">
        <v>0</v>
      </c>
      <c r="AL404" s="61">
        <v>0</v>
      </c>
      <c r="AM404" s="61">
        <v>0</v>
      </c>
      <c r="AN404" s="61">
        <v>0</v>
      </c>
      <c r="AO404" s="61">
        <v>0</v>
      </c>
      <c r="AP404" s="61">
        <v>0</v>
      </c>
      <c r="AQ404" s="61">
        <f t="shared" si="6"/>
        <v>0</v>
      </c>
      <c r="AT404" s="33"/>
    </row>
    <row r="405" spans="1:46" ht="33" customHeight="1">
      <c r="A405" s="32">
        <v>1416</v>
      </c>
      <c r="B405" s="315" t="str">
        <f>VLOOKUP(A405,[5]bd_lista!A:C,3,FALSE)</f>
        <v>Gobierno Autónomo Municipal de Curahuara de Carangas</v>
      </c>
      <c r="C405" s="316" t="e">
        <f>+VLOOKUP(A405,Contactos!$A$4:$E$534,6,FALSE)</f>
        <v>#REF!</v>
      </c>
      <c r="D405" s="61">
        <v>0</v>
      </c>
      <c r="E405" s="61">
        <v>0</v>
      </c>
      <c r="F405" s="61">
        <v>0</v>
      </c>
      <c r="G405" s="61">
        <v>0</v>
      </c>
      <c r="H405" s="61">
        <v>0</v>
      </c>
      <c r="I405" s="61">
        <v>0</v>
      </c>
      <c r="J405" s="61">
        <v>0</v>
      </c>
      <c r="K405" s="61">
        <v>0</v>
      </c>
      <c r="L405" s="61">
        <v>0</v>
      </c>
      <c r="M405" s="61">
        <v>0</v>
      </c>
      <c r="N405" s="61">
        <v>0</v>
      </c>
      <c r="O405" s="61">
        <v>0</v>
      </c>
      <c r="P405" s="61">
        <v>0</v>
      </c>
      <c r="Q405" s="61">
        <v>0</v>
      </c>
      <c r="R405" s="61">
        <v>0</v>
      </c>
      <c r="S405" s="61">
        <v>0</v>
      </c>
      <c r="T405" s="61">
        <v>0</v>
      </c>
      <c r="U405" s="61">
        <v>0</v>
      </c>
      <c r="V405" s="61">
        <v>0</v>
      </c>
      <c r="W405" s="61">
        <v>0</v>
      </c>
      <c r="X405" s="61">
        <v>0</v>
      </c>
      <c r="Y405" s="61">
        <v>0</v>
      </c>
      <c r="Z405" s="61">
        <v>0</v>
      </c>
      <c r="AA405" s="61">
        <v>0</v>
      </c>
      <c r="AB405" s="61">
        <v>0</v>
      </c>
      <c r="AC405" s="61">
        <v>0</v>
      </c>
      <c r="AD405" s="61">
        <v>0</v>
      </c>
      <c r="AE405" s="61">
        <v>0</v>
      </c>
      <c r="AF405" s="61">
        <v>0</v>
      </c>
      <c r="AG405" s="61">
        <v>0</v>
      </c>
      <c r="AH405" s="61">
        <v>0</v>
      </c>
      <c r="AI405" s="61">
        <v>0</v>
      </c>
      <c r="AJ405" s="61">
        <v>0</v>
      </c>
      <c r="AK405" s="61">
        <v>0</v>
      </c>
      <c r="AL405" s="61">
        <v>0</v>
      </c>
      <c r="AM405" s="61">
        <v>0</v>
      </c>
      <c r="AN405" s="61">
        <v>0</v>
      </c>
      <c r="AO405" s="61">
        <v>0</v>
      </c>
      <c r="AP405" s="61">
        <v>0</v>
      </c>
      <c r="AQ405" s="61">
        <f t="shared" si="6"/>
        <v>0</v>
      </c>
      <c r="AT405" s="33"/>
    </row>
    <row r="406" spans="1:46" ht="33" customHeight="1">
      <c r="A406" s="32">
        <v>1417</v>
      </c>
      <c r="B406" s="315" t="str">
        <f>VLOOKUP(A406,[5]bd_lista!A:C,3,FALSE)</f>
        <v>Gobierno Autónomo Municipal de Turco</v>
      </c>
      <c r="C406" s="316" t="e">
        <f>+VLOOKUP(A406,Contactos!$A$4:$E$534,6,FALSE)</f>
        <v>#REF!</v>
      </c>
      <c r="D406" s="61">
        <v>0</v>
      </c>
      <c r="E406" s="61">
        <v>0</v>
      </c>
      <c r="F406" s="61">
        <v>0</v>
      </c>
      <c r="G406" s="61">
        <v>0</v>
      </c>
      <c r="H406" s="61">
        <v>0</v>
      </c>
      <c r="I406" s="61">
        <v>0</v>
      </c>
      <c r="J406" s="61">
        <v>0</v>
      </c>
      <c r="K406" s="61">
        <v>0</v>
      </c>
      <c r="L406" s="61">
        <v>0</v>
      </c>
      <c r="M406" s="61">
        <v>0</v>
      </c>
      <c r="N406" s="61">
        <v>0</v>
      </c>
      <c r="O406" s="61">
        <v>0</v>
      </c>
      <c r="P406" s="61">
        <v>0</v>
      </c>
      <c r="Q406" s="61">
        <v>0</v>
      </c>
      <c r="R406" s="61">
        <v>0</v>
      </c>
      <c r="S406" s="61">
        <v>0</v>
      </c>
      <c r="T406" s="61">
        <v>0</v>
      </c>
      <c r="U406" s="61">
        <v>0</v>
      </c>
      <c r="V406" s="61">
        <v>0</v>
      </c>
      <c r="W406" s="61">
        <v>0</v>
      </c>
      <c r="X406" s="61">
        <v>0</v>
      </c>
      <c r="Y406" s="61">
        <v>0</v>
      </c>
      <c r="Z406" s="61">
        <v>0</v>
      </c>
      <c r="AA406" s="61">
        <v>0</v>
      </c>
      <c r="AB406" s="61">
        <v>0</v>
      </c>
      <c r="AC406" s="61">
        <v>0</v>
      </c>
      <c r="AD406" s="61">
        <v>0</v>
      </c>
      <c r="AE406" s="61">
        <v>0</v>
      </c>
      <c r="AF406" s="61">
        <v>0</v>
      </c>
      <c r="AG406" s="61">
        <v>0</v>
      </c>
      <c r="AH406" s="61">
        <v>0</v>
      </c>
      <c r="AI406" s="61">
        <v>0</v>
      </c>
      <c r="AJ406" s="61">
        <v>0</v>
      </c>
      <c r="AK406" s="61">
        <v>0</v>
      </c>
      <c r="AL406" s="61">
        <v>0</v>
      </c>
      <c r="AM406" s="61">
        <v>0</v>
      </c>
      <c r="AN406" s="61">
        <v>0</v>
      </c>
      <c r="AO406" s="61">
        <v>0</v>
      </c>
      <c r="AP406" s="61">
        <v>0</v>
      </c>
      <c r="AQ406" s="61">
        <f t="shared" si="6"/>
        <v>0</v>
      </c>
      <c r="AT406" s="33"/>
    </row>
    <row r="407" spans="1:46" ht="33" customHeight="1">
      <c r="A407" s="32">
        <v>1418</v>
      </c>
      <c r="B407" s="315" t="str">
        <f>VLOOKUP(A407,[5]bd_lista!A:C,3,FALSE)</f>
        <v>Gobierno Autónomo Municipal de Huachacalla</v>
      </c>
      <c r="C407" s="316" t="e">
        <f>+VLOOKUP(A407,Contactos!$A$4:$E$534,6,FALSE)</f>
        <v>#REF!</v>
      </c>
      <c r="D407" s="61">
        <v>0</v>
      </c>
      <c r="E407" s="61">
        <v>0</v>
      </c>
      <c r="F407" s="61">
        <v>0</v>
      </c>
      <c r="G407" s="61">
        <v>0</v>
      </c>
      <c r="H407" s="61">
        <v>0</v>
      </c>
      <c r="I407" s="61">
        <v>0</v>
      </c>
      <c r="J407" s="61">
        <v>0</v>
      </c>
      <c r="K407" s="61">
        <v>0</v>
      </c>
      <c r="L407" s="61">
        <v>0</v>
      </c>
      <c r="M407" s="61">
        <v>0</v>
      </c>
      <c r="N407" s="61">
        <v>0</v>
      </c>
      <c r="O407" s="61">
        <v>0</v>
      </c>
      <c r="P407" s="61">
        <v>0</v>
      </c>
      <c r="Q407" s="61">
        <v>0</v>
      </c>
      <c r="R407" s="61">
        <v>0</v>
      </c>
      <c r="S407" s="61">
        <v>0</v>
      </c>
      <c r="T407" s="61">
        <v>0</v>
      </c>
      <c r="U407" s="61">
        <v>0</v>
      </c>
      <c r="V407" s="61">
        <v>0</v>
      </c>
      <c r="W407" s="61">
        <v>0</v>
      </c>
      <c r="X407" s="61">
        <v>0</v>
      </c>
      <c r="Y407" s="61">
        <v>0</v>
      </c>
      <c r="Z407" s="61">
        <v>0</v>
      </c>
      <c r="AA407" s="61">
        <v>0</v>
      </c>
      <c r="AB407" s="61">
        <v>0</v>
      </c>
      <c r="AC407" s="61">
        <v>0</v>
      </c>
      <c r="AD407" s="61">
        <v>0</v>
      </c>
      <c r="AE407" s="61">
        <v>0</v>
      </c>
      <c r="AF407" s="61">
        <v>0</v>
      </c>
      <c r="AG407" s="61">
        <v>0</v>
      </c>
      <c r="AH407" s="61">
        <v>0</v>
      </c>
      <c r="AI407" s="61">
        <v>0</v>
      </c>
      <c r="AJ407" s="61">
        <v>0</v>
      </c>
      <c r="AK407" s="61">
        <v>0</v>
      </c>
      <c r="AL407" s="61">
        <v>0</v>
      </c>
      <c r="AM407" s="61">
        <v>0</v>
      </c>
      <c r="AN407" s="61">
        <v>0</v>
      </c>
      <c r="AO407" s="61">
        <v>0</v>
      </c>
      <c r="AP407" s="61">
        <v>0</v>
      </c>
      <c r="AQ407" s="61">
        <f t="shared" si="6"/>
        <v>0</v>
      </c>
      <c r="AT407" s="33"/>
    </row>
    <row r="408" spans="1:46" ht="33" customHeight="1">
      <c r="A408" s="32">
        <v>1419</v>
      </c>
      <c r="B408" s="315" t="str">
        <f>VLOOKUP(A408,[5]bd_lista!A:C,3,FALSE)</f>
        <v>Gobierno Autónomo Municipal de Escara</v>
      </c>
      <c r="C408" s="316" t="e">
        <f>+VLOOKUP(A408,Contactos!$A$4:$E$534,6,FALSE)</f>
        <v>#REF!</v>
      </c>
      <c r="D408" s="61">
        <v>0</v>
      </c>
      <c r="E408" s="61">
        <v>0</v>
      </c>
      <c r="F408" s="61">
        <v>0</v>
      </c>
      <c r="G408" s="61">
        <v>0</v>
      </c>
      <c r="H408" s="61">
        <v>0</v>
      </c>
      <c r="I408" s="61">
        <v>0</v>
      </c>
      <c r="J408" s="61">
        <v>0</v>
      </c>
      <c r="K408" s="61">
        <v>0</v>
      </c>
      <c r="L408" s="61">
        <v>0</v>
      </c>
      <c r="M408" s="61">
        <v>0</v>
      </c>
      <c r="N408" s="61">
        <v>0</v>
      </c>
      <c r="O408" s="61">
        <v>0</v>
      </c>
      <c r="P408" s="61">
        <v>0</v>
      </c>
      <c r="Q408" s="61">
        <v>0</v>
      </c>
      <c r="R408" s="61">
        <v>0</v>
      </c>
      <c r="S408" s="61">
        <v>0</v>
      </c>
      <c r="T408" s="61">
        <v>0</v>
      </c>
      <c r="U408" s="61">
        <v>0</v>
      </c>
      <c r="V408" s="61">
        <v>0</v>
      </c>
      <c r="W408" s="61">
        <v>0</v>
      </c>
      <c r="X408" s="61">
        <v>0</v>
      </c>
      <c r="Y408" s="61">
        <v>0</v>
      </c>
      <c r="Z408" s="61">
        <v>0</v>
      </c>
      <c r="AA408" s="61">
        <v>0</v>
      </c>
      <c r="AB408" s="61">
        <v>0</v>
      </c>
      <c r="AC408" s="61">
        <v>0</v>
      </c>
      <c r="AD408" s="61">
        <v>0</v>
      </c>
      <c r="AE408" s="61">
        <v>0</v>
      </c>
      <c r="AF408" s="61">
        <v>0</v>
      </c>
      <c r="AG408" s="61">
        <v>0</v>
      </c>
      <c r="AH408" s="61">
        <v>0</v>
      </c>
      <c r="AI408" s="61">
        <v>0</v>
      </c>
      <c r="AJ408" s="61">
        <v>0</v>
      </c>
      <c r="AK408" s="61">
        <v>0</v>
      </c>
      <c r="AL408" s="61">
        <v>0</v>
      </c>
      <c r="AM408" s="61">
        <v>0</v>
      </c>
      <c r="AN408" s="61">
        <v>0</v>
      </c>
      <c r="AO408" s="61">
        <v>0</v>
      </c>
      <c r="AP408" s="61">
        <v>0</v>
      </c>
      <c r="AQ408" s="61">
        <f t="shared" si="6"/>
        <v>0</v>
      </c>
      <c r="AT408" s="33"/>
    </row>
    <row r="409" spans="1:46" ht="33" customHeight="1">
      <c r="A409" s="32">
        <v>1420</v>
      </c>
      <c r="B409" s="315" t="str">
        <f>VLOOKUP(A409,[5]bd_lista!A:C,3,FALSE)</f>
        <v>Gobierno Autónomo Municipal de Cruz de Machacamarca</v>
      </c>
      <c r="C409" s="316" t="e">
        <f>+VLOOKUP(A409,Contactos!$A$4:$E$534,6,FALSE)</f>
        <v>#REF!</v>
      </c>
      <c r="D409" s="61">
        <v>0</v>
      </c>
      <c r="E409" s="61">
        <v>0</v>
      </c>
      <c r="F409" s="61">
        <v>0</v>
      </c>
      <c r="G409" s="61">
        <v>0</v>
      </c>
      <c r="H409" s="61">
        <v>0</v>
      </c>
      <c r="I409" s="61">
        <v>0</v>
      </c>
      <c r="J409" s="61">
        <v>0</v>
      </c>
      <c r="K409" s="61">
        <v>0</v>
      </c>
      <c r="L409" s="61">
        <v>0</v>
      </c>
      <c r="M409" s="61">
        <v>0</v>
      </c>
      <c r="N409" s="61">
        <v>0</v>
      </c>
      <c r="O409" s="61">
        <v>0</v>
      </c>
      <c r="P409" s="61">
        <v>0</v>
      </c>
      <c r="Q409" s="61">
        <v>0</v>
      </c>
      <c r="R409" s="61">
        <v>0</v>
      </c>
      <c r="S409" s="61">
        <v>0</v>
      </c>
      <c r="T409" s="61">
        <v>0</v>
      </c>
      <c r="U409" s="61">
        <v>0</v>
      </c>
      <c r="V409" s="61">
        <v>0</v>
      </c>
      <c r="W409" s="61">
        <v>0</v>
      </c>
      <c r="X409" s="61">
        <v>0</v>
      </c>
      <c r="Y409" s="61">
        <v>0</v>
      </c>
      <c r="Z409" s="61">
        <v>0</v>
      </c>
      <c r="AA409" s="61">
        <v>0</v>
      </c>
      <c r="AB409" s="61">
        <v>0</v>
      </c>
      <c r="AC409" s="61">
        <v>0</v>
      </c>
      <c r="AD409" s="61">
        <v>0</v>
      </c>
      <c r="AE409" s="61">
        <v>0</v>
      </c>
      <c r="AF409" s="61">
        <v>0</v>
      </c>
      <c r="AG409" s="61">
        <v>0</v>
      </c>
      <c r="AH409" s="61">
        <v>0</v>
      </c>
      <c r="AI409" s="61">
        <v>0</v>
      </c>
      <c r="AJ409" s="61">
        <v>0</v>
      </c>
      <c r="AK409" s="61">
        <v>0</v>
      </c>
      <c r="AL409" s="61">
        <v>0</v>
      </c>
      <c r="AM409" s="61">
        <v>0</v>
      </c>
      <c r="AN409" s="61">
        <v>0</v>
      </c>
      <c r="AO409" s="61">
        <v>0</v>
      </c>
      <c r="AP409" s="61">
        <v>0</v>
      </c>
      <c r="AQ409" s="61">
        <f t="shared" si="6"/>
        <v>0</v>
      </c>
      <c r="AT409" s="33"/>
    </row>
    <row r="410" spans="1:46" ht="33" customHeight="1">
      <c r="A410" s="32">
        <v>1421</v>
      </c>
      <c r="B410" s="315" t="str">
        <f>VLOOKUP(A410,[5]bd_lista!A:C,3,FALSE)</f>
        <v>Gobierno Autónomo Municipal de Yunguyo de Litoral</v>
      </c>
      <c r="C410" s="316" t="e">
        <f>+VLOOKUP(A410,Contactos!$A$4:$E$534,6,FALSE)</f>
        <v>#REF!</v>
      </c>
      <c r="D410" s="61">
        <v>0</v>
      </c>
      <c r="E410" s="61">
        <v>0</v>
      </c>
      <c r="F410" s="61">
        <v>0</v>
      </c>
      <c r="G410" s="61">
        <v>0</v>
      </c>
      <c r="H410" s="61">
        <v>0</v>
      </c>
      <c r="I410" s="61">
        <v>0</v>
      </c>
      <c r="J410" s="61">
        <v>0</v>
      </c>
      <c r="K410" s="61">
        <v>0</v>
      </c>
      <c r="L410" s="61">
        <v>0</v>
      </c>
      <c r="M410" s="61">
        <v>0</v>
      </c>
      <c r="N410" s="61">
        <v>0</v>
      </c>
      <c r="O410" s="61">
        <v>0</v>
      </c>
      <c r="P410" s="61">
        <v>0</v>
      </c>
      <c r="Q410" s="61">
        <v>0</v>
      </c>
      <c r="R410" s="61">
        <v>0</v>
      </c>
      <c r="S410" s="61">
        <v>0</v>
      </c>
      <c r="T410" s="61">
        <v>0</v>
      </c>
      <c r="U410" s="61">
        <v>0</v>
      </c>
      <c r="V410" s="61">
        <v>0</v>
      </c>
      <c r="W410" s="61">
        <v>0</v>
      </c>
      <c r="X410" s="61">
        <v>0</v>
      </c>
      <c r="Y410" s="61">
        <v>0</v>
      </c>
      <c r="Z410" s="61">
        <v>0</v>
      </c>
      <c r="AA410" s="61">
        <v>0</v>
      </c>
      <c r="AB410" s="61">
        <v>0</v>
      </c>
      <c r="AC410" s="61">
        <v>0</v>
      </c>
      <c r="AD410" s="61">
        <v>0</v>
      </c>
      <c r="AE410" s="61">
        <v>0</v>
      </c>
      <c r="AF410" s="61">
        <v>0</v>
      </c>
      <c r="AG410" s="61">
        <v>0</v>
      </c>
      <c r="AH410" s="61">
        <v>0</v>
      </c>
      <c r="AI410" s="61">
        <v>0</v>
      </c>
      <c r="AJ410" s="61">
        <v>0</v>
      </c>
      <c r="AK410" s="61">
        <v>0</v>
      </c>
      <c r="AL410" s="61">
        <v>0</v>
      </c>
      <c r="AM410" s="61">
        <v>0</v>
      </c>
      <c r="AN410" s="61">
        <v>0</v>
      </c>
      <c r="AO410" s="61">
        <v>0</v>
      </c>
      <c r="AP410" s="61">
        <v>0</v>
      </c>
      <c r="AQ410" s="61">
        <f t="shared" si="6"/>
        <v>0</v>
      </c>
      <c r="AT410" s="33"/>
    </row>
    <row r="411" spans="1:46" ht="33" customHeight="1">
      <c r="A411" s="32">
        <v>1422</v>
      </c>
      <c r="B411" s="315" t="str">
        <f>VLOOKUP(A411,[5]bd_lista!A:C,3,FALSE)</f>
        <v>Gobierno Autónomo Municipal de Esmeralda</v>
      </c>
      <c r="C411" s="316" t="e">
        <f>+VLOOKUP(A411,Contactos!$A$4:$E$534,6,FALSE)</f>
        <v>#REF!</v>
      </c>
      <c r="D411" s="61">
        <v>0</v>
      </c>
      <c r="E411" s="61">
        <v>0</v>
      </c>
      <c r="F411" s="61">
        <v>0</v>
      </c>
      <c r="G411" s="61">
        <v>0</v>
      </c>
      <c r="H411" s="61">
        <v>0</v>
      </c>
      <c r="I411" s="61">
        <v>0</v>
      </c>
      <c r="J411" s="61">
        <v>0</v>
      </c>
      <c r="K411" s="61">
        <v>0</v>
      </c>
      <c r="L411" s="61">
        <v>0</v>
      </c>
      <c r="M411" s="61">
        <v>0</v>
      </c>
      <c r="N411" s="61">
        <v>0</v>
      </c>
      <c r="O411" s="61">
        <v>0</v>
      </c>
      <c r="P411" s="61">
        <v>0</v>
      </c>
      <c r="Q411" s="61">
        <v>0</v>
      </c>
      <c r="R411" s="61">
        <v>0</v>
      </c>
      <c r="S411" s="61">
        <v>0</v>
      </c>
      <c r="T411" s="61">
        <v>0</v>
      </c>
      <c r="U411" s="61">
        <v>0</v>
      </c>
      <c r="V411" s="61">
        <v>0</v>
      </c>
      <c r="W411" s="61">
        <v>0</v>
      </c>
      <c r="X411" s="61">
        <v>0</v>
      </c>
      <c r="Y411" s="61">
        <v>0</v>
      </c>
      <c r="Z411" s="61">
        <v>0</v>
      </c>
      <c r="AA411" s="61">
        <v>0</v>
      </c>
      <c r="AB411" s="61">
        <v>0</v>
      </c>
      <c r="AC411" s="61">
        <v>0</v>
      </c>
      <c r="AD411" s="61">
        <v>0</v>
      </c>
      <c r="AE411" s="61">
        <v>0</v>
      </c>
      <c r="AF411" s="61">
        <v>0</v>
      </c>
      <c r="AG411" s="61">
        <v>0</v>
      </c>
      <c r="AH411" s="61">
        <v>0</v>
      </c>
      <c r="AI411" s="61">
        <v>0</v>
      </c>
      <c r="AJ411" s="61">
        <v>0</v>
      </c>
      <c r="AK411" s="61">
        <v>0</v>
      </c>
      <c r="AL411" s="61">
        <v>0</v>
      </c>
      <c r="AM411" s="61">
        <v>0</v>
      </c>
      <c r="AN411" s="61">
        <v>0</v>
      </c>
      <c r="AO411" s="61">
        <v>0</v>
      </c>
      <c r="AP411" s="61">
        <v>0</v>
      </c>
      <c r="AQ411" s="61">
        <f t="shared" si="6"/>
        <v>0</v>
      </c>
      <c r="AT411" s="33"/>
    </row>
    <row r="412" spans="1:46" ht="33" customHeight="1">
      <c r="A412" s="32">
        <v>1423</v>
      </c>
      <c r="B412" s="315" t="str">
        <f>VLOOKUP(A412,[5]bd_lista!A:C,3,FALSE)</f>
        <v>Gobierno Autónomo Municipal de Toledo</v>
      </c>
      <c r="C412" s="316" t="e">
        <f>+VLOOKUP(A412,Contactos!$A$4:$E$534,6,FALSE)</f>
        <v>#REF!</v>
      </c>
      <c r="D412" s="61">
        <v>0</v>
      </c>
      <c r="E412" s="61">
        <v>0</v>
      </c>
      <c r="F412" s="61">
        <v>0</v>
      </c>
      <c r="G412" s="61">
        <v>0</v>
      </c>
      <c r="H412" s="61">
        <v>0</v>
      </c>
      <c r="I412" s="61">
        <v>0</v>
      </c>
      <c r="J412" s="61">
        <v>0</v>
      </c>
      <c r="K412" s="61">
        <v>0</v>
      </c>
      <c r="L412" s="61">
        <v>0</v>
      </c>
      <c r="M412" s="61">
        <v>0</v>
      </c>
      <c r="N412" s="61">
        <v>0</v>
      </c>
      <c r="O412" s="61">
        <v>0</v>
      </c>
      <c r="P412" s="61">
        <v>0</v>
      </c>
      <c r="Q412" s="61">
        <v>0</v>
      </c>
      <c r="R412" s="61">
        <v>0</v>
      </c>
      <c r="S412" s="61">
        <v>0</v>
      </c>
      <c r="T412" s="61">
        <v>0</v>
      </c>
      <c r="U412" s="61">
        <v>0</v>
      </c>
      <c r="V412" s="61">
        <v>0</v>
      </c>
      <c r="W412" s="61">
        <v>0</v>
      </c>
      <c r="X412" s="61">
        <v>0</v>
      </c>
      <c r="Y412" s="61">
        <v>0</v>
      </c>
      <c r="Z412" s="61">
        <v>0</v>
      </c>
      <c r="AA412" s="61">
        <v>0</v>
      </c>
      <c r="AB412" s="61">
        <v>0</v>
      </c>
      <c r="AC412" s="61">
        <v>0</v>
      </c>
      <c r="AD412" s="61">
        <v>0</v>
      </c>
      <c r="AE412" s="61">
        <v>0</v>
      </c>
      <c r="AF412" s="61">
        <v>0</v>
      </c>
      <c r="AG412" s="61">
        <v>0</v>
      </c>
      <c r="AH412" s="61">
        <v>0</v>
      </c>
      <c r="AI412" s="61">
        <v>0</v>
      </c>
      <c r="AJ412" s="61">
        <v>0</v>
      </c>
      <c r="AK412" s="61">
        <v>0</v>
      </c>
      <c r="AL412" s="61">
        <v>0</v>
      </c>
      <c r="AM412" s="61">
        <v>0</v>
      </c>
      <c r="AN412" s="61">
        <v>0</v>
      </c>
      <c r="AO412" s="61">
        <v>0</v>
      </c>
      <c r="AP412" s="61">
        <v>0</v>
      </c>
      <c r="AQ412" s="61">
        <f t="shared" si="6"/>
        <v>0</v>
      </c>
      <c r="AT412" s="33"/>
    </row>
    <row r="413" spans="1:46" ht="33" customHeight="1">
      <c r="A413" s="32">
        <v>1424</v>
      </c>
      <c r="B413" s="315" t="str">
        <f>VLOOKUP(A413,[5]bd_lista!A:C,3,FALSE)</f>
        <v>Gobierno Autónomo Municipal de Andamarca (Santiago de Andamarca)</v>
      </c>
      <c r="C413" s="316" t="e">
        <f>+VLOOKUP(A413,Contactos!$A$4:$E$534,6,FALSE)</f>
        <v>#REF!</v>
      </c>
      <c r="D413" s="61">
        <v>0</v>
      </c>
      <c r="E413" s="61">
        <v>0</v>
      </c>
      <c r="F413" s="61">
        <v>0</v>
      </c>
      <c r="G413" s="61">
        <v>0</v>
      </c>
      <c r="H413" s="61">
        <v>0</v>
      </c>
      <c r="I413" s="61">
        <v>0</v>
      </c>
      <c r="J413" s="61">
        <v>0</v>
      </c>
      <c r="K413" s="61">
        <v>0</v>
      </c>
      <c r="L413" s="61">
        <v>0</v>
      </c>
      <c r="M413" s="61">
        <v>0</v>
      </c>
      <c r="N413" s="61">
        <v>0</v>
      </c>
      <c r="O413" s="61">
        <v>0</v>
      </c>
      <c r="P413" s="61">
        <v>0</v>
      </c>
      <c r="Q413" s="61">
        <v>0</v>
      </c>
      <c r="R413" s="61">
        <v>0</v>
      </c>
      <c r="S413" s="61">
        <v>0</v>
      </c>
      <c r="T413" s="61">
        <v>0</v>
      </c>
      <c r="U413" s="61">
        <v>0</v>
      </c>
      <c r="V413" s="61">
        <v>0</v>
      </c>
      <c r="W413" s="61">
        <v>0</v>
      </c>
      <c r="X413" s="61">
        <v>0</v>
      </c>
      <c r="Y413" s="61">
        <v>0</v>
      </c>
      <c r="Z413" s="61">
        <v>0</v>
      </c>
      <c r="AA413" s="61">
        <v>0</v>
      </c>
      <c r="AB413" s="61">
        <v>0</v>
      </c>
      <c r="AC413" s="61">
        <v>0</v>
      </c>
      <c r="AD413" s="61">
        <v>0</v>
      </c>
      <c r="AE413" s="61">
        <v>0</v>
      </c>
      <c r="AF413" s="61">
        <v>0</v>
      </c>
      <c r="AG413" s="61">
        <v>0</v>
      </c>
      <c r="AH413" s="61">
        <v>0</v>
      </c>
      <c r="AI413" s="61">
        <v>0</v>
      </c>
      <c r="AJ413" s="61">
        <v>0</v>
      </c>
      <c r="AK413" s="61">
        <v>0</v>
      </c>
      <c r="AL413" s="61">
        <v>0</v>
      </c>
      <c r="AM413" s="61">
        <v>0</v>
      </c>
      <c r="AN413" s="61">
        <v>0</v>
      </c>
      <c r="AO413" s="61">
        <v>0</v>
      </c>
      <c r="AP413" s="61">
        <v>0</v>
      </c>
      <c r="AQ413" s="61">
        <f t="shared" si="6"/>
        <v>0</v>
      </c>
      <c r="AT413" s="33"/>
    </row>
    <row r="414" spans="1:46" ht="33" customHeight="1">
      <c r="A414" s="32">
        <v>1425</v>
      </c>
      <c r="B414" s="315" t="str">
        <f>VLOOKUP(A414,[5]bd_lista!A:C,3,FALSE)</f>
        <v>Gobierno Autónomo Municipal de Belén de Andamarca</v>
      </c>
      <c r="C414" s="316" t="e">
        <f>+VLOOKUP(A414,Contactos!$A$4:$E$534,6,FALSE)</f>
        <v>#REF!</v>
      </c>
      <c r="D414" s="61">
        <v>0</v>
      </c>
      <c r="E414" s="61">
        <v>0</v>
      </c>
      <c r="F414" s="61">
        <v>0</v>
      </c>
      <c r="G414" s="61">
        <v>0</v>
      </c>
      <c r="H414" s="61">
        <v>0</v>
      </c>
      <c r="I414" s="61">
        <v>0</v>
      </c>
      <c r="J414" s="61">
        <v>0</v>
      </c>
      <c r="K414" s="61">
        <v>0</v>
      </c>
      <c r="L414" s="61">
        <v>0</v>
      </c>
      <c r="M414" s="61">
        <v>0</v>
      </c>
      <c r="N414" s="61">
        <v>0</v>
      </c>
      <c r="O414" s="61">
        <v>0</v>
      </c>
      <c r="P414" s="61">
        <v>0</v>
      </c>
      <c r="Q414" s="61">
        <v>0</v>
      </c>
      <c r="R414" s="61">
        <v>0</v>
      </c>
      <c r="S414" s="61">
        <v>0</v>
      </c>
      <c r="T414" s="61">
        <v>0</v>
      </c>
      <c r="U414" s="61">
        <v>0</v>
      </c>
      <c r="V414" s="61">
        <v>0</v>
      </c>
      <c r="W414" s="61">
        <v>0</v>
      </c>
      <c r="X414" s="61">
        <v>0</v>
      </c>
      <c r="Y414" s="61">
        <v>0</v>
      </c>
      <c r="Z414" s="61">
        <v>0</v>
      </c>
      <c r="AA414" s="61">
        <v>0</v>
      </c>
      <c r="AB414" s="61">
        <v>0</v>
      </c>
      <c r="AC414" s="61">
        <v>0</v>
      </c>
      <c r="AD414" s="61">
        <v>0</v>
      </c>
      <c r="AE414" s="61">
        <v>0</v>
      </c>
      <c r="AF414" s="61">
        <v>0</v>
      </c>
      <c r="AG414" s="61">
        <v>0</v>
      </c>
      <c r="AH414" s="61">
        <v>0</v>
      </c>
      <c r="AI414" s="61">
        <v>0</v>
      </c>
      <c r="AJ414" s="61">
        <v>0</v>
      </c>
      <c r="AK414" s="61">
        <v>0</v>
      </c>
      <c r="AL414" s="61">
        <v>0</v>
      </c>
      <c r="AM414" s="61">
        <v>0</v>
      </c>
      <c r="AN414" s="61">
        <v>0</v>
      </c>
      <c r="AO414" s="61">
        <v>0</v>
      </c>
      <c r="AP414" s="61">
        <v>0</v>
      </c>
      <c r="AQ414" s="61">
        <f t="shared" si="6"/>
        <v>0</v>
      </c>
      <c r="AT414" s="33"/>
    </row>
    <row r="415" spans="1:46" ht="33" customHeight="1">
      <c r="A415" s="32">
        <v>1426</v>
      </c>
      <c r="B415" s="315" t="str">
        <f>VLOOKUP(A415,[5]bd_lista!A:C,3,FALSE)</f>
        <v>Gobierno Autónomo Municipal de Salinas de G. Mendoza</v>
      </c>
      <c r="C415" s="316" t="e">
        <f>+VLOOKUP(A415,Contactos!$A$4:$E$534,6,FALSE)</f>
        <v>#REF!</v>
      </c>
      <c r="D415" s="61">
        <v>0</v>
      </c>
      <c r="E415" s="61">
        <v>0</v>
      </c>
      <c r="F415" s="61">
        <v>0</v>
      </c>
      <c r="G415" s="61">
        <v>0</v>
      </c>
      <c r="H415" s="61">
        <v>0</v>
      </c>
      <c r="I415" s="61">
        <v>0</v>
      </c>
      <c r="J415" s="61">
        <v>0</v>
      </c>
      <c r="K415" s="61">
        <v>0</v>
      </c>
      <c r="L415" s="61">
        <v>0</v>
      </c>
      <c r="M415" s="61">
        <v>0</v>
      </c>
      <c r="N415" s="61">
        <v>0</v>
      </c>
      <c r="O415" s="61">
        <v>0</v>
      </c>
      <c r="P415" s="61">
        <v>0</v>
      </c>
      <c r="Q415" s="61">
        <v>0</v>
      </c>
      <c r="R415" s="61">
        <v>0</v>
      </c>
      <c r="S415" s="61">
        <v>0</v>
      </c>
      <c r="T415" s="61">
        <v>0</v>
      </c>
      <c r="U415" s="61">
        <v>0</v>
      </c>
      <c r="V415" s="61">
        <v>0</v>
      </c>
      <c r="W415" s="61">
        <v>0</v>
      </c>
      <c r="X415" s="61">
        <v>0</v>
      </c>
      <c r="Y415" s="61">
        <v>0</v>
      </c>
      <c r="Z415" s="61">
        <v>0</v>
      </c>
      <c r="AA415" s="61">
        <v>0</v>
      </c>
      <c r="AB415" s="61">
        <v>0</v>
      </c>
      <c r="AC415" s="61">
        <v>0</v>
      </c>
      <c r="AD415" s="61">
        <v>0</v>
      </c>
      <c r="AE415" s="61">
        <v>0</v>
      </c>
      <c r="AF415" s="61">
        <v>0</v>
      </c>
      <c r="AG415" s="61">
        <v>0</v>
      </c>
      <c r="AH415" s="61">
        <v>0</v>
      </c>
      <c r="AI415" s="61">
        <v>0</v>
      </c>
      <c r="AJ415" s="61">
        <v>0</v>
      </c>
      <c r="AK415" s="61">
        <v>0</v>
      </c>
      <c r="AL415" s="61">
        <v>0</v>
      </c>
      <c r="AM415" s="61">
        <v>0</v>
      </c>
      <c r="AN415" s="61">
        <v>0</v>
      </c>
      <c r="AO415" s="61">
        <v>0</v>
      </c>
      <c r="AP415" s="61">
        <v>0</v>
      </c>
      <c r="AQ415" s="61">
        <f t="shared" si="6"/>
        <v>0</v>
      </c>
      <c r="AT415" s="33"/>
    </row>
    <row r="416" spans="1:46" ht="33" customHeight="1">
      <c r="A416" s="32">
        <v>1427</v>
      </c>
      <c r="B416" s="315" t="str">
        <f>VLOOKUP(A416,[5]bd_lista!A:C,3,FALSE)</f>
        <v>Gobierno Autónomo Municipal de Pampa Aullagas</v>
      </c>
      <c r="C416" s="316" t="e">
        <f>+VLOOKUP(A416,Contactos!$A$4:$E$534,6,FALSE)</f>
        <v>#REF!</v>
      </c>
      <c r="D416" s="61">
        <v>0</v>
      </c>
      <c r="E416" s="61">
        <v>0</v>
      </c>
      <c r="F416" s="61">
        <v>0</v>
      </c>
      <c r="G416" s="61">
        <v>0</v>
      </c>
      <c r="H416" s="61">
        <v>0</v>
      </c>
      <c r="I416" s="61">
        <v>0</v>
      </c>
      <c r="J416" s="61">
        <v>0</v>
      </c>
      <c r="K416" s="61">
        <v>0</v>
      </c>
      <c r="L416" s="61">
        <v>0</v>
      </c>
      <c r="M416" s="61">
        <v>0</v>
      </c>
      <c r="N416" s="61">
        <v>0</v>
      </c>
      <c r="O416" s="61">
        <v>0</v>
      </c>
      <c r="P416" s="61">
        <v>0</v>
      </c>
      <c r="Q416" s="61">
        <v>0</v>
      </c>
      <c r="R416" s="61">
        <v>0</v>
      </c>
      <c r="S416" s="61">
        <v>0</v>
      </c>
      <c r="T416" s="61">
        <v>0</v>
      </c>
      <c r="U416" s="61">
        <v>0</v>
      </c>
      <c r="V416" s="61">
        <v>0</v>
      </c>
      <c r="W416" s="61">
        <v>0</v>
      </c>
      <c r="X416" s="61">
        <v>0</v>
      </c>
      <c r="Y416" s="61">
        <v>0</v>
      </c>
      <c r="Z416" s="61">
        <v>0</v>
      </c>
      <c r="AA416" s="61">
        <v>0</v>
      </c>
      <c r="AB416" s="61">
        <v>0</v>
      </c>
      <c r="AC416" s="61">
        <v>0</v>
      </c>
      <c r="AD416" s="61">
        <v>0</v>
      </c>
      <c r="AE416" s="61">
        <v>0</v>
      </c>
      <c r="AF416" s="61">
        <v>0</v>
      </c>
      <c r="AG416" s="61">
        <v>0</v>
      </c>
      <c r="AH416" s="61">
        <v>0</v>
      </c>
      <c r="AI416" s="61">
        <v>0</v>
      </c>
      <c r="AJ416" s="61">
        <v>0</v>
      </c>
      <c r="AK416" s="61">
        <v>0</v>
      </c>
      <c r="AL416" s="61">
        <v>0</v>
      </c>
      <c r="AM416" s="61">
        <v>0</v>
      </c>
      <c r="AN416" s="61">
        <v>0</v>
      </c>
      <c r="AO416" s="61">
        <v>0</v>
      </c>
      <c r="AP416" s="61">
        <v>0</v>
      </c>
      <c r="AQ416" s="61">
        <f t="shared" si="6"/>
        <v>0</v>
      </c>
      <c r="AT416" s="33"/>
    </row>
    <row r="417" spans="1:46" ht="33" customHeight="1">
      <c r="A417" s="32">
        <v>1428</v>
      </c>
      <c r="B417" s="315" t="str">
        <f>VLOOKUP(A417,[5]bd_lista!A:C,3,FALSE)</f>
        <v>Gobierno Autónomo Municipal de La Rivera</v>
      </c>
      <c r="C417" s="316" t="e">
        <f>+VLOOKUP(A417,Contactos!$A$4:$E$534,6,FALSE)</f>
        <v>#REF!</v>
      </c>
      <c r="D417" s="61">
        <v>0</v>
      </c>
      <c r="E417" s="61">
        <v>0</v>
      </c>
      <c r="F417" s="61">
        <v>0</v>
      </c>
      <c r="G417" s="61">
        <v>0</v>
      </c>
      <c r="H417" s="61">
        <v>0</v>
      </c>
      <c r="I417" s="61">
        <v>0</v>
      </c>
      <c r="J417" s="61">
        <v>0</v>
      </c>
      <c r="K417" s="61">
        <v>0</v>
      </c>
      <c r="L417" s="61">
        <v>0</v>
      </c>
      <c r="M417" s="61">
        <v>0</v>
      </c>
      <c r="N417" s="61">
        <v>0</v>
      </c>
      <c r="O417" s="61">
        <v>0</v>
      </c>
      <c r="P417" s="61">
        <v>0</v>
      </c>
      <c r="Q417" s="61">
        <v>0</v>
      </c>
      <c r="R417" s="61">
        <v>0</v>
      </c>
      <c r="S417" s="61">
        <v>0</v>
      </c>
      <c r="T417" s="61">
        <v>0</v>
      </c>
      <c r="U417" s="61">
        <v>0</v>
      </c>
      <c r="V417" s="61">
        <v>0</v>
      </c>
      <c r="W417" s="61">
        <v>0</v>
      </c>
      <c r="X417" s="61">
        <v>0</v>
      </c>
      <c r="Y417" s="61">
        <v>0</v>
      </c>
      <c r="Z417" s="61">
        <v>0</v>
      </c>
      <c r="AA417" s="61">
        <v>0</v>
      </c>
      <c r="AB417" s="61">
        <v>0</v>
      </c>
      <c r="AC417" s="61">
        <v>0</v>
      </c>
      <c r="AD417" s="61">
        <v>0</v>
      </c>
      <c r="AE417" s="61">
        <v>0</v>
      </c>
      <c r="AF417" s="61">
        <v>0</v>
      </c>
      <c r="AG417" s="61">
        <v>0</v>
      </c>
      <c r="AH417" s="61">
        <v>0</v>
      </c>
      <c r="AI417" s="61">
        <v>0</v>
      </c>
      <c r="AJ417" s="61">
        <v>0</v>
      </c>
      <c r="AK417" s="61">
        <v>0</v>
      </c>
      <c r="AL417" s="61">
        <v>0</v>
      </c>
      <c r="AM417" s="61">
        <v>0</v>
      </c>
      <c r="AN417" s="61">
        <v>0</v>
      </c>
      <c r="AO417" s="61">
        <v>0</v>
      </c>
      <c r="AP417" s="61">
        <v>0</v>
      </c>
      <c r="AQ417" s="61">
        <f t="shared" si="6"/>
        <v>0</v>
      </c>
      <c r="AT417" s="33"/>
    </row>
    <row r="418" spans="1:46" ht="33" customHeight="1">
      <c r="A418" s="32">
        <v>1429</v>
      </c>
      <c r="B418" s="315" t="str">
        <f>VLOOKUP(A418,[5]bd_lista!A:C,3,FALSE)</f>
        <v>Gobierno Autónomo Municipal de Todos Santos</v>
      </c>
      <c r="C418" s="316" t="e">
        <f>+VLOOKUP(A418,Contactos!$A$4:$E$534,6,FALSE)</f>
        <v>#REF!</v>
      </c>
      <c r="D418" s="61">
        <v>0</v>
      </c>
      <c r="E418" s="61">
        <v>0</v>
      </c>
      <c r="F418" s="61">
        <v>0</v>
      </c>
      <c r="G418" s="61">
        <v>0</v>
      </c>
      <c r="H418" s="61">
        <v>0</v>
      </c>
      <c r="I418" s="61">
        <v>0</v>
      </c>
      <c r="J418" s="61">
        <v>0</v>
      </c>
      <c r="K418" s="61">
        <v>0</v>
      </c>
      <c r="L418" s="61">
        <v>0</v>
      </c>
      <c r="M418" s="61">
        <v>0</v>
      </c>
      <c r="N418" s="61">
        <v>0</v>
      </c>
      <c r="O418" s="61">
        <v>0</v>
      </c>
      <c r="P418" s="61">
        <v>0</v>
      </c>
      <c r="Q418" s="61">
        <v>0</v>
      </c>
      <c r="R418" s="61">
        <v>0</v>
      </c>
      <c r="S418" s="61">
        <v>0</v>
      </c>
      <c r="T418" s="61">
        <v>0</v>
      </c>
      <c r="U418" s="61">
        <v>0</v>
      </c>
      <c r="V418" s="61">
        <v>0</v>
      </c>
      <c r="W418" s="61">
        <v>0</v>
      </c>
      <c r="X418" s="61">
        <v>0</v>
      </c>
      <c r="Y418" s="61">
        <v>0</v>
      </c>
      <c r="Z418" s="61">
        <v>0</v>
      </c>
      <c r="AA418" s="61">
        <v>0</v>
      </c>
      <c r="AB418" s="61">
        <v>0</v>
      </c>
      <c r="AC418" s="61">
        <v>0</v>
      </c>
      <c r="AD418" s="61">
        <v>0</v>
      </c>
      <c r="AE418" s="61">
        <v>0</v>
      </c>
      <c r="AF418" s="61">
        <v>0</v>
      </c>
      <c r="AG418" s="61">
        <v>0</v>
      </c>
      <c r="AH418" s="61">
        <v>0</v>
      </c>
      <c r="AI418" s="61">
        <v>0</v>
      </c>
      <c r="AJ418" s="61">
        <v>0</v>
      </c>
      <c r="AK418" s="61">
        <v>0</v>
      </c>
      <c r="AL418" s="61">
        <v>0</v>
      </c>
      <c r="AM418" s="61">
        <v>0</v>
      </c>
      <c r="AN418" s="61">
        <v>0</v>
      </c>
      <c r="AO418" s="61">
        <v>0</v>
      </c>
      <c r="AP418" s="61">
        <v>0</v>
      </c>
      <c r="AQ418" s="61">
        <f t="shared" si="6"/>
        <v>0</v>
      </c>
      <c r="AT418" s="33"/>
    </row>
    <row r="419" spans="1:46" ht="33" customHeight="1">
      <c r="A419" s="32">
        <v>1430</v>
      </c>
      <c r="B419" s="315" t="str">
        <f>VLOOKUP(A419,[5]bd_lista!A:C,3,FALSE)</f>
        <v>Gobierno Autónomo Municipal de Carangas</v>
      </c>
      <c r="C419" s="316" t="e">
        <f>+VLOOKUP(A419,Contactos!$A$4:$E$534,6,FALSE)</f>
        <v>#REF!</v>
      </c>
      <c r="D419" s="61">
        <v>0</v>
      </c>
      <c r="E419" s="61">
        <v>0</v>
      </c>
      <c r="F419" s="61">
        <v>0</v>
      </c>
      <c r="G419" s="61">
        <v>0</v>
      </c>
      <c r="H419" s="61">
        <v>0</v>
      </c>
      <c r="I419" s="61">
        <v>0</v>
      </c>
      <c r="J419" s="61">
        <v>0</v>
      </c>
      <c r="K419" s="61">
        <v>0</v>
      </c>
      <c r="L419" s="61">
        <v>0</v>
      </c>
      <c r="M419" s="61">
        <v>0</v>
      </c>
      <c r="N419" s="61">
        <v>0</v>
      </c>
      <c r="O419" s="61">
        <v>0</v>
      </c>
      <c r="P419" s="61">
        <v>0</v>
      </c>
      <c r="Q419" s="61">
        <v>0</v>
      </c>
      <c r="R419" s="61">
        <v>0</v>
      </c>
      <c r="S419" s="61">
        <v>0</v>
      </c>
      <c r="T419" s="61">
        <v>0</v>
      </c>
      <c r="U419" s="61">
        <v>0</v>
      </c>
      <c r="V419" s="61">
        <v>0</v>
      </c>
      <c r="W419" s="61">
        <v>0</v>
      </c>
      <c r="X419" s="61">
        <v>0</v>
      </c>
      <c r="Y419" s="61">
        <v>0</v>
      </c>
      <c r="Z419" s="61">
        <v>0</v>
      </c>
      <c r="AA419" s="61">
        <v>0</v>
      </c>
      <c r="AB419" s="61">
        <v>0</v>
      </c>
      <c r="AC419" s="61">
        <v>0</v>
      </c>
      <c r="AD419" s="61">
        <v>0</v>
      </c>
      <c r="AE419" s="61">
        <v>0</v>
      </c>
      <c r="AF419" s="61">
        <v>0</v>
      </c>
      <c r="AG419" s="61">
        <v>0</v>
      </c>
      <c r="AH419" s="61">
        <v>0</v>
      </c>
      <c r="AI419" s="61">
        <v>0</v>
      </c>
      <c r="AJ419" s="61">
        <v>0</v>
      </c>
      <c r="AK419" s="61">
        <v>0</v>
      </c>
      <c r="AL419" s="61">
        <v>0</v>
      </c>
      <c r="AM419" s="61">
        <v>0</v>
      </c>
      <c r="AN419" s="61">
        <v>0</v>
      </c>
      <c r="AO419" s="61">
        <v>0</v>
      </c>
      <c r="AP419" s="61">
        <v>0</v>
      </c>
      <c r="AQ419" s="61">
        <f t="shared" si="6"/>
        <v>0</v>
      </c>
      <c r="AT419" s="33"/>
    </row>
    <row r="420" spans="1:46" ht="33" customHeight="1">
      <c r="A420" s="32">
        <v>1431</v>
      </c>
      <c r="B420" s="315" t="str">
        <f>VLOOKUP(A420,[5]bd_lista!A:C,3,FALSE)</f>
        <v>Gobierno Autónomo Municipal de Sabaya</v>
      </c>
      <c r="C420" s="316" t="e">
        <f>+VLOOKUP(A420,Contactos!$A$4:$E$534,6,FALSE)</f>
        <v>#REF!</v>
      </c>
      <c r="D420" s="61">
        <v>0</v>
      </c>
      <c r="E420" s="61">
        <v>0</v>
      </c>
      <c r="F420" s="61">
        <v>0</v>
      </c>
      <c r="G420" s="61">
        <v>0</v>
      </c>
      <c r="H420" s="61">
        <v>0</v>
      </c>
      <c r="I420" s="61">
        <v>0</v>
      </c>
      <c r="J420" s="61">
        <v>0</v>
      </c>
      <c r="K420" s="61">
        <v>0</v>
      </c>
      <c r="L420" s="61">
        <v>0</v>
      </c>
      <c r="M420" s="61">
        <v>0</v>
      </c>
      <c r="N420" s="61">
        <v>0</v>
      </c>
      <c r="O420" s="61">
        <v>0</v>
      </c>
      <c r="P420" s="61">
        <v>0</v>
      </c>
      <c r="Q420" s="61">
        <v>0</v>
      </c>
      <c r="R420" s="61">
        <v>0</v>
      </c>
      <c r="S420" s="61">
        <v>0</v>
      </c>
      <c r="T420" s="61">
        <v>0</v>
      </c>
      <c r="U420" s="61">
        <v>0</v>
      </c>
      <c r="V420" s="61">
        <v>0</v>
      </c>
      <c r="W420" s="61">
        <v>0</v>
      </c>
      <c r="X420" s="61">
        <v>0</v>
      </c>
      <c r="Y420" s="61">
        <v>0</v>
      </c>
      <c r="Z420" s="61">
        <v>0</v>
      </c>
      <c r="AA420" s="61">
        <v>0</v>
      </c>
      <c r="AB420" s="61">
        <v>0</v>
      </c>
      <c r="AC420" s="61">
        <v>0</v>
      </c>
      <c r="AD420" s="61">
        <v>0</v>
      </c>
      <c r="AE420" s="61">
        <v>0</v>
      </c>
      <c r="AF420" s="61">
        <v>0</v>
      </c>
      <c r="AG420" s="61">
        <v>0</v>
      </c>
      <c r="AH420" s="61">
        <v>0</v>
      </c>
      <c r="AI420" s="61">
        <v>0</v>
      </c>
      <c r="AJ420" s="61">
        <v>0</v>
      </c>
      <c r="AK420" s="61">
        <v>0</v>
      </c>
      <c r="AL420" s="61">
        <v>0</v>
      </c>
      <c r="AM420" s="61">
        <v>0</v>
      </c>
      <c r="AN420" s="61">
        <v>0</v>
      </c>
      <c r="AO420" s="61">
        <v>0</v>
      </c>
      <c r="AP420" s="61">
        <v>0</v>
      </c>
      <c r="AQ420" s="61">
        <f t="shared" si="6"/>
        <v>0</v>
      </c>
      <c r="AT420" s="33"/>
    </row>
    <row r="421" spans="1:46" ht="33" customHeight="1">
      <c r="A421" s="32">
        <v>1432</v>
      </c>
      <c r="B421" s="315" t="str">
        <f>VLOOKUP(A421,[5]bd_lista!A:C,3,FALSE)</f>
        <v>Gobierno Autónomo Municipal de Coipasa</v>
      </c>
      <c r="C421" s="316" t="e">
        <f>+VLOOKUP(A421,Contactos!$A$4:$E$534,6,FALSE)</f>
        <v>#REF!</v>
      </c>
      <c r="D421" s="61">
        <v>0</v>
      </c>
      <c r="E421" s="61">
        <v>0</v>
      </c>
      <c r="F421" s="61">
        <v>0</v>
      </c>
      <c r="G421" s="61">
        <v>0</v>
      </c>
      <c r="H421" s="61">
        <v>0</v>
      </c>
      <c r="I421" s="61">
        <v>0</v>
      </c>
      <c r="J421" s="61">
        <v>0</v>
      </c>
      <c r="K421" s="61">
        <v>0</v>
      </c>
      <c r="L421" s="61">
        <v>0</v>
      </c>
      <c r="M421" s="61">
        <v>0</v>
      </c>
      <c r="N421" s="61">
        <v>0</v>
      </c>
      <c r="O421" s="61">
        <v>0</v>
      </c>
      <c r="P421" s="61">
        <v>0</v>
      </c>
      <c r="Q421" s="61">
        <v>0</v>
      </c>
      <c r="R421" s="61">
        <v>0</v>
      </c>
      <c r="S421" s="61">
        <v>0</v>
      </c>
      <c r="T421" s="61">
        <v>0</v>
      </c>
      <c r="U421" s="61">
        <v>0</v>
      </c>
      <c r="V421" s="61">
        <v>0</v>
      </c>
      <c r="W421" s="61">
        <v>0</v>
      </c>
      <c r="X421" s="61">
        <v>0</v>
      </c>
      <c r="Y421" s="61">
        <v>0</v>
      </c>
      <c r="Z421" s="61">
        <v>0</v>
      </c>
      <c r="AA421" s="61">
        <v>0</v>
      </c>
      <c r="AB421" s="61">
        <v>0</v>
      </c>
      <c r="AC421" s="61">
        <v>0</v>
      </c>
      <c r="AD421" s="61">
        <v>0</v>
      </c>
      <c r="AE421" s="61">
        <v>0</v>
      </c>
      <c r="AF421" s="61">
        <v>0</v>
      </c>
      <c r="AG421" s="61">
        <v>0</v>
      </c>
      <c r="AH421" s="61">
        <v>0</v>
      </c>
      <c r="AI421" s="61">
        <v>0</v>
      </c>
      <c r="AJ421" s="61">
        <v>0</v>
      </c>
      <c r="AK421" s="61">
        <v>0</v>
      </c>
      <c r="AL421" s="61">
        <v>0</v>
      </c>
      <c r="AM421" s="61">
        <v>0</v>
      </c>
      <c r="AN421" s="61">
        <v>0</v>
      </c>
      <c r="AO421" s="61">
        <v>0</v>
      </c>
      <c r="AP421" s="61">
        <v>0</v>
      </c>
      <c r="AQ421" s="61">
        <f t="shared" si="6"/>
        <v>0</v>
      </c>
      <c r="AT421" s="33"/>
    </row>
    <row r="422" spans="1:46" ht="33" customHeight="1">
      <c r="A422" s="32">
        <v>1434</v>
      </c>
      <c r="B422" s="315" t="str">
        <f>VLOOKUP(A422,[5]bd_lista!A:C,3,FALSE)</f>
        <v>Gobierno Autónomo Municipal de Huayllamarca (Santiago de Huayllamarca)</v>
      </c>
      <c r="C422" s="316" t="e">
        <f>+VLOOKUP(A422,Contactos!$A$4:$E$534,6,FALSE)</f>
        <v>#REF!</v>
      </c>
      <c r="D422" s="61">
        <v>0</v>
      </c>
      <c r="E422" s="61">
        <v>0</v>
      </c>
      <c r="F422" s="61">
        <v>0</v>
      </c>
      <c r="G422" s="61">
        <v>0</v>
      </c>
      <c r="H422" s="61">
        <v>0</v>
      </c>
      <c r="I422" s="61">
        <v>0</v>
      </c>
      <c r="J422" s="61">
        <v>0</v>
      </c>
      <c r="K422" s="61">
        <v>0</v>
      </c>
      <c r="L422" s="61">
        <v>0</v>
      </c>
      <c r="M422" s="61">
        <v>0</v>
      </c>
      <c r="N422" s="61">
        <v>0</v>
      </c>
      <c r="O422" s="61">
        <v>0</v>
      </c>
      <c r="P422" s="61">
        <v>0</v>
      </c>
      <c r="Q422" s="61">
        <v>0</v>
      </c>
      <c r="R422" s="61">
        <v>0</v>
      </c>
      <c r="S422" s="61">
        <v>0</v>
      </c>
      <c r="T422" s="61">
        <v>0</v>
      </c>
      <c r="U422" s="61">
        <v>0</v>
      </c>
      <c r="V422" s="61">
        <v>0</v>
      </c>
      <c r="W422" s="61">
        <v>0</v>
      </c>
      <c r="X422" s="61">
        <v>0</v>
      </c>
      <c r="Y422" s="61">
        <v>0</v>
      </c>
      <c r="Z422" s="61">
        <v>0</v>
      </c>
      <c r="AA422" s="61">
        <v>0</v>
      </c>
      <c r="AB422" s="61">
        <v>0</v>
      </c>
      <c r="AC422" s="61">
        <v>0</v>
      </c>
      <c r="AD422" s="61">
        <v>0</v>
      </c>
      <c r="AE422" s="61">
        <v>0</v>
      </c>
      <c r="AF422" s="61">
        <v>0</v>
      </c>
      <c r="AG422" s="61">
        <v>0</v>
      </c>
      <c r="AH422" s="61">
        <v>0</v>
      </c>
      <c r="AI422" s="61">
        <v>0</v>
      </c>
      <c r="AJ422" s="61">
        <v>0</v>
      </c>
      <c r="AK422" s="61">
        <v>0</v>
      </c>
      <c r="AL422" s="61">
        <v>0</v>
      </c>
      <c r="AM422" s="61">
        <v>0</v>
      </c>
      <c r="AN422" s="61">
        <v>0</v>
      </c>
      <c r="AO422" s="61">
        <v>0</v>
      </c>
      <c r="AP422" s="61">
        <v>0</v>
      </c>
      <c r="AQ422" s="61">
        <f t="shared" si="6"/>
        <v>0</v>
      </c>
      <c r="AT422" s="33"/>
    </row>
    <row r="423" spans="1:46" ht="33" customHeight="1">
      <c r="A423" s="32">
        <v>1435</v>
      </c>
      <c r="B423" s="315" t="str">
        <f>VLOOKUP(A423,[5]bd_lista!A:C,3,FALSE)</f>
        <v>Gobierno Autónomo Municipal de Soracachi</v>
      </c>
      <c r="C423" s="316" t="e">
        <f>+VLOOKUP(A423,Contactos!$A$4:$E$534,6,FALSE)</f>
        <v>#REF!</v>
      </c>
      <c r="D423" s="61">
        <v>0</v>
      </c>
      <c r="E423" s="61">
        <v>0</v>
      </c>
      <c r="F423" s="61">
        <v>0</v>
      </c>
      <c r="G423" s="61">
        <v>0</v>
      </c>
      <c r="H423" s="61">
        <v>0</v>
      </c>
      <c r="I423" s="61">
        <v>0</v>
      </c>
      <c r="J423" s="61">
        <v>0</v>
      </c>
      <c r="K423" s="61">
        <v>0</v>
      </c>
      <c r="L423" s="61">
        <v>0</v>
      </c>
      <c r="M423" s="61">
        <v>0</v>
      </c>
      <c r="N423" s="61">
        <v>0</v>
      </c>
      <c r="O423" s="61">
        <v>0</v>
      </c>
      <c r="P423" s="61">
        <v>0</v>
      </c>
      <c r="Q423" s="61">
        <v>0</v>
      </c>
      <c r="R423" s="61">
        <v>0</v>
      </c>
      <c r="S423" s="61">
        <v>0</v>
      </c>
      <c r="T423" s="61">
        <v>0</v>
      </c>
      <c r="U423" s="61">
        <v>0</v>
      </c>
      <c r="V423" s="61">
        <v>0</v>
      </c>
      <c r="W423" s="61">
        <v>0</v>
      </c>
      <c r="X423" s="61">
        <v>0</v>
      </c>
      <c r="Y423" s="61">
        <v>0</v>
      </c>
      <c r="Z423" s="61">
        <v>0</v>
      </c>
      <c r="AA423" s="61">
        <v>0</v>
      </c>
      <c r="AB423" s="61">
        <v>0</v>
      </c>
      <c r="AC423" s="61">
        <v>0</v>
      </c>
      <c r="AD423" s="61">
        <v>0</v>
      </c>
      <c r="AE423" s="61">
        <v>0</v>
      </c>
      <c r="AF423" s="61">
        <v>0</v>
      </c>
      <c r="AG423" s="61">
        <v>0</v>
      </c>
      <c r="AH423" s="61">
        <v>0</v>
      </c>
      <c r="AI423" s="61">
        <v>0</v>
      </c>
      <c r="AJ423" s="61">
        <v>0</v>
      </c>
      <c r="AK423" s="61">
        <v>0</v>
      </c>
      <c r="AL423" s="61">
        <v>0</v>
      </c>
      <c r="AM423" s="61">
        <v>0</v>
      </c>
      <c r="AN423" s="61">
        <v>0</v>
      </c>
      <c r="AO423" s="61">
        <v>0</v>
      </c>
      <c r="AP423" s="61">
        <v>0</v>
      </c>
      <c r="AQ423" s="61">
        <f t="shared" si="6"/>
        <v>0</v>
      </c>
      <c r="AT423" s="33"/>
    </row>
    <row r="424" spans="1:46" ht="33" customHeight="1">
      <c r="A424" s="32">
        <v>1501</v>
      </c>
      <c r="B424" s="315" t="str">
        <f>VLOOKUP(A424,[5]bd_lista!A:C,3,FALSE)</f>
        <v>Gobierno Autónomo Municipal de Potosí</v>
      </c>
      <c r="C424" s="316" t="e">
        <f>+VLOOKUP(A424,Contactos!$A$4:$E$534,6,FALSE)</f>
        <v>#REF!</v>
      </c>
      <c r="D424" s="61">
        <v>0</v>
      </c>
      <c r="E424" s="61">
        <v>0</v>
      </c>
      <c r="F424" s="61">
        <v>0</v>
      </c>
      <c r="G424" s="61">
        <v>0</v>
      </c>
      <c r="H424" s="61">
        <v>0</v>
      </c>
      <c r="I424" s="61">
        <v>0</v>
      </c>
      <c r="J424" s="61">
        <v>0</v>
      </c>
      <c r="K424" s="61">
        <v>0</v>
      </c>
      <c r="L424" s="61">
        <v>0</v>
      </c>
      <c r="M424" s="61">
        <v>0</v>
      </c>
      <c r="N424" s="61">
        <v>0</v>
      </c>
      <c r="O424" s="61">
        <v>0</v>
      </c>
      <c r="P424" s="61">
        <v>0</v>
      </c>
      <c r="Q424" s="61">
        <v>0</v>
      </c>
      <c r="R424" s="61">
        <v>0</v>
      </c>
      <c r="S424" s="61">
        <v>0</v>
      </c>
      <c r="T424" s="61">
        <v>0</v>
      </c>
      <c r="U424" s="61">
        <v>0</v>
      </c>
      <c r="V424" s="61">
        <v>0</v>
      </c>
      <c r="W424" s="61">
        <v>0</v>
      </c>
      <c r="X424" s="61">
        <v>0</v>
      </c>
      <c r="Y424" s="61">
        <v>0</v>
      </c>
      <c r="Z424" s="61">
        <v>0</v>
      </c>
      <c r="AA424" s="61">
        <v>0</v>
      </c>
      <c r="AB424" s="61">
        <v>0</v>
      </c>
      <c r="AC424" s="61">
        <v>0</v>
      </c>
      <c r="AD424" s="61">
        <v>0</v>
      </c>
      <c r="AE424" s="61">
        <v>0</v>
      </c>
      <c r="AF424" s="61">
        <v>0</v>
      </c>
      <c r="AG424" s="61">
        <v>0</v>
      </c>
      <c r="AH424" s="61">
        <v>0</v>
      </c>
      <c r="AI424" s="61">
        <v>0</v>
      </c>
      <c r="AJ424" s="61">
        <v>0</v>
      </c>
      <c r="AK424" s="61">
        <v>0</v>
      </c>
      <c r="AL424" s="61">
        <v>0</v>
      </c>
      <c r="AM424" s="61">
        <v>0</v>
      </c>
      <c r="AN424" s="61">
        <v>0</v>
      </c>
      <c r="AO424" s="61">
        <v>0</v>
      </c>
      <c r="AP424" s="61">
        <v>0</v>
      </c>
      <c r="AQ424" s="61">
        <f t="shared" si="6"/>
        <v>0</v>
      </c>
      <c r="AT424" s="33"/>
    </row>
    <row r="425" spans="1:46" ht="33" customHeight="1">
      <c r="A425" s="32">
        <v>1502</v>
      </c>
      <c r="B425" s="315" t="str">
        <f>VLOOKUP(A425,[5]bd_lista!A:C,3,FALSE)</f>
        <v>Gobierno Autónomo Municipal de Tinguipaya</v>
      </c>
      <c r="C425" s="316" t="e">
        <f>+VLOOKUP(A425,Contactos!$A$4:$E$534,6,FALSE)</f>
        <v>#REF!</v>
      </c>
      <c r="D425" s="61">
        <v>0</v>
      </c>
      <c r="E425" s="61">
        <v>0</v>
      </c>
      <c r="F425" s="61">
        <v>0</v>
      </c>
      <c r="G425" s="61">
        <v>0</v>
      </c>
      <c r="H425" s="61">
        <v>0</v>
      </c>
      <c r="I425" s="61">
        <v>0</v>
      </c>
      <c r="J425" s="61">
        <v>0</v>
      </c>
      <c r="K425" s="61">
        <v>0</v>
      </c>
      <c r="L425" s="61">
        <v>0</v>
      </c>
      <c r="M425" s="61">
        <v>0</v>
      </c>
      <c r="N425" s="61">
        <v>0</v>
      </c>
      <c r="O425" s="61">
        <v>0</v>
      </c>
      <c r="P425" s="61">
        <v>0</v>
      </c>
      <c r="Q425" s="61">
        <v>0</v>
      </c>
      <c r="R425" s="61">
        <v>0</v>
      </c>
      <c r="S425" s="61">
        <v>0</v>
      </c>
      <c r="T425" s="61">
        <v>0</v>
      </c>
      <c r="U425" s="61">
        <v>0</v>
      </c>
      <c r="V425" s="61">
        <v>0</v>
      </c>
      <c r="W425" s="61">
        <v>0</v>
      </c>
      <c r="X425" s="61">
        <v>0</v>
      </c>
      <c r="Y425" s="61">
        <v>0</v>
      </c>
      <c r="Z425" s="61">
        <v>0</v>
      </c>
      <c r="AA425" s="61">
        <v>0</v>
      </c>
      <c r="AB425" s="61">
        <v>0</v>
      </c>
      <c r="AC425" s="61">
        <v>0</v>
      </c>
      <c r="AD425" s="61">
        <v>0</v>
      </c>
      <c r="AE425" s="61">
        <v>0</v>
      </c>
      <c r="AF425" s="61">
        <v>0</v>
      </c>
      <c r="AG425" s="61">
        <v>0</v>
      </c>
      <c r="AH425" s="61">
        <v>0</v>
      </c>
      <c r="AI425" s="61">
        <v>0</v>
      </c>
      <c r="AJ425" s="61">
        <v>0</v>
      </c>
      <c r="AK425" s="61">
        <v>0</v>
      </c>
      <c r="AL425" s="61">
        <v>0</v>
      </c>
      <c r="AM425" s="61">
        <v>0</v>
      </c>
      <c r="AN425" s="61">
        <v>0</v>
      </c>
      <c r="AO425" s="61">
        <v>0</v>
      </c>
      <c r="AP425" s="61">
        <v>0</v>
      </c>
      <c r="AQ425" s="61">
        <f t="shared" si="6"/>
        <v>0</v>
      </c>
      <c r="AT425" s="33"/>
    </row>
    <row r="426" spans="1:46" ht="33" customHeight="1">
      <c r="A426" s="32">
        <v>1503</v>
      </c>
      <c r="B426" s="315" t="str">
        <f>VLOOKUP(A426,[5]bd_lista!A:C,3,FALSE)</f>
        <v>Gobierno Autónomo Municipal de Yocalla</v>
      </c>
      <c r="C426" s="316" t="e">
        <f>+VLOOKUP(A426,Contactos!$A$4:$E$534,6,FALSE)</f>
        <v>#REF!</v>
      </c>
      <c r="D426" s="61">
        <v>0</v>
      </c>
      <c r="E426" s="61">
        <v>0</v>
      </c>
      <c r="F426" s="61">
        <v>0</v>
      </c>
      <c r="G426" s="61">
        <v>0</v>
      </c>
      <c r="H426" s="61">
        <v>0</v>
      </c>
      <c r="I426" s="61">
        <v>0</v>
      </c>
      <c r="J426" s="61">
        <v>0</v>
      </c>
      <c r="K426" s="61">
        <v>0</v>
      </c>
      <c r="L426" s="61">
        <v>0</v>
      </c>
      <c r="M426" s="61">
        <v>0</v>
      </c>
      <c r="N426" s="61">
        <v>0</v>
      </c>
      <c r="O426" s="61">
        <v>0</v>
      </c>
      <c r="P426" s="61">
        <v>0</v>
      </c>
      <c r="Q426" s="61">
        <v>0</v>
      </c>
      <c r="R426" s="61">
        <v>0</v>
      </c>
      <c r="S426" s="61">
        <v>0</v>
      </c>
      <c r="T426" s="61">
        <v>0</v>
      </c>
      <c r="U426" s="61">
        <v>0</v>
      </c>
      <c r="V426" s="61">
        <v>0</v>
      </c>
      <c r="W426" s="61">
        <v>0</v>
      </c>
      <c r="X426" s="61">
        <v>0</v>
      </c>
      <c r="Y426" s="61">
        <v>0</v>
      </c>
      <c r="Z426" s="61">
        <v>0</v>
      </c>
      <c r="AA426" s="61">
        <v>0</v>
      </c>
      <c r="AB426" s="61">
        <v>0</v>
      </c>
      <c r="AC426" s="61">
        <v>0</v>
      </c>
      <c r="AD426" s="61">
        <v>0</v>
      </c>
      <c r="AE426" s="61">
        <v>0</v>
      </c>
      <c r="AF426" s="61">
        <v>0</v>
      </c>
      <c r="AG426" s="61">
        <v>0</v>
      </c>
      <c r="AH426" s="61">
        <v>0</v>
      </c>
      <c r="AI426" s="61">
        <v>0</v>
      </c>
      <c r="AJ426" s="61">
        <v>0</v>
      </c>
      <c r="AK426" s="61">
        <v>0</v>
      </c>
      <c r="AL426" s="61">
        <v>0</v>
      </c>
      <c r="AM426" s="61">
        <v>0</v>
      </c>
      <c r="AN426" s="61">
        <v>0</v>
      </c>
      <c r="AO426" s="61">
        <v>0</v>
      </c>
      <c r="AP426" s="61">
        <v>0</v>
      </c>
      <c r="AQ426" s="61">
        <f t="shared" si="6"/>
        <v>0</v>
      </c>
      <c r="AT426" s="33"/>
    </row>
    <row r="427" spans="1:46" ht="33" customHeight="1">
      <c r="A427" s="32">
        <v>1504</v>
      </c>
      <c r="B427" s="315" t="str">
        <f>VLOOKUP(A427,[5]bd_lista!A:C,3,FALSE)</f>
        <v>Gobierno Autónomo Municipal de Urmiri</v>
      </c>
      <c r="C427" s="316" t="e">
        <f>+VLOOKUP(A427,Contactos!$A$4:$E$534,6,FALSE)</f>
        <v>#REF!</v>
      </c>
      <c r="D427" s="61">
        <v>0</v>
      </c>
      <c r="E427" s="61">
        <v>0</v>
      </c>
      <c r="F427" s="61">
        <v>0</v>
      </c>
      <c r="G427" s="61">
        <v>0</v>
      </c>
      <c r="H427" s="61">
        <v>0</v>
      </c>
      <c r="I427" s="61">
        <v>0</v>
      </c>
      <c r="J427" s="61">
        <v>0</v>
      </c>
      <c r="K427" s="61">
        <v>0</v>
      </c>
      <c r="L427" s="61">
        <v>0</v>
      </c>
      <c r="M427" s="61">
        <v>0</v>
      </c>
      <c r="N427" s="61">
        <v>0</v>
      </c>
      <c r="O427" s="61">
        <v>0</v>
      </c>
      <c r="P427" s="61">
        <v>0</v>
      </c>
      <c r="Q427" s="61">
        <v>0</v>
      </c>
      <c r="R427" s="61">
        <v>0</v>
      </c>
      <c r="S427" s="61">
        <v>0</v>
      </c>
      <c r="T427" s="61">
        <v>0</v>
      </c>
      <c r="U427" s="61">
        <v>0</v>
      </c>
      <c r="V427" s="61">
        <v>0</v>
      </c>
      <c r="W427" s="61">
        <v>0</v>
      </c>
      <c r="X427" s="61">
        <v>0</v>
      </c>
      <c r="Y427" s="61">
        <v>0</v>
      </c>
      <c r="Z427" s="61">
        <v>0</v>
      </c>
      <c r="AA427" s="61">
        <v>0</v>
      </c>
      <c r="AB427" s="61">
        <v>0</v>
      </c>
      <c r="AC427" s="61">
        <v>0</v>
      </c>
      <c r="AD427" s="61">
        <v>0</v>
      </c>
      <c r="AE427" s="61">
        <v>0</v>
      </c>
      <c r="AF427" s="61">
        <v>0</v>
      </c>
      <c r="AG427" s="61">
        <v>0</v>
      </c>
      <c r="AH427" s="61">
        <v>0</v>
      </c>
      <c r="AI427" s="61">
        <v>0</v>
      </c>
      <c r="AJ427" s="61">
        <v>0</v>
      </c>
      <c r="AK427" s="61">
        <v>0</v>
      </c>
      <c r="AL427" s="61">
        <v>0</v>
      </c>
      <c r="AM427" s="61">
        <v>0</v>
      </c>
      <c r="AN427" s="61">
        <v>0</v>
      </c>
      <c r="AO427" s="61">
        <v>0</v>
      </c>
      <c r="AP427" s="61">
        <v>0</v>
      </c>
      <c r="AQ427" s="61">
        <f t="shared" si="6"/>
        <v>0</v>
      </c>
      <c r="AT427" s="33"/>
    </row>
    <row r="428" spans="1:46" ht="33" customHeight="1">
      <c r="A428" s="32">
        <v>1505</v>
      </c>
      <c r="B428" s="315" t="str">
        <f>VLOOKUP(A428,[5]bd_lista!A:C,3,FALSE)</f>
        <v>Gobierno Autónomo Municipal de Uncía</v>
      </c>
      <c r="C428" s="316" t="e">
        <f>+VLOOKUP(A428,Contactos!$A$4:$E$534,6,FALSE)</f>
        <v>#REF!</v>
      </c>
      <c r="D428" s="61">
        <v>0</v>
      </c>
      <c r="E428" s="61">
        <v>0</v>
      </c>
      <c r="F428" s="61">
        <v>0</v>
      </c>
      <c r="G428" s="61">
        <v>0</v>
      </c>
      <c r="H428" s="61">
        <v>0</v>
      </c>
      <c r="I428" s="61">
        <v>0</v>
      </c>
      <c r="J428" s="61">
        <v>0</v>
      </c>
      <c r="K428" s="61">
        <v>0</v>
      </c>
      <c r="L428" s="61">
        <v>0</v>
      </c>
      <c r="M428" s="61">
        <v>0</v>
      </c>
      <c r="N428" s="61">
        <v>0</v>
      </c>
      <c r="O428" s="61">
        <v>0</v>
      </c>
      <c r="P428" s="61">
        <v>0</v>
      </c>
      <c r="Q428" s="61">
        <v>0</v>
      </c>
      <c r="R428" s="61">
        <v>0</v>
      </c>
      <c r="S428" s="61">
        <v>0</v>
      </c>
      <c r="T428" s="61">
        <v>0</v>
      </c>
      <c r="U428" s="61">
        <v>0</v>
      </c>
      <c r="V428" s="61">
        <v>0</v>
      </c>
      <c r="W428" s="61">
        <v>0</v>
      </c>
      <c r="X428" s="61">
        <v>0</v>
      </c>
      <c r="Y428" s="61">
        <v>0</v>
      </c>
      <c r="Z428" s="61">
        <v>0</v>
      </c>
      <c r="AA428" s="61">
        <v>0</v>
      </c>
      <c r="AB428" s="61">
        <v>0</v>
      </c>
      <c r="AC428" s="61">
        <v>0</v>
      </c>
      <c r="AD428" s="61">
        <v>0</v>
      </c>
      <c r="AE428" s="61">
        <v>0</v>
      </c>
      <c r="AF428" s="61">
        <v>0</v>
      </c>
      <c r="AG428" s="61">
        <v>0</v>
      </c>
      <c r="AH428" s="61">
        <v>0</v>
      </c>
      <c r="AI428" s="61">
        <v>0</v>
      </c>
      <c r="AJ428" s="61">
        <v>0</v>
      </c>
      <c r="AK428" s="61">
        <v>0</v>
      </c>
      <c r="AL428" s="61">
        <v>0</v>
      </c>
      <c r="AM428" s="61">
        <v>0</v>
      </c>
      <c r="AN428" s="61">
        <v>0</v>
      </c>
      <c r="AO428" s="61">
        <v>0</v>
      </c>
      <c r="AP428" s="61">
        <v>0</v>
      </c>
      <c r="AQ428" s="61">
        <f t="shared" si="6"/>
        <v>0</v>
      </c>
      <c r="AT428" s="33"/>
    </row>
    <row r="429" spans="1:46" ht="33" customHeight="1">
      <c r="A429" s="32">
        <v>1506</v>
      </c>
      <c r="B429" s="315" t="str">
        <f>VLOOKUP(A429,[5]bd_lista!A:C,3,FALSE)</f>
        <v>Gobierno Autónomo Municipal de Chayanta</v>
      </c>
      <c r="C429" s="316" t="e">
        <f>+VLOOKUP(A429,Contactos!$A$4:$E$534,6,FALSE)</f>
        <v>#REF!</v>
      </c>
      <c r="D429" s="61">
        <v>0</v>
      </c>
      <c r="E429" s="61">
        <v>0</v>
      </c>
      <c r="F429" s="61">
        <v>0</v>
      </c>
      <c r="G429" s="61">
        <v>0</v>
      </c>
      <c r="H429" s="61">
        <v>0</v>
      </c>
      <c r="I429" s="61">
        <v>0</v>
      </c>
      <c r="J429" s="61">
        <v>0</v>
      </c>
      <c r="K429" s="61">
        <v>0</v>
      </c>
      <c r="L429" s="61">
        <v>0</v>
      </c>
      <c r="M429" s="61">
        <v>0</v>
      </c>
      <c r="N429" s="61">
        <v>0</v>
      </c>
      <c r="O429" s="61">
        <v>0</v>
      </c>
      <c r="P429" s="61">
        <v>0</v>
      </c>
      <c r="Q429" s="61">
        <v>0</v>
      </c>
      <c r="R429" s="61">
        <v>0</v>
      </c>
      <c r="S429" s="61">
        <v>0</v>
      </c>
      <c r="T429" s="61">
        <v>0</v>
      </c>
      <c r="U429" s="61">
        <v>0</v>
      </c>
      <c r="V429" s="61">
        <v>0</v>
      </c>
      <c r="W429" s="61">
        <v>0</v>
      </c>
      <c r="X429" s="61">
        <v>0</v>
      </c>
      <c r="Y429" s="61">
        <v>0</v>
      </c>
      <c r="Z429" s="61">
        <v>0</v>
      </c>
      <c r="AA429" s="61">
        <v>0</v>
      </c>
      <c r="AB429" s="61">
        <v>0</v>
      </c>
      <c r="AC429" s="61">
        <v>0</v>
      </c>
      <c r="AD429" s="61">
        <v>0</v>
      </c>
      <c r="AE429" s="61">
        <v>0</v>
      </c>
      <c r="AF429" s="61">
        <v>0</v>
      </c>
      <c r="AG429" s="61">
        <v>0</v>
      </c>
      <c r="AH429" s="61">
        <v>0</v>
      </c>
      <c r="AI429" s="61">
        <v>0</v>
      </c>
      <c r="AJ429" s="61">
        <v>0</v>
      </c>
      <c r="AK429" s="61">
        <v>0</v>
      </c>
      <c r="AL429" s="61">
        <v>0</v>
      </c>
      <c r="AM429" s="61">
        <v>0</v>
      </c>
      <c r="AN429" s="61">
        <v>0</v>
      </c>
      <c r="AO429" s="61">
        <v>0</v>
      </c>
      <c r="AP429" s="61">
        <v>0</v>
      </c>
      <c r="AQ429" s="61">
        <f t="shared" si="6"/>
        <v>0</v>
      </c>
      <c r="AT429" s="33"/>
    </row>
    <row r="430" spans="1:46" ht="33" customHeight="1">
      <c r="A430" s="32">
        <v>1507</v>
      </c>
      <c r="B430" s="315" t="str">
        <f>VLOOKUP(A430,[5]bd_lista!A:C,3,FALSE)</f>
        <v>Gobierno Autónomo Municipal de Llallagua</v>
      </c>
      <c r="C430" s="316" t="e">
        <f>+VLOOKUP(A430,Contactos!$A$4:$E$534,6,FALSE)</f>
        <v>#REF!</v>
      </c>
      <c r="D430" s="61">
        <v>0</v>
      </c>
      <c r="E430" s="61">
        <v>0</v>
      </c>
      <c r="F430" s="61">
        <v>0</v>
      </c>
      <c r="G430" s="61">
        <v>0</v>
      </c>
      <c r="H430" s="61">
        <v>0</v>
      </c>
      <c r="I430" s="61">
        <v>0</v>
      </c>
      <c r="J430" s="61">
        <v>0</v>
      </c>
      <c r="K430" s="61">
        <v>0</v>
      </c>
      <c r="L430" s="61">
        <v>0</v>
      </c>
      <c r="M430" s="61">
        <v>0</v>
      </c>
      <c r="N430" s="61">
        <v>0</v>
      </c>
      <c r="O430" s="61">
        <v>0</v>
      </c>
      <c r="P430" s="61">
        <v>0</v>
      </c>
      <c r="Q430" s="61">
        <v>0</v>
      </c>
      <c r="R430" s="61">
        <v>0</v>
      </c>
      <c r="S430" s="61">
        <v>0</v>
      </c>
      <c r="T430" s="61">
        <v>0</v>
      </c>
      <c r="U430" s="61">
        <v>0</v>
      </c>
      <c r="V430" s="61">
        <v>0</v>
      </c>
      <c r="W430" s="61">
        <v>0</v>
      </c>
      <c r="X430" s="61">
        <v>0</v>
      </c>
      <c r="Y430" s="61">
        <v>0</v>
      </c>
      <c r="Z430" s="61">
        <v>0</v>
      </c>
      <c r="AA430" s="61">
        <v>0</v>
      </c>
      <c r="AB430" s="61">
        <v>0</v>
      </c>
      <c r="AC430" s="61">
        <v>0</v>
      </c>
      <c r="AD430" s="61">
        <v>0</v>
      </c>
      <c r="AE430" s="61">
        <v>0</v>
      </c>
      <c r="AF430" s="61">
        <v>0</v>
      </c>
      <c r="AG430" s="61">
        <v>0</v>
      </c>
      <c r="AH430" s="61">
        <v>0</v>
      </c>
      <c r="AI430" s="61">
        <v>0</v>
      </c>
      <c r="AJ430" s="61">
        <v>0</v>
      </c>
      <c r="AK430" s="61">
        <v>0</v>
      </c>
      <c r="AL430" s="61">
        <v>0</v>
      </c>
      <c r="AM430" s="61">
        <v>0</v>
      </c>
      <c r="AN430" s="61">
        <v>0</v>
      </c>
      <c r="AO430" s="61">
        <v>0</v>
      </c>
      <c r="AP430" s="61">
        <v>0</v>
      </c>
      <c r="AQ430" s="61">
        <f t="shared" si="6"/>
        <v>0</v>
      </c>
      <c r="AT430" s="33"/>
    </row>
    <row r="431" spans="1:46" ht="33" customHeight="1">
      <c r="A431" s="32">
        <v>1508</v>
      </c>
      <c r="B431" s="315" t="str">
        <f>VLOOKUP(A431,[5]bd_lista!A:C,3,FALSE)</f>
        <v>Gobierno Autónomo Municipal de Betanzos</v>
      </c>
      <c r="C431" s="316" t="e">
        <f>+VLOOKUP(A431,Contactos!$A$4:$E$534,6,FALSE)</f>
        <v>#REF!</v>
      </c>
      <c r="D431" s="61">
        <v>0</v>
      </c>
      <c r="E431" s="61">
        <v>0</v>
      </c>
      <c r="F431" s="61">
        <v>0</v>
      </c>
      <c r="G431" s="61">
        <v>0</v>
      </c>
      <c r="H431" s="61">
        <v>0</v>
      </c>
      <c r="I431" s="61">
        <v>0</v>
      </c>
      <c r="J431" s="61">
        <v>0</v>
      </c>
      <c r="K431" s="61">
        <v>0</v>
      </c>
      <c r="L431" s="61">
        <v>0</v>
      </c>
      <c r="M431" s="61">
        <v>0</v>
      </c>
      <c r="N431" s="61">
        <v>0</v>
      </c>
      <c r="O431" s="61">
        <v>0</v>
      </c>
      <c r="P431" s="61">
        <v>0</v>
      </c>
      <c r="Q431" s="61">
        <v>0</v>
      </c>
      <c r="R431" s="61">
        <v>0</v>
      </c>
      <c r="S431" s="61">
        <v>0</v>
      </c>
      <c r="T431" s="61">
        <v>0</v>
      </c>
      <c r="U431" s="61">
        <v>0</v>
      </c>
      <c r="V431" s="61">
        <v>0</v>
      </c>
      <c r="W431" s="61">
        <v>0</v>
      </c>
      <c r="X431" s="61">
        <v>0</v>
      </c>
      <c r="Y431" s="61">
        <v>0</v>
      </c>
      <c r="Z431" s="61">
        <v>0</v>
      </c>
      <c r="AA431" s="61">
        <v>0</v>
      </c>
      <c r="AB431" s="61">
        <v>0</v>
      </c>
      <c r="AC431" s="61">
        <v>0</v>
      </c>
      <c r="AD431" s="61">
        <v>0</v>
      </c>
      <c r="AE431" s="61">
        <v>0</v>
      </c>
      <c r="AF431" s="61">
        <v>0</v>
      </c>
      <c r="AG431" s="61">
        <v>0</v>
      </c>
      <c r="AH431" s="61">
        <v>0</v>
      </c>
      <c r="AI431" s="61">
        <v>0</v>
      </c>
      <c r="AJ431" s="61">
        <v>0</v>
      </c>
      <c r="AK431" s="61">
        <v>0</v>
      </c>
      <c r="AL431" s="61">
        <v>0</v>
      </c>
      <c r="AM431" s="61">
        <v>0</v>
      </c>
      <c r="AN431" s="61">
        <v>0</v>
      </c>
      <c r="AO431" s="61">
        <v>0</v>
      </c>
      <c r="AP431" s="61">
        <v>0</v>
      </c>
      <c r="AQ431" s="61">
        <f t="shared" si="6"/>
        <v>0</v>
      </c>
      <c r="AT431" s="33"/>
    </row>
    <row r="432" spans="1:46" ht="33" customHeight="1">
      <c r="A432" s="32">
        <v>1509</v>
      </c>
      <c r="B432" s="315" t="str">
        <f>VLOOKUP(A432,[5]bd_lista!A:C,3,FALSE)</f>
        <v>Gobierno Autónomo Municipal de Chaqui</v>
      </c>
      <c r="C432" s="316" t="e">
        <f>+VLOOKUP(A432,Contactos!$A$4:$E$534,6,FALSE)</f>
        <v>#REF!</v>
      </c>
      <c r="D432" s="61">
        <v>0</v>
      </c>
      <c r="E432" s="61">
        <v>0</v>
      </c>
      <c r="F432" s="61">
        <v>0</v>
      </c>
      <c r="G432" s="61">
        <v>0</v>
      </c>
      <c r="H432" s="61">
        <v>0</v>
      </c>
      <c r="I432" s="61">
        <v>0</v>
      </c>
      <c r="J432" s="61">
        <v>0</v>
      </c>
      <c r="K432" s="61">
        <v>0</v>
      </c>
      <c r="L432" s="61">
        <v>0</v>
      </c>
      <c r="M432" s="61">
        <v>0</v>
      </c>
      <c r="N432" s="61">
        <v>0</v>
      </c>
      <c r="O432" s="61">
        <v>0</v>
      </c>
      <c r="P432" s="61">
        <v>0</v>
      </c>
      <c r="Q432" s="61">
        <v>0</v>
      </c>
      <c r="R432" s="61">
        <v>0</v>
      </c>
      <c r="S432" s="61">
        <v>0</v>
      </c>
      <c r="T432" s="61">
        <v>0</v>
      </c>
      <c r="U432" s="61">
        <v>0</v>
      </c>
      <c r="V432" s="61">
        <v>0</v>
      </c>
      <c r="W432" s="61">
        <v>0</v>
      </c>
      <c r="X432" s="61">
        <v>0</v>
      </c>
      <c r="Y432" s="61">
        <v>0</v>
      </c>
      <c r="Z432" s="61">
        <v>0</v>
      </c>
      <c r="AA432" s="61">
        <v>0</v>
      </c>
      <c r="AB432" s="61">
        <v>0</v>
      </c>
      <c r="AC432" s="61">
        <v>0</v>
      </c>
      <c r="AD432" s="61">
        <v>0</v>
      </c>
      <c r="AE432" s="61">
        <v>0</v>
      </c>
      <c r="AF432" s="61">
        <v>0</v>
      </c>
      <c r="AG432" s="61">
        <v>0</v>
      </c>
      <c r="AH432" s="61">
        <v>0</v>
      </c>
      <c r="AI432" s="61">
        <v>0</v>
      </c>
      <c r="AJ432" s="61">
        <v>0</v>
      </c>
      <c r="AK432" s="61">
        <v>0</v>
      </c>
      <c r="AL432" s="61">
        <v>0</v>
      </c>
      <c r="AM432" s="61">
        <v>0</v>
      </c>
      <c r="AN432" s="61">
        <v>0</v>
      </c>
      <c r="AO432" s="61">
        <v>0</v>
      </c>
      <c r="AP432" s="61">
        <v>0</v>
      </c>
      <c r="AQ432" s="61">
        <f t="shared" si="6"/>
        <v>0</v>
      </c>
      <c r="AT432" s="33"/>
    </row>
    <row r="433" spans="1:46" ht="33" customHeight="1">
      <c r="A433" s="32">
        <v>1510</v>
      </c>
      <c r="B433" s="315" t="str">
        <f>VLOOKUP(A433,[5]bd_lista!A:C,3,FALSE)</f>
        <v>Gobierno Autónomo Municipal de Tacobamba</v>
      </c>
      <c r="C433" s="316" t="e">
        <f>+VLOOKUP(A433,Contactos!$A$4:$E$534,6,FALSE)</f>
        <v>#REF!</v>
      </c>
      <c r="D433" s="61">
        <v>0</v>
      </c>
      <c r="E433" s="61">
        <v>0</v>
      </c>
      <c r="F433" s="61">
        <v>0</v>
      </c>
      <c r="G433" s="61">
        <v>0</v>
      </c>
      <c r="H433" s="61">
        <v>0</v>
      </c>
      <c r="I433" s="61">
        <v>0</v>
      </c>
      <c r="J433" s="61">
        <v>0</v>
      </c>
      <c r="K433" s="61">
        <v>0</v>
      </c>
      <c r="L433" s="61">
        <v>0</v>
      </c>
      <c r="M433" s="61">
        <v>0</v>
      </c>
      <c r="N433" s="61">
        <v>0</v>
      </c>
      <c r="O433" s="61">
        <v>0</v>
      </c>
      <c r="P433" s="61">
        <v>0</v>
      </c>
      <c r="Q433" s="61">
        <v>0</v>
      </c>
      <c r="R433" s="61">
        <v>0</v>
      </c>
      <c r="S433" s="61">
        <v>0</v>
      </c>
      <c r="T433" s="61">
        <v>0</v>
      </c>
      <c r="U433" s="61">
        <v>0</v>
      </c>
      <c r="V433" s="61">
        <v>0</v>
      </c>
      <c r="W433" s="61">
        <v>0</v>
      </c>
      <c r="X433" s="61">
        <v>0</v>
      </c>
      <c r="Y433" s="61">
        <v>0</v>
      </c>
      <c r="Z433" s="61">
        <v>0</v>
      </c>
      <c r="AA433" s="61">
        <v>0</v>
      </c>
      <c r="AB433" s="61">
        <v>0</v>
      </c>
      <c r="AC433" s="61">
        <v>0</v>
      </c>
      <c r="AD433" s="61">
        <v>0</v>
      </c>
      <c r="AE433" s="61">
        <v>0</v>
      </c>
      <c r="AF433" s="61">
        <v>0</v>
      </c>
      <c r="AG433" s="61">
        <v>0</v>
      </c>
      <c r="AH433" s="61">
        <v>0</v>
      </c>
      <c r="AI433" s="61">
        <v>0</v>
      </c>
      <c r="AJ433" s="61">
        <v>0</v>
      </c>
      <c r="AK433" s="61">
        <v>0</v>
      </c>
      <c r="AL433" s="61">
        <v>0</v>
      </c>
      <c r="AM433" s="61">
        <v>0</v>
      </c>
      <c r="AN433" s="61">
        <v>0</v>
      </c>
      <c r="AO433" s="61">
        <v>0</v>
      </c>
      <c r="AP433" s="61">
        <v>0</v>
      </c>
      <c r="AQ433" s="61">
        <f t="shared" si="6"/>
        <v>0</v>
      </c>
      <c r="AT433" s="33"/>
    </row>
    <row r="434" spans="1:46" ht="33" customHeight="1">
      <c r="A434" s="32">
        <v>1511</v>
      </c>
      <c r="B434" s="315" t="str">
        <f>VLOOKUP(A434,[5]bd_lista!A:C,3,FALSE)</f>
        <v>Gobierno Autónomo Municipal de Colquechaca</v>
      </c>
      <c r="C434" s="316" t="e">
        <f>+VLOOKUP(A434,Contactos!$A$4:$E$534,6,FALSE)</f>
        <v>#REF!</v>
      </c>
      <c r="D434" s="61">
        <v>0</v>
      </c>
      <c r="E434" s="61">
        <v>0</v>
      </c>
      <c r="F434" s="61">
        <v>0</v>
      </c>
      <c r="G434" s="61">
        <v>0</v>
      </c>
      <c r="H434" s="61">
        <v>0</v>
      </c>
      <c r="I434" s="61">
        <v>0</v>
      </c>
      <c r="J434" s="61">
        <v>0</v>
      </c>
      <c r="K434" s="61">
        <v>0</v>
      </c>
      <c r="L434" s="61">
        <v>0</v>
      </c>
      <c r="M434" s="61">
        <v>0</v>
      </c>
      <c r="N434" s="61">
        <v>0</v>
      </c>
      <c r="O434" s="61">
        <v>0</v>
      </c>
      <c r="P434" s="61">
        <v>0</v>
      </c>
      <c r="Q434" s="61">
        <v>0</v>
      </c>
      <c r="R434" s="61">
        <v>0</v>
      </c>
      <c r="S434" s="61">
        <v>0</v>
      </c>
      <c r="T434" s="61">
        <v>0</v>
      </c>
      <c r="U434" s="61">
        <v>0</v>
      </c>
      <c r="V434" s="61">
        <v>0</v>
      </c>
      <c r="W434" s="61">
        <v>0</v>
      </c>
      <c r="X434" s="61">
        <v>0</v>
      </c>
      <c r="Y434" s="61">
        <v>0</v>
      </c>
      <c r="Z434" s="61">
        <v>0</v>
      </c>
      <c r="AA434" s="61">
        <v>0</v>
      </c>
      <c r="AB434" s="61">
        <v>0</v>
      </c>
      <c r="AC434" s="61">
        <v>0</v>
      </c>
      <c r="AD434" s="61">
        <v>0</v>
      </c>
      <c r="AE434" s="61">
        <v>0</v>
      </c>
      <c r="AF434" s="61">
        <v>0</v>
      </c>
      <c r="AG434" s="61">
        <v>0</v>
      </c>
      <c r="AH434" s="61">
        <v>0</v>
      </c>
      <c r="AI434" s="61">
        <v>0</v>
      </c>
      <c r="AJ434" s="61">
        <v>0</v>
      </c>
      <c r="AK434" s="61">
        <v>0</v>
      </c>
      <c r="AL434" s="61">
        <v>0</v>
      </c>
      <c r="AM434" s="61">
        <v>0</v>
      </c>
      <c r="AN434" s="61">
        <v>0</v>
      </c>
      <c r="AO434" s="61">
        <v>0</v>
      </c>
      <c r="AP434" s="61">
        <v>0</v>
      </c>
      <c r="AQ434" s="61">
        <f t="shared" si="6"/>
        <v>0</v>
      </c>
      <c r="AT434" s="33"/>
    </row>
    <row r="435" spans="1:46" ht="33" customHeight="1">
      <c r="A435" s="32">
        <v>1512</v>
      </c>
      <c r="B435" s="315" t="str">
        <f>VLOOKUP(A435,[5]bd_lista!A:C,3,FALSE)</f>
        <v>Gobierno Autónomo Municipal de Ravelo</v>
      </c>
      <c r="C435" s="316" t="e">
        <f>+VLOOKUP(A435,Contactos!$A$4:$E$534,6,FALSE)</f>
        <v>#REF!</v>
      </c>
      <c r="D435" s="61">
        <v>0</v>
      </c>
      <c r="E435" s="61">
        <v>0</v>
      </c>
      <c r="F435" s="61">
        <v>0</v>
      </c>
      <c r="G435" s="61">
        <v>0</v>
      </c>
      <c r="H435" s="61">
        <v>0</v>
      </c>
      <c r="I435" s="61">
        <v>0</v>
      </c>
      <c r="J435" s="61">
        <v>0</v>
      </c>
      <c r="K435" s="61">
        <v>0</v>
      </c>
      <c r="L435" s="61">
        <v>0</v>
      </c>
      <c r="M435" s="61">
        <v>0</v>
      </c>
      <c r="N435" s="61">
        <v>0</v>
      </c>
      <c r="O435" s="61">
        <v>0</v>
      </c>
      <c r="P435" s="61">
        <v>0</v>
      </c>
      <c r="Q435" s="61">
        <v>0</v>
      </c>
      <c r="R435" s="61">
        <v>0</v>
      </c>
      <c r="S435" s="61">
        <v>0</v>
      </c>
      <c r="T435" s="61">
        <v>0</v>
      </c>
      <c r="U435" s="61">
        <v>0</v>
      </c>
      <c r="V435" s="61">
        <v>0</v>
      </c>
      <c r="W435" s="61">
        <v>0</v>
      </c>
      <c r="X435" s="61">
        <v>0</v>
      </c>
      <c r="Y435" s="61">
        <v>0</v>
      </c>
      <c r="Z435" s="61">
        <v>0</v>
      </c>
      <c r="AA435" s="61">
        <v>0</v>
      </c>
      <c r="AB435" s="61">
        <v>0</v>
      </c>
      <c r="AC435" s="61">
        <v>0</v>
      </c>
      <c r="AD435" s="61">
        <v>0</v>
      </c>
      <c r="AE435" s="61">
        <v>0</v>
      </c>
      <c r="AF435" s="61">
        <v>0</v>
      </c>
      <c r="AG435" s="61">
        <v>0</v>
      </c>
      <c r="AH435" s="61">
        <v>0</v>
      </c>
      <c r="AI435" s="61">
        <v>0</v>
      </c>
      <c r="AJ435" s="61">
        <v>0</v>
      </c>
      <c r="AK435" s="61">
        <v>0</v>
      </c>
      <c r="AL435" s="61">
        <v>0</v>
      </c>
      <c r="AM435" s="61">
        <v>0</v>
      </c>
      <c r="AN435" s="61">
        <v>0</v>
      </c>
      <c r="AO435" s="61">
        <v>0</v>
      </c>
      <c r="AP435" s="61">
        <v>0</v>
      </c>
      <c r="AQ435" s="61">
        <f t="shared" si="6"/>
        <v>0</v>
      </c>
      <c r="AT435" s="33"/>
    </row>
    <row r="436" spans="1:46" ht="33" customHeight="1">
      <c r="A436" s="32">
        <v>1513</v>
      </c>
      <c r="B436" s="315" t="str">
        <f>VLOOKUP(A436,[5]bd_lista!A:C,3,FALSE)</f>
        <v>Gobierno Autónomo Municipal de Pocoata</v>
      </c>
      <c r="C436" s="316" t="e">
        <f>+VLOOKUP(A436,Contactos!$A$4:$E$534,6,FALSE)</f>
        <v>#REF!</v>
      </c>
      <c r="D436" s="61">
        <v>0</v>
      </c>
      <c r="E436" s="61">
        <v>0</v>
      </c>
      <c r="F436" s="61">
        <v>0</v>
      </c>
      <c r="G436" s="61">
        <v>0</v>
      </c>
      <c r="H436" s="61">
        <v>0</v>
      </c>
      <c r="I436" s="61">
        <v>0</v>
      </c>
      <c r="J436" s="61">
        <v>0</v>
      </c>
      <c r="K436" s="61">
        <v>0</v>
      </c>
      <c r="L436" s="61">
        <v>0</v>
      </c>
      <c r="M436" s="61">
        <v>0</v>
      </c>
      <c r="N436" s="61">
        <v>0</v>
      </c>
      <c r="O436" s="61">
        <v>0</v>
      </c>
      <c r="P436" s="61">
        <v>0</v>
      </c>
      <c r="Q436" s="61">
        <v>0</v>
      </c>
      <c r="R436" s="61">
        <v>0</v>
      </c>
      <c r="S436" s="61">
        <v>0</v>
      </c>
      <c r="T436" s="61">
        <v>0</v>
      </c>
      <c r="U436" s="61">
        <v>0</v>
      </c>
      <c r="V436" s="61">
        <v>0</v>
      </c>
      <c r="W436" s="61">
        <v>0</v>
      </c>
      <c r="X436" s="61">
        <v>0</v>
      </c>
      <c r="Y436" s="61">
        <v>0</v>
      </c>
      <c r="Z436" s="61">
        <v>0</v>
      </c>
      <c r="AA436" s="61">
        <v>0</v>
      </c>
      <c r="AB436" s="61">
        <v>0</v>
      </c>
      <c r="AC436" s="61">
        <v>0</v>
      </c>
      <c r="AD436" s="61">
        <v>0</v>
      </c>
      <c r="AE436" s="61">
        <v>0</v>
      </c>
      <c r="AF436" s="61">
        <v>0</v>
      </c>
      <c r="AG436" s="61">
        <v>0</v>
      </c>
      <c r="AH436" s="61">
        <v>0</v>
      </c>
      <c r="AI436" s="61">
        <v>0</v>
      </c>
      <c r="AJ436" s="61">
        <v>0</v>
      </c>
      <c r="AK436" s="61">
        <v>0</v>
      </c>
      <c r="AL436" s="61">
        <v>0</v>
      </c>
      <c r="AM436" s="61">
        <v>0</v>
      </c>
      <c r="AN436" s="61">
        <v>0</v>
      </c>
      <c r="AO436" s="61">
        <v>0</v>
      </c>
      <c r="AP436" s="61">
        <v>0</v>
      </c>
      <c r="AQ436" s="61">
        <f t="shared" si="6"/>
        <v>0</v>
      </c>
      <c r="AT436" s="33"/>
    </row>
    <row r="437" spans="1:46" ht="33" customHeight="1">
      <c r="A437" s="32">
        <v>1514</v>
      </c>
      <c r="B437" s="315" t="str">
        <f>VLOOKUP(A437,[5]bd_lista!A:C,3,FALSE)</f>
        <v>Gobierno Autónomo Municipal de Ocurí</v>
      </c>
      <c r="C437" s="316" t="e">
        <f>+VLOOKUP(A437,Contactos!$A$4:$E$534,6,FALSE)</f>
        <v>#REF!</v>
      </c>
      <c r="D437" s="61">
        <v>0</v>
      </c>
      <c r="E437" s="61">
        <v>0</v>
      </c>
      <c r="F437" s="61">
        <v>0</v>
      </c>
      <c r="G437" s="61">
        <v>0</v>
      </c>
      <c r="H437" s="61">
        <v>0</v>
      </c>
      <c r="I437" s="61">
        <v>0</v>
      </c>
      <c r="J437" s="61">
        <v>0</v>
      </c>
      <c r="K437" s="61">
        <v>0</v>
      </c>
      <c r="L437" s="61">
        <v>0</v>
      </c>
      <c r="M437" s="61">
        <v>0</v>
      </c>
      <c r="N437" s="61">
        <v>0</v>
      </c>
      <c r="O437" s="61">
        <v>0</v>
      </c>
      <c r="P437" s="61">
        <v>0</v>
      </c>
      <c r="Q437" s="61">
        <v>0</v>
      </c>
      <c r="R437" s="61">
        <v>0</v>
      </c>
      <c r="S437" s="61">
        <v>0</v>
      </c>
      <c r="T437" s="61">
        <v>0</v>
      </c>
      <c r="U437" s="61">
        <v>0</v>
      </c>
      <c r="V437" s="61">
        <v>0</v>
      </c>
      <c r="W437" s="61">
        <v>0</v>
      </c>
      <c r="X437" s="61">
        <v>0</v>
      </c>
      <c r="Y437" s="61">
        <v>0</v>
      </c>
      <c r="Z437" s="61">
        <v>0</v>
      </c>
      <c r="AA437" s="61">
        <v>0</v>
      </c>
      <c r="AB437" s="61">
        <v>0</v>
      </c>
      <c r="AC437" s="61">
        <v>0</v>
      </c>
      <c r="AD437" s="61">
        <v>0</v>
      </c>
      <c r="AE437" s="61">
        <v>0</v>
      </c>
      <c r="AF437" s="61">
        <v>0</v>
      </c>
      <c r="AG437" s="61">
        <v>0</v>
      </c>
      <c r="AH437" s="61">
        <v>0</v>
      </c>
      <c r="AI437" s="61">
        <v>0</v>
      </c>
      <c r="AJ437" s="61">
        <v>0</v>
      </c>
      <c r="AK437" s="61">
        <v>0</v>
      </c>
      <c r="AL437" s="61">
        <v>0</v>
      </c>
      <c r="AM437" s="61">
        <v>0</v>
      </c>
      <c r="AN437" s="61">
        <v>0</v>
      </c>
      <c r="AO437" s="61">
        <v>0</v>
      </c>
      <c r="AP437" s="61">
        <v>0</v>
      </c>
      <c r="AQ437" s="61">
        <f t="shared" si="6"/>
        <v>0</v>
      </c>
      <c r="AT437" s="33"/>
    </row>
    <row r="438" spans="1:46" ht="33" customHeight="1">
      <c r="A438" s="32">
        <v>1515</v>
      </c>
      <c r="B438" s="315" t="str">
        <f>VLOOKUP(A438,[5]bd_lista!A:C,3,FALSE)</f>
        <v>Gobierno Autónomo Municipal de San Pedro de Buena Vista</v>
      </c>
      <c r="C438" s="316" t="e">
        <f>+VLOOKUP(A438,Contactos!$A$4:$E$534,6,FALSE)</f>
        <v>#REF!</v>
      </c>
      <c r="D438" s="61">
        <v>0</v>
      </c>
      <c r="E438" s="61">
        <v>0</v>
      </c>
      <c r="F438" s="61">
        <v>0</v>
      </c>
      <c r="G438" s="61">
        <v>0</v>
      </c>
      <c r="H438" s="61">
        <v>0</v>
      </c>
      <c r="I438" s="61">
        <v>0</v>
      </c>
      <c r="J438" s="61">
        <v>0</v>
      </c>
      <c r="K438" s="61">
        <v>0</v>
      </c>
      <c r="L438" s="61">
        <v>0</v>
      </c>
      <c r="M438" s="61">
        <v>0</v>
      </c>
      <c r="N438" s="61">
        <v>0</v>
      </c>
      <c r="O438" s="61">
        <v>0</v>
      </c>
      <c r="P438" s="61">
        <v>0</v>
      </c>
      <c r="Q438" s="61">
        <v>0</v>
      </c>
      <c r="R438" s="61">
        <v>0</v>
      </c>
      <c r="S438" s="61">
        <v>0</v>
      </c>
      <c r="T438" s="61">
        <v>0</v>
      </c>
      <c r="U438" s="61">
        <v>0</v>
      </c>
      <c r="V438" s="61">
        <v>0</v>
      </c>
      <c r="W438" s="61">
        <v>0</v>
      </c>
      <c r="X438" s="61">
        <v>0</v>
      </c>
      <c r="Y438" s="61">
        <v>0</v>
      </c>
      <c r="Z438" s="61">
        <v>0</v>
      </c>
      <c r="AA438" s="61">
        <v>0</v>
      </c>
      <c r="AB438" s="61">
        <v>0</v>
      </c>
      <c r="AC438" s="61">
        <v>0</v>
      </c>
      <c r="AD438" s="61">
        <v>0</v>
      </c>
      <c r="AE438" s="61">
        <v>0</v>
      </c>
      <c r="AF438" s="61">
        <v>0</v>
      </c>
      <c r="AG438" s="61">
        <v>0</v>
      </c>
      <c r="AH438" s="61">
        <v>0</v>
      </c>
      <c r="AI438" s="61">
        <v>0</v>
      </c>
      <c r="AJ438" s="61">
        <v>0</v>
      </c>
      <c r="AK438" s="61">
        <v>0</v>
      </c>
      <c r="AL438" s="61">
        <v>0</v>
      </c>
      <c r="AM438" s="61">
        <v>0</v>
      </c>
      <c r="AN438" s="61">
        <v>0</v>
      </c>
      <c r="AO438" s="61">
        <v>0</v>
      </c>
      <c r="AP438" s="61">
        <v>0</v>
      </c>
      <c r="AQ438" s="61">
        <f t="shared" si="6"/>
        <v>0</v>
      </c>
      <c r="AT438" s="33"/>
    </row>
    <row r="439" spans="1:46" ht="33" customHeight="1">
      <c r="A439" s="32">
        <v>1516</v>
      </c>
      <c r="B439" s="315" t="str">
        <f>VLOOKUP(A439,[5]bd_lista!A:C,3,FALSE)</f>
        <v>Gobierno Autónomo Municipal de Toro Toro</v>
      </c>
      <c r="C439" s="316" t="e">
        <f>+VLOOKUP(A439,Contactos!$A$4:$E$534,6,FALSE)</f>
        <v>#REF!</v>
      </c>
      <c r="D439" s="61">
        <v>0</v>
      </c>
      <c r="E439" s="61">
        <v>0</v>
      </c>
      <c r="F439" s="61">
        <v>0</v>
      </c>
      <c r="G439" s="61">
        <v>0</v>
      </c>
      <c r="H439" s="61">
        <v>0</v>
      </c>
      <c r="I439" s="61">
        <v>0</v>
      </c>
      <c r="J439" s="61">
        <v>0</v>
      </c>
      <c r="K439" s="61">
        <v>0</v>
      </c>
      <c r="L439" s="61">
        <v>0</v>
      </c>
      <c r="M439" s="61">
        <v>0</v>
      </c>
      <c r="N439" s="61">
        <v>0</v>
      </c>
      <c r="O439" s="61">
        <v>0</v>
      </c>
      <c r="P439" s="61">
        <v>0</v>
      </c>
      <c r="Q439" s="61">
        <v>0</v>
      </c>
      <c r="R439" s="61">
        <v>0</v>
      </c>
      <c r="S439" s="61">
        <v>0</v>
      </c>
      <c r="T439" s="61">
        <v>0</v>
      </c>
      <c r="U439" s="61">
        <v>0</v>
      </c>
      <c r="V439" s="61">
        <v>0</v>
      </c>
      <c r="W439" s="61">
        <v>0</v>
      </c>
      <c r="X439" s="61">
        <v>0</v>
      </c>
      <c r="Y439" s="61">
        <v>0</v>
      </c>
      <c r="Z439" s="61">
        <v>0</v>
      </c>
      <c r="AA439" s="61">
        <v>0</v>
      </c>
      <c r="AB439" s="61">
        <v>0</v>
      </c>
      <c r="AC439" s="61">
        <v>0</v>
      </c>
      <c r="AD439" s="61">
        <v>0</v>
      </c>
      <c r="AE439" s="61">
        <v>0</v>
      </c>
      <c r="AF439" s="61">
        <v>0</v>
      </c>
      <c r="AG439" s="61">
        <v>0</v>
      </c>
      <c r="AH439" s="61">
        <v>0</v>
      </c>
      <c r="AI439" s="61">
        <v>0</v>
      </c>
      <c r="AJ439" s="61">
        <v>0</v>
      </c>
      <c r="AK439" s="61">
        <v>0</v>
      </c>
      <c r="AL439" s="61">
        <v>0</v>
      </c>
      <c r="AM439" s="61">
        <v>0</v>
      </c>
      <c r="AN439" s="61">
        <v>0</v>
      </c>
      <c r="AO439" s="61">
        <v>0</v>
      </c>
      <c r="AP439" s="61">
        <v>0</v>
      </c>
      <c r="AQ439" s="61">
        <f t="shared" si="6"/>
        <v>0</v>
      </c>
      <c r="AT439" s="33"/>
    </row>
    <row r="440" spans="1:46" ht="33" customHeight="1">
      <c r="A440" s="32">
        <v>1517</v>
      </c>
      <c r="B440" s="315" t="str">
        <f>VLOOKUP(A440,[5]bd_lista!A:C,3,FALSE)</f>
        <v>Gobierno Autónomo Municipal de Cotagaita</v>
      </c>
      <c r="C440" s="316" t="e">
        <f>+VLOOKUP(A440,Contactos!$A$4:$E$534,6,FALSE)</f>
        <v>#REF!</v>
      </c>
      <c r="D440" s="61">
        <v>0</v>
      </c>
      <c r="E440" s="61">
        <v>0</v>
      </c>
      <c r="F440" s="61">
        <v>0</v>
      </c>
      <c r="G440" s="61">
        <v>0</v>
      </c>
      <c r="H440" s="61">
        <v>0</v>
      </c>
      <c r="I440" s="61">
        <v>0</v>
      </c>
      <c r="J440" s="61">
        <v>0</v>
      </c>
      <c r="K440" s="61">
        <v>0</v>
      </c>
      <c r="L440" s="61">
        <v>0</v>
      </c>
      <c r="M440" s="61">
        <v>0</v>
      </c>
      <c r="N440" s="61">
        <v>0</v>
      </c>
      <c r="O440" s="61">
        <v>0</v>
      </c>
      <c r="P440" s="61">
        <v>0</v>
      </c>
      <c r="Q440" s="61">
        <v>0</v>
      </c>
      <c r="R440" s="61">
        <v>0</v>
      </c>
      <c r="S440" s="61">
        <v>0</v>
      </c>
      <c r="T440" s="61">
        <v>0</v>
      </c>
      <c r="U440" s="61">
        <v>0</v>
      </c>
      <c r="V440" s="61">
        <v>0</v>
      </c>
      <c r="W440" s="61">
        <v>0</v>
      </c>
      <c r="X440" s="61">
        <v>0</v>
      </c>
      <c r="Y440" s="61">
        <v>0</v>
      </c>
      <c r="Z440" s="61">
        <v>0</v>
      </c>
      <c r="AA440" s="61">
        <v>0</v>
      </c>
      <c r="AB440" s="61">
        <v>0</v>
      </c>
      <c r="AC440" s="61">
        <v>0</v>
      </c>
      <c r="AD440" s="61">
        <v>0</v>
      </c>
      <c r="AE440" s="61">
        <v>0</v>
      </c>
      <c r="AF440" s="61">
        <v>0</v>
      </c>
      <c r="AG440" s="61">
        <v>0</v>
      </c>
      <c r="AH440" s="61">
        <v>0</v>
      </c>
      <c r="AI440" s="61">
        <v>0</v>
      </c>
      <c r="AJ440" s="61">
        <v>0</v>
      </c>
      <c r="AK440" s="61">
        <v>0</v>
      </c>
      <c r="AL440" s="61">
        <v>0</v>
      </c>
      <c r="AM440" s="61">
        <v>0</v>
      </c>
      <c r="AN440" s="61">
        <v>0</v>
      </c>
      <c r="AO440" s="61">
        <v>0</v>
      </c>
      <c r="AP440" s="61">
        <v>0</v>
      </c>
      <c r="AQ440" s="61">
        <f t="shared" si="6"/>
        <v>0</v>
      </c>
      <c r="AT440" s="33"/>
    </row>
    <row r="441" spans="1:46" ht="33" customHeight="1">
      <c r="A441" s="32">
        <v>1518</v>
      </c>
      <c r="B441" s="315" t="str">
        <f>VLOOKUP(A441,[5]bd_lista!A:C,3,FALSE)</f>
        <v>Gobierno Autónomo Municipal de Vitichi</v>
      </c>
      <c r="C441" s="316" t="e">
        <f>+VLOOKUP(A441,Contactos!$A$4:$E$534,6,FALSE)</f>
        <v>#REF!</v>
      </c>
      <c r="D441" s="61">
        <v>0</v>
      </c>
      <c r="E441" s="61">
        <v>0</v>
      </c>
      <c r="F441" s="61">
        <v>0</v>
      </c>
      <c r="G441" s="61">
        <v>0</v>
      </c>
      <c r="H441" s="61">
        <v>0</v>
      </c>
      <c r="I441" s="61">
        <v>0</v>
      </c>
      <c r="J441" s="61">
        <v>0</v>
      </c>
      <c r="K441" s="61">
        <v>0</v>
      </c>
      <c r="L441" s="61">
        <v>0</v>
      </c>
      <c r="M441" s="61">
        <v>0</v>
      </c>
      <c r="N441" s="61">
        <v>0</v>
      </c>
      <c r="O441" s="61">
        <v>0</v>
      </c>
      <c r="P441" s="61">
        <v>0</v>
      </c>
      <c r="Q441" s="61">
        <v>0</v>
      </c>
      <c r="R441" s="61">
        <v>0</v>
      </c>
      <c r="S441" s="61">
        <v>0</v>
      </c>
      <c r="T441" s="61">
        <v>0</v>
      </c>
      <c r="U441" s="61">
        <v>0</v>
      </c>
      <c r="V441" s="61">
        <v>0</v>
      </c>
      <c r="W441" s="61">
        <v>0</v>
      </c>
      <c r="X441" s="61">
        <v>0</v>
      </c>
      <c r="Y441" s="61">
        <v>0</v>
      </c>
      <c r="Z441" s="61">
        <v>0</v>
      </c>
      <c r="AA441" s="61">
        <v>0</v>
      </c>
      <c r="AB441" s="61">
        <v>0</v>
      </c>
      <c r="AC441" s="61">
        <v>0</v>
      </c>
      <c r="AD441" s="61">
        <v>0</v>
      </c>
      <c r="AE441" s="61">
        <v>0</v>
      </c>
      <c r="AF441" s="61">
        <v>0</v>
      </c>
      <c r="AG441" s="61">
        <v>0</v>
      </c>
      <c r="AH441" s="61">
        <v>0</v>
      </c>
      <c r="AI441" s="61">
        <v>0</v>
      </c>
      <c r="AJ441" s="61">
        <v>0</v>
      </c>
      <c r="AK441" s="61">
        <v>0</v>
      </c>
      <c r="AL441" s="61">
        <v>0</v>
      </c>
      <c r="AM441" s="61">
        <v>0</v>
      </c>
      <c r="AN441" s="61">
        <v>0</v>
      </c>
      <c r="AO441" s="61">
        <v>0</v>
      </c>
      <c r="AP441" s="61">
        <v>0</v>
      </c>
      <c r="AQ441" s="61">
        <f t="shared" si="6"/>
        <v>0</v>
      </c>
      <c r="AT441" s="33"/>
    </row>
    <row r="442" spans="1:46" ht="33" customHeight="1">
      <c r="A442" s="32">
        <v>1519</v>
      </c>
      <c r="B442" s="315" t="str">
        <f>VLOOKUP(A442,[5]bd_lista!A:C,3,FALSE)</f>
        <v>Gobierno Autónomo Municipal de Tupiza</v>
      </c>
      <c r="C442" s="316" t="e">
        <f>+VLOOKUP(A442,Contactos!$A$4:$E$534,6,FALSE)</f>
        <v>#REF!</v>
      </c>
      <c r="D442" s="61">
        <v>0</v>
      </c>
      <c r="E442" s="61">
        <v>0</v>
      </c>
      <c r="F442" s="61">
        <v>0</v>
      </c>
      <c r="G442" s="61">
        <v>0</v>
      </c>
      <c r="H442" s="61">
        <v>0</v>
      </c>
      <c r="I442" s="61">
        <v>0</v>
      </c>
      <c r="J442" s="61">
        <v>0</v>
      </c>
      <c r="K442" s="61">
        <v>0</v>
      </c>
      <c r="L442" s="61">
        <v>0</v>
      </c>
      <c r="M442" s="61">
        <v>0</v>
      </c>
      <c r="N442" s="61">
        <v>0</v>
      </c>
      <c r="O442" s="61">
        <v>0</v>
      </c>
      <c r="P442" s="61">
        <v>0</v>
      </c>
      <c r="Q442" s="61">
        <v>0</v>
      </c>
      <c r="R442" s="61">
        <v>0</v>
      </c>
      <c r="S442" s="61">
        <v>0</v>
      </c>
      <c r="T442" s="61">
        <v>0</v>
      </c>
      <c r="U442" s="61">
        <v>0</v>
      </c>
      <c r="V442" s="61">
        <v>0</v>
      </c>
      <c r="W442" s="61">
        <v>0</v>
      </c>
      <c r="X442" s="61">
        <v>0</v>
      </c>
      <c r="Y442" s="61">
        <v>0</v>
      </c>
      <c r="Z442" s="61">
        <v>0</v>
      </c>
      <c r="AA442" s="61">
        <v>0</v>
      </c>
      <c r="AB442" s="61">
        <v>0</v>
      </c>
      <c r="AC442" s="61">
        <v>0</v>
      </c>
      <c r="AD442" s="61">
        <v>0</v>
      </c>
      <c r="AE442" s="61">
        <v>0</v>
      </c>
      <c r="AF442" s="61">
        <v>0</v>
      </c>
      <c r="AG442" s="61">
        <v>0</v>
      </c>
      <c r="AH442" s="61">
        <v>0</v>
      </c>
      <c r="AI442" s="61">
        <v>0</v>
      </c>
      <c r="AJ442" s="61">
        <v>0</v>
      </c>
      <c r="AK442" s="61">
        <v>0</v>
      </c>
      <c r="AL442" s="61">
        <v>0</v>
      </c>
      <c r="AM442" s="61">
        <v>0</v>
      </c>
      <c r="AN442" s="61">
        <v>0</v>
      </c>
      <c r="AO442" s="61">
        <v>0</v>
      </c>
      <c r="AP442" s="61">
        <v>0</v>
      </c>
      <c r="AQ442" s="61">
        <f t="shared" si="6"/>
        <v>0</v>
      </c>
      <c r="AT442" s="33"/>
    </row>
    <row r="443" spans="1:46" ht="33" customHeight="1">
      <c r="A443" s="32">
        <v>1520</v>
      </c>
      <c r="B443" s="315" t="str">
        <f>VLOOKUP(A443,[5]bd_lista!A:C,3,FALSE)</f>
        <v>Gobierno Autónomo Municipal de Atocha</v>
      </c>
      <c r="C443" s="316" t="e">
        <f>+VLOOKUP(A443,Contactos!$A$4:$E$534,6,FALSE)</f>
        <v>#REF!</v>
      </c>
      <c r="D443" s="61">
        <v>0</v>
      </c>
      <c r="E443" s="61">
        <v>0</v>
      </c>
      <c r="F443" s="61">
        <v>0</v>
      </c>
      <c r="G443" s="61">
        <v>0</v>
      </c>
      <c r="H443" s="61">
        <v>0</v>
      </c>
      <c r="I443" s="61">
        <v>0</v>
      </c>
      <c r="J443" s="61">
        <v>0</v>
      </c>
      <c r="K443" s="61">
        <v>0</v>
      </c>
      <c r="L443" s="61">
        <v>0</v>
      </c>
      <c r="M443" s="61">
        <v>0</v>
      </c>
      <c r="N443" s="61">
        <v>0</v>
      </c>
      <c r="O443" s="61">
        <v>0</v>
      </c>
      <c r="P443" s="61">
        <v>0</v>
      </c>
      <c r="Q443" s="61">
        <v>0</v>
      </c>
      <c r="R443" s="61">
        <v>0</v>
      </c>
      <c r="S443" s="61">
        <v>0</v>
      </c>
      <c r="T443" s="61">
        <v>0</v>
      </c>
      <c r="U443" s="61">
        <v>0</v>
      </c>
      <c r="V443" s="61">
        <v>0</v>
      </c>
      <c r="W443" s="61">
        <v>0</v>
      </c>
      <c r="X443" s="61">
        <v>0</v>
      </c>
      <c r="Y443" s="61">
        <v>0</v>
      </c>
      <c r="Z443" s="61">
        <v>0</v>
      </c>
      <c r="AA443" s="61">
        <v>0</v>
      </c>
      <c r="AB443" s="61">
        <v>0</v>
      </c>
      <c r="AC443" s="61">
        <v>0</v>
      </c>
      <c r="AD443" s="61">
        <v>0</v>
      </c>
      <c r="AE443" s="61">
        <v>0</v>
      </c>
      <c r="AF443" s="61">
        <v>0</v>
      </c>
      <c r="AG443" s="61">
        <v>0</v>
      </c>
      <c r="AH443" s="61">
        <v>0</v>
      </c>
      <c r="AI443" s="61">
        <v>0</v>
      </c>
      <c r="AJ443" s="61">
        <v>0</v>
      </c>
      <c r="AK443" s="61">
        <v>0</v>
      </c>
      <c r="AL443" s="61">
        <v>0</v>
      </c>
      <c r="AM443" s="61">
        <v>0</v>
      </c>
      <c r="AN443" s="61">
        <v>0</v>
      </c>
      <c r="AO443" s="61">
        <v>0</v>
      </c>
      <c r="AP443" s="61">
        <v>0</v>
      </c>
      <c r="AQ443" s="61">
        <f t="shared" si="6"/>
        <v>0</v>
      </c>
      <c r="AT443" s="33"/>
    </row>
    <row r="444" spans="1:46" ht="33" customHeight="1">
      <c r="A444" s="32">
        <v>1521</v>
      </c>
      <c r="B444" s="315" t="str">
        <f>VLOOKUP(A444,[5]bd_lista!A:C,3,FALSE)</f>
        <v>Gobierno Autónomo Municipal de Colcha"K" (Villa Martín)</v>
      </c>
      <c r="C444" s="316" t="e">
        <f>+VLOOKUP(A444,Contactos!$A$4:$E$534,6,FALSE)</f>
        <v>#REF!</v>
      </c>
      <c r="D444" s="61">
        <v>0</v>
      </c>
      <c r="E444" s="61">
        <v>0</v>
      </c>
      <c r="F444" s="61">
        <v>0</v>
      </c>
      <c r="G444" s="61">
        <v>0</v>
      </c>
      <c r="H444" s="61">
        <v>0</v>
      </c>
      <c r="I444" s="61">
        <v>0</v>
      </c>
      <c r="J444" s="61">
        <v>0</v>
      </c>
      <c r="K444" s="61">
        <v>0</v>
      </c>
      <c r="L444" s="61">
        <v>0</v>
      </c>
      <c r="M444" s="61">
        <v>0</v>
      </c>
      <c r="N444" s="61">
        <v>0</v>
      </c>
      <c r="O444" s="61">
        <v>0</v>
      </c>
      <c r="P444" s="61">
        <v>0</v>
      </c>
      <c r="Q444" s="61">
        <v>0</v>
      </c>
      <c r="R444" s="61">
        <v>0</v>
      </c>
      <c r="S444" s="61">
        <v>0</v>
      </c>
      <c r="T444" s="61">
        <v>0</v>
      </c>
      <c r="U444" s="61">
        <v>0</v>
      </c>
      <c r="V444" s="61">
        <v>0</v>
      </c>
      <c r="W444" s="61">
        <v>0</v>
      </c>
      <c r="X444" s="61">
        <v>0</v>
      </c>
      <c r="Y444" s="61">
        <v>0</v>
      </c>
      <c r="Z444" s="61">
        <v>0</v>
      </c>
      <c r="AA444" s="61">
        <v>0</v>
      </c>
      <c r="AB444" s="61">
        <v>0</v>
      </c>
      <c r="AC444" s="61">
        <v>0</v>
      </c>
      <c r="AD444" s="61">
        <v>0</v>
      </c>
      <c r="AE444" s="61">
        <v>0</v>
      </c>
      <c r="AF444" s="61">
        <v>0</v>
      </c>
      <c r="AG444" s="61">
        <v>0</v>
      </c>
      <c r="AH444" s="61">
        <v>0</v>
      </c>
      <c r="AI444" s="61">
        <v>0</v>
      </c>
      <c r="AJ444" s="61">
        <v>0</v>
      </c>
      <c r="AK444" s="61">
        <v>0</v>
      </c>
      <c r="AL444" s="61">
        <v>0</v>
      </c>
      <c r="AM444" s="61">
        <v>0</v>
      </c>
      <c r="AN444" s="61">
        <v>0</v>
      </c>
      <c r="AO444" s="61">
        <v>0</v>
      </c>
      <c r="AP444" s="61">
        <v>0</v>
      </c>
      <c r="AQ444" s="61">
        <f t="shared" si="6"/>
        <v>0</v>
      </c>
      <c r="AT444" s="33"/>
    </row>
    <row r="445" spans="1:46" ht="33" customHeight="1">
      <c r="A445" s="32">
        <v>1522</v>
      </c>
      <c r="B445" s="315" t="str">
        <f>VLOOKUP(A445,[5]bd_lista!A:C,3,FALSE)</f>
        <v>Gobierno Autónomo Municipal de San Pedro de Quemes</v>
      </c>
      <c r="C445" s="316" t="e">
        <f>+VLOOKUP(A445,Contactos!$A$4:$E$534,6,FALSE)</f>
        <v>#REF!</v>
      </c>
      <c r="D445" s="61">
        <v>0</v>
      </c>
      <c r="E445" s="61">
        <v>0</v>
      </c>
      <c r="F445" s="61">
        <v>0</v>
      </c>
      <c r="G445" s="61">
        <v>0</v>
      </c>
      <c r="H445" s="61">
        <v>0</v>
      </c>
      <c r="I445" s="61">
        <v>0</v>
      </c>
      <c r="J445" s="61">
        <v>0</v>
      </c>
      <c r="K445" s="61">
        <v>0</v>
      </c>
      <c r="L445" s="61">
        <v>0</v>
      </c>
      <c r="M445" s="61">
        <v>0</v>
      </c>
      <c r="N445" s="61">
        <v>0</v>
      </c>
      <c r="O445" s="61">
        <v>0</v>
      </c>
      <c r="P445" s="61">
        <v>0</v>
      </c>
      <c r="Q445" s="61">
        <v>0</v>
      </c>
      <c r="R445" s="61">
        <v>0</v>
      </c>
      <c r="S445" s="61">
        <v>0</v>
      </c>
      <c r="T445" s="61">
        <v>0</v>
      </c>
      <c r="U445" s="61">
        <v>0</v>
      </c>
      <c r="V445" s="61">
        <v>0</v>
      </c>
      <c r="W445" s="61">
        <v>0</v>
      </c>
      <c r="X445" s="61">
        <v>0</v>
      </c>
      <c r="Y445" s="61">
        <v>0</v>
      </c>
      <c r="Z445" s="61">
        <v>0</v>
      </c>
      <c r="AA445" s="61">
        <v>0</v>
      </c>
      <c r="AB445" s="61">
        <v>0</v>
      </c>
      <c r="AC445" s="61">
        <v>0</v>
      </c>
      <c r="AD445" s="61">
        <v>0</v>
      </c>
      <c r="AE445" s="61">
        <v>0</v>
      </c>
      <c r="AF445" s="61">
        <v>0</v>
      </c>
      <c r="AG445" s="61">
        <v>0</v>
      </c>
      <c r="AH445" s="61">
        <v>0</v>
      </c>
      <c r="AI445" s="61">
        <v>0</v>
      </c>
      <c r="AJ445" s="61">
        <v>0</v>
      </c>
      <c r="AK445" s="61">
        <v>0</v>
      </c>
      <c r="AL445" s="61">
        <v>0</v>
      </c>
      <c r="AM445" s="61">
        <v>0</v>
      </c>
      <c r="AN445" s="61">
        <v>0</v>
      </c>
      <c r="AO445" s="61">
        <v>0</v>
      </c>
      <c r="AP445" s="61">
        <v>0</v>
      </c>
      <c r="AQ445" s="61">
        <f t="shared" si="6"/>
        <v>0</v>
      </c>
      <c r="AT445" s="33"/>
    </row>
    <row r="446" spans="1:46" ht="33" customHeight="1">
      <c r="A446" s="32">
        <v>1523</v>
      </c>
      <c r="B446" s="315" t="str">
        <f>VLOOKUP(A446,[5]bd_lista!A:C,3,FALSE)</f>
        <v>Gobierno Autónomo Municipal de San Pablo de Lípez</v>
      </c>
      <c r="C446" s="316" t="e">
        <f>+VLOOKUP(A446,Contactos!$A$4:$E$534,6,FALSE)</f>
        <v>#REF!</v>
      </c>
      <c r="D446" s="61">
        <v>0</v>
      </c>
      <c r="E446" s="61">
        <v>0</v>
      </c>
      <c r="F446" s="61">
        <v>0</v>
      </c>
      <c r="G446" s="61">
        <v>0</v>
      </c>
      <c r="H446" s="61">
        <v>0</v>
      </c>
      <c r="I446" s="61">
        <v>0</v>
      </c>
      <c r="J446" s="61">
        <v>0</v>
      </c>
      <c r="K446" s="61">
        <v>0</v>
      </c>
      <c r="L446" s="61">
        <v>0</v>
      </c>
      <c r="M446" s="61">
        <v>0</v>
      </c>
      <c r="N446" s="61">
        <v>0</v>
      </c>
      <c r="O446" s="61">
        <v>0</v>
      </c>
      <c r="P446" s="61">
        <v>0</v>
      </c>
      <c r="Q446" s="61">
        <v>0</v>
      </c>
      <c r="R446" s="61">
        <v>0</v>
      </c>
      <c r="S446" s="61">
        <v>0</v>
      </c>
      <c r="T446" s="61">
        <v>0</v>
      </c>
      <c r="U446" s="61">
        <v>0</v>
      </c>
      <c r="V446" s="61">
        <v>0</v>
      </c>
      <c r="W446" s="61">
        <v>0</v>
      </c>
      <c r="X446" s="61">
        <v>0</v>
      </c>
      <c r="Y446" s="61">
        <v>0</v>
      </c>
      <c r="Z446" s="61">
        <v>0</v>
      </c>
      <c r="AA446" s="61">
        <v>0</v>
      </c>
      <c r="AB446" s="61">
        <v>0</v>
      </c>
      <c r="AC446" s="61">
        <v>0</v>
      </c>
      <c r="AD446" s="61">
        <v>0</v>
      </c>
      <c r="AE446" s="61">
        <v>0</v>
      </c>
      <c r="AF446" s="61">
        <v>0</v>
      </c>
      <c r="AG446" s="61">
        <v>0</v>
      </c>
      <c r="AH446" s="61">
        <v>0</v>
      </c>
      <c r="AI446" s="61">
        <v>0</v>
      </c>
      <c r="AJ446" s="61">
        <v>0</v>
      </c>
      <c r="AK446" s="61">
        <v>0</v>
      </c>
      <c r="AL446" s="61">
        <v>0</v>
      </c>
      <c r="AM446" s="61">
        <v>0</v>
      </c>
      <c r="AN446" s="61">
        <v>0</v>
      </c>
      <c r="AO446" s="61">
        <v>0</v>
      </c>
      <c r="AP446" s="61">
        <v>0</v>
      </c>
      <c r="AQ446" s="61">
        <f t="shared" si="6"/>
        <v>0</v>
      </c>
      <c r="AT446" s="33"/>
    </row>
    <row r="447" spans="1:46" ht="33" customHeight="1">
      <c r="A447" s="32">
        <v>1524</v>
      </c>
      <c r="B447" s="315" t="str">
        <f>VLOOKUP(A447,[5]bd_lista!A:C,3,FALSE)</f>
        <v>Gobierno Autónomo Municipal de Mojinete</v>
      </c>
      <c r="C447" s="316" t="e">
        <f>+VLOOKUP(A447,Contactos!$A$4:$E$534,6,FALSE)</f>
        <v>#REF!</v>
      </c>
      <c r="D447" s="61">
        <v>0</v>
      </c>
      <c r="E447" s="61">
        <v>0</v>
      </c>
      <c r="F447" s="61">
        <v>0</v>
      </c>
      <c r="G447" s="61">
        <v>0</v>
      </c>
      <c r="H447" s="61">
        <v>0</v>
      </c>
      <c r="I447" s="61">
        <v>0</v>
      </c>
      <c r="J447" s="61">
        <v>0</v>
      </c>
      <c r="K447" s="61">
        <v>0</v>
      </c>
      <c r="L447" s="61">
        <v>0</v>
      </c>
      <c r="M447" s="61">
        <v>0</v>
      </c>
      <c r="N447" s="61">
        <v>0</v>
      </c>
      <c r="O447" s="61">
        <v>0</v>
      </c>
      <c r="P447" s="61">
        <v>0</v>
      </c>
      <c r="Q447" s="61">
        <v>0</v>
      </c>
      <c r="R447" s="61">
        <v>0</v>
      </c>
      <c r="S447" s="61">
        <v>0</v>
      </c>
      <c r="T447" s="61">
        <v>0</v>
      </c>
      <c r="U447" s="61">
        <v>0</v>
      </c>
      <c r="V447" s="61">
        <v>0</v>
      </c>
      <c r="W447" s="61">
        <v>0</v>
      </c>
      <c r="X447" s="61">
        <v>0</v>
      </c>
      <c r="Y447" s="61">
        <v>0</v>
      </c>
      <c r="Z447" s="61">
        <v>0</v>
      </c>
      <c r="AA447" s="61">
        <v>0</v>
      </c>
      <c r="AB447" s="61">
        <v>0</v>
      </c>
      <c r="AC447" s="61">
        <v>0</v>
      </c>
      <c r="AD447" s="61">
        <v>0</v>
      </c>
      <c r="AE447" s="61">
        <v>0</v>
      </c>
      <c r="AF447" s="61">
        <v>0</v>
      </c>
      <c r="AG447" s="61">
        <v>0</v>
      </c>
      <c r="AH447" s="61">
        <v>0</v>
      </c>
      <c r="AI447" s="61">
        <v>0</v>
      </c>
      <c r="AJ447" s="61">
        <v>0</v>
      </c>
      <c r="AK447" s="61">
        <v>0</v>
      </c>
      <c r="AL447" s="61">
        <v>0</v>
      </c>
      <c r="AM447" s="61">
        <v>0</v>
      </c>
      <c r="AN447" s="61">
        <v>0</v>
      </c>
      <c r="AO447" s="61">
        <v>0</v>
      </c>
      <c r="AP447" s="61">
        <v>0</v>
      </c>
      <c r="AQ447" s="61">
        <f t="shared" si="6"/>
        <v>0</v>
      </c>
      <c r="AT447" s="33"/>
    </row>
    <row r="448" spans="1:46" ht="33" customHeight="1">
      <c r="A448" s="32">
        <v>1525</v>
      </c>
      <c r="B448" s="315" t="str">
        <f>VLOOKUP(A448,[5]bd_lista!A:C,3,FALSE)</f>
        <v>Gobierno Autónomo Municipal de San Antonio de Esmoruco</v>
      </c>
      <c r="C448" s="316" t="e">
        <f>+VLOOKUP(A448,Contactos!$A$4:$E$534,6,FALSE)</f>
        <v>#REF!</v>
      </c>
      <c r="D448" s="61">
        <v>0</v>
      </c>
      <c r="E448" s="61">
        <v>0</v>
      </c>
      <c r="F448" s="61">
        <v>0</v>
      </c>
      <c r="G448" s="61">
        <v>0</v>
      </c>
      <c r="H448" s="61">
        <v>0</v>
      </c>
      <c r="I448" s="61">
        <v>0</v>
      </c>
      <c r="J448" s="61">
        <v>0</v>
      </c>
      <c r="K448" s="61">
        <v>0</v>
      </c>
      <c r="L448" s="61">
        <v>0</v>
      </c>
      <c r="M448" s="61">
        <v>0</v>
      </c>
      <c r="N448" s="61">
        <v>0</v>
      </c>
      <c r="O448" s="61">
        <v>0</v>
      </c>
      <c r="P448" s="61">
        <v>0</v>
      </c>
      <c r="Q448" s="61">
        <v>0</v>
      </c>
      <c r="R448" s="61">
        <v>0</v>
      </c>
      <c r="S448" s="61">
        <v>0</v>
      </c>
      <c r="T448" s="61">
        <v>0</v>
      </c>
      <c r="U448" s="61">
        <v>0</v>
      </c>
      <c r="V448" s="61">
        <v>0</v>
      </c>
      <c r="W448" s="61">
        <v>0</v>
      </c>
      <c r="X448" s="61">
        <v>0</v>
      </c>
      <c r="Y448" s="61">
        <v>0</v>
      </c>
      <c r="Z448" s="61">
        <v>0</v>
      </c>
      <c r="AA448" s="61">
        <v>0</v>
      </c>
      <c r="AB448" s="61">
        <v>0</v>
      </c>
      <c r="AC448" s="61">
        <v>0</v>
      </c>
      <c r="AD448" s="61">
        <v>0</v>
      </c>
      <c r="AE448" s="61">
        <v>0</v>
      </c>
      <c r="AF448" s="61">
        <v>0</v>
      </c>
      <c r="AG448" s="61">
        <v>0</v>
      </c>
      <c r="AH448" s="61">
        <v>0</v>
      </c>
      <c r="AI448" s="61">
        <v>0</v>
      </c>
      <c r="AJ448" s="61">
        <v>0</v>
      </c>
      <c r="AK448" s="61">
        <v>0</v>
      </c>
      <c r="AL448" s="61">
        <v>0</v>
      </c>
      <c r="AM448" s="61">
        <v>0</v>
      </c>
      <c r="AN448" s="61">
        <v>0</v>
      </c>
      <c r="AO448" s="61">
        <v>0</v>
      </c>
      <c r="AP448" s="61">
        <v>0</v>
      </c>
      <c r="AQ448" s="61">
        <f t="shared" si="6"/>
        <v>0</v>
      </c>
      <c r="AT448" s="33"/>
    </row>
    <row r="449" spans="1:46" ht="33" customHeight="1">
      <c r="A449" s="32">
        <v>1526</v>
      </c>
      <c r="B449" s="315" t="str">
        <f>VLOOKUP(A449,[5]bd_lista!A:C,3,FALSE)</f>
        <v>Gobierno Autónomo Municipal de Sacaca (Villa de Sacaca)</v>
      </c>
      <c r="C449" s="316" t="e">
        <f>+VLOOKUP(A449,Contactos!$A$4:$E$534,6,FALSE)</f>
        <v>#REF!</v>
      </c>
      <c r="D449" s="61">
        <v>0</v>
      </c>
      <c r="E449" s="61">
        <v>0</v>
      </c>
      <c r="F449" s="61">
        <v>0</v>
      </c>
      <c r="G449" s="61">
        <v>0</v>
      </c>
      <c r="H449" s="61">
        <v>0</v>
      </c>
      <c r="I449" s="61">
        <v>0</v>
      </c>
      <c r="J449" s="61">
        <v>0</v>
      </c>
      <c r="K449" s="61">
        <v>0</v>
      </c>
      <c r="L449" s="61">
        <v>0</v>
      </c>
      <c r="M449" s="61">
        <v>0</v>
      </c>
      <c r="N449" s="61">
        <v>0</v>
      </c>
      <c r="O449" s="61">
        <v>0</v>
      </c>
      <c r="P449" s="61">
        <v>0</v>
      </c>
      <c r="Q449" s="61">
        <v>0</v>
      </c>
      <c r="R449" s="61">
        <v>0</v>
      </c>
      <c r="S449" s="61">
        <v>0</v>
      </c>
      <c r="T449" s="61">
        <v>0</v>
      </c>
      <c r="U449" s="61">
        <v>0</v>
      </c>
      <c r="V449" s="61">
        <v>0</v>
      </c>
      <c r="W449" s="61">
        <v>0</v>
      </c>
      <c r="X449" s="61">
        <v>0</v>
      </c>
      <c r="Y449" s="61">
        <v>0</v>
      </c>
      <c r="Z449" s="61">
        <v>0</v>
      </c>
      <c r="AA449" s="61">
        <v>0</v>
      </c>
      <c r="AB449" s="61">
        <v>0</v>
      </c>
      <c r="AC449" s="61">
        <v>0</v>
      </c>
      <c r="AD449" s="61">
        <v>0</v>
      </c>
      <c r="AE449" s="61">
        <v>0</v>
      </c>
      <c r="AF449" s="61">
        <v>0</v>
      </c>
      <c r="AG449" s="61">
        <v>0</v>
      </c>
      <c r="AH449" s="61">
        <v>0</v>
      </c>
      <c r="AI449" s="61">
        <v>0</v>
      </c>
      <c r="AJ449" s="61">
        <v>0</v>
      </c>
      <c r="AK449" s="61">
        <v>0</v>
      </c>
      <c r="AL449" s="61">
        <v>0</v>
      </c>
      <c r="AM449" s="61">
        <v>0</v>
      </c>
      <c r="AN449" s="61">
        <v>0</v>
      </c>
      <c r="AO449" s="61">
        <v>0</v>
      </c>
      <c r="AP449" s="61">
        <v>0</v>
      </c>
      <c r="AQ449" s="61">
        <f t="shared" si="6"/>
        <v>0</v>
      </c>
      <c r="AT449" s="33"/>
    </row>
    <row r="450" spans="1:46" ht="33" customHeight="1">
      <c r="A450" s="32">
        <v>1527</v>
      </c>
      <c r="B450" s="315" t="str">
        <f>VLOOKUP(A450,[5]bd_lista!A:C,3,FALSE)</f>
        <v>Gobierno Autónomo Municipal de Caripuyo</v>
      </c>
      <c r="C450" s="316" t="e">
        <f>+VLOOKUP(A450,Contactos!$A$4:$E$534,6,FALSE)</f>
        <v>#REF!</v>
      </c>
      <c r="D450" s="61">
        <v>0</v>
      </c>
      <c r="E450" s="61">
        <v>0</v>
      </c>
      <c r="F450" s="61">
        <v>0</v>
      </c>
      <c r="G450" s="61">
        <v>0</v>
      </c>
      <c r="H450" s="61">
        <v>0</v>
      </c>
      <c r="I450" s="61">
        <v>0</v>
      </c>
      <c r="J450" s="61">
        <v>0</v>
      </c>
      <c r="K450" s="61">
        <v>0</v>
      </c>
      <c r="L450" s="61">
        <v>0</v>
      </c>
      <c r="M450" s="61">
        <v>0</v>
      </c>
      <c r="N450" s="61">
        <v>0</v>
      </c>
      <c r="O450" s="61">
        <v>0</v>
      </c>
      <c r="P450" s="61">
        <v>0</v>
      </c>
      <c r="Q450" s="61">
        <v>0</v>
      </c>
      <c r="R450" s="61">
        <v>0</v>
      </c>
      <c r="S450" s="61">
        <v>0</v>
      </c>
      <c r="T450" s="61">
        <v>0</v>
      </c>
      <c r="U450" s="61">
        <v>0</v>
      </c>
      <c r="V450" s="61">
        <v>0</v>
      </c>
      <c r="W450" s="61">
        <v>0</v>
      </c>
      <c r="X450" s="61">
        <v>0</v>
      </c>
      <c r="Y450" s="61">
        <v>0</v>
      </c>
      <c r="Z450" s="61">
        <v>0</v>
      </c>
      <c r="AA450" s="61">
        <v>0</v>
      </c>
      <c r="AB450" s="61">
        <v>0</v>
      </c>
      <c r="AC450" s="61">
        <v>0</v>
      </c>
      <c r="AD450" s="61">
        <v>0</v>
      </c>
      <c r="AE450" s="61">
        <v>0</v>
      </c>
      <c r="AF450" s="61">
        <v>0</v>
      </c>
      <c r="AG450" s="61">
        <v>0</v>
      </c>
      <c r="AH450" s="61">
        <v>0</v>
      </c>
      <c r="AI450" s="61">
        <v>0</v>
      </c>
      <c r="AJ450" s="61">
        <v>0</v>
      </c>
      <c r="AK450" s="61">
        <v>0</v>
      </c>
      <c r="AL450" s="61">
        <v>0</v>
      </c>
      <c r="AM450" s="61">
        <v>0</v>
      </c>
      <c r="AN450" s="61">
        <v>0</v>
      </c>
      <c r="AO450" s="61">
        <v>0</v>
      </c>
      <c r="AP450" s="61">
        <v>0</v>
      </c>
      <c r="AQ450" s="61">
        <f t="shared" si="6"/>
        <v>0</v>
      </c>
      <c r="AT450" s="33"/>
    </row>
    <row r="451" spans="1:46" ht="33" customHeight="1">
      <c r="A451" s="32">
        <v>1528</v>
      </c>
      <c r="B451" s="315" t="str">
        <f>VLOOKUP(A451,[5]bd_lista!A:C,3,FALSE)</f>
        <v>Gobierno Autónomo Municipal de Puna (Villa Talavera)</v>
      </c>
      <c r="C451" s="316" t="e">
        <f>+VLOOKUP(A451,Contactos!$A$4:$E$534,6,FALSE)</f>
        <v>#REF!</v>
      </c>
      <c r="D451" s="61">
        <v>0</v>
      </c>
      <c r="E451" s="61">
        <v>0</v>
      </c>
      <c r="F451" s="61">
        <v>0</v>
      </c>
      <c r="G451" s="61">
        <v>0</v>
      </c>
      <c r="H451" s="61">
        <v>0</v>
      </c>
      <c r="I451" s="61">
        <v>0</v>
      </c>
      <c r="J451" s="61">
        <v>0</v>
      </c>
      <c r="K451" s="61">
        <v>0</v>
      </c>
      <c r="L451" s="61">
        <v>0</v>
      </c>
      <c r="M451" s="61">
        <v>0</v>
      </c>
      <c r="N451" s="61">
        <v>0</v>
      </c>
      <c r="O451" s="61">
        <v>0</v>
      </c>
      <c r="P451" s="61">
        <v>0</v>
      </c>
      <c r="Q451" s="61">
        <v>0</v>
      </c>
      <c r="R451" s="61">
        <v>0</v>
      </c>
      <c r="S451" s="61">
        <v>0</v>
      </c>
      <c r="T451" s="61">
        <v>0</v>
      </c>
      <c r="U451" s="61">
        <v>0</v>
      </c>
      <c r="V451" s="61">
        <v>0</v>
      </c>
      <c r="W451" s="61">
        <v>0</v>
      </c>
      <c r="X451" s="61">
        <v>0</v>
      </c>
      <c r="Y451" s="61">
        <v>0</v>
      </c>
      <c r="Z451" s="61">
        <v>0</v>
      </c>
      <c r="AA451" s="61">
        <v>0</v>
      </c>
      <c r="AB451" s="61">
        <v>0</v>
      </c>
      <c r="AC451" s="61">
        <v>0</v>
      </c>
      <c r="AD451" s="61">
        <v>0</v>
      </c>
      <c r="AE451" s="61">
        <v>0</v>
      </c>
      <c r="AF451" s="61">
        <v>0</v>
      </c>
      <c r="AG451" s="61">
        <v>0</v>
      </c>
      <c r="AH451" s="61">
        <v>0</v>
      </c>
      <c r="AI451" s="61">
        <v>0</v>
      </c>
      <c r="AJ451" s="61">
        <v>0</v>
      </c>
      <c r="AK451" s="61">
        <v>0</v>
      </c>
      <c r="AL451" s="61">
        <v>0</v>
      </c>
      <c r="AM451" s="61">
        <v>0</v>
      </c>
      <c r="AN451" s="61">
        <v>0</v>
      </c>
      <c r="AO451" s="61">
        <v>0</v>
      </c>
      <c r="AP451" s="61">
        <v>0</v>
      </c>
      <c r="AQ451" s="61">
        <f t="shared" si="6"/>
        <v>0</v>
      </c>
      <c r="AT451" s="33"/>
    </row>
    <row r="452" spans="1:46" ht="33" customHeight="1">
      <c r="A452" s="32">
        <v>1529</v>
      </c>
      <c r="B452" s="315" t="str">
        <f>VLOOKUP(A452,[5]bd_lista!A:C,3,FALSE)</f>
        <v>Gobierno Autónomo Municipal de Caiza "D"</v>
      </c>
      <c r="C452" s="316" t="e">
        <f>+VLOOKUP(A452,Contactos!$A$4:$E$534,6,FALSE)</f>
        <v>#REF!</v>
      </c>
      <c r="D452" s="61">
        <v>0</v>
      </c>
      <c r="E452" s="61">
        <v>0</v>
      </c>
      <c r="F452" s="61">
        <v>0</v>
      </c>
      <c r="G452" s="61">
        <v>0</v>
      </c>
      <c r="H452" s="61">
        <v>0</v>
      </c>
      <c r="I452" s="61">
        <v>0</v>
      </c>
      <c r="J452" s="61">
        <v>0</v>
      </c>
      <c r="K452" s="61">
        <v>0</v>
      </c>
      <c r="L452" s="61">
        <v>0</v>
      </c>
      <c r="M452" s="61">
        <v>0</v>
      </c>
      <c r="N452" s="61">
        <v>0</v>
      </c>
      <c r="O452" s="61">
        <v>0</v>
      </c>
      <c r="P452" s="61">
        <v>0</v>
      </c>
      <c r="Q452" s="61">
        <v>0</v>
      </c>
      <c r="R452" s="61">
        <v>0</v>
      </c>
      <c r="S452" s="61">
        <v>0</v>
      </c>
      <c r="T452" s="61">
        <v>0</v>
      </c>
      <c r="U452" s="61">
        <v>0</v>
      </c>
      <c r="V452" s="61">
        <v>0</v>
      </c>
      <c r="W452" s="61">
        <v>0</v>
      </c>
      <c r="X452" s="61">
        <v>0</v>
      </c>
      <c r="Y452" s="61">
        <v>0</v>
      </c>
      <c r="Z452" s="61">
        <v>0</v>
      </c>
      <c r="AA452" s="61">
        <v>0</v>
      </c>
      <c r="AB452" s="61">
        <v>0</v>
      </c>
      <c r="AC452" s="61">
        <v>0</v>
      </c>
      <c r="AD452" s="61">
        <v>0</v>
      </c>
      <c r="AE452" s="61">
        <v>0</v>
      </c>
      <c r="AF452" s="61">
        <v>0</v>
      </c>
      <c r="AG452" s="61">
        <v>0</v>
      </c>
      <c r="AH452" s="61">
        <v>0</v>
      </c>
      <c r="AI452" s="61">
        <v>0</v>
      </c>
      <c r="AJ452" s="61">
        <v>0</v>
      </c>
      <c r="AK452" s="61">
        <v>0</v>
      </c>
      <c r="AL452" s="61">
        <v>0</v>
      </c>
      <c r="AM452" s="61">
        <v>0</v>
      </c>
      <c r="AN452" s="61">
        <v>0</v>
      </c>
      <c r="AO452" s="61">
        <v>0</v>
      </c>
      <c r="AP452" s="61">
        <v>0</v>
      </c>
      <c r="AQ452" s="61">
        <f t="shared" si="6"/>
        <v>0</v>
      </c>
      <c r="AT452" s="33"/>
    </row>
    <row r="453" spans="1:46" ht="33" customHeight="1">
      <c r="A453" s="32">
        <v>1530</v>
      </c>
      <c r="B453" s="315" t="str">
        <f>VLOOKUP(A453,[5]bd_lista!A:C,3,FALSE)</f>
        <v>Gobierno Autónomo Municipal de Uyuni</v>
      </c>
      <c r="C453" s="316" t="e">
        <f>+VLOOKUP(A453,Contactos!$A$4:$E$534,6,FALSE)</f>
        <v>#REF!</v>
      </c>
      <c r="D453" s="61">
        <v>0</v>
      </c>
      <c r="E453" s="61">
        <v>0</v>
      </c>
      <c r="F453" s="61">
        <v>0</v>
      </c>
      <c r="G453" s="61">
        <v>0</v>
      </c>
      <c r="H453" s="61">
        <v>0</v>
      </c>
      <c r="I453" s="61">
        <v>0</v>
      </c>
      <c r="J453" s="61">
        <v>0</v>
      </c>
      <c r="K453" s="61">
        <v>0</v>
      </c>
      <c r="L453" s="61">
        <v>0</v>
      </c>
      <c r="M453" s="61">
        <v>0</v>
      </c>
      <c r="N453" s="61">
        <v>0</v>
      </c>
      <c r="O453" s="61">
        <v>0</v>
      </c>
      <c r="P453" s="61">
        <v>0</v>
      </c>
      <c r="Q453" s="61">
        <v>0</v>
      </c>
      <c r="R453" s="61">
        <v>0</v>
      </c>
      <c r="S453" s="61">
        <v>0</v>
      </c>
      <c r="T453" s="61">
        <v>0</v>
      </c>
      <c r="U453" s="61">
        <v>0</v>
      </c>
      <c r="V453" s="61">
        <v>0</v>
      </c>
      <c r="W453" s="61">
        <v>0</v>
      </c>
      <c r="X453" s="61">
        <v>0</v>
      </c>
      <c r="Y453" s="61">
        <v>0</v>
      </c>
      <c r="Z453" s="61">
        <v>0</v>
      </c>
      <c r="AA453" s="61">
        <v>0</v>
      </c>
      <c r="AB453" s="61">
        <v>0</v>
      </c>
      <c r="AC453" s="61">
        <v>0</v>
      </c>
      <c r="AD453" s="61">
        <v>0</v>
      </c>
      <c r="AE453" s="61">
        <v>0</v>
      </c>
      <c r="AF453" s="61">
        <v>0</v>
      </c>
      <c r="AG453" s="61">
        <v>0</v>
      </c>
      <c r="AH453" s="61">
        <v>0</v>
      </c>
      <c r="AI453" s="61">
        <v>0</v>
      </c>
      <c r="AJ453" s="61">
        <v>0</v>
      </c>
      <c r="AK453" s="61">
        <v>0</v>
      </c>
      <c r="AL453" s="61">
        <v>0</v>
      </c>
      <c r="AM453" s="61">
        <v>0</v>
      </c>
      <c r="AN453" s="61">
        <v>0</v>
      </c>
      <c r="AO453" s="61">
        <v>0</v>
      </c>
      <c r="AP453" s="61">
        <v>0</v>
      </c>
      <c r="AQ453" s="61">
        <f t="shared" si="6"/>
        <v>0</v>
      </c>
      <c r="AT453" s="33"/>
    </row>
    <row r="454" spans="1:46" ht="33" customHeight="1">
      <c r="A454" s="32">
        <v>1531</v>
      </c>
      <c r="B454" s="315" t="str">
        <f>VLOOKUP(A454,[5]bd_lista!A:C,3,FALSE)</f>
        <v>Gobierno Autónomo Municipal de Tomave</v>
      </c>
      <c r="C454" s="316" t="e">
        <f>+VLOOKUP(A454,Contactos!$A$4:$E$534,6,FALSE)</f>
        <v>#REF!</v>
      </c>
      <c r="D454" s="61">
        <v>0</v>
      </c>
      <c r="E454" s="61">
        <v>0</v>
      </c>
      <c r="F454" s="61">
        <v>0</v>
      </c>
      <c r="G454" s="61">
        <v>0</v>
      </c>
      <c r="H454" s="61">
        <v>0</v>
      </c>
      <c r="I454" s="61">
        <v>0</v>
      </c>
      <c r="J454" s="61">
        <v>0</v>
      </c>
      <c r="K454" s="61">
        <v>0</v>
      </c>
      <c r="L454" s="61">
        <v>0</v>
      </c>
      <c r="M454" s="61">
        <v>0</v>
      </c>
      <c r="N454" s="61">
        <v>0</v>
      </c>
      <c r="O454" s="61">
        <v>0</v>
      </c>
      <c r="P454" s="61">
        <v>0</v>
      </c>
      <c r="Q454" s="61">
        <v>0</v>
      </c>
      <c r="R454" s="61">
        <v>0</v>
      </c>
      <c r="S454" s="61">
        <v>0</v>
      </c>
      <c r="T454" s="61">
        <v>0</v>
      </c>
      <c r="U454" s="61">
        <v>0</v>
      </c>
      <c r="V454" s="61">
        <v>0</v>
      </c>
      <c r="W454" s="61">
        <v>0</v>
      </c>
      <c r="X454" s="61">
        <v>0</v>
      </c>
      <c r="Y454" s="61">
        <v>0</v>
      </c>
      <c r="Z454" s="61">
        <v>0</v>
      </c>
      <c r="AA454" s="61">
        <v>0</v>
      </c>
      <c r="AB454" s="61">
        <v>0</v>
      </c>
      <c r="AC454" s="61">
        <v>0</v>
      </c>
      <c r="AD454" s="61">
        <v>0</v>
      </c>
      <c r="AE454" s="61">
        <v>0</v>
      </c>
      <c r="AF454" s="61">
        <v>0</v>
      </c>
      <c r="AG454" s="61">
        <v>0</v>
      </c>
      <c r="AH454" s="61">
        <v>0</v>
      </c>
      <c r="AI454" s="61">
        <v>0</v>
      </c>
      <c r="AJ454" s="61">
        <v>0</v>
      </c>
      <c r="AK454" s="61">
        <v>0</v>
      </c>
      <c r="AL454" s="61">
        <v>0</v>
      </c>
      <c r="AM454" s="61">
        <v>0</v>
      </c>
      <c r="AN454" s="61">
        <v>0</v>
      </c>
      <c r="AO454" s="61">
        <v>0</v>
      </c>
      <c r="AP454" s="61">
        <v>0</v>
      </c>
      <c r="AQ454" s="61">
        <f t="shared" si="6"/>
        <v>0</v>
      </c>
      <c r="AT454" s="33"/>
    </row>
    <row r="455" spans="1:46" ht="33" customHeight="1">
      <c r="A455" s="32">
        <v>1532</v>
      </c>
      <c r="B455" s="315" t="str">
        <f>VLOOKUP(A455,[5]bd_lista!A:C,3,FALSE)</f>
        <v>Gobierno Autónomo Municipal de Porco</v>
      </c>
      <c r="C455" s="316" t="e">
        <f>+VLOOKUP(A455,Contactos!$A$4:$E$534,6,FALSE)</f>
        <v>#REF!</v>
      </c>
      <c r="D455" s="61">
        <v>0</v>
      </c>
      <c r="E455" s="61">
        <v>0</v>
      </c>
      <c r="F455" s="61">
        <v>0</v>
      </c>
      <c r="G455" s="61">
        <v>0</v>
      </c>
      <c r="H455" s="61">
        <v>0</v>
      </c>
      <c r="I455" s="61">
        <v>0</v>
      </c>
      <c r="J455" s="61">
        <v>0</v>
      </c>
      <c r="K455" s="61">
        <v>0</v>
      </c>
      <c r="L455" s="61">
        <v>0</v>
      </c>
      <c r="M455" s="61">
        <v>0</v>
      </c>
      <c r="N455" s="61">
        <v>0</v>
      </c>
      <c r="O455" s="61">
        <v>0</v>
      </c>
      <c r="P455" s="61">
        <v>0</v>
      </c>
      <c r="Q455" s="61">
        <v>0</v>
      </c>
      <c r="R455" s="61">
        <v>0</v>
      </c>
      <c r="S455" s="61">
        <v>0</v>
      </c>
      <c r="T455" s="61">
        <v>0</v>
      </c>
      <c r="U455" s="61">
        <v>0</v>
      </c>
      <c r="V455" s="61">
        <v>0</v>
      </c>
      <c r="W455" s="61">
        <v>0</v>
      </c>
      <c r="X455" s="61">
        <v>0</v>
      </c>
      <c r="Y455" s="61">
        <v>0</v>
      </c>
      <c r="Z455" s="61">
        <v>0</v>
      </c>
      <c r="AA455" s="61">
        <v>0</v>
      </c>
      <c r="AB455" s="61">
        <v>0</v>
      </c>
      <c r="AC455" s="61">
        <v>0</v>
      </c>
      <c r="AD455" s="61">
        <v>0</v>
      </c>
      <c r="AE455" s="61">
        <v>0</v>
      </c>
      <c r="AF455" s="61">
        <v>0</v>
      </c>
      <c r="AG455" s="61">
        <v>0</v>
      </c>
      <c r="AH455" s="61">
        <v>0</v>
      </c>
      <c r="AI455" s="61">
        <v>0</v>
      </c>
      <c r="AJ455" s="61">
        <v>0</v>
      </c>
      <c r="AK455" s="61">
        <v>0</v>
      </c>
      <c r="AL455" s="61">
        <v>0</v>
      </c>
      <c r="AM455" s="61">
        <v>0</v>
      </c>
      <c r="AN455" s="61">
        <v>0</v>
      </c>
      <c r="AO455" s="61">
        <v>0</v>
      </c>
      <c r="AP455" s="61">
        <v>0</v>
      </c>
      <c r="AQ455" s="61">
        <f t="shared" si="6"/>
        <v>0</v>
      </c>
      <c r="AT455" s="33"/>
    </row>
    <row r="456" spans="1:46" ht="33" customHeight="1">
      <c r="A456" s="32">
        <v>1533</v>
      </c>
      <c r="B456" s="315" t="str">
        <f>VLOOKUP(A456,[5]bd_lista!A:C,3,FALSE)</f>
        <v>Gobierno Autónomo Municipal de Arampampa</v>
      </c>
      <c r="C456" s="316" t="e">
        <f>+VLOOKUP(A456,Contactos!$A$4:$E$534,6,FALSE)</f>
        <v>#REF!</v>
      </c>
      <c r="D456" s="61">
        <v>0</v>
      </c>
      <c r="E456" s="61">
        <v>0</v>
      </c>
      <c r="F456" s="61">
        <v>0</v>
      </c>
      <c r="G456" s="61">
        <v>0</v>
      </c>
      <c r="H456" s="61">
        <v>0</v>
      </c>
      <c r="I456" s="61">
        <v>0</v>
      </c>
      <c r="J456" s="61">
        <v>0</v>
      </c>
      <c r="K456" s="61">
        <v>0</v>
      </c>
      <c r="L456" s="61">
        <v>0</v>
      </c>
      <c r="M456" s="61">
        <v>0</v>
      </c>
      <c r="N456" s="61">
        <v>0</v>
      </c>
      <c r="O456" s="61">
        <v>0</v>
      </c>
      <c r="P456" s="61">
        <v>0</v>
      </c>
      <c r="Q456" s="61">
        <v>0</v>
      </c>
      <c r="R456" s="61">
        <v>0</v>
      </c>
      <c r="S456" s="61">
        <v>0</v>
      </c>
      <c r="T456" s="61">
        <v>0</v>
      </c>
      <c r="U456" s="61">
        <v>0</v>
      </c>
      <c r="V456" s="61">
        <v>0</v>
      </c>
      <c r="W456" s="61">
        <v>0</v>
      </c>
      <c r="X456" s="61">
        <v>0</v>
      </c>
      <c r="Y456" s="61">
        <v>0</v>
      </c>
      <c r="Z456" s="61">
        <v>0</v>
      </c>
      <c r="AA456" s="61">
        <v>0</v>
      </c>
      <c r="AB456" s="61">
        <v>0</v>
      </c>
      <c r="AC456" s="61">
        <v>0</v>
      </c>
      <c r="AD456" s="61">
        <v>0</v>
      </c>
      <c r="AE456" s="61">
        <v>0</v>
      </c>
      <c r="AF456" s="61">
        <v>0</v>
      </c>
      <c r="AG456" s="61">
        <v>0</v>
      </c>
      <c r="AH456" s="61">
        <v>0</v>
      </c>
      <c r="AI456" s="61">
        <v>0</v>
      </c>
      <c r="AJ456" s="61">
        <v>0</v>
      </c>
      <c r="AK456" s="61">
        <v>0</v>
      </c>
      <c r="AL456" s="61">
        <v>0</v>
      </c>
      <c r="AM456" s="61">
        <v>0</v>
      </c>
      <c r="AN456" s="61">
        <v>0</v>
      </c>
      <c r="AO456" s="61">
        <v>0</v>
      </c>
      <c r="AP456" s="61">
        <v>0</v>
      </c>
      <c r="AQ456" s="61">
        <f t="shared" si="6"/>
        <v>0</v>
      </c>
      <c r="AT456" s="33"/>
    </row>
    <row r="457" spans="1:46" ht="33" customHeight="1">
      <c r="A457" s="32">
        <v>1534</v>
      </c>
      <c r="B457" s="315" t="str">
        <f>VLOOKUP(A457,[5]bd_lista!A:C,3,FALSE)</f>
        <v>Gobierno Autónomo Municipal de Acasio</v>
      </c>
      <c r="C457" s="316" t="e">
        <f>+VLOOKUP(A457,Contactos!$A$4:$E$534,6,FALSE)</f>
        <v>#REF!</v>
      </c>
      <c r="D457" s="61">
        <v>0</v>
      </c>
      <c r="E457" s="61">
        <v>0</v>
      </c>
      <c r="F457" s="61">
        <v>0</v>
      </c>
      <c r="G457" s="61">
        <v>0</v>
      </c>
      <c r="H457" s="61">
        <v>0</v>
      </c>
      <c r="I457" s="61">
        <v>0</v>
      </c>
      <c r="J457" s="61">
        <v>0</v>
      </c>
      <c r="K457" s="61">
        <v>0</v>
      </c>
      <c r="L457" s="61">
        <v>0</v>
      </c>
      <c r="M457" s="61">
        <v>0</v>
      </c>
      <c r="N457" s="61">
        <v>0</v>
      </c>
      <c r="O457" s="61">
        <v>0</v>
      </c>
      <c r="P457" s="61">
        <v>0</v>
      </c>
      <c r="Q457" s="61">
        <v>0</v>
      </c>
      <c r="R457" s="61">
        <v>0</v>
      </c>
      <c r="S457" s="61">
        <v>0</v>
      </c>
      <c r="T457" s="61">
        <v>0</v>
      </c>
      <c r="U457" s="61">
        <v>0</v>
      </c>
      <c r="V457" s="61">
        <v>0</v>
      </c>
      <c r="W457" s="61">
        <v>0</v>
      </c>
      <c r="X457" s="61">
        <v>0</v>
      </c>
      <c r="Y457" s="61">
        <v>0</v>
      </c>
      <c r="Z457" s="61">
        <v>0</v>
      </c>
      <c r="AA457" s="61">
        <v>0</v>
      </c>
      <c r="AB457" s="61">
        <v>0</v>
      </c>
      <c r="AC457" s="61">
        <v>0</v>
      </c>
      <c r="AD457" s="61">
        <v>0</v>
      </c>
      <c r="AE457" s="61">
        <v>0</v>
      </c>
      <c r="AF457" s="61">
        <v>0</v>
      </c>
      <c r="AG457" s="61">
        <v>0</v>
      </c>
      <c r="AH457" s="61">
        <v>0</v>
      </c>
      <c r="AI457" s="61">
        <v>0</v>
      </c>
      <c r="AJ457" s="61">
        <v>0</v>
      </c>
      <c r="AK457" s="61">
        <v>0</v>
      </c>
      <c r="AL457" s="61">
        <v>0</v>
      </c>
      <c r="AM457" s="61">
        <v>0</v>
      </c>
      <c r="AN457" s="61">
        <v>0</v>
      </c>
      <c r="AO457" s="61">
        <v>0</v>
      </c>
      <c r="AP457" s="61">
        <v>0</v>
      </c>
      <c r="AQ457" s="61">
        <f t="shared" si="6"/>
        <v>0</v>
      </c>
      <c r="AT457" s="33"/>
    </row>
    <row r="458" spans="1:46" ht="33" customHeight="1">
      <c r="A458" s="32">
        <v>1535</v>
      </c>
      <c r="B458" s="315" t="str">
        <f>VLOOKUP(A458,[5]bd_lista!A:C,3,FALSE)</f>
        <v>Gobierno Autónomo Municipal de Llica</v>
      </c>
      <c r="C458" s="316" t="e">
        <f>+VLOOKUP(A458,Contactos!$A$4:$E$534,6,FALSE)</f>
        <v>#REF!</v>
      </c>
      <c r="D458" s="61">
        <v>0</v>
      </c>
      <c r="E458" s="61">
        <v>0</v>
      </c>
      <c r="F458" s="61">
        <v>0</v>
      </c>
      <c r="G458" s="61">
        <v>0</v>
      </c>
      <c r="H458" s="61">
        <v>0</v>
      </c>
      <c r="I458" s="61">
        <v>0</v>
      </c>
      <c r="J458" s="61">
        <v>0</v>
      </c>
      <c r="K458" s="61">
        <v>0</v>
      </c>
      <c r="L458" s="61">
        <v>0</v>
      </c>
      <c r="M458" s="61">
        <v>0</v>
      </c>
      <c r="N458" s="61">
        <v>0</v>
      </c>
      <c r="O458" s="61">
        <v>0</v>
      </c>
      <c r="P458" s="61">
        <v>0</v>
      </c>
      <c r="Q458" s="61">
        <v>0</v>
      </c>
      <c r="R458" s="61">
        <v>0</v>
      </c>
      <c r="S458" s="61">
        <v>0</v>
      </c>
      <c r="T458" s="61">
        <v>0</v>
      </c>
      <c r="U458" s="61">
        <v>0</v>
      </c>
      <c r="V458" s="61">
        <v>0</v>
      </c>
      <c r="W458" s="61">
        <v>0</v>
      </c>
      <c r="X458" s="61">
        <v>0</v>
      </c>
      <c r="Y458" s="61">
        <v>0</v>
      </c>
      <c r="Z458" s="61">
        <v>0</v>
      </c>
      <c r="AA458" s="61">
        <v>0</v>
      </c>
      <c r="AB458" s="61">
        <v>0</v>
      </c>
      <c r="AC458" s="61">
        <v>0</v>
      </c>
      <c r="AD458" s="61">
        <v>0</v>
      </c>
      <c r="AE458" s="61">
        <v>0</v>
      </c>
      <c r="AF458" s="61">
        <v>0</v>
      </c>
      <c r="AG458" s="61">
        <v>0</v>
      </c>
      <c r="AH458" s="61">
        <v>0</v>
      </c>
      <c r="AI458" s="61">
        <v>0</v>
      </c>
      <c r="AJ458" s="61">
        <v>0</v>
      </c>
      <c r="AK458" s="61">
        <v>0</v>
      </c>
      <c r="AL458" s="61">
        <v>0</v>
      </c>
      <c r="AM458" s="61">
        <v>0</v>
      </c>
      <c r="AN458" s="61">
        <v>0</v>
      </c>
      <c r="AO458" s="61">
        <v>0</v>
      </c>
      <c r="AP458" s="61">
        <v>0</v>
      </c>
      <c r="AQ458" s="61">
        <f t="shared" si="6"/>
        <v>0</v>
      </c>
      <c r="AT458" s="33"/>
    </row>
    <row r="459" spans="1:46" ht="33" customHeight="1">
      <c r="A459" s="32">
        <v>1536</v>
      </c>
      <c r="B459" s="315" t="str">
        <f>VLOOKUP(A459,[5]bd_lista!A:C,3,FALSE)</f>
        <v>Gobierno Autónomo Municipal de Tahua</v>
      </c>
      <c r="C459" s="316" t="e">
        <f>+VLOOKUP(A459,Contactos!$A$4:$E$534,6,FALSE)</f>
        <v>#REF!</v>
      </c>
      <c r="D459" s="61">
        <v>0</v>
      </c>
      <c r="E459" s="61">
        <v>0</v>
      </c>
      <c r="F459" s="61">
        <v>0</v>
      </c>
      <c r="G459" s="61">
        <v>0</v>
      </c>
      <c r="H459" s="61">
        <v>0</v>
      </c>
      <c r="I459" s="61">
        <v>0</v>
      </c>
      <c r="J459" s="61">
        <v>0</v>
      </c>
      <c r="K459" s="61">
        <v>0</v>
      </c>
      <c r="L459" s="61">
        <v>0</v>
      </c>
      <c r="M459" s="61">
        <v>0</v>
      </c>
      <c r="N459" s="61">
        <v>0</v>
      </c>
      <c r="O459" s="61">
        <v>0</v>
      </c>
      <c r="P459" s="61">
        <v>0</v>
      </c>
      <c r="Q459" s="61">
        <v>0</v>
      </c>
      <c r="R459" s="61">
        <v>0</v>
      </c>
      <c r="S459" s="61">
        <v>0</v>
      </c>
      <c r="T459" s="61">
        <v>0</v>
      </c>
      <c r="U459" s="61">
        <v>0</v>
      </c>
      <c r="V459" s="61">
        <v>0</v>
      </c>
      <c r="W459" s="61">
        <v>0</v>
      </c>
      <c r="X459" s="61">
        <v>0</v>
      </c>
      <c r="Y459" s="61">
        <v>0</v>
      </c>
      <c r="Z459" s="61">
        <v>0</v>
      </c>
      <c r="AA459" s="61">
        <v>0</v>
      </c>
      <c r="AB459" s="61">
        <v>0</v>
      </c>
      <c r="AC459" s="61">
        <v>0</v>
      </c>
      <c r="AD459" s="61">
        <v>0</v>
      </c>
      <c r="AE459" s="61">
        <v>0</v>
      </c>
      <c r="AF459" s="61">
        <v>0</v>
      </c>
      <c r="AG459" s="61">
        <v>0</v>
      </c>
      <c r="AH459" s="61">
        <v>0</v>
      </c>
      <c r="AI459" s="61">
        <v>0</v>
      </c>
      <c r="AJ459" s="61">
        <v>0</v>
      </c>
      <c r="AK459" s="61">
        <v>0</v>
      </c>
      <c r="AL459" s="61">
        <v>0</v>
      </c>
      <c r="AM459" s="61">
        <v>0</v>
      </c>
      <c r="AN459" s="61">
        <v>0</v>
      </c>
      <c r="AO459" s="61">
        <v>0</v>
      </c>
      <c r="AP459" s="61">
        <v>0</v>
      </c>
      <c r="AQ459" s="61">
        <f t="shared" si="6"/>
        <v>0</v>
      </c>
      <c r="AT459" s="33"/>
    </row>
    <row r="460" spans="1:46" ht="33" customHeight="1">
      <c r="A460" s="32">
        <v>1537</v>
      </c>
      <c r="B460" s="315" t="str">
        <f>VLOOKUP(A460,[5]bd_lista!A:C,3,FALSE)</f>
        <v>Gobierno Autónomo Municipal de Villazón</v>
      </c>
      <c r="C460" s="316" t="e">
        <f>+VLOOKUP(A460,Contactos!$A$4:$E$534,6,FALSE)</f>
        <v>#REF!</v>
      </c>
      <c r="D460" s="61">
        <v>0</v>
      </c>
      <c r="E460" s="61">
        <v>0</v>
      </c>
      <c r="F460" s="61">
        <v>0</v>
      </c>
      <c r="G460" s="61">
        <v>0</v>
      </c>
      <c r="H460" s="61">
        <v>0</v>
      </c>
      <c r="I460" s="61">
        <v>0</v>
      </c>
      <c r="J460" s="61">
        <v>0</v>
      </c>
      <c r="K460" s="61">
        <v>0</v>
      </c>
      <c r="L460" s="61">
        <v>0</v>
      </c>
      <c r="M460" s="61">
        <v>0</v>
      </c>
      <c r="N460" s="61">
        <v>0</v>
      </c>
      <c r="O460" s="61">
        <v>0</v>
      </c>
      <c r="P460" s="61">
        <v>0</v>
      </c>
      <c r="Q460" s="61">
        <v>0</v>
      </c>
      <c r="R460" s="61">
        <v>0</v>
      </c>
      <c r="S460" s="61">
        <v>0</v>
      </c>
      <c r="T460" s="61">
        <v>0</v>
      </c>
      <c r="U460" s="61">
        <v>0</v>
      </c>
      <c r="V460" s="61">
        <v>0</v>
      </c>
      <c r="W460" s="61">
        <v>0</v>
      </c>
      <c r="X460" s="61">
        <v>0</v>
      </c>
      <c r="Y460" s="61">
        <v>0</v>
      </c>
      <c r="Z460" s="61">
        <v>0</v>
      </c>
      <c r="AA460" s="61">
        <v>0</v>
      </c>
      <c r="AB460" s="61">
        <v>0</v>
      </c>
      <c r="AC460" s="61">
        <v>0</v>
      </c>
      <c r="AD460" s="61">
        <v>0</v>
      </c>
      <c r="AE460" s="61">
        <v>0</v>
      </c>
      <c r="AF460" s="61">
        <v>0</v>
      </c>
      <c r="AG460" s="61">
        <v>0</v>
      </c>
      <c r="AH460" s="61">
        <v>0</v>
      </c>
      <c r="AI460" s="61">
        <v>0</v>
      </c>
      <c r="AJ460" s="61">
        <v>0</v>
      </c>
      <c r="AK460" s="61">
        <v>0</v>
      </c>
      <c r="AL460" s="61">
        <v>0</v>
      </c>
      <c r="AM460" s="61">
        <v>0</v>
      </c>
      <c r="AN460" s="61">
        <v>0</v>
      </c>
      <c r="AO460" s="61">
        <v>0</v>
      </c>
      <c r="AP460" s="61">
        <v>0</v>
      </c>
      <c r="AQ460" s="61">
        <f t="shared" si="6"/>
        <v>0</v>
      </c>
      <c r="AT460" s="33"/>
    </row>
    <row r="461" spans="1:46" ht="33" customHeight="1">
      <c r="A461" s="32">
        <v>1538</v>
      </c>
      <c r="B461" s="315" t="str">
        <f>VLOOKUP(A461,[5]bd_lista!A:C,3,FALSE)</f>
        <v>Gobierno Autónomo Municipal de San Agustín</v>
      </c>
      <c r="C461" s="316" t="e">
        <f>+VLOOKUP(A461,Contactos!$A$4:$E$534,6,FALSE)</f>
        <v>#REF!</v>
      </c>
      <c r="D461" s="61">
        <v>0</v>
      </c>
      <c r="E461" s="61">
        <v>0</v>
      </c>
      <c r="F461" s="61">
        <v>0</v>
      </c>
      <c r="G461" s="61">
        <v>0</v>
      </c>
      <c r="H461" s="61">
        <v>0</v>
      </c>
      <c r="I461" s="61">
        <v>0</v>
      </c>
      <c r="J461" s="61">
        <v>0</v>
      </c>
      <c r="K461" s="61">
        <v>0</v>
      </c>
      <c r="L461" s="61">
        <v>0</v>
      </c>
      <c r="M461" s="61">
        <v>0</v>
      </c>
      <c r="N461" s="61">
        <v>0</v>
      </c>
      <c r="O461" s="61">
        <v>0</v>
      </c>
      <c r="P461" s="61">
        <v>0</v>
      </c>
      <c r="Q461" s="61">
        <v>0</v>
      </c>
      <c r="R461" s="61">
        <v>0</v>
      </c>
      <c r="S461" s="61">
        <v>0</v>
      </c>
      <c r="T461" s="61">
        <v>0</v>
      </c>
      <c r="U461" s="61">
        <v>0</v>
      </c>
      <c r="V461" s="61">
        <v>0</v>
      </c>
      <c r="W461" s="61">
        <v>0</v>
      </c>
      <c r="X461" s="61">
        <v>0</v>
      </c>
      <c r="Y461" s="61">
        <v>0</v>
      </c>
      <c r="Z461" s="61">
        <v>0</v>
      </c>
      <c r="AA461" s="61">
        <v>0</v>
      </c>
      <c r="AB461" s="61">
        <v>0</v>
      </c>
      <c r="AC461" s="61">
        <v>0</v>
      </c>
      <c r="AD461" s="61">
        <v>0</v>
      </c>
      <c r="AE461" s="61">
        <v>0</v>
      </c>
      <c r="AF461" s="61">
        <v>0</v>
      </c>
      <c r="AG461" s="61">
        <v>0</v>
      </c>
      <c r="AH461" s="61">
        <v>0</v>
      </c>
      <c r="AI461" s="61">
        <v>0</v>
      </c>
      <c r="AJ461" s="61">
        <v>0</v>
      </c>
      <c r="AK461" s="61">
        <v>0</v>
      </c>
      <c r="AL461" s="61">
        <v>0</v>
      </c>
      <c r="AM461" s="61">
        <v>0</v>
      </c>
      <c r="AN461" s="61">
        <v>0</v>
      </c>
      <c r="AO461" s="61">
        <v>0</v>
      </c>
      <c r="AP461" s="61">
        <v>0</v>
      </c>
      <c r="AQ461" s="61">
        <f t="shared" si="6"/>
        <v>0</v>
      </c>
      <c r="AT461" s="33"/>
    </row>
    <row r="462" spans="1:46" ht="33" customHeight="1">
      <c r="A462" s="32">
        <v>1539</v>
      </c>
      <c r="B462" s="315" t="str">
        <f>VLOOKUP(A462,[5]bd_lista!A:C,3,FALSE)</f>
        <v>Gobierno Autónomo Municipal de Ckochas</v>
      </c>
      <c r="C462" s="316" t="e">
        <f>+VLOOKUP(A462,Contactos!$A$4:$E$534,6,FALSE)</f>
        <v>#REF!</v>
      </c>
      <c r="D462" s="61">
        <v>0</v>
      </c>
      <c r="E462" s="61">
        <v>0</v>
      </c>
      <c r="F462" s="61">
        <v>0</v>
      </c>
      <c r="G462" s="61">
        <v>0</v>
      </c>
      <c r="H462" s="61">
        <v>0</v>
      </c>
      <c r="I462" s="61">
        <v>0</v>
      </c>
      <c r="J462" s="61">
        <v>0</v>
      </c>
      <c r="K462" s="61">
        <v>0</v>
      </c>
      <c r="L462" s="61">
        <v>0</v>
      </c>
      <c r="M462" s="61">
        <v>0</v>
      </c>
      <c r="N462" s="61">
        <v>0</v>
      </c>
      <c r="O462" s="61">
        <v>0</v>
      </c>
      <c r="P462" s="61">
        <v>0</v>
      </c>
      <c r="Q462" s="61">
        <v>0</v>
      </c>
      <c r="R462" s="61">
        <v>0</v>
      </c>
      <c r="S462" s="61">
        <v>0</v>
      </c>
      <c r="T462" s="61">
        <v>0</v>
      </c>
      <c r="U462" s="61">
        <v>0</v>
      </c>
      <c r="V462" s="61">
        <v>0</v>
      </c>
      <c r="W462" s="61">
        <v>0</v>
      </c>
      <c r="X462" s="61">
        <v>0</v>
      </c>
      <c r="Y462" s="61">
        <v>0</v>
      </c>
      <c r="Z462" s="61">
        <v>0</v>
      </c>
      <c r="AA462" s="61">
        <v>0</v>
      </c>
      <c r="AB462" s="61">
        <v>0</v>
      </c>
      <c r="AC462" s="61">
        <v>0</v>
      </c>
      <c r="AD462" s="61">
        <v>0</v>
      </c>
      <c r="AE462" s="61">
        <v>0</v>
      </c>
      <c r="AF462" s="61">
        <v>0</v>
      </c>
      <c r="AG462" s="61">
        <v>0</v>
      </c>
      <c r="AH462" s="61">
        <v>0</v>
      </c>
      <c r="AI462" s="61">
        <v>0</v>
      </c>
      <c r="AJ462" s="61">
        <v>0</v>
      </c>
      <c r="AK462" s="61">
        <v>0</v>
      </c>
      <c r="AL462" s="61">
        <v>0</v>
      </c>
      <c r="AM462" s="61">
        <v>0</v>
      </c>
      <c r="AN462" s="61">
        <v>0</v>
      </c>
      <c r="AO462" s="61">
        <v>0</v>
      </c>
      <c r="AP462" s="61">
        <v>0</v>
      </c>
      <c r="AQ462" s="61">
        <f t="shared" si="6"/>
        <v>0</v>
      </c>
      <c r="AT462" s="33"/>
    </row>
    <row r="463" spans="1:46" ht="33" customHeight="1">
      <c r="A463" s="32">
        <v>1540</v>
      </c>
      <c r="B463" s="315" t="str">
        <f>VLOOKUP(A463,[5]bd_lista!A:C,3,FALSE)</f>
        <v>Gobierno Autónomo Municipal de Chuquihuta Ayllu Jucumani</v>
      </c>
      <c r="C463" s="316" t="e">
        <f>+VLOOKUP(A463,Contactos!$A$4:$E$534,6,FALSE)</f>
        <v>#REF!</v>
      </c>
      <c r="D463" s="61">
        <v>0</v>
      </c>
      <c r="E463" s="61">
        <v>0</v>
      </c>
      <c r="F463" s="61">
        <v>0</v>
      </c>
      <c r="G463" s="61">
        <v>0</v>
      </c>
      <c r="H463" s="61">
        <v>0</v>
      </c>
      <c r="I463" s="61">
        <v>0</v>
      </c>
      <c r="J463" s="61">
        <v>0</v>
      </c>
      <c r="K463" s="61">
        <v>0</v>
      </c>
      <c r="L463" s="61">
        <v>0</v>
      </c>
      <c r="M463" s="61">
        <v>0</v>
      </c>
      <c r="N463" s="61">
        <v>0</v>
      </c>
      <c r="O463" s="61">
        <v>0</v>
      </c>
      <c r="P463" s="61">
        <v>0</v>
      </c>
      <c r="Q463" s="61">
        <v>0</v>
      </c>
      <c r="R463" s="61">
        <v>0</v>
      </c>
      <c r="S463" s="61">
        <v>0</v>
      </c>
      <c r="T463" s="61">
        <v>0</v>
      </c>
      <c r="U463" s="61">
        <v>0</v>
      </c>
      <c r="V463" s="61">
        <v>0</v>
      </c>
      <c r="W463" s="61">
        <v>0</v>
      </c>
      <c r="X463" s="61">
        <v>0</v>
      </c>
      <c r="Y463" s="61">
        <v>0</v>
      </c>
      <c r="Z463" s="61">
        <v>0</v>
      </c>
      <c r="AA463" s="61">
        <v>0</v>
      </c>
      <c r="AB463" s="61">
        <v>0</v>
      </c>
      <c r="AC463" s="61">
        <v>0</v>
      </c>
      <c r="AD463" s="61">
        <v>0</v>
      </c>
      <c r="AE463" s="61">
        <v>0</v>
      </c>
      <c r="AF463" s="61">
        <v>0</v>
      </c>
      <c r="AG463" s="61">
        <v>0</v>
      </c>
      <c r="AH463" s="61">
        <v>0</v>
      </c>
      <c r="AI463" s="61">
        <v>0</v>
      </c>
      <c r="AJ463" s="61">
        <v>0</v>
      </c>
      <c r="AK463" s="61">
        <v>0</v>
      </c>
      <c r="AL463" s="61">
        <v>0</v>
      </c>
      <c r="AM463" s="61">
        <v>0</v>
      </c>
      <c r="AN463" s="61">
        <v>0</v>
      </c>
      <c r="AO463" s="61">
        <v>0</v>
      </c>
      <c r="AP463" s="61">
        <v>0</v>
      </c>
      <c r="AQ463" s="61">
        <f t="shared" ref="AQ463:AQ526" si="7">SUM(D463:AP463)</f>
        <v>0</v>
      </c>
      <c r="AT463" s="33"/>
    </row>
    <row r="464" spans="1:46" ht="33" customHeight="1">
      <c r="A464" s="32">
        <v>1601</v>
      </c>
      <c r="B464" s="315" t="str">
        <f>VLOOKUP(A464,[5]bd_lista!A:C,3,FALSE)</f>
        <v>Gobierno Autónomo Municipal de Tarija</v>
      </c>
      <c r="C464" s="316" t="e">
        <f>+VLOOKUP(A464,Contactos!$A$4:$E$534,6,FALSE)</f>
        <v>#REF!</v>
      </c>
      <c r="D464" s="61">
        <v>0</v>
      </c>
      <c r="E464" s="61">
        <v>0</v>
      </c>
      <c r="F464" s="61">
        <v>0</v>
      </c>
      <c r="G464" s="61">
        <v>0</v>
      </c>
      <c r="H464" s="61">
        <v>0</v>
      </c>
      <c r="I464" s="61">
        <v>0</v>
      </c>
      <c r="J464" s="61">
        <v>0</v>
      </c>
      <c r="K464" s="61">
        <v>0</v>
      </c>
      <c r="L464" s="61">
        <v>0</v>
      </c>
      <c r="M464" s="61">
        <v>0</v>
      </c>
      <c r="N464" s="61">
        <v>0</v>
      </c>
      <c r="O464" s="61">
        <v>0</v>
      </c>
      <c r="P464" s="61">
        <v>0</v>
      </c>
      <c r="Q464" s="61">
        <v>0</v>
      </c>
      <c r="R464" s="61">
        <v>0</v>
      </c>
      <c r="S464" s="61">
        <v>0</v>
      </c>
      <c r="T464" s="61">
        <v>0</v>
      </c>
      <c r="U464" s="61">
        <v>0</v>
      </c>
      <c r="V464" s="61">
        <v>0</v>
      </c>
      <c r="W464" s="61">
        <v>0</v>
      </c>
      <c r="X464" s="61">
        <v>0</v>
      </c>
      <c r="Y464" s="61">
        <v>0</v>
      </c>
      <c r="Z464" s="61">
        <v>0</v>
      </c>
      <c r="AA464" s="61">
        <v>0</v>
      </c>
      <c r="AB464" s="61">
        <v>0</v>
      </c>
      <c r="AC464" s="61">
        <v>0</v>
      </c>
      <c r="AD464" s="61">
        <v>0</v>
      </c>
      <c r="AE464" s="61">
        <v>0</v>
      </c>
      <c r="AF464" s="61">
        <v>0</v>
      </c>
      <c r="AG464" s="61">
        <v>0</v>
      </c>
      <c r="AH464" s="61">
        <v>0</v>
      </c>
      <c r="AI464" s="61">
        <v>0</v>
      </c>
      <c r="AJ464" s="61">
        <v>0</v>
      </c>
      <c r="AK464" s="61">
        <v>0</v>
      </c>
      <c r="AL464" s="61">
        <v>0</v>
      </c>
      <c r="AM464" s="61">
        <v>0</v>
      </c>
      <c r="AN464" s="61">
        <v>0</v>
      </c>
      <c r="AO464" s="61">
        <v>0</v>
      </c>
      <c r="AP464" s="61">
        <v>0</v>
      </c>
      <c r="AQ464" s="61">
        <f t="shared" si="7"/>
        <v>0</v>
      </c>
      <c r="AT464" s="33"/>
    </row>
    <row r="465" spans="1:46" ht="33" customHeight="1">
      <c r="A465" s="32">
        <v>1602</v>
      </c>
      <c r="B465" s="315" t="str">
        <f>VLOOKUP(A465,[5]bd_lista!A:C,3,FALSE)</f>
        <v>Gobierno Autónomo Municipal de Padcaya</v>
      </c>
      <c r="C465" s="316" t="e">
        <f>+VLOOKUP(A465,Contactos!$A$4:$E$534,6,FALSE)</f>
        <v>#REF!</v>
      </c>
      <c r="D465" s="61">
        <v>0</v>
      </c>
      <c r="E465" s="61">
        <v>0</v>
      </c>
      <c r="F465" s="61">
        <v>0</v>
      </c>
      <c r="G465" s="61">
        <v>0</v>
      </c>
      <c r="H465" s="61">
        <v>0</v>
      </c>
      <c r="I465" s="61">
        <v>0</v>
      </c>
      <c r="J465" s="61">
        <v>0</v>
      </c>
      <c r="K465" s="61">
        <v>0</v>
      </c>
      <c r="L465" s="61">
        <v>0</v>
      </c>
      <c r="M465" s="61">
        <v>0</v>
      </c>
      <c r="N465" s="61">
        <v>0</v>
      </c>
      <c r="O465" s="61">
        <v>0</v>
      </c>
      <c r="P465" s="61">
        <v>0</v>
      </c>
      <c r="Q465" s="61">
        <v>0</v>
      </c>
      <c r="R465" s="61">
        <v>0</v>
      </c>
      <c r="S465" s="61">
        <v>0</v>
      </c>
      <c r="T465" s="61">
        <v>0</v>
      </c>
      <c r="U465" s="61">
        <v>0</v>
      </c>
      <c r="V465" s="61">
        <v>0</v>
      </c>
      <c r="W465" s="61">
        <v>0</v>
      </c>
      <c r="X465" s="61">
        <v>0</v>
      </c>
      <c r="Y465" s="61">
        <v>0</v>
      </c>
      <c r="Z465" s="61">
        <v>0</v>
      </c>
      <c r="AA465" s="61">
        <v>0</v>
      </c>
      <c r="AB465" s="61">
        <v>0</v>
      </c>
      <c r="AC465" s="61">
        <v>0</v>
      </c>
      <c r="AD465" s="61">
        <v>0</v>
      </c>
      <c r="AE465" s="61">
        <v>0</v>
      </c>
      <c r="AF465" s="61">
        <v>0</v>
      </c>
      <c r="AG465" s="61">
        <v>0</v>
      </c>
      <c r="AH465" s="61">
        <v>0</v>
      </c>
      <c r="AI465" s="61">
        <v>0</v>
      </c>
      <c r="AJ465" s="61">
        <v>0</v>
      </c>
      <c r="AK465" s="61">
        <v>0</v>
      </c>
      <c r="AL465" s="61">
        <v>0</v>
      </c>
      <c r="AM465" s="61">
        <v>0</v>
      </c>
      <c r="AN465" s="61">
        <v>0</v>
      </c>
      <c r="AO465" s="61">
        <v>0</v>
      </c>
      <c r="AP465" s="61">
        <v>0</v>
      </c>
      <c r="AQ465" s="61">
        <f t="shared" si="7"/>
        <v>0</v>
      </c>
      <c r="AT465" s="33"/>
    </row>
    <row r="466" spans="1:46" ht="33" customHeight="1">
      <c r="A466" s="32">
        <v>1603</v>
      </c>
      <c r="B466" s="315" t="str">
        <f>VLOOKUP(A466,[5]bd_lista!A:C,3,FALSE)</f>
        <v>Gobierno Autónomo Municipal de Bermejo</v>
      </c>
      <c r="C466" s="316" t="e">
        <f>+VLOOKUP(A466,Contactos!$A$4:$E$534,6,FALSE)</f>
        <v>#REF!</v>
      </c>
      <c r="D466" s="61">
        <v>0</v>
      </c>
      <c r="E466" s="61">
        <v>0</v>
      </c>
      <c r="F466" s="61">
        <v>0</v>
      </c>
      <c r="G466" s="61">
        <v>0</v>
      </c>
      <c r="H466" s="61">
        <v>0</v>
      </c>
      <c r="I466" s="61">
        <v>0</v>
      </c>
      <c r="J466" s="61">
        <v>0</v>
      </c>
      <c r="K466" s="61">
        <v>0</v>
      </c>
      <c r="L466" s="61">
        <v>0</v>
      </c>
      <c r="M466" s="61">
        <v>0</v>
      </c>
      <c r="N466" s="61">
        <v>0</v>
      </c>
      <c r="O466" s="61">
        <v>0</v>
      </c>
      <c r="P466" s="61">
        <v>0</v>
      </c>
      <c r="Q466" s="61">
        <v>0</v>
      </c>
      <c r="R466" s="61">
        <v>0</v>
      </c>
      <c r="S466" s="61">
        <v>0</v>
      </c>
      <c r="T466" s="61">
        <v>0</v>
      </c>
      <c r="U466" s="61">
        <v>0</v>
      </c>
      <c r="V466" s="61">
        <v>0</v>
      </c>
      <c r="W466" s="61">
        <v>0</v>
      </c>
      <c r="X466" s="61">
        <v>0</v>
      </c>
      <c r="Y466" s="61">
        <v>0</v>
      </c>
      <c r="Z466" s="61">
        <v>0</v>
      </c>
      <c r="AA466" s="61">
        <v>0</v>
      </c>
      <c r="AB466" s="61">
        <v>0</v>
      </c>
      <c r="AC466" s="61">
        <v>0</v>
      </c>
      <c r="AD466" s="61">
        <v>0</v>
      </c>
      <c r="AE466" s="61">
        <v>0</v>
      </c>
      <c r="AF466" s="61">
        <v>0</v>
      </c>
      <c r="AG466" s="61">
        <v>0</v>
      </c>
      <c r="AH466" s="61">
        <v>0</v>
      </c>
      <c r="AI466" s="61">
        <v>0</v>
      </c>
      <c r="AJ466" s="61">
        <v>0</v>
      </c>
      <c r="AK466" s="61">
        <v>0</v>
      </c>
      <c r="AL466" s="61">
        <v>0</v>
      </c>
      <c r="AM466" s="61">
        <v>0</v>
      </c>
      <c r="AN466" s="61">
        <v>0</v>
      </c>
      <c r="AO466" s="61">
        <v>0</v>
      </c>
      <c r="AP466" s="61">
        <v>0</v>
      </c>
      <c r="AQ466" s="61">
        <f t="shared" si="7"/>
        <v>0</v>
      </c>
      <c r="AT466" s="33"/>
    </row>
    <row r="467" spans="1:46" ht="33" customHeight="1">
      <c r="A467" s="32">
        <v>1604</v>
      </c>
      <c r="B467" s="315" t="str">
        <f>VLOOKUP(A467,[5]bd_lista!A:C,3,FALSE)</f>
        <v>Gobierno Autónomo Municipal de Yacuiba</v>
      </c>
      <c r="C467" s="316" t="e">
        <f>+VLOOKUP(A467,Contactos!$A$4:$E$534,6,FALSE)</f>
        <v>#REF!</v>
      </c>
      <c r="D467" s="61">
        <v>0</v>
      </c>
      <c r="E467" s="61">
        <v>0</v>
      </c>
      <c r="F467" s="61">
        <v>0</v>
      </c>
      <c r="G467" s="61">
        <v>0</v>
      </c>
      <c r="H467" s="61">
        <v>0</v>
      </c>
      <c r="I467" s="61">
        <v>0</v>
      </c>
      <c r="J467" s="61">
        <v>0</v>
      </c>
      <c r="K467" s="61">
        <v>0</v>
      </c>
      <c r="L467" s="61">
        <v>0</v>
      </c>
      <c r="M467" s="61">
        <v>0</v>
      </c>
      <c r="N467" s="61">
        <v>0</v>
      </c>
      <c r="O467" s="61">
        <v>0</v>
      </c>
      <c r="P467" s="61">
        <v>0</v>
      </c>
      <c r="Q467" s="61">
        <v>0</v>
      </c>
      <c r="R467" s="61">
        <v>0</v>
      </c>
      <c r="S467" s="61">
        <v>0</v>
      </c>
      <c r="T467" s="61">
        <v>0</v>
      </c>
      <c r="U467" s="61">
        <v>0</v>
      </c>
      <c r="V467" s="61">
        <v>0</v>
      </c>
      <c r="W467" s="61">
        <v>0</v>
      </c>
      <c r="X467" s="61">
        <v>0</v>
      </c>
      <c r="Y467" s="61">
        <v>0</v>
      </c>
      <c r="Z467" s="61">
        <v>0</v>
      </c>
      <c r="AA467" s="61">
        <v>0</v>
      </c>
      <c r="AB467" s="61">
        <v>0</v>
      </c>
      <c r="AC467" s="61">
        <v>0</v>
      </c>
      <c r="AD467" s="61">
        <v>0</v>
      </c>
      <c r="AE467" s="61">
        <v>0</v>
      </c>
      <c r="AF467" s="61">
        <v>0</v>
      </c>
      <c r="AG467" s="61">
        <v>0</v>
      </c>
      <c r="AH467" s="61">
        <v>0</v>
      </c>
      <c r="AI467" s="61">
        <v>0</v>
      </c>
      <c r="AJ467" s="61">
        <v>0</v>
      </c>
      <c r="AK467" s="61">
        <v>0</v>
      </c>
      <c r="AL467" s="61">
        <v>0</v>
      </c>
      <c r="AM467" s="61">
        <v>0</v>
      </c>
      <c r="AN467" s="61">
        <v>0</v>
      </c>
      <c r="AO467" s="61">
        <v>0</v>
      </c>
      <c r="AP467" s="61">
        <v>0</v>
      </c>
      <c r="AQ467" s="61">
        <f t="shared" si="7"/>
        <v>0</v>
      </c>
      <c r="AT467" s="33"/>
    </row>
    <row r="468" spans="1:46" ht="33" customHeight="1">
      <c r="A468" s="32">
        <v>1605</v>
      </c>
      <c r="B468" s="315" t="str">
        <f>VLOOKUP(A468,[5]bd_lista!A:C,3,FALSE)</f>
        <v>Gobierno Autónomo Municipal de Caraparí</v>
      </c>
      <c r="C468" s="316" t="e">
        <f>+VLOOKUP(A468,Contactos!$A$4:$E$534,6,FALSE)</f>
        <v>#REF!</v>
      </c>
      <c r="D468" s="61">
        <v>0</v>
      </c>
      <c r="E468" s="61">
        <v>0</v>
      </c>
      <c r="F468" s="61">
        <v>0</v>
      </c>
      <c r="G468" s="61">
        <v>0</v>
      </c>
      <c r="H468" s="61">
        <v>0</v>
      </c>
      <c r="I468" s="61">
        <v>0</v>
      </c>
      <c r="J468" s="61">
        <v>0</v>
      </c>
      <c r="K468" s="61">
        <v>0</v>
      </c>
      <c r="L468" s="61">
        <v>0</v>
      </c>
      <c r="M468" s="61">
        <v>0</v>
      </c>
      <c r="N468" s="61">
        <v>0</v>
      </c>
      <c r="O468" s="61">
        <v>0</v>
      </c>
      <c r="P468" s="61">
        <v>0</v>
      </c>
      <c r="Q468" s="61">
        <v>0</v>
      </c>
      <c r="R468" s="61">
        <v>0</v>
      </c>
      <c r="S468" s="61">
        <v>0</v>
      </c>
      <c r="T468" s="61">
        <v>0</v>
      </c>
      <c r="U468" s="61">
        <v>0</v>
      </c>
      <c r="V468" s="61">
        <v>0</v>
      </c>
      <c r="W468" s="61">
        <v>0</v>
      </c>
      <c r="X468" s="61">
        <v>0</v>
      </c>
      <c r="Y468" s="61">
        <v>0</v>
      </c>
      <c r="Z468" s="61">
        <v>0</v>
      </c>
      <c r="AA468" s="61">
        <v>0</v>
      </c>
      <c r="AB468" s="61">
        <v>0</v>
      </c>
      <c r="AC468" s="61">
        <v>0</v>
      </c>
      <c r="AD468" s="61">
        <v>0</v>
      </c>
      <c r="AE468" s="61">
        <v>0</v>
      </c>
      <c r="AF468" s="61">
        <v>0</v>
      </c>
      <c r="AG468" s="61">
        <v>0</v>
      </c>
      <c r="AH468" s="61">
        <v>0</v>
      </c>
      <c r="AI468" s="61">
        <v>0</v>
      </c>
      <c r="AJ468" s="61">
        <v>0</v>
      </c>
      <c r="AK468" s="61">
        <v>0</v>
      </c>
      <c r="AL468" s="61">
        <v>0</v>
      </c>
      <c r="AM468" s="61">
        <v>0</v>
      </c>
      <c r="AN468" s="61">
        <v>0</v>
      </c>
      <c r="AO468" s="61">
        <v>0</v>
      </c>
      <c r="AP468" s="61">
        <v>0</v>
      </c>
      <c r="AQ468" s="61">
        <f t="shared" si="7"/>
        <v>0</v>
      </c>
      <c r="AT468" s="33"/>
    </row>
    <row r="469" spans="1:46" ht="33" customHeight="1">
      <c r="A469" s="32">
        <v>1606</v>
      </c>
      <c r="B469" s="315" t="str">
        <f>VLOOKUP(A469,[5]bd_lista!A:C,3,FALSE)</f>
        <v>Gobierno Autónomo Municipal de Villamontes</v>
      </c>
      <c r="C469" s="316" t="e">
        <f>+VLOOKUP(A469,Contactos!$A$4:$E$534,6,FALSE)</f>
        <v>#REF!</v>
      </c>
      <c r="D469" s="61">
        <v>0</v>
      </c>
      <c r="E469" s="61">
        <v>0</v>
      </c>
      <c r="F469" s="61">
        <v>0</v>
      </c>
      <c r="G469" s="61">
        <v>0</v>
      </c>
      <c r="H469" s="61">
        <v>0</v>
      </c>
      <c r="I469" s="61">
        <v>0</v>
      </c>
      <c r="J469" s="61">
        <v>0</v>
      </c>
      <c r="K469" s="61">
        <v>0</v>
      </c>
      <c r="L469" s="61">
        <v>0</v>
      </c>
      <c r="M469" s="61">
        <v>0</v>
      </c>
      <c r="N469" s="61">
        <v>0</v>
      </c>
      <c r="O469" s="61">
        <v>0</v>
      </c>
      <c r="P469" s="61">
        <v>0</v>
      </c>
      <c r="Q469" s="61">
        <v>0</v>
      </c>
      <c r="R469" s="61">
        <v>0</v>
      </c>
      <c r="S469" s="61">
        <v>0</v>
      </c>
      <c r="T469" s="61">
        <v>0</v>
      </c>
      <c r="U469" s="61">
        <v>0</v>
      </c>
      <c r="V469" s="61">
        <v>0</v>
      </c>
      <c r="W469" s="61">
        <v>0</v>
      </c>
      <c r="X469" s="61">
        <v>0</v>
      </c>
      <c r="Y469" s="61">
        <v>0</v>
      </c>
      <c r="Z469" s="61">
        <v>0</v>
      </c>
      <c r="AA469" s="61">
        <v>0</v>
      </c>
      <c r="AB469" s="61">
        <v>0</v>
      </c>
      <c r="AC469" s="61">
        <v>0</v>
      </c>
      <c r="AD469" s="61">
        <v>0</v>
      </c>
      <c r="AE469" s="61">
        <v>0</v>
      </c>
      <c r="AF469" s="61">
        <v>0</v>
      </c>
      <c r="AG469" s="61">
        <v>0</v>
      </c>
      <c r="AH469" s="61">
        <v>0</v>
      </c>
      <c r="AI469" s="61">
        <v>0</v>
      </c>
      <c r="AJ469" s="61">
        <v>0</v>
      </c>
      <c r="AK469" s="61">
        <v>0</v>
      </c>
      <c r="AL469" s="61">
        <v>0</v>
      </c>
      <c r="AM469" s="61">
        <v>0</v>
      </c>
      <c r="AN469" s="61">
        <v>0</v>
      </c>
      <c r="AO469" s="61">
        <v>0</v>
      </c>
      <c r="AP469" s="61">
        <v>0</v>
      </c>
      <c r="AQ469" s="61">
        <f t="shared" si="7"/>
        <v>0</v>
      </c>
      <c r="AT469" s="33"/>
    </row>
    <row r="470" spans="1:46" ht="33" customHeight="1">
      <c r="A470" s="32">
        <v>1607</v>
      </c>
      <c r="B470" s="315" t="str">
        <f>VLOOKUP(A470,[5]bd_lista!A:C,3,FALSE)</f>
        <v>Gobierno Autónomo Municipal de Uriondo (Concepción)</v>
      </c>
      <c r="C470" s="316" t="e">
        <f>+VLOOKUP(A470,Contactos!$A$4:$E$534,6,FALSE)</f>
        <v>#REF!</v>
      </c>
      <c r="D470" s="61">
        <v>0</v>
      </c>
      <c r="E470" s="61">
        <v>0</v>
      </c>
      <c r="F470" s="61">
        <v>0</v>
      </c>
      <c r="G470" s="61">
        <v>0</v>
      </c>
      <c r="H470" s="61">
        <v>0</v>
      </c>
      <c r="I470" s="61">
        <v>0</v>
      </c>
      <c r="J470" s="61">
        <v>0</v>
      </c>
      <c r="K470" s="61">
        <v>0</v>
      </c>
      <c r="L470" s="61">
        <v>0</v>
      </c>
      <c r="M470" s="61">
        <v>0</v>
      </c>
      <c r="N470" s="61">
        <v>0</v>
      </c>
      <c r="O470" s="61">
        <v>0</v>
      </c>
      <c r="P470" s="61">
        <v>0</v>
      </c>
      <c r="Q470" s="61">
        <v>0</v>
      </c>
      <c r="R470" s="61">
        <v>0</v>
      </c>
      <c r="S470" s="61">
        <v>0</v>
      </c>
      <c r="T470" s="61">
        <v>0</v>
      </c>
      <c r="U470" s="61">
        <v>0</v>
      </c>
      <c r="V470" s="61">
        <v>0</v>
      </c>
      <c r="W470" s="61">
        <v>0</v>
      </c>
      <c r="X470" s="61">
        <v>0</v>
      </c>
      <c r="Y470" s="61">
        <v>0</v>
      </c>
      <c r="Z470" s="61">
        <v>0</v>
      </c>
      <c r="AA470" s="61">
        <v>0</v>
      </c>
      <c r="AB470" s="61">
        <v>0</v>
      </c>
      <c r="AC470" s="61">
        <v>0</v>
      </c>
      <c r="AD470" s="61">
        <v>0</v>
      </c>
      <c r="AE470" s="61">
        <v>0</v>
      </c>
      <c r="AF470" s="61">
        <v>0</v>
      </c>
      <c r="AG470" s="61">
        <v>0</v>
      </c>
      <c r="AH470" s="61">
        <v>0</v>
      </c>
      <c r="AI470" s="61">
        <v>0</v>
      </c>
      <c r="AJ470" s="61">
        <v>0</v>
      </c>
      <c r="AK470" s="61">
        <v>0</v>
      </c>
      <c r="AL470" s="61">
        <v>0</v>
      </c>
      <c r="AM470" s="61">
        <v>0</v>
      </c>
      <c r="AN470" s="61">
        <v>0</v>
      </c>
      <c r="AO470" s="61">
        <v>0</v>
      </c>
      <c r="AP470" s="61">
        <v>0</v>
      </c>
      <c r="AQ470" s="61">
        <f t="shared" si="7"/>
        <v>0</v>
      </c>
      <c r="AT470" s="33"/>
    </row>
    <row r="471" spans="1:46" ht="33" customHeight="1">
      <c r="A471" s="32">
        <v>1608</v>
      </c>
      <c r="B471" s="315" t="str">
        <f>VLOOKUP(A471,[5]bd_lista!A:C,3,FALSE)</f>
        <v>Gobierno Autónomo Municipal de Yunchara</v>
      </c>
      <c r="C471" s="316" t="e">
        <f>+VLOOKUP(A471,Contactos!$A$4:$E$534,6,FALSE)</f>
        <v>#REF!</v>
      </c>
      <c r="D471" s="61">
        <v>0</v>
      </c>
      <c r="E471" s="61">
        <v>0</v>
      </c>
      <c r="F471" s="61">
        <v>0</v>
      </c>
      <c r="G471" s="61">
        <v>0</v>
      </c>
      <c r="H471" s="61">
        <v>0</v>
      </c>
      <c r="I471" s="61">
        <v>0</v>
      </c>
      <c r="J471" s="61">
        <v>0</v>
      </c>
      <c r="K471" s="61">
        <v>0</v>
      </c>
      <c r="L471" s="61">
        <v>0</v>
      </c>
      <c r="M471" s="61">
        <v>0</v>
      </c>
      <c r="N471" s="61">
        <v>0</v>
      </c>
      <c r="O471" s="61">
        <v>0</v>
      </c>
      <c r="P471" s="61">
        <v>0</v>
      </c>
      <c r="Q471" s="61">
        <v>0</v>
      </c>
      <c r="R471" s="61">
        <v>0</v>
      </c>
      <c r="S471" s="61">
        <v>0</v>
      </c>
      <c r="T471" s="61">
        <v>0</v>
      </c>
      <c r="U471" s="61">
        <v>0</v>
      </c>
      <c r="V471" s="61">
        <v>0</v>
      </c>
      <c r="W471" s="61">
        <v>0</v>
      </c>
      <c r="X471" s="61">
        <v>0</v>
      </c>
      <c r="Y471" s="61">
        <v>0</v>
      </c>
      <c r="Z471" s="61">
        <v>0</v>
      </c>
      <c r="AA471" s="61">
        <v>0</v>
      </c>
      <c r="AB471" s="61">
        <v>0</v>
      </c>
      <c r="AC471" s="61">
        <v>0</v>
      </c>
      <c r="AD471" s="61">
        <v>0</v>
      </c>
      <c r="AE471" s="61">
        <v>0</v>
      </c>
      <c r="AF471" s="61">
        <v>0</v>
      </c>
      <c r="AG471" s="61">
        <v>0</v>
      </c>
      <c r="AH471" s="61">
        <v>0</v>
      </c>
      <c r="AI471" s="61">
        <v>0</v>
      </c>
      <c r="AJ471" s="61">
        <v>0</v>
      </c>
      <c r="AK471" s="61">
        <v>0</v>
      </c>
      <c r="AL471" s="61">
        <v>0</v>
      </c>
      <c r="AM471" s="61">
        <v>0</v>
      </c>
      <c r="AN471" s="61">
        <v>0</v>
      </c>
      <c r="AO471" s="61">
        <v>0</v>
      </c>
      <c r="AP471" s="61">
        <v>0</v>
      </c>
      <c r="AQ471" s="61">
        <f t="shared" si="7"/>
        <v>0</v>
      </c>
      <c r="AT471" s="33"/>
    </row>
    <row r="472" spans="1:46" ht="33" customHeight="1">
      <c r="A472" s="32">
        <v>1609</v>
      </c>
      <c r="B472" s="315" t="str">
        <f>VLOOKUP(A472,[5]bd_lista!A:C,3,FALSE)</f>
        <v>Gobierno Autónomo Municipal de San Lorenzo</v>
      </c>
      <c r="C472" s="316" t="e">
        <f>+VLOOKUP(A472,Contactos!$A$4:$E$534,6,FALSE)</f>
        <v>#REF!</v>
      </c>
      <c r="D472" s="61">
        <v>0</v>
      </c>
      <c r="E472" s="61">
        <v>0</v>
      </c>
      <c r="F472" s="61">
        <v>0</v>
      </c>
      <c r="G472" s="61">
        <v>0</v>
      </c>
      <c r="H472" s="61">
        <v>0</v>
      </c>
      <c r="I472" s="61">
        <v>0</v>
      </c>
      <c r="J472" s="61">
        <v>0</v>
      </c>
      <c r="K472" s="61">
        <v>0</v>
      </c>
      <c r="L472" s="61">
        <v>0</v>
      </c>
      <c r="M472" s="61">
        <v>0</v>
      </c>
      <c r="N472" s="61">
        <v>0</v>
      </c>
      <c r="O472" s="61">
        <v>0</v>
      </c>
      <c r="P472" s="61">
        <v>0</v>
      </c>
      <c r="Q472" s="61">
        <v>0</v>
      </c>
      <c r="R472" s="61">
        <v>0</v>
      </c>
      <c r="S472" s="61">
        <v>0</v>
      </c>
      <c r="T472" s="61">
        <v>0</v>
      </c>
      <c r="U472" s="61">
        <v>0</v>
      </c>
      <c r="V472" s="61">
        <v>0</v>
      </c>
      <c r="W472" s="61">
        <v>0</v>
      </c>
      <c r="X472" s="61">
        <v>0</v>
      </c>
      <c r="Y472" s="61">
        <v>0</v>
      </c>
      <c r="Z472" s="61">
        <v>0</v>
      </c>
      <c r="AA472" s="61">
        <v>0</v>
      </c>
      <c r="AB472" s="61">
        <v>0</v>
      </c>
      <c r="AC472" s="61">
        <v>0</v>
      </c>
      <c r="AD472" s="61">
        <v>0</v>
      </c>
      <c r="AE472" s="61">
        <v>0</v>
      </c>
      <c r="AF472" s="61">
        <v>0</v>
      </c>
      <c r="AG472" s="61">
        <v>0</v>
      </c>
      <c r="AH472" s="61">
        <v>0</v>
      </c>
      <c r="AI472" s="61">
        <v>0</v>
      </c>
      <c r="AJ472" s="61">
        <v>0</v>
      </c>
      <c r="AK472" s="61">
        <v>0</v>
      </c>
      <c r="AL472" s="61">
        <v>0</v>
      </c>
      <c r="AM472" s="61">
        <v>0</v>
      </c>
      <c r="AN472" s="61">
        <v>0</v>
      </c>
      <c r="AO472" s="61">
        <v>0</v>
      </c>
      <c r="AP472" s="61">
        <v>0</v>
      </c>
      <c r="AQ472" s="61">
        <f t="shared" si="7"/>
        <v>0</v>
      </c>
      <c r="AT472" s="33"/>
    </row>
    <row r="473" spans="1:46" ht="33" customHeight="1">
      <c r="A473" s="32">
        <v>1610</v>
      </c>
      <c r="B473" s="315" t="str">
        <f>VLOOKUP(A473,[5]bd_lista!A:C,3,FALSE)</f>
        <v>Gobierno Autónomo Municipal de El Puente</v>
      </c>
      <c r="C473" s="316" t="e">
        <f>+VLOOKUP(A473,Contactos!$A$4:$E$534,6,FALSE)</f>
        <v>#REF!</v>
      </c>
      <c r="D473" s="61">
        <v>0</v>
      </c>
      <c r="E473" s="61">
        <v>0</v>
      </c>
      <c r="F473" s="61">
        <v>0</v>
      </c>
      <c r="G473" s="61">
        <v>0</v>
      </c>
      <c r="H473" s="61">
        <v>0</v>
      </c>
      <c r="I473" s="61">
        <v>0</v>
      </c>
      <c r="J473" s="61">
        <v>0</v>
      </c>
      <c r="K473" s="61">
        <v>0</v>
      </c>
      <c r="L473" s="61">
        <v>0</v>
      </c>
      <c r="M473" s="61">
        <v>0</v>
      </c>
      <c r="N473" s="61">
        <v>0</v>
      </c>
      <c r="O473" s="61">
        <v>0</v>
      </c>
      <c r="P473" s="61">
        <v>0</v>
      </c>
      <c r="Q473" s="61">
        <v>0</v>
      </c>
      <c r="R473" s="61">
        <v>0</v>
      </c>
      <c r="S473" s="61">
        <v>0</v>
      </c>
      <c r="T473" s="61">
        <v>0</v>
      </c>
      <c r="U473" s="61">
        <v>0</v>
      </c>
      <c r="V473" s="61">
        <v>0</v>
      </c>
      <c r="W473" s="61">
        <v>0</v>
      </c>
      <c r="X473" s="61">
        <v>0</v>
      </c>
      <c r="Y473" s="61">
        <v>0</v>
      </c>
      <c r="Z473" s="61">
        <v>0</v>
      </c>
      <c r="AA473" s="61">
        <v>0</v>
      </c>
      <c r="AB473" s="61">
        <v>0</v>
      </c>
      <c r="AC473" s="61">
        <v>0</v>
      </c>
      <c r="AD473" s="61">
        <v>0</v>
      </c>
      <c r="AE473" s="61">
        <v>0</v>
      </c>
      <c r="AF473" s="61">
        <v>0</v>
      </c>
      <c r="AG473" s="61">
        <v>0</v>
      </c>
      <c r="AH473" s="61">
        <v>0</v>
      </c>
      <c r="AI473" s="61">
        <v>0</v>
      </c>
      <c r="AJ473" s="61">
        <v>0</v>
      </c>
      <c r="AK473" s="61">
        <v>0</v>
      </c>
      <c r="AL473" s="61">
        <v>0</v>
      </c>
      <c r="AM473" s="61">
        <v>0</v>
      </c>
      <c r="AN473" s="61">
        <v>0</v>
      </c>
      <c r="AO473" s="61">
        <v>0</v>
      </c>
      <c r="AP473" s="61">
        <v>0</v>
      </c>
      <c r="AQ473" s="61">
        <f t="shared" si="7"/>
        <v>0</v>
      </c>
      <c r="AT473" s="33"/>
    </row>
    <row r="474" spans="1:46" ht="33" customHeight="1">
      <c r="A474" s="32">
        <v>1611</v>
      </c>
      <c r="B474" s="315" t="str">
        <f>VLOOKUP(A474,[5]bd_lista!A:C,3,FALSE)</f>
        <v>Gobierno Autónomo Municipal de Entre Ríos</v>
      </c>
      <c r="C474" s="316" t="e">
        <f>+VLOOKUP(A474,Contactos!$A$4:$E$534,6,FALSE)</f>
        <v>#REF!</v>
      </c>
      <c r="D474" s="61">
        <v>0</v>
      </c>
      <c r="E474" s="61">
        <v>0</v>
      </c>
      <c r="F474" s="61">
        <v>0</v>
      </c>
      <c r="G474" s="61">
        <v>0</v>
      </c>
      <c r="H474" s="61">
        <v>0</v>
      </c>
      <c r="I474" s="61">
        <v>0</v>
      </c>
      <c r="J474" s="61">
        <v>0</v>
      </c>
      <c r="K474" s="61">
        <v>0</v>
      </c>
      <c r="L474" s="61">
        <v>0</v>
      </c>
      <c r="M474" s="61">
        <v>0</v>
      </c>
      <c r="N474" s="61">
        <v>0</v>
      </c>
      <c r="O474" s="61">
        <v>0</v>
      </c>
      <c r="P474" s="61">
        <v>0</v>
      </c>
      <c r="Q474" s="61">
        <v>0</v>
      </c>
      <c r="R474" s="61">
        <v>0</v>
      </c>
      <c r="S474" s="61">
        <v>0</v>
      </c>
      <c r="T474" s="61">
        <v>0</v>
      </c>
      <c r="U474" s="61">
        <v>0</v>
      </c>
      <c r="V474" s="61">
        <v>0</v>
      </c>
      <c r="W474" s="61">
        <v>0</v>
      </c>
      <c r="X474" s="61">
        <v>0</v>
      </c>
      <c r="Y474" s="61">
        <v>0</v>
      </c>
      <c r="Z474" s="61">
        <v>0</v>
      </c>
      <c r="AA474" s="61">
        <v>0</v>
      </c>
      <c r="AB474" s="61">
        <v>0</v>
      </c>
      <c r="AC474" s="61">
        <v>0</v>
      </c>
      <c r="AD474" s="61">
        <v>0</v>
      </c>
      <c r="AE474" s="61">
        <v>0</v>
      </c>
      <c r="AF474" s="61">
        <v>0</v>
      </c>
      <c r="AG474" s="61">
        <v>0</v>
      </c>
      <c r="AH474" s="61">
        <v>0</v>
      </c>
      <c r="AI474" s="61">
        <v>0</v>
      </c>
      <c r="AJ474" s="61">
        <v>0</v>
      </c>
      <c r="AK474" s="61">
        <v>0</v>
      </c>
      <c r="AL474" s="61">
        <v>0</v>
      </c>
      <c r="AM474" s="61">
        <v>0</v>
      </c>
      <c r="AN474" s="61">
        <v>0</v>
      </c>
      <c r="AO474" s="61">
        <v>0</v>
      </c>
      <c r="AP474" s="61">
        <v>0</v>
      </c>
      <c r="AQ474" s="61">
        <f t="shared" si="7"/>
        <v>0</v>
      </c>
      <c r="AT474" s="33"/>
    </row>
    <row r="475" spans="1:46" ht="33" customHeight="1">
      <c r="A475" s="32">
        <v>1701</v>
      </c>
      <c r="B475" s="315" t="str">
        <f>VLOOKUP(A475,[5]bd_lista!A:C,3,FALSE)</f>
        <v>Gobierno Autónomo Municipal de Santa Cruz de La Sierra</v>
      </c>
      <c r="C475" s="316" t="e">
        <f>+VLOOKUP(A475,Contactos!$A$4:$E$534,6,FALSE)</f>
        <v>#REF!</v>
      </c>
      <c r="D475" s="61">
        <v>0</v>
      </c>
      <c r="E475" s="61">
        <v>0</v>
      </c>
      <c r="F475" s="61">
        <v>0</v>
      </c>
      <c r="G475" s="61">
        <v>0</v>
      </c>
      <c r="H475" s="61">
        <v>0</v>
      </c>
      <c r="I475" s="61">
        <v>0</v>
      </c>
      <c r="J475" s="61">
        <v>0</v>
      </c>
      <c r="K475" s="61">
        <v>0</v>
      </c>
      <c r="L475" s="61">
        <v>0</v>
      </c>
      <c r="M475" s="61">
        <v>0</v>
      </c>
      <c r="N475" s="61">
        <v>0</v>
      </c>
      <c r="O475" s="61">
        <v>0</v>
      </c>
      <c r="P475" s="61">
        <v>0</v>
      </c>
      <c r="Q475" s="61">
        <v>0</v>
      </c>
      <c r="R475" s="61">
        <v>0</v>
      </c>
      <c r="S475" s="61">
        <v>0</v>
      </c>
      <c r="T475" s="61">
        <v>0</v>
      </c>
      <c r="U475" s="61">
        <v>0</v>
      </c>
      <c r="V475" s="61">
        <v>0</v>
      </c>
      <c r="W475" s="61">
        <v>0</v>
      </c>
      <c r="X475" s="61">
        <v>0</v>
      </c>
      <c r="Y475" s="61">
        <v>0</v>
      </c>
      <c r="Z475" s="61">
        <v>0</v>
      </c>
      <c r="AA475" s="61">
        <v>0</v>
      </c>
      <c r="AB475" s="61">
        <v>0</v>
      </c>
      <c r="AC475" s="61">
        <v>0</v>
      </c>
      <c r="AD475" s="61">
        <v>0</v>
      </c>
      <c r="AE475" s="61">
        <v>0</v>
      </c>
      <c r="AF475" s="61">
        <v>0</v>
      </c>
      <c r="AG475" s="61">
        <v>0</v>
      </c>
      <c r="AH475" s="61">
        <v>0</v>
      </c>
      <c r="AI475" s="61">
        <v>0</v>
      </c>
      <c r="AJ475" s="61">
        <v>0</v>
      </c>
      <c r="AK475" s="61">
        <v>0</v>
      </c>
      <c r="AL475" s="61">
        <v>0</v>
      </c>
      <c r="AM475" s="61">
        <v>0</v>
      </c>
      <c r="AN475" s="61">
        <v>0</v>
      </c>
      <c r="AO475" s="61">
        <v>0</v>
      </c>
      <c r="AP475" s="61">
        <v>0</v>
      </c>
      <c r="AQ475" s="61">
        <f t="shared" si="7"/>
        <v>0</v>
      </c>
      <c r="AT475" s="33"/>
    </row>
    <row r="476" spans="1:46" ht="33" customHeight="1">
      <c r="A476" s="32">
        <v>1702</v>
      </c>
      <c r="B476" s="315" t="str">
        <f>VLOOKUP(A476,[5]bd_lista!A:C,3,FALSE)</f>
        <v>Gobierno Autónomo Municipal de Cotoca</v>
      </c>
      <c r="C476" s="316" t="e">
        <f>+VLOOKUP(A476,Contactos!$A$4:$E$534,6,FALSE)</f>
        <v>#REF!</v>
      </c>
      <c r="D476" s="61">
        <v>0</v>
      </c>
      <c r="E476" s="61">
        <v>0</v>
      </c>
      <c r="F476" s="61">
        <v>0</v>
      </c>
      <c r="G476" s="61">
        <v>0</v>
      </c>
      <c r="H476" s="61">
        <v>0</v>
      </c>
      <c r="I476" s="61">
        <v>0</v>
      </c>
      <c r="J476" s="61">
        <v>0</v>
      </c>
      <c r="K476" s="61">
        <v>0</v>
      </c>
      <c r="L476" s="61">
        <v>0</v>
      </c>
      <c r="M476" s="61">
        <v>0</v>
      </c>
      <c r="N476" s="61">
        <v>0</v>
      </c>
      <c r="O476" s="61">
        <v>0</v>
      </c>
      <c r="P476" s="61">
        <v>0</v>
      </c>
      <c r="Q476" s="61">
        <v>0</v>
      </c>
      <c r="R476" s="61">
        <v>0</v>
      </c>
      <c r="S476" s="61">
        <v>0</v>
      </c>
      <c r="T476" s="61">
        <v>0</v>
      </c>
      <c r="U476" s="61">
        <v>0</v>
      </c>
      <c r="V476" s="61">
        <v>0</v>
      </c>
      <c r="W476" s="61">
        <v>0</v>
      </c>
      <c r="X476" s="61">
        <v>0</v>
      </c>
      <c r="Y476" s="61">
        <v>0</v>
      </c>
      <c r="Z476" s="61">
        <v>0</v>
      </c>
      <c r="AA476" s="61">
        <v>0</v>
      </c>
      <c r="AB476" s="61">
        <v>0</v>
      </c>
      <c r="AC476" s="61">
        <v>0</v>
      </c>
      <c r="AD476" s="61">
        <v>0</v>
      </c>
      <c r="AE476" s="61">
        <v>0</v>
      </c>
      <c r="AF476" s="61">
        <v>0</v>
      </c>
      <c r="AG476" s="61">
        <v>0</v>
      </c>
      <c r="AH476" s="61">
        <v>0</v>
      </c>
      <c r="AI476" s="61">
        <v>0</v>
      </c>
      <c r="AJ476" s="61">
        <v>0</v>
      </c>
      <c r="AK476" s="61">
        <v>0</v>
      </c>
      <c r="AL476" s="61">
        <v>0</v>
      </c>
      <c r="AM476" s="61">
        <v>0</v>
      </c>
      <c r="AN476" s="61">
        <v>0</v>
      </c>
      <c r="AO476" s="61">
        <v>0</v>
      </c>
      <c r="AP476" s="61">
        <v>0</v>
      </c>
      <c r="AQ476" s="61">
        <f t="shared" si="7"/>
        <v>0</v>
      </c>
      <c r="AT476" s="33"/>
    </row>
    <row r="477" spans="1:46" ht="33" customHeight="1">
      <c r="A477" s="32">
        <v>1703</v>
      </c>
      <c r="B477" s="315" t="str">
        <f>VLOOKUP(A477,[5]bd_lista!A:C,3,FALSE)</f>
        <v>Gobierno Autónomo Municipal de Porongo (Ayacucho)</v>
      </c>
      <c r="C477" s="316" t="e">
        <f>+VLOOKUP(A477,Contactos!$A$4:$E$534,6,FALSE)</f>
        <v>#REF!</v>
      </c>
      <c r="D477" s="61">
        <v>0</v>
      </c>
      <c r="E477" s="61">
        <v>0</v>
      </c>
      <c r="F477" s="61">
        <v>0</v>
      </c>
      <c r="G477" s="61">
        <v>0</v>
      </c>
      <c r="H477" s="61">
        <v>0</v>
      </c>
      <c r="I477" s="61">
        <v>0</v>
      </c>
      <c r="J477" s="61">
        <v>0</v>
      </c>
      <c r="K477" s="61">
        <v>0</v>
      </c>
      <c r="L477" s="61">
        <v>0</v>
      </c>
      <c r="M477" s="61">
        <v>0</v>
      </c>
      <c r="N477" s="61">
        <v>0</v>
      </c>
      <c r="O477" s="61">
        <v>0</v>
      </c>
      <c r="P477" s="61">
        <v>0</v>
      </c>
      <c r="Q477" s="61">
        <v>0</v>
      </c>
      <c r="R477" s="61">
        <v>0</v>
      </c>
      <c r="S477" s="61">
        <v>0</v>
      </c>
      <c r="T477" s="61">
        <v>0</v>
      </c>
      <c r="U477" s="61">
        <v>0</v>
      </c>
      <c r="V477" s="61">
        <v>0</v>
      </c>
      <c r="W477" s="61">
        <v>0</v>
      </c>
      <c r="X477" s="61">
        <v>0</v>
      </c>
      <c r="Y477" s="61">
        <v>0</v>
      </c>
      <c r="Z477" s="61">
        <v>0</v>
      </c>
      <c r="AA477" s="61">
        <v>0</v>
      </c>
      <c r="AB477" s="61">
        <v>0</v>
      </c>
      <c r="AC477" s="61">
        <v>0</v>
      </c>
      <c r="AD477" s="61">
        <v>0</v>
      </c>
      <c r="AE477" s="61">
        <v>0</v>
      </c>
      <c r="AF477" s="61">
        <v>0</v>
      </c>
      <c r="AG477" s="61">
        <v>0</v>
      </c>
      <c r="AH477" s="61">
        <v>0</v>
      </c>
      <c r="AI477" s="61">
        <v>0</v>
      </c>
      <c r="AJ477" s="61">
        <v>0</v>
      </c>
      <c r="AK477" s="61">
        <v>0</v>
      </c>
      <c r="AL477" s="61">
        <v>0</v>
      </c>
      <c r="AM477" s="61">
        <v>0</v>
      </c>
      <c r="AN477" s="61">
        <v>0</v>
      </c>
      <c r="AO477" s="61">
        <v>0</v>
      </c>
      <c r="AP477" s="61">
        <v>0</v>
      </c>
      <c r="AQ477" s="61">
        <f t="shared" si="7"/>
        <v>0</v>
      </c>
      <c r="AT477" s="33"/>
    </row>
    <row r="478" spans="1:46" ht="33" customHeight="1">
      <c r="A478" s="32">
        <v>1704</v>
      </c>
      <c r="B478" s="315" t="str">
        <f>VLOOKUP(A478,[5]bd_lista!A:C,3,FALSE)</f>
        <v>Gobierno Autónomo Municipal de La Guardia</v>
      </c>
      <c r="C478" s="316" t="e">
        <f>+VLOOKUP(A478,Contactos!$A$4:$E$534,6,FALSE)</f>
        <v>#REF!</v>
      </c>
      <c r="D478" s="61">
        <v>0</v>
      </c>
      <c r="E478" s="61">
        <v>0</v>
      </c>
      <c r="F478" s="61">
        <v>0</v>
      </c>
      <c r="G478" s="61">
        <v>0</v>
      </c>
      <c r="H478" s="61">
        <v>0</v>
      </c>
      <c r="I478" s="61">
        <v>0</v>
      </c>
      <c r="J478" s="61">
        <v>0</v>
      </c>
      <c r="K478" s="61">
        <v>0</v>
      </c>
      <c r="L478" s="61">
        <v>0</v>
      </c>
      <c r="M478" s="61">
        <v>0</v>
      </c>
      <c r="N478" s="61">
        <v>0</v>
      </c>
      <c r="O478" s="61">
        <v>0</v>
      </c>
      <c r="P478" s="61">
        <v>0</v>
      </c>
      <c r="Q478" s="61">
        <v>0</v>
      </c>
      <c r="R478" s="61">
        <v>0</v>
      </c>
      <c r="S478" s="61">
        <v>0</v>
      </c>
      <c r="T478" s="61">
        <v>0</v>
      </c>
      <c r="U478" s="61">
        <v>0</v>
      </c>
      <c r="V478" s="61">
        <v>0</v>
      </c>
      <c r="W478" s="61">
        <v>0</v>
      </c>
      <c r="X478" s="61">
        <v>0</v>
      </c>
      <c r="Y478" s="61">
        <v>0</v>
      </c>
      <c r="Z478" s="61">
        <v>0</v>
      </c>
      <c r="AA478" s="61">
        <v>0</v>
      </c>
      <c r="AB478" s="61">
        <v>0</v>
      </c>
      <c r="AC478" s="61">
        <v>0</v>
      </c>
      <c r="AD478" s="61">
        <v>0</v>
      </c>
      <c r="AE478" s="61">
        <v>0</v>
      </c>
      <c r="AF478" s="61">
        <v>0</v>
      </c>
      <c r="AG478" s="61">
        <v>0</v>
      </c>
      <c r="AH478" s="61">
        <v>0</v>
      </c>
      <c r="AI478" s="61">
        <v>0</v>
      </c>
      <c r="AJ478" s="61">
        <v>0</v>
      </c>
      <c r="AK478" s="61">
        <v>0</v>
      </c>
      <c r="AL478" s="61">
        <v>0</v>
      </c>
      <c r="AM478" s="61">
        <v>0</v>
      </c>
      <c r="AN478" s="61">
        <v>0</v>
      </c>
      <c r="AO478" s="61">
        <v>0</v>
      </c>
      <c r="AP478" s="61">
        <v>0</v>
      </c>
      <c r="AQ478" s="61">
        <f t="shared" si="7"/>
        <v>0</v>
      </c>
      <c r="AT478" s="33"/>
    </row>
    <row r="479" spans="1:46" ht="33" customHeight="1">
      <c r="A479" s="32">
        <v>1705</v>
      </c>
      <c r="B479" s="315" t="str">
        <f>VLOOKUP(A479,[5]bd_lista!A:C,3,FALSE)</f>
        <v>Gobierno Autónomo Municipal de El Torno</v>
      </c>
      <c r="C479" s="316" t="e">
        <f>+VLOOKUP(A479,Contactos!$A$4:$E$534,6,FALSE)</f>
        <v>#REF!</v>
      </c>
      <c r="D479" s="61">
        <v>0</v>
      </c>
      <c r="E479" s="61">
        <v>0</v>
      </c>
      <c r="F479" s="61">
        <v>0</v>
      </c>
      <c r="G479" s="61">
        <v>0</v>
      </c>
      <c r="H479" s="61">
        <v>0</v>
      </c>
      <c r="I479" s="61">
        <v>0</v>
      </c>
      <c r="J479" s="61">
        <v>0</v>
      </c>
      <c r="K479" s="61">
        <v>0</v>
      </c>
      <c r="L479" s="61">
        <v>0</v>
      </c>
      <c r="M479" s="61">
        <v>0</v>
      </c>
      <c r="N479" s="61">
        <v>0</v>
      </c>
      <c r="O479" s="61">
        <v>0</v>
      </c>
      <c r="P479" s="61">
        <v>0</v>
      </c>
      <c r="Q479" s="61">
        <v>0</v>
      </c>
      <c r="R479" s="61">
        <v>0</v>
      </c>
      <c r="S479" s="61">
        <v>0</v>
      </c>
      <c r="T479" s="61">
        <v>0</v>
      </c>
      <c r="U479" s="61">
        <v>0</v>
      </c>
      <c r="V479" s="61">
        <v>0</v>
      </c>
      <c r="W479" s="61">
        <v>0</v>
      </c>
      <c r="X479" s="61">
        <v>0</v>
      </c>
      <c r="Y479" s="61">
        <v>0</v>
      </c>
      <c r="Z479" s="61">
        <v>0</v>
      </c>
      <c r="AA479" s="61">
        <v>0</v>
      </c>
      <c r="AB479" s="61">
        <v>0</v>
      </c>
      <c r="AC479" s="61">
        <v>0</v>
      </c>
      <c r="AD479" s="61">
        <v>0</v>
      </c>
      <c r="AE479" s="61">
        <v>0</v>
      </c>
      <c r="AF479" s="61">
        <v>0</v>
      </c>
      <c r="AG479" s="61">
        <v>0</v>
      </c>
      <c r="AH479" s="61">
        <v>0</v>
      </c>
      <c r="AI479" s="61">
        <v>0</v>
      </c>
      <c r="AJ479" s="61">
        <v>0</v>
      </c>
      <c r="AK479" s="61">
        <v>0</v>
      </c>
      <c r="AL479" s="61">
        <v>0</v>
      </c>
      <c r="AM479" s="61">
        <v>0</v>
      </c>
      <c r="AN479" s="61">
        <v>0</v>
      </c>
      <c r="AO479" s="61">
        <v>0</v>
      </c>
      <c r="AP479" s="61">
        <v>0</v>
      </c>
      <c r="AQ479" s="61">
        <f t="shared" si="7"/>
        <v>0</v>
      </c>
      <c r="AT479" s="33"/>
    </row>
    <row r="480" spans="1:46" ht="33" customHeight="1">
      <c r="A480" s="32">
        <v>1706</v>
      </c>
      <c r="B480" s="315" t="str">
        <f>VLOOKUP(A480,[5]bd_lista!A:C,3,FALSE)</f>
        <v>Gobierno Autónomo Municipal de Warnes</v>
      </c>
      <c r="C480" s="316" t="e">
        <f>+VLOOKUP(A480,Contactos!$A$4:$E$534,6,FALSE)</f>
        <v>#REF!</v>
      </c>
      <c r="D480" s="61">
        <v>0</v>
      </c>
      <c r="E480" s="61">
        <v>0</v>
      </c>
      <c r="F480" s="61">
        <v>0</v>
      </c>
      <c r="G480" s="61">
        <v>0</v>
      </c>
      <c r="H480" s="61">
        <v>0</v>
      </c>
      <c r="I480" s="61">
        <v>0</v>
      </c>
      <c r="J480" s="61">
        <v>0</v>
      </c>
      <c r="K480" s="61">
        <v>0</v>
      </c>
      <c r="L480" s="61">
        <v>0</v>
      </c>
      <c r="M480" s="61">
        <v>0</v>
      </c>
      <c r="N480" s="61">
        <v>0</v>
      </c>
      <c r="O480" s="61">
        <v>0</v>
      </c>
      <c r="P480" s="61">
        <v>0</v>
      </c>
      <c r="Q480" s="61">
        <v>0</v>
      </c>
      <c r="R480" s="61">
        <v>0</v>
      </c>
      <c r="S480" s="61">
        <v>0</v>
      </c>
      <c r="T480" s="61">
        <v>0</v>
      </c>
      <c r="U480" s="61">
        <v>0</v>
      </c>
      <c r="V480" s="61">
        <v>0</v>
      </c>
      <c r="W480" s="61">
        <v>0</v>
      </c>
      <c r="X480" s="61">
        <v>0</v>
      </c>
      <c r="Y480" s="61">
        <v>0</v>
      </c>
      <c r="Z480" s="61">
        <v>0</v>
      </c>
      <c r="AA480" s="61">
        <v>0</v>
      </c>
      <c r="AB480" s="61">
        <v>0</v>
      </c>
      <c r="AC480" s="61">
        <v>0</v>
      </c>
      <c r="AD480" s="61">
        <v>0</v>
      </c>
      <c r="AE480" s="61">
        <v>0</v>
      </c>
      <c r="AF480" s="61">
        <v>0</v>
      </c>
      <c r="AG480" s="61">
        <v>0</v>
      </c>
      <c r="AH480" s="61">
        <v>0</v>
      </c>
      <c r="AI480" s="61">
        <v>0</v>
      </c>
      <c r="AJ480" s="61">
        <v>0</v>
      </c>
      <c r="AK480" s="61">
        <v>0</v>
      </c>
      <c r="AL480" s="61">
        <v>0</v>
      </c>
      <c r="AM480" s="61">
        <v>0</v>
      </c>
      <c r="AN480" s="61">
        <v>0</v>
      </c>
      <c r="AO480" s="61">
        <v>0</v>
      </c>
      <c r="AP480" s="61">
        <v>0</v>
      </c>
      <c r="AQ480" s="61">
        <f t="shared" si="7"/>
        <v>0</v>
      </c>
      <c r="AT480" s="33"/>
    </row>
    <row r="481" spans="1:46" ht="33" customHeight="1">
      <c r="A481" s="32">
        <v>1707</v>
      </c>
      <c r="B481" s="315" t="str">
        <f>VLOOKUP(A481,[5]bd_lista!A:C,3,FALSE)</f>
        <v>Gobierno Autónomo Municipal de San Ignacio (San Ignacio de Velasco)</v>
      </c>
      <c r="C481" s="316" t="e">
        <f>+VLOOKUP(A481,Contactos!$A$4:$E$534,6,FALSE)</f>
        <v>#REF!</v>
      </c>
      <c r="D481" s="61">
        <v>0</v>
      </c>
      <c r="E481" s="61">
        <v>0</v>
      </c>
      <c r="F481" s="61">
        <v>0</v>
      </c>
      <c r="G481" s="61">
        <v>0</v>
      </c>
      <c r="H481" s="61">
        <v>0</v>
      </c>
      <c r="I481" s="61">
        <v>0</v>
      </c>
      <c r="J481" s="61">
        <v>0</v>
      </c>
      <c r="K481" s="61">
        <v>0</v>
      </c>
      <c r="L481" s="61">
        <v>0</v>
      </c>
      <c r="M481" s="61">
        <v>0</v>
      </c>
      <c r="N481" s="61">
        <v>0</v>
      </c>
      <c r="O481" s="61">
        <v>0</v>
      </c>
      <c r="P481" s="61">
        <v>0</v>
      </c>
      <c r="Q481" s="61">
        <v>0</v>
      </c>
      <c r="R481" s="61">
        <v>0</v>
      </c>
      <c r="S481" s="61">
        <v>0</v>
      </c>
      <c r="T481" s="61">
        <v>0</v>
      </c>
      <c r="U481" s="61">
        <v>0</v>
      </c>
      <c r="V481" s="61">
        <v>0</v>
      </c>
      <c r="W481" s="61">
        <v>0</v>
      </c>
      <c r="X481" s="61">
        <v>0</v>
      </c>
      <c r="Y481" s="61">
        <v>0</v>
      </c>
      <c r="Z481" s="61">
        <v>0</v>
      </c>
      <c r="AA481" s="61">
        <v>0</v>
      </c>
      <c r="AB481" s="61">
        <v>0</v>
      </c>
      <c r="AC481" s="61">
        <v>0</v>
      </c>
      <c r="AD481" s="61">
        <v>0</v>
      </c>
      <c r="AE481" s="61">
        <v>0</v>
      </c>
      <c r="AF481" s="61">
        <v>0</v>
      </c>
      <c r="AG481" s="61">
        <v>0</v>
      </c>
      <c r="AH481" s="61">
        <v>0</v>
      </c>
      <c r="AI481" s="61">
        <v>0</v>
      </c>
      <c r="AJ481" s="61">
        <v>0</v>
      </c>
      <c r="AK481" s="61">
        <v>0</v>
      </c>
      <c r="AL481" s="61">
        <v>0</v>
      </c>
      <c r="AM481" s="61">
        <v>0</v>
      </c>
      <c r="AN481" s="61">
        <v>0</v>
      </c>
      <c r="AO481" s="61">
        <v>0</v>
      </c>
      <c r="AP481" s="61">
        <v>0</v>
      </c>
      <c r="AQ481" s="61">
        <f t="shared" si="7"/>
        <v>0</v>
      </c>
      <c r="AT481" s="33"/>
    </row>
    <row r="482" spans="1:46" ht="33" customHeight="1">
      <c r="A482" s="32">
        <v>1708</v>
      </c>
      <c r="B482" s="315" t="str">
        <f>VLOOKUP(A482,[5]bd_lista!A:C,3,FALSE)</f>
        <v>Gobierno Autónomo Municipal de San Miguel (San Miguel de Velasco)</v>
      </c>
      <c r="C482" s="316" t="e">
        <f>+VLOOKUP(A482,Contactos!$A$4:$E$534,6,FALSE)</f>
        <v>#REF!</v>
      </c>
      <c r="D482" s="61">
        <v>0</v>
      </c>
      <c r="E482" s="61">
        <v>0</v>
      </c>
      <c r="F482" s="61">
        <v>0</v>
      </c>
      <c r="G482" s="61">
        <v>0</v>
      </c>
      <c r="H482" s="61">
        <v>0</v>
      </c>
      <c r="I482" s="61">
        <v>0</v>
      </c>
      <c r="J482" s="61">
        <v>0</v>
      </c>
      <c r="K482" s="61">
        <v>0</v>
      </c>
      <c r="L482" s="61">
        <v>0</v>
      </c>
      <c r="M482" s="61">
        <v>0</v>
      </c>
      <c r="N482" s="61">
        <v>0</v>
      </c>
      <c r="O482" s="61">
        <v>0</v>
      </c>
      <c r="P482" s="61">
        <v>0</v>
      </c>
      <c r="Q482" s="61">
        <v>0</v>
      </c>
      <c r="R482" s="61">
        <v>0</v>
      </c>
      <c r="S482" s="61">
        <v>0</v>
      </c>
      <c r="T482" s="61">
        <v>0</v>
      </c>
      <c r="U482" s="61">
        <v>0</v>
      </c>
      <c r="V482" s="61">
        <v>0</v>
      </c>
      <c r="W482" s="61">
        <v>0</v>
      </c>
      <c r="X482" s="61">
        <v>0</v>
      </c>
      <c r="Y482" s="61">
        <v>0</v>
      </c>
      <c r="Z482" s="61">
        <v>0</v>
      </c>
      <c r="AA482" s="61">
        <v>0</v>
      </c>
      <c r="AB482" s="61">
        <v>0</v>
      </c>
      <c r="AC482" s="61">
        <v>0</v>
      </c>
      <c r="AD482" s="61">
        <v>0</v>
      </c>
      <c r="AE482" s="61">
        <v>0</v>
      </c>
      <c r="AF482" s="61">
        <v>0</v>
      </c>
      <c r="AG482" s="61">
        <v>0</v>
      </c>
      <c r="AH482" s="61">
        <v>0</v>
      </c>
      <c r="AI482" s="61">
        <v>0</v>
      </c>
      <c r="AJ482" s="61">
        <v>0</v>
      </c>
      <c r="AK482" s="61">
        <v>0</v>
      </c>
      <c r="AL482" s="61">
        <v>0</v>
      </c>
      <c r="AM482" s="61">
        <v>0</v>
      </c>
      <c r="AN482" s="61">
        <v>0</v>
      </c>
      <c r="AO482" s="61">
        <v>0</v>
      </c>
      <c r="AP482" s="61">
        <v>0</v>
      </c>
      <c r="AQ482" s="61">
        <f t="shared" si="7"/>
        <v>0</v>
      </c>
      <c r="AT482" s="33"/>
    </row>
    <row r="483" spans="1:46" ht="33" customHeight="1">
      <c r="A483" s="32">
        <v>1709</v>
      </c>
      <c r="B483" s="315" t="str">
        <f>VLOOKUP(A483,[5]bd_lista!A:C,3,FALSE)</f>
        <v>Gobierno Autónomo Municipal de San Rafael</v>
      </c>
      <c r="C483" s="316" t="e">
        <f>+VLOOKUP(A483,Contactos!$A$4:$E$534,6,FALSE)</f>
        <v>#REF!</v>
      </c>
      <c r="D483" s="61">
        <v>0</v>
      </c>
      <c r="E483" s="61">
        <v>0</v>
      </c>
      <c r="F483" s="61">
        <v>0</v>
      </c>
      <c r="G483" s="61">
        <v>0</v>
      </c>
      <c r="H483" s="61">
        <v>0</v>
      </c>
      <c r="I483" s="61">
        <v>0</v>
      </c>
      <c r="J483" s="61">
        <v>0</v>
      </c>
      <c r="K483" s="61">
        <v>0</v>
      </c>
      <c r="L483" s="61">
        <v>0</v>
      </c>
      <c r="M483" s="61">
        <v>0</v>
      </c>
      <c r="N483" s="61">
        <v>0</v>
      </c>
      <c r="O483" s="61">
        <v>0</v>
      </c>
      <c r="P483" s="61">
        <v>0</v>
      </c>
      <c r="Q483" s="61">
        <v>0</v>
      </c>
      <c r="R483" s="61">
        <v>0</v>
      </c>
      <c r="S483" s="61">
        <v>0</v>
      </c>
      <c r="T483" s="61">
        <v>0</v>
      </c>
      <c r="U483" s="61">
        <v>0</v>
      </c>
      <c r="V483" s="61">
        <v>0</v>
      </c>
      <c r="W483" s="61">
        <v>0</v>
      </c>
      <c r="X483" s="61">
        <v>0</v>
      </c>
      <c r="Y483" s="61">
        <v>0</v>
      </c>
      <c r="Z483" s="61">
        <v>0</v>
      </c>
      <c r="AA483" s="61">
        <v>0</v>
      </c>
      <c r="AB483" s="61">
        <v>0</v>
      </c>
      <c r="AC483" s="61">
        <v>0</v>
      </c>
      <c r="AD483" s="61">
        <v>0</v>
      </c>
      <c r="AE483" s="61">
        <v>0</v>
      </c>
      <c r="AF483" s="61">
        <v>0</v>
      </c>
      <c r="AG483" s="61">
        <v>0</v>
      </c>
      <c r="AH483" s="61">
        <v>0</v>
      </c>
      <c r="AI483" s="61">
        <v>0</v>
      </c>
      <c r="AJ483" s="61">
        <v>0</v>
      </c>
      <c r="AK483" s="61">
        <v>0</v>
      </c>
      <c r="AL483" s="61">
        <v>0</v>
      </c>
      <c r="AM483" s="61">
        <v>0</v>
      </c>
      <c r="AN483" s="61">
        <v>0</v>
      </c>
      <c r="AO483" s="61">
        <v>0</v>
      </c>
      <c r="AP483" s="61">
        <v>0</v>
      </c>
      <c r="AQ483" s="61">
        <f t="shared" si="7"/>
        <v>0</v>
      </c>
      <c r="AT483" s="33"/>
    </row>
    <row r="484" spans="1:46" ht="33" customHeight="1">
      <c r="A484" s="32">
        <v>1710</v>
      </c>
      <c r="B484" s="315" t="str">
        <f>VLOOKUP(A484,[5]bd_lista!A:C,3,FALSE)</f>
        <v>Gobierno Autónomo Municipal de Buena Vista</v>
      </c>
      <c r="C484" s="316" t="e">
        <f>+VLOOKUP(A484,Contactos!$A$4:$E$534,6,FALSE)</f>
        <v>#REF!</v>
      </c>
      <c r="D484" s="61">
        <v>0</v>
      </c>
      <c r="E484" s="61">
        <v>0</v>
      </c>
      <c r="F484" s="61">
        <v>0</v>
      </c>
      <c r="G484" s="61">
        <v>0</v>
      </c>
      <c r="H484" s="61">
        <v>0</v>
      </c>
      <c r="I484" s="61">
        <v>0</v>
      </c>
      <c r="J484" s="61">
        <v>0</v>
      </c>
      <c r="K484" s="61">
        <v>0</v>
      </c>
      <c r="L484" s="61">
        <v>0</v>
      </c>
      <c r="M484" s="61">
        <v>0</v>
      </c>
      <c r="N484" s="61">
        <v>0</v>
      </c>
      <c r="O484" s="61">
        <v>0</v>
      </c>
      <c r="P484" s="61">
        <v>0</v>
      </c>
      <c r="Q484" s="61">
        <v>0</v>
      </c>
      <c r="R484" s="61">
        <v>0</v>
      </c>
      <c r="S484" s="61">
        <v>0</v>
      </c>
      <c r="T484" s="61">
        <v>0</v>
      </c>
      <c r="U484" s="61">
        <v>0</v>
      </c>
      <c r="V484" s="61">
        <v>0</v>
      </c>
      <c r="W484" s="61">
        <v>0</v>
      </c>
      <c r="X484" s="61">
        <v>0</v>
      </c>
      <c r="Y484" s="61">
        <v>0</v>
      </c>
      <c r="Z484" s="61">
        <v>0</v>
      </c>
      <c r="AA484" s="61">
        <v>0</v>
      </c>
      <c r="AB484" s="61">
        <v>0</v>
      </c>
      <c r="AC484" s="61">
        <v>0</v>
      </c>
      <c r="AD484" s="61">
        <v>0</v>
      </c>
      <c r="AE484" s="61">
        <v>0</v>
      </c>
      <c r="AF484" s="61">
        <v>0</v>
      </c>
      <c r="AG484" s="61">
        <v>0</v>
      </c>
      <c r="AH484" s="61">
        <v>0</v>
      </c>
      <c r="AI484" s="61">
        <v>0</v>
      </c>
      <c r="AJ484" s="61">
        <v>0</v>
      </c>
      <c r="AK484" s="61">
        <v>0</v>
      </c>
      <c r="AL484" s="61">
        <v>0</v>
      </c>
      <c r="AM484" s="61">
        <v>0</v>
      </c>
      <c r="AN484" s="61">
        <v>0</v>
      </c>
      <c r="AO484" s="61">
        <v>0</v>
      </c>
      <c r="AP484" s="61">
        <v>0</v>
      </c>
      <c r="AQ484" s="61">
        <f t="shared" si="7"/>
        <v>0</v>
      </c>
      <c r="AT484" s="33"/>
    </row>
    <row r="485" spans="1:46" ht="33" customHeight="1">
      <c r="A485" s="32">
        <v>1711</v>
      </c>
      <c r="B485" s="315" t="str">
        <f>VLOOKUP(A485,[5]bd_lista!A:C,3,FALSE)</f>
        <v>Gobierno Autónomo Municipal de San Carlos</v>
      </c>
      <c r="C485" s="316" t="e">
        <f>+VLOOKUP(A485,Contactos!$A$4:$E$534,6,FALSE)</f>
        <v>#REF!</v>
      </c>
      <c r="D485" s="61">
        <v>0</v>
      </c>
      <c r="E485" s="61">
        <v>0</v>
      </c>
      <c r="F485" s="61">
        <v>0</v>
      </c>
      <c r="G485" s="61">
        <v>0</v>
      </c>
      <c r="H485" s="61">
        <v>0</v>
      </c>
      <c r="I485" s="61">
        <v>0</v>
      </c>
      <c r="J485" s="61">
        <v>0</v>
      </c>
      <c r="K485" s="61">
        <v>0</v>
      </c>
      <c r="L485" s="61">
        <v>0</v>
      </c>
      <c r="M485" s="61">
        <v>0</v>
      </c>
      <c r="N485" s="61">
        <v>0</v>
      </c>
      <c r="O485" s="61">
        <v>0</v>
      </c>
      <c r="P485" s="61">
        <v>0</v>
      </c>
      <c r="Q485" s="61">
        <v>0</v>
      </c>
      <c r="R485" s="61">
        <v>0</v>
      </c>
      <c r="S485" s="61">
        <v>0</v>
      </c>
      <c r="T485" s="61">
        <v>0</v>
      </c>
      <c r="U485" s="61">
        <v>0</v>
      </c>
      <c r="V485" s="61">
        <v>0</v>
      </c>
      <c r="W485" s="61">
        <v>0</v>
      </c>
      <c r="X485" s="61">
        <v>0</v>
      </c>
      <c r="Y485" s="61">
        <v>0</v>
      </c>
      <c r="Z485" s="61">
        <v>0</v>
      </c>
      <c r="AA485" s="61">
        <v>0</v>
      </c>
      <c r="AB485" s="61">
        <v>0</v>
      </c>
      <c r="AC485" s="61">
        <v>0</v>
      </c>
      <c r="AD485" s="61">
        <v>0</v>
      </c>
      <c r="AE485" s="61">
        <v>0</v>
      </c>
      <c r="AF485" s="61">
        <v>0</v>
      </c>
      <c r="AG485" s="61">
        <v>0</v>
      </c>
      <c r="AH485" s="61">
        <v>0</v>
      </c>
      <c r="AI485" s="61">
        <v>0</v>
      </c>
      <c r="AJ485" s="61">
        <v>0</v>
      </c>
      <c r="AK485" s="61">
        <v>0</v>
      </c>
      <c r="AL485" s="61">
        <v>0</v>
      </c>
      <c r="AM485" s="61">
        <v>0</v>
      </c>
      <c r="AN485" s="61">
        <v>0</v>
      </c>
      <c r="AO485" s="61">
        <v>0</v>
      </c>
      <c r="AP485" s="61">
        <v>0</v>
      </c>
      <c r="AQ485" s="61">
        <f t="shared" si="7"/>
        <v>0</v>
      </c>
      <c r="AT485" s="33"/>
    </row>
    <row r="486" spans="1:46" ht="33" customHeight="1">
      <c r="A486" s="32">
        <v>1712</v>
      </c>
      <c r="B486" s="315" t="str">
        <f>VLOOKUP(A486,[5]bd_lista!A:C,3,FALSE)</f>
        <v>Gobierno Autónomo Municipal de Yapacaní</v>
      </c>
      <c r="C486" s="316" t="e">
        <f>+VLOOKUP(A486,Contactos!$A$4:$E$534,6,FALSE)</f>
        <v>#REF!</v>
      </c>
      <c r="D486" s="61">
        <v>0</v>
      </c>
      <c r="E486" s="61">
        <v>0</v>
      </c>
      <c r="F486" s="61">
        <v>0</v>
      </c>
      <c r="G486" s="61">
        <v>0</v>
      </c>
      <c r="H486" s="61">
        <v>0</v>
      </c>
      <c r="I486" s="61">
        <v>0</v>
      </c>
      <c r="J486" s="61">
        <v>0</v>
      </c>
      <c r="K486" s="61">
        <v>0</v>
      </c>
      <c r="L486" s="61">
        <v>0</v>
      </c>
      <c r="M486" s="61">
        <v>0</v>
      </c>
      <c r="N486" s="61">
        <v>0</v>
      </c>
      <c r="O486" s="61">
        <v>0</v>
      </c>
      <c r="P486" s="61">
        <v>0</v>
      </c>
      <c r="Q486" s="61">
        <v>0</v>
      </c>
      <c r="R486" s="61">
        <v>0</v>
      </c>
      <c r="S486" s="61">
        <v>0</v>
      </c>
      <c r="T486" s="61">
        <v>0</v>
      </c>
      <c r="U486" s="61">
        <v>0</v>
      </c>
      <c r="V486" s="61">
        <v>0</v>
      </c>
      <c r="W486" s="61">
        <v>0</v>
      </c>
      <c r="X486" s="61">
        <v>0</v>
      </c>
      <c r="Y486" s="61">
        <v>0</v>
      </c>
      <c r="Z486" s="61">
        <v>0</v>
      </c>
      <c r="AA486" s="61">
        <v>0</v>
      </c>
      <c r="AB486" s="61">
        <v>0</v>
      </c>
      <c r="AC486" s="61">
        <v>0</v>
      </c>
      <c r="AD486" s="61">
        <v>0</v>
      </c>
      <c r="AE486" s="61">
        <v>0</v>
      </c>
      <c r="AF486" s="61">
        <v>0</v>
      </c>
      <c r="AG486" s="61">
        <v>0</v>
      </c>
      <c r="AH486" s="61">
        <v>0</v>
      </c>
      <c r="AI486" s="61">
        <v>0</v>
      </c>
      <c r="AJ486" s="61">
        <v>0</v>
      </c>
      <c r="AK486" s="61">
        <v>0</v>
      </c>
      <c r="AL486" s="61">
        <v>0</v>
      </c>
      <c r="AM486" s="61">
        <v>0</v>
      </c>
      <c r="AN486" s="61">
        <v>0</v>
      </c>
      <c r="AO486" s="61">
        <v>0</v>
      </c>
      <c r="AP486" s="61">
        <v>0</v>
      </c>
      <c r="AQ486" s="61">
        <f t="shared" si="7"/>
        <v>0</v>
      </c>
      <c r="AT486" s="33"/>
    </row>
    <row r="487" spans="1:46" ht="33" customHeight="1">
      <c r="A487" s="32">
        <v>1713</v>
      </c>
      <c r="B487" s="315" t="str">
        <f>VLOOKUP(A487,[5]bd_lista!A:C,3,FALSE)</f>
        <v>Gobierno Autónomo Municipal de San José</v>
      </c>
      <c r="C487" s="316" t="e">
        <f>+VLOOKUP(A487,Contactos!$A$4:$E$534,6,FALSE)</f>
        <v>#REF!</v>
      </c>
      <c r="D487" s="61">
        <v>0</v>
      </c>
      <c r="E487" s="61">
        <v>0</v>
      </c>
      <c r="F487" s="61">
        <v>0</v>
      </c>
      <c r="G487" s="61">
        <v>0</v>
      </c>
      <c r="H487" s="61">
        <v>0</v>
      </c>
      <c r="I487" s="61">
        <v>0</v>
      </c>
      <c r="J487" s="61">
        <v>0</v>
      </c>
      <c r="K487" s="61">
        <v>0</v>
      </c>
      <c r="L487" s="61">
        <v>0</v>
      </c>
      <c r="M487" s="61">
        <v>0</v>
      </c>
      <c r="N487" s="61">
        <v>0</v>
      </c>
      <c r="O487" s="61">
        <v>0</v>
      </c>
      <c r="P487" s="61">
        <v>0</v>
      </c>
      <c r="Q487" s="61">
        <v>0</v>
      </c>
      <c r="R487" s="61">
        <v>0</v>
      </c>
      <c r="S487" s="61">
        <v>0</v>
      </c>
      <c r="T487" s="61">
        <v>0</v>
      </c>
      <c r="U487" s="61">
        <v>0</v>
      </c>
      <c r="V487" s="61">
        <v>0</v>
      </c>
      <c r="W487" s="61">
        <v>0</v>
      </c>
      <c r="X487" s="61">
        <v>0</v>
      </c>
      <c r="Y487" s="61">
        <v>0</v>
      </c>
      <c r="Z487" s="61">
        <v>0</v>
      </c>
      <c r="AA487" s="61">
        <v>0</v>
      </c>
      <c r="AB487" s="61">
        <v>0</v>
      </c>
      <c r="AC487" s="61">
        <v>0</v>
      </c>
      <c r="AD487" s="61">
        <v>0</v>
      </c>
      <c r="AE487" s="61">
        <v>0</v>
      </c>
      <c r="AF487" s="61">
        <v>0</v>
      </c>
      <c r="AG487" s="61">
        <v>0</v>
      </c>
      <c r="AH487" s="61">
        <v>0</v>
      </c>
      <c r="AI487" s="61">
        <v>0</v>
      </c>
      <c r="AJ487" s="61">
        <v>0</v>
      </c>
      <c r="AK487" s="61">
        <v>0</v>
      </c>
      <c r="AL487" s="61">
        <v>0</v>
      </c>
      <c r="AM487" s="61">
        <v>0</v>
      </c>
      <c r="AN487" s="61">
        <v>0</v>
      </c>
      <c r="AO487" s="61">
        <v>0</v>
      </c>
      <c r="AP487" s="61">
        <v>0</v>
      </c>
      <c r="AQ487" s="61">
        <f t="shared" si="7"/>
        <v>0</v>
      </c>
      <c r="AT487" s="33"/>
    </row>
    <row r="488" spans="1:46" ht="33" customHeight="1">
      <c r="A488" s="32">
        <v>1714</v>
      </c>
      <c r="B488" s="315" t="str">
        <f>VLOOKUP(A488,[5]bd_lista!A:C,3,FALSE)</f>
        <v>Gobierno Autónomo Municipal de Pailón</v>
      </c>
      <c r="C488" s="316" t="e">
        <f>+VLOOKUP(A488,Contactos!$A$4:$E$534,6,FALSE)</f>
        <v>#REF!</v>
      </c>
      <c r="D488" s="61">
        <v>0</v>
      </c>
      <c r="E488" s="61">
        <v>0</v>
      </c>
      <c r="F488" s="61">
        <v>0</v>
      </c>
      <c r="G488" s="61">
        <v>0</v>
      </c>
      <c r="H488" s="61">
        <v>0</v>
      </c>
      <c r="I488" s="61">
        <v>0</v>
      </c>
      <c r="J488" s="61">
        <v>0</v>
      </c>
      <c r="K488" s="61">
        <v>0</v>
      </c>
      <c r="L488" s="61">
        <v>0</v>
      </c>
      <c r="M488" s="61">
        <v>0</v>
      </c>
      <c r="N488" s="61">
        <v>0</v>
      </c>
      <c r="O488" s="61">
        <v>0</v>
      </c>
      <c r="P488" s="61">
        <v>0</v>
      </c>
      <c r="Q488" s="61">
        <v>0</v>
      </c>
      <c r="R488" s="61">
        <v>0</v>
      </c>
      <c r="S488" s="61">
        <v>0</v>
      </c>
      <c r="T488" s="61">
        <v>0</v>
      </c>
      <c r="U488" s="61">
        <v>0</v>
      </c>
      <c r="V488" s="61">
        <v>0</v>
      </c>
      <c r="W488" s="61">
        <v>0</v>
      </c>
      <c r="X488" s="61">
        <v>0</v>
      </c>
      <c r="Y488" s="61">
        <v>0</v>
      </c>
      <c r="Z488" s="61">
        <v>0</v>
      </c>
      <c r="AA488" s="61">
        <v>0</v>
      </c>
      <c r="AB488" s="61">
        <v>0</v>
      </c>
      <c r="AC488" s="61">
        <v>0</v>
      </c>
      <c r="AD488" s="61">
        <v>0</v>
      </c>
      <c r="AE488" s="61">
        <v>0</v>
      </c>
      <c r="AF488" s="61">
        <v>0</v>
      </c>
      <c r="AG488" s="61">
        <v>0</v>
      </c>
      <c r="AH488" s="61">
        <v>0</v>
      </c>
      <c r="AI488" s="61">
        <v>0</v>
      </c>
      <c r="AJ488" s="61">
        <v>0</v>
      </c>
      <c r="AK488" s="61">
        <v>0</v>
      </c>
      <c r="AL488" s="61">
        <v>0</v>
      </c>
      <c r="AM488" s="61">
        <v>0</v>
      </c>
      <c r="AN488" s="61">
        <v>0</v>
      </c>
      <c r="AO488" s="61">
        <v>0</v>
      </c>
      <c r="AP488" s="61">
        <v>0</v>
      </c>
      <c r="AQ488" s="61">
        <f t="shared" si="7"/>
        <v>0</v>
      </c>
      <c r="AT488" s="33"/>
    </row>
    <row r="489" spans="1:46" ht="33" customHeight="1">
      <c r="A489" s="32">
        <v>1715</v>
      </c>
      <c r="B489" s="315" t="str">
        <f>VLOOKUP(A489,[5]bd_lista!A:C,3,FALSE)</f>
        <v>Gobierno Autónomo Municipal de Roboré</v>
      </c>
      <c r="C489" s="316" t="e">
        <f>+VLOOKUP(A489,Contactos!$A$4:$E$534,6,FALSE)</f>
        <v>#REF!</v>
      </c>
      <c r="D489" s="61">
        <v>0</v>
      </c>
      <c r="E489" s="61">
        <v>0</v>
      </c>
      <c r="F489" s="61">
        <v>0</v>
      </c>
      <c r="G489" s="61">
        <v>0</v>
      </c>
      <c r="H489" s="61">
        <v>0</v>
      </c>
      <c r="I489" s="61">
        <v>0</v>
      </c>
      <c r="J489" s="61">
        <v>0</v>
      </c>
      <c r="K489" s="61">
        <v>0</v>
      </c>
      <c r="L489" s="61">
        <v>0</v>
      </c>
      <c r="M489" s="61">
        <v>0</v>
      </c>
      <c r="N489" s="61">
        <v>0</v>
      </c>
      <c r="O489" s="61">
        <v>0</v>
      </c>
      <c r="P489" s="61">
        <v>0</v>
      </c>
      <c r="Q489" s="61">
        <v>0</v>
      </c>
      <c r="R489" s="61">
        <v>0</v>
      </c>
      <c r="S489" s="61">
        <v>0</v>
      </c>
      <c r="T489" s="61">
        <v>0</v>
      </c>
      <c r="U489" s="61">
        <v>0</v>
      </c>
      <c r="V489" s="61">
        <v>0</v>
      </c>
      <c r="W489" s="61">
        <v>0</v>
      </c>
      <c r="X489" s="61">
        <v>0</v>
      </c>
      <c r="Y489" s="61">
        <v>0</v>
      </c>
      <c r="Z489" s="61">
        <v>0</v>
      </c>
      <c r="AA489" s="61">
        <v>0</v>
      </c>
      <c r="AB489" s="61">
        <v>0</v>
      </c>
      <c r="AC489" s="61">
        <v>0</v>
      </c>
      <c r="AD489" s="61">
        <v>0</v>
      </c>
      <c r="AE489" s="61">
        <v>0</v>
      </c>
      <c r="AF489" s="61">
        <v>0</v>
      </c>
      <c r="AG489" s="61">
        <v>0</v>
      </c>
      <c r="AH489" s="61">
        <v>0</v>
      </c>
      <c r="AI489" s="61">
        <v>0</v>
      </c>
      <c r="AJ489" s="61">
        <v>0</v>
      </c>
      <c r="AK489" s="61">
        <v>0</v>
      </c>
      <c r="AL489" s="61">
        <v>0</v>
      </c>
      <c r="AM489" s="61">
        <v>0</v>
      </c>
      <c r="AN489" s="61">
        <v>0</v>
      </c>
      <c r="AO489" s="61">
        <v>0</v>
      </c>
      <c r="AP489" s="61">
        <v>0</v>
      </c>
      <c r="AQ489" s="61">
        <f t="shared" si="7"/>
        <v>0</v>
      </c>
      <c r="AT489" s="33"/>
    </row>
    <row r="490" spans="1:46" ht="33" customHeight="1">
      <c r="A490" s="32">
        <v>1716</v>
      </c>
      <c r="B490" s="315" t="str">
        <f>VLOOKUP(A490,[5]bd_lista!A:C,3,FALSE)</f>
        <v>Gobierno Autónomo Municipal de Portachuelo</v>
      </c>
      <c r="C490" s="316" t="e">
        <f>+VLOOKUP(A490,Contactos!$A$4:$E$534,6,FALSE)</f>
        <v>#REF!</v>
      </c>
      <c r="D490" s="61">
        <v>0</v>
      </c>
      <c r="E490" s="61">
        <v>0</v>
      </c>
      <c r="F490" s="61">
        <v>0</v>
      </c>
      <c r="G490" s="61">
        <v>0</v>
      </c>
      <c r="H490" s="61">
        <v>0</v>
      </c>
      <c r="I490" s="61">
        <v>0</v>
      </c>
      <c r="J490" s="61">
        <v>0</v>
      </c>
      <c r="K490" s="61">
        <v>0</v>
      </c>
      <c r="L490" s="61">
        <v>0</v>
      </c>
      <c r="M490" s="61">
        <v>0</v>
      </c>
      <c r="N490" s="61">
        <v>0</v>
      </c>
      <c r="O490" s="61">
        <v>0</v>
      </c>
      <c r="P490" s="61">
        <v>0</v>
      </c>
      <c r="Q490" s="61">
        <v>0</v>
      </c>
      <c r="R490" s="61">
        <v>0</v>
      </c>
      <c r="S490" s="61">
        <v>0</v>
      </c>
      <c r="T490" s="61">
        <v>0</v>
      </c>
      <c r="U490" s="61">
        <v>0</v>
      </c>
      <c r="V490" s="61">
        <v>0</v>
      </c>
      <c r="W490" s="61">
        <v>0</v>
      </c>
      <c r="X490" s="61">
        <v>0</v>
      </c>
      <c r="Y490" s="61">
        <v>0</v>
      </c>
      <c r="Z490" s="61">
        <v>0</v>
      </c>
      <c r="AA490" s="61">
        <v>0</v>
      </c>
      <c r="AB490" s="61">
        <v>0</v>
      </c>
      <c r="AC490" s="61">
        <v>0</v>
      </c>
      <c r="AD490" s="61">
        <v>0</v>
      </c>
      <c r="AE490" s="61">
        <v>0</v>
      </c>
      <c r="AF490" s="61">
        <v>0</v>
      </c>
      <c r="AG490" s="61">
        <v>0</v>
      </c>
      <c r="AH490" s="61">
        <v>0</v>
      </c>
      <c r="AI490" s="61">
        <v>0</v>
      </c>
      <c r="AJ490" s="61">
        <v>0</v>
      </c>
      <c r="AK490" s="61">
        <v>0</v>
      </c>
      <c r="AL490" s="61">
        <v>0</v>
      </c>
      <c r="AM490" s="61">
        <v>0</v>
      </c>
      <c r="AN490" s="61">
        <v>0</v>
      </c>
      <c r="AO490" s="61">
        <v>0</v>
      </c>
      <c r="AP490" s="61">
        <v>0</v>
      </c>
      <c r="AQ490" s="61">
        <f t="shared" si="7"/>
        <v>0</v>
      </c>
      <c r="AT490" s="33"/>
    </row>
    <row r="491" spans="1:46" ht="33" customHeight="1">
      <c r="A491" s="32">
        <v>1717</v>
      </c>
      <c r="B491" s="315" t="str">
        <f>VLOOKUP(A491,[5]bd_lista!A:C,3,FALSE)</f>
        <v>Gobierno Autónomo Municipal de Santa Rosa del Sara</v>
      </c>
      <c r="C491" s="316" t="e">
        <f>+VLOOKUP(A491,Contactos!$A$4:$E$534,6,FALSE)</f>
        <v>#REF!</v>
      </c>
      <c r="D491" s="61">
        <v>0</v>
      </c>
      <c r="E491" s="61">
        <v>0</v>
      </c>
      <c r="F491" s="61">
        <v>0</v>
      </c>
      <c r="G491" s="61">
        <v>0</v>
      </c>
      <c r="H491" s="61">
        <v>0</v>
      </c>
      <c r="I491" s="61">
        <v>0</v>
      </c>
      <c r="J491" s="61">
        <v>0</v>
      </c>
      <c r="K491" s="61">
        <v>0</v>
      </c>
      <c r="L491" s="61">
        <v>0</v>
      </c>
      <c r="M491" s="61">
        <v>0</v>
      </c>
      <c r="N491" s="61">
        <v>0</v>
      </c>
      <c r="O491" s="61">
        <v>0</v>
      </c>
      <c r="P491" s="61">
        <v>0</v>
      </c>
      <c r="Q491" s="61">
        <v>0</v>
      </c>
      <c r="R491" s="61">
        <v>0</v>
      </c>
      <c r="S491" s="61">
        <v>0</v>
      </c>
      <c r="T491" s="61">
        <v>0</v>
      </c>
      <c r="U491" s="61">
        <v>0</v>
      </c>
      <c r="V491" s="61">
        <v>0</v>
      </c>
      <c r="W491" s="61">
        <v>0</v>
      </c>
      <c r="X491" s="61">
        <v>0</v>
      </c>
      <c r="Y491" s="61">
        <v>0</v>
      </c>
      <c r="Z491" s="61">
        <v>0</v>
      </c>
      <c r="AA491" s="61">
        <v>0</v>
      </c>
      <c r="AB491" s="61">
        <v>0</v>
      </c>
      <c r="AC491" s="61">
        <v>0</v>
      </c>
      <c r="AD491" s="61">
        <v>0</v>
      </c>
      <c r="AE491" s="61">
        <v>0</v>
      </c>
      <c r="AF491" s="61">
        <v>0</v>
      </c>
      <c r="AG491" s="61">
        <v>0</v>
      </c>
      <c r="AH491" s="61">
        <v>0</v>
      </c>
      <c r="AI491" s="61">
        <v>0</v>
      </c>
      <c r="AJ491" s="61">
        <v>0</v>
      </c>
      <c r="AK491" s="61">
        <v>0</v>
      </c>
      <c r="AL491" s="61">
        <v>0</v>
      </c>
      <c r="AM491" s="61">
        <v>0</v>
      </c>
      <c r="AN491" s="61">
        <v>0</v>
      </c>
      <c r="AO491" s="61">
        <v>0</v>
      </c>
      <c r="AP491" s="61">
        <v>0</v>
      </c>
      <c r="AQ491" s="61">
        <f t="shared" si="7"/>
        <v>0</v>
      </c>
      <c r="AT491" s="33"/>
    </row>
    <row r="492" spans="1:46" ht="33" customHeight="1">
      <c r="A492" s="32">
        <v>1718</v>
      </c>
      <c r="B492" s="315" t="str">
        <f>VLOOKUP(A492,[5]bd_lista!A:C,3,FALSE)</f>
        <v>Gobierno Autónomo Municipal de Lagunillas</v>
      </c>
      <c r="C492" s="316" t="e">
        <f>+VLOOKUP(A492,Contactos!$A$4:$E$534,6,FALSE)</f>
        <v>#REF!</v>
      </c>
      <c r="D492" s="61">
        <v>0</v>
      </c>
      <c r="E492" s="61">
        <v>0</v>
      </c>
      <c r="F492" s="61">
        <v>0</v>
      </c>
      <c r="G492" s="61">
        <v>0</v>
      </c>
      <c r="H492" s="61">
        <v>0</v>
      </c>
      <c r="I492" s="61">
        <v>0</v>
      </c>
      <c r="J492" s="61">
        <v>0</v>
      </c>
      <c r="K492" s="61">
        <v>0</v>
      </c>
      <c r="L492" s="61">
        <v>0</v>
      </c>
      <c r="M492" s="61">
        <v>0</v>
      </c>
      <c r="N492" s="61">
        <v>0</v>
      </c>
      <c r="O492" s="61">
        <v>0</v>
      </c>
      <c r="P492" s="61">
        <v>0</v>
      </c>
      <c r="Q492" s="61">
        <v>0</v>
      </c>
      <c r="R492" s="61">
        <v>0</v>
      </c>
      <c r="S492" s="61">
        <v>0</v>
      </c>
      <c r="T492" s="61">
        <v>0</v>
      </c>
      <c r="U492" s="61">
        <v>0</v>
      </c>
      <c r="V492" s="61">
        <v>0</v>
      </c>
      <c r="W492" s="61">
        <v>0</v>
      </c>
      <c r="X492" s="61">
        <v>0</v>
      </c>
      <c r="Y492" s="61">
        <v>0</v>
      </c>
      <c r="Z492" s="61">
        <v>0</v>
      </c>
      <c r="AA492" s="61">
        <v>0</v>
      </c>
      <c r="AB492" s="61">
        <v>0</v>
      </c>
      <c r="AC492" s="61">
        <v>0</v>
      </c>
      <c r="AD492" s="61">
        <v>0</v>
      </c>
      <c r="AE492" s="61">
        <v>0</v>
      </c>
      <c r="AF492" s="61">
        <v>0</v>
      </c>
      <c r="AG492" s="61">
        <v>0</v>
      </c>
      <c r="AH492" s="61">
        <v>0</v>
      </c>
      <c r="AI492" s="61">
        <v>0</v>
      </c>
      <c r="AJ492" s="61">
        <v>0</v>
      </c>
      <c r="AK492" s="61">
        <v>0</v>
      </c>
      <c r="AL492" s="61">
        <v>0</v>
      </c>
      <c r="AM492" s="61">
        <v>0</v>
      </c>
      <c r="AN492" s="61">
        <v>0</v>
      </c>
      <c r="AO492" s="61">
        <v>0</v>
      </c>
      <c r="AP492" s="61">
        <v>0</v>
      </c>
      <c r="AQ492" s="61">
        <f t="shared" si="7"/>
        <v>0</v>
      </c>
      <c r="AT492" s="33"/>
    </row>
    <row r="493" spans="1:46" ht="33" customHeight="1">
      <c r="A493" s="32">
        <v>1720</v>
      </c>
      <c r="B493" s="315" t="str">
        <f>VLOOKUP(A493,[5]bd_lista!A:C,3,FALSE)</f>
        <v>Gobierno Autónomo Municipal de Cabezas</v>
      </c>
      <c r="C493" s="316" t="e">
        <f>+VLOOKUP(A493,Contactos!$A$4:$E$534,6,FALSE)</f>
        <v>#REF!</v>
      </c>
      <c r="D493" s="61">
        <v>0</v>
      </c>
      <c r="E493" s="61">
        <v>0</v>
      </c>
      <c r="F493" s="61">
        <v>0</v>
      </c>
      <c r="G493" s="61">
        <v>0</v>
      </c>
      <c r="H493" s="61">
        <v>0</v>
      </c>
      <c r="I493" s="61">
        <v>0</v>
      </c>
      <c r="J493" s="61">
        <v>0</v>
      </c>
      <c r="K493" s="61">
        <v>0</v>
      </c>
      <c r="L493" s="61">
        <v>0</v>
      </c>
      <c r="M493" s="61">
        <v>0</v>
      </c>
      <c r="N493" s="61">
        <v>0</v>
      </c>
      <c r="O493" s="61">
        <v>0</v>
      </c>
      <c r="P493" s="61">
        <v>0</v>
      </c>
      <c r="Q493" s="61">
        <v>0</v>
      </c>
      <c r="R493" s="61">
        <v>0</v>
      </c>
      <c r="S493" s="61">
        <v>0</v>
      </c>
      <c r="T493" s="61">
        <v>0</v>
      </c>
      <c r="U493" s="61">
        <v>0</v>
      </c>
      <c r="V493" s="61">
        <v>0</v>
      </c>
      <c r="W493" s="61">
        <v>0</v>
      </c>
      <c r="X493" s="61">
        <v>0</v>
      </c>
      <c r="Y493" s="61">
        <v>0</v>
      </c>
      <c r="Z493" s="61">
        <v>0</v>
      </c>
      <c r="AA493" s="61">
        <v>0</v>
      </c>
      <c r="AB493" s="61">
        <v>0</v>
      </c>
      <c r="AC493" s="61">
        <v>0</v>
      </c>
      <c r="AD493" s="61">
        <v>0</v>
      </c>
      <c r="AE493" s="61">
        <v>0</v>
      </c>
      <c r="AF493" s="61">
        <v>0</v>
      </c>
      <c r="AG493" s="61">
        <v>0</v>
      </c>
      <c r="AH493" s="61">
        <v>0</v>
      </c>
      <c r="AI493" s="61">
        <v>0</v>
      </c>
      <c r="AJ493" s="61">
        <v>0</v>
      </c>
      <c r="AK493" s="61">
        <v>0</v>
      </c>
      <c r="AL493" s="61">
        <v>0</v>
      </c>
      <c r="AM493" s="61">
        <v>0</v>
      </c>
      <c r="AN493" s="61">
        <v>0</v>
      </c>
      <c r="AO493" s="61">
        <v>0</v>
      </c>
      <c r="AP493" s="61">
        <v>0</v>
      </c>
      <c r="AQ493" s="61">
        <f t="shared" si="7"/>
        <v>0</v>
      </c>
      <c r="AT493" s="33"/>
    </row>
    <row r="494" spans="1:46" ht="33" customHeight="1">
      <c r="A494" s="32">
        <v>1721</v>
      </c>
      <c r="B494" s="315" t="str">
        <f>VLOOKUP(A494,[5]bd_lista!A:C,3,FALSE)</f>
        <v>Gobierno Autónomo Municipal de Cuevo</v>
      </c>
      <c r="C494" s="316" t="e">
        <f>+VLOOKUP(A494,Contactos!$A$4:$E$534,6,FALSE)</f>
        <v>#REF!</v>
      </c>
      <c r="D494" s="61">
        <v>0</v>
      </c>
      <c r="E494" s="61">
        <v>0</v>
      </c>
      <c r="F494" s="61">
        <v>0</v>
      </c>
      <c r="G494" s="61">
        <v>0</v>
      </c>
      <c r="H494" s="61">
        <v>0</v>
      </c>
      <c r="I494" s="61">
        <v>0</v>
      </c>
      <c r="J494" s="61">
        <v>0</v>
      </c>
      <c r="K494" s="61">
        <v>0</v>
      </c>
      <c r="L494" s="61">
        <v>0</v>
      </c>
      <c r="M494" s="61">
        <v>0</v>
      </c>
      <c r="N494" s="61">
        <v>0</v>
      </c>
      <c r="O494" s="61">
        <v>0</v>
      </c>
      <c r="P494" s="61">
        <v>0</v>
      </c>
      <c r="Q494" s="61">
        <v>0</v>
      </c>
      <c r="R494" s="61">
        <v>0</v>
      </c>
      <c r="S494" s="61">
        <v>0</v>
      </c>
      <c r="T494" s="61">
        <v>0</v>
      </c>
      <c r="U494" s="61">
        <v>0</v>
      </c>
      <c r="V494" s="61">
        <v>0</v>
      </c>
      <c r="W494" s="61">
        <v>0</v>
      </c>
      <c r="X494" s="61">
        <v>0</v>
      </c>
      <c r="Y494" s="61">
        <v>0</v>
      </c>
      <c r="Z494" s="61">
        <v>0</v>
      </c>
      <c r="AA494" s="61">
        <v>0</v>
      </c>
      <c r="AB494" s="61">
        <v>0</v>
      </c>
      <c r="AC494" s="61">
        <v>0</v>
      </c>
      <c r="AD494" s="61">
        <v>0</v>
      </c>
      <c r="AE494" s="61">
        <v>0</v>
      </c>
      <c r="AF494" s="61">
        <v>0</v>
      </c>
      <c r="AG494" s="61">
        <v>0</v>
      </c>
      <c r="AH494" s="61">
        <v>0</v>
      </c>
      <c r="AI494" s="61">
        <v>0</v>
      </c>
      <c r="AJ494" s="61">
        <v>0</v>
      </c>
      <c r="AK494" s="61">
        <v>0</v>
      </c>
      <c r="AL494" s="61">
        <v>0</v>
      </c>
      <c r="AM494" s="61">
        <v>0</v>
      </c>
      <c r="AN494" s="61">
        <v>0</v>
      </c>
      <c r="AO494" s="61">
        <v>0</v>
      </c>
      <c r="AP494" s="61">
        <v>0</v>
      </c>
      <c r="AQ494" s="61">
        <f t="shared" si="7"/>
        <v>0</v>
      </c>
      <c r="AT494" s="33"/>
    </row>
    <row r="495" spans="1:46" ht="33" customHeight="1">
      <c r="A495" s="32">
        <v>1722</v>
      </c>
      <c r="B495" s="315" t="str">
        <f>VLOOKUP(A495,[5]bd_lista!A:C,3,FALSE)</f>
        <v>Gobierno Autónomo Municipal de Gutiérrez</v>
      </c>
      <c r="C495" s="316" t="e">
        <f>+VLOOKUP(A495,Contactos!$A$4:$E$534,6,FALSE)</f>
        <v>#REF!</v>
      </c>
      <c r="D495" s="61">
        <v>0</v>
      </c>
      <c r="E495" s="61">
        <v>0</v>
      </c>
      <c r="F495" s="61">
        <v>0</v>
      </c>
      <c r="G495" s="61">
        <v>0</v>
      </c>
      <c r="H495" s="61">
        <v>0</v>
      </c>
      <c r="I495" s="61">
        <v>0</v>
      </c>
      <c r="J495" s="61">
        <v>0</v>
      </c>
      <c r="K495" s="61">
        <v>0</v>
      </c>
      <c r="L495" s="61">
        <v>0</v>
      </c>
      <c r="M495" s="61">
        <v>0</v>
      </c>
      <c r="N495" s="61">
        <v>0</v>
      </c>
      <c r="O495" s="61">
        <v>0</v>
      </c>
      <c r="P495" s="61">
        <v>0</v>
      </c>
      <c r="Q495" s="61">
        <v>0</v>
      </c>
      <c r="R495" s="61">
        <v>0</v>
      </c>
      <c r="S495" s="61">
        <v>0</v>
      </c>
      <c r="T495" s="61">
        <v>0</v>
      </c>
      <c r="U495" s="61">
        <v>0</v>
      </c>
      <c r="V495" s="61">
        <v>0</v>
      </c>
      <c r="W495" s="61">
        <v>0</v>
      </c>
      <c r="X495" s="61">
        <v>0</v>
      </c>
      <c r="Y495" s="61">
        <v>0</v>
      </c>
      <c r="Z495" s="61">
        <v>0</v>
      </c>
      <c r="AA495" s="61">
        <v>0</v>
      </c>
      <c r="AB495" s="61">
        <v>0</v>
      </c>
      <c r="AC495" s="61">
        <v>0</v>
      </c>
      <c r="AD495" s="61">
        <v>0</v>
      </c>
      <c r="AE495" s="61">
        <v>0</v>
      </c>
      <c r="AF495" s="61">
        <v>0</v>
      </c>
      <c r="AG495" s="61">
        <v>0</v>
      </c>
      <c r="AH495" s="61">
        <v>0</v>
      </c>
      <c r="AI495" s="61">
        <v>0</v>
      </c>
      <c r="AJ495" s="61">
        <v>0</v>
      </c>
      <c r="AK495" s="61">
        <v>0</v>
      </c>
      <c r="AL495" s="61">
        <v>0</v>
      </c>
      <c r="AM495" s="61">
        <v>0</v>
      </c>
      <c r="AN495" s="61">
        <v>0</v>
      </c>
      <c r="AO495" s="61">
        <v>0</v>
      </c>
      <c r="AP495" s="61">
        <v>0</v>
      </c>
      <c r="AQ495" s="61">
        <f t="shared" si="7"/>
        <v>0</v>
      </c>
      <c r="AT495" s="33"/>
    </row>
    <row r="496" spans="1:46" ht="33" customHeight="1">
      <c r="A496" s="32">
        <v>1723</v>
      </c>
      <c r="B496" s="315" t="str">
        <f>VLOOKUP(A496,[5]bd_lista!A:C,3,FALSE)</f>
        <v>Gobierno Autónomo Municipal de Camiri</v>
      </c>
      <c r="C496" s="316" t="e">
        <f>+VLOOKUP(A496,Contactos!$A$4:$E$534,6,FALSE)</f>
        <v>#REF!</v>
      </c>
      <c r="D496" s="61">
        <v>0</v>
      </c>
      <c r="E496" s="61">
        <v>0</v>
      </c>
      <c r="F496" s="61">
        <v>0</v>
      </c>
      <c r="G496" s="61">
        <v>0</v>
      </c>
      <c r="H496" s="61">
        <v>0</v>
      </c>
      <c r="I496" s="61">
        <v>0</v>
      </c>
      <c r="J496" s="61">
        <v>0</v>
      </c>
      <c r="K496" s="61">
        <v>0</v>
      </c>
      <c r="L496" s="61">
        <v>0</v>
      </c>
      <c r="M496" s="61">
        <v>0</v>
      </c>
      <c r="N496" s="61">
        <v>0</v>
      </c>
      <c r="O496" s="61">
        <v>0</v>
      </c>
      <c r="P496" s="61">
        <v>0</v>
      </c>
      <c r="Q496" s="61">
        <v>0</v>
      </c>
      <c r="R496" s="61">
        <v>0</v>
      </c>
      <c r="S496" s="61">
        <v>0</v>
      </c>
      <c r="T496" s="61">
        <v>0</v>
      </c>
      <c r="U496" s="61">
        <v>0</v>
      </c>
      <c r="V496" s="61">
        <v>0</v>
      </c>
      <c r="W496" s="61">
        <v>0</v>
      </c>
      <c r="X496" s="61">
        <v>0</v>
      </c>
      <c r="Y496" s="61">
        <v>0</v>
      </c>
      <c r="Z496" s="61">
        <v>0</v>
      </c>
      <c r="AA496" s="61">
        <v>0</v>
      </c>
      <c r="AB496" s="61">
        <v>0</v>
      </c>
      <c r="AC496" s="61">
        <v>0</v>
      </c>
      <c r="AD496" s="61">
        <v>0</v>
      </c>
      <c r="AE496" s="61">
        <v>0</v>
      </c>
      <c r="AF496" s="61">
        <v>0</v>
      </c>
      <c r="AG496" s="61">
        <v>0</v>
      </c>
      <c r="AH496" s="61">
        <v>0</v>
      </c>
      <c r="AI496" s="61">
        <v>0</v>
      </c>
      <c r="AJ496" s="61">
        <v>0</v>
      </c>
      <c r="AK496" s="61">
        <v>0</v>
      </c>
      <c r="AL496" s="61">
        <v>0</v>
      </c>
      <c r="AM496" s="61">
        <v>0</v>
      </c>
      <c r="AN496" s="61">
        <v>0</v>
      </c>
      <c r="AO496" s="61">
        <v>0</v>
      </c>
      <c r="AP496" s="61">
        <v>0</v>
      </c>
      <c r="AQ496" s="61">
        <f t="shared" si="7"/>
        <v>0</v>
      </c>
      <c r="AT496" s="33"/>
    </row>
    <row r="497" spans="1:46" ht="33" customHeight="1">
      <c r="A497" s="32">
        <v>1724</v>
      </c>
      <c r="B497" s="315" t="str">
        <f>VLOOKUP(A497,[5]bd_lista!A:C,3,FALSE)</f>
        <v>Gobierno Autónomo Municipal de Boyuibe</v>
      </c>
      <c r="C497" s="316" t="e">
        <f>+VLOOKUP(A497,Contactos!$A$4:$E$534,6,FALSE)</f>
        <v>#REF!</v>
      </c>
      <c r="D497" s="61">
        <v>0</v>
      </c>
      <c r="E497" s="61">
        <v>0</v>
      </c>
      <c r="F497" s="61">
        <v>0</v>
      </c>
      <c r="G497" s="61">
        <v>0</v>
      </c>
      <c r="H497" s="61">
        <v>0</v>
      </c>
      <c r="I497" s="61">
        <v>0</v>
      </c>
      <c r="J497" s="61">
        <v>0</v>
      </c>
      <c r="K497" s="61">
        <v>0</v>
      </c>
      <c r="L497" s="61">
        <v>0</v>
      </c>
      <c r="M497" s="61">
        <v>0</v>
      </c>
      <c r="N497" s="61">
        <v>0</v>
      </c>
      <c r="O497" s="61">
        <v>0</v>
      </c>
      <c r="P497" s="61">
        <v>0</v>
      </c>
      <c r="Q497" s="61">
        <v>0</v>
      </c>
      <c r="R497" s="61">
        <v>0</v>
      </c>
      <c r="S497" s="61">
        <v>0</v>
      </c>
      <c r="T497" s="61">
        <v>0</v>
      </c>
      <c r="U497" s="61">
        <v>0</v>
      </c>
      <c r="V497" s="61">
        <v>0</v>
      </c>
      <c r="W497" s="61">
        <v>0</v>
      </c>
      <c r="X497" s="61">
        <v>0</v>
      </c>
      <c r="Y497" s="61">
        <v>0</v>
      </c>
      <c r="Z497" s="61">
        <v>0</v>
      </c>
      <c r="AA497" s="61">
        <v>0</v>
      </c>
      <c r="AB497" s="61">
        <v>0</v>
      </c>
      <c r="AC497" s="61">
        <v>0</v>
      </c>
      <c r="AD497" s="61">
        <v>0</v>
      </c>
      <c r="AE497" s="61">
        <v>0</v>
      </c>
      <c r="AF497" s="61">
        <v>0</v>
      </c>
      <c r="AG497" s="61">
        <v>0</v>
      </c>
      <c r="AH497" s="61">
        <v>0</v>
      </c>
      <c r="AI497" s="61">
        <v>0</v>
      </c>
      <c r="AJ497" s="61">
        <v>0</v>
      </c>
      <c r="AK497" s="61">
        <v>0</v>
      </c>
      <c r="AL497" s="61">
        <v>0</v>
      </c>
      <c r="AM497" s="61">
        <v>0</v>
      </c>
      <c r="AN497" s="61">
        <v>0</v>
      </c>
      <c r="AO497" s="61">
        <v>0</v>
      </c>
      <c r="AP497" s="61">
        <v>0</v>
      </c>
      <c r="AQ497" s="61">
        <f t="shared" si="7"/>
        <v>0</v>
      </c>
      <c r="AT497" s="33"/>
    </row>
    <row r="498" spans="1:46" ht="33" customHeight="1">
      <c r="A498" s="32">
        <v>1725</v>
      </c>
      <c r="B498" s="315" t="str">
        <f>VLOOKUP(A498,[5]bd_lista!A:C,3,FALSE)</f>
        <v>Gobierno Autónomo Municipal de Vallegrande</v>
      </c>
      <c r="C498" s="316" t="e">
        <f>+VLOOKUP(A498,Contactos!$A$4:$E$534,6,FALSE)</f>
        <v>#REF!</v>
      </c>
      <c r="D498" s="61">
        <v>0</v>
      </c>
      <c r="E498" s="61">
        <v>0</v>
      </c>
      <c r="F498" s="61">
        <v>0</v>
      </c>
      <c r="G498" s="61">
        <v>0</v>
      </c>
      <c r="H498" s="61">
        <v>0</v>
      </c>
      <c r="I498" s="61">
        <v>0</v>
      </c>
      <c r="J498" s="61">
        <v>0</v>
      </c>
      <c r="K498" s="61">
        <v>0</v>
      </c>
      <c r="L498" s="61">
        <v>0</v>
      </c>
      <c r="M498" s="61">
        <v>0</v>
      </c>
      <c r="N498" s="61">
        <v>0</v>
      </c>
      <c r="O498" s="61">
        <v>0</v>
      </c>
      <c r="P498" s="61">
        <v>0</v>
      </c>
      <c r="Q498" s="61">
        <v>0</v>
      </c>
      <c r="R498" s="61">
        <v>0</v>
      </c>
      <c r="S498" s="61">
        <v>0</v>
      </c>
      <c r="T498" s="61">
        <v>0</v>
      </c>
      <c r="U498" s="61">
        <v>0</v>
      </c>
      <c r="V498" s="61">
        <v>0</v>
      </c>
      <c r="W498" s="61">
        <v>0</v>
      </c>
      <c r="X498" s="61">
        <v>0</v>
      </c>
      <c r="Y498" s="61">
        <v>0</v>
      </c>
      <c r="Z498" s="61">
        <v>0</v>
      </c>
      <c r="AA498" s="61">
        <v>0</v>
      </c>
      <c r="AB498" s="61">
        <v>0</v>
      </c>
      <c r="AC498" s="61">
        <v>0</v>
      </c>
      <c r="AD498" s="61">
        <v>0</v>
      </c>
      <c r="AE498" s="61">
        <v>0</v>
      </c>
      <c r="AF498" s="61">
        <v>0</v>
      </c>
      <c r="AG498" s="61">
        <v>0</v>
      </c>
      <c r="AH498" s="61">
        <v>0</v>
      </c>
      <c r="AI498" s="61">
        <v>0</v>
      </c>
      <c r="AJ498" s="61">
        <v>0</v>
      </c>
      <c r="AK498" s="61">
        <v>0</v>
      </c>
      <c r="AL498" s="61">
        <v>0</v>
      </c>
      <c r="AM498" s="61">
        <v>0</v>
      </c>
      <c r="AN498" s="61">
        <v>0</v>
      </c>
      <c r="AO498" s="61">
        <v>0</v>
      </c>
      <c r="AP498" s="61">
        <v>0</v>
      </c>
      <c r="AQ498" s="61">
        <f t="shared" si="7"/>
        <v>0</v>
      </c>
      <c r="AT498" s="33"/>
    </row>
    <row r="499" spans="1:46" ht="33" customHeight="1">
      <c r="A499" s="32">
        <v>1726</v>
      </c>
      <c r="B499" s="315" t="str">
        <f>VLOOKUP(A499,[5]bd_lista!A:C,3,FALSE)</f>
        <v>Gobierno Autónomo Municipal de Trigal</v>
      </c>
      <c r="C499" s="316" t="e">
        <f>+VLOOKUP(A499,Contactos!$A$4:$E$534,6,FALSE)</f>
        <v>#REF!</v>
      </c>
      <c r="D499" s="61">
        <v>0</v>
      </c>
      <c r="E499" s="61">
        <v>0</v>
      </c>
      <c r="F499" s="61">
        <v>0</v>
      </c>
      <c r="G499" s="61">
        <v>0</v>
      </c>
      <c r="H499" s="61">
        <v>0</v>
      </c>
      <c r="I499" s="61">
        <v>0</v>
      </c>
      <c r="J499" s="61">
        <v>0</v>
      </c>
      <c r="K499" s="61">
        <v>0</v>
      </c>
      <c r="L499" s="61">
        <v>0</v>
      </c>
      <c r="M499" s="61">
        <v>0</v>
      </c>
      <c r="N499" s="61">
        <v>0</v>
      </c>
      <c r="O499" s="61">
        <v>0</v>
      </c>
      <c r="P499" s="61">
        <v>0</v>
      </c>
      <c r="Q499" s="61">
        <v>0</v>
      </c>
      <c r="R499" s="61">
        <v>0</v>
      </c>
      <c r="S499" s="61">
        <v>0</v>
      </c>
      <c r="T499" s="61">
        <v>0</v>
      </c>
      <c r="U499" s="61">
        <v>0</v>
      </c>
      <c r="V499" s="61">
        <v>0</v>
      </c>
      <c r="W499" s="61">
        <v>0</v>
      </c>
      <c r="X499" s="61">
        <v>0</v>
      </c>
      <c r="Y499" s="61">
        <v>0</v>
      </c>
      <c r="Z499" s="61">
        <v>0</v>
      </c>
      <c r="AA499" s="61">
        <v>0</v>
      </c>
      <c r="AB499" s="61">
        <v>0</v>
      </c>
      <c r="AC499" s="61">
        <v>0</v>
      </c>
      <c r="AD499" s="61">
        <v>0</v>
      </c>
      <c r="AE499" s="61">
        <v>0</v>
      </c>
      <c r="AF499" s="61">
        <v>0</v>
      </c>
      <c r="AG499" s="61">
        <v>0</v>
      </c>
      <c r="AH499" s="61">
        <v>0</v>
      </c>
      <c r="AI499" s="61">
        <v>0</v>
      </c>
      <c r="AJ499" s="61">
        <v>0</v>
      </c>
      <c r="AK499" s="61">
        <v>0</v>
      </c>
      <c r="AL499" s="61">
        <v>0</v>
      </c>
      <c r="AM499" s="61">
        <v>0</v>
      </c>
      <c r="AN499" s="61">
        <v>0</v>
      </c>
      <c r="AO499" s="61">
        <v>0</v>
      </c>
      <c r="AP499" s="61">
        <v>0</v>
      </c>
      <c r="AQ499" s="61">
        <f t="shared" si="7"/>
        <v>0</v>
      </c>
      <c r="AT499" s="33"/>
    </row>
    <row r="500" spans="1:46" ht="33" customHeight="1">
      <c r="A500" s="32">
        <v>1727</v>
      </c>
      <c r="B500" s="315" t="str">
        <f>VLOOKUP(A500,[5]bd_lista!A:C,3,FALSE)</f>
        <v>Gobierno Autónomo Municipal de Moro Moro</v>
      </c>
      <c r="C500" s="316" t="e">
        <f>+VLOOKUP(A500,Contactos!$A$4:$E$534,6,FALSE)</f>
        <v>#REF!</v>
      </c>
      <c r="D500" s="61">
        <v>0</v>
      </c>
      <c r="E500" s="61">
        <v>0</v>
      </c>
      <c r="F500" s="61">
        <v>0</v>
      </c>
      <c r="G500" s="61">
        <v>0</v>
      </c>
      <c r="H500" s="61">
        <v>0</v>
      </c>
      <c r="I500" s="61">
        <v>0</v>
      </c>
      <c r="J500" s="61">
        <v>0</v>
      </c>
      <c r="K500" s="61">
        <v>0</v>
      </c>
      <c r="L500" s="61">
        <v>0</v>
      </c>
      <c r="M500" s="61">
        <v>0</v>
      </c>
      <c r="N500" s="61">
        <v>0</v>
      </c>
      <c r="O500" s="61">
        <v>0</v>
      </c>
      <c r="P500" s="61">
        <v>0</v>
      </c>
      <c r="Q500" s="61">
        <v>0</v>
      </c>
      <c r="R500" s="61">
        <v>0</v>
      </c>
      <c r="S500" s="61">
        <v>0</v>
      </c>
      <c r="T500" s="61">
        <v>0</v>
      </c>
      <c r="U500" s="61">
        <v>0</v>
      </c>
      <c r="V500" s="61">
        <v>0</v>
      </c>
      <c r="W500" s="61">
        <v>0</v>
      </c>
      <c r="X500" s="61">
        <v>0</v>
      </c>
      <c r="Y500" s="61">
        <v>0</v>
      </c>
      <c r="Z500" s="61">
        <v>0</v>
      </c>
      <c r="AA500" s="61">
        <v>0</v>
      </c>
      <c r="AB500" s="61">
        <v>0</v>
      </c>
      <c r="AC500" s="61">
        <v>0</v>
      </c>
      <c r="AD500" s="61">
        <v>0</v>
      </c>
      <c r="AE500" s="61">
        <v>0</v>
      </c>
      <c r="AF500" s="61">
        <v>0</v>
      </c>
      <c r="AG500" s="61">
        <v>0</v>
      </c>
      <c r="AH500" s="61">
        <v>0</v>
      </c>
      <c r="AI500" s="61">
        <v>0</v>
      </c>
      <c r="AJ500" s="61">
        <v>0</v>
      </c>
      <c r="AK500" s="61">
        <v>0</v>
      </c>
      <c r="AL500" s="61">
        <v>0</v>
      </c>
      <c r="AM500" s="61">
        <v>0</v>
      </c>
      <c r="AN500" s="61">
        <v>0</v>
      </c>
      <c r="AO500" s="61">
        <v>0</v>
      </c>
      <c r="AP500" s="61">
        <v>0</v>
      </c>
      <c r="AQ500" s="61">
        <f t="shared" si="7"/>
        <v>0</v>
      </c>
      <c r="AT500" s="33"/>
    </row>
    <row r="501" spans="1:46" ht="33" customHeight="1">
      <c r="A501" s="32">
        <v>1728</v>
      </c>
      <c r="B501" s="315" t="str">
        <f>VLOOKUP(A501,[5]bd_lista!A:C,3,FALSE)</f>
        <v>Gobierno Autónomo Municipal de Postrer Valle</v>
      </c>
      <c r="C501" s="316" t="e">
        <f>+VLOOKUP(A501,Contactos!$A$4:$E$534,6,FALSE)</f>
        <v>#REF!</v>
      </c>
      <c r="D501" s="61">
        <v>0</v>
      </c>
      <c r="E501" s="61">
        <v>0</v>
      </c>
      <c r="F501" s="61">
        <v>0</v>
      </c>
      <c r="G501" s="61">
        <v>0</v>
      </c>
      <c r="H501" s="61">
        <v>0</v>
      </c>
      <c r="I501" s="61">
        <v>0</v>
      </c>
      <c r="J501" s="61">
        <v>0</v>
      </c>
      <c r="K501" s="61">
        <v>0</v>
      </c>
      <c r="L501" s="61">
        <v>0</v>
      </c>
      <c r="M501" s="61">
        <v>0</v>
      </c>
      <c r="N501" s="61">
        <v>0</v>
      </c>
      <c r="O501" s="61">
        <v>0</v>
      </c>
      <c r="P501" s="61">
        <v>0</v>
      </c>
      <c r="Q501" s="61">
        <v>0</v>
      </c>
      <c r="R501" s="61">
        <v>0</v>
      </c>
      <c r="S501" s="61">
        <v>0</v>
      </c>
      <c r="T501" s="61">
        <v>0</v>
      </c>
      <c r="U501" s="61">
        <v>0</v>
      </c>
      <c r="V501" s="61">
        <v>0</v>
      </c>
      <c r="W501" s="61">
        <v>0</v>
      </c>
      <c r="X501" s="61">
        <v>0</v>
      </c>
      <c r="Y501" s="61">
        <v>0</v>
      </c>
      <c r="Z501" s="61">
        <v>0</v>
      </c>
      <c r="AA501" s="61">
        <v>0</v>
      </c>
      <c r="AB501" s="61">
        <v>0</v>
      </c>
      <c r="AC501" s="61">
        <v>0</v>
      </c>
      <c r="AD501" s="61">
        <v>0</v>
      </c>
      <c r="AE501" s="61">
        <v>0</v>
      </c>
      <c r="AF501" s="61">
        <v>0</v>
      </c>
      <c r="AG501" s="61">
        <v>0</v>
      </c>
      <c r="AH501" s="61">
        <v>0</v>
      </c>
      <c r="AI501" s="61">
        <v>0</v>
      </c>
      <c r="AJ501" s="61">
        <v>0</v>
      </c>
      <c r="AK501" s="61">
        <v>0</v>
      </c>
      <c r="AL501" s="61">
        <v>0</v>
      </c>
      <c r="AM501" s="61">
        <v>0</v>
      </c>
      <c r="AN501" s="61">
        <v>0</v>
      </c>
      <c r="AO501" s="61">
        <v>0</v>
      </c>
      <c r="AP501" s="61">
        <v>0</v>
      </c>
      <c r="AQ501" s="61">
        <f t="shared" si="7"/>
        <v>0</v>
      </c>
      <c r="AT501" s="33"/>
    </row>
    <row r="502" spans="1:46" ht="33" customHeight="1">
      <c r="A502" s="32">
        <v>1729</v>
      </c>
      <c r="B502" s="315" t="str">
        <f>VLOOKUP(A502,[5]bd_lista!A:C,3,FALSE)</f>
        <v>Gobierno Autónomo Municipal de Pucara</v>
      </c>
      <c r="C502" s="316" t="e">
        <f>+VLOOKUP(A502,Contactos!$A$4:$E$534,6,FALSE)</f>
        <v>#REF!</v>
      </c>
      <c r="D502" s="61">
        <v>0</v>
      </c>
      <c r="E502" s="61">
        <v>0</v>
      </c>
      <c r="F502" s="61">
        <v>0</v>
      </c>
      <c r="G502" s="61">
        <v>0</v>
      </c>
      <c r="H502" s="61">
        <v>0</v>
      </c>
      <c r="I502" s="61">
        <v>0</v>
      </c>
      <c r="J502" s="61">
        <v>0</v>
      </c>
      <c r="K502" s="61">
        <v>0</v>
      </c>
      <c r="L502" s="61">
        <v>0</v>
      </c>
      <c r="M502" s="61">
        <v>0</v>
      </c>
      <c r="N502" s="61">
        <v>0</v>
      </c>
      <c r="O502" s="61">
        <v>0</v>
      </c>
      <c r="P502" s="61">
        <v>0</v>
      </c>
      <c r="Q502" s="61">
        <v>0</v>
      </c>
      <c r="R502" s="61">
        <v>0</v>
      </c>
      <c r="S502" s="61">
        <v>0</v>
      </c>
      <c r="T502" s="61">
        <v>0</v>
      </c>
      <c r="U502" s="61">
        <v>0</v>
      </c>
      <c r="V502" s="61">
        <v>0</v>
      </c>
      <c r="W502" s="61">
        <v>0</v>
      </c>
      <c r="X502" s="61">
        <v>0</v>
      </c>
      <c r="Y502" s="61">
        <v>0</v>
      </c>
      <c r="Z502" s="61">
        <v>0</v>
      </c>
      <c r="AA502" s="61">
        <v>0</v>
      </c>
      <c r="AB502" s="61">
        <v>0</v>
      </c>
      <c r="AC502" s="61">
        <v>0</v>
      </c>
      <c r="AD502" s="61">
        <v>0</v>
      </c>
      <c r="AE502" s="61">
        <v>0</v>
      </c>
      <c r="AF502" s="61">
        <v>0</v>
      </c>
      <c r="AG502" s="61">
        <v>0</v>
      </c>
      <c r="AH502" s="61">
        <v>0</v>
      </c>
      <c r="AI502" s="61">
        <v>0</v>
      </c>
      <c r="AJ502" s="61">
        <v>0</v>
      </c>
      <c r="AK502" s="61">
        <v>0</v>
      </c>
      <c r="AL502" s="61">
        <v>0</v>
      </c>
      <c r="AM502" s="61">
        <v>0</v>
      </c>
      <c r="AN502" s="61">
        <v>0</v>
      </c>
      <c r="AO502" s="61">
        <v>0</v>
      </c>
      <c r="AP502" s="61">
        <v>0</v>
      </c>
      <c r="AQ502" s="61">
        <f t="shared" si="7"/>
        <v>0</v>
      </c>
      <c r="AT502" s="33"/>
    </row>
    <row r="503" spans="1:46" ht="33" customHeight="1">
      <c r="A503" s="32">
        <v>1730</v>
      </c>
      <c r="B503" s="315" t="str">
        <f>VLOOKUP(A503,[5]bd_lista!A:C,3,FALSE)</f>
        <v>Gobierno Autónomo Municipal de Samaipata</v>
      </c>
      <c r="C503" s="316" t="e">
        <f>+VLOOKUP(A503,Contactos!$A$4:$E$534,6,FALSE)</f>
        <v>#REF!</v>
      </c>
      <c r="D503" s="61">
        <v>0</v>
      </c>
      <c r="E503" s="61">
        <v>0</v>
      </c>
      <c r="F503" s="61">
        <v>0</v>
      </c>
      <c r="G503" s="61">
        <v>0</v>
      </c>
      <c r="H503" s="61">
        <v>0</v>
      </c>
      <c r="I503" s="61">
        <v>0</v>
      </c>
      <c r="J503" s="61">
        <v>0</v>
      </c>
      <c r="K503" s="61">
        <v>0</v>
      </c>
      <c r="L503" s="61">
        <v>0</v>
      </c>
      <c r="M503" s="61">
        <v>0</v>
      </c>
      <c r="N503" s="61">
        <v>0</v>
      </c>
      <c r="O503" s="61">
        <v>0</v>
      </c>
      <c r="P503" s="61">
        <v>0</v>
      </c>
      <c r="Q503" s="61">
        <v>0</v>
      </c>
      <c r="R503" s="61">
        <v>0</v>
      </c>
      <c r="S503" s="61">
        <v>0</v>
      </c>
      <c r="T503" s="61">
        <v>0</v>
      </c>
      <c r="U503" s="61">
        <v>0</v>
      </c>
      <c r="V503" s="61">
        <v>0</v>
      </c>
      <c r="W503" s="61">
        <v>0</v>
      </c>
      <c r="X503" s="61">
        <v>0</v>
      </c>
      <c r="Y503" s="61">
        <v>0</v>
      </c>
      <c r="Z503" s="61">
        <v>0</v>
      </c>
      <c r="AA503" s="61">
        <v>0</v>
      </c>
      <c r="AB503" s="61">
        <v>0</v>
      </c>
      <c r="AC503" s="61">
        <v>0</v>
      </c>
      <c r="AD503" s="61">
        <v>0</v>
      </c>
      <c r="AE503" s="61">
        <v>0</v>
      </c>
      <c r="AF503" s="61">
        <v>0</v>
      </c>
      <c r="AG503" s="61">
        <v>0</v>
      </c>
      <c r="AH503" s="61">
        <v>0</v>
      </c>
      <c r="AI503" s="61">
        <v>0</v>
      </c>
      <c r="AJ503" s="61">
        <v>0</v>
      </c>
      <c r="AK503" s="61">
        <v>0</v>
      </c>
      <c r="AL503" s="61">
        <v>0</v>
      </c>
      <c r="AM503" s="61">
        <v>0</v>
      </c>
      <c r="AN503" s="61">
        <v>0</v>
      </c>
      <c r="AO503" s="61">
        <v>0</v>
      </c>
      <c r="AP503" s="61">
        <v>0</v>
      </c>
      <c r="AQ503" s="61">
        <f t="shared" si="7"/>
        <v>0</v>
      </c>
      <c r="AT503" s="33"/>
    </row>
    <row r="504" spans="1:46" ht="33" customHeight="1">
      <c r="A504" s="32">
        <v>1731</v>
      </c>
      <c r="B504" s="315" t="str">
        <f>VLOOKUP(A504,[5]bd_lista!A:C,3,FALSE)</f>
        <v>Gobierno Autónomo Municipal de Pampa Grande</v>
      </c>
      <c r="C504" s="316" t="e">
        <f>+VLOOKUP(A504,Contactos!$A$4:$E$534,6,FALSE)</f>
        <v>#REF!</v>
      </c>
      <c r="D504" s="61">
        <v>0</v>
      </c>
      <c r="E504" s="61">
        <v>0</v>
      </c>
      <c r="F504" s="61">
        <v>0</v>
      </c>
      <c r="G504" s="61">
        <v>0</v>
      </c>
      <c r="H504" s="61">
        <v>0</v>
      </c>
      <c r="I504" s="61">
        <v>0</v>
      </c>
      <c r="J504" s="61">
        <v>0</v>
      </c>
      <c r="K504" s="61">
        <v>0</v>
      </c>
      <c r="L504" s="61">
        <v>0</v>
      </c>
      <c r="M504" s="61">
        <v>0</v>
      </c>
      <c r="N504" s="61">
        <v>0</v>
      </c>
      <c r="O504" s="61">
        <v>0</v>
      </c>
      <c r="P504" s="61">
        <v>0</v>
      </c>
      <c r="Q504" s="61">
        <v>0</v>
      </c>
      <c r="R504" s="61">
        <v>0</v>
      </c>
      <c r="S504" s="61">
        <v>0</v>
      </c>
      <c r="T504" s="61">
        <v>0</v>
      </c>
      <c r="U504" s="61">
        <v>0</v>
      </c>
      <c r="V504" s="61">
        <v>0</v>
      </c>
      <c r="W504" s="61">
        <v>0</v>
      </c>
      <c r="X504" s="61">
        <v>0</v>
      </c>
      <c r="Y504" s="61">
        <v>0</v>
      </c>
      <c r="Z504" s="61">
        <v>0</v>
      </c>
      <c r="AA504" s="61">
        <v>0</v>
      </c>
      <c r="AB504" s="61">
        <v>0</v>
      </c>
      <c r="AC504" s="61">
        <v>0</v>
      </c>
      <c r="AD504" s="61">
        <v>0</v>
      </c>
      <c r="AE504" s="61">
        <v>0</v>
      </c>
      <c r="AF504" s="61">
        <v>0</v>
      </c>
      <c r="AG504" s="61">
        <v>0</v>
      </c>
      <c r="AH504" s="61">
        <v>0</v>
      </c>
      <c r="AI504" s="61">
        <v>0</v>
      </c>
      <c r="AJ504" s="61">
        <v>0</v>
      </c>
      <c r="AK504" s="61">
        <v>0</v>
      </c>
      <c r="AL504" s="61">
        <v>0</v>
      </c>
      <c r="AM504" s="61">
        <v>0</v>
      </c>
      <c r="AN504" s="61">
        <v>0</v>
      </c>
      <c r="AO504" s="61">
        <v>0</v>
      </c>
      <c r="AP504" s="61">
        <v>0</v>
      </c>
      <c r="AQ504" s="61">
        <f t="shared" si="7"/>
        <v>0</v>
      </c>
      <c r="AT504" s="33"/>
    </row>
    <row r="505" spans="1:46" ht="33" customHeight="1">
      <c r="A505" s="32">
        <v>1732</v>
      </c>
      <c r="B505" s="315" t="str">
        <f>VLOOKUP(A505,[5]bd_lista!A:C,3,FALSE)</f>
        <v>Gobierno Autónomo Municipal de Mairana</v>
      </c>
      <c r="C505" s="316" t="e">
        <f>+VLOOKUP(A505,Contactos!$A$4:$E$534,6,FALSE)</f>
        <v>#REF!</v>
      </c>
      <c r="D505" s="61">
        <v>0</v>
      </c>
      <c r="E505" s="61">
        <v>0</v>
      </c>
      <c r="F505" s="61">
        <v>0</v>
      </c>
      <c r="G505" s="61">
        <v>0</v>
      </c>
      <c r="H505" s="61">
        <v>0</v>
      </c>
      <c r="I505" s="61">
        <v>0</v>
      </c>
      <c r="J505" s="61">
        <v>0</v>
      </c>
      <c r="K505" s="61">
        <v>0</v>
      </c>
      <c r="L505" s="61">
        <v>0</v>
      </c>
      <c r="M505" s="61">
        <v>0</v>
      </c>
      <c r="N505" s="61">
        <v>0</v>
      </c>
      <c r="O505" s="61">
        <v>0</v>
      </c>
      <c r="P505" s="61">
        <v>0</v>
      </c>
      <c r="Q505" s="61">
        <v>0</v>
      </c>
      <c r="R505" s="61">
        <v>0</v>
      </c>
      <c r="S505" s="61">
        <v>0</v>
      </c>
      <c r="T505" s="61">
        <v>0</v>
      </c>
      <c r="U505" s="61">
        <v>0</v>
      </c>
      <c r="V505" s="61">
        <v>0</v>
      </c>
      <c r="W505" s="61">
        <v>0</v>
      </c>
      <c r="X505" s="61">
        <v>0</v>
      </c>
      <c r="Y505" s="61">
        <v>0</v>
      </c>
      <c r="Z505" s="61">
        <v>0</v>
      </c>
      <c r="AA505" s="61">
        <v>0</v>
      </c>
      <c r="AB505" s="61">
        <v>0</v>
      </c>
      <c r="AC505" s="61">
        <v>0</v>
      </c>
      <c r="AD505" s="61">
        <v>0</v>
      </c>
      <c r="AE505" s="61">
        <v>0</v>
      </c>
      <c r="AF505" s="61">
        <v>0</v>
      </c>
      <c r="AG505" s="61">
        <v>0</v>
      </c>
      <c r="AH505" s="61">
        <v>0</v>
      </c>
      <c r="AI505" s="61">
        <v>0</v>
      </c>
      <c r="AJ505" s="61">
        <v>0</v>
      </c>
      <c r="AK505" s="61">
        <v>0</v>
      </c>
      <c r="AL505" s="61">
        <v>0</v>
      </c>
      <c r="AM505" s="61">
        <v>0</v>
      </c>
      <c r="AN505" s="61">
        <v>0</v>
      </c>
      <c r="AO505" s="61">
        <v>0</v>
      </c>
      <c r="AP505" s="61">
        <v>0</v>
      </c>
      <c r="AQ505" s="61">
        <f t="shared" si="7"/>
        <v>0</v>
      </c>
      <c r="AT505" s="33"/>
    </row>
    <row r="506" spans="1:46" ht="33" customHeight="1">
      <c r="A506" s="32">
        <v>1733</v>
      </c>
      <c r="B506" s="315" t="str">
        <f>VLOOKUP(A506,[5]bd_lista!A:C,3,FALSE)</f>
        <v>Gobierno Autónomo Municipal de Quirusillas</v>
      </c>
      <c r="C506" s="316" t="e">
        <f>+VLOOKUP(A506,Contactos!$A$4:$E$534,6,FALSE)</f>
        <v>#REF!</v>
      </c>
      <c r="D506" s="61">
        <v>0</v>
      </c>
      <c r="E506" s="61">
        <v>0</v>
      </c>
      <c r="F506" s="61">
        <v>0</v>
      </c>
      <c r="G506" s="61">
        <v>0</v>
      </c>
      <c r="H506" s="61">
        <v>0</v>
      </c>
      <c r="I506" s="61">
        <v>0</v>
      </c>
      <c r="J506" s="61">
        <v>0</v>
      </c>
      <c r="K506" s="61">
        <v>0</v>
      </c>
      <c r="L506" s="61">
        <v>0</v>
      </c>
      <c r="M506" s="61">
        <v>0</v>
      </c>
      <c r="N506" s="61">
        <v>0</v>
      </c>
      <c r="O506" s="61">
        <v>0</v>
      </c>
      <c r="P506" s="61">
        <v>0</v>
      </c>
      <c r="Q506" s="61">
        <v>0</v>
      </c>
      <c r="R506" s="61">
        <v>0</v>
      </c>
      <c r="S506" s="61">
        <v>0</v>
      </c>
      <c r="T506" s="61">
        <v>0</v>
      </c>
      <c r="U506" s="61">
        <v>0</v>
      </c>
      <c r="V506" s="61">
        <v>0</v>
      </c>
      <c r="W506" s="61">
        <v>0</v>
      </c>
      <c r="X506" s="61">
        <v>0</v>
      </c>
      <c r="Y506" s="61">
        <v>0</v>
      </c>
      <c r="Z506" s="61">
        <v>0</v>
      </c>
      <c r="AA506" s="61">
        <v>0</v>
      </c>
      <c r="AB506" s="61">
        <v>0</v>
      </c>
      <c r="AC506" s="61">
        <v>0</v>
      </c>
      <c r="AD506" s="61">
        <v>0</v>
      </c>
      <c r="AE506" s="61">
        <v>0</v>
      </c>
      <c r="AF506" s="61">
        <v>0</v>
      </c>
      <c r="AG506" s="61">
        <v>0</v>
      </c>
      <c r="AH506" s="61">
        <v>0</v>
      </c>
      <c r="AI506" s="61">
        <v>0</v>
      </c>
      <c r="AJ506" s="61">
        <v>0</v>
      </c>
      <c r="AK506" s="61">
        <v>0</v>
      </c>
      <c r="AL506" s="61">
        <v>0</v>
      </c>
      <c r="AM506" s="61">
        <v>0</v>
      </c>
      <c r="AN506" s="61">
        <v>0</v>
      </c>
      <c r="AO506" s="61">
        <v>0</v>
      </c>
      <c r="AP506" s="61">
        <v>0</v>
      </c>
      <c r="AQ506" s="61">
        <f t="shared" si="7"/>
        <v>0</v>
      </c>
      <c r="AT506" s="33"/>
    </row>
    <row r="507" spans="1:46" ht="33" customHeight="1">
      <c r="A507" s="32">
        <v>1734</v>
      </c>
      <c r="B507" s="315" t="str">
        <f>VLOOKUP(A507,[5]bd_lista!A:C,3,FALSE)</f>
        <v>Gobierno Autónomo Municipal de Montero</v>
      </c>
      <c r="C507" s="316" t="e">
        <f>+VLOOKUP(A507,Contactos!$A$4:$E$534,6,FALSE)</f>
        <v>#REF!</v>
      </c>
      <c r="D507" s="61">
        <v>0</v>
      </c>
      <c r="E507" s="61">
        <v>0</v>
      </c>
      <c r="F507" s="61">
        <v>0</v>
      </c>
      <c r="G507" s="61">
        <v>0</v>
      </c>
      <c r="H507" s="61">
        <v>0</v>
      </c>
      <c r="I507" s="61">
        <v>0</v>
      </c>
      <c r="J507" s="61">
        <v>0</v>
      </c>
      <c r="K507" s="61">
        <v>0</v>
      </c>
      <c r="L507" s="61">
        <v>0</v>
      </c>
      <c r="M507" s="61">
        <v>0</v>
      </c>
      <c r="N507" s="61">
        <v>0</v>
      </c>
      <c r="O507" s="61">
        <v>0</v>
      </c>
      <c r="P507" s="61">
        <v>0</v>
      </c>
      <c r="Q507" s="61">
        <v>0</v>
      </c>
      <c r="R507" s="61">
        <v>0</v>
      </c>
      <c r="S507" s="61">
        <v>0</v>
      </c>
      <c r="T507" s="61">
        <v>0</v>
      </c>
      <c r="U507" s="61">
        <v>0</v>
      </c>
      <c r="V507" s="61">
        <v>0</v>
      </c>
      <c r="W507" s="61">
        <v>0</v>
      </c>
      <c r="X507" s="61">
        <v>0</v>
      </c>
      <c r="Y507" s="61">
        <v>0</v>
      </c>
      <c r="Z507" s="61">
        <v>0</v>
      </c>
      <c r="AA507" s="61">
        <v>0</v>
      </c>
      <c r="AB507" s="61">
        <v>0</v>
      </c>
      <c r="AC507" s="61">
        <v>0</v>
      </c>
      <c r="AD507" s="61">
        <v>0</v>
      </c>
      <c r="AE507" s="61">
        <v>0</v>
      </c>
      <c r="AF507" s="61">
        <v>0</v>
      </c>
      <c r="AG507" s="61">
        <v>0</v>
      </c>
      <c r="AH507" s="61">
        <v>0</v>
      </c>
      <c r="AI507" s="61">
        <v>0</v>
      </c>
      <c r="AJ507" s="61">
        <v>0</v>
      </c>
      <c r="AK507" s="61">
        <v>0</v>
      </c>
      <c r="AL507" s="61">
        <v>0</v>
      </c>
      <c r="AM507" s="61">
        <v>0</v>
      </c>
      <c r="AN507" s="61">
        <v>0</v>
      </c>
      <c r="AO507" s="61">
        <v>0</v>
      </c>
      <c r="AP507" s="61">
        <v>0</v>
      </c>
      <c r="AQ507" s="61">
        <f t="shared" si="7"/>
        <v>0</v>
      </c>
      <c r="AT507" s="33"/>
    </row>
    <row r="508" spans="1:46" ht="33" customHeight="1">
      <c r="A508" s="32">
        <v>1735</v>
      </c>
      <c r="B508" s="315" t="str">
        <f>VLOOKUP(A508,[5]bd_lista!A:C,3,FALSE)</f>
        <v>Gobierno Autónomo Municipal de General Agustín Saavedra</v>
      </c>
      <c r="C508" s="316" t="e">
        <f>+VLOOKUP(A508,Contactos!$A$4:$E$534,6,FALSE)</f>
        <v>#REF!</v>
      </c>
      <c r="D508" s="61">
        <v>0</v>
      </c>
      <c r="E508" s="61">
        <v>0</v>
      </c>
      <c r="F508" s="61">
        <v>0</v>
      </c>
      <c r="G508" s="61">
        <v>0</v>
      </c>
      <c r="H508" s="61">
        <v>0</v>
      </c>
      <c r="I508" s="61">
        <v>0</v>
      </c>
      <c r="J508" s="61">
        <v>0</v>
      </c>
      <c r="K508" s="61">
        <v>0</v>
      </c>
      <c r="L508" s="61">
        <v>0</v>
      </c>
      <c r="M508" s="61">
        <v>0</v>
      </c>
      <c r="N508" s="61">
        <v>0</v>
      </c>
      <c r="O508" s="61">
        <v>0</v>
      </c>
      <c r="P508" s="61">
        <v>0</v>
      </c>
      <c r="Q508" s="61">
        <v>0</v>
      </c>
      <c r="R508" s="61">
        <v>0</v>
      </c>
      <c r="S508" s="61">
        <v>0</v>
      </c>
      <c r="T508" s="61">
        <v>0</v>
      </c>
      <c r="U508" s="61">
        <v>0</v>
      </c>
      <c r="V508" s="61">
        <v>0</v>
      </c>
      <c r="W508" s="61">
        <v>0</v>
      </c>
      <c r="X508" s="61">
        <v>0</v>
      </c>
      <c r="Y508" s="61">
        <v>0</v>
      </c>
      <c r="Z508" s="61">
        <v>0</v>
      </c>
      <c r="AA508" s="61">
        <v>0</v>
      </c>
      <c r="AB508" s="61">
        <v>0</v>
      </c>
      <c r="AC508" s="61">
        <v>0</v>
      </c>
      <c r="AD508" s="61">
        <v>0</v>
      </c>
      <c r="AE508" s="61">
        <v>0</v>
      </c>
      <c r="AF508" s="61">
        <v>0</v>
      </c>
      <c r="AG508" s="61">
        <v>0</v>
      </c>
      <c r="AH508" s="61">
        <v>0</v>
      </c>
      <c r="AI508" s="61">
        <v>0</v>
      </c>
      <c r="AJ508" s="61">
        <v>0</v>
      </c>
      <c r="AK508" s="61">
        <v>0</v>
      </c>
      <c r="AL508" s="61">
        <v>0</v>
      </c>
      <c r="AM508" s="61">
        <v>0</v>
      </c>
      <c r="AN508" s="61">
        <v>0</v>
      </c>
      <c r="AO508" s="61">
        <v>0</v>
      </c>
      <c r="AP508" s="61">
        <v>0</v>
      </c>
      <c r="AQ508" s="61">
        <f t="shared" si="7"/>
        <v>0</v>
      </c>
      <c r="AT508" s="33"/>
    </row>
    <row r="509" spans="1:46" ht="33" customHeight="1">
      <c r="A509" s="32">
        <v>1736</v>
      </c>
      <c r="B509" s="315" t="str">
        <f>VLOOKUP(A509,[5]bd_lista!A:C,3,FALSE)</f>
        <v>Gobierno Autónomo Municipal de Mineros</v>
      </c>
      <c r="C509" s="316" t="e">
        <f>+VLOOKUP(A509,Contactos!$A$4:$E$534,6,FALSE)</f>
        <v>#REF!</v>
      </c>
      <c r="D509" s="61">
        <v>0</v>
      </c>
      <c r="E509" s="61">
        <v>0</v>
      </c>
      <c r="F509" s="61">
        <v>0</v>
      </c>
      <c r="G509" s="61">
        <v>0</v>
      </c>
      <c r="H509" s="61">
        <v>0</v>
      </c>
      <c r="I509" s="61">
        <v>0</v>
      </c>
      <c r="J509" s="61">
        <v>0</v>
      </c>
      <c r="K509" s="61">
        <v>0</v>
      </c>
      <c r="L509" s="61">
        <v>0</v>
      </c>
      <c r="M509" s="61">
        <v>0</v>
      </c>
      <c r="N509" s="61">
        <v>0</v>
      </c>
      <c r="O509" s="61">
        <v>0</v>
      </c>
      <c r="P509" s="61">
        <v>0</v>
      </c>
      <c r="Q509" s="61">
        <v>0</v>
      </c>
      <c r="R509" s="61">
        <v>0</v>
      </c>
      <c r="S509" s="61">
        <v>0</v>
      </c>
      <c r="T509" s="61">
        <v>0</v>
      </c>
      <c r="U509" s="61">
        <v>0</v>
      </c>
      <c r="V509" s="61">
        <v>0</v>
      </c>
      <c r="W509" s="61">
        <v>0</v>
      </c>
      <c r="X509" s="61">
        <v>0</v>
      </c>
      <c r="Y509" s="61">
        <v>0</v>
      </c>
      <c r="Z509" s="61">
        <v>0</v>
      </c>
      <c r="AA509" s="61">
        <v>0</v>
      </c>
      <c r="AB509" s="61">
        <v>0</v>
      </c>
      <c r="AC509" s="61">
        <v>0</v>
      </c>
      <c r="AD509" s="61">
        <v>0</v>
      </c>
      <c r="AE509" s="61">
        <v>0</v>
      </c>
      <c r="AF509" s="61">
        <v>0</v>
      </c>
      <c r="AG509" s="61">
        <v>0</v>
      </c>
      <c r="AH509" s="61">
        <v>0</v>
      </c>
      <c r="AI509" s="61">
        <v>0</v>
      </c>
      <c r="AJ509" s="61">
        <v>0</v>
      </c>
      <c r="AK509" s="61">
        <v>0</v>
      </c>
      <c r="AL509" s="61">
        <v>0</v>
      </c>
      <c r="AM509" s="61">
        <v>0</v>
      </c>
      <c r="AN509" s="61">
        <v>0</v>
      </c>
      <c r="AO509" s="61">
        <v>0</v>
      </c>
      <c r="AP509" s="61">
        <v>0</v>
      </c>
      <c r="AQ509" s="61">
        <f t="shared" si="7"/>
        <v>0</v>
      </c>
      <c r="AT509" s="33"/>
    </row>
    <row r="510" spans="1:46" ht="33" customHeight="1">
      <c r="A510" s="32">
        <v>1737</v>
      </c>
      <c r="B510" s="315" t="str">
        <f>VLOOKUP(A510,[5]bd_lista!A:C,3,FALSE)</f>
        <v>Gobierno Autónomo Municipal de Concepción</v>
      </c>
      <c r="C510" s="316" t="e">
        <f>+VLOOKUP(A510,Contactos!$A$4:$E$534,6,FALSE)</f>
        <v>#REF!</v>
      </c>
      <c r="D510" s="61">
        <v>0</v>
      </c>
      <c r="E510" s="61">
        <v>0</v>
      </c>
      <c r="F510" s="61">
        <v>0</v>
      </c>
      <c r="G510" s="61">
        <v>0</v>
      </c>
      <c r="H510" s="61">
        <v>0</v>
      </c>
      <c r="I510" s="61">
        <v>0</v>
      </c>
      <c r="J510" s="61">
        <v>0</v>
      </c>
      <c r="K510" s="61">
        <v>0</v>
      </c>
      <c r="L510" s="61">
        <v>0</v>
      </c>
      <c r="M510" s="61">
        <v>0</v>
      </c>
      <c r="N510" s="61">
        <v>0</v>
      </c>
      <c r="O510" s="61">
        <v>0</v>
      </c>
      <c r="P510" s="61">
        <v>0</v>
      </c>
      <c r="Q510" s="61">
        <v>0</v>
      </c>
      <c r="R510" s="61">
        <v>0</v>
      </c>
      <c r="S510" s="61">
        <v>0</v>
      </c>
      <c r="T510" s="61">
        <v>0</v>
      </c>
      <c r="U510" s="61">
        <v>0</v>
      </c>
      <c r="V510" s="61">
        <v>0</v>
      </c>
      <c r="W510" s="61">
        <v>0</v>
      </c>
      <c r="X510" s="61">
        <v>0</v>
      </c>
      <c r="Y510" s="61">
        <v>0</v>
      </c>
      <c r="Z510" s="61">
        <v>0</v>
      </c>
      <c r="AA510" s="61">
        <v>0</v>
      </c>
      <c r="AB510" s="61">
        <v>0</v>
      </c>
      <c r="AC510" s="61">
        <v>0</v>
      </c>
      <c r="AD510" s="61">
        <v>0</v>
      </c>
      <c r="AE510" s="61">
        <v>0</v>
      </c>
      <c r="AF510" s="61">
        <v>0</v>
      </c>
      <c r="AG510" s="61">
        <v>0</v>
      </c>
      <c r="AH510" s="61">
        <v>0</v>
      </c>
      <c r="AI510" s="61">
        <v>0</v>
      </c>
      <c r="AJ510" s="61">
        <v>0</v>
      </c>
      <c r="AK510" s="61">
        <v>0</v>
      </c>
      <c r="AL510" s="61">
        <v>0</v>
      </c>
      <c r="AM510" s="61">
        <v>0</v>
      </c>
      <c r="AN510" s="61">
        <v>0</v>
      </c>
      <c r="AO510" s="61">
        <v>0</v>
      </c>
      <c r="AP510" s="61">
        <v>0</v>
      </c>
      <c r="AQ510" s="61">
        <f t="shared" si="7"/>
        <v>0</v>
      </c>
      <c r="AT510" s="33"/>
    </row>
    <row r="511" spans="1:46" ht="33" customHeight="1">
      <c r="A511" s="32">
        <v>1738</v>
      </c>
      <c r="B511" s="315" t="str">
        <f>VLOOKUP(A511,[5]bd_lista!A:C,3,FALSE)</f>
        <v>Gobierno Autónomo Municipal de San Javier</v>
      </c>
      <c r="C511" s="316" t="e">
        <f>+VLOOKUP(A511,Contactos!$A$4:$E$534,6,FALSE)</f>
        <v>#REF!</v>
      </c>
      <c r="D511" s="61">
        <v>0</v>
      </c>
      <c r="E511" s="61">
        <v>0</v>
      </c>
      <c r="F511" s="61">
        <v>0</v>
      </c>
      <c r="G511" s="61">
        <v>0</v>
      </c>
      <c r="H511" s="61">
        <v>0</v>
      </c>
      <c r="I511" s="61">
        <v>0</v>
      </c>
      <c r="J511" s="61">
        <v>0</v>
      </c>
      <c r="K511" s="61">
        <v>0</v>
      </c>
      <c r="L511" s="61">
        <v>0</v>
      </c>
      <c r="M511" s="61">
        <v>0</v>
      </c>
      <c r="N511" s="61">
        <v>0</v>
      </c>
      <c r="O511" s="61">
        <v>0</v>
      </c>
      <c r="P511" s="61">
        <v>0</v>
      </c>
      <c r="Q511" s="61">
        <v>0</v>
      </c>
      <c r="R511" s="61">
        <v>0</v>
      </c>
      <c r="S511" s="61">
        <v>0</v>
      </c>
      <c r="T511" s="61">
        <v>0</v>
      </c>
      <c r="U511" s="61">
        <v>0</v>
      </c>
      <c r="V511" s="61">
        <v>0</v>
      </c>
      <c r="W511" s="61">
        <v>0</v>
      </c>
      <c r="X511" s="61">
        <v>0</v>
      </c>
      <c r="Y511" s="61">
        <v>0</v>
      </c>
      <c r="Z511" s="61">
        <v>0</v>
      </c>
      <c r="AA511" s="61">
        <v>0</v>
      </c>
      <c r="AB511" s="61">
        <v>0</v>
      </c>
      <c r="AC511" s="61">
        <v>0</v>
      </c>
      <c r="AD511" s="61">
        <v>0</v>
      </c>
      <c r="AE511" s="61">
        <v>0</v>
      </c>
      <c r="AF511" s="61">
        <v>0</v>
      </c>
      <c r="AG511" s="61">
        <v>0</v>
      </c>
      <c r="AH511" s="61">
        <v>0</v>
      </c>
      <c r="AI511" s="61">
        <v>0</v>
      </c>
      <c r="AJ511" s="61">
        <v>0</v>
      </c>
      <c r="AK511" s="61">
        <v>0</v>
      </c>
      <c r="AL511" s="61">
        <v>0</v>
      </c>
      <c r="AM511" s="61">
        <v>0</v>
      </c>
      <c r="AN511" s="61">
        <v>0</v>
      </c>
      <c r="AO511" s="61">
        <v>0</v>
      </c>
      <c r="AP511" s="61">
        <v>0</v>
      </c>
      <c r="AQ511" s="61">
        <f t="shared" si="7"/>
        <v>0</v>
      </c>
      <c r="AT511" s="33"/>
    </row>
    <row r="512" spans="1:46" ht="33" customHeight="1">
      <c r="A512" s="32">
        <v>1739</v>
      </c>
      <c r="B512" s="315" t="str">
        <f>VLOOKUP(A512,[5]bd_lista!A:C,3,FALSE)</f>
        <v>Gobierno Autónomo Municipal de San Julián</v>
      </c>
      <c r="C512" s="316" t="e">
        <f>+VLOOKUP(A512,Contactos!$A$4:$E$534,6,FALSE)</f>
        <v>#REF!</v>
      </c>
      <c r="D512" s="61">
        <v>0</v>
      </c>
      <c r="E512" s="61">
        <v>0</v>
      </c>
      <c r="F512" s="61">
        <v>0</v>
      </c>
      <c r="G512" s="61">
        <v>0</v>
      </c>
      <c r="H512" s="61">
        <v>0</v>
      </c>
      <c r="I512" s="61">
        <v>0</v>
      </c>
      <c r="J512" s="61">
        <v>0</v>
      </c>
      <c r="K512" s="61">
        <v>0</v>
      </c>
      <c r="L512" s="61">
        <v>0</v>
      </c>
      <c r="M512" s="61">
        <v>0</v>
      </c>
      <c r="N512" s="61">
        <v>0</v>
      </c>
      <c r="O512" s="61">
        <v>0</v>
      </c>
      <c r="P512" s="61">
        <v>0</v>
      </c>
      <c r="Q512" s="61">
        <v>0</v>
      </c>
      <c r="R512" s="61">
        <v>0</v>
      </c>
      <c r="S512" s="61">
        <v>0</v>
      </c>
      <c r="T512" s="61">
        <v>0</v>
      </c>
      <c r="U512" s="61">
        <v>0</v>
      </c>
      <c r="V512" s="61">
        <v>0</v>
      </c>
      <c r="W512" s="61">
        <v>0</v>
      </c>
      <c r="X512" s="61">
        <v>0</v>
      </c>
      <c r="Y512" s="61">
        <v>0</v>
      </c>
      <c r="Z512" s="61">
        <v>0</v>
      </c>
      <c r="AA512" s="61">
        <v>0</v>
      </c>
      <c r="AB512" s="61">
        <v>0</v>
      </c>
      <c r="AC512" s="61">
        <v>0</v>
      </c>
      <c r="AD512" s="61">
        <v>0</v>
      </c>
      <c r="AE512" s="61">
        <v>0</v>
      </c>
      <c r="AF512" s="61">
        <v>0</v>
      </c>
      <c r="AG512" s="61">
        <v>0</v>
      </c>
      <c r="AH512" s="61">
        <v>0</v>
      </c>
      <c r="AI512" s="61">
        <v>0</v>
      </c>
      <c r="AJ512" s="61">
        <v>0</v>
      </c>
      <c r="AK512" s="61">
        <v>0</v>
      </c>
      <c r="AL512" s="61">
        <v>0</v>
      </c>
      <c r="AM512" s="61">
        <v>0</v>
      </c>
      <c r="AN512" s="61">
        <v>0</v>
      </c>
      <c r="AO512" s="61">
        <v>0</v>
      </c>
      <c r="AP512" s="61">
        <v>0</v>
      </c>
      <c r="AQ512" s="61">
        <f t="shared" si="7"/>
        <v>0</v>
      </c>
      <c r="AT512" s="33"/>
    </row>
    <row r="513" spans="1:46" ht="33" customHeight="1">
      <c r="A513" s="32">
        <v>1740</v>
      </c>
      <c r="B513" s="315" t="str">
        <f>VLOOKUP(A513,[5]bd_lista!A:C,3,FALSE)</f>
        <v>Gobierno Autónomo Municipal de San Matías</v>
      </c>
      <c r="C513" s="316" t="e">
        <f>+VLOOKUP(A513,Contactos!$A$4:$E$534,6,FALSE)</f>
        <v>#REF!</v>
      </c>
      <c r="D513" s="61">
        <v>0</v>
      </c>
      <c r="E513" s="61">
        <v>0</v>
      </c>
      <c r="F513" s="61">
        <v>0</v>
      </c>
      <c r="G513" s="61">
        <v>0</v>
      </c>
      <c r="H513" s="61">
        <v>0</v>
      </c>
      <c r="I513" s="61">
        <v>0</v>
      </c>
      <c r="J513" s="61">
        <v>0</v>
      </c>
      <c r="K513" s="61">
        <v>0</v>
      </c>
      <c r="L513" s="61">
        <v>0</v>
      </c>
      <c r="M513" s="61">
        <v>0</v>
      </c>
      <c r="N513" s="61">
        <v>0</v>
      </c>
      <c r="O513" s="61">
        <v>0</v>
      </c>
      <c r="P513" s="61">
        <v>0</v>
      </c>
      <c r="Q513" s="61">
        <v>0</v>
      </c>
      <c r="R513" s="61">
        <v>0</v>
      </c>
      <c r="S513" s="61">
        <v>0</v>
      </c>
      <c r="T513" s="61">
        <v>0</v>
      </c>
      <c r="U513" s="61">
        <v>0</v>
      </c>
      <c r="V513" s="61">
        <v>0</v>
      </c>
      <c r="W513" s="61">
        <v>0</v>
      </c>
      <c r="X513" s="61">
        <v>0</v>
      </c>
      <c r="Y513" s="61">
        <v>0</v>
      </c>
      <c r="Z513" s="61">
        <v>0</v>
      </c>
      <c r="AA513" s="61">
        <v>0</v>
      </c>
      <c r="AB513" s="61">
        <v>0</v>
      </c>
      <c r="AC513" s="61">
        <v>0</v>
      </c>
      <c r="AD513" s="61">
        <v>0</v>
      </c>
      <c r="AE513" s="61">
        <v>0</v>
      </c>
      <c r="AF513" s="61">
        <v>0</v>
      </c>
      <c r="AG513" s="61">
        <v>0</v>
      </c>
      <c r="AH513" s="61">
        <v>0</v>
      </c>
      <c r="AI513" s="61">
        <v>0</v>
      </c>
      <c r="AJ513" s="61">
        <v>0</v>
      </c>
      <c r="AK513" s="61">
        <v>0</v>
      </c>
      <c r="AL513" s="61">
        <v>0</v>
      </c>
      <c r="AM513" s="61">
        <v>0</v>
      </c>
      <c r="AN513" s="61">
        <v>0</v>
      </c>
      <c r="AO513" s="61">
        <v>0</v>
      </c>
      <c r="AP513" s="61">
        <v>0</v>
      </c>
      <c r="AQ513" s="61">
        <f t="shared" si="7"/>
        <v>0</v>
      </c>
      <c r="AT513" s="33"/>
    </row>
    <row r="514" spans="1:46" ht="33" customHeight="1">
      <c r="A514" s="32">
        <v>1741</v>
      </c>
      <c r="B514" s="315" t="str">
        <f>VLOOKUP(A514,[5]bd_lista!A:C,3,FALSE)</f>
        <v>Gobierno Autónomo Municipal de Comarapa</v>
      </c>
      <c r="C514" s="316" t="e">
        <f>+VLOOKUP(A514,Contactos!$A$4:$E$534,6,FALSE)</f>
        <v>#REF!</v>
      </c>
      <c r="D514" s="61">
        <v>0</v>
      </c>
      <c r="E514" s="61">
        <v>0</v>
      </c>
      <c r="F514" s="61">
        <v>0</v>
      </c>
      <c r="G514" s="61">
        <v>0</v>
      </c>
      <c r="H514" s="61">
        <v>0</v>
      </c>
      <c r="I514" s="61">
        <v>0</v>
      </c>
      <c r="J514" s="61">
        <v>0</v>
      </c>
      <c r="K514" s="61">
        <v>0</v>
      </c>
      <c r="L514" s="61">
        <v>0</v>
      </c>
      <c r="M514" s="61">
        <v>0</v>
      </c>
      <c r="N514" s="61">
        <v>0</v>
      </c>
      <c r="O514" s="61">
        <v>0</v>
      </c>
      <c r="P514" s="61">
        <v>0</v>
      </c>
      <c r="Q514" s="61">
        <v>0</v>
      </c>
      <c r="R514" s="61">
        <v>0</v>
      </c>
      <c r="S514" s="61">
        <v>0</v>
      </c>
      <c r="T514" s="61">
        <v>0</v>
      </c>
      <c r="U514" s="61">
        <v>0</v>
      </c>
      <c r="V514" s="61">
        <v>0</v>
      </c>
      <c r="W514" s="61">
        <v>0</v>
      </c>
      <c r="X514" s="61">
        <v>0</v>
      </c>
      <c r="Y514" s="61">
        <v>0</v>
      </c>
      <c r="Z514" s="61">
        <v>0</v>
      </c>
      <c r="AA514" s="61">
        <v>0</v>
      </c>
      <c r="AB514" s="61">
        <v>0</v>
      </c>
      <c r="AC514" s="61">
        <v>0</v>
      </c>
      <c r="AD514" s="61">
        <v>0</v>
      </c>
      <c r="AE514" s="61">
        <v>0</v>
      </c>
      <c r="AF514" s="61">
        <v>0</v>
      </c>
      <c r="AG514" s="61">
        <v>0</v>
      </c>
      <c r="AH514" s="61">
        <v>0</v>
      </c>
      <c r="AI514" s="61">
        <v>0</v>
      </c>
      <c r="AJ514" s="61">
        <v>0</v>
      </c>
      <c r="AK514" s="61">
        <v>0</v>
      </c>
      <c r="AL514" s="61">
        <v>0</v>
      </c>
      <c r="AM514" s="61">
        <v>0</v>
      </c>
      <c r="AN514" s="61">
        <v>0</v>
      </c>
      <c r="AO514" s="61">
        <v>0</v>
      </c>
      <c r="AP514" s="61">
        <v>0</v>
      </c>
      <c r="AQ514" s="61">
        <f t="shared" si="7"/>
        <v>0</v>
      </c>
      <c r="AT514" s="33"/>
    </row>
    <row r="515" spans="1:46" ht="33" customHeight="1">
      <c r="A515" s="32">
        <v>1742</v>
      </c>
      <c r="B515" s="315" t="str">
        <f>VLOOKUP(A515,[5]bd_lista!A:C,3,FALSE)</f>
        <v>Gobierno Autónomo Municipal de Saipina</v>
      </c>
      <c r="C515" s="316" t="e">
        <f>+VLOOKUP(A515,Contactos!$A$4:$E$534,6,FALSE)</f>
        <v>#REF!</v>
      </c>
      <c r="D515" s="61">
        <v>0</v>
      </c>
      <c r="E515" s="61">
        <v>0</v>
      </c>
      <c r="F515" s="61">
        <v>0</v>
      </c>
      <c r="G515" s="61">
        <v>0</v>
      </c>
      <c r="H515" s="61">
        <v>0</v>
      </c>
      <c r="I515" s="61">
        <v>0</v>
      </c>
      <c r="J515" s="61">
        <v>0</v>
      </c>
      <c r="K515" s="61">
        <v>0</v>
      </c>
      <c r="L515" s="61">
        <v>0</v>
      </c>
      <c r="M515" s="61">
        <v>0</v>
      </c>
      <c r="N515" s="61">
        <v>0</v>
      </c>
      <c r="O515" s="61">
        <v>0</v>
      </c>
      <c r="P515" s="61">
        <v>0</v>
      </c>
      <c r="Q515" s="61">
        <v>0</v>
      </c>
      <c r="R515" s="61">
        <v>0</v>
      </c>
      <c r="S515" s="61">
        <v>0</v>
      </c>
      <c r="T515" s="61">
        <v>0</v>
      </c>
      <c r="U515" s="61">
        <v>0</v>
      </c>
      <c r="V515" s="61">
        <v>0</v>
      </c>
      <c r="W515" s="61">
        <v>0</v>
      </c>
      <c r="X515" s="61">
        <v>0</v>
      </c>
      <c r="Y515" s="61">
        <v>0</v>
      </c>
      <c r="Z515" s="61">
        <v>0</v>
      </c>
      <c r="AA515" s="61">
        <v>0</v>
      </c>
      <c r="AB515" s="61">
        <v>0</v>
      </c>
      <c r="AC515" s="61">
        <v>0</v>
      </c>
      <c r="AD515" s="61">
        <v>0</v>
      </c>
      <c r="AE515" s="61">
        <v>0</v>
      </c>
      <c r="AF515" s="61">
        <v>0</v>
      </c>
      <c r="AG515" s="61">
        <v>0</v>
      </c>
      <c r="AH515" s="61">
        <v>0</v>
      </c>
      <c r="AI515" s="61">
        <v>0</v>
      </c>
      <c r="AJ515" s="61">
        <v>0</v>
      </c>
      <c r="AK515" s="61">
        <v>0</v>
      </c>
      <c r="AL515" s="61">
        <v>0</v>
      </c>
      <c r="AM515" s="61">
        <v>0</v>
      </c>
      <c r="AN515" s="61">
        <v>0</v>
      </c>
      <c r="AO515" s="61">
        <v>0</v>
      </c>
      <c r="AP515" s="61">
        <v>0</v>
      </c>
      <c r="AQ515" s="61">
        <f t="shared" si="7"/>
        <v>0</v>
      </c>
      <c r="AT515" s="33"/>
    </row>
    <row r="516" spans="1:46" ht="33" customHeight="1">
      <c r="A516" s="32">
        <v>1743</v>
      </c>
      <c r="B516" s="315" t="str">
        <f>VLOOKUP(A516,[5]bd_lista!A:C,3,FALSE)</f>
        <v>Gobierno Autónomo Municipal de Puerto Suárez</v>
      </c>
      <c r="C516" s="316" t="e">
        <f>+VLOOKUP(A516,Contactos!$A$4:$E$534,6,FALSE)</f>
        <v>#REF!</v>
      </c>
      <c r="D516" s="61">
        <v>0</v>
      </c>
      <c r="E516" s="61">
        <v>0</v>
      </c>
      <c r="F516" s="61">
        <v>0</v>
      </c>
      <c r="G516" s="61">
        <v>0</v>
      </c>
      <c r="H516" s="61">
        <v>0</v>
      </c>
      <c r="I516" s="61">
        <v>0</v>
      </c>
      <c r="J516" s="61">
        <v>0</v>
      </c>
      <c r="K516" s="61">
        <v>0</v>
      </c>
      <c r="L516" s="61">
        <v>0</v>
      </c>
      <c r="M516" s="61">
        <v>0</v>
      </c>
      <c r="N516" s="61">
        <v>0</v>
      </c>
      <c r="O516" s="61">
        <v>0</v>
      </c>
      <c r="P516" s="61">
        <v>0</v>
      </c>
      <c r="Q516" s="61">
        <v>0</v>
      </c>
      <c r="R516" s="61">
        <v>0</v>
      </c>
      <c r="S516" s="61">
        <v>0</v>
      </c>
      <c r="T516" s="61">
        <v>0</v>
      </c>
      <c r="U516" s="61">
        <v>0</v>
      </c>
      <c r="V516" s="61">
        <v>0</v>
      </c>
      <c r="W516" s="61">
        <v>0</v>
      </c>
      <c r="X516" s="61">
        <v>0</v>
      </c>
      <c r="Y516" s="61">
        <v>0</v>
      </c>
      <c r="Z516" s="61">
        <v>0</v>
      </c>
      <c r="AA516" s="61">
        <v>0</v>
      </c>
      <c r="AB516" s="61">
        <v>0</v>
      </c>
      <c r="AC516" s="61">
        <v>0</v>
      </c>
      <c r="AD516" s="61">
        <v>0</v>
      </c>
      <c r="AE516" s="61">
        <v>0</v>
      </c>
      <c r="AF516" s="61">
        <v>0</v>
      </c>
      <c r="AG516" s="61">
        <v>0</v>
      </c>
      <c r="AH516" s="61">
        <v>0</v>
      </c>
      <c r="AI516" s="61">
        <v>0</v>
      </c>
      <c r="AJ516" s="61">
        <v>0</v>
      </c>
      <c r="AK516" s="61">
        <v>0</v>
      </c>
      <c r="AL516" s="61">
        <v>0</v>
      </c>
      <c r="AM516" s="61">
        <v>0</v>
      </c>
      <c r="AN516" s="61">
        <v>0</v>
      </c>
      <c r="AO516" s="61">
        <v>0</v>
      </c>
      <c r="AP516" s="61">
        <v>0</v>
      </c>
      <c r="AQ516" s="61">
        <f t="shared" si="7"/>
        <v>0</v>
      </c>
      <c r="AT516" s="33"/>
    </row>
    <row r="517" spans="1:46" ht="33" customHeight="1">
      <c r="A517" s="32">
        <v>1744</v>
      </c>
      <c r="B517" s="315" t="str">
        <f>VLOOKUP(A517,[5]bd_lista!A:C,3,FALSE)</f>
        <v>Gobierno Autónomo Municipal de Puerto Quijarro</v>
      </c>
      <c r="C517" s="316" t="e">
        <f>+VLOOKUP(A517,Contactos!$A$4:$E$534,6,FALSE)</f>
        <v>#REF!</v>
      </c>
      <c r="D517" s="61">
        <v>0</v>
      </c>
      <c r="E517" s="61">
        <v>0</v>
      </c>
      <c r="F517" s="61">
        <v>0</v>
      </c>
      <c r="G517" s="61">
        <v>0</v>
      </c>
      <c r="H517" s="61">
        <v>0</v>
      </c>
      <c r="I517" s="61">
        <v>0</v>
      </c>
      <c r="J517" s="61">
        <v>0</v>
      </c>
      <c r="K517" s="61">
        <v>0</v>
      </c>
      <c r="L517" s="61">
        <v>0</v>
      </c>
      <c r="M517" s="61">
        <v>0</v>
      </c>
      <c r="N517" s="61">
        <v>0</v>
      </c>
      <c r="O517" s="61">
        <v>0</v>
      </c>
      <c r="P517" s="61">
        <v>0</v>
      </c>
      <c r="Q517" s="61">
        <v>0</v>
      </c>
      <c r="R517" s="61">
        <v>0</v>
      </c>
      <c r="S517" s="61">
        <v>0</v>
      </c>
      <c r="T517" s="61">
        <v>0</v>
      </c>
      <c r="U517" s="61">
        <v>0</v>
      </c>
      <c r="V517" s="61">
        <v>0</v>
      </c>
      <c r="W517" s="61">
        <v>0</v>
      </c>
      <c r="X517" s="61">
        <v>0</v>
      </c>
      <c r="Y517" s="61">
        <v>0</v>
      </c>
      <c r="Z517" s="61">
        <v>0</v>
      </c>
      <c r="AA517" s="61">
        <v>0</v>
      </c>
      <c r="AB517" s="61">
        <v>0</v>
      </c>
      <c r="AC517" s="61">
        <v>0</v>
      </c>
      <c r="AD517" s="61">
        <v>0</v>
      </c>
      <c r="AE517" s="61">
        <v>0</v>
      </c>
      <c r="AF517" s="61">
        <v>0</v>
      </c>
      <c r="AG517" s="61">
        <v>0</v>
      </c>
      <c r="AH517" s="61">
        <v>0</v>
      </c>
      <c r="AI517" s="61">
        <v>0</v>
      </c>
      <c r="AJ517" s="61">
        <v>0</v>
      </c>
      <c r="AK517" s="61">
        <v>0</v>
      </c>
      <c r="AL517" s="61">
        <v>0</v>
      </c>
      <c r="AM517" s="61">
        <v>0</v>
      </c>
      <c r="AN517" s="61">
        <v>0</v>
      </c>
      <c r="AO517" s="61">
        <v>0</v>
      </c>
      <c r="AP517" s="61">
        <v>0</v>
      </c>
      <c r="AQ517" s="61">
        <f t="shared" si="7"/>
        <v>0</v>
      </c>
      <c r="AT517" s="33"/>
    </row>
    <row r="518" spans="1:46" ht="33" customHeight="1">
      <c r="A518" s="32">
        <v>1745</v>
      </c>
      <c r="B518" s="315" t="str">
        <f>VLOOKUP(A518,[5]bd_lista!A:C,3,FALSE)</f>
        <v>Gobierno Autónomo Municipal de Ascención de Guarayos</v>
      </c>
      <c r="C518" s="316" t="e">
        <f>+VLOOKUP(A518,Contactos!$A$4:$E$534,6,FALSE)</f>
        <v>#REF!</v>
      </c>
      <c r="D518" s="61">
        <v>0</v>
      </c>
      <c r="E518" s="61">
        <v>0</v>
      </c>
      <c r="F518" s="61">
        <v>0</v>
      </c>
      <c r="G518" s="61">
        <v>0</v>
      </c>
      <c r="H518" s="61">
        <v>0</v>
      </c>
      <c r="I518" s="61">
        <v>0</v>
      </c>
      <c r="J518" s="61">
        <v>0</v>
      </c>
      <c r="K518" s="61">
        <v>0</v>
      </c>
      <c r="L518" s="61">
        <v>0</v>
      </c>
      <c r="M518" s="61">
        <v>0</v>
      </c>
      <c r="N518" s="61">
        <v>0</v>
      </c>
      <c r="O518" s="61">
        <v>0</v>
      </c>
      <c r="P518" s="61">
        <v>0</v>
      </c>
      <c r="Q518" s="61">
        <v>0</v>
      </c>
      <c r="R518" s="61">
        <v>0</v>
      </c>
      <c r="S518" s="61">
        <v>0</v>
      </c>
      <c r="T518" s="61">
        <v>0</v>
      </c>
      <c r="U518" s="61">
        <v>0</v>
      </c>
      <c r="V518" s="61">
        <v>0</v>
      </c>
      <c r="W518" s="61">
        <v>0</v>
      </c>
      <c r="X518" s="61">
        <v>0</v>
      </c>
      <c r="Y518" s="61">
        <v>0</v>
      </c>
      <c r="Z518" s="61">
        <v>0</v>
      </c>
      <c r="AA518" s="61">
        <v>0</v>
      </c>
      <c r="AB518" s="61">
        <v>0</v>
      </c>
      <c r="AC518" s="61">
        <v>0</v>
      </c>
      <c r="AD518" s="61">
        <v>0</v>
      </c>
      <c r="AE518" s="61">
        <v>0</v>
      </c>
      <c r="AF518" s="61">
        <v>0</v>
      </c>
      <c r="AG518" s="61">
        <v>0</v>
      </c>
      <c r="AH518" s="61">
        <v>0</v>
      </c>
      <c r="AI518" s="61">
        <v>0</v>
      </c>
      <c r="AJ518" s="61">
        <v>0</v>
      </c>
      <c r="AK518" s="61">
        <v>0</v>
      </c>
      <c r="AL518" s="61">
        <v>0</v>
      </c>
      <c r="AM518" s="61">
        <v>0</v>
      </c>
      <c r="AN518" s="61">
        <v>0</v>
      </c>
      <c r="AO518" s="61">
        <v>0</v>
      </c>
      <c r="AP518" s="61">
        <v>0</v>
      </c>
      <c r="AQ518" s="61">
        <f t="shared" si="7"/>
        <v>0</v>
      </c>
      <c r="AT518" s="33"/>
    </row>
    <row r="519" spans="1:46" ht="33" customHeight="1">
      <c r="A519" s="32">
        <v>1746</v>
      </c>
      <c r="B519" s="315" t="str">
        <f>VLOOKUP(A519,[5]bd_lista!A:C,3,FALSE)</f>
        <v>Gobierno Autónomo Municipal de Urubicha</v>
      </c>
      <c r="C519" s="316" t="e">
        <f>+VLOOKUP(A519,Contactos!$A$4:$E$534,6,FALSE)</f>
        <v>#REF!</v>
      </c>
      <c r="D519" s="61">
        <v>0</v>
      </c>
      <c r="E519" s="61">
        <v>0</v>
      </c>
      <c r="F519" s="61">
        <v>0</v>
      </c>
      <c r="G519" s="61">
        <v>0</v>
      </c>
      <c r="H519" s="61">
        <v>0</v>
      </c>
      <c r="I519" s="61">
        <v>0</v>
      </c>
      <c r="J519" s="61">
        <v>0</v>
      </c>
      <c r="K519" s="61">
        <v>0</v>
      </c>
      <c r="L519" s="61">
        <v>0</v>
      </c>
      <c r="M519" s="61">
        <v>0</v>
      </c>
      <c r="N519" s="61">
        <v>0</v>
      </c>
      <c r="O519" s="61">
        <v>0</v>
      </c>
      <c r="P519" s="61">
        <v>0</v>
      </c>
      <c r="Q519" s="61">
        <v>0</v>
      </c>
      <c r="R519" s="61">
        <v>0</v>
      </c>
      <c r="S519" s="61">
        <v>0</v>
      </c>
      <c r="T519" s="61">
        <v>0</v>
      </c>
      <c r="U519" s="61">
        <v>0</v>
      </c>
      <c r="V519" s="61">
        <v>0</v>
      </c>
      <c r="W519" s="61">
        <v>0</v>
      </c>
      <c r="X519" s="61">
        <v>0</v>
      </c>
      <c r="Y519" s="61">
        <v>0</v>
      </c>
      <c r="Z519" s="61">
        <v>0</v>
      </c>
      <c r="AA519" s="61">
        <v>0</v>
      </c>
      <c r="AB519" s="61">
        <v>0</v>
      </c>
      <c r="AC519" s="61">
        <v>0</v>
      </c>
      <c r="AD519" s="61">
        <v>0</v>
      </c>
      <c r="AE519" s="61">
        <v>0</v>
      </c>
      <c r="AF519" s="61">
        <v>0</v>
      </c>
      <c r="AG519" s="61">
        <v>0</v>
      </c>
      <c r="AH519" s="61">
        <v>0</v>
      </c>
      <c r="AI519" s="61">
        <v>0</v>
      </c>
      <c r="AJ519" s="61">
        <v>0</v>
      </c>
      <c r="AK519" s="61">
        <v>0</v>
      </c>
      <c r="AL519" s="61">
        <v>0</v>
      </c>
      <c r="AM519" s="61">
        <v>0</v>
      </c>
      <c r="AN519" s="61">
        <v>0</v>
      </c>
      <c r="AO519" s="61">
        <v>0</v>
      </c>
      <c r="AP519" s="61">
        <v>0</v>
      </c>
      <c r="AQ519" s="61">
        <f t="shared" si="7"/>
        <v>0</v>
      </c>
      <c r="AT519" s="33"/>
    </row>
    <row r="520" spans="1:46" ht="33" customHeight="1">
      <c r="A520" s="32">
        <v>1747</v>
      </c>
      <c r="B520" s="315" t="str">
        <f>VLOOKUP(A520,[5]bd_lista!A:C,3,FALSE)</f>
        <v>Gobierno Autónomo Municipal de El Puente</v>
      </c>
      <c r="C520" s="316" t="e">
        <f>+VLOOKUP(A520,Contactos!$A$4:$E$534,6,FALSE)</f>
        <v>#REF!</v>
      </c>
      <c r="D520" s="61">
        <v>0</v>
      </c>
      <c r="E520" s="61">
        <v>0</v>
      </c>
      <c r="F520" s="61">
        <v>0</v>
      </c>
      <c r="G520" s="61">
        <v>0</v>
      </c>
      <c r="H520" s="61">
        <v>0</v>
      </c>
      <c r="I520" s="61">
        <v>0</v>
      </c>
      <c r="J520" s="61">
        <v>0</v>
      </c>
      <c r="K520" s="61">
        <v>0</v>
      </c>
      <c r="L520" s="61">
        <v>0</v>
      </c>
      <c r="M520" s="61">
        <v>0</v>
      </c>
      <c r="N520" s="61">
        <v>0</v>
      </c>
      <c r="O520" s="61">
        <v>0</v>
      </c>
      <c r="P520" s="61">
        <v>0</v>
      </c>
      <c r="Q520" s="61">
        <v>0</v>
      </c>
      <c r="R520" s="61">
        <v>0</v>
      </c>
      <c r="S520" s="61">
        <v>0</v>
      </c>
      <c r="T520" s="61">
        <v>0</v>
      </c>
      <c r="U520" s="61">
        <v>0</v>
      </c>
      <c r="V520" s="61">
        <v>0</v>
      </c>
      <c r="W520" s="61">
        <v>0</v>
      </c>
      <c r="X520" s="61">
        <v>0</v>
      </c>
      <c r="Y520" s="61">
        <v>0</v>
      </c>
      <c r="Z520" s="61">
        <v>0</v>
      </c>
      <c r="AA520" s="61">
        <v>0</v>
      </c>
      <c r="AB520" s="61">
        <v>0</v>
      </c>
      <c r="AC520" s="61">
        <v>0</v>
      </c>
      <c r="AD520" s="61">
        <v>0</v>
      </c>
      <c r="AE520" s="61">
        <v>0</v>
      </c>
      <c r="AF520" s="61">
        <v>0</v>
      </c>
      <c r="AG520" s="61">
        <v>0</v>
      </c>
      <c r="AH520" s="61">
        <v>0</v>
      </c>
      <c r="AI520" s="61">
        <v>0</v>
      </c>
      <c r="AJ520" s="61">
        <v>0</v>
      </c>
      <c r="AK520" s="61">
        <v>0</v>
      </c>
      <c r="AL520" s="61">
        <v>0</v>
      </c>
      <c r="AM520" s="61">
        <v>0</v>
      </c>
      <c r="AN520" s="61">
        <v>0</v>
      </c>
      <c r="AO520" s="61">
        <v>0</v>
      </c>
      <c r="AP520" s="61">
        <v>0</v>
      </c>
      <c r="AQ520" s="61">
        <f t="shared" si="7"/>
        <v>0</v>
      </c>
      <c r="AT520" s="33"/>
    </row>
    <row r="521" spans="1:46" ht="33" customHeight="1">
      <c r="A521" s="32">
        <v>1748</v>
      </c>
      <c r="B521" s="315" t="str">
        <f>VLOOKUP(A521,[5]bd_lista!A:C,3,FALSE)</f>
        <v>Gobierno Autónomo Municipal de Okinawa Uno</v>
      </c>
      <c r="C521" s="316" t="e">
        <f>+VLOOKUP(A521,Contactos!$A$4:$E$534,6,FALSE)</f>
        <v>#REF!</v>
      </c>
      <c r="D521" s="61">
        <v>0</v>
      </c>
      <c r="E521" s="61">
        <v>0</v>
      </c>
      <c r="F521" s="61">
        <v>0</v>
      </c>
      <c r="G521" s="61">
        <v>0</v>
      </c>
      <c r="H521" s="61">
        <v>0</v>
      </c>
      <c r="I521" s="61">
        <v>0</v>
      </c>
      <c r="J521" s="61">
        <v>0</v>
      </c>
      <c r="K521" s="61">
        <v>0</v>
      </c>
      <c r="L521" s="61">
        <v>0</v>
      </c>
      <c r="M521" s="61">
        <v>0</v>
      </c>
      <c r="N521" s="61">
        <v>0</v>
      </c>
      <c r="O521" s="61">
        <v>0</v>
      </c>
      <c r="P521" s="61">
        <v>0</v>
      </c>
      <c r="Q521" s="61">
        <v>0</v>
      </c>
      <c r="R521" s="61">
        <v>0</v>
      </c>
      <c r="S521" s="61">
        <v>0</v>
      </c>
      <c r="T521" s="61">
        <v>0</v>
      </c>
      <c r="U521" s="61">
        <v>0</v>
      </c>
      <c r="V521" s="61">
        <v>0</v>
      </c>
      <c r="W521" s="61">
        <v>0</v>
      </c>
      <c r="X521" s="61">
        <v>0</v>
      </c>
      <c r="Y521" s="61">
        <v>0</v>
      </c>
      <c r="Z521" s="61">
        <v>0</v>
      </c>
      <c r="AA521" s="61">
        <v>0</v>
      </c>
      <c r="AB521" s="61">
        <v>0</v>
      </c>
      <c r="AC521" s="61">
        <v>0</v>
      </c>
      <c r="AD521" s="61">
        <v>0</v>
      </c>
      <c r="AE521" s="61">
        <v>0</v>
      </c>
      <c r="AF521" s="61">
        <v>0</v>
      </c>
      <c r="AG521" s="61">
        <v>0</v>
      </c>
      <c r="AH521" s="61">
        <v>0</v>
      </c>
      <c r="AI521" s="61">
        <v>0</v>
      </c>
      <c r="AJ521" s="61">
        <v>0</v>
      </c>
      <c r="AK521" s="61">
        <v>0</v>
      </c>
      <c r="AL521" s="61">
        <v>0</v>
      </c>
      <c r="AM521" s="61">
        <v>0</v>
      </c>
      <c r="AN521" s="61">
        <v>0</v>
      </c>
      <c r="AO521" s="61">
        <v>0</v>
      </c>
      <c r="AP521" s="61">
        <v>0</v>
      </c>
      <c r="AQ521" s="61">
        <f t="shared" si="7"/>
        <v>0</v>
      </c>
      <c r="AT521" s="33"/>
    </row>
    <row r="522" spans="1:46" ht="33" customHeight="1">
      <c r="A522" s="32">
        <v>1749</v>
      </c>
      <c r="B522" s="315" t="str">
        <f>VLOOKUP(A522,[5]bd_lista!A:C,3,FALSE)</f>
        <v>Gobierno Autónomo Municipal de San Antonio de Lomerio</v>
      </c>
      <c r="C522" s="316" t="e">
        <f>+VLOOKUP(A522,Contactos!$A$4:$E$534,6,FALSE)</f>
        <v>#REF!</v>
      </c>
      <c r="D522" s="61">
        <v>0</v>
      </c>
      <c r="E522" s="61">
        <v>0</v>
      </c>
      <c r="F522" s="61">
        <v>0</v>
      </c>
      <c r="G522" s="61">
        <v>0</v>
      </c>
      <c r="H522" s="61">
        <v>0</v>
      </c>
      <c r="I522" s="61">
        <v>0</v>
      </c>
      <c r="J522" s="61">
        <v>0</v>
      </c>
      <c r="K522" s="61">
        <v>0</v>
      </c>
      <c r="L522" s="61">
        <v>0</v>
      </c>
      <c r="M522" s="61">
        <v>0</v>
      </c>
      <c r="N522" s="61">
        <v>0</v>
      </c>
      <c r="O522" s="61">
        <v>0</v>
      </c>
      <c r="P522" s="61">
        <v>0</v>
      </c>
      <c r="Q522" s="61">
        <v>0</v>
      </c>
      <c r="R522" s="61">
        <v>0</v>
      </c>
      <c r="S522" s="61">
        <v>0</v>
      </c>
      <c r="T522" s="61">
        <v>0</v>
      </c>
      <c r="U522" s="61">
        <v>0</v>
      </c>
      <c r="V522" s="61">
        <v>0</v>
      </c>
      <c r="W522" s="61">
        <v>0</v>
      </c>
      <c r="X522" s="61">
        <v>0</v>
      </c>
      <c r="Y522" s="61">
        <v>0</v>
      </c>
      <c r="Z522" s="61">
        <v>0</v>
      </c>
      <c r="AA522" s="61">
        <v>0</v>
      </c>
      <c r="AB522" s="61">
        <v>0</v>
      </c>
      <c r="AC522" s="61">
        <v>0</v>
      </c>
      <c r="AD522" s="61">
        <v>0</v>
      </c>
      <c r="AE522" s="61">
        <v>0</v>
      </c>
      <c r="AF522" s="61">
        <v>0</v>
      </c>
      <c r="AG522" s="61">
        <v>0</v>
      </c>
      <c r="AH522" s="61">
        <v>0</v>
      </c>
      <c r="AI522" s="61">
        <v>0</v>
      </c>
      <c r="AJ522" s="61">
        <v>0</v>
      </c>
      <c r="AK522" s="61">
        <v>0</v>
      </c>
      <c r="AL522" s="61">
        <v>0</v>
      </c>
      <c r="AM522" s="61">
        <v>0</v>
      </c>
      <c r="AN522" s="61">
        <v>0</v>
      </c>
      <c r="AO522" s="61">
        <v>0</v>
      </c>
      <c r="AP522" s="61">
        <v>0</v>
      </c>
      <c r="AQ522" s="61">
        <f t="shared" si="7"/>
        <v>0</v>
      </c>
      <c r="AT522" s="33"/>
    </row>
    <row r="523" spans="1:46" ht="33" customHeight="1">
      <c r="A523" s="32">
        <v>1750</v>
      </c>
      <c r="B523" s="315" t="str">
        <f>VLOOKUP(A523,[5]bd_lista!A:C,3,FALSE)</f>
        <v>Gobierno Autónomo Municipal de San Ramón</v>
      </c>
      <c r="C523" s="316" t="e">
        <f>+VLOOKUP(A523,Contactos!$A$4:$E$534,6,FALSE)</f>
        <v>#REF!</v>
      </c>
      <c r="D523" s="61">
        <v>0</v>
      </c>
      <c r="E523" s="61">
        <v>0</v>
      </c>
      <c r="F523" s="61">
        <v>0</v>
      </c>
      <c r="G523" s="61">
        <v>0</v>
      </c>
      <c r="H523" s="61">
        <v>0</v>
      </c>
      <c r="I523" s="61">
        <v>0</v>
      </c>
      <c r="J523" s="61">
        <v>0</v>
      </c>
      <c r="K523" s="61">
        <v>0</v>
      </c>
      <c r="L523" s="61">
        <v>0</v>
      </c>
      <c r="M523" s="61">
        <v>0</v>
      </c>
      <c r="N523" s="61">
        <v>0</v>
      </c>
      <c r="O523" s="61">
        <v>0</v>
      </c>
      <c r="P523" s="61">
        <v>0</v>
      </c>
      <c r="Q523" s="61">
        <v>0</v>
      </c>
      <c r="R523" s="61">
        <v>0</v>
      </c>
      <c r="S523" s="61">
        <v>0</v>
      </c>
      <c r="T523" s="61">
        <v>0</v>
      </c>
      <c r="U523" s="61">
        <v>0</v>
      </c>
      <c r="V523" s="61">
        <v>0</v>
      </c>
      <c r="W523" s="61">
        <v>0</v>
      </c>
      <c r="X523" s="61">
        <v>0</v>
      </c>
      <c r="Y523" s="61">
        <v>0</v>
      </c>
      <c r="Z523" s="61">
        <v>0</v>
      </c>
      <c r="AA523" s="61">
        <v>0</v>
      </c>
      <c r="AB523" s="61">
        <v>0</v>
      </c>
      <c r="AC523" s="61">
        <v>0</v>
      </c>
      <c r="AD523" s="61">
        <v>0</v>
      </c>
      <c r="AE523" s="61">
        <v>0</v>
      </c>
      <c r="AF523" s="61">
        <v>0</v>
      </c>
      <c r="AG523" s="61">
        <v>0</v>
      </c>
      <c r="AH523" s="61">
        <v>0</v>
      </c>
      <c r="AI523" s="61">
        <v>0</v>
      </c>
      <c r="AJ523" s="61">
        <v>0</v>
      </c>
      <c r="AK523" s="61">
        <v>0</v>
      </c>
      <c r="AL523" s="61">
        <v>0</v>
      </c>
      <c r="AM523" s="61">
        <v>0</v>
      </c>
      <c r="AN523" s="61">
        <v>0</v>
      </c>
      <c r="AO523" s="61">
        <v>0</v>
      </c>
      <c r="AP523" s="61">
        <v>0</v>
      </c>
      <c r="AQ523" s="61">
        <f t="shared" si="7"/>
        <v>0</v>
      </c>
      <c r="AT523" s="33"/>
    </row>
    <row r="524" spans="1:46" ht="33" customHeight="1">
      <c r="A524" s="32">
        <v>1751</v>
      </c>
      <c r="B524" s="315" t="str">
        <f>VLOOKUP(A524,[5]bd_lista!A:C,3,FALSE)</f>
        <v>Gobierno Autónomo Municipal de El Carmen Rivero Tórrez</v>
      </c>
      <c r="C524" s="316" t="e">
        <f>+VLOOKUP(A524,Contactos!$A$4:$E$534,6,FALSE)</f>
        <v>#REF!</v>
      </c>
      <c r="D524" s="61">
        <v>0</v>
      </c>
      <c r="E524" s="61">
        <v>0</v>
      </c>
      <c r="F524" s="61">
        <v>0</v>
      </c>
      <c r="G524" s="61">
        <v>0</v>
      </c>
      <c r="H524" s="61">
        <v>0</v>
      </c>
      <c r="I524" s="61">
        <v>0</v>
      </c>
      <c r="J524" s="61">
        <v>0</v>
      </c>
      <c r="K524" s="61">
        <v>0</v>
      </c>
      <c r="L524" s="61">
        <v>0</v>
      </c>
      <c r="M524" s="61">
        <v>0</v>
      </c>
      <c r="N524" s="61">
        <v>0</v>
      </c>
      <c r="O524" s="61">
        <v>0</v>
      </c>
      <c r="P524" s="61">
        <v>0</v>
      </c>
      <c r="Q524" s="61">
        <v>0</v>
      </c>
      <c r="R524" s="61">
        <v>0</v>
      </c>
      <c r="S524" s="61">
        <v>0</v>
      </c>
      <c r="T524" s="61">
        <v>0</v>
      </c>
      <c r="U524" s="61">
        <v>0</v>
      </c>
      <c r="V524" s="61">
        <v>0</v>
      </c>
      <c r="W524" s="61">
        <v>0</v>
      </c>
      <c r="X524" s="61">
        <v>0</v>
      </c>
      <c r="Y524" s="61">
        <v>0</v>
      </c>
      <c r="Z524" s="61">
        <v>0</v>
      </c>
      <c r="AA524" s="61">
        <v>0</v>
      </c>
      <c r="AB524" s="61">
        <v>0</v>
      </c>
      <c r="AC524" s="61">
        <v>0</v>
      </c>
      <c r="AD524" s="61">
        <v>0</v>
      </c>
      <c r="AE524" s="61">
        <v>0</v>
      </c>
      <c r="AF524" s="61">
        <v>0</v>
      </c>
      <c r="AG524" s="61">
        <v>0</v>
      </c>
      <c r="AH524" s="61">
        <v>0</v>
      </c>
      <c r="AI524" s="61">
        <v>0</v>
      </c>
      <c r="AJ524" s="61">
        <v>0</v>
      </c>
      <c r="AK524" s="61">
        <v>0</v>
      </c>
      <c r="AL524" s="61">
        <v>0</v>
      </c>
      <c r="AM524" s="61">
        <v>0</v>
      </c>
      <c r="AN524" s="61">
        <v>0</v>
      </c>
      <c r="AO524" s="61">
        <v>0</v>
      </c>
      <c r="AP524" s="61">
        <v>0</v>
      </c>
      <c r="AQ524" s="61">
        <f t="shared" si="7"/>
        <v>0</v>
      </c>
      <c r="AT524" s="33"/>
    </row>
    <row r="525" spans="1:46" ht="33" customHeight="1">
      <c r="A525" s="32">
        <v>1752</v>
      </c>
      <c r="B525" s="315" t="str">
        <f>VLOOKUP(A525,[5]bd_lista!A:C,3,FALSE)</f>
        <v>Gobierno Autónomo Municipal de San Juan</v>
      </c>
      <c r="C525" s="316" t="e">
        <f>+VLOOKUP(A525,Contactos!$A$4:$E$534,6,FALSE)</f>
        <v>#REF!</v>
      </c>
      <c r="D525" s="61">
        <v>0</v>
      </c>
      <c r="E525" s="61">
        <v>0</v>
      </c>
      <c r="F525" s="61">
        <v>0</v>
      </c>
      <c r="G525" s="61">
        <v>0</v>
      </c>
      <c r="H525" s="61">
        <v>0</v>
      </c>
      <c r="I525" s="61">
        <v>0</v>
      </c>
      <c r="J525" s="61">
        <v>0</v>
      </c>
      <c r="K525" s="61">
        <v>0</v>
      </c>
      <c r="L525" s="61">
        <v>0</v>
      </c>
      <c r="M525" s="61">
        <v>0</v>
      </c>
      <c r="N525" s="61">
        <v>0</v>
      </c>
      <c r="O525" s="61">
        <v>0</v>
      </c>
      <c r="P525" s="61">
        <v>0</v>
      </c>
      <c r="Q525" s="61">
        <v>0</v>
      </c>
      <c r="R525" s="61">
        <v>0</v>
      </c>
      <c r="S525" s="61">
        <v>0</v>
      </c>
      <c r="T525" s="61">
        <v>0</v>
      </c>
      <c r="U525" s="61">
        <v>0</v>
      </c>
      <c r="V525" s="61">
        <v>0</v>
      </c>
      <c r="W525" s="61">
        <v>0</v>
      </c>
      <c r="X525" s="61">
        <v>0</v>
      </c>
      <c r="Y525" s="61">
        <v>0</v>
      </c>
      <c r="Z525" s="61">
        <v>0</v>
      </c>
      <c r="AA525" s="61">
        <v>0</v>
      </c>
      <c r="AB525" s="61">
        <v>0</v>
      </c>
      <c r="AC525" s="61">
        <v>0</v>
      </c>
      <c r="AD525" s="61">
        <v>0</v>
      </c>
      <c r="AE525" s="61">
        <v>0</v>
      </c>
      <c r="AF525" s="61">
        <v>0</v>
      </c>
      <c r="AG525" s="61">
        <v>0</v>
      </c>
      <c r="AH525" s="61">
        <v>0</v>
      </c>
      <c r="AI525" s="61">
        <v>0</v>
      </c>
      <c r="AJ525" s="61">
        <v>0</v>
      </c>
      <c r="AK525" s="61">
        <v>0</v>
      </c>
      <c r="AL525" s="61">
        <v>0</v>
      </c>
      <c r="AM525" s="61">
        <v>0</v>
      </c>
      <c r="AN525" s="61">
        <v>0</v>
      </c>
      <c r="AO525" s="61">
        <v>0</v>
      </c>
      <c r="AP525" s="61">
        <v>0</v>
      </c>
      <c r="AQ525" s="61">
        <f t="shared" si="7"/>
        <v>0</v>
      </c>
      <c r="AT525" s="33"/>
    </row>
    <row r="526" spans="1:46" ht="33" customHeight="1">
      <c r="A526" s="32">
        <v>1753</v>
      </c>
      <c r="B526" s="315" t="str">
        <f>VLOOKUP(A526,[5]bd_lista!A:C,3,FALSE)</f>
        <v>Gobierno Autónomo Municipal de Fernández Alonso</v>
      </c>
      <c r="C526" s="316" t="e">
        <f>+VLOOKUP(A526,Contactos!$A$4:$E$534,6,FALSE)</f>
        <v>#REF!</v>
      </c>
      <c r="D526" s="61">
        <v>0</v>
      </c>
      <c r="E526" s="61">
        <v>0</v>
      </c>
      <c r="F526" s="61">
        <v>0</v>
      </c>
      <c r="G526" s="61">
        <v>0</v>
      </c>
      <c r="H526" s="61">
        <v>0</v>
      </c>
      <c r="I526" s="61">
        <v>0</v>
      </c>
      <c r="J526" s="61">
        <v>0</v>
      </c>
      <c r="K526" s="61">
        <v>0</v>
      </c>
      <c r="L526" s="61">
        <v>0</v>
      </c>
      <c r="M526" s="61">
        <v>0</v>
      </c>
      <c r="N526" s="61">
        <v>0</v>
      </c>
      <c r="O526" s="61">
        <v>0</v>
      </c>
      <c r="P526" s="61">
        <v>0</v>
      </c>
      <c r="Q526" s="61">
        <v>0</v>
      </c>
      <c r="R526" s="61">
        <v>0</v>
      </c>
      <c r="S526" s="61">
        <v>0</v>
      </c>
      <c r="T526" s="61">
        <v>0</v>
      </c>
      <c r="U526" s="61">
        <v>0</v>
      </c>
      <c r="V526" s="61">
        <v>0</v>
      </c>
      <c r="W526" s="61">
        <v>0</v>
      </c>
      <c r="X526" s="61">
        <v>0</v>
      </c>
      <c r="Y526" s="61">
        <v>0</v>
      </c>
      <c r="Z526" s="61">
        <v>0</v>
      </c>
      <c r="AA526" s="61">
        <v>0</v>
      </c>
      <c r="AB526" s="61">
        <v>0</v>
      </c>
      <c r="AC526" s="61">
        <v>0</v>
      </c>
      <c r="AD526" s="61">
        <v>0</v>
      </c>
      <c r="AE526" s="61">
        <v>0</v>
      </c>
      <c r="AF526" s="61">
        <v>0</v>
      </c>
      <c r="AG526" s="61">
        <v>0</v>
      </c>
      <c r="AH526" s="61">
        <v>0</v>
      </c>
      <c r="AI526" s="61">
        <v>0</v>
      </c>
      <c r="AJ526" s="61">
        <v>0</v>
      </c>
      <c r="AK526" s="61">
        <v>0</v>
      </c>
      <c r="AL526" s="61">
        <v>0</v>
      </c>
      <c r="AM526" s="61">
        <v>0</v>
      </c>
      <c r="AN526" s="61">
        <v>0</v>
      </c>
      <c r="AO526" s="61">
        <v>0</v>
      </c>
      <c r="AP526" s="61">
        <v>0</v>
      </c>
      <c r="AQ526" s="61">
        <f t="shared" si="7"/>
        <v>0</v>
      </c>
      <c r="AT526" s="33"/>
    </row>
    <row r="527" spans="1:46" ht="33" customHeight="1">
      <c r="A527" s="32">
        <v>1754</v>
      </c>
      <c r="B527" s="315" t="str">
        <f>VLOOKUP(A527,[5]bd_lista!A:C,3,FALSE)</f>
        <v>Gobierno Autónomo Municipal de San Pedro</v>
      </c>
      <c r="C527" s="316" t="e">
        <f>+VLOOKUP(A527,Contactos!$A$4:$E$534,6,FALSE)</f>
        <v>#REF!</v>
      </c>
      <c r="D527" s="61">
        <v>0</v>
      </c>
      <c r="E527" s="61">
        <v>0</v>
      </c>
      <c r="F527" s="61">
        <v>0</v>
      </c>
      <c r="G527" s="61">
        <v>0</v>
      </c>
      <c r="H527" s="61">
        <v>0</v>
      </c>
      <c r="I527" s="61">
        <v>0</v>
      </c>
      <c r="J527" s="61">
        <v>0</v>
      </c>
      <c r="K527" s="61">
        <v>0</v>
      </c>
      <c r="L527" s="61">
        <v>0</v>
      </c>
      <c r="M527" s="61">
        <v>0</v>
      </c>
      <c r="N527" s="61">
        <v>0</v>
      </c>
      <c r="O527" s="61">
        <v>0</v>
      </c>
      <c r="P527" s="61">
        <v>0</v>
      </c>
      <c r="Q527" s="61">
        <v>0</v>
      </c>
      <c r="R527" s="61">
        <v>0</v>
      </c>
      <c r="S527" s="61">
        <v>0</v>
      </c>
      <c r="T527" s="61">
        <v>0</v>
      </c>
      <c r="U527" s="61">
        <v>0</v>
      </c>
      <c r="V527" s="61">
        <v>0</v>
      </c>
      <c r="W527" s="61">
        <v>0</v>
      </c>
      <c r="X527" s="61">
        <v>0</v>
      </c>
      <c r="Y527" s="61">
        <v>0</v>
      </c>
      <c r="Z527" s="61">
        <v>0</v>
      </c>
      <c r="AA527" s="61">
        <v>0</v>
      </c>
      <c r="AB527" s="61">
        <v>0</v>
      </c>
      <c r="AC527" s="61">
        <v>0</v>
      </c>
      <c r="AD527" s="61">
        <v>0</v>
      </c>
      <c r="AE527" s="61">
        <v>0</v>
      </c>
      <c r="AF527" s="61">
        <v>0</v>
      </c>
      <c r="AG527" s="61">
        <v>0</v>
      </c>
      <c r="AH527" s="61">
        <v>0</v>
      </c>
      <c r="AI527" s="61">
        <v>0</v>
      </c>
      <c r="AJ527" s="61">
        <v>0</v>
      </c>
      <c r="AK527" s="61">
        <v>0</v>
      </c>
      <c r="AL527" s="61">
        <v>0</v>
      </c>
      <c r="AM527" s="61">
        <v>0</v>
      </c>
      <c r="AN527" s="61">
        <v>0</v>
      </c>
      <c r="AO527" s="61">
        <v>0</v>
      </c>
      <c r="AP527" s="61">
        <v>0</v>
      </c>
      <c r="AQ527" s="61">
        <f t="shared" ref="AQ527:AQ590" si="8">SUM(D527:AP527)</f>
        <v>0</v>
      </c>
      <c r="AT527" s="33"/>
    </row>
    <row r="528" spans="1:46" ht="33" customHeight="1">
      <c r="A528" s="32">
        <v>1755</v>
      </c>
      <c r="B528" s="315" t="str">
        <f>VLOOKUP(A528,[5]bd_lista!A:C,3,FALSE)</f>
        <v>Gobierno Autónomo Municipal de Cuatro Cañadas</v>
      </c>
      <c r="C528" s="316" t="e">
        <f>+VLOOKUP(A528,Contactos!$A$4:$E$534,6,FALSE)</f>
        <v>#REF!</v>
      </c>
      <c r="D528" s="61">
        <v>0</v>
      </c>
      <c r="E528" s="61">
        <v>0</v>
      </c>
      <c r="F528" s="61">
        <v>0</v>
      </c>
      <c r="G528" s="61">
        <v>0</v>
      </c>
      <c r="H528" s="61">
        <v>0</v>
      </c>
      <c r="I528" s="61">
        <v>0</v>
      </c>
      <c r="J528" s="61">
        <v>0</v>
      </c>
      <c r="K528" s="61">
        <v>0</v>
      </c>
      <c r="L528" s="61">
        <v>0</v>
      </c>
      <c r="M528" s="61">
        <v>0</v>
      </c>
      <c r="N528" s="61">
        <v>0</v>
      </c>
      <c r="O528" s="61">
        <v>0</v>
      </c>
      <c r="P528" s="61">
        <v>0</v>
      </c>
      <c r="Q528" s="61">
        <v>0</v>
      </c>
      <c r="R528" s="61">
        <v>0</v>
      </c>
      <c r="S528" s="61">
        <v>0</v>
      </c>
      <c r="T528" s="61">
        <v>0</v>
      </c>
      <c r="U528" s="61">
        <v>0</v>
      </c>
      <c r="V528" s="61">
        <v>0</v>
      </c>
      <c r="W528" s="61">
        <v>0</v>
      </c>
      <c r="X528" s="61">
        <v>0</v>
      </c>
      <c r="Y528" s="61">
        <v>0</v>
      </c>
      <c r="Z528" s="61">
        <v>0</v>
      </c>
      <c r="AA528" s="61">
        <v>0</v>
      </c>
      <c r="AB528" s="61">
        <v>0</v>
      </c>
      <c r="AC528" s="61">
        <v>0</v>
      </c>
      <c r="AD528" s="61">
        <v>0</v>
      </c>
      <c r="AE528" s="61">
        <v>0</v>
      </c>
      <c r="AF528" s="61">
        <v>0</v>
      </c>
      <c r="AG528" s="61">
        <v>0</v>
      </c>
      <c r="AH528" s="61">
        <v>0</v>
      </c>
      <c r="AI528" s="61">
        <v>0</v>
      </c>
      <c r="AJ528" s="61">
        <v>0</v>
      </c>
      <c r="AK528" s="61">
        <v>0</v>
      </c>
      <c r="AL528" s="61">
        <v>0</v>
      </c>
      <c r="AM528" s="61">
        <v>0</v>
      </c>
      <c r="AN528" s="61">
        <v>0</v>
      </c>
      <c r="AO528" s="61">
        <v>0</v>
      </c>
      <c r="AP528" s="61">
        <v>0</v>
      </c>
      <c r="AQ528" s="61">
        <f t="shared" si="8"/>
        <v>0</v>
      </c>
      <c r="AT528" s="33"/>
    </row>
    <row r="529" spans="1:46" ht="33" customHeight="1">
      <c r="A529" s="32">
        <v>1756</v>
      </c>
      <c r="B529" s="315" t="str">
        <f>VLOOKUP(A529,[5]bd_lista!A:C,3,FALSE)</f>
        <v>Gobierno Autónomo Municipal de Colpa Bélgica</v>
      </c>
      <c r="C529" s="316" t="e">
        <f>+VLOOKUP(A529,Contactos!$A$4:$E$534,6,FALSE)</f>
        <v>#REF!</v>
      </c>
      <c r="D529" s="61">
        <v>0</v>
      </c>
      <c r="E529" s="61">
        <v>0</v>
      </c>
      <c r="F529" s="61">
        <v>0</v>
      </c>
      <c r="G529" s="61">
        <v>0</v>
      </c>
      <c r="H529" s="61">
        <v>0</v>
      </c>
      <c r="I529" s="61">
        <v>0</v>
      </c>
      <c r="J529" s="61">
        <v>0</v>
      </c>
      <c r="K529" s="61">
        <v>0</v>
      </c>
      <c r="L529" s="61">
        <v>0</v>
      </c>
      <c r="M529" s="61">
        <v>0</v>
      </c>
      <c r="N529" s="61">
        <v>0</v>
      </c>
      <c r="O529" s="61">
        <v>0</v>
      </c>
      <c r="P529" s="61">
        <v>0</v>
      </c>
      <c r="Q529" s="61">
        <v>0</v>
      </c>
      <c r="R529" s="61">
        <v>0</v>
      </c>
      <c r="S529" s="61">
        <v>0</v>
      </c>
      <c r="T529" s="61">
        <v>0</v>
      </c>
      <c r="U529" s="61">
        <v>0</v>
      </c>
      <c r="V529" s="61">
        <v>0</v>
      </c>
      <c r="W529" s="61">
        <v>0</v>
      </c>
      <c r="X529" s="61">
        <v>0</v>
      </c>
      <c r="Y529" s="61">
        <v>0</v>
      </c>
      <c r="Z529" s="61">
        <v>0</v>
      </c>
      <c r="AA529" s="61">
        <v>0</v>
      </c>
      <c r="AB529" s="61">
        <v>0</v>
      </c>
      <c r="AC529" s="61">
        <v>0</v>
      </c>
      <c r="AD529" s="61">
        <v>0</v>
      </c>
      <c r="AE529" s="61">
        <v>0</v>
      </c>
      <c r="AF529" s="61">
        <v>0</v>
      </c>
      <c r="AG529" s="61">
        <v>0</v>
      </c>
      <c r="AH529" s="61">
        <v>0</v>
      </c>
      <c r="AI529" s="61">
        <v>0</v>
      </c>
      <c r="AJ529" s="61">
        <v>0</v>
      </c>
      <c r="AK529" s="61">
        <v>0</v>
      </c>
      <c r="AL529" s="61">
        <v>0</v>
      </c>
      <c r="AM529" s="61">
        <v>0</v>
      </c>
      <c r="AN529" s="61">
        <v>0</v>
      </c>
      <c r="AO529" s="61">
        <v>0</v>
      </c>
      <c r="AP529" s="61">
        <v>0</v>
      </c>
      <c r="AQ529" s="61">
        <f t="shared" si="8"/>
        <v>0</v>
      </c>
      <c r="AT529" s="33"/>
    </row>
    <row r="530" spans="1:46" ht="33" customHeight="1">
      <c r="A530" s="32">
        <v>1801</v>
      </c>
      <c r="B530" s="315" t="str">
        <f>VLOOKUP(A530,[5]bd_lista!A:C,3,FALSE)</f>
        <v>Gobierno Autónomo Municipal de Trinidad</v>
      </c>
      <c r="C530" s="316" t="e">
        <f>+VLOOKUP(A530,Contactos!$A$4:$E$534,6,FALSE)</f>
        <v>#REF!</v>
      </c>
      <c r="D530" s="61">
        <v>0</v>
      </c>
      <c r="E530" s="61">
        <v>0</v>
      </c>
      <c r="F530" s="61">
        <v>0</v>
      </c>
      <c r="G530" s="61">
        <v>0</v>
      </c>
      <c r="H530" s="61">
        <v>0</v>
      </c>
      <c r="I530" s="61">
        <v>0</v>
      </c>
      <c r="J530" s="61">
        <v>0</v>
      </c>
      <c r="K530" s="61">
        <v>0</v>
      </c>
      <c r="L530" s="61">
        <v>0</v>
      </c>
      <c r="M530" s="61">
        <v>0</v>
      </c>
      <c r="N530" s="61">
        <v>0</v>
      </c>
      <c r="O530" s="61">
        <v>0</v>
      </c>
      <c r="P530" s="61">
        <v>0</v>
      </c>
      <c r="Q530" s="61">
        <v>0</v>
      </c>
      <c r="R530" s="61">
        <v>0</v>
      </c>
      <c r="S530" s="61">
        <v>0</v>
      </c>
      <c r="T530" s="61">
        <v>0</v>
      </c>
      <c r="U530" s="61">
        <v>0</v>
      </c>
      <c r="V530" s="61">
        <v>0</v>
      </c>
      <c r="W530" s="61">
        <v>0</v>
      </c>
      <c r="X530" s="61">
        <v>0</v>
      </c>
      <c r="Y530" s="61">
        <v>0</v>
      </c>
      <c r="Z530" s="61">
        <v>0</v>
      </c>
      <c r="AA530" s="61">
        <v>0</v>
      </c>
      <c r="AB530" s="61">
        <v>0</v>
      </c>
      <c r="AC530" s="61">
        <v>0</v>
      </c>
      <c r="AD530" s="61">
        <v>0</v>
      </c>
      <c r="AE530" s="61">
        <v>0</v>
      </c>
      <c r="AF530" s="61">
        <v>0</v>
      </c>
      <c r="AG530" s="61">
        <v>0</v>
      </c>
      <c r="AH530" s="61">
        <v>0</v>
      </c>
      <c r="AI530" s="61">
        <v>0</v>
      </c>
      <c r="AJ530" s="61">
        <v>0</v>
      </c>
      <c r="AK530" s="61">
        <v>0</v>
      </c>
      <c r="AL530" s="61">
        <v>0</v>
      </c>
      <c r="AM530" s="61">
        <v>0</v>
      </c>
      <c r="AN530" s="61">
        <v>0</v>
      </c>
      <c r="AO530" s="61">
        <v>0</v>
      </c>
      <c r="AP530" s="61">
        <v>0</v>
      </c>
      <c r="AQ530" s="61">
        <f t="shared" si="8"/>
        <v>0</v>
      </c>
      <c r="AT530" s="33"/>
    </row>
    <row r="531" spans="1:46" ht="33" customHeight="1">
      <c r="A531" s="32">
        <v>1802</v>
      </c>
      <c r="B531" s="315" t="str">
        <f>VLOOKUP(A531,[5]bd_lista!A:C,3,FALSE)</f>
        <v>Gobierno Autónomo Municipal de San Javier</v>
      </c>
      <c r="C531" s="316" t="e">
        <f>+VLOOKUP(A531,Contactos!$A$4:$E$534,6,FALSE)</f>
        <v>#REF!</v>
      </c>
      <c r="D531" s="61">
        <v>0</v>
      </c>
      <c r="E531" s="61">
        <v>0</v>
      </c>
      <c r="F531" s="61">
        <v>0</v>
      </c>
      <c r="G531" s="61">
        <v>0</v>
      </c>
      <c r="H531" s="61">
        <v>0</v>
      </c>
      <c r="I531" s="61">
        <v>0</v>
      </c>
      <c r="J531" s="61">
        <v>0</v>
      </c>
      <c r="K531" s="61">
        <v>0</v>
      </c>
      <c r="L531" s="61">
        <v>0</v>
      </c>
      <c r="M531" s="61">
        <v>0</v>
      </c>
      <c r="N531" s="61">
        <v>0</v>
      </c>
      <c r="O531" s="61">
        <v>0</v>
      </c>
      <c r="P531" s="61">
        <v>0</v>
      </c>
      <c r="Q531" s="61">
        <v>0</v>
      </c>
      <c r="R531" s="61">
        <v>0</v>
      </c>
      <c r="S531" s="61">
        <v>0</v>
      </c>
      <c r="T531" s="61">
        <v>0</v>
      </c>
      <c r="U531" s="61">
        <v>0</v>
      </c>
      <c r="V531" s="61">
        <v>0</v>
      </c>
      <c r="W531" s="61">
        <v>0</v>
      </c>
      <c r="X531" s="61">
        <v>0</v>
      </c>
      <c r="Y531" s="61">
        <v>0</v>
      </c>
      <c r="Z531" s="61">
        <v>0</v>
      </c>
      <c r="AA531" s="61">
        <v>0</v>
      </c>
      <c r="AB531" s="61">
        <v>0</v>
      </c>
      <c r="AC531" s="61">
        <v>0</v>
      </c>
      <c r="AD531" s="61">
        <v>0</v>
      </c>
      <c r="AE531" s="61">
        <v>0</v>
      </c>
      <c r="AF531" s="61">
        <v>0</v>
      </c>
      <c r="AG531" s="61">
        <v>0</v>
      </c>
      <c r="AH531" s="61">
        <v>0</v>
      </c>
      <c r="AI531" s="61">
        <v>0</v>
      </c>
      <c r="AJ531" s="61">
        <v>0</v>
      </c>
      <c r="AK531" s="61">
        <v>0</v>
      </c>
      <c r="AL531" s="61">
        <v>0</v>
      </c>
      <c r="AM531" s="61">
        <v>0</v>
      </c>
      <c r="AN531" s="61">
        <v>0</v>
      </c>
      <c r="AO531" s="61">
        <v>0</v>
      </c>
      <c r="AP531" s="61">
        <v>0</v>
      </c>
      <c r="AQ531" s="61">
        <f t="shared" si="8"/>
        <v>0</v>
      </c>
      <c r="AT531" s="33"/>
    </row>
    <row r="532" spans="1:46" ht="33" customHeight="1">
      <c r="A532" s="32">
        <v>1803</v>
      </c>
      <c r="B532" s="315" t="str">
        <f>VLOOKUP(A532,[5]bd_lista!A:C,3,FALSE)</f>
        <v>Gobierno Autónomo Municipal de Riberalta</v>
      </c>
      <c r="C532" s="316" t="e">
        <f>+VLOOKUP(A532,Contactos!$A$4:$E$534,6,FALSE)</f>
        <v>#REF!</v>
      </c>
      <c r="D532" s="61">
        <v>0</v>
      </c>
      <c r="E532" s="61">
        <v>0</v>
      </c>
      <c r="F532" s="61">
        <v>0</v>
      </c>
      <c r="G532" s="61">
        <v>0</v>
      </c>
      <c r="H532" s="61">
        <v>0</v>
      </c>
      <c r="I532" s="61">
        <v>0</v>
      </c>
      <c r="J532" s="61">
        <v>0</v>
      </c>
      <c r="K532" s="61">
        <v>0</v>
      </c>
      <c r="L532" s="61">
        <v>0</v>
      </c>
      <c r="M532" s="61">
        <v>0</v>
      </c>
      <c r="N532" s="61">
        <v>0</v>
      </c>
      <c r="O532" s="61">
        <v>0</v>
      </c>
      <c r="P532" s="61">
        <v>0</v>
      </c>
      <c r="Q532" s="61">
        <v>0</v>
      </c>
      <c r="R532" s="61">
        <v>0</v>
      </c>
      <c r="S532" s="61">
        <v>0</v>
      </c>
      <c r="T532" s="61">
        <v>0</v>
      </c>
      <c r="U532" s="61">
        <v>0</v>
      </c>
      <c r="V532" s="61">
        <v>0</v>
      </c>
      <c r="W532" s="61">
        <v>0</v>
      </c>
      <c r="X532" s="61">
        <v>0</v>
      </c>
      <c r="Y532" s="61">
        <v>0</v>
      </c>
      <c r="Z532" s="61">
        <v>0</v>
      </c>
      <c r="AA532" s="61">
        <v>0</v>
      </c>
      <c r="AB532" s="61">
        <v>0</v>
      </c>
      <c r="AC532" s="61">
        <v>0</v>
      </c>
      <c r="AD532" s="61">
        <v>0</v>
      </c>
      <c r="AE532" s="61">
        <v>0</v>
      </c>
      <c r="AF532" s="61">
        <v>0</v>
      </c>
      <c r="AG532" s="61">
        <v>0</v>
      </c>
      <c r="AH532" s="61">
        <v>0</v>
      </c>
      <c r="AI532" s="61">
        <v>0</v>
      </c>
      <c r="AJ532" s="61">
        <v>0</v>
      </c>
      <c r="AK532" s="61">
        <v>0</v>
      </c>
      <c r="AL532" s="61">
        <v>0</v>
      </c>
      <c r="AM532" s="61">
        <v>0</v>
      </c>
      <c r="AN532" s="61">
        <v>0</v>
      </c>
      <c r="AO532" s="61">
        <v>0</v>
      </c>
      <c r="AP532" s="61">
        <v>0</v>
      </c>
      <c r="AQ532" s="61">
        <f t="shared" si="8"/>
        <v>0</v>
      </c>
      <c r="AT532" s="33"/>
    </row>
    <row r="533" spans="1:46" ht="33" customHeight="1">
      <c r="A533" s="32">
        <v>1805</v>
      </c>
      <c r="B533" s="315" t="str">
        <f>VLOOKUP(A533,[5]bd_lista!A:C,3,FALSE)</f>
        <v>Gobierno Autónomo Municipal de Puerto Guayaramerín</v>
      </c>
      <c r="C533" s="316" t="e">
        <f>+VLOOKUP(A533,Contactos!$A$4:$E$534,6,FALSE)</f>
        <v>#REF!</v>
      </c>
      <c r="D533" s="61">
        <v>0</v>
      </c>
      <c r="E533" s="61">
        <v>0</v>
      </c>
      <c r="F533" s="61">
        <v>0</v>
      </c>
      <c r="G533" s="61">
        <v>0</v>
      </c>
      <c r="H533" s="61">
        <v>0</v>
      </c>
      <c r="I533" s="61">
        <v>0</v>
      </c>
      <c r="J533" s="61">
        <v>0</v>
      </c>
      <c r="K533" s="61">
        <v>0</v>
      </c>
      <c r="L533" s="61">
        <v>0</v>
      </c>
      <c r="M533" s="61">
        <v>0</v>
      </c>
      <c r="N533" s="61">
        <v>0</v>
      </c>
      <c r="O533" s="61">
        <v>0</v>
      </c>
      <c r="P533" s="61">
        <v>0</v>
      </c>
      <c r="Q533" s="61">
        <v>0</v>
      </c>
      <c r="R533" s="61">
        <v>0</v>
      </c>
      <c r="S533" s="61">
        <v>0</v>
      </c>
      <c r="T533" s="61">
        <v>0</v>
      </c>
      <c r="U533" s="61">
        <v>0</v>
      </c>
      <c r="V533" s="61">
        <v>0</v>
      </c>
      <c r="W533" s="61">
        <v>0</v>
      </c>
      <c r="X533" s="61">
        <v>0</v>
      </c>
      <c r="Y533" s="61">
        <v>0</v>
      </c>
      <c r="Z533" s="61">
        <v>0</v>
      </c>
      <c r="AA533" s="61">
        <v>0</v>
      </c>
      <c r="AB533" s="61">
        <v>0</v>
      </c>
      <c r="AC533" s="61">
        <v>0</v>
      </c>
      <c r="AD533" s="61">
        <v>0</v>
      </c>
      <c r="AE533" s="61">
        <v>0</v>
      </c>
      <c r="AF533" s="61">
        <v>0</v>
      </c>
      <c r="AG533" s="61">
        <v>0</v>
      </c>
      <c r="AH533" s="61">
        <v>0</v>
      </c>
      <c r="AI533" s="61">
        <v>0</v>
      </c>
      <c r="AJ533" s="61">
        <v>0</v>
      </c>
      <c r="AK533" s="61">
        <v>0</v>
      </c>
      <c r="AL533" s="61">
        <v>0</v>
      </c>
      <c r="AM533" s="61">
        <v>0</v>
      </c>
      <c r="AN533" s="61">
        <v>0</v>
      </c>
      <c r="AO533" s="61">
        <v>0</v>
      </c>
      <c r="AP533" s="61">
        <v>0</v>
      </c>
      <c r="AQ533" s="61">
        <f t="shared" si="8"/>
        <v>0</v>
      </c>
      <c r="AT533" s="33"/>
    </row>
    <row r="534" spans="1:46" ht="33" customHeight="1">
      <c r="A534" s="32">
        <v>1806</v>
      </c>
      <c r="B534" s="315" t="str">
        <f>VLOOKUP(A534,[5]bd_lista!A:C,3,FALSE)</f>
        <v>Gobierno Autónomo Municipal de Reyes</v>
      </c>
      <c r="C534" s="316" t="e">
        <f>+VLOOKUP(A534,Contactos!$A$4:$E$534,6,FALSE)</f>
        <v>#REF!</v>
      </c>
      <c r="D534" s="61">
        <v>0</v>
      </c>
      <c r="E534" s="61">
        <v>0</v>
      </c>
      <c r="F534" s="61">
        <v>0</v>
      </c>
      <c r="G534" s="61">
        <v>0</v>
      </c>
      <c r="H534" s="61">
        <v>0</v>
      </c>
      <c r="I534" s="61">
        <v>0</v>
      </c>
      <c r="J534" s="61">
        <v>0</v>
      </c>
      <c r="K534" s="61">
        <v>0</v>
      </c>
      <c r="L534" s="61">
        <v>0</v>
      </c>
      <c r="M534" s="61">
        <v>0</v>
      </c>
      <c r="N534" s="61">
        <v>0</v>
      </c>
      <c r="O534" s="61">
        <v>0</v>
      </c>
      <c r="P534" s="61">
        <v>0</v>
      </c>
      <c r="Q534" s="61">
        <v>0</v>
      </c>
      <c r="R534" s="61">
        <v>0</v>
      </c>
      <c r="S534" s="61">
        <v>0</v>
      </c>
      <c r="T534" s="61">
        <v>0</v>
      </c>
      <c r="U534" s="61">
        <v>0</v>
      </c>
      <c r="V534" s="61">
        <v>0</v>
      </c>
      <c r="W534" s="61">
        <v>0</v>
      </c>
      <c r="X534" s="61">
        <v>0</v>
      </c>
      <c r="Y534" s="61">
        <v>0</v>
      </c>
      <c r="Z534" s="61">
        <v>0</v>
      </c>
      <c r="AA534" s="61">
        <v>0</v>
      </c>
      <c r="AB534" s="61">
        <v>0</v>
      </c>
      <c r="AC534" s="61">
        <v>0</v>
      </c>
      <c r="AD534" s="61">
        <v>0</v>
      </c>
      <c r="AE534" s="61">
        <v>0</v>
      </c>
      <c r="AF534" s="61">
        <v>0</v>
      </c>
      <c r="AG534" s="61">
        <v>0</v>
      </c>
      <c r="AH534" s="61">
        <v>0</v>
      </c>
      <c r="AI534" s="61">
        <v>0</v>
      </c>
      <c r="AJ534" s="61">
        <v>0</v>
      </c>
      <c r="AK534" s="61">
        <v>0</v>
      </c>
      <c r="AL534" s="61">
        <v>0</v>
      </c>
      <c r="AM534" s="61">
        <v>0</v>
      </c>
      <c r="AN534" s="61">
        <v>0</v>
      </c>
      <c r="AO534" s="61">
        <v>0</v>
      </c>
      <c r="AP534" s="61">
        <v>0</v>
      </c>
      <c r="AQ534" s="61">
        <f t="shared" si="8"/>
        <v>0</v>
      </c>
      <c r="AT534" s="33"/>
    </row>
    <row r="535" spans="1:46" ht="33" customHeight="1">
      <c r="A535" s="32">
        <v>1807</v>
      </c>
      <c r="B535" s="315" t="str">
        <f>VLOOKUP(A535,[5]bd_lista!A:C,3,FALSE)</f>
        <v>Gobierno Autónomo Municipal de Puerto Rurrenabaque</v>
      </c>
      <c r="C535" s="316" t="e">
        <f>+VLOOKUP(A535,Contactos!$A$4:$E$534,6,FALSE)</f>
        <v>#REF!</v>
      </c>
      <c r="D535" s="61">
        <v>0</v>
      </c>
      <c r="E535" s="61">
        <v>0</v>
      </c>
      <c r="F535" s="61">
        <v>0</v>
      </c>
      <c r="G535" s="61">
        <v>0</v>
      </c>
      <c r="H535" s="61">
        <v>0</v>
      </c>
      <c r="I535" s="61">
        <v>0</v>
      </c>
      <c r="J535" s="61">
        <v>0</v>
      </c>
      <c r="K535" s="61">
        <v>0</v>
      </c>
      <c r="L535" s="61">
        <v>0</v>
      </c>
      <c r="M535" s="61">
        <v>0</v>
      </c>
      <c r="N535" s="61">
        <v>0</v>
      </c>
      <c r="O535" s="61">
        <v>0</v>
      </c>
      <c r="P535" s="61">
        <v>0</v>
      </c>
      <c r="Q535" s="61">
        <v>0</v>
      </c>
      <c r="R535" s="61">
        <v>0</v>
      </c>
      <c r="S535" s="61">
        <v>0</v>
      </c>
      <c r="T535" s="61">
        <v>0</v>
      </c>
      <c r="U535" s="61">
        <v>0</v>
      </c>
      <c r="V535" s="61">
        <v>0</v>
      </c>
      <c r="W535" s="61">
        <v>0</v>
      </c>
      <c r="X535" s="61">
        <v>0</v>
      </c>
      <c r="Y535" s="61">
        <v>0</v>
      </c>
      <c r="Z535" s="61">
        <v>0</v>
      </c>
      <c r="AA535" s="61">
        <v>0</v>
      </c>
      <c r="AB535" s="61">
        <v>0</v>
      </c>
      <c r="AC535" s="61">
        <v>0</v>
      </c>
      <c r="AD535" s="61">
        <v>0</v>
      </c>
      <c r="AE535" s="61">
        <v>0</v>
      </c>
      <c r="AF535" s="61">
        <v>0</v>
      </c>
      <c r="AG535" s="61">
        <v>0</v>
      </c>
      <c r="AH535" s="61">
        <v>0</v>
      </c>
      <c r="AI535" s="61">
        <v>0</v>
      </c>
      <c r="AJ535" s="61">
        <v>0</v>
      </c>
      <c r="AK535" s="61">
        <v>0</v>
      </c>
      <c r="AL535" s="61">
        <v>0</v>
      </c>
      <c r="AM535" s="61">
        <v>0</v>
      </c>
      <c r="AN535" s="61">
        <v>0</v>
      </c>
      <c r="AO535" s="61">
        <v>0</v>
      </c>
      <c r="AP535" s="61">
        <v>0</v>
      </c>
      <c r="AQ535" s="61">
        <f t="shared" si="8"/>
        <v>0</v>
      </c>
      <c r="AT535" s="33"/>
    </row>
    <row r="536" spans="1:46" ht="33" customHeight="1">
      <c r="A536" s="32">
        <v>1808</v>
      </c>
      <c r="B536" s="315" t="str">
        <f>VLOOKUP(A536,[5]bd_lista!A:C,3,FALSE)</f>
        <v>Gobierno Autónomo Municipal de San Borja</v>
      </c>
      <c r="C536" s="316" t="e">
        <f>+VLOOKUP(A536,Contactos!$A$4:$E$534,6,FALSE)</f>
        <v>#REF!</v>
      </c>
      <c r="D536" s="61">
        <v>0</v>
      </c>
      <c r="E536" s="61">
        <v>0</v>
      </c>
      <c r="F536" s="61">
        <v>0</v>
      </c>
      <c r="G536" s="61">
        <v>0</v>
      </c>
      <c r="H536" s="61">
        <v>0</v>
      </c>
      <c r="I536" s="61">
        <v>0</v>
      </c>
      <c r="J536" s="61">
        <v>0</v>
      </c>
      <c r="K536" s="61">
        <v>0</v>
      </c>
      <c r="L536" s="61">
        <v>0</v>
      </c>
      <c r="M536" s="61">
        <v>0</v>
      </c>
      <c r="N536" s="61">
        <v>0</v>
      </c>
      <c r="O536" s="61">
        <v>0</v>
      </c>
      <c r="P536" s="61">
        <v>0</v>
      </c>
      <c r="Q536" s="61">
        <v>0</v>
      </c>
      <c r="R536" s="61">
        <v>0</v>
      </c>
      <c r="S536" s="61">
        <v>0</v>
      </c>
      <c r="T536" s="61">
        <v>0</v>
      </c>
      <c r="U536" s="61">
        <v>0</v>
      </c>
      <c r="V536" s="61">
        <v>0</v>
      </c>
      <c r="W536" s="61">
        <v>0</v>
      </c>
      <c r="X536" s="61">
        <v>0</v>
      </c>
      <c r="Y536" s="61">
        <v>0</v>
      </c>
      <c r="Z536" s="61">
        <v>0</v>
      </c>
      <c r="AA536" s="61">
        <v>0</v>
      </c>
      <c r="AB536" s="61">
        <v>0</v>
      </c>
      <c r="AC536" s="61">
        <v>0</v>
      </c>
      <c r="AD536" s="61">
        <v>0</v>
      </c>
      <c r="AE536" s="61">
        <v>0</v>
      </c>
      <c r="AF536" s="61">
        <v>0</v>
      </c>
      <c r="AG536" s="61">
        <v>0</v>
      </c>
      <c r="AH536" s="61">
        <v>0</v>
      </c>
      <c r="AI536" s="61">
        <v>0</v>
      </c>
      <c r="AJ536" s="61">
        <v>0</v>
      </c>
      <c r="AK536" s="61">
        <v>0</v>
      </c>
      <c r="AL536" s="61">
        <v>0</v>
      </c>
      <c r="AM536" s="61">
        <v>0</v>
      </c>
      <c r="AN536" s="61">
        <v>0</v>
      </c>
      <c r="AO536" s="61">
        <v>0</v>
      </c>
      <c r="AP536" s="61">
        <v>0</v>
      </c>
      <c r="AQ536" s="61">
        <f t="shared" si="8"/>
        <v>0</v>
      </c>
      <c r="AT536" s="33"/>
    </row>
    <row r="537" spans="1:46" ht="33" customHeight="1">
      <c r="A537" s="32">
        <v>1809</v>
      </c>
      <c r="B537" s="315" t="str">
        <f>VLOOKUP(A537,[5]bd_lista!A:C,3,FALSE)</f>
        <v>Gobierno Autónomo Municipal de Santa Rosa</v>
      </c>
      <c r="C537" s="316" t="e">
        <f>+VLOOKUP(A537,Contactos!$A$4:$E$534,6,FALSE)</f>
        <v>#REF!</v>
      </c>
      <c r="D537" s="61">
        <v>0</v>
      </c>
      <c r="E537" s="61">
        <v>0</v>
      </c>
      <c r="F537" s="61">
        <v>0</v>
      </c>
      <c r="G537" s="61">
        <v>0</v>
      </c>
      <c r="H537" s="61">
        <v>0</v>
      </c>
      <c r="I537" s="61">
        <v>0</v>
      </c>
      <c r="J537" s="61">
        <v>0</v>
      </c>
      <c r="K537" s="61">
        <v>0</v>
      </c>
      <c r="L537" s="61">
        <v>0</v>
      </c>
      <c r="M537" s="61">
        <v>0</v>
      </c>
      <c r="N537" s="61">
        <v>0</v>
      </c>
      <c r="O537" s="61">
        <v>0</v>
      </c>
      <c r="P537" s="61">
        <v>0</v>
      </c>
      <c r="Q537" s="61">
        <v>0</v>
      </c>
      <c r="R537" s="61">
        <v>0</v>
      </c>
      <c r="S537" s="61">
        <v>0</v>
      </c>
      <c r="T537" s="61">
        <v>0</v>
      </c>
      <c r="U537" s="61">
        <v>0</v>
      </c>
      <c r="V537" s="61">
        <v>0</v>
      </c>
      <c r="W537" s="61">
        <v>0</v>
      </c>
      <c r="X537" s="61">
        <v>0</v>
      </c>
      <c r="Y537" s="61">
        <v>0</v>
      </c>
      <c r="Z537" s="61">
        <v>0</v>
      </c>
      <c r="AA537" s="61">
        <v>0</v>
      </c>
      <c r="AB537" s="61">
        <v>0</v>
      </c>
      <c r="AC537" s="61">
        <v>0</v>
      </c>
      <c r="AD537" s="61">
        <v>0</v>
      </c>
      <c r="AE537" s="61">
        <v>0</v>
      </c>
      <c r="AF537" s="61">
        <v>0</v>
      </c>
      <c r="AG537" s="61">
        <v>0</v>
      </c>
      <c r="AH537" s="61">
        <v>0</v>
      </c>
      <c r="AI537" s="61">
        <v>0</v>
      </c>
      <c r="AJ537" s="61">
        <v>0</v>
      </c>
      <c r="AK537" s="61">
        <v>0</v>
      </c>
      <c r="AL537" s="61">
        <v>0</v>
      </c>
      <c r="AM537" s="61">
        <v>0</v>
      </c>
      <c r="AN537" s="61">
        <v>0</v>
      </c>
      <c r="AO537" s="61">
        <v>0</v>
      </c>
      <c r="AP537" s="61">
        <v>0</v>
      </c>
      <c r="AQ537" s="61">
        <f t="shared" si="8"/>
        <v>0</v>
      </c>
      <c r="AT537" s="33"/>
    </row>
    <row r="538" spans="1:46" ht="33" customHeight="1">
      <c r="A538" s="32">
        <v>1810</v>
      </c>
      <c r="B538" s="315" t="str">
        <f>VLOOKUP(A538,[5]bd_lista!A:C,3,FALSE)</f>
        <v>Gobierno Autónomo Municipal de Santa Ana</v>
      </c>
      <c r="C538" s="316" t="e">
        <f>+VLOOKUP(A538,Contactos!$A$4:$E$534,6,FALSE)</f>
        <v>#REF!</v>
      </c>
      <c r="D538" s="61">
        <v>0</v>
      </c>
      <c r="E538" s="61">
        <v>0</v>
      </c>
      <c r="F538" s="61">
        <v>0</v>
      </c>
      <c r="G538" s="61">
        <v>0</v>
      </c>
      <c r="H538" s="61">
        <v>0</v>
      </c>
      <c r="I538" s="61">
        <v>0</v>
      </c>
      <c r="J538" s="61">
        <v>0</v>
      </c>
      <c r="K538" s="61">
        <v>0</v>
      </c>
      <c r="L538" s="61">
        <v>0</v>
      </c>
      <c r="M538" s="61">
        <v>0</v>
      </c>
      <c r="N538" s="61">
        <v>0</v>
      </c>
      <c r="O538" s="61">
        <v>0</v>
      </c>
      <c r="P538" s="61">
        <v>0</v>
      </c>
      <c r="Q538" s="61">
        <v>0</v>
      </c>
      <c r="R538" s="61">
        <v>0</v>
      </c>
      <c r="S538" s="61">
        <v>0</v>
      </c>
      <c r="T538" s="61">
        <v>0</v>
      </c>
      <c r="U538" s="61">
        <v>0</v>
      </c>
      <c r="V538" s="61">
        <v>0</v>
      </c>
      <c r="W538" s="61">
        <v>0</v>
      </c>
      <c r="X538" s="61">
        <v>0</v>
      </c>
      <c r="Y538" s="61">
        <v>0</v>
      </c>
      <c r="Z538" s="61">
        <v>0</v>
      </c>
      <c r="AA538" s="61">
        <v>0</v>
      </c>
      <c r="AB538" s="61">
        <v>0</v>
      </c>
      <c r="AC538" s="61">
        <v>0</v>
      </c>
      <c r="AD538" s="61">
        <v>0</v>
      </c>
      <c r="AE538" s="61">
        <v>0</v>
      </c>
      <c r="AF538" s="61">
        <v>0</v>
      </c>
      <c r="AG538" s="61">
        <v>0</v>
      </c>
      <c r="AH538" s="61">
        <v>0</v>
      </c>
      <c r="AI538" s="61">
        <v>0</v>
      </c>
      <c r="AJ538" s="61">
        <v>0</v>
      </c>
      <c r="AK538" s="61">
        <v>0</v>
      </c>
      <c r="AL538" s="61">
        <v>0</v>
      </c>
      <c r="AM538" s="61">
        <v>0</v>
      </c>
      <c r="AN538" s="61">
        <v>0</v>
      </c>
      <c r="AO538" s="61">
        <v>0</v>
      </c>
      <c r="AP538" s="61">
        <v>0</v>
      </c>
      <c r="AQ538" s="61">
        <f t="shared" si="8"/>
        <v>0</v>
      </c>
      <c r="AT538" s="33"/>
    </row>
    <row r="539" spans="1:46" ht="33" customHeight="1">
      <c r="A539" s="32">
        <v>1811</v>
      </c>
      <c r="B539" s="315" t="str">
        <f>VLOOKUP(A539,[5]bd_lista!A:C,3,FALSE)</f>
        <v>Gobierno Autónomo Municipal de San Ignacio</v>
      </c>
      <c r="C539" s="316" t="e">
        <f>+VLOOKUP(A539,Contactos!$A$4:$E$534,6,FALSE)</f>
        <v>#REF!</v>
      </c>
      <c r="D539" s="61">
        <v>0</v>
      </c>
      <c r="E539" s="61">
        <v>0</v>
      </c>
      <c r="F539" s="61">
        <v>0</v>
      </c>
      <c r="G539" s="61">
        <v>0</v>
      </c>
      <c r="H539" s="61">
        <v>0</v>
      </c>
      <c r="I539" s="61">
        <v>0</v>
      </c>
      <c r="J539" s="61">
        <v>0</v>
      </c>
      <c r="K539" s="61">
        <v>0</v>
      </c>
      <c r="L539" s="61">
        <v>0</v>
      </c>
      <c r="M539" s="61">
        <v>0</v>
      </c>
      <c r="N539" s="61">
        <v>0</v>
      </c>
      <c r="O539" s="61">
        <v>0</v>
      </c>
      <c r="P539" s="61">
        <v>0</v>
      </c>
      <c r="Q539" s="61">
        <v>0</v>
      </c>
      <c r="R539" s="61">
        <v>0</v>
      </c>
      <c r="S539" s="61">
        <v>0</v>
      </c>
      <c r="T539" s="61">
        <v>0</v>
      </c>
      <c r="U539" s="61">
        <v>0</v>
      </c>
      <c r="V539" s="61">
        <v>0</v>
      </c>
      <c r="W539" s="61">
        <v>0</v>
      </c>
      <c r="X539" s="61">
        <v>0</v>
      </c>
      <c r="Y539" s="61">
        <v>0</v>
      </c>
      <c r="Z539" s="61">
        <v>0</v>
      </c>
      <c r="AA539" s="61">
        <v>0</v>
      </c>
      <c r="AB539" s="61">
        <v>0</v>
      </c>
      <c r="AC539" s="61">
        <v>0</v>
      </c>
      <c r="AD539" s="61">
        <v>0</v>
      </c>
      <c r="AE539" s="61">
        <v>0</v>
      </c>
      <c r="AF539" s="61">
        <v>0</v>
      </c>
      <c r="AG539" s="61">
        <v>0</v>
      </c>
      <c r="AH539" s="61">
        <v>0</v>
      </c>
      <c r="AI539" s="61">
        <v>0</v>
      </c>
      <c r="AJ539" s="61">
        <v>0</v>
      </c>
      <c r="AK539" s="61">
        <v>0</v>
      </c>
      <c r="AL539" s="61">
        <v>0</v>
      </c>
      <c r="AM539" s="61">
        <v>0</v>
      </c>
      <c r="AN539" s="61">
        <v>0</v>
      </c>
      <c r="AO539" s="61">
        <v>0</v>
      </c>
      <c r="AP539" s="61">
        <v>0</v>
      </c>
      <c r="AQ539" s="61">
        <f t="shared" si="8"/>
        <v>0</v>
      </c>
      <c r="AT539" s="33"/>
    </row>
    <row r="540" spans="1:46" ht="33" customHeight="1">
      <c r="A540" s="32">
        <v>1812</v>
      </c>
      <c r="B540" s="315" t="str">
        <f>VLOOKUP(A540,[5]bd_lista!A:C,3,FALSE)</f>
        <v>Gobierno Autónomo Municipal de Loreto</v>
      </c>
      <c r="C540" s="316" t="e">
        <f>+VLOOKUP(A540,Contactos!$A$4:$E$534,6,FALSE)</f>
        <v>#REF!</v>
      </c>
      <c r="D540" s="61">
        <v>0</v>
      </c>
      <c r="E540" s="61">
        <v>0</v>
      </c>
      <c r="F540" s="61">
        <v>0</v>
      </c>
      <c r="G540" s="61">
        <v>0</v>
      </c>
      <c r="H540" s="61">
        <v>0</v>
      </c>
      <c r="I540" s="61">
        <v>0</v>
      </c>
      <c r="J540" s="61">
        <v>0</v>
      </c>
      <c r="K540" s="61">
        <v>0</v>
      </c>
      <c r="L540" s="61">
        <v>0</v>
      </c>
      <c r="M540" s="61">
        <v>0</v>
      </c>
      <c r="N540" s="61">
        <v>0</v>
      </c>
      <c r="O540" s="61">
        <v>0</v>
      </c>
      <c r="P540" s="61">
        <v>0</v>
      </c>
      <c r="Q540" s="61">
        <v>0</v>
      </c>
      <c r="R540" s="61">
        <v>0</v>
      </c>
      <c r="S540" s="61">
        <v>0</v>
      </c>
      <c r="T540" s="61">
        <v>0</v>
      </c>
      <c r="U540" s="61">
        <v>0</v>
      </c>
      <c r="V540" s="61">
        <v>0</v>
      </c>
      <c r="W540" s="61">
        <v>0</v>
      </c>
      <c r="X540" s="61">
        <v>0</v>
      </c>
      <c r="Y540" s="61">
        <v>0</v>
      </c>
      <c r="Z540" s="61">
        <v>0</v>
      </c>
      <c r="AA540" s="61">
        <v>0</v>
      </c>
      <c r="AB540" s="61">
        <v>0</v>
      </c>
      <c r="AC540" s="61">
        <v>0</v>
      </c>
      <c r="AD540" s="61">
        <v>0</v>
      </c>
      <c r="AE540" s="61">
        <v>0</v>
      </c>
      <c r="AF540" s="61">
        <v>0</v>
      </c>
      <c r="AG540" s="61">
        <v>0</v>
      </c>
      <c r="AH540" s="61">
        <v>0</v>
      </c>
      <c r="AI540" s="61">
        <v>0</v>
      </c>
      <c r="AJ540" s="61">
        <v>0</v>
      </c>
      <c r="AK540" s="61">
        <v>0</v>
      </c>
      <c r="AL540" s="61">
        <v>0</v>
      </c>
      <c r="AM540" s="61">
        <v>0</v>
      </c>
      <c r="AN540" s="61">
        <v>0</v>
      </c>
      <c r="AO540" s="61">
        <v>0</v>
      </c>
      <c r="AP540" s="61">
        <v>0</v>
      </c>
      <c r="AQ540" s="61">
        <f t="shared" si="8"/>
        <v>0</v>
      </c>
      <c r="AT540" s="33"/>
    </row>
    <row r="541" spans="1:46" ht="33" customHeight="1">
      <c r="A541" s="32">
        <v>1813</v>
      </c>
      <c r="B541" s="315" t="str">
        <f>VLOOKUP(A541,[5]bd_lista!A:C,3,FALSE)</f>
        <v>Gobierno Autónomo Municipal de San Andrés</v>
      </c>
      <c r="C541" s="316" t="e">
        <f>+VLOOKUP(A541,Contactos!$A$4:$E$534,6,FALSE)</f>
        <v>#REF!</v>
      </c>
      <c r="D541" s="61">
        <v>0</v>
      </c>
      <c r="E541" s="61">
        <v>0</v>
      </c>
      <c r="F541" s="61">
        <v>0</v>
      </c>
      <c r="G541" s="61">
        <v>0</v>
      </c>
      <c r="H541" s="61">
        <v>0</v>
      </c>
      <c r="I541" s="61">
        <v>0</v>
      </c>
      <c r="J541" s="61">
        <v>0</v>
      </c>
      <c r="K541" s="61">
        <v>0</v>
      </c>
      <c r="L541" s="61">
        <v>0</v>
      </c>
      <c r="M541" s="61">
        <v>0</v>
      </c>
      <c r="N541" s="61">
        <v>0</v>
      </c>
      <c r="O541" s="61">
        <v>0</v>
      </c>
      <c r="P541" s="61">
        <v>0</v>
      </c>
      <c r="Q541" s="61">
        <v>0</v>
      </c>
      <c r="R541" s="61">
        <v>0</v>
      </c>
      <c r="S541" s="61">
        <v>0</v>
      </c>
      <c r="T541" s="61">
        <v>0</v>
      </c>
      <c r="U541" s="61">
        <v>0</v>
      </c>
      <c r="V541" s="61">
        <v>0</v>
      </c>
      <c r="W541" s="61">
        <v>0</v>
      </c>
      <c r="X541" s="61">
        <v>0</v>
      </c>
      <c r="Y541" s="61">
        <v>0</v>
      </c>
      <c r="Z541" s="61">
        <v>0</v>
      </c>
      <c r="AA541" s="61">
        <v>0</v>
      </c>
      <c r="AB541" s="61">
        <v>0</v>
      </c>
      <c r="AC541" s="61">
        <v>0</v>
      </c>
      <c r="AD541" s="61">
        <v>0</v>
      </c>
      <c r="AE541" s="61">
        <v>0</v>
      </c>
      <c r="AF541" s="61">
        <v>0</v>
      </c>
      <c r="AG541" s="61">
        <v>0</v>
      </c>
      <c r="AH541" s="61">
        <v>0</v>
      </c>
      <c r="AI541" s="61">
        <v>0</v>
      </c>
      <c r="AJ541" s="61">
        <v>0</v>
      </c>
      <c r="AK541" s="61">
        <v>0</v>
      </c>
      <c r="AL541" s="61">
        <v>0</v>
      </c>
      <c r="AM541" s="61">
        <v>0</v>
      </c>
      <c r="AN541" s="61">
        <v>0</v>
      </c>
      <c r="AO541" s="61">
        <v>0</v>
      </c>
      <c r="AP541" s="61">
        <v>0</v>
      </c>
      <c r="AQ541" s="61">
        <f t="shared" si="8"/>
        <v>0</v>
      </c>
      <c r="AT541" s="33"/>
    </row>
    <row r="542" spans="1:46" ht="33" customHeight="1">
      <c r="A542" s="32">
        <v>1814</v>
      </c>
      <c r="B542" s="315" t="str">
        <f>VLOOKUP(A542,[5]bd_lista!A:C,3,FALSE)</f>
        <v>Gobierno Autónomo Municipal de San Joaquín</v>
      </c>
      <c r="C542" s="316" t="e">
        <f>+VLOOKUP(A542,Contactos!$A$4:$E$534,6,FALSE)</f>
        <v>#REF!</v>
      </c>
      <c r="D542" s="61">
        <v>0</v>
      </c>
      <c r="E542" s="61">
        <v>0</v>
      </c>
      <c r="F542" s="61">
        <v>0</v>
      </c>
      <c r="G542" s="61">
        <v>0</v>
      </c>
      <c r="H542" s="61">
        <v>0</v>
      </c>
      <c r="I542" s="61">
        <v>0</v>
      </c>
      <c r="J542" s="61">
        <v>0</v>
      </c>
      <c r="K542" s="61">
        <v>0</v>
      </c>
      <c r="L542" s="61">
        <v>0</v>
      </c>
      <c r="M542" s="61">
        <v>0</v>
      </c>
      <c r="N542" s="61">
        <v>0</v>
      </c>
      <c r="O542" s="61">
        <v>0</v>
      </c>
      <c r="P542" s="61">
        <v>0</v>
      </c>
      <c r="Q542" s="61">
        <v>0</v>
      </c>
      <c r="R542" s="61">
        <v>0</v>
      </c>
      <c r="S542" s="61">
        <v>0</v>
      </c>
      <c r="T542" s="61">
        <v>0</v>
      </c>
      <c r="U542" s="61">
        <v>0</v>
      </c>
      <c r="V542" s="61">
        <v>0</v>
      </c>
      <c r="W542" s="61">
        <v>0</v>
      </c>
      <c r="X542" s="61">
        <v>0</v>
      </c>
      <c r="Y542" s="61">
        <v>0</v>
      </c>
      <c r="Z542" s="61">
        <v>0</v>
      </c>
      <c r="AA542" s="61">
        <v>0</v>
      </c>
      <c r="AB542" s="61">
        <v>0</v>
      </c>
      <c r="AC542" s="61">
        <v>0</v>
      </c>
      <c r="AD542" s="61">
        <v>0</v>
      </c>
      <c r="AE542" s="61">
        <v>0</v>
      </c>
      <c r="AF542" s="61">
        <v>0</v>
      </c>
      <c r="AG542" s="61">
        <v>0</v>
      </c>
      <c r="AH542" s="61">
        <v>0</v>
      </c>
      <c r="AI542" s="61">
        <v>0</v>
      </c>
      <c r="AJ542" s="61">
        <v>0</v>
      </c>
      <c r="AK542" s="61">
        <v>0</v>
      </c>
      <c r="AL542" s="61">
        <v>0</v>
      </c>
      <c r="AM542" s="61">
        <v>0</v>
      </c>
      <c r="AN542" s="61">
        <v>0</v>
      </c>
      <c r="AO542" s="61">
        <v>0</v>
      </c>
      <c r="AP542" s="61">
        <v>0</v>
      </c>
      <c r="AQ542" s="61">
        <f t="shared" si="8"/>
        <v>0</v>
      </c>
      <c r="AT542" s="33"/>
    </row>
    <row r="543" spans="1:46" ht="33" customHeight="1">
      <c r="A543" s="32">
        <v>1815</v>
      </c>
      <c r="B543" s="315" t="str">
        <f>VLOOKUP(A543,[5]bd_lista!A:C,3,FALSE)</f>
        <v>Gobierno Autónomo Municipal de San Ramón</v>
      </c>
      <c r="C543" s="316" t="e">
        <f>+VLOOKUP(A543,Contactos!$A$4:$E$534,6,FALSE)</f>
        <v>#REF!</v>
      </c>
      <c r="D543" s="61">
        <v>0</v>
      </c>
      <c r="E543" s="61">
        <v>0</v>
      </c>
      <c r="F543" s="61">
        <v>0</v>
      </c>
      <c r="G543" s="61">
        <v>0</v>
      </c>
      <c r="H543" s="61">
        <v>0</v>
      </c>
      <c r="I543" s="61">
        <v>0</v>
      </c>
      <c r="J543" s="61">
        <v>0</v>
      </c>
      <c r="K543" s="61">
        <v>0</v>
      </c>
      <c r="L543" s="61">
        <v>0</v>
      </c>
      <c r="M543" s="61">
        <v>0</v>
      </c>
      <c r="N543" s="61">
        <v>0</v>
      </c>
      <c r="O543" s="61">
        <v>0</v>
      </c>
      <c r="P543" s="61">
        <v>0</v>
      </c>
      <c r="Q543" s="61">
        <v>0</v>
      </c>
      <c r="R543" s="61">
        <v>0</v>
      </c>
      <c r="S543" s="61">
        <v>0</v>
      </c>
      <c r="T543" s="61">
        <v>0</v>
      </c>
      <c r="U543" s="61">
        <v>0</v>
      </c>
      <c r="V543" s="61">
        <v>0</v>
      </c>
      <c r="W543" s="61">
        <v>0</v>
      </c>
      <c r="X543" s="61">
        <v>0</v>
      </c>
      <c r="Y543" s="61">
        <v>0</v>
      </c>
      <c r="Z543" s="61">
        <v>0</v>
      </c>
      <c r="AA543" s="61">
        <v>0</v>
      </c>
      <c r="AB543" s="61">
        <v>0</v>
      </c>
      <c r="AC543" s="61">
        <v>0</v>
      </c>
      <c r="AD543" s="61">
        <v>0</v>
      </c>
      <c r="AE543" s="61">
        <v>0</v>
      </c>
      <c r="AF543" s="61">
        <v>0</v>
      </c>
      <c r="AG543" s="61">
        <v>0</v>
      </c>
      <c r="AH543" s="61">
        <v>0</v>
      </c>
      <c r="AI543" s="61">
        <v>0</v>
      </c>
      <c r="AJ543" s="61">
        <v>0</v>
      </c>
      <c r="AK543" s="61">
        <v>0</v>
      </c>
      <c r="AL543" s="61">
        <v>0</v>
      </c>
      <c r="AM543" s="61">
        <v>0</v>
      </c>
      <c r="AN543" s="61">
        <v>0</v>
      </c>
      <c r="AO543" s="61">
        <v>0</v>
      </c>
      <c r="AP543" s="61">
        <v>0</v>
      </c>
      <c r="AQ543" s="61">
        <f t="shared" si="8"/>
        <v>0</v>
      </c>
      <c r="AT543" s="33"/>
    </row>
    <row r="544" spans="1:46" ht="33" customHeight="1">
      <c r="A544" s="32">
        <v>1816</v>
      </c>
      <c r="B544" s="315" t="str">
        <f>VLOOKUP(A544,[5]bd_lista!A:C,3,FALSE)</f>
        <v>Gobierno Autónomo Municipal de Puerto Síles</v>
      </c>
      <c r="C544" s="316" t="e">
        <f>+VLOOKUP(A544,Contactos!$A$4:$E$534,6,FALSE)</f>
        <v>#REF!</v>
      </c>
      <c r="D544" s="61">
        <v>0</v>
      </c>
      <c r="E544" s="61">
        <v>0</v>
      </c>
      <c r="F544" s="61">
        <v>0</v>
      </c>
      <c r="G544" s="61">
        <v>0</v>
      </c>
      <c r="H544" s="61">
        <v>0</v>
      </c>
      <c r="I544" s="61">
        <v>0</v>
      </c>
      <c r="J544" s="61">
        <v>0</v>
      </c>
      <c r="K544" s="61">
        <v>0</v>
      </c>
      <c r="L544" s="61">
        <v>0</v>
      </c>
      <c r="M544" s="61">
        <v>0</v>
      </c>
      <c r="N544" s="61">
        <v>0</v>
      </c>
      <c r="O544" s="61">
        <v>0</v>
      </c>
      <c r="P544" s="61">
        <v>0</v>
      </c>
      <c r="Q544" s="61">
        <v>0</v>
      </c>
      <c r="R544" s="61">
        <v>0</v>
      </c>
      <c r="S544" s="61">
        <v>0</v>
      </c>
      <c r="T544" s="61">
        <v>0</v>
      </c>
      <c r="U544" s="61">
        <v>0</v>
      </c>
      <c r="V544" s="61">
        <v>0</v>
      </c>
      <c r="W544" s="61">
        <v>0</v>
      </c>
      <c r="X544" s="61">
        <v>0</v>
      </c>
      <c r="Y544" s="61">
        <v>0</v>
      </c>
      <c r="Z544" s="61">
        <v>0</v>
      </c>
      <c r="AA544" s="61">
        <v>0</v>
      </c>
      <c r="AB544" s="61">
        <v>0</v>
      </c>
      <c r="AC544" s="61">
        <v>0</v>
      </c>
      <c r="AD544" s="61">
        <v>0</v>
      </c>
      <c r="AE544" s="61">
        <v>0</v>
      </c>
      <c r="AF544" s="61">
        <v>0</v>
      </c>
      <c r="AG544" s="61">
        <v>0</v>
      </c>
      <c r="AH544" s="61">
        <v>0</v>
      </c>
      <c r="AI544" s="61">
        <v>0</v>
      </c>
      <c r="AJ544" s="61">
        <v>0</v>
      </c>
      <c r="AK544" s="61">
        <v>0</v>
      </c>
      <c r="AL544" s="61">
        <v>0</v>
      </c>
      <c r="AM544" s="61">
        <v>0</v>
      </c>
      <c r="AN544" s="61">
        <v>0</v>
      </c>
      <c r="AO544" s="61">
        <v>0</v>
      </c>
      <c r="AP544" s="61">
        <v>0</v>
      </c>
      <c r="AQ544" s="61">
        <f t="shared" si="8"/>
        <v>0</v>
      </c>
      <c r="AT544" s="33"/>
    </row>
    <row r="545" spans="1:46" ht="33" customHeight="1">
      <c r="A545" s="32">
        <v>1817</v>
      </c>
      <c r="B545" s="315" t="str">
        <f>VLOOKUP(A545,[5]bd_lista!A:C,3,FALSE)</f>
        <v>Gobierno Autónomo Municipal de Magdalena</v>
      </c>
      <c r="C545" s="316" t="e">
        <f>+VLOOKUP(A545,Contactos!$A$4:$E$534,6,FALSE)</f>
        <v>#REF!</v>
      </c>
      <c r="D545" s="61">
        <v>0</v>
      </c>
      <c r="E545" s="61">
        <v>0</v>
      </c>
      <c r="F545" s="61">
        <v>0</v>
      </c>
      <c r="G545" s="61">
        <v>0</v>
      </c>
      <c r="H545" s="61">
        <v>0</v>
      </c>
      <c r="I545" s="61">
        <v>0</v>
      </c>
      <c r="J545" s="61">
        <v>0</v>
      </c>
      <c r="K545" s="61">
        <v>0</v>
      </c>
      <c r="L545" s="61">
        <v>0</v>
      </c>
      <c r="M545" s="61">
        <v>0</v>
      </c>
      <c r="N545" s="61">
        <v>0</v>
      </c>
      <c r="O545" s="61">
        <v>0</v>
      </c>
      <c r="P545" s="61">
        <v>0</v>
      </c>
      <c r="Q545" s="61">
        <v>0</v>
      </c>
      <c r="R545" s="61">
        <v>0</v>
      </c>
      <c r="S545" s="61">
        <v>0</v>
      </c>
      <c r="T545" s="61">
        <v>0</v>
      </c>
      <c r="U545" s="61">
        <v>0</v>
      </c>
      <c r="V545" s="61">
        <v>0</v>
      </c>
      <c r="W545" s="61">
        <v>0</v>
      </c>
      <c r="X545" s="61">
        <v>0</v>
      </c>
      <c r="Y545" s="61">
        <v>0</v>
      </c>
      <c r="Z545" s="61">
        <v>0</v>
      </c>
      <c r="AA545" s="61">
        <v>0</v>
      </c>
      <c r="AB545" s="61">
        <v>0</v>
      </c>
      <c r="AC545" s="61">
        <v>0</v>
      </c>
      <c r="AD545" s="61">
        <v>0</v>
      </c>
      <c r="AE545" s="61">
        <v>0</v>
      </c>
      <c r="AF545" s="61">
        <v>0</v>
      </c>
      <c r="AG545" s="61">
        <v>0</v>
      </c>
      <c r="AH545" s="61">
        <v>0</v>
      </c>
      <c r="AI545" s="61">
        <v>0</v>
      </c>
      <c r="AJ545" s="61">
        <v>0</v>
      </c>
      <c r="AK545" s="61">
        <v>0</v>
      </c>
      <c r="AL545" s="61">
        <v>0</v>
      </c>
      <c r="AM545" s="61">
        <v>0</v>
      </c>
      <c r="AN545" s="61">
        <v>0</v>
      </c>
      <c r="AO545" s="61">
        <v>0</v>
      </c>
      <c r="AP545" s="61">
        <v>0</v>
      </c>
      <c r="AQ545" s="61">
        <f t="shared" si="8"/>
        <v>0</v>
      </c>
      <c r="AT545" s="33"/>
    </row>
    <row r="546" spans="1:46" ht="33" customHeight="1">
      <c r="A546" s="32">
        <v>1818</v>
      </c>
      <c r="B546" s="315" t="str">
        <f>VLOOKUP(A546,[5]bd_lista!A:C,3,FALSE)</f>
        <v>Gobierno Autónomo Municipal de Baures</v>
      </c>
      <c r="C546" s="316" t="e">
        <f>+VLOOKUP(A546,Contactos!$A$4:$E$534,6,FALSE)</f>
        <v>#REF!</v>
      </c>
      <c r="D546" s="61">
        <v>0</v>
      </c>
      <c r="E546" s="61">
        <v>0</v>
      </c>
      <c r="F546" s="61">
        <v>0</v>
      </c>
      <c r="G546" s="61">
        <v>0</v>
      </c>
      <c r="H546" s="61">
        <v>0</v>
      </c>
      <c r="I546" s="61">
        <v>0</v>
      </c>
      <c r="J546" s="61">
        <v>0</v>
      </c>
      <c r="K546" s="61">
        <v>0</v>
      </c>
      <c r="L546" s="61">
        <v>0</v>
      </c>
      <c r="M546" s="61">
        <v>0</v>
      </c>
      <c r="N546" s="61">
        <v>0</v>
      </c>
      <c r="O546" s="61">
        <v>0</v>
      </c>
      <c r="P546" s="61">
        <v>0</v>
      </c>
      <c r="Q546" s="61">
        <v>0</v>
      </c>
      <c r="R546" s="61">
        <v>0</v>
      </c>
      <c r="S546" s="61">
        <v>0</v>
      </c>
      <c r="T546" s="61">
        <v>0</v>
      </c>
      <c r="U546" s="61">
        <v>0</v>
      </c>
      <c r="V546" s="61">
        <v>0</v>
      </c>
      <c r="W546" s="61">
        <v>0</v>
      </c>
      <c r="X546" s="61">
        <v>0</v>
      </c>
      <c r="Y546" s="61">
        <v>0</v>
      </c>
      <c r="Z546" s="61">
        <v>0</v>
      </c>
      <c r="AA546" s="61">
        <v>0</v>
      </c>
      <c r="AB546" s="61">
        <v>0</v>
      </c>
      <c r="AC546" s="61">
        <v>0</v>
      </c>
      <c r="AD546" s="61">
        <v>0</v>
      </c>
      <c r="AE546" s="61">
        <v>0</v>
      </c>
      <c r="AF546" s="61">
        <v>0</v>
      </c>
      <c r="AG546" s="61">
        <v>0</v>
      </c>
      <c r="AH546" s="61">
        <v>0</v>
      </c>
      <c r="AI546" s="61">
        <v>0</v>
      </c>
      <c r="AJ546" s="61">
        <v>0</v>
      </c>
      <c r="AK546" s="61">
        <v>0</v>
      </c>
      <c r="AL546" s="61">
        <v>0</v>
      </c>
      <c r="AM546" s="61">
        <v>0</v>
      </c>
      <c r="AN546" s="61">
        <v>0</v>
      </c>
      <c r="AO546" s="61">
        <v>0</v>
      </c>
      <c r="AP546" s="61">
        <v>0</v>
      </c>
      <c r="AQ546" s="61">
        <f t="shared" si="8"/>
        <v>0</v>
      </c>
      <c r="AT546" s="33"/>
    </row>
    <row r="547" spans="1:46" ht="33" customHeight="1">
      <c r="A547" s="32">
        <v>1819</v>
      </c>
      <c r="B547" s="315" t="str">
        <f>VLOOKUP(A547,[5]bd_lista!A:C,3,FALSE)</f>
        <v>Gobierno Autónomo Municipal de Huacaraje</v>
      </c>
      <c r="C547" s="316" t="e">
        <f>+VLOOKUP(A547,Contactos!$A$4:$E$534,6,FALSE)</f>
        <v>#REF!</v>
      </c>
      <c r="D547" s="61">
        <v>0</v>
      </c>
      <c r="E547" s="61">
        <v>0</v>
      </c>
      <c r="F547" s="61">
        <v>0</v>
      </c>
      <c r="G547" s="61">
        <v>0</v>
      </c>
      <c r="H547" s="61">
        <v>0</v>
      </c>
      <c r="I547" s="61">
        <v>0</v>
      </c>
      <c r="J547" s="61">
        <v>0</v>
      </c>
      <c r="K547" s="61">
        <v>0</v>
      </c>
      <c r="L547" s="61">
        <v>0</v>
      </c>
      <c r="M547" s="61">
        <v>0</v>
      </c>
      <c r="N547" s="61">
        <v>0</v>
      </c>
      <c r="O547" s="61">
        <v>0</v>
      </c>
      <c r="P547" s="61">
        <v>0</v>
      </c>
      <c r="Q547" s="61">
        <v>0</v>
      </c>
      <c r="R547" s="61">
        <v>0</v>
      </c>
      <c r="S547" s="61">
        <v>0</v>
      </c>
      <c r="T547" s="61">
        <v>0</v>
      </c>
      <c r="U547" s="61">
        <v>0</v>
      </c>
      <c r="V547" s="61">
        <v>0</v>
      </c>
      <c r="W547" s="61">
        <v>0</v>
      </c>
      <c r="X547" s="61">
        <v>0</v>
      </c>
      <c r="Y547" s="61">
        <v>0</v>
      </c>
      <c r="Z547" s="61">
        <v>0</v>
      </c>
      <c r="AA547" s="61">
        <v>0</v>
      </c>
      <c r="AB547" s="61">
        <v>0</v>
      </c>
      <c r="AC547" s="61">
        <v>0</v>
      </c>
      <c r="AD547" s="61">
        <v>0</v>
      </c>
      <c r="AE547" s="61">
        <v>0</v>
      </c>
      <c r="AF547" s="61">
        <v>0</v>
      </c>
      <c r="AG547" s="61">
        <v>0</v>
      </c>
      <c r="AH547" s="61">
        <v>0</v>
      </c>
      <c r="AI547" s="61">
        <v>0</v>
      </c>
      <c r="AJ547" s="61">
        <v>0</v>
      </c>
      <c r="AK547" s="61">
        <v>0</v>
      </c>
      <c r="AL547" s="61">
        <v>0</v>
      </c>
      <c r="AM547" s="61">
        <v>0</v>
      </c>
      <c r="AN547" s="61">
        <v>0</v>
      </c>
      <c r="AO547" s="61">
        <v>0</v>
      </c>
      <c r="AP547" s="61">
        <v>0</v>
      </c>
      <c r="AQ547" s="61">
        <f t="shared" si="8"/>
        <v>0</v>
      </c>
      <c r="AT547" s="33"/>
    </row>
    <row r="548" spans="1:46" ht="33" customHeight="1">
      <c r="A548" s="32">
        <v>1820</v>
      </c>
      <c r="B548" s="315" t="str">
        <f>VLOOKUP(A548,[5]bd_lista!A:C,3,FALSE)</f>
        <v>Gobierno Autónomo Municipal de Exaltación</v>
      </c>
      <c r="C548" s="316" t="e">
        <f>+VLOOKUP(A548,Contactos!$A$4:$E$534,6,FALSE)</f>
        <v>#REF!</v>
      </c>
      <c r="D548" s="61">
        <v>0</v>
      </c>
      <c r="E548" s="61">
        <v>0</v>
      </c>
      <c r="F548" s="61">
        <v>0</v>
      </c>
      <c r="G548" s="61">
        <v>0</v>
      </c>
      <c r="H548" s="61">
        <v>0</v>
      </c>
      <c r="I548" s="61">
        <v>0</v>
      </c>
      <c r="J548" s="61">
        <v>0</v>
      </c>
      <c r="K548" s="61">
        <v>0</v>
      </c>
      <c r="L548" s="61">
        <v>0</v>
      </c>
      <c r="M548" s="61">
        <v>0</v>
      </c>
      <c r="N548" s="61">
        <v>0</v>
      </c>
      <c r="O548" s="61">
        <v>0</v>
      </c>
      <c r="P548" s="61">
        <v>0</v>
      </c>
      <c r="Q548" s="61">
        <v>0</v>
      </c>
      <c r="R548" s="61">
        <v>0</v>
      </c>
      <c r="S548" s="61">
        <v>0</v>
      </c>
      <c r="T548" s="61">
        <v>0</v>
      </c>
      <c r="U548" s="61">
        <v>0</v>
      </c>
      <c r="V548" s="61">
        <v>0</v>
      </c>
      <c r="W548" s="61">
        <v>0</v>
      </c>
      <c r="X548" s="61">
        <v>0</v>
      </c>
      <c r="Y548" s="61">
        <v>0</v>
      </c>
      <c r="Z548" s="61">
        <v>0</v>
      </c>
      <c r="AA548" s="61">
        <v>0</v>
      </c>
      <c r="AB548" s="61">
        <v>0</v>
      </c>
      <c r="AC548" s="61">
        <v>0</v>
      </c>
      <c r="AD548" s="61">
        <v>0</v>
      </c>
      <c r="AE548" s="61">
        <v>0</v>
      </c>
      <c r="AF548" s="61">
        <v>0</v>
      </c>
      <c r="AG548" s="61">
        <v>0</v>
      </c>
      <c r="AH548" s="61">
        <v>0</v>
      </c>
      <c r="AI548" s="61">
        <v>0</v>
      </c>
      <c r="AJ548" s="61">
        <v>0</v>
      </c>
      <c r="AK548" s="61">
        <v>0</v>
      </c>
      <c r="AL548" s="61">
        <v>0</v>
      </c>
      <c r="AM548" s="61">
        <v>0</v>
      </c>
      <c r="AN548" s="61">
        <v>0</v>
      </c>
      <c r="AO548" s="61">
        <v>0</v>
      </c>
      <c r="AP548" s="61">
        <v>0</v>
      </c>
      <c r="AQ548" s="61">
        <f t="shared" si="8"/>
        <v>0</v>
      </c>
      <c r="AT548" s="33"/>
    </row>
    <row r="549" spans="1:46" ht="33" customHeight="1">
      <c r="A549" s="32">
        <v>1901</v>
      </c>
      <c r="B549" s="315" t="str">
        <f>VLOOKUP(A549,[5]bd_lista!A:C,3,FALSE)</f>
        <v>Gobierno Autónomo Municipal de Cobija</v>
      </c>
      <c r="C549" s="316" t="e">
        <f>+VLOOKUP(A549,Contactos!$A$4:$E$534,6,FALSE)</f>
        <v>#REF!</v>
      </c>
      <c r="D549" s="61">
        <v>0</v>
      </c>
      <c r="E549" s="61">
        <v>0</v>
      </c>
      <c r="F549" s="61">
        <v>0</v>
      </c>
      <c r="G549" s="61">
        <v>0</v>
      </c>
      <c r="H549" s="61">
        <v>0</v>
      </c>
      <c r="I549" s="61">
        <v>0</v>
      </c>
      <c r="J549" s="61">
        <v>0</v>
      </c>
      <c r="K549" s="61">
        <v>0</v>
      </c>
      <c r="L549" s="61">
        <v>0</v>
      </c>
      <c r="M549" s="61">
        <v>0</v>
      </c>
      <c r="N549" s="61">
        <v>0</v>
      </c>
      <c r="O549" s="61">
        <v>0</v>
      </c>
      <c r="P549" s="61">
        <v>0</v>
      </c>
      <c r="Q549" s="61">
        <v>0</v>
      </c>
      <c r="R549" s="61">
        <v>0</v>
      </c>
      <c r="S549" s="61">
        <v>0</v>
      </c>
      <c r="T549" s="61">
        <v>0</v>
      </c>
      <c r="U549" s="61">
        <v>0</v>
      </c>
      <c r="V549" s="61">
        <v>0</v>
      </c>
      <c r="W549" s="61">
        <v>0</v>
      </c>
      <c r="X549" s="61">
        <v>0</v>
      </c>
      <c r="Y549" s="61">
        <v>0</v>
      </c>
      <c r="Z549" s="61">
        <v>0</v>
      </c>
      <c r="AA549" s="61">
        <v>0</v>
      </c>
      <c r="AB549" s="61">
        <v>0</v>
      </c>
      <c r="AC549" s="61">
        <v>0</v>
      </c>
      <c r="AD549" s="61">
        <v>0</v>
      </c>
      <c r="AE549" s="61">
        <v>0</v>
      </c>
      <c r="AF549" s="61">
        <v>0</v>
      </c>
      <c r="AG549" s="61">
        <v>0</v>
      </c>
      <c r="AH549" s="61">
        <v>0</v>
      </c>
      <c r="AI549" s="61">
        <v>0</v>
      </c>
      <c r="AJ549" s="61">
        <v>0</v>
      </c>
      <c r="AK549" s="61">
        <v>0</v>
      </c>
      <c r="AL549" s="61">
        <v>0</v>
      </c>
      <c r="AM549" s="61">
        <v>0</v>
      </c>
      <c r="AN549" s="61">
        <v>0</v>
      </c>
      <c r="AO549" s="61">
        <v>0</v>
      </c>
      <c r="AP549" s="61">
        <v>0</v>
      </c>
      <c r="AQ549" s="61">
        <f t="shared" si="8"/>
        <v>0</v>
      </c>
      <c r="AT549" s="33"/>
    </row>
    <row r="550" spans="1:46" ht="33" customHeight="1">
      <c r="A550" s="32">
        <v>1902</v>
      </c>
      <c r="B550" s="315" t="str">
        <f>VLOOKUP(A550,[5]bd_lista!A:C,3,FALSE)</f>
        <v>Gobierno Autónomo Municipal de Porvenir</v>
      </c>
      <c r="C550" s="316" t="e">
        <f>+VLOOKUP(A550,Contactos!$A$4:$E$534,6,FALSE)</f>
        <v>#REF!</v>
      </c>
      <c r="D550" s="61">
        <v>0</v>
      </c>
      <c r="E550" s="61">
        <v>0</v>
      </c>
      <c r="F550" s="61">
        <v>0</v>
      </c>
      <c r="G550" s="61">
        <v>0</v>
      </c>
      <c r="H550" s="61">
        <v>0</v>
      </c>
      <c r="I550" s="61">
        <v>0</v>
      </c>
      <c r="J550" s="61">
        <v>0</v>
      </c>
      <c r="K550" s="61">
        <v>0</v>
      </c>
      <c r="L550" s="61">
        <v>0</v>
      </c>
      <c r="M550" s="61">
        <v>0</v>
      </c>
      <c r="N550" s="61">
        <v>0</v>
      </c>
      <c r="O550" s="61">
        <v>0</v>
      </c>
      <c r="P550" s="61">
        <v>0</v>
      </c>
      <c r="Q550" s="61">
        <v>0</v>
      </c>
      <c r="R550" s="61">
        <v>0</v>
      </c>
      <c r="S550" s="61">
        <v>0</v>
      </c>
      <c r="T550" s="61">
        <v>0</v>
      </c>
      <c r="U550" s="61">
        <v>0</v>
      </c>
      <c r="V550" s="61">
        <v>0</v>
      </c>
      <c r="W550" s="61">
        <v>0</v>
      </c>
      <c r="X550" s="61">
        <v>0</v>
      </c>
      <c r="Y550" s="61">
        <v>0</v>
      </c>
      <c r="Z550" s="61">
        <v>0</v>
      </c>
      <c r="AA550" s="61">
        <v>0</v>
      </c>
      <c r="AB550" s="61">
        <v>0</v>
      </c>
      <c r="AC550" s="61">
        <v>0</v>
      </c>
      <c r="AD550" s="61">
        <v>0</v>
      </c>
      <c r="AE550" s="61">
        <v>0</v>
      </c>
      <c r="AF550" s="61">
        <v>0</v>
      </c>
      <c r="AG550" s="61">
        <v>0</v>
      </c>
      <c r="AH550" s="61">
        <v>0</v>
      </c>
      <c r="AI550" s="61">
        <v>0</v>
      </c>
      <c r="AJ550" s="61">
        <v>0</v>
      </c>
      <c r="AK550" s="61">
        <v>0</v>
      </c>
      <c r="AL550" s="61">
        <v>0</v>
      </c>
      <c r="AM550" s="61">
        <v>0</v>
      </c>
      <c r="AN550" s="61">
        <v>0</v>
      </c>
      <c r="AO550" s="61">
        <v>0</v>
      </c>
      <c r="AP550" s="61">
        <v>0</v>
      </c>
      <c r="AQ550" s="61">
        <f t="shared" si="8"/>
        <v>0</v>
      </c>
      <c r="AT550" s="33"/>
    </row>
    <row r="551" spans="1:46" ht="33" customHeight="1">
      <c r="A551" s="32">
        <v>1903</v>
      </c>
      <c r="B551" s="315" t="str">
        <f>VLOOKUP(A551,[5]bd_lista!A:C,3,FALSE)</f>
        <v>Gobierno Autónomo Municipal de Bolpebra</v>
      </c>
      <c r="C551" s="316" t="e">
        <f>+VLOOKUP(A551,Contactos!$A$4:$E$534,6,FALSE)</f>
        <v>#REF!</v>
      </c>
      <c r="D551" s="61">
        <v>0</v>
      </c>
      <c r="E551" s="61">
        <v>0</v>
      </c>
      <c r="F551" s="61">
        <v>0</v>
      </c>
      <c r="G551" s="61">
        <v>0</v>
      </c>
      <c r="H551" s="61">
        <v>0</v>
      </c>
      <c r="I551" s="61">
        <v>0</v>
      </c>
      <c r="J551" s="61">
        <v>0</v>
      </c>
      <c r="K551" s="61">
        <v>0</v>
      </c>
      <c r="L551" s="61">
        <v>0</v>
      </c>
      <c r="M551" s="61">
        <v>0</v>
      </c>
      <c r="N551" s="61">
        <v>0</v>
      </c>
      <c r="O551" s="61">
        <v>0</v>
      </c>
      <c r="P551" s="61">
        <v>0</v>
      </c>
      <c r="Q551" s="61">
        <v>0</v>
      </c>
      <c r="R551" s="61">
        <v>0</v>
      </c>
      <c r="S551" s="61">
        <v>0</v>
      </c>
      <c r="T551" s="61">
        <v>0</v>
      </c>
      <c r="U551" s="61">
        <v>0</v>
      </c>
      <c r="V551" s="61">
        <v>0</v>
      </c>
      <c r="W551" s="61">
        <v>0</v>
      </c>
      <c r="X551" s="61">
        <v>0</v>
      </c>
      <c r="Y551" s="61">
        <v>0</v>
      </c>
      <c r="Z551" s="61">
        <v>0</v>
      </c>
      <c r="AA551" s="61">
        <v>0</v>
      </c>
      <c r="AB551" s="61">
        <v>0</v>
      </c>
      <c r="AC551" s="61">
        <v>0</v>
      </c>
      <c r="AD551" s="61">
        <v>0</v>
      </c>
      <c r="AE551" s="61">
        <v>0</v>
      </c>
      <c r="AF551" s="61">
        <v>0</v>
      </c>
      <c r="AG551" s="61">
        <v>0</v>
      </c>
      <c r="AH551" s="61">
        <v>0</v>
      </c>
      <c r="AI551" s="61">
        <v>0</v>
      </c>
      <c r="AJ551" s="61">
        <v>0</v>
      </c>
      <c r="AK551" s="61">
        <v>0</v>
      </c>
      <c r="AL551" s="61">
        <v>0</v>
      </c>
      <c r="AM551" s="61">
        <v>0</v>
      </c>
      <c r="AN551" s="61">
        <v>0</v>
      </c>
      <c r="AO551" s="61">
        <v>0</v>
      </c>
      <c r="AP551" s="61">
        <v>0</v>
      </c>
      <c r="AQ551" s="61">
        <f t="shared" si="8"/>
        <v>0</v>
      </c>
      <c r="AT551" s="33"/>
    </row>
    <row r="552" spans="1:46" ht="33" customHeight="1">
      <c r="A552" s="32">
        <v>1904</v>
      </c>
      <c r="B552" s="315" t="str">
        <f>VLOOKUP(A552,[5]bd_lista!A:C,3,FALSE)</f>
        <v>Gobierno Autónomo Municipal de Bella Flor</v>
      </c>
      <c r="C552" s="316" t="e">
        <f>+VLOOKUP(A552,Contactos!$A$4:$E$534,6,FALSE)</f>
        <v>#REF!</v>
      </c>
      <c r="D552" s="61">
        <v>0</v>
      </c>
      <c r="E552" s="61">
        <v>0</v>
      </c>
      <c r="F552" s="61">
        <v>0</v>
      </c>
      <c r="G552" s="61">
        <v>0</v>
      </c>
      <c r="H552" s="61">
        <v>0</v>
      </c>
      <c r="I552" s="61">
        <v>0</v>
      </c>
      <c r="J552" s="61">
        <v>0</v>
      </c>
      <c r="K552" s="61">
        <v>0</v>
      </c>
      <c r="L552" s="61">
        <v>0</v>
      </c>
      <c r="M552" s="61">
        <v>0</v>
      </c>
      <c r="N552" s="61">
        <v>0</v>
      </c>
      <c r="O552" s="61">
        <v>0</v>
      </c>
      <c r="P552" s="61">
        <v>0</v>
      </c>
      <c r="Q552" s="61">
        <v>0</v>
      </c>
      <c r="R552" s="61">
        <v>0</v>
      </c>
      <c r="S552" s="61">
        <v>0</v>
      </c>
      <c r="T552" s="61">
        <v>0</v>
      </c>
      <c r="U552" s="61">
        <v>0</v>
      </c>
      <c r="V552" s="61">
        <v>0</v>
      </c>
      <c r="W552" s="61">
        <v>0</v>
      </c>
      <c r="X552" s="61">
        <v>0</v>
      </c>
      <c r="Y552" s="61">
        <v>0</v>
      </c>
      <c r="Z552" s="61">
        <v>0</v>
      </c>
      <c r="AA552" s="61">
        <v>0</v>
      </c>
      <c r="AB552" s="61">
        <v>0</v>
      </c>
      <c r="AC552" s="61">
        <v>0</v>
      </c>
      <c r="AD552" s="61">
        <v>0</v>
      </c>
      <c r="AE552" s="61">
        <v>0</v>
      </c>
      <c r="AF552" s="61">
        <v>0</v>
      </c>
      <c r="AG552" s="61">
        <v>0</v>
      </c>
      <c r="AH552" s="61">
        <v>0</v>
      </c>
      <c r="AI552" s="61">
        <v>0</v>
      </c>
      <c r="AJ552" s="61">
        <v>0</v>
      </c>
      <c r="AK552" s="61">
        <v>0</v>
      </c>
      <c r="AL552" s="61">
        <v>0</v>
      </c>
      <c r="AM552" s="61">
        <v>0</v>
      </c>
      <c r="AN552" s="61">
        <v>0</v>
      </c>
      <c r="AO552" s="61">
        <v>0</v>
      </c>
      <c r="AP552" s="61">
        <v>0</v>
      </c>
      <c r="AQ552" s="61">
        <f t="shared" si="8"/>
        <v>0</v>
      </c>
      <c r="AT552" s="33"/>
    </row>
    <row r="553" spans="1:46" ht="33" customHeight="1">
      <c r="A553" s="32">
        <v>1905</v>
      </c>
      <c r="B553" s="315" t="str">
        <f>VLOOKUP(A553,[5]bd_lista!A:C,3,FALSE)</f>
        <v>Gobierno Autónomo Municipal de Puerto Rico</v>
      </c>
      <c r="C553" s="316" t="e">
        <f>+VLOOKUP(A553,Contactos!$A$4:$E$534,6,FALSE)</f>
        <v>#REF!</v>
      </c>
      <c r="D553" s="61">
        <v>0</v>
      </c>
      <c r="E553" s="61">
        <v>0</v>
      </c>
      <c r="F553" s="61">
        <v>0</v>
      </c>
      <c r="G553" s="61">
        <v>0</v>
      </c>
      <c r="H553" s="61">
        <v>0</v>
      </c>
      <c r="I553" s="61">
        <v>0</v>
      </c>
      <c r="J553" s="61">
        <v>0</v>
      </c>
      <c r="K553" s="61">
        <v>0</v>
      </c>
      <c r="L553" s="61">
        <v>0</v>
      </c>
      <c r="M553" s="61">
        <v>0</v>
      </c>
      <c r="N553" s="61">
        <v>0</v>
      </c>
      <c r="O553" s="61">
        <v>0</v>
      </c>
      <c r="P553" s="61">
        <v>0</v>
      </c>
      <c r="Q553" s="61">
        <v>0</v>
      </c>
      <c r="R553" s="61">
        <v>0</v>
      </c>
      <c r="S553" s="61">
        <v>0</v>
      </c>
      <c r="T553" s="61">
        <v>0</v>
      </c>
      <c r="U553" s="61">
        <v>0</v>
      </c>
      <c r="V553" s="61">
        <v>0</v>
      </c>
      <c r="W553" s="61">
        <v>0</v>
      </c>
      <c r="X553" s="61">
        <v>0</v>
      </c>
      <c r="Y553" s="61">
        <v>0</v>
      </c>
      <c r="Z553" s="61">
        <v>0</v>
      </c>
      <c r="AA553" s="61">
        <v>0</v>
      </c>
      <c r="AB553" s="61">
        <v>0</v>
      </c>
      <c r="AC553" s="61">
        <v>0</v>
      </c>
      <c r="AD553" s="61">
        <v>0</v>
      </c>
      <c r="AE553" s="61">
        <v>0</v>
      </c>
      <c r="AF553" s="61">
        <v>0</v>
      </c>
      <c r="AG553" s="61">
        <v>0</v>
      </c>
      <c r="AH553" s="61">
        <v>0</v>
      </c>
      <c r="AI553" s="61">
        <v>0</v>
      </c>
      <c r="AJ553" s="61">
        <v>0</v>
      </c>
      <c r="AK553" s="61">
        <v>0</v>
      </c>
      <c r="AL553" s="61">
        <v>0</v>
      </c>
      <c r="AM553" s="61">
        <v>0</v>
      </c>
      <c r="AN553" s="61">
        <v>0</v>
      </c>
      <c r="AO553" s="61">
        <v>0</v>
      </c>
      <c r="AP553" s="61">
        <v>0</v>
      </c>
      <c r="AQ553" s="61">
        <f t="shared" si="8"/>
        <v>0</v>
      </c>
      <c r="AT553" s="33"/>
    </row>
    <row r="554" spans="1:46" ht="33" customHeight="1">
      <c r="A554" s="32">
        <v>1906</v>
      </c>
      <c r="B554" s="315" t="str">
        <f>VLOOKUP(A554,[5]bd_lista!A:C,3,FALSE)</f>
        <v>Gobierno Autónomo Municipal de San Pedro</v>
      </c>
      <c r="C554" s="316" t="e">
        <f>+VLOOKUP(A554,Contactos!$A$4:$E$534,6,FALSE)</f>
        <v>#REF!</v>
      </c>
      <c r="D554" s="61">
        <v>0</v>
      </c>
      <c r="E554" s="61">
        <v>0</v>
      </c>
      <c r="F554" s="61">
        <v>0</v>
      </c>
      <c r="G554" s="61">
        <v>0</v>
      </c>
      <c r="H554" s="61">
        <v>0</v>
      </c>
      <c r="I554" s="61">
        <v>0</v>
      </c>
      <c r="J554" s="61">
        <v>0</v>
      </c>
      <c r="K554" s="61">
        <v>0</v>
      </c>
      <c r="L554" s="61">
        <v>0</v>
      </c>
      <c r="M554" s="61">
        <v>0</v>
      </c>
      <c r="N554" s="61">
        <v>0</v>
      </c>
      <c r="O554" s="61">
        <v>0</v>
      </c>
      <c r="P554" s="61">
        <v>0</v>
      </c>
      <c r="Q554" s="61">
        <v>0</v>
      </c>
      <c r="R554" s="61">
        <v>0</v>
      </c>
      <c r="S554" s="61">
        <v>0</v>
      </c>
      <c r="T554" s="61">
        <v>0</v>
      </c>
      <c r="U554" s="61">
        <v>0</v>
      </c>
      <c r="V554" s="61">
        <v>0</v>
      </c>
      <c r="W554" s="61">
        <v>0</v>
      </c>
      <c r="X554" s="61">
        <v>0</v>
      </c>
      <c r="Y554" s="61">
        <v>0</v>
      </c>
      <c r="Z554" s="61">
        <v>0</v>
      </c>
      <c r="AA554" s="61">
        <v>0</v>
      </c>
      <c r="AB554" s="61">
        <v>0</v>
      </c>
      <c r="AC554" s="61">
        <v>0</v>
      </c>
      <c r="AD554" s="61">
        <v>0</v>
      </c>
      <c r="AE554" s="61">
        <v>0</v>
      </c>
      <c r="AF554" s="61">
        <v>0</v>
      </c>
      <c r="AG554" s="61">
        <v>0</v>
      </c>
      <c r="AH554" s="61">
        <v>0</v>
      </c>
      <c r="AI554" s="61">
        <v>0</v>
      </c>
      <c r="AJ554" s="61">
        <v>0</v>
      </c>
      <c r="AK554" s="61">
        <v>0</v>
      </c>
      <c r="AL554" s="61">
        <v>0</v>
      </c>
      <c r="AM554" s="61">
        <v>0</v>
      </c>
      <c r="AN554" s="61">
        <v>0</v>
      </c>
      <c r="AO554" s="61">
        <v>0</v>
      </c>
      <c r="AP554" s="61">
        <v>0</v>
      </c>
      <c r="AQ554" s="61">
        <f t="shared" si="8"/>
        <v>0</v>
      </c>
      <c r="AT554" s="33"/>
    </row>
    <row r="555" spans="1:46" ht="33" customHeight="1">
      <c r="A555" s="32">
        <v>1907</v>
      </c>
      <c r="B555" s="315" t="str">
        <f>VLOOKUP(A555,[5]bd_lista!A:C,3,FALSE)</f>
        <v>Gobierno Autónomo Municipal de Filadelfia</v>
      </c>
      <c r="C555" s="316" t="e">
        <f>+VLOOKUP(A555,Contactos!$A$4:$E$534,6,FALSE)</f>
        <v>#REF!</v>
      </c>
      <c r="D555" s="61">
        <v>0</v>
      </c>
      <c r="E555" s="61">
        <v>0</v>
      </c>
      <c r="F555" s="61">
        <v>0</v>
      </c>
      <c r="G555" s="61">
        <v>0</v>
      </c>
      <c r="H555" s="61">
        <v>0</v>
      </c>
      <c r="I555" s="61">
        <v>0</v>
      </c>
      <c r="J555" s="61">
        <v>0</v>
      </c>
      <c r="K555" s="61">
        <v>0</v>
      </c>
      <c r="L555" s="61">
        <v>0</v>
      </c>
      <c r="M555" s="61">
        <v>0</v>
      </c>
      <c r="N555" s="61">
        <v>0</v>
      </c>
      <c r="O555" s="61">
        <v>0</v>
      </c>
      <c r="P555" s="61">
        <v>0</v>
      </c>
      <c r="Q555" s="61">
        <v>0</v>
      </c>
      <c r="R555" s="61">
        <v>0</v>
      </c>
      <c r="S555" s="61">
        <v>0</v>
      </c>
      <c r="T555" s="61">
        <v>0</v>
      </c>
      <c r="U555" s="61">
        <v>0</v>
      </c>
      <c r="V555" s="61">
        <v>0</v>
      </c>
      <c r="W555" s="61">
        <v>0</v>
      </c>
      <c r="X555" s="61">
        <v>0</v>
      </c>
      <c r="Y555" s="61">
        <v>0</v>
      </c>
      <c r="Z555" s="61">
        <v>0</v>
      </c>
      <c r="AA555" s="61">
        <v>0</v>
      </c>
      <c r="AB555" s="61">
        <v>0</v>
      </c>
      <c r="AC555" s="61">
        <v>0</v>
      </c>
      <c r="AD555" s="61">
        <v>0</v>
      </c>
      <c r="AE555" s="61">
        <v>0</v>
      </c>
      <c r="AF555" s="61">
        <v>0</v>
      </c>
      <c r="AG555" s="61">
        <v>0</v>
      </c>
      <c r="AH555" s="61">
        <v>0</v>
      </c>
      <c r="AI555" s="61">
        <v>0</v>
      </c>
      <c r="AJ555" s="61">
        <v>0</v>
      </c>
      <c r="AK555" s="61">
        <v>0</v>
      </c>
      <c r="AL555" s="61">
        <v>0</v>
      </c>
      <c r="AM555" s="61">
        <v>0</v>
      </c>
      <c r="AN555" s="61">
        <v>0</v>
      </c>
      <c r="AO555" s="61">
        <v>0</v>
      </c>
      <c r="AP555" s="61">
        <v>0</v>
      </c>
      <c r="AQ555" s="61">
        <f t="shared" si="8"/>
        <v>0</v>
      </c>
      <c r="AT555" s="33"/>
    </row>
    <row r="556" spans="1:46" ht="33" customHeight="1">
      <c r="A556" s="32">
        <v>1908</v>
      </c>
      <c r="B556" s="315" t="str">
        <f>VLOOKUP(A556,[5]bd_lista!A:C,3,FALSE)</f>
        <v>Gobierno Autónomo Municipal de Puerto Gonzalo Moreno</v>
      </c>
      <c r="C556" s="316" t="e">
        <f>+VLOOKUP(A556,Contactos!$A$4:$E$534,6,FALSE)</f>
        <v>#REF!</v>
      </c>
      <c r="D556" s="61">
        <v>0</v>
      </c>
      <c r="E556" s="61">
        <v>0</v>
      </c>
      <c r="F556" s="61">
        <v>0</v>
      </c>
      <c r="G556" s="61">
        <v>0</v>
      </c>
      <c r="H556" s="61">
        <v>0</v>
      </c>
      <c r="I556" s="61">
        <v>0</v>
      </c>
      <c r="J556" s="61">
        <v>0</v>
      </c>
      <c r="K556" s="61">
        <v>0</v>
      </c>
      <c r="L556" s="61">
        <v>0</v>
      </c>
      <c r="M556" s="61">
        <v>0</v>
      </c>
      <c r="N556" s="61">
        <v>0</v>
      </c>
      <c r="O556" s="61">
        <v>0</v>
      </c>
      <c r="P556" s="61">
        <v>0</v>
      </c>
      <c r="Q556" s="61">
        <v>0</v>
      </c>
      <c r="R556" s="61">
        <v>0</v>
      </c>
      <c r="S556" s="61">
        <v>0</v>
      </c>
      <c r="T556" s="61">
        <v>0</v>
      </c>
      <c r="U556" s="61">
        <v>0</v>
      </c>
      <c r="V556" s="61">
        <v>0</v>
      </c>
      <c r="W556" s="61">
        <v>0</v>
      </c>
      <c r="X556" s="61">
        <v>0</v>
      </c>
      <c r="Y556" s="61">
        <v>0</v>
      </c>
      <c r="Z556" s="61">
        <v>0</v>
      </c>
      <c r="AA556" s="61">
        <v>0</v>
      </c>
      <c r="AB556" s="61">
        <v>0</v>
      </c>
      <c r="AC556" s="61">
        <v>0</v>
      </c>
      <c r="AD556" s="61">
        <v>0</v>
      </c>
      <c r="AE556" s="61">
        <v>0</v>
      </c>
      <c r="AF556" s="61">
        <v>0</v>
      </c>
      <c r="AG556" s="61">
        <v>0</v>
      </c>
      <c r="AH556" s="61">
        <v>0</v>
      </c>
      <c r="AI556" s="61">
        <v>0</v>
      </c>
      <c r="AJ556" s="61">
        <v>0</v>
      </c>
      <c r="AK556" s="61">
        <v>0</v>
      </c>
      <c r="AL556" s="61">
        <v>0</v>
      </c>
      <c r="AM556" s="61">
        <v>0</v>
      </c>
      <c r="AN556" s="61">
        <v>0</v>
      </c>
      <c r="AO556" s="61">
        <v>0</v>
      </c>
      <c r="AP556" s="61">
        <v>0</v>
      </c>
      <c r="AQ556" s="61">
        <f t="shared" si="8"/>
        <v>0</v>
      </c>
      <c r="AT556" s="33"/>
    </row>
    <row r="557" spans="1:46" ht="33" customHeight="1">
      <c r="A557" s="32">
        <v>1909</v>
      </c>
      <c r="B557" s="315" t="str">
        <f>VLOOKUP(A557,[5]bd_lista!A:C,3,FALSE)</f>
        <v>Gobierno Autónomo Municipal de San Lorenzo</v>
      </c>
      <c r="C557" s="316" t="e">
        <f>+VLOOKUP(A557,Contactos!$A$4:$E$534,6,FALSE)</f>
        <v>#REF!</v>
      </c>
      <c r="D557" s="61">
        <v>0</v>
      </c>
      <c r="E557" s="61">
        <v>0</v>
      </c>
      <c r="F557" s="61">
        <v>0</v>
      </c>
      <c r="G557" s="61">
        <v>0</v>
      </c>
      <c r="H557" s="61">
        <v>0</v>
      </c>
      <c r="I557" s="61">
        <v>0</v>
      </c>
      <c r="J557" s="61">
        <v>0</v>
      </c>
      <c r="K557" s="61">
        <v>0</v>
      </c>
      <c r="L557" s="61">
        <v>0</v>
      </c>
      <c r="M557" s="61">
        <v>0</v>
      </c>
      <c r="N557" s="61">
        <v>0</v>
      </c>
      <c r="O557" s="61">
        <v>0</v>
      </c>
      <c r="P557" s="61">
        <v>0</v>
      </c>
      <c r="Q557" s="61">
        <v>0</v>
      </c>
      <c r="R557" s="61">
        <v>0</v>
      </c>
      <c r="S557" s="61">
        <v>0</v>
      </c>
      <c r="T557" s="61">
        <v>0</v>
      </c>
      <c r="U557" s="61">
        <v>0</v>
      </c>
      <c r="V557" s="61">
        <v>0</v>
      </c>
      <c r="W557" s="61">
        <v>0</v>
      </c>
      <c r="X557" s="61">
        <v>0</v>
      </c>
      <c r="Y557" s="61">
        <v>0</v>
      </c>
      <c r="Z557" s="61">
        <v>0</v>
      </c>
      <c r="AA557" s="61">
        <v>0</v>
      </c>
      <c r="AB557" s="61">
        <v>0</v>
      </c>
      <c r="AC557" s="61">
        <v>0</v>
      </c>
      <c r="AD557" s="61">
        <v>0</v>
      </c>
      <c r="AE557" s="61">
        <v>0</v>
      </c>
      <c r="AF557" s="61">
        <v>0</v>
      </c>
      <c r="AG557" s="61">
        <v>0</v>
      </c>
      <c r="AH557" s="61">
        <v>0</v>
      </c>
      <c r="AI557" s="61">
        <v>0</v>
      </c>
      <c r="AJ557" s="61">
        <v>0</v>
      </c>
      <c r="AK557" s="61">
        <v>0</v>
      </c>
      <c r="AL557" s="61">
        <v>0</v>
      </c>
      <c r="AM557" s="61">
        <v>0</v>
      </c>
      <c r="AN557" s="61">
        <v>0</v>
      </c>
      <c r="AO557" s="61">
        <v>0</v>
      </c>
      <c r="AP557" s="61">
        <v>0</v>
      </c>
      <c r="AQ557" s="61">
        <f t="shared" si="8"/>
        <v>0</v>
      </c>
      <c r="AT557" s="33"/>
    </row>
    <row r="558" spans="1:46" ht="33" customHeight="1">
      <c r="A558" s="32">
        <v>1910</v>
      </c>
      <c r="B558" s="315" t="str">
        <f>VLOOKUP(A558,[5]bd_lista!A:C,3,FALSE)</f>
        <v>Gobierno Autónomo Municipal de Sena</v>
      </c>
      <c r="C558" s="316" t="e">
        <f>+VLOOKUP(A558,Contactos!$A$4:$E$534,6,FALSE)</f>
        <v>#REF!</v>
      </c>
      <c r="D558" s="61">
        <v>0</v>
      </c>
      <c r="E558" s="61">
        <v>0</v>
      </c>
      <c r="F558" s="61">
        <v>0</v>
      </c>
      <c r="G558" s="61">
        <v>0</v>
      </c>
      <c r="H558" s="61">
        <v>0</v>
      </c>
      <c r="I558" s="61">
        <v>0</v>
      </c>
      <c r="J558" s="61">
        <v>0</v>
      </c>
      <c r="K558" s="61">
        <v>0</v>
      </c>
      <c r="L558" s="61">
        <v>0</v>
      </c>
      <c r="M558" s="61">
        <v>0</v>
      </c>
      <c r="N558" s="61">
        <v>0</v>
      </c>
      <c r="O558" s="61">
        <v>0</v>
      </c>
      <c r="P558" s="61">
        <v>0</v>
      </c>
      <c r="Q558" s="61">
        <v>0</v>
      </c>
      <c r="R558" s="61">
        <v>0</v>
      </c>
      <c r="S558" s="61">
        <v>0</v>
      </c>
      <c r="T558" s="61">
        <v>0</v>
      </c>
      <c r="U558" s="61">
        <v>0</v>
      </c>
      <c r="V558" s="61">
        <v>0</v>
      </c>
      <c r="W558" s="61">
        <v>0</v>
      </c>
      <c r="X558" s="61">
        <v>0</v>
      </c>
      <c r="Y558" s="61">
        <v>0</v>
      </c>
      <c r="Z558" s="61">
        <v>0</v>
      </c>
      <c r="AA558" s="61">
        <v>0</v>
      </c>
      <c r="AB558" s="61">
        <v>0</v>
      </c>
      <c r="AC558" s="61">
        <v>0</v>
      </c>
      <c r="AD558" s="61">
        <v>0</v>
      </c>
      <c r="AE558" s="61">
        <v>0</v>
      </c>
      <c r="AF558" s="61">
        <v>0</v>
      </c>
      <c r="AG558" s="61">
        <v>0</v>
      </c>
      <c r="AH558" s="61">
        <v>0</v>
      </c>
      <c r="AI558" s="61">
        <v>0</v>
      </c>
      <c r="AJ558" s="61">
        <v>0</v>
      </c>
      <c r="AK558" s="61">
        <v>0</v>
      </c>
      <c r="AL558" s="61">
        <v>0</v>
      </c>
      <c r="AM558" s="61">
        <v>0</v>
      </c>
      <c r="AN558" s="61">
        <v>0</v>
      </c>
      <c r="AO558" s="61">
        <v>0</v>
      </c>
      <c r="AP558" s="61">
        <v>0</v>
      </c>
      <c r="AQ558" s="61">
        <f t="shared" si="8"/>
        <v>0</v>
      </c>
      <c r="AT558" s="33"/>
    </row>
    <row r="559" spans="1:46" ht="33" customHeight="1">
      <c r="A559" s="32">
        <v>1911</v>
      </c>
      <c r="B559" s="315" t="str">
        <f>VLOOKUP(A559,[5]bd_lista!A:C,3,FALSE)</f>
        <v>Gobierno Autónomo Municipal de Santa Rosa del Abuná</v>
      </c>
      <c r="C559" s="316" t="e">
        <f>+VLOOKUP(A559,Contactos!$A$4:$E$534,6,FALSE)</f>
        <v>#REF!</v>
      </c>
      <c r="D559" s="61">
        <v>0</v>
      </c>
      <c r="E559" s="61">
        <v>0</v>
      </c>
      <c r="F559" s="61">
        <v>0</v>
      </c>
      <c r="G559" s="61">
        <v>0</v>
      </c>
      <c r="H559" s="61">
        <v>0</v>
      </c>
      <c r="I559" s="61">
        <v>0</v>
      </c>
      <c r="J559" s="61">
        <v>0</v>
      </c>
      <c r="K559" s="61">
        <v>0</v>
      </c>
      <c r="L559" s="61">
        <v>0</v>
      </c>
      <c r="M559" s="61">
        <v>0</v>
      </c>
      <c r="N559" s="61">
        <v>0</v>
      </c>
      <c r="O559" s="61">
        <v>0</v>
      </c>
      <c r="P559" s="61">
        <v>0</v>
      </c>
      <c r="Q559" s="61">
        <v>0</v>
      </c>
      <c r="R559" s="61">
        <v>0</v>
      </c>
      <c r="S559" s="61">
        <v>0</v>
      </c>
      <c r="T559" s="61">
        <v>0</v>
      </c>
      <c r="U559" s="61">
        <v>0</v>
      </c>
      <c r="V559" s="61">
        <v>0</v>
      </c>
      <c r="W559" s="61">
        <v>0</v>
      </c>
      <c r="X559" s="61">
        <v>0</v>
      </c>
      <c r="Y559" s="61">
        <v>0</v>
      </c>
      <c r="Z559" s="61">
        <v>0</v>
      </c>
      <c r="AA559" s="61">
        <v>0</v>
      </c>
      <c r="AB559" s="61">
        <v>0</v>
      </c>
      <c r="AC559" s="61">
        <v>0</v>
      </c>
      <c r="AD559" s="61">
        <v>0</v>
      </c>
      <c r="AE559" s="61">
        <v>0</v>
      </c>
      <c r="AF559" s="61">
        <v>0</v>
      </c>
      <c r="AG559" s="61">
        <v>0</v>
      </c>
      <c r="AH559" s="61">
        <v>0</v>
      </c>
      <c r="AI559" s="61">
        <v>0</v>
      </c>
      <c r="AJ559" s="61">
        <v>0</v>
      </c>
      <c r="AK559" s="61">
        <v>0</v>
      </c>
      <c r="AL559" s="61">
        <v>0</v>
      </c>
      <c r="AM559" s="61">
        <v>0</v>
      </c>
      <c r="AN559" s="61">
        <v>0</v>
      </c>
      <c r="AO559" s="61">
        <v>0</v>
      </c>
      <c r="AP559" s="61">
        <v>0</v>
      </c>
      <c r="AQ559" s="61">
        <f t="shared" si="8"/>
        <v>0</v>
      </c>
      <c r="AT559" s="33"/>
    </row>
    <row r="560" spans="1:46" ht="33" customHeight="1">
      <c r="A560" s="32">
        <v>1912</v>
      </c>
      <c r="B560" s="315" t="str">
        <f>VLOOKUP(A560,[5]bd_lista!A:C,3,FALSE)</f>
        <v>Gobierno Autónomo Municipal de Ingavi (Humaita)</v>
      </c>
      <c r="C560" s="316" t="e">
        <f>+VLOOKUP(A560,Contactos!$A$4:$E$534,6,FALSE)</f>
        <v>#REF!</v>
      </c>
      <c r="D560" s="61">
        <v>0</v>
      </c>
      <c r="E560" s="61">
        <v>0</v>
      </c>
      <c r="F560" s="61">
        <v>0</v>
      </c>
      <c r="G560" s="61">
        <v>0</v>
      </c>
      <c r="H560" s="61">
        <v>0</v>
      </c>
      <c r="I560" s="61">
        <v>0</v>
      </c>
      <c r="J560" s="61">
        <v>0</v>
      </c>
      <c r="K560" s="61">
        <v>0</v>
      </c>
      <c r="L560" s="61">
        <v>0</v>
      </c>
      <c r="M560" s="61">
        <v>0</v>
      </c>
      <c r="N560" s="61">
        <v>0</v>
      </c>
      <c r="O560" s="61">
        <v>0</v>
      </c>
      <c r="P560" s="61">
        <v>0</v>
      </c>
      <c r="Q560" s="61">
        <v>0</v>
      </c>
      <c r="R560" s="61">
        <v>0</v>
      </c>
      <c r="S560" s="61">
        <v>0</v>
      </c>
      <c r="T560" s="61">
        <v>0</v>
      </c>
      <c r="U560" s="61">
        <v>0</v>
      </c>
      <c r="V560" s="61">
        <v>0</v>
      </c>
      <c r="W560" s="61">
        <v>0</v>
      </c>
      <c r="X560" s="61">
        <v>0</v>
      </c>
      <c r="Y560" s="61">
        <v>0</v>
      </c>
      <c r="Z560" s="61">
        <v>0</v>
      </c>
      <c r="AA560" s="61">
        <v>0</v>
      </c>
      <c r="AB560" s="61">
        <v>0</v>
      </c>
      <c r="AC560" s="61">
        <v>0</v>
      </c>
      <c r="AD560" s="61">
        <v>0</v>
      </c>
      <c r="AE560" s="61">
        <v>0</v>
      </c>
      <c r="AF560" s="61">
        <v>0</v>
      </c>
      <c r="AG560" s="61">
        <v>0</v>
      </c>
      <c r="AH560" s="61">
        <v>0</v>
      </c>
      <c r="AI560" s="61">
        <v>0</v>
      </c>
      <c r="AJ560" s="61">
        <v>0</v>
      </c>
      <c r="AK560" s="61">
        <v>0</v>
      </c>
      <c r="AL560" s="61">
        <v>0</v>
      </c>
      <c r="AM560" s="61">
        <v>0</v>
      </c>
      <c r="AN560" s="61">
        <v>0</v>
      </c>
      <c r="AO560" s="61">
        <v>0</v>
      </c>
      <c r="AP560" s="61">
        <v>0</v>
      </c>
      <c r="AQ560" s="61">
        <f t="shared" si="8"/>
        <v>0</v>
      </c>
      <c r="AT560" s="33"/>
    </row>
    <row r="561" spans="1:46" ht="33" customHeight="1">
      <c r="A561" s="32">
        <v>1913</v>
      </c>
      <c r="B561" s="315" t="str">
        <f>VLOOKUP(A561,[5]bd_lista!A:C,3,FALSE)</f>
        <v>Gobierno Autónomo Municipal de Nueva Esperanza</v>
      </c>
      <c r="C561" s="316" t="e">
        <f>+VLOOKUP(A561,Contactos!$A$4:$E$534,6,FALSE)</f>
        <v>#REF!</v>
      </c>
      <c r="D561" s="61">
        <v>0</v>
      </c>
      <c r="E561" s="61">
        <v>0</v>
      </c>
      <c r="F561" s="61">
        <v>0</v>
      </c>
      <c r="G561" s="61">
        <v>0</v>
      </c>
      <c r="H561" s="61">
        <v>0</v>
      </c>
      <c r="I561" s="61">
        <v>0</v>
      </c>
      <c r="J561" s="61">
        <v>0</v>
      </c>
      <c r="K561" s="61">
        <v>0</v>
      </c>
      <c r="L561" s="61">
        <v>0</v>
      </c>
      <c r="M561" s="61">
        <v>0</v>
      </c>
      <c r="N561" s="61">
        <v>0</v>
      </c>
      <c r="O561" s="61">
        <v>0</v>
      </c>
      <c r="P561" s="61">
        <v>0</v>
      </c>
      <c r="Q561" s="61">
        <v>0</v>
      </c>
      <c r="R561" s="61">
        <v>0</v>
      </c>
      <c r="S561" s="61">
        <v>0</v>
      </c>
      <c r="T561" s="61">
        <v>0</v>
      </c>
      <c r="U561" s="61">
        <v>0</v>
      </c>
      <c r="V561" s="61">
        <v>0</v>
      </c>
      <c r="W561" s="61">
        <v>0</v>
      </c>
      <c r="X561" s="61">
        <v>0</v>
      </c>
      <c r="Y561" s="61">
        <v>0</v>
      </c>
      <c r="Z561" s="61">
        <v>0</v>
      </c>
      <c r="AA561" s="61">
        <v>0</v>
      </c>
      <c r="AB561" s="61">
        <v>0</v>
      </c>
      <c r="AC561" s="61">
        <v>0</v>
      </c>
      <c r="AD561" s="61">
        <v>0</v>
      </c>
      <c r="AE561" s="61">
        <v>0</v>
      </c>
      <c r="AF561" s="61">
        <v>0</v>
      </c>
      <c r="AG561" s="61">
        <v>0</v>
      </c>
      <c r="AH561" s="61">
        <v>0</v>
      </c>
      <c r="AI561" s="61">
        <v>0</v>
      </c>
      <c r="AJ561" s="61">
        <v>0</v>
      </c>
      <c r="AK561" s="61">
        <v>0</v>
      </c>
      <c r="AL561" s="61">
        <v>0</v>
      </c>
      <c r="AM561" s="61">
        <v>0</v>
      </c>
      <c r="AN561" s="61">
        <v>0</v>
      </c>
      <c r="AO561" s="61">
        <v>0</v>
      </c>
      <c r="AP561" s="61">
        <v>0</v>
      </c>
      <c r="AQ561" s="61">
        <f t="shared" si="8"/>
        <v>0</v>
      </c>
      <c r="AT561" s="33"/>
    </row>
    <row r="562" spans="1:46" ht="33" customHeight="1">
      <c r="A562" s="32">
        <v>1914</v>
      </c>
      <c r="B562" s="315" t="str">
        <f>VLOOKUP(A562,[5]bd_lista!A:C,3,FALSE)</f>
        <v>Gobierno Autónomo Municipal de Villa Nueva (Loma Alta)</v>
      </c>
      <c r="C562" s="316" t="e">
        <f>+VLOOKUP(A562,Contactos!$A$4:$E$534,6,FALSE)</f>
        <v>#REF!</v>
      </c>
      <c r="D562" s="61">
        <v>0</v>
      </c>
      <c r="E562" s="61">
        <v>0</v>
      </c>
      <c r="F562" s="61">
        <v>0</v>
      </c>
      <c r="G562" s="61">
        <v>0</v>
      </c>
      <c r="H562" s="61">
        <v>0</v>
      </c>
      <c r="I562" s="61">
        <v>0</v>
      </c>
      <c r="J562" s="61">
        <v>0</v>
      </c>
      <c r="K562" s="61">
        <v>0</v>
      </c>
      <c r="L562" s="61">
        <v>0</v>
      </c>
      <c r="M562" s="61">
        <v>0</v>
      </c>
      <c r="N562" s="61">
        <v>0</v>
      </c>
      <c r="O562" s="61">
        <v>0</v>
      </c>
      <c r="P562" s="61">
        <v>0</v>
      </c>
      <c r="Q562" s="61">
        <v>0</v>
      </c>
      <c r="R562" s="61">
        <v>0</v>
      </c>
      <c r="S562" s="61">
        <v>0</v>
      </c>
      <c r="T562" s="61">
        <v>0</v>
      </c>
      <c r="U562" s="61">
        <v>0</v>
      </c>
      <c r="V562" s="61">
        <v>0</v>
      </c>
      <c r="W562" s="61">
        <v>0</v>
      </c>
      <c r="X562" s="61">
        <v>0</v>
      </c>
      <c r="Y562" s="61">
        <v>0</v>
      </c>
      <c r="Z562" s="61">
        <v>0</v>
      </c>
      <c r="AA562" s="61">
        <v>0</v>
      </c>
      <c r="AB562" s="61">
        <v>0</v>
      </c>
      <c r="AC562" s="61">
        <v>0</v>
      </c>
      <c r="AD562" s="61">
        <v>0</v>
      </c>
      <c r="AE562" s="61">
        <v>0</v>
      </c>
      <c r="AF562" s="61">
        <v>0</v>
      </c>
      <c r="AG562" s="61">
        <v>0</v>
      </c>
      <c r="AH562" s="61">
        <v>0</v>
      </c>
      <c r="AI562" s="61">
        <v>0</v>
      </c>
      <c r="AJ562" s="61">
        <v>0</v>
      </c>
      <c r="AK562" s="61">
        <v>0</v>
      </c>
      <c r="AL562" s="61">
        <v>0</v>
      </c>
      <c r="AM562" s="61">
        <v>0</v>
      </c>
      <c r="AN562" s="61">
        <v>0</v>
      </c>
      <c r="AO562" s="61">
        <v>0</v>
      </c>
      <c r="AP562" s="61">
        <v>0</v>
      </c>
      <c r="AQ562" s="61">
        <f t="shared" si="8"/>
        <v>0</v>
      </c>
      <c r="AT562" s="33"/>
    </row>
    <row r="563" spans="1:46" ht="33" customHeight="1">
      <c r="A563" s="32">
        <v>1915</v>
      </c>
      <c r="B563" s="315" t="str">
        <f>VLOOKUP(A563,[5]bd_lista!A:C,3,FALSE)</f>
        <v>Gobierno Autónomo Municipal de Santos Mercado</v>
      </c>
      <c r="C563" s="316" t="e">
        <f>+VLOOKUP(A563,Contactos!$A$4:$E$534,6,FALSE)</f>
        <v>#REF!</v>
      </c>
      <c r="D563" s="61">
        <v>0</v>
      </c>
      <c r="E563" s="61">
        <v>0</v>
      </c>
      <c r="F563" s="61">
        <v>0</v>
      </c>
      <c r="G563" s="61">
        <v>0</v>
      </c>
      <c r="H563" s="61">
        <v>0</v>
      </c>
      <c r="I563" s="61">
        <v>0</v>
      </c>
      <c r="J563" s="61">
        <v>0</v>
      </c>
      <c r="K563" s="61">
        <v>0</v>
      </c>
      <c r="L563" s="61">
        <v>0</v>
      </c>
      <c r="M563" s="61">
        <v>0</v>
      </c>
      <c r="N563" s="61">
        <v>0</v>
      </c>
      <c r="O563" s="61">
        <v>0</v>
      </c>
      <c r="P563" s="61">
        <v>0</v>
      </c>
      <c r="Q563" s="61">
        <v>0</v>
      </c>
      <c r="R563" s="61">
        <v>0</v>
      </c>
      <c r="S563" s="61">
        <v>0</v>
      </c>
      <c r="T563" s="61">
        <v>0</v>
      </c>
      <c r="U563" s="61">
        <v>0</v>
      </c>
      <c r="V563" s="61">
        <v>0</v>
      </c>
      <c r="W563" s="61">
        <v>0</v>
      </c>
      <c r="X563" s="61">
        <v>0</v>
      </c>
      <c r="Y563" s="61">
        <v>0</v>
      </c>
      <c r="Z563" s="61">
        <v>0</v>
      </c>
      <c r="AA563" s="61">
        <v>0</v>
      </c>
      <c r="AB563" s="61">
        <v>0</v>
      </c>
      <c r="AC563" s="61">
        <v>0</v>
      </c>
      <c r="AD563" s="61">
        <v>0</v>
      </c>
      <c r="AE563" s="61">
        <v>0</v>
      </c>
      <c r="AF563" s="61">
        <v>0</v>
      </c>
      <c r="AG563" s="61">
        <v>0</v>
      </c>
      <c r="AH563" s="61">
        <v>0</v>
      </c>
      <c r="AI563" s="61">
        <v>0</v>
      </c>
      <c r="AJ563" s="61">
        <v>0</v>
      </c>
      <c r="AK563" s="61">
        <v>0</v>
      </c>
      <c r="AL563" s="61">
        <v>0</v>
      </c>
      <c r="AM563" s="61">
        <v>0</v>
      </c>
      <c r="AN563" s="61">
        <v>0</v>
      </c>
      <c r="AO563" s="61">
        <v>0</v>
      </c>
      <c r="AP563" s="61">
        <v>0</v>
      </c>
      <c r="AQ563" s="61">
        <f t="shared" si="8"/>
        <v>0</v>
      </c>
      <c r="AT563" s="33"/>
    </row>
    <row r="564" spans="1:46" ht="33" customHeight="1">
      <c r="A564" s="32">
        <v>2301</v>
      </c>
      <c r="B564" s="315" t="str">
        <f>VLOOKUP(A564,[5]bd_lista!A:C,3,FALSE)</f>
        <v>Empresa Municipal de Gestión de Residuos Sólidos</v>
      </c>
      <c r="C564" s="316" t="e">
        <f>+VLOOKUP(A564,Contactos!$A$4:$E$534,6,FALSE)</f>
        <v>#N/A</v>
      </c>
      <c r="D564" s="61">
        <v>0</v>
      </c>
      <c r="E564" s="61">
        <v>0</v>
      </c>
      <c r="F564" s="61">
        <v>0</v>
      </c>
      <c r="G564" s="61">
        <v>0</v>
      </c>
      <c r="H564" s="61">
        <v>0</v>
      </c>
      <c r="I564" s="61">
        <v>0</v>
      </c>
      <c r="J564" s="61">
        <v>0</v>
      </c>
      <c r="K564" s="61">
        <v>0</v>
      </c>
      <c r="L564" s="61">
        <v>0</v>
      </c>
      <c r="M564" s="61">
        <v>0</v>
      </c>
      <c r="N564" s="61">
        <v>0</v>
      </c>
      <c r="O564" s="61">
        <v>0</v>
      </c>
      <c r="P564" s="61">
        <v>0</v>
      </c>
      <c r="Q564" s="61">
        <v>0</v>
      </c>
      <c r="R564" s="61">
        <v>0</v>
      </c>
      <c r="S564" s="61">
        <v>0</v>
      </c>
      <c r="T564" s="61">
        <v>0</v>
      </c>
      <c r="U564" s="61">
        <v>0</v>
      </c>
      <c r="V564" s="61">
        <v>0</v>
      </c>
      <c r="W564" s="61">
        <v>0</v>
      </c>
      <c r="X564" s="61">
        <v>0</v>
      </c>
      <c r="Y564" s="61">
        <v>0</v>
      </c>
      <c r="Z564" s="61">
        <v>0</v>
      </c>
      <c r="AA564" s="61">
        <v>0</v>
      </c>
      <c r="AB564" s="61">
        <v>0</v>
      </c>
      <c r="AC564" s="61">
        <v>0</v>
      </c>
      <c r="AD564" s="61">
        <v>0</v>
      </c>
      <c r="AE564" s="61">
        <v>0</v>
      </c>
      <c r="AF564" s="61">
        <v>0</v>
      </c>
      <c r="AG564" s="61">
        <v>0</v>
      </c>
      <c r="AH564" s="61">
        <v>0</v>
      </c>
      <c r="AI564" s="61">
        <v>0</v>
      </c>
      <c r="AJ564" s="61">
        <v>0</v>
      </c>
      <c r="AK564" s="61">
        <v>0</v>
      </c>
      <c r="AL564" s="61">
        <v>0</v>
      </c>
      <c r="AM564" s="61">
        <v>0</v>
      </c>
      <c r="AN564" s="61">
        <v>0</v>
      </c>
      <c r="AO564" s="61">
        <v>0</v>
      </c>
      <c r="AP564" s="61">
        <v>0</v>
      </c>
      <c r="AQ564" s="61">
        <f t="shared" si="8"/>
        <v>0</v>
      </c>
      <c r="AT564" s="33"/>
    </row>
    <row r="565" spans="1:46" ht="33" customHeight="1">
      <c r="A565" s="32">
        <v>2302</v>
      </c>
      <c r="B565" s="315" t="str">
        <f>VLOOKUP(A565,[5]bd_lista!A:C,3,FALSE)</f>
        <v>Empresa Municipal de Agua Potable y Alcantarillado Sacaba</v>
      </c>
      <c r="C565" s="316" t="e">
        <f>+VLOOKUP(A565,Contactos!$A$4:$E$534,6,FALSE)</f>
        <v>#N/A</v>
      </c>
      <c r="D565" s="61">
        <v>0</v>
      </c>
      <c r="E565" s="61">
        <v>0</v>
      </c>
      <c r="F565" s="61">
        <v>0</v>
      </c>
      <c r="G565" s="61">
        <v>0</v>
      </c>
      <c r="H565" s="61">
        <v>0</v>
      </c>
      <c r="I565" s="61">
        <v>0</v>
      </c>
      <c r="J565" s="61">
        <v>0</v>
      </c>
      <c r="K565" s="61">
        <v>0</v>
      </c>
      <c r="L565" s="61">
        <v>0</v>
      </c>
      <c r="M565" s="61">
        <v>0</v>
      </c>
      <c r="N565" s="61">
        <v>0</v>
      </c>
      <c r="O565" s="61">
        <v>0</v>
      </c>
      <c r="P565" s="61">
        <v>0</v>
      </c>
      <c r="Q565" s="61">
        <v>0</v>
      </c>
      <c r="R565" s="61">
        <v>0</v>
      </c>
      <c r="S565" s="61">
        <v>0</v>
      </c>
      <c r="T565" s="61">
        <v>0</v>
      </c>
      <c r="U565" s="61">
        <v>0</v>
      </c>
      <c r="V565" s="61">
        <v>0</v>
      </c>
      <c r="W565" s="61">
        <v>0</v>
      </c>
      <c r="X565" s="61">
        <v>0</v>
      </c>
      <c r="Y565" s="61">
        <v>0</v>
      </c>
      <c r="Z565" s="61">
        <v>0</v>
      </c>
      <c r="AA565" s="61">
        <v>0</v>
      </c>
      <c r="AB565" s="61">
        <v>0</v>
      </c>
      <c r="AC565" s="61">
        <v>0</v>
      </c>
      <c r="AD565" s="61">
        <v>0</v>
      </c>
      <c r="AE565" s="61">
        <v>0</v>
      </c>
      <c r="AF565" s="61">
        <v>0</v>
      </c>
      <c r="AG565" s="61">
        <v>0</v>
      </c>
      <c r="AH565" s="61">
        <v>0</v>
      </c>
      <c r="AI565" s="61">
        <v>0</v>
      </c>
      <c r="AJ565" s="61">
        <v>0</v>
      </c>
      <c r="AK565" s="61">
        <v>0</v>
      </c>
      <c r="AL565" s="61">
        <v>0</v>
      </c>
      <c r="AM565" s="61">
        <v>0</v>
      </c>
      <c r="AN565" s="61">
        <v>0</v>
      </c>
      <c r="AO565" s="61">
        <v>0</v>
      </c>
      <c r="AP565" s="61">
        <v>0</v>
      </c>
      <c r="AQ565" s="61">
        <f t="shared" si="8"/>
        <v>0</v>
      </c>
      <c r="AT565" s="33"/>
    </row>
    <row r="566" spans="1:46" ht="33" customHeight="1">
      <c r="A566" s="32">
        <v>2303</v>
      </c>
      <c r="B566" s="315" t="str">
        <f>VLOOKUP(A566,[5]bd_lista!A:C,3,FALSE)</f>
        <v>Empresa Municipal de Areas Verdes y Recreación alternativa</v>
      </c>
      <c r="C566" s="316" t="e">
        <f>+VLOOKUP(A566,Contactos!$A$4:$E$534,6,FALSE)</f>
        <v>#N/A</v>
      </c>
      <c r="D566" s="61">
        <v>0</v>
      </c>
      <c r="E566" s="61">
        <v>0</v>
      </c>
      <c r="F566" s="61">
        <v>0</v>
      </c>
      <c r="G566" s="61">
        <v>0</v>
      </c>
      <c r="H566" s="61">
        <v>0</v>
      </c>
      <c r="I566" s="61">
        <v>0</v>
      </c>
      <c r="J566" s="61">
        <v>0</v>
      </c>
      <c r="K566" s="61">
        <v>0</v>
      </c>
      <c r="L566" s="61">
        <v>0</v>
      </c>
      <c r="M566" s="61">
        <v>0</v>
      </c>
      <c r="N566" s="61">
        <v>0</v>
      </c>
      <c r="O566" s="61">
        <v>0</v>
      </c>
      <c r="P566" s="61">
        <v>0</v>
      </c>
      <c r="Q566" s="61">
        <v>0</v>
      </c>
      <c r="R566" s="61">
        <v>0</v>
      </c>
      <c r="S566" s="61">
        <v>0</v>
      </c>
      <c r="T566" s="61">
        <v>0</v>
      </c>
      <c r="U566" s="61">
        <v>0</v>
      </c>
      <c r="V566" s="61">
        <v>0</v>
      </c>
      <c r="W566" s="61">
        <v>0</v>
      </c>
      <c r="X566" s="61">
        <v>0</v>
      </c>
      <c r="Y566" s="61">
        <v>0</v>
      </c>
      <c r="Z566" s="61">
        <v>0</v>
      </c>
      <c r="AA566" s="61">
        <v>0</v>
      </c>
      <c r="AB566" s="61">
        <v>0</v>
      </c>
      <c r="AC566" s="61">
        <v>0</v>
      </c>
      <c r="AD566" s="61">
        <v>0</v>
      </c>
      <c r="AE566" s="61">
        <v>0</v>
      </c>
      <c r="AF566" s="61">
        <v>0</v>
      </c>
      <c r="AG566" s="61">
        <v>0</v>
      </c>
      <c r="AH566" s="61">
        <v>0</v>
      </c>
      <c r="AI566" s="61">
        <v>0</v>
      </c>
      <c r="AJ566" s="61">
        <v>0</v>
      </c>
      <c r="AK566" s="61">
        <v>0</v>
      </c>
      <c r="AL566" s="61">
        <v>0</v>
      </c>
      <c r="AM566" s="61">
        <v>0</v>
      </c>
      <c r="AN566" s="61">
        <v>0</v>
      </c>
      <c r="AO566" s="61">
        <v>0</v>
      </c>
      <c r="AP566" s="61">
        <v>0</v>
      </c>
      <c r="AQ566" s="61">
        <f t="shared" si="8"/>
        <v>0</v>
      </c>
      <c r="AT566" s="33"/>
    </row>
    <row r="567" spans="1:46" ht="33" customHeight="1">
      <c r="A567" s="32">
        <v>2311</v>
      </c>
      <c r="B567" s="315" t="str">
        <f>VLOOKUP(A567,[5]bd_lista!A:C,3,FALSE)</f>
        <v>SERVICIO DE ENCAUZAMIENTO DE RIOS (SEARPI)</v>
      </c>
      <c r="C567" s="316" t="e">
        <f>+VLOOKUP(A567,Contactos!$A$4:$E$534,6,FALSE)</f>
        <v>#N/A</v>
      </c>
      <c r="D567" s="61">
        <v>0</v>
      </c>
      <c r="E567" s="61">
        <v>0</v>
      </c>
      <c r="F567" s="61">
        <v>0</v>
      </c>
      <c r="G567" s="61">
        <v>0</v>
      </c>
      <c r="H567" s="61">
        <v>0</v>
      </c>
      <c r="I567" s="61">
        <v>0</v>
      </c>
      <c r="J567" s="61">
        <v>0</v>
      </c>
      <c r="K567" s="61">
        <v>0</v>
      </c>
      <c r="L567" s="61">
        <v>0</v>
      </c>
      <c r="M567" s="61">
        <v>0</v>
      </c>
      <c r="N567" s="61">
        <v>0</v>
      </c>
      <c r="O567" s="61">
        <v>0</v>
      </c>
      <c r="P567" s="61">
        <v>0</v>
      </c>
      <c r="Q567" s="61">
        <v>0</v>
      </c>
      <c r="R567" s="61">
        <v>0</v>
      </c>
      <c r="S567" s="61">
        <v>0</v>
      </c>
      <c r="T567" s="61">
        <v>0</v>
      </c>
      <c r="U567" s="61">
        <v>0</v>
      </c>
      <c r="V567" s="61">
        <v>0</v>
      </c>
      <c r="W567" s="61">
        <v>0</v>
      </c>
      <c r="X567" s="61">
        <v>0</v>
      </c>
      <c r="Y567" s="61">
        <v>0</v>
      </c>
      <c r="Z567" s="61">
        <v>0</v>
      </c>
      <c r="AA567" s="61">
        <v>0</v>
      </c>
      <c r="AB567" s="61">
        <v>0</v>
      </c>
      <c r="AC567" s="61">
        <v>0</v>
      </c>
      <c r="AD567" s="61">
        <v>0</v>
      </c>
      <c r="AE567" s="61">
        <v>0</v>
      </c>
      <c r="AF567" s="61">
        <v>0</v>
      </c>
      <c r="AG567" s="61">
        <v>0</v>
      </c>
      <c r="AH567" s="61">
        <v>0</v>
      </c>
      <c r="AI567" s="61">
        <v>0</v>
      </c>
      <c r="AJ567" s="61">
        <v>0</v>
      </c>
      <c r="AK567" s="61">
        <v>0</v>
      </c>
      <c r="AL567" s="61">
        <v>0</v>
      </c>
      <c r="AM567" s="61">
        <v>0</v>
      </c>
      <c r="AN567" s="61">
        <v>0</v>
      </c>
      <c r="AO567" s="61">
        <v>0</v>
      </c>
      <c r="AP567" s="61">
        <v>0</v>
      </c>
      <c r="AQ567" s="61">
        <f t="shared" si="8"/>
        <v>0</v>
      </c>
      <c r="AT567" s="33"/>
    </row>
    <row r="568" spans="1:46" ht="33" customHeight="1">
      <c r="A568" s="32">
        <v>2312</v>
      </c>
      <c r="B568" s="315" t="str">
        <f>VLOOKUP(A568,[5]bd_lista!A:C,3,FALSE)</f>
        <v>EMPRESA MUNICIPAL DE AGUA POTABLE Y ALCANTARILLADO VIACHA</v>
      </c>
      <c r="C568" s="316" t="e">
        <f>+VLOOKUP(A568,Contactos!$A$4:$E$534,6,FALSE)</f>
        <v>#N/A</v>
      </c>
      <c r="D568" s="61">
        <v>0</v>
      </c>
      <c r="E568" s="61">
        <v>0</v>
      </c>
      <c r="F568" s="61">
        <v>0</v>
      </c>
      <c r="G568" s="61">
        <v>0</v>
      </c>
      <c r="H568" s="61">
        <v>0</v>
      </c>
      <c r="I568" s="61">
        <v>0</v>
      </c>
      <c r="J568" s="61">
        <v>0</v>
      </c>
      <c r="K568" s="61">
        <v>0</v>
      </c>
      <c r="L568" s="61">
        <v>0</v>
      </c>
      <c r="M568" s="61">
        <v>0</v>
      </c>
      <c r="N568" s="61">
        <v>0</v>
      </c>
      <c r="O568" s="61">
        <v>0</v>
      </c>
      <c r="P568" s="61">
        <v>0</v>
      </c>
      <c r="Q568" s="61">
        <v>0</v>
      </c>
      <c r="R568" s="61">
        <v>0</v>
      </c>
      <c r="S568" s="61">
        <v>0</v>
      </c>
      <c r="T568" s="61">
        <v>0</v>
      </c>
      <c r="U568" s="61">
        <v>0</v>
      </c>
      <c r="V568" s="61">
        <v>0</v>
      </c>
      <c r="W568" s="61">
        <v>0</v>
      </c>
      <c r="X568" s="61">
        <v>0</v>
      </c>
      <c r="Y568" s="61">
        <v>0</v>
      </c>
      <c r="Z568" s="61">
        <v>0</v>
      </c>
      <c r="AA568" s="61">
        <v>0</v>
      </c>
      <c r="AB568" s="61">
        <v>0</v>
      </c>
      <c r="AC568" s="61">
        <v>0</v>
      </c>
      <c r="AD568" s="61">
        <v>0</v>
      </c>
      <c r="AE568" s="61">
        <v>0</v>
      </c>
      <c r="AF568" s="61">
        <v>0</v>
      </c>
      <c r="AG568" s="61">
        <v>0</v>
      </c>
      <c r="AH568" s="61">
        <v>0</v>
      </c>
      <c r="AI568" s="61">
        <v>0</v>
      </c>
      <c r="AJ568" s="61">
        <v>0</v>
      </c>
      <c r="AK568" s="61">
        <v>0</v>
      </c>
      <c r="AL568" s="61">
        <v>0</v>
      </c>
      <c r="AM568" s="61">
        <v>0</v>
      </c>
      <c r="AN568" s="61">
        <v>0</v>
      </c>
      <c r="AO568" s="61">
        <v>0</v>
      </c>
      <c r="AP568" s="61">
        <v>0</v>
      </c>
      <c r="AQ568" s="61">
        <f t="shared" si="8"/>
        <v>0</v>
      </c>
      <c r="AT568" s="33"/>
    </row>
    <row r="569" spans="1:46" ht="33" customHeight="1">
      <c r="A569" s="32">
        <v>2313</v>
      </c>
      <c r="B569" s="315" t="str">
        <f>VLOOKUP(A569,[5]bd_lista!A:C,3,FALSE)</f>
        <v>ENTIDAD MUNICIPAL DE ASEO URBANO SUCRE</v>
      </c>
      <c r="C569" s="316" t="e">
        <f>+VLOOKUP(A569,Contactos!$A$4:$E$534,6,FALSE)</f>
        <v>#N/A</v>
      </c>
      <c r="D569" s="61">
        <v>0</v>
      </c>
      <c r="E569" s="61">
        <v>0</v>
      </c>
      <c r="F569" s="61">
        <v>0</v>
      </c>
      <c r="G569" s="61">
        <v>0</v>
      </c>
      <c r="H569" s="61">
        <v>0</v>
      </c>
      <c r="I569" s="61">
        <v>0</v>
      </c>
      <c r="J569" s="61">
        <v>0</v>
      </c>
      <c r="K569" s="61">
        <v>0</v>
      </c>
      <c r="L569" s="61">
        <v>0</v>
      </c>
      <c r="M569" s="61">
        <v>0</v>
      </c>
      <c r="N569" s="61">
        <v>0</v>
      </c>
      <c r="O569" s="61">
        <v>0</v>
      </c>
      <c r="P569" s="61">
        <v>0</v>
      </c>
      <c r="Q569" s="61">
        <v>0</v>
      </c>
      <c r="R569" s="61">
        <v>0</v>
      </c>
      <c r="S569" s="61">
        <v>0</v>
      </c>
      <c r="T569" s="61">
        <v>0</v>
      </c>
      <c r="U569" s="61">
        <v>0</v>
      </c>
      <c r="V569" s="61">
        <v>0</v>
      </c>
      <c r="W569" s="61">
        <v>0</v>
      </c>
      <c r="X569" s="61">
        <v>0</v>
      </c>
      <c r="Y569" s="61">
        <v>0</v>
      </c>
      <c r="Z569" s="61">
        <v>0</v>
      </c>
      <c r="AA569" s="61">
        <v>0</v>
      </c>
      <c r="AB569" s="61">
        <v>0</v>
      </c>
      <c r="AC569" s="61">
        <v>0</v>
      </c>
      <c r="AD569" s="61">
        <v>0</v>
      </c>
      <c r="AE569" s="61">
        <v>0</v>
      </c>
      <c r="AF569" s="61">
        <v>0</v>
      </c>
      <c r="AG569" s="61">
        <v>0</v>
      </c>
      <c r="AH569" s="61">
        <v>0</v>
      </c>
      <c r="AI569" s="61">
        <v>0</v>
      </c>
      <c r="AJ569" s="61">
        <v>0</v>
      </c>
      <c r="AK569" s="61">
        <v>0</v>
      </c>
      <c r="AL569" s="61">
        <v>0</v>
      </c>
      <c r="AM569" s="61">
        <v>0</v>
      </c>
      <c r="AN569" s="61">
        <v>0</v>
      </c>
      <c r="AO569" s="61">
        <v>0</v>
      </c>
      <c r="AP569" s="61">
        <v>0</v>
      </c>
      <c r="AQ569" s="61">
        <f t="shared" si="8"/>
        <v>0</v>
      </c>
      <c r="AT569" s="33"/>
    </row>
    <row r="570" spans="1:46" ht="33" customHeight="1">
      <c r="A570" s="32">
        <v>2314</v>
      </c>
      <c r="B570" s="315" t="str">
        <f>VLOOKUP(A570,[5]bd_lista!A:C,3,FALSE)</f>
        <v>EMPRESA MUNICIPAL DE AREAS VERDES SUCRE</v>
      </c>
      <c r="C570" s="316" t="e">
        <f>+VLOOKUP(A570,Contactos!$A$4:$E$534,6,FALSE)</f>
        <v>#N/A</v>
      </c>
      <c r="D570" s="61">
        <v>0</v>
      </c>
      <c r="E570" s="61">
        <v>0</v>
      </c>
      <c r="F570" s="61">
        <v>0</v>
      </c>
      <c r="G570" s="61">
        <v>0</v>
      </c>
      <c r="H570" s="61">
        <v>0</v>
      </c>
      <c r="I570" s="61">
        <v>0</v>
      </c>
      <c r="J570" s="61">
        <v>0</v>
      </c>
      <c r="K570" s="61">
        <v>0</v>
      </c>
      <c r="L570" s="61">
        <v>0</v>
      </c>
      <c r="M570" s="61">
        <v>0</v>
      </c>
      <c r="N570" s="61">
        <v>0</v>
      </c>
      <c r="O570" s="61">
        <v>0</v>
      </c>
      <c r="P570" s="61">
        <v>0</v>
      </c>
      <c r="Q570" s="61">
        <v>0</v>
      </c>
      <c r="R570" s="61">
        <v>0</v>
      </c>
      <c r="S570" s="61">
        <v>0</v>
      </c>
      <c r="T570" s="61">
        <v>0</v>
      </c>
      <c r="U570" s="61">
        <v>0</v>
      </c>
      <c r="V570" s="61">
        <v>0</v>
      </c>
      <c r="W570" s="61">
        <v>0</v>
      </c>
      <c r="X570" s="61">
        <v>0</v>
      </c>
      <c r="Y570" s="61">
        <v>0</v>
      </c>
      <c r="Z570" s="61">
        <v>0</v>
      </c>
      <c r="AA570" s="61">
        <v>0</v>
      </c>
      <c r="AB570" s="61">
        <v>0</v>
      </c>
      <c r="AC570" s="61">
        <v>0</v>
      </c>
      <c r="AD570" s="61">
        <v>0</v>
      </c>
      <c r="AE570" s="61">
        <v>0</v>
      </c>
      <c r="AF570" s="61">
        <v>0</v>
      </c>
      <c r="AG570" s="61">
        <v>0</v>
      </c>
      <c r="AH570" s="61">
        <v>0</v>
      </c>
      <c r="AI570" s="61">
        <v>0</v>
      </c>
      <c r="AJ570" s="61">
        <v>0</v>
      </c>
      <c r="AK570" s="61">
        <v>0</v>
      </c>
      <c r="AL570" s="61">
        <v>0</v>
      </c>
      <c r="AM570" s="61">
        <v>0</v>
      </c>
      <c r="AN570" s="61">
        <v>0</v>
      </c>
      <c r="AO570" s="61">
        <v>0</v>
      </c>
      <c r="AP570" s="61">
        <v>0</v>
      </c>
      <c r="AQ570" s="61">
        <f t="shared" si="8"/>
        <v>0</v>
      </c>
      <c r="AT570" s="33"/>
    </row>
    <row r="571" spans="1:46" ht="33" customHeight="1">
      <c r="A571" s="32">
        <v>2315</v>
      </c>
      <c r="B571" s="315" t="str">
        <f>VLOOKUP(A571,[5]bd_lista!A:C,3,FALSE)</f>
        <v xml:space="preserve">Empresa Municipal de Servicio de Aseo </v>
      </c>
      <c r="C571" s="316" t="e">
        <f>+VLOOKUP(A571,Contactos!$A$4:$E$534,6,FALSE)</f>
        <v>#N/A</v>
      </c>
      <c r="D571" s="61">
        <v>0</v>
      </c>
      <c r="E571" s="61">
        <v>0</v>
      </c>
      <c r="F571" s="61">
        <v>0</v>
      </c>
      <c r="G571" s="61">
        <v>0</v>
      </c>
      <c r="H571" s="61">
        <v>0</v>
      </c>
      <c r="I571" s="61">
        <v>0</v>
      </c>
      <c r="J571" s="61">
        <v>0</v>
      </c>
      <c r="K571" s="61">
        <v>0</v>
      </c>
      <c r="L571" s="61">
        <v>0</v>
      </c>
      <c r="M571" s="61">
        <v>0</v>
      </c>
      <c r="N571" s="61">
        <v>0</v>
      </c>
      <c r="O571" s="61">
        <v>0</v>
      </c>
      <c r="P571" s="61">
        <v>0</v>
      </c>
      <c r="Q571" s="61">
        <v>0</v>
      </c>
      <c r="R571" s="61">
        <v>0</v>
      </c>
      <c r="S571" s="61">
        <v>0</v>
      </c>
      <c r="T571" s="61">
        <v>0</v>
      </c>
      <c r="U571" s="61">
        <v>0</v>
      </c>
      <c r="V571" s="61">
        <v>0</v>
      </c>
      <c r="W571" s="61">
        <v>0</v>
      </c>
      <c r="X571" s="61">
        <v>0</v>
      </c>
      <c r="Y571" s="61">
        <v>0</v>
      </c>
      <c r="Z571" s="61">
        <v>0</v>
      </c>
      <c r="AA571" s="61">
        <v>0</v>
      </c>
      <c r="AB571" s="61">
        <v>0</v>
      </c>
      <c r="AC571" s="61">
        <v>0</v>
      </c>
      <c r="AD571" s="61">
        <v>0</v>
      </c>
      <c r="AE571" s="61">
        <v>0</v>
      </c>
      <c r="AF571" s="61">
        <v>0</v>
      </c>
      <c r="AG571" s="61">
        <v>0</v>
      </c>
      <c r="AH571" s="61">
        <v>0</v>
      </c>
      <c r="AI571" s="61">
        <v>0</v>
      </c>
      <c r="AJ571" s="61">
        <v>0</v>
      </c>
      <c r="AK571" s="61">
        <v>0</v>
      </c>
      <c r="AL571" s="61">
        <v>0</v>
      </c>
      <c r="AM571" s="61">
        <v>0</v>
      </c>
      <c r="AN571" s="61">
        <v>0</v>
      </c>
      <c r="AO571" s="61">
        <v>0</v>
      </c>
      <c r="AP571" s="61">
        <v>0</v>
      </c>
      <c r="AQ571" s="61">
        <f t="shared" si="8"/>
        <v>0</v>
      </c>
      <c r="AT571" s="33"/>
    </row>
    <row r="572" spans="1:46" ht="33" customHeight="1">
      <c r="A572" s="32">
        <v>2316</v>
      </c>
      <c r="B572" s="315" t="str">
        <f>VLOOKUP(A572,[5]bd_lista!A:C,3,FALSE)</f>
        <v>Empresa Municipal de Áreas Verdes, Parques y Forestación</v>
      </c>
      <c r="C572" s="316" t="e">
        <f>+VLOOKUP(A572,Contactos!$A$4:$E$534,6,FALSE)</f>
        <v>#N/A</v>
      </c>
      <c r="D572" s="61">
        <v>0</v>
      </c>
      <c r="E572" s="61">
        <v>0</v>
      </c>
      <c r="F572" s="61">
        <v>0</v>
      </c>
      <c r="G572" s="61">
        <v>0</v>
      </c>
      <c r="H572" s="61">
        <v>0</v>
      </c>
      <c r="I572" s="61">
        <v>0</v>
      </c>
      <c r="J572" s="61">
        <v>0</v>
      </c>
      <c r="K572" s="61">
        <v>0</v>
      </c>
      <c r="L572" s="61">
        <v>0</v>
      </c>
      <c r="M572" s="61">
        <v>0</v>
      </c>
      <c r="N572" s="61">
        <v>0</v>
      </c>
      <c r="O572" s="61">
        <v>0</v>
      </c>
      <c r="P572" s="61">
        <v>0</v>
      </c>
      <c r="Q572" s="61">
        <v>0</v>
      </c>
      <c r="R572" s="61">
        <v>0</v>
      </c>
      <c r="S572" s="61">
        <v>0</v>
      </c>
      <c r="T572" s="61">
        <v>0</v>
      </c>
      <c r="U572" s="61">
        <v>0</v>
      </c>
      <c r="V572" s="61">
        <v>0</v>
      </c>
      <c r="W572" s="61">
        <v>0</v>
      </c>
      <c r="X572" s="61">
        <v>0</v>
      </c>
      <c r="Y572" s="61">
        <v>0</v>
      </c>
      <c r="Z572" s="61">
        <v>0</v>
      </c>
      <c r="AA572" s="61">
        <v>0</v>
      </c>
      <c r="AB572" s="61">
        <v>0</v>
      </c>
      <c r="AC572" s="61">
        <v>0</v>
      </c>
      <c r="AD572" s="61">
        <v>0</v>
      </c>
      <c r="AE572" s="61">
        <v>0</v>
      </c>
      <c r="AF572" s="61">
        <v>0</v>
      </c>
      <c r="AG572" s="61">
        <v>0</v>
      </c>
      <c r="AH572" s="61">
        <v>0</v>
      </c>
      <c r="AI572" s="61">
        <v>0</v>
      </c>
      <c r="AJ572" s="61">
        <v>0</v>
      </c>
      <c r="AK572" s="61">
        <v>0</v>
      </c>
      <c r="AL572" s="61">
        <v>0</v>
      </c>
      <c r="AM572" s="61">
        <v>0</v>
      </c>
      <c r="AN572" s="61">
        <v>0</v>
      </c>
      <c r="AO572" s="61">
        <v>0</v>
      </c>
      <c r="AP572" s="61">
        <v>0</v>
      </c>
      <c r="AQ572" s="61">
        <f t="shared" si="8"/>
        <v>0</v>
      </c>
      <c r="AT572" s="33"/>
    </row>
    <row r="573" spans="1:46" ht="33" customHeight="1">
      <c r="A573" s="32">
        <v>2317</v>
      </c>
      <c r="B573" s="315" t="str">
        <f>VLOOKUP(A573,[5]bd_lista!A:C,3,FALSE)</f>
        <v>Empresa Municipal de Asfaltos y Vías</v>
      </c>
      <c r="C573" s="316" t="e">
        <f>+VLOOKUP(A573,Contactos!$A$4:$E$534,6,FALSE)</f>
        <v>#N/A</v>
      </c>
      <c r="D573" s="61">
        <v>0</v>
      </c>
      <c r="E573" s="61">
        <v>0</v>
      </c>
      <c r="F573" s="61">
        <v>0</v>
      </c>
      <c r="G573" s="61">
        <v>0</v>
      </c>
      <c r="H573" s="61">
        <v>0</v>
      </c>
      <c r="I573" s="61">
        <v>0</v>
      </c>
      <c r="J573" s="61">
        <v>0</v>
      </c>
      <c r="K573" s="61">
        <v>0</v>
      </c>
      <c r="L573" s="61">
        <v>0</v>
      </c>
      <c r="M573" s="61">
        <v>0</v>
      </c>
      <c r="N573" s="61">
        <v>0</v>
      </c>
      <c r="O573" s="61">
        <v>0</v>
      </c>
      <c r="P573" s="61">
        <v>0</v>
      </c>
      <c r="Q573" s="61">
        <v>0</v>
      </c>
      <c r="R573" s="61">
        <v>0</v>
      </c>
      <c r="S573" s="61">
        <v>0</v>
      </c>
      <c r="T573" s="61">
        <v>0</v>
      </c>
      <c r="U573" s="61">
        <v>0</v>
      </c>
      <c r="V573" s="61">
        <v>0</v>
      </c>
      <c r="W573" s="61">
        <v>0</v>
      </c>
      <c r="X573" s="61">
        <v>0</v>
      </c>
      <c r="Y573" s="61">
        <v>0</v>
      </c>
      <c r="Z573" s="61">
        <v>0</v>
      </c>
      <c r="AA573" s="61">
        <v>0</v>
      </c>
      <c r="AB573" s="61">
        <v>0</v>
      </c>
      <c r="AC573" s="61">
        <v>0</v>
      </c>
      <c r="AD573" s="61">
        <v>0</v>
      </c>
      <c r="AE573" s="61">
        <v>0</v>
      </c>
      <c r="AF573" s="61">
        <v>0</v>
      </c>
      <c r="AG573" s="61">
        <v>0</v>
      </c>
      <c r="AH573" s="61">
        <v>0</v>
      </c>
      <c r="AI573" s="61">
        <v>0</v>
      </c>
      <c r="AJ573" s="61">
        <v>0</v>
      </c>
      <c r="AK573" s="61">
        <v>0</v>
      </c>
      <c r="AL573" s="61">
        <v>0</v>
      </c>
      <c r="AM573" s="61">
        <v>0</v>
      </c>
      <c r="AN573" s="61">
        <v>0</v>
      </c>
      <c r="AO573" s="61">
        <v>0</v>
      </c>
      <c r="AP573" s="61">
        <v>0</v>
      </c>
      <c r="AQ573" s="61">
        <f t="shared" si="8"/>
        <v>0</v>
      </c>
      <c r="AT573" s="33"/>
    </row>
    <row r="574" spans="1:46" ht="33" customHeight="1">
      <c r="A574" s="32">
        <v>2318</v>
      </c>
      <c r="B574" s="315" t="str">
        <f>VLOOKUP(A574,[5]bd_lista!A:C,3,FALSE)</f>
        <v>Entidad Descentralizada UMMIPRE PROMAN</v>
      </c>
      <c r="C574" s="316" t="e">
        <f>+VLOOKUP(A574,Contactos!$A$4:$E$534,6,FALSE)</f>
        <v>#N/A</v>
      </c>
      <c r="D574" s="61">
        <v>0</v>
      </c>
      <c r="E574" s="61">
        <v>0</v>
      </c>
      <c r="F574" s="61">
        <v>0</v>
      </c>
      <c r="G574" s="61">
        <v>0</v>
      </c>
      <c r="H574" s="61">
        <v>0</v>
      </c>
      <c r="I574" s="61">
        <v>0</v>
      </c>
      <c r="J574" s="61">
        <v>0</v>
      </c>
      <c r="K574" s="61">
        <v>0</v>
      </c>
      <c r="L574" s="61">
        <v>0</v>
      </c>
      <c r="M574" s="61">
        <v>0</v>
      </c>
      <c r="N574" s="61">
        <v>0</v>
      </c>
      <c r="O574" s="61">
        <v>0</v>
      </c>
      <c r="P574" s="61">
        <v>0</v>
      </c>
      <c r="Q574" s="61">
        <v>0</v>
      </c>
      <c r="R574" s="61">
        <v>0</v>
      </c>
      <c r="S574" s="61">
        <v>0</v>
      </c>
      <c r="T574" s="61">
        <v>0</v>
      </c>
      <c r="U574" s="61">
        <v>0</v>
      </c>
      <c r="V574" s="61">
        <v>0</v>
      </c>
      <c r="W574" s="61">
        <v>0</v>
      </c>
      <c r="X574" s="61">
        <v>0</v>
      </c>
      <c r="Y574" s="61">
        <v>0</v>
      </c>
      <c r="Z574" s="61">
        <v>0</v>
      </c>
      <c r="AA574" s="61">
        <v>0</v>
      </c>
      <c r="AB574" s="61">
        <v>0</v>
      </c>
      <c r="AC574" s="61">
        <v>0</v>
      </c>
      <c r="AD574" s="61">
        <v>0</v>
      </c>
      <c r="AE574" s="61">
        <v>0</v>
      </c>
      <c r="AF574" s="61">
        <v>0</v>
      </c>
      <c r="AG574" s="61">
        <v>0</v>
      </c>
      <c r="AH574" s="61">
        <v>0</v>
      </c>
      <c r="AI574" s="61">
        <v>0</v>
      </c>
      <c r="AJ574" s="61">
        <v>0</v>
      </c>
      <c r="AK574" s="61">
        <v>0</v>
      </c>
      <c r="AL574" s="61">
        <v>0</v>
      </c>
      <c r="AM574" s="61">
        <v>0</v>
      </c>
      <c r="AN574" s="61">
        <v>0</v>
      </c>
      <c r="AO574" s="61">
        <v>0</v>
      </c>
      <c r="AP574" s="61">
        <v>0</v>
      </c>
      <c r="AQ574" s="61">
        <f t="shared" si="8"/>
        <v>0</v>
      </c>
      <c r="AT574" s="33"/>
    </row>
    <row r="575" spans="1:46" ht="33" customHeight="1">
      <c r="A575" s="32">
        <v>2319</v>
      </c>
      <c r="B575" s="315" t="str">
        <f>VLOOKUP(A575,[5]bd_lista!A:C,3,FALSE)</f>
        <v>EMPRESA PÚBLICA DEPARTAMENTAL ESTRATÉGICA DE AGUAS - LA PAZ</v>
      </c>
      <c r="C575" s="316" t="e">
        <f>+VLOOKUP(A575,Contactos!$A$4:$E$534,6,FALSE)</f>
        <v>#N/A</v>
      </c>
      <c r="D575" s="61">
        <v>0</v>
      </c>
      <c r="E575" s="61">
        <v>0</v>
      </c>
      <c r="F575" s="61">
        <v>0</v>
      </c>
      <c r="G575" s="61">
        <v>0</v>
      </c>
      <c r="H575" s="61">
        <v>0</v>
      </c>
      <c r="I575" s="61">
        <v>0</v>
      </c>
      <c r="J575" s="61">
        <v>0</v>
      </c>
      <c r="K575" s="61">
        <v>0</v>
      </c>
      <c r="L575" s="61">
        <v>0</v>
      </c>
      <c r="M575" s="61">
        <v>0</v>
      </c>
      <c r="N575" s="61">
        <v>0</v>
      </c>
      <c r="O575" s="61">
        <v>0</v>
      </c>
      <c r="P575" s="61">
        <v>0</v>
      </c>
      <c r="Q575" s="61">
        <v>0</v>
      </c>
      <c r="R575" s="61">
        <v>0</v>
      </c>
      <c r="S575" s="61">
        <v>0</v>
      </c>
      <c r="T575" s="61">
        <v>0</v>
      </c>
      <c r="U575" s="61">
        <v>0</v>
      </c>
      <c r="V575" s="61">
        <v>0</v>
      </c>
      <c r="W575" s="61">
        <v>0</v>
      </c>
      <c r="X575" s="61">
        <v>0</v>
      </c>
      <c r="Y575" s="61">
        <v>0</v>
      </c>
      <c r="Z575" s="61">
        <v>0</v>
      </c>
      <c r="AA575" s="61">
        <v>0</v>
      </c>
      <c r="AB575" s="61">
        <v>0</v>
      </c>
      <c r="AC575" s="61">
        <v>0</v>
      </c>
      <c r="AD575" s="61">
        <v>0</v>
      </c>
      <c r="AE575" s="61">
        <v>0</v>
      </c>
      <c r="AF575" s="61">
        <v>0</v>
      </c>
      <c r="AG575" s="61">
        <v>0</v>
      </c>
      <c r="AH575" s="61">
        <v>0</v>
      </c>
      <c r="AI575" s="61">
        <v>0</v>
      </c>
      <c r="AJ575" s="61">
        <v>0</v>
      </c>
      <c r="AK575" s="61">
        <v>0</v>
      </c>
      <c r="AL575" s="61">
        <v>0</v>
      </c>
      <c r="AM575" s="61">
        <v>0</v>
      </c>
      <c r="AN575" s="61">
        <v>0</v>
      </c>
      <c r="AO575" s="61">
        <v>0</v>
      </c>
      <c r="AP575" s="61">
        <v>0</v>
      </c>
      <c r="AQ575" s="61">
        <f t="shared" si="8"/>
        <v>0</v>
      </c>
      <c r="AT575" s="33"/>
    </row>
    <row r="576" spans="1:46" ht="33" customHeight="1">
      <c r="A576" s="32">
        <v>2320</v>
      </c>
      <c r="B576" s="315" t="str">
        <f>VLOOKUP(A576,[5]bd_lista!A:C,3,FALSE)</f>
        <v>EMPRESA PUBLICA MUNICIPAL DE SERVICIOS DE AGUA Y ALCANTARRILLADO SANITARIO DE COBIJA</v>
      </c>
      <c r="C576" s="316" t="e">
        <f>+VLOOKUP(A576,Contactos!$A$4:$E$534,6,FALSE)</f>
        <v>#N/A</v>
      </c>
      <c r="D576" s="61">
        <v>0</v>
      </c>
      <c r="E576" s="61">
        <v>0</v>
      </c>
      <c r="F576" s="61">
        <v>0</v>
      </c>
      <c r="G576" s="61">
        <v>0</v>
      </c>
      <c r="H576" s="61">
        <v>0</v>
      </c>
      <c r="I576" s="61">
        <v>0</v>
      </c>
      <c r="J576" s="61">
        <v>0</v>
      </c>
      <c r="K576" s="61">
        <v>0</v>
      </c>
      <c r="L576" s="61">
        <v>0</v>
      </c>
      <c r="M576" s="61">
        <v>0</v>
      </c>
      <c r="N576" s="61">
        <v>0</v>
      </c>
      <c r="O576" s="61">
        <v>0</v>
      </c>
      <c r="P576" s="61">
        <v>0</v>
      </c>
      <c r="Q576" s="61">
        <v>0</v>
      </c>
      <c r="R576" s="61">
        <v>0</v>
      </c>
      <c r="S576" s="61">
        <v>0</v>
      </c>
      <c r="T576" s="61">
        <v>0</v>
      </c>
      <c r="U576" s="61">
        <v>0</v>
      </c>
      <c r="V576" s="61">
        <v>0</v>
      </c>
      <c r="W576" s="61">
        <v>0</v>
      </c>
      <c r="X576" s="61">
        <v>0</v>
      </c>
      <c r="Y576" s="61">
        <v>0</v>
      </c>
      <c r="Z576" s="61">
        <v>0</v>
      </c>
      <c r="AA576" s="61">
        <v>0</v>
      </c>
      <c r="AB576" s="61">
        <v>0</v>
      </c>
      <c r="AC576" s="61">
        <v>0</v>
      </c>
      <c r="AD576" s="61">
        <v>0</v>
      </c>
      <c r="AE576" s="61">
        <v>0</v>
      </c>
      <c r="AF576" s="61">
        <v>0</v>
      </c>
      <c r="AG576" s="61">
        <v>0</v>
      </c>
      <c r="AH576" s="61">
        <v>0</v>
      </c>
      <c r="AI576" s="61">
        <v>0</v>
      </c>
      <c r="AJ576" s="61">
        <v>0</v>
      </c>
      <c r="AK576" s="61">
        <v>0</v>
      </c>
      <c r="AL576" s="61">
        <v>0</v>
      </c>
      <c r="AM576" s="61">
        <v>0</v>
      </c>
      <c r="AN576" s="61">
        <v>0</v>
      </c>
      <c r="AO576" s="61">
        <v>0</v>
      </c>
      <c r="AP576" s="61">
        <v>0</v>
      </c>
      <c r="AQ576" s="61">
        <f t="shared" si="8"/>
        <v>0</v>
      </c>
      <c r="AT576" s="33"/>
    </row>
    <row r="577" spans="1:46" ht="33" customHeight="1">
      <c r="A577" s="32">
        <v>2322</v>
      </c>
      <c r="B577" s="315" t="str">
        <f>VLOOKUP(A577,[5]bd_lista!A:C,3,FALSE)</f>
        <v>ENTIDAD MATADERO FRIGORIFICO MUNICIPAL DE TARIJA</v>
      </c>
      <c r="C577" s="316" t="e">
        <f>+VLOOKUP(A577,Contactos!$A$4:$E$534,6,FALSE)</f>
        <v>#N/A</v>
      </c>
      <c r="D577" s="61">
        <v>0</v>
      </c>
      <c r="E577" s="61">
        <v>0</v>
      </c>
      <c r="F577" s="61">
        <v>0</v>
      </c>
      <c r="G577" s="61">
        <v>0</v>
      </c>
      <c r="H577" s="61">
        <v>0</v>
      </c>
      <c r="I577" s="61">
        <v>0</v>
      </c>
      <c r="J577" s="61">
        <v>0</v>
      </c>
      <c r="K577" s="61">
        <v>0</v>
      </c>
      <c r="L577" s="61">
        <v>0</v>
      </c>
      <c r="M577" s="61">
        <v>0</v>
      </c>
      <c r="N577" s="61">
        <v>0</v>
      </c>
      <c r="O577" s="61">
        <v>0</v>
      </c>
      <c r="P577" s="61">
        <v>0</v>
      </c>
      <c r="Q577" s="61">
        <v>0</v>
      </c>
      <c r="R577" s="61">
        <v>0</v>
      </c>
      <c r="S577" s="61">
        <v>0</v>
      </c>
      <c r="T577" s="61">
        <v>0</v>
      </c>
      <c r="U577" s="61">
        <v>0</v>
      </c>
      <c r="V577" s="61">
        <v>0</v>
      </c>
      <c r="W577" s="61">
        <v>0</v>
      </c>
      <c r="X577" s="61">
        <v>0</v>
      </c>
      <c r="Y577" s="61">
        <v>0</v>
      </c>
      <c r="Z577" s="61">
        <v>0</v>
      </c>
      <c r="AA577" s="61">
        <v>0</v>
      </c>
      <c r="AB577" s="61">
        <v>0</v>
      </c>
      <c r="AC577" s="61">
        <v>0</v>
      </c>
      <c r="AD577" s="61">
        <v>0</v>
      </c>
      <c r="AE577" s="61">
        <v>0</v>
      </c>
      <c r="AF577" s="61">
        <v>0</v>
      </c>
      <c r="AG577" s="61">
        <v>0</v>
      </c>
      <c r="AH577" s="61">
        <v>0</v>
      </c>
      <c r="AI577" s="61">
        <v>0</v>
      </c>
      <c r="AJ577" s="61">
        <v>0</v>
      </c>
      <c r="AK577" s="61">
        <v>0</v>
      </c>
      <c r="AL577" s="61">
        <v>0</v>
      </c>
      <c r="AM577" s="61">
        <v>0</v>
      </c>
      <c r="AN577" s="61">
        <v>0</v>
      </c>
      <c r="AO577" s="61">
        <v>0</v>
      </c>
      <c r="AP577" s="61">
        <v>0</v>
      </c>
      <c r="AQ577" s="61">
        <f t="shared" si="8"/>
        <v>0</v>
      </c>
      <c r="AT577" s="33"/>
    </row>
    <row r="578" spans="1:46" ht="33" customHeight="1">
      <c r="A578" s="32">
        <v>2323</v>
      </c>
      <c r="B578" s="315" t="str">
        <f>VLOOKUP(A578,[5]bd_lista!A:C,3,FALSE)</f>
        <v>ENTIDAD ASEO MUNICIPAL DE TARIJA</v>
      </c>
      <c r="C578" s="316" t="e">
        <f>+VLOOKUP(A578,Contactos!$A$4:$E$534,6,FALSE)</f>
        <v>#N/A</v>
      </c>
      <c r="D578" s="61">
        <v>0</v>
      </c>
      <c r="E578" s="61">
        <v>0</v>
      </c>
      <c r="F578" s="61">
        <v>0</v>
      </c>
      <c r="G578" s="61">
        <v>0</v>
      </c>
      <c r="H578" s="61">
        <v>0</v>
      </c>
      <c r="I578" s="61">
        <v>0</v>
      </c>
      <c r="J578" s="61">
        <v>0</v>
      </c>
      <c r="K578" s="61">
        <v>0</v>
      </c>
      <c r="L578" s="61">
        <v>0</v>
      </c>
      <c r="M578" s="61">
        <v>0</v>
      </c>
      <c r="N578" s="61">
        <v>0</v>
      </c>
      <c r="O578" s="61">
        <v>0</v>
      </c>
      <c r="P578" s="61">
        <v>0</v>
      </c>
      <c r="Q578" s="61">
        <v>0</v>
      </c>
      <c r="R578" s="61">
        <v>0</v>
      </c>
      <c r="S578" s="61">
        <v>0</v>
      </c>
      <c r="T578" s="61">
        <v>0</v>
      </c>
      <c r="U578" s="61">
        <v>0</v>
      </c>
      <c r="V578" s="61">
        <v>0</v>
      </c>
      <c r="W578" s="61">
        <v>0</v>
      </c>
      <c r="X578" s="61">
        <v>0</v>
      </c>
      <c r="Y578" s="61">
        <v>0</v>
      </c>
      <c r="Z578" s="61">
        <v>0</v>
      </c>
      <c r="AA578" s="61">
        <v>0</v>
      </c>
      <c r="AB578" s="61">
        <v>0</v>
      </c>
      <c r="AC578" s="61">
        <v>0</v>
      </c>
      <c r="AD578" s="61">
        <v>0</v>
      </c>
      <c r="AE578" s="61">
        <v>0</v>
      </c>
      <c r="AF578" s="61">
        <v>0</v>
      </c>
      <c r="AG578" s="61">
        <v>0</v>
      </c>
      <c r="AH578" s="61">
        <v>0</v>
      </c>
      <c r="AI578" s="61">
        <v>0</v>
      </c>
      <c r="AJ578" s="61">
        <v>0</v>
      </c>
      <c r="AK578" s="61">
        <v>0</v>
      </c>
      <c r="AL578" s="61">
        <v>0</v>
      </c>
      <c r="AM578" s="61">
        <v>0</v>
      </c>
      <c r="AN578" s="61">
        <v>0</v>
      </c>
      <c r="AO578" s="61">
        <v>0</v>
      </c>
      <c r="AP578" s="61">
        <v>0</v>
      </c>
      <c r="AQ578" s="61">
        <f t="shared" si="8"/>
        <v>0</v>
      </c>
      <c r="AT578" s="33"/>
    </row>
    <row r="579" spans="1:46" ht="33" customHeight="1">
      <c r="A579" s="32">
        <v>2324</v>
      </c>
      <c r="B579" s="315" t="str">
        <f>VLOOKUP(A579,[5]bd_lista!A:C,3,FALSE)</f>
        <v>ENTIDAD OBRAS PUBLICAS MUNICIPALES DE TARIJA</v>
      </c>
      <c r="C579" s="316" t="e">
        <f>+VLOOKUP(A579,Contactos!$A$4:$E$534,6,FALSE)</f>
        <v>#N/A</v>
      </c>
      <c r="D579" s="61">
        <v>0</v>
      </c>
      <c r="E579" s="61">
        <v>0</v>
      </c>
      <c r="F579" s="61">
        <v>0</v>
      </c>
      <c r="G579" s="61">
        <v>0</v>
      </c>
      <c r="H579" s="61">
        <v>0</v>
      </c>
      <c r="I579" s="61">
        <v>0</v>
      </c>
      <c r="J579" s="61">
        <v>0</v>
      </c>
      <c r="K579" s="61">
        <v>0</v>
      </c>
      <c r="L579" s="61">
        <v>0</v>
      </c>
      <c r="M579" s="61">
        <v>0</v>
      </c>
      <c r="N579" s="61">
        <v>0</v>
      </c>
      <c r="O579" s="61">
        <v>0</v>
      </c>
      <c r="P579" s="61">
        <v>0</v>
      </c>
      <c r="Q579" s="61">
        <v>0</v>
      </c>
      <c r="R579" s="61">
        <v>0</v>
      </c>
      <c r="S579" s="61">
        <v>0</v>
      </c>
      <c r="T579" s="61">
        <v>0</v>
      </c>
      <c r="U579" s="61">
        <v>0</v>
      </c>
      <c r="V579" s="61">
        <v>0</v>
      </c>
      <c r="W579" s="61">
        <v>0</v>
      </c>
      <c r="X579" s="61">
        <v>0</v>
      </c>
      <c r="Y579" s="61">
        <v>0</v>
      </c>
      <c r="Z579" s="61">
        <v>0</v>
      </c>
      <c r="AA579" s="61">
        <v>0</v>
      </c>
      <c r="AB579" s="61">
        <v>0</v>
      </c>
      <c r="AC579" s="61">
        <v>0</v>
      </c>
      <c r="AD579" s="61">
        <v>0</v>
      </c>
      <c r="AE579" s="61">
        <v>0</v>
      </c>
      <c r="AF579" s="61">
        <v>0</v>
      </c>
      <c r="AG579" s="61">
        <v>0</v>
      </c>
      <c r="AH579" s="61">
        <v>0</v>
      </c>
      <c r="AI579" s="61">
        <v>0</v>
      </c>
      <c r="AJ579" s="61">
        <v>0</v>
      </c>
      <c r="AK579" s="61">
        <v>0</v>
      </c>
      <c r="AL579" s="61">
        <v>0</v>
      </c>
      <c r="AM579" s="61">
        <v>0</v>
      </c>
      <c r="AN579" s="61">
        <v>0</v>
      </c>
      <c r="AO579" s="61">
        <v>0</v>
      </c>
      <c r="AP579" s="61">
        <v>0</v>
      </c>
      <c r="AQ579" s="61">
        <f t="shared" si="8"/>
        <v>0</v>
      </c>
      <c r="AT579" s="33"/>
    </row>
    <row r="580" spans="1:46" ht="33" customHeight="1">
      <c r="A580" s="32">
        <v>2325</v>
      </c>
      <c r="B580" s="315" t="str">
        <f>VLOOKUP(A580,[5]bd_lista!A:C,3,FALSE)</f>
        <v>ENTIDAD ORDENAMIENTO TERRITORIAL DE TARIJA</v>
      </c>
      <c r="C580" s="316" t="e">
        <f>+VLOOKUP(A580,Contactos!$A$4:$E$534,6,FALSE)</f>
        <v>#N/A</v>
      </c>
      <c r="D580" s="61">
        <v>0</v>
      </c>
      <c r="E580" s="61">
        <v>0</v>
      </c>
      <c r="F580" s="61">
        <v>0</v>
      </c>
      <c r="G580" s="61">
        <v>0</v>
      </c>
      <c r="H580" s="61">
        <v>0</v>
      </c>
      <c r="I580" s="61">
        <v>0</v>
      </c>
      <c r="J580" s="61">
        <v>0</v>
      </c>
      <c r="K580" s="61">
        <v>0</v>
      </c>
      <c r="L580" s="61">
        <v>0</v>
      </c>
      <c r="M580" s="61">
        <v>0</v>
      </c>
      <c r="N580" s="61">
        <v>0</v>
      </c>
      <c r="O580" s="61">
        <v>0</v>
      </c>
      <c r="P580" s="61">
        <v>0</v>
      </c>
      <c r="Q580" s="61">
        <v>0</v>
      </c>
      <c r="R580" s="61">
        <v>0</v>
      </c>
      <c r="S580" s="61">
        <v>0</v>
      </c>
      <c r="T580" s="61">
        <v>0</v>
      </c>
      <c r="U580" s="61">
        <v>0</v>
      </c>
      <c r="V580" s="61">
        <v>0</v>
      </c>
      <c r="W580" s="61">
        <v>0</v>
      </c>
      <c r="X580" s="61">
        <v>0</v>
      </c>
      <c r="Y580" s="61">
        <v>0</v>
      </c>
      <c r="Z580" s="61">
        <v>0</v>
      </c>
      <c r="AA580" s="61">
        <v>0</v>
      </c>
      <c r="AB580" s="61">
        <v>0</v>
      </c>
      <c r="AC580" s="61">
        <v>0</v>
      </c>
      <c r="AD580" s="61">
        <v>0</v>
      </c>
      <c r="AE580" s="61">
        <v>0</v>
      </c>
      <c r="AF580" s="61">
        <v>0</v>
      </c>
      <c r="AG580" s="61">
        <v>0</v>
      </c>
      <c r="AH580" s="61">
        <v>0</v>
      </c>
      <c r="AI580" s="61">
        <v>0</v>
      </c>
      <c r="AJ580" s="61">
        <v>0</v>
      </c>
      <c r="AK580" s="61">
        <v>0</v>
      </c>
      <c r="AL580" s="61">
        <v>0</v>
      </c>
      <c r="AM580" s="61">
        <v>0</v>
      </c>
      <c r="AN580" s="61">
        <v>0</v>
      </c>
      <c r="AO580" s="61">
        <v>0</v>
      </c>
      <c r="AP580" s="61">
        <v>0</v>
      </c>
      <c r="AQ580" s="61">
        <f t="shared" si="8"/>
        <v>0</v>
      </c>
      <c r="AT580" s="33"/>
    </row>
    <row r="581" spans="1:46" ht="33" customHeight="1">
      <c r="A581" s="32">
        <v>2326</v>
      </c>
      <c r="B581" s="315" t="str">
        <f>VLOOKUP(A581,[5]bd_lista!A:C,3,FALSE)</f>
        <v>ENTIDAD ORDEN Y SEGURIDAD CIUDADANA MUNICIPAL DE TARIJA</v>
      </c>
      <c r="C581" s="316" t="e">
        <f>+VLOOKUP(A581,Contactos!$A$4:$E$534,6,FALSE)</f>
        <v>#N/A</v>
      </c>
      <c r="D581" s="61">
        <v>0</v>
      </c>
      <c r="E581" s="61">
        <v>0</v>
      </c>
      <c r="F581" s="61">
        <v>0</v>
      </c>
      <c r="G581" s="61">
        <v>0</v>
      </c>
      <c r="H581" s="61">
        <v>0</v>
      </c>
      <c r="I581" s="61">
        <v>0</v>
      </c>
      <c r="J581" s="61">
        <v>0</v>
      </c>
      <c r="K581" s="61">
        <v>0</v>
      </c>
      <c r="L581" s="61">
        <v>0</v>
      </c>
      <c r="M581" s="61">
        <v>0</v>
      </c>
      <c r="N581" s="61">
        <v>0</v>
      </c>
      <c r="O581" s="61">
        <v>0</v>
      </c>
      <c r="P581" s="61">
        <v>0</v>
      </c>
      <c r="Q581" s="61">
        <v>0</v>
      </c>
      <c r="R581" s="61">
        <v>0</v>
      </c>
      <c r="S581" s="61">
        <v>0</v>
      </c>
      <c r="T581" s="61">
        <v>0</v>
      </c>
      <c r="U581" s="61">
        <v>0</v>
      </c>
      <c r="V581" s="61">
        <v>0</v>
      </c>
      <c r="W581" s="61">
        <v>0</v>
      </c>
      <c r="X581" s="61">
        <v>0</v>
      </c>
      <c r="Y581" s="61">
        <v>0</v>
      </c>
      <c r="Z581" s="61">
        <v>0</v>
      </c>
      <c r="AA581" s="61">
        <v>0</v>
      </c>
      <c r="AB581" s="61">
        <v>0</v>
      </c>
      <c r="AC581" s="61">
        <v>0</v>
      </c>
      <c r="AD581" s="61">
        <v>0</v>
      </c>
      <c r="AE581" s="61">
        <v>0</v>
      </c>
      <c r="AF581" s="61">
        <v>0</v>
      </c>
      <c r="AG581" s="61">
        <v>0</v>
      </c>
      <c r="AH581" s="61">
        <v>0</v>
      </c>
      <c r="AI581" s="61">
        <v>0</v>
      </c>
      <c r="AJ581" s="61">
        <v>0</v>
      </c>
      <c r="AK581" s="61">
        <v>0</v>
      </c>
      <c r="AL581" s="61">
        <v>0</v>
      </c>
      <c r="AM581" s="61">
        <v>0</v>
      </c>
      <c r="AN581" s="61">
        <v>0</v>
      </c>
      <c r="AO581" s="61">
        <v>0</v>
      </c>
      <c r="AP581" s="61">
        <v>0</v>
      </c>
      <c r="AQ581" s="61">
        <f t="shared" si="8"/>
        <v>0</v>
      </c>
      <c r="AT581" s="33"/>
    </row>
    <row r="582" spans="1:46" ht="33" customHeight="1">
      <c r="A582" s="32">
        <v>2327</v>
      </c>
      <c r="B582" s="315" t="str">
        <f>VLOOKUP(A582,[5]bd_lista!A:C,3,FALSE)</f>
        <v>EMPRESA MUNICIPAL AUTONOMA DE AGUA POTABLE Y ALCANTARILLADO  DE YACUIBA</v>
      </c>
      <c r="C582" s="316" t="e">
        <f>+VLOOKUP(A582,Contactos!$A$4:$E$534,6,FALSE)</f>
        <v>#N/A</v>
      </c>
      <c r="D582" s="61">
        <v>0</v>
      </c>
      <c r="E582" s="61">
        <v>0</v>
      </c>
      <c r="F582" s="61">
        <v>0</v>
      </c>
      <c r="G582" s="61">
        <v>0</v>
      </c>
      <c r="H582" s="61">
        <v>0</v>
      </c>
      <c r="I582" s="61">
        <v>0</v>
      </c>
      <c r="J582" s="61">
        <v>0</v>
      </c>
      <c r="K582" s="61">
        <v>0</v>
      </c>
      <c r="L582" s="61">
        <v>0</v>
      </c>
      <c r="M582" s="61">
        <v>0</v>
      </c>
      <c r="N582" s="61">
        <v>0</v>
      </c>
      <c r="O582" s="61">
        <v>0</v>
      </c>
      <c r="P582" s="61">
        <v>0</v>
      </c>
      <c r="Q582" s="61">
        <v>0</v>
      </c>
      <c r="R582" s="61">
        <v>0</v>
      </c>
      <c r="S582" s="61">
        <v>0</v>
      </c>
      <c r="T582" s="61">
        <v>0</v>
      </c>
      <c r="U582" s="61">
        <v>0</v>
      </c>
      <c r="V582" s="61">
        <v>0</v>
      </c>
      <c r="W582" s="61">
        <v>0</v>
      </c>
      <c r="X582" s="61">
        <v>0</v>
      </c>
      <c r="Y582" s="61">
        <v>0</v>
      </c>
      <c r="Z582" s="61">
        <v>0</v>
      </c>
      <c r="AA582" s="61">
        <v>0</v>
      </c>
      <c r="AB582" s="61">
        <v>0</v>
      </c>
      <c r="AC582" s="61">
        <v>0</v>
      </c>
      <c r="AD582" s="61">
        <v>0</v>
      </c>
      <c r="AE582" s="61">
        <v>0</v>
      </c>
      <c r="AF582" s="61">
        <v>0</v>
      </c>
      <c r="AG582" s="61">
        <v>0</v>
      </c>
      <c r="AH582" s="61">
        <v>0</v>
      </c>
      <c r="AI582" s="61">
        <v>0</v>
      </c>
      <c r="AJ582" s="61">
        <v>0</v>
      </c>
      <c r="AK582" s="61">
        <v>0</v>
      </c>
      <c r="AL582" s="61">
        <v>0</v>
      </c>
      <c r="AM582" s="61">
        <v>0</v>
      </c>
      <c r="AN582" s="61">
        <v>0</v>
      </c>
      <c r="AO582" s="61">
        <v>0</v>
      </c>
      <c r="AP582" s="61">
        <v>0</v>
      </c>
      <c r="AQ582" s="61">
        <f t="shared" si="8"/>
        <v>0</v>
      </c>
      <c r="AT582" s="33"/>
    </row>
    <row r="583" spans="1:46" ht="33" customHeight="1">
      <c r="A583" s="32">
        <v>2328</v>
      </c>
      <c r="B583" s="315" t="str">
        <f>VLOOKUP(A583,[5]bd_lista!A:C,3,FALSE)</f>
        <v>EMPRESA MUNICIPAL DE AGUA POTABLE Y ALCANTARILLADO SANITARIO DE URIONDO</v>
      </c>
      <c r="C583" s="316" t="e">
        <f>+VLOOKUP(A583,Contactos!$A$4:$E$534,6,FALSE)</f>
        <v>#N/A</v>
      </c>
      <c r="D583" s="61">
        <v>0</v>
      </c>
      <c r="E583" s="61">
        <v>0</v>
      </c>
      <c r="F583" s="61">
        <v>0</v>
      </c>
      <c r="G583" s="61">
        <v>0</v>
      </c>
      <c r="H583" s="61">
        <v>0</v>
      </c>
      <c r="I583" s="61">
        <v>0</v>
      </c>
      <c r="J583" s="61">
        <v>0</v>
      </c>
      <c r="K583" s="61">
        <v>0</v>
      </c>
      <c r="L583" s="61">
        <v>0</v>
      </c>
      <c r="M583" s="61">
        <v>0</v>
      </c>
      <c r="N583" s="61">
        <v>0</v>
      </c>
      <c r="O583" s="61">
        <v>0</v>
      </c>
      <c r="P583" s="61">
        <v>0</v>
      </c>
      <c r="Q583" s="61">
        <v>0</v>
      </c>
      <c r="R583" s="61">
        <v>0</v>
      </c>
      <c r="S583" s="61">
        <v>0</v>
      </c>
      <c r="T583" s="61">
        <v>0</v>
      </c>
      <c r="U583" s="61">
        <v>0</v>
      </c>
      <c r="V583" s="61">
        <v>0</v>
      </c>
      <c r="W583" s="61">
        <v>0</v>
      </c>
      <c r="X583" s="61">
        <v>0</v>
      </c>
      <c r="Y583" s="61">
        <v>0</v>
      </c>
      <c r="Z583" s="61">
        <v>0</v>
      </c>
      <c r="AA583" s="61">
        <v>0</v>
      </c>
      <c r="AB583" s="61">
        <v>0</v>
      </c>
      <c r="AC583" s="61">
        <v>0</v>
      </c>
      <c r="AD583" s="61">
        <v>0</v>
      </c>
      <c r="AE583" s="61">
        <v>0</v>
      </c>
      <c r="AF583" s="61">
        <v>0</v>
      </c>
      <c r="AG583" s="61">
        <v>0</v>
      </c>
      <c r="AH583" s="61">
        <v>0</v>
      </c>
      <c r="AI583" s="61">
        <v>0</v>
      </c>
      <c r="AJ583" s="61">
        <v>0</v>
      </c>
      <c r="AK583" s="61">
        <v>0</v>
      </c>
      <c r="AL583" s="61">
        <v>0</v>
      </c>
      <c r="AM583" s="61">
        <v>0</v>
      </c>
      <c r="AN583" s="61">
        <v>0</v>
      </c>
      <c r="AO583" s="61">
        <v>0</v>
      </c>
      <c r="AP583" s="61">
        <v>0</v>
      </c>
      <c r="AQ583" s="61">
        <f t="shared" si="8"/>
        <v>0</v>
      </c>
      <c r="AT583" s="33"/>
    </row>
    <row r="584" spans="1:46" ht="33" customHeight="1">
      <c r="A584" s="32">
        <v>2330</v>
      </c>
      <c r="B584" s="315" t="str">
        <f>VLOOKUP(A584,[5]bd_lista!A:C,3,FALSE)</f>
        <v>EMPRESA PÚBLICA DEPARTAMENTAL DE SERVICIOS ELECTRICOS TARIJA - SETAR</v>
      </c>
      <c r="C584" s="316" t="e">
        <f>+VLOOKUP(A584,Contactos!$A$4:$E$534,6,FALSE)</f>
        <v>#N/A</v>
      </c>
      <c r="D584" s="61">
        <v>0</v>
      </c>
      <c r="E584" s="61">
        <v>0</v>
      </c>
      <c r="F584" s="61">
        <v>0</v>
      </c>
      <c r="G584" s="61">
        <v>0</v>
      </c>
      <c r="H584" s="61">
        <v>0</v>
      </c>
      <c r="I584" s="61">
        <v>0</v>
      </c>
      <c r="J584" s="61">
        <v>0</v>
      </c>
      <c r="K584" s="61">
        <v>0</v>
      </c>
      <c r="L584" s="61">
        <v>0</v>
      </c>
      <c r="M584" s="61">
        <v>0</v>
      </c>
      <c r="N584" s="61">
        <v>0</v>
      </c>
      <c r="O584" s="61">
        <v>0</v>
      </c>
      <c r="P584" s="61">
        <v>0</v>
      </c>
      <c r="Q584" s="61">
        <v>0</v>
      </c>
      <c r="R584" s="61">
        <v>0</v>
      </c>
      <c r="S584" s="61">
        <v>0</v>
      </c>
      <c r="T584" s="61">
        <v>0</v>
      </c>
      <c r="U584" s="61">
        <v>0</v>
      </c>
      <c r="V584" s="61">
        <v>0</v>
      </c>
      <c r="W584" s="61">
        <v>0</v>
      </c>
      <c r="X584" s="61">
        <v>0</v>
      </c>
      <c r="Y584" s="61">
        <v>0</v>
      </c>
      <c r="Z584" s="61">
        <v>0</v>
      </c>
      <c r="AA584" s="61">
        <v>0</v>
      </c>
      <c r="AB584" s="61">
        <v>0</v>
      </c>
      <c r="AC584" s="61">
        <v>0</v>
      </c>
      <c r="AD584" s="61">
        <v>0</v>
      </c>
      <c r="AE584" s="61">
        <v>0</v>
      </c>
      <c r="AF584" s="61">
        <v>0</v>
      </c>
      <c r="AG584" s="61">
        <v>0</v>
      </c>
      <c r="AH584" s="61">
        <v>0</v>
      </c>
      <c r="AI584" s="61">
        <v>0</v>
      </c>
      <c r="AJ584" s="61">
        <v>0</v>
      </c>
      <c r="AK584" s="61">
        <v>0</v>
      </c>
      <c r="AL584" s="61">
        <v>0</v>
      </c>
      <c r="AM584" s="61">
        <v>0</v>
      </c>
      <c r="AN584" s="61">
        <v>0</v>
      </c>
      <c r="AO584" s="61">
        <v>0</v>
      </c>
      <c r="AP584" s="61">
        <v>0</v>
      </c>
      <c r="AQ584" s="61">
        <f t="shared" si="8"/>
        <v>0</v>
      </c>
      <c r="AT584" s="33"/>
    </row>
    <row r="585" spans="1:46" ht="33" customHeight="1">
      <c r="A585" s="32">
        <v>2331</v>
      </c>
      <c r="B585" s="315" t="str">
        <f>VLOOKUP(A585,[5]bd_lista!A:C,3,FALSE)</f>
        <v>ENTIDAD DESCENTRALIZADA MUNICIPAL TERMINAL DE BUSES LA PAZ</v>
      </c>
      <c r="C585" s="316" t="e">
        <f>+VLOOKUP(A585,Contactos!$A$4:$E$534,6,FALSE)</f>
        <v>#N/A</v>
      </c>
      <c r="D585" s="61">
        <v>0</v>
      </c>
      <c r="E585" s="61">
        <v>0</v>
      </c>
      <c r="F585" s="61">
        <v>0</v>
      </c>
      <c r="G585" s="61">
        <v>0</v>
      </c>
      <c r="H585" s="61">
        <v>0</v>
      </c>
      <c r="I585" s="61">
        <v>0</v>
      </c>
      <c r="J585" s="61">
        <v>0</v>
      </c>
      <c r="K585" s="61">
        <v>0</v>
      </c>
      <c r="L585" s="61">
        <v>0</v>
      </c>
      <c r="M585" s="61">
        <v>0</v>
      </c>
      <c r="N585" s="61">
        <v>0</v>
      </c>
      <c r="O585" s="61">
        <v>0</v>
      </c>
      <c r="P585" s="61">
        <v>0</v>
      </c>
      <c r="Q585" s="61">
        <v>0</v>
      </c>
      <c r="R585" s="61">
        <v>0</v>
      </c>
      <c r="S585" s="61">
        <v>0</v>
      </c>
      <c r="T585" s="61">
        <v>0</v>
      </c>
      <c r="U585" s="61">
        <v>0</v>
      </c>
      <c r="V585" s="61">
        <v>0</v>
      </c>
      <c r="W585" s="61">
        <v>0</v>
      </c>
      <c r="X585" s="61">
        <v>0</v>
      </c>
      <c r="Y585" s="61">
        <v>0</v>
      </c>
      <c r="Z585" s="61">
        <v>0</v>
      </c>
      <c r="AA585" s="61">
        <v>0</v>
      </c>
      <c r="AB585" s="61">
        <v>0</v>
      </c>
      <c r="AC585" s="61">
        <v>0</v>
      </c>
      <c r="AD585" s="61">
        <v>0</v>
      </c>
      <c r="AE585" s="61">
        <v>0</v>
      </c>
      <c r="AF585" s="61">
        <v>0</v>
      </c>
      <c r="AG585" s="61">
        <v>0</v>
      </c>
      <c r="AH585" s="61">
        <v>0</v>
      </c>
      <c r="AI585" s="61">
        <v>0</v>
      </c>
      <c r="AJ585" s="61">
        <v>0</v>
      </c>
      <c r="AK585" s="61">
        <v>0</v>
      </c>
      <c r="AL585" s="61">
        <v>0</v>
      </c>
      <c r="AM585" s="61">
        <v>0</v>
      </c>
      <c r="AN585" s="61">
        <v>0</v>
      </c>
      <c r="AO585" s="61">
        <v>0</v>
      </c>
      <c r="AP585" s="61">
        <v>0</v>
      </c>
      <c r="AQ585" s="61">
        <f t="shared" si="8"/>
        <v>0</v>
      </c>
      <c r="AT585" s="33"/>
    </row>
    <row r="586" spans="1:46" ht="33" customHeight="1">
      <c r="A586" s="32">
        <v>2333</v>
      </c>
      <c r="B586" s="315" t="str">
        <f>VLOOKUP(A586,[5]bd_lista!A:C,3,FALSE)</f>
        <v>ENTIDAD DIRECCIÓN DE LA TERMINAL DE BUSES DE TARIJA</v>
      </c>
      <c r="C586" s="316" t="e">
        <f>+VLOOKUP(A586,Contactos!$A$4:$E$534,6,FALSE)</f>
        <v>#N/A</v>
      </c>
      <c r="D586" s="61">
        <v>0</v>
      </c>
      <c r="E586" s="61">
        <v>0</v>
      </c>
      <c r="F586" s="61">
        <v>0</v>
      </c>
      <c r="G586" s="61">
        <v>0</v>
      </c>
      <c r="H586" s="61">
        <v>0</v>
      </c>
      <c r="I586" s="61">
        <v>0</v>
      </c>
      <c r="J586" s="61">
        <v>0</v>
      </c>
      <c r="K586" s="61">
        <v>0</v>
      </c>
      <c r="L586" s="61">
        <v>0</v>
      </c>
      <c r="M586" s="61">
        <v>0</v>
      </c>
      <c r="N586" s="61">
        <v>0</v>
      </c>
      <c r="O586" s="61">
        <v>0</v>
      </c>
      <c r="P586" s="61">
        <v>0</v>
      </c>
      <c r="Q586" s="61">
        <v>0</v>
      </c>
      <c r="R586" s="61">
        <v>0</v>
      </c>
      <c r="S586" s="61">
        <v>0</v>
      </c>
      <c r="T586" s="61">
        <v>0</v>
      </c>
      <c r="U586" s="61">
        <v>0</v>
      </c>
      <c r="V586" s="61">
        <v>0</v>
      </c>
      <c r="W586" s="61">
        <v>0</v>
      </c>
      <c r="X586" s="61">
        <v>0</v>
      </c>
      <c r="Y586" s="61">
        <v>0</v>
      </c>
      <c r="Z586" s="61">
        <v>0</v>
      </c>
      <c r="AA586" s="61">
        <v>0</v>
      </c>
      <c r="AB586" s="61">
        <v>0</v>
      </c>
      <c r="AC586" s="61">
        <v>0</v>
      </c>
      <c r="AD586" s="61">
        <v>0</v>
      </c>
      <c r="AE586" s="61">
        <v>0</v>
      </c>
      <c r="AF586" s="61">
        <v>0</v>
      </c>
      <c r="AG586" s="61">
        <v>0</v>
      </c>
      <c r="AH586" s="61">
        <v>0</v>
      </c>
      <c r="AI586" s="61">
        <v>0</v>
      </c>
      <c r="AJ586" s="61">
        <v>0</v>
      </c>
      <c r="AK586" s="61">
        <v>0</v>
      </c>
      <c r="AL586" s="61">
        <v>0</v>
      </c>
      <c r="AM586" s="61">
        <v>0</v>
      </c>
      <c r="AN586" s="61">
        <v>0</v>
      </c>
      <c r="AO586" s="61">
        <v>0</v>
      </c>
      <c r="AP586" s="61">
        <v>0</v>
      </c>
      <c r="AQ586" s="61">
        <f t="shared" si="8"/>
        <v>0</v>
      </c>
      <c r="AT586" s="33"/>
    </row>
    <row r="587" spans="1:46" ht="33" customHeight="1">
      <c r="A587" s="32">
        <v>2334</v>
      </c>
      <c r="B587" s="315" t="str">
        <f>VLOOKUP(A587,[5]bd_lista!A:C,3,FALSE)</f>
        <v>ENTIDAD DESCENTRALIZADA MUNICIPAL DE MAQUINARIA Y EQUIPO</v>
      </c>
      <c r="C587" s="316" t="e">
        <f>+VLOOKUP(A587,Contactos!$A$4:$E$534,6,FALSE)</f>
        <v>#N/A</v>
      </c>
      <c r="D587" s="61">
        <v>0</v>
      </c>
      <c r="E587" s="61">
        <v>0</v>
      </c>
      <c r="F587" s="61">
        <v>0</v>
      </c>
      <c r="G587" s="61">
        <v>0</v>
      </c>
      <c r="H587" s="61">
        <v>0</v>
      </c>
      <c r="I587" s="61">
        <v>0</v>
      </c>
      <c r="J587" s="61">
        <v>0</v>
      </c>
      <c r="K587" s="61">
        <v>0</v>
      </c>
      <c r="L587" s="61">
        <v>0</v>
      </c>
      <c r="M587" s="61">
        <v>0</v>
      </c>
      <c r="N587" s="61">
        <v>0</v>
      </c>
      <c r="O587" s="61">
        <v>0</v>
      </c>
      <c r="P587" s="61">
        <v>0</v>
      </c>
      <c r="Q587" s="61">
        <v>0</v>
      </c>
      <c r="R587" s="61">
        <v>0</v>
      </c>
      <c r="S587" s="61">
        <v>0</v>
      </c>
      <c r="T587" s="61">
        <v>0</v>
      </c>
      <c r="U587" s="61">
        <v>0</v>
      </c>
      <c r="V587" s="61">
        <v>0</v>
      </c>
      <c r="W587" s="61">
        <v>0</v>
      </c>
      <c r="X587" s="61">
        <v>0</v>
      </c>
      <c r="Y587" s="61">
        <v>0</v>
      </c>
      <c r="Z587" s="61">
        <v>0</v>
      </c>
      <c r="AA587" s="61">
        <v>0</v>
      </c>
      <c r="AB587" s="61">
        <v>0</v>
      </c>
      <c r="AC587" s="61">
        <v>0</v>
      </c>
      <c r="AD587" s="61">
        <v>0</v>
      </c>
      <c r="AE587" s="61">
        <v>0</v>
      </c>
      <c r="AF587" s="61">
        <v>0</v>
      </c>
      <c r="AG587" s="61">
        <v>0</v>
      </c>
      <c r="AH587" s="61">
        <v>0</v>
      </c>
      <c r="AI587" s="61">
        <v>0</v>
      </c>
      <c r="AJ587" s="61">
        <v>0</v>
      </c>
      <c r="AK587" s="61">
        <v>0</v>
      </c>
      <c r="AL587" s="61">
        <v>0</v>
      </c>
      <c r="AM587" s="61">
        <v>0</v>
      </c>
      <c r="AN587" s="61">
        <v>0</v>
      </c>
      <c r="AO587" s="61">
        <v>0</v>
      </c>
      <c r="AP587" s="61">
        <v>0</v>
      </c>
      <c r="AQ587" s="61">
        <f t="shared" si="8"/>
        <v>0</v>
      </c>
      <c r="AT587" s="33"/>
    </row>
    <row r="588" spans="1:46" ht="33" customHeight="1">
      <c r="A588" s="32">
        <v>2335</v>
      </c>
      <c r="B588" s="315" t="str">
        <f>VLOOKUP(A588,[5]bd_lista!A:C,3,FALSE)</f>
        <v>ENTIDAD MUNICIPAL DE ASEO POTOSI</v>
      </c>
      <c r="C588" s="316" t="e">
        <f>+VLOOKUP(A588,Contactos!$A$4:$E$534,6,FALSE)</f>
        <v>#N/A</v>
      </c>
      <c r="D588" s="61">
        <v>0</v>
      </c>
      <c r="E588" s="61">
        <v>0</v>
      </c>
      <c r="F588" s="61">
        <v>0</v>
      </c>
      <c r="G588" s="61">
        <v>0</v>
      </c>
      <c r="H588" s="61">
        <v>0</v>
      </c>
      <c r="I588" s="61">
        <v>0</v>
      </c>
      <c r="J588" s="61">
        <v>0</v>
      </c>
      <c r="K588" s="61">
        <v>0</v>
      </c>
      <c r="L588" s="61">
        <v>0</v>
      </c>
      <c r="M588" s="61">
        <v>0</v>
      </c>
      <c r="N588" s="61">
        <v>0</v>
      </c>
      <c r="O588" s="61">
        <v>0</v>
      </c>
      <c r="P588" s="61">
        <v>0</v>
      </c>
      <c r="Q588" s="61">
        <v>0</v>
      </c>
      <c r="R588" s="61">
        <v>0</v>
      </c>
      <c r="S588" s="61">
        <v>0</v>
      </c>
      <c r="T588" s="61">
        <v>0</v>
      </c>
      <c r="U588" s="61">
        <v>0</v>
      </c>
      <c r="V588" s="61">
        <v>0</v>
      </c>
      <c r="W588" s="61">
        <v>0</v>
      </c>
      <c r="X588" s="61">
        <v>0</v>
      </c>
      <c r="Y588" s="61">
        <v>0</v>
      </c>
      <c r="Z588" s="61">
        <v>0</v>
      </c>
      <c r="AA588" s="61">
        <v>0</v>
      </c>
      <c r="AB588" s="61">
        <v>0</v>
      </c>
      <c r="AC588" s="61">
        <v>0</v>
      </c>
      <c r="AD588" s="61">
        <v>0</v>
      </c>
      <c r="AE588" s="61">
        <v>0</v>
      </c>
      <c r="AF588" s="61">
        <v>0</v>
      </c>
      <c r="AG588" s="61">
        <v>0</v>
      </c>
      <c r="AH588" s="61">
        <v>0</v>
      </c>
      <c r="AI588" s="61">
        <v>0</v>
      </c>
      <c r="AJ588" s="61">
        <v>0</v>
      </c>
      <c r="AK588" s="61">
        <v>0</v>
      </c>
      <c r="AL588" s="61">
        <v>0</v>
      </c>
      <c r="AM588" s="61">
        <v>0</v>
      </c>
      <c r="AN588" s="61">
        <v>0</v>
      </c>
      <c r="AO588" s="61">
        <v>0</v>
      </c>
      <c r="AP588" s="61">
        <v>0</v>
      </c>
      <c r="AQ588" s="61">
        <f t="shared" si="8"/>
        <v>0</v>
      </c>
      <c r="AT588" s="33"/>
    </row>
    <row r="589" spans="1:46" ht="33" customHeight="1">
      <c r="A589" s="32">
        <v>2336</v>
      </c>
      <c r="B589" s="315" t="str">
        <f>VLOOKUP(A589,[5]bd_lista!A:C,3,FALSE)</f>
        <v>EMPRESA PÚBLICA DEPARTAMENTAL FÁBRICA DE CALAMINAS Y CLAVOS POTOSI</v>
      </c>
      <c r="C589" s="316" t="e">
        <f>+VLOOKUP(A589,Contactos!$A$4:$E$534,6,FALSE)</f>
        <v>#N/A</v>
      </c>
      <c r="D589" s="61">
        <v>0</v>
      </c>
      <c r="E589" s="61">
        <v>0</v>
      </c>
      <c r="F589" s="61">
        <v>0</v>
      </c>
      <c r="G589" s="61">
        <v>0</v>
      </c>
      <c r="H589" s="61">
        <v>0</v>
      </c>
      <c r="I589" s="61">
        <v>0</v>
      </c>
      <c r="J589" s="61">
        <v>0</v>
      </c>
      <c r="K589" s="61">
        <v>0</v>
      </c>
      <c r="L589" s="61">
        <v>0</v>
      </c>
      <c r="M589" s="61">
        <v>0</v>
      </c>
      <c r="N589" s="61">
        <v>0</v>
      </c>
      <c r="O589" s="61">
        <v>0</v>
      </c>
      <c r="P589" s="61">
        <v>0</v>
      </c>
      <c r="Q589" s="61">
        <v>0</v>
      </c>
      <c r="R589" s="61">
        <v>0</v>
      </c>
      <c r="S589" s="61">
        <v>0</v>
      </c>
      <c r="T589" s="61">
        <v>0</v>
      </c>
      <c r="U589" s="61">
        <v>0</v>
      </c>
      <c r="V589" s="61">
        <v>0</v>
      </c>
      <c r="W589" s="61">
        <v>0</v>
      </c>
      <c r="X589" s="61">
        <v>0</v>
      </c>
      <c r="Y589" s="61">
        <v>0</v>
      </c>
      <c r="Z589" s="61">
        <v>0</v>
      </c>
      <c r="AA589" s="61">
        <v>0</v>
      </c>
      <c r="AB589" s="61">
        <v>0</v>
      </c>
      <c r="AC589" s="61">
        <v>0</v>
      </c>
      <c r="AD589" s="61">
        <v>0</v>
      </c>
      <c r="AE589" s="61">
        <v>0</v>
      </c>
      <c r="AF589" s="61">
        <v>0</v>
      </c>
      <c r="AG589" s="61">
        <v>0</v>
      </c>
      <c r="AH589" s="61">
        <v>0</v>
      </c>
      <c r="AI589" s="61">
        <v>0</v>
      </c>
      <c r="AJ589" s="61">
        <v>0</v>
      </c>
      <c r="AK589" s="61">
        <v>0</v>
      </c>
      <c r="AL589" s="61">
        <v>0</v>
      </c>
      <c r="AM589" s="61">
        <v>0</v>
      </c>
      <c r="AN589" s="61">
        <v>0</v>
      </c>
      <c r="AO589" s="61">
        <v>0</v>
      </c>
      <c r="AP589" s="61">
        <v>0</v>
      </c>
      <c r="AQ589" s="61">
        <f t="shared" si="8"/>
        <v>0</v>
      </c>
      <c r="AT589" s="33"/>
    </row>
    <row r="590" spans="1:46" ht="33" customHeight="1">
      <c r="A590" s="32">
        <v>2337</v>
      </c>
      <c r="B590" s="315" t="str">
        <f>VLOOKUP(A590,[5]bd_lista!A:C,3,FALSE)</f>
        <v>ENTIDAD DESCENTRALIZADA MUNICIPAL DE CEMENTERIOS DE LA PAZ</v>
      </c>
      <c r="C590" s="316" t="e">
        <f>+VLOOKUP(A590,Contactos!$A$4:$E$534,6,FALSE)</f>
        <v>#N/A</v>
      </c>
      <c r="D590" s="61">
        <v>0</v>
      </c>
      <c r="E590" s="61">
        <v>0</v>
      </c>
      <c r="F590" s="61">
        <v>0</v>
      </c>
      <c r="G590" s="61">
        <v>0</v>
      </c>
      <c r="H590" s="61">
        <v>0</v>
      </c>
      <c r="I590" s="61">
        <v>0</v>
      </c>
      <c r="J590" s="61">
        <v>0</v>
      </c>
      <c r="K590" s="61">
        <v>0</v>
      </c>
      <c r="L590" s="61">
        <v>0</v>
      </c>
      <c r="M590" s="61">
        <v>0</v>
      </c>
      <c r="N590" s="61">
        <v>0</v>
      </c>
      <c r="O590" s="61">
        <v>0</v>
      </c>
      <c r="P590" s="61">
        <v>0</v>
      </c>
      <c r="Q590" s="61">
        <v>0</v>
      </c>
      <c r="R590" s="61">
        <v>0</v>
      </c>
      <c r="S590" s="61">
        <v>0</v>
      </c>
      <c r="T590" s="61">
        <v>0</v>
      </c>
      <c r="U590" s="61">
        <v>0</v>
      </c>
      <c r="V590" s="61">
        <v>0</v>
      </c>
      <c r="W590" s="61">
        <v>0</v>
      </c>
      <c r="X590" s="61">
        <v>0</v>
      </c>
      <c r="Y590" s="61">
        <v>0</v>
      </c>
      <c r="Z590" s="61">
        <v>0</v>
      </c>
      <c r="AA590" s="61">
        <v>0</v>
      </c>
      <c r="AB590" s="61">
        <v>0</v>
      </c>
      <c r="AC590" s="61">
        <v>0</v>
      </c>
      <c r="AD590" s="61">
        <v>0</v>
      </c>
      <c r="AE590" s="61">
        <v>0</v>
      </c>
      <c r="AF590" s="61">
        <v>0</v>
      </c>
      <c r="AG590" s="61">
        <v>0</v>
      </c>
      <c r="AH590" s="61">
        <v>0</v>
      </c>
      <c r="AI590" s="61">
        <v>0</v>
      </c>
      <c r="AJ590" s="61">
        <v>0</v>
      </c>
      <c r="AK590" s="61">
        <v>0</v>
      </c>
      <c r="AL590" s="61">
        <v>0</v>
      </c>
      <c r="AM590" s="61">
        <v>0</v>
      </c>
      <c r="AN590" s="61">
        <v>0</v>
      </c>
      <c r="AO590" s="61">
        <v>0</v>
      </c>
      <c r="AP590" s="61">
        <v>0</v>
      </c>
      <c r="AQ590" s="61">
        <f t="shared" si="8"/>
        <v>0</v>
      </c>
      <c r="AT590" s="33"/>
    </row>
    <row r="591" spans="1:46" ht="33" customHeight="1">
      <c r="A591" s="32">
        <v>2338</v>
      </c>
      <c r="B591" s="315" t="str">
        <f>VLOOKUP(A591,[5]bd_lista!A:C,3,FALSE)</f>
        <v xml:space="preserve">EMPRESA PRESTADORA DE SERVICIO DE AGUA POTABLE Y ALCANTARILLADO </v>
      </c>
      <c r="C591" s="316" t="e">
        <f>+VLOOKUP(A591,Contactos!$A$4:$E$534,6,FALSE)</f>
        <v>#N/A</v>
      </c>
      <c r="D591" s="61">
        <v>0</v>
      </c>
      <c r="E591" s="61">
        <v>0</v>
      </c>
      <c r="F591" s="61">
        <v>0</v>
      </c>
      <c r="G591" s="61">
        <v>0</v>
      </c>
      <c r="H591" s="61">
        <v>0</v>
      </c>
      <c r="I591" s="61">
        <v>0</v>
      </c>
      <c r="J591" s="61">
        <v>0</v>
      </c>
      <c r="K591" s="61">
        <v>0</v>
      </c>
      <c r="L591" s="61">
        <v>0</v>
      </c>
      <c r="M591" s="61">
        <v>0</v>
      </c>
      <c r="N591" s="61">
        <v>0</v>
      </c>
      <c r="O591" s="61">
        <v>0</v>
      </c>
      <c r="P591" s="61">
        <v>0</v>
      </c>
      <c r="Q591" s="61">
        <v>0</v>
      </c>
      <c r="R591" s="61">
        <v>0</v>
      </c>
      <c r="S591" s="61">
        <v>0</v>
      </c>
      <c r="T591" s="61">
        <v>0</v>
      </c>
      <c r="U591" s="61">
        <v>0</v>
      </c>
      <c r="V591" s="61">
        <v>0</v>
      </c>
      <c r="W591" s="61">
        <v>0</v>
      </c>
      <c r="X591" s="61">
        <v>0</v>
      </c>
      <c r="Y591" s="61">
        <v>0</v>
      </c>
      <c r="Z591" s="61">
        <v>0</v>
      </c>
      <c r="AA591" s="61">
        <v>0</v>
      </c>
      <c r="AB591" s="61">
        <v>0</v>
      </c>
      <c r="AC591" s="61">
        <v>0</v>
      </c>
      <c r="AD591" s="61">
        <v>0</v>
      </c>
      <c r="AE591" s="61">
        <v>0</v>
      </c>
      <c r="AF591" s="61">
        <v>0</v>
      </c>
      <c r="AG591" s="61">
        <v>0</v>
      </c>
      <c r="AH591" s="61">
        <v>0</v>
      </c>
      <c r="AI591" s="61">
        <v>0</v>
      </c>
      <c r="AJ591" s="61">
        <v>0</v>
      </c>
      <c r="AK591" s="61">
        <v>0</v>
      </c>
      <c r="AL591" s="61">
        <v>0</v>
      </c>
      <c r="AM591" s="61">
        <v>0</v>
      </c>
      <c r="AN591" s="61">
        <v>0</v>
      </c>
      <c r="AO591" s="61">
        <v>0</v>
      </c>
      <c r="AP591" s="61">
        <v>0</v>
      </c>
      <c r="AQ591" s="61">
        <f t="shared" ref="AQ591:AQ600" si="9">SUM(D591:AP591)</f>
        <v>0</v>
      </c>
      <c r="AT591" s="33"/>
    </row>
    <row r="592" spans="1:46" ht="33" customHeight="1">
      <c r="A592" s="32">
        <v>2339</v>
      </c>
      <c r="B592" s="315" t="str">
        <f>VLOOKUP(A592,[5]bd_lista!A:C,3,FALSE)</f>
        <v>EMPRESA MUNICIPAL FABRICA DE JOYAS</v>
      </c>
      <c r="C592" s="316" t="e">
        <f>+VLOOKUP(A592,Contactos!$A$4:$E$534,6,FALSE)</f>
        <v>#N/A</v>
      </c>
      <c r="D592" s="61">
        <v>0</v>
      </c>
      <c r="E592" s="61">
        <v>0</v>
      </c>
      <c r="F592" s="61">
        <v>0</v>
      </c>
      <c r="G592" s="61">
        <v>0</v>
      </c>
      <c r="H592" s="61">
        <v>0</v>
      </c>
      <c r="I592" s="61">
        <v>0</v>
      </c>
      <c r="J592" s="61">
        <v>0</v>
      </c>
      <c r="K592" s="61">
        <v>0</v>
      </c>
      <c r="L592" s="61">
        <v>0</v>
      </c>
      <c r="M592" s="61">
        <v>0</v>
      </c>
      <c r="N592" s="61">
        <v>0</v>
      </c>
      <c r="O592" s="61">
        <v>0</v>
      </c>
      <c r="P592" s="61">
        <v>0</v>
      </c>
      <c r="Q592" s="61">
        <v>0</v>
      </c>
      <c r="R592" s="61">
        <v>0</v>
      </c>
      <c r="S592" s="61">
        <v>0</v>
      </c>
      <c r="T592" s="61">
        <v>0</v>
      </c>
      <c r="U592" s="61">
        <v>0</v>
      </c>
      <c r="V592" s="61">
        <v>0</v>
      </c>
      <c r="W592" s="61">
        <v>0</v>
      </c>
      <c r="X592" s="61">
        <v>0</v>
      </c>
      <c r="Y592" s="61">
        <v>0</v>
      </c>
      <c r="Z592" s="61">
        <v>0</v>
      </c>
      <c r="AA592" s="61">
        <v>0</v>
      </c>
      <c r="AB592" s="61">
        <v>0</v>
      </c>
      <c r="AC592" s="61">
        <v>0</v>
      </c>
      <c r="AD592" s="61">
        <v>0</v>
      </c>
      <c r="AE592" s="61">
        <v>0</v>
      </c>
      <c r="AF592" s="61">
        <v>0</v>
      </c>
      <c r="AG592" s="61">
        <v>0</v>
      </c>
      <c r="AH592" s="61">
        <v>0</v>
      </c>
      <c r="AI592" s="61">
        <v>0</v>
      </c>
      <c r="AJ592" s="61">
        <v>0</v>
      </c>
      <c r="AK592" s="61">
        <v>0</v>
      </c>
      <c r="AL592" s="61">
        <v>0</v>
      </c>
      <c r="AM592" s="61">
        <v>0</v>
      </c>
      <c r="AN592" s="61">
        <v>0</v>
      </c>
      <c r="AO592" s="61">
        <v>0</v>
      </c>
      <c r="AP592" s="61">
        <v>0</v>
      </c>
      <c r="AQ592" s="61">
        <f t="shared" si="9"/>
        <v>0</v>
      </c>
      <c r="AT592" s="33"/>
    </row>
    <row r="593" spans="1:46" ht="33" customHeight="1">
      <c r="A593" s="32">
        <v>2341</v>
      </c>
      <c r="B593" s="315" t="str">
        <f>VLOOKUP(A593,[5]bd_lista!A:C,3,FALSE)</f>
        <v>EMPRESA MUNICIPAL DE DISTRIBUCION DE ENERGIA ELECTRICA LLALLAGUA</v>
      </c>
      <c r="C593" s="316" t="e">
        <f>+VLOOKUP(A593,Contactos!$A$4:$E$534,6,FALSE)</f>
        <v>#N/A</v>
      </c>
      <c r="D593" s="61">
        <v>0</v>
      </c>
      <c r="E593" s="61">
        <v>0</v>
      </c>
      <c r="F593" s="61">
        <v>0</v>
      </c>
      <c r="G593" s="61">
        <v>0</v>
      </c>
      <c r="H593" s="61">
        <v>0</v>
      </c>
      <c r="I593" s="61">
        <v>0</v>
      </c>
      <c r="J593" s="61">
        <v>0</v>
      </c>
      <c r="K593" s="61">
        <v>0</v>
      </c>
      <c r="L593" s="61">
        <v>0</v>
      </c>
      <c r="M593" s="61">
        <v>0</v>
      </c>
      <c r="N593" s="61">
        <v>0</v>
      </c>
      <c r="O593" s="61">
        <v>0</v>
      </c>
      <c r="P593" s="61">
        <v>0</v>
      </c>
      <c r="Q593" s="61">
        <v>0</v>
      </c>
      <c r="R593" s="61">
        <v>0</v>
      </c>
      <c r="S593" s="61">
        <v>0</v>
      </c>
      <c r="T593" s="61">
        <v>0</v>
      </c>
      <c r="U593" s="61">
        <v>0</v>
      </c>
      <c r="V593" s="61">
        <v>0</v>
      </c>
      <c r="W593" s="61">
        <v>0</v>
      </c>
      <c r="X593" s="61">
        <v>0</v>
      </c>
      <c r="Y593" s="61">
        <v>0</v>
      </c>
      <c r="Z593" s="61">
        <v>0</v>
      </c>
      <c r="AA593" s="61">
        <v>0</v>
      </c>
      <c r="AB593" s="61">
        <v>0</v>
      </c>
      <c r="AC593" s="61">
        <v>0</v>
      </c>
      <c r="AD593" s="61">
        <v>0</v>
      </c>
      <c r="AE593" s="61">
        <v>0</v>
      </c>
      <c r="AF593" s="61">
        <v>0</v>
      </c>
      <c r="AG593" s="61">
        <v>0</v>
      </c>
      <c r="AH593" s="61">
        <v>0</v>
      </c>
      <c r="AI593" s="61">
        <v>0</v>
      </c>
      <c r="AJ593" s="61">
        <v>0</v>
      </c>
      <c r="AK593" s="61">
        <v>0</v>
      </c>
      <c r="AL593" s="61">
        <v>0</v>
      </c>
      <c r="AM593" s="61">
        <v>0</v>
      </c>
      <c r="AN593" s="61">
        <v>0</v>
      </c>
      <c r="AO593" s="61">
        <v>0</v>
      </c>
      <c r="AP593" s="61">
        <v>0</v>
      </c>
      <c r="AQ593" s="61">
        <f t="shared" si="9"/>
        <v>0</v>
      </c>
      <c r="AT593" s="33"/>
    </row>
    <row r="594" spans="1:46" ht="33" customHeight="1">
      <c r="A594" s="32">
        <v>3301</v>
      </c>
      <c r="B594" s="315" t="str">
        <f>VLOOKUP(A594,[5]bd_lista!A:C,3,FALSE)</f>
        <v>Gobierno Autónomo Indígena Originario Campesino del Territorio de Raqaypampa</v>
      </c>
      <c r="C594" s="316" t="e">
        <f>+VLOOKUP(A594,Contactos!$A$4:$E$534,6,FALSE)</f>
        <v>#REF!</v>
      </c>
      <c r="D594" s="61">
        <v>0</v>
      </c>
      <c r="E594" s="61">
        <v>0</v>
      </c>
      <c r="F594" s="61">
        <v>0</v>
      </c>
      <c r="G594" s="61">
        <v>0</v>
      </c>
      <c r="H594" s="61">
        <v>0</v>
      </c>
      <c r="I594" s="61">
        <v>0</v>
      </c>
      <c r="J594" s="61">
        <v>0</v>
      </c>
      <c r="K594" s="61">
        <v>0</v>
      </c>
      <c r="L594" s="61">
        <v>0</v>
      </c>
      <c r="M594" s="61">
        <v>0</v>
      </c>
      <c r="N594" s="61">
        <v>0</v>
      </c>
      <c r="O594" s="61">
        <v>0</v>
      </c>
      <c r="P594" s="61">
        <v>0</v>
      </c>
      <c r="Q594" s="61">
        <v>0</v>
      </c>
      <c r="R594" s="61">
        <v>0</v>
      </c>
      <c r="S594" s="61">
        <v>0</v>
      </c>
      <c r="T594" s="61">
        <v>0</v>
      </c>
      <c r="U594" s="61">
        <v>0</v>
      </c>
      <c r="V594" s="61">
        <v>0</v>
      </c>
      <c r="W594" s="61">
        <v>0</v>
      </c>
      <c r="X594" s="61">
        <v>0</v>
      </c>
      <c r="Y594" s="61">
        <v>0</v>
      </c>
      <c r="Z594" s="61">
        <v>0</v>
      </c>
      <c r="AA594" s="61">
        <v>0</v>
      </c>
      <c r="AB594" s="61">
        <v>0</v>
      </c>
      <c r="AC594" s="61">
        <v>0</v>
      </c>
      <c r="AD594" s="61">
        <v>0</v>
      </c>
      <c r="AE594" s="61">
        <v>0</v>
      </c>
      <c r="AF594" s="61">
        <v>0</v>
      </c>
      <c r="AG594" s="61">
        <v>0</v>
      </c>
      <c r="AH594" s="61">
        <v>0</v>
      </c>
      <c r="AI594" s="61">
        <v>0</v>
      </c>
      <c r="AJ594" s="61">
        <v>0</v>
      </c>
      <c r="AK594" s="61">
        <v>0</v>
      </c>
      <c r="AL594" s="61">
        <v>0</v>
      </c>
      <c r="AM594" s="61">
        <v>0</v>
      </c>
      <c r="AN594" s="61">
        <v>0</v>
      </c>
      <c r="AO594" s="61">
        <v>0</v>
      </c>
      <c r="AP594" s="61">
        <v>0</v>
      </c>
      <c r="AQ594" s="61">
        <f t="shared" si="9"/>
        <v>0</v>
      </c>
      <c r="AT594" s="33"/>
    </row>
    <row r="595" spans="1:46" ht="33" customHeight="1">
      <c r="A595" s="32">
        <v>3401</v>
      </c>
      <c r="B595" s="315" t="str">
        <f>VLOOKUP(A595,[5]bd_lista!A:C,3,FALSE)</f>
        <v>GAIOC de la Nación Originaria Uru Chipaya</v>
      </c>
      <c r="C595" s="316" t="e">
        <f>+VLOOKUP(A595,Contactos!$A$4:$E$534,6,FALSE)</f>
        <v>#REF!</v>
      </c>
      <c r="D595" s="61">
        <v>0</v>
      </c>
      <c r="E595" s="61">
        <v>0</v>
      </c>
      <c r="F595" s="61">
        <v>0</v>
      </c>
      <c r="G595" s="61">
        <v>0</v>
      </c>
      <c r="H595" s="61">
        <v>0</v>
      </c>
      <c r="I595" s="61">
        <v>0</v>
      </c>
      <c r="J595" s="61">
        <v>0</v>
      </c>
      <c r="K595" s="61">
        <v>0</v>
      </c>
      <c r="L595" s="61">
        <v>0</v>
      </c>
      <c r="M595" s="61">
        <v>0</v>
      </c>
      <c r="N595" s="61">
        <v>0</v>
      </c>
      <c r="O595" s="61">
        <v>0</v>
      </c>
      <c r="P595" s="61">
        <v>0</v>
      </c>
      <c r="Q595" s="61">
        <v>0</v>
      </c>
      <c r="R595" s="61">
        <v>0</v>
      </c>
      <c r="S595" s="61">
        <v>0</v>
      </c>
      <c r="T595" s="61">
        <v>0</v>
      </c>
      <c r="U595" s="61">
        <v>0</v>
      </c>
      <c r="V595" s="61">
        <v>0</v>
      </c>
      <c r="W595" s="61">
        <v>0</v>
      </c>
      <c r="X595" s="61">
        <v>0</v>
      </c>
      <c r="Y595" s="61">
        <v>0</v>
      </c>
      <c r="Z595" s="61">
        <v>0</v>
      </c>
      <c r="AA595" s="61">
        <v>0</v>
      </c>
      <c r="AB595" s="61">
        <v>0</v>
      </c>
      <c r="AC595" s="61">
        <v>0</v>
      </c>
      <c r="AD595" s="61">
        <v>0</v>
      </c>
      <c r="AE595" s="61">
        <v>0</v>
      </c>
      <c r="AF595" s="61">
        <v>0</v>
      </c>
      <c r="AG595" s="61">
        <v>0</v>
      </c>
      <c r="AH595" s="61">
        <v>0</v>
      </c>
      <c r="AI595" s="61">
        <v>0</v>
      </c>
      <c r="AJ595" s="61">
        <v>0</v>
      </c>
      <c r="AK595" s="61">
        <v>0</v>
      </c>
      <c r="AL595" s="61">
        <v>0</v>
      </c>
      <c r="AM595" s="61">
        <v>0</v>
      </c>
      <c r="AN595" s="61">
        <v>0</v>
      </c>
      <c r="AO595" s="61">
        <v>0</v>
      </c>
      <c r="AP595" s="61">
        <v>0</v>
      </c>
      <c r="AQ595" s="61">
        <f t="shared" si="9"/>
        <v>0</v>
      </c>
      <c r="AT595" s="33"/>
    </row>
    <row r="596" spans="1:46" ht="33" customHeight="1">
      <c r="A596" s="32">
        <v>4601</v>
      </c>
      <c r="B596" s="315" t="str">
        <f>VLOOKUP(A596,[5]bd_lista!A:C,3,FALSE)</f>
        <v>Gobierno Autónomo Regional del Gran Chaco</v>
      </c>
      <c r="C596" s="316" t="e">
        <f>+VLOOKUP(A596,Contactos!$A$4:$E$534,6,FALSE)</f>
        <v>#N/A</v>
      </c>
      <c r="D596" s="61">
        <v>0</v>
      </c>
      <c r="E596" s="61">
        <v>0</v>
      </c>
      <c r="F596" s="61">
        <v>0</v>
      </c>
      <c r="G596" s="61">
        <v>0</v>
      </c>
      <c r="H596" s="61">
        <v>0</v>
      </c>
      <c r="I596" s="61">
        <v>0</v>
      </c>
      <c r="J596" s="61">
        <v>0</v>
      </c>
      <c r="K596" s="61">
        <v>0</v>
      </c>
      <c r="L596" s="61">
        <v>0</v>
      </c>
      <c r="M596" s="61">
        <v>0</v>
      </c>
      <c r="N596" s="61">
        <v>0</v>
      </c>
      <c r="O596" s="61">
        <v>0</v>
      </c>
      <c r="P596" s="61">
        <v>0</v>
      </c>
      <c r="Q596" s="61">
        <v>0</v>
      </c>
      <c r="R596" s="61">
        <v>0</v>
      </c>
      <c r="S596" s="61">
        <v>0</v>
      </c>
      <c r="T596" s="61">
        <v>0</v>
      </c>
      <c r="U596" s="61">
        <v>0</v>
      </c>
      <c r="V596" s="61">
        <v>0</v>
      </c>
      <c r="W596" s="61">
        <v>0</v>
      </c>
      <c r="X596" s="61">
        <v>0</v>
      </c>
      <c r="Y596" s="61">
        <v>0</v>
      </c>
      <c r="Z596" s="61">
        <v>0</v>
      </c>
      <c r="AA596" s="61">
        <v>0</v>
      </c>
      <c r="AB596" s="61">
        <v>0</v>
      </c>
      <c r="AC596" s="61">
        <v>0</v>
      </c>
      <c r="AD596" s="61">
        <v>0</v>
      </c>
      <c r="AE596" s="61">
        <v>0</v>
      </c>
      <c r="AF596" s="61">
        <v>0</v>
      </c>
      <c r="AG596" s="61">
        <v>0</v>
      </c>
      <c r="AH596" s="61">
        <v>0</v>
      </c>
      <c r="AI596" s="61">
        <v>0</v>
      </c>
      <c r="AJ596" s="61">
        <v>0</v>
      </c>
      <c r="AK596" s="61">
        <v>0</v>
      </c>
      <c r="AL596" s="61">
        <v>0</v>
      </c>
      <c r="AM596" s="61">
        <v>0</v>
      </c>
      <c r="AN596" s="61">
        <v>0</v>
      </c>
      <c r="AO596" s="61">
        <v>0</v>
      </c>
      <c r="AP596" s="61">
        <v>0</v>
      </c>
      <c r="AQ596" s="61">
        <f t="shared" si="9"/>
        <v>0</v>
      </c>
      <c r="AT596" s="33"/>
    </row>
    <row r="597" spans="1:46" ht="33" customHeight="1">
      <c r="A597" s="32" t="s">
        <v>548</v>
      </c>
      <c r="B597" s="315" t="str">
        <f>VLOOKUP(A597,[5]bd_lista!A:C,3,FALSE)</f>
        <v>Acreedores</v>
      </c>
      <c r="C597" s="316" t="e">
        <f>+VLOOKUP(A597,Contactos!$A$4:$E$534,6,FALSE)</f>
        <v>#N/A</v>
      </c>
      <c r="D597" s="61">
        <v>0</v>
      </c>
      <c r="E597" s="61">
        <v>0</v>
      </c>
      <c r="F597" s="61">
        <v>0</v>
      </c>
      <c r="G597" s="61">
        <v>0</v>
      </c>
      <c r="H597" s="61">
        <v>0</v>
      </c>
      <c r="I597" s="61">
        <v>0</v>
      </c>
      <c r="J597" s="61">
        <v>0</v>
      </c>
      <c r="K597" s="61">
        <v>0</v>
      </c>
      <c r="L597" s="61">
        <v>0</v>
      </c>
      <c r="M597" s="61">
        <v>0</v>
      </c>
      <c r="N597" s="61">
        <v>0</v>
      </c>
      <c r="O597" s="61">
        <v>0</v>
      </c>
      <c r="P597" s="61">
        <v>0</v>
      </c>
      <c r="Q597" s="61">
        <v>0</v>
      </c>
      <c r="R597" s="61">
        <v>0</v>
      </c>
      <c r="S597" s="61">
        <v>0</v>
      </c>
      <c r="T597" s="61">
        <v>0</v>
      </c>
      <c r="U597" s="61">
        <v>0</v>
      </c>
      <c r="V597" s="61">
        <v>0</v>
      </c>
      <c r="W597" s="61">
        <v>0</v>
      </c>
      <c r="X597" s="61">
        <v>0</v>
      </c>
      <c r="Y597" s="61">
        <v>0</v>
      </c>
      <c r="Z597" s="61">
        <v>0</v>
      </c>
      <c r="AA597" s="61">
        <v>0</v>
      </c>
      <c r="AB597" s="61">
        <v>0</v>
      </c>
      <c r="AC597" s="61">
        <v>0</v>
      </c>
      <c r="AD597" s="61">
        <v>0</v>
      </c>
      <c r="AE597" s="61">
        <v>0</v>
      </c>
      <c r="AF597" s="61">
        <v>0</v>
      </c>
      <c r="AG597" s="61">
        <v>0</v>
      </c>
      <c r="AH597" s="61">
        <v>0</v>
      </c>
      <c r="AI597" s="61">
        <v>0</v>
      </c>
      <c r="AJ597" s="61">
        <v>0</v>
      </c>
      <c r="AK597" s="61">
        <v>0</v>
      </c>
      <c r="AL597" s="61">
        <v>0</v>
      </c>
      <c r="AM597" s="61">
        <v>0</v>
      </c>
      <c r="AN597" s="61">
        <v>0</v>
      </c>
      <c r="AO597" s="61">
        <v>0</v>
      </c>
      <c r="AP597" s="61">
        <v>0</v>
      </c>
      <c r="AQ597" s="61">
        <f t="shared" si="9"/>
        <v>0</v>
      </c>
      <c r="AT597" s="33"/>
    </row>
    <row r="598" spans="1:46" ht="33" customHeight="1">
      <c r="A598" s="32" t="s">
        <v>1362</v>
      </c>
      <c r="B598" s="315" t="str">
        <f>VLOOKUP(A598,[5]bd_lista!A:C,3,FALSE)</f>
        <v>Área de Conciliación y Recolección de Datos</v>
      </c>
      <c r="C598" s="316" t="e">
        <f>+VLOOKUP(A598,Contactos!$A$4:$E$534,6,FALSE)</f>
        <v>#N/A</v>
      </c>
      <c r="D598" s="61">
        <v>0</v>
      </c>
      <c r="E598" s="61">
        <v>0</v>
      </c>
      <c r="F598" s="61">
        <v>0</v>
      </c>
      <c r="G598" s="61">
        <v>0</v>
      </c>
      <c r="H598" s="61">
        <v>0</v>
      </c>
      <c r="I598" s="61">
        <v>0</v>
      </c>
      <c r="J598" s="61">
        <v>0</v>
      </c>
      <c r="K598" s="61">
        <v>0</v>
      </c>
      <c r="L598" s="61">
        <v>0</v>
      </c>
      <c r="M598" s="61">
        <v>0</v>
      </c>
      <c r="N598" s="61">
        <v>0</v>
      </c>
      <c r="O598" s="61">
        <v>0</v>
      </c>
      <c r="P598" s="61">
        <v>0</v>
      </c>
      <c r="Q598" s="61">
        <v>0</v>
      </c>
      <c r="R598" s="61">
        <v>0</v>
      </c>
      <c r="S598" s="61">
        <v>0</v>
      </c>
      <c r="T598" s="61">
        <v>0</v>
      </c>
      <c r="U598" s="61">
        <v>0</v>
      </c>
      <c r="V598" s="61">
        <v>0</v>
      </c>
      <c r="W598" s="61">
        <v>0</v>
      </c>
      <c r="X598" s="61">
        <v>0</v>
      </c>
      <c r="Y598" s="61">
        <v>0</v>
      </c>
      <c r="Z598" s="61">
        <v>0</v>
      </c>
      <c r="AA598" s="61">
        <v>0</v>
      </c>
      <c r="AB598" s="61">
        <v>0</v>
      </c>
      <c r="AC598" s="61">
        <v>0</v>
      </c>
      <c r="AD598" s="61">
        <v>0</v>
      </c>
      <c r="AE598" s="61">
        <v>0</v>
      </c>
      <c r="AF598" s="61">
        <v>0</v>
      </c>
      <c r="AG598" s="61">
        <v>0</v>
      </c>
      <c r="AH598" s="61">
        <v>0</v>
      </c>
      <c r="AI598" s="61">
        <v>0</v>
      </c>
      <c r="AJ598" s="61">
        <v>0</v>
      </c>
      <c r="AK598" s="61">
        <v>0</v>
      </c>
      <c r="AL598" s="61">
        <v>0</v>
      </c>
      <c r="AM598" s="61">
        <v>0</v>
      </c>
      <c r="AN598" s="61">
        <v>0</v>
      </c>
      <c r="AO598" s="61">
        <v>0</v>
      </c>
      <c r="AP598" s="61">
        <v>0</v>
      </c>
      <c r="AQ598" s="61">
        <f t="shared" si="9"/>
        <v>0</v>
      </c>
      <c r="AT598" s="33"/>
    </row>
    <row r="599" spans="1:46" ht="33" customHeight="1">
      <c r="A599" s="32" t="s">
        <v>549</v>
      </c>
      <c r="B599" s="315" t="s">
        <v>1260</v>
      </c>
      <c r="C599" s="316" t="e">
        <f>+VLOOKUP(A599,Contactos!$A$4:$E$534,6,FALSE)</f>
        <v>#N/A</v>
      </c>
      <c r="D599" s="61">
        <v>0</v>
      </c>
      <c r="E599" s="61">
        <v>0</v>
      </c>
      <c r="F599" s="61">
        <v>0</v>
      </c>
      <c r="G599" s="61">
        <v>0</v>
      </c>
      <c r="H599" s="61">
        <v>0</v>
      </c>
      <c r="I599" s="61">
        <v>0</v>
      </c>
      <c r="J599" s="61">
        <v>0</v>
      </c>
      <c r="K599" s="61">
        <v>0</v>
      </c>
      <c r="L599" s="61">
        <v>0</v>
      </c>
      <c r="M599" s="61">
        <v>0</v>
      </c>
      <c r="N599" s="61">
        <v>0</v>
      </c>
      <c r="O599" s="61">
        <v>0</v>
      </c>
      <c r="P599" s="61">
        <v>0</v>
      </c>
      <c r="Q599" s="61">
        <v>0</v>
      </c>
      <c r="R599" s="61">
        <v>0</v>
      </c>
      <c r="S599" s="61">
        <v>0</v>
      </c>
      <c r="T599" s="61">
        <v>0</v>
      </c>
      <c r="U599" s="61">
        <v>0</v>
      </c>
      <c r="V599" s="61">
        <v>0</v>
      </c>
      <c r="W599" s="61">
        <v>0</v>
      </c>
      <c r="X599" s="61">
        <v>0</v>
      </c>
      <c r="Y599" s="61">
        <v>0</v>
      </c>
      <c r="Z599" s="61">
        <v>0</v>
      </c>
      <c r="AA599" s="61">
        <v>0</v>
      </c>
      <c r="AB599" s="61">
        <v>0</v>
      </c>
      <c r="AC599" s="61">
        <v>0</v>
      </c>
      <c r="AD599" s="61">
        <v>0</v>
      </c>
      <c r="AE599" s="61">
        <v>0</v>
      </c>
      <c r="AF599" s="61">
        <v>0</v>
      </c>
      <c r="AG599" s="61">
        <v>0</v>
      </c>
      <c r="AH599" s="61">
        <v>0</v>
      </c>
      <c r="AI599" s="61">
        <v>0</v>
      </c>
      <c r="AJ599" s="61">
        <v>0</v>
      </c>
      <c r="AK599" s="61">
        <v>0</v>
      </c>
      <c r="AL599" s="61">
        <v>0</v>
      </c>
      <c r="AM599" s="61">
        <v>0</v>
      </c>
      <c r="AN599" s="61">
        <v>0</v>
      </c>
      <c r="AO599" s="61">
        <v>0</v>
      </c>
      <c r="AP599" s="61">
        <v>0</v>
      </c>
      <c r="AQ599" s="61">
        <f t="shared" si="9"/>
        <v>0</v>
      </c>
      <c r="AT599" s="33"/>
    </row>
    <row r="600" spans="1:46" ht="33" customHeight="1">
      <c r="A600" s="32" t="s">
        <v>550</v>
      </c>
      <c r="B600" s="315" t="str">
        <f>VLOOKUP(A600,[5]bd_lista!A:C,3,FALSE)</f>
        <v>No Identificado</v>
      </c>
      <c r="C600" s="316" t="e">
        <f>+VLOOKUP(A600,Contactos!$A$4:$E$534,6,FALSE)</f>
        <v>#N/A</v>
      </c>
      <c r="D600" s="61">
        <v>0</v>
      </c>
      <c r="E600" s="61">
        <v>0</v>
      </c>
      <c r="F600" s="61">
        <v>0</v>
      </c>
      <c r="G600" s="61">
        <v>0</v>
      </c>
      <c r="H600" s="61">
        <v>1451871.6600000001</v>
      </c>
      <c r="I600" s="61">
        <v>0</v>
      </c>
      <c r="J600" s="61">
        <v>0</v>
      </c>
      <c r="K600" s="61">
        <v>0</v>
      </c>
      <c r="L600" s="61">
        <v>3417.39</v>
      </c>
      <c r="M600" s="61">
        <v>0</v>
      </c>
      <c r="N600" s="61">
        <v>0</v>
      </c>
      <c r="O600" s="61">
        <v>0</v>
      </c>
      <c r="P600" s="61">
        <v>0</v>
      </c>
      <c r="Q600" s="61">
        <v>0</v>
      </c>
      <c r="R600" s="61">
        <v>0</v>
      </c>
      <c r="S600" s="61">
        <v>0</v>
      </c>
      <c r="T600" s="61">
        <v>0</v>
      </c>
      <c r="U600" s="61">
        <v>0</v>
      </c>
      <c r="V600" s="61">
        <v>0</v>
      </c>
      <c r="W600" s="61">
        <v>0</v>
      </c>
      <c r="X600" s="61">
        <v>0</v>
      </c>
      <c r="Y600" s="61">
        <v>0</v>
      </c>
      <c r="Z600" s="61">
        <v>0</v>
      </c>
      <c r="AA600" s="61">
        <v>0</v>
      </c>
      <c r="AB600" s="61">
        <v>0</v>
      </c>
      <c r="AC600" s="61">
        <v>0</v>
      </c>
      <c r="AD600" s="61">
        <v>0</v>
      </c>
      <c r="AE600" s="61">
        <v>0</v>
      </c>
      <c r="AF600" s="61">
        <v>0</v>
      </c>
      <c r="AG600" s="61">
        <v>0</v>
      </c>
      <c r="AH600" s="61">
        <v>0</v>
      </c>
      <c r="AI600" s="61">
        <v>0</v>
      </c>
      <c r="AJ600" s="61">
        <v>0</v>
      </c>
      <c r="AK600" s="61">
        <v>0</v>
      </c>
      <c r="AL600" s="61">
        <v>0</v>
      </c>
      <c r="AM600" s="61">
        <v>0</v>
      </c>
      <c r="AN600" s="61">
        <v>0</v>
      </c>
      <c r="AO600" s="61">
        <v>0</v>
      </c>
      <c r="AP600" s="61">
        <v>0</v>
      </c>
      <c r="AQ600" s="61">
        <f t="shared" si="9"/>
        <v>1455289.05</v>
      </c>
      <c r="AT600" s="33"/>
    </row>
    <row r="601" spans="1:46" s="152" customFormat="1" ht="12.75" customHeight="1">
      <c r="A601" s="148"/>
      <c r="B601" s="149"/>
      <c r="C601" s="150"/>
      <c r="D601" s="151"/>
      <c r="E601" s="151"/>
      <c r="F601" s="151"/>
      <c r="G601" s="151"/>
      <c r="H601" s="151"/>
      <c r="I601" s="151"/>
      <c r="J601" s="151"/>
      <c r="K601" s="151"/>
      <c r="L601" s="151"/>
      <c r="M601" s="151"/>
      <c r="N601" s="151"/>
      <c r="O601" s="151"/>
      <c r="P601" s="151"/>
      <c r="Q601" s="151"/>
      <c r="R601" s="151"/>
      <c r="S601" s="151"/>
      <c r="T601" s="151"/>
      <c r="U601" s="151"/>
      <c r="V601" s="151"/>
      <c r="W601" s="151"/>
      <c r="X601" s="151"/>
      <c r="Y601" s="151"/>
      <c r="Z601" s="151"/>
      <c r="AA601" s="151"/>
      <c r="AB601" s="151"/>
      <c r="AC601" s="151"/>
      <c r="AD601" s="151"/>
      <c r="AE601" s="151"/>
      <c r="AF601" s="151"/>
      <c r="AG601" s="151"/>
      <c r="AH601" s="151"/>
      <c r="AI601" s="151"/>
      <c r="AJ601" s="151"/>
      <c r="AK601" s="151"/>
      <c r="AL601" s="151"/>
      <c r="AM601" s="151"/>
      <c r="AN601" s="151"/>
      <c r="AO601" s="151"/>
      <c r="AP601" s="151"/>
      <c r="AQ601" s="61"/>
      <c r="AS601" s="153"/>
      <c r="AT601" s="154"/>
    </row>
    <row r="602" spans="1:46" ht="18.95" customHeight="1" thickBot="1">
      <c r="A602" s="32"/>
      <c r="B602" s="102" t="s">
        <v>553</v>
      </c>
      <c r="C602" s="102"/>
      <c r="D602" s="101">
        <f t="shared" ref="D602:AQ602" si="10">+SUBTOTAL(9,D11:D600)</f>
        <v>648077040.45000005</v>
      </c>
      <c r="E602" s="101">
        <f t="shared" si="10"/>
        <v>574832333.78999984</v>
      </c>
      <c r="F602" s="101">
        <f t="shared" si="10"/>
        <v>759712675.1899997</v>
      </c>
      <c r="G602" s="101">
        <f t="shared" si="10"/>
        <v>0</v>
      </c>
      <c r="H602" s="101">
        <f t="shared" si="10"/>
        <v>338619241.65000004</v>
      </c>
      <c r="I602" s="101">
        <f t="shared" si="10"/>
        <v>0</v>
      </c>
      <c r="J602" s="101">
        <f t="shared" si="10"/>
        <v>0</v>
      </c>
      <c r="K602" s="101">
        <f t="shared" si="10"/>
        <v>2703685.1599999988</v>
      </c>
      <c r="L602" s="101">
        <f t="shared" si="10"/>
        <v>387533703.28000003</v>
      </c>
      <c r="M602" s="101">
        <f t="shared" si="10"/>
        <v>0</v>
      </c>
      <c r="N602" s="101">
        <f t="shared" si="10"/>
        <v>2820</v>
      </c>
      <c r="O602" s="101">
        <f t="shared" si="10"/>
        <v>1016318.4800000001</v>
      </c>
      <c r="P602" s="101">
        <f t="shared" si="10"/>
        <v>6940380.25</v>
      </c>
      <c r="Q602" s="101">
        <f t="shared" si="10"/>
        <v>1545113</v>
      </c>
      <c r="R602" s="101">
        <f t="shared" si="10"/>
        <v>477450178.69000006</v>
      </c>
      <c r="S602" s="101">
        <f t="shared" si="10"/>
        <v>12395649.559999999</v>
      </c>
      <c r="T602" s="101">
        <f t="shared" si="10"/>
        <v>487440548.69</v>
      </c>
      <c r="U602" s="101">
        <f t="shared" si="10"/>
        <v>91147505.960000023</v>
      </c>
      <c r="V602" s="101">
        <f t="shared" si="10"/>
        <v>902085246.17000008</v>
      </c>
      <c r="W602" s="101">
        <f t="shared" si="10"/>
        <v>0</v>
      </c>
      <c r="X602" s="101">
        <f t="shared" si="10"/>
        <v>1450009532.4300001</v>
      </c>
      <c r="Y602" s="101">
        <f t="shared" si="10"/>
        <v>286505556.31000006</v>
      </c>
      <c r="Z602" s="101">
        <f t="shared" si="10"/>
        <v>559223622.99020004</v>
      </c>
      <c r="AA602" s="101">
        <f t="shared" si="10"/>
        <v>638336322.05140007</v>
      </c>
      <c r="AB602" s="101">
        <f t="shared" si="10"/>
        <v>60.03</v>
      </c>
      <c r="AC602" s="101">
        <f t="shared" si="10"/>
        <v>0</v>
      </c>
      <c r="AD602" s="101">
        <f t="shared" si="10"/>
        <v>900.45</v>
      </c>
      <c r="AE602" s="101">
        <f t="shared" si="10"/>
        <v>1028621827.7400001</v>
      </c>
      <c r="AF602" s="101">
        <f t="shared" si="10"/>
        <v>0</v>
      </c>
      <c r="AG602" s="101">
        <f t="shared" si="10"/>
        <v>0</v>
      </c>
      <c r="AH602" s="101">
        <f t="shared" si="10"/>
        <v>432431.15</v>
      </c>
      <c r="AI602" s="101">
        <f t="shared" si="10"/>
        <v>0</v>
      </c>
      <c r="AJ602" s="101">
        <f t="shared" si="10"/>
        <v>8425.66</v>
      </c>
      <c r="AK602" s="101">
        <f t="shared" si="10"/>
        <v>1087233448.2</v>
      </c>
      <c r="AL602" s="101">
        <f t="shared" si="10"/>
        <v>0</v>
      </c>
      <c r="AM602" s="101">
        <f t="shared" si="10"/>
        <v>0.83000000000000052</v>
      </c>
      <c r="AN602" s="101">
        <f t="shared" si="10"/>
        <v>0</v>
      </c>
      <c r="AO602" s="101">
        <f t="shared" si="10"/>
        <v>0</v>
      </c>
      <c r="AP602" s="101">
        <f t="shared" si="10"/>
        <v>0</v>
      </c>
      <c r="AQ602" s="101">
        <f t="shared" si="10"/>
        <v>9716509601.8616009</v>
      </c>
      <c r="AT602" s="155"/>
    </row>
    <row r="603" spans="1:46" ht="15.75" thickTop="1">
      <c r="A603" s="10"/>
      <c r="B603" s="11"/>
      <c r="C603" s="1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c r="AC603" s="42"/>
      <c r="AD603" s="42"/>
      <c r="AE603" s="42"/>
      <c r="AF603" s="42"/>
      <c r="AG603" s="42"/>
      <c r="AH603" s="42"/>
      <c r="AI603" s="42"/>
      <c r="AJ603" s="42"/>
      <c r="AK603" s="42"/>
      <c r="AL603" s="42"/>
      <c r="AM603" s="42"/>
      <c r="AN603" s="42"/>
      <c r="AO603" s="42"/>
      <c r="AP603" s="42"/>
      <c r="AQ603" s="43"/>
    </row>
    <row r="604" spans="1:46">
      <c r="AT604" s="155"/>
    </row>
    <row r="605" spans="1:46">
      <c r="AQ605" s="144"/>
    </row>
    <row r="606" spans="1:46" s="8" customFormat="1">
      <c r="D606" s="46"/>
      <c r="E606" s="46"/>
      <c r="F606" s="46"/>
      <c r="G606" s="46"/>
      <c r="H606" s="46"/>
      <c r="I606" s="46"/>
      <c r="J606" s="46"/>
      <c r="K606" s="46"/>
      <c r="L606" s="46"/>
      <c r="M606" s="46"/>
      <c r="N606" s="46"/>
      <c r="O606" s="46"/>
      <c r="P606" s="46"/>
      <c r="Q606" s="46"/>
      <c r="R606" s="46"/>
      <c r="S606" s="46"/>
      <c r="T606" s="46"/>
      <c r="U606" s="46"/>
      <c r="V606" s="46"/>
      <c r="W606" s="46"/>
      <c r="X606" s="46"/>
      <c r="Y606" s="46"/>
      <c r="Z606" s="46"/>
      <c r="AA606" s="46"/>
      <c r="AB606" s="46"/>
      <c r="AC606" s="46"/>
      <c r="AD606" s="46"/>
      <c r="AE606" s="46"/>
      <c r="AF606" s="46"/>
      <c r="AG606" s="46"/>
      <c r="AH606" s="46"/>
      <c r="AI606" s="46"/>
      <c r="AJ606" s="46"/>
      <c r="AK606" s="46"/>
      <c r="AL606" s="46"/>
      <c r="AM606" s="46"/>
      <c r="AN606" s="46"/>
      <c r="AO606" s="46"/>
      <c r="AP606" s="46"/>
      <c r="AQ606" s="46"/>
      <c r="AS606" s="46"/>
    </row>
    <row r="611" spans="3:43" ht="15.75" thickBot="1">
      <c r="C611" s="9"/>
      <c r="D611" s="48"/>
      <c r="E611" s="48"/>
      <c r="F611" s="48"/>
      <c r="G611" s="48"/>
      <c r="H611" s="48"/>
      <c r="I611" s="48"/>
      <c r="J611" s="48"/>
      <c r="K611" s="48"/>
      <c r="L611" s="48"/>
      <c r="M611" s="48"/>
      <c r="N611" s="48"/>
      <c r="O611" s="48"/>
      <c r="P611" s="48"/>
      <c r="Q611" s="48"/>
      <c r="R611" s="48"/>
      <c r="S611" s="48"/>
      <c r="T611" s="48"/>
      <c r="U611" s="48"/>
      <c r="V611" s="48"/>
      <c r="W611" s="48"/>
      <c r="X611" s="48"/>
      <c r="Y611" s="48"/>
      <c r="Z611" s="48"/>
      <c r="AA611" s="48"/>
      <c r="AB611" s="48"/>
      <c r="AC611" s="48"/>
      <c r="AD611" s="48"/>
      <c r="AE611" s="48"/>
      <c r="AF611" s="48"/>
      <c r="AG611" s="48"/>
      <c r="AH611" s="48"/>
      <c r="AI611" s="48"/>
      <c r="AJ611" s="48"/>
      <c r="AK611" s="48"/>
      <c r="AL611" s="48"/>
      <c r="AM611" s="48"/>
      <c r="AN611" s="48"/>
      <c r="AO611" s="48"/>
      <c r="AP611" s="48"/>
      <c r="AQ611" s="46"/>
    </row>
    <row r="612" spans="3:43" ht="15.75" thickTop="1">
      <c r="AQ612" s="46"/>
    </row>
    <row r="613" spans="3:43">
      <c r="AQ613" s="145"/>
    </row>
    <row r="614" spans="3:43">
      <c r="AQ614" s="145"/>
    </row>
    <row r="615" spans="3:43">
      <c r="AQ615" s="145"/>
    </row>
    <row r="616" spans="3:43">
      <c r="AQ616" s="145"/>
    </row>
    <row r="617" spans="3:43" ht="18.75">
      <c r="E617" s="203" t="s">
        <v>1265</v>
      </c>
      <c r="F617" s="203" t="s">
        <v>1267</v>
      </c>
      <c r="G617" s="203" t="s">
        <v>1268</v>
      </c>
      <c r="H617" s="203" t="s">
        <v>1269</v>
      </c>
      <c r="I617" s="203"/>
    </row>
    <row r="618" spans="3:43" ht="15.75">
      <c r="E618" s="207" t="s">
        <v>1266</v>
      </c>
      <c r="F618" s="204">
        <f>+SUM(G602:W602)</f>
        <v>2708880390.8900003</v>
      </c>
      <c r="G618" s="205">
        <f>+SUMIFS('CUT MN'!P8:P2473,'CUT MN'!A8:A2473,"&lt;&gt;IDH")+SUMIFS('CUT MN'!Q8:Q2473,'CUT MN'!A8:A2473,"&lt;&gt;IDH")+CVD_AUTO!H105</f>
        <v>2708880390.8899984</v>
      </c>
      <c r="H618" s="205">
        <f t="shared" ref="H618:H623" si="11">+F618-G618</f>
        <v>0</v>
      </c>
      <c r="I618" s="233"/>
      <c r="J618" s="46" t="b">
        <f t="shared" ref="J618:J624" si="12">+F618=G618</f>
        <v>1</v>
      </c>
    </row>
    <row r="619" spans="3:43" ht="15.75">
      <c r="E619" s="208" t="s">
        <v>1270</v>
      </c>
      <c r="F619" s="205">
        <f>+SUM(AB602:AN602)</f>
        <v>2116297094.0599999</v>
      </c>
      <c r="G619" s="205">
        <f>+'CUT ME'!P242+'CUT ME'!Q242</f>
        <v>2116297094.059999</v>
      </c>
      <c r="H619" s="205">
        <f t="shared" si="11"/>
        <v>0</v>
      </c>
      <c r="I619" s="233"/>
      <c r="J619" s="46" t="b">
        <f t="shared" si="12"/>
        <v>1</v>
      </c>
    </row>
    <row r="620" spans="3:43" ht="15.75">
      <c r="E620" s="208" t="s">
        <v>1271</v>
      </c>
      <c r="F620" s="205">
        <f>+D602+E602</f>
        <v>1222909374.2399998</v>
      </c>
      <c r="G620" s="205">
        <f>+'TRL MN'!P172</f>
        <v>1222909374.2399995</v>
      </c>
      <c r="H620" s="205">
        <f t="shared" si="11"/>
        <v>0</v>
      </c>
      <c r="I620" s="233"/>
      <c r="J620" s="46" t="b">
        <f t="shared" si="12"/>
        <v>1</v>
      </c>
    </row>
    <row r="621" spans="3:43" ht="15.75">
      <c r="E621" s="208" t="s">
        <v>1272</v>
      </c>
      <c r="F621" s="205">
        <f>+Z602+AA602</f>
        <v>1197559945.0416002</v>
      </c>
      <c r="G621" s="205">
        <f>+'TRL ME'!P108</f>
        <v>1197559945.0415993</v>
      </c>
      <c r="H621" s="205">
        <f t="shared" si="11"/>
        <v>0</v>
      </c>
      <c r="I621" s="233"/>
      <c r="J621" s="46" t="b">
        <f t="shared" si="12"/>
        <v>1</v>
      </c>
    </row>
    <row r="622" spans="3:43" ht="15.75">
      <c r="E622" s="208" t="s">
        <v>25</v>
      </c>
      <c r="F622" s="205">
        <f>+F602</f>
        <v>759712675.1899997</v>
      </c>
      <c r="G622" s="205">
        <f>+CDI!H84</f>
        <v>759712675.18999958</v>
      </c>
      <c r="H622" s="205">
        <f t="shared" si="11"/>
        <v>0</v>
      </c>
      <c r="I622" s="233"/>
      <c r="J622" s="46" t="b">
        <f t="shared" si="12"/>
        <v>1</v>
      </c>
    </row>
    <row r="623" spans="3:43">
      <c r="E623" s="206" t="s">
        <v>674</v>
      </c>
      <c r="F623" s="205">
        <f>+Y602</f>
        <v>286505556.31000006</v>
      </c>
      <c r="G623" s="205">
        <f>+'TCR MN'!F54</f>
        <v>286505556.31000006</v>
      </c>
      <c r="H623" s="205">
        <f t="shared" si="11"/>
        <v>0</v>
      </c>
      <c r="I623" s="233"/>
      <c r="J623" s="46" t="b">
        <f t="shared" si="12"/>
        <v>1</v>
      </c>
    </row>
    <row r="624" spans="3:43">
      <c r="E624" s="206" t="s">
        <v>674</v>
      </c>
      <c r="F624" s="205">
        <f>+X602+AO602</f>
        <v>1450009532.4300001</v>
      </c>
      <c r="G624" s="205">
        <f>+'TFD MN'!F13+'TFD ME'!G9</f>
        <v>1450009532.4300001</v>
      </c>
      <c r="H624" s="205">
        <f t="shared" ref="H624" si="13">+F624-G624</f>
        <v>0</v>
      </c>
      <c r="J624" s="46" t="b">
        <f t="shared" si="12"/>
        <v>1</v>
      </c>
    </row>
    <row r="635" spans="42:42">
      <c r="AP635" s="6"/>
    </row>
  </sheetData>
  <autoFilter ref="A10:AQ600" xr:uid="{00000000-0009-0000-0000-000002000000}"/>
  <mergeCells count="6">
    <mergeCell ref="A4:AQ4"/>
    <mergeCell ref="Z9:AP9"/>
    <mergeCell ref="D9:Y9"/>
    <mergeCell ref="A7:AQ7"/>
    <mergeCell ref="A6:AQ6"/>
    <mergeCell ref="A5:AQ5"/>
  </mergeCells>
  <printOptions horizontalCentered="1"/>
  <pageMargins left="0.23" right="0.44" top="0.47244094488188981" bottom="0.23622047244094491" header="0.31496062992125984" footer="0.23622047244094491"/>
  <pageSetup scale="40"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
    <tabColor theme="7" tint="-0.249977111117893"/>
  </sheetPr>
  <dimension ref="A1:C65"/>
  <sheetViews>
    <sheetView view="pageBreakPreview" zoomScale="115" zoomScaleNormal="100" zoomScaleSheetLayoutView="115" workbookViewId="0">
      <selection activeCell="B1" sqref="B1"/>
    </sheetView>
  </sheetViews>
  <sheetFormatPr baseColWidth="10" defaultColWidth="11.42578125" defaultRowHeight="15"/>
  <cols>
    <col min="1" max="1" width="3.28515625" customWidth="1"/>
    <col min="2" max="2" width="109.7109375" customWidth="1"/>
    <col min="3" max="3" width="2.85546875" customWidth="1"/>
  </cols>
  <sheetData>
    <row r="1" spans="1:3">
      <c r="A1" s="49"/>
      <c r="B1" s="50" t="s">
        <v>562</v>
      </c>
      <c r="C1" s="49"/>
    </row>
    <row r="2" spans="1:3" ht="3.75" customHeight="1">
      <c r="A2" s="49"/>
      <c r="B2" s="51"/>
      <c r="C2" s="49"/>
    </row>
    <row r="3" spans="1:3" ht="78.75">
      <c r="A3" s="49"/>
      <c r="B3" s="52" t="s">
        <v>639</v>
      </c>
      <c r="C3" s="49"/>
    </row>
    <row r="4" spans="1:3" ht="56.25">
      <c r="A4" s="49"/>
      <c r="B4" s="52" t="s">
        <v>1253</v>
      </c>
      <c r="C4" s="49"/>
    </row>
    <row r="5" spans="1:3" ht="22.5">
      <c r="A5" s="49"/>
      <c r="B5" s="52" t="s">
        <v>615</v>
      </c>
      <c r="C5" s="49"/>
    </row>
    <row r="6" spans="1:3" ht="15.75" thickBot="1">
      <c r="A6" s="49"/>
      <c r="B6" s="52" t="s">
        <v>626</v>
      </c>
      <c r="C6" s="49"/>
    </row>
    <row r="7" spans="1:3">
      <c r="A7" s="49"/>
      <c r="B7" s="53" t="s">
        <v>2220</v>
      </c>
      <c r="C7" s="49"/>
    </row>
    <row r="8" spans="1:3">
      <c r="A8" s="49"/>
      <c r="B8" s="54" t="s">
        <v>2221</v>
      </c>
      <c r="C8" s="49"/>
    </row>
    <row r="9" spans="1:3" ht="23.25" thickBot="1">
      <c r="A9" s="49"/>
      <c r="B9" s="55" t="s">
        <v>2222</v>
      </c>
      <c r="C9" s="49"/>
    </row>
    <row r="10" spans="1:3">
      <c r="A10" s="49"/>
      <c r="B10" s="53" t="s">
        <v>563</v>
      </c>
      <c r="C10" s="49"/>
    </row>
    <row r="11" spans="1:3">
      <c r="A11" s="49"/>
      <c r="B11" s="54" t="s">
        <v>564</v>
      </c>
      <c r="C11" s="49"/>
    </row>
    <row r="12" spans="1:3" ht="23.25" thickBot="1">
      <c r="A12" s="49"/>
      <c r="B12" s="55" t="s">
        <v>1399</v>
      </c>
      <c r="C12" s="49"/>
    </row>
    <row r="13" spans="1:3">
      <c r="A13" s="49"/>
      <c r="B13" s="56" t="s">
        <v>565</v>
      </c>
      <c r="C13" s="49"/>
    </row>
    <row r="14" spans="1:3">
      <c r="A14" s="49"/>
      <c r="B14" s="54" t="s">
        <v>566</v>
      </c>
      <c r="C14" s="49"/>
    </row>
    <row r="15" spans="1:3" ht="57" thickBot="1">
      <c r="A15" s="49"/>
      <c r="B15" s="54" t="s">
        <v>567</v>
      </c>
      <c r="C15" s="49"/>
    </row>
    <row r="16" spans="1:3" ht="57" thickBot="1">
      <c r="A16" s="49"/>
      <c r="B16" s="57" t="s">
        <v>616</v>
      </c>
      <c r="C16" s="49"/>
    </row>
    <row r="17" spans="1:3" ht="34.5" hidden="1" thickBot="1">
      <c r="A17" s="49"/>
      <c r="B17" s="58" t="s">
        <v>630</v>
      </c>
      <c r="C17" s="49"/>
    </row>
    <row r="18" spans="1:3" ht="34.5" hidden="1" thickBot="1">
      <c r="A18" s="49"/>
      <c r="B18" s="59" t="s">
        <v>627</v>
      </c>
      <c r="C18" s="49"/>
    </row>
    <row r="19" spans="1:3" hidden="1">
      <c r="A19" s="49"/>
      <c r="B19" s="53" t="s">
        <v>568</v>
      </c>
      <c r="C19" s="49"/>
    </row>
    <row r="20" spans="1:3" hidden="1">
      <c r="A20" s="49"/>
      <c r="B20" s="54" t="s">
        <v>569</v>
      </c>
      <c r="C20" s="49"/>
    </row>
    <row r="21" spans="1:3" ht="15.75" hidden="1" thickBot="1">
      <c r="A21" s="49"/>
      <c r="B21" s="55" t="s">
        <v>570</v>
      </c>
      <c r="C21" s="49"/>
    </row>
    <row r="22" spans="1:3">
      <c r="A22" s="49"/>
      <c r="B22" s="56" t="s">
        <v>571</v>
      </c>
      <c r="C22" s="49"/>
    </row>
    <row r="23" spans="1:3">
      <c r="A23" s="49"/>
      <c r="B23" s="54" t="s">
        <v>617</v>
      </c>
      <c r="C23" s="49"/>
    </row>
    <row r="24" spans="1:3" ht="15.75" thickBot="1">
      <c r="A24" s="49"/>
      <c r="B24" s="55" t="s">
        <v>572</v>
      </c>
      <c r="C24" s="49"/>
    </row>
    <row r="25" spans="1:3">
      <c r="A25" s="49"/>
      <c r="B25" s="56" t="s">
        <v>573</v>
      </c>
      <c r="C25" s="49"/>
    </row>
    <row r="26" spans="1:3">
      <c r="A26" s="49"/>
      <c r="B26" s="54" t="s">
        <v>618</v>
      </c>
      <c r="C26" s="49"/>
    </row>
    <row r="27" spans="1:3" ht="23.25" thickBot="1">
      <c r="A27" s="49"/>
      <c r="B27" s="55" t="s">
        <v>574</v>
      </c>
      <c r="C27" s="49"/>
    </row>
    <row r="28" spans="1:3">
      <c r="A28" s="49"/>
      <c r="B28" s="56" t="s">
        <v>1352</v>
      </c>
      <c r="C28" s="49"/>
    </row>
    <row r="29" spans="1:3">
      <c r="A29" s="49"/>
      <c r="B29" s="54" t="s">
        <v>575</v>
      </c>
      <c r="C29" s="49"/>
    </row>
    <row r="30" spans="1:3" ht="15.75" thickBot="1">
      <c r="A30" s="49"/>
      <c r="B30" s="55" t="s">
        <v>576</v>
      </c>
      <c r="C30" s="49"/>
    </row>
    <row r="31" spans="1:3">
      <c r="A31" s="49"/>
      <c r="B31" s="56" t="s">
        <v>1400</v>
      </c>
      <c r="C31" s="49"/>
    </row>
    <row r="32" spans="1:3" ht="45.75" thickBot="1">
      <c r="A32" s="49"/>
      <c r="B32" s="55" t="s">
        <v>1354</v>
      </c>
      <c r="C32" s="49"/>
    </row>
    <row r="33" spans="1:3">
      <c r="A33" s="49"/>
      <c r="B33" s="56" t="s">
        <v>577</v>
      </c>
      <c r="C33" s="49"/>
    </row>
    <row r="34" spans="1:3">
      <c r="A34" s="49"/>
      <c r="B34" s="54" t="s">
        <v>578</v>
      </c>
      <c r="C34" s="49"/>
    </row>
    <row r="35" spans="1:3" ht="15.75" thickBot="1">
      <c r="A35" s="49"/>
      <c r="B35" s="55" t="s">
        <v>579</v>
      </c>
      <c r="C35" s="49"/>
    </row>
    <row r="36" spans="1:3">
      <c r="A36" s="49"/>
      <c r="B36" s="56" t="s">
        <v>1517</v>
      </c>
      <c r="C36" s="49"/>
    </row>
    <row r="37" spans="1:3" ht="22.5">
      <c r="A37" s="49"/>
      <c r="B37" s="54" t="s">
        <v>1520</v>
      </c>
      <c r="C37" s="49"/>
    </row>
    <row r="38" spans="1:3" ht="15.75" thickBot="1">
      <c r="A38" s="49"/>
      <c r="B38" s="55" t="s">
        <v>582</v>
      </c>
      <c r="C38" s="49"/>
    </row>
    <row r="39" spans="1:3">
      <c r="A39" s="49"/>
      <c r="B39" s="56" t="s">
        <v>580</v>
      </c>
      <c r="C39" s="49"/>
    </row>
    <row r="40" spans="1:3">
      <c r="A40" s="49"/>
      <c r="B40" s="54" t="s">
        <v>581</v>
      </c>
      <c r="C40" s="49"/>
    </row>
    <row r="41" spans="1:3" ht="15.75" thickBot="1">
      <c r="A41" s="49"/>
      <c r="B41" s="55" t="s">
        <v>582</v>
      </c>
      <c r="C41" s="49"/>
    </row>
    <row r="42" spans="1:3">
      <c r="A42" s="49"/>
      <c r="B42" s="56" t="s">
        <v>619</v>
      </c>
      <c r="C42" s="49"/>
    </row>
    <row r="43" spans="1:3">
      <c r="A43" s="49"/>
      <c r="B43" s="54" t="s">
        <v>583</v>
      </c>
      <c r="C43" s="49"/>
    </row>
    <row r="44" spans="1:3" ht="15.75" thickBot="1">
      <c r="A44" s="49"/>
      <c r="B44" s="55" t="s">
        <v>582</v>
      </c>
      <c r="C44" s="49"/>
    </row>
    <row r="45" spans="1:3">
      <c r="A45" s="49"/>
      <c r="B45" s="56" t="s">
        <v>628</v>
      </c>
      <c r="C45" s="49"/>
    </row>
    <row r="46" spans="1:3">
      <c r="A46" s="49"/>
      <c r="B46" s="54" t="s">
        <v>620</v>
      </c>
      <c r="C46" s="49"/>
    </row>
    <row r="47" spans="1:3" ht="23.25" thickBot="1">
      <c r="A47" s="49"/>
      <c r="B47" s="55" t="s">
        <v>584</v>
      </c>
      <c r="C47" s="49"/>
    </row>
    <row r="48" spans="1:3" ht="12" customHeight="1">
      <c r="A48" s="49"/>
      <c r="B48" s="56" t="s">
        <v>585</v>
      </c>
      <c r="C48" s="49"/>
    </row>
    <row r="49" spans="1:3">
      <c r="A49" s="49"/>
      <c r="B49" s="54" t="s">
        <v>586</v>
      </c>
      <c r="C49" s="49"/>
    </row>
    <row r="50" spans="1:3">
      <c r="A50" s="49"/>
      <c r="B50" s="54" t="s">
        <v>1355</v>
      </c>
      <c r="C50" s="49"/>
    </row>
    <row r="51" spans="1:3" ht="22.5">
      <c r="A51" s="49"/>
      <c r="B51" s="54" t="s">
        <v>629</v>
      </c>
      <c r="C51" s="49"/>
    </row>
    <row r="52" spans="1:3" ht="34.5" thickBot="1">
      <c r="A52" s="49"/>
      <c r="B52" s="271" t="s">
        <v>1356</v>
      </c>
      <c r="C52" s="49"/>
    </row>
    <row r="53" spans="1:3" ht="12" customHeight="1">
      <c r="A53" s="49"/>
      <c r="B53" s="56" t="s">
        <v>1348</v>
      </c>
      <c r="C53" s="49"/>
    </row>
    <row r="54" spans="1:3" ht="22.5">
      <c r="A54" s="49"/>
      <c r="B54" s="54" t="s">
        <v>1357</v>
      </c>
      <c r="C54" s="49"/>
    </row>
    <row r="55" spans="1:3" ht="33.75">
      <c r="A55" s="49"/>
      <c r="B55" s="54" t="s">
        <v>1349</v>
      </c>
      <c r="C55" s="49"/>
    </row>
    <row r="56" spans="1:3">
      <c r="A56" s="49"/>
      <c r="B56" s="54" t="s">
        <v>1350</v>
      </c>
      <c r="C56" s="49"/>
    </row>
    <row r="57" spans="1:3">
      <c r="A57" s="49"/>
      <c r="B57" s="54" t="s">
        <v>621</v>
      </c>
      <c r="C57" s="49"/>
    </row>
    <row r="58" spans="1:3" ht="22.5">
      <c r="A58" s="49"/>
      <c r="B58" s="54" t="s">
        <v>622</v>
      </c>
      <c r="C58" s="49"/>
    </row>
    <row r="59" spans="1:3" ht="23.25" thickBot="1">
      <c r="A59" s="49"/>
      <c r="B59" s="55" t="s">
        <v>1351</v>
      </c>
      <c r="C59" s="49"/>
    </row>
    <row r="60" spans="1:3" ht="13.5" customHeight="1">
      <c r="A60" s="160"/>
      <c r="B60" s="161" t="s">
        <v>677</v>
      </c>
      <c r="C60" s="49"/>
    </row>
    <row r="61" spans="1:3" ht="22.5">
      <c r="A61" s="49"/>
      <c r="B61" s="54" t="s">
        <v>678</v>
      </c>
      <c r="C61" s="49"/>
    </row>
    <row r="62" spans="1:3" ht="23.25" thickBot="1">
      <c r="A62" s="49"/>
      <c r="B62" s="55" t="s">
        <v>676</v>
      </c>
      <c r="C62" s="49"/>
    </row>
    <row r="63" spans="1:3" ht="1.5" customHeight="1">
      <c r="A63" s="49"/>
      <c r="B63" s="159"/>
      <c r="C63" s="49"/>
    </row>
    <row r="64" spans="1:3" ht="22.5">
      <c r="A64" s="49"/>
      <c r="B64" s="60" t="s">
        <v>587</v>
      </c>
      <c r="C64" s="49"/>
    </row>
    <row r="65" spans="1:3">
      <c r="A65" s="49"/>
      <c r="B65" s="49"/>
      <c r="C65" s="49"/>
    </row>
  </sheetData>
  <pageMargins left="0.7" right="0.7" top="0.75" bottom="0.75" header="0.3" footer="0.3"/>
  <pageSetup scale="64"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tabColor theme="5" tint="-0.249977111117893"/>
  </sheetPr>
  <dimension ref="A1:T2493"/>
  <sheetViews>
    <sheetView showGridLines="0" zoomScaleNormal="100" zoomScaleSheetLayoutView="100" workbookViewId="0">
      <pane ySplit="7" topLeftCell="A8" activePane="bottomLeft" state="frozen"/>
      <selection activeCell="H15" sqref="H15"/>
      <selection pane="bottomLeft" activeCell="D9" sqref="D9"/>
    </sheetView>
  </sheetViews>
  <sheetFormatPr baseColWidth="10" defaultColWidth="11.42578125" defaultRowHeight="12.75" outlineLevelCol="1"/>
  <cols>
    <col min="1" max="1" width="7.140625" style="66" customWidth="1"/>
    <col min="2" max="2" width="4.140625" style="66" customWidth="1"/>
    <col min="3" max="3" width="15.5703125" style="104" customWidth="1"/>
    <col min="4" max="4" width="12.28515625" style="66" bestFit="1" customWidth="1"/>
    <col min="5" max="5" width="14" style="66" customWidth="1" outlineLevel="1"/>
    <col min="6" max="6" width="12.140625" style="66" customWidth="1"/>
    <col min="7" max="7" width="9.42578125" style="66" customWidth="1"/>
    <col min="8" max="8" width="12.42578125" style="66" customWidth="1"/>
    <col min="9" max="9" width="50.28515625" style="72" customWidth="1"/>
    <col min="10" max="13" width="10.5703125" style="66" customWidth="1"/>
    <col min="14" max="15" width="16.85546875" style="109" hidden="1" customWidth="1" outlineLevel="1"/>
    <col min="16" max="16" width="16.85546875" style="109" customWidth="1" collapsed="1"/>
    <col min="17" max="17" width="16.85546875" style="109" customWidth="1"/>
    <col min="18" max="18" width="17.28515625" style="66" customWidth="1"/>
    <col min="19" max="19" width="12.140625" style="66" hidden="1" customWidth="1" outlineLevel="1"/>
    <col min="20" max="20" width="13.85546875" style="64" customWidth="1" collapsed="1"/>
    <col min="21" max="16384" width="11.42578125" style="64"/>
  </cols>
  <sheetData>
    <row r="1" spans="1:20">
      <c r="A1" s="115" t="s">
        <v>31</v>
      </c>
      <c r="B1" s="115"/>
      <c r="C1" s="115"/>
      <c r="D1" s="115"/>
      <c r="E1" s="115"/>
      <c r="F1" s="115"/>
      <c r="G1" s="115"/>
      <c r="H1" s="369"/>
      <c r="I1" s="115"/>
      <c r="J1" s="73"/>
      <c r="K1" s="73"/>
      <c r="L1" s="115"/>
      <c r="M1" s="73"/>
      <c r="N1" s="112"/>
      <c r="O1" s="112"/>
      <c r="P1" s="112"/>
      <c r="Q1" s="112"/>
      <c r="R1" s="73"/>
      <c r="S1" s="73"/>
    </row>
    <row r="2" spans="1:20" ht="15.75">
      <c r="A2" s="115" t="s">
        <v>671</v>
      </c>
      <c r="B2" s="115"/>
      <c r="C2" s="115"/>
      <c r="D2" s="115"/>
      <c r="E2" s="115"/>
      <c r="F2" s="115"/>
      <c r="G2" s="115"/>
      <c r="H2" s="115"/>
      <c r="I2" s="115"/>
      <c r="J2" s="369"/>
      <c r="K2" s="73"/>
      <c r="L2" s="115"/>
      <c r="M2" s="73"/>
      <c r="N2" s="112"/>
      <c r="O2" s="112"/>
      <c r="Q2" s="369"/>
      <c r="R2" s="73"/>
      <c r="S2" s="73"/>
    </row>
    <row r="3" spans="1:20">
      <c r="A3" s="115" t="s">
        <v>4033</v>
      </c>
      <c r="B3" s="115"/>
      <c r="C3" s="115"/>
      <c r="D3" s="115"/>
      <c r="E3" s="115"/>
      <c r="F3" s="115"/>
      <c r="G3" s="115"/>
      <c r="H3" s="115"/>
      <c r="I3" s="115"/>
      <c r="J3" s="73"/>
      <c r="K3" s="73"/>
      <c r="L3" s="115"/>
      <c r="M3" s="73"/>
      <c r="N3" s="112"/>
      <c r="O3" s="112"/>
      <c r="P3" s="112"/>
      <c r="Q3" s="112"/>
      <c r="R3" s="73"/>
      <c r="S3" s="73"/>
    </row>
    <row r="4" spans="1:20">
      <c r="A4" s="65" t="s">
        <v>4034</v>
      </c>
      <c r="B4" s="62"/>
      <c r="C4" s="62"/>
      <c r="D4" s="62"/>
      <c r="E4" s="75"/>
      <c r="F4" s="62"/>
      <c r="G4" s="62"/>
      <c r="H4" s="62"/>
      <c r="I4" s="70"/>
      <c r="J4" s="73"/>
      <c r="K4" s="73"/>
      <c r="L4" s="63"/>
      <c r="M4" s="73"/>
      <c r="N4" s="112"/>
      <c r="O4" s="112"/>
      <c r="P4" s="112"/>
      <c r="Q4" s="112"/>
      <c r="R4" s="73"/>
      <c r="S4" s="73"/>
    </row>
    <row r="5" spans="1:20">
      <c r="A5" s="65"/>
      <c r="B5" s="62"/>
      <c r="C5" s="62"/>
      <c r="D5" s="62"/>
      <c r="E5" s="75"/>
      <c r="F5" s="62"/>
      <c r="G5" s="62"/>
      <c r="H5" s="62"/>
      <c r="I5" s="70"/>
      <c r="J5" s="73"/>
      <c r="K5" s="73"/>
      <c r="L5" s="63"/>
      <c r="M5" s="73"/>
      <c r="N5" s="112"/>
      <c r="O5" s="112"/>
      <c r="P5" s="112"/>
      <c r="Q5" s="112"/>
      <c r="R5" s="73"/>
      <c r="S5" s="73"/>
    </row>
    <row r="6" spans="1:20">
      <c r="A6" s="465" t="s">
        <v>1463</v>
      </c>
      <c r="B6" s="466"/>
      <c r="C6" s="103"/>
      <c r="D6" s="67"/>
      <c r="E6" s="67"/>
      <c r="F6" s="67"/>
      <c r="G6" s="67"/>
      <c r="H6" s="67"/>
      <c r="I6" s="71"/>
      <c r="J6" s="465" t="s">
        <v>1465</v>
      </c>
      <c r="K6" s="466"/>
      <c r="L6" s="465" t="s">
        <v>1466</v>
      </c>
      <c r="M6" s="466"/>
      <c r="N6" s="463" t="s">
        <v>1467</v>
      </c>
      <c r="O6" s="464"/>
      <c r="P6" s="463" t="s">
        <v>1468</v>
      </c>
      <c r="Q6" s="464"/>
      <c r="R6" s="67"/>
      <c r="S6" s="67"/>
    </row>
    <row r="7" spans="1:20" ht="44.25" customHeight="1">
      <c r="A7" s="337" t="s">
        <v>653</v>
      </c>
      <c r="B7" s="337" t="s">
        <v>654</v>
      </c>
      <c r="C7" s="338" t="s">
        <v>660</v>
      </c>
      <c r="D7" s="338" t="s">
        <v>1462</v>
      </c>
      <c r="E7" s="338" t="s">
        <v>648</v>
      </c>
      <c r="F7" s="338" t="s">
        <v>649</v>
      </c>
      <c r="G7" s="338" t="s">
        <v>651</v>
      </c>
      <c r="H7" s="340" t="s">
        <v>1464</v>
      </c>
      <c r="I7" s="338" t="s">
        <v>652</v>
      </c>
      <c r="J7" s="337" t="s">
        <v>655</v>
      </c>
      <c r="K7" s="337" t="s">
        <v>658</v>
      </c>
      <c r="L7" s="337" t="s">
        <v>656</v>
      </c>
      <c r="M7" s="337" t="s">
        <v>657</v>
      </c>
      <c r="N7" s="339" t="s">
        <v>1301</v>
      </c>
      <c r="O7" s="339" t="s">
        <v>1302</v>
      </c>
      <c r="P7" s="339" t="s">
        <v>1287</v>
      </c>
      <c r="Q7" s="338" t="s">
        <v>1288</v>
      </c>
      <c r="R7" s="338" t="s">
        <v>662</v>
      </c>
      <c r="S7" s="338" t="s">
        <v>1469</v>
      </c>
      <c r="T7" s="340" t="s">
        <v>1353</v>
      </c>
    </row>
    <row r="8" spans="1:20" ht="51">
      <c r="A8" s="191">
        <v>81</v>
      </c>
      <c r="B8" s="68"/>
      <c r="C8" s="212" t="s">
        <v>49</v>
      </c>
      <c r="D8" s="213">
        <v>45659</v>
      </c>
      <c r="E8" s="191" t="s">
        <v>1537</v>
      </c>
      <c r="F8" s="191" t="s">
        <v>3</v>
      </c>
      <c r="G8" s="191">
        <v>2247516</v>
      </c>
      <c r="H8" s="68"/>
      <c r="I8" s="197" t="s">
        <v>1833</v>
      </c>
      <c r="J8" s="68"/>
      <c r="K8" s="68"/>
      <c r="L8" s="68"/>
      <c r="M8" s="68"/>
      <c r="N8" s="348"/>
      <c r="O8" s="348"/>
      <c r="P8" s="214">
        <v>0</v>
      </c>
      <c r="Q8" s="214">
        <v>25</v>
      </c>
      <c r="R8" s="68" t="s">
        <v>1479</v>
      </c>
      <c r="S8" s="349"/>
      <c r="T8" s="272"/>
    </row>
    <row r="9" spans="1:20" ht="38.25">
      <c r="A9" s="191" t="s">
        <v>550</v>
      </c>
      <c r="B9" s="68"/>
      <c r="C9" s="212" t="s">
        <v>589</v>
      </c>
      <c r="D9" s="213">
        <v>45659</v>
      </c>
      <c r="E9" s="191" t="s">
        <v>1538</v>
      </c>
      <c r="F9" s="191" t="s">
        <v>3</v>
      </c>
      <c r="G9" s="191">
        <v>2247405</v>
      </c>
      <c r="H9" s="68"/>
      <c r="I9" s="197" t="s">
        <v>1834</v>
      </c>
      <c r="J9" s="68"/>
      <c r="K9" s="68"/>
      <c r="L9" s="68"/>
      <c r="M9" s="68"/>
      <c r="N9" s="348"/>
      <c r="O9" s="348"/>
      <c r="P9" s="214">
        <v>0</v>
      </c>
      <c r="Q9" s="214">
        <v>2.4900000000000002</v>
      </c>
      <c r="R9" s="68" t="s">
        <v>1479</v>
      </c>
      <c r="S9" s="349"/>
      <c r="T9" s="272"/>
    </row>
    <row r="10" spans="1:20" ht="38.25">
      <c r="A10" s="191">
        <v>15</v>
      </c>
      <c r="B10" s="68"/>
      <c r="C10" s="212" t="s">
        <v>39</v>
      </c>
      <c r="D10" s="213">
        <v>45659</v>
      </c>
      <c r="E10" s="191" t="s">
        <v>1539</v>
      </c>
      <c r="F10" s="191" t="s">
        <v>3</v>
      </c>
      <c r="G10" s="191">
        <v>2247526</v>
      </c>
      <c r="H10" s="68"/>
      <c r="I10" s="197" t="s">
        <v>1835</v>
      </c>
      <c r="J10" s="68"/>
      <c r="K10" s="68"/>
      <c r="L10" s="68"/>
      <c r="M10" s="68"/>
      <c r="N10" s="348"/>
      <c r="O10" s="348"/>
      <c r="P10" s="214">
        <v>0</v>
      </c>
      <c r="Q10" s="214">
        <v>1246</v>
      </c>
      <c r="R10" s="68" t="s">
        <v>1479</v>
      </c>
      <c r="S10" s="349"/>
      <c r="T10" s="272"/>
    </row>
    <row r="11" spans="1:20" ht="63.75">
      <c r="A11" s="191">
        <v>117</v>
      </c>
      <c r="B11" s="68"/>
      <c r="C11" s="212" t="s">
        <v>54</v>
      </c>
      <c r="D11" s="213">
        <v>45659</v>
      </c>
      <c r="E11" s="191" t="s">
        <v>1540</v>
      </c>
      <c r="F11" s="191" t="s">
        <v>10</v>
      </c>
      <c r="G11" s="191">
        <v>1115614</v>
      </c>
      <c r="H11" s="68"/>
      <c r="I11" s="197" t="s">
        <v>1836</v>
      </c>
      <c r="J11" s="68"/>
      <c r="K11" s="68"/>
      <c r="L11" s="68"/>
      <c r="M11" s="68"/>
      <c r="N11" s="348"/>
      <c r="O11" s="348"/>
      <c r="P11" s="214">
        <v>60</v>
      </c>
      <c r="Q11" s="214">
        <v>0</v>
      </c>
      <c r="R11" s="68" t="s">
        <v>1479</v>
      </c>
      <c r="S11" s="349"/>
      <c r="T11" s="272"/>
    </row>
    <row r="12" spans="1:20" ht="51">
      <c r="A12" s="191" t="s">
        <v>550</v>
      </c>
      <c r="B12" s="68"/>
      <c r="C12" s="212" t="s">
        <v>589</v>
      </c>
      <c r="D12" s="213">
        <v>45660</v>
      </c>
      <c r="E12" s="191" t="s">
        <v>1541</v>
      </c>
      <c r="F12" s="191" t="s">
        <v>3</v>
      </c>
      <c r="G12" s="191">
        <v>2247759</v>
      </c>
      <c r="H12" s="68"/>
      <c r="I12" s="197" t="s">
        <v>1837</v>
      </c>
      <c r="J12" s="68"/>
      <c r="K12" s="68"/>
      <c r="L12" s="68"/>
      <c r="M12" s="68"/>
      <c r="N12" s="348"/>
      <c r="O12" s="348"/>
      <c r="P12" s="214">
        <v>0</v>
      </c>
      <c r="Q12" s="214">
        <v>1200</v>
      </c>
      <c r="R12" s="68" t="s">
        <v>1479</v>
      </c>
      <c r="S12" s="349"/>
      <c r="T12" s="272"/>
    </row>
    <row r="13" spans="1:20" ht="51">
      <c r="A13" s="191">
        <v>291</v>
      </c>
      <c r="B13" s="68"/>
      <c r="C13" s="212" t="s">
        <v>119</v>
      </c>
      <c r="D13" s="213">
        <v>45660</v>
      </c>
      <c r="E13" s="191" t="s">
        <v>1542</v>
      </c>
      <c r="F13" s="191" t="s">
        <v>3</v>
      </c>
      <c r="G13" s="191">
        <v>2247761</v>
      </c>
      <c r="H13" s="68"/>
      <c r="I13" s="197" t="s">
        <v>1838</v>
      </c>
      <c r="J13" s="68"/>
      <c r="K13" s="68"/>
      <c r="L13" s="68"/>
      <c r="M13" s="68"/>
      <c r="N13" s="348"/>
      <c r="O13" s="348"/>
      <c r="P13" s="214">
        <v>0</v>
      </c>
      <c r="Q13" s="214">
        <v>15141.54</v>
      </c>
      <c r="R13" s="68" t="s">
        <v>1479</v>
      </c>
      <c r="S13" s="349"/>
      <c r="T13" s="272"/>
    </row>
    <row r="14" spans="1:20" ht="76.5">
      <c r="A14" s="191">
        <v>117</v>
      </c>
      <c r="B14" s="68"/>
      <c r="C14" s="212" t="s">
        <v>54</v>
      </c>
      <c r="D14" s="213">
        <v>45660</v>
      </c>
      <c r="E14" s="191" t="s">
        <v>1543</v>
      </c>
      <c r="F14" s="191" t="s">
        <v>10</v>
      </c>
      <c r="G14" s="191">
        <v>1115658</v>
      </c>
      <c r="H14" s="68"/>
      <c r="I14" s="197" t="s">
        <v>1839</v>
      </c>
      <c r="J14" s="68"/>
      <c r="K14" s="68"/>
      <c r="L14" s="68"/>
      <c r="M14" s="68"/>
      <c r="N14" s="348"/>
      <c r="O14" s="348"/>
      <c r="P14" s="214">
        <v>60</v>
      </c>
      <c r="Q14" s="214">
        <v>0</v>
      </c>
      <c r="R14" s="68" t="s">
        <v>1479</v>
      </c>
      <c r="S14" s="349"/>
      <c r="T14" s="272"/>
    </row>
    <row r="15" spans="1:20" ht="63.75">
      <c r="A15" s="191">
        <v>117</v>
      </c>
      <c r="B15" s="68"/>
      <c r="C15" s="212" t="s">
        <v>54</v>
      </c>
      <c r="D15" s="213">
        <v>45660</v>
      </c>
      <c r="E15" s="191" t="s">
        <v>1544</v>
      </c>
      <c r="F15" s="191" t="s">
        <v>10</v>
      </c>
      <c r="G15" s="191">
        <v>1115666</v>
      </c>
      <c r="H15" s="68"/>
      <c r="I15" s="197" t="s">
        <v>1840</v>
      </c>
      <c r="J15" s="68"/>
      <c r="K15" s="68"/>
      <c r="L15" s="68"/>
      <c r="M15" s="68"/>
      <c r="N15" s="348"/>
      <c r="O15" s="348"/>
      <c r="P15" s="214">
        <v>60</v>
      </c>
      <c r="Q15" s="214">
        <v>0</v>
      </c>
      <c r="R15" s="68" t="s">
        <v>1479</v>
      </c>
      <c r="S15" s="349"/>
      <c r="T15" s="272"/>
    </row>
    <row r="16" spans="1:20" ht="76.5">
      <c r="A16" s="191">
        <v>513</v>
      </c>
      <c r="B16" s="68"/>
      <c r="C16" s="212" t="s">
        <v>160</v>
      </c>
      <c r="D16" s="213">
        <v>45660</v>
      </c>
      <c r="E16" s="191" t="s">
        <v>1545</v>
      </c>
      <c r="F16" s="191" t="s">
        <v>6</v>
      </c>
      <c r="G16" s="191">
        <v>1115655</v>
      </c>
      <c r="H16" s="68"/>
      <c r="I16" s="197" t="s">
        <v>1841</v>
      </c>
      <c r="J16" s="68"/>
      <c r="K16" s="68"/>
      <c r="L16" s="68"/>
      <c r="M16" s="68"/>
      <c r="N16" s="348"/>
      <c r="O16" s="348"/>
      <c r="P16" s="214">
        <v>0</v>
      </c>
      <c r="Q16" s="214">
        <v>72094.460000000006</v>
      </c>
      <c r="R16" s="68" t="s">
        <v>1479</v>
      </c>
      <c r="S16" s="349"/>
      <c r="T16" s="272"/>
    </row>
    <row r="17" spans="1:20" ht="76.5">
      <c r="A17" s="191">
        <v>513</v>
      </c>
      <c r="B17" s="68"/>
      <c r="C17" s="212" t="s">
        <v>160</v>
      </c>
      <c r="D17" s="213">
        <v>45660</v>
      </c>
      <c r="E17" s="191" t="s">
        <v>1546</v>
      </c>
      <c r="F17" s="191" t="s">
        <v>6</v>
      </c>
      <c r="G17" s="191">
        <v>1115651</v>
      </c>
      <c r="H17" s="68"/>
      <c r="I17" s="197" t="s">
        <v>1842</v>
      </c>
      <c r="J17" s="68"/>
      <c r="K17" s="68"/>
      <c r="L17" s="68"/>
      <c r="M17" s="68"/>
      <c r="N17" s="348"/>
      <c r="O17" s="348"/>
      <c r="P17" s="214">
        <v>0</v>
      </c>
      <c r="Q17" s="214">
        <v>51496</v>
      </c>
      <c r="R17" s="68" t="s">
        <v>1479</v>
      </c>
      <c r="S17" s="349"/>
      <c r="T17" s="272"/>
    </row>
    <row r="18" spans="1:20" ht="89.25">
      <c r="A18" s="191">
        <v>513</v>
      </c>
      <c r="B18" s="68"/>
      <c r="C18" s="212" t="s">
        <v>160</v>
      </c>
      <c r="D18" s="213">
        <v>45660</v>
      </c>
      <c r="E18" s="191" t="s">
        <v>1555</v>
      </c>
      <c r="F18" s="191" t="s">
        <v>10</v>
      </c>
      <c r="G18" s="191">
        <v>1115654</v>
      </c>
      <c r="H18" s="68"/>
      <c r="I18" s="197" t="s">
        <v>1851</v>
      </c>
      <c r="J18" s="68"/>
      <c r="K18" s="68"/>
      <c r="L18" s="68"/>
      <c r="M18" s="68"/>
      <c r="N18" s="348"/>
      <c r="O18" s="348"/>
      <c r="P18" s="214">
        <v>96257.86</v>
      </c>
      <c r="Q18" s="214">
        <v>0</v>
      </c>
      <c r="R18" s="68" t="s">
        <v>1479</v>
      </c>
      <c r="S18" s="349"/>
      <c r="T18" s="272"/>
    </row>
    <row r="19" spans="1:20" ht="89.25">
      <c r="A19" s="191">
        <v>513</v>
      </c>
      <c r="B19" s="68"/>
      <c r="C19" s="212" t="s">
        <v>160</v>
      </c>
      <c r="D19" s="213">
        <v>45660</v>
      </c>
      <c r="E19" s="191" t="s">
        <v>1556</v>
      </c>
      <c r="F19" s="191" t="s">
        <v>10</v>
      </c>
      <c r="G19" s="191">
        <v>1115648</v>
      </c>
      <c r="H19" s="68"/>
      <c r="I19" s="197" t="s">
        <v>1852</v>
      </c>
      <c r="J19" s="68"/>
      <c r="K19" s="68"/>
      <c r="L19" s="68"/>
      <c r="M19" s="68"/>
      <c r="N19" s="348"/>
      <c r="O19" s="348"/>
      <c r="P19" s="214">
        <v>68858.47</v>
      </c>
      <c r="Q19" s="214">
        <v>0</v>
      </c>
      <c r="R19" s="68" t="s">
        <v>1479</v>
      </c>
      <c r="S19" s="349"/>
      <c r="T19" s="272"/>
    </row>
    <row r="20" spans="1:20" ht="76.5">
      <c r="A20" s="191">
        <v>117</v>
      </c>
      <c r="B20" s="68"/>
      <c r="C20" s="212" t="s">
        <v>54</v>
      </c>
      <c r="D20" s="213">
        <v>45660</v>
      </c>
      <c r="E20" s="191" t="s">
        <v>1557</v>
      </c>
      <c r="F20" s="191" t="s">
        <v>10</v>
      </c>
      <c r="G20" s="191">
        <v>1115702</v>
      </c>
      <c r="H20" s="68"/>
      <c r="I20" s="197" t="s">
        <v>1853</v>
      </c>
      <c r="J20" s="68"/>
      <c r="K20" s="68"/>
      <c r="L20" s="68"/>
      <c r="M20" s="68"/>
      <c r="N20" s="348"/>
      <c r="O20" s="348"/>
      <c r="P20" s="214">
        <v>60</v>
      </c>
      <c r="Q20" s="214">
        <v>0</v>
      </c>
      <c r="R20" s="68" t="s">
        <v>1479</v>
      </c>
      <c r="S20" s="349"/>
      <c r="T20" s="272"/>
    </row>
    <row r="21" spans="1:20" ht="38.25">
      <c r="A21" s="191" t="s">
        <v>550</v>
      </c>
      <c r="B21" s="68"/>
      <c r="C21" s="212" t="s">
        <v>589</v>
      </c>
      <c r="D21" s="213">
        <v>45663</v>
      </c>
      <c r="E21" s="191" t="s">
        <v>1558</v>
      </c>
      <c r="F21" s="191" t="s">
        <v>3</v>
      </c>
      <c r="G21" s="191">
        <v>2248045</v>
      </c>
      <c r="H21" s="68"/>
      <c r="I21" s="197" t="s">
        <v>1854</v>
      </c>
      <c r="J21" s="68"/>
      <c r="K21" s="68"/>
      <c r="L21" s="68"/>
      <c r="M21" s="68"/>
      <c r="N21" s="348"/>
      <c r="O21" s="348"/>
      <c r="P21" s="214">
        <v>0</v>
      </c>
      <c r="Q21" s="214">
        <v>11025.64</v>
      </c>
      <c r="R21" s="68" t="s">
        <v>1479</v>
      </c>
      <c r="S21" s="349"/>
      <c r="T21" s="272"/>
    </row>
    <row r="22" spans="1:20" ht="51">
      <c r="A22" s="191">
        <v>15</v>
      </c>
      <c r="B22" s="68"/>
      <c r="C22" s="212" t="s">
        <v>39</v>
      </c>
      <c r="D22" s="213">
        <v>45663</v>
      </c>
      <c r="E22" s="191" t="s">
        <v>1559</v>
      </c>
      <c r="F22" s="191" t="s">
        <v>3</v>
      </c>
      <c r="G22" s="191">
        <v>2248169</v>
      </c>
      <c r="H22" s="68"/>
      <c r="I22" s="197" t="s">
        <v>1855</v>
      </c>
      <c r="J22" s="68"/>
      <c r="K22" s="68"/>
      <c r="L22" s="68"/>
      <c r="M22" s="68"/>
      <c r="N22" s="348"/>
      <c r="O22" s="348"/>
      <c r="P22" s="214">
        <v>0</v>
      </c>
      <c r="Q22" s="214">
        <v>10000</v>
      </c>
      <c r="R22" s="68" t="s">
        <v>1479</v>
      </c>
      <c r="S22" s="349"/>
      <c r="T22" s="272"/>
    </row>
    <row r="23" spans="1:20" ht="51">
      <c r="A23" s="191" t="s">
        <v>541</v>
      </c>
      <c r="B23" s="68"/>
      <c r="C23" s="212" t="s">
        <v>590</v>
      </c>
      <c r="D23" s="213">
        <v>45663</v>
      </c>
      <c r="E23" s="191" t="s">
        <v>1560</v>
      </c>
      <c r="F23" s="191" t="s">
        <v>3</v>
      </c>
      <c r="G23" s="191">
        <v>2248122</v>
      </c>
      <c r="H23" s="68"/>
      <c r="I23" s="197" t="s">
        <v>1856</v>
      </c>
      <c r="J23" s="68"/>
      <c r="K23" s="68"/>
      <c r="L23" s="68"/>
      <c r="M23" s="68"/>
      <c r="N23" s="348"/>
      <c r="O23" s="348"/>
      <c r="P23" s="214">
        <v>0</v>
      </c>
      <c r="Q23" s="214">
        <v>7735.3</v>
      </c>
      <c r="R23" s="68" t="s">
        <v>1479</v>
      </c>
      <c r="S23" s="349"/>
      <c r="T23" s="272"/>
    </row>
    <row r="24" spans="1:20" ht="51">
      <c r="A24" s="191">
        <v>291</v>
      </c>
      <c r="B24" s="68"/>
      <c r="C24" s="212" t="s">
        <v>119</v>
      </c>
      <c r="D24" s="213">
        <v>45663</v>
      </c>
      <c r="E24" s="191" t="s">
        <v>1561</v>
      </c>
      <c r="F24" s="191" t="s">
        <v>3</v>
      </c>
      <c r="G24" s="191">
        <v>2248075</v>
      </c>
      <c r="H24" s="68"/>
      <c r="I24" s="197" t="s">
        <v>1857</v>
      </c>
      <c r="J24" s="68"/>
      <c r="K24" s="68"/>
      <c r="L24" s="68"/>
      <c r="M24" s="68"/>
      <c r="N24" s="348"/>
      <c r="O24" s="348"/>
      <c r="P24" s="214">
        <v>0</v>
      </c>
      <c r="Q24" s="214">
        <v>16810.3</v>
      </c>
      <c r="R24" s="68" t="s">
        <v>1479</v>
      </c>
      <c r="S24" s="349"/>
      <c r="T24" s="272"/>
    </row>
    <row r="25" spans="1:20" ht="51">
      <c r="A25" s="191" t="s">
        <v>541</v>
      </c>
      <c r="B25" s="68"/>
      <c r="C25" s="212" t="s">
        <v>590</v>
      </c>
      <c r="D25" s="213">
        <v>45663</v>
      </c>
      <c r="E25" s="191" t="s">
        <v>1562</v>
      </c>
      <c r="F25" s="191" t="s">
        <v>3</v>
      </c>
      <c r="G25" s="191">
        <v>2248126</v>
      </c>
      <c r="H25" s="68"/>
      <c r="I25" s="197" t="s">
        <v>1858</v>
      </c>
      <c r="J25" s="68"/>
      <c r="K25" s="68"/>
      <c r="L25" s="68"/>
      <c r="M25" s="68"/>
      <c r="N25" s="348"/>
      <c r="O25" s="348"/>
      <c r="P25" s="214">
        <v>0</v>
      </c>
      <c r="Q25" s="214">
        <v>9347.94</v>
      </c>
      <c r="R25" s="68" t="s">
        <v>1479</v>
      </c>
      <c r="S25" s="349"/>
      <c r="T25" s="272"/>
    </row>
    <row r="26" spans="1:20" ht="63.75">
      <c r="A26" s="191" t="s">
        <v>542</v>
      </c>
      <c r="B26" s="68"/>
      <c r="C26" s="212" t="s">
        <v>687</v>
      </c>
      <c r="D26" s="213">
        <v>45663</v>
      </c>
      <c r="E26" s="191" t="s">
        <v>1563</v>
      </c>
      <c r="F26" s="191" t="s">
        <v>10</v>
      </c>
      <c r="G26" s="191">
        <v>19592</v>
      </c>
      <c r="H26" s="68"/>
      <c r="I26" s="197" t="s">
        <v>1859</v>
      </c>
      <c r="J26" s="68"/>
      <c r="K26" s="68"/>
      <c r="L26" s="68"/>
      <c r="M26" s="68"/>
      <c r="N26" s="348"/>
      <c r="O26" s="348"/>
      <c r="P26" s="214">
        <v>28893.35</v>
      </c>
      <c r="Q26" s="214">
        <v>0</v>
      </c>
      <c r="R26" s="68" t="s">
        <v>1479</v>
      </c>
      <c r="S26" s="349"/>
      <c r="T26" s="272"/>
    </row>
    <row r="27" spans="1:20" ht="76.5">
      <c r="A27" s="191" t="s">
        <v>542</v>
      </c>
      <c r="B27" s="68"/>
      <c r="C27" s="212" t="s">
        <v>687</v>
      </c>
      <c r="D27" s="213">
        <v>45663</v>
      </c>
      <c r="E27" s="191" t="s">
        <v>1564</v>
      </c>
      <c r="F27" s="191" t="s">
        <v>19</v>
      </c>
      <c r="G27" s="191">
        <v>19599</v>
      </c>
      <c r="H27" s="68"/>
      <c r="I27" s="197" t="s">
        <v>1860</v>
      </c>
      <c r="J27" s="68"/>
      <c r="K27" s="68"/>
      <c r="L27" s="68"/>
      <c r="M27" s="68"/>
      <c r="N27" s="348"/>
      <c r="O27" s="348"/>
      <c r="P27" s="214">
        <v>37337434.490000002</v>
      </c>
      <c r="Q27" s="214">
        <v>0</v>
      </c>
      <c r="R27" s="68" t="s">
        <v>1479</v>
      </c>
      <c r="S27" s="349"/>
      <c r="T27" s="272"/>
    </row>
    <row r="28" spans="1:20" ht="76.5">
      <c r="A28" s="191" t="s">
        <v>542</v>
      </c>
      <c r="B28" s="68"/>
      <c r="C28" s="212" t="s">
        <v>687</v>
      </c>
      <c r="D28" s="213">
        <v>45663</v>
      </c>
      <c r="E28" s="191" t="s">
        <v>1565</v>
      </c>
      <c r="F28" s="191" t="s">
        <v>10</v>
      </c>
      <c r="G28" s="191">
        <v>19599</v>
      </c>
      <c r="H28" s="68"/>
      <c r="I28" s="197" t="s">
        <v>1861</v>
      </c>
      <c r="J28" s="68"/>
      <c r="K28" s="68"/>
      <c r="L28" s="68"/>
      <c r="M28" s="68"/>
      <c r="N28" s="348"/>
      <c r="O28" s="348"/>
      <c r="P28" s="214">
        <v>37397.43</v>
      </c>
      <c r="Q28" s="214">
        <v>0</v>
      </c>
      <c r="R28" s="68" t="s">
        <v>1479</v>
      </c>
      <c r="S28" s="349"/>
      <c r="T28" s="272"/>
    </row>
    <row r="29" spans="1:20" ht="76.5">
      <c r="A29" s="191">
        <v>117</v>
      </c>
      <c r="B29" s="68"/>
      <c r="C29" s="212" t="s">
        <v>54</v>
      </c>
      <c r="D29" s="213">
        <v>45663</v>
      </c>
      <c r="E29" s="191" t="s">
        <v>1583</v>
      </c>
      <c r="F29" s="191" t="s">
        <v>10</v>
      </c>
      <c r="G29" s="191">
        <v>1115741</v>
      </c>
      <c r="H29" s="68"/>
      <c r="I29" s="197" t="s">
        <v>1879</v>
      </c>
      <c r="J29" s="68"/>
      <c r="K29" s="68"/>
      <c r="L29" s="68"/>
      <c r="M29" s="68"/>
      <c r="N29" s="348"/>
      <c r="O29" s="348"/>
      <c r="P29" s="214">
        <v>60</v>
      </c>
      <c r="Q29" s="214">
        <v>0</v>
      </c>
      <c r="R29" s="68" t="s">
        <v>1479</v>
      </c>
      <c r="S29" s="349"/>
      <c r="T29" s="272"/>
    </row>
    <row r="30" spans="1:20" ht="76.5">
      <c r="A30" s="191">
        <v>117</v>
      </c>
      <c r="B30" s="68"/>
      <c r="C30" s="212" t="s">
        <v>54</v>
      </c>
      <c r="D30" s="213">
        <v>45663</v>
      </c>
      <c r="E30" s="191" t="s">
        <v>1584</v>
      </c>
      <c r="F30" s="191" t="s">
        <v>10</v>
      </c>
      <c r="G30" s="191">
        <v>1115746</v>
      </c>
      <c r="H30" s="68"/>
      <c r="I30" s="197" t="s">
        <v>1880</v>
      </c>
      <c r="J30" s="68"/>
      <c r="K30" s="68"/>
      <c r="L30" s="68"/>
      <c r="M30" s="68"/>
      <c r="N30" s="348"/>
      <c r="O30" s="348"/>
      <c r="P30" s="214">
        <v>60</v>
      </c>
      <c r="Q30" s="214">
        <v>0</v>
      </c>
      <c r="R30" s="68" t="s">
        <v>1479</v>
      </c>
      <c r="S30" s="349"/>
      <c r="T30" s="272"/>
    </row>
    <row r="31" spans="1:20" ht="63.75">
      <c r="A31" s="191">
        <v>291</v>
      </c>
      <c r="B31" s="68"/>
      <c r="C31" s="212" t="s">
        <v>119</v>
      </c>
      <c r="D31" s="213">
        <v>45664</v>
      </c>
      <c r="E31" s="191" t="s">
        <v>1585</v>
      </c>
      <c r="F31" s="191" t="s">
        <v>3</v>
      </c>
      <c r="G31" s="191">
        <v>2248509</v>
      </c>
      <c r="H31" s="68"/>
      <c r="I31" s="197" t="s">
        <v>1881</v>
      </c>
      <c r="J31" s="68"/>
      <c r="K31" s="68"/>
      <c r="L31" s="68"/>
      <c r="M31" s="68"/>
      <c r="N31" s="348"/>
      <c r="O31" s="348"/>
      <c r="P31" s="214">
        <v>0</v>
      </c>
      <c r="Q31" s="214">
        <v>2097.4499999999998</v>
      </c>
      <c r="R31" s="68" t="s">
        <v>1479</v>
      </c>
      <c r="S31" s="349"/>
      <c r="T31" s="272"/>
    </row>
    <row r="32" spans="1:20" ht="51">
      <c r="A32" s="191">
        <v>163</v>
      </c>
      <c r="B32" s="68"/>
      <c r="C32" s="212" t="s">
        <v>78</v>
      </c>
      <c r="D32" s="213">
        <v>45664</v>
      </c>
      <c r="E32" s="191" t="s">
        <v>1586</v>
      </c>
      <c r="F32" s="191" t="s">
        <v>3</v>
      </c>
      <c r="G32" s="191">
        <v>2248421</v>
      </c>
      <c r="H32" s="68"/>
      <c r="I32" s="197" t="s">
        <v>1882</v>
      </c>
      <c r="J32" s="68"/>
      <c r="K32" s="68"/>
      <c r="L32" s="68"/>
      <c r="M32" s="68"/>
      <c r="N32" s="348"/>
      <c r="O32" s="348"/>
      <c r="P32" s="214">
        <v>0</v>
      </c>
      <c r="Q32" s="214">
        <v>8161.9</v>
      </c>
      <c r="R32" s="68" t="s">
        <v>1479</v>
      </c>
      <c r="S32" s="349"/>
      <c r="T32" s="272"/>
    </row>
    <row r="33" spans="1:20" ht="51">
      <c r="A33" s="191">
        <v>163</v>
      </c>
      <c r="B33" s="68"/>
      <c r="C33" s="212" t="s">
        <v>78</v>
      </c>
      <c r="D33" s="213">
        <v>45664</v>
      </c>
      <c r="E33" s="191" t="s">
        <v>1587</v>
      </c>
      <c r="F33" s="191" t="s">
        <v>3</v>
      </c>
      <c r="G33" s="191">
        <v>2248422</v>
      </c>
      <c r="H33" s="68"/>
      <c r="I33" s="197" t="s">
        <v>1883</v>
      </c>
      <c r="J33" s="68"/>
      <c r="K33" s="68"/>
      <c r="L33" s="68"/>
      <c r="M33" s="68"/>
      <c r="N33" s="348"/>
      <c r="O33" s="348"/>
      <c r="P33" s="214">
        <v>0</v>
      </c>
      <c r="Q33" s="214">
        <v>859.43</v>
      </c>
      <c r="R33" s="68" t="s">
        <v>1479</v>
      </c>
      <c r="S33" s="349"/>
      <c r="T33" s="272"/>
    </row>
    <row r="34" spans="1:20" ht="114.75">
      <c r="A34" s="191">
        <v>86</v>
      </c>
      <c r="B34" s="68"/>
      <c r="C34" s="212" t="s">
        <v>50</v>
      </c>
      <c r="D34" s="213">
        <v>45664</v>
      </c>
      <c r="E34" s="191" t="s">
        <v>1589</v>
      </c>
      <c r="F34" s="191" t="s">
        <v>599</v>
      </c>
      <c r="G34" s="191">
        <v>22384</v>
      </c>
      <c r="H34" s="68"/>
      <c r="I34" s="197" t="s">
        <v>1885</v>
      </c>
      <c r="J34" s="68"/>
      <c r="K34" s="68"/>
      <c r="L34" s="68"/>
      <c r="M34" s="68"/>
      <c r="N34" s="348"/>
      <c r="O34" s="348"/>
      <c r="P34" s="214">
        <v>191824</v>
      </c>
      <c r="Q34" s="214">
        <v>0</v>
      </c>
      <c r="R34" s="68" t="s">
        <v>1479</v>
      </c>
      <c r="S34" s="349"/>
      <c r="T34" s="272"/>
    </row>
    <row r="35" spans="1:20" ht="63.75">
      <c r="A35" s="191" t="s">
        <v>542</v>
      </c>
      <c r="B35" s="68"/>
      <c r="C35" s="212" t="s">
        <v>687</v>
      </c>
      <c r="D35" s="213">
        <v>45664</v>
      </c>
      <c r="E35" s="191" t="s">
        <v>1590</v>
      </c>
      <c r="F35" s="191" t="s">
        <v>10</v>
      </c>
      <c r="G35" s="191">
        <v>19562</v>
      </c>
      <c r="H35" s="68"/>
      <c r="I35" s="197" t="s">
        <v>1886</v>
      </c>
      <c r="J35" s="68"/>
      <c r="K35" s="68"/>
      <c r="L35" s="68"/>
      <c r="M35" s="68"/>
      <c r="N35" s="348"/>
      <c r="O35" s="348"/>
      <c r="P35" s="214">
        <v>3984.34</v>
      </c>
      <c r="Q35" s="214">
        <v>0</v>
      </c>
      <c r="R35" s="68" t="s">
        <v>1479</v>
      </c>
      <c r="S35" s="349"/>
      <c r="T35" s="272"/>
    </row>
    <row r="36" spans="1:20" ht="63.75">
      <c r="A36" s="191">
        <v>117</v>
      </c>
      <c r="B36" s="68"/>
      <c r="C36" s="212" t="s">
        <v>54</v>
      </c>
      <c r="D36" s="213">
        <v>45664</v>
      </c>
      <c r="E36" s="191" t="s">
        <v>1598</v>
      </c>
      <c r="F36" s="191" t="s">
        <v>10</v>
      </c>
      <c r="G36" s="191">
        <v>1115827</v>
      </c>
      <c r="H36" s="68"/>
      <c r="I36" s="197" t="s">
        <v>1894</v>
      </c>
      <c r="J36" s="68"/>
      <c r="K36" s="68"/>
      <c r="L36" s="68"/>
      <c r="M36" s="68"/>
      <c r="N36" s="348"/>
      <c r="O36" s="348"/>
      <c r="P36" s="214">
        <v>60</v>
      </c>
      <c r="Q36" s="214">
        <v>0</v>
      </c>
      <c r="R36" s="68" t="s">
        <v>1479</v>
      </c>
      <c r="S36" s="349"/>
      <c r="T36" s="272"/>
    </row>
    <row r="37" spans="1:20" ht="51">
      <c r="A37" s="191">
        <v>291</v>
      </c>
      <c r="B37" s="68"/>
      <c r="C37" s="212" t="s">
        <v>119</v>
      </c>
      <c r="D37" s="213">
        <v>45665</v>
      </c>
      <c r="E37" s="191" t="s">
        <v>1599</v>
      </c>
      <c r="F37" s="191" t="s">
        <v>3</v>
      </c>
      <c r="G37" s="191">
        <v>2248791</v>
      </c>
      <c r="H37" s="68"/>
      <c r="I37" s="197" t="s">
        <v>1895</v>
      </c>
      <c r="J37" s="68"/>
      <c r="K37" s="68"/>
      <c r="L37" s="68"/>
      <c r="M37" s="68"/>
      <c r="N37" s="348"/>
      <c r="O37" s="348"/>
      <c r="P37" s="214">
        <v>0</v>
      </c>
      <c r="Q37" s="214">
        <v>22812.65</v>
      </c>
      <c r="R37" s="68" t="s">
        <v>1479</v>
      </c>
      <c r="S37" s="349"/>
      <c r="T37" s="272"/>
    </row>
    <row r="38" spans="1:20" ht="51">
      <c r="A38" s="191" t="s">
        <v>550</v>
      </c>
      <c r="B38" s="68"/>
      <c r="C38" s="212" t="s">
        <v>589</v>
      </c>
      <c r="D38" s="213">
        <v>45665</v>
      </c>
      <c r="E38" s="191" t="s">
        <v>1600</v>
      </c>
      <c r="F38" s="191" t="s">
        <v>3</v>
      </c>
      <c r="G38" s="191">
        <v>2248792</v>
      </c>
      <c r="H38" s="68"/>
      <c r="I38" s="197" t="s">
        <v>1896</v>
      </c>
      <c r="J38" s="68"/>
      <c r="K38" s="68"/>
      <c r="L38" s="68"/>
      <c r="M38" s="68"/>
      <c r="N38" s="348"/>
      <c r="O38" s="348"/>
      <c r="P38" s="214">
        <v>0</v>
      </c>
      <c r="Q38" s="214">
        <v>9333.52</v>
      </c>
      <c r="R38" s="68" t="s">
        <v>1479</v>
      </c>
      <c r="S38" s="349"/>
      <c r="T38" s="272"/>
    </row>
    <row r="39" spans="1:20" ht="51">
      <c r="A39" s="191" t="s">
        <v>550</v>
      </c>
      <c r="B39" s="68"/>
      <c r="C39" s="212" t="s">
        <v>589</v>
      </c>
      <c r="D39" s="213">
        <v>45665</v>
      </c>
      <c r="E39" s="191" t="s">
        <v>1601</v>
      </c>
      <c r="F39" s="191" t="s">
        <v>3</v>
      </c>
      <c r="G39" s="191">
        <v>2248915</v>
      </c>
      <c r="H39" s="68"/>
      <c r="I39" s="197" t="s">
        <v>1897</v>
      </c>
      <c r="J39" s="68"/>
      <c r="K39" s="68"/>
      <c r="L39" s="68"/>
      <c r="M39" s="68"/>
      <c r="N39" s="348"/>
      <c r="O39" s="348"/>
      <c r="P39" s="214">
        <v>0</v>
      </c>
      <c r="Q39" s="214">
        <v>7379.55</v>
      </c>
      <c r="R39" s="68" t="s">
        <v>1479</v>
      </c>
      <c r="S39" s="349"/>
      <c r="T39" s="272"/>
    </row>
    <row r="40" spans="1:20" ht="51">
      <c r="A40" s="191" t="s">
        <v>550</v>
      </c>
      <c r="B40" s="68"/>
      <c r="C40" s="212" t="s">
        <v>589</v>
      </c>
      <c r="D40" s="213">
        <v>45665</v>
      </c>
      <c r="E40" s="191" t="s">
        <v>1602</v>
      </c>
      <c r="F40" s="191" t="s">
        <v>3</v>
      </c>
      <c r="G40" s="191">
        <v>2248917</v>
      </c>
      <c r="H40" s="68"/>
      <c r="I40" s="197" t="s">
        <v>1898</v>
      </c>
      <c r="J40" s="68"/>
      <c r="K40" s="68"/>
      <c r="L40" s="68"/>
      <c r="M40" s="68"/>
      <c r="N40" s="348"/>
      <c r="O40" s="348"/>
      <c r="P40" s="214">
        <v>0</v>
      </c>
      <c r="Q40" s="214">
        <v>128.16999999999999</v>
      </c>
      <c r="R40" s="68" t="s">
        <v>1479</v>
      </c>
      <c r="S40" s="349"/>
      <c r="T40" s="272"/>
    </row>
    <row r="41" spans="1:20" ht="51">
      <c r="A41" s="191" t="s">
        <v>550</v>
      </c>
      <c r="B41" s="68"/>
      <c r="C41" s="212" t="s">
        <v>589</v>
      </c>
      <c r="D41" s="213">
        <v>45665</v>
      </c>
      <c r="E41" s="191" t="s">
        <v>1603</v>
      </c>
      <c r="F41" s="191" t="s">
        <v>3</v>
      </c>
      <c r="G41" s="191">
        <v>2248918</v>
      </c>
      <c r="H41" s="68"/>
      <c r="I41" s="197" t="s">
        <v>1899</v>
      </c>
      <c r="J41" s="68"/>
      <c r="K41" s="68"/>
      <c r="L41" s="68"/>
      <c r="M41" s="68"/>
      <c r="N41" s="348"/>
      <c r="O41" s="348"/>
      <c r="P41" s="214">
        <v>0</v>
      </c>
      <c r="Q41" s="214">
        <v>7507.01</v>
      </c>
      <c r="R41" s="68" t="s">
        <v>1479</v>
      </c>
      <c r="S41" s="349"/>
      <c r="T41" s="272"/>
    </row>
    <row r="42" spans="1:20" ht="51">
      <c r="A42" s="191" t="s">
        <v>550</v>
      </c>
      <c r="B42" s="68"/>
      <c r="C42" s="212" t="s">
        <v>589</v>
      </c>
      <c r="D42" s="213">
        <v>45665</v>
      </c>
      <c r="E42" s="191" t="s">
        <v>1604</v>
      </c>
      <c r="F42" s="191" t="s">
        <v>3</v>
      </c>
      <c r="G42" s="191">
        <v>2248919</v>
      </c>
      <c r="H42" s="68"/>
      <c r="I42" s="197" t="s">
        <v>1900</v>
      </c>
      <c r="J42" s="68"/>
      <c r="K42" s="68"/>
      <c r="L42" s="68"/>
      <c r="M42" s="68"/>
      <c r="N42" s="348"/>
      <c r="O42" s="348"/>
      <c r="P42" s="214">
        <v>0</v>
      </c>
      <c r="Q42" s="214">
        <v>7507.01</v>
      </c>
      <c r="R42" s="68" t="s">
        <v>1479</v>
      </c>
      <c r="S42" s="349"/>
      <c r="T42" s="272"/>
    </row>
    <row r="43" spans="1:20" ht="51">
      <c r="A43" s="191" t="s">
        <v>550</v>
      </c>
      <c r="B43" s="68"/>
      <c r="C43" s="212" t="s">
        <v>589</v>
      </c>
      <c r="D43" s="213">
        <v>45665</v>
      </c>
      <c r="E43" s="191" t="s">
        <v>1605</v>
      </c>
      <c r="F43" s="191" t="s">
        <v>3</v>
      </c>
      <c r="G43" s="191">
        <v>2248920</v>
      </c>
      <c r="H43" s="68"/>
      <c r="I43" s="197" t="s">
        <v>1901</v>
      </c>
      <c r="J43" s="68"/>
      <c r="K43" s="68"/>
      <c r="L43" s="68"/>
      <c r="M43" s="68"/>
      <c r="N43" s="348"/>
      <c r="O43" s="348"/>
      <c r="P43" s="214">
        <v>0</v>
      </c>
      <c r="Q43" s="214">
        <v>7507.01</v>
      </c>
      <c r="R43" s="68" t="s">
        <v>1479</v>
      </c>
      <c r="S43" s="349"/>
      <c r="T43" s="272"/>
    </row>
    <row r="44" spans="1:20" ht="76.5">
      <c r="A44" s="191">
        <v>117</v>
      </c>
      <c r="B44" s="68"/>
      <c r="C44" s="212" t="s">
        <v>54</v>
      </c>
      <c r="D44" s="213">
        <v>45665</v>
      </c>
      <c r="E44" s="191" t="s">
        <v>1606</v>
      </c>
      <c r="F44" s="191" t="s">
        <v>10</v>
      </c>
      <c r="G44" s="191">
        <v>1115924</v>
      </c>
      <c r="H44" s="68"/>
      <c r="I44" s="197" t="s">
        <v>1902</v>
      </c>
      <c r="J44" s="68"/>
      <c r="K44" s="68"/>
      <c r="L44" s="68"/>
      <c r="M44" s="68"/>
      <c r="N44" s="348"/>
      <c r="O44" s="348"/>
      <c r="P44" s="214">
        <v>60</v>
      </c>
      <c r="Q44" s="214">
        <v>0</v>
      </c>
      <c r="R44" s="68" t="s">
        <v>1479</v>
      </c>
      <c r="S44" s="349"/>
      <c r="T44" s="272"/>
    </row>
    <row r="45" spans="1:20" ht="63.75">
      <c r="A45" s="191">
        <v>117</v>
      </c>
      <c r="B45" s="68"/>
      <c r="C45" s="212" t="s">
        <v>54</v>
      </c>
      <c r="D45" s="213">
        <v>45665</v>
      </c>
      <c r="E45" s="191" t="s">
        <v>1607</v>
      </c>
      <c r="F45" s="191" t="s">
        <v>10</v>
      </c>
      <c r="G45" s="191">
        <v>1115962</v>
      </c>
      <c r="H45" s="68"/>
      <c r="I45" s="197" t="s">
        <v>1903</v>
      </c>
      <c r="J45" s="68"/>
      <c r="K45" s="68"/>
      <c r="L45" s="68"/>
      <c r="M45" s="68"/>
      <c r="N45" s="348"/>
      <c r="O45" s="348"/>
      <c r="P45" s="214">
        <v>60</v>
      </c>
      <c r="Q45" s="214">
        <v>0</v>
      </c>
      <c r="R45" s="68" t="s">
        <v>1479</v>
      </c>
      <c r="S45" s="349"/>
      <c r="T45" s="272"/>
    </row>
    <row r="46" spans="1:20" ht="38.25">
      <c r="A46" s="191" t="s">
        <v>550</v>
      </c>
      <c r="B46" s="68"/>
      <c r="C46" s="212" t="s">
        <v>589</v>
      </c>
      <c r="D46" s="213">
        <v>45666</v>
      </c>
      <c r="E46" s="191" t="s">
        <v>1608</v>
      </c>
      <c r="F46" s="191" t="s">
        <v>3</v>
      </c>
      <c r="G46" s="191">
        <v>2249116</v>
      </c>
      <c r="H46" s="68"/>
      <c r="I46" s="197" t="s">
        <v>1904</v>
      </c>
      <c r="J46" s="68"/>
      <c r="K46" s="68"/>
      <c r="L46" s="68"/>
      <c r="M46" s="68"/>
      <c r="N46" s="348"/>
      <c r="O46" s="348"/>
      <c r="P46" s="214">
        <v>0</v>
      </c>
      <c r="Q46" s="214">
        <v>43</v>
      </c>
      <c r="R46" s="68" t="s">
        <v>1479</v>
      </c>
      <c r="S46" s="349"/>
      <c r="T46" s="272"/>
    </row>
    <row r="47" spans="1:20" ht="51">
      <c r="A47" s="191">
        <v>15</v>
      </c>
      <c r="B47" s="68"/>
      <c r="C47" s="212" t="s">
        <v>39</v>
      </c>
      <c r="D47" s="213">
        <v>45666</v>
      </c>
      <c r="E47" s="191" t="s">
        <v>1609</v>
      </c>
      <c r="F47" s="191" t="s">
        <v>3</v>
      </c>
      <c r="G47" s="191">
        <v>2249141</v>
      </c>
      <c r="H47" s="68"/>
      <c r="I47" s="197" t="s">
        <v>1905</v>
      </c>
      <c r="J47" s="68"/>
      <c r="K47" s="68"/>
      <c r="L47" s="68"/>
      <c r="M47" s="68"/>
      <c r="N47" s="348"/>
      <c r="O47" s="348"/>
      <c r="P47" s="214">
        <v>0</v>
      </c>
      <c r="Q47" s="214">
        <v>149.6</v>
      </c>
      <c r="R47" s="68" t="s">
        <v>1479</v>
      </c>
      <c r="S47" s="349"/>
      <c r="T47" s="272"/>
    </row>
    <row r="48" spans="1:20" ht="63.75">
      <c r="A48" s="191">
        <v>15</v>
      </c>
      <c r="B48" s="68"/>
      <c r="C48" s="212" t="s">
        <v>39</v>
      </c>
      <c r="D48" s="213">
        <v>45666</v>
      </c>
      <c r="E48" s="191" t="s">
        <v>1610</v>
      </c>
      <c r="F48" s="191" t="s">
        <v>3</v>
      </c>
      <c r="G48" s="191">
        <v>2249142</v>
      </c>
      <c r="H48" s="68"/>
      <c r="I48" s="197" t="s">
        <v>1906</v>
      </c>
      <c r="J48" s="68"/>
      <c r="K48" s="68"/>
      <c r="L48" s="68"/>
      <c r="M48" s="68"/>
      <c r="N48" s="348"/>
      <c r="O48" s="348"/>
      <c r="P48" s="214">
        <v>0</v>
      </c>
      <c r="Q48" s="214">
        <v>74.8</v>
      </c>
      <c r="R48" s="68" t="s">
        <v>1479</v>
      </c>
      <c r="S48" s="349"/>
      <c r="T48" s="272"/>
    </row>
    <row r="49" spans="1:20" ht="63.75">
      <c r="A49" s="191" t="s">
        <v>550</v>
      </c>
      <c r="B49" s="68"/>
      <c r="C49" s="212" t="s">
        <v>589</v>
      </c>
      <c r="D49" s="213">
        <v>45666</v>
      </c>
      <c r="E49" s="191" t="s">
        <v>1611</v>
      </c>
      <c r="F49" s="191" t="s">
        <v>3</v>
      </c>
      <c r="G49" s="191">
        <v>2249218</v>
      </c>
      <c r="H49" s="68"/>
      <c r="I49" s="197" t="s">
        <v>1907</v>
      </c>
      <c r="J49" s="68"/>
      <c r="K49" s="68"/>
      <c r="L49" s="68"/>
      <c r="M49" s="68"/>
      <c r="N49" s="348"/>
      <c r="O49" s="348"/>
      <c r="P49" s="214">
        <v>0</v>
      </c>
      <c r="Q49" s="214">
        <v>30618.87</v>
      </c>
      <c r="R49" s="68" t="s">
        <v>1479</v>
      </c>
      <c r="S49" s="349"/>
      <c r="T49" s="272"/>
    </row>
    <row r="50" spans="1:20" ht="38.25">
      <c r="A50" s="191" t="s">
        <v>550</v>
      </c>
      <c r="B50" s="68"/>
      <c r="C50" s="212" t="s">
        <v>589</v>
      </c>
      <c r="D50" s="213">
        <v>45666</v>
      </c>
      <c r="E50" s="191" t="s">
        <v>1612</v>
      </c>
      <c r="F50" s="191" t="s">
        <v>3</v>
      </c>
      <c r="G50" s="191">
        <v>2249255</v>
      </c>
      <c r="H50" s="68"/>
      <c r="I50" s="197" t="s">
        <v>1908</v>
      </c>
      <c r="J50" s="68"/>
      <c r="K50" s="68"/>
      <c r="L50" s="68"/>
      <c r="M50" s="68"/>
      <c r="N50" s="348"/>
      <c r="O50" s="348"/>
      <c r="P50" s="214">
        <v>0</v>
      </c>
      <c r="Q50" s="214">
        <v>40</v>
      </c>
      <c r="R50" s="68" t="s">
        <v>1479</v>
      </c>
      <c r="S50" s="349"/>
      <c r="T50" s="272"/>
    </row>
    <row r="51" spans="1:20" ht="63.75">
      <c r="A51" s="191">
        <v>590</v>
      </c>
      <c r="B51" s="68"/>
      <c r="C51" s="212" t="s">
        <v>1280</v>
      </c>
      <c r="D51" s="213">
        <v>45666</v>
      </c>
      <c r="E51" s="191" t="s">
        <v>1613</v>
      </c>
      <c r="F51" s="191" t="s">
        <v>6</v>
      </c>
      <c r="G51" s="191">
        <v>2151048</v>
      </c>
      <c r="H51" s="68"/>
      <c r="I51" s="197" t="s">
        <v>1909</v>
      </c>
      <c r="J51" s="68"/>
      <c r="K51" s="68"/>
      <c r="L51" s="68"/>
      <c r="M51" s="68"/>
      <c r="N51" s="348"/>
      <c r="O51" s="348"/>
      <c r="P51" s="214">
        <v>0</v>
      </c>
      <c r="Q51" s="214">
        <v>165856</v>
      </c>
      <c r="R51" s="68" t="s">
        <v>1479</v>
      </c>
      <c r="S51" s="349"/>
      <c r="T51" s="272"/>
    </row>
    <row r="52" spans="1:20" ht="76.5">
      <c r="A52" s="191">
        <v>291</v>
      </c>
      <c r="B52" s="68"/>
      <c r="C52" s="212" t="s">
        <v>119</v>
      </c>
      <c r="D52" s="213">
        <v>45666</v>
      </c>
      <c r="E52" s="191" t="s">
        <v>1614</v>
      </c>
      <c r="F52" s="191" t="s">
        <v>12</v>
      </c>
      <c r="G52" s="191">
        <v>1116039</v>
      </c>
      <c r="H52" s="68"/>
      <c r="I52" s="197" t="s">
        <v>1910</v>
      </c>
      <c r="J52" s="68"/>
      <c r="K52" s="68"/>
      <c r="L52" s="68"/>
      <c r="M52" s="68"/>
      <c r="N52" s="348"/>
      <c r="O52" s="348"/>
      <c r="P52" s="214">
        <v>197.66</v>
      </c>
      <c r="Q52" s="214">
        <v>0</v>
      </c>
      <c r="R52" s="68" t="s">
        <v>1479</v>
      </c>
      <c r="S52" s="349"/>
      <c r="T52" s="272"/>
    </row>
    <row r="53" spans="1:20" ht="89.25">
      <c r="A53" s="191">
        <v>291</v>
      </c>
      <c r="B53" s="68"/>
      <c r="C53" s="212" t="s">
        <v>119</v>
      </c>
      <c r="D53" s="213">
        <v>45666</v>
      </c>
      <c r="E53" s="191" t="s">
        <v>1615</v>
      </c>
      <c r="F53" s="191" t="s">
        <v>10</v>
      </c>
      <c r="G53" s="191">
        <v>1116039</v>
      </c>
      <c r="H53" s="68"/>
      <c r="I53" s="197" t="s">
        <v>1911</v>
      </c>
      <c r="J53" s="68"/>
      <c r="K53" s="68"/>
      <c r="L53" s="68"/>
      <c r="M53" s="68"/>
      <c r="N53" s="348"/>
      <c r="O53" s="348"/>
      <c r="P53" s="214">
        <v>60</v>
      </c>
      <c r="Q53" s="214">
        <v>0</v>
      </c>
      <c r="R53" s="68" t="s">
        <v>1479</v>
      </c>
      <c r="S53" s="349"/>
      <c r="T53" s="272"/>
    </row>
    <row r="54" spans="1:20" ht="76.5">
      <c r="A54" s="191">
        <v>117</v>
      </c>
      <c r="B54" s="68"/>
      <c r="C54" s="212" t="s">
        <v>54</v>
      </c>
      <c r="D54" s="213">
        <v>45666</v>
      </c>
      <c r="E54" s="191" t="s">
        <v>1616</v>
      </c>
      <c r="F54" s="191" t="s">
        <v>10</v>
      </c>
      <c r="G54" s="191">
        <v>1116078</v>
      </c>
      <c r="H54" s="68"/>
      <c r="I54" s="197" t="s">
        <v>1912</v>
      </c>
      <c r="J54" s="68"/>
      <c r="K54" s="68"/>
      <c r="L54" s="68"/>
      <c r="M54" s="68"/>
      <c r="N54" s="348"/>
      <c r="O54" s="348"/>
      <c r="P54" s="214">
        <v>60</v>
      </c>
      <c r="Q54" s="214">
        <v>0</v>
      </c>
      <c r="R54" s="68" t="s">
        <v>1479</v>
      </c>
      <c r="S54" s="349"/>
      <c r="T54" s="272"/>
    </row>
    <row r="55" spans="1:20" ht="38.25">
      <c r="A55" s="191" t="s">
        <v>550</v>
      </c>
      <c r="B55" s="68"/>
      <c r="C55" s="212" t="s">
        <v>589</v>
      </c>
      <c r="D55" s="213">
        <v>45667</v>
      </c>
      <c r="E55" s="191" t="s">
        <v>1617</v>
      </c>
      <c r="F55" s="191" t="s">
        <v>3</v>
      </c>
      <c r="G55" s="191">
        <v>2249519</v>
      </c>
      <c r="H55" s="68"/>
      <c r="I55" s="197" t="s">
        <v>1913</v>
      </c>
      <c r="J55" s="68"/>
      <c r="K55" s="68"/>
      <c r="L55" s="68"/>
      <c r="M55" s="68"/>
      <c r="N55" s="348"/>
      <c r="O55" s="348"/>
      <c r="P55" s="214">
        <v>0</v>
      </c>
      <c r="Q55" s="214">
        <v>813</v>
      </c>
      <c r="R55" s="68" t="s">
        <v>1479</v>
      </c>
      <c r="S55" s="349"/>
      <c r="T55" s="272"/>
    </row>
    <row r="56" spans="1:20" ht="51">
      <c r="A56" s="191" t="s">
        <v>544</v>
      </c>
      <c r="B56" s="68"/>
      <c r="C56" s="212" t="s">
        <v>679</v>
      </c>
      <c r="D56" s="213">
        <v>45667</v>
      </c>
      <c r="E56" s="191" t="s">
        <v>1618</v>
      </c>
      <c r="F56" s="191" t="s">
        <v>3</v>
      </c>
      <c r="G56" s="191">
        <v>2249592</v>
      </c>
      <c r="H56" s="68"/>
      <c r="I56" s="197" t="s">
        <v>1914</v>
      </c>
      <c r="J56" s="68"/>
      <c r="K56" s="68"/>
      <c r="L56" s="68"/>
      <c r="M56" s="68"/>
      <c r="N56" s="348"/>
      <c r="O56" s="348"/>
      <c r="P56" s="214">
        <v>0</v>
      </c>
      <c r="Q56" s="214">
        <v>7507.01</v>
      </c>
      <c r="R56" s="68" t="s">
        <v>1479</v>
      </c>
      <c r="S56" s="349"/>
      <c r="T56" s="272"/>
    </row>
    <row r="57" spans="1:20" ht="51">
      <c r="A57" s="191">
        <v>526</v>
      </c>
      <c r="B57" s="68"/>
      <c r="C57" s="212" t="s">
        <v>1262</v>
      </c>
      <c r="D57" s="213">
        <v>45667</v>
      </c>
      <c r="E57" s="191" t="s">
        <v>1619</v>
      </c>
      <c r="F57" s="191" t="s">
        <v>3</v>
      </c>
      <c r="G57" s="191">
        <v>2249625</v>
      </c>
      <c r="H57" s="68"/>
      <c r="I57" s="197" t="s">
        <v>1915</v>
      </c>
      <c r="J57" s="68"/>
      <c r="K57" s="68"/>
      <c r="L57" s="68"/>
      <c r="M57" s="68"/>
      <c r="N57" s="348"/>
      <c r="O57" s="348"/>
      <c r="P57" s="214">
        <v>0</v>
      </c>
      <c r="Q57" s="214">
        <v>11257.5</v>
      </c>
      <c r="R57" s="68" t="s">
        <v>1479</v>
      </c>
      <c r="S57" s="349"/>
      <c r="T57" s="272"/>
    </row>
    <row r="58" spans="1:20" ht="51">
      <c r="A58" s="191">
        <v>15</v>
      </c>
      <c r="B58" s="68"/>
      <c r="C58" s="212" t="s">
        <v>39</v>
      </c>
      <c r="D58" s="213">
        <v>45667</v>
      </c>
      <c r="E58" s="191" t="s">
        <v>1620</v>
      </c>
      <c r="F58" s="191" t="s">
        <v>3</v>
      </c>
      <c r="G58" s="191">
        <v>2249670</v>
      </c>
      <c r="H58" s="68"/>
      <c r="I58" s="197" t="s">
        <v>1916</v>
      </c>
      <c r="J58" s="68"/>
      <c r="K58" s="68"/>
      <c r="L58" s="68"/>
      <c r="M58" s="68"/>
      <c r="N58" s="348"/>
      <c r="O58" s="348"/>
      <c r="P58" s="214">
        <v>0</v>
      </c>
      <c r="Q58" s="214">
        <v>284</v>
      </c>
      <c r="R58" s="68" t="s">
        <v>1479</v>
      </c>
      <c r="S58" s="349"/>
      <c r="T58" s="272"/>
    </row>
    <row r="59" spans="1:20" ht="51">
      <c r="A59" s="191">
        <v>15</v>
      </c>
      <c r="B59" s="68"/>
      <c r="C59" s="212" t="s">
        <v>39</v>
      </c>
      <c r="D59" s="213">
        <v>45667</v>
      </c>
      <c r="E59" s="191" t="s">
        <v>1621</v>
      </c>
      <c r="F59" s="191" t="s">
        <v>3</v>
      </c>
      <c r="G59" s="191">
        <v>2249673</v>
      </c>
      <c r="H59" s="68"/>
      <c r="I59" s="197" t="s">
        <v>1916</v>
      </c>
      <c r="J59" s="68"/>
      <c r="K59" s="68"/>
      <c r="L59" s="68"/>
      <c r="M59" s="68"/>
      <c r="N59" s="348"/>
      <c r="O59" s="348"/>
      <c r="P59" s="214">
        <v>0</v>
      </c>
      <c r="Q59" s="214">
        <v>246</v>
      </c>
      <c r="R59" s="68" t="s">
        <v>1479</v>
      </c>
      <c r="S59" s="349"/>
      <c r="T59" s="272"/>
    </row>
    <row r="60" spans="1:20" ht="51">
      <c r="A60" s="191">
        <v>15</v>
      </c>
      <c r="B60" s="68"/>
      <c r="C60" s="212" t="s">
        <v>39</v>
      </c>
      <c r="D60" s="213">
        <v>45667</v>
      </c>
      <c r="E60" s="191" t="s">
        <v>1622</v>
      </c>
      <c r="F60" s="191" t="s">
        <v>3</v>
      </c>
      <c r="G60" s="191">
        <v>2249676</v>
      </c>
      <c r="H60" s="68"/>
      <c r="I60" s="197" t="s">
        <v>1916</v>
      </c>
      <c r="J60" s="68"/>
      <c r="K60" s="68"/>
      <c r="L60" s="68"/>
      <c r="M60" s="68"/>
      <c r="N60" s="348"/>
      <c r="O60" s="348"/>
      <c r="P60" s="214">
        <v>0</v>
      </c>
      <c r="Q60" s="214">
        <v>246</v>
      </c>
      <c r="R60" s="68" t="s">
        <v>1479</v>
      </c>
      <c r="S60" s="349"/>
      <c r="T60" s="272"/>
    </row>
    <row r="61" spans="1:20" ht="51">
      <c r="A61" s="191">
        <v>15</v>
      </c>
      <c r="B61" s="68"/>
      <c r="C61" s="212" t="s">
        <v>39</v>
      </c>
      <c r="D61" s="213">
        <v>45667</v>
      </c>
      <c r="E61" s="191" t="s">
        <v>1623</v>
      </c>
      <c r="F61" s="191" t="s">
        <v>3</v>
      </c>
      <c r="G61" s="191">
        <v>2249679</v>
      </c>
      <c r="H61" s="68"/>
      <c r="I61" s="197" t="s">
        <v>1916</v>
      </c>
      <c r="J61" s="68"/>
      <c r="K61" s="68"/>
      <c r="L61" s="68"/>
      <c r="M61" s="68"/>
      <c r="N61" s="348"/>
      <c r="O61" s="348"/>
      <c r="P61" s="214">
        <v>0</v>
      </c>
      <c r="Q61" s="214">
        <v>284</v>
      </c>
      <c r="R61" s="68" t="s">
        <v>1479</v>
      </c>
      <c r="S61" s="349"/>
      <c r="T61" s="272"/>
    </row>
    <row r="62" spans="1:20" ht="38.25">
      <c r="A62" s="191">
        <v>15</v>
      </c>
      <c r="B62" s="68"/>
      <c r="C62" s="212" t="s">
        <v>39</v>
      </c>
      <c r="D62" s="213">
        <v>45667</v>
      </c>
      <c r="E62" s="191" t="s">
        <v>1624</v>
      </c>
      <c r="F62" s="191" t="s">
        <v>3</v>
      </c>
      <c r="G62" s="191">
        <v>2249680</v>
      </c>
      <c r="H62" s="68"/>
      <c r="I62" s="197" t="s">
        <v>1917</v>
      </c>
      <c r="J62" s="68"/>
      <c r="K62" s="68"/>
      <c r="L62" s="68"/>
      <c r="M62" s="68"/>
      <c r="N62" s="348"/>
      <c r="O62" s="348"/>
      <c r="P62" s="214">
        <v>0</v>
      </c>
      <c r="Q62" s="214">
        <v>699</v>
      </c>
      <c r="R62" s="68" t="s">
        <v>1479</v>
      </c>
      <c r="S62" s="349"/>
      <c r="T62" s="272"/>
    </row>
    <row r="63" spans="1:20" ht="51">
      <c r="A63" s="191">
        <v>291</v>
      </c>
      <c r="B63" s="68"/>
      <c r="C63" s="212" t="s">
        <v>119</v>
      </c>
      <c r="D63" s="213">
        <v>45667</v>
      </c>
      <c r="E63" s="191" t="s">
        <v>1625</v>
      </c>
      <c r="F63" s="191" t="s">
        <v>3</v>
      </c>
      <c r="G63" s="191">
        <v>2249767</v>
      </c>
      <c r="H63" s="68"/>
      <c r="I63" s="197" t="s">
        <v>1918</v>
      </c>
      <c r="J63" s="68"/>
      <c r="K63" s="68"/>
      <c r="L63" s="68"/>
      <c r="M63" s="68"/>
      <c r="N63" s="348"/>
      <c r="O63" s="348"/>
      <c r="P63" s="214">
        <v>0</v>
      </c>
      <c r="Q63" s="214">
        <v>7343.74</v>
      </c>
      <c r="R63" s="68" t="s">
        <v>1479</v>
      </c>
      <c r="S63" s="349"/>
      <c r="T63" s="272"/>
    </row>
    <row r="64" spans="1:20" ht="38.25">
      <c r="A64" s="191">
        <v>15</v>
      </c>
      <c r="B64" s="68"/>
      <c r="C64" s="212" t="s">
        <v>39</v>
      </c>
      <c r="D64" s="213">
        <v>45667</v>
      </c>
      <c r="E64" s="191" t="s">
        <v>1626</v>
      </c>
      <c r="F64" s="191" t="s">
        <v>3</v>
      </c>
      <c r="G64" s="191">
        <v>2249818</v>
      </c>
      <c r="H64" s="68"/>
      <c r="I64" s="197" t="s">
        <v>1920</v>
      </c>
      <c r="J64" s="68"/>
      <c r="K64" s="68"/>
      <c r="L64" s="68"/>
      <c r="M64" s="68"/>
      <c r="N64" s="348"/>
      <c r="O64" s="348"/>
      <c r="P64" s="214">
        <v>0</v>
      </c>
      <c r="Q64" s="214">
        <v>2000</v>
      </c>
      <c r="R64" s="68" t="s">
        <v>1479</v>
      </c>
      <c r="S64" s="349"/>
      <c r="T64" s="272"/>
    </row>
    <row r="65" spans="1:20" ht="51">
      <c r="A65" s="191" t="s">
        <v>550</v>
      </c>
      <c r="B65" s="68"/>
      <c r="C65" s="212" t="s">
        <v>589</v>
      </c>
      <c r="D65" s="213">
        <v>45667</v>
      </c>
      <c r="E65" s="191" t="s">
        <v>1627</v>
      </c>
      <c r="F65" s="191" t="s">
        <v>3</v>
      </c>
      <c r="G65" s="191">
        <v>2249617</v>
      </c>
      <c r="H65" s="68"/>
      <c r="I65" s="197" t="s">
        <v>1921</v>
      </c>
      <c r="J65" s="68"/>
      <c r="K65" s="68"/>
      <c r="L65" s="68"/>
      <c r="M65" s="68"/>
      <c r="N65" s="348"/>
      <c r="O65" s="348"/>
      <c r="P65" s="214">
        <v>0</v>
      </c>
      <c r="Q65" s="214">
        <v>961</v>
      </c>
      <c r="R65" s="68" t="s">
        <v>1479</v>
      </c>
      <c r="S65" s="349"/>
      <c r="T65" s="272"/>
    </row>
    <row r="66" spans="1:20" ht="51">
      <c r="A66" s="191">
        <v>291</v>
      </c>
      <c r="B66" s="68"/>
      <c r="C66" s="212" t="s">
        <v>119</v>
      </c>
      <c r="D66" s="213">
        <v>45667</v>
      </c>
      <c r="E66" s="191" t="s">
        <v>1628</v>
      </c>
      <c r="F66" s="191" t="s">
        <v>3</v>
      </c>
      <c r="G66" s="191">
        <v>2249626</v>
      </c>
      <c r="H66" s="68"/>
      <c r="I66" s="197" t="s">
        <v>1922</v>
      </c>
      <c r="J66" s="68"/>
      <c r="K66" s="68"/>
      <c r="L66" s="68"/>
      <c r="M66" s="68"/>
      <c r="N66" s="348"/>
      <c r="O66" s="348"/>
      <c r="P66" s="214">
        <v>0</v>
      </c>
      <c r="Q66" s="214">
        <v>2923.2</v>
      </c>
      <c r="R66" s="68" t="s">
        <v>1479</v>
      </c>
      <c r="S66" s="349"/>
      <c r="T66" s="272"/>
    </row>
    <row r="67" spans="1:20" ht="38.25">
      <c r="A67" s="191" t="s">
        <v>550</v>
      </c>
      <c r="B67" s="68"/>
      <c r="C67" s="212" t="s">
        <v>589</v>
      </c>
      <c r="D67" s="213">
        <v>45670</v>
      </c>
      <c r="E67" s="191" t="s">
        <v>1631</v>
      </c>
      <c r="F67" s="191" t="s">
        <v>3</v>
      </c>
      <c r="G67" s="191">
        <v>2250029</v>
      </c>
      <c r="H67" s="68"/>
      <c r="I67" s="197" t="s">
        <v>1925</v>
      </c>
      <c r="J67" s="68"/>
      <c r="K67" s="68"/>
      <c r="L67" s="68"/>
      <c r="M67" s="68"/>
      <c r="N67" s="348"/>
      <c r="O67" s="348"/>
      <c r="P67" s="214">
        <v>0</v>
      </c>
      <c r="Q67" s="214">
        <v>186</v>
      </c>
      <c r="R67" s="68" t="s">
        <v>1479</v>
      </c>
      <c r="S67" s="349"/>
      <c r="T67" s="272"/>
    </row>
    <row r="68" spans="1:20" ht="51">
      <c r="A68" s="191">
        <v>15</v>
      </c>
      <c r="B68" s="68"/>
      <c r="C68" s="212" t="s">
        <v>39</v>
      </c>
      <c r="D68" s="213">
        <v>45670</v>
      </c>
      <c r="E68" s="191" t="s">
        <v>1632</v>
      </c>
      <c r="F68" s="191" t="s">
        <v>3</v>
      </c>
      <c r="G68" s="191">
        <v>2250082</v>
      </c>
      <c r="H68" s="68"/>
      <c r="I68" s="197" t="s">
        <v>1926</v>
      </c>
      <c r="J68" s="68"/>
      <c r="K68" s="68"/>
      <c r="L68" s="68"/>
      <c r="M68" s="68"/>
      <c r="N68" s="348"/>
      <c r="O68" s="348"/>
      <c r="P68" s="214">
        <v>0</v>
      </c>
      <c r="Q68" s="214">
        <v>98.89</v>
      </c>
      <c r="R68" s="68" t="s">
        <v>1479</v>
      </c>
      <c r="S68" s="349"/>
      <c r="T68" s="272"/>
    </row>
    <row r="69" spans="1:20" ht="51">
      <c r="A69" s="191">
        <v>117</v>
      </c>
      <c r="B69" s="68"/>
      <c r="C69" s="212" t="s">
        <v>54</v>
      </c>
      <c r="D69" s="213">
        <v>45670</v>
      </c>
      <c r="E69" s="191" t="s">
        <v>1633</v>
      </c>
      <c r="F69" s="191" t="s">
        <v>3</v>
      </c>
      <c r="G69" s="191">
        <v>2250132</v>
      </c>
      <c r="H69" s="68"/>
      <c r="I69" s="197" t="s">
        <v>1927</v>
      </c>
      <c r="J69" s="68"/>
      <c r="K69" s="68"/>
      <c r="L69" s="68"/>
      <c r="M69" s="68"/>
      <c r="N69" s="348"/>
      <c r="O69" s="348"/>
      <c r="P69" s="214">
        <v>0</v>
      </c>
      <c r="Q69" s="214">
        <v>3361.75</v>
      </c>
      <c r="R69" s="68" t="s">
        <v>1479</v>
      </c>
      <c r="S69" s="349"/>
      <c r="T69" s="272"/>
    </row>
    <row r="70" spans="1:20" ht="51">
      <c r="A70" s="191" t="s">
        <v>550</v>
      </c>
      <c r="B70" s="68"/>
      <c r="C70" s="212" t="s">
        <v>589</v>
      </c>
      <c r="D70" s="213">
        <v>45670</v>
      </c>
      <c r="E70" s="191" t="s">
        <v>1634</v>
      </c>
      <c r="F70" s="191" t="s">
        <v>3</v>
      </c>
      <c r="G70" s="191">
        <v>2250071</v>
      </c>
      <c r="H70" s="68"/>
      <c r="I70" s="197" t="s">
        <v>1928</v>
      </c>
      <c r="J70" s="68"/>
      <c r="K70" s="68"/>
      <c r="L70" s="68"/>
      <c r="M70" s="68"/>
      <c r="N70" s="348"/>
      <c r="O70" s="348"/>
      <c r="P70" s="214">
        <v>0</v>
      </c>
      <c r="Q70" s="214">
        <v>4000</v>
      </c>
      <c r="R70" s="68" t="s">
        <v>1479</v>
      </c>
      <c r="S70" s="349"/>
      <c r="T70" s="272"/>
    </row>
    <row r="71" spans="1:20" ht="63.75">
      <c r="A71" s="191">
        <v>117</v>
      </c>
      <c r="B71" s="68"/>
      <c r="C71" s="212" t="s">
        <v>54</v>
      </c>
      <c r="D71" s="213">
        <v>45670</v>
      </c>
      <c r="E71" s="191" t="s">
        <v>1635</v>
      </c>
      <c r="F71" s="191" t="s">
        <v>10</v>
      </c>
      <c r="G71" s="191">
        <v>1116551</v>
      </c>
      <c r="H71" s="68"/>
      <c r="I71" s="197" t="s">
        <v>1929</v>
      </c>
      <c r="J71" s="68"/>
      <c r="K71" s="68"/>
      <c r="L71" s="68"/>
      <c r="M71" s="68"/>
      <c r="N71" s="348"/>
      <c r="O71" s="348"/>
      <c r="P71" s="214">
        <v>60</v>
      </c>
      <c r="Q71" s="214">
        <v>0</v>
      </c>
      <c r="R71" s="68" t="s">
        <v>1479</v>
      </c>
      <c r="S71" s="349"/>
      <c r="T71" s="272"/>
    </row>
    <row r="72" spans="1:20" ht="51">
      <c r="A72" s="191">
        <v>254</v>
      </c>
      <c r="B72" s="68"/>
      <c r="C72" s="212" t="s">
        <v>105</v>
      </c>
      <c r="D72" s="213">
        <v>45671</v>
      </c>
      <c r="E72" s="191" t="s">
        <v>1636</v>
      </c>
      <c r="F72" s="191" t="s">
        <v>3</v>
      </c>
      <c r="G72" s="191">
        <v>2250320</v>
      </c>
      <c r="H72" s="68"/>
      <c r="I72" s="197" t="s">
        <v>1930</v>
      </c>
      <c r="J72" s="68"/>
      <c r="K72" s="68"/>
      <c r="L72" s="68"/>
      <c r="M72" s="68"/>
      <c r="N72" s="348"/>
      <c r="O72" s="348"/>
      <c r="P72" s="214">
        <v>0</v>
      </c>
      <c r="Q72" s="214">
        <v>750</v>
      </c>
      <c r="R72" s="68" t="s">
        <v>1479</v>
      </c>
      <c r="S72" s="349"/>
      <c r="T72" s="272"/>
    </row>
    <row r="73" spans="1:20" ht="38.25">
      <c r="A73" s="191" t="s">
        <v>550</v>
      </c>
      <c r="B73" s="68"/>
      <c r="C73" s="212" t="s">
        <v>589</v>
      </c>
      <c r="D73" s="213">
        <v>45671</v>
      </c>
      <c r="E73" s="191" t="s">
        <v>1637</v>
      </c>
      <c r="F73" s="191" t="s">
        <v>3</v>
      </c>
      <c r="G73" s="191">
        <v>2250342</v>
      </c>
      <c r="H73" s="68"/>
      <c r="I73" s="197" t="s">
        <v>1931</v>
      </c>
      <c r="J73" s="68"/>
      <c r="K73" s="68"/>
      <c r="L73" s="68"/>
      <c r="M73" s="68"/>
      <c r="N73" s="348"/>
      <c r="O73" s="348"/>
      <c r="P73" s="214">
        <v>0</v>
      </c>
      <c r="Q73" s="214">
        <v>7046.15</v>
      </c>
      <c r="R73" s="68" t="s">
        <v>1479</v>
      </c>
      <c r="S73" s="349"/>
      <c r="T73" s="272"/>
    </row>
    <row r="74" spans="1:20" ht="51">
      <c r="A74" s="191">
        <v>81</v>
      </c>
      <c r="B74" s="68"/>
      <c r="C74" s="212" t="s">
        <v>49</v>
      </c>
      <c r="D74" s="213">
        <v>45671</v>
      </c>
      <c r="E74" s="191" t="s">
        <v>1638</v>
      </c>
      <c r="F74" s="191" t="s">
        <v>3</v>
      </c>
      <c r="G74" s="191">
        <v>2250363</v>
      </c>
      <c r="H74" s="68"/>
      <c r="I74" s="197" t="s">
        <v>1932</v>
      </c>
      <c r="J74" s="68"/>
      <c r="K74" s="68"/>
      <c r="L74" s="68"/>
      <c r="M74" s="68"/>
      <c r="N74" s="348"/>
      <c r="O74" s="348"/>
      <c r="P74" s="214">
        <v>0</v>
      </c>
      <c r="Q74" s="214">
        <v>211.62</v>
      </c>
      <c r="R74" s="68" t="s">
        <v>1479</v>
      </c>
      <c r="S74" s="349"/>
      <c r="T74" s="272"/>
    </row>
    <row r="75" spans="1:20" ht="38.25">
      <c r="A75" s="191" t="s">
        <v>550</v>
      </c>
      <c r="B75" s="68"/>
      <c r="C75" s="212" t="s">
        <v>589</v>
      </c>
      <c r="D75" s="213">
        <v>45671</v>
      </c>
      <c r="E75" s="191" t="s">
        <v>1639</v>
      </c>
      <c r="F75" s="191" t="s">
        <v>3</v>
      </c>
      <c r="G75" s="191">
        <v>2250368</v>
      </c>
      <c r="H75" s="68"/>
      <c r="I75" s="197" t="s">
        <v>1933</v>
      </c>
      <c r="J75" s="68"/>
      <c r="K75" s="68"/>
      <c r="L75" s="68"/>
      <c r="M75" s="68"/>
      <c r="N75" s="348"/>
      <c r="O75" s="348"/>
      <c r="P75" s="214">
        <v>0</v>
      </c>
      <c r="Q75" s="214">
        <v>1846.06</v>
      </c>
      <c r="R75" s="68" t="s">
        <v>1479</v>
      </c>
      <c r="S75" s="349"/>
      <c r="T75" s="272"/>
    </row>
    <row r="76" spans="1:20" ht="63.75">
      <c r="A76" s="191">
        <v>15</v>
      </c>
      <c r="B76" s="68"/>
      <c r="C76" s="212" t="s">
        <v>39</v>
      </c>
      <c r="D76" s="213">
        <v>45671</v>
      </c>
      <c r="E76" s="191" t="s">
        <v>1640</v>
      </c>
      <c r="F76" s="191" t="s">
        <v>3</v>
      </c>
      <c r="G76" s="191">
        <v>2250391</v>
      </c>
      <c r="H76" s="68"/>
      <c r="I76" s="197" t="s">
        <v>1934</v>
      </c>
      <c r="J76" s="68"/>
      <c r="K76" s="68"/>
      <c r="L76" s="68"/>
      <c r="M76" s="68"/>
      <c r="N76" s="348"/>
      <c r="O76" s="348"/>
      <c r="P76" s="214">
        <v>0</v>
      </c>
      <c r="Q76" s="214">
        <v>349.37</v>
      </c>
      <c r="R76" s="68" t="s">
        <v>1479</v>
      </c>
      <c r="S76" s="349"/>
      <c r="T76" s="272"/>
    </row>
    <row r="77" spans="1:20" ht="51">
      <c r="A77" s="191">
        <v>254</v>
      </c>
      <c r="B77" s="68"/>
      <c r="C77" s="212" t="s">
        <v>105</v>
      </c>
      <c r="D77" s="213">
        <v>45671</v>
      </c>
      <c r="E77" s="191" t="s">
        <v>1641</v>
      </c>
      <c r="F77" s="191" t="s">
        <v>3</v>
      </c>
      <c r="G77" s="191">
        <v>2250451</v>
      </c>
      <c r="H77" s="68"/>
      <c r="I77" s="197" t="s">
        <v>1935</v>
      </c>
      <c r="J77" s="68"/>
      <c r="K77" s="68"/>
      <c r="L77" s="68"/>
      <c r="M77" s="68"/>
      <c r="N77" s="348"/>
      <c r="O77" s="348"/>
      <c r="P77" s="214">
        <v>0</v>
      </c>
      <c r="Q77" s="214">
        <v>200</v>
      </c>
      <c r="R77" s="68" t="s">
        <v>1479</v>
      </c>
      <c r="S77" s="349"/>
      <c r="T77" s="272"/>
    </row>
    <row r="78" spans="1:20" ht="51">
      <c r="A78" s="191">
        <v>81</v>
      </c>
      <c r="B78" s="68"/>
      <c r="C78" s="212" t="s">
        <v>49</v>
      </c>
      <c r="D78" s="213">
        <v>45671</v>
      </c>
      <c r="E78" s="191" t="s">
        <v>1642</v>
      </c>
      <c r="F78" s="191" t="s">
        <v>3</v>
      </c>
      <c r="G78" s="191">
        <v>2250523</v>
      </c>
      <c r="H78" s="68"/>
      <c r="I78" s="197" t="s">
        <v>1936</v>
      </c>
      <c r="J78" s="68"/>
      <c r="K78" s="68"/>
      <c r="L78" s="68"/>
      <c r="M78" s="68"/>
      <c r="N78" s="348"/>
      <c r="O78" s="348"/>
      <c r="P78" s="214">
        <v>0</v>
      </c>
      <c r="Q78" s="214">
        <v>252</v>
      </c>
      <c r="R78" s="68" t="s">
        <v>1479</v>
      </c>
      <c r="S78" s="349"/>
      <c r="T78" s="272"/>
    </row>
    <row r="79" spans="1:20" ht="51">
      <c r="A79" s="191" t="s">
        <v>550</v>
      </c>
      <c r="B79" s="68"/>
      <c r="C79" s="212" t="s">
        <v>589</v>
      </c>
      <c r="D79" s="213">
        <v>45671</v>
      </c>
      <c r="E79" s="191" t="s">
        <v>1643</v>
      </c>
      <c r="F79" s="191" t="s">
        <v>3</v>
      </c>
      <c r="G79" s="191">
        <v>2250526</v>
      </c>
      <c r="H79" s="68"/>
      <c r="I79" s="197" t="s">
        <v>1937</v>
      </c>
      <c r="J79" s="68"/>
      <c r="K79" s="68"/>
      <c r="L79" s="68"/>
      <c r="M79" s="68"/>
      <c r="N79" s="348"/>
      <c r="O79" s="348"/>
      <c r="P79" s="214">
        <v>0</v>
      </c>
      <c r="Q79" s="214">
        <v>360</v>
      </c>
      <c r="R79" s="68" t="s">
        <v>1479</v>
      </c>
      <c r="S79" s="349"/>
      <c r="T79" s="272"/>
    </row>
    <row r="80" spans="1:20" ht="38.25">
      <c r="A80" s="191">
        <v>15</v>
      </c>
      <c r="B80" s="68"/>
      <c r="C80" s="212" t="s">
        <v>39</v>
      </c>
      <c r="D80" s="213">
        <v>45671</v>
      </c>
      <c r="E80" s="191" t="s">
        <v>1644</v>
      </c>
      <c r="F80" s="191" t="s">
        <v>3</v>
      </c>
      <c r="G80" s="191">
        <v>2250543</v>
      </c>
      <c r="H80" s="68"/>
      <c r="I80" s="197" t="s">
        <v>1938</v>
      </c>
      <c r="J80" s="68"/>
      <c r="K80" s="68"/>
      <c r="L80" s="68"/>
      <c r="M80" s="68"/>
      <c r="N80" s="348"/>
      <c r="O80" s="348"/>
      <c r="P80" s="214">
        <v>0</v>
      </c>
      <c r="Q80" s="214">
        <v>329.74</v>
      </c>
      <c r="R80" s="68" t="s">
        <v>1479</v>
      </c>
      <c r="S80" s="349"/>
      <c r="T80" s="272"/>
    </row>
    <row r="81" spans="1:20" ht="38.25">
      <c r="A81" s="191" t="s">
        <v>550</v>
      </c>
      <c r="B81" s="68"/>
      <c r="C81" s="212" t="s">
        <v>589</v>
      </c>
      <c r="D81" s="213">
        <v>45671</v>
      </c>
      <c r="E81" s="191" t="s">
        <v>1645</v>
      </c>
      <c r="F81" s="191" t="s">
        <v>3</v>
      </c>
      <c r="G81" s="191">
        <v>2250362</v>
      </c>
      <c r="H81" s="68"/>
      <c r="I81" s="197" t="s">
        <v>1939</v>
      </c>
      <c r="J81" s="68"/>
      <c r="K81" s="68"/>
      <c r="L81" s="68"/>
      <c r="M81" s="68"/>
      <c r="N81" s="348"/>
      <c r="O81" s="348"/>
      <c r="P81" s="214">
        <v>0</v>
      </c>
      <c r="Q81" s="214">
        <v>16060.68</v>
      </c>
      <c r="R81" s="68" t="s">
        <v>1479</v>
      </c>
      <c r="S81" s="349"/>
      <c r="T81" s="272"/>
    </row>
    <row r="82" spans="1:20" ht="89.25">
      <c r="A82" s="191">
        <v>513</v>
      </c>
      <c r="B82" s="68"/>
      <c r="C82" s="212" t="s">
        <v>160</v>
      </c>
      <c r="D82" s="213">
        <v>45671</v>
      </c>
      <c r="E82" s="191" t="s">
        <v>1646</v>
      </c>
      <c r="F82" s="191" t="s">
        <v>6</v>
      </c>
      <c r="G82" s="191">
        <v>1116656</v>
      </c>
      <c r="H82" s="68"/>
      <c r="I82" s="197" t="s">
        <v>1940</v>
      </c>
      <c r="J82" s="68"/>
      <c r="K82" s="68"/>
      <c r="L82" s="68"/>
      <c r="M82" s="68"/>
      <c r="N82" s="348"/>
      <c r="O82" s="348"/>
      <c r="P82" s="214">
        <v>0</v>
      </c>
      <c r="Q82" s="214">
        <v>5145.2700000000004</v>
      </c>
      <c r="R82" s="68" t="s">
        <v>1479</v>
      </c>
      <c r="S82" s="349"/>
      <c r="T82" s="272"/>
    </row>
    <row r="83" spans="1:20" ht="63.75">
      <c r="A83" s="191">
        <v>16</v>
      </c>
      <c r="B83" s="68"/>
      <c r="C83" s="212" t="s">
        <v>40</v>
      </c>
      <c r="D83" s="213">
        <v>45671</v>
      </c>
      <c r="E83" s="191" t="s">
        <v>1647</v>
      </c>
      <c r="F83" s="191" t="s">
        <v>6</v>
      </c>
      <c r="G83" s="191">
        <v>2153110</v>
      </c>
      <c r="H83" s="68"/>
      <c r="I83" s="197" t="s">
        <v>1941</v>
      </c>
      <c r="J83" s="68"/>
      <c r="K83" s="68"/>
      <c r="L83" s="68"/>
      <c r="M83" s="68"/>
      <c r="N83" s="348"/>
      <c r="O83" s="348"/>
      <c r="P83" s="214">
        <v>0</v>
      </c>
      <c r="Q83" s="214">
        <v>152419.18</v>
      </c>
      <c r="R83" s="68" t="s">
        <v>1479</v>
      </c>
      <c r="S83" s="349"/>
      <c r="T83" s="272"/>
    </row>
    <row r="84" spans="1:20" ht="63.75">
      <c r="A84" s="191">
        <v>117</v>
      </c>
      <c r="B84" s="68"/>
      <c r="C84" s="212" t="s">
        <v>54</v>
      </c>
      <c r="D84" s="213">
        <v>45671</v>
      </c>
      <c r="E84" s="191" t="s">
        <v>1648</v>
      </c>
      <c r="F84" s="191" t="s">
        <v>10</v>
      </c>
      <c r="G84" s="191">
        <v>1116781</v>
      </c>
      <c r="H84" s="68"/>
      <c r="I84" s="197" t="s">
        <v>1942</v>
      </c>
      <c r="J84" s="68"/>
      <c r="K84" s="68"/>
      <c r="L84" s="68"/>
      <c r="M84" s="68"/>
      <c r="N84" s="348"/>
      <c r="O84" s="348"/>
      <c r="P84" s="214">
        <v>60</v>
      </c>
      <c r="Q84" s="214">
        <v>0</v>
      </c>
      <c r="R84" s="68" t="s">
        <v>1479</v>
      </c>
      <c r="S84" s="349"/>
      <c r="T84" s="272"/>
    </row>
    <row r="85" spans="1:20" ht="63.75">
      <c r="A85" s="191" t="s">
        <v>550</v>
      </c>
      <c r="B85" s="68"/>
      <c r="C85" s="212" t="s">
        <v>589</v>
      </c>
      <c r="D85" s="213">
        <v>45672</v>
      </c>
      <c r="E85" s="191" t="s">
        <v>1649</v>
      </c>
      <c r="F85" s="191" t="s">
        <v>3</v>
      </c>
      <c r="G85" s="191">
        <v>2250742</v>
      </c>
      <c r="H85" s="68"/>
      <c r="I85" s="197" t="s">
        <v>1943</v>
      </c>
      <c r="J85" s="68"/>
      <c r="K85" s="68"/>
      <c r="L85" s="68"/>
      <c r="M85" s="68"/>
      <c r="N85" s="348"/>
      <c r="O85" s="348"/>
      <c r="P85" s="214">
        <v>0</v>
      </c>
      <c r="Q85" s="214">
        <v>4135.8</v>
      </c>
      <c r="R85" s="68" t="s">
        <v>1479</v>
      </c>
      <c r="S85" s="349"/>
      <c r="T85" s="272"/>
    </row>
    <row r="86" spans="1:20" ht="38.25">
      <c r="A86" s="191" t="s">
        <v>550</v>
      </c>
      <c r="B86" s="68"/>
      <c r="C86" s="212" t="s">
        <v>589</v>
      </c>
      <c r="D86" s="213">
        <v>45672</v>
      </c>
      <c r="E86" s="191" t="s">
        <v>1650</v>
      </c>
      <c r="F86" s="191" t="s">
        <v>3</v>
      </c>
      <c r="G86" s="191">
        <v>2250843</v>
      </c>
      <c r="H86" s="68"/>
      <c r="I86" s="197" t="s">
        <v>1534</v>
      </c>
      <c r="J86" s="68"/>
      <c r="K86" s="68"/>
      <c r="L86" s="68"/>
      <c r="M86" s="68"/>
      <c r="N86" s="348"/>
      <c r="O86" s="348"/>
      <c r="P86" s="214">
        <v>0</v>
      </c>
      <c r="Q86" s="214">
        <v>2000</v>
      </c>
      <c r="R86" s="68" t="s">
        <v>1479</v>
      </c>
      <c r="S86" s="349"/>
      <c r="T86" s="272"/>
    </row>
    <row r="87" spans="1:20" ht="38.25">
      <c r="A87" s="191" t="s">
        <v>550</v>
      </c>
      <c r="B87" s="68"/>
      <c r="C87" s="212" t="s">
        <v>589</v>
      </c>
      <c r="D87" s="213">
        <v>45672</v>
      </c>
      <c r="E87" s="191" t="s">
        <v>1651</v>
      </c>
      <c r="F87" s="191" t="s">
        <v>3</v>
      </c>
      <c r="G87" s="191">
        <v>2250890</v>
      </c>
      <c r="H87" s="68"/>
      <c r="I87" s="197" t="s">
        <v>1944</v>
      </c>
      <c r="J87" s="68"/>
      <c r="K87" s="68"/>
      <c r="L87" s="68"/>
      <c r="M87" s="68"/>
      <c r="N87" s="348"/>
      <c r="O87" s="348"/>
      <c r="P87" s="214">
        <v>0</v>
      </c>
      <c r="Q87" s="214">
        <v>149.6</v>
      </c>
      <c r="R87" s="68" t="s">
        <v>1479</v>
      </c>
      <c r="S87" s="349"/>
      <c r="T87" s="272"/>
    </row>
    <row r="88" spans="1:20" ht="51">
      <c r="A88" s="191">
        <v>86</v>
      </c>
      <c r="B88" s="68"/>
      <c r="C88" s="212" t="s">
        <v>50</v>
      </c>
      <c r="D88" s="213">
        <v>45672</v>
      </c>
      <c r="E88" s="191" t="s">
        <v>1652</v>
      </c>
      <c r="F88" s="191" t="s">
        <v>3</v>
      </c>
      <c r="G88" s="191">
        <v>2250897</v>
      </c>
      <c r="H88" s="68"/>
      <c r="I88" s="197" t="s">
        <v>1945</v>
      </c>
      <c r="J88" s="68"/>
      <c r="K88" s="68"/>
      <c r="L88" s="68"/>
      <c r="M88" s="68"/>
      <c r="N88" s="348"/>
      <c r="O88" s="348"/>
      <c r="P88" s="214">
        <v>0</v>
      </c>
      <c r="Q88" s="214">
        <v>51109.95</v>
      </c>
      <c r="R88" s="68" t="s">
        <v>1479</v>
      </c>
      <c r="S88" s="349"/>
      <c r="T88" s="272"/>
    </row>
    <row r="89" spans="1:20" ht="51">
      <c r="A89" s="191">
        <v>86</v>
      </c>
      <c r="B89" s="68"/>
      <c r="C89" s="212" t="s">
        <v>50</v>
      </c>
      <c r="D89" s="213">
        <v>45672</v>
      </c>
      <c r="E89" s="191" t="s">
        <v>1653</v>
      </c>
      <c r="F89" s="191" t="s">
        <v>3</v>
      </c>
      <c r="G89" s="191">
        <v>2250898</v>
      </c>
      <c r="H89" s="68"/>
      <c r="I89" s="197" t="s">
        <v>1946</v>
      </c>
      <c r="J89" s="68"/>
      <c r="K89" s="68"/>
      <c r="L89" s="68"/>
      <c r="M89" s="68"/>
      <c r="N89" s="348"/>
      <c r="O89" s="348"/>
      <c r="P89" s="214">
        <v>0</v>
      </c>
      <c r="Q89" s="214">
        <v>3576.25</v>
      </c>
      <c r="R89" s="68" t="s">
        <v>1479</v>
      </c>
      <c r="S89" s="349"/>
      <c r="T89" s="272"/>
    </row>
    <row r="90" spans="1:20" ht="38.25">
      <c r="A90" s="191">
        <v>86</v>
      </c>
      <c r="B90" s="68"/>
      <c r="C90" s="212" t="s">
        <v>50</v>
      </c>
      <c r="D90" s="213">
        <v>45672</v>
      </c>
      <c r="E90" s="191" t="s">
        <v>1654</v>
      </c>
      <c r="F90" s="191" t="s">
        <v>3</v>
      </c>
      <c r="G90" s="191">
        <v>2250894</v>
      </c>
      <c r="H90" s="68"/>
      <c r="I90" s="197" t="s">
        <v>1947</v>
      </c>
      <c r="J90" s="68"/>
      <c r="K90" s="68"/>
      <c r="L90" s="68"/>
      <c r="M90" s="68"/>
      <c r="N90" s="348"/>
      <c r="O90" s="348"/>
      <c r="P90" s="214">
        <v>0</v>
      </c>
      <c r="Q90" s="214">
        <v>27604.21</v>
      </c>
      <c r="R90" s="68" t="s">
        <v>1479</v>
      </c>
      <c r="S90" s="349"/>
      <c r="T90" s="272"/>
    </row>
    <row r="91" spans="1:20" ht="51">
      <c r="A91" s="191">
        <v>25</v>
      </c>
      <c r="B91" s="68"/>
      <c r="C91" s="212" t="s">
        <v>42</v>
      </c>
      <c r="D91" s="213">
        <v>45672</v>
      </c>
      <c r="E91" s="191" t="s">
        <v>1655</v>
      </c>
      <c r="F91" s="191" t="s">
        <v>3</v>
      </c>
      <c r="G91" s="191">
        <v>2250938</v>
      </c>
      <c r="H91" s="68"/>
      <c r="I91" s="197" t="s">
        <v>1948</v>
      </c>
      <c r="J91" s="68"/>
      <c r="K91" s="68"/>
      <c r="L91" s="68"/>
      <c r="M91" s="68"/>
      <c r="N91" s="348"/>
      <c r="O91" s="348"/>
      <c r="P91" s="214">
        <v>0</v>
      </c>
      <c r="Q91" s="214">
        <v>3321.8</v>
      </c>
      <c r="R91" s="68" t="s">
        <v>1479</v>
      </c>
      <c r="S91" s="349"/>
      <c r="T91" s="272"/>
    </row>
    <row r="92" spans="1:20" ht="63.75">
      <c r="A92" s="191" t="s">
        <v>542</v>
      </c>
      <c r="B92" s="68"/>
      <c r="C92" s="212" t="s">
        <v>687</v>
      </c>
      <c r="D92" s="213">
        <v>45672</v>
      </c>
      <c r="E92" s="191" t="s">
        <v>1656</v>
      </c>
      <c r="F92" s="191" t="s">
        <v>10</v>
      </c>
      <c r="G92" s="191">
        <v>19641</v>
      </c>
      <c r="H92" s="68"/>
      <c r="I92" s="197" t="s">
        <v>1949</v>
      </c>
      <c r="J92" s="68"/>
      <c r="K92" s="68"/>
      <c r="L92" s="68"/>
      <c r="M92" s="68"/>
      <c r="N92" s="348"/>
      <c r="O92" s="348"/>
      <c r="P92" s="214">
        <v>53400.9</v>
      </c>
      <c r="Q92" s="214">
        <v>0</v>
      </c>
      <c r="R92" s="68" t="s">
        <v>1479</v>
      </c>
      <c r="S92" s="349"/>
      <c r="T92" s="272"/>
    </row>
    <row r="93" spans="1:20" ht="63.75">
      <c r="A93" s="191" t="s">
        <v>542</v>
      </c>
      <c r="B93" s="68"/>
      <c r="C93" s="212" t="s">
        <v>687</v>
      </c>
      <c r="D93" s="213">
        <v>45672</v>
      </c>
      <c r="E93" s="191" t="s">
        <v>1657</v>
      </c>
      <c r="F93" s="191" t="s">
        <v>10</v>
      </c>
      <c r="G93" s="191">
        <v>19596</v>
      </c>
      <c r="H93" s="68"/>
      <c r="I93" s="197" t="s">
        <v>1950</v>
      </c>
      <c r="J93" s="68"/>
      <c r="K93" s="68"/>
      <c r="L93" s="68"/>
      <c r="M93" s="68"/>
      <c r="N93" s="348"/>
      <c r="O93" s="348"/>
      <c r="P93" s="214">
        <v>2180.71</v>
      </c>
      <c r="Q93" s="214">
        <v>0</v>
      </c>
      <c r="R93" s="68" t="s">
        <v>1479</v>
      </c>
      <c r="S93" s="349"/>
      <c r="T93" s="272"/>
    </row>
    <row r="94" spans="1:20" ht="51">
      <c r="A94" s="191" t="s">
        <v>542</v>
      </c>
      <c r="B94" s="68"/>
      <c r="C94" s="212" t="s">
        <v>687</v>
      </c>
      <c r="D94" s="213">
        <v>45672</v>
      </c>
      <c r="E94" s="191" t="s">
        <v>1658</v>
      </c>
      <c r="F94" s="191" t="s">
        <v>10</v>
      </c>
      <c r="G94" s="191">
        <v>19597</v>
      </c>
      <c r="H94" s="68"/>
      <c r="I94" s="197" t="s">
        <v>1951</v>
      </c>
      <c r="J94" s="68"/>
      <c r="K94" s="68"/>
      <c r="L94" s="68"/>
      <c r="M94" s="68"/>
      <c r="N94" s="348"/>
      <c r="O94" s="348"/>
      <c r="P94" s="214">
        <v>368.37</v>
      </c>
      <c r="Q94" s="214">
        <v>0</v>
      </c>
      <c r="R94" s="68" t="s">
        <v>1479</v>
      </c>
      <c r="S94" s="349"/>
      <c r="T94" s="272"/>
    </row>
    <row r="95" spans="1:20" ht="63.75">
      <c r="A95" s="191" t="s">
        <v>542</v>
      </c>
      <c r="B95" s="68"/>
      <c r="C95" s="212" t="s">
        <v>687</v>
      </c>
      <c r="D95" s="213">
        <v>45672</v>
      </c>
      <c r="E95" s="191" t="s">
        <v>1659</v>
      </c>
      <c r="F95" s="191" t="s">
        <v>10</v>
      </c>
      <c r="G95" s="191">
        <v>19591</v>
      </c>
      <c r="H95" s="68"/>
      <c r="I95" s="197" t="s">
        <v>1952</v>
      </c>
      <c r="J95" s="68"/>
      <c r="K95" s="68"/>
      <c r="L95" s="68"/>
      <c r="M95" s="68"/>
      <c r="N95" s="348"/>
      <c r="O95" s="348"/>
      <c r="P95" s="214">
        <v>12434.42</v>
      </c>
      <c r="Q95" s="214">
        <v>0</v>
      </c>
      <c r="R95" s="68" t="s">
        <v>1479</v>
      </c>
      <c r="S95" s="349"/>
      <c r="T95" s="272"/>
    </row>
    <row r="96" spans="1:20" ht="63.75">
      <c r="A96" s="191" t="s">
        <v>542</v>
      </c>
      <c r="B96" s="68"/>
      <c r="C96" s="212" t="s">
        <v>687</v>
      </c>
      <c r="D96" s="213">
        <v>45672</v>
      </c>
      <c r="E96" s="191" t="s">
        <v>1660</v>
      </c>
      <c r="F96" s="191" t="s">
        <v>10</v>
      </c>
      <c r="G96" s="191">
        <v>19545</v>
      </c>
      <c r="H96" s="68"/>
      <c r="I96" s="197" t="s">
        <v>1953</v>
      </c>
      <c r="J96" s="68"/>
      <c r="K96" s="68"/>
      <c r="L96" s="68"/>
      <c r="M96" s="68"/>
      <c r="N96" s="348"/>
      <c r="O96" s="348"/>
      <c r="P96" s="214">
        <v>1922.23</v>
      </c>
      <c r="Q96" s="214">
        <v>0</v>
      </c>
      <c r="R96" s="68" t="s">
        <v>1479</v>
      </c>
      <c r="S96" s="349"/>
      <c r="T96" s="272"/>
    </row>
    <row r="97" spans="1:20" ht="63.75">
      <c r="A97" s="191" t="s">
        <v>542</v>
      </c>
      <c r="B97" s="68"/>
      <c r="C97" s="212" t="s">
        <v>687</v>
      </c>
      <c r="D97" s="213">
        <v>45672</v>
      </c>
      <c r="E97" s="191" t="s">
        <v>1661</v>
      </c>
      <c r="F97" s="191" t="s">
        <v>10</v>
      </c>
      <c r="G97" s="191">
        <v>19538</v>
      </c>
      <c r="H97" s="68"/>
      <c r="I97" s="197" t="s">
        <v>1954</v>
      </c>
      <c r="J97" s="68"/>
      <c r="K97" s="68"/>
      <c r="L97" s="68"/>
      <c r="M97" s="68"/>
      <c r="N97" s="348"/>
      <c r="O97" s="348"/>
      <c r="P97" s="214">
        <v>1794.97</v>
      </c>
      <c r="Q97" s="214">
        <v>0</v>
      </c>
      <c r="R97" s="68" t="s">
        <v>1479</v>
      </c>
      <c r="S97" s="349"/>
      <c r="T97" s="272"/>
    </row>
    <row r="98" spans="1:20" ht="63.75">
      <c r="A98" s="191" t="s">
        <v>542</v>
      </c>
      <c r="B98" s="68"/>
      <c r="C98" s="212" t="s">
        <v>687</v>
      </c>
      <c r="D98" s="213">
        <v>45672</v>
      </c>
      <c r="E98" s="191" t="s">
        <v>1662</v>
      </c>
      <c r="F98" s="191" t="s">
        <v>10</v>
      </c>
      <c r="G98" s="191">
        <v>19534</v>
      </c>
      <c r="H98" s="68"/>
      <c r="I98" s="197" t="s">
        <v>1955</v>
      </c>
      <c r="J98" s="68"/>
      <c r="K98" s="68"/>
      <c r="L98" s="68"/>
      <c r="M98" s="68"/>
      <c r="N98" s="348"/>
      <c r="O98" s="348"/>
      <c r="P98" s="214">
        <v>10008.18</v>
      </c>
      <c r="Q98" s="214">
        <v>0</v>
      </c>
      <c r="R98" s="68" t="s">
        <v>1479</v>
      </c>
      <c r="S98" s="349"/>
      <c r="T98" s="272"/>
    </row>
    <row r="99" spans="1:20" ht="63.75">
      <c r="A99" s="191" t="s">
        <v>544</v>
      </c>
      <c r="B99" s="68"/>
      <c r="C99" s="212" t="s">
        <v>679</v>
      </c>
      <c r="D99" s="213">
        <v>45672</v>
      </c>
      <c r="E99" s="191" t="s">
        <v>1663</v>
      </c>
      <c r="F99" s="191" t="s">
        <v>6</v>
      </c>
      <c r="G99" s="191">
        <v>2154214</v>
      </c>
      <c r="H99" s="68"/>
      <c r="I99" s="197" t="s">
        <v>1956</v>
      </c>
      <c r="J99" s="68"/>
      <c r="K99" s="68"/>
      <c r="L99" s="68"/>
      <c r="M99" s="68"/>
      <c r="N99" s="348"/>
      <c r="O99" s="348"/>
      <c r="P99" s="214">
        <v>0</v>
      </c>
      <c r="Q99" s="214">
        <v>0.5</v>
      </c>
      <c r="R99" s="68" t="s">
        <v>1479</v>
      </c>
      <c r="S99" s="349"/>
      <c r="T99" s="272"/>
    </row>
    <row r="100" spans="1:20" ht="63.75">
      <c r="A100" s="191" t="s">
        <v>542</v>
      </c>
      <c r="B100" s="68"/>
      <c r="C100" s="212" t="s">
        <v>687</v>
      </c>
      <c r="D100" s="213">
        <v>45672</v>
      </c>
      <c r="E100" s="191" t="s">
        <v>1664</v>
      </c>
      <c r="F100" s="191" t="s">
        <v>19</v>
      </c>
      <c r="G100" s="191">
        <v>19659</v>
      </c>
      <c r="H100" s="68"/>
      <c r="I100" s="197" t="s">
        <v>1957</v>
      </c>
      <c r="J100" s="68"/>
      <c r="K100" s="68"/>
      <c r="L100" s="68"/>
      <c r="M100" s="68"/>
      <c r="N100" s="348"/>
      <c r="O100" s="348"/>
      <c r="P100" s="214">
        <v>11181158.5</v>
      </c>
      <c r="Q100" s="214">
        <v>0</v>
      </c>
      <c r="R100" s="68" t="s">
        <v>1479</v>
      </c>
      <c r="S100" s="349"/>
      <c r="T100" s="272"/>
    </row>
    <row r="101" spans="1:20" ht="63.75">
      <c r="A101" s="191" t="s">
        <v>542</v>
      </c>
      <c r="B101" s="68"/>
      <c r="C101" s="212" t="s">
        <v>687</v>
      </c>
      <c r="D101" s="213">
        <v>45672</v>
      </c>
      <c r="E101" s="191" t="s">
        <v>1665</v>
      </c>
      <c r="F101" s="191" t="s">
        <v>19</v>
      </c>
      <c r="G101" s="191">
        <v>19660</v>
      </c>
      <c r="H101" s="68"/>
      <c r="I101" s="197" t="s">
        <v>1958</v>
      </c>
      <c r="J101" s="68"/>
      <c r="K101" s="68"/>
      <c r="L101" s="68"/>
      <c r="M101" s="68"/>
      <c r="N101" s="348"/>
      <c r="O101" s="348"/>
      <c r="P101" s="214">
        <v>10919929.380000001</v>
      </c>
      <c r="Q101" s="214">
        <v>0</v>
      </c>
      <c r="R101" s="68" t="s">
        <v>1479</v>
      </c>
      <c r="S101" s="349"/>
      <c r="T101" s="272"/>
    </row>
    <row r="102" spans="1:20" ht="76.5">
      <c r="A102" s="191" t="s">
        <v>542</v>
      </c>
      <c r="B102" s="68"/>
      <c r="C102" s="212" t="s">
        <v>687</v>
      </c>
      <c r="D102" s="213">
        <v>45672</v>
      </c>
      <c r="E102" s="191" t="s">
        <v>1666</v>
      </c>
      <c r="F102" s="191" t="s">
        <v>10</v>
      </c>
      <c r="G102" s="191">
        <v>19660</v>
      </c>
      <c r="H102" s="68"/>
      <c r="I102" s="197" t="s">
        <v>1959</v>
      </c>
      <c r="J102" s="68"/>
      <c r="K102" s="68"/>
      <c r="L102" s="68"/>
      <c r="M102" s="68"/>
      <c r="N102" s="348"/>
      <c r="O102" s="348"/>
      <c r="P102" s="214">
        <v>11123.07</v>
      </c>
      <c r="Q102" s="214">
        <v>0</v>
      </c>
      <c r="R102" s="68" t="s">
        <v>1479</v>
      </c>
      <c r="S102" s="349"/>
      <c r="T102" s="272"/>
    </row>
    <row r="103" spans="1:20" ht="76.5">
      <c r="A103" s="191" t="s">
        <v>542</v>
      </c>
      <c r="B103" s="68"/>
      <c r="C103" s="212" t="s">
        <v>687</v>
      </c>
      <c r="D103" s="213">
        <v>45672</v>
      </c>
      <c r="E103" s="191" t="s">
        <v>1667</v>
      </c>
      <c r="F103" s="191" t="s">
        <v>10</v>
      </c>
      <c r="G103" s="191">
        <v>19659</v>
      </c>
      <c r="H103" s="68"/>
      <c r="I103" s="197" t="s">
        <v>1960</v>
      </c>
      <c r="J103" s="68"/>
      <c r="K103" s="68"/>
      <c r="L103" s="68"/>
      <c r="M103" s="68"/>
      <c r="N103" s="348"/>
      <c r="O103" s="348"/>
      <c r="P103" s="214">
        <v>11380.52</v>
      </c>
      <c r="Q103" s="214">
        <v>0</v>
      </c>
      <c r="R103" s="68" t="s">
        <v>1479</v>
      </c>
      <c r="S103" s="349"/>
      <c r="T103" s="272"/>
    </row>
    <row r="104" spans="1:20" ht="63.75">
      <c r="A104" s="191" t="s">
        <v>542</v>
      </c>
      <c r="B104" s="68"/>
      <c r="C104" s="212" t="s">
        <v>687</v>
      </c>
      <c r="D104" s="213">
        <v>45672</v>
      </c>
      <c r="E104" s="191" t="s">
        <v>1668</v>
      </c>
      <c r="F104" s="191" t="s">
        <v>19</v>
      </c>
      <c r="G104" s="191">
        <v>19661</v>
      </c>
      <c r="H104" s="68"/>
      <c r="I104" s="197" t="s">
        <v>1961</v>
      </c>
      <c r="J104" s="68"/>
      <c r="K104" s="68"/>
      <c r="L104" s="68"/>
      <c r="M104" s="68"/>
      <c r="N104" s="348"/>
      <c r="O104" s="348"/>
      <c r="P104" s="214">
        <v>41253966.450000003</v>
      </c>
      <c r="Q104" s="214">
        <v>0</v>
      </c>
      <c r="R104" s="68" t="s">
        <v>1479</v>
      </c>
      <c r="S104" s="349"/>
      <c r="T104" s="272"/>
    </row>
    <row r="105" spans="1:20" ht="76.5">
      <c r="A105" s="191" t="s">
        <v>542</v>
      </c>
      <c r="B105" s="68"/>
      <c r="C105" s="212" t="s">
        <v>687</v>
      </c>
      <c r="D105" s="213">
        <v>45672</v>
      </c>
      <c r="E105" s="191" t="s">
        <v>1669</v>
      </c>
      <c r="F105" s="191" t="s">
        <v>10</v>
      </c>
      <c r="G105" s="191">
        <v>19661</v>
      </c>
      <c r="H105" s="68"/>
      <c r="I105" s="197" t="s">
        <v>1962</v>
      </c>
      <c r="J105" s="68"/>
      <c r="K105" s="68"/>
      <c r="L105" s="68"/>
      <c r="M105" s="68"/>
      <c r="N105" s="348"/>
      <c r="O105" s="348"/>
      <c r="P105" s="214">
        <v>41021.21</v>
      </c>
      <c r="Q105" s="214">
        <v>0</v>
      </c>
      <c r="R105" s="68" t="s">
        <v>1479</v>
      </c>
      <c r="S105" s="349"/>
      <c r="T105" s="272"/>
    </row>
    <row r="106" spans="1:20" ht="63.75">
      <c r="A106" s="191" t="s">
        <v>542</v>
      </c>
      <c r="B106" s="68"/>
      <c r="C106" s="212" t="s">
        <v>687</v>
      </c>
      <c r="D106" s="213">
        <v>45672</v>
      </c>
      <c r="E106" s="191" t="s">
        <v>1670</v>
      </c>
      <c r="F106" s="191" t="s">
        <v>10</v>
      </c>
      <c r="G106" s="191">
        <v>19662</v>
      </c>
      <c r="H106" s="68"/>
      <c r="I106" s="197" t="s">
        <v>1963</v>
      </c>
      <c r="J106" s="68"/>
      <c r="K106" s="68"/>
      <c r="L106" s="68"/>
      <c r="M106" s="68"/>
      <c r="N106" s="348"/>
      <c r="O106" s="348"/>
      <c r="P106" s="214">
        <v>24348.05</v>
      </c>
      <c r="Q106" s="214">
        <v>0</v>
      </c>
      <c r="R106" s="68" t="s">
        <v>1479</v>
      </c>
      <c r="S106" s="349"/>
      <c r="T106" s="272"/>
    </row>
    <row r="107" spans="1:20" ht="63.75">
      <c r="A107" s="191" t="s">
        <v>542</v>
      </c>
      <c r="B107" s="68"/>
      <c r="C107" s="212" t="s">
        <v>687</v>
      </c>
      <c r="D107" s="213">
        <v>45672</v>
      </c>
      <c r="E107" s="191" t="s">
        <v>1671</v>
      </c>
      <c r="F107" s="191" t="s">
        <v>19</v>
      </c>
      <c r="G107" s="191">
        <v>19662</v>
      </c>
      <c r="H107" s="68"/>
      <c r="I107" s="197" t="s">
        <v>1964</v>
      </c>
      <c r="J107" s="68"/>
      <c r="K107" s="68"/>
      <c r="L107" s="68"/>
      <c r="M107" s="68"/>
      <c r="N107" s="348"/>
      <c r="O107" s="348"/>
      <c r="P107" s="214">
        <v>24337697.030000001</v>
      </c>
      <c r="Q107" s="214">
        <v>0</v>
      </c>
      <c r="R107" s="68" t="s">
        <v>1479</v>
      </c>
      <c r="S107" s="349"/>
      <c r="T107" s="272"/>
    </row>
    <row r="108" spans="1:20" ht="63.75">
      <c r="A108" s="191">
        <v>117</v>
      </c>
      <c r="B108" s="68"/>
      <c r="C108" s="212" t="s">
        <v>54</v>
      </c>
      <c r="D108" s="213">
        <v>45672</v>
      </c>
      <c r="E108" s="191" t="s">
        <v>1672</v>
      </c>
      <c r="F108" s="191" t="s">
        <v>10</v>
      </c>
      <c r="G108" s="191">
        <v>1116913</v>
      </c>
      <c r="H108" s="68"/>
      <c r="I108" s="197" t="s">
        <v>1965</v>
      </c>
      <c r="J108" s="68"/>
      <c r="K108" s="68"/>
      <c r="L108" s="68"/>
      <c r="M108" s="68"/>
      <c r="N108" s="348"/>
      <c r="O108" s="348"/>
      <c r="P108" s="214">
        <v>60</v>
      </c>
      <c r="Q108" s="214">
        <v>0</v>
      </c>
      <c r="R108" s="68" t="s">
        <v>1479</v>
      </c>
      <c r="S108" s="349"/>
      <c r="T108" s="272"/>
    </row>
    <row r="109" spans="1:20" ht="76.5">
      <c r="A109" s="191">
        <v>132</v>
      </c>
      <c r="B109" s="68"/>
      <c r="C109" s="212" t="s">
        <v>59</v>
      </c>
      <c r="D109" s="213">
        <v>45672</v>
      </c>
      <c r="E109" s="191" t="s">
        <v>1673</v>
      </c>
      <c r="F109" s="191" t="s">
        <v>10</v>
      </c>
      <c r="G109" s="191">
        <v>1116949</v>
      </c>
      <c r="H109" s="68"/>
      <c r="I109" s="197" t="s">
        <v>1966</v>
      </c>
      <c r="J109" s="68"/>
      <c r="K109" s="68"/>
      <c r="L109" s="68"/>
      <c r="M109" s="68"/>
      <c r="N109" s="348"/>
      <c r="O109" s="348"/>
      <c r="P109" s="214">
        <v>360</v>
      </c>
      <c r="Q109" s="214">
        <v>0</v>
      </c>
      <c r="R109" s="68" t="s">
        <v>1479</v>
      </c>
      <c r="S109" s="349"/>
      <c r="T109" s="272"/>
    </row>
    <row r="110" spans="1:20" ht="89.25">
      <c r="A110" s="191" t="s">
        <v>542</v>
      </c>
      <c r="B110" s="68"/>
      <c r="C110" s="212" t="s">
        <v>687</v>
      </c>
      <c r="D110" s="213">
        <v>45672</v>
      </c>
      <c r="E110" s="191" t="s">
        <v>1674</v>
      </c>
      <c r="F110" s="191" t="s">
        <v>19</v>
      </c>
      <c r="G110" s="191">
        <v>1116951</v>
      </c>
      <c r="H110" s="68"/>
      <c r="I110" s="197" t="s">
        <v>1967</v>
      </c>
      <c r="J110" s="68"/>
      <c r="K110" s="68"/>
      <c r="L110" s="68"/>
      <c r="M110" s="68"/>
      <c r="N110" s="348"/>
      <c r="O110" s="348"/>
      <c r="P110" s="214">
        <v>8661161.8800000008</v>
      </c>
      <c r="Q110" s="214">
        <v>0</v>
      </c>
      <c r="R110" s="68" t="s">
        <v>1479</v>
      </c>
      <c r="S110" s="349"/>
      <c r="T110" s="272"/>
    </row>
    <row r="111" spans="1:20" ht="89.25">
      <c r="A111" s="191" t="s">
        <v>542</v>
      </c>
      <c r="B111" s="68"/>
      <c r="C111" s="212" t="s">
        <v>687</v>
      </c>
      <c r="D111" s="213">
        <v>45672</v>
      </c>
      <c r="E111" s="191" t="s">
        <v>1675</v>
      </c>
      <c r="F111" s="191" t="s">
        <v>10</v>
      </c>
      <c r="G111" s="191">
        <v>1116951</v>
      </c>
      <c r="H111" s="68"/>
      <c r="I111" s="197" t="s">
        <v>1968</v>
      </c>
      <c r="J111" s="68"/>
      <c r="K111" s="68"/>
      <c r="L111" s="68"/>
      <c r="M111" s="68"/>
      <c r="N111" s="348"/>
      <c r="O111" s="348"/>
      <c r="P111" s="214">
        <v>8896.7199999999993</v>
      </c>
      <c r="Q111" s="214">
        <v>0</v>
      </c>
      <c r="R111" s="68" t="s">
        <v>1479</v>
      </c>
      <c r="S111" s="349"/>
      <c r="T111" s="272"/>
    </row>
    <row r="112" spans="1:20" ht="38.25">
      <c r="A112" s="191" t="s">
        <v>550</v>
      </c>
      <c r="B112" s="68"/>
      <c r="C112" s="212" t="s">
        <v>589</v>
      </c>
      <c r="D112" s="213">
        <v>45673</v>
      </c>
      <c r="E112" s="191" t="s">
        <v>1676</v>
      </c>
      <c r="F112" s="191" t="s">
        <v>3</v>
      </c>
      <c r="G112" s="191">
        <v>2251206</v>
      </c>
      <c r="H112" s="68"/>
      <c r="I112" s="197" t="s">
        <v>1969</v>
      </c>
      <c r="J112" s="68"/>
      <c r="K112" s="68"/>
      <c r="L112" s="68"/>
      <c r="M112" s="68"/>
      <c r="N112" s="348"/>
      <c r="O112" s="348"/>
      <c r="P112" s="214">
        <v>0</v>
      </c>
      <c r="Q112" s="214">
        <v>6202.8</v>
      </c>
      <c r="R112" s="68" t="s">
        <v>1479</v>
      </c>
      <c r="S112" s="349"/>
      <c r="T112" s="272"/>
    </row>
    <row r="113" spans="1:20" ht="51">
      <c r="A113" s="191">
        <v>81</v>
      </c>
      <c r="B113" s="68"/>
      <c r="C113" s="212" t="s">
        <v>49</v>
      </c>
      <c r="D113" s="213">
        <v>45673</v>
      </c>
      <c r="E113" s="191" t="s">
        <v>1677</v>
      </c>
      <c r="F113" s="191" t="s">
        <v>3</v>
      </c>
      <c r="G113" s="191">
        <v>2251210</v>
      </c>
      <c r="H113" s="68"/>
      <c r="I113" s="197" t="s">
        <v>1970</v>
      </c>
      <c r="J113" s="68"/>
      <c r="K113" s="68"/>
      <c r="L113" s="68"/>
      <c r="M113" s="68"/>
      <c r="N113" s="348"/>
      <c r="O113" s="348"/>
      <c r="P113" s="214">
        <v>0</v>
      </c>
      <c r="Q113" s="214">
        <v>25</v>
      </c>
      <c r="R113" s="68" t="s">
        <v>1479</v>
      </c>
      <c r="S113" s="349"/>
      <c r="T113" s="272"/>
    </row>
    <row r="114" spans="1:20" ht="51">
      <c r="A114" s="191" t="s">
        <v>550</v>
      </c>
      <c r="B114" s="68"/>
      <c r="C114" s="212" t="s">
        <v>589</v>
      </c>
      <c r="D114" s="213">
        <v>45673</v>
      </c>
      <c r="E114" s="191" t="s">
        <v>1678</v>
      </c>
      <c r="F114" s="191" t="s">
        <v>3</v>
      </c>
      <c r="G114" s="191">
        <v>2251307</v>
      </c>
      <c r="H114" s="68"/>
      <c r="I114" s="197" t="s">
        <v>1971</v>
      </c>
      <c r="J114" s="68"/>
      <c r="K114" s="68"/>
      <c r="L114" s="68"/>
      <c r="M114" s="68"/>
      <c r="N114" s="348"/>
      <c r="O114" s="348"/>
      <c r="P114" s="214">
        <v>0</v>
      </c>
      <c r="Q114" s="214">
        <v>35</v>
      </c>
      <c r="R114" s="68" t="s">
        <v>1479</v>
      </c>
      <c r="S114" s="349"/>
      <c r="T114" s="272"/>
    </row>
    <row r="115" spans="1:20" ht="51">
      <c r="A115" s="191">
        <v>81</v>
      </c>
      <c r="B115" s="68"/>
      <c r="C115" s="212" t="s">
        <v>49</v>
      </c>
      <c r="D115" s="213">
        <v>45673</v>
      </c>
      <c r="E115" s="191" t="s">
        <v>1679</v>
      </c>
      <c r="F115" s="191" t="s">
        <v>3</v>
      </c>
      <c r="G115" s="191">
        <v>2251306</v>
      </c>
      <c r="H115" s="68"/>
      <c r="I115" s="197" t="s">
        <v>1530</v>
      </c>
      <c r="J115" s="68"/>
      <c r="K115" s="68"/>
      <c r="L115" s="68"/>
      <c r="M115" s="68"/>
      <c r="N115" s="348"/>
      <c r="O115" s="348"/>
      <c r="P115" s="214">
        <v>0</v>
      </c>
      <c r="Q115" s="214">
        <v>25</v>
      </c>
      <c r="R115" s="68" t="s">
        <v>1479</v>
      </c>
      <c r="S115" s="349"/>
      <c r="T115" s="272"/>
    </row>
    <row r="116" spans="1:20" ht="38.25">
      <c r="A116" s="191" t="s">
        <v>550</v>
      </c>
      <c r="B116" s="68"/>
      <c r="C116" s="212" t="s">
        <v>589</v>
      </c>
      <c r="D116" s="213">
        <v>45673</v>
      </c>
      <c r="E116" s="191" t="s">
        <v>1680</v>
      </c>
      <c r="F116" s="191" t="s">
        <v>3</v>
      </c>
      <c r="G116" s="191">
        <v>2251407</v>
      </c>
      <c r="H116" s="68"/>
      <c r="I116" s="197" t="s">
        <v>1972</v>
      </c>
      <c r="J116" s="68"/>
      <c r="K116" s="68"/>
      <c r="L116" s="68"/>
      <c r="M116" s="68"/>
      <c r="N116" s="348"/>
      <c r="O116" s="348"/>
      <c r="P116" s="214">
        <v>0</v>
      </c>
      <c r="Q116" s="214">
        <v>2126.65</v>
      </c>
      <c r="R116" s="68" t="s">
        <v>1479</v>
      </c>
      <c r="S116" s="349"/>
      <c r="T116" s="272"/>
    </row>
    <row r="117" spans="1:20" ht="51">
      <c r="A117" s="191">
        <v>86</v>
      </c>
      <c r="B117" s="68"/>
      <c r="C117" s="212" t="s">
        <v>50</v>
      </c>
      <c r="D117" s="213">
        <v>45673</v>
      </c>
      <c r="E117" s="191" t="s">
        <v>1681</v>
      </c>
      <c r="F117" s="191" t="s">
        <v>3</v>
      </c>
      <c r="G117" s="191">
        <v>2251421</v>
      </c>
      <c r="H117" s="68"/>
      <c r="I117" s="197" t="s">
        <v>1973</v>
      </c>
      <c r="J117" s="68"/>
      <c r="K117" s="68"/>
      <c r="L117" s="68"/>
      <c r="M117" s="68"/>
      <c r="N117" s="348"/>
      <c r="O117" s="348"/>
      <c r="P117" s="214">
        <v>0</v>
      </c>
      <c r="Q117" s="214">
        <v>50</v>
      </c>
      <c r="R117" s="68" t="s">
        <v>1479</v>
      </c>
      <c r="S117" s="349"/>
      <c r="T117" s="272"/>
    </row>
    <row r="118" spans="1:20" ht="51">
      <c r="A118" s="191" t="s">
        <v>550</v>
      </c>
      <c r="B118" s="68"/>
      <c r="C118" s="212" t="s">
        <v>589</v>
      </c>
      <c r="D118" s="213">
        <v>45673</v>
      </c>
      <c r="E118" s="191" t="s">
        <v>1682</v>
      </c>
      <c r="F118" s="191" t="s">
        <v>3</v>
      </c>
      <c r="G118" s="191">
        <v>2251203</v>
      </c>
      <c r="H118" s="68"/>
      <c r="I118" s="197" t="s">
        <v>1974</v>
      </c>
      <c r="J118" s="68"/>
      <c r="K118" s="68"/>
      <c r="L118" s="68"/>
      <c r="M118" s="68"/>
      <c r="N118" s="348"/>
      <c r="O118" s="348"/>
      <c r="P118" s="214">
        <v>0</v>
      </c>
      <c r="Q118" s="214">
        <v>5296.57</v>
      </c>
      <c r="R118" s="68" t="s">
        <v>1479</v>
      </c>
      <c r="S118" s="349"/>
      <c r="T118" s="272"/>
    </row>
    <row r="119" spans="1:20" ht="51">
      <c r="A119" s="191">
        <v>47</v>
      </c>
      <c r="B119" s="68"/>
      <c r="C119" s="212" t="s">
        <v>45</v>
      </c>
      <c r="D119" s="213">
        <v>45673</v>
      </c>
      <c r="E119" s="191" t="s">
        <v>1683</v>
      </c>
      <c r="F119" s="191" t="s">
        <v>3</v>
      </c>
      <c r="G119" s="191">
        <v>2251266</v>
      </c>
      <c r="H119" s="68"/>
      <c r="I119" s="197" t="s">
        <v>1975</v>
      </c>
      <c r="J119" s="68"/>
      <c r="K119" s="68"/>
      <c r="L119" s="68"/>
      <c r="M119" s="68"/>
      <c r="N119" s="348"/>
      <c r="O119" s="348"/>
      <c r="P119" s="214">
        <v>0</v>
      </c>
      <c r="Q119" s="214">
        <v>27</v>
      </c>
      <c r="R119" s="68" t="s">
        <v>1479</v>
      </c>
      <c r="S119" s="349"/>
      <c r="T119" s="272"/>
    </row>
    <row r="120" spans="1:20" ht="51">
      <c r="A120" s="191">
        <v>47</v>
      </c>
      <c r="B120" s="68"/>
      <c r="C120" s="212" t="s">
        <v>45</v>
      </c>
      <c r="D120" s="213">
        <v>45673</v>
      </c>
      <c r="E120" s="191" t="s">
        <v>1684</v>
      </c>
      <c r="F120" s="191" t="s">
        <v>3</v>
      </c>
      <c r="G120" s="191">
        <v>2251268</v>
      </c>
      <c r="H120" s="68"/>
      <c r="I120" s="197" t="s">
        <v>1976</v>
      </c>
      <c r="J120" s="68"/>
      <c r="K120" s="68"/>
      <c r="L120" s="68"/>
      <c r="M120" s="68"/>
      <c r="N120" s="348"/>
      <c r="O120" s="348"/>
      <c r="P120" s="214">
        <v>0</v>
      </c>
      <c r="Q120" s="214">
        <v>30800</v>
      </c>
      <c r="R120" s="68" t="s">
        <v>1479</v>
      </c>
      <c r="S120" s="349"/>
      <c r="T120" s="272"/>
    </row>
    <row r="121" spans="1:20" ht="51">
      <c r="A121" s="191">
        <v>47</v>
      </c>
      <c r="B121" s="68"/>
      <c r="C121" s="212" t="s">
        <v>45</v>
      </c>
      <c r="D121" s="213">
        <v>45673</v>
      </c>
      <c r="E121" s="191" t="s">
        <v>1685</v>
      </c>
      <c r="F121" s="191" t="s">
        <v>3</v>
      </c>
      <c r="G121" s="191">
        <v>2251269</v>
      </c>
      <c r="H121" s="68"/>
      <c r="I121" s="197" t="s">
        <v>1977</v>
      </c>
      <c r="J121" s="68"/>
      <c r="K121" s="68"/>
      <c r="L121" s="68"/>
      <c r="M121" s="68"/>
      <c r="N121" s="348"/>
      <c r="O121" s="348"/>
      <c r="P121" s="214">
        <v>0</v>
      </c>
      <c r="Q121" s="214">
        <v>396</v>
      </c>
      <c r="R121" s="68" t="s">
        <v>1479</v>
      </c>
      <c r="S121" s="349"/>
      <c r="T121" s="272"/>
    </row>
    <row r="122" spans="1:20" ht="51">
      <c r="A122" s="191">
        <v>35</v>
      </c>
      <c r="B122" s="68"/>
      <c r="C122" s="212" t="s">
        <v>43</v>
      </c>
      <c r="D122" s="213">
        <v>45673</v>
      </c>
      <c r="E122" s="191" t="s">
        <v>1686</v>
      </c>
      <c r="F122" s="191" t="s">
        <v>3</v>
      </c>
      <c r="G122" s="191">
        <v>2251276</v>
      </c>
      <c r="H122" s="68"/>
      <c r="I122" s="197" t="s">
        <v>1978</v>
      </c>
      <c r="J122" s="68"/>
      <c r="K122" s="68"/>
      <c r="L122" s="68"/>
      <c r="M122" s="68"/>
      <c r="N122" s="348"/>
      <c r="O122" s="348"/>
      <c r="P122" s="214">
        <v>0</v>
      </c>
      <c r="Q122" s="214">
        <v>2143.4899999999998</v>
      </c>
      <c r="R122" s="68" t="s">
        <v>1479</v>
      </c>
      <c r="S122" s="349"/>
      <c r="T122" s="272"/>
    </row>
    <row r="123" spans="1:20" ht="51">
      <c r="A123" s="191">
        <v>35</v>
      </c>
      <c r="B123" s="68"/>
      <c r="C123" s="212" t="s">
        <v>43</v>
      </c>
      <c r="D123" s="213">
        <v>45673</v>
      </c>
      <c r="E123" s="191" t="s">
        <v>1687</v>
      </c>
      <c r="F123" s="191" t="s">
        <v>3</v>
      </c>
      <c r="G123" s="191">
        <v>2251279</v>
      </c>
      <c r="H123" s="68"/>
      <c r="I123" s="197" t="s">
        <v>1979</v>
      </c>
      <c r="J123" s="68"/>
      <c r="K123" s="68"/>
      <c r="L123" s="68"/>
      <c r="M123" s="68"/>
      <c r="N123" s="348"/>
      <c r="O123" s="348"/>
      <c r="P123" s="214">
        <v>0</v>
      </c>
      <c r="Q123" s="214">
        <v>2143.4899999999998</v>
      </c>
      <c r="R123" s="68" t="s">
        <v>1479</v>
      </c>
      <c r="S123" s="349"/>
      <c r="T123" s="272"/>
    </row>
    <row r="124" spans="1:20" ht="63.75">
      <c r="A124" s="191">
        <v>81</v>
      </c>
      <c r="B124" s="68"/>
      <c r="C124" s="212" t="s">
        <v>49</v>
      </c>
      <c r="D124" s="213">
        <v>45673</v>
      </c>
      <c r="E124" s="191" t="s">
        <v>1688</v>
      </c>
      <c r="F124" s="191" t="s">
        <v>3</v>
      </c>
      <c r="G124" s="191">
        <v>2251286</v>
      </c>
      <c r="H124" s="68"/>
      <c r="I124" s="197" t="s">
        <v>1980</v>
      </c>
      <c r="J124" s="68"/>
      <c r="K124" s="68"/>
      <c r="L124" s="68"/>
      <c r="M124" s="68"/>
      <c r="N124" s="348"/>
      <c r="O124" s="348"/>
      <c r="P124" s="214">
        <v>0</v>
      </c>
      <c r="Q124" s="214">
        <v>372.9</v>
      </c>
      <c r="R124" s="68" t="s">
        <v>1479</v>
      </c>
      <c r="S124" s="349"/>
      <c r="T124" s="272"/>
    </row>
    <row r="125" spans="1:20" ht="51">
      <c r="A125" s="191" t="s">
        <v>542</v>
      </c>
      <c r="B125" s="68"/>
      <c r="C125" s="212" t="s">
        <v>687</v>
      </c>
      <c r="D125" s="213">
        <v>45673</v>
      </c>
      <c r="E125" s="191" t="s">
        <v>1689</v>
      </c>
      <c r="F125" s="191" t="s">
        <v>598</v>
      </c>
      <c r="G125" s="191">
        <v>10750063</v>
      </c>
      <c r="H125" s="68"/>
      <c r="I125" s="197" t="s">
        <v>1981</v>
      </c>
      <c r="J125" s="68"/>
      <c r="K125" s="68"/>
      <c r="L125" s="68"/>
      <c r="M125" s="68"/>
      <c r="N125" s="348"/>
      <c r="O125" s="348"/>
      <c r="P125" s="214">
        <v>0</v>
      </c>
      <c r="Q125" s="214">
        <v>3455878.17</v>
      </c>
      <c r="R125" s="68" t="s">
        <v>1479</v>
      </c>
      <c r="S125" s="349"/>
      <c r="T125" s="272"/>
    </row>
    <row r="126" spans="1:20" ht="63.75">
      <c r="A126" s="191">
        <v>117</v>
      </c>
      <c r="B126" s="68"/>
      <c r="C126" s="212" t="s">
        <v>54</v>
      </c>
      <c r="D126" s="213">
        <v>45673</v>
      </c>
      <c r="E126" s="191" t="s">
        <v>1690</v>
      </c>
      <c r="F126" s="191" t="s">
        <v>10</v>
      </c>
      <c r="G126" s="191">
        <v>1117043</v>
      </c>
      <c r="H126" s="68"/>
      <c r="I126" s="197" t="s">
        <v>1982</v>
      </c>
      <c r="J126" s="68"/>
      <c r="K126" s="68"/>
      <c r="L126" s="68"/>
      <c r="M126" s="68"/>
      <c r="N126" s="348"/>
      <c r="O126" s="348"/>
      <c r="P126" s="214">
        <v>60</v>
      </c>
      <c r="Q126" s="214">
        <v>0</v>
      </c>
      <c r="R126" s="68" t="s">
        <v>1479</v>
      </c>
      <c r="S126" s="349"/>
      <c r="T126" s="272"/>
    </row>
    <row r="127" spans="1:20" ht="76.5">
      <c r="A127" s="191">
        <v>117</v>
      </c>
      <c r="B127" s="68"/>
      <c r="C127" s="212" t="s">
        <v>54</v>
      </c>
      <c r="D127" s="213">
        <v>45673</v>
      </c>
      <c r="E127" s="191" t="s">
        <v>1691</v>
      </c>
      <c r="F127" s="191" t="s">
        <v>10</v>
      </c>
      <c r="G127" s="191">
        <v>1117065</v>
      </c>
      <c r="H127" s="68"/>
      <c r="I127" s="197" t="s">
        <v>1983</v>
      </c>
      <c r="J127" s="68"/>
      <c r="K127" s="68"/>
      <c r="L127" s="68"/>
      <c r="M127" s="68"/>
      <c r="N127" s="348"/>
      <c r="O127" s="348"/>
      <c r="P127" s="214">
        <v>60</v>
      </c>
      <c r="Q127" s="214">
        <v>0</v>
      </c>
      <c r="R127" s="68" t="s">
        <v>1479</v>
      </c>
      <c r="S127" s="349"/>
      <c r="T127" s="272"/>
    </row>
    <row r="128" spans="1:20" ht="63.75">
      <c r="A128" s="191">
        <v>117</v>
      </c>
      <c r="B128" s="68"/>
      <c r="C128" s="212" t="s">
        <v>54</v>
      </c>
      <c r="D128" s="213">
        <v>45673</v>
      </c>
      <c r="E128" s="191" t="s">
        <v>1692</v>
      </c>
      <c r="F128" s="191" t="s">
        <v>10</v>
      </c>
      <c r="G128" s="191">
        <v>1117080</v>
      </c>
      <c r="H128" s="68"/>
      <c r="I128" s="197" t="s">
        <v>1984</v>
      </c>
      <c r="J128" s="68"/>
      <c r="K128" s="68"/>
      <c r="L128" s="68"/>
      <c r="M128" s="68"/>
      <c r="N128" s="348"/>
      <c r="O128" s="348"/>
      <c r="P128" s="214">
        <v>60</v>
      </c>
      <c r="Q128" s="214">
        <v>0</v>
      </c>
      <c r="R128" s="68" t="s">
        <v>1479</v>
      </c>
      <c r="S128" s="349"/>
      <c r="T128" s="272"/>
    </row>
    <row r="129" spans="1:20" ht="76.5">
      <c r="A129" s="191">
        <v>117</v>
      </c>
      <c r="B129" s="68"/>
      <c r="C129" s="212" t="s">
        <v>54</v>
      </c>
      <c r="D129" s="213">
        <v>45673</v>
      </c>
      <c r="E129" s="191" t="s">
        <v>1693</v>
      </c>
      <c r="F129" s="191" t="s">
        <v>10</v>
      </c>
      <c r="G129" s="191">
        <v>1117083</v>
      </c>
      <c r="H129" s="68"/>
      <c r="I129" s="197" t="s">
        <v>1985</v>
      </c>
      <c r="J129" s="68"/>
      <c r="K129" s="68"/>
      <c r="L129" s="68"/>
      <c r="M129" s="68"/>
      <c r="N129" s="348"/>
      <c r="O129" s="348"/>
      <c r="P129" s="214">
        <v>60</v>
      </c>
      <c r="Q129" s="214">
        <v>0</v>
      </c>
      <c r="R129" s="68" t="s">
        <v>1479</v>
      </c>
      <c r="S129" s="349"/>
      <c r="T129" s="272"/>
    </row>
    <row r="130" spans="1:20" ht="38.25">
      <c r="A130" s="191">
        <v>15</v>
      </c>
      <c r="B130" s="68"/>
      <c r="C130" s="212" t="s">
        <v>39</v>
      </c>
      <c r="D130" s="213">
        <v>45674</v>
      </c>
      <c r="E130" s="191" t="s">
        <v>1694</v>
      </c>
      <c r="F130" s="191" t="s">
        <v>3</v>
      </c>
      <c r="G130" s="191">
        <v>2251609</v>
      </c>
      <c r="H130" s="68"/>
      <c r="I130" s="197" t="s">
        <v>1986</v>
      </c>
      <c r="J130" s="68"/>
      <c r="K130" s="68"/>
      <c r="L130" s="68"/>
      <c r="M130" s="68"/>
      <c r="N130" s="348"/>
      <c r="O130" s="348"/>
      <c r="P130" s="214">
        <v>0</v>
      </c>
      <c r="Q130" s="214">
        <v>1</v>
      </c>
      <c r="R130" s="68" t="s">
        <v>1479</v>
      </c>
      <c r="S130" s="349"/>
      <c r="T130" s="272"/>
    </row>
    <row r="131" spans="1:20" ht="63.75">
      <c r="A131" s="191">
        <v>15</v>
      </c>
      <c r="B131" s="68"/>
      <c r="C131" s="212" t="s">
        <v>39</v>
      </c>
      <c r="D131" s="213">
        <v>45674</v>
      </c>
      <c r="E131" s="191" t="s">
        <v>1695</v>
      </c>
      <c r="F131" s="191" t="s">
        <v>3</v>
      </c>
      <c r="G131" s="191">
        <v>2251654</v>
      </c>
      <c r="H131" s="68"/>
      <c r="I131" s="197" t="s">
        <v>1987</v>
      </c>
      <c r="J131" s="68"/>
      <c r="K131" s="68"/>
      <c r="L131" s="68"/>
      <c r="M131" s="68"/>
      <c r="N131" s="348"/>
      <c r="O131" s="348"/>
      <c r="P131" s="214">
        <v>0</v>
      </c>
      <c r="Q131" s="214">
        <v>73.2</v>
      </c>
      <c r="R131" s="68" t="s">
        <v>1479</v>
      </c>
      <c r="S131" s="349"/>
      <c r="T131" s="272"/>
    </row>
    <row r="132" spans="1:20" ht="51">
      <c r="A132" s="191" t="s">
        <v>550</v>
      </c>
      <c r="B132" s="68"/>
      <c r="C132" s="212" t="s">
        <v>589</v>
      </c>
      <c r="D132" s="213">
        <v>45674</v>
      </c>
      <c r="E132" s="191" t="s">
        <v>1696</v>
      </c>
      <c r="F132" s="191" t="s">
        <v>3</v>
      </c>
      <c r="G132" s="191">
        <v>2251671</v>
      </c>
      <c r="H132" s="68"/>
      <c r="I132" s="197" t="s">
        <v>1988</v>
      </c>
      <c r="J132" s="68"/>
      <c r="K132" s="68"/>
      <c r="L132" s="68"/>
      <c r="M132" s="68"/>
      <c r="N132" s="348"/>
      <c r="O132" s="348"/>
      <c r="P132" s="214">
        <v>0</v>
      </c>
      <c r="Q132" s="214">
        <v>7334.06</v>
      </c>
      <c r="R132" s="68" t="s">
        <v>1479</v>
      </c>
      <c r="S132" s="349"/>
      <c r="T132" s="272"/>
    </row>
    <row r="133" spans="1:20" ht="63.75">
      <c r="A133" s="191" t="s">
        <v>550</v>
      </c>
      <c r="B133" s="68"/>
      <c r="C133" s="212" t="s">
        <v>589</v>
      </c>
      <c r="D133" s="213">
        <v>45674</v>
      </c>
      <c r="E133" s="191" t="s">
        <v>1697</v>
      </c>
      <c r="F133" s="191" t="s">
        <v>3</v>
      </c>
      <c r="G133" s="191">
        <v>2251676</v>
      </c>
      <c r="H133" s="68"/>
      <c r="I133" s="197" t="s">
        <v>1989</v>
      </c>
      <c r="J133" s="68"/>
      <c r="K133" s="68"/>
      <c r="L133" s="68"/>
      <c r="M133" s="68"/>
      <c r="N133" s="348"/>
      <c r="O133" s="348"/>
      <c r="P133" s="214">
        <v>0</v>
      </c>
      <c r="Q133" s="214">
        <v>1047.33</v>
      </c>
      <c r="R133" s="68" t="s">
        <v>1479</v>
      </c>
      <c r="S133" s="349"/>
      <c r="T133" s="272"/>
    </row>
    <row r="134" spans="1:20" ht="38.25">
      <c r="A134" s="191" t="s">
        <v>550</v>
      </c>
      <c r="B134" s="68"/>
      <c r="C134" s="212" t="s">
        <v>589</v>
      </c>
      <c r="D134" s="213">
        <v>45674</v>
      </c>
      <c r="E134" s="191" t="s">
        <v>1698</v>
      </c>
      <c r="F134" s="191" t="s">
        <v>3</v>
      </c>
      <c r="G134" s="191">
        <v>2251703</v>
      </c>
      <c r="H134" s="68"/>
      <c r="I134" s="197" t="s">
        <v>1535</v>
      </c>
      <c r="J134" s="68"/>
      <c r="K134" s="68"/>
      <c r="L134" s="68"/>
      <c r="M134" s="68"/>
      <c r="N134" s="348"/>
      <c r="O134" s="348"/>
      <c r="P134" s="214">
        <v>0</v>
      </c>
      <c r="Q134" s="214">
        <v>860</v>
      </c>
      <c r="R134" s="68" t="s">
        <v>1479</v>
      </c>
      <c r="S134" s="349"/>
      <c r="T134" s="272"/>
    </row>
    <row r="135" spans="1:20" ht="51">
      <c r="A135" s="191">
        <v>15</v>
      </c>
      <c r="B135" s="68"/>
      <c r="C135" s="212" t="s">
        <v>39</v>
      </c>
      <c r="D135" s="213">
        <v>45674</v>
      </c>
      <c r="E135" s="191" t="s">
        <v>1699</v>
      </c>
      <c r="F135" s="191" t="s">
        <v>3</v>
      </c>
      <c r="G135" s="191">
        <v>2251735</v>
      </c>
      <c r="H135" s="68"/>
      <c r="I135" s="197" t="s">
        <v>1990</v>
      </c>
      <c r="J135" s="68"/>
      <c r="K135" s="68"/>
      <c r="L135" s="68"/>
      <c r="M135" s="68"/>
      <c r="N135" s="348"/>
      <c r="O135" s="348"/>
      <c r="P135" s="214">
        <v>0</v>
      </c>
      <c r="Q135" s="214">
        <v>63.2</v>
      </c>
      <c r="R135" s="68" t="s">
        <v>1479</v>
      </c>
      <c r="S135" s="349"/>
      <c r="T135" s="272"/>
    </row>
    <row r="136" spans="1:20" ht="51">
      <c r="A136" s="191">
        <v>15</v>
      </c>
      <c r="B136" s="68"/>
      <c r="C136" s="212" t="s">
        <v>39</v>
      </c>
      <c r="D136" s="213">
        <v>45674</v>
      </c>
      <c r="E136" s="191" t="s">
        <v>1700</v>
      </c>
      <c r="F136" s="191" t="s">
        <v>3</v>
      </c>
      <c r="G136" s="191">
        <v>2251736</v>
      </c>
      <c r="H136" s="68"/>
      <c r="I136" s="197" t="s">
        <v>1991</v>
      </c>
      <c r="J136" s="68"/>
      <c r="K136" s="68"/>
      <c r="L136" s="68"/>
      <c r="M136" s="68"/>
      <c r="N136" s="348"/>
      <c r="O136" s="348"/>
      <c r="P136" s="214">
        <v>0</v>
      </c>
      <c r="Q136" s="214">
        <v>23.37</v>
      </c>
      <c r="R136" s="68" t="s">
        <v>1479</v>
      </c>
      <c r="S136" s="349"/>
      <c r="T136" s="272"/>
    </row>
    <row r="137" spans="1:20" ht="89.25">
      <c r="A137" s="191">
        <v>513</v>
      </c>
      <c r="B137" s="68"/>
      <c r="C137" s="212" t="s">
        <v>160</v>
      </c>
      <c r="D137" s="213">
        <v>45674</v>
      </c>
      <c r="E137" s="191" t="s">
        <v>1701</v>
      </c>
      <c r="F137" s="191" t="s">
        <v>10</v>
      </c>
      <c r="G137" s="191">
        <v>1117134</v>
      </c>
      <c r="H137" s="68"/>
      <c r="I137" s="197" t="s">
        <v>1992</v>
      </c>
      <c r="J137" s="68"/>
      <c r="K137" s="68"/>
      <c r="L137" s="68"/>
      <c r="M137" s="68"/>
      <c r="N137" s="348"/>
      <c r="O137" s="348"/>
      <c r="P137" s="214">
        <v>32391.4</v>
      </c>
      <c r="Q137" s="214">
        <v>0</v>
      </c>
      <c r="R137" s="68" t="s">
        <v>1479</v>
      </c>
      <c r="S137" s="349"/>
      <c r="T137" s="272"/>
    </row>
    <row r="138" spans="1:20" ht="76.5">
      <c r="A138" s="191">
        <v>291</v>
      </c>
      <c r="B138" s="68"/>
      <c r="C138" s="212" t="s">
        <v>119</v>
      </c>
      <c r="D138" s="213">
        <v>45674</v>
      </c>
      <c r="E138" s="191" t="s">
        <v>1702</v>
      </c>
      <c r="F138" s="191" t="s">
        <v>10</v>
      </c>
      <c r="G138" s="191">
        <v>2997086</v>
      </c>
      <c r="H138" s="68"/>
      <c r="I138" s="197" t="s">
        <v>1993</v>
      </c>
      <c r="J138" s="68"/>
      <c r="K138" s="68"/>
      <c r="L138" s="68"/>
      <c r="M138" s="68"/>
      <c r="N138" s="348"/>
      <c r="O138" s="348"/>
      <c r="P138" s="214">
        <v>60</v>
      </c>
      <c r="Q138" s="214">
        <v>0</v>
      </c>
      <c r="R138" s="68" t="s">
        <v>1479</v>
      </c>
      <c r="S138" s="349"/>
      <c r="T138" s="272"/>
    </row>
    <row r="139" spans="1:20" ht="63.75">
      <c r="A139" s="191">
        <v>117</v>
      </c>
      <c r="B139" s="68"/>
      <c r="C139" s="212" t="s">
        <v>54</v>
      </c>
      <c r="D139" s="213">
        <v>45674</v>
      </c>
      <c r="E139" s="191" t="s">
        <v>1703</v>
      </c>
      <c r="F139" s="191" t="s">
        <v>10</v>
      </c>
      <c r="G139" s="191">
        <v>1117196</v>
      </c>
      <c r="H139" s="68"/>
      <c r="I139" s="197" t="s">
        <v>1994</v>
      </c>
      <c r="J139" s="68"/>
      <c r="K139" s="68"/>
      <c r="L139" s="68"/>
      <c r="M139" s="68"/>
      <c r="N139" s="348"/>
      <c r="O139" s="348"/>
      <c r="P139" s="214">
        <v>60</v>
      </c>
      <c r="Q139" s="214">
        <v>0</v>
      </c>
      <c r="R139" s="68" t="s">
        <v>1479</v>
      </c>
      <c r="S139" s="349"/>
      <c r="T139" s="272"/>
    </row>
    <row r="140" spans="1:20" ht="76.5">
      <c r="A140" s="191">
        <v>117</v>
      </c>
      <c r="B140" s="68"/>
      <c r="C140" s="212" t="s">
        <v>54</v>
      </c>
      <c r="D140" s="213">
        <v>45674</v>
      </c>
      <c r="E140" s="191" t="s">
        <v>1704</v>
      </c>
      <c r="F140" s="191" t="s">
        <v>10</v>
      </c>
      <c r="G140" s="191">
        <v>1117194</v>
      </c>
      <c r="H140" s="68"/>
      <c r="I140" s="197" t="s">
        <v>1995</v>
      </c>
      <c r="J140" s="68"/>
      <c r="K140" s="68"/>
      <c r="L140" s="68"/>
      <c r="M140" s="68"/>
      <c r="N140" s="348"/>
      <c r="O140" s="348"/>
      <c r="P140" s="214">
        <v>60</v>
      </c>
      <c r="Q140" s="214">
        <v>0</v>
      </c>
      <c r="R140" s="68" t="s">
        <v>1479</v>
      </c>
      <c r="S140" s="349"/>
      <c r="T140" s="272"/>
    </row>
    <row r="141" spans="1:20" ht="76.5">
      <c r="A141" s="191">
        <v>117</v>
      </c>
      <c r="B141" s="68"/>
      <c r="C141" s="212" t="s">
        <v>54</v>
      </c>
      <c r="D141" s="213">
        <v>45674</v>
      </c>
      <c r="E141" s="191" t="s">
        <v>1705</v>
      </c>
      <c r="F141" s="191" t="s">
        <v>10</v>
      </c>
      <c r="G141" s="191">
        <v>1117186</v>
      </c>
      <c r="H141" s="68"/>
      <c r="I141" s="197" t="s">
        <v>1996</v>
      </c>
      <c r="J141" s="68"/>
      <c r="K141" s="68"/>
      <c r="L141" s="68"/>
      <c r="M141" s="68"/>
      <c r="N141" s="348"/>
      <c r="O141" s="348"/>
      <c r="P141" s="214">
        <v>60</v>
      </c>
      <c r="Q141" s="214">
        <v>0</v>
      </c>
      <c r="R141" s="68" t="s">
        <v>1479</v>
      </c>
      <c r="S141" s="349"/>
      <c r="T141" s="272"/>
    </row>
    <row r="142" spans="1:20" ht="51">
      <c r="A142" s="191" t="s">
        <v>550</v>
      </c>
      <c r="B142" s="68"/>
      <c r="C142" s="212" t="s">
        <v>589</v>
      </c>
      <c r="D142" s="213">
        <v>45677</v>
      </c>
      <c r="E142" s="191" t="s">
        <v>1706</v>
      </c>
      <c r="F142" s="191" t="s">
        <v>3</v>
      </c>
      <c r="G142" s="191">
        <v>2252083</v>
      </c>
      <c r="H142" s="68"/>
      <c r="I142" s="197" t="s">
        <v>1997</v>
      </c>
      <c r="J142" s="68"/>
      <c r="K142" s="68"/>
      <c r="L142" s="68"/>
      <c r="M142" s="68"/>
      <c r="N142" s="348"/>
      <c r="O142" s="348"/>
      <c r="P142" s="214">
        <v>0</v>
      </c>
      <c r="Q142" s="214">
        <v>2000</v>
      </c>
      <c r="R142" s="68" t="s">
        <v>1479</v>
      </c>
      <c r="S142" s="349"/>
      <c r="T142" s="272"/>
    </row>
    <row r="143" spans="1:20" ht="51">
      <c r="A143" s="191">
        <v>291</v>
      </c>
      <c r="B143" s="68"/>
      <c r="C143" s="212" t="s">
        <v>119</v>
      </c>
      <c r="D143" s="213">
        <v>45677</v>
      </c>
      <c r="E143" s="191" t="s">
        <v>1707</v>
      </c>
      <c r="F143" s="191" t="s">
        <v>3</v>
      </c>
      <c r="G143" s="191">
        <v>2252143</v>
      </c>
      <c r="H143" s="68"/>
      <c r="I143" s="197" t="s">
        <v>1998</v>
      </c>
      <c r="J143" s="68"/>
      <c r="K143" s="68"/>
      <c r="L143" s="68"/>
      <c r="M143" s="68"/>
      <c r="N143" s="348"/>
      <c r="O143" s="348"/>
      <c r="P143" s="214">
        <v>0</v>
      </c>
      <c r="Q143" s="214">
        <v>70</v>
      </c>
      <c r="R143" s="68" t="s">
        <v>1479</v>
      </c>
      <c r="S143" s="349"/>
      <c r="T143" s="272"/>
    </row>
    <row r="144" spans="1:20" ht="51">
      <c r="A144" s="191" t="s">
        <v>550</v>
      </c>
      <c r="B144" s="68"/>
      <c r="C144" s="212" t="s">
        <v>589</v>
      </c>
      <c r="D144" s="213">
        <v>45677</v>
      </c>
      <c r="E144" s="191" t="s">
        <v>1708</v>
      </c>
      <c r="F144" s="191" t="s">
        <v>3</v>
      </c>
      <c r="G144" s="191">
        <v>2252151</v>
      </c>
      <c r="H144" s="68"/>
      <c r="I144" s="197" t="s">
        <v>1533</v>
      </c>
      <c r="J144" s="68"/>
      <c r="K144" s="68"/>
      <c r="L144" s="68"/>
      <c r="M144" s="68"/>
      <c r="N144" s="348"/>
      <c r="O144" s="348"/>
      <c r="P144" s="214">
        <v>0</v>
      </c>
      <c r="Q144" s="214">
        <v>350</v>
      </c>
      <c r="R144" s="68" t="s">
        <v>1479</v>
      </c>
      <c r="S144" s="349"/>
      <c r="T144" s="272"/>
    </row>
    <row r="145" spans="1:20" ht="63.75">
      <c r="A145" s="191">
        <v>117</v>
      </c>
      <c r="B145" s="68"/>
      <c r="C145" s="212" t="s">
        <v>54</v>
      </c>
      <c r="D145" s="213">
        <v>45677</v>
      </c>
      <c r="E145" s="191" t="s">
        <v>1709</v>
      </c>
      <c r="F145" s="191" t="s">
        <v>3</v>
      </c>
      <c r="G145" s="191">
        <v>2252103</v>
      </c>
      <c r="H145" s="68"/>
      <c r="I145" s="197" t="s">
        <v>1999</v>
      </c>
      <c r="J145" s="68"/>
      <c r="K145" s="68"/>
      <c r="L145" s="68"/>
      <c r="M145" s="68"/>
      <c r="N145" s="348"/>
      <c r="O145" s="348"/>
      <c r="P145" s="214">
        <v>0</v>
      </c>
      <c r="Q145" s="214">
        <v>12009.8</v>
      </c>
      <c r="R145" s="68" t="s">
        <v>1479</v>
      </c>
      <c r="S145" s="349"/>
      <c r="T145" s="272"/>
    </row>
    <row r="146" spans="1:20" ht="51">
      <c r="A146" s="191" t="s">
        <v>550</v>
      </c>
      <c r="B146" s="68"/>
      <c r="C146" s="212" t="s">
        <v>589</v>
      </c>
      <c r="D146" s="213">
        <v>45677</v>
      </c>
      <c r="E146" s="191" t="s">
        <v>1710</v>
      </c>
      <c r="F146" s="191" t="s">
        <v>3</v>
      </c>
      <c r="G146" s="191">
        <v>2252106</v>
      </c>
      <c r="H146" s="68"/>
      <c r="I146" s="197" t="s">
        <v>2000</v>
      </c>
      <c r="J146" s="68"/>
      <c r="K146" s="68"/>
      <c r="L146" s="68"/>
      <c r="M146" s="68"/>
      <c r="N146" s="348"/>
      <c r="O146" s="348"/>
      <c r="P146" s="214">
        <v>0</v>
      </c>
      <c r="Q146" s="214">
        <v>2005.17</v>
      </c>
      <c r="R146" s="68" t="s">
        <v>1479</v>
      </c>
      <c r="S146" s="349"/>
      <c r="T146" s="272"/>
    </row>
    <row r="147" spans="1:20" ht="51">
      <c r="A147" s="191" t="s">
        <v>550</v>
      </c>
      <c r="B147" s="68"/>
      <c r="C147" s="212" t="s">
        <v>589</v>
      </c>
      <c r="D147" s="213">
        <v>45677</v>
      </c>
      <c r="E147" s="191" t="s">
        <v>1711</v>
      </c>
      <c r="F147" s="191" t="s">
        <v>3</v>
      </c>
      <c r="G147" s="191">
        <v>2252109</v>
      </c>
      <c r="H147" s="68"/>
      <c r="I147" s="197" t="s">
        <v>2001</v>
      </c>
      <c r="J147" s="68"/>
      <c r="K147" s="68"/>
      <c r="L147" s="68"/>
      <c r="M147" s="68"/>
      <c r="N147" s="348"/>
      <c r="O147" s="348"/>
      <c r="P147" s="214">
        <v>0</v>
      </c>
      <c r="Q147" s="214">
        <v>905.8</v>
      </c>
      <c r="R147" s="68" t="s">
        <v>1479</v>
      </c>
      <c r="S147" s="349"/>
      <c r="T147" s="272"/>
    </row>
    <row r="148" spans="1:20" ht="51">
      <c r="A148" s="191">
        <v>903</v>
      </c>
      <c r="B148" s="68"/>
      <c r="C148" s="212" t="s">
        <v>192</v>
      </c>
      <c r="D148" s="213">
        <v>45677</v>
      </c>
      <c r="E148" s="191" t="s">
        <v>1712</v>
      </c>
      <c r="F148" s="191" t="s">
        <v>3</v>
      </c>
      <c r="G148" s="191">
        <v>2252110</v>
      </c>
      <c r="H148" s="68"/>
      <c r="I148" s="197" t="s">
        <v>2002</v>
      </c>
      <c r="J148" s="68"/>
      <c r="K148" s="68"/>
      <c r="L148" s="68"/>
      <c r="M148" s="68"/>
      <c r="N148" s="348"/>
      <c r="O148" s="348"/>
      <c r="P148" s="214">
        <v>0</v>
      </c>
      <c r="Q148" s="214">
        <v>9364.6200000000008</v>
      </c>
      <c r="R148" s="68" t="s">
        <v>1479</v>
      </c>
      <c r="S148" s="349"/>
      <c r="T148" s="272"/>
    </row>
    <row r="149" spans="1:20" ht="63.75">
      <c r="A149" s="191" t="s">
        <v>544</v>
      </c>
      <c r="B149" s="68"/>
      <c r="C149" s="212" t="s">
        <v>679</v>
      </c>
      <c r="D149" s="213">
        <v>45677</v>
      </c>
      <c r="E149" s="191" t="s">
        <v>1713</v>
      </c>
      <c r="F149" s="191" t="s">
        <v>6</v>
      </c>
      <c r="G149" s="191">
        <v>2156469</v>
      </c>
      <c r="H149" s="68"/>
      <c r="I149" s="197" t="s">
        <v>2003</v>
      </c>
      <c r="J149" s="68"/>
      <c r="K149" s="68"/>
      <c r="L149" s="68"/>
      <c r="M149" s="68"/>
      <c r="N149" s="348"/>
      <c r="O149" s="348"/>
      <c r="P149" s="214">
        <v>0</v>
      </c>
      <c r="Q149" s="214">
        <v>606648.47</v>
      </c>
      <c r="R149" s="68" t="s">
        <v>1479</v>
      </c>
      <c r="S149" s="349"/>
      <c r="T149" s="272"/>
    </row>
    <row r="150" spans="1:20" ht="63.75">
      <c r="A150" s="191" t="s">
        <v>544</v>
      </c>
      <c r="B150" s="68"/>
      <c r="C150" s="212" t="s">
        <v>679</v>
      </c>
      <c r="D150" s="213">
        <v>45677</v>
      </c>
      <c r="E150" s="191" t="s">
        <v>1714</v>
      </c>
      <c r="F150" s="191" t="s">
        <v>6</v>
      </c>
      <c r="G150" s="191">
        <v>2156470</v>
      </c>
      <c r="H150" s="68"/>
      <c r="I150" s="197" t="s">
        <v>2004</v>
      </c>
      <c r="J150" s="68"/>
      <c r="K150" s="68"/>
      <c r="L150" s="68"/>
      <c r="M150" s="68"/>
      <c r="N150" s="348"/>
      <c r="O150" s="348"/>
      <c r="P150" s="214">
        <v>0</v>
      </c>
      <c r="Q150" s="214">
        <v>287726.58</v>
      </c>
      <c r="R150" s="68" t="s">
        <v>1479</v>
      </c>
      <c r="S150" s="349"/>
      <c r="T150" s="272"/>
    </row>
    <row r="151" spans="1:20" ht="63.75">
      <c r="A151" s="191" t="s">
        <v>544</v>
      </c>
      <c r="B151" s="68"/>
      <c r="C151" s="212" t="s">
        <v>679</v>
      </c>
      <c r="D151" s="213">
        <v>45677</v>
      </c>
      <c r="E151" s="191" t="s">
        <v>1715</v>
      </c>
      <c r="F151" s="191" t="s">
        <v>6</v>
      </c>
      <c r="G151" s="191">
        <v>2156474</v>
      </c>
      <c r="H151" s="68"/>
      <c r="I151" s="197" t="s">
        <v>2005</v>
      </c>
      <c r="J151" s="68"/>
      <c r="K151" s="68"/>
      <c r="L151" s="68"/>
      <c r="M151" s="68"/>
      <c r="N151" s="348"/>
      <c r="O151" s="348"/>
      <c r="P151" s="214">
        <v>0</v>
      </c>
      <c r="Q151" s="214">
        <v>302760.40999999997</v>
      </c>
      <c r="R151" s="68" t="s">
        <v>1479</v>
      </c>
      <c r="S151" s="349"/>
      <c r="T151" s="272"/>
    </row>
    <row r="152" spans="1:20" ht="63.75">
      <c r="A152" s="191">
        <v>117</v>
      </c>
      <c r="B152" s="68"/>
      <c r="C152" s="212" t="s">
        <v>54</v>
      </c>
      <c r="D152" s="213">
        <v>45677</v>
      </c>
      <c r="E152" s="191" t="s">
        <v>1716</v>
      </c>
      <c r="F152" s="191" t="s">
        <v>10</v>
      </c>
      <c r="G152" s="191">
        <v>1117243</v>
      </c>
      <c r="H152" s="68"/>
      <c r="I152" s="197" t="s">
        <v>2006</v>
      </c>
      <c r="J152" s="68"/>
      <c r="K152" s="68"/>
      <c r="L152" s="68"/>
      <c r="M152" s="68"/>
      <c r="N152" s="348"/>
      <c r="O152" s="348"/>
      <c r="P152" s="214">
        <v>60</v>
      </c>
      <c r="Q152" s="214">
        <v>0</v>
      </c>
      <c r="R152" s="68" t="s">
        <v>1479</v>
      </c>
      <c r="S152" s="349"/>
      <c r="T152" s="272"/>
    </row>
    <row r="153" spans="1:20" ht="76.5">
      <c r="A153" s="191">
        <v>117</v>
      </c>
      <c r="B153" s="68"/>
      <c r="C153" s="212" t="s">
        <v>54</v>
      </c>
      <c r="D153" s="213">
        <v>45677</v>
      </c>
      <c r="E153" s="191" t="s">
        <v>1717</v>
      </c>
      <c r="F153" s="191" t="s">
        <v>10</v>
      </c>
      <c r="G153" s="191">
        <v>1117305</v>
      </c>
      <c r="H153" s="68"/>
      <c r="I153" s="197" t="s">
        <v>2007</v>
      </c>
      <c r="J153" s="68"/>
      <c r="K153" s="68"/>
      <c r="L153" s="68"/>
      <c r="M153" s="68"/>
      <c r="N153" s="348"/>
      <c r="O153" s="348"/>
      <c r="P153" s="214">
        <v>60</v>
      </c>
      <c r="Q153" s="214">
        <v>0</v>
      </c>
      <c r="R153" s="68" t="s">
        <v>1479</v>
      </c>
      <c r="S153" s="349"/>
      <c r="T153" s="272"/>
    </row>
    <row r="154" spans="1:20" ht="38.25">
      <c r="A154" s="191">
        <v>291</v>
      </c>
      <c r="B154" s="68"/>
      <c r="C154" s="212" t="s">
        <v>119</v>
      </c>
      <c r="D154" s="213">
        <v>45678</v>
      </c>
      <c r="E154" s="191" t="s">
        <v>1718</v>
      </c>
      <c r="F154" s="191" t="s">
        <v>3</v>
      </c>
      <c r="G154" s="191">
        <v>2252557</v>
      </c>
      <c r="H154" s="68"/>
      <c r="I154" s="197" t="s">
        <v>2008</v>
      </c>
      <c r="J154" s="68"/>
      <c r="K154" s="68"/>
      <c r="L154" s="68"/>
      <c r="M154" s="68"/>
      <c r="N154" s="348"/>
      <c r="O154" s="348"/>
      <c r="P154" s="214">
        <v>0</v>
      </c>
      <c r="Q154" s="214">
        <v>70</v>
      </c>
      <c r="R154" s="68" t="s">
        <v>1479</v>
      </c>
      <c r="S154" s="349"/>
      <c r="T154" s="272"/>
    </row>
    <row r="155" spans="1:20" ht="38.25">
      <c r="A155" s="191">
        <v>15</v>
      </c>
      <c r="B155" s="68"/>
      <c r="C155" s="212" t="s">
        <v>39</v>
      </c>
      <c r="D155" s="213">
        <v>45678</v>
      </c>
      <c r="E155" s="191" t="s">
        <v>1719</v>
      </c>
      <c r="F155" s="191" t="s">
        <v>3</v>
      </c>
      <c r="G155" s="191">
        <v>2252567</v>
      </c>
      <c r="H155" s="68"/>
      <c r="I155" s="197" t="s">
        <v>2009</v>
      </c>
      <c r="J155" s="68"/>
      <c r="K155" s="68"/>
      <c r="L155" s="68"/>
      <c r="M155" s="68"/>
      <c r="N155" s="348"/>
      <c r="O155" s="348"/>
      <c r="P155" s="214">
        <v>0</v>
      </c>
      <c r="Q155" s="214">
        <v>2000</v>
      </c>
      <c r="R155" s="68" t="s">
        <v>1479</v>
      </c>
      <c r="S155" s="349"/>
      <c r="T155" s="272"/>
    </row>
    <row r="156" spans="1:20" ht="51">
      <c r="A156" s="191">
        <v>15</v>
      </c>
      <c r="B156" s="68"/>
      <c r="C156" s="212" t="s">
        <v>39</v>
      </c>
      <c r="D156" s="213">
        <v>45678</v>
      </c>
      <c r="E156" s="191" t="s">
        <v>1720</v>
      </c>
      <c r="F156" s="191" t="s">
        <v>3</v>
      </c>
      <c r="G156" s="191">
        <v>2252652</v>
      </c>
      <c r="H156" s="68"/>
      <c r="I156" s="197" t="s">
        <v>2010</v>
      </c>
      <c r="J156" s="68"/>
      <c r="K156" s="68"/>
      <c r="L156" s="68"/>
      <c r="M156" s="68"/>
      <c r="N156" s="348"/>
      <c r="O156" s="348"/>
      <c r="P156" s="214">
        <v>0</v>
      </c>
      <c r="Q156" s="214">
        <v>201.05</v>
      </c>
      <c r="R156" s="68" t="s">
        <v>1479</v>
      </c>
      <c r="S156" s="349"/>
      <c r="T156" s="272"/>
    </row>
    <row r="157" spans="1:20" ht="51">
      <c r="A157" s="191" t="s">
        <v>544</v>
      </c>
      <c r="B157" s="68"/>
      <c r="C157" s="212" t="s">
        <v>679</v>
      </c>
      <c r="D157" s="213">
        <v>45678</v>
      </c>
      <c r="E157" s="191" t="s">
        <v>1721</v>
      </c>
      <c r="F157" s="191" t="s">
        <v>3</v>
      </c>
      <c r="G157" s="191">
        <v>2252456</v>
      </c>
      <c r="H157" s="68"/>
      <c r="I157" s="197" t="s">
        <v>2011</v>
      </c>
      <c r="J157" s="68"/>
      <c r="K157" s="68"/>
      <c r="L157" s="68"/>
      <c r="M157" s="68"/>
      <c r="N157" s="348"/>
      <c r="O157" s="348"/>
      <c r="P157" s="214">
        <v>0</v>
      </c>
      <c r="Q157" s="214">
        <v>0.49</v>
      </c>
      <c r="R157" s="68" t="s">
        <v>1479</v>
      </c>
      <c r="S157" s="349"/>
      <c r="T157" s="272"/>
    </row>
    <row r="158" spans="1:20" ht="51">
      <c r="A158" s="191" t="s">
        <v>550</v>
      </c>
      <c r="B158" s="68"/>
      <c r="C158" s="212" t="s">
        <v>589</v>
      </c>
      <c r="D158" s="213">
        <v>45678</v>
      </c>
      <c r="E158" s="191" t="s">
        <v>1722</v>
      </c>
      <c r="F158" s="191" t="s">
        <v>3</v>
      </c>
      <c r="G158" s="191">
        <v>2252526</v>
      </c>
      <c r="H158" s="68"/>
      <c r="I158" s="197" t="s">
        <v>2012</v>
      </c>
      <c r="J158" s="68"/>
      <c r="K158" s="68"/>
      <c r="L158" s="68"/>
      <c r="M158" s="68"/>
      <c r="N158" s="348"/>
      <c r="O158" s="348"/>
      <c r="P158" s="214">
        <v>0</v>
      </c>
      <c r="Q158" s="214">
        <v>4724.58</v>
      </c>
      <c r="R158" s="68" t="s">
        <v>1479</v>
      </c>
      <c r="S158" s="349"/>
      <c r="T158" s="272"/>
    </row>
    <row r="159" spans="1:20" ht="51">
      <c r="A159" s="191" t="s">
        <v>542</v>
      </c>
      <c r="B159" s="68"/>
      <c r="C159" s="212" t="s">
        <v>687</v>
      </c>
      <c r="D159" s="213">
        <v>45678</v>
      </c>
      <c r="E159" s="191" t="s">
        <v>1728</v>
      </c>
      <c r="F159" s="191" t="s">
        <v>10</v>
      </c>
      <c r="G159" s="191">
        <v>19601</v>
      </c>
      <c r="H159" s="68"/>
      <c r="I159" s="197" t="s">
        <v>2018</v>
      </c>
      <c r="J159" s="68"/>
      <c r="K159" s="68"/>
      <c r="L159" s="68"/>
      <c r="M159" s="68"/>
      <c r="N159" s="348"/>
      <c r="O159" s="348"/>
      <c r="P159" s="214">
        <v>1145.26</v>
      </c>
      <c r="Q159" s="214">
        <v>0</v>
      </c>
      <c r="R159" s="68" t="s">
        <v>1479</v>
      </c>
      <c r="S159" s="349"/>
      <c r="T159" s="272"/>
    </row>
    <row r="160" spans="1:20" ht="89.25">
      <c r="A160" s="191" t="s">
        <v>542</v>
      </c>
      <c r="B160" s="68"/>
      <c r="C160" s="212" t="s">
        <v>687</v>
      </c>
      <c r="D160" s="213">
        <v>45678</v>
      </c>
      <c r="E160" s="191" t="s">
        <v>1729</v>
      </c>
      <c r="F160" s="191" t="s">
        <v>10</v>
      </c>
      <c r="G160" s="191">
        <v>19636</v>
      </c>
      <c r="H160" s="68"/>
      <c r="I160" s="197" t="s">
        <v>2019</v>
      </c>
      <c r="J160" s="68"/>
      <c r="K160" s="68"/>
      <c r="L160" s="68"/>
      <c r="M160" s="68"/>
      <c r="N160" s="348"/>
      <c r="O160" s="348"/>
      <c r="P160" s="214">
        <v>169026</v>
      </c>
      <c r="Q160" s="214">
        <v>0</v>
      </c>
      <c r="R160" s="68" t="s">
        <v>1479</v>
      </c>
      <c r="S160" s="349"/>
      <c r="T160" s="272"/>
    </row>
    <row r="161" spans="1:20" ht="63.75">
      <c r="A161" s="191">
        <v>117</v>
      </c>
      <c r="B161" s="68"/>
      <c r="C161" s="212" t="s">
        <v>54</v>
      </c>
      <c r="D161" s="213">
        <v>45678</v>
      </c>
      <c r="E161" s="191" t="s">
        <v>1730</v>
      </c>
      <c r="F161" s="191" t="s">
        <v>10</v>
      </c>
      <c r="G161" s="191">
        <v>1117387</v>
      </c>
      <c r="H161" s="68"/>
      <c r="I161" s="197" t="s">
        <v>2020</v>
      </c>
      <c r="J161" s="68"/>
      <c r="K161" s="68"/>
      <c r="L161" s="68"/>
      <c r="M161" s="68"/>
      <c r="N161" s="348"/>
      <c r="O161" s="348"/>
      <c r="P161" s="214">
        <v>60</v>
      </c>
      <c r="Q161" s="214">
        <v>0</v>
      </c>
      <c r="R161" s="68" t="s">
        <v>1479</v>
      </c>
      <c r="S161" s="349"/>
      <c r="T161" s="272"/>
    </row>
    <row r="162" spans="1:20" ht="63.75">
      <c r="A162" s="191" t="s">
        <v>544</v>
      </c>
      <c r="B162" s="68"/>
      <c r="C162" s="212" t="s">
        <v>679</v>
      </c>
      <c r="D162" s="213">
        <v>45678</v>
      </c>
      <c r="E162" s="191" t="s">
        <v>1731</v>
      </c>
      <c r="F162" s="191" t="s">
        <v>6</v>
      </c>
      <c r="G162" s="191">
        <v>2157304</v>
      </c>
      <c r="H162" s="68"/>
      <c r="I162" s="197" t="s">
        <v>2021</v>
      </c>
      <c r="J162" s="68"/>
      <c r="K162" s="68"/>
      <c r="L162" s="68"/>
      <c r="M162" s="68"/>
      <c r="N162" s="348"/>
      <c r="O162" s="348"/>
      <c r="P162" s="214">
        <v>0</v>
      </c>
      <c r="Q162" s="214">
        <v>27055.9</v>
      </c>
      <c r="R162" s="68" t="s">
        <v>1479</v>
      </c>
      <c r="S162" s="349"/>
      <c r="T162" s="272"/>
    </row>
    <row r="163" spans="1:20" ht="63.75">
      <c r="A163" s="191" t="s">
        <v>544</v>
      </c>
      <c r="B163" s="68"/>
      <c r="C163" s="212" t="s">
        <v>679</v>
      </c>
      <c r="D163" s="213">
        <v>45678</v>
      </c>
      <c r="E163" s="191" t="s">
        <v>1732</v>
      </c>
      <c r="F163" s="191" t="s">
        <v>6</v>
      </c>
      <c r="G163" s="191">
        <v>2157319</v>
      </c>
      <c r="H163" s="68"/>
      <c r="I163" s="197" t="s">
        <v>2022</v>
      </c>
      <c r="J163" s="68"/>
      <c r="K163" s="68"/>
      <c r="L163" s="68"/>
      <c r="M163" s="68"/>
      <c r="N163" s="348"/>
      <c r="O163" s="348"/>
      <c r="P163" s="214">
        <v>0</v>
      </c>
      <c r="Q163" s="214">
        <v>7500</v>
      </c>
      <c r="R163" s="68" t="s">
        <v>1479</v>
      </c>
      <c r="S163" s="349"/>
      <c r="T163" s="272"/>
    </row>
    <row r="164" spans="1:20" ht="63.75">
      <c r="A164" s="191" t="s">
        <v>544</v>
      </c>
      <c r="B164" s="68"/>
      <c r="C164" s="212" t="s">
        <v>679</v>
      </c>
      <c r="D164" s="213">
        <v>45678</v>
      </c>
      <c r="E164" s="191" t="s">
        <v>1733</v>
      </c>
      <c r="F164" s="191" t="s">
        <v>6</v>
      </c>
      <c r="G164" s="191">
        <v>2157320</v>
      </c>
      <c r="H164" s="68"/>
      <c r="I164" s="197" t="s">
        <v>2023</v>
      </c>
      <c r="J164" s="68"/>
      <c r="K164" s="68"/>
      <c r="L164" s="68"/>
      <c r="M164" s="68"/>
      <c r="N164" s="348"/>
      <c r="O164" s="348"/>
      <c r="P164" s="214">
        <v>0</v>
      </c>
      <c r="Q164" s="214">
        <v>7500</v>
      </c>
      <c r="R164" s="68" t="s">
        <v>1479</v>
      </c>
      <c r="S164" s="349"/>
      <c r="T164" s="272"/>
    </row>
    <row r="165" spans="1:20" ht="63.75">
      <c r="A165" s="191" t="s">
        <v>544</v>
      </c>
      <c r="B165" s="68"/>
      <c r="C165" s="212" t="s">
        <v>679</v>
      </c>
      <c r="D165" s="213">
        <v>45678</v>
      </c>
      <c r="E165" s="191" t="s">
        <v>1734</v>
      </c>
      <c r="F165" s="191" t="s">
        <v>6</v>
      </c>
      <c r="G165" s="191">
        <v>2157321</v>
      </c>
      <c r="H165" s="68"/>
      <c r="I165" s="197" t="s">
        <v>2024</v>
      </c>
      <c r="J165" s="68"/>
      <c r="K165" s="68"/>
      <c r="L165" s="68"/>
      <c r="M165" s="68"/>
      <c r="N165" s="348"/>
      <c r="O165" s="348"/>
      <c r="P165" s="214">
        <v>0</v>
      </c>
      <c r="Q165" s="214">
        <v>7500</v>
      </c>
      <c r="R165" s="68" t="s">
        <v>1479</v>
      </c>
      <c r="S165" s="349"/>
      <c r="T165" s="272"/>
    </row>
    <row r="166" spans="1:20" ht="63.75">
      <c r="A166" s="191" t="s">
        <v>544</v>
      </c>
      <c r="B166" s="68"/>
      <c r="C166" s="212" t="s">
        <v>679</v>
      </c>
      <c r="D166" s="213">
        <v>45678</v>
      </c>
      <c r="E166" s="191" t="s">
        <v>1735</v>
      </c>
      <c r="F166" s="191" t="s">
        <v>6</v>
      </c>
      <c r="G166" s="191">
        <v>2157323</v>
      </c>
      <c r="H166" s="68"/>
      <c r="I166" s="197" t="s">
        <v>2025</v>
      </c>
      <c r="J166" s="68"/>
      <c r="K166" s="68"/>
      <c r="L166" s="68"/>
      <c r="M166" s="68"/>
      <c r="N166" s="348"/>
      <c r="O166" s="348"/>
      <c r="P166" s="214">
        <v>0</v>
      </c>
      <c r="Q166" s="214">
        <v>3197443.52</v>
      </c>
      <c r="R166" s="68" t="s">
        <v>1479</v>
      </c>
      <c r="S166" s="349"/>
      <c r="T166" s="272"/>
    </row>
    <row r="167" spans="1:20" ht="63.75">
      <c r="A167" s="191" t="s">
        <v>544</v>
      </c>
      <c r="B167" s="68"/>
      <c r="C167" s="212" t="s">
        <v>679</v>
      </c>
      <c r="D167" s="213">
        <v>45678</v>
      </c>
      <c r="E167" s="191" t="s">
        <v>1736</v>
      </c>
      <c r="F167" s="191" t="s">
        <v>6</v>
      </c>
      <c r="G167" s="191">
        <v>2157324</v>
      </c>
      <c r="H167" s="68"/>
      <c r="I167" s="197" t="s">
        <v>2026</v>
      </c>
      <c r="J167" s="68"/>
      <c r="K167" s="68"/>
      <c r="L167" s="68"/>
      <c r="M167" s="68"/>
      <c r="N167" s="348"/>
      <c r="O167" s="348"/>
      <c r="P167" s="214">
        <v>0</v>
      </c>
      <c r="Q167" s="214">
        <v>265.41000000000003</v>
      </c>
      <c r="R167" s="68" t="s">
        <v>1479</v>
      </c>
      <c r="S167" s="349"/>
      <c r="T167" s="272"/>
    </row>
    <row r="168" spans="1:20" ht="63.75">
      <c r="A168" s="191" t="s">
        <v>544</v>
      </c>
      <c r="B168" s="68"/>
      <c r="C168" s="212" t="s">
        <v>679</v>
      </c>
      <c r="D168" s="213">
        <v>45678</v>
      </c>
      <c r="E168" s="191" t="s">
        <v>1737</v>
      </c>
      <c r="F168" s="191" t="s">
        <v>6</v>
      </c>
      <c r="G168" s="191">
        <v>2157338</v>
      </c>
      <c r="H168" s="68"/>
      <c r="I168" s="197" t="s">
        <v>2027</v>
      </c>
      <c r="J168" s="68"/>
      <c r="K168" s="68"/>
      <c r="L168" s="68"/>
      <c r="M168" s="68"/>
      <c r="N168" s="348"/>
      <c r="O168" s="348"/>
      <c r="P168" s="214">
        <v>0</v>
      </c>
      <c r="Q168" s="214">
        <v>7500</v>
      </c>
      <c r="R168" s="68" t="s">
        <v>1479</v>
      </c>
      <c r="S168" s="349"/>
      <c r="T168" s="272"/>
    </row>
    <row r="169" spans="1:20" ht="76.5">
      <c r="A169" s="191">
        <v>117</v>
      </c>
      <c r="B169" s="68"/>
      <c r="C169" s="212" t="s">
        <v>54</v>
      </c>
      <c r="D169" s="213">
        <v>45678</v>
      </c>
      <c r="E169" s="191" t="s">
        <v>1738</v>
      </c>
      <c r="F169" s="191" t="s">
        <v>10</v>
      </c>
      <c r="G169" s="191">
        <v>1117402</v>
      </c>
      <c r="H169" s="68"/>
      <c r="I169" s="197" t="s">
        <v>2028</v>
      </c>
      <c r="J169" s="68"/>
      <c r="K169" s="68"/>
      <c r="L169" s="68"/>
      <c r="M169" s="68"/>
      <c r="N169" s="348"/>
      <c r="O169" s="348"/>
      <c r="P169" s="214">
        <v>60</v>
      </c>
      <c r="Q169" s="214">
        <v>0</v>
      </c>
      <c r="R169" s="68" t="s">
        <v>1479</v>
      </c>
      <c r="S169" s="349"/>
      <c r="T169" s="272"/>
    </row>
    <row r="170" spans="1:20" ht="76.5">
      <c r="A170" s="191">
        <v>117</v>
      </c>
      <c r="B170" s="68"/>
      <c r="C170" s="212" t="s">
        <v>54</v>
      </c>
      <c r="D170" s="213">
        <v>45678</v>
      </c>
      <c r="E170" s="191" t="s">
        <v>1739</v>
      </c>
      <c r="F170" s="191" t="s">
        <v>10</v>
      </c>
      <c r="G170" s="191">
        <v>1117404</v>
      </c>
      <c r="H170" s="68"/>
      <c r="I170" s="197" t="s">
        <v>2029</v>
      </c>
      <c r="J170" s="68"/>
      <c r="K170" s="68"/>
      <c r="L170" s="68"/>
      <c r="M170" s="68"/>
      <c r="N170" s="348"/>
      <c r="O170" s="348"/>
      <c r="P170" s="214">
        <v>60</v>
      </c>
      <c r="Q170" s="214">
        <v>0</v>
      </c>
      <c r="R170" s="68" t="s">
        <v>1479</v>
      </c>
      <c r="S170" s="349"/>
      <c r="T170" s="272"/>
    </row>
    <row r="171" spans="1:20" ht="38.25">
      <c r="A171" s="191" t="s">
        <v>550</v>
      </c>
      <c r="B171" s="68"/>
      <c r="C171" s="212" t="s">
        <v>589</v>
      </c>
      <c r="D171" s="213">
        <v>45680</v>
      </c>
      <c r="E171" s="191" t="s">
        <v>1740</v>
      </c>
      <c r="F171" s="191" t="s">
        <v>3</v>
      </c>
      <c r="G171" s="191">
        <v>2252907</v>
      </c>
      <c r="H171" s="68"/>
      <c r="I171" s="197" t="s">
        <v>2030</v>
      </c>
      <c r="J171" s="68"/>
      <c r="K171" s="68"/>
      <c r="L171" s="68"/>
      <c r="M171" s="68"/>
      <c r="N171" s="348"/>
      <c r="O171" s="348"/>
      <c r="P171" s="214">
        <v>0</v>
      </c>
      <c r="Q171" s="214">
        <v>6627.66</v>
      </c>
      <c r="R171" s="68" t="s">
        <v>1479</v>
      </c>
      <c r="S171" s="349"/>
      <c r="T171" s="272"/>
    </row>
    <row r="172" spans="1:20" ht="51">
      <c r="A172" s="191">
        <v>15</v>
      </c>
      <c r="B172" s="68"/>
      <c r="C172" s="212" t="s">
        <v>39</v>
      </c>
      <c r="D172" s="213">
        <v>45680</v>
      </c>
      <c r="E172" s="191" t="s">
        <v>1741</v>
      </c>
      <c r="F172" s="191" t="s">
        <v>3</v>
      </c>
      <c r="G172" s="191">
        <v>2252966</v>
      </c>
      <c r="H172" s="68"/>
      <c r="I172" s="197" t="s">
        <v>2031</v>
      </c>
      <c r="J172" s="68"/>
      <c r="K172" s="68"/>
      <c r="L172" s="68"/>
      <c r="M172" s="68"/>
      <c r="N172" s="348"/>
      <c r="O172" s="348"/>
      <c r="P172" s="214">
        <v>0</v>
      </c>
      <c r="Q172" s="214">
        <v>173.08</v>
      </c>
      <c r="R172" s="68" t="s">
        <v>1479</v>
      </c>
      <c r="S172" s="349"/>
      <c r="T172" s="272"/>
    </row>
    <row r="173" spans="1:20" ht="51">
      <c r="A173" s="191">
        <v>86</v>
      </c>
      <c r="B173" s="68"/>
      <c r="C173" s="212" t="s">
        <v>50</v>
      </c>
      <c r="D173" s="213">
        <v>45680</v>
      </c>
      <c r="E173" s="191" t="s">
        <v>1742</v>
      </c>
      <c r="F173" s="191" t="s">
        <v>3</v>
      </c>
      <c r="G173" s="191">
        <v>2253003</v>
      </c>
      <c r="H173" s="68"/>
      <c r="I173" s="197" t="s">
        <v>2032</v>
      </c>
      <c r="J173" s="68"/>
      <c r="K173" s="68"/>
      <c r="L173" s="68"/>
      <c r="M173" s="68"/>
      <c r="N173" s="348"/>
      <c r="O173" s="348"/>
      <c r="P173" s="214">
        <v>0</v>
      </c>
      <c r="Q173" s="214">
        <v>50</v>
      </c>
      <c r="R173" s="68" t="s">
        <v>1479</v>
      </c>
      <c r="S173" s="349"/>
      <c r="T173" s="272"/>
    </row>
    <row r="174" spans="1:20" ht="38.25">
      <c r="A174" s="191" t="s">
        <v>550</v>
      </c>
      <c r="B174" s="68"/>
      <c r="C174" s="212" t="s">
        <v>589</v>
      </c>
      <c r="D174" s="213">
        <v>45680</v>
      </c>
      <c r="E174" s="191" t="s">
        <v>1743</v>
      </c>
      <c r="F174" s="191" t="s">
        <v>3</v>
      </c>
      <c r="G174" s="191">
        <v>2253046</v>
      </c>
      <c r="H174" s="68"/>
      <c r="I174" s="197" t="s">
        <v>1532</v>
      </c>
      <c r="J174" s="68"/>
      <c r="K174" s="68"/>
      <c r="L174" s="68"/>
      <c r="M174" s="68"/>
      <c r="N174" s="348"/>
      <c r="O174" s="348"/>
      <c r="P174" s="214">
        <v>0</v>
      </c>
      <c r="Q174" s="214">
        <v>1350</v>
      </c>
      <c r="R174" s="68" t="s">
        <v>1479</v>
      </c>
      <c r="S174" s="349"/>
      <c r="T174" s="272"/>
    </row>
    <row r="175" spans="1:20" ht="63.75">
      <c r="A175" s="191">
        <v>117</v>
      </c>
      <c r="B175" s="68"/>
      <c r="C175" s="212" t="s">
        <v>54</v>
      </c>
      <c r="D175" s="213">
        <v>45680</v>
      </c>
      <c r="E175" s="191" t="s">
        <v>1744</v>
      </c>
      <c r="F175" s="191" t="s">
        <v>3</v>
      </c>
      <c r="G175" s="191">
        <v>2252866</v>
      </c>
      <c r="H175" s="68"/>
      <c r="I175" s="197" t="s">
        <v>2033</v>
      </c>
      <c r="J175" s="68"/>
      <c r="K175" s="68"/>
      <c r="L175" s="68"/>
      <c r="M175" s="68"/>
      <c r="N175" s="348"/>
      <c r="O175" s="348"/>
      <c r="P175" s="214">
        <v>0</v>
      </c>
      <c r="Q175" s="214">
        <v>7302.17</v>
      </c>
      <c r="R175" s="68" t="s">
        <v>2747</v>
      </c>
      <c r="S175" s="349"/>
      <c r="T175" s="272"/>
    </row>
    <row r="176" spans="1:20" ht="63.75">
      <c r="A176" s="191">
        <v>903</v>
      </c>
      <c r="B176" s="68"/>
      <c r="C176" s="212" t="s">
        <v>192</v>
      </c>
      <c r="D176" s="213">
        <v>45680</v>
      </c>
      <c r="E176" s="191" t="s">
        <v>1744</v>
      </c>
      <c r="F176" s="191" t="s">
        <v>3</v>
      </c>
      <c r="G176" s="191">
        <v>2252866</v>
      </c>
      <c r="H176" s="68"/>
      <c r="I176" s="197" t="s">
        <v>2033</v>
      </c>
      <c r="J176" s="68"/>
      <c r="K176" s="68"/>
      <c r="L176" s="68"/>
      <c r="M176" s="68"/>
      <c r="N176" s="348"/>
      <c r="O176" s="348"/>
      <c r="P176" s="214">
        <v>0</v>
      </c>
      <c r="Q176" s="214">
        <v>7716.26</v>
      </c>
      <c r="R176" s="68" t="s">
        <v>2747</v>
      </c>
      <c r="S176" s="349"/>
      <c r="T176" s="272"/>
    </row>
    <row r="177" spans="1:20" ht="63.75">
      <c r="A177" s="191">
        <v>901</v>
      </c>
      <c r="B177" s="68"/>
      <c r="C177" s="212" t="s">
        <v>190</v>
      </c>
      <c r="D177" s="213">
        <v>45680</v>
      </c>
      <c r="E177" s="191" t="s">
        <v>1745</v>
      </c>
      <c r="F177" s="191" t="s">
        <v>3</v>
      </c>
      <c r="G177" s="191">
        <v>2252900</v>
      </c>
      <c r="H177" s="68"/>
      <c r="I177" s="197" t="s">
        <v>2034</v>
      </c>
      <c r="J177" s="68"/>
      <c r="K177" s="68"/>
      <c r="L177" s="68"/>
      <c r="M177" s="68"/>
      <c r="N177" s="348"/>
      <c r="O177" s="348"/>
      <c r="P177" s="214">
        <v>0</v>
      </c>
      <c r="Q177" s="214">
        <v>92617</v>
      </c>
      <c r="R177" s="68" t="s">
        <v>2747</v>
      </c>
      <c r="S177" s="349"/>
      <c r="T177" s="272"/>
    </row>
    <row r="178" spans="1:20" ht="63.75">
      <c r="A178" s="191">
        <v>15</v>
      </c>
      <c r="B178" s="68"/>
      <c r="C178" s="212" t="s">
        <v>39</v>
      </c>
      <c r="D178" s="213">
        <v>45680</v>
      </c>
      <c r="E178" s="191" t="s">
        <v>1745</v>
      </c>
      <c r="F178" s="191" t="s">
        <v>3</v>
      </c>
      <c r="G178" s="191">
        <v>2252900</v>
      </c>
      <c r="H178" s="68"/>
      <c r="I178" s="197" t="s">
        <v>2034</v>
      </c>
      <c r="J178" s="68"/>
      <c r="K178" s="68"/>
      <c r="L178" s="68"/>
      <c r="M178" s="68"/>
      <c r="N178" s="348"/>
      <c r="O178" s="348"/>
      <c r="P178" s="214">
        <v>0</v>
      </c>
      <c r="Q178" s="214">
        <v>1371.02</v>
      </c>
      <c r="R178" s="68" t="s">
        <v>2747</v>
      </c>
      <c r="S178" s="349"/>
      <c r="T178" s="272"/>
    </row>
    <row r="179" spans="1:20" ht="63.75">
      <c r="A179" s="191">
        <v>86</v>
      </c>
      <c r="B179" s="68"/>
      <c r="C179" s="212" t="s">
        <v>50</v>
      </c>
      <c r="D179" s="213">
        <v>45680</v>
      </c>
      <c r="E179" s="191" t="s">
        <v>1745</v>
      </c>
      <c r="F179" s="191" t="s">
        <v>3</v>
      </c>
      <c r="G179" s="191">
        <v>2252900</v>
      </c>
      <c r="H179" s="68"/>
      <c r="I179" s="197" t="s">
        <v>2034</v>
      </c>
      <c r="J179" s="68"/>
      <c r="K179" s="68"/>
      <c r="L179" s="68"/>
      <c r="M179" s="68"/>
      <c r="N179" s="348"/>
      <c r="O179" s="348"/>
      <c r="P179" s="214">
        <v>0</v>
      </c>
      <c r="Q179" s="214">
        <v>2561.25</v>
      </c>
      <c r="R179" s="68" t="s">
        <v>2747</v>
      </c>
      <c r="S179" s="349"/>
      <c r="T179" s="272"/>
    </row>
    <row r="180" spans="1:20" ht="63.75">
      <c r="A180" s="191">
        <v>901</v>
      </c>
      <c r="B180" s="68"/>
      <c r="C180" s="212" t="s">
        <v>190</v>
      </c>
      <c r="D180" s="213">
        <v>45680</v>
      </c>
      <c r="E180" s="191" t="s">
        <v>1745</v>
      </c>
      <c r="F180" s="191" t="s">
        <v>3</v>
      </c>
      <c r="G180" s="191">
        <v>2252900</v>
      </c>
      <c r="H180" s="68"/>
      <c r="I180" s="197" t="s">
        <v>2034</v>
      </c>
      <c r="J180" s="68"/>
      <c r="K180" s="68"/>
      <c r="L180" s="68"/>
      <c r="M180" s="68"/>
      <c r="N180" s="348"/>
      <c r="O180" s="348"/>
      <c r="P180" s="214">
        <v>0</v>
      </c>
      <c r="Q180" s="214">
        <v>222.34</v>
      </c>
      <c r="R180" s="68" t="s">
        <v>2747</v>
      </c>
      <c r="S180" s="349"/>
      <c r="T180" s="272"/>
    </row>
    <row r="181" spans="1:20" ht="63.75">
      <c r="A181" s="191">
        <v>901</v>
      </c>
      <c r="B181" s="68"/>
      <c r="C181" s="212" t="s">
        <v>190</v>
      </c>
      <c r="D181" s="213">
        <v>45680</v>
      </c>
      <c r="E181" s="191" t="s">
        <v>1745</v>
      </c>
      <c r="F181" s="191" t="s">
        <v>3</v>
      </c>
      <c r="G181" s="191">
        <v>2252900</v>
      </c>
      <c r="H181" s="68"/>
      <c r="I181" s="197" t="s">
        <v>2034</v>
      </c>
      <c r="J181" s="68"/>
      <c r="K181" s="68"/>
      <c r="L181" s="68"/>
      <c r="M181" s="68"/>
      <c r="N181" s="348"/>
      <c r="O181" s="348"/>
      <c r="P181" s="214">
        <v>0</v>
      </c>
      <c r="Q181" s="214">
        <v>119555.21</v>
      </c>
      <c r="R181" s="68" t="s">
        <v>2747</v>
      </c>
      <c r="S181" s="349"/>
      <c r="T181" s="272"/>
    </row>
    <row r="182" spans="1:20" ht="63.75">
      <c r="A182" s="191">
        <v>15</v>
      </c>
      <c r="B182" s="68"/>
      <c r="C182" s="212" t="s">
        <v>39</v>
      </c>
      <c r="D182" s="213">
        <v>45680</v>
      </c>
      <c r="E182" s="191" t="s">
        <v>1745</v>
      </c>
      <c r="F182" s="191" t="s">
        <v>3</v>
      </c>
      <c r="G182" s="191">
        <v>2252900</v>
      </c>
      <c r="H182" s="68"/>
      <c r="I182" s="197" t="s">
        <v>2034</v>
      </c>
      <c r="J182" s="68"/>
      <c r="K182" s="68"/>
      <c r="L182" s="68"/>
      <c r="M182" s="68"/>
      <c r="N182" s="348"/>
      <c r="O182" s="348"/>
      <c r="P182" s="214">
        <v>0</v>
      </c>
      <c r="Q182" s="214">
        <v>1148.5</v>
      </c>
      <c r="R182" s="68" t="s">
        <v>2747</v>
      </c>
      <c r="S182" s="349"/>
      <c r="T182" s="272"/>
    </row>
    <row r="183" spans="1:20" ht="63.75">
      <c r="A183" s="191">
        <v>901</v>
      </c>
      <c r="B183" s="68"/>
      <c r="C183" s="212" t="s">
        <v>190</v>
      </c>
      <c r="D183" s="213">
        <v>45680</v>
      </c>
      <c r="E183" s="191" t="s">
        <v>1745</v>
      </c>
      <c r="F183" s="191" t="s">
        <v>3</v>
      </c>
      <c r="G183" s="191">
        <v>2252900</v>
      </c>
      <c r="H183" s="68"/>
      <c r="I183" s="197" t="s">
        <v>2034</v>
      </c>
      <c r="J183" s="68"/>
      <c r="K183" s="68"/>
      <c r="L183" s="68"/>
      <c r="M183" s="68"/>
      <c r="N183" s="348"/>
      <c r="O183" s="348"/>
      <c r="P183" s="214">
        <v>0</v>
      </c>
      <c r="Q183" s="214">
        <v>8419.3700000000008</v>
      </c>
      <c r="R183" s="68" t="s">
        <v>2747</v>
      </c>
      <c r="S183" s="349"/>
      <c r="T183" s="272"/>
    </row>
    <row r="184" spans="1:20" ht="63.75">
      <c r="A184" s="191">
        <v>901</v>
      </c>
      <c r="B184" s="68"/>
      <c r="C184" s="212" t="s">
        <v>190</v>
      </c>
      <c r="D184" s="213">
        <v>45680</v>
      </c>
      <c r="E184" s="191" t="s">
        <v>1745</v>
      </c>
      <c r="F184" s="191" t="s">
        <v>3</v>
      </c>
      <c r="G184" s="191">
        <v>2252900</v>
      </c>
      <c r="H184" s="68"/>
      <c r="I184" s="197" t="s">
        <v>2034</v>
      </c>
      <c r="J184" s="68"/>
      <c r="K184" s="68"/>
      <c r="L184" s="68"/>
      <c r="M184" s="68"/>
      <c r="N184" s="348"/>
      <c r="O184" s="348"/>
      <c r="P184" s="214">
        <v>0</v>
      </c>
      <c r="Q184" s="214">
        <v>85647.41</v>
      </c>
      <c r="R184" s="68" t="s">
        <v>2747</v>
      </c>
      <c r="S184" s="349"/>
      <c r="T184" s="272"/>
    </row>
    <row r="185" spans="1:20" ht="63.75">
      <c r="A185" s="191">
        <v>901</v>
      </c>
      <c r="B185" s="68"/>
      <c r="C185" s="212" t="s">
        <v>190</v>
      </c>
      <c r="D185" s="213">
        <v>45680</v>
      </c>
      <c r="E185" s="191" t="s">
        <v>1745</v>
      </c>
      <c r="F185" s="191" t="s">
        <v>3</v>
      </c>
      <c r="G185" s="191">
        <v>2252900</v>
      </c>
      <c r="H185" s="68"/>
      <c r="I185" s="197" t="s">
        <v>2034</v>
      </c>
      <c r="J185" s="68"/>
      <c r="K185" s="68"/>
      <c r="L185" s="68"/>
      <c r="M185" s="68"/>
      <c r="N185" s="348"/>
      <c r="O185" s="348"/>
      <c r="P185" s="214">
        <v>0</v>
      </c>
      <c r="Q185" s="214">
        <v>3220.16</v>
      </c>
      <c r="R185" s="68" t="s">
        <v>2747</v>
      </c>
      <c r="S185" s="349"/>
      <c r="T185" s="272"/>
    </row>
    <row r="186" spans="1:20" ht="63.75">
      <c r="A186" s="191" t="s">
        <v>542</v>
      </c>
      <c r="B186" s="68"/>
      <c r="C186" s="212" t="s">
        <v>687</v>
      </c>
      <c r="D186" s="213">
        <v>45680</v>
      </c>
      <c r="E186" s="191" t="s">
        <v>1746</v>
      </c>
      <c r="F186" s="191" t="s">
        <v>10</v>
      </c>
      <c r="G186" s="191">
        <v>19594</v>
      </c>
      <c r="H186" s="68"/>
      <c r="I186" s="197" t="s">
        <v>2035</v>
      </c>
      <c r="J186" s="68"/>
      <c r="K186" s="68"/>
      <c r="L186" s="68"/>
      <c r="M186" s="68"/>
      <c r="N186" s="348"/>
      <c r="O186" s="348"/>
      <c r="P186" s="214">
        <v>21963.439999999999</v>
      </c>
      <c r="Q186" s="214">
        <v>0</v>
      </c>
      <c r="R186" s="68" t="s">
        <v>1479</v>
      </c>
      <c r="S186" s="349"/>
      <c r="T186" s="272"/>
    </row>
    <row r="187" spans="1:20" ht="89.25">
      <c r="A187" s="191">
        <v>862</v>
      </c>
      <c r="B187" s="68"/>
      <c r="C187" s="212" t="s">
        <v>187</v>
      </c>
      <c r="D187" s="213">
        <v>45680</v>
      </c>
      <c r="E187" s="191" t="s">
        <v>1747</v>
      </c>
      <c r="F187" s="191" t="s">
        <v>635</v>
      </c>
      <c r="G187" s="191">
        <v>10769779</v>
      </c>
      <c r="H187" s="68"/>
      <c r="I187" s="197" t="s">
        <v>2036</v>
      </c>
      <c r="J187" s="68"/>
      <c r="K187" s="68"/>
      <c r="L187" s="68"/>
      <c r="M187" s="68"/>
      <c r="N187" s="348"/>
      <c r="O187" s="348"/>
      <c r="P187" s="214">
        <v>0</v>
      </c>
      <c r="Q187" s="214">
        <v>2373.3200000000002</v>
      </c>
      <c r="R187" s="68" t="s">
        <v>1479</v>
      </c>
      <c r="S187" s="349"/>
      <c r="T187" s="272"/>
    </row>
    <row r="188" spans="1:20" ht="38.25">
      <c r="A188" s="191">
        <v>862</v>
      </c>
      <c r="B188" s="68"/>
      <c r="C188" s="212" t="s">
        <v>187</v>
      </c>
      <c r="D188" s="213">
        <v>45680</v>
      </c>
      <c r="E188" s="191" t="s">
        <v>1748</v>
      </c>
      <c r="F188" s="191" t="s">
        <v>6</v>
      </c>
      <c r="G188" s="191">
        <v>2157974</v>
      </c>
      <c r="H188" s="68"/>
      <c r="I188" s="197" t="s">
        <v>2037</v>
      </c>
      <c r="J188" s="68"/>
      <c r="K188" s="68"/>
      <c r="L188" s="68"/>
      <c r="M188" s="68"/>
      <c r="N188" s="348"/>
      <c r="O188" s="348"/>
      <c r="P188" s="214">
        <v>0</v>
      </c>
      <c r="Q188" s="214">
        <v>3080.29</v>
      </c>
      <c r="R188" s="68" t="s">
        <v>1479</v>
      </c>
      <c r="S188" s="349"/>
      <c r="T188" s="272"/>
    </row>
    <row r="189" spans="1:20" ht="63.75">
      <c r="A189" s="191">
        <v>117</v>
      </c>
      <c r="B189" s="68"/>
      <c r="C189" s="212" t="s">
        <v>54</v>
      </c>
      <c r="D189" s="213">
        <v>45680</v>
      </c>
      <c r="E189" s="191" t="s">
        <v>1749</v>
      </c>
      <c r="F189" s="191" t="s">
        <v>10</v>
      </c>
      <c r="G189" s="191">
        <v>1117478</v>
      </c>
      <c r="H189" s="68"/>
      <c r="I189" s="197" t="s">
        <v>2038</v>
      </c>
      <c r="J189" s="68"/>
      <c r="K189" s="68"/>
      <c r="L189" s="68"/>
      <c r="M189" s="68"/>
      <c r="N189" s="348"/>
      <c r="O189" s="348"/>
      <c r="P189" s="214">
        <v>60</v>
      </c>
      <c r="Q189" s="214">
        <v>0</v>
      </c>
      <c r="R189" s="68" t="s">
        <v>1479</v>
      </c>
      <c r="S189" s="349"/>
      <c r="T189" s="272"/>
    </row>
    <row r="190" spans="1:20" ht="63.75">
      <c r="A190" s="191">
        <v>117</v>
      </c>
      <c r="B190" s="68"/>
      <c r="C190" s="212" t="s">
        <v>54</v>
      </c>
      <c r="D190" s="213">
        <v>45680</v>
      </c>
      <c r="E190" s="191" t="s">
        <v>1750</v>
      </c>
      <c r="F190" s="191" t="s">
        <v>10</v>
      </c>
      <c r="G190" s="191">
        <v>1117467</v>
      </c>
      <c r="H190" s="68"/>
      <c r="I190" s="197" t="s">
        <v>2039</v>
      </c>
      <c r="J190" s="68"/>
      <c r="K190" s="68"/>
      <c r="L190" s="68"/>
      <c r="M190" s="68"/>
      <c r="N190" s="348"/>
      <c r="O190" s="348"/>
      <c r="P190" s="214">
        <v>60</v>
      </c>
      <c r="Q190" s="214">
        <v>0</v>
      </c>
      <c r="R190" s="68" t="s">
        <v>1479</v>
      </c>
      <c r="S190" s="349"/>
      <c r="T190" s="272"/>
    </row>
    <row r="191" spans="1:20" ht="76.5">
      <c r="A191" s="191">
        <v>117</v>
      </c>
      <c r="B191" s="68"/>
      <c r="C191" s="212" t="s">
        <v>54</v>
      </c>
      <c r="D191" s="213">
        <v>45680</v>
      </c>
      <c r="E191" s="191" t="s">
        <v>1751</v>
      </c>
      <c r="F191" s="191" t="s">
        <v>10</v>
      </c>
      <c r="G191" s="191">
        <v>1117511</v>
      </c>
      <c r="H191" s="68"/>
      <c r="I191" s="197" t="s">
        <v>2040</v>
      </c>
      <c r="J191" s="68"/>
      <c r="K191" s="68"/>
      <c r="L191" s="68"/>
      <c r="M191" s="68"/>
      <c r="N191" s="348"/>
      <c r="O191" s="348"/>
      <c r="P191" s="214">
        <v>60</v>
      </c>
      <c r="Q191" s="214">
        <v>0</v>
      </c>
      <c r="R191" s="68" t="s">
        <v>1479</v>
      </c>
      <c r="S191" s="349"/>
      <c r="T191" s="272"/>
    </row>
    <row r="192" spans="1:20" ht="63.75">
      <c r="A192" s="191">
        <v>117</v>
      </c>
      <c r="B192" s="68"/>
      <c r="C192" s="212" t="s">
        <v>54</v>
      </c>
      <c r="D192" s="213">
        <v>45680</v>
      </c>
      <c r="E192" s="191" t="s">
        <v>1752</v>
      </c>
      <c r="F192" s="191" t="s">
        <v>10</v>
      </c>
      <c r="G192" s="191">
        <v>1117495</v>
      </c>
      <c r="H192" s="68"/>
      <c r="I192" s="197" t="s">
        <v>2041</v>
      </c>
      <c r="J192" s="68"/>
      <c r="K192" s="68"/>
      <c r="L192" s="68"/>
      <c r="M192" s="68"/>
      <c r="N192" s="348"/>
      <c r="O192" s="348"/>
      <c r="P192" s="214">
        <v>60</v>
      </c>
      <c r="Q192" s="214">
        <v>0</v>
      </c>
      <c r="R192" s="68" t="s">
        <v>1479</v>
      </c>
      <c r="S192" s="349"/>
      <c r="T192" s="272"/>
    </row>
    <row r="193" spans="1:20" ht="76.5">
      <c r="A193" s="191">
        <v>117</v>
      </c>
      <c r="B193" s="68"/>
      <c r="C193" s="212" t="s">
        <v>54</v>
      </c>
      <c r="D193" s="213">
        <v>45680</v>
      </c>
      <c r="E193" s="191" t="s">
        <v>1753</v>
      </c>
      <c r="F193" s="191" t="s">
        <v>10</v>
      </c>
      <c r="G193" s="191">
        <v>1117493</v>
      </c>
      <c r="H193" s="68"/>
      <c r="I193" s="197" t="s">
        <v>2042</v>
      </c>
      <c r="J193" s="68"/>
      <c r="K193" s="68"/>
      <c r="L193" s="68"/>
      <c r="M193" s="68"/>
      <c r="N193" s="348"/>
      <c r="O193" s="348"/>
      <c r="P193" s="214">
        <v>60</v>
      </c>
      <c r="Q193" s="214">
        <v>0</v>
      </c>
      <c r="R193" s="68" t="s">
        <v>1479</v>
      </c>
      <c r="S193" s="349"/>
      <c r="T193" s="272"/>
    </row>
    <row r="194" spans="1:20" ht="76.5">
      <c r="A194" s="191">
        <v>117</v>
      </c>
      <c r="B194" s="68"/>
      <c r="C194" s="212" t="s">
        <v>54</v>
      </c>
      <c r="D194" s="213">
        <v>45680</v>
      </c>
      <c r="E194" s="191" t="s">
        <v>1754</v>
      </c>
      <c r="F194" s="191" t="s">
        <v>10</v>
      </c>
      <c r="G194" s="191">
        <v>1117476</v>
      </c>
      <c r="H194" s="68"/>
      <c r="I194" s="197" t="s">
        <v>2043</v>
      </c>
      <c r="J194" s="68"/>
      <c r="K194" s="68"/>
      <c r="L194" s="68"/>
      <c r="M194" s="68"/>
      <c r="N194" s="348"/>
      <c r="O194" s="348"/>
      <c r="P194" s="214">
        <v>60</v>
      </c>
      <c r="Q194" s="214">
        <v>0</v>
      </c>
      <c r="R194" s="68" t="s">
        <v>1479</v>
      </c>
      <c r="S194" s="349"/>
      <c r="T194" s="272"/>
    </row>
    <row r="195" spans="1:20" ht="51">
      <c r="A195" s="191" t="s">
        <v>550</v>
      </c>
      <c r="B195" s="68"/>
      <c r="C195" s="212" t="s">
        <v>589</v>
      </c>
      <c r="D195" s="213">
        <v>45681</v>
      </c>
      <c r="E195" s="191" t="s">
        <v>1755</v>
      </c>
      <c r="F195" s="191" t="s">
        <v>3</v>
      </c>
      <c r="G195" s="191">
        <v>2253259</v>
      </c>
      <c r="H195" s="68"/>
      <c r="I195" s="197" t="s">
        <v>2044</v>
      </c>
      <c r="J195" s="68"/>
      <c r="K195" s="68"/>
      <c r="L195" s="68"/>
      <c r="M195" s="68"/>
      <c r="N195" s="348"/>
      <c r="O195" s="348"/>
      <c r="P195" s="214">
        <v>0</v>
      </c>
      <c r="Q195" s="214">
        <v>1805.4</v>
      </c>
      <c r="R195" s="68" t="s">
        <v>1479</v>
      </c>
      <c r="S195" s="349"/>
      <c r="T195" s="272"/>
    </row>
    <row r="196" spans="1:20" ht="63.75">
      <c r="A196" s="191" t="s">
        <v>544</v>
      </c>
      <c r="B196" s="68"/>
      <c r="C196" s="212" t="s">
        <v>679</v>
      </c>
      <c r="D196" s="213">
        <v>45681</v>
      </c>
      <c r="E196" s="191" t="s">
        <v>1767</v>
      </c>
      <c r="F196" s="191" t="s">
        <v>6</v>
      </c>
      <c r="G196" s="191">
        <v>2158826</v>
      </c>
      <c r="H196" s="68"/>
      <c r="I196" s="197" t="s">
        <v>2056</v>
      </c>
      <c r="J196" s="68"/>
      <c r="K196" s="68"/>
      <c r="L196" s="68"/>
      <c r="M196" s="68"/>
      <c r="N196" s="348"/>
      <c r="O196" s="348"/>
      <c r="P196" s="214">
        <v>0</v>
      </c>
      <c r="Q196" s="214">
        <v>710423.46</v>
      </c>
      <c r="R196" s="68" t="s">
        <v>1479</v>
      </c>
      <c r="S196" s="349"/>
      <c r="T196" s="272"/>
    </row>
    <row r="197" spans="1:20" ht="63.75">
      <c r="A197" s="191" t="s">
        <v>544</v>
      </c>
      <c r="B197" s="68"/>
      <c r="C197" s="212" t="s">
        <v>679</v>
      </c>
      <c r="D197" s="213">
        <v>45681</v>
      </c>
      <c r="E197" s="191" t="s">
        <v>1768</v>
      </c>
      <c r="F197" s="191" t="s">
        <v>6</v>
      </c>
      <c r="G197" s="191">
        <v>2158827</v>
      </c>
      <c r="H197" s="68"/>
      <c r="I197" s="197" t="s">
        <v>2057</v>
      </c>
      <c r="J197" s="68"/>
      <c r="K197" s="68"/>
      <c r="L197" s="68"/>
      <c r="M197" s="68"/>
      <c r="N197" s="348"/>
      <c r="O197" s="348"/>
      <c r="P197" s="214">
        <v>0</v>
      </c>
      <c r="Q197" s="214">
        <v>26050.17</v>
      </c>
      <c r="R197" s="68" t="s">
        <v>1479</v>
      </c>
      <c r="S197" s="349"/>
      <c r="T197" s="272"/>
    </row>
    <row r="198" spans="1:20" ht="102">
      <c r="A198" s="191">
        <v>132</v>
      </c>
      <c r="B198" s="68"/>
      <c r="C198" s="212" t="s">
        <v>59</v>
      </c>
      <c r="D198" s="213">
        <v>45681</v>
      </c>
      <c r="E198" s="191" t="s">
        <v>1769</v>
      </c>
      <c r="F198" s="191" t="s">
        <v>10</v>
      </c>
      <c r="G198" s="191">
        <v>1117560</v>
      </c>
      <c r="H198" s="68"/>
      <c r="I198" s="197" t="s">
        <v>2058</v>
      </c>
      <c r="J198" s="68"/>
      <c r="K198" s="68"/>
      <c r="L198" s="68"/>
      <c r="M198" s="68"/>
      <c r="N198" s="348"/>
      <c r="O198" s="348"/>
      <c r="P198" s="214">
        <v>3340.53</v>
      </c>
      <c r="Q198" s="214">
        <v>0</v>
      </c>
      <c r="R198" s="68" t="s">
        <v>1479</v>
      </c>
      <c r="S198" s="349"/>
      <c r="T198" s="272"/>
    </row>
    <row r="199" spans="1:20" ht="76.5">
      <c r="A199" s="191">
        <v>117</v>
      </c>
      <c r="B199" s="68"/>
      <c r="C199" s="212" t="s">
        <v>54</v>
      </c>
      <c r="D199" s="213">
        <v>45681</v>
      </c>
      <c r="E199" s="191" t="s">
        <v>1770</v>
      </c>
      <c r="F199" s="191" t="s">
        <v>10</v>
      </c>
      <c r="G199" s="191">
        <v>1117602</v>
      </c>
      <c r="H199" s="68"/>
      <c r="I199" s="197" t="s">
        <v>2059</v>
      </c>
      <c r="J199" s="68"/>
      <c r="K199" s="68"/>
      <c r="L199" s="68"/>
      <c r="M199" s="68"/>
      <c r="N199" s="348"/>
      <c r="O199" s="348"/>
      <c r="P199" s="214">
        <v>60</v>
      </c>
      <c r="Q199" s="214">
        <v>0</v>
      </c>
      <c r="R199" s="68" t="s">
        <v>1479</v>
      </c>
      <c r="S199" s="349"/>
      <c r="T199" s="272"/>
    </row>
    <row r="200" spans="1:20" ht="76.5">
      <c r="A200" s="191">
        <v>117</v>
      </c>
      <c r="B200" s="68"/>
      <c r="C200" s="212" t="s">
        <v>54</v>
      </c>
      <c r="D200" s="213">
        <v>45681</v>
      </c>
      <c r="E200" s="191" t="s">
        <v>1771</v>
      </c>
      <c r="F200" s="191" t="s">
        <v>10</v>
      </c>
      <c r="G200" s="191">
        <v>1117579</v>
      </c>
      <c r="H200" s="68"/>
      <c r="I200" s="197" t="s">
        <v>2060</v>
      </c>
      <c r="J200" s="68"/>
      <c r="K200" s="68"/>
      <c r="L200" s="68"/>
      <c r="M200" s="68"/>
      <c r="N200" s="348"/>
      <c r="O200" s="348"/>
      <c r="P200" s="214">
        <v>60</v>
      </c>
      <c r="Q200" s="214">
        <v>0</v>
      </c>
      <c r="R200" s="68" t="s">
        <v>1479</v>
      </c>
      <c r="S200" s="349"/>
      <c r="T200" s="272"/>
    </row>
    <row r="201" spans="1:20" ht="51">
      <c r="A201" s="191">
        <v>15</v>
      </c>
      <c r="B201" s="68"/>
      <c r="C201" s="212" t="s">
        <v>39</v>
      </c>
      <c r="D201" s="213">
        <v>45684</v>
      </c>
      <c r="E201" s="191" t="s">
        <v>1772</v>
      </c>
      <c r="F201" s="191" t="s">
        <v>3</v>
      </c>
      <c r="G201" s="191">
        <v>2253832</v>
      </c>
      <c r="H201" s="68"/>
      <c r="I201" s="197" t="s">
        <v>2061</v>
      </c>
      <c r="J201" s="68"/>
      <c r="K201" s="68"/>
      <c r="L201" s="68"/>
      <c r="M201" s="68"/>
      <c r="N201" s="348"/>
      <c r="O201" s="348"/>
      <c r="P201" s="214">
        <v>0</v>
      </c>
      <c r="Q201" s="214">
        <v>8260.73</v>
      </c>
      <c r="R201" s="68" t="s">
        <v>1479</v>
      </c>
      <c r="S201" s="349"/>
      <c r="T201" s="272"/>
    </row>
    <row r="202" spans="1:20" ht="51">
      <c r="A202" s="191">
        <v>15</v>
      </c>
      <c r="B202" s="68"/>
      <c r="C202" s="212" t="s">
        <v>39</v>
      </c>
      <c r="D202" s="213">
        <v>45684</v>
      </c>
      <c r="E202" s="191" t="s">
        <v>1773</v>
      </c>
      <c r="F202" s="191" t="s">
        <v>3</v>
      </c>
      <c r="G202" s="191">
        <v>2253834</v>
      </c>
      <c r="H202" s="68"/>
      <c r="I202" s="197" t="s">
        <v>2062</v>
      </c>
      <c r="J202" s="68"/>
      <c r="K202" s="68"/>
      <c r="L202" s="68"/>
      <c r="M202" s="68"/>
      <c r="N202" s="348"/>
      <c r="O202" s="348"/>
      <c r="P202" s="214">
        <v>0</v>
      </c>
      <c r="Q202" s="214">
        <v>589.83000000000004</v>
      </c>
      <c r="R202" s="68" t="s">
        <v>1479</v>
      </c>
      <c r="S202" s="349"/>
      <c r="T202" s="272"/>
    </row>
    <row r="203" spans="1:20" ht="51">
      <c r="A203" s="191">
        <v>81</v>
      </c>
      <c r="B203" s="68"/>
      <c r="C203" s="212" t="s">
        <v>49</v>
      </c>
      <c r="D203" s="213">
        <v>45684</v>
      </c>
      <c r="E203" s="191" t="s">
        <v>1774</v>
      </c>
      <c r="F203" s="191" t="s">
        <v>3</v>
      </c>
      <c r="G203" s="191">
        <v>2253841</v>
      </c>
      <c r="H203" s="68"/>
      <c r="I203" s="197" t="s">
        <v>2063</v>
      </c>
      <c r="J203" s="68"/>
      <c r="K203" s="68"/>
      <c r="L203" s="68"/>
      <c r="M203" s="68"/>
      <c r="N203" s="348"/>
      <c r="O203" s="348"/>
      <c r="P203" s="214">
        <v>0</v>
      </c>
      <c r="Q203" s="214">
        <v>25</v>
      </c>
      <c r="R203" s="68" t="s">
        <v>1479</v>
      </c>
      <c r="S203" s="349"/>
      <c r="T203" s="272"/>
    </row>
    <row r="204" spans="1:20" ht="51">
      <c r="A204" s="191">
        <v>906</v>
      </c>
      <c r="B204" s="68"/>
      <c r="C204" s="212" t="s">
        <v>195</v>
      </c>
      <c r="D204" s="213">
        <v>45684</v>
      </c>
      <c r="E204" s="191" t="s">
        <v>1775</v>
      </c>
      <c r="F204" s="191" t="s">
        <v>3</v>
      </c>
      <c r="G204" s="191">
        <v>2253748</v>
      </c>
      <c r="H204" s="68"/>
      <c r="I204" s="197" t="s">
        <v>2064</v>
      </c>
      <c r="J204" s="68"/>
      <c r="K204" s="68"/>
      <c r="L204" s="68"/>
      <c r="M204" s="68"/>
      <c r="N204" s="348"/>
      <c r="O204" s="348"/>
      <c r="P204" s="214">
        <v>0</v>
      </c>
      <c r="Q204" s="214">
        <v>23034.9</v>
      </c>
      <c r="R204" s="68" t="s">
        <v>1479</v>
      </c>
      <c r="S204" s="349"/>
      <c r="T204" s="272"/>
    </row>
    <row r="205" spans="1:20" ht="51">
      <c r="A205" s="191">
        <v>265</v>
      </c>
      <c r="B205" s="68"/>
      <c r="C205" s="212" t="s">
        <v>106</v>
      </c>
      <c r="D205" s="213">
        <v>45684</v>
      </c>
      <c r="E205" s="191" t="s">
        <v>1776</v>
      </c>
      <c r="F205" s="191" t="s">
        <v>3</v>
      </c>
      <c r="G205" s="191">
        <v>2253887</v>
      </c>
      <c r="H205" s="68"/>
      <c r="I205" s="197" t="s">
        <v>2065</v>
      </c>
      <c r="J205" s="68"/>
      <c r="K205" s="68"/>
      <c r="L205" s="68"/>
      <c r="M205" s="68"/>
      <c r="N205" s="348"/>
      <c r="O205" s="348"/>
      <c r="P205" s="214">
        <v>0</v>
      </c>
      <c r="Q205" s="214">
        <v>3097.91</v>
      </c>
      <c r="R205" s="68" t="s">
        <v>1479</v>
      </c>
      <c r="S205" s="349"/>
      <c r="T205" s="272"/>
    </row>
    <row r="206" spans="1:20" ht="89.25">
      <c r="A206" s="191" t="s">
        <v>541</v>
      </c>
      <c r="B206" s="68"/>
      <c r="C206" s="212" t="s">
        <v>590</v>
      </c>
      <c r="D206" s="213">
        <v>45684</v>
      </c>
      <c r="E206" s="191" t="s">
        <v>1779</v>
      </c>
      <c r="F206" s="191" t="s">
        <v>635</v>
      </c>
      <c r="G206" s="191">
        <v>10804499</v>
      </c>
      <c r="H206" s="68"/>
      <c r="I206" s="197" t="s">
        <v>2066</v>
      </c>
      <c r="J206" s="68"/>
      <c r="K206" s="68"/>
      <c r="L206" s="68"/>
      <c r="M206" s="68"/>
      <c r="N206" s="348"/>
      <c r="O206" s="348"/>
      <c r="P206" s="214">
        <v>0</v>
      </c>
      <c r="Q206" s="214">
        <v>5371</v>
      </c>
      <c r="R206" s="68" t="s">
        <v>1479</v>
      </c>
      <c r="S206" s="349"/>
      <c r="T206" s="272"/>
    </row>
    <row r="207" spans="1:20" ht="89.25">
      <c r="A207" s="191" t="s">
        <v>541</v>
      </c>
      <c r="B207" s="68"/>
      <c r="C207" s="212" t="s">
        <v>590</v>
      </c>
      <c r="D207" s="213">
        <v>45684</v>
      </c>
      <c r="E207" s="191" t="s">
        <v>1780</v>
      </c>
      <c r="F207" s="191" t="s">
        <v>635</v>
      </c>
      <c r="G207" s="191">
        <v>10805719</v>
      </c>
      <c r="H207" s="68"/>
      <c r="I207" s="197" t="s">
        <v>2066</v>
      </c>
      <c r="J207" s="68"/>
      <c r="K207" s="68"/>
      <c r="L207" s="68"/>
      <c r="M207" s="68"/>
      <c r="N207" s="348"/>
      <c r="O207" s="348"/>
      <c r="P207" s="214">
        <v>0</v>
      </c>
      <c r="Q207" s="214">
        <v>41384</v>
      </c>
      <c r="R207" s="68" t="s">
        <v>1479</v>
      </c>
      <c r="S207" s="349"/>
      <c r="T207" s="272"/>
    </row>
    <row r="208" spans="1:20" ht="89.25">
      <c r="A208" s="191" t="s">
        <v>541</v>
      </c>
      <c r="B208" s="68"/>
      <c r="C208" s="212" t="s">
        <v>590</v>
      </c>
      <c r="D208" s="213">
        <v>45684</v>
      </c>
      <c r="E208" s="191" t="s">
        <v>1781</v>
      </c>
      <c r="F208" s="191" t="s">
        <v>635</v>
      </c>
      <c r="G208" s="191">
        <v>10807516</v>
      </c>
      <c r="H208" s="68"/>
      <c r="I208" s="197" t="s">
        <v>2066</v>
      </c>
      <c r="J208" s="68"/>
      <c r="K208" s="68"/>
      <c r="L208" s="68"/>
      <c r="M208" s="68"/>
      <c r="N208" s="348"/>
      <c r="O208" s="348"/>
      <c r="P208" s="214">
        <v>0</v>
      </c>
      <c r="Q208" s="214">
        <v>5030.22</v>
      </c>
      <c r="R208" s="68" t="s">
        <v>1479</v>
      </c>
      <c r="S208" s="349"/>
      <c r="T208" s="272"/>
    </row>
    <row r="209" spans="1:20" ht="89.25">
      <c r="A209" s="191">
        <v>513</v>
      </c>
      <c r="B209" s="68"/>
      <c r="C209" s="212" t="s">
        <v>160</v>
      </c>
      <c r="D209" s="213">
        <v>45684</v>
      </c>
      <c r="E209" s="191" t="s">
        <v>1782</v>
      </c>
      <c r="F209" s="191" t="s">
        <v>10</v>
      </c>
      <c r="G209" s="191">
        <v>1117675</v>
      </c>
      <c r="H209" s="68"/>
      <c r="I209" s="197" t="s">
        <v>2067</v>
      </c>
      <c r="J209" s="68"/>
      <c r="K209" s="68"/>
      <c r="L209" s="68"/>
      <c r="M209" s="68"/>
      <c r="N209" s="348"/>
      <c r="O209" s="348"/>
      <c r="P209" s="214">
        <v>140939.44</v>
      </c>
      <c r="Q209" s="214">
        <v>0</v>
      </c>
      <c r="R209" s="68" t="s">
        <v>1479</v>
      </c>
      <c r="S209" s="349"/>
      <c r="T209" s="272"/>
    </row>
    <row r="210" spans="1:20" ht="76.5">
      <c r="A210" s="191">
        <v>117</v>
      </c>
      <c r="B210" s="68"/>
      <c r="C210" s="212" t="s">
        <v>54</v>
      </c>
      <c r="D210" s="213">
        <v>45684</v>
      </c>
      <c r="E210" s="191" t="s">
        <v>1783</v>
      </c>
      <c r="F210" s="191" t="s">
        <v>10</v>
      </c>
      <c r="G210" s="191">
        <v>1117694</v>
      </c>
      <c r="H210" s="68"/>
      <c r="I210" s="197" t="s">
        <v>2068</v>
      </c>
      <c r="J210" s="68"/>
      <c r="K210" s="68"/>
      <c r="L210" s="68"/>
      <c r="M210" s="68"/>
      <c r="N210" s="348"/>
      <c r="O210" s="348"/>
      <c r="P210" s="214">
        <v>60</v>
      </c>
      <c r="Q210" s="214">
        <v>0</v>
      </c>
      <c r="R210" s="68" t="s">
        <v>1479</v>
      </c>
      <c r="S210" s="349"/>
      <c r="T210" s="272"/>
    </row>
    <row r="211" spans="1:20" ht="76.5">
      <c r="A211" s="191">
        <v>117</v>
      </c>
      <c r="B211" s="68"/>
      <c r="C211" s="212" t="s">
        <v>54</v>
      </c>
      <c r="D211" s="213">
        <v>45684</v>
      </c>
      <c r="E211" s="191" t="s">
        <v>1784</v>
      </c>
      <c r="F211" s="191" t="s">
        <v>10</v>
      </c>
      <c r="G211" s="191">
        <v>1117710</v>
      </c>
      <c r="H211" s="68"/>
      <c r="I211" s="197" t="s">
        <v>2069</v>
      </c>
      <c r="J211" s="68"/>
      <c r="K211" s="68"/>
      <c r="L211" s="68"/>
      <c r="M211" s="68"/>
      <c r="N211" s="348"/>
      <c r="O211" s="348"/>
      <c r="P211" s="214">
        <v>60</v>
      </c>
      <c r="Q211" s="214">
        <v>0</v>
      </c>
      <c r="R211" s="68" t="s">
        <v>1479</v>
      </c>
      <c r="S211" s="349"/>
      <c r="T211" s="272"/>
    </row>
    <row r="212" spans="1:20" ht="76.5">
      <c r="A212" s="191">
        <v>117</v>
      </c>
      <c r="B212" s="68"/>
      <c r="C212" s="212" t="s">
        <v>54</v>
      </c>
      <c r="D212" s="213">
        <v>45684</v>
      </c>
      <c r="E212" s="191" t="s">
        <v>1785</v>
      </c>
      <c r="F212" s="191" t="s">
        <v>10</v>
      </c>
      <c r="G212" s="191">
        <v>1117685</v>
      </c>
      <c r="H212" s="68"/>
      <c r="I212" s="197" t="s">
        <v>2070</v>
      </c>
      <c r="J212" s="68"/>
      <c r="K212" s="68"/>
      <c r="L212" s="68"/>
      <c r="M212" s="68"/>
      <c r="N212" s="348"/>
      <c r="O212" s="348"/>
      <c r="P212" s="214">
        <v>60</v>
      </c>
      <c r="Q212" s="214">
        <v>0</v>
      </c>
      <c r="R212" s="68" t="s">
        <v>1479</v>
      </c>
      <c r="S212" s="349"/>
      <c r="T212" s="272"/>
    </row>
    <row r="213" spans="1:20" ht="63.75">
      <c r="A213" s="191" t="s">
        <v>550</v>
      </c>
      <c r="B213" s="68"/>
      <c r="C213" s="212" t="s">
        <v>589</v>
      </c>
      <c r="D213" s="213">
        <v>45685</v>
      </c>
      <c r="E213" s="191" t="s">
        <v>1786</v>
      </c>
      <c r="F213" s="191" t="s">
        <v>3</v>
      </c>
      <c r="G213" s="191">
        <v>2254123</v>
      </c>
      <c r="H213" s="68"/>
      <c r="I213" s="197" t="s">
        <v>2071</v>
      </c>
      <c r="J213" s="68"/>
      <c r="K213" s="68"/>
      <c r="L213" s="68"/>
      <c r="M213" s="68"/>
      <c r="N213" s="348"/>
      <c r="O213" s="348"/>
      <c r="P213" s="214">
        <v>0</v>
      </c>
      <c r="Q213" s="214">
        <v>13437.98</v>
      </c>
      <c r="R213" s="68" t="s">
        <v>1479</v>
      </c>
      <c r="S213" s="349"/>
      <c r="T213" s="272"/>
    </row>
    <row r="214" spans="1:20" ht="51">
      <c r="A214" s="191" t="s">
        <v>550</v>
      </c>
      <c r="B214" s="68"/>
      <c r="C214" s="212" t="s">
        <v>589</v>
      </c>
      <c r="D214" s="213">
        <v>45685</v>
      </c>
      <c r="E214" s="191" t="s">
        <v>1787</v>
      </c>
      <c r="F214" s="191" t="s">
        <v>3</v>
      </c>
      <c r="G214" s="191">
        <v>2254137</v>
      </c>
      <c r="H214" s="68"/>
      <c r="I214" s="197" t="s">
        <v>2072</v>
      </c>
      <c r="J214" s="68"/>
      <c r="K214" s="68"/>
      <c r="L214" s="68"/>
      <c r="M214" s="68"/>
      <c r="N214" s="348"/>
      <c r="O214" s="348"/>
      <c r="P214" s="214">
        <v>0</v>
      </c>
      <c r="Q214" s="214">
        <v>18</v>
      </c>
      <c r="R214" s="68" t="s">
        <v>1479</v>
      </c>
      <c r="S214" s="349"/>
      <c r="T214" s="272"/>
    </row>
    <row r="215" spans="1:20" ht="51">
      <c r="A215" s="191">
        <v>15</v>
      </c>
      <c r="B215" s="68"/>
      <c r="C215" s="212" t="s">
        <v>39</v>
      </c>
      <c r="D215" s="213">
        <v>45685</v>
      </c>
      <c r="E215" s="191" t="s">
        <v>1788</v>
      </c>
      <c r="F215" s="191" t="s">
        <v>3</v>
      </c>
      <c r="G215" s="191">
        <v>2254169</v>
      </c>
      <c r="H215" s="68"/>
      <c r="I215" s="197" t="s">
        <v>2073</v>
      </c>
      <c r="J215" s="68"/>
      <c r="K215" s="68"/>
      <c r="L215" s="68"/>
      <c r="M215" s="68"/>
      <c r="N215" s="348"/>
      <c r="O215" s="348"/>
      <c r="P215" s="214">
        <v>0</v>
      </c>
      <c r="Q215" s="214">
        <v>2268.2199999999998</v>
      </c>
      <c r="R215" s="68" t="s">
        <v>1479</v>
      </c>
      <c r="S215" s="349"/>
      <c r="T215" s="272"/>
    </row>
    <row r="216" spans="1:20" ht="38.25">
      <c r="A216" s="191">
        <v>291</v>
      </c>
      <c r="B216" s="68"/>
      <c r="C216" s="212" t="s">
        <v>119</v>
      </c>
      <c r="D216" s="213">
        <v>45685</v>
      </c>
      <c r="E216" s="191" t="s">
        <v>1789</v>
      </c>
      <c r="F216" s="191" t="s">
        <v>3</v>
      </c>
      <c r="G216" s="191">
        <v>2254225</v>
      </c>
      <c r="H216" s="68"/>
      <c r="I216" s="197" t="s">
        <v>2074</v>
      </c>
      <c r="J216" s="68"/>
      <c r="K216" s="68"/>
      <c r="L216" s="68"/>
      <c r="M216" s="68"/>
      <c r="N216" s="348"/>
      <c r="O216" s="348"/>
      <c r="P216" s="214">
        <v>0</v>
      </c>
      <c r="Q216" s="214">
        <v>571</v>
      </c>
      <c r="R216" s="68" t="s">
        <v>1479</v>
      </c>
      <c r="S216" s="349"/>
      <c r="T216" s="272"/>
    </row>
    <row r="217" spans="1:20" ht="63.75">
      <c r="A217" s="191">
        <v>903</v>
      </c>
      <c r="B217" s="68"/>
      <c r="C217" s="212" t="s">
        <v>192</v>
      </c>
      <c r="D217" s="213">
        <v>45685</v>
      </c>
      <c r="E217" s="191" t="s">
        <v>1790</v>
      </c>
      <c r="F217" s="191" t="s">
        <v>3</v>
      </c>
      <c r="G217" s="191">
        <v>2254058</v>
      </c>
      <c r="H217" s="68"/>
      <c r="I217" s="197" t="s">
        <v>2075</v>
      </c>
      <c r="J217" s="68"/>
      <c r="K217" s="68"/>
      <c r="L217" s="68"/>
      <c r="M217" s="68"/>
      <c r="N217" s="348"/>
      <c r="O217" s="348"/>
      <c r="P217" s="214">
        <v>0</v>
      </c>
      <c r="Q217" s="214">
        <v>1797.72</v>
      </c>
      <c r="R217" s="68" t="s">
        <v>2747</v>
      </c>
      <c r="S217" s="349"/>
      <c r="T217" s="272"/>
    </row>
    <row r="218" spans="1:20" ht="63.75">
      <c r="A218" s="191">
        <v>86</v>
      </c>
      <c r="B218" s="68"/>
      <c r="C218" s="212" t="s">
        <v>50</v>
      </c>
      <c r="D218" s="213">
        <v>45685</v>
      </c>
      <c r="E218" s="191" t="s">
        <v>1790</v>
      </c>
      <c r="F218" s="191" t="s">
        <v>3</v>
      </c>
      <c r="G218" s="191">
        <v>2254058</v>
      </c>
      <c r="H218" s="68"/>
      <c r="I218" s="197" t="s">
        <v>2075</v>
      </c>
      <c r="J218" s="68"/>
      <c r="K218" s="68"/>
      <c r="L218" s="68"/>
      <c r="M218" s="68"/>
      <c r="N218" s="348"/>
      <c r="O218" s="348"/>
      <c r="P218" s="214">
        <v>0</v>
      </c>
      <c r="Q218" s="214">
        <v>7839</v>
      </c>
      <c r="R218" s="68" t="s">
        <v>2747</v>
      </c>
      <c r="S218" s="349"/>
      <c r="T218" s="272"/>
    </row>
    <row r="219" spans="1:20" ht="63.75">
      <c r="A219" s="191">
        <v>903</v>
      </c>
      <c r="B219" s="68"/>
      <c r="C219" s="212" t="s">
        <v>192</v>
      </c>
      <c r="D219" s="213">
        <v>45685</v>
      </c>
      <c r="E219" s="191" t="s">
        <v>1790</v>
      </c>
      <c r="F219" s="191" t="s">
        <v>3</v>
      </c>
      <c r="G219" s="191">
        <v>2254058</v>
      </c>
      <c r="H219" s="68"/>
      <c r="I219" s="197" t="s">
        <v>2075</v>
      </c>
      <c r="J219" s="68"/>
      <c r="K219" s="68"/>
      <c r="L219" s="68"/>
      <c r="M219" s="68"/>
      <c r="N219" s="348"/>
      <c r="O219" s="348"/>
      <c r="P219" s="214">
        <v>0</v>
      </c>
      <c r="Q219" s="214">
        <v>346078.76</v>
      </c>
      <c r="R219" s="68" t="s">
        <v>2747</v>
      </c>
      <c r="S219" s="349"/>
      <c r="T219" s="272"/>
    </row>
    <row r="220" spans="1:20" ht="63.75">
      <c r="A220" s="191">
        <v>15</v>
      </c>
      <c r="B220" s="68"/>
      <c r="C220" s="212" t="s">
        <v>39</v>
      </c>
      <c r="D220" s="213">
        <v>45685</v>
      </c>
      <c r="E220" s="191" t="s">
        <v>1790</v>
      </c>
      <c r="F220" s="191" t="s">
        <v>3</v>
      </c>
      <c r="G220" s="191">
        <v>2254058</v>
      </c>
      <c r="H220" s="68"/>
      <c r="I220" s="197" t="s">
        <v>2075</v>
      </c>
      <c r="J220" s="68"/>
      <c r="K220" s="68"/>
      <c r="L220" s="68"/>
      <c r="M220" s="68"/>
      <c r="N220" s="348"/>
      <c r="O220" s="348"/>
      <c r="P220" s="214">
        <v>0</v>
      </c>
      <c r="Q220" s="214">
        <v>313.65999999999997</v>
      </c>
      <c r="R220" s="68" t="s">
        <v>2747</v>
      </c>
      <c r="S220" s="349"/>
      <c r="T220" s="272"/>
    </row>
    <row r="221" spans="1:20" ht="51">
      <c r="A221" s="191" t="s">
        <v>550</v>
      </c>
      <c r="B221" s="68"/>
      <c r="C221" s="212" t="s">
        <v>589</v>
      </c>
      <c r="D221" s="213">
        <v>45685</v>
      </c>
      <c r="E221" s="191" t="s">
        <v>1791</v>
      </c>
      <c r="F221" s="191" t="s">
        <v>3</v>
      </c>
      <c r="G221" s="191">
        <v>2254147</v>
      </c>
      <c r="H221" s="68"/>
      <c r="I221" s="197" t="s">
        <v>2076</v>
      </c>
      <c r="J221" s="68"/>
      <c r="K221" s="68"/>
      <c r="L221" s="68"/>
      <c r="M221" s="68"/>
      <c r="N221" s="348"/>
      <c r="O221" s="348"/>
      <c r="P221" s="214">
        <v>0</v>
      </c>
      <c r="Q221" s="214">
        <v>4166.87</v>
      </c>
      <c r="R221" s="68" t="s">
        <v>1479</v>
      </c>
      <c r="S221" s="349"/>
      <c r="T221" s="272"/>
    </row>
    <row r="222" spans="1:20" ht="63.75">
      <c r="A222" s="191" t="s">
        <v>542</v>
      </c>
      <c r="B222" s="68"/>
      <c r="C222" s="212" t="s">
        <v>687</v>
      </c>
      <c r="D222" s="213">
        <v>45685</v>
      </c>
      <c r="E222" s="191" t="s">
        <v>1792</v>
      </c>
      <c r="F222" s="191" t="s">
        <v>10</v>
      </c>
      <c r="G222" s="191">
        <v>19598</v>
      </c>
      <c r="H222" s="68"/>
      <c r="I222" s="197" t="s">
        <v>2077</v>
      </c>
      <c r="J222" s="68"/>
      <c r="K222" s="68"/>
      <c r="L222" s="68"/>
      <c r="M222" s="68"/>
      <c r="N222" s="348"/>
      <c r="O222" s="348"/>
      <c r="P222" s="214">
        <v>10264.61</v>
      </c>
      <c r="Q222" s="214">
        <v>0</v>
      </c>
      <c r="R222" s="68" t="s">
        <v>1479</v>
      </c>
      <c r="S222" s="349"/>
      <c r="T222" s="272"/>
    </row>
    <row r="223" spans="1:20" ht="63.75">
      <c r="A223" s="191" t="s">
        <v>542</v>
      </c>
      <c r="B223" s="68"/>
      <c r="C223" s="212" t="s">
        <v>687</v>
      </c>
      <c r="D223" s="213">
        <v>45685</v>
      </c>
      <c r="E223" s="191" t="s">
        <v>1793</v>
      </c>
      <c r="F223" s="191" t="s">
        <v>10</v>
      </c>
      <c r="G223" s="191">
        <v>19542</v>
      </c>
      <c r="H223" s="68"/>
      <c r="I223" s="197" t="s">
        <v>2078</v>
      </c>
      <c r="J223" s="68"/>
      <c r="K223" s="68"/>
      <c r="L223" s="68"/>
      <c r="M223" s="68"/>
      <c r="N223" s="348"/>
      <c r="O223" s="348"/>
      <c r="P223" s="214">
        <v>3454</v>
      </c>
      <c r="Q223" s="214">
        <v>0</v>
      </c>
      <c r="R223" s="68" t="s">
        <v>1479</v>
      </c>
      <c r="S223" s="349"/>
      <c r="T223" s="272"/>
    </row>
    <row r="224" spans="1:20" ht="63.75">
      <c r="A224" s="191">
        <v>117</v>
      </c>
      <c r="B224" s="68"/>
      <c r="C224" s="212" t="s">
        <v>54</v>
      </c>
      <c r="D224" s="213">
        <v>45685</v>
      </c>
      <c r="E224" s="191" t="s">
        <v>1794</v>
      </c>
      <c r="F224" s="191" t="s">
        <v>10</v>
      </c>
      <c r="G224" s="191">
        <v>1117825</v>
      </c>
      <c r="H224" s="68"/>
      <c r="I224" s="197" t="s">
        <v>2079</v>
      </c>
      <c r="J224" s="68"/>
      <c r="K224" s="68"/>
      <c r="L224" s="68"/>
      <c r="M224" s="68"/>
      <c r="N224" s="348"/>
      <c r="O224" s="348"/>
      <c r="P224" s="214">
        <v>60</v>
      </c>
      <c r="Q224" s="214">
        <v>0</v>
      </c>
      <c r="R224" s="68" t="s">
        <v>1479</v>
      </c>
      <c r="S224" s="349"/>
      <c r="T224" s="272"/>
    </row>
    <row r="225" spans="1:20" ht="76.5">
      <c r="A225" s="191">
        <v>117</v>
      </c>
      <c r="B225" s="68"/>
      <c r="C225" s="212" t="s">
        <v>54</v>
      </c>
      <c r="D225" s="213">
        <v>45685</v>
      </c>
      <c r="E225" s="191" t="s">
        <v>1795</v>
      </c>
      <c r="F225" s="191" t="s">
        <v>10</v>
      </c>
      <c r="G225" s="191">
        <v>1117840</v>
      </c>
      <c r="H225" s="68"/>
      <c r="I225" s="197" t="s">
        <v>2080</v>
      </c>
      <c r="J225" s="68"/>
      <c r="K225" s="68"/>
      <c r="L225" s="68"/>
      <c r="M225" s="68"/>
      <c r="N225" s="348"/>
      <c r="O225" s="348"/>
      <c r="P225" s="214">
        <v>60</v>
      </c>
      <c r="Q225" s="214">
        <v>0</v>
      </c>
      <c r="R225" s="68" t="s">
        <v>1479</v>
      </c>
      <c r="S225" s="349"/>
      <c r="T225" s="272"/>
    </row>
    <row r="226" spans="1:20" ht="76.5">
      <c r="A226" s="191">
        <v>155</v>
      </c>
      <c r="B226" s="68"/>
      <c r="C226" s="212" t="s">
        <v>75</v>
      </c>
      <c r="D226" s="213">
        <v>45685</v>
      </c>
      <c r="E226" s="191" t="s">
        <v>1797</v>
      </c>
      <c r="F226" s="191" t="s">
        <v>6</v>
      </c>
      <c r="G226" s="191">
        <v>10000021636698</v>
      </c>
      <c r="H226" s="68"/>
      <c r="I226" s="197" t="s">
        <v>2081</v>
      </c>
      <c r="J226" s="68"/>
      <c r="K226" s="68"/>
      <c r="L226" s="68"/>
      <c r="M226" s="68"/>
      <c r="N226" s="348"/>
      <c r="O226" s="348"/>
      <c r="P226" s="214">
        <v>0</v>
      </c>
      <c r="Q226" s="214">
        <v>501</v>
      </c>
      <c r="R226" s="68" t="s">
        <v>1479</v>
      </c>
      <c r="S226" s="349"/>
      <c r="T226" s="272"/>
    </row>
    <row r="227" spans="1:20" ht="76.5">
      <c r="A227" s="191">
        <v>132</v>
      </c>
      <c r="B227" s="68"/>
      <c r="C227" s="212" t="s">
        <v>59</v>
      </c>
      <c r="D227" s="213">
        <v>45685</v>
      </c>
      <c r="E227" s="191" t="s">
        <v>1798</v>
      </c>
      <c r="F227" s="191" t="s">
        <v>6</v>
      </c>
      <c r="G227" s="191">
        <v>10000026017645</v>
      </c>
      <c r="H227" s="68"/>
      <c r="I227" s="197" t="s">
        <v>2082</v>
      </c>
      <c r="J227" s="68"/>
      <c r="K227" s="68"/>
      <c r="L227" s="68"/>
      <c r="M227" s="68"/>
      <c r="N227" s="348"/>
      <c r="O227" s="348"/>
      <c r="P227" s="214">
        <v>0</v>
      </c>
      <c r="Q227" s="214">
        <v>44000</v>
      </c>
      <c r="R227" s="68" t="s">
        <v>1479</v>
      </c>
      <c r="S227" s="349"/>
      <c r="T227" s="272"/>
    </row>
    <row r="228" spans="1:20" ht="76.5">
      <c r="A228" s="191">
        <v>16</v>
      </c>
      <c r="B228" s="68"/>
      <c r="C228" s="212" t="s">
        <v>40</v>
      </c>
      <c r="D228" s="213">
        <v>45685</v>
      </c>
      <c r="E228" s="191" t="s">
        <v>1799</v>
      </c>
      <c r="F228" s="191" t="s">
        <v>6</v>
      </c>
      <c r="G228" s="191">
        <v>10000028754013</v>
      </c>
      <c r="H228" s="68"/>
      <c r="I228" s="197" t="s">
        <v>2083</v>
      </c>
      <c r="J228" s="68"/>
      <c r="K228" s="68"/>
      <c r="L228" s="68"/>
      <c r="M228" s="68"/>
      <c r="N228" s="348"/>
      <c r="O228" s="348"/>
      <c r="P228" s="214">
        <v>0</v>
      </c>
      <c r="Q228" s="214">
        <v>2160</v>
      </c>
      <c r="R228" s="68" t="s">
        <v>1479</v>
      </c>
      <c r="S228" s="349"/>
      <c r="T228" s="272"/>
    </row>
    <row r="229" spans="1:20" ht="76.5">
      <c r="A229" s="191">
        <v>46</v>
      </c>
      <c r="B229" s="68"/>
      <c r="C229" s="212" t="s">
        <v>1367</v>
      </c>
      <c r="D229" s="213">
        <v>45685</v>
      </c>
      <c r="E229" s="191" t="s">
        <v>1800</v>
      </c>
      <c r="F229" s="191" t="s">
        <v>6</v>
      </c>
      <c r="G229" s="191">
        <v>10000041244041</v>
      </c>
      <c r="H229" s="68"/>
      <c r="I229" s="197" t="s">
        <v>2084</v>
      </c>
      <c r="J229" s="68"/>
      <c r="K229" s="68"/>
      <c r="L229" s="68"/>
      <c r="M229" s="68"/>
      <c r="N229" s="348"/>
      <c r="O229" s="348"/>
      <c r="P229" s="214">
        <v>0</v>
      </c>
      <c r="Q229" s="214">
        <v>39981.21</v>
      </c>
      <c r="R229" s="68" t="s">
        <v>1479</v>
      </c>
      <c r="S229" s="349"/>
      <c r="T229" s="272"/>
    </row>
    <row r="230" spans="1:20" ht="63.75">
      <c r="A230" s="191">
        <v>513</v>
      </c>
      <c r="B230" s="68"/>
      <c r="C230" s="212" t="s">
        <v>160</v>
      </c>
      <c r="D230" s="213">
        <v>45686</v>
      </c>
      <c r="E230" s="191" t="s">
        <v>1801</v>
      </c>
      <c r="F230" s="191" t="s">
        <v>3</v>
      </c>
      <c r="G230" s="191">
        <v>2254574</v>
      </c>
      <c r="H230" s="68"/>
      <c r="I230" s="197" t="s">
        <v>2085</v>
      </c>
      <c r="J230" s="68"/>
      <c r="K230" s="68"/>
      <c r="L230" s="68"/>
      <c r="M230" s="68"/>
      <c r="N230" s="348"/>
      <c r="O230" s="348"/>
      <c r="P230" s="214">
        <v>0</v>
      </c>
      <c r="Q230" s="214">
        <v>1624.2</v>
      </c>
      <c r="R230" s="68" t="s">
        <v>1479</v>
      </c>
      <c r="S230" s="349"/>
      <c r="T230" s="272"/>
    </row>
    <row r="231" spans="1:20" ht="51">
      <c r="A231" s="191" t="s">
        <v>550</v>
      </c>
      <c r="B231" s="68"/>
      <c r="C231" s="212" t="s">
        <v>589</v>
      </c>
      <c r="D231" s="213">
        <v>45686</v>
      </c>
      <c r="E231" s="191" t="s">
        <v>1802</v>
      </c>
      <c r="F231" s="191" t="s">
        <v>3</v>
      </c>
      <c r="G231" s="191">
        <v>2254593</v>
      </c>
      <c r="H231" s="68"/>
      <c r="I231" s="197" t="s">
        <v>2086</v>
      </c>
      <c r="J231" s="68"/>
      <c r="K231" s="68"/>
      <c r="L231" s="68"/>
      <c r="M231" s="68"/>
      <c r="N231" s="348"/>
      <c r="O231" s="348"/>
      <c r="P231" s="214">
        <v>0</v>
      </c>
      <c r="Q231" s="214">
        <v>679.03</v>
      </c>
      <c r="R231" s="68" t="s">
        <v>1479</v>
      </c>
      <c r="S231" s="349"/>
      <c r="T231" s="272"/>
    </row>
    <row r="232" spans="1:20" ht="63.75">
      <c r="A232" s="191">
        <v>140</v>
      </c>
      <c r="B232" s="68"/>
      <c r="C232" s="212" t="s">
        <v>1273</v>
      </c>
      <c r="D232" s="213">
        <v>45686</v>
      </c>
      <c r="E232" s="191" t="s">
        <v>1803</v>
      </c>
      <c r="F232" s="191" t="s">
        <v>3</v>
      </c>
      <c r="G232" s="191">
        <v>2254615</v>
      </c>
      <c r="H232" s="68"/>
      <c r="I232" s="197" t="s">
        <v>2087</v>
      </c>
      <c r="J232" s="68"/>
      <c r="K232" s="68"/>
      <c r="L232" s="68"/>
      <c r="M232" s="68"/>
      <c r="N232" s="348"/>
      <c r="O232" s="348"/>
      <c r="P232" s="214">
        <v>0</v>
      </c>
      <c r="Q232" s="214">
        <v>295914.15000000002</v>
      </c>
      <c r="R232" s="68" t="s">
        <v>1479</v>
      </c>
      <c r="S232" s="349"/>
      <c r="T232" s="272"/>
    </row>
    <row r="233" spans="1:20" ht="51">
      <c r="A233" s="191">
        <v>86</v>
      </c>
      <c r="B233" s="68"/>
      <c r="C233" s="212" t="s">
        <v>50</v>
      </c>
      <c r="D233" s="213">
        <v>45686</v>
      </c>
      <c r="E233" s="191" t="s">
        <v>1804</v>
      </c>
      <c r="F233" s="191" t="s">
        <v>3</v>
      </c>
      <c r="G233" s="191">
        <v>2254500</v>
      </c>
      <c r="H233" s="68"/>
      <c r="I233" s="197" t="s">
        <v>2088</v>
      </c>
      <c r="J233" s="68"/>
      <c r="K233" s="68"/>
      <c r="L233" s="68"/>
      <c r="M233" s="68"/>
      <c r="N233" s="348"/>
      <c r="O233" s="348"/>
      <c r="P233" s="214">
        <v>0</v>
      </c>
      <c r="Q233" s="214">
        <v>2028.26</v>
      </c>
      <c r="R233" s="68" t="s">
        <v>1479</v>
      </c>
      <c r="S233" s="349"/>
      <c r="T233" s="272"/>
    </row>
    <row r="234" spans="1:20" ht="51">
      <c r="A234" s="191">
        <v>423</v>
      </c>
      <c r="B234" s="68"/>
      <c r="C234" s="212" t="s">
        <v>150</v>
      </c>
      <c r="D234" s="213">
        <v>45686</v>
      </c>
      <c r="E234" s="191" t="s">
        <v>1805</v>
      </c>
      <c r="F234" s="191" t="s">
        <v>3</v>
      </c>
      <c r="G234" s="191">
        <v>2254509</v>
      </c>
      <c r="H234" s="68"/>
      <c r="I234" s="197" t="s">
        <v>2089</v>
      </c>
      <c r="J234" s="68"/>
      <c r="K234" s="68"/>
      <c r="L234" s="68"/>
      <c r="M234" s="68"/>
      <c r="N234" s="348"/>
      <c r="O234" s="348"/>
      <c r="P234" s="214">
        <v>0</v>
      </c>
      <c r="Q234" s="214">
        <v>4454.3999999999996</v>
      </c>
      <c r="R234" s="68" t="s">
        <v>1479</v>
      </c>
      <c r="S234" s="349"/>
      <c r="T234" s="272"/>
    </row>
    <row r="235" spans="1:20" ht="51">
      <c r="A235" s="191">
        <v>423</v>
      </c>
      <c r="B235" s="68"/>
      <c r="C235" s="212" t="s">
        <v>150</v>
      </c>
      <c r="D235" s="213">
        <v>45686</v>
      </c>
      <c r="E235" s="191" t="s">
        <v>1806</v>
      </c>
      <c r="F235" s="191" t="s">
        <v>3</v>
      </c>
      <c r="G235" s="191">
        <v>2254511</v>
      </c>
      <c r="H235" s="68"/>
      <c r="I235" s="197" t="s">
        <v>2090</v>
      </c>
      <c r="J235" s="68"/>
      <c r="K235" s="68"/>
      <c r="L235" s="68"/>
      <c r="M235" s="68"/>
      <c r="N235" s="348"/>
      <c r="O235" s="348"/>
      <c r="P235" s="214">
        <v>0</v>
      </c>
      <c r="Q235" s="214">
        <v>4176</v>
      </c>
      <c r="R235" s="68" t="s">
        <v>1479</v>
      </c>
      <c r="S235" s="349"/>
      <c r="T235" s="272"/>
    </row>
    <row r="236" spans="1:20" ht="51">
      <c r="A236" s="191">
        <v>291</v>
      </c>
      <c r="B236" s="68"/>
      <c r="C236" s="212" t="s">
        <v>119</v>
      </c>
      <c r="D236" s="213">
        <v>45686</v>
      </c>
      <c r="E236" s="191" t="s">
        <v>1807</v>
      </c>
      <c r="F236" s="191" t="s">
        <v>3</v>
      </c>
      <c r="G236" s="191">
        <v>2254572</v>
      </c>
      <c r="H236" s="68"/>
      <c r="I236" s="197" t="s">
        <v>2091</v>
      </c>
      <c r="J236" s="68"/>
      <c r="K236" s="68"/>
      <c r="L236" s="68"/>
      <c r="M236" s="68"/>
      <c r="N236" s="348"/>
      <c r="O236" s="348"/>
      <c r="P236" s="214">
        <v>0</v>
      </c>
      <c r="Q236" s="214">
        <v>16486.060000000001</v>
      </c>
      <c r="R236" s="68" t="s">
        <v>1479</v>
      </c>
      <c r="S236" s="349"/>
      <c r="T236" s="272"/>
    </row>
    <row r="237" spans="1:20" ht="63.75">
      <c r="A237" s="191" t="s">
        <v>544</v>
      </c>
      <c r="B237" s="68"/>
      <c r="C237" s="212" t="s">
        <v>679</v>
      </c>
      <c r="D237" s="213">
        <v>45686</v>
      </c>
      <c r="E237" s="191" t="s">
        <v>1808</v>
      </c>
      <c r="F237" s="191" t="s">
        <v>6</v>
      </c>
      <c r="G237" s="191">
        <v>2161217</v>
      </c>
      <c r="H237" s="68"/>
      <c r="I237" s="197" t="s">
        <v>2092</v>
      </c>
      <c r="J237" s="68"/>
      <c r="K237" s="68"/>
      <c r="L237" s="68"/>
      <c r="M237" s="68"/>
      <c r="N237" s="348"/>
      <c r="O237" s="348"/>
      <c r="P237" s="214">
        <v>0</v>
      </c>
      <c r="Q237" s="214">
        <v>14547.14</v>
      </c>
      <c r="R237" s="68" t="s">
        <v>1479</v>
      </c>
      <c r="S237" s="349"/>
      <c r="T237" s="272"/>
    </row>
    <row r="238" spans="1:20" ht="63.75">
      <c r="A238" s="191" t="s">
        <v>544</v>
      </c>
      <c r="B238" s="68"/>
      <c r="C238" s="212" t="s">
        <v>679</v>
      </c>
      <c r="D238" s="213">
        <v>45686</v>
      </c>
      <c r="E238" s="191" t="s">
        <v>1809</v>
      </c>
      <c r="F238" s="191" t="s">
        <v>6</v>
      </c>
      <c r="G238" s="191">
        <v>2161219</v>
      </c>
      <c r="H238" s="68"/>
      <c r="I238" s="197" t="s">
        <v>2093</v>
      </c>
      <c r="J238" s="68"/>
      <c r="K238" s="68"/>
      <c r="L238" s="68"/>
      <c r="M238" s="68"/>
      <c r="N238" s="348"/>
      <c r="O238" s="348"/>
      <c r="P238" s="214">
        <v>0</v>
      </c>
      <c r="Q238" s="214">
        <v>12080</v>
      </c>
      <c r="R238" s="68" t="s">
        <v>1479</v>
      </c>
      <c r="S238" s="349"/>
      <c r="T238" s="272"/>
    </row>
    <row r="239" spans="1:20" ht="63.75">
      <c r="A239" s="191">
        <v>117</v>
      </c>
      <c r="B239" s="68"/>
      <c r="C239" s="212" t="s">
        <v>54</v>
      </c>
      <c r="D239" s="213">
        <v>45686</v>
      </c>
      <c r="E239" s="191" t="s">
        <v>1810</v>
      </c>
      <c r="F239" s="191" t="s">
        <v>10</v>
      </c>
      <c r="G239" s="191">
        <v>1117940</v>
      </c>
      <c r="H239" s="68"/>
      <c r="I239" s="197" t="s">
        <v>2094</v>
      </c>
      <c r="J239" s="68"/>
      <c r="K239" s="68"/>
      <c r="L239" s="68"/>
      <c r="M239" s="68"/>
      <c r="N239" s="348"/>
      <c r="O239" s="348"/>
      <c r="P239" s="214">
        <v>60</v>
      </c>
      <c r="Q239" s="214">
        <v>0</v>
      </c>
      <c r="R239" s="68" t="s">
        <v>1479</v>
      </c>
      <c r="S239" s="349"/>
      <c r="T239" s="272"/>
    </row>
    <row r="240" spans="1:20" ht="102">
      <c r="A240" s="191">
        <v>548</v>
      </c>
      <c r="B240" s="68"/>
      <c r="C240" s="212" t="s">
        <v>1279</v>
      </c>
      <c r="D240" s="213">
        <v>45686</v>
      </c>
      <c r="E240" s="191" t="s">
        <v>1811</v>
      </c>
      <c r="F240" s="191" t="s">
        <v>10</v>
      </c>
      <c r="G240" s="191">
        <v>1117960</v>
      </c>
      <c r="H240" s="68"/>
      <c r="I240" s="197" t="s">
        <v>2095</v>
      </c>
      <c r="J240" s="68"/>
      <c r="K240" s="68"/>
      <c r="L240" s="68"/>
      <c r="M240" s="68"/>
      <c r="N240" s="348"/>
      <c r="O240" s="348"/>
      <c r="P240" s="214">
        <v>443.07</v>
      </c>
      <c r="Q240" s="214">
        <v>0</v>
      </c>
      <c r="R240" s="68" t="s">
        <v>1479</v>
      </c>
      <c r="S240" s="349"/>
      <c r="T240" s="272"/>
    </row>
    <row r="241" spans="1:20" ht="63.75">
      <c r="A241" s="191">
        <v>117</v>
      </c>
      <c r="B241" s="68"/>
      <c r="C241" s="212" t="s">
        <v>54</v>
      </c>
      <c r="D241" s="213">
        <v>45686</v>
      </c>
      <c r="E241" s="191" t="s">
        <v>1812</v>
      </c>
      <c r="F241" s="191" t="s">
        <v>10</v>
      </c>
      <c r="G241" s="191">
        <v>1117966</v>
      </c>
      <c r="H241" s="68"/>
      <c r="I241" s="197" t="s">
        <v>2096</v>
      </c>
      <c r="J241" s="68"/>
      <c r="K241" s="68"/>
      <c r="L241" s="68"/>
      <c r="M241" s="68"/>
      <c r="N241" s="348"/>
      <c r="O241" s="348"/>
      <c r="P241" s="214">
        <v>60</v>
      </c>
      <c r="Q241" s="214">
        <v>0</v>
      </c>
      <c r="R241" s="68" t="s">
        <v>1479</v>
      </c>
      <c r="S241" s="349"/>
      <c r="T241" s="272"/>
    </row>
    <row r="242" spans="1:20" ht="76.5">
      <c r="A242" s="191">
        <v>117</v>
      </c>
      <c r="B242" s="68"/>
      <c r="C242" s="212" t="s">
        <v>54</v>
      </c>
      <c r="D242" s="213">
        <v>45686</v>
      </c>
      <c r="E242" s="191" t="s">
        <v>1813</v>
      </c>
      <c r="F242" s="191" t="s">
        <v>10</v>
      </c>
      <c r="G242" s="191">
        <v>1118011</v>
      </c>
      <c r="H242" s="68"/>
      <c r="I242" s="197" t="s">
        <v>2097</v>
      </c>
      <c r="J242" s="68"/>
      <c r="K242" s="68"/>
      <c r="L242" s="68"/>
      <c r="M242" s="68"/>
      <c r="N242" s="348"/>
      <c r="O242" s="348"/>
      <c r="P242" s="214">
        <v>60</v>
      </c>
      <c r="Q242" s="214">
        <v>0</v>
      </c>
      <c r="R242" s="68" t="s">
        <v>1479</v>
      </c>
      <c r="S242" s="349"/>
      <c r="T242" s="272"/>
    </row>
    <row r="243" spans="1:20" ht="76.5">
      <c r="A243" s="191">
        <v>117</v>
      </c>
      <c r="B243" s="68"/>
      <c r="C243" s="212" t="s">
        <v>54</v>
      </c>
      <c r="D243" s="213">
        <v>45686</v>
      </c>
      <c r="E243" s="191" t="s">
        <v>1814</v>
      </c>
      <c r="F243" s="191" t="s">
        <v>10</v>
      </c>
      <c r="G243" s="191">
        <v>1118012</v>
      </c>
      <c r="H243" s="68"/>
      <c r="I243" s="197" t="s">
        <v>2098</v>
      </c>
      <c r="J243" s="68"/>
      <c r="K243" s="68"/>
      <c r="L243" s="68"/>
      <c r="M243" s="68"/>
      <c r="N243" s="348"/>
      <c r="O243" s="348"/>
      <c r="P243" s="214">
        <v>60</v>
      </c>
      <c r="Q243" s="214">
        <v>0</v>
      </c>
      <c r="R243" s="68" t="s">
        <v>1479</v>
      </c>
      <c r="S243" s="349"/>
      <c r="T243" s="272"/>
    </row>
    <row r="244" spans="1:20" ht="63.75">
      <c r="A244" s="191">
        <v>117</v>
      </c>
      <c r="B244" s="68"/>
      <c r="C244" s="212" t="s">
        <v>54</v>
      </c>
      <c r="D244" s="213">
        <v>45686</v>
      </c>
      <c r="E244" s="191" t="s">
        <v>1815</v>
      </c>
      <c r="F244" s="191" t="s">
        <v>10</v>
      </c>
      <c r="G244" s="191">
        <v>1118028</v>
      </c>
      <c r="H244" s="68"/>
      <c r="I244" s="197" t="s">
        <v>2099</v>
      </c>
      <c r="J244" s="68"/>
      <c r="K244" s="68"/>
      <c r="L244" s="68"/>
      <c r="M244" s="68"/>
      <c r="N244" s="348"/>
      <c r="O244" s="348"/>
      <c r="P244" s="214">
        <v>60</v>
      </c>
      <c r="Q244" s="214">
        <v>0</v>
      </c>
      <c r="R244" s="68" t="s">
        <v>1479</v>
      </c>
      <c r="S244" s="349"/>
      <c r="T244" s="272"/>
    </row>
    <row r="245" spans="1:20" ht="63.75">
      <c r="A245" s="191">
        <v>117</v>
      </c>
      <c r="B245" s="68"/>
      <c r="C245" s="212" t="s">
        <v>54</v>
      </c>
      <c r="D245" s="213">
        <v>45686</v>
      </c>
      <c r="E245" s="191" t="s">
        <v>1816</v>
      </c>
      <c r="F245" s="191" t="s">
        <v>10</v>
      </c>
      <c r="G245" s="191">
        <v>1118031</v>
      </c>
      <c r="H245" s="68"/>
      <c r="I245" s="197" t="s">
        <v>2100</v>
      </c>
      <c r="J245" s="68"/>
      <c r="K245" s="68"/>
      <c r="L245" s="68"/>
      <c r="M245" s="68"/>
      <c r="N245" s="348"/>
      <c r="O245" s="348"/>
      <c r="P245" s="214">
        <v>60</v>
      </c>
      <c r="Q245" s="214">
        <v>0</v>
      </c>
      <c r="R245" s="68" t="s">
        <v>1479</v>
      </c>
      <c r="S245" s="349"/>
      <c r="T245" s="272"/>
    </row>
    <row r="246" spans="1:20" ht="89.25">
      <c r="A246" s="191">
        <v>513</v>
      </c>
      <c r="B246" s="68"/>
      <c r="C246" s="212" t="s">
        <v>160</v>
      </c>
      <c r="D246" s="213">
        <v>45686</v>
      </c>
      <c r="E246" s="191" t="s">
        <v>1817</v>
      </c>
      <c r="F246" s="191" t="s">
        <v>10</v>
      </c>
      <c r="G246" s="191">
        <v>1117957</v>
      </c>
      <c r="H246" s="68"/>
      <c r="I246" s="197" t="s">
        <v>2101</v>
      </c>
      <c r="J246" s="68"/>
      <c r="K246" s="68"/>
      <c r="L246" s="68"/>
      <c r="M246" s="68"/>
      <c r="N246" s="348"/>
      <c r="O246" s="348"/>
      <c r="P246" s="214">
        <v>28205.56</v>
      </c>
      <c r="Q246" s="214">
        <v>0</v>
      </c>
      <c r="R246" s="68" t="s">
        <v>1479</v>
      </c>
      <c r="S246" s="349"/>
      <c r="T246" s="272"/>
    </row>
    <row r="247" spans="1:20" ht="38.25">
      <c r="A247" s="191" t="s">
        <v>550</v>
      </c>
      <c r="B247" s="68"/>
      <c r="C247" s="212" t="s">
        <v>589</v>
      </c>
      <c r="D247" s="213">
        <v>45687</v>
      </c>
      <c r="E247" s="191" t="s">
        <v>1818</v>
      </c>
      <c r="F247" s="191" t="s">
        <v>3</v>
      </c>
      <c r="G247" s="191">
        <v>2254932</v>
      </c>
      <c r="H247" s="68"/>
      <c r="I247" s="197" t="s">
        <v>2102</v>
      </c>
      <c r="J247" s="68"/>
      <c r="K247" s="68"/>
      <c r="L247" s="68"/>
      <c r="M247" s="68"/>
      <c r="N247" s="348"/>
      <c r="O247" s="348"/>
      <c r="P247" s="214">
        <v>0</v>
      </c>
      <c r="Q247" s="214">
        <v>2958.52</v>
      </c>
      <c r="R247" s="68" t="s">
        <v>1479</v>
      </c>
      <c r="S247" s="349"/>
      <c r="T247" s="272"/>
    </row>
    <row r="248" spans="1:20" ht="38.25">
      <c r="A248" s="191" t="s">
        <v>550</v>
      </c>
      <c r="B248" s="68"/>
      <c r="C248" s="212" t="s">
        <v>589</v>
      </c>
      <c r="D248" s="213">
        <v>45687</v>
      </c>
      <c r="E248" s="191" t="s">
        <v>1819</v>
      </c>
      <c r="F248" s="191" t="s">
        <v>3</v>
      </c>
      <c r="G248" s="191">
        <v>2255019</v>
      </c>
      <c r="H248" s="68"/>
      <c r="I248" s="197" t="s">
        <v>2103</v>
      </c>
      <c r="J248" s="68"/>
      <c r="K248" s="68"/>
      <c r="L248" s="68"/>
      <c r="M248" s="68"/>
      <c r="N248" s="348"/>
      <c r="O248" s="348"/>
      <c r="P248" s="214">
        <v>0</v>
      </c>
      <c r="Q248" s="214">
        <v>724.8</v>
      </c>
      <c r="R248" s="68" t="s">
        <v>1479</v>
      </c>
      <c r="S248" s="349"/>
      <c r="T248" s="272"/>
    </row>
    <row r="249" spans="1:20" ht="38.25">
      <c r="A249" s="191" t="s">
        <v>550</v>
      </c>
      <c r="B249" s="68"/>
      <c r="C249" s="212" t="s">
        <v>589</v>
      </c>
      <c r="D249" s="213">
        <v>45687</v>
      </c>
      <c r="E249" s="191" t="s">
        <v>1820</v>
      </c>
      <c r="F249" s="191" t="s">
        <v>3</v>
      </c>
      <c r="G249" s="191">
        <v>2254856</v>
      </c>
      <c r="H249" s="68"/>
      <c r="I249" s="197" t="s">
        <v>2104</v>
      </c>
      <c r="J249" s="68"/>
      <c r="K249" s="68"/>
      <c r="L249" s="68"/>
      <c r="M249" s="68"/>
      <c r="N249" s="348"/>
      <c r="O249" s="348"/>
      <c r="P249" s="214">
        <v>0</v>
      </c>
      <c r="Q249" s="214">
        <v>3794</v>
      </c>
      <c r="R249" s="68" t="s">
        <v>1479</v>
      </c>
      <c r="S249" s="349"/>
      <c r="T249" s="272"/>
    </row>
    <row r="250" spans="1:20" ht="51">
      <c r="A250" s="191">
        <v>526</v>
      </c>
      <c r="B250" s="68"/>
      <c r="C250" s="212" t="s">
        <v>1262</v>
      </c>
      <c r="D250" s="213">
        <v>45687</v>
      </c>
      <c r="E250" s="191" t="s">
        <v>1821</v>
      </c>
      <c r="F250" s="191" t="s">
        <v>3</v>
      </c>
      <c r="G250" s="191">
        <v>2254858</v>
      </c>
      <c r="H250" s="68"/>
      <c r="I250" s="197" t="s">
        <v>2105</v>
      </c>
      <c r="J250" s="68"/>
      <c r="K250" s="68"/>
      <c r="L250" s="68"/>
      <c r="M250" s="68"/>
      <c r="N250" s="348"/>
      <c r="O250" s="348"/>
      <c r="P250" s="214">
        <v>0</v>
      </c>
      <c r="Q250" s="214">
        <v>99940</v>
      </c>
      <c r="R250" s="68" t="s">
        <v>1479</v>
      </c>
      <c r="S250" s="349"/>
      <c r="T250" s="272"/>
    </row>
    <row r="251" spans="1:20" ht="51">
      <c r="A251" s="191">
        <v>163</v>
      </c>
      <c r="B251" s="68"/>
      <c r="C251" s="212" t="s">
        <v>78</v>
      </c>
      <c r="D251" s="213">
        <v>45687</v>
      </c>
      <c r="E251" s="191" t="s">
        <v>1822</v>
      </c>
      <c r="F251" s="191" t="s">
        <v>3</v>
      </c>
      <c r="G251" s="191">
        <v>2254903</v>
      </c>
      <c r="H251" s="68"/>
      <c r="I251" s="197" t="s">
        <v>2106</v>
      </c>
      <c r="J251" s="68"/>
      <c r="K251" s="68"/>
      <c r="L251" s="68"/>
      <c r="M251" s="68"/>
      <c r="N251" s="348"/>
      <c r="O251" s="348"/>
      <c r="P251" s="214">
        <v>0</v>
      </c>
      <c r="Q251" s="214">
        <v>8.6999999999999993</v>
      </c>
      <c r="R251" s="68" t="s">
        <v>1479</v>
      </c>
      <c r="S251" s="349"/>
      <c r="T251" s="272"/>
    </row>
    <row r="252" spans="1:20" ht="63.75">
      <c r="A252" s="191">
        <v>291</v>
      </c>
      <c r="B252" s="68"/>
      <c r="C252" s="212" t="s">
        <v>119</v>
      </c>
      <c r="D252" s="213">
        <v>45687</v>
      </c>
      <c r="E252" s="191" t="s">
        <v>1823</v>
      </c>
      <c r="F252" s="191" t="s">
        <v>10</v>
      </c>
      <c r="G252" s="191">
        <v>3011179</v>
      </c>
      <c r="H252" s="68"/>
      <c r="I252" s="197" t="s">
        <v>2107</v>
      </c>
      <c r="J252" s="68"/>
      <c r="K252" s="68"/>
      <c r="L252" s="68"/>
      <c r="M252" s="68"/>
      <c r="N252" s="348"/>
      <c r="O252" s="348"/>
      <c r="P252" s="214">
        <v>60</v>
      </c>
      <c r="Q252" s="214">
        <v>0</v>
      </c>
      <c r="R252" s="68" t="s">
        <v>1479</v>
      </c>
      <c r="S252" s="349"/>
      <c r="T252" s="272"/>
    </row>
    <row r="253" spans="1:20" ht="76.5">
      <c r="A253" s="191">
        <v>117</v>
      </c>
      <c r="B253" s="68"/>
      <c r="C253" s="212" t="s">
        <v>54</v>
      </c>
      <c r="D253" s="213">
        <v>45687</v>
      </c>
      <c r="E253" s="191" t="s">
        <v>1824</v>
      </c>
      <c r="F253" s="191" t="s">
        <v>10</v>
      </c>
      <c r="G253" s="191">
        <v>1118150</v>
      </c>
      <c r="H253" s="68"/>
      <c r="I253" s="197" t="s">
        <v>2108</v>
      </c>
      <c r="J253" s="68"/>
      <c r="K253" s="68"/>
      <c r="L253" s="68"/>
      <c r="M253" s="68"/>
      <c r="N253" s="348"/>
      <c r="O253" s="348"/>
      <c r="P253" s="214">
        <v>60</v>
      </c>
      <c r="Q253" s="214">
        <v>0</v>
      </c>
      <c r="R253" s="68" t="s">
        <v>1479</v>
      </c>
      <c r="S253" s="349"/>
      <c r="T253" s="272"/>
    </row>
    <row r="254" spans="1:20" ht="51">
      <c r="A254" s="191">
        <v>46</v>
      </c>
      <c r="B254" s="68"/>
      <c r="C254" s="212" t="s">
        <v>1367</v>
      </c>
      <c r="D254" s="213">
        <v>45688</v>
      </c>
      <c r="E254" s="191" t="s">
        <v>1825</v>
      </c>
      <c r="F254" s="191" t="s">
        <v>3</v>
      </c>
      <c r="G254" s="191">
        <v>2255263</v>
      </c>
      <c r="H254" s="68"/>
      <c r="I254" s="197" t="s">
        <v>2109</v>
      </c>
      <c r="J254" s="68"/>
      <c r="K254" s="68"/>
      <c r="L254" s="68"/>
      <c r="M254" s="68"/>
      <c r="N254" s="348"/>
      <c r="O254" s="348"/>
      <c r="P254" s="214">
        <v>0</v>
      </c>
      <c r="Q254" s="214">
        <v>3320.94</v>
      </c>
      <c r="R254" s="68" t="s">
        <v>1479</v>
      </c>
      <c r="S254" s="349"/>
      <c r="T254" s="272"/>
    </row>
    <row r="255" spans="1:20" ht="63.75">
      <c r="A255" s="191">
        <v>15</v>
      </c>
      <c r="B255" s="68"/>
      <c r="C255" s="212" t="s">
        <v>39</v>
      </c>
      <c r="D255" s="213">
        <v>45688</v>
      </c>
      <c r="E255" s="191" t="s">
        <v>1826</v>
      </c>
      <c r="F255" s="191" t="s">
        <v>3</v>
      </c>
      <c r="G255" s="191">
        <v>2255282</v>
      </c>
      <c r="H255" s="68"/>
      <c r="I255" s="197" t="s">
        <v>2110</v>
      </c>
      <c r="J255" s="68"/>
      <c r="K255" s="68"/>
      <c r="L255" s="68"/>
      <c r="M255" s="68"/>
      <c r="N255" s="348"/>
      <c r="O255" s="348"/>
      <c r="P255" s="214">
        <v>0</v>
      </c>
      <c r="Q255" s="214">
        <v>24</v>
      </c>
      <c r="R255" s="68" t="s">
        <v>1479</v>
      </c>
      <c r="S255" s="349"/>
      <c r="T255" s="272"/>
    </row>
    <row r="256" spans="1:20" ht="51">
      <c r="A256" s="191">
        <v>650</v>
      </c>
      <c r="B256" s="68"/>
      <c r="C256" s="212" t="s">
        <v>175</v>
      </c>
      <c r="D256" s="213">
        <v>45688</v>
      </c>
      <c r="E256" s="191" t="s">
        <v>1827</v>
      </c>
      <c r="F256" s="191" t="s">
        <v>3</v>
      </c>
      <c r="G256" s="191">
        <v>2255399</v>
      </c>
      <c r="H256" s="68"/>
      <c r="I256" s="197" t="s">
        <v>2111</v>
      </c>
      <c r="J256" s="68"/>
      <c r="K256" s="68"/>
      <c r="L256" s="68"/>
      <c r="M256" s="68"/>
      <c r="N256" s="348"/>
      <c r="O256" s="348"/>
      <c r="P256" s="214">
        <v>0</v>
      </c>
      <c r="Q256" s="214">
        <v>36</v>
      </c>
      <c r="R256" s="68" t="s">
        <v>1479</v>
      </c>
      <c r="S256" s="349"/>
      <c r="T256" s="272"/>
    </row>
    <row r="257" spans="1:20" ht="38.25">
      <c r="A257" s="191">
        <v>526</v>
      </c>
      <c r="B257" s="68"/>
      <c r="C257" s="212" t="s">
        <v>1262</v>
      </c>
      <c r="D257" s="213">
        <v>45688</v>
      </c>
      <c r="E257" s="191" t="s">
        <v>1828</v>
      </c>
      <c r="F257" s="191" t="s">
        <v>3</v>
      </c>
      <c r="G257" s="191">
        <v>2255497</v>
      </c>
      <c r="H257" s="68"/>
      <c r="I257" s="197" t="s">
        <v>2112</v>
      </c>
      <c r="J257" s="68"/>
      <c r="K257" s="68"/>
      <c r="L257" s="68"/>
      <c r="M257" s="68"/>
      <c r="N257" s="348"/>
      <c r="O257" s="348"/>
      <c r="P257" s="214">
        <v>0</v>
      </c>
      <c r="Q257" s="214">
        <v>2150</v>
      </c>
      <c r="R257" s="68" t="s">
        <v>1479</v>
      </c>
      <c r="S257" s="349"/>
      <c r="T257" s="272"/>
    </row>
    <row r="258" spans="1:20" ht="51">
      <c r="A258" s="191">
        <v>35</v>
      </c>
      <c r="B258" s="68"/>
      <c r="C258" s="212" t="s">
        <v>43</v>
      </c>
      <c r="D258" s="213">
        <v>45688</v>
      </c>
      <c r="E258" s="191" t="s">
        <v>1829</v>
      </c>
      <c r="F258" s="191" t="s">
        <v>635</v>
      </c>
      <c r="G258" s="191">
        <v>10875821</v>
      </c>
      <c r="H258" s="68"/>
      <c r="I258" s="197" t="s">
        <v>2113</v>
      </c>
      <c r="J258" s="68"/>
      <c r="K258" s="68"/>
      <c r="L258" s="68"/>
      <c r="M258" s="68"/>
      <c r="N258" s="348"/>
      <c r="O258" s="348"/>
      <c r="P258" s="214">
        <v>0</v>
      </c>
      <c r="Q258" s="214">
        <v>1027.3499999999999</v>
      </c>
      <c r="R258" s="68" t="s">
        <v>1479</v>
      </c>
      <c r="S258" s="349"/>
      <c r="T258" s="272"/>
    </row>
    <row r="259" spans="1:20" ht="76.5">
      <c r="A259" s="191">
        <v>117</v>
      </c>
      <c r="B259" s="68"/>
      <c r="C259" s="212" t="s">
        <v>54</v>
      </c>
      <c r="D259" s="213">
        <v>45688</v>
      </c>
      <c r="E259" s="191" t="s">
        <v>1830</v>
      </c>
      <c r="F259" s="191" t="s">
        <v>10</v>
      </c>
      <c r="G259" s="191">
        <v>1118308</v>
      </c>
      <c r="H259" s="68"/>
      <c r="I259" s="197" t="s">
        <v>2114</v>
      </c>
      <c r="J259" s="68"/>
      <c r="K259" s="68"/>
      <c r="L259" s="68"/>
      <c r="M259" s="68"/>
      <c r="N259" s="348"/>
      <c r="O259" s="348"/>
      <c r="P259" s="214">
        <v>60</v>
      </c>
      <c r="Q259" s="214">
        <v>0</v>
      </c>
      <c r="R259" s="68" t="s">
        <v>1479</v>
      </c>
      <c r="S259" s="349"/>
      <c r="T259" s="272"/>
    </row>
    <row r="260" spans="1:20" ht="76.5">
      <c r="A260" s="191">
        <v>117</v>
      </c>
      <c r="B260" s="68"/>
      <c r="C260" s="212" t="s">
        <v>54</v>
      </c>
      <c r="D260" s="213">
        <v>45688</v>
      </c>
      <c r="E260" s="191" t="s">
        <v>1831</v>
      </c>
      <c r="F260" s="191" t="s">
        <v>10</v>
      </c>
      <c r="G260" s="191">
        <v>1118341</v>
      </c>
      <c r="H260" s="68"/>
      <c r="I260" s="197" t="s">
        <v>2115</v>
      </c>
      <c r="J260" s="68"/>
      <c r="K260" s="68"/>
      <c r="L260" s="68"/>
      <c r="M260" s="68"/>
      <c r="N260" s="348"/>
      <c r="O260" s="348"/>
      <c r="P260" s="214">
        <v>60</v>
      </c>
      <c r="Q260" s="214">
        <v>0</v>
      </c>
      <c r="R260" s="68" t="s">
        <v>1479</v>
      </c>
      <c r="S260" s="349"/>
      <c r="T260" s="272"/>
    </row>
    <row r="261" spans="1:20" ht="76.5">
      <c r="A261" s="191">
        <v>117</v>
      </c>
      <c r="B261" s="68"/>
      <c r="C261" s="212" t="s">
        <v>54</v>
      </c>
      <c r="D261" s="213">
        <v>45688</v>
      </c>
      <c r="E261" s="191" t="s">
        <v>1832</v>
      </c>
      <c r="F261" s="191" t="s">
        <v>10</v>
      </c>
      <c r="G261" s="191">
        <v>1118343</v>
      </c>
      <c r="H261" s="68"/>
      <c r="I261" s="197" t="s">
        <v>2116</v>
      </c>
      <c r="J261" s="68"/>
      <c r="K261" s="68"/>
      <c r="L261" s="68"/>
      <c r="M261" s="68"/>
      <c r="N261" s="348"/>
      <c r="O261" s="348"/>
      <c r="P261" s="214">
        <v>60</v>
      </c>
      <c r="Q261" s="214">
        <v>0</v>
      </c>
      <c r="R261" s="68" t="s">
        <v>1479</v>
      </c>
      <c r="S261" s="349"/>
      <c r="T261" s="272"/>
    </row>
    <row r="262" spans="1:20" ht="51">
      <c r="A262" s="191">
        <v>650</v>
      </c>
      <c r="B262" s="68"/>
      <c r="C262" s="212" t="s">
        <v>175</v>
      </c>
      <c r="D262" s="213">
        <v>45691</v>
      </c>
      <c r="E262" s="191" t="s">
        <v>2223</v>
      </c>
      <c r="F262" s="191" t="s">
        <v>3</v>
      </c>
      <c r="G262" s="191">
        <v>2255896</v>
      </c>
      <c r="H262" s="68"/>
      <c r="I262" s="197" t="s">
        <v>2500</v>
      </c>
      <c r="J262" s="68"/>
      <c r="K262" s="68"/>
      <c r="L262" s="68"/>
      <c r="M262" s="68"/>
      <c r="N262" s="348"/>
      <c r="O262" s="348"/>
      <c r="P262" s="214">
        <v>0</v>
      </c>
      <c r="Q262" s="214">
        <v>723.58</v>
      </c>
      <c r="R262" s="68" t="s">
        <v>1479</v>
      </c>
      <c r="S262" s="349"/>
      <c r="T262" s="272"/>
    </row>
    <row r="263" spans="1:20" ht="51">
      <c r="A263" s="191">
        <v>650</v>
      </c>
      <c r="B263" s="68"/>
      <c r="C263" s="212" t="s">
        <v>175</v>
      </c>
      <c r="D263" s="213">
        <v>45691</v>
      </c>
      <c r="E263" s="191" t="s">
        <v>2224</v>
      </c>
      <c r="F263" s="191" t="s">
        <v>3</v>
      </c>
      <c r="G263" s="191">
        <v>2255897</v>
      </c>
      <c r="H263" s="68"/>
      <c r="I263" s="197" t="s">
        <v>2501</v>
      </c>
      <c r="J263" s="68"/>
      <c r="K263" s="68"/>
      <c r="L263" s="68"/>
      <c r="M263" s="68"/>
      <c r="N263" s="348"/>
      <c r="O263" s="348"/>
      <c r="P263" s="214">
        <v>0</v>
      </c>
      <c r="Q263" s="214">
        <v>556.20000000000005</v>
      </c>
      <c r="R263" s="68" t="s">
        <v>1479</v>
      </c>
      <c r="S263" s="349"/>
      <c r="T263" s="272"/>
    </row>
    <row r="264" spans="1:20" ht="51">
      <c r="A264" s="191">
        <v>526</v>
      </c>
      <c r="B264" s="68"/>
      <c r="C264" s="212" t="s">
        <v>1262</v>
      </c>
      <c r="D264" s="213">
        <v>45691</v>
      </c>
      <c r="E264" s="191" t="s">
        <v>2225</v>
      </c>
      <c r="F264" s="191" t="s">
        <v>3</v>
      </c>
      <c r="G264" s="191">
        <v>2255914</v>
      </c>
      <c r="H264" s="68"/>
      <c r="I264" s="197" t="s">
        <v>2502</v>
      </c>
      <c r="J264" s="68"/>
      <c r="K264" s="68"/>
      <c r="L264" s="68"/>
      <c r="M264" s="68"/>
      <c r="N264" s="348"/>
      <c r="O264" s="348"/>
      <c r="P264" s="214">
        <v>0</v>
      </c>
      <c r="Q264" s="214">
        <v>1500</v>
      </c>
      <c r="R264" s="68" t="s">
        <v>1479</v>
      </c>
      <c r="S264" s="349"/>
      <c r="T264" s="272"/>
    </row>
    <row r="265" spans="1:20" ht="51">
      <c r="A265" s="191">
        <v>15</v>
      </c>
      <c r="B265" s="68"/>
      <c r="C265" s="212" t="s">
        <v>39</v>
      </c>
      <c r="D265" s="213">
        <v>45691</v>
      </c>
      <c r="E265" s="191" t="s">
        <v>2226</v>
      </c>
      <c r="F265" s="191" t="s">
        <v>3</v>
      </c>
      <c r="G265" s="191">
        <v>2255748</v>
      </c>
      <c r="H265" s="68"/>
      <c r="I265" s="197" t="s">
        <v>2503</v>
      </c>
      <c r="J265" s="68"/>
      <c r="K265" s="68"/>
      <c r="L265" s="68"/>
      <c r="M265" s="68"/>
      <c r="N265" s="348"/>
      <c r="O265" s="348"/>
      <c r="P265" s="214">
        <v>0</v>
      </c>
      <c r="Q265" s="214">
        <v>100</v>
      </c>
      <c r="R265" s="68" t="s">
        <v>1479</v>
      </c>
      <c r="S265" s="349"/>
      <c r="T265" s="272"/>
    </row>
    <row r="266" spans="1:20" ht="51">
      <c r="A266" s="191">
        <v>15</v>
      </c>
      <c r="B266" s="68"/>
      <c r="C266" s="212" t="s">
        <v>39</v>
      </c>
      <c r="D266" s="213">
        <v>45691</v>
      </c>
      <c r="E266" s="191" t="s">
        <v>2227</v>
      </c>
      <c r="F266" s="191" t="s">
        <v>3</v>
      </c>
      <c r="G266" s="191">
        <v>2255749</v>
      </c>
      <c r="H266" s="68"/>
      <c r="I266" s="197" t="s">
        <v>2504</v>
      </c>
      <c r="J266" s="68"/>
      <c r="K266" s="68"/>
      <c r="L266" s="68"/>
      <c r="M266" s="68"/>
      <c r="N266" s="348"/>
      <c r="O266" s="348"/>
      <c r="P266" s="214">
        <v>0</v>
      </c>
      <c r="Q266" s="214">
        <v>100</v>
      </c>
      <c r="R266" s="68" t="s">
        <v>1479</v>
      </c>
      <c r="S266" s="349"/>
      <c r="T266" s="272"/>
    </row>
    <row r="267" spans="1:20" ht="51">
      <c r="A267" s="191">
        <v>47</v>
      </c>
      <c r="B267" s="68"/>
      <c r="C267" s="212" t="s">
        <v>45</v>
      </c>
      <c r="D267" s="213">
        <v>45691</v>
      </c>
      <c r="E267" s="191" t="s">
        <v>2228</v>
      </c>
      <c r="F267" s="191" t="s">
        <v>3</v>
      </c>
      <c r="G267" s="191">
        <v>2255825</v>
      </c>
      <c r="H267" s="68"/>
      <c r="I267" s="197" t="s">
        <v>2505</v>
      </c>
      <c r="J267" s="68"/>
      <c r="K267" s="68"/>
      <c r="L267" s="68"/>
      <c r="M267" s="68"/>
      <c r="N267" s="348"/>
      <c r="O267" s="348"/>
      <c r="P267" s="214">
        <v>0</v>
      </c>
      <c r="Q267" s="214">
        <v>1200</v>
      </c>
      <c r="R267" s="68" t="s">
        <v>1479</v>
      </c>
      <c r="S267" s="349"/>
      <c r="T267" s="272"/>
    </row>
    <row r="268" spans="1:20" ht="51">
      <c r="A268" s="191">
        <v>47</v>
      </c>
      <c r="B268" s="68"/>
      <c r="C268" s="212" t="s">
        <v>45</v>
      </c>
      <c r="D268" s="213">
        <v>45691</v>
      </c>
      <c r="E268" s="191" t="s">
        <v>2229</v>
      </c>
      <c r="F268" s="191" t="s">
        <v>3</v>
      </c>
      <c r="G268" s="191">
        <v>2255835</v>
      </c>
      <c r="H268" s="68"/>
      <c r="I268" s="197" t="s">
        <v>2506</v>
      </c>
      <c r="J268" s="68"/>
      <c r="K268" s="68"/>
      <c r="L268" s="68"/>
      <c r="M268" s="68"/>
      <c r="N268" s="348"/>
      <c r="O268" s="348"/>
      <c r="P268" s="214">
        <v>0</v>
      </c>
      <c r="Q268" s="214">
        <v>396</v>
      </c>
      <c r="R268" s="68" t="s">
        <v>1479</v>
      </c>
      <c r="S268" s="349"/>
      <c r="T268" s="272"/>
    </row>
    <row r="269" spans="1:20" ht="51">
      <c r="A269" s="191">
        <v>47</v>
      </c>
      <c r="B269" s="68"/>
      <c r="C269" s="212" t="s">
        <v>45</v>
      </c>
      <c r="D269" s="213">
        <v>45691</v>
      </c>
      <c r="E269" s="191" t="s">
        <v>2230</v>
      </c>
      <c r="F269" s="191" t="s">
        <v>3</v>
      </c>
      <c r="G269" s="191">
        <v>2255832</v>
      </c>
      <c r="H269" s="68"/>
      <c r="I269" s="197" t="s">
        <v>2507</v>
      </c>
      <c r="J269" s="68"/>
      <c r="K269" s="68"/>
      <c r="L269" s="68"/>
      <c r="M269" s="68"/>
      <c r="N269" s="348"/>
      <c r="O269" s="348"/>
      <c r="P269" s="214">
        <v>0</v>
      </c>
      <c r="Q269" s="214">
        <v>936</v>
      </c>
      <c r="R269" s="68" t="s">
        <v>1479</v>
      </c>
      <c r="S269" s="349"/>
      <c r="T269" s="272"/>
    </row>
    <row r="270" spans="1:20" ht="51">
      <c r="A270" s="191">
        <v>291</v>
      </c>
      <c r="B270" s="68"/>
      <c r="C270" s="212" t="s">
        <v>119</v>
      </c>
      <c r="D270" s="213">
        <v>45691</v>
      </c>
      <c r="E270" s="191" t="s">
        <v>2231</v>
      </c>
      <c r="F270" s="191" t="s">
        <v>3</v>
      </c>
      <c r="G270" s="191">
        <v>2255833</v>
      </c>
      <c r="H270" s="68"/>
      <c r="I270" s="197" t="s">
        <v>2508</v>
      </c>
      <c r="J270" s="68"/>
      <c r="K270" s="68"/>
      <c r="L270" s="68"/>
      <c r="M270" s="68"/>
      <c r="N270" s="348"/>
      <c r="O270" s="348"/>
      <c r="P270" s="214">
        <v>0</v>
      </c>
      <c r="Q270" s="214">
        <v>9730.6200000000008</v>
      </c>
      <c r="R270" s="68" t="s">
        <v>1479</v>
      </c>
      <c r="S270" s="349"/>
      <c r="T270" s="272"/>
    </row>
    <row r="271" spans="1:20" ht="51">
      <c r="A271" s="191">
        <v>47</v>
      </c>
      <c r="B271" s="68"/>
      <c r="C271" s="212" t="s">
        <v>45</v>
      </c>
      <c r="D271" s="213">
        <v>45691</v>
      </c>
      <c r="E271" s="191" t="s">
        <v>2232</v>
      </c>
      <c r="F271" s="191" t="s">
        <v>3</v>
      </c>
      <c r="G271" s="191">
        <v>2255834</v>
      </c>
      <c r="H271" s="68"/>
      <c r="I271" s="197" t="s">
        <v>2509</v>
      </c>
      <c r="J271" s="68"/>
      <c r="K271" s="68"/>
      <c r="L271" s="68"/>
      <c r="M271" s="68"/>
      <c r="N271" s="348"/>
      <c r="O271" s="348"/>
      <c r="P271" s="214">
        <v>0</v>
      </c>
      <c r="Q271" s="214">
        <v>2.1</v>
      </c>
      <c r="R271" s="68" t="s">
        <v>1479</v>
      </c>
      <c r="S271" s="349"/>
      <c r="T271" s="272"/>
    </row>
    <row r="272" spans="1:20" ht="51">
      <c r="A272" s="191">
        <v>291</v>
      </c>
      <c r="B272" s="68"/>
      <c r="C272" s="212" t="s">
        <v>119</v>
      </c>
      <c r="D272" s="213">
        <v>45691</v>
      </c>
      <c r="E272" s="191" t="s">
        <v>2233</v>
      </c>
      <c r="F272" s="191" t="s">
        <v>3</v>
      </c>
      <c r="G272" s="191">
        <v>2255836</v>
      </c>
      <c r="H272" s="68"/>
      <c r="I272" s="197" t="s">
        <v>2510</v>
      </c>
      <c r="J272" s="68"/>
      <c r="K272" s="68"/>
      <c r="L272" s="68"/>
      <c r="M272" s="68"/>
      <c r="N272" s="348"/>
      <c r="O272" s="348"/>
      <c r="P272" s="214">
        <v>0</v>
      </c>
      <c r="Q272" s="214">
        <v>11300.01</v>
      </c>
      <c r="R272" s="68" t="s">
        <v>1479</v>
      </c>
      <c r="S272" s="349"/>
      <c r="T272" s="272"/>
    </row>
    <row r="273" spans="1:20" ht="38.25">
      <c r="A273" s="191" t="s">
        <v>550</v>
      </c>
      <c r="B273" s="68"/>
      <c r="C273" s="212" t="s">
        <v>589</v>
      </c>
      <c r="D273" s="213">
        <v>45692</v>
      </c>
      <c r="E273" s="191" t="s">
        <v>2234</v>
      </c>
      <c r="F273" s="191" t="s">
        <v>3</v>
      </c>
      <c r="G273" s="191">
        <v>2256319</v>
      </c>
      <c r="H273" s="68"/>
      <c r="I273" s="197" t="s">
        <v>1531</v>
      </c>
      <c r="J273" s="68"/>
      <c r="K273" s="68"/>
      <c r="L273" s="68"/>
      <c r="M273" s="68"/>
      <c r="N273" s="348"/>
      <c r="O273" s="348"/>
      <c r="P273" s="214">
        <v>0</v>
      </c>
      <c r="Q273" s="214">
        <v>900</v>
      </c>
      <c r="R273" s="68" t="s">
        <v>1479</v>
      </c>
      <c r="S273" s="349"/>
      <c r="T273" s="272"/>
    </row>
    <row r="274" spans="1:20" ht="51">
      <c r="A274" s="191">
        <v>46</v>
      </c>
      <c r="B274" s="68"/>
      <c r="C274" s="212" t="s">
        <v>1367</v>
      </c>
      <c r="D274" s="213">
        <v>45692</v>
      </c>
      <c r="E274" s="191" t="s">
        <v>2235</v>
      </c>
      <c r="F274" s="191" t="s">
        <v>3</v>
      </c>
      <c r="G274" s="191">
        <v>2256341</v>
      </c>
      <c r="H274" s="68"/>
      <c r="I274" s="197" t="s">
        <v>2511</v>
      </c>
      <c r="J274" s="68"/>
      <c r="K274" s="68"/>
      <c r="L274" s="68"/>
      <c r="M274" s="68"/>
      <c r="N274" s="348"/>
      <c r="O274" s="348"/>
      <c r="P274" s="214">
        <v>0</v>
      </c>
      <c r="Q274" s="214">
        <v>84.23</v>
      </c>
      <c r="R274" s="68" t="s">
        <v>1479</v>
      </c>
      <c r="S274" s="349"/>
      <c r="T274" s="272"/>
    </row>
    <row r="275" spans="1:20" ht="51">
      <c r="A275" s="191" t="s">
        <v>550</v>
      </c>
      <c r="B275" s="68"/>
      <c r="C275" s="212" t="s">
        <v>589</v>
      </c>
      <c r="D275" s="213">
        <v>45692</v>
      </c>
      <c r="E275" s="191" t="s">
        <v>2236</v>
      </c>
      <c r="F275" s="191" t="s">
        <v>3</v>
      </c>
      <c r="G275" s="191">
        <v>2256427</v>
      </c>
      <c r="H275" s="68"/>
      <c r="I275" s="197" t="s">
        <v>2512</v>
      </c>
      <c r="J275" s="68"/>
      <c r="K275" s="68"/>
      <c r="L275" s="68"/>
      <c r="M275" s="68"/>
      <c r="N275" s="348"/>
      <c r="O275" s="348"/>
      <c r="P275" s="214">
        <v>0</v>
      </c>
      <c r="Q275" s="214">
        <v>26717.35</v>
      </c>
      <c r="R275" s="68" t="s">
        <v>1479</v>
      </c>
      <c r="S275" s="349"/>
      <c r="T275" s="272"/>
    </row>
    <row r="276" spans="1:20" ht="51">
      <c r="A276" s="191" t="s">
        <v>550</v>
      </c>
      <c r="B276" s="68"/>
      <c r="C276" s="212" t="s">
        <v>589</v>
      </c>
      <c r="D276" s="213">
        <v>45692</v>
      </c>
      <c r="E276" s="191" t="s">
        <v>2237</v>
      </c>
      <c r="F276" s="191" t="s">
        <v>3</v>
      </c>
      <c r="G276" s="191">
        <v>2256428</v>
      </c>
      <c r="H276" s="68"/>
      <c r="I276" s="197" t="s">
        <v>2513</v>
      </c>
      <c r="J276" s="68"/>
      <c r="K276" s="68"/>
      <c r="L276" s="68"/>
      <c r="M276" s="68"/>
      <c r="N276" s="348"/>
      <c r="O276" s="348"/>
      <c r="P276" s="214">
        <v>0</v>
      </c>
      <c r="Q276" s="214">
        <v>41650.379999999997</v>
      </c>
      <c r="R276" s="68" t="s">
        <v>1479</v>
      </c>
      <c r="S276" s="349"/>
      <c r="T276" s="272"/>
    </row>
    <row r="277" spans="1:20" ht="51">
      <c r="A277" s="191">
        <v>81</v>
      </c>
      <c r="B277" s="68"/>
      <c r="C277" s="212" t="s">
        <v>49</v>
      </c>
      <c r="D277" s="213">
        <v>45692</v>
      </c>
      <c r="E277" s="191" t="s">
        <v>2238</v>
      </c>
      <c r="F277" s="191" t="s">
        <v>3</v>
      </c>
      <c r="G277" s="191">
        <v>2256345</v>
      </c>
      <c r="H277" s="68"/>
      <c r="I277" s="197" t="s">
        <v>2514</v>
      </c>
      <c r="J277" s="68"/>
      <c r="K277" s="68"/>
      <c r="L277" s="68"/>
      <c r="M277" s="68"/>
      <c r="N277" s="348"/>
      <c r="O277" s="348"/>
      <c r="P277" s="214">
        <v>0</v>
      </c>
      <c r="Q277" s="214">
        <v>4645.8</v>
      </c>
      <c r="R277" s="68" t="s">
        <v>1479</v>
      </c>
      <c r="S277" s="349"/>
      <c r="T277" s="272"/>
    </row>
    <row r="278" spans="1:20" ht="51">
      <c r="A278" s="191">
        <v>81</v>
      </c>
      <c r="B278" s="68"/>
      <c r="C278" s="212" t="s">
        <v>49</v>
      </c>
      <c r="D278" s="213">
        <v>45692</v>
      </c>
      <c r="E278" s="191" t="s">
        <v>2239</v>
      </c>
      <c r="F278" s="191" t="s">
        <v>3</v>
      </c>
      <c r="G278" s="191">
        <v>2256347</v>
      </c>
      <c r="H278" s="68"/>
      <c r="I278" s="197" t="s">
        <v>2515</v>
      </c>
      <c r="J278" s="68"/>
      <c r="K278" s="68"/>
      <c r="L278" s="68"/>
      <c r="M278" s="68"/>
      <c r="N278" s="348"/>
      <c r="O278" s="348"/>
      <c r="P278" s="214">
        <v>0</v>
      </c>
      <c r="Q278" s="214">
        <v>7213.8</v>
      </c>
      <c r="R278" s="68" t="s">
        <v>1479</v>
      </c>
      <c r="S278" s="349"/>
      <c r="T278" s="272"/>
    </row>
    <row r="279" spans="1:20" ht="63.75">
      <c r="A279" s="191">
        <v>291</v>
      </c>
      <c r="B279" s="68"/>
      <c r="C279" s="212" t="s">
        <v>119</v>
      </c>
      <c r="D279" s="213">
        <v>45692</v>
      </c>
      <c r="E279" s="191" t="s">
        <v>2240</v>
      </c>
      <c r="F279" s="191" t="s">
        <v>6</v>
      </c>
      <c r="G279" s="191">
        <v>2164885</v>
      </c>
      <c r="H279" s="68"/>
      <c r="I279" s="197" t="s">
        <v>2516</v>
      </c>
      <c r="J279" s="68"/>
      <c r="K279" s="68"/>
      <c r="L279" s="68"/>
      <c r="M279" s="68"/>
      <c r="N279" s="348"/>
      <c r="O279" s="348"/>
      <c r="P279" s="214">
        <v>0</v>
      </c>
      <c r="Q279" s="214">
        <v>81410.850000000006</v>
      </c>
      <c r="R279" s="68" t="s">
        <v>1479</v>
      </c>
      <c r="S279" s="349"/>
      <c r="T279" s="272"/>
    </row>
    <row r="280" spans="1:20" ht="63.75">
      <c r="A280" s="191">
        <v>117</v>
      </c>
      <c r="B280" s="68"/>
      <c r="C280" s="212" t="s">
        <v>54</v>
      </c>
      <c r="D280" s="213">
        <v>45692</v>
      </c>
      <c r="E280" s="191" t="s">
        <v>2241</v>
      </c>
      <c r="F280" s="191" t="s">
        <v>10</v>
      </c>
      <c r="G280" s="191">
        <v>1118642</v>
      </c>
      <c r="H280" s="68"/>
      <c r="I280" s="197" t="s">
        <v>2517</v>
      </c>
      <c r="J280" s="68"/>
      <c r="K280" s="68"/>
      <c r="L280" s="68"/>
      <c r="M280" s="68"/>
      <c r="N280" s="348"/>
      <c r="O280" s="348"/>
      <c r="P280" s="214">
        <v>60</v>
      </c>
      <c r="Q280" s="214">
        <v>0</v>
      </c>
      <c r="R280" s="68" t="s">
        <v>1479</v>
      </c>
      <c r="S280" s="349"/>
      <c r="T280" s="272"/>
    </row>
    <row r="281" spans="1:20" ht="38.25">
      <c r="A281" s="191">
        <v>133</v>
      </c>
      <c r="B281" s="68"/>
      <c r="C281" s="212" t="s">
        <v>60</v>
      </c>
      <c r="D281" s="213">
        <v>45693</v>
      </c>
      <c r="E281" s="191" t="s">
        <v>2242</v>
      </c>
      <c r="F281" s="191" t="s">
        <v>3</v>
      </c>
      <c r="G281" s="191">
        <v>2256655</v>
      </c>
      <c r="H281" s="68"/>
      <c r="I281" s="197" t="s">
        <v>2518</v>
      </c>
      <c r="J281" s="68"/>
      <c r="K281" s="68"/>
      <c r="L281" s="68"/>
      <c r="M281" s="68"/>
      <c r="N281" s="348"/>
      <c r="O281" s="348"/>
      <c r="P281" s="214">
        <v>0</v>
      </c>
      <c r="Q281" s="214">
        <v>11380</v>
      </c>
      <c r="R281" s="68" t="s">
        <v>1479</v>
      </c>
      <c r="S281" s="349"/>
      <c r="T281" s="272"/>
    </row>
    <row r="282" spans="1:20" ht="38.25">
      <c r="A282" s="191">
        <v>15</v>
      </c>
      <c r="B282" s="68"/>
      <c r="C282" s="212" t="s">
        <v>39</v>
      </c>
      <c r="D282" s="213">
        <v>45693</v>
      </c>
      <c r="E282" s="191" t="s">
        <v>2243</v>
      </c>
      <c r="F282" s="191" t="s">
        <v>3</v>
      </c>
      <c r="G282" s="191">
        <v>2256675</v>
      </c>
      <c r="H282" s="68"/>
      <c r="I282" s="197" t="s">
        <v>2519</v>
      </c>
      <c r="J282" s="68"/>
      <c r="K282" s="68"/>
      <c r="L282" s="68"/>
      <c r="M282" s="68"/>
      <c r="N282" s="348"/>
      <c r="O282" s="348"/>
      <c r="P282" s="214">
        <v>0</v>
      </c>
      <c r="Q282" s="214">
        <v>2226</v>
      </c>
      <c r="R282" s="68" t="s">
        <v>1479</v>
      </c>
      <c r="S282" s="349"/>
      <c r="T282" s="272"/>
    </row>
    <row r="283" spans="1:20" ht="38.25">
      <c r="A283" s="191">
        <v>15</v>
      </c>
      <c r="B283" s="68"/>
      <c r="C283" s="212" t="s">
        <v>39</v>
      </c>
      <c r="D283" s="213">
        <v>45693</v>
      </c>
      <c r="E283" s="191" t="s">
        <v>2244</v>
      </c>
      <c r="F283" s="191" t="s">
        <v>3</v>
      </c>
      <c r="G283" s="191">
        <v>2256676</v>
      </c>
      <c r="H283" s="68"/>
      <c r="I283" s="197" t="s">
        <v>2519</v>
      </c>
      <c r="J283" s="68"/>
      <c r="K283" s="68"/>
      <c r="L283" s="68"/>
      <c r="M283" s="68"/>
      <c r="N283" s="348"/>
      <c r="O283" s="348"/>
      <c r="P283" s="214">
        <v>0</v>
      </c>
      <c r="Q283" s="214">
        <v>646</v>
      </c>
      <c r="R283" s="68" t="s">
        <v>1479</v>
      </c>
      <c r="S283" s="349"/>
      <c r="T283" s="272"/>
    </row>
    <row r="284" spans="1:20" ht="38.25">
      <c r="A284" s="191">
        <v>15</v>
      </c>
      <c r="B284" s="68"/>
      <c r="C284" s="212" t="s">
        <v>39</v>
      </c>
      <c r="D284" s="213">
        <v>45693</v>
      </c>
      <c r="E284" s="191" t="s">
        <v>2245</v>
      </c>
      <c r="F284" s="191" t="s">
        <v>3</v>
      </c>
      <c r="G284" s="191">
        <v>2256677</v>
      </c>
      <c r="H284" s="68"/>
      <c r="I284" s="197" t="s">
        <v>2519</v>
      </c>
      <c r="J284" s="68"/>
      <c r="K284" s="68"/>
      <c r="L284" s="68"/>
      <c r="M284" s="68"/>
      <c r="N284" s="348"/>
      <c r="O284" s="348"/>
      <c r="P284" s="214">
        <v>0</v>
      </c>
      <c r="Q284" s="214">
        <v>646</v>
      </c>
      <c r="R284" s="68" t="s">
        <v>1479</v>
      </c>
      <c r="S284" s="349"/>
      <c r="T284" s="272"/>
    </row>
    <row r="285" spans="1:20" ht="51">
      <c r="A285" s="191">
        <v>291</v>
      </c>
      <c r="B285" s="68"/>
      <c r="C285" s="212" t="s">
        <v>119</v>
      </c>
      <c r="D285" s="213">
        <v>45693</v>
      </c>
      <c r="E285" s="191" t="s">
        <v>2246</v>
      </c>
      <c r="F285" s="191" t="s">
        <v>3</v>
      </c>
      <c r="G285" s="191">
        <v>2256680</v>
      </c>
      <c r="H285" s="68"/>
      <c r="I285" s="197" t="s">
        <v>2520</v>
      </c>
      <c r="J285" s="68"/>
      <c r="K285" s="68"/>
      <c r="L285" s="68"/>
      <c r="M285" s="68"/>
      <c r="N285" s="348"/>
      <c r="O285" s="348"/>
      <c r="P285" s="214">
        <v>0</v>
      </c>
      <c r="Q285" s="214">
        <v>70</v>
      </c>
      <c r="R285" s="68" t="s">
        <v>1479</v>
      </c>
      <c r="S285" s="349"/>
      <c r="T285" s="272"/>
    </row>
    <row r="286" spans="1:20" ht="51">
      <c r="A286" s="191">
        <v>81</v>
      </c>
      <c r="B286" s="68"/>
      <c r="C286" s="212" t="s">
        <v>49</v>
      </c>
      <c r="D286" s="213">
        <v>45693</v>
      </c>
      <c r="E286" s="191" t="s">
        <v>2247</v>
      </c>
      <c r="F286" s="191" t="s">
        <v>3</v>
      </c>
      <c r="G286" s="191">
        <v>2256699</v>
      </c>
      <c r="H286" s="68"/>
      <c r="I286" s="197" t="s">
        <v>2521</v>
      </c>
      <c r="J286" s="68"/>
      <c r="K286" s="68"/>
      <c r="L286" s="68"/>
      <c r="M286" s="68"/>
      <c r="N286" s="348"/>
      <c r="O286" s="348"/>
      <c r="P286" s="214">
        <v>0</v>
      </c>
      <c r="Q286" s="214">
        <v>25</v>
      </c>
      <c r="R286" s="68" t="s">
        <v>1479</v>
      </c>
      <c r="S286" s="349"/>
      <c r="T286" s="272"/>
    </row>
    <row r="287" spans="1:20" ht="38.25">
      <c r="A287" s="191" t="s">
        <v>550</v>
      </c>
      <c r="B287" s="68"/>
      <c r="C287" s="212" t="s">
        <v>589</v>
      </c>
      <c r="D287" s="213">
        <v>45693</v>
      </c>
      <c r="E287" s="191" t="s">
        <v>2248</v>
      </c>
      <c r="F287" s="191" t="s">
        <v>3</v>
      </c>
      <c r="G287" s="191">
        <v>2256705</v>
      </c>
      <c r="H287" s="68"/>
      <c r="I287" s="197" t="s">
        <v>2522</v>
      </c>
      <c r="J287" s="68"/>
      <c r="K287" s="68"/>
      <c r="L287" s="68"/>
      <c r="M287" s="68"/>
      <c r="N287" s="348"/>
      <c r="O287" s="348"/>
      <c r="P287" s="214">
        <v>0</v>
      </c>
      <c r="Q287" s="214">
        <v>10063.81</v>
      </c>
      <c r="R287" s="68" t="s">
        <v>1479</v>
      </c>
      <c r="S287" s="349"/>
      <c r="T287" s="272"/>
    </row>
    <row r="288" spans="1:20" ht="38.25">
      <c r="A288" s="191" t="s">
        <v>550</v>
      </c>
      <c r="B288" s="68"/>
      <c r="C288" s="212" t="s">
        <v>589</v>
      </c>
      <c r="D288" s="213">
        <v>45693</v>
      </c>
      <c r="E288" s="191" t="s">
        <v>2249</v>
      </c>
      <c r="F288" s="191" t="s">
        <v>3</v>
      </c>
      <c r="G288" s="191">
        <v>2256714</v>
      </c>
      <c r="H288" s="68"/>
      <c r="I288" s="197" t="s">
        <v>2523</v>
      </c>
      <c r="J288" s="68"/>
      <c r="K288" s="68"/>
      <c r="L288" s="68"/>
      <c r="M288" s="68"/>
      <c r="N288" s="348"/>
      <c r="O288" s="348"/>
      <c r="P288" s="214">
        <v>0</v>
      </c>
      <c r="Q288" s="214">
        <v>35961.9</v>
      </c>
      <c r="R288" s="68" t="s">
        <v>1479</v>
      </c>
      <c r="S288" s="349"/>
      <c r="T288" s="272"/>
    </row>
    <row r="289" spans="1:20" ht="51">
      <c r="A289" s="191">
        <v>81</v>
      </c>
      <c r="B289" s="68"/>
      <c r="C289" s="212" t="s">
        <v>49</v>
      </c>
      <c r="D289" s="213">
        <v>45693</v>
      </c>
      <c r="E289" s="191" t="s">
        <v>2250</v>
      </c>
      <c r="F289" s="191" t="s">
        <v>3</v>
      </c>
      <c r="G289" s="191">
        <v>2256744</v>
      </c>
      <c r="H289" s="68"/>
      <c r="I289" s="197" t="s">
        <v>2524</v>
      </c>
      <c r="J289" s="68"/>
      <c r="K289" s="68"/>
      <c r="L289" s="68"/>
      <c r="M289" s="68"/>
      <c r="N289" s="348"/>
      <c r="O289" s="348"/>
      <c r="P289" s="214">
        <v>0</v>
      </c>
      <c r="Q289" s="214">
        <v>25</v>
      </c>
      <c r="R289" s="68" t="s">
        <v>1479</v>
      </c>
      <c r="S289" s="349"/>
      <c r="T289" s="272"/>
    </row>
    <row r="290" spans="1:20" ht="51">
      <c r="A290" s="191">
        <v>15</v>
      </c>
      <c r="B290" s="68"/>
      <c r="C290" s="212" t="s">
        <v>39</v>
      </c>
      <c r="D290" s="213">
        <v>45693</v>
      </c>
      <c r="E290" s="191" t="s">
        <v>2251</v>
      </c>
      <c r="F290" s="191" t="s">
        <v>3</v>
      </c>
      <c r="G290" s="191">
        <v>2256673</v>
      </c>
      <c r="H290" s="68"/>
      <c r="I290" s="197" t="s">
        <v>2525</v>
      </c>
      <c r="J290" s="68"/>
      <c r="K290" s="68"/>
      <c r="L290" s="68"/>
      <c r="M290" s="68"/>
      <c r="N290" s="348"/>
      <c r="O290" s="348"/>
      <c r="P290" s="214">
        <v>0</v>
      </c>
      <c r="Q290" s="214">
        <v>15802.33</v>
      </c>
      <c r="R290" s="68" t="s">
        <v>1479</v>
      </c>
      <c r="S290" s="349"/>
      <c r="T290" s="272"/>
    </row>
    <row r="291" spans="1:20" ht="63.75">
      <c r="A291" s="191">
        <v>117</v>
      </c>
      <c r="B291" s="68"/>
      <c r="C291" s="212" t="s">
        <v>54</v>
      </c>
      <c r="D291" s="213">
        <v>45693</v>
      </c>
      <c r="E291" s="191" t="s">
        <v>2252</v>
      </c>
      <c r="F291" s="191" t="s">
        <v>10</v>
      </c>
      <c r="G291" s="191">
        <v>1118737</v>
      </c>
      <c r="H291" s="68"/>
      <c r="I291" s="197" t="s">
        <v>2526</v>
      </c>
      <c r="J291" s="68"/>
      <c r="K291" s="68"/>
      <c r="L291" s="68"/>
      <c r="M291" s="68"/>
      <c r="N291" s="348"/>
      <c r="O291" s="348"/>
      <c r="P291" s="214">
        <v>60</v>
      </c>
      <c r="Q291" s="214">
        <v>0</v>
      </c>
      <c r="R291" s="68" t="s">
        <v>1479</v>
      </c>
      <c r="S291" s="349"/>
      <c r="T291" s="272"/>
    </row>
    <row r="292" spans="1:20" ht="76.5">
      <c r="A292" s="191">
        <v>117</v>
      </c>
      <c r="B292" s="68"/>
      <c r="C292" s="212" t="s">
        <v>54</v>
      </c>
      <c r="D292" s="213">
        <v>45693</v>
      </c>
      <c r="E292" s="191" t="s">
        <v>2253</v>
      </c>
      <c r="F292" s="191" t="s">
        <v>10</v>
      </c>
      <c r="G292" s="191">
        <v>1118699</v>
      </c>
      <c r="H292" s="68"/>
      <c r="I292" s="197" t="s">
        <v>2527</v>
      </c>
      <c r="J292" s="68"/>
      <c r="K292" s="68"/>
      <c r="L292" s="68"/>
      <c r="M292" s="68"/>
      <c r="N292" s="348"/>
      <c r="O292" s="348"/>
      <c r="P292" s="214">
        <v>60</v>
      </c>
      <c r="Q292" s="214">
        <v>0</v>
      </c>
      <c r="R292" s="68" t="s">
        <v>1479</v>
      </c>
      <c r="S292" s="349"/>
      <c r="T292" s="272"/>
    </row>
    <row r="293" spans="1:20" ht="63.75">
      <c r="A293" s="191">
        <v>291</v>
      </c>
      <c r="B293" s="68"/>
      <c r="C293" s="212" t="s">
        <v>119</v>
      </c>
      <c r="D293" s="213">
        <v>45694</v>
      </c>
      <c r="E293" s="191" t="s">
        <v>2254</v>
      </c>
      <c r="F293" s="191" t="s">
        <v>10</v>
      </c>
      <c r="G293" s="191">
        <v>3021142</v>
      </c>
      <c r="H293" s="68"/>
      <c r="I293" s="197" t="s">
        <v>2528</v>
      </c>
      <c r="J293" s="68"/>
      <c r="K293" s="68"/>
      <c r="L293" s="68"/>
      <c r="M293" s="68"/>
      <c r="N293" s="348"/>
      <c r="O293" s="348"/>
      <c r="P293" s="214">
        <v>60</v>
      </c>
      <c r="Q293" s="214">
        <v>0</v>
      </c>
      <c r="R293" s="68" t="s">
        <v>1479</v>
      </c>
      <c r="S293" s="349"/>
      <c r="T293" s="272"/>
    </row>
    <row r="294" spans="1:20" ht="63.75">
      <c r="A294" s="191" t="s">
        <v>544</v>
      </c>
      <c r="B294" s="68"/>
      <c r="C294" s="212" t="s">
        <v>679</v>
      </c>
      <c r="D294" s="213">
        <v>45694</v>
      </c>
      <c r="E294" s="191" t="s">
        <v>2255</v>
      </c>
      <c r="F294" s="191" t="s">
        <v>6</v>
      </c>
      <c r="G294" s="191">
        <v>2166679</v>
      </c>
      <c r="H294" s="68"/>
      <c r="I294" s="197" t="s">
        <v>2529</v>
      </c>
      <c r="J294" s="68"/>
      <c r="K294" s="68"/>
      <c r="L294" s="68"/>
      <c r="M294" s="68"/>
      <c r="N294" s="348"/>
      <c r="O294" s="348"/>
      <c r="P294" s="214">
        <v>0</v>
      </c>
      <c r="Q294" s="214">
        <v>466729.57</v>
      </c>
      <c r="R294" s="68" t="s">
        <v>1479</v>
      </c>
      <c r="S294" s="349"/>
      <c r="T294" s="272"/>
    </row>
    <row r="295" spans="1:20" ht="63.75">
      <c r="A295" s="191" t="s">
        <v>544</v>
      </c>
      <c r="B295" s="68"/>
      <c r="C295" s="212" t="s">
        <v>679</v>
      </c>
      <c r="D295" s="213">
        <v>45694</v>
      </c>
      <c r="E295" s="191" t="s">
        <v>2256</v>
      </c>
      <c r="F295" s="191" t="s">
        <v>6</v>
      </c>
      <c r="G295" s="191">
        <v>2166678</v>
      </c>
      <c r="H295" s="68"/>
      <c r="I295" s="197" t="s">
        <v>2530</v>
      </c>
      <c r="J295" s="68"/>
      <c r="K295" s="68"/>
      <c r="L295" s="68"/>
      <c r="M295" s="68"/>
      <c r="N295" s="348"/>
      <c r="O295" s="348"/>
      <c r="P295" s="214">
        <v>0</v>
      </c>
      <c r="Q295" s="214">
        <v>195705.61</v>
      </c>
      <c r="R295" s="68" t="s">
        <v>1479</v>
      </c>
      <c r="S295" s="349"/>
      <c r="T295" s="272"/>
    </row>
    <row r="296" spans="1:20" ht="63.75">
      <c r="A296" s="191" t="s">
        <v>544</v>
      </c>
      <c r="B296" s="68"/>
      <c r="C296" s="212" t="s">
        <v>679</v>
      </c>
      <c r="D296" s="213">
        <v>45694</v>
      </c>
      <c r="E296" s="191" t="s">
        <v>2257</v>
      </c>
      <c r="F296" s="191" t="s">
        <v>6</v>
      </c>
      <c r="G296" s="191">
        <v>2166682</v>
      </c>
      <c r="H296" s="68"/>
      <c r="I296" s="197" t="s">
        <v>2531</v>
      </c>
      <c r="J296" s="68"/>
      <c r="K296" s="68"/>
      <c r="L296" s="68"/>
      <c r="M296" s="68"/>
      <c r="N296" s="348"/>
      <c r="O296" s="348"/>
      <c r="P296" s="214">
        <v>0</v>
      </c>
      <c r="Q296" s="214">
        <v>15889.1</v>
      </c>
      <c r="R296" s="68" t="s">
        <v>1479</v>
      </c>
      <c r="S296" s="349"/>
      <c r="T296" s="272"/>
    </row>
    <row r="297" spans="1:20" ht="76.5">
      <c r="A297" s="191">
        <v>117</v>
      </c>
      <c r="B297" s="68"/>
      <c r="C297" s="212" t="s">
        <v>54</v>
      </c>
      <c r="D297" s="213">
        <v>45694</v>
      </c>
      <c r="E297" s="191" t="s">
        <v>2258</v>
      </c>
      <c r="F297" s="191" t="s">
        <v>10</v>
      </c>
      <c r="G297" s="191">
        <v>1118841</v>
      </c>
      <c r="H297" s="68"/>
      <c r="I297" s="197" t="s">
        <v>2532</v>
      </c>
      <c r="J297" s="68"/>
      <c r="K297" s="68"/>
      <c r="L297" s="68"/>
      <c r="M297" s="68"/>
      <c r="N297" s="348"/>
      <c r="O297" s="348"/>
      <c r="P297" s="214">
        <v>60</v>
      </c>
      <c r="Q297" s="214">
        <v>0</v>
      </c>
      <c r="R297" s="68" t="s">
        <v>1479</v>
      </c>
      <c r="S297" s="349"/>
      <c r="T297" s="272"/>
    </row>
    <row r="298" spans="1:20" ht="51">
      <c r="A298" s="191">
        <v>81</v>
      </c>
      <c r="B298" s="68"/>
      <c r="C298" s="212" t="s">
        <v>49</v>
      </c>
      <c r="D298" s="213">
        <v>45695</v>
      </c>
      <c r="E298" s="191" t="s">
        <v>2259</v>
      </c>
      <c r="F298" s="191" t="s">
        <v>3</v>
      </c>
      <c r="G298" s="191">
        <v>2257398</v>
      </c>
      <c r="H298" s="68"/>
      <c r="I298" s="197" t="s">
        <v>2533</v>
      </c>
      <c r="J298" s="68"/>
      <c r="K298" s="68"/>
      <c r="L298" s="68"/>
      <c r="M298" s="68"/>
      <c r="N298" s="348"/>
      <c r="O298" s="348"/>
      <c r="P298" s="214">
        <v>0</v>
      </c>
      <c r="Q298" s="214">
        <v>25</v>
      </c>
      <c r="R298" s="68" t="s">
        <v>1479</v>
      </c>
      <c r="S298" s="349"/>
      <c r="T298" s="272"/>
    </row>
    <row r="299" spans="1:20" ht="51">
      <c r="A299" s="191" t="s">
        <v>550</v>
      </c>
      <c r="B299" s="68"/>
      <c r="C299" s="212" t="s">
        <v>589</v>
      </c>
      <c r="D299" s="213">
        <v>45695</v>
      </c>
      <c r="E299" s="191" t="s">
        <v>2260</v>
      </c>
      <c r="F299" s="191" t="s">
        <v>3</v>
      </c>
      <c r="G299" s="191">
        <v>2257428</v>
      </c>
      <c r="H299" s="68"/>
      <c r="I299" s="197" t="s">
        <v>2534</v>
      </c>
      <c r="J299" s="68"/>
      <c r="K299" s="68"/>
      <c r="L299" s="68"/>
      <c r="M299" s="68"/>
      <c r="N299" s="348"/>
      <c r="O299" s="348"/>
      <c r="P299" s="214">
        <v>0</v>
      </c>
      <c r="Q299" s="214">
        <v>2000</v>
      </c>
      <c r="R299" s="68" t="s">
        <v>1479</v>
      </c>
      <c r="S299" s="349"/>
      <c r="T299" s="272"/>
    </row>
    <row r="300" spans="1:20" ht="51">
      <c r="A300" s="191">
        <v>132</v>
      </c>
      <c r="B300" s="68"/>
      <c r="C300" s="212" t="s">
        <v>59</v>
      </c>
      <c r="D300" s="213">
        <v>45695</v>
      </c>
      <c r="E300" s="191" t="s">
        <v>2261</v>
      </c>
      <c r="F300" s="191" t="s">
        <v>3</v>
      </c>
      <c r="G300" s="191">
        <v>2257402</v>
      </c>
      <c r="H300" s="68"/>
      <c r="I300" s="197" t="s">
        <v>2535</v>
      </c>
      <c r="J300" s="68"/>
      <c r="K300" s="68"/>
      <c r="L300" s="68"/>
      <c r="M300" s="68"/>
      <c r="N300" s="348"/>
      <c r="O300" s="348"/>
      <c r="P300" s="214">
        <v>0</v>
      </c>
      <c r="Q300" s="214">
        <v>1188</v>
      </c>
      <c r="R300" s="68" t="s">
        <v>1479</v>
      </c>
      <c r="S300" s="349"/>
      <c r="T300" s="272"/>
    </row>
    <row r="301" spans="1:20" ht="51">
      <c r="A301" s="191">
        <v>81</v>
      </c>
      <c r="B301" s="68"/>
      <c r="C301" s="212" t="s">
        <v>49</v>
      </c>
      <c r="D301" s="213">
        <v>45695</v>
      </c>
      <c r="E301" s="191" t="s">
        <v>2262</v>
      </c>
      <c r="F301" s="191" t="s">
        <v>3</v>
      </c>
      <c r="G301" s="191">
        <v>2257465</v>
      </c>
      <c r="H301" s="68"/>
      <c r="I301" s="197" t="s">
        <v>2536</v>
      </c>
      <c r="J301" s="68"/>
      <c r="K301" s="68"/>
      <c r="L301" s="68"/>
      <c r="M301" s="68"/>
      <c r="N301" s="348"/>
      <c r="O301" s="348"/>
      <c r="P301" s="214">
        <v>0</v>
      </c>
      <c r="Q301" s="214">
        <v>14379.71</v>
      </c>
      <c r="R301" s="68" t="s">
        <v>1479</v>
      </c>
      <c r="S301" s="349"/>
      <c r="T301" s="272"/>
    </row>
    <row r="302" spans="1:20" ht="63.75">
      <c r="A302" s="191" t="s">
        <v>544</v>
      </c>
      <c r="B302" s="68"/>
      <c r="C302" s="212" t="s">
        <v>679</v>
      </c>
      <c r="D302" s="213">
        <v>45695</v>
      </c>
      <c r="E302" s="191" t="s">
        <v>2263</v>
      </c>
      <c r="F302" s="191" t="s">
        <v>6</v>
      </c>
      <c r="G302" s="191">
        <v>2167151</v>
      </c>
      <c r="H302" s="68"/>
      <c r="I302" s="197" t="s">
        <v>2537</v>
      </c>
      <c r="J302" s="68"/>
      <c r="K302" s="68"/>
      <c r="L302" s="68"/>
      <c r="M302" s="68"/>
      <c r="N302" s="348"/>
      <c r="O302" s="348"/>
      <c r="P302" s="214">
        <v>0</v>
      </c>
      <c r="Q302" s="214">
        <v>0.02</v>
      </c>
      <c r="R302" s="68" t="s">
        <v>1479</v>
      </c>
      <c r="S302" s="349"/>
      <c r="T302" s="272"/>
    </row>
    <row r="303" spans="1:20" ht="76.5">
      <c r="A303" s="191" t="s">
        <v>541</v>
      </c>
      <c r="B303" s="68"/>
      <c r="C303" s="212" t="s">
        <v>590</v>
      </c>
      <c r="D303" s="213">
        <v>45695</v>
      </c>
      <c r="E303" s="191" t="s">
        <v>2264</v>
      </c>
      <c r="F303" s="191" t="s">
        <v>635</v>
      </c>
      <c r="G303" s="191">
        <v>10911103</v>
      </c>
      <c r="H303" s="68"/>
      <c r="I303" s="197" t="s">
        <v>2538</v>
      </c>
      <c r="J303" s="68"/>
      <c r="K303" s="68"/>
      <c r="L303" s="68"/>
      <c r="M303" s="68"/>
      <c r="N303" s="348"/>
      <c r="O303" s="348"/>
      <c r="P303" s="214">
        <v>0</v>
      </c>
      <c r="Q303" s="214">
        <v>29039.64</v>
      </c>
      <c r="R303" s="68" t="s">
        <v>1479</v>
      </c>
      <c r="S303" s="349"/>
      <c r="T303" s="272"/>
    </row>
    <row r="304" spans="1:20" ht="51">
      <c r="A304" s="191">
        <v>81</v>
      </c>
      <c r="B304" s="68"/>
      <c r="C304" s="212" t="s">
        <v>49</v>
      </c>
      <c r="D304" s="213">
        <v>45698</v>
      </c>
      <c r="E304" s="191" t="s">
        <v>2265</v>
      </c>
      <c r="F304" s="191" t="s">
        <v>3</v>
      </c>
      <c r="G304" s="191">
        <v>2257850</v>
      </c>
      <c r="H304" s="68"/>
      <c r="I304" s="197" t="s">
        <v>2539</v>
      </c>
      <c r="J304" s="68"/>
      <c r="K304" s="68"/>
      <c r="L304" s="68"/>
      <c r="M304" s="68"/>
      <c r="N304" s="348"/>
      <c r="O304" s="348"/>
      <c r="P304" s="214">
        <v>0</v>
      </c>
      <c r="Q304" s="214">
        <v>25</v>
      </c>
      <c r="R304" s="68" t="s">
        <v>1479</v>
      </c>
      <c r="S304" s="349"/>
      <c r="T304" s="272"/>
    </row>
    <row r="305" spans="1:20" ht="51">
      <c r="A305" s="191">
        <v>35</v>
      </c>
      <c r="B305" s="68"/>
      <c r="C305" s="212" t="s">
        <v>43</v>
      </c>
      <c r="D305" s="213">
        <v>45698</v>
      </c>
      <c r="E305" s="191" t="s">
        <v>2266</v>
      </c>
      <c r="F305" s="191" t="s">
        <v>3</v>
      </c>
      <c r="G305" s="191">
        <v>2257916</v>
      </c>
      <c r="H305" s="68"/>
      <c r="I305" s="197" t="s">
        <v>2540</v>
      </c>
      <c r="J305" s="68"/>
      <c r="K305" s="68"/>
      <c r="L305" s="68"/>
      <c r="M305" s="68"/>
      <c r="N305" s="348"/>
      <c r="O305" s="348"/>
      <c r="P305" s="214">
        <v>0</v>
      </c>
      <c r="Q305" s="214">
        <v>820</v>
      </c>
      <c r="R305" s="68" t="s">
        <v>1479</v>
      </c>
      <c r="S305" s="349"/>
      <c r="T305" s="272"/>
    </row>
    <row r="306" spans="1:20" ht="51">
      <c r="A306" s="191">
        <v>35</v>
      </c>
      <c r="B306" s="68"/>
      <c r="C306" s="212" t="s">
        <v>43</v>
      </c>
      <c r="D306" s="213">
        <v>45698</v>
      </c>
      <c r="E306" s="191" t="s">
        <v>2267</v>
      </c>
      <c r="F306" s="191" t="s">
        <v>3</v>
      </c>
      <c r="G306" s="191">
        <v>2257919</v>
      </c>
      <c r="H306" s="68"/>
      <c r="I306" s="197" t="s">
        <v>2541</v>
      </c>
      <c r="J306" s="68"/>
      <c r="K306" s="68"/>
      <c r="L306" s="68"/>
      <c r="M306" s="68"/>
      <c r="N306" s="348"/>
      <c r="O306" s="348"/>
      <c r="P306" s="214">
        <v>0</v>
      </c>
      <c r="Q306" s="214">
        <v>820</v>
      </c>
      <c r="R306" s="68" t="s">
        <v>1479</v>
      </c>
      <c r="S306" s="349"/>
      <c r="T306" s="272"/>
    </row>
    <row r="307" spans="1:20" ht="38.25">
      <c r="A307" s="191" t="s">
        <v>550</v>
      </c>
      <c r="B307" s="68"/>
      <c r="C307" s="212" t="s">
        <v>589</v>
      </c>
      <c r="D307" s="213">
        <v>45698</v>
      </c>
      <c r="E307" s="191" t="s">
        <v>2268</v>
      </c>
      <c r="F307" s="191" t="s">
        <v>3</v>
      </c>
      <c r="G307" s="191">
        <v>2257947</v>
      </c>
      <c r="H307" s="68"/>
      <c r="I307" s="197" t="s">
        <v>2542</v>
      </c>
      <c r="J307" s="68"/>
      <c r="K307" s="68"/>
      <c r="L307" s="68"/>
      <c r="M307" s="68"/>
      <c r="N307" s="348"/>
      <c r="O307" s="348"/>
      <c r="P307" s="214">
        <v>0</v>
      </c>
      <c r="Q307" s="214">
        <v>56147.22</v>
      </c>
      <c r="R307" s="68" t="s">
        <v>1479</v>
      </c>
      <c r="S307" s="349"/>
      <c r="T307" s="272"/>
    </row>
    <row r="308" spans="1:20" ht="51">
      <c r="A308" s="191" t="s">
        <v>550</v>
      </c>
      <c r="B308" s="68"/>
      <c r="C308" s="212" t="s">
        <v>589</v>
      </c>
      <c r="D308" s="213">
        <v>45698</v>
      </c>
      <c r="E308" s="191" t="s">
        <v>2269</v>
      </c>
      <c r="F308" s="191" t="s">
        <v>3</v>
      </c>
      <c r="G308" s="191">
        <v>2257864</v>
      </c>
      <c r="H308" s="68"/>
      <c r="I308" s="197" t="s">
        <v>2543</v>
      </c>
      <c r="J308" s="68"/>
      <c r="K308" s="68"/>
      <c r="L308" s="68"/>
      <c r="M308" s="68"/>
      <c r="N308" s="348"/>
      <c r="O308" s="348"/>
      <c r="P308" s="214">
        <v>0</v>
      </c>
      <c r="Q308" s="214">
        <v>64.540000000000006</v>
      </c>
      <c r="R308" s="68" t="s">
        <v>1479</v>
      </c>
      <c r="S308" s="349"/>
      <c r="T308" s="272"/>
    </row>
    <row r="309" spans="1:20" ht="51">
      <c r="A309" s="191" t="s">
        <v>550</v>
      </c>
      <c r="B309" s="68"/>
      <c r="C309" s="212" t="s">
        <v>589</v>
      </c>
      <c r="D309" s="213">
        <v>45698</v>
      </c>
      <c r="E309" s="191" t="s">
        <v>2270</v>
      </c>
      <c r="F309" s="191" t="s">
        <v>3</v>
      </c>
      <c r="G309" s="191">
        <v>2257865</v>
      </c>
      <c r="H309" s="68"/>
      <c r="I309" s="197" t="s">
        <v>2544</v>
      </c>
      <c r="J309" s="68"/>
      <c r="K309" s="68"/>
      <c r="L309" s="68"/>
      <c r="M309" s="68"/>
      <c r="N309" s="348"/>
      <c r="O309" s="348"/>
      <c r="P309" s="214">
        <v>0</v>
      </c>
      <c r="Q309" s="214">
        <v>73.61</v>
      </c>
      <c r="R309" s="68" t="s">
        <v>1479</v>
      </c>
      <c r="S309" s="349"/>
      <c r="T309" s="272"/>
    </row>
    <row r="310" spans="1:20" ht="51">
      <c r="A310" s="191" t="s">
        <v>550</v>
      </c>
      <c r="B310" s="68"/>
      <c r="C310" s="212" t="s">
        <v>589</v>
      </c>
      <c r="D310" s="213">
        <v>45698</v>
      </c>
      <c r="E310" s="191" t="s">
        <v>2271</v>
      </c>
      <c r="F310" s="191" t="s">
        <v>3</v>
      </c>
      <c r="G310" s="191">
        <v>2257866</v>
      </c>
      <c r="H310" s="68"/>
      <c r="I310" s="197" t="s">
        <v>2545</v>
      </c>
      <c r="J310" s="68"/>
      <c r="K310" s="68"/>
      <c r="L310" s="68"/>
      <c r="M310" s="68"/>
      <c r="N310" s="348"/>
      <c r="O310" s="348"/>
      <c r="P310" s="214">
        <v>0</v>
      </c>
      <c r="Q310" s="214">
        <v>184.3</v>
      </c>
      <c r="R310" s="68" t="s">
        <v>1479</v>
      </c>
      <c r="S310" s="349"/>
      <c r="T310" s="272"/>
    </row>
    <row r="311" spans="1:20" ht="51">
      <c r="A311" s="191" t="s">
        <v>550</v>
      </c>
      <c r="B311" s="68"/>
      <c r="C311" s="212" t="s">
        <v>589</v>
      </c>
      <c r="D311" s="213">
        <v>45698</v>
      </c>
      <c r="E311" s="191" t="s">
        <v>2272</v>
      </c>
      <c r="F311" s="191" t="s">
        <v>3</v>
      </c>
      <c r="G311" s="191">
        <v>2257867</v>
      </c>
      <c r="H311" s="68"/>
      <c r="I311" s="197" t="s">
        <v>2546</v>
      </c>
      <c r="J311" s="68"/>
      <c r="K311" s="68"/>
      <c r="L311" s="68"/>
      <c r="M311" s="68"/>
      <c r="N311" s="348"/>
      <c r="O311" s="348"/>
      <c r="P311" s="214">
        <v>0</v>
      </c>
      <c r="Q311" s="214">
        <v>199.93</v>
      </c>
      <c r="R311" s="68" t="s">
        <v>1479</v>
      </c>
      <c r="S311" s="349"/>
      <c r="T311" s="272"/>
    </row>
    <row r="312" spans="1:20" ht="51">
      <c r="A312" s="191" t="s">
        <v>550</v>
      </c>
      <c r="B312" s="68"/>
      <c r="C312" s="212" t="s">
        <v>589</v>
      </c>
      <c r="D312" s="213">
        <v>45698</v>
      </c>
      <c r="E312" s="191" t="s">
        <v>2273</v>
      </c>
      <c r="F312" s="191" t="s">
        <v>3</v>
      </c>
      <c r="G312" s="191">
        <v>2257869</v>
      </c>
      <c r="H312" s="68"/>
      <c r="I312" s="197" t="s">
        <v>2547</v>
      </c>
      <c r="J312" s="68"/>
      <c r="K312" s="68"/>
      <c r="L312" s="68"/>
      <c r="M312" s="68"/>
      <c r="N312" s="348"/>
      <c r="O312" s="348"/>
      <c r="P312" s="214">
        <v>0</v>
      </c>
      <c r="Q312" s="214">
        <v>237</v>
      </c>
      <c r="R312" s="68" t="s">
        <v>1479</v>
      </c>
      <c r="S312" s="349"/>
      <c r="T312" s="272"/>
    </row>
    <row r="313" spans="1:20" ht="51">
      <c r="A313" s="191" t="s">
        <v>550</v>
      </c>
      <c r="B313" s="68"/>
      <c r="C313" s="212" t="s">
        <v>589</v>
      </c>
      <c r="D313" s="213">
        <v>45698</v>
      </c>
      <c r="E313" s="191" t="s">
        <v>2274</v>
      </c>
      <c r="F313" s="191" t="s">
        <v>3</v>
      </c>
      <c r="G313" s="191">
        <v>2257871</v>
      </c>
      <c r="H313" s="68"/>
      <c r="I313" s="197" t="s">
        <v>2548</v>
      </c>
      <c r="J313" s="68"/>
      <c r="K313" s="68"/>
      <c r="L313" s="68"/>
      <c r="M313" s="68"/>
      <c r="N313" s="348"/>
      <c r="O313" s="348"/>
      <c r="P313" s="214">
        <v>0</v>
      </c>
      <c r="Q313" s="214">
        <v>971</v>
      </c>
      <c r="R313" s="68" t="s">
        <v>1479</v>
      </c>
      <c r="S313" s="349"/>
      <c r="T313" s="272"/>
    </row>
    <row r="314" spans="1:20" ht="63.75">
      <c r="A314" s="191" t="s">
        <v>544</v>
      </c>
      <c r="B314" s="68"/>
      <c r="C314" s="212" t="s">
        <v>679</v>
      </c>
      <c r="D314" s="213">
        <v>45698</v>
      </c>
      <c r="E314" s="191" t="s">
        <v>2275</v>
      </c>
      <c r="F314" s="191" t="s">
        <v>6</v>
      </c>
      <c r="G314" s="191">
        <v>2168050</v>
      </c>
      <c r="H314" s="68"/>
      <c r="I314" s="197" t="s">
        <v>2549</v>
      </c>
      <c r="J314" s="68"/>
      <c r="K314" s="68"/>
      <c r="L314" s="68"/>
      <c r="M314" s="68"/>
      <c r="N314" s="348"/>
      <c r="O314" s="348"/>
      <c r="P314" s="214">
        <v>0</v>
      </c>
      <c r="Q314" s="214">
        <v>235839.34</v>
      </c>
      <c r="R314" s="68" t="s">
        <v>1479</v>
      </c>
      <c r="S314" s="349"/>
      <c r="T314" s="272"/>
    </row>
    <row r="315" spans="1:20" ht="63.75">
      <c r="A315" s="191" t="s">
        <v>544</v>
      </c>
      <c r="B315" s="68"/>
      <c r="C315" s="212" t="s">
        <v>679</v>
      </c>
      <c r="D315" s="213">
        <v>45698</v>
      </c>
      <c r="E315" s="191" t="s">
        <v>2276</v>
      </c>
      <c r="F315" s="191" t="s">
        <v>6</v>
      </c>
      <c r="G315" s="191">
        <v>2168053</v>
      </c>
      <c r="H315" s="68"/>
      <c r="I315" s="197" t="s">
        <v>2550</v>
      </c>
      <c r="J315" s="68"/>
      <c r="K315" s="68"/>
      <c r="L315" s="68"/>
      <c r="M315" s="68"/>
      <c r="N315" s="348"/>
      <c r="O315" s="348"/>
      <c r="P315" s="214">
        <v>0</v>
      </c>
      <c r="Q315" s="214">
        <v>0.37</v>
      </c>
      <c r="R315" s="68" t="s">
        <v>1479</v>
      </c>
      <c r="S315" s="349"/>
      <c r="T315" s="272"/>
    </row>
    <row r="316" spans="1:20" ht="38.25">
      <c r="A316" s="191" t="s">
        <v>550</v>
      </c>
      <c r="B316" s="68"/>
      <c r="C316" s="212" t="s">
        <v>589</v>
      </c>
      <c r="D316" s="213">
        <v>45699</v>
      </c>
      <c r="E316" s="191" t="s">
        <v>2277</v>
      </c>
      <c r="F316" s="191" t="s">
        <v>3</v>
      </c>
      <c r="G316" s="191">
        <v>2258201</v>
      </c>
      <c r="H316" s="68"/>
      <c r="I316" s="197" t="s">
        <v>2551</v>
      </c>
      <c r="J316" s="68"/>
      <c r="K316" s="68"/>
      <c r="L316" s="68"/>
      <c r="M316" s="68"/>
      <c r="N316" s="348"/>
      <c r="O316" s="348"/>
      <c r="P316" s="214">
        <v>0</v>
      </c>
      <c r="Q316" s="214">
        <v>2556.2399999999998</v>
      </c>
      <c r="R316" s="68" t="s">
        <v>1479</v>
      </c>
      <c r="S316" s="349"/>
      <c r="T316" s="272"/>
    </row>
    <row r="317" spans="1:20" ht="51">
      <c r="A317" s="191" t="s">
        <v>550</v>
      </c>
      <c r="B317" s="68"/>
      <c r="C317" s="212" t="s">
        <v>589</v>
      </c>
      <c r="D317" s="213">
        <v>45699</v>
      </c>
      <c r="E317" s="191" t="s">
        <v>2278</v>
      </c>
      <c r="F317" s="191" t="s">
        <v>3</v>
      </c>
      <c r="G317" s="191">
        <v>2258262</v>
      </c>
      <c r="H317" s="68"/>
      <c r="I317" s="197" t="s">
        <v>2552</v>
      </c>
      <c r="J317" s="68"/>
      <c r="K317" s="68"/>
      <c r="L317" s="68"/>
      <c r="M317" s="68"/>
      <c r="N317" s="348"/>
      <c r="O317" s="348"/>
      <c r="P317" s="214">
        <v>0</v>
      </c>
      <c r="Q317" s="214">
        <v>2301.89</v>
      </c>
      <c r="R317" s="68" t="s">
        <v>1479</v>
      </c>
      <c r="S317" s="349"/>
      <c r="T317" s="272"/>
    </row>
    <row r="318" spans="1:20" ht="51">
      <c r="A318" s="191">
        <v>46</v>
      </c>
      <c r="B318" s="68"/>
      <c r="C318" s="212" t="s">
        <v>1367</v>
      </c>
      <c r="D318" s="213">
        <v>45699</v>
      </c>
      <c r="E318" s="191" t="s">
        <v>2279</v>
      </c>
      <c r="F318" s="191" t="s">
        <v>3</v>
      </c>
      <c r="G318" s="191">
        <v>2258263</v>
      </c>
      <c r="H318" s="68"/>
      <c r="I318" s="197" t="s">
        <v>2553</v>
      </c>
      <c r="J318" s="68"/>
      <c r="K318" s="68"/>
      <c r="L318" s="68"/>
      <c r="M318" s="68"/>
      <c r="N318" s="348"/>
      <c r="O318" s="348"/>
      <c r="P318" s="214">
        <v>0</v>
      </c>
      <c r="Q318" s="214">
        <v>7507.8</v>
      </c>
      <c r="R318" s="68" t="s">
        <v>1479</v>
      </c>
      <c r="S318" s="349"/>
      <c r="T318" s="272"/>
    </row>
    <row r="319" spans="1:20" ht="51">
      <c r="A319" s="191" t="s">
        <v>550</v>
      </c>
      <c r="B319" s="68"/>
      <c r="C319" s="212" t="s">
        <v>589</v>
      </c>
      <c r="D319" s="213">
        <v>45699</v>
      </c>
      <c r="E319" s="191" t="s">
        <v>2280</v>
      </c>
      <c r="F319" s="191" t="s">
        <v>3</v>
      </c>
      <c r="G319" s="191">
        <v>2258265</v>
      </c>
      <c r="H319" s="68"/>
      <c r="I319" s="197" t="s">
        <v>2554</v>
      </c>
      <c r="J319" s="68"/>
      <c r="K319" s="68"/>
      <c r="L319" s="68"/>
      <c r="M319" s="68"/>
      <c r="N319" s="348"/>
      <c r="O319" s="348"/>
      <c r="P319" s="214">
        <v>0</v>
      </c>
      <c r="Q319" s="214">
        <v>3724.53</v>
      </c>
      <c r="R319" s="68" t="s">
        <v>1479</v>
      </c>
      <c r="S319" s="349"/>
      <c r="T319" s="272"/>
    </row>
    <row r="320" spans="1:20" ht="76.5">
      <c r="A320" s="191">
        <v>117</v>
      </c>
      <c r="B320" s="68"/>
      <c r="C320" s="212" t="s">
        <v>54</v>
      </c>
      <c r="D320" s="213">
        <v>45699</v>
      </c>
      <c r="E320" s="191" t="s">
        <v>2281</v>
      </c>
      <c r="F320" s="191" t="s">
        <v>10</v>
      </c>
      <c r="G320" s="191">
        <v>1119061</v>
      </c>
      <c r="H320" s="68"/>
      <c r="I320" s="197" t="s">
        <v>2555</v>
      </c>
      <c r="J320" s="68"/>
      <c r="K320" s="68"/>
      <c r="L320" s="68"/>
      <c r="M320" s="68"/>
      <c r="N320" s="348"/>
      <c r="O320" s="348"/>
      <c r="P320" s="214">
        <v>60</v>
      </c>
      <c r="Q320" s="214">
        <v>0</v>
      </c>
      <c r="R320" s="68" t="s">
        <v>1479</v>
      </c>
      <c r="S320" s="349"/>
      <c r="T320" s="272"/>
    </row>
    <row r="321" spans="1:20" ht="51">
      <c r="A321" s="191">
        <v>650</v>
      </c>
      <c r="B321" s="68"/>
      <c r="C321" s="212" t="s">
        <v>175</v>
      </c>
      <c r="D321" s="213">
        <v>45700</v>
      </c>
      <c r="E321" s="191" t="s">
        <v>2282</v>
      </c>
      <c r="F321" s="191" t="s">
        <v>3</v>
      </c>
      <c r="G321" s="191">
        <v>2258564</v>
      </c>
      <c r="H321" s="68"/>
      <c r="I321" s="197" t="s">
        <v>2556</v>
      </c>
      <c r="J321" s="68"/>
      <c r="K321" s="68"/>
      <c r="L321" s="68"/>
      <c r="M321" s="68"/>
      <c r="N321" s="348"/>
      <c r="O321" s="348"/>
      <c r="P321" s="214">
        <v>0</v>
      </c>
      <c r="Q321" s="214">
        <v>18</v>
      </c>
      <c r="R321" s="68" t="s">
        <v>1479</v>
      </c>
      <c r="S321" s="349"/>
      <c r="T321" s="272"/>
    </row>
    <row r="322" spans="1:20" ht="51">
      <c r="A322" s="191">
        <v>291</v>
      </c>
      <c r="B322" s="68"/>
      <c r="C322" s="212" t="s">
        <v>119</v>
      </c>
      <c r="D322" s="213">
        <v>45700</v>
      </c>
      <c r="E322" s="191" t="s">
        <v>2283</v>
      </c>
      <c r="F322" s="191" t="s">
        <v>3</v>
      </c>
      <c r="G322" s="191">
        <v>2258581</v>
      </c>
      <c r="H322" s="68"/>
      <c r="I322" s="197" t="s">
        <v>2557</v>
      </c>
      <c r="J322" s="68"/>
      <c r="K322" s="68"/>
      <c r="L322" s="68"/>
      <c r="M322" s="68"/>
      <c r="N322" s="348"/>
      <c r="O322" s="348"/>
      <c r="P322" s="214">
        <v>0</v>
      </c>
      <c r="Q322" s="214">
        <v>70</v>
      </c>
      <c r="R322" s="68" t="s">
        <v>1479</v>
      </c>
      <c r="S322" s="349"/>
      <c r="T322" s="272"/>
    </row>
    <row r="323" spans="1:20" ht="51">
      <c r="A323" s="191">
        <v>20</v>
      </c>
      <c r="B323" s="68"/>
      <c r="C323" s="212" t="s">
        <v>41</v>
      </c>
      <c r="D323" s="213">
        <v>45700</v>
      </c>
      <c r="E323" s="191" t="s">
        <v>2284</v>
      </c>
      <c r="F323" s="191" t="s">
        <v>3</v>
      </c>
      <c r="G323" s="191">
        <v>2258607</v>
      </c>
      <c r="H323" s="68"/>
      <c r="I323" s="197" t="s">
        <v>2558</v>
      </c>
      <c r="J323" s="68"/>
      <c r="K323" s="68"/>
      <c r="L323" s="68"/>
      <c r="M323" s="68"/>
      <c r="N323" s="348"/>
      <c r="O323" s="348"/>
      <c r="P323" s="214">
        <v>0</v>
      </c>
      <c r="Q323" s="214">
        <v>86</v>
      </c>
      <c r="R323" s="68" t="s">
        <v>1479</v>
      </c>
      <c r="S323" s="349"/>
      <c r="T323" s="272"/>
    </row>
    <row r="324" spans="1:20" ht="51">
      <c r="A324" s="191">
        <v>291</v>
      </c>
      <c r="B324" s="68"/>
      <c r="C324" s="212" t="s">
        <v>119</v>
      </c>
      <c r="D324" s="213">
        <v>45700</v>
      </c>
      <c r="E324" s="191" t="s">
        <v>2285</v>
      </c>
      <c r="F324" s="191" t="s">
        <v>3</v>
      </c>
      <c r="G324" s="191">
        <v>2258601</v>
      </c>
      <c r="H324" s="68"/>
      <c r="I324" s="197" t="s">
        <v>2559</v>
      </c>
      <c r="J324" s="68"/>
      <c r="K324" s="68"/>
      <c r="L324" s="68"/>
      <c r="M324" s="68"/>
      <c r="N324" s="348"/>
      <c r="O324" s="348"/>
      <c r="P324" s="214">
        <v>0</v>
      </c>
      <c r="Q324" s="214">
        <v>16121.62</v>
      </c>
      <c r="R324" s="68" t="s">
        <v>1479</v>
      </c>
      <c r="S324" s="349"/>
      <c r="T324" s="272"/>
    </row>
    <row r="325" spans="1:20" ht="51">
      <c r="A325" s="191" t="s">
        <v>550</v>
      </c>
      <c r="B325" s="68"/>
      <c r="C325" s="212" t="s">
        <v>589</v>
      </c>
      <c r="D325" s="213">
        <v>45700</v>
      </c>
      <c r="E325" s="191" t="s">
        <v>2286</v>
      </c>
      <c r="F325" s="191" t="s">
        <v>3</v>
      </c>
      <c r="G325" s="191">
        <v>2258624</v>
      </c>
      <c r="H325" s="68"/>
      <c r="I325" s="197" t="s">
        <v>2560</v>
      </c>
      <c r="J325" s="68"/>
      <c r="K325" s="68"/>
      <c r="L325" s="68"/>
      <c r="M325" s="68"/>
      <c r="N325" s="348"/>
      <c r="O325" s="348"/>
      <c r="P325" s="214">
        <v>0</v>
      </c>
      <c r="Q325" s="214">
        <v>7684</v>
      </c>
      <c r="R325" s="68" t="s">
        <v>1479</v>
      </c>
      <c r="S325" s="349"/>
      <c r="T325" s="272"/>
    </row>
    <row r="326" spans="1:20" ht="76.5">
      <c r="A326" s="191">
        <v>117</v>
      </c>
      <c r="B326" s="68"/>
      <c r="C326" s="212" t="s">
        <v>54</v>
      </c>
      <c r="D326" s="213">
        <v>45700</v>
      </c>
      <c r="E326" s="191" t="s">
        <v>2287</v>
      </c>
      <c r="F326" s="191" t="s">
        <v>10</v>
      </c>
      <c r="G326" s="191">
        <v>1119188</v>
      </c>
      <c r="H326" s="68"/>
      <c r="I326" s="197" t="s">
        <v>2561</v>
      </c>
      <c r="J326" s="68"/>
      <c r="K326" s="68"/>
      <c r="L326" s="68"/>
      <c r="M326" s="68"/>
      <c r="N326" s="348"/>
      <c r="O326" s="348"/>
      <c r="P326" s="214">
        <v>60</v>
      </c>
      <c r="Q326" s="214">
        <v>0</v>
      </c>
      <c r="R326" s="68" t="s">
        <v>1479</v>
      </c>
      <c r="S326" s="349"/>
      <c r="T326" s="272"/>
    </row>
    <row r="327" spans="1:20" ht="76.5">
      <c r="A327" s="191">
        <v>117</v>
      </c>
      <c r="B327" s="68"/>
      <c r="C327" s="212" t="s">
        <v>54</v>
      </c>
      <c r="D327" s="213">
        <v>45700</v>
      </c>
      <c r="E327" s="191" t="s">
        <v>2288</v>
      </c>
      <c r="F327" s="191" t="s">
        <v>10</v>
      </c>
      <c r="G327" s="191">
        <v>1119224</v>
      </c>
      <c r="H327" s="68"/>
      <c r="I327" s="197" t="s">
        <v>2562</v>
      </c>
      <c r="J327" s="68"/>
      <c r="K327" s="68"/>
      <c r="L327" s="68"/>
      <c r="M327" s="68"/>
      <c r="N327" s="348"/>
      <c r="O327" s="348"/>
      <c r="P327" s="214">
        <v>60</v>
      </c>
      <c r="Q327" s="214">
        <v>0</v>
      </c>
      <c r="R327" s="68" t="s">
        <v>1479</v>
      </c>
      <c r="S327" s="349"/>
      <c r="T327" s="272"/>
    </row>
    <row r="328" spans="1:20" ht="38.25">
      <c r="A328" s="191">
        <v>378</v>
      </c>
      <c r="B328" s="68"/>
      <c r="C328" s="212" t="s">
        <v>608</v>
      </c>
      <c r="D328" s="213">
        <v>45701</v>
      </c>
      <c r="E328" s="191" t="s">
        <v>2289</v>
      </c>
      <c r="F328" s="191" t="s">
        <v>3</v>
      </c>
      <c r="G328" s="191">
        <v>2258990</v>
      </c>
      <c r="H328" s="68"/>
      <c r="I328" s="197" t="s">
        <v>2563</v>
      </c>
      <c r="J328" s="68"/>
      <c r="K328" s="68"/>
      <c r="L328" s="68"/>
      <c r="M328" s="68"/>
      <c r="N328" s="348"/>
      <c r="O328" s="348"/>
      <c r="P328" s="214">
        <v>0</v>
      </c>
      <c r="Q328" s="214">
        <v>70</v>
      </c>
      <c r="R328" s="68" t="s">
        <v>1479</v>
      </c>
      <c r="S328" s="349"/>
      <c r="T328" s="272"/>
    </row>
    <row r="329" spans="1:20" ht="51">
      <c r="A329" s="191" t="s">
        <v>550</v>
      </c>
      <c r="B329" s="68"/>
      <c r="C329" s="212" t="s">
        <v>589</v>
      </c>
      <c r="D329" s="213">
        <v>45701</v>
      </c>
      <c r="E329" s="191" t="s">
        <v>2290</v>
      </c>
      <c r="F329" s="191" t="s">
        <v>3</v>
      </c>
      <c r="G329" s="191">
        <v>2259000</v>
      </c>
      <c r="H329" s="68"/>
      <c r="I329" s="197" t="s">
        <v>2564</v>
      </c>
      <c r="J329" s="68"/>
      <c r="K329" s="68"/>
      <c r="L329" s="68"/>
      <c r="M329" s="68"/>
      <c r="N329" s="348"/>
      <c r="O329" s="348"/>
      <c r="P329" s="214">
        <v>0</v>
      </c>
      <c r="Q329" s="214">
        <v>3606.32</v>
      </c>
      <c r="R329" s="68" t="s">
        <v>1479</v>
      </c>
      <c r="S329" s="349"/>
      <c r="T329" s="272"/>
    </row>
    <row r="330" spans="1:20" ht="38.25">
      <c r="A330" s="191" t="s">
        <v>550</v>
      </c>
      <c r="B330" s="68"/>
      <c r="C330" s="212" t="s">
        <v>589</v>
      </c>
      <c r="D330" s="213">
        <v>45701</v>
      </c>
      <c r="E330" s="191" t="s">
        <v>2291</v>
      </c>
      <c r="F330" s="191" t="s">
        <v>3</v>
      </c>
      <c r="G330" s="191">
        <v>2259058</v>
      </c>
      <c r="H330" s="68"/>
      <c r="I330" s="197" t="s">
        <v>2565</v>
      </c>
      <c r="J330" s="68"/>
      <c r="K330" s="68"/>
      <c r="L330" s="68"/>
      <c r="M330" s="68"/>
      <c r="N330" s="348"/>
      <c r="O330" s="348"/>
      <c r="P330" s="214">
        <v>0</v>
      </c>
      <c r="Q330" s="214">
        <v>310</v>
      </c>
      <c r="R330" s="68" t="s">
        <v>1479</v>
      </c>
      <c r="S330" s="349"/>
      <c r="T330" s="272"/>
    </row>
    <row r="331" spans="1:20" ht="38.25">
      <c r="A331" s="191">
        <v>16</v>
      </c>
      <c r="B331" s="68"/>
      <c r="C331" s="212" t="s">
        <v>40</v>
      </c>
      <c r="D331" s="213">
        <v>45701</v>
      </c>
      <c r="E331" s="191" t="s">
        <v>2292</v>
      </c>
      <c r="F331" s="191" t="s">
        <v>3</v>
      </c>
      <c r="G331" s="191">
        <v>2259067</v>
      </c>
      <c r="H331" s="68"/>
      <c r="I331" s="197" t="s">
        <v>2566</v>
      </c>
      <c r="J331" s="68"/>
      <c r="K331" s="68"/>
      <c r="L331" s="68"/>
      <c r="M331" s="68"/>
      <c r="N331" s="348"/>
      <c r="O331" s="348"/>
      <c r="P331" s="214">
        <v>0</v>
      </c>
      <c r="Q331" s="214">
        <v>295</v>
      </c>
      <c r="R331" s="68" t="s">
        <v>1479</v>
      </c>
      <c r="S331" s="349"/>
      <c r="T331" s="272"/>
    </row>
    <row r="332" spans="1:20" ht="51">
      <c r="A332" s="191">
        <v>16</v>
      </c>
      <c r="B332" s="68"/>
      <c r="C332" s="212" t="s">
        <v>40</v>
      </c>
      <c r="D332" s="213">
        <v>45701</v>
      </c>
      <c r="E332" s="191" t="s">
        <v>2293</v>
      </c>
      <c r="F332" s="191" t="s">
        <v>3</v>
      </c>
      <c r="G332" s="191">
        <v>2259068</v>
      </c>
      <c r="H332" s="68"/>
      <c r="I332" s="197" t="s">
        <v>2567</v>
      </c>
      <c r="J332" s="68"/>
      <c r="K332" s="68"/>
      <c r="L332" s="68"/>
      <c r="M332" s="68"/>
      <c r="N332" s="348"/>
      <c r="O332" s="348"/>
      <c r="P332" s="214">
        <v>0</v>
      </c>
      <c r="Q332" s="214">
        <v>75</v>
      </c>
      <c r="R332" s="68" t="s">
        <v>1479</v>
      </c>
      <c r="S332" s="349"/>
      <c r="T332" s="272"/>
    </row>
    <row r="333" spans="1:20" ht="51">
      <c r="A333" s="191" t="s">
        <v>550</v>
      </c>
      <c r="B333" s="68"/>
      <c r="C333" s="212" t="s">
        <v>589</v>
      </c>
      <c r="D333" s="213">
        <v>45701</v>
      </c>
      <c r="E333" s="191" t="s">
        <v>2294</v>
      </c>
      <c r="F333" s="191" t="s">
        <v>3</v>
      </c>
      <c r="G333" s="191">
        <v>2259190</v>
      </c>
      <c r="H333" s="68"/>
      <c r="I333" s="197" t="s">
        <v>2568</v>
      </c>
      <c r="J333" s="68"/>
      <c r="K333" s="68"/>
      <c r="L333" s="68"/>
      <c r="M333" s="68"/>
      <c r="N333" s="348"/>
      <c r="O333" s="348"/>
      <c r="P333" s="214">
        <v>0</v>
      </c>
      <c r="Q333" s="214">
        <v>76.63</v>
      </c>
      <c r="R333" s="68" t="s">
        <v>1479</v>
      </c>
      <c r="S333" s="349"/>
      <c r="T333" s="272"/>
    </row>
    <row r="334" spans="1:20" ht="63.75">
      <c r="A334" s="191" t="s">
        <v>550</v>
      </c>
      <c r="B334" s="68"/>
      <c r="C334" s="212" t="s">
        <v>589</v>
      </c>
      <c r="D334" s="213">
        <v>45701</v>
      </c>
      <c r="E334" s="191" t="s">
        <v>2295</v>
      </c>
      <c r="F334" s="191" t="s">
        <v>6</v>
      </c>
      <c r="G334" s="191">
        <v>2170397</v>
      </c>
      <c r="H334" s="68"/>
      <c r="I334" s="197" t="s">
        <v>2569</v>
      </c>
      <c r="J334" s="68"/>
      <c r="K334" s="68"/>
      <c r="L334" s="68"/>
      <c r="M334" s="68"/>
      <c r="N334" s="348"/>
      <c r="O334" s="348"/>
      <c r="P334" s="214">
        <v>0</v>
      </c>
      <c r="Q334" s="214">
        <v>3417.39</v>
      </c>
      <c r="R334" s="68" t="s">
        <v>1479</v>
      </c>
      <c r="S334" s="349"/>
      <c r="T334" s="272"/>
    </row>
    <row r="335" spans="1:20" ht="76.5">
      <c r="A335" s="191">
        <v>117</v>
      </c>
      <c r="B335" s="68"/>
      <c r="C335" s="212" t="s">
        <v>54</v>
      </c>
      <c r="D335" s="213">
        <v>45701</v>
      </c>
      <c r="E335" s="191" t="s">
        <v>2296</v>
      </c>
      <c r="F335" s="191" t="s">
        <v>10</v>
      </c>
      <c r="G335" s="191">
        <v>1119337</v>
      </c>
      <c r="H335" s="68"/>
      <c r="I335" s="197" t="s">
        <v>2570</v>
      </c>
      <c r="J335" s="68"/>
      <c r="K335" s="68"/>
      <c r="L335" s="68"/>
      <c r="M335" s="68"/>
      <c r="N335" s="348"/>
      <c r="O335" s="348"/>
      <c r="P335" s="214">
        <v>60</v>
      </c>
      <c r="Q335" s="214">
        <v>0</v>
      </c>
      <c r="R335" s="68" t="s">
        <v>1479</v>
      </c>
      <c r="S335" s="349"/>
      <c r="T335" s="272"/>
    </row>
    <row r="336" spans="1:20" ht="76.5">
      <c r="A336" s="191">
        <v>117</v>
      </c>
      <c r="B336" s="68"/>
      <c r="C336" s="212" t="s">
        <v>54</v>
      </c>
      <c r="D336" s="213">
        <v>45701</v>
      </c>
      <c r="E336" s="191" t="s">
        <v>2297</v>
      </c>
      <c r="F336" s="191" t="s">
        <v>10</v>
      </c>
      <c r="G336" s="191">
        <v>1119338</v>
      </c>
      <c r="H336" s="68"/>
      <c r="I336" s="197" t="s">
        <v>2571</v>
      </c>
      <c r="J336" s="68"/>
      <c r="K336" s="68"/>
      <c r="L336" s="68"/>
      <c r="M336" s="68"/>
      <c r="N336" s="348"/>
      <c r="O336" s="348"/>
      <c r="P336" s="214">
        <v>60</v>
      </c>
      <c r="Q336" s="214">
        <v>0</v>
      </c>
      <c r="R336" s="68" t="s">
        <v>1479</v>
      </c>
      <c r="S336" s="349"/>
      <c r="T336" s="272"/>
    </row>
    <row r="337" spans="1:20" ht="63.75">
      <c r="A337" s="191">
        <v>117</v>
      </c>
      <c r="B337" s="68"/>
      <c r="C337" s="212" t="s">
        <v>54</v>
      </c>
      <c r="D337" s="213">
        <v>45701</v>
      </c>
      <c r="E337" s="191" t="s">
        <v>2298</v>
      </c>
      <c r="F337" s="191" t="s">
        <v>10</v>
      </c>
      <c r="G337" s="191">
        <v>1119342</v>
      </c>
      <c r="H337" s="68"/>
      <c r="I337" s="197" t="s">
        <v>2572</v>
      </c>
      <c r="J337" s="68"/>
      <c r="K337" s="68"/>
      <c r="L337" s="68"/>
      <c r="M337" s="68"/>
      <c r="N337" s="348"/>
      <c r="O337" s="348"/>
      <c r="P337" s="214">
        <v>60</v>
      </c>
      <c r="Q337" s="214">
        <v>0</v>
      </c>
      <c r="R337" s="68" t="s">
        <v>1479</v>
      </c>
      <c r="S337" s="349"/>
      <c r="T337" s="272"/>
    </row>
    <row r="338" spans="1:20" ht="76.5">
      <c r="A338" s="191">
        <v>117</v>
      </c>
      <c r="B338" s="68"/>
      <c r="C338" s="212" t="s">
        <v>54</v>
      </c>
      <c r="D338" s="213">
        <v>45701</v>
      </c>
      <c r="E338" s="191" t="s">
        <v>2299</v>
      </c>
      <c r="F338" s="191" t="s">
        <v>10</v>
      </c>
      <c r="G338" s="191">
        <v>1119344</v>
      </c>
      <c r="H338" s="68"/>
      <c r="I338" s="197" t="s">
        <v>2573</v>
      </c>
      <c r="J338" s="68"/>
      <c r="K338" s="68"/>
      <c r="L338" s="68"/>
      <c r="M338" s="68"/>
      <c r="N338" s="348"/>
      <c r="O338" s="348"/>
      <c r="P338" s="214">
        <v>60</v>
      </c>
      <c r="Q338" s="214">
        <v>0</v>
      </c>
      <c r="R338" s="68" t="s">
        <v>1479</v>
      </c>
      <c r="S338" s="349"/>
      <c r="T338" s="272"/>
    </row>
    <row r="339" spans="1:20" ht="76.5">
      <c r="A339" s="191">
        <v>117</v>
      </c>
      <c r="B339" s="68"/>
      <c r="C339" s="212" t="s">
        <v>54</v>
      </c>
      <c r="D339" s="213">
        <v>45701</v>
      </c>
      <c r="E339" s="191" t="s">
        <v>2300</v>
      </c>
      <c r="F339" s="191" t="s">
        <v>10</v>
      </c>
      <c r="G339" s="191">
        <v>1119367</v>
      </c>
      <c r="H339" s="68"/>
      <c r="I339" s="197" t="s">
        <v>2574</v>
      </c>
      <c r="J339" s="68"/>
      <c r="K339" s="68"/>
      <c r="L339" s="68"/>
      <c r="M339" s="68"/>
      <c r="N339" s="348"/>
      <c r="O339" s="348"/>
      <c r="P339" s="214">
        <v>60</v>
      </c>
      <c r="Q339" s="214">
        <v>0</v>
      </c>
      <c r="R339" s="68" t="s">
        <v>1479</v>
      </c>
      <c r="S339" s="349"/>
      <c r="T339" s="272"/>
    </row>
    <row r="340" spans="1:20" ht="38.25">
      <c r="A340" s="191" t="s">
        <v>550</v>
      </c>
      <c r="B340" s="68"/>
      <c r="C340" s="212" t="s">
        <v>589</v>
      </c>
      <c r="D340" s="213">
        <v>45702</v>
      </c>
      <c r="E340" s="191" t="s">
        <v>2301</v>
      </c>
      <c r="F340" s="191" t="s">
        <v>3</v>
      </c>
      <c r="G340" s="191">
        <v>2259456</v>
      </c>
      <c r="H340" s="68"/>
      <c r="I340" s="197" t="s">
        <v>1931</v>
      </c>
      <c r="J340" s="68"/>
      <c r="K340" s="68"/>
      <c r="L340" s="68"/>
      <c r="M340" s="68"/>
      <c r="N340" s="348"/>
      <c r="O340" s="348"/>
      <c r="P340" s="214">
        <v>0</v>
      </c>
      <c r="Q340" s="214">
        <v>7046.15</v>
      </c>
      <c r="R340" s="68" t="s">
        <v>1479</v>
      </c>
      <c r="S340" s="349"/>
      <c r="T340" s="272"/>
    </row>
    <row r="341" spans="1:20" ht="38.25">
      <c r="A341" s="191" t="s">
        <v>550</v>
      </c>
      <c r="B341" s="68"/>
      <c r="C341" s="212" t="s">
        <v>589</v>
      </c>
      <c r="D341" s="213">
        <v>45702</v>
      </c>
      <c r="E341" s="191" t="s">
        <v>2302</v>
      </c>
      <c r="F341" s="191" t="s">
        <v>3</v>
      </c>
      <c r="G341" s="191">
        <v>2259485</v>
      </c>
      <c r="H341" s="68"/>
      <c r="I341" s="197" t="s">
        <v>2575</v>
      </c>
      <c r="J341" s="68"/>
      <c r="K341" s="68"/>
      <c r="L341" s="68"/>
      <c r="M341" s="68"/>
      <c r="N341" s="348"/>
      <c r="O341" s="348"/>
      <c r="P341" s="214">
        <v>0</v>
      </c>
      <c r="Q341" s="214">
        <v>500</v>
      </c>
      <c r="R341" s="68" t="s">
        <v>1479</v>
      </c>
      <c r="S341" s="349"/>
      <c r="T341" s="272"/>
    </row>
    <row r="342" spans="1:20" ht="38.25">
      <c r="A342" s="191" t="s">
        <v>550</v>
      </c>
      <c r="B342" s="68"/>
      <c r="C342" s="212" t="s">
        <v>589</v>
      </c>
      <c r="D342" s="213">
        <v>45702</v>
      </c>
      <c r="E342" s="191" t="s">
        <v>2303</v>
      </c>
      <c r="F342" s="191" t="s">
        <v>3</v>
      </c>
      <c r="G342" s="191">
        <v>2259565</v>
      </c>
      <c r="H342" s="68"/>
      <c r="I342" s="197" t="s">
        <v>2576</v>
      </c>
      <c r="J342" s="68"/>
      <c r="K342" s="68"/>
      <c r="L342" s="68"/>
      <c r="M342" s="68"/>
      <c r="N342" s="348"/>
      <c r="O342" s="348"/>
      <c r="P342" s="214">
        <v>0</v>
      </c>
      <c r="Q342" s="214">
        <v>378</v>
      </c>
      <c r="R342" s="68" t="s">
        <v>1479</v>
      </c>
      <c r="S342" s="349"/>
      <c r="T342" s="272"/>
    </row>
    <row r="343" spans="1:20" ht="38.25">
      <c r="A343" s="191">
        <v>15</v>
      </c>
      <c r="B343" s="68"/>
      <c r="C343" s="212" t="s">
        <v>39</v>
      </c>
      <c r="D343" s="213">
        <v>45702</v>
      </c>
      <c r="E343" s="191" t="s">
        <v>2304</v>
      </c>
      <c r="F343" s="191" t="s">
        <v>3</v>
      </c>
      <c r="G343" s="191">
        <v>2259604</v>
      </c>
      <c r="H343" s="68"/>
      <c r="I343" s="197" t="s">
        <v>2577</v>
      </c>
      <c r="J343" s="68"/>
      <c r="K343" s="68"/>
      <c r="L343" s="68"/>
      <c r="M343" s="68"/>
      <c r="N343" s="348"/>
      <c r="O343" s="348"/>
      <c r="P343" s="214">
        <v>0</v>
      </c>
      <c r="Q343" s="214">
        <v>126.45</v>
      </c>
      <c r="R343" s="68" t="s">
        <v>2747</v>
      </c>
      <c r="S343" s="349"/>
      <c r="T343" s="272"/>
    </row>
    <row r="344" spans="1:20" ht="63.75">
      <c r="A344" s="191">
        <v>301</v>
      </c>
      <c r="B344" s="68"/>
      <c r="C344" s="212" t="s">
        <v>128</v>
      </c>
      <c r="D344" s="213">
        <v>45702</v>
      </c>
      <c r="E344" s="191" t="s">
        <v>2305</v>
      </c>
      <c r="F344" s="191" t="s">
        <v>3</v>
      </c>
      <c r="G344" s="191">
        <v>2259400</v>
      </c>
      <c r="H344" s="68"/>
      <c r="I344" s="197" t="s">
        <v>2578</v>
      </c>
      <c r="J344" s="68"/>
      <c r="K344" s="68"/>
      <c r="L344" s="68"/>
      <c r="M344" s="68"/>
      <c r="N344" s="348"/>
      <c r="O344" s="348"/>
      <c r="P344" s="214">
        <v>0</v>
      </c>
      <c r="Q344" s="214">
        <v>1000000</v>
      </c>
      <c r="R344" s="68" t="s">
        <v>1479</v>
      </c>
      <c r="S344" s="349"/>
      <c r="T344" s="272"/>
    </row>
    <row r="345" spans="1:20" ht="63.75">
      <c r="A345" s="191">
        <v>301</v>
      </c>
      <c r="B345" s="68"/>
      <c r="C345" s="212" t="s">
        <v>128</v>
      </c>
      <c r="D345" s="213">
        <v>45702</v>
      </c>
      <c r="E345" s="191" t="s">
        <v>2306</v>
      </c>
      <c r="F345" s="191" t="s">
        <v>3</v>
      </c>
      <c r="G345" s="191">
        <v>2259402</v>
      </c>
      <c r="H345" s="68"/>
      <c r="I345" s="197" t="s">
        <v>2579</v>
      </c>
      <c r="J345" s="68"/>
      <c r="K345" s="68"/>
      <c r="L345" s="68"/>
      <c r="M345" s="68"/>
      <c r="N345" s="348"/>
      <c r="O345" s="348"/>
      <c r="P345" s="214">
        <v>0</v>
      </c>
      <c r="Q345" s="214">
        <v>483920</v>
      </c>
      <c r="R345" s="68" t="s">
        <v>1479</v>
      </c>
      <c r="S345" s="349"/>
      <c r="T345" s="272"/>
    </row>
    <row r="346" spans="1:20" ht="51">
      <c r="A346" s="191" t="s">
        <v>550</v>
      </c>
      <c r="B346" s="68"/>
      <c r="C346" s="212" t="s">
        <v>589</v>
      </c>
      <c r="D346" s="213">
        <v>45702</v>
      </c>
      <c r="E346" s="191" t="s">
        <v>2307</v>
      </c>
      <c r="F346" s="191" t="s">
        <v>3</v>
      </c>
      <c r="G346" s="191">
        <v>2259491</v>
      </c>
      <c r="H346" s="68"/>
      <c r="I346" s="197" t="s">
        <v>2580</v>
      </c>
      <c r="J346" s="68"/>
      <c r="K346" s="68"/>
      <c r="L346" s="68"/>
      <c r="M346" s="68"/>
      <c r="N346" s="348"/>
      <c r="O346" s="348"/>
      <c r="P346" s="214">
        <v>0</v>
      </c>
      <c r="Q346" s="214">
        <v>2136.86</v>
      </c>
      <c r="R346" s="68" t="s">
        <v>1479</v>
      </c>
      <c r="S346" s="349"/>
      <c r="T346" s="272"/>
    </row>
    <row r="347" spans="1:20" ht="51">
      <c r="A347" s="191" t="s">
        <v>550</v>
      </c>
      <c r="B347" s="68"/>
      <c r="C347" s="212" t="s">
        <v>589</v>
      </c>
      <c r="D347" s="213">
        <v>45702</v>
      </c>
      <c r="E347" s="191" t="s">
        <v>2308</v>
      </c>
      <c r="F347" s="191" t="s">
        <v>3</v>
      </c>
      <c r="G347" s="191">
        <v>2259493</v>
      </c>
      <c r="H347" s="68"/>
      <c r="I347" s="197" t="s">
        <v>2581</v>
      </c>
      <c r="J347" s="68"/>
      <c r="K347" s="68"/>
      <c r="L347" s="68"/>
      <c r="M347" s="68"/>
      <c r="N347" s="348"/>
      <c r="O347" s="348"/>
      <c r="P347" s="214">
        <v>0</v>
      </c>
      <c r="Q347" s="214">
        <v>2493</v>
      </c>
      <c r="R347" s="68" t="s">
        <v>1479</v>
      </c>
      <c r="S347" s="349"/>
      <c r="T347" s="272"/>
    </row>
    <row r="348" spans="1:20" ht="63.75">
      <c r="A348" s="191" t="s">
        <v>544</v>
      </c>
      <c r="B348" s="68"/>
      <c r="C348" s="212" t="s">
        <v>679</v>
      </c>
      <c r="D348" s="213">
        <v>45702</v>
      </c>
      <c r="E348" s="191" t="s">
        <v>2309</v>
      </c>
      <c r="F348" s="191" t="s">
        <v>6</v>
      </c>
      <c r="G348" s="191">
        <v>2171022</v>
      </c>
      <c r="H348" s="68"/>
      <c r="I348" s="197" t="s">
        <v>2582</v>
      </c>
      <c r="J348" s="68"/>
      <c r="K348" s="68"/>
      <c r="L348" s="68"/>
      <c r="M348" s="68"/>
      <c r="N348" s="348"/>
      <c r="O348" s="348"/>
      <c r="P348" s="214">
        <v>0</v>
      </c>
      <c r="Q348" s="214">
        <v>50731.74</v>
      </c>
      <c r="R348" s="68" t="s">
        <v>1479</v>
      </c>
      <c r="S348" s="349"/>
      <c r="T348" s="272"/>
    </row>
    <row r="349" spans="1:20" ht="63.75">
      <c r="A349" s="191" t="s">
        <v>544</v>
      </c>
      <c r="B349" s="68"/>
      <c r="C349" s="212" t="s">
        <v>679</v>
      </c>
      <c r="D349" s="213">
        <v>45702</v>
      </c>
      <c r="E349" s="191" t="s">
        <v>2310</v>
      </c>
      <c r="F349" s="191" t="s">
        <v>6</v>
      </c>
      <c r="G349" s="191">
        <v>2171024</v>
      </c>
      <c r="H349" s="68"/>
      <c r="I349" s="197" t="s">
        <v>2583</v>
      </c>
      <c r="J349" s="68"/>
      <c r="K349" s="68"/>
      <c r="L349" s="68"/>
      <c r="M349" s="68"/>
      <c r="N349" s="348"/>
      <c r="O349" s="348"/>
      <c r="P349" s="214">
        <v>0</v>
      </c>
      <c r="Q349" s="214">
        <v>30095.46</v>
      </c>
      <c r="R349" s="68" t="s">
        <v>1479</v>
      </c>
      <c r="S349" s="349"/>
      <c r="T349" s="272"/>
    </row>
    <row r="350" spans="1:20" ht="63.75">
      <c r="A350" s="191" t="s">
        <v>544</v>
      </c>
      <c r="B350" s="68"/>
      <c r="C350" s="212" t="s">
        <v>679</v>
      </c>
      <c r="D350" s="213">
        <v>45702</v>
      </c>
      <c r="E350" s="191" t="s">
        <v>2311</v>
      </c>
      <c r="F350" s="191" t="s">
        <v>6</v>
      </c>
      <c r="G350" s="191">
        <v>2171025</v>
      </c>
      <c r="H350" s="68"/>
      <c r="I350" s="197" t="s">
        <v>2584</v>
      </c>
      <c r="J350" s="68"/>
      <c r="K350" s="68"/>
      <c r="L350" s="68"/>
      <c r="M350" s="68"/>
      <c r="N350" s="348"/>
      <c r="O350" s="348"/>
      <c r="P350" s="214">
        <v>0</v>
      </c>
      <c r="Q350" s="214">
        <v>287107.42</v>
      </c>
      <c r="R350" s="68" t="s">
        <v>1479</v>
      </c>
      <c r="S350" s="349"/>
      <c r="T350" s="272"/>
    </row>
    <row r="351" spans="1:20" ht="76.5">
      <c r="A351" s="191">
        <v>117</v>
      </c>
      <c r="B351" s="68"/>
      <c r="C351" s="212" t="s">
        <v>54</v>
      </c>
      <c r="D351" s="213">
        <v>45702</v>
      </c>
      <c r="E351" s="191" t="s">
        <v>2312</v>
      </c>
      <c r="F351" s="191" t="s">
        <v>10</v>
      </c>
      <c r="G351" s="191">
        <v>1119450</v>
      </c>
      <c r="H351" s="68"/>
      <c r="I351" s="197" t="s">
        <v>2585</v>
      </c>
      <c r="J351" s="68"/>
      <c r="K351" s="68"/>
      <c r="L351" s="68"/>
      <c r="M351" s="68"/>
      <c r="N351" s="348"/>
      <c r="O351" s="348"/>
      <c r="P351" s="214">
        <v>60</v>
      </c>
      <c r="Q351" s="214">
        <v>0</v>
      </c>
      <c r="R351" s="68" t="s">
        <v>1479</v>
      </c>
      <c r="S351" s="349"/>
      <c r="T351" s="272"/>
    </row>
    <row r="352" spans="1:20" ht="51">
      <c r="A352" s="191">
        <v>81</v>
      </c>
      <c r="B352" s="68"/>
      <c r="C352" s="212" t="s">
        <v>49</v>
      </c>
      <c r="D352" s="213">
        <v>45705</v>
      </c>
      <c r="E352" s="191" t="s">
        <v>2313</v>
      </c>
      <c r="F352" s="191" t="s">
        <v>3</v>
      </c>
      <c r="G352" s="191">
        <v>2259845</v>
      </c>
      <c r="H352" s="68"/>
      <c r="I352" s="197" t="s">
        <v>2586</v>
      </c>
      <c r="J352" s="68"/>
      <c r="K352" s="68"/>
      <c r="L352" s="68"/>
      <c r="M352" s="68"/>
      <c r="N352" s="348"/>
      <c r="O352" s="348"/>
      <c r="P352" s="214">
        <v>0</v>
      </c>
      <c r="Q352" s="214">
        <v>90</v>
      </c>
      <c r="R352" s="68" t="s">
        <v>1479</v>
      </c>
      <c r="S352" s="349"/>
      <c r="T352" s="272"/>
    </row>
    <row r="353" spans="1:20" ht="38.25">
      <c r="A353" s="191">
        <v>15</v>
      </c>
      <c r="B353" s="68"/>
      <c r="C353" s="212" t="s">
        <v>39</v>
      </c>
      <c r="D353" s="213">
        <v>45705</v>
      </c>
      <c r="E353" s="191" t="s">
        <v>2314</v>
      </c>
      <c r="F353" s="191" t="s">
        <v>3</v>
      </c>
      <c r="G353" s="191">
        <v>2259988</v>
      </c>
      <c r="H353" s="68"/>
      <c r="I353" s="197" t="s">
        <v>2587</v>
      </c>
      <c r="J353" s="68"/>
      <c r="K353" s="68"/>
      <c r="L353" s="68"/>
      <c r="M353" s="68"/>
      <c r="N353" s="348"/>
      <c r="O353" s="348"/>
      <c r="P353" s="214">
        <v>0</v>
      </c>
      <c r="Q353" s="214">
        <v>2</v>
      </c>
      <c r="R353" s="68" t="s">
        <v>1479</v>
      </c>
      <c r="S353" s="349"/>
      <c r="T353" s="272"/>
    </row>
    <row r="354" spans="1:20" ht="38.25">
      <c r="A354" s="191">
        <v>15</v>
      </c>
      <c r="B354" s="68"/>
      <c r="C354" s="212" t="s">
        <v>39</v>
      </c>
      <c r="D354" s="213">
        <v>45705</v>
      </c>
      <c r="E354" s="191" t="s">
        <v>2315</v>
      </c>
      <c r="F354" s="191" t="s">
        <v>3</v>
      </c>
      <c r="G354" s="191">
        <v>2259989</v>
      </c>
      <c r="H354" s="68"/>
      <c r="I354" s="197" t="s">
        <v>2588</v>
      </c>
      <c r="J354" s="68"/>
      <c r="K354" s="68"/>
      <c r="L354" s="68"/>
      <c r="M354" s="68"/>
      <c r="N354" s="348"/>
      <c r="O354" s="348"/>
      <c r="P354" s="214">
        <v>0</v>
      </c>
      <c r="Q354" s="214">
        <v>29</v>
      </c>
      <c r="R354" s="68" t="s">
        <v>1479</v>
      </c>
      <c r="S354" s="349"/>
      <c r="T354" s="272"/>
    </row>
    <row r="355" spans="1:20" ht="51">
      <c r="A355" s="191">
        <v>526</v>
      </c>
      <c r="B355" s="68"/>
      <c r="C355" s="212" t="s">
        <v>1262</v>
      </c>
      <c r="D355" s="213">
        <v>45705</v>
      </c>
      <c r="E355" s="191" t="s">
        <v>2316</v>
      </c>
      <c r="F355" s="191" t="s">
        <v>3</v>
      </c>
      <c r="G355" s="191">
        <v>2260011</v>
      </c>
      <c r="H355" s="68"/>
      <c r="I355" s="197" t="s">
        <v>2589</v>
      </c>
      <c r="J355" s="68"/>
      <c r="K355" s="68"/>
      <c r="L355" s="68"/>
      <c r="M355" s="68"/>
      <c r="N355" s="348"/>
      <c r="O355" s="348"/>
      <c r="P355" s="214">
        <v>0</v>
      </c>
      <c r="Q355" s="214">
        <v>19500</v>
      </c>
      <c r="R355" s="68" t="s">
        <v>1479</v>
      </c>
      <c r="S355" s="349"/>
      <c r="T355" s="272"/>
    </row>
    <row r="356" spans="1:20" ht="38.25">
      <c r="A356" s="191" t="s">
        <v>550</v>
      </c>
      <c r="B356" s="68"/>
      <c r="C356" s="212" t="s">
        <v>589</v>
      </c>
      <c r="D356" s="213">
        <v>45705</v>
      </c>
      <c r="E356" s="191" t="s">
        <v>2317</v>
      </c>
      <c r="F356" s="191" t="s">
        <v>3</v>
      </c>
      <c r="G356" s="191">
        <v>2260016</v>
      </c>
      <c r="H356" s="68"/>
      <c r="I356" s="197" t="s">
        <v>2590</v>
      </c>
      <c r="J356" s="68"/>
      <c r="K356" s="68"/>
      <c r="L356" s="68"/>
      <c r="M356" s="68"/>
      <c r="N356" s="348"/>
      <c r="O356" s="348"/>
      <c r="P356" s="214">
        <v>0</v>
      </c>
      <c r="Q356" s="214">
        <v>120</v>
      </c>
      <c r="R356" s="68" t="s">
        <v>1479</v>
      </c>
      <c r="S356" s="349"/>
      <c r="T356" s="272"/>
    </row>
    <row r="357" spans="1:20" ht="51">
      <c r="A357" s="191">
        <v>132</v>
      </c>
      <c r="B357" s="68"/>
      <c r="C357" s="212" t="s">
        <v>59</v>
      </c>
      <c r="D357" s="213">
        <v>45705</v>
      </c>
      <c r="E357" s="191" t="s">
        <v>2318</v>
      </c>
      <c r="F357" s="191" t="s">
        <v>3</v>
      </c>
      <c r="G357" s="191">
        <v>2259831</v>
      </c>
      <c r="H357" s="68"/>
      <c r="I357" s="197" t="s">
        <v>2591</v>
      </c>
      <c r="J357" s="68"/>
      <c r="K357" s="68"/>
      <c r="L357" s="68"/>
      <c r="M357" s="68"/>
      <c r="N357" s="348"/>
      <c r="O357" s="348"/>
      <c r="P357" s="214">
        <v>0</v>
      </c>
      <c r="Q357" s="214">
        <v>11520</v>
      </c>
      <c r="R357" s="68" t="s">
        <v>1479</v>
      </c>
      <c r="S357" s="349"/>
      <c r="T357" s="272"/>
    </row>
    <row r="358" spans="1:20" ht="51">
      <c r="A358" s="191">
        <v>203</v>
      </c>
      <c r="B358" s="68"/>
      <c r="C358" s="212" t="s">
        <v>86</v>
      </c>
      <c r="D358" s="213">
        <v>45705</v>
      </c>
      <c r="E358" s="191" t="s">
        <v>2319</v>
      </c>
      <c r="F358" s="191" t="s">
        <v>3</v>
      </c>
      <c r="G358" s="191">
        <v>2259833</v>
      </c>
      <c r="H358" s="68"/>
      <c r="I358" s="197" t="s">
        <v>2592</v>
      </c>
      <c r="J358" s="68"/>
      <c r="K358" s="68"/>
      <c r="L358" s="68"/>
      <c r="M358" s="68"/>
      <c r="N358" s="348"/>
      <c r="O358" s="348"/>
      <c r="P358" s="214">
        <v>0</v>
      </c>
      <c r="Q358" s="214">
        <v>1143.2</v>
      </c>
      <c r="R358" s="68" t="s">
        <v>2747</v>
      </c>
      <c r="S358" s="349"/>
      <c r="T358" s="272"/>
    </row>
    <row r="359" spans="1:20" ht="51">
      <c r="A359" s="191" t="s">
        <v>541</v>
      </c>
      <c r="B359" s="68"/>
      <c r="C359" s="212" t="s">
        <v>590</v>
      </c>
      <c r="D359" s="213">
        <v>45705</v>
      </c>
      <c r="E359" s="191" t="s">
        <v>2320</v>
      </c>
      <c r="F359" s="191" t="s">
        <v>3</v>
      </c>
      <c r="G359" s="191">
        <v>2259865</v>
      </c>
      <c r="H359" s="68"/>
      <c r="I359" s="197" t="s">
        <v>2593</v>
      </c>
      <c r="J359" s="68"/>
      <c r="K359" s="68"/>
      <c r="L359" s="68"/>
      <c r="M359" s="68"/>
      <c r="N359" s="348"/>
      <c r="O359" s="348"/>
      <c r="P359" s="214">
        <v>0</v>
      </c>
      <c r="Q359" s="214">
        <v>12790.75</v>
      </c>
      <c r="R359" s="68" t="s">
        <v>1479</v>
      </c>
      <c r="S359" s="349"/>
      <c r="T359" s="272"/>
    </row>
    <row r="360" spans="1:20" ht="63.75">
      <c r="A360" s="191" t="s">
        <v>544</v>
      </c>
      <c r="B360" s="68"/>
      <c r="C360" s="212" t="s">
        <v>679</v>
      </c>
      <c r="D360" s="213">
        <v>45705</v>
      </c>
      <c r="E360" s="191" t="s">
        <v>2321</v>
      </c>
      <c r="F360" s="191" t="s">
        <v>6</v>
      </c>
      <c r="G360" s="191">
        <v>2171928</v>
      </c>
      <c r="H360" s="68"/>
      <c r="I360" s="197" t="s">
        <v>2594</v>
      </c>
      <c r="J360" s="68"/>
      <c r="K360" s="68"/>
      <c r="L360" s="68"/>
      <c r="M360" s="68"/>
      <c r="N360" s="348"/>
      <c r="O360" s="348"/>
      <c r="P360" s="214">
        <v>0</v>
      </c>
      <c r="Q360" s="214">
        <v>11261.14</v>
      </c>
      <c r="R360" s="68" t="s">
        <v>1479</v>
      </c>
      <c r="S360" s="349"/>
      <c r="T360" s="272"/>
    </row>
    <row r="361" spans="1:20" ht="89.25">
      <c r="A361" s="191" t="s">
        <v>541</v>
      </c>
      <c r="B361" s="68"/>
      <c r="C361" s="212" t="s">
        <v>590</v>
      </c>
      <c r="D361" s="213">
        <v>45705</v>
      </c>
      <c r="E361" s="191" t="s">
        <v>2322</v>
      </c>
      <c r="F361" s="191" t="s">
        <v>6</v>
      </c>
      <c r="G361" s="191">
        <v>22529</v>
      </c>
      <c r="H361" s="68"/>
      <c r="I361" s="197" t="s">
        <v>2595</v>
      </c>
      <c r="J361" s="68"/>
      <c r="K361" s="68"/>
      <c r="L361" s="68"/>
      <c r="M361" s="68"/>
      <c r="N361" s="348"/>
      <c r="O361" s="348"/>
      <c r="P361" s="214">
        <v>0</v>
      </c>
      <c r="Q361" s="214">
        <v>1518518.88</v>
      </c>
      <c r="R361" s="68" t="s">
        <v>1479</v>
      </c>
      <c r="S361" s="349"/>
      <c r="T361" s="272"/>
    </row>
    <row r="362" spans="1:20" ht="63.75">
      <c r="A362" s="191">
        <v>513</v>
      </c>
      <c r="B362" s="68"/>
      <c r="C362" s="212" t="s">
        <v>160</v>
      </c>
      <c r="D362" s="213">
        <v>45705</v>
      </c>
      <c r="E362" s="191" t="s">
        <v>2323</v>
      </c>
      <c r="F362" s="191" t="s">
        <v>6</v>
      </c>
      <c r="G362" s="191">
        <v>22658</v>
      </c>
      <c r="H362" s="68"/>
      <c r="I362" s="197" t="s">
        <v>2596</v>
      </c>
      <c r="J362" s="68"/>
      <c r="K362" s="68"/>
      <c r="L362" s="68"/>
      <c r="M362" s="68"/>
      <c r="N362" s="348"/>
      <c r="O362" s="348"/>
      <c r="P362" s="214">
        <v>0</v>
      </c>
      <c r="Q362" s="214">
        <v>17146684.329999998</v>
      </c>
      <c r="R362" s="68" t="s">
        <v>1479</v>
      </c>
      <c r="S362" s="349"/>
      <c r="T362" s="272"/>
    </row>
    <row r="363" spans="1:20" ht="63.75">
      <c r="A363" s="191">
        <v>513</v>
      </c>
      <c r="B363" s="68"/>
      <c r="C363" s="212" t="s">
        <v>160</v>
      </c>
      <c r="D363" s="213">
        <v>45705</v>
      </c>
      <c r="E363" s="191" t="s">
        <v>2324</v>
      </c>
      <c r="F363" s="191" t="s">
        <v>6</v>
      </c>
      <c r="G363" s="191">
        <v>22659</v>
      </c>
      <c r="H363" s="68"/>
      <c r="I363" s="197" t="s">
        <v>2597</v>
      </c>
      <c r="J363" s="68"/>
      <c r="K363" s="68"/>
      <c r="L363" s="68"/>
      <c r="M363" s="68"/>
      <c r="N363" s="348"/>
      <c r="O363" s="348"/>
      <c r="P363" s="214">
        <v>0</v>
      </c>
      <c r="Q363" s="214">
        <v>253315.67</v>
      </c>
      <c r="R363" s="68" t="s">
        <v>1479</v>
      </c>
      <c r="S363" s="349"/>
      <c r="T363" s="272"/>
    </row>
    <row r="364" spans="1:20" ht="51">
      <c r="A364" s="191">
        <v>16</v>
      </c>
      <c r="B364" s="68"/>
      <c r="C364" s="212" t="s">
        <v>40</v>
      </c>
      <c r="D364" s="213">
        <v>45706</v>
      </c>
      <c r="E364" s="191" t="s">
        <v>2325</v>
      </c>
      <c r="F364" s="191" t="s">
        <v>3</v>
      </c>
      <c r="G364" s="191">
        <v>2260238</v>
      </c>
      <c r="H364" s="68"/>
      <c r="I364" s="197" t="s">
        <v>2598</v>
      </c>
      <c r="J364" s="68"/>
      <c r="K364" s="68"/>
      <c r="L364" s="68"/>
      <c r="M364" s="68"/>
      <c r="N364" s="348"/>
      <c r="O364" s="348"/>
      <c r="P364" s="214">
        <v>0</v>
      </c>
      <c r="Q364" s="214">
        <v>3354.16</v>
      </c>
      <c r="R364" s="68" t="s">
        <v>1479</v>
      </c>
      <c r="S364" s="349"/>
      <c r="T364" s="272"/>
    </row>
    <row r="365" spans="1:20" ht="51">
      <c r="A365" s="191">
        <v>423</v>
      </c>
      <c r="B365" s="68"/>
      <c r="C365" s="212" t="s">
        <v>150</v>
      </c>
      <c r="D365" s="213">
        <v>45706</v>
      </c>
      <c r="E365" s="191" t="s">
        <v>2326</v>
      </c>
      <c r="F365" s="191" t="s">
        <v>3</v>
      </c>
      <c r="G365" s="191">
        <v>2260325</v>
      </c>
      <c r="H365" s="68"/>
      <c r="I365" s="197" t="s">
        <v>2599</v>
      </c>
      <c r="J365" s="68"/>
      <c r="K365" s="68"/>
      <c r="L365" s="68"/>
      <c r="M365" s="68"/>
      <c r="N365" s="348"/>
      <c r="O365" s="348"/>
      <c r="P365" s="214">
        <v>0</v>
      </c>
      <c r="Q365" s="214">
        <v>289.13</v>
      </c>
      <c r="R365" s="68" t="s">
        <v>1479</v>
      </c>
      <c r="S365" s="349"/>
      <c r="T365" s="272"/>
    </row>
    <row r="366" spans="1:20" ht="51">
      <c r="A366" s="191">
        <v>513</v>
      </c>
      <c r="B366" s="68"/>
      <c r="C366" s="212" t="s">
        <v>160</v>
      </c>
      <c r="D366" s="213">
        <v>45706</v>
      </c>
      <c r="E366" s="191" t="s">
        <v>2327</v>
      </c>
      <c r="F366" s="191" t="s">
        <v>3</v>
      </c>
      <c r="G366" s="191">
        <v>2260214</v>
      </c>
      <c r="H366" s="68"/>
      <c r="I366" s="197" t="s">
        <v>2600</v>
      </c>
      <c r="J366" s="68"/>
      <c r="K366" s="68"/>
      <c r="L366" s="68"/>
      <c r="M366" s="68"/>
      <c r="N366" s="348"/>
      <c r="O366" s="348"/>
      <c r="P366" s="214">
        <v>0</v>
      </c>
      <c r="Q366" s="214">
        <v>3598</v>
      </c>
      <c r="R366" s="68" t="s">
        <v>1479</v>
      </c>
      <c r="S366" s="349"/>
      <c r="T366" s="272"/>
    </row>
    <row r="367" spans="1:20" ht="63.75">
      <c r="A367" s="191" t="s">
        <v>541</v>
      </c>
      <c r="B367" s="68"/>
      <c r="C367" s="212" t="s">
        <v>590</v>
      </c>
      <c r="D367" s="213">
        <v>45706</v>
      </c>
      <c r="E367" s="191" t="s">
        <v>2328</v>
      </c>
      <c r="F367" s="191" t="s">
        <v>3</v>
      </c>
      <c r="G367" s="191">
        <v>2260262</v>
      </c>
      <c r="H367" s="68"/>
      <c r="I367" s="197" t="s">
        <v>2601</v>
      </c>
      <c r="J367" s="68"/>
      <c r="K367" s="68"/>
      <c r="L367" s="68"/>
      <c r="M367" s="68"/>
      <c r="N367" s="348"/>
      <c r="O367" s="348"/>
      <c r="P367" s="214">
        <v>0</v>
      </c>
      <c r="Q367" s="214">
        <v>10549.5</v>
      </c>
      <c r="R367" s="68" t="s">
        <v>1479</v>
      </c>
      <c r="S367" s="349"/>
      <c r="T367" s="272"/>
    </row>
    <row r="368" spans="1:20" ht="63.75">
      <c r="A368" s="191" t="s">
        <v>541</v>
      </c>
      <c r="B368" s="68"/>
      <c r="C368" s="212" t="s">
        <v>590</v>
      </c>
      <c r="D368" s="213">
        <v>45706</v>
      </c>
      <c r="E368" s="191" t="s">
        <v>2329</v>
      </c>
      <c r="F368" s="191" t="s">
        <v>3</v>
      </c>
      <c r="G368" s="191">
        <v>2260265</v>
      </c>
      <c r="H368" s="68"/>
      <c r="I368" s="197" t="s">
        <v>2602</v>
      </c>
      <c r="J368" s="68"/>
      <c r="K368" s="68"/>
      <c r="L368" s="68"/>
      <c r="M368" s="68"/>
      <c r="N368" s="348"/>
      <c r="O368" s="348"/>
      <c r="P368" s="214">
        <v>0</v>
      </c>
      <c r="Q368" s="214">
        <v>3516.5</v>
      </c>
      <c r="R368" s="68" t="s">
        <v>1479</v>
      </c>
      <c r="S368" s="349"/>
      <c r="T368" s="272"/>
    </row>
    <row r="369" spans="1:20" ht="51">
      <c r="A369" s="191" t="s">
        <v>550</v>
      </c>
      <c r="B369" s="68"/>
      <c r="C369" s="212" t="s">
        <v>589</v>
      </c>
      <c r="D369" s="213">
        <v>45706</v>
      </c>
      <c r="E369" s="191" t="s">
        <v>2330</v>
      </c>
      <c r="F369" s="191" t="s">
        <v>3</v>
      </c>
      <c r="G369" s="191">
        <v>2260278</v>
      </c>
      <c r="H369" s="68"/>
      <c r="I369" s="197" t="s">
        <v>2603</v>
      </c>
      <c r="J369" s="68"/>
      <c r="K369" s="68"/>
      <c r="L369" s="68"/>
      <c r="M369" s="68"/>
      <c r="N369" s="348"/>
      <c r="O369" s="348"/>
      <c r="P369" s="214">
        <v>0</v>
      </c>
      <c r="Q369" s="214">
        <v>2685</v>
      </c>
      <c r="R369" s="68" t="s">
        <v>1479</v>
      </c>
      <c r="S369" s="349"/>
      <c r="T369" s="272"/>
    </row>
    <row r="370" spans="1:20" ht="51">
      <c r="A370" s="191" t="s">
        <v>550</v>
      </c>
      <c r="B370" s="68"/>
      <c r="C370" s="212" t="s">
        <v>589</v>
      </c>
      <c r="D370" s="213">
        <v>45706</v>
      </c>
      <c r="E370" s="191" t="s">
        <v>2331</v>
      </c>
      <c r="F370" s="191" t="s">
        <v>3</v>
      </c>
      <c r="G370" s="191">
        <v>2260282</v>
      </c>
      <c r="H370" s="68"/>
      <c r="I370" s="197" t="s">
        <v>2604</v>
      </c>
      <c r="J370" s="68"/>
      <c r="K370" s="68"/>
      <c r="L370" s="68"/>
      <c r="M370" s="68"/>
      <c r="N370" s="348"/>
      <c r="O370" s="348"/>
      <c r="P370" s="214">
        <v>0</v>
      </c>
      <c r="Q370" s="214">
        <v>2650.34</v>
      </c>
      <c r="R370" s="68" t="s">
        <v>1479</v>
      </c>
      <c r="S370" s="349"/>
      <c r="T370" s="272"/>
    </row>
    <row r="371" spans="1:20" ht="51">
      <c r="A371" s="191">
        <v>291</v>
      </c>
      <c r="B371" s="68"/>
      <c r="C371" s="212" t="s">
        <v>119</v>
      </c>
      <c r="D371" s="213">
        <v>45706</v>
      </c>
      <c r="E371" s="191" t="s">
        <v>2332</v>
      </c>
      <c r="F371" s="191" t="s">
        <v>3</v>
      </c>
      <c r="G371" s="191">
        <v>2260283</v>
      </c>
      <c r="H371" s="68"/>
      <c r="I371" s="197" t="s">
        <v>2605</v>
      </c>
      <c r="J371" s="68"/>
      <c r="K371" s="68"/>
      <c r="L371" s="68"/>
      <c r="M371" s="68"/>
      <c r="N371" s="348"/>
      <c r="O371" s="348"/>
      <c r="P371" s="214">
        <v>0</v>
      </c>
      <c r="Q371" s="214">
        <v>16945.66</v>
      </c>
      <c r="R371" s="68" t="s">
        <v>1479</v>
      </c>
      <c r="S371" s="349"/>
      <c r="T371" s="272"/>
    </row>
    <row r="372" spans="1:20" ht="76.5">
      <c r="A372" s="191">
        <v>862</v>
      </c>
      <c r="B372" s="68"/>
      <c r="C372" s="212" t="s">
        <v>187</v>
      </c>
      <c r="D372" s="213">
        <v>45706</v>
      </c>
      <c r="E372" s="191" t="s">
        <v>2333</v>
      </c>
      <c r="F372" s="191" t="s">
        <v>635</v>
      </c>
      <c r="G372" s="191">
        <v>10971363</v>
      </c>
      <c r="H372" s="68"/>
      <c r="I372" s="197" t="s">
        <v>2606</v>
      </c>
      <c r="J372" s="68"/>
      <c r="K372" s="68"/>
      <c r="L372" s="68"/>
      <c r="M372" s="68"/>
      <c r="N372" s="348"/>
      <c r="O372" s="348"/>
      <c r="P372" s="214">
        <v>0</v>
      </c>
      <c r="Q372" s="214">
        <v>0.09</v>
      </c>
      <c r="R372" s="68" t="s">
        <v>1479</v>
      </c>
      <c r="S372" s="349"/>
      <c r="T372" s="272"/>
    </row>
    <row r="373" spans="1:20" ht="63.75">
      <c r="A373" s="191" t="s">
        <v>544</v>
      </c>
      <c r="B373" s="68"/>
      <c r="C373" s="212" t="s">
        <v>679</v>
      </c>
      <c r="D373" s="213">
        <v>45706</v>
      </c>
      <c r="E373" s="191" t="s">
        <v>2334</v>
      </c>
      <c r="F373" s="191" t="s">
        <v>6</v>
      </c>
      <c r="G373" s="191">
        <v>2172669</v>
      </c>
      <c r="H373" s="68"/>
      <c r="I373" s="197" t="s">
        <v>2607</v>
      </c>
      <c r="J373" s="68"/>
      <c r="K373" s="68"/>
      <c r="L373" s="68"/>
      <c r="M373" s="68"/>
      <c r="N373" s="348"/>
      <c r="O373" s="348"/>
      <c r="P373" s="214">
        <v>0</v>
      </c>
      <c r="Q373" s="214">
        <v>533323.31000000006</v>
      </c>
      <c r="R373" s="68" t="s">
        <v>1479</v>
      </c>
      <c r="S373" s="349"/>
      <c r="T373" s="272"/>
    </row>
    <row r="374" spans="1:20" ht="63.75">
      <c r="A374" s="191" t="s">
        <v>544</v>
      </c>
      <c r="B374" s="68"/>
      <c r="C374" s="212" t="s">
        <v>679</v>
      </c>
      <c r="D374" s="213">
        <v>45706</v>
      </c>
      <c r="E374" s="191" t="s">
        <v>2335</v>
      </c>
      <c r="F374" s="191" t="s">
        <v>6</v>
      </c>
      <c r="G374" s="191">
        <v>2172670</v>
      </c>
      <c r="H374" s="68"/>
      <c r="I374" s="197" t="s">
        <v>2608</v>
      </c>
      <c r="J374" s="68"/>
      <c r="K374" s="68"/>
      <c r="L374" s="68"/>
      <c r="M374" s="68"/>
      <c r="N374" s="348"/>
      <c r="O374" s="348"/>
      <c r="P374" s="214">
        <v>0</v>
      </c>
      <c r="Q374" s="214">
        <v>220383.82</v>
      </c>
      <c r="R374" s="68" t="s">
        <v>1479</v>
      </c>
      <c r="S374" s="349"/>
      <c r="T374" s="272"/>
    </row>
    <row r="375" spans="1:20" ht="63.75">
      <c r="A375" s="191" t="s">
        <v>544</v>
      </c>
      <c r="B375" s="68"/>
      <c r="C375" s="212" t="s">
        <v>679</v>
      </c>
      <c r="D375" s="213">
        <v>45706</v>
      </c>
      <c r="E375" s="191" t="s">
        <v>2336</v>
      </c>
      <c r="F375" s="191" t="s">
        <v>6</v>
      </c>
      <c r="G375" s="191">
        <v>2172671</v>
      </c>
      <c r="H375" s="68"/>
      <c r="I375" s="197" t="s">
        <v>2609</v>
      </c>
      <c r="J375" s="68"/>
      <c r="K375" s="68"/>
      <c r="L375" s="68"/>
      <c r="M375" s="68"/>
      <c r="N375" s="348"/>
      <c r="O375" s="348"/>
      <c r="P375" s="214">
        <v>0</v>
      </c>
      <c r="Q375" s="214">
        <v>12869.52</v>
      </c>
      <c r="R375" s="68" t="s">
        <v>1479</v>
      </c>
      <c r="S375" s="349"/>
      <c r="T375" s="272"/>
    </row>
    <row r="376" spans="1:20" ht="63.75">
      <c r="A376" s="191" t="s">
        <v>544</v>
      </c>
      <c r="B376" s="68"/>
      <c r="C376" s="212" t="s">
        <v>679</v>
      </c>
      <c r="D376" s="213">
        <v>45706</v>
      </c>
      <c r="E376" s="191" t="s">
        <v>2337</v>
      </c>
      <c r="F376" s="191" t="s">
        <v>6</v>
      </c>
      <c r="G376" s="191">
        <v>2172672</v>
      </c>
      <c r="H376" s="68"/>
      <c r="I376" s="197" t="s">
        <v>2610</v>
      </c>
      <c r="J376" s="68"/>
      <c r="K376" s="68"/>
      <c r="L376" s="68"/>
      <c r="M376" s="68"/>
      <c r="N376" s="348"/>
      <c r="O376" s="348"/>
      <c r="P376" s="214">
        <v>0</v>
      </c>
      <c r="Q376" s="214">
        <v>457.8</v>
      </c>
      <c r="R376" s="68" t="s">
        <v>1479</v>
      </c>
      <c r="S376" s="349"/>
      <c r="T376" s="272"/>
    </row>
    <row r="377" spans="1:20" ht="63.75">
      <c r="A377" s="191" t="s">
        <v>544</v>
      </c>
      <c r="B377" s="68"/>
      <c r="C377" s="212" t="s">
        <v>679</v>
      </c>
      <c r="D377" s="213">
        <v>45706</v>
      </c>
      <c r="E377" s="191" t="s">
        <v>2338</v>
      </c>
      <c r="F377" s="191" t="s">
        <v>6</v>
      </c>
      <c r="G377" s="191">
        <v>2172674</v>
      </c>
      <c r="H377" s="68"/>
      <c r="I377" s="197" t="s">
        <v>2611</v>
      </c>
      <c r="J377" s="68"/>
      <c r="K377" s="68"/>
      <c r="L377" s="68"/>
      <c r="M377" s="68"/>
      <c r="N377" s="348"/>
      <c r="O377" s="348"/>
      <c r="P377" s="214">
        <v>0</v>
      </c>
      <c r="Q377" s="214">
        <v>18739.919999999998</v>
      </c>
      <c r="R377" s="68" t="s">
        <v>1479</v>
      </c>
      <c r="S377" s="349"/>
      <c r="T377" s="272"/>
    </row>
    <row r="378" spans="1:20" ht="63.75">
      <c r="A378" s="191" t="s">
        <v>544</v>
      </c>
      <c r="B378" s="68"/>
      <c r="C378" s="212" t="s">
        <v>679</v>
      </c>
      <c r="D378" s="213">
        <v>45706</v>
      </c>
      <c r="E378" s="191" t="s">
        <v>2339</v>
      </c>
      <c r="F378" s="191" t="s">
        <v>6</v>
      </c>
      <c r="G378" s="191">
        <v>2172675</v>
      </c>
      <c r="H378" s="68"/>
      <c r="I378" s="197" t="s">
        <v>2612</v>
      </c>
      <c r="J378" s="68"/>
      <c r="K378" s="68"/>
      <c r="L378" s="68"/>
      <c r="M378" s="68"/>
      <c r="N378" s="348"/>
      <c r="O378" s="348"/>
      <c r="P378" s="214">
        <v>0</v>
      </c>
      <c r="Q378" s="214">
        <v>7550.63</v>
      </c>
      <c r="R378" s="68" t="s">
        <v>1479</v>
      </c>
      <c r="S378" s="349"/>
      <c r="T378" s="272"/>
    </row>
    <row r="379" spans="1:20" ht="63.75">
      <c r="A379" s="191" t="s">
        <v>544</v>
      </c>
      <c r="B379" s="68"/>
      <c r="C379" s="212" t="s">
        <v>679</v>
      </c>
      <c r="D379" s="213">
        <v>45706</v>
      </c>
      <c r="E379" s="191" t="s">
        <v>2340</v>
      </c>
      <c r="F379" s="191" t="s">
        <v>6</v>
      </c>
      <c r="G379" s="191">
        <v>2172677</v>
      </c>
      <c r="H379" s="68"/>
      <c r="I379" s="197" t="s">
        <v>2613</v>
      </c>
      <c r="J379" s="68"/>
      <c r="K379" s="68"/>
      <c r="L379" s="68"/>
      <c r="M379" s="68"/>
      <c r="N379" s="348"/>
      <c r="O379" s="348"/>
      <c r="P379" s="214">
        <v>0</v>
      </c>
      <c r="Q379" s="214">
        <v>93550.84</v>
      </c>
      <c r="R379" s="68" t="s">
        <v>1479</v>
      </c>
      <c r="S379" s="349"/>
      <c r="T379" s="272"/>
    </row>
    <row r="380" spans="1:20" ht="63.75">
      <c r="A380" s="191" t="s">
        <v>544</v>
      </c>
      <c r="B380" s="68"/>
      <c r="C380" s="212" t="s">
        <v>679</v>
      </c>
      <c r="D380" s="213">
        <v>45706</v>
      </c>
      <c r="E380" s="191" t="s">
        <v>2341</v>
      </c>
      <c r="F380" s="191" t="s">
        <v>6</v>
      </c>
      <c r="G380" s="191">
        <v>2172678</v>
      </c>
      <c r="H380" s="68"/>
      <c r="I380" s="197" t="s">
        <v>2614</v>
      </c>
      <c r="J380" s="68"/>
      <c r="K380" s="68"/>
      <c r="L380" s="68"/>
      <c r="M380" s="68"/>
      <c r="N380" s="348"/>
      <c r="O380" s="348"/>
      <c r="P380" s="214">
        <v>0</v>
      </c>
      <c r="Q380" s="214">
        <v>99370.52</v>
      </c>
      <c r="R380" s="68" t="s">
        <v>1479</v>
      </c>
      <c r="S380" s="349"/>
      <c r="T380" s="272"/>
    </row>
    <row r="381" spans="1:20" ht="76.5">
      <c r="A381" s="191">
        <v>291</v>
      </c>
      <c r="B381" s="68"/>
      <c r="C381" s="212" t="s">
        <v>119</v>
      </c>
      <c r="D381" s="213">
        <v>45706</v>
      </c>
      <c r="E381" s="191" t="s">
        <v>2342</v>
      </c>
      <c r="F381" s="191" t="s">
        <v>6</v>
      </c>
      <c r="G381" s="191">
        <v>1119641</v>
      </c>
      <c r="H381" s="68"/>
      <c r="I381" s="197" t="s">
        <v>2615</v>
      </c>
      <c r="J381" s="68"/>
      <c r="K381" s="68"/>
      <c r="L381" s="68"/>
      <c r="M381" s="68"/>
      <c r="N381" s="348"/>
      <c r="O381" s="348"/>
      <c r="P381" s="214">
        <v>0</v>
      </c>
      <c r="Q381" s="214">
        <v>3132320.59</v>
      </c>
      <c r="R381" s="68" t="s">
        <v>1479</v>
      </c>
      <c r="S381" s="349"/>
      <c r="T381" s="272"/>
    </row>
    <row r="382" spans="1:20" ht="76.5">
      <c r="A382" s="191">
        <v>291</v>
      </c>
      <c r="B382" s="68"/>
      <c r="C382" s="212" t="s">
        <v>119</v>
      </c>
      <c r="D382" s="213">
        <v>45706</v>
      </c>
      <c r="E382" s="191" t="s">
        <v>2343</v>
      </c>
      <c r="F382" s="191" t="s">
        <v>10</v>
      </c>
      <c r="G382" s="191">
        <v>1119642</v>
      </c>
      <c r="H382" s="68"/>
      <c r="I382" s="197" t="s">
        <v>2616</v>
      </c>
      <c r="J382" s="68"/>
      <c r="K382" s="68"/>
      <c r="L382" s="68"/>
      <c r="M382" s="68"/>
      <c r="N382" s="348"/>
      <c r="O382" s="348"/>
      <c r="P382" s="214">
        <v>60</v>
      </c>
      <c r="Q382" s="214">
        <v>0</v>
      </c>
      <c r="R382" s="68" t="s">
        <v>1479</v>
      </c>
      <c r="S382" s="349"/>
      <c r="T382" s="272"/>
    </row>
    <row r="383" spans="1:20" ht="51">
      <c r="A383" s="191" t="s">
        <v>542</v>
      </c>
      <c r="B383" s="68"/>
      <c r="C383" s="212" t="s">
        <v>687</v>
      </c>
      <c r="D383" s="213">
        <v>45706</v>
      </c>
      <c r="E383" s="191" t="s">
        <v>2344</v>
      </c>
      <c r="F383" s="191" t="s">
        <v>10</v>
      </c>
      <c r="G383" s="191">
        <v>19653</v>
      </c>
      <c r="H383" s="68"/>
      <c r="I383" s="197" t="s">
        <v>2617</v>
      </c>
      <c r="J383" s="68"/>
      <c r="K383" s="68"/>
      <c r="L383" s="68"/>
      <c r="M383" s="68"/>
      <c r="N383" s="348"/>
      <c r="O383" s="348"/>
      <c r="P383" s="214">
        <v>912.02</v>
      </c>
      <c r="Q383" s="214">
        <v>0</v>
      </c>
      <c r="R383" s="68" t="s">
        <v>1479</v>
      </c>
      <c r="S383" s="349"/>
      <c r="T383" s="272"/>
    </row>
    <row r="384" spans="1:20" ht="76.5">
      <c r="A384" s="191">
        <v>682</v>
      </c>
      <c r="B384" s="68"/>
      <c r="C384" s="212" t="s">
        <v>1246</v>
      </c>
      <c r="D384" s="213">
        <v>45706</v>
      </c>
      <c r="E384" s="191" t="s">
        <v>2345</v>
      </c>
      <c r="F384" s="191" t="s">
        <v>6</v>
      </c>
      <c r="G384" s="191">
        <v>22585</v>
      </c>
      <c r="H384" s="68"/>
      <c r="I384" s="197" t="s">
        <v>2618</v>
      </c>
      <c r="J384" s="68"/>
      <c r="K384" s="68"/>
      <c r="L384" s="68"/>
      <c r="M384" s="68"/>
      <c r="N384" s="348"/>
      <c r="O384" s="348"/>
      <c r="P384" s="214">
        <v>0</v>
      </c>
      <c r="Q384" s="214">
        <v>37808.65</v>
      </c>
      <c r="R384" s="68" t="s">
        <v>1479</v>
      </c>
      <c r="S384" s="349"/>
      <c r="T384" s="272"/>
    </row>
    <row r="385" spans="1:20" ht="76.5">
      <c r="A385" s="191">
        <v>117</v>
      </c>
      <c r="B385" s="68"/>
      <c r="C385" s="212" t="s">
        <v>54</v>
      </c>
      <c r="D385" s="213">
        <v>45706</v>
      </c>
      <c r="E385" s="191" t="s">
        <v>2346</v>
      </c>
      <c r="F385" s="191" t="s">
        <v>10</v>
      </c>
      <c r="G385" s="191">
        <v>1119628</v>
      </c>
      <c r="H385" s="68"/>
      <c r="I385" s="197" t="s">
        <v>2619</v>
      </c>
      <c r="J385" s="68"/>
      <c r="K385" s="68"/>
      <c r="L385" s="68"/>
      <c r="M385" s="68"/>
      <c r="N385" s="348"/>
      <c r="O385" s="348"/>
      <c r="P385" s="214">
        <v>60</v>
      </c>
      <c r="Q385" s="214">
        <v>0</v>
      </c>
      <c r="R385" s="68" t="s">
        <v>1479</v>
      </c>
      <c r="S385" s="349"/>
      <c r="T385" s="272"/>
    </row>
    <row r="386" spans="1:20" ht="38.25">
      <c r="A386" s="191" t="s">
        <v>550</v>
      </c>
      <c r="B386" s="68"/>
      <c r="C386" s="212" t="s">
        <v>589</v>
      </c>
      <c r="D386" s="213">
        <v>45707</v>
      </c>
      <c r="E386" s="191" t="s">
        <v>2347</v>
      </c>
      <c r="F386" s="191" t="s">
        <v>3</v>
      </c>
      <c r="G386" s="191">
        <v>2260618</v>
      </c>
      <c r="H386" s="68"/>
      <c r="I386" s="197" t="s">
        <v>2620</v>
      </c>
      <c r="J386" s="68"/>
      <c r="K386" s="68"/>
      <c r="L386" s="68"/>
      <c r="M386" s="68"/>
      <c r="N386" s="348"/>
      <c r="O386" s="348"/>
      <c r="P386" s="214">
        <v>0</v>
      </c>
      <c r="Q386" s="214">
        <v>500</v>
      </c>
      <c r="R386" s="68" t="s">
        <v>1479</v>
      </c>
      <c r="S386" s="349"/>
      <c r="T386" s="272"/>
    </row>
    <row r="387" spans="1:20" ht="51">
      <c r="A387" s="191">
        <v>291</v>
      </c>
      <c r="B387" s="68"/>
      <c r="C387" s="212" t="s">
        <v>119</v>
      </c>
      <c r="D387" s="213">
        <v>45707</v>
      </c>
      <c r="E387" s="191" t="s">
        <v>2350</v>
      </c>
      <c r="F387" s="191" t="s">
        <v>6</v>
      </c>
      <c r="G387" s="191">
        <v>2173024</v>
      </c>
      <c r="H387" s="68"/>
      <c r="I387" s="197" t="s">
        <v>2621</v>
      </c>
      <c r="J387" s="68"/>
      <c r="K387" s="68"/>
      <c r="L387" s="68"/>
      <c r="M387" s="68"/>
      <c r="N387" s="348"/>
      <c r="O387" s="348"/>
      <c r="P387" s="214">
        <v>0</v>
      </c>
      <c r="Q387" s="214">
        <v>98781.89</v>
      </c>
      <c r="R387" s="68" t="s">
        <v>1479</v>
      </c>
      <c r="S387" s="349"/>
      <c r="T387" s="272"/>
    </row>
    <row r="388" spans="1:20" ht="63.75">
      <c r="A388" s="191" t="s">
        <v>544</v>
      </c>
      <c r="B388" s="68"/>
      <c r="C388" s="212" t="s">
        <v>679</v>
      </c>
      <c r="D388" s="213">
        <v>45707</v>
      </c>
      <c r="E388" s="191" t="s">
        <v>2351</v>
      </c>
      <c r="F388" s="191" t="s">
        <v>6</v>
      </c>
      <c r="G388" s="191">
        <v>2173504</v>
      </c>
      <c r="H388" s="68"/>
      <c r="I388" s="197" t="s">
        <v>2622</v>
      </c>
      <c r="J388" s="68"/>
      <c r="K388" s="68"/>
      <c r="L388" s="68"/>
      <c r="M388" s="68"/>
      <c r="N388" s="348"/>
      <c r="O388" s="348"/>
      <c r="P388" s="214">
        <v>0</v>
      </c>
      <c r="Q388" s="214">
        <v>111428</v>
      </c>
      <c r="R388" s="68" t="s">
        <v>1479</v>
      </c>
      <c r="S388" s="349"/>
      <c r="T388" s="272"/>
    </row>
    <row r="389" spans="1:20" ht="89.25">
      <c r="A389" s="191">
        <v>594</v>
      </c>
      <c r="B389" s="68"/>
      <c r="C389" s="212" t="s">
        <v>88</v>
      </c>
      <c r="D389" s="213">
        <v>45707</v>
      </c>
      <c r="E389" s="191" t="s">
        <v>2352</v>
      </c>
      <c r="F389" s="191" t="s">
        <v>599</v>
      </c>
      <c r="G389" s="191">
        <v>22616</v>
      </c>
      <c r="H389" s="68"/>
      <c r="I389" s="197" t="s">
        <v>2623</v>
      </c>
      <c r="J389" s="68"/>
      <c r="K389" s="68"/>
      <c r="L389" s="68"/>
      <c r="M389" s="68"/>
      <c r="N389" s="348"/>
      <c r="O389" s="348"/>
      <c r="P389" s="214">
        <v>0.02</v>
      </c>
      <c r="Q389" s="214">
        <v>0</v>
      </c>
      <c r="R389" s="68" t="s">
        <v>1479</v>
      </c>
      <c r="S389" s="349"/>
      <c r="T389" s="272"/>
    </row>
    <row r="390" spans="1:20" ht="76.5">
      <c r="A390" s="191">
        <v>117</v>
      </c>
      <c r="B390" s="68"/>
      <c r="C390" s="212" t="s">
        <v>54</v>
      </c>
      <c r="D390" s="213">
        <v>45707</v>
      </c>
      <c r="E390" s="191" t="s">
        <v>2353</v>
      </c>
      <c r="F390" s="191" t="s">
        <v>10</v>
      </c>
      <c r="G390" s="191">
        <v>1119784</v>
      </c>
      <c r="H390" s="68"/>
      <c r="I390" s="197" t="s">
        <v>2624</v>
      </c>
      <c r="J390" s="68"/>
      <c r="K390" s="68"/>
      <c r="L390" s="68"/>
      <c r="M390" s="68"/>
      <c r="N390" s="348"/>
      <c r="O390" s="348"/>
      <c r="P390" s="214">
        <v>60</v>
      </c>
      <c r="Q390" s="214">
        <v>0</v>
      </c>
      <c r="R390" s="68" t="s">
        <v>1479</v>
      </c>
      <c r="S390" s="349"/>
      <c r="T390" s="272"/>
    </row>
    <row r="391" spans="1:20" ht="38.25">
      <c r="A391" s="191">
        <v>76</v>
      </c>
      <c r="B391" s="68"/>
      <c r="C391" s="212" t="s">
        <v>48</v>
      </c>
      <c r="D391" s="213">
        <v>45708</v>
      </c>
      <c r="E391" s="191" t="s">
        <v>2354</v>
      </c>
      <c r="F391" s="191" t="s">
        <v>3</v>
      </c>
      <c r="G391" s="191">
        <v>2261013</v>
      </c>
      <c r="H391" s="68"/>
      <c r="I391" s="197" t="s">
        <v>2625</v>
      </c>
      <c r="J391" s="68"/>
      <c r="K391" s="68"/>
      <c r="L391" s="68"/>
      <c r="M391" s="68"/>
      <c r="N391" s="348"/>
      <c r="O391" s="348"/>
      <c r="P391" s="214">
        <v>0</v>
      </c>
      <c r="Q391" s="214">
        <v>1512.8</v>
      </c>
      <c r="R391" s="68" t="s">
        <v>1479</v>
      </c>
      <c r="S391" s="349"/>
      <c r="T391" s="272"/>
    </row>
    <row r="392" spans="1:20" ht="51">
      <c r="A392" s="191">
        <v>20</v>
      </c>
      <c r="B392" s="68"/>
      <c r="C392" s="212" t="s">
        <v>41</v>
      </c>
      <c r="D392" s="213">
        <v>45708</v>
      </c>
      <c r="E392" s="191" t="s">
        <v>2355</v>
      </c>
      <c r="F392" s="191" t="s">
        <v>3</v>
      </c>
      <c r="G392" s="191">
        <v>2261134</v>
      </c>
      <c r="H392" s="68"/>
      <c r="I392" s="197" t="s">
        <v>2626</v>
      </c>
      <c r="J392" s="68"/>
      <c r="K392" s="68"/>
      <c r="L392" s="68"/>
      <c r="M392" s="68"/>
      <c r="N392" s="348"/>
      <c r="O392" s="348"/>
      <c r="P392" s="214">
        <v>0</v>
      </c>
      <c r="Q392" s="214">
        <v>192.4</v>
      </c>
      <c r="R392" s="68" t="s">
        <v>1479</v>
      </c>
      <c r="S392" s="349"/>
      <c r="T392" s="272"/>
    </row>
    <row r="393" spans="1:20" ht="51">
      <c r="A393" s="191">
        <v>15</v>
      </c>
      <c r="B393" s="68"/>
      <c r="C393" s="212" t="s">
        <v>39</v>
      </c>
      <c r="D393" s="213">
        <v>45708</v>
      </c>
      <c r="E393" s="191" t="s">
        <v>2356</v>
      </c>
      <c r="F393" s="191" t="s">
        <v>3</v>
      </c>
      <c r="G393" s="191">
        <v>2261136</v>
      </c>
      <c r="H393" s="68"/>
      <c r="I393" s="197" t="s">
        <v>2627</v>
      </c>
      <c r="J393" s="68"/>
      <c r="K393" s="68"/>
      <c r="L393" s="68"/>
      <c r="M393" s="68"/>
      <c r="N393" s="348"/>
      <c r="O393" s="348"/>
      <c r="P393" s="214">
        <v>0</v>
      </c>
      <c r="Q393" s="214">
        <v>231.88</v>
      </c>
      <c r="R393" s="68" t="s">
        <v>1479</v>
      </c>
      <c r="S393" s="349"/>
      <c r="T393" s="272"/>
    </row>
    <row r="394" spans="1:20" ht="51">
      <c r="A394" s="191" t="s">
        <v>550</v>
      </c>
      <c r="B394" s="68"/>
      <c r="C394" s="212" t="s">
        <v>589</v>
      </c>
      <c r="D394" s="213">
        <v>45708</v>
      </c>
      <c r="E394" s="191" t="s">
        <v>2357</v>
      </c>
      <c r="F394" s="191" t="s">
        <v>3</v>
      </c>
      <c r="G394" s="191">
        <v>2261219</v>
      </c>
      <c r="H394" s="68"/>
      <c r="I394" s="197" t="s">
        <v>2628</v>
      </c>
      <c r="J394" s="68"/>
      <c r="K394" s="68"/>
      <c r="L394" s="68"/>
      <c r="M394" s="68"/>
      <c r="N394" s="348"/>
      <c r="O394" s="348"/>
      <c r="P394" s="214">
        <v>0</v>
      </c>
      <c r="Q394" s="214">
        <v>4858</v>
      </c>
      <c r="R394" s="68" t="s">
        <v>1479</v>
      </c>
      <c r="S394" s="349"/>
      <c r="T394" s="272"/>
    </row>
    <row r="395" spans="1:20" ht="38.25">
      <c r="A395" s="191">
        <v>133</v>
      </c>
      <c r="B395" s="68"/>
      <c r="C395" s="212" t="s">
        <v>60</v>
      </c>
      <c r="D395" s="213">
        <v>45708</v>
      </c>
      <c r="E395" s="191" t="s">
        <v>2358</v>
      </c>
      <c r="F395" s="191" t="s">
        <v>3</v>
      </c>
      <c r="G395" s="191">
        <v>2261234</v>
      </c>
      <c r="H395" s="68"/>
      <c r="I395" s="197" t="s">
        <v>2629</v>
      </c>
      <c r="J395" s="68"/>
      <c r="K395" s="68"/>
      <c r="L395" s="68"/>
      <c r="M395" s="68"/>
      <c r="N395" s="348"/>
      <c r="O395" s="348"/>
      <c r="P395" s="214">
        <v>0</v>
      </c>
      <c r="Q395" s="214">
        <v>1070</v>
      </c>
      <c r="R395" s="68" t="s">
        <v>1479</v>
      </c>
      <c r="S395" s="349"/>
      <c r="T395" s="272"/>
    </row>
    <row r="396" spans="1:20" ht="63.75">
      <c r="A396" s="191">
        <v>903</v>
      </c>
      <c r="B396" s="68"/>
      <c r="C396" s="212" t="s">
        <v>192</v>
      </c>
      <c r="D396" s="213">
        <v>45708</v>
      </c>
      <c r="E396" s="191" t="s">
        <v>2359</v>
      </c>
      <c r="F396" s="191" t="s">
        <v>3</v>
      </c>
      <c r="G396" s="191">
        <v>2261072</v>
      </c>
      <c r="H396" s="68"/>
      <c r="I396" s="197" t="s">
        <v>3307</v>
      </c>
      <c r="J396" s="68"/>
      <c r="K396" s="68"/>
      <c r="L396" s="68"/>
      <c r="M396" s="68"/>
      <c r="N396" s="348"/>
      <c r="O396" s="348"/>
      <c r="P396" s="214">
        <v>0</v>
      </c>
      <c r="Q396" s="214">
        <v>2828.3</v>
      </c>
      <c r="R396" s="68" t="s">
        <v>2747</v>
      </c>
      <c r="S396" s="349"/>
      <c r="T396" s="272"/>
    </row>
    <row r="397" spans="1:20" ht="63.75">
      <c r="A397" s="191">
        <v>47</v>
      </c>
      <c r="B397" s="68"/>
      <c r="C397" s="212" t="s">
        <v>45</v>
      </c>
      <c r="D397" s="213">
        <v>45708</v>
      </c>
      <c r="E397" s="191" t="s">
        <v>2359</v>
      </c>
      <c r="F397" s="191" t="s">
        <v>3</v>
      </c>
      <c r="G397" s="191">
        <v>2261072</v>
      </c>
      <c r="H397" s="68"/>
      <c r="I397" s="197" t="s">
        <v>3307</v>
      </c>
      <c r="J397" s="68"/>
      <c r="K397" s="68"/>
      <c r="L397" s="68"/>
      <c r="M397" s="68"/>
      <c r="N397" s="348"/>
      <c r="O397" s="348"/>
      <c r="P397" s="214">
        <v>0</v>
      </c>
      <c r="Q397" s="214">
        <v>12222.9</v>
      </c>
      <c r="R397" s="68" t="s">
        <v>2747</v>
      </c>
      <c r="S397" s="349"/>
      <c r="T397" s="272"/>
    </row>
    <row r="398" spans="1:20" ht="63.75">
      <c r="A398" s="191">
        <v>267</v>
      </c>
      <c r="B398" s="68"/>
      <c r="C398" s="212" t="s">
        <v>107</v>
      </c>
      <c r="D398" s="213">
        <v>45708</v>
      </c>
      <c r="E398" s="191" t="s">
        <v>2359</v>
      </c>
      <c r="F398" s="191" t="s">
        <v>3</v>
      </c>
      <c r="G398" s="191">
        <v>2261072</v>
      </c>
      <c r="H398" s="68"/>
      <c r="I398" s="197" t="s">
        <v>3307</v>
      </c>
      <c r="J398" s="68"/>
      <c r="K398" s="68"/>
      <c r="L398" s="68"/>
      <c r="M398" s="68"/>
      <c r="N398" s="348"/>
      <c r="O398" s="348"/>
      <c r="P398" s="214">
        <v>0</v>
      </c>
      <c r="Q398" s="214">
        <v>786059.21</v>
      </c>
      <c r="R398" s="68" t="s">
        <v>2747</v>
      </c>
      <c r="S398" s="349"/>
      <c r="T398" s="272"/>
    </row>
    <row r="399" spans="1:20" ht="63.75">
      <c r="A399" s="191">
        <v>903</v>
      </c>
      <c r="B399" s="68"/>
      <c r="C399" s="212" t="s">
        <v>192</v>
      </c>
      <c r="D399" s="213">
        <v>45708</v>
      </c>
      <c r="E399" s="191" t="s">
        <v>2359</v>
      </c>
      <c r="F399" s="191" t="s">
        <v>3</v>
      </c>
      <c r="G399" s="191">
        <v>2261072</v>
      </c>
      <c r="H399" s="68"/>
      <c r="I399" s="197" t="s">
        <v>3307</v>
      </c>
      <c r="J399" s="68"/>
      <c r="K399" s="68"/>
      <c r="L399" s="68"/>
      <c r="M399" s="68"/>
      <c r="N399" s="348"/>
      <c r="O399" s="348"/>
      <c r="P399" s="214">
        <v>0</v>
      </c>
      <c r="Q399" s="214">
        <v>253836.52</v>
      </c>
      <c r="R399" s="68" t="s">
        <v>2747</v>
      </c>
      <c r="S399" s="349"/>
      <c r="T399" s="272"/>
    </row>
    <row r="400" spans="1:20" ht="63.75">
      <c r="A400" s="191">
        <v>15</v>
      </c>
      <c r="B400" s="68"/>
      <c r="C400" s="212" t="s">
        <v>39</v>
      </c>
      <c r="D400" s="213">
        <v>45708</v>
      </c>
      <c r="E400" s="191" t="s">
        <v>2359</v>
      </c>
      <c r="F400" s="191" t="s">
        <v>3</v>
      </c>
      <c r="G400" s="191">
        <v>2261072</v>
      </c>
      <c r="H400" s="68"/>
      <c r="I400" s="197" t="s">
        <v>3307</v>
      </c>
      <c r="J400" s="68"/>
      <c r="K400" s="68"/>
      <c r="L400" s="68"/>
      <c r="M400" s="68"/>
      <c r="N400" s="348"/>
      <c r="O400" s="348"/>
      <c r="P400" s="214">
        <v>0</v>
      </c>
      <c r="Q400" s="214">
        <v>4412.72</v>
      </c>
      <c r="R400" s="68" t="s">
        <v>2747</v>
      </c>
      <c r="S400" s="349"/>
      <c r="T400" s="272"/>
    </row>
    <row r="401" spans="1:20" ht="51">
      <c r="A401" s="191">
        <v>15</v>
      </c>
      <c r="B401" s="68"/>
      <c r="C401" s="212" t="s">
        <v>39</v>
      </c>
      <c r="D401" s="213">
        <v>45708</v>
      </c>
      <c r="E401" s="191" t="s">
        <v>2360</v>
      </c>
      <c r="F401" s="191" t="s">
        <v>3</v>
      </c>
      <c r="G401" s="191">
        <v>2261087</v>
      </c>
      <c r="H401" s="68"/>
      <c r="I401" s="197" t="s">
        <v>2630</v>
      </c>
      <c r="J401" s="68"/>
      <c r="K401" s="68"/>
      <c r="L401" s="68"/>
      <c r="M401" s="68"/>
      <c r="N401" s="348"/>
      <c r="O401" s="348"/>
      <c r="P401" s="214">
        <v>0</v>
      </c>
      <c r="Q401" s="214">
        <v>100</v>
      </c>
      <c r="R401" s="68" t="s">
        <v>1479</v>
      </c>
      <c r="S401" s="349"/>
      <c r="T401" s="272"/>
    </row>
    <row r="402" spans="1:20" ht="51">
      <c r="A402" s="191">
        <v>15</v>
      </c>
      <c r="B402" s="68"/>
      <c r="C402" s="212" t="s">
        <v>39</v>
      </c>
      <c r="D402" s="213">
        <v>45708</v>
      </c>
      <c r="E402" s="191" t="s">
        <v>2361</v>
      </c>
      <c r="F402" s="191" t="s">
        <v>3</v>
      </c>
      <c r="G402" s="191">
        <v>2261090</v>
      </c>
      <c r="H402" s="68"/>
      <c r="I402" s="197" t="s">
        <v>2631</v>
      </c>
      <c r="J402" s="68"/>
      <c r="K402" s="68"/>
      <c r="L402" s="68"/>
      <c r="M402" s="68"/>
      <c r="N402" s="348"/>
      <c r="O402" s="348"/>
      <c r="P402" s="214">
        <v>0</v>
      </c>
      <c r="Q402" s="214">
        <v>100</v>
      </c>
      <c r="R402" s="68" t="s">
        <v>1479</v>
      </c>
      <c r="S402" s="349"/>
      <c r="T402" s="272"/>
    </row>
    <row r="403" spans="1:20" ht="51">
      <c r="A403" s="191">
        <v>423</v>
      </c>
      <c r="B403" s="68"/>
      <c r="C403" s="212" t="s">
        <v>150</v>
      </c>
      <c r="D403" s="213">
        <v>45708</v>
      </c>
      <c r="E403" s="191" t="s">
        <v>2362</v>
      </c>
      <c r="F403" s="191" t="s">
        <v>3</v>
      </c>
      <c r="G403" s="191">
        <v>2261116</v>
      </c>
      <c r="H403" s="68"/>
      <c r="I403" s="197" t="s">
        <v>2632</v>
      </c>
      <c r="J403" s="68"/>
      <c r="K403" s="68"/>
      <c r="L403" s="68"/>
      <c r="M403" s="68"/>
      <c r="N403" s="348"/>
      <c r="O403" s="348"/>
      <c r="P403" s="214">
        <v>0</v>
      </c>
      <c r="Q403" s="214">
        <v>4176</v>
      </c>
      <c r="R403" s="68" t="s">
        <v>1479</v>
      </c>
      <c r="S403" s="349"/>
      <c r="T403" s="272"/>
    </row>
    <row r="404" spans="1:20" ht="51">
      <c r="A404" s="191">
        <v>423</v>
      </c>
      <c r="B404" s="68"/>
      <c r="C404" s="212" t="s">
        <v>150</v>
      </c>
      <c r="D404" s="213">
        <v>45708</v>
      </c>
      <c r="E404" s="191" t="s">
        <v>2363</v>
      </c>
      <c r="F404" s="191" t="s">
        <v>3</v>
      </c>
      <c r="G404" s="191">
        <v>2261118</v>
      </c>
      <c r="H404" s="68"/>
      <c r="I404" s="197" t="s">
        <v>2633</v>
      </c>
      <c r="J404" s="68"/>
      <c r="K404" s="68"/>
      <c r="L404" s="68"/>
      <c r="M404" s="68"/>
      <c r="N404" s="348"/>
      <c r="O404" s="348"/>
      <c r="P404" s="214">
        <v>0</v>
      </c>
      <c r="Q404" s="214">
        <v>4454.3999999999996</v>
      </c>
      <c r="R404" s="68" t="s">
        <v>1479</v>
      </c>
      <c r="S404" s="349"/>
      <c r="T404" s="272"/>
    </row>
    <row r="405" spans="1:20" ht="38.25">
      <c r="A405" s="191">
        <v>291</v>
      </c>
      <c r="B405" s="68"/>
      <c r="C405" s="212" t="s">
        <v>119</v>
      </c>
      <c r="D405" s="213">
        <v>45708</v>
      </c>
      <c r="E405" s="191" t="s">
        <v>2364</v>
      </c>
      <c r="F405" s="191" t="s">
        <v>6</v>
      </c>
      <c r="G405" s="191">
        <v>2174527</v>
      </c>
      <c r="H405" s="68"/>
      <c r="I405" s="197" t="s">
        <v>2634</v>
      </c>
      <c r="J405" s="68"/>
      <c r="K405" s="68"/>
      <c r="L405" s="68"/>
      <c r="M405" s="68"/>
      <c r="N405" s="348"/>
      <c r="O405" s="348"/>
      <c r="P405" s="214">
        <v>0</v>
      </c>
      <c r="Q405" s="214">
        <v>14616</v>
      </c>
      <c r="R405" s="68" t="s">
        <v>1479</v>
      </c>
      <c r="S405" s="349"/>
      <c r="T405" s="272"/>
    </row>
    <row r="406" spans="1:20" ht="102">
      <c r="A406" s="191">
        <v>132</v>
      </c>
      <c r="B406" s="68"/>
      <c r="C406" s="212" t="s">
        <v>59</v>
      </c>
      <c r="D406" s="213">
        <v>45708</v>
      </c>
      <c r="E406" s="191" t="s">
        <v>2365</v>
      </c>
      <c r="F406" s="191" t="s">
        <v>10</v>
      </c>
      <c r="G406" s="191">
        <v>1119830</v>
      </c>
      <c r="H406" s="68"/>
      <c r="I406" s="197" t="s">
        <v>2635</v>
      </c>
      <c r="J406" s="68"/>
      <c r="K406" s="68"/>
      <c r="L406" s="68"/>
      <c r="M406" s="68"/>
      <c r="N406" s="348"/>
      <c r="O406" s="348"/>
      <c r="P406" s="214">
        <v>16465.43</v>
      </c>
      <c r="Q406" s="214">
        <v>0</v>
      </c>
      <c r="R406" s="68" t="s">
        <v>1479</v>
      </c>
      <c r="S406" s="349"/>
      <c r="T406" s="272"/>
    </row>
    <row r="407" spans="1:20" ht="76.5">
      <c r="A407" s="191" t="s">
        <v>542</v>
      </c>
      <c r="B407" s="68"/>
      <c r="C407" s="212" t="s">
        <v>687</v>
      </c>
      <c r="D407" s="213">
        <v>45708</v>
      </c>
      <c r="E407" s="191" t="s">
        <v>2366</v>
      </c>
      <c r="F407" s="191" t="s">
        <v>10</v>
      </c>
      <c r="G407" s="191">
        <v>1119829</v>
      </c>
      <c r="H407" s="68"/>
      <c r="I407" s="197" t="s">
        <v>2636</v>
      </c>
      <c r="J407" s="68"/>
      <c r="K407" s="68"/>
      <c r="L407" s="68"/>
      <c r="M407" s="68"/>
      <c r="N407" s="348"/>
      <c r="O407" s="348"/>
      <c r="P407" s="214">
        <v>3876.16</v>
      </c>
      <c r="Q407" s="214">
        <v>0</v>
      </c>
      <c r="R407" s="68" t="s">
        <v>1479</v>
      </c>
      <c r="S407" s="349"/>
      <c r="T407" s="272"/>
    </row>
    <row r="408" spans="1:20" ht="76.5">
      <c r="A408" s="191">
        <v>117</v>
      </c>
      <c r="B408" s="68"/>
      <c r="C408" s="212" t="s">
        <v>54</v>
      </c>
      <c r="D408" s="213">
        <v>45708</v>
      </c>
      <c r="E408" s="191" t="s">
        <v>2367</v>
      </c>
      <c r="F408" s="191" t="s">
        <v>10</v>
      </c>
      <c r="G408" s="191">
        <v>1119878</v>
      </c>
      <c r="H408" s="68"/>
      <c r="I408" s="197" t="s">
        <v>2637</v>
      </c>
      <c r="J408" s="68"/>
      <c r="K408" s="68"/>
      <c r="L408" s="68"/>
      <c r="M408" s="68"/>
      <c r="N408" s="348"/>
      <c r="O408" s="348"/>
      <c r="P408" s="214">
        <v>60</v>
      </c>
      <c r="Q408" s="214">
        <v>0</v>
      </c>
      <c r="R408" s="68" t="s">
        <v>1479</v>
      </c>
      <c r="S408" s="349"/>
      <c r="T408" s="272"/>
    </row>
    <row r="409" spans="1:20" ht="63.75">
      <c r="A409" s="191">
        <v>117</v>
      </c>
      <c r="B409" s="68"/>
      <c r="C409" s="212" t="s">
        <v>54</v>
      </c>
      <c r="D409" s="213">
        <v>45708</v>
      </c>
      <c r="E409" s="191" t="s">
        <v>2368</v>
      </c>
      <c r="F409" s="191" t="s">
        <v>10</v>
      </c>
      <c r="G409" s="191">
        <v>1119884</v>
      </c>
      <c r="H409" s="68"/>
      <c r="I409" s="197" t="s">
        <v>2638</v>
      </c>
      <c r="J409" s="68"/>
      <c r="K409" s="68"/>
      <c r="L409" s="68"/>
      <c r="M409" s="68"/>
      <c r="N409" s="348"/>
      <c r="O409" s="348"/>
      <c r="P409" s="214">
        <v>60</v>
      </c>
      <c r="Q409" s="214">
        <v>0</v>
      </c>
      <c r="R409" s="68" t="s">
        <v>1479</v>
      </c>
      <c r="S409" s="349"/>
      <c r="T409" s="272"/>
    </row>
    <row r="410" spans="1:20" ht="38.25">
      <c r="A410" s="191">
        <v>15</v>
      </c>
      <c r="B410" s="68"/>
      <c r="C410" s="212" t="s">
        <v>39</v>
      </c>
      <c r="D410" s="213">
        <v>45709</v>
      </c>
      <c r="E410" s="191" t="s">
        <v>2369</v>
      </c>
      <c r="F410" s="191" t="s">
        <v>3</v>
      </c>
      <c r="G410" s="191">
        <v>2261506</v>
      </c>
      <c r="H410" s="68"/>
      <c r="I410" s="197" t="s">
        <v>2639</v>
      </c>
      <c r="J410" s="68"/>
      <c r="K410" s="68"/>
      <c r="L410" s="68"/>
      <c r="M410" s="68"/>
      <c r="N410" s="348"/>
      <c r="O410" s="348"/>
      <c r="P410" s="214">
        <v>0</v>
      </c>
      <c r="Q410" s="214">
        <v>1065</v>
      </c>
      <c r="R410" s="68" t="s">
        <v>1479</v>
      </c>
      <c r="S410" s="349"/>
      <c r="T410" s="272"/>
    </row>
    <row r="411" spans="1:20" ht="51">
      <c r="A411" s="191">
        <v>15</v>
      </c>
      <c r="B411" s="68"/>
      <c r="C411" s="212" t="s">
        <v>39</v>
      </c>
      <c r="D411" s="213">
        <v>45709</v>
      </c>
      <c r="E411" s="191" t="s">
        <v>2370</v>
      </c>
      <c r="F411" s="191" t="s">
        <v>3</v>
      </c>
      <c r="G411" s="191">
        <v>2261590</v>
      </c>
      <c r="H411" s="68"/>
      <c r="I411" s="197" t="s">
        <v>2640</v>
      </c>
      <c r="J411" s="68"/>
      <c r="K411" s="68"/>
      <c r="L411" s="68"/>
      <c r="M411" s="68"/>
      <c r="N411" s="348"/>
      <c r="O411" s="348"/>
      <c r="P411" s="214">
        <v>0</v>
      </c>
      <c r="Q411" s="214">
        <v>3000</v>
      </c>
      <c r="R411" s="68" t="s">
        <v>1479</v>
      </c>
      <c r="S411" s="349"/>
      <c r="T411" s="272"/>
    </row>
    <row r="412" spans="1:20" ht="38.25">
      <c r="A412" s="191" t="s">
        <v>550</v>
      </c>
      <c r="B412" s="68"/>
      <c r="C412" s="212" t="s">
        <v>589</v>
      </c>
      <c r="D412" s="213">
        <v>45709</v>
      </c>
      <c r="E412" s="191" t="s">
        <v>2371</v>
      </c>
      <c r="F412" s="191" t="s">
        <v>3</v>
      </c>
      <c r="G412" s="191">
        <v>2261624</v>
      </c>
      <c r="H412" s="68"/>
      <c r="I412" s="197" t="s">
        <v>1535</v>
      </c>
      <c r="J412" s="68"/>
      <c r="K412" s="68"/>
      <c r="L412" s="68"/>
      <c r="M412" s="68"/>
      <c r="N412" s="348"/>
      <c r="O412" s="348"/>
      <c r="P412" s="214">
        <v>0</v>
      </c>
      <c r="Q412" s="214">
        <v>860</v>
      </c>
      <c r="R412" s="68" t="s">
        <v>1479</v>
      </c>
      <c r="S412" s="349"/>
      <c r="T412" s="272"/>
    </row>
    <row r="413" spans="1:20" ht="51">
      <c r="A413" s="191" t="s">
        <v>541</v>
      </c>
      <c r="B413" s="68"/>
      <c r="C413" s="212" t="s">
        <v>590</v>
      </c>
      <c r="D413" s="213">
        <v>45709</v>
      </c>
      <c r="E413" s="191" t="s">
        <v>2372</v>
      </c>
      <c r="F413" s="191" t="s">
        <v>3</v>
      </c>
      <c r="G413" s="191">
        <v>2261482</v>
      </c>
      <c r="H413" s="68"/>
      <c r="I413" s="197" t="s">
        <v>2641</v>
      </c>
      <c r="J413" s="68"/>
      <c r="K413" s="68"/>
      <c r="L413" s="68"/>
      <c r="M413" s="68"/>
      <c r="N413" s="348"/>
      <c r="O413" s="348"/>
      <c r="P413" s="214">
        <v>0</v>
      </c>
      <c r="Q413" s="214">
        <v>84470.3</v>
      </c>
      <c r="R413" s="68" t="s">
        <v>1479</v>
      </c>
      <c r="S413" s="349"/>
      <c r="T413" s="272"/>
    </row>
    <row r="414" spans="1:20" ht="63.75">
      <c r="A414" s="191" t="s">
        <v>542</v>
      </c>
      <c r="B414" s="68"/>
      <c r="C414" s="212" t="s">
        <v>687</v>
      </c>
      <c r="D414" s="213">
        <v>45709</v>
      </c>
      <c r="E414" s="191" t="s">
        <v>2373</v>
      </c>
      <c r="F414" s="191" t="s">
        <v>10</v>
      </c>
      <c r="G414" s="191">
        <v>19685</v>
      </c>
      <c r="H414" s="68"/>
      <c r="I414" s="197" t="s">
        <v>2642</v>
      </c>
      <c r="J414" s="68"/>
      <c r="K414" s="68"/>
      <c r="L414" s="68"/>
      <c r="M414" s="68"/>
      <c r="N414" s="348"/>
      <c r="O414" s="348"/>
      <c r="P414" s="214">
        <v>3904.63</v>
      </c>
      <c r="Q414" s="214">
        <v>0</v>
      </c>
      <c r="R414" s="68" t="s">
        <v>1479</v>
      </c>
      <c r="S414" s="349"/>
      <c r="T414" s="272"/>
    </row>
    <row r="415" spans="1:20" ht="76.5">
      <c r="A415" s="191">
        <v>117</v>
      </c>
      <c r="B415" s="68"/>
      <c r="C415" s="212" t="s">
        <v>54</v>
      </c>
      <c r="D415" s="213">
        <v>45709</v>
      </c>
      <c r="E415" s="191" t="s">
        <v>2375</v>
      </c>
      <c r="F415" s="191" t="s">
        <v>10</v>
      </c>
      <c r="G415" s="191">
        <v>1119966</v>
      </c>
      <c r="H415" s="68"/>
      <c r="I415" s="197" t="s">
        <v>2643</v>
      </c>
      <c r="J415" s="68"/>
      <c r="K415" s="68"/>
      <c r="L415" s="68"/>
      <c r="M415" s="68"/>
      <c r="N415" s="348"/>
      <c r="O415" s="348"/>
      <c r="P415" s="214">
        <v>60</v>
      </c>
      <c r="Q415" s="214">
        <v>0</v>
      </c>
      <c r="R415" s="68" t="s">
        <v>1479</v>
      </c>
      <c r="S415" s="349"/>
      <c r="T415" s="272"/>
    </row>
    <row r="416" spans="1:20" ht="63.75">
      <c r="A416" s="191" t="s">
        <v>542</v>
      </c>
      <c r="B416" s="68"/>
      <c r="C416" s="212" t="s">
        <v>687</v>
      </c>
      <c r="D416" s="213">
        <v>45709</v>
      </c>
      <c r="E416" s="191" t="s">
        <v>2376</v>
      </c>
      <c r="F416" s="191" t="s">
        <v>19</v>
      </c>
      <c r="G416" s="191">
        <v>1119939</v>
      </c>
      <c r="H416" s="68"/>
      <c r="I416" s="197" t="s">
        <v>2644</v>
      </c>
      <c r="J416" s="68"/>
      <c r="K416" s="68"/>
      <c r="L416" s="68"/>
      <c r="M416" s="68"/>
      <c r="N416" s="348"/>
      <c r="O416" s="348"/>
      <c r="P416" s="214">
        <v>7229189.6200000001</v>
      </c>
      <c r="Q416" s="214">
        <v>0</v>
      </c>
      <c r="R416" s="68" t="s">
        <v>1479</v>
      </c>
      <c r="S416" s="349"/>
      <c r="T416" s="272"/>
    </row>
    <row r="417" spans="1:20" ht="76.5">
      <c r="A417" s="191" t="s">
        <v>542</v>
      </c>
      <c r="B417" s="68"/>
      <c r="C417" s="212" t="s">
        <v>687</v>
      </c>
      <c r="D417" s="213">
        <v>45709</v>
      </c>
      <c r="E417" s="191" t="s">
        <v>2377</v>
      </c>
      <c r="F417" s="191" t="s">
        <v>10</v>
      </c>
      <c r="G417" s="191">
        <v>1119939</v>
      </c>
      <c r="H417" s="68"/>
      <c r="I417" s="197" t="s">
        <v>2645</v>
      </c>
      <c r="J417" s="68"/>
      <c r="K417" s="68"/>
      <c r="L417" s="68"/>
      <c r="M417" s="68"/>
      <c r="N417" s="348"/>
      <c r="O417" s="348"/>
      <c r="P417" s="214">
        <v>7485.34</v>
      </c>
      <c r="Q417" s="214">
        <v>0</v>
      </c>
      <c r="R417" s="68" t="s">
        <v>1479</v>
      </c>
      <c r="S417" s="349"/>
      <c r="T417" s="272"/>
    </row>
    <row r="418" spans="1:20" ht="63.75">
      <c r="A418" s="191">
        <v>117</v>
      </c>
      <c r="B418" s="68"/>
      <c r="C418" s="212" t="s">
        <v>54</v>
      </c>
      <c r="D418" s="213">
        <v>45709</v>
      </c>
      <c r="E418" s="191" t="s">
        <v>2378</v>
      </c>
      <c r="F418" s="191" t="s">
        <v>10</v>
      </c>
      <c r="G418" s="191">
        <v>1119974</v>
      </c>
      <c r="H418" s="68"/>
      <c r="I418" s="197" t="s">
        <v>2646</v>
      </c>
      <c r="J418" s="68"/>
      <c r="K418" s="68"/>
      <c r="L418" s="68"/>
      <c r="M418" s="68"/>
      <c r="N418" s="348"/>
      <c r="O418" s="348"/>
      <c r="P418" s="214">
        <v>60</v>
      </c>
      <c r="Q418" s="214">
        <v>0</v>
      </c>
      <c r="R418" s="68" t="s">
        <v>1479</v>
      </c>
      <c r="S418" s="349"/>
      <c r="T418" s="272"/>
    </row>
    <row r="419" spans="1:20" ht="63.75">
      <c r="A419" s="191">
        <v>291</v>
      </c>
      <c r="B419" s="68"/>
      <c r="C419" s="212" t="s">
        <v>119</v>
      </c>
      <c r="D419" s="213">
        <v>45712</v>
      </c>
      <c r="E419" s="191" t="s">
        <v>2379</v>
      </c>
      <c r="F419" s="191" t="s">
        <v>3</v>
      </c>
      <c r="G419" s="191">
        <v>2262014</v>
      </c>
      <c r="H419" s="68"/>
      <c r="I419" s="197" t="s">
        <v>2647</v>
      </c>
      <c r="J419" s="68"/>
      <c r="K419" s="68"/>
      <c r="L419" s="68"/>
      <c r="M419" s="68"/>
      <c r="N419" s="348"/>
      <c r="O419" s="348"/>
      <c r="P419" s="214">
        <v>0</v>
      </c>
      <c r="Q419" s="214">
        <v>23877.54</v>
      </c>
      <c r="R419" s="68" t="s">
        <v>1479</v>
      </c>
      <c r="S419" s="349"/>
      <c r="T419" s="272"/>
    </row>
    <row r="420" spans="1:20" ht="38.25">
      <c r="A420" s="191" t="s">
        <v>550</v>
      </c>
      <c r="B420" s="68"/>
      <c r="C420" s="212" t="s">
        <v>589</v>
      </c>
      <c r="D420" s="213">
        <v>45712</v>
      </c>
      <c r="E420" s="191" t="s">
        <v>2380</v>
      </c>
      <c r="F420" s="191" t="s">
        <v>3</v>
      </c>
      <c r="G420" s="191">
        <v>2262109</v>
      </c>
      <c r="H420" s="68"/>
      <c r="I420" s="197" t="s">
        <v>2648</v>
      </c>
      <c r="J420" s="68"/>
      <c r="K420" s="68"/>
      <c r="L420" s="68"/>
      <c r="M420" s="68"/>
      <c r="N420" s="348"/>
      <c r="O420" s="348"/>
      <c r="P420" s="214">
        <v>0</v>
      </c>
      <c r="Q420" s="214">
        <v>18</v>
      </c>
      <c r="R420" s="68" t="s">
        <v>1479</v>
      </c>
      <c r="S420" s="349"/>
      <c r="T420" s="272"/>
    </row>
    <row r="421" spans="1:20" ht="38.25">
      <c r="A421" s="191" t="s">
        <v>550</v>
      </c>
      <c r="B421" s="68"/>
      <c r="C421" s="212" t="s">
        <v>589</v>
      </c>
      <c r="D421" s="213">
        <v>45712</v>
      </c>
      <c r="E421" s="191" t="s">
        <v>2381</v>
      </c>
      <c r="F421" s="191" t="s">
        <v>3</v>
      </c>
      <c r="G421" s="191">
        <v>2262110</v>
      </c>
      <c r="H421" s="68"/>
      <c r="I421" s="197" t="s">
        <v>2649</v>
      </c>
      <c r="J421" s="68"/>
      <c r="K421" s="68"/>
      <c r="L421" s="68"/>
      <c r="M421" s="68"/>
      <c r="N421" s="348"/>
      <c r="O421" s="348"/>
      <c r="P421" s="214">
        <v>0</v>
      </c>
      <c r="Q421" s="214">
        <v>18</v>
      </c>
      <c r="R421" s="68" t="s">
        <v>1479</v>
      </c>
      <c r="S421" s="349"/>
      <c r="T421" s="272"/>
    </row>
    <row r="422" spans="1:20" ht="51">
      <c r="A422" s="191" t="s">
        <v>541</v>
      </c>
      <c r="B422" s="68"/>
      <c r="C422" s="212" t="s">
        <v>590</v>
      </c>
      <c r="D422" s="213">
        <v>45712</v>
      </c>
      <c r="E422" s="191" t="s">
        <v>2382</v>
      </c>
      <c r="F422" s="191" t="s">
        <v>3</v>
      </c>
      <c r="G422" s="191">
        <v>2261988</v>
      </c>
      <c r="H422" s="68"/>
      <c r="I422" s="197" t="s">
        <v>2650</v>
      </c>
      <c r="J422" s="68"/>
      <c r="K422" s="68"/>
      <c r="L422" s="68"/>
      <c r="M422" s="68"/>
      <c r="N422" s="348"/>
      <c r="O422" s="348"/>
      <c r="P422" s="214">
        <v>0</v>
      </c>
      <c r="Q422" s="214">
        <v>188555.96</v>
      </c>
      <c r="R422" s="68" t="s">
        <v>1479</v>
      </c>
      <c r="S422" s="349"/>
      <c r="T422" s="272"/>
    </row>
    <row r="423" spans="1:20" ht="38.25">
      <c r="A423" s="191">
        <v>291</v>
      </c>
      <c r="B423" s="68"/>
      <c r="C423" s="212" t="s">
        <v>119</v>
      </c>
      <c r="D423" s="213">
        <v>45712</v>
      </c>
      <c r="E423" s="191" t="s">
        <v>2383</v>
      </c>
      <c r="F423" s="191" t="s">
        <v>3</v>
      </c>
      <c r="G423" s="191">
        <v>2261983</v>
      </c>
      <c r="H423" s="68"/>
      <c r="I423" s="197" t="s">
        <v>2651</v>
      </c>
      <c r="J423" s="68"/>
      <c r="K423" s="68"/>
      <c r="L423" s="68"/>
      <c r="M423" s="68"/>
      <c r="N423" s="348"/>
      <c r="O423" s="348"/>
      <c r="P423" s="214">
        <v>0</v>
      </c>
      <c r="Q423" s="214">
        <v>122496</v>
      </c>
      <c r="R423" s="68" t="s">
        <v>1479</v>
      </c>
      <c r="S423" s="349"/>
      <c r="T423" s="272"/>
    </row>
    <row r="424" spans="1:20" ht="51">
      <c r="A424" s="191" t="s">
        <v>541</v>
      </c>
      <c r="B424" s="68"/>
      <c r="C424" s="212" t="s">
        <v>590</v>
      </c>
      <c r="D424" s="213">
        <v>45712</v>
      </c>
      <c r="E424" s="191" t="s">
        <v>2384</v>
      </c>
      <c r="F424" s="191" t="s">
        <v>3</v>
      </c>
      <c r="G424" s="191">
        <v>2261985</v>
      </c>
      <c r="H424" s="68"/>
      <c r="I424" s="197" t="s">
        <v>2652</v>
      </c>
      <c r="J424" s="68"/>
      <c r="K424" s="68"/>
      <c r="L424" s="68"/>
      <c r="M424" s="68"/>
      <c r="N424" s="348"/>
      <c r="O424" s="348"/>
      <c r="P424" s="214">
        <v>0</v>
      </c>
      <c r="Q424" s="214">
        <v>16839.55</v>
      </c>
      <c r="R424" s="68" t="s">
        <v>1479</v>
      </c>
      <c r="S424" s="349"/>
      <c r="T424" s="272"/>
    </row>
    <row r="425" spans="1:20" ht="51">
      <c r="A425" s="191" t="s">
        <v>541</v>
      </c>
      <c r="B425" s="68"/>
      <c r="C425" s="212" t="s">
        <v>590</v>
      </c>
      <c r="D425" s="213">
        <v>45712</v>
      </c>
      <c r="E425" s="191" t="s">
        <v>2385</v>
      </c>
      <c r="F425" s="191" t="s">
        <v>3</v>
      </c>
      <c r="G425" s="191">
        <v>2261987</v>
      </c>
      <c r="H425" s="68"/>
      <c r="I425" s="197" t="s">
        <v>2653</v>
      </c>
      <c r="J425" s="68"/>
      <c r="K425" s="68"/>
      <c r="L425" s="68"/>
      <c r="M425" s="68"/>
      <c r="N425" s="348"/>
      <c r="O425" s="348"/>
      <c r="P425" s="214">
        <v>0</v>
      </c>
      <c r="Q425" s="214">
        <v>546470.02</v>
      </c>
      <c r="R425" s="68" t="s">
        <v>1479</v>
      </c>
      <c r="S425" s="349"/>
      <c r="T425" s="272"/>
    </row>
    <row r="426" spans="1:20" ht="51">
      <c r="A426" s="191" t="s">
        <v>541</v>
      </c>
      <c r="B426" s="68"/>
      <c r="C426" s="212" t="s">
        <v>590</v>
      </c>
      <c r="D426" s="213">
        <v>45712</v>
      </c>
      <c r="E426" s="191" t="s">
        <v>2386</v>
      </c>
      <c r="F426" s="191" t="s">
        <v>3</v>
      </c>
      <c r="G426" s="191">
        <v>2261991</v>
      </c>
      <c r="H426" s="68"/>
      <c r="I426" s="197" t="s">
        <v>2654</v>
      </c>
      <c r="J426" s="68"/>
      <c r="K426" s="68"/>
      <c r="L426" s="68"/>
      <c r="M426" s="68"/>
      <c r="N426" s="348"/>
      <c r="O426" s="348"/>
      <c r="P426" s="214">
        <v>0</v>
      </c>
      <c r="Q426" s="214">
        <v>36473.040000000001</v>
      </c>
      <c r="R426" s="68" t="s">
        <v>1479</v>
      </c>
      <c r="S426" s="349"/>
      <c r="T426" s="272"/>
    </row>
    <row r="427" spans="1:20" ht="63.75">
      <c r="A427" s="191">
        <v>802</v>
      </c>
      <c r="B427" s="68"/>
      <c r="C427" s="212" t="s">
        <v>184</v>
      </c>
      <c r="D427" s="213">
        <v>45712</v>
      </c>
      <c r="E427" s="191" t="s">
        <v>2387</v>
      </c>
      <c r="F427" s="191" t="s">
        <v>6</v>
      </c>
      <c r="G427" s="191">
        <v>2175843</v>
      </c>
      <c r="H427" s="68"/>
      <c r="I427" s="197" t="s">
        <v>2655</v>
      </c>
      <c r="J427" s="68"/>
      <c r="K427" s="68"/>
      <c r="L427" s="68"/>
      <c r="M427" s="68"/>
      <c r="N427" s="348"/>
      <c r="O427" s="348"/>
      <c r="P427" s="214">
        <v>0</v>
      </c>
      <c r="Q427" s="214">
        <v>54227.75</v>
      </c>
      <c r="R427" s="68" t="s">
        <v>1479</v>
      </c>
      <c r="S427" s="349"/>
      <c r="T427" s="272"/>
    </row>
    <row r="428" spans="1:20" ht="76.5">
      <c r="A428" s="191">
        <v>117</v>
      </c>
      <c r="B428" s="68"/>
      <c r="C428" s="212" t="s">
        <v>54</v>
      </c>
      <c r="D428" s="213">
        <v>45712</v>
      </c>
      <c r="E428" s="191" t="s">
        <v>2388</v>
      </c>
      <c r="F428" s="191" t="s">
        <v>10</v>
      </c>
      <c r="G428" s="191">
        <v>1120075</v>
      </c>
      <c r="H428" s="68"/>
      <c r="I428" s="197" t="s">
        <v>2656</v>
      </c>
      <c r="J428" s="68"/>
      <c r="K428" s="68"/>
      <c r="L428" s="68"/>
      <c r="M428" s="68"/>
      <c r="N428" s="348"/>
      <c r="O428" s="348"/>
      <c r="P428" s="214">
        <v>60</v>
      </c>
      <c r="Q428" s="214">
        <v>0</v>
      </c>
      <c r="R428" s="68" t="s">
        <v>1479</v>
      </c>
      <c r="S428" s="349"/>
      <c r="T428" s="272"/>
    </row>
    <row r="429" spans="1:20" ht="76.5">
      <c r="A429" s="191">
        <v>117</v>
      </c>
      <c r="B429" s="68"/>
      <c r="C429" s="212" t="s">
        <v>54</v>
      </c>
      <c r="D429" s="213">
        <v>45712</v>
      </c>
      <c r="E429" s="191" t="s">
        <v>2389</v>
      </c>
      <c r="F429" s="191" t="s">
        <v>10</v>
      </c>
      <c r="G429" s="191">
        <v>1120101</v>
      </c>
      <c r="H429" s="68"/>
      <c r="I429" s="197" t="s">
        <v>2657</v>
      </c>
      <c r="J429" s="68"/>
      <c r="K429" s="68"/>
      <c r="L429" s="68"/>
      <c r="M429" s="68"/>
      <c r="N429" s="348"/>
      <c r="O429" s="348"/>
      <c r="P429" s="214">
        <v>60</v>
      </c>
      <c r="Q429" s="214">
        <v>0</v>
      </c>
      <c r="R429" s="68" t="s">
        <v>1479</v>
      </c>
      <c r="S429" s="349"/>
      <c r="T429" s="272"/>
    </row>
    <row r="430" spans="1:20" ht="76.5">
      <c r="A430" s="191">
        <v>117</v>
      </c>
      <c r="B430" s="68"/>
      <c r="C430" s="212" t="s">
        <v>54</v>
      </c>
      <c r="D430" s="213">
        <v>45712</v>
      </c>
      <c r="E430" s="191" t="s">
        <v>2390</v>
      </c>
      <c r="F430" s="191" t="s">
        <v>10</v>
      </c>
      <c r="G430" s="191">
        <v>1120085</v>
      </c>
      <c r="H430" s="68"/>
      <c r="I430" s="197" t="s">
        <v>2658</v>
      </c>
      <c r="J430" s="68"/>
      <c r="K430" s="68"/>
      <c r="L430" s="68"/>
      <c r="M430" s="68"/>
      <c r="N430" s="348"/>
      <c r="O430" s="348"/>
      <c r="P430" s="214">
        <v>60</v>
      </c>
      <c r="Q430" s="214">
        <v>0</v>
      </c>
      <c r="R430" s="68" t="s">
        <v>1479</v>
      </c>
      <c r="S430" s="349"/>
      <c r="T430" s="272"/>
    </row>
    <row r="431" spans="1:20" ht="63.75">
      <c r="A431" s="191" t="s">
        <v>542</v>
      </c>
      <c r="B431" s="68"/>
      <c r="C431" s="212" t="s">
        <v>687</v>
      </c>
      <c r="D431" s="213">
        <v>45712</v>
      </c>
      <c r="E431" s="191" t="s">
        <v>2391</v>
      </c>
      <c r="F431" s="191" t="s">
        <v>10</v>
      </c>
      <c r="G431" s="191">
        <v>19680</v>
      </c>
      <c r="H431" s="68"/>
      <c r="I431" s="197" t="s">
        <v>2659</v>
      </c>
      <c r="J431" s="68"/>
      <c r="K431" s="68"/>
      <c r="L431" s="68"/>
      <c r="M431" s="68"/>
      <c r="N431" s="348"/>
      <c r="O431" s="348"/>
      <c r="P431" s="214">
        <v>2518.2199999999998</v>
      </c>
      <c r="Q431" s="214">
        <v>0</v>
      </c>
      <c r="R431" s="68" t="s">
        <v>1479</v>
      </c>
      <c r="S431" s="349"/>
      <c r="T431" s="272"/>
    </row>
    <row r="432" spans="1:20" ht="63.75">
      <c r="A432" s="191" t="s">
        <v>542</v>
      </c>
      <c r="B432" s="68"/>
      <c r="C432" s="212" t="s">
        <v>687</v>
      </c>
      <c r="D432" s="213">
        <v>45712</v>
      </c>
      <c r="E432" s="191" t="s">
        <v>2392</v>
      </c>
      <c r="F432" s="191" t="s">
        <v>19</v>
      </c>
      <c r="G432" s="191">
        <v>1120363</v>
      </c>
      <c r="H432" s="68"/>
      <c r="I432" s="197" t="s">
        <v>2660</v>
      </c>
      <c r="J432" s="68"/>
      <c r="K432" s="68"/>
      <c r="L432" s="68"/>
      <c r="M432" s="68"/>
      <c r="N432" s="348"/>
      <c r="O432" s="348"/>
      <c r="P432" s="214">
        <v>5197261.96</v>
      </c>
      <c r="Q432" s="214">
        <v>0</v>
      </c>
      <c r="R432" s="68" t="s">
        <v>1479</v>
      </c>
      <c r="S432" s="349"/>
      <c r="T432" s="272"/>
    </row>
    <row r="433" spans="1:20" ht="76.5">
      <c r="A433" s="191" t="s">
        <v>542</v>
      </c>
      <c r="B433" s="68"/>
      <c r="C433" s="212" t="s">
        <v>687</v>
      </c>
      <c r="D433" s="213">
        <v>45712</v>
      </c>
      <c r="E433" s="191" t="s">
        <v>2393</v>
      </c>
      <c r="F433" s="191" t="s">
        <v>10</v>
      </c>
      <c r="G433" s="191">
        <v>1120363</v>
      </c>
      <c r="H433" s="68"/>
      <c r="I433" s="197" t="s">
        <v>2661</v>
      </c>
      <c r="J433" s="68"/>
      <c r="K433" s="68"/>
      <c r="L433" s="68"/>
      <c r="M433" s="68"/>
      <c r="N433" s="348"/>
      <c r="O433" s="348"/>
      <c r="P433" s="214">
        <v>5482.57</v>
      </c>
      <c r="Q433" s="214">
        <v>0</v>
      </c>
      <c r="R433" s="68" t="s">
        <v>1479</v>
      </c>
      <c r="S433" s="349"/>
      <c r="T433" s="272"/>
    </row>
    <row r="434" spans="1:20" ht="89.25">
      <c r="A434" s="191">
        <v>117</v>
      </c>
      <c r="B434" s="68"/>
      <c r="C434" s="212" t="s">
        <v>54</v>
      </c>
      <c r="D434" s="213">
        <v>45712</v>
      </c>
      <c r="E434" s="191" t="s">
        <v>2394</v>
      </c>
      <c r="F434" s="191" t="s">
        <v>10</v>
      </c>
      <c r="G434" s="191">
        <v>1120413</v>
      </c>
      <c r="H434" s="68"/>
      <c r="I434" s="197" t="s">
        <v>2662</v>
      </c>
      <c r="J434" s="68"/>
      <c r="K434" s="68"/>
      <c r="L434" s="68"/>
      <c r="M434" s="68"/>
      <c r="N434" s="348"/>
      <c r="O434" s="348"/>
      <c r="P434" s="214">
        <v>60</v>
      </c>
      <c r="Q434" s="214">
        <v>0</v>
      </c>
      <c r="R434" s="68" t="s">
        <v>1479</v>
      </c>
      <c r="S434" s="349"/>
      <c r="T434" s="272"/>
    </row>
    <row r="435" spans="1:20" ht="76.5">
      <c r="A435" s="191">
        <v>117</v>
      </c>
      <c r="B435" s="68"/>
      <c r="C435" s="212" t="s">
        <v>54</v>
      </c>
      <c r="D435" s="213">
        <v>45712</v>
      </c>
      <c r="E435" s="191" t="s">
        <v>2395</v>
      </c>
      <c r="F435" s="191" t="s">
        <v>10</v>
      </c>
      <c r="G435" s="191">
        <v>1120432</v>
      </c>
      <c r="H435" s="68"/>
      <c r="I435" s="197" t="s">
        <v>2663</v>
      </c>
      <c r="J435" s="68"/>
      <c r="K435" s="68"/>
      <c r="L435" s="68"/>
      <c r="M435" s="68"/>
      <c r="N435" s="348"/>
      <c r="O435" s="348"/>
      <c r="P435" s="214">
        <v>60</v>
      </c>
      <c r="Q435" s="214">
        <v>0</v>
      </c>
      <c r="R435" s="68" t="s">
        <v>1479</v>
      </c>
      <c r="S435" s="349"/>
      <c r="T435" s="272"/>
    </row>
    <row r="436" spans="1:20" ht="38.25">
      <c r="A436" s="191" t="s">
        <v>550</v>
      </c>
      <c r="B436" s="68"/>
      <c r="C436" s="212" t="s">
        <v>589</v>
      </c>
      <c r="D436" s="213">
        <v>45713</v>
      </c>
      <c r="E436" s="191" t="s">
        <v>2396</v>
      </c>
      <c r="F436" s="191" t="s">
        <v>3</v>
      </c>
      <c r="G436" s="191">
        <v>2262432</v>
      </c>
      <c r="H436" s="68"/>
      <c r="I436" s="197" t="s">
        <v>2664</v>
      </c>
      <c r="J436" s="68"/>
      <c r="K436" s="68"/>
      <c r="L436" s="68"/>
      <c r="M436" s="68"/>
      <c r="N436" s="348"/>
      <c r="O436" s="348"/>
      <c r="P436" s="214">
        <v>0</v>
      </c>
      <c r="Q436" s="214">
        <v>2000</v>
      </c>
      <c r="R436" s="68" t="s">
        <v>1479</v>
      </c>
      <c r="S436" s="349"/>
      <c r="T436" s="272"/>
    </row>
    <row r="437" spans="1:20" ht="51">
      <c r="A437" s="191" t="s">
        <v>550</v>
      </c>
      <c r="B437" s="68"/>
      <c r="C437" s="212" t="s">
        <v>589</v>
      </c>
      <c r="D437" s="213">
        <v>45713</v>
      </c>
      <c r="E437" s="191" t="s">
        <v>2397</v>
      </c>
      <c r="F437" s="191" t="s">
        <v>3</v>
      </c>
      <c r="G437" s="191">
        <v>2262438</v>
      </c>
      <c r="H437" s="68"/>
      <c r="I437" s="197" t="s">
        <v>2665</v>
      </c>
      <c r="J437" s="68"/>
      <c r="K437" s="68"/>
      <c r="L437" s="68"/>
      <c r="M437" s="68"/>
      <c r="N437" s="348"/>
      <c r="O437" s="348"/>
      <c r="P437" s="214">
        <v>0</v>
      </c>
      <c r="Q437" s="214">
        <v>505.45</v>
      </c>
      <c r="R437" s="68" t="s">
        <v>1479</v>
      </c>
      <c r="S437" s="349"/>
      <c r="T437" s="272"/>
    </row>
    <row r="438" spans="1:20" ht="51">
      <c r="A438" s="191">
        <v>132</v>
      </c>
      <c r="B438" s="68"/>
      <c r="C438" s="212" t="s">
        <v>59</v>
      </c>
      <c r="D438" s="213">
        <v>45713</v>
      </c>
      <c r="E438" s="191" t="s">
        <v>2398</v>
      </c>
      <c r="F438" s="191" t="s">
        <v>3</v>
      </c>
      <c r="G438" s="191">
        <v>2262442</v>
      </c>
      <c r="H438" s="68"/>
      <c r="I438" s="197" t="s">
        <v>2666</v>
      </c>
      <c r="J438" s="68"/>
      <c r="K438" s="68"/>
      <c r="L438" s="68"/>
      <c r="M438" s="68"/>
      <c r="N438" s="348"/>
      <c r="O438" s="348"/>
      <c r="P438" s="214">
        <v>0</v>
      </c>
      <c r="Q438" s="214">
        <v>50</v>
      </c>
      <c r="R438" s="68" t="s">
        <v>1479</v>
      </c>
      <c r="S438" s="349"/>
      <c r="T438" s="272"/>
    </row>
    <row r="439" spans="1:20" ht="76.5">
      <c r="A439" s="191" t="s">
        <v>541</v>
      </c>
      <c r="B439" s="68"/>
      <c r="C439" s="212" t="s">
        <v>590</v>
      </c>
      <c r="D439" s="213">
        <v>45713</v>
      </c>
      <c r="E439" s="191" t="s">
        <v>2399</v>
      </c>
      <c r="F439" s="191" t="s">
        <v>635</v>
      </c>
      <c r="G439" s="191">
        <v>11262202</v>
      </c>
      <c r="H439" s="68"/>
      <c r="I439" s="197" t="s">
        <v>2667</v>
      </c>
      <c r="J439" s="68"/>
      <c r="K439" s="68"/>
      <c r="L439" s="68"/>
      <c r="M439" s="68"/>
      <c r="N439" s="348"/>
      <c r="O439" s="348"/>
      <c r="P439" s="214">
        <v>0</v>
      </c>
      <c r="Q439" s="214">
        <v>512.75</v>
      </c>
      <c r="R439" s="68" t="s">
        <v>1479</v>
      </c>
      <c r="S439" s="349"/>
      <c r="T439" s="272"/>
    </row>
    <row r="440" spans="1:20" ht="76.5">
      <c r="A440" s="191" t="s">
        <v>541</v>
      </c>
      <c r="B440" s="68"/>
      <c r="C440" s="212" t="s">
        <v>590</v>
      </c>
      <c r="D440" s="213">
        <v>45713</v>
      </c>
      <c r="E440" s="191" t="s">
        <v>2400</v>
      </c>
      <c r="F440" s="191" t="s">
        <v>635</v>
      </c>
      <c r="G440" s="191">
        <v>11248286</v>
      </c>
      <c r="H440" s="68"/>
      <c r="I440" s="197" t="s">
        <v>2667</v>
      </c>
      <c r="J440" s="68"/>
      <c r="K440" s="68"/>
      <c r="L440" s="68"/>
      <c r="M440" s="68"/>
      <c r="N440" s="348"/>
      <c r="O440" s="348"/>
      <c r="P440" s="214">
        <v>0</v>
      </c>
      <c r="Q440" s="214">
        <v>9604.91</v>
      </c>
      <c r="R440" s="68" t="s">
        <v>1479</v>
      </c>
      <c r="S440" s="349"/>
      <c r="T440" s="272"/>
    </row>
    <row r="441" spans="1:20" ht="76.5">
      <c r="A441" s="191" t="s">
        <v>541</v>
      </c>
      <c r="B441" s="68"/>
      <c r="C441" s="212" t="s">
        <v>590</v>
      </c>
      <c r="D441" s="213">
        <v>45713</v>
      </c>
      <c r="E441" s="191" t="s">
        <v>2401</v>
      </c>
      <c r="F441" s="191" t="s">
        <v>635</v>
      </c>
      <c r="G441" s="191">
        <v>11262197</v>
      </c>
      <c r="H441" s="68"/>
      <c r="I441" s="197" t="s">
        <v>2667</v>
      </c>
      <c r="J441" s="68"/>
      <c r="K441" s="68"/>
      <c r="L441" s="68"/>
      <c r="M441" s="68"/>
      <c r="N441" s="348"/>
      <c r="O441" s="348"/>
      <c r="P441" s="214">
        <v>0</v>
      </c>
      <c r="Q441" s="214">
        <v>1584.2</v>
      </c>
      <c r="R441" s="68" t="s">
        <v>1479</v>
      </c>
      <c r="S441" s="349"/>
      <c r="T441" s="272"/>
    </row>
    <row r="442" spans="1:20" ht="76.5">
      <c r="A442" s="191" t="s">
        <v>541</v>
      </c>
      <c r="B442" s="68"/>
      <c r="C442" s="212" t="s">
        <v>590</v>
      </c>
      <c r="D442" s="213">
        <v>45713</v>
      </c>
      <c r="E442" s="191" t="s">
        <v>2402</v>
      </c>
      <c r="F442" s="191" t="s">
        <v>635</v>
      </c>
      <c r="G442" s="191">
        <v>11262205</v>
      </c>
      <c r="H442" s="68"/>
      <c r="I442" s="197" t="s">
        <v>2667</v>
      </c>
      <c r="J442" s="68"/>
      <c r="K442" s="68"/>
      <c r="L442" s="68"/>
      <c r="M442" s="68"/>
      <c r="N442" s="348"/>
      <c r="O442" s="348"/>
      <c r="P442" s="214">
        <v>0</v>
      </c>
      <c r="Q442" s="214">
        <v>947.33</v>
      </c>
      <c r="R442" s="68" t="s">
        <v>1479</v>
      </c>
      <c r="S442" s="349"/>
      <c r="T442" s="272"/>
    </row>
    <row r="443" spans="1:20" ht="76.5">
      <c r="A443" s="191" t="s">
        <v>541</v>
      </c>
      <c r="B443" s="68"/>
      <c r="C443" s="212" t="s">
        <v>590</v>
      </c>
      <c r="D443" s="213">
        <v>45713</v>
      </c>
      <c r="E443" s="191" t="s">
        <v>2403</v>
      </c>
      <c r="F443" s="191" t="s">
        <v>635</v>
      </c>
      <c r="G443" s="191">
        <v>11262206</v>
      </c>
      <c r="H443" s="68"/>
      <c r="I443" s="197" t="s">
        <v>2667</v>
      </c>
      <c r="J443" s="68"/>
      <c r="K443" s="68"/>
      <c r="L443" s="68"/>
      <c r="M443" s="68"/>
      <c r="N443" s="348"/>
      <c r="O443" s="348"/>
      <c r="P443" s="214">
        <v>0</v>
      </c>
      <c r="Q443" s="214">
        <v>1894.57</v>
      </c>
      <c r="R443" s="68" t="s">
        <v>1479</v>
      </c>
      <c r="S443" s="349"/>
      <c r="T443" s="272"/>
    </row>
    <row r="444" spans="1:20" ht="76.5">
      <c r="A444" s="191">
        <v>290</v>
      </c>
      <c r="B444" s="68"/>
      <c r="C444" s="212" t="s">
        <v>118</v>
      </c>
      <c r="D444" s="213">
        <v>45713</v>
      </c>
      <c r="E444" s="191" t="s">
        <v>2404</v>
      </c>
      <c r="F444" s="191" t="s">
        <v>635</v>
      </c>
      <c r="G444" s="191">
        <v>11262215</v>
      </c>
      <c r="H444" s="68"/>
      <c r="I444" s="197" t="s">
        <v>2668</v>
      </c>
      <c r="J444" s="68"/>
      <c r="K444" s="68"/>
      <c r="L444" s="68"/>
      <c r="M444" s="68"/>
      <c r="N444" s="348"/>
      <c r="O444" s="348"/>
      <c r="P444" s="214">
        <v>0</v>
      </c>
      <c r="Q444" s="214">
        <v>1315.05</v>
      </c>
      <c r="R444" s="68" t="s">
        <v>1479</v>
      </c>
      <c r="S444" s="349"/>
      <c r="T444" s="272"/>
    </row>
    <row r="445" spans="1:20" ht="76.5">
      <c r="A445" s="191">
        <v>290</v>
      </c>
      <c r="B445" s="68"/>
      <c r="C445" s="212" t="s">
        <v>118</v>
      </c>
      <c r="D445" s="213">
        <v>45713</v>
      </c>
      <c r="E445" s="191" t="s">
        <v>2405</v>
      </c>
      <c r="F445" s="191" t="s">
        <v>635</v>
      </c>
      <c r="G445" s="191">
        <v>11262223</v>
      </c>
      <c r="H445" s="68"/>
      <c r="I445" s="197" t="s">
        <v>2668</v>
      </c>
      <c r="J445" s="68"/>
      <c r="K445" s="68"/>
      <c r="L445" s="68"/>
      <c r="M445" s="68"/>
      <c r="N445" s="348"/>
      <c r="O445" s="348"/>
      <c r="P445" s="214">
        <v>0</v>
      </c>
      <c r="Q445" s="214">
        <v>157.85</v>
      </c>
      <c r="R445" s="68" t="s">
        <v>1479</v>
      </c>
      <c r="S445" s="349"/>
      <c r="T445" s="272"/>
    </row>
    <row r="446" spans="1:20" ht="76.5">
      <c r="A446" s="191" t="s">
        <v>541</v>
      </c>
      <c r="B446" s="68"/>
      <c r="C446" s="212" t="s">
        <v>590</v>
      </c>
      <c r="D446" s="213">
        <v>45713</v>
      </c>
      <c r="E446" s="191" t="s">
        <v>2406</v>
      </c>
      <c r="F446" s="191" t="s">
        <v>635</v>
      </c>
      <c r="G446" s="191">
        <v>11262238</v>
      </c>
      <c r="H446" s="68"/>
      <c r="I446" s="197" t="s">
        <v>2667</v>
      </c>
      <c r="J446" s="68"/>
      <c r="K446" s="68"/>
      <c r="L446" s="68"/>
      <c r="M446" s="68"/>
      <c r="N446" s="348"/>
      <c r="O446" s="348"/>
      <c r="P446" s="214">
        <v>0</v>
      </c>
      <c r="Q446" s="214">
        <v>5166.1099999999997</v>
      </c>
      <c r="R446" s="68" t="s">
        <v>1479</v>
      </c>
      <c r="S446" s="349"/>
      <c r="T446" s="272"/>
    </row>
    <row r="447" spans="1:20" ht="76.5">
      <c r="A447" s="191" t="s">
        <v>541</v>
      </c>
      <c r="B447" s="68"/>
      <c r="C447" s="212" t="s">
        <v>590</v>
      </c>
      <c r="D447" s="213">
        <v>45713</v>
      </c>
      <c r="E447" s="191" t="s">
        <v>2407</v>
      </c>
      <c r="F447" s="191" t="s">
        <v>635</v>
      </c>
      <c r="G447" s="191">
        <v>11262239</v>
      </c>
      <c r="H447" s="68"/>
      <c r="I447" s="197" t="s">
        <v>2667</v>
      </c>
      <c r="J447" s="68"/>
      <c r="K447" s="68"/>
      <c r="L447" s="68"/>
      <c r="M447" s="68"/>
      <c r="N447" s="348"/>
      <c r="O447" s="348"/>
      <c r="P447" s="214">
        <v>0</v>
      </c>
      <c r="Q447" s="214">
        <v>2454.5</v>
      </c>
      <c r="R447" s="68" t="s">
        <v>1479</v>
      </c>
      <c r="S447" s="349"/>
      <c r="T447" s="272"/>
    </row>
    <row r="448" spans="1:20" ht="76.5">
      <c r="A448" s="191" t="s">
        <v>541</v>
      </c>
      <c r="B448" s="68"/>
      <c r="C448" s="212" t="s">
        <v>590</v>
      </c>
      <c r="D448" s="213">
        <v>45713</v>
      </c>
      <c r="E448" s="191" t="s">
        <v>2408</v>
      </c>
      <c r="F448" s="191" t="s">
        <v>635</v>
      </c>
      <c r="G448" s="191">
        <v>11262250</v>
      </c>
      <c r="H448" s="68"/>
      <c r="I448" s="197" t="s">
        <v>2667</v>
      </c>
      <c r="J448" s="68"/>
      <c r="K448" s="68"/>
      <c r="L448" s="68"/>
      <c r="M448" s="68"/>
      <c r="N448" s="348"/>
      <c r="O448" s="348"/>
      <c r="P448" s="214">
        <v>0</v>
      </c>
      <c r="Q448" s="214">
        <v>7229.1</v>
      </c>
      <c r="R448" s="68" t="s">
        <v>1479</v>
      </c>
      <c r="S448" s="349"/>
      <c r="T448" s="272"/>
    </row>
    <row r="449" spans="1:20" ht="76.5">
      <c r="A449" s="191" t="s">
        <v>541</v>
      </c>
      <c r="B449" s="68"/>
      <c r="C449" s="212" t="s">
        <v>590</v>
      </c>
      <c r="D449" s="213">
        <v>45713</v>
      </c>
      <c r="E449" s="191" t="s">
        <v>2409</v>
      </c>
      <c r="F449" s="191" t="s">
        <v>635</v>
      </c>
      <c r="G449" s="191">
        <v>11263461</v>
      </c>
      <c r="H449" s="68"/>
      <c r="I449" s="197" t="s">
        <v>2667</v>
      </c>
      <c r="J449" s="68"/>
      <c r="K449" s="68"/>
      <c r="L449" s="68"/>
      <c r="M449" s="68"/>
      <c r="N449" s="348"/>
      <c r="O449" s="348"/>
      <c r="P449" s="214">
        <v>0</v>
      </c>
      <c r="Q449" s="214">
        <v>1615</v>
      </c>
      <c r="R449" s="68" t="s">
        <v>1479</v>
      </c>
      <c r="S449" s="349"/>
      <c r="T449" s="272"/>
    </row>
    <row r="450" spans="1:20" ht="76.5">
      <c r="A450" s="191" t="s">
        <v>541</v>
      </c>
      <c r="B450" s="68"/>
      <c r="C450" s="212" t="s">
        <v>590</v>
      </c>
      <c r="D450" s="213">
        <v>45713</v>
      </c>
      <c r="E450" s="191" t="s">
        <v>2410</v>
      </c>
      <c r="F450" s="191" t="s">
        <v>635</v>
      </c>
      <c r="G450" s="191">
        <v>11263473</v>
      </c>
      <c r="H450" s="68"/>
      <c r="I450" s="197" t="s">
        <v>2667</v>
      </c>
      <c r="J450" s="68"/>
      <c r="K450" s="68"/>
      <c r="L450" s="68"/>
      <c r="M450" s="68"/>
      <c r="N450" s="348"/>
      <c r="O450" s="348"/>
      <c r="P450" s="214">
        <v>0</v>
      </c>
      <c r="Q450" s="214">
        <v>7329.62</v>
      </c>
      <c r="R450" s="68" t="s">
        <v>1479</v>
      </c>
      <c r="S450" s="349"/>
      <c r="T450" s="272"/>
    </row>
    <row r="451" spans="1:20" ht="76.5">
      <c r="A451" s="191" t="s">
        <v>541</v>
      </c>
      <c r="B451" s="68"/>
      <c r="C451" s="212" t="s">
        <v>590</v>
      </c>
      <c r="D451" s="213">
        <v>45713</v>
      </c>
      <c r="E451" s="191" t="s">
        <v>2411</v>
      </c>
      <c r="F451" s="191" t="s">
        <v>635</v>
      </c>
      <c r="G451" s="191">
        <v>11263474</v>
      </c>
      <c r="H451" s="68"/>
      <c r="I451" s="197" t="s">
        <v>2667</v>
      </c>
      <c r="J451" s="68"/>
      <c r="K451" s="68"/>
      <c r="L451" s="68"/>
      <c r="M451" s="68"/>
      <c r="N451" s="348"/>
      <c r="O451" s="348"/>
      <c r="P451" s="214">
        <v>0</v>
      </c>
      <c r="Q451" s="214">
        <v>3115.81</v>
      </c>
      <c r="R451" s="68" t="s">
        <v>1479</v>
      </c>
      <c r="S451" s="349"/>
      <c r="T451" s="272"/>
    </row>
    <row r="452" spans="1:20" ht="76.5">
      <c r="A452" s="191" t="s">
        <v>541</v>
      </c>
      <c r="B452" s="68"/>
      <c r="C452" s="212" t="s">
        <v>590</v>
      </c>
      <c r="D452" s="213">
        <v>45713</v>
      </c>
      <c r="E452" s="191" t="s">
        <v>2412</v>
      </c>
      <c r="F452" s="191" t="s">
        <v>635</v>
      </c>
      <c r="G452" s="191">
        <v>11263482</v>
      </c>
      <c r="H452" s="68"/>
      <c r="I452" s="197" t="s">
        <v>2667</v>
      </c>
      <c r="J452" s="68"/>
      <c r="K452" s="68"/>
      <c r="L452" s="68"/>
      <c r="M452" s="68"/>
      <c r="N452" s="348"/>
      <c r="O452" s="348"/>
      <c r="P452" s="214">
        <v>0</v>
      </c>
      <c r="Q452" s="214">
        <v>6625.81</v>
      </c>
      <c r="R452" s="68" t="s">
        <v>1479</v>
      </c>
      <c r="S452" s="349"/>
      <c r="T452" s="272"/>
    </row>
    <row r="453" spans="1:20" ht="76.5">
      <c r="A453" s="191" t="s">
        <v>541</v>
      </c>
      <c r="B453" s="68"/>
      <c r="C453" s="212" t="s">
        <v>590</v>
      </c>
      <c r="D453" s="213">
        <v>45713</v>
      </c>
      <c r="E453" s="191" t="s">
        <v>2413</v>
      </c>
      <c r="F453" s="191" t="s">
        <v>635</v>
      </c>
      <c r="G453" s="191">
        <v>11263554</v>
      </c>
      <c r="H453" s="68"/>
      <c r="I453" s="197" t="s">
        <v>2667</v>
      </c>
      <c r="J453" s="68"/>
      <c r="K453" s="68"/>
      <c r="L453" s="68"/>
      <c r="M453" s="68"/>
      <c r="N453" s="348"/>
      <c r="O453" s="348"/>
      <c r="P453" s="214">
        <v>0</v>
      </c>
      <c r="Q453" s="214">
        <v>1996.16</v>
      </c>
      <c r="R453" s="68" t="s">
        <v>1479</v>
      </c>
      <c r="S453" s="349"/>
      <c r="T453" s="272"/>
    </row>
    <row r="454" spans="1:20" ht="76.5">
      <c r="A454" s="191" t="s">
        <v>541</v>
      </c>
      <c r="B454" s="68"/>
      <c r="C454" s="212" t="s">
        <v>590</v>
      </c>
      <c r="D454" s="213">
        <v>45713</v>
      </c>
      <c r="E454" s="191" t="s">
        <v>2414</v>
      </c>
      <c r="F454" s="191" t="s">
        <v>635</v>
      </c>
      <c r="G454" s="191">
        <v>11263483</v>
      </c>
      <c r="H454" s="68"/>
      <c r="I454" s="197" t="s">
        <v>2667</v>
      </c>
      <c r="J454" s="68"/>
      <c r="K454" s="68"/>
      <c r="L454" s="68"/>
      <c r="M454" s="68"/>
      <c r="N454" s="348"/>
      <c r="O454" s="348"/>
      <c r="P454" s="214">
        <v>0</v>
      </c>
      <c r="Q454" s="214">
        <v>6557</v>
      </c>
      <c r="R454" s="68" t="s">
        <v>1479</v>
      </c>
      <c r="S454" s="349"/>
      <c r="T454" s="272"/>
    </row>
    <row r="455" spans="1:20" ht="76.5">
      <c r="A455" s="191" t="s">
        <v>541</v>
      </c>
      <c r="B455" s="68"/>
      <c r="C455" s="212" t="s">
        <v>590</v>
      </c>
      <c r="D455" s="213">
        <v>45713</v>
      </c>
      <c r="E455" s="191" t="s">
        <v>2415</v>
      </c>
      <c r="F455" s="191" t="s">
        <v>635</v>
      </c>
      <c r="G455" s="191">
        <v>11263546</v>
      </c>
      <c r="H455" s="68"/>
      <c r="I455" s="197" t="s">
        <v>2667</v>
      </c>
      <c r="J455" s="68"/>
      <c r="K455" s="68"/>
      <c r="L455" s="68"/>
      <c r="M455" s="68"/>
      <c r="N455" s="348"/>
      <c r="O455" s="348"/>
      <c r="P455" s="214">
        <v>0</v>
      </c>
      <c r="Q455" s="214">
        <v>373</v>
      </c>
      <c r="R455" s="68" t="s">
        <v>1479</v>
      </c>
      <c r="S455" s="349"/>
      <c r="T455" s="272"/>
    </row>
    <row r="456" spans="1:20" ht="76.5">
      <c r="A456" s="191" t="s">
        <v>541</v>
      </c>
      <c r="B456" s="68"/>
      <c r="C456" s="212" t="s">
        <v>590</v>
      </c>
      <c r="D456" s="213">
        <v>45713</v>
      </c>
      <c r="E456" s="191" t="s">
        <v>2416</v>
      </c>
      <c r="F456" s="191" t="s">
        <v>635</v>
      </c>
      <c r="G456" s="191">
        <v>11263547</v>
      </c>
      <c r="H456" s="68"/>
      <c r="I456" s="197" t="s">
        <v>2667</v>
      </c>
      <c r="J456" s="68"/>
      <c r="K456" s="68"/>
      <c r="L456" s="68"/>
      <c r="M456" s="68"/>
      <c r="N456" s="348"/>
      <c r="O456" s="348"/>
      <c r="P456" s="214">
        <v>0</v>
      </c>
      <c r="Q456" s="214">
        <v>741.2</v>
      </c>
      <c r="R456" s="68" t="s">
        <v>1479</v>
      </c>
      <c r="S456" s="349"/>
      <c r="T456" s="272"/>
    </row>
    <row r="457" spans="1:20" ht="76.5">
      <c r="A457" s="191" t="s">
        <v>541</v>
      </c>
      <c r="B457" s="68"/>
      <c r="C457" s="212" t="s">
        <v>590</v>
      </c>
      <c r="D457" s="213">
        <v>45713</v>
      </c>
      <c r="E457" s="191" t="s">
        <v>2417</v>
      </c>
      <c r="F457" s="191" t="s">
        <v>635</v>
      </c>
      <c r="G457" s="191">
        <v>11263563</v>
      </c>
      <c r="H457" s="68"/>
      <c r="I457" s="197" t="s">
        <v>2667</v>
      </c>
      <c r="J457" s="68"/>
      <c r="K457" s="68"/>
      <c r="L457" s="68"/>
      <c r="M457" s="68"/>
      <c r="N457" s="348"/>
      <c r="O457" s="348"/>
      <c r="P457" s="214">
        <v>0</v>
      </c>
      <c r="Q457" s="214">
        <v>10723.4</v>
      </c>
      <c r="R457" s="68" t="s">
        <v>1479</v>
      </c>
      <c r="S457" s="349"/>
      <c r="T457" s="272"/>
    </row>
    <row r="458" spans="1:20" ht="76.5">
      <c r="A458" s="191" t="s">
        <v>541</v>
      </c>
      <c r="B458" s="68"/>
      <c r="C458" s="212" t="s">
        <v>590</v>
      </c>
      <c r="D458" s="213">
        <v>45713</v>
      </c>
      <c r="E458" s="191" t="s">
        <v>2418</v>
      </c>
      <c r="F458" s="191" t="s">
        <v>635</v>
      </c>
      <c r="G458" s="191">
        <v>11263568</v>
      </c>
      <c r="H458" s="68"/>
      <c r="I458" s="197" t="s">
        <v>2667</v>
      </c>
      <c r="J458" s="68"/>
      <c r="K458" s="68"/>
      <c r="L458" s="68"/>
      <c r="M458" s="68"/>
      <c r="N458" s="348"/>
      <c r="O458" s="348"/>
      <c r="P458" s="214">
        <v>0</v>
      </c>
      <c r="Q458" s="214">
        <v>1293.31</v>
      </c>
      <c r="R458" s="68" t="s">
        <v>1479</v>
      </c>
      <c r="S458" s="349"/>
      <c r="T458" s="272"/>
    </row>
    <row r="459" spans="1:20" ht="76.5">
      <c r="A459" s="191" t="s">
        <v>541</v>
      </c>
      <c r="B459" s="68"/>
      <c r="C459" s="212" t="s">
        <v>590</v>
      </c>
      <c r="D459" s="213">
        <v>45713</v>
      </c>
      <c r="E459" s="191" t="s">
        <v>2419</v>
      </c>
      <c r="F459" s="191" t="s">
        <v>635</v>
      </c>
      <c r="G459" s="191">
        <v>11263576</v>
      </c>
      <c r="H459" s="68"/>
      <c r="I459" s="197" t="s">
        <v>2667</v>
      </c>
      <c r="J459" s="68"/>
      <c r="K459" s="68"/>
      <c r="L459" s="68"/>
      <c r="M459" s="68"/>
      <c r="N459" s="348"/>
      <c r="O459" s="348"/>
      <c r="P459" s="214">
        <v>0</v>
      </c>
      <c r="Q459" s="214">
        <v>896.55</v>
      </c>
      <c r="R459" s="68" t="s">
        <v>1479</v>
      </c>
      <c r="S459" s="349"/>
      <c r="T459" s="272"/>
    </row>
    <row r="460" spans="1:20" ht="76.5">
      <c r="A460" s="191" t="s">
        <v>541</v>
      </c>
      <c r="B460" s="68"/>
      <c r="C460" s="212" t="s">
        <v>590</v>
      </c>
      <c r="D460" s="213">
        <v>45713</v>
      </c>
      <c r="E460" s="191" t="s">
        <v>2420</v>
      </c>
      <c r="F460" s="191" t="s">
        <v>635</v>
      </c>
      <c r="G460" s="191">
        <v>11263577</v>
      </c>
      <c r="H460" s="68"/>
      <c r="I460" s="197" t="s">
        <v>2667</v>
      </c>
      <c r="J460" s="68"/>
      <c r="K460" s="68"/>
      <c r="L460" s="68"/>
      <c r="M460" s="68"/>
      <c r="N460" s="348"/>
      <c r="O460" s="348"/>
      <c r="P460" s="214">
        <v>0</v>
      </c>
      <c r="Q460" s="214">
        <v>2550.9699999999998</v>
      </c>
      <c r="R460" s="68" t="s">
        <v>1479</v>
      </c>
      <c r="S460" s="349"/>
      <c r="T460" s="272"/>
    </row>
    <row r="461" spans="1:20" ht="76.5">
      <c r="A461" s="191" t="s">
        <v>541</v>
      </c>
      <c r="B461" s="68"/>
      <c r="C461" s="212" t="s">
        <v>590</v>
      </c>
      <c r="D461" s="213">
        <v>45713</v>
      </c>
      <c r="E461" s="191" t="s">
        <v>2421</v>
      </c>
      <c r="F461" s="191" t="s">
        <v>635</v>
      </c>
      <c r="G461" s="191">
        <v>11263582</v>
      </c>
      <c r="H461" s="68"/>
      <c r="I461" s="197" t="s">
        <v>2667</v>
      </c>
      <c r="J461" s="68"/>
      <c r="K461" s="68"/>
      <c r="L461" s="68"/>
      <c r="M461" s="68"/>
      <c r="N461" s="348"/>
      <c r="O461" s="348"/>
      <c r="P461" s="214">
        <v>0</v>
      </c>
      <c r="Q461" s="214">
        <v>12578.92</v>
      </c>
      <c r="R461" s="68" t="s">
        <v>1479</v>
      </c>
      <c r="S461" s="349"/>
      <c r="T461" s="272"/>
    </row>
    <row r="462" spans="1:20" ht="63.75">
      <c r="A462" s="191">
        <v>291</v>
      </c>
      <c r="B462" s="68"/>
      <c r="C462" s="212" t="s">
        <v>119</v>
      </c>
      <c r="D462" s="213">
        <v>45713</v>
      </c>
      <c r="E462" s="191" t="s">
        <v>2422</v>
      </c>
      <c r="F462" s="191" t="s">
        <v>10</v>
      </c>
      <c r="G462" s="191">
        <v>3044161</v>
      </c>
      <c r="H462" s="68"/>
      <c r="I462" s="197" t="s">
        <v>2669</v>
      </c>
      <c r="J462" s="68"/>
      <c r="K462" s="68"/>
      <c r="L462" s="68"/>
      <c r="M462" s="68"/>
      <c r="N462" s="348"/>
      <c r="O462" s="348"/>
      <c r="P462" s="214">
        <v>60</v>
      </c>
      <c r="Q462" s="214">
        <v>0</v>
      </c>
      <c r="R462" s="68" t="s">
        <v>1479</v>
      </c>
      <c r="S462" s="349"/>
      <c r="T462" s="272"/>
    </row>
    <row r="463" spans="1:20" ht="51">
      <c r="A463" s="191" t="s">
        <v>542</v>
      </c>
      <c r="B463" s="68"/>
      <c r="C463" s="212" t="s">
        <v>687</v>
      </c>
      <c r="D463" s="213">
        <v>45713</v>
      </c>
      <c r="E463" s="191" t="s">
        <v>2423</v>
      </c>
      <c r="F463" s="191" t="s">
        <v>19</v>
      </c>
      <c r="G463" s="191">
        <v>1120608</v>
      </c>
      <c r="H463" s="68"/>
      <c r="I463" s="197" t="s">
        <v>2670</v>
      </c>
      <c r="J463" s="68"/>
      <c r="K463" s="68"/>
      <c r="L463" s="68"/>
      <c r="M463" s="68"/>
      <c r="N463" s="348"/>
      <c r="O463" s="348"/>
      <c r="P463" s="214">
        <v>1851218.85</v>
      </c>
      <c r="Q463" s="214">
        <v>0</v>
      </c>
      <c r="R463" s="68" t="s">
        <v>1479</v>
      </c>
      <c r="S463" s="349"/>
      <c r="T463" s="272"/>
    </row>
    <row r="464" spans="1:20" ht="63.75">
      <c r="A464" s="191" t="s">
        <v>542</v>
      </c>
      <c r="B464" s="68"/>
      <c r="C464" s="212" t="s">
        <v>687</v>
      </c>
      <c r="D464" s="213">
        <v>45713</v>
      </c>
      <c r="E464" s="191" t="s">
        <v>2424</v>
      </c>
      <c r="F464" s="191" t="s">
        <v>10</v>
      </c>
      <c r="G464" s="191">
        <v>1120608</v>
      </c>
      <c r="H464" s="68"/>
      <c r="I464" s="197" t="s">
        <v>2671</v>
      </c>
      <c r="J464" s="68"/>
      <c r="K464" s="68"/>
      <c r="L464" s="68"/>
      <c r="M464" s="68"/>
      <c r="N464" s="348"/>
      <c r="O464" s="348"/>
      <c r="P464" s="214">
        <v>2184.62</v>
      </c>
      <c r="Q464" s="214">
        <v>0</v>
      </c>
      <c r="R464" s="68" t="s">
        <v>1479</v>
      </c>
      <c r="S464" s="349"/>
      <c r="T464" s="272"/>
    </row>
    <row r="465" spans="1:20" ht="63.75">
      <c r="A465" s="191" t="s">
        <v>541</v>
      </c>
      <c r="B465" s="68"/>
      <c r="C465" s="212" t="s">
        <v>590</v>
      </c>
      <c r="D465" s="213">
        <v>45713</v>
      </c>
      <c r="E465" s="191" t="s">
        <v>2425</v>
      </c>
      <c r="F465" s="191" t="s">
        <v>12</v>
      </c>
      <c r="G465" s="191">
        <v>1120617</v>
      </c>
      <c r="H465" s="68"/>
      <c r="I465" s="197" t="s">
        <v>2672</v>
      </c>
      <c r="J465" s="68"/>
      <c r="K465" s="68"/>
      <c r="L465" s="68"/>
      <c r="M465" s="68"/>
      <c r="N465" s="348"/>
      <c r="O465" s="348"/>
      <c r="P465" s="214">
        <v>69.599999999999994</v>
      </c>
      <c r="Q465" s="214">
        <v>0</v>
      </c>
      <c r="R465" s="68" t="s">
        <v>1479</v>
      </c>
      <c r="S465" s="349"/>
      <c r="T465" s="272"/>
    </row>
    <row r="466" spans="1:20" ht="89.25">
      <c r="A466" s="191">
        <v>132</v>
      </c>
      <c r="B466" s="68"/>
      <c r="C466" s="212" t="s">
        <v>59</v>
      </c>
      <c r="D466" s="213">
        <v>45713</v>
      </c>
      <c r="E466" s="191" t="s">
        <v>2426</v>
      </c>
      <c r="F466" s="191" t="s">
        <v>10</v>
      </c>
      <c r="G466" s="191">
        <v>1120623</v>
      </c>
      <c r="H466" s="68"/>
      <c r="I466" s="197" t="s">
        <v>2673</v>
      </c>
      <c r="J466" s="68"/>
      <c r="K466" s="68"/>
      <c r="L466" s="68"/>
      <c r="M466" s="68"/>
      <c r="N466" s="348"/>
      <c r="O466" s="348"/>
      <c r="P466" s="214">
        <v>60</v>
      </c>
      <c r="Q466" s="214">
        <v>0</v>
      </c>
      <c r="R466" s="68" t="s">
        <v>1479</v>
      </c>
      <c r="S466" s="349"/>
      <c r="T466" s="272"/>
    </row>
    <row r="467" spans="1:20" ht="76.5">
      <c r="A467" s="191">
        <v>117</v>
      </c>
      <c r="B467" s="68"/>
      <c r="C467" s="212" t="s">
        <v>54</v>
      </c>
      <c r="D467" s="213">
        <v>45713</v>
      </c>
      <c r="E467" s="191" t="s">
        <v>2427</v>
      </c>
      <c r="F467" s="191" t="s">
        <v>10</v>
      </c>
      <c r="G467" s="191">
        <v>1120628</v>
      </c>
      <c r="H467" s="68"/>
      <c r="I467" s="197" t="s">
        <v>2674</v>
      </c>
      <c r="J467" s="68"/>
      <c r="K467" s="68"/>
      <c r="L467" s="68"/>
      <c r="M467" s="68"/>
      <c r="N467" s="348"/>
      <c r="O467" s="348"/>
      <c r="P467" s="214">
        <v>60</v>
      </c>
      <c r="Q467" s="214">
        <v>0</v>
      </c>
      <c r="R467" s="68" t="s">
        <v>1479</v>
      </c>
      <c r="S467" s="349"/>
      <c r="T467" s="272"/>
    </row>
    <row r="468" spans="1:20" ht="76.5">
      <c r="A468" s="191">
        <v>117</v>
      </c>
      <c r="B468" s="68"/>
      <c r="C468" s="212" t="s">
        <v>54</v>
      </c>
      <c r="D468" s="213">
        <v>45713</v>
      </c>
      <c r="E468" s="191" t="s">
        <v>2428</v>
      </c>
      <c r="F468" s="191" t="s">
        <v>10</v>
      </c>
      <c r="G468" s="191">
        <v>1120631</v>
      </c>
      <c r="H468" s="68"/>
      <c r="I468" s="197" t="s">
        <v>2675</v>
      </c>
      <c r="J468" s="68"/>
      <c r="K468" s="68"/>
      <c r="L468" s="68"/>
      <c r="M468" s="68"/>
      <c r="N468" s="348"/>
      <c r="O468" s="348"/>
      <c r="P468" s="214">
        <v>60</v>
      </c>
      <c r="Q468" s="214">
        <v>0</v>
      </c>
      <c r="R468" s="68" t="s">
        <v>1479</v>
      </c>
      <c r="S468" s="349"/>
      <c r="T468" s="272"/>
    </row>
    <row r="469" spans="1:20" ht="76.5">
      <c r="A469" s="191">
        <v>117</v>
      </c>
      <c r="B469" s="68"/>
      <c r="C469" s="212" t="s">
        <v>54</v>
      </c>
      <c r="D469" s="213">
        <v>45713</v>
      </c>
      <c r="E469" s="191" t="s">
        <v>2429</v>
      </c>
      <c r="F469" s="191" t="s">
        <v>10</v>
      </c>
      <c r="G469" s="191">
        <v>1120633</v>
      </c>
      <c r="H469" s="68"/>
      <c r="I469" s="197" t="s">
        <v>2676</v>
      </c>
      <c r="J469" s="68"/>
      <c r="K469" s="68"/>
      <c r="L469" s="68"/>
      <c r="M469" s="68"/>
      <c r="N469" s="348"/>
      <c r="O469" s="348"/>
      <c r="P469" s="214">
        <v>60</v>
      </c>
      <c r="Q469" s="214">
        <v>0</v>
      </c>
      <c r="R469" s="68" t="s">
        <v>1479</v>
      </c>
      <c r="S469" s="349"/>
      <c r="T469" s="272"/>
    </row>
    <row r="470" spans="1:20" ht="76.5">
      <c r="A470" s="191">
        <v>117</v>
      </c>
      <c r="B470" s="68"/>
      <c r="C470" s="212" t="s">
        <v>54</v>
      </c>
      <c r="D470" s="213">
        <v>45713</v>
      </c>
      <c r="E470" s="191" t="s">
        <v>2430</v>
      </c>
      <c r="F470" s="191" t="s">
        <v>10</v>
      </c>
      <c r="G470" s="191">
        <v>1120629</v>
      </c>
      <c r="H470" s="68"/>
      <c r="I470" s="197" t="s">
        <v>2677</v>
      </c>
      <c r="J470" s="68"/>
      <c r="K470" s="68"/>
      <c r="L470" s="68"/>
      <c r="M470" s="68"/>
      <c r="N470" s="348"/>
      <c r="O470" s="348"/>
      <c r="P470" s="214">
        <v>60</v>
      </c>
      <c r="Q470" s="214">
        <v>0</v>
      </c>
      <c r="R470" s="68" t="s">
        <v>1479</v>
      </c>
      <c r="S470" s="349"/>
      <c r="T470" s="272"/>
    </row>
    <row r="471" spans="1:20" ht="51">
      <c r="A471" s="191">
        <v>15</v>
      </c>
      <c r="B471" s="68"/>
      <c r="C471" s="212" t="s">
        <v>39</v>
      </c>
      <c r="D471" s="213">
        <v>45714</v>
      </c>
      <c r="E471" s="191" t="s">
        <v>2431</v>
      </c>
      <c r="F471" s="191" t="s">
        <v>3</v>
      </c>
      <c r="G471" s="191">
        <v>2262944</v>
      </c>
      <c r="H471" s="68"/>
      <c r="I471" s="197" t="s">
        <v>2678</v>
      </c>
      <c r="J471" s="68"/>
      <c r="K471" s="68"/>
      <c r="L471" s="68"/>
      <c r="M471" s="68"/>
      <c r="N471" s="348"/>
      <c r="O471" s="348"/>
      <c r="P471" s="214">
        <v>0</v>
      </c>
      <c r="Q471" s="214">
        <v>4.3899999999999997</v>
      </c>
      <c r="R471" s="68" t="s">
        <v>1479</v>
      </c>
      <c r="S471" s="349"/>
      <c r="T471" s="272"/>
    </row>
    <row r="472" spans="1:20" ht="38.25">
      <c r="A472" s="191" t="s">
        <v>550</v>
      </c>
      <c r="B472" s="68"/>
      <c r="C472" s="212" t="s">
        <v>589</v>
      </c>
      <c r="D472" s="213">
        <v>45714</v>
      </c>
      <c r="E472" s="191" t="s">
        <v>2432</v>
      </c>
      <c r="F472" s="191" t="s">
        <v>3</v>
      </c>
      <c r="G472" s="191">
        <v>2263032</v>
      </c>
      <c r="H472" s="68"/>
      <c r="I472" s="197" t="s">
        <v>2679</v>
      </c>
      <c r="J472" s="68"/>
      <c r="K472" s="68"/>
      <c r="L472" s="68"/>
      <c r="M472" s="68"/>
      <c r="N472" s="348"/>
      <c r="O472" s="348"/>
      <c r="P472" s="214">
        <v>0</v>
      </c>
      <c r="Q472" s="214">
        <v>18</v>
      </c>
      <c r="R472" s="68" t="s">
        <v>1479</v>
      </c>
      <c r="S472" s="349"/>
      <c r="T472" s="272"/>
    </row>
    <row r="473" spans="1:20" ht="51">
      <c r="A473" s="191">
        <v>46</v>
      </c>
      <c r="B473" s="68"/>
      <c r="C473" s="212" t="s">
        <v>1367</v>
      </c>
      <c r="D473" s="213">
        <v>45714</v>
      </c>
      <c r="E473" s="191" t="s">
        <v>2433</v>
      </c>
      <c r="F473" s="191" t="s">
        <v>3</v>
      </c>
      <c r="G473" s="191">
        <v>2263045</v>
      </c>
      <c r="H473" s="68"/>
      <c r="I473" s="197" t="s">
        <v>2680</v>
      </c>
      <c r="J473" s="68"/>
      <c r="K473" s="68"/>
      <c r="L473" s="68"/>
      <c r="M473" s="68"/>
      <c r="N473" s="348"/>
      <c r="O473" s="348"/>
      <c r="P473" s="214">
        <v>0</v>
      </c>
      <c r="Q473" s="214">
        <v>5161.45</v>
      </c>
      <c r="R473" s="68" t="s">
        <v>1479</v>
      </c>
      <c r="S473" s="349"/>
      <c r="T473" s="272"/>
    </row>
    <row r="474" spans="1:20" ht="51">
      <c r="A474" s="191" t="s">
        <v>541</v>
      </c>
      <c r="B474" s="68"/>
      <c r="C474" s="212" t="s">
        <v>590</v>
      </c>
      <c r="D474" s="213">
        <v>45714</v>
      </c>
      <c r="E474" s="191" t="s">
        <v>2434</v>
      </c>
      <c r="F474" s="191" t="s">
        <v>3</v>
      </c>
      <c r="G474" s="191">
        <v>2262753</v>
      </c>
      <c r="H474" s="68"/>
      <c r="I474" s="197" t="s">
        <v>2681</v>
      </c>
      <c r="J474" s="68"/>
      <c r="K474" s="68"/>
      <c r="L474" s="68"/>
      <c r="M474" s="68"/>
      <c r="N474" s="348"/>
      <c r="O474" s="348"/>
      <c r="P474" s="214">
        <v>0</v>
      </c>
      <c r="Q474" s="214">
        <v>124713.3</v>
      </c>
      <c r="R474" s="68" t="s">
        <v>1479</v>
      </c>
      <c r="S474" s="349"/>
      <c r="T474" s="272"/>
    </row>
    <row r="475" spans="1:20" ht="51">
      <c r="A475" s="191">
        <v>81</v>
      </c>
      <c r="B475" s="68"/>
      <c r="C475" s="212" t="s">
        <v>49</v>
      </c>
      <c r="D475" s="213">
        <v>45714</v>
      </c>
      <c r="E475" s="191" t="s">
        <v>2435</v>
      </c>
      <c r="F475" s="191" t="s">
        <v>3</v>
      </c>
      <c r="G475" s="191">
        <v>2262855</v>
      </c>
      <c r="H475" s="68"/>
      <c r="I475" s="197" t="s">
        <v>2682</v>
      </c>
      <c r="J475" s="68"/>
      <c r="K475" s="68"/>
      <c r="L475" s="68"/>
      <c r="M475" s="68"/>
      <c r="N475" s="348"/>
      <c r="O475" s="348"/>
      <c r="P475" s="214">
        <v>0</v>
      </c>
      <c r="Q475" s="214">
        <v>2870.37</v>
      </c>
      <c r="R475" s="68" t="s">
        <v>1479</v>
      </c>
      <c r="S475" s="349"/>
      <c r="T475" s="272"/>
    </row>
    <row r="476" spans="1:20" ht="51">
      <c r="A476" s="191">
        <v>81</v>
      </c>
      <c r="B476" s="68"/>
      <c r="C476" s="212" t="s">
        <v>49</v>
      </c>
      <c r="D476" s="213">
        <v>45714</v>
      </c>
      <c r="E476" s="191" t="s">
        <v>2436</v>
      </c>
      <c r="F476" s="191" t="s">
        <v>3</v>
      </c>
      <c r="G476" s="191">
        <v>2262856</v>
      </c>
      <c r="H476" s="68"/>
      <c r="I476" s="197" t="s">
        <v>2683</v>
      </c>
      <c r="J476" s="68"/>
      <c r="K476" s="68"/>
      <c r="L476" s="68"/>
      <c r="M476" s="68"/>
      <c r="N476" s="348"/>
      <c r="O476" s="348"/>
      <c r="P476" s="214">
        <v>0</v>
      </c>
      <c r="Q476" s="214">
        <v>5078</v>
      </c>
      <c r="R476" s="68" t="s">
        <v>1479</v>
      </c>
      <c r="S476" s="349"/>
      <c r="T476" s="272"/>
    </row>
    <row r="477" spans="1:20" ht="51">
      <c r="A477" s="191">
        <v>81</v>
      </c>
      <c r="B477" s="68"/>
      <c r="C477" s="212" t="s">
        <v>49</v>
      </c>
      <c r="D477" s="213">
        <v>45714</v>
      </c>
      <c r="E477" s="191" t="s">
        <v>2437</v>
      </c>
      <c r="F477" s="191" t="s">
        <v>3</v>
      </c>
      <c r="G477" s="191">
        <v>2262858</v>
      </c>
      <c r="H477" s="68"/>
      <c r="I477" s="197" t="s">
        <v>2684</v>
      </c>
      <c r="J477" s="68"/>
      <c r="K477" s="68"/>
      <c r="L477" s="68"/>
      <c r="M477" s="68"/>
      <c r="N477" s="348"/>
      <c r="O477" s="348"/>
      <c r="P477" s="214">
        <v>0</v>
      </c>
      <c r="Q477" s="214">
        <v>6070.43</v>
      </c>
      <c r="R477" s="68" t="s">
        <v>1479</v>
      </c>
      <c r="S477" s="349"/>
      <c r="T477" s="272"/>
    </row>
    <row r="478" spans="1:20" ht="51">
      <c r="A478" s="191" t="s">
        <v>542</v>
      </c>
      <c r="B478" s="68"/>
      <c r="C478" s="212" t="s">
        <v>687</v>
      </c>
      <c r="D478" s="213">
        <v>45714</v>
      </c>
      <c r="E478" s="191" t="s">
        <v>2438</v>
      </c>
      <c r="F478" s="191" t="s">
        <v>10</v>
      </c>
      <c r="G478" s="191">
        <v>19798</v>
      </c>
      <c r="H478" s="68"/>
      <c r="I478" s="197" t="s">
        <v>2685</v>
      </c>
      <c r="J478" s="68"/>
      <c r="K478" s="68"/>
      <c r="L478" s="68"/>
      <c r="M478" s="68"/>
      <c r="N478" s="348"/>
      <c r="O478" s="348"/>
      <c r="P478" s="214">
        <v>1004.77</v>
      </c>
      <c r="Q478" s="214">
        <v>0</v>
      </c>
      <c r="R478" s="68" t="s">
        <v>1479</v>
      </c>
      <c r="S478" s="349"/>
      <c r="T478" s="272"/>
    </row>
    <row r="479" spans="1:20" ht="51">
      <c r="A479" s="191" t="s">
        <v>542</v>
      </c>
      <c r="B479" s="68"/>
      <c r="C479" s="212" t="s">
        <v>687</v>
      </c>
      <c r="D479" s="213">
        <v>45714</v>
      </c>
      <c r="E479" s="191" t="s">
        <v>2439</v>
      </c>
      <c r="F479" s="191" t="s">
        <v>19</v>
      </c>
      <c r="G479" s="191">
        <v>19798</v>
      </c>
      <c r="H479" s="68"/>
      <c r="I479" s="197" t="s">
        <v>2686</v>
      </c>
      <c r="J479" s="68"/>
      <c r="K479" s="68"/>
      <c r="L479" s="68"/>
      <c r="M479" s="68"/>
      <c r="N479" s="348"/>
      <c r="O479" s="348"/>
      <c r="P479" s="214">
        <v>654186.55000000005</v>
      </c>
      <c r="Q479" s="214">
        <v>0</v>
      </c>
      <c r="R479" s="68" t="s">
        <v>1479</v>
      </c>
      <c r="S479" s="349"/>
      <c r="T479" s="272"/>
    </row>
    <row r="480" spans="1:20" ht="76.5">
      <c r="A480" s="191">
        <v>117</v>
      </c>
      <c r="B480" s="68"/>
      <c r="C480" s="212" t="s">
        <v>54</v>
      </c>
      <c r="D480" s="213">
        <v>45714</v>
      </c>
      <c r="E480" s="191" t="s">
        <v>2440</v>
      </c>
      <c r="F480" s="191" t="s">
        <v>10</v>
      </c>
      <c r="G480" s="191">
        <v>1120722</v>
      </c>
      <c r="H480" s="68"/>
      <c r="I480" s="197" t="s">
        <v>2687</v>
      </c>
      <c r="J480" s="68"/>
      <c r="K480" s="68"/>
      <c r="L480" s="68"/>
      <c r="M480" s="68"/>
      <c r="N480" s="348"/>
      <c r="O480" s="348"/>
      <c r="P480" s="214">
        <v>60</v>
      </c>
      <c r="Q480" s="214">
        <v>0</v>
      </c>
      <c r="R480" s="68" t="s">
        <v>1479</v>
      </c>
      <c r="S480" s="349"/>
      <c r="T480" s="272"/>
    </row>
    <row r="481" spans="1:20" ht="63.75">
      <c r="A481" s="191" t="s">
        <v>544</v>
      </c>
      <c r="B481" s="68"/>
      <c r="C481" s="212" t="s">
        <v>679</v>
      </c>
      <c r="D481" s="213">
        <v>45714</v>
      </c>
      <c r="E481" s="191" t="s">
        <v>2441</v>
      </c>
      <c r="F481" s="191" t="s">
        <v>6</v>
      </c>
      <c r="G481" s="191">
        <v>2177688</v>
      </c>
      <c r="H481" s="68"/>
      <c r="I481" s="197" t="s">
        <v>2688</v>
      </c>
      <c r="J481" s="68"/>
      <c r="K481" s="68"/>
      <c r="L481" s="68"/>
      <c r="M481" s="68"/>
      <c r="N481" s="348"/>
      <c r="O481" s="348"/>
      <c r="P481" s="214">
        <v>0</v>
      </c>
      <c r="Q481" s="214">
        <v>54578.73</v>
      </c>
      <c r="R481" s="68" t="s">
        <v>1479</v>
      </c>
      <c r="S481" s="349"/>
      <c r="T481" s="272"/>
    </row>
    <row r="482" spans="1:20" ht="76.5">
      <c r="A482" s="191">
        <v>117</v>
      </c>
      <c r="B482" s="68"/>
      <c r="C482" s="212" t="s">
        <v>54</v>
      </c>
      <c r="D482" s="213">
        <v>45714</v>
      </c>
      <c r="E482" s="191" t="s">
        <v>2442</v>
      </c>
      <c r="F482" s="191" t="s">
        <v>10</v>
      </c>
      <c r="G482" s="191">
        <v>1120758</v>
      </c>
      <c r="H482" s="68"/>
      <c r="I482" s="197" t="s">
        <v>2689</v>
      </c>
      <c r="J482" s="68"/>
      <c r="K482" s="68"/>
      <c r="L482" s="68"/>
      <c r="M482" s="68"/>
      <c r="N482" s="348"/>
      <c r="O482" s="348"/>
      <c r="P482" s="214">
        <v>60</v>
      </c>
      <c r="Q482" s="214">
        <v>0</v>
      </c>
      <c r="R482" s="68" t="s">
        <v>1479</v>
      </c>
      <c r="S482" s="349"/>
      <c r="T482" s="272"/>
    </row>
    <row r="483" spans="1:20" ht="76.5">
      <c r="A483" s="191">
        <v>117</v>
      </c>
      <c r="B483" s="68"/>
      <c r="C483" s="212" t="s">
        <v>54</v>
      </c>
      <c r="D483" s="213">
        <v>45714</v>
      </c>
      <c r="E483" s="191" t="s">
        <v>2443</v>
      </c>
      <c r="F483" s="191" t="s">
        <v>10</v>
      </c>
      <c r="G483" s="191">
        <v>1120761</v>
      </c>
      <c r="H483" s="68"/>
      <c r="I483" s="197" t="s">
        <v>2690</v>
      </c>
      <c r="J483" s="68"/>
      <c r="K483" s="68"/>
      <c r="L483" s="68"/>
      <c r="M483" s="68"/>
      <c r="N483" s="348"/>
      <c r="O483" s="348"/>
      <c r="P483" s="214">
        <v>60</v>
      </c>
      <c r="Q483" s="214">
        <v>0</v>
      </c>
      <c r="R483" s="68" t="s">
        <v>1479</v>
      </c>
      <c r="S483" s="349"/>
      <c r="T483" s="272"/>
    </row>
    <row r="484" spans="1:20" ht="76.5">
      <c r="A484" s="191">
        <v>117</v>
      </c>
      <c r="B484" s="68"/>
      <c r="C484" s="212" t="s">
        <v>54</v>
      </c>
      <c r="D484" s="213">
        <v>45714</v>
      </c>
      <c r="E484" s="191" t="s">
        <v>2444</v>
      </c>
      <c r="F484" s="191" t="s">
        <v>10</v>
      </c>
      <c r="G484" s="191">
        <v>1120762</v>
      </c>
      <c r="H484" s="68"/>
      <c r="I484" s="197" t="s">
        <v>2691</v>
      </c>
      <c r="J484" s="68"/>
      <c r="K484" s="68"/>
      <c r="L484" s="68"/>
      <c r="M484" s="68"/>
      <c r="N484" s="348"/>
      <c r="O484" s="348"/>
      <c r="P484" s="214">
        <v>60</v>
      </c>
      <c r="Q484" s="214">
        <v>0</v>
      </c>
      <c r="R484" s="68" t="s">
        <v>1479</v>
      </c>
      <c r="S484" s="349"/>
      <c r="T484" s="272"/>
    </row>
    <row r="485" spans="1:20" ht="38.25">
      <c r="A485" s="191" t="s">
        <v>550</v>
      </c>
      <c r="B485" s="68"/>
      <c r="C485" s="212" t="s">
        <v>589</v>
      </c>
      <c r="D485" s="213">
        <v>45715</v>
      </c>
      <c r="E485" s="191" t="s">
        <v>2445</v>
      </c>
      <c r="F485" s="191" t="s">
        <v>3</v>
      </c>
      <c r="G485" s="191">
        <v>2263328</v>
      </c>
      <c r="H485" s="68"/>
      <c r="I485" s="197" t="s">
        <v>2692</v>
      </c>
      <c r="J485" s="68"/>
      <c r="K485" s="68"/>
      <c r="L485" s="68"/>
      <c r="M485" s="68"/>
      <c r="N485" s="348"/>
      <c r="O485" s="348"/>
      <c r="P485" s="214">
        <v>0</v>
      </c>
      <c r="Q485" s="214">
        <v>1889.94</v>
      </c>
      <c r="R485" s="68" t="s">
        <v>1479</v>
      </c>
      <c r="S485" s="349"/>
      <c r="T485" s="272"/>
    </row>
    <row r="486" spans="1:20" ht="51">
      <c r="A486" s="191">
        <v>81</v>
      </c>
      <c r="B486" s="68"/>
      <c r="C486" s="212" t="s">
        <v>49</v>
      </c>
      <c r="D486" s="213">
        <v>45715</v>
      </c>
      <c r="E486" s="191" t="s">
        <v>2446</v>
      </c>
      <c r="F486" s="191" t="s">
        <v>3</v>
      </c>
      <c r="G486" s="191">
        <v>2263378</v>
      </c>
      <c r="H486" s="68"/>
      <c r="I486" s="197" t="s">
        <v>2693</v>
      </c>
      <c r="J486" s="68"/>
      <c r="K486" s="68"/>
      <c r="L486" s="68"/>
      <c r="M486" s="68"/>
      <c r="N486" s="348"/>
      <c r="O486" s="348"/>
      <c r="P486" s="214">
        <v>0</v>
      </c>
      <c r="Q486" s="214">
        <v>25</v>
      </c>
      <c r="R486" s="68" t="s">
        <v>1479</v>
      </c>
      <c r="S486" s="349"/>
      <c r="T486" s="272"/>
    </row>
    <row r="487" spans="1:20" ht="51">
      <c r="A487" s="191">
        <v>81</v>
      </c>
      <c r="B487" s="68"/>
      <c r="C487" s="212" t="s">
        <v>49</v>
      </c>
      <c r="D487" s="213">
        <v>45715</v>
      </c>
      <c r="E487" s="191" t="s">
        <v>2447</v>
      </c>
      <c r="F487" s="191" t="s">
        <v>3</v>
      </c>
      <c r="G487" s="191">
        <v>2263380</v>
      </c>
      <c r="H487" s="68"/>
      <c r="I487" s="197" t="s">
        <v>2694</v>
      </c>
      <c r="J487" s="68"/>
      <c r="K487" s="68"/>
      <c r="L487" s="68"/>
      <c r="M487" s="68"/>
      <c r="N487" s="348"/>
      <c r="O487" s="348"/>
      <c r="P487" s="214">
        <v>0</v>
      </c>
      <c r="Q487" s="214">
        <v>25</v>
      </c>
      <c r="R487" s="68" t="s">
        <v>1479</v>
      </c>
      <c r="S487" s="349"/>
      <c r="T487" s="272"/>
    </row>
    <row r="488" spans="1:20" ht="51">
      <c r="A488" s="191">
        <v>15</v>
      </c>
      <c r="B488" s="68"/>
      <c r="C488" s="212" t="s">
        <v>39</v>
      </c>
      <c r="D488" s="213">
        <v>45715</v>
      </c>
      <c r="E488" s="191" t="s">
        <v>2448</v>
      </c>
      <c r="F488" s="191" t="s">
        <v>3</v>
      </c>
      <c r="G488" s="191">
        <v>2263421</v>
      </c>
      <c r="H488" s="68"/>
      <c r="I488" s="197" t="s">
        <v>2695</v>
      </c>
      <c r="J488" s="68"/>
      <c r="K488" s="68"/>
      <c r="L488" s="68"/>
      <c r="M488" s="68"/>
      <c r="N488" s="348"/>
      <c r="O488" s="348"/>
      <c r="P488" s="214">
        <v>0</v>
      </c>
      <c r="Q488" s="214">
        <v>1648</v>
      </c>
      <c r="R488" s="68" t="s">
        <v>1479</v>
      </c>
      <c r="S488" s="349"/>
      <c r="T488" s="272"/>
    </row>
    <row r="489" spans="1:20" ht="51">
      <c r="A489" s="191">
        <v>661</v>
      </c>
      <c r="B489" s="68"/>
      <c r="C489" s="212" t="s">
        <v>177</v>
      </c>
      <c r="D489" s="213">
        <v>45715</v>
      </c>
      <c r="E489" s="191" t="s">
        <v>2449</v>
      </c>
      <c r="F489" s="191" t="s">
        <v>3</v>
      </c>
      <c r="G489" s="191">
        <v>2263437</v>
      </c>
      <c r="H489" s="68"/>
      <c r="I489" s="197" t="s">
        <v>2696</v>
      </c>
      <c r="J489" s="68"/>
      <c r="K489" s="68"/>
      <c r="L489" s="68"/>
      <c r="M489" s="68"/>
      <c r="N489" s="348"/>
      <c r="O489" s="348"/>
      <c r="P489" s="214">
        <v>0</v>
      </c>
      <c r="Q489" s="214">
        <v>8.8000000000000007</v>
      </c>
      <c r="R489" s="68" t="s">
        <v>1479</v>
      </c>
      <c r="S489" s="349"/>
      <c r="T489" s="272"/>
    </row>
    <row r="490" spans="1:20" ht="51">
      <c r="A490" s="191">
        <v>15</v>
      </c>
      <c r="B490" s="68"/>
      <c r="C490" s="212" t="s">
        <v>39</v>
      </c>
      <c r="D490" s="213">
        <v>45715</v>
      </c>
      <c r="E490" s="191" t="s">
        <v>2450</v>
      </c>
      <c r="F490" s="191" t="s">
        <v>3</v>
      </c>
      <c r="G490" s="191">
        <v>2263372</v>
      </c>
      <c r="H490" s="68"/>
      <c r="I490" s="197" t="s">
        <v>2697</v>
      </c>
      <c r="J490" s="68"/>
      <c r="K490" s="68"/>
      <c r="L490" s="68"/>
      <c r="M490" s="68"/>
      <c r="N490" s="348"/>
      <c r="O490" s="348"/>
      <c r="P490" s="214">
        <v>0</v>
      </c>
      <c r="Q490" s="214">
        <v>100</v>
      </c>
      <c r="R490" s="68" t="s">
        <v>1479</v>
      </c>
      <c r="S490" s="349"/>
      <c r="T490" s="272"/>
    </row>
    <row r="491" spans="1:20" ht="76.5">
      <c r="A491" s="191" t="s">
        <v>541</v>
      </c>
      <c r="B491" s="68"/>
      <c r="C491" s="212" t="s">
        <v>590</v>
      </c>
      <c r="D491" s="213">
        <v>45715</v>
      </c>
      <c r="E491" s="191" t="s">
        <v>2451</v>
      </c>
      <c r="F491" s="191" t="s">
        <v>635</v>
      </c>
      <c r="G491" s="191">
        <v>11268213</v>
      </c>
      <c r="H491" s="68"/>
      <c r="I491" s="197" t="s">
        <v>2698</v>
      </c>
      <c r="J491" s="68"/>
      <c r="K491" s="68"/>
      <c r="L491" s="68"/>
      <c r="M491" s="68"/>
      <c r="N491" s="348"/>
      <c r="O491" s="348"/>
      <c r="P491" s="214">
        <v>0</v>
      </c>
      <c r="Q491" s="214">
        <v>1380961.52</v>
      </c>
      <c r="R491" s="68" t="s">
        <v>1479</v>
      </c>
      <c r="S491" s="349"/>
      <c r="T491" s="272"/>
    </row>
    <row r="492" spans="1:20" ht="76.5">
      <c r="A492" s="191" t="s">
        <v>541</v>
      </c>
      <c r="B492" s="68"/>
      <c r="C492" s="212" t="s">
        <v>590</v>
      </c>
      <c r="D492" s="213">
        <v>45715</v>
      </c>
      <c r="E492" s="191" t="s">
        <v>2452</v>
      </c>
      <c r="F492" s="191" t="s">
        <v>635</v>
      </c>
      <c r="G492" s="191">
        <v>11268149</v>
      </c>
      <c r="H492" s="68"/>
      <c r="I492" s="197" t="s">
        <v>2699</v>
      </c>
      <c r="J492" s="68"/>
      <c r="K492" s="68"/>
      <c r="L492" s="68"/>
      <c r="M492" s="68"/>
      <c r="N492" s="348"/>
      <c r="O492" s="348"/>
      <c r="P492" s="214">
        <v>0</v>
      </c>
      <c r="Q492" s="214">
        <v>128228.11</v>
      </c>
      <c r="R492" s="68" t="s">
        <v>1479</v>
      </c>
      <c r="S492" s="349"/>
      <c r="T492" s="272"/>
    </row>
    <row r="493" spans="1:20" ht="76.5">
      <c r="A493" s="191" t="s">
        <v>541</v>
      </c>
      <c r="B493" s="68"/>
      <c r="C493" s="212" t="s">
        <v>590</v>
      </c>
      <c r="D493" s="213">
        <v>45715</v>
      </c>
      <c r="E493" s="191" t="s">
        <v>2453</v>
      </c>
      <c r="F493" s="191" t="s">
        <v>635</v>
      </c>
      <c r="G493" s="191">
        <v>11268156</v>
      </c>
      <c r="H493" s="68"/>
      <c r="I493" s="197" t="s">
        <v>2700</v>
      </c>
      <c r="J493" s="68"/>
      <c r="K493" s="68"/>
      <c r="L493" s="68"/>
      <c r="M493" s="68"/>
      <c r="N493" s="348"/>
      <c r="O493" s="348"/>
      <c r="P493" s="214">
        <v>0</v>
      </c>
      <c r="Q493" s="214">
        <v>99895.9</v>
      </c>
      <c r="R493" s="68" t="s">
        <v>1479</v>
      </c>
      <c r="S493" s="349"/>
      <c r="T493" s="272"/>
    </row>
    <row r="494" spans="1:20" ht="76.5">
      <c r="A494" s="191" t="s">
        <v>541</v>
      </c>
      <c r="B494" s="68"/>
      <c r="C494" s="212" t="s">
        <v>590</v>
      </c>
      <c r="D494" s="213">
        <v>45715</v>
      </c>
      <c r="E494" s="191" t="s">
        <v>2454</v>
      </c>
      <c r="F494" s="191" t="s">
        <v>635</v>
      </c>
      <c r="G494" s="191">
        <v>11269046</v>
      </c>
      <c r="H494" s="68"/>
      <c r="I494" s="197" t="s">
        <v>2701</v>
      </c>
      <c r="J494" s="68"/>
      <c r="K494" s="68"/>
      <c r="L494" s="68"/>
      <c r="M494" s="68"/>
      <c r="N494" s="348"/>
      <c r="O494" s="348"/>
      <c r="P494" s="214">
        <v>0</v>
      </c>
      <c r="Q494" s="214">
        <v>69326.8</v>
      </c>
      <c r="R494" s="68" t="s">
        <v>1479</v>
      </c>
      <c r="S494" s="349"/>
      <c r="T494" s="272"/>
    </row>
    <row r="495" spans="1:20" ht="76.5">
      <c r="A495" s="191" t="s">
        <v>541</v>
      </c>
      <c r="B495" s="68"/>
      <c r="C495" s="212" t="s">
        <v>590</v>
      </c>
      <c r="D495" s="213">
        <v>45715</v>
      </c>
      <c r="E495" s="191" t="s">
        <v>2455</v>
      </c>
      <c r="F495" s="191" t="s">
        <v>635</v>
      </c>
      <c r="G495" s="191">
        <v>11269055</v>
      </c>
      <c r="H495" s="68"/>
      <c r="I495" s="197" t="s">
        <v>2702</v>
      </c>
      <c r="J495" s="68"/>
      <c r="K495" s="68"/>
      <c r="L495" s="68"/>
      <c r="M495" s="68"/>
      <c r="N495" s="348"/>
      <c r="O495" s="348"/>
      <c r="P495" s="214">
        <v>0</v>
      </c>
      <c r="Q495" s="214">
        <v>2937365.69</v>
      </c>
      <c r="R495" s="68" t="s">
        <v>1479</v>
      </c>
      <c r="S495" s="349"/>
      <c r="T495" s="272"/>
    </row>
    <row r="496" spans="1:20" ht="76.5">
      <c r="A496" s="191" t="s">
        <v>541</v>
      </c>
      <c r="B496" s="68"/>
      <c r="C496" s="212" t="s">
        <v>590</v>
      </c>
      <c r="D496" s="213">
        <v>45715</v>
      </c>
      <c r="E496" s="191" t="s">
        <v>2456</v>
      </c>
      <c r="F496" s="191" t="s">
        <v>635</v>
      </c>
      <c r="G496" s="191">
        <v>11269092</v>
      </c>
      <c r="H496" s="68"/>
      <c r="I496" s="197" t="s">
        <v>2703</v>
      </c>
      <c r="J496" s="68"/>
      <c r="K496" s="68"/>
      <c r="L496" s="68"/>
      <c r="M496" s="68"/>
      <c r="N496" s="348"/>
      <c r="O496" s="348"/>
      <c r="P496" s="214">
        <v>0</v>
      </c>
      <c r="Q496" s="214">
        <v>20791.060000000001</v>
      </c>
      <c r="R496" s="68" t="s">
        <v>1479</v>
      </c>
      <c r="S496" s="349"/>
      <c r="T496" s="272"/>
    </row>
    <row r="497" spans="1:20" ht="63.75">
      <c r="A497" s="191" t="s">
        <v>541</v>
      </c>
      <c r="B497" s="68"/>
      <c r="C497" s="212" t="s">
        <v>590</v>
      </c>
      <c r="D497" s="213">
        <v>45715</v>
      </c>
      <c r="E497" s="191" t="s">
        <v>2457</v>
      </c>
      <c r="F497" s="191" t="s">
        <v>635</v>
      </c>
      <c r="G497" s="191">
        <v>11269074</v>
      </c>
      <c r="H497" s="68"/>
      <c r="I497" s="197" t="s">
        <v>2704</v>
      </c>
      <c r="J497" s="68"/>
      <c r="K497" s="68"/>
      <c r="L497" s="68"/>
      <c r="M497" s="68"/>
      <c r="N497" s="348"/>
      <c r="O497" s="348"/>
      <c r="P497" s="214">
        <v>0</v>
      </c>
      <c r="Q497" s="214">
        <v>4516.75</v>
      </c>
      <c r="R497" s="68" t="s">
        <v>1479</v>
      </c>
      <c r="S497" s="349"/>
      <c r="T497" s="272"/>
    </row>
    <row r="498" spans="1:20" ht="76.5">
      <c r="A498" s="191" t="s">
        <v>541</v>
      </c>
      <c r="B498" s="68"/>
      <c r="C498" s="212" t="s">
        <v>590</v>
      </c>
      <c r="D498" s="213">
        <v>45715</v>
      </c>
      <c r="E498" s="191" t="s">
        <v>2458</v>
      </c>
      <c r="F498" s="191" t="s">
        <v>635</v>
      </c>
      <c r="G498" s="191">
        <v>11269106</v>
      </c>
      <c r="H498" s="68"/>
      <c r="I498" s="197" t="s">
        <v>2705</v>
      </c>
      <c r="J498" s="68"/>
      <c r="K498" s="68"/>
      <c r="L498" s="68"/>
      <c r="M498" s="68"/>
      <c r="N498" s="348"/>
      <c r="O498" s="348"/>
      <c r="P498" s="214">
        <v>0</v>
      </c>
      <c r="Q498" s="214">
        <v>49183.31</v>
      </c>
      <c r="R498" s="68" t="s">
        <v>1479</v>
      </c>
      <c r="S498" s="349"/>
      <c r="T498" s="272"/>
    </row>
    <row r="499" spans="1:20" ht="63.75">
      <c r="A499" s="191" t="s">
        <v>544</v>
      </c>
      <c r="B499" s="68"/>
      <c r="C499" s="212" t="s">
        <v>679</v>
      </c>
      <c r="D499" s="213">
        <v>45715</v>
      </c>
      <c r="E499" s="191" t="s">
        <v>2459</v>
      </c>
      <c r="F499" s="191" t="s">
        <v>6</v>
      </c>
      <c r="G499" s="191">
        <v>2178350</v>
      </c>
      <c r="H499" s="68"/>
      <c r="I499" s="197" t="s">
        <v>2706</v>
      </c>
      <c r="J499" s="68"/>
      <c r="K499" s="68"/>
      <c r="L499" s="68"/>
      <c r="M499" s="68"/>
      <c r="N499" s="348"/>
      <c r="O499" s="348"/>
      <c r="P499" s="214">
        <v>0</v>
      </c>
      <c r="Q499" s="214">
        <v>48642.43</v>
      </c>
      <c r="R499" s="68" t="s">
        <v>1479</v>
      </c>
      <c r="S499" s="349"/>
      <c r="T499" s="272"/>
    </row>
    <row r="500" spans="1:20" ht="63.75">
      <c r="A500" s="191" t="s">
        <v>544</v>
      </c>
      <c r="B500" s="68"/>
      <c r="C500" s="212" t="s">
        <v>679</v>
      </c>
      <c r="D500" s="213">
        <v>45715</v>
      </c>
      <c r="E500" s="191" t="s">
        <v>2460</v>
      </c>
      <c r="F500" s="191" t="s">
        <v>6</v>
      </c>
      <c r="G500" s="191">
        <v>2178353</v>
      </c>
      <c r="H500" s="68"/>
      <c r="I500" s="197" t="s">
        <v>2707</v>
      </c>
      <c r="J500" s="68"/>
      <c r="K500" s="68"/>
      <c r="L500" s="68"/>
      <c r="M500" s="68"/>
      <c r="N500" s="348"/>
      <c r="O500" s="348"/>
      <c r="P500" s="214">
        <v>0</v>
      </c>
      <c r="Q500" s="214">
        <v>66830.05</v>
      </c>
      <c r="R500" s="68" t="s">
        <v>1479</v>
      </c>
      <c r="S500" s="349"/>
      <c r="T500" s="272"/>
    </row>
    <row r="501" spans="1:20" ht="63.75">
      <c r="A501" s="191" t="s">
        <v>542</v>
      </c>
      <c r="B501" s="68"/>
      <c r="C501" s="212" t="s">
        <v>687</v>
      </c>
      <c r="D501" s="213">
        <v>45715</v>
      </c>
      <c r="E501" s="191" t="s">
        <v>2461</v>
      </c>
      <c r="F501" s="191" t="s">
        <v>10</v>
      </c>
      <c r="G501" s="191">
        <v>19788</v>
      </c>
      <c r="H501" s="68"/>
      <c r="I501" s="197" t="s">
        <v>2708</v>
      </c>
      <c r="J501" s="68"/>
      <c r="K501" s="68"/>
      <c r="L501" s="68"/>
      <c r="M501" s="68"/>
      <c r="N501" s="348"/>
      <c r="O501" s="348"/>
      <c r="P501" s="214">
        <v>2594.16</v>
      </c>
      <c r="Q501" s="214">
        <v>0</v>
      </c>
      <c r="R501" s="68" t="s">
        <v>1479</v>
      </c>
      <c r="S501" s="349"/>
      <c r="T501" s="272"/>
    </row>
    <row r="502" spans="1:20" ht="76.5">
      <c r="A502" s="191" t="s">
        <v>542</v>
      </c>
      <c r="B502" s="68"/>
      <c r="C502" s="212" t="s">
        <v>687</v>
      </c>
      <c r="D502" s="213">
        <v>45715</v>
      </c>
      <c r="E502" s="191" t="s">
        <v>2462</v>
      </c>
      <c r="F502" s="191" t="s">
        <v>10</v>
      </c>
      <c r="G502" s="191">
        <v>19806</v>
      </c>
      <c r="H502" s="68"/>
      <c r="I502" s="197" t="s">
        <v>2709</v>
      </c>
      <c r="J502" s="68"/>
      <c r="K502" s="68"/>
      <c r="L502" s="68"/>
      <c r="M502" s="68"/>
      <c r="N502" s="348"/>
      <c r="O502" s="348"/>
      <c r="P502" s="214">
        <v>6336.29</v>
      </c>
      <c r="Q502" s="214">
        <v>0</v>
      </c>
      <c r="R502" s="68" t="s">
        <v>1479</v>
      </c>
      <c r="S502" s="349"/>
      <c r="T502" s="272"/>
    </row>
    <row r="503" spans="1:20" ht="63.75">
      <c r="A503" s="191" t="s">
        <v>542</v>
      </c>
      <c r="B503" s="68"/>
      <c r="C503" s="212" t="s">
        <v>687</v>
      </c>
      <c r="D503" s="213">
        <v>45715</v>
      </c>
      <c r="E503" s="191" t="s">
        <v>2463</v>
      </c>
      <c r="F503" s="191" t="s">
        <v>10</v>
      </c>
      <c r="G503" s="191">
        <v>19807</v>
      </c>
      <c r="H503" s="68"/>
      <c r="I503" s="197" t="s">
        <v>2710</v>
      </c>
      <c r="J503" s="68"/>
      <c r="K503" s="68"/>
      <c r="L503" s="68"/>
      <c r="M503" s="68"/>
      <c r="N503" s="348"/>
      <c r="O503" s="348"/>
      <c r="P503" s="214">
        <v>410.76</v>
      </c>
      <c r="Q503" s="214">
        <v>0</v>
      </c>
      <c r="R503" s="68" t="s">
        <v>1479</v>
      </c>
      <c r="S503" s="349"/>
      <c r="T503" s="272"/>
    </row>
    <row r="504" spans="1:20" ht="76.5">
      <c r="A504" s="191">
        <v>117</v>
      </c>
      <c r="B504" s="68"/>
      <c r="C504" s="212" t="s">
        <v>54</v>
      </c>
      <c r="D504" s="213">
        <v>45715</v>
      </c>
      <c r="E504" s="191" t="s">
        <v>2464</v>
      </c>
      <c r="F504" s="191" t="s">
        <v>10</v>
      </c>
      <c r="G504" s="191">
        <v>1120983</v>
      </c>
      <c r="H504" s="68"/>
      <c r="I504" s="197" t="s">
        <v>2711</v>
      </c>
      <c r="J504" s="68"/>
      <c r="K504" s="68"/>
      <c r="L504" s="68"/>
      <c r="M504" s="68"/>
      <c r="N504" s="348"/>
      <c r="O504" s="348"/>
      <c r="P504" s="214">
        <v>60</v>
      </c>
      <c r="Q504" s="214">
        <v>0</v>
      </c>
      <c r="R504" s="68" t="s">
        <v>1479</v>
      </c>
      <c r="S504" s="349"/>
      <c r="T504" s="272"/>
    </row>
    <row r="505" spans="1:20" ht="63.75">
      <c r="A505" s="191" t="s">
        <v>541</v>
      </c>
      <c r="B505" s="68"/>
      <c r="C505" s="212" t="s">
        <v>590</v>
      </c>
      <c r="D505" s="213">
        <v>45715</v>
      </c>
      <c r="E505" s="191" t="s">
        <v>2465</v>
      </c>
      <c r="F505" s="191" t="s">
        <v>635</v>
      </c>
      <c r="G505" s="191">
        <v>11264787</v>
      </c>
      <c r="H505" s="68"/>
      <c r="I505" s="197" t="s">
        <v>2712</v>
      </c>
      <c r="J505" s="68"/>
      <c r="K505" s="68"/>
      <c r="L505" s="68"/>
      <c r="M505" s="68"/>
      <c r="N505" s="348"/>
      <c r="O505" s="348"/>
      <c r="P505" s="214">
        <v>0</v>
      </c>
      <c r="Q505" s="214">
        <v>49589.99</v>
      </c>
      <c r="R505" s="68" t="s">
        <v>1479</v>
      </c>
      <c r="S505" s="349"/>
      <c r="T505" s="272"/>
    </row>
    <row r="506" spans="1:20" ht="63.75">
      <c r="A506" s="191" t="s">
        <v>541</v>
      </c>
      <c r="B506" s="68"/>
      <c r="C506" s="212" t="s">
        <v>590</v>
      </c>
      <c r="D506" s="213">
        <v>45715</v>
      </c>
      <c r="E506" s="191" t="s">
        <v>2466</v>
      </c>
      <c r="F506" s="191" t="s">
        <v>635</v>
      </c>
      <c r="G506" s="191">
        <v>11264789</v>
      </c>
      <c r="H506" s="68"/>
      <c r="I506" s="197" t="s">
        <v>2713</v>
      </c>
      <c r="J506" s="68"/>
      <c r="K506" s="68"/>
      <c r="L506" s="68"/>
      <c r="M506" s="68"/>
      <c r="N506" s="348"/>
      <c r="O506" s="348"/>
      <c r="P506" s="214">
        <v>0</v>
      </c>
      <c r="Q506" s="214">
        <v>22186.22</v>
      </c>
      <c r="R506" s="68" t="s">
        <v>1479</v>
      </c>
      <c r="S506" s="349"/>
      <c r="T506" s="272"/>
    </row>
    <row r="507" spans="1:20" ht="51">
      <c r="A507" s="191" t="s">
        <v>541</v>
      </c>
      <c r="B507" s="68"/>
      <c r="C507" s="212" t="s">
        <v>590</v>
      </c>
      <c r="D507" s="213">
        <v>45715</v>
      </c>
      <c r="E507" s="191" t="s">
        <v>2467</v>
      </c>
      <c r="F507" s="191" t="s">
        <v>635</v>
      </c>
      <c r="G507" s="191">
        <v>11276244</v>
      </c>
      <c r="H507" s="68"/>
      <c r="I507" s="197" t="s">
        <v>2714</v>
      </c>
      <c r="J507" s="68"/>
      <c r="K507" s="68"/>
      <c r="L507" s="68"/>
      <c r="M507" s="68"/>
      <c r="N507" s="348"/>
      <c r="O507" s="348"/>
      <c r="P507" s="214">
        <v>0</v>
      </c>
      <c r="Q507" s="214">
        <v>1027.3499999999999</v>
      </c>
      <c r="R507" s="68" t="s">
        <v>1479</v>
      </c>
      <c r="S507" s="349"/>
      <c r="T507" s="272"/>
    </row>
    <row r="508" spans="1:20" ht="63.75">
      <c r="A508" s="191" t="s">
        <v>541</v>
      </c>
      <c r="B508" s="68"/>
      <c r="C508" s="212" t="s">
        <v>590</v>
      </c>
      <c r="D508" s="213">
        <v>45715</v>
      </c>
      <c r="E508" s="191" t="s">
        <v>2468</v>
      </c>
      <c r="F508" s="191" t="s">
        <v>635</v>
      </c>
      <c r="G508" s="191">
        <v>11264791</v>
      </c>
      <c r="H508" s="68"/>
      <c r="I508" s="197" t="s">
        <v>2715</v>
      </c>
      <c r="J508" s="68"/>
      <c r="K508" s="68"/>
      <c r="L508" s="68"/>
      <c r="M508" s="68"/>
      <c r="N508" s="348"/>
      <c r="O508" s="348"/>
      <c r="P508" s="214">
        <v>0</v>
      </c>
      <c r="Q508" s="214">
        <v>7184678.9800000004</v>
      </c>
      <c r="R508" s="68" t="s">
        <v>1479</v>
      </c>
      <c r="S508" s="349"/>
      <c r="T508" s="272"/>
    </row>
    <row r="509" spans="1:20" ht="63.75">
      <c r="A509" s="191" t="s">
        <v>541</v>
      </c>
      <c r="B509" s="68"/>
      <c r="C509" s="212" t="s">
        <v>590</v>
      </c>
      <c r="D509" s="213">
        <v>45715</v>
      </c>
      <c r="E509" s="191" t="s">
        <v>2469</v>
      </c>
      <c r="F509" s="191" t="s">
        <v>635</v>
      </c>
      <c r="G509" s="191">
        <v>11264793</v>
      </c>
      <c r="H509" s="68"/>
      <c r="I509" s="197" t="s">
        <v>2716</v>
      </c>
      <c r="J509" s="68"/>
      <c r="K509" s="68"/>
      <c r="L509" s="68"/>
      <c r="M509" s="68"/>
      <c r="N509" s="348"/>
      <c r="O509" s="348"/>
      <c r="P509" s="214">
        <v>0</v>
      </c>
      <c r="Q509" s="214">
        <v>12210.94</v>
      </c>
      <c r="R509" s="68" t="s">
        <v>1479</v>
      </c>
      <c r="S509" s="349"/>
      <c r="T509" s="272"/>
    </row>
    <row r="510" spans="1:20" ht="63.75">
      <c r="A510" s="191" t="s">
        <v>541</v>
      </c>
      <c r="B510" s="68"/>
      <c r="C510" s="212" t="s">
        <v>590</v>
      </c>
      <c r="D510" s="213">
        <v>45715</v>
      </c>
      <c r="E510" s="191" t="s">
        <v>2470</v>
      </c>
      <c r="F510" s="191" t="s">
        <v>635</v>
      </c>
      <c r="G510" s="191">
        <v>11264799</v>
      </c>
      <c r="H510" s="68"/>
      <c r="I510" s="197" t="s">
        <v>2717</v>
      </c>
      <c r="J510" s="68"/>
      <c r="K510" s="68"/>
      <c r="L510" s="68"/>
      <c r="M510" s="68"/>
      <c r="N510" s="348"/>
      <c r="O510" s="348"/>
      <c r="P510" s="214">
        <v>0</v>
      </c>
      <c r="Q510" s="214">
        <v>5809.18</v>
      </c>
      <c r="R510" s="68" t="s">
        <v>1479</v>
      </c>
      <c r="S510" s="349"/>
      <c r="T510" s="272"/>
    </row>
    <row r="511" spans="1:20" ht="63.75">
      <c r="A511" s="191" t="s">
        <v>541</v>
      </c>
      <c r="B511" s="68"/>
      <c r="C511" s="212" t="s">
        <v>590</v>
      </c>
      <c r="D511" s="213">
        <v>45715</v>
      </c>
      <c r="E511" s="191" t="s">
        <v>2471</v>
      </c>
      <c r="F511" s="191" t="s">
        <v>635</v>
      </c>
      <c r="G511" s="191">
        <v>11264795</v>
      </c>
      <c r="H511" s="68"/>
      <c r="I511" s="197" t="s">
        <v>2718</v>
      </c>
      <c r="J511" s="68"/>
      <c r="K511" s="68"/>
      <c r="L511" s="68"/>
      <c r="M511" s="68"/>
      <c r="N511" s="348"/>
      <c r="O511" s="348"/>
      <c r="P511" s="214">
        <v>0</v>
      </c>
      <c r="Q511" s="214">
        <v>65974.679999999993</v>
      </c>
      <c r="R511" s="68" t="s">
        <v>1479</v>
      </c>
      <c r="S511" s="349"/>
      <c r="T511" s="272"/>
    </row>
    <row r="512" spans="1:20" ht="63.75">
      <c r="A512" s="191" t="s">
        <v>541</v>
      </c>
      <c r="B512" s="68"/>
      <c r="C512" s="212" t="s">
        <v>590</v>
      </c>
      <c r="D512" s="213">
        <v>45715</v>
      </c>
      <c r="E512" s="191" t="s">
        <v>2472</v>
      </c>
      <c r="F512" s="191" t="s">
        <v>635</v>
      </c>
      <c r="G512" s="191">
        <v>11264797</v>
      </c>
      <c r="H512" s="68"/>
      <c r="I512" s="197" t="s">
        <v>2719</v>
      </c>
      <c r="J512" s="68"/>
      <c r="K512" s="68"/>
      <c r="L512" s="68"/>
      <c r="M512" s="68"/>
      <c r="N512" s="348"/>
      <c r="O512" s="348"/>
      <c r="P512" s="214">
        <v>0</v>
      </c>
      <c r="Q512" s="214">
        <v>96525.69</v>
      </c>
      <c r="R512" s="68" t="s">
        <v>1479</v>
      </c>
      <c r="S512" s="349"/>
      <c r="T512" s="272"/>
    </row>
    <row r="513" spans="1:20" ht="63.75">
      <c r="A513" s="191" t="s">
        <v>541</v>
      </c>
      <c r="B513" s="68"/>
      <c r="C513" s="212" t="s">
        <v>590</v>
      </c>
      <c r="D513" s="213">
        <v>45715</v>
      </c>
      <c r="E513" s="191" t="s">
        <v>2473</v>
      </c>
      <c r="F513" s="191" t="s">
        <v>635</v>
      </c>
      <c r="G513" s="191">
        <v>11264801</v>
      </c>
      <c r="H513" s="68"/>
      <c r="I513" s="197" t="s">
        <v>2720</v>
      </c>
      <c r="J513" s="68"/>
      <c r="K513" s="68"/>
      <c r="L513" s="68"/>
      <c r="M513" s="68"/>
      <c r="N513" s="348"/>
      <c r="O513" s="348"/>
      <c r="P513" s="214">
        <v>0</v>
      </c>
      <c r="Q513" s="214">
        <v>126111.63</v>
      </c>
      <c r="R513" s="68" t="s">
        <v>1479</v>
      </c>
      <c r="S513" s="349"/>
      <c r="T513" s="272"/>
    </row>
    <row r="514" spans="1:20" ht="63.75">
      <c r="A514" s="191" t="s">
        <v>541</v>
      </c>
      <c r="B514" s="68"/>
      <c r="C514" s="212" t="s">
        <v>590</v>
      </c>
      <c r="D514" s="213">
        <v>45715</v>
      </c>
      <c r="E514" s="191" t="s">
        <v>2474</v>
      </c>
      <c r="F514" s="191" t="s">
        <v>635</v>
      </c>
      <c r="G514" s="191">
        <v>11264803</v>
      </c>
      <c r="H514" s="68"/>
      <c r="I514" s="197" t="s">
        <v>2721</v>
      </c>
      <c r="J514" s="68"/>
      <c r="K514" s="68"/>
      <c r="L514" s="68"/>
      <c r="M514" s="68"/>
      <c r="N514" s="348"/>
      <c r="O514" s="348"/>
      <c r="P514" s="214">
        <v>0</v>
      </c>
      <c r="Q514" s="214">
        <v>59216.73</v>
      </c>
      <c r="R514" s="68" t="s">
        <v>1479</v>
      </c>
      <c r="S514" s="349"/>
      <c r="T514" s="272"/>
    </row>
    <row r="515" spans="1:20" ht="63.75">
      <c r="A515" s="191" t="s">
        <v>541</v>
      </c>
      <c r="B515" s="68"/>
      <c r="C515" s="212" t="s">
        <v>590</v>
      </c>
      <c r="D515" s="213">
        <v>45715</v>
      </c>
      <c r="E515" s="191" t="s">
        <v>2475</v>
      </c>
      <c r="F515" s="191" t="s">
        <v>635</v>
      </c>
      <c r="G515" s="191">
        <v>11264805</v>
      </c>
      <c r="H515" s="68"/>
      <c r="I515" s="197" t="s">
        <v>2722</v>
      </c>
      <c r="J515" s="68"/>
      <c r="K515" s="68"/>
      <c r="L515" s="68"/>
      <c r="M515" s="68"/>
      <c r="N515" s="348"/>
      <c r="O515" s="348"/>
      <c r="P515" s="214">
        <v>0</v>
      </c>
      <c r="Q515" s="214">
        <v>88077.17</v>
      </c>
      <c r="R515" s="68" t="s">
        <v>1479</v>
      </c>
      <c r="S515" s="349"/>
      <c r="T515" s="272"/>
    </row>
    <row r="516" spans="1:20" ht="76.5">
      <c r="A516" s="191" t="s">
        <v>541</v>
      </c>
      <c r="B516" s="68"/>
      <c r="C516" s="212" t="s">
        <v>590</v>
      </c>
      <c r="D516" s="213">
        <v>45715</v>
      </c>
      <c r="E516" s="191" t="s">
        <v>2476</v>
      </c>
      <c r="F516" s="191" t="s">
        <v>635</v>
      </c>
      <c r="G516" s="191">
        <v>11268131</v>
      </c>
      <c r="H516" s="68"/>
      <c r="I516" s="197" t="s">
        <v>2723</v>
      </c>
      <c r="J516" s="68"/>
      <c r="K516" s="68"/>
      <c r="L516" s="68"/>
      <c r="M516" s="68"/>
      <c r="N516" s="348"/>
      <c r="O516" s="348"/>
      <c r="P516" s="214">
        <v>0</v>
      </c>
      <c r="Q516" s="214">
        <v>45777.440000000002</v>
      </c>
      <c r="R516" s="68" t="s">
        <v>1479</v>
      </c>
      <c r="S516" s="349"/>
      <c r="T516" s="272"/>
    </row>
    <row r="517" spans="1:20" ht="63.75">
      <c r="A517" s="191" t="s">
        <v>541</v>
      </c>
      <c r="B517" s="68"/>
      <c r="C517" s="212" t="s">
        <v>590</v>
      </c>
      <c r="D517" s="213">
        <v>45715</v>
      </c>
      <c r="E517" s="191" t="s">
        <v>2477</v>
      </c>
      <c r="F517" s="191" t="s">
        <v>635</v>
      </c>
      <c r="G517" s="191">
        <v>11264807</v>
      </c>
      <c r="H517" s="68"/>
      <c r="I517" s="197" t="s">
        <v>2724</v>
      </c>
      <c r="J517" s="68"/>
      <c r="K517" s="68"/>
      <c r="L517" s="68"/>
      <c r="M517" s="68"/>
      <c r="N517" s="348"/>
      <c r="O517" s="348"/>
      <c r="P517" s="214">
        <v>0</v>
      </c>
      <c r="Q517" s="214">
        <v>4381.88</v>
      </c>
      <c r="R517" s="68" t="s">
        <v>1479</v>
      </c>
      <c r="S517" s="349"/>
      <c r="T517" s="272"/>
    </row>
    <row r="518" spans="1:20" ht="76.5">
      <c r="A518" s="191" t="s">
        <v>541</v>
      </c>
      <c r="B518" s="68"/>
      <c r="C518" s="212" t="s">
        <v>590</v>
      </c>
      <c r="D518" s="213">
        <v>45715</v>
      </c>
      <c r="E518" s="191" t="s">
        <v>2478</v>
      </c>
      <c r="F518" s="191" t="s">
        <v>635</v>
      </c>
      <c r="G518" s="381">
        <v>11268117</v>
      </c>
      <c r="H518" s="68"/>
      <c r="I518" s="197" t="s">
        <v>2725</v>
      </c>
      <c r="J518" s="68"/>
      <c r="K518" s="68"/>
      <c r="L518" s="68"/>
      <c r="M518" s="68"/>
      <c r="N518" s="348"/>
      <c r="O518" s="348"/>
      <c r="P518" s="214">
        <v>0</v>
      </c>
      <c r="Q518" s="214">
        <v>152601.71</v>
      </c>
      <c r="R518" s="68" t="s">
        <v>1479</v>
      </c>
      <c r="S518" s="349"/>
      <c r="T518" s="272"/>
    </row>
    <row r="519" spans="1:20" ht="76.5">
      <c r="A519" s="191" t="s">
        <v>541</v>
      </c>
      <c r="B519" s="68"/>
      <c r="C519" s="212" t="s">
        <v>590</v>
      </c>
      <c r="D519" s="213">
        <v>45715</v>
      </c>
      <c r="E519" s="191" t="s">
        <v>2479</v>
      </c>
      <c r="F519" s="191" t="s">
        <v>635</v>
      </c>
      <c r="G519" s="381">
        <v>11268140</v>
      </c>
      <c r="H519" s="68"/>
      <c r="I519" s="197" t="s">
        <v>2726</v>
      </c>
      <c r="J519" s="68"/>
      <c r="K519" s="68"/>
      <c r="L519" s="68"/>
      <c r="M519" s="68"/>
      <c r="N519" s="348"/>
      <c r="O519" s="348"/>
      <c r="P519" s="214">
        <v>0</v>
      </c>
      <c r="Q519" s="214">
        <v>57563.58</v>
      </c>
      <c r="R519" s="68" t="s">
        <v>1479</v>
      </c>
      <c r="S519" s="349"/>
      <c r="T519" s="272"/>
    </row>
    <row r="520" spans="1:20" ht="76.5">
      <c r="A520" s="191" t="s">
        <v>541</v>
      </c>
      <c r="B520" s="68"/>
      <c r="C520" s="212" t="s">
        <v>590</v>
      </c>
      <c r="D520" s="213">
        <v>45715</v>
      </c>
      <c r="E520" s="191" t="s">
        <v>2480</v>
      </c>
      <c r="F520" s="191" t="s">
        <v>635</v>
      </c>
      <c r="G520" s="381">
        <v>11268144</v>
      </c>
      <c r="H520" s="68"/>
      <c r="I520" s="197" t="s">
        <v>2727</v>
      </c>
      <c r="J520" s="68"/>
      <c r="K520" s="68"/>
      <c r="L520" s="68"/>
      <c r="M520" s="68"/>
      <c r="N520" s="348"/>
      <c r="O520" s="348"/>
      <c r="P520" s="214">
        <v>0</v>
      </c>
      <c r="Q520" s="214">
        <v>104908.92</v>
      </c>
      <c r="R520" s="68" t="s">
        <v>1479</v>
      </c>
      <c r="S520" s="349"/>
      <c r="T520" s="272"/>
    </row>
    <row r="521" spans="1:20" ht="76.5">
      <c r="A521" s="191">
        <v>117</v>
      </c>
      <c r="B521" s="68"/>
      <c r="C521" s="212" t="s">
        <v>54</v>
      </c>
      <c r="D521" s="213">
        <v>45715</v>
      </c>
      <c r="E521" s="191" t="s">
        <v>2481</v>
      </c>
      <c r="F521" s="191" t="s">
        <v>10</v>
      </c>
      <c r="G521" s="381">
        <v>1120984</v>
      </c>
      <c r="H521" s="68"/>
      <c r="I521" s="197" t="s">
        <v>2728</v>
      </c>
      <c r="J521" s="68"/>
      <c r="K521" s="68"/>
      <c r="L521" s="68"/>
      <c r="M521" s="68"/>
      <c r="N521" s="348"/>
      <c r="O521" s="348"/>
      <c r="P521" s="214">
        <v>60</v>
      </c>
      <c r="Q521" s="214">
        <v>0</v>
      </c>
      <c r="R521" s="68" t="s">
        <v>1479</v>
      </c>
      <c r="S521" s="349"/>
      <c r="T521" s="272"/>
    </row>
    <row r="522" spans="1:20" ht="63.75">
      <c r="A522" s="191">
        <v>117</v>
      </c>
      <c r="B522" s="68"/>
      <c r="C522" s="212" t="s">
        <v>54</v>
      </c>
      <c r="D522" s="213">
        <v>45715</v>
      </c>
      <c r="E522" s="191" t="s">
        <v>2482</v>
      </c>
      <c r="F522" s="191" t="s">
        <v>10</v>
      </c>
      <c r="G522" s="381">
        <v>1120999</v>
      </c>
      <c r="H522" s="68"/>
      <c r="I522" s="197" t="s">
        <v>2729</v>
      </c>
      <c r="J522" s="68"/>
      <c r="K522" s="68"/>
      <c r="L522" s="68"/>
      <c r="M522" s="68"/>
      <c r="N522" s="348"/>
      <c r="O522" s="348"/>
      <c r="P522" s="214">
        <v>60</v>
      </c>
      <c r="Q522" s="214">
        <v>0</v>
      </c>
      <c r="R522" s="68" t="s">
        <v>1479</v>
      </c>
      <c r="S522" s="349"/>
      <c r="T522" s="272"/>
    </row>
    <row r="523" spans="1:20" ht="51">
      <c r="A523" s="191">
        <v>15</v>
      </c>
      <c r="B523" s="68"/>
      <c r="C523" s="212" t="s">
        <v>39</v>
      </c>
      <c r="D523" s="213">
        <v>45716</v>
      </c>
      <c r="E523" s="191" t="s">
        <v>2483</v>
      </c>
      <c r="F523" s="191" t="s">
        <v>3</v>
      </c>
      <c r="G523" s="191">
        <v>2263845</v>
      </c>
      <c r="H523" s="68"/>
      <c r="I523" s="197" t="s">
        <v>2730</v>
      </c>
      <c r="J523" s="68"/>
      <c r="K523" s="68"/>
      <c r="L523" s="68"/>
      <c r="M523" s="68"/>
      <c r="N523" s="348"/>
      <c r="O523" s="348"/>
      <c r="P523" s="214">
        <v>0</v>
      </c>
      <c r="Q523" s="214">
        <v>5954</v>
      </c>
      <c r="R523" s="68" t="s">
        <v>1479</v>
      </c>
      <c r="S523" s="349"/>
      <c r="T523" s="272"/>
    </row>
    <row r="524" spans="1:20" ht="51">
      <c r="A524" s="191" t="s">
        <v>550</v>
      </c>
      <c r="B524" s="68"/>
      <c r="C524" s="212" t="s">
        <v>589</v>
      </c>
      <c r="D524" s="213">
        <v>45716</v>
      </c>
      <c r="E524" s="191" t="s">
        <v>2484</v>
      </c>
      <c r="F524" s="191" t="s">
        <v>3</v>
      </c>
      <c r="G524" s="191">
        <v>2263882</v>
      </c>
      <c r="H524" s="68"/>
      <c r="I524" s="197" t="s">
        <v>2731</v>
      </c>
      <c r="J524" s="68"/>
      <c r="K524" s="68"/>
      <c r="L524" s="68"/>
      <c r="M524" s="68"/>
      <c r="N524" s="348"/>
      <c r="O524" s="348"/>
      <c r="P524" s="214">
        <v>0</v>
      </c>
      <c r="Q524" s="214">
        <v>679.03</v>
      </c>
      <c r="R524" s="68" t="s">
        <v>1479</v>
      </c>
      <c r="S524" s="349"/>
      <c r="T524" s="272"/>
    </row>
    <row r="525" spans="1:20" ht="63.75">
      <c r="A525" s="191" t="s">
        <v>550</v>
      </c>
      <c r="B525" s="68"/>
      <c r="C525" s="212" t="s">
        <v>589</v>
      </c>
      <c r="D525" s="213">
        <v>45716</v>
      </c>
      <c r="E525" s="191" t="s">
        <v>2485</v>
      </c>
      <c r="F525" s="191" t="s">
        <v>3</v>
      </c>
      <c r="G525" s="191">
        <v>2263883</v>
      </c>
      <c r="H525" s="68"/>
      <c r="I525" s="197" t="s">
        <v>2732</v>
      </c>
      <c r="J525" s="68"/>
      <c r="K525" s="68"/>
      <c r="L525" s="68"/>
      <c r="M525" s="68"/>
      <c r="N525" s="348"/>
      <c r="O525" s="348"/>
      <c r="P525" s="214">
        <v>0</v>
      </c>
      <c r="Q525" s="214">
        <v>13437.98</v>
      </c>
      <c r="R525" s="68" t="s">
        <v>1479</v>
      </c>
      <c r="S525" s="349"/>
      <c r="T525" s="272"/>
    </row>
    <row r="526" spans="1:20" ht="51">
      <c r="A526" s="191">
        <v>190</v>
      </c>
      <c r="B526" s="68"/>
      <c r="C526" s="212" t="s">
        <v>82</v>
      </c>
      <c r="D526" s="213">
        <v>45716</v>
      </c>
      <c r="E526" s="191" t="s">
        <v>2486</v>
      </c>
      <c r="F526" s="191" t="s">
        <v>3</v>
      </c>
      <c r="G526" s="191">
        <v>2263936</v>
      </c>
      <c r="H526" s="68"/>
      <c r="I526" s="197" t="s">
        <v>2733</v>
      </c>
      <c r="J526" s="68"/>
      <c r="K526" s="68"/>
      <c r="L526" s="68"/>
      <c r="M526" s="68"/>
      <c r="N526" s="348"/>
      <c r="O526" s="348"/>
      <c r="P526" s="214">
        <v>0</v>
      </c>
      <c r="Q526" s="214">
        <v>6384</v>
      </c>
      <c r="R526" s="68" t="s">
        <v>1479</v>
      </c>
      <c r="S526" s="349"/>
      <c r="T526" s="272"/>
    </row>
    <row r="527" spans="1:20" ht="51">
      <c r="A527" s="191" t="s">
        <v>550</v>
      </c>
      <c r="B527" s="68"/>
      <c r="C527" s="212" t="s">
        <v>589</v>
      </c>
      <c r="D527" s="213">
        <v>45716</v>
      </c>
      <c r="E527" s="191" t="s">
        <v>2487</v>
      </c>
      <c r="F527" s="191" t="s">
        <v>3</v>
      </c>
      <c r="G527" s="191">
        <v>2263873</v>
      </c>
      <c r="H527" s="68"/>
      <c r="I527" s="197" t="s">
        <v>2734</v>
      </c>
      <c r="J527" s="68"/>
      <c r="K527" s="68"/>
      <c r="L527" s="68"/>
      <c r="M527" s="68"/>
      <c r="N527" s="348"/>
      <c r="O527" s="348"/>
      <c r="P527" s="214">
        <v>0</v>
      </c>
      <c r="Q527" s="214">
        <v>2618.6999999999998</v>
      </c>
      <c r="R527" s="68" t="s">
        <v>1479</v>
      </c>
      <c r="S527" s="349"/>
      <c r="T527" s="272"/>
    </row>
    <row r="528" spans="1:20" ht="51">
      <c r="A528" s="191">
        <v>47</v>
      </c>
      <c r="B528" s="68"/>
      <c r="C528" s="212" t="s">
        <v>45</v>
      </c>
      <c r="D528" s="213">
        <v>45716</v>
      </c>
      <c r="E528" s="191" t="s">
        <v>2488</v>
      </c>
      <c r="F528" s="191" t="s">
        <v>3</v>
      </c>
      <c r="G528" s="191">
        <v>2263905</v>
      </c>
      <c r="H528" s="68"/>
      <c r="I528" s="197" t="s">
        <v>2735</v>
      </c>
      <c r="J528" s="68"/>
      <c r="K528" s="68"/>
      <c r="L528" s="68"/>
      <c r="M528" s="68"/>
      <c r="N528" s="348"/>
      <c r="O528" s="348"/>
      <c r="P528" s="214">
        <v>0</v>
      </c>
      <c r="Q528" s="214">
        <v>1344.91</v>
      </c>
      <c r="R528" s="68" t="s">
        <v>1479</v>
      </c>
      <c r="S528" s="349"/>
      <c r="T528" s="272"/>
    </row>
    <row r="529" spans="1:20" ht="51">
      <c r="A529" s="191">
        <v>47</v>
      </c>
      <c r="B529" s="68"/>
      <c r="C529" s="212" t="s">
        <v>45</v>
      </c>
      <c r="D529" s="213">
        <v>45716</v>
      </c>
      <c r="E529" s="191" t="s">
        <v>2489</v>
      </c>
      <c r="F529" s="191" t="s">
        <v>3</v>
      </c>
      <c r="G529" s="191">
        <v>2263909</v>
      </c>
      <c r="H529" s="68"/>
      <c r="I529" s="197" t="s">
        <v>2736</v>
      </c>
      <c r="J529" s="68"/>
      <c r="K529" s="68"/>
      <c r="L529" s="68"/>
      <c r="M529" s="68"/>
      <c r="N529" s="348"/>
      <c r="O529" s="348"/>
      <c r="P529" s="214">
        <v>0</v>
      </c>
      <c r="Q529" s="214">
        <v>1000</v>
      </c>
      <c r="R529" s="68" t="s">
        <v>1479</v>
      </c>
      <c r="S529" s="349"/>
      <c r="T529" s="272"/>
    </row>
    <row r="530" spans="1:20" ht="51">
      <c r="A530" s="191">
        <v>47</v>
      </c>
      <c r="B530" s="68"/>
      <c r="C530" s="212" t="s">
        <v>45</v>
      </c>
      <c r="D530" s="213">
        <v>45716</v>
      </c>
      <c r="E530" s="191" t="s">
        <v>2490</v>
      </c>
      <c r="F530" s="191" t="s">
        <v>3</v>
      </c>
      <c r="G530" s="191">
        <v>2263911</v>
      </c>
      <c r="H530" s="68"/>
      <c r="I530" s="197" t="s">
        <v>2737</v>
      </c>
      <c r="J530" s="68"/>
      <c r="K530" s="68"/>
      <c r="L530" s="68"/>
      <c r="M530" s="68"/>
      <c r="N530" s="348"/>
      <c r="O530" s="348"/>
      <c r="P530" s="214">
        <v>0</v>
      </c>
      <c r="Q530" s="214">
        <v>799.83</v>
      </c>
      <c r="R530" s="68" t="s">
        <v>1479</v>
      </c>
      <c r="S530" s="349"/>
      <c r="T530" s="272"/>
    </row>
    <row r="531" spans="1:20" ht="89.25">
      <c r="A531" s="191" t="s">
        <v>541</v>
      </c>
      <c r="B531" s="68"/>
      <c r="C531" s="212" t="s">
        <v>590</v>
      </c>
      <c r="D531" s="213">
        <v>45716</v>
      </c>
      <c r="E531" s="191" t="s">
        <v>2491</v>
      </c>
      <c r="F531" s="191" t="s">
        <v>6</v>
      </c>
      <c r="G531" s="191">
        <v>22763</v>
      </c>
      <c r="H531" s="68"/>
      <c r="I531" s="197" t="s">
        <v>2738</v>
      </c>
      <c r="J531" s="68"/>
      <c r="K531" s="68"/>
      <c r="L531" s="68"/>
      <c r="M531" s="68"/>
      <c r="N531" s="348"/>
      <c r="O531" s="348"/>
      <c r="P531" s="214">
        <v>0</v>
      </c>
      <c r="Q531" s="214">
        <v>2121460.2000000002</v>
      </c>
      <c r="R531" s="68" t="s">
        <v>1479</v>
      </c>
      <c r="S531" s="349"/>
      <c r="T531" s="272"/>
    </row>
    <row r="532" spans="1:20" ht="76.5">
      <c r="A532" s="191">
        <v>117</v>
      </c>
      <c r="B532" s="68"/>
      <c r="C532" s="212" t="s">
        <v>54</v>
      </c>
      <c r="D532" s="213">
        <v>45716</v>
      </c>
      <c r="E532" s="191" t="s">
        <v>2492</v>
      </c>
      <c r="F532" s="191" t="s">
        <v>10</v>
      </c>
      <c r="G532" s="191">
        <v>1121174</v>
      </c>
      <c r="H532" s="68"/>
      <c r="I532" s="197" t="s">
        <v>2739</v>
      </c>
      <c r="J532" s="68"/>
      <c r="K532" s="68"/>
      <c r="L532" s="68"/>
      <c r="M532" s="68"/>
      <c r="N532" s="348"/>
      <c r="O532" s="348"/>
      <c r="P532" s="214">
        <v>60</v>
      </c>
      <c r="Q532" s="214">
        <v>0</v>
      </c>
      <c r="R532" s="68" t="s">
        <v>1479</v>
      </c>
      <c r="S532" s="349"/>
      <c r="T532" s="272"/>
    </row>
    <row r="533" spans="1:20" ht="89.25">
      <c r="A533" s="191">
        <v>513</v>
      </c>
      <c r="B533" s="68"/>
      <c r="C533" s="212" t="s">
        <v>160</v>
      </c>
      <c r="D533" s="213">
        <v>45716</v>
      </c>
      <c r="E533" s="191" t="s">
        <v>2493</v>
      </c>
      <c r="F533" s="191" t="s">
        <v>10</v>
      </c>
      <c r="G533" s="191">
        <v>1121107</v>
      </c>
      <c r="H533" s="68"/>
      <c r="I533" s="197" t="s">
        <v>2740</v>
      </c>
      <c r="J533" s="68"/>
      <c r="K533" s="68"/>
      <c r="L533" s="68"/>
      <c r="M533" s="68"/>
      <c r="N533" s="348"/>
      <c r="O533" s="348"/>
      <c r="P533" s="214">
        <v>22939.69</v>
      </c>
      <c r="Q533" s="214">
        <v>0</v>
      </c>
      <c r="R533" s="68" t="s">
        <v>1479</v>
      </c>
      <c r="S533" s="349"/>
      <c r="T533" s="272"/>
    </row>
    <row r="534" spans="1:20" ht="89.25">
      <c r="A534" s="191">
        <v>513</v>
      </c>
      <c r="B534" s="68"/>
      <c r="C534" s="212" t="s">
        <v>160</v>
      </c>
      <c r="D534" s="213">
        <v>45716</v>
      </c>
      <c r="E534" s="191" t="s">
        <v>2494</v>
      </c>
      <c r="F534" s="191" t="s">
        <v>10</v>
      </c>
      <c r="G534" s="191">
        <v>1121130</v>
      </c>
      <c r="H534" s="68"/>
      <c r="I534" s="197" t="s">
        <v>2741</v>
      </c>
      <c r="J534" s="68"/>
      <c r="K534" s="68"/>
      <c r="L534" s="68"/>
      <c r="M534" s="68"/>
      <c r="N534" s="348"/>
      <c r="O534" s="348"/>
      <c r="P534" s="214">
        <v>25783.91</v>
      </c>
      <c r="Q534" s="214">
        <v>0</v>
      </c>
      <c r="R534" s="68" t="s">
        <v>1479</v>
      </c>
      <c r="S534" s="349"/>
      <c r="T534" s="272"/>
    </row>
    <row r="535" spans="1:20" ht="89.25">
      <c r="A535" s="191">
        <v>513</v>
      </c>
      <c r="B535" s="68"/>
      <c r="C535" s="212" t="s">
        <v>160</v>
      </c>
      <c r="D535" s="213">
        <v>45716</v>
      </c>
      <c r="E535" s="191" t="s">
        <v>2495</v>
      </c>
      <c r="F535" s="191" t="s">
        <v>10</v>
      </c>
      <c r="G535" s="191">
        <v>1121140</v>
      </c>
      <c r="H535" s="68"/>
      <c r="I535" s="197" t="s">
        <v>2742</v>
      </c>
      <c r="J535" s="68"/>
      <c r="K535" s="68"/>
      <c r="L535" s="68"/>
      <c r="M535" s="68"/>
      <c r="N535" s="348"/>
      <c r="O535" s="348"/>
      <c r="P535" s="214">
        <v>63790.65</v>
      </c>
      <c r="Q535" s="214">
        <v>0</v>
      </c>
      <c r="R535" s="68" t="s">
        <v>1479</v>
      </c>
      <c r="S535" s="349"/>
      <c r="T535" s="272"/>
    </row>
    <row r="536" spans="1:20" ht="76.5">
      <c r="A536" s="191">
        <v>513</v>
      </c>
      <c r="B536" s="68"/>
      <c r="C536" s="212" t="s">
        <v>160</v>
      </c>
      <c r="D536" s="213">
        <v>45716</v>
      </c>
      <c r="E536" s="191" t="s">
        <v>2496</v>
      </c>
      <c r="F536" s="191" t="s">
        <v>16</v>
      </c>
      <c r="G536" s="191">
        <v>1121142</v>
      </c>
      <c r="H536" s="68"/>
      <c r="I536" s="197" t="s">
        <v>2743</v>
      </c>
      <c r="J536" s="68"/>
      <c r="K536" s="68"/>
      <c r="L536" s="68"/>
      <c r="M536" s="68"/>
      <c r="N536" s="348"/>
      <c r="O536" s="348"/>
      <c r="P536" s="214">
        <v>483454.16</v>
      </c>
      <c r="Q536" s="214">
        <v>0</v>
      </c>
      <c r="R536" s="68" t="s">
        <v>1479</v>
      </c>
      <c r="S536" s="349"/>
      <c r="T536" s="272"/>
    </row>
    <row r="537" spans="1:20" ht="89.25">
      <c r="A537" s="191">
        <v>513</v>
      </c>
      <c r="B537" s="68"/>
      <c r="C537" s="212" t="s">
        <v>160</v>
      </c>
      <c r="D537" s="213">
        <v>45716</v>
      </c>
      <c r="E537" s="191" t="s">
        <v>2497</v>
      </c>
      <c r="F537" s="191" t="s">
        <v>10</v>
      </c>
      <c r="G537" s="191">
        <v>1121147</v>
      </c>
      <c r="H537" s="68"/>
      <c r="I537" s="197" t="s">
        <v>2744</v>
      </c>
      <c r="J537" s="68"/>
      <c r="K537" s="68"/>
      <c r="L537" s="68"/>
      <c r="M537" s="68"/>
      <c r="N537" s="348"/>
      <c r="O537" s="348"/>
      <c r="P537" s="214">
        <v>139652.78</v>
      </c>
      <c r="Q537" s="214">
        <v>0</v>
      </c>
      <c r="R537" s="68" t="s">
        <v>1479</v>
      </c>
      <c r="S537" s="349"/>
      <c r="T537" s="272"/>
    </row>
    <row r="538" spans="1:20" ht="76.5">
      <c r="A538" s="191">
        <v>513</v>
      </c>
      <c r="B538" s="68"/>
      <c r="C538" s="212" t="s">
        <v>160</v>
      </c>
      <c r="D538" s="213">
        <v>45716</v>
      </c>
      <c r="E538" s="191" t="s">
        <v>2498</v>
      </c>
      <c r="F538" s="191" t="s">
        <v>16</v>
      </c>
      <c r="G538" s="191">
        <v>1121162</v>
      </c>
      <c r="H538" s="68"/>
      <c r="I538" s="197" t="s">
        <v>2745</v>
      </c>
      <c r="J538" s="68"/>
      <c r="K538" s="68"/>
      <c r="L538" s="68"/>
      <c r="M538" s="68"/>
      <c r="N538" s="348"/>
      <c r="O538" s="348"/>
      <c r="P538" s="214">
        <v>1061658.8400000001</v>
      </c>
      <c r="Q538" s="214">
        <v>0</v>
      </c>
      <c r="R538" s="68" t="s">
        <v>1479</v>
      </c>
      <c r="S538" s="349"/>
      <c r="T538" s="272"/>
    </row>
    <row r="539" spans="1:20" ht="89.25">
      <c r="A539" s="191">
        <v>117</v>
      </c>
      <c r="B539" s="68"/>
      <c r="C539" s="212" t="s">
        <v>54</v>
      </c>
      <c r="D539" s="213">
        <v>45716</v>
      </c>
      <c r="E539" s="191" t="s">
        <v>2499</v>
      </c>
      <c r="F539" s="191" t="s">
        <v>10</v>
      </c>
      <c r="G539" s="191">
        <v>1121180</v>
      </c>
      <c r="H539" s="68"/>
      <c r="I539" s="197" t="s">
        <v>2746</v>
      </c>
      <c r="J539" s="68"/>
      <c r="K539" s="68"/>
      <c r="L539" s="68"/>
      <c r="M539" s="68"/>
      <c r="N539" s="348"/>
      <c r="O539" s="348"/>
      <c r="P539" s="214">
        <v>60</v>
      </c>
      <c r="Q539" s="214">
        <v>0</v>
      </c>
      <c r="R539" s="68" t="s">
        <v>1479</v>
      </c>
      <c r="S539" s="349"/>
      <c r="T539" s="272"/>
    </row>
    <row r="540" spans="1:20" ht="76.5">
      <c r="A540" s="191" t="s">
        <v>542</v>
      </c>
      <c r="B540" s="68"/>
      <c r="C540" s="212" t="s">
        <v>687</v>
      </c>
      <c r="D540" s="213">
        <v>45721</v>
      </c>
      <c r="E540" s="191" t="s">
        <v>2852</v>
      </c>
      <c r="F540" s="191" t="s">
        <v>635</v>
      </c>
      <c r="G540" s="191">
        <v>11281823</v>
      </c>
      <c r="H540" s="68"/>
      <c r="I540" s="197" t="s">
        <v>3308</v>
      </c>
      <c r="J540" s="68"/>
      <c r="K540" s="68"/>
      <c r="L540" s="68"/>
      <c r="M540" s="68"/>
      <c r="N540" s="348"/>
      <c r="O540" s="348"/>
      <c r="P540" s="214">
        <v>0</v>
      </c>
      <c r="Q540" s="214">
        <v>3056183.08</v>
      </c>
      <c r="R540" s="68" t="s">
        <v>1479</v>
      </c>
      <c r="S540" s="349"/>
      <c r="T540" s="272"/>
    </row>
    <row r="541" spans="1:20" ht="76.5">
      <c r="A541" s="191" t="s">
        <v>542</v>
      </c>
      <c r="B541" s="68"/>
      <c r="C541" s="212" t="s">
        <v>687</v>
      </c>
      <c r="D541" s="213">
        <v>45721</v>
      </c>
      <c r="E541" s="191" t="s">
        <v>2853</v>
      </c>
      <c r="F541" s="191" t="s">
        <v>635</v>
      </c>
      <c r="G541" s="191">
        <v>11281794</v>
      </c>
      <c r="H541" s="68"/>
      <c r="I541" s="197" t="s">
        <v>3308</v>
      </c>
      <c r="J541" s="68"/>
      <c r="K541" s="68"/>
      <c r="L541" s="68"/>
      <c r="M541" s="68"/>
      <c r="N541" s="348"/>
      <c r="O541" s="348"/>
      <c r="P541" s="214">
        <v>0</v>
      </c>
      <c r="Q541" s="214">
        <v>4294997.97</v>
      </c>
      <c r="R541" s="68" t="s">
        <v>1479</v>
      </c>
      <c r="S541" s="349"/>
      <c r="T541" s="272"/>
    </row>
    <row r="542" spans="1:20" ht="76.5">
      <c r="A542" s="191" t="s">
        <v>542</v>
      </c>
      <c r="B542" s="68"/>
      <c r="C542" s="212" t="s">
        <v>687</v>
      </c>
      <c r="D542" s="213">
        <v>45721</v>
      </c>
      <c r="E542" s="191" t="s">
        <v>2854</v>
      </c>
      <c r="F542" s="191" t="s">
        <v>635</v>
      </c>
      <c r="G542" s="191">
        <v>11286123</v>
      </c>
      <c r="H542" s="68"/>
      <c r="I542" s="197" t="s">
        <v>3309</v>
      </c>
      <c r="J542" s="68"/>
      <c r="K542" s="68"/>
      <c r="L542" s="68"/>
      <c r="M542" s="68"/>
      <c r="N542" s="348"/>
      <c r="O542" s="348"/>
      <c r="P542" s="214">
        <v>0</v>
      </c>
      <c r="Q542" s="214">
        <v>1143859.1599999999</v>
      </c>
      <c r="R542" s="68" t="s">
        <v>1479</v>
      </c>
      <c r="S542" s="349"/>
      <c r="T542" s="272"/>
    </row>
    <row r="543" spans="1:20" ht="76.5">
      <c r="A543" s="191" t="s">
        <v>542</v>
      </c>
      <c r="B543" s="68"/>
      <c r="C543" s="212" t="s">
        <v>687</v>
      </c>
      <c r="D543" s="213">
        <v>45721</v>
      </c>
      <c r="E543" s="191" t="s">
        <v>2855</v>
      </c>
      <c r="F543" s="191" t="s">
        <v>635</v>
      </c>
      <c r="G543" s="191">
        <v>11286059</v>
      </c>
      <c r="H543" s="68"/>
      <c r="I543" s="197" t="s">
        <v>3310</v>
      </c>
      <c r="J543" s="68"/>
      <c r="K543" s="68"/>
      <c r="L543" s="68"/>
      <c r="M543" s="68"/>
      <c r="N543" s="348"/>
      <c r="O543" s="348"/>
      <c r="P543" s="214">
        <v>0</v>
      </c>
      <c r="Q543" s="214">
        <v>3708412.29</v>
      </c>
      <c r="R543" s="68" t="s">
        <v>1479</v>
      </c>
      <c r="S543" s="349"/>
      <c r="T543" s="272"/>
    </row>
    <row r="544" spans="1:20" ht="76.5">
      <c r="A544" s="191" t="s">
        <v>542</v>
      </c>
      <c r="B544" s="68"/>
      <c r="C544" s="212" t="s">
        <v>687</v>
      </c>
      <c r="D544" s="213">
        <v>45721</v>
      </c>
      <c r="E544" s="191" t="s">
        <v>2856</v>
      </c>
      <c r="F544" s="191" t="s">
        <v>635</v>
      </c>
      <c r="G544" s="191">
        <v>11286098</v>
      </c>
      <c r="H544" s="68"/>
      <c r="I544" s="197" t="s">
        <v>3310</v>
      </c>
      <c r="J544" s="68"/>
      <c r="K544" s="68"/>
      <c r="L544" s="68"/>
      <c r="M544" s="68"/>
      <c r="N544" s="348"/>
      <c r="O544" s="348"/>
      <c r="P544" s="214">
        <v>0</v>
      </c>
      <c r="Q544" s="214">
        <v>348979.99</v>
      </c>
      <c r="R544" s="68" t="s">
        <v>1479</v>
      </c>
      <c r="S544" s="349"/>
      <c r="T544" s="272"/>
    </row>
    <row r="545" spans="1:20" ht="76.5">
      <c r="A545" s="191" t="s">
        <v>542</v>
      </c>
      <c r="B545" s="68"/>
      <c r="C545" s="212" t="s">
        <v>687</v>
      </c>
      <c r="D545" s="213">
        <v>45721</v>
      </c>
      <c r="E545" s="191" t="s">
        <v>2857</v>
      </c>
      <c r="F545" s="191" t="s">
        <v>635</v>
      </c>
      <c r="G545" s="191">
        <v>11286043</v>
      </c>
      <c r="H545" s="68"/>
      <c r="I545" s="197" t="s">
        <v>3311</v>
      </c>
      <c r="J545" s="68"/>
      <c r="K545" s="68"/>
      <c r="L545" s="68"/>
      <c r="M545" s="68"/>
      <c r="N545" s="348"/>
      <c r="O545" s="348"/>
      <c r="P545" s="214">
        <v>0</v>
      </c>
      <c r="Q545" s="214">
        <v>863307.43</v>
      </c>
      <c r="R545" s="68" t="s">
        <v>1479</v>
      </c>
      <c r="S545" s="349"/>
      <c r="T545" s="272"/>
    </row>
    <row r="546" spans="1:20" ht="76.5">
      <c r="A546" s="191" t="s">
        <v>542</v>
      </c>
      <c r="B546" s="68"/>
      <c r="C546" s="212" t="s">
        <v>687</v>
      </c>
      <c r="D546" s="213">
        <v>45721</v>
      </c>
      <c r="E546" s="191" t="s">
        <v>2858</v>
      </c>
      <c r="F546" s="191" t="s">
        <v>635</v>
      </c>
      <c r="G546" s="191">
        <v>11285775</v>
      </c>
      <c r="H546" s="68"/>
      <c r="I546" s="197" t="s">
        <v>3312</v>
      </c>
      <c r="J546" s="68"/>
      <c r="K546" s="68"/>
      <c r="L546" s="68"/>
      <c r="M546" s="68"/>
      <c r="N546" s="348"/>
      <c r="O546" s="348"/>
      <c r="P546" s="214">
        <v>0</v>
      </c>
      <c r="Q546" s="214">
        <v>25309.61</v>
      </c>
      <c r="R546" s="68" t="s">
        <v>1479</v>
      </c>
      <c r="S546" s="349"/>
      <c r="T546" s="272"/>
    </row>
    <row r="547" spans="1:20" ht="76.5">
      <c r="A547" s="191" t="s">
        <v>542</v>
      </c>
      <c r="B547" s="68"/>
      <c r="C547" s="212" t="s">
        <v>687</v>
      </c>
      <c r="D547" s="213">
        <v>45721</v>
      </c>
      <c r="E547" s="191" t="s">
        <v>2859</v>
      </c>
      <c r="F547" s="191" t="s">
        <v>635</v>
      </c>
      <c r="G547" s="191">
        <v>11286016</v>
      </c>
      <c r="H547" s="68"/>
      <c r="I547" s="197" t="s">
        <v>3313</v>
      </c>
      <c r="J547" s="68"/>
      <c r="K547" s="68"/>
      <c r="L547" s="68"/>
      <c r="M547" s="68"/>
      <c r="N547" s="348"/>
      <c r="O547" s="348"/>
      <c r="P547" s="214">
        <v>0</v>
      </c>
      <c r="Q547" s="214">
        <v>153738.34</v>
      </c>
      <c r="R547" s="68" t="s">
        <v>1479</v>
      </c>
      <c r="S547" s="349"/>
      <c r="T547" s="272"/>
    </row>
    <row r="548" spans="1:20" ht="76.5">
      <c r="A548" s="191" t="s">
        <v>542</v>
      </c>
      <c r="B548" s="68"/>
      <c r="C548" s="212" t="s">
        <v>687</v>
      </c>
      <c r="D548" s="213">
        <v>45721</v>
      </c>
      <c r="E548" s="191" t="s">
        <v>2860</v>
      </c>
      <c r="F548" s="191" t="s">
        <v>635</v>
      </c>
      <c r="G548" s="191">
        <v>11285695</v>
      </c>
      <c r="H548" s="68"/>
      <c r="I548" s="197" t="s">
        <v>3314</v>
      </c>
      <c r="J548" s="68"/>
      <c r="K548" s="68"/>
      <c r="L548" s="68"/>
      <c r="M548" s="68"/>
      <c r="N548" s="348"/>
      <c r="O548" s="348"/>
      <c r="P548" s="214">
        <v>0</v>
      </c>
      <c r="Q548" s="214">
        <v>48239.199999999997</v>
      </c>
      <c r="R548" s="68" t="s">
        <v>1479</v>
      </c>
      <c r="S548" s="349"/>
      <c r="T548" s="272"/>
    </row>
    <row r="549" spans="1:20" ht="76.5">
      <c r="A549" s="191" t="s">
        <v>542</v>
      </c>
      <c r="B549" s="68"/>
      <c r="C549" s="212" t="s">
        <v>687</v>
      </c>
      <c r="D549" s="213">
        <v>45721</v>
      </c>
      <c r="E549" s="191" t="s">
        <v>2861</v>
      </c>
      <c r="F549" s="191" t="s">
        <v>635</v>
      </c>
      <c r="G549" s="191">
        <v>11285761</v>
      </c>
      <c r="H549" s="68"/>
      <c r="I549" s="197" t="s">
        <v>3312</v>
      </c>
      <c r="J549" s="68"/>
      <c r="K549" s="68"/>
      <c r="L549" s="68"/>
      <c r="M549" s="68"/>
      <c r="N549" s="348"/>
      <c r="O549" s="348"/>
      <c r="P549" s="214">
        <v>0</v>
      </c>
      <c r="Q549" s="214">
        <v>9766.5400000000009</v>
      </c>
      <c r="R549" s="68" t="s">
        <v>1479</v>
      </c>
      <c r="S549" s="349"/>
      <c r="T549" s="272"/>
    </row>
    <row r="550" spans="1:20" ht="76.5">
      <c r="A550" s="191" t="s">
        <v>542</v>
      </c>
      <c r="B550" s="68"/>
      <c r="C550" s="212" t="s">
        <v>687</v>
      </c>
      <c r="D550" s="213">
        <v>45721</v>
      </c>
      <c r="E550" s="191" t="s">
        <v>2862</v>
      </c>
      <c r="F550" s="191" t="s">
        <v>635</v>
      </c>
      <c r="G550" s="191">
        <v>11283650</v>
      </c>
      <c r="H550" s="68"/>
      <c r="I550" s="197" t="s">
        <v>3315</v>
      </c>
      <c r="J550" s="68"/>
      <c r="K550" s="68"/>
      <c r="L550" s="68"/>
      <c r="M550" s="68"/>
      <c r="N550" s="348"/>
      <c r="O550" s="348"/>
      <c r="P550" s="214">
        <v>0</v>
      </c>
      <c r="Q550" s="214">
        <v>57848.24</v>
      </c>
      <c r="R550" s="68" t="s">
        <v>1479</v>
      </c>
      <c r="S550" s="349"/>
      <c r="T550" s="272"/>
    </row>
    <row r="551" spans="1:20" ht="76.5">
      <c r="A551" s="191" t="s">
        <v>542</v>
      </c>
      <c r="B551" s="68"/>
      <c r="C551" s="212" t="s">
        <v>687</v>
      </c>
      <c r="D551" s="213">
        <v>45721</v>
      </c>
      <c r="E551" s="191" t="s">
        <v>2863</v>
      </c>
      <c r="F551" s="191" t="s">
        <v>635</v>
      </c>
      <c r="G551" s="191">
        <v>11283617</v>
      </c>
      <c r="H551" s="68"/>
      <c r="I551" s="197" t="s">
        <v>3316</v>
      </c>
      <c r="J551" s="68"/>
      <c r="K551" s="68"/>
      <c r="L551" s="68"/>
      <c r="M551" s="68"/>
      <c r="N551" s="348"/>
      <c r="O551" s="348"/>
      <c r="P551" s="214">
        <v>0</v>
      </c>
      <c r="Q551" s="214">
        <v>65244.58</v>
      </c>
      <c r="R551" s="68" t="s">
        <v>1479</v>
      </c>
      <c r="S551" s="349"/>
      <c r="T551" s="272"/>
    </row>
    <row r="552" spans="1:20" ht="76.5">
      <c r="A552" s="191" t="s">
        <v>542</v>
      </c>
      <c r="B552" s="68"/>
      <c r="C552" s="212" t="s">
        <v>687</v>
      </c>
      <c r="D552" s="213">
        <v>45721</v>
      </c>
      <c r="E552" s="191" t="s">
        <v>2864</v>
      </c>
      <c r="F552" s="191" t="s">
        <v>635</v>
      </c>
      <c r="G552" s="191">
        <v>11283514</v>
      </c>
      <c r="H552" s="68"/>
      <c r="I552" s="197" t="s">
        <v>3308</v>
      </c>
      <c r="J552" s="68"/>
      <c r="K552" s="68"/>
      <c r="L552" s="68"/>
      <c r="M552" s="68"/>
      <c r="N552" s="348"/>
      <c r="O552" s="348"/>
      <c r="P552" s="214">
        <v>0</v>
      </c>
      <c r="Q552" s="214">
        <v>2911009.38</v>
      </c>
      <c r="R552" s="68" t="s">
        <v>1479</v>
      </c>
      <c r="S552" s="349"/>
      <c r="T552" s="272"/>
    </row>
    <row r="553" spans="1:20" ht="76.5">
      <c r="A553" s="191" t="s">
        <v>542</v>
      </c>
      <c r="B553" s="68"/>
      <c r="C553" s="212" t="s">
        <v>687</v>
      </c>
      <c r="D553" s="213">
        <v>45721</v>
      </c>
      <c r="E553" s="191" t="s">
        <v>2865</v>
      </c>
      <c r="F553" s="191" t="s">
        <v>635</v>
      </c>
      <c r="G553" s="191">
        <v>11281779</v>
      </c>
      <c r="H553" s="68"/>
      <c r="I553" s="197" t="s">
        <v>3317</v>
      </c>
      <c r="J553" s="68"/>
      <c r="K553" s="68"/>
      <c r="L553" s="68"/>
      <c r="M553" s="68"/>
      <c r="N553" s="348"/>
      <c r="O553" s="348"/>
      <c r="P553" s="214">
        <v>0</v>
      </c>
      <c r="Q553" s="214">
        <v>20185.3</v>
      </c>
      <c r="R553" s="68" t="s">
        <v>1479</v>
      </c>
      <c r="S553" s="349"/>
      <c r="T553" s="272"/>
    </row>
    <row r="554" spans="1:20" ht="63.75">
      <c r="A554" s="191" t="s">
        <v>542</v>
      </c>
      <c r="B554" s="68"/>
      <c r="C554" s="212" t="s">
        <v>687</v>
      </c>
      <c r="D554" s="213">
        <v>45721</v>
      </c>
      <c r="E554" s="191" t="s">
        <v>2866</v>
      </c>
      <c r="F554" s="191" t="s">
        <v>635</v>
      </c>
      <c r="G554" s="191">
        <v>11279303</v>
      </c>
      <c r="H554" s="68"/>
      <c r="I554" s="197" t="s">
        <v>3318</v>
      </c>
      <c r="J554" s="68"/>
      <c r="K554" s="68"/>
      <c r="L554" s="68"/>
      <c r="M554" s="68"/>
      <c r="N554" s="348"/>
      <c r="O554" s="348"/>
      <c r="P554" s="214">
        <v>0</v>
      </c>
      <c r="Q554" s="214">
        <v>1107028.55</v>
      </c>
      <c r="R554" s="68" t="s">
        <v>1479</v>
      </c>
      <c r="S554" s="349"/>
      <c r="T554" s="272"/>
    </row>
    <row r="555" spans="1:20" ht="76.5">
      <c r="A555" s="191" t="s">
        <v>542</v>
      </c>
      <c r="B555" s="68"/>
      <c r="C555" s="212" t="s">
        <v>687</v>
      </c>
      <c r="D555" s="213">
        <v>45721</v>
      </c>
      <c r="E555" s="191" t="s">
        <v>2867</v>
      </c>
      <c r="F555" s="191" t="s">
        <v>635</v>
      </c>
      <c r="G555" s="191">
        <v>11281740</v>
      </c>
      <c r="H555" s="68"/>
      <c r="I555" s="197" t="s">
        <v>3319</v>
      </c>
      <c r="J555" s="68"/>
      <c r="K555" s="68"/>
      <c r="L555" s="68"/>
      <c r="M555" s="68"/>
      <c r="N555" s="348"/>
      <c r="O555" s="348"/>
      <c r="P555" s="214">
        <v>0</v>
      </c>
      <c r="Q555" s="214">
        <v>523210.61</v>
      </c>
      <c r="R555" s="68" t="s">
        <v>1479</v>
      </c>
      <c r="S555" s="349"/>
      <c r="T555" s="272"/>
    </row>
    <row r="556" spans="1:20" ht="76.5">
      <c r="A556" s="191" t="s">
        <v>542</v>
      </c>
      <c r="B556" s="68"/>
      <c r="C556" s="212" t="s">
        <v>687</v>
      </c>
      <c r="D556" s="213">
        <v>45721</v>
      </c>
      <c r="E556" s="191" t="s">
        <v>2868</v>
      </c>
      <c r="F556" s="191" t="s">
        <v>635</v>
      </c>
      <c r="G556" s="191">
        <v>11279227</v>
      </c>
      <c r="H556" s="68"/>
      <c r="I556" s="197" t="s">
        <v>3320</v>
      </c>
      <c r="J556" s="68"/>
      <c r="K556" s="68"/>
      <c r="L556" s="68"/>
      <c r="M556" s="68"/>
      <c r="N556" s="348"/>
      <c r="O556" s="348"/>
      <c r="P556" s="214">
        <v>0</v>
      </c>
      <c r="Q556" s="214">
        <v>102556.58</v>
      </c>
      <c r="R556" s="68" t="s">
        <v>1479</v>
      </c>
      <c r="S556" s="349"/>
      <c r="T556" s="272"/>
    </row>
    <row r="557" spans="1:20" ht="76.5">
      <c r="A557" s="191" t="s">
        <v>542</v>
      </c>
      <c r="B557" s="68"/>
      <c r="C557" s="212" t="s">
        <v>687</v>
      </c>
      <c r="D557" s="213">
        <v>45721</v>
      </c>
      <c r="E557" s="191" t="s">
        <v>2869</v>
      </c>
      <c r="F557" s="191" t="s">
        <v>635</v>
      </c>
      <c r="G557" s="191">
        <v>11279179</v>
      </c>
      <c r="H557" s="68"/>
      <c r="I557" s="197" t="s">
        <v>3321</v>
      </c>
      <c r="J557" s="68"/>
      <c r="K557" s="68"/>
      <c r="L557" s="68"/>
      <c r="M557" s="68"/>
      <c r="N557" s="348"/>
      <c r="O557" s="348"/>
      <c r="P557" s="214">
        <v>0</v>
      </c>
      <c r="Q557" s="214">
        <v>45976.84</v>
      </c>
      <c r="R557" s="68" t="s">
        <v>1479</v>
      </c>
      <c r="S557" s="349"/>
      <c r="T557" s="272"/>
    </row>
    <row r="558" spans="1:20" ht="76.5">
      <c r="A558" s="191" t="s">
        <v>542</v>
      </c>
      <c r="B558" s="68"/>
      <c r="C558" s="212" t="s">
        <v>687</v>
      </c>
      <c r="D558" s="213">
        <v>45721</v>
      </c>
      <c r="E558" s="191" t="s">
        <v>2870</v>
      </c>
      <c r="F558" s="191" t="s">
        <v>635</v>
      </c>
      <c r="G558" s="191">
        <v>11279168</v>
      </c>
      <c r="H558" s="68"/>
      <c r="I558" s="197" t="s">
        <v>3322</v>
      </c>
      <c r="J558" s="68"/>
      <c r="K558" s="68"/>
      <c r="L558" s="68"/>
      <c r="M558" s="68"/>
      <c r="N558" s="348"/>
      <c r="O558" s="348"/>
      <c r="P558" s="214">
        <v>0</v>
      </c>
      <c r="Q558" s="214">
        <v>41782.410000000003</v>
      </c>
      <c r="R558" s="68" t="s">
        <v>1479</v>
      </c>
      <c r="S558" s="349"/>
      <c r="T558" s="272"/>
    </row>
    <row r="559" spans="1:20" ht="76.5">
      <c r="A559" s="191" t="s">
        <v>542</v>
      </c>
      <c r="B559" s="68"/>
      <c r="C559" s="212" t="s">
        <v>687</v>
      </c>
      <c r="D559" s="213">
        <v>45721</v>
      </c>
      <c r="E559" s="191" t="s">
        <v>2871</v>
      </c>
      <c r="F559" s="191" t="s">
        <v>635</v>
      </c>
      <c r="G559" s="191">
        <v>11279143</v>
      </c>
      <c r="H559" s="68"/>
      <c r="I559" s="197" t="s">
        <v>3323</v>
      </c>
      <c r="J559" s="68"/>
      <c r="K559" s="68"/>
      <c r="L559" s="68"/>
      <c r="M559" s="68"/>
      <c r="N559" s="348"/>
      <c r="O559" s="348"/>
      <c r="P559" s="214">
        <v>0</v>
      </c>
      <c r="Q559" s="214">
        <v>323301.58</v>
      </c>
      <c r="R559" s="68" t="s">
        <v>1479</v>
      </c>
      <c r="S559" s="349"/>
      <c r="T559" s="272"/>
    </row>
    <row r="560" spans="1:20" ht="76.5">
      <c r="A560" s="191" t="s">
        <v>542</v>
      </c>
      <c r="B560" s="68"/>
      <c r="C560" s="212" t="s">
        <v>687</v>
      </c>
      <c r="D560" s="213">
        <v>45721</v>
      </c>
      <c r="E560" s="191" t="s">
        <v>2872</v>
      </c>
      <c r="F560" s="191" t="s">
        <v>635</v>
      </c>
      <c r="G560" s="191">
        <v>11278861</v>
      </c>
      <c r="H560" s="68"/>
      <c r="I560" s="197" t="s">
        <v>3324</v>
      </c>
      <c r="J560" s="68"/>
      <c r="K560" s="68"/>
      <c r="L560" s="68"/>
      <c r="M560" s="68"/>
      <c r="N560" s="348"/>
      <c r="O560" s="348"/>
      <c r="P560" s="214">
        <v>0</v>
      </c>
      <c r="Q560" s="214">
        <v>33320.370000000003</v>
      </c>
      <c r="R560" s="68" t="s">
        <v>1479</v>
      </c>
      <c r="S560" s="349"/>
      <c r="T560" s="272"/>
    </row>
    <row r="561" spans="1:20" ht="76.5">
      <c r="A561" s="191" t="s">
        <v>542</v>
      </c>
      <c r="B561" s="68"/>
      <c r="C561" s="212" t="s">
        <v>687</v>
      </c>
      <c r="D561" s="213">
        <v>45721</v>
      </c>
      <c r="E561" s="191" t="s">
        <v>2873</v>
      </c>
      <c r="F561" s="191" t="s">
        <v>635</v>
      </c>
      <c r="G561" s="191">
        <v>11279123</v>
      </c>
      <c r="H561" s="68"/>
      <c r="I561" s="197" t="s">
        <v>3325</v>
      </c>
      <c r="J561" s="68"/>
      <c r="K561" s="68"/>
      <c r="L561" s="68"/>
      <c r="M561" s="68"/>
      <c r="N561" s="348"/>
      <c r="O561" s="348"/>
      <c r="P561" s="214">
        <v>0</v>
      </c>
      <c r="Q561" s="214">
        <v>33012.26</v>
      </c>
      <c r="R561" s="68" t="s">
        <v>1479</v>
      </c>
      <c r="S561" s="349"/>
      <c r="T561" s="272"/>
    </row>
    <row r="562" spans="1:20" ht="76.5">
      <c r="A562" s="191" t="s">
        <v>542</v>
      </c>
      <c r="B562" s="68"/>
      <c r="C562" s="212" t="s">
        <v>687</v>
      </c>
      <c r="D562" s="213">
        <v>45721</v>
      </c>
      <c r="E562" s="191" t="s">
        <v>2874</v>
      </c>
      <c r="F562" s="191" t="s">
        <v>635</v>
      </c>
      <c r="G562" s="191">
        <v>11278850</v>
      </c>
      <c r="H562" s="68"/>
      <c r="I562" s="197" t="s">
        <v>3326</v>
      </c>
      <c r="J562" s="68"/>
      <c r="K562" s="68"/>
      <c r="L562" s="68"/>
      <c r="M562" s="68"/>
      <c r="N562" s="348"/>
      <c r="O562" s="348"/>
      <c r="P562" s="214">
        <v>0</v>
      </c>
      <c r="Q562" s="214">
        <v>100760.11</v>
      </c>
      <c r="R562" s="68" t="s">
        <v>1479</v>
      </c>
      <c r="S562" s="349"/>
      <c r="T562" s="272"/>
    </row>
    <row r="563" spans="1:20" ht="76.5">
      <c r="A563" s="191" t="s">
        <v>542</v>
      </c>
      <c r="B563" s="68"/>
      <c r="C563" s="212" t="s">
        <v>687</v>
      </c>
      <c r="D563" s="213">
        <v>45721</v>
      </c>
      <c r="E563" s="191" t="s">
        <v>2875</v>
      </c>
      <c r="F563" s="191" t="s">
        <v>635</v>
      </c>
      <c r="G563" s="191">
        <v>11277056</v>
      </c>
      <c r="H563" s="68"/>
      <c r="I563" s="197" t="s">
        <v>3327</v>
      </c>
      <c r="J563" s="68"/>
      <c r="K563" s="68"/>
      <c r="L563" s="68"/>
      <c r="M563" s="68"/>
      <c r="N563" s="348"/>
      <c r="O563" s="348"/>
      <c r="P563" s="214">
        <v>0</v>
      </c>
      <c r="Q563" s="214">
        <v>6183.76</v>
      </c>
      <c r="R563" s="68" t="s">
        <v>1479</v>
      </c>
      <c r="S563" s="349"/>
      <c r="T563" s="272"/>
    </row>
    <row r="564" spans="1:20" ht="51">
      <c r="A564" s="191" t="s">
        <v>542</v>
      </c>
      <c r="B564" s="68"/>
      <c r="C564" s="212" t="s">
        <v>687</v>
      </c>
      <c r="D564" s="213">
        <v>45721</v>
      </c>
      <c r="E564" s="191" t="s">
        <v>2876</v>
      </c>
      <c r="F564" s="191" t="s">
        <v>10</v>
      </c>
      <c r="G564" s="191">
        <v>19721</v>
      </c>
      <c r="H564" s="68"/>
      <c r="I564" s="197" t="s">
        <v>3328</v>
      </c>
      <c r="J564" s="68"/>
      <c r="K564" s="68"/>
      <c r="L564" s="68"/>
      <c r="M564" s="68"/>
      <c r="N564" s="348"/>
      <c r="O564" s="348"/>
      <c r="P564" s="214">
        <v>410.22</v>
      </c>
      <c r="Q564" s="214">
        <v>0</v>
      </c>
      <c r="R564" s="68" t="s">
        <v>1479</v>
      </c>
      <c r="S564" s="349"/>
      <c r="T564" s="272"/>
    </row>
    <row r="565" spans="1:20" ht="76.5">
      <c r="A565" s="191" t="s">
        <v>542</v>
      </c>
      <c r="B565" s="68"/>
      <c r="C565" s="212" t="s">
        <v>687</v>
      </c>
      <c r="D565" s="213">
        <v>45721</v>
      </c>
      <c r="E565" s="191" t="s">
        <v>2877</v>
      </c>
      <c r="F565" s="191" t="s">
        <v>10</v>
      </c>
      <c r="G565" s="191">
        <v>19808</v>
      </c>
      <c r="H565" s="68"/>
      <c r="I565" s="197" t="s">
        <v>3329</v>
      </c>
      <c r="J565" s="68"/>
      <c r="K565" s="68"/>
      <c r="L565" s="68"/>
      <c r="M565" s="68"/>
      <c r="N565" s="348"/>
      <c r="O565" s="348"/>
      <c r="P565" s="214">
        <v>219022.5</v>
      </c>
      <c r="Q565" s="214">
        <v>0</v>
      </c>
      <c r="R565" s="68" t="s">
        <v>1479</v>
      </c>
      <c r="S565" s="349"/>
      <c r="T565" s="272"/>
    </row>
    <row r="566" spans="1:20" ht="63.75">
      <c r="A566" s="191" t="s">
        <v>542</v>
      </c>
      <c r="B566" s="68"/>
      <c r="C566" s="212" t="s">
        <v>687</v>
      </c>
      <c r="D566" s="213">
        <v>45721</v>
      </c>
      <c r="E566" s="191" t="s">
        <v>2878</v>
      </c>
      <c r="F566" s="191" t="s">
        <v>19</v>
      </c>
      <c r="G566" s="191">
        <v>19808</v>
      </c>
      <c r="H566" s="68"/>
      <c r="I566" s="197" t="s">
        <v>3330</v>
      </c>
      <c r="J566" s="68"/>
      <c r="K566" s="68"/>
      <c r="L566" s="68"/>
      <c r="M566" s="68"/>
      <c r="N566" s="348"/>
      <c r="O566" s="348"/>
      <c r="P566" s="214">
        <v>221850000</v>
      </c>
      <c r="Q566" s="214">
        <v>0</v>
      </c>
      <c r="R566" s="68" t="s">
        <v>1479</v>
      </c>
      <c r="S566" s="349"/>
      <c r="T566" s="272"/>
    </row>
    <row r="567" spans="1:20" ht="76.5">
      <c r="A567" s="191" t="s">
        <v>542</v>
      </c>
      <c r="B567" s="68"/>
      <c r="C567" s="212" t="s">
        <v>687</v>
      </c>
      <c r="D567" s="213">
        <v>45721</v>
      </c>
      <c r="E567" s="191" t="s">
        <v>2879</v>
      </c>
      <c r="F567" s="191" t="s">
        <v>10</v>
      </c>
      <c r="G567" s="191">
        <v>19720</v>
      </c>
      <c r="H567" s="68"/>
      <c r="I567" s="197" t="s">
        <v>3331</v>
      </c>
      <c r="J567" s="68"/>
      <c r="K567" s="68"/>
      <c r="L567" s="68"/>
      <c r="M567" s="68"/>
      <c r="N567" s="348"/>
      <c r="O567" s="348"/>
      <c r="P567" s="214">
        <v>3578.3</v>
      </c>
      <c r="Q567" s="214">
        <v>0</v>
      </c>
      <c r="R567" s="68" t="s">
        <v>1479</v>
      </c>
      <c r="S567" s="349"/>
      <c r="T567" s="272"/>
    </row>
    <row r="568" spans="1:20" ht="76.5">
      <c r="A568" s="191" t="s">
        <v>542</v>
      </c>
      <c r="B568" s="68"/>
      <c r="C568" s="212" t="s">
        <v>687</v>
      </c>
      <c r="D568" s="213">
        <v>45721</v>
      </c>
      <c r="E568" s="191" t="s">
        <v>2880</v>
      </c>
      <c r="F568" s="191" t="s">
        <v>19</v>
      </c>
      <c r="G568" s="191">
        <v>19813</v>
      </c>
      <c r="H568" s="68"/>
      <c r="I568" s="197" t="s">
        <v>3332</v>
      </c>
      <c r="J568" s="68"/>
      <c r="K568" s="68"/>
      <c r="L568" s="68"/>
      <c r="M568" s="68"/>
      <c r="N568" s="348"/>
      <c r="O568" s="348"/>
      <c r="P568" s="214">
        <v>93377726.400000006</v>
      </c>
      <c r="Q568" s="214">
        <v>0</v>
      </c>
      <c r="R568" s="68" t="s">
        <v>1479</v>
      </c>
      <c r="S568" s="349"/>
      <c r="T568" s="272"/>
    </row>
    <row r="569" spans="1:20" ht="76.5">
      <c r="A569" s="191" t="s">
        <v>542</v>
      </c>
      <c r="B569" s="68"/>
      <c r="C569" s="212" t="s">
        <v>687</v>
      </c>
      <c r="D569" s="213">
        <v>45721</v>
      </c>
      <c r="E569" s="191" t="s">
        <v>2881</v>
      </c>
      <c r="F569" s="191" t="s">
        <v>10</v>
      </c>
      <c r="G569" s="191">
        <v>19813</v>
      </c>
      <c r="H569" s="68"/>
      <c r="I569" s="197" t="s">
        <v>3333</v>
      </c>
      <c r="J569" s="68"/>
      <c r="K569" s="68"/>
      <c r="L569" s="68"/>
      <c r="M569" s="68"/>
      <c r="N569" s="348"/>
      <c r="O569" s="348"/>
      <c r="P569" s="214">
        <v>92396.09</v>
      </c>
      <c r="Q569" s="214">
        <v>0</v>
      </c>
      <c r="R569" s="68" t="s">
        <v>1479</v>
      </c>
      <c r="S569" s="349"/>
      <c r="T569" s="272"/>
    </row>
    <row r="570" spans="1:20" ht="76.5">
      <c r="A570" s="191" t="s">
        <v>542</v>
      </c>
      <c r="B570" s="68"/>
      <c r="C570" s="212" t="s">
        <v>687</v>
      </c>
      <c r="D570" s="213">
        <v>45721</v>
      </c>
      <c r="E570" s="191" t="s">
        <v>2882</v>
      </c>
      <c r="F570" s="191" t="s">
        <v>10</v>
      </c>
      <c r="G570" s="191">
        <v>1121386</v>
      </c>
      <c r="H570" s="68"/>
      <c r="I570" s="197" t="s">
        <v>3334</v>
      </c>
      <c r="J570" s="68"/>
      <c r="K570" s="68"/>
      <c r="L570" s="68"/>
      <c r="M570" s="68"/>
      <c r="N570" s="348"/>
      <c r="O570" s="348"/>
      <c r="P570" s="214">
        <v>7903.19</v>
      </c>
      <c r="Q570" s="214">
        <v>0</v>
      </c>
      <c r="R570" s="68" t="s">
        <v>1479</v>
      </c>
      <c r="S570" s="349"/>
      <c r="T570" s="272"/>
    </row>
    <row r="571" spans="1:20" ht="76.5">
      <c r="A571" s="191" t="s">
        <v>542</v>
      </c>
      <c r="B571" s="68"/>
      <c r="C571" s="212" t="s">
        <v>687</v>
      </c>
      <c r="D571" s="213">
        <v>45721</v>
      </c>
      <c r="E571" s="191" t="s">
        <v>2883</v>
      </c>
      <c r="F571" s="191" t="s">
        <v>19</v>
      </c>
      <c r="G571" s="191">
        <v>19814</v>
      </c>
      <c r="H571" s="68"/>
      <c r="I571" s="197" t="s">
        <v>3335</v>
      </c>
      <c r="J571" s="68"/>
      <c r="K571" s="68"/>
      <c r="L571" s="68"/>
      <c r="M571" s="68"/>
      <c r="N571" s="348"/>
      <c r="O571" s="348"/>
      <c r="P571" s="214">
        <v>5670290.4199999999</v>
      </c>
      <c r="Q571" s="214">
        <v>0</v>
      </c>
      <c r="R571" s="68" t="s">
        <v>1479</v>
      </c>
      <c r="S571" s="349"/>
      <c r="T571" s="272"/>
    </row>
    <row r="572" spans="1:20" ht="89.25">
      <c r="A572" s="191" t="s">
        <v>542</v>
      </c>
      <c r="B572" s="68"/>
      <c r="C572" s="212" t="s">
        <v>687</v>
      </c>
      <c r="D572" s="213">
        <v>45721</v>
      </c>
      <c r="E572" s="191" t="s">
        <v>2884</v>
      </c>
      <c r="F572" s="191" t="s">
        <v>10</v>
      </c>
      <c r="G572" s="191">
        <v>19814</v>
      </c>
      <c r="H572" s="68"/>
      <c r="I572" s="197" t="s">
        <v>3336</v>
      </c>
      <c r="J572" s="68"/>
      <c r="K572" s="68"/>
      <c r="L572" s="68"/>
      <c r="M572" s="68"/>
      <c r="N572" s="348"/>
      <c r="O572" s="348"/>
      <c r="P572" s="214">
        <v>5948.84</v>
      </c>
      <c r="Q572" s="214">
        <v>0</v>
      </c>
      <c r="R572" s="68" t="s">
        <v>1479</v>
      </c>
      <c r="S572" s="349"/>
      <c r="T572" s="272"/>
    </row>
    <row r="573" spans="1:20" ht="76.5">
      <c r="A573" s="191">
        <v>117</v>
      </c>
      <c r="B573" s="68"/>
      <c r="C573" s="212" t="s">
        <v>54</v>
      </c>
      <c r="D573" s="213">
        <v>45721</v>
      </c>
      <c r="E573" s="191" t="s">
        <v>2885</v>
      </c>
      <c r="F573" s="191" t="s">
        <v>10</v>
      </c>
      <c r="G573" s="191">
        <v>1121392</v>
      </c>
      <c r="H573" s="68"/>
      <c r="I573" s="197" t="s">
        <v>3337</v>
      </c>
      <c r="J573" s="68"/>
      <c r="K573" s="68"/>
      <c r="L573" s="68"/>
      <c r="M573" s="68"/>
      <c r="N573" s="348"/>
      <c r="O573" s="348"/>
      <c r="P573" s="214">
        <v>60</v>
      </c>
      <c r="Q573" s="214">
        <v>0</v>
      </c>
      <c r="R573" s="68" t="s">
        <v>1479</v>
      </c>
      <c r="S573" s="349"/>
      <c r="T573" s="272"/>
    </row>
    <row r="574" spans="1:20" ht="76.5">
      <c r="A574" s="191">
        <v>117</v>
      </c>
      <c r="B574" s="68"/>
      <c r="C574" s="212" t="s">
        <v>54</v>
      </c>
      <c r="D574" s="213">
        <v>45721</v>
      </c>
      <c r="E574" s="191" t="s">
        <v>2886</v>
      </c>
      <c r="F574" s="191" t="s">
        <v>10</v>
      </c>
      <c r="G574" s="191">
        <v>1121448</v>
      </c>
      <c r="H574" s="68"/>
      <c r="I574" s="197" t="s">
        <v>3338</v>
      </c>
      <c r="J574" s="68"/>
      <c r="K574" s="68"/>
      <c r="L574" s="68"/>
      <c r="M574" s="68"/>
      <c r="N574" s="348"/>
      <c r="O574" s="348"/>
      <c r="P574" s="214">
        <v>60</v>
      </c>
      <c r="Q574" s="214">
        <v>0</v>
      </c>
      <c r="R574" s="68" t="s">
        <v>1479</v>
      </c>
      <c r="S574" s="349"/>
      <c r="T574" s="272"/>
    </row>
    <row r="575" spans="1:20" ht="76.5">
      <c r="A575" s="191">
        <v>117</v>
      </c>
      <c r="B575" s="68"/>
      <c r="C575" s="212" t="s">
        <v>54</v>
      </c>
      <c r="D575" s="213">
        <v>45721</v>
      </c>
      <c r="E575" s="191" t="s">
        <v>2887</v>
      </c>
      <c r="F575" s="191" t="s">
        <v>10</v>
      </c>
      <c r="G575" s="191">
        <v>1121394</v>
      </c>
      <c r="H575" s="68"/>
      <c r="I575" s="197" t="s">
        <v>3339</v>
      </c>
      <c r="J575" s="68"/>
      <c r="K575" s="68"/>
      <c r="L575" s="68"/>
      <c r="M575" s="68"/>
      <c r="N575" s="348"/>
      <c r="O575" s="348"/>
      <c r="P575" s="214">
        <v>60</v>
      </c>
      <c r="Q575" s="214">
        <v>0</v>
      </c>
      <c r="R575" s="68" t="s">
        <v>1479</v>
      </c>
      <c r="S575" s="349"/>
      <c r="T575" s="272"/>
    </row>
    <row r="576" spans="1:20" ht="63.75">
      <c r="A576" s="191">
        <v>117</v>
      </c>
      <c r="B576" s="68"/>
      <c r="C576" s="212" t="s">
        <v>54</v>
      </c>
      <c r="D576" s="213">
        <v>45721</v>
      </c>
      <c r="E576" s="191" t="s">
        <v>2888</v>
      </c>
      <c r="F576" s="191" t="s">
        <v>10</v>
      </c>
      <c r="G576" s="191">
        <v>1121407</v>
      </c>
      <c r="H576" s="68"/>
      <c r="I576" s="197" t="s">
        <v>3340</v>
      </c>
      <c r="J576" s="68"/>
      <c r="K576" s="68"/>
      <c r="L576" s="68"/>
      <c r="M576" s="68"/>
      <c r="N576" s="348"/>
      <c r="O576" s="348"/>
      <c r="P576" s="214">
        <v>60</v>
      </c>
      <c r="Q576" s="214">
        <v>0</v>
      </c>
      <c r="R576" s="68" t="s">
        <v>1479</v>
      </c>
      <c r="S576" s="349"/>
      <c r="T576" s="272"/>
    </row>
    <row r="577" spans="1:20" ht="76.5">
      <c r="A577" s="191">
        <v>117</v>
      </c>
      <c r="B577" s="68"/>
      <c r="C577" s="212" t="s">
        <v>54</v>
      </c>
      <c r="D577" s="213">
        <v>45721</v>
      </c>
      <c r="E577" s="191" t="s">
        <v>2889</v>
      </c>
      <c r="F577" s="191" t="s">
        <v>10</v>
      </c>
      <c r="G577" s="191">
        <v>1121410</v>
      </c>
      <c r="H577" s="68"/>
      <c r="I577" s="197" t="s">
        <v>3341</v>
      </c>
      <c r="J577" s="68"/>
      <c r="K577" s="68"/>
      <c r="L577" s="68"/>
      <c r="M577" s="68"/>
      <c r="N577" s="348"/>
      <c r="O577" s="348"/>
      <c r="P577" s="214">
        <v>60</v>
      </c>
      <c r="Q577" s="214">
        <v>0</v>
      </c>
      <c r="R577" s="68" t="s">
        <v>1479</v>
      </c>
      <c r="S577" s="349"/>
      <c r="T577" s="272"/>
    </row>
    <row r="578" spans="1:20" ht="76.5">
      <c r="A578" s="191">
        <v>117</v>
      </c>
      <c r="B578" s="68"/>
      <c r="C578" s="212" t="s">
        <v>54</v>
      </c>
      <c r="D578" s="213">
        <v>45721</v>
      </c>
      <c r="E578" s="191" t="s">
        <v>2890</v>
      </c>
      <c r="F578" s="191" t="s">
        <v>10</v>
      </c>
      <c r="G578" s="191">
        <v>1121438</v>
      </c>
      <c r="H578" s="68"/>
      <c r="I578" s="197" t="s">
        <v>3342</v>
      </c>
      <c r="J578" s="68"/>
      <c r="K578" s="68"/>
      <c r="L578" s="68"/>
      <c r="M578" s="68"/>
      <c r="N578" s="348"/>
      <c r="O578" s="348"/>
      <c r="P578" s="214">
        <v>60</v>
      </c>
      <c r="Q578" s="214">
        <v>0</v>
      </c>
      <c r="R578" s="68" t="s">
        <v>1479</v>
      </c>
      <c r="S578" s="349"/>
      <c r="T578" s="272"/>
    </row>
    <row r="579" spans="1:20" ht="76.5">
      <c r="A579" s="191">
        <v>117</v>
      </c>
      <c r="B579" s="68"/>
      <c r="C579" s="212" t="s">
        <v>54</v>
      </c>
      <c r="D579" s="213">
        <v>45721</v>
      </c>
      <c r="E579" s="191" t="s">
        <v>2891</v>
      </c>
      <c r="F579" s="191" t="s">
        <v>10</v>
      </c>
      <c r="G579" s="191">
        <v>1121446</v>
      </c>
      <c r="H579" s="68"/>
      <c r="I579" s="197" t="s">
        <v>3343</v>
      </c>
      <c r="J579" s="68"/>
      <c r="K579" s="68"/>
      <c r="L579" s="68"/>
      <c r="M579" s="68"/>
      <c r="N579" s="348"/>
      <c r="O579" s="348"/>
      <c r="P579" s="214">
        <v>60</v>
      </c>
      <c r="Q579" s="214">
        <v>0</v>
      </c>
      <c r="R579" s="68" t="s">
        <v>1479</v>
      </c>
      <c r="S579" s="349"/>
      <c r="T579" s="272"/>
    </row>
    <row r="580" spans="1:20" ht="76.5">
      <c r="A580" s="191">
        <v>117</v>
      </c>
      <c r="B580" s="68"/>
      <c r="C580" s="212" t="s">
        <v>54</v>
      </c>
      <c r="D580" s="213">
        <v>45721</v>
      </c>
      <c r="E580" s="191" t="s">
        <v>2892</v>
      </c>
      <c r="F580" s="191" t="s">
        <v>10</v>
      </c>
      <c r="G580" s="191">
        <v>1121387</v>
      </c>
      <c r="H580" s="68"/>
      <c r="I580" s="197" t="s">
        <v>3344</v>
      </c>
      <c r="J580" s="68"/>
      <c r="K580" s="68"/>
      <c r="L580" s="68"/>
      <c r="M580" s="68"/>
      <c r="N580" s="348"/>
      <c r="O580" s="348"/>
      <c r="P580" s="214">
        <v>60</v>
      </c>
      <c r="Q580" s="214">
        <v>0</v>
      </c>
      <c r="R580" s="68" t="s">
        <v>1479</v>
      </c>
      <c r="S580" s="349"/>
      <c r="T580" s="272"/>
    </row>
    <row r="581" spans="1:20" ht="38.25">
      <c r="A581" s="191">
        <v>86</v>
      </c>
      <c r="B581" s="68"/>
      <c r="C581" s="212" t="s">
        <v>50</v>
      </c>
      <c r="D581" s="213">
        <v>45721</v>
      </c>
      <c r="E581" s="191" t="s">
        <v>2893</v>
      </c>
      <c r="F581" s="191" t="s">
        <v>3</v>
      </c>
      <c r="G581" s="191">
        <v>2264370</v>
      </c>
      <c r="H581" s="68"/>
      <c r="I581" s="197" t="s">
        <v>3345</v>
      </c>
      <c r="J581" s="68"/>
      <c r="K581" s="68"/>
      <c r="L581" s="68"/>
      <c r="M581" s="68"/>
      <c r="N581" s="348"/>
      <c r="O581" s="348"/>
      <c r="P581" s="214">
        <v>0</v>
      </c>
      <c r="Q581" s="214">
        <v>638</v>
      </c>
      <c r="R581" s="68" t="s">
        <v>1479</v>
      </c>
      <c r="S581" s="349"/>
      <c r="T581" s="272"/>
    </row>
    <row r="582" spans="1:20" ht="51">
      <c r="A582" s="191" t="s">
        <v>550</v>
      </c>
      <c r="B582" s="68"/>
      <c r="C582" s="212" t="s">
        <v>589</v>
      </c>
      <c r="D582" s="213">
        <v>45721</v>
      </c>
      <c r="E582" s="191" t="s">
        <v>2894</v>
      </c>
      <c r="F582" s="191" t="s">
        <v>3</v>
      </c>
      <c r="G582" s="191">
        <v>2264513</v>
      </c>
      <c r="H582" s="68"/>
      <c r="I582" s="197" t="s">
        <v>3346</v>
      </c>
      <c r="J582" s="68"/>
      <c r="K582" s="68"/>
      <c r="L582" s="68"/>
      <c r="M582" s="68"/>
      <c r="N582" s="348"/>
      <c r="O582" s="348"/>
      <c r="P582" s="214">
        <v>0</v>
      </c>
      <c r="Q582" s="214">
        <v>81</v>
      </c>
      <c r="R582" s="68" t="s">
        <v>1479</v>
      </c>
      <c r="S582" s="349"/>
      <c r="T582" s="272"/>
    </row>
    <row r="583" spans="1:20" ht="51">
      <c r="A583" s="191" t="s">
        <v>550</v>
      </c>
      <c r="B583" s="68"/>
      <c r="C583" s="212" t="s">
        <v>589</v>
      </c>
      <c r="D583" s="213">
        <v>45721</v>
      </c>
      <c r="E583" s="191" t="s">
        <v>2895</v>
      </c>
      <c r="F583" s="191" t="s">
        <v>3</v>
      </c>
      <c r="G583" s="191">
        <v>2264515</v>
      </c>
      <c r="H583" s="68"/>
      <c r="I583" s="197" t="s">
        <v>3347</v>
      </c>
      <c r="J583" s="68"/>
      <c r="K583" s="68"/>
      <c r="L583" s="68"/>
      <c r="M583" s="68"/>
      <c r="N583" s="348"/>
      <c r="O583" s="348"/>
      <c r="P583" s="214">
        <v>0</v>
      </c>
      <c r="Q583" s="214">
        <v>81</v>
      </c>
      <c r="R583" s="68" t="s">
        <v>1479</v>
      </c>
      <c r="S583" s="349"/>
      <c r="T583" s="272"/>
    </row>
    <row r="584" spans="1:20" ht="51">
      <c r="A584" s="191" t="s">
        <v>550</v>
      </c>
      <c r="B584" s="68"/>
      <c r="C584" s="212" t="s">
        <v>589</v>
      </c>
      <c r="D584" s="213">
        <v>45721</v>
      </c>
      <c r="E584" s="191" t="s">
        <v>2896</v>
      </c>
      <c r="F584" s="191" t="s">
        <v>3</v>
      </c>
      <c r="G584" s="191">
        <v>2264516</v>
      </c>
      <c r="H584" s="68"/>
      <c r="I584" s="197" t="s">
        <v>3348</v>
      </c>
      <c r="J584" s="68"/>
      <c r="K584" s="68"/>
      <c r="L584" s="68"/>
      <c r="M584" s="68"/>
      <c r="N584" s="348"/>
      <c r="O584" s="348"/>
      <c r="P584" s="214">
        <v>0</v>
      </c>
      <c r="Q584" s="214">
        <v>81</v>
      </c>
      <c r="R584" s="68" t="s">
        <v>1479</v>
      </c>
      <c r="S584" s="349"/>
      <c r="T584" s="272"/>
    </row>
    <row r="585" spans="1:20" ht="51">
      <c r="A585" s="191" t="s">
        <v>550</v>
      </c>
      <c r="B585" s="68"/>
      <c r="C585" s="212" t="s">
        <v>589</v>
      </c>
      <c r="D585" s="213">
        <v>45721</v>
      </c>
      <c r="E585" s="191" t="s">
        <v>2897</v>
      </c>
      <c r="F585" s="191" t="s">
        <v>3</v>
      </c>
      <c r="G585" s="191">
        <v>2264518</v>
      </c>
      <c r="H585" s="68"/>
      <c r="I585" s="197" t="s">
        <v>3349</v>
      </c>
      <c r="J585" s="68"/>
      <c r="K585" s="68"/>
      <c r="L585" s="68"/>
      <c r="M585" s="68"/>
      <c r="N585" s="348"/>
      <c r="O585" s="348"/>
      <c r="P585" s="214">
        <v>0</v>
      </c>
      <c r="Q585" s="214">
        <v>81</v>
      </c>
      <c r="R585" s="68" t="s">
        <v>1479</v>
      </c>
      <c r="S585" s="349"/>
      <c r="T585" s="272"/>
    </row>
    <row r="586" spans="1:20" ht="51">
      <c r="A586" s="191">
        <v>81</v>
      </c>
      <c r="B586" s="68"/>
      <c r="C586" s="212" t="s">
        <v>49</v>
      </c>
      <c r="D586" s="213">
        <v>45721</v>
      </c>
      <c r="E586" s="191" t="s">
        <v>2898</v>
      </c>
      <c r="F586" s="191" t="s">
        <v>3</v>
      </c>
      <c r="G586" s="191">
        <v>2264559</v>
      </c>
      <c r="H586" s="68"/>
      <c r="I586" s="197" t="s">
        <v>3350</v>
      </c>
      <c r="J586" s="68"/>
      <c r="K586" s="68"/>
      <c r="L586" s="68"/>
      <c r="M586" s="68"/>
      <c r="N586" s="348"/>
      <c r="O586" s="348"/>
      <c r="P586" s="214">
        <v>0</v>
      </c>
      <c r="Q586" s="214">
        <v>25</v>
      </c>
      <c r="R586" s="68" t="s">
        <v>1479</v>
      </c>
      <c r="S586" s="349"/>
      <c r="T586" s="272"/>
    </row>
    <row r="587" spans="1:20" ht="51">
      <c r="A587" s="191" t="s">
        <v>550</v>
      </c>
      <c r="B587" s="68"/>
      <c r="C587" s="212" t="s">
        <v>589</v>
      </c>
      <c r="D587" s="213">
        <v>45721</v>
      </c>
      <c r="E587" s="191" t="s">
        <v>2899</v>
      </c>
      <c r="F587" s="191" t="s">
        <v>3</v>
      </c>
      <c r="G587" s="191">
        <v>2264653</v>
      </c>
      <c r="H587" s="68"/>
      <c r="I587" s="197" t="s">
        <v>3351</v>
      </c>
      <c r="J587" s="68"/>
      <c r="K587" s="68"/>
      <c r="L587" s="68"/>
      <c r="M587" s="68"/>
      <c r="N587" s="348"/>
      <c r="O587" s="348"/>
      <c r="P587" s="214">
        <v>0</v>
      </c>
      <c r="Q587" s="214">
        <v>18</v>
      </c>
      <c r="R587" s="68" t="s">
        <v>1479</v>
      </c>
      <c r="S587" s="349"/>
      <c r="T587" s="272"/>
    </row>
    <row r="588" spans="1:20" ht="51">
      <c r="A588" s="191" t="s">
        <v>550</v>
      </c>
      <c r="B588" s="68"/>
      <c r="C588" s="212" t="s">
        <v>589</v>
      </c>
      <c r="D588" s="213">
        <v>45721</v>
      </c>
      <c r="E588" s="191" t="s">
        <v>2900</v>
      </c>
      <c r="F588" s="191" t="s">
        <v>3</v>
      </c>
      <c r="G588" s="191">
        <v>2264657</v>
      </c>
      <c r="H588" s="68"/>
      <c r="I588" s="197" t="s">
        <v>3352</v>
      </c>
      <c r="J588" s="68"/>
      <c r="K588" s="68"/>
      <c r="L588" s="68"/>
      <c r="M588" s="68"/>
      <c r="N588" s="348"/>
      <c r="O588" s="348"/>
      <c r="P588" s="214">
        <v>0</v>
      </c>
      <c r="Q588" s="214">
        <v>3322.3</v>
      </c>
      <c r="R588" s="68" t="s">
        <v>1479</v>
      </c>
      <c r="S588" s="349"/>
      <c r="T588" s="272"/>
    </row>
    <row r="589" spans="1:20" ht="51">
      <c r="A589" s="191" t="s">
        <v>550</v>
      </c>
      <c r="B589" s="68"/>
      <c r="C589" s="212" t="s">
        <v>589</v>
      </c>
      <c r="D589" s="213">
        <v>45721</v>
      </c>
      <c r="E589" s="191" t="s">
        <v>2901</v>
      </c>
      <c r="F589" s="191" t="s">
        <v>3</v>
      </c>
      <c r="G589" s="191">
        <v>2264663</v>
      </c>
      <c r="H589" s="68"/>
      <c r="I589" s="197" t="s">
        <v>3353</v>
      </c>
      <c r="J589" s="68"/>
      <c r="K589" s="68"/>
      <c r="L589" s="68"/>
      <c r="M589" s="68"/>
      <c r="N589" s="348"/>
      <c r="O589" s="348"/>
      <c r="P589" s="214">
        <v>0</v>
      </c>
      <c r="Q589" s="214">
        <v>3349.19</v>
      </c>
      <c r="R589" s="68" t="s">
        <v>1479</v>
      </c>
      <c r="S589" s="349"/>
      <c r="T589" s="272"/>
    </row>
    <row r="590" spans="1:20" ht="51">
      <c r="A590" s="191" t="s">
        <v>550</v>
      </c>
      <c r="B590" s="68"/>
      <c r="C590" s="212" t="s">
        <v>589</v>
      </c>
      <c r="D590" s="213">
        <v>45721</v>
      </c>
      <c r="E590" s="191" t="s">
        <v>2902</v>
      </c>
      <c r="F590" s="191" t="s">
        <v>3</v>
      </c>
      <c r="G590" s="191">
        <v>2264658</v>
      </c>
      <c r="H590" s="68"/>
      <c r="I590" s="197" t="s">
        <v>3354</v>
      </c>
      <c r="J590" s="68"/>
      <c r="K590" s="68"/>
      <c r="L590" s="68"/>
      <c r="M590" s="68"/>
      <c r="N590" s="348"/>
      <c r="O590" s="348"/>
      <c r="P590" s="214">
        <v>0</v>
      </c>
      <c r="Q590" s="214">
        <v>3322.3</v>
      </c>
      <c r="R590" s="68" t="s">
        <v>1479</v>
      </c>
      <c r="S590" s="349"/>
      <c r="T590" s="272"/>
    </row>
    <row r="591" spans="1:20" ht="51">
      <c r="A591" s="191" t="s">
        <v>550</v>
      </c>
      <c r="B591" s="68"/>
      <c r="C591" s="212" t="s">
        <v>589</v>
      </c>
      <c r="D591" s="213">
        <v>45721</v>
      </c>
      <c r="E591" s="191" t="s">
        <v>2903</v>
      </c>
      <c r="F591" s="191" t="s">
        <v>3</v>
      </c>
      <c r="G591" s="191">
        <v>2264659</v>
      </c>
      <c r="H591" s="68"/>
      <c r="I591" s="197" t="s">
        <v>3355</v>
      </c>
      <c r="J591" s="68"/>
      <c r="K591" s="68"/>
      <c r="L591" s="68"/>
      <c r="M591" s="68"/>
      <c r="N591" s="348"/>
      <c r="O591" s="348"/>
      <c r="P591" s="214">
        <v>0</v>
      </c>
      <c r="Q591" s="214">
        <v>3349.19</v>
      </c>
      <c r="R591" s="68" t="s">
        <v>1479</v>
      </c>
      <c r="S591" s="349"/>
      <c r="T591" s="272"/>
    </row>
    <row r="592" spans="1:20" ht="51">
      <c r="A592" s="191" t="s">
        <v>550</v>
      </c>
      <c r="B592" s="68"/>
      <c r="C592" s="212" t="s">
        <v>589</v>
      </c>
      <c r="D592" s="213">
        <v>45721</v>
      </c>
      <c r="E592" s="191" t="s">
        <v>2904</v>
      </c>
      <c r="F592" s="191" t="s">
        <v>3</v>
      </c>
      <c r="G592" s="191">
        <v>2264661</v>
      </c>
      <c r="H592" s="68"/>
      <c r="I592" s="197" t="s">
        <v>3356</v>
      </c>
      <c r="J592" s="68"/>
      <c r="K592" s="68"/>
      <c r="L592" s="68"/>
      <c r="M592" s="68"/>
      <c r="N592" s="348"/>
      <c r="O592" s="348"/>
      <c r="P592" s="214">
        <v>0</v>
      </c>
      <c r="Q592" s="214">
        <v>3349.19</v>
      </c>
      <c r="R592" s="68" t="s">
        <v>1479</v>
      </c>
      <c r="S592" s="349"/>
      <c r="T592" s="272"/>
    </row>
    <row r="593" spans="1:20" ht="51">
      <c r="A593" s="191" t="s">
        <v>550</v>
      </c>
      <c r="B593" s="68"/>
      <c r="C593" s="212" t="s">
        <v>589</v>
      </c>
      <c r="D593" s="213">
        <v>45721</v>
      </c>
      <c r="E593" s="191" t="s">
        <v>2905</v>
      </c>
      <c r="F593" s="191" t="s">
        <v>3</v>
      </c>
      <c r="G593" s="191">
        <v>2264664</v>
      </c>
      <c r="H593" s="68"/>
      <c r="I593" s="197" t="s">
        <v>3357</v>
      </c>
      <c r="J593" s="68"/>
      <c r="K593" s="68"/>
      <c r="L593" s="68"/>
      <c r="M593" s="68"/>
      <c r="N593" s="348"/>
      <c r="O593" s="348"/>
      <c r="P593" s="214">
        <v>0</v>
      </c>
      <c r="Q593" s="214">
        <v>3443.9</v>
      </c>
      <c r="R593" s="68" t="s">
        <v>1479</v>
      </c>
      <c r="S593" s="349"/>
      <c r="T593" s="272"/>
    </row>
    <row r="594" spans="1:20" ht="51">
      <c r="A594" s="191">
        <v>513</v>
      </c>
      <c r="B594" s="68"/>
      <c r="C594" s="212" t="s">
        <v>160</v>
      </c>
      <c r="D594" s="213">
        <v>45721</v>
      </c>
      <c r="E594" s="191" t="s">
        <v>2906</v>
      </c>
      <c r="F594" s="191" t="s">
        <v>3</v>
      </c>
      <c r="G594" s="191">
        <v>2264665</v>
      </c>
      <c r="H594" s="68"/>
      <c r="I594" s="197" t="s">
        <v>3358</v>
      </c>
      <c r="J594" s="68"/>
      <c r="K594" s="68"/>
      <c r="L594" s="68"/>
      <c r="M594" s="68"/>
      <c r="N594" s="348"/>
      <c r="O594" s="348"/>
      <c r="P594" s="214">
        <v>0</v>
      </c>
      <c r="Q594" s="214">
        <v>0.02</v>
      </c>
      <c r="R594" s="68" t="s">
        <v>2747</v>
      </c>
      <c r="S594" s="349"/>
      <c r="T594" s="272"/>
    </row>
    <row r="595" spans="1:20" ht="51">
      <c r="A595" s="191" t="s">
        <v>550</v>
      </c>
      <c r="B595" s="68"/>
      <c r="C595" s="212" t="s">
        <v>589</v>
      </c>
      <c r="D595" s="213">
        <v>45721</v>
      </c>
      <c r="E595" s="191" t="s">
        <v>2907</v>
      </c>
      <c r="F595" s="191" t="s">
        <v>3</v>
      </c>
      <c r="G595" s="191">
        <v>2264666</v>
      </c>
      <c r="H595" s="68"/>
      <c r="I595" s="197" t="s">
        <v>3359</v>
      </c>
      <c r="J595" s="68"/>
      <c r="K595" s="68"/>
      <c r="L595" s="68"/>
      <c r="M595" s="68"/>
      <c r="N595" s="348"/>
      <c r="O595" s="348"/>
      <c r="P595" s="214">
        <v>0</v>
      </c>
      <c r="Q595" s="214">
        <v>3443.9</v>
      </c>
      <c r="R595" s="68" t="s">
        <v>1479</v>
      </c>
      <c r="S595" s="349"/>
      <c r="T595" s="272"/>
    </row>
    <row r="596" spans="1:20" ht="51">
      <c r="A596" s="191" t="s">
        <v>550</v>
      </c>
      <c r="B596" s="68"/>
      <c r="C596" s="212" t="s">
        <v>589</v>
      </c>
      <c r="D596" s="213">
        <v>45721</v>
      </c>
      <c r="E596" s="191" t="s">
        <v>2908</v>
      </c>
      <c r="F596" s="191" t="s">
        <v>3</v>
      </c>
      <c r="G596" s="191">
        <v>2264667</v>
      </c>
      <c r="H596" s="68"/>
      <c r="I596" s="197" t="s">
        <v>3360</v>
      </c>
      <c r="J596" s="68"/>
      <c r="K596" s="68"/>
      <c r="L596" s="68"/>
      <c r="M596" s="68"/>
      <c r="N596" s="348"/>
      <c r="O596" s="348"/>
      <c r="P596" s="214">
        <v>0</v>
      </c>
      <c r="Q596" s="214">
        <v>3443.9</v>
      </c>
      <c r="R596" s="68" t="s">
        <v>1479</v>
      </c>
      <c r="S596" s="349"/>
      <c r="T596" s="272"/>
    </row>
    <row r="597" spans="1:20" ht="51">
      <c r="A597" s="191" t="s">
        <v>550</v>
      </c>
      <c r="B597" s="68"/>
      <c r="C597" s="212" t="s">
        <v>589</v>
      </c>
      <c r="D597" s="213">
        <v>45721</v>
      </c>
      <c r="E597" s="191" t="s">
        <v>2909</v>
      </c>
      <c r="F597" s="191" t="s">
        <v>3</v>
      </c>
      <c r="G597" s="191">
        <v>2264668</v>
      </c>
      <c r="H597" s="68"/>
      <c r="I597" s="197" t="s">
        <v>3361</v>
      </c>
      <c r="J597" s="68"/>
      <c r="K597" s="68"/>
      <c r="L597" s="68"/>
      <c r="M597" s="68"/>
      <c r="N597" s="348"/>
      <c r="O597" s="348"/>
      <c r="P597" s="214">
        <v>0</v>
      </c>
      <c r="Q597" s="214">
        <v>3443.9</v>
      </c>
      <c r="R597" s="68" t="s">
        <v>1479</v>
      </c>
      <c r="S597" s="349"/>
      <c r="T597" s="272"/>
    </row>
    <row r="598" spans="1:20" ht="51">
      <c r="A598" s="191" t="s">
        <v>550</v>
      </c>
      <c r="B598" s="68"/>
      <c r="C598" s="212" t="s">
        <v>589</v>
      </c>
      <c r="D598" s="213">
        <v>45721</v>
      </c>
      <c r="E598" s="191" t="s">
        <v>2910</v>
      </c>
      <c r="F598" s="191" t="s">
        <v>3</v>
      </c>
      <c r="G598" s="191">
        <v>2264669</v>
      </c>
      <c r="H598" s="68"/>
      <c r="I598" s="197" t="s">
        <v>3362</v>
      </c>
      <c r="J598" s="68"/>
      <c r="K598" s="68"/>
      <c r="L598" s="68"/>
      <c r="M598" s="68"/>
      <c r="N598" s="348"/>
      <c r="O598" s="348"/>
      <c r="P598" s="214">
        <v>0</v>
      </c>
      <c r="Q598" s="214">
        <v>3458.66</v>
      </c>
      <c r="R598" s="68" t="s">
        <v>1479</v>
      </c>
      <c r="S598" s="349"/>
      <c r="T598" s="272"/>
    </row>
    <row r="599" spans="1:20" ht="51">
      <c r="A599" s="191" t="s">
        <v>550</v>
      </c>
      <c r="B599" s="68"/>
      <c r="C599" s="212" t="s">
        <v>589</v>
      </c>
      <c r="D599" s="213">
        <v>45721</v>
      </c>
      <c r="E599" s="191" t="s">
        <v>2911</v>
      </c>
      <c r="F599" s="191" t="s">
        <v>3</v>
      </c>
      <c r="G599" s="191">
        <v>2264670</v>
      </c>
      <c r="H599" s="68"/>
      <c r="I599" s="197" t="s">
        <v>3363</v>
      </c>
      <c r="J599" s="68"/>
      <c r="K599" s="68"/>
      <c r="L599" s="68"/>
      <c r="M599" s="68"/>
      <c r="N599" s="348"/>
      <c r="O599" s="348"/>
      <c r="P599" s="214">
        <v>0</v>
      </c>
      <c r="Q599" s="214">
        <v>3458.66</v>
      </c>
      <c r="R599" s="68" t="s">
        <v>1479</v>
      </c>
      <c r="S599" s="349"/>
      <c r="T599" s="272"/>
    </row>
    <row r="600" spans="1:20" ht="51">
      <c r="A600" s="191" t="s">
        <v>550</v>
      </c>
      <c r="B600" s="68"/>
      <c r="C600" s="212" t="s">
        <v>589</v>
      </c>
      <c r="D600" s="213">
        <v>45721</v>
      </c>
      <c r="E600" s="191" t="s">
        <v>2912</v>
      </c>
      <c r="F600" s="191" t="s">
        <v>3</v>
      </c>
      <c r="G600" s="191">
        <v>2264672</v>
      </c>
      <c r="H600" s="68"/>
      <c r="I600" s="197" t="s">
        <v>3364</v>
      </c>
      <c r="J600" s="68"/>
      <c r="K600" s="68"/>
      <c r="L600" s="68"/>
      <c r="M600" s="68"/>
      <c r="N600" s="348"/>
      <c r="O600" s="348"/>
      <c r="P600" s="214">
        <v>0</v>
      </c>
      <c r="Q600" s="214">
        <v>3458.66</v>
      </c>
      <c r="R600" s="68" t="s">
        <v>1479</v>
      </c>
      <c r="S600" s="349"/>
      <c r="T600" s="272"/>
    </row>
    <row r="601" spans="1:20" ht="76.5">
      <c r="A601" s="191" t="s">
        <v>542</v>
      </c>
      <c r="B601" s="68"/>
      <c r="C601" s="212" t="s">
        <v>687</v>
      </c>
      <c r="D601" s="213">
        <v>45722</v>
      </c>
      <c r="E601" s="191" t="s">
        <v>2919</v>
      </c>
      <c r="F601" s="191" t="s">
        <v>19</v>
      </c>
      <c r="G601" s="191">
        <v>1121474</v>
      </c>
      <c r="H601" s="68"/>
      <c r="I601" s="197" t="s">
        <v>3365</v>
      </c>
      <c r="J601" s="68"/>
      <c r="K601" s="68"/>
      <c r="L601" s="68"/>
      <c r="M601" s="68"/>
      <c r="N601" s="348"/>
      <c r="O601" s="348"/>
      <c r="P601" s="214">
        <v>960024.61</v>
      </c>
      <c r="Q601" s="214">
        <v>0</v>
      </c>
      <c r="R601" s="68" t="s">
        <v>1479</v>
      </c>
      <c r="S601" s="349"/>
      <c r="T601" s="272"/>
    </row>
    <row r="602" spans="1:20" ht="76.5">
      <c r="A602" s="191" t="s">
        <v>542</v>
      </c>
      <c r="B602" s="68"/>
      <c r="C602" s="212" t="s">
        <v>687</v>
      </c>
      <c r="D602" s="213">
        <v>45722</v>
      </c>
      <c r="E602" s="191" t="s">
        <v>2920</v>
      </c>
      <c r="F602" s="191" t="s">
        <v>10</v>
      </c>
      <c r="G602" s="191">
        <v>1121474</v>
      </c>
      <c r="H602" s="68"/>
      <c r="I602" s="197" t="s">
        <v>3366</v>
      </c>
      <c r="J602" s="68"/>
      <c r="K602" s="68"/>
      <c r="L602" s="68"/>
      <c r="M602" s="68"/>
      <c r="N602" s="348"/>
      <c r="O602" s="348"/>
      <c r="P602" s="214">
        <v>1006.2</v>
      </c>
      <c r="Q602" s="214">
        <v>0</v>
      </c>
      <c r="R602" s="68" t="s">
        <v>1479</v>
      </c>
      <c r="S602" s="349"/>
      <c r="T602" s="272"/>
    </row>
    <row r="603" spans="1:20" ht="76.5">
      <c r="A603" s="191">
        <v>117</v>
      </c>
      <c r="B603" s="68"/>
      <c r="C603" s="212" t="s">
        <v>54</v>
      </c>
      <c r="D603" s="213">
        <v>45722</v>
      </c>
      <c r="E603" s="191" t="s">
        <v>2921</v>
      </c>
      <c r="F603" s="191" t="s">
        <v>10</v>
      </c>
      <c r="G603" s="191">
        <v>1121527</v>
      </c>
      <c r="H603" s="68"/>
      <c r="I603" s="197" t="s">
        <v>3367</v>
      </c>
      <c r="J603" s="68"/>
      <c r="K603" s="68"/>
      <c r="L603" s="68"/>
      <c r="M603" s="68"/>
      <c r="N603" s="348"/>
      <c r="O603" s="348"/>
      <c r="P603" s="214">
        <v>60</v>
      </c>
      <c r="Q603" s="214">
        <v>0</v>
      </c>
      <c r="R603" s="68" t="s">
        <v>1479</v>
      </c>
      <c r="S603" s="349"/>
      <c r="T603" s="272"/>
    </row>
    <row r="604" spans="1:20" ht="51">
      <c r="A604" s="191">
        <v>81</v>
      </c>
      <c r="B604" s="68"/>
      <c r="C604" s="212" t="s">
        <v>49</v>
      </c>
      <c r="D604" s="213">
        <v>45722</v>
      </c>
      <c r="E604" s="191" t="s">
        <v>2922</v>
      </c>
      <c r="F604" s="191" t="s">
        <v>3</v>
      </c>
      <c r="G604" s="191">
        <v>2264955</v>
      </c>
      <c r="H604" s="68"/>
      <c r="I604" s="197" t="s">
        <v>3368</v>
      </c>
      <c r="J604" s="68"/>
      <c r="K604" s="68"/>
      <c r="L604" s="68"/>
      <c r="M604" s="68"/>
      <c r="N604" s="348"/>
      <c r="O604" s="348"/>
      <c r="P604" s="214">
        <v>0</v>
      </c>
      <c r="Q604" s="214">
        <v>25</v>
      </c>
      <c r="R604" s="68" t="s">
        <v>1479</v>
      </c>
      <c r="S604" s="349"/>
      <c r="T604" s="272"/>
    </row>
    <row r="605" spans="1:20" ht="51">
      <c r="A605" s="191">
        <v>81</v>
      </c>
      <c r="B605" s="68"/>
      <c r="C605" s="212" t="s">
        <v>49</v>
      </c>
      <c r="D605" s="213">
        <v>45722</v>
      </c>
      <c r="E605" s="191" t="s">
        <v>2923</v>
      </c>
      <c r="F605" s="191" t="s">
        <v>3</v>
      </c>
      <c r="G605" s="191">
        <v>2264957</v>
      </c>
      <c r="H605" s="68"/>
      <c r="I605" s="197" t="s">
        <v>3369</v>
      </c>
      <c r="J605" s="68"/>
      <c r="K605" s="68"/>
      <c r="L605" s="68"/>
      <c r="M605" s="68"/>
      <c r="N605" s="348"/>
      <c r="O605" s="348"/>
      <c r="P605" s="214">
        <v>0</v>
      </c>
      <c r="Q605" s="214">
        <v>25</v>
      </c>
      <c r="R605" s="68" t="s">
        <v>1479</v>
      </c>
      <c r="S605" s="349"/>
      <c r="T605" s="272"/>
    </row>
    <row r="606" spans="1:20" ht="51">
      <c r="A606" s="191">
        <v>132</v>
      </c>
      <c r="B606" s="68"/>
      <c r="C606" s="212" t="s">
        <v>59</v>
      </c>
      <c r="D606" s="213">
        <v>45722</v>
      </c>
      <c r="E606" s="191" t="s">
        <v>2924</v>
      </c>
      <c r="F606" s="191" t="s">
        <v>3</v>
      </c>
      <c r="G606" s="191">
        <v>2265036</v>
      </c>
      <c r="H606" s="68"/>
      <c r="I606" s="197" t="s">
        <v>3371</v>
      </c>
      <c r="J606" s="68"/>
      <c r="K606" s="68"/>
      <c r="L606" s="68"/>
      <c r="M606" s="68"/>
      <c r="N606" s="348"/>
      <c r="O606" s="348"/>
      <c r="P606" s="214">
        <v>0</v>
      </c>
      <c r="Q606" s="214">
        <v>321</v>
      </c>
      <c r="R606" s="68" t="s">
        <v>1479</v>
      </c>
      <c r="S606" s="349"/>
      <c r="T606" s="272"/>
    </row>
    <row r="607" spans="1:20" ht="38.25">
      <c r="A607" s="191" t="s">
        <v>550</v>
      </c>
      <c r="B607" s="68"/>
      <c r="C607" s="212" t="s">
        <v>589</v>
      </c>
      <c r="D607" s="213">
        <v>45722</v>
      </c>
      <c r="E607" s="191" t="s">
        <v>2925</v>
      </c>
      <c r="F607" s="191" t="s">
        <v>3</v>
      </c>
      <c r="G607" s="191">
        <v>2265066</v>
      </c>
      <c r="H607" s="68"/>
      <c r="I607" s="197" t="s">
        <v>3372</v>
      </c>
      <c r="J607" s="68"/>
      <c r="K607" s="68"/>
      <c r="L607" s="68"/>
      <c r="M607" s="68"/>
      <c r="N607" s="348"/>
      <c r="O607" s="348"/>
      <c r="P607" s="214">
        <v>0</v>
      </c>
      <c r="Q607" s="214">
        <v>416</v>
      </c>
      <c r="R607" s="68" t="s">
        <v>1479</v>
      </c>
      <c r="S607" s="349"/>
      <c r="T607" s="272"/>
    </row>
    <row r="608" spans="1:20" ht="51">
      <c r="A608" s="191" t="s">
        <v>550</v>
      </c>
      <c r="B608" s="68"/>
      <c r="C608" s="212" t="s">
        <v>589</v>
      </c>
      <c r="D608" s="213">
        <v>45722</v>
      </c>
      <c r="E608" s="191" t="s">
        <v>2926</v>
      </c>
      <c r="F608" s="191" t="s">
        <v>3</v>
      </c>
      <c r="G608" s="191">
        <v>2265070</v>
      </c>
      <c r="H608" s="68"/>
      <c r="I608" s="197" t="s">
        <v>3373</v>
      </c>
      <c r="J608" s="68"/>
      <c r="K608" s="68"/>
      <c r="L608" s="68"/>
      <c r="M608" s="68"/>
      <c r="N608" s="348"/>
      <c r="O608" s="348"/>
      <c r="P608" s="214">
        <v>0</v>
      </c>
      <c r="Q608" s="214">
        <v>3622.5</v>
      </c>
      <c r="R608" s="68" t="s">
        <v>1479</v>
      </c>
      <c r="S608" s="349"/>
      <c r="T608" s="272"/>
    </row>
    <row r="609" spans="1:20" ht="51">
      <c r="A609" s="191" t="s">
        <v>550</v>
      </c>
      <c r="B609" s="68"/>
      <c r="C609" s="212" t="s">
        <v>589</v>
      </c>
      <c r="D609" s="213">
        <v>45722</v>
      </c>
      <c r="E609" s="191" t="s">
        <v>2927</v>
      </c>
      <c r="F609" s="191" t="s">
        <v>3</v>
      </c>
      <c r="G609" s="191">
        <v>2265071</v>
      </c>
      <c r="H609" s="68"/>
      <c r="I609" s="197" t="s">
        <v>3374</v>
      </c>
      <c r="J609" s="68"/>
      <c r="K609" s="68"/>
      <c r="L609" s="68"/>
      <c r="M609" s="68"/>
      <c r="N609" s="348"/>
      <c r="O609" s="348"/>
      <c r="P609" s="214">
        <v>0</v>
      </c>
      <c r="Q609" s="214">
        <v>3622.5</v>
      </c>
      <c r="R609" s="68" t="s">
        <v>1479</v>
      </c>
      <c r="S609" s="349"/>
      <c r="T609" s="272"/>
    </row>
    <row r="610" spans="1:20" ht="51">
      <c r="A610" s="191" t="s">
        <v>550</v>
      </c>
      <c r="B610" s="68"/>
      <c r="C610" s="212" t="s">
        <v>589</v>
      </c>
      <c r="D610" s="213">
        <v>45722</v>
      </c>
      <c r="E610" s="191" t="s">
        <v>2928</v>
      </c>
      <c r="F610" s="191" t="s">
        <v>3</v>
      </c>
      <c r="G610" s="191">
        <v>2265135</v>
      </c>
      <c r="H610" s="68"/>
      <c r="I610" s="197" t="s">
        <v>3375</v>
      </c>
      <c r="J610" s="68"/>
      <c r="K610" s="68"/>
      <c r="L610" s="68"/>
      <c r="M610" s="68"/>
      <c r="N610" s="348"/>
      <c r="O610" s="348"/>
      <c r="P610" s="214">
        <v>0</v>
      </c>
      <c r="Q610" s="214">
        <v>18</v>
      </c>
      <c r="R610" s="68" t="s">
        <v>1479</v>
      </c>
      <c r="S610" s="349"/>
      <c r="T610" s="272"/>
    </row>
    <row r="611" spans="1:20" ht="51">
      <c r="A611" s="191" t="s">
        <v>550</v>
      </c>
      <c r="B611" s="68"/>
      <c r="C611" s="212" t="s">
        <v>589</v>
      </c>
      <c r="D611" s="213">
        <v>45722</v>
      </c>
      <c r="E611" s="191" t="s">
        <v>2929</v>
      </c>
      <c r="F611" s="191" t="s">
        <v>3</v>
      </c>
      <c r="G611" s="191">
        <v>2265138</v>
      </c>
      <c r="H611" s="68"/>
      <c r="I611" s="197" t="s">
        <v>3376</v>
      </c>
      <c r="J611" s="68"/>
      <c r="K611" s="68"/>
      <c r="L611" s="68"/>
      <c r="M611" s="68"/>
      <c r="N611" s="348"/>
      <c r="O611" s="348"/>
      <c r="P611" s="214">
        <v>0</v>
      </c>
      <c r="Q611" s="214">
        <v>18</v>
      </c>
      <c r="R611" s="68" t="s">
        <v>1479</v>
      </c>
      <c r="S611" s="349"/>
      <c r="T611" s="272"/>
    </row>
    <row r="612" spans="1:20" ht="51">
      <c r="A612" s="191">
        <v>224</v>
      </c>
      <c r="B612" s="68"/>
      <c r="C612" s="212" t="s">
        <v>95</v>
      </c>
      <c r="D612" s="213">
        <v>45722</v>
      </c>
      <c r="E612" s="191" t="s">
        <v>2930</v>
      </c>
      <c r="F612" s="191" t="s">
        <v>3</v>
      </c>
      <c r="G612" s="191">
        <v>2265153</v>
      </c>
      <c r="H612" s="68"/>
      <c r="I612" s="197" t="s">
        <v>3377</v>
      </c>
      <c r="J612" s="68"/>
      <c r="K612" s="68"/>
      <c r="L612" s="68"/>
      <c r="M612" s="68"/>
      <c r="N612" s="348"/>
      <c r="O612" s="348"/>
      <c r="P612" s="214">
        <v>0</v>
      </c>
      <c r="Q612" s="214">
        <v>100</v>
      </c>
      <c r="R612" s="68" t="s">
        <v>1479</v>
      </c>
      <c r="S612" s="349"/>
      <c r="T612" s="272"/>
    </row>
    <row r="613" spans="1:20" ht="38.25">
      <c r="A613" s="191">
        <v>291</v>
      </c>
      <c r="B613" s="68"/>
      <c r="C613" s="212" t="s">
        <v>119</v>
      </c>
      <c r="D613" s="213">
        <v>45722</v>
      </c>
      <c r="E613" s="191" t="s">
        <v>2931</v>
      </c>
      <c r="F613" s="191" t="s">
        <v>3</v>
      </c>
      <c r="G613" s="191">
        <v>2265013</v>
      </c>
      <c r="H613" s="68"/>
      <c r="I613" s="197" t="s">
        <v>3378</v>
      </c>
      <c r="J613" s="68"/>
      <c r="K613" s="68"/>
      <c r="L613" s="68"/>
      <c r="M613" s="68"/>
      <c r="N613" s="348"/>
      <c r="O613" s="348"/>
      <c r="P613" s="214">
        <v>0</v>
      </c>
      <c r="Q613" s="214">
        <v>39247.440000000002</v>
      </c>
      <c r="R613" s="68" t="s">
        <v>1479</v>
      </c>
      <c r="S613" s="349"/>
      <c r="T613" s="272"/>
    </row>
    <row r="614" spans="1:20" ht="38.25">
      <c r="A614" s="191">
        <v>291</v>
      </c>
      <c r="B614" s="68"/>
      <c r="C614" s="212" t="s">
        <v>119</v>
      </c>
      <c r="D614" s="213">
        <v>45722</v>
      </c>
      <c r="E614" s="191" t="s">
        <v>2932</v>
      </c>
      <c r="F614" s="191" t="s">
        <v>3</v>
      </c>
      <c r="G614" s="191">
        <v>2265015</v>
      </c>
      <c r="H614" s="68"/>
      <c r="I614" s="197" t="s">
        <v>3379</v>
      </c>
      <c r="J614" s="68"/>
      <c r="K614" s="68"/>
      <c r="L614" s="68"/>
      <c r="M614" s="68"/>
      <c r="N614" s="348"/>
      <c r="O614" s="348"/>
      <c r="P614" s="214">
        <v>0</v>
      </c>
      <c r="Q614" s="214">
        <v>64038.96</v>
      </c>
      <c r="R614" s="68" t="s">
        <v>1479</v>
      </c>
      <c r="S614" s="349"/>
      <c r="T614" s="272"/>
    </row>
    <row r="615" spans="1:20" ht="63.75">
      <c r="A615" s="191">
        <v>513</v>
      </c>
      <c r="B615" s="68"/>
      <c r="C615" s="212" t="s">
        <v>160</v>
      </c>
      <c r="D615" s="213">
        <v>45723</v>
      </c>
      <c r="E615" s="191" t="s">
        <v>2933</v>
      </c>
      <c r="F615" s="191" t="s">
        <v>6</v>
      </c>
      <c r="G615" s="191">
        <v>22824</v>
      </c>
      <c r="H615" s="68"/>
      <c r="I615" s="197" t="s">
        <v>3380</v>
      </c>
      <c r="J615" s="68"/>
      <c r="K615" s="68"/>
      <c r="L615" s="68"/>
      <c r="M615" s="68"/>
      <c r="N615" s="348"/>
      <c r="O615" s="348"/>
      <c r="P615" s="214">
        <v>0</v>
      </c>
      <c r="Q615" s="214">
        <v>215355.6</v>
      </c>
      <c r="R615" s="68" t="s">
        <v>1479</v>
      </c>
      <c r="S615" s="349"/>
      <c r="T615" s="272"/>
    </row>
    <row r="616" spans="1:20" ht="51">
      <c r="A616" s="191" t="s">
        <v>550</v>
      </c>
      <c r="B616" s="68"/>
      <c r="C616" s="212" t="s">
        <v>589</v>
      </c>
      <c r="D616" s="213">
        <v>45723</v>
      </c>
      <c r="E616" s="191" t="s">
        <v>2934</v>
      </c>
      <c r="F616" s="191" t="s">
        <v>3</v>
      </c>
      <c r="G616" s="191">
        <v>2265397</v>
      </c>
      <c r="H616" s="68"/>
      <c r="I616" s="197" t="s">
        <v>3381</v>
      </c>
      <c r="J616" s="68"/>
      <c r="K616" s="68"/>
      <c r="L616" s="68"/>
      <c r="M616" s="68"/>
      <c r="N616" s="348"/>
      <c r="O616" s="348"/>
      <c r="P616" s="214">
        <v>0</v>
      </c>
      <c r="Q616" s="214">
        <v>2000</v>
      </c>
      <c r="R616" s="68" t="s">
        <v>1479</v>
      </c>
      <c r="S616" s="349"/>
      <c r="T616" s="272"/>
    </row>
    <row r="617" spans="1:20" ht="38.25">
      <c r="A617" s="191">
        <v>86</v>
      </c>
      <c r="B617" s="68"/>
      <c r="C617" s="212" t="s">
        <v>50</v>
      </c>
      <c r="D617" s="213">
        <v>45723</v>
      </c>
      <c r="E617" s="191" t="s">
        <v>2935</v>
      </c>
      <c r="F617" s="191" t="s">
        <v>3</v>
      </c>
      <c r="G617" s="191">
        <v>2265414</v>
      </c>
      <c r="H617" s="68"/>
      <c r="I617" s="197" t="s">
        <v>3382</v>
      </c>
      <c r="J617" s="68"/>
      <c r="K617" s="68"/>
      <c r="L617" s="68"/>
      <c r="M617" s="68"/>
      <c r="N617" s="348"/>
      <c r="O617" s="348"/>
      <c r="P617" s="214">
        <v>0</v>
      </c>
      <c r="Q617" s="214">
        <v>1819</v>
      </c>
      <c r="R617" s="68" t="s">
        <v>1479</v>
      </c>
      <c r="S617" s="349"/>
      <c r="T617" s="272"/>
    </row>
    <row r="618" spans="1:20" ht="51">
      <c r="A618" s="191" t="s">
        <v>550</v>
      </c>
      <c r="B618" s="68"/>
      <c r="C618" s="212" t="s">
        <v>589</v>
      </c>
      <c r="D618" s="213">
        <v>45723</v>
      </c>
      <c r="E618" s="191" t="s">
        <v>2936</v>
      </c>
      <c r="F618" s="191" t="s">
        <v>3</v>
      </c>
      <c r="G618" s="191">
        <v>2265610</v>
      </c>
      <c r="H618" s="68"/>
      <c r="I618" s="197" t="s">
        <v>3383</v>
      </c>
      <c r="J618" s="68"/>
      <c r="K618" s="68"/>
      <c r="L618" s="68"/>
      <c r="M618" s="68"/>
      <c r="N618" s="348"/>
      <c r="O618" s="348"/>
      <c r="P618" s="214">
        <v>0</v>
      </c>
      <c r="Q618" s="214">
        <v>826.23</v>
      </c>
      <c r="R618" s="68" t="s">
        <v>1479</v>
      </c>
      <c r="S618" s="349"/>
      <c r="T618" s="272"/>
    </row>
    <row r="619" spans="1:20" ht="63.75">
      <c r="A619" s="191" t="s">
        <v>550</v>
      </c>
      <c r="B619" s="68"/>
      <c r="C619" s="212" t="s">
        <v>589</v>
      </c>
      <c r="D619" s="213">
        <v>45723</v>
      </c>
      <c r="E619" s="191" t="s">
        <v>2937</v>
      </c>
      <c r="F619" s="191" t="s">
        <v>3</v>
      </c>
      <c r="G619" s="191">
        <v>2265611</v>
      </c>
      <c r="H619" s="68"/>
      <c r="I619" s="197" t="s">
        <v>3384</v>
      </c>
      <c r="J619" s="68"/>
      <c r="K619" s="68"/>
      <c r="L619" s="68"/>
      <c r="M619" s="68"/>
      <c r="N619" s="348"/>
      <c r="O619" s="348"/>
      <c r="P619" s="214">
        <v>0</v>
      </c>
      <c r="Q619" s="214">
        <v>7456.51</v>
      </c>
      <c r="R619" s="68" t="s">
        <v>1479</v>
      </c>
      <c r="S619" s="349"/>
      <c r="T619" s="272"/>
    </row>
    <row r="620" spans="1:20" ht="51">
      <c r="A620" s="191">
        <v>81</v>
      </c>
      <c r="B620" s="68"/>
      <c r="C620" s="212" t="s">
        <v>49</v>
      </c>
      <c r="D620" s="213">
        <v>45723</v>
      </c>
      <c r="E620" s="191" t="s">
        <v>2938</v>
      </c>
      <c r="F620" s="191" t="s">
        <v>3</v>
      </c>
      <c r="G620" s="191">
        <v>2265677</v>
      </c>
      <c r="H620" s="68"/>
      <c r="I620" s="197" t="s">
        <v>3385</v>
      </c>
      <c r="J620" s="68"/>
      <c r="K620" s="68"/>
      <c r="L620" s="68"/>
      <c r="M620" s="68"/>
      <c r="N620" s="348"/>
      <c r="O620" s="348"/>
      <c r="P620" s="214">
        <v>0</v>
      </c>
      <c r="Q620" s="214">
        <v>25</v>
      </c>
      <c r="R620" s="68" t="s">
        <v>1479</v>
      </c>
      <c r="S620" s="349"/>
      <c r="T620" s="272"/>
    </row>
    <row r="621" spans="1:20" ht="51">
      <c r="A621" s="191">
        <v>81</v>
      </c>
      <c r="B621" s="68"/>
      <c r="C621" s="212" t="s">
        <v>49</v>
      </c>
      <c r="D621" s="213">
        <v>45723</v>
      </c>
      <c r="E621" s="191" t="s">
        <v>2939</v>
      </c>
      <c r="F621" s="191" t="s">
        <v>3</v>
      </c>
      <c r="G621" s="191">
        <v>2265680</v>
      </c>
      <c r="H621" s="68"/>
      <c r="I621" s="197" t="s">
        <v>3386</v>
      </c>
      <c r="J621" s="68"/>
      <c r="K621" s="68"/>
      <c r="L621" s="68"/>
      <c r="M621" s="68"/>
      <c r="N621" s="348"/>
      <c r="O621" s="348"/>
      <c r="P621" s="214">
        <v>0</v>
      </c>
      <c r="Q621" s="214">
        <v>25</v>
      </c>
      <c r="R621" s="68" t="s">
        <v>1479</v>
      </c>
      <c r="S621" s="349"/>
      <c r="T621" s="272"/>
    </row>
    <row r="622" spans="1:20" ht="38.25">
      <c r="A622" s="191">
        <v>133</v>
      </c>
      <c r="B622" s="68"/>
      <c r="C622" s="212" t="s">
        <v>60</v>
      </c>
      <c r="D622" s="213">
        <v>45723</v>
      </c>
      <c r="E622" s="191" t="s">
        <v>2940</v>
      </c>
      <c r="F622" s="191" t="s">
        <v>3</v>
      </c>
      <c r="G622" s="191">
        <v>2265701</v>
      </c>
      <c r="H622" s="68"/>
      <c r="I622" s="197" t="s">
        <v>3387</v>
      </c>
      <c r="J622" s="68"/>
      <c r="K622" s="68"/>
      <c r="L622" s="68"/>
      <c r="M622" s="68"/>
      <c r="N622" s="348"/>
      <c r="O622" s="348"/>
      <c r="P622" s="214">
        <v>0</v>
      </c>
      <c r="Q622" s="214">
        <v>20000</v>
      </c>
      <c r="R622" s="68" t="s">
        <v>1479</v>
      </c>
      <c r="S622" s="349"/>
      <c r="T622" s="272"/>
    </row>
    <row r="623" spans="1:20" ht="51">
      <c r="A623" s="191" t="s">
        <v>550</v>
      </c>
      <c r="B623" s="68"/>
      <c r="C623" s="212" t="s">
        <v>589</v>
      </c>
      <c r="D623" s="213">
        <v>45723</v>
      </c>
      <c r="E623" s="191" t="s">
        <v>2941</v>
      </c>
      <c r="F623" s="191" t="s">
        <v>3</v>
      </c>
      <c r="G623" s="191">
        <v>2265427</v>
      </c>
      <c r="H623" s="68"/>
      <c r="I623" s="197" t="s">
        <v>3388</v>
      </c>
      <c r="J623" s="68"/>
      <c r="K623" s="68"/>
      <c r="L623" s="68"/>
      <c r="M623" s="68"/>
      <c r="N623" s="348"/>
      <c r="O623" s="348"/>
      <c r="P623" s="214">
        <v>0</v>
      </c>
      <c r="Q623" s="214">
        <v>50332.41</v>
      </c>
      <c r="R623" s="68" t="s">
        <v>1479</v>
      </c>
      <c r="S623" s="349"/>
      <c r="T623" s="272"/>
    </row>
    <row r="624" spans="1:20" ht="51">
      <c r="A624" s="191" t="s">
        <v>550</v>
      </c>
      <c r="B624" s="68"/>
      <c r="C624" s="212" t="s">
        <v>589</v>
      </c>
      <c r="D624" s="213">
        <v>45723</v>
      </c>
      <c r="E624" s="191" t="s">
        <v>2942</v>
      </c>
      <c r="F624" s="191" t="s">
        <v>3</v>
      </c>
      <c r="G624" s="191">
        <v>2265433</v>
      </c>
      <c r="H624" s="68"/>
      <c r="I624" s="197" t="s">
        <v>3389</v>
      </c>
      <c r="J624" s="68"/>
      <c r="K624" s="68"/>
      <c r="L624" s="68"/>
      <c r="M624" s="68"/>
      <c r="N624" s="348"/>
      <c r="O624" s="348"/>
      <c r="P624" s="214">
        <v>0</v>
      </c>
      <c r="Q624" s="214">
        <v>8620.15</v>
      </c>
      <c r="R624" s="68" t="s">
        <v>1479</v>
      </c>
      <c r="S624" s="349"/>
      <c r="T624" s="272"/>
    </row>
    <row r="625" spans="1:20" ht="51">
      <c r="A625" s="191" t="s">
        <v>550</v>
      </c>
      <c r="B625" s="68"/>
      <c r="C625" s="212" t="s">
        <v>589</v>
      </c>
      <c r="D625" s="213">
        <v>45723</v>
      </c>
      <c r="E625" s="191" t="s">
        <v>2943</v>
      </c>
      <c r="F625" s="191" t="s">
        <v>3</v>
      </c>
      <c r="G625" s="191">
        <v>2265474</v>
      </c>
      <c r="H625" s="68"/>
      <c r="I625" s="197" t="s">
        <v>3390</v>
      </c>
      <c r="J625" s="68"/>
      <c r="K625" s="68"/>
      <c r="L625" s="68"/>
      <c r="M625" s="68"/>
      <c r="N625" s="348"/>
      <c r="O625" s="348"/>
      <c r="P625" s="214">
        <v>0</v>
      </c>
      <c r="Q625" s="214">
        <v>6633.28</v>
      </c>
      <c r="R625" s="68" t="s">
        <v>1479</v>
      </c>
      <c r="S625" s="349"/>
      <c r="T625" s="272"/>
    </row>
    <row r="626" spans="1:20" ht="76.5">
      <c r="A626" s="191" t="s">
        <v>542</v>
      </c>
      <c r="B626" s="68"/>
      <c r="C626" s="212" t="s">
        <v>687</v>
      </c>
      <c r="D626" s="213">
        <v>45726</v>
      </c>
      <c r="E626" s="191" t="s">
        <v>2944</v>
      </c>
      <c r="F626" s="191" t="s">
        <v>635</v>
      </c>
      <c r="G626" s="191">
        <v>11288832</v>
      </c>
      <c r="H626" s="68"/>
      <c r="I626" s="197" t="s">
        <v>3391</v>
      </c>
      <c r="J626" s="68"/>
      <c r="K626" s="68"/>
      <c r="L626" s="68"/>
      <c r="M626" s="68"/>
      <c r="N626" s="348"/>
      <c r="O626" s="348"/>
      <c r="P626" s="214">
        <v>0</v>
      </c>
      <c r="Q626" s="214">
        <v>3151.59</v>
      </c>
      <c r="R626" s="68" t="s">
        <v>1479</v>
      </c>
      <c r="S626" s="349"/>
      <c r="T626" s="272"/>
    </row>
    <row r="627" spans="1:20" ht="76.5">
      <c r="A627" s="191" t="s">
        <v>542</v>
      </c>
      <c r="B627" s="68"/>
      <c r="C627" s="212" t="s">
        <v>687</v>
      </c>
      <c r="D627" s="213">
        <v>45726</v>
      </c>
      <c r="E627" s="191" t="s">
        <v>2945</v>
      </c>
      <c r="F627" s="191" t="s">
        <v>635</v>
      </c>
      <c r="G627" s="191">
        <v>11288893</v>
      </c>
      <c r="H627" s="68"/>
      <c r="I627" s="197" t="s">
        <v>3392</v>
      </c>
      <c r="J627" s="68"/>
      <c r="K627" s="68"/>
      <c r="L627" s="68"/>
      <c r="M627" s="68"/>
      <c r="N627" s="348"/>
      <c r="O627" s="348"/>
      <c r="P627" s="214">
        <v>0</v>
      </c>
      <c r="Q627" s="214">
        <v>10846.69</v>
      </c>
      <c r="R627" s="68" t="s">
        <v>1479</v>
      </c>
      <c r="S627" s="349"/>
      <c r="T627" s="272"/>
    </row>
    <row r="628" spans="1:20" ht="76.5">
      <c r="A628" s="191" t="s">
        <v>542</v>
      </c>
      <c r="B628" s="68"/>
      <c r="C628" s="212" t="s">
        <v>687</v>
      </c>
      <c r="D628" s="213">
        <v>45726</v>
      </c>
      <c r="E628" s="191" t="s">
        <v>2946</v>
      </c>
      <c r="F628" s="191" t="s">
        <v>635</v>
      </c>
      <c r="G628" s="191">
        <v>11288895</v>
      </c>
      <c r="H628" s="68"/>
      <c r="I628" s="197" t="s">
        <v>3393</v>
      </c>
      <c r="J628" s="68"/>
      <c r="K628" s="68"/>
      <c r="L628" s="68"/>
      <c r="M628" s="68"/>
      <c r="N628" s="348"/>
      <c r="O628" s="348"/>
      <c r="P628" s="214">
        <v>0</v>
      </c>
      <c r="Q628" s="214">
        <v>3788145.44</v>
      </c>
      <c r="R628" s="68" t="s">
        <v>1479</v>
      </c>
      <c r="S628" s="349"/>
      <c r="T628" s="272"/>
    </row>
    <row r="629" spans="1:20" ht="76.5">
      <c r="A629" s="191" t="s">
        <v>542</v>
      </c>
      <c r="B629" s="68"/>
      <c r="C629" s="212" t="s">
        <v>687</v>
      </c>
      <c r="D629" s="213">
        <v>45726</v>
      </c>
      <c r="E629" s="191" t="s">
        <v>2947</v>
      </c>
      <c r="F629" s="191" t="s">
        <v>635</v>
      </c>
      <c r="G629" s="191">
        <v>11288897</v>
      </c>
      <c r="H629" s="68"/>
      <c r="I629" s="197" t="s">
        <v>3394</v>
      </c>
      <c r="J629" s="68"/>
      <c r="K629" s="68"/>
      <c r="L629" s="68"/>
      <c r="M629" s="68"/>
      <c r="N629" s="348"/>
      <c r="O629" s="348"/>
      <c r="P629" s="214">
        <v>0</v>
      </c>
      <c r="Q629" s="214">
        <v>1567010.77</v>
      </c>
      <c r="R629" s="68" t="s">
        <v>1479</v>
      </c>
      <c r="S629" s="349"/>
      <c r="T629" s="272"/>
    </row>
    <row r="630" spans="1:20" ht="76.5">
      <c r="A630" s="191" t="s">
        <v>542</v>
      </c>
      <c r="B630" s="68"/>
      <c r="C630" s="212" t="s">
        <v>687</v>
      </c>
      <c r="D630" s="213">
        <v>45726</v>
      </c>
      <c r="E630" s="191" t="s">
        <v>2948</v>
      </c>
      <c r="F630" s="191" t="s">
        <v>635</v>
      </c>
      <c r="G630" s="191">
        <v>11288899</v>
      </c>
      <c r="H630" s="68"/>
      <c r="I630" s="197" t="s">
        <v>3395</v>
      </c>
      <c r="J630" s="68"/>
      <c r="K630" s="68"/>
      <c r="L630" s="68"/>
      <c r="M630" s="68"/>
      <c r="N630" s="348"/>
      <c r="O630" s="348"/>
      <c r="P630" s="214">
        <v>0</v>
      </c>
      <c r="Q630" s="214">
        <v>6371.97</v>
      </c>
      <c r="R630" s="68" t="s">
        <v>1479</v>
      </c>
      <c r="S630" s="349"/>
      <c r="T630" s="272"/>
    </row>
    <row r="631" spans="1:20" ht="76.5">
      <c r="A631" s="191" t="s">
        <v>542</v>
      </c>
      <c r="B631" s="68"/>
      <c r="C631" s="212" t="s">
        <v>687</v>
      </c>
      <c r="D631" s="213">
        <v>45726</v>
      </c>
      <c r="E631" s="191" t="s">
        <v>2949</v>
      </c>
      <c r="F631" s="191" t="s">
        <v>635</v>
      </c>
      <c r="G631" s="191">
        <v>11288901</v>
      </c>
      <c r="H631" s="68"/>
      <c r="I631" s="197" t="s">
        <v>3396</v>
      </c>
      <c r="J631" s="68"/>
      <c r="K631" s="68"/>
      <c r="L631" s="68"/>
      <c r="M631" s="68"/>
      <c r="N631" s="348"/>
      <c r="O631" s="348"/>
      <c r="P631" s="214">
        <v>0</v>
      </c>
      <c r="Q631" s="214">
        <v>20096.43</v>
      </c>
      <c r="R631" s="68" t="s">
        <v>1479</v>
      </c>
      <c r="S631" s="349"/>
      <c r="T631" s="272"/>
    </row>
    <row r="632" spans="1:20" ht="76.5">
      <c r="A632" s="191" t="s">
        <v>542</v>
      </c>
      <c r="B632" s="68"/>
      <c r="C632" s="212" t="s">
        <v>687</v>
      </c>
      <c r="D632" s="213">
        <v>45726</v>
      </c>
      <c r="E632" s="191" t="s">
        <v>2950</v>
      </c>
      <c r="F632" s="191" t="s">
        <v>635</v>
      </c>
      <c r="G632" s="191">
        <v>11288903</v>
      </c>
      <c r="H632" s="68"/>
      <c r="I632" s="197" t="s">
        <v>3397</v>
      </c>
      <c r="J632" s="68"/>
      <c r="K632" s="68"/>
      <c r="L632" s="68"/>
      <c r="M632" s="68"/>
      <c r="N632" s="348"/>
      <c r="O632" s="348"/>
      <c r="P632" s="214">
        <v>0</v>
      </c>
      <c r="Q632" s="214">
        <v>35686.61</v>
      </c>
      <c r="R632" s="68" t="s">
        <v>1479</v>
      </c>
      <c r="S632" s="349"/>
      <c r="T632" s="272"/>
    </row>
    <row r="633" spans="1:20" ht="76.5">
      <c r="A633" s="191" t="s">
        <v>542</v>
      </c>
      <c r="B633" s="68"/>
      <c r="C633" s="212" t="s">
        <v>687</v>
      </c>
      <c r="D633" s="213">
        <v>45726</v>
      </c>
      <c r="E633" s="191" t="s">
        <v>2951</v>
      </c>
      <c r="F633" s="191" t="s">
        <v>635</v>
      </c>
      <c r="G633" s="191">
        <v>11288907</v>
      </c>
      <c r="H633" s="68"/>
      <c r="I633" s="197" t="s">
        <v>3398</v>
      </c>
      <c r="J633" s="68"/>
      <c r="K633" s="68"/>
      <c r="L633" s="68"/>
      <c r="M633" s="68"/>
      <c r="N633" s="348"/>
      <c r="O633" s="348"/>
      <c r="P633" s="214">
        <v>0</v>
      </c>
      <c r="Q633" s="214">
        <v>139346.78</v>
      </c>
      <c r="R633" s="68" t="s">
        <v>1479</v>
      </c>
      <c r="S633" s="349"/>
      <c r="T633" s="272"/>
    </row>
    <row r="634" spans="1:20" ht="76.5">
      <c r="A634" s="191" t="s">
        <v>542</v>
      </c>
      <c r="B634" s="68"/>
      <c r="C634" s="212" t="s">
        <v>687</v>
      </c>
      <c r="D634" s="213">
        <v>45726</v>
      </c>
      <c r="E634" s="191" t="s">
        <v>2952</v>
      </c>
      <c r="F634" s="191" t="s">
        <v>635</v>
      </c>
      <c r="G634" s="191">
        <v>11288905</v>
      </c>
      <c r="H634" s="68"/>
      <c r="I634" s="197" t="s">
        <v>3399</v>
      </c>
      <c r="J634" s="68"/>
      <c r="K634" s="68"/>
      <c r="L634" s="68"/>
      <c r="M634" s="68"/>
      <c r="N634" s="348"/>
      <c r="O634" s="348"/>
      <c r="P634" s="214">
        <v>0</v>
      </c>
      <c r="Q634" s="214">
        <v>99413.01</v>
      </c>
      <c r="R634" s="68" t="s">
        <v>1479</v>
      </c>
      <c r="S634" s="349"/>
      <c r="T634" s="272"/>
    </row>
    <row r="635" spans="1:20" ht="63.75">
      <c r="A635" s="191" t="s">
        <v>542</v>
      </c>
      <c r="B635" s="68"/>
      <c r="C635" s="212" t="s">
        <v>687</v>
      </c>
      <c r="D635" s="213">
        <v>45726</v>
      </c>
      <c r="E635" s="191" t="s">
        <v>2953</v>
      </c>
      <c r="F635" s="191" t="s">
        <v>635</v>
      </c>
      <c r="G635" s="191">
        <v>11288909</v>
      </c>
      <c r="H635" s="68"/>
      <c r="I635" s="197" t="s">
        <v>3400</v>
      </c>
      <c r="J635" s="68"/>
      <c r="K635" s="68"/>
      <c r="L635" s="68"/>
      <c r="M635" s="68"/>
      <c r="N635" s="348"/>
      <c r="O635" s="348"/>
      <c r="P635" s="214">
        <v>0</v>
      </c>
      <c r="Q635" s="214">
        <v>30415.75</v>
      </c>
      <c r="R635" s="68" t="s">
        <v>1479</v>
      </c>
      <c r="S635" s="349"/>
      <c r="T635" s="272"/>
    </row>
    <row r="636" spans="1:20" ht="89.25">
      <c r="A636" s="191" t="s">
        <v>542</v>
      </c>
      <c r="B636" s="68"/>
      <c r="C636" s="212" t="s">
        <v>687</v>
      </c>
      <c r="D636" s="213">
        <v>45726</v>
      </c>
      <c r="E636" s="191" t="s">
        <v>2954</v>
      </c>
      <c r="F636" s="191" t="s">
        <v>10</v>
      </c>
      <c r="G636" s="191">
        <v>19818</v>
      </c>
      <c r="H636" s="68"/>
      <c r="I636" s="197" t="s">
        <v>3401</v>
      </c>
      <c r="J636" s="68"/>
      <c r="K636" s="68"/>
      <c r="L636" s="68"/>
      <c r="M636" s="68"/>
      <c r="N636" s="348"/>
      <c r="O636" s="348"/>
      <c r="P636" s="214">
        <v>38246.68</v>
      </c>
      <c r="Q636" s="214">
        <v>0</v>
      </c>
      <c r="R636" s="68" t="s">
        <v>1479</v>
      </c>
      <c r="S636" s="349"/>
      <c r="T636" s="272"/>
    </row>
    <row r="637" spans="1:20" ht="89.25">
      <c r="A637" s="191" t="s">
        <v>542</v>
      </c>
      <c r="B637" s="68"/>
      <c r="C637" s="212" t="s">
        <v>687</v>
      </c>
      <c r="D637" s="213">
        <v>45726</v>
      </c>
      <c r="E637" s="191" t="s">
        <v>2955</v>
      </c>
      <c r="F637" s="191" t="s">
        <v>19</v>
      </c>
      <c r="G637" s="191">
        <v>19818</v>
      </c>
      <c r="H637" s="68"/>
      <c r="I637" s="197" t="s">
        <v>3402</v>
      </c>
      <c r="J637" s="68"/>
      <c r="K637" s="68"/>
      <c r="L637" s="68"/>
      <c r="M637" s="68"/>
      <c r="N637" s="348"/>
      <c r="O637" s="348"/>
      <c r="P637" s="214">
        <v>38438956.590000004</v>
      </c>
      <c r="Q637" s="214">
        <v>0</v>
      </c>
      <c r="R637" s="68" t="s">
        <v>1479</v>
      </c>
      <c r="S637" s="349"/>
      <c r="T637" s="272"/>
    </row>
    <row r="638" spans="1:20" ht="89.25">
      <c r="A638" s="191" t="s">
        <v>542</v>
      </c>
      <c r="B638" s="68"/>
      <c r="C638" s="212" t="s">
        <v>687</v>
      </c>
      <c r="D638" s="213">
        <v>45726</v>
      </c>
      <c r="E638" s="191" t="s">
        <v>2956</v>
      </c>
      <c r="F638" s="191" t="s">
        <v>19</v>
      </c>
      <c r="G638" s="191">
        <v>19819</v>
      </c>
      <c r="H638" s="68"/>
      <c r="I638" s="197" t="s">
        <v>3403</v>
      </c>
      <c r="J638" s="68"/>
      <c r="K638" s="68"/>
      <c r="L638" s="68"/>
      <c r="M638" s="68"/>
      <c r="N638" s="348"/>
      <c r="O638" s="348"/>
      <c r="P638" s="214">
        <v>18615406.359999999</v>
      </c>
      <c r="Q638" s="214">
        <v>0</v>
      </c>
      <c r="R638" s="68" t="s">
        <v>1479</v>
      </c>
      <c r="S638" s="349"/>
      <c r="T638" s="272"/>
    </row>
    <row r="639" spans="1:20" ht="89.25">
      <c r="A639" s="191" t="s">
        <v>542</v>
      </c>
      <c r="B639" s="68"/>
      <c r="C639" s="212" t="s">
        <v>687</v>
      </c>
      <c r="D639" s="213">
        <v>45726</v>
      </c>
      <c r="E639" s="191" t="s">
        <v>2957</v>
      </c>
      <c r="F639" s="191" t="s">
        <v>10</v>
      </c>
      <c r="G639" s="191">
        <v>19819</v>
      </c>
      <c r="H639" s="68"/>
      <c r="I639" s="197" t="s">
        <v>3404</v>
      </c>
      <c r="J639" s="68"/>
      <c r="K639" s="68"/>
      <c r="L639" s="68"/>
      <c r="M639" s="68"/>
      <c r="N639" s="348"/>
      <c r="O639" s="348"/>
      <c r="P639" s="214">
        <v>18707.96</v>
      </c>
      <c r="Q639" s="214">
        <v>0</v>
      </c>
      <c r="R639" s="68" t="s">
        <v>1479</v>
      </c>
      <c r="S639" s="349"/>
      <c r="T639" s="272"/>
    </row>
    <row r="640" spans="1:20" ht="76.5">
      <c r="A640" s="191" t="s">
        <v>542</v>
      </c>
      <c r="B640" s="68"/>
      <c r="C640" s="212" t="s">
        <v>687</v>
      </c>
      <c r="D640" s="213">
        <v>45726</v>
      </c>
      <c r="E640" s="191" t="s">
        <v>2958</v>
      </c>
      <c r="F640" s="191" t="s">
        <v>10</v>
      </c>
      <c r="G640" s="191">
        <v>1121677</v>
      </c>
      <c r="H640" s="68"/>
      <c r="I640" s="197" t="s">
        <v>3405</v>
      </c>
      <c r="J640" s="68"/>
      <c r="K640" s="68"/>
      <c r="L640" s="68"/>
      <c r="M640" s="68"/>
      <c r="N640" s="348"/>
      <c r="O640" s="348"/>
      <c r="P640" s="214">
        <v>6916.24</v>
      </c>
      <c r="Q640" s="214">
        <v>0</v>
      </c>
      <c r="R640" s="68" t="s">
        <v>1479</v>
      </c>
      <c r="S640" s="349"/>
      <c r="T640" s="272"/>
    </row>
    <row r="641" spans="1:20" ht="89.25">
      <c r="A641" s="191">
        <v>117</v>
      </c>
      <c r="B641" s="68"/>
      <c r="C641" s="212" t="s">
        <v>54</v>
      </c>
      <c r="D641" s="213">
        <v>45726</v>
      </c>
      <c r="E641" s="191" t="s">
        <v>2959</v>
      </c>
      <c r="F641" s="191" t="s">
        <v>10</v>
      </c>
      <c r="G641" s="191">
        <v>1121696</v>
      </c>
      <c r="H641" s="68"/>
      <c r="I641" s="197" t="s">
        <v>3406</v>
      </c>
      <c r="J641" s="68"/>
      <c r="K641" s="68"/>
      <c r="L641" s="68"/>
      <c r="M641" s="68"/>
      <c r="N641" s="348"/>
      <c r="O641" s="348"/>
      <c r="P641" s="214">
        <v>60</v>
      </c>
      <c r="Q641" s="214">
        <v>0</v>
      </c>
      <c r="R641" s="68" t="s">
        <v>1479</v>
      </c>
      <c r="S641" s="349"/>
      <c r="T641" s="272"/>
    </row>
    <row r="642" spans="1:20" ht="38.25">
      <c r="A642" s="191">
        <v>133</v>
      </c>
      <c r="B642" s="68"/>
      <c r="C642" s="212" t="s">
        <v>60</v>
      </c>
      <c r="D642" s="213">
        <v>45726</v>
      </c>
      <c r="E642" s="191" t="s">
        <v>2960</v>
      </c>
      <c r="F642" s="191" t="s">
        <v>3</v>
      </c>
      <c r="G642" s="191">
        <v>2265906</v>
      </c>
      <c r="H642" s="68"/>
      <c r="I642" s="197" t="s">
        <v>3387</v>
      </c>
      <c r="J642" s="68"/>
      <c r="K642" s="68"/>
      <c r="L642" s="68"/>
      <c r="M642" s="68"/>
      <c r="N642" s="348"/>
      <c r="O642" s="348"/>
      <c r="P642" s="214">
        <v>0</v>
      </c>
      <c r="Q642" s="214">
        <v>3000</v>
      </c>
      <c r="R642" s="68" t="s">
        <v>1479</v>
      </c>
      <c r="S642" s="349"/>
      <c r="T642" s="272"/>
    </row>
    <row r="643" spans="1:20" ht="63.75">
      <c r="A643" s="191">
        <v>35</v>
      </c>
      <c r="B643" s="68"/>
      <c r="C643" s="212" t="s">
        <v>43</v>
      </c>
      <c r="D643" s="213">
        <v>45726</v>
      </c>
      <c r="E643" s="191" t="s">
        <v>2961</v>
      </c>
      <c r="F643" s="191" t="s">
        <v>3</v>
      </c>
      <c r="G643" s="191">
        <v>2265958</v>
      </c>
      <c r="H643" s="68"/>
      <c r="I643" s="197" t="s">
        <v>3407</v>
      </c>
      <c r="J643" s="68"/>
      <c r="K643" s="68"/>
      <c r="L643" s="68"/>
      <c r="M643" s="68"/>
      <c r="N643" s="348"/>
      <c r="O643" s="348"/>
      <c r="P643" s="214">
        <v>0</v>
      </c>
      <c r="Q643" s="214">
        <v>16926</v>
      </c>
      <c r="R643" s="68" t="s">
        <v>1479</v>
      </c>
      <c r="S643" s="349"/>
      <c r="T643" s="272"/>
    </row>
    <row r="644" spans="1:20" ht="51">
      <c r="A644" s="191" t="s">
        <v>550</v>
      </c>
      <c r="B644" s="68"/>
      <c r="C644" s="212" t="s">
        <v>589</v>
      </c>
      <c r="D644" s="213">
        <v>45726</v>
      </c>
      <c r="E644" s="191" t="s">
        <v>2962</v>
      </c>
      <c r="F644" s="191" t="s">
        <v>3</v>
      </c>
      <c r="G644" s="191">
        <v>2266164</v>
      </c>
      <c r="H644" s="68"/>
      <c r="I644" s="197" t="s">
        <v>3408</v>
      </c>
      <c r="J644" s="68"/>
      <c r="K644" s="68"/>
      <c r="L644" s="68"/>
      <c r="M644" s="68"/>
      <c r="N644" s="348"/>
      <c r="O644" s="348"/>
      <c r="P644" s="214">
        <v>0</v>
      </c>
      <c r="Q644" s="214">
        <v>100</v>
      </c>
      <c r="R644" s="68" t="s">
        <v>1479</v>
      </c>
      <c r="S644" s="349"/>
      <c r="T644" s="272"/>
    </row>
    <row r="645" spans="1:20" ht="51">
      <c r="A645" s="191">
        <v>650</v>
      </c>
      <c r="B645" s="68"/>
      <c r="C645" s="212" t="s">
        <v>175</v>
      </c>
      <c r="D645" s="213">
        <v>45726</v>
      </c>
      <c r="E645" s="191" t="s">
        <v>2963</v>
      </c>
      <c r="F645" s="191" t="s">
        <v>3</v>
      </c>
      <c r="G645" s="191">
        <v>2266166</v>
      </c>
      <c r="H645" s="68"/>
      <c r="I645" s="197" t="s">
        <v>3409</v>
      </c>
      <c r="J645" s="68"/>
      <c r="K645" s="68"/>
      <c r="L645" s="68"/>
      <c r="M645" s="68"/>
      <c r="N645" s="348"/>
      <c r="O645" s="348"/>
      <c r="P645" s="214">
        <v>0</v>
      </c>
      <c r="Q645" s="214">
        <v>100</v>
      </c>
      <c r="R645" s="68" t="s">
        <v>1479</v>
      </c>
      <c r="S645" s="349"/>
      <c r="T645" s="272"/>
    </row>
    <row r="646" spans="1:20" ht="51">
      <c r="A646" s="191">
        <v>650</v>
      </c>
      <c r="B646" s="68"/>
      <c r="C646" s="212" t="s">
        <v>175</v>
      </c>
      <c r="D646" s="213">
        <v>45726</v>
      </c>
      <c r="E646" s="191" t="s">
        <v>2964</v>
      </c>
      <c r="F646" s="191" t="s">
        <v>3</v>
      </c>
      <c r="G646" s="191">
        <v>2266167</v>
      </c>
      <c r="H646" s="68"/>
      <c r="I646" s="197" t="s">
        <v>3410</v>
      </c>
      <c r="J646" s="68"/>
      <c r="K646" s="68"/>
      <c r="L646" s="68"/>
      <c r="M646" s="68"/>
      <c r="N646" s="348"/>
      <c r="O646" s="348"/>
      <c r="P646" s="214">
        <v>0</v>
      </c>
      <c r="Q646" s="214">
        <v>100</v>
      </c>
      <c r="R646" s="68" t="s">
        <v>1479</v>
      </c>
      <c r="S646" s="349"/>
      <c r="T646" s="272"/>
    </row>
    <row r="647" spans="1:20" ht="51">
      <c r="A647" s="191">
        <v>81</v>
      </c>
      <c r="B647" s="68"/>
      <c r="C647" s="212" t="s">
        <v>49</v>
      </c>
      <c r="D647" s="213">
        <v>45726</v>
      </c>
      <c r="E647" s="191" t="s">
        <v>2965</v>
      </c>
      <c r="F647" s="191" t="s">
        <v>3</v>
      </c>
      <c r="G647" s="191">
        <v>2266204</v>
      </c>
      <c r="H647" s="68"/>
      <c r="I647" s="197" t="s">
        <v>3411</v>
      </c>
      <c r="J647" s="68"/>
      <c r="K647" s="68"/>
      <c r="L647" s="68"/>
      <c r="M647" s="68"/>
      <c r="N647" s="348"/>
      <c r="O647" s="348"/>
      <c r="P647" s="214">
        <v>0</v>
      </c>
      <c r="Q647" s="214">
        <v>25</v>
      </c>
      <c r="R647" s="68" t="s">
        <v>1479</v>
      </c>
      <c r="S647" s="349"/>
      <c r="T647" s="272"/>
    </row>
    <row r="648" spans="1:20" ht="51">
      <c r="A648" s="191">
        <v>81</v>
      </c>
      <c r="B648" s="68"/>
      <c r="C648" s="212" t="s">
        <v>49</v>
      </c>
      <c r="D648" s="213">
        <v>45726</v>
      </c>
      <c r="E648" s="191" t="s">
        <v>2966</v>
      </c>
      <c r="F648" s="191" t="s">
        <v>3</v>
      </c>
      <c r="G648" s="191">
        <v>2266206</v>
      </c>
      <c r="H648" s="68"/>
      <c r="I648" s="197" t="s">
        <v>3412</v>
      </c>
      <c r="J648" s="68"/>
      <c r="K648" s="68"/>
      <c r="L648" s="68"/>
      <c r="M648" s="68"/>
      <c r="N648" s="348"/>
      <c r="O648" s="348"/>
      <c r="P648" s="214">
        <v>0</v>
      </c>
      <c r="Q648" s="214">
        <v>0.8</v>
      </c>
      <c r="R648" s="68" t="s">
        <v>2747</v>
      </c>
      <c r="S648" s="349"/>
      <c r="T648" s="272"/>
    </row>
    <row r="649" spans="1:20" ht="51">
      <c r="A649" s="191" t="s">
        <v>550</v>
      </c>
      <c r="B649" s="68"/>
      <c r="C649" s="212" t="s">
        <v>589</v>
      </c>
      <c r="D649" s="213">
        <v>45726</v>
      </c>
      <c r="E649" s="191" t="s">
        <v>2967</v>
      </c>
      <c r="F649" s="191" t="s">
        <v>3</v>
      </c>
      <c r="G649" s="191">
        <v>2266007</v>
      </c>
      <c r="H649" s="68"/>
      <c r="I649" s="197" t="s">
        <v>3413</v>
      </c>
      <c r="J649" s="68"/>
      <c r="K649" s="68"/>
      <c r="L649" s="68"/>
      <c r="M649" s="68"/>
      <c r="N649" s="348"/>
      <c r="O649" s="348"/>
      <c r="P649" s="214">
        <v>0</v>
      </c>
      <c r="Q649" s="214">
        <v>11308.1</v>
      </c>
      <c r="R649" s="68" t="s">
        <v>1479</v>
      </c>
      <c r="S649" s="349"/>
      <c r="T649" s="272"/>
    </row>
    <row r="650" spans="1:20" ht="51">
      <c r="A650" s="191">
        <v>15</v>
      </c>
      <c r="B650" s="68"/>
      <c r="C650" s="212" t="s">
        <v>39</v>
      </c>
      <c r="D650" s="213">
        <v>45726</v>
      </c>
      <c r="E650" s="191" t="s">
        <v>2968</v>
      </c>
      <c r="F650" s="191" t="s">
        <v>3</v>
      </c>
      <c r="G650" s="191">
        <v>2266009</v>
      </c>
      <c r="H650" s="68"/>
      <c r="I650" s="197" t="s">
        <v>3414</v>
      </c>
      <c r="J650" s="68"/>
      <c r="K650" s="68"/>
      <c r="L650" s="68"/>
      <c r="M650" s="68"/>
      <c r="N650" s="348"/>
      <c r="O650" s="348"/>
      <c r="P650" s="214">
        <v>0</v>
      </c>
      <c r="Q650" s="214">
        <v>4000</v>
      </c>
      <c r="R650" s="68" t="s">
        <v>1479</v>
      </c>
      <c r="S650" s="349"/>
      <c r="T650" s="272"/>
    </row>
    <row r="651" spans="1:20" ht="76.5">
      <c r="A651" s="191">
        <v>117</v>
      </c>
      <c r="B651" s="68"/>
      <c r="C651" s="212" t="s">
        <v>54</v>
      </c>
      <c r="D651" s="213">
        <v>45727</v>
      </c>
      <c r="E651" s="191" t="s">
        <v>2969</v>
      </c>
      <c r="F651" s="191" t="s">
        <v>10</v>
      </c>
      <c r="G651" s="191">
        <v>1121763</v>
      </c>
      <c r="H651" s="68"/>
      <c r="I651" s="197" t="s">
        <v>3415</v>
      </c>
      <c r="J651" s="68"/>
      <c r="K651" s="68"/>
      <c r="L651" s="68"/>
      <c r="M651" s="68"/>
      <c r="N651" s="348"/>
      <c r="O651" s="348"/>
      <c r="P651" s="214">
        <v>60</v>
      </c>
      <c r="Q651" s="214">
        <v>0</v>
      </c>
      <c r="R651" s="68" t="s">
        <v>1479</v>
      </c>
      <c r="S651" s="349"/>
      <c r="T651" s="272"/>
    </row>
    <row r="652" spans="1:20" ht="76.5">
      <c r="A652" s="191">
        <v>117</v>
      </c>
      <c r="B652" s="68"/>
      <c r="C652" s="212" t="s">
        <v>54</v>
      </c>
      <c r="D652" s="213">
        <v>45727</v>
      </c>
      <c r="E652" s="191" t="s">
        <v>2970</v>
      </c>
      <c r="F652" s="191" t="s">
        <v>10</v>
      </c>
      <c r="G652" s="191">
        <v>1121774</v>
      </c>
      <c r="H652" s="68"/>
      <c r="I652" s="197" t="s">
        <v>3416</v>
      </c>
      <c r="J652" s="68"/>
      <c r="K652" s="68"/>
      <c r="L652" s="68"/>
      <c r="M652" s="68"/>
      <c r="N652" s="348"/>
      <c r="O652" s="348"/>
      <c r="P652" s="214">
        <v>60</v>
      </c>
      <c r="Q652" s="214">
        <v>0</v>
      </c>
      <c r="R652" s="68" t="s">
        <v>1479</v>
      </c>
      <c r="S652" s="349"/>
      <c r="T652" s="272"/>
    </row>
    <row r="653" spans="1:20" ht="89.25">
      <c r="A653" s="191">
        <v>293</v>
      </c>
      <c r="B653" s="68"/>
      <c r="C653" s="212" t="s">
        <v>121</v>
      </c>
      <c r="D653" s="213">
        <v>45727</v>
      </c>
      <c r="E653" s="191" t="s">
        <v>2971</v>
      </c>
      <c r="F653" s="191" t="s">
        <v>6</v>
      </c>
      <c r="G653" s="191">
        <v>1121776</v>
      </c>
      <c r="H653" s="68"/>
      <c r="I653" s="197" t="s">
        <v>3417</v>
      </c>
      <c r="J653" s="68"/>
      <c r="K653" s="68"/>
      <c r="L653" s="68"/>
      <c r="M653" s="68"/>
      <c r="N653" s="348"/>
      <c r="O653" s="348"/>
      <c r="P653" s="214">
        <v>0</v>
      </c>
      <c r="Q653" s="214">
        <v>1368108.48</v>
      </c>
      <c r="R653" s="68" t="s">
        <v>1479</v>
      </c>
      <c r="S653" s="349"/>
      <c r="T653" s="272"/>
    </row>
    <row r="654" spans="1:20" ht="51">
      <c r="A654" s="191">
        <v>526</v>
      </c>
      <c r="B654" s="68"/>
      <c r="C654" s="212" t="s">
        <v>1262</v>
      </c>
      <c r="D654" s="213">
        <v>45727</v>
      </c>
      <c r="E654" s="191" t="s">
        <v>2972</v>
      </c>
      <c r="F654" s="191" t="s">
        <v>3</v>
      </c>
      <c r="G654" s="191">
        <v>2266413</v>
      </c>
      <c r="H654" s="68"/>
      <c r="I654" s="197" t="s">
        <v>3418</v>
      </c>
      <c r="J654" s="68"/>
      <c r="K654" s="68"/>
      <c r="L654" s="68"/>
      <c r="M654" s="68"/>
      <c r="N654" s="348"/>
      <c r="O654" s="348"/>
      <c r="P654" s="214">
        <v>0</v>
      </c>
      <c r="Q654" s="214">
        <v>1750</v>
      </c>
      <c r="R654" s="68" t="s">
        <v>1479</v>
      </c>
      <c r="S654" s="349"/>
      <c r="T654" s="272"/>
    </row>
    <row r="655" spans="1:20" ht="51">
      <c r="A655" s="191" t="s">
        <v>550</v>
      </c>
      <c r="B655" s="68"/>
      <c r="C655" s="212" t="s">
        <v>589</v>
      </c>
      <c r="D655" s="213">
        <v>45727</v>
      </c>
      <c r="E655" s="191" t="s">
        <v>2973</v>
      </c>
      <c r="F655" s="191" t="s">
        <v>3</v>
      </c>
      <c r="G655" s="191">
        <v>2266519</v>
      </c>
      <c r="H655" s="68"/>
      <c r="I655" s="197" t="s">
        <v>3419</v>
      </c>
      <c r="J655" s="68"/>
      <c r="K655" s="68"/>
      <c r="L655" s="68"/>
      <c r="M655" s="68"/>
      <c r="N655" s="348"/>
      <c r="O655" s="348"/>
      <c r="P655" s="214">
        <v>0</v>
      </c>
      <c r="Q655" s="214">
        <v>8504.23</v>
      </c>
      <c r="R655" s="68" t="s">
        <v>1479</v>
      </c>
      <c r="S655" s="349"/>
      <c r="T655" s="272"/>
    </row>
    <row r="656" spans="1:20" ht="51">
      <c r="A656" s="191" t="s">
        <v>550</v>
      </c>
      <c r="B656" s="68"/>
      <c r="C656" s="212" t="s">
        <v>589</v>
      </c>
      <c r="D656" s="213">
        <v>45727</v>
      </c>
      <c r="E656" s="191" t="s">
        <v>2974</v>
      </c>
      <c r="F656" s="191" t="s">
        <v>3</v>
      </c>
      <c r="G656" s="191">
        <v>2266522</v>
      </c>
      <c r="H656" s="68"/>
      <c r="I656" s="197" t="s">
        <v>3420</v>
      </c>
      <c r="J656" s="68"/>
      <c r="K656" s="68"/>
      <c r="L656" s="68"/>
      <c r="M656" s="68"/>
      <c r="N656" s="348"/>
      <c r="O656" s="348"/>
      <c r="P656" s="214">
        <v>0</v>
      </c>
      <c r="Q656" s="214">
        <v>3721.53</v>
      </c>
      <c r="R656" s="68" t="s">
        <v>1479</v>
      </c>
      <c r="S656" s="349"/>
      <c r="T656" s="272"/>
    </row>
    <row r="657" spans="1:20" ht="76.5">
      <c r="A657" s="191" t="s">
        <v>541</v>
      </c>
      <c r="B657" s="68"/>
      <c r="C657" s="212" t="s">
        <v>590</v>
      </c>
      <c r="D657" s="213">
        <v>45728</v>
      </c>
      <c r="E657" s="191" t="s">
        <v>2976</v>
      </c>
      <c r="F657" s="191" t="s">
        <v>6</v>
      </c>
      <c r="G657" s="191">
        <v>2184591</v>
      </c>
      <c r="H657" s="68"/>
      <c r="I657" s="197" t="s">
        <v>3421</v>
      </c>
      <c r="J657" s="68"/>
      <c r="K657" s="68"/>
      <c r="L657" s="68"/>
      <c r="M657" s="68"/>
      <c r="N657" s="348"/>
      <c r="O657" s="348"/>
      <c r="P657" s="214">
        <v>0</v>
      </c>
      <c r="Q657" s="214">
        <v>56105.89</v>
      </c>
      <c r="R657" s="68" t="s">
        <v>1479</v>
      </c>
      <c r="S657" s="349"/>
      <c r="T657" s="272"/>
    </row>
    <row r="658" spans="1:20" ht="76.5">
      <c r="A658" s="191" t="s">
        <v>541</v>
      </c>
      <c r="B658" s="68"/>
      <c r="C658" s="212" t="s">
        <v>590</v>
      </c>
      <c r="D658" s="213">
        <v>45728</v>
      </c>
      <c r="E658" s="191" t="s">
        <v>2977</v>
      </c>
      <c r="F658" s="191" t="s">
        <v>6</v>
      </c>
      <c r="G658" s="191">
        <v>2184593</v>
      </c>
      <c r="H658" s="68"/>
      <c r="I658" s="197" t="s">
        <v>3422</v>
      </c>
      <c r="J658" s="68"/>
      <c r="K658" s="68"/>
      <c r="L658" s="68"/>
      <c r="M658" s="68"/>
      <c r="N658" s="348"/>
      <c r="O658" s="348"/>
      <c r="P658" s="214">
        <v>0</v>
      </c>
      <c r="Q658" s="214">
        <v>61170.86</v>
      </c>
      <c r="R658" s="68" t="s">
        <v>1479</v>
      </c>
      <c r="S658" s="349"/>
      <c r="T658" s="272"/>
    </row>
    <row r="659" spans="1:20" ht="76.5">
      <c r="A659" s="191">
        <v>117</v>
      </c>
      <c r="B659" s="68"/>
      <c r="C659" s="212" t="s">
        <v>54</v>
      </c>
      <c r="D659" s="213">
        <v>45728</v>
      </c>
      <c r="E659" s="191" t="s">
        <v>2978</v>
      </c>
      <c r="F659" s="191" t="s">
        <v>10</v>
      </c>
      <c r="G659" s="191">
        <v>1121844</v>
      </c>
      <c r="H659" s="68"/>
      <c r="I659" s="197" t="s">
        <v>3423</v>
      </c>
      <c r="J659" s="68"/>
      <c r="K659" s="68"/>
      <c r="L659" s="68"/>
      <c r="M659" s="68"/>
      <c r="N659" s="348"/>
      <c r="O659" s="348"/>
      <c r="P659" s="214">
        <v>60</v>
      </c>
      <c r="Q659" s="214">
        <v>0</v>
      </c>
      <c r="R659" s="68" t="s">
        <v>1479</v>
      </c>
      <c r="S659" s="349"/>
      <c r="T659" s="272"/>
    </row>
    <row r="660" spans="1:20" ht="76.5">
      <c r="A660" s="191">
        <v>117</v>
      </c>
      <c r="B660" s="68"/>
      <c r="C660" s="212" t="s">
        <v>54</v>
      </c>
      <c r="D660" s="213">
        <v>45728</v>
      </c>
      <c r="E660" s="191" t="s">
        <v>2979</v>
      </c>
      <c r="F660" s="191" t="s">
        <v>10</v>
      </c>
      <c r="G660" s="191">
        <v>1121840</v>
      </c>
      <c r="H660" s="68"/>
      <c r="I660" s="197" t="s">
        <v>3424</v>
      </c>
      <c r="J660" s="68"/>
      <c r="K660" s="68"/>
      <c r="L660" s="68"/>
      <c r="M660" s="68"/>
      <c r="N660" s="348"/>
      <c r="O660" s="348"/>
      <c r="P660" s="214">
        <v>60</v>
      </c>
      <c r="Q660" s="214">
        <v>0</v>
      </c>
      <c r="R660" s="68" t="s">
        <v>1479</v>
      </c>
      <c r="S660" s="349"/>
      <c r="T660" s="272"/>
    </row>
    <row r="661" spans="1:20" ht="51">
      <c r="A661" s="191" t="s">
        <v>550</v>
      </c>
      <c r="B661" s="68"/>
      <c r="C661" s="212" t="s">
        <v>589</v>
      </c>
      <c r="D661" s="213">
        <v>45728</v>
      </c>
      <c r="E661" s="191" t="s">
        <v>2980</v>
      </c>
      <c r="F661" s="191" t="s">
        <v>3</v>
      </c>
      <c r="G661" s="191">
        <v>2266877</v>
      </c>
      <c r="H661" s="68"/>
      <c r="I661" s="197" t="s">
        <v>3425</v>
      </c>
      <c r="J661" s="68"/>
      <c r="K661" s="68"/>
      <c r="L661" s="68"/>
      <c r="M661" s="68"/>
      <c r="N661" s="348"/>
      <c r="O661" s="348"/>
      <c r="P661" s="214">
        <v>0</v>
      </c>
      <c r="Q661" s="214">
        <v>3291.7</v>
      </c>
      <c r="R661" s="68" t="s">
        <v>1479</v>
      </c>
      <c r="S661" s="349"/>
      <c r="T661" s="272"/>
    </row>
    <row r="662" spans="1:20" ht="63.75">
      <c r="A662" s="191">
        <v>53</v>
      </c>
      <c r="B662" s="68"/>
      <c r="C662" s="212" t="s">
        <v>1372</v>
      </c>
      <c r="D662" s="213">
        <v>45728</v>
      </c>
      <c r="E662" s="191" t="s">
        <v>2981</v>
      </c>
      <c r="F662" s="191" t="s">
        <v>3</v>
      </c>
      <c r="G662" s="191">
        <v>2266945</v>
      </c>
      <c r="H662" s="68"/>
      <c r="I662" s="197" t="s">
        <v>3426</v>
      </c>
      <c r="J662" s="68"/>
      <c r="K662" s="68"/>
      <c r="L662" s="68"/>
      <c r="M662" s="68"/>
      <c r="N662" s="348"/>
      <c r="O662" s="348"/>
      <c r="P662" s="214">
        <v>0</v>
      </c>
      <c r="Q662" s="214">
        <v>32</v>
      </c>
      <c r="R662" s="68" t="s">
        <v>1479</v>
      </c>
      <c r="S662" s="349"/>
      <c r="T662" s="272"/>
    </row>
    <row r="663" spans="1:20" ht="51">
      <c r="A663" s="191">
        <v>513</v>
      </c>
      <c r="B663" s="68"/>
      <c r="C663" s="212" t="s">
        <v>160</v>
      </c>
      <c r="D663" s="213">
        <v>45728</v>
      </c>
      <c r="E663" s="191" t="s">
        <v>2982</v>
      </c>
      <c r="F663" s="191" t="s">
        <v>3</v>
      </c>
      <c r="G663" s="191">
        <v>2266961</v>
      </c>
      <c r="H663" s="68"/>
      <c r="I663" s="197" t="s">
        <v>3427</v>
      </c>
      <c r="J663" s="68"/>
      <c r="K663" s="68"/>
      <c r="L663" s="68"/>
      <c r="M663" s="68"/>
      <c r="N663" s="348"/>
      <c r="O663" s="348"/>
      <c r="P663" s="214">
        <v>0</v>
      </c>
      <c r="Q663" s="214">
        <v>23801.5</v>
      </c>
      <c r="R663" s="68" t="s">
        <v>1479</v>
      </c>
      <c r="S663" s="349"/>
      <c r="T663" s="272"/>
    </row>
    <row r="664" spans="1:20" ht="63.75">
      <c r="A664" s="191" t="s">
        <v>550</v>
      </c>
      <c r="B664" s="68"/>
      <c r="C664" s="212" t="s">
        <v>589</v>
      </c>
      <c r="D664" s="213">
        <v>45728</v>
      </c>
      <c r="E664" s="191" t="s">
        <v>2983</v>
      </c>
      <c r="F664" s="191" t="s">
        <v>3</v>
      </c>
      <c r="G664" s="191">
        <v>2266965</v>
      </c>
      <c r="H664" s="68"/>
      <c r="I664" s="197" t="s">
        <v>3428</v>
      </c>
      <c r="J664" s="68"/>
      <c r="K664" s="68"/>
      <c r="L664" s="68"/>
      <c r="M664" s="68"/>
      <c r="N664" s="348"/>
      <c r="O664" s="348"/>
      <c r="P664" s="214">
        <v>0</v>
      </c>
      <c r="Q664" s="214">
        <v>1500</v>
      </c>
      <c r="R664" s="68" t="s">
        <v>1479</v>
      </c>
      <c r="S664" s="349"/>
      <c r="T664" s="272"/>
    </row>
    <row r="665" spans="1:20" ht="63.75">
      <c r="A665" s="191" t="s">
        <v>542</v>
      </c>
      <c r="B665" s="68"/>
      <c r="C665" s="212" t="s">
        <v>687</v>
      </c>
      <c r="D665" s="213">
        <v>45729</v>
      </c>
      <c r="E665" s="191" t="s">
        <v>2984</v>
      </c>
      <c r="F665" s="191" t="s">
        <v>635</v>
      </c>
      <c r="G665" s="191">
        <v>11324145</v>
      </c>
      <c r="H665" s="68"/>
      <c r="I665" s="197" t="s">
        <v>3429</v>
      </c>
      <c r="J665" s="68"/>
      <c r="K665" s="68"/>
      <c r="L665" s="68"/>
      <c r="M665" s="68"/>
      <c r="N665" s="348"/>
      <c r="O665" s="348"/>
      <c r="P665" s="214">
        <v>0</v>
      </c>
      <c r="Q665" s="214">
        <v>258141.08</v>
      </c>
      <c r="R665" s="68" t="s">
        <v>1479</v>
      </c>
      <c r="S665" s="349"/>
      <c r="T665" s="272"/>
    </row>
    <row r="666" spans="1:20" ht="63.75">
      <c r="A666" s="191" t="s">
        <v>542</v>
      </c>
      <c r="B666" s="68"/>
      <c r="C666" s="212" t="s">
        <v>687</v>
      </c>
      <c r="D666" s="213">
        <v>45729</v>
      </c>
      <c r="E666" s="191" t="s">
        <v>2985</v>
      </c>
      <c r="F666" s="191" t="s">
        <v>635</v>
      </c>
      <c r="G666" s="191">
        <v>11324160</v>
      </c>
      <c r="H666" s="68"/>
      <c r="I666" s="197" t="s">
        <v>3430</v>
      </c>
      <c r="J666" s="68"/>
      <c r="K666" s="68"/>
      <c r="L666" s="68"/>
      <c r="M666" s="68"/>
      <c r="N666" s="348"/>
      <c r="O666" s="348"/>
      <c r="P666" s="214">
        <v>0</v>
      </c>
      <c r="Q666" s="214">
        <v>14621.68</v>
      </c>
      <c r="R666" s="68" t="s">
        <v>1479</v>
      </c>
      <c r="S666" s="349"/>
      <c r="T666" s="272"/>
    </row>
    <row r="667" spans="1:20" ht="63.75">
      <c r="A667" s="191" t="s">
        <v>542</v>
      </c>
      <c r="B667" s="68"/>
      <c r="C667" s="212" t="s">
        <v>687</v>
      </c>
      <c r="D667" s="213">
        <v>45729</v>
      </c>
      <c r="E667" s="191" t="s">
        <v>2986</v>
      </c>
      <c r="F667" s="191" t="s">
        <v>635</v>
      </c>
      <c r="G667" s="191">
        <v>11324171</v>
      </c>
      <c r="H667" s="68"/>
      <c r="I667" s="197" t="s">
        <v>3431</v>
      </c>
      <c r="J667" s="68"/>
      <c r="K667" s="68"/>
      <c r="L667" s="68"/>
      <c r="M667" s="68"/>
      <c r="N667" s="348"/>
      <c r="O667" s="348"/>
      <c r="P667" s="214">
        <v>0</v>
      </c>
      <c r="Q667" s="214">
        <v>89870.33</v>
      </c>
      <c r="R667" s="68" t="s">
        <v>1479</v>
      </c>
      <c r="S667" s="349"/>
      <c r="T667" s="272"/>
    </row>
    <row r="668" spans="1:20" ht="63.75">
      <c r="A668" s="191" t="s">
        <v>542</v>
      </c>
      <c r="B668" s="68"/>
      <c r="C668" s="212" t="s">
        <v>687</v>
      </c>
      <c r="D668" s="213">
        <v>45729</v>
      </c>
      <c r="E668" s="191" t="s">
        <v>2987</v>
      </c>
      <c r="F668" s="191" t="s">
        <v>635</v>
      </c>
      <c r="G668" s="191">
        <v>11324178</v>
      </c>
      <c r="H668" s="68"/>
      <c r="I668" s="197" t="s">
        <v>3432</v>
      </c>
      <c r="J668" s="68"/>
      <c r="K668" s="68"/>
      <c r="L668" s="68"/>
      <c r="M668" s="68"/>
      <c r="N668" s="348"/>
      <c r="O668" s="348"/>
      <c r="P668" s="214">
        <v>0</v>
      </c>
      <c r="Q668" s="214">
        <v>12187</v>
      </c>
      <c r="R668" s="68" t="s">
        <v>1479</v>
      </c>
      <c r="S668" s="349"/>
      <c r="T668" s="272"/>
    </row>
    <row r="669" spans="1:20" ht="63.75">
      <c r="A669" s="191" t="s">
        <v>542</v>
      </c>
      <c r="B669" s="68"/>
      <c r="C669" s="212" t="s">
        <v>687</v>
      </c>
      <c r="D669" s="213">
        <v>45729</v>
      </c>
      <c r="E669" s="191" t="s">
        <v>2988</v>
      </c>
      <c r="F669" s="191" t="s">
        <v>635</v>
      </c>
      <c r="G669" s="191">
        <v>11324194</v>
      </c>
      <c r="H669" s="68"/>
      <c r="I669" s="197" t="s">
        <v>3433</v>
      </c>
      <c r="J669" s="68"/>
      <c r="K669" s="68"/>
      <c r="L669" s="68"/>
      <c r="M669" s="68"/>
      <c r="N669" s="348"/>
      <c r="O669" s="348"/>
      <c r="P669" s="214">
        <v>0</v>
      </c>
      <c r="Q669" s="214">
        <v>18348.560000000001</v>
      </c>
      <c r="R669" s="68" t="s">
        <v>1479</v>
      </c>
      <c r="S669" s="349"/>
      <c r="T669" s="272"/>
    </row>
    <row r="670" spans="1:20" ht="76.5">
      <c r="A670" s="191" t="s">
        <v>542</v>
      </c>
      <c r="B670" s="68"/>
      <c r="C670" s="212" t="s">
        <v>687</v>
      </c>
      <c r="D670" s="213">
        <v>45729</v>
      </c>
      <c r="E670" s="191" t="s">
        <v>2989</v>
      </c>
      <c r="F670" s="191" t="s">
        <v>635</v>
      </c>
      <c r="G670" s="191">
        <v>11329844</v>
      </c>
      <c r="H670" s="68"/>
      <c r="I670" s="197" t="s">
        <v>3434</v>
      </c>
      <c r="J670" s="68"/>
      <c r="K670" s="68"/>
      <c r="L670" s="68"/>
      <c r="M670" s="68"/>
      <c r="N670" s="348"/>
      <c r="O670" s="348"/>
      <c r="P670" s="214">
        <v>0</v>
      </c>
      <c r="Q670" s="214">
        <v>109308.64</v>
      </c>
      <c r="R670" s="68" t="s">
        <v>1479</v>
      </c>
      <c r="S670" s="349"/>
      <c r="T670" s="272"/>
    </row>
    <row r="671" spans="1:20" ht="63.75">
      <c r="A671" s="191">
        <v>802</v>
      </c>
      <c r="B671" s="68"/>
      <c r="C671" s="212" t="s">
        <v>184</v>
      </c>
      <c r="D671" s="213">
        <v>45729</v>
      </c>
      <c r="E671" s="191" t="s">
        <v>2990</v>
      </c>
      <c r="F671" s="191" t="s">
        <v>6</v>
      </c>
      <c r="G671" s="191">
        <v>2185432</v>
      </c>
      <c r="H671" s="68"/>
      <c r="I671" s="197" t="s">
        <v>3435</v>
      </c>
      <c r="J671" s="68"/>
      <c r="K671" s="68"/>
      <c r="L671" s="68"/>
      <c r="M671" s="68"/>
      <c r="N671" s="348"/>
      <c r="O671" s="348"/>
      <c r="P671" s="214">
        <v>0</v>
      </c>
      <c r="Q671" s="214">
        <v>297.3</v>
      </c>
      <c r="R671" s="68" t="s">
        <v>1479</v>
      </c>
      <c r="S671" s="349"/>
      <c r="T671" s="272"/>
    </row>
    <row r="672" spans="1:20" ht="76.5">
      <c r="A672" s="191">
        <v>513</v>
      </c>
      <c r="B672" s="68"/>
      <c r="C672" s="212" t="s">
        <v>160</v>
      </c>
      <c r="D672" s="213">
        <v>45729</v>
      </c>
      <c r="E672" s="191" t="s">
        <v>2991</v>
      </c>
      <c r="F672" s="191" t="s">
        <v>6</v>
      </c>
      <c r="G672" s="191">
        <v>22884</v>
      </c>
      <c r="H672" s="68"/>
      <c r="I672" s="197" t="s">
        <v>3436</v>
      </c>
      <c r="J672" s="68"/>
      <c r="K672" s="68"/>
      <c r="L672" s="68"/>
      <c r="M672" s="68"/>
      <c r="N672" s="348"/>
      <c r="O672" s="348"/>
      <c r="P672" s="214">
        <v>0</v>
      </c>
      <c r="Q672" s="214">
        <v>14935600</v>
      </c>
      <c r="R672" s="68" t="s">
        <v>1479</v>
      </c>
      <c r="S672" s="349"/>
      <c r="T672" s="272"/>
    </row>
    <row r="673" spans="1:20" ht="76.5">
      <c r="A673" s="191" t="s">
        <v>541</v>
      </c>
      <c r="B673" s="68"/>
      <c r="C673" s="212" t="s">
        <v>590</v>
      </c>
      <c r="D673" s="213">
        <v>45729</v>
      </c>
      <c r="E673" s="191" t="s">
        <v>2992</v>
      </c>
      <c r="F673" s="191" t="s">
        <v>6</v>
      </c>
      <c r="G673" s="191">
        <v>2185698</v>
      </c>
      <c r="H673" s="68"/>
      <c r="I673" s="197" t="s">
        <v>3437</v>
      </c>
      <c r="J673" s="68"/>
      <c r="K673" s="68"/>
      <c r="L673" s="68"/>
      <c r="M673" s="68"/>
      <c r="N673" s="348"/>
      <c r="O673" s="348"/>
      <c r="P673" s="214">
        <v>0</v>
      </c>
      <c r="Q673" s="214">
        <v>1709.6</v>
      </c>
      <c r="R673" s="68" t="s">
        <v>1479</v>
      </c>
      <c r="S673" s="349"/>
      <c r="T673" s="272"/>
    </row>
    <row r="674" spans="1:20" ht="76.5">
      <c r="A674" s="191">
        <v>117</v>
      </c>
      <c r="B674" s="68"/>
      <c r="C674" s="212" t="s">
        <v>54</v>
      </c>
      <c r="D674" s="213">
        <v>45729</v>
      </c>
      <c r="E674" s="191" t="s">
        <v>2993</v>
      </c>
      <c r="F674" s="191" t="s">
        <v>10</v>
      </c>
      <c r="G674" s="191">
        <v>1121940</v>
      </c>
      <c r="H674" s="68"/>
      <c r="I674" s="197" t="s">
        <v>3438</v>
      </c>
      <c r="J674" s="68"/>
      <c r="K674" s="68"/>
      <c r="L674" s="68"/>
      <c r="M674" s="68"/>
      <c r="N674" s="348"/>
      <c r="O674" s="348"/>
      <c r="P674" s="214">
        <v>60</v>
      </c>
      <c r="Q674" s="214">
        <v>0</v>
      </c>
      <c r="R674" s="68" t="s">
        <v>1479</v>
      </c>
      <c r="S674" s="349"/>
      <c r="T674" s="272"/>
    </row>
    <row r="675" spans="1:20" ht="63.75">
      <c r="A675" s="191">
        <v>598</v>
      </c>
      <c r="B675" s="68"/>
      <c r="C675" s="212" t="s">
        <v>668</v>
      </c>
      <c r="D675" s="213">
        <v>45729</v>
      </c>
      <c r="E675" s="191" t="s">
        <v>2994</v>
      </c>
      <c r="F675" s="191" t="s">
        <v>3</v>
      </c>
      <c r="G675" s="191">
        <v>2267320</v>
      </c>
      <c r="H675" s="68"/>
      <c r="I675" s="197" t="s">
        <v>3439</v>
      </c>
      <c r="J675" s="68"/>
      <c r="K675" s="68"/>
      <c r="L675" s="68"/>
      <c r="M675" s="68"/>
      <c r="N675" s="348"/>
      <c r="O675" s="348"/>
      <c r="P675" s="214">
        <v>0</v>
      </c>
      <c r="Q675" s="214">
        <v>198.67</v>
      </c>
      <c r="R675" s="68" t="s">
        <v>1479</v>
      </c>
      <c r="S675" s="349"/>
      <c r="T675" s="272"/>
    </row>
    <row r="676" spans="1:20" ht="51">
      <c r="A676" s="191">
        <v>203</v>
      </c>
      <c r="B676" s="68"/>
      <c r="C676" s="212" t="s">
        <v>86</v>
      </c>
      <c r="D676" s="213">
        <v>45729</v>
      </c>
      <c r="E676" s="191" t="s">
        <v>2995</v>
      </c>
      <c r="F676" s="191" t="s">
        <v>3</v>
      </c>
      <c r="G676" s="191">
        <v>2267425</v>
      </c>
      <c r="H676" s="68"/>
      <c r="I676" s="197" t="s">
        <v>3440</v>
      </c>
      <c r="J676" s="68"/>
      <c r="K676" s="68"/>
      <c r="L676" s="68"/>
      <c r="M676" s="68"/>
      <c r="N676" s="348"/>
      <c r="O676" s="348"/>
      <c r="P676" s="214">
        <v>0</v>
      </c>
      <c r="Q676" s="214">
        <v>15</v>
      </c>
      <c r="R676" s="68" t="s">
        <v>1479</v>
      </c>
      <c r="S676" s="349"/>
      <c r="T676" s="272"/>
    </row>
    <row r="677" spans="1:20" ht="38.25">
      <c r="A677" s="191" t="s">
        <v>550</v>
      </c>
      <c r="B677" s="68"/>
      <c r="C677" s="212" t="s">
        <v>589</v>
      </c>
      <c r="D677" s="213">
        <v>45729</v>
      </c>
      <c r="E677" s="191" t="s">
        <v>2996</v>
      </c>
      <c r="F677" s="191" t="s">
        <v>3</v>
      </c>
      <c r="G677" s="191">
        <v>2267524</v>
      </c>
      <c r="H677" s="68"/>
      <c r="I677" s="197" t="s">
        <v>3441</v>
      </c>
      <c r="J677" s="68"/>
      <c r="K677" s="68"/>
      <c r="L677" s="68"/>
      <c r="M677" s="68"/>
      <c r="N677" s="348"/>
      <c r="O677" s="348"/>
      <c r="P677" s="214">
        <v>0</v>
      </c>
      <c r="Q677" s="214">
        <v>1217.8</v>
      </c>
      <c r="R677" s="68" t="s">
        <v>1479</v>
      </c>
      <c r="S677" s="349"/>
      <c r="T677" s="272"/>
    </row>
    <row r="678" spans="1:20" ht="38.25">
      <c r="A678" s="191" t="s">
        <v>550</v>
      </c>
      <c r="B678" s="68"/>
      <c r="C678" s="212" t="s">
        <v>589</v>
      </c>
      <c r="D678" s="213">
        <v>45729</v>
      </c>
      <c r="E678" s="191" t="s">
        <v>2997</v>
      </c>
      <c r="F678" s="191" t="s">
        <v>3</v>
      </c>
      <c r="G678" s="191">
        <v>2267542</v>
      </c>
      <c r="H678" s="68"/>
      <c r="I678" s="197" t="s">
        <v>3442</v>
      </c>
      <c r="J678" s="68"/>
      <c r="K678" s="68"/>
      <c r="L678" s="68"/>
      <c r="M678" s="68"/>
      <c r="N678" s="348"/>
      <c r="O678" s="348"/>
      <c r="P678" s="214">
        <v>0</v>
      </c>
      <c r="Q678" s="214">
        <v>60.03</v>
      </c>
      <c r="R678" s="68" t="s">
        <v>1479</v>
      </c>
      <c r="S678" s="349"/>
      <c r="T678" s="272"/>
    </row>
    <row r="679" spans="1:20" ht="38.25">
      <c r="A679" s="191" t="s">
        <v>550</v>
      </c>
      <c r="B679" s="68"/>
      <c r="C679" s="212" t="s">
        <v>589</v>
      </c>
      <c r="D679" s="213">
        <v>45729</v>
      </c>
      <c r="E679" s="191" t="s">
        <v>2998</v>
      </c>
      <c r="F679" s="191" t="s">
        <v>3</v>
      </c>
      <c r="G679" s="191">
        <v>2267553</v>
      </c>
      <c r="H679" s="68"/>
      <c r="I679" s="197" t="s">
        <v>3443</v>
      </c>
      <c r="J679" s="68"/>
      <c r="K679" s="68"/>
      <c r="L679" s="68"/>
      <c r="M679" s="68"/>
      <c r="N679" s="348"/>
      <c r="O679" s="348"/>
      <c r="P679" s="214">
        <v>0</v>
      </c>
      <c r="Q679" s="214">
        <v>16001.74</v>
      </c>
      <c r="R679" s="68" t="s">
        <v>1479</v>
      </c>
      <c r="S679" s="349"/>
      <c r="T679" s="272"/>
    </row>
    <row r="680" spans="1:20" ht="51">
      <c r="A680" s="191" t="s">
        <v>550</v>
      </c>
      <c r="B680" s="68"/>
      <c r="C680" s="212" t="s">
        <v>589</v>
      </c>
      <c r="D680" s="213">
        <v>45729</v>
      </c>
      <c r="E680" s="191" t="s">
        <v>2999</v>
      </c>
      <c r="F680" s="191" t="s">
        <v>3</v>
      </c>
      <c r="G680" s="191">
        <v>2267403</v>
      </c>
      <c r="H680" s="68"/>
      <c r="I680" s="197" t="s">
        <v>3444</v>
      </c>
      <c r="J680" s="68"/>
      <c r="K680" s="68"/>
      <c r="L680" s="68"/>
      <c r="M680" s="68"/>
      <c r="N680" s="348"/>
      <c r="O680" s="348"/>
      <c r="P680" s="214">
        <v>0</v>
      </c>
      <c r="Q680" s="214">
        <v>121443.45</v>
      </c>
      <c r="R680" s="68" t="s">
        <v>1479</v>
      </c>
      <c r="S680" s="349"/>
      <c r="T680" s="272"/>
    </row>
    <row r="681" spans="1:20" ht="51">
      <c r="A681" s="191" t="s">
        <v>550</v>
      </c>
      <c r="B681" s="68"/>
      <c r="C681" s="212" t="s">
        <v>589</v>
      </c>
      <c r="D681" s="213">
        <v>45729</v>
      </c>
      <c r="E681" s="191" t="s">
        <v>3000</v>
      </c>
      <c r="F681" s="191" t="s">
        <v>3</v>
      </c>
      <c r="G681" s="191">
        <v>2267404</v>
      </c>
      <c r="H681" s="68"/>
      <c r="I681" s="197" t="s">
        <v>3445</v>
      </c>
      <c r="J681" s="68"/>
      <c r="K681" s="68"/>
      <c r="L681" s="68"/>
      <c r="M681" s="68"/>
      <c r="N681" s="348"/>
      <c r="O681" s="348"/>
      <c r="P681" s="214">
        <v>0</v>
      </c>
      <c r="Q681" s="214">
        <v>379.88</v>
      </c>
      <c r="R681" s="68" t="s">
        <v>1479</v>
      </c>
      <c r="S681" s="349"/>
      <c r="T681" s="272"/>
    </row>
    <row r="682" spans="1:20" ht="51">
      <c r="A682" s="191" t="s">
        <v>550</v>
      </c>
      <c r="B682" s="68"/>
      <c r="C682" s="212" t="s">
        <v>589</v>
      </c>
      <c r="D682" s="213">
        <v>45729</v>
      </c>
      <c r="E682" s="191" t="s">
        <v>3001</v>
      </c>
      <c r="F682" s="191" t="s">
        <v>3</v>
      </c>
      <c r="G682" s="191">
        <v>2267408</v>
      </c>
      <c r="H682" s="68"/>
      <c r="I682" s="197" t="s">
        <v>3446</v>
      </c>
      <c r="J682" s="68"/>
      <c r="K682" s="68"/>
      <c r="L682" s="68"/>
      <c r="M682" s="68"/>
      <c r="N682" s="348"/>
      <c r="O682" s="348"/>
      <c r="P682" s="214">
        <v>0</v>
      </c>
      <c r="Q682" s="214">
        <v>379.88</v>
      </c>
      <c r="R682" s="68" t="s">
        <v>1479</v>
      </c>
      <c r="S682" s="349"/>
      <c r="T682" s="272"/>
    </row>
    <row r="683" spans="1:20" ht="89.25">
      <c r="A683" s="191">
        <v>513</v>
      </c>
      <c r="B683" s="68"/>
      <c r="C683" s="212" t="s">
        <v>160</v>
      </c>
      <c r="D683" s="213">
        <v>45730</v>
      </c>
      <c r="E683" s="191" t="s">
        <v>3002</v>
      </c>
      <c r="F683" s="191" t="s">
        <v>635</v>
      </c>
      <c r="G683" s="191">
        <v>11343912</v>
      </c>
      <c r="H683" s="68"/>
      <c r="I683" s="197" t="s">
        <v>3447</v>
      </c>
      <c r="J683" s="68"/>
      <c r="K683" s="68"/>
      <c r="L683" s="68"/>
      <c r="M683" s="68"/>
      <c r="N683" s="348"/>
      <c r="O683" s="348"/>
      <c r="P683" s="214">
        <v>28250864.09</v>
      </c>
      <c r="Q683" s="214">
        <v>0</v>
      </c>
      <c r="R683" s="68" t="s">
        <v>1479</v>
      </c>
      <c r="S683" s="349"/>
      <c r="T683" s="272"/>
    </row>
    <row r="684" spans="1:20" ht="63.75">
      <c r="A684" s="191" t="s">
        <v>542</v>
      </c>
      <c r="B684" s="68"/>
      <c r="C684" s="212" t="s">
        <v>687</v>
      </c>
      <c r="D684" s="213">
        <v>45730</v>
      </c>
      <c r="E684" s="191" t="s">
        <v>3003</v>
      </c>
      <c r="F684" s="191" t="s">
        <v>10</v>
      </c>
      <c r="G684" s="191">
        <v>19801</v>
      </c>
      <c r="H684" s="68"/>
      <c r="I684" s="197" t="s">
        <v>3448</v>
      </c>
      <c r="J684" s="68"/>
      <c r="K684" s="68"/>
      <c r="L684" s="68"/>
      <c r="M684" s="68"/>
      <c r="N684" s="348"/>
      <c r="O684" s="348"/>
      <c r="P684" s="214">
        <v>2125.7600000000002</v>
      </c>
      <c r="Q684" s="214">
        <v>0</v>
      </c>
      <c r="R684" s="68" t="s">
        <v>1479</v>
      </c>
      <c r="S684" s="349"/>
      <c r="T684" s="272"/>
    </row>
    <row r="685" spans="1:20" ht="63.75">
      <c r="A685" s="191" t="s">
        <v>544</v>
      </c>
      <c r="B685" s="68"/>
      <c r="C685" s="212" t="s">
        <v>679</v>
      </c>
      <c r="D685" s="213">
        <v>45730</v>
      </c>
      <c r="E685" s="191" t="s">
        <v>3004</v>
      </c>
      <c r="F685" s="191" t="s">
        <v>6</v>
      </c>
      <c r="G685" s="191">
        <v>2186219</v>
      </c>
      <c r="H685" s="68"/>
      <c r="I685" s="197" t="s">
        <v>3449</v>
      </c>
      <c r="J685" s="68"/>
      <c r="K685" s="68"/>
      <c r="L685" s="68"/>
      <c r="M685" s="68"/>
      <c r="N685" s="348"/>
      <c r="O685" s="348"/>
      <c r="P685" s="214">
        <v>0</v>
      </c>
      <c r="Q685" s="214">
        <v>600000</v>
      </c>
      <c r="R685" s="68" t="s">
        <v>1479</v>
      </c>
      <c r="S685" s="349"/>
      <c r="T685" s="272"/>
    </row>
    <row r="686" spans="1:20" ht="63.75">
      <c r="A686" s="191" t="s">
        <v>544</v>
      </c>
      <c r="B686" s="68"/>
      <c r="C686" s="212" t="s">
        <v>679</v>
      </c>
      <c r="D686" s="213">
        <v>45730</v>
      </c>
      <c r="E686" s="191" t="s">
        <v>3005</v>
      </c>
      <c r="F686" s="191" t="s">
        <v>6</v>
      </c>
      <c r="G686" s="191">
        <v>2186220</v>
      </c>
      <c r="H686" s="68"/>
      <c r="I686" s="197" t="s">
        <v>3450</v>
      </c>
      <c r="J686" s="68"/>
      <c r="K686" s="68"/>
      <c r="L686" s="68"/>
      <c r="M686" s="68"/>
      <c r="N686" s="348"/>
      <c r="O686" s="348"/>
      <c r="P686" s="214">
        <v>0</v>
      </c>
      <c r="Q686" s="214">
        <v>117708</v>
      </c>
      <c r="R686" s="68" t="s">
        <v>1479</v>
      </c>
      <c r="S686" s="349"/>
      <c r="T686" s="272"/>
    </row>
    <row r="687" spans="1:20" ht="63.75">
      <c r="A687" s="191" t="s">
        <v>544</v>
      </c>
      <c r="B687" s="68"/>
      <c r="C687" s="212" t="s">
        <v>679</v>
      </c>
      <c r="D687" s="213">
        <v>45730</v>
      </c>
      <c r="E687" s="191" t="s">
        <v>3006</v>
      </c>
      <c r="F687" s="191" t="s">
        <v>6</v>
      </c>
      <c r="G687" s="191">
        <v>2186311</v>
      </c>
      <c r="H687" s="68"/>
      <c r="I687" s="197" t="s">
        <v>3451</v>
      </c>
      <c r="J687" s="68"/>
      <c r="K687" s="68"/>
      <c r="L687" s="68"/>
      <c r="M687" s="68"/>
      <c r="N687" s="348"/>
      <c r="O687" s="348"/>
      <c r="P687" s="214">
        <v>0</v>
      </c>
      <c r="Q687" s="214">
        <v>968801</v>
      </c>
      <c r="R687" s="68" t="s">
        <v>1479</v>
      </c>
      <c r="S687" s="349"/>
      <c r="T687" s="272"/>
    </row>
    <row r="688" spans="1:20" ht="76.5">
      <c r="A688" s="191">
        <v>117</v>
      </c>
      <c r="B688" s="68"/>
      <c r="C688" s="212" t="s">
        <v>54</v>
      </c>
      <c r="D688" s="213">
        <v>45730</v>
      </c>
      <c r="E688" s="191" t="s">
        <v>3007</v>
      </c>
      <c r="F688" s="191" t="s">
        <v>10</v>
      </c>
      <c r="G688" s="191">
        <v>1122070</v>
      </c>
      <c r="H688" s="68"/>
      <c r="I688" s="197" t="s">
        <v>3452</v>
      </c>
      <c r="J688" s="68"/>
      <c r="K688" s="68"/>
      <c r="L688" s="68"/>
      <c r="M688" s="68"/>
      <c r="N688" s="348"/>
      <c r="O688" s="348"/>
      <c r="P688" s="214">
        <v>60</v>
      </c>
      <c r="Q688" s="214">
        <v>0</v>
      </c>
      <c r="R688" s="68" t="s">
        <v>1479</v>
      </c>
      <c r="S688" s="349"/>
      <c r="T688" s="272"/>
    </row>
    <row r="689" spans="1:20" ht="76.5">
      <c r="A689" s="191">
        <v>117</v>
      </c>
      <c r="B689" s="68"/>
      <c r="C689" s="212" t="s">
        <v>54</v>
      </c>
      <c r="D689" s="213">
        <v>45730</v>
      </c>
      <c r="E689" s="191" t="s">
        <v>3008</v>
      </c>
      <c r="F689" s="191" t="s">
        <v>10</v>
      </c>
      <c r="G689" s="191">
        <v>1122088</v>
      </c>
      <c r="H689" s="68"/>
      <c r="I689" s="197" t="s">
        <v>3453</v>
      </c>
      <c r="J689" s="68"/>
      <c r="K689" s="68"/>
      <c r="L689" s="68"/>
      <c r="M689" s="68"/>
      <c r="N689" s="348"/>
      <c r="O689" s="348"/>
      <c r="P689" s="214">
        <v>60</v>
      </c>
      <c r="Q689" s="214">
        <v>0</v>
      </c>
      <c r="R689" s="68" t="s">
        <v>1479</v>
      </c>
      <c r="S689" s="349"/>
      <c r="T689" s="272"/>
    </row>
    <row r="690" spans="1:20" ht="89.25">
      <c r="A690" s="191">
        <v>117</v>
      </c>
      <c r="B690" s="68"/>
      <c r="C690" s="212" t="s">
        <v>54</v>
      </c>
      <c r="D690" s="213">
        <v>45730</v>
      </c>
      <c r="E690" s="191" t="s">
        <v>3009</v>
      </c>
      <c r="F690" s="191" t="s">
        <v>10</v>
      </c>
      <c r="G690" s="191">
        <v>1122089</v>
      </c>
      <c r="H690" s="68"/>
      <c r="I690" s="197" t="s">
        <v>3454</v>
      </c>
      <c r="J690" s="68"/>
      <c r="K690" s="68"/>
      <c r="L690" s="68"/>
      <c r="M690" s="68"/>
      <c r="N690" s="348"/>
      <c r="O690" s="348"/>
      <c r="P690" s="214">
        <v>60</v>
      </c>
      <c r="Q690" s="214">
        <v>0</v>
      </c>
      <c r="R690" s="68" t="s">
        <v>1479</v>
      </c>
      <c r="S690" s="349"/>
      <c r="T690" s="272"/>
    </row>
    <row r="691" spans="1:20" ht="51">
      <c r="A691" s="191">
        <v>156</v>
      </c>
      <c r="B691" s="68"/>
      <c r="C691" s="212" t="s">
        <v>76</v>
      </c>
      <c r="D691" s="213">
        <v>45730</v>
      </c>
      <c r="E691" s="191" t="s">
        <v>3010</v>
      </c>
      <c r="F691" s="191" t="s">
        <v>3</v>
      </c>
      <c r="G691" s="191">
        <v>2267724</v>
      </c>
      <c r="H691" s="68"/>
      <c r="I691" s="197" t="s">
        <v>3455</v>
      </c>
      <c r="J691" s="68"/>
      <c r="K691" s="68"/>
      <c r="L691" s="68"/>
      <c r="M691" s="68"/>
      <c r="N691" s="348"/>
      <c r="O691" s="348"/>
      <c r="P691" s="214">
        <v>0</v>
      </c>
      <c r="Q691" s="214">
        <v>435.1</v>
      </c>
      <c r="R691" s="68" t="s">
        <v>1479</v>
      </c>
      <c r="S691" s="349"/>
      <c r="T691" s="272"/>
    </row>
    <row r="692" spans="1:20" ht="51">
      <c r="A692" s="191">
        <v>86</v>
      </c>
      <c r="B692" s="68"/>
      <c r="C692" s="212" t="s">
        <v>50</v>
      </c>
      <c r="D692" s="213">
        <v>45730</v>
      </c>
      <c r="E692" s="191" t="s">
        <v>3011</v>
      </c>
      <c r="F692" s="191" t="s">
        <v>3</v>
      </c>
      <c r="G692" s="191">
        <v>2267824</v>
      </c>
      <c r="H692" s="68"/>
      <c r="I692" s="197" t="s">
        <v>3456</v>
      </c>
      <c r="J692" s="68"/>
      <c r="K692" s="68"/>
      <c r="L692" s="68"/>
      <c r="M692" s="68"/>
      <c r="N692" s="348"/>
      <c r="O692" s="348"/>
      <c r="P692" s="214">
        <v>0</v>
      </c>
      <c r="Q692" s="214">
        <v>4455.46</v>
      </c>
      <c r="R692" s="68" t="s">
        <v>1479</v>
      </c>
      <c r="S692" s="349"/>
      <c r="T692" s="272"/>
    </row>
    <row r="693" spans="1:20" ht="51">
      <c r="A693" s="191">
        <v>526</v>
      </c>
      <c r="B693" s="68"/>
      <c r="C693" s="212" t="s">
        <v>1262</v>
      </c>
      <c r="D693" s="213">
        <v>45730</v>
      </c>
      <c r="E693" s="191" t="s">
        <v>3012</v>
      </c>
      <c r="F693" s="191" t="s">
        <v>3</v>
      </c>
      <c r="G693" s="191">
        <v>2267831</v>
      </c>
      <c r="H693" s="68"/>
      <c r="I693" s="197" t="s">
        <v>3457</v>
      </c>
      <c r="J693" s="68"/>
      <c r="K693" s="68"/>
      <c r="L693" s="68"/>
      <c r="M693" s="68"/>
      <c r="N693" s="348"/>
      <c r="O693" s="348"/>
      <c r="P693" s="214">
        <v>0</v>
      </c>
      <c r="Q693" s="214">
        <v>9000</v>
      </c>
      <c r="R693" s="68" t="s">
        <v>1479</v>
      </c>
      <c r="S693" s="349"/>
      <c r="T693" s="272"/>
    </row>
    <row r="694" spans="1:20" ht="51">
      <c r="A694" s="191" t="s">
        <v>550</v>
      </c>
      <c r="B694" s="68"/>
      <c r="C694" s="212" t="s">
        <v>589</v>
      </c>
      <c r="D694" s="213">
        <v>45730</v>
      </c>
      <c r="E694" s="191" t="s">
        <v>3013</v>
      </c>
      <c r="F694" s="191" t="s">
        <v>3</v>
      </c>
      <c r="G694" s="191">
        <v>2267855</v>
      </c>
      <c r="H694" s="68"/>
      <c r="I694" s="197" t="s">
        <v>3458</v>
      </c>
      <c r="J694" s="68"/>
      <c r="K694" s="68"/>
      <c r="L694" s="68"/>
      <c r="M694" s="68"/>
      <c r="N694" s="348"/>
      <c r="O694" s="348"/>
      <c r="P694" s="214">
        <v>0</v>
      </c>
      <c r="Q694" s="214">
        <v>2207.94</v>
      </c>
      <c r="R694" s="68" t="s">
        <v>1479</v>
      </c>
      <c r="S694" s="349"/>
      <c r="T694" s="272"/>
    </row>
    <row r="695" spans="1:20" ht="51">
      <c r="A695" s="191">
        <v>661</v>
      </c>
      <c r="B695" s="68"/>
      <c r="C695" s="212" t="s">
        <v>177</v>
      </c>
      <c r="D695" s="213">
        <v>45730</v>
      </c>
      <c r="E695" s="191" t="s">
        <v>3014</v>
      </c>
      <c r="F695" s="191" t="s">
        <v>3</v>
      </c>
      <c r="G695" s="191">
        <v>2267879</v>
      </c>
      <c r="H695" s="68"/>
      <c r="I695" s="197" t="s">
        <v>2696</v>
      </c>
      <c r="J695" s="68"/>
      <c r="K695" s="68"/>
      <c r="L695" s="68"/>
      <c r="M695" s="68"/>
      <c r="N695" s="348"/>
      <c r="O695" s="348"/>
      <c r="P695" s="214">
        <v>0</v>
      </c>
      <c r="Q695" s="214">
        <v>8.6999999999999993</v>
      </c>
      <c r="R695" s="68" t="s">
        <v>1479</v>
      </c>
      <c r="S695" s="349"/>
      <c r="T695" s="272"/>
    </row>
    <row r="696" spans="1:20" ht="51">
      <c r="A696" s="191">
        <v>661</v>
      </c>
      <c r="B696" s="68"/>
      <c r="C696" s="212" t="s">
        <v>177</v>
      </c>
      <c r="D696" s="213">
        <v>45730</v>
      </c>
      <c r="E696" s="191" t="s">
        <v>3015</v>
      </c>
      <c r="F696" s="191" t="s">
        <v>3</v>
      </c>
      <c r="G696" s="191">
        <v>2267881</v>
      </c>
      <c r="H696" s="68"/>
      <c r="I696" s="197" t="s">
        <v>3459</v>
      </c>
      <c r="J696" s="68"/>
      <c r="K696" s="68"/>
      <c r="L696" s="68"/>
      <c r="M696" s="68"/>
      <c r="N696" s="348"/>
      <c r="O696" s="348"/>
      <c r="P696" s="214">
        <v>0</v>
      </c>
      <c r="Q696" s="214">
        <v>4</v>
      </c>
      <c r="R696" s="68" t="s">
        <v>1479</v>
      </c>
      <c r="S696" s="349"/>
      <c r="T696" s="272"/>
    </row>
    <row r="697" spans="1:20" ht="51">
      <c r="A697" s="191">
        <v>661</v>
      </c>
      <c r="B697" s="68"/>
      <c r="C697" s="212" t="s">
        <v>177</v>
      </c>
      <c r="D697" s="213">
        <v>45730</v>
      </c>
      <c r="E697" s="191" t="s">
        <v>3016</v>
      </c>
      <c r="F697" s="191" t="s">
        <v>3</v>
      </c>
      <c r="G697" s="191">
        <v>2267883</v>
      </c>
      <c r="H697" s="68"/>
      <c r="I697" s="197" t="s">
        <v>2696</v>
      </c>
      <c r="J697" s="68"/>
      <c r="K697" s="68"/>
      <c r="L697" s="68"/>
      <c r="M697" s="68"/>
      <c r="N697" s="348"/>
      <c r="O697" s="348"/>
      <c r="P697" s="214">
        <v>0</v>
      </c>
      <c r="Q697" s="214">
        <v>2.2000000000000002</v>
      </c>
      <c r="R697" s="68" t="s">
        <v>1479</v>
      </c>
      <c r="S697" s="349"/>
      <c r="T697" s="272"/>
    </row>
    <row r="698" spans="1:20" ht="51">
      <c r="A698" s="191">
        <v>661</v>
      </c>
      <c r="B698" s="68"/>
      <c r="C698" s="212" t="s">
        <v>177</v>
      </c>
      <c r="D698" s="213">
        <v>45730</v>
      </c>
      <c r="E698" s="191" t="s">
        <v>3017</v>
      </c>
      <c r="F698" s="191" t="s">
        <v>3</v>
      </c>
      <c r="G698" s="191">
        <v>2267885</v>
      </c>
      <c r="H698" s="68"/>
      <c r="I698" s="197" t="s">
        <v>3460</v>
      </c>
      <c r="J698" s="68"/>
      <c r="K698" s="68"/>
      <c r="L698" s="68"/>
      <c r="M698" s="68"/>
      <c r="N698" s="348"/>
      <c r="O698" s="348"/>
      <c r="P698" s="214">
        <v>0</v>
      </c>
      <c r="Q698" s="214">
        <v>50</v>
      </c>
      <c r="R698" s="68" t="s">
        <v>1479</v>
      </c>
      <c r="S698" s="349"/>
      <c r="T698" s="272"/>
    </row>
    <row r="699" spans="1:20" ht="51">
      <c r="A699" s="191">
        <v>661</v>
      </c>
      <c r="B699" s="68"/>
      <c r="C699" s="212" t="s">
        <v>177</v>
      </c>
      <c r="D699" s="213">
        <v>45730</v>
      </c>
      <c r="E699" s="191" t="s">
        <v>3018</v>
      </c>
      <c r="F699" s="191" t="s">
        <v>3</v>
      </c>
      <c r="G699" s="191">
        <v>2267886</v>
      </c>
      <c r="H699" s="68"/>
      <c r="I699" s="197" t="s">
        <v>3460</v>
      </c>
      <c r="J699" s="68"/>
      <c r="K699" s="68"/>
      <c r="L699" s="68"/>
      <c r="M699" s="68"/>
      <c r="N699" s="348"/>
      <c r="O699" s="348"/>
      <c r="P699" s="214">
        <v>0</v>
      </c>
      <c r="Q699" s="214">
        <v>20</v>
      </c>
      <c r="R699" s="68" t="s">
        <v>1479</v>
      </c>
      <c r="S699" s="349"/>
      <c r="T699" s="272"/>
    </row>
    <row r="700" spans="1:20" ht="51">
      <c r="A700" s="191" t="s">
        <v>550</v>
      </c>
      <c r="B700" s="68"/>
      <c r="C700" s="212" t="s">
        <v>589</v>
      </c>
      <c r="D700" s="213">
        <v>45730</v>
      </c>
      <c r="E700" s="191" t="s">
        <v>3019</v>
      </c>
      <c r="F700" s="191" t="s">
        <v>3</v>
      </c>
      <c r="G700" s="191">
        <v>2267901</v>
      </c>
      <c r="H700" s="68"/>
      <c r="I700" s="197" t="s">
        <v>3461</v>
      </c>
      <c r="J700" s="68"/>
      <c r="K700" s="68"/>
      <c r="L700" s="68"/>
      <c r="M700" s="68"/>
      <c r="N700" s="348"/>
      <c r="O700" s="348"/>
      <c r="P700" s="214">
        <v>0</v>
      </c>
      <c r="Q700" s="214">
        <v>180.76</v>
      </c>
      <c r="R700" s="68" t="s">
        <v>1479</v>
      </c>
      <c r="S700" s="349"/>
      <c r="T700" s="272"/>
    </row>
    <row r="701" spans="1:20" ht="51">
      <c r="A701" s="191" t="s">
        <v>550</v>
      </c>
      <c r="B701" s="68"/>
      <c r="C701" s="212" t="s">
        <v>589</v>
      </c>
      <c r="D701" s="213">
        <v>45730</v>
      </c>
      <c r="E701" s="191" t="s">
        <v>3020</v>
      </c>
      <c r="F701" s="191" t="s">
        <v>3</v>
      </c>
      <c r="G701" s="191">
        <v>2267905</v>
      </c>
      <c r="H701" s="68"/>
      <c r="I701" s="197" t="s">
        <v>3462</v>
      </c>
      <c r="J701" s="68"/>
      <c r="K701" s="68"/>
      <c r="L701" s="68"/>
      <c r="M701" s="68"/>
      <c r="N701" s="348"/>
      <c r="O701" s="348"/>
      <c r="P701" s="214">
        <v>0</v>
      </c>
      <c r="Q701" s="214">
        <v>180.76</v>
      </c>
      <c r="R701" s="68" t="s">
        <v>1479</v>
      </c>
      <c r="S701" s="349"/>
      <c r="T701" s="272"/>
    </row>
    <row r="702" spans="1:20" ht="51">
      <c r="A702" s="191" t="s">
        <v>550</v>
      </c>
      <c r="B702" s="68"/>
      <c r="C702" s="212" t="s">
        <v>589</v>
      </c>
      <c r="D702" s="213">
        <v>45730</v>
      </c>
      <c r="E702" s="191" t="s">
        <v>3021</v>
      </c>
      <c r="F702" s="191" t="s">
        <v>3</v>
      </c>
      <c r="G702" s="191">
        <v>2267906</v>
      </c>
      <c r="H702" s="68"/>
      <c r="I702" s="197" t="s">
        <v>3463</v>
      </c>
      <c r="J702" s="68"/>
      <c r="K702" s="68"/>
      <c r="L702" s="68"/>
      <c r="M702" s="68"/>
      <c r="N702" s="348"/>
      <c r="O702" s="348"/>
      <c r="P702" s="214">
        <v>0</v>
      </c>
      <c r="Q702" s="214">
        <v>180.76</v>
      </c>
      <c r="R702" s="68" t="s">
        <v>1479</v>
      </c>
      <c r="S702" s="349"/>
      <c r="T702" s="272"/>
    </row>
    <row r="703" spans="1:20" ht="51">
      <c r="A703" s="191" t="s">
        <v>550</v>
      </c>
      <c r="B703" s="68"/>
      <c r="C703" s="212" t="s">
        <v>589</v>
      </c>
      <c r="D703" s="213">
        <v>45730</v>
      </c>
      <c r="E703" s="191" t="s">
        <v>3022</v>
      </c>
      <c r="F703" s="191" t="s">
        <v>3</v>
      </c>
      <c r="G703" s="191">
        <v>2267907</v>
      </c>
      <c r="H703" s="68"/>
      <c r="I703" s="197" t="s">
        <v>3464</v>
      </c>
      <c r="J703" s="68"/>
      <c r="K703" s="68"/>
      <c r="L703" s="68"/>
      <c r="M703" s="68"/>
      <c r="N703" s="348"/>
      <c r="O703" s="348"/>
      <c r="P703" s="214">
        <v>0</v>
      </c>
      <c r="Q703" s="214">
        <v>180.76</v>
      </c>
      <c r="R703" s="68" t="s">
        <v>1479</v>
      </c>
      <c r="S703" s="349"/>
      <c r="T703" s="272"/>
    </row>
    <row r="704" spans="1:20" ht="51">
      <c r="A704" s="191" t="s">
        <v>550</v>
      </c>
      <c r="B704" s="68"/>
      <c r="C704" s="212" t="s">
        <v>589</v>
      </c>
      <c r="D704" s="213">
        <v>45730</v>
      </c>
      <c r="E704" s="191" t="s">
        <v>3023</v>
      </c>
      <c r="F704" s="191" t="s">
        <v>3</v>
      </c>
      <c r="G704" s="191">
        <v>2267909</v>
      </c>
      <c r="H704" s="68"/>
      <c r="I704" s="197" t="s">
        <v>3465</v>
      </c>
      <c r="J704" s="68"/>
      <c r="K704" s="68"/>
      <c r="L704" s="68"/>
      <c r="M704" s="68"/>
      <c r="N704" s="348"/>
      <c r="O704" s="348"/>
      <c r="P704" s="214">
        <v>0</v>
      </c>
      <c r="Q704" s="214">
        <v>180.76</v>
      </c>
      <c r="R704" s="68" t="s">
        <v>1479</v>
      </c>
      <c r="S704" s="349"/>
      <c r="T704" s="272"/>
    </row>
    <row r="705" spans="1:20" ht="51">
      <c r="A705" s="191" t="s">
        <v>550</v>
      </c>
      <c r="B705" s="68"/>
      <c r="C705" s="212" t="s">
        <v>589</v>
      </c>
      <c r="D705" s="213">
        <v>45730</v>
      </c>
      <c r="E705" s="191" t="s">
        <v>3024</v>
      </c>
      <c r="F705" s="191" t="s">
        <v>3</v>
      </c>
      <c r="G705" s="191">
        <v>2267910</v>
      </c>
      <c r="H705" s="68"/>
      <c r="I705" s="197" t="s">
        <v>3466</v>
      </c>
      <c r="J705" s="68"/>
      <c r="K705" s="68"/>
      <c r="L705" s="68"/>
      <c r="M705" s="68"/>
      <c r="N705" s="348"/>
      <c r="O705" s="348"/>
      <c r="P705" s="214">
        <v>0</v>
      </c>
      <c r="Q705" s="214">
        <v>180.76</v>
      </c>
      <c r="R705" s="68" t="s">
        <v>1479</v>
      </c>
      <c r="S705" s="349"/>
      <c r="T705" s="272"/>
    </row>
    <row r="706" spans="1:20" ht="51">
      <c r="A706" s="191" t="s">
        <v>550</v>
      </c>
      <c r="B706" s="68"/>
      <c r="C706" s="212" t="s">
        <v>589</v>
      </c>
      <c r="D706" s="213">
        <v>45730</v>
      </c>
      <c r="E706" s="191" t="s">
        <v>3025</v>
      </c>
      <c r="F706" s="191" t="s">
        <v>3</v>
      </c>
      <c r="G706" s="191">
        <v>2267911</v>
      </c>
      <c r="H706" s="68"/>
      <c r="I706" s="197" t="s">
        <v>3467</v>
      </c>
      <c r="J706" s="68"/>
      <c r="K706" s="68"/>
      <c r="L706" s="68"/>
      <c r="M706" s="68"/>
      <c r="N706" s="348"/>
      <c r="O706" s="348"/>
      <c r="P706" s="214">
        <v>0</v>
      </c>
      <c r="Q706" s="214">
        <v>7046.15</v>
      </c>
      <c r="R706" s="68" t="s">
        <v>1479</v>
      </c>
      <c r="S706" s="349"/>
      <c r="T706" s="272"/>
    </row>
    <row r="707" spans="1:20" ht="51">
      <c r="A707" s="191" t="s">
        <v>550</v>
      </c>
      <c r="B707" s="68"/>
      <c r="C707" s="212" t="s">
        <v>589</v>
      </c>
      <c r="D707" s="213">
        <v>45730</v>
      </c>
      <c r="E707" s="191" t="s">
        <v>3026</v>
      </c>
      <c r="F707" s="191" t="s">
        <v>3</v>
      </c>
      <c r="G707" s="191">
        <v>2267912</v>
      </c>
      <c r="H707" s="68"/>
      <c r="I707" s="197" t="s">
        <v>3468</v>
      </c>
      <c r="J707" s="68"/>
      <c r="K707" s="68"/>
      <c r="L707" s="68"/>
      <c r="M707" s="68"/>
      <c r="N707" s="348"/>
      <c r="O707" s="348"/>
      <c r="P707" s="214">
        <v>0</v>
      </c>
      <c r="Q707" s="214">
        <v>1005.76</v>
      </c>
      <c r="R707" s="68" t="s">
        <v>1479</v>
      </c>
      <c r="S707" s="349"/>
      <c r="T707" s="272"/>
    </row>
    <row r="708" spans="1:20" ht="51">
      <c r="A708" s="191" t="s">
        <v>550</v>
      </c>
      <c r="B708" s="68"/>
      <c r="C708" s="212" t="s">
        <v>589</v>
      </c>
      <c r="D708" s="213">
        <v>45730</v>
      </c>
      <c r="E708" s="191" t="s">
        <v>3027</v>
      </c>
      <c r="F708" s="191" t="s">
        <v>3</v>
      </c>
      <c r="G708" s="191">
        <v>2267913</v>
      </c>
      <c r="H708" s="68"/>
      <c r="I708" s="197" t="s">
        <v>3467</v>
      </c>
      <c r="J708" s="68"/>
      <c r="K708" s="68"/>
      <c r="L708" s="68"/>
      <c r="M708" s="68"/>
      <c r="N708" s="348"/>
      <c r="O708" s="348"/>
      <c r="P708" s="214">
        <v>0</v>
      </c>
      <c r="Q708" s="214">
        <v>7046.15</v>
      </c>
      <c r="R708" s="68" t="s">
        <v>1479</v>
      </c>
      <c r="S708" s="349"/>
      <c r="T708" s="272"/>
    </row>
    <row r="709" spans="1:20" ht="51">
      <c r="A709" s="191" t="s">
        <v>550</v>
      </c>
      <c r="B709" s="68"/>
      <c r="C709" s="212" t="s">
        <v>589</v>
      </c>
      <c r="D709" s="213">
        <v>45730</v>
      </c>
      <c r="E709" s="191" t="s">
        <v>3028</v>
      </c>
      <c r="F709" s="191" t="s">
        <v>3</v>
      </c>
      <c r="G709" s="191">
        <v>2267914</v>
      </c>
      <c r="H709" s="68"/>
      <c r="I709" s="197" t="s">
        <v>3469</v>
      </c>
      <c r="J709" s="68"/>
      <c r="K709" s="68"/>
      <c r="L709" s="68"/>
      <c r="M709" s="68"/>
      <c r="N709" s="348"/>
      <c r="O709" s="348"/>
      <c r="P709" s="214">
        <v>0</v>
      </c>
      <c r="Q709" s="214">
        <v>1005.76</v>
      </c>
      <c r="R709" s="68" t="s">
        <v>1479</v>
      </c>
      <c r="S709" s="349"/>
      <c r="T709" s="272"/>
    </row>
    <row r="710" spans="1:20" ht="51">
      <c r="A710" s="191" t="s">
        <v>550</v>
      </c>
      <c r="B710" s="68"/>
      <c r="C710" s="212" t="s">
        <v>589</v>
      </c>
      <c r="D710" s="213">
        <v>45730</v>
      </c>
      <c r="E710" s="191" t="s">
        <v>3029</v>
      </c>
      <c r="F710" s="191" t="s">
        <v>3</v>
      </c>
      <c r="G710" s="191">
        <v>2267916</v>
      </c>
      <c r="H710" s="68"/>
      <c r="I710" s="197" t="s">
        <v>3470</v>
      </c>
      <c r="J710" s="68"/>
      <c r="K710" s="68"/>
      <c r="L710" s="68"/>
      <c r="M710" s="68"/>
      <c r="N710" s="348"/>
      <c r="O710" s="348"/>
      <c r="P710" s="214">
        <v>0</v>
      </c>
      <c r="Q710" s="214">
        <v>1005.76</v>
      </c>
      <c r="R710" s="68" t="s">
        <v>1479</v>
      </c>
      <c r="S710" s="349"/>
      <c r="T710" s="272"/>
    </row>
    <row r="711" spans="1:20" ht="51">
      <c r="A711" s="191" t="s">
        <v>550</v>
      </c>
      <c r="B711" s="68"/>
      <c r="C711" s="212" t="s">
        <v>589</v>
      </c>
      <c r="D711" s="213">
        <v>45730</v>
      </c>
      <c r="E711" s="191" t="s">
        <v>3030</v>
      </c>
      <c r="F711" s="191" t="s">
        <v>3</v>
      </c>
      <c r="G711" s="191">
        <v>2267918</v>
      </c>
      <c r="H711" s="68"/>
      <c r="I711" s="197" t="s">
        <v>3471</v>
      </c>
      <c r="J711" s="68"/>
      <c r="K711" s="68"/>
      <c r="L711" s="68"/>
      <c r="M711" s="68"/>
      <c r="N711" s="348"/>
      <c r="O711" s="348"/>
      <c r="P711" s="214">
        <v>0</v>
      </c>
      <c r="Q711" s="214">
        <v>1005.76</v>
      </c>
      <c r="R711" s="68" t="s">
        <v>1479</v>
      </c>
      <c r="S711" s="349"/>
      <c r="T711" s="272"/>
    </row>
    <row r="712" spans="1:20" ht="51">
      <c r="A712" s="191" t="s">
        <v>550</v>
      </c>
      <c r="B712" s="68"/>
      <c r="C712" s="212" t="s">
        <v>589</v>
      </c>
      <c r="D712" s="213">
        <v>45730</v>
      </c>
      <c r="E712" s="191" t="s">
        <v>3031</v>
      </c>
      <c r="F712" s="191" t="s">
        <v>3</v>
      </c>
      <c r="G712" s="191">
        <v>2267919</v>
      </c>
      <c r="H712" s="68"/>
      <c r="I712" s="197" t="s">
        <v>3472</v>
      </c>
      <c r="J712" s="68"/>
      <c r="K712" s="68"/>
      <c r="L712" s="68"/>
      <c r="M712" s="68"/>
      <c r="N712" s="348"/>
      <c r="O712" s="348"/>
      <c r="P712" s="214">
        <v>0</v>
      </c>
      <c r="Q712" s="214">
        <v>1010.07</v>
      </c>
      <c r="R712" s="68" t="s">
        <v>1479</v>
      </c>
      <c r="S712" s="349"/>
      <c r="T712" s="272"/>
    </row>
    <row r="713" spans="1:20" ht="51">
      <c r="A713" s="191" t="s">
        <v>550</v>
      </c>
      <c r="B713" s="68"/>
      <c r="C713" s="212" t="s">
        <v>589</v>
      </c>
      <c r="D713" s="213">
        <v>45730</v>
      </c>
      <c r="E713" s="191" t="s">
        <v>3032</v>
      </c>
      <c r="F713" s="191" t="s">
        <v>3</v>
      </c>
      <c r="G713" s="191">
        <v>2267920</v>
      </c>
      <c r="H713" s="68"/>
      <c r="I713" s="197" t="s">
        <v>3473</v>
      </c>
      <c r="J713" s="68"/>
      <c r="K713" s="68"/>
      <c r="L713" s="68"/>
      <c r="M713" s="68"/>
      <c r="N713" s="348"/>
      <c r="O713" s="348"/>
      <c r="P713" s="214">
        <v>0</v>
      </c>
      <c r="Q713" s="214">
        <v>1010.07</v>
      </c>
      <c r="R713" s="68" t="s">
        <v>1479</v>
      </c>
      <c r="S713" s="349"/>
      <c r="T713" s="272"/>
    </row>
    <row r="714" spans="1:20" ht="38.25">
      <c r="A714" s="191" t="s">
        <v>550</v>
      </c>
      <c r="B714" s="68"/>
      <c r="C714" s="212" t="s">
        <v>589</v>
      </c>
      <c r="D714" s="213">
        <v>45730</v>
      </c>
      <c r="E714" s="191" t="s">
        <v>3033</v>
      </c>
      <c r="F714" s="191" t="s">
        <v>3</v>
      </c>
      <c r="G714" s="191">
        <v>2267959</v>
      </c>
      <c r="H714" s="68"/>
      <c r="I714" s="197" t="s">
        <v>3474</v>
      </c>
      <c r="J714" s="68"/>
      <c r="K714" s="68"/>
      <c r="L714" s="68"/>
      <c r="M714" s="68"/>
      <c r="N714" s="348"/>
      <c r="O714" s="348"/>
      <c r="P714" s="214">
        <v>0</v>
      </c>
      <c r="Q714" s="214">
        <v>1500</v>
      </c>
      <c r="R714" s="68" t="s">
        <v>1479</v>
      </c>
      <c r="S714" s="349"/>
      <c r="T714" s="272"/>
    </row>
    <row r="715" spans="1:20" ht="38.25">
      <c r="A715" s="191" t="s">
        <v>550</v>
      </c>
      <c r="B715" s="68"/>
      <c r="C715" s="212" t="s">
        <v>589</v>
      </c>
      <c r="D715" s="213">
        <v>45730</v>
      </c>
      <c r="E715" s="191" t="s">
        <v>3034</v>
      </c>
      <c r="F715" s="191" t="s">
        <v>3</v>
      </c>
      <c r="G715" s="191">
        <v>2267960</v>
      </c>
      <c r="H715" s="68"/>
      <c r="I715" s="197" t="s">
        <v>3475</v>
      </c>
      <c r="J715" s="68"/>
      <c r="K715" s="68"/>
      <c r="L715" s="68"/>
      <c r="M715" s="68"/>
      <c r="N715" s="348"/>
      <c r="O715" s="348"/>
      <c r="P715" s="214">
        <v>0</v>
      </c>
      <c r="Q715" s="214">
        <v>750</v>
      </c>
      <c r="R715" s="68" t="s">
        <v>1479</v>
      </c>
      <c r="S715" s="349"/>
      <c r="T715" s="272"/>
    </row>
    <row r="716" spans="1:20" ht="38.25">
      <c r="A716" s="191">
        <v>650</v>
      </c>
      <c r="B716" s="68"/>
      <c r="C716" s="212" t="s">
        <v>175</v>
      </c>
      <c r="D716" s="213">
        <v>45730</v>
      </c>
      <c r="E716" s="191" t="s">
        <v>3035</v>
      </c>
      <c r="F716" s="191" t="s">
        <v>3</v>
      </c>
      <c r="G716" s="191">
        <v>2267961</v>
      </c>
      <c r="H716" s="68"/>
      <c r="I716" s="197" t="s">
        <v>3476</v>
      </c>
      <c r="J716" s="68"/>
      <c r="K716" s="68"/>
      <c r="L716" s="68"/>
      <c r="M716" s="68"/>
      <c r="N716" s="348"/>
      <c r="O716" s="348"/>
      <c r="P716" s="214">
        <v>0</v>
      </c>
      <c r="Q716" s="214">
        <v>360</v>
      </c>
      <c r="R716" s="68" t="s">
        <v>1479</v>
      </c>
      <c r="S716" s="349"/>
      <c r="T716" s="272"/>
    </row>
    <row r="717" spans="1:20" ht="38.25">
      <c r="A717" s="191" t="s">
        <v>550</v>
      </c>
      <c r="B717" s="68"/>
      <c r="C717" s="212" t="s">
        <v>589</v>
      </c>
      <c r="D717" s="213">
        <v>45730</v>
      </c>
      <c r="E717" s="191" t="s">
        <v>3036</v>
      </c>
      <c r="F717" s="191" t="s">
        <v>3</v>
      </c>
      <c r="G717" s="191">
        <v>2267962</v>
      </c>
      <c r="H717" s="68"/>
      <c r="I717" s="197" t="s">
        <v>3477</v>
      </c>
      <c r="J717" s="68"/>
      <c r="K717" s="68"/>
      <c r="L717" s="68"/>
      <c r="M717" s="68"/>
      <c r="N717" s="348"/>
      <c r="O717" s="348"/>
      <c r="P717" s="214">
        <v>0</v>
      </c>
      <c r="Q717" s="214">
        <v>750</v>
      </c>
      <c r="R717" s="68" t="s">
        <v>1479</v>
      </c>
      <c r="S717" s="349"/>
      <c r="T717" s="272"/>
    </row>
    <row r="718" spans="1:20" ht="51">
      <c r="A718" s="191">
        <v>15</v>
      </c>
      <c r="B718" s="68"/>
      <c r="C718" s="212" t="s">
        <v>39</v>
      </c>
      <c r="D718" s="213">
        <v>45730</v>
      </c>
      <c r="E718" s="191" t="s">
        <v>3037</v>
      </c>
      <c r="F718" s="191" t="s">
        <v>3</v>
      </c>
      <c r="G718" s="191">
        <v>2267745</v>
      </c>
      <c r="H718" s="68"/>
      <c r="I718" s="197" t="s">
        <v>3478</v>
      </c>
      <c r="J718" s="68"/>
      <c r="K718" s="68"/>
      <c r="L718" s="68"/>
      <c r="M718" s="68"/>
      <c r="N718" s="348"/>
      <c r="O718" s="348"/>
      <c r="P718" s="214">
        <v>0</v>
      </c>
      <c r="Q718" s="214">
        <v>100</v>
      </c>
      <c r="R718" s="68" t="s">
        <v>1479</v>
      </c>
      <c r="S718" s="349"/>
      <c r="T718" s="272"/>
    </row>
    <row r="719" spans="1:20" ht="51">
      <c r="A719" s="191" t="s">
        <v>550</v>
      </c>
      <c r="B719" s="68"/>
      <c r="C719" s="212" t="s">
        <v>589</v>
      </c>
      <c r="D719" s="213">
        <v>45730</v>
      </c>
      <c r="E719" s="191" t="s">
        <v>3038</v>
      </c>
      <c r="F719" s="191" t="s">
        <v>3</v>
      </c>
      <c r="G719" s="191">
        <v>2267809</v>
      </c>
      <c r="H719" s="68"/>
      <c r="I719" s="197" t="s">
        <v>3479</v>
      </c>
      <c r="J719" s="68"/>
      <c r="K719" s="68"/>
      <c r="L719" s="68"/>
      <c r="M719" s="68"/>
      <c r="N719" s="348"/>
      <c r="O719" s="348"/>
      <c r="P719" s="214">
        <v>0</v>
      </c>
      <c r="Q719" s="214">
        <v>6182</v>
      </c>
      <c r="R719" s="68" t="s">
        <v>1479</v>
      </c>
      <c r="S719" s="349"/>
      <c r="T719" s="272"/>
    </row>
    <row r="720" spans="1:20" ht="51">
      <c r="A720" s="191" t="s">
        <v>542</v>
      </c>
      <c r="B720" s="68"/>
      <c r="C720" s="212" t="s">
        <v>687</v>
      </c>
      <c r="D720" s="213">
        <v>45733</v>
      </c>
      <c r="E720" s="191" t="s">
        <v>3039</v>
      </c>
      <c r="F720" s="191" t="s">
        <v>10</v>
      </c>
      <c r="G720" s="191">
        <v>19878</v>
      </c>
      <c r="H720" s="68"/>
      <c r="I720" s="197" t="s">
        <v>3480</v>
      </c>
      <c r="J720" s="68"/>
      <c r="K720" s="68"/>
      <c r="L720" s="68"/>
      <c r="M720" s="68"/>
      <c r="N720" s="348"/>
      <c r="O720" s="348"/>
      <c r="P720" s="214">
        <v>7635.58</v>
      </c>
      <c r="Q720" s="214">
        <v>0</v>
      </c>
      <c r="R720" s="68" t="s">
        <v>1479</v>
      </c>
      <c r="S720" s="349"/>
      <c r="T720" s="272"/>
    </row>
    <row r="721" spans="1:20" ht="51">
      <c r="A721" s="191" t="s">
        <v>542</v>
      </c>
      <c r="B721" s="68"/>
      <c r="C721" s="212" t="s">
        <v>687</v>
      </c>
      <c r="D721" s="213">
        <v>45733</v>
      </c>
      <c r="E721" s="191" t="s">
        <v>3040</v>
      </c>
      <c r="F721" s="191" t="s">
        <v>10</v>
      </c>
      <c r="G721" s="191">
        <v>19879</v>
      </c>
      <c r="H721" s="68"/>
      <c r="I721" s="197" t="s">
        <v>3481</v>
      </c>
      <c r="J721" s="68"/>
      <c r="K721" s="68"/>
      <c r="L721" s="68"/>
      <c r="M721" s="68"/>
      <c r="N721" s="348"/>
      <c r="O721" s="348"/>
      <c r="P721" s="214">
        <v>2504.7800000000002</v>
      </c>
      <c r="Q721" s="214">
        <v>0</v>
      </c>
      <c r="R721" s="68" t="s">
        <v>1479</v>
      </c>
      <c r="S721" s="349"/>
      <c r="T721" s="272"/>
    </row>
    <row r="722" spans="1:20" ht="51">
      <c r="A722" s="191" t="s">
        <v>542</v>
      </c>
      <c r="B722" s="68"/>
      <c r="C722" s="212" t="s">
        <v>687</v>
      </c>
      <c r="D722" s="213">
        <v>45733</v>
      </c>
      <c r="E722" s="191" t="s">
        <v>3041</v>
      </c>
      <c r="F722" s="191" t="s">
        <v>10</v>
      </c>
      <c r="G722" s="191">
        <v>19877</v>
      </c>
      <c r="H722" s="68"/>
      <c r="I722" s="197" t="s">
        <v>3482</v>
      </c>
      <c r="J722" s="68"/>
      <c r="K722" s="68"/>
      <c r="L722" s="68"/>
      <c r="M722" s="68"/>
      <c r="N722" s="348"/>
      <c r="O722" s="348"/>
      <c r="P722" s="214">
        <v>14533.24</v>
      </c>
      <c r="Q722" s="214">
        <v>0</v>
      </c>
      <c r="R722" s="68" t="s">
        <v>1479</v>
      </c>
      <c r="S722" s="349"/>
      <c r="T722" s="272"/>
    </row>
    <row r="723" spans="1:20" ht="51">
      <c r="A723" s="191" t="s">
        <v>542</v>
      </c>
      <c r="B723" s="68"/>
      <c r="C723" s="212" t="s">
        <v>687</v>
      </c>
      <c r="D723" s="213">
        <v>45733</v>
      </c>
      <c r="E723" s="191" t="s">
        <v>3042</v>
      </c>
      <c r="F723" s="191" t="s">
        <v>10</v>
      </c>
      <c r="G723" s="191">
        <v>19880</v>
      </c>
      <c r="H723" s="68"/>
      <c r="I723" s="197" t="s">
        <v>3483</v>
      </c>
      <c r="J723" s="68"/>
      <c r="K723" s="68"/>
      <c r="L723" s="68"/>
      <c r="M723" s="68"/>
      <c r="N723" s="348"/>
      <c r="O723" s="348"/>
      <c r="P723" s="214">
        <v>2787.14</v>
      </c>
      <c r="Q723" s="214">
        <v>0</v>
      </c>
      <c r="R723" s="68" t="s">
        <v>1479</v>
      </c>
      <c r="S723" s="349"/>
      <c r="T723" s="272"/>
    </row>
    <row r="724" spans="1:20" ht="51">
      <c r="A724" s="191" t="s">
        <v>542</v>
      </c>
      <c r="B724" s="68"/>
      <c r="C724" s="212" t="s">
        <v>687</v>
      </c>
      <c r="D724" s="213">
        <v>45733</v>
      </c>
      <c r="E724" s="191" t="s">
        <v>3043</v>
      </c>
      <c r="F724" s="191" t="s">
        <v>10</v>
      </c>
      <c r="G724" s="191">
        <v>19875</v>
      </c>
      <c r="H724" s="68"/>
      <c r="I724" s="197" t="s">
        <v>3484</v>
      </c>
      <c r="J724" s="68"/>
      <c r="K724" s="68"/>
      <c r="L724" s="68"/>
      <c r="M724" s="68"/>
      <c r="N724" s="348"/>
      <c r="O724" s="348"/>
      <c r="P724" s="214">
        <v>28354.560000000001</v>
      </c>
      <c r="Q724" s="214">
        <v>0</v>
      </c>
      <c r="R724" s="68" t="s">
        <v>1479</v>
      </c>
      <c r="S724" s="349"/>
      <c r="T724" s="272"/>
    </row>
    <row r="725" spans="1:20" ht="51">
      <c r="A725" s="191" t="s">
        <v>542</v>
      </c>
      <c r="B725" s="68"/>
      <c r="C725" s="212" t="s">
        <v>687</v>
      </c>
      <c r="D725" s="213">
        <v>45733</v>
      </c>
      <c r="E725" s="191" t="s">
        <v>3044</v>
      </c>
      <c r="F725" s="191" t="s">
        <v>10</v>
      </c>
      <c r="G725" s="191">
        <v>19887</v>
      </c>
      <c r="H725" s="68"/>
      <c r="I725" s="197" t="s">
        <v>3485</v>
      </c>
      <c r="J725" s="68"/>
      <c r="K725" s="68"/>
      <c r="L725" s="68"/>
      <c r="M725" s="68"/>
      <c r="N725" s="348"/>
      <c r="O725" s="348"/>
      <c r="P725" s="214">
        <v>512.84</v>
      </c>
      <c r="Q725" s="214">
        <v>0</v>
      </c>
      <c r="R725" s="68" t="s">
        <v>1479</v>
      </c>
      <c r="S725" s="349"/>
      <c r="T725" s="272"/>
    </row>
    <row r="726" spans="1:20" ht="63.75">
      <c r="A726" s="191" t="s">
        <v>542</v>
      </c>
      <c r="B726" s="68"/>
      <c r="C726" s="212" t="s">
        <v>687</v>
      </c>
      <c r="D726" s="213">
        <v>45733</v>
      </c>
      <c r="E726" s="191" t="s">
        <v>3045</v>
      </c>
      <c r="F726" s="191" t="s">
        <v>10</v>
      </c>
      <c r="G726" s="191">
        <v>19886</v>
      </c>
      <c r="H726" s="68"/>
      <c r="I726" s="197" t="s">
        <v>3486</v>
      </c>
      <c r="J726" s="68"/>
      <c r="K726" s="68"/>
      <c r="L726" s="68"/>
      <c r="M726" s="68"/>
      <c r="N726" s="348"/>
      <c r="O726" s="348"/>
      <c r="P726" s="214">
        <v>84050.35</v>
      </c>
      <c r="Q726" s="214">
        <v>0</v>
      </c>
      <c r="R726" s="68" t="s">
        <v>1479</v>
      </c>
      <c r="S726" s="349"/>
      <c r="T726" s="272"/>
    </row>
    <row r="727" spans="1:20" ht="63.75">
      <c r="A727" s="191" t="s">
        <v>542</v>
      </c>
      <c r="B727" s="68"/>
      <c r="C727" s="212" t="s">
        <v>687</v>
      </c>
      <c r="D727" s="213">
        <v>45733</v>
      </c>
      <c r="E727" s="191" t="s">
        <v>3046</v>
      </c>
      <c r="F727" s="191" t="s">
        <v>10</v>
      </c>
      <c r="G727" s="191">
        <v>19885</v>
      </c>
      <c r="H727" s="68"/>
      <c r="I727" s="197" t="s">
        <v>3487</v>
      </c>
      <c r="J727" s="68"/>
      <c r="K727" s="68"/>
      <c r="L727" s="68"/>
      <c r="M727" s="68"/>
      <c r="N727" s="348"/>
      <c r="O727" s="348"/>
      <c r="P727" s="214">
        <v>1758.07</v>
      </c>
      <c r="Q727" s="214">
        <v>0</v>
      </c>
      <c r="R727" s="68" t="s">
        <v>1479</v>
      </c>
      <c r="S727" s="349"/>
      <c r="T727" s="272"/>
    </row>
    <row r="728" spans="1:20" ht="63.75">
      <c r="A728" s="191" t="s">
        <v>542</v>
      </c>
      <c r="B728" s="68"/>
      <c r="C728" s="212" t="s">
        <v>687</v>
      </c>
      <c r="D728" s="213">
        <v>45733</v>
      </c>
      <c r="E728" s="191" t="s">
        <v>3047</v>
      </c>
      <c r="F728" s="191" t="s">
        <v>10</v>
      </c>
      <c r="G728" s="191">
        <v>19888</v>
      </c>
      <c r="H728" s="68"/>
      <c r="I728" s="197" t="s">
        <v>3488</v>
      </c>
      <c r="J728" s="68"/>
      <c r="K728" s="68"/>
      <c r="L728" s="68"/>
      <c r="M728" s="68"/>
      <c r="N728" s="348"/>
      <c r="O728" s="348"/>
      <c r="P728" s="214">
        <v>29786.66</v>
      </c>
      <c r="Q728" s="214">
        <v>0</v>
      </c>
      <c r="R728" s="68" t="s">
        <v>1479</v>
      </c>
      <c r="S728" s="349"/>
      <c r="T728" s="272"/>
    </row>
    <row r="729" spans="1:20" ht="76.5">
      <c r="A729" s="191">
        <v>291</v>
      </c>
      <c r="B729" s="68"/>
      <c r="C729" s="212" t="s">
        <v>119</v>
      </c>
      <c r="D729" s="213">
        <v>45733</v>
      </c>
      <c r="E729" s="191" t="s">
        <v>3048</v>
      </c>
      <c r="F729" s="191" t="s">
        <v>10</v>
      </c>
      <c r="G729" s="191">
        <v>3065018</v>
      </c>
      <c r="H729" s="68"/>
      <c r="I729" s="197" t="s">
        <v>3489</v>
      </c>
      <c r="J729" s="68"/>
      <c r="K729" s="68"/>
      <c r="L729" s="68"/>
      <c r="M729" s="68"/>
      <c r="N729" s="348"/>
      <c r="O729" s="348"/>
      <c r="P729" s="214">
        <v>60</v>
      </c>
      <c r="Q729" s="214">
        <v>0</v>
      </c>
      <c r="R729" s="68" t="s">
        <v>1479</v>
      </c>
      <c r="S729" s="349"/>
      <c r="T729" s="272"/>
    </row>
    <row r="730" spans="1:20" ht="76.5">
      <c r="A730" s="191" t="s">
        <v>542</v>
      </c>
      <c r="B730" s="68"/>
      <c r="C730" s="212" t="s">
        <v>687</v>
      </c>
      <c r="D730" s="213">
        <v>45733</v>
      </c>
      <c r="E730" s="191" t="s">
        <v>3049</v>
      </c>
      <c r="F730" s="191" t="s">
        <v>10</v>
      </c>
      <c r="G730" s="191">
        <v>19884</v>
      </c>
      <c r="H730" s="68"/>
      <c r="I730" s="197" t="s">
        <v>3490</v>
      </c>
      <c r="J730" s="68"/>
      <c r="K730" s="68"/>
      <c r="L730" s="68"/>
      <c r="M730" s="68"/>
      <c r="N730" s="348"/>
      <c r="O730" s="348"/>
      <c r="P730" s="214">
        <v>562.16</v>
      </c>
      <c r="Q730" s="214">
        <v>0</v>
      </c>
      <c r="R730" s="68" t="s">
        <v>1479</v>
      </c>
      <c r="S730" s="349"/>
      <c r="T730" s="272"/>
    </row>
    <row r="731" spans="1:20" ht="51">
      <c r="A731" s="191" t="s">
        <v>542</v>
      </c>
      <c r="B731" s="68"/>
      <c r="C731" s="212" t="s">
        <v>687</v>
      </c>
      <c r="D731" s="213">
        <v>45733</v>
      </c>
      <c r="E731" s="191" t="s">
        <v>3050</v>
      </c>
      <c r="F731" s="191" t="s">
        <v>10</v>
      </c>
      <c r="G731" s="191">
        <v>19890</v>
      </c>
      <c r="H731" s="68"/>
      <c r="I731" s="197" t="s">
        <v>3491</v>
      </c>
      <c r="J731" s="68"/>
      <c r="K731" s="68"/>
      <c r="L731" s="68"/>
      <c r="M731" s="68"/>
      <c r="N731" s="348"/>
      <c r="O731" s="348"/>
      <c r="P731" s="214">
        <v>586.45000000000005</v>
      </c>
      <c r="Q731" s="214">
        <v>0</v>
      </c>
      <c r="R731" s="68" t="s">
        <v>1479</v>
      </c>
      <c r="S731" s="349"/>
      <c r="T731" s="272"/>
    </row>
    <row r="732" spans="1:20" ht="63.75">
      <c r="A732" s="191" t="s">
        <v>542</v>
      </c>
      <c r="B732" s="68"/>
      <c r="C732" s="212" t="s">
        <v>687</v>
      </c>
      <c r="D732" s="213">
        <v>45733</v>
      </c>
      <c r="E732" s="191" t="s">
        <v>3051</v>
      </c>
      <c r="F732" s="191" t="s">
        <v>10</v>
      </c>
      <c r="G732" s="191">
        <v>19891</v>
      </c>
      <c r="H732" s="68"/>
      <c r="I732" s="197" t="s">
        <v>3492</v>
      </c>
      <c r="J732" s="68"/>
      <c r="K732" s="68"/>
      <c r="L732" s="68"/>
      <c r="M732" s="68"/>
      <c r="N732" s="348"/>
      <c r="O732" s="348"/>
      <c r="P732" s="214">
        <v>7868.48</v>
      </c>
      <c r="Q732" s="214">
        <v>0</v>
      </c>
      <c r="R732" s="68" t="s">
        <v>1479</v>
      </c>
      <c r="S732" s="349"/>
      <c r="T732" s="272"/>
    </row>
    <row r="733" spans="1:20" ht="51">
      <c r="A733" s="191" t="s">
        <v>542</v>
      </c>
      <c r="B733" s="68"/>
      <c r="C733" s="212" t="s">
        <v>687</v>
      </c>
      <c r="D733" s="213">
        <v>45733</v>
      </c>
      <c r="E733" s="191" t="s">
        <v>3052</v>
      </c>
      <c r="F733" s="191" t="s">
        <v>10</v>
      </c>
      <c r="G733" s="191">
        <v>19892</v>
      </c>
      <c r="H733" s="68"/>
      <c r="I733" s="197" t="s">
        <v>3493</v>
      </c>
      <c r="J733" s="68"/>
      <c r="K733" s="68"/>
      <c r="L733" s="68"/>
      <c r="M733" s="68"/>
      <c r="N733" s="348"/>
      <c r="O733" s="348"/>
      <c r="P733" s="214">
        <v>401.98</v>
      </c>
      <c r="Q733" s="214">
        <v>0</v>
      </c>
      <c r="R733" s="68" t="s">
        <v>1479</v>
      </c>
      <c r="S733" s="349"/>
      <c r="T733" s="272"/>
    </row>
    <row r="734" spans="1:20" ht="63.75">
      <c r="A734" s="191" t="s">
        <v>542</v>
      </c>
      <c r="B734" s="68"/>
      <c r="C734" s="212" t="s">
        <v>687</v>
      </c>
      <c r="D734" s="213">
        <v>45733</v>
      </c>
      <c r="E734" s="191" t="s">
        <v>3053</v>
      </c>
      <c r="F734" s="191" t="s">
        <v>10</v>
      </c>
      <c r="G734" s="191">
        <v>19883</v>
      </c>
      <c r="H734" s="68"/>
      <c r="I734" s="197" t="s">
        <v>3494</v>
      </c>
      <c r="J734" s="68"/>
      <c r="K734" s="68"/>
      <c r="L734" s="68"/>
      <c r="M734" s="68"/>
      <c r="N734" s="348"/>
      <c r="O734" s="348"/>
      <c r="P734" s="214">
        <v>3634.76</v>
      </c>
      <c r="Q734" s="214">
        <v>0</v>
      </c>
      <c r="R734" s="68" t="s">
        <v>1479</v>
      </c>
      <c r="S734" s="349"/>
      <c r="T734" s="272"/>
    </row>
    <row r="735" spans="1:20" ht="51">
      <c r="A735" s="191" t="s">
        <v>542</v>
      </c>
      <c r="B735" s="68"/>
      <c r="C735" s="212" t="s">
        <v>687</v>
      </c>
      <c r="D735" s="213">
        <v>45733</v>
      </c>
      <c r="E735" s="191" t="s">
        <v>3054</v>
      </c>
      <c r="F735" s="191" t="s">
        <v>10</v>
      </c>
      <c r="G735" s="191">
        <v>19889</v>
      </c>
      <c r="H735" s="68"/>
      <c r="I735" s="197" t="s">
        <v>3495</v>
      </c>
      <c r="J735" s="68"/>
      <c r="K735" s="68"/>
      <c r="L735" s="68"/>
      <c r="M735" s="68"/>
      <c r="N735" s="348"/>
      <c r="O735" s="348"/>
      <c r="P735" s="214">
        <v>410.97</v>
      </c>
      <c r="Q735" s="214">
        <v>0</v>
      </c>
      <c r="R735" s="68" t="s">
        <v>1479</v>
      </c>
      <c r="S735" s="349"/>
      <c r="T735" s="272"/>
    </row>
    <row r="736" spans="1:20" ht="63.75">
      <c r="A736" s="191" t="s">
        <v>542</v>
      </c>
      <c r="B736" s="68"/>
      <c r="C736" s="212" t="s">
        <v>687</v>
      </c>
      <c r="D736" s="213">
        <v>45733</v>
      </c>
      <c r="E736" s="191" t="s">
        <v>3055</v>
      </c>
      <c r="F736" s="191" t="s">
        <v>10</v>
      </c>
      <c r="G736" s="191">
        <v>19882</v>
      </c>
      <c r="H736" s="68"/>
      <c r="I736" s="197" t="s">
        <v>3496</v>
      </c>
      <c r="J736" s="68"/>
      <c r="K736" s="68"/>
      <c r="L736" s="68"/>
      <c r="M736" s="68"/>
      <c r="N736" s="348"/>
      <c r="O736" s="348"/>
      <c r="P736" s="214">
        <v>37489.96</v>
      </c>
      <c r="Q736" s="214">
        <v>0</v>
      </c>
      <c r="R736" s="68" t="s">
        <v>1479</v>
      </c>
      <c r="S736" s="349"/>
      <c r="T736" s="272"/>
    </row>
    <row r="737" spans="1:20" ht="63.75">
      <c r="A737" s="191">
        <v>86</v>
      </c>
      <c r="B737" s="68"/>
      <c r="C737" s="212" t="s">
        <v>50</v>
      </c>
      <c r="D737" s="213">
        <v>45733</v>
      </c>
      <c r="E737" s="191" t="s">
        <v>3056</v>
      </c>
      <c r="F737" s="191" t="s">
        <v>6</v>
      </c>
      <c r="G737" s="191">
        <v>2187245</v>
      </c>
      <c r="H737" s="68"/>
      <c r="I737" s="197" t="s">
        <v>3497</v>
      </c>
      <c r="J737" s="68"/>
      <c r="K737" s="68"/>
      <c r="L737" s="68"/>
      <c r="M737" s="68"/>
      <c r="N737" s="348"/>
      <c r="O737" s="348"/>
      <c r="P737" s="214">
        <v>0</v>
      </c>
      <c r="Q737" s="214">
        <v>25000</v>
      </c>
      <c r="R737" s="68" t="s">
        <v>1479</v>
      </c>
      <c r="S737" s="349"/>
      <c r="T737" s="272"/>
    </row>
    <row r="738" spans="1:20" ht="63.75">
      <c r="A738" s="191" t="s">
        <v>544</v>
      </c>
      <c r="B738" s="68"/>
      <c r="C738" s="212" t="s">
        <v>679</v>
      </c>
      <c r="D738" s="213">
        <v>45733</v>
      </c>
      <c r="E738" s="191" t="s">
        <v>3057</v>
      </c>
      <c r="F738" s="191" t="s">
        <v>6</v>
      </c>
      <c r="G738" s="191">
        <v>2187230</v>
      </c>
      <c r="H738" s="68"/>
      <c r="I738" s="197" t="s">
        <v>3498</v>
      </c>
      <c r="J738" s="68"/>
      <c r="K738" s="68"/>
      <c r="L738" s="68"/>
      <c r="M738" s="68"/>
      <c r="N738" s="348"/>
      <c r="O738" s="348"/>
      <c r="P738" s="214">
        <v>0</v>
      </c>
      <c r="Q738" s="214">
        <v>1050</v>
      </c>
      <c r="R738" s="68" t="s">
        <v>1479</v>
      </c>
      <c r="S738" s="349"/>
      <c r="T738" s="272"/>
    </row>
    <row r="739" spans="1:20" ht="63.75">
      <c r="A739" s="191" t="s">
        <v>542</v>
      </c>
      <c r="B739" s="68"/>
      <c r="C739" s="212" t="s">
        <v>687</v>
      </c>
      <c r="D739" s="213">
        <v>45733</v>
      </c>
      <c r="E739" s="191" t="s">
        <v>3058</v>
      </c>
      <c r="F739" s="191" t="s">
        <v>10</v>
      </c>
      <c r="G739" s="191">
        <v>19895</v>
      </c>
      <c r="H739" s="68"/>
      <c r="I739" s="197" t="s">
        <v>3499</v>
      </c>
      <c r="J739" s="68"/>
      <c r="K739" s="68"/>
      <c r="L739" s="68"/>
      <c r="M739" s="68"/>
      <c r="N739" s="348"/>
      <c r="O739" s="348"/>
      <c r="P739" s="214">
        <v>4392.6499999999996</v>
      </c>
      <c r="Q739" s="214">
        <v>0</v>
      </c>
      <c r="R739" s="68" t="s">
        <v>1479</v>
      </c>
      <c r="S739" s="349"/>
      <c r="T739" s="272"/>
    </row>
    <row r="740" spans="1:20" ht="63.75">
      <c r="A740" s="191" t="s">
        <v>542</v>
      </c>
      <c r="B740" s="68"/>
      <c r="C740" s="212" t="s">
        <v>687</v>
      </c>
      <c r="D740" s="213">
        <v>45733</v>
      </c>
      <c r="E740" s="191" t="s">
        <v>3059</v>
      </c>
      <c r="F740" s="191" t="s">
        <v>10</v>
      </c>
      <c r="G740" s="191">
        <v>19896</v>
      </c>
      <c r="H740" s="68"/>
      <c r="I740" s="197" t="s">
        <v>3500</v>
      </c>
      <c r="J740" s="68"/>
      <c r="K740" s="68"/>
      <c r="L740" s="68"/>
      <c r="M740" s="68"/>
      <c r="N740" s="348"/>
      <c r="O740" s="348"/>
      <c r="P740" s="214">
        <v>5933.61</v>
      </c>
      <c r="Q740" s="214">
        <v>0</v>
      </c>
      <c r="R740" s="68" t="s">
        <v>1479</v>
      </c>
      <c r="S740" s="349"/>
      <c r="T740" s="272"/>
    </row>
    <row r="741" spans="1:20" ht="63.75">
      <c r="A741" s="191" t="s">
        <v>542</v>
      </c>
      <c r="B741" s="68"/>
      <c r="C741" s="212" t="s">
        <v>687</v>
      </c>
      <c r="D741" s="213">
        <v>45733</v>
      </c>
      <c r="E741" s="191" t="s">
        <v>3060</v>
      </c>
      <c r="F741" s="191" t="s">
        <v>10</v>
      </c>
      <c r="G741" s="191">
        <v>19893</v>
      </c>
      <c r="H741" s="68"/>
      <c r="I741" s="197" t="s">
        <v>3501</v>
      </c>
      <c r="J741" s="68"/>
      <c r="K741" s="68"/>
      <c r="L741" s="68"/>
      <c r="M741" s="68"/>
      <c r="N741" s="348"/>
      <c r="O741" s="348"/>
      <c r="P741" s="214">
        <v>19117.439999999999</v>
      </c>
      <c r="Q741" s="214">
        <v>0</v>
      </c>
      <c r="R741" s="68" t="s">
        <v>1479</v>
      </c>
      <c r="S741" s="349"/>
      <c r="T741" s="272"/>
    </row>
    <row r="742" spans="1:20" ht="51">
      <c r="A742" s="191" t="s">
        <v>542</v>
      </c>
      <c r="B742" s="68"/>
      <c r="C742" s="212" t="s">
        <v>687</v>
      </c>
      <c r="D742" s="213">
        <v>45733</v>
      </c>
      <c r="E742" s="191" t="s">
        <v>3061</v>
      </c>
      <c r="F742" s="191" t="s">
        <v>10</v>
      </c>
      <c r="G742" s="191">
        <v>19894</v>
      </c>
      <c r="H742" s="68"/>
      <c r="I742" s="197" t="s">
        <v>3502</v>
      </c>
      <c r="J742" s="68"/>
      <c r="K742" s="68"/>
      <c r="L742" s="68"/>
      <c r="M742" s="68"/>
      <c r="N742" s="348"/>
      <c r="O742" s="348"/>
      <c r="P742" s="214">
        <v>784.29</v>
      </c>
      <c r="Q742" s="214">
        <v>0</v>
      </c>
      <c r="R742" s="68" t="s">
        <v>1479</v>
      </c>
      <c r="S742" s="349"/>
      <c r="T742" s="272"/>
    </row>
    <row r="743" spans="1:20" ht="76.5">
      <c r="A743" s="191">
        <v>117</v>
      </c>
      <c r="B743" s="68"/>
      <c r="C743" s="212" t="s">
        <v>54</v>
      </c>
      <c r="D743" s="213">
        <v>45733</v>
      </c>
      <c r="E743" s="191" t="s">
        <v>3062</v>
      </c>
      <c r="F743" s="191" t="s">
        <v>10</v>
      </c>
      <c r="G743" s="191">
        <v>1122186</v>
      </c>
      <c r="H743" s="68"/>
      <c r="I743" s="197" t="s">
        <v>3503</v>
      </c>
      <c r="J743" s="68"/>
      <c r="K743" s="68"/>
      <c r="L743" s="68"/>
      <c r="M743" s="68"/>
      <c r="N743" s="348"/>
      <c r="O743" s="348"/>
      <c r="P743" s="214">
        <v>60</v>
      </c>
      <c r="Q743" s="214">
        <v>0</v>
      </c>
      <c r="R743" s="68" t="s">
        <v>1479</v>
      </c>
      <c r="S743" s="349"/>
      <c r="T743" s="272"/>
    </row>
    <row r="744" spans="1:20" ht="63.75">
      <c r="A744" s="191">
        <v>117</v>
      </c>
      <c r="B744" s="68"/>
      <c r="C744" s="212" t="s">
        <v>54</v>
      </c>
      <c r="D744" s="213">
        <v>45733</v>
      </c>
      <c r="E744" s="191" t="s">
        <v>3063</v>
      </c>
      <c r="F744" s="191" t="s">
        <v>10</v>
      </c>
      <c r="G744" s="191">
        <v>1122188</v>
      </c>
      <c r="H744" s="68"/>
      <c r="I744" s="197" t="s">
        <v>3504</v>
      </c>
      <c r="J744" s="68"/>
      <c r="K744" s="68"/>
      <c r="L744" s="68"/>
      <c r="M744" s="68"/>
      <c r="N744" s="348"/>
      <c r="O744" s="348"/>
      <c r="P744" s="214">
        <v>60</v>
      </c>
      <c r="Q744" s="214">
        <v>0</v>
      </c>
      <c r="R744" s="68" t="s">
        <v>1479</v>
      </c>
      <c r="S744" s="349"/>
      <c r="T744" s="272"/>
    </row>
    <row r="745" spans="1:20" ht="76.5">
      <c r="A745" s="191">
        <v>117</v>
      </c>
      <c r="B745" s="68"/>
      <c r="C745" s="212" t="s">
        <v>54</v>
      </c>
      <c r="D745" s="213">
        <v>45733</v>
      </c>
      <c r="E745" s="191" t="s">
        <v>3064</v>
      </c>
      <c r="F745" s="191" t="s">
        <v>10</v>
      </c>
      <c r="G745" s="191">
        <v>1122190</v>
      </c>
      <c r="H745" s="68"/>
      <c r="I745" s="197" t="s">
        <v>3505</v>
      </c>
      <c r="J745" s="68"/>
      <c r="K745" s="68"/>
      <c r="L745" s="68"/>
      <c r="M745" s="68"/>
      <c r="N745" s="348"/>
      <c r="O745" s="348"/>
      <c r="P745" s="214">
        <v>60</v>
      </c>
      <c r="Q745" s="214">
        <v>0</v>
      </c>
      <c r="R745" s="68" t="s">
        <v>1479</v>
      </c>
      <c r="S745" s="349"/>
      <c r="T745" s="272"/>
    </row>
    <row r="746" spans="1:20" ht="63.75">
      <c r="A746" s="191" t="s">
        <v>542</v>
      </c>
      <c r="B746" s="68"/>
      <c r="C746" s="212" t="s">
        <v>687</v>
      </c>
      <c r="D746" s="213">
        <v>45733</v>
      </c>
      <c r="E746" s="191" t="s">
        <v>3065</v>
      </c>
      <c r="F746" s="191" t="s">
        <v>10</v>
      </c>
      <c r="G746" s="191">
        <v>19774</v>
      </c>
      <c r="H746" s="68"/>
      <c r="I746" s="197" t="s">
        <v>3506</v>
      </c>
      <c r="J746" s="68"/>
      <c r="K746" s="68"/>
      <c r="L746" s="68"/>
      <c r="M746" s="68"/>
      <c r="N746" s="348"/>
      <c r="O746" s="348"/>
      <c r="P746" s="214">
        <v>3797.41</v>
      </c>
      <c r="Q746" s="214">
        <v>0</v>
      </c>
      <c r="R746" s="68" t="s">
        <v>1479</v>
      </c>
      <c r="S746" s="349"/>
      <c r="T746" s="272"/>
    </row>
    <row r="747" spans="1:20" ht="63.75">
      <c r="A747" s="191">
        <v>117</v>
      </c>
      <c r="B747" s="68"/>
      <c r="C747" s="212" t="s">
        <v>54</v>
      </c>
      <c r="D747" s="213">
        <v>45733</v>
      </c>
      <c r="E747" s="191" t="s">
        <v>3066</v>
      </c>
      <c r="F747" s="191" t="s">
        <v>10</v>
      </c>
      <c r="G747" s="191">
        <v>1122215</v>
      </c>
      <c r="H747" s="68"/>
      <c r="I747" s="197" t="s">
        <v>3507</v>
      </c>
      <c r="J747" s="68"/>
      <c r="K747" s="68"/>
      <c r="L747" s="68"/>
      <c r="M747" s="68"/>
      <c r="N747" s="348"/>
      <c r="O747" s="348"/>
      <c r="P747" s="214">
        <v>60</v>
      </c>
      <c r="Q747" s="214">
        <v>0</v>
      </c>
      <c r="R747" s="68" t="s">
        <v>1479</v>
      </c>
      <c r="S747" s="349"/>
      <c r="T747" s="272"/>
    </row>
    <row r="748" spans="1:20" ht="51">
      <c r="A748" s="191">
        <v>513</v>
      </c>
      <c r="B748" s="68"/>
      <c r="C748" s="212" t="s">
        <v>160</v>
      </c>
      <c r="D748" s="213">
        <v>45733</v>
      </c>
      <c r="E748" s="191" t="s">
        <v>3067</v>
      </c>
      <c r="F748" s="191" t="s">
        <v>3</v>
      </c>
      <c r="G748" s="191">
        <v>2268217</v>
      </c>
      <c r="H748" s="68"/>
      <c r="I748" s="197" t="s">
        <v>3508</v>
      </c>
      <c r="J748" s="68"/>
      <c r="K748" s="68"/>
      <c r="L748" s="68"/>
      <c r="M748" s="68"/>
      <c r="N748" s="348"/>
      <c r="O748" s="348"/>
      <c r="P748" s="214">
        <v>0</v>
      </c>
      <c r="Q748" s="214">
        <v>1.98</v>
      </c>
      <c r="R748" s="68" t="s">
        <v>1479</v>
      </c>
      <c r="S748" s="349"/>
      <c r="T748" s="272"/>
    </row>
    <row r="749" spans="1:20" ht="51">
      <c r="A749" s="191">
        <v>388</v>
      </c>
      <c r="B749" s="68"/>
      <c r="C749" s="212" t="s">
        <v>1410</v>
      </c>
      <c r="D749" s="213">
        <v>45733</v>
      </c>
      <c r="E749" s="191" t="s">
        <v>3068</v>
      </c>
      <c r="F749" s="191" t="s">
        <v>3</v>
      </c>
      <c r="G749" s="191">
        <v>2268236</v>
      </c>
      <c r="H749" s="68"/>
      <c r="I749" s="197" t="s">
        <v>3509</v>
      </c>
      <c r="J749" s="68"/>
      <c r="K749" s="68"/>
      <c r="L749" s="68"/>
      <c r="M749" s="68"/>
      <c r="N749" s="348"/>
      <c r="O749" s="348"/>
      <c r="P749" s="214">
        <v>0</v>
      </c>
      <c r="Q749" s="214">
        <v>386</v>
      </c>
      <c r="R749" s="68" t="s">
        <v>1479</v>
      </c>
      <c r="S749" s="349"/>
      <c r="T749" s="272"/>
    </row>
    <row r="750" spans="1:20" ht="63.75">
      <c r="A750" s="191">
        <v>291</v>
      </c>
      <c r="B750" s="68"/>
      <c r="C750" s="212" t="s">
        <v>119</v>
      </c>
      <c r="D750" s="213">
        <v>45734</v>
      </c>
      <c r="E750" s="191" t="s">
        <v>3069</v>
      </c>
      <c r="F750" s="191" t="s">
        <v>10</v>
      </c>
      <c r="G750" s="191">
        <v>3066349</v>
      </c>
      <c r="H750" s="68"/>
      <c r="I750" s="197" t="s">
        <v>3510</v>
      </c>
      <c r="J750" s="68"/>
      <c r="K750" s="68"/>
      <c r="L750" s="68"/>
      <c r="M750" s="68"/>
      <c r="N750" s="348"/>
      <c r="O750" s="348"/>
      <c r="P750" s="214">
        <v>60</v>
      </c>
      <c r="Q750" s="214">
        <v>0</v>
      </c>
      <c r="R750" s="68" t="s">
        <v>1479</v>
      </c>
      <c r="S750" s="349"/>
      <c r="T750" s="272"/>
    </row>
    <row r="751" spans="1:20" ht="51">
      <c r="A751" s="191" t="s">
        <v>542</v>
      </c>
      <c r="B751" s="68"/>
      <c r="C751" s="212" t="s">
        <v>687</v>
      </c>
      <c r="D751" s="213">
        <v>45734</v>
      </c>
      <c r="E751" s="191" t="s">
        <v>3070</v>
      </c>
      <c r="F751" s="191" t="s">
        <v>10</v>
      </c>
      <c r="G751" s="191">
        <v>19757</v>
      </c>
      <c r="H751" s="68"/>
      <c r="I751" s="197" t="s">
        <v>3511</v>
      </c>
      <c r="J751" s="68"/>
      <c r="K751" s="68"/>
      <c r="L751" s="68"/>
      <c r="M751" s="68"/>
      <c r="N751" s="348"/>
      <c r="O751" s="348"/>
      <c r="P751" s="214">
        <v>755.89</v>
      </c>
      <c r="Q751" s="214">
        <v>0</v>
      </c>
      <c r="R751" s="68" t="s">
        <v>1479</v>
      </c>
      <c r="S751" s="349"/>
      <c r="T751" s="272"/>
    </row>
    <row r="752" spans="1:20" ht="63.75">
      <c r="A752" s="191" t="s">
        <v>542</v>
      </c>
      <c r="B752" s="68"/>
      <c r="C752" s="212" t="s">
        <v>687</v>
      </c>
      <c r="D752" s="213">
        <v>45734</v>
      </c>
      <c r="E752" s="191" t="s">
        <v>3071</v>
      </c>
      <c r="F752" s="191" t="s">
        <v>10</v>
      </c>
      <c r="G752" s="191">
        <v>19738</v>
      </c>
      <c r="H752" s="68"/>
      <c r="I752" s="197" t="s">
        <v>3512</v>
      </c>
      <c r="J752" s="68"/>
      <c r="K752" s="68"/>
      <c r="L752" s="68"/>
      <c r="M752" s="68"/>
      <c r="N752" s="348"/>
      <c r="O752" s="348"/>
      <c r="P752" s="214">
        <v>57457.56</v>
      </c>
      <c r="Q752" s="214">
        <v>0</v>
      </c>
      <c r="R752" s="68" t="s">
        <v>1479</v>
      </c>
      <c r="S752" s="349"/>
      <c r="T752" s="272"/>
    </row>
    <row r="753" spans="1:20" ht="63.75">
      <c r="A753" s="191" t="s">
        <v>544</v>
      </c>
      <c r="B753" s="68"/>
      <c r="C753" s="212" t="s">
        <v>679</v>
      </c>
      <c r="D753" s="213">
        <v>45734</v>
      </c>
      <c r="E753" s="191" t="s">
        <v>3072</v>
      </c>
      <c r="F753" s="191" t="s">
        <v>6</v>
      </c>
      <c r="G753" s="191">
        <v>2187827</v>
      </c>
      <c r="H753" s="68"/>
      <c r="I753" s="197" t="s">
        <v>3513</v>
      </c>
      <c r="J753" s="68"/>
      <c r="K753" s="68"/>
      <c r="L753" s="68"/>
      <c r="M753" s="68"/>
      <c r="N753" s="348"/>
      <c r="O753" s="348"/>
      <c r="P753" s="214">
        <v>0</v>
      </c>
      <c r="Q753" s="214">
        <v>2132</v>
      </c>
      <c r="R753" s="68" t="s">
        <v>1479</v>
      </c>
      <c r="S753" s="349"/>
      <c r="T753" s="272"/>
    </row>
    <row r="754" spans="1:20" ht="63.75">
      <c r="A754" s="191">
        <v>291</v>
      </c>
      <c r="B754" s="68"/>
      <c r="C754" s="212" t="s">
        <v>119</v>
      </c>
      <c r="D754" s="213">
        <v>45734</v>
      </c>
      <c r="E754" s="191" t="s">
        <v>3073</v>
      </c>
      <c r="F754" s="191" t="s">
        <v>10</v>
      </c>
      <c r="G754" s="191">
        <v>3066815</v>
      </c>
      <c r="H754" s="68"/>
      <c r="I754" s="197" t="s">
        <v>3514</v>
      </c>
      <c r="J754" s="68"/>
      <c r="K754" s="68"/>
      <c r="L754" s="68"/>
      <c r="M754" s="68"/>
      <c r="N754" s="348"/>
      <c r="O754" s="348"/>
      <c r="P754" s="214">
        <v>60</v>
      </c>
      <c r="Q754" s="214">
        <v>0</v>
      </c>
      <c r="R754" s="68" t="s">
        <v>1479</v>
      </c>
      <c r="S754" s="349"/>
      <c r="T754" s="272"/>
    </row>
    <row r="755" spans="1:20" ht="76.5">
      <c r="A755" s="191">
        <v>117</v>
      </c>
      <c r="B755" s="68"/>
      <c r="C755" s="212" t="s">
        <v>54</v>
      </c>
      <c r="D755" s="213">
        <v>45734</v>
      </c>
      <c r="E755" s="191" t="s">
        <v>3074</v>
      </c>
      <c r="F755" s="191" t="s">
        <v>10</v>
      </c>
      <c r="G755" s="191">
        <v>1122289</v>
      </c>
      <c r="H755" s="68"/>
      <c r="I755" s="197" t="s">
        <v>3515</v>
      </c>
      <c r="J755" s="68"/>
      <c r="K755" s="68"/>
      <c r="L755" s="68"/>
      <c r="M755" s="68"/>
      <c r="N755" s="348"/>
      <c r="O755" s="348"/>
      <c r="P755" s="214">
        <v>60</v>
      </c>
      <c r="Q755" s="214">
        <v>0</v>
      </c>
      <c r="R755" s="68" t="s">
        <v>1479</v>
      </c>
      <c r="S755" s="349"/>
      <c r="T755" s="272"/>
    </row>
    <row r="756" spans="1:20" ht="63.75">
      <c r="A756" s="191">
        <v>585</v>
      </c>
      <c r="B756" s="68"/>
      <c r="C756" s="212" t="s">
        <v>171</v>
      </c>
      <c r="D756" s="213">
        <v>45734</v>
      </c>
      <c r="E756" s="191" t="s">
        <v>3075</v>
      </c>
      <c r="F756" s="191" t="s">
        <v>6</v>
      </c>
      <c r="G756" s="191">
        <v>1122294</v>
      </c>
      <c r="H756" s="68"/>
      <c r="I756" s="197" t="s">
        <v>3516</v>
      </c>
      <c r="J756" s="68"/>
      <c r="K756" s="68"/>
      <c r="L756" s="68"/>
      <c r="M756" s="68"/>
      <c r="N756" s="348"/>
      <c r="O756" s="348"/>
      <c r="P756" s="214">
        <v>0</v>
      </c>
      <c r="Q756" s="214">
        <v>12896.8</v>
      </c>
      <c r="R756" s="68" t="s">
        <v>1479</v>
      </c>
      <c r="S756" s="349"/>
      <c r="T756" s="272"/>
    </row>
    <row r="757" spans="1:20" ht="76.5">
      <c r="A757" s="191">
        <v>585</v>
      </c>
      <c r="B757" s="68"/>
      <c r="C757" s="212" t="s">
        <v>171</v>
      </c>
      <c r="D757" s="213">
        <v>45734</v>
      </c>
      <c r="E757" s="191" t="s">
        <v>3076</v>
      </c>
      <c r="F757" s="191" t="s">
        <v>6</v>
      </c>
      <c r="G757" s="191">
        <v>1122313</v>
      </c>
      <c r="H757" s="68"/>
      <c r="I757" s="197" t="s">
        <v>3517</v>
      </c>
      <c r="J757" s="68"/>
      <c r="K757" s="68"/>
      <c r="L757" s="68"/>
      <c r="M757" s="68"/>
      <c r="N757" s="348"/>
      <c r="O757" s="348"/>
      <c r="P757" s="214">
        <v>0</v>
      </c>
      <c r="Q757" s="214">
        <v>137028.5</v>
      </c>
      <c r="R757" s="68" t="s">
        <v>1479</v>
      </c>
      <c r="S757" s="349"/>
      <c r="T757" s="272"/>
    </row>
    <row r="758" spans="1:20" ht="89.25">
      <c r="A758" s="191">
        <v>585</v>
      </c>
      <c r="B758" s="68"/>
      <c r="C758" s="212" t="s">
        <v>171</v>
      </c>
      <c r="D758" s="213">
        <v>45734</v>
      </c>
      <c r="E758" s="191" t="s">
        <v>3077</v>
      </c>
      <c r="F758" s="191" t="s">
        <v>6</v>
      </c>
      <c r="G758" s="191">
        <v>1122314</v>
      </c>
      <c r="H758" s="68"/>
      <c r="I758" s="197" t="s">
        <v>3518</v>
      </c>
      <c r="J758" s="68"/>
      <c r="K758" s="68"/>
      <c r="L758" s="68"/>
      <c r="M758" s="68"/>
      <c r="N758" s="348"/>
      <c r="O758" s="348"/>
      <c r="P758" s="214">
        <v>0</v>
      </c>
      <c r="Q758" s="214">
        <v>1852.2</v>
      </c>
      <c r="R758" s="68" t="s">
        <v>1479</v>
      </c>
      <c r="S758" s="349"/>
      <c r="T758" s="272"/>
    </row>
    <row r="759" spans="1:20" ht="76.5">
      <c r="A759" s="191">
        <v>117</v>
      </c>
      <c r="B759" s="68"/>
      <c r="C759" s="212" t="s">
        <v>54</v>
      </c>
      <c r="D759" s="213">
        <v>45734</v>
      </c>
      <c r="E759" s="191" t="s">
        <v>3078</v>
      </c>
      <c r="F759" s="191" t="s">
        <v>10</v>
      </c>
      <c r="G759" s="191">
        <v>1122309</v>
      </c>
      <c r="H759" s="68"/>
      <c r="I759" s="197" t="s">
        <v>3519</v>
      </c>
      <c r="J759" s="68"/>
      <c r="K759" s="68"/>
      <c r="L759" s="68"/>
      <c r="M759" s="68"/>
      <c r="N759" s="348"/>
      <c r="O759" s="348"/>
      <c r="P759" s="214">
        <v>60</v>
      </c>
      <c r="Q759" s="214">
        <v>0</v>
      </c>
      <c r="R759" s="68" t="s">
        <v>1479</v>
      </c>
      <c r="S759" s="349"/>
      <c r="T759" s="272"/>
    </row>
    <row r="760" spans="1:20" ht="89.25">
      <c r="A760" s="191">
        <v>513</v>
      </c>
      <c r="B760" s="68"/>
      <c r="C760" s="212" t="s">
        <v>160</v>
      </c>
      <c r="D760" s="213">
        <v>45734</v>
      </c>
      <c r="E760" s="191" t="s">
        <v>3079</v>
      </c>
      <c r="F760" s="191" t="s">
        <v>635</v>
      </c>
      <c r="G760" s="191">
        <v>11454938</v>
      </c>
      <c r="H760" s="68"/>
      <c r="I760" s="197" t="s">
        <v>3520</v>
      </c>
      <c r="J760" s="68"/>
      <c r="K760" s="68"/>
      <c r="L760" s="68"/>
      <c r="M760" s="68"/>
      <c r="N760" s="348"/>
      <c r="O760" s="348"/>
      <c r="P760" s="214">
        <v>84752.48</v>
      </c>
      <c r="Q760" s="214">
        <v>0</v>
      </c>
      <c r="R760" s="68" t="s">
        <v>1479</v>
      </c>
      <c r="S760" s="349"/>
      <c r="T760" s="272"/>
    </row>
    <row r="761" spans="1:20" ht="76.5">
      <c r="A761" s="191" t="s">
        <v>542</v>
      </c>
      <c r="B761" s="68"/>
      <c r="C761" s="212" t="s">
        <v>687</v>
      </c>
      <c r="D761" s="213">
        <v>45734</v>
      </c>
      <c r="E761" s="191" t="s">
        <v>3080</v>
      </c>
      <c r="F761" s="191" t="s">
        <v>10</v>
      </c>
      <c r="G761" s="191">
        <v>1122323</v>
      </c>
      <c r="H761" s="68"/>
      <c r="I761" s="197" t="s">
        <v>3521</v>
      </c>
      <c r="J761" s="68"/>
      <c r="K761" s="68"/>
      <c r="L761" s="68"/>
      <c r="M761" s="68"/>
      <c r="N761" s="348"/>
      <c r="O761" s="348"/>
      <c r="P761" s="214">
        <v>36711.480000000003</v>
      </c>
      <c r="Q761" s="214">
        <v>0</v>
      </c>
      <c r="R761" s="68" t="s">
        <v>1479</v>
      </c>
      <c r="S761" s="349"/>
      <c r="T761" s="272"/>
    </row>
    <row r="762" spans="1:20" ht="63.75">
      <c r="A762" s="191" t="s">
        <v>550</v>
      </c>
      <c r="B762" s="68"/>
      <c r="C762" s="212" t="s">
        <v>589</v>
      </c>
      <c r="D762" s="213">
        <v>45734</v>
      </c>
      <c r="E762" s="191" t="s">
        <v>3081</v>
      </c>
      <c r="F762" s="191" t="s">
        <v>3</v>
      </c>
      <c r="G762" s="191">
        <v>2268779</v>
      </c>
      <c r="H762" s="68"/>
      <c r="I762" s="197" t="s">
        <v>3522</v>
      </c>
      <c r="J762" s="68"/>
      <c r="K762" s="68"/>
      <c r="L762" s="68"/>
      <c r="M762" s="68"/>
      <c r="N762" s="348"/>
      <c r="O762" s="348"/>
      <c r="P762" s="214">
        <v>0</v>
      </c>
      <c r="Q762" s="214">
        <v>11328.09</v>
      </c>
      <c r="R762" s="68" t="s">
        <v>1479</v>
      </c>
      <c r="S762" s="349"/>
      <c r="T762" s="272"/>
    </row>
    <row r="763" spans="1:20" ht="51">
      <c r="A763" s="191" t="s">
        <v>541</v>
      </c>
      <c r="B763" s="68"/>
      <c r="C763" s="212" t="s">
        <v>590</v>
      </c>
      <c r="D763" s="213">
        <v>45734</v>
      </c>
      <c r="E763" s="191" t="s">
        <v>3082</v>
      </c>
      <c r="F763" s="191" t="s">
        <v>3</v>
      </c>
      <c r="G763" s="191">
        <v>2268688</v>
      </c>
      <c r="H763" s="68"/>
      <c r="I763" s="197" t="s">
        <v>3523</v>
      </c>
      <c r="J763" s="68"/>
      <c r="K763" s="68"/>
      <c r="L763" s="68"/>
      <c r="M763" s="68"/>
      <c r="N763" s="348"/>
      <c r="O763" s="348"/>
      <c r="P763" s="214">
        <v>0</v>
      </c>
      <c r="Q763" s="214">
        <v>2458999.91</v>
      </c>
      <c r="R763" s="68" t="s">
        <v>1479</v>
      </c>
      <c r="S763" s="349"/>
      <c r="T763" s="272"/>
    </row>
    <row r="764" spans="1:20" ht="51">
      <c r="A764" s="191" t="s">
        <v>541</v>
      </c>
      <c r="B764" s="68"/>
      <c r="C764" s="212" t="s">
        <v>590</v>
      </c>
      <c r="D764" s="213">
        <v>45734</v>
      </c>
      <c r="E764" s="191" t="s">
        <v>3083</v>
      </c>
      <c r="F764" s="191" t="s">
        <v>3</v>
      </c>
      <c r="G764" s="191">
        <v>2268689</v>
      </c>
      <c r="H764" s="68"/>
      <c r="I764" s="197" t="s">
        <v>3524</v>
      </c>
      <c r="J764" s="68"/>
      <c r="K764" s="68"/>
      <c r="L764" s="68"/>
      <c r="M764" s="68"/>
      <c r="N764" s="348"/>
      <c r="O764" s="348"/>
      <c r="P764" s="214">
        <v>0</v>
      </c>
      <c r="Q764" s="214">
        <v>471534.14</v>
      </c>
      <c r="R764" s="68" t="s">
        <v>1479</v>
      </c>
      <c r="S764" s="349"/>
      <c r="T764" s="272"/>
    </row>
    <row r="765" spans="1:20" ht="51">
      <c r="A765" s="191" t="s">
        <v>541</v>
      </c>
      <c r="B765" s="68"/>
      <c r="C765" s="212" t="s">
        <v>590</v>
      </c>
      <c r="D765" s="213">
        <v>45734</v>
      </c>
      <c r="E765" s="191" t="s">
        <v>3084</v>
      </c>
      <c r="F765" s="191" t="s">
        <v>3</v>
      </c>
      <c r="G765" s="191">
        <v>2268691</v>
      </c>
      <c r="H765" s="68"/>
      <c r="I765" s="197" t="s">
        <v>3525</v>
      </c>
      <c r="J765" s="68"/>
      <c r="K765" s="68"/>
      <c r="L765" s="68"/>
      <c r="M765" s="68"/>
      <c r="N765" s="348"/>
      <c r="O765" s="348"/>
      <c r="P765" s="214">
        <v>0</v>
      </c>
      <c r="Q765" s="214">
        <v>3499472.61</v>
      </c>
      <c r="R765" s="68" t="s">
        <v>1479</v>
      </c>
      <c r="S765" s="349"/>
      <c r="T765" s="272"/>
    </row>
    <row r="766" spans="1:20" ht="51">
      <c r="A766" s="191" t="s">
        <v>542</v>
      </c>
      <c r="B766" s="68"/>
      <c r="C766" s="212" t="s">
        <v>687</v>
      </c>
      <c r="D766" s="213">
        <v>45735</v>
      </c>
      <c r="E766" s="191" t="s">
        <v>3085</v>
      </c>
      <c r="F766" s="191" t="s">
        <v>10</v>
      </c>
      <c r="G766" s="191">
        <v>19903</v>
      </c>
      <c r="H766" s="68"/>
      <c r="I766" s="197" t="s">
        <v>3526</v>
      </c>
      <c r="J766" s="68"/>
      <c r="K766" s="68"/>
      <c r="L766" s="68"/>
      <c r="M766" s="68"/>
      <c r="N766" s="348"/>
      <c r="O766" s="348"/>
      <c r="P766" s="214">
        <v>154710</v>
      </c>
      <c r="Q766" s="214">
        <v>0</v>
      </c>
      <c r="R766" s="68" t="s">
        <v>1479</v>
      </c>
      <c r="S766" s="349"/>
      <c r="T766" s="272"/>
    </row>
    <row r="767" spans="1:20" ht="51">
      <c r="A767" s="191" t="s">
        <v>542</v>
      </c>
      <c r="B767" s="68"/>
      <c r="C767" s="212" t="s">
        <v>687</v>
      </c>
      <c r="D767" s="213">
        <v>45735</v>
      </c>
      <c r="E767" s="191" t="s">
        <v>3086</v>
      </c>
      <c r="F767" s="191" t="s">
        <v>19</v>
      </c>
      <c r="G767" s="191">
        <v>19903</v>
      </c>
      <c r="H767" s="68"/>
      <c r="I767" s="197" t="s">
        <v>3527</v>
      </c>
      <c r="J767" s="68"/>
      <c r="K767" s="68"/>
      <c r="L767" s="68"/>
      <c r="M767" s="68"/>
      <c r="N767" s="348"/>
      <c r="O767" s="348"/>
      <c r="P767" s="214">
        <v>156600000</v>
      </c>
      <c r="Q767" s="214">
        <v>0</v>
      </c>
      <c r="R767" s="68" t="s">
        <v>1479</v>
      </c>
      <c r="S767" s="349"/>
      <c r="T767" s="272"/>
    </row>
    <row r="768" spans="1:20" ht="89.25">
      <c r="A768" s="191">
        <v>513</v>
      </c>
      <c r="B768" s="68"/>
      <c r="C768" s="212" t="s">
        <v>160</v>
      </c>
      <c r="D768" s="213">
        <v>45735</v>
      </c>
      <c r="E768" s="191" t="s">
        <v>3087</v>
      </c>
      <c r="F768" s="191" t="s">
        <v>635</v>
      </c>
      <c r="G768" s="191">
        <v>11458217</v>
      </c>
      <c r="H768" s="68"/>
      <c r="I768" s="197" t="s">
        <v>3528</v>
      </c>
      <c r="J768" s="68"/>
      <c r="K768" s="68"/>
      <c r="L768" s="68"/>
      <c r="M768" s="68"/>
      <c r="N768" s="348"/>
      <c r="O768" s="348"/>
      <c r="P768" s="214">
        <v>72851449.810000002</v>
      </c>
      <c r="Q768" s="214">
        <v>0</v>
      </c>
      <c r="R768" s="68" t="s">
        <v>1479</v>
      </c>
      <c r="S768" s="349"/>
      <c r="T768" s="272"/>
    </row>
    <row r="769" spans="1:20" ht="76.5">
      <c r="A769" s="191">
        <v>117</v>
      </c>
      <c r="B769" s="68"/>
      <c r="C769" s="212" t="s">
        <v>54</v>
      </c>
      <c r="D769" s="213">
        <v>45735</v>
      </c>
      <c r="E769" s="191" t="s">
        <v>3088</v>
      </c>
      <c r="F769" s="191" t="s">
        <v>10</v>
      </c>
      <c r="G769" s="191">
        <v>1122682</v>
      </c>
      <c r="H769" s="68"/>
      <c r="I769" s="197" t="s">
        <v>3529</v>
      </c>
      <c r="J769" s="68"/>
      <c r="K769" s="68"/>
      <c r="L769" s="68"/>
      <c r="M769" s="68"/>
      <c r="N769" s="348"/>
      <c r="O769" s="348"/>
      <c r="P769" s="214">
        <v>60</v>
      </c>
      <c r="Q769" s="214">
        <v>0</v>
      </c>
      <c r="R769" s="68" t="s">
        <v>1479</v>
      </c>
      <c r="S769" s="349"/>
      <c r="T769" s="272"/>
    </row>
    <row r="770" spans="1:20" ht="76.5">
      <c r="A770" s="191">
        <v>117</v>
      </c>
      <c r="B770" s="68"/>
      <c r="C770" s="212" t="s">
        <v>54</v>
      </c>
      <c r="D770" s="213">
        <v>45735</v>
      </c>
      <c r="E770" s="191" t="s">
        <v>3089</v>
      </c>
      <c r="F770" s="191" t="s">
        <v>10</v>
      </c>
      <c r="G770" s="191">
        <v>1122687</v>
      </c>
      <c r="H770" s="68"/>
      <c r="I770" s="197" t="s">
        <v>3530</v>
      </c>
      <c r="J770" s="68"/>
      <c r="K770" s="68"/>
      <c r="L770" s="68"/>
      <c r="M770" s="68"/>
      <c r="N770" s="348"/>
      <c r="O770" s="348"/>
      <c r="P770" s="214">
        <v>60</v>
      </c>
      <c r="Q770" s="214">
        <v>0</v>
      </c>
      <c r="R770" s="68" t="s">
        <v>1479</v>
      </c>
      <c r="S770" s="349"/>
      <c r="T770" s="272"/>
    </row>
    <row r="771" spans="1:20" ht="51">
      <c r="A771" s="191">
        <v>46</v>
      </c>
      <c r="B771" s="68"/>
      <c r="C771" s="212" t="s">
        <v>1367</v>
      </c>
      <c r="D771" s="213">
        <v>45735</v>
      </c>
      <c r="E771" s="191" t="s">
        <v>3090</v>
      </c>
      <c r="F771" s="191" t="s">
        <v>3</v>
      </c>
      <c r="G771" s="191">
        <v>2269080</v>
      </c>
      <c r="H771" s="68"/>
      <c r="I771" s="197" t="s">
        <v>3531</v>
      </c>
      <c r="J771" s="68"/>
      <c r="K771" s="68"/>
      <c r="L771" s="68"/>
      <c r="M771" s="68"/>
      <c r="N771" s="348"/>
      <c r="O771" s="348"/>
      <c r="P771" s="214">
        <v>0</v>
      </c>
      <c r="Q771" s="214">
        <v>2058</v>
      </c>
      <c r="R771" s="68" t="s">
        <v>1479</v>
      </c>
      <c r="S771" s="349"/>
      <c r="T771" s="272"/>
    </row>
    <row r="772" spans="1:20" ht="51">
      <c r="A772" s="191">
        <v>249</v>
      </c>
      <c r="B772" s="68"/>
      <c r="C772" s="212" t="s">
        <v>102</v>
      </c>
      <c r="D772" s="213">
        <v>45735</v>
      </c>
      <c r="E772" s="191" t="s">
        <v>3091</v>
      </c>
      <c r="F772" s="191" t="s">
        <v>3</v>
      </c>
      <c r="G772" s="191">
        <v>2269115</v>
      </c>
      <c r="H772" s="68"/>
      <c r="I772" s="197" t="s">
        <v>3532</v>
      </c>
      <c r="J772" s="68"/>
      <c r="K772" s="68"/>
      <c r="L772" s="68"/>
      <c r="M772" s="68"/>
      <c r="N772" s="348"/>
      <c r="O772" s="348"/>
      <c r="P772" s="214">
        <v>0</v>
      </c>
      <c r="Q772" s="214">
        <v>2.3199999999999998</v>
      </c>
      <c r="R772" s="68" t="s">
        <v>1479</v>
      </c>
      <c r="S772" s="349"/>
      <c r="T772" s="272"/>
    </row>
    <row r="773" spans="1:20" ht="51">
      <c r="A773" s="191">
        <v>249</v>
      </c>
      <c r="B773" s="68"/>
      <c r="C773" s="212" t="s">
        <v>102</v>
      </c>
      <c r="D773" s="213">
        <v>45735</v>
      </c>
      <c r="E773" s="191" t="s">
        <v>3092</v>
      </c>
      <c r="F773" s="191" t="s">
        <v>3</v>
      </c>
      <c r="G773" s="191">
        <v>2269119</v>
      </c>
      <c r="H773" s="68"/>
      <c r="I773" s="197" t="s">
        <v>3533</v>
      </c>
      <c r="J773" s="68"/>
      <c r="K773" s="68"/>
      <c r="L773" s="68"/>
      <c r="M773" s="68"/>
      <c r="N773" s="348"/>
      <c r="O773" s="348"/>
      <c r="P773" s="214">
        <v>0</v>
      </c>
      <c r="Q773" s="214">
        <v>21.54</v>
      </c>
      <c r="R773" s="68" t="s">
        <v>1479</v>
      </c>
      <c r="S773" s="349"/>
      <c r="T773" s="272"/>
    </row>
    <row r="774" spans="1:20" ht="51">
      <c r="A774" s="191">
        <v>15</v>
      </c>
      <c r="B774" s="68"/>
      <c r="C774" s="212" t="s">
        <v>39</v>
      </c>
      <c r="D774" s="213">
        <v>45735</v>
      </c>
      <c r="E774" s="191" t="s">
        <v>3093</v>
      </c>
      <c r="F774" s="191" t="s">
        <v>3</v>
      </c>
      <c r="G774" s="191">
        <v>2269104</v>
      </c>
      <c r="H774" s="68"/>
      <c r="I774" s="197" t="s">
        <v>3534</v>
      </c>
      <c r="J774" s="68"/>
      <c r="K774" s="68"/>
      <c r="L774" s="68"/>
      <c r="M774" s="68"/>
      <c r="N774" s="348"/>
      <c r="O774" s="348"/>
      <c r="P774" s="214">
        <v>0</v>
      </c>
      <c r="Q774" s="214">
        <v>100</v>
      </c>
      <c r="R774" s="68" t="s">
        <v>1479</v>
      </c>
      <c r="S774" s="349"/>
      <c r="T774" s="272"/>
    </row>
    <row r="775" spans="1:20" ht="51">
      <c r="A775" s="191" t="s">
        <v>550</v>
      </c>
      <c r="B775" s="68"/>
      <c r="C775" s="212" t="s">
        <v>589</v>
      </c>
      <c r="D775" s="213">
        <v>45735</v>
      </c>
      <c r="E775" s="191" t="s">
        <v>3094</v>
      </c>
      <c r="F775" s="191" t="s">
        <v>3</v>
      </c>
      <c r="G775" s="191">
        <v>2269174</v>
      </c>
      <c r="H775" s="68"/>
      <c r="I775" s="197" t="s">
        <v>3535</v>
      </c>
      <c r="J775" s="68"/>
      <c r="K775" s="68"/>
      <c r="L775" s="68"/>
      <c r="M775" s="68"/>
      <c r="N775" s="348"/>
      <c r="O775" s="348"/>
      <c r="P775" s="214">
        <v>0</v>
      </c>
      <c r="Q775" s="214">
        <v>54305.48</v>
      </c>
      <c r="R775" s="68" t="s">
        <v>1479</v>
      </c>
      <c r="S775" s="349"/>
      <c r="T775" s="272"/>
    </row>
    <row r="776" spans="1:20" ht="51">
      <c r="A776" s="191" t="s">
        <v>542</v>
      </c>
      <c r="B776" s="68"/>
      <c r="C776" s="212" t="s">
        <v>687</v>
      </c>
      <c r="D776" s="213">
        <v>45736</v>
      </c>
      <c r="E776" s="191" t="s">
        <v>3095</v>
      </c>
      <c r="F776" s="191" t="s">
        <v>10</v>
      </c>
      <c r="G776" s="191">
        <v>19726</v>
      </c>
      <c r="H776" s="68"/>
      <c r="I776" s="197" t="s">
        <v>3536</v>
      </c>
      <c r="J776" s="68"/>
      <c r="K776" s="68"/>
      <c r="L776" s="68"/>
      <c r="M776" s="68"/>
      <c r="N776" s="348"/>
      <c r="O776" s="348"/>
      <c r="P776" s="214">
        <v>492.47</v>
      </c>
      <c r="Q776" s="214">
        <v>0</v>
      </c>
      <c r="R776" s="68" t="s">
        <v>1479</v>
      </c>
      <c r="S776" s="349"/>
      <c r="T776" s="272"/>
    </row>
    <row r="777" spans="1:20" ht="63.75">
      <c r="A777" s="191" t="s">
        <v>542</v>
      </c>
      <c r="B777" s="68"/>
      <c r="C777" s="212" t="s">
        <v>687</v>
      </c>
      <c r="D777" s="213">
        <v>45736</v>
      </c>
      <c r="E777" s="191" t="s">
        <v>3096</v>
      </c>
      <c r="F777" s="191" t="s">
        <v>10</v>
      </c>
      <c r="G777" s="191">
        <v>19914</v>
      </c>
      <c r="H777" s="68"/>
      <c r="I777" s="197" t="s">
        <v>3537</v>
      </c>
      <c r="J777" s="68"/>
      <c r="K777" s="68"/>
      <c r="L777" s="68"/>
      <c r="M777" s="68"/>
      <c r="N777" s="348"/>
      <c r="O777" s="348"/>
      <c r="P777" s="214">
        <v>15451.86</v>
      </c>
      <c r="Q777" s="214">
        <v>0</v>
      </c>
      <c r="R777" s="68" t="s">
        <v>1479</v>
      </c>
      <c r="S777" s="349"/>
      <c r="T777" s="272"/>
    </row>
    <row r="778" spans="1:20" ht="51">
      <c r="A778" s="191" t="s">
        <v>542</v>
      </c>
      <c r="B778" s="68"/>
      <c r="C778" s="212" t="s">
        <v>687</v>
      </c>
      <c r="D778" s="213">
        <v>45736</v>
      </c>
      <c r="E778" s="191" t="s">
        <v>3097</v>
      </c>
      <c r="F778" s="191" t="s">
        <v>19</v>
      </c>
      <c r="G778" s="191">
        <v>19914</v>
      </c>
      <c r="H778" s="68"/>
      <c r="I778" s="197" t="s">
        <v>3538</v>
      </c>
      <c r="J778" s="68"/>
      <c r="K778" s="68"/>
      <c r="L778" s="68"/>
      <c r="M778" s="68"/>
      <c r="N778" s="348"/>
      <c r="O778" s="348"/>
      <c r="P778" s="214">
        <v>15311891.84</v>
      </c>
      <c r="Q778" s="214">
        <v>0</v>
      </c>
      <c r="R778" s="68" t="s">
        <v>1479</v>
      </c>
      <c r="S778" s="349"/>
      <c r="T778" s="272"/>
    </row>
    <row r="779" spans="1:20" ht="89.25">
      <c r="A779" s="191" t="s">
        <v>542</v>
      </c>
      <c r="B779" s="68"/>
      <c r="C779" s="212" t="s">
        <v>687</v>
      </c>
      <c r="D779" s="213">
        <v>45736</v>
      </c>
      <c r="E779" s="191" t="s">
        <v>3098</v>
      </c>
      <c r="F779" s="191" t="s">
        <v>10</v>
      </c>
      <c r="G779" s="191">
        <v>1122724</v>
      </c>
      <c r="H779" s="68"/>
      <c r="I779" s="197" t="s">
        <v>3539</v>
      </c>
      <c r="J779" s="68"/>
      <c r="K779" s="68"/>
      <c r="L779" s="68"/>
      <c r="M779" s="68"/>
      <c r="N779" s="348"/>
      <c r="O779" s="348"/>
      <c r="P779" s="214">
        <v>3643.2</v>
      </c>
      <c r="Q779" s="214">
        <v>0</v>
      </c>
      <c r="R779" s="68" t="s">
        <v>1479</v>
      </c>
      <c r="S779" s="349"/>
      <c r="T779" s="272"/>
    </row>
    <row r="780" spans="1:20" ht="89.25">
      <c r="A780" s="191">
        <v>513</v>
      </c>
      <c r="B780" s="68"/>
      <c r="C780" s="212" t="s">
        <v>160</v>
      </c>
      <c r="D780" s="213">
        <v>45736</v>
      </c>
      <c r="E780" s="191" t="s">
        <v>3099</v>
      </c>
      <c r="F780" s="191" t="s">
        <v>635</v>
      </c>
      <c r="G780" s="191">
        <v>11470021</v>
      </c>
      <c r="H780" s="68"/>
      <c r="I780" s="197" t="s">
        <v>3540</v>
      </c>
      <c r="J780" s="68"/>
      <c r="K780" s="68"/>
      <c r="L780" s="68"/>
      <c r="M780" s="68"/>
      <c r="N780" s="348"/>
      <c r="O780" s="348"/>
      <c r="P780" s="214">
        <v>72851449.810000002</v>
      </c>
      <c r="Q780" s="214">
        <v>0</v>
      </c>
      <c r="R780" s="68" t="s">
        <v>1479</v>
      </c>
      <c r="S780" s="349"/>
      <c r="T780" s="272"/>
    </row>
    <row r="781" spans="1:20" ht="76.5">
      <c r="A781" s="191">
        <v>117</v>
      </c>
      <c r="B781" s="68"/>
      <c r="C781" s="212" t="s">
        <v>54</v>
      </c>
      <c r="D781" s="213">
        <v>45736</v>
      </c>
      <c r="E781" s="191" t="s">
        <v>3100</v>
      </c>
      <c r="F781" s="191" t="s">
        <v>10</v>
      </c>
      <c r="G781" s="191">
        <v>1122758</v>
      </c>
      <c r="H781" s="68"/>
      <c r="I781" s="197" t="s">
        <v>3541</v>
      </c>
      <c r="J781" s="68"/>
      <c r="K781" s="68"/>
      <c r="L781" s="68"/>
      <c r="M781" s="68"/>
      <c r="N781" s="348"/>
      <c r="O781" s="348"/>
      <c r="P781" s="214">
        <v>60</v>
      </c>
      <c r="Q781" s="214">
        <v>0</v>
      </c>
      <c r="R781" s="68" t="s">
        <v>1479</v>
      </c>
      <c r="S781" s="349"/>
      <c r="T781" s="272"/>
    </row>
    <row r="782" spans="1:20" ht="63.75">
      <c r="A782" s="191" t="s">
        <v>550</v>
      </c>
      <c r="B782" s="68"/>
      <c r="C782" s="212" t="s">
        <v>589</v>
      </c>
      <c r="D782" s="213">
        <v>45736</v>
      </c>
      <c r="E782" s="191" t="s">
        <v>3101</v>
      </c>
      <c r="F782" s="191" t="s">
        <v>3</v>
      </c>
      <c r="G782" s="191">
        <v>2269504</v>
      </c>
      <c r="H782" s="68"/>
      <c r="I782" s="197" t="s">
        <v>3542</v>
      </c>
      <c r="J782" s="68"/>
      <c r="K782" s="68"/>
      <c r="L782" s="68"/>
      <c r="M782" s="68"/>
      <c r="N782" s="348"/>
      <c r="O782" s="348"/>
      <c r="P782" s="214">
        <v>0</v>
      </c>
      <c r="Q782" s="214">
        <v>14247.89</v>
      </c>
      <c r="R782" s="68" t="s">
        <v>1479</v>
      </c>
      <c r="S782" s="349"/>
      <c r="T782" s="272"/>
    </row>
    <row r="783" spans="1:20" ht="51">
      <c r="A783" s="191" t="s">
        <v>550</v>
      </c>
      <c r="B783" s="68"/>
      <c r="C783" s="212" t="s">
        <v>589</v>
      </c>
      <c r="D783" s="213">
        <v>45736</v>
      </c>
      <c r="E783" s="191" t="s">
        <v>3102</v>
      </c>
      <c r="F783" s="191" t="s">
        <v>3</v>
      </c>
      <c r="G783" s="191">
        <v>2269536</v>
      </c>
      <c r="H783" s="68"/>
      <c r="I783" s="197" t="s">
        <v>3543</v>
      </c>
      <c r="J783" s="68"/>
      <c r="K783" s="68"/>
      <c r="L783" s="68"/>
      <c r="M783" s="68"/>
      <c r="N783" s="348"/>
      <c r="O783" s="348"/>
      <c r="P783" s="214">
        <v>0</v>
      </c>
      <c r="Q783" s="214">
        <v>243.77</v>
      </c>
      <c r="R783" s="68" t="s">
        <v>1479</v>
      </c>
      <c r="S783" s="349"/>
      <c r="T783" s="272"/>
    </row>
    <row r="784" spans="1:20" ht="51">
      <c r="A784" s="191">
        <v>901</v>
      </c>
      <c r="B784" s="68"/>
      <c r="C784" s="212" t="s">
        <v>190</v>
      </c>
      <c r="D784" s="213">
        <v>45736</v>
      </c>
      <c r="E784" s="191" t="s">
        <v>3103</v>
      </c>
      <c r="F784" s="191" t="s">
        <v>3</v>
      </c>
      <c r="G784" s="191">
        <v>2269538</v>
      </c>
      <c r="H784" s="68"/>
      <c r="I784" s="197" t="s">
        <v>3544</v>
      </c>
      <c r="J784" s="68"/>
      <c r="K784" s="68"/>
      <c r="L784" s="68"/>
      <c r="M784" s="68"/>
      <c r="N784" s="348"/>
      <c r="O784" s="348"/>
      <c r="P784" s="214">
        <v>0</v>
      </c>
      <c r="Q784" s="214">
        <v>11710.12</v>
      </c>
      <c r="R784" s="68" t="s">
        <v>1479</v>
      </c>
      <c r="S784" s="349"/>
      <c r="T784" s="272"/>
    </row>
    <row r="785" spans="1:20" ht="51">
      <c r="A785" s="191" t="s">
        <v>550</v>
      </c>
      <c r="B785" s="68"/>
      <c r="C785" s="212" t="s">
        <v>589</v>
      </c>
      <c r="D785" s="213">
        <v>45736</v>
      </c>
      <c r="E785" s="191" t="s">
        <v>3104</v>
      </c>
      <c r="F785" s="191" t="s">
        <v>3</v>
      </c>
      <c r="G785" s="191">
        <v>2269540</v>
      </c>
      <c r="H785" s="68"/>
      <c r="I785" s="197" t="s">
        <v>3545</v>
      </c>
      <c r="J785" s="68"/>
      <c r="K785" s="68"/>
      <c r="L785" s="68"/>
      <c r="M785" s="68"/>
      <c r="N785" s="348"/>
      <c r="O785" s="348"/>
      <c r="P785" s="214">
        <v>0</v>
      </c>
      <c r="Q785" s="214">
        <v>800.33</v>
      </c>
      <c r="R785" s="68" t="s">
        <v>1479</v>
      </c>
      <c r="S785" s="349"/>
      <c r="T785" s="272"/>
    </row>
    <row r="786" spans="1:20" ht="51">
      <c r="A786" s="191" t="s">
        <v>542</v>
      </c>
      <c r="B786" s="68"/>
      <c r="C786" s="212" t="s">
        <v>687</v>
      </c>
      <c r="D786" s="213">
        <v>45737</v>
      </c>
      <c r="E786" s="191" t="s">
        <v>3105</v>
      </c>
      <c r="F786" s="191" t="s">
        <v>19</v>
      </c>
      <c r="G786" s="191">
        <v>19928</v>
      </c>
      <c r="H786" s="68"/>
      <c r="I786" s="197" t="s">
        <v>3546</v>
      </c>
      <c r="J786" s="68"/>
      <c r="K786" s="68"/>
      <c r="L786" s="68"/>
      <c r="M786" s="68"/>
      <c r="N786" s="348"/>
      <c r="O786" s="348"/>
      <c r="P786" s="214">
        <v>34406012.079999998</v>
      </c>
      <c r="Q786" s="214">
        <v>0</v>
      </c>
      <c r="R786" s="68" t="s">
        <v>1479</v>
      </c>
      <c r="S786" s="349"/>
      <c r="T786" s="272"/>
    </row>
    <row r="787" spans="1:20" ht="63.75">
      <c r="A787" s="191" t="s">
        <v>542</v>
      </c>
      <c r="B787" s="68"/>
      <c r="C787" s="212" t="s">
        <v>687</v>
      </c>
      <c r="D787" s="213">
        <v>45737</v>
      </c>
      <c r="E787" s="191" t="s">
        <v>3106</v>
      </c>
      <c r="F787" s="191" t="s">
        <v>10</v>
      </c>
      <c r="G787" s="191">
        <v>19928</v>
      </c>
      <c r="H787" s="68"/>
      <c r="I787" s="197" t="s">
        <v>3547</v>
      </c>
      <c r="J787" s="68"/>
      <c r="K787" s="68"/>
      <c r="L787" s="68"/>
      <c r="M787" s="68"/>
      <c r="N787" s="348"/>
      <c r="O787" s="348"/>
      <c r="P787" s="214">
        <v>34271.660000000003</v>
      </c>
      <c r="Q787" s="214">
        <v>0</v>
      </c>
      <c r="R787" s="68" t="s">
        <v>1479</v>
      </c>
      <c r="S787" s="349"/>
      <c r="T787" s="272"/>
    </row>
    <row r="788" spans="1:20" ht="51">
      <c r="A788" s="191" t="s">
        <v>542</v>
      </c>
      <c r="B788" s="68"/>
      <c r="C788" s="212" t="s">
        <v>687</v>
      </c>
      <c r="D788" s="213">
        <v>45737</v>
      </c>
      <c r="E788" s="191" t="s">
        <v>3107</v>
      </c>
      <c r="F788" s="191" t="s">
        <v>19</v>
      </c>
      <c r="G788" s="191">
        <v>19926</v>
      </c>
      <c r="H788" s="68"/>
      <c r="I788" s="197" t="s">
        <v>3548</v>
      </c>
      <c r="J788" s="68"/>
      <c r="K788" s="68"/>
      <c r="L788" s="68"/>
      <c r="M788" s="68"/>
      <c r="N788" s="348"/>
      <c r="O788" s="348"/>
      <c r="P788" s="214">
        <v>5524799.9800000004</v>
      </c>
      <c r="Q788" s="214">
        <v>0</v>
      </c>
      <c r="R788" s="68" t="s">
        <v>1479</v>
      </c>
      <c r="S788" s="349"/>
      <c r="T788" s="272"/>
    </row>
    <row r="789" spans="1:20" ht="63.75">
      <c r="A789" s="191" t="s">
        <v>542</v>
      </c>
      <c r="B789" s="68"/>
      <c r="C789" s="212" t="s">
        <v>687</v>
      </c>
      <c r="D789" s="213">
        <v>45737</v>
      </c>
      <c r="E789" s="191" t="s">
        <v>3108</v>
      </c>
      <c r="F789" s="191" t="s">
        <v>10</v>
      </c>
      <c r="G789" s="191">
        <v>19926</v>
      </c>
      <c r="H789" s="68"/>
      <c r="I789" s="197" t="s">
        <v>3549</v>
      </c>
      <c r="J789" s="68"/>
      <c r="K789" s="68"/>
      <c r="L789" s="68"/>
      <c r="M789" s="68"/>
      <c r="N789" s="348"/>
      <c r="O789" s="348"/>
      <c r="P789" s="214">
        <v>5805.4</v>
      </c>
      <c r="Q789" s="214">
        <v>0</v>
      </c>
      <c r="R789" s="68" t="s">
        <v>1479</v>
      </c>
      <c r="S789" s="349"/>
      <c r="T789" s="272"/>
    </row>
    <row r="790" spans="1:20" ht="51">
      <c r="A790" s="191" t="s">
        <v>542</v>
      </c>
      <c r="B790" s="68"/>
      <c r="C790" s="212" t="s">
        <v>687</v>
      </c>
      <c r="D790" s="213">
        <v>45737</v>
      </c>
      <c r="E790" s="191" t="s">
        <v>3109</v>
      </c>
      <c r="F790" s="191" t="s">
        <v>19</v>
      </c>
      <c r="G790" s="191">
        <v>19925</v>
      </c>
      <c r="H790" s="68"/>
      <c r="I790" s="197" t="s">
        <v>3550</v>
      </c>
      <c r="J790" s="68"/>
      <c r="K790" s="68"/>
      <c r="L790" s="68"/>
      <c r="M790" s="68"/>
      <c r="N790" s="348"/>
      <c r="O790" s="348"/>
      <c r="P790" s="214">
        <v>18653562.469999999</v>
      </c>
      <c r="Q790" s="214">
        <v>0</v>
      </c>
      <c r="R790" s="68" t="s">
        <v>1479</v>
      </c>
      <c r="S790" s="349"/>
      <c r="T790" s="272"/>
    </row>
    <row r="791" spans="1:20" ht="63.75">
      <c r="A791" s="191" t="s">
        <v>542</v>
      </c>
      <c r="B791" s="68"/>
      <c r="C791" s="212" t="s">
        <v>687</v>
      </c>
      <c r="D791" s="213">
        <v>45737</v>
      </c>
      <c r="E791" s="191" t="s">
        <v>3110</v>
      </c>
      <c r="F791" s="191" t="s">
        <v>10</v>
      </c>
      <c r="G791" s="191">
        <v>19925</v>
      </c>
      <c r="H791" s="68"/>
      <c r="I791" s="197" t="s">
        <v>3551</v>
      </c>
      <c r="J791" s="68"/>
      <c r="K791" s="68"/>
      <c r="L791" s="68"/>
      <c r="M791" s="68"/>
      <c r="N791" s="348"/>
      <c r="O791" s="348"/>
      <c r="P791" s="214">
        <v>18745.55</v>
      </c>
      <c r="Q791" s="214">
        <v>0</v>
      </c>
      <c r="R791" s="68" t="s">
        <v>1479</v>
      </c>
      <c r="S791" s="349"/>
      <c r="T791" s="272"/>
    </row>
    <row r="792" spans="1:20" ht="51">
      <c r="A792" s="191" t="s">
        <v>542</v>
      </c>
      <c r="B792" s="68"/>
      <c r="C792" s="212" t="s">
        <v>687</v>
      </c>
      <c r="D792" s="213">
        <v>45737</v>
      </c>
      <c r="E792" s="191" t="s">
        <v>3111</v>
      </c>
      <c r="F792" s="191" t="s">
        <v>10</v>
      </c>
      <c r="G792" s="191">
        <v>19929</v>
      </c>
      <c r="H792" s="68"/>
      <c r="I792" s="197" t="s">
        <v>3552</v>
      </c>
      <c r="J792" s="68"/>
      <c r="K792" s="68"/>
      <c r="L792" s="68"/>
      <c r="M792" s="68"/>
      <c r="N792" s="348"/>
      <c r="O792" s="348"/>
      <c r="P792" s="214">
        <v>392.45</v>
      </c>
      <c r="Q792" s="214">
        <v>0</v>
      </c>
      <c r="R792" s="68" t="s">
        <v>1479</v>
      </c>
      <c r="S792" s="349"/>
      <c r="T792" s="272"/>
    </row>
    <row r="793" spans="1:20" ht="51">
      <c r="A793" s="191" t="s">
        <v>542</v>
      </c>
      <c r="B793" s="68"/>
      <c r="C793" s="212" t="s">
        <v>687</v>
      </c>
      <c r="D793" s="213">
        <v>45737</v>
      </c>
      <c r="E793" s="191" t="s">
        <v>3112</v>
      </c>
      <c r="F793" s="191" t="s">
        <v>19</v>
      </c>
      <c r="G793" s="191">
        <v>19930</v>
      </c>
      <c r="H793" s="68"/>
      <c r="I793" s="197" t="s">
        <v>3553</v>
      </c>
      <c r="J793" s="68"/>
      <c r="K793" s="68"/>
      <c r="L793" s="68"/>
      <c r="M793" s="68"/>
      <c r="N793" s="348"/>
      <c r="O793" s="348"/>
      <c r="P793" s="214">
        <v>6195111.7300000004</v>
      </c>
      <c r="Q793" s="214">
        <v>0</v>
      </c>
      <c r="R793" s="68" t="s">
        <v>1479</v>
      </c>
      <c r="S793" s="349"/>
      <c r="T793" s="272"/>
    </row>
    <row r="794" spans="1:20" ht="63.75">
      <c r="A794" s="191" t="s">
        <v>542</v>
      </c>
      <c r="B794" s="68"/>
      <c r="C794" s="212" t="s">
        <v>687</v>
      </c>
      <c r="D794" s="213">
        <v>45737</v>
      </c>
      <c r="E794" s="191" t="s">
        <v>3113</v>
      </c>
      <c r="F794" s="191" t="s">
        <v>10</v>
      </c>
      <c r="G794" s="191">
        <v>19930</v>
      </c>
      <c r="H794" s="68"/>
      <c r="I794" s="197" t="s">
        <v>3554</v>
      </c>
      <c r="J794" s="68"/>
      <c r="K794" s="68"/>
      <c r="L794" s="68"/>
      <c r="M794" s="68"/>
      <c r="N794" s="348"/>
      <c r="O794" s="348"/>
      <c r="P794" s="214">
        <v>6466.09</v>
      </c>
      <c r="Q794" s="214">
        <v>0</v>
      </c>
      <c r="R794" s="68" t="s">
        <v>1479</v>
      </c>
      <c r="S794" s="349"/>
      <c r="T794" s="272"/>
    </row>
    <row r="795" spans="1:20" ht="51">
      <c r="A795" s="191" t="s">
        <v>542</v>
      </c>
      <c r="B795" s="68"/>
      <c r="C795" s="212" t="s">
        <v>687</v>
      </c>
      <c r="D795" s="213">
        <v>45737</v>
      </c>
      <c r="E795" s="191" t="s">
        <v>3114</v>
      </c>
      <c r="F795" s="191" t="s">
        <v>19</v>
      </c>
      <c r="G795" s="191">
        <v>19929</v>
      </c>
      <c r="H795" s="68"/>
      <c r="I795" s="197" t="s">
        <v>3555</v>
      </c>
      <c r="J795" s="68"/>
      <c r="K795" s="68"/>
      <c r="L795" s="68"/>
      <c r="M795" s="68"/>
      <c r="N795" s="348"/>
      <c r="O795" s="348"/>
      <c r="P795" s="214">
        <v>32916.9</v>
      </c>
      <c r="Q795" s="214">
        <v>0</v>
      </c>
      <c r="R795" s="68" t="s">
        <v>1479</v>
      </c>
      <c r="S795" s="349"/>
      <c r="T795" s="272"/>
    </row>
    <row r="796" spans="1:20" ht="51">
      <c r="A796" s="191" t="s">
        <v>542</v>
      </c>
      <c r="B796" s="68"/>
      <c r="C796" s="212" t="s">
        <v>687</v>
      </c>
      <c r="D796" s="213">
        <v>45737</v>
      </c>
      <c r="E796" s="191" t="s">
        <v>3115</v>
      </c>
      <c r="F796" s="191" t="s">
        <v>19</v>
      </c>
      <c r="G796" s="191">
        <v>19927</v>
      </c>
      <c r="H796" s="68"/>
      <c r="I796" s="197" t="s">
        <v>3556</v>
      </c>
      <c r="J796" s="68"/>
      <c r="K796" s="68"/>
      <c r="L796" s="68"/>
      <c r="M796" s="68"/>
      <c r="N796" s="348"/>
      <c r="O796" s="348"/>
      <c r="P796" s="214">
        <v>3534893.66</v>
      </c>
      <c r="Q796" s="214">
        <v>0</v>
      </c>
      <c r="R796" s="68" t="s">
        <v>1479</v>
      </c>
      <c r="S796" s="349"/>
      <c r="T796" s="272"/>
    </row>
    <row r="797" spans="1:20" ht="63.75">
      <c r="A797" s="191" t="s">
        <v>542</v>
      </c>
      <c r="B797" s="68"/>
      <c r="C797" s="212" t="s">
        <v>687</v>
      </c>
      <c r="D797" s="213">
        <v>45737</v>
      </c>
      <c r="E797" s="191" t="s">
        <v>3116</v>
      </c>
      <c r="F797" s="191" t="s">
        <v>10</v>
      </c>
      <c r="G797" s="191">
        <v>19927</v>
      </c>
      <c r="H797" s="68"/>
      <c r="I797" s="197" t="s">
        <v>3557</v>
      </c>
      <c r="J797" s="68"/>
      <c r="K797" s="68"/>
      <c r="L797" s="68"/>
      <c r="M797" s="68"/>
      <c r="N797" s="348"/>
      <c r="O797" s="348"/>
      <c r="P797" s="214">
        <v>3844.13</v>
      </c>
      <c r="Q797" s="214">
        <v>0</v>
      </c>
      <c r="R797" s="68" t="s">
        <v>1479</v>
      </c>
      <c r="S797" s="349"/>
      <c r="T797" s="272"/>
    </row>
    <row r="798" spans="1:20" ht="51">
      <c r="A798" s="191" t="s">
        <v>542</v>
      </c>
      <c r="B798" s="68"/>
      <c r="C798" s="212" t="s">
        <v>687</v>
      </c>
      <c r="D798" s="213">
        <v>45737</v>
      </c>
      <c r="E798" s="191" t="s">
        <v>3117</v>
      </c>
      <c r="F798" s="191" t="s">
        <v>19</v>
      </c>
      <c r="G798" s="191">
        <v>19931</v>
      </c>
      <c r="H798" s="68"/>
      <c r="I798" s="197" t="s">
        <v>3558</v>
      </c>
      <c r="J798" s="68"/>
      <c r="K798" s="68"/>
      <c r="L798" s="68"/>
      <c r="M798" s="68"/>
      <c r="N798" s="348"/>
      <c r="O798" s="348"/>
      <c r="P798" s="214">
        <v>75383.06</v>
      </c>
      <c r="Q798" s="214">
        <v>0</v>
      </c>
      <c r="R798" s="68" t="s">
        <v>1479</v>
      </c>
      <c r="S798" s="349"/>
      <c r="T798" s="272"/>
    </row>
    <row r="799" spans="1:20" ht="51">
      <c r="A799" s="191" t="s">
        <v>542</v>
      </c>
      <c r="B799" s="68"/>
      <c r="C799" s="212" t="s">
        <v>687</v>
      </c>
      <c r="D799" s="213">
        <v>45737</v>
      </c>
      <c r="E799" s="191" t="s">
        <v>3118</v>
      </c>
      <c r="F799" s="191" t="s">
        <v>10</v>
      </c>
      <c r="G799" s="191">
        <v>19931</v>
      </c>
      <c r="H799" s="68"/>
      <c r="I799" s="197" t="s">
        <v>3559</v>
      </c>
      <c r="J799" s="68"/>
      <c r="K799" s="68"/>
      <c r="L799" s="68"/>
      <c r="M799" s="68"/>
      <c r="N799" s="348"/>
      <c r="O799" s="348"/>
      <c r="P799" s="214">
        <v>434.29</v>
      </c>
      <c r="Q799" s="214">
        <v>0</v>
      </c>
      <c r="R799" s="68" t="s">
        <v>1479</v>
      </c>
      <c r="S799" s="349"/>
      <c r="T799" s="272"/>
    </row>
    <row r="800" spans="1:20" ht="63.75">
      <c r="A800" s="191">
        <v>513</v>
      </c>
      <c r="B800" s="68"/>
      <c r="C800" s="212" t="s">
        <v>160</v>
      </c>
      <c r="D800" s="213">
        <v>45737</v>
      </c>
      <c r="E800" s="191" t="s">
        <v>3119</v>
      </c>
      <c r="F800" s="191" t="s">
        <v>12</v>
      </c>
      <c r="G800" s="191">
        <v>19747</v>
      </c>
      <c r="H800" s="68"/>
      <c r="I800" s="197" t="s">
        <v>3560</v>
      </c>
      <c r="J800" s="68"/>
      <c r="K800" s="68"/>
      <c r="L800" s="68"/>
      <c r="M800" s="68"/>
      <c r="N800" s="348"/>
      <c r="O800" s="348"/>
      <c r="P800" s="214">
        <v>6497538.7599999998</v>
      </c>
      <c r="Q800" s="214">
        <v>0</v>
      </c>
      <c r="R800" s="68" t="s">
        <v>1479</v>
      </c>
      <c r="S800" s="349"/>
      <c r="T800" s="272"/>
    </row>
    <row r="801" spans="1:20" ht="76.5">
      <c r="A801" s="191">
        <v>513</v>
      </c>
      <c r="B801" s="68"/>
      <c r="C801" s="212" t="s">
        <v>160</v>
      </c>
      <c r="D801" s="213">
        <v>45737</v>
      </c>
      <c r="E801" s="191" t="s">
        <v>3120</v>
      </c>
      <c r="F801" s="191" t="s">
        <v>10</v>
      </c>
      <c r="G801" s="191">
        <v>19747</v>
      </c>
      <c r="H801" s="68"/>
      <c r="I801" s="197" t="s">
        <v>3561</v>
      </c>
      <c r="J801" s="68"/>
      <c r="K801" s="68"/>
      <c r="L801" s="68"/>
      <c r="M801" s="68"/>
      <c r="N801" s="348"/>
      <c r="O801" s="348"/>
      <c r="P801" s="214">
        <v>6764.08</v>
      </c>
      <c r="Q801" s="214">
        <v>0</v>
      </c>
      <c r="R801" s="68" t="s">
        <v>1479</v>
      </c>
      <c r="S801" s="349"/>
      <c r="T801" s="272"/>
    </row>
    <row r="802" spans="1:20" ht="63.75">
      <c r="A802" s="191" t="s">
        <v>544</v>
      </c>
      <c r="B802" s="68"/>
      <c r="C802" s="212" t="s">
        <v>679</v>
      </c>
      <c r="D802" s="213">
        <v>45737</v>
      </c>
      <c r="E802" s="191" t="s">
        <v>3121</v>
      </c>
      <c r="F802" s="191" t="s">
        <v>6</v>
      </c>
      <c r="G802" s="191">
        <v>2190263</v>
      </c>
      <c r="H802" s="68"/>
      <c r="I802" s="197" t="s">
        <v>3562</v>
      </c>
      <c r="J802" s="68"/>
      <c r="K802" s="68"/>
      <c r="L802" s="68"/>
      <c r="M802" s="68"/>
      <c r="N802" s="348"/>
      <c r="O802" s="348"/>
      <c r="P802" s="214">
        <v>0</v>
      </c>
      <c r="Q802" s="214">
        <v>0.72</v>
      </c>
      <c r="R802" s="68" t="s">
        <v>1479</v>
      </c>
      <c r="S802" s="349"/>
      <c r="T802" s="272"/>
    </row>
    <row r="803" spans="1:20" ht="63.75">
      <c r="A803" s="191">
        <v>117</v>
      </c>
      <c r="B803" s="68"/>
      <c r="C803" s="212" t="s">
        <v>54</v>
      </c>
      <c r="D803" s="213">
        <v>45737</v>
      </c>
      <c r="E803" s="191" t="s">
        <v>3122</v>
      </c>
      <c r="F803" s="191" t="s">
        <v>10</v>
      </c>
      <c r="G803" s="191">
        <v>1122805</v>
      </c>
      <c r="H803" s="68"/>
      <c r="I803" s="197" t="s">
        <v>3563</v>
      </c>
      <c r="J803" s="68"/>
      <c r="K803" s="68"/>
      <c r="L803" s="68"/>
      <c r="M803" s="68"/>
      <c r="N803" s="348"/>
      <c r="O803" s="348"/>
      <c r="P803" s="214">
        <v>60</v>
      </c>
      <c r="Q803" s="214">
        <v>0</v>
      </c>
      <c r="R803" s="68" t="s">
        <v>1479</v>
      </c>
      <c r="S803" s="349"/>
      <c r="T803" s="272"/>
    </row>
    <row r="804" spans="1:20" ht="76.5">
      <c r="A804" s="191">
        <v>117</v>
      </c>
      <c r="B804" s="68"/>
      <c r="C804" s="212" t="s">
        <v>54</v>
      </c>
      <c r="D804" s="213">
        <v>45737</v>
      </c>
      <c r="E804" s="191" t="s">
        <v>3123</v>
      </c>
      <c r="F804" s="191" t="s">
        <v>10</v>
      </c>
      <c r="G804" s="191">
        <v>1122806</v>
      </c>
      <c r="H804" s="68"/>
      <c r="I804" s="197" t="s">
        <v>3564</v>
      </c>
      <c r="J804" s="68"/>
      <c r="K804" s="68"/>
      <c r="L804" s="68"/>
      <c r="M804" s="68"/>
      <c r="N804" s="348"/>
      <c r="O804" s="348"/>
      <c r="P804" s="214">
        <v>60</v>
      </c>
      <c r="Q804" s="214">
        <v>0</v>
      </c>
      <c r="R804" s="68" t="s">
        <v>1479</v>
      </c>
      <c r="S804" s="349"/>
      <c r="T804" s="272"/>
    </row>
    <row r="805" spans="1:20" ht="63.75">
      <c r="A805" s="191" t="s">
        <v>542</v>
      </c>
      <c r="B805" s="68"/>
      <c r="C805" s="212" t="s">
        <v>687</v>
      </c>
      <c r="D805" s="213">
        <v>45737</v>
      </c>
      <c r="E805" s="191" t="s">
        <v>3124</v>
      </c>
      <c r="F805" s="191" t="s">
        <v>19</v>
      </c>
      <c r="G805" s="191">
        <v>1122797</v>
      </c>
      <c r="H805" s="68"/>
      <c r="I805" s="197" t="s">
        <v>3565</v>
      </c>
      <c r="J805" s="68"/>
      <c r="K805" s="68"/>
      <c r="L805" s="68"/>
      <c r="M805" s="68"/>
      <c r="N805" s="348"/>
      <c r="O805" s="348"/>
      <c r="P805" s="214">
        <v>12530823.949999999</v>
      </c>
      <c r="Q805" s="214">
        <v>0</v>
      </c>
      <c r="R805" s="68" t="s">
        <v>1479</v>
      </c>
      <c r="S805" s="349"/>
      <c r="T805" s="272"/>
    </row>
    <row r="806" spans="1:20" ht="76.5">
      <c r="A806" s="191" t="s">
        <v>542</v>
      </c>
      <c r="B806" s="68"/>
      <c r="C806" s="212" t="s">
        <v>687</v>
      </c>
      <c r="D806" s="213">
        <v>45737</v>
      </c>
      <c r="E806" s="191" t="s">
        <v>3125</v>
      </c>
      <c r="F806" s="191" t="s">
        <v>10</v>
      </c>
      <c r="G806" s="191">
        <v>1122797</v>
      </c>
      <c r="H806" s="68"/>
      <c r="I806" s="197" t="s">
        <v>3566</v>
      </c>
      <c r="J806" s="68"/>
      <c r="K806" s="68"/>
      <c r="L806" s="68"/>
      <c r="M806" s="68"/>
      <c r="N806" s="348"/>
      <c r="O806" s="348"/>
      <c r="P806" s="214">
        <v>12710.81</v>
      </c>
      <c r="Q806" s="214">
        <v>0</v>
      </c>
      <c r="R806" s="68" t="s">
        <v>1479</v>
      </c>
      <c r="S806" s="349"/>
      <c r="T806" s="272"/>
    </row>
    <row r="807" spans="1:20" ht="63.75">
      <c r="A807" s="191" t="s">
        <v>542</v>
      </c>
      <c r="B807" s="68"/>
      <c r="C807" s="212" t="s">
        <v>687</v>
      </c>
      <c r="D807" s="213">
        <v>45737</v>
      </c>
      <c r="E807" s="191" t="s">
        <v>3126</v>
      </c>
      <c r="F807" s="191" t="s">
        <v>19</v>
      </c>
      <c r="G807" s="191">
        <v>1122798</v>
      </c>
      <c r="H807" s="68"/>
      <c r="I807" s="197" t="s">
        <v>3567</v>
      </c>
      <c r="J807" s="68"/>
      <c r="K807" s="68"/>
      <c r="L807" s="68"/>
      <c r="M807" s="68"/>
      <c r="N807" s="348"/>
      <c r="O807" s="348"/>
      <c r="P807" s="214">
        <v>25810811.300000001</v>
      </c>
      <c r="Q807" s="214">
        <v>0</v>
      </c>
      <c r="R807" s="68" t="s">
        <v>1479</v>
      </c>
      <c r="S807" s="349"/>
      <c r="T807" s="272"/>
    </row>
    <row r="808" spans="1:20" ht="76.5">
      <c r="A808" s="191" t="s">
        <v>542</v>
      </c>
      <c r="B808" s="68"/>
      <c r="C808" s="212" t="s">
        <v>687</v>
      </c>
      <c r="D808" s="213">
        <v>45737</v>
      </c>
      <c r="E808" s="191" t="s">
        <v>3127</v>
      </c>
      <c r="F808" s="191" t="s">
        <v>10</v>
      </c>
      <c r="G808" s="191">
        <v>1122798</v>
      </c>
      <c r="H808" s="68"/>
      <c r="I808" s="197" t="s">
        <v>3568</v>
      </c>
      <c r="J808" s="68"/>
      <c r="K808" s="68"/>
      <c r="L808" s="68"/>
      <c r="M808" s="68"/>
      <c r="N808" s="348"/>
      <c r="O808" s="348"/>
      <c r="P808" s="214">
        <v>25799.97</v>
      </c>
      <c r="Q808" s="214">
        <v>0</v>
      </c>
      <c r="R808" s="68" t="s">
        <v>1479</v>
      </c>
      <c r="S808" s="349"/>
      <c r="T808" s="272"/>
    </row>
    <row r="809" spans="1:20" ht="63.75">
      <c r="A809" s="191" t="s">
        <v>542</v>
      </c>
      <c r="B809" s="68"/>
      <c r="C809" s="212" t="s">
        <v>687</v>
      </c>
      <c r="D809" s="213">
        <v>45737</v>
      </c>
      <c r="E809" s="191" t="s">
        <v>3128</v>
      </c>
      <c r="F809" s="191" t="s">
        <v>19</v>
      </c>
      <c r="G809" s="191">
        <v>1122800</v>
      </c>
      <c r="H809" s="68"/>
      <c r="I809" s="197" t="s">
        <v>3569</v>
      </c>
      <c r="J809" s="68"/>
      <c r="K809" s="68"/>
      <c r="L809" s="68"/>
      <c r="M809" s="68"/>
      <c r="N809" s="348"/>
      <c r="O809" s="348"/>
      <c r="P809" s="214">
        <v>19375423.32</v>
      </c>
      <c r="Q809" s="214">
        <v>0</v>
      </c>
      <c r="R809" s="68" t="s">
        <v>1479</v>
      </c>
      <c r="S809" s="349"/>
      <c r="T809" s="272"/>
    </row>
    <row r="810" spans="1:20" ht="76.5">
      <c r="A810" s="191" t="s">
        <v>542</v>
      </c>
      <c r="B810" s="68"/>
      <c r="C810" s="212" t="s">
        <v>687</v>
      </c>
      <c r="D810" s="213">
        <v>45737</v>
      </c>
      <c r="E810" s="191" t="s">
        <v>3129</v>
      </c>
      <c r="F810" s="191" t="s">
        <v>10</v>
      </c>
      <c r="G810" s="191">
        <v>1122800</v>
      </c>
      <c r="H810" s="68"/>
      <c r="I810" s="197" t="s">
        <v>3570</v>
      </c>
      <c r="J810" s="68"/>
      <c r="K810" s="68"/>
      <c r="L810" s="68"/>
      <c r="M810" s="68"/>
      <c r="N810" s="348"/>
      <c r="O810" s="348"/>
      <c r="P810" s="214">
        <v>19457.07</v>
      </c>
      <c r="Q810" s="214">
        <v>0</v>
      </c>
      <c r="R810" s="68" t="s">
        <v>1479</v>
      </c>
      <c r="S810" s="349"/>
      <c r="T810" s="272"/>
    </row>
    <row r="811" spans="1:20" ht="63.75">
      <c r="A811" s="191" t="s">
        <v>542</v>
      </c>
      <c r="B811" s="68"/>
      <c r="C811" s="212" t="s">
        <v>687</v>
      </c>
      <c r="D811" s="213">
        <v>45737</v>
      </c>
      <c r="E811" s="191" t="s">
        <v>3130</v>
      </c>
      <c r="F811" s="191" t="s">
        <v>19</v>
      </c>
      <c r="G811" s="191">
        <v>1122802</v>
      </c>
      <c r="H811" s="68"/>
      <c r="I811" s="197" t="s">
        <v>3571</v>
      </c>
      <c r="J811" s="68"/>
      <c r="K811" s="68"/>
      <c r="L811" s="68"/>
      <c r="M811" s="68"/>
      <c r="N811" s="348"/>
      <c r="O811" s="348"/>
      <c r="P811" s="214">
        <v>19883309.140000001</v>
      </c>
      <c r="Q811" s="214">
        <v>0</v>
      </c>
      <c r="R811" s="68" t="s">
        <v>1479</v>
      </c>
      <c r="S811" s="349"/>
      <c r="T811" s="272"/>
    </row>
    <row r="812" spans="1:20" ht="76.5">
      <c r="A812" s="191" t="s">
        <v>542</v>
      </c>
      <c r="B812" s="68"/>
      <c r="C812" s="212" t="s">
        <v>687</v>
      </c>
      <c r="D812" s="213">
        <v>45737</v>
      </c>
      <c r="E812" s="191" t="s">
        <v>3131</v>
      </c>
      <c r="F812" s="191" t="s">
        <v>10</v>
      </c>
      <c r="G812" s="191">
        <v>1122802</v>
      </c>
      <c r="H812" s="68"/>
      <c r="I812" s="197" t="s">
        <v>3572</v>
      </c>
      <c r="J812" s="68"/>
      <c r="K812" s="68"/>
      <c r="L812" s="68"/>
      <c r="M812" s="68"/>
      <c r="N812" s="348"/>
      <c r="O812" s="348"/>
      <c r="P812" s="214">
        <v>19957.650000000001</v>
      </c>
      <c r="Q812" s="214">
        <v>0</v>
      </c>
      <c r="R812" s="68" t="s">
        <v>1479</v>
      </c>
      <c r="S812" s="349"/>
      <c r="T812" s="272"/>
    </row>
    <row r="813" spans="1:20" ht="63.75">
      <c r="A813" s="191" t="s">
        <v>542</v>
      </c>
      <c r="B813" s="68"/>
      <c r="C813" s="212" t="s">
        <v>687</v>
      </c>
      <c r="D813" s="213">
        <v>45737</v>
      </c>
      <c r="E813" s="191" t="s">
        <v>3132</v>
      </c>
      <c r="F813" s="191" t="s">
        <v>19</v>
      </c>
      <c r="G813" s="191">
        <v>1122803</v>
      </c>
      <c r="H813" s="68"/>
      <c r="I813" s="197" t="s">
        <v>3573</v>
      </c>
      <c r="J813" s="68"/>
      <c r="K813" s="68"/>
      <c r="L813" s="68"/>
      <c r="M813" s="68"/>
      <c r="N813" s="348"/>
      <c r="O813" s="348"/>
      <c r="P813" s="214">
        <v>9838020</v>
      </c>
      <c r="Q813" s="214">
        <v>0</v>
      </c>
      <c r="R813" s="68" t="s">
        <v>1479</v>
      </c>
      <c r="S813" s="349"/>
      <c r="T813" s="272"/>
    </row>
    <row r="814" spans="1:20" ht="76.5">
      <c r="A814" s="191" t="s">
        <v>542</v>
      </c>
      <c r="B814" s="68"/>
      <c r="C814" s="212" t="s">
        <v>687</v>
      </c>
      <c r="D814" s="213">
        <v>45737</v>
      </c>
      <c r="E814" s="191" t="s">
        <v>3133</v>
      </c>
      <c r="F814" s="191" t="s">
        <v>10</v>
      </c>
      <c r="G814" s="191">
        <v>1122803</v>
      </c>
      <c r="H814" s="68"/>
      <c r="I814" s="197" t="s">
        <v>3574</v>
      </c>
      <c r="J814" s="68"/>
      <c r="K814" s="68"/>
      <c r="L814" s="68"/>
      <c r="M814" s="68"/>
      <c r="N814" s="348"/>
      <c r="O814" s="348"/>
      <c r="P814" s="214">
        <v>10056.68</v>
      </c>
      <c r="Q814" s="214">
        <v>0</v>
      </c>
      <c r="R814" s="68" t="s">
        <v>1479</v>
      </c>
      <c r="S814" s="349"/>
      <c r="T814" s="272"/>
    </row>
    <row r="815" spans="1:20" ht="89.25">
      <c r="A815" s="191" t="s">
        <v>542</v>
      </c>
      <c r="B815" s="68"/>
      <c r="C815" s="212" t="s">
        <v>687</v>
      </c>
      <c r="D815" s="213">
        <v>45737</v>
      </c>
      <c r="E815" s="191" t="s">
        <v>3134</v>
      </c>
      <c r="F815" s="191" t="s">
        <v>12</v>
      </c>
      <c r="G815" s="191">
        <v>1122807</v>
      </c>
      <c r="H815" s="68"/>
      <c r="I815" s="197" t="s">
        <v>3575</v>
      </c>
      <c r="J815" s="68"/>
      <c r="K815" s="68"/>
      <c r="L815" s="68"/>
      <c r="M815" s="68"/>
      <c r="N815" s="348"/>
      <c r="O815" s="348"/>
      <c r="P815" s="214">
        <v>69.599999999999994</v>
      </c>
      <c r="Q815" s="214">
        <v>0</v>
      </c>
      <c r="R815" s="68" t="s">
        <v>1479</v>
      </c>
      <c r="S815" s="349"/>
      <c r="T815" s="272"/>
    </row>
    <row r="816" spans="1:20" ht="89.25">
      <c r="A816" s="191" t="s">
        <v>542</v>
      </c>
      <c r="B816" s="68"/>
      <c r="C816" s="212" t="s">
        <v>687</v>
      </c>
      <c r="D816" s="213">
        <v>45737</v>
      </c>
      <c r="E816" s="191" t="s">
        <v>3135</v>
      </c>
      <c r="F816" s="191" t="s">
        <v>12</v>
      </c>
      <c r="G816" s="191">
        <v>1122815</v>
      </c>
      <c r="H816" s="68"/>
      <c r="I816" s="197" t="s">
        <v>3576</v>
      </c>
      <c r="J816" s="68"/>
      <c r="K816" s="68"/>
      <c r="L816" s="68"/>
      <c r="M816" s="68"/>
      <c r="N816" s="348"/>
      <c r="O816" s="348"/>
      <c r="P816" s="214">
        <v>69.599999999999994</v>
      </c>
      <c r="Q816" s="214">
        <v>0</v>
      </c>
      <c r="R816" s="68" t="s">
        <v>1479</v>
      </c>
      <c r="S816" s="349"/>
      <c r="T816" s="272"/>
    </row>
    <row r="817" spans="1:20" ht="89.25">
      <c r="A817" s="191" t="s">
        <v>542</v>
      </c>
      <c r="B817" s="68"/>
      <c r="C817" s="212" t="s">
        <v>687</v>
      </c>
      <c r="D817" s="213">
        <v>45737</v>
      </c>
      <c r="E817" s="191" t="s">
        <v>3136</v>
      </c>
      <c r="F817" s="191" t="s">
        <v>12</v>
      </c>
      <c r="G817" s="191">
        <v>1122810</v>
      </c>
      <c r="H817" s="68"/>
      <c r="I817" s="197" t="s">
        <v>3577</v>
      </c>
      <c r="J817" s="68"/>
      <c r="K817" s="68"/>
      <c r="L817" s="68"/>
      <c r="M817" s="68"/>
      <c r="N817" s="348"/>
      <c r="O817" s="348"/>
      <c r="P817" s="214">
        <v>69.599999999999994</v>
      </c>
      <c r="Q817" s="214">
        <v>0</v>
      </c>
      <c r="R817" s="68" t="s">
        <v>1479</v>
      </c>
      <c r="S817" s="349"/>
      <c r="T817" s="272"/>
    </row>
    <row r="818" spans="1:20" ht="89.25">
      <c r="A818" s="191" t="s">
        <v>542</v>
      </c>
      <c r="B818" s="68"/>
      <c r="C818" s="212" t="s">
        <v>687</v>
      </c>
      <c r="D818" s="213">
        <v>45737</v>
      </c>
      <c r="E818" s="191" t="s">
        <v>3137</v>
      </c>
      <c r="F818" s="191" t="s">
        <v>12</v>
      </c>
      <c r="G818" s="191">
        <v>1122812</v>
      </c>
      <c r="H818" s="68"/>
      <c r="I818" s="197" t="s">
        <v>3578</v>
      </c>
      <c r="J818" s="68"/>
      <c r="K818" s="68"/>
      <c r="L818" s="68"/>
      <c r="M818" s="68"/>
      <c r="N818" s="348"/>
      <c r="O818" s="348"/>
      <c r="P818" s="214">
        <v>69.599999999999994</v>
      </c>
      <c r="Q818" s="214">
        <v>0</v>
      </c>
      <c r="R818" s="68" t="s">
        <v>1479</v>
      </c>
      <c r="S818" s="349"/>
      <c r="T818" s="272"/>
    </row>
    <row r="819" spans="1:20" ht="89.25">
      <c r="A819" s="191" t="s">
        <v>542</v>
      </c>
      <c r="B819" s="68"/>
      <c r="C819" s="212" t="s">
        <v>687</v>
      </c>
      <c r="D819" s="213">
        <v>45737</v>
      </c>
      <c r="E819" s="191" t="s">
        <v>3138</v>
      </c>
      <c r="F819" s="191" t="s">
        <v>12</v>
      </c>
      <c r="G819" s="191">
        <v>1122813</v>
      </c>
      <c r="H819" s="68"/>
      <c r="I819" s="197" t="s">
        <v>3579</v>
      </c>
      <c r="J819" s="68"/>
      <c r="K819" s="68"/>
      <c r="L819" s="68"/>
      <c r="M819" s="68"/>
      <c r="N819" s="348"/>
      <c r="O819" s="348"/>
      <c r="P819" s="214">
        <v>69.599999999999994</v>
      </c>
      <c r="Q819" s="214">
        <v>0</v>
      </c>
      <c r="R819" s="68" t="s">
        <v>1479</v>
      </c>
      <c r="S819" s="349"/>
      <c r="T819" s="272"/>
    </row>
    <row r="820" spans="1:20" ht="76.5">
      <c r="A820" s="191">
        <v>513</v>
      </c>
      <c r="B820" s="68"/>
      <c r="C820" s="212" t="s">
        <v>160</v>
      </c>
      <c r="D820" s="213">
        <v>45737</v>
      </c>
      <c r="E820" s="191" t="s">
        <v>3139</v>
      </c>
      <c r="F820" s="191" t="s">
        <v>6</v>
      </c>
      <c r="G820" s="191">
        <v>22919</v>
      </c>
      <c r="H820" s="68"/>
      <c r="I820" s="197" t="s">
        <v>3580</v>
      </c>
      <c r="J820" s="68"/>
      <c r="K820" s="68"/>
      <c r="L820" s="68"/>
      <c r="M820" s="68"/>
      <c r="N820" s="348"/>
      <c r="O820" s="348"/>
      <c r="P820" s="214">
        <v>0</v>
      </c>
      <c r="Q820" s="214">
        <v>16343056.810000001</v>
      </c>
      <c r="R820" s="68" t="s">
        <v>1479</v>
      </c>
      <c r="S820" s="349"/>
      <c r="T820" s="272"/>
    </row>
    <row r="821" spans="1:20" ht="89.25">
      <c r="A821" s="191">
        <v>513</v>
      </c>
      <c r="B821" s="68"/>
      <c r="C821" s="212" t="s">
        <v>160</v>
      </c>
      <c r="D821" s="213">
        <v>45737</v>
      </c>
      <c r="E821" s="191" t="s">
        <v>3140</v>
      </c>
      <c r="F821" s="191" t="s">
        <v>635</v>
      </c>
      <c r="G821" s="191">
        <v>11476882</v>
      </c>
      <c r="H821" s="68"/>
      <c r="I821" s="197" t="s">
        <v>3581</v>
      </c>
      <c r="J821" s="68"/>
      <c r="K821" s="68"/>
      <c r="L821" s="68"/>
      <c r="M821" s="68"/>
      <c r="N821" s="348"/>
      <c r="O821" s="348"/>
      <c r="P821" s="214">
        <v>90716366.900000006</v>
      </c>
      <c r="Q821" s="214">
        <v>0</v>
      </c>
      <c r="R821" s="68" t="s">
        <v>1479</v>
      </c>
      <c r="S821" s="349"/>
      <c r="T821" s="272"/>
    </row>
    <row r="822" spans="1:20" ht="38.25">
      <c r="A822" s="191" t="s">
        <v>550</v>
      </c>
      <c r="B822" s="68"/>
      <c r="C822" s="212" t="s">
        <v>589</v>
      </c>
      <c r="D822" s="213">
        <v>45737</v>
      </c>
      <c r="E822" s="191" t="s">
        <v>3141</v>
      </c>
      <c r="F822" s="191" t="s">
        <v>3</v>
      </c>
      <c r="G822" s="191">
        <v>2270117</v>
      </c>
      <c r="H822" s="68"/>
      <c r="I822" s="197" t="s">
        <v>3582</v>
      </c>
      <c r="J822" s="68"/>
      <c r="K822" s="68"/>
      <c r="L822" s="68"/>
      <c r="M822" s="68"/>
      <c r="N822" s="348"/>
      <c r="O822" s="348"/>
      <c r="P822" s="214">
        <v>0</v>
      </c>
      <c r="Q822" s="214">
        <v>1000</v>
      </c>
      <c r="R822" s="68" t="s">
        <v>1479</v>
      </c>
      <c r="S822" s="349"/>
      <c r="T822" s="272"/>
    </row>
    <row r="823" spans="1:20" ht="51">
      <c r="A823" s="191" t="s">
        <v>541</v>
      </c>
      <c r="B823" s="68"/>
      <c r="C823" s="212" t="s">
        <v>590</v>
      </c>
      <c r="D823" s="213">
        <v>45737</v>
      </c>
      <c r="E823" s="191" t="s">
        <v>3142</v>
      </c>
      <c r="F823" s="191" t="s">
        <v>3</v>
      </c>
      <c r="G823" s="191">
        <v>2269935</v>
      </c>
      <c r="H823" s="68"/>
      <c r="I823" s="197" t="s">
        <v>3583</v>
      </c>
      <c r="J823" s="68"/>
      <c r="K823" s="68"/>
      <c r="L823" s="68"/>
      <c r="M823" s="68"/>
      <c r="N823" s="348"/>
      <c r="O823" s="348"/>
      <c r="P823" s="214">
        <v>0</v>
      </c>
      <c r="Q823" s="214">
        <v>12790.75</v>
      </c>
      <c r="R823" s="68" t="s">
        <v>1479</v>
      </c>
      <c r="S823" s="349"/>
      <c r="T823" s="272"/>
    </row>
    <row r="824" spans="1:20" ht="51">
      <c r="A824" s="191" t="s">
        <v>550</v>
      </c>
      <c r="B824" s="68"/>
      <c r="C824" s="212" t="s">
        <v>589</v>
      </c>
      <c r="D824" s="213">
        <v>45737</v>
      </c>
      <c r="E824" s="191" t="s">
        <v>3143</v>
      </c>
      <c r="F824" s="191" t="s">
        <v>3</v>
      </c>
      <c r="G824" s="191">
        <v>2269942</v>
      </c>
      <c r="H824" s="68"/>
      <c r="I824" s="197" t="s">
        <v>3584</v>
      </c>
      <c r="J824" s="68"/>
      <c r="K824" s="68"/>
      <c r="L824" s="68"/>
      <c r="M824" s="68"/>
      <c r="N824" s="348"/>
      <c r="O824" s="348"/>
      <c r="P824" s="214">
        <v>0</v>
      </c>
      <c r="Q824" s="214">
        <v>29083.68</v>
      </c>
      <c r="R824" s="68" t="s">
        <v>1479</v>
      </c>
      <c r="S824" s="349"/>
      <c r="T824" s="272"/>
    </row>
    <row r="825" spans="1:20" ht="51">
      <c r="A825" s="191" t="s">
        <v>550</v>
      </c>
      <c r="B825" s="68"/>
      <c r="C825" s="212" t="s">
        <v>589</v>
      </c>
      <c r="D825" s="213">
        <v>45737</v>
      </c>
      <c r="E825" s="191" t="s">
        <v>3144</v>
      </c>
      <c r="F825" s="191" t="s">
        <v>3</v>
      </c>
      <c r="G825" s="191">
        <v>2269945</v>
      </c>
      <c r="H825" s="68"/>
      <c r="I825" s="197" t="s">
        <v>3585</v>
      </c>
      <c r="J825" s="68"/>
      <c r="K825" s="68"/>
      <c r="L825" s="68"/>
      <c r="M825" s="68"/>
      <c r="N825" s="348"/>
      <c r="O825" s="348"/>
      <c r="P825" s="214">
        <v>0</v>
      </c>
      <c r="Q825" s="214">
        <v>1991.93</v>
      </c>
      <c r="R825" s="68" t="s">
        <v>1479</v>
      </c>
      <c r="S825" s="349"/>
      <c r="T825" s="272"/>
    </row>
    <row r="826" spans="1:20" ht="51">
      <c r="A826" s="191" t="s">
        <v>550</v>
      </c>
      <c r="B826" s="68"/>
      <c r="C826" s="212" t="s">
        <v>589</v>
      </c>
      <c r="D826" s="213">
        <v>45737</v>
      </c>
      <c r="E826" s="191" t="s">
        <v>3145</v>
      </c>
      <c r="F826" s="191" t="s">
        <v>3</v>
      </c>
      <c r="G826" s="191">
        <v>2269948</v>
      </c>
      <c r="H826" s="68"/>
      <c r="I826" s="197" t="s">
        <v>3586</v>
      </c>
      <c r="J826" s="68"/>
      <c r="K826" s="68"/>
      <c r="L826" s="68"/>
      <c r="M826" s="68"/>
      <c r="N826" s="348"/>
      <c r="O826" s="348"/>
      <c r="P826" s="214">
        <v>0</v>
      </c>
      <c r="Q826" s="214">
        <v>3395</v>
      </c>
      <c r="R826" s="68" t="s">
        <v>1479</v>
      </c>
      <c r="S826" s="349"/>
      <c r="T826" s="272"/>
    </row>
    <row r="827" spans="1:20" ht="51">
      <c r="A827" s="191">
        <v>862</v>
      </c>
      <c r="B827" s="68"/>
      <c r="C827" s="212" t="s">
        <v>187</v>
      </c>
      <c r="D827" s="213">
        <v>45737</v>
      </c>
      <c r="E827" s="191" t="s">
        <v>3146</v>
      </c>
      <c r="F827" s="191" t="s">
        <v>3</v>
      </c>
      <c r="G827" s="191">
        <v>2269951</v>
      </c>
      <c r="H827" s="68"/>
      <c r="I827" s="197" t="s">
        <v>3587</v>
      </c>
      <c r="J827" s="68"/>
      <c r="K827" s="68"/>
      <c r="L827" s="68"/>
      <c r="M827" s="68"/>
      <c r="N827" s="348"/>
      <c r="O827" s="348"/>
      <c r="P827" s="214">
        <v>0</v>
      </c>
      <c r="Q827" s="214">
        <v>1233.78</v>
      </c>
      <c r="R827" s="68" t="s">
        <v>1479</v>
      </c>
      <c r="S827" s="349"/>
      <c r="T827" s="272"/>
    </row>
    <row r="828" spans="1:20" ht="63.75">
      <c r="A828" s="191">
        <v>597</v>
      </c>
      <c r="B828" s="68"/>
      <c r="C828" s="212" t="s">
        <v>673</v>
      </c>
      <c r="D828" s="213">
        <v>45737</v>
      </c>
      <c r="E828" s="191" t="s">
        <v>3147</v>
      </c>
      <c r="F828" s="191" t="s">
        <v>3</v>
      </c>
      <c r="G828" s="191">
        <v>2269954</v>
      </c>
      <c r="H828" s="68"/>
      <c r="I828" s="197" t="s">
        <v>3588</v>
      </c>
      <c r="J828" s="68"/>
      <c r="K828" s="68"/>
      <c r="L828" s="68"/>
      <c r="M828" s="68"/>
      <c r="N828" s="348"/>
      <c r="O828" s="348"/>
      <c r="P828" s="214">
        <v>0</v>
      </c>
      <c r="Q828" s="214">
        <v>16651.310000000001</v>
      </c>
      <c r="R828" s="68" t="s">
        <v>1479</v>
      </c>
      <c r="S828" s="349"/>
      <c r="T828" s="272"/>
    </row>
    <row r="829" spans="1:20" ht="51">
      <c r="A829" s="191" t="s">
        <v>550</v>
      </c>
      <c r="B829" s="68"/>
      <c r="C829" s="212" t="s">
        <v>589</v>
      </c>
      <c r="D829" s="213">
        <v>45737</v>
      </c>
      <c r="E829" s="191" t="s">
        <v>3148</v>
      </c>
      <c r="F829" s="191" t="s">
        <v>3</v>
      </c>
      <c r="G829" s="191">
        <v>2269959</v>
      </c>
      <c r="H829" s="68"/>
      <c r="I829" s="197" t="s">
        <v>3589</v>
      </c>
      <c r="J829" s="68"/>
      <c r="K829" s="68"/>
      <c r="L829" s="68"/>
      <c r="M829" s="68"/>
      <c r="N829" s="348"/>
      <c r="O829" s="348"/>
      <c r="P829" s="214">
        <v>0</v>
      </c>
      <c r="Q829" s="214">
        <v>3301.23</v>
      </c>
      <c r="R829" s="68" t="s">
        <v>1479</v>
      </c>
      <c r="S829" s="349"/>
      <c r="T829" s="272"/>
    </row>
    <row r="830" spans="1:20" ht="51">
      <c r="A830" s="191" t="s">
        <v>542</v>
      </c>
      <c r="B830" s="68"/>
      <c r="C830" s="212" t="s">
        <v>687</v>
      </c>
      <c r="D830" s="213">
        <v>45740</v>
      </c>
      <c r="E830" s="191" t="s">
        <v>3149</v>
      </c>
      <c r="F830" s="191" t="s">
        <v>19</v>
      </c>
      <c r="G830" s="191">
        <v>19933</v>
      </c>
      <c r="H830" s="68"/>
      <c r="I830" s="197" t="s">
        <v>3590</v>
      </c>
      <c r="J830" s="68"/>
      <c r="K830" s="68"/>
      <c r="L830" s="68"/>
      <c r="M830" s="68"/>
      <c r="N830" s="348"/>
      <c r="O830" s="348"/>
      <c r="P830" s="214">
        <v>9506927.0199999996</v>
      </c>
      <c r="Q830" s="214">
        <v>0</v>
      </c>
      <c r="R830" s="68" t="s">
        <v>1479</v>
      </c>
      <c r="S830" s="349"/>
      <c r="T830" s="272"/>
    </row>
    <row r="831" spans="1:20" ht="63.75">
      <c r="A831" s="191" t="s">
        <v>542</v>
      </c>
      <c r="B831" s="68"/>
      <c r="C831" s="212" t="s">
        <v>687</v>
      </c>
      <c r="D831" s="213">
        <v>45740</v>
      </c>
      <c r="E831" s="191" t="s">
        <v>3150</v>
      </c>
      <c r="F831" s="191" t="s">
        <v>10</v>
      </c>
      <c r="G831" s="191">
        <v>19933</v>
      </c>
      <c r="H831" s="68"/>
      <c r="I831" s="197" t="s">
        <v>3591</v>
      </c>
      <c r="J831" s="68"/>
      <c r="K831" s="68"/>
      <c r="L831" s="68"/>
      <c r="M831" s="68"/>
      <c r="N831" s="348"/>
      <c r="O831" s="348"/>
      <c r="P831" s="214">
        <v>9730.35</v>
      </c>
      <c r="Q831" s="214">
        <v>0</v>
      </c>
      <c r="R831" s="68" t="s">
        <v>1479</v>
      </c>
      <c r="S831" s="349"/>
      <c r="T831" s="272"/>
    </row>
    <row r="832" spans="1:20" ht="51">
      <c r="A832" s="191" t="s">
        <v>542</v>
      </c>
      <c r="B832" s="68"/>
      <c r="C832" s="212" t="s">
        <v>687</v>
      </c>
      <c r="D832" s="213">
        <v>45740</v>
      </c>
      <c r="E832" s="191" t="s">
        <v>3151</v>
      </c>
      <c r="F832" s="191" t="s">
        <v>19</v>
      </c>
      <c r="G832" s="191">
        <v>19934</v>
      </c>
      <c r="H832" s="68"/>
      <c r="I832" s="197" t="s">
        <v>3592</v>
      </c>
      <c r="J832" s="68"/>
      <c r="K832" s="68"/>
      <c r="L832" s="68"/>
      <c r="M832" s="68"/>
      <c r="N832" s="348"/>
      <c r="O832" s="348"/>
      <c r="P832" s="214">
        <v>4503482.82</v>
      </c>
      <c r="Q832" s="214">
        <v>0</v>
      </c>
      <c r="R832" s="68" t="s">
        <v>1479</v>
      </c>
      <c r="S832" s="349"/>
      <c r="T832" s="272"/>
    </row>
    <row r="833" spans="1:20" ht="63.75">
      <c r="A833" s="191" t="s">
        <v>542</v>
      </c>
      <c r="B833" s="68"/>
      <c r="C833" s="212" t="s">
        <v>687</v>
      </c>
      <c r="D833" s="213">
        <v>45740</v>
      </c>
      <c r="E833" s="191" t="s">
        <v>3152</v>
      </c>
      <c r="F833" s="191" t="s">
        <v>10</v>
      </c>
      <c r="G833" s="191">
        <v>19934</v>
      </c>
      <c r="H833" s="68"/>
      <c r="I833" s="197" t="s">
        <v>3593</v>
      </c>
      <c r="J833" s="68"/>
      <c r="K833" s="68"/>
      <c r="L833" s="68"/>
      <c r="M833" s="68"/>
      <c r="N833" s="348"/>
      <c r="O833" s="348"/>
      <c r="P833" s="214">
        <v>4798.76</v>
      </c>
      <c r="Q833" s="214">
        <v>0</v>
      </c>
      <c r="R833" s="68" t="s">
        <v>1479</v>
      </c>
      <c r="S833" s="349"/>
      <c r="T833" s="272"/>
    </row>
    <row r="834" spans="1:20" ht="51">
      <c r="A834" s="191" t="s">
        <v>542</v>
      </c>
      <c r="B834" s="68"/>
      <c r="C834" s="212" t="s">
        <v>687</v>
      </c>
      <c r="D834" s="213">
        <v>45740</v>
      </c>
      <c r="E834" s="191" t="s">
        <v>3153</v>
      </c>
      <c r="F834" s="191" t="s">
        <v>19</v>
      </c>
      <c r="G834" s="191">
        <v>19932</v>
      </c>
      <c r="H834" s="68"/>
      <c r="I834" s="197" t="s">
        <v>3594</v>
      </c>
      <c r="J834" s="68"/>
      <c r="K834" s="68"/>
      <c r="L834" s="68"/>
      <c r="M834" s="68"/>
      <c r="N834" s="348"/>
      <c r="O834" s="348"/>
      <c r="P834" s="214">
        <v>23123219.760000002</v>
      </c>
      <c r="Q834" s="214">
        <v>0</v>
      </c>
      <c r="R834" s="68" t="s">
        <v>1479</v>
      </c>
      <c r="S834" s="349"/>
      <c r="T834" s="272"/>
    </row>
    <row r="835" spans="1:20" ht="63.75">
      <c r="A835" s="191" t="s">
        <v>542</v>
      </c>
      <c r="B835" s="68"/>
      <c r="C835" s="212" t="s">
        <v>687</v>
      </c>
      <c r="D835" s="213">
        <v>45740</v>
      </c>
      <c r="E835" s="191" t="s">
        <v>3154</v>
      </c>
      <c r="F835" s="191" t="s">
        <v>10</v>
      </c>
      <c r="G835" s="191">
        <v>19932</v>
      </c>
      <c r="H835" s="68"/>
      <c r="I835" s="197" t="s">
        <v>3595</v>
      </c>
      <c r="J835" s="68"/>
      <c r="K835" s="68"/>
      <c r="L835" s="68"/>
      <c r="M835" s="68"/>
      <c r="N835" s="348"/>
      <c r="O835" s="348"/>
      <c r="P835" s="214">
        <v>23150.98</v>
      </c>
      <c r="Q835" s="214">
        <v>0</v>
      </c>
      <c r="R835" s="68" t="s">
        <v>1479</v>
      </c>
      <c r="S835" s="349"/>
      <c r="T835" s="272"/>
    </row>
    <row r="836" spans="1:20" ht="89.25">
      <c r="A836" s="191">
        <v>132</v>
      </c>
      <c r="B836" s="68"/>
      <c r="C836" s="212" t="s">
        <v>59</v>
      </c>
      <c r="D836" s="213">
        <v>45740</v>
      </c>
      <c r="E836" s="191" t="s">
        <v>3155</v>
      </c>
      <c r="F836" s="191" t="s">
        <v>10</v>
      </c>
      <c r="G836" s="191">
        <v>1122853</v>
      </c>
      <c r="H836" s="68"/>
      <c r="I836" s="197" t="s">
        <v>3596</v>
      </c>
      <c r="J836" s="68"/>
      <c r="K836" s="68"/>
      <c r="L836" s="68"/>
      <c r="M836" s="68"/>
      <c r="N836" s="348"/>
      <c r="O836" s="348"/>
      <c r="P836" s="214">
        <v>1193.9100000000001</v>
      </c>
      <c r="Q836" s="214">
        <v>0</v>
      </c>
      <c r="R836" s="68" t="s">
        <v>1479</v>
      </c>
      <c r="S836" s="349"/>
      <c r="T836" s="272"/>
    </row>
    <row r="837" spans="1:20" ht="76.5">
      <c r="A837" s="191">
        <v>117</v>
      </c>
      <c r="B837" s="68"/>
      <c r="C837" s="212" t="s">
        <v>54</v>
      </c>
      <c r="D837" s="213">
        <v>45740</v>
      </c>
      <c r="E837" s="191" t="s">
        <v>3156</v>
      </c>
      <c r="F837" s="191" t="s">
        <v>10</v>
      </c>
      <c r="G837" s="191">
        <v>1122876</v>
      </c>
      <c r="H837" s="68"/>
      <c r="I837" s="197" t="s">
        <v>3597</v>
      </c>
      <c r="J837" s="68"/>
      <c r="K837" s="68"/>
      <c r="L837" s="68"/>
      <c r="M837" s="68"/>
      <c r="N837" s="348"/>
      <c r="O837" s="348"/>
      <c r="P837" s="214">
        <v>60</v>
      </c>
      <c r="Q837" s="214">
        <v>0</v>
      </c>
      <c r="R837" s="68" t="s">
        <v>1479</v>
      </c>
      <c r="S837" s="349"/>
      <c r="T837" s="272"/>
    </row>
    <row r="838" spans="1:20" ht="51">
      <c r="A838" s="191" t="s">
        <v>542</v>
      </c>
      <c r="B838" s="68"/>
      <c r="C838" s="212" t="s">
        <v>687</v>
      </c>
      <c r="D838" s="213">
        <v>45740</v>
      </c>
      <c r="E838" s="191" t="s">
        <v>3157</v>
      </c>
      <c r="F838" s="191" t="s">
        <v>19</v>
      </c>
      <c r="G838" s="191">
        <v>1122909</v>
      </c>
      <c r="H838" s="68"/>
      <c r="I838" s="197" t="s">
        <v>3598</v>
      </c>
      <c r="J838" s="68"/>
      <c r="K838" s="68"/>
      <c r="L838" s="68"/>
      <c r="M838" s="68"/>
      <c r="N838" s="348"/>
      <c r="O838" s="348"/>
      <c r="P838" s="214">
        <v>9643048.0500000007</v>
      </c>
      <c r="Q838" s="214">
        <v>0</v>
      </c>
      <c r="R838" s="68" t="s">
        <v>1479</v>
      </c>
      <c r="S838" s="349"/>
      <c r="T838" s="272"/>
    </row>
    <row r="839" spans="1:20" ht="63.75">
      <c r="A839" s="191" t="s">
        <v>542</v>
      </c>
      <c r="B839" s="68"/>
      <c r="C839" s="212" t="s">
        <v>687</v>
      </c>
      <c r="D839" s="213">
        <v>45740</v>
      </c>
      <c r="E839" s="191" t="s">
        <v>3158</v>
      </c>
      <c r="F839" s="191" t="s">
        <v>10</v>
      </c>
      <c r="G839" s="191">
        <v>1122909</v>
      </c>
      <c r="H839" s="68"/>
      <c r="I839" s="197" t="s">
        <v>3599</v>
      </c>
      <c r="J839" s="68"/>
      <c r="K839" s="68"/>
      <c r="L839" s="68"/>
      <c r="M839" s="68"/>
      <c r="N839" s="348"/>
      <c r="O839" s="348"/>
      <c r="P839" s="214">
        <v>9864.5300000000007</v>
      </c>
      <c r="Q839" s="214">
        <v>0</v>
      </c>
      <c r="R839" s="68" t="s">
        <v>1479</v>
      </c>
      <c r="S839" s="349"/>
      <c r="T839" s="272"/>
    </row>
    <row r="840" spans="1:20" ht="51">
      <c r="A840" s="191" t="s">
        <v>550</v>
      </c>
      <c r="B840" s="68"/>
      <c r="C840" s="212" t="s">
        <v>589</v>
      </c>
      <c r="D840" s="213">
        <v>45740</v>
      </c>
      <c r="E840" s="191" t="s">
        <v>3159</v>
      </c>
      <c r="F840" s="191" t="s">
        <v>3</v>
      </c>
      <c r="G840" s="191">
        <v>2270475</v>
      </c>
      <c r="H840" s="68"/>
      <c r="I840" s="197" t="s">
        <v>3600</v>
      </c>
      <c r="J840" s="68"/>
      <c r="K840" s="68"/>
      <c r="L840" s="68"/>
      <c r="M840" s="68"/>
      <c r="N840" s="348"/>
      <c r="O840" s="348"/>
      <c r="P840" s="214">
        <v>0</v>
      </c>
      <c r="Q840" s="214">
        <v>251.94</v>
      </c>
      <c r="R840" s="68" t="s">
        <v>1479</v>
      </c>
      <c r="S840" s="349"/>
      <c r="T840" s="272"/>
    </row>
    <row r="841" spans="1:20" ht="51">
      <c r="A841" s="191" t="s">
        <v>550</v>
      </c>
      <c r="B841" s="68"/>
      <c r="C841" s="212" t="s">
        <v>589</v>
      </c>
      <c r="D841" s="213">
        <v>45740</v>
      </c>
      <c r="E841" s="191" t="s">
        <v>3160</v>
      </c>
      <c r="F841" s="191" t="s">
        <v>3</v>
      </c>
      <c r="G841" s="191">
        <v>2270477</v>
      </c>
      <c r="H841" s="68"/>
      <c r="I841" s="197" t="s">
        <v>3601</v>
      </c>
      <c r="J841" s="68"/>
      <c r="K841" s="68"/>
      <c r="L841" s="68"/>
      <c r="M841" s="68"/>
      <c r="N841" s="348"/>
      <c r="O841" s="348"/>
      <c r="P841" s="214">
        <v>0</v>
      </c>
      <c r="Q841" s="214">
        <v>251.94</v>
      </c>
      <c r="R841" s="68" t="s">
        <v>1479</v>
      </c>
      <c r="S841" s="349"/>
      <c r="T841" s="272"/>
    </row>
    <row r="842" spans="1:20" ht="51">
      <c r="A842" s="191" t="s">
        <v>544</v>
      </c>
      <c r="B842" s="68"/>
      <c r="C842" s="212" t="s">
        <v>679</v>
      </c>
      <c r="D842" s="213">
        <v>45740</v>
      </c>
      <c r="E842" s="191" t="s">
        <v>3161</v>
      </c>
      <c r="F842" s="191" t="s">
        <v>3</v>
      </c>
      <c r="G842" s="191">
        <v>2270489</v>
      </c>
      <c r="H842" s="68"/>
      <c r="I842" s="197" t="s">
        <v>3602</v>
      </c>
      <c r="J842" s="68"/>
      <c r="K842" s="68"/>
      <c r="L842" s="68"/>
      <c r="M842" s="68"/>
      <c r="N842" s="348"/>
      <c r="O842" s="348"/>
      <c r="P842" s="214">
        <v>0</v>
      </c>
      <c r="Q842" s="214">
        <v>44.61</v>
      </c>
      <c r="R842" s="68" t="s">
        <v>1479</v>
      </c>
      <c r="S842" s="349"/>
      <c r="T842" s="272"/>
    </row>
    <row r="843" spans="1:20" ht="38.25">
      <c r="A843" s="191">
        <v>133</v>
      </c>
      <c r="B843" s="68"/>
      <c r="C843" s="212" t="s">
        <v>60</v>
      </c>
      <c r="D843" s="213">
        <v>45740</v>
      </c>
      <c r="E843" s="191" t="s">
        <v>3162</v>
      </c>
      <c r="F843" s="191" t="s">
        <v>3</v>
      </c>
      <c r="G843" s="191">
        <v>2270542</v>
      </c>
      <c r="H843" s="68"/>
      <c r="I843" s="197" t="s">
        <v>3603</v>
      </c>
      <c r="J843" s="68"/>
      <c r="K843" s="68"/>
      <c r="L843" s="68"/>
      <c r="M843" s="68"/>
      <c r="N843" s="348"/>
      <c r="O843" s="348"/>
      <c r="P843" s="214">
        <v>0</v>
      </c>
      <c r="Q843" s="214">
        <v>32686</v>
      </c>
      <c r="R843" s="68" t="s">
        <v>1479</v>
      </c>
      <c r="S843" s="349"/>
      <c r="T843" s="272"/>
    </row>
    <row r="844" spans="1:20" ht="51">
      <c r="A844" s="191">
        <v>133</v>
      </c>
      <c r="B844" s="68"/>
      <c r="C844" s="212" t="s">
        <v>60</v>
      </c>
      <c r="D844" s="213">
        <v>45740</v>
      </c>
      <c r="E844" s="191" t="s">
        <v>3163</v>
      </c>
      <c r="F844" s="191" t="s">
        <v>3</v>
      </c>
      <c r="G844" s="191">
        <v>2270544</v>
      </c>
      <c r="H844" s="68"/>
      <c r="I844" s="197" t="s">
        <v>3604</v>
      </c>
      <c r="J844" s="68"/>
      <c r="K844" s="68"/>
      <c r="L844" s="68"/>
      <c r="M844" s="68"/>
      <c r="N844" s="348"/>
      <c r="O844" s="348"/>
      <c r="P844" s="214">
        <v>0</v>
      </c>
      <c r="Q844" s="214">
        <v>2700</v>
      </c>
      <c r="R844" s="68" t="s">
        <v>1479</v>
      </c>
      <c r="S844" s="349"/>
      <c r="T844" s="272"/>
    </row>
    <row r="845" spans="1:20" ht="51">
      <c r="A845" s="191" t="s">
        <v>541</v>
      </c>
      <c r="B845" s="68"/>
      <c r="C845" s="212" t="s">
        <v>590</v>
      </c>
      <c r="D845" s="213">
        <v>45740</v>
      </c>
      <c r="E845" s="191" t="s">
        <v>3164</v>
      </c>
      <c r="F845" s="191" t="s">
        <v>3</v>
      </c>
      <c r="G845" s="191">
        <v>2270384</v>
      </c>
      <c r="H845" s="68"/>
      <c r="I845" s="197" t="s">
        <v>3605</v>
      </c>
      <c r="J845" s="68"/>
      <c r="K845" s="68"/>
      <c r="L845" s="68"/>
      <c r="M845" s="68"/>
      <c r="N845" s="348"/>
      <c r="O845" s="348"/>
      <c r="P845" s="214">
        <v>0</v>
      </c>
      <c r="Q845" s="214">
        <v>1619.82</v>
      </c>
      <c r="R845" s="68" t="s">
        <v>1479</v>
      </c>
      <c r="S845" s="349"/>
      <c r="T845" s="272"/>
    </row>
    <row r="846" spans="1:20" ht="51">
      <c r="A846" s="191" t="s">
        <v>541</v>
      </c>
      <c r="B846" s="68"/>
      <c r="C846" s="212" t="s">
        <v>590</v>
      </c>
      <c r="D846" s="213">
        <v>45740</v>
      </c>
      <c r="E846" s="191" t="s">
        <v>3165</v>
      </c>
      <c r="F846" s="191" t="s">
        <v>3</v>
      </c>
      <c r="G846" s="191">
        <v>2270385</v>
      </c>
      <c r="H846" s="68"/>
      <c r="I846" s="197" t="s">
        <v>3606</v>
      </c>
      <c r="J846" s="68"/>
      <c r="K846" s="68"/>
      <c r="L846" s="68"/>
      <c r="M846" s="68"/>
      <c r="N846" s="348"/>
      <c r="O846" s="348"/>
      <c r="P846" s="214">
        <v>0</v>
      </c>
      <c r="Q846" s="214">
        <v>2682.27</v>
      </c>
      <c r="R846" s="68" t="s">
        <v>1479</v>
      </c>
      <c r="S846" s="349"/>
      <c r="T846" s="272"/>
    </row>
    <row r="847" spans="1:20" ht="51">
      <c r="A847" s="191" t="s">
        <v>541</v>
      </c>
      <c r="B847" s="68"/>
      <c r="C847" s="212" t="s">
        <v>590</v>
      </c>
      <c r="D847" s="213">
        <v>45740</v>
      </c>
      <c r="E847" s="191" t="s">
        <v>3166</v>
      </c>
      <c r="F847" s="191" t="s">
        <v>3</v>
      </c>
      <c r="G847" s="191">
        <v>2270386</v>
      </c>
      <c r="H847" s="68"/>
      <c r="I847" s="197" t="s">
        <v>3607</v>
      </c>
      <c r="J847" s="68"/>
      <c r="K847" s="68"/>
      <c r="L847" s="68"/>
      <c r="M847" s="68"/>
      <c r="N847" s="348"/>
      <c r="O847" s="348"/>
      <c r="P847" s="214">
        <v>0</v>
      </c>
      <c r="Q847" s="214">
        <v>316.66000000000003</v>
      </c>
      <c r="R847" s="68" t="s">
        <v>1479</v>
      </c>
      <c r="S847" s="349"/>
      <c r="T847" s="272"/>
    </row>
    <row r="848" spans="1:20" ht="51">
      <c r="A848" s="191" t="s">
        <v>541</v>
      </c>
      <c r="B848" s="68"/>
      <c r="C848" s="212" t="s">
        <v>590</v>
      </c>
      <c r="D848" s="213">
        <v>45740</v>
      </c>
      <c r="E848" s="191" t="s">
        <v>3167</v>
      </c>
      <c r="F848" s="191" t="s">
        <v>3</v>
      </c>
      <c r="G848" s="191">
        <v>2270389</v>
      </c>
      <c r="H848" s="68"/>
      <c r="I848" s="197" t="s">
        <v>3608</v>
      </c>
      <c r="J848" s="68"/>
      <c r="K848" s="68"/>
      <c r="L848" s="68"/>
      <c r="M848" s="68"/>
      <c r="N848" s="348"/>
      <c r="O848" s="348"/>
      <c r="P848" s="214">
        <v>0</v>
      </c>
      <c r="Q848" s="214">
        <v>13338.08</v>
      </c>
      <c r="R848" s="68" t="s">
        <v>1479</v>
      </c>
      <c r="S848" s="349"/>
      <c r="T848" s="272"/>
    </row>
    <row r="849" spans="1:20" ht="63.75">
      <c r="A849" s="191">
        <v>81</v>
      </c>
      <c r="B849" s="68"/>
      <c r="C849" s="212" t="s">
        <v>49</v>
      </c>
      <c r="D849" s="213">
        <v>45740</v>
      </c>
      <c r="E849" s="191" t="s">
        <v>3168</v>
      </c>
      <c r="F849" s="191" t="s">
        <v>3</v>
      </c>
      <c r="G849" s="191">
        <v>2270393</v>
      </c>
      <c r="H849" s="68"/>
      <c r="I849" s="197" t="s">
        <v>3609</v>
      </c>
      <c r="J849" s="68"/>
      <c r="K849" s="68"/>
      <c r="L849" s="68"/>
      <c r="M849" s="68"/>
      <c r="N849" s="348"/>
      <c r="O849" s="348"/>
      <c r="P849" s="214">
        <v>0</v>
      </c>
      <c r="Q849" s="214">
        <v>899.06</v>
      </c>
      <c r="R849" s="68" t="s">
        <v>1479</v>
      </c>
      <c r="S849" s="349"/>
      <c r="T849" s="272"/>
    </row>
    <row r="850" spans="1:20" ht="51">
      <c r="A850" s="191" t="s">
        <v>541</v>
      </c>
      <c r="B850" s="68"/>
      <c r="C850" s="212" t="s">
        <v>590</v>
      </c>
      <c r="D850" s="213">
        <v>45740</v>
      </c>
      <c r="E850" s="191" t="s">
        <v>3169</v>
      </c>
      <c r="F850" s="191" t="s">
        <v>3</v>
      </c>
      <c r="G850" s="191">
        <v>2270404</v>
      </c>
      <c r="H850" s="68"/>
      <c r="I850" s="197" t="s">
        <v>3610</v>
      </c>
      <c r="J850" s="68"/>
      <c r="K850" s="68"/>
      <c r="L850" s="68"/>
      <c r="M850" s="68"/>
      <c r="N850" s="348"/>
      <c r="O850" s="348"/>
      <c r="P850" s="214">
        <v>0</v>
      </c>
      <c r="Q850" s="214">
        <v>1832620.77</v>
      </c>
      <c r="R850" s="68" t="s">
        <v>1479</v>
      </c>
      <c r="S850" s="349"/>
      <c r="T850" s="272"/>
    </row>
    <row r="851" spans="1:20" ht="63.75">
      <c r="A851" s="191" t="s">
        <v>541</v>
      </c>
      <c r="B851" s="68"/>
      <c r="C851" s="212" t="s">
        <v>590</v>
      </c>
      <c r="D851" s="213">
        <v>45740</v>
      </c>
      <c r="E851" s="191" t="s">
        <v>3170</v>
      </c>
      <c r="F851" s="191" t="s">
        <v>3</v>
      </c>
      <c r="G851" s="191">
        <v>2270407</v>
      </c>
      <c r="H851" s="68"/>
      <c r="I851" s="197" t="s">
        <v>3611</v>
      </c>
      <c r="J851" s="68"/>
      <c r="K851" s="68"/>
      <c r="L851" s="68"/>
      <c r="M851" s="68"/>
      <c r="N851" s="348"/>
      <c r="O851" s="348"/>
      <c r="P851" s="214">
        <v>0</v>
      </c>
      <c r="Q851" s="214">
        <v>1378164.87</v>
      </c>
      <c r="R851" s="68" t="s">
        <v>1479</v>
      </c>
      <c r="S851" s="349"/>
      <c r="T851" s="272"/>
    </row>
    <row r="852" spans="1:20" ht="51">
      <c r="A852" s="191">
        <v>423</v>
      </c>
      <c r="B852" s="68"/>
      <c r="C852" s="212" t="s">
        <v>150</v>
      </c>
      <c r="D852" s="213">
        <v>45740</v>
      </c>
      <c r="E852" s="191" t="s">
        <v>3171</v>
      </c>
      <c r="F852" s="191" t="s">
        <v>3</v>
      </c>
      <c r="G852" s="191">
        <v>2270438</v>
      </c>
      <c r="H852" s="68"/>
      <c r="I852" s="197" t="s">
        <v>3612</v>
      </c>
      <c r="J852" s="68"/>
      <c r="K852" s="68"/>
      <c r="L852" s="68"/>
      <c r="M852" s="68"/>
      <c r="N852" s="348"/>
      <c r="O852" s="348"/>
      <c r="P852" s="214">
        <v>0</v>
      </c>
      <c r="Q852" s="214">
        <v>4454.3999999999996</v>
      </c>
      <c r="R852" s="68" t="s">
        <v>1479</v>
      </c>
      <c r="S852" s="349"/>
      <c r="T852" s="272"/>
    </row>
    <row r="853" spans="1:20" ht="51">
      <c r="A853" s="191">
        <v>423</v>
      </c>
      <c r="B853" s="68"/>
      <c r="C853" s="212" t="s">
        <v>150</v>
      </c>
      <c r="D853" s="213">
        <v>45740</v>
      </c>
      <c r="E853" s="191" t="s">
        <v>3172</v>
      </c>
      <c r="F853" s="191" t="s">
        <v>3</v>
      </c>
      <c r="G853" s="191">
        <v>2270440</v>
      </c>
      <c r="H853" s="68"/>
      <c r="I853" s="197" t="s">
        <v>3613</v>
      </c>
      <c r="J853" s="68"/>
      <c r="K853" s="68"/>
      <c r="L853" s="68"/>
      <c r="M853" s="68"/>
      <c r="N853" s="348"/>
      <c r="O853" s="348"/>
      <c r="P853" s="214">
        <v>0</v>
      </c>
      <c r="Q853" s="214">
        <v>4176</v>
      </c>
      <c r="R853" s="68" t="s">
        <v>1479</v>
      </c>
      <c r="S853" s="349"/>
      <c r="T853" s="272"/>
    </row>
    <row r="854" spans="1:20" ht="51">
      <c r="A854" s="191">
        <v>16</v>
      </c>
      <c r="B854" s="68"/>
      <c r="C854" s="212" t="s">
        <v>40</v>
      </c>
      <c r="D854" s="213">
        <v>45740</v>
      </c>
      <c r="E854" s="191" t="s">
        <v>3173</v>
      </c>
      <c r="F854" s="191" t="s">
        <v>3</v>
      </c>
      <c r="G854" s="191">
        <v>2270460</v>
      </c>
      <c r="H854" s="68"/>
      <c r="I854" s="197" t="s">
        <v>3614</v>
      </c>
      <c r="J854" s="68"/>
      <c r="K854" s="68"/>
      <c r="L854" s="68"/>
      <c r="M854" s="68"/>
      <c r="N854" s="348"/>
      <c r="O854" s="348"/>
      <c r="P854" s="214">
        <v>0</v>
      </c>
      <c r="Q854" s="214">
        <v>6512.28</v>
      </c>
      <c r="R854" s="68" t="s">
        <v>1479</v>
      </c>
      <c r="S854" s="349"/>
      <c r="T854" s="272"/>
    </row>
    <row r="855" spans="1:20" ht="51">
      <c r="A855" s="191">
        <v>16</v>
      </c>
      <c r="B855" s="68"/>
      <c r="C855" s="212" t="s">
        <v>40</v>
      </c>
      <c r="D855" s="213">
        <v>45740</v>
      </c>
      <c r="E855" s="191" t="s">
        <v>3174</v>
      </c>
      <c r="F855" s="191" t="s">
        <v>3</v>
      </c>
      <c r="G855" s="191">
        <v>2270463</v>
      </c>
      <c r="H855" s="68"/>
      <c r="I855" s="197" t="s">
        <v>3615</v>
      </c>
      <c r="J855" s="68"/>
      <c r="K855" s="68"/>
      <c r="L855" s="68"/>
      <c r="M855" s="68"/>
      <c r="N855" s="348"/>
      <c r="O855" s="348"/>
      <c r="P855" s="214">
        <v>0</v>
      </c>
      <c r="Q855" s="214">
        <v>10707.92</v>
      </c>
      <c r="R855" s="68" t="s">
        <v>1479</v>
      </c>
      <c r="S855" s="349"/>
      <c r="T855" s="272"/>
    </row>
    <row r="856" spans="1:20" ht="76.5">
      <c r="A856" s="191" t="s">
        <v>544</v>
      </c>
      <c r="B856" s="68"/>
      <c r="C856" s="212" t="s">
        <v>679</v>
      </c>
      <c r="D856" s="213">
        <v>45741</v>
      </c>
      <c r="E856" s="191" t="s">
        <v>3175</v>
      </c>
      <c r="F856" s="191" t="s">
        <v>6</v>
      </c>
      <c r="G856" s="191">
        <v>2191978</v>
      </c>
      <c r="H856" s="68"/>
      <c r="I856" s="197" t="s">
        <v>3616</v>
      </c>
      <c r="J856" s="68"/>
      <c r="K856" s="68"/>
      <c r="L856" s="68"/>
      <c r="M856" s="68"/>
      <c r="N856" s="348"/>
      <c r="O856" s="348"/>
      <c r="P856" s="214">
        <v>0</v>
      </c>
      <c r="Q856" s="214">
        <v>15000</v>
      </c>
      <c r="R856" s="68" t="s">
        <v>1479</v>
      </c>
      <c r="S856" s="349"/>
      <c r="T856" s="272"/>
    </row>
    <row r="857" spans="1:20" ht="63.75">
      <c r="A857" s="191" t="s">
        <v>544</v>
      </c>
      <c r="B857" s="68"/>
      <c r="C857" s="212" t="s">
        <v>679</v>
      </c>
      <c r="D857" s="213">
        <v>45741</v>
      </c>
      <c r="E857" s="191" t="s">
        <v>3176</v>
      </c>
      <c r="F857" s="191" t="s">
        <v>6</v>
      </c>
      <c r="G857" s="191">
        <v>2191979</v>
      </c>
      <c r="H857" s="68"/>
      <c r="I857" s="197" t="s">
        <v>3617</v>
      </c>
      <c r="J857" s="68"/>
      <c r="K857" s="68"/>
      <c r="L857" s="68"/>
      <c r="M857" s="68"/>
      <c r="N857" s="348"/>
      <c r="O857" s="348"/>
      <c r="P857" s="214">
        <v>0</v>
      </c>
      <c r="Q857" s="214">
        <v>14734.36</v>
      </c>
      <c r="R857" s="68" t="s">
        <v>1479</v>
      </c>
      <c r="S857" s="349"/>
      <c r="T857" s="272"/>
    </row>
    <row r="858" spans="1:20" ht="63.75">
      <c r="A858" s="191" t="s">
        <v>544</v>
      </c>
      <c r="B858" s="68"/>
      <c r="C858" s="212" t="s">
        <v>679</v>
      </c>
      <c r="D858" s="213">
        <v>45741</v>
      </c>
      <c r="E858" s="191" t="s">
        <v>3177</v>
      </c>
      <c r="F858" s="191" t="s">
        <v>6</v>
      </c>
      <c r="G858" s="191">
        <v>2191985</v>
      </c>
      <c r="H858" s="68"/>
      <c r="I858" s="197" t="s">
        <v>3618</v>
      </c>
      <c r="J858" s="68"/>
      <c r="K858" s="68"/>
      <c r="L858" s="68"/>
      <c r="M858" s="68"/>
      <c r="N858" s="348"/>
      <c r="O858" s="348"/>
      <c r="P858" s="214">
        <v>0</v>
      </c>
      <c r="Q858" s="214">
        <v>42262.18</v>
      </c>
      <c r="R858" s="68" t="s">
        <v>1479</v>
      </c>
      <c r="S858" s="349"/>
      <c r="T858" s="272"/>
    </row>
    <row r="859" spans="1:20" ht="63.75">
      <c r="A859" s="191" t="s">
        <v>544</v>
      </c>
      <c r="B859" s="68"/>
      <c r="C859" s="212" t="s">
        <v>679</v>
      </c>
      <c r="D859" s="213">
        <v>45741</v>
      </c>
      <c r="E859" s="191" t="s">
        <v>3178</v>
      </c>
      <c r="F859" s="191" t="s">
        <v>6</v>
      </c>
      <c r="G859" s="191">
        <v>2191987</v>
      </c>
      <c r="H859" s="68"/>
      <c r="I859" s="197" t="s">
        <v>3619</v>
      </c>
      <c r="J859" s="68"/>
      <c r="K859" s="68"/>
      <c r="L859" s="68"/>
      <c r="M859" s="68"/>
      <c r="N859" s="348"/>
      <c r="O859" s="348"/>
      <c r="P859" s="214">
        <v>0</v>
      </c>
      <c r="Q859" s="214">
        <v>26070.68</v>
      </c>
      <c r="R859" s="68" t="s">
        <v>1479</v>
      </c>
      <c r="S859" s="349"/>
      <c r="T859" s="272"/>
    </row>
    <row r="860" spans="1:20" ht="76.5">
      <c r="A860" s="191">
        <v>117</v>
      </c>
      <c r="B860" s="68"/>
      <c r="C860" s="212" t="s">
        <v>54</v>
      </c>
      <c r="D860" s="213">
        <v>45741</v>
      </c>
      <c r="E860" s="191" t="s">
        <v>3179</v>
      </c>
      <c r="F860" s="191" t="s">
        <v>10</v>
      </c>
      <c r="G860" s="191">
        <v>1122960</v>
      </c>
      <c r="H860" s="68"/>
      <c r="I860" s="197" t="s">
        <v>3620</v>
      </c>
      <c r="J860" s="68"/>
      <c r="K860" s="68"/>
      <c r="L860" s="68"/>
      <c r="M860" s="68"/>
      <c r="N860" s="348"/>
      <c r="O860" s="348"/>
      <c r="P860" s="214">
        <v>60</v>
      </c>
      <c r="Q860" s="214">
        <v>0</v>
      </c>
      <c r="R860" s="68" t="s">
        <v>1479</v>
      </c>
      <c r="S860" s="349"/>
      <c r="T860" s="272"/>
    </row>
    <row r="861" spans="1:20" ht="76.5">
      <c r="A861" s="191">
        <v>117</v>
      </c>
      <c r="B861" s="68"/>
      <c r="C861" s="212" t="s">
        <v>54</v>
      </c>
      <c r="D861" s="213">
        <v>45741</v>
      </c>
      <c r="E861" s="191" t="s">
        <v>3180</v>
      </c>
      <c r="F861" s="191" t="s">
        <v>10</v>
      </c>
      <c r="G861" s="191">
        <v>1122961</v>
      </c>
      <c r="H861" s="68"/>
      <c r="I861" s="197" t="s">
        <v>3621</v>
      </c>
      <c r="J861" s="68"/>
      <c r="K861" s="68"/>
      <c r="L861" s="68"/>
      <c r="M861" s="68"/>
      <c r="N861" s="348"/>
      <c r="O861" s="348"/>
      <c r="P861" s="214">
        <v>60</v>
      </c>
      <c r="Q861" s="214">
        <v>0</v>
      </c>
      <c r="R861" s="68" t="s">
        <v>1479</v>
      </c>
      <c r="S861" s="349"/>
      <c r="T861" s="272"/>
    </row>
    <row r="862" spans="1:20" ht="76.5">
      <c r="A862" s="191">
        <v>117</v>
      </c>
      <c r="B862" s="68"/>
      <c r="C862" s="212" t="s">
        <v>54</v>
      </c>
      <c r="D862" s="213">
        <v>45741</v>
      </c>
      <c r="E862" s="191" t="s">
        <v>3181</v>
      </c>
      <c r="F862" s="191" t="s">
        <v>10</v>
      </c>
      <c r="G862" s="191">
        <v>1122975</v>
      </c>
      <c r="H862" s="68"/>
      <c r="I862" s="197" t="s">
        <v>3622</v>
      </c>
      <c r="J862" s="68"/>
      <c r="K862" s="68"/>
      <c r="L862" s="68"/>
      <c r="M862" s="68"/>
      <c r="N862" s="348"/>
      <c r="O862" s="348"/>
      <c r="P862" s="214">
        <v>60</v>
      </c>
      <c r="Q862" s="214">
        <v>0</v>
      </c>
      <c r="R862" s="68" t="s">
        <v>1479</v>
      </c>
      <c r="S862" s="349"/>
      <c r="T862" s="272"/>
    </row>
    <row r="863" spans="1:20" ht="76.5">
      <c r="A863" s="191">
        <v>117</v>
      </c>
      <c r="B863" s="68"/>
      <c r="C863" s="212" t="s">
        <v>54</v>
      </c>
      <c r="D863" s="213">
        <v>45741</v>
      </c>
      <c r="E863" s="191" t="s">
        <v>3182</v>
      </c>
      <c r="F863" s="191" t="s">
        <v>10</v>
      </c>
      <c r="G863" s="191">
        <v>1122985</v>
      </c>
      <c r="H863" s="68"/>
      <c r="I863" s="197" t="s">
        <v>3623</v>
      </c>
      <c r="J863" s="68"/>
      <c r="K863" s="68"/>
      <c r="L863" s="68"/>
      <c r="M863" s="68"/>
      <c r="N863" s="348"/>
      <c r="O863" s="348"/>
      <c r="P863" s="214">
        <v>60</v>
      </c>
      <c r="Q863" s="214">
        <v>0</v>
      </c>
      <c r="R863" s="68" t="s">
        <v>1479</v>
      </c>
      <c r="S863" s="349"/>
      <c r="T863" s="272"/>
    </row>
    <row r="864" spans="1:20" ht="76.5">
      <c r="A864" s="191">
        <v>117</v>
      </c>
      <c r="B864" s="68"/>
      <c r="C864" s="212" t="s">
        <v>54</v>
      </c>
      <c r="D864" s="213">
        <v>45741</v>
      </c>
      <c r="E864" s="191" t="s">
        <v>3183</v>
      </c>
      <c r="F864" s="191" t="s">
        <v>10</v>
      </c>
      <c r="G864" s="191">
        <v>1122984</v>
      </c>
      <c r="H864" s="68"/>
      <c r="I864" s="197" t="s">
        <v>3624</v>
      </c>
      <c r="J864" s="68"/>
      <c r="K864" s="68"/>
      <c r="L864" s="68"/>
      <c r="M864" s="68"/>
      <c r="N864" s="348"/>
      <c r="O864" s="348"/>
      <c r="P864" s="214">
        <v>60</v>
      </c>
      <c r="Q864" s="214">
        <v>0</v>
      </c>
      <c r="R864" s="68" t="s">
        <v>1479</v>
      </c>
      <c r="S864" s="349"/>
      <c r="T864" s="272"/>
    </row>
    <row r="865" spans="1:20" ht="51">
      <c r="A865" s="191" t="s">
        <v>550</v>
      </c>
      <c r="B865" s="68"/>
      <c r="C865" s="212" t="s">
        <v>589</v>
      </c>
      <c r="D865" s="213">
        <v>45741</v>
      </c>
      <c r="E865" s="191" t="s">
        <v>3184</v>
      </c>
      <c r="F865" s="191" t="s">
        <v>3</v>
      </c>
      <c r="G865" s="191">
        <v>2270834</v>
      </c>
      <c r="H865" s="68"/>
      <c r="I865" s="197" t="s">
        <v>2731</v>
      </c>
      <c r="J865" s="68"/>
      <c r="K865" s="68"/>
      <c r="L865" s="68"/>
      <c r="M865" s="68"/>
      <c r="N865" s="348"/>
      <c r="O865" s="348"/>
      <c r="P865" s="214">
        <v>0</v>
      </c>
      <c r="Q865" s="214">
        <v>679.03</v>
      </c>
      <c r="R865" s="68" t="s">
        <v>1479</v>
      </c>
      <c r="S865" s="349"/>
      <c r="T865" s="272"/>
    </row>
    <row r="866" spans="1:20" ht="38.25">
      <c r="A866" s="191" t="s">
        <v>550</v>
      </c>
      <c r="B866" s="68"/>
      <c r="C866" s="212" t="s">
        <v>589</v>
      </c>
      <c r="D866" s="213">
        <v>45741</v>
      </c>
      <c r="E866" s="191" t="s">
        <v>3185</v>
      </c>
      <c r="F866" s="191" t="s">
        <v>3</v>
      </c>
      <c r="G866" s="191">
        <v>2270865</v>
      </c>
      <c r="H866" s="68"/>
      <c r="I866" s="197" t="s">
        <v>3625</v>
      </c>
      <c r="J866" s="68"/>
      <c r="K866" s="68"/>
      <c r="L866" s="68"/>
      <c r="M866" s="68"/>
      <c r="N866" s="348"/>
      <c r="O866" s="348"/>
      <c r="P866" s="214">
        <v>0</v>
      </c>
      <c r="Q866" s="214">
        <v>400</v>
      </c>
      <c r="R866" s="68" t="s">
        <v>1479</v>
      </c>
      <c r="S866" s="349"/>
      <c r="T866" s="272"/>
    </row>
    <row r="867" spans="1:20" ht="63.75">
      <c r="A867" s="191" t="s">
        <v>550</v>
      </c>
      <c r="B867" s="68"/>
      <c r="C867" s="212" t="s">
        <v>589</v>
      </c>
      <c r="D867" s="213">
        <v>45741</v>
      </c>
      <c r="E867" s="191" t="s">
        <v>3186</v>
      </c>
      <c r="F867" s="191" t="s">
        <v>3</v>
      </c>
      <c r="G867" s="191">
        <v>2270961</v>
      </c>
      <c r="H867" s="68"/>
      <c r="I867" s="197" t="s">
        <v>3626</v>
      </c>
      <c r="J867" s="68"/>
      <c r="K867" s="68"/>
      <c r="L867" s="68"/>
      <c r="M867" s="68"/>
      <c r="N867" s="348"/>
      <c r="O867" s="348"/>
      <c r="P867" s="214">
        <v>0</v>
      </c>
      <c r="Q867" s="214">
        <v>18</v>
      </c>
      <c r="R867" s="68" t="s">
        <v>1479</v>
      </c>
      <c r="S867" s="349"/>
      <c r="T867" s="272"/>
    </row>
    <row r="868" spans="1:20" ht="63.75">
      <c r="A868" s="191" t="s">
        <v>550</v>
      </c>
      <c r="B868" s="68"/>
      <c r="C868" s="212" t="s">
        <v>589</v>
      </c>
      <c r="D868" s="213">
        <v>45741</v>
      </c>
      <c r="E868" s="191" t="s">
        <v>3187</v>
      </c>
      <c r="F868" s="191" t="s">
        <v>3</v>
      </c>
      <c r="G868" s="191">
        <v>2270963</v>
      </c>
      <c r="H868" s="68"/>
      <c r="I868" s="197" t="s">
        <v>3627</v>
      </c>
      <c r="J868" s="68"/>
      <c r="K868" s="68"/>
      <c r="L868" s="68"/>
      <c r="M868" s="68"/>
      <c r="N868" s="348"/>
      <c r="O868" s="348"/>
      <c r="P868" s="214">
        <v>0</v>
      </c>
      <c r="Q868" s="214">
        <v>36</v>
      </c>
      <c r="R868" s="68" t="s">
        <v>1479</v>
      </c>
      <c r="S868" s="349"/>
      <c r="T868" s="272"/>
    </row>
    <row r="869" spans="1:20" ht="63.75">
      <c r="A869" s="191" t="s">
        <v>550</v>
      </c>
      <c r="B869" s="68"/>
      <c r="C869" s="212" t="s">
        <v>589</v>
      </c>
      <c r="D869" s="213">
        <v>45741</v>
      </c>
      <c r="E869" s="191" t="s">
        <v>3188</v>
      </c>
      <c r="F869" s="191" t="s">
        <v>3</v>
      </c>
      <c r="G869" s="191">
        <v>2270966</v>
      </c>
      <c r="H869" s="68"/>
      <c r="I869" s="197" t="s">
        <v>3628</v>
      </c>
      <c r="J869" s="68"/>
      <c r="K869" s="68"/>
      <c r="L869" s="68"/>
      <c r="M869" s="68"/>
      <c r="N869" s="348"/>
      <c r="O869" s="348"/>
      <c r="P869" s="214">
        <v>0</v>
      </c>
      <c r="Q869" s="214">
        <v>36</v>
      </c>
      <c r="R869" s="68" t="s">
        <v>1479</v>
      </c>
      <c r="S869" s="349"/>
      <c r="T869" s="272"/>
    </row>
    <row r="870" spans="1:20" ht="63.75">
      <c r="A870" s="191" t="s">
        <v>550</v>
      </c>
      <c r="B870" s="68"/>
      <c r="C870" s="212" t="s">
        <v>589</v>
      </c>
      <c r="D870" s="213">
        <v>45741</v>
      </c>
      <c r="E870" s="191" t="s">
        <v>3189</v>
      </c>
      <c r="F870" s="191" t="s">
        <v>3</v>
      </c>
      <c r="G870" s="191">
        <v>2270969</v>
      </c>
      <c r="H870" s="68"/>
      <c r="I870" s="197" t="s">
        <v>3629</v>
      </c>
      <c r="J870" s="68"/>
      <c r="K870" s="68"/>
      <c r="L870" s="68"/>
      <c r="M870" s="68"/>
      <c r="N870" s="348"/>
      <c r="O870" s="348"/>
      <c r="P870" s="214">
        <v>0</v>
      </c>
      <c r="Q870" s="214">
        <v>18</v>
      </c>
      <c r="R870" s="68" t="s">
        <v>1479</v>
      </c>
      <c r="S870" s="349"/>
      <c r="T870" s="272"/>
    </row>
    <row r="871" spans="1:20" ht="63.75">
      <c r="A871" s="191" t="s">
        <v>550</v>
      </c>
      <c r="B871" s="68"/>
      <c r="C871" s="212" t="s">
        <v>589</v>
      </c>
      <c r="D871" s="213">
        <v>45741</v>
      </c>
      <c r="E871" s="191" t="s">
        <v>3190</v>
      </c>
      <c r="F871" s="191" t="s">
        <v>3</v>
      </c>
      <c r="G871" s="191">
        <v>2270971</v>
      </c>
      <c r="H871" s="68"/>
      <c r="I871" s="197" t="s">
        <v>3630</v>
      </c>
      <c r="J871" s="68"/>
      <c r="K871" s="68"/>
      <c r="L871" s="68"/>
      <c r="M871" s="68"/>
      <c r="N871" s="348"/>
      <c r="O871" s="348"/>
      <c r="P871" s="214">
        <v>0</v>
      </c>
      <c r="Q871" s="214">
        <v>18</v>
      </c>
      <c r="R871" s="68" t="s">
        <v>1479</v>
      </c>
      <c r="S871" s="349"/>
      <c r="T871" s="272"/>
    </row>
    <row r="872" spans="1:20" ht="63.75">
      <c r="A872" s="191" t="s">
        <v>550</v>
      </c>
      <c r="B872" s="68"/>
      <c r="C872" s="212" t="s">
        <v>589</v>
      </c>
      <c r="D872" s="213">
        <v>45741</v>
      </c>
      <c r="E872" s="191" t="s">
        <v>3191</v>
      </c>
      <c r="F872" s="191" t="s">
        <v>3</v>
      </c>
      <c r="G872" s="191">
        <v>2270974</v>
      </c>
      <c r="H872" s="68"/>
      <c r="I872" s="197" t="s">
        <v>3631</v>
      </c>
      <c r="J872" s="68"/>
      <c r="K872" s="68"/>
      <c r="L872" s="68"/>
      <c r="M872" s="68"/>
      <c r="N872" s="348"/>
      <c r="O872" s="348"/>
      <c r="P872" s="214">
        <v>0</v>
      </c>
      <c r="Q872" s="214">
        <v>36</v>
      </c>
      <c r="R872" s="68" t="s">
        <v>1479</v>
      </c>
      <c r="S872" s="349"/>
      <c r="T872" s="272"/>
    </row>
    <row r="873" spans="1:20" ht="63.75">
      <c r="A873" s="191" t="s">
        <v>550</v>
      </c>
      <c r="B873" s="68"/>
      <c r="C873" s="212" t="s">
        <v>589</v>
      </c>
      <c r="D873" s="213">
        <v>45741</v>
      </c>
      <c r="E873" s="191" t="s">
        <v>3192</v>
      </c>
      <c r="F873" s="191" t="s">
        <v>3</v>
      </c>
      <c r="G873" s="191">
        <v>2270975</v>
      </c>
      <c r="H873" s="68"/>
      <c r="I873" s="197" t="s">
        <v>3632</v>
      </c>
      <c r="J873" s="68"/>
      <c r="K873" s="68"/>
      <c r="L873" s="68"/>
      <c r="M873" s="68"/>
      <c r="N873" s="348"/>
      <c r="O873" s="348"/>
      <c r="P873" s="214">
        <v>0</v>
      </c>
      <c r="Q873" s="214">
        <v>90</v>
      </c>
      <c r="R873" s="68" t="s">
        <v>1479</v>
      </c>
      <c r="S873" s="349"/>
      <c r="T873" s="272"/>
    </row>
    <row r="874" spans="1:20" ht="63.75">
      <c r="A874" s="191" t="s">
        <v>550</v>
      </c>
      <c r="B874" s="68"/>
      <c r="C874" s="212" t="s">
        <v>589</v>
      </c>
      <c r="D874" s="213">
        <v>45741</v>
      </c>
      <c r="E874" s="191" t="s">
        <v>3193</v>
      </c>
      <c r="F874" s="191" t="s">
        <v>3</v>
      </c>
      <c r="G874" s="191">
        <v>2270977</v>
      </c>
      <c r="H874" s="68"/>
      <c r="I874" s="197" t="s">
        <v>3633</v>
      </c>
      <c r="J874" s="68"/>
      <c r="K874" s="68"/>
      <c r="L874" s="68"/>
      <c r="M874" s="68"/>
      <c r="N874" s="348"/>
      <c r="O874" s="348"/>
      <c r="P874" s="214">
        <v>0</v>
      </c>
      <c r="Q874" s="214">
        <v>18</v>
      </c>
      <c r="R874" s="68" t="s">
        <v>1479</v>
      </c>
      <c r="S874" s="349"/>
      <c r="T874" s="272"/>
    </row>
    <row r="875" spans="1:20" ht="51">
      <c r="A875" s="191" t="s">
        <v>550</v>
      </c>
      <c r="B875" s="68"/>
      <c r="C875" s="212" t="s">
        <v>589</v>
      </c>
      <c r="D875" s="213">
        <v>45741</v>
      </c>
      <c r="E875" s="191" t="s">
        <v>3194</v>
      </c>
      <c r="F875" s="191" t="s">
        <v>3</v>
      </c>
      <c r="G875" s="191">
        <v>2270989</v>
      </c>
      <c r="H875" s="68"/>
      <c r="I875" s="197" t="s">
        <v>3634</v>
      </c>
      <c r="J875" s="68"/>
      <c r="K875" s="68"/>
      <c r="L875" s="68"/>
      <c r="M875" s="68"/>
      <c r="N875" s="348"/>
      <c r="O875" s="348"/>
      <c r="P875" s="214">
        <v>0</v>
      </c>
      <c r="Q875" s="214">
        <v>7206.05</v>
      </c>
      <c r="R875" s="68" t="s">
        <v>1479</v>
      </c>
      <c r="S875" s="349"/>
      <c r="T875" s="272"/>
    </row>
    <row r="876" spans="1:20" ht="38.25">
      <c r="A876" s="191" t="s">
        <v>550</v>
      </c>
      <c r="B876" s="68"/>
      <c r="C876" s="212" t="s">
        <v>589</v>
      </c>
      <c r="D876" s="213">
        <v>45741</v>
      </c>
      <c r="E876" s="191" t="s">
        <v>3195</v>
      </c>
      <c r="F876" s="191" t="s">
        <v>3</v>
      </c>
      <c r="G876" s="191">
        <v>2271015</v>
      </c>
      <c r="H876" s="68"/>
      <c r="I876" s="197" t="s">
        <v>1535</v>
      </c>
      <c r="J876" s="68"/>
      <c r="K876" s="68"/>
      <c r="L876" s="68"/>
      <c r="M876" s="68"/>
      <c r="N876" s="348"/>
      <c r="O876" s="348"/>
      <c r="P876" s="214">
        <v>0</v>
      </c>
      <c r="Q876" s="214">
        <v>860</v>
      </c>
      <c r="R876" s="68" t="s">
        <v>1479</v>
      </c>
      <c r="S876" s="349"/>
      <c r="T876" s="272"/>
    </row>
    <row r="877" spans="1:20" ht="63.75">
      <c r="A877" s="191">
        <v>15</v>
      </c>
      <c r="B877" s="68"/>
      <c r="C877" s="212" t="s">
        <v>39</v>
      </c>
      <c r="D877" s="213">
        <v>45741</v>
      </c>
      <c r="E877" s="191" t="s">
        <v>3196</v>
      </c>
      <c r="F877" s="191" t="s">
        <v>3</v>
      </c>
      <c r="G877" s="191">
        <v>2271020</v>
      </c>
      <c r="H877" s="68"/>
      <c r="I877" s="197" t="s">
        <v>3635</v>
      </c>
      <c r="J877" s="68"/>
      <c r="K877" s="68"/>
      <c r="L877" s="68"/>
      <c r="M877" s="68"/>
      <c r="N877" s="348"/>
      <c r="O877" s="348"/>
      <c r="P877" s="214">
        <v>0</v>
      </c>
      <c r="Q877" s="214">
        <v>4334.0600000000004</v>
      </c>
      <c r="R877" s="68" t="s">
        <v>1479</v>
      </c>
      <c r="S877" s="349"/>
      <c r="T877" s="272"/>
    </row>
    <row r="878" spans="1:20" ht="51">
      <c r="A878" s="191" t="s">
        <v>550</v>
      </c>
      <c r="B878" s="68"/>
      <c r="C878" s="212" t="s">
        <v>589</v>
      </c>
      <c r="D878" s="213">
        <v>45741</v>
      </c>
      <c r="E878" s="191" t="s">
        <v>3197</v>
      </c>
      <c r="F878" s="191" t="s">
        <v>3</v>
      </c>
      <c r="G878" s="191">
        <v>2271036</v>
      </c>
      <c r="H878" s="68"/>
      <c r="I878" s="197" t="s">
        <v>3636</v>
      </c>
      <c r="J878" s="68"/>
      <c r="K878" s="68"/>
      <c r="L878" s="68"/>
      <c r="M878" s="68"/>
      <c r="N878" s="348"/>
      <c r="O878" s="348"/>
      <c r="P878" s="214">
        <v>0</v>
      </c>
      <c r="Q878" s="214">
        <v>4.8499999999999996</v>
      </c>
      <c r="R878" s="68" t="s">
        <v>1479</v>
      </c>
      <c r="S878" s="349"/>
      <c r="T878" s="272"/>
    </row>
    <row r="879" spans="1:20" ht="63.75">
      <c r="A879" s="191" t="s">
        <v>541</v>
      </c>
      <c r="B879" s="68"/>
      <c r="C879" s="212" t="s">
        <v>590</v>
      </c>
      <c r="D879" s="213">
        <v>45741</v>
      </c>
      <c r="E879" s="191" t="s">
        <v>3198</v>
      </c>
      <c r="F879" s="191" t="s">
        <v>3</v>
      </c>
      <c r="G879" s="191">
        <v>2270803</v>
      </c>
      <c r="H879" s="68"/>
      <c r="I879" s="197" t="s">
        <v>3637</v>
      </c>
      <c r="J879" s="68"/>
      <c r="K879" s="68"/>
      <c r="L879" s="68"/>
      <c r="M879" s="68"/>
      <c r="N879" s="348"/>
      <c r="O879" s="348"/>
      <c r="P879" s="214">
        <v>0</v>
      </c>
      <c r="Q879" s="214">
        <v>12790.75</v>
      </c>
      <c r="R879" s="68" t="s">
        <v>1479</v>
      </c>
      <c r="S879" s="349"/>
      <c r="T879" s="272"/>
    </row>
    <row r="880" spans="1:20" ht="63.75">
      <c r="A880" s="191" t="s">
        <v>541</v>
      </c>
      <c r="B880" s="68"/>
      <c r="C880" s="212" t="s">
        <v>590</v>
      </c>
      <c r="D880" s="213">
        <v>45741</v>
      </c>
      <c r="E880" s="191" t="s">
        <v>3199</v>
      </c>
      <c r="F880" s="191" t="s">
        <v>3</v>
      </c>
      <c r="G880" s="191">
        <v>2270808</v>
      </c>
      <c r="H880" s="68"/>
      <c r="I880" s="197" t="s">
        <v>3638</v>
      </c>
      <c r="J880" s="68"/>
      <c r="K880" s="68"/>
      <c r="L880" s="68"/>
      <c r="M880" s="68"/>
      <c r="N880" s="348"/>
      <c r="O880" s="348"/>
      <c r="P880" s="214">
        <v>0</v>
      </c>
      <c r="Q880" s="214">
        <v>1278706.81</v>
      </c>
      <c r="R880" s="68" t="s">
        <v>1479</v>
      </c>
      <c r="S880" s="349"/>
      <c r="T880" s="272"/>
    </row>
    <row r="881" spans="1:20" ht="51">
      <c r="A881" s="191" t="s">
        <v>541</v>
      </c>
      <c r="B881" s="68"/>
      <c r="C881" s="212" t="s">
        <v>590</v>
      </c>
      <c r="D881" s="213">
        <v>45741</v>
      </c>
      <c r="E881" s="191" t="s">
        <v>3200</v>
      </c>
      <c r="F881" s="191" t="s">
        <v>3</v>
      </c>
      <c r="G881" s="191">
        <v>2270810</v>
      </c>
      <c r="H881" s="68"/>
      <c r="I881" s="197" t="s">
        <v>3639</v>
      </c>
      <c r="J881" s="68"/>
      <c r="K881" s="68"/>
      <c r="L881" s="68"/>
      <c r="M881" s="68"/>
      <c r="N881" s="348"/>
      <c r="O881" s="348"/>
      <c r="P881" s="214">
        <v>0</v>
      </c>
      <c r="Q881" s="214">
        <v>827671.47</v>
      </c>
      <c r="R881" s="68" t="s">
        <v>1479</v>
      </c>
      <c r="S881" s="349"/>
      <c r="T881" s="272"/>
    </row>
    <row r="882" spans="1:20" ht="51">
      <c r="A882" s="191" t="s">
        <v>541</v>
      </c>
      <c r="B882" s="68"/>
      <c r="C882" s="212" t="s">
        <v>590</v>
      </c>
      <c r="D882" s="213">
        <v>45741</v>
      </c>
      <c r="E882" s="191" t="s">
        <v>3201</v>
      </c>
      <c r="F882" s="191" t="s">
        <v>3</v>
      </c>
      <c r="G882" s="191">
        <v>2270862</v>
      </c>
      <c r="H882" s="68"/>
      <c r="I882" s="197" t="s">
        <v>3640</v>
      </c>
      <c r="J882" s="68"/>
      <c r="K882" s="68"/>
      <c r="L882" s="68"/>
      <c r="M882" s="68"/>
      <c r="N882" s="348"/>
      <c r="O882" s="348"/>
      <c r="P882" s="214">
        <v>0</v>
      </c>
      <c r="Q882" s="214">
        <v>1426.8</v>
      </c>
      <c r="R882" s="68" t="s">
        <v>1479</v>
      </c>
      <c r="S882" s="349"/>
      <c r="T882" s="272"/>
    </row>
    <row r="883" spans="1:20" ht="51">
      <c r="A883" s="191" t="s">
        <v>541</v>
      </c>
      <c r="B883" s="68"/>
      <c r="C883" s="212" t="s">
        <v>590</v>
      </c>
      <c r="D883" s="213">
        <v>45741</v>
      </c>
      <c r="E883" s="191" t="s">
        <v>3202</v>
      </c>
      <c r="F883" s="191" t="s">
        <v>3</v>
      </c>
      <c r="G883" s="191">
        <v>2270864</v>
      </c>
      <c r="H883" s="68"/>
      <c r="I883" s="197" t="s">
        <v>3641</v>
      </c>
      <c r="J883" s="68"/>
      <c r="K883" s="68"/>
      <c r="L883" s="68"/>
      <c r="M883" s="68"/>
      <c r="N883" s="348"/>
      <c r="O883" s="348"/>
      <c r="P883" s="214">
        <v>0</v>
      </c>
      <c r="Q883" s="214">
        <v>237.8</v>
      </c>
      <c r="R883" s="68" t="s">
        <v>1479</v>
      </c>
      <c r="S883" s="349"/>
      <c r="T883" s="272"/>
    </row>
    <row r="884" spans="1:20" ht="51">
      <c r="A884" s="191" t="s">
        <v>541</v>
      </c>
      <c r="B884" s="68"/>
      <c r="C884" s="212" t="s">
        <v>590</v>
      </c>
      <c r="D884" s="213">
        <v>45741</v>
      </c>
      <c r="E884" s="191" t="s">
        <v>3203</v>
      </c>
      <c r="F884" s="191" t="s">
        <v>3</v>
      </c>
      <c r="G884" s="191">
        <v>2270866</v>
      </c>
      <c r="H884" s="68"/>
      <c r="I884" s="197" t="s">
        <v>3642</v>
      </c>
      <c r="J884" s="68"/>
      <c r="K884" s="68"/>
      <c r="L884" s="68"/>
      <c r="M884" s="68"/>
      <c r="N884" s="348"/>
      <c r="O884" s="348"/>
      <c r="P884" s="214">
        <v>0</v>
      </c>
      <c r="Q884" s="214">
        <v>1385</v>
      </c>
      <c r="R884" s="68" t="s">
        <v>1479</v>
      </c>
      <c r="S884" s="349"/>
      <c r="T884" s="272"/>
    </row>
    <row r="885" spans="1:20" ht="51">
      <c r="A885" s="191" t="s">
        <v>541</v>
      </c>
      <c r="B885" s="68"/>
      <c r="C885" s="212" t="s">
        <v>590</v>
      </c>
      <c r="D885" s="213">
        <v>45741</v>
      </c>
      <c r="E885" s="191" t="s">
        <v>3204</v>
      </c>
      <c r="F885" s="191" t="s">
        <v>3</v>
      </c>
      <c r="G885" s="191">
        <v>2270867</v>
      </c>
      <c r="H885" s="68"/>
      <c r="I885" s="197" t="s">
        <v>3643</v>
      </c>
      <c r="J885" s="68"/>
      <c r="K885" s="68"/>
      <c r="L885" s="68"/>
      <c r="M885" s="68"/>
      <c r="N885" s="348"/>
      <c r="O885" s="348"/>
      <c r="P885" s="214">
        <v>0</v>
      </c>
      <c r="Q885" s="214">
        <v>123.4</v>
      </c>
      <c r="R885" s="68" t="s">
        <v>1479</v>
      </c>
      <c r="S885" s="349"/>
      <c r="T885" s="272"/>
    </row>
    <row r="886" spans="1:20" ht="51">
      <c r="A886" s="191" t="s">
        <v>541</v>
      </c>
      <c r="B886" s="68"/>
      <c r="C886" s="212" t="s">
        <v>590</v>
      </c>
      <c r="D886" s="213">
        <v>45741</v>
      </c>
      <c r="E886" s="191" t="s">
        <v>3205</v>
      </c>
      <c r="F886" s="191" t="s">
        <v>3</v>
      </c>
      <c r="G886" s="191">
        <v>2270868</v>
      </c>
      <c r="H886" s="68"/>
      <c r="I886" s="197" t="s">
        <v>3644</v>
      </c>
      <c r="J886" s="68"/>
      <c r="K886" s="68"/>
      <c r="L886" s="68"/>
      <c r="M886" s="68"/>
      <c r="N886" s="348"/>
      <c r="O886" s="348"/>
      <c r="P886" s="214">
        <v>0</v>
      </c>
      <c r="Q886" s="214">
        <v>15831.54</v>
      </c>
      <c r="R886" s="68" t="s">
        <v>1479</v>
      </c>
      <c r="S886" s="349"/>
      <c r="T886" s="272"/>
    </row>
    <row r="887" spans="1:20" ht="51">
      <c r="A887" s="191" t="s">
        <v>541</v>
      </c>
      <c r="B887" s="68"/>
      <c r="C887" s="212" t="s">
        <v>590</v>
      </c>
      <c r="D887" s="213">
        <v>45741</v>
      </c>
      <c r="E887" s="191" t="s">
        <v>3206</v>
      </c>
      <c r="F887" s="191" t="s">
        <v>3</v>
      </c>
      <c r="G887" s="191">
        <v>2270869</v>
      </c>
      <c r="H887" s="68"/>
      <c r="I887" s="197" t="s">
        <v>3645</v>
      </c>
      <c r="J887" s="68"/>
      <c r="K887" s="68"/>
      <c r="L887" s="68"/>
      <c r="M887" s="68"/>
      <c r="N887" s="348"/>
      <c r="O887" s="348"/>
      <c r="P887" s="214">
        <v>0</v>
      </c>
      <c r="Q887" s="214">
        <v>2676.7</v>
      </c>
      <c r="R887" s="68" t="s">
        <v>1479</v>
      </c>
      <c r="S887" s="349"/>
      <c r="T887" s="272"/>
    </row>
    <row r="888" spans="1:20" ht="51">
      <c r="A888" s="191" t="s">
        <v>541</v>
      </c>
      <c r="B888" s="68"/>
      <c r="C888" s="212" t="s">
        <v>590</v>
      </c>
      <c r="D888" s="213">
        <v>45741</v>
      </c>
      <c r="E888" s="191" t="s">
        <v>3207</v>
      </c>
      <c r="F888" s="191" t="s">
        <v>3</v>
      </c>
      <c r="G888" s="191">
        <v>2270872</v>
      </c>
      <c r="H888" s="68"/>
      <c r="I888" s="197" t="s">
        <v>3646</v>
      </c>
      <c r="J888" s="68"/>
      <c r="K888" s="68"/>
      <c r="L888" s="68"/>
      <c r="M888" s="68"/>
      <c r="N888" s="348"/>
      <c r="O888" s="348"/>
      <c r="P888" s="214">
        <v>0</v>
      </c>
      <c r="Q888" s="214">
        <v>2087.0700000000002</v>
      </c>
      <c r="R888" s="68" t="s">
        <v>1479</v>
      </c>
      <c r="S888" s="349"/>
      <c r="T888" s="272"/>
    </row>
    <row r="889" spans="1:20" ht="51">
      <c r="A889" s="191" t="s">
        <v>541</v>
      </c>
      <c r="B889" s="68"/>
      <c r="C889" s="212" t="s">
        <v>590</v>
      </c>
      <c r="D889" s="213">
        <v>45741</v>
      </c>
      <c r="E889" s="191" t="s">
        <v>3208</v>
      </c>
      <c r="F889" s="191" t="s">
        <v>3</v>
      </c>
      <c r="G889" s="191">
        <v>2270874</v>
      </c>
      <c r="H889" s="68"/>
      <c r="I889" s="197" t="s">
        <v>3647</v>
      </c>
      <c r="J889" s="68"/>
      <c r="K889" s="68"/>
      <c r="L889" s="68"/>
      <c r="M889" s="68"/>
      <c r="N889" s="348"/>
      <c r="O889" s="348"/>
      <c r="P889" s="214">
        <v>0</v>
      </c>
      <c r="Q889" s="214">
        <v>30192.39</v>
      </c>
      <c r="R889" s="68" t="s">
        <v>1479</v>
      </c>
      <c r="S889" s="349"/>
      <c r="T889" s="272"/>
    </row>
    <row r="890" spans="1:20" ht="51">
      <c r="A890" s="191" t="s">
        <v>541</v>
      </c>
      <c r="B890" s="68"/>
      <c r="C890" s="212" t="s">
        <v>590</v>
      </c>
      <c r="D890" s="213">
        <v>45741</v>
      </c>
      <c r="E890" s="191" t="s">
        <v>3209</v>
      </c>
      <c r="F890" s="191" t="s">
        <v>3</v>
      </c>
      <c r="G890" s="191">
        <v>2270875</v>
      </c>
      <c r="H890" s="68"/>
      <c r="I890" s="197" t="s">
        <v>3648</v>
      </c>
      <c r="J890" s="68"/>
      <c r="K890" s="68"/>
      <c r="L890" s="68"/>
      <c r="M890" s="68"/>
      <c r="N890" s="348"/>
      <c r="O890" s="348"/>
      <c r="P890" s="214">
        <v>0</v>
      </c>
      <c r="Q890" s="214">
        <v>31158.29</v>
      </c>
      <c r="R890" s="68" t="s">
        <v>1479</v>
      </c>
      <c r="S890" s="349"/>
      <c r="T890" s="272"/>
    </row>
    <row r="891" spans="1:20" ht="51">
      <c r="A891" s="191" t="s">
        <v>541</v>
      </c>
      <c r="B891" s="68"/>
      <c r="C891" s="212" t="s">
        <v>590</v>
      </c>
      <c r="D891" s="213">
        <v>45741</v>
      </c>
      <c r="E891" s="191" t="s">
        <v>3210</v>
      </c>
      <c r="F891" s="191" t="s">
        <v>3</v>
      </c>
      <c r="G891" s="191">
        <v>2270878</v>
      </c>
      <c r="H891" s="68"/>
      <c r="I891" s="197" t="s">
        <v>3649</v>
      </c>
      <c r="J891" s="68"/>
      <c r="K891" s="68"/>
      <c r="L891" s="68"/>
      <c r="M891" s="68"/>
      <c r="N891" s="348"/>
      <c r="O891" s="348"/>
      <c r="P891" s="214">
        <v>0</v>
      </c>
      <c r="Q891" s="214">
        <v>22102.6</v>
      </c>
      <c r="R891" s="68" t="s">
        <v>1479</v>
      </c>
      <c r="S891" s="349"/>
      <c r="T891" s="272"/>
    </row>
    <row r="892" spans="1:20" ht="51">
      <c r="A892" s="191" t="s">
        <v>541</v>
      </c>
      <c r="B892" s="68"/>
      <c r="C892" s="212" t="s">
        <v>590</v>
      </c>
      <c r="D892" s="213">
        <v>45741</v>
      </c>
      <c r="E892" s="191" t="s">
        <v>3211</v>
      </c>
      <c r="F892" s="191" t="s">
        <v>3</v>
      </c>
      <c r="G892" s="191">
        <v>2270880</v>
      </c>
      <c r="H892" s="68"/>
      <c r="I892" s="197" t="s">
        <v>3650</v>
      </c>
      <c r="J892" s="68"/>
      <c r="K892" s="68"/>
      <c r="L892" s="68"/>
      <c r="M892" s="68"/>
      <c r="N892" s="348"/>
      <c r="O892" s="348"/>
      <c r="P892" s="214">
        <v>0</v>
      </c>
      <c r="Q892" s="214">
        <v>23348.9</v>
      </c>
      <c r="R892" s="68" t="s">
        <v>1479</v>
      </c>
      <c r="S892" s="349"/>
      <c r="T892" s="272"/>
    </row>
    <row r="893" spans="1:20" ht="51">
      <c r="A893" s="191" t="s">
        <v>550</v>
      </c>
      <c r="B893" s="68"/>
      <c r="C893" s="212" t="s">
        <v>589</v>
      </c>
      <c r="D893" s="213">
        <v>45741</v>
      </c>
      <c r="E893" s="191" t="s">
        <v>3212</v>
      </c>
      <c r="F893" s="191" t="s">
        <v>3</v>
      </c>
      <c r="G893" s="191">
        <v>2270882</v>
      </c>
      <c r="H893" s="68"/>
      <c r="I893" s="197" t="s">
        <v>3651</v>
      </c>
      <c r="J893" s="68"/>
      <c r="K893" s="68"/>
      <c r="L893" s="68"/>
      <c r="M893" s="68"/>
      <c r="N893" s="348"/>
      <c r="O893" s="348"/>
      <c r="P893" s="214">
        <v>0</v>
      </c>
      <c r="Q893" s="214">
        <v>5347.38</v>
      </c>
      <c r="R893" s="68" t="s">
        <v>1479</v>
      </c>
      <c r="S893" s="349"/>
      <c r="T893" s="272"/>
    </row>
    <row r="894" spans="1:20" ht="51">
      <c r="A894" s="191" t="s">
        <v>541</v>
      </c>
      <c r="B894" s="68"/>
      <c r="C894" s="212" t="s">
        <v>590</v>
      </c>
      <c r="D894" s="213">
        <v>45741</v>
      </c>
      <c r="E894" s="191" t="s">
        <v>3213</v>
      </c>
      <c r="F894" s="191" t="s">
        <v>3</v>
      </c>
      <c r="G894" s="191">
        <v>2270883</v>
      </c>
      <c r="H894" s="68"/>
      <c r="I894" s="197" t="s">
        <v>3652</v>
      </c>
      <c r="J894" s="68"/>
      <c r="K894" s="68"/>
      <c r="L894" s="68"/>
      <c r="M894" s="68"/>
      <c r="N894" s="348"/>
      <c r="O894" s="348"/>
      <c r="P894" s="214">
        <v>0</v>
      </c>
      <c r="Q894" s="214">
        <v>8742.81</v>
      </c>
      <c r="R894" s="68" t="s">
        <v>1479</v>
      </c>
      <c r="S894" s="349"/>
      <c r="T894" s="272"/>
    </row>
    <row r="895" spans="1:20" ht="51">
      <c r="A895" s="191" t="s">
        <v>541</v>
      </c>
      <c r="B895" s="68"/>
      <c r="C895" s="212" t="s">
        <v>590</v>
      </c>
      <c r="D895" s="213">
        <v>45741</v>
      </c>
      <c r="E895" s="191" t="s">
        <v>3214</v>
      </c>
      <c r="F895" s="191" t="s">
        <v>3</v>
      </c>
      <c r="G895" s="191">
        <v>2270884</v>
      </c>
      <c r="H895" s="68"/>
      <c r="I895" s="197" t="s">
        <v>3653</v>
      </c>
      <c r="J895" s="68"/>
      <c r="K895" s="68"/>
      <c r="L895" s="68"/>
      <c r="M895" s="68"/>
      <c r="N895" s="348"/>
      <c r="O895" s="348"/>
      <c r="P895" s="214">
        <v>0</v>
      </c>
      <c r="Q895" s="214">
        <v>3944.59</v>
      </c>
      <c r="R895" s="68" t="s">
        <v>1479</v>
      </c>
      <c r="S895" s="349"/>
      <c r="T895" s="272"/>
    </row>
    <row r="896" spans="1:20" ht="51">
      <c r="A896" s="191" t="s">
        <v>541</v>
      </c>
      <c r="B896" s="68"/>
      <c r="C896" s="212" t="s">
        <v>590</v>
      </c>
      <c r="D896" s="213">
        <v>45741</v>
      </c>
      <c r="E896" s="191" t="s">
        <v>3215</v>
      </c>
      <c r="F896" s="191" t="s">
        <v>3</v>
      </c>
      <c r="G896" s="191">
        <v>2270887</v>
      </c>
      <c r="H896" s="68"/>
      <c r="I896" s="197" t="s">
        <v>3654</v>
      </c>
      <c r="J896" s="68"/>
      <c r="K896" s="68"/>
      <c r="L896" s="68"/>
      <c r="M896" s="68"/>
      <c r="N896" s="348"/>
      <c r="O896" s="348"/>
      <c r="P896" s="214">
        <v>0</v>
      </c>
      <c r="Q896" s="214">
        <v>1555.58</v>
      </c>
      <c r="R896" s="68" t="s">
        <v>1479</v>
      </c>
      <c r="S896" s="349"/>
      <c r="T896" s="272"/>
    </row>
    <row r="897" spans="1:20" ht="51">
      <c r="A897" s="191" t="s">
        <v>541</v>
      </c>
      <c r="B897" s="68"/>
      <c r="C897" s="212" t="s">
        <v>590</v>
      </c>
      <c r="D897" s="213">
        <v>45741</v>
      </c>
      <c r="E897" s="191" t="s">
        <v>3216</v>
      </c>
      <c r="F897" s="191" t="s">
        <v>3</v>
      </c>
      <c r="G897" s="191">
        <v>2270889</v>
      </c>
      <c r="H897" s="68"/>
      <c r="I897" s="197" t="s">
        <v>3655</v>
      </c>
      <c r="J897" s="68"/>
      <c r="K897" s="68"/>
      <c r="L897" s="68"/>
      <c r="M897" s="68"/>
      <c r="N897" s="348"/>
      <c r="O897" s="348"/>
      <c r="P897" s="214">
        <v>0</v>
      </c>
      <c r="Q897" s="214">
        <v>4268.3900000000003</v>
      </c>
      <c r="R897" s="68" t="s">
        <v>1479</v>
      </c>
      <c r="S897" s="349"/>
      <c r="T897" s="272"/>
    </row>
    <row r="898" spans="1:20" ht="51">
      <c r="A898" s="191" t="s">
        <v>541</v>
      </c>
      <c r="B898" s="68"/>
      <c r="C898" s="212" t="s">
        <v>590</v>
      </c>
      <c r="D898" s="213">
        <v>45741</v>
      </c>
      <c r="E898" s="191" t="s">
        <v>3217</v>
      </c>
      <c r="F898" s="191" t="s">
        <v>3</v>
      </c>
      <c r="G898" s="191">
        <v>2270891</v>
      </c>
      <c r="H898" s="68"/>
      <c r="I898" s="197" t="s">
        <v>3656</v>
      </c>
      <c r="J898" s="68"/>
      <c r="K898" s="68"/>
      <c r="L898" s="68"/>
      <c r="M898" s="68"/>
      <c r="N898" s="348"/>
      <c r="O898" s="348"/>
      <c r="P898" s="214">
        <v>0</v>
      </c>
      <c r="Q898" s="214">
        <v>2648.33</v>
      </c>
      <c r="R898" s="68" t="s">
        <v>1479</v>
      </c>
      <c r="S898" s="349"/>
      <c r="T898" s="272"/>
    </row>
    <row r="899" spans="1:20" ht="51">
      <c r="A899" s="191" t="s">
        <v>541</v>
      </c>
      <c r="B899" s="68"/>
      <c r="C899" s="212" t="s">
        <v>590</v>
      </c>
      <c r="D899" s="213">
        <v>45741</v>
      </c>
      <c r="E899" s="191" t="s">
        <v>3218</v>
      </c>
      <c r="F899" s="191" t="s">
        <v>3</v>
      </c>
      <c r="G899" s="191">
        <v>2270892</v>
      </c>
      <c r="H899" s="68"/>
      <c r="I899" s="197" t="s">
        <v>3657</v>
      </c>
      <c r="J899" s="68"/>
      <c r="K899" s="68"/>
      <c r="L899" s="68"/>
      <c r="M899" s="68"/>
      <c r="N899" s="348"/>
      <c r="O899" s="348"/>
      <c r="P899" s="214">
        <v>0</v>
      </c>
      <c r="Q899" s="214">
        <v>35425.97</v>
      </c>
      <c r="R899" s="68" t="s">
        <v>1479</v>
      </c>
      <c r="S899" s="349"/>
      <c r="T899" s="272"/>
    </row>
    <row r="900" spans="1:20" ht="51">
      <c r="A900" s="191" t="s">
        <v>541</v>
      </c>
      <c r="B900" s="68"/>
      <c r="C900" s="212" t="s">
        <v>590</v>
      </c>
      <c r="D900" s="213">
        <v>45741</v>
      </c>
      <c r="E900" s="191" t="s">
        <v>3219</v>
      </c>
      <c r="F900" s="191" t="s">
        <v>3</v>
      </c>
      <c r="G900" s="191">
        <v>2270895</v>
      </c>
      <c r="H900" s="68"/>
      <c r="I900" s="197" t="s">
        <v>3658</v>
      </c>
      <c r="J900" s="68"/>
      <c r="K900" s="68"/>
      <c r="L900" s="68"/>
      <c r="M900" s="68"/>
      <c r="N900" s="348"/>
      <c r="O900" s="348"/>
      <c r="P900" s="214">
        <v>0</v>
      </c>
      <c r="Q900" s="214">
        <v>25973.55</v>
      </c>
      <c r="R900" s="68" t="s">
        <v>1479</v>
      </c>
      <c r="S900" s="349"/>
      <c r="T900" s="272"/>
    </row>
    <row r="901" spans="1:20" ht="51">
      <c r="A901" s="191" t="s">
        <v>541</v>
      </c>
      <c r="B901" s="68"/>
      <c r="C901" s="212" t="s">
        <v>590</v>
      </c>
      <c r="D901" s="213">
        <v>45741</v>
      </c>
      <c r="E901" s="191" t="s">
        <v>3220</v>
      </c>
      <c r="F901" s="191" t="s">
        <v>3</v>
      </c>
      <c r="G901" s="191">
        <v>2270896</v>
      </c>
      <c r="H901" s="68"/>
      <c r="I901" s="197" t="s">
        <v>3659</v>
      </c>
      <c r="J901" s="68"/>
      <c r="K901" s="68"/>
      <c r="L901" s="68"/>
      <c r="M901" s="68"/>
      <c r="N901" s="348"/>
      <c r="O901" s="348"/>
      <c r="P901" s="214">
        <v>0</v>
      </c>
      <c r="Q901" s="214">
        <v>671.22</v>
      </c>
      <c r="R901" s="68" t="s">
        <v>1479</v>
      </c>
      <c r="S901" s="349"/>
      <c r="T901" s="272"/>
    </row>
    <row r="902" spans="1:20" ht="51">
      <c r="A902" s="191" t="s">
        <v>541</v>
      </c>
      <c r="B902" s="68"/>
      <c r="C902" s="212" t="s">
        <v>590</v>
      </c>
      <c r="D902" s="213">
        <v>45741</v>
      </c>
      <c r="E902" s="191" t="s">
        <v>3221</v>
      </c>
      <c r="F902" s="191" t="s">
        <v>3</v>
      </c>
      <c r="G902" s="191">
        <v>2270897</v>
      </c>
      <c r="H902" s="68"/>
      <c r="I902" s="197" t="s">
        <v>3660</v>
      </c>
      <c r="J902" s="68"/>
      <c r="K902" s="68"/>
      <c r="L902" s="68"/>
      <c r="M902" s="68"/>
      <c r="N902" s="348"/>
      <c r="O902" s="348"/>
      <c r="P902" s="214">
        <v>0</v>
      </c>
      <c r="Q902" s="214">
        <v>9794.4599999999991</v>
      </c>
      <c r="R902" s="68" t="s">
        <v>1479</v>
      </c>
      <c r="S902" s="349"/>
      <c r="T902" s="272"/>
    </row>
    <row r="903" spans="1:20" ht="51">
      <c r="A903" s="191" t="s">
        <v>541</v>
      </c>
      <c r="B903" s="68"/>
      <c r="C903" s="212" t="s">
        <v>590</v>
      </c>
      <c r="D903" s="213">
        <v>45741</v>
      </c>
      <c r="E903" s="191" t="s">
        <v>3222</v>
      </c>
      <c r="F903" s="191" t="s">
        <v>3</v>
      </c>
      <c r="G903" s="191">
        <v>2270900</v>
      </c>
      <c r="H903" s="68"/>
      <c r="I903" s="197" t="s">
        <v>3661</v>
      </c>
      <c r="J903" s="68"/>
      <c r="K903" s="68"/>
      <c r="L903" s="68"/>
      <c r="M903" s="68"/>
      <c r="N903" s="348"/>
      <c r="O903" s="348"/>
      <c r="P903" s="214">
        <v>0</v>
      </c>
      <c r="Q903" s="214">
        <v>65976.3</v>
      </c>
      <c r="R903" s="68" t="s">
        <v>1479</v>
      </c>
      <c r="S903" s="349"/>
      <c r="T903" s="272"/>
    </row>
    <row r="904" spans="1:20" ht="51">
      <c r="A904" s="191" t="s">
        <v>541</v>
      </c>
      <c r="B904" s="68"/>
      <c r="C904" s="212" t="s">
        <v>590</v>
      </c>
      <c r="D904" s="213">
        <v>45741</v>
      </c>
      <c r="E904" s="191" t="s">
        <v>3223</v>
      </c>
      <c r="F904" s="191" t="s">
        <v>3</v>
      </c>
      <c r="G904" s="191">
        <v>2270903</v>
      </c>
      <c r="H904" s="68"/>
      <c r="I904" s="197" t="s">
        <v>3662</v>
      </c>
      <c r="J904" s="68"/>
      <c r="K904" s="68"/>
      <c r="L904" s="68"/>
      <c r="M904" s="68"/>
      <c r="N904" s="348"/>
      <c r="O904" s="348"/>
      <c r="P904" s="214">
        <v>0</v>
      </c>
      <c r="Q904" s="214">
        <v>97489.59</v>
      </c>
      <c r="R904" s="68" t="s">
        <v>1479</v>
      </c>
      <c r="S904" s="349"/>
      <c r="T904" s="272"/>
    </row>
    <row r="905" spans="1:20" ht="51">
      <c r="A905" s="191" t="s">
        <v>541</v>
      </c>
      <c r="B905" s="68"/>
      <c r="C905" s="212" t="s">
        <v>590</v>
      </c>
      <c r="D905" s="213">
        <v>45741</v>
      </c>
      <c r="E905" s="191" t="s">
        <v>3224</v>
      </c>
      <c r="F905" s="191" t="s">
        <v>3</v>
      </c>
      <c r="G905" s="191">
        <v>2270904</v>
      </c>
      <c r="H905" s="68"/>
      <c r="I905" s="197" t="s">
        <v>3663</v>
      </c>
      <c r="J905" s="68"/>
      <c r="K905" s="68"/>
      <c r="L905" s="68"/>
      <c r="M905" s="68"/>
      <c r="N905" s="348"/>
      <c r="O905" s="348"/>
      <c r="P905" s="214">
        <v>0</v>
      </c>
      <c r="Q905" s="214">
        <v>20429.75</v>
      </c>
      <c r="R905" s="68" t="s">
        <v>1479</v>
      </c>
      <c r="S905" s="349"/>
      <c r="T905" s="272"/>
    </row>
    <row r="906" spans="1:20" ht="51">
      <c r="A906" s="191" t="s">
        <v>541</v>
      </c>
      <c r="B906" s="68"/>
      <c r="C906" s="212" t="s">
        <v>590</v>
      </c>
      <c r="D906" s="213">
        <v>45741</v>
      </c>
      <c r="E906" s="191" t="s">
        <v>3225</v>
      </c>
      <c r="F906" s="191" t="s">
        <v>3</v>
      </c>
      <c r="G906" s="191">
        <v>2270906</v>
      </c>
      <c r="H906" s="68"/>
      <c r="I906" s="197" t="s">
        <v>3664</v>
      </c>
      <c r="J906" s="68"/>
      <c r="K906" s="68"/>
      <c r="L906" s="68"/>
      <c r="M906" s="68"/>
      <c r="N906" s="348"/>
      <c r="O906" s="348"/>
      <c r="P906" s="214">
        <v>0</v>
      </c>
      <c r="Q906" s="214">
        <v>65911.429999999993</v>
      </c>
      <c r="R906" s="68" t="s">
        <v>1479</v>
      </c>
      <c r="S906" s="349"/>
      <c r="T906" s="272"/>
    </row>
    <row r="907" spans="1:20" ht="51">
      <c r="A907" s="191" t="s">
        <v>541</v>
      </c>
      <c r="B907" s="68"/>
      <c r="C907" s="212" t="s">
        <v>590</v>
      </c>
      <c r="D907" s="213">
        <v>45741</v>
      </c>
      <c r="E907" s="191" t="s">
        <v>3226</v>
      </c>
      <c r="F907" s="191" t="s">
        <v>3</v>
      </c>
      <c r="G907" s="191">
        <v>2270909</v>
      </c>
      <c r="H907" s="68"/>
      <c r="I907" s="197" t="s">
        <v>3665</v>
      </c>
      <c r="J907" s="68"/>
      <c r="K907" s="68"/>
      <c r="L907" s="68"/>
      <c r="M907" s="68"/>
      <c r="N907" s="348"/>
      <c r="O907" s="348"/>
      <c r="P907" s="214">
        <v>0</v>
      </c>
      <c r="Q907" s="214">
        <v>50491.37</v>
      </c>
      <c r="R907" s="68" t="s">
        <v>1479</v>
      </c>
      <c r="S907" s="349"/>
      <c r="T907" s="272"/>
    </row>
    <row r="908" spans="1:20" ht="51">
      <c r="A908" s="191" t="s">
        <v>541</v>
      </c>
      <c r="B908" s="68"/>
      <c r="C908" s="212" t="s">
        <v>590</v>
      </c>
      <c r="D908" s="213">
        <v>45741</v>
      </c>
      <c r="E908" s="191" t="s">
        <v>3227</v>
      </c>
      <c r="F908" s="191" t="s">
        <v>3</v>
      </c>
      <c r="G908" s="191">
        <v>2270912</v>
      </c>
      <c r="H908" s="68"/>
      <c r="I908" s="197" t="s">
        <v>3666</v>
      </c>
      <c r="J908" s="68"/>
      <c r="K908" s="68"/>
      <c r="L908" s="68"/>
      <c r="M908" s="68"/>
      <c r="N908" s="348"/>
      <c r="O908" s="348"/>
      <c r="P908" s="214">
        <v>0</v>
      </c>
      <c r="Q908" s="214">
        <v>12756.35</v>
      </c>
      <c r="R908" s="68" t="s">
        <v>1479</v>
      </c>
      <c r="S908" s="349"/>
      <c r="T908" s="272"/>
    </row>
    <row r="909" spans="1:20" ht="51">
      <c r="A909" s="191" t="s">
        <v>541</v>
      </c>
      <c r="B909" s="68"/>
      <c r="C909" s="212" t="s">
        <v>590</v>
      </c>
      <c r="D909" s="213">
        <v>45741</v>
      </c>
      <c r="E909" s="191" t="s">
        <v>3228</v>
      </c>
      <c r="F909" s="191" t="s">
        <v>3</v>
      </c>
      <c r="G909" s="191">
        <v>2270915</v>
      </c>
      <c r="H909" s="68"/>
      <c r="I909" s="197" t="s">
        <v>3667</v>
      </c>
      <c r="J909" s="68"/>
      <c r="K909" s="68"/>
      <c r="L909" s="68"/>
      <c r="M909" s="68"/>
      <c r="N909" s="348"/>
      <c r="O909" s="348"/>
      <c r="P909" s="214">
        <v>0</v>
      </c>
      <c r="Q909" s="214">
        <v>4066.47</v>
      </c>
      <c r="R909" s="68" t="s">
        <v>1479</v>
      </c>
      <c r="S909" s="349"/>
      <c r="T909" s="272"/>
    </row>
    <row r="910" spans="1:20" ht="51">
      <c r="A910" s="191" t="s">
        <v>541</v>
      </c>
      <c r="B910" s="68"/>
      <c r="C910" s="212" t="s">
        <v>590</v>
      </c>
      <c r="D910" s="213">
        <v>45741</v>
      </c>
      <c r="E910" s="191" t="s">
        <v>3229</v>
      </c>
      <c r="F910" s="191" t="s">
        <v>3</v>
      </c>
      <c r="G910" s="191">
        <v>2270916</v>
      </c>
      <c r="H910" s="68"/>
      <c r="I910" s="197" t="s">
        <v>3668</v>
      </c>
      <c r="J910" s="68"/>
      <c r="K910" s="68"/>
      <c r="L910" s="68"/>
      <c r="M910" s="68"/>
      <c r="N910" s="348"/>
      <c r="O910" s="348"/>
      <c r="P910" s="214">
        <v>0</v>
      </c>
      <c r="Q910" s="214">
        <v>4839.04</v>
      </c>
      <c r="R910" s="68" t="s">
        <v>1479</v>
      </c>
      <c r="S910" s="349"/>
      <c r="T910" s="272"/>
    </row>
    <row r="911" spans="1:20" ht="51">
      <c r="A911" s="191" t="s">
        <v>541</v>
      </c>
      <c r="B911" s="68"/>
      <c r="C911" s="212" t="s">
        <v>590</v>
      </c>
      <c r="D911" s="213">
        <v>45741</v>
      </c>
      <c r="E911" s="191" t="s">
        <v>3230</v>
      </c>
      <c r="F911" s="191" t="s">
        <v>3</v>
      </c>
      <c r="G911" s="191">
        <v>2270919</v>
      </c>
      <c r="H911" s="68"/>
      <c r="I911" s="197" t="s">
        <v>3669</v>
      </c>
      <c r="J911" s="68"/>
      <c r="K911" s="68"/>
      <c r="L911" s="68"/>
      <c r="M911" s="68"/>
      <c r="N911" s="348"/>
      <c r="O911" s="348"/>
      <c r="P911" s="214">
        <v>0</v>
      </c>
      <c r="Q911" s="214">
        <v>2999.8</v>
      </c>
      <c r="R911" s="68" t="s">
        <v>1479</v>
      </c>
      <c r="S911" s="349"/>
      <c r="T911" s="272"/>
    </row>
    <row r="912" spans="1:20" ht="51">
      <c r="A912" s="191" t="s">
        <v>541</v>
      </c>
      <c r="B912" s="68"/>
      <c r="C912" s="212" t="s">
        <v>590</v>
      </c>
      <c r="D912" s="213">
        <v>45741</v>
      </c>
      <c r="E912" s="191" t="s">
        <v>3231</v>
      </c>
      <c r="F912" s="191" t="s">
        <v>3</v>
      </c>
      <c r="G912" s="191">
        <v>2270922</v>
      </c>
      <c r="H912" s="68"/>
      <c r="I912" s="197" t="s">
        <v>3670</v>
      </c>
      <c r="J912" s="68"/>
      <c r="K912" s="68"/>
      <c r="L912" s="68"/>
      <c r="M912" s="68"/>
      <c r="N912" s="348"/>
      <c r="O912" s="348"/>
      <c r="P912" s="214">
        <v>0</v>
      </c>
      <c r="Q912" s="214">
        <v>107594.57</v>
      </c>
      <c r="R912" s="68" t="s">
        <v>1479</v>
      </c>
      <c r="S912" s="349"/>
      <c r="T912" s="272"/>
    </row>
    <row r="913" spans="1:20" ht="51">
      <c r="A913" s="191" t="s">
        <v>541</v>
      </c>
      <c r="B913" s="68"/>
      <c r="C913" s="212" t="s">
        <v>590</v>
      </c>
      <c r="D913" s="213">
        <v>45741</v>
      </c>
      <c r="E913" s="191" t="s">
        <v>3232</v>
      </c>
      <c r="F913" s="191" t="s">
        <v>3</v>
      </c>
      <c r="G913" s="191">
        <v>2270924</v>
      </c>
      <c r="H913" s="68"/>
      <c r="I913" s="197" t="s">
        <v>3671</v>
      </c>
      <c r="J913" s="68"/>
      <c r="K913" s="68"/>
      <c r="L913" s="68"/>
      <c r="M913" s="68"/>
      <c r="N913" s="348"/>
      <c r="O913" s="348"/>
      <c r="P913" s="214">
        <v>0</v>
      </c>
      <c r="Q913" s="214">
        <v>830.61</v>
      </c>
      <c r="R913" s="68" t="s">
        <v>1479</v>
      </c>
      <c r="S913" s="349"/>
      <c r="T913" s="272"/>
    </row>
    <row r="914" spans="1:20" ht="51">
      <c r="A914" s="191" t="s">
        <v>541</v>
      </c>
      <c r="B914" s="68"/>
      <c r="C914" s="212" t="s">
        <v>590</v>
      </c>
      <c r="D914" s="213">
        <v>45741</v>
      </c>
      <c r="E914" s="191" t="s">
        <v>3233</v>
      </c>
      <c r="F914" s="191" t="s">
        <v>3</v>
      </c>
      <c r="G914" s="191">
        <v>2270927</v>
      </c>
      <c r="H914" s="68"/>
      <c r="I914" s="197" t="s">
        <v>3672</v>
      </c>
      <c r="J914" s="68"/>
      <c r="K914" s="68"/>
      <c r="L914" s="68"/>
      <c r="M914" s="68"/>
      <c r="N914" s="348"/>
      <c r="O914" s="348"/>
      <c r="P914" s="214">
        <v>0</v>
      </c>
      <c r="Q914" s="214">
        <v>237.04</v>
      </c>
      <c r="R914" s="68" t="s">
        <v>1479</v>
      </c>
      <c r="S914" s="349"/>
      <c r="T914" s="272"/>
    </row>
    <row r="915" spans="1:20" ht="51">
      <c r="A915" s="191" t="s">
        <v>541</v>
      </c>
      <c r="B915" s="68"/>
      <c r="C915" s="212" t="s">
        <v>590</v>
      </c>
      <c r="D915" s="213">
        <v>45741</v>
      </c>
      <c r="E915" s="191" t="s">
        <v>3234</v>
      </c>
      <c r="F915" s="191" t="s">
        <v>3</v>
      </c>
      <c r="G915" s="191">
        <v>2270929</v>
      </c>
      <c r="H915" s="68"/>
      <c r="I915" s="197" t="s">
        <v>3673</v>
      </c>
      <c r="J915" s="68"/>
      <c r="K915" s="68"/>
      <c r="L915" s="68"/>
      <c r="M915" s="68"/>
      <c r="N915" s="348"/>
      <c r="O915" s="348"/>
      <c r="P915" s="214">
        <v>0</v>
      </c>
      <c r="Q915" s="214">
        <v>172.46</v>
      </c>
      <c r="R915" s="68" t="s">
        <v>1479</v>
      </c>
      <c r="S915" s="349"/>
      <c r="T915" s="272"/>
    </row>
    <row r="916" spans="1:20" ht="51">
      <c r="A916" s="191" t="s">
        <v>541</v>
      </c>
      <c r="B916" s="68"/>
      <c r="C916" s="212" t="s">
        <v>590</v>
      </c>
      <c r="D916" s="213">
        <v>45741</v>
      </c>
      <c r="E916" s="191" t="s">
        <v>3235</v>
      </c>
      <c r="F916" s="191" t="s">
        <v>3</v>
      </c>
      <c r="G916" s="191">
        <v>2270933</v>
      </c>
      <c r="H916" s="68"/>
      <c r="I916" s="197" t="s">
        <v>3674</v>
      </c>
      <c r="J916" s="68"/>
      <c r="K916" s="68"/>
      <c r="L916" s="68"/>
      <c r="M916" s="68"/>
      <c r="N916" s="348"/>
      <c r="O916" s="348"/>
      <c r="P916" s="214">
        <v>0</v>
      </c>
      <c r="Q916" s="214">
        <v>796.96</v>
      </c>
      <c r="R916" s="68" t="s">
        <v>1479</v>
      </c>
      <c r="S916" s="349"/>
      <c r="T916" s="272"/>
    </row>
    <row r="917" spans="1:20" ht="51">
      <c r="A917" s="191">
        <v>35</v>
      </c>
      <c r="B917" s="68"/>
      <c r="C917" s="212" t="s">
        <v>43</v>
      </c>
      <c r="D917" s="213">
        <v>45742</v>
      </c>
      <c r="E917" s="191" t="s">
        <v>3236</v>
      </c>
      <c r="F917" s="191" t="s">
        <v>635</v>
      </c>
      <c r="G917" s="191">
        <v>11489071</v>
      </c>
      <c r="H917" s="68"/>
      <c r="I917" s="197" t="s">
        <v>3675</v>
      </c>
      <c r="J917" s="68"/>
      <c r="K917" s="68"/>
      <c r="L917" s="68"/>
      <c r="M917" s="68"/>
      <c r="N917" s="348"/>
      <c r="O917" s="348"/>
      <c r="P917" s="214">
        <v>0</v>
      </c>
      <c r="Q917" s="214">
        <v>1027.3499999999999</v>
      </c>
      <c r="R917" s="68" t="s">
        <v>1479</v>
      </c>
      <c r="S917" s="349"/>
      <c r="T917" s="272"/>
    </row>
    <row r="918" spans="1:20" ht="63.75">
      <c r="A918" s="191">
        <v>213</v>
      </c>
      <c r="B918" s="68"/>
      <c r="C918" s="212" t="s">
        <v>91</v>
      </c>
      <c r="D918" s="213">
        <v>45742</v>
      </c>
      <c r="E918" s="191" t="s">
        <v>3237</v>
      </c>
      <c r="F918" s="191" t="s">
        <v>6</v>
      </c>
      <c r="G918" s="191">
        <v>1123054</v>
      </c>
      <c r="H918" s="68"/>
      <c r="I918" s="197" t="s">
        <v>3676</v>
      </c>
      <c r="J918" s="68"/>
      <c r="K918" s="68"/>
      <c r="L918" s="68"/>
      <c r="M918" s="68"/>
      <c r="N918" s="348"/>
      <c r="O918" s="348"/>
      <c r="P918" s="214">
        <v>0</v>
      </c>
      <c r="Q918" s="214">
        <v>1476568.57</v>
      </c>
      <c r="R918" s="68" t="s">
        <v>1479</v>
      </c>
      <c r="S918" s="349"/>
      <c r="T918" s="272"/>
    </row>
    <row r="919" spans="1:20" ht="76.5">
      <c r="A919" s="191">
        <v>117</v>
      </c>
      <c r="B919" s="68"/>
      <c r="C919" s="212" t="s">
        <v>54</v>
      </c>
      <c r="D919" s="213">
        <v>45742</v>
      </c>
      <c r="E919" s="191" t="s">
        <v>3238</v>
      </c>
      <c r="F919" s="191" t="s">
        <v>10</v>
      </c>
      <c r="G919" s="191">
        <v>1123035</v>
      </c>
      <c r="H919" s="68"/>
      <c r="I919" s="197" t="s">
        <v>3677</v>
      </c>
      <c r="J919" s="68"/>
      <c r="K919" s="68"/>
      <c r="L919" s="68"/>
      <c r="M919" s="68"/>
      <c r="N919" s="348"/>
      <c r="O919" s="348"/>
      <c r="P919" s="214">
        <v>60</v>
      </c>
      <c r="Q919" s="214">
        <v>0</v>
      </c>
      <c r="R919" s="68" t="s">
        <v>1479</v>
      </c>
      <c r="S919" s="349"/>
      <c r="T919" s="272"/>
    </row>
    <row r="920" spans="1:20" ht="76.5">
      <c r="A920" s="191">
        <v>117</v>
      </c>
      <c r="B920" s="68"/>
      <c r="C920" s="212" t="s">
        <v>54</v>
      </c>
      <c r="D920" s="213">
        <v>45742</v>
      </c>
      <c r="E920" s="191" t="s">
        <v>3239</v>
      </c>
      <c r="F920" s="191" t="s">
        <v>10</v>
      </c>
      <c r="G920" s="191">
        <v>1123036</v>
      </c>
      <c r="H920" s="68"/>
      <c r="I920" s="197" t="s">
        <v>3678</v>
      </c>
      <c r="J920" s="68"/>
      <c r="K920" s="68"/>
      <c r="L920" s="68"/>
      <c r="M920" s="68"/>
      <c r="N920" s="348"/>
      <c r="O920" s="348"/>
      <c r="P920" s="214">
        <v>60</v>
      </c>
      <c r="Q920" s="214">
        <v>0</v>
      </c>
      <c r="R920" s="68" t="s">
        <v>1479</v>
      </c>
      <c r="S920" s="349"/>
      <c r="T920" s="272"/>
    </row>
    <row r="921" spans="1:20" ht="63.75">
      <c r="A921" s="191">
        <v>15</v>
      </c>
      <c r="B921" s="68"/>
      <c r="C921" s="212" t="s">
        <v>39</v>
      </c>
      <c r="D921" s="213">
        <v>45742</v>
      </c>
      <c r="E921" s="191" t="s">
        <v>3240</v>
      </c>
      <c r="F921" s="191" t="s">
        <v>3</v>
      </c>
      <c r="G921" s="191">
        <v>2271310</v>
      </c>
      <c r="H921" s="68"/>
      <c r="I921" s="197" t="s">
        <v>3679</v>
      </c>
      <c r="J921" s="68"/>
      <c r="K921" s="68"/>
      <c r="L921" s="68"/>
      <c r="M921" s="68"/>
      <c r="N921" s="348"/>
      <c r="O921" s="348"/>
      <c r="P921" s="214">
        <v>0</v>
      </c>
      <c r="Q921" s="214">
        <v>9000</v>
      </c>
      <c r="R921" s="68" t="s">
        <v>1479</v>
      </c>
      <c r="S921" s="349"/>
      <c r="T921" s="272"/>
    </row>
    <row r="922" spans="1:20" ht="51">
      <c r="A922" s="191">
        <v>81</v>
      </c>
      <c r="B922" s="68"/>
      <c r="C922" s="212" t="s">
        <v>49</v>
      </c>
      <c r="D922" s="213">
        <v>45742</v>
      </c>
      <c r="E922" s="191" t="s">
        <v>3241</v>
      </c>
      <c r="F922" s="191" t="s">
        <v>3</v>
      </c>
      <c r="G922" s="191">
        <v>2271334</v>
      </c>
      <c r="H922" s="68"/>
      <c r="I922" s="197" t="s">
        <v>3680</v>
      </c>
      <c r="J922" s="68"/>
      <c r="K922" s="68"/>
      <c r="L922" s="68"/>
      <c r="M922" s="68"/>
      <c r="N922" s="348"/>
      <c r="O922" s="348"/>
      <c r="P922" s="214">
        <v>0</v>
      </c>
      <c r="Q922" s="214">
        <v>25</v>
      </c>
      <c r="R922" s="68" t="s">
        <v>1479</v>
      </c>
      <c r="S922" s="349"/>
      <c r="T922" s="272"/>
    </row>
    <row r="923" spans="1:20" ht="51">
      <c r="A923" s="191" t="s">
        <v>550</v>
      </c>
      <c r="B923" s="68"/>
      <c r="C923" s="212" t="s">
        <v>589</v>
      </c>
      <c r="D923" s="213">
        <v>45742</v>
      </c>
      <c r="E923" s="191" t="s">
        <v>3242</v>
      </c>
      <c r="F923" s="191" t="s">
        <v>3</v>
      </c>
      <c r="G923" s="191">
        <v>2271388</v>
      </c>
      <c r="H923" s="68"/>
      <c r="I923" s="197" t="s">
        <v>3681</v>
      </c>
      <c r="J923" s="68"/>
      <c r="K923" s="68"/>
      <c r="L923" s="68"/>
      <c r="M923" s="68"/>
      <c r="N923" s="348"/>
      <c r="O923" s="348"/>
      <c r="P923" s="214">
        <v>0</v>
      </c>
      <c r="Q923" s="214">
        <v>25000</v>
      </c>
      <c r="R923" s="68" t="s">
        <v>1479</v>
      </c>
      <c r="S923" s="349"/>
      <c r="T923" s="272"/>
    </row>
    <row r="924" spans="1:20" ht="51">
      <c r="A924" s="191">
        <v>132</v>
      </c>
      <c r="B924" s="68"/>
      <c r="C924" s="212" t="s">
        <v>59</v>
      </c>
      <c r="D924" s="213">
        <v>45742</v>
      </c>
      <c r="E924" s="191" t="s">
        <v>3243</v>
      </c>
      <c r="F924" s="191" t="s">
        <v>3</v>
      </c>
      <c r="G924" s="191">
        <v>2271392</v>
      </c>
      <c r="H924" s="68"/>
      <c r="I924" s="197" t="s">
        <v>3682</v>
      </c>
      <c r="J924" s="68"/>
      <c r="K924" s="68"/>
      <c r="L924" s="68"/>
      <c r="M924" s="68"/>
      <c r="N924" s="348"/>
      <c r="O924" s="348"/>
      <c r="P924" s="214">
        <v>0</v>
      </c>
      <c r="Q924" s="214">
        <v>30</v>
      </c>
      <c r="R924" s="68" t="s">
        <v>1479</v>
      </c>
      <c r="S924" s="349"/>
      <c r="T924" s="272"/>
    </row>
    <row r="925" spans="1:20" ht="51">
      <c r="A925" s="191">
        <v>132</v>
      </c>
      <c r="B925" s="68"/>
      <c r="C925" s="212" t="s">
        <v>59</v>
      </c>
      <c r="D925" s="213">
        <v>45742</v>
      </c>
      <c r="E925" s="191" t="s">
        <v>3244</v>
      </c>
      <c r="F925" s="191" t="s">
        <v>3</v>
      </c>
      <c r="G925" s="191">
        <v>2271394</v>
      </c>
      <c r="H925" s="68"/>
      <c r="I925" s="197" t="s">
        <v>3683</v>
      </c>
      <c r="J925" s="68"/>
      <c r="K925" s="68"/>
      <c r="L925" s="68"/>
      <c r="M925" s="68"/>
      <c r="N925" s="348"/>
      <c r="O925" s="348"/>
      <c r="P925" s="214">
        <v>0</v>
      </c>
      <c r="Q925" s="214">
        <v>10.4</v>
      </c>
      <c r="R925" s="68" t="s">
        <v>1479</v>
      </c>
      <c r="S925" s="349"/>
      <c r="T925" s="272"/>
    </row>
    <row r="926" spans="1:20" ht="38.25">
      <c r="A926" s="191" t="s">
        <v>550</v>
      </c>
      <c r="B926" s="68"/>
      <c r="C926" s="212" t="s">
        <v>589</v>
      </c>
      <c r="D926" s="213">
        <v>45742</v>
      </c>
      <c r="E926" s="191" t="s">
        <v>3245</v>
      </c>
      <c r="F926" s="191" t="s">
        <v>3</v>
      </c>
      <c r="G926" s="191">
        <v>2271411</v>
      </c>
      <c r="H926" s="68"/>
      <c r="I926" s="197" t="s">
        <v>3684</v>
      </c>
      <c r="J926" s="68"/>
      <c r="K926" s="68"/>
      <c r="L926" s="68"/>
      <c r="M926" s="68"/>
      <c r="N926" s="348"/>
      <c r="O926" s="348"/>
      <c r="P926" s="214">
        <v>0</v>
      </c>
      <c r="Q926" s="214">
        <v>13.35</v>
      </c>
      <c r="R926" s="68" t="s">
        <v>1479</v>
      </c>
      <c r="S926" s="349"/>
      <c r="T926" s="272"/>
    </row>
    <row r="927" spans="1:20" ht="51">
      <c r="A927" s="191" t="s">
        <v>541</v>
      </c>
      <c r="B927" s="68"/>
      <c r="C927" s="212" t="s">
        <v>590</v>
      </c>
      <c r="D927" s="213">
        <v>45742</v>
      </c>
      <c r="E927" s="191" t="s">
        <v>3246</v>
      </c>
      <c r="F927" s="191" t="s">
        <v>3</v>
      </c>
      <c r="G927" s="191">
        <v>2271266</v>
      </c>
      <c r="H927" s="68"/>
      <c r="I927" s="197" t="s">
        <v>3686</v>
      </c>
      <c r="J927" s="68"/>
      <c r="K927" s="68"/>
      <c r="L927" s="68"/>
      <c r="M927" s="68"/>
      <c r="N927" s="348"/>
      <c r="O927" s="348"/>
      <c r="P927" s="214">
        <v>0</v>
      </c>
      <c r="Q927" s="214">
        <v>17158.89</v>
      </c>
      <c r="R927" s="68" t="s">
        <v>1479</v>
      </c>
      <c r="S927" s="349"/>
      <c r="T927" s="272"/>
    </row>
    <row r="928" spans="1:20" ht="51">
      <c r="A928" s="191" t="s">
        <v>541</v>
      </c>
      <c r="B928" s="68"/>
      <c r="C928" s="212" t="s">
        <v>590</v>
      </c>
      <c r="D928" s="213">
        <v>45742</v>
      </c>
      <c r="E928" s="191" t="s">
        <v>3247</v>
      </c>
      <c r="F928" s="191" t="s">
        <v>3</v>
      </c>
      <c r="G928" s="191">
        <v>2271270</v>
      </c>
      <c r="H928" s="68"/>
      <c r="I928" s="197" t="s">
        <v>3687</v>
      </c>
      <c r="J928" s="68"/>
      <c r="K928" s="68"/>
      <c r="L928" s="68"/>
      <c r="M928" s="68"/>
      <c r="N928" s="348"/>
      <c r="O928" s="348"/>
      <c r="P928" s="214">
        <v>0</v>
      </c>
      <c r="Q928" s="214">
        <v>2394.65</v>
      </c>
      <c r="R928" s="68" t="s">
        <v>1479</v>
      </c>
      <c r="S928" s="349"/>
      <c r="T928" s="272"/>
    </row>
    <row r="929" spans="1:20" ht="51">
      <c r="A929" s="191">
        <v>862</v>
      </c>
      <c r="B929" s="68"/>
      <c r="C929" s="212" t="s">
        <v>187</v>
      </c>
      <c r="D929" s="213">
        <v>45742</v>
      </c>
      <c r="E929" s="191" t="s">
        <v>3248</v>
      </c>
      <c r="F929" s="191" t="s">
        <v>3</v>
      </c>
      <c r="G929" s="191">
        <v>2271272</v>
      </c>
      <c r="H929" s="68"/>
      <c r="I929" s="197" t="s">
        <v>3688</v>
      </c>
      <c r="J929" s="68"/>
      <c r="K929" s="68"/>
      <c r="L929" s="68"/>
      <c r="M929" s="68"/>
      <c r="N929" s="348"/>
      <c r="O929" s="348"/>
      <c r="P929" s="214">
        <v>0</v>
      </c>
      <c r="Q929" s="214">
        <v>2861.95</v>
      </c>
      <c r="R929" s="68" t="s">
        <v>1479</v>
      </c>
      <c r="S929" s="349"/>
      <c r="T929" s="272"/>
    </row>
    <row r="930" spans="1:20" ht="63.75">
      <c r="A930" s="191">
        <v>597</v>
      </c>
      <c r="B930" s="68"/>
      <c r="C930" s="212" t="s">
        <v>673</v>
      </c>
      <c r="D930" s="213">
        <v>45742</v>
      </c>
      <c r="E930" s="191" t="s">
        <v>3249</v>
      </c>
      <c r="F930" s="191" t="s">
        <v>3</v>
      </c>
      <c r="G930" s="191">
        <v>2271275</v>
      </c>
      <c r="H930" s="68"/>
      <c r="I930" s="197" t="s">
        <v>3689</v>
      </c>
      <c r="J930" s="68"/>
      <c r="K930" s="68"/>
      <c r="L930" s="68"/>
      <c r="M930" s="68"/>
      <c r="N930" s="348"/>
      <c r="O930" s="348"/>
      <c r="P930" s="214">
        <v>0</v>
      </c>
      <c r="Q930" s="214">
        <v>8566.11</v>
      </c>
      <c r="R930" s="68" t="s">
        <v>1479</v>
      </c>
      <c r="S930" s="349"/>
      <c r="T930" s="272"/>
    </row>
    <row r="931" spans="1:20" ht="51">
      <c r="A931" s="191" t="s">
        <v>541</v>
      </c>
      <c r="B931" s="68"/>
      <c r="C931" s="212" t="s">
        <v>590</v>
      </c>
      <c r="D931" s="213">
        <v>45742</v>
      </c>
      <c r="E931" s="191" t="s">
        <v>3250</v>
      </c>
      <c r="F931" s="191" t="s">
        <v>3</v>
      </c>
      <c r="G931" s="191">
        <v>2271280</v>
      </c>
      <c r="H931" s="68"/>
      <c r="I931" s="197" t="s">
        <v>3690</v>
      </c>
      <c r="J931" s="68"/>
      <c r="K931" s="68"/>
      <c r="L931" s="68"/>
      <c r="M931" s="68"/>
      <c r="N931" s="348"/>
      <c r="O931" s="348"/>
      <c r="P931" s="214">
        <v>0</v>
      </c>
      <c r="Q931" s="214">
        <v>5996.34</v>
      </c>
      <c r="R931" s="68" t="s">
        <v>1479</v>
      </c>
      <c r="S931" s="349"/>
      <c r="T931" s="272"/>
    </row>
    <row r="932" spans="1:20" ht="51">
      <c r="A932" s="191" t="s">
        <v>544</v>
      </c>
      <c r="B932" s="68"/>
      <c r="C932" s="212" t="s">
        <v>679</v>
      </c>
      <c r="D932" s="213">
        <v>45742</v>
      </c>
      <c r="E932" s="191" t="s">
        <v>3251</v>
      </c>
      <c r="F932" s="191" t="s">
        <v>3</v>
      </c>
      <c r="G932" s="191">
        <v>2271358</v>
      </c>
      <c r="H932" s="68"/>
      <c r="I932" s="197" t="s">
        <v>3691</v>
      </c>
      <c r="J932" s="68"/>
      <c r="K932" s="68"/>
      <c r="L932" s="68"/>
      <c r="M932" s="68"/>
      <c r="N932" s="348"/>
      <c r="O932" s="348"/>
      <c r="P932" s="214">
        <v>0</v>
      </c>
      <c r="Q932" s="214">
        <v>4258.42</v>
      </c>
      <c r="R932" s="68" t="s">
        <v>1479</v>
      </c>
      <c r="S932" s="349"/>
      <c r="T932" s="272"/>
    </row>
    <row r="933" spans="1:20" ht="51">
      <c r="A933" s="191" t="s">
        <v>550</v>
      </c>
      <c r="B933" s="68"/>
      <c r="C933" s="212" t="s">
        <v>589</v>
      </c>
      <c r="D933" s="213">
        <v>45742</v>
      </c>
      <c r="E933" s="191" t="s">
        <v>3252</v>
      </c>
      <c r="F933" s="191" t="s">
        <v>3</v>
      </c>
      <c r="G933" s="191">
        <v>2271359</v>
      </c>
      <c r="H933" s="68"/>
      <c r="I933" s="197" t="s">
        <v>3692</v>
      </c>
      <c r="J933" s="68"/>
      <c r="K933" s="68"/>
      <c r="L933" s="68"/>
      <c r="M933" s="68"/>
      <c r="N933" s="348"/>
      <c r="O933" s="348"/>
      <c r="P933" s="214">
        <v>0</v>
      </c>
      <c r="Q933" s="214">
        <v>455.91</v>
      </c>
      <c r="R933" s="68" t="s">
        <v>1479</v>
      </c>
      <c r="S933" s="349"/>
      <c r="T933" s="272"/>
    </row>
    <row r="934" spans="1:20" ht="76.5">
      <c r="A934" s="191">
        <v>117</v>
      </c>
      <c r="B934" s="68"/>
      <c r="C934" s="212" t="s">
        <v>54</v>
      </c>
      <c r="D934" s="213">
        <v>45743</v>
      </c>
      <c r="E934" s="191" t="s">
        <v>3253</v>
      </c>
      <c r="F934" s="191" t="s">
        <v>10</v>
      </c>
      <c r="G934" s="191">
        <v>1123137</v>
      </c>
      <c r="H934" s="68"/>
      <c r="I934" s="197" t="s">
        <v>3693</v>
      </c>
      <c r="J934" s="68"/>
      <c r="K934" s="68"/>
      <c r="L934" s="68"/>
      <c r="M934" s="68"/>
      <c r="N934" s="348"/>
      <c r="O934" s="348"/>
      <c r="P934" s="214">
        <v>60</v>
      </c>
      <c r="Q934" s="214">
        <v>0</v>
      </c>
      <c r="R934" s="68" t="s">
        <v>1479</v>
      </c>
      <c r="S934" s="349"/>
      <c r="T934" s="272"/>
    </row>
    <row r="935" spans="1:20" ht="76.5">
      <c r="A935" s="191">
        <v>117</v>
      </c>
      <c r="B935" s="68"/>
      <c r="C935" s="212" t="s">
        <v>54</v>
      </c>
      <c r="D935" s="213">
        <v>45743</v>
      </c>
      <c r="E935" s="191" t="s">
        <v>3254</v>
      </c>
      <c r="F935" s="191" t="s">
        <v>10</v>
      </c>
      <c r="G935" s="191">
        <v>1123143</v>
      </c>
      <c r="H935" s="68"/>
      <c r="I935" s="197" t="s">
        <v>3694</v>
      </c>
      <c r="J935" s="68"/>
      <c r="K935" s="68"/>
      <c r="L935" s="68"/>
      <c r="M935" s="68"/>
      <c r="N935" s="348"/>
      <c r="O935" s="348"/>
      <c r="P935" s="214">
        <v>60</v>
      </c>
      <c r="Q935" s="214">
        <v>0</v>
      </c>
      <c r="R935" s="68" t="s">
        <v>1479</v>
      </c>
      <c r="S935" s="349"/>
      <c r="T935" s="272"/>
    </row>
    <row r="936" spans="1:20" ht="89.25">
      <c r="A936" s="191">
        <v>293</v>
      </c>
      <c r="B936" s="68"/>
      <c r="C936" s="212" t="s">
        <v>121</v>
      </c>
      <c r="D936" s="213">
        <v>45743</v>
      </c>
      <c r="E936" s="191" t="s">
        <v>3255</v>
      </c>
      <c r="F936" s="191" t="s">
        <v>6</v>
      </c>
      <c r="G936" s="191">
        <v>1123179</v>
      </c>
      <c r="H936" s="68"/>
      <c r="I936" s="197" t="s">
        <v>3695</v>
      </c>
      <c r="J936" s="68"/>
      <c r="K936" s="68"/>
      <c r="L936" s="68"/>
      <c r="M936" s="68"/>
      <c r="N936" s="348"/>
      <c r="O936" s="348"/>
      <c r="P936" s="214">
        <v>0</v>
      </c>
      <c r="Q936" s="214">
        <v>1088718.8</v>
      </c>
      <c r="R936" s="68" t="s">
        <v>1479</v>
      </c>
      <c r="S936" s="349"/>
      <c r="T936" s="272"/>
    </row>
    <row r="937" spans="1:20" ht="51">
      <c r="A937" s="191">
        <v>650</v>
      </c>
      <c r="B937" s="68"/>
      <c r="C937" s="212" t="s">
        <v>175</v>
      </c>
      <c r="D937" s="213">
        <v>45743</v>
      </c>
      <c r="E937" s="191" t="s">
        <v>3256</v>
      </c>
      <c r="F937" s="191" t="s">
        <v>3</v>
      </c>
      <c r="G937" s="191">
        <v>2271766</v>
      </c>
      <c r="H937" s="68"/>
      <c r="I937" s="197" t="s">
        <v>3696</v>
      </c>
      <c r="J937" s="68"/>
      <c r="K937" s="68"/>
      <c r="L937" s="68"/>
      <c r="M937" s="68"/>
      <c r="N937" s="348"/>
      <c r="O937" s="348"/>
      <c r="P937" s="214">
        <v>0</v>
      </c>
      <c r="Q937" s="214">
        <v>120</v>
      </c>
      <c r="R937" s="68" t="s">
        <v>1479</v>
      </c>
      <c r="S937" s="349"/>
      <c r="T937" s="272"/>
    </row>
    <row r="938" spans="1:20" ht="63.75">
      <c r="A938" s="191">
        <v>47</v>
      </c>
      <c r="B938" s="68"/>
      <c r="C938" s="212" t="s">
        <v>45</v>
      </c>
      <c r="D938" s="213">
        <v>45743</v>
      </c>
      <c r="E938" s="191" t="s">
        <v>3257</v>
      </c>
      <c r="F938" s="191" t="s">
        <v>3</v>
      </c>
      <c r="G938" s="191">
        <v>2271776</v>
      </c>
      <c r="H938" s="68"/>
      <c r="I938" s="197" t="s">
        <v>3697</v>
      </c>
      <c r="J938" s="68"/>
      <c r="K938" s="68"/>
      <c r="L938" s="68"/>
      <c r="M938" s="68"/>
      <c r="N938" s="348"/>
      <c r="O938" s="348"/>
      <c r="P938" s="214">
        <v>0</v>
      </c>
      <c r="Q938" s="214">
        <v>59</v>
      </c>
      <c r="R938" s="68" t="s">
        <v>1479</v>
      </c>
      <c r="S938" s="349"/>
      <c r="T938" s="272"/>
    </row>
    <row r="939" spans="1:20" ht="51">
      <c r="A939" s="191">
        <v>130</v>
      </c>
      <c r="B939" s="68"/>
      <c r="C939" s="212" t="s">
        <v>58</v>
      </c>
      <c r="D939" s="213">
        <v>45743</v>
      </c>
      <c r="E939" s="191" t="s">
        <v>3258</v>
      </c>
      <c r="F939" s="191" t="s">
        <v>3</v>
      </c>
      <c r="G939" s="191">
        <v>2271797</v>
      </c>
      <c r="H939" s="68"/>
      <c r="I939" s="197" t="s">
        <v>3698</v>
      </c>
      <c r="J939" s="68"/>
      <c r="K939" s="68"/>
      <c r="L939" s="68"/>
      <c r="M939" s="68"/>
      <c r="N939" s="348"/>
      <c r="O939" s="348"/>
      <c r="P939" s="214">
        <v>0</v>
      </c>
      <c r="Q939" s="214">
        <v>5885.45</v>
      </c>
      <c r="R939" s="68" t="s">
        <v>1479</v>
      </c>
      <c r="S939" s="349"/>
      <c r="T939" s="272"/>
    </row>
    <row r="940" spans="1:20" ht="63.75">
      <c r="A940" s="191">
        <v>20</v>
      </c>
      <c r="B940" s="68"/>
      <c r="C940" s="212" t="s">
        <v>41</v>
      </c>
      <c r="D940" s="213">
        <v>45743</v>
      </c>
      <c r="E940" s="191" t="s">
        <v>3259</v>
      </c>
      <c r="F940" s="191" t="s">
        <v>3</v>
      </c>
      <c r="G940" s="191">
        <v>2271923</v>
      </c>
      <c r="H940" s="68"/>
      <c r="I940" s="197" t="s">
        <v>3699</v>
      </c>
      <c r="J940" s="68"/>
      <c r="K940" s="68"/>
      <c r="L940" s="68"/>
      <c r="M940" s="68"/>
      <c r="N940" s="348"/>
      <c r="O940" s="348"/>
      <c r="P940" s="214">
        <v>0</v>
      </c>
      <c r="Q940" s="214">
        <v>999.97</v>
      </c>
      <c r="R940" s="68" t="s">
        <v>1479</v>
      </c>
      <c r="S940" s="349"/>
      <c r="T940" s="272"/>
    </row>
    <row r="941" spans="1:20" ht="51">
      <c r="A941" s="191" t="s">
        <v>544</v>
      </c>
      <c r="B941" s="68"/>
      <c r="C941" s="212" t="s">
        <v>679</v>
      </c>
      <c r="D941" s="213">
        <v>45743</v>
      </c>
      <c r="E941" s="191" t="s">
        <v>3260</v>
      </c>
      <c r="F941" s="191" t="s">
        <v>3</v>
      </c>
      <c r="G941" s="191">
        <v>2271907</v>
      </c>
      <c r="H941" s="68"/>
      <c r="I941" s="197" t="s">
        <v>3700</v>
      </c>
      <c r="J941" s="68"/>
      <c r="K941" s="68"/>
      <c r="L941" s="68"/>
      <c r="M941" s="68"/>
      <c r="N941" s="348"/>
      <c r="O941" s="348"/>
      <c r="P941" s="214">
        <v>0</v>
      </c>
      <c r="Q941" s="214">
        <v>980.06</v>
      </c>
      <c r="R941" s="68" t="s">
        <v>1479</v>
      </c>
      <c r="S941" s="349"/>
      <c r="T941" s="272"/>
    </row>
    <row r="942" spans="1:20" ht="63.75">
      <c r="A942" s="191" t="s">
        <v>541</v>
      </c>
      <c r="B942" s="68"/>
      <c r="C942" s="212" t="s">
        <v>590</v>
      </c>
      <c r="D942" s="213">
        <v>45743</v>
      </c>
      <c r="E942" s="191" t="s">
        <v>3261</v>
      </c>
      <c r="F942" s="191" t="s">
        <v>3</v>
      </c>
      <c r="G942" s="191">
        <v>2271765</v>
      </c>
      <c r="H942" s="68"/>
      <c r="I942" s="197" t="s">
        <v>3701</v>
      </c>
      <c r="J942" s="68"/>
      <c r="K942" s="68"/>
      <c r="L942" s="68"/>
      <c r="M942" s="68"/>
      <c r="N942" s="348"/>
      <c r="O942" s="348"/>
      <c r="P942" s="214">
        <v>0</v>
      </c>
      <c r="Q942" s="214">
        <v>1591048.91</v>
      </c>
      <c r="R942" s="68" t="s">
        <v>1479</v>
      </c>
      <c r="S942" s="349"/>
      <c r="T942" s="272"/>
    </row>
    <row r="943" spans="1:20" ht="63.75">
      <c r="A943" s="191" t="s">
        <v>541</v>
      </c>
      <c r="B943" s="68"/>
      <c r="C943" s="212" t="s">
        <v>590</v>
      </c>
      <c r="D943" s="213">
        <v>45743</v>
      </c>
      <c r="E943" s="191" t="s">
        <v>3262</v>
      </c>
      <c r="F943" s="191" t="s">
        <v>3</v>
      </c>
      <c r="G943" s="191">
        <v>2271768</v>
      </c>
      <c r="H943" s="68"/>
      <c r="I943" s="197" t="s">
        <v>3702</v>
      </c>
      <c r="J943" s="68"/>
      <c r="K943" s="68"/>
      <c r="L943" s="68"/>
      <c r="M943" s="68"/>
      <c r="N943" s="348"/>
      <c r="O943" s="348"/>
      <c r="P943" s="214">
        <v>0</v>
      </c>
      <c r="Q943" s="214">
        <v>386882.37</v>
      </c>
      <c r="R943" s="68" t="s">
        <v>1479</v>
      </c>
      <c r="S943" s="349"/>
      <c r="T943" s="272"/>
    </row>
    <row r="944" spans="1:20" ht="63.75">
      <c r="A944" s="191" t="s">
        <v>541</v>
      </c>
      <c r="B944" s="68"/>
      <c r="C944" s="212" t="s">
        <v>590</v>
      </c>
      <c r="D944" s="213">
        <v>45743</v>
      </c>
      <c r="E944" s="191" t="s">
        <v>3263</v>
      </c>
      <c r="F944" s="191" t="s">
        <v>3</v>
      </c>
      <c r="G944" s="191">
        <v>2271770</v>
      </c>
      <c r="H944" s="68"/>
      <c r="I944" s="197" t="s">
        <v>3703</v>
      </c>
      <c r="J944" s="68"/>
      <c r="K944" s="68"/>
      <c r="L944" s="68"/>
      <c r="M944" s="68"/>
      <c r="N944" s="348"/>
      <c r="O944" s="348"/>
      <c r="P944" s="214">
        <v>0</v>
      </c>
      <c r="Q944" s="214">
        <v>1430559.31</v>
      </c>
      <c r="R944" s="68" t="s">
        <v>1479</v>
      </c>
      <c r="S944" s="349"/>
      <c r="T944" s="272"/>
    </row>
    <row r="945" spans="1:20" ht="63.75">
      <c r="A945" s="191" t="s">
        <v>541</v>
      </c>
      <c r="B945" s="68"/>
      <c r="C945" s="212" t="s">
        <v>590</v>
      </c>
      <c r="D945" s="213">
        <v>45743</v>
      </c>
      <c r="E945" s="191" t="s">
        <v>3264</v>
      </c>
      <c r="F945" s="191" t="s">
        <v>3</v>
      </c>
      <c r="G945" s="191">
        <v>2271772</v>
      </c>
      <c r="H945" s="68"/>
      <c r="I945" s="197" t="s">
        <v>3704</v>
      </c>
      <c r="J945" s="68"/>
      <c r="K945" s="68"/>
      <c r="L945" s="68"/>
      <c r="M945" s="68"/>
      <c r="N945" s="348"/>
      <c r="O945" s="348"/>
      <c r="P945" s="214">
        <v>0</v>
      </c>
      <c r="Q945" s="214">
        <v>1572638.41</v>
      </c>
      <c r="R945" s="68" t="s">
        <v>1479</v>
      </c>
      <c r="S945" s="349"/>
      <c r="T945" s="272"/>
    </row>
    <row r="946" spans="1:20" ht="51">
      <c r="A946" s="191">
        <v>254</v>
      </c>
      <c r="B946" s="68"/>
      <c r="C946" s="212" t="s">
        <v>105</v>
      </c>
      <c r="D946" s="213">
        <v>45743</v>
      </c>
      <c r="E946" s="191" t="s">
        <v>3265</v>
      </c>
      <c r="F946" s="191" t="s">
        <v>3</v>
      </c>
      <c r="G946" s="191">
        <v>2271812</v>
      </c>
      <c r="H946" s="68"/>
      <c r="I946" s="197" t="s">
        <v>3705</v>
      </c>
      <c r="J946" s="68"/>
      <c r="K946" s="68"/>
      <c r="L946" s="68"/>
      <c r="M946" s="68"/>
      <c r="N946" s="348"/>
      <c r="O946" s="348"/>
      <c r="P946" s="214">
        <v>0</v>
      </c>
      <c r="Q946" s="214">
        <v>36</v>
      </c>
      <c r="R946" s="68" t="s">
        <v>1479</v>
      </c>
      <c r="S946" s="349"/>
      <c r="T946" s="272"/>
    </row>
    <row r="947" spans="1:20" ht="51">
      <c r="A947" s="191">
        <v>254</v>
      </c>
      <c r="B947" s="68"/>
      <c r="C947" s="212" t="s">
        <v>105</v>
      </c>
      <c r="D947" s="213">
        <v>45743</v>
      </c>
      <c r="E947" s="191" t="s">
        <v>3266</v>
      </c>
      <c r="F947" s="191" t="s">
        <v>3</v>
      </c>
      <c r="G947" s="191">
        <v>2271816</v>
      </c>
      <c r="H947" s="68"/>
      <c r="I947" s="197" t="s">
        <v>3706</v>
      </c>
      <c r="J947" s="68"/>
      <c r="K947" s="68"/>
      <c r="L947" s="68"/>
      <c r="M947" s="68"/>
      <c r="N947" s="348"/>
      <c r="O947" s="348"/>
      <c r="P947" s="214">
        <v>0</v>
      </c>
      <c r="Q947" s="214">
        <v>36</v>
      </c>
      <c r="R947" s="68" t="s">
        <v>1479</v>
      </c>
      <c r="S947" s="349"/>
      <c r="T947" s="272"/>
    </row>
    <row r="948" spans="1:20" ht="51">
      <c r="A948" s="191">
        <v>254</v>
      </c>
      <c r="B948" s="68"/>
      <c r="C948" s="212" t="s">
        <v>105</v>
      </c>
      <c r="D948" s="213">
        <v>45743</v>
      </c>
      <c r="E948" s="191" t="s">
        <v>3267</v>
      </c>
      <c r="F948" s="191" t="s">
        <v>3</v>
      </c>
      <c r="G948" s="191">
        <v>2271817</v>
      </c>
      <c r="H948" s="68"/>
      <c r="I948" s="197" t="s">
        <v>3707</v>
      </c>
      <c r="J948" s="68"/>
      <c r="K948" s="68"/>
      <c r="L948" s="68"/>
      <c r="M948" s="68"/>
      <c r="N948" s="348"/>
      <c r="O948" s="348"/>
      <c r="P948" s="214">
        <v>0</v>
      </c>
      <c r="Q948" s="214">
        <v>369</v>
      </c>
      <c r="R948" s="68" t="s">
        <v>1479</v>
      </c>
      <c r="S948" s="349"/>
      <c r="T948" s="272"/>
    </row>
    <row r="949" spans="1:20" ht="51">
      <c r="A949" s="191">
        <v>291</v>
      </c>
      <c r="B949" s="68"/>
      <c r="C949" s="212" t="s">
        <v>119</v>
      </c>
      <c r="D949" s="213">
        <v>45743</v>
      </c>
      <c r="E949" s="191" t="s">
        <v>3268</v>
      </c>
      <c r="F949" s="191" t="s">
        <v>3</v>
      </c>
      <c r="G949" s="191">
        <v>2271819</v>
      </c>
      <c r="H949" s="68"/>
      <c r="I949" s="197" t="s">
        <v>3708</v>
      </c>
      <c r="J949" s="68"/>
      <c r="K949" s="68"/>
      <c r="L949" s="68"/>
      <c r="M949" s="68"/>
      <c r="N949" s="348"/>
      <c r="O949" s="348"/>
      <c r="P949" s="214">
        <v>0</v>
      </c>
      <c r="Q949" s="214">
        <v>26368.34</v>
      </c>
      <c r="R949" s="68" t="s">
        <v>1479</v>
      </c>
      <c r="S949" s="349"/>
      <c r="T949" s="272"/>
    </row>
    <row r="950" spans="1:20" ht="51">
      <c r="A950" s="191">
        <v>16</v>
      </c>
      <c r="B950" s="68"/>
      <c r="C950" s="212" t="s">
        <v>40</v>
      </c>
      <c r="D950" s="213">
        <v>45743</v>
      </c>
      <c r="E950" s="191" t="s">
        <v>3269</v>
      </c>
      <c r="F950" s="191" t="s">
        <v>3</v>
      </c>
      <c r="G950" s="191">
        <v>2271824</v>
      </c>
      <c r="H950" s="68"/>
      <c r="I950" s="197" t="s">
        <v>3709</v>
      </c>
      <c r="J950" s="68"/>
      <c r="K950" s="68"/>
      <c r="L950" s="68"/>
      <c r="M950" s="68"/>
      <c r="N950" s="348"/>
      <c r="O950" s="348"/>
      <c r="P950" s="214">
        <v>0</v>
      </c>
      <c r="Q950" s="214">
        <v>2836.53</v>
      </c>
      <c r="R950" s="68" t="s">
        <v>1479</v>
      </c>
      <c r="S950" s="349"/>
      <c r="T950" s="272"/>
    </row>
    <row r="951" spans="1:20" ht="51">
      <c r="A951" s="191" t="s">
        <v>550</v>
      </c>
      <c r="B951" s="68"/>
      <c r="C951" s="212" t="s">
        <v>589</v>
      </c>
      <c r="D951" s="213">
        <v>45743</v>
      </c>
      <c r="E951" s="191" t="s">
        <v>3270</v>
      </c>
      <c r="F951" s="191" t="s">
        <v>3</v>
      </c>
      <c r="G951" s="191">
        <v>2271826</v>
      </c>
      <c r="H951" s="68"/>
      <c r="I951" s="197" t="s">
        <v>3710</v>
      </c>
      <c r="J951" s="68"/>
      <c r="K951" s="68"/>
      <c r="L951" s="68"/>
      <c r="M951" s="68"/>
      <c r="N951" s="348"/>
      <c r="O951" s="348"/>
      <c r="P951" s="214">
        <v>0</v>
      </c>
      <c r="Q951" s="214">
        <v>6551.41</v>
      </c>
      <c r="R951" s="68" t="s">
        <v>1479</v>
      </c>
      <c r="S951" s="349"/>
      <c r="T951" s="272"/>
    </row>
    <row r="952" spans="1:20" ht="89.25">
      <c r="A952" s="191">
        <v>291</v>
      </c>
      <c r="B952" s="68"/>
      <c r="C952" s="212" t="s">
        <v>119</v>
      </c>
      <c r="D952" s="213">
        <v>45744</v>
      </c>
      <c r="E952" s="191" t="s">
        <v>3271</v>
      </c>
      <c r="F952" s="191" t="s">
        <v>14</v>
      </c>
      <c r="G952" s="191">
        <v>3079739</v>
      </c>
      <c r="H952" s="68"/>
      <c r="I952" s="197" t="s">
        <v>3711</v>
      </c>
      <c r="J952" s="68"/>
      <c r="K952" s="68"/>
      <c r="L952" s="68"/>
      <c r="M952" s="68"/>
      <c r="N952" s="348"/>
      <c r="O952" s="348"/>
      <c r="P952" s="214">
        <v>60</v>
      </c>
      <c r="Q952" s="214">
        <v>0</v>
      </c>
      <c r="R952" s="68" t="s">
        <v>1479</v>
      </c>
      <c r="S952" s="349"/>
      <c r="T952" s="272"/>
    </row>
    <row r="953" spans="1:20" ht="76.5">
      <c r="A953" s="191">
        <v>117</v>
      </c>
      <c r="B953" s="68"/>
      <c r="C953" s="212" t="s">
        <v>54</v>
      </c>
      <c r="D953" s="213">
        <v>45744</v>
      </c>
      <c r="E953" s="191" t="s">
        <v>3272</v>
      </c>
      <c r="F953" s="191" t="s">
        <v>10</v>
      </c>
      <c r="G953" s="191">
        <v>1123297</v>
      </c>
      <c r="H953" s="68"/>
      <c r="I953" s="197" t="s">
        <v>3712</v>
      </c>
      <c r="J953" s="68"/>
      <c r="K953" s="68"/>
      <c r="L953" s="68"/>
      <c r="M953" s="68"/>
      <c r="N953" s="348"/>
      <c r="O953" s="348"/>
      <c r="P953" s="214">
        <v>60</v>
      </c>
      <c r="Q953" s="214">
        <v>0</v>
      </c>
      <c r="R953" s="68" t="s">
        <v>1479</v>
      </c>
      <c r="S953" s="349"/>
      <c r="T953" s="272"/>
    </row>
    <row r="954" spans="1:20" ht="89.25">
      <c r="A954" s="191">
        <v>132</v>
      </c>
      <c r="B954" s="68"/>
      <c r="C954" s="212" t="s">
        <v>59</v>
      </c>
      <c r="D954" s="213">
        <v>45744</v>
      </c>
      <c r="E954" s="191" t="s">
        <v>3273</v>
      </c>
      <c r="F954" s="191" t="s">
        <v>10</v>
      </c>
      <c r="G954" s="191">
        <v>1123262</v>
      </c>
      <c r="H954" s="68"/>
      <c r="I954" s="197" t="s">
        <v>3713</v>
      </c>
      <c r="J954" s="68"/>
      <c r="K954" s="68"/>
      <c r="L954" s="68"/>
      <c r="M954" s="68"/>
      <c r="N954" s="348"/>
      <c r="O954" s="348"/>
      <c r="P954" s="214">
        <v>823.53</v>
      </c>
      <c r="Q954" s="214">
        <v>0</v>
      </c>
      <c r="R954" s="68" t="s">
        <v>1479</v>
      </c>
      <c r="S954" s="349"/>
      <c r="T954" s="272"/>
    </row>
    <row r="955" spans="1:20" ht="76.5">
      <c r="A955" s="191">
        <v>117</v>
      </c>
      <c r="B955" s="68"/>
      <c r="C955" s="212" t="s">
        <v>54</v>
      </c>
      <c r="D955" s="213">
        <v>45744</v>
      </c>
      <c r="E955" s="191" t="s">
        <v>3274</v>
      </c>
      <c r="F955" s="191" t="s">
        <v>10</v>
      </c>
      <c r="G955" s="191">
        <v>1123299</v>
      </c>
      <c r="H955" s="68"/>
      <c r="I955" s="197" t="s">
        <v>3714</v>
      </c>
      <c r="J955" s="68"/>
      <c r="K955" s="68"/>
      <c r="L955" s="68"/>
      <c r="M955" s="68"/>
      <c r="N955" s="348"/>
      <c r="O955" s="348"/>
      <c r="P955" s="214">
        <v>60</v>
      </c>
      <c r="Q955" s="214">
        <v>0</v>
      </c>
      <c r="R955" s="68" t="s">
        <v>1479</v>
      </c>
      <c r="S955" s="349"/>
      <c r="T955" s="272"/>
    </row>
    <row r="956" spans="1:20" ht="63.75">
      <c r="A956" s="191">
        <v>585</v>
      </c>
      <c r="B956" s="68"/>
      <c r="C956" s="212" t="s">
        <v>171</v>
      </c>
      <c r="D956" s="213">
        <v>45744</v>
      </c>
      <c r="E956" s="191" t="s">
        <v>3275</v>
      </c>
      <c r="F956" s="191" t="s">
        <v>6</v>
      </c>
      <c r="G956" s="191">
        <v>1123339</v>
      </c>
      <c r="H956" s="68"/>
      <c r="I956" s="197" t="s">
        <v>3715</v>
      </c>
      <c r="J956" s="68"/>
      <c r="K956" s="68"/>
      <c r="L956" s="68"/>
      <c r="M956" s="68"/>
      <c r="N956" s="348"/>
      <c r="O956" s="348"/>
      <c r="P956" s="214">
        <v>0</v>
      </c>
      <c r="Q956" s="214">
        <v>68428.5</v>
      </c>
      <c r="R956" s="68" t="s">
        <v>1479</v>
      </c>
      <c r="S956" s="349"/>
      <c r="T956" s="272"/>
    </row>
    <row r="957" spans="1:20" ht="89.25">
      <c r="A957" s="191">
        <v>513</v>
      </c>
      <c r="B957" s="68"/>
      <c r="C957" s="212" t="s">
        <v>160</v>
      </c>
      <c r="D957" s="213">
        <v>45744</v>
      </c>
      <c r="E957" s="191" t="s">
        <v>3276</v>
      </c>
      <c r="F957" s="191" t="s">
        <v>10</v>
      </c>
      <c r="G957" s="191">
        <v>1123315</v>
      </c>
      <c r="H957" s="68"/>
      <c r="I957" s="197" t="s">
        <v>3716</v>
      </c>
      <c r="J957" s="68"/>
      <c r="K957" s="68"/>
      <c r="L957" s="68"/>
      <c r="M957" s="68"/>
      <c r="N957" s="348"/>
      <c r="O957" s="348"/>
      <c r="P957" s="214">
        <v>3620.35</v>
      </c>
      <c r="Q957" s="214">
        <v>0</v>
      </c>
      <c r="R957" s="68" t="s">
        <v>1479</v>
      </c>
      <c r="S957" s="349"/>
      <c r="T957" s="272"/>
    </row>
    <row r="958" spans="1:20" ht="51">
      <c r="A958" s="191">
        <v>15</v>
      </c>
      <c r="B958" s="68"/>
      <c r="C958" s="212" t="s">
        <v>39</v>
      </c>
      <c r="D958" s="213">
        <v>45744</v>
      </c>
      <c r="E958" s="191" t="s">
        <v>3277</v>
      </c>
      <c r="F958" s="191" t="s">
        <v>3</v>
      </c>
      <c r="G958" s="191">
        <v>2272198</v>
      </c>
      <c r="H958" s="68"/>
      <c r="I958" s="197" t="s">
        <v>3717</v>
      </c>
      <c r="J958" s="68"/>
      <c r="K958" s="68"/>
      <c r="L958" s="68"/>
      <c r="M958" s="68"/>
      <c r="N958" s="348"/>
      <c r="O958" s="348"/>
      <c r="P958" s="214">
        <v>0</v>
      </c>
      <c r="Q958" s="214">
        <v>0.8</v>
      </c>
      <c r="R958" s="68" t="s">
        <v>1479</v>
      </c>
      <c r="S958" s="349"/>
      <c r="T958" s="272"/>
    </row>
    <row r="959" spans="1:20" ht="51">
      <c r="A959" s="191">
        <v>650</v>
      </c>
      <c r="B959" s="68"/>
      <c r="C959" s="212" t="s">
        <v>175</v>
      </c>
      <c r="D959" s="213">
        <v>45744</v>
      </c>
      <c r="E959" s="191" t="s">
        <v>3278</v>
      </c>
      <c r="F959" s="191" t="s">
        <v>3</v>
      </c>
      <c r="G959" s="191">
        <v>2272336</v>
      </c>
      <c r="H959" s="68"/>
      <c r="I959" s="197" t="s">
        <v>3718</v>
      </c>
      <c r="J959" s="68"/>
      <c r="K959" s="68"/>
      <c r="L959" s="68"/>
      <c r="M959" s="68"/>
      <c r="N959" s="348"/>
      <c r="O959" s="348"/>
      <c r="P959" s="214">
        <v>0</v>
      </c>
      <c r="Q959" s="214">
        <v>100</v>
      </c>
      <c r="R959" s="68" t="s">
        <v>1479</v>
      </c>
      <c r="S959" s="349"/>
      <c r="T959" s="272"/>
    </row>
    <row r="960" spans="1:20" ht="51">
      <c r="A960" s="191" t="s">
        <v>550</v>
      </c>
      <c r="B960" s="68"/>
      <c r="C960" s="212" t="s">
        <v>589</v>
      </c>
      <c r="D960" s="213">
        <v>45744</v>
      </c>
      <c r="E960" s="191" t="s">
        <v>3279</v>
      </c>
      <c r="F960" s="191" t="s">
        <v>3</v>
      </c>
      <c r="G960" s="191">
        <v>2272338</v>
      </c>
      <c r="H960" s="68"/>
      <c r="I960" s="197" t="s">
        <v>3719</v>
      </c>
      <c r="J960" s="68"/>
      <c r="K960" s="68"/>
      <c r="L960" s="68"/>
      <c r="M960" s="68"/>
      <c r="N960" s="348"/>
      <c r="O960" s="348"/>
      <c r="P960" s="214">
        <v>0</v>
      </c>
      <c r="Q960" s="214">
        <v>300</v>
      </c>
      <c r="R960" s="68" t="s">
        <v>1479</v>
      </c>
      <c r="S960" s="349"/>
      <c r="T960" s="272"/>
    </row>
    <row r="961" spans="1:20" ht="38.25">
      <c r="A961" s="191">
        <v>378</v>
      </c>
      <c r="B961" s="68"/>
      <c r="C961" s="212" t="s">
        <v>608</v>
      </c>
      <c r="D961" s="213">
        <v>45744</v>
      </c>
      <c r="E961" s="191" t="s">
        <v>3280</v>
      </c>
      <c r="F961" s="191" t="s">
        <v>3</v>
      </c>
      <c r="G961" s="191">
        <v>2272389</v>
      </c>
      <c r="H961" s="68"/>
      <c r="I961" s="197" t="s">
        <v>3720</v>
      </c>
      <c r="J961" s="68"/>
      <c r="K961" s="68"/>
      <c r="L961" s="68"/>
      <c r="M961" s="68"/>
      <c r="N961" s="348"/>
      <c r="O961" s="348"/>
      <c r="P961" s="214">
        <v>0</v>
      </c>
      <c r="Q961" s="214">
        <v>174</v>
      </c>
      <c r="R961" s="68" t="s">
        <v>1479</v>
      </c>
      <c r="S961" s="349"/>
      <c r="T961" s="272"/>
    </row>
    <row r="962" spans="1:20" ht="38.25">
      <c r="A962" s="191" t="s">
        <v>550</v>
      </c>
      <c r="B962" s="68"/>
      <c r="C962" s="212" t="s">
        <v>589</v>
      </c>
      <c r="D962" s="213">
        <v>45744</v>
      </c>
      <c r="E962" s="191" t="s">
        <v>3281</v>
      </c>
      <c r="F962" s="191" t="s">
        <v>3</v>
      </c>
      <c r="G962" s="191">
        <v>2272402</v>
      </c>
      <c r="H962" s="68"/>
      <c r="I962" s="197" t="s">
        <v>3721</v>
      </c>
      <c r="J962" s="68"/>
      <c r="K962" s="68"/>
      <c r="L962" s="68"/>
      <c r="M962" s="68"/>
      <c r="N962" s="348"/>
      <c r="O962" s="348"/>
      <c r="P962" s="214">
        <v>0</v>
      </c>
      <c r="Q962" s="214">
        <v>2000</v>
      </c>
      <c r="R962" s="68" t="s">
        <v>1479</v>
      </c>
      <c r="S962" s="349"/>
      <c r="T962" s="272"/>
    </row>
    <row r="963" spans="1:20" ht="51">
      <c r="A963" s="191" t="s">
        <v>541</v>
      </c>
      <c r="B963" s="68"/>
      <c r="C963" s="212" t="s">
        <v>590</v>
      </c>
      <c r="D963" s="213">
        <v>45744</v>
      </c>
      <c r="E963" s="191" t="s">
        <v>3282</v>
      </c>
      <c r="F963" s="191" t="s">
        <v>3</v>
      </c>
      <c r="G963" s="191">
        <v>2272170</v>
      </c>
      <c r="H963" s="68"/>
      <c r="I963" s="197" t="s">
        <v>3722</v>
      </c>
      <c r="J963" s="68"/>
      <c r="K963" s="68"/>
      <c r="L963" s="68"/>
      <c r="M963" s="68"/>
      <c r="N963" s="348"/>
      <c r="O963" s="348"/>
      <c r="P963" s="214">
        <v>0</v>
      </c>
      <c r="Q963" s="214">
        <v>5677.06</v>
      </c>
      <c r="R963" s="68" t="s">
        <v>1479</v>
      </c>
      <c r="S963" s="349"/>
      <c r="T963" s="272"/>
    </row>
    <row r="964" spans="1:20" ht="51">
      <c r="A964" s="191">
        <v>81</v>
      </c>
      <c r="B964" s="68"/>
      <c r="C964" s="212" t="s">
        <v>49</v>
      </c>
      <c r="D964" s="213">
        <v>45744</v>
      </c>
      <c r="E964" s="191" t="s">
        <v>3283</v>
      </c>
      <c r="F964" s="191" t="s">
        <v>3</v>
      </c>
      <c r="G964" s="191">
        <v>2272256</v>
      </c>
      <c r="H964" s="68"/>
      <c r="I964" s="197" t="s">
        <v>3723</v>
      </c>
      <c r="J964" s="68"/>
      <c r="K964" s="68"/>
      <c r="L964" s="68"/>
      <c r="M964" s="68"/>
      <c r="N964" s="348"/>
      <c r="O964" s="348"/>
      <c r="P964" s="214">
        <v>0</v>
      </c>
      <c r="Q964" s="214">
        <v>30622.6</v>
      </c>
      <c r="R964" s="68" t="s">
        <v>1479</v>
      </c>
      <c r="S964" s="349"/>
      <c r="T964" s="272"/>
    </row>
    <row r="965" spans="1:20" ht="51">
      <c r="A965" s="191">
        <v>226</v>
      </c>
      <c r="B965" s="68"/>
      <c r="C965" s="212" t="s">
        <v>97</v>
      </c>
      <c r="D965" s="213">
        <v>45744</v>
      </c>
      <c r="E965" s="191" t="s">
        <v>3284</v>
      </c>
      <c r="F965" s="191" t="s">
        <v>3</v>
      </c>
      <c r="G965" s="191">
        <v>2272262</v>
      </c>
      <c r="H965" s="68"/>
      <c r="I965" s="197" t="s">
        <v>3724</v>
      </c>
      <c r="J965" s="68"/>
      <c r="K965" s="68"/>
      <c r="L965" s="68"/>
      <c r="M965" s="68"/>
      <c r="N965" s="348"/>
      <c r="O965" s="348"/>
      <c r="P965" s="214">
        <v>0</v>
      </c>
      <c r="Q965" s="214">
        <v>5908.68</v>
      </c>
      <c r="R965" s="68" t="s">
        <v>1479</v>
      </c>
      <c r="S965" s="349"/>
      <c r="T965" s="272"/>
    </row>
    <row r="966" spans="1:20" ht="51">
      <c r="A966" s="191">
        <v>86</v>
      </c>
      <c r="B966" s="68"/>
      <c r="C966" s="212" t="s">
        <v>50</v>
      </c>
      <c r="D966" s="213">
        <v>45744</v>
      </c>
      <c r="E966" s="191" t="s">
        <v>3285</v>
      </c>
      <c r="F966" s="191" t="s">
        <v>3</v>
      </c>
      <c r="G966" s="191">
        <v>2272265</v>
      </c>
      <c r="H966" s="68"/>
      <c r="I966" s="197" t="s">
        <v>3725</v>
      </c>
      <c r="J966" s="68"/>
      <c r="K966" s="68"/>
      <c r="L966" s="68"/>
      <c r="M966" s="68"/>
      <c r="N966" s="348"/>
      <c r="O966" s="348"/>
      <c r="P966" s="214">
        <v>0</v>
      </c>
      <c r="Q966" s="214">
        <v>5003.1899999999996</v>
      </c>
      <c r="R966" s="68" t="s">
        <v>1479</v>
      </c>
      <c r="S966" s="349"/>
      <c r="T966" s="272"/>
    </row>
    <row r="967" spans="1:20" ht="51">
      <c r="A967" s="191">
        <v>81</v>
      </c>
      <c r="B967" s="68"/>
      <c r="C967" s="212" t="s">
        <v>49</v>
      </c>
      <c r="D967" s="213">
        <v>45744</v>
      </c>
      <c r="E967" s="191" t="s">
        <v>3286</v>
      </c>
      <c r="F967" s="191" t="s">
        <v>3</v>
      </c>
      <c r="G967" s="191">
        <v>2272267</v>
      </c>
      <c r="H967" s="68"/>
      <c r="I967" s="197" t="s">
        <v>3726</v>
      </c>
      <c r="J967" s="68"/>
      <c r="K967" s="68"/>
      <c r="L967" s="68"/>
      <c r="M967" s="68"/>
      <c r="N967" s="348"/>
      <c r="O967" s="348"/>
      <c r="P967" s="214">
        <v>0</v>
      </c>
      <c r="Q967" s="214">
        <v>332.92</v>
      </c>
      <c r="R967" s="68" t="s">
        <v>1479</v>
      </c>
      <c r="S967" s="349"/>
      <c r="T967" s="272"/>
    </row>
    <row r="968" spans="1:20" ht="51">
      <c r="A968" s="191">
        <v>81</v>
      </c>
      <c r="B968" s="68"/>
      <c r="C968" s="212" t="s">
        <v>49</v>
      </c>
      <c r="D968" s="213">
        <v>45744</v>
      </c>
      <c r="E968" s="191" t="s">
        <v>3287</v>
      </c>
      <c r="F968" s="191" t="s">
        <v>3</v>
      </c>
      <c r="G968" s="191">
        <v>2272269</v>
      </c>
      <c r="H968" s="68"/>
      <c r="I968" s="197" t="s">
        <v>3727</v>
      </c>
      <c r="J968" s="68"/>
      <c r="K968" s="68"/>
      <c r="L968" s="68"/>
      <c r="M968" s="68"/>
      <c r="N968" s="348"/>
      <c r="O968" s="348"/>
      <c r="P968" s="214">
        <v>0</v>
      </c>
      <c r="Q968" s="214">
        <v>20963.05</v>
      </c>
      <c r="R968" s="68" t="s">
        <v>1479</v>
      </c>
      <c r="S968" s="349"/>
      <c r="T968" s="272"/>
    </row>
    <row r="969" spans="1:20" ht="51">
      <c r="A969" s="191" t="s">
        <v>550</v>
      </c>
      <c r="B969" s="68"/>
      <c r="C969" s="212" t="s">
        <v>589</v>
      </c>
      <c r="D969" s="213">
        <v>45744</v>
      </c>
      <c r="E969" s="191" t="s">
        <v>3288</v>
      </c>
      <c r="F969" s="191" t="s">
        <v>3</v>
      </c>
      <c r="G969" s="191">
        <v>2272281</v>
      </c>
      <c r="H969" s="68"/>
      <c r="I969" s="197" t="s">
        <v>3728</v>
      </c>
      <c r="J969" s="68"/>
      <c r="K969" s="68"/>
      <c r="L969" s="68"/>
      <c r="M969" s="68"/>
      <c r="N969" s="348"/>
      <c r="O969" s="348"/>
      <c r="P969" s="214">
        <v>0</v>
      </c>
      <c r="Q969" s="214">
        <v>6098.6</v>
      </c>
      <c r="R969" s="68" t="s">
        <v>1479</v>
      </c>
      <c r="S969" s="349"/>
      <c r="T969" s="272"/>
    </row>
    <row r="970" spans="1:20" ht="51">
      <c r="A970" s="191">
        <v>16</v>
      </c>
      <c r="B970" s="68"/>
      <c r="C970" s="212" t="s">
        <v>40</v>
      </c>
      <c r="D970" s="213">
        <v>45744</v>
      </c>
      <c r="E970" s="191" t="s">
        <v>3289</v>
      </c>
      <c r="F970" s="191" t="s">
        <v>3</v>
      </c>
      <c r="G970" s="191">
        <v>2272282</v>
      </c>
      <c r="H970" s="68"/>
      <c r="I970" s="197" t="s">
        <v>3729</v>
      </c>
      <c r="J970" s="68"/>
      <c r="K970" s="68"/>
      <c r="L970" s="68"/>
      <c r="M970" s="68"/>
      <c r="N970" s="348"/>
      <c r="O970" s="348"/>
      <c r="P970" s="214">
        <v>0</v>
      </c>
      <c r="Q970" s="214">
        <v>4240.55</v>
      </c>
      <c r="R970" s="68" t="s">
        <v>1479</v>
      </c>
      <c r="S970" s="349"/>
      <c r="T970" s="272"/>
    </row>
    <row r="971" spans="1:20" ht="63.75">
      <c r="A971" s="191" t="s">
        <v>542</v>
      </c>
      <c r="B971" s="68"/>
      <c r="C971" s="212" t="s">
        <v>687</v>
      </c>
      <c r="D971" s="213">
        <v>45747</v>
      </c>
      <c r="E971" s="191" t="s">
        <v>3290</v>
      </c>
      <c r="F971" s="191" t="s">
        <v>10</v>
      </c>
      <c r="G971" s="191">
        <v>19937</v>
      </c>
      <c r="H971" s="68"/>
      <c r="I971" s="197" t="s">
        <v>3733</v>
      </c>
      <c r="J971" s="68"/>
      <c r="K971" s="68"/>
      <c r="L971" s="68"/>
      <c r="M971" s="68"/>
      <c r="N971" s="348"/>
      <c r="O971" s="348"/>
      <c r="P971" s="214">
        <v>4335.78</v>
      </c>
      <c r="Q971" s="214">
        <v>0</v>
      </c>
      <c r="R971" s="68" t="s">
        <v>1479</v>
      </c>
      <c r="S971" s="349"/>
      <c r="T971" s="272"/>
    </row>
    <row r="972" spans="1:20" ht="63.75">
      <c r="A972" s="191" t="s">
        <v>542</v>
      </c>
      <c r="B972" s="68"/>
      <c r="C972" s="212" t="s">
        <v>687</v>
      </c>
      <c r="D972" s="213">
        <v>45747</v>
      </c>
      <c r="E972" s="191" t="s">
        <v>3291</v>
      </c>
      <c r="F972" s="191" t="s">
        <v>10</v>
      </c>
      <c r="G972" s="191">
        <v>19868</v>
      </c>
      <c r="H972" s="68"/>
      <c r="I972" s="197" t="s">
        <v>3734</v>
      </c>
      <c r="J972" s="68"/>
      <c r="K972" s="68"/>
      <c r="L972" s="68"/>
      <c r="M972" s="68"/>
      <c r="N972" s="348"/>
      <c r="O972" s="348"/>
      <c r="P972" s="214">
        <v>43572.03</v>
      </c>
      <c r="Q972" s="214">
        <v>0</v>
      </c>
      <c r="R972" s="68" t="s">
        <v>1479</v>
      </c>
      <c r="S972" s="349"/>
      <c r="T972" s="272"/>
    </row>
    <row r="973" spans="1:20" ht="63.75">
      <c r="A973" s="191" t="s">
        <v>542</v>
      </c>
      <c r="B973" s="68"/>
      <c r="C973" s="212" t="s">
        <v>687</v>
      </c>
      <c r="D973" s="213">
        <v>45747</v>
      </c>
      <c r="E973" s="191" t="s">
        <v>3292</v>
      </c>
      <c r="F973" s="191" t="s">
        <v>10</v>
      </c>
      <c r="G973" s="191">
        <v>19881</v>
      </c>
      <c r="H973" s="68"/>
      <c r="I973" s="197" t="s">
        <v>3735</v>
      </c>
      <c r="J973" s="68"/>
      <c r="K973" s="68"/>
      <c r="L973" s="68"/>
      <c r="M973" s="68"/>
      <c r="N973" s="348"/>
      <c r="O973" s="348"/>
      <c r="P973" s="214">
        <v>5157.54</v>
      </c>
      <c r="Q973" s="214">
        <v>0</v>
      </c>
      <c r="R973" s="68" t="s">
        <v>1479</v>
      </c>
      <c r="S973" s="349"/>
      <c r="T973" s="272"/>
    </row>
    <row r="974" spans="1:20" ht="76.5">
      <c r="A974" s="191">
        <v>117</v>
      </c>
      <c r="B974" s="68"/>
      <c r="C974" s="212" t="s">
        <v>54</v>
      </c>
      <c r="D974" s="213">
        <v>45747</v>
      </c>
      <c r="E974" s="191" t="s">
        <v>3293</v>
      </c>
      <c r="F974" s="191" t="s">
        <v>10</v>
      </c>
      <c r="G974" s="191">
        <v>1123431</v>
      </c>
      <c r="H974" s="68"/>
      <c r="I974" s="197" t="s">
        <v>3736</v>
      </c>
      <c r="J974" s="68"/>
      <c r="K974" s="68"/>
      <c r="L974" s="68"/>
      <c r="M974" s="68"/>
      <c r="N974" s="348"/>
      <c r="O974" s="348"/>
      <c r="P974" s="214">
        <v>60</v>
      </c>
      <c r="Q974" s="214">
        <v>0</v>
      </c>
      <c r="R974" s="68" t="s">
        <v>1479</v>
      </c>
      <c r="S974" s="349"/>
      <c r="T974" s="272"/>
    </row>
    <row r="975" spans="1:20" ht="76.5">
      <c r="A975" s="191">
        <v>117</v>
      </c>
      <c r="B975" s="68"/>
      <c r="C975" s="212" t="s">
        <v>54</v>
      </c>
      <c r="D975" s="213">
        <v>45747</v>
      </c>
      <c r="E975" s="191" t="s">
        <v>3294</v>
      </c>
      <c r="F975" s="191" t="s">
        <v>10</v>
      </c>
      <c r="G975" s="191">
        <v>1123434</v>
      </c>
      <c r="H975" s="68"/>
      <c r="I975" s="197" t="s">
        <v>3737</v>
      </c>
      <c r="J975" s="68"/>
      <c r="K975" s="68"/>
      <c r="L975" s="68"/>
      <c r="M975" s="68"/>
      <c r="N975" s="348"/>
      <c r="O975" s="348"/>
      <c r="P975" s="214">
        <v>60</v>
      </c>
      <c r="Q975" s="214">
        <v>0</v>
      </c>
      <c r="R975" s="68" t="s">
        <v>1479</v>
      </c>
      <c r="S975" s="349"/>
      <c r="T975" s="272"/>
    </row>
    <row r="976" spans="1:20" ht="89.25">
      <c r="A976" s="191">
        <v>513</v>
      </c>
      <c r="B976" s="68"/>
      <c r="C976" s="212" t="s">
        <v>160</v>
      </c>
      <c r="D976" s="213">
        <v>45747</v>
      </c>
      <c r="E976" s="191" t="s">
        <v>3295</v>
      </c>
      <c r="F976" s="191" t="s">
        <v>635</v>
      </c>
      <c r="G976" s="191">
        <v>11561981</v>
      </c>
      <c r="H976" s="68"/>
      <c r="I976" s="197" t="s">
        <v>3738</v>
      </c>
      <c r="J976" s="68"/>
      <c r="K976" s="68"/>
      <c r="L976" s="68"/>
      <c r="M976" s="68"/>
      <c r="N976" s="348"/>
      <c r="O976" s="348"/>
      <c r="P976" s="214">
        <v>51260656.420000002</v>
      </c>
      <c r="Q976" s="214">
        <v>0</v>
      </c>
      <c r="R976" s="68" t="s">
        <v>1479</v>
      </c>
      <c r="S976" s="349"/>
      <c r="T976" s="272"/>
    </row>
    <row r="977" spans="1:20" ht="89.25">
      <c r="A977" s="191" t="s">
        <v>542</v>
      </c>
      <c r="B977" s="68"/>
      <c r="C977" s="212" t="s">
        <v>687</v>
      </c>
      <c r="D977" s="213">
        <v>45747</v>
      </c>
      <c r="E977" s="191" t="s">
        <v>3296</v>
      </c>
      <c r="F977" s="191" t="s">
        <v>10</v>
      </c>
      <c r="G977" s="191">
        <v>1123422</v>
      </c>
      <c r="H977" s="68"/>
      <c r="I977" s="197" t="s">
        <v>3739</v>
      </c>
      <c r="J977" s="68"/>
      <c r="K977" s="68"/>
      <c r="L977" s="68"/>
      <c r="M977" s="68"/>
      <c r="N977" s="348"/>
      <c r="O977" s="348"/>
      <c r="P977" s="214">
        <v>409.53</v>
      </c>
      <c r="Q977" s="214">
        <v>0</v>
      </c>
      <c r="R977" s="68" t="s">
        <v>1479</v>
      </c>
      <c r="S977" s="349"/>
      <c r="T977" s="272"/>
    </row>
    <row r="978" spans="1:20" ht="89.25">
      <c r="A978" s="191" t="s">
        <v>542</v>
      </c>
      <c r="B978" s="68"/>
      <c r="C978" s="212" t="s">
        <v>687</v>
      </c>
      <c r="D978" s="213">
        <v>45747</v>
      </c>
      <c r="E978" s="191" t="s">
        <v>3297</v>
      </c>
      <c r="F978" s="191" t="s">
        <v>10</v>
      </c>
      <c r="G978" s="191">
        <v>1123414</v>
      </c>
      <c r="H978" s="68"/>
      <c r="I978" s="197" t="s">
        <v>3740</v>
      </c>
      <c r="J978" s="68"/>
      <c r="K978" s="68"/>
      <c r="L978" s="68"/>
      <c r="M978" s="68"/>
      <c r="N978" s="348"/>
      <c r="O978" s="348"/>
      <c r="P978" s="214">
        <v>1173.46</v>
      </c>
      <c r="Q978" s="214">
        <v>0</v>
      </c>
      <c r="R978" s="68" t="s">
        <v>1479</v>
      </c>
      <c r="S978" s="349"/>
      <c r="T978" s="272"/>
    </row>
    <row r="979" spans="1:20" ht="63.75">
      <c r="A979" s="191" t="s">
        <v>542</v>
      </c>
      <c r="B979" s="68"/>
      <c r="C979" s="212" t="s">
        <v>687</v>
      </c>
      <c r="D979" s="213">
        <v>45747</v>
      </c>
      <c r="E979" s="191" t="s">
        <v>3298</v>
      </c>
      <c r="F979" s="191" t="s">
        <v>6</v>
      </c>
      <c r="G979" s="191">
        <v>1123581</v>
      </c>
      <c r="H979" s="68"/>
      <c r="I979" s="197" t="s">
        <v>3741</v>
      </c>
      <c r="J979" s="68"/>
      <c r="K979" s="68"/>
      <c r="L979" s="68"/>
      <c r="M979" s="68"/>
      <c r="N979" s="348"/>
      <c r="O979" s="348"/>
      <c r="P979" s="214">
        <v>0</v>
      </c>
      <c r="Q979" s="214">
        <v>4727.25</v>
      </c>
      <c r="R979" s="68" t="s">
        <v>1479</v>
      </c>
      <c r="S979" s="349"/>
      <c r="T979" s="272"/>
    </row>
    <row r="980" spans="1:20" ht="38.25">
      <c r="A980" s="191" t="s">
        <v>550</v>
      </c>
      <c r="B980" s="68"/>
      <c r="C980" s="212" t="s">
        <v>589</v>
      </c>
      <c r="D980" s="213">
        <v>45747</v>
      </c>
      <c r="E980" s="191" t="s">
        <v>3299</v>
      </c>
      <c r="F980" s="191" t="s">
        <v>3</v>
      </c>
      <c r="G980" s="191">
        <v>2272755</v>
      </c>
      <c r="H980" s="68"/>
      <c r="I980" s="197" t="s">
        <v>3742</v>
      </c>
      <c r="J980" s="68"/>
      <c r="K980" s="68"/>
      <c r="L980" s="68"/>
      <c r="M980" s="68"/>
      <c r="N980" s="348"/>
      <c r="O980" s="348"/>
      <c r="P980" s="214">
        <v>0</v>
      </c>
      <c r="Q980" s="214">
        <v>350</v>
      </c>
      <c r="R980" s="68" t="s">
        <v>1479</v>
      </c>
      <c r="S980" s="349"/>
      <c r="T980" s="272"/>
    </row>
    <row r="981" spans="1:20" ht="63.75">
      <c r="A981" s="191" t="s">
        <v>550</v>
      </c>
      <c r="B981" s="68"/>
      <c r="C981" s="212" t="s">
        <v>589</v>
      </c>
      <c r="D981" s="213">
        <v>45747</v>
      </c>
      <c r="E981" s="191" t="s">
        <v>3300</v>
      </c>
      <c r="F981" s="191" t="s">
        <v>3</v>
      </c>
      <c r="G981" s="191">
        <v>2272770</v>
      </c>
      <c r="H981" s="68"/>
      <c r="I981" s="197" t="s">
        <v>3743</v>
      </c>
      <c r="J981" s="68"/>
      <c r="K981" s="68"/>
      <c r="L981" s="68"/>
      <c r="M981" s="68"/>
      <c r="N981" s="348"/>
      <c r="O981" s="348"/>
      <c r="P981" s="214">
        <v>0</v>
      </c>
      <c r="Q981" s="214">
        <v>13437.98</v>
      </c>
      <c r="R981" s="68" t="s">
        <v>1479</v>
      </c>
      <c r="S981" s="349"/>
      <c r="T981" s="272"/>
    </row>
    <row r="982" spans="1:20" ht="51">
      <c r="A982" s="191">
        <v>650</v>
      </c>
      <c r="B982" s="68"/>
      <c r="C982" s="212" t="s">
        <v>175</v>
      </c>
      <c r="D982" s="213">
        <v>45747</v>
      </c>
      <c r="E982" s="191" t="s">
        <v>3301</v>
      </c>
      <c r="F982" s="191" t="s">
        <v>3</v>
      </c>
      <c r="G982" s="191">
        <v>2272784</v>
      </c>
      <c r="H982" s="68"/>
      <c r="I982" s="197" t="s">
        <v>3744</v>
      </c>
      <c r="J982" s="68"/>
      <c r="K982" s="68"/>
      <c r="L982" s="68"/>
      <c r="M982" s="68"/>
      <c r="N982" s="348"/>
      <c r="O982" s="348"/>
      <c r="P982" s="214">
        <v>0</v>
      </c>
      <c r="Q982" s="214">
        <v>100</v>
      </c>
      <c r="R982" s="68" t="s">
        <v>1479</v>
      </c>
      <c r="S982" s="349"/>
      <c r="T982" s="272"/>
    </row>
    <row r="983" spans="1:20" ht="51">
      <c r="A983" s="191">
        <v>650</v>
      </c>
      <c r="B983" s="68"/>
      <c r="C983" s="212" t="s">
        <v>175</v>
      </c>
      <c r="D983" s="213">
        <v>45747</v>
      </c>
      <c r="E983" s="191" t="s">
        <v>3302</v>
      </c>
      <c r="F983" s="191" t="s">
        <v>3</v>
      </c>
      <c r="G983" s="191">
        <v>2272887</v>
      </c>
      <c r="H983" s="68"/>
      <c r="I983" s="197" t="s">
        <v>3745</v>
      </c>
      <c r="J983" s="68"/>
      <c r="K983" s="68"/>
      <c r="L983" s="68"/>
      <c r="M983" s="68"/>
      <c r="N983" s="348"/>
      <c r="O983" s="348"/>
      <c r="P983" s="214">
        <v>0</v>
      </c>
      <c r="Q983" s="214">
        <v>18</v>
      </c>
      <c r="R983" s="68" t="s">
        <v>1479</v>
      </c>
      <c r="S983" s="349"/>
      <c r="T983" s="272"/>
    </row>
    <row r="984" spans="1:20" ht="51">
      <c r="A984" s="191">
        <v>650</v>
      </c>
      <c r="B984" s="68"/>
      <c r="C984" s="212" t="s">
        <v>175</v>
      </c>
      <c r="D984" s="213">
        <v>45747</v>
      </c>
      <c r="E984" s="191" t="s">
        <v>3303</v>
      </c>
      <c r="F984" s="191" t="s">
        <v>3</v>
      </c>
      <c r="G984" s="191">
        <v>2272888</v>
      </c>
      <c r="H984" s="68"/>
      <c r="I984" s="197" t="s">
        <v>3746</v>
      </c>
      <c r="J984" s="68"/>
      <c r="K984" s="68"/>
      <c r="L984" s="68"/>
      <c r="M984" s="68"/>
      <c r="N984" s="348"/>
      <c r="O984" s="348"/>
      <c r="P984" s="214">
        <v>0</v>
      </c>
      <c r="Q984" s="214">
        <v>18</v>
      </c>
      <c r="R984" s="68" t="s">
        <v>1479</v>
      </c>
      <c r="S984" s="349"/>
      <c r="T984" s="272"/>
    </row>
    <row r="985" spans="1:20" ht="51">
      <c r="A985" s="191">
        <v>650</v>
      </c>
      <c r="B985" s="68"/>
      <c r="C985" s="212" t="s">
        <v>175</v>
      </c>
      <c r="D985" s="213">
        <v>45747</v>
      </c>
      <c r="E985" s="191" t="s">
        <v>3304</v>
      </c>
      <c r="F985" s="191" t="s">
        <v>3</v>
      </c>
      <c r="G985" s="191">
        <v>2272889</v>
      </c>
      <c r="H985" s="68"/>
      <c r="I985" s="197" t="s">
        <v>3747</v>
      </c>
      <c r="J985" s="68"/>
      <c r="K985" s="68"/>
      <c r="L985" s="68"/>
      <c r="M985" s="68"/>
      <c r="N985" s="348"/>
      <c r="O985" s="348"/>
      <c r="P985" s="214">
        <v>0</v>
      </c>
      <c r="Q985" s="214">
        <v>36</v>
      </c>
      <c r="R985" s="68" t="s">
        <v>1479</v>
      </c>
      <c r="S985" s="349"/>
      <c r="T985" s="272"/>
    </row>
    <row r="986" spans="1:20" ht="51">
      <c r="A986" s="191" t="s">
        <v>541</v>
      </c>
      <c r="B986" s="68"/>
      <c r="C986" s="212" t="s">
        <v>590</v>
      </c>
      <c r="D986" s="213">
        <v>45747</v>
      </c>
      <c r="E986" s="191" t="s">
        <v>3305</v>
      </c>
      <c r="F986" s="191" t="s">
        <v>3</v>
      </c>
      <c r="G986" s="191">
        <v>2272795</v>
      </c>
      <c r="H986" s="68"/>
      <c r="I986" s="197" t="s">
        <v>3748</v>
      </c>
      <c r="J986" s="68"/>
      <c r="K986" s="68"/>
      <c r="L986" s="68"/>
      <c r="M986" s="68"/>
      <c r="N986" s="348"/>
      <c r="O986" s="348"/>
      <c r="P986" s="214">
        <v>0</v>
      </c>
      <c r="Q986" s="214">
        <v>822580.81</v>
      </c>
      <c r="R986" s="68" t="s">
        <v>1479</v>
      </c>
      <c r="S986" s="349"/>
      <c r="T986" s="272"/>
    </row>
    <row r="987" spans="1:20" ht="51">
      <c r="A987" s="191" t="s">
        <v>541</v>
      </c>
      <c r="B987" s="68"/>
      <c r="C987" s="212" t="s">
        <v>590</v>
      </c>
      <c r="D987" s="213">
        <v>45747</v>
      </c>
      <c r="E987" s="191" t="s">
        <v>3306</v>
      </c>
      <c r="F987" s="191" t="s">
        <v>3</v>
      </c>
      <c r="G987" s="191">
        <v>2272797</v>
      </c>
      <c r="H987" s="68"/>
      <c r="I987" s="197" t="s">
        <v>3749</v>
      </c>
      <c r="J987" s="68"/>
      <c r="K987" s="68"/>
      <c r="L987" s="68"/>
      <c r="M987" s="68"/>
      <c r="N987" s="348"/>
      <c r="O987" s="348"/>
      <c r="P987" s="214">
        <v>0</v>
      </c>
      <c r="Q987" s="214">
        <v>1128645.54</v>
      </c>
      <c r="R987" s="68" t="s">
        <v>1479</v>
      </c>
      <c r="S987" s="349"/>
      <c r="T987" s="272"/>
    </row>
    <row r="988" spans="1:20" ht="38.25">
      <c r="A988" s="191" t="s">
        <v>550</v>
      </c>
      <c r="B988" s="68"/>
      <c r="C988" s="212" t="s">
        <v>589</v>
      </c>
      <c r="D988" s="213">
        <v>45748</v>
      </c>
      <c r="E988" s="191" t="s">
        <v>4035</v>
      </c>
      <c r="F988" s="191" t="s">
        <v>3</v>
      </c>
      <c r="G988" s="191">
        <v>2273196</v>
      </c>
      <c r="H988" s="68"/>
      <c r="I988" s="197" t="s">
        <v>1531</v>
      </c>
      <c r="J988" s="68"/>
      <c r="K988" s="68"/>
      <c r="L988" s="68"/>
      <c r="M988" s="68"/>
      <c r="N988" s="348"/>
      <c r="O988" s="348"/>
      <c r="P988" s="214">
        <v>0</v>
      </c>
      <c r="Q988" s="214">
        <v>900</v>
      </c>
      <c r="R988" s="68" t="s">
        <v>1479</v>
      </c>
      <c r="S988" s="349"/>
      <c r="T988" s="272"/>
    </row>
    <row r="989" spans="1:20" ht="38.25">
      <c r="A989" s="191">
        <v>86</v>
      </c>
      <c r="B989" s="68"/>
      <c r="C989" s="212" t="s">
        <v>50</v>
      </c>
      <c r="D989" s="213">
        <v>45748</v>
      </c>
      <c r="E989" s="191" t="s">
        <v>4036</v>
      </c>
      <c r="F989" s="191" t="s">
        <v>3</v>
      </c>
      <c r="G989" s="191">
        <v>2273205</v>
      </c>
      <c r="H989" s="68"/>
      <c r="I989" s="197" t="s">
        <v>5501</v>
      </c>
      <c r="J989" s="68"/>
      <c r="K989" s="68"/>
      <c r="L989" s="68"/>
      <c r="M989" s="68"/>
      <c r="N989" s="348"/>
      <c r="O989" s="348"/>
      <c r="P989" s="214">
        <v>0</v>
      </c>
      <c r="Q989" s="214">
        <v>20352</v>
      </c>
      <c r="R989" s="68" t="s">
        <v>1479</v>
      </c>
      <c r="S989" s="349"/>
      <c r="T989" s="272"/>
    </row>
    <row r="990" spans="1:20" ht="51">
      <c r="A990" s="191">
        <v>86</v>
      </c>
      <c r="B990" s="68"/>
      <c r="C990" s="212" t="s">
        <v>50</v>
      </c>
      <c r="D990" s="213">
        <v>45748</v>
      </c>
      <c r="E990" s="191" t="s">
        <v>4037</v>
      </c>
      <c r="F990" s="191" t="s">
        <v>3</v>
      </c>
      <c r="G990" s="191">
        <v>2273207</v>
      </c>
      <c r="H990" s="68"/>
      <c r="I990" s="197" t="s">
        <v>5502</v>
      </c>
      <c r="J990" s="68"/>
      <c r="K990" s="68"/>
      <c r="L990" s="68"/>
      <c r="M990" s="68"/>
      <c r="N990" s="348"/>
      <c r="O990" s="348"/>
      <c r="P990" s="214">
        <v>0</v>
      </c>
      <c r="Q990" s="214">
        <v>42882</v>
      </c>
      <c r="R990" s="68" t="s">
        <v>1479</v>
      </c>
      <c r="S990" s="349"/>
      <c r="T990" s="272"/>
    </row>
    <row r="991" spans="1:20" ht="51">
      <c r="A991" s="191">
        <v>595</v>
      </c>
      <c r="B991" s="68"/>
      <c r="C991" s="212" t="s">
        <v>609</v>
      </c>
      <c r="D991" s="213">
        <v>45748</v>
      </c>
      <c r="E991" s="191" t="s">
        <v>4038</v>
      </c>
      <c r="F991" s="191" t="s">
        <v>3</v>
      </c>
      <c r="G991" s="191">
        <v>2273216</v>
      </c>
      <c r="H991" s="68"/>
      <c r="I991" s="197" t="s">
        <v>5503</v>
      </c>
      <c r="J991" s="68"/>
      <c r="K991" s="68"/>
      <c r="L991" s="68"/>
      <c r="M991" s="68"/>
      <c r="N991" s="348"/>
      <c r="O991" s="348"/>
      <c r="P991" s="214">
        <v>0</v>
      </c>
      <c r="Q991" s="214">
        <v>78.58</v>
      </c>
      <c r="R991" s="68" t="s">
        <v>1479</v>
      </c>
      <c r="S991" s="349"/>
      <c r="T991" s="272"/>
    </row>
    <row r="992" spans="1:20" ht="51">
      <c r="A992" s="191">
        <v>599</v>
      </c>
      <c r="B992" s="68"/>
      <c r="C992" s="212" t="s">
        <v>1245</v>
      </c>
      <c r="D992" s="213">
        <v>45748</v>
      </c>
      <c r="E992" s="191" t="s">
        <v>4039</v>
      </c>
      <c r="F992" s="191" t="s">
        <v>3</v>
      </c>
      <c r="G992" s="191">
        <v>2273299</v>
      </c>
      <c r="H992" s="68"/>
      <c r="I992" s="197" t="s">
        <v>5504</v>
      </c>
      <c r="J992" s="68"/>
      <c r="K992" s="68"/>
      <c r="L992" s="68"/>
      <c r="M992" s="68"/>
      <c r="N992" s="348"/>
      <c r="O992" s="348"/>
      <c r="P992" s="214">
        <v>0</v>
      </c>
      <c r="Q992" s="214">
        <v>22.75</v>
      </c>
      <c r="R992" s="68" t="s">
        <v>1479</v>
      </c>
      <c r="S992" s="349"/>
      <c r="T992" s="272"/>
    </row>
    <row r="993" spans="1:20" ht="51">
      <c r="A993" s="191">
        <v>599</v>
      </c>
      <c r="B993" s="68"/>
      <c r="C993" s="212" t="s">
        <v>1245</v>
      </c>
      <c r="D993" s="213">
        <v>45748</v>
      </c>
      <c r="E993" s="191" t="s">
        <v>4040</v>
      </c>
      <c r="F993" s="191" t="s">
        <v>3</v>
      </c>
      <c r="G993" s="191">
        <v>2273301</v>
      </c>
      <c r="H993" s="68"/>
      <c r="I993" s="197" t="s">
        <v>5505</v>
      </c>
      <c r="J993" s="68"/>
      <c r="K993" s="68"/>
      <c r="L993" s="68"/>
      <c r="M993" s="68"/>
      <c r="N993" s="348"/>
      <c r="O993" s="348"/>
      <c r="P993" s="214">
        <v>0</v>
      </c>
      <c r="Q993" s="214">
        <v>9.1</v>
      </c>
      <c r="R993" s="68" t="s">
        <v>1479</v>
      </c>
      <c r="S993" s="349"/>
      <c r="T993" s="272"/>
    </row>
    <row r="994" spans="1:20" ht="38.25">
      <c r="A994" s="191">
        <v>46</v>
      </c>
      <c r="B994" s="68"/>
      <c r="C994" s="212" t="s">
        <v>1367</v>
      </c>
      <c r="D994" s="213">
        <v>45748</v>
      </c>
      <c r="E994" s="191" t="s">
        <v>4041</v>
      </c>
      <c r="F994" s="191" t="s">
        <v>3</v>
      </c>
      <c r="G994" s="191">
        <v>2273328</v>
      </c>
      <c r="H994" s="68"/>
      <c r="I994" s="197" t="s">
        <v>5506</v>
      </c>
      <c r="J994" s="68"/>
      <c r="K994" s="68"/>
      <c r="L994" s="68"/>
      <c r="M994" s="68"/>
      <c r="N994" s="348"/>
      <c r="O994" s="348"/>
      <c r="P994" s="214">
        <v>0</v>
      </c>
      <c r="Q994" s="214">
        <v>667</v>
      </c>
      <c r="R994" s="68" t="s">
        <v>1479</v>
      </c>
      <c r="S994" s="349"/>
      <c r="T994" s="272"/>
    </row>
    <row r="995" spans="1:20" ht="51">
      <c r="A995" s="191" t="s">
        <v>550</v>
      </c>
      <c r="B995" s="68"/>
      <c r="C995" s="212" t="s">
        <v>589</v>
      </c>
      <c r="D995" s="213">
        <v>45748</v>
      </c>
      <c r="E995" s="191" t="s">
        <v>4042</v>
      </c>
      <c r="F995" s="191" t="s">
        <v>3</v>
      </c>
      <c r="G995" s="191">
        <v>2273347</v>
      </c>
      <c r="H995" s="68"/>
      <c r="I995" s="197" t="s">
        <v>5507</v>
      </c>
      <c r="J995" s="68"/>
      <c r="K995" s="68"/>
      <c r="L995" s="68"/>
      <c r="M995" s="68"/>
      <c r="N995" s="348"/>
      <c r="O995" s="348"/>
      <c r="P995" s="214">
        <v>0</v>
      </c>
      <c r="Q995" s="214">
        <v>144</v>
      </c>
      <c r="R995" s="68" t="s">
        <v>1479</v>
      </c>
      <c r="S995" s="349"/>
      <c r="T995" s="272"/>
    </row>
    <row r="996" spans="1:20" ht="51">
      <c r="A996" s="191" t="s">
        <v>550</v>
      </c>
      <c r="B996" s="68"/>
      <c r="C996" s="212" t="s">
        <v>589</v>
      </c>
      <c r="D996" s="213">
        <v>45748</v>
      </c>
      <c r="E996" s="191" t="s">
        <v>4043</v>
      </c>
      <c r="F996" s="191" t="s">
        <v>3</v>
      </c>
      <c r="G996" s="191">
        <v>2273348</v>
      </c>
      <c r="H996" s="68"/>
      <c r="I996" s="197" t="s">
        <v>5508</v>
      </c>
      <c r="J996" s="68"/>
      <c r="K996" s="68"/>
      <c r="L996" s="68"/>
      <c r="M996" s="68"/>
      <c r="N996" s="348"/>
      <c r="O996" s="348"/>
      <c r="P996" s="214">
        <v>0</v>
      </c>
      <c r="Q996" s="214">
        <v>18</v>
      </c>
      <c r="R996" s="68" t="s">
        <v>1479</v>
      </c>
      <c r="S996" s="349"/>
      <c r="T996" s="272"/>
    </row>
    <row r="997" spans="1:20" ht="51">
      <c r="A997" s="191">
        <v>15</v>
      </c>
      <c r="B997" s="68"/>
      <c r="C997" s="212" t="s">
        <v>39</v>
      </c>
      <c r="D997" s="213">
        <v>45748</v>
      </c>
      <c r="E997" s="191" t="s">
        <v>4044</v>
      </c>
      <c r="F997" s="191" t="s">
        <v>3</v>
      </c>
      <c r="G997" s="191">
        <v>2273362</v>
      </c>
      <c r="H997" s="68"/>
      <c r="I997" s="197" t="s">
        <v>5509</v>
      </c>
      <c r="J997" s="68"/>
      <c r="K997" s="68"/>
      <c r="L997" s="68"/>
      <c r="M997" s="68"/>
      <c r="N997" s="348"/>
      <c r="O997" s="348"/>
      <c r="P997" s="214">
        <v>0</v>
      </c>
      <c r="Q997" s="214">
        <v>2097.7600000000002</v>
      </c>
      <c r="R997" s="68" t="s">
        <v>1479</v>
      </c>
      <c r="S997" s="349"/>
      <c r="T997" s="272"/>
    </row>
    <row r="998" spans="1:20" ht="51">
      <c r="A998" s="191">
        <v>212</v>
      </c>
      <c r="B998" s="68"/>
      <c r="C998" s="212" t="s">
        <v>90</v>
      </c>
      <c r="D998" s="213">
        <v>45748</v>
      </c>
      <c r="E998" s="191" t="s">
        <v>4045</v>
      </c>
      <c r="F998" s="191" t="s">
        <v>3</v>
      </c>
      <c r="G998" s="191">
        <v>2273372</v>
      </c>
      <c r="H998" s="68"/>
      <c r="I998" s="197" t="s">
        <v>5510</v>
      </c>
      <c r="J998" s="68"/>
      <c r="K998" s="68"/>
      <c r="L998" s="68"/>
      <c r="M998" s="68"/>
      <c r="N998" s="348"/>
      <c r="O998" s="348"/>
      <c r="P998" s="214">
        <v>0</v>
      </c>
      <c r="Q998" s="214">
        <v>208</v>
      </c>
      <c r="R998" s="68" t="s">
        <v>1479</v>
      </c>
      <c r="S998" s="349"/>
      <c r="T998" s="272"/>
    </row>
    <row r="999" spans="1:20" ht="63.75">
      <c r="A999" s="191">
        <v>212</v>
      </c>
      <c r="B999" s="68"/>
      <c r="C999" s="212" t="s">
        <v>90</v>
      </c>
      <c r="D999" s="213">
        <v>45748</v>
      </c>
      <c r="E999" s="191" t="s">
        <v>4046</v>
      </c>
      <c r="F999" s="191" t="s">
        <v>3</v>
      </c>
      <c r="G999" s="191">
        <v>2273117</v>
      </c>
      <c r="H999" s="68"/>
      <c r="I999" s="197" t="s">
        <v>5511</v>
      </c>
      <c r="J999" s="68"/>
      <c r="K999" s="68"/>
      <c r="L999" s="68"/>
      <c r="M999" s="68"/>
      <c r="N999" s="348"/>
      <c r="O999" s="348"/>
      <c r="P999" s="214">
        <v>0</v>
      </c>
      <c r="Q999" s="214">
        <v>9094.98</v>
      </c>
      <c r="R999" s="68" t="s">
        <v>1479</v>
      </c>
      <c r="S999" s="349"/>
      <c r="T999" s="272"/>
    </row>
    <row r="1000" spans="1:20" ht="51">
      <c r="A1000" s="191">
        <v>212</v>
      </c>
      <c r="B1000" s="68"/>
      <c r="C1000" s="212" t="s">
        <v>90</v>
      </c>
      <c r="D1000" s="213">
        <v>45748</v>
      </c>
      <c r="E1000" s="191" t="s">
        <v>4047</v>
      </c>
      <c r="F1000" s="191" t="s">
        <v>3</v>
      </c>
      <c r="G1000" s="191">
        <v>2273118</v>
      </c>
      <c r="H1000" s="68"/>
      <c r="I1000" s="197" t="s">
        <v>5512</v>
      </c>
      <c r="J1000" s="68"/>
      <c r="K1000" s="68"/>
      <c r="L1000" s="68"/>
      <c r="M1000" s="68"/>
      <c r="N1000" s="348"/>
      <c r="O1000" s="348"/>
      <c r="P1000" s="214">
        <v>0</v>
      </c>
      <c r="Q1000" s="214">
        <v>9080</v>
      </c>
      <c r="R1000" s="68" t="s">
        <v>1479</v>
      </c>
      <c r="S1000" s="349"/>
      <c r="T1000" s="272"/>
    </row>
    <row r="1001" spans="1:20" ht="51">
      <c r="A1001" s="191">
        <v>70</v>
      </c>
      <c r="B1001" s="68"/>
      <c r="C1001" s="212" t="s">
        <v>47</v>
      </c>
      <c r="D1001" s="213">
        <v>45748</v>
      </c>
      <c r="E1001" s="191" t="s">
        <v>4048</v>
      </c>
      <c r="F1001" s="191" t="s">
        <v>3</v>
      </c>
      <c r="G1001" s="191">
        <v>2273133</v>
      </c>
      <c r="H1001" s="68"/>
      <c r="I1001" s="197" t="s">
        <v>5513</v>
      </c>
      <c r="J1001" s="68"/>
      <c r="K1001" s="68"/>
      <c r="L1001" s="68"/>
      <c r="M1001" s="68"/>
      <c r="N1001" s="348"/>
      <c r="O1001" s="348"/>
      <c r="P1001" s="214">
        <v>0</v>
      </c>
      <c r="Q1001" s="214">
        <v>1000</v>
      </c>
      <c r="R1001" s="68" t="s">
        <v>1479</v>
      </c>
      <c r="S1001" s="349"/>
      <c r="T1001" s="272"/>
    </row>
    <row r="1002" spans="1:20" ht="63.75">
      <c r="A1002" s="191">
        <v>78</v>
      </c>
      <c r="B1002" s="68"/>
      <c r="C1002" s="212" t="s">
        <v>1368</v>
      </c>
      <c r="D1002" s="213">
        <v>45748</v>
      </c>
      <c r="E1002" s="191" t="s">
        <v>4049</v>
      </c>
      <c r="F1002" s="191" t="s">
        <v>3</v>
      </c>
      <c r="G1002" s="191">
        <v>2273183</v>
      </c>
      <c r="H1002" s="68"/>
      <c r="I1002" s="197" t="s">
        <v>5514</v>
      </c>
      <c r="J1002" s="68"/>
      <c r="K1002" s="68"/>
      <c r="L1002" s="68"/>
      <c r="M1002" s="68"/>
      <c r="N1002" s="348"/>
      <c r="O1002" s="348"/>
      <c r="P1002" s="214">
        <v>0</v>
      </c>
      <c r="Q1002" s="214">
        <v>23884</v>
      </c>
      <c r="R1002" s="68" t="s">
        <v>1479</v>
      </c>
      <c r="S1002" s="349"/>
      <c r="T1002" s="272"/>
    </row>
    <row r="1003" spans="1:20" ht="51">
      <c r="A1003" s="191">
        <v>78</v>
      </c>
      <c r="B1003" s="68"/>
      <c r="C1003" s="212" t="s">
        <v>1368</v>
      </c>
      <c r="D1003" s="213">
        <v>45748</v>
      </c>
      <c r="E1003" s="191" t="s">
        <v>4050</v>
      </c>
      <c r="F1003" s="191" t="s">
        <v>3</v>
      </c>
      <c r="G1003" s="191">
        <v>2273184</v>
      </c>
      <c r="H1003" s="68"/>
      <c r="I1003" s="197" t="s">
        <v>5515</v>
      </c>
      <c r="J1003" s="68"/>
      <c r="K1003" s="68"/>
      <c r="L1003" s="68"/>
      <c r="M1003" s="68"/>
      <c r="N1003" s="348"/>
      <c r="O1003" s="348"/>
      <c r="P1003" s="214">
        <v>0</v>
      </c>
      <c r="Q1003" s="214">
        <v>2476.0700000000002</v>
      </c>
      <c r="R1003" s="68" t="s">
        <v>1479</v>
      </c>
      <c r="S1003" s="349"/>
      <c r="T1003" s="272"/>
    </row>
    <row r="1004" spans="1:20" ht="51">
      <c r="A1004" s="191">
        <v>78</v>
      </c>
      <c r="B1004" s="68"/>
      <c r="C1004" s="212" t="s">
        <v>1368</v>
      </c>
      <c r="D1004" s="213">
        <v>45748</v>
      </c>
      <c r="E1004" s="191" t="s">
        <v>4051</v>
      </c>
      <c r="F1004" s="191" t="s">
        <v>3</v>
      </c>
      <c r="G1004" s="191">
        <v>2273186</v>
      </c>
      <c r="H1004" s="68"/>
      <c r="I1004" s="197" t="s">
        <v>5516</v>
      </c>
      <c r="J1004" s="68"/>
      <c r="K1004" s="68"/>
      <c r="L1004" s="68"/>
      <c r="M1004" s="68"/>
      <c r="N1004" s="348"/>
      <c r="O1004" s="348"/>
      <c r="P1004" s="214">
        <v>0</v>
      </c>
      <c r="Q1004" s="214">
        <v>1995</v>
      </c>
      <c r="R1004" s="68" t="s">
        <v>1479</v>
      </c>
      <c r="S1004" s="349"/>
      <c r="T1004" s="272"/>
    </row>
    <row r="1005" spans="1:20" ht="63.75">
      <c r="A1005" s="191">
        <v>41</v>
      </c>
      <c r="B1005" s="68"/>
      <c r="C1005" s="212" t="s">
        <v>44</v>
      </c>
      <c r="D1005" s="213">
        <v>45748</v>
      </c>
      <c r="E1005" s="191" t="s">
        <v>4052</v>
      </c>
      <c r="F1005" s="191" t="s">
        <v>3</v>
      </c>
      <c r="G1005" s="191">
        <v>2273237</v>
      </c>
      <c r="H1005" s="68"/>
      <c r="I1005" s="197" t="s">
        <v>5517</v>
      </c>
      <c r="J1005" s="68"/>
      <c r="K1005" s="68"/>
      <c r="L1005" s="68"/>
      <c r="M1005" s="68"/>
      <c r="N1005" s="348"/>
      <c r="O1005" s="348"/>
      <c r="P1005" s="214">
        <v>0</v>
      </c>
      <c r="Q1005" s="214">
        <v>372040</v>
      </c>
      <c r="R1005" s="68" t="s">
        <v>1479</v>
      </c>
      <c r="S1005" s="349"/>
      <c r="T1005" s="272"/>
    </row>
    <row r="1006" spans="1:20" ht="63.75">
      <c r="A1006" s="191">
        <v>41</v>
      </c>
      <c r="B1006" s="68"/>
      <c r="C1006" s="212" t="s">
        <v>44</v>
      </c>
      <c r="D1006" s="213">
        <v>45748</v>
      </c>
      <c r="E1006" s="191" t="s">
        <v>4053</v>
      </c>
      <c r="F1006" s="191" t="s">
        <v>3</v>
      </c>
      <c r="G1006" s="191">
        <v>2273239</v>
      </c>
      <c r="H1006" s="68"/>
      <c r="I1006" s="197" t="s">
        <v>5518</v>
      </c>
      <c r="J1006" s="68"/>
      <c r="K1006" s="68"/>
      <c r="L1006" s="68"/>
      <c r="M1006" s="68"/>
      <c r="N1006" s="348"/>
      <c r="O1006" s="348"/>
      <c r="P1006" s="214">
        <v>0</v>
      </c>
      <c r="Q1006" s="214">
        <v>4740.03</v>
      </c>
      <c r="R1006" s="68" t="s">
        <v>1479</v>
      </c>
      <c r="S1006" s="349"/>
      <c r="T1006" s="272"/>
    </row>
    <row r="1007" spans="1:20" ht="102">
      <c r="A1007" s="191">
        <v>865</v>
      </c>
      <c r="B1007" s="68"/>
      <c r="C1007" s="212" t="s">
        <v>188</v>
      </c>
      <c r="D1007" s="213">
        <v>45748</v>
      </c>
      <c r="E1007" s="191" t="s">
        <v>4054</v>
      </c>
      <c r="F1007" s="191" t="s">
        <v>635</v>
      </c>
      <c r="G1007" s="191">
        <v>11558355</v>
      </c>
      <c r="H1007" s="68"/>
      <c r="I1007" s="197" t="s">
        <v>5519</v>
      </c>
      <c r="J1007" s="68"/>
      <c r="K1007" s="68"/>
      <c r="L1007" s="68"/>
      <c r="M1007" s="68"/>
      <c r="N1007" s="348"/>
      <c r="O1007" s="348"/>
      <c r="P1007" s="214">
        <v>0</v>
      </c>
      <c r="Q1007" s="214">
        <v>15892.97</v>
      </c>
      <c r="R1007" s="68" t="s">
        <v>1479</v>
      </c>
      <c r="S1007" s="349"/>
      <c r="T1007" s="272"/>
    </row>
    <row r="1008" spans="1:20" ht="89.25">
      <c r="A1008" s="191">
        <v>132</v>
      </c>
      <c r="B1008" s="68"/>
      <c r="C1008" s="212" t="s">
        <v>59</v>
      </c>
      <c r="D1008" s="213">
        <v>45748</v>
      </c>
      <c r="E1008" s="191" t="s">
        <v>4055</v>
      </c>
      <c r="F1008" s="191" t="s">
        <v>10</v>
      </c>
      <c r="G1008" s="191">
        <v>1123589</v>
      </c>
      <c r="H1008" s="68"/>
      <c r="I1008" s="197" t="s">
        <v>5520</v>
      </c>
      <c r="J1008" s="68"/>
      <c r="K1008" s="68"/>
      <c r="L1008" s="68"/>
      <c r="M1008" s="68"/>
      <c r="N1008" s="348"/>
      <c r="O1008" s="348"/>
      <c r="P1008" s="214">
        <v>1036.19</v>
      </c>
      <c r="Q1008" s="214">
        <v>0</v>
      </c>
      <c r="R1008" s="68" t="s">
        <v>1479</v>
      </c>
      <c r="S1008" s="349"/>
      <c r="T1008" s="272"/>
    </row>
    <row r="1009" spans="1:20" ht="89.25">
      <c r="A1009" s="191">
        <v>513</v>
      </c>
      <c r="B1009" s="68"/>
      <c r="C1009" s="212" t="s">
        <v>160</v>
      </c>
      <c r="D1009" s="213">
        <v>45748</v>
      </c>
      <c r="E1009" s="191" t="s">
        <v>4056</v>
      </c>
      <c r="F1009" s="191" t="s">
        <v>599</v>
      </c>
      <c r="G1009" s="191">
        <v>22731</v>
      </c>
      <c r="H1009" s="68"/>
      <c r="I1009" s="197" t="s">
        <v>5521</v>
      </c>
      <c r="J1009" s="68"/>
      <c r="K1009" s="68"/>
      <c r="L1009" s="68"/>
      <c r="M1009" s="68"/>
      <c r="N1009" s="348"/>
      <c r="O1009" s="348"/>
      <c r="P1009" s="214">
        <v>1181999.31</v>
      </c>
      <c r="Q1009" s="214">
        <v>0</v>
      </c>
      <c r="R1009" s="68" t="s">
        <v>1479</v>
      </c>
      <c r="S1009" s="349"/>
      <c r="T1009" s="272"/>
    </row>
    <row r="1010" spans="1:20" ht="63.75">
      <c r="A1010" s="191" t="s">
        <v>544</v>
      </c>
      <c r="B1010" s="68"/>
      <c r="C1010" s="212" t="s">
        <v>679</v>
      </c>
      <c r="D1010" s="213">
        <v>45748</v>
      </c>
      <c r="E1010" s="191" t="s">
        <v>4057</v>
      </c>
      <c r="F1010" s="191" t="s">
        <v>6</v>
      </c>
      <c r="G1010" s="191">
        <v>2196592</v>
      </c>
      <c r="H1010" s="68"/>
      <c r="I1010" s="197" t="s">
        <v>5522</v>
      </c>
      <c r="J1010" s="68"/>
      <c r="K1010" s="68"/>
      <c r="L1010" s="68"/>
      <c r="M1010" s="68"/>
      <c r="N1010" s="348"/>
      <c r="O1010" s="348"/>
      <c r="P1010" s="214">
        <v>0</v>
      </c>
      <c r="Q1010" s="214">
        <v>11326.86</v>
      </c>
      <c r="R1010" s="68" t="s">
        <v>1479</v>
      </c>
      <c r="S1010" s="349"/>
      <c r="T1010" s="272"/>
    </row>
    <row r="1011" spans="1:20" ht="38.25">
      <c r="A1011" s="191">
        <v>283</v>
      </c>
      <c r="B1011" s="68"/>
      <c r="C1011" s="212" t="s">
        <v>115</v>
      </c>
      <c r="D1011" s="213">
        <v>45748</v>
      </c>
      <c r="E1011" s="191" t="s">
        <v>4058</v>
      </c>
      <c r="F1011" s="191" t="s">
        <v>6</v>
      </c>
      <c r="G1011" s="191">
        <v>2196613</v>
      </c>
      <c r="H1011" s="68"/>
      <c r="I1011" s="197" t="s">
        <v>5523</v>
      </c>
      <c r="J1011" s="68"/>
      <c r="K1011" s="68"/>
      <c r="L1011" s="68"/>
      <c r="M1011" s="68"/>
      <c r="N1011" s="348"/>
      <c r="O1011" s="348"/>
      <c r="P1011" s="214">
        <v>0</v>
      </c>
      <c r="Q1011" s="214">
        <v>289575.39</v>
      </c>
      <c r="R1011" s="68" t="s">
        <v>1479</v>
      </c>
      <c r="S1011" s="349"/>
      <c r="T1011" s="272"/>
    </row>
    <row r="1012" spans="1:20" ht="89.25">
      <c r="A1012" s="191">
        <v>513</v>
      </c>
      <c r="B1012" s="68"/>
      <c r="C1012" s="212" t="s">
        <v>160</v>
      </c>
      <c r="D1012" s="213">
        <v>45748</v>
      </c>
      <c r="E1012" s="191" t="s">
        <v>4059</v>
      </c>
      <c r="F1012" s="191" t="s">
        <v>599</v>
      </c>
      <c r="G1012" s="191">
        <v>22730</v>
      </c>
      <c r="H1012" s="68"/>
      <c r="I1012" s="197" t="s">
        <v>5524</v>
      </c>
      <c r="J1012" s="68"/>
      <c r="K1012" s="68"/>
      <c r="L1012" s="68"/>
      <c r="M1012" s="68"/>
      <c r="N1012" s="348"/>
      <c r="O1012" s="348"/>
      <c r="P1012" s="214">
        <v>3133411.72</v>
      </c>
      <c r="Q1012" s="214">
        <v>0</v>
      </c>
      <c r="R1012" s="68" t="s">
        <v>1479</v>
      </c>
      <c r="S1012" s="349"/>
      <c r="T1012" s="272"/>
    </row>
    <row r="1013" spans="1:20" ht="89.25">
      <c r="A1013" s="191">
        <v>513</v>
      </c>
      <c r="B1013" s="68"/>
      <c r="C1013" s="212" t="s">
        <v>160</v>
      </c>
      <c r="D1013" s="213">
        <v>45748</v>
      </c>
      <c r="E1013" s="191" t="s">
        <v>4060</v>
      </c>
      <c r="F1013" s="191" t="s">
        <v>599</v>
      </c>
      <c r="G1013" s="191">
        <v>22883</v>
      </c>
      <c r="H1013" s="68"/>
      <c r="I1013" s="197" t="s">
        <v>5525</v>
      </c>
      <c r="J1013" s="68"/>
      <c r="K1013" s="68"/>
      <c r="L1013" s="68"/>
      <c r="M1013" s="68"/>
      <c r="N1013" s="348"/>
      <c r="O1013" s="348"/>
      <c r="P1013" s="214">
        <v>580989.47</v>
      </c>
      <c r="Q1013" s="214">
        <v>0</v>
      </c>
      <c r="R1013" s="68" t="s">
        <v>1479</v>
      </c>
      <c r="S1013" s="349"/>
      <c r="T1013" s="272"/>
    </row>
    <row r="1014" spans="1:20" ht="89.25">
      <c r="A1014" s="191">
        <v>389</v>
      </c>
      <c r="B1014" s="68"/>
      <c r="C1014" s="212" t="s">
        <v>1401</v>
      </c>
      <c r="D1014" s="213">
        <v>45748</v>
      </c>
      <c r="E1014" s="191" t="s">
        <v>4061</v>
      </c>
      <c r="F1014" s="191" t="s">
        <v>10</v>
      </c>
      <c r="G1014" s="191">
        <v>1123603</v>
      </c>
      <c r="H1014" s="68"/>
      <c r="I1014" s="197" t="s">
        <v>5526</v>
      </c>
      <c r="J1014" s="68"/>
      <c r="K1014" s="68"/>
      <c r="L1014" s="68"/>
      <c r="M1014" s="68"/>
      <c r="N1014" s="348"/>
      <c r="O1014" s="348"/>
      <c r="P1014" s="214">
        <v>60</v>
      </c>
      <c r="Q1014" s="214">
        <v>0</v>
      </c>
      <c r="R1014" s="68" t="s">
        <v>1479</v>
      </c>
      <c r="S1014" s="349"/>
      <c r="T1014" s="272"/>
    </row>
    <row r="1015" spans="1:20" ht="89.25">
      <c r="A1015" s="191">
        <v>389</v>
      </c>
      <c r="B1015" s="68"/>
      <c r="C1015" s="212" t="s">
        <v>1401</v>
      </c>
      <c r="D1015" s="213">
        <v>45748</v>
      </c>
      <c r="E1015" s="191" t="s">
        <v>4062</v>
      </c>
      <c r="F1015" s="191" t="s">
        <v>10</v>
      </c>
      <c r="G1015" s="191">
        <v>1123604</v>
      </c>
      <c r="H1015" s="68"/>
      <c r="I1015" s="197" t="s">
        <v>5527</v>
      </c>
      <c r="J1015" s="68"/>
      <c r="K1015" s="68"/>
      <c r="L1015" s="68"/>
      <c r="M1015" s="68"/>
      <c r="N1015" s="348"/>
      <c r="O1015" s="348"/>
      <c r="P1015" s="214">
        <v>60</v>
      </c>
      <c r="Q1015" s="214">
        <v>0</v>
      </c>
      <c r="R1015" s="68" t="s">
        <v>1479</v>
      </c>
      <c r="S1015" s="349"/>
      <c r="T1015" s="272"/>
    </row>
    <row r="1016" spans="1:20" ht="76.5">
      <c r="A1016" s="191">
        <v>117</v>
      </c>
      <c r="B1016" s="68"/>
      <c r="C1016" s="212" t="s">
        <v>54</v>
      </c>
      <c r="D1016" s="213">
        <v>45748</v>
      </c>
      <c r="E1016" s="191" t="s">
        <v>4063</v>
      </c>
      <c r="F1016" s="191" t="s">
        <v>10</v>
      </c>
      <c r="G1016" s="191">
        <v>1123608</v>
      </c>
      <c r="H1016" s="68"/>
      <c r="I1016" s="197" t="s">
        <v>5528</v>
      </c>
      <c r="J1016" s="68"/>
      <c r="K1016" s="68"/>
      <c r="L1016" s="68"/>
      <c r="M1016" s="68"/>
      <c r="N1016" s="348"/>
      <c r="O1016" s="348"/>
      <c r="P1016" s="214">
        <v>60</v>
      </c>
      <c r="Q1016" s="214">
        <v>0</v>
      </c>
      <c r="R1016" s="68" t="s">
        <v>1479</v>
      </c>
      <c r="S1016" s="349"/>
      <c r="T1016" s="272"/>
    </row>
    <row r="1017" spans="1:20" ht="89.25">
      <c r="A1017" s="191">
        <v>389</v>
      </c>
      <c r="B1017" s="68"/>
      <c r="C1017" s="212" t="s">
        <v>1401</v>
      </c>
      <c r="D1017" s="213">
        <v>45748</v>
      </c>
      <c r="E1017" s="191" t="s">
        <v>4064</v>
      </c>
      <c r="F1017" s="191" t="s">
        <v>10</v>
      </c>
      <c r="G1017" s="191">
        <v>1123605</v>
      </c>
      <c r="H1017" s="68"/>
      <c r="I1017" s="197" t="s">
        <v>5529</v>
      </c>
      <c r="J1017" s="68"/>
      <c r="K1017" s="68"/>
      <c r="L1017" s="68"/>
      <c r="M1017" s="68"/>
      <c r="N1017" s="348"/>
      <c r="O1017" s="348"/>
      <c r="P1017" s="214">
        <v>60</v>
      </c>
      <c r="Q1017" s="214">
        <v>0</v>
      </c>
      <c r="R1017" s="68" t="s">
        <v>1479</v>
      </c>
      <c r="S1017" s="349"/>
      <c r="T1017" s="272"/>
    </row>
    <row r="1018" spans="1:20" ht="76.5">
      <c r="A1018" s="191">
        <v>117</v>
      </c>
      <c r="B1018" s="68"/>
      <c r="C1018" s="212" t="s">
        <v>54</v>
      </c>
      <c r="D1018" s="213">
        <v>45748</v>
      </c>
      <c r="E1018" s="191" t="s">
        <v>4065</v>
      </c>
      <c r="F1018" s="191" t="s">
        <v>10</v>
      </c>
      <c r="G1018" s="191">
        <v>1123606</v>
      </c>
      <c r="H1018" s="68"/>
      <c r="I1018" s="197" t="s">
        <v>5530</v>
      </c>
      <c r="J1018" s="68"/>
      <c r="K1018" s="68"/>
      <c r="L1018" s="68"/>
      <c r="M1018" s="68"/>
      <c r="N1018" s="348"/>
      <c r="O1018" s="348"/>
      <c r="P1018" s="214">
        <v>60</v>
      </c>
      <c r="Q1018" s="214">
        <v>0</v>
      </c>
      <c r="R1018" s="68" t="s">
        <v>1479</v>
      </c>
      <c r="S1018" s="349"/>
      <c r="T1018" s="272"/>
    </row>
    <row r="1019" spans="1:20" ht="63.75">
      <c r="A1019" s="191">
        <v>117</v>
      </c>
      <c r="B1019" s="68"/>
      <c r="C1019" s="212" t="s">
        <v>54</v>
      </c>
      <c r="D1019" s="213">
        <v>45748</v>
      </c>
      <c r="E1019" s="191" t="s">
        <v>4066</v>
      </c>
      <c r="F1019" s="191" t="s">
        <v>10</v>
      </c>
      <c r="G1019" s="191">
        <v>1123607</v>
      </c>
      <c r="H1019" s="68"/>
      <c r="I1019" s="197" t="s">
        <v>5531</v>
      </c>
      <c r="J1019" s="68"/>
      <c r="K1019" s="68"/>
      <c r="L1019" s="68"/>
      <c r="M1019" s="68"/>
      <c r="N1019" s="348"/>
      <c r="O1019" s="348"/>
      <c r="P1019" s="214">
        <v>60</v>
      </c>
      <c r="Q1019" s="214">
        <v>0</v>
      </c>
      <c r="R1019" s="68" t="s">
        <v>1479</v>
      </c>
      <c r="S1019" s="349"/>
      <c r="T1019" s="272"/>
    </row>
    <row r="1020" spans="1:20" ht="76.5">
      <c r="A1020" s="191">
        <v>117</v>
      </c>
      <c r="B1020" s="68"/>
      <c r="C1020" s="212" t="s">
        <v>54</v>
      </c>
      <c r="D1020" s="213">
        <v>45748</v>
      </c>
      <c r="E1020" s="191" t="s">
        <v>4067</v>
      </c>
      <c r="F1020" s="191" t="s">
        <v>10</v>
      </c>
      <c r="G1020" s="191">
        <v>1123609</v>
      </c>
      <c r="H1020" s="68"/>
      <c r="I1020" s="197" t="s">
        <v>5532</v>
      </c>
      <c r="J1020" s="68"/>
      <c r="K1020" s="68"/>
      <c r="L1020" s="68"/>
      <c r="M1020" s="68"/>
      <c r="N1020" s="348"/>
      <c r="O1020" s="348"/>
      <c r="P1020" s="214">
        <v>60</v>
      </c>
      <c r="Q1020" s="214">
        <v>0</v>
      </c>
      <c r="R1020" s="68" t="s">
        <v>1479</v>
      </c>
      <c r="S1020" s="349"/>
      <c r="T1020" s="272"/>
    </row>
    <row r="1021" spans="1:20" ht="89.25">
      <c r="A1021" s="191">
        <v>389</v>
      </c>
      <c r="B1021" s="68"/>
      <c r="C1021" s="212" t="s">
        <v>1401</v>
      </c>
      <c r="D1021" s="213">
        <v>45748</v>
      </c>
      <c r="E1021" s="191" t="s">
        <v>4068</v>
      </c>
      <c r="F1021" s="191" t="s">
        <v>10</v>
      </c>
      <c r="G1021" s="191">
        <v>1123635</v>
      </c>
      <c r="H1021" s="68"/>
      <c r="I1021" s="197" t="s">
        <v>5533</v>
      </c>
      <c r="J1021" s="68"/>
      <c r="K1021" s="68"/>
      <c r="L1021" s="68"/>
      <c r="M1021" s="68"/>
      <c r="N1021" s="348"/>
      <c r="O1021" s="348"/>
      <c r="P1021" s="214">
        <v>60</v>
      </c>
      <c r="Q1021" s="214">
        <v>0</v>
      </c>
      <c r="R1021" s="68" t="s">
        <v>1479</v>
      </c>
      <c r="S1021" s="349"/>
      <c r="T1021" s="272"/>
    </row>
    <row r="1022" spans="1:20" ht="76.5">
      <c r="A1022" s="191">
        <v>117</v>
      </c>
      <c r="B1022" s="68"/>
      <c r="C1022" s="212" t="s">
        <v>54</v>
      </c>
      <c r="D1022" s="213">
        <v>45748</v>
      </c>
      <c r="E1022" s="191" t="s">
        <v>4069</v>
      </c>
      <c r="F1022" s="191" t="s">
        <v>10</v>
      </c>
      <c r="G1022" s="191">
        <v>1123646</v>
      </c>
      <c r="H1022" s="68"/>
      <c r="I1022" s="197" t="s">
        <v>5534</v>
      </c>
      <c r="J1022" s="68"/>
      <c r="K1022" s="68"/>
      <c r="L1022" s="68"/>
      <c r="M1022" s="68"/>
      <c r="N1022" s="348"/>
      <c r="O1022" s="348"/>
      <c r="P1022" s="214">
        <v>60</v>
      </c>
      <c r="Q1022" s="214">
        <v>0</v>
      </c>
      <c r="R1022" s="68" t="s">
        <v>1479</v>
      </c>
      <c r="S1022" s="349"/>
      <c r="T1022" s="272"/>
    </row>
    <row r="1023" spans="1:20" ht="89.25">
      <c r="A1023" s="191">
        <v>389</v>
      </c>
      <c r="B1023" s="68"/>
      <c r="C1023" s="212" t="s">
        <v>1401</v>
      </c>
      <c r="D1023" s="213">
        <v>45748</v>
      </c>
      <c r="E1023" s="191" t="s">
        <v>4070</v>
      </c>
      <c r="F1023" s="191" t="s">
        <v>10</v>
      </c>
      <c r="G1023" s="191">
        <v>1123645</v>
      </c>
      <c r="H1023" s="68"/>
      <c r="I1023" s="197" t="s">
        <v>5535</v>
      </c>
      <c r="J1023" s="68"/>
      <c r="K1023" s="68"/>
      <c r="L1023" s="68"/>
      <c r="M1023" s="68"/>
      <c r="N1023" s="348"/>
      <c r="O1023" s="348"/>
      <c r="P1023" s="214">
        <v>60</v>
      </c>
      <c r="Q1023" s="214">
        <v>0</v>
      </c>
      <c r="R1023" s="68" t="s">
        <v>1479</v>
      </c>
      <c r="S1023" s="349"/>
      <c r="T1023" s="272"/>
    </row>
    <row r="1024" spans="1:20" ht="51">
      <c r="A1024" s="191">
        <v>292</v>
      </c>
      <c r="B1024" s="68"/>
      <c r="C1024" s="212" t="s">
        <v>120</v>
      </c>
      <c r="D1024" s="213">
        <v>45749</v>
      </c>
      <c r="E1024" s="191" t="s">
        <v>4071</v>
      </c>
      <c r="F1024" s="191" t="s">
        <v>3</v>
      </c>
      <c r="G1024" s="191">
        <v>2273563</v>
      </c>
      <c r="H1024" s="68"/>
      <c r="I1024" s="197" t="s">
        <v>5536</v>
      </c>
      <c r="J1024" s="68"/>
      <c r="K1024" s="68"/>
      <c r="L1024" s="68"/>
      <c r="M1024" s="68"/>
      <c r="N1024" s="348"/>
      <c r="O1024" s="348"/>
      <c r="P1024" s="214">
        <v>0</v>
      </c>
      <c r="Q1024" s="214">
        <v>354.95</v>
      </c>
      <c r="R1024" s="68" t="s">
        <v>1479</v>
      </c>
      <c r="S1024" s="349"/>
      <c r="T1024" s="272"/>
    </row>
    <row r="1025" spans="1:20" ht="51">
      <c r="A1025" s="191">
        <v>16</v>
      </c>
      <c r="B1025" s="68"/>
      <c r="C1025" s="212" t="s">
        <v>40</v>
      </c>
      <c r="D1025" s="213">
        <v>45749</v>
      </c>
      <c r="E1025" s="191" t="s">
        <v>4072</v>
      </c>
      <c r="F1025" s="191" t="s">
        <v>3</v>
      </c>
      <c r="G1025" s="191">
        <v>2273609</v>
      </c>
      <c r="H1025" s="68"/>
      <c r="I1025" s="197" t="s">
        <v>5537</v>
      </c>
      <c r="J1025" s="68"/>
      <c r="K1025" s="68"/>
      <c r="L1025" s="68"/>
      <c r="M1025" s="68"/>
      <c r="N1025" s="348"/>
      <c r="O1025" s="348"/>
      <c r="P1025" s="214">
        <v>0</v>
      </c>
      <c r="Q1025" s="214">
        <v>4500</v>
      </c>
      <c r="R1025" s="68" t="s">
        <v>1479</v>
      </c>
      <c r="S1025" s="349"/>
      <c r="T1025" s="272"/>
    </row>
    <row r="1026" spans="1:20" ht="51">
      <c r="A1026" s="191">
        <v>291</v>
      </c>
      <c r="B1026" s="68"/>
      <c r="C1026" s="212" t="s">
        <v>119</v>
      </c>
      <c r="D1026" s="213">
        <v>45749</v>
      </c>
      <c r="E1026" s="191" t="s">
        <v>4073</v>
      </c>
      <c r="F1026" s="191" t="s">
        <v>3</v>
      </c>
      <c r="G1026" s="191">
        <v>2273612</v>
      </c>
      <c r="H1026" s="68"/>
      <c r="I1026" s="197" t="s">
        <v>5538</v>
      </c>
      <c r="J1026" s="68"/>
      <c r="K1026" s="68"/>
      <c r="L1026" s="68"/>
      <c r="M1026" s="68"/>
      <c r="N1026" s="348"/>
      <c r="O1026" s="348"/>
      <c r="P1026" s="214">
        <v>0</v>
      </c>
      <c r="Q1026" s="214">
        <v>5903.43</v>
      </c>
      <c r="R1026" s="68" t="s">
        <v>1479</v>
      </c>
      <c r="S1026" s="349"/>
      <c r="T1026" s="272"/>
    </row>
    <row r="1027" spans="1:20" ht="51">
      <c r="A1027" s="191">
        <v>291</v>
      </c>
      <c r="B1027" s="68"/>
      <c r="C1027" s="212" t="s">
        <v>119</v>
      </c>
      <c r="D1027" s="213">
        <v>45749</v>
      </c>
      <c r="E1027" s="191" t="s">
        <v>4074</v>
      </c>
      <c r="F1027" s="191" t="s">
        <v>3</v>
      </c>
      <c r="G1027" s="191">
        <v>2273615</v>
      </c>
      <c r="H1027" s="68"/>
      <c r="I1027" s="197" t="s">
        <v>5538</v>
      </c>
      <c r="J1027" s="68"/>
      <c r="K1027" s="68"/>
      <c r="L1027" s="68"/>
      <c r="M1027" s="68"/>
      <c r="N1027" s="348"/>
      <c r="O1027" s="348"/>
      <c r="P1027" s="214">
        <v>0</v>
      </c>
      <c r="Q1027" s="214">
        <v>307.45</v>
      </c>
      <c r="R1027" s="68" t="s">
        <v>1479</v>
      </c>
      <c r="S1027" s="349"/>
      <c r="T1027" s="272"/>
    </row>
    <row r="1028" spans="1:20" ht="63.75">
      <c r="A1028" s="191">
        <v>15</v>
      </c>
      <c r="B1028" s="68"/>
      <c r="C1028" s="212" t="s">
        <v>39</v>
      </c>
      <c r="D1028" s="213">
        <v>45749</v>
      </c>
      <c r="E1028" s="191" t="s">
        <v>4075</v>
      </c>
      <c r="F1028" s="191" t="s">
        <v>3</v>
      </c>
      <c r="G1028" s="191">
        <v>2273656</v>
      </c>
      <c r="H1028" s="68"/>
      <c r="I1028" s="197" t="s">
        <v>5539</v>
      </c>
      <c r="J1028" s="68"/>
      <c r="K1028" s="68"/>
      <c r="L1028" s="68"/>
      <c r="M1028" s="68"/>
      <c r="N1028" s="348"/>
      <c r="O1028" s="348"/>
      <c r="P1028" s="214">
        <v>0</v>
      </c>
      <c r="Q1028" s="214">
        <v>30.26</v>
      </c>
      <c r="R1028" s="68" t="s">
        <v>1479</v>
      </c>
      <c r="S1028" s="349"/>
      <c r="T1028" s="272"/>
    </row>
    <row r="1029" spans="1:20" ht="51">
      <c r="A1029" s="191" t="s">
        <v>550</v>
      </c>
      <c r="B1029" s="68"/>
      <c r="C1029" s="212" t="s">
        <v>589</v>
      </c>
      <c r="D1029" s="213">
        <v>45749</v>
      </c>
      <c r="E1029" s="191" t="s">
        <v>4076</v>
      </c>
      <c r="F1029" s="191" t="s">
        <v>3</v>
      </c>
      <c r="G1029" s="191">
        <v>2273660</v>
      </c>
      <c r="H1029" s="68"/>
      <c r="I1029" s="197" t="s">
        <v>5540</v>
      </c>
      <c r="J1029" s="68"/>
      <c r="K1029" s="68"/>
      <c r="L1029" s="68"/>
      <c r="M1029" s="68"/>
      <c r="N1029" s="348"/>
      <c r="O1029" s="348"/>
      <c r="P1029" s="214">
        <v>0</v>
      </c>
      <c r="Q1029" s="214">
        <v>120</v>
      </c>
      <c r="R1029" s="68" t="s">
        <v>1479</v>
      </c>
      <c r="S1029" s="349"/>
      <c r="T1029" s="272"/>
    </row>
    <row r="1030" spans="1:20" ht="51">
      <c r="A1030" s="191">
        <v>650</v>
      </c>
      <c r="B1030" s="68"/>
      <c r="C1030" s="212" t="s">
        <v>175</v>
      </c>
      <c r="D1030" s="213">
        <v>45749</v>
      </c>
      <c r="E1030" s="191" t="s">
        <v>4077</v>
      </c>
      <c r="F1030" s="191" t="s">
        <v>3</v>
      </c>
      <c r="G1030" s="191">
        <v>2273701</v>
      </c>
      <c r="H1030" s="68"/>
      <c r="I1030" s="197" t="s">
        <v>5541</v>
      </c>
      <c r="J1030" s="68"/>
      <c r="K1030" s="68"/>
      <c r="L1030" s="68"/>
      <c r="M1030" s="68"/>
      <c r="N1030" s="348"/>
      <c r="O1030" s="348"/>
      <c r="P1030" s="214">
        <v>0</v>
      </c>
      <c r="Q1030" s="214">
        <v>18</v>
      </c>
      <c r="R1030" s="68" t="s">
        <v>1479</v>
      </c>
      <c r="S1030" s="349"/>
      <c r="T1030" s="272"/>
    </row>
    <row r="1031" spans="1:20" ht="51">
      <c r="A1031" s="191">
        <v>650</v>
      </c>
      <c r="B1031" s="68"/>
      <c r="C1031" s="212" t="s">
        <v>175</v>
      </c>
      <c r="D1031" s="213">
        <v>45749</v>
      </c>
      <c r="E1031" s="191" t="s">
        <v>4078</v>
      </c>
      <c r="F1031" s="191" t="s">
        <v>3</v>
      </c>
      <c r="G1031" s="191">
        <v>2273757</v>
      </c>
      <c r="H1031" s="68"/>
      <c r="I1031" s="197" t="s">
        <v>5542</v>
      </c>
      <c r="J1031" s="68"/>
      <c r="K1031" s="68"/>
      <c r="L1031" s="68"/>
      <c r="M1031" s="68"/>
      <c r="N1031" s="348"/>
      <c r="O1031" s="348"/>
      <c r="P1031" s="214">
        <v>0</v>
      </c>
      <c r="Q1031" s="214">
        <v>306</v>
      </c>
      <c r="R1031" s="68" t="s">
        <v>1479</v>
      </c>
      <c r="S1031" s="349"/>
      <c r="T1031" s="272"/>
    </row>
    <row r="1032" spans="1:20" ht="51">
      <c r="A1032" s="191">
        <v>670</v>
      </c>
      <c r="B1032" s="68"/>
      <c r="C1032" s="212" t="s">
        <v>178</v>
      </c>
      <c r="D1032" s="213">
        <v>45749</v>
      </c>
      <c r="E1032" s="191" t="s">
        <v>4079</v>
      </c>
      <c r="F1032" s="191" t="s">
        <v>3</v>
      </c>
      <c r="G1032" s="191">
        <v>2273788</v>
      </c>
      <c r="H1032" s="68"/>
      <c r="I1032" s="197" t="s">
        <v>5543</v>
      </c>
      <c r="J1032" s="68"/>
      <c r="K1032" s="68"/>
      <c r="L1032" s="68"/>
      <c r="M1032" s="68"/>
      <c r="N1032" s="348"/>
      <c r="O1032" s="348"/>
      <c r="P1032" s="214">
        <v>0</v>
      </c>
      <c r="Q1032" s="214">
        <v>3072</v>
      </c>
      <c r="R1032" s="68" t="s">
        <v>1479</v>
      </c>
      <c r="S1032" s="349"/>
      <c r="T1032" s="272"/>
    </row>
    <row r="1033" spans="1:20" ht="63.75">
      <c r="A1033" s="191">
        <v>310</v>
      </c>
      <c r="B1033" s="68"/>
      <c r="C1033" s="212" t="s">
        <v>131</v>
      </c>
      <c r="D1033" s="213">
        <v>45749</v>
      </c>
      <c r="E1033" s="191" t="s">
        <v>4080</v>
      </c>
      <c r="F1033" s="191" t="s">
        <v>3</v>
      </c>
      <c r="G1033" s="191">
        <v>2273789</v>
      </c>
      <c r="H1033" s="68"/>
      <c r="I1033" s="197" t="s">
        <v>5544</v>
      </c>
      <c r="J1033" s="68"/>
      <c r="K1033" s="68"/>
      <c r="L1033" s="68"/>
      <c r="M1033" s="68"/>
      <c r="N1033" s="348"/>
      <c r="O1033" s="348"/>
      <c r="P1033" s="214">
        <v>0</v>
      </c>
      <c r="Q1033" s="214">
        <v>1400</v>
      </c>
      <c r="R1033" s="68" t="s">
        <v>1479</v>
      </c>
      <c r="S1033" s="349"/>
      <c r="T1033" s="272"/>
    </row>
    <row r="1034" spans="1:20" ht="51">
      <c r="A1034" s="191">
        <v>670</v>
      </c>
      <c r="B1034" s="68"/>
      <c r="C1034" s="212" t="s">
        <v>178</v>
      </c>
      <c r="D1034" s="213">
        <v>45749</v>
      </c>
      <c r="E1034" s="191" t="s">
        <v>4081</v>
      </c>
      <c r="F1034" s="191" t="s">
        <v>3</v>
      </c>
      <c r="G1034" s="191">
        <v>2273790</v>
      </c>
      <c r="H1034" s="68"/>
      <c r="I1034" s="197" t="s">
        <v>5545</v>
      </c>
      <c r="J1034" s="68"/>
      <c r="K1034" s="68"/>
      <c r="L1034" s="68"/>
      <c r="M1034" s="68"/>
      <c r="N1034" s="348"/>
      <c r="O1034" s="348"/>
      <c r="P1034" s="214">
        <v>0</v>
      </c>
      <c r="Q1034" s="214">
        <v>1889</v>
      </c>
      <c r="R1034" s="68" t="s">
        <v>1479</v>
      </c>
      <c r="S1034" s="349"/>
      <c r="T1034" s="272"/>
    </row>
    <row r="1035" spans="1:20" ht="51">
      <c r="A1035" s="191">
        <v>378</v>
      </c>
      <c r="B1035" s="68"/>
      <c r="C1035" s="212" t="s">
        <v>608</v>
      </c>
      <c r="D1035" s="213">
        <v>45749</v>
      </c>
      <c r="E1035" s="191" t="s">
        <v>4082</v>
      </c>
      <c r="F1035" s="191" t="s">
        <v>3</v>
      </c>
      <c r="G1035" s="191">
        <v>2273797</v>
      </c>
      <c r="H1035" s="68"/>
      <c r="I1035" s="197" t="s">
        <v>5546</v>
      </c>
      <c r="J1035" s="68"/>
      <c r="K1035" s="68"/>
      <c r="L1035" s="68"/>
      <c r="M1035" s="68"/>
      <c r="N1035" s="348"/>
      <c r="O1035" s="348"/>
      <c r="P1035" s="214">
        <v>0</v>
      </c>
      <c r="Q1035" s="214">
        <v>1333.33</v>
      </c>
      <c r="R1035" s="68" t="s">
        <v>1479</v>
      </c>
      <c r="S1035" s="349"/>
      <c r="T1035" s="272"/>
    </row>
    <row r="1036" spans="1:20" ht="51">
      <c r="A1036" s="191">
        <v>132</v>
      </c>
      <c r="B1036" s="68"/>
      <c r="C1036" s="212" t="s">
        <v>59</v>
      </c>
      <c r="D1036" s="213">
        <v>45749</v>
      </c>
      <c r="E1036" s="191" t="s">
        <v>4083</v>
      </c>
      <c r="F1036" s="191" t="s">
        <v>3</v>
      </c>
      <c r="G1036" s="191">
        <v>2273798</v>
      </c>
      <c r="H1036" s="68"/>
      <c r="I1036" s="197" t="s">
        <v>5547</v>
      </c>
      <c r="J1036" s="68"/>
      <c r="K1036" s="68"/>
      <c r="L1036" s="68"/>
      <c r="M1036" s="68"/>
      <c r="N1036" s="348"/>
      <c r="O1036" s="348"/>
      <c r="P1036" s="214">
        <v>0</v>
      </c>
      <c r="Q1036" s="214">
        <v>111.3</v>
      </c>
      <c r="R1036" s="68" t="s">
        <v>1479</v>
      </c>
      <c r="S1036" s="349"/>
      <c r="T1036" s="272"/>
    </row>
    <row r="1037" spans="1:20" ht="51">
      <c r="A1037" s="191">
        <v>16</v>
      </c>
      <c r="B1037" s="68"/>
      <c r="C1037" s="212" t="s">
        <v>40</v>
      </c>
      <c r="D1037" s="213">
        <v>45749</v>
      </c>
      <c r="E1037" s="191" t="s">
        <v>4084</v>
      </c>
      <c r="F1037" s="191" t="s">
        <v>3</v>
      </c>
      <c r="G1037" s="191">
        <v>2273813</v>
      </c>
      <c r="H1037" s="68"/>
      <c r="I1037" s="197" t="s">
        <v>5548</v>
      </c>
      <c r="J1037" s="68"/>
      <c r="K1037" s="68"/>
      <c r="L1037" s="68"/>
      <c r="M1037" s="68"/>
      <c r="N1037" s="348"/>
      <c r="O1037" s="348"/>
      <c r="P1037" s="214">
        <v>0</v>
      </c>
      <c r="Q1037" s="214">
        <v>3528</v>
      </c>
      <c r="R1037" s="68" t="s">
        <v>1479</v>
      </c>
      <c r="S1037" s="349"/>
      <c r="T1037" s="272"/>
    </row>
    <row r="1038" spans="1:20" ht="51">
      <c r="A1038" s="191">
        <v>373</v>
      </c>
      <c r="B1038" s="68"/>
      <c r="C1038" s="212" t="s">
        <v>605</v>
      </c>
      <c r="D1038" s="213">
        <v>45749</v>
      </c>
      <c r="E1038" s="191" t="s">
        <v>4085</v>
      </c>
      <c r="F1038" s="191" t="s">
        <v>3</v>
      </c>
      <c r="G1038" s="191">
        <v>2273583</v>
      </c>
      <c r="H1038" s="68"/>
      <c r="I1038" s="197" t="s">
        <v>5549</v>
      </c>
      <c r="J1038" s="68"/>
      <c r="K1038" s="68"/>
      <c r="L1038" s="68"/>
      <c r="M1038" s="68"/>
      <c r="N1038" s="348"/>
      <c r="O1038" s="348"/>
      <c r="P1038" s="214">
        <v>0</v>
      </c>
      <c r="Q1038" s="214">
        <v>14374.77</v>
      </c>
      <c r="R1038" s="68" t="s">
        <v>1479</v>
      </c>
      <c r="S1038" s="349"/>
      <c r="T1038" s="272"/>
    </row>
    <row r="1039" spans="1:20" ht="51">
      <c r="A1039" s="191">
        <v>46</v>
      </c>
      <c r="B1039" s="68"/>
      <c r="C1039" s="212" t="s">
        <v>1367</v>
      </c>
      <c r="D1039" s="213">
        <v>45749</v>
      </c>
      <c r="E1039" s="191" t="s">
        <v>4086</v>
      </c>
      <c r="F1039" s="191" t="s">
        <v>3</v>
      </c>
      <c r="G1039" s="191">
        <v>2273602</v>
      </c>
      <c r="H1039" s="68"/>
      <c r="I1039" s="197" t="s">
        <v>5550</v>
      </c>
      <c r="J1039" s="68"/>
      <c r="K1039" s="68"/>
      <c r="L1039" s="68"/>
      <c r="M1039" s="68"/>
      <c r="N1039" s="348"/>
      <c r="O1039" s="348"/>
      <c r="P1039" s="214">
        <v>0</v>
      </c>
      <c r="Q1039" s="214">
        <v>2000</v>
      </c>
      <c r="R1039" s="68" t="s">
        <v>1479</v>
      </c>
      <c r="S1039" s="349"/>
      <c r="T1039" s="272"/>
    </row>
    <row r="1040" spans="1:20" ht="63.75">
      <c r="A1040" s="191">
        <v>10</v>
      </c>
      <c r="B1040" s="68"/>
      <c r="C1040" s="212" t="s">
        <v>38</v>
      </c>
      <c r="D1040" s="213">
        <v>45749</v>
      </c>
      <c r="E1040" s="191" t="s">
        <v>4087</v>
      </c>
      <c r="F1040" s="191" t="s">
        <v>3</v>
      </c>
      <c r="G1040" s="191">
        <v>2273617</v>
      </c>
      <c r="H1040" s="68"/>
      <c r="I1040" s="197" t="s">
        <v>5551</v>
      </c>
      <c r="J1040" s="68"/>
      <c r="K1040" s="68"/>
      <c r="L1040" s="68"/>
      <c r="M1040" s="68"/>
      <c r="N1040" s="348"/>
      <c r="O1040" s="348"/>
      <c r="P1040" s="214">
        <v>0</v>
      </c>
      <c r="Q1040" s="214">
        <v>17094.52</v>
      </c>
      <c r="R1040" s="68" t="s">
        <v>1479</v>
      </c>
      <c r="S1040" s="349"/>
      <c r="T1040" s="272"/>
    </row>
    <row r="1041" spans="1:20" ht="38.25">
      <c r="A1041" s="191">
        <v>253</v>
      </c>
      <c r="B1041" s="68"/>
      <c r="C1041" s="212" t="s">
        <v>104</v>
      </c>
      <c r="D1041" s="213">
        <v>45749</v>
      </c>
      <c r="E1041" s="191" t="s">
        <v>4088</v>
      </c>
      <c r="F1041" s="191" t="s">
        <v>3</v>
      </c>
      <c r="G1041" s="191">
        <v>2273635</v>
      </c>
      <c r="H1041" s="68"/>
      <c r="I1041" s="197" t="s">
        <v>5552</v>
      </c>
      <c r="J1041" s="68"/>
      <c r="K1041" s="68"/>
      <c r="L1041" s="68"/>
      <c r="M1041" s="68"/>
      <c r="N1041" s="348"/>
      <c r="O1041" s="348"/>
      <c r="P1041" s="214">
        <v>0</v>
      </c>
      <c r="Q1041" s="214">
        <v>221809.66</v>
      </c>
      <c r="R1041" s="68" t="s">
        <v>1479</v>
      </c>
      <c r="S1041" s="349"/>
      <c r="T1041" s="272"/>
    </row>
    <row r="1042" spans="1:20" ht="51">
      <c r="A1042" s="191">
        <v>86</v>
      </c>
      <c r="B1042" s="68"/>
      <c r="C1042" s="212" t="s">
        <v>50</v>
      </c>
      <c r="D1042" s="213">
        <v>45749</v>
      </c>
      <c r="E1042" s="191" t="s">
        <v>4089</v>
      </c>
      <c r="F1042" s="191" t="s">
        <v>3</v>
      </c>
      <c r="G1042" s="191">
        <v>2273645</v>
      </c>
      <c r="H1042" s="68"/>
      <c r="I1042" s="197" t="s">
        <v>5553</v>
      </c>
      <c r="J1042" s="68"/>
      <c r="K1042" s="68"/>
      <c r="L1042" s="68"/>
      <c r="M1042" s="68"/>
      <c r="N1042" s="348"/>
      <c r="O1042" s="348"/>
      <c r="P1042" s="214">
        <v>0</v>
      </c>
      <c r="Q1042" s="214">
        <v>1158</v>
      </c>
      <c r="R1042" s="68" t="s">
        <v>1479</v>
      </c>
      <c r="S1042" s="349"/>
      <c r="T1042" s="272"/>
    </row>
    <row r="1043" spans="1:20" ht="63.75">
      <c r="A1043" s="191">
        <v>155</v>
      </c>
      <c r="B1043" s="68"/>
      <c r="C1043" s="212" t="s">
        <v>75</v>
      </c>
      <c r="D1043" s="213">
        <v>45749</v>
      </c>
      <c r="E1043" s="191" t="s">
        <v>4090</v>
      </c>
      <c r="F1043" s="191" t="s">
        <v>3</v>
      </c>
      <c r="G1043" s="191">
        <v>2273661</v>
      </c>
      <c r="H1043" s="68"/>
      <c r="I1043" s="197" t="s">
        <v>5554</v>
      </c>
      <c r="J1043" s="68"/>
      <c r="K1043" s="68"/>
      <c r="L1043" s="68"/>
      <c r="M1043" s="68"/>
      <c r="N1043" s="348"/>
      <c r="O1043" s="348"/>
      <c r="P1043" s="214">
        <v>0</v>
      </c>
      <c r="Q1043" s="214">
        <v>1843.3</v>
      </c>
      <c r="R1043" s="68" t="s">
        <v>1479</v>
      </c>
      <c r="S1043" s="349"/>
      <c r="T1043" s="272"/>
    </row>
    <row r="1044" spans="1:20" ht="63.75">
      <c r="A1044" s="191">
        <v>513</v>
      </c>
      <c r="B1044" s="68"/>
      <c r="C1044" s="212" t="s">
        <v>160</v>
      </c>
      <c r="D1044" s="213">
        <v>45749</v>
      </c>
      <c r="E1044" s="191" t="s">
        <v>4091</v>
      </c>
      <c r="F1044" s="191" t="s">
        <v>14</v>
      </c>
      <c r="G1044" s="191">
        <v>3085033</v>
      </c>
      <c r="H1044" s="68"/>
      <c r="I1044" s="197" t="s">
        <v>5555</v>
      </c>
      <c r="J1044" s="68"/>
      <c r="K1044" s="68"/>
      <c r="L1044" s="68"/>
      <c r="M1044" s="68"/>
      <c r="N1044" s="348"/>
      <c r="O1044" s="348"/>
      <c r="P1044" s="214">
        <v>60</v>
      </c>
      <c r="Q1044" s="214">
        <v>0</v>
      </c>
      <c r="R1044" s="68" t="s">
        <v>1479</v>
      </c>
      <c r="S1044" s="349"/>
      <c r="T1044" s="272"/>
    </row>
    <row r="1045" spans="1:20" ht="76.5">
      <c r="A1045" s="191">
        <v>342</v>
      </c>
      <c r="B1045" s="68"/>
      <c r="C1045" s="212" t="s">
        <v>137</v>
      </c>
      <c r="D1045" s="213">
        <v>45749</v>
      </c>
      <c r="E1045" s="191" t="s">
        <v>4092</v>
      </c>
      <c r="F1045" s="191" t="s">
        <v>6</v>
      </c>
      <c r="G1045" s="191">
        <v>2197353</v>
      </c>
      <c r="H1045" s="68"/>
      <c r="I1045" s="197" t="s">
        <v>5556</v>
      </c>
      <c r="J1045" s="68"/>
      <c r="K1045" s="68"/>
      <c r="L1045" s="68"/>
      <c r="M1045" s="68"/>
      <c r="N1045" s="348"/>
      <c r="O1045" s="348"/>
      <c r="P1045" s="214">
        <v>0</v>
      </c>
      <c r="Q1045" s="214">
        <v>5828963.5999999996</v>
      </c>
      <c r="R1045" s="68" t="s">
        <v>1479</v>
      </c>
      <c r="S1045" s="349"/>
      <c r="T1045" s="272"/>
    </row>
    <row r="1046" spans="1:20" ht="76.5">
      <c r="A1046" s="191">
        <v>117</v>
      </c>
      <c r="B1046" s="68"/>
      <c r="C1046" s="212" t="s">
        <v>54</v>
      </c>
      <c r="D1046" s="213">
        <v>45749</v>
      </c>
      <c r="E1046" s="191" t="s">
        <v>4093</v>
      </c>
      <c r="F1046" s="191" t="s">
        <v>10</v>
      </c>
      <c r="G1046" s="191">
        <v>1123695</v>
      </c>
      <c r="H1046" s="68"/>
      <c r="I1046" s="197" t="s">
        <v>5557</v>
      </c>
      <c r="J1046" s="68"/>
      <c r="K1046" s="68"/>
      <c r="L1046" s="68"/>
      <c r="M1046" s="68"/>
      <c r="N1046" s="348"/>
      <c r="O1046" s="348"/>
      <c r="P1046" s="214">
        <v>60</v>
      </c>
      <c r="Q1046" s="214">
        <v>0</v>
      </c>
      <c r="R1046" s="68" t="s">
        <v>1479</v>
      </c>
      <c r="S1046" s="349"/>
      <c r="T1046" s="272"/>
    </row>
    <row r="1047" spans="1:20" ht="89.25">
      <c r="A1047" s="191">
        <v>389</v>
      </c>
      <c r="B1047" s="68"/>
      <c r="C1047" s="212" t="s">
        <v>1401</v>
      </c>
      <c r="D1047" s="213">
        <v>45749</v>
      </c>
      <c r="E1047" s="191" t="s">
        <v>4094</v>
      </c>
      <c r="F1047" s="191" t="s">
        <v>10</v>
      </c>
      <c r="G1047" s="191">
        <v>1123696</v>
      </c>
      <c r="H1047" s="68"/>
      <c r="I1047" s="197" t="s">
        <v>5558</v>
      </c>
      <c r="J1047" s="68"/>
      <c r="K1047" s="68"/>
      <c r="L1047" s="68"/>
      <c r="M1047" s="68"/>
      <c r="N1047" s="348"/>
      <c r="O1047" s="348"/>
      <c r="P1047" s="214">
        <v>60</v>
      </c>
      <c r="Q1047" s="214">
        <v>0</v>
      </c>
      <c r="R1047" s="68" t="s">
        <v>1479</v>
      </c>
      <c r="S1047" s="349"/>
      <c r="T1047" s="272"/>
    </row>
    <row r="1048" spans="1:20" ht="89.25">
      <c r="A1048" s="191">
        <v>389</v>
      </c>
      <c r="B1048" s="68"/>
      <c r="C1048" s="212" t="s">
        <v>1401</v>
      </c>
      <c r="D1048" s="213">
        <v>45749</v>
      </c>
      <c r="E1048" s="191" t="s">
        <v>4095</v>
      </c>
      <c r="F1048" s="191" t="s">
        <v>10</v>
      </c>
      <c r="G1048" s="191">
        <v>1123697</v>
      </c>
      <c r="H1048" s="68"/>
      <c r="I1048" s="197" t="s">
        <v>5559</v>
      </c>
      <c r="J1048" s="68"/>
      <c r="K1048" s="68"/>
      <c r="L1048" s="68"/>
      <c r="M1048" s="68"/>
      <c r="N1048" s="348"/>
      <c r="O1048" s="348"/>
      <c r="P1048" s="214">
        <v>60</v>
      </c>
      <c r="Q1048" s="214">
        <v>0</v>
      </c>
      <c r="R1048" s="68" t="s">
        <v>1479</v>
      </c>
      <c r="S1048" s="349"/>
      <c r="T1048" s="272"/>
    </row>
    <row r="1049" spans="1:20" ht="76.5">
      <c r="A1049" s="191">
        <v>513</v>
      </c>
      <c r="B1049" s="68"/>
      <c r="C1049" s="212" t="s">
        <v>160</v>
      </c>
      <c r="D1049" s="213">
        <v>45749</v>
      </c>
      <c r="E1049" s="191" t="s">
        <v>4096</v>
      </c>
      <c r="F1049" s="191" t="s">
        <v>10</v>
      </c>
      <c r="G1049" s="191">
        <v>1123703</v>
      </c>
      <c r="H1049" s="68"/>
      <c r="I1049" s="197" t="s">
        <v>5560</v>
      </c>
      <c r="J1049" s="68"/>
      <c r="K1049" s="68"/>
      <c r="L1049" s="68"/>
      <c r="M1049" s="68"/>
      <c r="N1049" s="348"/>
      <c r="O1049" s="348"/>
      <c r="P1049" s="214">
        <v>60</v>
      </c>
      <c r="Q1049" s="214">
        <v>0</v>
      </c>
      <c r="R1049" s="68" t="s">
        <v>1479</v>
      </c>
      <c r="S1049" s="349"/>
      <c r="T1049" s="272"/>
    </row>
    <row r="1050" spans="1:20" ht="76.5">
      <c r="A1050" s="191">
        <v>117</v>
      </c>
      <c r="B1050" s="68"/>
      <c r="C1050" s="212" t="s">
        <v>54</v>
      </c>
      <c r="D1050" s="213">
        <v>45749</v>
      </c>
      <c r="E1050" s="191" t="s">
        <v>4097</v>
      </c>
      <c r="F1050" s="191" t="s">
        <v>10</v>
      </c>
      <c r="G1050" s="191">
        <v>1123710</v>
      </c>
      <c r="H1050" s="68"/>
      <c r="I1050" s="197" t="s">
        <v>5561</v>
      </c>
      <c r="J1050" s="68"/>
      <c r="K1050" s="68"/>
      <c r="L1050" s="68"/>
      <c r="M1050" s="68"/>
      <c r="N1050" s="348"/>
      <c r="O1050" s="348"/>
      <c r="P1050" s="214">
        <v>60</v>
      </c>
      <c r="Q1050" s="214">
        <v>0</v>
      </c>
      <c r="R1050" s="68" t="s">
        <v>1479</v>
      </c>
      <c r="S1050" s="349"/>
      <c r="T1050" s="272"/>
    </row>
    <row r="1051" spans="1:20" ht="76.5">
      <c r="A1051" s="191">
        <v>117</v>
      </c>
      <c r="B1051" s="68"/>
      <c r="C1051" s="212" t="s">
        <v>54</v>
      </c>
      <c r="D1051" s="213">
        <v>45749</v>
      </c>
      <c r="E1051" s="191" t="s">
        <v>4098</v>
      </c>
      <c r="F1051" s="191" t="s">
        <v>10</v>
      </c>
      <c r="G1051" s="191">
        <v>1123704</v>
      </c>
      <c r="H1051" s="68"/>
      <c r="I1051" s="197" t="s">
        <v>5562</v>
      </c>
      <c r="J1051" s="68"/>
      <c r="K1051" s="68"/>
      <c r="L1051" s="68"/>
      <c r="M1051" s="68"/>
      <c r="N1051" s="348"/>
      <c r="O1051" s="348"/>
      <c r="P1051" s="214">
        <v>60</v>
      </c>
      <c r="Q1051" s="214">
        <v>0</v>
      </c>
      <c r="R1051" s="68" t="s">
        <v>1479</v>
      </c>
      <c r="S1051" s="349"/>
      <c r="T1051" s="272"/>
    </row>
    <row r="1052" spans="1:20" ht="76.5">
      <c r="A1052" s="191">
        <v>117</v>
      </c>
      <c r="B1052" s="68"/>
      <c r="C1052" s="212" t="s">
        <v>54</v>
      </c>
      <c r="D1052" s="213">
        <v>45749</v>
      </c>
      <c r="E1052" s="191" t="s">
        <v>4099</v>
      </c>
      <c r="F1052" s="191" t="s">
        <v>10</v>
      </c>
      <c r="G1052" s="191">
        <v>1123705</v>
      </c>
      <c r="H1052" s="68"/>
      <c r="I1052" s="197" t="s">
        <v>5563</v>
      </c>
      <c r="J1052" s="68"/>
      <c r="K1052" s="68"/>
      <c r="L1052" s="68"/>
      <c r="M1052" s="68"/>
      <c r="N1052" s="348"/>
      <c r="O1052" s="348"/>
      <c r="P1052" s="214">
        <v>60</v>
      </c>
      <c r="Q1052" s="214">
        <v>0</v>
      </c>
      <c r="R1052" s="68" t="s">
        <v>1479</v>
      </c>
      <c r="S1052" s="349"/>
      <c r="T1052" s="272"/>
    </row>
    <row r="1053" spans="1:20" ht="76.5">
      <c r="A1053" s="191" t="s">
        <v>542</v>
      </c>
      <c r="B1053" s="68"/>
      <c r="C1053" s="212" t="s">
        <v>687</v>
      </c>
      <c r="D1053" s="213">
        <v>45749</v>
      </c>
      <c r="E1053" s="191" t="s">
        <v>4100</v>
      </c>
      <c r="F1053" s="191" t="s">
        <v>10</v>
      </c>
      <c r="G1053" s="191">
        <v>1123708</v>
      </c>
      <c r="H1053" s="68"/>
      <c r="I1053" s="197" t="s">
        <v>5564</v>
      </c>
      <c r="J1053" s="68"/>
      <c r="K1053" s="68"/>
      <c r="L1053" s="68"/>
      <c r="M1053" s="68"/>
      <c r="N1053" s="348"/>
      <c r="O1053" s="348"/>
      <c r="P1053" s="214">
        <v>24117.48</v>
      </c>
      <c r="Q1053" s="214">
        <v>0</v>
      </c>
      <c r="R1053" s="68" t="s">
        <v>1479</v>
      </c>
      <c r="S1053" s="349"/>
      <c r="T1053" s="272"/>
    </row>
    <row r="1054" spans="1:20" ht="63.75">
      <c r="A1054" s="191">
        <v>117</v>
      </c>
      <c r="B1054" s="68"/>
      <c r="C1054" s="212" t="s">
        <v>54</v>
      </c>
      <c r="D1054" s="213">
        <v>45749</v>
      </c>
      <c r="E1054" s="191" t="s">
        <v>4101</v>
      </c>
      <c r="F1054" s="191" t="s">
        <v>10</v>
      </c>
      <c r="G1054" s="191">
        <v>1123711</v>
      </c>
      <c r="H1054" s="68"/>
      <c r="I1054" s="197" t="s">
        <v>5565</v>
      </c>
      <c r="J1054" s="68"/>
      <c r="K1054" s="68"/>
      <c r="L1054" s="68"/>
      <c r="M1054" s="68"/>
      <c r="N1054" s="348"/>
      <c r="O1054" s="348"/>
      <c r="P1054" s="214">
        <v>60</v>
      </c>
      <c r="Q1054" s="214">
        <v>0</v>
      </c>
      <c r="R1054" s="68" t="s">
        <v>1479</v>
      </c>
      <c r="S1054" s="349"/>
      <c r="T1054" s="272"/>
    </row>
    <row r="1055" spans="1:20" ht="76.5">
      <c r="A1055" s="191">
        <v>389</v>
      </c>
      <c r="B1055" s="68"/>
      <c r="C1055" s="212" t="s">
        <v>1401</v>
      </c>
      <c r="D1055" s="213">
        <v>45749</v>
      </c>
      <c r="E1055" s="191" t="s">
        <v>4102</v>
      </c>
      <c r="F1055" s="191" t="s">
        <v>10</v>
      </c>
      <c r="G1055" s="191">
        <v>1123714</v>
      </c>
      <c r="H1055" s="68"/>
      <c r="I1055" s="197" t="s">
        <v>5566</v>
      </c>
      <c r="J1055" s="68"/>
      <c r="K1055" s="68"/>
      <c r="L1055" s="68"/>
      <c r="M1055" s="68"/>
      <c r="N1055" s="348"/>
      <c r="O1055" s="348"/>
      <c r="P1055" s="214">
        <v>60</v>
      </c>
      <c r="Q1055" s="214">
        <v>0</v>
      </c>
      <c r="R1055" s="68" t="s">
        <v>1479</v>
      </c>
      <c r="S1055" s="349"/>
      <c r="T1055" s="272"/>
    </row>
    <row r="1056" spans="1:20" ht="63.75">
      <c r="A1056" s="191">
        <v>291</v>
      </c>
      <c r="B1056" s="68"/>
      <c r="C1056" s="212" t="s">
        <v>119</v>
      </c>
      <c r="D1056" s="213">
        <v>45749</v>
      </c>
      <c r="E1056" s="191" t="s">
        <v>4103</v>
      </c>
      <c r="F1056" s="191" t="s">
        <v>6</v>
      </c>
      <c r="G1056" s="191">
        <v>1123713</v>
      </c>
      <c r="H1056" s="68"/>
      <c r="I1056" s="197" t="s">
        <v>5567</v>
      </c>
      <c r="J1056" s="68"/>
      <c r="K1056" s="68"/>
      <c r="L1056" s="68"/>
      <c r="M1056" s="68"/>
      <c r="N1056" s="348"/>
      <c r="O1056" s="348"/>
      <c r="P1056" s="214">
        <v>0</v>
      </c>
      <c r="Q1056" s="214">
        <v>8139031.9100000001</v>
      </c>
      <c r="R1056" s="68" t="s">
        <v>1479</v>
      </c>
      <c r="S1056" s="349"/>
      <c r="T1056" s="272"/>
    </row>
    <row r="1057" spans="1:20" ht="63.75">
      <c r="A1057" s="191">
        <v>291</v>
      </c>
      <c r="B1057" s="68"/>
      <c r="C1057" s="212" t="s">
        <v>119</v>
      </c>
      <c r="D1057" s="213">
        <v>45749</v>
      </c>
      <c r="E1057" s="191" t="s">
        <v>4104</v>
      </c>
      <c r="F1057" s="191" t="s">
        <v>10</v>
      </c>
      <c r="G1057" s="191">
        <v>1123725</v>
      </c>
      <c r="H1057" s="68"/>
      <c r="I1057" s="197" t="s">
        <v>5568</v>
      </c>
      <c r="J1057" s="68"/>
      <c r="K1057" s="68"/>
      <c r="L1057" s="68"/>
      <c r="M1057" s="68"/>
      <c r="N1057" s="348"/>
      <c r="O1057" s="348"/>
      <c r="P1057" s="214">
        <v>60</v>
      </c>
      <c r="Q1057" s="214">
        <v>0</v>
      </c>
      <c r="R1057" s="68" t="s">
        <v>1479</v>
      </c>
      <c r="S1057" s="349"/>
      <c r="T1057" s="272"/>
    </row>
    <row r="1058" spans="1:20" ht="51">
      <c r="A1058" s="191">
        <v>292</v>
      </c>
      <c r="B1058" s="68"/>
      <c r="C1058" s="212" t="s">
        <v>120</v>
      </c>
      <c r="D1058" s="213">
        <v>45750</v>
      </c>
      <c r="E1058" s="191" t="s">
        <v>4105</v>
      </c>
      <c r="F1058" s="191" t="s">
        <v>3</v>
      </c>
      <c r="G1058" s="191">
        <v>2274004</v>
      </c>
      <c r="H1058" s="68"/>
      <c r="I1058" s="197" t="s">
        <v>5569</v>
      </c>
      <c r="J1058" s="68"/>
      <c r="K1058" s="68"/>
      <c r="L1058" s="68"/>
      <c r="M1058" s="68"/>
      <c r="N1058" s="348"/>
      <c r="O1058" s="348"/>
      <c r="P1058" s="214">
        <v>0</v>
      </c>
      <c r="Q1058" s="214">
        <v>155.82</v>
      </c>
      <c r="R1058" s="68" t="s">
        <v>1479</v>
      </c>
      <c r="S1058" s="349"/>
      <c r="T1058" s="272"/>
    </row>
    <row r="1059" spans="1:20" ht="38.25">
      <c r="A1059" s="191">
        <v>46</v>
      </c>
      <c r="B1059" s="68"/>
      <c r="C1059" s="212" t="s">
        <v>1367</v>
      </c>
      <c r="D1059" s="213">
        <v>45750</v>
      </c>
      <c r="E1059" s="191" t="s">
        <v>4106</v>
      </c>
      <c r="F1059" s="191" t="s">
        <v>3</v>
      </c>
      <c r="G1059" s="191">
        <v>2274050</v>
      </c>
      <c r="H1059" s="68"/>
      <c r="I1059" s="197" t="s">
        <v>5570</v>
      </c>
      <c r="J1059" s="68"/>
      <c r="K1059" s="68"/>
      <c r="L1059" s="68"/>
      <c r="M1059" s="68"/>
      <c r="N1059" s="348"/>
      <c r="O1059" s="348"/>
      <c r="P1059" s="214">
        <v>0</v>
      </c>
      <c r="Q1059" s="214">
        <v>5000</v>
      </c>
      <c r="R1059" s="68" t="s">
        <v>1479</v>
      </c>
      <c r="S1059" s="349"/>
      <c r="T1059" s="272"/>
    </row>
    <row r="1060" spans="1:20" ht="38.25">
      <c r="A1060" s="191">
        <v>133</v>
      </c>
      <c r="B1060" s="68"/>
      <c r="C1060" s="212" t="s">
        <v>60</v>
      </c>
      <c r="D1060" s="213">
        <v>45750</v>
      </c>
      <c r="E1060" s="191" t="s">
        <v>4107</v>
      </c>
      <c r="F1060" s="191" t="s">
        <v>3</v>
      </c>
      <c r="G1060" s="191">
        <v>2274052</v>
      </c>
      <c r="H1060" s="68"/>
      <c r="I1060" s="197" t="s">
        <v>3387</v>
      </c>
      <c r="J1060" s="68"/>
      <c r="K1060" s="68"/>
      <c r="L1060" s="68"/>
      <c r="M1060" s="68"/>
      <c r="N1060" s="348"/>
      <c r="O1060" s="348"/>
      <c r="P1060" s="214">
        <v>0</v>
      </c>
      <c r="Q1060" s="214">
        <v>12500</v>
      </c>
      <c r="R1060" s="68" t="s">
        <v>1479</v>
      </c>
      <c r="S1060" s="349"/>
      <c r="T1060" s="272"/>
    </row>
    <row r="1061" spans="1:20" ht="38.25">
      <c r="A1061" s="191">
        <v>292</v>
      </c>
      <c r="B1061" s="68"/>
      <c r="C1061" s="212" t="s">
        <v>120</v>
      </c>
      <c r="D1061" s="213">
        <v>45750</v>
      </c>
      <c r="E1061" s="191" t="s">
        <v>4108</v>
      </c>
      <c r="F1061" s="191" t="s">
        <v>3</v>
      </c>
      <c r="G1061" s="191">
        <v>2274074</v>
      </c>
      <c r="H1061" s="68"/>
      <c r="I1061" s="197" t="s">
        <v>5571</v>
      </c>
      <c r="J1061" s="68"/>
      <c r="K1061" s="68"/>
      <c r="L1061" s="68"/>
      <c r="M1061" s="68"/>
      <c r="N1061" s="348"/>
      <c r="O1061" s="348"/>
      <c r="P1061" s="214">
        <v>0</v>
      </c>
      <c r="Q1061" s="214">
        <v>155.82</v>
      </c>
      <c r="R1061" s="68" t="s">
        <v>1479</v>
      </c>
      <c r="S1061" s="349"/>
      <c r="T1061" s="272"/>
    </row>
    <row r="1062" spans="1:20" ht="51">
      <c r="A1062" s="191">
        <v>16</v>
      </c>
      <c r="B1062" s="68"/>
      <c r="C1062" s="212" t="s">
        <v>40</v>
      </c>
      <c r="D1062" s="213">
        <v>45750</v>
      </c>
      <c r="E1062" s="191" t="s">
        <v>4109</v>
      </c>
      <c r="F1062" s="191" t="s">
        <v>3</v>
      </c>
      <c r="G1062" s="191">
        <v>2274083</v>
      </c>
      <c r="H1062" s="68"/>
      <c r="I1062" s="197" t="s">
        <v>5572</v>
      </c>
      <c r="J1062" s="68"/>
      <c r="K1062" s="68"/>
      <c r="L1062" s="68"/>
      <c r="M1062" s="68"/>
      <c r="N1062" s="348"/>
      <c r="O1062" s="348"/>
      <c r="P1062" s="214">
        <v>0</v>
      </c>
      <c r="Q1062" s="214">
        <v>2500</v>
      </c>
      <c r="R1062" s="68" t="s">
        <v>1479</v>
      </c>
      <c r="S1062" s="349"/>
      <c r="T1062" s="272"/>
    </row>
    <row r="1063" spans="1:20" ht="51">
      <c r="A1063" s="191">
        <v>383</v>
      </c>
      <c r="B1063" s="68"/>
      <c r="C1063" s="212" t="s">
        <v>1242</v>
      </c>
      <c r="D1063" s="213">
        <v>45750</v>
      </c>
      <c r="E1063" s="191" t="s">
        <v>4110</v>
      </c>
      <c r="F1063" s="191" t="s">
        <v>3</v>
      </c>
      <c r="G1063" s="191">
        <v>2274109</v>
      </c>
      <c r="H1063" s="68"/>
      <c r="I1063" s="197" t="s">
        <v>5573</v>
      </c>
      <c r="J1063" s="68"/>
      <c r="K1063" s="68"/>
      <c r="L1063" s="68"/>
      <c r="M1063" s="68"/>
      <c r="N1063" s="348"/>
      <c r="O1063" s="348"/>
      <c r="P1063" s="214">
        <v>0</v>
      </c>
      <c r="Q1063" s="214">
        <v>69626.399999999994</v>
      </c>
      <c r="R1063" s="68" t="s">
        <v>1479</v>
      </c>
      <c r="S1063" s="349"/>
      <c r="T1063" s="272"/>
    </row>
    <row r="1064" spans="1:20" ht="51">
      <c r="A1064" s="191">
        <v>283</v>
      </c>
      <c r="B1064" s="68"/>
      <c r="C1064" s="212" t="s">
        <v>115</v>
      </c>
      <c r="D1064" s="213">
        <v>45750</v>
      </c>
      <c r="E1064" s="191" t="s">
        <v>4111</v>
      </c>
      <c r="F1064" s="191" t="s">
        <v>3</v>
      </c>
      <c r="G1064" s="191">
        <v>2274144</v>
      </c>
      <c r="H1064" s="68"/>
      <c r="I1064" s="197" t="s">
        <v>5574</v>
      </c>
      <c r="J1064" s="68"/>
      <c r="K1064" s="68"/>
      <c r="L1064" s="68"/>
      <c r="M1064" s="68"/>
      <c r="N1064" s="348"/>
      <c r="O1064" s="348"/>
      <c r="P1064" s="214">
        <v>0</v>
      </c>
      <c r="Q1064" s="214">
        <v>450</v>
      </c>
      <c r="R1064" s="68" t="s">
        <v>1479</v>
      </c>
      <c r="S1064" s="349"/>
      <c r="T1064" s="272"/>
    </row>
    <row r="1065" spans="1:20" ht="51">
      <c r="A1065" s="191">
        <v>383</v>
      </c>
      <c r="B1065" s="68"/>
      <c r="C1065" s="212" t="s">
        <v>1242</v>
      </c>
      <c r="D1065" s="213">
        <v>45750</v>
      </c>
      <c r="E1065" s="191" t="s">
        <v>4112</v>
      </c>
      <c r="F1065" s="191" t="s">
        <v>3</v>
      </c>
      <c r="G1065" s="191">
        <v>2274148</v>
      </c>
      <c r="H1065" s="68"/>
      <c r="I1065" s="197" t="s">
        <v>5575</v>
      </c>
      <c r="J1065" s="68"/>
      <c r="K1065" s="68"/>
      <c r="L1065" s="68"/>
      <c r="M1065" s="68"/>
      <c r="N1065" s="348"/>
      <c r="O1065" s="348"/>
      <c r="P1065" s="214">
        <v>0</v>
      </c>
      <c r="Q1065" s="214">
        <v>6239</v>
      </c>
      <c r="R1065" s="68" t="s">
        <v>1479</v>
      </c>
      <c r="S1065" s="349"/>
      <c r="T1065" s="272"/>
    </row>
    <row r="1066" spans="1:20" ht="51">
      <c r="A1066" s="191">
        <v>383</v>
      </c>
      <c r="B1066" s="68"/>
      <c r="C1066" s="212" t="s">
        <v>1242</v>
      </c>
      <c r="D1066" s="213">
        <v>45750</v>
      </c>
      <c r="E1066" s="191" t="s">
        <v>4113</v>
      </c>
      <c r="F1066" s="191" t="s">
        <v>3</v>
      </c>
      <c r="G1066" s="191">
        <v>2274150</v>
      </c>
      <c r="H1066" s="68"/>
      <c r="I1066" s="197" t="s">
        <v>5576</v>
      </c>
      <c r="J1066" s="68"/>
      <c r="K1066" s="68"/>
      <c r="L1066" s="68"/>
      <c r="M1066" s="68"/>
      <c r="N1066" s="348"/>
      <c r="O1066" s="348"/>
      <c r="P1066" s="214">
        <v>0</v>
      </c>
      <c r="Q1066" s="214">
        <v>1264</v>
      </c>
      <c r="R1066" s="68" t="s">
        <v>1479</v>
      </c>
      <c r="S1066" s="349"/>
      <c r="T1066" s="272"/>
    </row>
    <row r="1067" spans="1:20" ht="51">
      <c r="A1067" s="191">
        <v>383</v>
      </c>
      <c r="B1067" s="68"/>
      <c r="C1067" s="212" t="s">
        <v>1242</v>
      </c>
      <c r="D1067" s="213">
        <v>45750</v>
      </c>
      <c r="E1067" s="191" t="s">
        <v>4114</v>
      </c>
      <c r="F1067" s="191" t="s">
        <v>3</v>
      </c>
      <c r="G1067" s="191">
        <v>2274152</v>
      </c>
      <c r="H1067" s="68"/>
      <c r="I1067" s="197" t="s">
        <v>5576</v>
      </c>
      <c r="J1067" s="68"/>
      <c r="K1067" s="68"/>
      <c r="L1067" s="68"/>
      <c r="M1067" s="68"/>
      <c r="N1067" s="348"/>
      <c r="O1067" s="348"/>
      <c r="P1067" s="214">
        <v>0</v>
      </c>
      <c r="Q1067" s="214">
        <v>150</v>
      </c>
      <c r="R1067" s="68" t="s">
        <v>1479</v>
      </c>
      <c r="S1067" s="349"/>
      <c r="T1067" s="272"/>
    </row>
    <row r="1068" spans="1:20" ht="51">
      <c r="A1068" s="191">
        <v>383</v>
      </c>
      <c r="B1068" s="68"/>
      <c r="C1068" s="212" t="s">
        <v>1242</v>
      </c>
      <c r="D1068" s="213">
        <v>45750</v>
      </c>
      <c r="E1068" s="191" t="s">
        <v>4115</v>
      </c>
      <c r="F1068" s="191" t="s">
        <v>3</v>
      </c>
      <c r="G1068" s="191">
        <v>2274153</v>
      </c>
      <c r="H1068" s="68"/>
      <c r="I1068" s="197" t="s">
        <v>5577</v>
      </c>
      <c r="J1068" s="68"/>
      <c r="K1068" s="68"/>
      <c r="L1068" s="68"/>
      <c r="M1068" s="68"/>
      <c r="N1068" s="348"/>
      <c r="O1068" s="348"/>
      <c r="P1068" s="214">
        <v>0</v>
      </c>
      <c r="Q1068" s="214">
        <v>327</v>
      </c>
      <c r="R1068" s="68" t="s">
        <v>1479</v>
      </c>
      <c r="S1068" s="349"/>
      <c r="T1068" s="272"/>
    </row>
    <row r="1069" spans="1:20" ht="51">
      <c r="A1069" s="191">
        <v>383</v>
      </c>
      <c r="B1069" s="68"/>
      <c r="C1069" s="212" t="s">
        <v>1242</v>
      </c>
      <c r="D1069" s="213">
        <v>45750</v>
      </c>
      <c r="E1069" s="191" t="s">
        <v>4116</v>
      </c>
      <c r="F1069" s="191" t="s">
        <v>3</v>
      </c>
      <c r="G1069" s="191">
        <v>2274154</v>
      </c>
      <c r="H1069" s="68"/>
      <c r="I1069" s="197" t="s">
        <v>5576</v>
      </c>
      <c r="J1069" s="68"/>
      <c r="K1069" s="68"/>
      <c r="L1069" s="68"/>
      <c r="M1069" s="68"/>
      <c r="N1069" s="348"/>
      <c r="O1069" s="348"/>
      <c r="P1069" s="214">
        <v>0</v>
      </c>
      <c r="Q1069" s="214">
        <v>2347</v>
      </c>
      <c r="R1069" s="68" t="s">
        <v>1479</v>
      </c>
      <c r="S1069" s="349"/>
      <c r="T1069" s="272"/>
    </row>
    <row r="1070" spans="1:20" ht="51">
      <c r="A1070" s="191">
        <v>383</v>
      </c>
      <c r="B1070" s="68"/>
      <c r="C1070" s="212" t="s">
        <v>1242</v>
      </c>
      <c r="D1070" s="213">
        <v>45750</v>
      </c>
      <c r="E1070" s="191" t="s">
        <v>4117</v>
      </c>
      <c r="F1070" s="191" t="s">
        <v>3</v>
      </c>
      <c r="G1070" s="191">
        <v>2274155</v>
      </c>
      <c r="H1070" s="68"/>
      <c r="I1070" s="197" t="s">
        <v>5577</v>
      </c>
      <c r="J1070" s="68"/>
      <c r="K1070" s="68"/>
      <c r="L1070" s="68"/>
      <c r="M1070" s="68"/>
      <c r="N1070" s="348"/>
      <c r="O1070" s="348"/>
      <c r="P1070" s="214">
        <v>0</v>
      </c>
      <c r="Q1070" s="214">
        <v>1362</v>
      </c>
      <c r="R1070" s="68" t="s">
        <v>1479</v>
      </c>
      <c r="S1070" s="349"/>
      <c r="T1070" s="272"/>
    </row>
    <row r="1071" spans="1:20" ht="51">
      <c r="A1071" s="191">
        <v>383</v>
      </c>
      <c r="B1071" s="68"/>
      <c r="C1071" s="212" t="s">
        <v>1242</v>
      </c>
      <c r="D1071" s="213">
        <v>45750</v>
      </c>
      <c r="E1071" s="191" t="s">
        <v>4118</v>
      </c>
      <c r="F1071" s="191" t="s">
        <v>3</v>
      </c>
      <c r="G1071" s="191">
        <v>2274156</v>
      </c>
      <c r="H1071" s="68"/>
      <c r="I1071" s="197" t="s">
        <v>5578</v>
      </c>
      <c r="J1071" s="68"/>
      <c r="K1071" s="68"/>
      <c r="L1071" s="68"/>
      <c r="M1071" s="68"/>
      <c r="N1071" s="348"/>
      <c r="O1071" s="348"/>
      <c r="P1071" s="214">
        <v>0</v>
      </c>
      <c r="Q1071" s="214">
        <v>3035</v>
      </c>
      <c r="R1071" s="68" t="s">
        <v>1479</v>
      </c>
      <c r="S1071" s="349"/>
      <c r="T1071" s="272"/>
    </row>
    <row r="1072" spans="1:20" ht="51">
      <c r="A1072" s="191">
        <v>383</v>
      </c>
      <c r="B1072" s="68"/>
      <c r="C1072" s="212" t="s">
        <v>1242</v>
      </c>
      <c r="D1072" s="213">
        <v>45750</v>
      </c>
      <c r="E1072" s="191" t="s">
        <v>4119</v>
      </c>
      <c r="F1072" s="191" t="s">
        <v>3</v>
      </c>
      <c r="G1072" s="191">
        <v>2274162</v>
      </c>
      <c r="H1072" s="68"/>
      <c r="I1072" s="197" t="s">
        <v>5579</v>
      </c>
      <c r="J1072" s="68"/>
      <c r="K1072" s="68"/>
      <c r="L1072" s="68"/>
      <c r="M1072" s="68"/>
      <c r="N1072" s="348"/>
      <c r="O1072" s="348"/>
      <c r="P1072" s="214">
        <v>0</v>
      </c>
      <c r="Q1072" s="214">
        <v>126.5</v>
      </c>
      <c r="R1072" s="68" t="s">
        <v>1479</v>
      </c>
      <c r="S1072" s="349"/>
      <c r="T1072" s="272"/>
    </row>
    <row r="1073" spans="1:20" ht="51">
      <c r="A1073" s="191">
        <v>383</v>
      </c>
      <c r="B1073" s="68"/>
      <c r="C1073" s="212" t="s">
        <v>1242</v>
      </c>
      <c r="D1073" s="213">
        <v>45750</v>
      </c>
      <c r="E1073" s="191" t="s">
        <v>4120</v>
      </c>
      <c r="F1073" s="191" t="s">
        <v>3</v>
      </c>
      <c r="G1073" s="191">
        <v>2274157</v>
      </c>
      <c r="H1073" s="68"/>
      <c r="I1073" s="197" t="s">
        <v>5577</v>
      </c>
      <c r="J1073" s="68"/>
      <c r="K1073" s="68"/>
      <c r="L1073" s="68"/>
      <c r="M1073" s="68"/>
      <c r="N1073" s="348"/>
      <c r="O1073" s="348"/>
      <c r="P1073" s="214">
        <v>0</v>
      </c>
      <c r="Q1073" s="214">
        <v>109</v>
      </c>
      <c r="R1073" s="68" t="s">
        <v>1479</v>
      </c>
      <c r="S1073" s="349"/>
      <c r="T1073" s="272"/>
    </row>
    <row r="1074" spans="1:20" ht="51">
      <c r="A1074" s="191">
        <v>383</v>
      </c>
      <c r="B1074" s="68"/>
      <c r="C1074" s="212" t="s">
        <v>1242</v>
      </c>
      <c r="D1074" s="213">
        <v>45750</v>
      </c>
      <c r="E1074" s="191" t="s">
        <v>4121</v>
      </c>
      <c r="F1074" s="191" t="s">
        <v>3</v>
      </c>
      <c r="G1074" s="191">
        <v>2274160</v>
      </c>
      <c r="H1074" s="68"/>
      <c r="I1074" s="197" t="s">
        <v>5579</v>
      </c>
      <c r="J1074" s="68"/>
      <c r="K1074" s="68"/>
      <c r="L1074" s="68"/>
      <c r="M1074" s="68"/>
      <c r="N1074" s="348"/>
      <c r="O1074" s="348"/>
      <c r="P1074" s="214">
        <v>0</v>
      </c>
      <c r="Q1074" s="214">
        <v>9330</v>
      </c>
      <c r="R1074" s="68" t="s">
        <v>1479</v>
      </c>
      <c r="S1074" s="349"/>
      <c r="T1074" s="272"/>
    </row>
    <row r="1075" spans="1:20" ht="51">
      <c r="A1075" s="191">
        <v>383</v>
      </c>
      <c r="B1075" s="68"/>
      <c r="C1075" s="212" t="s">
        <v>1242</v>
      </c>
      <c r="D1075" s="213">
        <v>45750</v>
      </c>
      <c r="E1075" s="191" t="s">
        <v>4122</v>
      </c>
      <c r="F1075" s="191" t="s">
        <v>3</v>
      </c>
      <c r="G1075" s="191">
        <v>2274161</v>
      </c>
      <c r="H1075" s="68"/>
      <c r="I1075" s="197" t="s">
        <v>5580</v>
      </c>
      <c r="J1075" s="68"/>
      <c r="K1075" s="68"/>
      <c r="L1075" s="68"/>
      <c r="M1075" s="68"/>
      <c r="N1075" s="348"/>
      <c r="O1075" s="348"/>
      <c r="P1075" s="214">
        <v>0</v>
      </c>
      <c r="Q1075" s="214">
        <v>7580</v>
      </c>
      <c r="R1075" s="68" t="s">
        <v>1479</v>
      </c>
      <c r="S1075" s="349"/>
      <c r="T1075" s="272"/>
    </row>
    <row r="1076" spans="1:20" ht="51">
      <c r="A1076" s="191">
        <v>383</v>
      </c>
      <c r="B1076" s="68"/>
      <c r="C1076" s="212" t="s">
        <v>1242</v>
      </c>
      <c r="D1076" s="213">
        <v>45750</v>
      </c>
      <c r="E1076" s="191" t="s">
        <v>4123</v>
      </c>
      <c r="F1076" s="191" t="s">
        <v>3</v>
      </c>
      <c r="G1076" s="191">
        <v>2274163</v>
      </c>
      <c r="H1076" s="68"/>
      <c r="I1076" s="197" t="s">
        <v>5580</v>
      </c>
      <c r="J1076" s="68"/>
      <c r="K1076" s="68"/>
      <c r="L1076" s="68"/>
      <c r="M1076" s="68"/>
      <c r="N1076" s="348"/>
      <c r="O1076" s="348"/>
      <c r="P1076" s="214">
        <v>0</v>
      </c>
      <c r="Q1076" s="214">
        <v>621</v>
      </c>
      <c r="R1076" s="68" t="s">
        <v>1479</v>
      </c>
      <c r="S1076" s="349"/>
      <c r="T1076" s="272"/>
    </row>
    <row r="1077" spans="1:20" ht="51">
      <c r="A1077" s="191">
        <v>383</v>
      </c>
      <c r="B1077" s="68"/>
      <c r="C1077" s="212" t="s">
        <v>1242</v>
      </c>
      <c r="D1077" s="213">
        <v>45750</v>
      </c>
      <c r="E1077" s="191" t="s">
        <v>4124</v>
      </c>
      <c r="F1077" s="191" t="s">
        <v>3</v>
      </c>
      <c r="G1077" s="191">
        <v>2274164</v>
      </c>
      <c r="H1077" s="68"/>
      <c r="I1077" s="197" t="s">
        <v>5581</v>
      </c>
      <c r="J1077" s="68"/>
      <c r="K1077" s="68"/>
      <c r="L1077" s="68"/>
      <c r="M1077" s="68"/>
      <c r="N1077" s="348"/>
      <c r="O1077" s="348"/>
      <c r="P1077" s="214">
        <v>0</v>
      </c>
      <c r="Q1077" s="214">
        <v>8905</v>
      </c>
      <c r="R1077" s="68" t="s">
        <v>1479</v>
      </c>
      <c r="S1077" s="349"/>
      <c r="T1077" s="272"/>
    </row>
    <row r="1078" spans="1:20" ht="51">
      <c r="A1078" s="191">
        <v>383</v>
      </c>
      <c r="B1078" s="68"/>
      <c r="C1078" s="212" t="s">
        <v>1242</v>
      </c>
      <c r="D1078" s="213">
        <v>45750</v>
      </c>
      <c r="E1078" s="191" t="s">
        <v>4125</v>
      </c>
      <c r="F1078" s="191" t="s">
        <v>3</v>
      </c>
      <c r="G1078" s="191">
        <v>2274165</v>
      </c>
      <c r="H1078" s="68"/>
      <c r="I1078" s="197" t="s">
        <v>5582</v>
      </c>
      <c r="J1078" s="68"/>
      <c r="K1078" s="68"/>
      <c r="L1078" s="68"/>
      <c r="M1078" s="68"/>
      <c r="N1078" s="348"/>
      <c r="O1078" s="348"/>
      <c r="P1078" s="214">
        <v>0</v>
      </c>
      <c r="Q1078" s="214">
        <v>8843</v>
      </c>
      <c r="R1078" s="68" t="s">
        <v>1479</v>
      </c>
      <c r="S1078" s="349"/>
      <c r="T1078" s="272"/>
    </row>
    <row r="1079" spans="1:20" ht="51">
      <c r="A1079" s="191">
        <v>383</v>
      </c>
      <c r="B1079" s="68"/>
      <c r="C1079" s="212" t="s">
        <v>1242</v>
      </c>
      <c r="D1079" s="213">
        <v>45750</v>
      </c>
      <c r="E1079" s="191" t="s">
        <v>4126</v>
      </c>
      <c r="F1079" s="191" t="s">
        <v>3</v>
      </c>
      <c r="G1079" s="191">
        <v>2274166</v>
      </c>
      <c r="H1079" s="68"/>
      <c r="I1079" s="197" t="s">
        <v>5581</v>
      </c>
      <c r="J1079" s="68"/>
      <c r="K1079" s="68"/>
      <c r="L1079" s="68"/>
      <c r="M1079" s="68"/>
      <c r="N1079" s="348"/>
      <c r="O1079" s="348"/>
      <c r="P1079" s="214">
        <v>0</v>
      </c>
      <c r="Q1079" s="214">
        <v>391</v>
      </c>
      <c r="R1079" s="68" t="s">
        <v>1479</v>
      </c>
      <c r="S1079" s="349"/>
      <c r="T1079" s="272"/>
    </row>
    <row r="1080" spans="1:20" ht="51">
      <c r="A1080" s="191">
        <v>383</v>
      </c>
      <c r="B1080" s="68"/>
      <c r="C1080" s="212" t="s">
        <v>1242</v>
      </c>
      <c r="D1080" s="213">
        <v>45750</v>
      </c>
      <c r="E1080" s="191" t="s">
        <v>4127</v>
      </c>
      <c r="F1080" s="191" t="s">
        <v>3</v>
      </c>
      <c r="G1080" s="191">
        <v>2274167</v>
      </c>
      <c r="H1080" s="68"/>
      <c r="I1080" s="197" t="s">
        <v>5583</v>
      </c>
      <c r="J1080" s="68"/>
      <c r="K1080" s="68"/>
      <c r="L1080" s="68"/>
      <c r="M1080" s="68"/>
      <c r="N1080" s="348"/>
      <c r="O1080" s="348"/>
      <c r="P1080" s="214">
        <v>0</v>
      </c>
      <c r="Q1080" s="214">
        <v>9075.92</v>
      </c>
      <c r="R1080" s="68" t="s">
        <v>1479</v>
      </c>
      <c r="S1080" s="349"/>
      <c r="T1080" s="272"/>
    </row>
    <row r="1081" spans="1:20" ht="51">
      <c r="A1081" s="191">
        <v>383</v>
      </c>
      <c r="B1081" s="68"/>
      <c r="C1081" s="212" t="s">
        <v>1242</v>
      </c>
      <c r="D1081" s="213">
        <v>45750</v>
      </c>
      <c r="E1081" s="191" t="s">
        <v>4128</v>
      </c>
      <c r="F1081" s="191" t="s">
        <v>3</v>
      </c>
      <c r="G1081" s="191">
        <v>2274169</v>
      </c>
      <c r="H1081" s="68"/>
      <c r="I1081" s="197" t="s">
        <v>5584</v>
      </c>
      <c r="J1081" s="68"/>
      <c r="K1081" s="68"/>
      <c r="L1081" s="68"/>
      <c r="M1081" s="68"/>
      <c r="N1081" s="348"/>
      <c r="O1081" s="348"/>
      <c r="P1081" s="214">
        <v>0</v>
      </c>
      <c r="Q1081" s="214">
        <v>2867</v>
      </c>
      <c r="R1081" s="68" t="s">
        <v>1479</v>
      </c>
      <c r="S1081" s="349"/>
      <c r="T1081" s="272"/>
    </row>
    <row r="1082" spans="1:20" ht="51">
      <c r="A1082" s="191">
        <v>383</v>
      </c>
      <c r="B1082" s="68"/>
      <c r="C1082" s="212" t="s">
        <v>1242</v>
      </c>
      <c r="D1082" s="213">
        <v>45750</v>
      </c>
      <c r="E1082" s="191" t="s">
        <v>4129</v>
      </c>
      <c r="F1082" s="191" t="s">
        <v>3</v>
      </c>
      <c r="G1082" s="191">
        <v>2274170</v>
      </c>
      <c r="H1082" s="68"/>
      <c r="I1082" s="197" t="s">
        <v>5583</v>
      </c>
      <c r="J1082" s="68"/>
      <c r="K1082" s="68"/>
      <c r="L1082" s="68"/>
      <c r="M1082" s="68"/>
      <c r="N1082" s="348"/>
      <c r="O1082" s="348"/>
      <c r="P1082" s="214">
        <v>0</v>
      </c>
      <c r="Q1082" s="214">
        <v>2857.58</v>
      </c>
      <c r="R1082" s="68" t="s">
        <v>1479</v>
      </c>
      <c r="S1082" s="349"/>
      <c r="T1082" s="272"/>
    </row>
    <row r="1083" spans="1:20" ht="51">
      <c r="A1083" s="191">
        <v>383</v>
      </c>
      <c r="B1083" s="68"/>
      <c r="C1083" s="212" t="s">
        <v>1242</v>
      </c>
      <c r="D1083" s="213">
        <v>45750</v>
      </c>
      <c r="E1083" s="191" t="s">
        <v>4130</v>
      </c>
      <c r="F1083" s="191" t="s">
        <v>3</v>
      </c>
      <c r="G1083" s="191">
        <v>2274171</v>
      </c>
      <c r="H1083" s="68"/>
      <c r="I1083" s="197" t="s">
        <v>5585</v>
      </c>
      <c r="J1083" s="68"/>
      <c r="K1083" s="68"/>
      <c r="L1083" s="68"/>
      <c r="M1083" s="68"/>
      <c r="N1083" s="348"/>
      <c r="O1083" s="348"/>
      <c r="P1083" s="214">
        <v>0</v>
      </c>
      <c r="Q1083" s="214">
        <v>7818</v>
      </c>
      <c r="R1083" s="68" t="s">
        <v>1479</v>
      </c>
      <c r="S1083" s="349"/>
      <c r="T1083" s="272"/>
    </row>
    <row r="1084" spans="1:20" ht="51">
      <c r="A1084" s="191">
        <v>383</v>
      </c>
      <c r="B1084" s="68"/>
      <c r="C1084" s="212" t="s">
        <v>1242</v>
      </c>
      <c r="D1084" s="213">
        <v>45750</v>
      </c>
      <c r="E1084" s="191" t="s">
        <v>4131</v>
      </c>
      <c r="F1084" s="191" t="s">
        <v>3</v>
      </c>
      <c r="G1084" s="191">
        <v>2274172</v>
      </c>
      <c r="H1084" s="68"/>
      <c r="I1084" s="197" t="s">
        <v>5586</v>
      </c>
      <c r="J1084" s="68"/>
      <c r="K1084" s="68"/>
      <c r="L1084" s="68"/>
      <c r="M1084" s="68"/>
      <c r="N1084" s="348"/>
      <c r="O1084" s="348"/>
      <c r="P1084" s="214">
        <v>0</v>
      </c>
      <c r="Q1084" s="214">
        <v>5570</v>
      </c>
      <c r="R1084" s="68" t="s">
        <v>1479</v>
      </c>
      <c r="S1084" s="349"/>
      <c r="T1084" s="272"/>
    </row>
    <row r="1085" spans="1:20" ht="51">
      <c r="A1085" s="191">
        <v>383</v>
      </c>
      <c r="B1085" s="68"/>
      <c r="C1085" s="212" t="s">
        <v>1242</v>
      </c>
      <c r="D1085" s="213">
        <v>45750</v>
      </c>
      <c r="E1085" s="191" t="s">
        <v>4132</v>
      </c>
      <c r="F1085" s="191" t="s">
        <v>3</v>
      </c>
      <c r="G1085" s="191">
        <v>2274173</v>
      </c>
      <c r="H1085" s="68"/>
      <c r="I1085" s="197" t="s">
        <v>5587</v>
      </c>
      <c r="J1085" s="68"/>
      <c r="K1085" s="68"/>
      <c r="L1085" s="68"/>
      <c r="M1085" s="68"/>
      <c r="N1085" s="348"/>
      <c r="O1085" s="348"/>
      <c r="P1085" s="214">
        <v>0</v>
      </c>
      <c r="Q1085" s="214">
        <v>3735</v>
      </c>
      <c r="R1085" s="68" t="s">
        <v>1479</v>
      </c>
      <c r="S1085" s="349"/>
      <c r="T1085" s="272"/>
    </row>
    <row r="1086" spans="1:20" ht="51">
      <c r="A1086" s="191">
        <v>383</v>
      </c>
      <c r="B1086" s="68"/>
      <c r="C1086" s="212" t="s">
        <v>1242</v>
      </c>
      <c r="D1086" s="213">
        <v>45750</v>
      </c>
      <c r="E1086" s="191" t="s">
        <v>4133</v>
      </c>
      <c r="F1086" s="191" t="s">
        <v>3</v>
      </c>
      <c r="G1086" s="191">
        <v>2274174</v>
      </c>
      <c r="H1086" s="68"/>
      <c r="I1086" s="197" t="s">
        <v>5588</v>
      </c>
      <c r="J1086" s="68"/>
      <c r="K1086" s="68"/>
      <c r="L1086" s="68"/>
      <c r="M1086" s="68"/>
      <c r="N1086" s="348"/>
      <c r="O1086" s="348"/>
      <c r="P1086" s="214">
        <v>0</v>
      </c>
      <c r="Q1086" s="214">
        <v>5867</v>
      </c>
      <c r="R1086" s="68" t="s">
        <v>1479</v>
      </c>
      <c r="S1086" s="349"/>
      <c r="T1086" s="272"/>
    </row>
    <row r="1087" spans="1:20" ht="51">
      <c r="A1087" s="191">
        <v>383</v>
      </c>
      <c r="B1087" s="68"/>
      <c r="C1087" s="212" t="s">
        <v>1242</v>
      </c>
      <c r="D1087" s="213">
        <v>45750</v>
      </c>
      <c r="E1087" s="191" t="s">
        <v>4134</v>
      </c>
      <c r="F1087" s="191" t="s">
        <v>3</v>
      </c>
      <c r="G1087" s="191">
        <v>2274176</v>
      </c>
      <c r="H1087" s="68"/>
      <c r="I1087" s="197" t="s">
        <v>5588</v>
      </c>
      <c r="J1087" s="68"/>
      <c r="K1087" s="68"/>
      <c r="L1087" s="68"/>
      <c r="M1087" s="68"/>
      <c r="N1087" s="348"/>
      <c r="O1087" s="348"/>
      <c r="P1087" s="214">
        <v>0</v>
      </c>
      <c r="Q1087" s="214">
        <v>103.5</v>
      </c>
      <c r="R1087" s="68" t="s">
        <v>1479</v>
      </c>
      <c r="S1087" s="349"/>
      <c r="T1087" s="272"/>
    </row>
    <row r="1088" spans="1:20" ht="38.25">
      <c r="A1088" s="191" t="s">
        <v>550</v>
      </c>
      <c r="B1088" s="68"/>
      <c r="C1088" s="212" t="s">
        <v>589</v>
      </c>
      <c r="D1088" s="213">
        <v>45750</v>
      </c>
      <c r="E1088" s="191" t="s">
        <v>4135</v>
      </c>
      <c r="F1088" s="191" t="s">
        <v>3</v>
      </c>
      <c r="G1088" s="191">
        <v>2274212</v>
      </c>
      <c r="H1088" s="68"/>
      <c r="I1088" s="197" t="s">
        <v>5589</v>
      </c>
      <c r="J1088" s="68"/>
      <c r="K1088" s="68"/>
      <c r="L1088" s="68"/>
      <c r="M1088" s="68"/>
      <c r="N1088" s="348"/>
      <c r="O1088" s="348"/>
      <c r="P1088" s="214">
        <v>0</v>
      </c>
      <c r="Q1088" s="214">
        <v>100</v>
      </c>
      <c r="R1088" s="68" t="s">
        <v>1479</v>
      </c>
      <c r="S1088" s="349"/>
      <c r="T1088" s="272"/>
    </row>
    <row r="1089" spans="1:20" ht="38.25">
      <c r="A1089" s="191" t="s">
        <v>550</v>
      </c>
      <c r="B1089" s="68"/>
      <c r="C1089" s="212" t="s">
        <v>589</v>
      </c>
      <c r="D1089" s="213">
        <v>45750</v>
      </c>
      <c r="E1089" s="191" t="s">
        <v>4136</v>
      </c>
      <c r="F1089" s="191" t="s">
        <v>3</v>
      </c>
      <c r="G1089" s="191">
        <v>2274251</v>
      </c>
      <c r="H1089" s="68"/>
      <c r="I1089" s="197" t="s">
        <v>5590</v>
      </c>
      <c r="J1089" s="68"/>
      <c r="K1089" s="68"/>
      <c r="L1089" s="68"/>
      <c r="M1089" s="68"/>
      <c r="N1089" s="348"/>
      <c r="O1089" s="348"/>
      <c r="P1089" s="214">
        <v>0</v>
      </c>
      <c r="Q1089" s="214">
        <v>450</v>
      </c>
      <c r="R1089" s="68" t="s">
        <v>1479</v>
      </c>
      <c r="S1089" s="349"/>
      <c r="T1089" s="272"/>
    </row>
    <row r="1090" spans="1:20" ht="51">
      <c r="A1090" s="191">
        <v>599</v>
      </c>
      <c r="B1090" s="68"/>
      <c r="C1090" s="212" t="s">
        <v>1245</v>
      </c>
      <c r="D1090" s="213">
        <v>45750</v>
      </c>
      <c r="E1090" s="191" t="s">
        <v>4137</v>
      </c>
      <c r="F1090" s="191" t="s">
        <v>3</v>
      </c>
      <c r="G1090" s="191">
        <v>2274281</v>
      </c>
      <c r="H1090" s="68"/>
      <c r="I1090" s="197" t="s">
        <v>5591</v>
      </c>
      <c r="J1090" s="68"/>
      <c r="K1090" s="68"/>
      <c r="L1090" s="68"/>
      <c r="M1090" s="68"/>
      <c r="N1090" s="348"/>
      <c r="O1090" s="348"/>
      <c r="P1090" s="214">
        <v>0</v>
      </c>
      <c r="Q1090" s="214">
        <v>15</v>
      </c>
      <c r="R1090" s="68" t="s">
        <v>1479</v>
      </c>
      <c r="S1090" s="349"/>
      <c r="T1090" s="272"/>
    </row>
    <row r="1091" spans="1:20" ht="51">
      <c r="A1091" s="191" t="s">
        <v>541</v>
      </c>
      <c r="B1091" s="68"/>
      <c r="C1091" s="212" t="s">
        <v>590</v>
      </c>
      <c r="D1091" s="213">
        <v>45750</v>
      </c>
      <c r="E1091" s="191" t="s">
        <v>4138</v>
      </c>
      <c r="F1091" s="191" t="s">
        <v>3</v>
      </c>
      <c r="G1091" s="191">
        <v>2273988</v>
      </c>
      <c r="H1091" s="68"/>
      <c r="I1091" s="197" t="s">
        <v>5592</v>
      </c>
      <c r="J1091" s="68"/>
      <c r="K1091" s="68"/>
      <c r="L1091" s="68"/>
      <c r="M1091" s="68"/>
      <c r="N1091" s="348"/>
      <c r="O1091" s="348"/>
      <c r="P1091" s="214">
        <v>0</v>
      </c>
      <c r="Q1091" s="214">
        <v>104998.12</v>
      </c>
      <c r="R1091" s="68" t="s">
        <v>1479</v>
      </c>
      <c r="S1091" s="349"/>
      <c r="T1091" s="272"/>
    </row>
    <row r="1092" spans="1:20" ht="51">
      <c r="A1092" s="191" t="s">
        <v>541</v>
      </c>
      <c r="B1092" s="68"/>
      <c r="C1092" s="212" t="s">
        <v>590</v>
      </c>
      <c r="D1092" s="213">
        <v>45750</v>
      </c>
      <c r="E1092" s="191" t="s">
        <v>4139</v>
      </c>
      <c r="F1092" s="191" t="s">
        <v>3</v>
      </c>
      <c r="G1092" s="191">
        <v>2273990</v>
      </c>
      <c r="H1092" s="68"/>
      <c r="I1092" s="197" t="s">
        <v>5593</v>
      </c>
      <c r="J1092" s="68"/>
      <c r="K1092" s="68"/>
      <c r="L1092" s="68"/>
      <c r="M1092" s="68"/>
      <c r="N1092" s="348"/>
      <c r="O1092" s="348"/>
      <c r="P1092" s="214">
        <v>0</v>
      </c>
      <c r="Q1092" s="214">
        <v>276498.68</v>
      </c>
      <c r="R1092" s="68" t="s">
        <v>1479</v>
      </c>
      <c r="S1092" s="349"/>
      <c r="T1092" s="272"/>
    </row>
    <row r="1093" spans="1:20" ht="51">
      <c r="A1093" s="191" t="s">
        <v>541</v>
      </c>
      <c r="B1093" s="68"/>
      <c r="C1093" s="212" t="s">
        <v>590</v>
      </c>
      <c r="D1093" s="213">
        <v>45750</v>
      </c>
      <c r="E1093" s="191" t="s">
        <v>4140</v>
      </c>
      <c r="F1093" s="191" t="s">
        <v>3</v>
      </c>
      <c r="G1093" s="191">
        <v>2273991</v>
      </c>
      <c r="H1093" s="68"/>
      <c r="I1093" s="197" t="s">
        <v>5594</v>
      </c>
      <c r="J1093" s="68"/>
      <c r="K1093" s="68"/>
      <c r="L1093" s="68"/>
      <c r="M1093" s="68"/>
      <c r="N1093" s="348"/>
      <c r="O1093" s="348"/>
      <c r="P1093" s="214">
        <v>0</v>
      </c>
      <c r="Q1093" s="214">
        <v>253958.14</v>
      </c>
      <c r="R1093" s="68" t="s">
        <v>1479</v>
      </c>
      <c r="S1093" s="349"/>
      <c r="T1093" s="272"/>
    </row>
    <row r="1094" spans="1:20" ht="51">
      <c r="A1094" s="191" t="s">
        <v>541</v>
      </c>
      <c r="B1094" s="68"/>
      <c r="C1094" s="212" t="s">
        <v>590</v>
      </c>
      <c r="D1094" s="213">
        <v>45750</v>
      </c>
      <c r="E1094" s="191" t="s">
        <v>4141</v>
      </c>
      <c r="F1094" s="191" t="s">
        <v>3</v>
      </c>
      <c r="G1094" s="191">
        <v>2273994</v>
      </c>
      <c r="H1094" s="68"/>
      <c r="I1094" s="197" t="s">
        <v>5595</v>
      </c>
      <c r="J1094" s="68"/>
      <c r="K1094" s="68"/>
      <c r="L1094" s="68"/>
      <c r="M1094" s="68"/>
      <c r="N1094" s="348"/>
      <c r="O1094" s="348"/>
      <c r="P1094" s="214">
        <v>0</v>
      </c>
      <c r="Q1094" s="214">
        <v>111663.48</v>
      </c>
      <c r="R1094" s="68" t="s">
        <v>1479</v>
      </c>
      <c r="S1094" s="349"/>
      <c r="T1094" s="272"/>
    </row>
    <row r="1095" spans="1:20" ht="51">
      <c r="A1095" s="191" t="s">
        <v>541</v>
      </c>
      <c r="B1095" s="68"/>
      <c r="C1095" s="212" t="s">
        <v>590</v>
      </c>
      <c r="D1095" s="213">
        <v>45750</v>
      </c>
      <c r="E1095" s="191" t="s">
        <v>4142</v>
      </c>
      <c r="F1095" s="191" t="s">
        <v>3</v>
      </c>
      <c r="G1095" s="191">
        <v>2273998</v>
      </c>
      <c r="H1095" s="68"/>
      <c r="I1095" s="197" t="s">
        <v>5596</v>
      </c>
      <c r="J1095" s="68"/>
      <c r="K1095" s="68"/>
      <c r="L1095" s="68"/>
      <c r="M1095" s="68"/>
      <c r="N1095" s="348"/>
      <c r="O1095" s="348"/>
      <c r="P1095" s="214">
        <v>0</v>
      </c>
      <c r="Q1095" s="214">
        <v>145799.42000000001</v>
      </c>
      <c r="R1095" s="68" t="s">
        <v>1479</v>
      </c>
      <c r="S1095" s="349"/>
      <c r="T1095" s="272"/>
    </row>
    <row r="1096" spans="1:20" ht="51">
      <c r="A1096" s="191" t="s">
        <v>541</v>
      </c>
      <c r="B1096" s="68"/>
      <c r="C1096" s="212" t="s">
        <v>590</v>
      </c>
      <c r="D1096" s="213">
        <v>45750</v>
      </c>
      <c r="E1096" s="191" t="s">
        <v>4143</v>
      </c>
      <c r="F1096" s="191" t="s">
        <v>3</v>
      </c>
      <c r="G1096" s="191">
        <v>2273999</v>
      </c>
      <c r="H1096" s="68"/>
      <c r="I1096" s="197" t="s">
        <v>5597</v>
      </c>
      <c r="J1096" s="68"/>
      <c r="K1096" s="68"/>
      <c r="L1096" s="68"/>
      <c r="M1096" s="68"/>
      <c r="N1096" s="348"/>
      <c r="O1096" s="348"/>
      <c r="P1096" s="214">
        <v>0</v>
      </c>
      <c r="Q1096" s="214">
        <v>149100.26999999999</v>
      </c>
      <c r="R1096" s="68" t="s">
        <v>1479</v>
      </c>
      <c r="S1096" s="349"/>
      <c r="T1096" s="272"/>
    </row>
    <row r="1097" spans="1:20" ht="51">
      <c r="A1097" s="191" t="s">
        <v>541</v>
      </c>
      <c r="B1097" s="68"/>
      <c r="C1097" s="212" t="s">
        <v>590</v>
      </c>
      <c r="D1097" s="213">
        <v>45750</v>
      </c>
      <c r="E1097" s="191" t="s">
        <v>4144</v>
      </c>
      <c r="F1097" s="191" t="s">
        <v>3</v>
      </c>
      <c r="G1097" s="191">
        <v>2274001</v>
      </c>
      <c r="H1097" s="68"/>
      <c r="I1097" s="197" t="s">
        <v>5598</v>
      </c>
      <c r="J1097" s="68"/>
      <c r="K1097" s="68"/>
      <c r="L1097" s="68"/>
      <c r="M1097" s="68"/>
      <c r="N1097" s="348"/>
      <c r="O1097" s="348"/>
      <c r="P1097" s="214">
        <v>0</v>
      </c>
      <c r="Q1097" s="214">
        <v>38847.15</v>
      </c>
      <c r="R1097" s="68" t="s">
        <v>1479</v>
      </c>
      <c r="S1097" s="349"/>
      <c r="T1097" s="272"/>
    </row>
    <row r="1098" spans="1:20" ht="51">
      <c r="A1098" s="191" t="s">
        <v>541</v>
      </c>
      <c r="B1098" s="68"/>
      <c r="C1098" s="212" t="s">
        <v>590</v>
      </c>
      <c r="D1098" s="213">
        <v>45750</v>
      </c>
      <c r="E1098" s="191" t="s">
        <v>4145</v>
      </c>
      <c r="F1098" s="191" t="s">
        <v>3</v>
      </c>
      <c r="G1098" s="191">
        <v>2274002</v>
      </c>
      <c r="H1098" s="68"/>
      <c r="I1098" s="197" t="s">
        <v>5599</v>
      </c>
      <c r="J1098" s="68"/>
      <c r="K1098" s="68"/>
      <c r="L1098" s="68"/>
      <c r="M1098" s="68"/>
      <c r="N1098" s="348"/>
      <c r="O1098" s="348"/>
      <c r="P1098" s="214">
        <v>0</v>
      </c>
      <c r="Q1098" s="214">
        <v>146473.35999999999</v>
      </c>
      <c r="R1098" s="68" t="s">
        <v>1479</v>
      </c>
      <c r="S1098" s="349"/>
      <c r="T1098" s="272"/>
    </row>
    <row r="1099" spans="1:20" ht="51">
      <c r="A1099" s="191" t="s">
        <v>541</v>
      </c>
      <c r="B1099" s="68"/>
      <c r="C1099" s="212" t="s">
        <v>590</v>
      </c>
      <c r="D1099" s="213">
        <v>45750</v>
      </c>
      <c r="E1099" s="191" t="s">
        <v>4146</v>
      </c>
      <c r="F1099" s="191" t="s">
        <v>3</v>
      </c>
      <c r="G1099" s="191">
        <v>2274003</v>
      </c>
      <c r="H1099" s="68"/>
      <c r="I1099" s="197" t="s">
        <v>5600</v>
      </c>
      <c r="J1099" s="68"/>
      <c r="K1099" s="68"/>
      <c r="L1099" s="68"/>
      <c r="M1099" s="68"/>
      <c r="N1099" s="348"/>
      <c r="O1099" s="348"/>
      <c r="P1099" s="214">
        <v>0</v>
      </c>
      <c r="Q1099" s="214">
        <v>23243.71</v>
      </c>
      <c r="R1099" s="68" t="s">
        <v>1479</v>
      </c>
      <c r="S1099" s="349"/>
      <c r="T1099" s="272"/>
    </row>
    <row r="1100" spans="1:20" ht="51">
      <c r="A1100" s="191" t="s">
        <v>541</v>
      </c>
      <c r="B1100" s="68"/>
      <c r="C1100" s="212" t="s">
        <v>590</v>
      </c>
      <c r="D1100" s="213">
        <v>45750</v>
      </c>
      <c r="E1100" s="191" t="s">
        <v>4147</v>
      </c>
      <c r="F1100" s="191" t="s">
        <v>3</v>
      </c>
      <c r="G1100" s="191">
        <v>2274005</v>
      </c>
      <c r="H1100" s="68"/>
      <c r="I1100" s="197" t="s">
        <v>5601</v>
      </c>
      <c r="J1100" s="68"/>
      <c r="K1100" s="68"/>
      <c r="L1100" s="68"/>
      <c r="M1100" s="68"/>
      <c r="N1100" s="348"/>
      <c r="O1100" s="348"/>
      <c r="P1100" s="214">
        <v>0</v>
      </c>
      <c r="Q1100" s="214">
        <v>15918.28</v>
      </c>
      <c r="R1100" s="68" t="s">
        <v>1479</v>
      </c>
      <c r="S1100" s="349"/>
      <c r="T1100" s="272"/>
    </row>
    <row r="1101" spans="1:20" ht="51">
      <c r="A1101" s="191" t="s">
        <v>541</v>
      </c>
      <c r="B1101" s="68"/>
      <c r="C1101" s="212" t="s">
        <v>590</v>
      </c>
      <c r="D1101" s="213">
        <v>45750</v>
      </c>
      <c r="E1101" s="191" t="s">
        <v>4148</v>
      </c>
      <c r="F1101" s="191" t="s">
        <v>3</v>
      </c>
      <c r="G1101" s="191">
        <v>2274006</v>
      </c>
      <c r="H1101" s="68"/>
      <c r="I1101" s="197" t="s">
        <v>5602</v>
      </c>
      <c r="J1101" s="68"/>
      <c r="K1101" s="68"/>
      <c r="L1101" s="68"/>
      <c r="M1101" s="68"/>
      <c r="N1101" s="348"/>
      <c r="O1101" s="348"/>
      <c r="P1101" s="214">
        <v>0</v>
      </c>
      <c r="Q1101" s="214">
        <v>2082.39</v>
      </c>
      <c r="R1101" s="68" t="s">
        <v>1479</v>
      </c>
      <c r="S1101" s="349"/>
      <c r="T1101" s="272"/>
    </row>
    <row r="1102" spans="1:20" ht="51">
      <c r="A1102" s="191" t="s">
        <v>541</v>
      </c>
      <c r="B1102" s="68"/>
      <c r="C1102" s="212" t="s">
        <v>590</v>
      </c>
      <c r="D1102" s="213">
        <v>45750</v>
      </c>
      <c r="E1102" s="191" t="s">
        <v>4149</v>
      </c>
      <c r="F1102" s="191" t="s">
        <v>3</v>
      </c>
      <c r="G1102" s="191">
        <v>2274007</v>
      </c>
      <c r="H1102" s="68"/>
      <c r="I1102" s="197" t="s">
        <v>5603</v>
      </c>
      <c r="J1102" s="68"/>
      <c r="K1102" s="68"/>
      <c r="L1102" s="68"/>
      <c r="M1102" s="68"/>
      <c r="N1102" s="348"/>
      <c r="O1102" s="348"/>
      <c r="P1102" s="214">
        <v>0</v>
      </c>
      <c r="Q1102" s="214">
        <v>8365.9599999999991</v>
      </c>
      <c r="R1102" s="68" t="s">
        <v>1479</v>
      </c>
      <c r="S1102" s="349"/>
      <c r="T1102" s="272"/>
    </row>
    <row r="1103" spans="1:20" ht="51">
      <c r="A1103" s="191" t="s">
        <v>541</v>
      </c>
      <c r="B1103" s="68"/>
      <c r="C1103" s="212" t="s">
        <v>590</v>
      </c>
      <c r="D1103" s="213">
        <v>45750</v>
      </c>
      <c r="E1103" s="191" t="s">
        <v>4150</v>
      </c>
      <c r="F1103" s="191" t="s">
        <v>3</v>
      </c>
      <c r="G1103" s="191">
        <v>2274010</v>
      </c>
      <c r="H1103" s="68"/>
      <c r="I1103" s="197" t="s">
        <v>5604</v>
      </c>
      <c r="J1103" s="68"/>
      <c r="K1103" s="68"/>
      <c r="L1103" s="68"/>
      <c r="M1103" s="68"/>
      <c r="N1103" s="348"/>
      <c r="O1103" s="348"/>
      <c r="P1103" s="214">
        <v>0</v>
      </c>
      <c r="Q1103" s="214">
        <v>174024.31</v>
      </c>
      <c r="R1103" s="68" t="s">
        <v>1479</v>
      </c>
      <c r="S1103" s="349"/>
      <c r="T1103" s="272"/>
    </row>
    <row r="1104" spans="1:20" ht="51">
      <c r="A1104" s="191" t="s">
        <v>541</v>
      </c>
      <c r="B1104" s="68"/>
      <c r="C1104" s="212" t="s">
        <v>590</v>
      </c>
      <c r="D1104" s="213">
        <v>45750</v>
      </c>
      <c r="E1104" s="191" t="s">
        <v>4151</v>
      </c>
      <c r="F1104" s="191" t="s">
        <v>3</v>
      </c>
      <c r="G1104" s="191">
        <v>2274011</v>
      </c>
      <c r="H1104" s="68"/>
      <c r="I1104" s="197" t="s">
        <v>5605</v>
      </c>
      <c r="J1104" s="68"/>
      <c r="K1104" s="68"/>
      <c r="L1104" s="68"/>
      <c r="M1104" s="68"/>
      <c r="N1104" s="348"/>
      <c r="O1104" s="348"/>
      <c r="P1104" s="214">
        <v>0</v>
      </c>
      <c r="Q1104" s="214">
        <v>251448.05</v>
      </c>
      <c r="R1104" s="68" t="s">
        <v>1479</v>
      </c>
      <c r="S1104" s="349"/>
      <c r="T1104" s="272"/>
    </row>
    <row r="1105" spans="1:20" ht="51">
      <c r="A1105" s="191" t="s">
        <v>541</v>
      </c>
      <c r="B1105" s="68"/>
      <c r="C1105" s="212" t="s">
        <v>590</v>
      </c>
      <c r="D1105" s="213">
        <v>45750</v>
      </c>
      <c r="E1105" s="191" t="s">
        <v>4152</v>
      </c>
      <c r="F1105" s="191" t="s">
        <v>3</v>
      </c>
      <c r="G1105" s="191">
        <v>2274013</v>
      </c>
      <c r="H1105" s="68"/>
      <c r="I1105" s="197" t="s">
        <v>5606</v>
      </c>
      <c r="J1105" s="68"/>
      <c r="K1105" s="68"/>
      <c r="L1105" s="68"/>
      <c r="M1105" s="68"/>
      <c r="N1105" s="348"/>
      <c r="O1105" s="348"/>
      <c r="P1105" s="214">
        <v>0</v>
      </c>
      <c r="Q1105" s="214">
        <v>235386.43</v>
      </c>
      <c r="R1105" s="68" t="s">
        <v>1479</v>
      </c>
      <c r="S1105" s="349"/>
      <c r="T1105" s="272"/>
    </row>
    <row r="1106" spans="1:20" ht="51">
      <c r="A1106" s="191" t="s">
        <v>541</v>
      </c>
      <c r="B1106" s="68"/>
      <c r="C1106" s="212" t="s">
        <v>590</v>
      </c>
      <c r="D1106" s="213">
        <v>45750</v>
      </c>
      <c r="E1106" s="191" t="s">
        <v>4153</v>
      </c>
      <c r="F1106" s="191" t="s">
        <v>3</v>
      </c>
      <c r="G1106" s="191">
        <v>2274015</v>
      </c>
      <c r="H1106" s="68"/>
      <c r="I1106" s="197" t="s">
        <v>5607</v>
      </c>
      <c r="J1106" s="68"/>
      <c r="K1106" s="68"/>
      <c r="L1106" s="68"/>
      <c r="M1106" s="68"/>
      <c r="N1106" s="348"/>
      <c r="O1106" s="348"/>
      <c r="P1106" s="214">
        <v>0</v>
      </c>
      <c r="Q1106" s="214">
        <v>199116.38</v>
      </c>
      <c r="R1106" s="68" t="s">
        <v>1479</v>
      </c>
      <c r="S1106" s="349"/>
      <c r="T1106" s="272"/>
    </row>
    <row r="1107" spans="1:20" ht="51">
      <c r="A1107" s="191" t="s">
        <v>541</v>
      </c>
      <c r="B1107" s="68"/>
      <c r="C1107" s="212" t="s">
        <v>590</v>
      </c>
      <c r="D1107" s="213">
        <v>45750</v>
      </c>
      <c r="E1107" s="191" t="s">
        <v>4154</v>
      </c>
      <c r="F1107" s="191" t="s">
        <v>3</v>
      </c>
      <c r="G1107" s="191">
        <v>2274016</v>
      </c>
      <c r="H1107" s="68"/>
      <c r="I1107" s="197" t="s">
        <v>5608</v>
      </c>
      <c r="J1107" s="68"/>
      <c r="K1107" s="68"/>
      <c r="L1107" s="68"/>
      <c r="M1107" s="68"/>
      <c r="N1107" s="348"/>
      <c r="O1107" s="348"/>
      <c r="P1107" s="214">
        <v>0</v>
      </c>
      <c r="Q1107" s="214">
        <v>199934.02</v>
      </c>
      <c r="R1107" s="68" t="s">
        <v>1479</v>
      </c>
      <c r="S1107" s="349"/>
      <c r="T1107" s="272"/>
    </row>
    <row r="1108" spans="1:20" ht="51">
      <c r="A1108" s="191" t="s">
        <v>541</v>
      </c>
      <c r="B1108" s="68"/>
      <c r="C1108" s="212" t="s">
        <v>590</v>
      </c>
      <c r="D1108" s="213">
        <v>45750</v>
      </c>
      <c r="E1108" s="191" t="s">
        <v>4155</v>
      </c>
      <c r="F1108" s="191" t="s">
        <v>3</v>
      </c>
      <c r="G1108" s="191">
        <v>2274017</v>
      </c>
      <c r="H1108" s="68"/>
      <c r="I1108" s="197" t="s">
        <v>5609</v>
      </c>
      <c r="J1108" s="68"/>
      <c r="K1108" s="68"/>
      <c r="L1108" s="68"/>
      <c r="M1108" s="68"/>
      <c r="N1108" s="348"/>
      <c r="O1108" s="348"/>
      <c r="P1108" s="214">
        <v>0</v>
      </c>
      <c r="Q1108" s="214">
        <v>15517.12</v>
      </c>
      <c r="R1108" s="68" t="s">
        <v>1479</v>
      </c>
      <c r="S1108" s="349"/>
      <c r="T1108" s="272"/>
    </row>
    <row r="1109" spans="1:20" ht="51">
      <c r="A1109" s="191" t="s">
        <v>541</v>
      </c>
      <c r="B1109" s="68"/>
      <c r="C1109" s="212" t="s">
        <v>590</v>
      </c>
      <c r="D1109" s="213">
        <v>45750</v>
      </c>
      <c r="E1109" s="191" t="s">
        <v>4156</v>
      </c>
      <c r="F1109" s="191" t="s">
        <v>3</v>
      </c>
      <c r="G1109" s="191">
        <v>2274019</v>
      </c>
      <c r="H1109" s="68"/>
      <c r="I1109" s="197" t="s">
        <v>5610</v>
      </c>
      <c r="J1109" s="68"/>
      <c r="K1109" s="68"/>
      <c r="L1109" s="68"/>
      <c r="M1109" s="68"/>
      <c r="N1109" s="348"/>
      <c r="O1109" s="348"/>
      <c r="P1109" s="214">
        <v>0</v>
      </c>
      <c r="Q1109" s="214">
        <v>12116.01</v>
      </c>
      <c r="R1109" s="68" t="s">
        <v>1479</v>
      </c>
      <c r="S1109" s="349"/>
      <c r="T1109" s="272"/>
    </row>
    <row r="1110" spans="1:20" ht="51">
      <c r="A1110" s="191" t="s">
        <v>541</v>
      </c>
      <c r="B1110" s="68"/>
      <c r="C1110" s="212" t="s">
        <v>590</v>
      </c>
      <c r="D1110" s="213">
        <v>45750</v>
      </c>
      <c r="E1110" s="191" t="s">
        <v>4157</v>
      </c>
      <c r="F1110" s="191" t="s">
        <v>3</v>
      </c>
      <c r="G1110" s="191">
        <v>2274020</v>
      </c>
      <c r="H1110" s="68"/>
      <c r="I1110" s="197" t="s">
        <v>5611</v>
      </c>
      <c r="J1110" s="68"/>
      <c r="K1110" s="68"/>
      <c r="L1110" s="68"/>
      <c r="M1110" s="68"/>
      <c r="N1110" s="348"/>
      <c r="O1110" s="348"/>
      <c r="P1110" s="214">
        <v>0</v>
      </c>
      <c r="Q1110" s="214">
        <v>169037.76</v>
      </c>
      <c r="R1110" s="68" t="s">
        <v>1479</v>
      </c>
      <c r="S1110" s="349"/>
      <c r="T1110" s="272"/>
    </row>
    <row r="1111" spans="1:20" ht="51">
      <c r="A1111" s="191" t="s">
        <v>541</v>
      </c>
      <c r="B1111" s="68"/>
      <c r="C1111" s="212" t="s">
        <v>590</v>
      </c>
      <c r="D1111" s="213">
        <v>45750</v>
      </c>
      <c r="E1111" s="191" t="s">
        <v>4158</v>
      </c>
      <c r="F1111" s="191" t="s">
        <v>3</v>
      </c>
      <c r="G1111" s="191">
        <v>2274022</v>
      </c>
      <c r="H1111" s="68"/>
      <c r="I1111" s="197" t="s">
        <v>5612</v>
      </c>
      <c r="J1111" s="68"/>
      <c r="K1111" s="68"/>
      <c r="L1111" s="68"/>
      <c r="M1111" s="68"/>
      <c r="N1111" s="348"/>
      <c r="O1111" s="348"/>
      <c r="P1111" s="214">
        <v>0</v>
      </c>
      <c r="Q1111" s="214">
        <v>444.68</v>
      </c>
      <c r="R1111" s="68" t="s">
        <v>1479</v>
      </c>
      <c r="S1111" s="349"/>
      <c r="T1111" s="272"/>
    </row>
    <row r="1112" spans="1:20" ht="51">
      <c r="A1112" s="191" t="s">
        <v>541</v>
      </c>
      <c r="B1112" s="68"/>
      <c r="C1112" s="212" t="s">
        <v>590</v>
      </c>
      <c r="D1112" s="213">
        <v>45750</v>
      </c>
      <c r="E1112" s="191" t="s">
        <v>4159</v>
      </c>
      <c r="F1112" s="191" t="s">
        <v>3</v>
      </c>
      <c r="G1112" s="191">
        <v>2274023</v>
      </c>
      <c r="H1112" s="68"/>
      <c r="I1112" s="197" t="s">
        <v>5613</v>
      </c>
      <c r="J1112" s="68"/>
      <c r="K1112" s="68"/>
      <c r="L1112" s="68"/>
      <c r="M1112" s="68"/>
      <c r="N1112" s="348"/>
      <c r="O1112" s="348"/>
      <c r="P1112" s="214">
        <v>0</v>
      </c>
      <c r="Q1112" s="214">
        <v>172860.98</v>
      </c>
      <c r="R1112" s="68" t="s">
        <v>1479</v>
      </c>
      <c r="S1112" s="349"/>
      <c r="T1112" s="272"/>
    </row>
    <row r="1113" spans="1:20" ht="51">
      <c r="A1113" s="191" t="s">
        <v>541</v>
      </c>
      <c r="B1113" s="68"/>
      <c r="C1113" s="212" t="s">
        <v>590</v>
      </c>
      <c r="D1113" s="213">
        <v>45750</v>
      </c>
      <c r="E1113" s="191" t="s">
        <v>4160</v>
      </c>
      <c r="F1113" s="191" t="s">
        <v>3</v>
      </c>
      <c r="G1113" s="191">
        <v>2274024</v>
      </c>
      <c r="H1113" s="68"/>
      <c r="I1113" s="197" t="s">
        <v>5614</v>
      </c>
      <c r="J1113" s="68"/>
      <c r="K1113" s="68"/>
      <c r="L1113" s="68"/>
      <c r="M1113" s="68"/>
      <c r="N1113" s="348"/>
      <c r="O1113" s="348"/>
      <c r="P1113" s="214">
        <v>0</v>
      </c>
      <c r="Q1113" s="214">
        <v>130726.86</v>
      </c>
      <c r="R1113" s="68" t="s">
        <v>1479</v>
      </c>
      <c r="S1113" s="349"/>
      <c r="T1113" s="272"/>
    </row>
    <row r="1114" spans="1:20" ht="51">
      <c r="A1114" s="191" t="s">
        <v>541</v>
      </c>
      <c r="B1114" s="68"/>
      <c r="C1114" s="212" t="s">
        <v>590</v>
      </c>
      <c r="D1114" s="213">
        <v>45750</v>
      </c>
      <c r="E1114" s="191" t="s">
        <v>4161</v>
      </c>
      <c r="F1114" s="191" t="s">
        <v>3</v>
      </c>
      <c r="G1114" s="191">
        <v>2274026</v>
      </c>
      <c r="H1114" s="68"/>
      <c r="I1114" s="197" t="s">
        <v>5615</v>
      </c>
      <c r="J1114" s="68"/>
      <c r="K1114" s="68"/>
      <c r="L1114" s="68"/>
      <c r="M1114" s="68"/>
      <c r="N1114" s="348"/>
      <c r="O1114" s="348"/>
      <c r="P1114" s="214">
        <v>0</v>
      </c>
      <c r="Q1114" s="214">
        <v>292342.40999999997</v>
      </c>
      <c r="R1114" s="68" t="s">
        <v>1479</v>
      </c>
      <c r="S1114" s="349"/>
      <c r="T1114" s="272"/>
    </row>
    <row r="1115" spans="1:20" ht="51">
      <c r="A1115" s="191" t="s">
        <v>541</v>
      </c>
      <c r="B1115" s="68"/>
      <c r="C1115" s="212" t="s">
        <v>590</v>
      </c>
      <c r="D1115" s="213">
        <v>45750</v>
      </c>
      <c r="E1115" s="191" t="s">
        <v>4162</v>
      </c>
      <c r="F1115" s="191" t="s">
        <v>3</v>
      </c>
      <c r="G1115" s="191">
        <v>2274029</v>
      </c>
      <c r="H1115" s="68"/>
      <c r="I1115" s="197" t="s">
        <v>5616</v>
      </c>
      <c r="J1115" s="68"/>
      <c r="K1115" s="68"/>
      <c r="L1115" s="68"/>
      <c r="M1115" s="68"/>
      <c r="N1115" s="348"/>
      <c r="O1115" s="348"/>
      <c r="P1115" s="214">
        <v>0</v>
      </c>
      <c r="Q1115" s="214">
        <v>256.88</v>
      </c>
      <c r="R1115" s="68" t="s">
        <v>1479</v>
      </c>
      <c r="S1115" s="349"/>
      <c r="T1115" s="272"/>
    </row>
    <row r="1116" spans="1:20" ht="51">
      <c r="A1116" s="191" t="s">
        <v>541</v>
      </c>
      <c r="B1116" s="68"/>
      <c r="C1116" s="212" t="s">
        <v>590</v>
      </c>
      <c r="D1116" s="213">
        <v>45750</v>
      </c>
      <c r="E1116" s="191" t="s">
        <v>4163</v>
      </c>
      <c r="F1116" s="191" t="s">
        <v>3</v>
      </c>
      <c r="G1116" s="191">
        <v>2274031</v>
      </c>
      <c r="H1116" s="68"/>
      <c r="I1116" s="197" t="s">
        <v>5617</v>
      </c>
      <c r="J1116" s="68"/>
      <c r="K1116" s="68"/>
      <c r="L1116" s="68"/>
      <c r="M1116" s="68"/>
      <c r="N1116" s="348"/>
      <c r="O1116" s="348"/>
      <c r="P1116" s="214">
        <v>0</v>
      </c>
      <c r="Q1116" s="214">
        <v>203.22</v>
      </c>
      <c r="R1116" s="68" t="s">
        <v>1479</v>
      </c>
      <c r="S1116" s="349"/>
      <c r="T1116" s="272"/>
    </row>
    <row r="1117" spans="1:20" ht="51">
      <c r="A1117" s="191" t="s">
        <v>541</v>
      </c>
      <c r="B1117" s="68"/>
      <c r="C1117" s="212" t="s">
        <v>590</v>
      </c>
      <c r="D1117" s="213">
        <v>45750</v>
      </c>
      <c r="E1117" s="191" t="s">
        <v>4164</v>
      </c>
      <c r="F1117" s="191" t="s">
        <v>3</v>
      </c>
      <c r="G1117" s="191">
        <v>2274034</v>
      </c>
      <c r="H1117" s="68"/>
      <c r="I1117" s="197" t="s">
        <v>5618</v>
      </c>
      <c r="J1117" s="68"/>
      <c r="K1117" s="68"/>
      <c r="L1117" s="68"/>
      <c r="M1117" s="68"/>
      <c r="N1117" s="348"/>
      <c r="O1117" s="348"/>
      <c r="P1117" s="214">
        <v>0</v>
      </c>
      <c r="Q1117" s="214">
        <v>2012.46</v>
      </c>
      <c r="R1117" s="68" t="s">
        <v>1479</v>
      </c>
      <c r="S1117" s="349"/>
      <c r="T1117" s="272"/>
    </row>
    <row r="1118" spans="1:20" ht="51">
      <c r="A1118" s="191" t="s">
        <v>541</v>
      </c>
      <c r="B1118" s="68"/>
      <c r="C1118" s="212" t="s">
        <v>590</v>
      </c>
      <c r="D1118" s="213">
        <v>45750</v>
      </c>
      <c r="E1118" s="191" t="s">
        <v>4165</v>
      </c>
      <c r="F1118" s="191" t="s">
        <v>3</v>
      </c>
      <c r="G1118" s="191">
        <v>2274035</v>
      </c>
      <c r="H1118" s="68"/>
      <c r="I1118" s="197" t="s">
        <v>5619</v>
      </c>
      <c r="J1118" s="68"/>
      <c r="K1118" s="68"/>
      <c r="L1118" s="68"/>
      <c r="M1118" s="68"/>
      <c r="N1118" s="348"/>
      <c r="O1118" s="348"/>
      <c r="P1118" s="214">
        <v>0</v>
      </c>
      <c r="Q1118" s="214">
        <v>3648.08</v>
      </c>
      <c r="R1118" s="68" t="s">
        <v>1479</v>
      </c>
      <c r="S1118" s="349"/>
      <c r="T1118" s="272"/>
    </row>
    <row r="1119" spans="1:20" ht="51">
      <c r="A1119" s="191" t="s">
        <v>541</v>
      </c>
      <c r="B1119" s="68"/>
      <c r="C1119" s="212" t="s">
        <v>590</v>
      </c>
      <c r="D1119" s="213">
        <v>45750</v>
      </c>
      <c r="E1119" s="191" t="s">
        <v>4166</v>
      </c>
      <c r="F1119" s="191" t="s">
        <v>3</v>
      </c>
      <c r="G1119" s="191">
        <v>2274037</v>
      </c>
      <c r="H1119" s="68"/>
      <c r="I1119" s="197" t="s">
        <v>5620</v>
      </c>
      <c r="J1119" s="68"/>
      <c r="K1119" s="68"/>
      <c r="L1119" s="68"/>
      <c r="M1119" s="68"/>
      <c r="N1119" s="348"/>
      <c r="O1119" s="348"/>
      <c r="P1119" s="214">
        <v>0</v>
      </c>
      <c r="Q1119" s="214">
        <v>130.69999999999999</v>
      </c>
      <c r="R1119" s="68" t="s">
        <v>1479</v>
      </c>
      <c r="S1119" s="349"/>
      <c r="T1119" s="272"/>
    </row>
    <row r="1120" spans="1:20" ht="51">
      <c r="A1120" s="191" t="s">
        <v>541</v>
      </c>
      <c r="B1120" s="68"/>
      <c r="C1120" s="212" t="s">
        <v>590</v>
      </c>
      <c r="D1120" s="213">
        <v>45750</v>
      </c>
      <c r="E1120" s="191" t="s">
        <v>4167</v>
      </c>
      <c r="F1120" s="191" t="s">
        <v>3</v>
      </c>
      <c r="G1120" s="191">
        <v>2274038</v>
      </c>
      <c r="H1120" s="68"/>
      <c r="I1120" s="197" t="s">
        <v>5621</v>
      </c>
      <c r="J1120" s="68"/>
      <c r="K1120" s="68"/>
      <c r="L1120" s="68"/>
      <c r="M1120" s="68"/>
      <c r="N1120" s="348"/>
      <c r="O1120" s="348"/>
      <c r="P1120" s="214">
        <v>0</v>
      </c>
      <c r="Q1120" s="214">
        <v>5162.96</v>
      </c>
      <c r="R1120" s="68" t="s">
        <v>1479</v>
      </c>
      <c r="S1120" s="349"/>
      <c r="T1120" s="272"/>
    </row>
    <row r="1121" spans="1:20" ht="51">
      <c r="A1121" s="191" t="s">
        <v>541</v>
      </c>
      <c r="B1121" s="68"/>
      <c r="C1121" s="212" t="s">
        <v>590</v>
      </c>
      <c r="D1121" s="213">
        <v>45750</v>
      </c>
      <c r="E1121" s="191" t="s">
        <v>4168</v>
      </c>
      <c r="F1121" s="191" t="s">
        <v>3</v>
      </c>
      <c r="G1121" s="191">
        <v>2274042</v>
      </c>
      <c r="H1121" s="68"/>
      <c r="I1121" s="197" t="s">
        <v>5622</v>
      </c>
      <c r="J1121" s="68"/>
      <c r="K1121" s="68"/>
      <c r="L1121" s="68"/>
      <c r="M1121" s="68"/>
      <c r="N1121" s="348"/>
      <c r="O1121" s="348"/>
      <c r="P1121" s="214">
        <v>0</v>
      </c>
      <c r="Q1121" s="214">
        <v>9785.73</v>
      </c>
      <c r="R1121" s="68" t="s">
        <v>1479</v>
      </c>
      <c r="S1121" s="349"/>
      <c r="T1121" s="272"/>
    </row>
    <row r="1122" spans="1:20" ht="51">
      <c r="A1122" s="191" t="s">
        <v>541</v>
      </c>
      <c r="B1122" s="68"/>
      <c r="C1122" s="212" t="s">
        <v>590</v>
      </c>
      <c r="D1122" s="213">
        <v>45750</v>
      </c>
      <c r="E1122" s="191" t="s">
        <v>4169</v>
      </c>
      <c r="F1122" s="191" t="s">
        <v>3</v>
      </c>
      <c r="G1122" s="191">
        <v>2274043</v>
      </c>
      <c r="H1122" s="68"/>
      <c r="I1122" s="197" t="s">
        <v>5623</v>
      </c>
      <c r="J1122" s="68"/>
      <c r="K1122" s="68"/>
      <c r="L1122" s="68"/>
      <c r="M1122" s="68"/>
      <c r="N1122" s="348"/>
      <c r="O1122" s="348"/>
      <c r="P1122" s="214">
        <v>0</v>
      </c>
      <c r="Q1122" s="214">
        <v>1076.22</v>
      </c>
      <c r="R1122" s="68" t="s">
        <v>1479</v>
      </c>
      <c r="S1122" s="349"/>
      <c r="T1122" s="272"/>
    </row>
    <row r="1123" spans="1:20" ht="51">
      <c r="A1123" s="191" t="s">
        <v>541</v>
      </c>
      <c r="B1123" s="68"/>
      <c r="C1123" s="212" t="s">
        <v>590</v>
      </c>
      <c r="D1123" s="213">
        <v>45750</v>
      </c>
      <c r="E1123" s="191" t="s">
        <v>4170</v>
      </c>
      <c r="F1123" s="191" t="s">
        <v>3</v>
      </c>
      <c r="G1123" s="191">
        <v>2274047</v>
      </c>
      <c r="H1123" s="68"/>
      <c r="I1123" s="197" t="s">
        <v>5624</v>
      </c>
      <c r="J1123" s="68"/>
      <c r="K1123" s="68"/>
      <c r="L1123" s="68"/>
      <c r="M1123" s="68"/>
      <c r="N1123" s="348"/>
      <c r="O1123" s="348"/>
      <c r="P1123" s="214">
        <v>0</v>
      </c>
      <c r="Q1123" s="214">
        <v>10667.7</v>
      </c>
      <c r="R1123" s="68" t="s">
        <v>1479</v>
      </c>
      <c r="S1123" s="349"/>
      <c r="T1123" s="272"/>
    </row>
    <row r="1124" spans="1:20" ht="51">
      <c r="A1124" s="191" t="s">
        <v>541</v>
      </c>
      <c r="B1124" s="68"/>
      <c r="C1124" s="212" t="s">
        <v>590</v>
      </c>
      <c r="D1124" s="213">
        <v>45750</v>
      </c>
      <c r="E1124" s="191" t="s">
        <v>4171</v>
      </c>
      <c r="F1124" s="191" t="s">
        <v>3</v>
      </c>
      <c r="G1124" s="191">
        <v>2274049</v>
      </c>
      <c r="H1124" s="68"/>
      <c r="I1124" s="197" t="s">
        <v>5625</v>
      </c>
      <c r="J1124" s="68"/>
      <c r="K1124" s="68"/>
      <c r="L1124" s="68"/>
      <c r="M1124" s="68"/>
      <c r="N1124" s="348"/>
      <c r="O1124" s="348"/>
      <c r="P1124" s="214">
        <v>0</v>
      </c>
      <c r="Q1124" s="214">
        <v>5763.96</v>
      </c>
      <c r="R1124" s="68" t="s">
        <v>1479</v>
      </c>
      <c r="S1124" s="349"/>
      <c r="T1124" s="272"/>
    </row>
    <row r="1125" spans="1:20" ht="51">
      <c r="A1125" s="191">
        <v>15</v>
      </c>
      <c r="B1125" s="68"/>
      <c r="C1125" s="212" t="s">
        <v>39</v>
      </c>
      <c r="D1125" s="213">
        <v>45750</v>
      </c>
      <c r="E1125" s="191" t="s">
        <v>4172</v>
      </c>
      <c r="F1125" s="191" t="s">
        <v>3</v>
      </c>
      <c r="G1125" s="191">
        <v>2274093</v>
      </c>
      <c r="H1125" s="68"/>
      <c r="I1125" s="197" t="s">
        <v>5626</v>
      </c>
      <c r="J1125" s="68"/>
      <c r="K1125" s="68"/>
      <c r="L1125" s="68"/>
      <c r="M1125" s="68"/>
      <c r="N1125" s="348"/>
      <c r="O1125" s="348"/>
      <c r="P1125" s="214">
        <v>0</v>
      </c>
      <c r="Q1125" s="214">
        <v>100</v>
      </c>
      <c r="R1125" s="68" t="s">
        <v>1479</v>
      </c>
      <c r="S1125" s="349"/>
      <c r="T1125" s="272"/>
    </row>
    <row r="1126" spans="1:20" ht="51">
      <c r="A1126" s="191">
        <v>206</v>
      </c>
      <c r="B1126" s="68"/>
      <c r="C1126" s="212" t="s">
        <v>87</v>
      </c>
      <c r="D1126" s="213">
        <v>45750</v>
      </c>
      <c r="E1126" s="191" t="s">
        <v>4173</v>
      </c>
      <c r="F1126" s="191" t="s">
        <v>3</v>
      </c>
      <c r="G1126" s="191">
        <v>2274094</v>
      </c>
      <c r="H1126" s="68"/>
      <c r="I1126" s="197" t="s">
        <v>5627</v>
      </c>
      <c r="J1126" s="68"/>
      <c r="K1126" s="68"/>
      <c r="L1126" s="68"/>
      <c r="M1126" s="68"/>
      <c r="N1126" s="348"/>
      <c r="O1126" s="348"/>
      <c r="P1126" s="214">
        <v>0</v>
      </c>
      <c r="Q1126" s="214">
        <v>35</v>
      </c>
      <c r="R1126" s="68" t="s">
        <v>1479</v>
      </c>
      <c r="S1126" s="349"/>
      <c r="T1126" s="272"/>
    </row>
    <row r="1127" spans="1:20" ht="38.25">
      <c r="A1127" s="191">
        <v>16</v>
      </c>
      <c r="B1127" s="68"/>
      <c r="C1127" s="212" t="s">
        <v>40</v>
      </c>
      <c r="D1127" s="213">
        <v>45750</v>
      </c>
      <c r="E1127" s="191" t="s">
        <v>4174</v>
      </c>
      <c r="F1127" s="191" t="s">
        <v>3</v>
      </c>
      <c r="G1127" s="191">
        <v>2274119</v>
      </c>
      <c r="H1127" s="68"/>
      <c r="I1127" s="197" t="s">
        <v>5628</v>
      </c>
      <c r="J1127" s="68"/>
      <c r="K1127" s="68"/>
      <c r="L1127" s="68"/>
      <c r="M1127" s="68"/>
      <c r="N1127" s="348"/>
      <c r="O1127" s="348"/>
      <c r="P1127" s="214">
        <v>0</v>
      </c>
      <c r="Q1127" s="214">
        <v>6077</v>
      </c>
      <c r="R1127" s="68" t="s">
        <v>1479</v>
      </c>
      <c r="S1127" s="349"/>
      <c r="T1127" s="272"/>
    </row>
    <row r="1128" spans="1:20" ht="38.25">
      <c r="A1128" s="191">
        <v>16</v>
      </c>
      <c r="B1128" s="68"/>
      <c r="C1128" s="212" t="s">
        <v>40</v>
      </c>
      <c r="D1128" s="213">
        <v>45750</v>
      </c>
      <c r="E1128" s="191" t="s">
        <v>4175</v>
      </c>
      <c r="F1128" s="191" t="s">
        <v>3</v>
      </c>
      <c r="G1128" s="191">
        <v>2274121</v>
      </c>
      <c r="H1128" s="68"/>
      <c r="I1128" s="197" t="s">
        <v>5629</v>
      </c>
      <c r="J1128" s="68"/>
      <c r="K1128" s="68"/>
      <c r="L1128" s="68"/>
      <c r="M1128" s="68"/>
      <c r="N1128" s="348"/>
      <c r="O1128" s="348"/>
      <c r="P1128" s="214">
        <v>0</v>
      </c>
      <c r="Q1128" s="214">
        <v>13940</v>
      </c>
      <c r="R1128" s="68" t="s">
        <v>1479</v>
      </c>
      <c r="S1128" s="349"/>
      <c r="T1128" s="272"/>
    </row>
    <row r="1129" spans="1:20" ht="63.75">
      <c r="A1129" s="191">
        <v>513</v>
      </c>
      <c r="B1129" s="68"/>
      <c r="C1129" s="212" t="s">
        <v>160</v>
      </c>
      <c r="D1129" s="213">
        <v>45750</v>
      </c>
      <c r="E1129" s="191" t="s">
        <v>4176</v>
      </c>
      <c r="F1129" s="191" t="s">
        <v>12</v>
      </c>
      <c r="G1129" s="191">
        <v>19938</v>
      </c>
      <c r="H1129" s="68"/>
      <c r="I1129" s="197" t="s">
        <v>5630</v>
      </c>
      <c r="J1129" s="68"/>
      <c r="K1129" s="68"/>
      <c r="L1129" s="68"/>
      <c r="M1129" s="68"/>
      <c r="N1129" s="348"/>
      <c r="O1129" s="348"/>
      <c r="P1129" s="214">
        <v>6329519.21</v>
      </c>
      <c r="Q1129" s="214">
        <v>0</v>
      </c>
      <c r="R1129" s="68" t="s">
        <v>1479</v>
      </c>
      <c r="S1129" s="349"/>
      <c r="T1129" s="272"/>
    </row>
    <row r="1130" spans="1:20" ht="63.75">
      <c r="A1130" s="191">
        <v>513</v>
      </c>
      <c r="B1130" s="68"/>
      <c r="C1130" s="212" t="s">
        <v>160</v>
      </c>
      <c r="D1130" s="213">
        <v>45750</v>
      </c>
      <c r="E1130" s="191" t="s">
        <v>4177</v>
      </c>
      <c r="F1130" s="191" t="s">
        <v>10</v>
      </c>
      <c r="G1130" s="191">
        <v>19938</v>
      </c>
      <c r="H1130" s="68"/>
      <c r="I1130" s="197" t="s">
        <v>5631</v>
      </c>
      <c r="J1130" s="68"/>
      <c r="K1130" s="68"/>
      <c r="L1130" s="68"/>
      <c r="M1130" s="68"/>
      <c r="N1130" s="348"/>
      <c r="O1130" s="348"/>
      <c r="P1130" s="214">
        <v>6598.48</v>
      </c>
      <c r="Q1130" s="214">
        <v>0</v>
      </c>
      <c r="R1130" s="68" t="s">
        <v>1479</v>
      </c>
      <c r="S1130" s="349"/>
      <c r="T1130" s="272"/>
    </row>
    <row r="1131" spans="1:20" ht="51">
      <c r="A1131" s="191" t="s">
        <v>544</v>
      </c>
      <c r="B1131" s="68"/>
      <c r="C1131" s="212" t="s">
        <v>679</v>
      </c>
      <c r="D1131" s="213">
        <v>45750</v>
      </c>
      <c r="E1131" s="191" t="s">
        <v>4178</v>
      </c>
      <c r="F1131" s="191" t="s">
        <v>6</v>
      </c>
      <c r="G1131" s="191">
        <v>2198612</v>
      </c>
      <c r="H1131" s="68"/>
      <c r="I1131" s="197" t="s">
        <v>5632</v>
      </c>
      <c r="J1131" s="68"/>
      <c r="K1131" s="68"/>
      <c r="L1131" s="68"/>
      <c r="M1131" s="68"/>
      <c r="N1131" s="348"/>
      <c r="O1131" s="348"/>
      <c r="P1131" s="214">
        <v>0</v>
      </c>
      <c r="Q1131" s="214">
        <v>463843.4</v>
      </c>
      <c r="R1131" s="68" t="s">
        <v>1479</v>
      </c>
      <c r="S1131" s="349"/>
      <c r="T1131" s="272"/>
    </row>
    <row r="1132" spans="1:20" ht="89.25">
      <c r="A1132" s="191">
        <v>293</v>
      </c>
      <c r="B1132" s="68"/>
      <c r="C1132" s="212" t="s">
        <v>121</v>
      </c>
      <c r="D1132" s="213">
        <v>45750</v>
      </c>
      <c r="E1132" s="191" t="s">
        <v>4179</v>
      </c>
      <c r="F1132" s="191" t="s">
        <v>6</v>
      </c>
      <c r="G1132" s="191">
        <v>1123802</v>
      </c>
      <c r="H1132" s="68"/>
      <c r="I1132" s="197" t="s">
        <v>5633</v>
      </c>
      <c r="J1132" s="68"/>
      <c r="K1132" s="68"/>
      <c r="L1132" s="68"/>
      <c r="M1132" s="68"/>
      <c r="N1132" s="348"/>
      <c r="O1132" s="348"/>
      <c r="P1132" s="214">
        <v>0</v>
      </c>
      <c r="Q1132" s="214">
        <v>48007.03</v>
      </c>
      <c r="R1132" s="68" t="s">
        <v>1479</v>
      </c>
      <c r="S1132" s="349"/>
      <c r="T1132" s="272"/>
    </row>
    <row r="1133" spans="1:20" ht="76.5">
      <c r="A1133" s="191">
        <v>389</v>
      </c>
      <c r="B1133" s="68"/>
      <c r="C1133" s="212" t="s">
        <v>1401</v>
      </c>
      <c r="D1133" s="213">
        <v>45750</v>
      </c>
      <c r="E1133" s="191" t="s">
        <v>4180</v>
      </c>
      <c r="F1133" s="191" t="s">
        <v>10</v>
      </c>
      <c r="G1133" s="191">
        <v>1123805</v>
      </c>
      <c r="H1133" s="68"/>
      <c r="I1133" s="197" t="s">
        <v>5634</v>
      </c>
      <c r="J1133" s="68"/>
      <c r="K1133" s="68"/>
      <c r="L1133" s="68"/>
      <c r="M1133" s="68"/>
      <c r="N1133" s="348"/>
      <c r="O1133" s="348"/>
      <c r="P1133" s="214">
        <v>60</v>
      </c>
      <c r="Q1133" s="214">
        <v>0</v>
      </c>
      <c r="R1133" s="68" t="s">
        <v>1479</v>
      </c>
      <c r="S1133" s="349"/>
      <c r="T1133" s="272"/>
    </row>
    <row r="1134" spans="1:20" ht="63.75">
      <c r="A1134" s="191">
        <v>117</v>
      </c>
      <c r="B1134" s="68"/>
      <c r="C1134" s="212" t="s">
        <v>54</v>
      </c>
      <c r="D1134" s="213">
        <v>45750</v>
      </c>
      <c r="E1134" s="191" t="s">
        <v>4181</v>
      </c>
      <c r="F1134" s="191" t="s">
        <v>10</v>
      </c>
      <c r="G1134" s="191">
        <v>1123803</v>
      </c>
      <c r="H1134" s="68"/>
      <c r="I1134" s="197" t="s">
        <v>5635</v>
      </c>
      <c r="J1134" s="68"/>
      <c r="K1134" s="68"/>
      <c r="L1134" s="68"/>
      <c r="M1134" s="68"/>
      <c r="N1134" s="348"/>
      <c r="O1134" s="348"/>
      <c r="P1134" s="214">
        <v>60</v>
      </c>
      <c r="Q1134" s="214">
        <v>0</v>
      </c>
      <c r="R1134" s="68" t="s">
        <v>1479</v>
      </c>
      <c r="S1134" s="349"/>
      <c r="T1134" s="272"/>
    </row>
    <row r="1135" spans="1:20" ht="51">
      <c r="A1135" s="191">
        <v>46</v>
      </c>
      <c r="B1135" s="68"/>
      <c r="C1135" s="212" t="s">
        <v>1367</v>
      </c>
      <c r="D1135" s="213">
        <v>45751</v>
      </c>
      <c r="E1135" s="191" t="s">
        <v>4182</v>
      </c>
      <c r="F1135" s="191" t="s">
        <v>3</v>
      </c>
      <c r="G1135" s="191">
        <v>2274504</v>
      </c>
      <c r="H1135" s="68"/>
      <c r="I1135" s="197" t="s">
        <v>5636</v>
      </c>
      <c r="J1135" s="68"/>
      <c r="K1135" s="68"/>
      <c r="L1135" s="68"/>
      <c r="M1135" s="68"/>
      <c r="N1135" s="348"/>
      <c r="O1135" s="348"/>
      <c r="P1135" s="214">
        <v>0</v>
      </c>
      <c r="Q1135" s="214">
        <v>50050</v>
      </c>
      <c r="R1135" s="68" t="s">
        <v>1479</v>
      </c>
      <c r="S1135" s="349"/>
      <c r="T1135" s="272"/>
    </row>
    <row r="1136" spans="1:20" ht="51">
      <c r="A1136" s="191">
        <v>46</v>
      </c>
      <c r="B1136" s="68"/>
      <c r="C1136" s="212" t="s">
        <v>1367</v>
      </c>
      <c r="D1136" s="213">
        <v>45751</v>
      </c>
      <c r="E1136" s="191" t="s">
        <v>4183</v>
      </c>
      <c r="F1136" s="191" t="s">
        <v>3</v>
      </c>
      <c r="G1136" s="191">
        <v>2274480</v>
      </c>
      <c r="H1136" s="68"/>
      <c r="I1136" s="197" t="s">
        <v>5637</v>
      </c>
      <c r="J1136" s="68"/>
      <c r="K1136" s="68"/>
      <c r="L1136" s="68"/>
      <c r="M1136" s="68"/>
      <c r="N1136" s="348"/>
      <c r="O1136" s="348"/>
      <c r="P1136" s="214">
        <v>0</v>
      </c>
      <c r="Q1136" s="214">
        <v>2162</v>
      </c>
      <c r="R1136" s="68" t="s">
        <v>1479</v>
      </c>
      <c r="S1136" s="349"/>
      <c r="T1136" s="272"/>
    </row>
    <row r="1137" spans="1:20" ht="38.25">
      <c r="A1137" s="191" t="s">
        <v>550</v>
      </c>
      <c r="B1137" s="68"/>
      <c r="C1137" s="212" t="s">
        <v>589</v>
      </c>
      <c r="D1137" s="213">
        <v>45751</v>
      </c>
      <c r="E1137" s="191" t="s">
        <v>4184</v>
      </c>
      <c r="F1137" s="191" t="s">
        <v>3</v>
      </c>
      <c r="G1137" s="191">
        <v>2274597</v>
      </c>
      <c r="H1137" s="68"/>
      <c r="I1137" s="197" t="s">
        <v>3582</v>
      </c>
      <c r="J1137" s="68"/>
      <c r="K1137" s="68"/>
      <c r="L1137" s="68"/>
      <c r="M1137" s="68"/>
      <c r="N1137" s="348"/>
      <c r="O1137" s="348"/>
      <c r="P1137" s="214">
        <v>0</v>
      </c>
      <c r="Q1137" s="214">
        <v>2500</v>
      </c>
      <c r="R1137" s="68" t="s">
        <v>1479</v>
      </c>
      <c r="S1137" s="349"/>
      <c r="T1137" s="272"/>
    </row>
    <row r="1138" spans="1:20" ht="51">
      <c r="A1138" s="191">
        <v>41</v>
      </c>
      <c r="B1138" s="68"/>
      <c r="C1138" s="212" t="s">
        <v>44</v>
      </c>
      <c r="D1138" s="213">
        <v>45751</v>
      </c>
      <c r="E1138" s="191" t="s">
        <v>4185</v>
      </c>
      <c r="F1138" s="191" t="s">
        <v>3</v>
      </c>
      <c r="G1138" s="191">
        <v>2274629</v>
      </c>
      <c r="H1138" s="68"/>
      <c r="I1138" s="197" t="s">
        <v>5638</v>
      </c>
      <c r="J1138" s="68"/>
      <c r="K1138" s="68"/>
      <c r="L1138" s="68"/>
      <c r="M1138" s="68"/>
      <c r="N1138" s="348"/>
      <c r="O1138" s="348"/>
      <c r="P1138" s="214">
        <v>0</v>
      </c>
      <c r="Q1138" s="214">
        <v>1227.8399999999999</v>
      </c>
      <c r="R1138" s="68" t="s">
        <v>1479</v>
      </c>
      <c r="S1138" s="349"/>
      <c r="T1138" s="272"/>
    </row>
    <row r="1139" spans="1:20" ht="51">
      <c r="A1139" s="191" t="s">
        <v>550</v>
      </c>
      <c r="B1139" s="68"/>
      <c r="C1139" s="212" t="s">
        <v>589</v>
      </c>
      <c r="D1139" s="213">
        <v>45751</v>
      </c>
      <c r="E1139" s="191" t="s">
        <v>4186</v>
      </c>
      <c r="F1139" s="191" t="s">
        <v>3</v>
      </c>
      <c r="G1139" s="191">
        <v>2274631</v>
      </c>
      <c r="H1139" s="68"/>
      <c r="I1139" s="197" t="s">
        <v>5639</v>
      </c>
      <c r="J1139" s="68"/>
      <c r="K1139" s="68"/>
      <c r="L1139" s="68"/>
      <c r="M1139" s="68"/>
      <c r="N1139" s="348"/>
      <c r="O1139" s="348"/>
      <c r="P1139" s="214">
        <v>0</v>
      </c>
      <c r="Q1139" s="214">
        <v>7334.06</v>
      </c>
      <c r="R1139" s="68" t="s">
        <v>1479</v>
      </c>
      <c r="S1139" s="349"/>
      <c r="T1139" s="272"/>
    </row>
    <row r="1140" spans="1:20" ht="51">
      <c r="A1140" s="191" t="s">
        <v>550</v>
      </c>
      <c r="B1140" s="68"/>
      <c r="C1140" s="212" t="s">
        <v>589</v>
      </c>
      <c r="D1140" s="213">
        <v>45751</v>
      </c>
      <c r="E1140" s="191" t="s">
        <v>4187</v>
      </c>
      <c r="F1140" s="191" t="s">
        <v>3</v>
      </c>
      <c r="G1140" s="191">
        <v>2274633</v>
      </c>
      <c r="H1140" s="68"/>
      <c r="I1140" s="197" t="s">
        <v>5640</v>
      </c>
      <c r="J1140" s="68"/>
      <c r="K1140" s="68"/>
      <c r="L1140" s="68"/>
      <c r="M1140" s="68"/>
      <c r="N1140" s="348"/>
      <c r="O1140" s="348"/>
      <c r="P1140" s="214">
        <v>0</v>
      </c>
      <c r="Q1140" s="214">
        <v>7334.06</v>
      </c>
      <c r="R1140" s="68" t="s">
        <v>1479</v>
      </c>
      <c r="S1140" s="349"/>
      <c r="T1140" s="272"/>
    </row>
    <row r="1141" spans="1:20" ht="51">
      <c r="A1141" s="191" t="s">
        <v>550</v>
      </c>
      <c r="B1141" s="68"/>
      <c r="C1141" s="212" t="s">
        <v>589</v>
      </c>
      <c r="D1141" s="213">
        <v>45751</v>
      </c>
      <c r="E1141" s="191" t="s">
        <v>4188</v>
      </c>
      <c r="F1141" s="191" t="s">
        <v>3</v>
      </c>
      <c r="G1141" s="191">
        <v>2274636</v>
      </c>
      <c r="H1141" s="68"/>
      <c r="I1141" s="197" t="s">
        <v>5641</v>
      </c>
      <c r="J1141" s="68"/>
      <c r="K1141" s="68"/>
      <c r="L1141" s="68"/>
      <c r="M1141" s="68"/>
      <c r="N1141" s="348"/>
      <c r="O1141" s="348"/>
      <c r="P1141" s="214">
        <v>0</v>
      </c>
      <c r="Q1141" s="214">
        <v>7334.06</v>
      </c>
      <c r="R1141" s="68" t="s">
        <v>1479</v>
      </c>
      <c r="S1141" s="349"/>
      <c r="T1141" s="272"/>
    </row>
    <row r="1142" spans="1:20" ht="51">
      <c r="A1142" s="191" t="s">
        <v>550</v>
      </c>
      <c r="B1142" s="68"/>
      <c r="C1142" s="212" t="s">
        <v>589</v>
      </c>
      <c r="D1142" s="213">
        <v>45751</v>
      </c>
      <c r="E1142" s="191" t="s">
        <v>4189</v>
      </c>
      <c r="F1142" s="191" t="s">
        <v>3</v>
      </c>
      <c r="G1142" s="191">
        <v>2274638</v>
      </c>
      <c r="H1142" s="68"/>
      <c r="I1142" s="197" t="s">
        <v>5642</v>
      </c>
      <c r="J1142" s="68"/>
      <c r="K1142" s="68"/>
      <c r="L1142" s="68"/>
      <c r="M1142" s="68"/>
      <c r="N1142" s="348"/>
      <c r="O1142" s="348"/>
      <c r="P1142" s="214">
        <v>0</v>
      </c>
      <c r="Q1142" s="214">
        <v>7334.06</v>
      </c>
      <c r="R1142" s="68" t="s">
        <v>1479</v>
      </c>
      <c r="S1142" s="349"/>
      <c r="T1142" s="272"/>
    </row>
    <row r="1143" spans="1:20" ht="51">
      <c r="A1143" s="191" t="s">
        <v>550</v>
      </c>
      <c r="B1143" s="68"/>
      <c r="C1143" s="212" t="s">
        <v>589</v>
      </c>
      <c r="D1143" s="213">
        <v>45751</v>
      </c>
      <c r="E1143" s="191" t="s">
        <v>4190</v>
      </c>
      <c r="F1143" s="191" t="s">
        <v>3</v>
      </c>
      <c r="G1143" s="191">
        <v>2274639</v>
      </c>
      <c r="H1143" s="68"/>
      <c r="I1143" s="197" t="s">
        <v>5643</v>
      </c>
      <c r="J1143" s="68"/>
      <c r="K1143" s="68"/>
      <c r="L1143" s="68"/>
      <c r="M1143" s="68"/>
      <c r="N1143" s="348"/>
      <c r="O1143" s="348"/>
      <c r="P1143" s="214">
        <v>0</v>
      </c>
      <c r="Q1143" s="214">
        <v>7334.06</v>
      </c>
      <c r="R1143" s="68" t="s">
        <v>1479</v>
      </c>
      <c r="S1143" s="349"/>
      <c r="T1143" s="272"/>
    </row>
    <row r="1144" spans="1:20" ht="51">
      <c r="A1144" s="191" t="s">
        <v>550</v>
      </c>
      <c r="B1144" s="68"/>
      <c r="C1144" s="212" t="s">
        <v>589</v>
      </c>
      <c r="D1144" s="213">
        <v>45751</v>
      </c>
      <c r="E1144" s="191" t="s">
        <v>4191</v>
      </c>
      <c r="F1144" s="191" t="s">
        <v>3</v>
      </c>
      <c r="G1144" s="191">
        <v>2274640</v>
      </c>
      <c r="H1144" s="68"/>
      <c r="I1144" s="197" t="s">
        <v>5644</v>
      </c>
      <c r="J1144" s="68"/>
      <c r="K1144" s="68"/>
      <c r="L1144" s="68"/>
      <c r="M1144" s="68"/>
      <c r="N1144" s="348"/>
      <c r="O1144" s="348"/>
      <c r="P1144" s="214">
        <v>0</v>
      </c>
      <c r="Q1144" s="214">
        <v>7334.06</v>
      </c>
      <c r="R1144" s="68" t="s">
        <v>1479</v>
      </c>
      <c r="S1144" s="349"/>
      <c r="T1144" s="272"/>
    </row>
    <row r="1145" spans="1:20" ht="51">
      <c r="A1145" s="191" t="s">
        <v>550</v>
      </c>
      <c r="B1145" s="68"/>
      <c r="C1145" s="212" t="s">
        <v>589</v>
      </c>
      <c r="D1145" s="213">
        <v>45751</v>
      </c>
      <c r="E1145" s="191" t="s">
        <v>4192</v>
      </c>
      <c r="F1145" s="191" t="s">
        <v>3</v>
      </c>
      <c r="G1145" s="191">
        <v>2274643</v>
      </c>
      <c r="H1145" s="68"/>
      <c r="I1145" s="197" t="s">
        <v>5645</v>
      </c>
      <c r="J1145" s="68"/>
      <c r="K1145" s="68"/>
      <c r="L1145" s="68"/>
      <c r="M1145" s="68"/>
      <c r="N1145" s="348"/>
      <c r="O1145" s="348"/>
      <c r="P1145" s="214">
        <v>0</v>
      </c>
      <c r="Q1145" s="214">
        <v>7334.06</v>
      </c>
      <c r="R1145" s="68" t="s">
        <v>1479</v>
      </c>
      <c r="S1145" s="349"/>
      <c r="T1145" s="272"/>
    </row>
    <row r="1146" spans="1:20" ht="51">
      <c r="A1146" s="191" t="s">
        <v>550</v>
      </c>
      <c r="B1146" s="68"/>
      <c r="C1146" s="212" t="s">
        <v>589</v>
      </c>
      <c r="D1146" s="213">
        <v>45751</v>
      </c>
      <c r="E1146" s="191" t="s">
        <v>4193</v>
      </c>
      <c r="F1146" s="191" t="s">
        <v>3</v>
      </c>
      <c r="G1146" s="191">
        <v>2274644</v>
      </c>
      <c r="H1146" s="68"/>
      <c r="I1146" s="197" t="s">
        <v>5646</v>
      </c>
      <c r="J1146" s="68"/>
      <c r="K1146" s="68"/>
      <c r="L1146" s="68"/>
      <c r="M1146" s="68"/>
      <c r="N1146" s="348"/>
      <c r="O1146" s="348"/>
      <c r="P1146" s="214">
        <v>0</v>
      </c>
      <c r="Q1146" s="214">
        <v>7334.06</v>
      </c>
      <c r="R1146" s="68" t="s">
        <v>1479</v>
      </c>
      <c r="S1146" s="349"/>
      <c r="T1146" s="272"/>
    </row>
    <row r="1147" spans="1:20" ht="51">
      <c r="A1147" s="191" t="s">
        <v>550</v>
      </c>
      <c r="B1147" s="68"/>
      <c r="C1147" s="212" t="s">
        <v>589</v>
      </c>
      <c r="D1147" s="213">
        <v>45751</v>
      </c>
      <c r="E1147" s="191" t="s">
        <v>4194</v>
      </c>
      <c r="F1147" s="191" t="s">
        <v>3</v>
      </c>
      <c r="G1147" s="191">
        <v>2274645</v>
      </c>
      <c r="H1147" s="68"/>
      <c r="I1147" s="197" t="s">
        <v>5647</v>
      </c>
      <c r="J1147" s="68"/>
      <c r="K1147" s="68"/>
      <c r="L1147" s="68"/>
      <c r="M1147" s="68"/>
      <c r="N1147" s="348"/>
      <c r="O1147" s="348"/>
      <c r="P1147" s="214">
        <v>0</v>
      </c>
      <c r="Q1147" s="214">
        <v>4189.33</v>
      </c>
      <c r="R1147" s="68" t="s">
        <v>1479</v>
      </c>
      <c r="S1147" s="349"/>
      <c r="T1147" s="272"/>
    </row>
    <row r="1148" spans="1:20" ht="51">
      <c r="A1148" s="191">
        <v>599</v>
      </c>
      <c r="B1148" s="68"/>
      <c r="C1148" s="212" t="s">
        <v>1245</v>
      </c>
      <c r="D1148" s="213">
        <v>45751</v>
      </c>
      <c r="E1148" s="191" t="s">
        <v>4195</v>
      </c>
      <c r="F1148" s="191" t="s">
        <v>3</v>
      </c>
      <c r="G1148" s="191">
        <v>2274668</v>
      </c>
      <c r="H1148" s="68"/>
      <c r="I1148" s="197" t="s">
        <v>5648</v>
      </c>
      <c r="J1148" s="68"/>
      <c r="K1148" s="68"/>
      <c r="L1148" s="68"/>
      <c r="M1148" s="68"/>
      <c r="N1148" s="348"/>
      <c r="O1148" s="348"/>
      <c r="P1148" s="214">
        <v>0</v>
      </c>
      <c r="Q1148" s="214">
        <v>7150</v>
      </c>
      <c r="R1148" s="68" t="s">
        <v>1479</v>
      </c>
      <c r="S1148" s="349"/>
      <c r="T1148" s="272"/>
    </row>
    <row r="1149" spans="1:20" ht="51">
      <c r="A1149" s="191">
        <v>660</v>
      </c>
      <c r="B1149" s="68"/>
      <c r="C1149" s="212" t="s">
        <v>176</v>
      </c>
      <c r="D1149" s="213">
        <v>45751</v>
      </c>
      <c r="E1149" s="191" t="s">
        <v>4196</v>
      </c>
      <c r="F1149" s="191" t="s">
        <v>3</v>
      </c>
      <c r="G1149" s="191">
        <v>2274698</v>
      </c>
      <c r="H1149" s="68"/>
      <c r="I1149" s="197" t="s">
        <v>5649</v>
      </c>
      <c r="J1149" s="68"/>
      <c r="K1149" s="68"/>
      <c r="L1149" s="68"/>
      <c r="M1149" s="68"/>
      <c r="N1149" s="348"/>
      <c r="O1149" s="348"/>
      <c r="P1149" s="214">
        <v>0</v>
      </c>
      <c r="Q1149" s="214">
        <v>100</v>
      </c>
      <c r="R1149" s="68" t="s">
        <v>1479</v>
      </c>
      <c r="S1149" s="349"/>
      <c r="T1149" s="272"/>
    </row>
    <row r="1150" spans="1:20" ht="51">
      <c r="A1150" s="191">
        <v>81</v>
      </c>
      <c r="B1150" s="68"/>
      <c r="C1150" s="212" t="s">
        <v>49</v>
      </c>
      <c r="D1150" s="213">
        <v>45751</v>
      </c>
      <c r="E1150" s="191" t="s">
        <v>4197</v>
      </c>
      <c r="F1150" s="191" t="s">
        <v>3</v>
      </c>
      <c r="G1150" s="191">
        <v>2274699</v>
      </c>
      <c r="H1150" s="68"/>
      <c r="I1150" s="197" t="s">
        <v>5650</v>
      </c>
      <c r="J1150" s="68"/>
      <c r="K1150" s="68"/>
      <c r="L1150" s="68"/>
      <c r="M1150" s="68"/>
      <c r="N1150" s="348"/>
      <c r="O1150" s="348"/>
      <c r="P1150" s="214">
        <v>0</v>
      </c>
      <c r="Q1150" s="214">
        <v>25</v>
      </c>
      <c r="R1150" s="68" t="s">
        <v>1479</v>
      </c>
      <c r="S1150" s="349"/>
      <c r="T1150" s="272"/>
    </row>
    <row r="1151" spans="1:20" ht="51">
      <c r="A1151" s="191">
        <v>288</v>
      </c>
      <c r="B1151" s="68"/>
      <c r="C1151" s="212" t="s">
        <v>117</v>
      </c>
      <c r="D1151" s="213">
        <v>45751</v>
      </c>
      <c r="E1151" s="191" t="s">
        <v>4198</v>
      </c>
      <c r="F1151" s="191" t="s">
        <v>3</v>
      </c>
      <c r="G1151" s="191">
        <v>2274707</v>
      </c>
      <c r="H1151" s="68"/>
      <c r="I1151" s="197" t="s">
        <v>5651</v>
      </c>
      <c r="J1151" s="68"/>
      <c r="K1151" s="68"/>
      <c r="L1151" s="68"/>
      <c r="M1151" s="68"/>
      <c r="N1151" s="348"/>
      <c r="O1151" s="348"/>
      <c r="P1151" s="214">
        <v>0</v>
      </c>
      <c r="Q1151" s="214">
        <v>3469.05</v>
      </c>
      <c r="R1151" s="68" t="s">
        <v>1479</v>
      </c>
      <c r="S1151" s="349"/>
      <c r="T1151" s="272"/>
    </row>
    <row r="1152" spans="1:20" ht="51">
      <c r="A1152" s="191" t="s">
        <v>550</v>
      </c>
      <c r="B1152" s="68"/>
      <c r="C1152" s="212" t="s">
        <v>589</v>
      </c>
      <c r="D1152" s="213">
        <v>45751</v>
      </c>
      <c r="E1152" s="191" t="s">
        <v>4199</v>
      </c>
      <c r="F1152" s="191" t="s">
        <v>3</v>
      </c>
      <c r="G1152" s="191">
        <v>2274728</v>
      </c>
      <c r="H1152" s="68"/>
      <c r="I1152" s="197" t="s">
        <v>5652</v>
      </c>
      <c r="J1152" s="68"/>
      <c r="K1152" s="68"/>
      <c r="L1152" s="68"/>
      <c r="M1152" s="68"/>
      <c r="N1152" s="348"/>
      <c r="O1152" s="348"/>
      <c r="P1152" s="214">
        <v>0</v>
      </c>
      <c r="Q1152" s="214">
        <v>8164.07</v>
      </c>
      <c r="R1152" s="68" t="s">
        <v>1479</v>
      </c>
      <c r="S1152" s="349"/>
      <c r="T1152" s="272"/>
    </row>
    <row r="1153" spans="1:20" ht="51">
      <c r="A1153" s="191">
        <v>291</v>
      </c>
      <c r="B1153" s="68"/>
      <c r="C1153" s="212" t="s">
        <v>119</v>
      </c>
      <c r="D1153" s="213">
        <v>45751</v>
      </c>
      <c r="E1153" s="191" t="s">
        <v>4200</v>
      </c>
      <c r="F1153" s="191" t="s">
        <v>3</v>
      </c>
      <c r="G1153" s="191">
        <v>2274501</v>
      </c>
      <c r="H1153" s="68"/>
      <c r="I1153" s="197" t="s">
        <v>5653</v>
      </c>
      <c r="J1153" s="68"/>
      <c r="K1153" s="68"/>
      <c r="L1153" s="68"/>
      <c r="M1153" s="68"/>
      <c r="N1153" s="348"/>
      <c r="O1153" s="348"/>
      <c r="P1153" s="214">
        <v>0</v>
      </c>
      <c r="Q1153" s="214">
        <v>2040</v>
      </c>
      <c r="R1153" s="68" t="s">
        <v>1479</v>
      </c>
      <c r="S1153" s="349"/>
      <c r="T1153" s="272"/>
    </row>
    <row r="1154" spans="1:20" ht="63.75">
      <c r="A1154" s="191" t="s">
        <v>541</v>
      </c>
      <c r="B1154" s="68"/>
      <c r="C1154" s="212" t="s">
        <v>590</v>
      </c>
      <c r="D1154" s="213">
        <v>45751</v>
      </c>
      <c r="E1154" s="191" t="s">
        <v>4201</v>
      </c>
      <c r="F1154" s="191" t="s">
        <v>3</v>
      </c>
      <c r="G1154" s="191">
        <v>2274518</v>
      </c>
      <c r="H1154" s="68"/>
      <c r="I1154" s="197" t="s">
        <v>5654</v>
      </c>
      <c r="J1154" s="68"/>
      <c r="K1154" s="68"/>
      <c r="L1154" s="68"/>
      <c r="M1154" s="68"/>
      <c r="N1154" s="348"/>
      <c r="O1154" s="348"/>
      <c r="P1154" s="214">
        <v>0</v>
      </c>
      <c r="Q1154" s="214">
        <v>1470204.13</v>
      </c>
      <c r="R1154" s="68" t="s">
        <v>1479</v>
      </c>
      <c r="S1154" s="349"/>
      <c r="T1154" s="272"/>
    </row>
    <row r="1155" spans="1:20" ht="63.75">
      <c r="A1155" s="191">
        <v>47</v>
      </c>
      <c r="B1155" s="68"/>
      <c r="C1155" s="212" t="s">
        <v>45</v>
      </c>
      <c r="D1155" s="213">
        <v>45751</v>
      </c>
      <c r="E1155" s="191" t="s">
        <v>4202</v>
      </c>
      <c r="F1155" s="191" t="s">
        <v>3</v>
      </c>
      <c r="G1155" s="191">
        <v>2274532</v>
      </c>
      <c r="H1155" s="68"/>
      <c r="I1155" s="197" t="s">
        <v>5655</v>
      </c>
      <c r="J1155" s="68"/>
      <c r="K1155" s="68"/>
      <c r="L1155" s="68"/>
      <c r="M1155" s="68"/>
      <c r="N1155" s="348"/>
      <c r="O1155" s="348"/>
      <c r="P1155" s="214">
        <v>0</v>
      </c>
      <c r="Q1155" s="214">
        <v>362.3</v>
      </c>
      <c r="R1155" s="68" t="s">
        <v>1479</v>
      </c>
      <c r="S1155" s="349"/>
      <c r="T1155" s="272"/>
    </row>
    <row r="1156" spans="1:20" ht="63.75">
      <c r="A1156" s="191">
        <v>522</v>
      </c>
      <c r="B1156" s="68"/>
      <c r="C1156" s="212" t="s">
        <v>163</v>
      </c>
      <c r="D1156" s="213">
        <v>45751</v>
      </c>
      <c r="E1156" s="191" t="s">
        <v>4203</v>
      </c>
      <c r="F1156" s="191" t="s">
        <v>3</v>
      </c>
      <c r="G1156" s="191">
        <v>2274542</v>
      </c>
      <c r="H1156" s="68"/>
      <c r="I1156" s="197" t="s">
        <v>5656</v>
      </c>
      <c r="J1156" s="68"/>
      <c r="K1156" s="68"/>
      <c r="L1156" s="68"/>
      <c r="M1156" s="68"/>
      <c r="N1156" s="348"/>
      <c r="O1156" s="348"/>
      <c r="P1156" s="214">
        <v>0</v>
      </c>
      <c r="Q1156" s="214">
        <v>879795.36</v>
      </c>
      <c r="R1156" s="68" t="s">
        <v>1479</v>
      </c>
      <c r="S1156" s="349"/>
      <c r="T1156" s="272"/>
    </row>
    <row r="1157" spans="1:20" ht="63.75">
      <c r="A1157" s="191" t="s">
        <v>542</v>
      </c>
      <c r="B1157" s="68"/>
      <c r="C1157" s="212" t="s">
        <v>687</v>
      </c>
      <c r="D1157" s="213">
        <v>45751</v>
      </c>
      <c r="E1157" s="191" t="s">
        <v>4204</v>
      </c>
      <c r="F1157" s="191" t="s">
        <v>10</v>
      </c>
      <c r="G1157" s="191">
        <v>19823</v>
      </c>
      <c r="H1157" s="68"/>
      <c r="I1157" s="197" t="s">
        <v>5657</v>
      </c>
      <c r="J1157" s="68"/>
      <c r="K1157" s="68"/>
      <c r="L1157" s="68"/>
      <c r="M1157" s="68"/>
      <c r="N1157" s="348"/>
      <c r="O1157" s="348"/>
      <c r="P1157" s="214">
        <v>2487.56</v>
      </c>
      <c r="Q1157" s="214">
        <v>0</v>
      </c>
      <c r="R1157" s="68" t="s">
        <v>1479</v>
      </c>
      <c r="S1157" s="349"/>
      <c r="T1157" s="272"/>
    </row>
    <row r="1158" spans="1:20" ht="76.5">
      <c r="A1158" s="191" t="s">
        <v>541</v>
      </c>
      <c r="B1158" s="68"/>
      <c r="C1158" s="212" t="s">
        <v>590</v>
      </c>
      <c r="D1158" s="213">
        <v>45751</v>
      </c>
      <c r="E1158" s="191" t="s">
        <v>4205</v>
      </c>
      <c r="F1158" s="191" t="s">
        <v>6</v>
      </c>
      <c r="G1158" s="191">
        <v>2199333</v>
      </c>
      <c r="H1158" s="68"/>
      <c r="I1158" s="197" t="s">
        <v>5658</v>
      </c>
      <c r="J1158" s="68"/>
      <c r="K1158" s="68"/>
      <c r="L1158" s="68"/>
      <c r="M1158" s="68"/>
      <c r="N1158" s="348"/>
      <c r="O1158" s="348"/>
      <c r="P1158" s="214">
        <v>0</v>
      </c>
      <c r="Q1158" s="214">
        <v>25739.360000000001</v>
      </c>
      <c r="R1158" s="68" t="s">
        <v>1479</v>
      </c>
      <c r="S1158" s="349"/>
      <c r="T1158" s="272"/>
    </row>
    <row r="1159" spans="1:20" ht="63.75">
      <c r="A1159" s="191" t="s">
        <v>544</v>
      </c>
      <c r="B1159" s="68"/>
      <c r="C1159" s="212" t="s">
        <v>679</v>
      </c>
      <c r="D1159" s="213">
        <v>45751</v>
      </c>
      <c r="E1159" s="191" t="s">
        <v>4206</v>
      </c>
      <c r="F1159" s="191" t="s">
        <v>6</v>
      </c>
      <c r="G1159" s="191">
        <v>2199336</v>
      </c>
      <c r="H1159" s="68"/>
      <c r="I1159" s="197" t="s">
        <v>5659</v>
      </c>
      <c r="J1159" s="68"/>
      <c r="K1159" s="68"/>
      <c r="L1159" s="68"/>
      <c r="M1159" s="68"/>
      <c r="N1159" s="348"/>
      <c r="O1159" s="348"/>
      <c r="P1159" s="214">
        <v>0</v>
      </c>
      <c r="Q1159" s="214">
        <v>269551.93</v>
      </c>
      <c r="R1159" s="68" t="s">
        <v>1479</v>
      </c>
      <c r="S1159" s="349"/>
      <c r="T1159" s="272"/>
    </row>
    <row r="1160" spans="1:20" ht="63.75">
      <c r="A1160" s="191">
        <v>373</v>
      </c>
      <c r="B1160" s="68"/>
      <c r="C1160" s="212" t="s">
        <v>605</v>
      </c>
      <c r="D1160" s="213">
        <v>45751</v>
      </c>
      <c r="E1160" s="191" t="s">
        <v>4207</v>
      </c>
      <c r="F1160" s="191" t="s">
        <v>6</v>
      </c>
      <c r="G1160" s="191">
        <v>2199337</v>
      </c>
      <c r="H1160" s="68"/>
      <c r="I1160" s="197" t="s">
        <v>5660</v>
      </c>
      <c r="J1160" s="68"/>
      <c r="K1160" s="68"/>
      <c r="L1160" s="68"/>
      <c r="M1160" s="68"/>
      <c r="N1160" s="348"/>
      <c r="O1160" s="348"/>
      <c r="P1160" s="214">
        <v>0</v>
      </c>
      <c r="Q1160" s="214">
        <v>176448.45</v>
      </c>
      <c r="R1160" s="68" t="s">
        <v>1479</v>
      </c>
      <c r="S1160" s="349"/>
      <c r="T1160" s="272"/>
    </row>
    <row r="1161" spans="1:20" ht="63.75">
      <c r="A1161" s="191">
        <v>373</v>
      </c>
      <c r="B1161" s="68"/>
      <c r="C1161" s="212" t="s">
        <v>605</v>
      </c>
      <c r="D1161" s="213">
        <v>45751</v>
      </c>
      <c r="E1161" s="191" t="s">
        <v>4208</v>
      </c>
      <c r="F1161" s="191" t="s">
        <v>6</v>
      </c>
      <c r="G1161" s="191">
        <v>2199338</v>
      </c>
      <c r="H1161" s="68"/>
      <c r="I1161" s="197" t="s">
        <v>5661</v>
      </c>
      <c r="J1161" s="68"/>
      <c r="K1161" s="68"/>
      <c r="L1161" s="68"/>
      <c r="M1161" s="68"/>
      <c r="N1161" s="348"/>
      <c r="O1161" s="348"/>
      <c r="P1161" s="214">
        <v>0</v>
      </c>
      <c r="Q1161" s="214">
        <v>41.3</v>
      </c>
      <c r="R1161" s="68" t="s">
        <v>1479</v>
      </c>
      <c r="S1161" s="349"/>
      <c r="T1161" s="272"/>
    </row>
    <row r="1162" spans="1:20" ht="51">
      <c r="A1162" s="191">
        <v>513</v>
      </c>
      <c r="B1162" s="68"/>
      <c r="C1162" s="212" t="s">
        <v>160</v>
      </c>
      <c r="D1162" s="213">
        <v>45751</v>
      </c>
      <c r="E1162" s="191" t="s">
        <v>4209</v>
      </c>
      <c r="F1162" s="191" t="s">
        <v>14</v>
      </c>
      <c r="G1162" s="191">
        <v>3088700</v>
      </c>
      <c r="H1162" s="68"/>
      <c r="I1162" s="197" t="s">
        <v>5662</v>
      </c>
      <c r="J1162" s="68"/>
      <c r="K1162" s="68"/>
      <c r="L1162" s="68"/>
      <c r="M1162" s="68"/>
      <c r="N1162" s="348"/>
      <c r="O1162" s="348"/>
      <c r="P1162" s="214">
        <v>60</v>
      </c>
      <c r="Q1162" s="214">
        <v>0</v>
      </c>
      <c r="R1162" s="68" t="s">
        <v>1479</v>
      </c>
      <c r="S1162" s="349"/>
      <c r="T1162" s="272"/>
    </row>
    <row r="1163" spans="1:20" ht="51">
      <c r="A1163" s="191">
        <v>513</v>
      </c>
      <c r="B1163" s="68"/>
      <c r="C1163" s="212" t="s">
        <v>160</v>
      </c>
      <c r="D1163" s="213">
        <v>45751</v>
      </c>
      <c r="E1163" s="191" t="s">
        <v>4210</v>
      </c>
      <c r="F1163" s="191" t="s">
        <v>14</v>
      </c>
      <c r="G1163" s="191">
        <v>3088702</v>
      </c>
      <c r="H1163" s="68"/>
      <c r="I1163" s="197" t="s">
        <v>5663</v>
      </c>
      <c r="J1163" s="68"/>
      <c r="K1163" s="68"/>
      <c r="L1163" s="68"/>
      <c r="M1163" s="68"/>
      <c r="N1163" s="348"/>
      <c r="O1163" s="348"/>
      <c r="P1163" s="214">
        <v>60</v>
      </c>
      <c r="Q1163" s="214">
        <v>0</v>
      </c>
      <c r="R1163" s="68" t="s">
        <v>1479</v>
      </c>
      <c r="S1163" s="349"/>
      <c r="T1163" s="272"/>
    </row>
    <row r="1164" spans="1:20" ht="63.75">
      <c r="A1164" s="191">
        <v>513</v>
      </c>
      <c r="B1164" s="68"/>
      <c r="C1164" s="212" t="s">
        <v>160</v>
      </c>
      <c r="D1164" s="213">
        <v>45751</v>
      </c>
      <c r="E1164" s="191" t="s">
        <v>4211</v>
      </c>
      <c r="F1164" s="191" t="s">
        <v>14</v>
      </c>
      <c r="G1164" s="191">
        <v>3088852</v>
      </c>
      <c r="H1164" s="68"/>
      <c r="I1164" s="197" t="s">
        <v>5664</v>
      </c>
      <c r="J1164" s="68"/>
      <c r="K1164" s="68"/>
      <c r="L1164" s="68"/>
      <c r="M1164" s="68"/>
      <c r="N1164" s="348"/>
      <c r="O1164" s="348"/>
      <c r="P1164" s="214">
        <v>60</v>
      </c>
      <c r="Q1164" s="214">
        <v>0</v>
      </c>
      <c r="R1164" s="68" t="s">
        <v>1479</v>
      </c>
      <c r="S1164" s="349"/>
      <c r="T1164" s="272"/>
    </row>
    <row r="1165" spans="1:20" ht="76.5">
      <c r="A1165" s="191">
        <v>383</v>
      </c>
      <c r="B1165" s="68"/>
      <c r="C1165" s="212" t="s">
        <v>1242</v>
      </c>
      <c r="D1165" s="213">
        <v>45751</v>
      </c>
      <c r="E1165" s="191" t="s">
        <v>4212</v>
      </c>
      <c r="F1165" s="191" t="s">
        <v>6</v>
      </c>
      <c r="G1165" s="191">
        <v>1123843</v>
      </c>
      <c r="H1165" s="68"/>
      <c r="I1165" s="197" t="s">
        <v>5665</v>
      </c>
      <c r="J1165" s="68"/>
      <c r="K1165" s="68"/>
      <c r="L1165" s="68"/>
      <c r="M1165" s="68"/>
      <c r="N1165" s="348"/>
      <c r="O1165" s="348"/>
      <c r="P1165" s="214">
        <v>0</v>
      </c>
      <c r="Q1165" s="214">
        <v>1474149.52</v>
      </c>
      <c r="R1165" s="68" t="s">
        <v>1479</v>
      </c>
      <c r="S1165" s="349"/>
      <c r="T1165" s="272"/>
    </row>
    <row r="1166" spans="1:20" ht="76.5">
      <c r="A1166" s="191">
        <v>513</v>
      </c>
      <c r="B1166" s="68"/>
      <c r="C1166" s="212" t="s">
        <v>160</v>
      </c>
      <c r="D1166" s="213">
        <v>45751</v>
      </c>
      <c r="E1166" s="191" t="s">
        <v>4213</v>
      </c>
      <c r="F1166" s="191" t="s">
        <v>10</v>
      </c>
      <c r="G1166" s="191">
        <v>1123838</v>
      </c>
      <c r="H1166" s="68"/>
      <c r="I1166" s="197" t="s">
        <v>5666</v>
      </c>
      <c r="J1166" s="68"/>
      <c r="K1166" s="68"/>
      <c r="L1166" s="68"/>
      <c r="M1166" s="68"/>
      <c r="N1166" s="348"/>
      <c r="O1166" s="348"/>
      <c r="P1166" s="214">
        <v>60</v>
      </c>
      <c r="Q1166" s="214">
        <v>0</v>
      </c>
      <c r="R1166" s="68" t="s">
        <v>1479</v>
      </c>
      <c r="S1166" s="349"/>
      <c r="T1166" s="272"/>
    </row>
    <row r="1167" spans="1:20" ht="76.5">
      <c r="A1167" s="191">
        <v>513</v>
      </c>
      <c r="B1167" s="68"/>
      <c r="C1167" s="212" t="s">
        <v>160</v>
      </c>
      <c r="D1167" s="213">
        <v>45751</v>
      </c>
      <c r="E1167" s="191" t="s">
        <v>4214</v>
      </c>
      <c r="F1167" s="191" t="s">
        <v>10</v>
      </c>
      <c r="G1167" s="191">
        <v>1123834</v>
      </c>
      <c r="H1167" s="68"/>
      <c r="I1167" s="197" t="s">
        <v>5667</v>
      </c>
      <c r="J1167" s="68"/>
      <c r="K1167" s="68"/>
      <c r="L1167" s="68"/>
      <c r="M1167" s="68"/>
      <c r="N1167" s="348"/>
      <c r="O1167" s="348"/>
      <c r="P1167" s="214">
        <v>60</v>
      </c>
      <c r="Q1167" s="214">
        <v>0</v>
      </c>
      <c r="R1167" s="68" t="s">
        <v>1479</v>
      </c>
      <c r="S1167" s="349"/>
      <c r="T1167" s="272"/>
    </row>
    <row r="1168" spans="1:20" ht="76.5">
      <c r="A1168" s="191">
        <v>383</v>
      </c>
      <c r="B1168" s="68"/>
      <c r="C1168" s="212" t="s">
        <v>1242</v>
      </c>
      <c r="D1168" s="213">
        <v>45751</v>
      </c>
      <c r="E1168" s="191" t="s">
        <v>4215</v>
      </c>
      <c r="F1168" s="191" t="s">
        <v>10</v>
      </c>
      <c r="G1168" s="191">
        <v>1123843</v>
      </c>
      <c r="H1168" s="68"/>
      <c r="I1168" s="197" t="s">
        <v>5668</v>
      </c>
      <c r="J1168" s="68"/>
      <c r="K1168" s="68"/>
      <c r="L1168" s="68"/>
      <c r="M1168" s="68"/>
      <c r="N1168" s="348"/>
      <c r="O1168" s="348"/>
      <c r="P1168" s="214">
        <v>60</v>
      </c>
      <c r="Q1168" s="214">
        <v>0</v>
      </c>
      <c r="R1168" s="68" t="s">
        <v>1479</v>
      </c>
      <c r="S1168" s="349"/>
      <c r="T1168" s="272"/>
    </row>
    <row r="1169" spans="1:20" ht="76.5">
      <c r="A1169" s="191">
        <v>117</v>
      </c>
      <c r="B1169" s="68"/>
      <c r="C1169" s="212" t="s">
        <v>54</v>
      </c>
      <c r="D1169" s="213">
        <v>45751</v>
      </c>
      <c r="E1169" s="191" t="s">
        <v>4216</v>
      </c>
      <c r="F1169" s="191" t="s">
        <v>10</v>
      </c>
      <c r="G1169" s="191">
        <v>1123849</v>
      </c>
      <c r="H1169" s="68"/>
      <c r="I1169" s="197" t="s">
        <v>5669</v>
      </c>
      <c r="J1169" s="68"/>
      <c r="K1169" s="68"/>
      <c r="L1169" s="68"/>
      <c r="M1169" s="68"/>
      <c r="N1169" s="348"/>
      <c r="O1169" s="348"/>
      <c r="P1169" s="214">
        <v>60</v>
      </c>
      <c r="Q1169" s="214">
        <v>0</v>
      </c>
      <c r="R1169" s="68" t="s">
        <v>1479</v>
      </c>
      <c r="S1169" s="349"/>
      <c r="T1169" s="272"/>
    </row>
    <row r="1170" spans="1:20" ht="76.5">
      <c r="A1170" s="191" t="s">
        <v>542</v>
      </c>
      <c r="B1170" s="68"/>
      <c r="C1170" s="212" t="s">
        <v>687</v>
      </c>
      <c r="D1170" s="213">
        <v>45751</v>
      </c>
      <c r="E1170" s="191" t="s">
        <v>4217</v>
      </c>
      <c r="F1170" s="191" t="s">
        <v>10</v>
      </c>
      <c r="G1170" s="191">
        <v>1123855</v>
      </c>
      <c r="H1170" s="68"/>
      <c r="I1170" s="197" t="s">
        <v>5670</v>
      </c>
      <c r="J1170" s="68"/>
      <c r="K1170" s="68"/>
      <c r="L1170" s="68"/>
      <c r="M1170" s="68"/>
      <c r="N1170" s="348"/>
      <c r="O1170" s="348"/>
      <c r="P1170" s="214">
        <v>21486.12</v>
      </c>
      <c r="Q1170" s="214">
        <v>0</v>
      </c>
      <c r="R1170" s="68" t="s">
        <v>1479</v>
      </c>
      <c r="S1170" s="349"/>
      <c r="T1170" s="272"/>
    </row>
    <row r="1171" spans="1:20" ht="76.5">
      <c r="A1171" s="191">
        <v>513</v>
      </c>
      <c r="B1171" s="68"/>
      <c r="C1171" s="212" t="s">
        <v>160</v>
      </c>
      <c r="D1171" s="213">
        <v>45751</v>
      </c>
      <c r="E1171" s="191" t="s">
        <v>4218</v>
      </c>
      <c r="F1171" s="191" t="s">
        <v>10</v>
      </c>
      <c r="G1171" s="191">
        <v>1123856</v>
      </c>
      <c r="H1171" s="68"/>
      <c r="I1171" s="197" t="s">
        <v>5671</v>
      </c>
      <c r="J1171" s="68"/>
      <c r="K1171" s="68"/>
      <c r="L1171" s="68"/>
      <c r="M1171" s="68"/>
      <c r="N1171" s="348"/>
      <c r="O1171" s="348"/>
      <c r="P1171" s="214">
        <v>60</v>
      </c>
      <c r="Q1171" s="214">
        <v>0</v>
      </c>
      <c r="R1171" s="68" t="s">
        <v>1479</v>
      </c>
      <c r="S1171" s="349"/>
      <c r="T1171" s="272"/>
    </row>
    <row r="1172" spans="1:20" ht="89.25">
      <c r="A1172" s="191">
        <v>513</v>
      </c>
      <c r="B1172" s="68"/>
      <c r="C1172" s="212" t="s">
        <v>160</v>
      </c>
      <c r="D1172" s="213">
        <v>45751</v>
      </c>
      <c r="E1172" s="191" t="s">
        <v>4219</v>
      </c>
      <c r="F1172" s="191" t="s">
        <v>10</v>
      </c>
      <c r="G1172" s="191">
        <v>1123868</v>
      </c>
      <c r="H1172" s="68"/>
      <c r="I1172" s="197" t="s">
        <v>5672</v>
      </c>
      <c r="J1172" s="68"/>
      <c r="K1172" s="68"/>
      <c r="L1172" s="68"/>
      <c r="M1172" s="68"/>
      <c r="N1172" s="348"/>
      <c r="O1172" s="348"/>
      <c r="P1172" s="214">
        <v>60</v>
      </c>
      <c r="Q1172" s="214">
        <v>0</v>
      </c>
      <c r="R1172" s="68" t="s">
        <v>1479</v>
      </c>
      <c r="S1172" s="349"/>
      <c r="T1172" s="272"/>
    </row>
    <row r="1173" spans="1:20" ht="89.25">
      <c r="A1173" s="191">
        <v>513</v>
      </c>
      <c r="B1173" s="68"/>
      <c r="C1173" s="212" t="s">
        <v>160</v>
      </c>
      <c r="D1173" s="213">
        <v>45751</v>
      </c>
      <c r="E1173" s="191" t="s">
        <v>4220</v>
      </c>
      <c r="F1173" s="191" t="s">
        <v>12</v>
      </c>
      <c r="G1173" s="191">
        <v>1123868</v>
      </c>
      <c r="H1173" s="68"/>
      <c r="I1173" s="197" t="s">
        <v>5673</v>
      </c>
      <c r="J1173" s="68"/>
      <c r="K1173" s="68"/>
      <c r="L1173" s="68"/>
      <c r="M1173" s="68"/>
      <c r="N1173" s="348"/>
      <c r="O1173" s="348"/>
      <c r="P1173" s="214">
        <v>191.75</v>
      </c>
      <c r="Q1173" s="214">
        <v>0</v>
      </c>
      <c r="R1173" s="68" t="s">
        <v>1479</v>
      </c>
      <c r="S1173" s="349"/>
      <c r="T1173" s="272"/>
    </row>
    <row r="1174" spans="1:20" ht="89.25">
      <c r="A1174" s="191">
        <v>513</v>
      </c>
      <c r="B1174" s="68"/>
      <c r="C1174" s="212" t="s">
        <v>160</v>
      </c>
      <c r="D1174" s="213">
        <v>45751</v>
      </c>
      <c r="E1174" s="191" t="s">
        <v>4221</v>
      </c>
      <c r="F1174" s="191" t="s">
        <v>10</v>
      </c>
      <c r="G1174" s="191">
        <v>1123867</v>
      </c>
      <c r="H1174" s="68"/>
      <c r="I1174" s="197" t="s">
        <v>5674</v>
      </c>
      <c r="J1174" s="68"/>
      <c r="K1174" s="68"/>
      <c r="L1174" s="68"/>
      <c r="M1174" s="68"/>
      <c r="N1174" s="348"/>
      <c r="O1174" s="348"/>
      <c r="P1174" s="214">
        <v>60</v>
      </c>
      <c r="Q1174" s="214">
        <v>0</v>
      </c>
      <c r="R1174" s="68" t="s">
        <v>1479</v>
      </c>
      <c r="S1174" s="349"/>
      <c r="T1174" s="272"/>
    </row>
    <row r="1175" spans="1:20" ht="76.5">
      <c r="A1175" s="191">
        <v>513</v>
      </c>
      <c r="B1175" s="68"/>
      <c r="C1175" s="212" t="s">
        <v>160</v>
      </c>
      <c r="D1175" s="213">
        <v>45751</v>
      </c>
      <c r="E1175" s="191" t="s">
        <v>4222</v>
      </c>
      <c r="F1175" s="191" t="s">
        <v>12</v>
      </c>
      <c r="G1175" s="191">
        <v>1123867</v>
      </c>
      <c r="H1175" s="68"/>
      <c r="I1175" s="197" t="s">
        <v>5675</v>
      </c>
      <c r="J1175" s="68"/>
      <c r="K1175" s="68"/>
      <c r="L1175" s="68"/>
      <c r="M1175" s="68"/>
      <c r="N1175" s="348"/>
      <c r="O1175" s="348"/>
      <c r="P1175" s="214">
        <v>191.75</v>
      </c>
      <c r="Q1175" s="214">
        <v>0</v>
      </c>
      <c r="R1175" s="68" t="s">
        <v>1479</v>
      </c>
      <c r="S1175" s="349"/>
      <c r="T1175" s="272"/>
    </row>
    <row r="1176" spans="1:20" ht="89.25">
      <c r="A1176" s="191">
        <v>513</v>
      </c>
      <c r="B1176" s="68"/>
      <c r="C1176" s="212" t="s">
        <v>160</v>
      </c>
      <c r="D1176" s="213">
        <v>45751</v>
      </c>
      <c r="E1176" s="191" t="s">
        <v>4223</v>
      </c>
      <c r="F1176" s="191" t="s">
        <v>10</v>
      </c>
      <c r="G1176" s="191">
        <v>1123866</v>
      </c>
      <c r="H1176" s="68"/>
      <c r="I1176" s="197" t="s">
        <v>5676</v>
      </c>
      <c r="J1176" s="68"/>
      <c r="K1176" s="68"/>
      <c r="L1176" s="68"/>
      <c r="M1176" s="68"/>
      <c r="N1176" s="348"/>
      <c r="O1176" s="348"/>
      <c r="P1176" s="214">
        <v>60</v>
      </c>
      <c r="Q1176" s="214">
        <v>0</v>
      </c>
      <c r="R1176" s="68" t="s">
        <v>1479</v>
      </c>
      <c r="S1176" s="349"/>
      <c r="T1176" s="272"/>
    </row>
    <row r="1177" spans="1:20" ht="76.5">
      <c r="A1177" s="191">
        <v>513</v>
      </c>
      <c r="B1177" s="68"/>
      <c r="C1177" s="212" t="s">
        <v>160</v>
      </c>
      <c r="D1177" s="213">
        <v>45751</v>
      </c>
      <c r="E1177" s="191" t="s">
        <v>4224</v>
      </c>
      <c r="F1177" s="191" t="s">
        <v>12</v>
      </c>
      <c r="G1177" s="191">
        <v>1123866</v>
      </c>
      <c r="H1177" s="68"/>
      <c r="I1177" s="197" t="s">
        <v>5677</v>
      </c>
      <c r="J1177" s="68"/>
      <c r="K1177" s="68"/>
      <c r="L1177" s="68"/>
      <c r="M1177" s="68"/>
      <c r="N1177" s="348"/>
      <c r="O1177" s="348"/>
      <c r="P1177" s="214">
        <v>191.75</v>
      </c>
      <c r="Q1177" s="214">
        <v>0</v>
      </c>
      <c r="R1177" s="68" t="s">
        <v>1479</v>
      </c>
      <c r="S1177" s="349"/>
      <c r="T1177" s="272"/>
    </row>
    <row r="1178" spans="1:20" ht="63.75">
      <c r="A1178" s="191">
        <v>310</v>
      </c>
      <c r="B1178" s="68"/>
      <c r="C1178" s="212" t="s">
        <v>131</v>
      </c>
      <c r="D1178" s="213">
        <v>45754</v>
      </c>
      <c r="E1178" s="191" t="s">
        <v>4225</v>
      </c>
      <c r="F1178" s="191" t="s">
        <v>3</v>
      </c>
      <c r="G1178" s="191">
        <v>2274938</v>
      </c>
      <c r="H1178" s="68"/>
      <c r="I1178" s="197" t="s">
        <v>5678</v>
      </c>
      <c r="J1178" s="68"/>
      <c r="K1178" s="68"/>
      <c r="L1178" s="68"/>
      <c r="M1178" s="68"/>
      <c r="N1178" s="348"/>
      <c r="O1178" s="348"/>
      <c r="P1178" s="214">
        <v>0</v>
      </c>
      <c r="Q1178" s="214">
        <v>363.22</v>
      </c>
      <c r="R1178" s="68" t="s">
        <v>1479</v>
      </c>
      <c r="S1178" s="349"/>
      <c r="T1178" s="272"/>
    </row>
    <row r="1179" spans="1:20" ht="38.25">
      <c r="A1179" s="191">
        <v>46</v>
      </c>
      <c r="B1179" s="68"/>
      <c r="C1179" s="212" t="s">
        <v>1367</v>
      </c>
      <c r="D1179" s="213">
        <v>45754</v>
      </c>
      <c r="E1179" s="191" t="s">
        <v>4226</v>
      </c>
      <c r="F1179" s="191" t="s">
        <v>3</v>
      </c>
      <c r="G1179" s="191">
        <v>2274986</v>
      </c>
      <c r="H1179" s="68"/>
      <c r="I1179" s="197" t="s">
        <v>5679</v>
      </c>
      <c r="J1179" s="68"/>
      <c r="K1179" s="68"/>
      <c r="L1179" s="68"/>
      <c r="M1179" s="68"/>
      <c r="N1179" s="348"/>
      <c r="O1179" s="348"/>
      <c r="P1179" s="214">
        <v>0</v>
      </c>
      <c r="Q1179" s="214">
        <v>5000</v>
      </c>
      <c r="R1179" s="68" t="s">
        <v>1479</v>
      </c>
      <c r="S1179" s="349"/>
      <c r="T1179" s="272"/>
    </row>
    <row r="1180" spans="1:20" ht="63.75">
      <c r="A1180" s="191">
        <v>47</v>
      </c>
      <c r="B1180" s="68"/>
      <c r="C1180" s="212" t="s">
        <v>45</v>
      </c>
      <c r="D1180" s="213">
        <v>45754</v>
      </c>
      <c r="E1180" s="191" t="s">
        <v>4227</v>
      </c>
      <c r="F1180" s="191" t="s">
        <v>3</v>
      </c>
      <c r="G1180" s="191">
        <v>2275035</v>
      </c>
      <c r="H1180" s="68"/>
      <c r="I1180" s="197" t="s">
        <v>5680</v>
      </c>
      <c r="J1180" s="68"/>
      <c r="K1180" s="68"/>
      <c r="L1180" s="68"/>
      <c r="M1180" s="68"/>
      <c r="N1180" s="348"/>
      <c r="O1180" s="348"/>
      <c r="P1180" s="214">
        <v>0</v>
      </c>
      <c r="Q1180" s="214">
        <v>44.86</v>
      </c>
      <c r="R1180" s="68" t="s">
        <v>1479</v>
      </c>
      <c r="S1180" s="349"/>
      <c r="T1180" s="272"/>
    </row>
    <row r="1181" spans="1:20" ht="51">
      <c r="A1181" s="191">
        <v>383</v>
      </c>
      <c r="B1181" s="68"/>
      <c r="C1181" s="212" t="s">
        <v>1242</v>
      </c>
      <c r="D1181" s="213">
        <v>45754</v>
      </c>
      <c r="E1181" s="191" t="s">
        <v>4228</v>
      </c>
      <c r="F1181" s="191" t="s">
        <v>3</v>
      </c>
      <c r="G1181" s="191">
        <v>2275069</v>
      </c>
      <c r="H1181" s="68"/>
      <c r="I1181" s="197" t="s">
        <v>5681</v>
      </c>
      <c r="J1181" s="68"/>
      <c r="K1181" s="68"/>
      <c r="L1181" s="68"/>
      <c r="M1181" s="68"/>
      <c r="N1181" s="348"/>
      <c r="O1181" s="348"/>
      <c r="P1181" s="214">
        <v>0</v>
      </c>
      <c r="Q1181" s="214">
        <v>239</v>
      </c>
      <c r="R1181" s="68" t="s">
        <v>1479</v>
      </c>
      <c r="S1181" s="349"/>
      <c r="T1181" s="272"/>
    </row>
    <row r="1182" spans="1:20" ht="63.75">
      <c r="A1182" s="191">
        <v>16</v>
      </c>
      <c r="B1182" s="68"/>
      <c r="C1182" s="212" t="s">
        <v>40</v>
      </c>
      <c r="D1182" s="213">
        <v>45754</v>
      </c>
      <c r="E1182" s="191" t="s">
        <v>4229</v>
      </c>
      <c r="F1182" s="191" t="s">
        <v>3</v>
      </c>
      <c r="G1182" s="191">
        <v>2275078</v>
      </c>
      <c r="H1182" s="68"/>
      <c r="I1182" s="197" t="s">
        <v>5682</v>
      </c>
      <c r="J1182" s="68"/>
      <c r="K1182" s="68"/>
      <c r="L1182" s="68"/>
      <c r="M1182" s="68"/>
      <c r="N1182" s="348"/>
      <c r="O1182" s="348"/>
      <c r="P1182" s="214">
        <v>0</v>
      </c>
      <c r="Q1182" s="214">
        <v>9493.1</v>
      </c>
      <c r="R1182" s="68" t="s">
        <v>1479</v>
      </c>
      <c r="S1182" s="349"/>
      <c r="T1182" s="272"/>
    </row>
    <row r="1183" spans="1:20" ht="63.75">
      <c r="A1183" s="191">
        <v>16</v>
      </c>
      <c r="B1183" s="68"/>
      <c r="C1183" s="212" t="s">
        <v>40</v>
      </c>
      <c r="D1183" s="213">
        <v>45754</v>
      </c>
      <c r="E1183" s="191" t="s">
        <v>4230</v>
      </c>
      <c r="F1183" s="191" t="s">
        <v>3</v>
      </c>
      <c r="G1183" s="191">
        <v>2275083</v>
      </c>
      <c r="H1183" s="68"/>
      <c r="I1183" s="197" t="s">
        <v>5683</v>
      </c>
      <c r="J1183" s="68"/>
      <c r="K1183" s="68"/>
      <c r="L1183" s="68"/>
      <c r="M1183" s="68"/>
      <c r="N1183" s="348"/>
      <c r="O1183" s="348"/>
      <c r="P1183" s="214">
        <v>0</v>
      </c>
      <c r="Q1183" s="214">
        <v>9493.1</v>
      </c>
      <c r="R1183" s="68" t="s">
        <v>1479</v>
      </c>
      <c r="S1183" s="349"/>
      <c r="T1183" s="272"/>
    </row>
    <row r="1184" spans="1:20" ht="51">
      <c r="A1184" s="191">
        <v>595</v>
      </c>
      <c r="B1184" s="68"/>
      <c r="C1184" s="212" t="s">
        <v>609</v>
      </c>
      <c r="D1184" s="213">
        <v>45754</v>
      </c>
      <c r="E1184" s="191" t="s">
        <v>4231</v>
      </c>
      <c r="F1184" s="191" t="s">
        <v>3</v>
      </c>
      <c r="G1184" s="191">
        <v>2275157</v>
      </c>
      <c r="H1184" s="68"/>
      <c r="I1184" s="197" t="s">
        <v>5684</v>
      </c>
      <c r="J1184" s="68"/>
      <c r="K1184" s="68"/>
      <c r="L1184" s="68"/>
      <c r="M1184" s="68"/>
      <c r="N1184" s="348"/>
      <c r="O1184" s="348"/>
      <c r="P1184" s="214">
        <v>0</v>
      </c>
      <c r="Q1184" s="214">
        <v>667.23</v>
      </c>
      <c r="R1184" s="68" t="s">
        <v>1479</v>
      </c>
      <c r="S1184" s="349"/>
      <c r="T1184" s="272"/>
    </row>
    <row r="1185" spans="1:20" ht="51">
      <c r="A1185" s="191">
        <v>650</v>
      </c>
      <c r="B1185" s="68"/>
      <c r="C1185" s="212" t="s">
        <v>175</v>
      </c>
      <c r="D1185" s="213">
        <v>45754</v>
      </c>
      <c r="E1185" s="191" t="s">
        <v>4232</v>
      </c>
      <c r="F1185" s="191" t="s">
        <v>3</v>
      </c>
      <c r="G1185" s="191">
        <v>2275183</v>
      </c>
      <c r="H1185" s="68"/>
      <c r="I1185" s="197" t="s">
        <v>5685</v>
      </c>
      <c r="J1185" s="68"/>
      <c r="K1185" s="68"/>
      <c r="L1185" s="68"/>
      <c r="M1185" s="68"/>
      <c r="N1185" s="348"/>
      <c r="O1185" s="348"/>
      <c r="P1185" s="214">
        <v>0</v>
      </c>
      <c r="Q1185" s="214">
        <v>1113</v>
      </c>
      <c r="R1185" s="68" t="s">
        <v>1479</v>
      </c>
      <c r="S1185" s="349"/>
      <c r="T1185" s="272"/>
    </row>
    <row r="1186" spans="1:20" ht="38.25">
      <c r="A1186" s="191">
        <v>133</v>
      </c>
      <c r="B1186" s="68"/>
      <c r="C1186" s="212" t="s">
        <v>60</v>
      </c>
      <c r="D1186" s="213">
        <v>45754</v>
      </c>
      <c r="E1186" s="191" t="s">
        <v>4233</v>
      </c>
      <c r="F1186" s="191" t="s">
        <v>3</v>
      </c>
      <c r="G1186" s="191">
        <v>2275190</v>
      </c>
      <c r="H1186" s="68"/>
      <c r="I1186" s="197" t="s">
        <v>5686</v>
      </c>
      <c r="J1186" s="68"/>
      <c r="K1186" s="68"/>
      <c r="L1186" s="68"/>
      <c r="M1186" s="68"/>
      <c r="N1186" s="348"/>
      <c r="O1186" s="348"/>
      <c r="P1186" s="214">
        <v>0</v>
      </c>
      <c r="Q1186" s="214">
        <v>8000</v>
      </c>
      <c r="R1186" s="68" t="s">
        <v>1479</v>
      </c>
      <c r="S1186" s="349"/>
      <c r="T1186" s="272"/>
    </row>
    <row r="1187" spans="1:20" ht="38.25">
      <c r="A1187" s="191" t="s">
        <v>550</v>
      </c>
      <c r="B1187" s="68"/>
      <c r="C1187" s="212" t="s">
        <v>589</v>
      </c>
      <c r="D1187" s="213">
        <v>45754</v>
      </c>
      <c r="E1187" s="191" t="s">
        <v>4234</v>
      </c>
      <c r="F1187" s="191" t="s">
        <v>3</v>
      </c>
      <c r="G1187" s="191">
        <v>2275200</v>
      </c>
      <c r="H1187" s="68"/>
      <c r="I1187" s="197" t="s">
        <v>2620</v>
      </c>
      <c r="J1187" s="68"/>
      <c r="K1187" s="68"/>
      <c r="L1187" s="68"/>
      <c r="M1187" s="68"/>
      <c r="N1187" s="348"/>
      <c r="O1187" s="348"/>
      <c r="P1187" s="214">
        <v>0</v>
      </c>
      <c r="Q1187" s="214">
        <v>500</v>
      </c>
      <c r="R1187" s="68" t="s">
        <v>1479</v>
      </c>
      <c r="S1187" s="349"/>
      <c r="T1187" s="272"/>
    </row>
    <row r="1188" spans="1:20" ht="51">
      <c r="A1188" s="191">
        <v>650</v>
      </c>
      <c r="B1188" s="68"/>
      <c r="C1188" s="212" t="s">
        <v>175</v>
      </c>
      <c r="D1188" s="213">
        <v>45754</v>
      </c>
      <c r="E1188" s="191" t="s">
        <v>4235</v>
      </c>
      <c r="F1188" s="191" t="s">
        <v>3</v>
      </c>
      <c r="G1188" s="191">
        <v>2275211</v>
      </c>
      <c r="H1188" s="68"/>
      <c r="I1188" s="197" t="s">
        <v>5687</v>
      </c>
      <c r="J1188" s="68"/>
      <c r="K1188" s="68"/>
      <c r="L1188" s="68"/>
      <c r="M1188" s="68"/>
      <c r="N1188" s="348"/>
      <c r="O1188" s="348"/>
      <c r="P1188" s="214">
        <v>0</v>
      </c>
      <c r="Q1188" s="214">
        <v>90</v>
      </c>
      <c r="R1188" s="68" t="s">
        <v>1479</v>
      </c>
      <c r="S1188" s="349"/>
      <c r="T1188" s="272"/>
    </row>
    <row r="1189" spans="1:20" ht="63.75">
      <c r="A1189" s="191">
        <v>385</v>
      </c>
      <c r="B1189" s="68"/>
      <c r="C1189" s="212" t="s">
        <v>688</v>
      </c>
      <c r="D1189" s="213">
        <v>45754</v>
      </c>
      <c r="E1189" s="191" t="s">
        <v>4236</v>
      </c>
      <c r="F1189" s="191" t="s">
        <v>3</v>
      </c>
      <c r="G1189" s="191">
        <v>2275216</v>
      </c>
      <c r="H1189" s="68"/>
      <c r="I1189" s="197" t="s">
        <v>5688</v>
      </c>
      <c r="J1189" s="68"/>
      <c r="K1189" s="68"/>
      <c r="L1189" s="68"/>
      <c r="M1189" s="68"/>
      <c r="N1189" s="348"/>
      <c r="O1189" s="348"/>
      <c r="P1189" s="214">
        <v>0</v>
      </c>
      <c r="Q1189" s="214">
        <v>30</v>
      </c>
      <c r="R1189" s="68" t="s">
        <v>1479</v>
      </c>
      <c r="S1189" s="349"/>
      <c r="T1189" s="272"/>
    </row>
    <row r="1190" spans="1:20" ht="76.5">
      <c r="A1190" s="191">
        <v>374</v>
      </c>
      <c r="B1190" s="68"/>
      <c r="C1190" s="212" t="s">
        <v>606</v>
      </c>
      <c r="D1190" s="213">
        <v>45754</v>
      </c>
      <c r="E1190" s="191" t="s">
        <v>4237</v>
      </c>
      <c r="F1190" s="191" t="s">
        <v>3</v>
      </c>
      <c r="G1190" s="191">
        <v>2275219</v>
      </c>
      <c r="H1190" s="68"/>
      <c r="I1190" s="197" t="s">
        <v>5689</v>
      </c>
      <c r="J1190" s="68"/>
      <c r="K1190" s="68"/>
      <c r="L1190" s="68"/>
      <c r="M1190" s="68"/>
      <c r="N1190" s="348"/>
      <c r="O1190" s="348"/>
      <c r="P1190" s="214">
        <v>0</v>
      </c>
      <c r="Q1190" s="214">
        <v>556.5</v>
      </c>
      <c r="R1190" s="68" t="s">
        <v>1479</v>
      </c>
      <c r="S1190" s="349"/>
      <c r="T1190" s="272"/>
    </row>
    <row r="1191" spans="1:20" ht="51">
      <c r="A1191" s="191" t="s">
        <v>550</v>
      </c>
      <c r="B1191" s="68"/>
      <c r="C1191" s="212" t="s">
        <v>589</v>
      </c>
      <c r="D1191" s="213">
        <v>45754</v>
      </c>
      <c r="E1191" s="191" t="s">
        <v>4238</v>
      </c>
      <c r="F1191" s="191" t="s">
        <v>3</v>
      </c>
      <c r="G1191" s="191">
        <v>2275221</v>
      </c>
      <c r="H1191" s="68"/>
      <c r="I1191" s="197" t="s">
        <v>5690</v>
      </c>
      <c r="J1191" s="68"/>
      <c r="K1191" s="68"/>
      <c r="L1191" s="68"/>
      <c r="M1191" s="68"/>
      <c r="N1191" s="348"/>
      <c r="O1191" s="348"/>
      <c r="P1191" s="214">
        <v>0</v>
      </c>
      <c r="Q1191" s="214">
        <v>5484.6</v>
      </c>
      <c r="R1191" s="68" t="s">
        <v>1479</v>
      </c>
      <c r="S1191" s="349"/>
      <c r="T1191" s="272"/>
    </row>
    <row r="1192" spans="1:20" ht="51">
      <c r="A1192" s="191">
        <v>254</v>
      </c>
      <c r="B1192" s="68"/>
      <c r="C1192" s="212" t="s">
        <v>105</v>
      </c>
      <c r="D1192" s="213">
        <v>45754</v>
      </c>
      <c r="E1192" s="191" t="s">
        <v>4239</v>
      </c>
      <c r="F1192" s="191" t="s">
        <v>3</v>
      </c>
      <c r="G1192" s="191">
        <v>2274956</v>
      </c>
      <c r="H1192" s="68"/>
      <c r="I1192" s="197" t="s">
        <v>5691</v>
      </c>
      <c r="J1192" s="68"/>
      <c r="K1192" s="68"/>
      <c r="L1192" s="68"/>
      <c r="M1192" s="68"/>
      <c r="N1192" s="348"/>
      <c r="O1192" s="348"/>
      <c r="P1192" s="214">
        <v>0</v>
      </c>
      <c r="Q1192" s="214">
        <v>1304</v>
      </c>
      <c r="R1192" s="68" t="s">
        <v>1479</v>
      </c>
      <c r="S1192" s="349"/>
      <c r="T1192" s="272"/>
    </row>
    <row r="1193" spans="1:20" ht="51">
      <c r="A1193" s="191">
        <v>254</v>
      </c>
      <c r="B1193" s="68"/>
      <c r="C1193" s="212" t="s">
        <v>105</v>
      </c>
      <c r="D1193" s="213">
        <v>45754</v>
      </c>
      <c r="E1193" s="191" t="s">
        <v>4240</v>
      </c>
      <c r="F1193" s="191" t="s">
        <v>3</v>
      </c>
      <c r="G1193" s="191">
        <v>2274958</v>
      </c>
      <c r="H1193" s="68"/>
      <c r="I1193" s="197" t="s">
        <v>5692</v>
      </c>
      <c r="J1193" s="68"/>
      <c r="K1193" s="68"/>
      <c r="L1193" s="68"/>
      <c r="M1193" s="68"/>
      <c r="N1193" s="348"/>
      <c r="O1193" s="348"/>
      <c r="P1193" s="214">
        <v>0</v>
      </c>
      <c r="Q1193" s="214">
        <v>74542</v>
      </c>
      <c r="R1193" s="68" t="s">
        <v>1479</v>
      </c>
      <c r="S1193" s="349"/>
      <c r="T1193" s="272"/>
    </row>
    <row r="1194" spans="1:20" ht="63.75">
      <c r="A1194" s="191">
        <v>254</v>
      </c>
      <c r="B1194" s="68"/>
      <c r="C1194" s="212" t="s">
        <v>105</v>
      </c>
      <c r="D1194" s="213">
        <v>45754</v>
      </c>
      <c r="E1194" s="191" t="s">
        <v>4241</v>
      </c>
      <c r="F1194" s="191" t="s">
        <v>3</v>
      </c>
      <c r="G1194" s="191">
        <v>2274960</v>
      </c>
      <c r="H1194" s="68"/>
      <c r="I1194" s="197" t="s">
        <v>5693</v>
      </c>
      <c r="J1194" s="68"/>
      <c r="K1194" s="68"/>
      <c r="L1194" s="68"/>
      <c r="M1194" s="68"/>
      <c r="N1194" s="348"/>
      <c r="O1194" s="348"/>
      <c r="P1194" s="214">
        <v>0</v>
      </c>
      <c r="Q1194" s="214">
        <v>1471</v>
      </c>
      <c r="R1194" s="68" t="s">
        <v>1479</v>
      </c>
      <c r="S1194" s="349"/>
      <c r="T1194" s="272"/>
    </row>
    <row r="1195" spans="1:20" ht="51">
      <c r="A1195" s="191">
        <v>254</v>
      </c>
      <c r="B1195" s="68"/>
      <c r="C1195" s="212" t="s">
        <v>105</v>
      </c>
      <c r="D1195" s="213">
        <v>45754</v>
      </c>
      <c r="E1195" s="191" t="s">
        <v>4242</v>
      </c>
      <c r="F1195" s="191" t="s">
        <v>3</v>
      </c>
      <c r="G1195" s="191">
        <v>2274962</v>
      </c>
      <c r="H1195" s="68"/>
      <c r="I1195" s="197" t="s">
        <v>5694</v>
      </c>
      <c r="J1195" s="68"/>
      <c r="K1195" s="68"/>
      <c r="L1195" s="68"/>
      <c r="M1195" s="68"/>
      <c r="N1195" s="348"/>
      <c r="O1195" s="348"/>
      <c r="P1195" s="214">
        <v>0</v>
      </c>
      <c r="Q1195" s="214">
        <v>7264</v>
      </c>
      <c r="R1195" s="68" t="s">
        <v>1479</v>
      </c>
      <c r="S1195" s="349"/>
      <c r="T1195" s="272"/>
    </row>
    <row r="1196" spans="1:20" ht="51">
      <c r="A1196" s="191">
        <v>254</v>
      </c>
      <c r="B1196" s="68"/>
      <c r="C1196" s="212" t="s">
        <v>105</v>
      </c>
      <c r="D1196" s="213">
        <v>45754</v>
      </c>
      <c r="E1196" s="191" t="s">
        <v>4243</v>
      </c>
      <c r="F1196" s="191" t="s">
        <v>3</v>
      </c>
      <c r="G1196" s="191">
        <v>2274963</v>
      </c>
      <c r="H1196" s="68"/>
      <c r="I1196" s="197" t="s">
        <v>5695</v>
      </c>
      <c r="J1196" s="68"/>
      <c r="K1196" s="68"/>
      <c r="L1196" s="68"/>
      <c r="M1196" s="68"/>
      <c r="N1196" s="348"/>
      <c r="O1196" s="348"/>
      <c r="P1196" s="214">
        <v>0</v>
      </c>
      <c r="Q1196" s="214">
        <v>5119</v>
      </c>
      <c r="R1196" s="68" t="s">
        <v>1479</v>
      </c>
      <c r="S1196" s="349"/>
      <c r="T1196" s="272"/>
    </row>
    <row r="1197" spans="1:20" ht="63.75">
      <c r="A1197" s="191">
        <v>254</v>
      </c>
      <c r="B1197" s="68"/>
      <c r="C1197" s="212" t="s">
        <v>105</v>
      </c>
      <c r="D1197" s="213">
        <v>45754</v>
      </c>
      <c r="E1197" s="191" t="s">
        <v>4244</v>
      </c>
      <c r="F1197" s="191" t="s">
        <v>3</v>
      </c>
      <c r="G1197" s="191">
        <v>2274965</v>
      </c>
      <c r="H1197" s="68"/>
      <c r="I1197" s="197" t="s">
        <v>5696</v>
      </c>
      <c r="J1197" s="68"/>
      <c r="K1197" s="68"/>
      <c r="L1197" s="68"/>
      <c r="M1197" s="68"/>
      <c r="N1197" s="348"/>
      <c r="O1197" s="348"/>
      <c r="P1197" s="214">
        <v>0</v>
      </c>
      <c r="Q1197" s="214">
        <v>35592</v>
      </c>
      <c r="R1197" s="68" t="s">
        <v>1479</v>
      </c>
      <c r="S1197" s="349"/>
      <c r="T1197" s="272"/>
    </row>
    <row r="1198" spans="1:20" ht="51">
      <c r="A1198" s="191">
        <v>254</v>
      </c>
      <c r="B1198" s="68"/>
      <c r="C1198" s="212" t="s">
        <v>105</v>
      </c>
      <c r="D1198" s="213">
        <v>45754</v>
      </c>
      <c r="E1198" s="191" t="s">
        <v>4245</v>
      </c>
      <c r="F1198" s="191" t="s">
        <v>3</v>
      </c>
      <c r="G1198" s="191">
        <v>2274966</v>
      </c>
      <c r="H1198" s="68"/>
      <c r="I1198" s="197" t="s">
        <v>5697</v>
      </c>
      <c r="J1198" s="68"/>
      <c r="K1198" s="68"/>
      <c r="L1198" s="68"/>
      <c r="M1198" s="68"/>
      <c r="N1198" s="348"/>
      <c r="O1198" s="348"/>
      <c r="P1198" s="214">
        <v>0</v>
      </c>
      <c r="Q1198" s="214">
        <v>11779</v>
      </c>
      <c r="R1198" s="68" t="s">
        <v>1479</v>
      </c>
      <c r="S1198" s="349"/>
      <c r="T1198" s="272"/>
    </row>
    <row r="1199" spans="1:20" ht="63.75">
      <c r="A1199" s="191">
        <v>254</v>
      </c>
      <c r="B1199" s="68"/>
      <c r="C1199" s="212" t="s">
        <v>105</v>
      </c>
      <c r="D1199" s="213">
        <v>45754</v>
      </c>
      <c r="E1199" s="191" t="s">
        <v>4246</v>
      </c>
      <c r="F1199" s="191" t="s">
        <v>3</v>
      </c>
      <c r="G1199" s="191">
        <v>2274967</v>
      </c>
      <c r="H1199" s="68"/>
      <c r="I1199" s="197" t="s">
        <v>5698</v>
      </c>
      <c r="J1199" s="68"/>
      <c r="K1199" s="68"/>
      <c r="L1199" s="68"/>
      <c r="M1199" s="68"/>
      <c r="N1199" s="348"/>
      <c r="O1199" s="348"/>
      <c r="P1199" s="214">
        <v>0</v>
      </c>
      <c r="Q1199" s="214">
        <v>175153</v>
      </c>
      <c r="R1199" s="68" t="s">
        <v>1479</v>
      </c>
      <c r="S1199" s="349"/>
      <c r="T1199" s="272"/>
    </row>
    <row r="1200" spans="1:20" ht="51">
      <c r="A1200" s="191">
        <v>254</v>
      </c>
      <c r="B1200" s="68"/>
      <c r="C1200" s="212" t="s">
        <v>105</v>
      </c>
      <c r="D1200" s="213">
        <v>45754</v>
      </c>
      <c r="E1200" s="191" t="s">
        <v>4247</v>
      </c>
      <c r="F1200" s="191" t="s">
        <v>3</v>
      </c>
      <c r="G1200" s="191">
        <v>2274970</v>
      </c>
      <c r="H1200" s="68"/>
      <c r="I1200" s="197" t="s">
        <v>5699</v>
      </c>
      <c r="J1200" s="68"/>
      <c r="K1200" s="68"/>
      <c r="L1200" s="68"/>
      <c r="M1200" s="68"/>
      <c r="N1200" s="348"/>
      <c r="O1200" s="348"/>
      <c r="P1200" s="214">
        <v>0</v>
      </c>
      <c r="Q1200" s="214">
        <v>30643</v>
      </c>
      <c r="R1200" s="68" t="s">
        <v>1479</v>
      </c>
      <c r="S1200" s="349"/>
      <c r="T1200" s="272"/>
    </row>
    <row r="1201" spans="1:20" ht="51">
      <c r="A1201" s="191">
        <v>254</v>
      </c>
      <c r="B1201" s="68"/>
      <c r="C1201" s="212" t="s">
        <v>105</v>
      </c>
      <c r="D1201" s="213">
        <v>45754</v>
      </c>
      <c r="E1201" s="191" t="s">
        <v>4248</v>
      </c>
      <c r="F1201" s="191" t="s">
        <v>3</v>
      </c>
      <c r="G1201" s="191">
        <v>2274971</v>
      </c>
      <c r="H1201" s="68"/>
      <c r="I1201" s="197" t="s">
        <v>5700</v>
      </c>
      <c r="J1201" s="68"/>
      <c r="K1201" s="68"/>
      <c r="L1201" s="68"/>
      <c r="M1201" s="68"/>
      <c r="N1201" s="348"/>
      <c r="O1201" s="348"/>
      <c r="P1201" s="214">
        <v>0</v>
      </c>
      <c r="Q1201" s="214">
        <v>25539</v>
      </c>
      <c r="R1201" s="68" t="s">
        <v>1479</v>
      </c>
      <c r="S1201" s="349"/>
      <c r="T1201" s="272"/>
    </row>
    <row r="1202" spans="1:20" ht="51">
      <c r="A1202" s="191">
        <v>254</v>
      </c>
      <c r="B1202" s="68"/>
      <c r="C1202" s="212" t="s">
        <v>105</v>
      </c>
      <c r="D1202" s="213">
        <v>45754</v>
      </c>
      <c r="E1202" s="191" t="s">
        <v>4249</v>
      </c>
      <c r="F1202" s="191" t="s">
        <v>3</v>
      </c>
      <c r="G1202" s="191">
        <v>2274973</v>
      </c>
      <c r="H1202" s="68"/>
      <c r="I1202" s="197" t="s">
        <v>5701</v>
      </c>
      <c r="J1202" s="68"/>
      <c r="K1202" s="68"/>
      <c r="L1202" s="68"/>
      <c r="M1202" s="68"/>
      <c r="N1202" s="348"/>
      <c r="O1202" s="348"/>
      <c r="P1202" s="214">
        <v>0</v>
      </c>
      <c r="Q1202" s="214">
        <v>178379</v>
      </c>
      <c r="R1202" s="68" t="s">
        <v>1479</v>
      </c>
      <c r="S1202" s="349"/>
      <c r="T1202" s="272"/>
    </row>
    <row r="1203" spans="1:20" ht="51">
      <c r="A1203" s="191">
        <v>254</v>
      </c>
      <c r="B1203" s="68"/>
      <c r="C1203" s="212" t="s">
        <v>105</v>
      </c>
      <c r="D1203" s="213">
        <v>45754</v>
      </c>
      <c r="E1203" s="191" t="s">
        <v>4250</v>
      </c>
      <c r="F1203" s="191" t="s">
        <v>3</v>
      </c>
      <c r="G1203" s="191">
        <v>2274974</v>
      </c>
      <c r="H1203" s="68"/>
      <c r="I1203" s="197" t="s">
        <v>5702</v>
      </c>
      <c r="J1203" s="68"/>
      <c r="K1203" s="68"/>
      <c r="L1203" s="68"/>
      <c r="M1203" s="68"/>
      <c r="N1203" s="348"/>
      <c r="O1203" s="348"/>
      <c r="P1203" s="214">
        <v>0</v>
      </c>
      <c r="Q1203" s="214">
        <v>100712</v>
      </c>
      <c r="R1203" s="68" t="s">
        <v>1479</v>
      </c>
      <c r="S1203" s="349"/>
      <c r="T1203" s="272"/>
    </row>
    <row r="1204" spans="1:20" ht="51">
      <c r="A1204" s="191">
        <v>254</v>
      </c>
      <c r="B1204" s="68"/>
      <c r="C1204" s="212" t="s">
        <v>105</v>
      </c>
      <c r="D1204" s="213">
        <v>45754</v>
      </c>
      <c r="E1204" s="191" t="s">
        <v>4251</v>
      </c>
      <c r="F1204" s="191" t="s">
        <v>3</v>
      </c>
      <c r="G1204" s="191">
        <v>2274976</v>
      </c>
      <c r="H1204" s="68"/>
      <c r="I1204" s="197" t="s">
        <v>5703</v>
      </c>
      <c r="J1204" s="68"/>
      <c r="K1204" s="68"/>
      <c r="L1204" s="68"/>
      <c r="M1204" s="68"/>
      <c r="N1204" s="348"/>
      <c r="O1204" s="348"/>
      <c r="P1204" s="214">
        <v>0</v>
      </c>
      <c r="Q1204" s="214">
        <v>51854</v>
      </c>
      <c r="R1204" s="68" t="s">
        <v>1479</v>
      </c>
      <c r="S1204" s="349"/>
      <c r="T1204" s="272"/>
    </row>
    <row r="1205" spans="1:20" ht="51">
      <c r="A1205" s="191">
        <v>254</v>
      </c>
      <c r="B1205" s="68"/>
      <c r="C1205" s="212" t="s">
        <v>105</v>
      </c>
      <c r="D1205" s="213">
        <v>45754</v>
      </c>
      <c r="E1205" s="191" t="s">
        <v>4252</v>
      </c>
      <c r="F1205" s="191" t="s">
        <v>3</v>
      </c>
      <c r="G1205" s="191">
        <v>2274978</v>
      </c>
      <c r="H1205" s="68"/>
      <c r="I1205" s="197" t="s">
        <v>5704</v>
      </c>
      <c r="J1205" s="68"/>
      <c r="K1205" s="68"/>
      <c r="L1205" s="68"/>
      <c r="M1205" s="68"/>
      <c r="N1205" s="348"/>
      <c r="O1205" s="348"/>
      <c r="P1205" s="214">
        <v>0</v>
      </c>
      <c r="Q1205" s="214">
        <v>14851</v>
      </c>
      <c r="R1205" s="68" t="s">
        <v>1479</v>
      </c>
      <c r="S1205" s="349"/>
      <c r="T1205" s="272"/>
    </row>
    <row r="1206" spans="1:20" ht="51">
      <c r="A1206" s="191">
        <v>254</v>
      </c>
      <c r="B1206" s="68"/>
      <c r="C1206" s="212" t="s">
        <v>105</v>
      </c>
      <c r="D1206" s="213">
        <v>45754</v>
      </c>
      <c r="E1206" s="191" t="s">
        <v>4253</v>
      </c>
      <c r="F1206" s="191" t="s">
        <v>3</v>
      </c>
      <c r="G1206" s="191">
        <v>2274981</v>
      </c>
      <c r="H1206" s="68"/>
      <c r="I1206" s="197" t="s">
        <v>5705</v>
      </c>
      <c r="J1206" s="68"/>
      <c r="K1206" s="68"/>
      <c r="L1206" s="68"/>
      <c r="M1206" s="68"/>
      <c r="N1206" s="348"/>
      <c r="O1206" s="348"/>
      <c r="P1206" s="214">
        <v>0</v>
      </c>
      <c r="Q1206" s="214">
        <v>50924</v>
      </c>
      <c r="R1206" s="68" t="s">
        <v>1479</v>
      </c>
      <c r="S1206" s="349"/>
      <c r="T1206" s="272"/>
    </row>
    <row r="1207" spans="1:20" ht="51">
      <c r="A1207" s="191">
        <v>254</v>
      </c>
      <c r="B1207" s="68"/>
      <c r="C1207" s="212" t="s">
        <v>105</v>
      </c>
      <c r="D1207" s="213">
        <v>45754</v>
      </c>
      <c r="E1207" s="191" t="s">
        <v>4254</v>
      </c>
      <c r="F1207" s="191" t="s">
        <v>3</v>
      </c>
      <c r="G1207" s="191">
        <v>2274983</v>
      </c>
      <c r="H1207" s="68"/>
      <c r="I1207" s="197" t="s">
        <v>5706</v>
      </c>
      <c r="J1207" s="68"/>
      <c r="K1207" s="68"/>
      <c r="L1207" s="68"/>
      <c r="M1207" s="68"/>
      <c r="N1207" s="348"/>
      <c r="O1207" s="348"/>
      <c r="P1207" s="214">
        <v>0</v>
      </c>
      <c r="Q1207" s="214">
        <v>27468</v>
      </c>
      <c r="R1207" s="68" t="s">
        <v>1479</v>
      </c>
      <c r="S1207" s="349"/>
      <c r="T1207" s="272"/>
    </row>
    <row r="1208" spans="1:20" ht="51">
      <c r="A1208" s="191">
        <v>389</v>
      </c>
      <c r="B1208" s="68"/>
      <c r="C1208" s="212" t="s">
        <v>1401</v>
      </c>
      <c r="D1208" s="213">
        <v>45754</v>
      </c>
      <c r="E1208" s="191" t="s">
        <v>4255</v>
      </c>
      <c r="F1208" s="191" t="s">
        <v>3</v>
      </c>
      <c r="G1208" s="191">
        <v>2275031</v>
      </c>
      <c r="H1208" s="68"/>
      <c r="I1208" s="197" t="s">
        <v>5707</v>
      </c>
      <c r="J1208" s="68"/>
      <c r="K1208" s="68"/>
      <c r="L1208" s="68"/>
      <c r="M1208" s="68"/>
      <c r="N1208" s="348"/>
      <c r="O1208" s="348"/>
      <c r="P1208" s="214">
        <v>0</v>
      </c>
      <c r="Q1208" s="214">
        <v>1413</v>
      </c>
      <c r="R1208" s="68" t="s">
        <v>1479</v>
      </c>
      <c r="S1208" s="349"/>
      <c r="T1208" s="272"/>
    </row>
    <row r="1209" spans="1:20" ht="63.75">
      <c r="A1209" s="191">
        <v>254</v>
      </c>
      <c r="B1209" s="68"/>
      <c r="C1209" s="212" t="s">
        <v>105</v>
      </c>
      <c r="D1209" s="213">
        <v>45754</v>
      </c>
      <c r="E1209" s="191" t="s">
        <v>4256</v>
      </c>
      <c r="F1209" s="191" t="s">
        <v>3</v>
      </c>
      <c r="G1209" s="191">
        <v>2274985</v>
      </c>
      <c r="H1209" s="68"/>
      <c r="I1209" s="197" t="s">
        <v>5708</v>
      </c>
      <c r="J1209" s="68"/>
      <c r="K1209" s="68"/>
      <c r="L1209" s="68"/>
      <c r="M1209" s="68"/>
      <c r="N1209" s="348"/>
      <c r="O1209" s="348"/>
      <c r="P1209" s="214">
        <v>0</v>
      </c>
      <c r="Q1209" s="214">
        <v>133579</v>
      </c>
      <c r="R1209" s="68" t="s">
        <v>1479</v>
      </c>
      <c r="S1209" s="349"/>
      <c r="T1209" s="272"/>
    </row>
    <row r="1210" spans="1:20" ht="51">
      <c r="A1210" s="191">
        <v>591</v>
      </c>
      <c r="B1210" s="68"/>
      <c r="C1210" s="212" t="s">
        <v>670</v>
      </c>
      <c r="D1210" s="213">
        <v>45754</v>
      </c>
      <c r="E1210" s="191" t="s">
        <v>4257</v>
      </c>
      <c r="F1210" s="191" t="s">
        <v>3</v>
      </c>
      <c r="G1210" s="191">
        <v>2275009</v>
      </c>
      <c r="H1210" s="68"/>
      <c r="I1210" s="197" t="s">
        <v>5709</v>
      </c>
      <c r="J1210" s="68"/>
      <c r="K1210" s="68"/>
      <c r="L1210" s="68"/>
      <c r="M1210" s="68"/>
      <c r="N1210" s="348"/>
      <c r="O1210" s="348"/>
      <c r="P1210" s="214">
        <v>0</v>
      </c>
      <c r="Q1210" s="214">
        <v>51187.040000000001</v>
      </c>
      <c r="R1210" s="68" t="s">
        <v>1479</v>
      </c>
      <c r="S1210" s="349"/>
      <c r="T1210" s="272"/>
    </row>
    <row r="1211" spans="1:20" ht="51">
      <c r="A1211" s="191">
        <v>591</v>
      </c>
      <c r="B1211" s="68"/>
      <c r="C1211" s="212" t="s">
        <v>670</v>
      </c>
      <c r="D1211" s="213">
        <v>45754</v>
      </c>
      <c r="E1211" s="191" t="s">
        <v>4258</v>
      </c>
      <c r="F1211" s="191" t="s">
        <v>3</v>
      </c>
      <c r="G1211" s="191">
        <v>2275010</v>
      </c>
      <c r="H1211" s="68"/>
      <c r="I1211" s="197" t="s">
        <v>5710</v>
      </c>
      <c r="J1211" s="68"/>
      <c r="K1211" s="68"/>
      <c r="L1211" s="68"/>
      <c r="M1211" s="68"/>
      <c r="N1211" s="348"/>
      <c r="O1211" s="348"/>
      <c r="P1211" s="214">
        <v>0</v>
      </c>
      <c r="Q1211" s="214">
        <v>85355.27</v>
      </c>
      <c r="R1211" s="68" t="s">
        <v>1479</v>
      </c>
      <c r="S1211" s="349"/>
      <c r="T1211" s="272"/>
    </row>
    <row r="1212" spans="1:20" ht="38.25">
      <c r="A1212" s="191">
        <v>253</v>
      </c>
      <c r="B1212" s="68"/>
      <c r="C1212" s="212" t="s">
        <v>104</v>
      </c>
      <c r="D1212" s="213">
        <v>45754</v>
      </c>
      <c r="E1212" s="191" t="s">
        <v>4259</v>
      </c>
      <c r="F1212" s="191" t="s">
        <v>3</v>
      </c>
      <c r="G1212" s="191">
        <v>2275077</v>
      </c>
      <c r="H1212" s="68"/>
      <c r="I1212" s="197" t="s">
        <v>5711</v>
      </c>
      <c r="J1212" s="68"/>
      <c r="K1212" s="68"/>
      <c r="L1212" s="68"/>
      <c r="M1212" s="68"/>
      <c r="N1212" s="348"/>
      <c r="O1212" s="348"/>
      <c r="P1212" s="214">
        <v>0</v>
      </c>
      <c r="Q1212" s="214">
        <v>41488.589999999997</v>
      </c>
      <c r="R1212" s="68" t="s">
        <v>1479</v>
      </c>
      <c r="S1212" s="349"/>
      <c r="T1212" s="272"/>
    </row>
    <row r="1213" spans="1:20" ht="89.25">
      <c r="A1213" s="191">
        <v>66</v>
      </c>
      <c r="B1213" s="68"/>
      <c r="C1213" s="212" t="s">
        <v>46</v>
      </c>
      <c r="D1213" s="213">
        <v>45754</v>
      </c>
      <c r="E1213" s="191" t="s">
        <v>4260</v>
      </c>
      <c r="F1213" s="191" t="s">
        <v>599</v>
      </c>
      <c r="G1213" s="191">
        <v>23013</v>
      </c>
      <c r="H1213" s="68"/>
      <c r="I1213" s="197" t="s">
        <v>5712</v>
      </c>
      <c r="J1213" s="68"/>
      <c r="K1213" s="68"/>
      <c r="L1213" s="68"/>
      <c r="M1213" s="68"/>
      <c r="N1213" s="348"/>
      <c r="O1213" s="348"/>
      <c r="P1213" s="214">
        <v>1485.16</v>
      </c>
      <c r="Q1213" s="214">
        <v>0</v>
      </c>
      <c r="R1213" s="68" t="s">
        <v>1479</v>
      </c>
      <c r="S1213" s="349"/>
      <c r="T1213" s="272"/>
    </row>
    <row r="1214" spans="1:20" ht="102">
      <c r="A1214" s="191">
        <v>66</v>
      </c>
      <c r="B1214" s="68"/>
      <c r="C1214" s="212" t="s">
        <v>46</v>
      </c>
      <c r="D1214" s="213">
        <v>45754</v>
      </c>
      <c r="E1214" s="191" t="s">
        <v>4261</v>
      </c>
      <c r="F1214" s="191" t="s">
        <v>599</v>
      </c>
      <c r="G1214" s="191">
        <v>23009</v>
      </c>
      <c r="H1214" s="68"/>
      <c r="I1214" s="197" t="s">
        <v>5713</v>
      </c>
      <c r="J1214" s="68"/>
      <c r="K1214" s="68"/>
      <c r="L1214" s="68"/>
      <c r="M1214" s="68"/>
      <c r="N1214" s="348"/>
      <c r="O1214" s="348"/>
      <c r="P1214" s="214">
        <v>969.81</v>
      </c>
      <c r="Q1214" s="214">
        <v>0</v>
      </c>
      <c r="R1214" s="68" t="s">
        <v>1479</v>
      </c>
      <c r="S1214" s="349"/>
      <c r="T1214" s="272"/>
    </row>
    <row r="1215" spans="1:20" ht="89.25">
      <c r="A1215" s="191">
        <v>66</v>
      </c>
      <c r="B1215" s="68"/>
      <c r="C1215" s="212" t="s">
        <v>46</v>
      </c>
      <c r="D1215" s="213">
        <v>45754</v>
      </c>
      <c r="E1215" s="191" t="s">
        <v>4262</v>
      </c>
      <c r="F1215" s="191" t="s">
        <v>599</v>
      </c>
      <c r="G1215" s="191">
        <v>23030</v>
      </c>
      <c r="H1215" s="68"/>
      <c r="I1215" s="197" t="s">
        <v>5714</v>
      </c>
      <c r="J1215" s="68"/>
      <c r="K1215" s="68"/>
      <c r="L1215" s="68"/>
      <c r="M1215" s="68"/>
      <c r="N1215" s="348"/>
      <c r="O1215" s="348"/>
      <c r="P1215" s="214">
        <v>478.34</v>
      </c>
      <c r="Q1215" s="214">
        <v>0</v>
      </c>
      <c r="R1215" s="68" t="s">
        <v>1479</v>
      </c>
      <c r="S1215" s="349"/>
      <c r="T1215" s="272"/>
    </row>
    <row r="1216" spans="1:20" ht="102">
      <c r="A1216" s="191">
        <v>66</v>
      </c>
      <c r="B1216" s="68"/>
      <c r="C1216" s="212" t="s">
        <v>46</v>
      </c>
      <c r="D1216" s="213">
        <v>45754</v>
      </c>
      <c r="E1216" s="191" t="s">
        <v>4263</v>
      </c>
      <c r="F1216" s="191" t="s">
        <v>599</v>
      </c>
      <c r="G1216" s="191">
        <v>23047</v>
      </c>
      <c r="H1216" s="68"/>
      <c r="I1216" s="197" t="s">
        <v>5715</v>
      </c>
      <c r="J1216" s="68"/>
      <c r="K1216" s="68"/>
      <c r="L1216" s="68"/>
      <c r="M1216" s="68"/>
      <c r="N1216" s="348"/>
      <c r="O1216" s="348"/>
      <c r="P1216" s="214">
        <v>514.34</v>
      </c>
      <c r="Q1216" s="214">
        <v>0</v>
      </c>
      <c r="R1216" s="68" t="s">
        <v>1479</v>
      </c>
      <c r="S1216" s="349"/>
      <c r="T1216" s="272"/>
    </row>
    <row r="1217" spans="1:20" ht="89.25">
      <c r="A1217" s="191">
        <v>66</v>
      </c>
      <c r="B1217" s="68"/>
      <c r="C1217" s="212" t="s">
        <v>46</v>
      </c>
      <c r="D1217" s="213">
        <v>45754</v>
      </c>
      <c r="E1217" s="191" t="s">
        <v>4264</v>
      </c>
      <c r="F1217" s="191" t="s">
        <v>599</v>
      </c>
      <c r="G1217" s="191">
        <v>23036</v>
      </c>
      <c r="H1217" s="68"/>
      <c r="I1217" s="197" t="s">
        <v>5716</v>
      </c>
      <c r="J1217" s="68"/>
      <c r="K1217" s="68"/>
      <c r="L1217" s="68"/>
      <c r="M1217" s="68"/>
      <c r="N1217" s="348"/>
      <c r="O1217" s="348"/>
      <c r="P1217" s="214">
        <v>646.54</v>
      </c>
      <c r="Q1217" s="214">
        <v>0</v>
      </c>
      <c r="R1217" s="68" t="s">
        <v>1479</v>
      </c>
      <c r="S1217" s="349"/>
      <c r="T1217" s="272"/>
    </row>
    <row r="1218" spans="1:20" ht="89.25">
      <c r="A1218" s="191">
        <v>66</v>
      </c>
      <c r="B1218" s="68"/>
      <c r="C1218" s="212" t="s">
        <v>46</v>
      </c>
      <c r="D1218" s="213">
        <v>45754</v>
      </c>
      <c r="E1218" s="191" t="s">
        <v>4265</v>
      </c>
      <c r="F1218" s="191" t="s">
        <v>599</v>
      </c>
      <c r="G1218" s="191">
        <v>23039</v>
      </c>
      <c r="H1218" s="68"/>
      <c r="I1218" s="197" t="s">
        <v>5717</v>
      </c>
      <c r="J1218" s="68"/>
      <c r="K1218" s="68"/>
      <c r="L1218" s="68"/>
      <c r="M1218" s="68"/>
      <c r="N1218" s="348"/>
      <c r="O1218" s="348"/>
      <c r="P1218" s="214">
        <v>969.81</v>
      </c>
      <c r="Q1218" s="214">
        <v>0</v>
      </c>
      <c r="R1218" s="68" t="s">
        <v>1479</v>
      </c>
      <c r="S1218" s="349"/>
      <c r="T1218" s="272"/>
    </row>
    <row r="1219" spans="1:20" ht="89.25">
      <c r="A1219" s="191">
        <v>66</v>
      </c>
      <c r="B1219" s="68"/>
      <c r="C1219" s="212" t="s">
        <v>46</v>
      </c>
      <c r="D1219" s="213">
        <v>45754</v>
      </c>
      <c r="E1219" s="191" t="s">
        <v>4266</v>
      </c>
      <c r="F1219" s="191" t="s">
        <v>599</v>
      </c>
      <c r="G1219" s="191">
        <v>23050</v>
      </c>
      <c r="H1219" s="68"/>
      <c r="I1219" s="197" t="s">
        <v>5718</v>
      </c>
      <c r="J1219" s="68"/>
      <c r="K1219" s="68"/>
      <c r="L1219" s="68"/>
      <c r="M1219" s="68"/>
      <c r="N1219" s="348"/>
      <c r="O1219" s="348"/>
      <c r="P1219" s="214">
        <v>715.31</v>
      </c>
      <c r="Q1219" s="214">
        <v>0</v>
      </c>
      <c r="R1219" s="68" t="s">
        <v>1479</v>
      </c>
      <c r="S1219" s="349"/>
      <c r="T1219" s="272"/>
    </row>
    <row r="1220" spans="1:20" ht="89.25">
      <c r="A1220" s="191">
        <v>66</v>
      </c>
      <c r="B1220" s="68"/>
      <c r="C1220" s="212" t="s">
        <v>46</v>
      </c>
      <c r="D1220" s="213">
        <v>45754</v>
      </c>
      <c r="E1220" s="191" t="s">
        <v>4267</v>
      </c>
      <c r="F1220" s="191" t="s">
        <v>599</v>
      </c>
      <c r="G1220" s="191">
        <v>23016</v>
      </c>
      <c r="H1220" s="68"/>
      <c r="I1220" s="197" t="s">
        <v>5719</v>
      </c>
      <c r="J1220" s="68"/>
      <c r="K1220" s="68"/>
      <c r="L1220" s="68"/>
      <c r="M1220" s="68"/>
      <c r="N1220" s="348"/>
      <c r="O1220" s="348"/>
      <c r="P1220" s="214">
        <v>646.54</v>
      </c>
      <c r="Q1220" s="214">
        <v>0</v>
      </c>
      <c r="R1220" s="68" t="s">
        <v>1479</v>
      </c>
      <c r="S1220" s="349"/>
      <c r="T1220" s="272"/>
    </row>
    <row r="1221" spans="1:20" ht="89.25">
      <c r="A1221" s="191">
        <v>66</v>
      </c>
      <c r="B1221" s="68"/>
      <c r="C1221" s="212" t="s">
        <v>46</v>
      </c>
      <c r="D1221" s="213">
        <v>45754</v>
      </c>
      <c r="E1221" s="191" t="s">
        <v>4268</v>
      </c>
      <c r="F1221" s="191" t="s">
        <v>599</v>
      </c>
      <c r="G1221" s="191">
        <v>23049</v>
      </c>
      <c r="H1221" s="68"/>
      <c r="I1221" s="197" t="s">
        <v>5720</v>
      </c>
      <c r="J1221" s="68"/>
      <c r="K1221" s="68"/>
      <c r="L1221" s="68"/>
      <c r="M1221" s="68"/>
      <c r="N1221" s="348"/>
      <c r="O1221" s="348"/>
      <c r="P1221" s="214">
        <v>839.02</v>
      </c>
      <c r="Q1221" s="214">
        <v>0</v>
      </c>
      <c r="R1221" s="68" t="s">
        <v>1479</v>
      </c>
      <c r="S1221" s="349"/>
      <c r="T1221" s="272"/>
    </row>
    <row r="1222" spans="1:20" ht="89.25">
      <c r="A1222" s="191">
        <v>66</v>
      </c>
      <c r="B1222" s="68"/>
      <c r="C1222" s="212" t="s">
        <v>46</v>
      </c>
      <c r="D1222" s="213">
        <v>45754</v>
      </c>
      <c r="E1222" s="191" t="s">
        <v>4269</v>
      </c>
      <c r="F1222" s="191" t="s">
        <v>599</v>
      </c>
      <c r="G1222" s="191">
        <v>23046</v>
      </c>
      <c r="H1222" s="68"/>
      <c r="I1222" s="197" t="s">
        <v>5721</v>
      </c>
      <c r="J1222" s="68"/>
      <c r="K1222" s="68"/>
      <c r="L1222" s="68"/>
      <c r="M1222" s="68"/>
      <c r="N1222" s="348"/>
      <c r="O1222" s="348"/>
      <c r="P1222" s="214">
        <v>969.81</v>
      </c>
      <c r="Q1222" s="214">
        <v>0</v>
      </c>
      <c r="R1222" s="68" t="s">
        <v>1479</v>
      </c>
      <c r="S1222" s="349"/>
      <c r="T1222" s="272"/>
    </row>
    <row r="1223" spans="1:20" ht="89.25">
      <c r="A1223" s="191">
        <v>66</v>
      </c>
      <c r="B1223" s="68"/>
      <c r="C1223" s="212" t="s">
        <v>46</v>
      </c>
      <c r="D1223" s="213">
        <v>45754</v>
      </c>
      <c r="E1223" s="191" t="s">
        <v>4270</v>
      </c>
      <c r="F1223" s="191" t="s">
        <v>599</v>
      </c>
      <c r="G1223" s="191">
        <v>23027</v>
      </c>
      <c r="H1223" s="68"/>
      <c r="I1223" s="197" t="s">
        <v>5722</v>
      </c>
      <c r="J1223" s="68"/>
      <c r="K1223" s="68"/>
      <c r="L1223" s="68"/>
      <c r="M1223" s="68"/>
      <c r="N1223" s="348"/>
      <c r="O1223" s="348"/>
      <c r="P1223" s="214">
        <v>514.34</v>
      </c>
      <c r="Q1223" s="214">
        <v>0</v>
      </c>
      <c r="R1223" s="68" t="s">
        <v>1479</v>
      </c>
      <c r="S1223" s="349"/>
      <c r="T1223" s="272"/>
    </row>
    <row r="1224" spans="1:20" ht="63.75">
      <c r="A1224" s="191">
        <v>597</v>
      </c>
      <c r="B1224" s="68"/>
      <c r="C1224" s="212" t="s">
        <v>673</v>
      </c>
      <c r="D1224" s="213">
        <v>45754</v>
      </c>
      <c r="E1224" s="191" t="s">
        <v>4271</v>
      </c>
      <c r="F1224" s="191" t="s">
        <v>6</v>
      </c>
      <c r="G1224" s="191">
        <v>3090475</v>
      </c>
      <c r="H1224" s="68"/>
      <c r="I1224" s="197" t="s">
        <v>5723</v>
      </c>
      <c r="J1224" s="68"/>
      <c r="K1224" s="68"/>
      <c r="L1224" s="68"/>
      <c r="M1224" s="68"/>
      <c r="N1224" s="348"/>
      <c r="O1224" s="348"/>
      <c r="P1224" s="214">
        <v>0</v>
      </c>
      <c r="Q1224" s="214">
        <v>278516</v>
      </c>
      <c r="R1224" s="68" t="s">
        <v>1479</v>
      </c>
      <c r="S1224" s="349"/>
      <c r="T1224" s="272"/>
    </row>
    <row r="1225" spans="1:20" ht="63.75">
      <c r="A1225" s="191">
        <v>597</v>
      </c>
      <c r="B1225" s="68"/>
      <c r="C1225" s="212" t="s">
        <v>673</v>
      </c>
      <c r="D1225" s="213">
        <v>45754</v>
      </c>
      <c r="E1225" s="191" t="s">
        <v>4272</v>
      </c>
      <c r="F1225" s="191" t="s">
        <v>6</v>
      </c>
      <c r="G1225" s="191">
        <v>3090477</v>
      </c>
      <c r="H1225" s="68"/>
      <c r="I1225" s="197" t="s">
        <v>5724</v>
      </c>
      <c r="J1225" s="68"/>
      <c r="K1225" s="68"/>
      <c r="L1225" s="68"/>
      <c r="M1225" s="68"/>
      <c r="N1225" s="348"/>
      <c r="O1225" s="348"/>
      <c r="P1225" s="214">
        <v>0</v>
      </c>
      <c r="Q1225" s="214">
        <v>278516</v>
      </c>
      <c r="R1225" s="68" t="s">
        <v>1479</v>
      </c>
      <c r="S1225" s="349"/>
      <c r="T1225" s="272"/>
    </row>
    <row r="1226" spans="1:20" ht="63.75">
      <c r="A1226" s="191" t="s">
        <v>544</v>
      </c>
      <c r="B1226" s="68"/>
      <c r="C1226" s="212" t="s">
        <v>679</v>
      </c>
      <c r="D1226" s="213">
        <v>45754</v>
      </c>
      <c r="E1226" s="191" t="s">
        <v>4273</v>
      </c>
      <c r="F1226" s="191" t="s">
        <v>6</v>
      </c>
      <c r="G1226" s="191">
        <v>2199975</v>
      </c>
      <c r="H1226" s="68"/>
      <c r="I1226" s="197" t="s">
        <v>5725</v>
      </c>
      <c r="J1226" s="68"/>
      <c r="K1226" s="68"/>
      <c r="L1226" s="68"/>
      <c r="M1226" s="68"/>
      <c r="N1226" s="348"/>
      <c r="O1226" s="348"/>
      <c r="P1226" s="214">
        <v>0</v>
      </c>
      <c r="Q1226" s="214">
        <v>11327.03</v>
      </c>
      <c r="R1226" s="68" t="s">
        <v>1479</v>
      </c>
      <c r="S1226" s="349"/>
      <c r="T1226" s="272"/>
    </row>
    <row r="1227" spans="1:20" ht="38.25">
      <c r="A1227" s="191">
        <v>283</v>
      </c>
      <c r="B1227" s="68"/>
      <c r="C1227" s="212" t="s">
        <v>115</v>
      </c>
      <c r="D1227" s="213">
        <v>45754</v>
      </c>
      <c r="E1227" s="191" t="s">
        <v>4274</v>
      </c>
      <c r="F1227" s="191" t="s">
        <v>6</v>
      </c>
      <c r="G1227" s="191">
        <v>2200095</v>
      </c>
      <c r="H1227" s="68"/>
      <c r="I1227" s="197" t="s">
        <v>5726</v>
      </c>
      <c r="J1227" s="68"/>
      <c r="K1227" s="68"/>
      <c r="L1227" s="68"/>
      <c r="M1227" s="68"/>
      <c r="N1227" s="348"/>
      <c r="O1227" s="348"/>
      <c r="P1227" s="214">
        <v>0</v>
      </c>
      <c r="Q1227" s="214">
        <v>3062.79</v>
      </c>
      <c r="R1227" s="68" t="s">
        <v>1479</v>
      </c>
      <c r="S1227" s="349"/>
      <c r="T1227" s="272"/>
    </row>
    <row r="1228" spans="1:20" ht="89.25">
      <c r="A1228" s="191">
        <v>66</v>
      </c>
      <c r="B1228" s="68"/>
      <c r="C1228" s="212" t="s">
        <v>46</v>
      </c>
      <c r="D1228" s="213">
        <v>45754</v>
      </c>
      <c r="E1228" s="191" t="s">
        <v>4275</v>
      </c>
      <c r="F1228" s="191" t="s">
        <v>599</v>
      </c>
      <c r="G1228" s="191">
        <v>23051</v>
      </c>
      <c r="H1228" s="68"/>
      <c r="I1228" s="197" t="s">
        <v>5727</v>
      </c>
      <c r="J1228" s="68"/>
      <c r="K1228" s="68"/>
      <c r="L1228" s="68"/>
      <c r="M1228" s="68"/>
      <c r="N1228" s="348"/>
      <c r="O1228" s="348"/>
      <c r="P1228" s="214">
        <v>665.44</v>
      </c>
      <c r="Q1228" s="214">
        <v>0</v>
      </c>
      <c r="R1228" s="68" t="s">
        <v>1479</v>
      </c>
      <c r="S1228" s="349"/>
      <c r="T1228" s="272"/>
    </row>
    <row r="1229" spans="1:20" ht="89.25">
      <c r="A1229" s="191">
        <v>66</v>
      </c>
      <c r="B1229" s="68"/>
      <c r="C1229" s="212" t="s">
        <v>46</v>
      </c>
      <c r="D1229" s="213">
        <v>45754</v>
      </c>
      <c r="E1229" s="191" t="s">
        <v>4276</v>
      </c>
      <c r="F1229" s="191" t="s">
        <v>599</v>
      </c>
      <c r="G1229" s="191">
        <v>23014</v>
      </c>
      <c r="H1229" s="68"/>
      <c r="I1229" s="197" t="s">
        <v>5728</v>
      </c>
      <c r="J1229" s="68"/>
      <c r="K1229" s="68"/>
      <c r="L1229" s="68"/>
      <c r="M1229" s="68"/>
      <c r="N1229" s="348"/>
      <c r="O1229" s="348"/>
      <c r="P1229" s="214">
        <v>969.81</v>
      </c>
      <c r="Q1229" s="214">
        <v>0</v>
      </c>
      <c r="R1229" s="68" t="s">
        <v>1479</v>
      </c>
      <c r="S1229" s="349"/>
      <c r="T1229" s="272"/>
    </row>
    <row r="1230" spans="1:20" ht="89.25">
      <c r="A1230" s="191">
        <v>66</v>
      </c>
      <c r="B1230" s="68"/>
      <c r="C1230" s="212" t="s">
        <v>46</v>
      </c>
      <c r="D1230" s="213">
        <v>45754</v>
      </c>
      <c r="E1230" s="191" t="s">
        <v>4277</v>
      </c>
      <c r="F1230" s="191" t="s">
        <v>599</v>
      </c>
      <c r="G1230" s="191">
        <v>23038</v>
      </c>
      <c r="H1230" s="68"/>
      <c r="I1230" s="197" t="s">
        <v>5729</v>
      </c>
      <c r="J1230" s="68"/>
      <c r="K1230" s="68"/>
      <c r="L1230" s="68"/>
      <c r="M1230" s="68"/>
      <c r="N1230" s="348"/>
      <c r="O1230" s="348"/>
      <c r="P1230" s="214">
        <v>965.49</v>
      </c>
      <c r="Q1230" s="214">
        <v>0</v>
      </c>
      <c r="R1230" s="68" t="s">
        <v>1479</v>
      </c>
      <c r="S1230" s="349"/>
      <c r="T1230" s="272"/>
    </row>
    <row r="1231" spans="1:20" ht="89.25">
      <c r="A1231" s="191">
        <v>66</v>
      </c>
      <c r="B1231" s="68"/>
      <c r="C1231" s="212" t="s">
        <v>46</v>
      </c>
      <c r="D1231" s="213">
        <v>45754</v>
      </c>
      <c r="E1231" s="191" t="s">
        <v>4278</v>
      </c>
      <c r="F1231" s="191" t="s">
        <v>599</v>
      </c>
      <c r="G1231" s="191">
        <v>23017</v>
      </c>
      <c r="H1231" s="68"/>
      <c r="I1231" s="197" t="s">
        <v>5730</v>
      </c>
      <c r="J1231" s="68"/>
      <c r="K1231" s="68"/>
      <c r="L1231" s="68"/>
      <c r="M1231" s="68"/>
      <c r="N1231" s="348"/>
      <c r="O1231" s="348"/>
      <c r="P1231" s="214">
        <v>646.54</v>
      </c>
      <c r="Q1231" s="214">
        <v>0</v>
      </c>
      <c r="R1231" s="68" t="s">
        <v>1479</v>
      </c>
      <c r="S1231" s="349"/>
      <c r="T1231" s="272"/>
    </row>
    <row r="1232" spans="1:20" ht="102">
      <c r="A1232" s="191">
        <v>66</v>
      </c>
      <c r="B1232" s="68"/>
      <c r="C1232" s="212" t="s">
        <v>46</v>
      </c>
      <c r="D1232" s="213">
        <v>45754</v>
      </c>
      <c r="E1232" s="191" t="s">
        <v>4279</v>
      </c>
      <c r="F1232" s="191" t="s">
        <v>599</v>
      </c>
      <c r="G1232" s="191">
        <v>23010</v>
      </c>
      <c r="H1232" s="68"/>
      <c r="I1232" s="197" t="s">
        <v>5731</v>
      </c>
      <c r="J1232" s="68"/>
      <c r="K1232" s="68"/>
      <c r="L1232" s="68"/>
      <c r="M1232" s="68"/>
      <c r="N1232" s="348"/>
      <c r="O1232" s="348"/>
      <c r="P1232" s="214">
        <v>969.81</v>
      </c>
      <c r="Q1232" s="214">
        <v>0</v>
      </c>
      <c r="R1232" s="68" t="s">
        <v>1479</v>
      </c>
      <c r="S1232" s="349"/>
      <c r="T1232" s="272"/>
    </row>
    <row r="1233" spans="1:20" ht="89.25">
      <c r="A1233" s="191">
        <v>66</v>
      </c>
      <c r="B1233" s="68"/>
      <c r="C1233" s="212" t="s">
        <v>46</v>
      </c>
      <c r="D1233" s="213">
        <v>45754</v>
      </c>
      <c r="E1233" s="191" t="s">
        <v>4280</v>
      </c>
      <c r="F1233" s="191" t="s">
        <v>599</v>
      </c>
      <c r="G1233" s="191">
        <v>23035</v>
      </c>
      <c r="H1233" s="68"/>
      <c r="I1233" s="197" t="s">
        <v>5732</v>
      </c>
      <c r="J1233" s="68"/>
      <c r="K1233" s="68"/>
      <c r="L1233" s="68"/>
      <c r="M1233" s="68"/>
      <c r="N1233" s="348"/>
      <c r="O1233" s="348"/>
      <c r="P1233" s="214">
        <v>838.77</v>
      </c>
      <c r="Q1233" s="214">
        <v>0</v>
      </c>
      <c r="R1233" s="68" t="s">
        <v>1479</v>
      </c>
      <c r="S1233" s="349"/>
      <c r="T1233" s="272"/>
    </row>
    <row r="1234" spans="1:20" ht="89.25">
      <c r="A1234" s="191">
        <v>66</v>
      </c>
      <c r="B1234" s="68"/>
      <c r="C1234" s="212" t="s">
        <v>46</v>
      </c>
      <c r="D1234" s="213">
        <v>45754</v>
      </c>
      <c r="E1234" s="191" t="s">
        <v>4281</v>
      </c>
      <c r="F1234" s="191" t="s">
        <v>599</v>
      </c>
      <c r="G1234" s="191">
        <v>23022</v>
      </c>
      <c r="H1234" s="68"/>
      <c r="I1234" s="197" t="s">
        <v>5733</v>
      </c>
      <c r="J1234" s="68"/>
      <c r="K1234" s="68"/>
      <c r="L1234" s="68"/>
      <c r="M1234" s="68"/>
      <c r="N1234" s="348"/>
      <c r="O1234" s="348"/>
      <c r="P1234" s="214">
        <v>838.77</v>
      </c>
      <c r="Q1234" s="214">
        <v>0</v>
      </c>
      <c r="R1234" s="68" t="s">
        <v>1479</v>
      </c>
      <c r="S1234" s="349"/>
      <c r="T1234" s="272"/>
    </row>
    <row r="1235" spans="1:20" ht="89.25">
      <c r="A1235" s="191">
        <v>66</v>
      </c>
      <c r="B1235" s="68"/>
      <c r="C1235" s="212" t="s">
        <v>46</v>
      </c>
      <c r="D1235" s="213">
        <v>45754</v>
      </c>
      <c r="E1235" s="191" t="s">
        <v>4282</v>
      </c>
      <c r="F1235" s="191" t="s">
        <v>599</v>
      </c>
      <c r="G1235" s="191">
        <v>23048</v>
      </c>
      <c r="H1235" s="68"/>
      <c r="I1235" s="197" t="s">
        <v>5734</v>
      </c>
      <c r="J1235" s="68"/>
      <c r="K1235" s="68"/>
      <c r="L1235" s="68"/>
      <c r="M1235" s="68"/>
      <c r="N1235" s="348"/>
      <c r="O1235" s="348"/>
      <c r="P1235" s="214">
        <v>514.34</v>
      </c>
      <c r="Q1235" s="214">
        <v>0</v>
      </c>
      <c r="R1235" s="68" t="s">
        <v>1479</v>
      </c>
      <c r="S1235" s="349"/>
      <c r="T1235" s="272"/>
    </row>
    <row r="1236" spans="1:20" ht="89.25">
      <c r="A1236" s="191">
        <v>66</v>
      </c>
      <c r="B1236" s="68"/>
      <c r="C1236" s="212" t="s">
        <v>46</v>
      </c>
      <c r="D1236" s="213">
        <v>45754</v>
      </c>
      <c r="E1236" s="191" t="s">
        <v>4283</v>
      </c>
      <c r="F1236" s="191" t="s">
        <v>599</v>
      </c>
      <c r="G1236" s="191">
        <v>23040</v>
      </c>
      <c r="H1236" s="68"/>
      <c r="I1236" s="197" t="s">
        <v>5735</v>
      </c>
      <c r="J1236" s="68"/>
      <c r="K1236" s="68"/>
      <c r="L1236" s="68"/>
      <c r="M1236" s="68"/>
      <c r="N1236" s="348"/>
      <c r="O1236" s="348"/>
      <c r="P1236" s="214">
        <v>969.81</v>
      </c>
      <c r="Q1236" s="214">
        <v>0</v>
      </c>
      <c r="R1236" s="68" t="s">
        <v>1479</v>
      </c>
      <c r="S1236" s="349"/>
      <c r="T1236" s="272"/>
    </row>
    <row r="1237" spans="1:20" ht="89.25">
      <c r="A1237" s="191">
        <v>66</v>
      </c>
      <c r="B1237" s="68"/>
      <c r="C1237" s="212" t="s">
        <v>46</v>
      </c>
      <c r="D1237" s="213">
        <v>45754</v>
      </c>
      <c r="E1237" s="191" t="s">
        <v>4284</v>
      </c>
      <c r="F1237" s="191" t="s">
        <v>599</v>
      </c>
      <c r="G1237" s="191">
        <v>23037</v>
      </c>
      <c r="H1237" s="68"/>
      <c r="I1237" s="197" t="s">
        <v>5736</v>
      </c>
      <c r="J1237" s="68"/>
      <c r="K1237" s="68"/>
      <c r="L1237" s="68"/>
      <c r="M1237" s="68"/>
      <c r="N1237" s="348"/>
      <c r="O1237" s="348"/>
      <c r="P1237" s="214">
        <v>838.77</v>
      </c>
      <c r="Q1237" s="214">
        <v>0</v>
      </c>
      <c r="R1237" s="68" t="s">
        <v>1479</v>
      </c>
      <c r="S1237" s="349"/>
      <c r="T1237" s="272"/>
    </row>
    <row r="1238" spans="1:20" ht="102">
      <c r="A1238" s="191">
        <v>66</v>
      </c>
      <c r="B1238" s="68"/>
      <c r="C1238" s="212" t="s">
        <v>46</v>
      </c>
      <c r="D1238" s="213">
        <v>45754</v>
      </c>
      <c r="E1238" s="191" t="s">
        <v>4285</v>
      </c>
      <c r="F1238" s="191" t="s">
        <v>599</v>
      </c>
      <c r="G1238" s="191">
        <v>23031</v>
      </c>
      <c r="H1238" s="68"/>
      <c r="I1238" s="197" t="s">
        <v>5737</v>
      </c>
      <c r="J1238" s="68"/>
      <c r="K1238" s="68"/>
      <c r="L1238" s="68"/>
      <c r="M1238" s="68"/>
      <c r="N1238" s="348"/>
      <c r="O1238" s="348"/>
      <c r="P1238" s="214">
        <v>839.02</v>
      </c>
      <c r="Q1238" s="214">
        <v>0</v>
      </c>
      <c r="R1238" s="68" t="s">
        <v>1479</v>
      </c>
      <c r="S1238" s="349"/>
      <c r="T1238" s="272"/>
    </row>
    <row r="1239" spans="1:20" ht="89.25">
      <c r="A1239" s="191">
        <v>66</v>
      </c>
      <c r="B1239" s="68"/>
      <c r="C1239" s="212" t="s">
        <v>46</v>
      </c>
      <c r="D1239" s="213">
        <v>45754</v>
      </c>
      <c r="E1239" s="191" t="s">
        <v>4286</v>
      </c>
      <c r="F1239" s="191" t="s">
        <v>599</v>
      </c>
      <c r="G1239" s="191">
        <v>23006</v>
      </c>
      <c r="H1239" s="68"/>
      <c r="I1239" s="197" t="s">
        <v>5738</v>
      </c>
      <c r="J1239" s="68"/>
      <c r="K1239" s="68"/>
      <c r="L1239" s="68"/>
      <c r="M1239" s="68"/>
      <c r="N1239" s="348"/>
      <c r="O1239" s="348"/>
      <c r="P1239" s="214">
        <v>1073.69</v>
      </c>
      <c r="Q1239" s="214">
        <v>0</v>
      </c>
      <c r="R1239" s="68" t="s">
        <v>1479</v>
      </c>
      <c r="S1239" s="349"/>
      <c r="T1239" s="272"/>
    </row>
    <row r="1240" spans="1:20" ht="89.25">
      <c r="A1240" s="191">
        <v>66</v>
      </c>
      <c r="B1240" s="68"/>
      <c r="C1240" s="212" t="s">
        <v>46</v>
      </c>
      <c r="D1240" s="213">
        <v>45754</v>
      </c>
      <c r="E1240" s="191" t="s">
        <v>4287</v>
      </c>
      <c r="F1240" s="191" t="s">
        <v>599</v>
      </c>
      <c r="G1240" s="191">
        <v>23011</v>
      </c>
      <c r="H1240" s="68"/>
      <c r="I1240" s="197" t="s">
        <v>5739</v>
      </c>
      <c r="J1240" s="68"/>
      <c r="K1240" s="68"/>
      <c r="L1240" s="68"/>
      <c r="M1240" s="68"/>
      <c r="N1240" s="348"/>
      <c r="O1240" s="348"/>
      <c r="P1240" s="214">
        <v>279.23</v>
      </c>
      <c r="Q1240" s="214">
        <v>0</v>
      </c>
      <c r="R1240" s="68" t="s">
        <v>1479</v>
      </c>
      <c r="S1240" s="349"/>
      <c r="T1240" s="272"/>
    </row>
    <row r="1241" spans="1:20" ht="89.25">
      <c r="A1241" s="191">
        <v>66</v>
      </c>
      <c r="B1241" s="68"/>
      <c r="C1241" s="212" t="s">
        <v>46</v>
      </c>
      <c r="D1241" s="213">
        <v>45754</v>
      </c>
      <c r="E1241" s="191" t="s">
        <v>4288</v>
      </c>
      <c r="F1241" s="191" t="s">
        <v>599</v>
      </c>
      <c r="G1241" s="191">
        <v>23015</v>
      </c>
      <c r="H1241" s="68"/>
      <c r="I1241" s="197" t="s">
        <v>5740</v>
      </c>
      <c r="J1241" s="68"/>
      <c r="K1241" s="68"/>
      <c r="L1241" s="68"/>
      <c r="M1241" s="68"/>
      <c r="N1241" s="348"/>
      <c r="O1241" s="348"/>
      <c r="P1241" s="214">
        <v>969.81</v>
      </c>
      <c r="Q1241" s="214">
        <v>0</v>
      </c>
      <c r="R1241" s="68" t="s">
        <v>1479</v>
      </c>
      <c r="S1241" s="349"/>
      <c r="T1241" s="272"/>
    </row>
    <row r="1242" spans="1:20" ht="63.75">
      <c r="A1242" s="191">
        <v>597</v>
      </c>
      <c r="B1242" s="68"/>
      <c r="C1242" s="212" t="s">
        <v>673</v>
      </c>
      <c r="D1242" s="213">
        <v>45754</v>
      </c>
      <c r="E1242" s="191" t="s">
        <v>4300</v>
      </c>
      <c r="F1242" s="191" t="s">
        <v>14</v>
      </c>
      <c r="G1242" s="191">
        <v>3090476</v>
      </c>
      <c r="H1242" s="68"/>
      <c r="I1242" s="197" t="s">
        <v>5752</v>
      </c>
      <c r="J1242" s="68"/>
      <c r="K1242" s="68"/>
      <c r="L1242" s="68"/>
      <c r="M1242" s="68"/>
      <c r="N1242" s="348"/>
      <c r="O1242" s="348"/>
      <c r="P1242" s="214">
        <v>60</v>
      </c>
      <c r="Q1242" s="214">
        <v>0</v>
      </c>
      <c r="R1242" s="68" t="s">
        <v>1479</v>
      </c>
      <c r="S1242" s="349"/>
      <c r="T1242" s="272"/>
    </row>
    <row r="1243" spans="1:20" ht="63.75">
      <c r="A1243" s="191">
        <v>597</v>
      </c>
      <c r="B1243" s="68"/>
      <c r="C1243" s="212" t="s">
        <v>673</v>
      </c>
      <c r="D1243" s="213">
        <v>45754</v>
      </c>
      <c r="E1243" s="191" t="s">
        <v>4301</v>
      </c>
      <c r="F1243" s="191" t="s">
        <v>14</v>
      </c>
      <c r="G1243" s="191">
        <v>3090478</v>
      </c>
      <c r="H1243" s="68"/>
      <c r="I1243" s="197" t="s">
        <v>5753</v>
      </c>
      <c r="J1243" s="68"/>
      <c r="K1243" s="68"/>
      <c r="L1243" s="68"/>
      <c r="M1243" s="68"/>
      <c r="N1243" s="348"/>
      <c r="O1243" s="348"/>
      <c r="P1243" s="214">
        <v>60</v>
      </c>
      <c r="Q1243" s="214">
        <v>0</v>
      </c>
      <c r="R1243" s="68" t="s">
        <v>1479</v>
      </c>
      <c r="S1243" s="349"/>
      <c r="T1243" s="272"/>
    </row>
    <row r="1244" spans="1:20" ht="63.75">
      <c r="A1244" s="191">
        <v>373</v>
      </c>
      <c r="B1244" s="68"/>
      <c r="C1244" s="212" t="s">
        <v>605</v>
      </c>
      <c r="D1244" s="213">
        <v>45754</v>
      </c>
      <c r="E1244" s="191" t="s">
        <v>4302</v>
      </c>
      <c r="F1244" s="191" t="s">
        <v>6</v>
      </c>
      <c r="G1244" s="191">
        <v>2200113</v>
      </c>
      <c r="H1244" s="68"/>
      <c r="I1244" s="197" t="s">
        <v>5754</v>
      </c>
      <c r="J1244" s="68"/>
      <c r="K1244" s="68"/>
      <c r="L1244" s="68"/>
      <c r="M1244" s="68"/>
      <c r="N1244" s="348"/>
      <c r="O1244" s="348"/>
      <c r="P1244" s="214">
        <v>0</v>
      </c>
      <c r="Q1244" s="214">
        <v>30</v>
      </c>
      <c r="R1244" s="68" t="s">
        <v>1479</v>
      </c>
      <c r="S1244" s="349"/>
      <c r="T1244" s="272"/>
    </row>
    <row r="1245" spans="1:20" ht="89.25">
      <c r="A1245" s="191">
        <v>594</v>
      </c>
      <c r="B1245" s="68"/>
      <c r="C1245" s="212" t="s">
        <v>88</v>
      </c>
      <c r="D1245" s="213">
        <v>45754</v>
      </c>
      <c r="E1245" s="191" t="s">
        <v>4304</v>
      </c>
      <c r="F1245" s="191" t="s">
        <v>6</v>
      </c>
      <c r="G1245" s="191">
        <v>23075</v>
      </c>
      <c r="H1245" s="68"/>
      <c r="I1245" s="197" t="s">
        <v>5756</v>
      </c>
      <c r="J1245" s="68"/>
      <c r="K1245" s="68"/>
      <c r="L1245" s="68"/>
      <c r="M1245" s="68"/>
      <c r="N1245" s="348"/>
      <c r="O1245" s="348"/>
      <c r="P1245" s="214">
        <v>0</v>
      </c>
      <c r="Q1245" s="214">
        <v>6124.8</v>
      </c>
      <c r="R1245" s="68" t="s">
        <v>1479</v>
      </c>
      <c r="S1245" s="349"/>
      <c r="T1245" s="272"/>
    </row>
    <row r="1246" spans="1:20" ht="89.25">
      <c r="A1246" s="191">
        <v>594</v>
      </c>
      <c r="B1246" s="68"/>
      <c r="C1246" s="212" t="s">
        <v>88</v>
      </c>
      <c r="D1246" s="213">
        <v>45754</v>
      </c>
      <c r="E1246" s="191" t="s">
        <v>4305</v>
      </c>
      <c r="F1246" s="191" t="s">
        <v>6</v>
      </c>
      <c r="G1246" s="191">
        <v>23071</v>
      </c>
      <c r="H1246" s="68"/>
      <c r="I1246" s="197" t="s">
        <v>5757</v>
      </c>
      <c r="J1246" s="68"/>
      <c r="K1246" s="68"/>
      <c r="L1246" s="68"/>
      <c r="M1246" s="68"/>
      <c r="N1246" s="348"/>
      <c r="O1246" s="348"/>
      <c r="P1246" s="214">
        <v>0</v>
      </c>
      <c r="Q1246" s="214">
        <v>6820.8</v>
      </c>
      <c r="R1246" s="68" t="s">
        <v>1479</v>
      </c>
      <c r="S1246" s="349"/>
      <c r="T1246" s="272"/>
    </row>
    <row r="1247" spans="1:20" ht="89.25">
      <c r="A1247" s="191">
        <v>594</v>
      </c>
      <c r="B1247" s="68"/>
      <c r="C1247" s="212" t="s">
        <v>88</v>
      </c>
      <c r="D1247" s="213">
        <v>45754</v>
      </c>
      <c r="E1247" s="191" t="s">
        <v>4306</v>
      </c>
      <c r="F1247" s="191" t="s">
        <v>6</v>
      </c>
      <c r="G1247" s="191">
        <v>23070</v>
      </c>
      <c r="H1247" s="68"/>
      <c r="I1247" s="197" t="s">
        <v>5758</v>
      </c>
      <c r="J1247" s="68"/>
      <c r="K1247" s="68"/>
      <c r="L1247" s="68"/>
      <c r="M1247" s="68"/>
      <c r="N1247" s="348"/>
      <c r="O1247" s="348"/>
      <c r="P1247" s="214">
        <v>0</v>
      </c>
      <c r="Q1247" s="214">
        <v>2923.2</v>
      </c>
      <c r="R1247" s="68" t="s">
        <v>1479</v>
      </c>
      <c r="S1247" s="349"/>
      <c r="T1247" s="272"/>
    </row>
    <row r="1248" spans="1:20" ht="51">
      <c r="A1248" s="191" t="s">
        <v>541</v>
      </c>
      <c r="B1248" s="68"/>
      <c r="C1248" s="212" t="s">
        <v>590</v>
      </c>
      <c r="D1248" s="213">
        <v>45754</v>
      </c>
      <c r="E1248" s="191" t="s">
        <v>4307</v>
      </c>
      <c r="F1248" s="191" t="s">
        <v>598</v>
      </c>
      <c r="G1248" s="191">
        <v>11587255</v>
      </c>
      <c r="H1248" s="68"/>
      <c r="I1248" s="197" t="s">
        <v>5759</v>
      </c>
      <c r="J1248" s="68"/>
      <c r="K1248" s="68"/>
      <c r="L1248" s="68"/>
      <c r="M1248" s="68"/>
      <c r="N1248" s="348"/>
      <c r="O1248" s="348"/>
      <c r="P1248" s="214">
        <v>0</v>
      </c>
      <c r="Q1248" s="214">
        <v>3484502.08</v>
      </c>
      <c r="R1248" s="68" t="s">
        <v>1479</v>
      </c>
      <c r="S1248" s="349"/>
      <c r="T1248" s="272"/>
    </row>
    <row r="1249" spans="1:20" ht="76.5">
      <c r="A1249" s="191">
        <v>340</v>
      </c>
      <c r="B1249" s="68"/>
      <c r="C1249" s="212" t="s">
        <v>136</v>
      </c>
      <c r="D1249" s="213">
        <v>45754</v>
      </c>
      <c r="E1249" s="191" t="s">
        <v>4308</v>
      </c>
      <c r="F1249" s="191" t="s">
        <v>6</v>
      </c>
      <c r="G1249" s="191">
        <v>3090759</v>
      </c>
      <c r="H1249" s="68"/>
      <c r="I1249" s="197" t="s">
        <v>5760</v>
      </c>
      <c r="J1249" s="68"/>
      <c r="K1249" s="68"/>
      <c r="L1249" s="68"/>
      <c r="M1249" s="68"/>
      <c r="N1249" s="348"/>
      <c r="O1249" s="348"/>
      <c r="P1249" s="214">
        <v>0</v>
      </c>
      <c r="Q1249" s="214">
        <v>102.9</v>
      </c>
      <c r="R1249" s="68" t="s">
        <v>1479</v>
      </c>
      <c r="S1249" s="349"/>
      <c r="T1249" s="272"/>
    </row>
    <row r="1250" spans="1:20" ht="63.75">
      <c r="A1250" s="191">
        <v>340</v>
      </c>
      <c r="B1250" s="68"/>
      <c r="C1250" s="212" t="s">
        <v>136</v>
      </c>
      <c r="D1250" s="213">
        <v>45754</v>
      </c>
      <c r="E1250" s="191" t="s">
        <v>4309</v>
      </c>
      <c r="F1250" s="191" t="s">
        <v>14</v>
      </c>
      <c r="G1250" s="191">
        <v>3090760</v>
      </c>
      <c r="H1250" s="68"/>
      <c r="I1250" s="197" t="s">
        <v>5761</v>
      </c>
      <c r="J1250" s="68"/>
      <c r="K1250" s="68"/>
      <c r="L1250" s="68"/>
      <c r="M1250" s="68"/>
      <c r="N1250" s="348"/>
      <c r="O1250" s="348"/>
      <c r="P1250" s="214">
        <v>60</v>
      </c>
      <c r="Q1250" s="214">
        <v>0</v>
      </c>
      <c r="R1250" s="68" t="s">
        <v>1479</v>
      </c>
      <c r="S1250" s="349"/>
      <c r="T1250" s="272"/>
    </row>
    <row r="1251" spans="1:20" ht="76.5">
      <c r="A1251" s="191" t="s">
        <v>542</v>
      </c>
      <c r="B1251" s="68"/>
      <c r="C1251" s="212" t="s">
        <v>687</v>
      </c>
      <c r="D1251" s="213">
        <v>45754</v>
      </c>
      <c r="E1251" s="191" t="s">
        <v>4310</v>
      </c>
      <c r="F1251" s="191" t="s">
        <v>10</v>
      </c>
      <c r="G1251" s="191">
        <v>1123958</v>
      </c>
      <c r="H1251" s="68"/>
      <c r="I1251" s="197" t="s">
        <v>5762</v>
      </c>
      <c r="J1251" s="68"/>
      <c r="K1251" s="68"/>
      <c r="L1251" s="68"/>
      <c r="M1251" s="68"/>
      <c r="N1251" s="348"/>
      <c r="O1251" s="348"/>
      <c r="P1251" s="214">
        <v>19133.21</v>
      </c>
      <c r="Q1251" s="214">
        <v>0</v>
      </c>
      <c r="R1251" s="68" t="s">
        <v>1479</v>
      </c>
      <c r="S1251" s="349"/>
      <c r="T1251" s="272"/>
    </row>
    <row r="1252" spans="1:20" ht="89.25">
      <c r="A1252" s="191" t="s">
        <v>542</v>
      </c>
      <c r="B1252" s="68"/>
      <c r="C1252" s="212" t="s">
        <v>687</v>
      </c>
      <c r="D1252" s="213">
        <v>45754</v>
      </c>
      <c r="E1252" s="191" t="s">
        <v>4311</v>
      </c>
      <c r="F1252" s="191" t="s">
        <v>10</v>
      </c>
      <c r="G1252" s="191">
        <v>1123961</v>
      </c>
      <c r="H1252" s="68"/>
      <c r="I1252" s="197" t="s">
        <v>5763</v>
      </c>
      <c r="J1252" s="68"/>
      <c r="K1252" s="68"/>
      <c r="L1252" s="68"/>
      <c r="M1252" s="68"/>
      <c r="N1252" s="348"/>
      <c r="O1252" s="348"/>
      <c r="P1252" s="214">
        <v>18057.02</v>
      </c>
      <c r="Q1252" s="214">
        <v>0</v>
      </c>
      <c r="R1252" s="68" t="s">
        <v>1479</v>
      </c>
      <c r="S1252" s="349"/>
      <c r="T1252" s="272"/>
    </row>
    <row r="1253" spans="1:20" ht="76.5">
      <c r="A1253" s="191">
        <v>513</v>
      </c>
      <c r="B1253" s="68"/>
      <c r="C1253" s="212" t="s">
        <v>160</v>
      </c>
      <c r="D1253" s="213">
        <v>45754</v>
      </c>
      <c r="E1253" s="191" t="s">
        <v>4312</v>
      </c>
      <c r="F1253" s="191" t="s">
        <v>10</v>
      </c>
      <c r="G1253" s="191">
        <v>1123957</v>
      </c>
      <c r="H1253" s="68"/>
      <c r="I1253" s="197" t="s">
        <v>5764</v>
      </c>
      <c r="J1253" s="68"/>
      <c r="K1253" s="68"/>
      <c r="L1253" s="68"/>
      <c r="M1253" s="68"/>
      <c r="N1253" s="348"/>
      <c r="O1253" s="348"/>
      <c r="P1253" s="214">
        <v>60</v>
      </c>
      <c r="Q1253" s="214">
        <v>0</v>
      </c>
      <c r="R1253" s="68" t="s">
        <v>1479</v>
      </c>
      <c r="S1253" s="349"/>
      <c r="T1253" s="272"/>
    </row>
    <row r="1254" spans="1:20" ht="76.5">
      <c r="A1254" s="191">
        <v>513</v>
      </c>
      <c r="B1254" s="68"/>
      <c r="C1254" s="212" t="s">
        <v>160</v>
      </c>
      <c r="D1254" s="213">
        <v>45754</v>
      </c>
      <c r="E1254" s="191" t="s">
        <v>4313</v>
      </c>
      <c r="F1254" s="191" t="s">
        <v>10</v>
      </c>
      <c r="G1254" s="191">
        <v>1123954</v>
      </c>
      <c r="H1254" s="68"/>
      <c r="I1254" s="197" t="s">
        <v>5765</v>
      </c>
      <c r="J1254" s="68"/>
      <c r="K1254" s="68"/>
      <c r="L1254" s="68"/>
      <c r="M1254" s="68"/>
      <c r="N1254" s="348"/>
      <c r="O1254" s="348"/>
      <c r="P1254" s="214">
        <v>60</v>
      </c>
      <c r="Q1254" s="214">
        <v>0</v>
      </c>
      <c r="R1254" s="68" t="s">
        <v>1479</v>
      </c>
      <c r="S1254" s="349"/>
      <c r="T1254" s="272"/>
    </row>
    <row r="1255" spans="1:20" ht="38.25">
      <c r="A1255" s="191">
        <v>16</v>
      </c>
      <c r="B1255" s="68"/>
      <c r="C1255" s="212" t="s">
        <v>40</v>
      </c>
      <c r="D1255" s="213">
        <v>45755</v>
      </c>
      <c r="E1255" s="191" t="s">
        <v>4314</v>
      </c>
      <c r="F1255" s="191" t="s">
        <v>3</v>
      </c>
      <c r="G1255" s="191">
        <v>2275462</v>
      </c>
      <c r="H1255" s="68"/>
      <c r="I1255" s="197" t="s">
        <v>5766</v>
      </c>
      <c r="J1255" s="68"/>
      <c r="K1255" s="68"/>
      <c r="L1255" s="68"/>
      <c r="M1255" s="68"/>
      <c r="N1255" s="348"/>
      <c r="O1255" s="348"/>
      <c r="P1255" s="214">
        <v>0</v>
      </c>
      <c r="Q1255" s="214">
        <v>4611.59</v>
      </c>
      <c r="R1255" s="68" t="s">
        <v>1479</v>
      </c>
      <c r="S1255" s="349"/>
      <c r="T1255" s="272"/>
    </row>
    <row r="1256" spans="1:20" ht="38.25">
      <c r="A1256" s="191">
        <v>590</v>
      </c>
      <c r="B1256" s="68"/>
      <c r="C1256" s="212" t="s">
        <v>1280</v>
      </c>
      <c r="D1256" s="213">
        <v>45755</v>
      </c>
      <c r="E1256" s="191" t="s">
        <v>4315</v>
      </c>
      <c r="F1256" s="191" t="s">
        <v>3</v>
      </c>
      <c r="G1256" s="191">
        <v>2275463</v>
      </c>
      <c r="H1256" s="68"/>
      <c r="I1256" s="197" t="s">
        <v>5767</v>
      </c>
      <c r="J1256" s="68"/>
      <c r="K1256" s="68"/>
      <c r="L1256" s="68"/>
      <c r="M1256" s="68"/>
      <c r="N1256" s="348"/>
      <c r="O1256" s="348"/>
      <c r="P1256" s="214">
        <v>0</v>
      </c>
      <c r="Q1256" s="214">
        <v>1281.19</v>
      </c>
      <c r="R1256" s="68" t="s">
        <v>1479</v>
      </c>
      <c r="S1256" s="349"/>
      <c r="T1256" s="272"/>
    </row>
    <row r="1257" spans="1:20" ht="51">
      <c r="A1257" s="191">
        <v>20</v>
      </c>
      <c r="B1257" s="68"/>
      <c r="C1257" s="212" t="s">
        <v>41</v>
      </c>
      <c r="D1257" s="213">
        <v>45755</v>
      </c>
      <c r="E1257" s="191" t="s">
        <v>4316</v>
      </c>
      <c r="F1257" s="191" t="s">
        <v>3</v>
      </c>
      <c r="G1257" s="191">
        <v>2275469</v>
      </c>
      <c r="H1257" s="68"/>
      <c r="I1257" s="197" t="s">
        <v>5768</v>
      </c>
      <c r="J1257" s="68"/>
      <c r="K1257" s="68"/>
      <c r="L1257" s="68"/>
      <c r="M1257" s="68"/>
      <c r="N1257" s="348"/>
      <c r="O1257" s="348"/>
      <c r="P1257" s="214">
        <v>0</v>
      </c>
      <c r="Q1257" s="214">
        <v>744</v>
      </c>
      <c r="R1257" s="68" t="s">
        <v>1479</v>
      </c>
      <c r="S1257" s="349"/>
      <c r="T1257" s="272"/>
    </row>
    <row r="1258" spans="1:20" ht="63.75">
      <c r="A1258" s="191">
        <v>20</v>
      </c>
      <c r="B1258" s="68"/>
      <c r="C1258" s="212" t="s">
        <v>41</v>
      </c>
      <c r="D1258" s="213">
        <v>45755</v>
      </c>
      <c r="E1258" s="191" t="s">
        <v>4317</v>
      </c>
      <c r="F1258" s="191" t="s">
        <v>3</v>
      </c>
      <c r="G1258" s="191">
        <v>2275471</v>
      </c>
      <c r="H1258" s="68"/>
      <c r="I1258" s="197" t="s">
        <v>5769</v>
      </c>
      <c r="J1258" s="68"/>
      <c r="K1258" s="68"/>
      <c r="L1258" s="68"/>
      <c r="M1258" s="68"/>
      <c r="N1258" s="348"/>
      <c r="O1258" s="348"/>
      <c r="P1258" s="214">
        <v>0</v>
      </c>
      <c r="Q1258" s="214">
        <v>0.22</v>
      </c>
      <c r="R1258" s="68" t="s">
        <v>1479</v>
      </c>
      <c r="S1258" s="349"/>
      <c r="T1258" s="272"/>
    </row>
    <row r="1259" spans="1:20" ht="38.25">
      <c r="A1259" s="191">
        <v>15</v>
      </c>
      <c r="B1259" s="68"/>
      <c r="C1259" s="212" t="s">
        <v>39</v>
      </c>
      <c r="D1259" s="213">
        <v>45755</v>
      </c>
      <c r="E1259" s="191" t="s">
        <v>4318</v>
      </c>
      <c r="F1259" s="191" t="s">
        <v>3</v>
      </c>
      <c r="G1259" s="191">
        <v>2275496</v>
      </c>
      <c r="H1259" s="68"/>
      <c r="I1259" s="197" t="s">
        <v>5770</v>
      </c>
      <c r="J1259" s="68"/>
      <c r="K1259" s="68"/>
      <c r="L1259" s="68"/>
      <c r="M1259" s="68"/>
      <c r="N1259" s="348"/>
      <c r="O1259" s="348"/>
      <c r="P1259" s="214">
        <v>0</v>
      </c>
      <c r="Q1259" s="214">
        <v>1571</v>
      </c>
      <c r="R1259" s="68" t="s">
        <v>1479</v>
      </c>
      <c r="S1259" s="349"/>
      <c r="T1259" s="272"/>
    </row>
    <row r="1260" spans="1:20" ht="51">
      <c r="A1260" s="191">
        <v>383</v>
      </c>
      <c r="B1260" s="68"/>
      <c r="C1260" s="212" t="s">
        <v>1242</v>
      </c>
      <c r="D1260" s="213">
        <v>45755</v>
      </c>
      <c r="E1260" s="191" t="s">
        <v>4319</v>
      </c>
      <c r="F1260" s="191" t="s">
        <v>3</v>
      </c>
      <c r="G1260" s="191">
        <v>2275505</v>
      </c>
      <c r="H1260" s="68"/>
      <c r="I1260" s="197" t="s">
        <v>5771</v>
      </c>
      <c r="J1260" s="68"/>
      <c r="K1260" s="68"/>
      <c r="L1260" s="68"/>
      <c r="M1260" s="68"/>
      <c r="N1260" s="348"/>
      <c r="O1260" s="348"/>
      <c r="P1260" s="214">
        <v>0</v>
      </c>
      <c r="Q1260" s="214">
        <v>36902.5</v>
      </c>
      <c r="R1260" s="68" t="s">
        <v>1479</v>
      </c>
      <c r="S1260" s="349"/>
      <c r="T1260" s="272"/>
    </row>
    <row r="1261" spans="1:20" ht="38.25">
      <c r="A1261" s="191">
        <v>269</v>
      </c>
      <c r="B1261" s="68"/>
      <c r="C1261" s="212" t="s">
        <v>109</v>
      </c>
      <c r="D1261" s="213">
        <v>45755</v>
      </c>
      <c r="E1261" s="191" t="s">
        <v>4320</v>
      </c>
      <c r="F1261" s="191" t="s">
        <v>3</v>
      </c>
      <c r="G1261" s="191">
        <v>2275529</v>
      </c>
      <c r="H1261" s="68"/>
      <c r="I1261" s="197" t="s">
        <v>5772</v>
      </c>
      <c r="J1261" s="68"/>
      <c r="K1261" s="68"/>
      <c r="L1261" s="68"/>
      <c r="M1261" s="68"/>
      <c r="N1261" s="348"/>
      <c r="O1261" s="348"/>
      <c r="P1261" s="214">
        <v>0</v>
      </c>
      <c r="Q1261" s="214">
        <v>2182.25</v>
      </c>
      <c r="R1261" s="68" t="s">
        <v>1479</v>
      </c>
      <c r="S1261" s="349"/>
      <c r="T1261" s="272"/>
    </row>
    <row r="1262" spans="1:20" ht="38.25">
      <c r="A1262" s="191">
        <v>130</v>
      </c>
      <c r="B1262" s="68"/>
      <c r="C1262" s="212" t="s">
        <v>58</v>
      </c>
      <c r="D1262" s="213">
        <v>45755</v>
      </c>
      <c r="E1262" s="191" t="s">
        <v>4321</v>
      </c>
      <c r="F1262" s="191" t="s">
        <v>3</v>
      </c>
      <c r="G1262" s="191">
        <v>2275530</v>
      </c>
      <c r="H1262" s="68"/>
      <c r="I1262" s="197" t="s">
        <v>5773</v>
      </c>
      <c r="J1262" s="68"/>
      <c r="K1262" s="68"/>
      <c r="L1262" s="68"/>
      <c r="M1262" s="68"/>
      <c r="N1262" s="348"/>
      <c r="O1262" s="348"/>
      <c r="P1262" s="214">
        <v>0</v>
      </c>
      <c r="Q1262" s="214">
        <v>240.13</v>
      </c>
      <c r="R1262" s="68" t="s">
        <v>1479</v>
      </c>
      <c r="S1262" s="349"/>
      <c r="T1262" s="272"/>
    </row>
    <row r="1263" spans="1:20" ht="51">
      <c r="A1263" s="191">
        <v>86</v>
      </c>
      <c r="B1263" s="68"/>
      <c r="C1263" s="212" t="s">
        <v>50</v>
      </c>
      <c r="D1263" s="213">
        <v>45755</v>
      </c>
      <c r="E1263" s="191" t="s">
        <v>4322</v>
      </c>
      <c r="F1263" s="191" t="s">
        <v>3</v>
      </c>
      <c r="G1263" s="191">
        <v>2275535</v>
      </c>
      <c r="H1263" s="68"/>
      <c r="I1263" s="197" t="s">
        <v>5774</v>
      </c>
      <c r="J1263" s="68"/>
      <c r="K1263" s="68"/>
      <c r="L1263" s="68"/>
      <c r="M1263" s="68"/>
      <c r="N1263" s="348"/>
      <c r="O1263" s="348"/>
      <c r="P1263" s="214">
        <v>0</v>
      </c>
      <c r="Q1263" s="214">
        <v>50</v>
      </c>
      <c r="R1263" s="68" t="s">
        <v>1479</v>
      </c>
      <c r="S1263" s="349"/>
      <c r="T1263" s="272"/>
    </row>
    <row r="1264" spans="1:20" ht="51">
      <c r="A1264" s="191" t="s">
        <v>550</v>
      </c>
      <c r="B1264" s="68"/>
      <c r="C1264" s="212" t="s">
        <v>589</v>
      </c>
      <c r="D1264" s="213">
        <v>45755</v>
      </c>
      <c r="E1264" s="191" t="s">
        <v>4323</v>
      </c>
      <c r="F1264" s="191" t="s">
        <v>3</v>
      </c>
      <c r="G1264" s="191">
        <v>2275536</v>
      </c>
      <c r="H1264" s="68"/>
      <c r="I1264" s="197" t="s">
        <v>5775</v>
      </c>
      <c r="J1264" s="68"/>
      <c r="K1264" s="68"/>
      <c r="L1264" s="68"/>
      <c r="M1264" s="68"/>
      <c r="N1264" s="348"/>
      <c r="O1264" s="348"/>
      <c r="P1264" s="214">
        <v>0</v>
      </c>
      <c r="Q1264" s="214">
        <v>3291.7</v>
      </c>
      <c r="R1264" s="68" t="s">
        <v>1479</v>
      </c>
      <c r="S1264" s="349"/>
      <c r="T1264" s="272"/>
    </row>
    <row r="1265" spans="1:20" ht="51">
      <c r="A1265" s="191" t="s">
        <v>550</v>
      </c>
      <c r="B1265" s="68"/>
      <c r="C1265" s="212" t="s">
        <v>589</v>
      </c>
      <c r="D1265" s="213">
        <v>45755</v>
      </c>
      <c r="E1265" s="191" t="s">
        <v>4324</v>
      </c>
      <c r="F1265" s="191" t="s">
        <v>3</v>
      </c>
      <c r="G1265" s="191">
        <v>2275539</v>
      </c>
      <c r="H1265" s="68"/>
      <c r="I1265" s="197" t="s">
        <v>5775</v>
      </c>
      <c r="J1265" s="68"/>
      <c r="K1265" s="68"/>
      <c r="L1265" s="68"/>
      <c r="M1265" s="68"/>
      <c r="N1265" s="348"/>
      <c r="O1265" s="348"/>
      <c r="P1265" s="214">
        <v>0</v>
      </c>
      <c r="Q1265" s="214">
        <v>3291.7</v>
      </c>
      <c r="R1265" s="68" t="s">
        <v>1479</v>
      </c>
      <c r="S1265" s="349"/>
      <c r="T1265" s="272"/>
    </row>
    <row r="1266" spans="1:20" ht="51">
      <c r="A1266" s="191" t="s">
        <v>550</v>
      </c>
      <c r="B1266" s="68"/>
      <c r="C1266" s="212" t="s">
        <v>589</v>
      </c>
      <c r="D1266" s="213">
        <v>45755</v>
      </c>
      <c r="E1266" s="191" t="s">
        <v>4325</v>
      </c>
      <c r="F1266" s="191" t="s">
        <v>3</v>
      </c>
      <c r="G1266" s="191">
        <v>2275567</v>
      </c>
      <c r="H1266" s="68"/>
      <c r="I1266" s="197" t="s">
        <v>5776</v>
      </c>
      <c r="J1266" s="68"/>
      <c r="K1266" s="68"/>
      <c r="L1266" s="68"/>
      <c r="M1266" s="68"/>
      <c r="N1266" s="348"/>
      <c r="O1266" s="348"/>
      <c r="P1266" s="214">
        <v>0</v>
      </c>
      <c r="Q1266" s="214">
        <v>8349.69</v>
      </c>
      <c r="R1266" s="68" t="s">
        <v>1479</v>
      </c>
      <c r="S1266" s="349"/>
      <c r="T1266" s="272"/>
    </row>
    <row r="1267" spans="1:20" ht="51">
      <c r="A1267" s="191" t="s">
        <v>550</v>
      </c>
      <c r="B1267" s="68"/>
      <c r="C1267" s="212" t="s">
        <v>589</v>
      </c>
      <c r="D1267" s="213">
        <v>45755</v>
      </c>
      <c r="E1267" s="191" t="s">
        <v>4326</v>
      </c>
      <c r="F1267" s="191" t="s">
        <v>3</v>
      </c>
      <c r="G1267" s="191">
        <v>2275563</v>
      </c>
      <c r="H1267" s="68"/>
      <c r="I1267" s="197" t="s">
        <v>5777</v>
      </c>
      <c r="J1267" s="68"/>
      <c r="K1267" s="68"/>
      <c r="L1267" s="68"/>
      <c r="M1267" s="68"/>
      <c r="N1267" s="348"/>
      <c r="O1267" s="348"/>
      <c r="P1267" s="214">
        <v>0</v>
      </c>
      <c r="Q1267" s="214">
        <v>8333.74</v>
      </c>
      <c r="R1267" s="68" t="s">
        <v>1479</v>
      </c>
      <c r="S1267" s="349"/>
      <c r="T1267" s="272"/>
    </row>
    <row r="1268" spans="1:20" ht="38.25">
      <c r="A1268" s="191">
        <v>46</v>
      </c>
      <c r="B1268" s="68"/>
      <c r="C1268" s="212" t="s">
        <v>1367</v>
      </c>
      <c r="D1268" s="213">
        <v>45755</v>
      </c>
      <c r="E1268" s="191" t="s">
        <v>4327</v>
      </c>
      <c r="F1268" s="191" t="s">
        <v>3</v>
      </c>
      <c r="G1268" s="191">
        <v>2275572</v>
      </c>
      <c r="H1268" s="68"/>
      <c r="I1268" s="197" t="s">
        <v>5778</v>
      </c>
      <c r="J1268" s="68"/>
      <c r="K1268" s="68"/>
      <c r="L1268" s="68"/>
      <c r="M1268" s="68"/>
      <c r="N1268" s="348"/>
      <c r="O1268" s="348"/>
      <c r="P1268" s="214">
        <v>0</v>
      </c>
      <c r="Q1268" s="214">
        <v>1500</v>
      </c>
      <c r="R1268" s="68" t="s">
        <v>1479</v>
      </c>
      <c r="S1268" s="349"/>
      <c r="T1268" s="272"/>
    </row>
    <row r="1269" spans="1:20" ht="51">
      <c r="A1269" s="191">
        <v>385</v>
      </c>
      <c r="B1269" s="68"/>
      <c r="C1269" s="212" t="s">
        <v>688</v>
      </c>
      <c r="D1269" s="213">
        <v>45755</v>
      </c>
      <c r="E1269" s="191" t="s">
        <v>4328</v>
      </c>
      <c r="F1269" s="191" t="s">
        <v>3</v>
      </c>
      <c r="G1269" s="191">
        <v>2275574</v>
      </c>
      <c r="H1269" s="68"/>
      <c r="I1269" s="197" t="s">
        <v>5779</v>
      </c>
      <c r="J1269" s="68"/>
      <c r="K1269" s="68"/>
      <c r="L1269" s="68"/>
      <c r="M1269" s="68"/>
      <c r="N1269" s="348"/>
      <c r="O1269" s="348"/>
      <c r="P1269" s="214">
        <v>0</v>
      </c>
      <c r="Q1269" s="214">
        <v>30</v>
      </c>
      <c r="R1269" s="68" t="s">
        <v>1479</v>
      </c>
      <c r="S1269" s="349"/>
      <c r="T1269" s="272"/>
    </row>
    <row r="1270" spans="1:20" ht="38.25">
      <c r="A1270" s="191" t="s">
        <v>550</v>
      </c>
      <c r="B1270" s="68"/>
      <c r="C1270" s="212" t="s">
        <v>589</v>
      </c>
      <c r="D1270" s="213">
        <v>45755</v>
      </c>
      <c r="E1270" s="191" t="s">
        <v>4329</v>
      </c>
      <c r="F1270" s="191" t="s">
        <v>3</v>
      </c>
      <c r="G1270" s="191">
        <v>2275586</v>
      </c>
      <c r="H1270" s="68"/>
      <c r="I1270" s="197" t="s">
        <v>5780</v>
      </c>
      <c r="J1270" s="68"/>
      <c r="K1270" s="68"/>
      <c r="L1270" s="68"/>
      <c r="M1270" s="68"/>
      <c r="N1270" s="348"/>
      <c r="O1270" s="348"/>
      <c r="P1270" s="214">
        <v>0</v>
      </c>
      <c r="Q1270" s="214">
        <v>6575</v>
      </c>
      <c r="R1270" s="68" t="s">
        <v>1479</v>
      </c>
      <c r="S1270" s="349"/>
      <c r="T1270" s="272"/>
    </row>
    <row r="1271" spans="1:20" ht="38.25">
      <c r="A1271" s="191">
        <v>650</v>
      </c>
      <c r="B1271" s="68"/>
      <c r="C1271" s="212" t="s">
        <v>175</v>
      </c>
      <c r="D1271" s="213">
        <v>45755</v>
      </c>
      <c r="E1271" s="191" t="s">
        <v>4330</v>
      </c>
      <c r="F1271" s="191" t="s">
        <v>3</v>
      </c>
      <c r="G1271" s="191">
        <v>2275592</v>
      </c>
      <c r="H1271" s="68"/>
      <c r="I1271" s="197" t="s">
        <v>5781</v>
      </c>
      <c r="J1271" s="68"/>
      <c r="K1271" s="68"/>
      <c r="L1271" s="68"/>
      <c r="M1271" s="68"/>
      <c r="N1271" s="348"/>
      <c r="O1271" s="348"/>
      <c r="P1271" s="214">
        <v>0</v>
      </c>
      <c r="Q1271" s="214">
        <v>0.01</v>
      </c>
      <c r="R1271" s="68" t="s">
        <v>2747</v>
      </c>
      <c r="S1271" s="349"/>
      <c r="T1271" s="272"/>
    </row>
    <row r="1272" spans="1:20" ht="51">
      <c r="A1272" s="191">
        <v>86</v>
      </c>
      <c r="B1272" s="68"/>
      <c r="C1272" s="212" t="s">
        <v>50</v>
      </c>
      <c r="D1272" s="213">
        <v>45755</v>
      </c>
      <c r="E1272" s="191" t="s">
        <v>4331</v>
      </c>
      <c r="F1272" s="191" t="s">
        <v>3</v>
      </c>
      <c r="G1272" s="191">
        <v>2275598</v>
      </c>
      <c r="H1272" s="68"/>
      <c r="I1272" s="197" t="s">
        <v>5782</v>
      </c>
      <c r="J1272" s="68"/>
      <c r="K1272" s="68"/>
      <c r="L1272" s="68"/>
      <c r="M1272" s="68"/>
      <c r="N1272" s="348"/>
      <c r="O1272" s="348"/>
      <c r="P1272" s="214">
        <v>0</v>
      </c>
      <c r="Q1272" s="214">
        <v>23.87</v>
      </c>
      <c r="R1272" s="68" t="s">
        <v>1479</v>
      </c>
      <c r="S1272" s="349"/>
      <c r="T1272" s="272"/>
    </row>
    <row r="1273" spans="1:20" ht="38.25">
      <c r="A1273" s="191">
        <v>86</v>
      </c>
      <c r="B1273" s="68"/>
      <c r="C1273" s="212" t="s">
        <v>50</v>
      </c>
      <c r="D1273" s="213">
        <v>45755</v>
      </c>
      <c r="E1273" s="191" t="s">
        <v>4332</v>
      </c>
      <c r="F1273" s="191" t="s">
        <v>3</v>
      </c>
      <c r="G1273" s="191">
        <v>2275600</v>
      </c>
      <c r="H1273" s="68"/>
      <c r="I1273" s="197" t="s">
        <v>5783</v>
      </c>
      <c r="J1273" s="68"/>
      <c r="K1273" s="68"/>
      <c r="L1273" s="68"/>
      <c r="M1273" s="68"/>
      <c r="N1273" s="348"/>
      <c r="O1273" s="348"/>
      <c r="P1273" s="214">
        <v>0</v>
      </c>
      <c r="Q1273" s="214">
        <v>334.37</v>
      </c>
      <c r="R1273" s="68" t="s">
        <v>1479</v>
      </c>
      <c r="S1273" s="349"/>
      <c r="T1273" s="272"/>
    </row>
    <row r="1274" spans="1:20" ht="51">
      <c r="A1274" s="191">
        <v>86</v>
      </c>
      <c r="B1274" s="68"/>
      <c r="C1274" s="212" t="s">
        <v>50</v>
      </c>
      <c r="D1274" s="213">
        <v>45755</v>
      </c>
      <c r="E1274" s="191" t="s">
        <v>4333</v>
      </c>
      <c r="F1274" s="191" t="s">
        <v>3</v>
      </c>
      <c r="G1274" s="191">
        <v>2275601</v>
      </c>
      <c r="H1274" s="68"/>
      <c r="I1274" s="197" t="s">
        <v>5784</v>
      </c>
      <c r="J1274" s="68"/>
      <c r="K1274" s="68"/>
      <c r="L1274" s="68"/>
      <c r="M1274" s="68"/>
      <c r="N1274" s="348"/>
      <c r="O1274" s="348"/>
      <c r="P1274" s="214">
        <v>0</v>
      </c>
      <c r="Q1274" s="214">
        <v>95</v>
      </c>
      <c r="R1274" s="68" t="s">
        <v>1479</v>
      </c>
      <c r="S1274" s="349"/>
      <c r="T1274" s="272"/>
    </row>
    <row r="1275" spans="1:20" ht="38.25">
      <c r="A1275" s="191" t="s">
        <v>550</v>
      </c>
      <c r="B1275" s="68"/>
      <c r="C1275" s="212" t="s">
        <v>589</v>
      </c>
      <c r="D1275" s="213">
        <v>45755</v>
      </c>
      <c r="E1275" s="191" t="s">
        <v>4334</v>
      </c>
      <c r="F1275" s="191" t="s">
        <v>3</v>
      </c>
      <c r="G1275" s="191">
        <v>2275605</v>
      </c>
      <c r="H1275" s="68"/>
      <c r="I1275" s="197" t="s">
        <v>5780</v>
      </c>
      <c r="J1275" s="68"/>
      <c r="K1275" s="68"/>
      <c r="L1275" s="68"/>
      <c r="M1275" s="68"/>
      <c r="N1275" s="348"/>
      <c r="O1275" s="348"/>
      <c r="P1275" s="214">
        <v>0</v>
      </c>
      <c r="Q1275" s="214">
        <v>30.53</v>
      </c>
      <c r="R1275" s="68" t="s">
        <v>1479</v>
      </c>
      <c r="S1275" s="349"/>
      <c r="T1275" s="272"/>
    </row>
    <row r="1276" spans="1:20" ht="51">
      <c r="A1276" s="191">
        <v>10</v>
      </c>
      <c r="B1276" s="68"/>
      <c r="C1276" s="212" t="s">
        <v>38</v>
      </c>
      <c r="D1276" s="213">
        <v>45755</v>
      </c>
      <c r="E1276" s="191" t="s">
        <v>4335</v>
      </c>
      <c r="F1276" s="191" t="s">
        <v>3</v>
      </c>
      <c r="G1276" s="191">
        <v>2275621</v>
      </c>
      <c r="H1276" s="68"/>
      <c r="I1276" s="197" t="s">
        <v>5785</v>
      </c>
      <c r="J1276" s="68"/>
      <c r="K1276" s="68"/>
      <c r="L1276" s="68"/>
      <c r="M1276" s="68"/>
      <c r="N1276" s="348"/>
      <c r="O1276" s="348"/>
      <c r="P1276" s="214">
        <v>0</v>
      </c>
      <c r="Q1276" s="214">
        <v>201</v>
      </c>
      <c r="R1276" s="68" t="s">
        <v>1479</v>
      </c>
      <c r="S1276" s="349"/>
      <c r="T1276" s="272"/>
    </row>
    <row r="1277" spans="1:20" ht="38.25">
      <c r="A1277" s="191">
        <v>15</v>
      </c>
      <c r="B1277" s="68"/>
      <c r="C1277" s="212" t="s">
        <v>39</v>
      </c>
      <c r="D1277" s="213">
        <v>45755</v>
      </c>
      <c r="E1277" s="191" t="s">
        <v>4336</v>
      </c>
      <c r="F1277" s="191" t="s">
        <v>3</v>
      </c>
      <c r="G1277" s="191">
        <v>2275625</v>
      </c>
      <c r="H1277" s="68"/>
      <c r="I1277" s="197" t="s">
        <v>5786</v>
      </c>
      <c r="J1277" s="68"/>
      <c r="K1277" s="68"/>
      <c r="L1277" s="68"/>
      <c r="M1277" s="68"/>
      <c r="N1277" s="348"/>
      <c r="O1277" s="348"/>
      <c r="P1277" s="214">
        <v>0</v>
      </c>
      <c r="Q1277" s="214">
        <v>213.18</v>
      </c>
      <c r="R1277" s="68" t="s">
        <v>1479</v>
      </c>
      <c r="S1277" s="349"/>
      <c r="T1277" s="272"/>
    </row>
    <row r="1278" spans="1:20" ht="38.25">
      <c r="A1278" s="191" t="s">
        <v>550</v>
      </c>
      <c r="B1278" s="68"/>
      <c r="C1278" s="212" t="s">
        <v>589</v>
      </c>
      <c r="D1278" s="213">
        <v>45755</v>
      </c>
      <c r="E1278" s="191" t="s">
        <v>4337</v>
      </c>
      <c r="F1278" s="191" t="s">
        <v>3</v>
      </c>
      <c r="G1278" s="191">
        <v>2275626</v>
      </c>
      <c r="H1278" s="68"/>
      <c r="I1278" s="197" t="s">
        <v>5787</v>
      </c>
      <c r="J1278" s="68"/>
      <c r="K1278" s="68"/>
      <c r="L1278" s="68"/>
      <c r="M1278" s="68"/>
      <c r="N1278" s="348"/>
      <c r="O1278" s="348"/>
      <c r="P1278" s="214">
        <v>0</v>
      </c>
      <c r="Q1278" s="214">
        <v>2084</v>
      </c>
      <c r="R1278" s="68" t="s">
        <v>1479</v>
      </c>
      <c r="S1278" s="349"/>
      <c r="T1278" s="272"/>
    </row>
    <row r="1279" spans="1:20" ht="38.25">
      <c r="A1279" s="191">
        <v>46</v>
      </c>
      <c r="B1279" s="68"/>
      <c r="C1279" s="212" t="s">
        <v>1367</v>
      </c>
      <c r="D1279" s="213">
        <v>45755</v>
      </c>
      <c r="E1279" s="191" t="s">
        <v>4338</v>
      </c>
      <c r="F1279" s="191" t="s">
        <v>3</v>
      </c>
      <c r="G1279" s="191">
        <v>2275673</v>
      </c>
      <c r="H1279" s="68"/>
      <c r="I1279" s="197" t="s">
        <v>5788</v>
      </c>
      <c r="J1279" s="68"/>
      <c r="K1279" s="68"/>
      <c r="L1279" s="68"/>
      <c r="M1279" s="68"/>
      <c r="N1279" s="348"/>
      <c r="O1279" s="348"/>
      <c r="P1279" s="214">
        <v>0</v>
      </c>
      <c r="Q1279" s="214">
        <v>1660</v>
      </c>
      <c r="R1279" s="68" t="s">
        <v>1479</v>
      </c>
      <c r="S1279" s="349"/>
      <c r="T1279" s="272"/>
    </row>
    <row r="1280" spans="1:20" ht="51">
      <c r="A1280" s="191">
        <v>132</v>
      </c>
      <c r="B1280" s="68"/>
      <c r="C1280" s="212" t="s">
        <v>59</v>
      </c>
      <c r="D1280" s="213">
        <v>45755</v>
      </c>
      <c r="E1280" s="191" t="s">
        <v>4339</v>
      </c>
      <c r="F1280" s="191" t="s">
        <v>3</v>
      </c>
      <c r="G1280" s="191">
        <v>2275639</v>
      </c>
      <c r="H1280" s="68"/>
      <c r="I1280" s="197" t="s">
        <v>5789</v>
      </c>
      <c r="J1280" s="68"/>
      <c r="K1280" s="68"/>
      <c r="L1280" s="68"/>
      <c r="M1280" s="68"/>
      <c r="N1280" s="348"/>
      <c r="O1280" s="348"/>
      <c r="P1280" s="214">
        <v>0</v>
      </c>
      <c r="Q1280" s="214">
        <v>1380</v>
      </c>
      <c r="R1280" s="68" t="s">
        <v>1479</v>
      </c>
      <c r="S1280" s="349"/>
      <c r="T1280" s="272"/>
    </row>
    <row r="1281" spans="1:20" ht="51">
      <c r="A1281" s="191">
        <v>35</v>
      </c>
      <c r="B1281" s="68"/>
      <c r="C1281" s="212" t="s">
        <v>43</v>
      </c>
      <c r="D1281" s="213">
        <v>45755</v>
      </c>
      <c r="E1281" s="191" t="s">
        <v>4340</v>
      </c>
      <c r="F1281" s="191" t="s">
        <v>3</v>
      </c>
      <c r="G1281" s="191">
        <v>2275641</v>
      </c>
      <c r="H1281" s="68"/>
      <c r="I1281" s="197" t="s">
        <v>5790</v>
      </c>
      <c r="J1281" s="68"/>
      <c r="K1281" s="68"/>
      <c r="L1281" s="68"/>
      <c r="M1281" s="68"/>
      <c r="N1281" s="348"/>
      <c r="O1281" s="348"/>
      <c r="P1281" s="214">
        <v>0</v>
      </c>
      <c r="Q1281" s="214">
        <v>3513.93</v>
      </c>
      <c r="R1281" s="68" t="s">
        <v>1479</v>
      </c>
      <c r="S1281" s="349"/>
      <c r="T1281" s="272"/>
    </row>
    <row r="1282" spans="1:20" ht="38.25">
      <c r="A1282" s="191">
        <v>253</v>
      </c>
      <c r="B1282" s="68"/>
      <c r="C1282" s="212" t="s">
        <v>104</v>
      </c>
      <c r="D1282" s="213">
        <v>45755</v>
      </c>
      <c r="E1282" s="191" t="s">
        <v>4341</v>
      </c>
      <c r="F1282" s="191" t="s">
        <v>3</v>
      </c>
      <c r="G1282" s="191">
        <v>2275394</v>
      </c>
      <c r="H1282" s="68"/>
      <c r="I1282" s="197" t="s">
        <v>5791</v>
      </c>
      <c r="J1282" s="68"/>
      <c r="K1282" s="68"/>
      <c r="L1282" s="68"/>
      <c r="M1282" s="68"/>
      <c r="N1282" s="348"/>
      <c r="O1282" s="348"/>
      <c r="P1282" s="214">
        <v>0</v>
      </c>
      <c r="Q1282" s="214">
        <v>6223.29</v>
      </c>
      <c r="R1282" s="68" t="s">
        <v>1479</v>
      </c>
      <c r="S1282" s="349"/>
      <c r="T1282" s="272"/>
    </row>
    <row r="1283" spans="1:20" ht="38.25">
      <c r="A1283" s="191">
        <v>253</v>
      </c>
      <c r="B1283" s="68"/>
      <c r="C1283" s="212" t="s">
        <v>104</v>
      </c>
      <c r="D1283" s="213">
        <v>45755</v>
      </c>
      <c r="E1283" s="191" t="s">
        <v>4342</v>
      </c>
      <c r="F1283" s="191" t="s">
        <v>3</v>
      </c>
      <c r="G1283" s="191">
        <v>2275397</v>
      </c>
      <c r="H1283" s="68"/>
      <c r="I1283" s="197" t="s">
        <v>5792</v>
      </c>
      <c r="J1283" s="68"/>
      <c r="K1283" s="68"/>
      <c r="L1283" s="68"/>
      <c r="M1283" s="68"/>
      <c r="N1283" s="348"/>
      <c r="O1283" s="348"/>
      <c r="P1283" s="214">
        <v>0</v>
      </c>
      <c r="Q1283" s="214">
        <v>268710.68</v>
      </c>
      <c r="R1283" s="68" t="s">
        <v>1479</v>
      </c>
      <c r="S1283" s="349"/>
      <c r="T1283" s="272"/>
    </row>
    <row r="1284" spans="1:20" ht="63.75">
      <c r="A1284" s="191">
        <v>254</v>
      </c>
      <c r="B1284" s="68"/>
      <c r="C1284" s="212" t="s">
        <v>105</v>
      </c>
      <c r="D1284" s="213">
        <v>45755</v>
      </c>
      <c r="E1284" s="191" t="s">
        <v>4343</v>
      </c>
      <c r="F1284" s="191" t="s">
        <v>3</v>
      </c>
      <c r="G1284" s="191">
        <v>2275408</v>
      </c>
      <c r="H1284" s="68"/>
      <c r="I1284" s="197" t="s">
        <v>5793</v>
      </c>
      <c r="J1284" s="68"/>
      <c r="K1284" s="68"/>
      <c r="L1284" s="68"/>
      <c r="M1284" s="68"/>
      <c r="N1284" s="348"/>
      <c r="O1284" s="348"/>
      <c r="P1284" s="214">
        <v>0</v>
      </c>
      <c r="Q1284" s="214">
        <v>16285</v>
      </c>
      <c r="R1284" s="68" t="s">
        <v>1479</v>
      </c>
      <c r="S1284" s="349"/>
      <c r="T1284" s="272"/>
    </row>
    <row r="1285" spans="1:20" ht="51">
      <c r="A1285" s="191">
        <v>254</v>
      </c>
      <c r="B1285" s="68"/>
      <c r="C1285" s="212" t="s">
        <v>105</v>
      </c>
      <c r="D1285" s="213">
        <v>45755</v>
      </c>
      <c r="E1285" s="191" t="s">
        <v>4344</v>
      </c>
      <c r="F1285" s="191" t="s">
        <v>3</v>
      </c>
      <c r="G1285" s="191">
        <v>2275409</v>
      </c>
      <c r="H1285" s="68"/>
      <c r="I1285" s="197" t="s">
        <v>5794</v>
      </c>
      <c r="J1285" s="68"/>
      <c r="K1285" s="68"/>
      <c r="L1285" s="68"/>
      <c r="M1285" s="68"/>
      <c r="N1285" s="348"/>
      <c r="O1285" s="348"/>
      <c r="P1285" s="214">
        <v>0</v>
      </c>
      <c r="Q1285" s="214">
        <v>30013</v>
      </c>
      <c r="R1285" s="68" t="s">
        <v>1479</v>
      </c>
      <c r="S1285" s="349"/>
      <c r="T1285" s="272"/>
    </row>
    <row r="1286" spans="1:20" ht="51">
      <c r="A1286" s="191">
        <v>254</v>
      </c>
      <c r="B1286" s="68"/>
      <c r="C1286" s="212" t="s">
        <v>105</v>
      </c>
      <c r="D1286" s="213">
        <v>45755</v>
      </c>
      <c r="E1286" s="191" t="s">
        <v>4345</v>
      </c>
      <c r="F1286" s="191" t="s">
        <v>3</v>
      </c>
      <c r="G1286" s="191">
        <v>2275410</v>
      </c>
      <c r="H1286" s="68"/>
      <c r="I1286" s="197" t="s">
        <v>5795</v>
      </c>
      <c r="J1286" s="68"/>
      <c r="K1286" s="68"/>
      <c r="L1286" s="68"/>
      <c r="M1286" s="68"/>
      <c r="N1286" s="348"/>
      <c r="O1286" s="348"/>
      <c r="P1286" s="214">
        <v>0</v>
      </c>
      <c r="Q1286" s="214">
        <v>16420</v>
      </c>
      <c r="R1286" s="68" t="s">
        <v>1479</v>
      </c>
      <c r="S1286" s="349"/>
      <c r="T1286" s="272"/>
    </row>
    <row r="1287" spans="1:20" ht="51">
      <c r="A1287" s="191">
        <v>254</v>
      </c>
      <c r="B1287" s="68"/>
      <c r="C1287" s="212" t="s">
        <v>105</v>
      </c>
      <c r="D1287" s="213">
        <v>45755</v>
      </c>
      <c r="E1287" s="191" t="s">
        <v>4346</v>
      </c>
      <c r="F1287" s="191" t="s">
        <v>3</v>
      </c>
      <c r="G1287" s="191">
        <v>2275412</v>
      </c>
      <c r="H1287" s="68"/>
      <c r="I1287" s="197" t="s">
        <v>5796</v>
      </c>
      <c r="J1287" s="68"/>
      <c r="K1287" s="68"/>
      <c r="L1287" s="68"/>
      <c r="M1287" s="68"/>
      <c r="N1287" s="348"/>
      <c r="O1287" s="348"/>
      <c r="P1287" s="214">
        <v>0</v>
      </c>
      <c r="Q1287" s="214">
        <v>126881</v>
      </c>
      <c r="R1287" s="68" t="s">
        <v>1479</v>
      </c>
      <c r="S1287" s="349"/>
      <c r="T1287" s="272"/>
    </row>
    <row r="1288" spans="1:20" ht="51">
      <c r="A1288" s="191">
        <v>254</v>
      </c>
      <c r="B1288" s="68"/>
      <c r="C1288" s="212" t="s">
        <v>105</v>
      </c>
      <c r="D1288" s="213">
        <v>45755</v>
      </c>
      <c r="E1288" s="191" t="s">
        <v>4347</v>
      </c>
      <c r="F1288" s="191" t="s">
        <v>3</v>
      </c>
      <c r="G1288" s="191">
        <v>2275413</v>
      </c>
      <c r="H1288" s="68"/>
      <c r="I1288" s="197" t="s">
        <v>5797</v>
      </c>
      <c r="J1288" s="68"/>
      <c r="K1288" s="68"/>
      <c r="L1288" s="68"/>
      <c r="M1288" s="68"/>
      <c r="N1288" s="348"/>
      <c r="O1288" s="348"/>
      <c r="P1288" s="214">
        <v>0</v>
      </c>
      <c r="Q1288" s="214">
        <v>82771</v>
      </c>
      <c r="R1288" s="68" t="s">
        <v>1479</v>
      </c>
      <c r="S1288" s="349"/>
      <c r="T1288" s="272"/>
    </row>
    <row r="1289" spans="1:20" ht="51">
      <c r="A1289" s="191">
        <v>254</v>
      </c>
      <c r="B1289" s="68"/>
      <c r="C1289" s="212" t="s">
        <v>105</v>
      </c>
      <c r="D1289" s="213">
        <v>45755</v>
      </c>
      <c r="E1289" s="191" t="s">
        <v>4348</v>
      </c>
      <c r="F1289" s="191" t="s">
        <v>3</v>
      </c>
      <c r="G1289" s="191">
        <v>2275415</v>
      </c>
      <c r="H1289" s="68"/>
      <c r="I1289" s="197" t="s">
        <v>5798</v>
      </c>
      <c r="J1289" s="68"/>
      <c r="K1289" s="68"/>
      <c r="L1289" s="68"/>
      <c r="M1289" s="68"/>
      <c r="N1289" s="348"/>
      <c r="O1289" s="348"/>
      <c r="P1289" s="214">
        <v>0</v>
      </c>
      <c r="Q1289" s="214">
        <v>65195</v>
      </c>
      <c r="R1289" s="68" t="s">
        <v>1479</v>
      </c>
      <c r="S1289" s="349"/>
      <c r="T1289" s="272"/>
    </row>
    <row r="1290" spans="1:20" ht="51">
      <c r="A1290" s="191">
        <v>254</v>
      </c>
      <c r="B1290" s="68"/>
      <c r="C1290" s="212" t="s">
        <v>105</v>
      </c>
      <c r="D1290" s="213">
        <v>45755</v>
      </c>
      <c r="E1290" s="191" t="s">
        <v>4349</v>
      </c>
      <c r="F1290" s="191" t="s">
        <v>3</v>
      </c>
      <c r="G1290" s="191">
        <v>2275420</v>
      </c>
      <c r="H1290" s="68"/>
      <c r="I1290" s="197" t="s">
        <v>5799</v>
      </c>
      <c r="J1290" s="68"/>
      <c r="K1290" s="68"/>
      <c r="L1290" s="68"/>
      <c r="M1290" s="68"/>
      <c r="N1290" s="348"/>
      <c r="O1290" s="348"/>
      <c r="P1290" s="214">
        <v>0</v>
      </c>
      <c r="Q1290" s="214">
        <v>2978</v>
      </c>
      <c r="R1290" s="68" t="s">
        <v>1479</v>
      </c>
      <c r="S1290" s="349"/>
      <c r="T1290" s="272"/>
    </row>
    <row r="1291" spans="1:20" ht="51">
      <c r="A1291" s="191">
        <v>254</v>
      </c>
      <c r="B1291" s="68"/>
      <c r="C1291" s="212" t="s">
        <v>105</v>
      </c>
      <c r="D1291" s="213">
        <v>45755</v>
      </c>
      <c r="E1291" s="191" t="s">
        <v>4350</v>
      </c>
      <c r="F1291" s="191" t="s">
        <v>3</v>
      </c>
      <c r="G1291" s="191">
        <v>2275417</v>
      </c>
      <c r="H1291" s="68"/>
      <c r="I1291" s="197" t="s">
        <v>5800</v>
      </c>
      <c r="J1291" s="68"/>
      <c r="K1291" s="68"/>
      <c r="L1291" s="68"/>
      <c r="M1291" s="68"/>
      <c r="N1291" s="348"/>
      <c r="O1291" s="348"/>
      <c r="P1291" s="214">
        <v>0</v>
      </c>
      <c r="Q1291" s="214">
        <v>13335</v>
      </c>
      <c r="R1291" s="68" t="s">
        <v>1479</v>
      </c>
      <c r="S1291" s="349"/>
      <c r="T1291" s="272"/>
    </row>
    <row r="1292" spans="1:20" ht="51">
      <c r="A1292" s="191">
        <v>254</v>
      </c>
      <c r="B1292" s="68"/>
      <c r="C1292" s="212" t="s">
        <v>105</v>
      </c>
      <c r="D1292" s="213">
        <v>45755</v>
      </c>
      <c r="E1292" s="191" t="s">
        <v>4351</v>
      </c>
      <c r="F1292" s="191" t="s">
        <v>3</v>
      </c>
      <c r="G1292" s="191">
        <v>2275418</v>
      </c>
      <c r="H1292" s="68"/>
      <c r="I1292" s="197" t="s">
        <v>5801</v>
      </c>
      <c r="J1292" s="68"/>
      <c r="K1292" s="68"/>
      <c r="L1292" s="68"/>
      <c r="M1292" s="68"/>
      <c r="N1292" s="348"/>
      <c r="O1292" s="348"/>
      <c r="P1292" s="214">
        <v>0</v>
      </c>
      <c r="Q1292" s="214">
        <v>21392</v>
      </c>
      <c r="R1292" s="68" t="s">
        <v>1479</v>
      </c>
      <c r="S1292" s="349"/>
      <c r="T1292" s="272"/>
    </row>
    <row r="1293" spans="1:20" ht="51">
      <c r="A1293" s="191">
        <v>254</v>
      </c>
      <c r="B1293" s="68"/>
      <c r="C1293" s="212" t="s">
        <v>105</v>
      </c>
      <c r="D1293" s="213">
        <v>45755</v>
      </c>
      <c r="E1293" s="191" t="s">
        <v>4352</v>
      </c>
      <c r="F1293" s="191" t="s">
        <v>3</v>
      </c>
      <c r="G1293" s="191">
        <v>2275419</v>
      </c>
      <c r="H1293" s="68"/>
      <c r="I1293" s="197" t="s">
        <v>5802</v>
      </c>
      <c r="J1293" s="68"/>
      <c r="K1293" s="68"/>
      <c r="L1293" s="68"/>
      <c r="M1293" s="68"/>
      <c r="N1293" s="348"/>
      <c r="O1293" s="348"/>
      <c r="P1293" s="214">
        <v>0</v>
      </c>
      <c r="Q1293" s="214">
        <v>27425</v>
      </c>
      <c r="R1293" s="68" t="s">
        <v>1479</v>
      </c>
      <c r="S1293" s="349"/>
      <c r="T1293" s="272"/>
    </row>
    <row r="1294" spans="1:20" ht="51">
      <c r="A1294" s="191">
        <v>254</v>
      </c>
      <c r="B1294" s="68"/>
      <c r="C1294" s="212" t="s">
        <v>105</v>
      </c>
      <c r="D1294" s="213">
        <v>45755</v>
      </c>
      <c r="E1294" s="191" t="s">
        <v>4353</v>
      </c>
      <c r="F1294" s="191" t="s">
        <v>3</v>
      </c>
      <c r="G1294" s="191">
        <v>2275422</v>
      </c>
      <c r="H1294" s="68"/>
      <c r="I1294" s="197" t="s">
        <v>5803</v>
      </c>
      <c r="J1294" s="68"/>
      <c r="K1294" s="68"/>
      <c r="L1294" s="68"/>
      <c r="M1294" s="68"/>
      <c r="N1294" s="348"/>
      <c r="O1294" s="348"/>
      <c r="P1294" s="214">
        <v>0</v>
      </c>
      <c r="Q1294" s="214">
        <v>366450</v>
      </c>
      <c r="R1294" s="68" t="s">
        <v>1479</v>
      </c>
      <c r="S1294" s="349"/>
      <c r="T1294" s="272"/>
    </row>
    <row r="1295" spans="1:20" ht="51">
      <c r="A1295" s="191">
        <v>254</v>
      </c>
      <c r="B1295" s="68"/>
      <c r="C1295" s="212" t="s">
        <v>105</v>
      </c>
      <c r="D1295" s="213">
        <v>45755</v>
      </c>
      <c r="E1295" s="191" t="s">
        <v>4354</v>
      </c>
      <c r="F1295" s="191" t="s">
        <v>3</v>
      </c>
      <c r="G1295" s="191">
        <v>2275423</v>
      </c>
      <c r="H1295" s="68"/>
      <c r="I1295" s="197" t="s">
        <v>5804</v>
      </c>
      <c r="J1295" s="68"/>
      <c r="K1295" s="68"/>
      <c r="L1295" s="68"/>
      <c r="M1295" s="68"/>
      <c r="N1295" s="348"/>
      <c r="O1295" s="348"/>
      <c r="P1295" s="214">
        <v>0</v>
      </c>
      <c r="Q1295" s="214">
        <v>39227</v>
      </c>
      <c r="R1295" s="68" t="s">
        <v>1479</v>
      </c>
      <c r="S1295" s="349"/>
      <c r="T1295" s="272"/>
    </row>
    <row r="1296" spans="1:20" ht="51">
      <c r="A1296" s="191">
        <v>254</v>
      </c>
      <c r="B1296" s="68"/>
      <c r="C1296" s="212" t="s">
        <v>105</v>
      </c>
      <c r="D1296" s="213">
        <v>45755</v>
      </c>
      <c r="E1296" s="191" t="s">
        <v>4355</v>
      </c>
      <c r="F1296" s="191" t="s">
        <v>3</v>
      </c>
      <c r="G1296" s="191">
        <v>2275425</v>
      </c>
      <c r="H1296" s="68"/>
      <c r="I1296" s="197" t="s">
        <v>5805</v>
      </c>
      <c r="J1296" s="68"/>
      <c r="K1296" s="68"/>
      <c r="L1296" s="68"/>
      <c r="M1296" s="68"/>
      <c r="N1296" s="348"/>
      <c r="O1296" s="348"/>
      <c r="P1296" s="214">
        <v>0</v>
      </c>
      <c r="Q1296" s="214">
        <v>27096</v>
      </c>
      <c r="R1296" s="68" t="s">
        <v>1479</v>
      </c>
      <c r="S1296" s="349"/>
      <c r="T1296" s="272"/>
    </row>
    <row r="1297" spans="1:20" ht="51">
      <c r="A1297" s="191">
        <v>254</v>
      </c>
      <c r="B1297" s="68"/>
      <c r="C1297" s="212" t="s">
        <v>105</v>
      </c>
      <c r="D1297" s="213">
        <v>45755</v>
      </c>
      <c r="E1297" s="191" t="s">
        <v>4356</v>
      </c>
      <c r="F1297" s="191" t="s">
        <v>3</v>
      </c>
      <c r="G1297" s="191">
        <v>2275426</v>
      </c>
      <c r="H1297" s="68"/>
      <c r="I1297" s="197" t="s">
        <v>5806</v>
      </c>
      <c r="J1297" s="68"/>
      <c r="K1297" s="68"/>
      <c r="L1297" s="68"/>
      <c r="M1297" s="68"/>
      <c r="N1297" s="348"/>
      <c r="O1297" s="348"/>
      <c r="P1297" s="214">
        <v>0</v>
      </c>
      <c r="Q1297" s="214">
        <v>289019</v>
      </c>
      <c r="R1297" s="68" t="s">
        <v>1479</v>
      </c>
      <c r="S1297" s="349"/>
      <c r="T1297" s="272"/>
    </row>
    <row r="1298" spans="1:20" ht="51">
      <c r="A1298" s="191">
        <v>290</v>
      </c>
      <c r="B1298" s="68"/>
      <c r="C1298" s="212" t="s">
        <v>118</v>
      </c>
      <c r="D1298" s="213">
        <v>45755</v>
      </c>
      <c r="E1298" s="191" t="s">
        <v>4357</v>
      </c>
      <c r="F1298" s="191" t="s">
        <v>3</v>
      </c>
      <c r="G1298" s="191">
        <v>2275427</v>
      </c>
      <c r="H1298" s="68"/>
      <c r="I1298" s="197" t="s">
        <v>5807</v>
      </c>
      <c r="J1298" s="68"/>
      <c r="K1298" s="68"/>
      <c r="L1298" s="68"/>
      <c r="M1298" s="68"/>
      <c r="N1298" s="348"/>
      <c r="O1298" s="348"/>
      <c r="P1298" s="214">
        <v>0</v>
      </c>
      <c r="Q1298" s="214">
        <v>33.450000000000003</v>
      </c>
      <c r="R1298" s="68" t="s">
        <v>1479</v>
      </c>
      <c r="S1298" s="349"/>
      <c r="T1298" s="272"/>
    </row>
    <row r="1299" spans="1:20" ht="51">
      <c r="A1299" s="191">
        <v>254</v>
      </c>
      <c r="B1299" s="68"/>
      <c r="C1299" s="212" t="s">
        <v>105</v>
      </c>
      <c r="D1299" s="213">
        <v>45755</v>
      </c>
      <c r="E1299" s="191" t="s">
        <v>4358</v>
      </c>
      <c r="F1299" s="191" t="s">
        <v>3</v>
      </c>
      <c r="G1299" s="191">
        <v>2275428</v>
      </c>
      <c r="H1299" s="68"/>
      <c r="I1299" s="197" t="s">
        <v>5808</v>
      </c>
      <c r="J1299" s="68"/>
      <c r="K1299" s="68"/>
      <c r="L1299" s="68"/>
      <c r="M1299" s="68"/>
      <c r="N1299" s="348"/>
      <c r="O1299" s="348"/>
      <c r="P1299" s="214">
        <v>0</v>
      </c>
      <c r="Q1299" s="214">
        <v>45189</v>
      </c>
      <c r="R1299" s="68" t="s">
        <v>1479</v>
      </c>
      <c r="S1299" s="349"/>
      <c r="T1299" s="272"/>
    </row>
    <row r="1300" spans="1:20" ht="51">
      <c r="A1300" s="191">
        <v>290</v>
      </c>
      <c r="B1300" s="68"/>
      <c r="C1300" s="212" t="s">
        <v>118</v>
      </c>
      <c r="D1300" s="213">
        <v>45755</v>
      </c>
      <c r="E1300" s="191" t="s">
        <v>4359</v>
      </c>
      <c r="F1300" s="191" t="s">
        <v>3</v>
      </c>
      <c r="G1300" s="191">
        <v>2275429</v>
      </c>
      <c r="H1300" s="68"/>
      <c r="I1300" s="197" t="s">
        <v>5809</v>
      </c>
      <c r="J1300" s="68"/>
      <c r="K1300" s="68"/>
      <c r="L1300" s="68"/>
      <c r="M1300" s="68"/>
      <c r="N1300" s="348"/>
      <c r="O1300" s="348"/>
      <c r="P1300" s="214">
        <v>0</v>
      </c>
      <c r="Q1300" s="214">
        <v>771.6</v>
      </c>
      <c r="R1300" s="68" t="s">
        <v>1479</v>
      </c>
      <c r="S1300" s="349"/>
      <c r="T1300" s="272"/>
    </row>
    <row r="1301" spans="1:20" ht="63.75">
      <c r="A1301" s="191">
        <v>254</v>
      </c>
      <c r="B1301" s="68"/>
      <c r="C1301" s="212" t="s">
        <v>105</v>
      </c>
      <c r="D1301" s="213">
        <v>45755</v>
      </c>
      <c r="E1301" s="191" t="s">
        <v>4360</v>
      </c>
      <c r="F1301" s="191" t="s">
        <v>3</v>
      </c>
      <c r="G1301" s="191">
        <v>2275430</v>
      </c>
      <c r="H1301" s="68"/>
      <c r="I1301" s="197" t="s">
        <v>5810</v>
      </c>
      <c r="J1301" s="68"/>
      <c r="K1301" s="68"/>
      <c r="L1301" s="68"/>
      <c r="M1301" s="68"/>
      <c r="N1301" s="348"/>
      <c r="O1301" s="348"/>
      <c r="P1301" s="214">
        <v>0</v>
      </c>
      <c r="Q1301" s="214">
        <v>19064</v>
      </c>
      <c r="R1301" s="68" t="s">
        <v>1479</v>
      </c>
      <c r="S1301" s="349"/>
      <c r="T1301" s="272"/>
    </row>
    <row r="1302" spans="1:20" ht="51">
      <c r="A1302" s="191">
        <v>254</v>
      </c>
      <c r="B1302" s="68"/>
      <c r="C1302" s="212" t="s">
        <v>105</v>
      </c>
      <c r="D1302" s="213">
        <v>45755</v>
      </c>
      <c r="E1302" s="191" t="s">
        <v>4361</v>
      </c>
      <c r="F1302" s="191" t="s">
        <v>3</v>
      </c>
      <c r="G1302" s="191">
        <v>2275432</v>
      </c>
      <c r="H1302" s="68"/>
      <c r="I1302" s="197" t="s">
        <v>5811</v>
      </c>
      <c r="J1302" s="68"/>
      <c r="K1302" s="68"/>
      <c r="L1302" s="68"/>
      <c r="M1302" s="68"/>
      <c r="N1302" s="348"/>
      <c r="O1302" s="348"/>
      <c r="P1302" s="214">
        <v>0</v>
      </c>
      <c r="Q1302" s="214">
        <v>150012</v>
      </c>
      <c r="R1302" s="68" t="s">
        <v>1479</v>
      </c>
      <c r="S1302" s="349"/>
      <c r="T1302" s="272"/>
    </row>
    <row r="1303" spans="1:20" ht="51">
      <c r="A1303" s="191">
        <v>254</v>
      </c>
      <c r="B1303" s="68"/>
      <c r="C1303" s="212" t="s">
        <v>105</v>
      </c>
      <c r="D1303" s="213">
        <v>45755</v>
      </c>
      <c r="E1303" s="191" t="s">
        <v>4362</v>
      </c>
      <c r="F1303" s="191" t="s">
        <v>3</v>
      </c>
      <c r="G1303" s="191">
        <v>2275434</v>
      </c>
      <c r="H1303" s="68"/>
      <c r="I1303" s="197" t="s">
        <v>5812</v>
      </c>
      <c r="J1303" s="68"/>
      <c r="K1303" s="68"/>
      <c r="L1303" s="68"/>
      <c r="M1303" s="68"/>
      <c r="N1303" s="348"/>
      <c r="O1303" s="348"/>
      <c r="P1303" s="214">
        <v>0</v>
      </c>
      <c r="Q1303" s="214">
        <v>253700</v>
      </c>
      <c r="R1303" s="68" t="s">
        <v>1479</v>
      </c>
      <c r="S1303" s="349"/>
      <c r="T1303" s="272"/>
    </row>
    <row r="1304" spans="1:20" ht="51">
      <c r="A1304" s="191">
        <v>254</v>
      </c>
      <c r="B1304" s="68"/>
      <c r="C1304" s="212" t="s">
        <v>105</v>
      </c>
      <c r="D1304" s="213">
        <v>45755</v>
      </c>
      <c r="E1304" s="191" t="s">
        <v>4363</v>
      </c>
      <c r="F1304" s="191" t="s">
        <v>3</v>
      </c>
      <c r="G1304" s="191">
        <v>2275436</v>
      </c>
      <c r="H1304" s="68"/>
      <c r="I1304" s="197" t="s">
        <v>5813</v>
      </c>
      <c r="J1304" s="68"/>
      <c r="K1304" s="68"/>
      <c r="L1304" s="68"/>
      <c r="M1304" s="68"/>
      <c r="N1304" s="348"/>
      <c r="O1304" s="348"/>
      <c r="P1304" s="214">
        <v>0</v>
      </c>
      <c r="Q1304" s="214">
        <v>18804</v>
      </c>
      <c r="R1304" s="68" t="s">
        <v>1479</v>
      </c>
      <c r="S1304" s="349"/>
      <c r="T1304" s="272"/>
    </row>
    <row r="1305" spans="1:20" ht="51">
      <c r="A1305" s="191">
        <v>254</v>
      </c>
      <c r="B1305" s="68"/>
      <c r="C1305" s="212" t="s">
        <v>105</v>
      </c>
      <c r="D1305" s="213">
        <v>45755</v>
      </c>
      <c r="E1305" s="191" t="s">
        <v>4364</v>
      </c>
      <c r="F1305" s="191" t="s">
        <v>3</v>
      </c>
      <c r="G1305" s="191">
        <v>2275438</v>
      </c>
      <c r="H1305" s="68"/>
      <c r="I1305" s="197" t="s">
        <v>5814</v>
      </c>
      <c r="J1305" s="68"/>
      <c r="K1305" s="68"/>
      <c r="L1305" s="68"/>
      <c r="M1305" s="68"/>
      <c r="N1305" s="348"/>
      <c r="O1305" s="348"/>
      <c r="P1305" s="214">
        <v>0</v>
      </c>
      <c r="Q1305" s="214">
        <v>57316</v>
      </c>
      <c r="R1305" s="68" t="s">
        <v>1479</v>
      </c>
      <c r="S1305" s="349"/>
      <c r="T1305" s="272"/>
    </row>
    <row r="1306" spans="1:20" ht="51">
      <c r="A1306" s="191">
        <v>254</v>
      </c>
      <c r="B1306" s="68"/>
      <c r="C1306" s="212" t="s">
        <v>105</v>
      </c>
      <c r="D1306" s="213">
        <v>45755</v>
      </c>
      <c r="E1306" s="191" t="s">
        <v>4365</v>
      </c>
      <c r="F1306" s="191" t="s">
        <v>3</v>
      </c>
      <c r="G1306" s="191">
        <v>2275439</v>
      </c>
      <c r="H1306" s="68"/>
      <c r="I1306" s="197" t="s">
        <v>5815</v>
      </c>
      <c r="J1306" s="68"/>
      <c r="K1306" s="68"/>
      <c r="L1306" s="68"/>
      <c r="M1306" s="68"/>
      <c r="N1306" s="348"/>
      <c r="O1306" s="348"/>
      <c r="P1306" s="214">
        <v>0</v>
      </c>
      <c r="Q1306" s="214">
        <v>151517</v>
      </c>
      <c r="R1306" s="68" t="s">
        <v>1479</v>
      </c>
      <c r="S1306" s="349"/>
      <c r="T1306" s="272"/>
    </row>
    <row r="1307" spans="1:20" ht="51">
      <c r="A1307" s="191">
        <v>254</v>
      </c>
      <c r="B1307" s="68"/>
      <c r="C1307" s="212" t="s">
        <v>105</v>
      </c>
      <c r="D1307" s="213">
        <v>45755</v>
      </c>
      <c r="E1307" s="191" t="s">
        <v>4366</v>
      </c>
      <c r="F1307" s="191" t="s">
        <v>3</v>
      </c>
      <c r="G1307" s="191">
        <v>2275447</v>
      </c>
      <c r="H1307" s="68"/>
      <c r="I1307" s="197" t="s">
        <v>5816</v>
      </c>
      <c r="J1307" s="68"/>
      <c r="K1307" s="68"/>
      <c r="L1307" s="68"/>
      <c r="M1307" s="68"/>
      <c r="N1307" s="348"/>
      <c r="O1307" s="348"/>
      <c r="P1307" s="214">
        <v>0</v>
      </c>
      <c r="Q1307" s="214">
        <v>3971</v>
      </c>
      <c r="R1307" s="68" t="s">
        <v>1479</v>
      </c>
      <c r="S1307" s="349"/>
      <c r="T1307" s="272"/>
    </row>
    <row r="1308" spans="1:20" ht="51">
      <c r="A1308" s="191">
        <v>254</v>
      </c>
      <c r="B1308" s="68"/>
      <c r="C1308" s="212" t="s">
        <v>105</v>
      </c>
      <c r="D1308" s="213">
        <v>45755</v>
      </c>
      <c r="E1308" s="191" t="s">
        <v>4367</v>
      </c>
      <c r="F1308" s="191" t="s">
        <v>3</v>
      </c>
      <c r="G1308" s="191">
        <v>2275441</v>
      </c>
      <c r="H1308" s="68"/>
      <c r="I1308" s="197" t="s">
        <v>5817</v>
      </c>
      <c r="J1308" s="68"/>
      <c r="K1308" s="68"/>
      <c r="L1308" s="68"/>
      <c r="M1308" s="68"/>
      <c r="N1308" s="348"/>
      <c r="O1308" s="348"/>
      <c r="P1308" s="214">
        <v>0</v>
      </c>
      <c r="Q1308" s="214">
        <v>57857</v>
      </c>
      <c r="R1308" s="68" t="s">
        <v>1479</v>
      </c>
      <c r="S1308" s="349"/>
      <c r="T1308" s="272"/>
    </row>
    <row r="1309" spans="1:20" ht="63.75">
      <c r="A1309" s="191">
        <v>254</v>
      </c>
      <c r="B1309" s="68"/>
      <c r="C1309" s="212" t="s">
        <v>105</v>
      </c>
      <c r="D1309" s="213">
        <v>45755</v>
      </c>
      <c r="E1309" s="191" t="s">
        <v>4368</v>
      </c>
      <c r="F1309" s="191" t="s">
        <v>3</v>
      </c>
      <c r="G1309" s="191">
        <v>2275444</v>
      </c>
      <c r="H1309" s="68"/>
      <c r="I1309" s="197" t="s">
        <v>5818</v>
      </c>
      <c r="J1309" s="68"/>
      <c r="K1309" s="68"/>
      <c r="L1309" s="68"/>
      <c r="M1309" s="68"/>
      <c r="N1309" s="348"/>
      <c r="O1309" s="348"/>
      <c r="P1309" s="214">
        <v>0</v>
      </c>
      <c r="Q1309" s="214">
        <v>5312</v>
      </c>
      <c r="R1309" s="68" t="s">
        <v>1479</v>
      </c>
      <c r="S1309" s="349"/>
      <c r="T1309" s="272"/>
    </row>
    <row r="1310" spans="1:20" ht="51">
      <c r="A1310" s="191">
        <v>254</v>
      </c>
      <c r="B1310" s="68"/>
      <c r="C1310" s="212" t="s">
        <v>105</v>
      </c>
      <c r="D1310" s="213">
        <v>45755</v>
      </c>
      <c r="E1310" s="191" t="s">
        <v>4369</v>
      </c>
      <c r="F1310" s="191" t="s">
        <v>3</v>
      </c>
      <c r="G1310" s="191">
        <v>2275445</v>
      </c>
      <c r="H1310" s="68"/>
      <c r="I1310" s="197" t="s">
        <v>5819</v>
      </c>
      <c r="J1310" s="68"/>
      <c r="K1310" s="68"/>
      <c r="L1310" s="68"/>
      <c r="M1310" s="68"/>
      <c r="N1310" s="348"/>
      <c r="O1310" s="348"/>
      <c r="P1310" s="214">
        <v>0</v>
      </c>
      <c r="Q1310" s="214">
        <v>39018</v>
      </c>
      <c r="R1310" s="68" t="s">
        <v>1479</v>
      </c>
      <c r="S1310" s="349"/>
      <c r="T1310" s="272"/>
    </row>
    <row r="1311" spans="1:20" ht="51">
      <c r="A1311" s="191">
        <v>254</v>
      </c>
      <c r="B1311" s="68"/>
      <c r="C1311" s="212" t="s">
        <v>105</v>
      </c>
      <c r="D1311" s="213">
        <v>45755</v>
      </c>
      <c r="E1311" s="191" t="s">
        <v>4370</v>
      </c>
      <c r="F1311" s="191" t="s">
        <v>3</v>
      </c>
      <c r="G1311" s="191">
        <v>2275448</v>
      </c>
      <c r="H1311" s="68"/>
      <c r="I1311" s="197" t="s">
        <v>5820</v>
      </c>
      <c r="J1311" s="68"/>
      <c r="K1311" s="68"/>
      <c r="L1311" s="68"/>
      <c r="M1311" s="68"/>
      <c r="N1311" s="348"/>
      <c r="O1311" s="348"/>
      <c r="P1311" s="214">
        <v>0</v>
      </c>
      <c r="Q1311" s="214">
        <v>23339</v>
      </c>
      <c r="R1311" s="68" t="s">
        <v>1479</v>
      </c>
      <c r="S1311" s="349"/>
      <c r="T1311" s="272"/>
    </row>
    <row r="1312" spans="1:20" ht="51">
      <c r="A1312" s="191">
        <v>254</v>
      </c>
      <c r="B1312" s="68"/>
      <c r="C1312" s="212" t="s">
        <v>105</v>
      </c>
      <c r="D1312" s="213">
        <v>45755</v>
      </c>
      <c r="E1312" s="191" t="s">
        <v>4371</v>
      </c>
      <c r="F1312" s="191" t="s">
        <v>3</v>
      </c>
      <c r="G1312" s="191">
        <v>2275449</v>
      </c>
      <c r="H1312" s="68"/>
      <c r="I1312" s="197" t="s">
        <v>5821</v>
      </c>
      <c r="J1312" s="68"/>
      <c r="K1312" s="68"/>
      <c r="L1312" s="68"/>
      <c r="M1312" s="68"/>
      <c r="N1312" s="348"/>
      <c r="O1312" s="348"/>
      <c r="P1312" s="214">
        <v>0</v>
      </c>
      <c r="Q1312" s="214">
        <v>254271</v>
      </c>
      <c r="R1312" s="68" t="s">
        <v>1479</v>
      </c>
      <c r="S1312" s="349"/>
      <c r="T1312" s="272"/>
    </row>
    <row r="1313" spans="1:20" ht="51">
      <c r="A1313" s="191">
        <v>254</v>
      </c>
      <c r="B1313" s="68"/>
      <c r="C1313" s="212" t="s">
        <v>105</v>
      </c>
      <c r="D1313" s="213">
        <v>45755</v>
      </c>
      <c r="E1313" s="191" t="s">
        <v>4372</v>
      </c>
      <c r="F1313" s="191" t="s">
        <v>3</v>
      </c>
      <c r="G1313" s="191">
        <v>2275451</v>
      </c>
      <c r="H1313" s="68"/>
      <c r="I1313" s="197" t="s">
        <v>5822</v>
      </c>
      <c r="J1313" s="68"/>
      <c r="K1313" s="68"/>
      <c r="L1313" s="68"/>
      <c r="M1313" s="68"/>
      <c r="N1313" s="348"/>
      <c r="O1313" s="348"/>
      <c r="P1313" s="214">
        <v>0</v>
      </c>
      <c r="Q1313" s="214">
        <v>8121</v>
      </c>
      <c r="R1313" s="68" t="s">
        <v>1479</v>
      </c>
      <c r="S1313" s="349"/>
      <c r="T1313" s="272"/>
    </row>
    <row r="1314" spans="1:20" ht="51">
      <c r="A1314" s="191">
        <v>254</v>
      </c>
      <c r="B1314" s="68"/>
      <c r="C1314" s="212" t="s">
        <v>105</v>
      </c>
      <c r="D1314" s="213">
        <v>45755</v>
      </c>
      <c r="E1314" s="191" t="s">
        <v>4373</v>
      </c>
      <c r="F1314" s="191" t="s">
        <v>3</v>
      </c>
      <c r="G1314" s="191">
        <v>2275453</v>
      </c>
      <c r="H1314" s="68"/>
      <c r="I1314" s="197" t="s">
        <v>5823</v>
      </c>
      <c r="J1314" s="68"/>
      <c r="K1314" s="68"/>
      <c r="L1314" s="68"/>
      <c r="M1314" s="68"/>
      <c r="N1314" s="348"/>
      <c r="O1314" s="348"/>
      <c r="P1314" s="214">
        <v>0</v>
      </c>
      <c r="Q1314" s="214">
        <v>34626</v>
      </c>
      <c r="R1314" s="68" t="s">
        <v>1479</v>
      </c>
      <c r="S1314" s="349"/>
      <c r="T1314" s="272"/>
    </row>
    <row r="1315" spans="1:20" ht="51">
      <c r="A1315" s="191">
        <v>254</v>
      </c>
      <c r="B1315" s="68"/>
      <c r="C1315" s="212" t="s">
        <v>105</v>
      </c>
      <c r="D1315" s="213">
        <v>45755</v>
      </c>
      <c r="E1315" s="191" t="s">
        <v>4374</v>
      </c>
      <c r="F1315" s="191" t="s">
        <v>3</v>
      </c>
      <c r="G1315" s="191">
        <v>2275457</v>
      </c>
      <c r="H1315" s="68"/>
      <c r="I1315" s="197" t="s">
        <v>5824</v>
      </c>
      <c r="J1315" s="68"/>
      <c r="K1315" s="68"/>
      <c r="L1315" s="68"/>
      <c r="M1315" s="68"/>
      <c r="N1315" s="348"/>
      <c r="O1315" s="348"/>
      <c r="P1315" s="214">
        <v>0</v>
      </c>
      <c r="Q1315" s="214">
        <v>31157</v>
      </c>
      <c r="R1315" s="68" t="s">
        <v>1479</v>
      </c>
      <c r="S1315" s="349"/>
      <c r="T1315" s="272"/>
    </row>
    <row r="1316" spans="1:20" ht="51">
      <c r="A1316" s="191">
        <v>254</v>
      </c>
      <c r="B1316" s="68"/>
      <c r="C1316" s="212" t="s">
        <v>105</v>
      </c>
      <c r="D1316" s="213">
        <v>45755</v>
      </c>
      <c r="E1316" s="191" t="s">
        <v>4375</v>
      </c>
      <c r="F1316" s="191" t="s">
        <v>3</v>
      </c>
      <c r="G1316" s="191">
        <v>2275459</v>
      </c>
      <c r="H1316" s="68"/>
      <c r="I1316" s="197" t="s">
        <v>5825</v>
      </c>
      <c r="J1316" s="68"/>
      <c r="K1316" s="68"/>
      <c r="L1316" s="68"/>
      <c r="M1316" s="68"/>
      <c r="N1316" s="348"/>
      <c r="O1316" s="348"/>
      <c r="P1316" s="214">
        <v>0</v>
      </c>
      <c r="Q1316" s="214">
        <v>73179</v>
      </c>
      <c r="R1316" s="68" t="s">
        <v>1479</v>
      </c>
      <c r="S1316" s="349"/>
      <c r="T1316" s="272"/>
    </row>
    <row r="1317" spans="1:20" ht="51">
      <c r="A1317" s="191">
        <v>254</v>
      </c>
      <c r="B1317" s="68"/>
      <c r="C1317" s="212" t="s">
        <v>105</v>
      </c>
      <c r="D1317" s="213">
        <v>45755</v>
      </c>
      <c r="E1317" s="191" t="s">
        <v>4376</v>
      </c>
      <c r="F1317" s="191" t="s">
        <v>3</v>
      </c>
      <c r="G1317" s="191">
        <v>2275460</v>
      </c>
      <c r="H1317" s="68"/>
      <c r="I1317" s="197" t="s">
        <v>5826</v>
      </c>
      <c r="J1317" s="68"/>
      <c r="K1317" s="68"/>
      <c r="L1317" s="68"/>
      <c r="M1317" s="68"/>
      <c r="N1317" s="348"/>
      <c r="O1317" s="348"/>
      <c r="P1317" s="214">
        <v>0</v>
      </c>
      <c r="Q1317" s="214">
        <v>76526</v>
      </c>
      <c r="R1317" s="68" t="s">
        <v>1479</v>
      </c>
      <c r="S1317" s="349"/>
      <c r="T1317" s="272"/>
    </row>
    <row r="1318" spans="1:20" ht="51">
      <c r="A1318" s="191">
        <v>254</v>
      </c>
      <c r="B1318" s="68"/>
      <c r="C1318" s="212" t="s">
        <v>105</v>
      </c>
      <c r="D1318" s="213">
        <v>45755</v>
      </c>
      <c r="E1318" s="191" t="s">
        <v>4377</v>
      </c>
      <c r="F1318" s="191" t="s">
        <v>3</v>
      </c>
      <c r="G1318" s="191">
        <v>2275461</v>
      </c>
      <c r="H1318" s="68"/>
      <c r="I1318" s="197" t="s">
        <v>5827</v>
      </c>
      <c r="J1318" s="68"/>
      <c r="K1318" s="68"/>
      <c r="L1318" s="68"/>
      <c r="M1318" s="68"/>
      <c r="N1318" s="348"/>
      <c r="O1318" s="348"/>
      <c r="P1318" s="214">
        <v>0</v>
      </c>
      <c r="Q1318" s="214">
        <v>30742</v>
      </c>
      <c r="R1318" s="68" t="s">
        <v>1479</v>
      </c>
      <c r="S1318" s="349"/>
      <c r="T1318" s="272"/>
    </row>
    <row r="1319" spans="1:20" ht="51">
      <c r="A1319" s="191">
        <v>254</v>
      </c>
      <c r="B1319" s="68"/>
      <c r="C1319" s="212" t="s">
        <v>105</v>
      </c>
      <c r="D1319" s="213">
        <v>45755</v>
      </c>
      <c r="E1319" s="191" t="s">
        <v>4378</v>
      </c>
      <c r="F1319" s="191" t="s">
        <v>3</v>
      </c>
      <c r="G1319" s="191">
        <v>2275464</v>
      </c>
      <c r="H1319" s="68"/>
      <c r="I1319" s="197" t="s">
        <v>5828</v>
      </c>
      <c r="J1319" s="68"/>
      <c r="K1319" s="68"/>
      <c r="L1319" s="68"/>
      <c r="M1319" s="68"/>
      <c r="N1319" s="348"/>
      <c r="O1319" s="348"/>
      <c r="P1319" s="214">
        <v>0</v>
      </c>
      <c r="Q1319" s="214">
        <v>8538</v>
      </c>
      <c r="R1319" s="68" t="s">
        <v>1479</v>
      </c>
      <c r="S1319" s="349"/>
      <c r="T1319" s="272"/>
    </row>
    <row r="1320" spans="1:20" ht="51">
      <c r="A1320" s="191">
        <v>254</v>
      </c>
      <c r="B1320" s="68"/>
      <c r="C1320" s="212" t="s">
        <v>105</v>
      </c>
      <c r="D1320" s="213">
        <v>45755</v>
      </c>
      <c r="E1320" s="191" t="s">
        <v>4379</v>
      </c>
      <c r="F1320" s="191" t="s">
        <v>3</v>
      </c>
      <c r="G1320" s="191">
        <v>2275467</v>
      </c>
      <c r="H1320" s="68"/>
      <c r="I1320" s="197" t="s">
        <v>5829</v>
      </c>
      <c r="J1320" s="68"/>
      <c r="K1320" s="68"/>
      <c r="L1320" s="68"/>
      <c r="M1320" s="68"/>
      <c r="N1320" s="348"/>
      <c r="O1320" s="348"/>
      <c r="P1320" s="214">
        <v>0</v>
      </c>
      <c r="Q1320" s="214">
        <v>476212</v>
      </c>
      <c r="R1320" s="68" t="s">
        <v>1479</v>
      </c>
      <c r="S1320" s="349"/>
      <c r="T1320" s="272"/>
    </row>
    <row r="1321" spans="1:20" ht="51">
      <c r="A1321" s="191">
        <v>254</v>
      </c>
      <c r="B1321" s="68"/>
      <c r="C1321" s="212" t="s">
        <v>105</v>
      </c>
      <c r="D1321" s="213">
        <v>45755</v>
      </c>
      <c r="E1321" s="191" t="s">
        <v>4380</v>
      </c>
      <c r="F1321" s="191" t="s">
        <v>3</v>
      </c>
      <c r="G1321" s="191">
        <v>2275470</v>
      </c>
      <c r="H1321" s="68"/>
      <c r="I1321" s="197" t="s">
        <v>5830</v>
      </c>
      <c r="J1321" s="68"/>
      <c r="K1321" s="68"/>
      <c r="L1321" s="68"/>
      <c r="M1321" s="68"/>
      <c r="N1321" s="348"/>
      <c r="O1321" s="348"/>
      <c r="P1321" s="214">
        <v>0</v>
      </c>
      <c r="Q1321" s="214">
        <v>86434</v>
      </c>
      <c r="R1321" s="68" t="s">
        <v>1479</v>
      </c>
      <c r="S1321" s="349"/>
      <c r="T1321" s="272"/>
    </row>
    <row r="1322" spans="1:20" ht="51">
      <c r="A1322" s="191">
        <v>254</v>
      </c>
      <c r="B1322" s="68"/>
      <c r="C1322" s="212" t="s">
        <v>105</v>
      </c>
      <c r="D1322" s="213">
        <v>45755</v>
      </c>
      <c r="E1322" s="191" t="s">
        <v>4381</v>
      </c>
      <c r="F1322" s="191" t="s">
        <v>3</v>
      </c>
      <c r="G1322" s="191">
        <v>2275472</v>
      </c>
      <c r="H1322" s="68"/>
      <c r="I1322" s="197" t="s">
        <v>5831</v>
      </c>
      <c r="J1322" s="68"/>
      <c r="K1322" s="68"/>
      <c r="L1322" s="68"/>
      <c r="M1322" s="68"/>
      <c r="N1322" s="348"/>
      <c r="O1322" s="348"/>
      <c r="P1322" s="214">
        <v>0</v>
      </c>
      <c r="Q1322" s="214">
        <v>10959</v>
      </c>
      <c r="R1322" s="68" t="s">
        <v>1479</v>
      </c>
      <c r="S1322" s="349"/>
      <c r="T1322" s="272"/>
    </row>
    <row r="1323" spans="1:20" ht="51">
      <c r="A1323" s="191">
        <v>254</v>
      </c>
      <c r="B1323" s="68"/>
      <c r="C1323" s="212" t="s">
        <v>105</v>
      </c>
      <c r="D1323" s="213">
        <v>45755</v>
      </c>
      <c r="E1323" s="191" t="s">
        <v>4382</v>
      </c>
      <c r="F1323" s="191" t="s">
        <v>3</v>
      </c>
      <c r="G1323" s="191">
        <v>2275474</v>
      </c>
      <c r="H1323" s="68"/>
      <c r="I1323" s="197" t="s">
        <v>5832</v>
      </c>
      <c r="J1323" s="68"/>
      <c r="K1323" s="68"/>
      <c r="L1323" s="68"/>
      <c r="M1323" s="68"/>
      <c r="N1323" s="348"/>
      <c r="O1323" s="348"/>
      <c r="P1323" s="214">
        <v>0</v>
      </c>
      <c r="Q1323" s="214">
        <v>82899</v>
      </c>
      <c r="R1323" s="68" t="s">
        <v>1479</v>
      </c>
      <c r="S1323" s="349"/>
      <c r="T1323" s="272"/>
    </row>
    <row r="1324" spans="1:20" ht="51">
      <c r="A1324" s="191">
        <v>254</v>
      </c>
      <c r="B1324" s="68"/>
      <c r="C1324" s="212" t="s">
        <v>105</v>
      </c>
      <c r="D1324" s="213">
        <v>45755</v>
      </c>
      <c r="E1324" s="191" t="s">
        <v>4383</v>
      </c>
      <c r="F1324" s="191" t="s">
        <v>3</v>
      </c>
      <c r="G1324" s="191">
        <v>2275476</v>
      </c>
      <c r="H1324" s="68"/>
      <c r="I1324" s="197" t="s">
        <v>5833</v>
      </c>
      <c r="J1324" s="68"/>
      <c r="K1324" s="68"/>
      <c r="L1324" s="68"/>
      <c r="M1324" s="68"/>
      <c r="N1324" s="348"/>
      <c r="O1324" s="348"/>
      <c r="P1324" s="214">
        <v>0</v>
      </c>
      <c r="Q1324" s="214">
        <v>61091</v>
      </c>
      <c r="R1324" s="68" t="s">
        <v>1479</v>
      </c>
      <c r="S1324" s="349"/>
      <c r="T1324" s="272"/>
    </row>
    <row r="1325" spans="1:20" ht="51">
      <c r="A1325" s="191">
        <v>389</v>
      </c>
      <c r="B1325" s="68"/>
      <c r="C1325" s="212" t="s">
        <v>1401</v>
      </c>
      <c r="D1325" s="213">
        <v>45755</v>
      </c>
      <c r="E1325" s="191" t="s">
        <v>4384</v>
      </c>
      <c r="F1325" s="191" t="s">
        <v>3</v>
      </c>
      <c r="G1325" s="191">
        <v>2275480</v>
      </c>
      <c r="H1325" s="68"/>
      <c r="I1325" s="197" t="s">
        <v>5834</v>
      </c>
      <c r="J1325" s="68"/>
      <c r="K1325" s="68"/>
      <c r="L1325" s="68"/>
      <c r="M1325" s="68"/>
      <c r="N1325" s="348"/>
      <c r="O1325" s="348"/>
      <c r="P1325" s="214">
        <v>0</v>
      </c>
      <c r="Q1325" s="214">
        <v>34272</v>
      </c>
      <c r="R1325" s="68" t="s">
        <v>1479</v>
      </c>
      <c r="S1325" s="349"/>
      <c r="T1325" s="272"/>
    </row>
    <row r="1326" spans="1:20" ht="51">
      <c r="A1326" s="191">
        <v>389</v>
      </c>
      <c r="B1326" s="68"/>
      <c r="C1326" s="212" t="s">
        <v>1401</v>
      </c>
      <c r="D1326" s="213">
        <v>45755</v>
      </c>
      <c r="E1326" s="191" t="s">
        <v>4385</v>
      </c>
      <c r="F1326" s="191" t="s">
        <v>3</v>
      </c>
      <c r="G1326" s="191">
        <v>2275483</v>
      </c>
      <c r="H1326" s="68"/>
      <c r="I1326" s="197" t="s">
        <v>5835</v>
      </c>
      <c r="J1326" s="68"/>
      <c r="K1326" s="68"/>
      <c r="L1326" s="68"/>
      <c r="M1326" s="68"/>
      <c r="N1326" s="348"/>
      <c r="O1326" s="348"/>
      <c r="P1326" s="214">
        <v>0</v>
      </c>
      <c r="Q1326" s="214">
        <v>2053.6999999999998</v>
      </c>
      <c r="R1326" s="68" t="s">
        <v>1479</v>
      </c>
      <c r="S1326" s="349"/>
      <c r="T1326" s="272"/>
    </row>
    <row r="1327" spans="1:20" ht="51">
      <c r="A1327" s="191">
        <v>389</v>
      </c>
      <c r="B1327" s="68"/>
      <c r="C1327" s="212" t="s">
        <v>1401</v>
      </c>
      <c r="D1327" s="213">
        <v>45755</v>
      </c>
      <c r="E1327" s="191" t="s">
        <v>4386</v>
      </c>
      <c r="F1327" s="191" t="s">
        <v>3</v>
      </c>
      <c r="G1327" s="191">
        <v>2275490</v>
      </c>
      <c r="H1327" s="68"/>
      <c r="I1327" s="197" t="s">
        <v>5836</v>
      </c>
      <c r="J1327" s="68"/>
      <c r="K1327" s="68"/>
      <c r="L1327" s="68"/>
      <c r="M1327" s="68"/>
      <c r="N1327" s="348"/>
      <c r="O1327" s="348"/>
      <c r="P1327" s="214">
        <v>0</v>
      </c>
      <c r="Q1327" s="214">
        <v>686.42</v>
      </c>
      <c r="R1327" s="68" t="s">
        <v>1479</v>
      </c>
      <c r="S1327" s="349"/>
      <c r="T1327" s="272"/>
    </row>
    <row r="1328" spans="1:20" ht="51">
      <c r="A1328" s="191">
        <v>389</v>
      </c>
      <c r="B1328" s="68"/>
      <c r="C1328" s="212" t="s">
        <v>1401</v>
      </c>
      <c r="D1328" s="213">
        <v>45755</v>
      </c>
      <c r="E1328" s="191" t="s">
        <v>4387</v>
      </c>
      <c r="F1328" s="191" t="s">
        <v>3</v>
      </c>
      <c r="G1328" s="191">
        <v>2275484</v>
      </c>
      <c r="H1328" s="68"/>
      <c r="I1328" s="197" t="s">
        <v>5837</v>
      </c>
      <c r="J1328" s="68"/>
      <c r="K1328" s="68"/>
      <c r="L1328" s="68"/>
      <c r="M1328" s="68"/>
      <c r="N1328" s="348"/>
      <c r="O1328" s="348"/>
      <c r="P1328" s="214">
        <v>0</v>
      </c>
      <c r="Q1328" s="214">
        <v>2337.36</v>
      </c>
      <c r="R1328" s="68" t="s">
        <v>1479</v>
      </c>
      <c r="S1328" s="349"/>
      <c r="T1328" s="272"/>
    </row>
    <row r="1329" spans="1:20" ht="51">
      <c r="A1329" s="191">
        <v>389</v>
      </c>
      <c r="B1329" s="68"/>
      <c r="C1329" s="212" t="s">
        <v>1401</v>
      </c>
      <c r="D1329" s="213">
        <v>45755</v>
      </c>
      <c r="E1329" s="191" t="s">
        <v>4388</v>
      </c>
      <c r="F1329" s="191" t="s">
        <v>3</v>
      </c>
      <c r="G1329" s="191">
        <v>2275486</v>
      </c>
      <c r="H1329" s="68"/>
      <c r="I1329" s="197" t="s">
        <v>5838</v>
      </c>
      <c r="J1329" s="68"/>
      <c r="K1329" s="68"/>
      <c r="L1329" s="68"/>
      <c r="M1329" s="68"/>
      <c r="N1329" s="348"/>
      <c r="O1329" s="348"/>
      <c r="P1329" s="214">
        <v>0</v>
      </c>
      <c r="Q1329" s="214">
        <v>177.38</v>
      </c>
      <c r="R1329" s="68" t="s">
        <v>1479</v>
      </c>
      <c r="S1329" s="349"/>
      <c r="T1329" s="272"/>
    </row>
    <row r="1330" spans="1:20" ht="51">
      <c r="A1330" s="191">
        <v>389</v>
      </c>
      <c r="B1330" s="68"/>
      <c r="C1330" s="212" t="s">
        <v>1401</v>
      </c>
      <c r="D1330" s="213">
        <v>45755</v>
      </c>
      <c r="E1330" s="191" t="s">
        <v>4389</v>
      </c>
      <c r="F1330" s="191" t="s">
        <v>3</v>
      </c>
      <c r="G1330" s="191">
        <v>2275488</v>
      </c>
      <c r="H1330" s="68"/>
      <c r="I1330" s="197" t="s">
        <v>5839</v>
      </c>
      <c r="J1330" s="68"/>
      <c r="K1330" s="68"/>
      <c r="L1330" s="68"/>
      <c r="M1330" s="68"/>
      <c r="N1330" s="348"/>
      <c r="O1330" s="348"/>
      <c r="P1330" s="214">
        <v>0</v>
      </c>
      <c r="Q1330" s="214">
        <v>13090.45</v>
      </c>
      <c r="R1330" s="68" t="s">
        <v>1479</v>
      </c>
      <c r="S1330" s="349"/>
      <c r="T1330" s="272"/>
    </row>
    <row r="1331" spans="1:20" ht="51">
      <c r="A1331" s="191">
        <v>16</v>
      </c>
      <c r="B1331" s="68"/>
      <c r="C1331" s="212" t="s">
        <v>40</v>
      </c>
      <c r="D1331" s="213">
        <v>45755</v>
      </c>
      <c r="E1331" s="191" t="s">
        <v>4390</v>
      </c>
      <c r="F1331" s="191" t="s">
        <v>3</v>
      </c>
      <c r="G1331" s="191">
        <v>2275504</v>
      </c>
      <c r="H1331" s="68"/>
      <c r="I1331" s="197" t="s">
        <v>5840</v>
      </c>
      <c r="J1331" s="68"/>
      <c r="K1331" s="68"/>
      <c r="L1331" s="68"/>
      <c r="M1331" s="68"/>
      <c r="N1331" s="348"/>
      <c r="O1331" s="348"/>
      <c r="P1331" s="214">
        <v>0</v>
      </c>
      <c r="Q1331" s="214">
        <v>2544.34</v>
      </c>
      <c r="R1331" s="68" t="s">
        <v>1479</v>
      </c>
      <c r="S1331" s="349"/>
      <c r="T1331" s="272"/>
    </row>
    <row r="1332" spans="1:20" ht="51">
      <c r="A1332" s="191" t="s">
        <v>550</v>
      </c>
      <c r="B1332" s="68"/>
      <c r="C1332" s="212" t="s">
        <v>589</v>
      </c>
      <c r="D1332" s="213">
        <v>45755</v>
      </c>
      <c r="E1332" s="191" t="s">
        <v>4391</v>
      </c>
      <c r="F1332" s="191" t="s">
        <v>3</v>
      </c>
      <c r="G1332" s="191">
        <v>2275506</v>
      </c>
      <c r="H1332" s="68"/>
      <c r="I1332" s="197" t="s">
        <v>5841</v>
      </c>
      <c r="J1332" s="68"/>
      <c r="K1332" s="68"/>
      <c r="L1332" s="68"/>
      <c r="M1332" s="68"/>
      <c r="N1332" s="348"/>
      <c r="O1332" s="348"/>
      <c r="P1332" s="214">
        <v>0</v>
      </c>
      <c r="Q1332" s="214">
        <v>5570.45</v>
      </c>
      <c r="R1332" s="68" t="s">
        <v>1479</v>
      </c>
      <c r="S1332" s="349"/>
      <c r="T1332" s="272"/>
    </row>
    <row r="1333" spans="1:20" ht="51">
      <c r="A1333" s="191">
        <v>25</v>
      </c>
      <c r="B1333" s="68"/>
      <c r="C1333" s="212" t="s">
        <v>42</v>
      </c>
      <c r="D1333" s="213">
        <v>45755</v>
      </c>
      <c r="E1333" s="191" t="s">
        <v>4392</v>
      </c>
      <c r="F1333" s="191" t="s">
        <v>3</v>
      </c>
      <c r="G1333" s="191">
        <v>2275507</v>
      </c>
      <c r="H1333" s="68"/>
      <c r="I1333" s="197" t="s">
        <v>5842</v>
      </c>
      <c r="J1333" s="68"/>
      <c r="K1333" s="68"/>
      <c r="L1333" s="68"/>
      <c r="M1333" s="68"/>
      <c r="N1333" s="348"/>
      <c r="O1333" s="348"/>
      <c r="P1333" s="214">
        <v>0</v>
      </c>
      <c r="Q1333" s="214">
        <v>113.48</v>
      </c>
      <c r="R1333" s="68" t="s">
        <v>1479</v>
      </c>
      <c r="S1333" s="349"/>
      <c r="T1333" s="272"/>
    </row>
    <row r="1334" spans="1:20" ht="51">
      <c r="A1334" s="191" t="s">
        <v>541</v>
      </c>
      <c r="B1334" s="68"/>
      <c r="C1334" s="212" t="s">
        <v>590</v>
      </c>
      <c r="D1334" s="213">
        <v>45755</v>
      </c>
      <c r="E1334" s="191" t="s">
        <v>4393</v>
      </c>
      <c r="F1334" s="191" t="s">
        <v>6</v>
      </c>
      <c r="G1334" s="191">
        <v>2200435</v>
      </c>
      <c r="H1334" s="68"/>
      <c r="I1334" s="197" t="s">
        <v>5843</v>
      </c>
      <c r="J1334" s="68"/>
      <c r="K1334" s="68"/>
      <c r="L1334" s="68"/>
      <c r="M1334" s="68"/>
      <c r="N1334" s="348"/>
      <c r="O1334" s="348"/>
      <c r="P1334" s="214">
        <v>0</v>
      </c>
      <c r="Q1334" s="214">
        <v>48850.559999999998</v>
      </c>
      <c r="R1334" s="68" t="s">
        <v>1479</v>
      </c>
      <c r="S1334" s="349"/>
      <c r="T1334" s="272"/>
    </row>
    <row r="1335" spans="1:20" ht="51">
      <c r="A1335" s="191" t="s">
        <v>541</v>
      </c>
      <c r="B1335" s="68"/>
      <c r="C1335" s="212" t="s">
        <v>590</v>
      </c>
      <c r="D1335" s="213">
        <v>45755</v>
      </c>
      <c r="E1335" s="191" t="s">
        <v>4394</v>
      </c>
      <c r="F1335" s="191" t="s">
        <v>6</v>
      </c>
      <c r="G1335" s="191">
        <v>2200438</v>
      </c>
      <c r="H1335" s="68"/>
      <c r="I1335" s="197" t="s">
        <v>5844</v>
      </c>
      <c r="J1335" s="68"/>
      <c r="K1335" s="68"/>
      <c r="L1335" s="68"/>
      <c r="M1335" s="68"/>
      <c r="N1335" s="348"/>
      <c r="O1335" s="348"/>
      <c r="P1335" s="214">
        <v>0</v>
      </c>
      <c r="Q1335" s="214">
        <v>1000269.91</v>
      </c>
      <c r="R1335" s="68" t="s">
        <v>1479</v>
      </c>
      <c r="S1335" s="349"/>
      <c r="T1335" s="272"/>
    </row>
    <row r="1336" spans="1:20" ht="89.25">
      <c r="A1336" s="191">
        <v>596</v>
      </c>
      <c r="B1336" s="68"/>
      <c r="C1336" s="212" t="s">
        <v>1244</v>
      </c>
      <c r="D1336" s="213">
        <v>45755</v>
      </c>
      <c r="E1336" s="191" t="s">
        <v>4398</v>
      </c>
      <c r="F1336" s="191" t="s">
        <v>6</v>
      </c>
      <c r="G1336" s="191">
        <v>22963</v>
      </c>
      <c r="H1336" s="68"/>
      <c r="I1336" s="197" t="s">
        <v>5848</v>
      </c>
      <c r="J1336" s="68"/>
      <c r="K1336" s="68"/>
      <c r="L1336" s="68"/>
      <c r="M1336" s="68"/>
      <c r="N1336" s="348"/>
      <c r="O1336" s="348"/>
      <c r="P1336" s="214">
        <v>0</v>
      </c>
      <c r="Q1336" s="214">
        <v>40611.599999999999</v>
      </c>
      <c r="R1336" s="68" t="s">
        <v>1479</v>
      </c>
      <c r="S1336" s="349"/>
      <c r="T1336" s="272"/>
    </row>
    <row r="1337" spans="1:20" ht="89.25">
      <c r="A1337" s="191">
        <v>66</v>
      </c>
      <c r="B1337" s="68"/>
      <c r="C1337" s="212" t="s">
        <v>46</v>
      </c>
      <c r="D1337" s="213">
        <v>45755</v>
      </c>
      <c r="E1337" s="191" t="s">
        <v>4399</v>
      </c>
      <c r="F1337" s="191" t="s">
        <v>599</v>
      </c>
      <c r="G1337" s="191">
        <v>23025</v>
      </c>
      <c r="H1337" s="68"/>
      <c r="I1337" s="197" t="s">
        <v>5849</v>
      </c>
      <c r="J1337" s="68"/>
      <c r="K1337" s="68"/>
      <c r="L1337" s="68"/>
      <c r="M1337" s="68"/>
      <c r="N1337" s="348"/>
      <c r="O1337" s="348"/>
      <c r="P1337" s="214">
        <v>61.99</v>
      </c>
      <c r="Q1337" s="214">
        <v>0</v>
      </c>
      <c r="R1337" s="68" t="s">
        <v>1479</v>
      </c>
      <c r="S1337" s="349"/>
      <c r="T1337" s="272"/>
    </row>
    <row r="1338" spans="1:20" ht="102">
      <c r="A1338" s="191">
        <v>66</v>
      </c>
      <c r="B1338" s="68"/>
      <c r="C1338" s="212" t="s">
        <v>46</v>
      </c>
      <c r="D1338" s="213">
        <v>45755</v>
      </c>
      <c r="E1338" s="191" t="s">
        <v>4400</v>
      </c>
      <c r="F1338" s="191" t="s">
        <v>599</v>
      </c>
      <c r="G1338" s="191">
        <v>23012</v>
      </c>
      <c r="H1338" s="68"/>
      <c r="I1338" s="197" t="s">
        <v>5850</v>
      </c>
      <c r="J1338" s="68"/>
      <c r="K1338" s="68"/>
      <c r="L1338" s="68"/>
      <c r="M1338" s="68"/>
      <c r="N1338" s="348"/>
      <c r="O1338" s="348"/>
      <c r="P1338" s="214">
        <v>53.93</v>
      </c>
      <c r="Q1338" s="214">
        <v>0</v>
      </c>
      <c r="R1338" s="68" t="s">
        <v>1479</v>
      </c>
      <c r="S1338" s="349"/>
      <c r="T1338" s="272"/>
    </row>
    <row r="1339" spans="1:20" ht="89.25">
      <c r="A1339" s="191">
        <v>66</v>
      </c>
      <c r="B1339" s="68"/>
      <c r="C1339" s="212" t="s">
        <v>46</v>
      </c>
      <c r="D1339" s="213">
        <v>45755</v>
      </c>
      <c r="E1339" s="191" t="s">
        <v>4401</v>
      </c>
      <c r="F1339" s="191" t="s">
        <v>599</v>
      </c>
      <c r="G1339" s="191">
        <v>23020</v>
      </c>
      <c r="H1339" s="68"/>
      <c r="I1339" s="197" t="s">
        <v>5851</v>
      </c>
      <c r="J1339" s="68"/>
      <c r="K1339" s="68"/>
      <c r="L1339" s="68"/>
      <c r="M1339" s="68"/>
      <c r="N1339" s="348"/>
      <c r="O1339" s="348"/>
      <c r="P1339" s="214">
        <v>36.07</v>
      </c>
      <c r="Q1339" s="214">
        <v>0</v>
      </c>
      <c r="R1339" s="68" t="s">
        <v>1479</v>
      </c>
      <c r="S1339" s="349"/>
      <c r="T1339" s="272"/>
    </row>
    <row r="1340" spans="1:20" ht="89.25">
      <c r="A1340" s="191">
        <v>66</v>
      </c>
      <c r="B1340" s="68"/>
      <c r="C1340" s="212" t="s">
        <v>46</v>
      </c>
      <c r="D1340" s="213">
        <v>45755</v>
      </c>
      <c r="E1340" s="191" t="s">
        <v>4402</v>
      </c>
      <c r="F1340" s="191" t="s">
        <v>599</v>
      </c>
      <c r="G1340" s="191">
        <v>23023</v>
      </c>
      <c r="H1340" s="68"/>
      <c r="I1340" s="197" t="s">
        <v>5852</v>
      </c>
      <c r="J1340" s="68"/>
      <c r="K1340" s="68"/>
      <c r="L1340" s="68"/>
      <c r="M1340" s="68"/>
      <c r="N1340" s="348"/>
      <c r="O1340" s="348"/>
      <c r="P1340" s="214">
        <v>56.28</v>
      </c>
      <c r="Q1340" s="214">
        <v>0</v>
      </c>
      <c r="R1340" s="68" t="s">
        <v>1479</v>
      </c>
      <c r="S1340" s="349"/>
      <c r="T1340" s="272"/>
    </row>
    <row r="1341" spans="1:20" ht="89.25">
      <c r="A1341" s="191">
        <v>66</v>
      </c>
      <c r="B1341" s="68"/>
      <c r="C1341" s="212" t="s">
        <v>46</v>
      </c>
      <c r="D1341" s="213">
        <v>45755</v>
      </c>
      <c r="E1341" s="191" t="s">
        <v>4403</v>
      </c>
      <c r="F1341" s="191" t="s">
        <v>599</v>
      </c>
      <c r="G1341" s="191">
        <v>23019</v>
      </c>
      <c r="H1341" s="68"/>
      <c r="I1341" s="197" t="s">
        <v>5853</v>
      </c>
      <c r="J1341" s="68"/>
      <c r="K1341" s="68"/>
      <c r="L1341" s="68"/>
      <c r="M1341" s="68"/>
      <c r="N1341" s="348"/>
      <c r="O1341" s="348"/>
      <c r="P1341" s="214">
        <v>60.05</v>
      </c>
      <c r="Q1341" s="214">
        <v>0</v>
      </c>
      <c r="R1341" s="68" t="s">
        <v>1479</v>
      </c>
      <c r="S1341" s="349"/>
      <c r="T1341" s="272"/>
    </row>
    <row r="1342" spans="1:20" ht="89.25">
      <c r="A1342" s="191">
        <v>66</v>
      </c>
      <c r="B1342" s="68"/>
      <c r="C1342" s="212" t="s">
        <v>46</v>
      </c>
      <c r="D1342" s="213">
        <v>45755</v>
      </c>
      <c r="E1342" s="191" t="s">
        <v>4404</v>
      </c>
      <c r="F1342" s="191" t="s">
        <v>599</v>
      </c>
      <c r="G1342" s="191">
        <v>23026</v>
      </c>
      <c r="H1342" s="68"/>
      <c r="I1342" s="197" t="s">
        <v>5854</v>
      </c>
      <c r="J1342" s="68"/>
      <c r="K1342" s="68"/>
      <c r="L1342" s="68"/>
      <c r="M1342" s="68"/>
      <c r="N1342" s="348"/>
      <c r="O1342" s="348"/>
      <c r="P1342" s="214">
        <v>65.09</v>
      </c>
      <c r="Q1342" s="214">
        <v>0</v>
      </c>
      <c r="R1342" s="68" t="s">
        <v>1479</v>
      </c>
      <c r="S1342" s="349"/>
      <c r="T1342" s="272"/>
    </row>
    <row r="1343" spans="1:20" ht="89.25">
      <c r="A1343" s="191">
        <v>66</v>
      </c>
      <c r="B1343" s="68"/>
      <c r="C1343" s="212" t="s">
        <v>46</v>
      </c>
      <c r="D1343" s="213">
        <v>45755</v>
      </c>
      <c r="E1343" s="191" t="s">
        <v>4405</v>
      </c>
      <c r="F1343" s="191" t="s">
        <v>599</v>
      </c>
      <c r="G1343" s="191">
        <v>23021</v>
      </c>
      <c r="H1343" s="68"/>
      <c r="I1343" s="197" t="s">
        <v>5855</v>
      </c>
      <c r="J1343" s="68"/>
      <c r="K1343" s="68"/>
      <c r="L1343" s="68"/>
      <c r="M1343" s="68"/>
      <c r="N1343" s="348"/>
      <c r="O1343" s="348"/>
      <c r="P1343" s="214">
        <v>45.3</v>
      </c>
      <c r="Q1343" s="214">
        <v>0</v>
      </c>
      <c r="R1343" s="68" t="s">
        <v>1479</v>
      </c>
      <c r="S1343" s="349"/>
      <c r="T1343" s="272"/>
    </row>
    <row r="1344" spans="1:20" ht="89.25">
      <c r="A1344" s="191">
        <v>66</v>
      </c>
      <c r="B1344" s="68"/>
      <c r="C1344" s="212" t="s">
        <v>46</v>
      </c>
      <c r="D1344" s="213">
        <v>45755</v>
      </c>
      <c r="E1344" s="191" t="s">
        <v>4406</v>
      </c>
      <c r="F1344" s="191" t="s">
        <v>599</v>
      </c>
      <c r="G1344" s="191">
        <v>23024</v>
      </c>
      <c r="H1344" s="68"/>
      <c r="I1344" s="197" t="s">
        <v>5856</v>
      </c>
      <c r="J1344" s="68"/>
      <c r="K1344" s="68"/>
      <c r="L1344" s="68"/>
      <c r="M1344" s="68"/>
      <c r="N1344" s="348"/>
      <c r="O1344" s="348"/>
      <c r="P1344" s="214">
        <v>61.99</v>
      </c>
      <c r="Q1344" s="214">
        <v>0</v>
      </c>
      <c r="R1344" s="68" t="s">
        <v>1479</v>
      </c>
      <c r="S1344" s="349"/>
      <c r="T1344" s="272"/>
    </row>
    <row r="1345" spans="1:20" ht="102">
      <c r="A1345" s="191">
        <v>66</v>
      </c>
      <c r="B1345" s="68"/>
      <c r="C1345" s="212" t="s">
        <v>46</v>
      </c>
      <c r="D1345" s="213">
        <v>45755</v>
      </c>
      <c r="E1345" s="191" t="s">
        <v>4407</v>
      </c>
      <c r="F1345" s="191" t="s">
        <v>599</v>
      </c>
      <c r="G1345" s="191">
        <v>23032</v>
      </c>
      <c r="H1345" s="68"/>
      <c r="I1345" s="197" t="s">
        <v>5857</v>
      </c>
      <c r="J1345" s="68"/>
      <c r="K1345" s="68"/>
      <c r="L1345" s="68"/>
      <c r="M1345" s="68"/>
      <c r="N1345" s="348"/>
      <c r="O1345" s="348"/>
      <c r="P1345" s="214">
        <v>52.38</v>
      </c>
      <c r="Q1345" s="214">
        <v>0</v>
      </c>
      <c r="R1345" s="68" t="s">
        <v>1479</v>
      </c>
      <c r="S1345" s="349"/>
      <c r="T1345" s="272"/>
    </row>
    <row r="1346" spans="1:20" ht="89.25">
      <c r="A1346" s="191">
        <v>66</v>
      </c>
      <c r="B1346" s="68"/>
      <c r="C1346" s="212" t="s">
        <v>46</v>
      </c>
      <c r="D1346" s="213">
        <v>45755</v>
      </c>
      <c r="E1346" s="191" t="s">
        <v>4408</v>
      </c>
      <c r="F1346" s="191" t="s">
        <v>599</v>
      </c>
      <c r="G1346" s="191">
        <v>23018</v>
      </c>
      <c r="H1346" s="68"/>
      <c r="I1346" s="197" t="s">
        <v>5858</v>
      </c>
      <c r="J1346" s="68"/>
      <c r="K1346" s="68"/>
      <c r="L1346" s="68"/>
      <c r="M1346" s="68"/>
      <c r="N1346" s="348"/>
      <c r="O1346" s="348"/>
      <c r="P1346" s="214">
        <v>60.05</v>
      </c>
      <c r="Q1346" s="214">
        <v>0</v>
      </c>
      <c r="R1346" s="68" t="s">
        <v>1479</v>
      </c>
      <c r="S1346" s="349"/>
      <c r="T1346" s="272"/>
    </row>
    <row r="1347" spans="1:20" ht="102">
      <c r="A1347" s="191">
        <v>66</v>
      </c>
      <c r="B1347" s="68"/>
      <c r="C1347" s="212" t="s">
        <v>46</v>
      </c>
      <c r="D1347" s="213">
        <v>45755</v>
      </c>
      <c r="E1347" s="191" t="s">
        <v>4409</v>
      </c>
      <c r="F1347" s="191" t="s">
        <v>599</v>
      </c>
      <c r="G1347" s="191">
        <v>23044</v>
      </c>
      <c r="H1347" s="68"/>
      <c r="I1347" s="197" t="s">
        <v>5859</v>
      </c>
      <c r="J1347" s="68"/>
      <c r="K1347" s="68"/>
      <c r="L1347" s="68"/>
      <c r="M1347" s="68"/>
      <c r="N1347" s="348"/>
      <c r="O1347" s="348"/>
      <c r="P1347" s="214">
        <v>59.3</v>
      </c>
      <c r="Q1347" s="214">
        <v>0</v>
      </c>
      <c r="R1347" s="68" t="s">
        <v>1479</v>
      </c>
      <c r="S1347" s="349"/>
      <c r="T1347" s="272"/>
    </row>
    <row r="1348" spans="1:20" ht="76.5">
      <c r="A1348" s="191">
        <v>596</v>
      </c>
      <c r="B1348" s="68"/>
      <c r="C1348" s="212" t="s">
        <v>1244</v>
      </c>
      <c r="D1348" s="213">
        <v>45755</v>
      </c>
      <c r="E1348" s="191" t="s">
        <v>4410</v>
      </c>
      <c r="F1348" s="191" t="s">
        <v>6</v>
      </c>
      <c r="G1348" s="191">
        <v>22966</v>
      </c>
      <c r="H1348" s="68"/>
      <c r="I1348" s="197" t="s">
        <v>5860</v>
      </c>
      <c r="J1348" s="68"/>
      <c r="K1348" s="68"/>
      <c r="L1348" s="68"/>
      <c r="M1348" s="68"/>
      <c r="N1348" s="348"/>
      <c r="O1348" s="348"/>
      <c r="P1348" s="214">
        <v>0</v>
      </c>
      <c r="Q1348" s="214">
        <v>47662.09</v>
      </c>
      <c r="R1348" s="68" t="s">
        <v>1479</v>
      </c>
      <c r="S1348" s="349"/>
      <c r="T1348" s="272"/>
    </row>
    <row r="1349" spans="1:20" ht="89.25">
      <c r="A1349" s="191">
        <v>590</v>
      </c>
      <c r="B1349" s="68"/>
      <c r="C1349" s="212" t="s">
        <v>1280</v>
      </c>
      <c r="D1349" s="213">
        <v>45755</v>
      </c>
      <c r="E1349" s="191" t="s">
        <v>4411</v>
      </c>
      <c r="F1349" s="191" t="s">
        <v>6</v>
      </c>
      <c r="G1349" s="191">
        <v>22990</v>
      </c>
      <c r="H1349" s="68"/>
      <c r="I1349" s="197" t="s">
        <v>5861</v>
      </c>
      <c r="J1349" s="68"/>
      <c r="K1349" s="68"/>
      <c r="L1349" s="68"/>
      <c r="M1349" s="68"/>
      <c r="N1349" s="348"/>
      <c r="O1349" s="348"/>
      <c r="P1349" s="214">
        <v>0</v>
      </c>
      <c r="Q1349" s="214">
        <v>543715.19999999995</v>
      </c>
      <c r="R1349" s="68" t="s">
        <v>1479</v>
      </c>
      <c r="S1349" s="349"/>
      <c r="T1349" s="272"/>
    </row>
    <row r="1350" spans="1:20" ht="89.25">
      <c r="A1350" s="191">
        <v>590</v>
      </c>
      <c r="B1350" s="68"/>
      <c r="C1350" s="212" t="s">
        <v>1280</v>
      </c>
      <c r="D1350" s="213">
        <v>45755</v>
      </c>
      <c r="E1350" s="191" t="s">
        <v>4412</v>
      </c>
      <c r="F1350" s="191" t="s">
        <v>6</v>
      </c>
      <c r="G1350" s="191">
        <v>22988</v>
      </c>
      <c r="H1350" s="68"/>
      <c r="I1350" s="197" t="s">
        <v>5862</v>
      </c>
      <c r="J1350" s="68"/>
      <c r="K1350" s="68"/>
      <c r="L1350" s="68"/>
      <c r="M1350" s="68"/>
      <c r="N1350" s="348"/>
      <c r="O1350" s="348"/>
      <c r="P1350" s="214">
        <v>0</v>
      </c>
      <c r="Q1350" s="214">
        <v>33590.21</v>
      </c>
      <c r="R1350" s="68" t="s">
        <v>1479</v>
      </c>
      <c r="S1350" s="349"/>
      <c r="T1350" s="272"/>
    </row>
    <row r="1351" spans="1:20" ht="89.25">
      <c r="A1351" s="191">
        <v>590</v>
      </c>
      <c r="B1351" s="68"/>
      <c r="C1351" s="212" t="s">
        <v>1280</v>
      </c>
      <c r="D1351" s="213">
        <v>45755</v>
      </c>
      <c r="E1351" s="191" t="s">
        <v>4413</v>
      </c>
      <c r="F1351" s="191" t="s">
        <v>6</v>
      </c>
      <c r="G1351" s="191">
        <v>22987</v>
      </c>
      <c r="H1351" s="68"/>
      <c r="I1351" s="197" t="s">
        <v>5863</v>
      </c>
      <c r="J1351" s="68"/>
      <c r="K1351" s="68"/>
      <c r="L1351" s="68"/>
      <c r="M1351" s="68"/>
      <c r="N1351" s="348"/>
      <c r="O1351" s="348"/>
      <c r="P1351" s="214">
        <v>0</v>
      </c>
      <c r="Q1351" s="214">
        <v>50385.31</v>
      </c>
      <c r="R1351" s="68" t="s">
        <v>1479</v>
      </c>
      <c r="S1351" s="349"/>
      <c r="T1351" s="272"/>
    </row>
    <row r="1352" spans="1:20" ht="89.25">
      <c r="A1352" s="191">
        <v>590</v>
      </c>
      <c r="B1352" s="68"/>
      <c r="C1352" s="212" t="s">
        <v>1280</v>
      </c>
      <c r="D1352" s="213">
        <v>45755</v>
      </c>
      <c r="E1352" s="191" t="s">
        <v>4414</v>
      </c>
      <c r="F1352" s="191" t="s">
        <v>6</v>
      </c>
      <c r="G1352" s="191">
        <v>22989</v>
      </c>
      <c r="H1352" s="68"/>
      <c r="I1352" s="197" t="s">
        <v>5864</v>
      </c>
      <c r="J1352" s="68"/>
      <c r="K1352" s="68"/>
      <c r="L1352" s="68"/>
      <c r="M1352" s="68"/>
      <c r="N1352" s="348"/>
      <c r="O1352" s="348"/>
      <c r="P1352" s="214">
        <v>0</v>
      </c>
      <c r="Q1352" s="214">
        <v>63207.38</v>
      </c>
      <c r="R1352" s="68" t="s">
        <v>1479</v>
      </c>
      <c r="S1352" s="349"/>
      <c r="T1352" s="272"/>
    </row>
    <row r="1353" spans="1:20" ht="76.5">
      <c r="A1353" s="191">
        <v>340</v>
      </c>
      <c r="B1353" s="68"/>
      <c r="C1353" s="212" t="s">
        <v>136</v>
      </c>
      <c r="D1353" s="213">
        <v>45755</v>
      </c>
      <c r="E1353" s="191" t="s">
        <v>4415</v>
      </c>
      <c r="F1353" s="191" t="s">
        <v>6</v>
      </c>
      <c r="G1353" s="191">
        <v>3092663</v>
      </c>
      <c r="H1353" s="68"/>
      <c r="I1353" s="197" t="s">
        <v>5865</v>
      </c>
      <c r="J1353" s="68"/>
      <c r="K1353" s="68"/>
      <c r="L1353" s="68"/>
      <c r="M1353" s="68"/>
      <c r="N1353" s="348"/>
      <c r="O1353" s="348"/>
      <c r="P1353" s="214">
        <v>0</v>
      </c>
      <c r="Q1353" s="214">
        <v>20785.8</v>
      </c>
      <c r="R1353" s="68" t="s">
        <v>1479</v>
      </c>
      <c r="S1353" s="349"/>
      <c r="T1353" s="272"/>
    </row>
    <row r="1354" spans="1:20" ht="63.75">
      <c r="A1354" s="191">
        <v>340</v>
      </c>
      <c r="B1354" s="68"/>
      <c r="C1354" s="212" t="s">
        <v>136</v>
      </c>
      <c r="D1354" s="213">
        <v>45755</v>
      </c>
      <c r="E1354" s="191" t="s">
        <v>4416</v>
      </c>
      <c r="F1354" s="191" t="s">
        <v>6</v>
      </c>
      <c r="G1354" s="191">
        <v>3092665</v>
      </c>
      <c r="H1354" s="68"/>
      <c r="I1354" s="197" t="s">
        <v>5866</v>
      </c>
      <c r="J1354" s="68"/>
      <c r="K1354" s="68"/>
      <c r="L1354" s="68"/>
      <c r="M1354" s="68"/>
      <c r="N1354" s="348"/>
      <c r="O1354" s="348"/>
      <c r="P1354" s="214">
        <v>0</v>
      </c>
      <c r="Q1354" s="214">
        <v>59894.66</v>
      </c>
      <c r="R1354" s="68" t="s">
        <v>1479</v>
      </c>
      <c r="S1354" s="349"/>
      <c r="T1354" s="272"/>
    </row>
    <row r="1355" spans="1:20" ht="76.5">
      <c r="A1355" s="191">
        <v>594</v>
      </c>
      <c r="B1355" s="68"/>
      <c r="C1355" s="212" t="s">
        <v>88</v>
      </c>
      <c r="D1355" s="213">
        <v>45755</v>
      </c>
      <c r="E1355" s="191" t="s">
        <v>4417</v>
      </c>
      <c r="F1355" s="191" t="s">
        <v>6</v>
      </c>
      <c r="G1355" s="191">
        <v>23078</v>
      </c>
      <c r="H1355" s="68"/>
      <c r="I1355" s="197" t="s">
        <v>5867</v>
      </c>
      <c r="J1355" s="68"/>
      <c r="K1355" s="68"/>
      <c r="L1355" s="68"/>
      <c r="M1355" s="68"/>
      <c r="N1355" s="348"/>
      <c r="O1355" s="348"/>
      <c r="P1355" s="214">
        <v>0</v>
      </c>
      <c r="Q1355" s="214">
        <v>229271.1</v>
      </c>
      <c r="R1355" s="68" t="s">
        <v>1479</v>
      </c>
      <c r="S1355" s="349"/>
      <c r="T1355" s="272"/>
    </row>
    <row r="1356" spans="1:20" ht="76.5">
      <c r="A1356" s="191">
        <v>594</v>
      </c>
      <c r="B1356" s="68"/>
      <c r="C1356" s="212" t="s">
        <v>88</v>
      </c>
      <c r="D1356" s="213">
        <v>45755</v>
      </c>
      <c r="E1356" s="191" t="s">
        <v>4418</v>
      </c>
      <c r="F1356" s="191" t="s">
        <v>6</v>
      </c>
      <c r="G1356" s="191">
        <v>23069</v>
      </c>
      <c r="H1356" s="68"/>
      <c r="I1356" s="197" t="s">
        <v>5868</v>
      </c>
      <c r="J1356" s="68"/>
      <c r="K1356" s="68"/>
      <c r="L1356" s="68"/>
      <c r="M1356" s="68"/>
      <c r="N1356" s="348"/>
      <c r="O1356" s="348"/>
      <c r="P1356" s="214">
        <v>0</v>
      </c>
      <c r="Q1356" s="214">
        <v>255826.42</v>
      </c>
      <c r="R1356" s="68" t="s">
        <v>1479</v>
      </c>
      <c r="S1356" s="349"/>
      <c r="T1356" s="272"/>
    </row>
    <row r="1357" spans="1:20" ht="89.25">
      <c r="A1357" s="191">
        <v>594</v>
      </c>
      <c r="B1357" s="68"/>
      <c r="C1357" s="212" t="s">
        <v>88</v>
      </c>
      <c r="D1357" s="213">
        <v>45755</v>
      </c>
      <c r="E1357" s="191" t="s">
        <v>4419</v>
      </c>
      <c r="F1357" s="191" t="s">
        <v>6</v>
      </c>
      <c r="G1357" s="191">
        <v>23088</v>
      </c>
      <c r="H1357" s="68"/>
      <c r="I1357" s="197" t="s">
        <v>5869</v>
      </c>
      <c r="J1357" s="68"/>
      <c r="K1357" s="68"/>
      <c r="L1357" s="68"/>
      <c r="M1357" s="68"/>
      <c r="N1357" s="348"/>
      <c r="O1357" s="348"/>
      <c r="P1357" s="214">
        <v>0</v>
      </c>
      <c r="Q1357" s="214">
        <v>682304.67</v>
      </c>
      <c r="R1357" s="68" t="s">
        <v>1479</v>
      </c>
      <c r="S1357" s="349"/>
      <c r="T1357" s="272"/>
    </row>
    <row r="1358" spans="1:20" ht="76.5">
      <c r="A1358" s="191">
        <v>594</v>
      </c>
      <c r="B1358" s="68"/>
      <c r="C1358" s="212" t="s">
        <v>88</v>
      </c>
      <c r="D1358" s="213">
        <v>45755</v>
      </c>
      <c r="E1358" s="191" t="s">
        <v>4420</v>
      </c>
      <c r="F1358" s="191" t="s">
        <v>6</v>
      </c>
      <c r="G1358" s="191">
        <v>23072</v>
      </c>
      <c r="H1358" s="68"/>
      <c r="I1358" s="197" t="s">
        <v>5870</v>
      </c>
      <c r="J1358" s="68"/>
      <c r="K1358" s="68"/>
      <c r="L1358" s="68"/>
      <c r="M1358" s="68"/>
      <c r="N1358" s="348"/>
      <c r="O1358" s="348"/>
      <c r="P1358" s="214">
        <v>0</v>
      </c>
      <c r="Q1358" s="214">
        <v>262918.53000000003</v>
      </c>
      <c r="R1358" s="68" t="s">
        <v>1479</v>
      </c>
      <c r="S1358" s="349"/>
      <c r="T1358" s="272"/>
    </row>
    <row r="1359" spans="1:20" ht="76.5">
      <c r="A1359" s="191">
        <v>594</v>
      </c>
      <c r="B1359" s="68"/>
      <c r="C1359" s="212" t="s">
        <v>88</v>
      </c>
      <c r="D1359" s="213">
        <v>45755</v>
      </c>
      <c r="E1359" s="191" t="s">
        <v>4421</v>
      </c>
      <c r="F1359" s="191" t="s">
        <v>6</v>
      </c>
      <c r="G1359" s="191">
        <v>23074</v>
      </c>
      <c r="H1359" s="68"/>
      <c r="I1359" s="197" t="s">
        <v>5871</v>
      </c>
      <c r="J1359" s="68"/>
      <c r="K1359" s="68"/>
      <c r="L1359" s="68"/>
      <c r="M1359" s="68"/>
      <c r="N1359" s="348"/>
      <c r="O1359" s="348"/>
      <c r="P1359" s="214">
        <v>0</v>
      </c>
      <c r="Q1359" s="214">
        <v>603569.47</v>
      </c>
      <c r="R1359" s="68" t="s">
        <v>1479</v>
      </c>
      <c r="S1359" s="349"/>
      <c r="T1359" s="272"/>
    </row>
    <row r="1360" spans="1:20" ht="63.75">
      <c r="A1360" s="191">
        <v>594</v>
      </c>
      <c r="B1360" s="68"/>
      <c r="C1360" s="212" t="s">
        <v>88</v>
      </c>
      <c r="D1360" s="213">
        <v>45755</v>
      </c>
      <c r="E1360" s="191" t="s">
        <v>4422</v>
      </c>
      <c r="F1360" s="191" t="s">
        <v>6</v>
      </c>
      <c r="G1360" s="191">
        <v>23073</v>
      </c>
      <c r="H1360" s="68"/>
      <c r="I1360" s="197" t="s">
        <v>5872</v>
      </c>
      <c r="J1360" s="68"/>
      <c r="K1360" s="68"/>
      <c r="L1360" s="68"/>
      <c r="M1360" s="68"/>
      <c r="N1360" s="348"/>
      <c r="O1360" s="348"/>
      <c r="P1360" s="214">
        <v>0</v>
      </c>
      <c r="Q1360" s="214">
        <v>139580.85</v>
      </c>
      <c r="R1360" s="68" t="s">
        <v>1479</v>
      </c>
      <c r="S1360" s="349"/>
      <c r="T1360" s="272"/>
    </row>
    <row r="1361" spans="1:20" ht="76.5">
      <c r="A1361" s="191">
        <v>594</v>
      </c>
      <c r="B1361" s="68"/>
      <c r="C1361" s="212" t="s">
        <v>88</v>
      </c>
      <c r="D1361" s="213">
        <v>45755</v>
      </c>
      <c r="E1361" s="191" t="s">
        <v>4423</v>
      </c>
      <c r="F1361" s="191" t="s">
        <v>6</v>
      </c>
      <c r="G1361" s="191">
        <v>23080</v>
      </c>
      <c r="H1361" s="68"/>
      <c r="I1361" s="197" t="s">
        <v>5873</v>
      </c>
      <c r="J1361" s="68"/>
      <c r="K1361" s="68"/>
      <c r="L1361" s="68"/>
      <c r="M1361" s="68"/>
      <c r="N1361" s="348"/>
      <c r="O1361" s="348"/>
      <c r="P1361" s="214">
        <v>0</v>
      </c>
      <c r="Q1361" s="214">
        <v>296096.98</v>
      </c>
      <c r="R1361" s="68" t="s">
        <v>1479</v>
      </c>
      <c r="S1361" s="349"/>
      <c r="T1361" s="272"/>
    </row>
    <row r="1362" spans="1:20" ht="76.5">
      <c r="A1362" s="191">
        <v>594</v>
      </c>
      <c r="B1362" s="68"/>
      <c r="C1362" s="212" t="s">
        <v>88</v>
      </c>
      <c r="D1362" s="213">
        <v>45755</v>
      </c>
      <c r="E1362" s="191" t="s">
        <v>4424</v>
      </c>
      <c r="F1362" s="191" t="s">
        <v>6</v>
      </c>
      <c r="G1362" s="191">
        <v>23082</v>
      </c>
      <c r="H1362" s="68"/>
      <c r="I1362" s="197" t="s">
        <v>5874</v>
      </c>
      <c r="J1362" s="68"/>
      <c r="K1362" s="68"/>
      <c r="L1362" s="68"/>
      <c r="M1362" s="68"/>
      <c r="N1362" s="348"/>
      <c r="O1362" s="348"/>
      <c r="P1362" s="214">
        <v>0</v>
      </c>
      <c r="Q1362" s="214">
        <v>777897.07</v>
      </c>
      <c r="R1362" s="68" t="s">
        <v>1479</v>
      </c>
      <c r="S1362" s="349"/>
      <c r="T1362" s="272"/>
    </row>
    <row r="1363" spans="1:20" ht="76.5">
      <c r="A1363" s="191">
        <v>594</v>
      </c>
      <c r="B1363" s="68"/>
      <c r="C1363" s="212" t="s">
        <v>88</v>
      </c>
      <c r="D1363" s="213">
        <v>45755</v>
      </c>
      <c r="E1363" s="191" t="s">
        <v>4425</v>
      </c>
      <c r="F1363" s="191" t="s">
        <v>6</v>
      </c>
      <c r="G1363" s="191">
        <v>23084</v>
      </c>
      <c r="H1363" s="68"/>
      <c r="I1363" s="197" t="s">
        <v>5875</v>
      </c>
      <c r="J1363" s="68"/>
      <c r="K1363" s="68"/>
      <c r="L1363" s="68"/>
      <c r="M1363" s="68"/>
      <c r="N1363" s="348"/>
      <c r="O1363" s="348"/>
      <c r="P1363" s="214">
        <v>0</v>
      </c>
      <c r="Q1363" s="214">
        <v>134479.45000000001</v>
      </c>
      <c r="R1363" s="68" t="s">
        <v>1479</v>
      </c>
      <c r="S1363" s="349"/>
      <c r="T1363" s="272"/>
    </row>
    <row r="1364" spans="1:20" ht="76.5">
      <c r="A1364" s="191">
        <v>594</v>
      </c>
      <c r="B1364" s="68"/>
      <c r="C1364" s="212" t="s">
        <v>88</v>
      </c>
      <c r="D1364" s="213">
        <v>45755</v>
      </c>
      <c r="E1364" s="191" t="s">
        <v>4426</v>
      </c>
      <c r="F1364" s="191" t="s">
        <v>6</v>
      </c>
      <c r="G1364" s="191">
        <v>23085</v>
      </c>
      <c r="H1364" s="68"/>
      <c r="I1364" s="197" t="s">
        <v>5876</v>
      </c>
      <c r="J1364" s="68"/>
      <c r="K1364" s="68"/>
      <c r="L1364" s="68"/>
      <c r="M1364" s="68"/>
      <c r="N1364" s="348"/>
      <c r="O1364" s="348"/>
      <c r="P1364" s="214">
        <v>0</v>
      </c>
      <c r="Q1364" s="214">
        <v>64804.9</v>
      </c>
      <c r="R1364" s="68" t="s">
        <v>1479</v>
      </c>
      <c r="S1364" s="349"/>
      <c r="T1364" s="272"/>
    </row>
    <row r="1365" spans="1:20" ht="63.75">
      <c r="A1365" s="191">
        <v>585</v>
      </c>
      <c r="B1365" s="68"/>
      <c r="C1365" s="212" t="s">
        <v>171</v>
      </c>
      <c r="D1365" s="213">
        <v>45755</v>
      </c>
      <c r="E1365" s="191" t="s">
        <v>4427</v>
      </c>
      <c r="F1365" s="191" t="s">
        <v>6</v>
      </c>
      <c r="G1365" s="191">
        <v>1124067</v>
      </c>
      <c r="H1365" s="68"/>
      <c r="I1365" s="197" t="s">
        <v>5877</v>
      </c>
      <c r="J1365" s="68"/>
      <c r="K1365" s="68"/>
      <c r="L1365" s="68"/>
      <c r="M1365" s="68"/>
      <c r="N1365" s="348"/>
      <c r="O1365" s="348"/>
      <c r="P1365" s="214">
        <v>0</v>
      </c>
      <c r="Q1365" s="214">
        <v>12896.8</v>
      </c>
      <c r="R1365" s="68" t="s">
        <v>1479</v>
      </c>
      <c r="S1365" s="349"/>
      <c r="T1365" s="272"/>
    </row>
    <row r="1366" spans="1:20" ht="76.5">
      <c r="A1366" s="191">
        <v>513</v>
      </c>
      <c r="B1366" s="68"/>
      <c r="C1366" s="212" t="s">
        <v>160</v>
      </c>
      <c r="D1366" s="213">
        <v>45755</v>
      </c>
      <c r="E1366" s="191" t="s">
        <v>4428</v>
      </c>
      <c r="F1366" s="191" t="s">
        <v>10</v>
      </c>
      <c r="G1366" s="191">
        <v>1124065</v>
      </c>
      <c r="H1366" s="68"/>
      <c r="I1366" s="197" t="s">
        <v>5878</v>
      </c>
      <c r="J1366" s="68"/>
      <c r="K1366" s="68"/>
      <c r="L1366" s="68"/>
      <c r="M1366" s="68"/>
      <c r="N1366" s="348"/>
      <c r="O1366" s="348"/>
      <c r="P1366" s="214">
        <v>60</v>
      </c>
      <c r="Q1366" s="214">
        <v>0</v>
      </c>
      <c r="R1366" s="68" t="s">
        <v>1479</v>
      </c>
      <c r="S1366" s="349"/>
      <c r="T1366" s="272"/>
    </row>
    <row r="1367" spans="1:20" ht="63.75">
      <c r="A1367" s="191">
        <v>340</v>
      </c>
      <c r="B1367" s="68"/>
      <c r="C1367" s="212" t="s">
        <v>136</v>
      </c>
      <c r="D1367" s="213">
        <v>45755</v>
      </c>
      <c r="E1367" s="191" t="s">
        <v>4429</v>
      </c>
      <c r="F1367" s="191" t="s">
        <v>14</v>
      </c>
      <c r="G1367" s="191">
        <v>3092664</v>
      </c>
      <c r="H1367" s="68"/>
      <c r="I1367" s="197" t="s">
        <v>5879</v>
      </c>
      <c r="J1367" s="68"/>
      <c r="K1367" s="68"/>
      <c r="L1367" s="68"/>
      <c r="M1367" s="68"/>
      <c r="N1367" s="348"/>
      <c r="O1367" s="348"/>
      <c r="P1367" s="214">
        <v>60</v>
      </c>
      <c r="Q1367" s="214">
        <v>0</v>
      </c>
      <c r="R1367" s="68" t="s">
        <v>1479</v>
      </c>
      <c r="S1367" s="349"/>
      <c r="T1367" s="272"/>
    </row>
    <row r="1368" spans="1:20" ht="63.75">
      <c r="A1368" s="191">
        <v>340</v>
      </c>
      <c r="B1368" s="68"/>
      <c r="C1368" s="212" t="s">
        <v>136</v>
      </c>
      <c r="D1368" s="213">
        <v>45755</v>
      </c>
      <c r="E1368" s="191" t="s">
        <v>4430</v>
      </c>
      <c r="F1368" s="191" t="s">
        <v>14</v>
      </c>
      <c r="G1368" s="191">
        <v>3092666</v>
      </c>
      <c r="H1368" s="68"/>
      <c r="I1368" s="197" t="s">
        <v>5880</v>
      </c>
      <c r="J1368" s="68"/>
      <c r="K1368" s="68"/>
      <c r="L1368" s="68"/>
      <c r="M1368" s="68"/>
      <c r="N1368" s="348"/>
      <c r="O1368" s="348"/>
      <c r="P1368" s="214">
        <v>60</v>
      </c>
      <c r="Q1368" s="214">
        <v>0</v>
      </c>
      <c r="R1368" s="68" t="s">
        <v>1479</v>
      </c>
      <c r="S1368" s="349"/>
      <c r="T1368" s="272"/>
    </row>
    <row r="1369" spans="1:20" ht="51">
      <c r="A1369" s="191">
        <v>41</v>
      </c>
      <c r="B1369" s="68"/>
      <c r="C1369" s="212" t="s">
        <v>44</v>
      </c>
      <c r="D1369" s="213">
        <v>45756</v>
      </c>
      <c r="E1369" s="191" t="s">
        <v>4431</v>
      </c>
      <c r="F1369" s="191" t="s">
        <v>3</v>
      </c>
      <c r="G1369" s="191">
        <v>2275891</v>
      </c>
      <c r="H1369" s="68"/>
      <c r="I1369" s="197" t="s">
        <v>5881</v>
      </c>
      <c r="J1369" s="68"/>
      <c r="K1369" s="68"/>
      <c r="L1369" s="68"/>
      <c r="M1369" s="68"/>
      <c r="N1369" s="348"/>
      <c r="O1369" s="348"/>
      <c r="P1369" s="214">
        <v>0</v>
      </c>
      <c r="Q1369" s="214">
        <v>100</v>
      </c>
      <c r="R1369" s="68" t="s">
        <v>1479</v>
      </c>
      <c r="S1369" s="349"/>
      <c r="T1369" s="272"/>
    </row>
    <row r="1370" spans="1:20" ht="51">
      <c r="A1370" s="191">
        <v>234</v>
      </c>
      <c r="B1370" s="68"/>
      <c r="C1370" s="212" t="s">
        <v>612</v>
      </c>
      <c r="D1370" s="213">
        <v>45756</v>
      </c>
      <c r="E1370" s="191" t="s">
        <v>4432</v>
      </c>
      <c r="F1370" s="191" t="s">
        <v>3</v>
      </c>
      <c r="G1370" s="191">
        <v>2275895</v>
      </c>
      <c r="H1370" s="68"/>
      <c r="I1370" s="197" t="s">
        <v>5882</v>
      </c>
      <c r="J1370" s="68"/>
      <c r="K1370" s="68"/>
      <c r="L1370" s="68"/>
      <c r="M1370" s="68"/>
      <c r="N1370" s="348"/>
      <c r="O1370" s="348"/>
      <c r="P1370" s="214">
        <v>0</v>
      </c>
      <c r="Q1370" s="214">
        <v>465</v>
      </c>
      <c r="R1370" s="68" t="s">
        <v>1479</v>
      </c>
      <c r="S1370" s="349"/>
      <c r="T1370" s="272"/>
    </row>
    <row r="1371" spans="1:20" ht="38.25">
      <c r="A1371" s="191">
        <v>46</v>
      </c>
      <c r="B1371" s="68"/>
      <c r="C1371" s="212" t="s">
        <v>1367</v>
      </c>
      <c r="D1371" s="213">
        <v>45756</v>
      </c>
      <c r="E1371" s="191" t="s">
        <v>4433</v>
      </c>
      <c r="F1371" s="191" t="s">
        <v>3</v>
      </c>
      <c r="G1371" s="191">
        <v>2275926</v>
      </c>
      <c r="H1371" s="68"/>
      <c r="I1371" s="197" t="s">
        <v>5883</v>
      </c>
      <c r="J1371" s="68"/>
      <c r="K1371" s="68"/>
      <c r="L1371" s="68"/>
      <c r="M1371" s="68"/>
      <c r="N1371" s="348"/>
      <c r="O1371" s="348"/>
      <c r="P1371" s="214">
        <v>0</v>
      </c>
      <c r="Q1371" s="214">
        <v>830</v>
      </c>
      <c r="R1371" s="68" t="s">
        <v>1479</v>
      </c>
      <c r="S1371" s="349"/>
      <c r="T1371" s="272"/>
    </row>
    <row r="1372" spans="1:20" ht="51">
      <c r="A1372" s="191">
        <v>132</v>
      </c>
      <c r="B1372" s="68"/>
      <c r="C1372" s="212" t="s">
        <v>59</v>
      </c>
      <c r="D1372" s="213">
        <v>45756</v>
      </c>
      <c r="E1372" s="191" t="s">
        <v>4434</v>
      </c>
      <c r="F1372" s="191" t="s">
        <v>3</v>
      </c>
      <c r="G1372" s="191">
        <v>2275932</v>
      </c>
      <c r="H1372" s="68"/>
      <c r="I1372" s="197" t="s">
        <v>5884</v>
      </c>
      <c r="J1372" s="68"/>
      <c r="K1372" s="68"/>
      <c r="L1372" s="68"/>
      <c r="M1372" s="68"/>
      <c r="N1372" s="348"/>
      <c r="O1372" s="348"/>
      <c r="P1372" s="214">
        <v>0</v>
      </c>
      <c r="Q1372" s="214">
        <v>9718.5</v>
      </c>
      <c r="R1372" s="68" t="s">
        <v>1479</v>
      </c>
      <c r="S1372" s="349"/>
      <c r="T1372" s="272"/>
    </row>
    <row r="1373" spans="1:20" ht="51">
      <c r="A1373" s="191">
        <v>10</v>
      </c>
      <c r="B1373" s="68"/>
      <c r="C1373" s="212" t="s">
        <v>38</v>
      </c>
      <c r="D1373" s="213">
        <v>45756</v>
      </c>
      <c r="E1373" s="191" t="s">
        <v>4435</v>
      </c>
      <c r="F1373" s="191" t="s">
        <v>3</v>
      </c>
      <c r="G1373" s="191">
        <v>2275936</v>
      </c>
      <c r="H1373" s="68"/>
      <c r="I1373" s="197" t="s">
        <v>5885</v>
      </c>
      <c r="J1373" s="68"/>
      <c r="K1373" s="68"/>
      <c r="L1373" s="68"/>
      <c r="M1373" s="68"/>
      <c r="N1373" s="348"/>
      <c r="O1373" s="348"/>
      <c r="P1373" s="214">
        <v>0</v>
      </c>
      <c r="Q1373" s="214">
        <v>9</v>
      </c>
      <c r="R1373" s="68" t="s">
        <v>1479</v>
      </c>
      <c r="S1373" s="349"/>
      <c r="T1373" s="272"/>
    </row>
    <row r="1374" spans="1:20" ht="51">
      <c r="A1374" s="191">
        <v>249</v>
      </c>
      <c r="B1374" s="68"/>
      <c r="C1374" s="212" t="s">
        <v>102</v>
      </c>
      <c r="D1374" s="213">
        <v>45756</v>
      </c>
      <c r="E1374" s="191" t="s">
        <v>4436</v>
      </c>
      <c r="F1374" s="191" t="s">
        <v>3</v>
      </c>
      <c r="G1374" s="191">
        <v>2275971</v>
      </c>
      <c r="H1374" s="68"/>
      <c r="I1374" s="197" t="s">
        <v>5886</v>
      </c>
      <c r="J1374" s="68"/>
      <c r="K1374" s="68"/>
      <c r="L1374" s="68"/>
      <c r="M1374" s="68"/>
      <c r="N1374" s="348"/>
      <c r="O1374" s="348"/>
      <c r="P1374" s="214">
        <v>0</v>
      </c>
      <c r="Q1374" s="214">
        <v>13.76</v>
      </c>
      <c r="R1374" s="68" t="s">
        <v>1479</v>
      </c>
      <c r="S1374" s="349"/>
      <c r="T1374" s="272"/>
    </row>
    <row r="1375" spans="1:20" ht="38.25">
      <c r="A1375" s="191">
        <v>169</v>
      </c>
      <c r="B1375" s="68"/>
      <c r="C1375" s="212" t="s">
        <v>79</v>
      </c>
      <c r="D1375" s="213">
        <v>45756</v>
      </c>
      <c r="E1375" s="191" t="s">
        <v>4437</v>
      </c>
      <c r="F1375" s="191" t="s">
        <v>3</v>
      </c>
      <c r="G1375" s="191">
        <v>2275979</v>
      </c>
      <c r="H1375" s="68"/>
      <c r="I1375" s="197" t="s">
        <v>5887</v>
      </c>
      <c r="J1375" s="68"/>
      <c r="K1375" s="68"/>
      <c r="L1375" s="68"/>
      <c r="M1375" s="68"/>
      <c r="N1375" s="348"/>
      <c r="O1375" s="348"/>
      <c r="P1375" s="214">
        <v>0</v>
      </c>
      <c r="Q1375" s="214">
        <v>0.16</v>
      </c>
      <c r="R1375" s="68" t="s">
        <v>1479</v>
      </c>
      <c r="S1375" s="349"/>
      <c r="T1375" s="272"/>
    </row>
    <row r="1376" spans="1:20" ht="38.25">
      <c r="A1376" s="191">
        <v>169</v>
      </c>
      <c r="B1376" s="68"/>
      <c r="C1376" s="212" t="s">
        <v>79</v>
      </c>
      <c r="D1376" s="213">
        <v>45756</v>
      </c>
      <c r="E1376" s="191" t="s">
        <v>4438</v>
      </c>
      <c r="F1376" s="191" t="s">
        <v>3</v>
      </c>
      <c r="G1376" s="191">
        <v>2275981</v>
      </c>
      <c r="H1376" s="68"/>
      <c r="I1376" s="197" t="s">
        <v>5888</v>
      </c>
      <c r="J1376" s="68"/>
      <c r="K1376" s="68"/>
      <c r="L1376" s="68"/>
      <c r="M1376" s="68"/>
      <c r="N1376" s="348"/>
      <c r="O1376" s="348"/>
      <c r="P1376" s="214">
        <v>0</v>
      </c>
      <c r="Q1376" s="214">
        <v>0.02</v>
      </c>
      <c r="R1376" s="68" t="s">
        <v>1479</v>
      </c>
      <c r="S1376" s="349"/>
      <c r="T1376" s="272"/>
    </row>
    <row r="1377" spans="1:20" ht="38.25">
      <c r="A1377" s="191">
        <v>169</v>
      </c>
      <c r="B1377" s="68"/>
      <c r="C1377" s="212" t="s">
        <v>79</v>
      </c>
      <c r="D1377" s="213">
        <v>45756</v>
      </c>
      <c r="E1377" s="191" t="s">
        <v>4439</v>
      </c>
      <c r="F1377" s="191" t="s">
        <v>3</v>
      </c>
      <c r="G1377" s="191">
        <v>2275984</v>
      </c>
      <c r="H1377" s="68"/>
      <c r="I1377" s="197" t="s">
        <v>5889</v>
      </c>
      <c r="J1377" s="68"/>
      <c r="K1377" s="68"/>
      <c r="L1377" s="68"/>
      <c r="M1377" s="68"/>
      <c r="N1377" s="348"/>
      <c r="O1377" s="348"/>
      <c r="P1377" s="214">
        <v>0</v>
      </c>
      <c r="Q1377" s="214">
        <v>0.13</v>
      </c>
      <c r="R1377" s="68" t="s">
        <v>1479</v>
      </c>
      <c r="S1377" s="349"/>
      <c r="T1377" s="272"/>
    </row>
    <row r="1378" spans="1:20" ht="38.25">
      <c r="A1378" s="191">
        <v>169</v>
      </c>
      <c r="B1378" s="68"/>
      <c r="C1378" s="212" t="s">
        <v>79</v>
      </c>
      <c r="D1378" s="213">
        <v>45756</v>
      </c>
      <c r="E1378" s="191" t="s">
        <v>4440</v>
      </c>
      <c r="F1378" s="191" t="s">
        <v>3</v>
      </c>
      <c r="G1378" s="191">
        <v>2275985</v>
      </c>
      <c r="H1378" s="68"/>
      <c r="I1378" s="197" t="s">
        <v>5890</v>
      </c>
      <c r="J1378" s="68"/>
      <c r="K1378" s="68"/>
      <c r="L1378" s="68"/>
      <c r="M1378" s="68"/>
      <c r="N1378" s="348"/>
      <c r="O1378" s="348"/>
      <c r="P1378" s="214">
        <v>0</v>
      </c>
      <c r="Q1378" s="214">
        <v>0.8</v>
      </c>
      <c r="R1378" s="68" t="s">
        <v>1479</v>
      </c>
      <c r="S1378" s="349"/>
      <c r="T1378" s="272"/>
    </row>
    <row r="1379" spans="1:20" ht="51">
      <c r="A1379" s="191">
        <v>16</v>
      </c>
      <c r="B1379" s="68"/>
      <c r="C1379" s="212" t="s">
        <v>40</v>
      </c>
      <c r="D1379" s="213">
        <v>45756</v>
      </c>
      <c r="E1379" s="191" t="s">
        <v>4441</v>
      </c>
      <c r="F1379" s="191" t="s">
        <v>3</v>
      </c>
      <c r="G1379" s="191">
        <v>2276012</v>
      </c>
      <c r="H1379" s="68"/>
      <c r="I1379" s="197" t="s">
        <v>5891</v>
      </c>
      <c r="J1379" s="68"/>
      <c r="K1379" s="68"/>
      <c r="L1379" s="68"/>
      <c r="M1379" s="68"/>
      <c r="N1379" s="348"/>
      <c r="O1379" s="348"/>
      <c r="P1379" s="214">
        <v>0</v>
      </c>
      <c r="Q1379" s="214">
        <v>2500</v>
      </c>
      <c r="R1379" s="68" t="s">
        <v>1479</v>
      </c>
      <c r="S1379" s="349"/>
      <c r="T1379" s="272"/>
    </row>
    <row r="1380" spans="1:20" ht="38.25">
      <c r="A1380" s="191">
        <v>15</v>
      </c>
      <c r="B1380" s="68"/>
      <c r="C1380" s="212" t="s">
        <v>39</v>
      </c>
      <c r="D1380" s="213">
        <v>45756</v>
      </c>
      <c r="E1380" s="191" t="s">
        <v>4442</v>
      </c>
      <c r="F1380" s="191" t="s">
        <v>3</v>
      </c>
      <c r="G1380" s="191">
        <v>2276041</v>
      </c>
      <c r="H1380" s="68"/>
      <c r="I1380" s="197" t="s">
        <v>5892</v>
      </c>
      <c r="J1380" s="68"/>
      <c r="K1380" s="68"/>
      <c r="L1380" s="68"/>
      <c r="M1380" s="68"/>
      <c r="N1380" s="348"/>
      <c r="O1380" s="348"/>
      <c r="P1380" s="214">
        <v>0</v>
      </c>
      <c r="Q1380" s="214">
        <v>987</v>
      </c>
      <c r="R1380" s="68" t="s">
        <v>1479</v>
      </c>
      <c r="S1380" s="349"/>
      <c r="T1380" s="272"/>
    </row>
    <row r="1381" spans="1:20" ht="38.25">
      <c r="A1381" s="191">
        <v>15</v>
      </c>
      <c r="B1381" s="68"/>
      <c r="C1381" s="212" t="s">
        <v>39</v>
      </c>
      <c r="D1381" s="213">
        <v>45756</v>
      </c>
      <c r="E1381" s="191" t="s">
        <v>4443</v>
      </c>
      <c r="F1381" s="191" t="s">
        <v>3</v>
      </c>
      <c r="G1381" s="191">
        <v>2276043</v>
      </c>
      <c r="H1381" s="68"/>
      <c r="I1381" s="197" t="s">
        <v>5893</v>
      </c>
      <c r="J1381" s="68"/>
      <c r="K1381" s="68"/>
      <c r="L1381" s="68"/>
      <c r="M1381" s="68"/>
      <c r="N1381" s="348"/>
      <c r="O1381" s="348"/>
      <c r="P1381" s="214">
        <v>0</v>
      </c>
      <c r="Q1381" s="214">
        <v>1104</v>
      </c>
      <c r="R1381" s="68" t="s">
        <v>1479</v>
      </c>
      <c r="S1381" s="349"/>
      <c r="T1381" s="272"/>
    </row>
    <row r="1382" spans="1:20" ht="51">
      <c r="A1382" s="191">
        <v>203</v>
      </c>
      <c r="B1382" s="68"/>
      <c r="C1382" s="212" t="s">
        <v>86</v>
      </c>
      <c r="D1382" s="213">
        <v>45756</v>
      </c>
      <c r="E1382" s="191" t="s">
        <v>4444</v>
      </c>
      <c r="F1382" s="191" t="s">
        <v>3</v>
      </c>
      <c r="G1382" s="191">
        <v>2276056</v>
      </c>
      <c r="H1382" s="68"/>
      <c r="I1382" s="197" t="s">
        <v>5894</v>
      </c>
      <c r="J1382" s="68"/>
      <c r="K1382" s="68"/>
      <c r="L1382" s="68"/>
      <c r="M1382" s="68"/>
      <c r="N1382" s="348"/>
      <c r="O1382" s="348"/>
      <c r="P1382" s="214">
        <v>0</v>
      </c>
      <c r="Q1382" s="214">
        <v>259.7</v>
      </c>
      <c r="R1382" s="68" t="s">
        <v>1479</v>
      </c>
      <c r="S1382" s="349"/>
      <c r="T1382" s="272"/>
    </row>
    <row r="1383" spans="1:20" ht="51">
      <c r="A1383" s="191">
        <v>203</v>
      </c>
      <c r="B1383" s="68"/>
      <c r="C1383" s="212" t="s">
        <v>86</v>
      </c>
      <c r="D1383" s="213">
        <v>45756</v>
      </c>
      <c r="E1383" s="191" t="s">
        <v>4445</v>
      </c>
      <c r="F1383" s="191" t="s">
        <v>3</v>
      </c>
      <c r="G1383" s="191">
        <v>2276057</v>
      </c>
      <c r="H1383" s="68"/>
      <c r="I1383" s="197" t="s">
        <v>5895</v>
      </c>
      <c r="J1383" s="68"/>
      <c r="K1383" s="68"/>
      <c r="L1383" s="68"/>
      <c r="M1383" s="68"/>
      <c r="N1383" s="348"/>
      <c r="O1383" s="348"/>
      <c r="P1383" s="214">
        <v>0</v>
      </c>
      <c r="Q1383" s="214">
        <v>259.7</v>
      </c>
      <c r="R1383" s="68" t="s">
        <v>1479</v>
      </c>
      <c r="S1383" s="349"/>
      <c r="T1383" s="272"/>
    </row>
    <row r="1384" spans="1:20" ht="51">
      <c r="A1384" s="191">
        <v>15</v>
      </c>
      <c r="B1384" s="68"/>
      <c r="C1384" s="212" t="s">
        <v>39</v>
      </c>
      <c r="D1384" s="213">
        <v>45756</v>
      </c>
      <c r="E1384" s="191" t="s">
        <v>4446</v>
      </c>
      <c r="F1384" s="191" t="s">
        <v>3</v>
      </c>
      <c r="G1384" s="191">
        <v>2276076</v>
      </c>
      <c r="H1384" s="68"/>
      <c r="I1384" s="197" t="s">
        <v>5896</v>
      </c>
      <c r="J1384" s="68"/>
      <c r="K1384" s="68"/>
      <c r="L1384" s="68"/>
      <c r="M1384" s="68"/>
      <c r="N1384" s="348"/>
      <c r="O1384" s="348"/>
      <c r="P1384" s="214">
        <v>0</v>
      </c>
      <c r="Q1384" s="214">
        <v>252.74</v>
      </c>
      <c r="R1384" s="68" t="s">
        <v>1479</v>
      </c>
      <c r="S1384" s="349"/>
      <c r="T1384" s="272"/>
    </row>
    <row r="1385" spans="1:20" ht="38.25">
      <c r="A1385" s="191">
        <v>526</v>
      </c>
      <c r="B1385" s="68"/>
      <c r="C1385" s="212" t="s">
        <v>1262</v>
      </c>
      <c r="D1385" s="213">
        <v>45756</v>
      </c>
      <c r="E1385" s="191" t="s">
        <v>4447</v>
      </c>
      <c r="F1385" s="191" t="s">
        <v>3</v>
      </c>
      <c r="G1385" s="191">
        <v>2276080</v>
      </c>
      <c r="H1385" s="68"/>
      <c r="I1385" s="197" t="s">
        <v>5897</v>
      </c>
      <c r="J1385" s="68"/>
      <c r="K1385" s="68"/>
      <c r="L1385" s="68"/>
      <c r="M1385" s="68"/>
      <c r="N1385" s="348"/>
      <c r="O1385" s="348"/>
      <c r="P1385" s="214">
        <v>0</v>
      </c>
      <c r="Q1385" s="214">
        <v>292</v>
      </c>
      <c r="R1385" s="68" t="s">
        <v>1479</v>
      </c>
      <c r="S1385" s="349"/>
      <c r="T1385" s="272"/>
    </row>
    <row r="1386" spans="1:20" ht="51">
      <c r="A1386" s="191">
        <v>16</v>
      </c>
      <c r="B1386" s="68"/>
      <c r="C1386" s="212" t="s">
        <v>40</v>
      </c>
      <c r="D1386" s="213">
        <v>45756</v>
      </c>
      <c r="E1386" s="191" t="s">
        <v>4448</v>
      </c>
      <c r="F1386" s="191" t="s">
        <v>3</v>
      </c>
      <c r="G1386" s="191">
        <v>2276085</v>
      </c>
      <c r="H1386" s="68"/>
      <c r="I1386" s="197" t="s">
        <v>5898</v>
      </c>
      <c r="J1386" s="68"/>
      <c r="K1386" s="68"/>
      <c r="L1386" s="68"/>
      <c r="M1386" s="68"/>
      <c r="N1386" s="348"/>
      <c r="O1386" s="348"/>
      <c r="P1386" s="214">
        <v>0</v>
      </c>
      <c r="Q1386" s="214">
        <v>1083</v>
      </c>
      <c r="R1386" s="68" t="s">
        <v>1479</v>
      </c>
      <c r="S1386" s="349"/>
      <c r="T1386" s="272"/>
    </row>
    <row r="1387" spans="1:20" ht="51">
      <c r="A1387" s="191">
        <v>212</v>
      </c>
      <c r="B1387" s="68"/>
      <c r="C1387" s="212" t="s">
        <v>90</v>
      </c>
      <c r="D1387" s="213">
        <v>45756</v>
      </c>
      <c r="E1387" s="191" t="s">
        <v>4449</v>
      </c>
      <c r="F1387" s="191" t="s">
        <v>3</v>
      </c>
      <c r="G1387" s="191">
        <v>2276086</v>
      </c>
      <c r="H1387" s="68"/>
      <c r="I1387" s="197" t="s">
        <v>5899</v>
      </c>
      <c r="J1387" s="68"/>
      <c r="K1387" s="68"/>
      <c r="L1387" s="68"/>
      <c r="M1387" s="68"/>
      <c r="N1387" s="348"/>
      <c r="O1387" s="348"/>
      <c r="P1387" s="214">
        <v>0</v>
      </c>
      <c r="Q1387" s="214">
        <v>36</v>
      </c>
      <c r="R1387" s="68" t="s">
        <v>1479</v>
      </c>
      <c r="S1387" s="349"/>
      <c r="T1387" s="272"/>
    </row>
    <row r="1388" spans="1:20" ht="51">
      <c r="A1388" s="191">
        <v>212</v>
      </c>
      <c r="B1388" s="68"/>
      <c r="C1388" s="212" t="s">
        <v>90</v>
      </c>
      <c r="D1388" s="213">
        <v>45756</v>
      </c>
      <c r="E1388" s="191" t="s">
        <v>4450</v>
      </c>
      <c r="F1388" s="191" t="s">
        <v>3</v>
      </c>
      <c r="G1388" s="191">
        <v>2276087</v>
      </c>
      <c r="H1388" s="68"/>
      <c r="I1388" s="197" t="s">
        <v>5900</v>
      </c>
      <c r="J1388" s="68"/>
      <c r="K1388" s="68"/>
      <c r="L1388" s="68"/>
      <c r="M1388" s="68"/>
      <c r="N1388" s="348"/>
      <c r="O1388" s="348"/>
      <c r="P1388" s="214">
        <v>0</v>
      </c>
      <c r="Q1388" s="214">
        <v>12</v>
      </c>
      <c r="R1388" s="68" t="s">
        <v>1479</v>
      </c>
      <c r="S1388" s="349"/>
      <c r="T1388" s="272"/>
    </row>
    <row r="1389" spans="1:20" ht="51">
      <c r="A1389" s="191">
        <v>212</v>
      </c>
      <c r="B1389" s="68"/>
      <c r="C1389" s="212" t="s">
        <v>90</v>
      </c>
      <c r="D1389" s="213">
        <v>45756</v>
      </c>
      <c r="E1389" s="191" t="s">
        <v>4451</v>
      </c>
      <c r="F1389" s="191" t="s">
        <v>3</v>
      </c>
      <c r="G1389" s="191">
        <v>2276089</v>
      </c>
      <c r="H1389" s="68"/>
      <c r="I1389" s="197" t="s">
        <v>5901</v>
      </c>
      <c r="J1389" s="68"/>
      <c r="K1389" s="68"/>
      <c r="L1389" s="68"/>
      <c r="M1389" s="68"/>
      <c r="N1389" s="348"/>
      <c r="O1389" s="348"/>
      <c r="P1389" s="214">
        <v>0</v>
      </c>
      <c r="Q1389" s="214">
        <v>36</v>
      </c>
      <c r="R1389" s="68" t="s">
        <v>1479</v>
      </c>
      <c r="S1389" s="349"/>
      <c r="T1389" s="272"/>
    </row>
    <row r="1390" spans="1:20" ht="51">
      <c r="A1390" s="191">
        <v>212</v>
      </c>
      <c r="B1390" s="68"/>
      <c r="C1390" s="212" t="s">
        <v>90</v>
      </c>
      <c r="D1390" s="213">
        <v>45756</v>
      </c>
      <c r="E1390" s="191" t="s">
        <v>4452</v>
      </c>
      <c r="F1390" s="191" t="s">
        <v>3</v>
      </c>
      <c r="G1390" s="191">
        <v>2276090</v>
      </c>
      <c r="H1390" s="68"/>
      <c r="I1390" s="197" t="s">
        <v>5902</v>
      </c>
      <c r="J1390" s="68"/>
      <c r="K1390" s="68"/>
      <c r="L1390" s="68"/>
      <c r="M1390" s="68"/>
      <c r="N1390" s="348"/>
      <c r="O1390" s="348"/>
      <c r="P1390" s="214">
        <v>0</v>
      </c>
      <c r="Q1390" s="214">
        <v>36</v>
      </c>
      <c r="R1390" s="68" t="s">
        <v>1479</v>
      </c>
      <c r="S1390" s="349"/>
      <c r="T1390" s="272"/>
    </row>
    <row r="1391" spans="1:20" ht="51">
      <c r="A1391" s="191">
        <v>212</v>
      </c>
      <c r="B1391" s="68"/>
      <c r="C1391" s="212" t="s">
        <v>90</v>
      </c>
      <c r="D1391" s="213">
        <v>45756</v>
      </c>
      <c r="E1391" s="191" t="s">
        <v>4453</v>
      </c>
      <c r="F1391" s="191" t="s">
        <v>3</v>
      </c>
      <c r="G1391" s="191">
        <v>2276091</v>
      </c>
      <c r="H1391" s="68"/>
      <c r="I1391" s="197" t="s">
        <v>5903</v>
      </c>
      <c r="J1391" s="68"/>
      <c r="K1391" s="68"/>
      <c r="L1391" s="68"/>
      <c r="M1391" s="68"/>
      <c r="N1391" s="348"/>
      <c r="O1391" s="348"/>
      <c r="P1391" s="214">
        <v>0</v>
      </c>
      <c r="Q1391" s="214">
        <v>156</v>
      </c>
      <c r="R1391" s="68" t="s">
        <v>1479</v>
      </c>
      <c r="S1391" s="349"/>
      <c r="T1391" s="272"/>
    </row>
    <row r="1392" spans="1:20" ht="51">
      <c r="A1392" s="191">
        <v>212</v>
      </c>
      <c r="B1392" s="68"/>
      <c r="C1392" s="212" t="s">
        <v>90</v>
      </c>
      <c r="D1392" s="213">
        <v>45756</v>
      </c>
      <c r="E1392" s="191" t="s">
        <v>4454</v>
      </c>
      <c r="F1392" s="191" t="s">
        <v>3</v>
      </c>
      <c r="G1392" s="191">
        <v>2276092</v>
      </c>
      <c r="H1392" s="68"/>
      <c r="I1392" s="197" t="s">
        <v>5904</v>
      </c>
      <c r="J1392" s="68"/>
      <c r="K1392" s="68"/>
      <c r="L1392" s="68"/>
      <c r="M1392" s="68"/>
      <c r="N1392" s="348"/>
      <c r="O1392" s="348"/>
      <c r="P1392" s="214">
        <v>0</v>
      </c>
      <c r="Q1392" s="214">
        <v>12</v>
      </c>
      <c r="R1392" s="68" t="s">
        <v>1479</v>
      </c>
      <c r="S1392" s="349"/>
      <c r="T1392" s="272"/>
    </row>
    <row r="1393" spans="1:20" ht="51">
      <c r="A1393" s="191" t="s">
        <v>550</v>
      </c>
      <c r="B1393" s="68"/>
      <c r="C1393" s="212" t="s">
        <v>589</v>
      </c>
      <c r="D1393" s="213">
        <v>45756</v>
      </c>
      <c r="E1393" s="191" t="s">
        <v>4455</v>
      </c>
      <c r="F1393" s="191" t="s">
        <v>3</v>
      </c>
      <c r="G1393" s="191">
        <v>2276097</v>
      </c>
      <c r="H1393" s="68"/>
      <c r="I1393" s="197" t="s">
        <v>5905</v>
      </c>
      <c r="J1393" s="68"/>
      <c r="K1393" s="68"/>
      <c r="L1393" s="68"/>
      <c r="M1393" s="68"/>
      <c r="N1393" s="348"/>
      <c r="O1393" s="348"/>
      <c r="P1393" s="214">
        <v>0</v>
      </c>
      <c r="Q1393" s="214">
        <v>800</v>
      </c>
      <c r="R1393" s="68" t="s">
        <v>1479</v>
      </c>
      <c r="S1393" s="349"/>
      <c r="T1393" s="272"/>
    </row>
    <row r="1394" spans="1:20" ht="51">
      <c r="A1394" s="191">
        <v>46</v>
      </c>
      <c r="B1394" s="68"/>
      <c r="C1394" s="212" t="s">
        <v>1367</v>
      </c>
      <c r="D1394" s="213">
        <v>45756</v>
      </c>
      <c r="E1394" s="191" t="s">
        <v>4456</v>
      </c>
      <c r="F1394" s="191" t="s">
        <v>3</v>
      </c>
      <c r="G1394" s="191">
        <v>2276099</v>
      </c>
      <c r="H1394" s="68"/>
      <c r="I1394" s="197" t="s">
        <v>5906</v>
      </c>
      <c r="J1394" s="68"/>
      <c r="K1394" s="68"/>
      <c r="L1394" s="68"/>
      <c r="M1394" s="68"/>
      <c r="N1394" s="348"/>
      <c r="O1394" s="348"/>
      <c r="P1394" s="214">
        <v>0</v>
      </c>
      <c r="Q1394" s="214">
        <v>2000</v>
      </c>
      <c r="R1394" s="68" t="s">
        <v>1479</v>
      </c>
      <c r="S1394" s="349"/>
      <c r="T1394" s="272"/>
    </row>
    <row r="1395" spans="1:20" ht="51">
      <c r="A1395" s="191">
        <v>283</v>
      </c>
      <c r="B1395" s="68"/>
      <c r="C1395" s="212" t="s">
        <v>115</v>
      </c>
      <c r="D1395" s="213">
        <v>45756</v>
      </c>
      <c r="E1395" s="191" t="s">
        <v>4457</v>
      </c>
      <c r="F1395" s="191" t="s">
        <v>3</v>
      </c>
      <c r="G1395" s="191">
        <v>2276100</v>
      </c>
      <c r="H1395" s="68"/>
      <c r="I1395" s="197" t="s">
        <v>5907</v>
      </c>
      <c r="J1395" s="68"/>
      <c r="K1395" s="68"/>
      <c r="L1395" s="68"/>
      <c r="M1395" s="68"/>
      <c r="N1395" s="348"/>
      <c r="O1395" s="348"/>
      <c r="P1395" s="214">
        <v>0</v>
      </c>
      <c r="Q1395" s="214">
        <v>3600</v>
      </c>
      <c r="R1395" s="68" t="s">
        <v>1479</v>
      </c>
      <c r="S1395" s="349"/>
      <c r="T1395" s="272"/>
    </row>
    <row r="1396" spans="1:20" ht="51">
      <c r="A1396" s="191">
        <v>290</v>
      </c>
      <c r="B1396" s="68"/>
      <c r="C1396" s="212" t="s">
        <v>118</v>
      </c>
      <c r="D1396" s="213">
        <v>45756</v>
      </c>
      <c r="E1396" s="191" t="s">
        <v>4458</v>
      </c>
      <c r="F1396" s="191" t="s">
        <v>3</v>
      </c>
      <c r="G1396" s="191">
        <v>2275866</v>
      </c>
      <c r="H1396" s="68"/>
      <c r="I1396" s="197" t="s">
        <v>5908</v>
      </c>
      <c r="J1396" s="68"/>
      <c r="K1396" s="68"/>
      <c r="L1396" s="68"/>
      <c r="M1396" s="68"/>
      <c r="N1396" s="348"/>
      <c r="O1396" s="348"/>
      <c r="P1396" s="214">
        <v>0</v>
      </c>
      <c r="Q1396" s="214">
        <v>250</v>
      </c>
      <c r="R1396" s="68" t="s">
        <v>1479</v>
      </c>
      <c r="S1396" s="349"/>
      <c r="T1396" s="272"/>
    </row>
    <row r="1397" spans="1:20" ht="51">
      <c r="A1397" s="191">
        <v>290</v>
      </c>
      <c r="B1397" s="68"/>
      <c r="C1397" s="212" t="s">
        <v>118</v>
      </c>
      <c r="D1397" s="213">
        <v>45756</v>
      </c>
      <c r="E1397" s="191" t="s">
        <v>4459</v>
      </c>
      <c r="F1397" s="191" t="s">
        <v>3</v>
      </c>
      <c r="G1397" s="191">
        <v>2275867</v>
      </c>
      <c r="H1397" s="68"/>
      <c r="I1397" s="197" t="s">
        <v>5909</v>
      </c>
      <c r="J1397" s="68"/>
      <c r="K1397" s="68"/>
      <c r="L1397" s="68"/>
      <c r="M1397" s="68"/>
      <c r="N1397" s="348"/>
      <c r="O1397" s="348"/>
      <c r="P1397" s="214">
        <v>0</v>
      </c>
      <c r="Q1397" s="214">
        <v>1855</v>
      </c>
      <c r="R1397" s="68" t="s">
        <v>2747</v>
      </c>
      <c r="S1397" s="349"/>
      <c r="T1397" s="272"/>
    </row>
    <row r="1398" spans="1:20" ht="63.75">
      <c r="A1398" s="191">
        <v>661</v>
      </c>
      <c r="B1398" s="68"/>
      <c r="C1398" s="212" t="s">
        <v>177</v>
      </c>
      <c r="D1398" s="213">
        <v>45756</v>
      </c>
      <c r="E1398" s="191" t="s">
        <v>4460</v>
      </c>
      <c r="F1398" s="191" t="s">
        <v>3</v>
      </c>
      <c r="G1398" s="191">
        <v>2275868</v>
      </c>
      <c r="H1398" s="68"/>
      <c r="I1398" s="197" t="s">
        <v>5910</v>
      </c>
      <c r="J1398" s="68"/>
      <c r="K1398" s="68"/>
      <c r="L1398" s="68"/>
      <c r="M1398" s="68"/>
      <c r="N1398" s="348"/>
      <c r="O1398" s="348"/>
      <c r="P1398" s="214">
        <v>0</v>
      </c>
      <c r="Q1398" s="214">
        <v>36410.07</v>
      </c>
      <c r="R1398" s="68" t="s">
        <v>1479</v>
      </c>
      <c r="S1398" s="349"/>
      <c r="T1398" s="272"/>
    </row>
    <row r="1399" spans="1:20" ht="63.75">
      <c r="A1399" s="191">
        <v>35</v>
      </c>
      <c r="B1399" s="68"/>
      <c r="C1399" s="212" t="s">
        <v>43</v>
      </c>
      <c r="D1399" s="213">
        <v>45756</v>
      </c>
      <c r="E1399" s="191" t="s">
        <v>4461</v>
      </c>
      <c r="F1399" s="191" t="s">
        <v>3</v>
      </c>
      <c r="G1399" s="191">
        <v>2275869</v>
      </c>
      <c r="H1399" s="68"/>
      <c r="I1399" s="197" t="s">
        <v>5911</v>
      </c>
      <c r="J1399" s="68"/>
      <c r="K1399" s="68"/>
      <c r="L1399" s="68"/>
      <c r="M1399" s="68"/>
      <c r="N1399" s="348"/>
      <c r="O1399" s="348"/>
      <c r="P1399" s="214">
        <v>0</v>
      </c>
      <c r="Q1399" s="214">
        <v>696</v>
      </c>
      <c r="R1399" s="68" t="s">
        <v>1479</v>
      </c>
      <c r="S1399" s="349"/>
      <c r="T1399" s="272"/>
    </row>
    <row r="1400" spans="1:20" ht="63.75">
      <c r="A1400" s="191">
        <v>661</v>
      </c>
      <c r="B1400" s="68"/>
      <c r="C1400" s="212" t="s">
        <v>177</v>
      </c>
      <c r="D1400" s="213">
        <v>45756</v>
      </c>
      <c r="E1400" s="191" t="s">
        <v>4462</v>
      </c>
      <c r="F1400" s="191" t="s">
        <v>3</v>
      </c>
      <c r="G1400" s="191">
        <v>2275870</v>
      </c>
      <c r="H1400" s="68"/>
      <c r="I1400" s="197" t="s">
        <v>5912</v>
      </c>
      <c r="J1400" s="68"/>
      <c r="K1400" s="68"/>
      <c r="L1400" s="68"/>
      <c r="M1400" s="68"/>
      <c r="N1400" s="348"/>
      <c r="O1400" s="348"/>
      <c r="P1400" s="214">
        <v>0</v>
      </c>
      <c r="Q1400" s="214">
        <v>50901.55</v>
      </c>
      <c r="R1400" s="68" t="s">
        <v>1479</v>
      </c>
      <c r="S1400" s="349"/>
      <c r="T1400" s="272"/>
    </row>
    <row r="1401" spans="1:20" ht="76.5">
      <c r="A1401" s="191">
        <v>660</v>
      </c>
      <c r="B1401" s="68"/>
      <c r="C1401" s="212" t="s">
        <v>176</v>
      </c>
      <c r="D1401" s="213">
        <v>45756</v>
      </c>
      <c r="E1401" s="191" t="s">
        <v>4463</v>
      </c>
      <c r="F1401" s="191" t="s">
        <v>3</v>
      </c>
      <c r="G1401" s="191">
        <v>2275873</v>
      </c>
      <c r="H1401" s="68"/>
      <c r="I1401" s="197" t="s">
        <v>5913</v>
      </c>
      <c r="J1401" s="68"/>
      <c r="K1401" s="68"/>
      <c r="L1401" s="68"/>
      <c r="M1401" s="68"/>
      <c r="N1401" s="348"/>
      <c r="O1401" s="348"/>
      <c r="P1401" s="214">
        <v>0</v>
      </c>
      <c r="Q1401" s="214">
        <v>245</v>
      </c>
      <c r="R1401" s="68" t="s">
        <v>1479</v>
      </c>
      <c r="S1401" s="349"/>
      <c r="T1401" s="272"/>
    </row>
    <row r="1402" spans="1:20" ht="51">
      <c r="A1402" s="191">
        <v>70</v>
      </c>
      <c r="B1402" s="68"/>
      <c r="C1402" s="212" t="s">
        <v>47</v>
      </c>
      <c r="D1402" s="213">
        <v>45756</v>
      </c>
      <c r="E1402" s="191" t="s">
        <v>4464</v>
      </c>
      <c r="F1402" s="191" t="s">
        <v>3</v>
      </c>
      <c r="G1402" s="191">
        <v>2275890</v>
      </c>
      <c r="H1402" s="68"/>
      <c r="I1402" s="197" t="s">
        <v>5914</v>
      </c>
      <c r="J1402" s="68"/>
      <c r="K1402" s="68"/>
      <c r="L1402" s="68"/>
      <c r="M1402" s="68"/>
      <c r="N1402" s="348"/>
      <c r="O1402" s="348"/>
      <c r="P1402" s="214">
        <v>0</v>
      </c>
      <c r="Q1402" s="214">
        <v>726</v>
      </c>
      <c r="R1402" s="68" t="s">
        <v>2747</v>
      </c>
      <c r="S1402" s="349"/>
      <c r="T1402" s="272"/>
    </row>
    <row r="1403" spans="1:20" ht="51">
      <c r="A1403" s="191">
        <v>70</v>
      </c>
      <c r="B1403" s="68"/>
      <c r="C1403" s="212" t="s">
        <v>47</v>
      </c>
      <c r="D1403" s="213">
        <v>45756</v>
      </c>
      <c r="E1403" s="191" t="s">
        <v>4465</v>
      </c>
      <c r="F1403" s="191" t="s">
        <v>3</v>
      </c>
      <c r="G1403" s="191">
        <v>2275892</v>
      </c>
      <c r="H1403" s="68"/>
      <c r="I1403" s="197" t="s">
        <v>5915</v>
      </c>
      <c r="J1403" s="68"/>
      <c r="K1403" s="68"/>
      <c r="L1403" s="68"/>
      <c r="M1403" s="68"/>
      <c r="N1403" s="348"/>
      <c r="O1403" s="348"/>
      <c r="P1403" s="214">
        <v>0</v>
      </c>
      <c r="Q1403" s="214">
        <v>316</v>
      </c>
      <c r="R1403" s="68" t="s">
        <v>1479</v>
      </c>
      <c r="S1403" s="349"/>
      <c r="T1403" s="272"/>
    </row>
    <row r="1404" spans="1:20" ht="51">
      <c r="A1404" s="191">
        <v>169</v>
      </c>
      <c r="B1404" s="68"/>
      <c r="C1404" s="212" t="s">
        <v>79</v>
      </c>
      <c r="D1404" s="213">
        <v>45756</v>
      </c>
      <c r="E1404" s="191" t="s">
        <v>4466</v>
      </c>
      <c r="F1404" s="191" t="s">
        <v>3</v>
      </c>
      <c r="G1404" s="191">
        <v>2275939</v>
      </c>
      <c r="H1404" s="68"/>
      <c r="I1404" s="197" t="s">
        <v>5916</v>
      </c>
      <c r="J1404" s="68"/>
      <c r="K1404" s="68"/>
      <c r="L1404" s="68"/>
      <c r="M1404" s="68"/>
      <c r="N1404" s="348"/>
      <c r="O1404" s="348"/>
      <c r="P1404" s="214">
        <v>0</v>
      </c>
      <c r="Q1404" s="214">
        <v>18.98</v>
      </c>
      <c r="R1404" s="68" t="s">
        <v>1479</v>
      </c>
      <c r="S1404" s="349"/>
      <c r="T1404" s="272"/>
    </row>
    <row r="1405" spans="1:20" ht="51">
      <c r="A1405" s="191">
        <v>15</v>
      </c>
      <c r="B1405" s="68"/>
      <c r="C1405" s="212" t="s">
        <v>39</v>
      </c>
      <c r="D1405" s="213">
        <v>45756</v>
      </c>
      <c r="E1405" s="191" t="s">
        <v>4467</v>
      </c>
      <c r="F1405" s="191" t="s">
        <v>3</v>
      </c>
      <c r="G1405" s="191">
        <v>2275925</v>
      </c>
      <c r="H1405" s="68"/>
      <c r="I1405" s="197" t="s">
        <v>5917</v>
      </c>
      <c r="J1405" s="68"/>
      <c r="K1405" s="68"/>
      <c r="L1405" s="68"/>
      <c r="M1405" s="68"/>
      <c r="N1405" s="348"/>
      <c r="O1405" s="348"/>
      <c r="P1405" s="214">
        <v>0</v>
      </c>
      <c r="Q1405" s="214">
        <v>100</v>
      </c>
      <c r="R1405" s="68" t="s">
        <v>1479</v>
      </c>
      <c r="S1405" s="349"/>
      <c r="T1405" s="272"/>
    </row>
    <row r="1406" spans="1:20" ht="51">
      <c r="A1406" s="191">
        <v>591</v>
      </c>
      <c r="B1406" s="68"/>
      <c r="C1406" s="212" t="s">
        <v>670</v>
      </c>
      <c r="D1406" s="213">
        <v>45756</v>
      </c>
      <c r="E1406" s="191" t="s">
        <v>4468</v>
      </c>
      <c r="F1406" s="191" t="s">
        <v>3</v>
      </c>
      <c r="G1406" s="191">
        <v>2275937</v>
      </c>
      <c r="H1406" s="68"/>
      <c r="I1406" s="197" t="s">
        <v>5918</v>
      </c>
      <c r="J1406" s="68"/>
      <c r="K1406" s="68"/>
      <c r="L1406" s="68"/>
      <c r="M1406" s="68"/>
      <c r="N1406" s="348"/>
      <c r="O1406" s="348"/>
      <c r="P1406" s="214">
        <v>0</v>
      </c>
      <c r="Q1406" s="214">
        <v>6500</v>
      </c>
      <c r="R1406" s="68" t="s">
        <v>1479</v>
      </c>
      <c r="S1406" s="349"/>
      <c r="T1406" s="272"/>
    </row>
    <row r="1407" spans="1:20" ht="51">
      <c r="A1407" s="191">
        <v>591</v>
      </c>
      <c r="B1407" s="68"/>
      <c r="C1407" s="212" t="s">
        <v>670</v>
      </c>
      <c r="D1407" s="213">
        <v>45756</v>
      </c>
      <c r="E1407" s="191" t="s">
        <v>4469</v>
      </c>
      <c r="F1407" s="191" t="s">
        <v>3</v>
      </c>
      <c r="G1407" s="191">
        <v>2275938</v>
      </c>
      <c r="H1407" s="68"/>
      <c r="I1407" s="197" t="s">
        <v>5919</v>
      </c>
      <c r="J1407" s="68"/>
      <c r="K1407" s="68"/>
      <c r="L1407" s="68"/>
      <c r="M1407" s="68"/>
      <c r="N1407" s="348"/>
      <c r="O1407" s="348"/>
      <c r="P1407" s="214">
        <v>0</v>
      </c>
      <c r="Q1407" s="214">
        <v>3600</v>
      </c>
      <c r="R1407" s="68" t="s">
        <v>1479</v>
      </c>
      <c r="S1407" s="349"/>
      <c r="T1407" s="272"/>
    </row>
    <row r="1408" spans="1:20" ht="51">
      <c r="A1408" s="191">
        <v>591</v>
      </c>
      <c r="B1408" s="68"/>
      <c r="C1408" s="212" t="s">
        <v>670</v>
      </c>
      <c r="D1408" s="213">
        <v>45756</v>
      </c>
      <c r="E1408" s="191" t="s">
        <v>4470</v>
      </c>
      <c r="F1408" s="191" t="s">
        <v>3</v>
      </c>
      <c r="G1408" s="191">
        <v>2275940</v>
      </c>
      <c r="H1408" s="68"/>
      <c r="I1408" s="197" t="s">
        <v>5920</v>
      </c>
      <c r="J1408" s="68"/>
      <c r="K1408" s="68"/>
      <c r="L1408" s="68"/>
      <c r="M1408" s="68"/>
      <c r="N1408" s="348"/>
      <c r="O1408" s="348"/>
      <c r="P1408" s="214">
        <v>0</v>
      </c>
      <c r="Q1408" s="214">
        <v>29469.200000000001</v>
      </c>
      <c r="R1408" s="68" t="s">
        <v>1479</v>
      </c>
      <c r="S1408" s="349"/>
      <c r="T1408" s="272"/>
    </row>
    <row r="1409" spans="1:20" ht="51">
      <c r="A1409" s="191">
        <v>572</v>
      </c>
      <c r="B1409" s="68"/>
      <c r="C1409" s="212" t="s">
        <v>166</v>
      </c>
      <c r="D1409" s="213">
        <v>45756</v>
      </c>
      <c r="E1409" s="191" t="s">
        <v>4471</v>
      </c>
      <c r="F1409" s="191" t="s">
        <v>3</v>
      </c>
      <c r="G1409" s="191">
        <v>2275941</v>
      </c>
      <c r="H1409" s="68"/>
      <c r="I1409" s="197" t="s">
        <v>5921</v>
      </c>
      <c r="J1409" s="68"/>
      <c r="K1409" s="68"/>
      <c r="L1409" s="68"/>
      <c r="M1409" s="68"/>
      <c r="N1409" s="348"/>
      <c r="O1409" s="348"/>
      <c r="P1409" s="214">
        <v>0</v>
      </c>
      <c r="Q1409" s="214">
        <v>71136.95</v>
      </c>
      <c r="R1409" s="68" t="s">
        <v>1479</v>
      </c>
      <c r="S1409" s="349"/>
      <c r="T1409" s="272"/>
    </row>
    <row r="1410" spans="1:20" ht="51">
      <c r="A1410" s="191" t="s">
        <v>550</v>
      </c>
      <c r="B1410" s="68"/>
      <c r="C1410" s="212" t="s">
        <v>589</v>
      </c>
      <c r="D1410" s="213">
        <v>45756</v>
      </c>
      <c r="E1410" s="191" t="s">
        <v>4472</v>
      </c>
      <c r="F1410" s="191" t="s">
        <v>3</v>
      </c>
      <c r="G1410" s="191">
        <v>2275960</v>
      </c>
      <c r="H1410" s="68"/>
      <c r="I1410" s="197" t="s">
        <v>5922</v>
      </c>
      <c r="J1410" s="68"/>
      <c r="K1410" s="68"/>
      <c r="L1410" s="68"/>
      <c r="M1410" s="68"/>
      <c r="N1410" s="348"/>
      <c r="O1410" s="348"/>
      <c r="P1410" s="214">
        <v>0</v>
      </c>
      <c r="Q1410" s="214">
        <v>4837.96</v>
      </c>
      <c r="R1410" s="68" t="s">
        <v>1479</v>
      </c>
      <c r="S1410" s="349"/>
      <c r="T1410" s="272"/>
    </row>
    <row r="1411" spans="1:20" ht="51">
      <c r="A1411" s="191">
        <v>46</v>
      </c>
      <c r="B1411" s="68"/>
      <c r="C1411" s="212" t="s">
        <v>1367</v>
      </c>
      <c r="D1411" s="213">
        <v>45756</v>
      </c>
      <c r="E1411" s="191" t="s">
        <v>4473</v>
      </c>
      <c r="F1411" s="191" t="s">
        <v>3</v>
      </c>
      <c r="G1411" s="191">
        <v>2275963</v>
      </c>
      <c r="H1411" s="68"/>
      <c r="I1411" s="197" t="s">
        <v>5923</v>
      </c>
      <c r="J1411" s="68"/>
      <c r="K1411" s="68"/>
      <c r="L1411" s="68"/>
      <c r="M1411" s="68"/>
      <c r="N1411" s="348"/>
      <c r="O1411" s="348"/>
      <c r="P1411" s="214">
        <v>0</v>
      </c>
      <c r="Q1411" s="214">
        <v>3087.7</v>
      </c>
      <c r="R1411" s="68" t="s">
        <v>1479</v>
      </c>
      <c r="S1411" s="349"/>
      <c r="T1411" s="272"/>
    </row>
    <row r="1412" spans="1:20" ht="51">
      <c r="A1412" s="191" t="s">
        <v>550</v>
      </c>
      <c r="B1412" s="68"/>
      <c r="C1412" s="212" t="s">
        <v>589</v>
      </c>
      <c r="D1412" s="213">
        <v>45756</v>
      </c>
      <c r="E1412" s="191" t="s">
        <v>4474</v>
      </c>
      <c r="F1412" s="191" t="s">
        <v>3</v>
      </c>
      <c r="G1412" s="191">
        <v>2275964</v>
      </c>
      <c r="H1412" s="68"/>
      <c r="I1412" s="197" t="s">
        <v>5924</v>
      </c>
      <c r="J1412" s="68"/>
      <c r="K1412" s="68"/>
      <c r="L1412" s="68"/>
      <c r="M1412" s="68"/>
      <c r="N1412" s="348"/>
      <c r="O1412" s="348"/>
      <c r="P1412" s="214">
        <v>0</v>
      </c>
      <c r="Q1412" s="214">
        <v>17082.13</v>
      </c>
      <c r="R1412" s="68" t="s">
        <v>1479</v>
      </c>
      <c r="S1412" s="349"/>
      <c r="T1412" s="272"/>
    </row>
    <row r="1413" spans="1:20" ht="51">
      <c r="A1413" s="191" t="s">
        <v>550</v>
      </c>
      <c r="B1413" s="68"/>
      <c r="C1413" s="212" t="s">
        <v>589</v>
      </c>
      <c r="D1413" s="213">
        <v>45756</v>
      </c>
      <c r="E1413" s="191" t="s">
        <v>4475</v>
      </c>
      <c r="F1413" s="191" t="s">
        <v>3</v>
      </c>
      <c r="G1413" s="191">
        <v>2275967</v>
      </c>
      <c r="H1413" s="68"/>
      <c r="I1413" s="197" t="s">
        <v>5925</v>
      </c>
      <c r="J1413" s="68"/>
      <c r="K1413" s="68"/>
      <c r="L1413" s="68"/>
      <c r="M1413" s="68"/>
      <c r="N1413" s="348"/>
      <c r="O1413" s="348"/>
      <c r="P1413" s="214">
        <v>0</v>
      </c>
      <c r="Q1413" s="214">
        <v>5128.45</v>
      </c>
      <c r="R1413" s="68" t="s">
        <v>1479</v>
      </c>
      <c r="S1413" s="349"/>
      <c r="T1413" s="272"/>
    </row>
    <row r="1414" spans="1:20" ht="51">
      <c r="A1414" s="191" t="s">
        <v>550</v>
      </c>
      <c r="B1414" s="68"/>
      <c r="C1414" s="212" t="s">
        <v>589</v>
      </c>
      <c r="D1414" s="213">
        <v>45756</v>
      </c>
      <c r="E1414" s="191" t="s">
        <v>4476</v>
      </c>
      <c r="F1414" s="191" t="s">
        <v>3</v>
      </c>
      <c r="G1414" s="191">
        <v>2275969</v>
      </c>
      <c r="H1414" s="68"/>
      <c r="I1414" s="197" t="s">
        <v>5926</v>
      </c>
      <c r="J1414" s="68"/>
      <c r="K1414" s="68"/>
      <c r="L1414" s="68"/>
      <c r="M1414" s="68"/>
      <c r="N1414" s="348"/>
      <c r="O1414" s="348"/>
      <c r="P1414" s="214">
        <v>0</v>
      </c>
      <c r="Q1414" s="214">
        <v>4531.8500000000004</v>
      </c>
      <c r="R1414" s="68" t="s">
        <v>1479</v>
      </c>
      <c r="S1414" s="349"/>
      <c r="T1414" s="272"/>
    </row>
    <row r="1415" spans="1:20" ht="51">
      <c r="A1415" s="191">
        <v>683</v>
      </c>
      <c r="B1415" s="68"/>
      <c r="C1415" s="212" t="s">
        <v>1247</v>
      </c>
      <c r="D1415" s="213">
        <v>45756</v>
      </c>
      <c r="E1415" s="191" t="s">
        <v>4477</v>
      </c>
      <c r="F1415" s="191" t="s">
        <v>3</v>
      </c>
      <c r="G1415" s="191">
        <v>2275972</v>
      </c>
      <c r="H1415" s="68"/>
      <c r="I1415" s="197" t="s">
        <v>5927</v>
      </c>
      <c r="J1415" s="68"/>
      <c r="K1415" s="68"/>
      <c r="L1415" s="68"/>
      <c r="M1415" s="68"/>
      <c r="N1415" s="348"/>
      <c r="O1415" s="348"/>
      <c r="P1415" s="214">
        <v>0</v>
      </c>
      <c r="Q1415" s="214">
        <v>3446.32</v>
      </c>
      <c r="R1415" s="68" t="s">
        <v>1479</v>
      </c>
      <c r="S1415" s="349"/>
      <c r="T1415" s="272"/>
    </row>
    <row r="1416" spans="1:20" ht="38.25">
      <c r="A1416" s="191">
        <v>578</v>
      </c>
      <c r="B1416" s="68"/>
      <c r="C1416" s="212" t="s">
        <v>168</v>
      </c>
      <c r="D1416" s="213">
        <v>45756</v>
      </c>
      <c r="E1416" s="191" t="s">
        <v>4478</v>
      </c>
      <c r="F1416" s="191" t="s">
        <v>3</v>
      </c>
      <c r="G1416" s="191">
        <v>2275975</v>
      </c>
      <c r="H1416" s="68"/>
      <c r="I1416" s="197" t="s">
        <v>5928</v>
      </c>
      <c r="J1416" s="68"/>
      <c r="K1416" s="68"/>
      <c r="L1416" s="68"/>
      <c r="M1416" s="68"/>
      <c r="N1416" s="348"/>
      <c r="O1416" s="348"/>
      <c r="P1416" s="214">
        <v>0</v>
      </c>
      <c r="Q1416" s="214">
        <v>17970</v>
      </c>
      <c r="R1416" s="68" t="s">
        <v>1479</v>
      </c>
      <c r="S1416" s="349"/>
      <c r="T1416" s="272"/>
    </row>
    <row r="1417" spans="1:20" ht="38.25">
      <c r="A1417" s="191">
        <v>389</v>
      </c>
      <c r="B1417" s="68"/>
      <c r="C1417" s="212" t="s">
        <v>1401</v>
      </c>
      <c r="D1417" s="213">
        <v>45756</v>
      </c>
      <c r="E1417" s="191" t="s">
        <v>4479</v>
      </c>
      <c r="F1417" s="191" t="s">
        <v>3</v>
      </c>
      <c r="G1417" s="191">
        <v>2275987</v>
      </c>
      <c r="H1417" s="68"/>
      <c r="I1417" s="197" t="s">
        <v>5929</v>
      </c>
      <c r="J1417" s="68"/>
      <c r="K1417" s="68"/>
      <c r="L1417" s="68"/>
      <c r="M1417" s="68"/>
      <c r="N1417" s="348"/>
      <c r="O1417" s="348"/>
      <c r="P1417" s="214">
        <v>0</v>
      </c>
      <c r="Q1417" s="214">
        <v>3261.53</v>
      </c>
      <c r="R1417" s="68" t="s">
        <v>1479</v>
      </c>
      <c r="S1417" s="349"/>
      <c r="T1417" s="272"/>
    </row>
    <row r="1418" spans="1:20" ht="63.75">
      <c r="A1418" s="191">
        <v>86</v>
      </c>
      <c r="B1418" s="68"/>
      <c r="C1418" s="212" t="s">
        <v>50</v>
      </c>
      <c r="D1418" s="213">
        <v>45756</v>
      </c>
      <c r="E1418" s="191" t="s">
        <v>4480</v>
      </c>
      <c r="F1418" s="191" t="s">
        <v>3</v>
      </c>
      <c r="G1418" s="191">
        <v>2276103</v>
      </c>
      <c r="H1418" s="68"/>
      <c r="I1418" s="197" t="s">
        <v>5930</v>
      </c>
      <c r="J1418" s="68"/>
      <c r="K1418" s="68"/>
      <c r="L1418" s="68"/>
      <c r="M1418" s="68"/>
      <c r="N1418" s="348"/>
      <c r="O1418" s="348"/>
      <c r="P1418" s="214">
        <v>0</v>
      </c>
      <c r="Q1418" s="214">
        <v>16359.95</v>
      </c>
      <c r="R1418" s="68" t="s">
        <v>1479</v>
      </c>
      <c r="S1418" s="349"/>
      <c r="T1418" s="272"/>
    </row>
    <row r="1419" spans="1:20" ht="76.5">
      <c r="A1419" s="191">
        <v>373</v>
      </c>
      <c r="B1419" s="68"/>
      <c r="C1419" s="212" t="s">
        <v>605</v>
      </c>
      <c r="D1419" s="213">
        <v>45756</v>
      </c>
      <c r="E1419" s="191" t="s">
        <v>4481</v>
      </c>
      <c r="F1419" s="191" t="s">
        <v>635</v>
      </c>
      <c r="G1419" s="191">
        <v>11585939</v>
      </c>
      <c r="H1419" s="68"/>
      <c r="I1419" s="197" t="s">
        <v>5931</v>
      </c>
      <c r="J1419" s="68"/>
      <c r="K1419" s="68"/>
      <c r="L1419" s="68"/>
      <c r="M1419" s="68"/>
      <c r="N1419" s="348"/>
      <c r="O1419" s="348"/>
      <c r="P1419" s="214">
        <v>0</v>
      </c>
      <c r="Q1419" s="214">
        <v>1936607.91</v>
      </c>
      <c r="R1419" s="68" t="s">
        <v>1479</v>
      </c>
      <c r="S1419" s="349"/>
      <c r="T1419" s="272"/>
    </row>
    <row r="1420" spans="1:20" ht="76.5">
      <c r="A1420" s="191">
        <v>373</v>
      </c>
      <c r="B1420" s="68"/>
      <c r="C1420" s="212" t="s">
        <v>605</v>
      </c>
      <c r="D1420" s="213">
        <v>45756</v>
      </c>
      <c r="E1420" s="191" t="s">
        <v>4482</v>
      </c>
      <c r="F1420" s="191" t="s">
        <v>635</v>
      </c>
      <c r="G1420" s="191">
        <v>11585911</v>
      </c>
      <c r="H1420" s="68"/>
      <c r="I1420" s="197" t="s">
        <v>5932</v>
      </c>
      <c r="J1420" s="68"/>
      <c r="K1420" s="68"/>
      <c r="L1420" s="68"/>
      <c r="M1420" s="68"/>
      <c r="N1420" s="348"/>
      <c r="O1420" s="348"/>
      <c r="P1420" s="214">
        <v>0</v>
      </c>
      <c r="Q1420" s="214">
        <v>580982.37</v>
      </c>
      <c r="R1420" s="68" t="s">
        <v>1479</v>
      </c>
      <c r="S1420" s="349"/>
      <c r="T1420" s="272"/>
    </row>
    <row r="1421" spans="1:20" ht="63.75">
      <c r="A1421" s="191">
        <v>513</v>
      </c>
      <c r="B1421" s="68"/>
      <c r="C1421" s="212" t="s">
        <v>160</v>
      </c>
      <c r="D1421" s="213">
        <v>45756</v>
      </c>
      <c r="E1421" s="191" t="s">
        <v>4483</v>
      </c>
      <c r="F1421" s="191" t="s">
        <v>14</v>
      </c>
      <c r="G1421" s="191">
        <v>3093934</v>
      </c>
      <c r="H1421" s="68"/>
      <c r="I1421" s="197" t="s">
        <v>5933</v>
      </c>
      <c r="J1421" s="68"/>
      <c r="K1421" s="68"/>
      <c r="L1421" s="68"/>
      <c r="M1421" s="68"/>
      <c r="N1421" s="348"/>
      <c r="O1421" s="348"/>
      <c r="P1421" s="214">
        <v>60</v>
      </c>
      <c r="Q1421" s="214">
        <v>0</v>
      </c>
      <c r="R1421" s="68" t="s">
        <v>1479</v>
      </c>
      <c r="S1421" s="349"/>
      <c r="T1421" s="272"/>
    </row>
    <row r="1422" spans="1:20" ht="63.75">
      <c r="A1422" s="191" t="s">
        <v>544</v>
      </c>
      <c r="B1422" s="68"/>
      <c r="C1422" s="212" t="s">
        <v>679</v>
      </c>
      <c r="D1422" s="213">
        <v>45756</v>
      </c>
      <c r="E1422" s="191" t="s">
        <v>4484</v>
      </c>
      <c r="F1422" s="191" t="s">
        <v>6</v>
      </c>
      <c r="G1422" s="191">
        <v>2201776</v>
      </c>
      <c r="H1422" s="68"/>
      <c r="I1422" s="197" t="s">
        <v>5934</v>
      </c>
      <c r="J1422" s="68"/>
      <c r="K1422" s="68"/>
      <c r="L1422" s="68"/>
      <c r="M1422" s="68"/>
      <c r="N1422" s="348"/>
      <c r="O1422" s="348"/>
      <c r="P1422" s="214">
        <v>0</v>
      </c>
      <c r="Q1422" s="214">
        <v>383458.08</v>
      </c>
      <c r="R1422" s="68" t="s">
        <v>1479</v>
      </c>
      <c r="S1422" s="349"/>
      <c r="T1422" s="272"/>
    </row>
    <row r="1423" spans="1:20" ht="63.75">
      <c r="A1423" s="191" t="s">
        <v>544</v>
      </c>
      <c r="B1423" s="68"/>
      <c r="C1423" s="212" t="s">
        <v>679</v>
      </c>
      <c r="D1423" s="213">
        <v>45756</v>
      </c>
      <c r="E1423" s="191" t="s">
        <v>4485</v>
      </c>
      <c r="F1423" s="191" t="s">
        <v>6</v>
      </c>
      <c r="G1423" s="191">
        <v>2201781</v>
      </c>
      <c r="H1423" s="68"/>
      <c r="I1423" s="197" t="s">
        <v>5935</v>
      </c>
      <c r="J1423" s="68"/>
      <c r="K1423" s="68"/>
      <c r="L1423" s="68"/>
      <c r="M1423" s="68"/>
      <c r="N1423" s="348"/>
      <c r="O1423" s="348"/>
      <c r="P1423" s="214">
        <v>0</v>
      </c>
      <c r="Q1423" s="214">
        <v>14.92</v>
      </c>
      <c r="R1423" s="68" t="s">
        <v>1479</v>
      </c>
      <c r="S1423" s="349"/>
      <c r="T1423" s="272"/>
    </row>
    <row r="1424" spans="1:20" ht="63.75">
      <c r="A1424" s="191">
        <v>373</v>
      </c>
      <c r="B1424" s="68"/>
      <c r="C1424" s="212" t="s">
        <v>605</v>
      </c>
      <c r="D1424" s="213">
        <v>45756</v>
      </c>
      <c r="E1424" s="191" t="s">
        <v>4486</v>
      </c>
      <c r="F1424" s="191" t="s">
        <v>6</v>
      </c>
      <c r="G1424" s="191">
        <v>2201778</v>
      </c>
      <c r="H1424" s="68"/>
      <c r="I1424" s="197" t="s">
        <v>5936</v>
      </c>
      <c r="J1424" s="68"/>
      <c r="K1424" s="68"/>
      <c r="L1424" s="68"/>
      <c r="M1424" s="68"/>
      <c r="N1424" s="348"/>
      <c r="O1424" s="348"/>
      <c r="P1424" s="214">
        <v>0</v>
      </c>
      <c r="Q1424" s="214">
        <v>40278.730000000003</v>
      </c>
      <c r="R1424" s="68" t="s">
        <v>1479</v>
      </c>
      <c r="S1424" s="349"/>
      <c r="T1424" s="272"/>
    </row>
    <row r="1425" spans="1:20" ht="63.75">
      <c r="A1425" s="191">
        <v>373</v>
      </c>
      <c r="B1425" s="68"/>
      <c r="C1425" s="212" t="s">
        <v>605</v>
      </c>
      <c r="D1425" s="213">
        <v>45756</v>
      </c>
      <c r="E1425" s="191" t="s">
        <v>4487</v>
      </c>
      <c r="F1425" s="191" t="s">
        <v>6</v>
      </c>
      <c r="G1425" s="191">
        <v>2201779</v>
      </c>
      <c r="H1425" s="68"/>
      <c r="I1425" s="197" t="s">
        <v>5937</v>
      </c>
      <c r="J1425" s="68"/>
      <c r="K1425" s="68"/>
      <c r="L1425" s="68"/>
      <c r="M1425" s="68"/>
      <c r="N1425" s="348"/>
      <c r="O1425" s="348"/>
      <c r="P1425" s="214">
        <v>0</v>
      </c>
      <c r="Q1425" s="214">
        <v>23493.05</v>
      </c>
      <c r="R1425" s="68" t="s">
        <v>1479</v>
      </c>
      <c r="S1425" s="349"/>
      <c r="T1425" s="272"/>
    </row>
    <row r="1426" spans="1:20" ht="63.75">
      <c r="A1426" s="191">
        <v>47</v>
      </c>
      <c r="B1426" s="68"/>
      <c r="C1426" s="212" t="s">
        <v>45</v>
      </c>
      <c r="D1426" s="213">
        <v>45756</v>
      </c>
      <c r="E1426" s="191" t="s">
        <v>4488</v>
      </c>
      <c r="F1426" s="191" t="s">
        <v>6</v>
      </c>
      <c r="G1426" s="191">
        <v>2201780</v>
      </c>
      <c r="H1426" s="68"/>
      <c r="I1426" s="197" t="s">
        <v>5938</v>
      </c>
      <c r="J1426" s="68"/>
      <c r="K1426" s="68"/>
      <c r="L1426" s="68"/>
      <c r="M1426" s="68"/>
      <c r="N1426" s="348"/>
      <c r="O1426" s="348"/>
      <c r="P1426" s="214">
        <v>0</v>
      </c>
      <c r="Q1426" s="214">
        <v>182073.59</v>
      </c>
      <c r="R1426" s="68" t="s">
        <v>1479</v>
      </c>
      <c r="S1426" s="349"/>
      <c r="T1426" s="272"/>
    </row>
    <row r="1427" spans="1:20" ht="63.75">
      <c r="A1427" s="191" t="s">
        <v>544</v>
      </c>
      <c r="B1427" s="68"/>
      <c r="C1427" s="212" t="s">
        <v>679</v>
      </c>
      <c r="D1427" s="213">
        <v>45756</v>
      </c>
      <c r="E1427" s="191" t="s">
        <v>4489</v>
      </c>
      <c r="F1427" s="191" t="s">
        <v>6</v>
      </c>
      <c r="G1427" s="191">
        <v>2201782</v>
      </c>
      <c r="H1427" s="68"/>
      <c r="I1427" s="197" t="s">
        <v>5939</v>
      </c>
      <c r="J1427" s="68"/>
      <c r="K1427" s="68"/>
      <c r="L1427" s="68"/>
      <c r="M1427" s="68"/>
      <c r="N1427" s="348"/>
      <c r="O1427" s="348"/>
      <c r="P1427" s="214">
        <v>0</v>
      </c>
      <c r="Q1427" s="214">
        <v>345.38</v>
      </c>
      <c r="R1427" s="68" t="s">
        <v>1479</v>
      </c>
      <c r="S1427" s="349"/>
      <c r="T1427" s="272"/>
    </row>
    <row r="1428" spans="1:20" ht="63.75">
      <c r="A1428" s="191" t="s">
        <v>544</v>
      </c>
      <c r="B1428" s="68"/>
      <c r="C1428" s="212" t="s">
        <v>679</v>
      </c>
      <c r="D1428" s="213">
        <v>45756</v>
      </c>
      <c r="E1428" s="191" t="s">
        <v>4490</v>
      </c>
      <c r="F1428" s="191" t="s">
        <v>6</v>
      </c>
      <c r="G1428" s="191">
        <v>2201807</v>
      </c>
      <c r="H1428" s="68"/>
      <c r="I1428" s="197" t="s">
        <v>5940</v>
      </c>
      <c r="J1428" s="68"/>
      <c r="K1428" s="68"/>
      <c r="L1428" s="68"/>
      <c r="M1428" s="68"/>
      <c r="N1428" s="348"/>
      <c r="O1428" s="348"/>
      <c r="P1428" s="214">
        <v>0</v>
      </c>
      <c r="Q1428" s="214">
        <v>16195</v>
      </c>
      <c r="R1428" s="68" t="s">
        <v>1479</v>
      </c>
      <c r="S1428" s="349"/>
      <c r="T1428" s="272"/>
    </row>
    <row r="1429" spans="1:20" ht="63.75">
      <c r="A1429" s="191">
        <v>340</v>
      </c>
      <c r="B1429" s="68"/>
      <c r="C1429" s="212" t="s">
        <v>136</v>
      </c>
      <c r="D1429" s="213">
        <v>45756</v>
      </c>
      <c r="E1429" s="191" t="s">
        <v>4491</v>
      </c>
      <c r="F1429" s="191" t="s">
        <v>6</v>
      </c>
      <c r="G1429" s="191">
        <v>3094235</v>
      </c>
      <c r="H1429" s="68"/>
      <c r="I1429" s="197" t="s">
        <v>5941</v>
      </c>
      <c r="J1429" s="68"/>
      <c r="K1429" s="68"/>
      <c r="L1429" s="68"/>
      <c r="M1429" s="68"/>
      <c r="N1429" s="348"/>
      <c r="O1429" s="348"/>
      <c r="P1429" s="214">
        <v>0</v>
      </c>
      <c r="Q1429" s="214">
        <v>92068.06</v>
      </c>
      <c r="R1429" s="68" t="s">
        <v>1479</v>
      </c>
      <c r="S1429" s="349"/>
      <c r="T1429" s="272"/>
    </row>
    <row r="1430" spans="1:20" ht="51">
      <c r="A1430" s="191">
        <v>340</v>
      </c>
      <c r="B1430" s="68"/>
      <c r="C1430" s="212" t="s">
        <v>136</v>
      </c>
      <c r="D1430" s="213">
        <v>45756</v>
      </c>
      <c r="E1430" s="191" t="s">
        <v>4492</v>
      </c>
      <c r="F1430" s="191" t="s">
        <v>14</v>
      </c>
      <c r="G1430" s="191">
        <v>3094236</v>
      </c>
      <c r="H1430" s="68"/>
      <c r="I1430" s="197" t="s">
        <v>5942</v>
      </c>
      <c r="J1430" s="68"/>
      <c r="K1430" s="68"/>
      <c r="L1430" s="68"/>
      <c r="M1430" s="68"/>
      <c r="N1430" s="348"/>
      <c r="O1430" s="348"/>
      <c r="P1430" s="214">
        <v>60</v>
      </c>
      <c r="Q1430" s="214">
        <v>0</v>
      </c>
      <c r="R1430" s="68" t="s">
        <v>1479</v>
      </c>
      <c r="S1430" s="349"/>
      <c r="T1430" s="272"/>
    </row>
    <row r="1431" spans="1:20" ht="76.5">
      <c r="A1431" s="191">
        <v>117</v>
      </c>
      <c r="B1431" s="68"/>
      <c r="C1431" s="212" t="s">
        <v>54</v>
      </c>
      <c r="D1431" s="213">
        <v>45756</v>
      </c>
      <c r="E1431" s="191" t="s">
        <v>4493</v>
      </c>
      <c r="F1431" s="191" t="s">
        <v>10</v>
      </c>
      <c r="G1431" s="191">
        <v>1124125</v>
      </c>
      <c r="H1431" s="68"/>
      <c r="I1431" s="197" t="s">
        <v>5943</v>
      </c>
      <c r="J1431" s="68"/>
      <c r="K1431" s="68"/>
      <c r="L1431" s="68"/>
      <c r="M1431" s="68"/>
      <c r="N1431" s="348"/>
      <c r="O1431" s="348"/>
      <c r="P1431" s="214">
        <v>60</v>
      </c>
      <c r="Q1431" s="214">
        <v>0</v>
      </c>
      <c r="R1431" s="68" t="s">
        <v>1479</v>
      </c>
      <c r="S1431" s="349"/>
      <c r="T1431" s="272"/>
    </row>
    <row r="1432" spans="1:20" ht="76.5">
      <c r="A1432" s="191">
        <v>513</v>
      </c>
      <c r="B1432" s="68"/>
      <c r="C1432" s="212" t="s">
        <v>160</v>
      </c>
      <c r="D1432" s="213">
        <v>45756</v>
      </c>
      <c r="E1432" s="191" t="s">
        <v>4494</v>
      </c>
      <c r="F1432" s="191" t="s">
        <v>10</v>
      </c>
      <c r="G1432" s="191">
        <v>1124126</v>
      </c>
      <c r="H1432" s="68"/>
      <c r="I1432" s="197" t="s">
        <v>5944</v>
      </c>
      <c r="J1432" s="68"/>
      <c r="K1432" s="68"/>
      <c r="L1432" s="68"/>
      <c r="M1432" s="68"/>
      <c r="N1432" s="348"/>
      <c r="O1432" s="348"/>
      <c r="P1432" s="214">
        <v>60</v>
      </c>
      <c r="Q1432" s="214">
        <v>0</v>
      </c>
      <c r="R1432" s="68" t="s">
        <v>1479</v>
      </c>
      <c r="S1432" s="349"/>
      <c r="T1432" s="272"/>
    </row>
    <row r="1433" spans="1:20" ht="76.5">
      <c r="A1433" s="191">
        <v>514</v>
      </c>
      <c r="B1433" s="68"/>
      <c r="C1433" s="212" t="s">
        <v>161</v>
      </c>
      <c r="D1433" s="213">
        <v>45756</v>
      </c>
      <c r="E1433" s="191" t="s">
        <v>4495</v>
      </c>
      <c r="F1433" s="191" t="s">
        <v>6</v>
      </c>
      <c r="G1433" s="191">
        <v>3094416</v>
      </c>
      <c r="H1433" s="68"/>
      <c r="I1433" s="197" t="s">
        <v>5945</v>
      </c>
      <c r="J1433" s="68"/>
      <c r="K1433" s="68"/>
      <c r="L1433" s="68"/>
      <c r="M1433" s="68"/>
      <c r="N1433" s="348"/>
      <c r="O1433" s="348"/>
      <c r="P1433" s="214">
        <v>0</v>
      </c>
      <c r="Q1433" s="214">
        <v>19078223</v>
      </c>
      <c r="R1433" s="68" t="s">
        <v>1479</v>
      </c>
      <c r="S1433" s="349"/>
      <c r="T1433" s="272"/>
    </row>
    <row r="1434" spans="1:20" ht="76.5">
      <c r="A1434" s="191">
        <v>389</v>
      </c>
      <c r="B1434" s="68"/>
      <c r="C1434" s="212" t="s">
        <v>1401</v>
      </c>
      <c r="D1434" s="213">
        <v>45756</v>
      </c>
      <c r="E1434" s="191" t="s">
        <v>4496</v>
      </c>
      <c r="F1434" s="191" t="s">
        <v>10</v>
      </c>
      <c r="G1434" s="191">
        <v>1124137</v>
      </c>
      <c r="H1434" s="68"/>
      <c r="I1434" s="197" t="s">
        <v>5946</v>
      </c>
      <c r="J1434" s="68"/>
      <c r="K1434" s="68"/>
      <c r="L1434" s="68"/>
      <c r="M1434" s="68"/>
      <c r="N1434" s="348"/>
      <c r="O1434" s="348"/>
      <c r="P1434" s="214">
        <v>60</v>
      </c>
      <c r="Q1434" s="214">
        <v>0</v>
      </c>
      <c r="R1434" s="68" t="s">
        <v>1479</v>
      </c>
      <c r="S1434" s="349"/>
      <c r="T1434" s="272"/>
    </row>
    <row r="1435" spans="1:20" ht="89.25">
      <c r="A1435" s="191">
        <v>389</v>
      </c>
      <c r="B1435" s="68"/>
      <c r="C1435" s="212" t="s">
        <v>1401</v>
      </c>
      <c r="D1435" s="213">
        <v>45756</v>
      </c>
      <c r="E1435" s="191" t="s">
        <v>4497</v>
      </c>
      <c r="F1435" s="191" t="s">
        <v>10</v>
      </c>
      <c r="G1435" s="191">
        <v>1124140</v>
      </c>
      <c r="H1435" s="68"/>
      <c r="I1435" s="197" t="s">
        <v>5947</v>
      </c>
      <c r="J1435" s="68"/>
      <c r="K1435" s="68"/>
      <c r="L1435" s="68"/>
      <c r="M1435" s="68"/>
      <c r="N1435" s="348"/>
      <c r="O1435" s="348"/>
      <c r="P1435" s="214">
        <v>60</v>
      </c>
      <c r="Q1435" s="214">
        <v>0</v>
      </c>
      <c r="R1435" s="68" t="s">
        <v>1479</v>
      </c>
      <c r="S1435" s="349"/>
      <c r="T1435" s="272"/>
    </row>
    <row r="1436" spans="1:20" ht="63.75">
      <c r="A1436" s="191">
        <v>514</v>
      </c>
      <c r="B1436" s="68"/>
      <c r="C1436" s="212" t="s">
        <v>161</v>
      </c>
      <c r="D1436" s="213">
        <v>45756</v>
      </c>
      <c r="E1436" s="191" t="s">
        <v>4498</v>
      </c>
      <c r="F1436" s="191" t="s">
        <v>14</v>
      </c>
      <c r="G1436" s="191">
        <v>3094417</v>
      </c>
      <c r="H1436" s="68"/>
      <c r="I1436" s="197" t="s">
        <v>5948</v>
      </c>
      <c r="J1436" s="68"/>
      <c r="K1436" s="68"/>
      <c r="L1436" s="68"/>
      <c r="M1436" s="68"/>
      <c r="N1436" s="348"/>
      <c r="O1436" s="348"/>
      <c r="P1436" s="214">
        <v>60</v>
      </c>
      <c r="Q1436" s="214">
        <v>0</v>
      </c>
      <c r="R1436" s="68" t="s">
        <v>1479</v>
      </c>
      <c r="S1436" s="349"/>
      <c r="T1436" s="272"/>
    </row>
    <row r="1437" spans="1:20" ht="51">
      <c r="A1437" s="191" t="s">
        <v>550</v>
      </c>
      <c r="B1437" s="68"/>
      <c r="C1437" s="212" t="s">
        <v>589</v>
      </c>
      <c r="D1437" s="213">
        <v>45757</v>
      </c>
      <c r="E1437" s="191" t="s">
        <v>4499</v>
      </c>
      <c r="F1437" s="191" t="s">
        <v>3</v>
      </c>
      <c r="G1437" s="191">
        <v>2276270</v>
      </c>
      <c r="H1437" s="68"/>
      <c r="I1437" s="197" t="s">
        <v>5949</v>
      </c>
      <c r="J1437" s="68"/>
      <c r="K1437" s="68"/>
      <c r="L1437" s="68"/>
      <c r="M1437" s="68"/>
      <c r="N1437" s="348"/>
      <c r="O1437" s="348"/>
      <c r="P1437" s="214">
        <v>0</v>
      </c>
      <c r="Q1437" s="214">
        <v>109.61</v>
      </c>
      <c r="R1437" s="68" t="s">
        <v>1479</v>
      </c>
      <c r="S1437" s="349"/>
      <c r="T1437" s="272"/>
    </row>
    <row r="1438" spans="1:20" ht="51">
      <c r="A1438" s="191">
        <v>522</v>
      </c>
      <c r="B1438" s="68"/>
      <c r="C1438" s="212" t="s">
        <v>163</v>
      </c>
      <c r="D1438" s="213">
        <v>45757</v>
      </c>
      <c r="E1438" s="191" t="s">
        <v>4500</v>
      </c>
      <c r="F1438" s="191" t="s">
        <v>3</v>
      </c>
      <c r="G1438" s="191">
        <v>2276271</v>
      </c>
      <c r="H1438" s="68"/>
      <c r="I1438" s="197" t="s">
        <v>5950</v>
      </c>
      <c r="J1438" s="68"/>
      <c r="K1438" s="68"/>
      <c r="L1438" s="68"/>
      <c r="M1438" s="68"/>
      <c r="N1438" s="348"/>
      <c r="O1438" s="348"/>
      <c r="P1438" s="214">
        <v>0</v>
      </c>
      <c r="Q1438" s="214">
        <v>330</v>
      </c>
      <c r="R1438" s="68" t="s">
        <v>1479</v>
      </c>
      <c r="S1438" s="349"/>
      <c r="T1438" s="272"/>
    </row>
    <row r="1439" spans="1:20" ht="51">
      <c r="A1439" s="191">
        <v>522</v>
      </c>
      <c r="B1439" s="68"/>
      <c r="C1439" s="212" t="s">
        <v>163</v>
      </c>
      <c r="D1439" s="213">
        <v>45757</v>
      </c>
      <c r="E1439" s="191" t="s">
        <v>4501</v>
      </c>
      <c r="F1439" s="191" t="s">
        <v>3</v>
      </c>
      <c r="G1439" s="191">
        <v>2276273</v>
      </c>
      <c r="H1439" s="68"/>
      <c r="I1439" s="197" t="s">
        <v>5951</v>
      </c>
      <c r="J1439" s="68"/>
      <c r="K1439" s="68"/>
      <c r="L1439" s="68"/>
      <c r="M1439" s="68"/>
      <c r="N1439" s="348"/>
      <c r="O1439" s="348"/>
      <c r="P1439" s="214">
        <v>0</v>
      </c>
      <c r="Q1439" s="214">
        <v>2550</v>
      </c>
      <c r="R1439" s="68" t="s">
        <v>1479</v>
      </c>
      <c r="S1439" s="349"/>
      <c r="T1439" s="272"/>
    </row>
    <row r="1440" spans="1:20" ht="51">
      <c r="A1440" s="191">
        <v>522</v>
      </c>
      <c r="B1440" s="68"/>
      <c r="C1440" s="212" t="s">
        <v>163</v>
      </c>
      <c r="D1440" s="213">
        <v>45757</v>
      </c>
      <c r="E1440" s="191" t="s">
        <v>4502</v>
      </c>
      <c r="F1440" s="191" t="s">
        <v>3</v>
      </c>
      <c r="G1440" s="191">
        <v>2276277</v>
      </c>
      <c r="H1440" s="68"/>
      <c r="I1440" s="197" t="s">
        <v>5952</v>
      </c>
      <c r="J1440" s="68"/>
      <c r="K1440" s="68"/>
      <c r="L1440" s="68"/>
      <c r="M1440" s="68"/>
      <c r="N1440" s="348"/>
      <c r="O1440" s="348"/>
      <c r="P1440" s="214">
        <v>0</v>
      </c>
      <c r="Q1440" s="214">
        <v>87</v>
      </c>
      <c r="R1440" s="68" t="s">
        <v>1479</v>
      </c>
      <c r="S1440" s="349"/>
      <c r="T1440" s="272"/>
    </row>
    <row r="1441" spans="1:20" ht="38.25">
      <c r="A1441" s="191">
        <v>46</v>
      </c>
      <c r="B1441" s="68"/>
      <c r="C1441" s="212" t="s">
        <v>1367</v>
      </c>
      <c r="D1441" s="213">
        <v>45757</v>
      </c>
      <c r="E1441" s="191" t="s">
        <v>4503</v>
      </c>
      <c r="F1441" s="191" t="s">
        <v>3</v>
      </c>
      <c r="G1441" s="191">
        <v>2276334</v>
      </c>
      <c r="H1441" s="68"/>
      <c r="I1441" s="197" t="s">
        <v>5953</v>
      </c>
      <c r="J1441" s="68"/>
      <c r="K1441" s="68"/>
      <c r="L1441" s="68"/>
      <c r="M1441" s="68"/>
      <c r="N1441" s="348"/>
      <c r="O1441" s="348"/>
      <c r="P1441" s="214">
        <v>0</v>
      </c>
      <c r="Q1441" s="214">
        <v>1113</v>
      </c>
      <c r="R1441" s="68" t="s">
        <v>1479</v>
      </c>
      <c r="S1441" s="349"/>
      <c r="T1441" s="272"/>
    </row>
    <row r="1442" spans="1:20" ht="51">
      <c r="A1442" s="191" t="s">
        <v>550</v>
      </c>
      <c r="B1442" s="68"/>
      <c r="C1442" s="212" t="s">
        <v>589</v>
      </c>
      <c r="D1442" s="213">
        <v>45757</v>
      </c>
      <c r="E1442" s="191" t="s">
        <v>4504</v>
      </c>
      <c r="F1442" s="191" t="s">
        <v>3</v>
      </c>
      <c r="G1442" s="191">
        <v>2276348</v>
      </c>
      <c r="H1442" s="68"/>
      <c r="I1442" s="197" t="s">
        <v>5954</v>
      </c>
      <c r="J1442" s="68"/>
      <c r="K1442" s="68"/>
      <c r="L1442" s="68"/>
      <c r="M1442" s="68"/>
      <c r="N1442" s="348"/>
      <c r="O1442" s="348"/>
      <c r="P1442" s="214">
        <v>0</v>
      </c>
      <c r="Q1442" s="214">
        <v>2920</v>
      </c>
      <c r="R1442" s="68" t="s">
        <v>1479</v>
      </c>
      <c r="S1442" s="349"/>
      <c r="T1442" s="272"/>
    </row>
    <row r="1443" spans="1:20" ht="51">
      <c r="A1443" s="191">
        <v>203</v>
      </c>
      <c r="B1443" s="68"/>
      <c r="C1443" s="212" t="s">
        <v>86</v>
      </c>
      <c r="D1443" s="213">
        <v>45757</v>
      </c>
      <c r="E1443" s="191" t="s">
        <v>4505</v>
      </c>
      <c r="F1443" s="191" t="s">
        <v>3</v>
      </c>
      <c r="G1443" s="191">
        <v>2276366</v>
      </c>
      <c r="H1443" s="68"/>
      <c r="I1443" s="197" t="s">
        <v>5955</v>
      </c>
      <c r="J1443" s="68"/>
      <c r="K1443" s="68"/>
      <c r="L1443" s="68"/>
      <c r="M1443" s="68"/>
      <c r="N1443" s="348"/>
      <c r="O1443" s="348"/>
      <c r="P1443" s="214">
        <v>0</v>
      </c>
      <c r="Q1443" s="214">
        <v>259.7</v>
      </c>
      <c r="R1443" s="68" t="s">
        <v>1479</v>
      </c>
      <c r="S1443" s="349"/>
      <c r="T1443" s="272"/>
    </row>
    <row r="1444" spans="1:20" ht="51">
      <c r="A1444" s="191">
        <v>16</v>
      </c>
      <c r="B1444" s="68"/>
      <c r="C1444" s="212" t="s">
        <v>40</v>
      </c>
      <c r="D1444" s="213">
        <v>45757</v>
      </c>
      <c r="E1444" s="191" t="s">
        <v>4506</v>
      </c>
      <c r="F1444" s="191" t="s">
        <v>3</v>
      </c>
      <c r="G1444" s="191">
        <v>2276372</v>
      </c>
      <c r="H1444" s="68"/>
      <c r="I1444" s="197" t="s">
        <v>5956</v>
      </c>
      <c r="J1444" s="68"/>
      <c r="K1444" s="68"/>
      <c r="L1444" s="68"/>
      <c r="M1444" s="68"/>
      <c r="N1444" s="348"/>
      <c r="O1444" s="348"/>
      <c r="P1444" s="214">
        <v>0</v>
      </c>
      <c r="Q1444" s="214">
        <v>1000</v>
      </c>
      <c r="R1444" s="68" t="s">
        <v>1479</v>
      </c>
      <c r="S1444" s="349"/>
      <c r="T1444" s="272"/>
    </row>
    <row r="1445" spans="1:20" ht="38.25">
      <c r="A1445" s="191">
        <v>16</v>
      </c>
      <c r="B1445" s="68"/>
      <c r="C1445" s="212" t="s">
        <v>40</v>
      </c>
      <c r="D1445" s="213">
        <v>45757</v>
      </c>
      <c r="E1445" s="191" t="s">
        <v>4507</v>
      </c>
      <c r="F1445" s="191" t="s">
        <v>3</v>
      </c>
      <c r="G1445" s="191">
        <v>2276396</v>
      </c>
      <c r="H1445" s="68"/>
      <c r="I1445" s="197" t="s">
        <v>5957</v>
      </c>
      <c r="J1445" s="68"/>
      <c r="K1445" s="68"/>
      <c r="L1445" s="68"/>
      <c r="M1445" s="68"/>
      <c r="N1445" s="348"/>
      <c r="O1445" s="348"/>
      <c r="P1445" s="214">
        <v>0</v>
      </c>
      <c r="Q1445" s="214">
        <v>889.09</v>
      </c>
      <c r="R1445" s="68" t="s">
        <v>1479</v>
      </c>
      <c r="S1445" s="349"/>
      <c r="T1445" s="272"/>
    </row>
    <row r="1446" spans="1:20" ht="38.25">
      <c r="A1446" s="191">
        <v>16</v>
      </c>
      <c r="B1446" s="68"/>
      <c r="C1446" s="212" t="s">
        <v>40</v>
      </c>
      <c r="D1446" s="213">
        <v>45757</v>
      </c>
      <c r="E1446" s="191" t="s">
        <v>4508</v>
      </c>
      <c r="F1446" s="191" t="s">
        <v>3</v>
      </c>
      <c r="G1446" s="191">
        <v>2276397</v>
      </c>
      <c r="H1446" s="68"/>
      <c r="I1446" s="197" t="s">
        <v>5958</v>
      </c>
      <c r="J1446" s="68"/>
      <c r="K1446" s="68"/>
      <c r="L1446" s="68"/>
      <c r="M1446" s="68"/>
      <c r="N1446" s="348"/>
      <c r="O1446" s="348"/>
      <c r="P1446" s="214">
        <v>0</v>
      </c>
      <c r="Q1446" s="214">
        <v>485.09</v>
      </c>
      <c r="R1446" s="68" t="s">
        <v>1479</v>
      </c>
      <c r="S1446" s="349"/>
      <c r="T1446" s="272"/>
    </row>
    <row r="1447" spans="1:20" ht="51">
      <c r="A1447" s="191">
        <v>222</v>
      </c>
      <c r="B1447" s="68"/>
      <c r="C1447" s="212" t="s">
        <v>93</v>
      </c>
      <c r="D1447" s="213">
        <v>45757</v>
      </c>
      <c r="E1447" s="191" t="s">
        <v>4509</v>
      </c>
      <c r="F1447" s="191" t="s">
        <v>3</v>
      </c>
      <c r="G1447" s="191">
        <v>2276425</v>
      </c>
      <c r="H1447" s="68"/>
      <c r="I1447" s="197" t="s">
        <v>5959</v>
      </c>
      <c r="J1447" s="68"/>
      <c r="K1447" s="68"/>
      <c r="L1447" s="68"/>
      <c r="M1447" s="68"/>
      <c r="N1447" s="348"/>
      <c r="O1447" s="348"/>
      <c r="P1447" s="214">
        <v>0</v>
      </c>
      <c r="Q1447" s="214">
        <v>700</v>
      </c>
      <c r="R1447" s="68" t="s">
        <v>1479</v>
      </c>
      <c r="S1447" s="349"/>
      <c r="T1447" s="272"/>
    </row>
    <row r="1448" spans="1:20" ht="38.25">
      <c r="A1448" s="191">
        <v>46</v>
      </c>
      <c r="B1448" s="68"/>
      <c r="C1448" s="212" t="s">
        <v>1367</v>
      </c>
      <c r="D1448" s="213">
        <v>45757</v>
      </c>
      <c r="E1448" s="191" t="s">
        <v>4510</v>
      </c>
      <c r="F1448" s="191" t="s">
        <v>3</v>
      </c>
      <c r="G1448" s="191">
        <v>2276430</v>
      </c>
      <c r="H1448" s="68"/>
      <c r="I1448" s="197" t="s">
        <v>5960</v>
      </c>
      <c r="J1448" s="68"/>
      <c r="K1448" s="68"/>
      <c r="L1448" s="68"/>
      <c r="M1448" s="68"/>
      <c r="N1448" s="348"/>
      <c r="O1448" s="348"/>
      <c r="P1448" s="214">
        <v>0</v>
      </c>
      <c r="Q1448" s="214">
        <v>100</v>
      </c>
      <c r="R1448" s="68" t="s">
        <v>1479</v>
      </c>
      <c r="S1448" s="349"/>
      <c r="T1448" s="272"/>
    </row>
    <row r="1449" spans="1:20" ht="63.75">
      <c r="A1449" s="191">
        <v>313</v>
      </c>
      <c r="B1449" s="68"/>
      <c r="C1449" s="212" t="s">
        <v>134</v>
      </c>
      <c r="D1449" s="213">
        <v>45757</v>
      </c>
      <c r="E1449" s="191" t="s">
        <v>4511</v>
      </c>
      <c r="F1449" s="191" t="s">
        <v>3</v>
      </c>
      <c r="G1449" s="191">
        <v>2276347</v>
      </c>
      <c r="H1449" s="68"/>
      <c r="I1449" s="197" t="s">
        <v>5961</v>
      </c>
      <c r="J1449" s="68"/>
      <c r="K1449" s="68"/>
      <c r="L1449" s="68"/>
      <c r="M1449" s="68"/>
      <c r="N1449" s="348"/>
      <c r="O1449" s="348"/>
      <c r="P1449" s="214">
        <v>0</v>
      </c>
      <c r="Q1449" s="214">
        <v>1287.0999999999999</v>
      </c>
      <c r="R1449" s="68" t="s">
        <v>1479</v>
      </c>
      <c r="S1449" s="349"/>
      <c r="T1449" s="272"/>
    </row>
    <row r="1450" spans="1:20" ht="51">
      <c r="A1450" s="191">
        <v>81</v>
      </c>
      <c r="B1450" s="68"/>
      <c r="C1450" s="212" t="s">
        <v>49</v>
      </c>
      <c r="D1450" s="213">
        <v>45757</v>
      </c>
      <c r="E1450" s="191" t="s">
        <v>4512</v>
      </c>
      <c r="F1450" s="191" t="s">
        <v>3</v>
      </c>
      <c r="G1450" s="191">
        <v>2276337</v>
      </c>
      <c r="H1450" s="68"/>
      <c r="I1450" s="197" t="s">
        <v>5962</v>
      </c>
      <c r="J1450" s="68"/>
      <c r="K1450" s="68"/>
      <c r="L1450" s="68"/>
      <c r="M1450" s="68"/>
      <c r="N1450" s="348"/>
      <c r="O1450" s="348"/>
      <c r="P1450" s="214">
        <v>0</v>
      </c>
      <c r="Q1450" s="214">
        <v>19809.939999999999</v>
      </c>
      <c r="R1450" s="68" t="s">
        <v>1479</v>
      </c>
      <c r="S1450" s="349"/>
      <c r="T1450" s="272"/>
    </row>
    <row r="1451" spans="1:20" ht="51">
      <c r="A1451" s="191" t="s">
        <v>550</v>
      </c>
      <c r="B1451" s="68"/>
      <c r="C1451" s="212" t="s">
        <v>589</v>
      </c>
      <c r="D1451" s="213">
        <v>45757</v>
      </c>
      <c r="E1451" s="191" t="s">
        <v>4513</v>
      </c>
      <c r="F1451" s="191" t="s">
        <v>3</v>
      </c>
      <c r="G1451" s="191">
        <v>2276340</v>
      </c>
      <c r="H1451" s="68"/>
      <c r="I1451" s="197" t="s">
        <v>5963</v>
      </c>
      <c r="J1451" s="68"/>
      <c r="K1451" s="68"/>
      <c r="L1451" s="68"/>
      <c r="M1451" s="68"/>
      <c r="N1451" s="348"/>
      <c r="O1451" s="348"/>
      <c r="P1451" s="214">
        <v>0</v>
      </c>
      <c r="Q1451" s="214">
        <v>6625.09</v>
      </c>
      <c r="R1451" s="68" t="s">
        <v>1479</v>
      </c>
      <c r="S1451" s="349"/>
      <c r="T1451" s="272"/>
    </row>
    <row r="1452" spans="1:20" ht="51">
      <c r="A1452" s="191" t="s">
        <v>550</v>
      </c>
      <c r="B1452" s="68"/>
      <c r="C1452" s="212" t="s">
        <v>589</v>
      </c>
      <c r="D1452" s="213">
        <v>45757</v>
      </c>
      <c r="E1452" s="191" t="s">
        <v>4514</v>
      </c>
      <c r="F1452" s="191" t="s">
        <v>3</v>
      </c>
      <c r="G1452" s="191">
        <v>2276341</v>
      </c>
      <c r="H1452" s="68"/>
      <c r="I1452" s="197" t="s">
        <v>5964</v>
      </c>
      <c r="J1452" s="68"/>
      <c r="K1452" s="68"/>
      <c r="L1452" s="68"/>
      <c r="M1452" s="68"/>
      <c r="N1452" s="348"/>
      <c r="O1452" s="348"/>
      <c r="P1452" s="214">
        <v>0</v>
      </c>
      <c r="Q1452" s="214">
        <v>5487.14</v>
      </c>
      <c r="R1452" s="68" t="s">
        <v>1479</v>
      </c>
      <c r="S1452" s="349"/>
      <c r="T1452" s="272"/>
    </row>
    <row r="1453" spans="1:20" ht="63.75">
      <c r="A1453" s="191">
        <v>373</v>
      </c>
      <c r="B1453" s="68"/>
      <c r="C1453" s="212" t="s">
        <v>605</v>
      </c>
      <c r="D1453" s="213">
        <v>45757</v>
      </c>
      <c r="E1453" s="191" t="s">
        <v>4515</v>
      </c>
      <c r="F1453" s="191" t="s">
        <v>6</v>
      </c>
      <c r="G1453" s="191">
        <v>2202276</v>
      </c>
      <c r="H1453" s="68"/>
      <c r="I1453" s="197" t="s">
        <v>5965</v>
      </c>
      <c r="J1453" s="68"/>
      <c r="K1453" s="68"/>
      <c r="L1453" s="68"/>
      <c r="M1453" s="68"/>
      <c r="N1453" s="348"/>
      <c r="O1453" s="348"/>
      <c r="P1453" s="214">
        <v>0</v>
      </c>
      <c r="Q1453" s="214">
        <v>43699.839999999997</v>
      </c>
      <c r="R1453" s="68" t="s">
        <v>1479</v>
      </c>
      <c r="S1453" s="349"/>
      <c r="T1453" s="272"/>
    </row>
    <row r="1454" spans="1:20" ht="89.25">
      <c r="A1454" s="191">
        <v>513</v>
      </c>
      <c r="B1454" s="68"/>
      <c r="C1454" s="212" t="s">
        <v>160</v>
      </c>
      <c r="D1454" s="213">
        <v>45757</v>
      </c>
      <c r="E1454" s="191" t="s">
        <v>4516</v>
      </c>
      <c r="F1454" s="191" t="s">
        <v>635</v>
      </c>
      <c r="G1454" s="191">
        <v>11618685</v>
      </c>
      <c r="H1454" s="68"/>
      <c r="I1454" s="197" t="s">
        <v>5966</v>
      </c>
      <c r="J1454" s="68"/>
      <c r="K1454" s="68"/>
      <c r="L1454" s="68"/>
      <c r="M1454" s="68"/>
      <c r="N1454" s="348"/>
      <c r="O1454" s="348"/>
      <c r="P1454" s="214">
        <v>43280297.170000002</v>
      </c>
      <c r="Q1454" s="214">
        <v>0</v>
      </c>
      <c r="R1454" s="68" t="s">
        <v>1479</v>
      </c>
      <c r="S1454" s="349"/>
      <c r="T1454" s="272"/>
    </row>
    <row r="1455" spans="1:20" ht="63.75">
      <c r="A1455" s="191">
        <v>513</v>
      </c>
      <c r="B1455" s="68"/>
      <c r="C1455" s="212" t="s">
        <v>160</v>
      </c>
      <c r="D1455" s="213">
        <v>45757</v>
      </c>
      <c r="E1455" s="191" t="s">
        <v>4517</v>
      </c>
      <c r="F1455" s="191" t="s">
        <v>14</v>
      </c>
      <c r="G1455" s="191">
        <v>3095814</v>
      </c>
      <c r="H1455" s="68"/>
      <c r="I1455" s="197" t="s">
        <v>5967</v>
      </c>
      <c r="J1455" s="68"/>
      <c r="K1455" s="68"/>
      <c r="L1455" s="68"/>
      <c r="M1455" s="68"/>
      <c r="N1455" s="348"/>
      <c r="O1455" s="348"/>
      <c r="P1455" s="214">
        <v>60</v>
      </c>
      <c r="Q1455" s="214">
        <v>0</v>
      </c>
      <c r="R1455" s="68" t="s">
        <v>1479</v>
      </c>
      <c r="S1455" s="349"/>
      <c r="T1455" s="272"/>
    </row>
    <row r="1456" spans="1:20" ht="76.5">
      <c r="A1456" s="191">
        <v>117</v>
      </c>
      <c r="B1456" s="68"/>
      <c r="C1456" s="212" t="s">
        <v>54</v>
      </c>
      <c r="D1456" s="213">
        <v>45757</v>
      </c>
      <c r="E1456" s="191" t="s">
        <v>4518</v>
      </c>
      <c r="F1456" s="191" t="s">
        <v>10</v>
      </c>
      <c r="G1456" s="191">
        <v>1124175</v>
      </c>
      <c r="H1456" s="68"/>
      <c r="I1456" s="197" t="s">
        <v>5968</v>
      </c>
      <c r="J1456" s="68"/>
      <c r="K1456" s="68"/>
      <c r="L1456" s="68"/>
      <c r="M1456" s="68"/>
      <c r="N1456" s="348"/>
      <c r="O1456" s="348"/>
      <c r="P1456" s="214">
        <v>60</v>
      </c>
      <c r="Q1456" s="214">
        <v>0</v>
      </c>
      <c r="R1456" s="68" t="s">
        <v>1479</v>
      </c>
      <c r="S1456" s="349"/>
      <c r="T1456" s="272"/>
    </row>
    <row r="1457" spans="1:20" ht="89.25">
      <c r="A1457" s="191">
        <v>389</v>
      </c>
      <c r="B1457" s="68"/>
      <c r="C1457" s="212" t="s">
        <v>1401</v>
      </c>
      <c r="D1457" s="213">
        <v>45757</v>
      </c>
      <c r="E1457" s="191" t="s">
        <v>4519</v>
      </c>
      <c r="F1457" s="191" t="s">
        <v>10</v>
      </c>
      <c r="G1457" s="191">
        <v>1124181</v>
      </c>
      <c r="H1457" s="68"/>
      <c r="I1457" s="197" t="s">
        <v>5969</v>
      </c>
      <c r="J1457" s="68"/>
      <c r="K1457" s="68"/>
      <c r="L1457" s="68"/>
      <c r="M1457" s="68"/>
      <c r="N1457" s="348"/>
      <c r="O1457" s="348"/>
      <c r="P1457" s="214">
        <v>60</v>
      </c>
      <c r="Q1457" s="214">
        <v>0</v>
      </c>
      <c r="R1457" s="68" t="s">
        <v>1479</v>
      </c>
      <c r="S1457" s="349"/>
      <c r="T1457" s="272"/>
    </row>
    <row r="1458" spans="1:20" ht="76.5">
      <c r="A1458" s="191">
        <v>132</v>
      </c>
      <c r="B1458" s="68"/>
      <c r="C1458" s="212" t="s">
        <v>59</v>
      </c>
      <c r="D1458" s="213">
        <v>45757</v>
      </c>
      <c r="E1458" s="191" t="s">
        <v>4520</v>
      </c>
      <c r="F1458" s="191" t="s">
        <v>10</v>
      </c>
      <c r="G1458" s="191">
        <v>1124190</v>
      </c>
      <c r="H1458" s="68"/>
      <c r="I1458" s="197" t="s">
        <v>5970</v>
      </c>
      <c r="J1458" s="68"/>
      <c r="K1458" s="68"/>
      <c r="L1458" s="68"/>
      <c r="M1458" s="68"/>
      <c r="N1458" s="348"/>
      <c r="O1458" s="348"/>
      <c r="P1458" s="214">
        <v>3777.58</v>
      </c>
      <c r="Q1458" s="214">
        <v>0</v>
      </c>
      <c r="R1458" s="68" t="s">
        <v>1479</v>
      </c>
      <c r="S1458" s="349"/>
      <c r="T1458" s="272"/>
    </row>
    <row r="1459" spans="1:20" ht="89.25">
      <c r="A1459" s="191">
        <v>513</v>
      </c>
      <c r="B1459" s="68"/>
      <c r="C1459" s="212" t="s">
        <v>160</v>
      </c>
      <c r="D1459" s="213">
        <v>45757</v>
      </c>
      <c r="E1459" s="191" t="s">
        <v>4521</v>
      </c>
      <c r="F1459" s="191" t="s">
        <v>635</v>
      </c>
      <c r="G1459" s="191">
        <v>11622627</v>
      </c>
      <c r="H1459" s="68"/>
      <c r="I1459" s="197" t="s">
        <v>5971</v>
      </c>
      <c r="J1459" s="68"/>
      <c r="K1459" s="68"/>
      <c r="L1459" s="68"/>
      <c r="M1459" s="68"/>
      <c r="N1459" s="348"/>
      <c r="O1459" s="348"/>
      <c r="P1459" s="214">
        <v>14951401.34</v>
      </c>
      <c r="Q1459" s="214">
        <v>0</v>
      </c>
      <c r="R1459" s="68" t="s">
        <v>1479</v>
      </c>
      <c r="S1459" s="349"/>
      <c r="T1459" s="272"/>
    </row>
    <row r="1460" spans="1:20" ht="51">
      <c r="A1460" s="191">
        <v>163</v>
      </c>
      <c r="B1460" s="68"/>
      <c r="C1460" s="212" t="s">
        <v>78</v>
      </c>
      <c r="D1460" s="213">
        <v>45758</v>
      </c>
      <c r="E1460" s="191" t="s">
        <v>4522</v>
      </c>
      <c r="F1460" s="191" t="s">
        <v>3</v>
      </c>
      <c r="G1460" s="191">
        <v>2276583</v>
      </c>
      <c r="H1460" s="68"/>
      <c r="I1460" s="197" t="s">
        <v>5972</v>
      </c>
      <c r="J1460" s="68"/>
      <c r="K1460" s="68"/>
      <c r="L1460" s="68"/>
      <c r="M1460" s="68"/>
      <c r="N1460" s="348"/>
      <c r="O1460" s="348"/>
      <c r="P1460" s="214">
        <v>0</v>
      </c>
      <c r="Q1460" s="214">
        <v>30</v>
      </c>
      <c r="R1460" s="68" t="s">
        <v>1479</v>
      </c>
      <c r="S1460" s="349"/>
      <c r="T1460" s="272"/>
    </row>
    <row r="1461" spans="1:20" ht="63.75">
      <c r="A1461" s="191" t="s">
        <v>550</v>
      </c>
      <c r="B1461" s="68"/>
      <c r="C1461" s="212" t="s">
        <v>589</v>
      </c>
      <c r="D1461" s="213">
        <v>45758</v>
      </c>
      <c r="E1461" s="191" t="s">
        <v>4523</v>
      </c>
      <c r="F1461" s="191" t="s">
        <v>3</v>
      </c>
      <c r="G1461" s="191">
        <v>2276628</v>
      </c>
      <c r="H1461" s="68"/>
      <c r="I1461" s="197" t="s">
        <v>5973</v>
      </c>
      <c r="J1461" s="68"/>
      <c r="K1461" s="68"/>
      <c r="L1461" s="68"/>
      <c r="M1461" s="68"/>
      <c r="N1461" s="348"/>
      <c r="O1461" s="348"/>
      <c r="P1461" s="214">
        <v>0</v>
      </c>
      <c r="Q1461" s="214">
        <v>427.78</v>
      </c>
      <c r="R1461" s="68" t="s">
        <v>1479</v>
      </c>
      <c r="S1461" s="349"/>
      <c r="T1461" s="272"/>
    </row>
    <row r="1462" spans="1:20" ht="63.75">
      <c r="A1462" s="191">
        <v>206</v>
      </c>
      <c r="B1462" s="68"/>
      <c r="C1462" s="212" t="s">
        <v>87</v>
      </c>
      <c r="D1462" s="213">
        <v>45758</v>
      </c>
      <c r="E1462" s="191" t="s">
        <v>4524</v>
      </c>
      <c r="F1462" s="191" t="s">
        <v>3</v>
      </c>
      <c r="G1462" s="191">
        <v>2276631</v>
      </c>
      <c r="H1462" s="68"/>
      <c r="I1462" s="197" t="s">
        <v>5974</v>
      </c>
      <c r="J1462" s="68"/>
      <c r="K1462" s="68"/>
      <c r="L1462" s="68"/>
      <c r="M1462" s="68"/>
      <c r="N1462" s="348"/>
      <c r="O1462" s="348"/>
      <c r="P1462" s="214">
        <v>0</v>
      </c>
      <c r="Q1462" s="214">
        <v>60</v>
      </c>
      <c r="R1462" s="68" t="s">
        <v>1479</v>
      </c>
      <c r="S1462" s="349"/>
      <c r="T1462" s="272"/>
    </row>
    <row r="1463" spans="1:20" ht="38.25">
      <c r="A1463" s="191" t="s">
        <v>550</v>
      </c>
      <c r="B1463" s="68"/>
      <c r="C1463" s="212" t="s">
        <v>589</v>
      </c>
      <c r="D1463" s="213">
        <v>45758</v>
      </c>
      <c r="E1463" s="191" t="s">
        <v>4525</v>
      </c>
      <c r="F1463" s="191" t="s">
        <v>3</v>
      </c>
      <c r="G1463" s="191">
        <v>2276637</v>
      </c>
      <c r="H1463" s="68"/>
      <c r="I1463" s="197" t="s">
        <v>5975</v>
      </c>
      <c r="J1463" s="68"/>
      <c r="K1463" s="68"/>
      <c r="L1463" s="68"/>
      <c r="M1463" s="68"/>
      <c r="N1463" s="348"/>
      <c r="O1463" s="348"/>
      <c r="P1463" s="214">
        <v>0</v>
      </c>
      <c r="Q1463" s="214">
        <v>2945</v>
      </c>
      <c r="R1463" s="68" t="s">
        <v>1479</v>
      </c>
      <c r="S1463" s="349"/>
      <c r="T1463" s="272"/>
    </row>
    <row r="1464" spans="1:20" ht="38.25">
      <c r="A1464" s="191">
        <v>20</v>
      </c>
      <c r="B1464" s="68"/>
      <c r="C1464" s="212" t="s">
        <v>41</v>
      </c>
      <c r="D1464" s="213">
        <v>45758</v>
      </c>
      <c r="E1464" s="191" t="s">
        <v>4526</v>
      </c>
      <c r="F1464" s="191" t="s">
        <v>3</v>
      </c>
      <c r="G1464" s="191">
        <v>2276731</v>
      </c>
      <c r="H1464" s="68"/>
      <c r="I1464" s="197" t="s">
        <v>5976</v>
      </c>
      <c r="J1464" s="68"/>
      <c r="K1464" s="68"/>
      <c r="L1464" s="68"/>
      <c r="M1464" s="68"/>
      <c r="N1464" s="348"/>
      <c r="O1464" s="348"/>
      <c r="P1464" s="214">
        <v>0</v>
      </c>
      <c r="Q1464" s="214">
        <v>448.8</v>
      </c>
      <c r="R1464" s="68" t="s">
        <v>1479</v>
      </c>
      <c r="S1464" s="349"/>
      <c r="T1464" s="272"/>
    </row>
    <row r="1465" spans="1:20" ht="38.25">
      <c r="A1465" s="191">
        <v>283</v>
      </c>
      <c r="B1465" s="68"/>
      <c r="C1465" s="212" t="s">
        <v>115</v>
      </c>
      <c r="D1465" s="213">
        <v>45758</v>
      </c>
      <c r="E1465" s="191" t="s">
        <v>4527</v>
      </c>
      <c r="F1465" s="191" t="s">
        <v>3</v>
      </c>
      <c r="G1465" s="191">
        <v>2276755</v>
      </c>
      <c r="H1465" s="68"/>
      <c r="I1465" s="197" t="s">
        <v>5977</v>
      </c>
      <c r="J1465" s="68"/>
      <c r="K1465" s="68"/>
      <c r="L1465" s="68"/>
      <c r="M1465" s="68"/>
      <c r="N1465" s="348"/>
      <c r="O1465" s="348"/>
      <c r="P1465" s="214">
        <v>0</v>
      </c>
      <c r="Q1465" s="214">
        <v>160</v>
      </c>
      <c r="R1465" s="68" t="s">
        <v>1479</v>
      </c>
      <c r="S1465" s="349"/>
      <c r="T1465" s="272"/>
    </row>
    <row r="1466" spans="1:20" ht="63.75">
      <c r="A1466" s="191">
        <v>221</v>
      </c>
      <c r="B1466" s="68"/>
      <c r="C1466" s="212" t="s">
        <v>92</v>
      </c>
      <c r="D1466" s="213">
        <v>45758</v>
      </c>
      <c r="E1466" s="191" t="s">
        <v>4528</v>
      </c>
      <c r="F1466" s="191" t="s">
        <v>3</v>
      </c>
      <c r="G1466" s="191">
        <v>2276759</v>
      </c>
      <c r="H1466" s="68"/>
      <c r="I1466" s="197" t="s">
        <v>5978</v>
      </c>
      <c r="J1466" s="68"/>
      <c r="K1466" s="68"/>
      <c r="L1466" s="68"/>
      <c r="M1466" s="68"/>
      <c r="N1466" s="348"/>
      <c r="O1466" s="348"/>
      <c r="P1466" s="214">
        <v>0</v>
      </c>
      <c r="Q1466" s="214">
        <v>15.46</v>
      </c>
      <c r="R1466" s="68" t="s">
        <v>2747</v>
      </c>
      <c r="S1466" s="349"/>
      <c r="T1466" s="272"/>
    </row>
    <row r="1467" spans="1:20" ht="63.75">
      <c r="A1467" s="191" t="s">
        <v>544</v>
      </c>
      <c r="B1467" s="68"/>
      <c r="C1467" s="212" t="s">
        <v>679</v>
      </c>
      <c r="D1467" s="213">
        <v>45758</v>
      </c>
      <c r="E1467" s="191" t="s">
        <v>4529</v>
      </c>
      <c r="F1467" s="191" t="s">
        <v>3</v>
      </c>
      <c r="G1467" s="191">
        <v>2276768</v>
      </c>
      <c r="H1467" s="68"/>
      <c r="I1467" s="197" t="s">
        <v>5979</v>
      </c>
      <c r="J1467" s="68"/>
      <c r="K1467" s="68"/>
      <c r="L1467" s="68"/>
      <c r="M1467" s="68"/>
      <c r="N1467" s="348"/>
      <c r="O1467" s="348"/>
      <c r="P1467" s="214">
        <v>0</v>
      </c>
      <c r="Q1467" s="214">
        <v>31.42</v>
      </c>
      <c r="R1467" s="68" t="s">
        <v>1479</v>
      </c>
      <c r="S1467" s="349"/>
      <c r="T1467" s="272"/>
    </row>
    <row r="1468" spans="1:20" ht="38.25">
      <c r="A1468" s="191" t="s">
        <v>550</v>
      </c>
      <c r="B1468" s="68"/>
      <c r="C1468" s="212" t="s">
        <v>589</v>
      </c>
      <c r="D1468" s="213">
        <v>45758</v>
      </c>
      <c r="E1468" s="191" t="s">
        <v>4530</v>
      </c>
      <c r="F1468" s="191" t="s">
        <v>3</v>
      </c>
      <c r="G1468" s="191">
        <v>2276784</v>
      </c>
      <c r="H1468" s="68"/>
      <c r="I1468" s="197" t="s">
        <v>5980</v>
      </c>
      <c r="J1468" s="68"/>
      <c r="K1468" s="68"/>
      <c r="L1468" s="68"/>
      <c r="M1468" s="68"/>
      <c r="N1468" s="348"/>
      <c r="O1468" s="348"/>
      <c r="P1468" s="214">
        <v>0</v>
      </c>
      <c r="Q1468" s="214">
        <v>1000</v>
      </c>
      <c r="R1468" s="68" t="s">
        <v>1479</v>
      </c>
      <c r="S1468" s="349"/>
      <c r="T1468" s="272"/>
    </row>
    <row r="1469" spans="1:20" ht="38.25">
      <c r="A1469" s="191" t="s">
        <v>550</v>
      </c>
      <c r="B1469" s="68"/>
      <c r="C1469" s="212" t="s">
        <v>589</v>
      </c>
      <c r="D1469" s="213">
        <v>45758</v>
      </c>
      <c r="E1469" s="191" t="s">
        <v>4531</v>
      </c>
      <c r="F1469" s="191" t="s">
        <v>3</v>
      </c>
      <c r="G1469" s="191">
        <v>2276786</v>
      </c>
      <c r="H1469" s="68"/>
      <c r="I1469" s="197" t="s">
        <v>5981</v>
      </c>
      <c r="J1469" s="68"/>
      <c r="K1469" s="68"/>
      <c r="L1469" s="68"/>
      <c r="M1469" s="68"/>
      <c r="N1469" s="348"/>
      <c r="O1469" s="348"/>
      <c r="P1469" s="214">
        <v>0</v>
      </c>
      <c r="Q1469" s="214">
        <v>1000</v>
      </c>
      <c r="R1469" s="68" t="s">
        <v>1479</v>
      </c>
      <c r="S1469" s="349"/>
      <c r="T1469" s="272"/>
    </row>
    <row r="1470" spans="1:20" ht="38.25">
      <c r="A1470" s="191" t="s">
        <v>550</v>
      </c>
      <c r="B1470" s="68"/>
      <c r="C1470" s="212" t="s">
        <v>589</v>
      </c>
      <c r="D1470" s="213">
        <v>45758</v>
      </c>
      <c r="E1470" s="191" t="s">
        <v>4532</v>
      </c>
      <c r="F1470" s="191" t="s">
        <v>3</v>
      </c>
      <c r="G1470" s="191">
        <v>2276787</v>
      </c>
      <c r="H1470" s="68"/>
      <c r="I1470" s="197" t="s">
        <v>5982</v>
      </c>
      <c r="J1470" s="68"/>
      <c r="K1470" s="68"/>
      <c r="L1470" s="68"/>
      <c r="M1470" s="68"/>
      <c r="N1470" s="348"/>
      <c r="O1470" s="348"/>
      <c r="P1470" s="214">
        <v>0</v>
      </c>
      <c r="Q1470" s="214">
        <v>1177.75</v>
      </c>
      <c r="R1470" s="68" t="s">
        <v>1479</v>
      </c>
      <c r="S1470" s="349"/>
      <c r="T1470" s="272"/>
    </row>
    <row r="1471" spans="1:20" ht="38.25">
      <c r="A1471" s="191">
        <v>292</v>
      </c>
      <c r="B1471" s="68"/>
      <c r="C1471" s="212" t="s">
        <v>120</v>
      </c>
      <c r="D1471" s="213">
        <v>45758</v>
      </c>
      <c r="E1471" s="191" t="s">
        <v>4533</v>
      </c>
      <c r="F1471" s="191" t="s">
        <v>3</v>
      </c>
      <c r="G1471" s="191">
        <v>2276791</v>
      </c>
      <c r="H1471" s="68"/>
      <c r="I1471" s="197" t="s">
        <v>5983</v>
      </c>
      <c r="J1471" s="68"/>
      <c r="K1471" s="68"/>
      <c r="L1471" s="68"/>
      <c r="M1471" s="68"/>
      <c r="N1471" s="348"/>
      <c r="O1471" s="348"/>
      <c r="P1471" s="214">
        <v>0</v>
      </c>
      <c r="Q1471" s="214">
        <v>311.64</v>
      </c>
      <c r="R1471" s="68" t="s">
        <v>1479</v>
      </c>
      <c r="S1471" s="349"/>
      <c r="T1471" s="272"/>
    </row>
    <row r="1472" spans="1:20" ht="51">
      <c r="A1472" s="191">
        <v>513</v>
      </c>
      <c r="B1472" s="68"/>
      <c r="C1472" s="212" t="s">
        <v>160</v>
      </c>
      <c r="D1472" s="213">
        <v>45758</v>
      </c>
      <c r="E1472" s="191" t="s">
        <v>4534</v>
      </c>
      <c r="F1472" s="191" t="s">
        <v>3</v>
      </c>
      <c r="G1472" s="191">
        <v>2276587</v>
      </c>
      <c r="H1472" s="68"/>
      <c r="I1472" s="197" t="s">
        <v>5984</v>
      </c>
      <c r="J1472" s="68"/>
      <c r="K1472" s="68"/>
      <c r="L1472" s="68"/>
      <c r="M1472" s="68"/>
      <c r="N1472" s="348"/>
      <c r="O1472" s="348"/>
      <c r="P1472" s="214">
        <v>0</v>
      </c>
      <c r="Q1472" s="214">
        <v>152.9</v>
      </c>
      <c r="R1472" s="68" t="s">
        <v>1479</v>
      </c>
      <c r="S1472" s="349"/>
      <c r="T1472" s="272"/>
    </row>
    <row r="1473" spans="1:20" ht="51">
      <c r="A1473" s="191">
        <v>660</v>
      </c>
      <c r="B1473" s="68"/>
      <c r="C1473" s="212" t="s">
        <v>176</v>
      </c>
      <c r="D1473" s="213">
        <v>45758</v>
      </c>
      <c r="E1473" s="191" t="s">
        <v>4535</v>
      </c>
      <c r="F1473" s="191" t="s">
        <v>3</v>
      </c>
      <c r="G1473" s="191">
        <v>2276606</v>
      </c>
      <c r="H1473" s="68"/>
      <c r="I1473" s="197" t="s">
        <v>5985</v>
      </c>
      <c r="J1473" s="68"/>
      <c r="K1473" s="68"/>
      <c r="L1473" s="68"/>
      <c r="M1473" s="68"/>
      <c r="N1473" s="348"/>
      <c r="O1473" s="348"/>
      <c r="P1473" s="214">
        <v>0</v>
      </c>
      <c r="Q1473" s="214">
        <v>1421</v>
      </c>
      <c r="R1473" s="68" t="s">
        <v>1479</v>
      </c>
      <c r="S1473" s="349"/>
      <c r="T1473" s="272"/>
    </row>
    <row r="1474" spans="1:20" ht="51">
      <c r="A1474" s="191" t="s">
        <v>550</v>
      </c>
      <c r="B1474" s="68"/>
      <c r="C1474" s="212" t="s">
        <v>589</v>
      </c>
      <c r="D1474" s="213">
        <v>45758</v>
      </c>
      <c r="E1474" s="191" t="s">
        <v>4536</v>
      </c>
      <c r="F1474" s="191" t="s">
        <v>3</v>
      </c>
      <c r="G1474" s="191">
        <v>2276644</v>
      </c>
      <c r="H1474" s="68"/>
      <c r="I1474" s="197" t="s">
        <v>5986</v>
      </c>
      <c r="J1474" s="68"/>
      <c r="K1474" s="68"/>
      <c r="L1474" s="68"/>
      <c r="M1474" s="68"/>
      <c r="N1474" s="348"/>
      <c r="O1474" s="348"/>
      <c r="P1474" s="214">
        <v>0</v>
      </c>
      <c r="Q1474" s="214">
        <v>3721.53</v>
      </c>
      <c r="R1474" s="68" t="s">
        <v>1479</v>
      </c>
      <c r="S1474" s="349"/>
      <c r="T1474" s="272"/>
    </row>
    <row r="1475" spans="1:20" ht="51">
      <c r="A1475" s="191" t="s">
        <v>550</v>
      </c>
      <c r="B1475" s="68"/>
      <c r="C1475" s="212" t="s">
        <v>589</v>
      </c>
      <c r="D1475" s="213">
        <v>45758</v>
      </c>
      <c r="E1475" s="191" t="s">
        <v>4537</v>
      </c>
      <c r="F1475" s="191" t="s">
        <v>3</v>
      </c>
      <c r="G1475" s="191">
        <v>2276645</v>
      </c>
      <c r="H1475" s="68"/>
      <c r="I1475" s="197" t="s">
        <v>5987</v>
      </c>
      <c r="J1475" s="68"/>
      <c r="K1475" s="68"/>
      <c r="L1475" s="68"/>
      <c r="M1475" s="68"/>
      <c r="N1475" s="348"/>
      <c r="O1475" s="348"/>
      <c r="P1475" s="214">
        <v>0</v>
      </c>
      <c r="Q1475" s="214">
        <v>3927.8</v>
      </c>
      <c r="R1475" s="68" t="s">
        <v>1479</v>
      </c>
      <c r="S1475" s="349"/>
      <c r="T1475" s="272"/>
    </row>
    <row r="1476" spans="1:20" ht="51">
      <c r="A1476" s="191">
        <v>16</v>
      </c>
      <c r="B1476" s="68"/>
      <c r="C1476" s="212" t="s">
        <v>40</v>
      </c>
      <c r="D1476" s="213">
        <v>45758</v>
      </c>
      <c r="E1476" s="191" t="s">
        <v>4538</v>
      </c>
      <c r="F1476" s="191" t="s">
        <v>3</v>
      </c>
      <c r="G1476" s="191">
        <v>2276647</v>
      </c>
      <c r="H1476" s="68"/>
      <c r="I1476" s="197" t="s">
        <v>5988</v>
      </c>
      <c r="J1476" s="68"/>
      <c r="K1476" s="68"/>
      <c r="L1476" s="68"/>
      <c r="M1476" s="68"/>
      <c r="N1476" s="348"/>
      <c r="O1476" s="348"/>
      <c r="P1476" s="214">
        <v>0</v>
      </c>
      <c r="Q1476" s="214">
        <v>6512.28</v>
      </c>
      <c r="R1476" s="68" t="s">
        <v>1479</v>
      </c>
      <c r="S1476" s="349"/>
      <c r="T1476" s="272"/>
    </row>
    <row r="1477" spans="1:20" ht="51">
      <c r="A1477" s="191">
        <v>591</v>
      </c>
      <c r="B1477" s="68"/>
      <c r="C1477" s="212" t="s">
        <v>670</v>
      </c>
      <c r="D1477" s="213">
        <v>45758</v>
      </c>
      <c r="E1477" s="191" t="s">
        <v>4539</v>
      </c>
      <c r="F1477" s="191" t="s">
        <v>3</v>
      </c>
      <c r="G1477" s="191">
        <v>2276673</v>
      </c>
      <c r="H1477" s="68"/>
      <c r="I1477" s="197" t="s">
        <v>5989</v>
      </c>
      <c r="J1477" s="68"/>
      <c r="K1477" s="68"/>
      <c r="L1477" s="68"/>
      <c r="M1477" s="68"/>
      <c r="N1477" s="348"/>
      <c r="O1477" s="348"/>
      <c r="P1477" s="214">
        <v>0</v>
      </c>
      <c r="Q1477" s="214">
        <v>275.98</v>
      </c>
      <c r="R1477" s="68" t="s">
        <v>1479</v>
      </c>
      <c r="S1477" s="349"/>
      <c r="T1477" s="272"/>
    </row>
    <row r="1478" spans="1:20" ht="51">
      <c r="A1478" s="191">
        <v>591</v>
      </c>
      <c r="B1478" s="68"/>
      <c r="C1478" s="212" t="s">
        <v>670</v>
      </c>
      <c r="D1478" s="213">
        <v>45758</v>
      </c>
      <c r="E1478" s="191" t="s">
        <v>4540</v>
      </c>
      <c r="F1478" s="191" t="s">
        <v>3</v>
      </c>
      <c r="G1478" s="191">
        <v>2276676</v>
      </c>
      <c r="H1478" s="68"/>
      <c r="I1478" s="197" t="s">
        <v>5990</v>
      </c>
      <c r="J1478" s="68"/>
      <c r="K1478" s="68"/>
      <c r="L1478" s="68"/>
      <c r="M1478" s="68"/>
      <c r="N1478" s="348"/>
      <c r="O1478" s="348"/>
      <c r="P1478" s="214">
        <v>0</v>
      </c>
      <c r="Q1478" s="214">
        <v>168329.28</v>
      </c>
      <c r="R1478" s="68" t="s">
        <v>1479</v>
      </c>
      <c r="S1478" s="349"/>
      <c r="T1478" s="272"/>
    </row>
    <row r="1479" spans="1:20" ht="51">
      <c r="A1479" s="191">
        <v>591</v>
      </c>
      <c r="B1479" s="68"/>
      <c r="C1479" s="212" t="s">
        <v>670</v>
      </c>
      <c r="D1479" s="213">
        <v>45758</v>
      </c>
      <c r="E1479" s="191" t="s">
        <v>4541</v>
      </c>
      <c r="F1479" s="191" t="s">
        <v>3</v>
      </c>
      <c r="G1479" s="191">
        <v>2276678</v>
      </c>
      <c r="H1479" s="68"/>
      <c r="I1479" s="197" t="s">
        <v>5991</v>
      </c>
      <c r="J1479" s="68"/>
      <c r="K1479" s="68"/>
      <c r="L1479" s="68"/>
      <c r="M1479" s="68"/>
      <c r="N1479" s="348"/>
      <c r="O1479" s="348"/>
      <c r="P1479" s="214">
        <v>0</v>
      </c>
      <c r="Q1479" s="214">
        <v>718310.38</v>
      </c>
      <c r="R1479" s="68" t="s">
        <v>1479</v>
      </c>
      <c r="S1479" s="349"/>
      <c r="T1479" s="272"/>
    </row>
    <row r="1480" spans="1:20" ht="51">
      <c r="A1480" s="191">
        <v>670</v>
      </c>
      <c r="B1480" s="68"/>
      <c r="C1480" s="212" t="s">
        <v>178</v>
      </c>
      <c r="D1480" s="213">
        <v>45758</v>
      </c>
      <c r="E1480" s="191" t="s">
        <v>4542</v>
      </c>
      <c r="F1480" s="191" t="s">
        <v>3</v>
      </c>
      <c r="G1480" s="191">
        <v>2276680</v>
      </c>
      <c r="H1480" s="68"/>
      <c r="I1480" s="197" t="s">
        <v>5992</v>
      </c>
      <c r="J1480" s="68"/>
      <c r="K1480" s="68"/>
      <c r="L1480" s="68"/>
      <c r="M1480" s="68"/>
      <c r="N1480" s="348"/>
      <c r="O1480" s="348"/>
      <c r="P1480" s="214">
        <v>0</v>
      </c>
      <c r="Q1480" s="214">
        <v>72</v>
      </c>
      <c r="R1480" s="68" t="s">
        <v>1479</v>
      </c>
      <c r="S1480" s="349"/>
      <c r="T1480" s="272"/>
    </row>
    <row r="1481" spans="1:20" ht="51">
      <c r="A1481" s="191">
        <v>389</v>
      </c>
      <c r="B1481" s="68"/>
      <c r="C1481" s="212" t="s">
        <v>1401</v>
      </c>
      <c r="D1481" s="213">
        <v>45758</v>
      </c>
      <c r="E1481" s="191" t="s">
        <v>4543</v>
      </c>
      <c r="F1481" s="191" t="s">
        <v>3</v>
      </c>
      <c r="G1481" s="191">
        <v>2276681</v>
      </c>
      <c r="H1481" s="68"/>
      <c r="I1481" s="197" t="s">
        <v>5993</v>
      </c>
      <c r="J1481" s="68"/>
      <c r="K1481" s="68"/>
      <c r="L1481" s="68"/>
      <c r="M1481" s="68"/>
      <c r="N1481" s="348"/>
      <c r="O1481" s="348"/>
      <c r="P1481" s="214">
        <v>0</v>
      </c>
      <c r="Q1481" s="214">
        <v>10816.6</v>
      </c>
      <c r="R1481" s="68" t="s">
        <v>1479</v>
      </c>
      <c r="S1481" s="349"/>
      <c r="T1481" s="272"/>
    </row>
    <row r="1482" spans="1:20" ht="51">
      <c r="A1482" s="191">
        <v>389</v>
      </c>
      <c r="B1482" s="68"/>
      <c r="C1482" s="212" t="s">
        <v>1401</v>
      </c>
      <c r="D1482" s="213">
        <v>45758</v>
      </c>
      <c r="E1482" s="191" t="s">
        <v>4544</v>
      </c>
      <c r="F1482" s="191" t="s">
        <v>3</v>
      </c>
      <c r="G1482" s="191">
        <v>2276683</v>
      </c>
      <c r="H1482" s="68"/>
      <c r="I1482" s="197" t="s">
        <v>5994</v>
      </c>
      <c r="J1482" s="68"/>
      <c r="K1482" s="68"/>
      <c r="L1482" s="68"/>
      <c r="M1482" s="68"/>
      <c r="N1482" s="348"/>
      <c r="O1482" s="348"/>
      <c r="P1482" s="214">
        <v>0</v>
      </c>
      <c r="Q1482" s="214">
        <v>8477.73</v>
      </c>
      <c r="R1482" s="68" t="s">
        <v>1479</v>
      </c>
      <c r="S1482" s="349"/>
      <c r="T1482" s="272"/>
    </row>
    <row r="1483" spans="1:20" ht="51">
      <c r="A1483" s="191">
        <v>389</v>
      </c>
      <c r="B1483" s="68"/>
      <c r="C1483" s="212" t="s">
        <v>1401</v>
      </c>
      <c r="D1483" s="213">
        <v>45758</v>
      </c>
      <c r="E1483" s="191" t="s">
        <v>4545</v>
      </c>
      <c r="F1483" s="191" t="s">
        <v>3</v>
      </c>
      <c r="G1483" s="191">
        <v>2276686</v>
      </c>
      <c r="H1483" s="68"/>
      <c r="I1483" s="197" t="s">
        <v>5995</v>
      </c>
      <c r="J1483" s="68"/>
      <c r="K1483" s="68"/>
      <c r="L1483" s="68"/>
      <c r="M1483" s="68"/>
      <c r="N1483" s="348"/>
      <c r="O1483" s="348"/>
      <c r="P1483" s="214">
        <v>0</v>
      </c>
      <c r="Q1483" s="214">
        <v>4681.17</v>
      </c>
      <c r="R1483" s="68" t="s">
        <v>1479</v>
      </c>
      <c r="S1483" s="349"/>
      <c r="T1483" s="272"/>
    </row>
    <row r="1484" spans="1:20" ht="51">
      <c r="A1484" s="191">
        <v>389</v>
      </c>
      <c r="B1484" s="68"/>
      <c r="C1484" s="212" t="s">
        <v>1401</v>
      </c>
      <c r="D1484" s="213">
        <v>45758</v>
      </c>
      <c r="E1484" s="191" t="s">
        <v>4546</v>
      </c>
      <c r="F1484" s="191" t="s">
        <v>3</v>
      </c>
      <c r="G1484" s="191">
        <v>2276688</v>
      </c>
      <c r="H1484" s="68"/>
      <c r="I1484" s="197" t="s">
        <v>5996</v>
      </c>
      <c r="J1484" s="68"/>
      <c r="K1484" s="68"/>
      <c r="L1484" s="68"/>
      <c r="M1484" s="68"/>
      <c r="N1484" s="348"/>
      <c r="O1484" s="348"/>
      <c r="P1484" s="214">
        <v>0</v>
      </c>
      <c r="Q1484" s="214">
        <v>5313.15</v>
      </c>
      <c r="R1484" s="68" t="s">
        <v>1479</v>
      </c>
      <c r="S1484" s="349"/>
      <c r="T1484" s="272"/>
    </row>
    <row r="1485" spans="1:20" ht="76.5">
      <c r="A1485" s="191">
        <v>373</v>
      </c>
      <c r="B1485" s="68"/>
      <c r="C1485" s="212" t="s">
        <v>605</v>
      </c>
      <c r="D1485" s="213">
        <v>45758</v>
      </c>
      <c r="E1485" s="191" t="s">
        <v>4547</v>
      </c>
      <c r="F1485" s="191" t="s">
        <v>6</v>
      </c>
      <c r="G1485" s="191">
        <v>2203059</v>
      </c>
      <c r="H1485" s="68"/>
      <c r="I1485" s="197" t="s">
        <v>5997</v>
      </c>
      <c r="J1485" s="68"/>
      <c r="K1485" s="68"/>
      <c r="L1485" s="68"/>
      <c r="M1485" s="68"/>
      <c r="N1485" s="348"/>
      <c r="O1485" s="348"/>
      <c r="P1485" s="214">
        <v>0</v>
      </c>
      <c r="Q1485" s="214">
        <v>592.97</v>
      </c>
      <c r="R1485" s="68" t="s">
        <v>1479</v>
      </c>
      <c r="S1485" s="349"/>
      <c r="T1485" s="272"/>
    </row>
    <row r="1486" spans="1:20" ht="76.5">
      <c r="A1486" s="191" t="s">
        <v>544</v>
      </c>
      <c r="B1486" s="68"/>
      <c r="C1486" s="212" t="s">
        <v>679</v>
      </c>
      <c r="D1486" s="213">
        <v>45758</v>
      </c>
      <c r="E1486" s="191" t="s">
        <v>4548</v>
      </c>
      <c r="F1486" s="191" t="s">
        <v>6</v>
      </c>
      <c r="G1486" s="191">
        <v>2203060</v>
      </c>
      <c r="H1486" s="68"/>
      <c r="I1486" s="197" t="s">
        <v>5998</v>
      </c>
      <c r="J1486" s="68"/>
      <c r="K1486" s="68"/>
      <c r="L1486" s="68"/>
      <c r="M1486" s="68"/>
      <c r="N1486" s="348"/>
      <c r="O1486" s="348"/>
      <c r="P1486" s="214">
        <v>0</v>
      </c>
      <c r="Q1486" s="214">
        <v>35638.29</v>
      </c>
      <c r="R1486" s="68" t="s">
        <v>1479</v>
      </c>
      <c r="S1486" s="349"/>
      <c r="T1486" s="272"/>
    </row>
    <row r="1487" spans="1:20" ht="63.75">
      <c r="A1487" s="191">
        <v>86</v>
      </c>
      <c r="B1487" s="68"/>
      <c r="C1487" s="212" t="s">
        <v>50</v>
      </c>
      <c r="D1487" s="213">
        <v>45758</v>
      </c>
      <c r="E1487" s="191" t="s">
        <v>4549</v>
      </c>
      <c r="F1487" s="191" t="s">
        <v>6</v>
      </c>
      <c r="G1487" s="191">
        <v>2203262</v>
      </c>
      <c r="H1487" s="68"/>
      <c r="I1487" s="197" t="s">
        <v>5999</v>
      </c>
      <c r="J1487" s="68"/>
      <c r="K1487" s="68"/>
      <c r="L1487" s="68"/>
      <c r="M1487" s="68"/>
      <c r="N1487" s="348"/>
      <c r="O1487" s="348"/>
      <c r="P1487" s="214">
        <v>0</v>
      </c>
      <c r="Q1487" s="214">
        <v>14000</v>
      </c>
      <c r="R1487" s="68" t="s">
        <v>1479</v>
      </c>
      <c r="S1487" s="349"/>
      <c r="T1487" s="272"/>
    </row>
    <row r="1488" spans="1:20" ht="63.75">
      <c r="A1488" s="191">
        <v>86</v>
      </c>
      <c r="B1488" s="68"/>
      <c r="C1488" s="212" t="s">
        <v>50</v>
      </c>
      <c r="D1488" s="213">
        <v>45758</v>
      </c>
      <c r="E1488" s="191" t="s">
        <v>4550</v>
      </c>
      <c r="F1488" s="191" t="s">
        <v>6</v>
      </c>
      <c r="G1488" s="191">
        <v>2203265</v>
      </c>
      <c r="H1488" s="68"/>
      <c r="I1488" s="197" t="s">
        <v>5999</v>
      </c>
      <c r="J1488" s="68"/>
      <c r="K1488" s="68"/>
      <c r="L1488" s="68"/>
      <c r="M1488" s="68"/>
      <c r="N1488" s="348"/>
      <c r="O1488" s="348"/>
      <c r="P1488" s="214">
        <v>0</v>
      </c>
      <c r="Q1488" s="214">
        <v>117000</v>
      </c>
      <c r="R1488" s="68" t="s">
        <v>1479</v>
      </c>
      <c r="S1488" s="349"/>
      <c r="T1488" s="272"/>
    </row>
    <row r="1489" spans="1:20" ht="76.5">
      <c r="A1489" s="191">
        <v>513</v>
      </c>
      <c r="B1489" s="68"/>
      <c r="C1489" s="212" t="s">
        <v>160</v>
      </c>
      <c r="D1489" s="213">
        <v>45758</v>
      </c>
      <c r="E1489" s="191" t="s">
        <v>4551</v>
      </c>
      <c r="F1489" s="191" t="s">
        <v>10</v>
      </c>
      <c r="G1489" s="191">
        <v>1124245</v>
      </c>
      <c r="H1489" s="68"/>
      <c r="I1489" s="197" t="s">
        <v>6000</v>
      </c>
      <c r="J1489" s="68"/>
      <c r="K1489" s="68"/>
      <c r="L1489" s="68"/>
      <c r="M1489" s="68"/>
      <c r="N1489" s="348"/>
      <c r="O1489" s="348"/>
      <c r="P1489" s="214">
        <v>60</v>
      </c>
      <c r="Q1489" s="214">
        <v>0</v>
      </c>
      <c r="R1489" s="68" t="s">
        <v>1479</v>
      </c>
      <c r="S1489" s="349"/>
      <c r="T1489" s="272"/>
    </row>
    <row r="1490" spans="1:20" ht="89.25">
      <c r="A1490" s="191">
        <v>513</v>
      </c>
      <c r="B1490" s="68"/>
      <c r="C1490" s="212" t="s">
        <v>160</v>
      </c>
      <c r="D1490" s="213">
        <v>45758</v>
      </c>
      <c r="E1490" s="191" t="s">
        <v>4552</v>
      </c>
      <c r="F1490" s="191" t="s">
        <v>635</v>
      </c>
      <c r="G1490" s="191">
        <v>11632138</v>
      </c>
      <c r="H1490" s="68"/>
      <c r="I1490" s="197" t="s">
        <v>6001</v>
      </c>
      <c r="J1490" s="68"/>
      <c r="K1490" s="68"/>
      <c r="L1490" s="68"/>
      <c r="M1490" s="68"/>
      <c r="N1490" s="348"/>
      <c r="O1490" s="348"/>
      <c r="P1490" s="214">
        <v>15774134.1</v>
      </c>
      <c r="Q1490" s="214">
        <v>0</v>
      </c>
      <c r="R1490" s="68" t="s">
        <v>1479</v>
      </c>
      <c r="S1490" s="349"/>
      <c r="T1490" s="272"/>
    </row>
    <row r="1491" spans="1:20" ht="38.25">
      <c r="A1491" s="191">
        <v>133</v>
      </c>
      <c r="B1491" s="68"/>
      <c r="C1491" s="212" t="s">
        <v>60</v>
      </c>
      <c r="D1491" s="213">
        <v>45761</v>
      </c>
      <c r="E1491" s="191" t="s">
        <v>4553</v>
      </c>
      <c r="F1491" s="191" t="s">
        <v>3</v>
      </c>
      <c r="G1491" s="191">
        <v>2276968</v>
      </c>
      <c r="H1491" s="68"/>
      <c r="I1491" s="197" t="s">
        <v>3387</v>
      </c>
      <c r="J1491" s="68"/>
      <c r="K1491" s="68"/>
      <c r="L1491" s="68"/>
      <c r="M1491" s="68"/>
      <c r="N1491" s="348"/>
      <c r="O1491" s="348"/>
      <c r="P1491" s="214">
        <v>0</v>
      </c>
      <c r="Q1491" s="214">
        <v>2553</v>
      </c>
      <c r="R1491" s="68" t="s">
        <v>1479</v>
      </c>
      <c r="S1491" s="349"/>
      <c r="T1491" s="272"/>
    </row>
    <row r="1492" spans="1:20" ht="38.25">
      <c r="A1492" s="191" t="s">
        <v>550</v>
      </c>
      <c r="B1492" s="68"/>
      <c r="C1492" s="212" t="s">
        <v>589</v>
      </c>
      <c r="D1492" s="213">
        <v>45761</v>
      </c>
      <c r="E1492" s="191" t="s">
        <v>4554</v>
      </c>
      <c r="F1492" s="191" t="s">
        <v>3</v>
      </c>
      <c r="G1492" s="191">
        <v>2276995</v>
      </c>
      <c r="H1492" s="68"/>
      <c r="I1492" s="197" t="s">
        <v>6002</v>
      </c>
      <c r="J1492" s="68"/>
      <c r="K1492" s="68"/>
      <c r="L1492" s="68"/>
      <c r="M1492" s="68"/>
      <c r="N1492" s="348"/>
      <c r="O1492" s="348"/>
      <c r="P1492" s="214">
        <v>0</v>
      </c>
      <c r="Q1492" s="214">
        <v>2000</v>
      </c>
      <c r="R1492" s="68" t="s">
        <v>1479</v>
      </c>
      <c r="S1492" s="349"/>
      <c r="T1492" s="272"/>
    </row>
    <row r="1493" spans="1:20" ht="51">
      <c r="A1493" s="191" t="s">
        <v>550</v>
      </c>
      <c r="B1493" s="68"/>
      <c r="C1493" s="212" t="s">
        <v>589</v>
      </c>
      <c r="D1493" s="213">
        <v>45761</v>
      </c>
      <c r="E1493" s="191" t="s">
        <v>4555</v>
      </c>
      <c r="F1493" s="191" t="s">
        <v>3</v>
      </c>
      <c r="G1493" s="191">
        <v>2277011</v>
      </c>
      <c r="H1493" s="68"/>
      <c r="I1493" s="197" t="s">
        <v>6003</v>
      </c>
      <c r="J1493" s="68"/>
      <c r="K1493" s="68"/>
      <c r="L1493" s="68"/>
      <c r="M1493" s="68"/>
      <c r="N1493" s="348"/>
      <c r="O1493" s="348"/>
      <c r="P1493" s="214">
        <v>0</v>
      </c>
      <c r="Q1493" s="214">
        <v>700</v>
      </c>
      <c r="R1493" s="68" t="s">
        <v>1479</v>
      </c>
      <c r="S1493" s="349"/>
      <c r="T1493" s="272"/>
    </row>
    <row r="1494" spans="1:20" ht="51">
      <c r="A1494" s="191">
        <v>650</v>
      </c>
      <c r="B1494" s="68"/>
      <c r="C1494" s="212" t="s">
        <v>175</v>
      </c>
      <c r="D1494" s="213">
        <v>45761</v>
      </c>
      <c r="E1494" s="191" t="s">
        <v>4556</v>
      </c>
      <c r="F1494" s="191" t="s">
        <v>3</v>
      </c>
      <c r="G1494" s="191">
        <v>2277013</v>
      </c>
      <c r="H1494" s="68"/>
      <c r="I1494" s="197" t="s">
        <v>6004</v>
      </c>
      <c r="J1494" s="68"/>
      <c r="K1494" s="68"/>
      <c r="L1494" s="68"/>
      <c r="M1494" s="68"/>
      <c r="N1494" s="348"/>
      <c r="O1494" s="348"/>
      <c r="P1494" s="214">
        <v>0</v>
      </c>
      <c r="Q1494" s="214">
        <v>36</v>
      </c>
      <c r="R1494" s="68" t="s">
        <v>1479</v>
      </c>
      <c r="S1494" s="349"/>
      <c r="T1494" s="272"/>
    </row>
    <row r="1495" spans="1:20" ht="51">
      <c r="A1495" s="191">
        <v>86</v>
      </c>
      <c r="B1495" s="68"/>
      <c r="C1495" s="212" t="s">
        <v>50</v>
      </c>
      <c r="D1495" s="213">
        <v>45761</v>
      </c>
      <c r="E1495" s="191" t="s">
        <v>4557</v>
      </c>
      <c r="F1495" s="191" t="s">
        <v>3</v>
      </c>
      <c r="G1495" s="191">
        <v>2277056</v>
      </c>
      <c r="H1495" s="68"/>
      <c r="I1495" s="197" t="s">
        <v>6005</v>
      </c>
      <c r="J1495" s="68"/>
      <c r="K1495" s="68"/>
      <c r="L1495" s="68"/>
      <c r="M1495" s="68"/>
      <c r="N1495" s="348"/>
      <c r="O1495" s="348"/>
      <c r="P1495" s="214">
        <v>0</v>
      </c>
      <c r="Q1495" s="214">
        <v>24504</v>
      </c>
      <c r="R1495" s="68" t="s">
        <v>1479</v>
      </c>
      <c r="S1495" s="349"/>
      <c r="T1495" s="272"/>
    </row>
    <row r="1496" spans="1:20" ht="38.25">
      <c r="A1496" s="191">
        <v>46</v>
      </c>
      <c r="B1496" s="68"/>
      <c r="C1496" s="212" t="s">
        <v>1367</v>
      </c>
      <c r="D1496" s="213">
        <v>45761</v>
      </c>
      <c r="E1496" s="191" t="s">
        <v>4558</v>
      </c>
      <c r="F1496" s="191" t="s">
        <v>3</v>
      </c>
      <c r="G1496" s="191">
        <v>2277067</v>
      </c>
      <c r="H1496" s="68"/>
      <c r="I1496" s="197" t="s">
        <v>6006</v>
      </c>
      <c r="J1496" s="68"/>
      <c r="K1496" s="68"/>
      <c r="L1496" s="68"/>
      <c r="M1496" s="68"/>
      <c r="N1496" s="348"/>
      <c r="O1496" s="348"/>
      <c r="P1496" s="214">
        <v>0</v>
      </c>
      <c r="Q1496" s="214">
        <v>20000</v>
      </c>
      <c r="R1496" s="68" t="s">
        <v>1479</v>
      </c>
      <c r="S1496" s="349"/>
      <c r="T1496" s="272"/>
    </row>
    <row r="1497" spans="1:20" ht="38.25">
      <c r="A1497" s="191" t="s">
        <v>550</v>
      </c>
      <c r="B1497" s="68"/>
      <c r="C1497" s="212" t="s">
        <v>589</v>
      </c>
      <c r="D1497" s="213">
        <v>45761</v>
      </c>
      <c r="E1497" s="191" t="s">
        <v>4559</v>
      </c>
      <c r="F1497" s="191" t="s">
        <v>3</v>
      </c>
      <c r="G1497" s="191">
        <v>2277073</v>
      </c>
      <c r="H1497" s="68"/>
      <c r="I1497" s="197" t="s">
        <v>6007</v>
      </c>
      <c r="J1497" s="68"/>
      <c r="K1497" s="68"/>
      <c r="L1497" s="68"/>
      <c r="M1497" s="68"/>
      <c r="N1497" s="348"/>
      <c r="O1497" s="348"/>
      <c r="P1497" s="214">
        <v>0</v>
      </c>
      <c r="Q1497" s="214">
        <v>27.52</v>
      </c>
      <c r="R1497" s="68" t="s">
        <v>1479</v>
      </c>
      <c r="S1497" s="349"/>
      <c r="T1497" s="272"/>
    </row>
    <row r="1498" spans="1:20" ht="38.25">
      <c r="A1498" s="191">
        <v>155</v>
      </c>
      <c r="B1498" s="68"/>
      <c r="C1498" s="212" t="s">
        <v>75</v>
      </c>
      <c r="D1498" s="213">
        <v>45761</v>
      </c>
      <c r="E1498" s="191" t="s">
        <v>4560</v>
      </c>
      <c r="F1498" s="191" t="s">
        <v>3</v>
      </c>
      <c r="G1498" s="191">
        <v>2277079</v>
      </c>
      <c r="H1498" s="68"/>
      <c r="I1498" s="197" t="s">
        <v>6008</v>
      </c>
      <c r="J1498" s="68"/>
      <c r="K1498" s="68"/>
      <c r="L1498" s="68"/>
      <c r="M1498" s="68"/>
      <c r="N1498" s="348"/>
      <c r="O1498" s="348"/>
      <c r="P1498" s="214">
        <v>0</v>
      </c>
      <c r="Q1498" s="214">
        <v>760</v>
      </c>
      <c r="R1498" s="68" t="s">
        <v>1479</v>
      </c>
      <c r="S1498" s="349"/>
      <c r="T1498" s="272"/>
    </row>
    <row r="1499" spans="1:20" ht="51">
      <c r="A1499" s="191">
        <v>383</v>
      </c>
      <c r="B1499" s="68"/>
      <c r="C1499" s="212" t="s">
        <v>1242</v>
      </c>
      <c r="D1499" s="213">
        <v>45761</v>
      </c>
      <c r="E1499" s="191" t="s">
        <v>4561</v>
      </c>
      <c r="F1499" s="191" t="s">
        <v>3</v>
      </c>
      <c r="G1499" s="191">
        <v>2277087</v>
      </c>
      <c r="H1499" s="68"/>
      <c r="I1499" s="197" t="s">
        <v>6009</v>
      </c>
      <c r="J1499" s="68"/>
      <c r="K1499" s="68"/>
      <c r="L1499" s="68"/>
      <c r="M1499" s="68"/>
      <c r="N1499" s="348"/>
      <c r="O1499" s="348"/>
      <c r="P1499" s="214">
        <v>0</v>
      </c>
      <c r="Q1499" s="214">
        <v>2566</v>
      </c>
      <c r="R1499" s="68" t="s">
        <v>1479</v>
      </c>
      <c r="S1499" s="349"/>
      <c r="T1499" s="272"/>
    </row>
    <row r="1500" spans="1:20" ht="51">
      <c r="A1500" s="191">
        <v>383</v>
      </c>
      <c r="B1500" s="68"/>
      <c r="C1500" s="212" t="s">
        <v>1242</v>
      </c>
      <c r="D1500" s="213">
        <v>45761</v>
      </c>
      <c r="E1500" s="191" t="s">
        <v>4562</v>
      </c>
      <c r="F1500" s="191" t="s">
        <v>3</v>
      </c>
      <c r="G1500" s="191">
        <v>2277108</v>
      </c>
      <c r="H1500" s="68"/>
      <c r="I1500" s="197" t="s">
        <v>6010</v>
      </c>
      <c r="J1500" s="68"/>
      <c r="K1500" s="68"/>
      <c r="L1500" s="68"/>
      <c r="M1500" s="68"/>
      <c r="N1500" s="348"/>
      <c r="O1500" s="348"/>
      <c r="P1500" s="214">
        <v>0</v>
      </c>
      <c r="Q1500" s="214">
        <v>182</v>
      </c>
      <c r="R1500" s="68" t="s">
        <v>1479</v>
      </c>
      <c r="S1500" s="349"/>
      <c r="T1500" s="272"/>
    </row>
    <row r="1501" spans="1:20" ht="38.25">
      <c r="A1501" s="191" t="s">
        <v>550</v>
      </c>
      <c r="B1501" s="68"/>
      <c r="C1501" s="212" t="s">
        <v>589</v>
      </c>
      <c r="D1501" s="213">
        <v>45761</v>
      </c>
      <c r="E1501" s="191" t="s">
        <v>4563</v>
      </c>
      <c r="F1501" s="191" t="s">
        <v>3</v>
      </c>
      <c r="G1501" s="191">
        <v>2277109</v>
      </c>
      <c r="H1501" s="68"/>
      <c r="I1501" s="197" t="s">
        <v>1931</v>
      </c>
      <c r="J1501" s="68"/>
      <c r="K1501" s="68"/>
      <c r="L1501" s="68"/>
      <c r="M1501" s="68"/>
      <c r="N1501" s="348"/>
      <c r="O1501" s="348"/>
      <c r="P1501" s="214">
        <v>0</v>
      </c>
      <c r="Q1501" s="214">
        <v>42276.9</v>
      </c>
      <c r="R1501" s="68" t="s">
        <v>1479</v>
      </c>
      <c r="S1501" s="349"/>
      <c r="T1501" s="272"/>
    </row>
    <row r="1502" spans="1:20" ht="51">
      <c r="A1502" s="191">
        <v>383</v>
      </c>
      <c r="B1502" s="68"/>
      <c r="C1502" s="212" t="s">
        <v>1242</v>
      </c>
      <c r="D1502" s="213">
        <v>45761</v>
      </c>
      <c r="E1502" s="191" t="s">
        <v>4564</v>
      </c>
      <c r="F1502" s="191" t="s">
        <v>3</v>
      </c>
      <c r="G1502" s="191">
        <v>2277122</v>
      </c>
      <c r="H1502" s="68"/>
      <c r="I1502" s="197" t="s">
        <v>6011</v>
      </c>
      <c r="J1502" s="68"/>
      <c r="K1502" s="68"/>
      <c r="L1502" s="68"/>
      <c r="M1502" s="68"/>
      <c r="N1502" s="348"/>
      <c r="O1502" s="348"/>
      <c r="P1502" s="214">
        <v>0</v>
      </c>
      <c r="Q1502" s="214">
        <v>205.53</v>
      </c>
      <c r="R1502" s="68" t="s">
        <v>1479</v>
      </c>
      <c r="S1502" s="349"/>
      <c r="T1502" s="272"/>
    </row>
    <row r="1503" spans="1:20" ht="51">
      <c r="A1503" s="191">
        <v>292</v>
      </c>
      <c r="B1503" s="68"/>
      <c r="C1503" s="212" t="s">
        <v>120</v>
      </c>
      <c r="D1503" s="213">
        <v>45761</v>
      </c>
      <c r="E1503" s="191" t="s">
        <v>4565</v>
      </c>
      <c r="F1503" s="191" t="s">
        <v>3</v>
      </c>
      <c r="G1503" s="191">
        <v>2277123</v>
      </c>
      <c r="H1503" s="68"/>
      <c r="I1503" s="197" t="s">
        <v>6012</v>
      </c>
      <c r="J1503" s="68"/>
      <c r="K1503" s="68"/>
      <c r="L1503" s="68"/>
      <c r="M1503" s="68"/>
      <c r="N1503" s="348"/>
      <c r="O1503" s="348"/>
      <c r="P1503" s="214">
        <v>0</v>
      </c>
      <c r="Q1503" s="214">
        <v>557</v>
      </c>
      <c r="R1503" s="68" t="s">
        <v>1479</v>
      </c>
      <c r="S1503" s="349"/>
      <c r="T1503" s="272"/>
    </row>
    <row r="1504" spans="1:20" ht="51">
      <c r="A1504" s="191">
        <v>46</v>
      </c>
      <c r="B1504" s="68"/>
      <c r="C1504" s="212" t="s">
        <v>1367</v>
      </c>
      <c r="D1504" s="213">
        <v>45761</v>
      </c>
      <c r="E1504" s="191" t="s">
        <v>4566</v>
      </c>
      <c r="F1504" s="191" t="s">
        <v>3</v>
      </c>
      <c r="G1504" s="191">
        <v>2277127</v>
      </c>
      <c r="H1504" s="68"/>
      <c r="I1504" s="197" t="s">
        <v>6013</v>
      </c>
      <c r="J1504" s="68"/>
      <c r="K1504" s="68"/>
      <c r="L1504" s="68"/>
      <c r="M1504" s="68"/>
      <c r="N1504" s="348"/>
      <c r="O1504" s="348"/>
      <c r="P1504" s="214">
        <v>0</v>
      </c>
      <c r="Q1504" s="214">
        <v>4167</v>
      </c>
      <c r="R1504" s="68" t="s">
        <v>1479</v>
      </c>
      <c r="S1504" s="349"/>
      <c r="T1504" s="272"/>
    </row>
    <row r="1505" spans="1:20" ht="51">
      <c r="A1505" s="191">
        <v>46</v>
      </c>
      <c r="B1505" s="68"/>
      <c r="C1505" s="212" t="s">
        <v>1367</v>
      </c>
      <c r="D1505" s="213">
        <v>45761</v>
      </c>
      <c r="E1505" s="191" t="s">
        <v>4567</v>
      </c>
      <c r="F1505" s="191" t="s">
        <v>3</v>
      </c>
      <c r="G1505" s="191">
        <v>2277130</v>
      </c>
      <c r="H1505" s="68"/>
      <c r="I1505" s="197" t="s">
        <v>6014</v>
      </c>
      <c r="J1505" s="68"/>
      <c r="K1505" s="68"/>
      <c r="L1505" s="68"/>
      <c r="M1505" s="68"/>
      <c r="N1505" s="348"/>
      <c r="O1505" s="348"/>
      <c r="P1505" s="214">
        <v>0</v>
      </c>
      <c r="Q1505" s="214">
        <v>2500</v>
      </c>
      <c r="R1505" s="68" t="s">
        <v>1479</v>
      </c>
      <c r="S1505" s="349"/>
      <c r="T1505" s="272"/>
    </row>
    <row r="1506" spans="1:20" ht="38.25">
      <c r="A1506" s="191" t="s">
        <v>550</v>
      </c>
      <c r="B1506" s="68"/>
      <c r="C1506" s="212" t="s">
        <v>589</v>
      </c>
      <c r="D1506" s="213">
        <v>45761</v>
      </c>
      <c r="E1506" s="191" t="s">
        <v>4568</v>
      </c>
      <c r="F1506" s="191" t="s">
        <v>3</v>
      </c>
      <c r="G1506" s="191">
        <v>2277140</v>
      </c>
      <c r="H1506" s="68"/>
      <c r="I1506" s="197" t="s">
        <v>3582</v>
      </c>
      <c r="J1506" s="68"/>
      <c r="K1506" s="68"/>
      <c r="L1506" s="68"/>
      <c r="M1506" s="68"/>
      <c r="N1506" s="348"/>
      <c r="O1506" s="348"/>
      <c r="P1506" s="214">
        <v>0</v>
      </c>
      <c r="Q1506" s="214">
        <v>750.2</v>
      </c>
      <c r="R1506" s="68" t="s">
        <v>1479</v>
      </c>
      <c r="S1506" s="349"/>
      <c r="T1506" s="272"/>
    </row>
    <row r="1507" spans="1:20" ht="51">
      <c r="A1507" s="191">
        <v>46</v>
      </c>
      <c r="B1507" s="68"/>
      <c r="C1507" s="212" t="s">
        <v>1367</v>
      </c>
      <c r="D1507" s="213">
        <v>45761</v>
      </c>
      <c r="E1507" s="191" t="s">
        <v>4569</v>
      </c>
      <c r="F1507" s="191" t="s">
        <v>3</v>
      </c>
      <c r="G1507" s="191">
        <v>2277152</v>
      </c>
      <c r="H1507" s="68"/>
      <c r="I1507" s="197" t="s">
        <v>6015</v>
      </c>
      <c r="J1507" s="68"/>
      <c r="K1507" s="68"/>
      <c r="L1507" s="68"/>
      <c r="M1507" s="68"/>
      <c r="N1507" s="348"/>
      <c r="O1507" s="348"/>
      <c r="P1507" s="214">
        <v>0</v>
      </c>
      <c r="Q1507" s="214">
        <v>250</v>
      </c>
      <c r="R1507" s="68" t="s">
        <v>1479</v>
      </c>
      <c r="S1507" s="349"/>
      <c r="T1507" s="272"/>
    </row>
    <row r="1508" spans="1:20" ht="51">
      <c r="A1508" s="191">
        <v>133</v>
      </c>
      <c r="B1508" s="68"/>
      <c r="C1508" s="212" t="s">
        <v>60</v>
      </c>
      <c r="D1508" s="213">
        <v>45761</v>
      </c>
      <c r="E1508" s="191" t="s">
        <v>4570</v>
      </c>
      <c r="F1508" s="191" t="s">
        <v>3</v>
      </c>
      <c r="G1508" s="191">
        <v>2277161</v>
      </c>
      <c r="H1508" s="68"/>
      <c r="I1508" s="197" t="s">
        <v>6016</v>
      </c>
      <c r="J1508" s="68"/>
      <c r="K1508" s="68"/>
      <c r="L1508" s="68"/>
      <c r="M1508" s="68"/>
      <c r="N1508" s="348"/>
      <c r="O1508" s="348"/>
      <c r="P1508" s="214">
        <v>0</v>
      </c>
      <c r="Q1508" s="214">
        <v>11080</v>
      </c>
      <c r="R1508" s="68" t="s">
        <v>1479</v>
      </c>
      <c r="S1508" s="349"/>
      <c r="T1508" s="272"/>
    </row>
    <row r="1509" spans="1:20" ht="38.25">
      <c r="A1509" s="191">
        <v>376</v>
      </c>
      <c r="B1509" s="68"/>
      <c r="C1509" s="212" t="s">
        <v>607</v>
      </c>
      <c r="D1509" s="213">
        <v>45761</v>
      </c>
      <c r="E1509" s="191" t="s">
        <v>4571</v>
      </c>
      <c r="F1509" s="191" t="s">
        <v>3</v>
      </c>
      <c r="G1509" s="191">
        <v>2277164</v>
      </c>
      <c r="H1509" s="68"/>
      <c r="I1509" s="197" t="s">
        <v>6017</v>
      </c>
      <c r="J1509" s="68"/>
      <c r="K1509" s="68"/>
      <c r="L1509" s="68"/>
      <c r="M1509" s="68"/>
      <c r="N1509" s="348"/>
      <c r="O1509" s="348"/>
      <c r="P1509" s="214">
        <v>0</v>
      </c>
      <c r="Q1509" s="214">
        <v>116</v>
      </c>
      <c r="R1509" s="68" t="s">
        <v>1479</v>
      </c>
      <c r="S1509" s="349"/>
      <c r="T1509" s="272"/>
    </row>
    <row r="1510" spans="1:20" ht="51">
      <c r="A1510" s="191">
        <v>16</v>
      </c>
      <c r="B1510" s="68"/>
      <c r="C1510" s="212" t="s">
        <v>40</v>
      </c>
      <c r="D1510" s="213">
        <v>45761</v>
      </c>
      <c r="E1510" s="191" t="s">
        <v>4572</v>
      </c>
      <c r="F1510" s="191" t="s">
        <v>3</v>
      </c>
      <c r="G1510" s="191">
        <v>2277170</v>
      </c>
      <c r="H1510" s="68"/>
      <c r="I1510" s="197" t="s">
        <v>3370</v>
      </c>
      <c r="J1510" s="68"/>
      <c r="K1510" s="68"/>
      <c r="L1510" s="68"/>
      <c r="M1510" s="68"/>
      <c r="N1510" s="348"/>
      <c r="O1510" s="348"/>
      <c r="P1510" s="214">
        <v>0</v>
      </c>
      <c r="Q1510" s="214">
        <v>6400</v>
      </c>
      <c r="R1510" s="68" t="s">
        <v>1479</v>
      </c>
      <c r="S1510" s="349"/>
      <c r="T1510" s="272"/>
    </row>
    <row r="1511" spans="1:20" ht="51">
      <c r="A1511" s="191">
        <v>650</v>
      </c>
      <c r="B1511" s="68"/>
      <c r="C1511" s="212" t="s">
        <v>175</v>
      </c>
      <c r="D1511" s="213">
        <v>45761</v>
      </c>
      <c r="E1511" s="191" t="s">
        <v>4573</v>
      </c>
      <c r="F1511" s="191" t="s">
        <v>3</v>
      </c>
      <c r="G1511" s="191">
        <v>2277213</v>
      </c>
      <c r="H1511" s="68"/>
      <c r="I1511" s="197" t="s">
        <v>6018</v>
      </c>
      <c r="J1511" s="68"/>
      <c r="K1511" s="68"/>
      <c r="L1511" s="68"/>
      <c r="M1511" s="68"/>
      <c r="N1511" s="348"/>
      <c r="O1511" s="348"/>
      <c r="P1511" s="214">
        <v>0</v>
      </c>
      <c r="Q1511" s="214">
        <v>100</v>
      </c>
      <c r="R1511" s="68" t="s">
        <v>1479</v>
      </c>
      <c r="S1511" s="349"/>
      <c r="T1511" s="272"/>
    </row>
    <row r="1512" spans="1:20" ht="51">
      <c r="A1512" s="191">
        <v>383</v>
      </c>
      <c r="B1512" s="68"/>
      <c r="C1512" s="212" t="s">
        <v>1242</v>
      </c>
      <c r="D1512" s="213">
        <v>45761</v>
      </c>
      <c r="E1512" s="191" t="s">
        <v>4574</v>
      </c>
      <c r="F1512" s="191" t="s">
        <v>3</v>
      </c>
      <c r="G1512" s="191">
        <v>2277245</v>
      </c>
      <c r="H1512" s="68"/>
      <c r="I1512" s="197" t="s">
        <v>6019</v>
      </c>
      <c r="J1512" s="68"/>
      <c r="K1512" s="68"/>
      <c r="L1512" s="68"/>
      <c r="M1512" s="68"/>
      <c r="N1512" s="348"/>
      <c r="O1512" s="348"/>
      <c r="P1512" s="214">
        <v>0</v>
      </c>
      <c r="Q1512" s="214">
        <v>4134.5</v>
      </c>
      <c r="R1512" s="68" t="s">
        <v>1479</v>
      </c>
      <c r="S1512" s="349"/>
      <c r="T1512" s="272"/>
    </row>
    <row r="1513" spans="1:20" ht="51">
      <c r="A1513" s="191">
        <v>650</v>
      </c>
      <c r="B1513" s="68"/>
      <c r="C1513" s="212" t="s">
        <v>175</v>
      </c>
      <c r="D1513" s="213">
        <v>45761</v>
      </c>
      <c r="E1513" s="191" t="s">
        <v>4575</v>
      </c>
      <c r="F1513" s="191" t="s">
        <v>3</v>
      </c>
      <c r="G1513" s="191">
        <v>2277216</v>
      </c>
      <c r="H1513" s="68"/>
      <c r="I1513" s="197" t="s">
        <v>6020</v>
      </c>
      <c r="J1513" s="68"/>
      <c r="K1513" s="68"/>
      <c r="L1513" s="68"/>
      <c r="M1513" s="68"/>
      <c r="N1513" s="348"/>
      <c r="O1513" s="348"/>
      <c r="P1513" s="214">
        <v>0</v>
      </c>
      <c r="Q1513" s="214">
        <v>100</v>
      </c>
      <c r="R1513" s="68" t="s">
        <v>1479</v>
      </c>
      <c r="S1513" s="349"/>
      <c r="T1513" s="272"/>
    </row>
    <row r="1514" spans="1:20" ht="38.25">
      <c r="A1514" s="191">
        <v>266</v>
      </c>
      <c r="B1514" s="68"/>
      <c r="C1514" s="212" t="s">
        <v>1264</v>
      </c>
      <c r="D1514" s="213">
        <v>45761</v>
      </c>
      <c r="E1514" s="191" t="s">
        <v>4576</v>
      </c>
      <c r="F1514" s="191" t="s">
        <v>3</v>
      </c>
      <c r="G1514" s="191">
        <v>2277217</v>
      </c>
      <c r="H1514" s="68"/>
      <c r="I1514" s="197" t="s">
        <v>6021</v>
      </c>
      <c r="J1514" s="68"/>
      <c r="K1514" s="68"/>
      <c r="L1514" s="68"/>
      <c r="M1514" s="68"/>
      <c r="N1514" s="348"/>
      <c r="O1514" s="348"/>
      <c r="P1514" s="214">
        <v>0</v>
      </c>
      <c r="Q1514" s="214">
        <v>8015.72</v>
      </c>
      <c r="R1514" s="68" t="s">
        <v>1479</v>
      </c>
      <c r="S1514" s="349"/>
      <c r="T1514" s="272"/>
    </row>
    <row r="1515" spans="1:20" ht="51">
      <c r="A1515" s="191">
        <v>383</v>
      </c>
      <c r="B1515" s="68"/>
      <c r="C1515" s="212" t="s">
        <v>1242</v>
      </c>
      <c r="D1515" s="213">
        <v>45761</v>
      </c>
      <c r="E1515" s="191" t="s">
        <v>4577</v>
      </c>
      <c r="F1515" s="191" t="s">
        <v>3</v>
      </c>
      <c r="G1515" s="191">
        <v>2277244</v>
      </c>
      <c r="H1515" s="68"/>
      <c r="I1515" s="197" t="s">
        <v>6022</v>
      </c>
      <c r="J1515" s="68"/>
      <c r="K1515" s="68"/>
      <c r="L1515" s="68"/>
      <c r="M1515" s="68"/>
      <c r="N1515" s="348"/>
      <c r="O1515" s="348"/>
      <c r="P1515" s="214">
        <v>0</v>
      </c>
      <c r="Q1515" s="214">
        <v>746.09</v>
      </c>
      <c r="R1515" s="68" t="s">
        <v>1479</v>
      </c>
      <c r="S1515" s="349"/>
      <c r="T1515" s="272"/>
    </row>
    <row r="1516" spans="1:20" ht="51">
      <c r="A1516" s="191">
        <v>383</v>
      </c>
      <c r="B1516" s="68"/>
      <c r="C1516" s="212" t="s">
        <v>1242</v>
      </c>
      <c r="D1516" s="213">
        <v>45761</v>
      </c>
      <c r="E1516" s="191" t="s">
        <v>4578</v>
      </c>
      <c r="F1516" s="191" t="s">
        <v>3</v>
      </c>
      <c r="G1516" s="191">
        <v>2277247</v>
      </c>
      <c r="H1516" s="68"/>
      <c r="I1516" s="197" t="s">
        <v>6023</v>
      </c>
      <c r="J1516" s="68"/>
      <c r="K1516" s="68"/>
      <c r="L1516" s="68"/>
      <c r="M1516" s="68"/>
      <c r="N1516" s="348"/>
      <c r="O1516" s="348"/>
      <c r="P1516" s="214">
        <v>0</v>
      </c>
      <c r="Q1516" s="214">
        <v>5171.5200000000004</v>
      </c>
      <c r="R1516" s="68" t="s">
        <v>1479</v>
      </c>
      <c r="S1516" s="349"/>
      <c r="T1516" s="272"/>
    </row>
    <row r="1517" spans="1:20" ht="51">
      <c r="A1517" s="191">
        <v>580</v>
      </c>
      <c r="B1517" s="68"/>
      <c r="C1517" s="212" t="s">
        <v>169</v>
      </c>
      <c r="D1517" s="213">
        <v>45761</v>
      </c>
      <c r="E1517" s="191" t="s">
        <v>4579</v>
      </c>
      <c r="F1517" s="191" t="s">
        <v>3</v>
      </c>
      <c r="G1517" s="191">
        <v>2277019</v>
      </c>
      <c r="H1517" s="68"/>
      <c r="I1517" s="197" t="s">
        <v>6024</v>
      </c>
      <c r="J1517" s="68"/>
      <c r="K1517" s="68"/>
      <c r="L1517" s="68"/>
      <c r="M1517" s="68"/>
      <c r="N1517" s="348"/>
      <c r="O1517" s="348"/>
      <c r="P1517" s="214">
        <v>0</v>
      </c>
      <c r="Q1517" s="214">
        <v>241.2</v>
      </c>
      <c r="R1517" s="68" t="s">
        <v>1479</v>
      </c>
      <c r="S1517" s="349"/>
      <c r="T1517" s="272"/>
    </row>
    <row r="1518" spans="1:20" ht="51">
      <c r="A1518" s="191">
        <v>580</v>
      </c>
      <c r="B1518" s="68"/>
      <c r="C1518" s="212" t="s">
        <v>169</v>
      </c>
      <c r="D1518" s="213">
        <v>45761</v>
      </c>
      <c r="E1518" s="191" t="s">
        <v>4580</v>
      </c>
      <c r="F1518" s="191" t="s">
        <v>3</v>
      </c>
      <c r="G1518" s="191">
        <v>2277021</v>
      </c>
      <c r="H1518" s="68"/>
      <c r="I1518" s="197" t="s">
        <v>6025</v>
      </c>
      <c r="J1518" s="68"/>
      <c r="K1518" s="68"/>
      <c r="L1518" s="68"/>
      <c r="M1518" s="68"/>
      <c r="N1518" s="348"/>
      <c r="O1518" s="348"/>
      <c r="P1518" s="214">
        <v>0</v>
      </c>
      <c r="Q1518" s="214">
        <v>363.84</v>
      </c>
      <c r="R1518" s="68" t="s">
        <v>1479</v>
      </c>
      <c r="S1518" s="349"/>
      <c r="T1518" s="272"/>
    </row>
    <row r="1519" spans="1:20" ht="51">
      <c r="A1519" s="191">
        <v>10</v>
      </c>
      <c r="B1519" s="68"/>
      <c r="C1519" s="212" t="s">
        <v>38</v>
      </c>
      <c r="D1519" s="213">
        <v>45761</v>
      </c>
      <c r="E1519" s="191" t="s">
        <v>4581</v>
      </c>
      <c r="F1519" s="191" t="s">
        <v>3</v>
      </c>
      <c r="G1519" s="191">
        <v>2277061</v>
      </c>
      <c r="H1519" s="68"/>
      <c r="I1519" s="197" t="s">
        <v>6026</v>
      </c>
      <c r="J1519" s="68"/>
      <c r="K1519" s="68"/>
      <c r="L1519" s="68"/>
      <c r="M1519" s="68"/>
      <c r="N1519" s="348"/>
      <c r="O1519" s="348"/>
      <c r="P1519" s="214">
        <v>0</v>
      </c>
      <c r="Q1519" s="214">
        <v>429.55</v>
      </c>
      <c r="R1519" s="68" t="s">
        <v>1479</v>
      </c>
      <c r="S1519" s="349"/>
      <c r="T1519" s="272"/>
    </row>
    <row r="1520" spans="1:20" ht="63.75">
      <c r="A1520" s="191">
        <v>86</v>
      </c>
      <c r="B1520" s="68"/>
      <c r="C1520" s="212" t="s">
        <v>50</v>
      </c>
      <c r="D1520" s="213">
        <v>45761</v>
      </c>
      <c r="E1520" s="191" t="s">
        <v>4582</v>
      </c>
      <c r="F1520" s="191" t="s">
        <v>3</v>
      </c>
      <c r="G1520" s="191">
        <v>2277078</v>
      </c>
      <c r="H1520" s="68"/>
      <c r="I1520" s="197" t="s">
        <v>6027</v>
      </c>
      <c r="J1520" s="68"/>
      <c r="K1520" s="68"/>
      <c r="L1520" s="68"/>
      <c r="M1520" s="68"/>
      <c r="N1520" s="348"/>
      <c r="O1520" s="348"/>
      <c r="P1520" s="214">
        <v>0</v>
      </c>
      <c r="Q1520" s="214">
        <v>854047</v>
      </c>
      <c r="R1520" s="68" t="s">
        <v>1479</v>
      </c>
      <c r="S1520" s="349"/>
      <c r="T1520" s="272"/>
    </row>
    <row r="1521" spans="1:20" ht="63.75">
      <c r="A1521" s="191">
        <v>906</v>
      </c>
      <c r="B1521" s="68"/>
      <c r="C1521" s="212" t="s">
        <v>195</v>
      </c>
      <c r="D1521" s="213">
        <v>45761</v>
      </c>
      <c r="E1521" s="191" t="s">
        <v>4583</v>
      </c>
      <c r="F1521" s="191" t="s">
        <v>3</v>
      </c>
      <c r="G1521" s="191">
        <v>2277084</v>
      </c>
      <c r="H1521" s="68"/>
      <c r="I1521" s="197" t="s">
        <v>6028</v>
      </c>
      <c r="J1521" s="68"/>
      <c r="K1521" s="68"/>
      <c r="L1521" s="68"/>
      <c r="M1521" s="68"/>
      <c r="N1521" s="348"/>
      <c r="O1521" s="348"/>
      <c r="P1521" s="214">
        <v>0</v>
      </c>
      <c r="Q1521" s="214">
        <v>6040</v>
      </c>
      <c r="R1521" s="68" t="s">
        <v>1479</v>
      </c>
      <c r="S1521" s="349"/>
      <c r="T1521" s="272"/>
    </row>
    <row r="1522" spans="1:20" ht="51">
      <c r="A1522" s="191" t="s">
        <v>550</v>
      </c>
      <c r="B1522" s="68"/>
      <c r="C1522" s="212" t="s">
        <v>589</v>
      </c>
      <c r="D1522" s="213">
        <v>45761</v>
      </c>
      <c r="E1522" s="191" t="s">
        <v>4584</v>
      </c>
      <c r="F1522" s="191" t="s">
        <v>3</v>
      </c>
      <c r="G1522" s="191">
        <v>2277085</v>
      </c>
      <c r="H1522" s="68"/>
      <c r="I1522" s="197" t="s">
        <v>6029</v>
      </c>
      <c r="J1522" s="68"/>
      <c r="K1522" s="68"/>
      <c r="L1522" s="68"/>
      <c r="M1522" s="68"/>
      <c r="N1522" s="348"/>
      <c r="O1522" s="348"/>
      <c r="P1522" s="214">
        <v>0</v>
      </c>
      <c r="Q1522" s="214">
        <v>6182</v>
      </c>
      <c r="R1522" s="68" t="s">
        <v>1479</v>
      </c>
      <c r="S1522" s="349"/>
      <c r="T1522" s="272"/>
    </row>
    <row r="1523" spans="1:20" ht="63.75">
      <c r="A1523" s="191">
        <v>340</v>
      </c>
      <c r="B1523" s="68"/>
      <c r="C1523" s="212" t="s">
        <v>136</v>
      </c>
      <c r="D1523" s="213">
        <v>45761</v>
      </c>
      <c r="E1523" s="191" t="s">
        <v>4585</v>
      </c>
      <c r="F1523" s="191" t="s">
        <v>6</v>
      </c>
      <c r="G1523" s="191">
        <v>3099210</v>
      </c>
      <c r="H1523" s="68"/>
      <c r="I1523" s="197" t="s">
        <v>6030</v>
      </c>
      <c r="J1523" s="68"/>
      <c r="K1523" s="68"/>
      <c r="L1523" s="68"/>
      <c r="M1523" s="68"/>
      <c r="N1523" s="348"/>
      <c r="O1523" s="348"/>
      <c r="P1523" s="214">
        <v>0</v>
      </c>
      <c r="Q1523" s="214">
        <v>9493.76</v>
      </c>
      <c r="R1523" s="68" t="s">
        <v>1479</v>
      </c>
      <c r="S1523" s="349"/>
      <c r="T1523" s="272"/>
    </row>
    <row r="1524" spans="1:20" ht="63.75">
      <c r="A1524" s="191">
        <v>340</v>
      </c>
      <c r="B1524" s="68"/>
      <c r="C1524" s="212" t="s">
        <v>136</v>
      </c>
      <c r="D1524" s="213">
        <v>45761</v>
      </c>
      <c r="E1524" s="191" t="s">
        <v>4586</v>
      </c>
      <c r="F1524" s="191" t="s">
        <v>6</v>
      </c>
      <c r="G1524" s="191">
        <v>3099212</v>
      </c>
      <c r="H1524" s="68"/>
      <c r="I1524" s="197" t="s">
        <v>6031</v>
      </c>
      <c r="J1524" s="68"/>
      <c r="K1524" s="68"/>
      <c r="L1524" s="68"/>
      <c r="M1524" s="68"/>
      <c r="N1524" s="348"/>
      <c r="O1524" s="348"/>
      <c r="P1524" s="214">
        <v>0</v>
      </c>
      <c r="Q1524" s="214">
        <v>36296.81</v>
      </c>
      <c r="R1524" s="68" t="s">
        <v>1479</v>
      </c>
      <c r="S1524" s="349"/>
      <c r="T1524" s="272"/>
    </row>
    <row r="1525" spans="1:20" ht="63.75">
      <c r="A1525" s="191">
        <v>340</v>
      </c>
      <c r="B1525" s="68"/>
      <c r="C1525" s="212" t="s">
        <v>136</v>
      </c>
      <c r="D1525" s="213">
        <v>45761</v>
      </c>
      <c r="E1525" s="191" t="s">
        <v>4587</v>
      </c>
      <c r="F1525" s="191" t="s">
        <v>14</v>
      </c>
      <c r="G1525" s="191">
        <v>3099211</v>
      </c>
      <c r="H1525" s="68"/>
      <c r="I1525" s="197" t="s">
        <v>6032</v>
      </c>
      <c r="J1525" s="68"/>
      <c r="K1525" s="68"/>
      <c r="L1525" s="68"/>
      <c r="M1525" s="68"/>
      <c r="N1525" s="348"/>
      <c r="O1525" s="348"/>
      <c r="P1525" s="214">
        <v>60</v>
      </c>
      <c r="Q1525" s="214">
        <v>0</v>
      </c>
      <c r="R1525" s="68" t="s">
        <v>1479</v>
      </c>
      <c r="S1525" s="349"/>
      <c r="T1525" s="272"/>
    </row>
    <row r="1526" spans="1:20" ht="63.75">
      <c r="A1526" s="191">
        <v>340</v>
      </c>
      <c r="B1526" s="68"/>
      <c r="C1526" s="212" t="s">
        <v>136</v>
      </c>
      <c r="D1526" s="213">
        <v>45761</v>
      </c>
      <c r="E1526" s="191" t="s">
        <v>4588</v>
      </c>
      <c r="F1526" s="191" t="s">
        <v>14</v>
      </c>
      <c r="G1526" s="191">
        <v>3099213</v>
      </c>
      <c r="H1526" s="68"/>
      <c r="I1526" s="197" t="s">
        <v>6033</v>
      </c>
      <c r="J1526" s="68"/>
      <c r="K1526" s="68"/>
      <c r="L1526" s="68"/>
      <c r="M1526" s="68"/>
      <c r="N1526" s="348"/>
      <c r="O1526" s="348"/>
      <c r="P1526" s="214">
        <v>60</v>
      </c>
      <c r="Q1526" s="214">
        <v>0</v>
      </c>
      <c r="R1526" s="68" t="s">
        <v>1479</v>
      </c>
      <c r="S1526" s="349"/>
      <c r="T1526" s="272"/>
    </row>
    <row r="1527" spans="1:20" ht="76.5">
      <c r="A1527" s="191" t="s">
        <v>544</v>
      </c>
      <c r="B1527" s="68"/>
      <c r="C1527" s="212" t="s">
        <v>679</v>
      </c>
      <c r="D1527" s="213">
        <v>45761</v>
      </c>
      <c r="E1527" s="191" t="s">
        <v>4589</v>
      </c>
      <c r="F1527" s="191" t="s">
        <v>6</v>
      </c>
      <c r="G1527" s="191">
        <v>2203954</v>
      </c>
      <c r="H1527" s="68"/>
      <c r="I1527" s="197" t="s">
        <v>6034</v>
      </c>
      <c r="J1527" s="68"/>
      <c r="K1527" s="68"/>
      <c r="L1527" s="68"/>
      <c r="M1527" s="68"/>
      <c r="N1527" s="348"/>
      <c r="O1527" s="348"/>
      <c r="P1527" s="214">
        <v>0</v>
      </c>
      <c r="Q1527" s="214">
        <v>2171.14</v>
      </c>
      <c r="R1527" s="68" t="s">
        <v>1479</v>
      </c>
      <c r="S1527" s="349"/>
      <c r="T1527" s="272"/>
    </row>
    <row r="1528" spans="1:20" ht="89.25">
      <c r="A1528" s="191">
        <v>513</v>
      </c>
      <c r="B1528" s="68"/>
      <c r="C1528" s="212" t="s">
        <v>160</v>
      </c>
      <c r="D1528" s="213">
        <v>45761</v>
      </c>
      <c r="E1528" s="191" t="s">
        <v>4590</v>
      </c>
      <c r="F1528" s="191" t="s">
        <v>6</v>
      </c>
      <c r="G1528" s="191">
        <v>23141</v>
      </c>
      <c r="H1528" s="68"/>
      <c r="I1528" s="197" t="s">
        <v>6035</v>
      </c>
      <c r="J1528" s="68"/>
      <c r="K1528" s="68"/>
      <c r="L1528" s="68"/>
      <c r="M1528" s="68"/>
      <c r="N1528" s="348"/>
      <c r="O1528" s="348"/>
      <c r="P1528" s="214">
        <v>0</v>
      </c>
      <c r="Q1528" s="214">
        <v>15024661.18</v>
      </c>
      <c r="R1528" s="68" t="s">
        <v>1479</v>
      </c>
      <c r="S1528" s="349"/>
      <c r="T1528" s="272"/>
    </row>
    <row r="1529" spans="1:20" ht="51">
      <c r="A1529" s="191">
        <v>513</v>
      </c>
      <c r="B1529" s="68"/>
      <c r="C1529" s="212" t="s">
        <v>160</v>
      </c>
      <c r="D1529" s="213">
        <v>45761</v>
      </c>
      <c r="E1529" s="191" t="s">
        <v>4591</v>
      </c>
      <c r="F1529" s="191" t="s">
        <v>14</v>
      </c>
      <c r="G1529" s="191">
        <v>3099550</v>
      </c>
      <c r="H1529" s="68"/>
      <c r="I1529" s="197" t="s">
        <v>6036</v>
      </c>
      <c r="J1529" s="68"/>
      <c r="K1529" s="68"/>
      <c r="L1529" s="68"/>
      <c r="M1529" s="68"/>
      <c r="N1529" s="348"/>
      <c r="O1529" s="348"/>
      <c r="P1529" s="214">
        <v>60</v>
      </c>
      <c r="Q1529" s="214">
        <v>0</v>
      </c>
      <c r="R1529" s="68" t="s">
        <v>1479</v>
      </c>
      <c r="S1529" s="349"/>
      <c r="T1529" s="272"/>
    </row>
    <row r="1530" spans="1:20" ht="51">
      <c r="A1530" s="191">
        <v>513</v>
      </c>
      <c r="B1530" s="68"/>
      <c r="C1530" s="212" t="s">
        <v>160</v>
      </c>
      <c r="D1530" s="213">
        <v>45761</v>
      </c>
      <c r="E1530" s="191" t="s">
        <v>4592</v>
      </c>
      <c r="F1530" s="191" t="s">
        <v>14</v>
      </c>
      <c r="G1530" s="191">
        <v>3099552</v>
      </c>
      <c r="H1530" s="68"/>
      <c r="I1530" s="197" t="s">
        <v>6037</v>
      </c>
      <c r="J1530" s="68"/>
      <c r="K1530" s="68"/>
      <c r="L1530" s="68"/>
      <c r="M1530" s="68"/>
      <c r="N1530" s="348"/>
      <c r="O1530" s="348"/>
      <c r="P1530" s="214">
        <v>60</v>
      </c>
      <c r="Q1530" s="214">
        <v>0</v>
      </c>
      <c r="R1530" s="68" t="s">
        <v>1479</v>
      </c>
      <c r="S1530" s="349"/>
      <c r="T1530" s="272"/>
    </row>
    <row r="1531" spans="1:20" ht="76.5">
      <c r="A1531" s="191">
        <v>47</v>
      </c>
      <c r="B1531" s="68"/>
      <c r="C1531" s="212" t="s">
        <v>45</v>
      </c>
      <c r="D1531" s="213">
        <v>45761</v>
      </c>
      <c r="E1531" s="191" t="s">
        <v>4593</v>
      </c>
      <c r="F1531" s="191" t="s">
        <v>6</v>
      </c>
      <c r="G1531" s="191">
        <v>2204074</v>
      </c>
      <c r="H1531" s="68"/>
      <c r="I1531" s="197" t="s">
        <v>6038</v>
      </c>
      <c r="J1531" s="68"/>
      <c r="K1531" s="68"/>
      <c r="L1531" s="68"/>
      <c r="M1531" s="68"/>
      <c r="N1531" s="348"/>
      <c r="O1531" s="348"/>
      <c r="P1531" s="214">
        <v>0</v>
      </c>
      <c r="Q1531" s="214">
        <v>80925.710000000006</v>
      </c>
      <c r="R1531" s="68" t="s">
        <v>1479</v>
      </c>
      <c r="S1531" s="349"/>
      <c r="T1531" s="272"/>
    </row>
    <row r="1532" spans="1:20" ht="38.25">
      <c r="A1532" s="191">
        <v>283</v>
      </c>
      <c r="B1532" s="68"/>
      <c r="C1532" s="212" t="s">
        <v>115</v>
      </c>
      <c r="D1532" s="213">
        <v>45761</v>
      </c>
      <c r="E1532" s="191" t="s">
        <v>4594</v>
      </c>
      <c r="F1532" s="191" t="s">
        <v>6</v>
      </c>
      <c r="G1532" s="191">
        <v>2204164</v>
      </c>
      <c r="H1532" s="68"/>
      <c r="I1532" s="197" t="s">
        <v>5523</v>
      </c>
      <c r="J1532" s="68"/>
      <c r="K1532" s="68"/>
      <c r="L1532" s="68"/>
      <c r="M1532" s="68"/>
      <c r="N1532" s="348"/>
      <c r="O1532" s="348"/>
      <c r="P1532" s="214">
        <v>0</v>
      </c>
      <c r="Q1532" s="214">
        <v>1756151.31</v>
      </c>
      <c r="R1532" s="68" t="s">
        <v>1479</v>
      </c>
      <c r="S1532" s="349"/>
      <c r="T1532" s="272"/>
    </row>
    <row r="1533" spans="1:20" ht="38.25">
      <c r="A1533" s="191">
        <v>283</v>
      </c>
      <c r="B1533" s="68"/>
      <c r="C1533" s="212" t="s">
        <v>115</v>
      </c>
      <c r="D1533" s="213">
        <v>45761</v>
      </c>
      <c r="E1533" s="191" t="s">
        <v>4595</v>
      </c>
      <c r="F1533" s="191" t="s">
        <v>6</v>
      </c>
      <c r="G1533" s="191">
        <v>2204165</v>
      </c>
      <c r="H1533" s="68"/>
      <c r="I1533" s="197" t="s">
        <v>6039</v>
      </c>
      <c r="J1533" s="68"/>
      <c r="K1533" s="68"/>
      <c r="L1533" s="68"/>
      <c r="M1533" s="68"/>
      <c r="N1533" s="348"/>
      <c r="O1533" s="348"/>
      <c r="P1533" s="214">
        <v>0</v>
      </c>
      <c r="Q1533" s="214">
        <v>360790.03</v>
      </c>
      <c r="R1533" s="68" t="s">
        <v>1479</v>
      </c>
      <c r="S1533" s="349"/>
      <c r="T1533" s="272"/>
    </row>
    <row r="1534" spans="1:20" ht="76.5">
      <c r="A1534" s="191" t="s">
        <v>541</v>
      </c>
      <c r="B1534" s="68"/>
      <c r="C1534" s="212" t="s">
        <v>590</v>
      </c>
      <c r="D1534" s="213">
        <v>45761</v>
      </c>
      <c r="E1534" s="191" t="s">
        <v>4596</v>
      </c>
      <c r="F1534" s="191" t="s">
        <v>6</v>
      </c>
      <c r="G1534" s="191">
        <v>2204173</v>
      </c>
      <c r="H1534" s="68"/>
      <c r="I1534" s="197" t="s">
        <v>6040</v>
      </c>
      <c r="J1534" s="68"/>
      <c r="K1534" s="68"/>
      <c r="L1534" s="68"/>
      <c r="M1534" s="68"/>
      <c r="N1534" s="348"/>
      <c r="O1534" s="348"/>
      <c r="P1534" s="214">
        <v>0</v>
      </c>
      <c r="Q1534" s="214">
        <v>12980.29</v>
      </c>
      <c r="R1534" s="68" t="s">
        <v>1479</v>
      </c>
      <c r="S1534" s="349"/>
      <c r="T1534" s="272"/>
    </row>
    <row r="1535" spans="1:20" ht="63.75">
      <c r="A1535" s="191">
        <v>513</v>
      </c>
      <c r="B1535" s="68"/>
      <c r="C1535" s="212" t="s">
        <v>160</v>
      </c>
      <c r="D1535" s="213">
        <v>45761</v>
      </c>
      <c r="E1535" s="191" t="s">
        <v>4597</v>
      </c>
      <c r="F1535" s="191" t="s">
        <v>14</v>
      </c>
      <c r="G1535" s="191">
        <v>3099860</v>
      </c>
      <c r="H1535" s="68"/>
      <c r="I1535" s="197" t="s">
        <v>6041</v>
      </c>
      <c r="J1535" s="68"/>
      <c r="K1535" s="68"/>
      <c r="L1535" s="68"/>
      <c r="M1535" s="68"/>
      <c r="N1535" s="348"/>
      <c r="O1535" s="348"/>
      <c r="P1535" s="214">
        <v>60</v>
      </c>
      <c r="Q1535" s="214">
        <v>0</v>
      </c>
      <c r="R1535" s="68" t="s">
        <v>1479</v>
      </c>
      <c r="S1535" s="349"/>
      <c r="T1535" s="272"/>
    </row>
    <row r="1536" spans="1:20" ht="89.25">
      <c r="A1536" s="191">
        <v>513</v>
      </c>
      <c r="B1536" s="68"/>
      <c r="C1536" s="212" t="s">
        <v>160</v>
      </c>
      <c r="D1536" s="213">
        <v>45761</v>
      </c>
      <c r="E1536" s="191" t="s">
        <v>4598</v>
      </c>
      <c r="F1536" s="191" t="s">
        <v>635</v>
      </c>
      <c r="G1536" s="191">
        <v>11632159</v>
      </c>
      <c r="H1536" s="68"/>
      <c r="I1536" s="197" t="s">
        <v>6042</v>
      </c>
      <c r="J1536" s="68"/>
      <c r="K1536" s="68"/>
      <c r="L1536" s="68"/>
      <c r="M1536" s="68"/>
      <c r="N1536" s="348"/>
      <c r="O1536" s="348"/>
      <c r="P1536" s="214">
        <v>34451694.5</v>
      </c>
      <c r="Q1536" s="214">
        <v>0</v>
      </c>
      <c r="R1536" s="68" t="s">
        <v>1479</v>
      </c>
      <c r="S1536" s="349"/>
      <c r="T1536" s="272"/>
    </row>
    <row r="1537" spans="1:20" ht="76.5">
      <c r="A1537" s="191">
        <v>117</v>
      </c>
      <c r="B1537" s="68"/>
      <c r="C1537" s="212" t="s">
        <v>54</v>
      </c>
      <c r="D1537" s="213">
        <v>45761</v>
      </c>
      <c r="E1537" s="191" t="s">
        <v>4599</v>
      </c>
      <c r="F1537" s="191" t="s">
        <v>10</v>
      </c>
      <c r="G1537" s="191">
        <v>1124308</v>
      </c>
      <c r="H1537" s="68"/>
      <c r="I1537" s="197" t="s">
        <v>6043</v>
      </c>
      <c r="J1537" s="68"/>
      <c r="K1537" s="68"/>
      <c r="L1537" s="68"/>
      <c r="M1537" s="68"/>
      <c r="N1537" s="348"/>
      <c r="O1537" s="348"/>
      <c r="P1537" s="214">
        <v>60</v>
      </c>
      <c r="Q1537" s="214">
        <v>0</v>
      </c>
      <c r="R1537" s="68" t="s">
        <v>1479</v>
      </c>
      <c r="S1537" s="349"/>
      <c r="T1537" s="272"/>
    </row>
    <row r="1538" spans="1:20" ht="89.25">
      <c r="A1538" s="191" t="s">
        <v>541</v>
      </c>
      <c r="B1538" s="68"/>
      <c r="C1538" s="212" t="s">
        <v>590</v>
      </c>
      <c r="D1538" s="213">
        <v>45761</v>
      </c>
      <c r="E1538" s="191" t="s">
        <v>4600</v>
      </c>
      <c r="F1538" s="191" t="s">
        <v>6</v>
      </c>
      <c r="G1538" s="191">
        <v>1124318</v>
      </c>
      <c r="H1538" s="68"/>
      <c r="I1538" s="197" t="s">
        <v>6044</v>
      </c>
      <c r="J1538" s="68"/>
      <c r="K1538" s="68"/>
      <c r="L1538" s="68"/>
      <c r="M1538" s="68"/>
      <c r="N1538" s="348"/>
      <c r="O1538" s="348"/>
      <c r="P1538" s="214">
        <v>0</v>
      </c>
      <c r="Q1538" s="214">
        <v>297328.08</v>
      </c>
      <c r="R1538" s="68" t="s">
        <v>1479</v>
      </c>
      <c r="S1538" s="349"/>
      <c r="T1538" s="272"/>
    </row>
    <row r="1539" spans="1:20" ht="89.25">
      <c r="A1539" s="191">
        <v>389</v>
      </c>
      <c r="B1539" s="68"/>
      <c r="C1539" s="212" t="s">
        <v>1401</v>
      </c>
      <c r="D1539" s="213">
        <v>45761</v>
      </c>
      <c r="E1539" s="191" t="s">
        <v>4601</v>
      </c>
      <c r="F1539" s="191" t="s">
        <v>10</v>
      </c>
      <c r="G1539" s="191">
        <v>1124309</v>
      </c>
      <c r="H1539" s="68"/>
      <c r="I1539" s="197" t="s">
        <v>6045</v>
      </c>
      <c r="J1539" s="68"/>
      <c r="K1539" s="68"/>
      <c r="L1539" s="68"/>
      <c r="M1539" s="68"/>
      <c r="N1539" s="348"/>
      <c r="O1539" s="348"/>
      <c r="P1539" s="214">
        <v>60</v>
      </c>
      <c r="Q1539" s="214">
        <v>0</v>
      </c>
      <c r="R1539" s="68" t="s">
        <v>1479</v>
      </c>
      <c r="S1539" s="349"/>
      <c r="T1539" s="272"/>
    </row>
    <row r="1540" spans="1:20" ht="51">
      <c r="A1540" s="191">
        <v>86</v>
      </c>
      <c r="B1540" s="68"/>
      <c r="C1540" s="212" t="s">
        <v>50</v>
      </c>
      <c r="D1540" s="213">
        <v>45762</v>
      </c>
      <c r="E1540" s="191" t="s">
        <v>4602</v>
      </c>
      <c r="F1540" s="191" t="s">
        <v>3</v>
      </c>
      <c r="G1540" s="191">
        <v>2277450</v>
      </c>
      <c r="H1540" s="68"/>
      <c r="I1540" s="197" t="s">
        <v>6046</v>
      </c>
      <c r="J1540" s="68"/>
      <c r="K1540" s="68"/>
      <c r="L1540" s="68"/>
      <c r="M1540" s="68"/>
      <c r="N1540" s="348"/>
      <c r="O1540" s="348"/>
      <c r="P1540" s="214">
        <v>0</v>
      </c>
      <c r="Q1540" s="214">
        <v>50</v>
      </c>
      <c r="R1540" s="68" t="s">
        <v>1479</v>
      </c>
      <c r="S1540" s="349"/>
      <c r="T1540" s="272"/>
    </row>
    <row r="1541" spans="1:20" ht="38.25">
      <c r="A1541" s="191">
        <v>66</v>
      </c>
      <c r="B1541" s="68"/>
      <c r="C1541" s="212" t="s">
        <v>46</v>
      </c>
      <c r="D1541" s="213">
        <v>45762</v>
      </c>
      <c r="E1541" s="191" t="s">
        <v>4603</v>
      </c>
      <c r="F1541" s="191" t="s">
        <v>3</v>
      </c>
      <c r="G1541" s="191">
        <v>2277467</v>
      </c>
      <c r="H1541" s="68"/>
      <c r="I1541" s="197" t="s">
        <v>6047</v>
      </c>
      <c r="J1541" s="68"/>
      <c r="K1541" s="68"/>
      <c r="L1541" s="68"/>
      <c r="M1541" s="68"/>
      <c r="N1541" s="348"/>
      <c r="O1541" s="348"/>
      <c r="P1541" s="214">
        <v>0</v>
      </c>
      <c r="Q1541" s="214">
        <v>267.67</v>
      </c>
      <c r="R1541" s="68" t="s">
        <v>1479</v>
      </c>
      <c r="S1541" s="349"/>
      <c r="T1541" s="272"/>
    </row>
    <row r="1542" spans="1:20" ht="51">
      <c r="A1542" s="191">
        <v>522</v>
      </c>
      <c r="B1542" s="68"/>
      <c r="C1542" s="212" t="s">
        <v>163</v>
      </c>
      <c r="D1542" s="213">
        <v>45762</v>
      </c>
      <c r="E1542" s="191" t="s">
        <v>4604</v>
      </c>
      <c r="F1542" s="191" t="s">
        <v>3</v>
      </c>
      <c r="G1542" s="191">
        <v>2277475</v>
      </c>
      <c r="H1542" s="68"/>
      <c r="I1542" s="197" t="s">
        <v>6048</v>
      </c>
      <c r="J1542" s="68"/>
      <c r="K1542" s="68"/>
      <c r="L1542" s="68"/>
      <c r="M1542" s="68"/>
      <c r="N1542" s="348"/>
      <c r="O1542" s="348"/>
      <c r="P1542" s="214">
        <v>0</v>
      </c>
      <c r="Q1542" s="214">
        <v>5100</v>
      </c>
      <c r="R1542" s="68" t="s">
        <v>1479</v>
      </c>
      <c r="S1542" s="349"/>
      <c r="T1542" s="272"/>
    </row>
    <row r="1543" spans="1:20" ht="51">
      <c r="A1543" s="191">
        <v>522</v>
      </c>
      <c r="B1543" s="68"/>
      <c r="C1543" s="212" t="s">
        <v>163</v>
      </c>
      <c r="D1543" s="213">
        <v>45762</v>
      </c>
      <c r="E1543" s="191" t="s">
        <v>4605</v>
      </c>
      <c r="F1543" s="191" t="s">
        <v>3</v>
      </c>
      <c r="G1543" s="191">
        <v>2277476</v>
      </c>
      <c r="H1543" s="68"/>
      <c r="I1543" s="197" t="s">
        <v>6049</v>
      </c>
      <c r="J1543" s="68"/>
      <c r="K1543" s="68"/>
      <c r="L1543" s="68"/>
      <c r="M1543" s="68"/>
      <c r="N1543" s="348"/>
      <c r="O1543" s="348"/>
      <c r="P1543" s="214">
        <v>0</v>
      </c>
      <c r="Q1543" s="214">
        <v>3000</v>
      </c>
      <c r="R1543" s="68" t="s">
        <v>1479</v>
      </c>
      <c r="S1543" s="349"/>
      <c r="T1543" s="272"/>
    </row>
    <row r="1544" spans="1:20" ht="38.25">
      <c r="A1544" s="191">
        <v>46</v>
      </c>
      <c r="B1544" s="68"/>
      <c r="C1544" s="212" t="s">
        <v>1367</v>
      </c>
      <c r="D1544" s="213">
        <v>45762</v>
      </c>
      <c r="E1544" s="191" t="s">
        <v>4606</v>
      </c>
      <c r="F1544" s="191" t="s">
        <v>3</v>
      </c>
      <c r="G1544" s="191">
        <v>2277513</v>
      </c>
      <c r="H1544" s="68"/>
      <c r="I1544" s="197" t="s">
        <v>6050</v>
      </c>
      <c r="J1544" s="68"/>
      <c r="K1544" s="68"/>
      <c r="L1544" s="68"/>
      <c r="M1544" s="68"/>
      <c r="N1544" s="348"/>
      <c r="O1544" s="348"/>
      <c r="P1544" s="214">
        <v>0</v>
      </c>
      <c r="Q1544" s="214">
        <v>7500</v>
      </c>
      <c r="R1544" s="68" t="s">
        <v>1479</v>
      </c>
      <c r="S1544" s="349"/>
      <c r="T1544" s="272"/>
    </row>
    <row r="1545" spans="1:20" ht="51">
      <c r="A1545" s="191">
        <v>661</v>
      </c>
      <c r="B1545" s="68"/>
      <c r="C1545" s="212" t="s">
        <v>177</v>
      </c>
      <c r="D1545" s="213">
        <v>45762</v>
      </c>
      <c r="E1545" s="191" t="s">
        <v>4607</v>
      </c>
      <c r="F1545" s="191" t="s">
        <v>3</v>
      </c>
      <c r="G1545" s="191">
        <v>2277522</v>
      </c>
      <c r="H1545" s="68"/>
      <c r="I1545" s="197" t="s">
        <v>2696</v>
      </c>
      <c r="J1545" s="68"/>
      <c r="K1545" s="68"/>
      <c r="L1545" s="68"/>
      <c r="M1545" s="68"/>
      <c r="N1545" s="348"/>
      <c r="O1545" s="348"/>
      <c r="P1545" s="214">
        <v>0</v>
      </c>
      <c r="Q1545" s="214">
        <v>4.13</v>
      </c>
      <c r="R1545" s="68" t="s">
        <v>1479</v>
      </c>
      <c r="S1545" s="349"/>
      <c r="T1545" s="272"/>
    </row>
    <row r="1546" spans="1:20" ht="51">
      <c r="A1546" s="191">
        <v>661</v>
      </c>
      <c r="B1546" s="68"/>
      <c r="C1546" s="212" t="s">
        <v>177</v>
      </c>
      <c r="D1546" s="213">
        <v>45762</v>
      </c>
      <c r="E1546" s="191" t="s">
        <v>4608</v>
      </c>
      <c r="F1546" s="191" t="s">
        <v>3</v>
      </c>
      <c r="G1546" s="191">
        <v>2277524</v>
      </c>
      <c r="H1546" s="68"/>
      <c r="I1546" s="197" t="s">
        <v>2696</v>
      </c>
      <c r="J1546" s="68"/>
      <c r="K1546" s="68"/>
      <c r="L1546" s="68"/>
      <c r="M1546" s="68"/>
      <c r="N1546" s="348"/>
      <c r="O1546" s="348"/>
      <c r="P1546" s="214">
        <v>0</v>
      </c>
      <c r="Q1546" s="214">
        <v>8.4</v>
      </c>
      <c r="R1546" s="68" t="s">
        <v>1479</v>
      </c>
      <c r="S1546" s="349"/>
      <c r="T1546" s="272"/>
    </row>
    <row r="1547" spans="1:20" ht="38.25">
      <c r="A1547" s="191">
        <v>70</v>
      </c>
      <c r="B1547" s="68"/>
      <c r="C1547" s="212" t="s">
        <v>47</v>
      </c>
      <c r="D1547" s="213">
        <v>45762</v>
      </c>
      <c r="E1547" s="191" t="s">
        <v>4609</v>
      </c>
      <c r="F1547" s="191" t="s">
        <v>3</v>
      </c>
      <c r="G1547" s="191">
        <v>2277551</v>
      </c>
      <c r="H1547" s="68"/>
      <c r="I1547" s="197" t="s">
        <v>6051</v>
      </c>
      <c r="J1547" s="68"/>
      <c r="K1547" s="68"/>
      <c r="L1547" s="68"/>
      <c r="M1547" s="68"/>
      <c r="N1547" s="348"/>
      <c r="O1547" s="348"/>
      <c r="P1547" s="214">
        <v>0</v>
      </c>
      <c r="Q1547" s="214">
        <v>110</v>
      </c>
      <c r="R1547" s="68" t="s">
        <v>1479</v>
      </c>
      <c r="S1547" s="349"/>
      <c r="T1547" s="272"/>
    </row>
    <row r="1548" spans="1:20" ht="38.25">
      <c r="A1548" s="191" t="s">
        <v>550</v>
      </c>
      <c r="B1548" s="68"/>
      <c r="C1548" s="212" t="s">
        <v>589</v>
      </c>
      <c r="D1548" s="213">
        <v>45762</v>
      </c>
      <c r="E1548" s="191" t="s">
        <v>4610</v>
      </c>
      <c r="F1548" s="191" t="s">
        <v>3</v>
      </c>
      <c r="G1548" s="191">
        <v>2277563</v>
      </c>
      <c r="H1548" s="68"/>
      <c r="I1548" s="197" t="s">
        <v>6052</v>
      </c>
      <c r="J1548" s="68"/>
      <c r="K1548" s="68"/>
      <c r="L1548" s="68"/>
      <c r="M1548" s="68"/>
      <c r="N1548" s="348"/>
      <c r="O1548" s="348"/>
      <c r="P1548" s="214">
        <v>0</v>
      </c>
      <c r="Q1548" s="214">
        <v>1528.5</v>
      </c>
      <c r="R1548" s="68" t="s">
        <v>1479</v>
      </c>
      <c r="S1548" s="349"/>
      <c r="T1548" s="272"/>
    </row>
    <row r="1549" spans="1:20" ht="63.75">
      <c r="A1549" s="191">
        <v>206</v>
      </c>
      <c r="B1549" s="68"/>
      <c r="C1549" s="212" t="s">
        <v>87</v>
      </c>
      <c r="D1549" s="213">
        <v>45762</v>
      </c>
      <c r="E1549" s="191" t="s">
        <v>4611</v>
      </c>
      <c r="F1549" s="191" t="s">
        <v>3</v>
      </c>
      <c r="G1549" s="191">
        <v>2277605</v>
      </c>
      <c r="H1549" s="68"/>
      <c r="I1549" s="197" t="s">
        <v>6053</v>
      </c>
      <c r="J1549" s="68"/>
      <c r="K1549" s="68"/>
      <c r="L1549" s="68"/>
      <c r="M1549" s="68"/>
      <c r="N1549" s="348"/>
      <c r="O1549" s="348"/>
      <c r="P1549" s="214">
        <v>0</v>
      </c>
      <c r="Q1549" s="214">
        <v>25.95</v>
      </c>
      <c r="R1549" s="68" t="s">
        <v>1479</v>
      </c>
      <c r="S1549" s="349"/>
      <c r="T1549" s="272"/>
    </row>
    <row r="1550" spans="1:20" ht="76.5">
      <c r="A1550" s="191">
        <v>374</v>
      </c>
      <c r="B1550" s="68"/>
      <c r="C1550" s="212" t="s">
        <v>606</v>
      </c>
      <c r="D1550" s="213">
        <v>45762</v>
      </c>
      <c r="E1550" s="191" t="s">
        <v>4612</v>
      </c>
      <c r="F1550" s="191" t="s">
        <v>3</v>
      </c>
      <c r="G1550" s="191">
        <v>2277568</v>
      </c>
      <c r="H1550" s="68"/>
      <c r="I1550" s="197" t="s">
        <v>6054</v>
      </c>
      <c r="J1550" s="68"/>
      <c r="K1550" s="68"/>
      <c r="L1550" s="68"/>
      <c r="M1550" s="68"/>
      <c r="N1550" s="348"/>
      <c r="O1550" s="348"/>
      <c r="P1550" s="214">
        <v>0</v>
      </c>
      <c r="Q1550" s="214">
        <v>465</v>
      </c>
      <c r="R1550" s="68" t="s">
        <v>1479</v>
      </c>
      <c r="S1550" s="349"/>
      <c r="T1550" s="272"/>
    </row>
    <row r="1551" spans="1:20" ht="51">
      <c r="A1551" s="191">
        <v>599</v>
      </c>
      <c r="B1551" s="68"/>
      <c r="C1551" s="212" t="s">
        <v>1245</v>
      </c>
      <c r="D1551" s="213">
        <v>45762</v>
      </c>
      <c r="E1551" s="191" t="s">
        <v>4613</v>
      </c>
      <c r="F1551" s="191" t="s">
        <v>3</v>
      </c>
      <c r="G1551" s="191">
        <v>2277590</v>
      </c>
      <c r="H1551" s="68"/>
      <c r="I1551" s="197" t="s">
        <v>6055</v>
      </c>
      <c r="J1551" s="68"/>
      <c r="K1551" s="68"/>
      <c r="L1551" s="68"/>
      <c r="M1551" s="68"/>
      <c r="N1551" s="348"/>
      <c r="O1551" s="348"/>
      <c r="P1551" s="214">
        <v>0</v>
      </c>
      <c r="Q1551" s="214">
        <v>6407</v>
      </c>
      <c r="R1551" s="68" t="s">
        <v>1479</v>
      </c>
      <c r="S1551" s="349"/>
      <c r="T1551" s="272"/>
    </row>
    <row r="1552" spans="1:20" ht="51">
      <c r="A1552" s="191">
        <v>599</v>
      </c>
      <c r="B1552" s="68"/>
      <c r="C1552" s="212" t="s">
        <v>1245</v>
      </c>
      <c r="D1552" s="213">
        <v>45762</v>
      </c>
      <c r="E1552" s="191" t="s">
        <v>4614</v>
      </c>
      <c r="F1552" s="191" t="s">
        <v>3</v>
      </c>
      <c r="G1552" s="191">
        <v>2277592</v>
      </c>
      <c r="H1552" s="68"/>
      <c r="I1552" s="197" t="s">
        <v>6056</v>
      </c>
      <c r="J1552" s="68"/>
      <c r="K1552" s="68"/>
      <c r="L1552" s="68"/>
      <c r="M1552" s="68"/>
      <c r="N1552" s="348"/>
      <c r="O1552" s="348"/>
      <c r="P1552" s="214">
        <v>0</v>
      </c>
      <c r="Q1552" s="214">
        <v>17</v>
      </c>
      <c r="R1552" s="68" t="s">
        <v>1479</v>
      </c>
      <c r="S1552" s="349"/>
      <c r="T1552" s="272"/>
    </row>
    <row r="1553" spans="1:20" ht="38.25">
      <c r="A1553" s="191">
        <v>46</v>
      </c>
      <c r="B1553" s="68"/>
      <c r="C1553" s="212" t="s">
        <v>1367</v>
      </c>
      <c r="D1553" s="213">
        <v>45762</v>
      </c>
      <c r="E1553" s="191" t="s">
        <v>4615</v>
      </c>
      <c r="F1553" s="191" t="s">
        <v>3</v>
      </c>
      <c r="G1553" s="191">
        <v>2277612</v>
      </c>
      <c r="H1553" s="68"/>
      <c r="I1553" s="197" t="s">
        <v>6057</v>
      </c>
      <c r="J1553" s="68"/>
      <c r="K1553" s="68"/>
      <c r="L1553" s="68"/>
      <c r="M1553" s="68"/>
      <c r="N1553" s="348"/>
      <c r="O1553" s="348"/>
      <c r="P1553" s="214">
        <v>0</v>
      </c>
      <c r="Q1553" s="214">
        <v>40</v>
      </c>
      <c r="R1553" s="68" t="s">
        <v>1479</v>
      </c>
      <c r="S1553" s="349"/>
      <c r="T1553" s="272"/>
    </row>
    <row r="1554" spans="1:20" ht="63.75">
      <c r="A1554" s="191">
        <v>155</v>
      </c>
      <c r="B1554" s="68"/>
      <c r="C1554" s="212" t="s">
        <v>75</v>
      </c>
      <c r="D1554" s="213">
        <v>45762</v>
      </c>
      <c r="E1554" s="191" t="s">
        <v>4616</v>
      </c>
      <c r="F1554" s="191" t="s">
        <v>3</v>
      </c>
      <c r="G1554" s="191">
        <v>2277633</v>
      </c>
      <c r="H1554" s="68"/>
      <c r="I1554" s="197" t="s">
        <v>6058</v>
      </c>
      <c r="J1554" s="68"/>
      <c r="K1554" s="68"/>
      <c r="L1554" s="68"/>
      <c r="M1554" s="68"/>
      <c r="N1554" s="348"/>
      <c r="O1554" s="348"/>
      <c r="P1554" s="214">
        <v>0</v>
      </c>
      <c r="Q1554" s="214">
        <v>2886.47</v>
      </c>
      <c r="R1554" s="68" t="s">
        <v>1479</v>
      </c>
      <c r="S1554" s="349"/>
      <c r="T1554" s="272"/>
    </row>
    <row r="1555" spans="1:20" ht="38.25">
      <c r="A1555" s="191">
        <v>86</v>
      </c>
      <c r="B1555" s="68"/>
      <c r="C1555" s="212" t="s">
        <v>50</v>
      </c>
      <c r="D1555" s="213">
        <v>45762</v>
      </c>
      <c r="E1555" s="191" t="s">
        <v>4617</v>
      </c>
      <c r="F1555" s="191" t="s">
        <v>3</v>
      </c>
      <c r="G1555" s="191">
        <v>2277637</v>
      </c>
      <c r="H1555" s="68"/>
      <c r="I1555" s="197" t="s">
        <v>6059</v>
      </c>
      <c r="J1555" s="68"/>
      <c r="K1555" s="68"/>
      <c r="L1555" s="68"/>
      <c r="M1555" s="68"/>
      <c r="N1555" s="348"/>
      <c r="O1555" s="348"/>
      <c r="P1555" s="214">
        <v>0</v>
      </c>
      <c r="Q1555" s="214">
        <v>3063</v>
      </c>
      <c r="R1555" s="68" t="s">
        <v>1479</v>
      </c>
      <c r="S1555" s="349"/>
      <c r="T1555" s="272"/>
    </row>
    <row r="1556" spans="1:20" ht="38.25">
      <c r="A1556" s="191">
        <v>86</v>
      </c>
      <c r="B1556" s="68"/>
      <c r="C1556" s="212" t="s">
        <v>50</v>
      </c>
      <c r="D1556" s="213">
        <v>45762</v>
      </c>
      <c r="E1556" s="191" t="s">
        <v>4618</v>
      </c>
      <c r="F1556" s="191" t="s">
        <v>3</v>
      </c>
      <c r="G1556" s="191">
        <v>2277638</v>
      </c>
      <c r="H1556" s="68"/>
      <c r="I1556" s="197" t="s">
        <v>6060</v>
      </c>
      <c r="J1556" s="68"/>
      <c r="K1556" s="68"/>
      <c r="L1556" s="68"/>
      <c r="M1556" s="68"/>
      <c r="N1556" s="348"/>
      <c r="O1556" s="348"/>
      <c r="P1556" s="214">
        <v>0</v>
      </c>
      <c r="Q1556" s="214">
        <v>3063</v>
      </c>
      <c r="R1556" s="68" t="s">
        <v>1479</v>
      </c>
      <c r="S1556" s="349"/>
      <c r="T1556" s="272"/>
    </row>
    <row r="1557" spans="1:20" ht="38.25">
      <c r="A1557" s="191">
        <v>86</v>
      </c>
      <c r="B1557" s="68"/>
      <c r="C1557" s="212" t="s">
        <v>50</v>
      </c>
      <c r="D1557" s="213">
        <v>45762</v>
      </c>
      <c r="E1557" s="191" t="s">
        <v>4619</v>
      </c>
      <c r="F1557" s="191" t="s">
        <v>3</v>
      </c>
      <c r="G1557" s="191">
        <v>2277641</v>
      </c>
      <c r="H1557" s="68"/>
      <c r="I1557" s="197" t="s">
        <v>6061</v>
      </c>
      <c r="J1557" s="68"/>
      <c r="K1557" s="68"/>
      <c r="L1557" s="68"/>
      <c r="M1557" s="68"/>
      <c r="N1557" s="348"/>
      <c r="O1557" s="348"/>
      <c r="P1557" s="214">
        <v>0</v>
      </c>
      <c r="Q1557" s="214">
        <v>3063</v>
      </c>
      <c r="R1557" s="68" t="s">
        <v>1479</v>
      </c>
      <c r="S1557" s="349"/>
      <c r="T1557" s="272"/>
    </row>
    <row r="1558" spans="1:20" ht="38.25">
      <c r="A1558" s="191">
        <v>86</v>
      </c>
      <c r="B1558" s="68"/>
      <c r="C1558" s="212" t="s">
        <v>50</v>
      </c>
      <c r="D1558" s="213">
        <v>45762</v>
      </c>
      <c r="E1558" s="191" t="s">
        <v>4620</v>
      </c>
      <c r="F1558" s="191" t="s">
        <v>3</v>
      </c>
      <c r="G1558" s="191">
        <v>2277642</v>
      </c>
      <c r="H1558" s="68"/>
      <c r="I1558" s="197" t="s">
        <v>6062</v>
      </c>
      <c r="J1558" s="68"/>
      <c r="K1558" s="68"/>
      <c r="L1558" s="68"/>
      <c r="M1558" s="68"/>
      <c r="N1558" s="348"/>
      <c r="O1558" s="348"/>
      <c r="P1558" s="214">
        <v>0</v>
      </c>
      <c r="Q1558" s="214">
        <v>3063</v>
      </c>
      <c r="R1558" s="68" t="s">
        <v>1479</v>
      </c>
      <c r="S1558" s="349"/>
      <c r="T1558" s="272"/>
    </row>
    <row r="1559" spans="1:20" ht="38.25">
      <c r="A1559" s="191">
        <v>86</v>
      </c>
      <c r="B1559" s="68"/>
      <c r="C1559" s="212" t="s">
        <v>50</v>
      </c>
      <c r="D1559" s="213">
        <v>45762</v>
      </c>
      <c r="E1559" s="191" t="s">
        <v>4621</v>
      </c>
      <c r="F1559" s="191" t="s">
        <v>3</v>
      </c>
      <c r="G1559" s="191">
        <v>2277644</v>
      </c>
      <c r="H1559" s="68"/>
      <c r="I1559" s="197" t="s">
        <v>6063</v>
      </c>
      <c r="J1559" s="68"/>
      <c r="K1559" s="68"/>
      <c r="L1559" s="68"/>
      <c r="M1559" s="68"/>
      <c r="N1559" s="348"/>
      <c r="O1559" s="348"/>
      <c r="P1559" s="214">
        <v>0</v>
      </c>
      <c r="Q1559" s="214">
        <v>3063</v>
      </c>
      <c r="R1559" s="68" t="s">
        <v>1479</v>
      </c>
      <c r="S1559" s="349"/>
      <c r="T1559" s="272"/>
    </row>
    <row r="1560" spans="1:20" ht="38.25">
      <c r="A1560" s="191">
        <v>86</v>
      </c>
      <c r="B1560" s="68"/>
      <c r="C1560" s="212" t="s">
        <v>50</v>
      </c>
      <c r="D1560" s="213">
        <v>45762</v>
      </c>
      <c r="E1560" s="191" t="s">
        <v>4622</v>
      </c>
      <c r="F1560" s="191" t="s">
        <v>3</v>
      </c>
      <c r="G1560" s="191">
        <v>2277646</v>
      </c>
      <c r="H1560" s="68"/>
      <c r="I1560" s="197" t="s">
        <v>6064</v>
      </c>
      <c r="J1560" s="68"/>
      <c r="K1560" s="68"/>
      <c r="L1560" s="68"/>
      <c r="M1560" s="68"/>
      <c r="N1560" s="348"/>
      <c r="O1560" s="348"/>
      <c r="P1560" s="214">
        <v>0</v>
      </c>
      <c r="Q1560" s="214">
        <v>3063</v>
      </c>
      <c r="R1560" s="68" t="s">
        <v>1479</v>
      </c>
      <c r="S1560" s="349"/>
      <c r="T1560" s="272"/>
    </row>
    <row r="1561" spans="1:20" ht="38.25">
      <c r="A1561" s="191">
        <v>86</v>
      </c>
      <c r="B1561" s="68"/>
      <c r="C1561" s="212" t="s">
        <v>50</v>
      </c>
      <c r="D1561" s="213">
        <v>45762</v>
      </c>
      <c r="E1561" s="191" t="s">
        <v>4623</v>
      </c>
      <c r="F1561" s="191" t="s">
        <v>3</v>
      </c>
      <c r="G1561" s="191">
        <v>2277647</v>
      </c>
      <c r="H1561" s="68"/>
      <c r="I1561" s="197" t="s">
        <v>6065</v>
      </c>
      <c r="J1561" s="68"/>
      <c r="K1561" s="68"/>
      <c r="L1561" s="68"/>
      <c r="M1561" s="68"/>
      <c r="N1561" s="348"/>
      <c r="O1561" s="348"/>
      <c r="P1561" s="214">
        <v>0</v>
      </c>
      <c r="Q1561" s="214">
        <v>3063</v>
      </c>
      <c r="R1561" s="68" t="s">
        <v>1479</v>
      </c>
      <c r="S1561" s="349"/>
      <c r="T1561" s="272"/>
    </row>
    <row r="1562" spans="1:20" ht="38.25">
      <c r="A1562" s="191">
        <v>86</v>
      </c>
      <c r="B1562" s="68"/>
      <c r="C1562" s="212" t="s">
        <v>50</v>
      </c>
      <c r="D1562" s="213">
        <v>45762</v>
      </c>
      <c r="E1562" s="191" t="s">
        <v>4624</v>
      </c>
      <c r="F1562" s="191" t="s">
        <v>3</v>
      </c>
      <c r="G1562" s="191">
        <v>2277650</v>
      </c>
      <c r="H1562" s="68"/>
      <c r="I1562" s="197" t="s">
        <v>6066</v>
      </c>
      <c r="J1562" s="68"/>
      <c r="K1562" s="68"/>
      <c r="L1562" s="68"/>
      <c r="M1562" s="68"/>
      <c r="N1562" s="348"/>
      <c r="O1562" s="348"/>
      <c r="P1562" s="214">
        <v>0</v>
      </c>
      <c r="Q1562" s="214">
        <v>3063</v>
      </c>
      <c r="R1562" s="68" t="s">
        <v>1479</v>
      </c>
      <c r="S1562" s="349"/>
      <c r="T1562" s="272"/>
    </row>
    <row r="1563" spans="1:20" ht="51">
      <c r="A1563" s="191">
        <v>86</v>
      </c>
      <c r="B1563" s="68"/>
      <c r="C1563" s="212" t="s">
        <v>50</v>
      </c>
      <c r="D1563" s="213">
        <v>45762</v>
      </c>
      <c r="E1563" s="191" t="s">
        <v>4625</v>
      </c>
      <c r="F1563" s="191" t="s">
        <v>3</v>
      </c>
      <c r="G1563" s="191">
        <v>2277651</v>
      </c>
      <c r="H1563" s="68"/>
      <c r="I1563" s="197" t="s">
        <v>6067</v>
      </c>
      <c r="J1563" s="68"/>
      <c r="K1563" s="68"/>
      <c r="L1563" s="68"/>
      <c r="M1563" s="68"/>
      <c r="N1563" s="348"/>
      <c r="O1563" s="348"/>
      <c r="P1563" s="214">
        <v>0</v>
      </c>
      <c r="Q1563" s="214">
        <v>3063</v>
      </c>
      <c r="R1563" s="68" t="s">
        <v>1479</v>
      </c>
      <c r="S1563" s="349"/>
      <c r="T1563" s="272"/>
    </row>
    <row r="1564" spans="1:20" ht="38.25">
      <c r="A1564" s="191">
        <v>86</v>
      </c>
      <c r="B1564" s="68"/>
      <c r="C1564" s="212" t="s">
        <v>50</v>
      </c>
      <c r="D1564" s="213">
        <v>45762</v>
      </c>
      <c r="E1564" s="191" t="s">
        <v>4626</v>
      </c>
      <c r="F1564" s="191" t="s">
        <v>3</v>
      </c>
      <c r="G1564" s="191">
        <v>2277654</v>
      </c>
      <c r="H1564" s="68"/>
      <c r="I1564" s="197" t="s">
        <v>6068</v>
      </c>
      <c r="J1564" s="68"/>
      <c r="K1564" s="68"/>
      <c r="L1564" s="68"/>
      <c r="M1564" s="68"/>
      <c r="N1564" s="348"/>
      <c r="O1564" s="348"/>
      <c r="P1564" s="214">
        <v>0</v>
      </c>
      <c r="Q1564" s="214">
        <v>3063</v>
      </c>
      <c r="R1564" s="68" t="s">
        <v>1479</v>
      </c>
      <c r="S1564" s="349"/>
      <c r="T1564" s="272"/>
    </row>
    <row r="1565" spans="1:20" ht="38.25">
      <c r="A1565" s="191">
        <v>86</v>
      </c>
      <c r="B1565" s="68"/>
      <c r="C1565" s="212" t="s">
        <v>50</v>
      </c>
      <c r="D1565" s="213">
        <v>45762</v>
      </c>
      <c r="E1565" s="191" t="s">
        <v>4627</v>
      </c>
      <c r="F1565" s="191" t="s">
        <v>3</v>
      </c>
      <c r="G1565" s="191">
        <v>2277656</v>
      </c>
      <c r="H1565" s="68"/>
      <c r="I1565" s="197" t="s">
        <v>6069</v>
      </c>
      <c r="J1565" s="68"/>
      <c r="K1565" s="68"/>
      <c r="L1565" s="68"/>
      <c r="M1565" s="68"/>
      <c r="N1565" s="348"/>
      <c r="O1565" s="348"/>
      <c r="P1565" s="214">
        <v>0</v>
      </c>
      <c r="Q1565" s="214">
        <v>3063</v>
      </c>
      <c r="R1565" s="68" t="s">
        <v>1479</v>
      </c>
      <c r="S1565" s="349"/>
      <c r="T1565" s="272"/>
    </row>
    <row r="1566" spans="1:20" ht="38.25">
      <c r="A1566" s="191">
        <v>86</v>
      </c>
      <c r="B1566" s="68"/>
      <c r="C1566" s="212" t="s">
        <v>50</v>
      </c>
      <c r="D1566" s="213">
        <v>45762</v>
      </c>
      <c r="E1566" s="191" t="s">
        <v>4628</v>
      </c>
      <c r="F1566" s="191" t="s">
        <v>3</v>
      </c>
      <c r="G1566" s="191">
        <v>2277657</v>
      </c>
      <c r="H1566" s="68"/>
      <c r="I1566" s="197" t="s">
        <v>6070</v>
      </c>
      <c r="J1566" s="68"/>
      <c r="K1566" s="68"/>
      <c r="L1566" s="68"/>
      <c r="M1566" s="68"/>
      <c r="N1566" s="348"/>
      <c r="O1566" s="348"/>
      <c r="P1566" s="214">
        <v>0</v>
      </c>
      <c r="Q1566" s="214">
        <v>3063</v>
      </c>
      <c r="R1566" s="68" t="s">
        <v>1479</v>
      </c>
      <c r="S1566" s="349"/>
      <c r="T1566" s="272"/>
    </row>
    <row r="1567" spans="1:20" ht="38.25">
      <c r="A1567" s="191">
        <v>86</v>
      </c>
      <c r="B1567" s="68"/>
      <c r="C1567" s="212" t="s">
        <v>50</v>
      </c>
      <c r="D1567" s="213">
        <v>45762</v>
      </c>
      <c r="E1567" s="191" t="s">
        <v>4629</v>
      </c>
      <c r="F1567" s="191" t="s">
        <v>3</v>
      </c>
      <c r="G1567" s="191">
        <v>2277659</v>
      </c>
      <c r="H1567" s="68"/>
      <c r="I1567" s="197" t="s">
        <v>6071</v>
      </c>
      <c r="J1567" s="68"/>
      <c r="K1567" s="68"/>
      <c r="L1567" s="68"/>
      <c r="M1567" s="68"/>
      <c r="N1567" s="348"/>
      <c r="O1567" s="348"/>
      <c r="P1567" s="214">
        <v>0</v>
      </c>
      <c r="Q1567" s="214">
        <v>3063</v>
      </c>
      <c r="R1567" s="68" t="s">
        <v>1479</v>
      </c>
      <c r="S1567" s="349"/>
      <c r="T1567" s="272"/>
    </row>
    <row r="1568" spans="1:20" ht="38.25">
      <c r="A1568" s="191">
        <v>86</v>
      </c>
      <c r="B1568" s="68"/>
      <c r="C1568" s="212" t="s">
        <v>50</v>
      </c>
      <c r="D1568" s="213">
        <v>45762</v>
      </c>
      <c r="E1568" s="191" t="s">
        <v>4630</v>
      </c>
      <c r="F1568" s="191" t="s">
        <v>3</v>
      </c>
      <c r="G1568" s="191">
        <v>2277660</v>
      </c>
      <c r="H1568" s="68"/>
      <c r="I1568" s="197" t="s">
        <v>6072</v>
      </c>
      <c r="J1568" s="68"/>
      <c r="K1568" s="68"/>
      <c r="L1568" s="68"/>
      <c r="M1568" s="68"/>
      <c r="N1568" s="348"/>
      <c r="O1568" s="348"/>
      <c r="P1568" s="214">
        <v>0</v>
      </c>
      <c r="Q1568" s="214">
        <v>3063</v>
      </c>
      <c r="R1568" s="68" t="s">
        <v>1479</v>
      </c>
      <c r="S1568" s="349"/>
      <c r="T1568" s="272"/>
    </row>
    <row r="1569" spans="1:20" ht="38.25">
      <c r="A1569" s="191">
        <v>86</v>
      </c>
      <c r="B1569" s="68"/>
      <c r="C1569" s="212" t="s">
        <v>50</v>
      </c>
      <c r="D1569" s="213">
        <v>45762</v>
      </c>
      <c r="E1569" s="191" t="s">
        <v>4631</v>
      </c>
      <c r="F1569" s="191" t="s">
        <v>3</v>
      </c>
      <c r="G1569" s="191">
        <v>2277661</v>
      </c>
      <c r="H1569" s="68"/>
      <c r="I1569" s="197" t="s">
        <v>6073</v>
      </c>
      <c r="J1569" s="68"/>
      <c r="K1569" s="68"/>
      <c r="L1569" s="68"/>
      <c r="M1569" s="68"/>
      <c r="N1569" s="348"/>
      <c r="O1569" s="348"/>
      <c r="P1569" s="214">
        <v>0</v>
      </c>
      <c r="Q1569" s="214">
        <v>3063</v>
      </c>
      <c r="R1569" s="68" t="s">
        <v>1479</v>
      </c>
      <c r="S1569" s="349"/>
      <c r="T1569" s="272"/>
    </row>
    <row r="1570" spans="1:20" ht="38.25">
      <c r="A1570" s="191">
        <v>86</v>
      </c>
      <c r="B1570" s="68"/>
      <c r="C1570" s="212" t="s">
        <v>50</v>
      </c>
      <c r="D1570" s="213">
        <v>45762</v>
      </c>
      <c r="E1570" s="191" t="s">
        <v>4632</v>
      </c>
      <c r="F1570" s="191" t="s">
        <v>3</v>
      </c>
      <c r="G1570" s="191">
        <v>2277663</v>
      </c>
      <c r="H1570" s="68"/>
      <c r="I1570" s="197" t="s">
        <v>6074</v>
      </c>
      <c r="J1570" s="68"/>
      <c r="K1570" s="68"/>
      <c r="L1570" s="68"/>
      <c r="M1570" s="68"/>
      <c r="N1570" s="348"/>
      <c r="O1570" s="348"/>
      <c r="P1570" s="214">
        <v>0</v>
      </c>
      <c r="Q1570" s="214">
        <v>3063</v>
      </c>
      <c r="R1570" s="68" t="s">
        <v>1479</v>
      </c>
      <c r="S1570" s="349"/>
      <c r="T1570" s="272"/>
    </row>
    <row r="1571" spans="1:20" ht="38.25">
      <c r="A1571" s="191">
        <v>70</v>
      </c>
      <c r="B1571" s="68"/>
      <c r="C1571" s="212" t="s">
        <v>47</v>
      </c>
      <c r="D1571" s="213">
        <v>45762</v>
      </c>
      <c r="E1571" s="191" t="s">
        <v>4633</v>
      </c>
      <c r="F1571" s="191" t="s">
        <v>3</v>
      </c>
      <c r="G1571" s="191">
        <v>2277679</v>
      </c>
      <c r="H1571" s="68"/>
      <c r="I1571" s="197" t="s">
        <v>6075</v>
      </c>
      <c r="J1571" s="68"/>
      <c r="K1571" s="68"/>
      <c r="L1571" s="68"/>
      <c r="M1571" s="68"/>
      <c r="N1571" s="348"/>
      <c r="O1571" s="348"/>
      <c r="P1571" s="214">
        <v>0</v>
      </c>
      <c r="Q1571" s="214">
        <v>15</v>
      </c>
      <c r="R1571" s="68" t="s">
        <v>1479</v>
      </c>
      <c r="S1571" s="349"/>
      <c r="T1571" s="272"/>
    </row>
    <row r="1572" spans="1:20" ht="51">
      <c r="A1572" s="191">
        <v>383</v>
      </c>
      <c r="B1572" s="68"/>
      <c r="C1572" s="212" t="s">
        <v>1242</v>
      </c>
      <c r="D1572" s="213">
        <v>45762</v>
      </c>
      <c r="E1572" s="191" t="s">
        <v>4634</v>
      </c>
      <c r="F1572" s="191" t="s">
        <v>3</v>
      </c>
      <c r="G1572" s="191">
        <v>2277719</v>
      </c>
      <c r="H1572" s="68"/>
      <c r="I1572" s="197" t="s">
        <v>6076</v>
      </c>
      <c r="J1572" s="68"/>
      <c r="K1572" s="68"/>
      <c r="L1572" s="68"/>
      <c r="M1572" s="68"/>
      <c r="N1572" s="348"/>
      <c r="O1572" s="348"/>
      <c r="P1572" s="214">
        <v>0</v>
      </c>
      <c r="Q1572" s="214">
        <v>52682.3</v>
      </c>
      <c r="R1572" s="68" t="s">
        <v>1479</v>
      </c>
      <c r="S1572" s="349"/>
      <c r="T1572" s="272"/>
    </row>
    <row r="1573" spans="1:20" ht="51">
      <c r="A1573" s="191">
        <v>526</v>
      </c>
      <c r="B1573" s="68"/>
      <c r="C1573" s="212" t="s">
        <v>1262</v>
      </c>
      <c r="D1573" s="213">
        <v>45762</v>
      </c>
      <c r="E1573" s="191" t="s">
        <v>4635</v>
      </c>
      <c r="F1573" s="191" t="s">
        <v>3</v>
      </c>
      <c r="G1573" s="191">
        <v>2277696</v>
      </c>
      <c r="H1573" s="68"/>
      <c r="I1573" s="197" t="s">
        <v>6077</v>
      </c>
      <c r="J1573" s="68"/>
      <c r="K1573" s="68"/>
      <c r="L1573" s="68"/>
      <c r="M1573" s="68"/>
      <c r="N1573" s="348"/>
      <c r="O1573" s="348"/>
      <c r="P1573" s="214">
        <v>0</v>
      </c>
      <c r="Q1573" s="214">
        <v>1824.3</v>
      </c>
      <c r="R1573" s="68" t="s">
        <v>1479</v>
      </c>
      <c r="S1573" s="349"/>
      <c r="T1573" s="272"/>
    </row>
    <row r="1574" spans="1:20" ht="51">
      <c r="A1574" s="191">
        <v>590</v>
      </c>
      <c r="B1574" s="68"/>
      <c r="C1574" s="212" t="s">
        <v>1280</v>
      </c>
      <c r="D1574" s="213">
        <v>45762</v>
      </c>
      <c r="E1574" s="191" t="s">
        <v>4636</v>
      </c>
      <c r="F1574" s="191" t="s">
        <v>3</v>
      </c>
      <c r="G1574" s="191">
        <v>2277709</v>
      </c>
      <c r="H1574" s="68"/>
      <c r="I1574" s="197" t="s">
        <v>6078</v>
      </c>
      <c r="J1574" s="68"/>
      <c r="K1574" s="68"/>
      <c r="L1574" s="68"/>
      <c r="M1574" s="68"/>
      <c r="N1574" s="348"/>
      <c r="O1574" s="348"/>
      <c r="P1574" s="214">
        <v>0</v>
      </c>
      <c r="Q1574" s="214">
        <v>1044</v>
      </c>
      <c r="R1574" s="68" t="s">
        <v>1479</v>
      </c>
      <c r="S1574" s="349"/>
      <c r="T1574" s="272"/>
    </row>
    <row r="1575" spans="1:20" ht="38.25">
      <c r="A1575" s="191">
        <v>46</v>
      </c>
      <c r="B1575" s="68"/>
      <c r="C1575" s="212" t="s">
        <v>1367</v>
      </c>
      <c r="D1575" s="213">
        <v>45762</v>
      </c>
      <c r="E1575" s="191" t="s">
        <v>4637</v>
      </c>
      <c r="F1575" s="191" t="s">
        <v>3</v>
      </c>
      <c r="G1575" s="191">
        <v>2277712</v>
      </c>
      <c r="H1575" s="68"/>
      <c r="I1575" s="197" t="s">
        <v>6079</v>
      </c>
      <c r="J1575" s="68"/>
      <c r="K1575" s="68"/>
      <c r="L1575" s="68"/>
      <c r="M1575" s="68"/>
      <c r="N1575" s="348"/>
      <c r="O1575" s="348"/>
      <c r="P1575" s="214">
        <v>0</v>
      </c>
      <c r="Q1575" s="214">
        <v>400</v>
      </c>
      <c r="R1575" s="68" t="s">
        <v>1479</v>
      </c>
      <c r="S1575" s="349"/>
      <c r="T1575" s="272"/>
    </row>
    <row r="1576" spans="1:20" ht="51">
      <c r="A1576" s="191">
        <v>132</v>
      </c>
      <c r="B1576" s="68"/>
      <c r="C1576" s="212" t="s">
        <v>59</v>
      </c>
      <c r="D1576" s="213">
        <v>45762</v>
      </c>
      <c r="E1576" s="191" t="s">
        <v>4638</v>
      </c>
      <c r="F1576" s="191" t="s">
        <v>3</v>
      </c>
      <c r="G1576" s="191">
        <v>2277726</v>
      </c>
      <c r="H1576" s="68"/>
      <c r="I1576" s="197" t="s">
        <v>6080</v>
      </c>
      <c r="J1576" s="68"/>
      <c r="K1576" s="68"/>
      <c r="L1576" s="68"/>
      <c r="M1576" s="68"/>
      <c r="N1576" s="348"/>
      <c r="O1576" s="348"/>
      <c r="P1576" s="214">
        <v>0</v>
      </c>
      <c r="Q1576" s="214">
        <v>600</v>
      </c>
      <c r="R1576" s="68" t="s">
        <v>1479</v>
      </c>
      <c r="S1576" s="349"/>
      <c r="T1576" s="272"/>
    </row>
    <row r="1577" spans="1:20" ht="51">
      <c r="A1577" s="191">
        <v>650</v>
      </c>
      <c r="B1577" s="68"/>
      <c r="C1577" s="212" t="s">
        <v>175</v>
      </c>
      <c r="D1577" s="213">
        <v>45762</v>
      </c>
      <c r="E1577" s="191" t="s">
        <v>4639</v>
      </c>
      <c r="F1577" s="191" t="s">
        <v>3</v>
      </c>
      <c r="G1577" s="191">
        <v>2277728</v>
      </c>
      <c r="H1577" s="68"/>
      <c r="I1577" s="197" t="s">
        <v>6081</v>
      </c>
      <c r="J1577" s="68"/>
      <c r="K1577" s="68"/>
      <c r="L1577" s="68"/>
      <c r="M1577" s="68"/>
      <c r="N1577" s="348"/>
      <c r="O1577" s="348"/>
      <c r="P1577" s="214">
        <v>0</v>
      </c>
      <c r="Q1577" s="214">
        <v>18</v>
      </c>
      <c r="R1577" s="68" t="s">
        <v>1479</v>
      </c>
      <c r="S1577" s="349"/>
      <c r="T1577" s="272"/>
    </row>
    <row r="1578" spans="1:20" ht="51">
      <c r="A1578" s="191">
        <v>650</v>
      </c>
      <c r="B1578" s="68"/>
      <c r="C1578" s="212" t="s">
        <v>175</v>
      </c>
      <c r="D1578" s="213">
        <v>45762</v>
      </c>
      <c r="E1578" s="191" t="s">
        <v>4640</v>
      </c>
      <c r="F1578" s="191" t="s">
        <v>3</v>
      </c>
      <c r="G1578" s="191">
        <v>2277730</v>
      </c>
      <c r="H1578" s="68"/>
      <c r="I1578" s="197" t="s">
        <v>6082</v>
      </c>
      <c r="J1578" s="68"/>
      <c r="K1578" s="68"/>
      <c r="L1578" s="68"/>
      <c r="M1578" s="68"/>
      <c r="N1578" s="348"/>
      <c r="O1578" s="348"/>
      <c r="P1578" s="214">
        <v>0</v>
      </c>
      <c r="Q1578" s="214">
        <v>18</v>
      </c>
      <c r="R1578" s="68" t="s">
        <v>1479</v>
      </c>
      <c r="S1578" s="349"/>
      <c r="T1578" s="272"/>
    </row>
    <row r="1579" spans="1:20" ht="51">
      <c r="A1579" s="191">
        <v>650</v>
      </c>
      <c r="B1579" s="68"/>
      <c r="C1579" s="212" t="s">
        <v>175</v>
      </c>
      <c r="D1579" s="213">
        <v>45762</v>
      </c>
      <c r="E1579" s="191" t="s">
        <v>4641</v>
      </c>
      <c r="F1579" s="191" t="s">
        <v>3</v>
      </c>
      <c r="G1579" s="191">
        <v>2277732</v>
      </c>
      <c r="H1579" s="68"/>
      <c r="I1579" s="197" t="s">
        <v>6083</v>
      </c>
      <c r="J1579" s="68"/>
      <c r="K1579" s="68"/>
      <c r="L1579" s="68"/>
      <c r="M1579" s="68"/>
      <c r="N1579" s="348"/>
      <c r="O1579" s="348"/>
      <c r="P1579" s="214">
        <v>0</v>
      </c>
      <c r="Q1579" s="214">
        <v>18</v>
      </c>
      <c r="R1579" s="68" t="s">
        <v>1479</v>
      </c>
      <c r="S1579" s="349"/>
      <c r="T1579" s="272"/>
    </row>
    <row r="1580" spans="1:20" ht="51">
      <c r="A1580" s="191">
        <v>650</v>
      </c>
      <c r="B1580" s="68"/>
      <c r="C1580" s="212" t="s">
        <v>175</v>
      </c>
      <c r="D1580" s="213">
        <v>45762</v>
      </c>
      <c r="E1580" s="191" t="s">
        <v>4642</v>
      </c>
      <c r="F1580" s="191" t="s">
        <v>3</v>
      </c>
      <c r="G1580" s="191">
        <v>2277733</v>
      </c>
      <c r="H1580" s="68"/>
      <c r="I1580" s="197" t="s">
        <v>6084</v>
      </c>
      <c r="J1580" s="68"/>
      <c r="K1580" s="68"/>
      <c r="L1580" s="68"/>
      <c r="M1580" s="68"/>
      <c r="N1580" s="348"/>
      <c r="O1580" s="348"/>
      <c r="P1580" s="214">
        <v>0</v>
      </c>
      <c r="Q1580" s="214">
        <v>36</v>
      </c>
      <c r="R1580" s="68" t="s">
        <v>1479</v>
      </c>
      <c r="S1580" s="349"/>
      <c r="T1580" s="272"/>
    </row>
    <row r="1581" spans="1:20" ht="51">
      <c r="A1581" s="191">
        <v>650</v>
      </c>
      <c r="B1581" s="68"/>
      <c r="C1581" s="212" t="s">
        <v>175</v>
      </c>
      <c r="D1581" s="213">
        <v>45762</v>
      </c>
      <c r="E1581" s="191" t="s">
        <v>4643</v>
      </c>
      <c r="F1581" s="191" t="s">
        <v>3</v>
      </c>
      <c r="G1581" s="191">
        <v>2277734</v>
      </c>
      <c r="H1581" s="68"/>
      <c r="I1581" s="197" t="s">
        <v>6085</v>
      </c>
      <c r="J1581" s="68"/>
      <c r="K1581" s="68"/>
      <c r="L1581" s="68"/>
      <c r="M1581" s="68"/>
      <c r="N1581" s="348"/>
      <c r="O1581" s="348"/>
      <c r="P1581" s="214">
        <v>0</v>
      </c>
      <c r="Q1581" s="214">
        <v>18</v>
      </c>
      <c r="R1581" s="68" t="s">
        <v>1479</v>
      </c>
      <c r="S1581" s="349"/>
      <c r="T1581" s="272"/>
    </row>
    <row r="1582" spans="1:20" ht="51">
      <c r="A1582" s="191">
        <v>290</v>
      </c>
      <c r="B1582" s="68"/>
      <c r="C1582" s="212" t="s">
        <v>118</v>
      </c>
      <c r="D1582" s="213">
        <v>45762</v>
      </c>
      <c r="E1582" s="191" t="s">
        <v>4644</v>
      </c>
      <c r="F1582" s="191" t="s">
        <v>3</v>
      </c>
      <c r="G1582" s="191">
        <v>2277464</v>
      </c>
      <c r="H1582" s="68"/>
      <c r="I1582" s="197" t="s">
        <v>6086</v>
      </c>
      <c r="J1582" s="68"/>
      <c r="K1582" s="68"/>
      <c r="L1582" s="68"/>
      <c r="M1582" s="68"/>
      <c r="N1582" s="348"/>
      <c r="O1582" s="348"/>
      <c r="P1582" s="214">
        <v>0</v>
      </c>
      <c r="Q1582" s="214">
        <v>906</v>
      </c>
      <c r="R1582" s="68" t="s">
        <v>1479</v>
      </c>
      <c r="S1582" s="349"/>
      <c r="T1582" s="272"/>
    </row>
    <row r="1583" spans="1:20" ht="51">
      <c r="A1583" s="191">
        <v>254</v>
      </c>
      <c r="B1583" s="68"/>
      <c r="C1583" s="212" t="s">
        <v>105</v>
      </c>
      <c r="D1583" s="213">
        <v>45762</v>
      </c>
      <c r="E1583" s="191" t="s">
        <v>4645</v>
      </c>
      <c r="F1583" s="191" t="s">
        <v>3</v>
      </c>
      <c r="G1583" s="191">
        <v>2277487</v>
      </c>
      <c r="H1583" s="68"/>
      <c r="I1583" s="197" t="s">
        <v>6087</v>
      </c>
      <c r="J1583" s="68"/>
      <c r="K1583" s="68"/>
      <c r="L1583" s="68"/>
      <c r="M1583" s="68"/>
      <c r="N1583" s="348"/>
      <c r="O1583" s="348"/>
      <c r="P1583" s="214">
        <v>0</v>
      </c>
      <c r="Q1583" s="214">
        <v>150686</v>
      </c>
      <c r="R1583" s="68" t="s">
        <v>1479</v>
      </c>
      <c r="S1583" s="349"/>
      <c r="T1583" s="272"/>
    </row>
    <row r="1584" spans="1:20" ht="51">
      <c r="A1584" s="191">
        <v>254</v>
      </c>
      <c r="B1584" s="68"/>
      <c r="C1584" s="212" t="s">
        <v>105</v>
      </c>
      <c r="D1584" s="213">
        <v>45762</v>
      </c>
      <c r="E1584" s="191" t="s">
        <v>4646</v>
      </c>
      <c r="F1584" s="191" t="s">
        <v>3</v>
      </c>
      <c r="G1584" s="191">
        <v>2277488</v>
      </c>
      <c r="H1584" s="68"/>
      <c r="I1584" s="197" t="s">
        <v>6088</v>
      </c>
      <c r="J1584" s="68"/>
      <c r="K1584" s="68"/>
      <c r="L1584" s="68"/>
      <c r="M1584" s="68"/>
      <c r="N1584" s="348"/>
      <c r="O1584" s="348"/>
      <c r="P1584" s="214">
        <v>0</v>
      </c>
      <c r="Q1584" s="214">
        <v>147446</v>
      </c>
      <c r="R1584" s="68" t="s">
        <v>1479</v>
      </c>
      <c r="S1584" s="349"/>
      <c r="T1584" s="272"/>
    </row>
    <row r="1585" spans="1:20" ht="51">
      <c r="A1585" s="191">
        <v>254</v>
      </c>
      <c r="B1585" s="68"/>
      <c r="C1585" s="212" t="s">
        <v>105</v>
      </c>
      <c r="D1585" s="213">
        <v>45762</v>
      </c>
      <c r="E1585" s="191" t="s">
        <v>4647</v>
      </c>
      <c r="F1585" s="191" t="s">
        <v>3</v>
      </c>
      <c r="G1585" s="191">
        <v>2277490</v>
      </c>
      <c r="H1585" s="68"/>
      <c r="I1585" s="197" t="s">
        <v>6089</v>
      </c>
      <c r="J1585" s="68"/>
      <c r="K1585" s="68"/>
      <c r="L1585" s="68"/>
      <c r="M1585" s="68"/>
      <c r="N1585" s="348"/>
      <c r="O1585" s="348"/>
      <c r="P1585" s="214">
        <v>0</v>
      </c>
      <c r="Q1585" s="214">
        <v>173311</v>
      </c>
      <c r="R1585" s="68" t="s">
        <v>1479</v>
      </c>
      <c r="S1585" s="349"/>
      <c r="T1585" s="272"/>
    </row>
    <row r="1586" spans="1:20" ht="51">
      <c r="A1586" s="191">
        <v>254</v>
      </c>
      <c r="B1586" s="68"/>
      <c r="C1586" s="212" t="s">
        <v>105</v>
      </c>
      <c r="D1586" s="213">
        <v>45762</v>
      </c>
      <c r="E1586" s="191" t="s">
        <v>4648</v>
      </c>
      <c r="F1586" s="191" t="s">
        <v>3</v>
      </c>
      <c r="G1586" s="191">
        <v>2277491</v>
      </c>
      <c r="H1586" s="68"/>
      <c r="I1586" s="197" t="s">
        <v>6090</v>
      </c>
      <c r="J1586" s="68"/>
      <c r="K1586" s="68"/>
      <c r="L1586" s="68"/>
      <c r="M1586" s="68"/>
      <c r="N1586" s="348"/>
      <c r="O1586" s="348"/>
      <c r="P1586" s="214">
        <v>0</v>
      </c>
      <c r="Q1586" s="214">
        <v>29833</v>
      </c>
      <c r="R1586" s="68" t="s">
        <v>1479</v>
      </c>
      <c r="S1586" s="349"/>
      <c r="T1586" s="272"/>
    </row>
    <row r="1587" spans="1:20" ht="51">
      <c r="A1587" s="191">
        <v>254</v>
      </c>
      <c r="B1587" s="68"/>
      <c r="C1587" s="212" t="s">
        <v>105</v>
      </c>
      <c r="D1587" s="213">
        <v>45762</v>
      </c>
      <c r="E1587" s="191" t="s">
        <v>4649</v>
      </c>
      <c r="F1587" s="191" t="s">
        <v>3</v>
      </c>
      <c r="G1587" s="191">
        <v>2277493</v>
      </c>
      <c r="H1587" s="68"/>
      <c r="I1587" s="197" t="s">
        <v>6091</v>
      </c>
      <c r="J1587" s="68"/>
      <c r="K1587" s="68"/>
      <c r="L1587" s="68"/>
      <c r="M1587" s="68"/>
      <c r="N1587" s="348"/>
      <c r="O1587" s="348"/>
      <c r="P1587" s="214">
        <v>0</v>
      </c>
      <c r="Q1587" s="214">
        <v>2836</v>
      </c>
      <c r="R1587" s="68" t="s">
        <v>1479</v>
      </c>
      <c r="S1587" s="349"/>
      <c r="T1587" s="272"/>
    </row>
    <row r="1588" spans="1:20" ht="51">
      <c r="A1588" s="191">
        <v>254</v>
      </c>
      <c r="B1588" s="68"/>
      <c r="C1588" s="212" t="s">
        <v>105</v>
      </c>
      <c r="D1588" s="213">
        <v>45762</v>
      </c>
      <c r="E1588" s="191" t="s">
        <v>4650</v>
      </c>
      <c r="F1588" s="191" t="s">
        <v>3</v>
      </c>
      <c r="G1588" s="191">
        <v>2277494</v>
      </c>
      <c r="H1588" s="68"/>
      <c r="I1588" s="197" t="s">
        <v>6092</v>
      </c>
      <c r="J1588" s="68"/>
      <c r="K1588" s="68"/>
      <c r="L1588" s="68"/>
      <c r="M1588" s="68"/>
      <c r="N1588" s="348"/>
      <c r="O1588" s="348"/>
      <c r="P1588" s="214">
        <v>0</v>
      </c>
      <c r="Q1588" s="214">
        <v>58164</v>
      </c>
      <c r="R1588" s="68" t="s">
        <v>1479</v>
      </c>
      <c r="S1588" s="349"/>
      <c r="T1588" s="272"/>
    </row>
    <row r="1589" spans="1:20" ht="51">
      <c r="A1589" s="191">
        <v>254</v>
      </c>
      <c r="B1589" s="68"/>
      <c r="C1589" s="212" t="s">
        <v>105</v>
      </c>
      <c r="D1589" s="213">
        <v>45762</v>
      </c>
      <c r="E1589" s="191" t="s">
        <v>4651</v>
      </c>
      <c r="F1589" s="191" t="s">
        <v>3</v>
      </c>
      <c r="G1589" s="191">
        <v>2277495</v>
      </c>
      <c r="H1589" s="68"/>
      <c r="I1589" s="197" t="s">
        <v>6093</v>
      </c>
      <c r="J1589" s="68"/>
      <c r="K1589" s="68"/>
      <c r="L1589" s="68"/>
      <c r="M1589" s="68"/>
      <c r="N1589" s="348"/>
      <c r="O1589" s="348"/>
      <c r="P1589" s="214">
        <v>0</v>
      </c>
      <c r="Q1589" s="214">
        <v>16501</v>
      </c>
      <c r="R1589" s="68" t="s">
        <v>1479</v>
      </c>
      <c r="S1589" s="349"/>
      <c r="T1589" s="272"/>
    </row>
    <row r="1590" spans="1:20" ht="51">
      <c r="A1590" s="191">
        <v>254</v>
      </c>
      <c r="B1590" s="68"/>
      <c r="C1590" s="212" t="s">
        <v>105</v>
      </c>
      <c r="D1590" s="213">
        <v>45762</v>
      </c>
      <c r="E1590" s="191" t="s">
        <v>4652</v>
      </c>
      <c r="F1590" s="191" t="s">
        <v>3</v>
      </c>
      <c r="G1590" s="191">
        <v>2277498</v>
      </c>
      <c r="H1590" s="68"/>
      <c r="I1590" s="197" t="s">
        <v>6094</v>
      </c>
      <c r="J1590" s="68"/>
      <c r="K1590" s="68"/>
      <c r="L1590" s="68"/>
      <c r="M1590" s="68"/>
      <c r="N1590" s="348"/>
      <c r="O1590" s="348"/>
      <c r="P1590" s="214">
        <v>0</v>
      </c>
      <c r="Q1590" s="214">
        <v>167197</v>
      </c>
      <c r="R1590" s="68" t="s">
        <v>1479</v>
      </c>
      <c r="S1590" s="349"/>
      <c r="T1590" s="272"/>
    </row>
    <row r="1591" spans="1:20" ht="51">
      <c r="A1591" s="191">
        <v>254</v>
      </c>
      <c r="B1591" s="68"/>
      <c r="C1591" s="212" t="s">
        <v>105</v>
      </c>
      <c r="D1591" s="213">
        <v>45762</v>
      </c>
      <c r="E1591" s="191" t="s">
        <v>4653</v>
      </c>
      <c r="F1591" s="191" t="s">
        <v>3</v>
      </c>
      <c r="G1591" s="191">
        <v>2277499</v>
      </c>
      <c r="H1591" s="68"/>
      <c r="I1591" s="197" t="s">
        <v>6095</v>
      </c>
      <c r="J1591" s="68"/>
      <c r="K1591" s="68"/>
      <c r="L1591" s="68"/>
      <c r="M1591" s="68"/>
      <c r="N1591" s="348"/>
      <c r="O1591" s="348"/>
      <c r="P1591" s="214">
        <v>0</v>
      </c>
      <c r="Q1591" s="214">
        <v>53223</v>
      </c>
      <c r="R1591" s="68" t="s">
        <v>1479</v>
      </c>
      <c r="S1591" s="349"/>
      <c r="T1591" s="272"/>
    </row>
    <row r="1592" spans="1:20" ht="51">
      <c r="A1592" s="191">
        <v>254</v>
      </c>
      <c r="B1592" s="68"/>
      <c r="C1592" s="212" t="s">
        <v>105</v>
      </c>
      <c r="D1592" s="213">
        <v>45762</v>
      </c>
      <c r="E1592" s="191" t="s">
        <v>4654</v>
      </c>
      <c r="F1592" s="191" t="s">
        <v>3</v>
      </c>
      <c r="G1592" s="191">
        <v>2277500</v>
      </c>
      <c r="H1592" s="68"/>
      <c r="I1592" s="197" t="s">
        <v>6096</v>
      </c>
      <c r="J1592" s="68"/>
      <c r="K1592" s="68"/>
      <c r="L1592" s="68"/>
      <c r="M1592" s="68"/>
      <c r="N1592" s="348"/>
      <c r="O1592" s="348"/>
      <c r="P1592" s="214">
        <v>0</v>
      </c>
      <c r="Q1592" s="214">
        <v>99599</v>
      </c>
      <c r="R1592" s="68" t="s">
        <v>1479</v>
      </c>
      <c r="S1592" s="349"/>
      <c r="T1592" s="272"/>
    </row>
    <row r="1593" spans="1:20" ht="51">
      <c r="A1593" s="191">
        <v>254</v>
      </c>
      <c r="B1593" s="68"/>
      <c r="C1593" s="212" t="s">
        <v>105</v>
      </c>
      <c r="D1593" s="213">
        <v>45762</v>
      </c>
      <c r="E1593" s="191" t="s">
        <v>4655</v>
      </c>
      <c r="F1593" s="191" t="s">
        <v>3</v>
      </c>
      <c r="G1593" s="191">
        <v>2277503</v>
      </c>
      <c r="H1593" s="68"/>
      <c r="I1593" s="197" t="s">
        <v>6097</v>
      </c>
      <c r="J1593" s="68"/>
      <c r="K1593" s="68"/>
      <c r="L1593" s="68"/>
      <c r="M1593" s="68"/>
      <c r="N1593" s="348"/>
      <c r="O1593" s="348"/>
      <c r="P1593" s="214">
        <v>0</v>
      </c>
      <c r="Q1593" s="214">
        <v>64090</v>
      </c>
      <c r="R1593" s="68" t="s">
        <v>1479</v>
      </c>
      <c r="S1593" s="349"/>
      <c r="T1593" s="272"/>
    </row>
    <row r="1594" spans="1:20" ht="51">
      <c r="A1594" s="191">
        <v>254</v>
      </c>
      <c r="B1594" s="68"/>
      <c r="C1594" s="212" t="s">
        <v>105</v>
      </c>
      <c r="D1594" s="213">
        <v>45762</v>
      </c>
      <c r="E1594" s="191" t="s">
        <v>4656</v>
      </c>
      <c r="F1594" s="191" t="s">
        <v>3</v>
      </c>
      <c r="G1594" s="191">
        <v>2277504</v>
      </c>
      <c r="H1594" s="68"/>
      <c r="I1594" s="197" t="s">
        <v>6098</v>
      </c>
      <c r="J1594" s="68"/>
      <c r="K1594" s="68"/>
      <c r="L1594" s="68"/>
      <c r="M1594" s="68"/>
      <c r="N1594" s="348"/>
      <c r="O1594" s="348"/>
      <c r="P1594" s="214">
        <v>0</v>
      </c>
      <c r="Q1594" s="214">
        <v>8606</v>
      </c>
      <c r="R1594" s="68" t="s">
        <v>1479</v>
      </c>
      <c r="S1594" s="349"/>
      <c r="T1594" s="272"/>
    </row>
    <row r="1595" spans="1:20" ht="51">
      <c r="A1595" s="191">
        <v>254</v>
      </c>
      <c r="B1595" s="68"/>
      <c r="C1595" s="212" t="s">
        <v>105</v>
      </c>
      <c r="D1595" s="213">
        <v>45762</v>
      </c>
      <c r="E1595" s="191" t="s">
        <v>4657</v>
      </c>
      <c r="F1595" s="191" t="s">
        <v>3</v>
      </c>
      <c r="G1595" s="191">
        <v>2277514</v>
      </c>
      <c r="H1595" s="68"/>
      <c r="I1595" s="197" t="s">
        <v>6099</v>
      </c>
      <c r="J1595" s="68"/>
      <c r="K1595" s="68"/>
      <c r="L1595" s="68"/>
      <c r="M1595" s="68"/>
      <c r="N1595" s="348"/>
      <c r="O1595" s="348"/>
      <c r="P1595" s="214">
        <v>0</v>
      </c>
      <c r="Q1595" s="214">
        <v>51783</v>
      </c>
      <c r="R1595" s="68" t="s">
        <v>1479</v>
      </c>
      <c r="S1595" s="349"/>
      <c r="T1595" s="272"/>
    </row>
    <row r="1596" spans="1:20" ht="51">
      <c r="A1596" s="191">
        <v>254</v>
      </c>
      <c r="B1596" s="68"/>
      <c r="C1596" s="212" t="s">
        <v>105</v>
      </c>
      <c r="D1596" s="213">
        <v>45762</v>
      </c>
      <c r="E1596" s="191" t="s">
        <v>4658</v>
      </c>
      <c r="F1596" s="191" t="s">
        <v>3</v>
      </c>
      <c r="G1596" s="191">
        <v>2277509</v>
      </c>
      <c r="H1596" s="68"/>
      <c r="I1596" s="197" t="s">
        <v>6100</v>
      </c>
      <c r="J1596" s="68"/>
      <c r="K1596" s="68"/>
      <c r="L1596" s="68"/>
      <c r="M1596" s="68"/>
      <c r="N1596" s="348"/>
      <c r="O1596" s="348"/>
      <c r="P1596" s="214">
        <v>0</v>
      </c>
      <c r="Q1596" s="214">
        <v>17047</v>
      </c>
      <c r="R1596" s="68" t="s">
        <v>1479</v>
      </c>
      <c r="S1596" s="349"/>
      <c r="T1596" s="272"/>
    </row>
    <row r="1597" spans="1:20" ht="51">
      <c r="A1597" s="191">
        <v>254</v>
      </c>
      <c r="B1597" s="68"/>
      <c r="C1597" s="212" t="s">
        <v>105</v>
      </c>
      <c r="D1597" s="213">
        <v>45762</v>
      </c>
      <c r="E1597" s="191" t="s">
        <v>4659</v>
      </c>
      <c r="F1597" s="191" t="s">
        <v>3</v>
      </c>
      <c r="G1597" s="191">
        <v>2277510</v>
      </c>
      <c r="H1597" s="68"/>
      <c r="I1597" s="197" t="s">
        <v>6101</v>
      </c>
      <c r="J1597" s="68"/>
      <c r="K1597" s="68"/>
      <c r="L1597" s="68"/>
      <c r="M1597" s="68"/>
      <c r="N1597" s="348"/>
      <c r="O1597" s="348"/>
      <c r="P1597" s="214">
        <v>0</v>
      </c>
      <c r="Q1597" s="214">
        <v>30107</v>
      </c>
      <c r="R1597" s="68" t="s">
        <v>1479</v>
      </c>
      <c r="S1597" s="349"/>
      <c r="T1597" s="272"/>
    </row>
    <row r="1598" spans="1:20" ht="51">
      <c r="A1598" s="191">
        <v>254</v>
      </c>
      <c r="B1598" s="68"/>
      <c r="C1598" s="212" t="s">
        <v>105</v>
      </c>
      <c r="D1598" s="213">
        <v>45762</v>
      </c>
      <c r="E1598" s="191" t="s">
        <v>4660</v>
      </c>
      <c r="F1598" s="191" t="s">
        <v>3</v>
      </c>
      <c r="G1598" s="191">
        <v>2277511</v>
      </c>
      <c r="H1598" s="68"/>
      <c r="I1598" s="197" t="s">
        <v>6102</v>
      </c>
      <c r="J1598" s="68"/>
      <c r="K1598" s="68"/>
      <c r="L1598" s="68"/>
      <c r="M1598" s="68"/>
      <c r="N1598" s="348"/>
      <c r="O1598" s="348"/>
      <c r="P1598" s="214">
        <v>0</v>
      </c>
      <c r="Q1598" s="214">
        <v>1143</v>
      </c>
      <c r="R1598" s="68" t="s">
        <v>1479</v>
      </c>
      <c r="S1598" s="349"/>
      <c r="T1598" s="272"/>
    </row>
    <row r="1599" spans="1:20" ht="51">
      <c r="A1599" s="191">
        <v>254</v>
      </c>
      <c r="B1599" s="68"/>
      <c r="C1599" s="212" t="s">
        <v>105</v>
      </c>
      <c r="D1599" s="213">
        <v>45762</v>
      </c>
      <c r="E1599" s="191" t="s">
        <v>4661</v>
      </c>
      <c r="F1599" s="191" t="s">
        <v>3</v>
      </c>
      <c r="G1599" s="191">
        <v>2277515</v>
      </c>
      <c r="H1599" s="68"/>
      <c r="I1599" s="197" t="s">
        <v>6103</v>
      </c>
      <c r="J1599" s="68"/>
      <c r="K1599" s="68"/>
      <c r="L1599" s="68"/>
      <c r="M1599" s="68"/>
      <c r="N1599" s="348"/>
      <c r="O1599" s="348"/>
      <c r="P1599" s="214">
        <v>0</v>
      </c>
      <c r="Q1599" s="214">
        <v>2909</v>
      </c>
      <c r="R1599" s="68" t="s">
        <v>1479</v>
      </c>
      <c r="S1599" s="349"/>
      <c r="T1599" s="272"/>
    </row>
    <row r="1600" spans="1:20" ht="51">
      <c r="A1600" s="191">
        <v>254</v>
      </c>
      <c r="B1600" s="68"/>
      <c r="C1600" s="212" t="s">
        <v>105</v>
      </c>
      <c r="D1600" s="213">
        <v>45762</v>
      </c>
      <c r="E1600" s="191" t="s">
        <v>4662</v>
      </c>
      <c r="F1600" s="191" t="s">
        <v>3</v>
      </c>
      <c r="G1600" s="191">
        <v>2277517</v>
      </c>
      <c r="H1600" s="68"/>
      <c r="I1600" s="197" t="s">
        <v>6104</v>
      </c>
      <c r="J1600" s="68"/>
      <c r="K1600" s="68"/>
      <c r="L1600" s="68"/>
      <c r="M1600" s="68"/>
      <c r="N1600" s="348"/>
      <c r="O1600" s="348"/>
      <c r="P1600" s="214">
        <v>0</v>
      </c>
      <c r="Q1600" s="214">
        <v>67171</v>
      </c>
      <c r="R1600" s="68" t="s">
        <v>1479</v>
      </c>
      <c r="S1600" s="349"/>
      <c r="T1600" s="272"/>
    </row>
    <row r="1601" spans="1:20" ht="51">
      <c r="A1601" s="191">
        <v>254</v>
      </c>
      <c r="B1601" s="68"/>
      <c r="C1601" s="212" t="s">
        <v>105</v>
      </c>
      <c r="D1601" s="213">
        <v>45762</v>
      </c>
      <c r="E1601" s="191" t="s">
        <v>4663</v>
      </c>
      <c r="F1601" s="191" t="s">
        <v>3</v>
      </c>
      <c r="G1601" s="191">
        <v>2277519</v>
      </c>
      <c r="H1601" s="68"/>
      <c r="I1601" s="197" t="s">
        <v>6105</v>
      </c>
      <c r="J1601" s="68"/>
      <c r="K1601" s="68"/>
      <c r="L1601" s="68"/>
      <c r="M1601" s="68"/>
      <c r="N1601" s="348"/>
      <c r="O1601" s="348"/>
      <c r="P1601" s="214">
        <v>0</v>
      </c>
      <c r="Q1601" s="214">
        <v>48955</v>
      </c>
      <c r="R1601" s="68" t="s">
        <v>1479</v>
      </c>
      <c r="S1601" s="349"/>
      <c r="T1601" s="272"/>
    </row>
    <row r="1602" spans="1:20" ht="51">
      <c r="A1602" s="191">
        <v>254</v>
      </c>
      <c r="B1602" s="68"/>
      <c r="C1602" s="212" t="s">
        <v>105</v>
      </c>
      <c r="D1602" s="213">
        <v>45762</v>
      </c>
      <c r="E1602" s="191" t="s">
        <v>4664</v>
      </c>
      <c r="F1602" s="191" t="s">
        <v>3</v>
      </c>
      <c r="G1602" s="191">
        <v>2277521</v>
      </c>
      <c r="H1602" s="68"/>
      <c r="I1602" s="197" t="s">
        <v>6106</v>
      </c>
      <c r="J1602" s="68"/>
      <c r="K1602" s="68"/>
      <c r="L1602" s="68"/>
      <c r="M1602" s="68"/>
      <c r="N1602" s="348"/>
      <c r="O1602" s="348"/>
      <c r="P1602" s="214">
        <v>0</v>
      </c>
      <c r="Q1602" s="214">
        <v>59718</v>
      </c>
      <c r="R1602" s="68" t="s">
        <v>1479</v>
      </c>
      <c r="S1602" s="349"/>
      <c r="T1602" s="272"/>
    </row>
    <row r="1603" spans="1:20" ht="51">
      <c r="A1603" s="191">
        <v>254</v>
      </c>
      <c r="B1603" s="68"/>
      <c r="C1603" s="212" t="s">
        <v>105</v>
      </c>
      <c r="D1603" s="213">
        <v>45762</v>
      </c>
      <c r="E1603" s="191" t="s">
        <v>4665</v>
      </c>
      <c r="F1603" s="191" t="s">
        <v>3</v>
      </c>
      <c r="G1603" s="191">
        <v>2277523</v>
      </c>
      <c r="H1603" s="68"/>
      <c r="I1603" s="197" t="s">
        <v>6107</v>
      </c>
      <c r="J1603" s="68"/>
      <c r="K1603" s="68"/>
      <c r="L1603" s="68"/>
      <c r="M1603" s="68"/>
      <c r="N1603" s="348"/>
      <c r="O1603" s="348"/>
      <c r="P1603" s="214">
        <v>0</v>
      </c>
      <c r="Q1603" s="214">
        <v>96789</v>
      </c>
      <c r="R1603" s="68" t="s">
        <v>1479</v>
      </c>
      <c r="S1603" s="349"/>
      <c r="T1603" s="272"/>
    </row>
    <row r="1604" spans="1:20" ht="51">
      <c r="A1604" s="191">
        <v>254</v>
      </c>
      <c r="B1604" s="68"/>
      <c r="C1604" s="212" t="s">
        <v>105</v>
      </c>
      <c r="D1604" s="213">
        <v>45762</v>
      </c>
      <c r="E1604" s="191" t="s">
        <v>4666</v>
      </c>
      <c r="F1604" s="191" t="s">
        <v>3</v>
      </c>
      <c r="G1604" s="191">
        <v>2277525</v>
      </c>
      <c r="H1604" s="68"/>
      <c r="I1604" s="197" t="s">
        <v>6108</v>
      </c>
      <c r="J1604" s="68"/>
      <c r="K1604" s="68"/>
      <c r="L1604" s="68"/>
      <c r="M1604" s="68"/>
      <c r="N1604" s="348"/>
      <c r="O1604" s="348"/>
      <c r="P1604" s="214">
        <v>0</v>
      </c>
      <c r="Q1604" s="214">
        <v>287499</v>
      </c>
      <c r="R1604" s="68" t="s">
        <v>1479</v>
      </c>
      <c r="S1604" s="349"/>
      <c r="T1604" s="272"/>
    </row>
    <row r="1605" spans="1:20" ht="51">
      <c r="A1605" s="191">
        <v>254</v>
      </c>
      <c r="B1605" s="68"/>
      <c r="C1605" s="212" t="s">
        <v>105</v>
      </c>
      <c r="D1605" s="213">
        <v>45762</v>
      </c>
      <c r="E1605" s="191" t="s">
        <v>4667</v>
      </c>
      <c r="F1605" s="191" t="s">
        <v>3</v>
      </c>
      <c r="G1605" s="191">
        <v>2277527</v>
      </c>
      <c r="H1605" s="68"/>
      <c r="I1605" s="197" t="s">
        <v>6109</v>
      </c>
      <c r="J1605" s="68"/>
      <c r="K1605" s="68"/>
      <c r="L1605" s="68"/>
      <c r="M1605" s="68"/>
      <c r="N1605" s="348"/>
      <c r="O1605" s="348"/>
      <c r="P1605" s="214">
        <v>0</v>
      </c>
      <c r="Q1605" s="214">
        <v>119481</v>
      </c>
      <c r="R1605" s="68" t="s">
        <v>1479</v>
      </c>
      <c r="S1605" s="349"/>
      <c r="T1605" s="272"/>
    </row>
    <row r="1606" spans="1:20" ht="51">
      <c r="A1606" s="191">
        <v>254</v>
      </c>
      <c r="B1606" s="68"/>
      <c r="C1606" s="212" t="s">
        <v>105</v>
      </c>
      <c r="D1606" s="213">
        <v>45762</v>
      </c>
      <c r="E1606" s="191" t="s">
        <v>4668</v>
      </c>
      <c r="F1606" s="191" t="s">
        <v>3</v>
      </c>
      <c r="G1606" s="191">
        <v>2277529</v>
      </c>
      <c r="H1606" s="68"/>
      <c r="I1606" s="197" t="s">
        <v>6110</v>
      </c>
      <c r="J1606" s="68"/>
      <c r="K1606" s="68"/>
      <c r="L1606" s="68"/>
      <c r="M1606" s="68"/>
      <c r="N1606" s="348"/>
      <c r="O1606" s="348"/>
      <c r="P1606" s="214">
        <v>0</v>
      </c>
      <c r="Q1606" s="214">
        <v>69296</v>
      </c>
      <c r="R1606" s="68" t="s">
        <v>1479</v>
      </c>
      <c r="S1606" s="349"/>
      <c r="T1606" s="272"/>
    </row>
    <row r="1607" spans="1:20" ht="51">
      <c r="A1607" s="191">
        <v>86</v>
      </c>
      <c r="B1607" s="68"/>
      <c r="C1607" s="212" t="s">
        <v>50</v>
      </c>
      <c r="D1607" s="213">
        <v>45762</v>
      </c>
      <c r="E1607" s="191" t="s">
        <v>4669</v>
      </c>
      <c r="F1607" s="191" t="s">
        <v>3</v>
      </c>
      <c r="G1607" s="191">
        <v>2277530</v>
      </c>
      <c r="H1607" s="68"/>
      <c r="I1607" s="197" t="s">
        <v>6111</v>
      </c>
      <c r="J1607" s="68"/>
      <c r="K1607" s="68"/>
      <c r="L1607" s="68"/>
      <c r="M1607" s="68"/>
      <c r="N1607" s="348"/>
      <c r="O1607" s="348"/>
      <c r="P1607" s="214">
        <v>0</v>
      </c>
      <c r="Q1607" s="214">
        <v>660</v>
      </c>
      <c r="R1607" s="68" t="s">
        <v>1479</v>
      </c>
      <c r="S1607" s="349"/>
      <c r="T1607" s="272"/>
    </row>
    <row r="1608" spans="1:20" ht="51">
      <c r="A1608" s="191">
        <v>254</v>
      </c>
      <c r="B1608" s="68"/>
      <c r="C1608" s="212" t="s">
        <v>105</v>
      </c>
      <c r="D1608" s="213">
        <v>45762</v>
      </c>
      <c r="E1608" s="191" t="s">
        <v>4670</v>
      </c>
      <c r="F1608" s="191" t="s">
        <v>3</v>
      </c>
      <c r="G1608" s="191">
        <v>2277532</v>
      </c>
      <c r="H1608" s="68"/>
      <c r="I1608" s="197" t="s">
        <v>6112</v>
      </c>
      <c r="J1608" s="68"/>
      <c r="K1608" s="68"/>
      <c r="L1608" s="68"/>
      <c r="M1608" s="68"/>
      <c r="N1608" s="348"/>
      <c r="O1608" s="348"/>
      <c r="P1608" s="214">
        <v>0</v>
      </c>
      <c r="Q1608" s="214">
        <v>78175</v>
      </c>
      <c r="R1608" s="68" t="s">
        <v>1479</v>
      </c>
      <c r="S1608" s="349"/>
      <c r="T1608" s="272"/>
    </row>
    <row r="1609" spans="1:20" ht="51">
      <c r="A1609" s="191">
        <v>86</v>
      </c>
      <c r="B1609" s="68"/>
      <c r="C1609" s="212" t="s">
        <v>50</v>
      </c>
      <c r="D1609" s="213">
        <v>45762</v>
      </c>
      <c r="E1609" s="191" t="s">
        <v>4671</v>
      </c>
      <c r="F1609" s="191" t="s">
        <v>3</v>
      </c>
      <c r="G1609" s="191">
        <v>2277533</v>
      </c>
      <c r="H1609" s="68"/>
      <c r="I1609" s="197" t="s">
        <v>6113</v>
      </c>
      <c r="J1609" s="68"/>
      <c r="K1609" s="68"/>
      <c r="L1609" s="68"/>
      <c r="M1609" s="68"/>
      <c r="N1609" s="348"/>
      <c r="O1609" s="348"/>
      <c r="P1609" s="214">
        <v>0</v>
      </c>
      <c r="Q1609" s="214">
        <v>120</v>
      </c>
      <c r="R1609" s="68" t="s">
        <v>1479</v>
      </c>
      <c r="S1609" s="349"/>
      <c r="T1609" s="272"/>
    </row>
    <row r="1610" spans="1:20" ht="51">
      <c r="A1610" s="191">
        <v>254</v>
      </c>
      <c r="B1610" s="68"/>
      <c r="C1610" s="212" t="s">
        <v>105</v>
      </c>
      <c r="D1610" s="213">
        <v>45762</v>
      </c>
      <c r="E1610" s="191" t="s">
        <v>4672</v>
      </c>
      <c r="F1610" s="191" t="s">
        <v>3</v>
      </c>
      <c r="G1610" s="191">
        <v>2277534</v>
      </c>
      <c r="H1610" s="68"/>
      <c r="I1610" s="197" t="s">
        <v>6114</v>
      </c>
      <c r="J1610" s="68"/>
      <c r="K1610" s="68"/>
      <c r="L1610" s="68"/>
      <c r="M1610" s="68"/>
      <c r="N1610" s="348"/>
      <c r="O1610" s="348"/>
      <c r="P1610" s="214">
        <v>0</v>
      </c>
      <c r="Q1610" s="214">
        <v>30177</v>
      </c>
      <c r="R1610" s="68" t="s">
        <v>1479</v>
      </c>
      <c r="S1610" s="349"/>
      <c r="T1610" s="272"/>
    </row>
    <row r="1611" spans="1:20" ht="51">
      <c r="A1611" s="191">
        <v>254</v>
      </c>
      <c r="B1611" s="68"/>
      <c r="C1611" s="212" t="s">
        <v>105</v>
      </c>
      <c r="D1611" s="213">
        <v>45762</v>
      </c>
      <c r="E1611" s="191" t="s">
        <v>4673</v>
      </c>
      <c r="F1611" s="191" t="s">
        <v>3</v>
      </c>
      <c r="G1611" s="191">
        <v>2277535</v>
      </c>
      <c r="H1611" s="68"/>
      <c r="I1611" s="197" t="s">
        <v>6115</v>
      </c>
      <c r="J1611" s="68"/>
      <c r="K1611" s="68"/>
      <c r="L1611" s="68"/>
      <c r="M1611" s="68"/>
      <c r="N1611" s="348"/>
      <c r="O1611" s="348"/>
      <c r="P1611" s="214">
        <v>0</v>
      </c>
      <c r="Q1611" s="214">
        <v>46352</v>
      </c>
      <c r="R1611" s="68" t="s">
        <v>1479</v>
      </c>
      <c r="S1611" s="349"/>
      <c r="T1611" s="272"/>
    </row>
    <row r="1612" spans="1:20" ht="51">
      <c r="A1612" s="191">
        <v>254</v>
      </c>
      <c r="B1612" s="68"/>
      <c r="C1612" s="212" t="s">
        <v>105</v>
      </c>
      <c r="D1612" s="213">
        <v>45762</v>
      </c>
      <c r="E1612" s="191" t="s">
        <v>4674</v>
      </c>
      <c r="F1612" s="191" t="s">
        <v>3</v>
      </c>
      <c r="G1612" s="191">
        <v>2277536</v>
      </c>
      <c r="H1612" s="68"/>
      <c r="I1612" s="197" t="s">
        <v>6116</v>
      </c>
      <c r="J1612" s="68"/>
      <c r="K1612" s="68"/>
      <c r="L1612" s="68"/>
      <c r="M1612" s="68"/>
      <c r="N1612" s="348"/>
      <c r="O1612" s="348"/>
      <c r="P1612" s="214">
        <v>0</v>
      </c>
      <c r="Q1612" s="214">
        <v>53946</v>
      </c>
      <c r="R1612" s="68" t="s">
        <v>1479</v>
      </c>
      <c r="S1612" s="349"/>
      <c r="T1612" s="272"/>
    </row>
    <row r="1613" spans="1:20" ht="51">
      <c r="A1613" s="191" t="s">
        <v>541</v>
      </c>
      <c r="B1613" s="68"/>
      <c r="C1613" s="212" t="s">
        <v>590</v>
      </c>
      <c r="D1613" s="213">
        <v>45762</v>
      </c>
      <c r="E1613" s="191" t="s">
        <v>4675</v>
      </c>
      <c r="F1613" s="191" t="s">
        <v>3</v>
      </c>
      <c r="G1613" s="191">
        <v>2277548</v>
      </c>
      <c r="H1613" s="68"/>
      <c r="I1613" s="197" t="s">
        <v>6117</v>
      </c>
      <c r="J1613" s="68"/>
      <c r="K1613" s="68"/>
      <c r="L1613" s="68"/>
      <c r="M1613" s="68"/>
      <c r="N1613" s="348"/>
      <c r="O1613" s="348"/>
      <c r="P1613" s="214">
        <v>0</v>
      </c>
      <c r="Q1613" s="214">
        <v>95403.74</v>
      </c>
      <c r="R1613" s="68" t="s">
        <v>1479</v>
      </c>
      <c r="S1613" s="349"/>
      <c r="T1613" s="272"/>
    </row>
    <row r="1614" spans="1:20" ht="51">
      <c r="A1614" s="191">
        <v>46</v>
      </c>
      <c r="B1614" s="68"/>
      <c r="C1614" s="212" t="s">
        <v>1367</v>
      </c>
      <c r="D1614" s="213">
        <v>45762</v>
      </c>
      <c r="E1614" s="191" t="s">
        <v>4676</v>
      </c>
      <c r="F1614" s="191" t="s">
        <v>3</v>
      </c>
      <c r="G1614" s="191">
        <v>2277556</v>
      </c>
      <c r="H1614" s="68"/>
      <c r="I1614" s="197" t="s">
        <v>6118</v>
      </c>
      <c r="J1614" s="68"/>
      <c r="K1614" s="68"/>
      <c r="L1614" s="68"/>
      <c r="M1614" s="68"/>
      <c r="N1614" s="348"/>
      <c r="O1614" s="348"/>
      <c r="P1614" s="214">
        <v>0</v>
      </c>
      <c r="Q1614" s="214">
        <v>30779.34</v>
      </c>
      <c r="R1614" s="68" t="s">
        <v>1479</v>
      </c>
      <c r="S1614" s="349"/>
      <c r="T1614" s="272"/>
    </row>
    <row r="1615" spans="1:20" ht="51">
      <c r="A1615" s="191">
        <v>46</v>
      </c>
      <c r="B1615" s="68"/>
      <c r="C1615" s="212" t="s">
        <v>1367</v>
      </c>
      <c r="D1615" s="213">
        <v>45762</v>
      </c>
      <c r="E1615" s="191" t="s">
        <v>4677</v>
      </c>
      <c r="F1615" s="191" t="s">
        <v>3</v>
      </c>
      <c r="G1615" s="191">
        <v>2277561</v>
      </c>
      <c r="H1615" s="68"/>
      <c r="I1615" s="197" t="s">
        <v>6119</v>
      </c>
      <c r="J1615" s="68"/>
      <c r="K1615" s="68"/>
      <c r="L1615" s="68"/>
      <c r="M1615" s="68"/>
      <c r="N1615" s="348"/>
      <c r="O1615" s="348"/>
      <c r="P1615" s="214">
        <v>0</v>
      </c>
      <c r="Q1615" s="214">
        <v>3812.63</v>
      </c>
      <c r="R1615" s="68" t="s">
        <v>1479</v>
      </c>
      <c r="S1615" s="349"/>
      <c r="T1615" s="272"/>
    </row>
    <row r="1616" spans="1:20" ht="51">
      <c r="A1616" s="191">
        <v>385</v>
      </c>
      <c r="B1616" s="68"/>
      <c r="C1616" s="212" t="s">
        <v>688</v>
      </c>
      <c r="D1616" s="213">
        <v>45762</v>
      </c>
      <c r="E1616" s="191" t="s">
        <v>4678</v>
      </c>
      <c r="F1616" s="191" t="s">
        <v>3</v>
      </c>
      <c r="G1616" s="191">
        <v>2277557</v>
      </c>
      <c r="H1616" s="68"/>
      <c r="I1616" s="197" t="s">
        <v>6120</v>
      </c>
      <c r="J1616" s="68"/>
      <c r="K1616" s="68"/>
      <c r="L1616" s="68"/>
      <c r="M1616" s="68"/>
      <c r="N1616" s="348"/>
      <c r="O1616" s="348"/>
      <c r="P1616" s="214">
        <v>0</v>
      </c>
      <c r="Q1616" s="214">
        <v>17433.29</v>
      </c>
      <c r="R1616" s="68" t="s">
        <v>1479</v>
      </c>
      <c r="S1616" s="349"/>
      <c r="T1616" s="272"/>
    </row>
    <row r="1617" spans="1:20" ht="51">
      <c r="A1617" s="191">
        <v>267</v>
      </c>
      <c r="B1617" s="68"/>
      <c r="C1617" s="212" t="s">
        <v>107</v>
      </c>
      <c r="D1617" s="213">
        <v>45762</v>
      </c>
      <c r="E1617" s="191" t="s">
        <v>4679</v>
      </c>
      <c r="F1617" s="191" t="s">
        <v>3</v>
      </c>
      <c r="G1617" s="191">
        <v>2277559</v>
      </c>
      <c r="H1617" s="68"/>
      <c r="I1617" s="197" t="s">
        <v>6121</v>
      </c>
      <c r="J1617" s="68"/>
      <c r="K1617" s="68"/>
      <c r="L1617" s="68"/>
      <c r="M1617" s="68"/>
      <c r="N1617" s="348"/>
      <c r="O1617" s="348"/>
      <c r="P1617" s="214">
        <v>0</v>
      </c>
      <c r="Q1617" s="214">
        <v>12774</v>
      </c>
      <c r="R1617" s="68" t="s">
        <v>1479</v>
      </c>
      <c r="S1617" s="349"/>
      <c r="T1617" s="272"/>
    </row>
    <row r="1618" spans="1:20" ht="51">
      <c r="A1618" s="191">
        <v>650</v>
      </c>
      <c r="B1618" s="68"/>
      <c r="C1618" s="212" t="s">
        <v>175</v>
      </c>
      <c r="D1618" s="213">
        <v>45762</v>
      </c>
      <c r="E1618" s="191" t="s">
        <v>4680</v>
      </c>
      <c r="F1618" s="191" t="s">
        <v>3</v>
      </c>
      <c r="G1618" s="191">
        <v>2277560</v>
      </c>
      <c r="H1618" s="68"/>
      <c r="I1618" s="197" t="s">
        <v>6122</v>
      </c>
      <c r="J1618" s="68"/>
      <c r="K1618" s="68"/>
      <c r="L1618" s="68"/>
      <c r="M1618" s="68"/>
      <c r="N1618" s="348"/>
      <c r="O1618" s="348"/>
      <c r="P1618" s="214">
        <v>0</v>
      </c>
      <c r="Q1618" s="214">
        <v>10424.16</v>
      </c>
      <c r="R1618" s="68" t="s">
        <v>1479</v>
      </c>
      <c r="S1618" s="349"/>
      <c r="T1618" s="272"/>
    </row>
    <row r="1619" spans="1:20" ht="51">
      <c r="A1619" s="191" t="s">
        <v>550</v>
      </c>
      <c r="B1619" s="68"/>
      <c r="C1619" s="212" t="s">
        <v>589</v>
      </c>
      <c r="D1619" s="213">
        <v>45762</v>
      </c>
      <c r="E1619" s="191" t="s">
        <v>4681</v>
      </c>
      <c r="F1619" s="191" t="s">
        <v>3</v>
      </c>
      <c r="G1619" s="191">
        <v>2277562</v>
      </c>
      <c r="H1619" s="68"/>
      <c r="I1619" s="197" t="s">
        <v>6123</v>
      </c>
      <c r="J1619" s="68"/>
      <c r="K1619" s="68"/>
      <c r="L1619" s="68"/>
      <c r="M1619" s="68"/>
      <c r="N1619" s="348"/>
      <c r="O1619" s="348"/>
      <c r="P1619" s="214">
        <v>0</v>
      </c>
      <c r="Q1619" s="214">
        <v>6722.15</v>
      </c>
      <c r="R1619" s="68" t="s">
        <v>1479</v>
      </c>
      <c r="S1619" s="349"/>
      <c r="T1619" s="272"/>
    </row>
    <row r="1620" spans="1:20" ht="63.75">
      <c r="A1620" s="191">
        <v>311</v>
      </c>
      <c r="B1620" s="68"/>
      <c r="C1620" s="212" t="s">
        <v>132</v>
      </c>
      <c r="D1620" s="213">
        <v>45762</v>
      </c>
      <c r="E1620" s="191" t="s">
        <v>4682</v>
      </c>
      <c r="F1620" s="191" t="s">
        <v>3</v>
      </c>
      <c r="G1620" s="191">
        <v>2277564</v>
      </c>
      <c r="H1620" s="68"/>
      <c r="I1620" s="197" t="s">
        <v>6124</v>
      </c>
      <c r="J1620" s="68"/>
      <c r="K1620" s="68"/>
      <c r="L1620" s="68"/>
      <c r="M1620" s="68"/>
      <c r="N1620" s="348"/>
      <c r="O1620" s="348"/>
      <c r="P1620" s="214">
        <v>0</v>
      </c>
      <c r="Q1620" s="214">
        <v>4860.8</v>
      </c>
      <c r="R1620" s="68" t="s">
        <v>1479</v>
      </c>
      <c r="S1620" s="349"/>
      <c r="T1620" s="272"/>
    </row>
    <row r="1621" spans="1:20" ht="51">
      <c r="A1621" s="191">
        <v>169</v>
      </c>
      <c r="B1621" s="68"/>
      <c r="C1621" s="212" t="s">
        <v>79</v>
      </c>
      <c r="D1621" s="213">
        <v>45762</v>
      </c>
      <c r="E1621" s="191" t="s">
        <v>4683</v>
      </c>
      <c r="F1621" s="191" t="s">
        <v>3</v>
      </c>
      <c r="G1621" s="191">
        <v>2277567</v>
      </c>
      <c r="H1621" s="68"/>
      <c r="I1621" s="197" t="s">
        <v>6125</v>
      </c>
      <c r="J1621" s="68"/>
      <c r="K1621" s="68"/>
      <c r="L1621" s="68"/>
      <c r="M1621" s="68"/>
      <c r="N1621" s="348"/>
      <c r="O1621" s="348"/>
      <c r="P1621" s="214">
        <v>0</v>
      </c>
      <c r="Q1621" s="214">
        <v>5218.5</v>
      </c>
      <c r="R1621" s="68" t="s">
        <v>1479</v>
      </c>
      <c r="S1621" s="349"/>
      <c r="T1621" s="272"/>
    </row>
    <row r="1622" spans="1:20" ht="51">
      <c r="A1622" s="191">
        <v>47</v>
      </c>
      <c r="B1622" s="68"/>
      <c r="C1622" s="212" t="s">
        <v>45</v>
      </c>
      <c r="D1622" s="213">
        <v>45762</v>
      </c>
      <c r="E1622" s="191" t="s">
        <v>4684</v>
      </c>
      <c r="F1622" s="191" t="s">
        <v>3</v>
      </c>
      <c r="G1622" s="191">
        <v>2277570</v>
      </c>
      <c r="H1622" s="68"/>
      <c r="I1622" s="197" t="s">
        <v>6126</v>
      </c>
      <c r="J1622" s="68"/>
      <c r="K1622" s="68"/>
      <c r="L1622" s="68"/>
      <c r="M1622" s="68"/>
      <c r="N1622" s="348"/>
      <c r="O1622" s="348"/>
      <c r="P1622" s="214">
        <v>0</v>
      </c>
      <c r="Q1622" s="214">
        <v>29475.37</v>
      </c>
      <c r="R1622" s="68" t="s">
        <v>1479</v>
      </c>
      <c r="S1622" s="349"/>
      <c r="T1622" s="272"/>
    </row>
    <row r="1623" spans="1:20" ht="63.75">
      <c r="A1623" s="191">
        <v>597</v>
      </c>
      <c r="B1623" s="68"/>
      <c r="C1623" s="212" t="s">
        <v>673</v>
      </c>
      <c r="D1623" s="213">
        <v>45762</v>
      </c>
      <c r="E1623" s="191" t="s">
        <v>4685</v>
      </c>
      <c r="F1623" s="191" t="s">
        <v>3</v>
      </c>
      <c r="G1623" s="191">
        <v>2277571</v>
      </c>
      <c r="H1623" s="68"/>
      <c r="I1623" s="197" t="s">
        <v>6127</v>
      </c>
      <c r="J1623" s="68"/>
      <c r="K1623" s="68"/>
      <c r="L1623" s="68"/>
      <c r="M1623" s="68"/>
      <c r="N1623" s="348"/>
      <c r="O1623" s="348"/>
      <c r="P1623" s="214">
        <v>0</v>
      </c>
      <c r="Q1623" s="214">
        <v>16548.080000000002</v>
      </c>
      <c r="R1623" s="68" t="s">
        <v>1479</v>
      </c>
      <c r="S1623" s="349"/>
      <c r="T1623" s="272"/>
    </row>
    <row r="1624" spans="1:20" ht="51">
      <c r="A1624" s="191">
        <v>155</v>
      </c>
      <c r="B1624" s="68"/>
      <c r="C1624" s="212" t="s">
        <v>75</v>
      </c>
      <c r="D1624" s="213">
        <v>45762</v>
      </c>
      <c r="E1624" s="191" t="s">
        <v>4686</v>
      </c>
      <c r="F1624" s="191" t="s">
        <v>3</v>
      </c>
      <c r="G1624" s="191">
        <v>2277574</v>
      </c>
      <c r="H1624" s="68"/>
      <c r="I1624" s="197" t="s">
        <v>6128</v>
      </c>
      <c r="J1624" s="68"/>
      <c r="K1624" s="68"/>
      <c r="L1624" s="68"/>
      <c r="M1624" s="68"/>
      <c r="N1624" s="348"/>
      <c r="O1624" s="348"/>
      <c r="P1624" s="214">
        <v>0</v>
      </c>
      <c r="Q1624" s="214">
        <v>12829.5</v>
      </c>
      <c r="R1624" s="68" t="s">
        <v>1479</v>
      </c>
      <c r="S1624" s="349"/>
      <c r="T1624" s="272"/>
    </row>
    <row r="1625" spans="1:20" ht="63.75">
      <c r="A1625" s="191">
        <v>159</v>
      </c>
      <c r="B1625" s="68"/>
      <c r="C1625" s="212" t="s">
        <v>1275</v>
      </c>
      <c r="D1625" s="213">
        <v>45762</v>
      </c>
      <c r="E1625" s="191" t="s">
        <v>4687</v>
      </c>
      <c r="F1625" s="191" t="s">
        <v>3</v>
      </c>
      <c r="G1625" s="191">
        <v>2277579</v>
      </c>
      <c r="H1625" s="68"/>
      <c r="I1625" s="197" t="s">
        <v>6129</v>
      </c>
      <c r="J1625" s="68"/>
      <c r="K1625" s="68"/>
      <c r="L1625" s="68"/>
      <c r="M1625" s="68"/>
      <c r="N1625" s="348"/>
      <c r="O1625" s="348"/>
      <c r="P1625" s="214">
        <v>0</v>
      </c>
      <c r="Q1625" s="214">
        <v>10549.5</v>
      </c>
      <c r="R1625" s="68" t="s">
        <v>1479</v>
      </c>
      <c r="S1625" s="349"/>
      <c r="T1625" s="272"/>
    </row>
    <row r="1626" spans="1:20" ht="51">
      <c r="A1626" s="191">
        <v>283</v>
      </c>
      <c r="B1626" s="68"/>
      <c r="C1626" s="212" t="s">
        <v>115</v>
      </c>
      <c r="D1626" s="213">
        <v>45762</v>
      </c>
      <c r="E1626" s="191" t="s">
        <v>4688</v>
      </c>
      <c r="F1626" s="191" t="s">
        <v>3</v>
      </c>
      <c r="G1626" s="191">
        <v>2277595</v>
      </c>
      <c r="H1626" s="68"/>
      <c r="I1626" s="197" t="s">
        <v>6130</v>
      </c>
      <c r="J1626" s="68"/>
      <c r="K1626" s="68"/>
      <c r="L1626" s="68"/>
      <c r="M1626" s="68"/>
      <c r="N1626" s="348"/>
      <c r="O1626" s="348"/>
      <c r="P1626" s="214">
        <v>0</v>
      </c>
      <c r="Q1626" s="214">
        <v>12841.8</v>
      </c>
      <c r="R1626" s="68" t="s">
        <v>1479</v>
      </c>
      <c r="S1626" s="349"/>
      <c r="T1626" s="272"/>
    </row>
    <row r="1627" spans="1:20" ht="51">
      <c r="A1627" s="191" t="s">
        <v>542</v>
      </c>
      <c r="B1627" s="68"/>
      <c r="C1627" s="212" t="s">
        <v>687</v>
      </c>
      <c r="D1627" s="213">
        <v>45762</v>
      </c>
      <c r="E1627" s="191" t="s">
        <v>4689</v>
      </c>
      <c r="F1627" s="191" t="s">
        <v>6</v>
      </c>
      <c r="G1627" s="191">
        <v>3101058</v>
      </c>
      <c r="H1627" s="68"/>
      <c r="I1627" s="197" t="s">
        <v>6131</v>
      </c>
      <c r="J1627" s="68"/>
      <c r="K1627" s="68"/>
      <c r="L1627" s="68"/>
      <c r="M1627" s="68"/>
      <c r="N1627" s="348"/>
      <c r="O1627" s="348"/>
      <c r="P1627" s="214">
        <v>0</v>
      </c>
      <c r="Q1627" s="214">
        <v>2682487.0099999998</v>
      </c>
      <c r="R1627" s="68" t="s">
        <v>1479</v>
      </c>
      <c r="S1627" s="349"/>
      <c r="T1627" s="272"/>
    </row>
    <row r="1628" spans="1:20" ht="63.75">
      <c r="A1628" s="191">
        <v>513</v>
      </c>
      <c r="B1628" s="68"/>
      <c r="C1628" s="212" t="s">
        <v>160</v>
      </c>
      <c r="D1628" s="213">
        <v>45762</v>
      </c>
      <c r="E1628" s="191" t="s">
        <v>4690</v>
      </c>
      <c r="F1628" s="191" t="s">
        <v>14</v>
      </c>
      <c r="G1628" s="191">
        <v>3101379</v>
      </c>
      <c r="H1628" s="68"/>
      <c r="I1628" s="197" t="s">
        <v>6132</v>
      </c>
      <c r="J1628" s="68"/>
      <c r="K1628" s="68"/>
      <c r="L1628" s="68"/>
      <c r="M1628" s="68"/>
      <c r="N1628" s="348"/>
      <c r="O1628" s="348"/>
      <c r="P1628" s="214">
        <v>60</v>
      </c>
      <c r="Q1628" s="214">
        <v>0</v>
      </c>
      <c r="R1628" s="68" t="s">
        <v>1479</v>
      </c>
      <c r="S1628" s="349"/>
      <c r="T1628" s="272"/>
    </row>
    <row r="1629" spans="1:20" ht="63.75">
      <c r="A1629" s="191">
        <v>291</v>
      </c>
      <c r="B1629" s="68"/>
      <c r="C1629" s="212" t="s">
        <v>119</v>
      </c>
      <c r="D1629" s="213">
        <v>45762</v>
      </c>
      <c r="E1629" s="191" t="s">
        <v>4691</v>
      </c>
      <c r="F1629" s="191" t="s">
        <v>10</v>
      </c>
      <c r="G1629" s="191">
        <v>3101517</v>
      </c>
      <c r="H1629" s="68"/>
      <c r="I1629" s="197" t="s">
        <v>6133</v>
      </c>
      <c r="J1629" s="68"/>
      <c r="K1629" s="68"/>
      <c r="L1629" s="68"/>
      <c r="M1629" s="68"/>
      <c r="N1629" s="348"/>
      <c r="O1629" s="348"/>
      <c r="P1629" s="214">
        <v>60</v>
      </c>
      <c r="Q1629" s="214">
        <v>0</v>
      </c>
      <c r="R1629" s="68" t="s">
        <v>1479</v>
      </c>
      <c r="S1629" s="349"/>
      <c r="T1629" s="272"/>
    </row>
    <row r="1630" spans="1:20" ht="76.5">
      <c r="A1630" s="191">
        <v>383</v>
      </c>
      <c r="B1630" s="68"/>
      <c r="C1630" s="212" t="s">
        <v>1242</v>
      </c>
      <c r="D1630" s="213">
        <v>45762</v>
      </c>
      <c r="E1630" s="191" t="s">
        <v>4692</v>
      </c>
      <c r="F1630" s="191" t="s">
        <v>10</v>
      </c>
      <c r="G1630" s="191">
        <v>1124412</v>
      </c>
      <c r="H1630" s="68"/>
      <c r="I1630" s="197" t="s">
        <v>6134</v>
      </c>
      <c r="J1630" s="68"/>
      <c r="K1630" s="68"/>
      <c r="L1630" s="68"/>
      <c r="M1630" s="68"/>
      <c r="N1630" s="348"/>
      <c r="O1630" s="348"/>
      <c r="P1630" s="214">
        <v>60</v>
      </c>
      <c r="Q1630" s="214">
        <v>0</v>
      </c>
      <c r="R1630" s="68" t="s">
        <v>1479</v>
      </c>
      <c r="S1630" s="349"/>
      <c r="T1630" s="272"/>
    </row>
    <row r="1631" spans="1:20" ht="76.5">
      <c r="A1631" s="191">
        <v>513</v>
      </c>
      <c r="B1631" s="68"/>
      <c r="C1631" s="212" t="s">
        <v>160</v>
      </c>
      <c r="D1631" s="213">
        <v>45762</v>
      </c>
      <c r="E1631" s="191" t="s">
        <v>4693</v>
      </c>
      <c r="F1631" s="191" t="s">
        <v>10</v>
      </c>
      <c r="G1631" s="191">
        <v>1124467</v>
      </c>
      <c r="H1631" s="68"/>
      <c r="I1631" s="197" t="s">
        <v>6135</v>
      </c>
      <c r="J1631" s="68"/>
      <c r="K1631" s="68"/>
      <c r="L1631" s="68"/>
      <c r="M1631" s="68"/>
      <c r="N1631" s="348"/>
      <c r="O1631" s="348"/>
      <c r="P1631" s="214">
        <v>60</v>
      </c>
      <c r="Q1631" s="214">
        <v>0</v>
      </c>
      <c r="R1631" s="68" t="s">
        <v>1479</v>
      </c>
      <c r="S1631" s="349"/>
      <c r="T1631" s="272"/>
    </row>
    <row r="1632" spans="1:20" ht="76.5">
      <c r="A1632" s="191">
        <v>513</v>
      </c>
      <c r="B1632" s="68"/>
      <c r="C1632" s="212" t="s">
        <v>160</v>
      </c>
      <c r="D1632" s="213">
        <v>45762</v>
      </c>
      <c r="E1632" s="191" t="s">
        <v>4694</v>
      </c>
      <c r="F1632" s="191" t="s">
        <v>10</v>
      </c>
      <c r="G1632" s="191">
        <v>1124468</v>
      </c>
      <c r="H1632" s="68"/>
      <c r="I1632" s="197" t="s">
        <v>6136</v>
      </c>
      <c r="J1632" s="68"/>
      <c r="K1632" s="68"/>
      <c r="L1632" s="68"/>
      <c r="M1632" s="68"/>
      <c r="N1632" s="348"/>
      <c r="O1632" s="348"/>
      <c r="P1632" s="214">
        <v>60</v>
      </c>
      <c r="Q1632" s="214">
        <v>0</v>
      </c>
      <c r="R1632" s="68" t="s">
        <v>1479</v>
      </c>
      <c r="S1632" s="349"/>
      <c r="T1632" s="272"/>
    </row>
    <row r="1633" spans="1:20" ht="89.25">
      <c r="A1633" s="191">
        <v>513</v>
      </c>
      <c r="B1633" s="68"/>
      <c r="C1633" s="212" t="s">
        <v>160</v>
      </c>
      <c r="D1633" s="213">
        <v>45762</v>
      </c>
      <c r="E1633" s="191" t="s">
        <v>4695</v>
      </c>
      <c r="F1633" s="191" t="s">
        <v>635</v>
      </c>
      <c r="G1633" s="191">
        <v>11643147</v>
      </c>
      <c r="H1633" s="68"/>
      <c r="I1633" s="197" t="s">
        <v>6137</v>
      </c>
      <c r="J1633" s="68"/>
      <c r="K1633" s="68"/>
      <c r="L1633" s="68"/>
      <c r="M1633" s="68"/>
      <c r="N1633" s="348"/>
      <c r="O1633" s="348"/>
      <c r="P1633" s="214">
        <v>23511240.899999999</v>
      </c>
      <c r="Q1633" s="214">
        <v>0</v>
      </c>
      <c r="R1633" s="68" t="s">
        <v>1479</v>
      </c>
      <c r="S1633" s="349"/>
      <c r="T1633" s="272"/>
    </row>
    <row r="1634" spans="1:20" ht="76.5">
      <c r="A1634" s="191" t="s">
        <v>542</v>
      </c>
      <c r="B1634" s="68"/>
      <c r="C1634" s="212" t="s">
        <v>687</v>
      </c>
      <c r="D1634" s="213">
        <v>45762</v>
      </c>
      <c r="E1634" s="191" t="s">
        <v>4696</v>
      </c>
      <c r="F1634" s="191" t="s">
        <v>10</v>
      </c>
      <c r="G1634" s="191">
        <v>20020</v>
      </c>
      <c r="H1634" s="68"/>
      <c r="I1634" s="197" t="s">
        <v>6138</v>
      </c>
      <c r="J1634" s="68"/>
      <c r="K1634" s="68"/>
      <c r="L1634" s="68"/>
      <c r="M1634" s="68"/>
      <c r="N1634" s="348"/>
      <c r="O1634" s="348"/>
      <c r="P1634" s="214">
        <v>3283.73</v>
      </c>
      <c r="Q1634" s="214">
        <v>0</v>
      </c>
      <c r="R1634" s="68" t="s">
        <v>1479</v>
      </c>
      <c r="S1634" s="349"/>
      <c r="T1634" s="272"/>
    </row>
    <row r="1635" spans="1:20" ht="63.75">
      <c r="A1635" s="191" t="s">
        <v>542</v>
      </c>
      <c r="B1635" s="68"/>
      <c r="C1635" s="212" t="s">
        <v>687</v>
      </c>
      <c r="D1635" s="213">
        <v>45762</v>
      </c>
      <c r="E1635" s="191" t="s">
        <v>4697</v>
      </c>
      <c r="F1635" s="191" t="s">
        <v>10</v>
      </c>
      <c r="G1635" s="191">
        <v>20032</v>
      </c>
      <c r="H1635" s="68"/>
      <c r="I1635" s="197" t="s">
        <v>6139</v>
      </c>
      <c r="J1635" s="68"/>
      <c r="K1635" s="68"/>
      <c r="L1635" s="68"/>
      <c r="M1635" s="68"/>
      <c r="N1635" s="348"/>
      <c r="O1635" s="348"/>
      <c r="P1635" s="214">
        <v>426.13</v>
      </c>
      <c r="Q1635" s="214">
        <v>0</v>
      </c>
      <c r="R1635" s="68" t="s">
        <v>1479</v>
      </c>
      <c r="S1635" s="349"/>
      <c r="T1635" s="272"/>
    </row>
    <row r="1636" spans="1:20" ht="51">
      <c r="A1636" s="191" t="s">
        <v>542</v>
      </c>
      <c r="B1636" s="68"/>
      <c r="C1636" s="212" t="s">
        <v>687</v>
      </c>
      <c r="D1636" s="213">
        <v>45762</v>
      </c>
      <c r="E1636" s="191" t="s">
        <v>4698</v>
      </c>
      <c r="F1636" s="191" t="s">
        <v>10</v>
      </c>
      <c r="G1636" s="191">
        <v>19864</v>
      </c>
      <c r="H1636" s="68"/>
      <c r="I1636" s="197" t="s">
        <v>6140</v>
      </c>
      <c r="J1636" s="68"/>
      <c r="K1636" s="68"/>
      <c r="L1636" s="68"/>
      <c r="M1636" s="68"/>
      <c r="N1636" s="348"/>
      <c r="O1636" s="348"/>
      <c r="P1636" s="214">
        <v>930.41</v>
      </c>
      <c r="Q1636" s="214">
        <v>0</v>
      </c>
      <c r="R1636" s="68" t="s">
        <v>1479</v>
      </c>
      <c r="S1636" s="349"/>
      <c r="T1636" s="272"/>
    </row>
    <row r="1637" spans="1:20" ht="63.75">
      <c r="A1637" s="191" t="s">
        <v>542</v>
      </c>
      <c r="B1637" s="68"/>
      <c r="C1637" s="212" t="s">
        <v>687</v>
      </c>
      <c r="D1637" s="213">
        <v>45762</v>
      </c>
      <c r="E1637" s="191" t="s">
        <v>4699</v>
      </c>
      <c r="F1637" s="191" t="s">
        <v>10</v>
      </c>
      <c r="G1637" s="191">
        <v>20016</v>
      </c>
      <c r="H1637" s="68"/>
      <c r="I1637" s="197" t="s">
        <v>6141</v>
      </c>
      <c r="J1637" s="68"/>
      <c r="K1637" s="68"/>
      <c r="L1637" s="68"/>
      <c r="M1637" s="68"/>
      <c r="N1637" s="348"/>
      <c r="O1637" s="348"/>
      <c r="P1637" s="214">
        <v>377.97</v>
      </c>
      <c r="Q1637" s="214">
        <v>0</v>
      </c>
      <c r="R1637" s="68" t="s">
        <v>1479</v>
      </c>
      <c r="S1637" s="349"/>
      <c r="T1637" s="272"/>
    </row>
    <row r="1638" spans="1:20" ht="63.75">
      <c r="A1638" s="191" t="s">
        <v>542</v>
      </c>
      <c r="B1638" s="68"/>
      <c r="C1638" s="212" t="s">
        <v>687</v>
      </c>
      <c r="D1638" s="213">
        <v>45762</v>
      </c>
      <c r="E1638" s="191" t="s">
        <v>4700</v>
      </c>
      <c r="F1638" s="191" t="s">
        <v>10</v>
      </c>
      <c r="G1638" s="191">
        <v>20017</v>
      </c>
      <c r="H1638" s="68"/>
      <c r="I1638" s="197" t="s">
        <v>6142</v>
      </c>
      <c r="J1638" s="68"/>
      <c r="K1638" s="68"/>
      <c r="L1638" s="68"/>
      <c r="M1638" s="68"/>
      <c r="N1638" s="348"/>
      <c r="O1638" s="348"/>
      <c r="P1638" s="214">
        <v>362.2</v>
      </c>
      <c r="Q1638" s="214">
        <v>0</v>
      </c>
      <c r="R1638" s="68" t="s">
        <v>1479</v>
      </c>
      <c r="S1638" s="349"/>
      <c r="T1638" s="272"/>
    </row>
    <row r="1639" spans="1:20" ht="76.5">
      <c r="A1639" s="191" t="s">
        <v>542</v>
      </c>
      <c r="B1639" s="68"/>
      <c r="C1639" s="212" t="s">
        <v>687</v>
      </c>
      <c r="D1639" s="213">
        <v>45762</v>
      </c>
      <c r="E1639" s="191" t="s">
        <v>4701</v>
      </c>
      <c r="F1639" s="191" t="s">
        <v>10</v>
      </c>
      <c r="G1639" s="191">
        <v>20015</v>
      </c>
      <c r="H1639" s="68"/>
      <c r="I1639" s="197" t="s">
        <v>6143</v>
      </c>
      <c r="J1639" s="68"/>
      <c r="K1639" s="68"/>
      <c r="L1639" s="68"/>
      <c r="M1639" s="68"/>
      <c r="N1639" s="348"/>
      <c r="O1639" s="348"/>
      <c r="P1639" s="214">
        <v>2628.95</v>
      </c>
      <c r="Q1639" s="214">
        <v>0</v>
      </c>
      <c r="R1639" s="68" t="s">
        <v>1479</v>
      </c>
      <c r="S1639" s="349"/>
      <c r="T1639" s="272"/>
    </row>
    <row r="1640" spans="1:20" ht="76.5">
      <c r="A1640" s="191" t="s">
        <v>542</v>
      </c>
      <c r="B1640" s="68"/>
      <c r="C1640" s="212" t="s">
        <v>687</v>
      </c>
      <c r="D1640" s="213">
        <v>45762</v>
      </c>
      <c r="E1640" s="191" t="s">
        <v>4702</v>
      </c>
      <c r="F1640" s="191" t="s">
        <v>10</v>
      </c>
      <c r="G1640" s="191">
        <v>20018</v>
      </c>
      <c r="H1640" s="68"/>
      <c r="I1640" s="197" t="s">
        <v>6144</v>
      </c>
      <c r="J1640" s="68"/>
      <c r="K1640" s="68"/>
      <c r="L1640" s="68"/>
      <c r="M1640" s="68"/>
      <c r="N1640" s="348"/>
      <c r="O1640" s="348"/>
      <c r="P1640" s="214">
        <v>791.56</v>
      </c>
      <c r="Q1640" s="214">
        <v>0</v>
      </c>
      <c r="R1640" s="68" t="s">
        <v>1479</v>
      </c>
      <c r="S1640" s="349"/>
      <c r="T1640" s="272"/>
    </row>
    <row r="1641" spans="1:20" ht="76.5">
      <c r="A1641" s="191" t="s">
        <v>542</v>
      </c>
      <c r="B1641" s="68"/>
      <c r="C1641" s="212" t="s">
        <v>687</v>
      </c>
      <c r="D1641" s="213">
        <v>45762</v>
      </c>
      <c r="E1641" s="191" t="s">
        <v>4703</v>
      </c>
      <c r="F1641" s="191" t="s">
        <v>10</v>
      </c>
      <c r="G1641" s="191">
        <v>20036</v>
      </c>
      <c r="H1641" s="68"/>
      <c r="I1641" s="197" t="s">
        <v>6145</v>
      </c>
      <c r="J1641" s="68"/>
      <c r="K1641" s="68"/>
      <c r="L1641" s="68"/>
      <c r="M1641" s="68"/>
      <c r="N1641" s="348"/>
      <c r="O1641" s="348"/>
      <c r="P1641" s="214">
        <v>14975.78</v>
      </c>
      <c r="Q1641" s="214">
        <v>0</v>
      </c>
      <c r="R1641" s="68" t="s">
        <v>1479</v>
      </c>
      <c r="S1641" s="349"/>
      <c r="T1641" s="272"/>
    </row>
    <row r="1642" spans="1:20" ht="76.5">
      <c r="A1642" s="191" t="s">
        <v>542</v>
      </c>
      <c r="B1642" s="68"/>
      <c r="C1642" s="212" t="s">
        <v>687</v>
      </c>
      <c r="D1642" s="213">
        <v>45762</v>
      </c>
      <c r="E1642" s="191" t="s">
        <v>4704</v>
      </c>
      <c r="F1642" s="191" t="s">
        <v>10</v>
      </c>
      <c r="G1642" s="191">
        <v>20013</v>
      </c>
      <c r="H1642" s="68"/>
      <c r="I1642" s="197" t="s">
        <v>6146</v>
      </c>
      <c r="J1642" s="68"/>
      <c r="K1642" s="68"/>
      <c r="L1642" s="68"/>
      <c r="M1642" s="68"/>
      <c r="N1642" s="348"/>
      <c r="O1642" s="348"/>
      <c r="P1642" s="214">
        <v>14547.85</v>
      </c>
      <c r="Q1642" s="214">
        <v>0</v>
      </c>
      <c r="R1642" s="68" t="s">
        <v>1479</v>
      </c>
      <c r="S1642" s="349"/>
      <c r="T1642" s="272"/>
    </row>
    <row r="1643" spans="1:20" ht="76.5">
      <c r="A1643" s="191" t="s">
        <v>542</v>
      </c>
      <c r="B1643" s="68"/>
      <c r="C1643" s="212" t="s">
        <v>687</v>
      </c>
      <c r="D1643" s="213">
        <v>45762</v>
      </c>
      <c r="E1643" s="191" t="s">
        <v>4705</v>
      </c>
      <c r="F1643" s="191" t="s">
        <v>10</v>
      </c>
      <c r="G1643" s="191">
        <v>20014</v>
      </c>
      <c r="H1643" s="68"/>
      <c r="I1643" s="197" t="s">
        <v>6147</v>
      </c>
      <c r="J1643" s="68"/>
      <c r="K1643" s="68"/>
      <c r="L1643" s="68"/>
      <c r="M1643" s="68"/>
      <c r="N1643" s="348"/>
      <c r="O1643" s="348"/>
      <c r="P1643" s="214">
        <v>436.9</v>
      </c>
      <c r="Q1643" s="214">
        <v>0</v>
      </c>
      <c r="R1643" s="68" t="s">
        <v>1479</v>
      </c>
      <c r="S1643" s="349"/>
      <c r="T1643" s="272"/>
    </row>
    <row r="1644" spans="1:20" ht="76.5">
      <c r="A1644" s="191" t="s">
        <v>542</v>
      </c>
      <c r="B1644" s="68"/>
      <c r="C1644" s="212" t="s">
        <v>687</v>
      </c>
      <c r="D1644" s="213">
        <v>45762</v>
      </c>
      <c r="E1644" s="191" t="s">
        <v>4706</v>
      </c>
      <c r="F1644" s="191" t="s">
        <v>10</v>
      </c>
      <c r="G1644" s="191">
        <v>20035</v>
      </c>
      <c r="H1644" s="68"/>
      <c r="I1644" s="197" t="s">
        <v>6148</v>
      </c>
      <c r="J1644" s="68"/>
      <c r="K1644" s="68"/>
      <c r="L1644" s="68"/>
      <c r="M1644" s="68"/>
      <c r="N1644" s="348"/>
      <c r="O1644" s="348"/>
      <c r="P1644" s="214">
        <v>13408.34</v>
      </c>
      <c r="Q1644" s="214">
        <v>0</v>
      </c>
      <c r="R1644" s="68" t="s">
        <v>1479</v>
      </c>
      <c r="S1644" s="349"/>
      <c r="T1644" s="272"/>
    </row>
    <row r="1645" spans="1:20" ht="76.5">
      <c r="A1645" s="191" t="s">
        <v>542</v>
      </c>
      <c r="B1645" s="68"/>
      <c r="C1645" s="212" t="s">
        <v>687</v>
      </c>
      <c r="D1645" s="213">
        <v>45762</v>
      </c>
      <c r="E1645" s="191" t="s">
        <v>4707</v>
      </c>
      <c r="F1645" s="191" t="s">
        <v>10</v>
      </c>
      <c r="G1645" s="191">
        <v>20034</v>
      </c>
      <c r="H1645" s="68"/>
      <c r="I1645" s="197" t="s">
        <v>6149</v>
      </c>
      <c r="J1645" s="68"/>
      <c r="K1645" s="68"/>
      <c r="L1645" s="68"/>
      <c r="M1645" s="68"/>
      <c r="N1645" s="348"/>
      <c r="O1645" s="348"/>
      <c r="P1645" s="214">
        <v>448.7</v>
      </c>
      <c r="Q1645" s="214">
        <v>0</v>
      </c>
      <c r="R1645" s="68" t="s">
        <v>1479</v>
      </c>
      <c r="S1645" s="349"/>
      <c r="T1645" s="272"/>
    </row>
    <row r="1646" spans="1:20" ht="76.5">
      <c r="A1646" s="191" t="s">
        <v>542</v>
      </c>
      <c r="B1646" s="68"/>
      <c r="C1646" s="212" t="s">
        <v>687</v>
      </c>
      <c r="D1646" s="213">
        <v>45762</v>
      </c>
      <c r="E1646" s="191" t="s">
        <v>4708</v>
      </c>
      <c r="F1646" s="191" t="s">
        <v>10</v>
      </c>
      <c r="G1646" s="191">
        <v>20033</v>
      </c>
      <c r="H1646" s="68"/>
      <c r="I1646" s="197" t="s">
        <v>6150</v>
      </c>
      <c r="J1646" s="68"/>
      <c r="K1646" s="68"/>
      <c r="L1646" s="68"/>
      <c r="M1646" s="68"/>
      <c r="N1646" s="348"/>
      <c r="O1646" s="348"/>
      <c r="P1646" s="214">
        <v>6764.77</v>
      </c>
      <c r="Q1646" s="214">
        <v>0</v>
      </c>
      <c r="R1646" s="68" t="s">
        <v>1479</v>
      </c>
      <c r="S1646" s="349"/>
      <c r="T1646" s="272"/>
    </row>
    <row r="1647" spans="1:20" ht="63.75">
      <c r="A1647" s="191" t="s">
        <v>542</v>
      </c>
      <c r="B1647" s="68"/>
      <c r="C1647" s="212" t="s">
        <v>687</v>
      </c>
      <c r="D1647" s="213">
        <v>45762</v>
      </c>
      <c r="E1647" s="191" t="s">
        <v>4709</v>
      </c>
      <c r="F1647" s="191" t="s">
        <v>10</v>
      </c>
      <c r="G1647" s="191">
        <v>20019</v>
      </c>
      <c r="H1647" s="68"/>
      <c r="I1647" s="197" t="s">
        <v>6151</v>
      </c>
      <c r="J1647" s="68"/>
      <c r="K1647" s="68"/>
      <c r="L1647" s="68"/>
      <c r="M1647" s="68"/>
      <c r="N1647" s="348"/>
      <c r="O1647" s="348"/>
      <c r="P1647" s="214">
        <v>376.33</v>
      </c>
      <c r="Q1647" s="214">
        <v>0</v>
      </c>
      <c r="R1647" s="68" t="s">
        <v>1479</v>
      </c>
      <c r="S1647" s="349"/>
      <c r="T1647" s="272"/>
    </row>
    <row r="1648" spans="1:20" ht="76.5">
      <c r="A1648" s="191" t="s">
        <v>542</v>
      </c>
      <c r="B1648" s="68"/>
      <c r="C1648" s="212" t="s">
        <v>687</v>
      </c>
      <c r="D1648" s="213">
        <v>45762</v>
      </c>
      <c r="E1648" s="191" t="s">
        <v>4710</v>
      </c>
      <c r="F1648" s="191" t="s">
        <v>10</v>
      </c>
      <c r="G1648" s="191">
        <v>20031</v>
      </c>
      <c r="H1648" s="68"/>
      <c r="I1648" s="197" t="s">
        <v>6152</v>
      </c>
      <c r="J1648" s="68"/>
      <c r="K1648" s="68"/>
      <c r="L1648" s="68"/>
      <c r="M1648" s="68"/>
      <c r="N1648" s="348"/>
      <c r="O1648" s="348"/>
      <c r="P1648" s="214">
        <v>539.39</v>
      </c>
      <c r="Q1648" s="214">
        <v>0</v>
      </c>
      <c r="R1648" s="68" t="s">
        <v>1479</v>
      </c>
      <c r="S1648" s="349"/>
      <c r="T1648" s="272"/>
    </row>
    <row r="1649" spans="1:20" ht="76.5">
      <c r="A1649" s="191" t="s">
        <v>542</v>
      </c>
      <c r="B1649" s="68"/>
      <c r="C1649" s="212" t="s">
        <v>687</v>
      </c>
      <c r="D1649" s="213">
        <v>45762</v>
      </c>
      <c r="E1649" s="191" t="s">
        <v>4711</v>
      </c>
      <c r="F1649" s="191" t="s">
        <v>10</v>
      </c>
      <c r="G1649" s="191">
        <v>20057</v>
      </c>
      <c r="H1649" s="68"/>
      <c r="I1649" s="197" t="s">
        <v>6153</v>
      </c>
      <c r="J1649" s="68"/>
      <c r="K1649" s="68"/>
      <c r="L1649" s="68"/>
      <c r="M1649" s="68"/>
      <c r="N1649" s="348"/>
      <c r="O1649" s="348"/>
      <c r="P1649" s="214">
        <v>6371.49</v>
      </c>
      <c r="Q1649" s="214">
        <v>0</v>
      </c>
      <c r="R1649" s="68" t="s">
        <v>1479</v>
      </c>
      <c r="S1649" s="349"/>
      <c r="T1649" s="272"/>
    </row>
    <row r="1650" spans="1:20" ht="76.5">
      <c r="A1650" s="191" t="s">
        <v>542</v>
      </c>
      <c r="B1650" s="68"/>
      <c r="C1650" s="212" t="s">
        <v>687</v>
      </c>
      <c r="D1650" s="213">
        <v>45762</v>
      </c>
      <c r="E1650" s="191" t="s">
        <v>4712</v>
      </c>
      <c r="F1650" s="191" t="s">
        <v>10</v>
      </c>
      <c r="G1650" s="191">
        <v>19969</v>
      </c>
      <c r="H1650" s="68"/>
      <c r="I1650" s="197" t="s">
        <v>6154</v>
      </c>
      <c r="J1650" s="68"/>
      <c r="K1650" s="68"/>
      <c r="L1650" s="68"/>
      <c r="M1650" s="68"/>
      <c r="N1650" s="348"/>
      <c r="O1650" s="348"/>
      <c r="P1650" s="214">
        <v>13788.52</v>
      </c>
      <c r="Q1650" s="214">
        <v>0</v>
      </c>
      <c r="R1650" s="68" t="s">
        <v>1479</v>
      </c>
      <c r="S1650" s="349"/>
      <c r="T1650" s="272"/>
    </row>
    <row r="1651" spans="1:20" ht="76.5">
      <c r="A1651" s="191" t="s">
        <v>542</v>
      </c>
      <c r="B1651" s="68"/>
      <c r="C1651" s="212" t="s">
        <v>687</v>
      </c>
      <c r="D1651" s="213">
        <v>45762</v>
      </c>
      <c r="E1651" s="191" t="s">
        <v>4713</v>
      </c>
      <c r="F1651" s="191" t="s">
        <v>10</v>
      </c>
      <c r="G1651" s="191">
        <v>20029</v>
      </c>
      <c r="H1651" s="68"/>
      <c r="I1651" s="197" t="s">
        <v>6155</v>
      </c>
      <c r="J1651" s="68"/>
      <c r="K1651" s="68"/>
      <c r="L1651" s="68"/>
      <c r="M1651" s="68"/>
      <c r="N1651" s="348"/>
      <c r="O1651" s="348"/>
      <c r="P1651" s="214">
        <v>3948.12</v>
      </c>
      <c r="Q1651" s="214">
        <v>0</v>
      </c>
      <c r="R1651" s="68" t="s">
        <v>1479</v>
      </c>
      <c r="S1651" s="349"/>
      <c r="T1651" s="272"/>
    </row>
    <row r="1652" spans="1:20" ht="76.5">
      <c r="A1652" s="191" t="s">
        <v>542</v>
      </c>
      <c r="B1652" s="68"/>
      <c r="C1652" s="212" t="s">
        <v>687</v>
      </c>
      <c r="D1652" s="213">
        <v>45762</v>
      </c>
      <c r="E1652" s="191" t="s">
        <v>4714</v>
      </c>
      <c r="F1652" s="191" t="s">
        <v>10</v>
      </c>
      <c r="G1652" s="191">
        <v>19967</v>
      </c>
      <c r="H1652" s="68"/>
      <c r="I1652" s="197" t="s">
        <v>6156</v>
      </c>
      <c r="J1652" s="68"/>
      <c r="K1652" s="68"/>
      <c r="L1652" s="68"/>
      <c r="M1652" s="68"/>
      <c r="N1652" s="348"/>
      <c r="O1652" s="348"/>
      <c r="P1652" s="214">
        <v>1744.69</v>
      </c>
      <c r="Q1652" s="214">
        <v>0</v>
      </c>
      <c r="R1652" s="68" t="s">
        <v>1479</v>
      </c>
      <c r="S1652" s="349"/>
      <c r="T1652" s="272"/>
    </row>
    <row r="1653" spans="1:20" ht="63.75">
      <c r="A1653" s="191" t="s">
        <v>542</v>
      </c>
      <c r="B1653" s="68"/>
      <c r="C1653" s="212" t="s">
        <v>687</v>
      </c>
      <c r="D1653" s="213">
        <v>45762</v>
      </c>
      <c r="E1653" s="191" t="s">
        <v>4715</v>
      </c>
      <c r="F1653" s="191" t="s">
        <v>10</v>
      </c>
      <c r="G1653" s="191">
        <v>19968</v>
      </c>
      <c r="H1653" s="68"/>
      <c r="I1653" s="197" t="s">
        <v>6157</v>
      </c>
      <c r="J1653" s="68"/>
      <c r="K1653" s="68"/>
      <c r="L1653" s="68"/>
      <c r="M1653" s="68"/>
      <c r="N1653" s="348"/>
      <c r="O1653" s="348"/>
      <c r="P1653" s="214">
        <v>367.89</v>
      </c>
      <c r="Q1653" s="214">
        <v>0</v>
      </c>
      <c r="R1653" s="68" t="s">
        <v>1479</v>
      </c>
      <c r="S1653" s="349"/>
      <c r="T1653" s="272"/>
    </row>
    <row r="1654" spans="1:20" ht="76.5">
      <c r="A1654" s="191" t="s">
        <v>542</v>
      </c>
      <c r="B1654" s="68"/>
      <c r="C1654" s="212" t="s">
        <v>687</v>
      </c>
      <c r="D1654" s="213">
        <v>45762</v>
      </c>
      <c r="E1654" s="191" t="s">
        <v>4716</v>
      </c>
      <c r="F1654" s="191" t="s">
        <v>10</v>
      </c>
      <c r="G1654" s="191">
        <v>19971</v>
      </c>
      <c r="H1654" s="68"/>
      <c r="I1654" s="197" t="s">
        <v>6158</v>
      </c>
      <c r="J1654" s="68"/>
      <c r="K1654" s="68"/>
      <c r="L1654" s="68"/>
      <c r="M1654" s="68"/>
      <c r="N1654" s="348"/>
      <c r="O1654" s="348"/>
      <c r="P1654" s="214">
        <v>437.59</v>
      </c>
      <c r="Q1654" s="214">
        <v>0</v>
      </c>
      <c r="R1654" s="68" t="s">
        <v>1479</v>
      </c>
      <c r="S1654" s="349"/>
      <c r="T1654" s="272"/>
    </row>
    <row r="1655" spans="1:20" ht="76.5">
      <c r="A1655" s="191" t="s">
        <v>542</v>
      </c>
      <c r="B1655" s="68"/>
      <c r="C1655" s="212" t="s">
        <v>687</v>
      </c>
      <c r="D1655" s="213">
        <v>45762</v>
      </c>
      <c r="E1655" s="191" t="s">
        <v>4717</v>
      </c>
      <c r="F1655" s="191" t="s">
        <v>10</v>
      </c>
      <c r="G1655" s="191">
        <v>20030</v>
      </c>
      <c r="H1655" s="68"/>
      <c r="I1655" s="197" t="s">
        <v>6159</v>
      </c>
      <c r="J1655" s="68"/>
      <c r="K1655" s="68"/>
      <c r="L1655" s="68"/>
      <c r="M1655" s="68"/>
      <c r="N1655" s="348"/>
      <c r="O1655" s="348"/>
      <c r="P1655" s="214">
        <v>14516.71</v>
      </c>
      <c r="Q1655" s="214">
        <v>0</v>
      </c>
      <c r="R1655" s="68" t="s">
        <v>1479</v>
      </c>
      <c r="S1655" s="349"/>
      <c r="T1655" s="272"/>
    </row>
    <row r="1656" spans="1:20" ht="89.25">
      <c r="A1656" s="191">
        <v>311</v>
      </c>
      <c r="B1656" s="68"/>
      <c r="C1656" s="212" t="s">
        <v>132</v>
      </c>
      <c r="D1656" s="213">
        <v>45762</v>
      </c>
      <c r="E1656" s="191" t="s">
        <v>4718</v>
      </c>
      <c r="F1656" s="191" t="s">
        <v>12</v>
      </c>
      <c r="G1656" s="191">
        <v>22888</v>
      </c>
      <c r="H1656" s="68"/>
      <c r="I1656" s="197" t="s">
        <v>6160</v>
      </c>
      <c r="J1656" s="68"/>
      <c r="K1656" s="68"/>
      <c r="L1656" s="68"/>
      <c r="M1656" s="68"/>
      <c r="N1656" s="348"/>
      <c r="O1656" s="348"/>
      <c r="P1656" s="214">
        <v>4860.8</v>
      </c>
      <c r="Q1656" s="214">
        <v>0</v>
      </c>
      <c r="R1656" s="68" t="s">
        <v>1479</v>
      </c>
      <c r="S1656" s="349"/>
      <c r="T1656" s="272"/>
    </row>
    <row r="1657" spans="1:20" ht="51">
      <c r="A1657" s="191">
        <v>383</v>
      </c>
      <c r="B1657" s="68"/>
      <c r="C1657" s="212" t="s">
        <v>1242</v>
      </c>
      <c r="D1657" s="213">
        <v>45763</v>
      </c>
      <c r="E1657" s="191" t="s">
        <v>4719</v>
      </c>
      <c r="F1657" s="191" t="s">
        <v>3</v>
      </c>
      <c r="G1657" s="191">
        <v>2277938</v>
      </c>
      <c r="H1657" s="68"/>
      <c r="I1657" s="197" t="s">
        <v>1919</v>
      </c>
      <c r="J1657" s="68"/>
      <c r="K1657" s="68"/>
      <c r="L1657" s="68"/>
      <c r="M1657" s="68"/>
      <c r="N1657" s="348"/>
      <c r="O1657" s="348"/>
      <c r="P1657" s="214">
        <v>0</v>
      </c>
      <c r="Q1657" s="214">
        <v>6919</v>
      </c>
      <c r="R1657" s="68" t="s">
        <v>1479</v>
      </c>
      <c r="S1657" s="349"/>
      <c r="T1657" s="272"/>
    </row>
    <row r="1658" spans="1:20" ht="51">
      <c r="A1658" s="191">
        <v>383</v>
      </c>
      <c r="B1658" s="68"/>
      <c r="C1658" s="212" t="s">
        <v>1242</v>
      </c>
      <c r="D1658" s="213">
        <v>45763</v>
      </c>
      <c r="E1658" s="191" t="s">
        <v>4720</v>
      </c>
      <c r="F1658" s="191" t="s">
        <v>3</v>
      </c>
      <c r="G1658" s="191">
        <v>2277936</v>
      </c>
      <c r="H1658" s="68"/>
      <c r="I1658" s="197" t="s">
        <v>1919</v>
      </c>
      <c r="J1658" s="68"/>
      <c r="K1658" s="68"/>
      <c r="L1658" s="68"/>
      <c r="M1658" s="68"/>
      <c r="N1658" s="348"/>
      <c r="O1658" s="348"/>
      <c r="P1658" s="214">
        <v>0</v>
      </c>
      <c r="Q1658" s="214">
        <v>570</v>
      </c>
      <c r="R1658" s="68" t="s">
        <v>1479</v>
      </c>
      <c r="S1658" s="349"/>
      <c r="T1658" s="272"/>
    </row>
    <row r="1659" spans="1:20" ht="51">
      <c r="A1659" s="191">
        <v>383</v>
      </c>
      <c r="B1659" s="68"/>
      <c r="C1659" s="212" t="s">
        <v>1242</v>
      </c>
      <c r="D1659" s="213">
        <v>45763</v>
      </c>
      <c r="E1659" s="191" t="s">
        <v>4721</v>
      </c>
      <c r="F1659" s="191" t="s">
        <v>3</v>
      </c>
      <c r="G1659" s="191">
        <v>2277940</v>
      </c>
      <c r="H1659" s="68"/>
      <c r="I1659" s="197" t="s">
        <v>6161</v>
      </c>
      <c r="J1659" s="68"/>
      <c r="K1659" s="68"/>
      <c r="L1659" s="68"/>
      <c r="M1659" s="68"/>
      <c r="N1659" s="348"/>
      <c r="O1659" s="348"/>
      <c r="P1659" s="214">
        <v>0</v>
      </c>
      <c r="Q1659" s="214">
        <v>6739</v>
      </c>
      <c r="R1659" s="68" t="s">
        <v>1479</v>
      </c>
      <c r="S1659" s="349"/>
      <c r="T1659" s="272"/>
    </row>
    <row r="1660" spans="1:20" ht="51">
      <c r="A1660" s="191">
        <v>383</v>
      </c>
      <c r="B1660" s="68"/>
      <c r="C1660" s="212" t="s">
        <v>1242</v>
      </c>
      <c r="D1660" s="213">
        <v>45763</v>
      </c>
      <c r="E1660" s="191" t="s">
        <v>4722</v>
      </c>
      <c r="F1660" s="191" t="s">
        <v>3</v>
      </c>
      <c r="G1660" s="191">
        <v>2277943</v>
      </c>
      <c r="H1660" s="68"/>
      <c r="I1660" s="197" t="s">
        <v>6162</v>
      </c>
      <c r="J1660" s="68"/>
      <c r="K1660" s="68"/>
      <c r="L1660" s="68"/>
      <c r="M1660" s="68"/>
      <c r="N1660" s="348"/>
      <c r="O1660" s="348"/>
      <c r="P1660" s="214">
        <v>0</v>
      </c>
      <c r="Q1660" s="214">
        <v>1681</v>
      </c>
      <c r="R1660" s="68" t="s">
        <v>1479</v>
      </c>
      <c r="S1660" s="349"/>
      <c r="T1660" s="272"/>
    </row>
    <row r="1661" spans="1:20" ht="51">
      <c r="A1661" s="191">
        <v>383</v>
      </c>
      <c r="B1661" s="68"/>
      <c r="C1661" s="212" t="s">
        <v>1242</v>
      </c>
      <c r="D1661" s="213">
        <v>45763</v>
      </c>
      <c r="E1661" s="191" t="s">
        <v>4723</v>
      </c>
      <c r="F1661" s="191" t="s">
        <v>3</v>
      </c>
      <c r="G1661" s="191">
        <v>2277944</v>
      </c>
      <c r="H1661" s="68"/>
      <c r="I1661" s="197" t="s">
        <v>6163</v>
      </c>
      <c r="J1661" s="68"/>
      <c r="K1661" s="68"/>
      <c r="L1661" s="68"/>
      <c r="M1661" s="68"/>
      <c r="N1661" s="348"/>
      <c r="O1661" s="348"/>
      <c r="P1661" s="214">
        <v>0</v>
      </c>
      <c r="Q1661" s="214">
        <v>9938.5</v>
      </c>
      <c r="R1661" s="68" t="s">
        <v>1479</v>
      </c>
      <c r="S1661" s="349"/>
      <c r="T1661" s="272"/>
    </row>
    <row r="1662" spans="1:20" ht="51">
      <c r="A1662" s="191">
        <v>383</v>
      </c>
      <c r="B1662" s="68"/>
      <c r="C1662" s="212" t="s">
        <v>1242</v>
      </c>
      <c r="D1662" s="213">
        <v>45763</v>
      </c>
      <c r="E1662" s="191" t="s">
        <v>4724</v>
      </c>
      <c r="F1662" s="191" t="s">
        <v>3</v>
      </c>
      <c r="G1662" s="191">
        <v>2277945</v>
      </c>
      <c r="H1662" s="68"/>
      <c r="I1662" s="197" t="s">
        <v>6164</v>
      </c>
      <c r="J1662" s="68"/>
      <c r="K1662" s="68"/>
      <c r="L1662" s="68"/>
      <c r="M1662" s="68"/>
      <c r="N1662" s="348"/>
      <c r="O1662" s="348"/>
      <c r="P1662" s="214">
        <v>0</v>
      </c>
      <c r="Q1662" s="214">
        <v>36262</v>
      </c>
      <c r="R1662" s="68" t="s">
        <v>1479</v>
      </c>
      <c r="S1662" s="349"/>
      <c r="T1662" s="272"/>
    </row>
    <row r="1663" spans="1:20" ht="51">
      <c r="A1663" s="191">
        <v>383</v>
      </c>
      <c r="B1663" s="68"/>
      <c r="C1663" s="212" t="s">
        <v>1242</v>
      </c>
      <c r="D1663" s="213">
        <v>45763</v>
      </c>
      <c r="E1663" s="191" t="s">
        <v>4725</v>
      </c>
      <c r="F1663" s="191" t="s">
        <v>3</v>
      </c>
      <c r="G1663" s="191">
        <v>2277946</v>
      </c>
      <c r="H1663" s="68"/>
      <c r="I1663" s="197" t="s">
        <v>6165</v>
      </c>
      <c r="J1663" s="68"/>
      <c r="K1663" s="68"/>
      <c r="L1663" s="68"/>
      <c r="M1663" s="68"/>
      <c r="N1663" s="348"/>
      <c r="O1663" s="348"/>
      <c r="P1663" s="214">
        <v>0</v>
      </c>
      <c r="Q1663" s="214">
        <v>16454</v>
      </c>
      <c r="R1663" s="68" t="s">
        <v>1479</v>
      </c>
      <c r="S1663" s="349"/>
      <c r="T1663" s="272"/>
    </row>
    <row r="1664" spans="1:20" ht="51">
      <c r="A1664" s="191">
        <v>383</v>
      </c>
      <c r="B1664" s="68"/>
      <c r="C1664" s="212" t="s">
        <v>1242</v>
      </c>
      <c r="D1664" s="213">
        <v>45763</v>
      </c>
      <c r="E1664" s="191" t="s">
        <v>4726</v>
      </c>
      <c r="F1664" s="191" t="s">
        <v>3</v>
      </c>
      <c r="G1664" s="191">
        <v>2277949</v>
      </c>
      <c r="H1664" s="68"/>
      <c r="I1664" s="197" t="s">
        <v>6166</v>
      </c>
      <c r="J1664" s="68"/>
      <c r="K1664" s="68"/>
      <c r="L1664" s="68"/>
      <c r="M1664" s="68"/>
      <c r="N1664" s="348"/>
      <c r="O1664" s="348"/>
      <c r="P1664" s="214">
        <v>0</v>
      </c>
      <c r="Q1664" s="214">
        <v>6374.5</v>
      </c>
      <c r="R1664" s="68" t="s">
        <v>1479</v>
      </c>
      <c r="S1664" s="349"/>
      <c r="T1664" s="272"/>
    </row>
    <row r="1665" spans="1:20" ht="51">
      <c r="A1665" s="191">
        <v>383</v>
      </c>
      <c r="B1665" s="68"/>
      <c r="C1665" s="212" t="s">
        <v>1242</v>
      </c>
      <c r="D1665" s="213">
        <v>45763</v>
      </c>
      <c r="E1665" s="191" t="s">
        <v>4727</v>
      </c>
      <c r="F1665" s="191" t="s">
        <v>3</v>
      </c>
      <c r="G1665" s="191">
        <v>2277950</v>
      </c>
      <c r="H1665" s="68"/>
      <c r="I1665" s="197" t="s">
        <v>3730</v>
      </c>
      <c r="J1665" s="68"/>
      <c r="K1665" s="68"/>
      <c r="L1665" s="68"/>
      <c r="M1665" s="68"/>
      <c r="N1665" s="348"/>
      <c r="O1665" s="348"/>
      <c r="P1665" s="214">
        <v>0</v>
      </c>
      <c r="Q1665" s="214">
        <v>57</v>
      </c>
      <c r="R1665" s="68" t="s">
        <v>1479</v>
      </c>
      <c r="S1665" s="349"/>
      <c r="T1665" s="272"/>
    </row>
    <row r="1666" spans="1:20" ht="51">
      <c r="A1666" s="191">
        <v>383</v>
      </c>
      <c r="B1666" s="68"/>
      <c r="C1666" s="212" t="s">
        <v>1242</v>
      </c>
      <c r="D1666" s="213">
        <v>45763</v>
      </c>
      <c r="E1666" s="191" t="s">
        <v>4728</v>
      </c>
      <c r="F1666" s="191" t="s">
        <v>3</v>
      </c>
      <c r="G1666" s="191">
        <v>2277952</v>
      </c>
      <c r="H1666" s="68"/>
      <c r="I1666" s="197" t="s">
        <v>6167</v>
      </c>
      <c r="J1666" s="68"/>
      <c r="K1666" s="68"/>
      <c r="L1666" s="68"/>
      <c r="M1666" s="68"/>
      <c r="N1666" s="348"/>
      <c r="O1666" s="348"/>
      <c r="P1666" s="214">
        <v>0</v>
      </c>
      <c r="Q1666" s="214">
        <v>1541</v>
      </c>
      <c r="R1666" s="68" t="s">
        <v>1479</v>
      </c>
      <c r="S1666" s="349"/>
      <c r="T1666" s="272"/>
    </row>
    <row r="1667" spans="1:20" ht="51">
      <c r="A1667" s="191">
        <v>383</v>
      </c>
      <c r="B1667" s="68"/>
      <c r="C1667" s="212" t="s">
        <v>1242</v>
      </c>
      <c r="D1667" s="213">
        <v>45763</v>
      </c>
      <c r="E1667" s="191" t="s">
        <v>4729</v>
      </c>
      <c r="F1667" s="191" t="s">
        <v>3</v>
      </c>
      <c r="G1667" s="191">
        <v>2277953</v>
      </c>
      <c r="H1667" s="68"/>
      <c r="I1667" s="197" t="s">
        <v>6168</v>
      </c>
      <c r="J1667" s="68"/>
      <c r="K1667" s="68"/>
      <c r="L1667" s="68"/>
      <c r="M1667" s="68"/>
      <c r="N1667" s="348"/>
      <c r="O1667" s="348"/>
      <c r="P1667" s="214">
        <v>0</v>
      </c>
      <c r="Q1667" s="214">
        <v>3381.5</v>
      </c>
      <c r="R1667" s="68" t="s">
        <v>1479</v>
      </c>
      <c r="S1667" s="349"/>
      <c r="T1667" s="272"/>
    </row>
    <row r="1668" spans="1:20" ht="51">
      <c r="A1668" s="191">
        <v>383</v>
      </c>
      <c r="B1668" s="68"/>
      <c r="C1668" s="212" t="s">
        <v>1242</v>
      </c>
      <c r="D1668" s="213">
        <v>45763</v>
      </c>
      <c r="E1668" s="191" t="s">
        <v>4730</v>
      </c>
      <c r="F1668" s="191" t="s">
        <v>3</v>
      </c>
      <c r="G1668" s="191">
        <v>2277954</v>
      </c>
      <c r="H1668" s="68"/>
      <c r="I1668" s="197" t="s">
        <v>6169</v>
      </c>
      <c r="J1668" s="68"/>
      <c r="K1668" s="68"/>
      <c r="L1668" s="68"/>
      <c r="M1668" s="68"/>
      <c r="N1668" s="348"/>
      <c r="O1668" s="348"/>
      <c r="P1668" s="214">
        <v>0</v>
      </c>
      <c r="Q1668" s="214">
        <v>2920</v>
      </c>
      <c r="R1668" s="68" t="s">
        <v>1479</v>
      </c>
      <c r="S1668" s="349"/>
      <c r="T1668" s="272"/>
    </row>
    <row r="1669" spans="1:20" ht="51">
      <c r="A1669" s="191">
        <v>383</v>
      </c>
      <c r="B1669" s="68"/>
      <c r="C1669" s="212" t="s">
        <v>1242</v>
      </c>
      <c r="D1669" s="213">
        <v>45763</v>
      </c>
      <c r="E1669" s="191" t="s">
        <v>4731</v>
      </c>
      <c r="F1669" s="191" t="s">
        <v>3</v>
      </c>
      <c r="G1669" s="191">
        <v>2277955</v>
      </c>
      <c r="H1669" s="68"/>
      <c r="I1669" s="197" t="s">
        <v>3732</v>
      </c>
      <c r="J1669" s="68"/>
      <c r="K1669" s="68"/>
      <c r="L1669" s="68"/>
      <c r="M1669" s="68"/>
      <c r="N1669" s="348"/>
      <c r="O1669" s="348"/>
      <c r="P1669" s="214">
        <v>0</v>
      </c>
      <c r="Q1669" s="214">
        <v>487.83</v>
      </c>
      <c r="R1669" s="68" t="s">
        <v>1479</v>
      </c>
      <c r="S1669" s="349"/>
      <c r="T1669" s="272"/>
    </row>
    <row r="1670" spans="1:20" ht="51">
      <c r="A1670" s="191">
        <v>383</v>
      </c>
      <c r="B1670" s="68"/>
      <c r="C1670" s="212" t="s">
        <v>1242</v>
      </c>
      <c r="D1670" s="213">
        <v>45763</v>
      </c>
      <c r="E1670" s="191" t="s">
        <v>4732</v>
      </c>
      <c r="F1670" s="191" t="s">
        <v>3</v>
      </c>
      <c r="G1670" s="191">
        <v>2277956</v>
      </c>
      <c r="H1670" s="68"/>
      <c r="I1670" s="197" t="s">
        <v>6170</v>
      </c>
      <c r="J1670" s="68"/>
      <c r="K1670" s="68"/>
      <c r="L1670" s="68"/>
      <c r="M1670" s="68"/>
      <c r="N1670" s="348"/>
      <c r="O1670" s="348"/>
      <c r="P1670" s="214">
        <v>0</v>
      </c>
      <c r="Q1670" s="214">
        <v>21745</v>
      </c>
      <c r="R1670" s="68" t="s">
        <v>1479</v>
      </c>
      <c r="S1670" s="349"/>
      <c r="T1670" s="272"/>
    </row>
    <row r="1671" spans="1:20" ht="51">
      <c r="A1671" s="191">
        <v>383</v>
      </c>
      <c r="B1671" s="68"/>
      <c r="C1671" s="212" t="s">
        <v>1242</v>
      </c>
      <c r="D1671" s="213">
        <v>45763</v>
      </c>
      <c r="E1671" s="191" t="s">
        <v>4733</v>
      </c>
      <c r="F1671" s="191" t="s">
        <v>3</v>
      </c>
      <c r="G1671" s="191">
        <v>2277957</v>
      </c>
      <c r="H1671" s="68"/>
      <c r="I1671" s="197" t="s">
        <v>3731</v>
      </c>
      <c r="J1671" s="68"/>
      <c r="K1671" s="68"/>
      <c r="L1671" s="68"/>
      <c r="M1671" s="68"/>
      <c r="N1671" s="348"/>
      <c r="O1671" s="348"/>
      <c r="P1671" s="214">
        <v>0</v>
      </c>
      <c r="Q1671" s="214">
        <v>283</v>
      </c>
      <c r="R1671" s="68" t="s">
        <v>1479</v>
      </c>
      <c r="S1671" s="349"/>
      <c r="T1671" s="272"/>
    </row>
    <row r="1672" spans="1:20" ht="51">
      <c r="A1672" s="191">
        <v>383</v>
      </c>
      <c r="B1672" s="68"/>
      <c r="C1672" s="212" t="s">
        <v>1242</v>
      </c>
      <c r="D1672" s="213">
        <v>45763</v>
      </c>
      <c r="E1672" s="191" t="s">
        <v>4734</v>
      </c>
      <c r="F1672" s="191" t="s">
        <v>3</v>
      </c>
      <c r="G1672" s="191">
        <v>2277958</v>
      </c>
      <c r="H1672" s="68"/>
      <c r="I1672" s="197" t="s">
        <v>6171</v>
      </c>
      <c r="J1672" s="68"/>
      <c r="K1672" s="68"/>
      <c r="L1672" s="68"/>
      <c r="M1672" s="68"/>
      <c r="N1672" s="348"/>
      <c r="O1672" s="348"/>
      <c r="P1672" s="214">
        <v>0</v>
      </c>
      <c r="Q1672" s="214">
        <v>5911</v>
      </c>
      <c r="R1672" s="68" t="s">
        <v>1479</v>
      </c>
      <c r="S1672" s="349"/>
      <c r="T1672" s="272"/>
    </row>
    <row r="1673" spans="1:20" ht="51">
      <c r="A1673" s="191">
        <v>383</v>
      </c>
      <c r="B1673" s="68"/>
      <c r="C1673" s="212" t="s">
        <v>1242</v>
      </c>
      <c r="D1673" s="213">
        <v>45763</v>
      </c>
      <c r="E1673" s="191" t="s">
        <v>4735</v>
      </c>
      <c r="F1673" s="191" t="s">
        <v>3</v>
      </c>
      <c r="G1673" s="191">
        <v>2277960</v>
      </c>
      <c r="H1673" s="68"/>
      <c r="I1673" s="197" t="s">
        <v>6172</v>
      </c>
      <c r="J1673" s="68"/>
      <c r="K1673" s="68"/>
      <c r="L1673" s="68"/>
      <c r="M1673" s="68"/>
      <c r="N1673" s="348"/>
      <c r="O1673" s="348"/>
      <c r="P1673" s="214">
        <v>0</v>
      </c>
      <c r="Q1673" s="214">
        <v>6296</v>
      </c>
      <c r="R1673" s="68" t="s">
        <v>1479</v>
      </c>
      <c r="S1673" s="349"/>
      <c r="T1673" s="272"/>
    </row>
    <row r="1674" spans="1:20" ht="51">
      <c r="A1674" s="191">
        <v>383</v>
      </c>
      <c r="B1674" s="68"/>
      <c r="C1674" s="212" t="s">
        <v>1242</v>
      </c>
      <c r="D1674" s="213">
        <v>45763</v>
      </c>
      <c r="E1674" s="191" t="s">
        <v>4736</v>
      </c>
      <c r="F1674" s="191" t="s">
        <v>3</v>
      </c>
      <c r="G1674" s="191">
        <v>2277961</v>
      </c>
      <c r="H1674" s="68"/>
      <c r="I1674" s="197" t="s">
        <v>6173</v>
      </c>
      <c r="J1674" s="68"/>
      <c r="K1674" s="68"/>
      <c r="L1674" s="68"/>
      <c r="M1674" s="68"/>
      <c r="N1674" s="348"/>
      <c r="O1674" s="348"/>
      <c r="P1674" s="214">
        <v>0</v>
      </c>
      <c r="Q1674" s="214">
        <v>2362</v>
      </c>
      <c r="R1674" s="68" t="s">
        <v>1479</v>
      </c>
      <c r="S1674" s="349"/>
      <c r="T1674" s="272"/>
    </row>
    <row r="1675" spans="1:20" ht="51">
      <c r="A1675" s="191">
        <v>383</v>
      </c>
      <c r="B1675" s="68"/>
      <c r="C1675" s="212" t="s">
        <v>1242</v>
      </c>
      <c r="D1675" s="213">
        <v>45763</v>
      </c>
      <c r="E1675" s="191" t="s">
        <v>4737</v>
      </c>
      <c r="F1675" s="191" t="s">
        <v>3</v>
      </c>
      <c r="G1675" s="191">
        <v>2277962</v>
      </c>
      <c r="H1675" s="68"/>
      <c r="I1675" s="197" t="s">
        <v>6174</v>
      </c>
      <c r="J1675" s="68"/>
      <c r="K1675" s="68"/>
      <c r="L1675" s="68"/>
      <c r="M1675" s="68"/>
      <c r="N1675" s="348"/>
      <c r="O1675" s="348"/>
      <c r="P1675" s="214">
        <v>0</v>
      </c>
      <c r="Q1675" s="214">
        <v>272</v>
      </c>
      <c r="R1675" s="68" t="s">
        <v>1479</v>
      </c>
      <c r="S1675" s="349"/>
      <c r="T1675" s="272"/>
    </row>
    <row r="1676" spans="1:20" ht="51">
      <c r="A1676" s="191">
        <v>383</v>
      </c>
      <c r="B1676" s="68"/>
      <c r="C1676" s="212" t="s">
        <v>1242</v>
      </c>
      <c r="D1676" s="213">
        <v>45763</v>
      </c>
      <c r="E1676" s="191" t="s">
        <v>4738</v>
      </c>
      <c r="F1676" s="191" t="s">
        <v>3</v>
      </c>
      <c r="G1676" s="191">
        <v>2277963</v>
      </c>
      <c r="H1676" s="68"/>
      <c r="I1676" s="197" t="s">
        <v>6175</v>
      </c>
      <c r="J1676" s="68"/>
      <c r="K1676" s="68"/>
      <c r="L1676" s="68"/>
      <c r="M1676" s="68"/>
      <c r="N1676" s="348"/>
      <c r="O1676" s="348"/>
      <c r="P1676" s="214">
        <v>0</v>
      </c>
      <c r="Q1676" s="214">
        <v>2851</v>
      </c>
      <c r="R1676" s="68" t="s">
        <v>1479</v>
      </c>
      <c r="S1676" s="349"/>
      <c r="T1676" s="272"/>
    </row>
    <row r="1677" spans="1:20" ht="51">
      <c r="A1677" s="191">
        <v>383</v>
      </c>
      <c r="B1677" s="68"/>
      <c r="C1677" s="212" t="s">
        <v>1242</v>
      </c>
      <c r="D1677" s="213">
        <v>45763</v>
      </c>
      <c r="E1677" s="191" t="s">
        <v>4739</v>
      </c>
      <c r="F1677" s="191" t="s">
        <v>3</v>
      </c>
      <c r="G1677" s="191">
        <v>2277965</v>
      </c>
      <c r="H1677" s="68"/>
      <c r="I1677" s="197" t="s">
        <v>6176</v>
      </c>
      <c r="J1677" s="68"/>
      <c r="K1677" s="68"/>
      <c r="L1677" s="68"/>
      <c r="M1677" s="68"/>
      <c r="N1677" s="348"/>
      <c r="O1677" s="348"/>
      <c r="P1677" s="214">
        <v>0</v>
      </c>
      <c r="Q1677" s="214">
        <v>2385</v>
      </c>
      <c r="R1677" s="68" t="s">
        <v>1479</v>
      </c>
      <c r="S1677" s="349"/>
      <c r="T1677" s="272"/>
    </row>
    <row r="1678" spans="1:20" ht="51">
      <c r="A1678" s="191">
        <v>383</v>
      </c>
      <c r="B1678" s="68"/>
      <c r="C1678" s="212" t="s">
        <v>1242</v>
      </c>
      <c r="D1678" s="213">
        <v>45763</v>
      </c>
      <c r="E1678" s="191" t="s">
        <v>4740</v>
      </c>
      <c r="F1678" s="191" t="s">
        <v>3</v>
      </c>
      <c r="G1678" s="191">
        <v>2277966</v>
      </c>
      <c r="H1678" s="68"/>
      <c r="I1678" s="197" t="s">
        <v>6177</v>
      </c>
      <c r="J1678" s="68"/>
      <c r="K1678" s="68"/>
      <c r="L1678" s="68"/>
      <c r="M1678" s="68"/>
      <c r="N1678" s="348"/>
      <c r="O1678" s="348"/>
      <c r="P1678" s="214">
        <v>0</v>
      </c>
      <c r="Q1678" s="214">
        <v>12838</v>
      </c>
      <c r="R1678" s="68" t="s">
        <v>1479</v>
      </c>
      <c r="S1678" s="349"/>
      <c r="T1678" s="272"/>
    </row>
    <row r="1679" spans="1:20" ht="51">
      <c r="A1679" s="191">
        <v>522</v>
      </c>
      <c r="B1679" s="68"/>
      <c r="C1679" s="212" t="s">
        <v>163</v>
      </c>
      <c r="D1679" s="213">
        <v>45763</v>
      </c>
      <c r="E1679" s="191" t="s">
        <v>4741</v>
      </c>
      <c r="F1679" s="191" t="s">
        <v>3</v>
      </c>
      <c r="G1679" s="191">
        <v>2277982</v>
      </c>
      <c r="H1679" s="68"/>
      <c r="I1679" s="197" t="s">
        <v>6178</v>
      </c>
      <c r="J1679" s="68"/>
      <c r="K1679" s="68"/>
      <c r="L1679" s="68"/>
      <c r="M1679" s="68"/>
      <c r="N1679" s="348"/>
      <c r="O1679" s="348"/>
      <c r="P1679" s="214">
        <v>0</v>
      </c>
      <c r="Q1679" s="214">
        <v>2500</v>
      </c>
      <c r="R1679" s="68" t="s">
        <v>1479</v>
      </c>
      <c r="S1679" s="349"/>
      <c r="T1679" s="272"/>
    </row>
    <row r="1680" spans="1:20" ht="51">
      <c r="A1680" s="191">
        <v>522</v>
      </c>
      <c r="B1680" s="68"/>
      <c r="C1680" s="212" t="s">
        <v>163</v>
      </c>
      <c r="D1680" s="213">
        <v>45763</v>
      </c>
      <c r="E1680" s="191" t="s">
        <v>4742</v>
      </c>
      <c r="F1680" s="191" t="s">
        <v>3</v>
      </c>
      <c r="G1680" s="191">
        <v>2277984</v>
      </c>
      <c r="H1680" s="68"/>
      <c r="I1680" s="197" t="s">
        <v>6179</v>
      </c>
      <c r="J1680" s="68"/>
      <c r="K1680" s="68"/>
      <c r="L1680" s="68"/>
      <c r="M1680" s="68"/>
      <c r="N1680" s="348"/>
      <c r="O1680" s="348"/>
      <c r="P1680" s="214">
        <v>0</v>
      </c>
      <c r="Q1680" s="214">
        <v>22000.22</v>
      </c>
      <c r="R1680" s="68" t="s">
        <v>1479</v>
      </c>
      <c r="S1680" s="349"/>
      <c r="T1680" s="272"/>
    </row>
    <row r="1681" spans="1:20" ht="51">
      <c r="A1681" s="191">
        <v>522</v>
      </c>
      <c r="B1681" s="68"/>
      <c r="C1681" s="212" t="s">
        <v>163</v>
      </c>
      <c r="D1681" s="213">
        <v>45763</v>
      </c>
      <c r="E1681" s="191" t="s">
        <v>4743</v>
      </c>
      <c r="F1681" s="191" t="s">
        <v>3</v>
      </c>
      <c r="G1681" s="191">
        <v>2277985</v>
      </c>
      <c r="H1681" s="68"/>
      <c r="I1681" s="197" t="s">
        <v>6180</v>
      </c>
      <c r="J1681" s="68"/>
      <c r="K1681" s="68"/>
      <c r="L1681" s="68"/>
      <c r="M1681" s="68"/>
      <c r="N1681" s="348"/>
      <c r="O1681" s="348"/>
      <c r="P1681" s="214">
        <v>0</v>
      </c>
      <c r="Q1681" s="214">
        <v>800</v>
      </c>
      <c r="R1681" s="68" t="s">
        <v>1479</v>
      </c>
      <c r="S1681" s="349"/>
      <c r="T1681" s="272"/>
    </row>
    <row r="1682" spans="1:20" ht="51">
      <c r="A1682" s="191">
        <v>522</v>
      </c>
      <c r="B1682" s="68"/>
      <c r="C1682" s="212" t="s">
        <v>163</v>
      </c>
      <c r="D1682" s="213">
        <v>45763</v>
      </c>
      <c r="E1682" s="191" t="s">
        <v>4744</v>
      </c>
      <c r="F1682" s="191" t="s">
        <v>3</v>
      </c>
      <c r="G1682" s="191">
        <v>2277987</v>
      </c>
      <c r="H1682" s="68"/>
      <c r="I1682" s="197" t="s">
        <v>6181</v>
      </c>
      <c r="J1682" s="68"/>
      <c r="K1682" s="68"/>
      <c r="L1682" s="68"/>
      <c r="M1682" s="68"/>
      <c r="N1682" s="348"/>
      <c r="O1682" s="348"/>
      <c r="P1682" s="214">
        <v>0</v>
      </c>
      <c r="Q1682" s="214">
        <v>3500</v>
      </c>
      <c r="R1682" s="68" t="s">
        <v>1479</v>
      </c>
      <c r="S1682" s="349"/>
      <c r="T1682" s="272"/>
    </row>
    <row r="1683" spans="1:20" ht="51">
      <c r="A1683" s="191">
        <v>650</v>
      </c>
      <c r="B1683" s="68"/>
      <c r="C1683" s="212" t="s">
        <v>175</v>
      </c>
      <c r="D1683" s="213">
        <v>45763</v>
      </c>
      <c r="E1683" s="191" t="s">
        <v>4745</v>
      </c>
      <c r="F1683" s="191" t="s">
        <v>3</v>
      </c>
      <c r="G1683" s="191">
        <v>2278001</v>
      </c>
      <c r="H1683" s="68"/>
      <c r="I1683" s="197" t="s">
        <v>6182</v>
      </c>
      <c r="J1683" s="68"/>
      <c r="K1683" s="68"/>
      <c r="L1683" s="68"/>
      <c r="M1683" s="68"/>
      <c r="N1683" s="348"/>
      <c r="O1683" s="348"/>
      <c r="P1683" s="214">
        <v>0</v>
      </c>
      <c r="Q1683" s="214">
        <v>18</v>
      </c>
      <c r="R1683" s="68" t="s">
        <v>1479</v>
      </c>
      <c r="S1683" s="349"/>
      <c r="T1683" s="272"/>
    </row>
    <row r="1684" spans="1:20" ht="51">
      <c r="A1684" s="191">
        <v>650</v>
      </c>
      <c r="B1684" s="68"/>
      <c r="C1684" s="212" t="s">
        <v>175</v>
      </c>
      <c r="D1684" s="213">
        <v>45763</v>
      </c>
      <c r="E1684" s="191" t="s">
        <v>4746</v>
      </c>
      <c r="F1684" s="191" t="s">
        <v>3</v>
      </c>
      <c r="G1684" s="191">
        <v>2278002</v>
      </c>
      <c r="H1684" s="68"/>
      <c r="I1684" s="197" t="s">
        <v>6183</v>
      </c>
      <c r="J1684" s="68"/>
      <c r="K1684" s="68"/>
      <c r="L1684" s="68"/>
      <c r="M1684" s="68"/>
      <c r="N1684" s="348"/>
      <c r="O1684" s="348"/>
      <c r="P1684" s="214">
        <v>0</v>
      </c>
      <c r="Q1684" s="214">
        <v>36</v>
      </c>
      <c r="R1684" s="68" t="s">
        <v>1479</v>
      </c>
      <c r="S1684" s="349"/>
      <c r="T1684" s="272"/>
    </row>
    <row r="1685" spans="1:20" ht="51">
      <c r="A1685" s="191">
        <v>650</v>
      </c>
      <c r="B1685" s="68"/>
      <c r="C1685" s="212" t="s">
        <v>175</v>
      </c>
      <c r="D1685" s="213">
        <v>45763</v>
      </c>
      <c r="E1685" s="191" t="s">
        <v>4747</v>
      </c>
      <c r="F1685" s="191" t="s">
        <v>3</v>
      </c>
      <c r="G1685" s="191">
        <v>2278003</v>
      </c>
      <c r="H1685" s="68"/>
      <c r="I1685" s="197" t="s">
        <v>6184</v>
      </c>
      <c r="J1685" s="68"/>
      <c r="K1685" s="68"/>
      <c r="L1685" s="68"/>
      <c r="M1685" s="68"/>
      <c r="N1685" s="348"/>
      <c r="O1685" s="348"/>
      <c r="P1685" s="214">
        <v>0</v>
      </c>
      <c r="Q1685" s="214">
        <v>18</v>
      </c>
      <c r="R1685" s="68" t="s">
        <v>1479</v>
      </c>
      <c r="S1685" s="349"/>
      <c r="T1685" s="272"/>
    </row>
    <row r="1686" spans="1:20" ht="51">
      <c r="A1686" s="191">
        <v>650</v>
      </c>
      <c r="B1686" s="68"/>
      <c r="C1686" s="212" t="s">
        <v>175</v>
      </c>
      <c r="D1686" s="213">
        <v>45763</v>
      </c>
      <c r="E1686" s="191" t="s">
        <v>4748</v>
      </c>
      <c r="F1686" s="191" t="s">
        <v>3</v>
      </c>
      <c r="G1686" s="191">
        <v>2278005</v>
      </c>
      <c r="H1686" s="68"/>
      <c r="I1686" s="197" t="s">
        <v>6185</v>
      </c>
      <c r="J1686" s="68"/>
      <c r="K1686" s="68"/>
      <c r="L1686" s="68"/>
      <c r="M1686" s="68"/>
      <c r="N1686" s="348"/>
      <c r="O1686" s="348"/>
      <c r="P1686" s="214">
        <v>0</v>
      </c>
      <c r="Q1686" s="214">
        <v>54</v>
      </c>
      <c r="R1686" s="68" t="s">
        <v>1479</v>
      </c>
      <c r="S1686" s="349"/>
      <c r="T1686" s="272"/>
    </row>
    <row r="1687" spans="1:20" ht="51">
      <c r="A1687" s="191">
        <v>650</v>
      </c>
      <c r="B1687" s="68"/>
      <c r="C1687" s="212" t="s">
        <v>175</v>
      </c>
      <c r="D1687" s="213">
        <v>45763</v>
      </c>
      <c r="E1687" s="191" t="s">
        <v>4749</v>
      </c>
      <c r="F1687" s="191" t="s">
        <v>3</v>
      </c>
      <c r="G1687" s="191">
        <v>2278006</v>
      </c>
      <c r="H1687" s="68"/>
      <c r="I1687" s="197" t="s">
        <v>6186</v>
      </c>
      <c r="J1687" s="68"/>
      <c r="K1687" s="68"/>
      <c r="L1687" s="68"/>
      <c r="M1687" s="68"/>
      <c r="N1687" s="348"/>
      <c r="O1687" s="348"/>
      <c r="P1687" s="214">
        <v>0</v>
      </c>
      <c r="Q1687" s="214">
        <v>54</v>
      </c>
      <c r="R1687" s="68" t="s">
        <v>1479</v>
      </c>
      <c r="S1687" s="349"/>
      <c r="T1687" s="272"/>
    </row>
    <row r="1688" spans="1:20" ht="51">
      <c r="A1688" s="191">
        <v>650</v>
      </c>
      <c r="B1688" s="68"/>
      <c r="C1688" s="212" t="s">
        <v>175</v>
      </c>
      <c r="D1688" s="213">
        <v>45763</v>
      </c>
      <c r="E1688" s="191" t="s">
        <v>4750</v>
      </c>
      <c r="F1688" s="191" t="s">
        <v>3</v>
      </c>
      <c r="G1688" s="191">
        <v>2278009</v>
      </c>
      <c r="H1688" s="68"/>
      <c r="I1688" s="197" t="s">
        <v>6187</v>
      </c>
      <c r="J1688" s="68"/>
      <c r="K1688" s="68"/>
      <c r="L1688" s="68"/>
      <c r="M1688" s="68"/>
      <c r="N1688" s="348"/>
      <c r="O1688" s="348"/>
      <c r="P1688" s="214">
        <v>0</v>
      </c>
      <c r="Q1688" s="214">
        <v>18</v>
      </c>
      <c r="R1688" s="68" t="s">
        <v>1479</v>
      </c>
      <c r="S1688" s="349"/>
      <c r="T1688" s="272"/>
    </row>
    <row r="1689" spans="1:20" ht="51">
      <c r="A1689" s="191">
        <v>20</v>
      </c>
      <c r="B1689" s="68"/>
      <c r="C1689" s="212" t="s">
        <v>41</v>
      </c>
      <c r="D1689" s="213">
        <v>45763</v>
      </c>
      <c r="E1689" s="191" t="s">
        <v>4751</v>
      </c>
      <c r="F1689" s="191" t="s">
        <v>3</v>
      </c>
      <c r="G1689" s="191">
        <v>2278070</v>
      </c>
      <c r="H1689" s="68"/>
      <c r="I1689" s="197" t="s">
        <v>6188</v>
      </c>
      <c r="J1689" s="68"/>
      <c r="K1689" s="68"/>
      <c r="L1689" s="68"/>
      <c r="M1689" s="68"/>
      <c r="N1689" s="348"/>
      <c r="O1689" s="348"/>
      <c r="P1689" s="214">
        <v>0</v>
      </c>
      <c r="Q1689" s="214">
        <v>9402.6</v>
      </c>
      <c r="R1689" s="68" t="s">
        <v>1479</v>
      </c>
      <c r="S1689" s="349"/>
      <c r="T1689" s="272"/>
    </row>
    <row r="1690" spans="1:20" ht="38.25">
      <c r="A1690" s="191">
        <v>46</v>
      </c>
      <c r="B1690" s="68"/>
      <c r="C1690" s="212" t="s">
        <v>1367</v>
      </c>
      <c r="D1690" s="213">
        <v>45763</v>
      </c>
      <c r="E1690" s="191" t="s">
        <v>4752</v>
      </c>
      <c r="F1690" s="191" t="s">
        <v>3</v>
      </c>
      <c r="G1690" s="191">
        <v>2278118</v>
      </c>
      <c r="H1690" s="68"/>
      <c r="I1690" s="197" t="s">
        <v>6189</v>
      </c>
      <c r="J1690" s="68"/>
      <c r="K1690" s="68"/>
      <c r="L1690" s="68"/>
      <c r="M1690" s="68"/>
      <c r="N1690" s="348"/>
      <c r="O1690" s="348"/>
      <c r="P1690" s="214">
        <v>0</v>
      </c>
      <c r="Q1690" s="214">
        <v>1667</v>
      </c>
      <c r="R1690" s="68" t="s">
        <v>1479</v>
      </c>
      <c r="S1690" s="349"/>
      <c r="T1690" s="272"/>
    </row>
    <row r="1691" spans="1:20" ht="51">
      <c r="A1691" s="191">
        <v>46</v>
      </c>
      <c r="B1691" s="68"/>
      <c r="C1691" s="212" t="s">
        <v>1367</v>
      </c>
      <c r="D1691" s="213">
        <v>45763</v>
      </c>
      <c r="E1691" s="191" t="s">
        <v>4753</v>
      </c>
      <c r="F1691" s="191" t="s">
        <v>3</v>
      </c>
      <c r="G1691" s="191">
        <v>2278154</v>
      </c>
      <c r="H1691" s="68"/>
      <c r="I1691" s="197" t="s">
        <v>6190</v>
      </c>
      <c r="J1691" s="68"/>
      <c r="K1691" s="68"/>
      <c r="L1691" s="68"/>
      <c r="M1691" s="68"/>
      <c r="N1691" s="348"/>
      <c r="O1691" s="348"/>
      <c r="P1691" s="214">
        <v>0</v>
      </c>
      <c r="Q1691" s="214">
        <v>2500</v>
      </c>
      <c r="R1691" s="68" t="s">
        <v>1479</v>
      </c>
      <c r="S1691" s="349"/>
      <c r="T1691" s="272"/>
    </row>
    <row r="1692" spans="1:20" ht="51">
      <c r="A1692" s="191">
        <v>46</v>
      </c>
      <c r="B1692" s="68"/>
      <c r="C1692" s="212" t="s">
        <v>1367</v>
      </c>
      <c r="D1692" s="213">
        <v>45763</v>
      </c>
      <c r="E1692" s="191" t="s">
        <v>4754</v>
      </c>
      <c r="F1692" s="191" t="s">
        <v>3</v>
      </c>
      <c r="G1692" s="191">
        <v>2278209</v>
      </c>
      <c r="H1692" s="68"/>
      <c r="I1692" s="197" t="s">
        <v>6191</v>
      </c>
      <c r="J1692" s="68"/>
      <c r="K1692" s="68"/>
      <c r="L1692" s="68"/>
      <c r="M1692" s="68"/>
      <c r="N1692" s="348"/>
      <c r="O1692" s="348"/>
      <c r="P1692" s="214">
        <v>0</v>
      </c>
      <c r="Q1692" s="214">
        <v>1666</v>
      </c>
      <c r="R1692" s="68" t="s">
        <v>1479</v>
      </c>
      <c r="S1692" s="349"/>
      <c r="T1692" s="272"/>
    </row>
    <row r="1693" spans="1:20" ht="51">
      <c r="A1693" s="191">
        <v>16</v>
      </c>
      <c r="B1693" s="68"/>
      <c r="C1693" s="212" t="s">
        <v>40</v>
      </c>
      <c r="D1693" s="213">
        <v>45763</v>
      </c>
      <c r="E1693" s="191" t="s">
        <v>4755</v>
      </c>
      <c r="F1693" s="191" t="s">
        <v>3</v>
      </c>
      <c r="G1693" s="191">
        <v>2278260</v>
      </c>
      <c r="H1693" s="68"/>
      <c r="I1693" s="197" t="s">
        <v>6192</v>
      </c>
      <c r="J1693" s="68"/>
      <c r="K1693" s="68"/>
      <c r="L1693" s="68"/>
      <c r="M1693" s="68"/>
      <c r="N1693" s="348"/>
      <c r="O1693" s="348"/>
      <c r="P1693" s="214">
        <v>0</v>
      </c>
      <c r="Q1693" s="214">
        <v>9223.06</v>
      </c>
      <c r="R1693" s="68" t="s">
        <v>1479</v>
      </c>
      <c r="S1693" s="349"/>
      <c r="T1693" s="272"/>
    </row>
    <row r="1694" spans="1:20" ht="51">
      <c r="A1694" s="191">
        <v>599</v>
      </c>
      <c r="B1694" s="68"/>
      <c r="C1694" s="212" t="s">
        <v>1245</v>
      </c>
      <c r="D1694" s="213">
        <v>45763</v>
      </c>
      <c r="E1694" s="191" t="s">
        <v>4756</v>
      </c>
      <c r="F1694" s="191" t="s">
        <v>3</v>
      </c>
      <c r="G1694" s="191">
        <v>2278247</v>
      </c>
      <c r="H1694" s="68"/>
      <c r="I1694" s="197" t="s">
        <v>6193</v>
      </c>
      <c r="J1694" s="68"/>
      <c r="K1694" s="68"/>
      <c r="L1694" s="68"/>
      <c r="M1694" s="68"/>
      <c r="N1694" s="348"/>
      <c r="O1694" s="348"/>
      <c r="P1694" s="214">
        <v>0</v>
      </c>
      <c r="Q1694" s="214">
        <v>5031.3</v>
      </c>
      <c r="R1694" s="68" t="s">
        <v>1479</v>
      </c>
      <c r="S1694" s="349"/>
      <c r="T1694" s="272"/>
    </row>
    <row r="1695" spans="1:20" ht="63.75">
      <c r="A1695" s="191">
        <v>41</v>
      </c>
      <c r="B1695" s="68"/>
      <c r="C1695" s="212" t="s">
        <v>44</v>
      </c>
      <c r="D1695" s="213">
        <v>45763</v>
      </c>
      <c r="E1695" s="191" t="s">
        <v>4757</v>
      </c>
      <c r="F1695" s="191" t="s">
        <v>3</v>
      </c>
      <c r="G1695" s="191">
        <v>2277973</v>
      </c>
      <c r="H1695" s="68"/>
      <c r="I1695" s="197" t="s">
        <v>6194</v>
      </c>
      <c r="J1695" s="68"/>
      <c r="K1695" s="68"/>
      <c r="L1695" s="68"/>
      <c r="M1695" s="68"/>
      <c r="N1695" s="348"/>
      <c r="O1695" s="348"/>
      <c r="P1695" s="214">
        <v>0</v>
      </c>
      <c r="Q1695" s="214">
        <v>6760</v>
      </c>
      <c r="R1695" s="68" t="s">
        <v>1479</v>
      </c>
      <c r="S1695" s="349"/>
      <c r="T1695" s="272"/>
    </row>
    <row r="1696" spans="1:20" ht="63.75">
      <c r="A1696" s="191">
        <v>522</v>
      </c>
      <c r="B1696" s="68"/>
      <c r="C1696" s="212" t="s">
        <v>163</v>
      </c>
      <c r="D1696" s="213">
        <v>45763</v>
      </c>
      <c r="E1696" s="191" t="s">
        <v>4758</v>
      </c>
      <c r="F1696" s="191" t="s">
        <v>3</v>
      </c>
      <c r="G1696" s="191">
        <v>2277977</v>
      </c>
      <c r="H1696" s="68"/>
      <c r="I1696" s="197" t="s">
        <v>6195</v>
      </c>
      <c r="J1696" s="68"/>
      <c r="K1696" s="68"/>
      <c r="L1696" s="68"/>
      <c r="M1696" s="68"/>
      <c r="N1696" s="348"/>
      <c r="O1696" s="348"/>
      <c r="P1696" s="214">
        <v>0</v>
      </c>
      <c r="Q1696" s="214">
        <v>11050</v>
      </c>
      <c r="R1696" s="68" t="s">
        <v>1479</v>
      </c>
      <c r="S1696" s="349"/>
      <c r="T1696" s="272"/>
    </row>
    <row r="1697" spans="1:20" ht="51">
      <c r="A1697" s="191">
        <v>254</v>
      </c>
      <c r="B1697" s="68"/>
      <c r="C1697" s="212" t="s">
        <v>105</v>
      </c>
      <c r="D1697" s="213">
        <v>45763</v>
      </c>
      <c r="E1697" s="191" t="s">
        <v>4759</v>
      </c>
      <c r="F1697" s="191" t="s">
        <v>3</v>
      </c>
      <c r="G1697" s="191">
        <v>2278007</v>
      </c>
      <c r="H1697" s="68"/>
      <c r="I1697" s="197" t="s">
        <v>6196</v>
      </c>
      <c r="J1697" s="68"/>
      <c r="K1697" s="68"/>
      <c r="L1697" s="68"/>
      <c r="M1697" s="68"/>
      <c r="N1697" s="348"/>
      <c r="O1697" s="348"/>
      <c r="P1697" s="214">
        <v>0</v>
      </c>
      <c r="Q1697" s="214">
        <v>132968</v>
      </c>
      <c r="R1697" s="68" t="s">
        <v>1479</v>
      </c>
      <c r="S1697" s="349"/>
      <c r="T1697" s="272"/>
    </row>
    <row r="1698" spans="1:20" ht="51">
      <c r="A1698" s="191">
        <v>254</v>
      </c>
      <c r="B1698" s="68"/>
      <c r="C1698" s="212" t="s">
        <v>105</v>
      </c>
      <c r="D1698" s="213">
        <v>45763</v>
      </c>
      <c r="E1698" s="191" t="s">
        <v>4760</v>
      </c>
      <c r="F1698" s="191" t="s">
        <v>3</v>
      </c>
      <c r="G1698" s="191">
        <v>2278010</v>
      </c>
      <c r="H1698" s="68"/>
      <c r="I1698" s="197" t="s">
        <v>6197</v>
      </c>
      <c r="J1698" s="68"/>
      <c r="K1698" s="68"/>
      <c r="L1698" s="68"/>
      <c r="M1698" s="68"/>
      <c r="N1698" s="348"/>
      <c r="O1698" s="348"/>
      <c r="P1698" s="214">
        <v>0</v>
      </c>
      <c r="Q1698" s="214">
        <v>54964</v>
      </c>
      <c r="R1698" s="68" t="s">
        <v>1479</v>
      </c>
      <c r="S1698" s="349"/>
      <c r="T1698" s="272"/>
    </row>
    <row r="1699" spans="1:20" ht="51">
      <c r="A1699" s="191">
        <v>254</v>
      </c>
      <c r="B1699" s="68"/>
      <c r="C1699" s="212" t="s">
        <v>105</v>
      </c>
      <c r="D1699" s="213">
        <v>45763</v>
      </c>
      <c r="E1699" s="191" t="s">
        <v>4761</v>
      </c>
      <c r="F1699" s="191" t="s">
        <v>3</v>
      </c>
      <c r="G1699" s="191">
        <v>2278011</v>
      </c>
      <c r="H1699" s="68"/>
      <c r="I1699" s="197" t="s">
        <v>6198</v>
      </c>
      <c r="J1699" s="68"/>
      <c r="K1699" s="68"/>
      <c r="L1699" s="68"/>
      <c r="M1699" s="68"/>
      <c r="N1699" s="348"/>
      <c r="O1699" s="348"/>
      <c r="P1699" s="214">
        <v>0</v>
      </c>
      <c r="Q1699" s="214">
        <v>67025</v>
      </c>
      <c r="R1699" s="68" t="s">
        <v>1479</v>
      </c>
      <c r="S1699" s="349"/>
      <c r="T1699" s="272"/>
    </row>
    <row r="1700" spans="1:20" ht="51">
      <c r="A1700" s="191">
        <v>254</v>
      </c>
      <c r="B1700" s="68"/>
      <c r="C1700" s="212" t="s">
        <v>105</v>
      </c>
      <c r="D1700" s="213">
        <v>45763</v>
      </c>
      <c r="E1700" s="191" t="s">
        <v>4762</v>
      </c>
      <c r="F1700" s="191" t="s">
        <v>3</v>
      </c>
      <c r="G1700" s="191">
        <v>2278014</v>
      </c>
      <c r="H1700" s="68"/>
      <c r="I1700" s="197" t="s">
        <v>6199</v>
      </c>
      <c r="J1700" s="68"/>
      <c r="K1700" s="68"/>
      <c r="L1700" s="68"/>
      <c r="M1700" s="68"/>
      <c r="N1700" s="348"/>
      <c r="O1700" s="348"/>
      <c r="P1700" s="214">
        <v>0</v>
      </c>
      <c r="Q1700" s="214">
        <v>144209</v>
      </c>
      <c r="R1700" s="68" t="s">
        <v>1479</v>
      </c>
      <c r="S1700" s="349"/>
      <c r="T1700" s="272"/>
    </row>
    <row r="1701" spans="1:20" ht="63.75">
      <c r="A1701" s="191">
        <v>254</v>
      </c>
      <c r="B1701" s="68"/>
      <c r="C1701" s="212" t="s">
        <v>105</v>
      </c>
      <c r="D1701" s="213">
        <v>45763</v>
      </c>
      <c r="E1701" s="191" t="s">
        <v>4763</v>
      </c>
      <c r="F1701" s="191" t="s">
        <v>3</v>
      </c>
      <c r="G1701" s="191">
        <v>2278016</v>
      </c>
      <c r="H1701" s="68"/>
      <c r="I1701" s="197" t="s">
        <v>6200</v>
      </c>
      <c r="J1701" s="68"/>
      <c r="K1701" s="68"/>
      <c r="L1701" s="68"/>
      <c r="M1701" s="68"/>
      <c r="N1701" s="348"/>
      <c r="O1701" s="348"/>
      <c r="P1701" s="214">
        <v>0</v>
      </c>
      <c r="Q1701" s="214">
        <v>12953</v>
      </c>
      <c r="R1701" s="68" t="s">
        <v>1479</v>
      </c>
      <c r="S1701" s="349"/>
      <c r="T1701" s="272"/>
    </row>
    <row r="1702" spans="1:20" ht="51">
      <c r="A1702" s="191">
        <v>254</v>
      </c>
      <c r="B1702" s="68"/>
      <c r="C1702" s="212" t="s">
        <v>105</v>
      </c>
      <c r="D1702" s="213">
        <v>45763</v>
      </c>
      <c r="E1702" s="191" t="s">
        <v>4764</v>
      </c>
      <c r="F1702" s="191" t="s">
        <v>3</v>
      </c>
      <c r="G1702" s="191">
        <v>2278026</v>
      </c>
      <c r="H1702" s="68"/>
      <c r="I1702" s="197" t="s">
        <v>6201</v>
      </c>
      <c r="J1702" s="68"/>
      <c r="K1702" s="68"/>
      <c r="L1702" s="68"/>
      <c r="M1702" s="68"/>
      <c r="N1702" s="348"/>
      <c r="O1702" s="348"/>
      <c r="P1702" s="214">
        <v>0</v>
      </c>
      <c r="Q1702" s="214">
        <v>87660</v>
      </c>
      <c r="R1702" s="68" t="s">
        <v>1479</v>
      </c>
      <c r="S1702" s="349"/>
      <c r="T1702" s="272"/>
    </row>
    <row r="1703" spans="1:20" ht="51">
      <c r="A1703" s="191">
        <v>254</v>
      </c>
      <c r="B1703" s="68"/>
      <c r="C1703" s="212" t="s">
        <v>105</v>
      </c>
      <c r="D1703" s="213">
        <v>45763</v>
      </c>
      <c r="E1703" s="191" t="s">
        <v>4765</v>
      </c>
      <c r="F1703" s="191" t="s">
        <v>3</v>
      </c>
      <c r="G1703" s="191">
        <v>2278017</v>
      </c>
      <c r="H1703" s="68"/>
      <c r="I1703" s="197" t="s">
        <v>6202</v>
      </c>
      <c r="J1703" s="68"/>
      <c r="K1703" s="68"/>
      <c r="L1703" s="68"/>
      <c r="M1703" s="68"/>
      <c r="N1703" s="348"/>
      <c r="O1703" s="348"/>
      <c r="P1703" s="214">
        <v>0</v>
      </c>
      <c r="Q1703" s="214">
        <v>150955</v>
      </c>
      <c r="R1703" s="68" t="s">
        <v>1479</v>
      </c>
      <c r="S1703" s="349"/>
      <c r="T1703" s="272"/>
    </row>
    <row r="1704" spans="1:20" ht="51">
      <c r="A1704" s="191">
        <v>254</v>
      </c>
      <c r="B1704" s="68"/>
      <c r="C1704" s="212" t="s">
        <v>105</v>
      </c>
      <c r="D1704" s="213">
        <v>45763</v>
      </c>
      <c r="E1704" s="191" t="s">
        <v>4766</v>
      </c>
      <c r="F1704" s="191" t="s">
        <v>3</v>
      </c>
      <c r="G1704" s="191">
        <v>2278021</v>
      </c>
      <c r="H1704" s="68"/>
      <c r="I1704" s="197" t="s">
        <v>6203</v>
      </c>
      <c r="J1704" s="68"/>
      <c r="K1704" s="68"/>
      <c r="L1704" s="68"/>
      <c r="M1704" s="68"/>
      <c r="N1704" s="348"/>
      <c r="O1704" s="348"/>
      <c r="P1704" s="214">
        <v>0</v>
      </c>
      <c r="Q1704" s="214">
        <v>37619</v>
      </c>
      <c r="R1704" s="68" t="s">
        <v>1479</v>
      </c>
      <c r="S1704" s="349"/>
      <c r="T1704" s="272"/>
    </row>
    <row r="1705" spans="1:20" ht="51">
      <c r="A1705" s="191">
        <v>254</v>
      </c>
      <c r="B1705" s="68"/>
      <c r="C1705" s="212" t="s">
        <v>105</v>
      </c>
      <c r="D1705" s="213">
        <v>45763</v>
      </c>
      <c r="E1705" s="191" t="s">
        <v>4767</v>
      </c>
      <c r="F1705" s="191" t="s">
        <v>3</v>
      </c>
      <c r="G1705" s="191">
        <v>2278023</v>
      </c>
      <c r="H1705" s="68"/>
      <c r="I1705" s="197" t="s">
        <v>6204</v>
      </c>
      <c r="J1705" s="68"/>
      <c r="K1705" s="68"/>
      <c r="L1705" s="68"/>
      <c r="M1705" s="68"/>
      <c r="N1705" s="348"/>
      <c r="O1705" s="348"/>
      <c r="P1705" s="214">
        <v>0</v>
      </c>
      <c r="Q1705" s="214">
        <v>157960</v>
      </c>
      <c r="R1705" s="68" t="s">
        <v>1479</v>
      </c>
      <c r="S1705" s="349"/>
      <c r="T1705" s="272"/>
    </row>
    <row r="1706" spans="1:20" ht="51">
      <c r="A1706" s="191">
        <v>254</v>
      </c>
      <c r="B1706" s="68"/>
      <c r="C1706" s="212" t="s">
        <v>105</v>
      </c>
      <c r="D1706" s="213">
        <v>45763</v>
      </c>
      <c r="E1706" s="191" t="s">
        <v>4768</v>
      </c>
      <c r="F1706" s="191" t="s">
        <v>3</v>
      </c>
      <c r="G1706" s="191">
        <v>2278029</v>
      </c>
      <c r="H1706" s="68"/>
      <c r="I1706" s="197" t="s">
        <v>6205</v>
      </c>
      <c r="J1706" s="68"/>
      <c r="K1706" s="68"/>
      <c r="L1706" s="68"/>
      <c r="M1706" s="68"/>
      <c r="N1706" s="348"/>
      <c r="O1706" s="348"/>
      <c r="P1706" s="214">
        <v>0</v>
      </c>
      <c r="Q1706" s="214">
        <v>85214</v>
      </c>
      <c r="R1706" s="68" t="s">
        <v>1479</v>
      </c>
      <c r="S1706" s="349"/>
      <c r="T1706" s="272"/>
    </row>
    <row r="1707" spans="1:20" ht="51">
      <c r="A1707" s="191">
        <v>254</v>
      </c>
      <c r="B1707" s="68"/>
      <c r="C1707" s="212" t="s">
        <v>105</v>
      </c>
      <c r="D1707" s="213">
        <v>45763</v>
      </c>
      <c r="E1707" s="191" t="s">
        <v>4769</v>
      </c>
      <c r="F1707" s="191" t="s">
        <v>3</v>
      </c>
      <c r="G1707" s="191">
        <v>2278031</v>
      </c>
      <c r="H1707" s="68"/>
      <c r="I1707" s="197" t="s">
        <v>6206</v>
      </c>
      <c r="J1707" s="68"/>
      <c r="K1707" s="68"/>
      <c r="L1707" s="68"/>
      <c r="M1707" s="68"/>
      <c r="N1707" s="348"/>
      <c r="O1707" s="348"/>
      <c r="P1707" s="214">
        <v>0</v>
      </c>
      <c r="Q1707" s="214">
        <v>854</v>
      </c>
      <c r="R1707" s="68" t="s">
        <v>1479</v>
      </c>
      <c r="S1707" s="349"/>
      <c r="T1707" s="272"/>
    </row>
    <row r="1708" spans="1:20" ht="51">
      <c r="A1708" s="191">
        <v>254</v>
      </c>
      <c r="B1708" s="68"/>
      <c r="C1708" s="212" t="s">
        <v>105</v>
      </c>
      <c r="D1708" s="213">
        <v>45763</v>
      </c>
      <c r="E1708" s="191" t="s">
        <v>4770</v>
      </c>
      <c r="F1708" s="191" t="s">
        <v>3</v>
      </c>
      <c r="G1708" s="191">
        <v>2278032</v>
      </c>
      <c r="H1708" s="68"/>
      <c r="I1708" s="197" t="s">
        <v>6207</v>
      </c>
      <c r="J1708" s="68"/>
      <c r="K1708" s="68"/>
      <c r="L1708" s="68"/>
      <c r="M1708" s="68"/>
      <c r="N1708" s="348"/>
      <c r="O1708" s="348"/>
      <c r="P1708" s="214">
        <v>0</v>
      </c>
      <c r="Q1708" s="214">
        <v>25490</v>
      </c>
      <c r="R1708" s="68" t="s">
        <v>1479</v>
      </c>
      <c r="S1708" s="349"/>
      <c r="T1708" s="272"/>
    </row>
    <row r="1709" spans="1:20" ht="51">
      <c r="A1709" s="191">
        <v>254</v>
      </c>
      <c r="B1709" s="68"/>
      <c r="C1709" s="212" t="s">
        <v>105</v>
      </c>
      <c r="D1709" s="213">
        <v>45763</v>
      </c>
      <c r="E1709" s="191" t="s">
        <v>4771</v>
      </c>
      <c r="F1709" s="191" t="s">
        <v>3</v>
      </c>
      <c r="G1709" s="191">
        <v>2278036</v>
      </c>
      <c r="H1709" s="68"/>
      <c r="I1709" s="197" t="s">
        <v>6208</v>
      </c>
      <c r="J1709" s="68"/>
      <c r="K1709" s="68"/>
      <c r="L1709" s="68"/>
      <c r="M1709" s="68"/>
      <c r="N1709" s="348"/>
      <c r="O1709" s="348"/>
      <c r="P1709" s="214">
        <v>0</v>
      </c>
      <c r="Q1709" s="214">
        <v>381264</v>
      </c>
      <c r="R1709" s="68" t="s">
        <v>1479</v>
      </c>
      <c r="S1709" s="349"/>
      <c r="T1709" s="272"/>
    </row>
    <row r="1710" spans="1:20" ht="63.75">
      <c r="A1710" s="191">
        <v>254</v>
      </c>
      <c r="B1710" s="68"/>
      <c r="C1710" s="212" t="s">
        <v>105</v>
      </c>
      <c r="D1710" s="213">
        <v>45763</v>
      </c>
      <c r="E1710" s="191" t="s">
        <v>4772</v>
      </c>
      <c r="F1710" s="191" t="s">
        <v>3</v>
      </c>
      <c r="G1710" s="191">
        <v>2278037</v>
      </c>
      <c r="H1710" s="68"/>
      <c r="I1710" s="197" t="s">
        <v>6209</v>
      </c>
      <c r="J1710" s="68"/>
      <c r="K1710" s="68"/>
      <c r="L1710" s="68"/>
      <c r="M1710" s="68"/>
      <c r="N1710" s="348"/>
      <c r="O1710" s="348"/>
      <c r="P1710" s="214">
        <v>0</v>
      </c>
      <c r="Q1710" s="214">
        <v>6522</v>
      </c>
      <c r="R1710" s="68" t="s">
        <v>1479</v>
      </c>
      <c r="S1710" s="349"/>
      <c r="T1710" s="272"/>
    </row>
    <row r="1711" spans="1:20" ht="51">
      <c r="A1711" s="191">
        <v>254</v>
      </c>
      <c r="B1711" s="68"/>
      <c r="C1711" s="212" t="s">
        <v>105</v>
      </c>
      <c r="D1711" s="213">
        <v>45763</v>
      </c>
      <c r="E1711" s="191" t="s">
        <v>4773</v>
      </c>
      <c r="F1711" s="191" t="s">
        <v>3</v>
      </c>
      <c r="G1711" s="191">
        <v>2278038</v>
      </c>
      <c r="H1711" s="68"/>
      <c r="I1711" s="197" t="s">
        <v>6210</v>
      </c>
      <c r="J1711" s="68"/>
      <c r="K1711" s="68"/>
      <c r="L1711" s="68"/>
      <c r="M1711" s="68"/>
      <c r="N1711" s="348"/>
      <c r="O1711" s="348"/>
      <c r="P1711" s="214">
        <v>0</v>
      </c>
      <c r="Q1711" s="214">
        <v>123061</v>
      </c>
      <c r="R1711" s="68" t="s">
        <v>1479</v>
      </c>
      <c r="S1711" s="349"/>
      <c r="T1711" s="272"/>
    </row>
    <row r="1712" spans="1:20" ht="51">
      <c r="A1712" s="191">
        <v>254</v>
      </c>
      <c r="B1712" s="68"/>
      <c r="C1712" s="212" t="s">
        <v>105</v>
      </c>
      <c r="D1712" s="213">
        <v>45763</v>
      </c>
      <c r="E1712" s="191" t="s">
        <v>4774</v>
      </c>
      <c r="F1712" s="191" t="s">
        <v>3</v>
      </c>
      <c r="G1712" s="191">
        <v>2278039</v>
      </c>
      <c r="H1712" s="68"/>
      <c r="I1712" s="197" t="s">
        <v>6211</v>
      </c>
      <c r="J1712" s="68"/>
      <c r="K1712" s="68"/>
      <c r="L1712" s="68"/>
      <c r="M1712" s="68"/>
      <c r="N1712" s="348"/>
      <c r="O1712" s="348"/>
      <c r="P1712" s="214">
        <v>0</v>
      </c>
      <c r="Q1712" s="214">
        <v>96974</v>
      </c>
      <c r="R1712" s="68" t="s">
        <v>1479</v>
      </c>
      <c r="S1712" s="349"/>
      <c r="T1712" s="272"/>
    </row>
    <row r="1713" spans="1:20" ht="51">
      <c r="A1713" s="191">
        <v>254</v>
      </c>
      <c r="B1713" s="68"/>
      <c r="C1713" s="212" t="s">
        <v>105</v>
      </c>
      <c r="D1713" s="213">
        <v>45763</v>
      </c>
      <c r="E1713" s="191" t="s">
        <v>4775</v>
      </c>
      <c r="F1713" s="191" t="s">
        <v>3</v>
      </c>
      <c r="G1713" s="191">
        <v>2278041</v>
      </c>
      <c r="H1713" s="68"/>
      <c r="I1713" s="197" t="s">
        <v>6212</v>
      </c>
      <c r="J1713" s="68"/>
      <c r="K1713" s="68"/>
      <c r="L1713" s="68"/>
      <c r="M1713" s="68"/>
      <c r="N1713" s="348"/>
      <c r="O1713" s="348"/>
      <c r="P1713" s="214">
        <v>0</v>
      </c>
      <c r="Q1713" s="214">
        <v>62162</v>
      </c>
      <c r="R1713" s="68" t="s">
        <v>1479</v>
      </c>
      <c r="S1713" s="349"/>
      <c r="T1713" s="272"/>
    </row>
    <row r="1714" spans="1:20" ht="63.75">
      <c r="A1714" s="191">
        <v>254</v>
      </c>
      <c r="B1714" s="68"/>
      <c r="C1714" s="212" t="s">
        <v>105</v>
      </c>
      <c r="D1714" s="213">
        <v>45763</v>
      </c>
      <c r="E1714" s="191" t="s">
        <v>4776</v>
      </c>
      <c r="F1714" s="191" t="s">
        <v>3</v>
      </c>
      <c r="G1714" s="191">
        <v>2278044</v>
      </c>
      <c r="H1714" s="68"/>
      <c r="I1714" s="197" t="s">
        <v>6213</v>
      </c>
      <c r="J1714" s="68"/>
      <c r="K1714" s="68"/>
      <c r="L1714" s="68"/>
      <c r="M1714" s="68"/>
      <c r="N1714" s="348"/>
      <c r="O1714" s="348"/>
      <c r="P1714" s="214">
        <v>0</v>
      </c>
      <c r="Q1714" s="214">
        <v>13033</v>
      </c>
      <c r="R1714" s="68" t="s">
        <v>1479</v>
      </c>
      <c r="S1714" s="349"/>
      <c r="T1714" s="272"/>
    </row>
    <row r="1715" spans="1:20" ht="63.75">
      <c r="A1715" s="191">
        <v>254</v>
      </c>
      <c r="B1715" s="68"/>
      <c r="C1715" s="212" t="s">
        <v>105</v>
      </c>
      <c r="D1715" s="213">
        <v>45763</v>
      </c>
      <c r="E1715" s="191" t="s">
        <v>4777</v>
      </c>
      <c r="F1715" s="191" t="s">
        <v>3</v>
      </c>
      <c r="G1715" s="191">
        <v>2278046</v>
      </c>
      <c r="H1715" s="68"/>
      <c r="I1715" s="197" t="s">
        <v>6214</v>
      </c>
      <c r="J1715" s="68"/>
      <c r="K1715" s="68"/>
      <c r="L1715" s="68"/>
      <c r="M1715" s="68"/>
      <c r="N1715" s="348"/>
      <c r="O1715" s="348"/>
      <c r="P1715" s="214">
        <v>0</v>
      </c>
      <c r="Q1715" s="214">
        <v>7892</v>
      </c>
      <c r="R1715" s="68" t="s">
        <v>1479</v>
      </c>
      <c r="S1715" s="349"/>
      <c r="T1715" s="272"/>
    </row>
    <row r="1716" spans="1:20" ht="51">
      <c r="A1716" s="191">
        <v>254</v>
      </c>
      <c r="B1716" s="68"/>
      <c r="C1716" s="212" t="s">
        <v>105</v>
      </c>
      <c r="D1716" s="213">
        <v>45763</v>
      </c>
      <c r="E1716" s="191" t="s">
        <v>4778</v>
      </c>
      <c r="F1716" s="191" t="s">
        <v>3</v>
      </c>
      <c r="G1716" s="191">
        <v>2278048</v>
      </c>
      <c r="H1716" s="68"/>
      <c r="I1716" s="197" t="s">
        <v>6215</v>
      </c>
      <c r="J1716" s="68"/>
      <c r="K1716" s="68"/>
      <c r="L1716" s="68"/>
      <c r="M1716" s="68"/>
      <c r="N1716" s="348"/>
      <c r="O1716" s="348"/>
      <c r="P1716" s="214">
        <v>0</v>
      </c>
      <c r="Q1716" s="214">
        <v>134169</v>
      </c>
      <c r="R1716" s="68" t="s">
        <v>1479</v>
      </c>
      <c r="S1716" s="349"/>
      <c r="T1716" s="272"/>
    </row>
    <row r="1717" spans="1:20" ht="63.75">
      <c r="A1717" s="191">
        <v>254</v>
      </c>
      <c r="B1717" s="68"/>
      <c r="C1717" s="212" t="s">
        <v>105</v>
      </c>
      <c r="D1717" s="213">
        <v>45763</v>
      </c>
      <c r="E1717" s="191" t="s">
        <v>4779</v>
      </c>
      <c r="F1717" s="191" t="s">
        <v>3</v>
      </c>
      <c r="G1717" s="191">
        <v>2278049</v>
      </c>
      <c r="H1717" s="68"/>
      <c r="I1717" s="197" t="s">
        <v>6216</v>
      </c>
      <c r="J1717" s="68"/>
      <c r="K1717" s="68"/>
      <c r="L1717" s="68"/>
      <c r="M1717" s="68"/>
      <c r="N1717" s="348"/>
      <c r="O1717" s="348"/>
      <c r="P1717" s="214">
        <v>0</v>
      </c>
      <c r="Q1717" s="214">
        <v>181028</v>
      </c>
      <c r="R1717" s="68" t="s">
        <v>1479</v>
      </c>
      <c r="S1717" s="349"/>
      <c r="T1717" s="272"/>
    </row>
    <row r="1718" spans="1:20" ht="51">
      <c r="A1718" s="191">
        <v>254</v>
      </c>
      <c r="B1718" s="68"/>
      <c r="C1718" s="212" t="s">
        <v>105</v>
      </c>
      <c r="D1718" s="213">
        <v>45763</v>
      </c>
      <c r="E1718" s="191" t="s">
        <v>4780</v>
      </c>
      <c r="F1718" s="191" t="s">
        <v>3</v>
      </c>
      <c r="G1718" s="191">
        <v>2278052</v>
      </c>
      <c r="H1718" s="68"/>
      <c r="I1718" s="197" t="s">
        <v>6217</v>
      </c>
      <c r="J1718" s="68"/>
      <c r="K1718" s="68"/>
      <c r="L1718" s="68"/>
      <c r="M1718" s="68"/>
      <c r="N1718" s="348"/>
      <c r="O1718" s="348"/>
      <c r="P1718" s="214">
        <v>0</v>
      </c>
      <c r="Q1718" s="214">
        <v>288388</v>
      </c>
      <c r="R1718" s="68" t="s">
        <v>1479</v>
      </c>
      <c r="S1718" s="349"/>
      <c r="T1718" s="272"/>
    </row>
    <row r="1719" spans="1:20" ht="51">
      <c r="A1719" s="191">
        <v>254</v>
      </c>
      <c r="B1719" s="68"/>
      <c r="C1719" s="212" t="s">
        <v>105</v>
      </c>
      <c r="D1719" s="213">
        <v>45763</v>
      </c>
      <c r="E1719" s="191" t="s">
        <v>4781</v>
      </c>
      <c r="F1719" s="191" t="s">
        <v>3</v>
      </c>
      <c r="G1719" s="191">
        <v>2278061</v>
      </c>
      <c r="H1719" s="68"/>
      <c r="I1719" s="197" t="s">
        <v>6218</v>
      </c>
      <c r="J1719" s="68"/>
      <c r="K1719" s="68"/>
      <c r="L1719" s="68"/>
      <c r="M1719" s="68"/>
      <c r="N1719" s="348"/>
      <c r="O1719" s="348"/>
      <c r="P1719" s="214">
        <v>0</v>
      </c>
      <c r="Q1719" s="214">
        <v>2361</v>
      </c>
      <c r="R1719" s="68" t="s">
        <v>1479</v>
      </c>
      <c r="S1719" s="349"/>
      <c r="T1719" s="272"/>
    </row>
    <row r="1720" spans="1:20" ht="51">
      <c r="A1720" s="191">
        <v>254</v>
      </c>
      <c r="B1720" s="68"/>
      <c r="C1720" s="212" t="s">
        <v>105</v>
      </c>
      <c r="D1720" s="213">
        <v>45763</v>
      </c>
      <c r="E1720" s="191" t="s">
        <v>4782</v>
      </c>
      <c r="F1720" s="191" t="s">
        <v>3</v>
      </c>
      <c r="G1720" s="191">
        <v>2278053</v>
      </c>
      <c r="H1720" s="68"/>
      <c r="I1720" s="197" t="s">
        <v>6219</v>
      </c>
      <c r="J1720" s="68"/>
      <c r="K1720" s="68"/>
      <c r="L1720" s="68"/>
      <c r="M1720" s="68"/>
      <c r="N1720" s="348"/>
      <c r="O1720" s="348"/>
      <c r="P1720" s="214">
        <v>0</v>
      </c>
      <c r="Q1720" s="214">
        <v>91156</v>
      </c>
      <c r="R1720" s="68" t="s">
        <v>1479</v>
      </c>
      <c r="S1720" s="349"/>
      <c r="T1720" s="272"/>
    </row>
    <row r="1721" spans="1:20" ht="51">
      <c r="A1721" s="191">
        <v>254</v>
      </c>
      <c r="B1721" s="68"/>
      <c r="C1721" s="212" t="s">
        <v>105</v>
      </c>
      <c r="D1721" s="213">
        <v>45763</v>
      </c>
      <c r="E1721" s="191" t="s">
        <v>4783</v>
      </c>
      <c r="F1721" s="191" t="s">
        <v>3</v>
      </c>
      <c r="G1721" s="191">
        <v>2278057</v>
      </c>
      <c r="H1721" s="68"/>
      <c r="I1721" s="197" t="s">
        <v>6220</v>
      </c>
      <c r="J1721" s="68"/>
      <c r="K1721" s="68"/>
      <c r="L1721" s="68"/>
      <c r="M1721" s="68"/>
      <c r="N1721" s="348"/>
      <c r="O1721" s="348"/>
      <c r="P1721" s="214">
        <v>0</v>
      </c>
      <c r="Q1721" s="214">
        <v>90041</v>
      </c>
      <c r="R1721" s="68" t="s">
        <v>1479</v>
      </c>
      <c r="S1721" s="349"/>
      <c r="T1721" s="272"/>
    </row>
    <row r="1722" spans="1:20" ht="51">
      <c r="A1722" s="191">
        <v>254</v>
      </c>
      <c r="B1722" s="68"/>
      <c r="C1722" s="212" t="s">
        <v>105</v>
      </c>
      <c r="D1722" s="213">
        <v>45763</v>
      </c>
      <c r="E1722" s="191" t="s">
        <v>4784</v>
      </c>
      <c r="F1722" s="191" t="s">
        <v>3</v>
      </c>
      <c r="G1722" s="191">
        <v>2278059</v>
      </c>
      <c r="H1722" s="68"/>
      <c r="I1722" s="197" t="s">
        <v>6221</v>
      </c>
      <c r="J1722" s="68"/>
      <c r="K1722" s="68"/>
      <c r="L1722" s="68"/>
      <c r="M1722" s="68"/>
      <c r="N1722" s="348"/>
      <c r="O1722" s="348"/>
      <c r="P1722" s="214">
        <v>0</v>
      </c>
      <c r="Q1722" s="214">
        <v>51422</v>
      </c>
      <c r="R1722" s="68" t="s">
        <v>1479</v>
      </c>
      <c r="S1722" s="349"/>
      <c r="T1722" s="272"/>
    </row>
    <row r="1723" spans="1:20" ht="51">
      <c r="A1723" s="191">
        <v>254</v>
      </c>
      <c r="B1723" s="68"/>
      <c r="C1723" s="212" t="s">
        <v>105</v>
      </c>
      <c r="D1723" s="213">
        <v>45763</v>
      </c>
      <c r="E1723" s="191" t="s">
        <v>4785</v>
      </c>
      <c r="F1723" s="191" t="s">
        <v>3</v>
      </c>
      <c r="G1723" s="191">
        <v>2278063</v>
      </c>
      <c r="H1723" s="68"/>
      <c r="I1723" s="197" t="s">
        <v>6222</v>
      </c>
      <c r="J1723" s="68"/>
      <c r="K1723" s="68"/>
      <c r="L1723" s="68"/>
      <c r="M1723" s="68"/>
      <c r="N1723" s="348"/>
      <c r="O1723" s="348"/>
      <c r="P1723" s="214">
        <v>0</v>
      </c>
      <c r="Q1723" s="214">
        <v>11632</v>
      </c>
      <c r="R1723" s="68" t="s">
        <v>1479</v>
      </c>
      <c r="S1723" s="349"/>
      <c r="T1723" s="272"/>
    </row>
    <row r="1724" spans="1:20" ht="51">
      <c r="A1724" s="191">
        <v>254</v>
      </c>
      <c r="B1724" s="68"/>
      <c r="C1724" s="212" t="s">
        <v>105</v>
      </c>
      <c r="D1724" s="213">
        <v>45763</v>
      </c>
      <c r="E1724" s="191" t="s">
        <v>4786</v>
      </c>
      <c r="F1724" s="191" t="s">
        <v>3</v>
      </c>
      <c r="G1724" s="191">
        <v>2278064</v>
      </c>
      <c r="H1724" s="68"/>
      <c r="I1724" s="197" t="s">
        <v>6223</v>
      </c>
      <c r="J1724" s="68"/>
      <c r="K1724" s="68"/>
      <c r="L1724" s="68"/>
      <c r="M1724" s="68"/>
      <c r="N1724" s="348"/>
      <c r="O1724" s="348"/>
      <c r="P1724" s="214">
        <v>0</v>
      </c>
      <c r="Q1724" s="214">
        <v>81439</v>
      </c>
      <c r="R1724" s="68" t="s">
        <v>1479</v>
      </c>
      <c r="S1724" s="349"/>
      <c r="T1724" s="272"/>
    </row>
    <row r="1725" spans="1:20" ht="51">
      <c r="A1725" s="191">
        <v>373</v>
      </c>
      <c r="B1725" s="68"/>
      <c r="C1725" s="212" t="s">
        <v>605</v>
      </c>
      <c r="D1725" s="213">
        <v>45763</v>
      </c>
      <c r="E1725" s="191" t="s">
        <v>4787</v>
      </c>
      <c r="F1725" s="191" t="s">
        <v>3</v>
      </c>
      <c r="G1725" s="191">
        <v>2278065</v>
      </c>
      <c r="H1725" s="68"/>
      <c r="I1725" s="197" t="s">
        <v>6224</v>
      </c>
      <c r="J1725" s="68"/>
      <c r="K1725" s="68"/>
      <c r="L1725" s="68"/>
      <c r="M1725" s="68"/>
      <c r="N1725" s="348"/>
      <c r="O1725" s="348"/>
      <c r="P1725" s="214">
        <v>0</v>
      </c>
      <c r="Q1725" s="214">
        <v>39179</v>
      </c>
      <c r="R1725" s="68" t="s">
        <v>1479</v>
      </c>
      <c r="S1725" s="349"/>
      <c r="T1725" s="272"/>
    </row>
    <row r="1726" spans="1:20" ht="51">
      <c r="A1726" s="191">
        <v>373</v>
      </c>
      <c r="B1726" s="68"/>
      <c r="C1726" s="212" t="s">
        <v>605</v>
      </c>
      <c r="D1726" s="213">
        <v>45763</v>
      </c>
      <c r="E1726" s="191" t="s">
        <v>4788</v>
      </c>
      <c r="F1726" s="191" t="s">
        <v>3</v>
      </c>
      <c r="G1726" s="191">
        <v>2278068</v>
      </c>
      <c r="H1726" s="68"/>
      <c r="I1726" s="197" t="s">
        <v>6225</v>
      </c>
      <c r="J1726" s="68"/>
      <c r="K1726" s="68"/>
      <c r="L1726" s="68"/>
      <c r="M1726" s="68"/>
      <c r="N1726" s="348"/>
      <c r="O1726" s="348"/>
      <c r="P1726" s="214">
        <v>0</v>
      </c>
      <c r="Q1726" s="214">
        <v>21620</v>
      </c>
      <c r="R1726" s="68" t="s">
        <v>1479</v>
      </c>
      <c r="S1726" s="349"/>
      <c r="T1726" s="272"/>
    </row>
    <row r="1727" spans="1:20" ht="51">
      <c r="A1727" s="191" t="s">
        <v>550</v>
      </c>
      <c r="B1727" s="68"/>
      <c r="C1727" s="212" t="s">
        <v>589</v>
      </c>
      <c r="D1727" s="213">
        <v>45763</v>
      </c>
      <c r="E1727" s="191" t="s">
        <v>4789</v>
      </c>
      <c r="F1727" s="191" t="s">
        <v>3</v>
      </c>
      <c r="G1727" s="191">
        <v>2278073</v>
      </c>
      <c r="H1727" s="68"/>
      <c r="I1727" s="197" t="s">
        <v>6226</v>
      </c>
      <c r="J1727" s="68"/>
      <c r="K1727" s="68"/>
      <c r="L1727" s="68"/>
      <c r="M1727" s="68"/>
      <c r="N1727" s="348"/>
      <c r="O1727" s="348"/>
      <c r="P1727" s="214">
        <v>0</v>
      </c>
      <c r="Q1727" s="214">
        <v>32395</v>
      </c>
      <c r="R1727" s="68" t="s">
        <v>1479</v>
      </c>
      <c r="S1727" s="349"/>
      <c r="T1727" s="272"/>
    </row>
    <row r="1728" spans="1:20" ht="51">
      <c r="A1728" s="191">
        <v>46</v>
      </c>
      <c r="B1728" s="68"/>
      <c r="C1728" s="212" t="s">
        <v>1367</v>
      </c>
      <c r="D1728" s="213">
        <v>45763</v>
      </c>
      <c r="E1728" s="191" t="s">
        <v>4790</v>
      </c>
      <c r="F1728" s="191" t="s">
        <v>3</v>
      </c>
      <c r="G1728" s="191">
        <v>2278075</v>
      </c>
      <c r="H1728" s="68"/>
      <c r="I1728" s="197" t="s">
        <v>6227</v>
      </c>
      <c r="J1728" s="68"/>
      <c r="K1728" s="68"/>
      <c r="L1728" s="68"/>
      <c r="M1728" s="68"/>
      <c r="N1728" s="348"/>
      <c r="O1728" s="348"/>
      <c r="P1728" s="214">
        <v>0</v>
      </c>
      <c r="Q1728" s="214">
        <v>7507.8</v>
      </c>
      <c r="R1728" s="68" t="s">
        <v>1479</v>
      </c>
      <c r="S1728" s="349"/>
      <c r="T1728" s="272"/>
    </row>
    <row r="1729" spans="1:20" ht="51">
      <c r="A1729" s="191">
        <v>47</v>
      </c>
      <c r="B1729" s="68"/>
      <c r="C1729" s="212" t="s">
        <v>45</v>
      </c>
      <c r="D1729" s="213">
        <v>45763</v>
      </c>
      <c r="E1729" s="191" t="s">
        <v>4791</v>
      </c>
      <c r="F1729" s="191" t="s">
        <v>3</v>
      </c>
      <c r="G1729" s="191">
        <v>2278094</v>
      </c>
      <c r="H1729" s="68"/>
      <c r="I1729" s="197" t="s">
        <v>6228</v>
      </c>
      <c r="J1729" s="68"/>
      <c r="K1729" s="68"/>
      <c r="L1729" s="68"/>
      <c r="M1729" s="68"/>
      <c r="N1729" s="348"/>
      <c r="O1729" s="348"/>
      <c r="P1729" s="214">
        <v>0</v>
      </c>
      <c r="Q1729" s="214">
        <v>225375</v>
      </c>
      <c r="R1729" s="68" t="s">
        <v>1479</v>
      </c>
      <c r="S1729" s="349"/>
      <c r="T1729" s="272"/>
    </row>
    <row r="1730" spans="1:20" ht="38.25">
      <c r="A1730" s="191">
        <v>291</v>
      </c>
      <c r="B1730" s="68"/>
      <c r="C1730" s="212" t="s">
        <v>119</v>
      </c>
      <c r="D1730" s="213">
        <v>45763</v>
      </c>
      <c r="E1730" s="191" t="s">
        <v>4792</v>
      </c>
      <c r="F1730" s="191" t="s">
        <v>3</v>
      </c>
      <c r="G1730" s="191">
        <v>2278097</v>
      </c>
      <c r="H1730" s="68"/>
      <c r="I1730" s="197" t="s">
        <v>6229</v>
      </c>
      <c r="J1730" s="68"/>
      <c r="K1730" s="68"/>
      <c r="L1730" s="68"/>
      <c r="M1730" s="68"/>
      <c r="N1730" s="348"/>
      <c r="O1730" s="348"/>
      <c r="P1730" s="214">
        <v>0</v>
      </c>
      <c r="Q1730" s="214">
        <v>463052.28</v>
      </c>
      <c r="R1730" s="68" t="s">
        <v>1479</v>
      </c>
      <c r="S1730" s="349"/>
      <c r="T1730" s="272"/>
    </row>
    <row r="1731" spans="1:20" ht="51">
      <c r="A1731" s="191">
        <v>578</v>
      </c>
      <c r="B1731" s="68"/>
      <c r="C1731" s="212" t="s">
        <v>168</v>
      </c>
      <c r="D1731" s="213">
        <v>45763</v>
      </c>
      <c r="E1731" s="191" t="s">
        <v>4793</v>
      </c>
      <c r="F1731" s="191" t="s">
        <v>3</v>
      </c>
      <c r="G1731" s="191">
        <v>2278102</v>
      </c>
      <c r="H1731" s="68"/>
      <c r="I1731" s="197" t="s">
        <v>6230</v>
      </c>
      <c r="J1731" s="68"/>
      <c r="K1731" s="68"/>
      <c r="L1731" s="68"/>
      <c r="M1731" s="68"/>
      <c r="N1731" s="348"/>
      <c r="O1731" s="348"/>
      <c r="P1731" s="214">
        <v>0</v>
      </c>
      <c r="Q1731" s="214">
        <v>7564.73</v>
      </c>
      <c r="R1731" s="68" t="s">
        <v>1479</v>
      </c>
      <c r="S1731" s="349"/>
      <c r="T1731" s="272"/>
    </row>
    <row r="1732" spans="1:20" ht="89.25">
      <c r="A1732" s="191" t="s">
        <v>541</v>
      </c>
      <c r="B1732" s="68"/>
      <c r="C1732" s="212" t="s">
        <v>590</v>
      </c>
      <c r="D1732" s="213">
        <v>45763</v>
      </c>
      <c r="E1732" s="191" t="s">
        <v>4794</v>
      </c>
      <c r="F1732" s="191" t="s">
        <v>635</v>
      </c>
      <c r="G1732" s="191">
        <v>11621498</v>
      </c>
      <c r="H1732" s="68"/>
      <c r="I1732" s="197" t="s">
        <v>6231</v>
      </c>
      <c r="J1732" s="68"/>
      <c r="K1732" s="68"/>
      <c r="L1732" s="68"/>
      <c r="M1732" s="68"/>
      <c r="N1732" s="348"/>
      <c r="O1732" s="348"/>
      <c r="P1732" s="214">
        <v>0</v>
      </c>
      <c r="Q1732" s="214">
        <v>665003</v>
      </c>
      <c r="R1732" s="68" t="s">
        <v>1479</v>
      </c>
      <c r="S1732" s="349"/>
      <c r="T1732" s="272"/>
    </row>
    <row r="1733" spans="1:20" ht="89.25">
      <c r="A1733" s="191" t="s">
        <v>541</v>
      </c>
      <c r="B1733" s="68"/>
      <c r="C1733" s="212" t="s">
        <v>590</v>
      </c>
      <c r="D1733" s="213">
        <v>45763</v>
      </c>
      <c r="E1733" s="191" t="s">
        <v>4795</v>
      </c>
      <c r="F1733" s="191" t="s">
        <v>635</v>
      </c>
      <c r="G1733" s="191">
        <v>11621499</v>
      </c>
      <c r="H1733" s="68"/>
      <c r="I1733" s="197" t="s">
        <v>6232</v>
      </c>
      <c r="J1733" s="68"/>
      <c r="K1733" s="68"/>
      <c r="L1733" s="68"/>
      <c r="M1733" s="68"/>
      <c r="N1733" s="348"/>
      <c r="O1733" s="348"/>
      <c r="P1733" s="214">
        <v>0</v>
      </c>
      <c r="Q1733" s="214">
        <v>10178</v>
      </c>
      <c r="R1733" s="68" t="s">
        <v>1479</v>
      </c>
      <c r="S1733" s="349"/>
      <c r="T1733" s="272"/>
    </row>
    <row r="1734" spans="1:20" ht="63.75">
      <c r="A1734" s="191">
        <v>513</v>
      </c>
      <c r="B1734" s="68"/>
      <c r="C1734" s="212" t="s">
        <v>160</v>
      </c>
      <c r="D1734" s="213">
        <v>45763</v>
      </c>
      <c r="E1734" s="191" t="s">
        <v>4796</v>
      </c>
      <c r="F1734" s="191" t="s">
        <v>14</v>
      </c>
      <c r="G1734" s="191">
        <v>3102304</v>
      </c>
      <c r="H1734" s="68"/>
      <c r="I1734" s="197" t="s">
        <v>6233</v>
      </c>
      <c r="J1734" s="68"/>
      <c r="K1734" s="68"/>
      <c r="L1734" s="68"/>
      <c r="M1734" s="68"/>
      <c r="N1734" s="348"/>
      <c r="O1734" s="348"/>
      <c r="P1734" s="214">
        <v>60</v>
      </c>
      <c r="Q1734" s="214">
        <v>0</v>
      </c>
      <c r="R1734" s="68" t="s">
        <v>1479</v>
      </c>
      <c r="S1734" s="349"/>
      <c r="T1734" s="272"/>
    </row>
    <row r="1735" spans="1:20" ht="63.75">
      <c r="A1735" s="191">
        <v>513</v>
      </c>
      <c r="B1735" s="68"/>
      <c r="C1735" s="212" t="s">
        <v>160</v>
      </c>
      <c r="D1735" s="213">
        <v>45763</v>
      </c>
      <c r="E1735" s="191" t="s">
        <v>4797</v>
      </c>
      <c r="F1735" s="191" t="s">
        <v>14</v>
      </c>
      <c r="G1735" s="191">
        <v>3102306</v>
      </c>
      <c r="H1735" s="68"/>
      <c r="I1735" s="197" t="s">
        <v>6234</v>
      </c>
      <c r="J1735" s="68"/>
      <c r="K1735" s="68"/>
      <c r="L1735" s="68"/>
      <c r="M1735" s="68"/>
      <c r="N1735" s="348"/>
      <c r="O1735" s="348"/>
      <c r="P1735" s="214">
        <v>60</v>
      </c>
      <c r="Q1735" s="214">
        <v>0</v>
      </c>
      <c r="R1735" s="68" t="s">
        <v>1479</v>
      </c>
      <c r="S1735" s="349"/>
      <c r="T1735" s="272"/>
    </row>
    <row r="1736" spans="1:20" ht="63.75">
      <c r="A1736" s="191">
        <v>513</v>
      </c>
      <c r="B1736" s="68"/>
      <c r="C1736" s="212" t="s">
        <v>160</v>
      </c>
      <c r="D1736" s="213">
        <v>45763</v>
      </c>
      <c r="E1736" s="191" t="s">
        <v>4798</v>
      </c>
      <c r="F1736" s="191" t="s">
        <v>14</v>
      </c>
      <c r="G1736" s="191">
        <v>3103148</v>
      </c>
      <c r="H1736" s="68"/>
      <c r="I1736" s="197" t="s">
        <v>6235</v>
      </c>
      <c r="J1736" s="68"/>
      <c r="K1736" s="68"/>
      <c r="L1736" s="68"/>
      <c r="M1736" s="68"/>
      <c r="N1736" s="348"/>
      <c r="O1736" s="348"/>
      <c r="P1736" s="214">
        <v>60</v>
      </c>
      <c r="Q1736" s="214">
        <v>0</v>
      </c>
      <c r="R1736" s="68" t="s">
        <v>1479</v>
      </c>
      <c r="S1736" s="349"/>
      <c r="T1736" s="272"/>
    </row>
    <row r="1737" spans="1:20" ht="63.75">
      <c r="A1737" s="191">
        <v>340</v>
      </c>
      <c r="B1737" s="68"/>
      <c r="C1737" s="212" t="s">
        <v>136</v>
      </c>
      <c r="D1737" s="213">
        <v>45763</v>
      </c>
      <c r="E1737" s="191" t="s">
        <v>4799</v>
      </c>
      <c r="F1737" s="191" t="s">
        <v>6</v>
      </c>
      <c r="G1737" s="191">
        <v>3103343</v>
      </c>
      <c r="H1737" s="68"/>
      <c r="I1737" s="197" t="s">
        <v>6236</v>
      </c>
      <c r="J1737" s="68"/>
      <c r="K1737" s="68"/>
      <c r="L1737" s="68"/>
      <c r="M1737" s="68"/>
      <c r="N1737" s="348"/>
      <c r="O1737" s="348"/>
      <c r="P1737" s="214">
        <v>0</v>
      </c>
      <c r="Q1737" s="214">
        <v>48139.09</v>
      </c>
      <c r="R1737" s="68" t="s">
        <v>1479</v>
      </c>
      <c r="S1737" s="349"/>
      <c r="T1737" s="272"/>
    </row>
    <row r="1738" spans="1:20" ht="89.25">
      <c r="A1738" s="191">
        <v>132</v>
      </c>
      <c r="B1738" s="68"/>
      <c r="C1738" s="212" t="s">
        <v>59</v>
      </c>
      <c r="D1738" s="213">
        <v>45763</v>
      </c>
      <c r="E1738" s="191" t="s">
        <v>4800</v>
      </c>
      <c r="F1738" s="191" t="s">
        <v>10</v>
      </c>
      <c r="G1738" s="191">
        <v>1124521</v>
      </c>
      <c r="H1738" s="68"/>
      <c r="I1738" s="197" t="s">
        <v>6237</v>
      </c>
      <c r="J1738" s="68"/>
      <c r="K1738" s="68"/>
      <c r="L1738" s="68"/>
      <c r="M1738" s="68"/>
      <c r="N1738" s="348"/>
      <c r="O1738" s="348"/>
      <c r="P1738" s="214">
        <v>557.29</v>
      </c>
      <c r="Q1738" s="214">
        <v>0</v>
      </c>
      <c r="R1738" s="68" t="s">
        <v>1479</v>
      </c>
      <c r="S1738" s="349"/>
      <c r="T1738" s="272"/>
    </row>
    <row r="1739" spans="1:20" ht="63.75">
      <c r="A1739" s="191">
        <v>340</v>
      </c>
      <c r="B1739" s="68"/>
      <c r="C1739" s="212" t="s">
        <v>136</v>
      </c>
      <c r="D1739" s="213">
        <v>45763</v>
      </c>
      <c r="E1739" s="191" t="s">
        <v>4801</v>
      </c>
      <c r="F1739" s="191" t="s">
        <v>14</v>
      </c>
      <c r="G1739" s="191">
        <v>3103344</v>
      </c>
      <c r="H1739" s="68"/>
      <c r="I1739" s="197" t="s">
        <v>6238</v>
      </c>
      <c r="J1739" s="68"/>
      <c r="K1739" s="68"/>
      <c r="L1739" s="68"/>
      <c r="M1739" s="68"/>
      <c r="N1739" s="348"/>
      <c r="O1739" s="348"/>
      <c r="P1739" s="214">
        <v>60</v>
      </c>
      <c r="Q1739" s="214">
        <v>0</v>
      </c>
      <c r="R1739" s="68" t="s">
        <v>1479</v>
      </c>
      <c r="S1739" s="349"/>
      <c r="T1739" s="272"/>
    </row>
    <row r="1740" spans="1:20" ht="89.25">
      <c r="A1740" s="191">
        <v>283</v>
      </c>
      <c r="B1740" s="68"/>
      <c r="C1740" s="212" t="s">
        <v>115</v>
      </c>
      <c r="D1740" s="213">
        <v>45763</v>
      </c>
      <c r="E1740" s="191" t="s">
        <v>4802</v>
      </c>
      <c r="F1740" s="191" t="s">
        <v>6</v>
      </c>
      <c r="G1740" s="191">
        <v>23136</v>
      </c>
      <c r="H1740" s="68"/>
      <c r="I1740" s="197" t="s">
        <v>6239</v>
      </c>
      <c r="J1740" s="68"/>
      <c r="K1740" s="68"/>
      <c r="L1740" s="68"/>
      <c r="M1740" s="68"/>
      <c r="N1740" s="348"/>
      <c r="O1740" s="348"/>
      <c r="P1740" s="214">
        <v>0</v>
      </c>
      <c r="Q1740" s="214">
        <v>204156.47</v>
      </c>
      <c r="R1740" s="68" t="s">
        <v>1479</v>
      </c>
      <c r="S1740" s="349"/>
      <c r="T1740" s="272"/>
    </row>
    <row r="1741" spans="1:20" ht="76.5">
      <c r="A1741" s="191">
        <v>513</v>
      </c>
      <c r="B1741" s="68"/>
      <c r="C1741" s="212" t="s">
        <v>160</v>
      </c>
      <c r="D1741" s="213">
        <v>45763</v>
      </c>
      <c r="E1741" s="191" t="s">
        <v>4803</v>
      </c>
      <c r="F1741" s="191" t="s">
        <v>10</v>
      </c>
      <c r="G1741" s="191">
        <v>1124549</v>
      </c>
      <c r="H1741" s="68"/>
      <c r="I1741" s="197" t="s">
        <v>6240</v>
      </c>
      <c r="J1741" s="68"/>
      <c r="K1741" s="68"/>
      <c r="L1741" s="68"/>
      <c r="M1741" s="68"/>
      <c r="N1741" s="348"/>
      <c r="O1741" s="348"/>
      <c r="P1741" s="214">
        <v>60</v>
      </c>
      <c r="Q1741" s="214">
        <v>0</v>
      </c>
      <c r="R1741" s="68" t="s">
        <v>1479</v>
      </c>
      <c r="S1741" s="349"/>
      <c r="T1741" s="272"/>
    </row>
    <row r="1742" spans="1:20" ht="76.5">
      <c r="A1742" s="191">
        <v>513</v>
      </c>
      <c r="B1742" s="68"/>
      <c r="C1742" s="212" t="s">
        <v>160</v>
      </c>
      <c r="D1742" s="213">
        <v>45763</v>
      </c>
      <c r="E1742" s="191" t="s">
        <v>4804</v>
      </c>
      <c r="F1742" s="191" t="s">
        <v>10</v>
      </c>
      <c r="G1742" s="191">
        <v>1124551</v>
      </c>
      <c r="H1742" s="68"/>
      <c r="I1742" s="197" t="s">
        <v>6241</v>
      </c>
      <c r="J1742" s="68"/>
      <c r="K1742" s="68"/>
      <c r="L1742" s="68"/>
      <c r="M1742" s="68"/>
      <c r="N1742" s="348"/>
      <c r="O1742" s="348"/>
      <c r="P1742" s="214">
        <v>60</v>
      </c>
      <c r="Q1742" s="214">
        <v>0</v>
      </c>
      <c r="R1742" s="68" t="s">
        <v>1479</v>
      </c>
      <c r="S1742" s="349"/>
      <c r="T1742" s="272"/>
    </row>
    <row r="1743" spans="1:20" ht="76.5">
      <c r="A1743" s="191">
        <v>513</v>
      </c>
      <c r="B1743" s="68"/>
      <c r="C1743" s="212" t="s">
        <v>160</v>
      </c>
      <c r="D1743" s="213">
        <v>45763</v>
      </c>
      <c r="E1743" s="191" t="s">
        <v>4805</v>
      </c>
      <c r="F1743" s="191" t="s">
        <v>10</v>
      </c>
      <c r="G1743" s="191">
        <v>1124563</v>
      </c>
      <c r="H1743" s="68"/>
      <c r="I1743" s="197" t="s">
        <v>6242</v>
      </c>
      <c r="J1743" s="68"/>
      <c r="K1743" s="68"/>
      <c r="L1743" s="68"/>
      <c r="M1743" s="68"/>
      <c r="N1743" s="348"/>
      <c r="O1743" s="348"/>
      <c r="P1743" s="214">
        <v>60</v>
      </c>
      <c r="Q1743" s="214">
        <v>0</v>
      </c>
      <c r="R1743" s="68" t="s">
        <v>1479</v>
      </c>
      <c r="S1743" s="349"/>
      <c r="T1743" s="272"/>
    </row>
    <row r="1744" spans="1:20" ht="89.25">
      <c r="A1744" s="191">
        <v>513</v>
      </c>
      <c r="B1744" s="68"/>
      <c r="C1744" s="212" t="s">
        <v>160</v>
      </c>
      <c r="D1744" s="213">
        <v>45763</v>
      </c>
      <c r="E1744" s="191" t="s">
        <v>4806</v>
      </c>
      <c r="F1744" s="191" t="s">
        <v>635</v>
      </c>
      <c r="G1744" s="191">
        <v>11651468</v>
      </c>
      <c r="H1744" s="68"/>
      <c r="I1744" s="197" t="s">
        <v>6243</v>
      </c>
      <c r="J1744" s="68"/>
      <c r="K1744" s="68"/>
      <c r="L1744" s="68"/>
      <c r="M1744" s="68"/>
      <c r="N1744" s="348"/>
      <c r="O1744" s="348"/>
      <c r="P1744" s="214">
        <v>23767486.07</v>
      </c>
      <c r="Q1744" s="214">
        <v>0</v>
      </c>
      <c r="R1744" s="68" t="s">
        <v>1479</v>
      </c>
      <c r="S1744" s="349"/>
      <c r="T1744" s="272"/>
    </row>
    <row r="1745" spans="1:20" ht="76.5">
      <c r="A1745" s="191" t="s">
        <v>542</v>
      </c>
      <c r="B1745" s="68"/>
      <c r="C1745" s="212" t="s">
        <v>687</v>
      </c>
      <c r="D1745" s="213">
        <v>45763</v>
      </c>
      <c r="E1745" s="191" t="s">
        <v>4807</v>
      </c>
      <c r="F1745" s="191" t="s">
        <v>10</v>
      </c>
      <c r="G1745" s="191">
        <v>20043</v>
      </c>
      <c r="H1745" s="68"/>
      <c r="I1745" s="197" t="s">
        <v>6244</v>
      </c>
      <c r="J1745" s="68"/>
      <c r="K1745" s="68"/>
      <c r="L1745" s="68"/>
      <c r="M1745" s="68"/>
      <c r="N1745" s="348"/>
      <c r="O1745" s="348"/>
      <c r="P1745" s="214">
        <v>862.43</v>
      </c>
      <c r="Q1745" s="214">
        <v>0</v>
      </c>
      <c r="R1745" s="68" t="s">
        <v>1479</v>
      </c>
      <c r="S1745" s="349"/>
      <c r="T1745" s="272"/>
    </row>
    <row r="1746" spans="1:20" ht="76.5">
      <c r="A1746" s="191" t="s">
        <v>542</v>
      </c>
      <c r="B1746" s="68"/>
      <c r="C1746" s="212" t="s">
        <v>687</v>
      </c>
      <c r="D1746" s="213">
        <v>45763</v>
      </c>
      <c r="E1746" s="191" t="s">
        <v>4808</v>
      </c>
      <c r="F1746" s="191" t="s">
        <v>10</v>
      </c>
      <c r="G1746" s="191">
        <v>20040</v>
      </c>
      <c r="H1746" s="68"/>
      <c r="I1746" s="197" t="s">
        <v>6245</v>
      </c>
      <c r="J1746" s="68"/>
      <c r="K1746" s="68"/>
      <c r="L1746" s="68"/>
      <c r="M1746" s="68"/>
      <c r="N1746" s="348"/>
      <c r="O1746" s="348"/>
      <c r="P1746" s="214">
        <v>1035.98</v>
      </c>
      <c r="Q1746" s="214">
        <v>0</v>
      </c>
      <c r="R1746" s="68" t="s">
        <v>1479</v>
      </c>
      <c r="S1746" s="349"/>
      <c r="T1746" s="272"/>
    </row>
    <row r="1747" spans="1:20" ht="38.25">
      <c r="A1747" s="191">
        <v>46</v>
      </c>
      <c r="B1747" s="68"/>
      <c r="C1747" s="212" t="s">
        <v>1367</v>
      </c>
      <c r="D1747" s="213">
        <v>45764</v>
      </c>
      <c r="E1747" s="191" t="s">
        <v>4809</v>
      </c>
      <c r="F1747" s="191" t="s">
        <v>3</v>
      </c>
      <c r="G1747" s="191">
        <v>2278466</v>
      </c>
      <c r="H1747" s="68"/>
      <c r="I1747" s="197" t="s">
        <v>6246</v>
      </c>
      <c r="J1747" s="68"/>
      <c r="K1747" s="68"/>
      <c r="L1747" s="68"/>
      <c r="M1747" s="68"/>
      <c r="N1747" s="348"/>
      <c r="O1747" s="348"/>
      <c r="P1747" s="214">
        <v>0</v>
      </c>
      <c r="Q1747" s="214">
        <v>250</v>
      </c>
      <c r="R1747" s="68" t="s">
        <v>1479</v>
      </c>
      <c r="S1747" s="349"/>
      <c r="T1747" s="272"/>
    </row>
    <row r="1748" spans="1:20" ht="51">
      <c r="A1748" s="191">
        <v>15</v>
      </c>
      <c r="B1748" s="68"/>
      <c r="C1748" s="212" t="s">
        <v>39</v>
      </c>
      <c r="D1748" s="213">
        <v>45764</v>
      </c>
      <c r="E1748" s="191" t="s">
        <v>4810</v>
      </c>
      <c r="F1748" s="191" t="s">
        <v>3</v>
      </c>
      <c r="G1748" s="191">
        <v>2278488</v>
      </c>
      <c r="H1748" s="68"/>
      <c r="I1748" s="197" t="s">
        <v>6247</v>
      </c>
      <c r="J1748" s="68"/>
      <c r="K1748" s="68"/>
      <c r="L1748" s="68"/>
      <c r="M1748" s="68"/>
      <c r="N1748" s="348"/>
      <c r="O1748" s="348"/>
      <c r="P1748" s="214">
        <v>0</v>
      </c>
      <c r="Q1748" s="214">
        <v>100</v>
      </c>
      <c r="R1748" s="68" t="s">
        <v>1479</v>
      </c>
      <c r="S1748" s="349"/>
      <c r="T1748" s="272"/>
    </row>
    <row r="1749" spans="1:20" ht="51">
      <c r="A1749" s="191">
        <v>650</v>
      </c>
      <c r="B1749" s="68"/>
      <c r="C1749" s="212" t="s">
        <v>175</v>
      </c>
      <c r="D1749" s="213">
        <v>45764</v>
      </c>
      <c r="E1749" s="191" t="s">
        <v>4811</v>
      </c>
      <c r="F1749" s="191" t="s">
        <v>3</v>
      </c>
      <c r="G1749" s="191">
        <v>2278500</v>
      </c>
      <c r="H1749" s="68"/>
      <c r="I1749" s="197" t="s">
        <v>6248</v>
      </c>
      <c r="J1749" s="68"/>
      <c r="K1749" s="68"/>
      <c r="L1749" s="68"/>
      <c r="M1749" s="68"/>
      <c r="N1749" s="348"/>
      <c r="O1749" s="348"/>
      <c r="P1749" s="214">
        <v>0</v>
      </c>
      <c r="Q1749" s="214">
        <v>54</v>
      </c>
      <c r="R1749" s="68" t="s">
        <v>1479</v>
      </c>
      <c r="S1749" s="349"/>
      <c r="T1749" s="272"/>
    </row>
    <row r="1750" spans="1:20" ht="51">
      <c r="A1750" s="191">
        <v>595</v>
      </c>
      <c r="B1750" s="68"/>
      <c r="C1750" s="212" t="s">
        <v>609</v>
      </c>
      <c r="D1750" s="213">
        <v>45764</v>
      </c>
      <c r="E1750" s="191" t="s">
        <v>4812</v>
      </c>
      <c r="F1750" s="191" t="s">
        <v>3</v>
      </c>
      <c r="G1750" s="191">
        <v>2278507</v>
      </c>
      <c r="H1750" s="68"/>
      <c r="I1750" s="197" t="s">
        <v>6249</v>
      </c>
      <c r="J1750" s="68"/>
      <c r="K1750" s="68"/>
      <c r="L1750" s="68"/>
      <c r="M1750" s="68"/>
      <c r="N1750" s="348"/>
      <c r="O1750" s="348"/>
      <c r="P1750" s="214">
        <v>0</v>
      </c>
      <c r="Q1750" s="214">
        <v>383.69</v>
      </c>
      <c r="R1750" s="68" t="s">
        <v>1479</v>
      </c>
      <c r="S1750" s="349"/>
      <c r="T1750" s="272"/>
    </row>
    <row r="1751" spans="1:20" ht="51">
      <c r="A1751" s="191">
        <v>595</v>
      </c>
      <c r="B1751" s="68"/>
      <c r="C1751" s="212" t="s">
        <v>609</v>
      </c>
      <c r="D1751" s="213">
        <v>45764</v>
      </c>
      <c r="E1751" s="191" t="s">
        <v>4813</v>
      </c>
      <c r="F1751" s="191" t="s">
        <v>3</v>
      </c>
      <c r="G1751" s="191">
        <v>2278509</v>
      </c>
      <c r="H1751" s="68"/>
      <c r="I1751" s="197" t="s">
        <v>6250</v>
      </c>
      <c r="J1751" s="68"/>
      <c r="K1751" s="68"/>
      <c r="L1751" s="68"/>
      <c r="M1751" s="68"/>
      <c r="N1751" s="348"/>
      <c r="O1751" s="348"/>
      <c r="P1751" s="214">
        <v>0</v>
      </c>
      <c r="Q1751" s="214">
        <v>293.73</v>
      </c>
      <c r="R1751" s="68" t="s">
        <v>1479</v>
      </c>
      <c r="S1751" s="349"/>
      <c r="T1751" s="272"/>
    </row>
    <row r="1752" spans="1:20" ht="38.25">
      <c r="A1752" s="191" t="s">
        <v>550</v>
      </c>
      <c r="B1752" s="68"/>
      <c r="C1752" s="212" t="s">
        <v>589</v>
      </c>
      <c r="D1752" s="213">
        <v>45764</v>
      </c>
      <c r="E1752" s="191" t="s">
        <v>4814</v>
      </c>
      <c r="F1752" s="191" t="s">
        <v>3</v>
      </c>
      <c r="G1752" s="191">
        <v>2278513</v>
      </c>
      <c r="H1752" s="68"/>
      <c r="I1752" s="197" t="s">
        <v>6251</v>
      </c>
      <c r="J1752" s="68"/>
      <c r="K1752" s="68"/>
      <c r="L1752" s="68"/>
      <c r="M1752" s="68"/>
      <c r="N1752" s="348"/>
      <c r="O1752" s="348"/>
      <c r="P1752" s="214">
        <v>0</v>
      </c>
      <c r="Q1752" s="214">
        <v>550</v>
      </c>
      <c r="R1752" s="68" t="s">
        <v>1479</v>
      </c>
      <c r="S1752" s="349"/>
      <c r="T1752" s="272"/>
    </row>
    <row r="1753" spans="1:20" ht="51">
      <c r="A1753" s="191">
        <v>81</v>
      </c>
      <c r="B1753" s="68"/>
      <c r="C1753" s="212" t="s">
        <v>49</v>
      </c>
      <c r="D1753" s="213">
        <v>45764</v>
      </c>
      <c r="E1753" s="191" t="s">
        <v>4815</v>
      </c>
      <c r="F1753" s="191" t="s">
        <v>3</v>
      </c>
      <c r="G1753" s="191">
        <v>2278519</v>
      </c>
      <c r="H1753" s="68"/>
      <c r="I1753" s="197" t="s">
        <v>6252</v>
      </c>
      <c r="J1753" s="68"/>
      <c r="K1753" s="68"/>
      <c r="L1753" s="68"/>
      <c r="M1753" s="68"/>
      <c r="N1753" s="348"/>
      <c r="O1753" s="348"/>
      <c r="P1753" s="214">
        <v>0</v>
      </c>
      <c r="Q1753" s="214">
        <v>1480</v>
      </c>
      <c r="R1753" s="68" t="s">
        <v>1479</v>
      </c>
      <c r="S1753" s="349"/>
      <c r="T1753" s="272"/>
    </row>
    <row r="1754" spans="1:20" ht="63.75">
      <c r="A1754" s="191" t="s">
        <v>550</v>
      </c>
      <c r="B1754" s="68"/>
      <c r="C1754" s="212" t="s">
        <v>589</v>
      </c>
      <c r="D1754" s="213">
        <v>45764</v>
      </c>
      <c r="E1754" s="191" t="s">
        <v>4816</v>
      </c>
      <c r="F1754" s="191" t="s">
        <v>3</v>
      </c>
      <c r="G1754" s="191">
        <v>2278546</v>
      </c>
      <c r="H1754" s="68"/>
      <c r="I1754" s="197" t="s">
        <v>6253</v>
      </c>
      <c r="J1754" s="68"/>
      <c r="K1754" s="68"/>
      <c r="L1754" s="68"/>
      <c r="M1754" s="68"/>
      <c r="N1754" s="348"/>
      <c r="O1754" s="348"/>
      <c r="P1754" s="214">
        <v>0</v>
      </c>
      <c r="Q1754" s="214">
        <v>5160.95</v>
      </c>
      <c r="R1754" s="68" t="s">
        <v>1479</v>
      </c>
      <c r="S1754" s="349"/>
      <c r="T1754" s="272"/>
    </row>
    <row r="1755" spans="1:20" ht="51">
      <c r="A1755" s="191">
        <v>650</v>
      </c>
      <c r="B1755" s="68"/>
      <c r="C1755" s="212" t="s">
        <v>175</v>
      </c>
      <c r="D1755" s="213">
        <v>45764</v>
      </c>
      <c r="E1755" s="191" t="s">
        <v>4817</v>
      </c>
      <c r="F1755" s="191" t="s">
        <v>3</v>
      </c>
      <c r="G1755" s="191">
        <v>2278548</v>
      </c>
      <c r="H1755" s="68"/>
      <c r="I1755" s="197" t="s">
        <v>6254</v>
      </c>
      <c r="J1755" s="68"/>
      <c r="K1755" s="68"/>
      <c r="L1755" s="68"/>
      <c r="M1755" s="68"/>
      <c r="N1755" s="348"/>
      <c r="O1755" s="348"/>
      <c r="P1755" s="214">
        <v>0</v>
      </c>
      <c r="Q1755" s="214">
        <v>553</v>
      </c>
      <c r="R1755" s="68" t="s">
        <v>1479</v>
      </c>
      <c r="S1755" s="349"/>
      <c r="T1755" s="272"/>
    </row>
    <row r="1756" spans="1:20" ht="51">
      <c r="A1756" s="191" t="s">
        <v>550</v>
      </c>
      <c r="B1756" s="68"/>
      <c r="C1756" s="212" t="s">
        <v>589</v>
      </c>
      <c r="D1756" s="213">
        <v>45764</v>
      </c>
      <c r="E1756" s="191" t="s">
        <v>4818</v>
      </c>
      <c r="F1756" s="191" t="s">
        <v>3</v>
      </c>
      <c r="G1756" s="191">
        <v>2278569</v>
      </c>
      <c r="H1756" s="68"/>
      <c r="I1756" s="197" t="s">
        <v>6255</v>
      </c>
      <c r="J1756" s="68"/>
      <c r="K1756" s="68"/>
      <c r="L1756" s="68"/>
      <c r="M1756" s="68"/>
      <c r="N1756" s="348"/>
      <c r="O1756" s="348"/>
      <c r="P1756" s="214">
        <v>0</v>
      </c>
      <c r="Q1756" s="214">
        <v>5817.01</v>
      </c>
      <c r="R1756" s="68" t="s">
        <v>1479</v>
      </c>
      <c r="S1756" s="349"/>
      <c r="T1756" s="272"/>
    </row>
    <row r="1757" spans="1:20" ht="63.75">
      <c r="A1757" s="191">
        <v>513</v>
      </c>
      <c r="B1757" s="68"/>
      <c r="C1757" s="212" t="s">
        <v>160</v>
      </c>
      <c r="D1757" s="213">
        <v>45764</v>
      </c>
      <c r="E1757" s="191" t="s">
        <v>4819</v>
      </c>
      <c r="F1757" s="191" t="s">
        <v>3</v>
      </c>
      <c r="G1757" s="191">
        <v>2278578</v>
      </c>
      <c r="H1757" s="68"/>
      <c r="I1757" s="197" t="s">
        <v>6256</v>
      </c>
      <c r="J1757" s="68"/>
      <c r="K1757" s="68"/>
      <c r="L1757" s="68"/>
      <c r="M1757" s="68"/>
      <c r="N1757" s="348"/>
      <c r="O1757" s="348"/>
      <c r="P1757" s="214">
        <v>0</v>
      </c>
      <c r="Q1757" s="214">
        <v>1082.8</v>
      </c>
      <c r="R1757" s="68" t="s">
        <v>1479</v>
      </c>
      <c r="S1757" s="349"/>
      <c r="T1757" s="272"/>
    </row>
    <row r="1758" spans="1:20" ht="51">
      <c r="A1758" s="191" t="s">
        <v>550</v>
      </c>
      <c r="B1758" s="68"/>
      <c r="C1758" s="212" t="s">
        <v>589</v>
      </c>
      <c r="D1758" s="213">
        <v>45764</v>
      </c>
      <c r="E1758" s="191" t="s">
        <v>4820</v>
      </c>
      <c r="F1758" s="191" t="s">
        <v>3</v>
      </c>
      <c r="G1758" s="191">
        <v>2278572</v>
      </c>
      <c r="H1758" s="68"/>
      <c r="I1758" s="197" t="s">
        <v>6257</v>
      </c>
      <c r="J1758" s="68"/>
      <c r="K1758" s="68"/>
      <c r="L1758" s="68"/>
      <c r="M1758" s="68"/>
      <c r="N1758" s="348"/>
      <c r="O1758" s="348"/>
      <c r="P1758" s="214">
        <v>0</v>
      </c>
      <c r="Q1758" s="214">
        <v>5817.01</v>
      </c>
      <c r="R1758" s="68" t="s">
        <v>1479</v>
      </c>
      <c r="S1758" s="349"/>
      <c r="T1758" s="272"/>
    </row>
    <row r="1759" spans="1:20" ht="51">
      <c r="A1759" s="191" t="s">
        <v>550</v>
      </c>
      <c r="B1759" s="68"/>
      <c r="C1759" s="212" t="s">
        <v>589</v>
      </c>
      <c r="D1759" s="213">
        <v>45764</v>
      </c>
      <c r="E1759" s="191" t="s">
        <v>4821</v>
      </c>
      <c r="F1759" s="191" t="s">
        <v>3</v>
      </c>
      <c r="G1759" s="191">
        <v>2278574</v>
      </c>
      <c r="H1759" s="68"/>
      <c r="I1759" s="197" t="s">
        <v>6258</v>
      </c>
      <c r="J1759" s="68"/>
      <c r="K1759" s="68"/>
      <c r="L1759" s="68"/>
      <c r="M1759" s="68"/>
      <c r="N1759" s="348"/>
      <c r="O1759" s="348"/>
      <c r="P1759" s="214">
        <v>0</v>
      </c>
      <c r="Q1759" s="214">
        <v>5817.01</v>
      </c>
      <c r="R1759" s="68" t="s">
        <v>1479</v>
      </c>
      <c r="S1759" s="349"/>
      <c r="T1759" s="272"/>
    </row>
    <row r="1760" spans="1:20" ht="51">
      <c r="A1760" s="191" t="s">
        <v>550</v>
      </c>
      <c r="B1760" s="68"/>
      <c r="C1760" s="212" t="s">
        <v>589</v>
      </c>
      <c r="D1760" s="213">
        <v>45764</v>
      </c>
      <c r="E1760" s="191" t="s">
        <v>4822</v>
      </c>
      <c r="F1760" s="191" t="s">
        <v>3</v>
      </c>
      <c r="G1760" s="191">
        <v>2278575</v>
      </c>
      <c r="H1760" s="68"/>
      <c r="I1760" s="197" t="s">
        <v>6259</v>
      </c>
      <c r="J1760" s="68"/>
      <c r="K1760" s="68"/>
      <c r="L1760" s="68"/>
      <c r="M1760" s="68"/>
      <c r="N1760" s="348"/>
      <c r="O1760" s="348"/>
      <c r="P1760" s="214">
        <v>0</v>
      </c>
      <c r="Q1760" s="214">
        <v>5817.01</v>
      </c>
      <c r="R1760" s="68" t="s">
        <v>1479</v>
      </c>
      <c r="S1760" s="349"/>
      <c r="T1760" s="272"/>
    </row>
    <row r="1761" spans="1:20" ht="63.75">
      <c r="A1761" s="191">
        <v>683</v>
      </c>
      <c r="B1761" s="68"/>
      <c r="C1761" s="212" t="s">
        <v>1247</v>
      </c>
      <c r="D1761" s="213">
        <v>45764</v>
      </c>
      <c r="E1761" s="191" t="s">
        <v>4823</v>
      </c>
      <c r="F1761" s="191" t="s">
        <v>3</v>
      </c>
      <c r="G1761" s="191">
        <v>2278586</v>
      </c>
      <c r="H1761" s="68"/>
      <c r="I1761" s="197" t="s">
        <v>6260</v>
      </c>
      <c r="J1761" s="68"/>
      <c r="K1761" s="68"/>
      <c r="L1761" s="68"/>
      <c r="M1761" s="68"/>
      <c r="N1761" s="348"/>
      <c r="O1761" s="348"/>
      <c r="P1761" s="214">
        <v>0</v>
      </c>
      <c r="Q1761" s="214">
        <v>927.5</v>
      </c>
      <c r="R1761" s="68" t="s">
        <v>1479</v>
      </c>
      <c r="S1761" s="349"/>
      <c r="T1761" s="272"/>
    </row>
    <row r="1762" spans="1:20" ht="51">
      <c r="A1762" s="191">
        <v>389</v>
      </c>
      <c r="B1762" s="68"/>
      <c r="C1762" s="212" t="s">
        <v>1401</v>
      </c>
      <c r="D1762" s="213">
        <v>45764</v>
      </c>
      <c r="E1762" s="191" t="s">
        <v>4824</v>
      </c>
      <c r="F1762" s="191" t="s">
        <v>3</v>
      </c>
      <c r="G1762" s="191">
        <v>2278633</v>
      </c>
      <c r="H1762" s="68"/>
      <c r="I1762" s="197" t="s">
        <v>6261</v>
      </c>
      <c r="J1762" s="68"/>
      <c r="K1762" s="68"/>
      <c r="L1762" s="68"/>
      <c r="M1762" s="68"/>
      <c r="N1762" s="348"/>
      <c r="O1762" s="348"/>
      <c r="P1762" s="214">
        <v>0</v>
      </c>
      <c r="Q1762" s="214">
        <v>36</v>
      </c>
      <c r="R1762" s="68" t="s">
        <v>1479</v>
      </c>
      <c r="S1762" s="349"/>
      <c r="T1762" s="272"/>
    </row>
    <row r="1763" spans="1:20" ht="38.25">
      <c r="A1763" s="191">
        <v>86</v>
      </c>
      <c r="B1763" s="68"/>
      <c r="C1763" s="212" t="s">
        <v>50</v>
      </c>
      <c r="D1763" s="213">
        <v>45764</v>
      </c>
      <c r="E1763" s="191" t="s">
        <v>4825</v>
      </c>
      <c r="F1763" s="191" t="s">
        <v>3</v>
      </c>
      <c r="G1763" s="191">
        <v>2278652</v>
      </c>
      <c r="H1763" s="68"/>
      <c r="I1763" s="197" t="s">
        <v>6262</v>
      </c>
      <c r="J1763" s="68"/>
      <c r="K1763" s="68"/>
      <c r="L1763" s="68"/>
      <c r="M1763" s="68"/>
      <c r="N1763" s="348"/>
      <c r="O1763" s="348"/>
      <c r="P1763" s="214">
        <v>0</v>
      </c>
      <c r="Q1763" s="214">
        <v>333</v>
      </c>
      <c r="R1763" s="68" t="s">
        <v>1479</v>
      </c>
      <c r="S1763" s="349"/>
      <c r="T1763" s="272"/>
    </row>
    <row r="1764" spans="1:20" ht="51">
      <c r="A1764" s="191">
        <v>265</v>
      </c>
      <c r="B1764" s="68"/>
      <c r="C1764" s="212" t="s">
        <v>106</v>
      </c>
      <c r="D1764" s="213">
        <v>45764</v>
      </c>
      <c r="E1764" s="191" t="s">
        <v>4826</v>
      </c>
      <c r="F1764" s="191" t="s">
        <v>3</v>
      </c>
      <c r="G1764" s="191">
        <v>2278700</v>
      </c>
      <c r="H1764" s="68"/>
      <c r="I1764" s="197" t="s">
        <v>6263</v>
      </c>
      <c r="J1764" s="68"/>
      <c r="K1764" s="68"/>
      <c r="L1764" s="68"/>
      <c r="M1764" s="68"/>
      <c r="N1764" s="348"/>
      <c r="O1764" s="348"/>
      <c r="P1764" s="214">
        <v>0</v>
      </c>
      <c r="Q1764" s="214">
        <v>2182.25</v>
      </c>
      <c r="R1764" s="68" t="s">
        <v>1479</v>
      </c>
      <c r="S1764" s="349"/>
      <c r="T1764" s="272"/>
    </row>
    <row r="1765" spans="1:20" ht="51">
      <c r="A1765" s="191">
        <v>650</v>
      </c>
      <c r="B1765" s="68"/>
      <c r="C1765" s="212" t="s">
        <v>175</v>
      </c>
      <c r="D1765" s="213">
        <v>45764</v>
      </c>
      <c r="E1765" s="191" t="s">
        <v>4827</v>
      </c>
      <c r="F1765" s="191" t="s">
        <v>3</v>
      </c>
      <c r="G1765" s="191">
        <v>2278735</v>
      </c>
      <c r="H1765" s="68"/>
      <c r="I1765" s="197" t="s">
        <v>6264</v>
      </c>
      <c r="J1765" s="68"/>
      <c r="K1765" s="68"/>
      <c r="L1765" s="68"/>
      <c r="M1765" s="68"/>
      <c r="N1765" s="348"/>
      <c r="O1765" s="348"/>
      <c r="P1765" s="214">
        <v>0</v>
      </c>
      <c r="Q1765" s="214">
        <v>54</v>
      </c>
      <c r="R1765" s="68" t="s">
        <v>1479</v>
      </c>
      <c r="S1765" s="349"/>
      <c r="T1765" s="272"/>
    </row>
    <row r="1766" spans="1:20" ht="38.25">
      <c r="A1766" s="191">
        <v>15</v>
      </c>
      <c r="B1766" s="68"/>
      <c r="C1766" s="212" t="s">
        <v>39</v>
      </c>
      <c r="D1766" s="213">
        <v>45764</v>
      </c>
      <c r="E1766" s="191" t="s">
        <v>4828</v>
      </c>
      <c r="F1766" s="191" t="s">
        <v>3</v>
      </c>
      <c r="G1766" s="191">
        <v>2278733</v>
      </c>
      <c r="H1766" s="68"/>
      <c r="I1766" s="197" t="s">
        <v>6265</v>
      </c>
      <c r="J1766" s="68"/>
      <c r="K1766" s="68"/>
      <c r="L1766" s="68"/>
      <c r="M1766" s="68"/>
      <c r="N1766" s="348"/>
      <c r="O1766" s="348"/>
      <c r="P1766" s="214">
        <v>0</v>
      </c>
      <c r="Q1766" s="214">
        <v>463.5</v>
      </c>
      <c r="R1766" s="68" t="s">
        <v>1479</v>
      </c>
      <c r="S1766" s="349"/>
      <c r="T1766" s="272"/>
    </row>
    <row r="1767" spans="1:20" ht="51">
      <c r="A1767" s="191">
        <v>650</v>
      </c>
      <c r="B1767" s="68"/>
      <c r="C1767" s="212" t="s">
        <v>175</v>
      </c>
      <c r="D1767" s="213">
        <v>45764</v>
      </c>
      <c r="E1767" s="191" t="s">
        <v>4829</v>
      </c>
      <c r="F1767" s="191" t="s">
        <v>3</v>
      </c>
      <c r="G1767" s="191">
        <v>2278734</v>
      </c>
      <c r="H1767" s="68"/>
      <c r="I1767" s="197" t="s">
        <v>6266</v>
      </c>
      <c r="J1767" s="68"/>
      <c r="K1767" s="68"/>
      <c r="L1767" s="68"/>
      <c r="M1767" s="68"/>
      <c r="N1767" s="348"/>
      <c r="O1767" s="348"/>
      <c r="P1767" s="214">
        <v>0</v>
      </c>
      <c r="Q1767" s="214">
        <v>36</v>
      </c>
      <c r="R1767" s="68" t="s">
        <v>1479</v>
      </c>
      <c r="S1767" s="349"/>
      <c r="T1767" s="272"/>
    </row>
    <row r="1768" spans="1:20" ht="51">
      <c r="A1768" s="191" t="s">
        <v>550</v>
      </c>
      <c r="B1768" s="68"/>
      <c r="C1768" s="212" t="s">
        <v>589</v>
      </c>
      <c r="D1768" s="213">
        <v>45764</v>
      </c>
      <c r="E1768" s="191" t="s">
        <v>4830</v>
      </c>
      <c r="F1768" s="191" t="s">
        <v>3</v>
      </c>
      <c r="G1768" s="191">
        <v>2278739</v>
      </c>
      <c r="H1768" s="68"/>
      <c r="I1768" s="197" t="s">
        <v>6267</v>
      </c>
      <c r="J1768" s="68"/>
      <c r="K1768" s="68"/>
      <c r="L1768" s="68"/>
      <c r="M1768" s="68"/>
      <c r="N1768" s="348"/>
      <c r="O1768" s="348"/>
      <c r="P1768" s="214">
        <v>0</v>
      </c>
      <c r="Q1768" s="214">
        <v>116</v>
      </c>
      <c r="R1768" s="68" t="s">
        <v>1479</v>
      </c>
      <c r="S1768" s="349"/>
      <c r="T1768" s="272"/>
    </row>
    <row r="1769" spans="1:20" ht="51">
      <c r="A1769" s="191">
        <v>522</v>
      </c>
      <c r="B1769" s="68"/>
      <c r="C1769" s="212" t="s">
        <v>163</v>
      </c>
      <c r="D1769" s="213">
        <v>45764</v>
      </c>
      <c r="E1769" s="191" t="s">
        <v>4831</v>
      </c>
      <c r="F1769" s="191" t="s">
        <v>3</v>
      </c>
      <c r="G1769" s="191">
        <v>2278742</v>
      </c>
      <c r="H1769" s="68"/>
      <c r="I1769" s="197" t="s">
        <v>6268</v>
      </c>
      <c r="J1769" s="68"/>
      <c r="K1769" s="68"/>
      <c r="L1769" s="68"/>
      <c r="M1769" s="68"/>
      <c r="N1769" s="348"/>
      <c r="O1769" s="348"/>
      <c r="P1769" s="214">
        <v>0</v>
      </c>
      <c r="Q1769" s="214">
        <v>7000</v>
      </c>
      <c r="R1769" s="68" t="s">
        <v>1479</v>
      </c>
      <c r="S1769" s="349"/>
      <c r="T1769" s="272"/>
    </row>
    <row r="1770" spans="1:20" ht="51">
      <c r="A1770" s="191">
        <v>522</v>
      </c>
      <c r="B1770" s="68"/>
      <c r="C1770" s="212" t="s">
        <v>163</v>
      </c>
      <c r="D1770" s="213">
        <v>45764</v>
      </c>
      <c r="E1770" s="191" t="s">
        <v>4832</v>
      </c>
      <c r="F1770" s="191" t="s">
        <v>3</v>
      </c>
      <c r="G1770" s="191">
        <v>2278743</v>
      </c>
      <c r="H1770" s="68"/>
      <c r="I1770" s="197" t="s">
        <v>6269</v>
      </c>
      <c r="J1770" s="68"/>
      <c r="K1770" s="68"/>
      <c r="L1770" s="68"/>
      <c r="M1770" s="68"/>
      <c r="N1770" s="348"/>
      <c r="O1770" s="348"/>
      <c r="P1770" s="214">
        <v>0</v>
      </c>
      <c r="Q1770" s="214">
        <v>14200</v>
      </c>
      <c r="R1770" s="68" t="s">
        <v>1479</v>
      </c>
      <c r="S1770" s="349"/>
      <c r="T1770" s="272"/>
    </row>
    <row r="1771" spans="1:20" ht="51">
      <c r="A1771" s="191">
        <v>522</v>
      </c>
      <c r="B1771" s="68"/>
      <c r="C1771" s="212" t="s">
        <v>163</v>
      </c>
      <c r="D1771" s="213">
        <v>45764</v>
      </c>
      <c r="E1771" s="191" t="s">
        <v>4833</v>
      </c>
      <c r="F1771" s="191" t="s">
        <v>3</v>
      </c>
      <c r="G1771" s="191">
        <v>2278744</v>
      </c>
      <c r="H1771" s="68"/>
      <c r="I1771" s="197" t="s">
        <v>6270</v>
      </c>
      <c r="J1771" s="68"/>
      <c r="K1771" s="68"/>
      <c r="L1771" s="68"/>
      <c r="M1771" s="68"/>
      <c r="N1771" s="348"/>
      <c r="O1771" s="348"/>
      <c r="P1771" s="214">
        <v>0</v>
      </c>
      <c r="Q1771" s="214">
        <v>87</v>
      </c>
      <c r="R1771" s="68" t="s">
        <v>1479</v>
      </c>
      <c r="S1771" s="349"/>
      <c r="T1771" s="272"/>
    </row>
    <row r="1772" spans="1:20" ht="51">
      <c r="A1772" s="191">
        <v>522</v>
      </c>
      <c r="B1772" s="68"/>
      <c r="C1772" s="212" t="s">
        <v>163</v>
      </c>
      <c r="D1772" s="213">
        <v>45764</v>
      </c>
      <c r="E1772" s="191" t="s">
        <v>4834</v>
      </c>
      <c r="F1772" s="191" t="s">
        <v>3</v>
      </c>
      <c r="G1772" s="191">
        <v>2278745</v>
      </c>
      <c r="H1772" s="68"/>
      <c r="I1772" s="197" t="s">
        <v>6271</v>
      </c>
      <c r="J1772" s="68"/>
      <c r="K1772" s="68"/>
      <c r="L1772" s="68"/>
      <c r="M1772" s="68"/>
      <c r="N1772" s="348"/>
      <c r="O1772" s="348"/>
      <c r="P1772" s="214">
        <v>0</v>
      </c>
      <c r="Q1772" s="214">
        <v>113</v>
      </c>
      <c r="R1772" s="68" t="s">
        <v>1479</v>
      </c>
      <c r="S1772" s="349"/>
      <c r="T1772" s="272"/>
    </row>
    <row r="1773" spans="1:20" ht="51">
      <c r="A1773" s="191">
        <v>76</v>
      </c>
      <c r="B1773" s="68"/>
      <c r="C1773" s="212" t="s">
        <v>48</v>
      </c>
      <c r="D1773" s="213">
        <v>45764</v>
      </c>
      <c r="E1773" s="191" t="s">
        <v>4835</v>
      </c>
      <c r="F1773" s="191" t="s">
        <v>3</v>
      </c>
      <c r="G1773" s="191">
        <v>2278469</v>
      </c>
      <c r="H1773" s="68"/>
      <c r="I1773" s="197" t="s">
        <v>6272</v>
      </c>
      <c r="J1773" s="68"/>
      <c r="K1773" s="68"/>
      <c r="L1773" s="68"/>
      <c r="M1773" s="68"/>
      <c r="N1773" s="348"/>
      <c r="O1773" s="348"/>
      <c r="P1773" s="214">
        <v>0</v>
      </c>
      <c r="Q1773" s="214">
        <v>815</v>
      </c>
      <c r="R1773" s="68" t="s">
        <v>1479</v>
      </c>
      <c r="S1773" s="349"/>
      <c r="T1773" s="272"/>
    </row>
    <row r="1774" spans="1:20" ht="51">
      <c r="A1774" s="191">
        <v>212</v>
      </c>
      <c r="B1774" s="68"/>
      <c r="C1774" s="212" t="s">
        <v>90</v>
      </c>
      <c r="D1774" s="213">
        <v>45764</v>
      </c>
      <c r="E1774" s="191" t="s">
        <v>4836</v>
      </c>
      <c r="F1774" s="191" t="s">
        <v>3</v>
      </c>
      <c r="G1774" s="191">
        <v>2278496</v>
      </c>
      <c r="H1774" s="68"/>
      <c r="I1774" s="197" t="s">
        <v>6273</v>
      </c>
      <c r="J1774" s="68"/>
      <c r="K1774" s="68"/>
      <c r="L1774" s="68"/>
      <c r="M1774" s="68"/>
      <c r="N1774" s="348"/>
      <c r="O1774" s="348"/>
      <c r="P1774" s="214">
        <v>0</v>
      </c>
      <c r="Q1774" s="214">
        <v>1158.8399999999999</v>
      </c>
      <c r="R1774" s="68" t="s">
        <v>1479</v>
      </c>
      <c r="S1774" s="349"/>
      <c r="T1774" s="272"/>
    </row>
    <row r="1775" spans="1:20" ht="51">
      <c r="A1775" s="191">
        <v>212</v>
      </c>
      <c r="B1775" s="68"/>
      <c r="C1775" s="212" t="s">
        <v>90</v>
      </c>
      <c r="D1775" s="213">
        <v>45764</v>
      </c>
      <c r="E1775" s="191" t="s">
        <v>4837</v>
      </c>
      <c r="F1775" s="191" t="s">
        <v>3</v>
      </c>
      <c r="G1775" s="191">
        <v>2278499</v>
      </c>
      <c r="H1775" s="68"/>
      <c r="I1775" s="197" t="s">
        <v>6274</v>
      </c>
      <c r="J1775" s="68"/>
      <c r="K1775" s="68"/>
      <c r="L1775" s="68"/>
      <c r="M1775" s="68"/>
      <c r="N1775" s="348"/>
      <c r="O1775" s="348"/>
      <c r="P1775" s="214">
        <v>0</v>
      </c>
      <c r="Q1775" s="214">
        <v>489.39</v>
      </c>
      <c r="R1775" s="68" t="s">
        <v>1479</v>
      </c>
      <c r="S1775" s="349"/>
      <c r="T1775" s="272"/>
    </row>
    <row r="1776" spans="1:20" ht="51">
      <c r="A1776" s="191" t="s">
        <v>550</v>
      </c>
      <c r="B1776" s="68"/>
      <c r="C1776" s="212" t="s">
        <v>589</v>
      </c>
      <c r="D1776" s="213">
        <v>45764</v>
      </c>
      <c r="E1776" s="191" t="s">
        <v>4838</v>
      </c>
      <c r="F1776" s="191" t="s">
        <v>3</v>
      </c>
      <c r="G1776" s="191">
        <v>2278503</v>
      </c>
      <c r="H1776" s="68"/>
      <c r="I1776" s="197" t="s">
        <v>6275</v>
      </c>
      <c r="J1776" s="68"/>
      <c r="K1776" s="68"/>
      <c r="L1776" s="68"/>
      <c r="M1776" s="68"/>
      <c r="N1776" s="348"/>
      <c r="O1776" s="348"/>
      <c r="P1776" s="214">
        <v>0</v>
      </c>
      <c r="Q1776" s="214">
        <v>4860.8</v>
      </c>
      <c r="R1776" s="68" t="s">
        <v>1479</v>
      </c>
      <c r="S1776" s="349"/>
      <c r="T1776" s="272"/>
    </row>
    <row r="1777" spans="1:20" ht="51">
      <c r="A1777" s="191">
        <v>86</v>
      </c>
      <c r="B1777" s="68"/>
      <c r="C1777" s="212" t="s">
        <v>50</v>
      </c>
      <c r="D1777" s="213">
        <v>45764</v>
      </c>
      <c r="E1777" s="191" t="s">
        <v>4839</v>
      </c>
      <c r="F1777" s="191" t="s">
        <v>3</v>
      </c>
      <c r="G1777" s="191">
        <v>2278524</v>
      </c>
      <c r="H1777" s="68"/>
      <c r="I1777" s="197" t="s">
        <v>6276</v>
      </c>
      <c r="J1777" s="68"/>
      <c r="K1777" s="68"/>
      <c r="L1777" s="68"/>
      <c r="M1777" s="68"/>
      <c r="N1777" s="348"/>
      <c r="O1777" s="348"/>
      <c r="P1777" s="214">
        <v>0</v>
      </c>
      <c r="Q1777" s="214">
        <v>660</v>
      </c>
      <c r="R1777" s="68" t="s">
        <v>1479</v>
      </c>
      <c r="S1777" s="349"/>
      <c r="T1777" s="272"/>
    </row>
    <row r="1778" spans="1:20" ht="51">
      <c r="A1778" s="191">
        <v>86</v>
      </c>
      <c r="B1778" s="68"/>
      <c r="C1778" s="212" t="s">
        <v>50</v>
      </c>
      <c r="D1778" s="213">
        <v>45764</v>
      </c>
      <c r="E1778" s="191" t="s">
        <v>4840</v>
      </c>
      <c r="F1778" s="191" t="s">
        <v>3</v>
      </c>
      <c r="G1778" s="191">
        <v>2278527</v>
      </c>
      <c r="H1778" s="68"/>
      <c r="I1778" s="197" t="s">
        <v>6277</v>
      </c>
      <c r="J1778" s="68"/>
      <c r="K1778" s="68"/>
      <c r="L1778" s="68"/>
      <c r="M1778" s="68"/>
      <c r="N1778" s="348"/>
      <c r="O1778" s="348"/>
      <c r="P1778" s="214">
        <v>0</v>
      </c>
      <c r="Q1778" s="214">
        <v>380</v>
      </c>
      <c r="R1778" s="68" t="s">
        <v>1479</v>
      </c>
      <c r="S1778" s="349"/>
      <c r="T1778" s="272"/>
    </row>
    <row r="1779" spans="1:20" ht="51">
      <c r="A1779" s="191">
        <v>86</v>
      </c>
      <c r="B1779" s="68"/>
      <c r="C1779" s="212" t="s">
        <v>50</v>
      </c>
      <c r="D1779" s="213">
        <v>45764</v>
      </c>
      <c r="E1779" s="191" t="s">
        <v>4841</v>
      </c>
      <c r="F1779" s="191" t="s">
        <v>3</v>
      </c>
      <c r="G1779" s="191">
        <v>2278530</v>
      </c>
      <c r="H1779" s="68"/>
      <c r="I1779" s="197" t="s">
        <v>6278</v>
      </c>
      <c r="J1779" s="68"/>
      <c r="K1779" s="68"/>
      <c r="L1779" s="68"/>
      <c r="M1779" s="68"/>
      <c r="N1779" s="348"/>
      <c r="O1779" s="348"/>
      <c r="P1779" s="214">
        <v>0</v>
      </c>
      <c r="Q1779" s="214">
        <v>8460</v>
      </c>
      <c r="R1779" s="68" t="s">
        <v>1479</v>
      </c>
      <c r="S1779" s="349"/>
      <c r="T1779" s="272"/>
    </row>
    <row r="1780" spans="1:20" ht="51">
      <c r="A1780" s="191">
        <v>86</v>
      </c>
      <c r="B1780" s="68"/>
      <c r="C1780" s="212" t="s">
        <v>50</v>
      </c>
      <c r="D1780" s="213">
        <v>45764</v>
      </c>
      <c r="E1780" s="191" t="s">
        <v>4842</v>
      </c>
      <c r="F1780" s="191" t="s">
        <v>3</v>
      </c>
      <c r="G1780" s="191">
        <v>2278531</v>
      </c>
      <c r="H1780" s="68"/>
      <c r="I1780" s="197" t="s">
        <v>6279</v>
      </c>
      <c r="J1780" s="68"/>
      <c r="K1780" s="68"/>
      <c r="L1780" s="68"/>
      <c r="M1780" s="68"/>
      <c r="N1780" s="348"/>
      <c r="O1780" s="348"/>
      <c r="P1780" s="214">
        <v>0</v>
      </c>
      <c r="Q1780" s="214">
        <v>1715</v>
      </c>
      <c r="R1780" s="68" t="s">
        <v>1479</v>
      </c>
      <c r="S1780" s="349"/>
      <c r="T1780" s="272"/>
    </row>
    <row r="1781" spans="1:20" ht="51">
      <c r="A1781" s="191">
        <v>86</v>
      </c>
      <c r="B1781" s="68"/>
      <c r="C1781" s="212" t="s">
        <v>50</v>
      </c>
      <c r="D1781" s="213">
        <v>45764</v>
      </c>
      <c r="E1781" s="191" t="s">
        <v>4843</v>
      </c>
      <c r="F1781" s="191" t="s">
        <v>3</v>
      </c>
      <c r="G1781" s="191">
        <v>2278533</v>
      </c>
      <c r="H1781" s="68"/>
      <c r="I1781" s="197" t="s">
        <v>6280</v>
      </c>
      <c r="J1781" s="68"/>
      <c r="K1781" s="68"/>
      <c r="L1781" s="68"/>
      <c r="M1781" s="68"/>
      <c r="N1781" s="348"/>
      <c r="O1781" s="348"/>
      <c r="P1781" s="214">
        <v>0</v>
      </c>
      <c r="Q1781" s="214">
        <v>660</v>
      </c>
      <c r="R1781" s="68" t="s">
        <v>1479</v>
      </c>
      <c r="S1781" s="349"/>
      <c r="T1781" s="272"/>
    </row>
    <row r="1782" spans="1:20" ht="51">
      <c r="A1782" s="191">
        <v>86</v>
      </c>
      <c r="B1782" s="68"/>
      <c r="C1782" s="212" t="s">
        <v>50</v>
      </c>
      <c r="D1782" s="213">
        <v>45764</v>
      </c>
      <c r="E1782" s="191" t="s">
        <v>4844</v>
      </c>
      <c r="F1782" s="191" t="s">
        <v>3</v>
      </c>
      <c r="G1782" s="191">
        <v>2278536</v>
      </c>
      <c r="H1782" s="68"/>
      <c r="I1782" s="197" t="s">
        <v>6281</v>
      </c>
      <c r="J1782" s="68"/>
      <c r="K1782" s="68"/>
      <c r="L1782" s="68"/>
      <c r="M1782" s="68"/>
      <c r="N1782" s="348"/>
      <c r="O1782" s="348"/>
      <c r="P1782" s="214">
        <v>0</v>
      </c>
      <c r="Q1782" s="214">
        <v>420</v>
      </c>
      <c r="R1782" s="68" t="s">
        <v>1479</v>
      </c>
      <c r="S1782" s="349"/>
      <c r="T1782" s="272"/>
    </row>
    <row r="1783" spans="1:20" ht="51">
      <c r="A1783" s="191">
        <v>86</v>
      </c>
      <c r="B1783" s="68"/>
      <c r="C1783" s="212" t="s">
        <v>50</v>
      </c>
      <c r="D1783" s="213">
        <v>45764</v>
      </c>
      <c r="E1783" s="191" t="s">
        <v>4845</v>
      </c>
      <c r="F1783" s="191" t="s">
        <v>3</v>
      </c>
      <c r="G1783" s="191">
        <v>2278537</v>
      </c>
      <c r="H1783" s="68"/>
      <c r="I1783" s="197" t="s">
        <v>6282</v>
      </c>
      <c r="J1783" s="68"/>
      <c r="K1783" s="68"/>
      <c r="L1783" s="68"/>
      <c r="M1783" s="68"/>
      <c r="N1783" s="348"/>
      <c r="O1783" s="348"/>
      <c r="P1783" s="214">
        <v>0</v>
      </c>
      <c r="Q1783" s="214">
        <v>1490</v>
      </c>
      <c r="R1783" s="68" t="s">
        <v>1479</v>
      </c>
      <c r="S1783" s="349"/>
      <c r="T1783" s="272"/>
    </row>
    <row r="1784" spans="1:20" ht="51">
      <c r="A1784" s="191">
        <v>513</v>
      </c>
      <c r="B1784" s="68"/>
      <c r="C1784" s="212" t="s">
        <v>160</v>
      </c>
      <c r="D1784" s="213">
        <v>45764</v>
      </c>
      <c r="E1784" s="191" t="s">
        <v>4846</v>
      </c>
      <c r="F1784" s="191" t="s">
        <v>3</v>
      </c>
      <c r="G1784" s="191">
        <v>2278563</v>
      </c>
      <c r="H1784" s="68"/>
      <c r="I1784" s="197" t="s">
        <v>6283</v>
      </c>
      <c r="J1784" s="68"/>
      <c r="K1784" s="68"/>
      <c r="L1784" s="68"/>
      <c r="M1784" s="68"/>
      <c r="N1784" s="348"/>
      <c r="O1784" s="348"/>
      <c r="P1784" s="214">
        <v>0</v>
      </c>
      <c r="Q1784" s="214">
        <v>6350.4</v>
      </c>
      <c r="R1784" s="68" t="s">
        <v>1479</v>
      </c>
      <c r="S1784" s="349"/>
      <c r="T1784" s="272"/>
    </row>
    <row r="1785" spans="1:20" ht="51">
      <c r="A1785" s="191">
        <v>513</v>
      </c>
      <c r="B1785" s="68"/>
      <c r="C1785" s="212" t="s">
        <v>160</v>
      </c>
      <c r="D1785" s="213">
        <v>45764</v>
      </c>
      <c r="E1785" s="191" t="s">
        <v>4847</v>
      </c>
      <c r="F1785" s="191" t="s">
        <v>14</v>
      </c>
      <c r="G1785" s="191">
        <v>3104385</v>
      </c>
      <c r="H1785" s="68"/>
      <c r="I1785" s="197" t="s">
        <v>6284</v>
      </c>
      <c r="J1785" s="68"/>
      <c r="K1785" s="68"/>
      <c r="L1785" s="68"/>
      <c r="M1785" s="68"/>
      <c r="N1785" s="348"/>
      <c r="O1785" s="348"/>
      <c r="P1785" s="214">
        <v>60</v>
      </c>
      <c r="Q1785" s="214">
        <v>0</v>
      </c>
      <c r="R1785" s="68" t="s">
        <v>1479</v>
      </c>
      <c r="S1785" s="349"/>
      <c r="T1785" s="272"/>
    </row>
    <row r="1786" spans="1:20" ht="63.75">
      <c r="A1786" s="191">
        <v>513</v>
      </c>
      <c r="B1786" s="68"/>
      <c r="C1786" s="212" t="s">
        <v>160</v>
      </c>
      <c r="D1786" s="213">
        <v>45764</v>
      </c>
      <c r="E1786" s="191" t="s">
        <v>4848</v>
      </c>
      <c r="F1786" s="191" t="s">
        <v>14</v>
      </c>
      <c r="G1786" s="191">
        <v>3104388</v>
      </c>
      <c r="H1786" s="68"/>
      <c r="I1786" s="197" t="s">
        <v>6285</v>
      </c>
      <c r="J1786" s="68"/>
      <c r="K1786" s="68"/>
      <c r="L1786" s="68"/>
      <c r="M1786" s="68"/>
      <c r="N1786" s="348"/>
      <c r="O1786" s="348"/>
      <c r="P1786" s="214">
        <v>60</v>
      </c>
      <c r="Q1786" s="214">
        <v>0</v>
      </c>
      <c r="R1786" s="68" t="s">
        <v>1479</v>
      </c>
      <c r="S1786" s="349"/>
      <c r="T1786" s="272"/>
    </row>
    <row r="1787" spans="1:20" ht="63.75">
      <c r="A1787" s="191">
        <v>513</v>
      </c>
      <c r="B1787" s="68"/>
      <c r="C1787" s="212" t="s">
        <v>160</v>
      </c>
      <c r="D1787" s="213">
        <v>45764</v>
      </c>
      <c r="E1787" s="191" t="s">
        <v>4849</v>
      </c>
      <c r="F1787" s="191" t="s">
        <v>14</v>
      </c>
      <c r="G1787" s="191">
        <v>3104390</v>
      </c>
      <c r="H1787" s="68"/>
      <c r="I1787" s="197" t="s">
        <v>6286</v>
      </c>
      <c r="J1787" s="68"/>
      <c r="K1787" s="68"/>
      <c r="L1787" s="68"/>
      <c r="M1787" s="68"/>
      <c r="N1787" s="348"/>
      <c r="O1787" s="348"/>
      <c r="P1787" s="214">
        <v>60</v>
      </c>
      <c r="Q1787" s="214">
        <v>0</v>
      </c>
      <c r="R1787" s="68" t="s">
        <v>1479</v>
      </c>
      <c r="S1787" s="349"/>
      <c r="T1787" s="272"/>
    </row>
    <row r="1788" spans="1:20" ht="76.5">
      <c r="A1788" s="191" t="s">
        <v>544</v>
      </c>
      <c r="B1788" s="68"/>
      <c r="C1788" s="212" t="s">
        <v>679</v>
      </c>
      <c r="D1788" s="213">
        <v>45764</v>
      </c>
      <c r="E1788" s="191" t="s">
        <v>4850</v>
      </c>
      <c r="F1788" s="191" t="s">
        <v>6</v>
      </c>
      <c r="G1788" s="191">
        <v>2206415</v>
      </c>
      <c r="H1788" s="68"/>
      <c r="I1788" s="197" t="s">
        <v>6287</v>
      </c>
      <c r="J1788" s="68"/>
      <c r="K1788" s="68"/>
      <c r="L1788" s="68"/>
      <c r="M1788" s="68"/>
      <c r="N1788" s="348"/>
      <c r="O1788" s="348"/>
      <c r="P1788" s="214">
        <v>0</v>
      </c>
      <c r="Q1788" s="214">
        <v>847483.64</v>
      </c>
      <c r="R1788" s="68" t="s">
        <v>1479</v>
      </c>
      <c r="S1788" s="349"/>
      <c r="T1788" s="272"/>
    </row>
    <row r="1789" spans="1:20" ht="76.5">
      <c r="A1789" s="191">
        <v>86</v>
      </c>
      <c r="B1789" s="68"/>
      <c r="C1789" s="212" t="s">
        <v>50</v>
      </c>
      <c r="D1789" s="213">
        <v>45764</v>
      </c>
      <c r="E1789" s="191" t="s">
        <v>4851</v>
      </c>
      <c r="F1789" s="191" t="s">
        <v>6</v>
      </c>
      <c r="G1789" s="191">
        <v>2206416</v>
      </c>
      <c r="H1789" s="68"/>
      <c r="I1789" s="197" t="s">
        <v>6288</v>
      </c>
      <c r="J1789" s="68"/>
      <c r="K1789" s="68"/>
      <c r="L1789" s="68"/>
      <c r="M1789" s="68"/>
      <c r="N1789" s="348"/>
      <c r="O1789" s="348"/>
      <c r="P1789" s="214">
        <v>0</v>
      </c>
      <c r="Q1789" s="214">
        <v>2155778.38</v>
      </c>
      <c r="R1789" s="68" t="s">
        <v>1479</v>
      </c>
      <c r="S1789" s="349"/>
      <c r="T1789" s="272"/>
    </row>
    <row r="1790" spans="1:20" ht="76.5">
      <c r="A1790" s="191" t="s">
        <v>544</v>
      </c>
      <c r="B1790" s="68"/>
      <c r="C1790" s="212" t="s">
        <v>679</v>
      </c>
      <c r="D1790" s="213">
        <v>45764</v>
      </c>
      <c r="E1790" s="191" t="s">
        <v>4852</v>
      </c>
      <c r="F1790" s="191" t="s">
        <v>6</v>
      </c>
      <c r="G1790" s="191">
        <v>2206420</v>
      </c>
      <c r="H1790" s="68"/>
      <c r="I1790" s="197" t="s">
        <v>6289</v>
      </c>
      <c r="J1790" s="68"/>
      <c r="K1790" s="68"/>
      <c r="L1790" s="68"/>
      <c r="M1790" s="68"/>
      <c r="N1790" s="348"/>
      <c r="O1790" s="348"/>
      <c r="P1790" s="214">
        <v>0</v>
      </c>
      <c r="Q1790" s="214">
        <v>9462.5499999999993</v>
      </c>
      <c r="R1790" s="68" t="s">
        <v>1479</v>
      </c>
      <c r="S1790" s="349"/>
      <c r="T1790" s="272"/>
    </row>
    <row r="1791" spans="1:20" ht="89.25">
      <c r="A1791" s="191">
        <v>293</v>
      </c>
      <c r="B1791" s="68"/>
      <c r="C1791" s="212" t="s">
        <v>121</v>
      </c>
      <c r="D1791" s="213">
        <v>45764</v>
      </c>
      <c r="E1791" s="191" t="s">
        <v>4853</v>
      </c>
      <c r="F1791" s="191" t="s">
        <v>6</v>
      </c>
      <c r="G1791" s="191">
        <v>1124622</v>
      </c>
      <c r="H1791" s="68"/>
      <c r="I1791" s="197" t="s">
        <v>6290</v>
      </c>
      <c r="J1791" s="68"/>
      <c r="K1791" s="68"/>
      <c r="L1791" s="68"/>
      <c r="M1791" s="68"/>
      <c r="N1791" s="348"/>
      <c r="O1791" s="348"/>
      <c r="P1791" s="214">
        <v>0</v>
      </c>
      <c r="Q1791" s="214">
        <v>10887737.130000001</v>
      </c>
      <c r="R1791" s="68" t="s">
        <v>1479</v>
      </c>
      <c r="S1791" s="349"/>
      <c r="T1791" s="272"/>
    </row>
    <row r="1792" spans="1:20" ht="76.5">
      <c r="A1792" s="191">
        <v>132</v>
      </c>
      <c r="B1792" s="68"/>
      <c r="C1792" s="212" t="s">
        <v>59</v>
      </c>
      <c r="D1792" s="213">
        <v>45764</v>
      </c>
      <c r="E1792" s="191" t="s">
        <v>4854</v>
      </c>
      <c r="F1792" s="191" t="s">
        <v>10</v>
      </c>
      <c r="G1792" s="191">
        <v>1124625</v>
      </c>
      <c r="H1792" s="68"/>
      <c r="I1792" s="197" t="s">
        <v>6291</v>
      </c>
      <c r="J1792" s="68"/>
      <c r="K1792" s="68"/>
      <c r="L1792" s="68"/>
      <c r="M1792" s="68"/>
      <c r="N1792" s="348"/>
      <c r="O1792" s="348"/>
      <c r="P1792" s="214">
        <v>446.92</v>
      </c>
      <c r="Q1792" s="214">
        <v>0</v>
      </c>
      <c r="R1792" s="68" t="s">
        <v>1479</v>
      </c>
      <c r="S1792" s="349"/>
      <c r="T1792" s="272"/>
    </row>
    <row r="1793" spans="1:20" ht="63.75">
      <c r="A1793" s="191" t="s">
        <v>541</v>
      </c>
      <c r="B1793" s="68"/>
      <c r="C1793" s="212" t="s">
        <v>590</v>
      </c>
      <c r="D1793" s="213">
        <v>45764</v>
      </c>
      <c r="E1793" s="191" t="s">
        <v>4855</v>
      </c>
      <c r="F1793" s="191" t="s">
        <v>6</v>
      </c>
      <c r="G1793" s="191">
        <v>2206645</v>
      </c>
      <c r="H1793" s="68"/>
      <c r="I1793" s="197" t="s">
        <v>6292</v>
      </c>
      <c r="J1793" s="68"/>
      <c r="K1793" s="68"/>
      <c r="L1793" s="68"/>
      <c r="M1793" s="68"/>
      <c r="N1793" s="348"/>
      <c r="O1793" s="348"/>
      <c r="P1793" s="214">
        <v>0</v>
      </c>
      <c r="Q1793" s="214">
        <v>89138.99</v>
      </c>
      <c r="R1793" s="68" t="s">
        <v>1479</v>
      </c>
      <c r="S1793" s="349"/>
      <c r="T1793" s="272"/>
    </row>
    <row r="1794" spans="1:20" ht="63.75">
      <c r="A1794" s="191" t="s">
        <v>541</v>
      </c>
      <c r="B1794" s="68"/>
      <c r="C1794" s="212" t="s">
        <v>590</v>
      </c>
      <c r="D1794" s="213">
        <v>45764</v>
      </c>
      <c r="E1794" s="191" t="s">
        <v>4856</v>
      </c>
      <c r="F1794" s="191" t="s">
        <v>6</v>
      </c>
      <c r="G1794" s="191">
        <v>2206647</v>
      </c>
      <c r="H1794" s="68"/>
      <c r="I1794" s="197" t="s">
        <v>6293</v>
      </c>
      <c r="J1794" s="68"/>
      <c r="K1794" s="68"/>
      <c r="L1794" s="68"/>
      <c r="M1794" s="68"/>
      <c r="N1794" s="348"/>
      <c r="O1794" s="348"/>
      <c r="P1794" s="214">
        <v>0</v>
      </c>
      <c r="Q1794" s="214">
        <v>945661.96</v>
      </c>
      <c r="R1794" s="68" t="s">
        <v>1479</v>
      </c>
      <c r="S1794" s="349"/>
      <c r="T1794" s="272"/>
    </row>
    <row r="1795" spans="1:20" ht="89.25">
      <c r="A1795" s="191">
        <v>389</v>
      </c>
      <c r="B1795" s="68"/>
      <c r="C1795" s="212" t="s">
        <v>1401</v>
      </c>
      <c r="D1795" s="213">
        <v>45764</v>
      </c>
      <c r="E1795" s="191" t="s">
        <v>4857</v>
      </c>
      <c r="F1795" s="191" t="s">
        <v>10</v>
      </c>
      <c r="G1795" s="191">
        <v>1124634</v>
      </c>
      <c r="H1795" s="68"/>
      <c r="I1795" s="197" t="s">
        <v>6294</v>
      </c>
      <c r="J1795" s="68"/>
      <c r="K1795" s="68"/>
      <c r="L1795" s="68"/>
      <c r="M1795" s="68"/>
      <c r="N1795" s="348"/>
      <c r="O1795" s="348"/>
      <c r="P1795" s="214">
        <v>60</v>
      </c>
      <c r="Q1795" s="214">
        <v>0</v>
      </c>
      <c r="R1795" s="68" t="s">
        <v>1479</v>
      </c>
      <c r="S1795" s="349"/>
      <c r="T1795" s="272"/>
    </row>
    <row r="1796" spans="1:20" ht="76.5">
      <c r="A1796" s="191">
        <v>117</v>
      </c>
      <c r="B1796" s="68"/>
      <c r="C1796" s="212" t="s">
        <v>54</v>
      </c>
      <c r="D1796" s="213">
        <v>45764</v>
      </c>
      <c r="E1796" s="191" t="s">
        <v>4858</v>
      </c>
      <c r="F1796" s="191" t="s">
        <v>10</v>
      </c>
      <c r="G1796" s="191">
        <v>1124635</v>
      </c>
      <c r="H1796" s="68"/>
      <c r="I1796" s="197" t="s">
        <v>6295</v>
      </c>
      <c r="J1796" s="68"/>
      <c r="K1796" s="68"/>
      <c r="L1796" s="68"/>
      <c r="M1796" s="68"/>
      <c r="N1796" s="348"/>
      <c r="O1796" s="348"/>
      <c r="P1796" s="214">
        <v>60</v>
      </c>
      <c r="Q1796" s="214">
        <v>0</v>
      </c>
      <c r="R1796" s="68" t="s">
        <v>1479</v>
      </c>
      <c r="S1796" s="349"/>
      <c r="T1796" s="272"/>
    </row>
    <row r="1797" spans="1:20" ht="89.25">
      <c r="A1797" s="191">
        <v>383</v>
      </c>
      <c r="B1797" s="68"/>
      <c r="C1797" s="212" t="s">
        <v>1242</v>
      </c>
      <c r="D1797" s="213">
        <v>45764</v>
      </c>
      <c r="E1797" s="191" t="s">
        <v>4859</v>
      </c>
      <c r="F1797" s="191" t="s">
        <v>10</v>
      </c>
      <c r="G1797" s="191">
        <v>1124637</v>
      </c>
      <c r="H1797" s="68"/>
      <c r="I1797" s="197" t="s">
        <v>6296</v>
      </c>
      <c r="J1797" s="68"/>
      <c r="K1797" s="68"/>
      <c r="L1797" s="68"/>
      <c r="M1797" s="68"/>
      <c r="N1797" s="348"/>
      <c r="O1797" s="348"/>
      <c r="P1797" s="214">
        <v>60</v>
      </c>
      <c r="Q1797" s="214">
        <v>0</v>
      </c>
      <c r="R1797" s="68" t="s">
        <v>1479</v>
      </c>
      <c r="S1797" s="349"/>
      <c r="T1797" s="272"/>
    </row>
    <row r="1798" spans="1:20" ht="89.25">
      <c r="A1798" s="191">
        <v>389</v>
      </c>
      <c r="B1798" s="68"/>
      <c r="C1798" s="212" t="s">
        <v>1401</v>
      </c>
      <c r="D1798" s="213">
        <v>45764</v>
      </c>
      <c r="E1798" s="191" t="s">
        <v>4860</v>
      </c>
      <c r="F1798" s="191" t="s">
        <v>10</v>
      </c>
      <c r="G1798" s="191">
        <v>1124640</v>
      </c>
      <c r="H1798" s="68"/>
      <c r="I1798" s="197" t="s">
        <v>6297</v>
      </c>
      <c r="J1798" s="68"/>
      <c r="K1798" s="68"/>
      <c r="L1798" s="68"/>
      <c r="M1798" s="68"/>
      <c r="N1798" s="348"/>
      <c r="O1798" s="348"/>
      <c r="P1798" s="214">
        <v>60</v>
      </c>
      <c r="Q1798" s="214">
        <v>0</v>
      </c>
      <c r="R1798" s="68" t="s">
        <v>1479</v>
      </c>
      <c r="S1798" s="349"/>
      <c r="T1798" s="272"/>
    </row>
    <row r="1799" spans="1:20" ht="89.25">
      <c r="A1799" s="191">
        <v>596</v>
      </c>
      <c r="B1799" s="68"/>
      <c r="C1799" s="212" t="s">
        <v>1244</v>
      </c>
      <c r="D1799" s="213">
        <v>45764</v>
      </c>
      <c r="E1799" s="191" t="s">
        <v>4861</v>
      </c>
      <c r="F1799" s="191" t="s">
        <v>6</v>
      </c>
      <c r="G1799" s="191">
        <v>23112</v>
      </c>
      <c r="H1799" s="68"/>
      <c r="I1799" s="197" t="s">
        <v>6298</v>
      </c>
      <c r="J1799" s="68"/>
      <c r="K1799" s="68"/>
      <c r="L1799" s="68"/>
      <c r="M1799" s="68"/>
      <c r="N1799" s="348"/>
      <c r="O1799" s="348"/>
      <c r="P1799" s="214">
        <v>0</v>
      </c>
      <c r="Q1799" s="214">
        <v>75458.75</v>
      </c>
      <c r="R1799" s="68" t="s">
        <v>1479</v>
      </c>
      <c r="S1799" s="349"/>
      <c r="T1799" s="272"/>
    </row>
    <row r="1800" spans="1:20" ht="51">
      <c r="A1800" s="191">
        <v>513</v>
      </c>
      <c r="B1800" s="68"/>
      <c r="C1800" s="212" t="s">
        <v>160</v>
      </c>
      <c r="D1800" s="213">
        <v>45764</v>
      </c>
      <c r="E1800" s="191" t="s">
        <v>4862</v>
      </c>
      <c r="F1800" s="191" t="s">
        <v>14</v>
      </c>
      <c r="G1800" s="191">
        <v>3105255</v>
      </c>
      <c r="H1800" s="68"/>
      <c r="I1800" s="197" t="s">
        <v>6299</v>
      </c>
      <c r="J1800" s="68"/>
      <c r="K1800" s="68"/>
      <c r="L1800" s="68"/>
      <c r="M1800" s="68"/>
      <c r="N1800" s="348"/>
      <c r="O1800" s="348"/>
      <c r="P1800" s="214">
        <v>60</v>
      </c>
      <c r="Q1800" s="214">
        <v>0</v>
      </c>
      <c r="R1800" s="68" t="s">
        <v>1479</v>
      </c>
      <c r="S1800" s="349"/>
      <c r="T1800" s="272"/>
    </row>
    <row r="1801" spans="1:20" ht="76.5">
      <c r="A1801" s="191" t="s">
        <v>542</v>
      </c>
      <c r="B1801" s="68"/>
      <c r="C1801" s="212" t="s">
        <v>687</v>
      </c>
      <c r="D1801" s="213">
        <v>45764</v>
      </c>
      <c r="E1801" s="191" t="s">
        <v>4863</v>
      </c>
      <c r="F1801" s="191" t="s">
        <v>10</v>
      </c>
      <c r="G1801" s="191">
        <v>1124644</v>
      </c>
      <c r="H1801" s="68"/>
      <c r="I1801" s="197" t="s">
        <v>6300</v>
      </c>
      <c r="J1801" s="68"/>
      <c r="K1801" s="68"/>
      <c r="L1801" s="68"/>
      <c r="M1801" s="68"/>
      <c r="N1801" s="348"/>
      <c r="O1801" s="348"/>
      <c r="P1801" s="214">
        <v>70175.039999999994</v>
      </c>
      <c r="Q1801" s="214">
        <v>0</v>
      </c>
      <c r="R1801" s="68" t="s">
        <v>1479</v>
      </c>
      <c r="S1801" s="349"/>
      <c r="T1801" s="272"/>
    </row>
    <row r="1802" spans="1:20" ht="76.5">
      <c r="A1802" s="191">
        <v>117</v>
      </c>
      <c r="B1802" s="68"/>
      <c r="C1802" s="212" t="s">
        <v>54</v>
      </c>
      <c r="D1802" s="213">
        <v>45764</v>
      </c>
      <c r="E1802" s="191" t="s">
        <v>4864</v>
      </c>
      <c r="F1802" s="191" t="s">
        <v>10</v>
      </c>
      <c r="G1802" s="191">
        <v>1124623</v>
      </c>
      <c r="H1802" s="68"/>
      <c r="I1802" s="197" t="s">
        <v>6301</v>
      </c>
      <c r="J1802" s="68"/>
      <c r="K1802" s="68"/>
      <c r="L1802" s="68"/>
      <c r="M1802" s="68"/>
      <c r="N1802" s="348"/>
      <c r="O1802" s="348"/>
      <c r="P1802" s="214">
        <v>60</v>
      </c>
      <c r="Q1802" s="214">
        <v>0</v>
      </c>
      <c r="R1802" s="68" t="s">
        <v>1479</v>
      </c>
      <c r="S1802" s="349"/>
      <c r="T1802" s="272"/>
    </row>
    <row r="1803" spans="1:20" ht="63.75">
      <c r="A1803" s="191" t="s">
        <v>542</v>
      </c>
      <c r="B1803" s="68"/>
      <c r="C1803" s="212" t="s">
        <v>687</v>
      </c>
      <c r="D1803" s="213">
        <v>45764</v>
      </c>
      <c r="E1803" s="191" t="s">
        <v>4865</v>
      </c>
      <c r="F1803" s="191" t="s">
        <v>10</v>
      </c>
      <c r="G1803" s="191">
        <v>1124638</v>
      </c>
      <c r="H1803" s="68"/>
      <c r="I1803" s="197" t="s">
        <v>6302</v>
      </c>
      <c r="J1803" s="68"/>
      <c r="K1803" s="68"/>
      <c r="L1803" s="68"/>
      <c r="M1803" s="68"/>
      <c r="N1803" s="348"/>
      <c r="O1803" s="348"/>
      <c r="P1803" s="214">
        <v>1605.02</v>
      </c>
      <c r="Q1803" s="214">
        <v>0</v>
      </c>
      <c r="R1803" s="68" t="s">
        <v>1479</v>
      </c>
      <c r="S1803" s="349"/>
      <c r="T1803" s="272"/>
    </row>
    <row r="1804" spans="1:20" ht="63.75">
      <c r="A1804" s="191" t="s">
        <v>542</v>
      </c>
      <c r="B1804" s="68"/>
      <c r="C1804" s="212" t="s">
        <v>687</v>
      </c>
      <c r="D1804" s="213">
        <v>45764</v>
      </c>
      <c r="E1804" s="191" t="s">
        <v>4866</v>
      </c>
      <c r="F1804" s="191" t="s">
        <v>10</v>
      </c>
      <c r="G1804" s="191">
        <v>1124641</v>
      </c>
      <c r="H1804" s="68"/>
      <c r="I1804" s="197" t="s">
        <v>6303</v>
      </c>
      <c r="J1804" s="68"/>
      <c r="K1804" s="68"/>
      <c r="L1804" s="68"/>
      <c r="M1804" s="68"/>
      <c r="N1804" s="348"/>
      <c r="O1804" s="348"/>
      <c r="P1804" s="214">
        <v>840.27</v>
      </c>
      <c r="Q1804" s="214">
        <v>0</v>
      </c>
      <c r="R1804" s="68" t="s">
        <v>1479</v>
      </c>
      <c r="S1804" s="349"/>
      <c r="T1804" s="272"/>
    </row>
    <row r="1805" spans="1:20" ht="51">
      <c r="A1805" s="191">
        <v>650</v>
      </c>
      <c r="B1805" s="68"/>
      <c r="C1805" s="212" t="s">
        <v>175</v>
      </c>
      <c r="D1805" s="213">
        <v>45768</v>
      </c>
      <c r="E1805" s="191" t="s">
        <v>4867</v>
      </c>
      <c r="F1805" s="191" t="s">
        <v>3</v>
      </c>
      <c r="G1805" s="191">
        <v>2278965</v>
      </c>
      <c r="H1805" s="68"/>
      <c r="I1805" s="197" t="s">
        <v>6304</v>
      </c>
      <c r="J1805" s="68"/>
      <c r="K1805" s="68"/>
      <c r="L1805" s="68"/>
      <c r="M1805" s="68"/>
      <c r="N1805" s="348"/>
      <c r="O1805" s="348"/>
      <c r="P1805" s="214">
        <v>0</v>
      </c>
      <c r="Q1805" s="214">
        <v>18</v>
      </c>
      <c r="R1805" s="68" t="s">
        <v>1479</v>
      </c>
      <c r="S1805" s="349"/>
      <c r="T1805" s="272"/>
    </row>
    <row r="1806" spans="1:20" ht="51">
      <c r="A1806" s="191">
        <v>650</v>
      </c>
      <c r="B1806" s="68"/>
      <c r="C1806" s="212" t="s">
        <v>175</v>
      </c>
      <c r="D1806" s="213">
        <v>45768</v>
      </c>
      <c r="E1806" s="191" t="s">
        <v>4868</v>
      </c>
      <c r="F1806" s="191" t="s">
        <v>3</v>
      </c>
      <c r="G1806" s="191">
        <v>2278962</v>
      </c>
      <c r="H1806" s="68"/>
      <c r="I1806" s="197" t="s">
        <v>6305</v>
      </c>
      <c r="J1806" s="68"/>
      <c r="K1806" s="68"/>
      <c r="L1806" s="68"/>
      <c r="M1806" s="68"/>
      <c r="N1806" s="348"/>
      <c r="O1806" s="348"/>
      <c r="P1806" s="214">
        <v>0</v>
      </c>
      <c r="Q1806" s="214">
        <v>18</v>
      </c>
      <c r="R1806" s="68" t="s">
        <v>1479</v>
      </c>
      <c r="S1806" s="349"/>
      <c r="T1806" s="272"/>
    </row>
    <row r="1807" spans="1:20" ht="51">
      <c r="A1807" s="191">
        <v>650</v>
      </c>
      <c r="B1807" s="68"/>
      <c r="C1807" s="212" t="s">
        <v>175</v>
      </c>
      <c r="D1807" s="213">
        <v>45768</v>
      </c>
      <c r="E1807" s="191" t="s">
        <v>4869</v>
      </c>
      <c r="F1807" s="191" t="s">
        <v>3</v>
      </c>
      <c r="G1807" s="191">
        <v>2278964</v>
      </c>
      <c r="H1807" s="68"/>
      <c r="I1807" s="197" t="s">
        <v>6306</v>
      </c>
      <c r="J1807" s="68"/>
      <c r="K1807" s="68"/>
      <c r="L1807" s="68"/>
      <c r="M1807" s="68"/>
      <c r="N1807" s="348"/>
      <c r="O1807" s="348"/>
      <c r="P1807" s="214">
        <v>0</v>
      </c>
      <c r="Q1807" s="214">
        <v>18</v>
      </c>
      <c r="R1807" s="68" t="s">
        <v>1479</v>
      </c>
      <c r="S1807" s="349"/>
      <c r="T1807" s="272"/>
    </row>
    <row r="1808" spans="1:20" ht="51">
      <c r="A1808" s="191">
        <v>650</v>
      </c>
      <c r="B1808" s="68"/>
      <c r="C1808" s="212" t="s">
        <v>175</v>
      </c>
      <c r="D1808" s="213">
        <v>45768</v>
      </c>
      <c r="E1808" s="191" t="s">
        <v>4870</v>
      </c>
      <c r="F1808" s="191" t="s">
        <v>3</v>
      </c>
      <c r="G1808" s="191">
        <v>2278968</v>
      </c>
      <c r="H1808" s="68"/>
      <c r="I1808" s="197" t="s">
        <v>6307</v>
      </c>
      <c r="J1808" s="68"/>
      <c r="K1808" s="68"/>
      <c r="L1808" s="68"/>
      <c r="M1808" s="68"/>
      <c r="N1808" s="348"/>
      <c r="O1808" s="348"/>
      <c r="P1808" s="214">
        <v>0</v>
      </c>
      <c r="Q1808" s="214">
        <v>18</v>
      </c>
      <c r="R1808" s="68" t="s">
        <v>1479</v>
      </c>
      <c r="S1808" s="349"/>
      <c r="T1808" s="272"/>
    </row>
    <row r="1809" spans="1:20" ht="38.25">
      <c r="A1809" s="191" t="s">
        <v>550</v>
      </c>
      <c r="B1809" s="68"/>
      <c r="C1809" s="212" t="s">
        <v>589</v>
      </c>
      <c r="D1809" s="213">
        <v>45768</v>
      </c>
      <c r="E1809" s="191" t="s">
        <v>4871</v>
      </c>
      <c r="F1809" s="191" t="s">
        <v>3</v>
      </c>
      <c r="G1809" s="191">
        <v>2278973</v>
      </c>
      <c r="H1809" s="68"/>
      <c r="I1809" s="197" t="s">
        <v>6308</v>
      </c>
      <c r="J1809" s="68"/>
      <c r="K1809" s="68"/>
      <c r="L1809" s="68"/>
      <c r="M1809" s="68"/>
      <c r="N1809" s="348"/>
      <c r="O1809" s="348"/>
      <c r="P1809" s="214">
        <v>0</v>
      </c>
      <c r="Q1809" s="214">
        <v>788</v>
      </c>
      <c r="R1809" s="68" t="s">
        <v>1479</v>
      </c>
      <c r="S1809" s="349"/>
      <c r="T1809" s="272"/>
    </row>
    <row r="1810" spans="1:20" ht="51">
      <c r="A1810" s="191" t="s">
        <v>550</v>
      </c>
      <c r="B1810" s="68"/>
      <c r="C1810" s="212" t="s">
        <v>589</v>
      </c>
      <c r="D1810" s="213">
        <v>45768</v>
      </c>
      <c r="E1810" s="191" t="s">
        <v>4872</v>
      </c>
      <c r="F1810" s="191" t="s">
        <v>3</v>
      </c>
      <c r="G1810" s="191">
        <v>2278980</v>
      </c>
      <c r="H1810" s="68"/>
      <c r="I1810" s="197" t="s">
        <v>6309</v>
      </c>
      <c r="J1810" s="68"/>
      <c r="K1810" s="68"/>
      <c r="L1810" s="68"/>
      <c r="M1810" s="68"/>
      <c r="N1810" s="348"/>
      <c r="O1810" s="348"/>
      <c r="P1810" s="214">
        <v>0</v>
      </c>
      <c r="Q1810" s="214">
        <v>108576</v>
      </c>
      <c r="R1810" s="68" t="s">
        <v>1479</v>
      </c>
      <c r="S1810" s="349"/>
      <c r="T1810" s="272"/>
    </row>
    <row r="1811" spans="1:20" ht="51">
      <c r="A1811" s="191">
        <v>16</v>
      </c>
      <c r="B1811" s="68"/>
      <c r="C1811" s="212" t="s">
        <v>40</v>
      </c>
      <c r="D1811" s="213">
        <v>45768</v>
      </c>
      <c r="E1811" s="191" t="s">
        <v>4873</v>
      </c>
      <c r="F1811" s="191" t="s">
        <v>3</v>
      </c>
      <c r="G1811" s="191">
        <v>2279001</v>
      </c>
      <c r="H1811" s="68"/>
      <c r="I1811" s="197" t="s">
        <v>6310</v>
      </c>
      <c r="J1811" s="68"/>
      <c r="K1811" s="68"/>
      <c r="L1811" s="68"/>
      <c r="M1811" s="68"/>
      <c r="N1811" s="348"/>
      <c r="O1811" s="348"/>
      <c r="P1811" s="214">
        <v>0</v>
      </c>
      <c r="Q1811" s="214">
        <v>2500</v>
      </c>
      <c r="R1811" s="68" t="s">
        <v>1479</v>
      </c>
      <c r="S1811" s="349"/>
      <c r="T1811" s="272"/>
    </row>
    <row r="1812" spans="1:20" ht="51">
      <c r="A1812" s="191">
        <v>203</v>
      </c>
      <c r="B1812" s="68"/>
      <c r="C1812" s="212" t="s">
        <v>86</v>
      </c>
      <c r="D1812" s="213">
        <v>45768</v>
      </c>
      <c r="E1812" s="191" t="s">
        <v>4874</v>
      </c>
      <c r="F1812" s="191" t="s">
        <v>3</v>
      </c>
      <c r="G1812" s="191">
        <v>2279034</v>
      </c>
      <c r="H1812" s="68"/>
      <c r="I1812" s="197" t="s">
        <v>6311</v>
      </c>
      <c r="J1812" s="68"/>
      <c r="K1812" s="68"/>
      <c r="L1812" s="68"/>
      <c r="M1812" s="68"/>
      <c r="N1812" s="348"/>
      <c r="O1812" s="348"/>
      <c r="P1812" s="214">
        <v>0</v>
      </c>
      <c r="Q1812" s="214">
        <v>879.75</v>
      </c>
      <c r="R1812" s="68" t="s">
        <v>1479</v>
      </c>
      <c r="S1812" s="349"/>
      <c r="T1812" s="272"/>
    </row>
    <row r="1813" spans="1:20" ht="38.25">
      <c r="A1813" s="191">
        <v>46</v>
      </c>
      <c r="B1813" s="68"/>
      <c r="C1813" s="212" t="s">
        <v>1367</v>
      </c>
      <c r="D1813" s="213">
        <v>45768</v>
      </c>
      <c r="E1813" s="191" t="s">
        <v>4875</v>
      </c>
      <c r="F1813" s="191" t="s">
        <v>3</v>
      </c>
      <c r="G1813" s="191">
        <v>2279046</v>
      </c>
      <c r="H1813" s="68"/>
      <c r="I1813" s="197" t="s">
        <v>6312</v>
      </c>
      <c r="J1813" s="68"/>
      <c r="K1813" s="68"/>
      <c r="L1813" s="68"/>
      <c r="M1813" s="68"/>
      <c r="N1813" s="348"/>
      <c r="O1813" s="348"/>
      <c r="P1813" s="214">
        <v>0</v>
      </c>
      <c r="Q1813" s="214">
        <v>1100</v>
      </c>
      <c r="R1813" s="68" t="s">
        <v>1479</v>
      </c>
      <c r="S1813" s="349"/>
      <c r="T1813" s="272"/>
    </row>
    <row r="1814" spans="1:20" ht="63.75">
      <c r="A1814" s="191">
        <v>373</v>
      </c>
      <c r="B1814" s="68"/>
      <c r="C1814" s="212" t="s">
        <v>605</v>
      </c>
      <c r="D1814" s="213">
        <v>45768</v>
      </c>
      <c r="E1814" s="191" t="s">
        <v>4876</v>
      </c>
      <c r="F1814" s="191" t="s">
        <v>3</v>
      </c>
      <c r="G1814" s="191">
        <v>2279065</v>
      </c>
      <c r="H1814" s="68"/>
      <c r="I1814" s="197" t="s">
        <v>6313</v>
      </c>
      <c r="J1814" s="68"/>
      <c r="K1814" s="68"/>
      <c r="L1814" s="68"/>
      <c r="M1814" s="68"/>
      <c r="N1814" s="348"/>
      <c r="O1814" s="348"/>
      <c r="P1814" s="214">
        <v>0</v>
      </c>
      <c r="Q1814" s="214">
        <v>904.29</v>
      </c>
      <c r="R1814" s="68" t="s">
        <v>1479</v>
      </c>
      <c r="S1814" s="349"/>
      <c r="T1814" s="272"/>
    </row>
    <row r="1815" spans="1:20" ht="51">
      <c r="A1815" s="191">
        <v>389</v>
      </c>
      <c r="B1815" s="68"/>
      <c r="C1815" s="212" t="s">
        <v>1401</v>
      </c>
      <c r="D1815" s="213">
        <v>45768</v>
      </c>
      <c r="E1815" s="191" t="s">
        <v>4877</v>
      </c>
      <c r="F1815" s="191" t="s">
        <v>3</v>
      </c>
      <c r="G1815" s="191">
        <v>2279096</v>
      </c>
      <c r="H1815" s="68"/>
      <c r="I1815" s="197" t="s">
        <v>6314</v>
      </c>
      <c r="J1815" s="68"/>
      <c r="K1815" s="68"/>
      <c r="L1815" s="68"/>
      <c r="M1815" s="68"/>
      <c r="N1815" s="348"/>
      <c r="O1815" s="348"/>
      <c r="P1815" s="214">
        <v>0</v>
      </c>
      <c r="Q1815" s="214">
        <v>1033</v>
      </c>
      <c r="R1815" s="68" t="s">
        <v>1479</v>
      </c>
      <c r="S1815" s="349"/>
      <c r="T1815" s="272"/>
    </row>
    <row r="1816" spans="1:20" ht="51">
      <c r="A1816" s="191" t="s">
        <v>550</v>
      </c>
      <c r="B1816" s="68"/>
      <c r="C1816" s="212" t="s">
        <v>589</v>
      </c>
      <c r="D1816" s="213">
        <v>45768</v>
      </c>
      <c r="E1816" s="191" t="s">
        <v>4878</v>
      </c>
      <c r="F1816" s="191" t="s">
        <v>3</v>
      </c>
      <c r="G1816" s="191">
        <v>2279107</v>
      </c>
      <c r="H1816" s="68"/>
      <c r="I1816" s="197" t="s">
        <v>6315</v>
      </c>
      <c r="J1816" s="68"/>
      <c r="K1816" s="68"/>
      <c r="L1816" s="68"/>
      <c r="M1816" s="68"/>
      <c r="N1816" s="348"/>
      <c r="O1816" s="348"/>
      <c r="P1816" s="214">
        <v>0</v>
      </c>
      <c r="Q1816" s="214">
        <v>950</v>
      </c>
      <c r="R1816" s="68" t="s">
        <v>1479</v>
      </c>
      <c r="S1816" s="349"/>
      <c r="T1816" s="272"/>
    </row>
    <row r="1817" spans="1:20" ht="51">
      <c r="A1817" s="191">
        <v>25</v>
      </c>
      <c r="B1817" s="68"/>
      <c r="C1817" s="212" t="s">
        <v>42</v>
      </c>
      <c r="D1817" s="213">
        <v>45768</v>
      </c>
      <c r="E1817" s="191" t="s">
        <v>4879</v>
      </c>
      <c r="F1817" s="191" t="s">
        <v>3</v>
      </c>
      <c r="G1817" s="191">
        <v>2279121</v>
      </c>
      <c r="H1817" s="68"/>
      <c r="I1817" s="197" t="s">
        <v>6316</v>
      </c>
      <c r="J1817" s="68"/>
      <c r="K1817" s="68"/>
      <c r="L1817" s="68"/>
      <c r="M1817" s="68"/>
      <c r="N1817" s="348"/>
      <c r="O1817" s="348"/>
      <c r="P1817" s="214">
        <v>0</v>
      </c>
      <c r="Q1817" s="214">
        <v>2150.42</v>
      </c>
      <c r="R1817" s="68" t="s">
        <v>1479</v>
      </c>
      <c r="S1817" s="349"/>
      <c r="T1817" s="272"/>
    </row>
    <row r="1818" spans="1:20" ht="51">
      <c r="A1818" s="191">
        <v>46</v>
      </c>
      <c r="B1818" s="68"/>
      <c r="C1818" s="212" t="s">
        <v>1367</v>
      </c>
      <c r="D1818" s="213">
        <v>45768</v>
      </c>
      <c r="E1818" s="191" t="s">
        <v>4880</v>
      </c>
      <c r="F1818" s="191" t="s">
        <v>3</v>
      </c>
      <c r="G1818" s="191">
        <v>2279128</v>
      </c>
      <c r="H1818" s="68"/>
      <c r="I1818" s="197" t="s">
        <v>6317</v>
      </c>
      <c r="J1818" s="68"/>
      <c r="K1818" s="68"/>
      <c r="L1818" s="68"/>
      <c r="M1818" s="68"/>
      <c r="N1818" s="348"/>
      <c r="O1818" s="348"/>
      <c r="P1818" s="214">
        <v>0</v>
      </c>
      <c r="Q1818" s="214">
        <v>1113</v>
      </c>
      <c r="R1818" s="68" t="s">
        <v>1479</v>
      </c>
      <c r="S1818" s="349"/>
      <c r="T1818" s="272"/>
    </row>
    <row r="1819" spans="1:20" ht="51">
      <c r="A1819" s="191">
        <v>86</v>
      </c>
      <c r="B1819" s="68"/>
      <c r="C1819" s="212" t="s">
        <v>50</v>
      </c>
      <c r="D1819" s="213">
        <v>45768</v>
      </c>
      <c r="E1819" s="191" t="s">
        <v>4881</v>
      </c>
      <c r="F1819" s="191" t="s">
        <v>3</v>
      </c>
      <c r="G1819" s="191">
        <v>2279132</v>
      </c>
      <c r="H1819" s="68"/>
      <c r="I1819" s="197" t="s">
        <v>6318</v>
      </c>
      <c r="J1819" s="68"/>
      <c r="K1819" s="68"/>
      <c r="L1819" s="68"/>
      <c r="M1819" s="68"/>
      <c r="N1819" s="348"/>
      <c r="O1819" s="348"/>
      <c r="P1819" s="214">
        <v>0</v>
      </c>
      <c r="Q1819" s="214">
        <v>50</v>
      </c>
      <c r="R1819" s="68" t="s">
        <v>1479</v>
      </c>
      <c r="S1819" s="349"/>
      <c r="T1819" s="272"/>
    </row>
    <row r="1820" spans="1:20" ht="38.25">
      <c r="A1820" s="191">
        <v>46</v>
      </c>
      <c r="B1820" s="68"/>
      <c r="C1820" s="212" t="s">
        <v>1367</v>
      </c>
      <c r="D1820" s="213">
        <v>45768</v>
      </c>
      <c r="E1820" s="191" t="s">
        <v>4882</v>
      </c>
      <c r="F1820" s="191" t="s">
        <v>3</v>
      </c>
      <c r="G1820" s="191">
        <v>2279162</v>
      </c>
      <c r="H1820" s="68"/>
      <c r="I1820" s="197" t="s">
        <v>6319</v>
      </c>
      <c r="J1820" s="68"/>
      <c r="K1820" s="68"/>
      <c r="L1820" s="68"/>
      <c r="M1820" s="68"/>
      <c r="N1820" s="348"/>
      <c r="O1820" s="348"/>
      <c r="P1820" s="214">
        <v>0</v>
      </c>
      <c r="Q1820" s="214">
        <v>2917</v>
      </c>
      <c r="R1820" s="68" t="s">
        <v>1479</v>
      </c>
      <c r="S1820" s="349"/>
      <c r="T1820" s="272"/>
    </row>
    <row r="1821" spans="1:20" ht="63.75">
      <c r="A1821" s="191">
        <v>86</v>
      </c>
      <c r="B1821" s="68"/>
      <c r="C1821" s="212" t="s">
        <v>50</v>
      </c>
      <c r="D1821" s="213">
        <v>45768</v>
      </c>
      <c r="E1821" s="191" t="s">
        <v>4883</v>
      </c>
      <c r="F1821" s="191" t="s">
        <v>3</v>
      </c>
      <c r="G1821" s="191">
        <v>2279167</v>
      </c>
      <c r="H1821" s="68"/>
      <c r="I1821" s="197" t="s">
        <v>6320</v>
      </c>
      <c r="J1821" s="68"/>
      <c r="K1821" s="68"/>
      <c r="L1821" s="68"/>
      <c r="M1821" s="68"/>
      <c r="N1821" s="348"/>
      <c r="O1821" s="348"/>
      <c r="P1821" s="214">
        <v>0</v>
      </c>
      <c r="Q1821" s="214">
        <v>3089</v>
      </c>
      <c r="R1821" s="68" t="s">
        <v>1479</v>
      </c>
      <c r="S1821" s="349"/>
      <c r="T1821" s="272"/>
    </row>
    <row r="1822" spans="1:20" ht="38.25">
      <c r="A1822" s="191" t="s">
        <v>550</v>
      </c>
      <c r="B1822" s="68"/>
      <c r="C1822" s="212" t="s">
        <v>589</v>
      </c>
      <c r="D1822" s="213">
        <v>45768</v>
      </c>
      <c r="E1822" s="191" t="s">
        <v>4884</v>
      </c>
      <c r="F1822" s="191" t="s">
        <v>3</v>
      </c>
      <c r="G1822" s="191">
        <v>2279201</v>
      </c>
      <c r="H1822" s="68"/>
      <c r="I1822" s="197" t="s">
        <v>6321</v>
      </c>
      <c r="J1822" s="68"/>
      <c r="K1822" s="68"/>
      <c r="L1822" s="68"/>
      <c r="M1822" s="68"/>
      <c r="N1822" s="348"/>
      <c r="O1822" s="348"/>
      <c r="P1822" s="214">
        <v>0</v>
      </c>
      <c r="Q1822" s="214">
        <v>371</v>
      </c>
      <c r="R1822" s="68" t="s">
        <v>1479</v>
      </c>
      <c r="S1822" s="349"/>
      <c r="T1822" s="272"/>
    </row>
    <row r="1823" spans="1:20" ht="63.75">
      <c r="A1823" s="191">
        <v>47</v>
      </c>
      <c r="B1823" s="68"/>
      <c r="C1823" s="212" t="s">
        <v>45</v>
      </c>
      <c r="D1823" s="213">
        <v>45768</v>
      </c>
      <c r="E1823" s="191" t="s">
        <v>4885</v>
      </c>
      <c r="F1823" s="191" t="s">
        <v>3</v>
      </c>
      <c r="G1823" s="191">
        <v>2278970</v>
      </c>
      <c r="H1823" s="68"/>
      <c r="I1823" s="197" t="s">
        <v>6322</v>
      </c>
      <c r="J1823" s="68"/>
      <c r="K1823" s="68"/>
      <c r="L1823" s="68"/>
      <c r="M1823" s="68"/>
      <c r="N1823" s="348"/>
      <c r="O1823" s="348"/>
      <c r="P1823" s="214">
        <v>0</v>
      </c>
      <c r="Q1823" s="214">
        <v>180666.87</v>
      </c>
      <c r="R1823" s="68" t="s">
        <v>1479</v>
      </c>
      <c r="S1823" s="349"/>
      <c r="T1823" s="272"/>
    </row>
    <row r="1824" spans="1:20" ht="51">
      <c r="A1824" s="191">
        <v>283</v>
      </c>
      <c r="B1824" s="68"/>
      <c r="C1824" s="212" t="s">
        <v>115</v>
      </c>
      <c r="D1824" s="213">
        <v>45768</v>
      </c>
      <c r="E1824" s="191" t="s">
        <v>4886</v>
      </c>
      <c r="F1824" s="191" t="s">
        <v>3</v>
      </c>
      <c r="G1824" s="191">
        <v>2278985</v>
      </c>
      <c r="H1824" s="68"/>
      <c r="I1824" s="197" t="s">
        <v>6323</v>
      </c>
      <c r="J1824" s="68"/>
      <c r="K1824" s="68"/>
      <c r="L1824" s="68"/>
      <c r="M1824" s="68"/>
      <c r="N1824" s="348"/>
      <c r="O1824" s="348"/>
      <c r="P1824" s="214">
        <v>0</v>
      </c>
      <c r="Q1824" s="214">
        <v>16252.33</v>
      </c>
      <c r="R1824" s="68" t="s">
        <v>1479</v>
      </c>
      <c r="S1824" s="349"/>
      <c r="T1824" s="272"/>
    </row>
    <row r="1825" spans="1:20" ht="63.75">
      <c r="A1825" s="191">
        <v>283</v>
      </c>
      <c r="B1825" s="68"/>
      <c r="C1825" s="212" t="s">
        <v>115</v>
      </c>
      <c r="D1825" s="213">
        <v>45768</v>
      </c>
      <c r="E1825" s="191" t="s">
        <v>4887</v>
      </c>
      <c r="F1825" s="191" t="s">
        <v>3</v>
      </c>
      <c r="G1825" s="191">
        <v>2278987</v>
      </c>
      <c r="H1825" s="68"/>
      <c r="I1825" s="197" t="s">
        <v>6324</v>
      </c>
      <c r="J1825" s="68"/>
      <c r="K1825" s="68"/>
      <c r="L1825" s="68"/>
      <c r="M1825" s="68"/>
      <c r="N1825" s="348"/>
      <c r="O1825" s="348"/>
      <c r="P1825" s="214">
        <v>0</v>
      </c>
      <c r="Q1825" s="214">
        <v>546</v>
      </c>
      <c r="R1825" s="68" t="s">
        <v>1479</v>
      </c>
      <c r="S1825" s="349"/>
      <c r="T1825" s="272"/>
    </row>
    <row r="1826" spans="1:20" ht="63.75">
      <c r="A1826" s="191">
        <v>283</v>
      </c>
      <c r="B1826" s="68"/>
      <c r="C1826" s="212" t="s">
        <v>115</v>
      </c>
      <c r="D1826" s="213">
        <v>45768</v>
      </c>
      <c r="E1826" s="191" t="s">
        <v>4888</v>
      </c>
      <c r="F1826" s="191" t="s">
        <v>3</v>
      </c>
      <c r="G1826" s="191">
        <v>2278988</v>
      </c>
      <c r="H1826" s="68"/>
      <c r="I1826" s="197" t="s">
        <v>6325</v>
      </c>
      <c r="J1826" s="68"/>
      <c r="K1826" s="68"/>
      <c r="L1826" s="68"/>
      <c r="M1826" s="68"/>
      <c r="N1826" s="348"/>
      <c r="O1826" s="348"/>
      <c r="P1826" s="214">
        <v>0</v>
      </c>
      <c r="Q1826" s="214">
        <v>636.36</v>
      </c>
      <c r="R1826" s="68" t="s">
        <v>1479</v>
      </c>
      <c r="S1826" s="349"/>
      <c r="T1826" s="272"/>
    </row>
    <row r="1827" spans="1:20" ht="51">
      <c r="A1827" s="191">
        <v>283</v>
      </c>
      <c r="B1827" s="68"/>
      <c r="C1827" s="212" t="s">
        <v>115</v>
      </c>
      <c r="D1827" s="213">
        <v>45768</v>
      </c>
      <c r="E1827" s="191" t="s">
        <v>4889</v>
      </c>
      <c r="F1827" s="191" t="s">
        <v>3</v>
      </c>
      <c r="G1827" s="191">
        <v>2278993</v>
      </c>
      <c r="H1827" s="68"/>
      <c r="I1827" s="197" t="s">
        <v>6326</v>
      </c>
      <c r="J1827" s="68"/>
      <c r="K1827" s="68"/>
      <c r="L1827" s="68"/>
      <c r="M1827" s="68"/>
      <c r="N1827" s="348"/>
      <c r="O1827" s="348"/>
      <c r="P1827" s="214">
        <v>0</v>
      </c>
      <c r="Q1827" s="214">
        <v>10866.13</v>
      </c>
      <c r="R1827" s="68" t="s">
        <v>1479</v>
      </c>
      <c r="S1827" s="349"/>
      <c r="T1827" s="272"/>
    </row>
    <row r="1828" spans="1:20" ht="51">
      <c r="A1828" s="191">
        <v>283</v>
      </c>
      <c r="B1828" s="68"/>
      <c r="C1828" s="212" t="s">
        <v>115</v>
      </c>
      <c r="D1828" s="213">
        <v>45768</v>
      </c>
      <c r="E1828" s="191" t="s">
        <v>4890</v>
      </c>
      <c r="F1828" s="191" t="s">
        <v>3</v>
      </c>
      <c r="G1828" s="191">
        <v>2278994</v>
      </c>
      <c r="H1828" s="68"/>
      <c r="I1828" s="197" t="s">
        <v>6327</v>
      </c>
      <c r="J1828" s="68"/>
      <c r="K1828" s="68"/>
      <c r="L1828" s="68"/>
      <c r="M1828" s="68"/>
      <c r="N1828" s="348"/>
      <c r="O1828" s="348"/>
      <c r="P1828" s="214">
        <v>0</v>
      </c>
      <c r="Q1828" s="214">
        <v>9318.58</v>
      </c>
      <c r="R1828" s="68" t="s">
        <v>1479</v>
      </c>
      <c r="S1828" s="349"/>
      <c r="T1828" s="272"/>
    </row>
    <row r="1829" spans="1:20" ht="51">
      <c r="A1829" s="191" t="s">
        <v>550</v>
      </c>
      <c r="B1829" s="68"/>
      <c r="C1829" s="212" t="s">
        <v>589</v>
      </c>
      <c r="D1829" s="213">
        <v>45768</v>
      </c>
      <c r="E1829" s="191" t="s">
        <v>4891</v>
      </c>
      <c r="F1829" s="191" t="s">
        <v>3</v>
      </c>
      <c r="G1829" s="191">
        <v>2279027</v>
      </c>
      <c r="H1829" s="68"/>
      <c r="I1829" s="197" t="s">
        <v>6328</v>
      </c>
      <c r="J1829" s="68"/>
      <c r="K1829" s="68"/>
      <c r="L1829" s="68"/>
      <c r="M1829" s="68"/>
      <c r="N1829" s="348"/>
      <c r="O1829" s="348"/>
      <c r="P1829" s="214">
        <v>0</v>
      </c>
      <c r="Q1829" s="214">
        <v>3757.61</v>
      </c>
      <c r="R1829" s="68" t="s">
        <v>1479</v>
      </c>
      <c r="S1829" s="349"/>
      <c r="T1829" s="272"/>
    </row>
    <row r="1830" spans="1:20" ht="51">
      <c r="A1830" s="191">
        <v>15</v>
      </c>
      <c r="B1830" s="68"/>
      <c r="C1830" s="212" t="s">
        <v>39</v>
      </c>
      <c r="D1830" s="213">
        <v>45768</v>
      </c>
      <c r="E1830" s="191" t="s">
        <v>4892</v>
      </c>
      <c r="F1830" s="191" t="s">
        <v>3</v>
      </c>
      <c r="G1830" s="191">
        <v>2279028</v>
      </c>
      <c r="H1830" s="68"/>
      <c r="I1830" s="197" t="s">
        <v>6329</v>
      </c>
      <c r="J1830" s="68"/>
      <c r="K1830" s="68"/>
      <c r="L1830" s="68"/>
      <c r="M1830" s="68"/>
      <c r="N1830" s="348"/>
      <c r="O1830" s="348"/>
      <c r="P1830" s="214">
        <v>0</v>
      </c>
      <c r="Q1830" s="214">
        <v>6000</v>
      </c>
      <c r="R1830" s="68" t="s">
        <v>1479</v>
      </c>
      <c r="S1830" s="349"/>
      <c r="T1830" s="272"/>
    </row>
    <row r="1831" spans="1:20" ht="38.25">
      <c r="A1831" s="191" t="s">
        <v>550</v>
      </c>
      <c r="B1831" s="68"/>
      <c r="C1831" s="212" t="s">
        <v>589</v>
      </c>
      <c r="D1831" s="213">
        <v>45768</v>
      </c>
      <c r="E1831" s="191" t="s">
        <v>4893</v>
      </c>
      <c r="F1831" s="191" t="s">
        <v>3</v>
      </c>
      <c r="G1831" s="191">
        <v>2279029</v>
      </c>
      <c r="H1831" s="68"/>
      <c r="I1831" s="197" t="s">
        <v>6330</v>
      </c>
      <c r="J1831" s="68"/>
      <c r="K1831" s="68"/>
      <c r="L1831" s="68"/>
      <c r="M1831" s="68"/>
      <c r="N1831" s="348"/>
      <c r="O1831" s="348"/>
      <c r="P1831" s="214">
        <v>0</v>
      </c>
      <c r="Q1831" s="214">
        <v>38.700000000000003</v>
      </c>
      <c r="R1831" s="68" t="s">
        <v>1479</v>
      </c>
      <c r="S1831" s="349"/>
      <c r="T1831" s="272"/>
    </row>
    <row r="1832" spans="1:20" ht="38.25">
      <c r="A1832" s="191" t="s">
        <v>550</v>
      </c>
      <c r="B1832" s="68"/>
      <c r="C1832" s="212" t="s">
        <v>589</v>
      </c>
      <c r="D1832" s="213">
        <v>45768</v>
      </c>
      <c r="E1832" s="191" t="s">
        <v>4894</v>
      </c>
      <c r="F1832" s="191" t="s">
        <v>3</v>
      </c>
      <c r="G1832" s="191">
        <v>2279031</v>
      </c>
      <c r="H1832" s="68"/>
      <c r="I1832" s="197" t="s">
        <v>6331</v>
      </c>
      <c r="J1832" s="68"/>
      <c r="K1832" s="68"/>
      <c r="L1832" s="68"/>
      <c r="M1832" s="68"/>
      <c r="N1832" s="348"/>
      <c r="O1832" s="348"/>
      <c r="P1832" s="214">
        <v>0</v>
      </c>
      <c r="Q1832" s="214">
        <v>0.7</v>
      </c>
      <c r="R1832" s="68" t="s">
        <v>1479</v>
      </c>
      <c r="S1832" s="349"/>
      <c r="T1832" s="272"/>
    </row>
    <row r="1833" spans="1:20" ht="51">
      <c r="A1833" s="191" t="s">
        <v>550</v>
      </c>
      <c r="B1833" s="68"/>
      <c r="C1833" s="212" t="s">
        <v>589</v>
      </c>
      <c r="D1833" s="213">
        <v>45768</v>
      </c>
      <c r="E1833" s="191" t="s">
        <v>4895</v>
      </c>
      <c r="F1833" s="191" t="s">
        <v>3</v>
      </c>
      <c r="G1833" s="191">
        <v>2279033</v>
      </c>
      <c r="H1833" s="68"/>
      <c r="I1833" s="197" t="s">
        <v>6332</v>
      </c>
      <c r="J1833" s="68"/>
      <c r="K1833" s="68"/>
      <c r="L1833" s="68"/>
      <c r="M1833" s="68"/>
      <c r="N1833" s="348"/>
      <c r="O1833" s="348"/>
      <c r="P1833" s="214">
        <v>0</v>
      </c>
      <c r="Q1833" s="214">
        <v>5039.54</v>
      </c>
      <c r="R1833" s="68" t="s">
        <v>1479</v>
      </c>
      <c r="S1833" s="349"/>
      <c r="T1833" s="272"/>
    </row>
    <row r="1834" spans="1:20" ht="51">
      <c r="A1834" s="191" t="s">
        <v>550</v>
      </c>
      <c r="B1834" s="68"/>
      <c r="C1834" s="212" t="s">
        <v>589</v>
      </c>
      <c r="D1834" s="213">
        <v>45768</v>
      </c>
      <c r="E1834" s="191" t="s">
        <v>4896</v>
      </c>
      <c r="F1834" s="191" t="s">
        <v>3</v>
      </c>
      <c r="G1834" s="191">
        <v>2279035</v>
      </c>
      <c r="H1834" s="68"/>
      <c r="I1834" s="197" t="s">
        <v>6333</v>
      </c>
      <c r="J1834" s="68"/>
      <c r="K1834" s="68"/>
      <c r="L1834" s="68"/>
      <c r="M1834" s="68"/>
      <c r="N1834" s="348"/>
      <c r="O1834" s="348"/>
      <c r="P1834" s="214">
        <v>0</v>
      </c>
      <c r="Q1834" s="214">
        <v>3074.39</v>
      </c>
      <c r="R1834" s="68" t="s">
        <v>1479</v>
      </c>
      <c r="S1834" s="349"/>
      <c r="T1834" s="272"/>
    </row>
    <row r="1835" spans="1:20" ht="63.75">
      <c r="A1835" s="191" t="s">
        <v>550</v>
      </c>
      <c r="B1835" s="68"/>
      <c r="C1835" s="212" t="s">
        <v>589</v>
      </c>
      <c r="D1835" s="213">
        <v>45768</v>
      </c>
      <c r="E1835" s="191" t="s">
        <v>4897</v>
      </c>
      <c r="F1835" s="191" t="s">
        <v>3</v>
      </c>
      <c r="G1835" s="191">
        <v>2279037</v>
      </c>
      <c r="H1835" s="68"/>
      <c r="I1835" s="197" t="s">
        <v>6334</v>
      </c>
      <c r="J1835" s="68"/>
      <c r="K1835" s="68"/>
      <c r="L1835" s="68"/>
      <c r="M1835" s="68"/>
      <c r="N1835" s="348"/>
      <c r="O1835" s="348"/>
      <c r="P1835" s="214">
        <v>0</v>
      </c>
      <c r="Q1835" s="214">
        <v>399.82</v>
      </c>
      <c r="R1835" s="68" t="s">
        <v>1479</v>
      </c>
      <c r="S1835" s="349"/>
      <c r="T1835" s="272"/>
    </row>
    <row r="1836" spans="1:20" ht="51">
      <c r="A1836" s="191" t="s">
        <v>550</v>
      </c>
      <c r="B1836" s="68"/>
      <c r="C1836" s="212" t="s">
        <v>589</v>
      </c>
      <c r="D1836" s="213">
        <v>45768</v>
      </c>
      <c r="E1836" s="191" t="s">
        <v>4898</v>
      </c>
      <c r="F1836" s="191" t="s">
        <v>3</v>
      </c>
      <c r="G1836" s="191">
        <v>2279043</v>
      </c>
      <c r="H1836" s="68"/>
      <c r="I1836" s="197" t="s">
        <v>6335</v>
      </c>
      <c r="J1836" s="68"/>
      <c r="K1836" s="68"/>
      <c r="L1836" s="68"/>
      <c r="M1836" s="68"/>
      <c r="N1836" s="348"/>
      <c r="O1836" s="348"/>
      <c r="P1836" s="214">
        <v>0</v>
      </c>
      <c r="Q1836" s="214">
        <v>607.79999999999995</v>
      </c>
      <c r="R1836" s="68" t="s">
        <v>1479</v>
      </c>
      <c r="S1836" s="349"/>
      <c r="T1836" s="272"/>
    </row>
    <row r="1837" spans="1:20" ht="76.5">
      <c r="A1837" s="191">
        <v>10</v>
      </c>
      <c r="B1837" s="68"/>
      <c r="C1837" s="212" t="s">
        <v>38</v>
      </c>
      <c r="D1837" s="213">
        <v>45768</v>
      </c>
      <c r="E1837" s="191" t="s">
        <v>4903</v>
      </c>
      <c r="F1837" s="191" t="s">
        <v>599</v>
      </c>
      <c r="G1837" s="191">
        <v>23175</v>
      </c>
      <c r="H1837" s="68"/>
      <c r="I1837" s="197" t="s">
        <v>6340</v>
      </c>
      <c r="J1837" s="68"/>
      <c r="K1837" s="68"/>
      <c r="L1837" s="68"/>
      <c r="M1837" s="68"/>
      <c r="N1837" s="348"/>
      <c r="O1837" s="348"/>
      <c r="P1837" s="214">
        <v>0.06</v>
      </c>
      <c r="Q1837" s="214">
        <v>0</v>
      </c>
      <c r="R1837" s="68" t="s">
        <v>1479</v>
      </c>
      <c r="S1837" s="349"/>
      <c r="T1837" s="272"/>
    </row>
    <row r="1838" spans="1:20" ht="76.5">
      <c r="A1838" s="191">
        <v>10</v>
      </c>
      <c r="B1838" s="68"/>
      <c r="C1838" s="212" t="s">
        <v>38</v>
      </c>
      <c r="D1838" s="213">
        <v>45768</v>
      </c>
      <c r="E1838" s="191" t="s">
        <v>4908</v>
      </c>
      <c r="F1838" s="191" t="s">
        <v>599</v>
      </c>
      <c r="G1838" s="191">
        <v>23174</v>
      </c>
      <c r="H1838" s="68"/>
      <c r="I1838" s="197" t="s">
        <v>6345</v>
      </c>
      <c r="J1838" s="68"/>
      <c r="K1838" s="68"/>
      <c r="L1838" s="68"/>
      <c r="M1838" s="68"/>
      <c r="N1838" s="348"/>
      <c r="O1838" s="348"/>
      <c r="P1838" s="214">
        <v>0.14000000000000001</v>
      </c>
      <c r="Q1838" s="214">
        <v>0</v>
      </c>
      <c r="R1838" s="68" t="s">
        <v>1479</v>
      </c>
      <c r="S1838" s="349"/>
      <c r="T1838" s="272"/>
    </row>
    <row r="1839" spans="1:20" ht="76.5">
      <c r="A1839" s="191" t="s">
        <v>542</v>
      </c>
      <c r="B1839" s="68"/>
      <c r="C1839" s="212" t="s">
        <v>687</v>
      </c>
      <c r="D1839" s="213">
        <v>45768</v>
      </c>
      <c r="E1839" s="191" t="s">
        <v>4910</v>
      </c>
      <c r="F1839" s="191" t="s">
        <v>10</v>
      </c>
      <c r="G1839" s="191">
        <v>20074</v>
      </c>
      <c r="H1839" s="68"/>
      <c r="I1839" s="197" t="s">
        <v>6347</v>
      </c>
      <c r="J1839" s="68"/>
      <c r="K1839" s="68"/>
      <c r="L1839" s="68"/>
      <c r="M1839" s="68"/>
      <c r="N1839" s="348"/>
      <c r="O1839" s="348"/>
      <c r="P1839" s="214">
        <v>434.02</v>
      </c>
      <c r="Q1839" s="214">
        <v>0</v>
      </c>
      <c r="R1839" s="68" t="s">
        <v>1479</v>
      </c>
      <c r="S1839" s="349"/>
      <c r="T1839" s="272"/>
    </row>
    <row r="1840" spans="1:20" ht="76.5">
      <c r="A1840" s="191" t="s">
        <v>542</v>
      </c>
      <c r="B1840" s="68"/>
      <c r="C1840" s="212" t="s">
        <v>687</v>
      </c>
      <c r="D1840" s="213">
        <v>45768</v>
      </c>
      <c r="E1840" s="191" t="s">
        <v>4911</v>
      </c>
      <c r="F1840" s="191" t="s">
        <v>10</v>
      </c>
      <c r="G1840" s="191">
        <v>20076</v>
      </c>
      <c r="H1840" s="68"/>
      <c r="I1840" s="197" t="s">
        <v>6348</v>
      </c>
      <c r="J1840" s="68"/>
      <c r="K1840" s="68"/>
      <c r="L1840" s="68"/>
      <c r="M1840" s="68"/>
      <c r="N1840" s="348"/>
      <c r="O1840" s="348"/>
      <c r="P1840" s="214">
        <v>9097.86</v>
      </c>
      <c r="Q1840" s="214">
        <v>0</v>
      </c>
      <c r="R1840" s="68" t="s">
        <v>1479</v>
      </c>
      <c r="S1840" s="349"/>
      <c r="T1840" s="272"/>
    </row>
    <row r="1841" spans="1:20" ht="63.75">
      <c r="A1841" s="191" t="s">
        <v>542</v>
      </c>
      <c r="B1841" s="68"/>
      <c r="C1841" s="212" t="s">
        <v>687</v>
      </c>
      <c r="D1841" s="213">
        <v>45768</v>
      </c>
      <c r="E1841" s="191" t="s">
        <v>4912</v>
      </c>
      <c r="F1841" s="191" t="s">
        <v>10</v>
      </c>
      <c r="G1841" s="191">
        <v>20073</v>
      </c>
      <c r="H1841" s="68"/>
      <c r="I1841" s="197" t="s">
        <v>6349</v>
      </c>
      <c r="J1841" s="68"/>
      <c r="K1841" s="68"/>
      <c r="L1841" s="68"/>
      <c r="M1841" s="68"/>
      <c r="N1841" s="348"/>
      <c r="O1841" s="348"/>
      <c r="P1841" s="214">
        <v>77039.02</v>
      </c>
      <c r="Q1841" s="214">
        <v>0</v>
      </c>
      <c r="R1841" s="68" t="s">
        <v>1479</v>
      </c>
      <c r="S1841" s="349"/>
      <c r="T1841" s="272"/>
    </row>
    <row r="1842" spans="1:20" ht="51">
      <c r="A1842" s="191">
        <v>513</v>
      </c>
      <c r="B1842" s="68"/>
      <c r="C1842" s="212" t="s">
        <v>160</v>
      </c>
      <c r="D1842" s="213">
        <v>45768</v>
      </c>
      <c r="E1842" s="191" t="s">
        <v>4913</v>
      </c>
      <c r="F1842" s="191" t="s">
        <v>14</v>
      </c>
      <c r="G1842" s="191">
        <v>3107052</v>
      </c>
      <c r="H1842" s="68"/>
      <c r="I1842" s="197" t="s">
        <v>6350</v>
      </c>
      <c r="J1842" s="68"/>
      <c r="K1842" s="68"/>
      <c r="L1842" s="68"/>
      <c r="M1842" s="68"/>
      <c r="N1842" s="348"/>
      <c r="O1842" s="348"/>
      <c r="P1842" s="214">
        <v>60</v>
      </c>
      <c r="Q1842" s="214">
        <v>0</v>
      </c>
      <c r="R1842" s="68" t="s">
        <v>1479</v>
      </c>
      <c r="S1842" s="349"/>
      <c r="T1842" s="272"/>
    </row>
    <row r="1843" spans="1:20" ht="63.75">
      <c r="A1843" s="191">
        <v>513</v>
      </c>
      <c r="B1843" s="68"/>
      <c r="C1843" s="212" t="s">
        <v>160</v>
      </c>
      <c r="D1843" s="213">
        <v>45768</v>
      </c>
      <c r="E1843" s="191" t="s">
        <v>4914</v>
      </c>
      <c r="F1843" s="191" t="s">
        <v>14</v>
      </c>
      <c r="G1843" s="191">
        <v>3107054</v>
      </c>
      <c r="H1843" s="68"/>
      <c r="I1843" s="197" t="s">
        <v>6351</v>
      </c>
      <c r="J1843" s="68"/>
      <c r="K1843" s="68"/>
      <c r="L1843" s="68"/>
      <c r="M1843" s="68"/>
      <c r="N1843" s="348"/>
      <c r="O1843" s="348"/>
      <c r="P1843" s="214">
        <v>60</v>
      </c>
      <c r="Q1843" s="214">
        <v>0</v>
      </c>
      <c r="R1843" s="68" t="s">
        <v>1479</v>
      </c>
      <c r="S1843" s="349"/>
      <c r="T1843" s="272"/>
    </row>
    <row r="1844" spans="1:20" ht="63.75">
      <c r="A1844" s="191">
        <v>513</v>
      </c>
      <c r="B1844" s="68"/>
      <c r="C1844" s="212" t="s">
        <v>160</v>
      </c>
      <c r="D1844" s="213">
        <v>45768</v>
      </c>
      <c r="E1844" s="191" t="s">
        <v>4915</v>
      </c>
      <c r="F1844" s="191" t="s">
        <v>14</v>
      </c>
      <c r="G1844" s="191">
        <v>3107058</v>
      </c>
      <c r="H1844" s="68"/>
      <c r="I1844" s="197" t="s">
        <v>6352</v>
      </c>
      <c r="J1844" s="68"/>
      <c r="K1844" s="68"/>
      <c r="L1844" s="68"/>
      <c r="M1844" s="68"/>
      <c r="N1844" s="348"/>
      <c r="O1844" s="348"/>
      <c r="P1844" s="214">
        <v>60</v>
      </c>
      <c r="Q1844" s="214">
        <v>0</v>
      </c>
      <c r="R1844" s="68" t="s">
        <v>1479</v>
      </c>
      <c r="S1844" s="349"/>
      <c r="T1844" s="272"/>
    </row>
    <row r="1845" spans="1:20" ht="89.25">
      <c r="A1845" s="191">
        <v>389</v>
      </c>
      <c r="B1845" s="68"/>
      <c r="C1845" s="212" t="s">
        <v>1401</v>
      </c>
      <c r="D1845" s="213">
        <v>45768</v>
      </c>
      <c r="E1845" s="191" t="s">
        <v>4916</v>
      </c>
      <c r="F1845" s="191" t="s">
        <v>10</v>
      </c>
      <c r="G1845" s="191">
        <v>1124876</v>
      </c>
      <c r="H1845" s="68"/>
      <c r="I1845" s="197" t="s">
        <v>6353</v>
      </c>
      <c r="J1845" s="68"/>
      <c r="K1845" s="68"/>
      <c r="L1845" s="68"/>
      <c r="M1845" s="68"/>
      <c r="N1845" s="348"/>
      <c r="O1845" s="348"/>
      <c r="P1845" s="214">
        <v>60</v>
      </c>
      <c r="Q1845" s="214">
        <v>0</v>
      </c>
      <c r="R1845" s="68" t="s">
        <v>1479</v>
      </c>
      <c r="S1845" s="349"/>
      <c r="T1845" s="272"/>
    </row>
    <row r="1846" spans="1:20" ht="76.5">
      <c r="A1846" s="191">
        <v>513</v>
      </c>
      <c r="B1846" s="68"/>
      <c r="C1846" s="212" t="s">
        <v>160</v>
      </c>
      <c r="D1846" s="213">
        <v>45768</v>
      </c>
      <c r="E1846" s="191" t="s">
        <v>4917</v>
      </c>
      <c r="F1846" s="191" t="s">
        <v>10</v>
      </c>
      <c r="G1846" s="191">
        <v>1124950</v>
      </c>
      <c r="H1846" s="68"/>
      <c r="I1846" s="197" t="s">
        <v>6354</v>
      </c>
      <c r="J1846" s="68"/>
      <c r="K1846" s="68"/>
      <c r="L1846" s="68"/>
      <c r="M1846" s="68"/>
      <c r="N1846" s="348"/>
      <c r="O1846" s="348"/>
      <c r="P1846" s="214">
        <v>60</v>
      </c>
      <c r="Q1846" s="214">
        <v>0</v>
      </c>
      <c r="R1846" s="68" t="s">
        <v>1479</v>
      </c>
      <c r="S1846" s="349"/>
      <c r="T1846" s="272"/>
    </row>
    <row r="1847" spans="1:20" ht="76.5">
      <c r="A1847" s="191">
        <v>117</v>
      </c>
      <c r="B1847" s="68"/>
      <c r="C1847" s="212" t="s">
        <v>54</v>
      </c>
      <c r="D1847" s="213">
        <v>45768</v>
      </c>
      <c r="E1847" s="191" t="s">
        <v>4918</v>
      </c>
      <c r="F1847" s="191" t="s">
        <v>10</v>
      </c>
      <c r="G1847" s="191">
        <v>1124987</v>
      </c>
      <c r="H1847" s="68"/>
      <c r="I1847" s="197" t="s">
        <v>6355</v>
      </c>
      <c r="J1847" s="68"/>
      <c r="K1847" s="68"/>
      <c r="L1847" s="68"/>
      <c r="M1847" s="68"/>
      <c r="N1847" s="348"/>
      <c r="O1847" s="348"/>
      <c r="P1847" s="214">
        <v>60</v>
      </c>
      <c r="Q1847" s="214">
        <v>0</v>
      </c>
      <c r="R1847" s="68" t="s">
        <v>1479</v>
      </c>
      <c r="S1847" s="349"/>
      <c r="T1847" s="272"/>
    </row>
    <row r="1848" spans="1:20" ht="76.5">
      <c r="A1848" s="191">
        <v>389</v>
      </c>
      <c r="B1848" s="68"/>
      <c r="C1848" s="212" t="s">
        <v>1401</v>
      </c>
      <c r="D1848" s="213">
        <v>45768</v>
      </c>
      <c r="E1848" s="191" t="s">
        <v>4919</v>
      </c>
      <c r="F1848" s="191" t="s">
        <v>10</v>
      </c>
      <c r="G1848" s="191">
        <v>1124989</v>
      </c>
      <c r="H1848" s="68"/>
      <c r="I1848" s="197" t="s">
        <v>6356</v>
      </c>
      <c r="J1848" s="68"/>
      <c r="K1848" s="68"/>
      <c r="L1848" s="68"/>
      <c r="M1848" s="68"/>
      <c r="N1848" s="348"/>
      <c r="O1848" s="348"/>
      <c r="P1848" s="214">
        <v>60</v>
      </c>
      <c r="Q1848" s="214">
        <v>0</v>
      </c>
      <c r="R1848" s="68" t="s">
        <v>1479</v>
      </c>
      <c r="S1848" s="349"/>
      <c r="T1848" s="272"/>
    </row>
    <row r="1849" spans="1:20" ht="76.5">
      <c r="A1849" s="191">
        <v>117</v>
      </c>
      <c r="B1849" s="68"/>
      <c r="C1849" s="212" t="s">
        <v>54</v>
      </c>
      <c r="D1849" s="213">
        <v>45768</v>
      </c>
      <c r="E1849" s="191" t="s">
        <v>4920</v>
      </c>
      <c r="F1849" s="191" t="s">
        <v>10</v>
      </c>
      <c r="G1849" s="191">
        <v>1124998</v>
      </c>
      <c r="H1849" s="68"/>
      <c r="I1849" s="197" t="s">
        <v>6357</v>
      </c>
      <c r="J1849" s="68"/>
      <c r="K1849" s="68"/>
      <c r="L1849" s="68"/>
      <c r="M1849" s="68"/>
      <c r="N1849" s="348"/>
      <c r="O1849" s="348"/>
      <c r="P1849" s="214">
        <v>60</v>
      </c>
      <c r="Q1849" s="214">
        <v>0</v>
      </c>
      <c r="R1849" s="68" t="s">
        <v>1479</v>
      </c>
      <c r="S1849" s="349"/>
      <c r="T1849" s="272"/>
    </row>
    <row r="1850" spans="1:20" ht="76.5">
      <c r="A1850" s="191">
        <v>117</v>
      </c>
      <c r="B1850" s="68"/>
      <c r="C1850" s="212" t="s">
        <v>54</v>
      </c>
      <c r="D1850" s="213">
        <v>45768</v>
      </c>
      <c r="E1850" s="191" t="s">
        <v>4921</v>
      </c>
      <c r="F1850" s="191" t="s">
        <v>10</v>
      </c>
      <c r="G1850" s="191">
        <v>1125000</v>
      </c>
      <c r="H1850" s="68"/>
      <c r="I1850" s="197" t="s">
        <v>6358</v>
      </c>
      <c r="J1850" s="68"/>
      <c r="K1850" s="68"/>
      <c r="L1850" s="68"/>
      <c r="M1850" s="68"/>
      <c r="N1850" s="348"/>
      <c r="O1850" s="348"/>
      <c r="P1850" s="214">
        <v>60</v>
      </c>
      <c r="Q1850" s="214">
        <v>0</v>
      </c>
      <c r="R1850" s="68" t="s">
        <v>1479</v>
      </c>
      <c r="S1850" s="349"/>
      <c r="T1850" s="272"/>
    </row>
    <row r="1851" spans="1:20" ht="89.25">
      <c r="A1851" s="191">
        <v>389</v>
      </c>
      <c r="B1851" s="68"/>
      <c r="C1851" s="212" t="s">
        <v>1401</v>
      </c>
      <c r="D1851" s="213">
        <v>45768</v>
      </c>
      <c r="E1851" s="191" t="s">
        <v>4922</v>
      </c>
      <c r="F1851" s="191" t="s">
        <v>10</v>
      </c>
      <c r="G1851" s="191">
        <v>1125001</v>
      </c>
      <c r="H1851" s="68"/>
      <c r="I1851" s="197" t="s">
        <v>6359</v>
      </c>
      <c r="J1851" s="68"/>
      <c r="K1851" s="68"/>
      <c r="L1851" s="68"/>
      <c r="M1851" s="68"/>
      <c r="N1851" s="348"/>
      <c r="O1851" s="348"/>
      <c r="P1851" s="214">
        <v>60</v>
      </c>
      <c r="Q1851" s="214">
        <v>0</v>
      </c>
      <c r="R1851" s="68" t="s">
        <v>1479</v>
      </c>
      <c r="S1851" s="349"/>
      <c r="T1851" s="272"/>
    </row>
    <row r="1852" spans="1:20" ht="51">
      <c r="A1852" s="191">
        <v>650</v>
      </c>
      <c r="B1852" s="68"/>
      <c r="C1852" s="212" t="s">
        <v>175</v>
      </c>
      <c r="D1852" s="213">
        <v>45769</v>
      </c>
      <c r="E1852" s="191" t="s">
        <v>4923</v>
      </c>
      <c r="F1852" s="191" t="s">
        <v>3</v>
      </c>
      <c r="G1852" s="191">
        <v>2279410</v>
      </c>
      <c r="H1852" s="68"/>
      <c r="I1852" s="197" t="s">
        <v>6360</v>
      </c>
      <c r="J1852" s="68"/>
      <c r="K1852" s="68"/>
      <c r="L1852" s="68"/>
      <c r="M1852" s="68"/>
      <c r="N1852" s="348"/>
      <c r="O1852" s="348"/>
      <c r="P1852" s="214">
        <v>0</v>
      </c>
      <c r="Q1852" s="214">
        <v>36</v>
      </c>
      <c r="R1852" s="68" t="s">
        <v>1479</v>
      </c>
      <c r="S1852" s="349"/>
      <c r="T1852" s="272"/>
    </row>
    <row r="1853" spans="1:20" ht="51">
      <c r="A1853" s="191">
        <v>78</v>
      </c>
      <c r="B1853" s="68"/>
      <c r="C1853" s="212" t="s">
        <v>1368</v>
      </c>
      <c r="D1853" s="213">
        <v>45769</v>
      </c>
      <c r="E1853" s="191" t="s">
        <v>4924</v>
      </c>
      <c r="F1853" s="191" t="s">
        <v>3</v>
      </c>
      <c r="G1853" s="191">
        <v>2279411</v>
      </c>
      <c r="H1853" s="68"/>
      <c r="I1853" s="197" t="s">
        <v>6361</v>
      </c>
      <c r="J1853" s="68"/>
      <c r="K1853" s="68"/>
      <c r="L1853" s="68"/>
      <c r="M1853" s="68"/>
      <c r="N1853" s="348"/>
      <c r="O1853" s="348"/>
      <c r="P1853" s="214">
        <v>0</v>
      </c>
      <c r="Q1853" s="214">
        <v>13301</v>
      </c>
      <c r="R1853" s="68" t="s">
        <v>1479</v>
      </c>
      <c r="S1853" s="349"/>
      <c r="T1853" s="272"/>
    </row>
    <row r="1854" spans="1:20" ht="51">
      <c r="A1854" s="191">
        <v>650</v>
      </c>
      <c r="B1854" s="68"/>
      <c r="C1854" s="212" t="s">
        <v>175</v>
      </c>
      <c r="D1854" s="213">
        <v>45769</v>
      </c>
      <c r="E1854" s="191" t="s">
        <v>4925</v>
      </c>
      <c r="F1854" s="191" t="s">
        <v>3</v>
      </c>
      <c r="G1854" s="191">
        <v>2279451</v>
      </c>
      <c r="H1854" s="68"/>
      <c r="I1854" s="197" t="s">
        <v>6362</v>
      </c>
      <c r="J1854" s="68"/>
      <c r="K1854" s="68"/>
      <c r="L1854" s="68"/>
      <c r="M1854" s="68"/>
      <c r="N1854" s="348"/>
      <c r="O1854" s="348"/>
      <c r="P1854" s="214">
        <v>0</v>
      </c>
      <c r="Q1854" s="214">
        <v>18</v>
      </c>
      <c r="R1854" s="68" t="s">
        <v>1479</v>
      </c>
      <c r="S1854" s="349"/>
      <c r="T1854" s="272"/>
    </row>
    <row r="1855" spans="1:20" ht="51">
      <c r="A1855" s="191">
        <v>650</v>
      </c>
      <c r="B1855" s="68"/>
      <c r="C1855" s="212" t="s">
        <v>175</v>
      </c>
      <c r="D1855" s="213">
        <v>45769</v>
      </c>
      <c r="E1855" s="191" t="s">
        <v>4926</v>
      </c>
      <c r="F1855" s="191" t="s">
        <v>3</v>
      </c>
      <c r="G1855" s="191">
        <v>2279453</v>
      </c>
      <c r="H1855" s="68"/>
      <c r="I1855" s="197" t="s">
        <v>6363</v>
      </c>
      <c r="J1855" s="68"/>
      <c r="K1855" s="68"/>
      <c r="L1855" s="68"/>
      <c r="M1855" s="68"/>
      <c r="N1855" s="348"/>
      <c r="O1855" s="348"/>
      <c r="P1855" s="214">
        <v>0</v>
      </c>
      <c r="Q1855" s="214">
        <v>54</v>
      </c>
      <c r="R1855" s="68" t="s">
        <v>1479</v>
      </c>
      <c r="S1855" s="349"/>
      <c r="T1855" s="272"/>
    </row>
    <row r="1856" spans="1:20" ht="51">
      <c r="A1856" s="191">
        <v>650</v>
      </c>
      <c r="B1856" s="68"/>
      <c r="C1856" s="212" t="s">
        <v>175</v>
      </c>
      <c r="D1856" s="213">
        <v>45769</v>
      </c>
      <c r="E1856" s="191" t="s">
        <v>4927</v>
      </c>
      <c r="F1856" s="191" t="s">
        <v>3</v>
      </c>
      <c r="G1856" s="191">
        <v>2279454</v>
      </c>
      <c r="H1856" s="68"/>
      <c r="I1856" s="197" t="s">
        <v>6364</v>
      </c>
      <c r="J1856" s="68"/>
      <c r="K1856" s="68"/>
      <c r="L1856" s="68"/>
      <c r="M1856" s="68"/>
      <c r="N1856" s="348"/>
      <c r="O1856" s="348"/>
      <c r="P1856" s="214">
        <v>0</v>
      </c>
      <c r="Q1856" s="214">
        <v>36</v>
      </c>
      <c r="R1856" s="68" t="s">
        <v>1479</v>
      </c>
      <c r="S1856" s="349"/>
      <c r="T1856" s="272"/>
    </row>
    <row r="1857" spans="1:20" ht="51">
      <c r="A1857" s="191">
        <v>650</v>
      </c>
      <c r="B1857" s="68"/>
      <c r="C1857" s="212" t="s">
        <v>175</v>
      </c>
      <c r="D1857" s="213">
        <v>45769</v>
      </c>
      <c r="E1857" s="191" t="s">
        <v>4928</v>
      </c>
      <c r="F1857" s="191" t="s">
        <v>3</v>
      </c>
      <c r="G1857" s="191">
        <v>2279456</v>
      </c>
      <c r="H1857" s="68"/>
      <c r="I1857" s="197" t="s">
        <v>6365</v>
      </c>
      <c r="J1857" s="68"/>
      <c r="K1857" s="68"/>
      <c r="L1857" s="68"/>
      <c r="M1857" s="68"/>
      <c r="N1857" s="348"/>
      <c r="O1857" s="348"/>
      <c r="P1857" s="214">
        <v>0</v>
      </c>
      <c r="Q1857" s="214">
        <v>18</v>
      </c>
      <c r="R1857" s="68" t="s">
        <v>1479</v>
      </c>
      <c r="S1857" s="349"/>
      <c r="T1857" s="272"/>
    </row>
    <row r="1858" spans="1:20" ht="51">
      <c r="A1858" s="191">
        <v>650</v>
      </c>
      <c r="B1858" s="68"/>
      <c r="C1858" s="212" t="s">
        <v>175</v>
      </c>
      <c r="D1858" s="213">
        <v>45769</v>
      </c>
      <c r="E1858" s="191" t="s">
        <v>4929</v>
      </c>
      <c r="F1858" s="191" t="s">
        <v>3</v>
      </c>
      <c r="G1858" s="191">
        <v>2279458</v>
      </c>
      <c r="H1858" s="68"/>
      <c r="I1858" s="197" t="s">
        <v>6366</v>
      </c>
      <c r="J1858" s="68"/>
      <c r="K1858" s="68"/>
      <c r="L1858" s="68"/>
      <c r="M1858" s="68"/>
      <c r="N1858" s="348"/>
      <c r="O1858" s="348"/>
      <c r="P1858" s="214">
        <v>0</v>
      </c>
      <c r="Q1858" s="214">
        <v>18</v>
      </c>
      <c r="R1858" s="68" t="s">
        <v>1479</v>
      </c>
      <c r="S1858" s="349"/>
      <c r="T1858" s="272"/>
    </row>
    <row r="1859" spans="1:20" ht="51">
      <c r="A1859" s="191">
        <v>650</v>
      </c>
      <c r="B1859" s="68"/>
      <c r="C1859" s="212" t="s">
        <v>175</v>
      </c>
      <c r="D1859" s="213">
        <v>45769</v>
      </c>
      <c r="E1859" s="191" t="s">
        <v>4930</v>
      </c>
      <c r="F1859" s="191" t="s">
        <v>3</v>
      </c>
      <c r="G1859" s="191">
        <v>2279459</v>
      </c>
      <c r="H1859" s="68"/>
      <c r="I1859" s="197" t="s">
        <v>6367</v>
      </c>
      <c r="J1859" s="68"/>
      <c r="K1859" s="68"/>
      <c r="L1859" s="68"/>
      <c r="M1859" s="68"/>
      <c r="N1859" s="348"/>
      <c r="O1859" s="348"/>
      <c r="P1859" s="214">
        <v>0</v>
      </c>
      <c r="Q1859" s="214">
        <v>18</v>
      </c>
      <c r="R1859" s="68" t="s">
        <v>1479</v>
      </c>
      <c r="S1859" s="349"/>
      <c r="T1859" s="272"/>
    </row>
    <row r="1860" spans="1:20" ht="76.5">
      <c r="A1860" s="191">
        <v>386</v>
      </c>
      <c r="B1860" s="68"/>
      <c r="C1860" s="212" t="s">
        <v>1276</v>
      </c>
      <c r="D1860" s="213">
        <v>45769</v>
      </c>
      <c r="E1860" s="191" t="s">
        <v>4931</v>
      </c>
      <c r="F1860" s="191" t="s">
        <v>3</v>
      </c>
      <c r="G1860" s="191">
        <v>2279471</v>
      </c>
      <c r="H1860" s="68"/>
      <c r="I1860" s="197" t="s">
        <v>6368</v>
      </c>
      <c r="J1860" s="68"/>
      <c r="K1860" s="68"/>
      <c r="L1860" s="68"/>
      <c r="M1860" s="68"/>
      <c r="N1860" s="348"/>
      <c r="O1860" s="348"/>
      <c r="P1860" s="214">
        <v>0</v>
      </c>
      <c r="Q1860" s="214">
        <v>5.63</v>
      </c>
      <c r="R1860" s="68" t="s">
        <v>1479</v>
      </c>
      <c r="S1860" s="349"/>
      <c r="T1860" s="272"/>
    </row>
    <row r="1861" spans="1:20" ht="38.25">
      <c r="A1861" s="191">
        <v>46</v>
      </c>
      <c r="B1861" s="68"/>
      <c r="C1861" s="212" t="s">
        <v>1367</v>
      </c>
      <c r="D1861" s="213">
        <v>45769</v>
      </c>
      <c r="E1861" s="191" t="s">
        <v>4932</v>
      </c>
      <c r="F1861" s="191" t="s">
        <v>3</v>
      </c>
      <c r="G1861" s="191">
        <v>2279477</v>
      </c>
      <c r="H1861" s="68"/>
      <c r="I1861" s="197" t="s">
        <v>6369</v>
      </c>
      <c r="J1861" s="68"/>
      <c r="K1861" s="68"/>
      <c r="L1861" s="68"/>
      <c r="M1861" s="68"/>
      <c r="N1861" s="348"/>
      <c r="O1861" s="348"/>
      <c r="P1861" s="214">
        <v>0</v>
      </c>
      <c r="Q1861" s="214">
        <v>3500</v>
      </c>
      <c r="R1861" s="68" t="s">
        <v>1479</v>
      </c>
      <c r="S1861" s="349"/>
      <c r="T1861" s="272"/>
    </row>
    <row r="1862" spans="1:20" ht="38.25">
      <c r="A1862" s="191">
        <v>46</v>
      </c>
      <c r="B1862" s="68"/>
      <c r="C1862" s="212" t="s">
        <v>1367</v>
      </c>
      <c r="D1862" s="213">
        <v>45769</v>
      </c>
      <c r="E1862" s="191" t="s">
        <v>4933</v>
      </c>
      <c r="F1862" s="191" t="s">
        <v>3</v>
      </c>
      <c r="G1862" s="191">
        <v>2279480</v>
      </c>
      <c r="H1862" s="68"/>
      <c r="I1862" s="197" t="s">
        <v>6370</v>
      </c>
      <c r="J1862" s="68"/>
      <c r="K1862" s="68"/>
      <c r="L1862" s="68"/>
      <c r="M1862" s="68"/>
      <c r="N1862" s="348"/>
      <c r="O1862" s="348"/>
      <c r="P1862" s="214">
        <v>0</v>
      </c>
      <c r="Q1862" s="214">
        <v>3330</v>
      </c>
      <c r="R1862" s="68" t="s">
        <v>1479</v>
      </c>
      <c r="S1862" s="349"/>
      <c r="T1862" s="272"/>
    </row>
    <row r="1863" spans="1:20" ht="51">
      <c r="A1863" s="191">
        <v>203</v>
      </c>
      <c r="B1863" s="68"/>
      <c r="C1863" s="212" t="s">
        <v>86</v>
      </c>
      <c r="D1863" s="213">
        <v>45769</v>
      </c>
      <c r="E1863" s="191" t="s">
        <v>4934</v>
      </c>
      <c r="F1863" s="191" t="s">
        <v>3</v>
      </c>
      <c r="G1863" s="191">
        <v>2279518</v>
      </c>
      <c r="H1863" s="68"/>
      <c r="I1863" s="197" t="s">
        <v>6371</v>
      </c>
      <c r="J1863" s="68"/>
      <c r="K1863" s="68"/>
      <c r="L1863" s="68"/>
      <c r="M1863" s="68"/>
      <c r="N1863" s="348"/>
      <c r="O1863" s="348"/>
      <c r="P1863" s="214">
        <v>0</v>
      </c>
      <c r="Q1863" s="214">
        <v>97.75</v>
      </c>
      <c r="R1863" s="68" t="s">
        <v>1479</v>
      </c>
      <c r="S1863" s="349"/>
      <c r="T1863" s="272"/>
    </row>
    <row r="1864" spans="1:20" ht="51">
      <c r="A1864" s="191">
        <v>203</v>
      </c>
      <c r="B1864" s="68"/>
      <c r="C1864" s="212" t="s">
        <v>86</v>
      </c>
      <c r="D1864" s="213">
        <v>45769</v>
      </c>
      <c r="E1864" s="191" t="s">
        <v>4935</v>
      </c>
      <c r="F1864" s="191" t="s">
        <v>3</v>
      </c>
      <c r="G1864" s="191">
        <v>2279534</v>
      </c>
      <c r="H1864" s="68"/>
      <c r="I1864" s="197" t="s">
        <v>6372</v>
      </c>
      <c r="J1864" s="68"/>
      <c r="K1864" s="68"/>
      <c r="L1864" s="68"/>
      <c r="M1864" s="68"/>
      <c r="N1864" s="348"/>
      <c r="O1864" s="348"/>
      <c r="P1864" s="214">
        <v>0</v>
      </c>
      <c r="Q1864" s="214">
        <v>97.75</v>
      </c>
      <c r="R1864" s="68" t="s">
        <v>1479</v>
      </c>
      <c r="S1864" s="349"/>
      <c r="T1864" s="272"/>
    </row>
    <row r="1865" spans="1:20" ht="38.25">
      <c r="A1865" s="191">
        <v>514</v>
      </c>
      <c r="B1865" s="68"/>
      <c r="C1865" s="212" t="s">
        <v>161</v>
      </c>
      <c r="D1865" s="213">
        <v>45769</v>
      </c>
      <c r="E1865" s="191" t="s">
        <v>4936</v>
      </c>
      <c r="F1865" s="191" t="s">
        <v>3</v>
      </c>
      <c r="G1865" s="191">
        <v>2279549</v>
      </c>
      <c r="H1865" s="68"/>
      <c r="I1865" s="197" t="s">
        <v>6373</v>
      </c>
      <c r="J1865" s="68"/>
      <c r="K1865" s="68"/>
      <c r="L1865" s="68"/>
      <c r="M1865" s="68"/>
      <c r="N1865" s="348"/>
      <c r="O1865" s="348"/>
      <c r="P1865" s="214">
        <v>0</v>
      </c>
      <c r="Q1865" s="214">
        <v>36.61</v>
      </c>
      <c r="R1865" s="68" t="s">
        <v>1479</v>
      </c>
      <c r="S1865" s="349"/>
      <c r="T1865" s="272"/>
    </row>
    <row r="1866" spans="1:20" ht="51">
      <c r="A1866" s="191">
        <v>16</v>
      </c>
      <c r="B1866" s="68"/>
      <c r="C1866" s="212" t="s">
        <v>40</v>
      </c>
      <c r="D1866" s="213">
        <v>45769</v>
      </c>
      <c r="E1866" s="191" t="s">
        <v>4937</v>
      </c>
      <c r="F1866" s="191" t="s">
        <v>3</v>
      </c>
      <c r="G1866" s="191">
        <v>2279615</v>
      </c>
      <c r="H1866" s="68"/>
      <c r="I1866" s="197" t="s">
        <v>6374</v>
      </c>
      <c r="J1866" s="68"/>
      <c r="K1866" s="68"/>
      <c r="L1866" s="68"/>
      <c r="M1866" s="68"/>
      <c r="N1866" s="348"/>
      <c r="O1866" s="348"/>
      <c r="P1866" s="214">
        <v>0</v>
      </c>
      <c r="Q1866" s="214">
        <v>2500</v>
      </c>
      <c r="R1866" s="68" t="s">
        <v>1479</v>
      </c>
      <c r="S1866" s="349"/>
      <c r="T1866" s="272"/>
    </row>
    <row r="1867" spans="1:20" ht="76.5">
      <c r="A1867" s="191">
        <v>16</v>
      </c>
      <c r="B1867" s="68"/>
      <c r="C1867" s="212" t="s">
        <v>40</v>
      </c>
      <c r="D1867" s="213">
        <v>45769</v>
      </c>
      <c r="E1867" s="191" t="s">
        <v>4938</v>
      </c>
      <c r="F1867" s="191" t="s">
        <v>3</v>
      </c>
      <c r="G1867" s="191">
        <v>2279416</v>
      </c>
      <c r="H1867" s="68"/>
      <c r="I1867" s="197" t="s">
        <v>6375</v>
      </c>
      <c r="J1867" s="68"/>
      <c r="K1867" s="68"/>
      <c r="L1867" s="68"/>
      <c r="M1867" s="68"/>
      <c r="N1867" s="348"/>
      <c r="O1867" s="348"/>
      <c r="P1867" s="214">
        <v>0</v>
      </c>
      <c r="Q1867" s="214">
        <v>2019.7</v>
      </c>
      <c r="R1867" s="68" t="s">
        <v>1479</v>
      </c>
      <c r="S1867" s="349"/>
      <c r="T1867" s="272"/>
    </row>
    <row r="1868" spans="1:20" ht="76.5">
      <c r="A1868" s="191">
        <v>108</v>
      </c>
      <c r="B1868" s="68"/>
      <c r="C1868" s="212" t="s">
        <v>51</v>
      </c>
      <c r="D1868" s="213">
        <v>45769</v>
      </c>
      <c r="E1868" s="191" t="s">
        <v>4938</v>
      </c>
      <c r="F1868" s="191" t="s">
        <v>3</v>
      </c>
      <c r="G1868" s="191">
        <v>2279416</v>
      </c>
      <c r="H1868" s="68"/>
      <c r="I1868" s="197" t="s">
        <v>6375</v>
      </c>
      <c r="J1868" s="68"/>
      <c r="K1868" s="68"/>
      <c r="L1868" s="68"/>
      <c r="M1868" s="68"/>
      <c r="N1868" s="348"/>
      <c r="O1868" s="348"/>
      <c r="P1868" s="214">
        <v>0</v>
      </c>
      <c r="Q1868" s="214">
        <v>2482.15</v>
      </c>
      <c r="R1868" s="68" t="s">
        <v>1479</v>
      </c>
      <c r="S1868" s="349"/>
      <c r="T1868" s="272"/>
    </row>
    <row r="1869" spans="1:20" ht="76.5">
      <c r="A1869" s="191">
        <v>25</v>
      </c>
      <c r="B1869" s="68"/>
      <c r="C1869" s="212" t="s">
        <v>42</v>
      </c>
      <c r="D1869" s="213">
        <v>45769</v>
      </c>
      <c r="E1869" s="191" t="s">
        <v>4938</v>
      </c>
      <c r="F1869" s="191" t="s">
        <v>3</v>
      </c>
      <c r="G1869" s="191">
        <v>2279416</v>
      </c>
      <c r="H1869" s="68"/>
      <c r="I1869" s="197" t="s">
        <v>6375</v>
      </c>
      <c r="J1869" s="68"/>
      <c r="K1869" s="68"/>
      <c r="L1869" s="68"/>
      <c r="M1869" s="68"/>
      <c r="N1869" s="348"/>
      <c r="O1869" s="348"/>
      <c r="P1869" s="214">
        <v>0</v>
      </c>
      <c r="Q1869" s="214">
        <v>20473.080000000002</v>
      </c>
      <c r="R1869" s="68" t="s">
        <v>1479</v>
      </c>
      <c r="S1869" s="349"/>
      <c r="T1869" s="272"/>
    </row>
    <row r="1870" spans="1:20" ht="76.5">
      <c r="A1870" s="191">
        <v>170</v>
      </c>
      <c r="B1870" s="68"/>
      <c r="C1870" s="212" t="s">
        <v>80</v>
      </c>
      <c r="D1870" s="213">
        <v>45769</v>
      </c>
      <c r="E1870" s="191" t="s">
        <v>4938</v>
      </c>
      <c r="F1870" s="191" t="s">
        <v>3</v>
      </c>
      <c r="G1870" s="191">
        <v>2279416</v>
      </c>
      <c r="H1870" s="68"/>
      <c r="I1870" s="197" t="s">
        <v>6375</v>
      </c>
      <c r="J1870" s="68"/>
      <c r="K1870" s="68"/>
      <c r="L1870" s="68"/>
      <c r="M1870" s="68"/>
      <c r="N1870" s="348"/>
      <c r="O1870" s="348"/>
      <c r="P1870" s="214">
        <v>0</v>
      </c>
      <c r="Q1870" s="214">
        <v>23265</v>
      </c>
      <c r="R1870" s="68" t="s">
        <v>1479</v>
      </c>
      <c r="S1870" s="349"/>
      <c r="T1870" s="272"/>
    </row>
    <row r="1871" spans="1:20" ht="76.5">
      <c r="A1871" s="191">
        <v>35</v>
      </c>
      <c r="B1871" s="68"/>
      <c r="C1871" s="212" t="s">
        <v>43</v>
      </c>
      <c r="D1871" s="213">
        <v>45769</v>
      </c>
      <c r="E1871" s="191" t="s">
        <v>4938</v>
      </c>
      <c r="F1871" s="191" t="s">
        <v>3</v>
      </c>
      <c r="G1871" s="191">
        <v>2279416</v>
      </c>
      <c r="H1871" s="68"/>
      <c r="I1871" s="197" t="s">
        <v>6375</v>
      </c>
      <c r="J1871" s="68"/>
      <c r="K1871" s="68"/>
      <c r="L1871" s="68"/>
      <c r="M1871" s="68"/>
      <c r="N1871" s="348"/>
      <c r="O1871" s="348"/>
      <c r="P1871" s="214">
        <v>0</v>
      </c>
      <c r="Q1871" s="214">
        <v>2330.54</v>
      </c>
      <c r="R1871" s="68" t="s">
        <v>1479</v>
      </c>
      <c r="S1871" s="349"/>
      <c r="T1871" s="272"/>
    </row>
    <row r="1872" spans="1:20" ht="76.5">
      <c r="A1872" s="191">
        <v>30</v>
      </c>
      <c r="B1872" s="68"/>
      <c r="C1872" s="212" t="s">
        <v>638</v>
      </c>
      <c r="D1872" s="213">
        <v>45769</v>
      </c>
      <c r="E1872" s="191" t="s">
        <v>4938</v>
      </c>
      <c r="F1872" s="191" t="s">
        <v>3</v>
      </c>
      <c r="G1872" s="191">
        <v>2279416</v>
      </c>
      <c r="H1872" s="68"/>
      <c r="I1872" s="197" t="s">
        <v>6375</v>
      </c>
      <c r="J1872" s="68"/>
      <c r="K1872" s="68"/>
      <c r="L1872" s="68"/>
      <c r="M1872" s="68"/>
      <c r="N1872" s="348"/>
      <c r="O1872" s="348"/>
      <c r="P1872" s="214">
        <v>0</v>
      </c>
      <c r="Q1872" s="214">
        <v>6714.88</v>
      </c>
      <c r="R1872" s="68" t="s">
        <v>1479</v>
      </c>
      <c r="S1872" s="349"/>
      <c r="T1872" s="272"/>
    </row>
    <row r="1873" spans="1:20" ht="76.5">
      <c r="A1873" s="191">
        <v>16</v>
      </c>
      <c r="B1873" s="68"/>
      <c r="C1873" s="212" t="s">
        <v>40</v>
      </c>
      <c r="D1873" s="213">
        <v>45769</v>
      </c>
      <c r="E1873" s="191" t="s">
        <v>4938</v>
      </c>
      <c r="F1873" s="191" t="s">
        <v>3</v>
      </c>
      <c r="G1873" s="191">
        <v>2279416</v>
      </c>
      <c r="H1873" s="68"/>
      <c r="I1873" s="197" t="s">
        <v>6375</v>
      </c>
      <c r="J1873" s="68"/>
      <c r="K1873" s="68"/>
      <c r="L1873" s="68"/>
      <c r="M1873" s="68"/>
      <c r="N1873" s="348"/>
      <c r="O1873" s="348"/>
      <c r="P1873" s="214">
        <v>0</v>
      </c>
      <c r="Q1873" s="214">
        <v>16592.04</v>
      </c>
      <c r="R1873" s="68" t="s">
        <v>1479</v>
      </c>
      <c r="S1873" s="349"/>
      <c r="T1873" s="272"/>
    </row>
    <row r="1874" spans="1:20" ht="76.5">
      <c r="A1874" s="191">
        <v>670</v>
      </c>
      <c r="B1874" s="68"/>
      <c r="C1874" s="212" t="s">
        <v>178</v>
      </c>
      <c r="D1874" s="213">
        <v>45769</v>
      </c>
      <c r="E1874" s="191" t="s">
        <v>4938</v>
      </c>
      <c r="F1874" s="191" t="s">
        <v>3</v>
      </c>
      <c r="G1874" s="191">
        <v>2279416</v>
      </c>
      <c r="H1874" s="68"/>
      <c r="I1874" s="197" t="s">
        <v>6375</v>
      </c>
      <c r="J1874" s="68"/>
      <c r="K1874" s="68"/>
      <c r="L1874" s="68"/>
      <c r="M1874" s="68"/>
      <c r="N1874" s="348"/>
      <c r="O1874" s="348"/>
      <c r="P1874" s="214">
        <v>0</v>
      </c>
      <c r="Q1874" s="214">
        <v>2928.8</v>
      </c>
      <c r="R1874" s="68" t="s">
        <v>1479</v>
      </c>
      <c r="S1874" s="349"/>
      <c r="T1874" s="272"/>
    </row>
    <row r="1875" spans="1:20" ht="76.5">
      <c r="A1875" s="191">
        <v>20</v>
      </c>
      <c r="B1875" s="68"/>
      <c r="C1875" s="212" t="s">
        <v>41</v>
      </c>
      <c r="D1875" s="213">
        <v>45769</v>
      </c>
      <c r="E1875" s="191" t="s">
        <v>4938</v>
      </c>
      <c r="F1875" s="191" t="s">
        <v>3</v>
      </c>
      <c r="G1875" s="191">
        <v>2279416</v>
      </c>
      <c r="H1875" s="68"/>
      <c r="I1875" s="197" t="s">
        <v>6375</v>
      </c>
      <c r="J1875" s="68"/>
      <c r="K1875" s="68"/>
      <c r="L1875" s="68"/>
      <c r="M1875" s="68"/>
      <c r="N1875" s="348"/>
      <c r="O1875" s="348"/>
      <c r="P1875" s="214">
        <v>0</v>
      </c>
      <c r="Q1875" s="214">
        <v>2661.12</v>
      </c>
      <c r="R1875" s="68" t="s">
        <v>1479</v>
      </c>
      <c r="S1875" s="349"/>
      <c r="T1875" s="272"/>
    </row>
    <row r="1876" spans="1:20" ht="76.5">
      <c r="A1876" s="191">
        <v>670</v>
      </c>
      <c r="B1876" s="68"/>
      <c r="C1876" s="212" t="s">
        <v>178</v>
      </c>
      <c r="D1876" s="213">
        <v>45769</v>
      </c>
      <c r="E1876" s="191" t="s">
        <v>4938</v>
      </c>
      <c r="F1876" s="191" t="s">
        <v>3</v>
      </c>
      <c r="G1876" s="191">
        <v>2279416</v>
      </c>
      <c r="H1876" s="68"/>
      <c r="I1876" s="197" t="s">
        <v>6375</v>
      </c>
      <c r="J1876" s="68"/>
      <c r="K1876" s="68"/>
      <c r="L1876" s="68"/>
      <c r="M1876" s="68"/>
      <c r="N1876" s="348"/>
      <c r="O1876" s="348"/>
      <c r="P1876" s="214">
        <v>0</v>
      </c>
      <c r="Q1876" s="214">
        <v>1904.65</v>
      </c>
      <c r="R1876" s="68" t="s">
        <v>1479</v>
      </c>
      <c r="S1876" s="349"/>
      <c r="T1876" s="272"/>
    </row>
    <row r="1877" spans="1:20" ht="76.5">
      <c r="A1877" s="191">
        <v>660</v>
      </c>
      <c r="B1877" s="68"/>
      <c r="C1877" s="212" t="s">
        <v>176</v>
      </c>
      <c r="D1877" s="213">
        <v>45769</v>
      </c>
      <c r="E1877" s="191" t="s">
        <v>4938</v>
      </c>
      <c r="F1877" s="191" t="s">
        <v>3</v>
      </c>
      <c r="G1877" s="191">
        <v>2279416</v>
      </c>
      <c r="H1877" s="68"/>
      <c r="I1877" s="197" t="s">
        <v>6375</v>
      </c>
      <c r="J1877" s="68"/>
      <c r="K1877" s="68"/>
      <c r="L1877" s="68"/>
      <c r="M1877" s="68"/>
      <c r="N1877" s="348"/>
      <c r="O1877" s="348"/>
      <c r="P1877" s="214">
        <v>0</v>
      </c>
      <c r="Q1877" s="214">
        <v>28401.11</v>
      </c>
      <c r="R1877" s="68" t="s">
        <v>1479</v>
      </c>
      <c r="S1877" s="349"/>
      <c r="T1877" s="272"/>
    </row>
    <row r="1878" spans="1:20" ht="76.5">
      <c r="A1878" s="191">
        <v>20</v>
      </c>
      <c r="B1878" s="68"/>
      <c r="C1878" s="212" t="s">
        <v>41</v>
      </c>
      <c r="D1878" s="213">
        <v>45769</v>
      </c>
      <c r="E1878" s="191" t="s">
        <v>4938</v>
      </c>
      <c r="F1878" s="191" t="s">
        <v>3</v>
      </c>
      <c r="G1878" s="191">
        <v>2279416</v>
      </c>
      <c r="H1878" s="68"/>
      <c r="I1878" s="197" t="s">
        <v>6375</v>
      </c>
      <c r="J1878" s="68"/>
      <c r="K1878" s="68"/>
      <c r="L1878" s="68"/>
      <c r="M1878" s="68"/>
      <c r="N1878" s="348"/>
      <c r="O1878" s="348"/>
      <c r="P1878" s="214">
        <v>0</v>
      </c>
      <c r="Q1878" s="214">
        <v>2205.3000000000002</v>
      </c>
      <c r="R1878" s="68" t="s">
        <v>1479</v>
      </c>
      <c r="S1878" s="349"/>
      <c r="T1878" s="272"/>
    </row>
    <row r="1879" spans="1:20" ht="76.5">
      <c r="A1879" s="191">
        <v>86</v>
      </c>
      <c r="B1879" s="68"/>
      <c r="C1879" s="212" t="s">
        <v>50</v>
      </c>
      <c r="D1879" s="213">
        <v>45769</v>
      </c>
      <c r="E1879" s="191" t="s">
        <v>4938</v>
      </c>
      <c r="F1879" s="191" t="s">
        <v>3</v>
      </c>
      <c r="G1879" s="191">
        <v>2279416</v>
      </c>
      <c r="H1879" s="68"/>
      <c r="I1879" s="197" t="s">
        <v>6375</v>
      </c>
      <c r="J1879" s="68"/>
      <c r="K1879" s="68"/>
      <c r="L1879" s="68"/>
      <c r="M1879" s="68"/>
      <c r="N1879" s="348"/>
      <c r="O1879" s="348"/>
      <c r="P1879" s="214">
        <v>0</v>
      </c>
      <c r="Q1879" s="214">
        <v>2520</v>
      </c>
      <c r="R1879" s="68" t="s">
        <v>1479</v>
      </c>
      <c r="S1879" s="349"/>
      <c r="T1879" s="272"/>
    </row>
    <row r="1880" spans="1:20" ht="76.5">
      <c r="A1880" s="191">
        <v>35</v>
      </c>
      <c r="B1880" s="68"/>
      <c r="C1880" s="212" t="s">
        <v>43</v>
      </c>
      <c r="D1880" s="213">
        <v>45769</v>
      </c>
      <c r="E1880" s="191" t="s">
        <v>4938</v>
      </c>
      <c r="F1880" s="191" t="s">
        <v>3</v>
      </c>
      <c r="G1880" s="191">
        <v>2279416</v>
      </c>
      <c r="H1880" s="68"/>
      <c r="I1880" s="197" t="s">
        <v>6375</v>
      </c>
      <c r="J1880" s="68"/>
      <c r="K1880" s="68"/>
      <c r="L1880" s="68"/>
      <c r="M1880" s="68"/>
      <c r="N1880" s="348"/>
      <c r="O1880" s="348"/>
      <c r="P1880" s="214">
        <v>0</v>
      </c>
      <c r="Q1880" s="214">
        <v>3545.3</v>
      </c>
      <c r="R1880" s="68" t="s">
        <v>1479</v>
      </c>
      <c r="S1880" s="349"/>
      <c r="T1880" s="272"/>
    </row>
    <row r="1881" spans="1:20" ht="76.5">
      <c r="A1881" s="191">
        <v>16</v>
      </c>
      <c r="B1881" s="68"/>
      <c r="C1881" s="212" t="s">
        <v>40</v>
      </c>
      <c r="D1881" s="213">
        <v>45769</v>
      </c>
      <c r="E1881" s="191" t="s">
        <v>4938</v>
      </c>
      <c r="F1881" s="191" t="s">
        <v>3</v>
      </c>
      <c r="G1881" s="191">
        <v>2279416</v>
      </c>
      <c r="H1881" s="68"/>
      <c r="I1881" s="197" t="s">
        <v>6375</v>
      </c>
      <c r="J1881" s="68"/>
      <c r="K1881" s="68"/>
      <c r="L1881" s="68"/>
      <c r="M1881" s="68"/>
      <c r="N1881" s="348"/>
      <c r="O1881" s="348"/>
      <c r="P1881" s="214">
        <v>0</v>
      </c>
      <c r="Q1881" s="214">
        <v>352909.68</v>
      </c>
      <c r="R1881" s="68" t="s">
        <v>1479</v>
      </c>
      <c r="S1881" s="349"/>
      <c r="T1881" s="272"/>
    </row>
    <row r="1882" spans="1:20" ht="76.5">
      <c r="A1882" s="191">
        <v>15</v>
      </c>
      <c r="B1882" s="68"/>
      <c r="C1882" s="212" t="s">
        <v>39</v>
      </c>
      <c r="D1882" s="213">
        <v>45769</v>
      </c>
      <c r="E1882" s="191" t="s">
        <v>4938</v>
      </c>
      <c r="F1882" s="191" t="s">
        <v>3</v>
      </c>
      <c r="G1882" s="191">
        <v>2279416</v>
      </c>
      <c r="H1882" s="68"/>
      <c r="I1882" s="197" t="s">
        <v>6375</v>
      </c>
      <c r="J1882" s="68"/>
      <c r="K1882" s="68"/>
      <c r="L1882" s="68"/>
      <c r="M1882" s="68"/>
      <c r="N1882" s="348"/>
      <c r="O1882" s="348"/>
      <c r="P1882" s="214">
        <v>0</v>
      </c>
      <c r="Q1882" s="214">
        <v>490936.98</v>
      </c>
      <c r="R1882" s="68" t="s">
        <v>1479</v>
      </c>
      <c r="S1882" s="349"/>
      <c r="T1882" s="272"/>
    </row>
    <row r="1883" spans="1:20" ht="76.5">
      <c r="A1883" s="191">
        <v>41</v>
      </c>
      <c r="B1883" s="68"/>
      <c r="C1883" s="212" t="s">
        <v>44</v>
      </c>
      <c r="D1883" s="213">
        <v>45769</v>
      </c>
      <c r="E1883" s="191" t="s">
        <v>4938</v>
      </c>
      <c r="F1883" s="191" t="s">
        <v>3</v>
      </c>
      <c r="G1883" s="191">
        <v>2279416</v>
      </c>
      <c r="H1883" s="68"/>
      <c r="I1883" s="197" t="s">
        <v>6375</v>
      </c>
      <c r="J1883" s="68"/>
      <c r="K1883" s="68"/>
      <c r="L1883" s="68"/>
      <c r="M1883" s="68"/>
      <c r="N1883" s="348"/>
      <c r="O1883" s="348"/>
      <c r="P1883" s="214">
        <v>0</v>
      </c>
      <c r="Q1883" s="214">
        <v>2920.17</v>
      </c>
      <c r="R1883" s="68" t="s">
        <v>1479</v>
      </c>
      <c r="S1883" s="349"/>
      <c r="T1883" s="272"/>
    </row>
    <row r="1884" spans="1:20" ht="76.5">
      <c r="A1884" s="191">
        <v>681</v>
      </c>
      <c r="B1884" s="68"/>
      <c r="C1884" s="212" t="s">
        <v>180</v>
      </c>
      <c r="D1884" s="213">
        <v>45769</v>
      </c>
      <c r="E1884" s="191" t="s">
        <v>4938</v>
      </c>
      <c r="F1884" s="191" t="s">
        <v>3</v>
      </c>
      <c r="G1884" s="191">
        <v>2279416</v>
      </c>
      <c r="H1884" s="68"/>
      <c r="I1884" s="197" t="s">
        <v>6375</v>
      </c>
      <c r="J1884" s="68"/>
      <c r="K1884" s="68"/>
      <c r="L1884" s="68"/>
      <c r="M1884" s="68"/>
      <c r="N1884" s="348"/>
      <c r="O1884" s="348"/>
      <c r="P1884" s="214">
        <v>0</v>
      </c>
      <c r="Q1884" s="214">
        <v>4366.47</v>
      </c>
      <c r="R1884" s="68" t="s">
        <v>1479</v>
      </c>
      <c r="S1884" s="349"/>
      <c r="T1884" s="272"/>
    </row>
    <row r="1885" spans="1:20" ht="76.5">
      <c r="A1885" s="191">
        <v>580</v>
      </c>
      <c r="B1885" s="68"/>
      <c r="C1885" s="212" t="s">
        <v>169</v>
      </c>
      <c r="D1885" s="213">
        <v>45769</v>
      </c>
      <c r="E1885" s="191" t="s">
        <v>4938</v>
      </c>
      <c r="F1885" s="191" t="s">
        <v>3</v>
      </c>
      <c r="G1885" s="191">
        <v>2279416</v>
      </c>
      <c r="H1885" s="68"/>
      <c r="I1885" s="197" t="s">
        <v>6375</v>
      </c>
      <c r="J1885" s="68"/>
      <c r="K1885" s="68"/>
      <c r="L1885" s="68"/>
      <c r="M1885" s="68"/>
      <c r="N1885" s="348"/>
      <c r="O1885" s="348"/>
      <c r="P1885" s="214">
        <v>0</v>
      </c>
      <c r="Q1885" s="214">
        <v>8325.1</v>
      </c>
      <c r="R1885" s="68" t="s">
        <v>1479</v>
      </c>
      <c r="S1885" s="349"/>
      <c r="T1885" s="272"/>
    </row>
    <row r="1886" spans="1:20" ht="76.5">
      <c r="A1886" s="191">
        <v>20</v>
      </c>
      <c r="B1886" s="68"/>
      <c r="C1886" s="212" t="s">
        <v>41</v>
      </c>
      <c r="D1886" s="213">
        <v>45769</v>
      </c>
      <c r="E1886" s="191" t="s">
        <v>4938</v>
      </c>
      <c r="F1886" s="191" t="s">
        <v>3</v>
      </c>
      <c r="G1886" s="191">
        <v>2279416</v>
      </c>
      <c r="H1886" s="68"/>
      <c r="I1886" s="197" t="s">
        <v>6375</v>
      </c>
      <c r="J1886" s="68"/>
      <c r="K1886" s="68"/>
      <c r="L1886" s="68"/>
      <c r="M1886" s="68"/>
      <c r="N1886" s="348"/>
      <c r="O1886" s="348"/>
      <c r="P1886" s="214">
        <v>0</v>
      </c>
      <c r="Q1886" s="214">
        <v>920.7</v>
      </c>
      <c r="R1886" s="68" t="s">
        <v>1479</v>
      </c>
      <c r="S1886" s="349"/>
      <c r="T1886" s="272"/>
    </row>
    <row r="1887" spans="1:20" ht="76.5">
      <c r="A1887" s="191">
        <v>47</v>
      </c>
      <c r="B1887" s="68"/>
      <c r="C1887" s="212" t="s">
        <v>45</v>
      </c>
      <c r="D1887" s="213">
        <v>45769</v>
      </c>
      <c r="E1887" s="191" t="s">
        <v>4938</v>
      </c>
      <c r="F1887" s="191" t="s">
        <v>3</v>
      </c>
      <c r="G1887" s="191">
        <v>2279416</v>
      </c>
      <c r="H1887" s="68"/>
      <c r="I1887" s="197" t="s">
        <v>6375</v>
      </c>
      <c r="J1887" s="68"/>
      <c r="K1887" s="68"/>
      <c r="L1887" s="68"/>
      <c r="M1887" s="68"/>
      <c r="N1887" s="348"/>
      <c r="O1887" s="348"/>
      <c r="P1887" s="214">
        <v>0</v>
      </c>
      <c r="Q1887" s="214">
        <v>2816.1</v>
      </c>
      <c r="R1887" s="68" t="s">
        <v>1479</v>
      </c>
      <c r="S1887" s="349"/>
      <c r="T1887" s="272"/>
    </row>
    <row r="1888" spans="1:20" ht="76.5">
      <c r="A1888" s="191">
        <v>650</v>
      </c>
      <c r="B1888" s="68"/>
      <c r="C1888" s="212" t="s">
        <v>175</v>
      </c>
      <c r="D1888" s="213">
        <v>45769</v>
      </c>
      <c r="E1888" s="191" t="s">
        <v>4938</v>
      </c>
      <c r="F1888" s="191" t="s">
        <v>3</v>
      </c>
      <c r="G1888" s="191">
        <v>2279416</v>
      </c>
      <c r="H1888" s="68"/>
      <c r="I1888" s="197" t="s">
        <v>6375</v>
      </c>
      <c r="J1888" s="68"/>
      <c r="K1888" s="68"/>
      <c r="L1888" s="68"/>
      <c r="M1888" s="68"/>
      <c r="N1888" s="348"/>
      <c r="O1888" s="348"/>
      <c r="P1888" s="214">
        <v>0</v>
      </c>
      <c r="Q1888" s="214">
        <v>15915.26</v>
      </c>
      <c r="R1888" s="68" t="s">
        <v>1479</v>
      </c>
      <c r="S1888" s="349"/>
      <c r="T1888" s="272"/>
    </row>
    <row r="1889" spans="1:20" ht="76.5">
      <c r="A1889" s="191">
        <v>47</v>
      </c>
      <c r="B1889" s="68"/>
      <c r="C1889" s="212" t="s">
        <v>45</v>
      </c>
      <c r="D1889" s="213">
        <v>45769</v>
      </c>
      <c r="E1889" s="191" t="s">
        <v>4938</v>
      </c>
      <c r="F1889" s="191" t="s">
        <v>3</v>
      </c>
      <c r="G1889" s="191">
        <v>2279416</v>
      </c>
      <c r="H1889" s="68"/>
      <c r="I1889" s="197" t="s">
        <v>6375</v>
      </c>
      <c r="J1889" s="68"/>
      <c r="K1889" s="68"/>
      <c r="L1889" s="68"/>
      <c r="M1889" s="68"/>
      <c r="N1889" s="348"/>
      <c r="O1889" s="348"/>
      <c r="P1889" s="214">
        <v>0</v>
      </c>
      <c r="Q1889" s="214">
        <v>14022.9</v>
      </c>
      <c r="R1889" s="68" t="s">
        <v>1479</v>
      </c>
      <c r="S1889" s="349"/>
      <c r="T1889" s="272"/>
    </row>
    <row r="1890" spans="1:20" ht="76.5">
      <c r="A1890" s="191">
        <v>76</v>
      </c>
      <c r="B1890" s="68"/>
      <c r="C1890" s="212" t="s">
        <v>48</v>
      </c>
      <c r="D1890" s="213">
        <v>45769</v>
      </c>
      <c r="E1890" s="191" t="s">
        <v>4938</v>
      </c>
      <c r="F1890" s="191" t="s">
        <v>3</v>
      </c>
      <c r="G1890" s="191">
        <v>2279416</v>
      </c>
      <c r="H1890" s="68"/>
      <c r="I1890" s="197" t="s">
        <v>6375</v>
      </c>
      <c r="J1890" s="68"/>
      <c r="K1890" s="68"/>
      <c r="L1890" s="68"/>
      <c r="M1890" s="68"/>
      <c r="N1890" s="348"/>
      <c r="O1890" s="348"/>
      <c r="P1890" s="214">
        <v>0</v>
      </c>
      <c r="Q1890" s="214">
        <v>2982.35</v>
      </c>
      <c r="R1890" s="68" t="s">
        <v>1479</v>
      </c>
      <c r="S1890" s="349"/>
      <c r="T1890" s="272"/>
    </row>
    <row r="1891" spans="1:20" ht="76.5">
      <c r="A1891" s="191">
        <v>66</v>
      </c>
      <c r="B1891" s="68"/>
      <c r="C1891" s="212" t="s">
        <v>46</v>
      </c>
      <c r="D1891" s="213">
        <v>45769</v>
      </c>
      <c r="E1891" s="191" t="s">
        <v>4938</v>
      </c>
      <c r="F1891" s="191" t="s">
        <v>3</v>
      </c>
      <c r="G1891" s="191">
        <v>2279416</v>
      </c>
      <c r="H1891" s="68"/>
      <c r="I1891" s="197" t="s">
        <v>6375</v>
      </c>
      <c r="J1891" s="68"/>
      <c r="K1891" s="68"/>
      <c r="L1891" s="68"/>
      <c r="M1891" s="68"/>
      <c r="N1891" s="348"/>
      <c r="O1891" s="348"/>
      <c r="P1891" s="214">
        <v>0</v>
      </c>
      <c r="Q1891" s="214">
        <v>18030.98</v>
      </c>
      <c r="R1891" s="68" t="s">
        <v>1479</v>
      </c>
      <c r="S1891" s="349"/>
      <c r="T1891" s="272"/>
    </row>
    <row r="1892" spans="1:20" ht="76.5">
      <c r="A1892" s="191">
        <v>283</v>
      </c>
      <c r="B1892" s="68"/>
      <c r="C1892" s="212" t="s">
        <v>115</v>
      </c>
      <c r="D1892" s="213">
        <v>45769</v>
      </c>
      <c r="E1892" s="191" t="s">
        <v>4938</v>
      </c>
      <c r="F1892" s="191" t="s">
        <v>3</v>
      </c>
      <c r="G1892" s="191">
        <v>2279416</v>
      </c>
      <c r="H1892" s="68"/>
      <c r="I1892" s="197" t="s">
        <v>6375</v>
      </c>
      <c r="J1892" s="68"/>
      <c r="K1892" s="68"/>
      <c r="L1892" s="68"/>
      <c r="M1892" s="68"/>
      <c r="N1892" s="348"/>
      <c r="O1892" s="348"/>
      <c r="P1892" s="214">
        <v>0</v>
      </c>
      <c r="Q1892" s="214">
        <v>44674.27</v>
      </c>
      <c r="R1892" s="68" t="s">
        <v>1479</v>
      </c>
      <c r="S1892" s="349"/>
      <c r="T1892" s="272"/>
    </row>
    <row r="1893" spans="1:20" ht="76.5">
      <c r="A1893" s="191">
        <v>46</v>
      </c>
      <c r="B1893" s="68"/>
      <c r="C1893" s="212" t="s">
        <v>1367</v>
      </c>
      <c r="D1893" s="213">
        <v>45769</v>
      </c>
      <c r="E1893" s="191" t="s">
        <v>4938</v>
      </c>
      <c r="F1893" s="191" t="s">
        <v>3</v>
      </c>
      <c r="G1893" s="191">
        <v>2279416</v>
      </c>
      <c r="H1893" s="68"/>
      <c r="I1893" s="197" t="s">
        <v>6375</v>
      </c>
      <c r="J1893" s="68"/>
      <c r="K1893" s="68"/>
      <c r="L1893" s="68"/>
      <c r="M1893" s="68"/>
      <c r="N1893" s="348"/>
      <c r="O1893" s="348"/>
      <c r="P1893" s="214">
        <v>0</v>
      </c>
      <c r="Q1893" s="214">
        <v>13667.4</v>
      </c>
      <c r="R1893" s="68" t="s">
        <v>1479</v>
      </c>
      <c r="S1893" s="349"/>
      <c r="T1893" s="272"/>
    </row>
    <row r="1894" spans="1:20" ht="76.5">
      <c r="A1894" s="191">
        <v>46</v>
      </c>
      <c r="B1894" s="68"/>
      <c r="C1894" s="212" t="s">
        <v>1367</v>
      </c>
      <c r="D1894" s="213">
        <v>45769</v>
      </c>
      <c r="E1894" s="191" t="s">
        <v>4938</v>
      </c>
      <c r="F1894" s="191" t="s">
        <v>3</v>
      </c>
      <c r="G1894" s="191">
        <v>2279416</v>
      </c>
      <c r="H1894" s="68"/>
      <c r="I1894" s="197" t="s">
        <v>6375</v>
      </c>
      <c r="J1894" s="68"/>
      <c r="K1894" s="68"/>
      <c r="L1894" s="68"/>
      <c r="M1894" s="68"/>
      <c r="N1894" s="348"/>
      <c r="O1894" s="348"/>
      <c r="P1894" s="214">
        <v>0</v>
      </c>
      <c r="Q1894" s="214">
        <v>2047.5</v>
      </c>
      <c r="R1894" s="68" t="s">
        <v>1479</v>
      </c>
      <c r="S1894" s="349"/>
      <c r="T1894" s="272"/>
    </row>
    <row r="1895" spans="1:20" ht="76.5">
      <c r="A1895" s="191">
        <v>15</v>
      </c>
      <c r="B1895" s="68"/>
      <c r="C1895" s="212" t="s">
        <v>39</v>
      </c>
      <c r="D1895" s="213">
        <v>45769</v>
      </c>
      <c r="E1895" s="191" t="s">
        <v>4938</v>
      </c>
      <c r="F1895" s="191" t="s">
        <v>3</v>
      </c>
      <c r="G1895" s="191">
        <v>2279416</v>
      </c>
      <c r="H1895" s="68"/>
      <c r="I1895" s="197" t="s">
        <v>6375</v>
      </c>
      <c r="J1895" s="68"/>
      <c r="K1895" s="68"/>
      <c r="L1895" s="68"/>
      <c r="M1895" s="68"/>
      <c r="N1895" s="348"/>
      <c r="O1895" s="348"/>
      <c r="P1895" s="214">
        <v>0</v>
      </c>
      <c r="Q1895" s="214">
        <v>39222.839999999997</v>
      </c>
      <c r="R1895" s="68" t="s">
        <v>1479</v>
      </c>
      <c r="S1895" s="349"/>
      <c r="T1895" s="272"/>
    </row>
    <row r="1896" spans="1:20" ht="76.5">
      <c r="A1896" s="191">
        <v>283</v>
      </c>
      <c r="B1896" s="68"/>
      <c r="C1896" s="212" t="s">
        <v>115</v>
      </c>
      <c r="D1896" s="213">
        <v>45769</v>
      </c>
      <c r="E1896" s="191" t="s">
        <v>4938</v>
      </c>
      <c r="F1896" s="191" t="s">
        <v>3</v>
      </c>
      <c r="G1896" s="191">
        <v>2279416</v>
      </c>
      <c r="H1896" s="68"/>
      <c r="I1896" s="197" t="s">
        <v>6375</v>
      </c>
      <c r="J1896" s="68"/>
      <c r="K1896" s="68"/>
      <c r="L1896" s="68"/>
      <c r="M1896" s="68"/>
      <c r="N1896" s="348"/>
      <c r="O1896" s="348"/>
      <c r="P1896" s="214">
        <v>0</v>
      </c>
      <c r="Q1896" s="214">
        <v>6708</v>
      </c>
      <c r="R1896" s="68" t="s">
        <v>1479</v>
      </c>
      <c r="S1896" s="349"/>
      <c r="T1896" s="272"/>
    </row>
    <row r="1897" spans="1:20" ht="76.5">
      <c r="A1897" s="191">
        <v>650</v>
      </c>
      <c r="B1897" s="68"/>
      <c r="C1897" s="212" t="s">
        <v>175</v>
      </c>
      <c r="D1897" s="213">
        <v>45769</v>
      </c>
      <c r="E1897" s="191" t="s">
        <v>4938</v>
      </c>
      <c r="F1897" s="191" t="s">
        <v>3</v>
      </c>
      <c r="G1897" s="191">
        <v>2279416</v>
      </c>
      <c r="H1897" s="68"/>
      <c r="I1897" s="197" t="s">
        <v>6375</v>
      </c>
      <c r="J1897" s="68"/>
      <c r="K1897" s="68"/>
      <c r="L1897" s="68"/>
      <c r="M1897" s="68"/>
      <c r="N1897" s="348"/>
      <c r="O1897" s="348"/>
      <c r="P1897" s="214">
        <v>0</v>
      </c>
      <c r="Q1897" s="214">
        <v>492.45</v>
      </c>
      <c r="R1897" s="68" t="s">
        <v>1479</v>
      </c>
      <c r="S1897" s="349"/>
      <c r="T1897" s="272"/>
    </row>
    <row r="1898" spans="1:20" ht="76.5">
      <c r="A1898" s="191">
        <v>10</v>
      </c>
      <c r="B1898" s="68"/>
      <c r="C1898" s="212" t="s">
        <v>38</v>
      </c>
      <c r="D1898" s="213">
        <v>45769</v>
      </c>
      <c r="E1898" s="191" t="s">
        <v>4938</v>
      </c>
      <c r="F1898" s="191" t="s">
        <v>3</v>
      </c>
      <c r="G1898" s="191">
        <v>2279416</v>
      </c>
      <c r="H1898" s="68"/>
      <c r="I1898" s="197" t="s">
        <v>6375</v>
      </c>
      <c r="J1898" s="68"/>
      <c r="K1898" s="68"/>
      <c r="L1898" s="68"/>
      <c r="M1898" s="68"/>
      <c r="N1898" s="348"/>
      <c r="O1898" s="348"/>
      <c r="P1898" s="214">
        <v>0</v>
      </c>
      <c r="Q1898" s="214">
        <v>10833.46</v>
      </c>
      <c r="R1898" s="68" t="s">
        <v>1479</v>
      </c>
      <c r="S1898" s="349"/>
      <c r="T1898" s="272"/>
    </row>
    <row r="1899" spans="1:20" ht="76.5">
      <c r="A1899" s="191">
        <v>20</v>
      </c>
      <c r="B1899" s="68"/>
      <c r="C1899" s="212" t="s">
        <v>41</v>
      </c>
      <c r="D1899" s="213">
        <v>45769</v>
      </c>
      <c r="E1899" s="191" t="s">
        <v>4938</v>
      </c>
      <c r="F1899" s="191" t="s">
        <v>3</v>
      </c>
      <c r="G1899" s="191">
        <v>2279416</v>
      </c>
      <c r="H1899" s="68"/>
      <c r="I1899" s="197" t="s">
        <v>6375</v>
      </c>
      <c r="J1899" s="68"/>
      <c r="K1899" s="68"/>
      <c r="L1899" s="68"/>
      <c r="M1899" s="68"/>
      <c r="N1899" s="348"/>
      <c r="O1899" s="348"/>
      <c r="P1899" s="214">
        <v>0</v>
      </c>
      <c r="Q1899" s="214">
        <v>915.4</v>
      </c>
      <c r="R1899" s="68" t="s">
        <v>1479</v>
      </c>
      <c r="S1899" s="349"/>
      <c r="T1899" s="272"/>
    </row>
    <row r="1900" spans="1:20" ht="76.5">
      <c r="A1900" s="191">
        <v>20</v>
      </c>
      <c r="B1900" s="68"/>
      <c r="C1900" s="212" t="s">
        <v>41</v>
      </c>
      <c r="D1900" s="213">
        <v>45769</v>
      </c>
      <c r="E1900" s="191" t="s">
        <v>4938</v>
      </c>
      <c r="F1900" s="191" t="s">
        <v>3</v>
      </c>
      <c r="G1900" s="191">
        <v>2279416</v>
      </c>
      <c r="H1900" s="68"/>
      <c r="I1900" s="197" t="s">
        <v>6375</v>
      </c>
      <c r="J1900" s="68"/>
      <c r="K1900" s="68"/>
      <c r="L1900" s="68"/>
      <c r="M1900" s="68"/>
      <c r="N1900" s="348"/>
      <c r="O1900" s="348"/>
      <c r="P1900" s="214">
        <v>0</v>
      </c>
      <c r="Q1900" s="214">
        <v>36927.160000000003</v>
      </c>
      <c r="R1900" s="68" t="s">
        <v>1479</v>
      </c>
      <c r="S1900" s="349"/>
      <c r="T1900" s="272"/>
    </row>
    <row r="1901" spans="1:20" ht="76.5">
      <c r="A1901" s="191">
        <v>682</v>
      </c>
      <c r="B1901" s="68"/>
      <c r="C1901" s="212" t="s">
        <v>1246</v>
      </c>
      <c r="D1901" s="213">
        <v>45769</v>
      </c>
      <c r="E1901" s="191" t="s">
        <v>4938</v>
      </c>
      <c r="F1901" s="191" t="s">
        <v>3</v>
      </c>
      <c r="G1901" s="191">
        <v>2279416</v>
      </c>
      <c r="H1901" s="68"/>
      <c r="I1901" s="197" t="s">
        <v>6375</v>
      </c>
      <c r="J1901" s="68"/>
      <c r="K1901" s="68"/>
      <c r="L1901" s="68"/>
      <c r="M1901" s="68"/>
      <c r="N1901" s="348"/>
      <c r="O1901" s="348"/>
      <c r="P1901" s="214">
        <v>0</v>
      </c>
      <c r="Q1901" s="214">
        <v>719.55</v>
      </c>
      <c r="R1901" s="68" t="s">
        <v>1479</v>
      </c>
      <c r="S1901" s="349"/>
      <c r="T1901" s="272"/>
    </row>
    <row r="1902" spans="1:20" ht="76.5">
      <c r="A1902" s="191">
        <v>594</v>
      </c>
      <c r="B1902" s="68"/>
      <c r="C1902" s="212" t="s">
        <v>88</v>
      </c>
      <c r="D1902" s="213">
        <v>45769</v>
      </c>
      <c r="E1902" s="191" t="s">
        <v>4938</v>
      </c>
      <c r="F1902" s="191" t="s">
        <v>3</v>
      </c>
      <c r="G1902" s="191">
        <v>2279416</v>
      </c>
      <c r="H1902" s="68"/>
      <c r="I1902" s="197" t="s">
        <v>6375</v>
      </c>
      <c r="J1902" s="68"/>
      <c r="K1902" s="68"/>
      <c r="L1902" s="68"/>
      <c r="M1902" s="68"/>
      <c r="N1902" s="348"/>
      <c r="O1902" s="348"/>
      <c r="P1902" s="214">
        <v>0</v>
      </c>
      <c r="Q1902" s="214">
        <v>1839.17</v>
      </c>
      <c r="R1902" s="68" t="s">
        <v>1479</v>
      </c>
      <c r="S1902" s="349"/>
      <c r="T1902" s="272"/>
    </row>
    <row r="1903" spans="1:20" ht="76.5">
      <c r="A1903" s="191">
        <v>46</v>
      </c>
      <c r="B1903" s="68"/>
      <c r="C1903" s="212" t="s">
        <v>1367</v>
      </c>
      <c r="D1903" s="213">
        <v>45769</v>
      </c>
      <c r="E1903" s="191" t="s">
        <v>4939</v>
      </c>
      <c r="F1903" s="191" t="s">
        <v>3</v>
      </c>
      <c r="G1903" s="191">
        <v>2279417</v>
      </c>
      <c r="H1903" s="68"/>
      <c r="I1903" s="197" t="s">
        <v>6376</v>
      </c>
      <c r="J1903" s="68"/>
      <c r="K1903" s="68"/>
      <c r="L1903" s="68"/>
      <c r="M1903" s="68"/>
      <c r="N1903" s="348"/>
      <c r="O1903" s="348"/>
      <c r="P1903" s="214">
        <v>0</v>
      </c>
      <c r="Q1903" s="214">
        <v>819</v>
      </c>
      <c r="R1903" s="68" t="s">
        <v>1479</v>
      </c>
      <c r="S1903" s="349"/>
      <c r="T1903" s="272"/>
    </row>
    <row r="1904" spans="1:20" ht="63.75">
      <c r="A1904" s="191" t="s">
        <v>541</v>
      </c>
      <c r="B1904" s="68"/>
      <c r="C1904" s="212" t="s">
        <v>590</v>
      </c>
      <c r="D1904" s="213">
        <v>45769</v>
      </c>
      <c r="E1904" s="191" t="s">
        <v>4940</v>
      </c>
      <c r="F1904" s="191" t="s">
        <v>3</v>
      </c>
      <c r="G1904" s="191">
        <v>2279448</v>
      </c>
      <c r="H1904" s="68"/>
      <c r="I1904" s="197" t="s">
        <v>6377</v>
      </c>
      <c r="J1904" s="68"/>
      <c r="K1904" s="68"/>
      <c r="L1904" s="68"/>
      <c r="M1904" s="68"/>
      <c r="N1904" s="348"/>
      <c r="O1904" s="348"/>
      <c r="P1904" s="214">
        <v>0</v>
      </c>
      <c r="Q1904" s="214">
        <v>12790.75</v>
      </c>
      <c r="R1904" s="68" t="s">
        <v>1479</v>
      </c>
      <c r="S1904" s="349"/>
      <c r="T1904" s="272"/>
    </row>
    <row r="1905" spans="1:20" ht="51">
      <c r="A1905" s="191">
        <v>660</v>
      </c>
      <c r="B1905" s="68"/>
      <c r="C1905" s="212" t="s">
        <v>176</v>
      </c>
      <c r="D1905" s="213">
        <v>45769</v>
      </c>
      <c r="E1905" s="191" t="s">
        <v>4941</v>
      </c>
      <c r="F1905" s="191" t="s">
        <v>3</v>
      </c>
      <c r="G1905" s="191">
        <v>2279455</v>
      </c>
      <c r="H1905" s="68"/>
      <c r="I1905" s="197" t="s">
        <v>6378</v>
      </c>
      <c r="J1905" s="68"/>
      <c r="K1905" s="68"/>
      <c r="L1905" s="68"/>
      <c r="M1905" s="68"/>
      <c r="N1905" s="348"/>
      <c r="O1905" s="348"/>
      <c r="P1905" s="214">
        <v>0</v>
      </c>
      <c r="Q1905" s="214">
        <v>1706</v>
      </c>
      <c r="R1905" s="68" t="s">
        <v>1479</v>
      </c>
      <c r="S1905" s="349"/>
      <c r="T1905" s="272"/>
    </row>
    <row r="1906" spans="1:20" ht="51">
      <c r="A1906" s="191">
        <v>30</v>
      </c>
      <c r="B1906" s="68"/>
      <c r="C1906" s="212" t="s">
        <v>638</v>
      </c>
      <c r="D1906" s="213">
        <v>45769</v>
      </c>
      <c r="E1906" s="191" t="s">
        <v>4942</v>
      </c>
      <c r="F1906" s="191" t="s">
        <v>3</v>
      </c>
      <c r="G1906" s="191">
        <v>2279474</v>
      </c>
      <c r="H1906" s="68"/>
      <c r="I1906" s="197" t="s">
        <v>6379</v>
      </c>
      <c r="J1906" s="68"/>
      <c r="K1906" s="68"/>
      <c r="L1906" s="68"/>
      <c r="M1906" s="68"/>
      <c r="N1906" s="348"/>
      <c r="O1906" s="348"/>
      <c r="P1906" s="214">
        <v>0</v>
      </c>
      <c r="Q1906" s="214">
        <v>395</v>
      </c>
      <c r="R1906" s="68" t="s">
        <v>1479</v>
      </c>
      <c r="S1906" s="349"/>
      <c r="T1906" s="272"/>
    </row>
    <row r="1907" spans="1:20" ht="51">
      <c r="A1907" s="191">
        <v>650</v>
      </c>
      <c r="B1907" s="68"/>
      <c r="C1907" s="212" t="s">
        <v>175</v>
      </c>
      <c r="D1907" s="213">
        <v>45769</v>
      </c>
      <c r="E1907" s="191" t="s">
        <v>4943</v>
      </c>
      <c r="F1907" s="191" t="s">
        <v>3</v>
      </c>
      <c r="G1907" s="191">
        <v>2279645</v>
      </c>
      <c r="H1907" s="68"/>
      <c r="I1907" s="197" t="s">
        <v>6380</v>
      </c>
      <c r="J1907" s="68"/>
      <c r="K1907" s="68"/>
      <c r="L1907" s="68"/>
      <c r="M1907" s="68"/>
      <c r="N1907" s="348"/>
      <c r="O1907" s="348"/>
      <c r="P1907" s="214">
        <v>0</v>
      </c>
      <c r="Q1907" s="214">
        <v>18</v>
      </c>
      <c r="R1907" s="68" t="s">
        <v>1479</v>
      </c>
      <c r="S1907" s="349"/>
      <c r="T1907" s="272"/>
    </row>
    <row r="1908" spans="1:20" ht="51">
      <c r="A1908" s="191">
        <v>650</v>
      </c>
      <c r="B1908" s="68"/>
      <c r="C1908" s="212" t="s">
        <v>175</v>
      </c>
      <c r="D1908" s="213">
        <v>45769</v>
      </c>
      <c r="E1908" s="191" t="s">
        <v>4944</v>
      </c>
      <c r="F1908" s="191" t="s">
        <v>3</v>
      </c>
      <c r="G1908" s="191">
        <v>2279646</v>
      </c>
      <c r="H1908" s="68"/>
      <c r="I1908" s="197" t="s">
        <v>6381</v>
      </c>
      <c r="J1908" s="68"/>
      <c r="K1908" s="68"/>
      <c r="L1908" s="68"/>
      <c r="M1908" s="68"/>
      <c r="N1908" s="348"/>
      <c r="O1908" s="348"/>
      <c r="P1908" s="214">
        <v>0</v>
      </c>
      <c r="Q1908" s="214">
        <v>18</v>
      </c>
      <c r="R1908" s="68" t="s">
        <v>1479</v>
      </c>
      <c r="S1908" s="349"/>
      <c r="T1908" s="272"/>
    </row>
    <row r="1909" spans="1:20" ht="51">
      <c r="A1909" s="191">
        <v>650</v>
      </c>
      <c r="B1909" s="68"/>
      <c r="C1909" s="212" t="s">
        <v>175</v>
      </c>
      <c r="D1909" s="213">
        <v>45769</v>
      </c>
      <c r="E1909" s="191" t="s">
        <v>4945</v>
      </c>
      <c r="F1909" s="191" t="s">
        <v>3</v>
      </c>
      <c r="G1909" s="191">
        <v>2279647</v>
      </c>
      <c r="H1909" s="68"/>
      <c r="I1909" s="197" t="s">
        <v>6382</v>
      </c>
      <c r="J1909" s="68"/>
      <c r="K1909" s="68"/>
      <c r="L1909" s="68"/>
      <c r="M1909" s="68"/>
      <c r="N1909" s="348"/>
      <c r="O1909" s="348"/>
      <c r="P1909" s="214">
        <v>0</v>
      </c>
      <c r="Q1909" s="214">
        <v>18</v>
      </c>
      <c r="R1909" s="68" t="s">
        <v>1479</v>
      </c>
      <c r="S1909" s="349"/>
      <c r="T1909" s="272"/>
    </row>
    <row r="1910" spans="1:20" ht="51">
      <c r="A1910" s="191">
        <v>650</v>
      </c>
      <c r="B1910" s="68"/>
      <c r="C1910" s="212" t="s">
        <v>175</v>
      </c>
      <c r="D1910" s="213">
        <v>45769</v>
      </c>
      <c r="E1910" s="191" t="s">
        <v>4946</v>
      </c>
      <c r="F1910" s="191" t="s">
        <v>3</v>
      </c>
      <c r="G1910" s="191">
        <v>2279648</v>
      </c>
      <c r="H1910" s="68"/>
      <c r="I1910" s="197" t="s">
        <v>6383</v>
      </c>
      <c r="J1910" s="68"/>
      <c r="K1910" s="68"/>
      <c r="L1910" s="68"/>
      <c r="M1910" s="68"/>
      <c r="N1910" s="348"/>
      <c r="O1910" s="348"/>
      <c r="P1910" s="214">
        <v>0</v>
      </c>
      <c r="Q1910" s="214">
        <v>18</v>
      </c>
      <c r="R1910" s="68" t="s">
        <v>1479</v>
      </c>
      <c r="S1910" s="349"/>
      <c r="T1910" s="272"/>
    </row>
    <row r="1911" spans="1:20" ht="76.5">
      <c r="A1911" s="191">
        <v>513</v>
      </c>
      <c r="B1911" s="68"/>
      <c r="C1911" s="212" t="s">
        <v>160</v>
      </c>
      <c r="D1911" s="213">
        <v>45769</v>
      </c>
      <c r="E1911" s="191" t="s">
        <v>4947</v>
      </c>
      <c r="F1911" s="191" t="s">
        <v>14</v>
      </c>
      <c r="G1911" s="191">
        <v>3108131</v>
      </c>
      <c r="H1911" s="68"/>
      <c r="I1911" s="197" t="s">
        <v>6384</v>
      </c>
      <c r="J1911" s="68"/>
      <c r="K1911" s="68"/>
      <c r="L1911" s="68"/>
      <c r="M1911" s="68"/>
      <c r="N1911" s="348"/>
      <c r="O1911" s="348"/>
      <c r="P1911" s="214">
        <v>60</v>
      </c>
      <c r="Q1911" s="214">
        <v>0</v>
      </c>
      <c r="R1911" s="68" t="s">
        <v>1479</v>
      </c>
      <c r="S1911" s="349"/>
      <c r="T1911" s="272"/>
    </row>
    <row r="1912" spans="1:20" ht="76.5">
      <c r="A1912" s="191">
        <v>513</v>
      </c>
      <c r="B1912" s="68"/>
      <c r="C1912" s="212" t="s">
        <v>160</v>
      </c>
      <c r="D1912" s="213">
        <v>45769</v>
      </c>
      <c r="E1912" s="191" t="s">
        <v>4948</v>
      </c>
      <c r="F1912" s="191" t="s">
        <v>14</v>
      </c>
      <c r="G1912" s="191">
        <v>3108133</v>
      </c>
      <c r="H1912" s="68"/>
      <c r="I1912" s="197" t="s">
        <v>6385</v>
      </c>
      <c r="J1912" s="68"/>
      <c r="K1912" s="68"/>
      <c r="L1912" s="68"/>
      <c r="M1912" s="68"/>
      <c r="N1912" s="348"/>
      <c r="O1912" s="348"/>
      <c r="P1912" s="214">
        <v>60</v>
      </c>
      <c r="Q1912" s="214">
        <v>0</v>
      </c>
      <c r="R1912" s="68" t="s">
        <v>1479</v>
      </c>
      <c r="S1912" s="349"/>
      <c r="T1912" s="272"/>
    </row>
    <row r="1913" spans="1:20" ht="76.5">
      <c r="A1913" s="191">
        <v>117</v>
      </c>
      <c r="B1913" s="68"/>
      <c r="C1913" s="212" t="s">
        <v>54</v>
      </c>
      <c r="D1913" s="213">
        <v>45769</v>
      </c>
      <c r="E1913" s="191" t="s">
        <v>4949</v>
      </c>
      <c r="F1913" s="191" t="s">
        <v>10</v>
      </c>
      <c r="G1913" s="191">
        <v>1125125</v>
      </c>
      <c r="H1913" s="68"/>
      <c r="I1913" s="197" t="s">
        <v>6386</v>
      </c>
      <c r="J1913" s="68"/>
      <c r="K1913" s="68"/>
      <c r="L1913" s="68"/>
      <c r="M1913" s="68"/>
      <c r="N1913" s="348"/>
      <c r="O1913" s="348"/>
      <c r="P1913" s="214">
        <v>60</v>
      </c>
      <c r="Q1913" s="214">
        <v>0</v>
      </c>
      <c r="R1913" s="68" t="s">
        <v>1479</v>
      </c>
      <c r="S1913" s="349"/>
      <c r="T1913" s="272"/>
    </row>
    <row r="1914" spans="1:20" ht="76.5">
      <c r="A1914" s="191">
        <v>389</v>
      </c>
      <c r="B1914" s="68"/>
      <c r="C1914" s="212" t="s">
        <v>1401</v>
      </c>
      <c r="D1914" s="213">
        <v>45769</v>
      </c>
      <c r="E1914" s="191" t="s">
        <v>4950</v>
      </c>
      <c r="F1914" s="191" t="s">
        <v>10</v>
      </c>
      <c r="G1914" s="191">
        <v>1125131</v>
      </c>
      <c r="H1914" s="68"/>
      <c r="I1914" s="197" t="s">
        <v>6387</v>
      </c>
      <c r="J1914" s="68"/>
      <c r="K1914" s="68"/>
      <c r="L1914" s="68"/>
      <c r="M1914" s="68"/>
      <c r="N1914" s="348"/>
      <c r="O1914" s="348"/>
      <c r="P1914" s="214">
        <v>60</v>
      </c>
      <c r="Q1914" s="214">
        <v>0</v>
      </c>
      <c r="R1914" s="68" t="s">
        <v>1479</v>
      </c>
      <c r="S1914" s="349"/>
      <c r="T1914" s="272"/>
    </row>
    <row r="1915" spans="1:20" ht="76.5">
      <c r="A1915" s="191">
        <v>117</v>
      </c>
      <c r="B1915" s="68"/>
      <c r="C1915" s="212" t="s">
        <v>54</v>
      </c>
      <c r="D1915" s="213">
        <v>45769</v>
      </c>
      <c r="E1915" s="191" t="s">
        <v>4951</v>
      </c>
      <c r="F1915" s="191" t="s">
        <v>10</v>
      </c>
      <c r="G1915" s="191">
        <v>1125132</v>
      </c>
      <c r="H1915" s="68"/>
      <c r="I1915" s="197" t="s">
        <v>6388</v>
      </c>
      <c r="J1915" s="68"/>
      <c r="K1915" s="68"/>
      <c r="L1915" s="68"/>
      <c r="M1915" s="68"/>
      <c r="N1915" s="348"/>
      <c r="O1915" s="348"/>
      <c r="P1915" s="214">
        <v>60</v>
      </c>
      <c r="Q1915" s="214">
        <v>0</v>
      </c>
      <c r="R1915" s="68" t="s">
        <v>1479</v>
      </c>
      <c r="S1915" s="349"/>
      <c r="T1915" s="272"/>
    </row>
    <row r="1916" spans="1:20" ht="63.75">
      <c r="A1916" s="191">
        <v>117</v>
      </c>
      <c r="B1916" s="68"/>
      <c r="C1916" s="212" t="s">
        <v>54</v>
      </c>
      <c r="D1916" s="213">
        <v>45769</v>
      </c>
      <c r="E1916" s="191" t="s">
        <v>4952</v>
      </c>
      <c r="F1916" s="191" t="s">
        <v>10</v>
      </c>
      <c r="G1916" s="191">
        <v>1125148</v>
      </c>
      <c r="H1916" s="68"/>
      <c r="I1916" s="197" t="s">
        <v>6389</v>
      </c>
      <c r="J1916" s="68"/>
      <c r="K1916" s="68"/>
      <c r="L1916" s="68"/>
      <c r="M1916" s="68"/>
      <c r="N1916" s="348"/>
      <c r="O1916" s="348"/>
      <c r="P1916" s="214">
        <v>60</v>
      </c>
      <c r="Q1916" s="214">
        <v>0</v>
      </c>
      <c r="R1916" s="68" t="s">
        <v>1479</v>
      </c>
      <c r="S1916" s="349"/>
      <c r="T1916" s="272"/>
    </row>
    <row r="1917" spans="1:20" ht="63.75">
      <c r="A1917" s="191">
        <v>513</v>
      </c>
      <c r="B1917" s="68"/>
      <c r="C1917" s="212" t="s">
        <v>160</v>
      </c>
      <c r="D1917" s="213">
        <v>45769</v>
      </c>
      <c r="E1917" s="191" t="s">
        <v>4953</v>
      </c>
      <c r="F1917" s="191" t="s">
        <v>14</v>
      </c>
      <c r="G1917" s="191">
        <v>3108571</v>
      </c>
      <c r="H1917" s="68"/>
      <c r="I1917" s="197" t="s">
        <v>6390</v>
      </c>
      <c r="J1917" s="68"/>
      <c r="K1917" s="68"/>
      <c r="L1917" s="68"/>
      <c r="M1917" s="68"/>
      <c r="N1917" s="348"/>
      <c r="O1917" s="348"/>
      <c r="P1917" s="214">
        <v>60</v>
      </c>
      <c r="Q1917" s="214">
        <v>0</v>
      </c>
      <c r="R1917" s="68" t="s">
        <v>1479</v>
      </c>
      <c r="S1917" s="349"/>
      <c r="T1917" s="272"/>
    </row>
    <row r="1918" spans="1:20" ht="76.5">
      <c r="A1918" s="191">
        <v>513</v>
      </c>
      <c r="B1918" s="68"/>
      <c r="C1918" s="212" t="s">
        <v>160</v>
      </c>
      <c r="D1918" s="213">
        <v>45769</v>
      </c>
      <c r="E1918" s="191" t="s">
        <v>4954</v>
      </c>
      <c r="F1918" s="191" t="s">
        <v>10</v>
      </c>
      <c r="G1918" s="191">
        <v>1125150</v>
      </c>
      <c r="H1918" s="68"/>
      <c r="I1918" s="197" t="s">
        <v>6391</v>
      </c>
      <c r="J1918" s="68"/>
      <c r="K1918" s="68"/>
      <c r="L1918" s="68"/>
      <c r="M1918" s="68"/>
      <c r="N1918" s="348"/>
      <c r="O1918" s="348"/>
      <c r="P1918" s="214">
        <v>60</v>
      </c>
      <c r="Q1918" s="214">
        <v>0</v>
      </c>
      <c r="R1918" s="68" t="s">
        <v>1479</v>
      </c>
      <c r="S1918" s="349"/>
      <c r="T1918" s="272"/>
    </row>
    <row r="1919" spans="1:20" ht="76.5">
      <c r="A1919" s="191">
        <v>389</v>
      </c>
      <c r="B1919" s="68"/>
      <c r="C1919" s="212" t="s">
        <v>1401</v>
      </c>
      <c r="D1919" s="213">
        <v>45769</v>
      </c>
      <c r="E1919" s="191" t="s">
        <v>4955</v>
      </c>
      <c r="F1919" s="191" t="s">
        <v>10</v>
      </c>
      <c r="G1919" s="191">
        <v>1125152</v>
      </c>
      <c r="H1919" s="68"/>
      <c r="I1919" s="197" t="s">
        <v>6392</v>
      </c>
      <c r="J1919" s="68"/>
      <c r="K1919" s="68"/>
      <c r="L1919" s="68"/>
      <c r="M1919" s="68"/>
      <c r="N1919" s="348"/>
      <c r="O1919" s="348"/>
      <c r="P1919" s="214">
        <v>60</v>
      </c>
      <c r="Q1919" s="214">
        <v>0</v>
      </c>
      <c r="R1919" s="68" t="s">
        <v>1479</v>
      </c>
      <c r="S1919" s="349"/>
      <c r="T1919" s="272"/>
    </row>
    <row r="1920" spans="1:20" ht="89.25">
      <c r="A1920" s="191">
        <v>389</v>
      </c>
      <c r="B1920" s="68"/>
      <c r="C1920" s="212" t="s">
        <v>1401</v>
      </c>
      <c r="D1920" s="213">
        <v>45769</v>
      </c>
      <c r="E1920" s="191" t="s">
        <v>4956</v>
      </c>
      <c r="F1920" s="191" t="s">
        <v>10</v>
      </c>
      <c r="G1920" s="191">
        <v>1125161</v>
      </c>
      <c r="H1920" s="68"/>
      <c r="I1920" s="197" t="s">
        <v>6393</v>
      </c>
      <c r="J1920" s="68"/>
      <c r="K1920" s="68"/>
      <c r="L1920" s="68"/>
      <c r="M1920" s="68"/>
      <c r="N1920" s="348"/>
      <c r="O1920" s="348"/>
      <c r="P1920" s="214">
        <v>60</v>
      </c>
      <c r="Q1920" s="214">
        <v>0</v>
      </c>
      <c r="R1920" s="68" t="s">
        <v>1479</v>
      </c>
      <c r="S1920" s="349"/>
      <c r="T1920" s="272"/>
    </row>
    <row r="1921" spans="1:20" ht="89.25">
      <c r="A1921" s="191" t="s">
        <v>541</v>
      </c>
      <c r="B1921" s="68"/>
      <c r="C1921" s="212" t="s">
        <v>590</v>
      </c>
      <c r="D1921" s="213">
        <v>45769</v>
      </c>
      <c r="E1921" s="191" t="s">
        <v>4957</v>
      </c>
      <c r="F1921" s="191" t="s">
        <v>6</v>
      </c>
      <c r="G1921" s="191">
        <v>365</v>
      </c>
      <c r="H1921" s="68"/>
      <c r="I1921" s="197" t="s">
        <v>6394</v>
      </c>
      <c r="J1921" s="68"/>
      <c r="K1921" s="68"/>
      <c r="L1921" s="68"/>
      <c r="M1921" s="68"/>
      <c r="N1921" s="348"/>
      <c r="O1921" s="348"/>
      <c r="P1921" s="214">
        <v>0</v>
      </c>
      <c r="Q1921" s="214">
        <v>246.36</v>
      </c>
      <c r="R1921" s="68" t="s">
        <v>1479</v>
      </c>
      <c r="S1921" s="349"/>
      <c r="T1921" s="272"/>
    </row>
    <row r="1922" spans="1:20" ht="89.25">
      <c r="A1922" s="191" t="s">
        <v>542</v>
      </c>
      <c r="B1922" s="68"/>
      <c r="C1922" s="212" t="s">
        <v>687</v>
      </c>
      <c r="D1922" s="213">
        <v>45769</v>
      </c>
      <c r="E1922" s="191" t="s">
        <v>4958</v>
      </c>
      <c r="F1922" s="191" t="s">
        <v>6</v>
      </c>
      <c r="G1922" s="191">
        <v>1125200</v>
      </c>
      <c r="H1922" s="68"/>
      <c r="I1922" s="197" t="s">
        <v>6395</v>
      </c>
      <c r="J1922" s="68"/>
      <c r="K1922" s="68"/>
      <c r="L1922" s="68"/>
      <c r="M1922" s="68"/>
      <c r="N1922" s="348"/>
      <c r="O1922" s="348"/>
      <c r="P1922" s="214">
        <v>0</v>
      </c>
      <c r="Q1922" s="214">
        <v>200000000</v>
      </c>
      <c r="R1922" s="68" t="s">
        <v>1479</v>
      </c>
      <c r="S1922" s="349"/>
      <c r="T1922" s="272"/>
    </row>
    <row r="1923" spans="1:20" ht="63.75">
      <c r="A1923" s="191" t="s">
        <v>542</v>
      </c>
      <c r="B1923" s="68"/>
      <c r="C1923" s="212" t="s">
        <v>687</v>
      </c>
      <c r="D1923" s="213">
        <v>45769</v>
      </c>
      <c r="E1923" s="191" t="s">
        <v>4959</v>
      </c>
      <c r="F1923" s="191" t="s">
        <v>10</v>
      </c>
      <c r="G1923" s="191">
        <v>1125203</v>
      </c>
      <c r="H1923" s="68"/>
      <c r="I1923" s="197" t="s">
        <v>6396</v>
      </c>
      <c r="J1923" s="68"/>
      <c r="K1923" s="68"/>
      <c r="L1923" s="68"/>
      <c r="M1923" s="68"/>
      <c r="N1923" s="348"/>
      <c r="O1923" s="348"/>
      <c r="P1923" s="214">
        <v>60</v>
      </c>
      <c r="Q1923" s="214">
        <v>0</v>
      </c>
      <c r="R1923" s="68" t="s">
        <v>1479</v>
      </c>
      <c r="S1923" s="349"/>
      <c r="T1923" s="272"/>
    </row>
    <row r="1924" spans="1:20" ht="76.5">
      <c r="A1924" s="191" t="s">
        <v>542</v>
      </c>
      <c r="B1924" s="68"/>
      <c r="C1924" s="212" t="s">
        <v>687</v>
      </c>
      <c r="D1924" s="213">
        <v>45769</v>
      </c>
      <c r="E1924" s="191" t="s">
        <v>4960</v>
      </c>
      <c r="F1924" s="191" t="s">
        <v>12</v>
      </c>
      <c r="G1924" s="191">
        <v>1125207</v>
      </c>
      <c r="H1924" s="68"/>
      <c r="I1924" s="197" t="s">
        <v>6397</v>
      </c>
      <c r="J1924" s="68"/>
      <c r="K1924" s="68"/>
      <c r="L1924" s="68"/>
      <c r="M1924" s="68"/>
      <c r="N1924" s="348"/>
      <c r="O1924" s="348"/>
      <c r="P1924" s="214">
        <v>200000000</v>
      </c>
      <c r="Q1924" s="214">
        <v>0</v>
      </c>
      <c r="R1924" s="68" t="s">
        <v>1479</v>
      </c>
      <c r="S1924" s="349"/>
      <c r="T1924" s="272"/>
    </row>
    <row r="1925" spans="1:20" ht="51">
      <c r="A1925" s="191" t="s">
        <v>542</v>
      </c>
      <c r="B1925" s="68"/>
      <c r="C1925" s="212" t="s">
        <v>687</v>
      </c>
      <c r="D1925" s="213">
        <v>45769</v>
      </c>
      <c r="E1925" s="191" t="s">
        <v>4961</v>
      </c>
      <c r="F1925" s="191" t="s">
        <v>10</v>
      </c>
      <c r="G1925" s="191">
        <v>1125210</v>
      </c>
      <c r="H1925" s="68"/>
      <c r="I1925" s="197" t="s">
        <v>6398</v>
      </c>
      <c r="J1925" s="68"/>
      <c r="K1925" s="68"/>
      <c r="L1925" s="68"/>
      <c r="M1925" s="68"/>
      <c r="N1925" s="348"/>
      <c r="O1925" s="348"/>
      <c r="P1925" s="214">
        <v>60</v>
      </c>
      <c r="Q1925" s="214">
        <v>0</v>
      </c>
      <c r="R1925" s="68" t="s">
        <v>1479</v>
      </c>
      <c r="S1925" s="349"/>
      <c r="T1925" s="272"/>
    </row>
    <row r="1926" spans="1:20" ht="51">
      <c r="A1926" s="191">
        <v>253</v>
      </c>
      <c r="B1926" s="68"/>
      <c r="C1926" s="212" t="s">
        <v>104</v>
      </c>
      <c r="D1926" s="213">
        <v>45769</v>
      </c>
      <c r="E1926" s="191" t="s">
        <v>4962</v>
      </c>
      <c r="F1926" s="191" t="s">
        <v>6</v>
      </c>
      <c r="G1926" s="191">
        <v>129773</v>
      </c>
      <c r="H1926" s="68"/>
      <c r="I1926" s="197" t="s">
        <v>6399</v>
      </c>
      <c r="J1926" s="68"/>
      <c r="K1926" s="68"/>
      <c r="L1926" s="68"/>
      <c r="M1926" s="68"/>
      <c r="N1926" s="348"/>
      <c r="O1926" s="348"/>
      <c r="P1926" s="214">
        <v>0</v>
      </c>
      <c r="Q1926" s="214">
        <v>41077.449999999997</v>
      </c>
      <c r="R1926" s="68" t="s">
        <v>1479</v>
      </c>
      <c r="S1926" s="349"/>
      <c r="T1926" s="272"/>
    </row>
    <row r="1927" spans="1:20" ht="51">
      <c r="A1927" s="191">
        <v>203</v>
      </c>
      <c r="B1927" s="68"/>
      <c r="C1927" s="212" t="s">
        <v>86</v>
      </c>
      <c r="D1927" s="213">
        <v>45770</v>
      </c>
      <c r="E1927" s="191" t="s">
        <v>4963</v>
      </c>
      <c r="F1927" s="191" t="s">
        <v>3</v>
      </c>
      <c r="G1927" s="191">
        <v>2279830</v>
      </c>
      <c r="H1927" s="68"/>
      <c r="I1927" s="197" t="s">
        <v>6400</v>
      </c>
      <c r="J1927" s="68"/>
      <c r="K1927" s="68"/>
      <c r="L1927" s="68"/>
      <c r="M1927" s="68"/>
      <c r="N1927" s="348"/>
      <c r="O1927" s="348"/>
      <c r="P1927" s="214">
        <v>0</v>
      </c>
      <c r="Q1927" s="214">
        <v>97.75</v>
      </c>
      <c r="R1927" s="68" t="s">
        <v>1479</v>
      </c>
      <c r="S1927" s="349"/>
      <c r="T1927" s="272"/>
    </row>
    <row r="1928" spans="1:20" ht="63.75">
      <c r="A1928" s="191">
        <v>598</v>
      </c>
      <c r="B1928" s="68"/>
      <c r="C1928" s="212" t="s">
        <v>668</v>
      </c>
      <c r="D1928" s="213">
        <v>45770</v>
      </c>
      <c r="E1928" s="191" t="s">
        <v>4964</v>
      </c>
      <c r="F1928" s="191" t="s">
        <v>3</v>
      </c>
      <c r="G1928" s="191">
        <v>2279848</v>
      </c>
      <c r="H1928" s="68"/>
      <c r="I1928" s="197" t="s">
        <v>6401</v>
      </c>
      <c r="J1928" s="68"/>
      <c r="K1928" s="68"/>
      <c r="L1928" s="68"/>
      <c r="M1928" s="68"/>
      <c r="N1928" s="348"/>
      <c r="O1928" s="348"/>
      <c r="P1928" s="214">
        <v>0</v>
      </c>
      <c r="Q1928" s="214">
        <v>742</v>
      </c>
      <c r="R1928" s="68" t="s">
        <v>1479</v>
      </c>
      <c r="S1928" s="349"/>
      <c r="T1928" s="272"/>
    </row>
    <row r="1929" spans="1:20" ht="51">
      <c r="A1929" s="191">
        <v>203</v>
      </c>
      <c r="B1929" s="68"/>
      <c r="C1929" s="212" t="s">
        <v>86</v>
      </c>
      <c r="D1929" s="213">
        <v>45770</v>
      </c>
      <c r="E1929" s="191" t="s">
        <v>4965</v>
      </c>
      <c r="F1929" s="191" t="s">
        <v>3</v>
      </c>
      <c r="G1929" s="191">
        <v>2279849</v>
      </c>
      <c r="H1929" s="68"/>
      <c r="I1929" s="197" t="s">
        <v>6402</v>
      </c>
      <c r="J1929" s="68"/>
      <c r="K1929" s="68"/>
      <c r="L1929" s="68"/>
      <c r="M1929" s="68"/>
      <c r="N1929" s="348"/>
      <c r="O1929" s="348"/>
      <c r="P1929" s="214">
        <v>0</v>
      </c>
      <c r="Q1929" s="214">
        <v>259.7</v>
      </c>
      <c r="R1929" s="68" t="s">
        <v>1479</v>
      </c>
      <c r="S1929" s="349"/>
      <c r="T1929" s="272"/>
    </row>
    <row r="1930" spans="1:20" ht="51">
      <c r="A1930" s="191">
        <v>46</v>
      </c>
      <c r="B1930" s="68"/>
      <c r="C1930" s="212" t="s">
        <v>1367</v>
      </c>
      <c r="D1930" s="213">
        <v>45770</v>
      </c>
      <c r="E1930" s="191" t="s">
        <v>4966</v>
      </c>
      <c r="F1930" s="191" t="s">
        <v>3</v>
      </c>
      <c r="G1930" s="191">
        <v>2279860</v>
      </c>
      <c r="H1930" s="68"/>
      <c r="I1930" s="197" t="s">
        <v>6403</v>
      </c>
      <c r="J1930" s="68"/>
      <c r="K1930" s="68"/>
      <c r="L1930" s="68"/>
      <c r="M1930" s="68"/>
      <c r="N1930" s="348"/>
      <c r="O1930" s="348"/>
      <c r="P1930" s="214">
        <v>0</v>
      </c>
      <c r="Q1930" s="214">
        <v>2500</v>
      </c>
      <c r="R1930" s="68" t="s">
        <v>1479</v>
      </c>
      <c r="S1930" s="349"/>
      <c r="T1930" s="272"/>
    </row>
    <row r="1931" spans="1:20" ht="63.75">
      <c r="A1931" s="191">
        <v>598</v>
      </c>
      <c r="B1931" s="68"/>
      <c r="C1931" s="212" t="s">
        <v>668</v>
      </c>
      <c r="D1931" s="213">
        <v>45770</v>
      </c>
      <c r="E1931" s="191" t="s">
        <v>4967</v>
      </c>
      <c r="F1931" s="191" t="s">
        <v>3</v>
      </c>
      <c r="G1931" s="191">
        <v>2279869</v>
      </c>
      <c r="H1931" s="68"/>
      <c r="I1931" s="197" t="s">
        <v>6404</v>
      </c>
      <c r="J1931" s="68"/>
      <c r="K1931" s="68"/>
      <c r="L1931" s="68"/>
      <c r="M1931" s="68"/>
      <c r="N1931" s="348"/>
      <c r="O1931" s="348"/>
      <c r="P1931" s="214">
        <v>0</v>
      </c>
      <c r="Q1931" s="214">
        <v>930</v>
      </c>
      <c r="R1931" s="68" t="s">
        <v>1479</v>
      </c>
      <c r="S1931" s="349"/>
      <c r="T1931" s="272"/>
    </row>
    <row r="1932" spans="1:20" ht="63.75">
      <c r="A1932" s="191">
        <v>291</v>
      </c>
      <c r="B1932" s="68"/>
      <c r="C1932" s="212" t="s">
        <v>119</v>
      </c>
      <c r="D1932" s="213">
        <v>45770</v>
      </c>
      <c r="E1932" s="191" t="s">
        <v>4968</v>
      </c>
      <c r="F1932" s="191" t="s">
        <v>3</v>
      </c>
      <c r="G1932" s="191">
        <v>2279870</v>
      </c>
      <c r="H1932" s="68"/>
      <c r="I1932" s="197" t="s">
        <v>6405</v>
      </c>
      <c r="J1932" s="68"/>
      <c r="K1932" s="68"/>
      <c r="L1932" s="68"/>
      <c r="M1932" s="68"/>
      <c r="N1932" s="348"/>
      <c r="O1932" s="348"/>
      <c r="P1932" s="214">
        <v>0</v>
      </c>
      <c r="Q1932" s="214">
        <v>14000</v>
      </c>
      <c r="R1932" s="68" t="s">
        <v>1479</v>
      </c>
      <c r="S1932" s="349"/>
      <c r="T1932" s="272"/>
    </row>
    <row r="1933" spans="1:20" ht="51">
      <c r="A1933" s="191">
        <v>30</v>
      </c>
      <c r="B1933" s="68"/>
      <c r="C1933" s="212" t="s">
        <v>638</v>
      </c>
      <c r="D1933" s="213">
        <v>45770</v>
      </c>
      <c r="E1933" s="191" t="s">
        <v>4969</v>
      </c>
      <c r="F1933" s="191" t="s">
        <v>3</v>
      </c>
      <c r="G1933" s="191">
        <v>2279917</v>
      </c>
      <c r="H1933" s="68"/>
      <c r="I1933" s="197" t="s">
        <v>6406</v>
      </c>
      <c r="J1933" s="68"/>
      <c r="K1933" s="68"/>
      <c r="L1933" s="68"/>
      <c r="M1933" s="68"/>
      <c r="N1933" s="348"/>
      <c r="O1933" s="348"/>
      <c r="P1933" s="214">
        <v>0</v>
      </c>
      <c r="Q1933" s="214">
        <v>2881.44</v>
      </c>
      <c r="R1933" s="68" t="s">
        <v>1479</v>
      </c>
      <c r="S1933" s="349"/>
      <c r="T1933" s="272"/>
    </row>
    <row r="1934" spans="1:20" ht="51">
      <c r="A1934" s="191">
        <v>20</v>
      </c>
      <c r="B1934" s="68"/>
      <c r="C1934" s="212" t="s">
        <v>41</v>
      </c>
      <c r="D1934" s="213">
        <v>45770</v>
      </c>
      <c r="E1934" s="191" t="s">
        <v>4970</v>
      </c>
      <c r="F1934" s="191" t="s">
        <v>3</v>
      </c>
      <c r="G1934" s="191">
        <v>2279946</v>
      </c>
      <c r="H1934" s="68"/>
      <c r="I1934" s="197" t="s">
        <v>6407</v>
      </c>
      <c r="J1934" s="68"/>
      <c r="K1934" s="68"/>
      <c r="L1934" s="68"/>
      <c r="M1934" s="68"/>
      <c r="N1934" s="348"/>
      <c r="O1934" s="348"/>
      <c r="P1934" s="214">
        <v>0</v>
      </c>
      <c r="Q1934" s="214">
        <v>14407.2</v>
      </c>
      <c r="R1934" s="68" t="s">
        <v>1479</v>
      </c>
      <c r="S1934" s="349"/>
      <c r="T1934" s="272"/>
    </row>
    <row r="1935" spans="1:20" ht="51">
      <c r="A1935" s="191">
        <v>47</v>
      </c>
      <c r="B1935" s="68"/>
      <c r="C1935" s="212" t="s">
        <v>45</v>
      </c>
      <c r="D1935" s="213">
        <v>45770</v>
      </c>
      <c r="E1935" s="191" t="s">
        <v>4971</v>
      </c>
      <c r="F1935" s="191" t="s">
        <v>3</v>
      </c>
      <c r="G1935" s="191">
        <v>2279957</v>
      </c>
      <c r="H1935" s="68"/>
      <c r="I1935" s="197" t="s">
        <v>6408</v>
      </c>
      <c r="J1935" s="68"/>
      <c r="K1935" s="68"/>
      <c r="L1935" s="68"/>
      <c r="M1935" s="68"/>
      <c r="N1935" s="348"/>
      <c r="O1935" s="348"/>
      <c r="P1935" s="214">
        <v>0</v>
      </c>
      <c r="Q1935" s="214">
        <v>36</v>
      </c>
      <c r="R1935" s="68" t="s">
        <v>1479</v>
      </c>
      <c r="S1935" s="349"/>
      <c r="T1935" s="272"/>
    </row>
    <row r="1936" spans="1:20" ht="51">
      <c r="A1936" s="191" t="s">
        <v>550</v>
      </c>
      <c r="B1936" s="68"/>
      <c r="C1936" s="212" t="s">
        <v>589</v>
      </c>
      <c r="D1936" s="213">
        <v>45770</v>
      </c>
      <c r="E1936" s="191" t="s">
        <v>4972</v>
      </c>
      <c r="F1936" s="191" t="s">
        <v>3</v>
      </c>
      <c r="G1936" s="191">
        <v>2279840</v>
      </c>
      <c r="H1936" s="68"/>
      <c r="I1936" s="197" t="s">
        <v>6409</v>
      </c>
      <c r="J1936" s="68"/>
      <c r="K1936" s="68"/>
      <c r="L1936" s="68"/>
      <c r="M1936" s="68"/>
      <c r="N1936" s="348"/>
      <c r="O1936" s="348"/>
      <c r="P1936" s="214">
        <v>0</v>
      </c>
      <c r="Q1936" s="214">
        <v>414.45</v>
      </c>
      <c r="R1936" s="68" t="s">
        <v>1479</v>
      </c>
      <c r="S1936" s="349"/>
      <c r="T1936" s="272"/>
    </row>
    <row r="1937" spans="1:20" ht="51">
      <c r="A1937" s="191" t="s">
        <v>550</v>
      </c>
      <c r="B1937" s="68"/>
      <c r="C1937" s="212" t="s">
        <v>589</v>
      </c>
      <c r="D1937" s="213">
        <v>45770</v>
      </c>
      <c r="E1937" s="191" t="s">
        <v>4973</v>
      </c>
      <c r="F1937" s="191" t="s">
        <v>3</v>
      </c>
      <c r="G1937" s="191">
        <v>2279837</v>
      </c>
      <c r="H1937" s="68"/>
      <c r="I1937" s="197" t="s">
        <v>6410</v>
      </c>
      <c r="J1937" s="68"/>
      <c r="K1937" s="68"/>
      <c r="L1937" s="68"/>
      <c r="M1937" s="68"/>
      <c r="N1937" s="348"/>
      <c r="O1937" s="348"/>
      <c r="P1937" s="214">
        <v>0</v>
      </c>
      <c r="Q1937" s="214">
        <v>1286.33</v>
      </c>
      <c r="R1937" s="68" t="s">
        <v>1479</v>
      </c>
      <c r="S1937" s="349"/>
      <c r="T1937" s="272"/>
    </row>
    <row r="1938" spans="1:20" ht="51">
      <c r="A1938" s="191">
        <v>46</v>
      </c>
      <c r="B1938" s="68"/>
      <c r="C1938" s="212" t="s">
        <v>1367</v>
      </c>
      <c r="D1938" s="213">
        <v>45770</v>
      </c>
      <c r="E1938" s="191" t="s">
        <v>4974</v>
      </c>
      <c r="F1938" s="191" t="s">
        <v>3</v>
      </c>
      <c r="G1938" s="191">
        <v>2279886</v>
      </c>
      <c r="H1938" s="68"/>
      <c r="I1938" s="197" t="s">
        <v>6411</v>
      </c>
      <c r="J1938" s="68"/>
      <c r="K1938" s="68"/>
      <c r="L1938" s="68"/>
      <c r="M1938" s="68"/>
      <c r="N1938" s="348"/>
      <c r="O1938" s="348"/>
      <c r="P1938" s="214">
        <v>0</v>
      </c>
      <c r="Q1938" s="214">
        <v>7507.8</v>
      </c>
      <c r="R1938" s="68" t="s">
        <v>1479</v>
      </c>
      <c r="S1938" s="349"/>
      <c r="T1938" s="272"/>
    </row>
    <row r="1939" spans="1:20" ht="63.75">
      <c r="A1939" s="191">
        <v>650</v>
      </c>
      <c r="B1939" s="68"/>
      <c r="C1939" s="212" t="s">
        <v>175</v>
      </c>
      <c r="D1939" s="213">
        <v>45770</v>
      </c>
      <c r="E1939" s="191" t="s">
        <v>4975</v>
      </c>
      <c r="F1939" s="191" t="s">
        <v>3</v>
      </c>
      <c r="G1939" s="191">
        <v>2279915</v>
      </c>
      <c r="H1939" s="68"/>
      <c r="I1939" s="197" t="s">
        <v>6412</v>
      </c>
      <c r="J1939" s="68"/>
      <c r="K1939" s="68"/>
      <c r="L1939" s="68"/>
      <c r="M1939" s="68"/>
      <c r="N1939" s="348"/>
      <c r="O1939" s="348"/>
      <c r="P1939" s="214">
        <v>0</v>
      </c>
      <c r="Q1939" s="214">
        <v>3535.8</v>
      </c>
      <c r="R1939" s="68" t="s">
        <v>1479</v>
      </c>
      <c r="S1939" s="349"/>
      <c r="T1939" s="272"/>
    </row>
    <row r="1940" spans="1:20" ht="114.75">
      <c r="A1940" s="191">
        <v>86</v>
      </c>
      <c r="B1940" s="68"/>
      <c r="C1940" s="212" t="s">
        <v>50</v>
      </c>
      <c r="D1940" s="213">
        <v>45770</v>
      </c>
      <c r="E1940" s="191" t="s">
        <v>4977</v>
      </c>
      <c r="F1940" s="191" t="s">
        <v>599</v>
      </c>
      <c r="G1940" s="191">
        <v>23195</v>
      </c>
      <c r="H1940" s="68"/>
      <c r="I1940" s="197" t="s">
        <v>6414</v>
      </c>
      <c r="J1940" s="68"/>
      <c r="K1940" s="68"/>
      <c r="L1940" s="68"/>
      <c r="M1940" s="68"/>
      <c r="N1940" s="348"/>
      <c r="O1940" s="348"/>
      <c r="P1940" s="214">
        <v>5614172.6299999999</v>
      </c>
      <c r="Q1940" s="214">
        <v>0</v>
      </c>
      <c r="R1940" s="68" t="s">
        <v>1479</v>
      </c>
      <c r="S1940" s="349"/>
      <c r="T1940" s="272"/>
    </row>
    <row r="1941" spans="1:20" ht="76.5">
      <c r="A1941" s="191" t="s">
        <v>544</v>
      </c>
      <c r="B1941" s="68"/>
      <c r="C1941" s="212" t="s">
        <v>679</v>
      </c>
      <c r="D1941" s="213">
        <v>45770</v>
      </c>
      <c r="E1941" s="191" t="s">
        <v>4979</v>
      </c>
      <c r="F1941" s="191" t="s">
        <v>6</v>
      </c>
      <c r="G1941" s="191">
        <v>2208978</v>
      </c>
      <c r="H1941" s="68"/>
      <c r="I1941" s="197" t="s">
        <v>6416</v>
      </c>
      <c r="J1941" s="68"/>
      <c r="K1941" s="68"/>
      <c r="L1941" s="68"/>
      <c r="M1941" s="68"/>
      <c r="N1941" s="348"/>
      <c r="O1941" s="348"/>
      <c r="P1941" s="214">
        <v>0</v>
      </c>
      <c r="Q1941" s="214">
        <v>24832.84</v>
      </c>
      <c r="R1941" s="68" t="s">
        <v>1479</v>
      </c>
      <c r="S1941" s="349"/>
      <c r="T1941" s="272"/>
    </row>
    <row r="1942" spans="1:20" ht="63.75">
      <c r="A1942" s="191">
        <v>340</v>
      </c>
      <c r="B1942" s="68"/>
      <c r="C1942" s="212" t="s">
        <v>136</v>
      </c>
      <c r="D1942" s="213">
        <v>45770</v>
      </c>
      <c r="E1942" s="191" t="s">
        <v>4980</v>
      </c>
      <c r="F1942" s="191" t="s">
        <v>6</v>
      </c>
      <c r="G1942" s="191">
        <v>3110032</v>
      </c>
      <c r="H1942" s="68"/>
      <c r="I1942" s="197" t="s">
        <v>6417</v>
      </c>
      <c r="J1942" s="68"/>
      <c r="K1942" s="68"/>
      <c r="L1942" s="68"/>
      <c r="M1942" s="68"/>
      <c r="N1942" s="348"/>
      <c r="O1942" s="348"/>
      <c r="P1942" s="214">
        <v>0</v>
      </c>
      <c r="Q1942" s="214">
        <v>41912.89</v>
      </c>
      <c r="R1942" s="68" t="s">
        <v>1479</v>
      </c>
      <c r="S1942" s="349"/>
      <c r="T1942" s="272"/>
    </row>
    <row r="1943" spans="1:20" ht="63.75">
      <c r="A1943" s="191">
        <v>340</v>
      </c>
      <c r="B1943" s="68"/>
      <c r="C1943" s="212" t="s">
        <v>136</v>
      </c>
      <c r="D1943" s="213">
        <v>45770</v>
      </c>
      <c r="E1943" s="191" t="s">
        <v>4981</v>
      </c>
      <c r="F1943" s="191" t="s">
        <v>14</v>
      </c>
      <c r="G1943" s="191">
        <v>3110033</v>
      </c>
      <c r="H1943" s="68"/>
      <c r="I1943" s="197" t="s">
        <v>6418</v>
      </c>
      <c r="J1943" s="68"/>
      <c r="K1943" s="68"/>
      <c r="L1943" s="68"/>
      <c r="M1943" s="68"/>
      <c r="N1943" s="348"/>
      <c r="O1943" s="348"/>
      <c r="P1943" s="214">
        <v>60</v>
      </c>
      <c r="Q1943" s="214">
        <v>0</v>
      </c>
      <c r="R1943" s="68" t="s">
        <v>1479</v>
      </c>
      <c r="S1943" s="349"/>
      <c r="T1943" s="272"/>
    </row>
    <row r="1944" spans="1:20" ht="76.5">
      <c r="A1944" s="191">
        <v>117</v>
      </c>
      <c r="B1944" s="68"/>
      <c r="C1944" s="212" t="s">
        <v>54</v>
      </c>
      <c r="D1944" s="213">
        <v>45770</v>
      </c>
      <c r="E1944" s="191" t="s">
        <v>4982</v>
      </c>
      <c r="F1944" s="191" t="s">
        <v>10</v>
      </c>
      <c r="G1944" s="191">
        <v>1125265</v>
      </c>
      <c r="H1944" s="68"/>
      <c r="I1944" s="197" t="s">
        <v>6419</v>
      </c>
      <c r="J1944" s="68"/>
      <c r="K1944" s="68"/>
      <c r="L1944" s="68"/>
      <c r="M1944" s="68"/>
      <c r="N1944" s="348"/>
      <c r="O1944" s="348"/>
      <c r="P1944" s="214">
        <v>60</v>
      </c>
      <c r="Q1944" s="214">
        <v>0</v>
      </c>
      <c r="R1944" s="68" t="s">
        <v>1479</v>
      </c>
      <c r="S1944" s="349"/>
      <c r="T1944" s="272"/>
    </row>
    <row r="1945" spans="1:20" ht="89.25">
      <c r="A1945" s="191">
        <v>389</v>
      </c>
      <c r="B1945" s="68"/>
      <c r="C1945" s="212" t="s">
        <v>1401</v>
      </c>
      <c r="D1945" s="213">
        <v>45770</v>
      </c>
      <c r="E1945" s="191" t="s">
        <v>4983</v>
      </c>
      <c r="F1945" s="191" t="s">
        <v>10</v>
      </c>
      <c r="G1945" s="191">
        <v>1125272</v>
      </c>
      <c r="H1945" s="68"/>
      <c r="I1945" s="197" t="s">
        <v>6420</v>
      </c>
      <c r="J1945" s="68"/>
      <c r="K1945" s="68"/>
      <c r="L1945" s="68"/>
      <c r="M1945" s="68"/>
      <c r="N1945" s="348"/>
      <c r="O1945" s="348"/>
      <c r="P1945" s="214">
        <v>60</v>
      </c>
      <c r="Q1945" s="214">
        <v>0</v>
      </c>
      <c r="R1945" s="68" t="s">
        <v>1479</v>
      </c>
      <c r="S1945" s="349"/>
      <c r="T1945" s="272"/>
    </row>
    <row r="1946" spans="1:20" ht="76.5">
      <c r="A1946" s="191">
        <v>132</v>
      </c>
      <c r="B1946" s="68"/>
      <c r="C1946" s="212" t="s">
        <v>59</v>
      </c>
      <c r="D1946" s="213">
        <v>45770</v>
      </c>
      <c r="E1946" s="191" t="s">
        <v>4984</v>
      </c>
      <c r="F1946" s="191" t="s">
        <v>10</v>
      </c>
      <c r="G1946" s="191">
        <v>1125243</v>
      </c>
      <c r="H1946" s="68"/>
      <c r="I1946" s="197" t="s">
        <v>6421</v>
      </c>
      <c r="J1946" s="68"/>
      <c r="K1946" s="68"/>
      <c r="L1946" s="68"/>
      <c r="M1946" s="68"/>
      <c r="N1946" s="348"/>
      <c r="O1946" s="348"/>
      <c r="P1946" s="214">
        <v>360</v>
      </c>
      <c r="Q1946" s="214">
        <v>0</v>
      </c>
      <c r="R1946" s="68" t="s">
        <v>1479</v>
      </c>
      <c r="S1946" s="349"/>
      <c r="T1946" s="272"/>
    </row>
    <row r="1947" spans="1:20" ht="76.5">
      <c r="A1947" s="191">
        <v>132</v>
      </c>
      <c r="B1947" s="68"/>
      <c r="C1947" s="212" t="s">
        <v>59</v>
      </c>
      <c r="D1947" s="213">
        <v>45770</v>
      </c>
      <c r="E1947" s="191" t="s">
        <v>4985</v>
      </c>
      <c r="F1947" s="191" t="s">
        <v>10</v>
      </c>
      <c r="G1947" s="191">
        <v>1125244</v>
      </c>
      <c r="H1947" s="68"/>
      <c r="I1947" s="197" t="s">
        <v>6422</v>
      </c>
      <c r="J1947" s="68"/>
      <c r="K1947" s="68"/>
      <c r="L1947" s="68"/>
      <c r="M1947" s="68"/>
      <c r="N1947" s="348"/>
      <c r="O1947" s="348"/>
      <c r="P1947" s="214">
        <v>360</v>
      </c>
      <c r="Q1947" s="214">
        <v>0</v>
      </c>
      <c r="R1947" s="68" t="s">
        <v>1479</v>
      </c>
      <c r="S1947" s="349"/>
      <c r="T1947" s="272"/>
    </row>
    <row r="1948" spans="1:20" ht="89.25">
      <c r="A1948" s="191" t="s">
        <v>542</v>
      </c>
      <c r="B1948" s="68"/>
      <c r="C1948" s="212" t="s">
        <v>687</v>
      </c>
      <c r="D1948" s="213">
        <v>45770</v>
      </c>
      <c r="E1948" s="191" t="s">
        <v>4986</v>
      </c>
      <c r="F1948" s="191" t="s">
        <v>10</v>
      </c>
      <c r="G1948" s="191">
        <v>1125287</v>
      </c>
      <c r="H1948" s="68"/>
      <c r="I1948" s="197" t="s">
        <v>6423</v>
      </c>
      <c r="J1948" s="68"/>
      <c r="K1948" s="68"/>
      <c r="L1948" s="68"/>
      <c r="M1948" s="68"/>
      <c r="N1948" s="348"/>
      <c r="O1948" s="348"/>
      <c r="P1948" s="214">
        <v>60</v>
      </c>
      <c r="Q1948" s="214">
        <v>0</v>
      </c>
      <c r="R1948" s="68" t="s">
        <v>1479</v>
      </c>
      <c r="S1948" s="349"/>
      <c r="T1948" s="272"/>
    </row>
    <row r="1949" spans="1:20" ht="51">
      <c r="A1949" s="191">
        <v>46</v>
      </c>
      <c r="B1949" s="68"/>
      <c r="C1949" s="212" t="s">
        <v>1367</v>
      </c>
      <c r="D1949" s="213">
        <v>45771</v>
      </c>
      <c r="E1949" s="191" t="s">
        <v>4987</v>
      </c>
      <c r="F1949" s="191" t="s">
        <v>3</v>
      </c>
      <c r="G1949" s="191">
        <v>2280235</v>
      </c>
      <c r="H1949" s="68"/>
      <c r="I1949" s="197" t="s">
        <v>6424</v>
      </c>
      <c r="J1949" s="68"/>
      <c r="K1949" s="68"/>
      <c r="L1949" s="68"/>
      <c r="M1949" s="68"/>
      <c r="N1949" s="348"/>
      <c r="O1949" s="348"/>
      <c r="P1949" s="214">
        <v>0</v>
      </c>
      <c r="Q1949" s="214">
        <v>891</v>
      </c>
      <c r="R1949" s="68" t="s">
        <v>1479</v>
      </c>
      <c r="S1949" s="349"/>
      <c r="T1949" s="272"/>
    </row>
    <row r="1950" spans="1:20" ht="51">
      <c r="A1950" s="191">
        <v>650</v>
      </c>
      <c r="B1950" s="68"/>
      <c r="C1950" s="212" t="s">
        <v>175</v>
      </c>
      <c r="D1950" s="213">
        <v>45771</v>
      </c>
      <c r="E1950" s="191" t="s">
        <v>4988</v>
      </c>
      <c r="F1950" s="191" t="s">
        <v>3</v>
      </c>
      <c r="G1950" s="191">
        <v>2280247</v>
      </c>
      <c r="H1950" s="68"/>
      <c r="I1950" s="197" t="s">
        <v>6425</v>
      </c>
      <c r="J1950" s="68"/>
      <c r="K1950" s="68"/>
      <c r="L1950" s="68"/>
      <c r="M1950" s="68"/>
      <c r="N1950" s="348"/>
      <c r="O1950" s="348"/>
      <c r="P1950" s="214">
        <v>0</v>
      </c>
      <c r="Q1950" s="214">
        <v>18</v>
      </c>
      <c r="R1950" s="68" t="s">
        <v>1479</v>
      </c>
      <c r="S1950" s="349"/>
      <c r="T1950" s="272"/>
    </row>
    <row r="1951" spans="1:20" ht="51">
      <c r="A1951" s="191">
        <v>650</v>
      </c>
      <c r="B1951" s="68"/>
      <c r="C1951" s="212" t="s">
        <v>175</v>
      </c>
      <c r="D1951" s="213">
        <v>45771</v>
      </c>
      <c r="E1951" s="191" t="s">
        <v>4989</v>
      </c>
      <c r="F1951" s="191" t="s">
        <v>3</v>
      </c>
      <c r="G1951" s="191">
        <v>2280242</v>
      </c>
      <c r="H1951" s="68"/>
      <c r="I1951" s="197" t="s">
        <v>6426</v>
      </c>
      <c r="J1951" s="68"/>
      <c r="K1951" s="68"/>
      <c r="L1951" s="68"/>
      <c r="M1951" s="68"/>
      <c r="N1951" s="348"/>
      <c r="O1951" s="348"/>
      <c r="P1951" s="214">
        <v>0</v>
      </c>
      <c r="Q1951" s="214">
        <v>18</v>
      </c>
      <c r="R1951" s="68" t="s">
        <v>1479</v>
      </c>
      <c r="S1951" s="349"/>
      <c r="T1951" s="272"/>
    </row>
    <row r="1952" spans="1:20" ht="51">
      <c r="A1952" s="191">
        <v>650</v>
      </c>
      <c r="B1952" s="68"/>
      <c r="C1952" s="212" t="s">
        <v>175</v>
      </c>
      <c r="D1952" s="213">
        <v>45771</v>
      </c>
      <c r="E1952" s="191" t="s">
        <v>4990</v>
      </c>
      <c r="F1952" s="191" t="s">
        <v>3</v>
      </c>
      <c r="G1952" s="191">
        <v>2280244</v>
      </c>
      <c r="H1952" s="68"/>
      <c r="I1952" s="197" t="s">
        <v>6427</v>
      </c>
      <c r="J1952" s="68"/>
      <c r="K1952" s="68"/>
      <c r="L1952" s="68"/>
      <c r="M1952" s="68"/>
      <c r="N1952" s="348"/>
      <c r="O1952" s="348"/>
      <c r="P1952" s="214">
        <v>0</v>
      </c>
      <c r="Q1952" s="214">
        <v>18</v>
      </c>
      <c r="R1952" s="68" t="s">
        <v>1479</v>
      </c>
      <c r="S1952" s="349"/>
      <c r="T1952" s="272"/>
    </row>
    <row r="1953" spans="1:20" ht="51">
      <c r="A1953" s="191">
        <v>650</v>
      </c>
      <c r="B1953" s="68"/>
      <c r="C1953" s="212" t="s">
        <v>175</v>
      </c>
      <c r="D1953" s="213">
        <v>45771</v>
      </c>
      <c r="E1953" s="191" t="s">
        <v>4991</v>
      </c>
      <c r="F1953" s="191" t="s">
        <v>3</v>
      </c>
      <c r="G1953" s="191">
        <v>2280246</v>
      </c>
      <c r="H1953" s="68"/>
      <c r="I1953" s="197" t="s">
        <v>6428</v>
      </c>
      <c r="J1953" s="68"/>
      <c r="K1953" s="68"/>
      <c r="L1953" s="68"/>
      <c r="M1953" s="68"/>
      <c r="N1953" s="348"/>
      <c r="O1953" s="348"/>
      <c r="P1953" s="214">
        <v>0</v>
      </c>
      <c r="Q1953" s="214">
        <v>36</v>
      </c>
      <c r="R1953" s="68" t="s">
        <v>1479</v>
      </c>
      <c r="S1953" s="349"/>
      <c r="T1953" s="272"/>
    </row>
    <row r="1954" spans="1:20" ht="51">
      <c r="A1954" s="191">
        <v>383</v>
      </c>
      <c r="B1954" s="68"/>
      <c r="C1954" s="212" t="s">
        <v>1242</v>
      </c>
      <c r="D1954" s="213">
        <v>45771</v>
      </c>
      <c r="E1954" s="191" t="s">
        <v>4992</v>
      </c>
      <c r="F1954" s="191" t="s">
        <v>3</v>
      </c>
      <c r="G1954" s="191">
        <v>2280292</v>
      </c>
      <c r="H1954" s="68"/>
      <c r="I1954" s="197" t="s">
        <v>6429</v>
      </c>
      <c r="J1954" s="68"/>
      <c r="K1954" s="68"/>
      <c r="L1954" s="68"/>
      <c r="M1954" s="68"/>
      <c r="N1954" s="348"/>
      <c r="O1954" s="348"/>
      <c r="P1954" s="214">
        <v>0</v>
      </c>
      <c r="Q1954" s="214">
        <v>351</v>
      </c>
      <c r="R1954" s="68" t="s">
        <v>1479</v>
      </c>
      <c r="S1954" s="349"/>
      <c r="T1954" s="272"/>
    </row>
    <row r="1955" spans="1:20" ht="63.75">
      <c r="A1955" s="191">
        <v>16</v>
      </c>
      <c r="B1955" s="68"/>
      <c r="C1955" s="212" t="s">
        <v>40</v>
      </c>
      <c r="D1955" s="213">
        <v>45771</v>
      </c>
      <c r="E1955" s="191" t="s">
        <v>4993</v>
      </c>
      <c r="F1955" s="191" t="s">
        <v>3</v>
      </c>
      <c r="G1955" s="191">
        <v>2280263</v>
      </c>
      <c r="H1955" s="68"/>
      <c r="I1955" s="197" t="s">
        <v>6430</v>
      </c>
      <c r="J1955" s="68"/>
      <c r="K1955" s="68"/>
      <c r="L1955" s="68"/>
      <c r="M1955" s="68"/>
      <c r="N1955" s="348"/>
      <c r="O1955" s="348"/>
      <c r="P1955" s="214">
        <v>0</v>
      </c>
      <c r="Q1955" s="214">
        <v>8000</v>
      </c>
      <c r="R1955" s="68" t="s">
        <v>1479</v>
      </c>
      <c r="S1955" s="349"/>
      <c r="T1955" s="272"/>
    </row>
    <row r="1956" spans="1:20" ht="51">
      <c r="A1956" s="191">
        <v>650</v>
      </c>
      <c r="B1956" s="68"/>
      <c r="C1956" s="212" t="s">
        <v>175</v>
      </c>
      <c r="D1956" s="213">
        <v>45771</v>
      </c>
      <c r="E1956" s="191" t="s">
        <v>4994</v>
      </c>
      <c r="F1956" s="191" t="s">
        <v>3</v>
      </c>
      <c r="G1956" s="191">
        <v>2280268</v>
      </c>
      <c r="H1956" s="68"/>
      <c r="I1956" s="197" t="s">
        <v>6431</v>
      </c>
      <c r="J1956" s="68"/>
      <c r="K1956" s="68"/>
      <c r="L1956" s="68"/>
      <c r="M1956" s="68"/>
      <c r="N1956" s="348"/>
      <c r="O1956" s="348"/>
      <c r="P1956" s="214">
        <v>0</v>
      </c>
      <c r="Q1956" s="214">
        <v>553</v>
      </c>
      <c r="R1956" s="68" t="s">
        <v>1479</v>
      </c>
      <c r="S1956" s="349"/>
      <c r="T1956" s="272"/>
    </row>
    <row r="1957" spans="1:20" ht="63.75">
      <c r="A1957" s="191">
        <v>152</v>
      </c>
      <c r="B1957" s="68"/>
      <c r="C1957" s="212" t="s">
        <v>72</v>
      </c>
      <c r="D1957" s="213">
        <v>45771</v>
      </c>
      <c r="E1957" s="191" t="s">
        <v>4995</v>
      </c>
      <c r="F1957" s="191" t="s">
        <v>3</v>
      </c>
      <c r="G1957" s="191">
        <v>2280302</v>
      </c>
      <c r="H1957" s="68"/>
      <c r="I1957" s="197" t="s">
        <v>6432</v>
      </c>
      <c r="J1957" s="68"/>
      <c r="K1957" s="68"/>
      <c r="L1957" s="68"/>
      <c r="M1957" s="68"/>
      <c r="N1957" s="348"/>
      <c r="O1957" s="348"/>
      <c r="P1957" s="214">
        <v>0</v>
      </c>
      <c r="Q1957" s="214">
        <v>929.74</v>
      </c>
      <c r="R1957" s="68" t="s">
        <v>1479</v>
      </c>
      <c r="S1957" s="349"/>
      <c r="T1957" s="272"/>
    </row>
    <row r="1958" spans="1:20" ht="51">
      <c r="A1958" s="191">
        <v>650</v>
      </c>
      <c r="B1958" s="68"/>
      <c r="C1958" s="212" t="s">
        <v>175</v>
      </c>
      <c r="D1958" s="213">
        <v>45771</v>
      </c>
      <c r="E1958" s="191" t="s">
        <v>4996</v>
      </c>
      <c r="F1958" s="191" t="s">
        <v>3</v>
      </c>
      <c r="G1958" s="191">
        <v>2280348</v>
      </c>
      <c r="H1958" s="68"/>
      <c r="I1958" s="197" t="s">
        <v>6433</v>
      </c>
      <c r="J1958" s="68"/>
      <c r="K1958" s="68"/>
      <c r="L1958" s="68"/>
      <c r="M1958" s="68"/>
      <c r="N1958" s="348"/>
      <c r="O1958" s="348"/>
      <c r="P1958" s="214">
        <v>0</v>
      </c>
      <c r="Q1958" s="214">
        <v>553</v>
      </c>
      <c r="R1958" s="68" t="s">
        <v>1479</v>
      </c>
      <c r="S1958" s="349"/>
      <c r="T1958" s="272"/>
    </row>
    <row r="1959" spans="1:20" ht="63.75">
      <c r="A1959" s="191">
        <v>53</v>
      </c>
      <c r="B1959" s="68"/>
      <c r="C1959" s="212" t="s">
        <v>1372</v>
      </c>
      <c r="D1959" s="213">
        <v>45771</v>
      </c>
      <c r="E1959" s="191" t="s">
        <v>4997</v>
      </c>
      <c r="F1959" s="191" t="s">
        <v>3</v>
      </c>
      <c r="G1959" s="191">
        <v>2280375</v>
      </c>
      <c r="H1959" s="68"/>
      <c r="I1959" s="197" t="s">
        <v>6434</v>
      </c>
      <c r="J1959" s="68"/>
      <c r="K1959" s="68"/>
      <c r="L1959" s="68"/>
      <c r="M1959" s="68"/>
      <c r="N1959" s="348"/>
      <c r="O1959" s="348"/>
      <c r="P1959" s="214">
        <v>0</v>
      </c>
      <c r="Q1959" s="214">
        <v>30</v>
      </c>
      <c r="R1959" s="68" t="s">
        <v>1479</v>
      </c>
      <c r="S1959" s="349"/>
      <c r="T1959" s="272"/>
    </row>
    <row r="1960" spans="1:20" ht="51">
      <c r="A1960" s="191">
        <v>383</v>
      </c>
      <c r="B1960" s="68"/>
      <c r="C1960" s="212" t="s">
        <v>1242</v>
      </c>
      <c r="D1960" s="213">
        <v>45771</v>
      </c>
      <c r="E1960" s="191" t="s">
        <v>4998</v>
      </c>
      <c r="F1960" s="191" t="s">
        <v>3</v>
      </c>
      <c r="G1960" s="191">
        <v>2280377</v>
      </c>
      <c r="H1960" s="68"/>
      <c r="I1960" s="197" t="s">
        <v>6435</v>
      </c>
      <c r="J1960" s="68"/>
      <c r="K1960" s="68"/>
      <c r="L1960" s="68"/>
      <c r="M1960" s="68"/>
      <c r="N1960" s="348"/>
      <c r="O1960" s="348"/>
      <c r="P1960" s="214">
        <v>0</v>
      </c>
      <c r="Q1960" s="214">
        <v>54</v>
      </c>
      <c r="R1960" s="68" t="s">
        <v>1479</v>
      </c>
      <c r="S1960" s="349"/>
      <c r="T1960" s="272"/>
    </row>
    <row r="1961" spans="1:20" ht="63.75">
      <c r="A1961" s="191">
        <v>16</v>
      </c>
      <c r="B1961" s="68"/>
      <c r="C1961" s="212" t="s">
        <v>40</v>
      </c>
      <c r="D1961" s="213">
        <v>45771</v>
      </c>
      <c r="E1961" s="191" t="s">
        <v>4999</v>
      </c>
      <c r="F1961" s="191" t="s">
        <v>3</v>
      </c>
      <c r="G1961" s="191">
        <v>2280381</v>
      </c>
      <c r="H1961" s="68"/>
      <c r="I1961" s="197" t="s">
        <v>6436</v>
      </c>
      <c r="J1961" s="68"/>
      <c r="K1961" s="68"/>
      <c r="L1961" s="68"/>
      <c r="M1961" s="68"/>
      <c r="N1961" s="348"/>
      <c r="O1961" s="348"/>
      <c r="P1961" s="214">
        <v>0</v>
      </c>
      <c r="Q1961" s="214">
        <v>42000</v>
      </c>
      <c r="R1961" s="68" t="s">
        <v>1479</v>
      </c>
      <c r="S1961" s="349"/>
      <c r="T1961" s="272"/>
    </row>
    <row r="1962" spans="1:20" ht="51">
      <c r="A1962" s="191" t="s">
        <v>541</v>
      </c>
      <c r="B1962" s="68"/>
      <c r="C1962" s="212" t="s">
        <v>590</v>
      </c>
      <c r="D1962" s="213">
        <v>45771</v>
      </c>
      <c r="E1962" s="191" t="s">
        <v>5000</v>
      </c>
      <c r="F1962" s="191" t="s">
        <v>3</v>
      </c>
      <c r="G1962" s="191">
        <v>2280204</v>
      </c>
      <c r="H1962" s="68"/>
      <c r="I1962" s="197" t="s">
        <v>6437</v>
      </c>
      <c r="J1962" s="68"/>
      <c r="K1962" s="68"/>
      <c r="L1962" s="68"/>
      <c r="M1962" s="68"/>
      <c r="N1962" s="348"/>
      <c r="O1962" s="348"/>
      <c r="P1962" s="214">
        <v>0</v>
      </c>
      <c r="Q1962" s="214">
        <v>10465.5</v>
      </c>
      <c r="R1962" s="68" t="s">
        <v>1479</v>
      </c>
      <c r="S1962" s="349"/>
      <c r="T1962" s="272"/>
    </row>
    <row r="1963" spans="1:20" ht="63.75">
      <c r="A1963" s="191">
        <v>310</v>
      </c>
      <c r="B1963" s="68"/>
      <c r="C1963" s="212" t="s">
        <v>131</v>
      </c>
      <c r="D1963" s="213">
        <v>45771</v>
      </c>
      <c r="E1963" s="191" t="s">
        <v>5001</v>
      </c>
      <c r="F1963" s="191" t="s">
        <v>3</v>
      </c>
      <c r="G1963" s="191">
        <v>2280206</v>
      </c>
      <c r="H1963" s="68"/>
      <c r="I1963" s="197" t="s">
        <v>6438</v>
      </c>
      <c r="J1963" s="68"/>
      <c r="K1963" s="68"/>
      <c r="L1963" s="68"/>
      <c r="M1963" s="68"/>
      <c r="N1963" s="348"/>
      <c r="O1963" s="348"/>
      <c r="P1963" s="214">
        <v>0</v>
      </c>
      <c r="Q1963" s="214">
        <v>1766</v>
      </c>
      <c r="R1963" s="68" t="s">
        <v>1479</v>
      </c>
      <c r="S1963" s="349"/>
      <c r="T1963" s="272"/>
    </row>
    <row r="1964" spans="1:20" ht="51">
      <c r="A1964" s="191">
        <v>132</v>
      </c>
      <c r="B1964" s="68"/>
      <c r="C1964" s="212" t="s">
        <v>59</v>
      </c>
      <c r="D1964" s="213">
        <v>45771</v>
      </c>
      <c r="E1964" s="191" t="s">
        <v>5002</v>
      </c>
      <c r="F1964" s="191" t="s">
        <v>3</v>
      </c>
      <c r="G1964" s="191">
        <v>2280227</v>
      </c>
      <c r="H1964" s="68"/>
      <c r="I1964" s="197" t="s">
        <v>6439</v>
      </c>
      <c r="J1964" s="68"/>
      <c r="K1964" s="68"/>
      <c r="L1964" s="68"/>
      <c r="M1964" s="68"/>
      <c r="N1964" s="348"/>
      <c r="O1964" s="348"/>
      <c r="P1964" s="214">
        <v>0</v>
      </c>
      <c r="Q1964" s="214">
        <v>5000</v>
      </c>
      <c r="R1964" s="68" t="s">
        <v>1479</v>
      </c>
      <c r="S1964" s="349"/>
      <c r="T1964" s="272"/>
    </row>
    <row r="1965" spans="1:20" ht="51">
      <c r="A1965" s="191">
        <v>47</v>
      </c>
      <c r="B1965" s="68"/>
      <c r="C1965" s="212" t="s">
        <v>45</v>
      </c>
      <c r="D1965" s="213">
        <v>45771</v>
      </c>
      <c r="E1965" s="191" t="s">
        <v>5003</v>
      </c>
      <c r="F1965" s="191" t="s">
        <v>3</v>
      </c>
      <c r="G1965" s="191">
        <v>2280241</v>
      </c>
      <c r="H1965" s="68"/>
      <c r="I1965" s="197" t="s">
        <v>6440</v>
      </c>
      <c r="J1965" s="68"/>
      <c r="K1965" s="68"/>
      <c r="L1965" s="68"/>
      <c r="M1965" s="68"/>
      <c r="N1965" s="348"/>
      <c r="O1965" s="348"/>
      <c r="P1965" s="214">
        <v>0</v>
      </c>
      <c r="Q1965" s="214">
        <v>135817.34</v>
      </c>
      <c r="R1965" s="68" t="s">
        <v>1479</v>
      </c>
      <c r="S1965" s="349"/>
      <c r="T1965" s="272"/>
    </row>
    <row r="1966" spans="1:20" ht="51">
      <c r="A1966" s="191">
        <v>423</v>
      </c>
      <c r="B1966" s="68"/>
      <c r="C1966" s="212" t="s">
        <v>150</v>
      </c>
      <c r="D1966" s="213">
        <v>45771</v>
      </c>
      <c r="E1966" s="191" t="s">
        <v>5004</v>
      </c>
      <c r="F1966" s="191" t="s">
        <v>3</v>
      </c>
      <c r="G1966" s="191">
        <v>2280260</v>
      </c>
      <c r="H1966" s="68"/>
      <c r="I1966" s="197" t="s">
        <v>6441</v>
      </c>
      <c r="J1966" s="68"/>
      <c r="K1966" s="68"/>
      <c r="L1966" s="68"/>
      <c r="M1966" s="68"/>
      <c r="N1966" s="348"/>
      <c r="O1966" s="348"/>
      <c r="P1966" s="214">
        <v>0</v>
      </c>
      <c r="Q1966" s="214">
        <v>4454.3999999999996</v>
      </c>
      <c r="R1966" s="68" t="s">
        <v>1479</v>
      </c>
      <c r="S1966" s="349"/>
      <c r="T1966" s="272"/>
    </row>
    <row r="1967" spans="1:20" ht="51">
      <c r="A1967" s="191">
        <v>423</v>
      </c>
      <c r="B1967" s="68"/>
      <c r="C1967" s="212" t="s">
        <v>150</v>
      </c>
      <c r="D1967" s="213">
        <v>45771</v>
      </c>
      <c r="E1967" s="191" t="s">
        <v>5005</v>
      </c>
      <c r="F1967" s="191" t="s">
        <v>3</v>
      </c>
      <c r="G1967" s="191">
        <v>2280261</v>
      </c>
      <c r="H1967" s="68"/>
      <c r="I1967" s="197" t="s">
        <v>6442</v>
      </c>
      <c r="J1967" s="68"/>
      <c r="K1967" s="68"/>
      <c r="L1967" s="68"/>
      <c r="M1967" s="68"/>
      <c r="N1967" s="348"/>
      <c r="O1967" s="348"/>
      <c r="P1967" s="214">
        <v>0</v>
      </c>
      <c r="Q1967" s="214">
        <v>2784</v>
      </c>
      <c r="R1967" s="68" t="s">
        <v>1479</v>
      </c>
      <c r="S1967" s="349"/>
      <c r="T1967" s="272"/>
    </row>
    <row r="1968" spans="1:20" ht="38.25">
      <c r="A1968" s="191">
        <v>389</v>
      </c>
      <c r="B1968" s="68"/>
      <c r="C1968" s="212" t="s">
        <v>1401</v>
      </c>
      <c r="D1968" s="213">
        <v>45771</v>
      </c>
      <c r="E1968" s="191" t="s">
        <v>5006</v>
      </c>
      <c r="F1968" s="191" t="s">
        <v>3</v>
      </c>
      <c r="G1968" s="191">
        <v>2280274</v>
      </c>
      <c r="H1968" s="68"/>
      <c r="I1968" s="197" t="s">
        <v>6443</v>
      </c>
      <c r="J1968" s="68"/>
      <c r="K1968" s="68"/>
      <c r="L1968" s="68"/>
      <c r="M1968" s="68"/>
      <c r="N1968" s="348"/>
      <c r="O1968" s="348"/>
      <c r="P1968" s="214">
        <v>0</v>
      </c>
      <c r="Q1968" s="214">
        <v>2436</v>
      </c>
      <c r="R1968" s="68" t="s">
        <v>1479</v>
      </c>
      <c r="S1968" s="349"/>
      <c r="T1968" s="272"/>
    </row>
    <row r="1969" spans="1:20" ht="51">
      <c r="A1969" s="191">
        <v>670</v>
      </c>
      <c r="B1969" s="68"/>
      <c r="C1969" s="212" t="s">
        <v>178</v>
      </c>
      <c r="D1969" s="213">
        <v>45771</v>
      </c>
      <c r="E1969" s="191" t="s">
        <v>5007</v>
      </c>
      <c r="F1969" s="191" t="s">
        <v>3</v>
      </c>
      <c r="G1969" s="191">
        <v>2280275</v>
      </c>
      <c r="H1969" s="68"/>
      <c r="I1969" s="197" t="s">
        <v>6444</v>
      </c>
      <c r="J1969" s="68"/>
      <c r="K1969" s="68"/>
      <c r="L1969" s="68"/>
      <c r="M1969" s="68"/>
      <c r="N1969" s="348"/>
      <c r="O1969" s="348"/>
      <c r="P1969" s="214">
        <v>0</v>
      </c>
      <c r="Q1969" s="214">
        <v>516</v>
      </c>
      <c r="R1969" s="68" t="s">
        <v>1479</v>
      </c>
      <c r="S1969" s="349"/>
      <c r="T1969" s="272"/>
    </row>
    <row r="1970" spans="1:20" ht="51">
      <c r="A1970" s="191">
        <v>660</v>
      </c>
      <c r="B1970" s="68"/>
      <c r="C1970" s="212" t="s">
        <v>176</v>
      </c>
      <c r="D1970" s="213">
        <v>45771</v>
      </c>
      <c r="E1970" s="191" t="s">
        <v>5008</v>
      </c>
      <c r="F1970" s="191" t="s">
        <v>3</v>
      </c>
      <c r="G1970" s="191">
        <v>2280289</v>
      </c>
      <c r="H1970" s="68"/>
      <c r="I1970" s="197" t="s">
        <v>6445</v>
      </c>
      <c r="J1970" s="68"/>
      <c r="K1970" s="68"/>
      <c r="L1970" s="68"/>
      <c r="M1970" s="68"/>
      <c r="N1970" s="348"/>
      <c r="O1970" s="348"/>
      <c r="P1970" s="214">
        <v>0</v>
      </c>
      <c r="Q1970" s="214">
        <v>140</v>
      </c>
      <c r="R1970" s="68" t="s">
        <v>1479</v>
      </c>
      <c r="S1970" s="349"/>
      <c r="T1970" s="272"/>
    </row>
    <row r="1971" spans="1:20" ht="51">
      <c r="A1971" s="191" t="s">
        <v>542</v>
      </c>
      <c r="B1971" s="68"/>
      <c r="C1971" s="212" t="s">
        <v>687</v>
      </c>
      <c r="D1971" s="213">
        <v>45771</v>
      </c>
      <c r="E1971" s="191" t="s">
        <v>5009</v>
      </c>
      <c r="F1971" s="191" t="s">
        <v>10</v>
      </c>
      <c r="G1971" s="191">
        <v>19842</v>
      </c>
      <c r="H1971" s="68"/>
      <c r="I1971" s="197" t="s">
        <v>6446</v>
      </c>
      <c r="J1971" s="68"/>
      <c r="K1971" s="68"/>
      <c r="L1971" s="68"/>
      <c r="M1971" s="68"/>
      <c r="N1971" s="348"/>
      <c r="O1971" s="348"/>
      <c r="P1971" s="214">
        <v>792.45</v>
      </c>
      <c r="Q1971" s="214">
        <v>0</v>
      </c>
      <c r="R1971" s="68" t="s">
        <v>1479</v>
      </c>
      <c r="S1971" s="349"/>
      <c r="T1971" s="272"/>
    </row>
    <row r="1972" spans="1:20" ht="63.75">
      <c r="A1972" s="191">
        <v>597</v>
      </c>
      <c r="B1972" s="68"/>
      <c r="C1972" s="212" t="s">
        <v>673</v>
      </c>
      <c r="D1972" s="213">
        <v>45771</v>
      </c>
      <c r="E1972" s="191" t="s">
        <v>5010</v>
      </c>
      <c r="F1972" s="191" t="s">
        <v>6</v>
      </c>
      <c r="G1972" s="191">
        <v>3111645</v>
      </c>
      <c r="H1972" s="68"/>
      <c r="I1972" s="197" t="s">
        <v>6447</v>
      </c>
      <c r="J1972" s="68"/>
      <c r="K1972" s="68"/>
      <c r="L1972" s="68"/>
      <c r="M1972" s="68"/>
      <c r="N1972" s="348"/>
      <c r="O1972" s="348"/>
      <c r="P1972" s="214">
        <v>0</v>
      </c>
      <c r="Q1972" s="214">
        <v>318852.8</v>
      </c>
      <c r="R1972" s="68" t="s">
        <v>1479</v>
      </c>
      <c r="S1972" s="349"/>
      <c r="T1972" s="272"/>
    </row>
    <row r="1973" spans="1:20" ht="76.5">
      <c r="A1973" s="191">
        <v>373</v>
      </c>
      <c r="B1973" s="68"/>
      <c r="C1973" s="212" t="s">
        <v>605</v>
      </c>
      <c r="D1973" s="213">
        <v>45771</v>
      </c>
      <c r="E1973" s="191" t="s">
        <v>5011</v>
      </c>
      <c r="F1973" s="191" t="s">
        <v>6</v>
      </c>
      <c r="G1973" s="191">
        <v>2209798</v>
      </c>
      <c r="H1973" s="68"/>
      <c r="I1973" s="197" t="s">
        <v>6448</v>
      </c>
      <c r="J1973" s="68"/>
      <c r="K1973" s="68"/>
      <c r="L1973" s="68"/>
      <c r="M1973" s="68"/>
      <c r="N1973" s="348"/>
      <c r="O1973" s="348"/>
      <c r="P1973" s="214">
        <v>0</v>
      </c>
      <c r="Q1973" s="214">
        <v>88329.52</v>
      </c>
      <c r="R1973" s="68" t="s">
        <v>1479</v>
      </c>
      <c r="S1973" s="349"/>
      <c r="T1973" s="272"/>
    </row>
    <row r="1974" spans="1:20" ht="51">
      <c r="A1974" s="191">
        <v>513</v>
      </c>
      <c r="B1974" s="68"/>
      <c r="C1974" s="212" t="s">
        <v>160</v>
      </c>
      <c r="D1974" s="213">
        <v>45771</v>
      </c>
      <c r="E1974" s="191" t="s">
        <v>5012</v>
      </c>
      <c r="F1974" s="191" t="s">
        <v>14</v>
      </c>
      <c r="G1974" s="191">
        <v>3111640</v>
      </c>
      <c r="H1974" s="68"/>
      <c r="I1974" s="197" t="s">
        <v>6449</v>
      </c>
      <c r="J1974" s="68"/>
      <c r="K1974" s="68"/>
      <c r="L1974" s="68"/>
      <c r="M1974" s="68"/>
      <c r="N1974" s="348"/>
      <c r="O1974" s="348"/>
      <c r="P1974" s="214">
        <v>60</v>
      </c>
      <c r="Q1974" s="214">
        <v>0</v>
      </c>
      <c r="R1974" s="68" t="s">
        <v>1479</v>
      </c>
      <c r="S1974" s="349"/>
      <c r="T1974" s="272"/>
    </row>
    <row r="1975" spans="1:20" ht="63.75">
      <c r="A1975" s="191">
        <v>513</v>
      </c>
      <c r="B1975" s="68"/>
      <c r="C1975" s="212" t="s">
        <v>160</v>
      </c>
      <c r="D1975" s="213">
        <v>45771</v>
      </c>
      <c r="E1975" s="191" t="s">
        <v>5013</v>
      </c>
      <c r="F1975" s="191" t="s">
        <v>14</v>
      </c>
      <c r="G1975" s="191">
        <v>3111642</v>
      </c>
      <c r="H1975" s="68"/>
      <c r="I1975" s="197" t="s">
        <v>6450</v>
      </c>
      <c r="J1975" s="68"/>
      <c r="K1975" s="68"/>
      <c r="L1975" s="68"/>
      <c r="M1975" s="68"/>
      <c r="N1975" s="348"/>
      <c r="O1975" s="348"/>
      <c r="P1975" s="214">
        <v>60</v>
      </c>
      <c r="Q1975" s="214">
        <v>0</v>
      </c>
      <c r="R1975" s="68" t="s">
        <v>1479</v>
      </c>
      <c r="S1975" s="349"/>
      <c r="T1975" s="272"/>
    </row>
    <row r="1976" spans="1:20" ht="63.75">
      <c r="A1976" s="191">
        <v>597</v>
      </c>
      <c r="B1976" s="68"/>
      <c r="C1976" s="212" t="s">
        <v>673</v>
      </c>
      <c r="D1976" s="213">
        <v>45771</v>
      </c>
      <c r="E1976" s="191" t="s">
        <v>5014</v>
      </c>
      <c r="F1976" s="191" t="s">
        <v>14</v>
      </c>
      <c r="G1976" s="191">
        <v>3111646</v>
      </c>
      <c r="H1976" s="68"/>
      <c r="I1976" s="197" t="s">
        <v>6451</v>
      </c>
      <c r="J1976" s="68"/>
      <c r="K1976" s="68"/>
      <c r="L1976" s="68"/>
      <c r="M1976" s="68"/>
      <c r="N1976" s="348"/>
      <c r="O1976" s="348"/>
      <c r="P1976" s="214">
        <v>60</v>
      </c>
      <c r="Q1976" s="214">
        <v>0</v>
      </c>
      <c r="R1976" s="68" t="s">
        <v>1479</v>
      </c>
      <c r="S1976" s="349"/>
      <c r="T1976" s="272"/>
    </row>
    <row r="1977" spans="1:20" ht="76.5">
      <c r="A1977" s="191">
        <v>862</v>
      </c>
      <c r="B1977" s="68"/>
      <c r="C1977" s="212" t="s">
        <v>187</v>
      </c>
      <c r="D1977" s="213">
        <v>45771</v>
      </c>
      <c r="E1977" s="191" t="s">
        <v>5015</v>
      </c>
      <c r="F1977" s="191" t="s">
        <v>635</v>
      </c>
      <c r="G1977" s="191">
        <v>11708108</v>
      </c>
      <c r="H1977" s="68"/>
      <c r="I1977" s="197" t="s">
        <v>6452</v>
      </c>
      <c r="J1977" s="68"/>
      <c r="K1977" s="68"/>
      <c r="L1977" s="68"/>
      <c r="M1977" s="68"/>
      <c r="N1977" s="348"/>
      <c r="O1977" s="348"/>
      <c r="P1977" s="214">
        <v>0</v>
      </c>
      <c r="Q1977" s="214">
        <v>2509.77</v>
      </c>
      <c r="R1977" s="68" t="s">
        <v>1479</v>
      </c>
      <c r="S1977" s="349"/>
      <c r="T1977" s="272"/>
    </row>
    <row r="1978" spans="1:20" ht="76.5">
      <c r="A1978" s="191">
        <v>66</v>
      </c>
      <c r="B1978" s="68"/>
      <c r="C1978" s="212" t="s">
        <v>46</v>
      </c>
      <c r="D1978" s="213">
        <v>45771</v>
      </c>
      <c r="E1978" s="191" t="s">
        <v>5016</v>
      </c>
      <c r="F1978" s="191" t="s">
        <v>635</v>
      </c>
      <c r="G1978" s="191">
        <v>11708125</v>
      </c>
      <c r="H1978" s="68"/>
      <c r="I1978" s="197" t="s">
        <v>6453</v>
      </c>
      <c r="J1978" s="68"/>
      <c r="K1978" s="68"/>
      <c r="L1978" s="68"/>
      <c r="M1978" s="68"/>
      <c r="N1978" s="348"/>
      <c r="O1978" s="348"/>
      <c r="P1978" s="214">
        <v>0</v>
      </c>
      <c r="Q1978" s="214">
        <v>11593.6</v>
      </c>
      <c r="R1978" s="68" t="s">
        <v>1479</v>
      </c>
      <c r="S1978" s="349"/>
      <c r="T1978" s="272"/>
    </row>
    <row r="1979" spans="1:20" ht="76.5">
      <c r="A1979" s="191">
        <v>862</v>
      </c>
      <c r="B1979" s="68"/>
      <c r="C1979" s="212" t="s">
        <v>187</v>
      </c>
      <c r="D1979" s="213">
        <v>45771</v>
      </c>
      <c r="E1979" s="191" t="s">
        <v>5017</v>
      </c>
      <c r="F1979" s="191" t="s">
        <v>635</v>
      </c>
      <c r="G1979" s="191">
        <v>11708126</v>
      </c>
      <c r="H1979" s="68"/>
      <c r="I1979" s="197" t="s">
        <v>6452</v>
      </c>
      <c r="J1979" s="68"/>
      <c r="K1979" s="68"/>
      <c r="L1979" s="68"/>
      <c r="M1979" s="68"/>
      <c r="N1979" s="348"/>
      <c r="O1979" s="348"/>
      <c r="P1979" s="214">
        <v>0</v>
      </c>
      <c r="Q1979" s="214">
        <v>11593.6</v>
      </c>
      <c r="R1979" s="68" t="s">
        <v>1479</v>
      </c>
      <c r="S1979" s="349"/>
      <c r="T1979" s="272"/>
    </row>
    <row r="1980" spans="1:20" ht="76.5">
      <c r="A1980" s="191">
        <v>66</v>
      </c>
      <c r="B1980" s="68"/>
      <c r="C1980" s="212" t="s">
        <v>46</v>
      </c>
      <c r="D1980" s="213">
        <v>45771</v>
      </c>
      <c r="E1980" s="191" t="s">
        <v>5018</v>
      </c>
      <c r="F1980" s="191" t="s">
        <v>635</v>
      </c>
      <c r="G1980" s="191">
        <v>11708168</v>
      </c>
      <c r="H1980" s="68"/>
      <c r="I1980" s="197" t="s">
        <v>6453</v>
      </c>
      <c r="J1980" s="68"/>
      <c r="K1980" s="68"/>
      <c r="L1980" s="68"/>
      <c r="M1980" s="68"/>
      <c r="N1980" s="348"/>
      <c r="O1980" s="348"/>
      <c r="P1980" s="214">
        <v>0</v>
      </c>
      <c r="Q1980" s="214">
        <v>20451.21</v>
      </c>
      <c r="R1980" s="68" t="s">
        <v>1479</v>
      </c>
      <c r="S1980" s="349"/>
      <c r="T1980" s="272"/>
    </row>
    <row r="1981" spans="1:20" ht="76.5">
      <c r="A1981" s="191">
        <v>862</v>
      </c>
      <c r="B1981" s="68"/>
      <c r="C1981" s="212" t="s">
        <v>187</v>
      </c>
      <c r="D1981" s="213">
        <v>45771</v>
      </c>
      <c r="E1981" s="191" t="s">
        <v>5019</v>
      </c>
      <c r="F1981" s="191" t="s">
        <v>635</v>
      </c>
      <c r="G1981" s="191">
        <v>11708179</v>
      </c>
      <c r="H1981" s="68"/>
      <c r="I1981" s="197" t="s">
        <v>6452</v>
      </c>
      <c r="J1981" s="68"/>
      <c r="K1981" s="68"/>
      <c r="L1981" s="68"/>
      <c r="M1981" s="68"/>
      <c r="N1981" s="348"/>
      <c r="O1981" s="348"/>
      <c r="P1981" s="214">
        <v>0</v>
      </c>
      <c r="Q1981" s="214">
        <v>3041.8</v>
      </c>
      <c r="R1981" s="68" t="s">
        <v>1479</v>
      </c>
      <c r="S1981" s="349"/>
      <c r="T1981" s="272"/>
    </row>
    <row r="1982" spans="1:20" ht="76.5">
      <c r="A1982" s="191">
        <v>66</v>
      </c>
      <c r="B1982" s="68"/>
      <c r="C1982" s="212" t="s">
        <v>46</v>
      </c>
      <c r="D1982" s="213">
        <v>45771</v>
      </c>
      <c r="E1982" s="191" t="s">
        <v>5020</v>
      </c>
      <c r="F1982" s="191" t="s">
        <v>635</v>
      </c>
      <c r="G1982" s="191">
        <v>11708180</v>
      </c>
      <c r="H1982" s="68"/>
      <c r="I1982" s="197" t="s">
        <v>6453</v>
      </c>
      <c r="J1982" s="68"/>
      <c r="K1982" s="68"/>
      <c r="L1982" s="68"/>
      <c r="M1982" s="68"/>
      <c r="N1982" s="348"/>
      <c r="O1982" s="348"/>
      <c r="P1982" s="214">
        <v>0</v>
      </c>
      <c r="Q1982" s="214">
        <v>3576.26</v>
      </c>
      <c r="R1982" s="68" t="s">
        <v>1479</v>
      </c>
      <c r="S1982" s="349"/>
      <c r="T1982" s="272"/>
    </row>
    <row r="1983" spans="1:20" ht="76.5">
      <c r="A1983" s="191">
        <v>66</v>
      </c>
      <c r="B1983" s="68"/>
      <c r="C1983" s="212" t="s">
        <v>46</v>
      </c>
      <c r="D1983" s="213">
        <v>45771</v>
      </c>
      <c r="E1983" s="191" t="s">
        <v>5021</v>
      </c>
      <c r="F1983" s="191" t="s">
        <v>635</v>
      </c>
      <c r="G1983" s="191">
        <v>11708202</v>
      </c>
      <c r="H1983" s="68"/>
      <c r="I1983" s="197" t="s">
        <v>6453</v>
      </c>
      <c r="J1983" s="68"/>
      <c r="K1983" s="68"/>
      <c r="L1983" s="68"/>
      <c r="M1983" s="68"/>
      <c r="N1983" s="348"/>
      <c r="O1983" s="348"/>
      <c r="P1983" s="214">
        <v>0</v>
      </c>
      <c r="Q1983" s="214">
        <v>1242.8399999999999</v>
      </c>
      <c r="R1983" s="68" t="s">
        <v>1479</v>
      </c>
      <c r="S1983" s="349"/>
      <c r="T1983" s="272"/>
    </row>
    <row r="1984" spans="1:20" ht="76.5">
      <c r="A1984" s="191">
        <v>66</v>
      </c>
      <c r="B1984" s="68"/>
      <c r="C1984" s="212" t="s">
        <v>46</v>
      </c>
      <c r="D1984" s="213">
        <v>45771</v>
      </c>
      <c r="E1984" s="191" t="s">
        <v>5022</v>
      </c>
      <c r="F1984" s="191" t="s">
        <v>635</v>
      </c>
      <c r="G1984" s="191">
        <v>11708220</v>
      </c>
      <c r="H1984" s="68"/>
      <c r="I1984" s="197" t="s">
        <v>6454</v>
      </c>
      <c r="J1984" s="68"/>
      <c r="K1984" s="68"/>
      <c r="L1984" s="68"/>
      <c r="M1984" s="68"/>
      <c r="N1984" s="348"/>
      <c r="O1984" s="348"/>
      <c r="P1984" s="214">
        <v>0</v>
      </c>
      <c r="Q1984" s="214">
        <v>33252.839999999997</v>
      </c>
      <c r="R1984" s="68" t="s">
        <v>1479</v>
      </c>
      <c r="S1984" s="349"/>
      <c r="T1984" s="272"/>
    </row>
    <row r="1985" spans="1:20" ht="76.5">
      <c r="A1985" s="191">
        <v>862</v>
      </c>
      <c r="B1985" s="68"/>
      <c r="C1985" s="212" t="s">
        <v>187</v>
      </c>
      <c r="D1985" s="213">
        <v>45771</v>
      </c>
      <c r="E1985" s="191" t="s">
        <v>5023</v>
      </c>
      <c r="F1985" s="191" t="s">
        <v>635</v>
      </c>
      <c r="G1985" s="191">
        <v>11708203</v>
      </c>
      <c r="H1985" s="68"/>
      <c r="I1985" s="197" t="s">
        <v>6452</v>
      </c>
      <c r="J1985" s="68"/>
      <c r="K1985" s="68"/>
      <c r="L1985" s="68"/>
      <c r="M1985" s="68"/>
      <c r="N1985" s="348"/>
      <c r="O1985" s="348"/>
      <c r="P1985" s="214">
        <v>0</v>
      </c>
      <c r="Q1985" s="214">
        <v>1242.8399999999999</v>
      </c>
      <c r="R1985" s="68" t="s">
        <v>1479</v>
      </c>
      <c r="S1985" s="349"/>
      <c r="T1985" s="272"/>
    </row>
    <row r="1986" spans="1:20" ht="76.5">
      <c r="A1986" s="191">
        <v>66</v>
      </c>
      <c r="B1986" s="68"/>
      <c r="C1986" s="212" t="s">
        <v>46</v>
      </c>
      <c r="D1986" s="213">
        <v>45771</v>
      </c>
      <c r="E1986" s="191" t="s">
        <v>5024</v>
      </c>
      <c r="F1986" s="191" t="s">
        <v>635</v>
      </c>
      <c r="G1986" s="191">
        <v>11708195</v>
      </c>
      <c r="H1986" s="68"/>
      <c r="I1986" s="197" t="s">
        <v>6453</v>
      </c>
      <c r="J1986" s="68"/>
      <c r="K1986" s="68"/>
      <c r="L1986" s="68"/>
      <c r="M1986" s="68"/>
      <c r="N1986" s="348"/>
      <c r="O1986" s="348"/>
      <c r="P1986" s="214">
        <v>0</v>
      </c>
      <c r="Q1986" s="214">
        <v>3500.28</v>
      </c>
      <c r="R1986" s="68" t="s">
        <v>1479</v>
      </c>
      <c r="S1986" s="349"/>
      <c r="T1986" s="272"/>
    </row>
    <row r="1987" spans="1:20" ht="76.5">
      <c r="A1987" s="191">
        <v>66</v>
      </c>
      <c r="B1987" s="68"/>
      <c r="C1987" s="212" t="s">
        <v>46</v>
      </c>
      <c r="D1987" s="213">
        <v>45771</v>
      </c>
      <c r="E1987" s="191" t="s">
        <v>5025</v>
      </c>
      <c r="F1987" s="191" t="s">
        <v>635</v>
      </c>
      <c r="G1987" s="191">
        <v>11708301</v>
      </c>
      <c r="H1987" s="68"/>
      <c r="I1987" s="197" t="s">
        <v>6455</v>
      </c>
      <c r="J1987" s="68"/>
      <c r="K1987" s="68"/>
      <c r="L1987" s="68"/>
      <c r="M1987" s="68"/>
      <c r="N1987" s="348"/>
      <c r="O1987" s="348"/>
      <c r="P1987" s="214">
        <v>0</v>
      </c>
      <c r="Q1987" s="214">
        <v>934.82</v>
      </c>
      <c r="R1987" s="68" t="s">
        <v>1479</v>
      </c>
      <c r="S1987" s="349"/>
      <c r="T1987" s="272"/>
    </row>
    <row r="1988" spans="1:20" ht="76.5">
      <c r="A1988" s="191">
        <v>862</v>
      </c>
      <c r="B1988" s="68"/>
      <c r="C1988" s="212" t="s">
        <v>187</v>
      </c>
      <c r="D1988" s="213">
        <v>45771</v>
      </c>
      <c r="E1988" s="191" t="s">
        <v>5026</v>
      </c>
      <c r="F1988" s="191" t="s">
        <v>635</v>
      </c>
      <c r="G1988" s="191">
        <v>11708196</v>
      </c>
      <c r="H1988" s="68"/>
      <c r="I1988" s="197" t="s">
        <v>6452</v>
      </c>
      <c r="J1988" s="68"/>
      <c r="K1988" s="68"/>
      <c r="L1988" s="68"/>
      <c r="M1988" s="68"/>
      <c r="N1988" s="348"/>
      <c r="O1988" s="348"/>
      <c r="P1988" s="214">
        <v>0</v>
      </c>
      <c r="Q1988" s="214">
        <v>3500.27</v>
      </c>
      <c r="R1988" s="68" t="s">
        <v>1479</v>
      </c>
      <c r="S1988" s="349"/>
      <c r="T1988" s="272"/>
    </row>
    <row r="1989" spans="1:20" ht="76.5">
      <c r="A1989" s="191">
        <v>862</v>
      </c>
      <c r="B1989" s="68"/>
      <c r="C1989" s="212" t="s">
        <v>187</v>
      </c>
      <c r="D1989" s="213">
        <v>45771</v>
      </c>
      <c r="E1989" s="191" t="s">
        <v>5027</v>
      </c>
      <c r="F1989" s="191" t="s">
        <v>635</v>
      </c>
      <c r="G1989" s="191">
        <v>11708190</v>
      </c>
      <c r="H1989" s="68"/>
      <c r="I1989" s="197" t="s">
        <v>6452</v>
      </c>
      <c r="J1989" s="68"/>
      <c r="K1989" s="68"/>
      <c r="L1989" s="68"/>
      <c r="M1989" s="68"/>
      <c r="N1989" s="348"/>
      <c r="O1989" s="348"/>
      <c r="P1989" s="214">
        <v>0</v>
      </c>
      <c r="Q1989" s="214">
        <v>3576.26</v>
      </c>
      <c r="R1989" s="68" t="s">
        <v>1479</v>
      </c>
      <c r="S1989" s="349"/>
      <c r="T1989" s="272"/>
    </row>
    <row r="1990" spans="1:20" ht="76.5">
      <c r="A1990" s="191">
        <v>862</v>
      </c>
      <c r="B1990" s="68"/>
      <c r="C1990" s="212" t="s">
        <v>187</v>
      </c>
      <c r="D1990" s="213">
        <v>45771</v>
      </c>
      <c r="E1990" s="191" t="s">
        <v>5028</v>
      </c>
      <c r="F1990" s="191" t="s">
        <v>635</v>
      </c>
      <c r="G1990" s="191">
        <v>11708246</v>
      </c>
      <c r="H1990" s="68"/>
      <c r="I1990" s="197" t="s">
        <v>6456</v>
      </c>
      <c r="J1990" s="68"/>
      <c r="K1990" s="68"/>
      <c r="L1990" s="68"/>
      <c r="M1990" s="68"/>
      <c r="N1990" s="348"/>
      <c r="O1990" s="348"/>
      <c r="P1990" s="214">
        <v>0</v>
      </c>
      <c r="Q1990" s="214">
        <v>5269.65</v>
      </c>
      <c r="R1990" s="68" t="s">
        <v>1479</v>
      </c>
      <c r="S1990" s="349"/>
      <c r="T1990" s="272"/>
    </row>
    <row r="1991" spans="1:20" ht="76.5">
      <c r="A1991" s="191">
        <v>862</v>
      </c>
      <c r="B1991" s="68"/>
      <c r="C1991" s="212" t="s">
        <v>187</v>
      </c>
      <c r="D1991" s="213">
        <v>45771</v>
      </c>
      <c r="E1991" s="191" t="s">
        <v>5029</v>
      </c>
      <c r="F1991" s="191" t="s">
        <v>635</v>
      </c>
      <c r="G1991" s="191">
        <v>11708277</v>
      </c>
      <c r="H1991" s="68"/>
      <c r="I1991" s="197" t="s">
        <v>6457</v>
      </c>
      <c r="J1991" s="68"/>
      <c r="K1991" s="68"/>
      <c r="L1991" s="68"/>
      <c r="M1991" s="68"/>
      <c r="N1991" s="348"/>
      <c r="O1991" s="348"/>
      <c r="P1991" s="214">
        <v>0</v>
      </c>
      <c r="Q1991" s="214">
        <v>7527.09</v>
      </c>
      <c r="R1991" s="68" t="s">
        <v>1479</v>
      </c>
      <c r="S1991" s="349"/>
      <c r="T1991" s="272"/>
    </row>
    <row r="1992" spans="1:20" ht="76.5">
      <c r="A1992" s="191">
        <v>66</v>
      </c>
      <c r="B1992" s="68"/>
      <c r="C1992" s="212" t="s">
        <v>46</v>
      </c>
      <c r="D1992" s="213">
        <v>45771</v>
      </c>
      <c r="E1992" s="191" t="s">
        <v>5030</v>
      </c>
      <c r="F1992" s="191" t="s">
        <v>635</v>
      </c>
      <c r="G1992" s="191">
        <v>11708265</v>
      </c>
      <c r="H1992" s="68"/>
      <c r="I1992" s="197" t="s">
        <v>6458</v>
      </c>
      <c r="J1992" s="68"/>
      <c r="K1992" s="68"/>
      <c r="L1992" s="68"/>
      <c r="M1992" s="68"/>
      <c r="N1992" s="348"/>
      <c r="O1992" s="348"/>
      <c r="P1992" s="214">
        <v>0</v>
      </c>
      <c r="Q1992" s="214">
        <v>7527.09</v>
      </c>
      <c r="R1992" s="68" t="s">
        <v>1479</v>
      </c>
      <c r="S1992" s="349"/>
      <c r="T1992" s="272"/>
    </row>
    <row r="1993" spans="1:20" ht="76.5">
      <c r="A1993" s="191">
        <v>66</v>
      </c>
      <c r="B1993" s="68"/>
      <c r="C1993" s="212" t="s">
        <v>46</v>
      </c>
      <c r="D1993" s="213">
        <v>45771</v>
      </c>
      <c r="E1993" s="191" t="s">
        <v>5031</v>
      </c>
      <c r="F1993" s="191" t="s">
        <v>635</v>
      </c>
      <c r="G1993" s="191">
        <v>11696023</v>
      </c>
      <c r="H1993" s="68"/>
      <c r="I1993" s="197" t="s">
        <v>6459</v>
      </c>
      <c r="J1993" s="68"/>
      <c r="K1993" s="68"/>
      <c r="L1993" s="68"/>
      <c r="M1993" s="68"/>
      <c r="N1993" s="348"/>
      <c r="O1993" s="348"/>
      <c r="P1993" s="214">
        <v>0</v>
      </c>
      <c r="Q1993" s="214">
        <v>197696.17</v>
      </c>
      <c r="R1993" s="68" t="s">
        <v>1479</v>
      </c>
      <c r="S1993" s="349"/>
      <c r="T1993" s="272"/>
    </row>
    <row r="1994" spans="1:20" ht="76.5">
      <c r="A1994" s="191">
        <v>862</v>
      </c>
      <c r="B1994" s="68"/>
      <c r="C1994" s="212" t="s">
        <v>187</v>
      </c>
      <c r="D1994" s="213">
        <v>45771</v>
      </c>
      <c r="E1994" s="191" t="s">
        <v>5032</v>
      </c>
      <c r="F1994" s="191" t="s">
        <v>635</v>
      </c>
      <c r="G1994" s="191">
        <v>11696638</v>
      </c>
      <c r="H1994" s="68"/>
      <c r="I1994" s="197" t="s">
        <v>6460</v>
      </c>
      <c r="J1994" s="68"/>
      <c r="K1994" s="68"/>
      <c r="L1994" s="68"/>
      <c r="M1994" s="68"/>
      <c r="N1994" s="348"/>
      <c r="O1994" s="348"/>
      <c r="P1994" s="214">
        <v>0</v>
      </c>
      <c r="Q1994" s="214">
        <v>16387.27</v>
      </c>
      <c r="R1994" s="68" t="s">
        <v>1479</v>
      </c>
      <c r="S1994" s="349"/>
      <c r="T1994" s="272"/>
    </row>
    <row r="1995" spans="1:20" ht="76.5">
      <c r="A1995" s="191">
        <v>862</v>
      </c>
      <c r="B1995" s="68"/>
      <c r="C1995" s="212" t="s">
        <v>187</v>
      </c>
      <c r="D1995" s="213">
        <v>45771</v>
      </c>
      <c r="E1995" s="191" t="s">
        <v>5033</v>
      </c>
      <c r="F1995" s="191" t="s">
        <v>635</v>
      </c>
      <c r="G1995" s="191">
        <v>11699292</v>
      </c>
      <c r="H1995" s="68"/>
      <c r="I1995" s="197" t="s">
        <v>6461</v>
      </c>
      <c r="J1995" s="68"/>
      <c r="K1995" s="68"/>
      <c r="L1995" s="68"/>
      <c r="M1995" s="68"/>
      <c r="N1995" s="348"/>
      <c r="O1995" s="348"/>
      <c r="P1995" s="214">
        <v>0</v>
      </c>
      <c r="Q1995" s="214">
        <v>3645.41</v>
      </c>
      <c r="R1995" s="68" t="s">
        <v>1479</v>
      </c>
      <c r="S1995" s="349"/>
      <c r="T1995" s="272"/>
    </row>
    <row r="1996" spans="1:20" ht="76.5">
      <c r="A1996" s="191">
        <v>66</v>
      </c>
      <c r="B1996" s="68"/>
      <c r="C1996" s="212" t="s">
        <v>46</v>
      </c>
      <c r="D1996" s="213">
        <v>45771</v>
      </c>
      <c r="E1996" s="191" t="s">
        <v>5034</v>
      </c>
      <c r="F1996" s="191" t="s">
        <v>635</v>
      </c>
      <c r="G1996" s="191">
        <v>11699276</v>
      </c>
      <c r="H1996" s="68"/>
      <c r="I1996" s="197" t="s">
        <v>6462</v>
      </c>
      <c r="J1996" s="68"/>
      <c r="K1996" s="68"/>
      <c r="L1996" s="68"/>
      <c r="M1996" s="68"/>
      <c r="N1996" s="348"/>
      <c r="O1996" s="348"/>
      <c r="P1996" s="214">
        <v>0</v>
      </c>
      <c r="Q1996" s="214">
        <v>41556.39</v>
      </c>
      <c r="R1996" s="68" t="s">
        <v>1479</v>
      </c>
      <c r="S1996" s="349"/>
      <c r="T1996" s="272"/>
    </row>
    <row r="1997" spans="1:20" ht="76.5">
      <c r="A1997" s="191">
        <v>862</v>
      </c>
      <c r="B1997" s="68"/>
      <c r="C1997" s="212" t="s">
        <v>187</v>
      </c>
      <c r="D1997" s="213">
        <v>45771</v>
      </c>
      <c r="E1997" s="191" t="s">
        <v>5035</v>
      </c>
      <c r="F1997" s="191" t="s">
        <v>635</v>
      </c>
      <c r="G1997" s="191">
        <v>11708076</v>
      </c>
      <c r="H1997" s="68"/>
      <c r="I1997" s="197" t="s">
        <v>6452</v>
      </c>
      <c r="J1997" s="68"/>
      <c r="K1997" s="68"/>
      <c r="L1997" s="68"/>
      <c r="M1997" s="68"/>
      <c r="N1997" s="348"/>
      <c r="O1997" s="348"/>
      <c r="P1997" s="214">
        <v>0</v>
      </c>
      <c r="Q1997" s="214">
        <v>7066.39</v>
      </c>
      <c r="R1997" s="68" t="s">
        <v>1479</v>
      </c>
      <c r="S1997" s="349"/>
      <c r="T1997" s="272"/>
    </row>
    <row r="1998" spans="1:20" ht="76.5">
      <c r="A1998" s="191">
        <v>66</v>
      </c>
      <c r="B1998" s="68"/>
      <c r="C1998" s="212" t="s">
        <v>46</v>
      </c>
      <c r="D1998" s="213">
        <v>45771</v>
      </c>
      <c r="E1998" s="191" t="s">
        <v>5036</v>
      </c>
      <c r="F1998" s="191" t="s">
        <v>635</v>
      </c>
      <c r="G1998" s="191">
        <v>11708007</v>
      </c>
      <c r="H1998" s="68"/>
      <c r="I1998" s="197" t="s">
        <v>6463</v>
      </c>
      <c r="J1998" s="68"/>
      <c r="K1998" s="68"/>
      <c r="L1998" s="68"/>
      <c r="M1998" s="68"/>
      <c r="N1998" s="348"/>
      <c r="O1998" s="348"/>
      <c r="P1998" s="214">
        <v>0</v>
      </c>
      <c r="Q1998" s="214">
        <v>13592.46</v>
      </c>
      <c r="R1998" s="68" t="s">
        <v>1479</v>
      </c>
      <c r="S1998" s="349"/>
      <c r="T1998" s="272"/>
    </row>
    <row r="1999" spans="1:20" ht="76.5">
      <c r="A1999" s="191">
        <v>862</v>
      </c>
      <c r="B1999" s="68"/>
      <c r="C1999" s="212" t="s">
        <v>187</v>
      </c>
      <c r="D1999" s="213">
        <v>45771</v>
      </c>
      <c r="E1999" s="191" t="s">
        <v>5037</v>
      </c>
      <c r="F1999" s="191" t="s">
        <v>635</v>
      </c>
      <c r="G1999" s="191">
        <v>11708030</v>
      </c>
      <c r="H1999" s="68"/>
      <c r="I1999" s="197" t="s">
        <v>6464</v>
      </c>
      <c r="J1999" s="68"/>
      <c r="K1999" s="68"/>
      <c r="L1999" s="68"/>
      <c r="M1999" s="68"/>
      <c r="N1999" s="348"/>
      <c r="O1999" s="348"/>
      <c r="P1999" s="214">
        <v>0</v>
      </c>
      <c r="Q1999" s="214">
        <v>13592.45</v>
      </c>
      <c r="R1999" s="68" t="s">
        <v>1479</v>
      </c>
      <c r="S1999" s="349"/>
      <c r="T1999" s="272"/>
    </row>
    <row r="2000" spans="1:20" ht="76.5">
      <c r="A2000" s="191">
        <v>66</v>
      </c>
      <c r="B2000" s="68"/>
      <c r="C2000" s="212" t="s">
        <v>46</v>
      </c>
      <c r="D2000" s="213">
        <v>45771</v>
      </c>
      <c r="E2000" s="191" t="s">
        <v>5038</v>
      </c>
      <c r="F2000" s="191" t="s">
        <v>635</v>
      </c>
      <c r="G2000" s="191">
        <v>11708050</v>
      </c>
      <c r="H2000" s="68"/>
      <c r="I2000" s="197" t="s">
        <v>6453</v>
      </c>
      <c r="J2000" s="68"/>
      <c r="K2000" s="68"/>
      <c r="L2000" s="68"/>
      <c r="M2000" s="68"/>
      <c r="N2000" s="348"/>
      <c r="O2000" s="348"/>
      <c r="P2000" s="214">
        <v>0</v>
      </c>
      <c r="Q2000" s="214">
        <v>47507</v>
      </c>
      <c r="R2000" s="68" t="s">
        <v>1479</v>
      </c>
      <c r="S2000" s="349"/>
      <c r="T2000" s="272"/>
    </row>
    <row r="2001" spans="1:20" ht="76.5">
      <c r="A2001" s="191">
        <v>66</v>
      </c>
      <c r="B2001" s="68"/>
      <c r="C2001" s="212" t="s">
        <v>46</v>
      </c>
      <c r="D2001" s="213">
        <v>45771</v>
      </c>
      <c r="E2001" s="191" t="s">
        <v>5039</v>
      </c>
      <c r="F2001" s="191" t="s">
        <v>635</v>
      </c>
      <c r="G2001" s="191">
        <v>11708107</v>
      </c>
      <c r="H2001" s="68"/>
      <c r="I2001" s="197" t="s">
        <v>6453</v>
      </c>
      <c r="J2001" s="68"/>
      <c r="K2001" s="68"/>
      <c r="L2001" s="68"/>
      <c r="M2001" s="68"/>
      <c r="N2001" s="348"/>
      <c r="O2001" s="348"/>
      <c r="P2001" s="214">
        <v>0</v>
      </c>
      <c r="Q2001" s="214">
        <v>16873.77</v>
      </c>
      <c r="R2001" s="68" t="s">
        <v>1479</v>
      </c>
      <c r="S2001" s="349"/>
      <c r="T2001" s="272"/>
    </row>
    <row r="2002" spans="1:20" ht="76.5">
      <c r="A2002" s="191">
        <v>513</v>
      </c>
      <c r="B2002" s="68"/>
      <c r="C2002" s="212" t="s">
        <v>160</v>
      </c>
      <c r="D2002" s="213">
        <v>45771</v>
      </c>
      <c r="E2002" s="191" t="s">
        <v>5040</v>
      </c>
      <c r="F2002" s="191" t="s">
        <v>10</v>
      </c>
      <c r="G2002" s="191">
        <v>1125338</v>
      </c>
      <c r="H2002" s="68"/>
      <c r="I2002" s="197" t="s">
        <v>6465</v>
      </c>
      <c r="J2002" s="68"/>
      <c r="K2002" s="68"/>
      <c r="L2002" s="68"/>
      <c r="M2002" s="68"/>
      <c r="N2002" s="348"/>
      <c r="O2002" s="348"/>
      <c r="P2002" s="214">
        <v>60</v>
      </c>
      <c r="Q2002" s="214">
        <v>0</v>
      </c>
      <c r="R2002" s="68" t="s">
        <v>1479</v>
      </c>
      <c r="S2002" s="349"/>
      <c r="T2002" s="272"/>
    </row>
    <row r="2003" spans="1:20" ht="89.25">
      <c r="A2003" s="191">
        <v>389</v>
      </c>
      <c r="B2003" s="68"/>
      <c r="C2003" s="212" t="s">
        <v>1401</v>
      </c>
      <c r="D2003" s="213">
        <v>45771</v>
      </c>
      <c r="E2003" s="191" t="s">
        <v>5041</v>
      </c>
      <c r="F2003" s="191" t="s">
        <v>10</v>
      </c>
      <c r="G2003" s="191">
        <v>1125343</v>
      </c>
      <c r="H2003" s="68"/>
      <c r="I2003" s="197" t="s">
        <v>6466</v>
      </c>
      <c r="J2003" s="68"/>
      <c r="K2003" s="68"/>
      <c r="L2003" s="68"/>
      <c r="M2003" s="68"/>
      <c r="N2003" s="348"/>
      <c r="O2003" s="348"/>
      <c r="P2003" s="214">
        <v>60</v>
      </c>
      <c r="Q2003" s="214">
        <v>0</v>
      </c>
      <c r="R2003" s="68" t="s">
        <v>1479</v>
      </c>
      <c r="S2003" s="349"/>
      <c r="T2003" s="272"/>
    </row>
    <row r="2004" spans="1:20" ht="76.5">
      <c r="A2004" s="191">
        <v>117</v>
      </c>
      <c r="B2004" s="68"/>
      <c r="C2004" s="212" t="s">
        <v>54</v>
      </c>
      <c r="D2004" s="213">
        <v>45771</v>
      </c>
      <c r="E2004" s="191" t="s">
        <v>5042</v>
      </c>
      <c r="F2004" s="191" t="s">
        <v>10</v>
      </c>
      <c r="G2004" s="191">
        <v>1125345</v>
      </c>
      <c r="H2004" s="68"/>
      <c r="I2004" s="197" t="s">
        <v>6467</v>
      </c>
      <c r="J2004" s="68"/>
      <c r="K2004" s="68"/>
      <c r="L2004" s="68"/>
      <c r="M2004" s="68"/>
      <c r="N2004" s="348"/>
      <c r="O2004" s="348"/>
      <c r="P2004" s="214">
        <v>60</v>
      </c>
      <c r="Q2004" s="214">
        <v>0</v>
      </c>
      <c r="R2004" s="68" t="s">
        <v>1479</v>
      </c>
      <c r="S2004" s="349"/>
      <c r="T2004" s="272"/>
    </row>
    <row r="2005" spans="1:20" ht="76.5">
      <c r="A2005" s="191">
        <v>389</v>
      </c>
      <c r="B2005" s="68"/>
      <c r="C2005" s="212" t="s">
        <v>1401</v>
      </c>
      <c r="D2005" s="213">
        <v>45771</v>
      </c>
      <c r="E2005" s="191" t="s">
        <v>5043</v>
      </c>
      <c r="F2005" s="191" t="s">
        <v>10</v>
      </c>
      <c r="G2005" s="191">
        <v>1125346</v>
      </c>
      <c r="H2005" s="68"/>
      <c r="I2005" s="197" t="s">
        <v>6468</v>
      </c>
      <c r="J2005" s="68"/>
      <c r="K2005" s="68"/>
      <c r="L2005" s="68"/>
      <c r="M2005" s="68"/>
      <c r="N2005" s="348"/>
      <c r="O2005" s="348"/>
      <c r="P2005" s="214">
        <v>60</v>
      </c>
      <c r="Q2005" s="214">
        <v>0</v>
      </c>
      <c r="R2005" s="68" t="s">
        <v>1479</v>
      </c>
      <c r="S2005" s="349"/>
      <c r="T2005" s="272"/>
    </row>
    <row r="2006" spans="1:20" ht="63.75">
      <c r="A2006" s="191">
        <v>389</v>
      </c>
      <c r="B2006" s="68"/>
      <c r="C2006" s="212" t="s">
        <v>1401</v>
      </c>
      <c r="D2006" s="213">
        <v>45771</v>
      </c>
      <c r="E2006" s="191" t="s">
        <v>5044</v>
      </c>
      <c r="F2006" s="191" t="s">
        <v>12</v>
      </c>
      <c r="G2006" s="191">
        <v>3112007</v>
      </c>
      <c r="H2006" s="68"/>
      <c r="I2006" s="197" t="s">
        <v>6469</v>
      </c>
      <c r="J2006" s="68"/>
      <c r="K2006" s="68"/>
      <c r="L2006" s="68"/>
      <c r="M2006" s="68"/>
      <c r="N2006" s="348"/>
      <c r="O2006" s="348"/>
      <c r="P2006" s="214">
        <v>1382717.17</v>
      </c>
      <c r="Q2006" s="214">
        <v>0</v>
      </c>
      <c r="R2006" s="68" t="s">
        <v>1479</v>
      </c>
      <c r="S2006" s="349"/>
      <c r="T2006" s="272"/>
    </row>
    <row r="2007" spans="1:20" ht="89.25">
      <c r="A2007" s="191">
        <v>86</v>
      </c>
      <c r="B2007" s="68"/>
      <c r="C2007" s="212" t="s">
        <v>50</v>
      </c>
      <c r="D2007" s="213">
        <v>45771</v>
      </c>
      <c r="E2007" s="191" t="s">
        <v>5045</v>
      </c>
      <c r="F2007" s="191" t="s">
        <v>6</v>
      </c>
      <c r="G2007" s="191">
        <v>1125333</v>
      </c>
      <c r="H2007" s="68"/>
      <c r="I2007" s="197" t="s">
        <v>6470</v>
      </c>
      <c r="J2007" s="68"/>
      <c r="K2007" s="68"/>
      <c r="L2007" s="68"/>
      <c r="M2007" s="68"/>
      <c r="N2007" s="348"/>
      <c r="O2007" s="348"/>
      <c r="P2007" s="214">
        <v>0</v>
      </c>
      <c r="Q2007" s="214">
        <v>166698</v>
      </c>
      <c r="R2007" s="68" t="s">
        <v>1479</v>
      </c>
      <c r="S2007" s="349"/>
      <c r="T2007" s="272"/>
    </row>
    <row r="2008" spans="1:20" ht="76.5">
      <c r="A2008" s="191">
        <v>86</v>
      </c>
      <c r="B2008" s="68"/>
      <c r="C2008" s="212" t="s">
        <v>50</v>
      </c>
      <c r="D2008" s="213">
        <v>45771</v>
      </c>
      <c r="E2008" s="191" t="s">
        <v>5046</v>
      </c>
      <c r="F2008" s="191" t="s">
        <v>12</v>
      </c>
      <c r="G2008" s="191">
        <v>1125335</v>
      </c>
      <c r="H2008" s="68"/>
      <c r="I2008" s="197" t="s">
        <v>6471</v>
      </c>
      <c r="J2008" s="68"/>
      <c r="K2008" s="68"/>
      <c r="L2008" s="68"/>
      <c r="M2008" s="68"/>
      <c r="N2008" s="348"/>
      <c r="O2008" s="348"/>
      <c r="P2008" s="214">
        <v>60</v>
      </c>
      <c r="Q2008" s="214">
        <v>0</v>
      </c>
      <c r="R2008" s="68" t="s">
        <v>1479</v>
      </c>
      <c r="S2008" s="349"/>
      <c r="T2008" s="272"/>
    </row>
    <row r="2009" spans="1:20" ht="89.25">
      <c r="A2009" s="191">
        <v>389</v>
      </c>
      <c r="B2009" s="68"/>
      <c r="C2009" s="212" t="s">
        <v>1401</v>
      </c>
      <c r="D2009" s="213">
        <v>45771</v>
      </c>
      <c r="E2009" s="191" t="s">
        <v>5047</v>
      </c>
      <c r="F2009" s="191" t="s">
        <v>10</v>
      </c>
      <c r="G2009" s="191">
        <v>1125344</v>
      </c>
      <c r="H2009" s="68"/>
      <c r="I2009" s="197" t="s">
        <v>6472</v>
      </c>
      <c r="J2009" s="68"/>
      <c r="K2009" s="68"/>
      <c r="L2009" s="68"/>
      <c r="M2009" s="68"/>
      <c r="N2009" s="348"/>
      <c r="O2009" s="348"/>
      <c r="P2009" s="214">
        <v>60</v>
      </c>
      <c r="Q2009" s="214">
        <v>0</v>
      </c>
      <c r="R2009" s="68" t="s">
        <v>1479</v>
      </c>
      <c r="S2009" s="349"/>
      <c r="T2009" s="272"/>
    </row>
    <row r="2010" spans="1:20" ht="76.5">
      <c r="A2010" s="191">
        <v>117</v>
      </c>
      <c r="B2010" s="68"/>
      <c r="C2010" s="212" t="s">
        <v>54</v>
      </c>
      <c r="D2010" s="213">
        <v>45771</v>
      </c>
      <c r="E2010" s="191" t="s">
        <v>5048</v>
      </c>
      <c r="F2010" s="191" t="s">
        <v>10</v>
      </c>
      <c r="G2010" s="191">
        <v>1125357</v>
      </c>
      <c r="H2010" s="68"/>
      <c r="I2010" s="197" t="s">
        <v>6473</v>
      </c>
      <c r="J2010" s="68"/>
      <c r="K2010" s="68"/>
      <c r="L2010" s="68"/>
      <c r="M2010" s="68"/>
      <c r="N2010" s="348"/>
      <c r="O2010" s="348"/>
      <c r="P2010" s="214">
        <v>60</v>
      </c>
      <c r="Q2010" s="214">
        <v>0</v>
      </c>
      <c r="R2010" s="68" t="s">
        <v>1479</v>
      </c>
      <c r="S2010" s="349"/>
      <c r="T2010" s="272"/>
    </row>
    <row r="2011" spans="1:20" ht="89.25">
      <c r="A2011" s="191">
        <v>389</v>
      </c>
      <c r="B2011" s="68"/>
      <c r="C2011" s="212" t="s">
        <v>1401</v>
      </c>
      <c r="D2011" s="213">
        <v>45771</v>
      </c>
      <c r="E2011" s="191" t="s">
        <v>5049</v>
      </c>
      <c r="F2011" s="191" t="s">
        <v>10</v>
      </c>
      <c r="G2011" s="191">
        <v>1125358</v>
      </c>
      <c r="H2011" s="68"/>
      <c r="I2011" s="197" t="s">
        <v>6474</v>
      </c>
      <c r="J2011" s="68"/>
      <c r="K2011" s="68"/>
      <c r="L2011" s="68"/>
      <c r="M2011" s="68"/>
      <c r="N2011" s="348"/>
      <c r="O2011" s="348"/>
      <c r="P2011" s="214">
        <v>60</v>
      </c>
      <c r="Q2011" s="214">
        <v>0</v>
      </c>
      <c r="R2011" s="68" t="s">
        <v>1479</v>
      </c>
      <c r="S2011" s="349"/>
      <c r="T2011" s="272"/>
    </row>
    <row r="2012" spans="1:20" ht="38.25">
      <c r="A2012" s="191">
        <v>70</v>
      </c>
      <c r="B2012" s="68"/>
      <c r="C2012" s="212" t="s">
        <v>47</v>
      </c>
      <c r="D2012" s="213">
        <v>45772</v>
      </c>
      <c r="E2012" s="191" t="s">
        <v>5050</v>
      </c>
      <c r="F2012" s="191" t="s">
        <v>3</v>
      </c>
      <c r="G2012" s="191">
        <v>2280556</v>
      </c>
      <c r="H2012" s="68"/>
      <c r="I2012" s="197" t="s">
        <v>6475</v>
      </c>
      <c r="J2012" s="68"/>
      <c r="K2012" s="68"/>
      <c r="L2012" s="68"/>
      <c r="M2012" s="68"/>
      <c r="N2012" s="348"/>
      <c r="O2012" s="348"/>
      <c r="P2012" s="214">
        <v>0</v>
      </c>
      <c r="Q2012" s="214">
        <v>927.5</v>
      </c>
      <c r="R2012" s="68" t="s">
        <v>1479</v>
      </c>
      <c r="S2012" s="349"/>
      <c r="T2012" s="272"/>
    </row>
    <row r="2013" spans="1:20" ht="51">
      <c r="A2013" s="191">
        <v>46</v>
      </c>
      <c r="B2013" s="68"/>
      <c r="C2013" s="212" t="s">
        <v>1367</v>
      </c>
      <c r="D2013" s="213">
        <v>45772</v>
      </c>
      <c r="E2013" s="191" t="s">
        <v>5051</v>
      </c>
      <c r="F2013" s="191" t="s">
        <v>3</v>
      </c>
      <c r="G2013" s="191">
        <v>2280557</v>
      </c>
      <c r="H2013" s="68"/>
      <c r="I2013" s="197" t="s">
        <v>6476</v>
      </c>
      <c r="J2013" s="68"/>
      <c r="K2013" s="68"/>
      <c r="L2013" s="68"/>
      <c r="M2013" s="68"/>
      <c r="N2013" s="348"/>
      <c r="O2013" s="348"/>
      <c r="P2013" s="214">
        <v>0</v>
      </c>
      <c r="Q2013" s="214">
        <v>2013</v>
      </c>
      <c r="R2013" s="68" t="s">
        <v>1479</v>
      </c>
      <c r="S2013" s="349"/>
      <c r="T2013" s="272"/>
    </row>
    <row r="2014" spans="1:20" ht="51">
      <c r="A2014" s="191">
        <v>312</v>
      </c>
      <c r="B2014" s="68"/>
      <c r="C2014" s="212" t="s">
        <v>133</v>
      </c>
      <c r="D2014" s="213">
        <v>45772</v>
      </c>
      <c r="E2014" s="191" t="s">
        <v>5052</v>
      </c>
      <c r="F2014" s="191" t="s">
        <v>3</v>
      </c>
      <c r="G2014" s="191">
        <v>2280567</v>
      </c>
      <c r="H2014" s="68"/>
      <c r="I2014" s="197" t="s">
        <v>6477</v>
      </c>
      <c r="J2014" s="68"/>
      <c r="K2014" s="68"/>
      <c r="L2014" s="68"/>
      <c r="M2014" s="68"/>
      <c r="N2014" s="348"/>
      <c r="O2014" s="348"/>
      <c r="P2014" s="214">
        <v>0</v>
      </c>
      <c r="Q2014" s="214">
        <v>11</v>
      </c>
      <c r="R2014" s="68" t="s">
        <v>1479</v>
      </c>
      <c r="S2014" s="349"/>
      <c r="T2014" s="272"/>
    </row>
    <row r="2015" spans="1:20" ht="51">
      <c r="A2015" s="191">
        <v>312</v>
      </c>
      <c r="B2015" s="68"/>
      <c r="C2015" s="212" t="s">
        <v>133</v>
      </c>
      <c r="D2015" s="213">
        <v>45772</v>
      </c>
      <c r="E2015" s="191" t="s">
        <v>5053</v>
      </c>
      <c r="F2015" s="191" t="s">
        <v>3</v>
      </c>
      <c r="G2015" s="191">
        <v>2280568</v>
      </c>
      <c r="H2015" s="68"/>
      <c r="I2015" s="197" t="s">
        <v>6478</v>
      </c>
      <c r="J2015" s="68"/>
      <c r="K2015" s="68"/>
      <c r="L2015" s="68"/>
      <c r="M2015" s="68"/>
      <c r="N2015" s="348"/>
      <c r="O2015" s="348"/>
      <c r="P2015" s="214">
        <v>0</v>
      </c>
      <c r="Q2015" s="214">
        <v>1288.71</v>
      </c>
      <c r="R2015" s="68" t="s">
        <v>1479</v>
      </c>
      <c r="S2015" s="349"/>
      <c r="T2015" s="272"/>
    </row>
    <row r="2016" spans="1:20" ht="51">
      <c r="A2016" s="191">
        <v>312</v>
      </c>
      <c r="B2016" s="68"/>
      <c r="C2016" s="212" t="s">
        <v>133</v>
      </c>
      <c r="D2016" s="213">
        <v>45772</v>
      </c>
      <c r="E2016" s="191" t="s">
        <v>5054</v>
      </c>
      <c r="F2016" s="191" t="s">
        <v>3</v>
      </c>
      <c r="G2016" s="191">
        <v>2280570</v>
      </c>
      <c r="H2016" s="68"/>
      <c r="I2016" s="197" t="s">
        <v>6479</v>
      </c>
      <c r="J2016" s="68"/>
      <c r="K2016" s="68"/>
      <c r="L2016" s="68"/>
      <c r="M2016" s="68"/>
      <c r="N2016" s="348"/>
      <c r="O2016" s="348"/>
      <c r="P2016" s="214">
        <v>0</v>
      </c>
      <c r="Q2016" s="214">
        <v>7</v>
      </c>
      <c r="R2016" s="68" t="s">
        <v>1479</v>
      </c>
      <c r="S2016" s="349"/>
      <c r="T2016" s="272"/>
    </row>
    <row r="2017" spans="1:20" ht="51">
      <c r="A2017" s="191">
        <v>312</v>
      </c>
      <c r="B2017" s="68"/>
      <c r="C2017" s="212" t="s">
        <v>133</v>
      </c>
      <c r="D2017" s="213">
        <v>45772</v>
      </c>
      <c r="E2017" s="191" t="s">
        <v>5055</v>
      </c>
      <c r="F2017" s="191" t="s">
        <v>3</v>
      </c>
      <c r="G2017" s="191">
        <v>2280572</v>
      </c>
      <c r="H2017" s="68"/>
      <c r="I2017" s="197" t="s">
        <v>6480</v>
      </c>
      <c r="J2017" s="68"/>
      <c r="K2017" s="68"/>
      <c r="L2017" s="68"/>
      <c r="M2017" s="68"/>
      <c r="N2017" s="348"/>
      <c r="O2017" s="348"/>
      <c r="P2017" s="214">
        <v>0</v>
      </c>
      <c r="Q2017" s="214">
        <v>83.2</v>
      </c>
      <c r="R2017" s="68" t="s">
        <v>1479</v>
      </c>
      <c r="S2017" s="349"/>
      <c r="T2017" s="272"/>
    </row>
    <row r="2018" spans="1:20" ht="51">
      <c r="A2018" s="191">
        <v>312</v>
      </c>
      <c r="B2018" s="68"/>
      <c r="C2018" s="212" t="s">
        <v>133</v>
      </c>
      <c r="D2018" s="213">
        <v>45772</v>
      </c>
      <c r="E2018" s="191" t="s">
        <v>5056</v>
      </c>
      <c r="F2018" s="191" t="s">
        <v>3</v>
      </c>
      <c r="G2018" s="191">
        <v>2280573</v>
      </c>
      <c r="H2018" s="68"/>
      <c r="I2018" s="197" t="s">
        <v>6481</v>
      </c>
      <c r="J2018" s="68"/>
      <c r="K2018" s="68"/>
      <c r="L2018" s="68"/>
      <c r="M2018" s="68"/>
      <c r="N2018" s="348"/>
      <c r="O2018" s="348"/>
      <c r="P2018" s="214">
        <v>0</v>
      </c>
      <c r="Q2018" s="214">
        <v>989.49</v>
      </c>
      <c r="R2018" s="68" t="s">
        <v>1479</v>
      </c>
      <c r="S2018" s="349"/>
      <c r="T2018" s="272"/>
    </row>
    <row r="2019" spans="1:20" ht="51">
      <c r="A2019" s="191" t="s">
        <v>550</v>
      </c>
      <c r="B2019" s="68"/>
      <c r="C2019" s="212" t="s">
        <v>589</v>
      </c>
      <c r="D2019" s="213">
        <v>45772</v>
      </c>
      <c r="E2019" s="191" t="s">
        <v>5057</v>
      </c>
      <c r="F2019" s="191" t="s">
        <v>3</v>
      </c>
      <c r="G2019" s="191">
        <v>2280574</v>
      </c>
      <c r="H2019" s="68"/>
      <c r="I2019" s="197" t="s">
        <v>6482</v>
      </c>
      <c r="J2019" s="68"/>
      <c r="K2019" s="68"/>
      <c r="L2019" s="68"/>
      <c r="M2019" s="68"/>
      <c r="N2019" s="348"/>
      <c r="O2019" s="348"/>
      <c r="P2019" s="214">
        <v>0</v>
      </c>
      <c r="Q2019" s="214">
        <v>18</v>
      </c>
      <c r="R2019" s="68" t="s">
        <v>1479</v>
      </c>
      <c r="S2019" s="349"/>
      <c r="T2019" s="272"/>
    </row>
    <row r="2020" spans="1:20" ht="51">
      <c r="A2020" s="191">
        <v>650</v>
      </c>
      <c r="B2020" s="68"/>
      <c r="C2020" s="212" t="s">
        <v>175</v>
      </c>
      <c r="D2020" s="213">
        <v>45772</v>
      </c>
      <c r="E2020" s="191" t="s">
        <v>5058</v>
      </c>
      <c r="F2020" s="191" t="s">
        <v>3</v>
      </c>
      <c r="G2020" s="191">
        <v>2280576</v>
      </c>
      <c r="H2020" s="68"/>
      <c r="I2020" s="197" t="s">
        <v>6483</v>
      </c>
      <c r="J2020" s="68"/>
      <c r="K2020" s="68"/>
      <c r="L2020" s="68"/>
      <c r="M2020" s="68"/>
      <c r="N2020" s="348"/>
      <c r="O2020" s="348"/>
      <c r="P2020" s="214">
        <v>0</v>
      </c>
      <c r="Q2020" s="214">
        <v>18</v>
      </c>
      <c r="R2020" s="68" t="s">
        <v>1479</v>
      </c>
      <c r="S2020" s="349"/>
      <c r="T2020" s="272"/>
    </row>
    <row r="2021" spans="1:20" ht="51">
      <c r="A2021" s="191">
        <v>650</v>
      </c>
      <c r="B2021" s="68"/>
      <c r="C2021" s="212" t="s">
        <v>175</v>
      </c>
      <c r="D2021" s="213">
        <v>45772</v>
      </c>
      <c r="E2021" s="191" t="s">
        <v>5059</v>
      </c>
      <c r="F2021" s="191" t="s">
        <v>3</v>
      </c>
      <c r="G2021" s="191">
        <v>2280577</v>
      </c>
      <c r="H2021" s="68"/>
      <c r="I2021" s="197" t="s">
        <v>6484</v>
      </c>
      <c r="J2021" s="68"/>
      <c r="K2021" s="68"/>
      <c r="L2021" s="68"/>
      <c r="M2021" s="68"/>
      <c r="N2021" s="348"/>
      <c r="O2021" s="348"/>
      <c r="P2021" s="214">
        <v>0</v>
      </c>
      <c r="Q2021" s="214">
        <v>36</v>
      </c>
      <c r="R2021" s="68" t="s">
        <v>1479</v>
      </c>
      <c r="S2021" s="349"/>
      <c r="T2021" s="272"/>
    </row>
    <row r="2022" spans="1:20" ht="51">
      <c r="A2022" s="191">
        <v>650</v>
      </c>
      <c r="B2022" s="68"/>
      <c r="C2022" s="212" t="s">
        <v>175</v>
      </c>
      <c r="D2022" s="213">
        <v>45772</v>
      </c>
      <c r="E2022" s="191" t="s">
        <v>5060</v>
      </c>
      <c r="F2022" s="191" t="s">
        <v>3</v>
      </c>
      <c r="G2022" s="191">
        <v>2280578</v>
      </c>
      <c r="H2022" s="68"/>
      <c r="I2022" s="197" t="s">
        <v>6485</v>
      </c>
      <c r="J2022" s="68"/>
      <c r="K2022" s="68"/>
      <c r="L2022" s="68"/>
      <c r="M2022" s="68"/>
      <c r="N2022" s="348"/>
      <c r="O2022" s="348"/>
      <c r="P2022" s="214">
        <v>0</v>
      </c>
      <c r="Q2022" s="214">
        <v>18</v>
      </c>
      <c r="R2022" s="68" t="s">
        <v>1479</v>
      </c>
      <c r="S2022" s="349"/>
      <c r="T2022" s="272"/>
    </row>
    <row r="2023" spans="1:20" ht="51">
      <c r="A2023" s="191">
        <v>650</v>
      </c>
      <c r="B2023" s="68"/>
      <c r="C2023" s="212" t="s">
        <v>175</v>
      </c>
      <c r="D2023" s="213">
        <v>45772</v>
      </c>
      <c r="E2023" s="191" t="s">
        <v>5061</v>
      </c>
      <c r="F2023" s="191" t="s">
        <v>3</v>
      </c>
      <c r="G2023" s="191">
        <v>2280579</v>
      </c>
      <c r="H2023" s="68"/>
      <c r="I2023" s="197" t="s">
        <v>6486</v>
      </c>
      <c r="J2023" s="68"/>
      <c r="K2023" s="68"/>
      <c r="L2023" s="68"/>
      <c r="M2023" s="68"/>
      <c r="N2023" s="348"/>
      <c r="O2023" s="348"/>
      <c r="P2023" s="214">
        <v>0</v>
      </c>
      <c r="Q2023" s="214">
        <v>18</v>
      </c>
      <c r="R2023" s="68" t="s">
        <v>1479</v>
      </c>
      <c r="S2023" s="349"/>
      <c r="T2023" s="272"/>
    </row>
    <row r="2024" spans="1:20" ht="51">
      <c r="A2024" s="191">
        <v>650</v>
      </c>
      <c r="B2024" s="68"/>
      <c r="C2024" s="212" t="s">
        <v>175</v>
      </c>
      <c r="D2024" s="213">
        <v>45772</v>
      </c>
      <c r="E2024" s="191" t="s">
        <v>5062</v>
      </c>
      <c r="F2024" s="191" t="s">
        <v>3</v>
      </c>
      <c r="G2024" s="191">
        <v>2280586</v>
      </c>
      <c r="H2024" s="68"/>
      <c r="I2024" s="197" t="s">
        <v>6487</v>
      </c>
      <c r="J2024" s="68"/>
      <c r="K2024" s="68"/>
      <c r="L2024" s="68"/>
      <c r="M2024" s="68"/>
      <c r="N2024" s="348"/>
      <c r="O2024" s="348"/>
      <c r="P2024" s="214">
        <v>0</v>
      </c>
      <c r="Q2024" s="214">
        <v>36</v>
      </c>
      <c r="R2024" s="68" t="s">
        <v>1479</v>
      </c>
      <c r="S2024" s="349"/>
      <c r="T2024" s="272"/>
    </row>
    <row r="2025" spans="1:20" ht="51">
      <c r="A2025" s="191">
        <v>650</v>
      </c>
      <c r="B2025" s="68"/>
      <c r="C2025" s="212" t="s">
        <v>175</v>
      </c>
      <c r="D2025" s="213">
        <v>45772</v>
      </c>
      <c r="E2025" s="191" t="s">
        <v>5063</v>
      </c>
      <c r="F2025" s="191" t="s">
        <v>3</v>
      </c>
      <c r="G2025" s="191">
        <v>2280581</v>
      </c>
      <c r="H2025" s="68"/>
      <c r="I2025" s="197" t="s">
        <v>6488</v>
      </c>
      <c r="J2025" s="68"/>
      <c r="K2025" s="68"/>
      <c r="L2025" s="68"/>
      <c r="M2025" s="68"/>
      <c r="N2025" s="348"/>
      <c r="O2025" s="348"/>
      <c r="P2025" s="214">
        <v>0</v>
      </c>
      <c r="Q2025" s="214">
        <v>18</v>
      </c>
      <c r="R2025" s="68" t="s">
        <v>1479</v>
      </c>
      <c r="S2025" s="349"/>
      <c r="T2025" s="272"/>
    </row>
    <row r="2026" spans="1:20" ht="51">
      <c r="A2026" s="191">
        <v>650</v>
      </c>
      <c r="B2026" s="68"/>
      <c r="C2026" s="212" t="s">
        <v>175</v>
      </c>
      <c r="D2026" s="213">
        <v>45772</v>
      </c>
      <c r="E2026" s="191" t="s">
        <v>5064</v>
      </c>
      <c r="F2026" s="191" t="s">
        <v>3</v>
      </c>
      <c r="G2026" s="191">
        <v>2280583</v>
      </c>
      <c r="H2026" s="68"/>
      <c r="I2026" s="197" t="s">
        <v>6489</v>
      </c>
      <c r="J2026" s="68"/>
      <c r="K2026" s="68"/>
      <c r="L2026" s="68"/>
      <c r="M2026" s="68"/>
      <c r="N2026" s="348"/>
      <c r="O2026" s="348"/>
      <c r="P2026" s="214">
        <v>0</v>
      </c>
      <c r="Q2026" s="214">
        <v>18</v>
      </c>
      <c r="R2026" s="68" t="s">
        <v>1479</v>
      </c>
      <c r="S2026" s="349"/>
      <c r="T2026" s="272"/>
    </row>
    <row r="2027" spans="1:20" ht="51">
      <c r="A2027" s="191">
        <v>650</v>
      </c>
      <c r="B2027" s="68"/>
      <c r="C2027" s="212" t="s">
        <v>175</v>
      </c>
      <c r="D2027" s="213">
        <v>45772</v>
      </c>
      <c r="E2027" s="191" t="s">
        <v>5065</v>
      </c>
      <c r="F2027" s="191" t="s">
        <v>3</v>
      </c>
      <c r="G2027" s="191">
        <v>2280585</v>
      </c>
      <c r="H2027" s="68"/>
      <c r="I2027" s="197" t="s">
        <v>6490</v>
      </c>
      <c r="J2027" s="68"/>
      <c r="K2027" s="68"/>
      <c r="L2027" s="68"/>
      <c r="M2027" s="68"/>
      <c r="N2027" s="348"/>
      <c r="O2027" s="348"/>
      <c r="P2027" s="214">
        <v>0</v>
      </c>
      <c r="Q2027" s="214">
        <v>18</v>
      </c>
      <c r="R2027" s="68" t="s">
        <v>1479</v>
      </c>
      <c r="S2027" s="349"/>
      <c r="T2027" s="272"/>
    </row>
    <row r="2028" spans="1:20" ht="38.25">
      <c r="A2028" s="191">
        <v>342</v>
      </c>
      <c r="B2028" s="68"/>
      <c r="C2028" s="212" t="s">
        <v>137</v>
      </c>
      <c r="D2028" s="213">
        <v>45772</v>
      </c>
      <c r="E2028" s="191" t="s">
        <v>5066</v>
      </c>
      <c r="F2028" s="191" t="s">
        <v>3</v>
      </c>
      <c r="G2028" s="191">
        <v>2280587</v>
      </c>
      <c r="H2028" s="68"/>
      <c r="I2028" s="197" t="s">
        <v>6491</v>
      </c>
      <c r="J2028" s="68"/>
      <c r="K2028" s="68"/>
      <c r="L2028" s="68"/>
      <c r="M2028" s="68"/>
      <c r="N2028" s="348"/>
      <c r="O2028" s="348"/>
      <c r="P2028" s="214">
        <v>0</v>
      </c>
      <c r="Q2028" s="214">
        <v>0.03</v>
      </c>
      <c r="R2028" s="68" t="s">
        <v>1479</v>
      </c>
      <c r="S2028" s="349"/>
      <c r="T2028" s="272"/>
    </row>
    <row r="2029" spans="1:20" ht="38.25">
      <c r="A2029" s="191">
        <v>342</v>
      </c>
      <c r="B2029" s="68"/>
      <c r="C2029" s="212" t="s">
        <v>137</v>
      </c>
      <c r="D2029" s="213">
        <v>45772</v>
      </c>
      <c r="E2029" s="191" t="s">
        <v>5067</v>
      </c>
      <c r="F2029" s="191" t="s">
        <v>3</v>
      </c>
      <c r="G2029" s="191">
        <v>2280588</v>
      </c>
      <c r="H2029" s="68"/>
      <c r="I2029" s="197" t="s">
        <v>6492</v>
      </c>
      <c r="J2029" s="68"/>
      <c r="K2029" s="68"/>
      <c r="L2029" s="68"/>
      <c r="M2029" s="68"/>
      <c r="N2029" s="348"/>
      <c r="O2029" s="348"/>
      <c r="P2029" s="214">
        <v>0</v>
      </c>
      <c r="Q2029" s="214">
        <v>0.01</v>
      </c>
      <c r="R2029" s="68" t="s">
        <v>1479</v>
      </c>
      <c r="S2029" s="349"/>
      <c r="T2029" s="272"/>
    </row>
    <row r="2030" spans="1:20" ht="38.25">
      <c r="A2030" s="191">
        <v>342</v>
      </c>
      <c r="B2030" s="68"/>
      <c r="C2030" s="212" t="s">
        <v>137</v>
      </c>
      <c r="D2030" s="213">
        <v>45772</v>
      </c>
      <c r="E2030" s="191" t="s">
        <v>5068</v>
      </c>
      <c r="F2030" s="191" t="s">
        <v>3</v>
      </c>
      <c r="G2030" s="191">
        <v>2280591</v>
      </c>
      <c r="H2030" s="68"/>
      <c r="I2030" s="197" t="s">
        <v>6493</v>
      </c>
      <c r="J2030" s="68"/>
      <c r="K2030" s="68"/>
      <c r="L2030" s="68"/>
      <c r="M2030" s="68"/>
      <c r="N2030" s="348"/>
      <c r="O2030" s="348"/>
      <c r="P2030" s="214">
        <v>0</v>
      </c>
      <c r="Q2030" s="214">
        <v>0.01</v>
      </c>
      <c r="R2030" s="68" t="s">
        <v>1479</v>
      </c>
      <c r="S2030" s="349"/>
      <c r="T2030" s="272"/>
    </row>
    <row r="2031" spans="1:20" ht="63.75">
      <c r="A2031" s="191">
        <v>53</v>
      </c>
      <c r="B2031" s="68"/>
      <c r="C2031" s="212" t="s">
        <v>1372</v>
      </c>
      <c r="D2031" s="213">
        <v>45772</v>
      </c>
      <c r="E2031" s="191" t="s">
        <v>5069</v>
      </c>
      <c r="F2031" s="191" t="s">
        <v>3</v>
      </c>
      <c r="G2031" s="191">
        <v>2280630</v>
      </c>
      <c r="H2031" s="68"/>
      <c r="I2031" s="197" t="s">
        <v>6494</v>
      </c>
      <c r="J2031" s="68"/>
      <c r="K2031" s="68"/>
      <c r="L2031" s="68"/>
      <c r="M2031" s="68"/>
      <c r="N2031" s="348"/>
      <c r="O2031" s="348"/>
      <c r="P2031" s="214">
        <v>0</v>
      </c>
      <c r="Q2031" s="214">
        <v>30</v>
      </c>
      <c r="R2031" s="68" t="s">
        <v>1479</v>
      </c>
      <c r="S2031" s="349"/>
      <c r="T2031" s="272"/>
    </row>
    <row r="2032" spans="1:20" ht="51">
      <c r="A2032" s="191">
        <v>16</v>
      </c>
      <c r="B2032" s="68"/>
      <c r="C2032" s="212" t="s">
        <v>40</v>
      </c>
      <c r="D2032" s="213">
        <v>45772</v>
      </c>
      <c r="E2032" s="191" t="s">
        <v>5070</v>
      </c>
      <c r="F2032" s="191" t="s">
        <v>3</v>
      </c>
      <c r="G2032" s="191">
        <v>2280642</v>
      </c>
      <c r="H2032" s="68"/>
      <c r="I2032" s="197" t="s">
        <v>6495</v>
      </c>
      <c r="J2032" s="68"/>
      <c r="K2032" s="68"/>
      <c r="L2032" s="68"/>
      <c r="M2032" s="68"/>
      <c r="N2032" s="348"/>
      <c r="O2032" s="348"/>
      <c r="P2032" s="214">
        <v>0</v>
      </c>
      <c r="Q2032" s="214">
        <v>59.71</v>
      </c>
      <c r="R2032" s="68" t="s">
        <v>1479</v>
      </c>
      <c r="S2032" s="349"/>
      <c r="T2032" s="272"/>
    </row>
    <row r="2033" spans="1:20" ht="51">
      <c r="A2033" s="191">
        <v>902</v>
      </c>
      <c r="B2033" s="68"/>
      <c r="C2033" s="212" t="s">
        <v>191</v>
      </c>
      <c r="D2033" s="213">
        <v>45772</v>
      </c>
      <c r="E2033" s="191" t="s">
        <v>5071</v>
      </c>
      <c r="F2033" s="191" t="s">
        <v>3</v>
      </c>
      <c r="G2033" s="191">
        <v>2280649</v>
      </c>
      <c r="H2033" s="68"/>
      <c r="I2033" s="197" t="s">
        <v>6496</v>
      </c>
      <c r="J2033" s="68"/>
      <c r="K2033" s="68"/>
      <c r="L2033" s="68"/>
      <c r="M2033" s="68"/>
      <c r="N2033" s="348"/>
      <c r="O2033" s="348"/>
      <c r="P2033" s="214">
        <v>0</v>
      </c>
      <c r="Q2033" s="214">
        <v>1033.43</v>
      </c>
      <c r="R2033" s="68" t="s">
        <v>1479</v>
      </c>
      <c r="S2033" s="349"/>
      <c r="T2033" s="272"/>
    </row>
    <row r="2034" spans="1:20" ht="51">
      <c r="A2034" s="191">
        <v>292</v>
      </c>
      <c r="B2034" s="68"/>
      <c r="C2034" s="212" t="s">
        <v>120</v>
      </c>
      <c r="D2034" s="213">
        <v>45772</v>
      </c>
      <c r="E2034" s="191" t="s">
        <v>5072</v>
      </c>
      <c r="F2034" s="191" t="s">
        <v>3</v>
      </c>
      <c r="G2034" s="191">
        <v>2280650</v>
      </c>
      <c r="H2034" s="68"/>
      <c r="I2034" s="197" t="s">
        <v>6497</v>
      </c>
      <c r="J2034" s="68"/>
      <c r="K2034" s="68"/>
      <c r="L2034" s="68"/>
      <c r="M2034" s="68"/>
      <c r="N2034" s="348"/>
      <c r="O2034" s="348"/>
      <c r="P2034" s="214">
        <v>0</v>
      </c>
      <c r="Q2034" s="214">
        <v>35</v>
      </c>
      <c r="R2034" s="68" t="s">
        <v>1479</v>
      </c>
      <c r="S2034" s="349"/>
      <c r="T2034" s="272"/>
    </row>
    <row r="2035" spans="1:20" ht="51">
      <c r="A2035" s="191">
        <v>902</v>
      </c>
      <c r="B2035" s="68"/>
      <c r="C2035" s="212" t="s">
        <v>191</v>
      </c>
      <c r="D2035" s="213">
        <v>45772</v>
      </c>
      <c r="E2035" s="191" t="s">
        <v>5073</v>
      </c>
      <c r="F2035" s="191" t="s">
        <v>3</v>
      </c>
      <c r="G2035" s="191">
        <v>2280652</v>
      </c>
      <c r="H2035" s="68"/>
      <c r="I2035" s="197" t="s">
        <v>6498</v>
      </c>
      <c r="J2035" s="68"/>
      <c r="K2035" s="68"/>
      <c r="L2035" s="68"/>
      <c r="M2035" s="68"/>
      <c r="N2035" s="348"/>
      <c r="O2035" s="348"/>
      <c r="P2035" s="214">
        <v>0</v>
      </c>
      <c r="Q2035" s="214">
        <v>1033.43</v>
      </c>
      <c r="R2035" s="68" t="s">
        <v>1479</v>
      </c>
      <c r="S2035" s="349"/>
      <c r="T2035" s="272"/>
    </row>
    <row r="2036" spans="1:20" ht="38.25">
      <c r="A2036" s="191">
        <v>46</v>
      </c>
      <c r="B2036" s="68"/>
      <c r="C2036" s="212" t="s">
        <v>1367</v>
      </c>
      <c r="D2036" s="213">
        <v>45772</v>
      </c>
      <c r="E2036" s="191" t="s">
        <v>5074</v>
      </c>
      <c r="F2036" s="191" t="s">
        <v>3</v>
      </c>
      <c r="G2036" s="191">
        <v>2280656</v>
      </c>
      <c r="H2036" s="68"/>
      <c r="I2036" s="197" t="s">
        <v>6499</v>
      </c>
      <c r="J2036" s="68"/>
      <c r="K2036" s="68"/>
      <c r="L2036" s="68"/>
      <c r="M2036" s="68"/>
      <c r="N2036" s="348"/>
      <c r="O2036" s="348"/>
      <c r="P2036" s="214">
        <v>0</v>
      </c>
      <c r="Q2036" s="214">
        <v>1000</v>
      </c>
      <c r="R2036" s="68" t="s">
        <v>1479</v>
      </c>
      <c r="S2036" s="349"/>
      <c r="T2036" s="272"/>
    </row>
    <row r="2037" spans="1:20" ht="38.25">
      <c r="A2037" s="191">
        <v>47</v>
      </c>
      <c r="B2037" s="68"/>
      <c r="C2037" s="212" t="s">
        <v>45</v>
      </c>
      <c r="D2037" s="213">
        <v>45772</v>
      </c>
      <c r="E2037" s="191" t="s">
        <v>5075</v>
      </c>
      <c r="F2037" s="191" t="s">
        <v>3</v>
      </c>
      <c r="G2037" s="191">
        <v>2280664</v>
      </c>
      <c r="H2037" s="68"/>
      <c r="I2037" s="197" t="s">
        <v>6500</v>
      </c>
      <c r="J2037" s="68"/>
      <c r="K2037" s="68"/>
      <c r="L2037" s="68"/>
      <c r="M2037" s="68"/>
      <c r="N2037" s="348"/>
      <c r="O2037" s="348"/>
      <c r="P2037" s="214">
        <v>0</v>
      </c>
      <c r="Q2037" s="214">
        <v>1112</v>
      </c>
      <c r="R2037" s="68" t="s">
        <v>1479</v>
      </c>
      <c r="S2037" s="349"/>
      <c r="T2037" s="272"/>
    </row>
    <row r="2038" spans="1:20" ht="51">
      <c r="A2038" s="191" t="s">
        <v>550</v>
      </c>
      <c r="B2038" s="68"/>
      <c r="C2038" s="212" t="s">
        <v>589</v>
      </c>
      <c r="D2038" s="213">
        <v>45772</v>
      </c>
      <c r="E2038" s="191" t="s">
        <v>5076</v>
      </c>
      <c r="F2038" s="191" t="s">
        <v>3</v>
      </c>
      <c r="G2038" s="191">
        <v>2280682</v>
      </c>
      <c r="H2038" s="68"/>
      <c r="I2038" s="197" t="s">
        <v>6501</v>
      </c>
      <c r="J2038" s="68"/>
      <c r="K2038" s="68"/>
      <c r="L2038" s="68"/>
      <c r="M2038" s="68"/>
      <c r="N2038" s="348"/>
      <c r="O2038" s="348"/>
      <c r="P2038" s="214">
        <v>0</v>
      </c>
      <c r="Q2038" s="214">
        <v>2315.5</v>
      </c>
      <c r="R2038" s="68" t="s">
        <v>1479</v>
      </c>
      <c r="S2038" s="349"/>
      <c r="T2038" s="272"/>
    </row>
    <row r="2039" spans="1:20" ht="51">
      <c r="A2039" s="191">
        <v>522</v>
      </c>
      <c r="B2039" s="68"/>
      <c r="C2039" s="212" t="s">
        <v>163</v>
      </c>
      <c r="D2039" s="213">
        <v>45772</v>
      </c>
      <c r="E2039" s="191" t="s">
        <v>5077</v>
      </c>
      <c r="F2039" s="191" t="s">
        <v>3</v>
      </c>
      <c r="G2039" s="191">
        <v>2280694</v>
      </c>
      <c r="H2039" s="68"/>
      <c r="I2039" s="197" t="s">
        <v>6502</v>
      </c>
      <c r="J2039" s="68"/>
      <c r="K2039" s="68"/>
      <c r="L2039" s="68"/>
      <c r="M2039" s="68"/>
      <c r="N2039" s="348"/>
      <c r="O2039" s="348"/>
      <c r="P2039" s="214">
        <v>0</v>
      </c>
      <c r="Q2039" s="214">
        <v>13000</v>
      </c>
      <c r="R2039" s="68" t="s">
        <v>1479</v>
      </c>
      <c r="S2039" s="349"/>
      <c r="T2039" s="272"/>
    </row>
    <row r="2040" spans="1:20" ht="38.25">
      <c r="A2040" s="191">
        <v>46</v>
      </c>
      <c r="B2040" s="68"/>
      <c r="C2040" s="212" t="s">
        <v>1367</v>
      </c>
      <c r="D2040" s="213">
        <v>45772</v>
      </c>
      <c r="E2040" s="191" t="s">
        <v>5078</v>
      </c>
      <c r="F2040" s="191" t="s">
        <v>3</v>
      </c>
      <c r="G2040" s="191">
        <v>2280696</v>
      </c>
      <c r="H2040" s="68"/>
      <c r="I2040" s="197" t="s">
        <v>6503</v>
      </c>
      <c r="J2040" s="68"/>
      <c r="K2040" s="68"/>
      <c r="L2040" s="68"/>
      <c r="M2040" s="68"/>
      <c r="N2040" s="348"/>
      <c r="O2040" s="348"/>
      <c r="P2040" s="214">
        <v>0</v>
      </c>
      <c r="Q2040" s="214">
        <v>1334</v>
      </c>
      <c r="R2040" s="68" t="s">
        <v>1479</v>
      </c>
      <c r="S2040" s="349"/>
      <c r="T2040" s="272"/>
    </row>
    <row r="2041" spans="1:20" ht="51">
      <c r="A2041" s="191">
        <v>522</v>
      </c>
      <c r="B2041" s="68"/>
      <c r="C2041" s="212" t="s">
        <v>163</v>
      </c>
      <c r="D2041" s="213">
        <v>45772</v>
      </c>
      <c r="E2041" s="191" t="s">
        <v>5079</v>
      </c>
      <c r="F2041" s="191" t="s">
        <v>3</v>
      </c>
      <c r="G2041" s="191">
        <v>2280697</v>
      </c>
      <c r="H2041" s="68"/>
      <c r="I2041" s="197" t="s">
        <v>6504</v>
      </c>
      <c r="J2041" s="68"/>
      <c r="K2041" s="68"/>
      <c r="L2041" s="68"/>
      <c r="M2041" s="68"/>
      <c r="N2041" s="348"/>
      <c r="O2041" s="348"/>
      <c r="P2041" s="214">
        <v>0</v>
      </c>
      <c r="Q2041" s="214">
        <v>1300</v>
      </c>
      <c r="R2041" s="68" t="s">
        <v>1479</v>
      </c>
      <c r="S2041" s="349"/>
      <c r="T2041" s="272"/>
    </row>
    <row r="2042" spans="1:20" ht="51">
      <c r="A2042" s="191">
        <v>522</v>
      </c>
      <c r="B2042" s="68"/>
      <c r="C2042" s="212" t="s">
        <v>163</v>
      </c>
      <c r="D2042" s="213">
        <v>45772</v>
      </c>
      <c r="E2042" s="191" t="s">
        <v>5080</v>
      </c>
      <c r="F2042" s="191" t="s">
        <v>3</v>
      </c>
      <c r="G2042" s="191">
        <v>2280706</v>
      </c>
      <c r="H2042" s="68"/>
      <c r="I2042" s="197" t="s">
        <v>6505</v>
      </c>
      <c r="J2042" s="68"/>
      <c r="K2042" s="68"/>
      <c r="L2042" s="68"/>
      <c r="M2042" s="68"/>
      <c r="N2042" s="348"/>
      <c r="O2042" s="348"/>
      <c r="P2042" s="214">
        <v>0</v>
      </c>
      <c r="Q2042" s="214">
        <v>7100</v>
      </c>
      <c r="R2042" s="68" t="s">
        <v>1479</v>
      </c>
      <c r="S2042" s="349"/>
      <c r="T2042" s="272"/>
    </row>
    <row r="2043" spans="1:20" ht="51">
      <c r="A2043" s="191">
        <v>522</v>
      </c>
      <c r="B2043" s="68"/>
      <c r="C2043" s="212" t="s">
        <v>163</v>
      </c>
      <c r="D2043" s="213">
        <v>45772</v>
      </c>
      <c r="E2043" s="191" t="s">
        <v>5081</v>
      </c>
      <c r="F2043" s="191" t="s">
        <v>3</v>
      </c>
      <c r="G2043" s="191">
        <v>2280698</v>
      </c>
      <c r="H2043" s="68"/>
      <c r="I2043" s="197" t="s">
        <v>6506</v>
      </c>
      <c r="J2043" s="68"/>
      <c r="K2043" s="68"/>
      <c r="L2043" s="68"/>
      <c r="M2043" s="68"/>
      <c r="N2043" s="348"/>
      <c r="O2043" s="348"/>
      <c r="P2043" s="214">
        <v>0</v>
      </c>
      <c r="Q2043" s="214">
        <v>11700</v>
      </c>
      <c r="R2043" s="68" t="s">
        <v>1479</v>
      </c>
      <c r="S2043" s="349"/>
      <c r="T2043" s="272"/>
    </row>
    <row r="2044" spans="1:20" ht="51">
      <c r="A2044" s="191">
        <v>522</v>
      </c>
      <c r="B2044" s="68"/>
      <c r="C2044" s="212" t="s">
        <v>163</v>
      </c>
      <c r="D2044" s="213">
        <v>45772</v>
      </c>
      <c r="E2044" s="191" t="s">
        <v>5082</v>
      </c>
      <c r="F2044" s="191" t="s">
        <v>3</v>
      </c>
      <c r="G2044" s="191">
        <v>2280702</v>
      </c>
      <c r="H2044" s="68"/>
      <c r="I2044" s="197" t="s">
        <v>6507</v>
      </c>
      <c r="J2044" s="68"/>
      <c r="K2044" s="68"/>
      <c r="L2044" s="68"/>
      <c r="M2044" s="68"/>
      <c r="N2044" s="348"/>
      <c r="O2044" s="348"/>
      <c r="P2044" s="214">
        <v>0</v>
      </c>
      <c r="Q2044" s="214">
        <v>2900</v>
      </c>
      <c r="R2044" s="68" t="s">
        <v>1479</v>
      </c>
      <c r="S2044" s="349"/>
      <c r="T2044" s="272"/>
    </row>
    <row r="2045" spans="1:20" ht="63.75">
      <c r="A2045" s="191">
        <v>522</v>
      </c>
      <c r="B2045" s="68"/>
      <c r="C2045" s="212" t="s">
        <v>163</v>
      </c>
      <c r="D2045" s="213">
        <v>45772</v>
      </c>
      <c r="E2045" s="191" t="s">
        <v>5083</v>
      </c>
      <c r="F2045" s="191" t="s">
        <v>3</v>
      </c>
      <c r="G2045" s="191">
        <v>2280703</v>
      </c>
      <c r="H2045" s="68"/>
      <c r="I2045" s="197" t="s">
        <v>6508</v>
      </c>
      <c r="J2045" s="68"/>
      <c r="K2045" s="68"/>
      <c r="L2045" s="68"/>
      <c r="M2045" s="68"/>
      <c r="N2045" s="348"/>
      <c r="O2045" s="348"/>
      <c r="P2045" s="214">
        <v>0</v>
      </c>
      <c r="Q2045" s="214">
        <v>3080</v>
      </c>
      <c r="R2045" s="68" t="s">
        <v>1479</v>
      </c>
      <c r="S2045" s="349"/>
      <c r="T2045" s="272"/>
    </row>
    <row r="2046" spans="1:20" ht="51">
      <c r="A2046" s="191">
        <v>522</v>
      </c>
      <c r="B2046" s="68"/>
      <c r="C2046" s="212" t="s">
        <v>163</v>
      </c>
      <c r="D2046" s="213">
        <v>45772</v>
      </c>
      <c r="E2046" s="191" t="s">
        <v>5084</v>
      </c>
      <c r="F2046" s="191" t="s">
        <v>3</v>
      </c>
      <c r="G2046" s="191">
        <v>2280710</v>
      </c>
      <c r="H2046" s="68"/>
      <c r="I2046" s="197" t="s">
        <v>6509</v>
      </c>
      <c r="J2046" s="68"/>
      <c r="K2046" s="68"/>
      <c r="L2046" s="68"/>
      <c r="M2046" s="68"/>
      <c r="N2046" s="348"/>
      <c r="O2046" s="348"/>
      <c r="P2046" s="214">
        <v>0</v>
      </c>
      <c r="Q2046" s="214">
        <v>600</v>
      </c>
      <c r="R2046" s="68" t="s">
        <v>1479</v>
      </c>
      <c r="S2046" s="349"/>
      <c r="T2046" s="272"/>
    </row>
    <row r="2047" spans="1:20" ht="51">
      <c r="A2047" s="191">
        <v>383</v>
      </c>
      <c r="B2047" s="68"/>
      <c r="C2047" s="212" t="s">
        <v>1242</v>
      </c>
      <c r="D2047" s="213">
        <v>45772</v>
      </c>
      <c r="E2047" s="191" t="s">
        <v>5085</v>
      </c>
      <c r="F2047" s="191" t="s">
        <v>3</v>
      </c>
      <c r="G2047" s="191">
        <v>2280792</v>
      </c>
      <c r="H2047" s="68"/>
      <c r="I2047" s="197" t="s">
        <v>6510</v>
      </c>
      <c r="J2047" s="68"/>
      <c r="K2047" s="68"/>
      <c r="L2047" s="68"/>
      <c r="M2047" s="68"/>
      <c r="N2047" s="348"/>
      <c r="O2047" s="348"/>
      <c r="P2047" s="214">
        <v>0</v>
      </c>
      <c r="Q2047" s="214">
        <v>37532.800000000003</v>
      </c>
      <c r="R2047" s="68" t="s">
        <v>1479</v>
      </c>
      <c r="S2047" s="349"/>
      <c r="T2047" s="272"/>
    </row>
    <row r="2048" spans="1:20" ht="51">
      <c r="A2048" s="191">
        <v>66</v>
      </c>
      <c r="B2048" s="68"/>
      <c r="C2048" s="212" t="s">
        <v>46</v>
      </c>
      <c r="D2048" s="213">
        <v>45772</v>
      </c>
      <c r="E2048" s="191" t="s">
        <v>5086</v>
      </c>
      <c r="F2048" s="191" t="s">
        <v>3</v>
      </c>
      <c r="G2048" s="191">
        <v>2280797</v>
      </c>
      <c r="H2048" s="68"/>
      <c r="I2048" s="197" t="s">
        <v>6511</v>
      </c>
      <c r="J2048" s="68"/>
      <c r="K2048" s="68"/>
      <c r="L2048" s="68"/>
      <c r="M2048" s="68"/>
      <c r="N2048" s="348"/>
      <c r="O2048" s="348"/>
      <c r="P2048" s="214">
        <v>0</v>
      </c>
      <c r="Q2048" s="214">
        <v>66.290000000000006</v>
      </c>
      <c r="R2048" s="68" t="s">
        <v>1479</v>
      </c>
      <c r="S2048" s="349"/>
      <c r="T2048" s="272"/>
    </row>
    <row r="2049" spans="1:20" ht="51">
      <c r="A2049" s="191">
        <v>66</v>
      </c>
      <c r="B2049" s="68"/>
      <c r="C2049" s="212" t="s">
        <v>46</v>
      </c>
      <c r="D2049" s="213">
        <v>45772</v>
      </c>
      <c r="E2049" s="191" t="s">
        <v>5087</v>
      </c>
      <c r="F2049" s="191" t="s">
        <v>3</v>
      </c>
      <c r="G2049" s="191">
        <v>2280798</v>
      </c>
      <c r="H2049" s="68"/>
      <c r="I2049" s="197" t="s">
        <v>6512</v>
      </c>
      <c r="J2049" s="68"/>
      <c r="K2049" s="68"/>
      <c r="L2049" s="68"/>
      <c r="M2049" s="68"/>
      <c r="N2049" s="348"/>
      <c r="O2049" s="348"/>
      <c r="P2049" s="214">
        <v>0</v>
      </c>
      <c r="Q2049" s="214">
        <v>121.64</v>
      </c>
      <c r="R2049" s="68" t="s">
        <v>1479</v>
      </c>
      <c r="S2049" s="349"/>
      <c r="T2049" s="272"/>
    </row>
    <row r="2050" spans="1:20" ht="51">
      <c r="A2050" s="191">
        <v>212</v>
      </c>
      <c r="B2050" s="68"/>
      <c r="C2050" s="212" t="s">
        <v>90</v>
      </c>
      <c r="D2050" s="213">
        <v>45772</v>
      </c>
      <c r="E2050" s="191" t="s">
        <v>5088</v>
      </c>
      <c r="F2050" s="191" t="s">
        <v>3</v>
      </c>
      <c r="G2050" s="191">
        <v>2280536</v>
      </c>
      <c r="H2050" s="68"/>
      <c r="I2050" s="197" t="s">
        <v>6513</v>
      </c>
      <c r="J2050" s="68"/>
      <c r="K2050" s="68"/>
      <c r="L2050" s="68"/>
      <c r="M2050" s="68"/>
      <c r="N2050" s="348"/>
      <c r="O2050" s="348"/>
      <c r="P2050" s="214">
        <v>0</v>
      </c>
      <c r="Q2050" s="214">
        <v>5703.16</v>
      </c>
      <c r="R2050" s="68" t="s">
        <v>1479</v>
      </c>
      <c r="S2050" s="349"/>
      <c r="T2050" s="272"/>
    </row>
    <row r="2051" spans="1:20" ht="51">
      <c r="A2051" s="191">
        <v>212</v>
      </c>
      <c r="B2051" s="68"/>
      <c r="C2051" s="212" t="s">
        <v>90</v>
      </c>
      <c r="D2051" s="213">
        <v>45772</v>
      </c>
      <c r="E2051" s="191" t="s">
        <v>5089</v>
      </c>
      <c r="F2051" s="191" t="s">
        <v>3</v>
      </c>
      <c r="G2051" s="191">
        <v>2280538</v>
      </c>
      <c r="H2051" s="68"/>
      <c r="I2051" s="197" t="s">
        <v>6514</v>
      </c>
      <c r="J2051" s="68"/>
      <c r="K2051" s="68"/>
      <c r="L2051" s="68"/>
      <c r="M2051" s="68"/>
      <c r="N2051" s="348"/>
      <c r="O2051" s="348"/>
      <c r="P2051" s="214">
        <v>0</v>
      </c>
      <c r="Q2051" s="214">
        <v>420</v>
      </c>
      <c r="R2051" s="68" t="s">
        <v>1479</v>
      </c>
      <c r="S2051" s="349"/>
      <c r="T2051" s="272"/>
    </row>
    <row r="2052" spans="1:20" ht="51">
      <c r="A2052" s="191">
        <v>290</v>
      </c>
      <c r="B2052" s="68"/>
      <c r="C2052" s="212" t="s">
        <v>118</v>
      </c>
      <c r="D2052" s="213">
        <v>45772</v>
      </c>
      <c r="E2052" s="191" t="s">
        <v>5090</v>
      </c>
      <c r="F2052" s="191" t="s">
        <v>3</v>
      </c>
      <c r="G2052" s="191">
        <v>2280548</v>
      </c>
      <c r="H2052" s="68"/>
      <c r="I2052" s="197" t="s">
        <v>6515</v>
      </c>
      <c r="J2052" s="68"/>
      <c r="K2052" s="68"/>
      <c r="L2052" s="68"/>
      <c r="M2052" s="68"/>
      <c r="N2052" s="348"/>
      <c r="O2052" s="348"/>
      <c r="P2052" s="214">
        <v>0</v>
      </c>
      <c r="Q2052" s="214">
        <v>36</v>
      </c>
      <c r="R2052" s="68" t="s">
        <v>1479</v>
      </c>
      <c r="S2052" s="349"/>
      <c r="T2052" s="272"/>
    </row>
    <row r="2053" spans="1:20" ht="63.75">
      <c r="A2053" s="191">
        <v>78</v>
      </c>
      <c r="B2053" s="68"/>
      <c r="C2053" s="212" t="s">
        <v>1368</v>
      </c>
      <c r="D2053" s="213">
        <v>45772</v>
      </c>
      <c r="E2053" s="191" t="s">
        <v>5091</v>
      </c>
      <c r="F2053" s="191" t="s">
        <v>3</v>
      </c>
      <c r="G2053" s="191">
        <v>2280575</v>
      </c>
      <c r="H2053" s="68"/>
      <c r="I2053" s="197" t="s">
        <v>6516</v>
      </c>
      <c r="J2053" s="68"/>
      <c r="K2053" s="68"/>
      <c r="L2053" s="68"/>
      <c r="M2053" s="68"/>
      <c r="N2053" s="348"/>
      <c r="O2053" s="348"/>
      <c r="P2053" s="214">
        <v>0</v>
      </c>
      <c r="Q2053" s="214">
        <v>57018.13</v>
      </c>
      <c r="R2053" s="68" t="s">
        <v>1479</v>
      </c>
      <c r="S2053" s="349"/>
      <c r="T2053" s="272"/>
    </row>
    <row r="2054" spans="1:20" ht="51">
      <c r="A2054" s="191">
        <v>342</v>
      </c>
      <c r="B2054" s="68"/>
      <c r="C2054" s="212" t="s">
        <v>137</v>
      </c>
      <c r="D2054" s="213">
        <v>45772</v>
      </c>
      <c r="E2054" s="191" t="s">
        <v>5092</v>
      </c>
      <c r="F2054" s="191" t="s">
        <v>3</v>
      </c>
      <c r="G2054" s="191">
        <v>2280593</v>
      </c>
      <c r="H2054" s="68"/>
      <c r="I2054" s="197" t="s">
        <v>6517</v>
      </c>
      <c r="J2054" s="68"/>
      <c r="K2054" s="68"/>
      <c r="L2054" s="68"/>
      <c r="M2054" s="68"/>
      <c r="N2054" s="348"/>
      <c r="O2054" s="348"/>
      <c r="P2054" s="214">
        <v>0</v>
      </c>
      <c r="Q2054" s="214">
        <v>20476.990000000002</v>
      </c>
      <c r="R2054" s="68" t="s">
        <v>1479</v>
      </c>
      <c r="S2054" s="349"/>
      <c r="T2054" s="272"/>
    </row>
    <row r="2055" spans="1:20" ht="51">
      <c r="A2055" s="191">
        <v>15</v>
      </c>
      <c r="B2055" s="68"/>
      <c r="C2055" s="212" t="s">
        <v>39</v>
      </c>
      <c r="D2055" s="213">
        <v>45772</v>
      </c>
      <c r="E2055" s="191" t="s">
        <v>5093</v>
      </c>
      <c r="F2055" s="191" t="s">
        <v>3</v>
      </c>
      <c r="G2055" s="191">
        <v>2280604</v>
      </c>
      <c r="H2055" s="68"/>
      <c r="I2055" s="197" t="s">
        <v>6518</v>
      </c>
      <c r="J2055" s="68"/>
      <c r="K2055" s="68"/>
      <c r="L2055" s="68"/>
      <c r="M2055" s="68"/>
      <c r="N2055" s="348"/>
      <c r="O2055" s="348"/>
      <c r="P2055" s="214">
        <v>0</v>
      </c>
      <c r="Q2055" s="214">
        <v>100</v>
      </c>
      <c r="R2055" s="68" t="s">
        <v>1479</v>
      </c>
      <c r="S2055" s="349"/>
      <c r="T2055" s="272"/>
    </row>
    <row r="2056" spans="1:20" ht="63.75">
      <c r="A2056" s="191">
        <v>20</v>
      </c>
      <c r="B2056" s="68"/>
      <c r="C2056" s="212" t="s">
        <v>41</v>
      </c>
      <c r="D2056" s="213">
        <v>45772</v>
      </c>
      <c r="E2056" s="191" t="s">
        <v>5094</v>
      </c>
      <c r="F2056" s="191" t="s">
        <v>3</v>
      </c>
      <c r="G2056" s="191">
        <v>2280605</v>
      </c>
      <c r="H2056" s="68"/>
      <c r="I2056" s="197" t="s">
        <v>6519</v>
      </c>
      <c r="J2056" s="68"/>
      <c r="K2056" s="68"/>
      <c r="L2056" s="68"/>
      <c r="M2056" s="68"/>
      <c r="N2056" s="348"/>
      <c r="O2056" s="348"/>
      <c r="P2056" s="214">
        <v>0</v>
      </c>
      <c r="Q2056" s="214">
        <v>123201.98</v>
      </c>
      <c r="R2056" s="68" t="s">
        <v>1479</v>
      </c>
      <c r="S2056" s="349"/>
      <c r="T2056" s="272"/>
    </row>
    <row r="2057" spans="1:20" ht="51">
      <c r="A2057" s="191">
        <v>342</v>
      </c>
      <c r="B2057" s="68"/>
      <c r="C2057" s="212" t="s">
        <v>137</v>
      </c>
      <c r="D2057" s="213">
        <v>45772</v>
      </c>
      <c r="E2057" s="191" t="s">
        <v>5095</v>
      </c>
      <c r="F2057" s="191" t="s">
        <v>3</v>
      </c>
      <c r="G2057" s="191">
        <v>2280634</v>
      </c>
      <c r="H2057" s="68"/>
      <c r="I2057" s="197" t="s">
        <v>6520</v>
      </c>
      <c r="J2057" s="68"/>
      <c r="K2057" s="68"/>
      <c r="L2057" s="68"/>
      <c r="M2057" s="68"/>
      <c r="N2057" s="348"/>
      <c r="O2057" s="348"/>
      <c r="P2057" s="214">
        <v>0</v>
      </c>
      <c r="Q2057" s="214">
        <v>1638.17</v>
      </c>
      <c r="R2057" s="68" t="s">
        <v>1479</v>
      </c>
      <c r="S2057" s="349"/>
      <c r="T2057" s="272"/>
    </row>
    <row r="2058" spans="1:20" ht="51">
      <c r="A2058" s="191" t="s">
        <v>550</v>
      </c>
      <c r="B2058" s="68"/>
      <c r="C2058" s="212" t="s">
        <v>589</v>
      </c>
      <c r="D2058" s="213">
        <v>45772</v>
      </c>
      <c r="E2058" s="191" t="s">
        <v>5096</v>
      </c>
      <c r="F2058" s="191" t="s">
        <v>3</v>
      </c>
      <c r="G2058" s="191">
        <v>2280659</v>
      </c>
      <c r="H2058" s="68"/>
      <c r="I2058" s="197" t="s">
        <v>6521</v>
      </c>
      <c r="J2058" s="68"/>
      <c r="K2058" s="68"/>
      <c r="L2058" s="68"/>
      <c r="M2058" s="68"/>
      <c r="N2058" s="348"/>
      <c r="O2058" s="348"/>
      <c r="P2058" s="214">
        <v>0</v>
      </c>
      <c r="Q2058" s="214">
        <v>3772.7</v>
      </c>
      <c r="R2058" s="68" t="s">
        <v>1479</v>
      </c>
      <c r="S2058" s="349"/>
      <c r="T2058" s="272"/>
    </row>
    <row r="2059" spans="1:20" ht="51">
      <c r="A2059" s="191">
        <v>591</v>
      </c>
      <c r="B2059" s="68"/>
      <c r="C2059" s="212" t="s">
        <v>670</v>
      </c>
      <c r="D2059" s="213">
        <v>45772</v>
      </c>
      <c r="E2059" s="191" t="s">
        <v>5097</v>
      </c>
      <c r="F2059" s="191" t="s">
        <v>3</v>
      </c>
      <c r="G2059" s="191">
        <v>2280636</v>
      </c>
      <c r="H2059" s="68"/>
      <c r="I2059" s="197" t="s">
        <v>6522</v>
      </c>
      <c r="J2059" s="68"/>
      <c r="K2059" s="68"/>
      <c r="L2059" s="68"/>
      <c r="M2059" s="68"/>
      <c r="N2059" s="348"/>
      <c r="O2059" s="348"/>
      <c r="P2059" s="214">
        <v>0</v>
      </c>
      <c r="Q2059" s="214">
        <v>102.45</v>
      </c>
      <c r="R2059" s="68" t="s">
        <v>1479</v>
      </c>
      <c r="S2059" s="349"/>
      <c r="T2059" s="272"/>
    </row>
    <row r="2060" spans="1:20" ht="51">
      <c r="A2060" s="191">
        <v>591</v>
      </c>
      <c r="B2060" s="68"/>
      <c r="C2060" s="212" t="s">
        <v>670</v>
      </c>
      <c r="D2060" s="213">
        <v>45772</v>
      </c>
      <c r="E2060" s="191" t="s">
        <v>5098</v>
      </c>
      <c r="F2060" s="191" t="s">
        <v>3</v>
      </c>
      <c r="G2060" s="191">
        <v>2280637</v>
      </c>
      <c r="H2060" s="68"/>
      <c r="I2060" s="197" t="s">
        <v>6523</v>
      </c>
      <c r="J2060" s="68"/>
      <c r="K2060" s="68"/>
      <c r="L2060" s="68"/>
      <c r="M2060" s="68"/>
      <c r="N2060" s="348"/>
      <c r="O2060" s="348"/>
      <c r="P2060" s="214">
        <v>0</v>
      </c>
      <c r="Q2060" s="214">
        <v>1394.4</v>
      </c>
      <c r="R2060" s="68" t="s">
        <v>1479</v>
      </c>
      <c r="S2060" s="349"/>
      <c r="T2060" s="272"/>
    </row>
    <row r="2061" spans="1:20" ht="51">
      <c r="A2061" s="191">
        <v>591</v>
      </c>
      <c r="B2061" s="68"/>
      <c r="C2061" s="212" t="s">
        <v>670</v>
      </c>
      <c r="D2061" s="213">
        <v>45772</v>
      </c>
      <c r="E2061" s="191" t="s">
        <v>5099</v>
      </c>
      <c r="F2061" s="191" t="s">
        <v>3</v>
      </c>
      <c r="G2061" s="191">
        <v>2280638</v>
      </c>
      <c r="H2061" s="68"/>
      <c r="I2061" s="197" t="s">
        <v>6524</v>
      </c>
      <c r="J2061" s="68"/>
      <c r="K2061" s="68"/>
      <c r="L2061" s="68"/>
      <c r="M2061" s="68"/>
      <c r="N2061" s="348"/>
      <c r="O2061" s="348"/>
      <c r="P2061" s="214">
        <v>0</v>
      </c>
      <c r="Q2061" s="214">
        <v>130435.69</v>
      </c>
      <c r="R2061" s="68" t="s">
        <v>1479</v>
      </c>
      <c r="S2061" s="349"/>
      <c r="T2061" s="272"/>
    </row>
    <row r="2062" spans="1:20" ht="51">
      <c r="A2062" s="191" t="s">
        <v>550</v>
      </c>
      <c r="B2062" s="68"/>
      <c r="C2062" s="212" t="s">
        <v>589</v>
      </c>
      <c r="D2062" s="213">
        <v>45772</v>
      </c>
      <c r="E2062" s="191" t="s">
        <v>5100</v>
      </c>
      <c r="F2062" s="191" t="s">
        <v>3</v>
      </c>
      <c r="G2062" s="191">
        <v>2280661</v>
      </c>
      <c r="H2062" s="68"/>
      <c r="I2062" s="197" t="s">
        <v>6525</v>
      </c>
      <c r="J2062" s="68"/>
      <c r="K2062" s="68"/>
      <c r="L2062" s="68"/>
      <c r="M2062" s="68"/>
      <c r="N2062" s="348"/>
      <c r="O2062" s="348"/>
      <c r="P2062" s="214">
        <v>0</v>
      </c>
      <c r="Q2062" s="214">
        <v>7206.05</v>
      </c>
      <c r="R2062" s="68" t="s">
        <v>1479</v>
      </c>
      <c r="S2062" s="349"/>
      <c r="T2062" s="272"/>
    </row>
    <row r="2063" spans="1:20" ht="38.25">
      <c r="A2063" s="191" t="s">
        <v>550</v>
      </c>
      <c r="B2063" s="68"/>
      <c r="C2063" s="212" t="s">
        <v>589</v>
      </c>
      <c r="D2063" s="213">
        <v>45772</v>
      </c>
      <c r="E2063" s="191" t="s">
        <v>5101</v>
      </c>
      <c r="F2063" s="191" t="s">
        <v>3</v>
      </c>
      <c r="G2063" s="191">
        <v>2280662</v>
      </c>
      <c r="H2063" s="68"/>
      <c r="I2063" s="197" t="s">
        <v>6526</v>
      </c>
      <c r="J2063" s="68"/>
      <c r="K2063" s="68"/>
      <c r="L2063" s="68"/>
      <c r="M2063" s="68"/>
      <c r="N2063" s="348"/>
      <c r="O2063" s="348"/>
      <c r="P2063" s="214">
        <v>0</v>
      </c>
      <c r="Q2063" s="214">
        <v>479.7</v>
      </c>
      <c r="R2063" s="68" t="s">
        <v>1479</v>
      </c>
      <c r="S2063" s="349"/>
      <c r="T2063" s="272"/>
    </row>
    <row r="2064" spans="1:20" ht="51">
      <c r="A2064" s="191" t="s">
        <v>550</v>
      </c>
      <c r="B2064" s="68"/>
      <c r="C2064" s="212" t="s">
        <v>589</v>
      </c>
      <c r="D2064" s="213">
        <v>45772</v>
      </c>
      <c r="E2064" s="191" t="s">
        <v>5102</v>
      </c>
      <c r="F2064" s="191" t="s">
        <v>3</v>
      </c>
      <c r="G2064" s="191">
        <v>2280663</v>
      </c>
      <c r="H2064" s="68"/>
      <c r="I2064" s="197" t="s">
        <v>6527</v>
      </c>
      <c r="J2064" s="68"/>
      <c r="K2064" s="68"/>
      <c r="L2064" s="68"/>
      <c r="M2064" s="68"/>
      <c r="N2064" s="348"/>
      <c r="O2064" s="348"/>
      <c r="P2064" s="214">
        <v>0</v>
      </c>
      <c r="Q2064" s="214">
        <v>10378.32</v>
      </c>
      <c r="R2064" s="68" t="s">
        <v>1479</v>
      </c>
      <c r="S2064" s="349"/>
      <c r="T2064" s="272"/>
    </row>
    <row r="2065" spans="1:20" ht="76.5">
      <c r="A2065" s="191">
        <v>66</v>
      </c>
      <c r="B2065" s="68"/>
      <c r="C2065" s="212" t="s">
        <v>46</v>
      </c>
      <c r="D2065" s="213">
        <v>45772</v>
      </c>
      <c r="E2065" s="191" t="s">
        <v>5103</v>
      </c>
      <c r="F2065" s="191" t="s">
        <v>635</v>
      </c>
      <c r="G2065" s="191">
        <v>11708370</v>
      </c>
      <c r="H2065" s="68"/>
      <c r="I2065" s="197" t="s">
        <v>6528</v>
      </c>
      <c r="J2065" s="68"/>
      <c r="K2065" s="68"/>
      <c r="L2065" s="68"/>
      <c r="M2065" s="68"/>
      <c r="N2065" s="348"/>
      <c r="O2065" s="348"/>
      <c r="P2065" s="214">
        <v>0</v>
      </c>
      <c r="Q2065" s="214">
        <v>2175.9899999999998</v>
      </c>
      <c r="R2065" s="68" t="s">
        <v>1479</v>
      </c>
      <c r="S2065" s="349"/>
      <c r="T2065" s="272"/>
    </row>
    <row r="2066" spans="1:20" ht="76.5">
      <c r="A2066" s="191">
        <v>862</v>
      </c>
      <c r="B2066" s="68"/>
      <c r="C2066" s="212" t="s">
        <v>187</v>
      </c>
      <c r="D2066" s="213">
        <v>45772</v>
      </c>
      <c r="E2066" s="191" t="s">
        <v>5104</v>
      </c>
      <c r="F2066" s="191" t="s">
        <v>635</v>
      </c>
      <c r="G2066" s="191">
        <v>11708311</v>
      </c>
      <c r="H2066" s="68"/>
      <c r="I2066" s="197" t="s">
        <v>6457</v>
      </c>
      <c r="J2066" s="68"/>
      <c r="K2066" s="68"/>
      <c r="L2066" s="68"/>
      <c r="M2066" s="68"/>
      <c r="N2066" s="348"/>
      <c r="O2066" s="348"/>
      <c r="P2066" s="214">
        <v>0</v>
      </c>
      <c r="Q2066" s="214">
        <v>934.81</v>
      </c>
      <c r="R2066" s="68" t="s">
        <v>1479</v>
      </c>
      <c r="S2066" s="349"/>
      <c r="T2066" s="272"/>
    </row>
    <row r="2067" spans="1:20" ht="76.5">
      <c r="A2067" s="191">
        <v>66</v>
      </c>
      <c r="B2067" s="68"/>
      <c r="C2067" s="212" t="s">
        <v>46</v>
      </c>
      <c r="D2067" s="213">
        <v>45772</v>
      </c>
      <c r="E2067" s="191" t="s">
        <v>5105</v>
      </c>
      <c r="F2067" s="191" t="s">
        <v>635</v>
      </c>
      <c r="G2067" s="191">
        <v>11709126</v>
      </c>
      <c r="H2067" s="68"/>
      <c r="I2067" s="197" t="s">
        <v>6529</v>
      </c>
      <c r="J2067" s="68"/>
      <c r="K2067" s="68"/>
      <c r="L2067" s="68"/>
      <c r="M2067" s="68"/>
      <c r="N2067" s="348"/>
      <c r="O2067" s="348"/>
      <c r="P2067" s="214">
        <v>0</v>
      </c>
      <c r="Q2067" s="214">
        <v>1783387.39</v>
      </c>
      <c r="R2067" s="68" t="s">
        <v>1479</v>
      </c>
      <c r="S2067" s="349"/>
      <c r="T2067" s="272"/>
    </row>
    <row r="2068" spans="1:20" ht="76.5">
      <c r="A2068" s="191">
        <v>66</v>
      </c>
      <c r="B2068" s="68"/>
      <c r="C2068" s="212" t="s">
        <v>46</v>
      </c>
      <c r="D2068" s="213">
        <v>45772</v>
      </c>
      <c r="E2068" s="191" t="s">
        <v>5106</v>
      </c>
      <c r="F2068" s="191" t="s">
        <v>635</v>
      </c>
      <c r="G2068" s="191">
        <v>11709045</v>
      </c>
      <c r="H2068" s="68"/>
      <c r="I2068" s="197" t="s">
        <v>6529</v>
      </c>
      <c r="J2068" s="68"/>
      <c r="K2068" s="68"/>
      <c r="L2068" s="68"/>
      <c r="M2068" s="68"/>
      <c r="N2068" s="348"/>
      <c r="O2068" s="348"/>
      <c r="P2068" s="214">
        <v>0</v>
      </c>
      <c r="Q2068" s="214">
        <v>1025722.93</v>
      </c>
      <c r="R2068" s="68" t="s">
        <v>1479</v>
      </c>
      <c r="S2068" s="349"/>
      <c r="T2068" s="272"/>
    </row>
    <row r="2069" spans="1:20" ht="76.5">
      <c r="A2069" s="191">
        <v>862</v>
      </c>
      <c r="B2069" s="68"/>
      <c r="C2069" s="212" t="s">
        <v>187</v>
      </c>
      <c r="D2069" s="213">
        <v>45772</v>
      </c>
      <c r="E2069" s="191" t="s">
        <v>5107</v>
      </c>
      <c r="F2069" s="191" t="s">
        <v>635</v>
      </c>
      <c r="G2069" s="191">
        <v>11708834</v>
      </c>
      <c r="H2069" s="68"/>
      <c r="I2069" s="197" t="s">
        <v>6530</v>
      </c>
      <c r="J2069" s="68"/>
      <c r="K2069" s="68"/>
      <c r="L2069" s="68"/>
      <c r="M2069" s="68"/>
      <c r="N2069" s="348"/>
      <c r="O2069" s="348"/>
      <c r="P2069" s="214">
        <v>0</v>
      </c>
      <c r="Q2069" s="214">
        <v>2175.9899999999998</v>
      </c>
      <c r="R2069" s="68" t="s">
        <v>1479</v>
      </c>
      <c r="S2069" s="349"/>
      <c r="T2069" s="272"/>
    </row>
    <row r="2070" spans="1:20" ht="76.5">
      <c r="A2070" s="191">
        <v>66</v>
      </c>
      <c r="B2070" s="68"/>
      <c r="C2070" s="212" t="s">
        <v>46</v>
      </c>
      <c r="D2070" s="213">
        <v>45772</v>
      </c>
      <c r="E2070" s="191" t="s">
        <v>5108</v>
      </c>
      <c r="F2070" s="191" t="s">
        <v>635</v>
      </c>
      <c r="G2070" s="191">
        <v>11708842</v>
      </c>
      <c r="H2070" s="68"/>
      <c r="I2070" s="197" t="s">
        <v>6528</v>
      </c>
      <c r="J2070" s="68"/>
      <c r="K2070" s="68"/>
      <c r="L2070" s="68"/>
      <c r="M2070" s="68"/>
      <c r="N2070" s="348"/>
      <c r="O2070" s="348"/>
      <c r="P2070" s="214">
        <v>0</v>
      </c>
      <c r="Q2070" s="214">
        <v>50105.93</v>
      </c>
      <c r="R2070" s="68" t="s">
        <v>1479</v>
      </c>
      <c r="S2070" s="349"/>
      <c r="T2070" s="272"/>
    </row>
    <row r="2071" spans="1:20" ht="76.5">
      <c r="A2071" s="191">
        <v>862</v>
      </c>
      <c r="B2071" s="68"/>
      <c r="C2071" s="212" t="s">
        <v>187</v>
      </c>
      <c r="D2071" s="213">
        <v>45772</v>
      </c>
      <c r="E2071" s="191" t="s">
        <v>5109</v>
      </c>
      <c r="F2071" s="191" t="s">
        <v>635</v>
      </c>
      <c r="G2071" s="191">
        <v>11709085</v>
      </c>
      <c r="H2071" s="68"/>
      <c r="I2071" s="197" t="s">
        <v>6531</v>
      </c>
      <c r="J2071" s="68"/>
      <c r="K2071" s="68"/>
      <c r="L2071" s="68"/>
      <c r="M2071" s="68"/>
      <c r="N2071" s="348"/>
      <c r="O2071" s="348"/>
      <c r="P2071" s="214">
        <v>0</v>
      </c>
      <c r="Q2071" s="214">
        <v>92981.62</v>
      </c>
      <c r="R2071" s="68" t="s">
        <v>1479</v>
      </c>
      <c r="S2071" s="349"/>
      <c r="T2071" s="272"/>
    </row>
    <row r="2072" spans="1:20" ht="76.5">
      <c r="A2072" s="191">
        <v>862</v>
      </c>
      <c r="B2072" s="68"/>
      <c r="C2072" s="212" t="s">
        <v>187</v>
      </c>
      <c r="D2072" s="213">
        <v>45772</v>
      </c>
      <c r="E2072" s="191" t="s">
        <v>5110</v>
      </c>
      <c r="F2072" s="191" t="s">
        <v>635</v>
      </c>
      <c r="G2072" s="191">
        <v>11708853</v>
      </c>
      <c r="H2072" s="68"/>
      <c r="I2072" s="197" t="s">
        <v>6530</v>
      </c>
      <c r="J2072" s="68"/>
      <c r="K2072" s="68"/>
      <c r="L2072" s="68"/>
      <c r="M2072" s="68"/>
      <c r="N2072" s="348"/>
      <c r="O2072" s="348"/>
      <c r="P2072" s="214">
        <v>0</v>
      </c>
      <c r="Q2072" s="214">
        <v>7697.2</v>
      </c>
      <c r="R2072" s="68" t="s">
        <v>1479</v>
      </c>
      <c r="S2072" s="349"/>
      <c r="T2072" s="272"/>
    </row>
    <row r="2073" spans="1:20" ht="76.5">
      <c r="A2073" s="191">
        <v>862</v>
      </c>
      <c r="B2073" s="68"/>
      <c r="C2073" s="212" t="s">
        <v>187</v>
      </c>
      <c r="D2073" s="213">
        <v>45772</v>
      </c>
      <c r="E2073" s="191" t="s">
        <v>5111</v>
      </c>
      <c r="F2073" s="191" t="s">
        <v>635</v>
      </c>
      <c r="G2073" s="191">
        <v>11709127</v>
      </c>
      <c r="H2073" s="68"/>
      <c r="I2073" s="197" t="s">
        <v>6531</v>
      </c>
      <c r="J2073" s="68"/>
      <c r="K2073" s="68"/>
      <c r="L2073" s="68"/>
      <c r="M2073" s="68"/>
      <c r="N2073" s="348"/>
      <c r="O2073" s="348"/>
      <c r="P2073" s="214">
        <v>0</v>
      </c>
      <c r="Q2073" s="214">
        <v>147821.68</v>
      </c>
      <c r="R2073" s="68" t="s">
        <v>1479</v>
      </c>
      <c r="S2073" s="349"/>
      <c r="T2073" s="272"/>
    </row>
    <row r="2074" spans="1:20" ht="51">
      <c r="A2074" s="191">
        <v>76</v>
      </c>
      <c r="B2074" s="68"/>
      <c r="C2074" s="212" t="s">
        <v>48</v>
      </c>
      <c r="D2074" s="213">
        <v>45772</v>
      </c>
      <c r="E2074" s="191" t="s">
        <v>5112</v>
      </c>
      <c r="F2074" s="191" t="s">
        <v>635</v>
      </c>
      <c r="G2074" s="191">
        <v>11742940</v>
      </c>
      <c r="H2074" s="68"/>
      <c r="I2074" s="197" t="s">
        <v>6532</v>
      </c>
      <c r="J2074" s="68"/>
      <c r="K2074" s="68"/>
      <c r="L2074" s="68"/>
      <c r="M2074" s="68"/>
      <c r="N2074" s="348"/>
      <c r="O2074" s="348"/>
      <c r="P2074" s="214">
        <v>0</v>
      </c>
      <c r="Q2074" s="214">
        <v>16465895.449999999</v>
      </c>
      <c r="R2074" s="68" t="s">
        <v>1479</v>
      </c>
      <c r="S2074" s="349"/>
      <c r="T2074" s="272"/>
    </row>
    <row r="2075" spans="1:20" ht="63.75">
      <c r="A2075" s="191">
        <v>513</v>
      </c>
      <c r="B2075" s="68"/>
      <c r="C2075" s="212" t="s">
        <v>160</v>
      </c>
      <c r="D2075" s="213">
        <v>45772</v>
      </c>
      <c r="E2075" s="191" t="s">
        <v>5113</v>
      </c>
      <c r="F2075" s="191" t="s">
        <v>6</v>
      </c>
      <c r="G2075" s="191">
        <v>2210267</v>
      </c>
      <c r="H2075" s="68"/>
      <c r="I2075" s="197" t="s">
        <v>6533</v>
      </c>
      <c r="J2075" s="68"/>
      <c r="K2075" s="68"/>
      <c r="L2075" s="68"/>
      <c r="M2075" s="68"/>
      <c r="N2075" s="348"/>
      <c r="O2075" s="348"/>
      <c r="P2075" s="214">
        <v>0</v>
      </c>
      <c r="Q2075" s="214">
        <v>3583008</v>
      </c>
      <c r="R2075" s="68" t="s">
        <v>1479</v>
      </c>
      <c r="S2075" s="349"/>
      <c r="T2075" s="272"/>
    </row>
    <row r="2076" spans="1:20" ht="89.25">
      <c r="A2076" s="191">
        <v>513</v>
      </c>
      <c r="B2076" s="68"/>
      <c r="C2076" s="212" t="s">
        <v>160</v>
      </c>
      <c r="D2076" s="213">
        <v>45772</v>
      </c>
      <c r="E2076" s="191" t="s">
        <v>5114</v>
      </c>
      <c r="F2076" s="191" t="s">
        <v>599</v>
      </c>
      <c r="G2076" s="191">
        <v>23155</v>
      </c>
      <c r="H2076" s="68"/>
      <c r="I2076" s="197" t="s">
        <v>6534</v>
      </c>
      <c r="J2076" s="68"/>
      <c r="K2076" s="68"/>
      <c r="L2076" s="68"/>
      <c r="M2076" s="68"/>
      <c r="N2076" s="348"/>
      <c r="O2076" s="348"/>
      <c r="P2076" s="214">
        <v>1671402.31</v>
      </c>
      <c r="Q2076" s="214">
        <v>0</v>
      </c>
      <c r="R2076" s="68" t="s">
        <v>1479</v>
      </c>
      <c r="S2076" s="349"/>
      <c r="T2076" s="272"/>
    </row>
    <row r="2077" spans="1:20" ht="63.75">
      <c r="A2077" s="191">
        <v>513</v>
      </c>
      <c r="B2077" s="68"/>
      <c r="C2077" s="212" t="s">
        <v>160</v>
      </c>
      <c r="D2077" s="213">
        <v>45772</v>
      </c>
      <c r="E2077" s="191" t="s">
        <v>5115</v>
      </c>
      <c r="F2077" s="191" t="s">
        <v>14</v>
      </c>
      <c r="G2077" s="191">
        <v>3113177</v>
      </c>
      <c r="H2077" s="68"/>
      <c r="I2077" s="197" t="s">
        <v>6535</v>
      </c>
      <c r="J2077" s="68"/>
      <c r="K2077" s="68"/>
      <c r="L2077" s="68"/>
      <c r="M2077" s="68"/>
      <c r="N2077" s="348"/>
      <c r="O2077" s="348"/>
      <c r="P2077" s="214">
        <v>60</v>
      </c>
      <c r="Q2077" s="214">
        <v>0</v>
      </c>
      <c r="R2077" s="68" t="s">
        <v>1479</v>
      </c>
      <c r="S2077" s="349"/>
      <c r="T2077" s="272"/>
    </row>
    <row r="2078" spans="1:20" ht="63.75">
      <c r="A2078" s="191">
        <v>513</v>
      </c>
      <c r="B2078" s="68"/>
      <c r="C2078" s="212" t="s">
        <v>160</v>
      </c>
      <c r="D2078" s="213">
        <v>45772</v>
      </c>
      <c r="E2078" s="191" t="s">
        <v>5116</v>
      </c>
      <c r="F2078" s="191" t="s">
        <v>14</v>
      </c>
      <c r="G2078" s="191">
        <v>3113179</v>
      </c>
      <c r="H2078" s="68"/>
      <c r="I2078" s="197" t="s">
        <v>6536</v>
      </c>
      <c r="J2078" s="68"/>
      <c r="K2078" s="68"/>
      <c r="L2078" s="68"/>
      <c r="M2078" s="68"/>
      <c r="N2078" s="348"/>
      <c r="O2078" s="348"/>
      <c r="P2078" s="214">
        <v>60</v>
      </c>
      <c r="Q2078" s="214">
        <v>0</v>
      </c>
      <c r="R2078" s="68" t="s">
        <v>1479</v>
      </c>
      <c r="S2078" s="349"/>
      <c r="T2078" s="272"/>
    </row>
    <row r="2079" spans="1:20" ht="76.5">
      <c r="A2079" s="191" t="s">
        <v>544</v>
      </c>
      <c r="B2079" s="68"/>
      <c r="C2079" s="212" t="s">
        <v>679</v>
      </c>
      <c r="D2079" s="213">
        <v>45772</v>
      </c>
      <c r="E2079" s="191" t="s">
        <v>5125</v>
      </c>
      <c r="F2079" s="191" t="s">
        <v>6</v>
      </c>
      <c r="G2079" s="191">
        <v>2210641</v>
      </c>
      <c r="H2079" s="68"/>
      <c r="I2079" s="197" t="s">
        <v>6545</v>
      </c>
      <c r="J2079" s="68"/>
      <c r="K2079" s="68"/>
      <c r="L2079" s="68"/>
      <c r="M2079" s="68"/>
      <c r="N2079" s="348"/>
      <c r="O2079" s="348"/>
      <c r="P2079" s="214">
        <v>0</v>
      </c>
      <c r="Q2079" s="214">
        <v>0.01</v>
      </c>
      <c r="R2079" s="68" t="s">
        <v>1479</v>
      </c>
      <c r="S2079" s="349"/>
      <c r="T2079" s="272"/>
    </row>
    <row r="2080" spans="1:20" ht="63.75">
      <c r="A2080" s="191">
        <v>513</v>
      </c>
      <c r="B2080" s="68"/>
      <c r="C2080" s="212" t="s">
        <v>160</v>
      </c>
      <c r="D2080" s="213">
        <v>45772</v>
      </c>
      <c r="E2080" s="191" t="s">
        <v>5126</v>
      </c>
      <c r="F2080" s="191" t="s">
        <v>14</v>
      </c>
      <c r="G2080" s="191">
        <v>3113488</v>
      </c>
      <c r="H2080" s="68"/>
      <c r="I2080" s="197" t="s">
        <v>6546</v>
      </c>
      <c r="J2080" s="68"/>
      <c r="K2080" s="68"/>
      <c r="L2080" s="68"/>
      <c r="M2080" s="68"/>
      <c r="N2080" s="348"/>
      <c r="O2080" s="348"/>
      <c r="P2080" s="214">
        <v>60</v>
      </c>
      <c r="Q2080" s="214">
        <v>0</v>
      </c>
      <c r="R2080" s="68" t="s">
        <v>1479</v>
      </c>
      <c r="S2080" s="349"/>
      <c r="T2080" s="272"/>
    </row>
    <row r="2081" spans="1:20" ht="89.25">
      <c r="A2081" s="191">
        <v>389</v>
      </c>
      <c r="B2081" s="68"/>
      <c r="C2081" s="212" t="s">
        <v>1401</v>
      </c>
      <c r="D2081" s="213">
        <v>45772</v>
      </c>
      <c r="E2081" s="191" t="s">
        <v>5127</v>
      </c>
      <c r="F2081" s="191" t="s">
        <v>10</v>
      </c>
      <c r="G2081" s="191">
        <v>1125403</v>
      </c>
      <c r="H2081" s="68"/>
      <c r="I2081" s="197" t="s">
        <v>6547</v>
      </c>
      <c r="J2081" s="68"/>
      <c r="K2081" s="68"/>
      <c r="L2081" s="68"/>
      <c r="M2081" s="68"/>
      <c r="N2081" s="348"/>
      <c r="O2081" s="348"/>
      <c r="P2081" s="214">
        <v>60</v>
      </c>
      <c r="Q2081" s="214">
        <v>0</v>
      </c>
      <c r="R2081" s="68" t="s">
        <v>1479</v>
      </c>
      <c r="S2081" s="349"/>
      <c r="T2081" s="272"/>
    </row>
    <row r="2082" spans="1:20" ht="76.5">
      <c r="A2082" s="191">
        <v>117</v>
      </c>
      <c r="B2082" s="68"/>
      <c r="C2082" s="212" t="s">
        <v>54</v>
      </c>
      <c r="D2082" s="213">
        <v>45772</v>
      </c>
      <c r="E2082" s="191" t="s">
        <v>5128</v>
      </c>
      <c r="F2082" s="191" t="s">
        <v>10</v>
      </c>
      <c r="G2082" s="191">
        <v>1125406</v>
      </c>
      <c r="H2082" s="68"/>
      <c r="I2082" s="197" t="s">
        <v>6548</v>
      </c>
      <c r="J2082" s="68"/>
      <c r="K2082" s="68"/>
      <c r="L2082" s="68"/>
      <c r="M2082" s="68"/>
      <c r="N2082" s="348"/>
      <c r="O2082" s="348"/>
      <c r="P2082" s="214">
        <v>60</v>
      </c>
      <c r="Q2082" s="214">
        <v>0</v>
      </c>
      <c r="R2082" s="68" t="s">
        <v>1479</v>
      </c>
      <c r="S2082" s="349"/>
      <c r="T2082" s="272"/>
    </row>
    <row r="2083" spans="1:20" ht="89.25">
      <c r="A2083" s="191">
        <v>389</v>
      </c>
      <c r="B2083" s="68"/>
      <c r="C2083" s="212" t="s">
        <v>1401</v>
      </c>
      <c r="D2083" s="213">
        <v>45772</v>
      </c>
      <c r="E2083" s="191" t="s">
        <v>5129</v>
      </c>
      <c r="F2083" s="191" t="s">
        <v>10</v>
      </c>
      <c r="G2083" s="191">
        <v>1125407</v>
      </c>
      <c r="H2083" s="68"/>
      <c r="I2083" s="197" t="s">
        <v>6549</v>
      </c>
      <c r="J2083" s="68"/>
      <c r="K2083" s="68"/>
      <c r="L2083" s="68"/>
      <c r="M2083" s="68"/>
      <c r="N2083" s="348"/>
      <c r="O2083" s="348"/>
      <c r="P2083" s="214">
        <v>60</v>
      </c>
      <c r="Q2083" s="214">
        <v>0</v>
      </c>
      <c r="R2083" s="68" t="s">
        <v>1479</v>
      </c>
      <c r="S2083" s="349"/>
      <c r="T2083" s="272"/>
    </row>
    <row r="2084" spans="1:20" ht="51">
      <c r="A2084" s="191">
        <v>548</v>
      </c>
      <c r="B2084" s="68"/>
      <c r="C2084" s="212" t="s">
        <v>1279</v>
      </c>
      <c r="D2084" s="213">
        <v>45775</v>
      </c>
      <c r="E2084" s="191" t="s">
        <v>5130</v>
      </c>
      <c r="F2084" s="191" t="s">
        <v>3</v>
      </c>
      <c r="G2084" s="191">
        <v>2281038</v>
      </c>
      <c r="H2084" s="68"/>
      <c r="I2084" s="197" t="s">
        <v>6550</v>
      </c>
      <c r="J2084" s="68"/>
      <c r="K2084" s="68"/>
      <c r="L2084" s="68"/>
      <c r="M2084" s="68"/>
      <c r="N2084" s="348"/>
      <c r="O2084" s="348"/>
      <c r="P2084" s="214">
        <v>0</v>
      </c>
      <c r="Q2084" s="214">
        <v>152</v>
      </c>
      <c r="R2084" s="68" t="s">
        <v>1479</v>
      </c>
      <c r="S2084" s="349"/>
      <c r="T2084" s="272"/>
    </row>
    <row r="2085" spans="1:20" ht="51">
      <c r="A2085" s="191">
        <v>46</v>
      </c>
      <c r="B2085" s="68"/>
      <c r="C2085" s="212" t="s">
        <v>1367</v>
      </c>
      <c r="D2085" s="213">
        <v>45775</v>
      </c>
      <c r="E2085" s="191" t="s">
        <v>5131</v>
      </c>
      <c r="F2085" s="191" t="s">
        <v>3</v>
      </c>
      <c r="G2085" s="191">
        <v>2281130</v>
      </c>
      <c r="H2085" s="68"/>
      <c r="I2085" s="197" t="s">
        <v>6551</v>
      </c>
      <c r="J2085" s="68"/>
      <c r="K2085" s="68"/>
      <c r="L2085" s="68"/>
      <c r="M2085" s="68"/>
      <c r="N2085" s="348"/>
      <c r="O2085" s="348"/>
      <c r="P2085" s="214">
        <v>0</v>
      </c>
      <c r="Q2085" s="214">
        <v>7000</v>
      </c>
      <c r="R2085" s="68" t="s">
        <v>1479</v>
      </c>
      <c r="S2085" s="349"/>
      <c r="T2085" s="272"/>
    </row>
    <row r="2086" spans="1:20" ht="63.75">
      <c r="A2086" s="191">
        <v>163</v>
      </c>
      <c r="B2086" s="68"/>
      <c r="C2086" s="212" t="s">
        <v>78</v>
      </c>
      <c r="D2086" s="213">
        <v>45775</v>
      </c>
      <c r="E2086" s="191" t="s">
        <v>5132</v>
      </c>
      <c r="F2086" s="191" t="s">
        <v>3</v>
      </c>
      <c r="G2086" s="191">
        <v>2281142</v>
      </c>
      <c r="H2086" s="68"/>
      <c r="I2086" s="197" t="s">
        <v>6552</v>
      </c>
      <c r="J2086" s="68"/>
      <c r="K2086" s="68"/>
      <c r="L2086" s="68"/>
      <c r="M2086" s="68"/>
      <c r="N2086" s="348"/>
      <c r="O2086" s="348"/>
      <c r="P2086" s="214">
        <v>0</v>
      </c>
      <c r="Q2086" s="214">
        <v>317.2</v>
      </c>
      <c r="R2086" s="68" t="s">
        <v>1479</v>
      </c>
      <c r="S2086" s="349"/>
      <c r="T2086" s="272"/>
    </row>
    <row r="2087" spans="1:20" ht="51">
      <c r="A2087" s="191">
        <v>16</v>
      </c>
      <c r="B2087" s="68"/>
      <c r="C2087" s="212" t="s">
        <v>40</v>
      </c>
      <c r="D2087" s="213">
        <v>45775</v>
      </c>
      <c r="E2087" s="191" t="s">
        <v>5133</v>
      </c>
      <c r="F2087" s="191" t="s">
        <v>3</v>
      </c>
      <c r="G2087" s="191">
        <v>2281148</v>
      </c>
      <c r="H2087" s="68"/>
      <c r="I2087" s="197" t="s">
        <v>6553</v>
      </c>
      <c r="J2087" s="68"/>
      <c r="K2087" s="68"/>
      <c r="L2087" s="68"/>
      <c r="M2087" s="68"/>
      <c r="N2087" s="348"/>
      <c r="O2087" s="348"/>
      <c r="P2087" s="214">
        <v>0</v>
      </c>
      <c r="Q2087" s="214">
        <v>542.87</v>
      </c>
      <c r="R2087" s="68" t="s">
        <v>1479</v>
      </c>
      <c r="S2087" s="349"/>
      <c r="T2087" s="272"/>
    </row>
    <row r="2088" spans="1:20" ht="63.75">
      <c r="A2088" s="191">
        <v>373</v>
      </c>
      <c r="B2088" s="68"/>
      <c r="C2088" s="212" t="s">
        <v>605</v>
      </c>
      <c r="D2088" s="213">
        <v>45775</v>
      </c>
      <c r="E2088" s="191" t="s">
        <v>5134</v>
      </c>
      <c r="F2088" s="191" t="s">
        <v>3</v>
      </c>
      <c r="G2088" s="191">
        <v>2281159</v>
      </c>
      <c r="H2088" s="68"/>
      <c r="I2088" s="197" t="s">
        <v>6554</v>
      </c>
      <c r="J2088" s="68"/>
      <c r="K2088" s="68"/>
      <c r="L2088" s="68"/>
      <c r="M2088" s="68"/>
      <c r="N2088" s="348"/>
      <c r="O2088" s="348"/>
      <c r="P2088" s="214">
        <v>0</v>
      </c>
      <c r="Q2088" s="214">
        <v>4814.08</v>
      </c>
      <c r="R2088" s="68" t="s">
        <v>1479</v>
      </c>
      <c r="S2088" s="349"/>
      <c r="T2088" s="272"/>
    </row>
    <row r="2089" spans="1:20" ht="63.75">
      <c r="A2089" s="191">
        <v>16</v>
      </c>
      <c r="B2089" s="68"/>
      <c r="C2089" s="212" t="s">
        <v>40</v>
      </c>
      <c r="D2089" s="213">
        <v>45775</v>
      </c>
      <c r="E2089" s="191" t="s">
        <v>5135</v>
      </c>
      <c r="F2089" s="191" t="s">
        <v>3</v>
      </c>
      <c r="G2089" s="191">
        <v>2281161</v>
      </c>
      <c r="H2089" s="68"/>
      <c r="I2089" s="197" t="s">
        <v>6555</v>
      </c>
      <c r="J2089" s="68"/>
      <c r="K2089" s="68"/>
      <c r="L2089" s="68"/>
      <c r="M2089" s="68"/>
      <c r="N2089" s="348"/>
      <c r="O2089" s="348"/>
      <c r="P2089" s="214">
        <v>0</v>
      </c>
      <c r="Q2089" s="214">
        <v>2000</v>
      </c>
      <c r="R2089" s="68" t="s">
        <v>1479</v>
      </c>
      <c r="S2089" s="349"/>
      <c r="T2089" s="272"/>
    </row>
    <row r="2090" spans="1:20" ht="38.25">
      <c r="A2090" s="191" t="s">
        <v>550</v>
      </c>
      <c r="B2090" s="68"/>
      <c r="C2090" s="212" t="s">
        <v>589</v>
      </c>
      <c r="D2090" s="213">
        <v>45775</v>
      </c>
      <c r="E2090" s="191" t="s">
        <v>5136</v>
      </c>
      <c r="F2090" s="191" t="s">
        <v>3</v>
      </c>
      <c r="G2090" s="191">
        <v>2281164</v>
      </c>
      <c r="H2090" s="68"/>
      <c r="I2090" s="197" t="s">
        <v>2620</v>
      </c>
      <c r="J2090" s="68"/>
      <c r="K2090" s="68"/>
      <c r="L2090" s="68"/>
      <c r="M2090" s="68"/>
      <c r="N2090" s="348"/>
      <c r="O2090" s="348"/>
      <c r="P2090" s="214">
        <v>0</v>
      </c>
      <c r="Q2090" s="214">
        <v>500</v>
      </c>
      <c r="R2090" s="68" t="s">
        <v>1479</v>
      </c>
      <c r="S2090" s="349"/>
      <c r="T2090" s="272"/>
    </row>
    <row r="2091" spans="1:20" ht="51">
      <c r="A2091" s="191">
        <v>548</v>
      </c>
      <c r="B2091" s="68"/>
      <c r="C2091" s="212" t="s">
        <v>1279</v>
      </c>
      <c r="D2091" s="213">
        <v>45775</v>
      </c>
      <c r="E2091" s="191" t="s">
        <v>5137</v>
      </c>
      <c r="F2091" s="191" t="s">
        <v>3</v>
      </c>
      <c r="G2091" s="191">
        <v>2281188</v>
      </c>
      <c r="H2091" s="68"/>
      <c r="I2091" s="197" t="s">
        <v>6556</v>
      </c>
      <c r="J2091" s="68"/>
      <c r="K2091" s="68"/>
      <c r="L2091" s="68"/>
      <c r="M2091" s="68"/>
      <c r="N2091" s="348"/>
      <c r="O2091" s="348"/>
      <c r="P2091" s="214">
        <v>0</v>
      </c>
      <c r="Q2091" s="214">
        <v>145</v>
      </c>
      <c r="R2091" s="68" t="s">
        <v>1479</v>
      </c>
      <c r="S2091" s="349"/>
      <c r="T2091" s="272"/>
    </row>
    <row r="2092" spans="1:20" ht="63.75">
      <c r="A2092" s="191">
        <v>16</v>
      </c>
      <c r="B2092" s="68"/>
      <c r="C2092" s="212" t="s">
        <v>40</v>
      </c>
      <c r="D2092" s="213">
        <v>45775</v>
      </c>
      <c r="E2092" s="191" t="s">
        <v>5138</v>
      </c>
      <c r="F2092" s="191" t="s">
        <v>3</v>
      </c>
      <c r="G2092" s="191">
        <v>2281213</v>
      </c>
      <c r="H2092" s="68"/>
      <c r="I2092" s="197" t="s">
        <v>6557</v>
      </c>
      <c r="J2092" s="68"/>
      <c r="K2092" s="68"/>
      <c r="L2092" s="68"/>
      <c r="M2092" s="68"/>
      <c r="N2092" s="348"/>
      <c r="O2092" s="348"/>
      <c r="P2092" s="214">
        <v>0</v>
      </c>
      <c r="Q2092" s="214">
        <v>178</v>
      </c>
      <c r="R2092" s="68" t="s">
        <v>1479</v>
      </c>
      <c r="S2092" s="349"/>
      <c r="T2092" s="272"/>
    </row>
    <row r="2093" spans="1:20" ht="51">
      <c r="A2093" s="191">
        <v>266</v>
      </c>
      <c r="B2093" s="68"/>
      <c r="C2093" s="212" t="s">
        <v>1264</v>
      </c>
      <c r="D2093" s="213">
        <v>45775</v>
      </c>
      <c r="E2093" s="191" t="s">
        <v>5139</v>
      </c>
      <c r="F2093" s="191" t="s">
        <v>3</v>
      </c>
      <c r="G2093" s="191">
        <v>2281220</v>
      </c>
      <c r="H2093" s="68"/>
      <c r="I2093" s="197" t="s">
        <v>6558</v>
      </c>
      <c r="J2093" s="68"/>
      <c r="K2093" s="68"/>
      <c r="L2093" s="68"/>
      <c r="M2093" s="68"/>
      <c r="N2093" s="348"/>
      <c r="O2093" s="348"/>
      <c r="P2093" s="214">
        <v>0</v>
      </c>
      <c r="Q2093" s="214">
        <v>3092.08</v>
      </c>
      <c r="R2093" s="68" t="s">
        <v>1479</v>
      </c>
      <c r="S2093" s="349"/>
      <c r="T2093" s="272"/>
    </row>
    <row r="2094" spans="1:20" ht="51">
      <c r="A2094" s="191">
        <v>595</v>
      </c>
      <c r="B2094" s="68"/>
      <c r="C2094" s="212" t="s">
        <v>609</v>
      </c>
      <c r="D2094" s="213">
        <v>45775</v>
      </c>
      <c r="E2094" s="191" t="s">
        <v>5140</v>
      </c>
      <c r="F2094" s="191" t="s">
        <v>3</v>
      </c>
      <c r="G2094" s="191">
        <v>2280982</v>
      </c>
      <c r="H2094" s="68"/>
      <c r="I2094" s="197" t="s">
        <v>6559</v>
      </c>
      <c r="J2094" s="68"/>
      <c r="K2094" s="68"/>
      <c r="L2094" s="68"/>
      <c r="M2094" s="68"/>
      <c r="N2094" s="348"/>
      <c r="O2094" s="348"/>
      <c r="P2094" s="214">
        <v>0</v>
      </c>
      <c r="Q2094" s="214">
        <v>1257.5</v>
      </c>
      <c r="R2094" s="68" t="s">
        <v>1479</v>
      </c>
      <c r="S2094" s="349"/>
      <c r="T2094" s="272"/>
    </row>
    <row r="2095" spans="1:20" ht="63.75">
      <c r="A2095" s="191">
        <v>595</v>
      </c>
      <c r="B2095" s="68"/>
      <c r="C2095" s="212" t="s">
        <v>609</v>
      </c>
      <c r="D2095" s="213">
        <v>45775</v>
      </c>
      <c r="E2095" s="191" t="s">
        <v>5141</v>
      </c>
      <c r="F2095" s="191" t="s">
        <v>3</v>
      </c>
      <c r="G2095" s="191">
        <v>2280984</v>
      </c>
      <c r="H2095" s="68"/>
      <c r="I2095" s="197" t="s">
        <v>6560</v>
      </c>
      <c r="J2095" s="68"/>
      <c r="K2095" s="68"/>
      <c r="L2095" s="68"/>
      <c r="M2095" s="68"/>
      <c r="N2095" s="348"/>
      <c r="O2095" s="348"/>
      <c r="P2095" s="214">
        <v>0</v>
      </c>
      <c r="Q2095" s="214">
        <v>145.5</v>
      </c>
      <c r="R2095" s="68" t="s">
        <v>1479</v>
      </c>
      <c r="S2095" s="349"/>
      <c r="T2095" s="272"/>
    </row>
    <row r="2096" spans="1:20" ht="63.75">
      <c r="A2096" s="191">
        <v>595</v>
      </c>
      <c r="B2096" s="68"/>
      <c r="C2096" s="212" t="s">
        <v>609</v>
      </c>
      <c r="D2096" s="213">
        <v>45775</v>
      </c>
      <c r="E2096" s="191" t="s">
        <v>5142</v>
      </c>
      <c r="F2096" s="191" t="s">
        <v>3</v>
      </c>
      <c r="G2096" s="191">
        <v>2280989</v>
      </c>
      <c r="H2096" s="68"/>
      <c r="I2096" s="197" t="s">
        <v>6561</v>
      </c>
      <c r="J2096" s="68"/>
      <c r="K2096" s="68"/>
      <c r="L2096" s="68"/>
      <c r="M2096" s="68"/>
      <c r="N2096" s="348"/>
      <c r="O2096" s="348"/>
      <c r="P2096" s="214">
        <v>0</v>
      </c>
      <c r="Q2096" s="214">
        <v>80</v>
      </c>
      <c r="R2096" s="68" t="s">
        <v>1479</v>
      </c>
      <c r="S2096" s="349"/>
      <c r="T2096" s="272"/>
    </row>
    <row r="2097" spans="1:20" ht="63.75">
      <c r="A2097" s="191">
        <v>595</v>
      </c>
      <c r="B2097" s="68"/>
      <c r="C2097" s="212" t="s">
        <v>609</v>
      </c>
      <c r="D2097" s="213">
        <v>45775</v>
      </c>
      <c r="E2097" s="191" t="s">
        <v>5143</v>
      </c>
      <c r="F2097" s="191" t="s">
        <v>3</v>
      </c>
      <c r="G2097" s="191">
        <v>2280992</v>
      </c>
      <c r="H2097" s="68"/>
      <c r="I2097" s="197" t="s">
        <v>6562</v>
      </c>
      <c r="J2097" s="68"/>
      <c r="K2097" s="68"/>
      <c r="L2097" s="68"/>
      <c r="M2097" s="68"/>
      <c r="N2097" s="348"/>
      <c r="O2097" s="348"/>
      <c r="P2097" s="214">
        <v>0</v>
      </c>
      <c r="Q2097" s="214">
        <v>796</v>
      </c>
      <c r="R2097" s="68" t="s">
        <v>1479</v>
      </c>
      <c r="S2097" s="349"/>
      <c r="T2097" s="272"/>
    </row>
    <row r="2098" spans="1:20" ht="51">
      <c r="A2098" s="191">
        <v>340</v>
      </c>
      <c r="B2098" s="68"/>
      <c r="C2098" s="212" t="s">
        <v>136</v>
      </c>
      <c r="D2098" s="213">
        <v>45775</v>
      </c>
      <c r="E2098" s="191" t="s">
        <v>5144</v>
      </c>
      <c r="F2098" s="191" t="s">
        <v>3</v>
      </c>
      <c r="G2098" s="191">
        <v>2281009</v>
      </c>
      <c r="H2098" s="68"/>
      <c r="I2098" s="197" t="s">
        <v>6563</v>
      </c>
      <c r="J2098" s="68"/>
      <c r="K2098" s="68"/>
      <c r="L2098" s="68"/>
      <c r="M2098" s="68"/>
      <c r="N2098" s="348"/>
      <c r="O2098" s="348"/>
      <c r="P2098" s="214">
        <v>0</v>
      </c>
      <c r="Q2098" s="214">
        <v>43.68</v>
      </c>
      <c r="R2098" s="68" t="s">
        <v>1479</v>
      </c>
      <c r="S2098" s="349"/>
      <c r="T2098" s="272"/>
    </row>
    <row r="2099" spans="1:20" ht="51">
      <c r="A2099" s="191">
        <v>340</v>
      </c>
      <c r="B2099" s="68"/>
      <c r="C2099" s="212" t="s">
        <v>136</v>
      </c>
      <c r="D2099" s="213">
        <v>45775</v>
      </c>
      <c r="E2099" s="191" t="s">
        <v>5145</v>
      </c>
      <c r="F2099" s="191" t="s">
        <v>3</v>
      </c>
      <c r="G2099" s="191">
        <v>2281012</v>
      </c>
      <c r="H2099" s="68"/>
      <c r="I2099" s="197" t="s">
        <v>6564</v>
      </c>
      <c r="J2099" s="68"/>
      <c r="K2099" s="68"/>
      <c r="L2099" s="68"/>
      <c r="M2099" s="68"/>
      <c r="N2099" s="348"/>
      <c r="O2099" s="348"/>
      <c r="P2099" s="214">
        <v>0</v>
      </c>
      <c r="Q2099" s="214">
        <v>1332</v>
      </c>
      <c r="R2099" s="68" t="s">
        <v>1479</v>
      </c>
      <c r="S2099" s="349"/>
      <c r="T2099" s="272"/>
    </row>
    <row r="2100" spans="1:20" ht="51">
      <c r="A2100" s="191">
        <v>340</v>
      </c>
      <c r="B2100" s="68"/>
      <c r="C2100" s="212" t="s">
        <v>136</v>
      </c>
      <c r="D2100" s="213">
        <v>45775</v>
      </c>
      <c r="E2100" s="191" t="s">
        <v>5146</v>
      </c>
      <c r="F2100" s="191" t="s">
        <v>3</v>
      </c>
      <c r="G2100" s="191">
        <v>2281014</v>
      </c>
      <c r="H2100" s="68"/>
      <c r="I2100" s="197" t="s">
        <v>6565</v>
      </c>
      <c r="J2100" s="68"/>
      <c r="K2100" s="68"/>
      <c r="L2100" s="68"/>
      <c r="M2100" s="68"/>
      <c r="N2100" s="348"/>
      <c r="O2100" s="348"/>
      <c r="P2100" s="214">
        <v>0</v>
      </c>
      <c r="Q2100" s="214">
        <v>488</v>
      </c>
      <c r="R2100" s="68" t="s">
        <v>1479</v>
      </c>
      <c r="S2100" s="349"/>
      <c r="T2100" s="272"/>
    </row>
    <row r="2101" spans="1:20" ht="51">
      <c r="A2101" s="191">
        <v>340</v>
      </c>
      <c r="B2101" s="68"/>
      <c r="C2101" s="212" t="s">
        <v>136</v>
      </c>
      <c r="D2101" s="213">
        <v>45775</v>
      </c>
      <c r="E2101" s="191" t="s">
        <v>5147</v>
      </c>
      <c r="F2101" s="191" t="s">
        <v>3</v>
      </c>
      <c r="G2101" s="191">
        <v>2281017</v>
      </c>
      <c r="H2101" s="68"/>
      <c r="I2101" s="197" t="s">
        <v>6566</v>
      </c>
      <c r="J2101" s="68"/>
      <c r="K2101" s="68"/>
      <c r="L2101" s="68"/>
      <c r="M2101" s="68"/>
      <c r="N2101" s="348"/>
      <c r="O2101" s="348"/>
      <c r="P2101" s="214">
        <v>0</v>
      </c>
      <c r="Q2101" s="214">
        <v>888</v>
      </c>
      <c r="R2101" s="68" t="s">
        <v>1479</v>
      </c>
      <c r="S2101" s="349"/>
      <c r="T2101" s="272"/>
    </row>
    <row r="2102" spans="1:20" ht="63.75">
      <c r="A2102" s="191">
        <v>340</v>
      </c>
      <c r="B2102" s="68"/>
      <c r="C2102" s="212" t="s">
        <v>136</v>
      </c>
      <c r="D2102" s="213">
        <v>45775</v>
      </c>
      <c r="E2102" s="191" t="s">
        <v>5148</v>
      </c>
      <c r="F2102" s="191" t="s">
        <v>3</v>
      </c>
      <c r="G2102" s="191">
        <v>2281019</v>
      </c>
      <c r="H2102" s="68"/>
      <c r="I2102" s="197" t="s">
        <v>6567</v>
      </c>
      <c r="J2102" s="68"/>
      <c r="K2102" s="68"/>
      <c r="L2102" s="68"/>
      <c r="M2102" s="68"/>
      <c r="N2102" s="348"/>
      <c r="O2102" s="348"/>
      <c r="P2102" s="214">
        <v>0</v>
      </c>
      <c r="Q2102" s="214">
        <v>106400</v>
      </c>
      <c r="R2102" s="68" t="s">
        <v>1479</v>
      </c>
      <c r="S2102" s="349"/>
      <c r="T2102" s="272"/>
    </row>
    <row r="2103" spans="1:20" ht="51">
      <c r="A2103" s="191">
        <v>340</v>
      </c>
      <c r="B2103" s="68"/>
      <c r="C2103" s="212" t="s">
        <v>136</v>
      </c>
      <c r="D2103" s="213">
        <v>45775</v>
      </c>
      <c r="E2103" s="191" t="s">
        <v>5149</v>
      </c>
      <c r="F2103" s="191" t="s">
        <v>3</v>
      </c>
      <c r="G2103" s="191">
        <v>2281023</v>
      </c>
      <c r="H2103" s="68"/>
      <c r="I2103" s="197" t="s">
        <v>6568</v>
      </c>
      <c r="J2103" s="68"/>
      <c r="K2103" s="68"/>
      <c r="L2103" s="68"/>
      <c r="M2103" s="68"/>
      <c r="N2103" s="348"/>
      <c r="O2103" s="348"/>
      <c r="P2103" s="214">
        <v>0</v>
      </c>
      <c r="Q2103" s="214">
        <v>155.4</v>
      </c>
      <c r="R2103" s="68" t="s">
        <v>1479</v>
      </c>
      <c r="S2103" s="349"/>
      <c r="T2103" s="272"/>
    </row>
    <row r="2104" spans="1:20" ht="76.5">
      <c r="A2104" s="191">
        <v>670</v>
      </c>
      <c r="B2104" s="68"/>
      <c r="C2104" s="212" t="s">
        <v>178</v>
      </c>
      <c r="D2104" s="213">
        <v>45775</v>
      </c>
      <c r="E2104" s="191" t="s">
        <v>5150</v>
      </c>
      <c r="F2104" s="191" t="s">
        <v>3</v>
      </c>
      <c r="G2104" s="191">
        <v>2281041</v>
      </c>
      <c r="H2104" s="68"/>
      <c r="I2104" s="197" t="s">
        <v>6569</v>
      </c>
      <c r="J2104" s="68"/>
      <c r="K2104" s="68"/>
      <c r="L2104" s="68"/>
      <c r="M2104" s="68"/>
      <c r="N2104" s="348"/>
      <c r="O2104" s="348"/>
      <c r="P2104" s="214">
        <v>0</v>
      </c>
      <c r="Q2104" s="214">
        <v>11244.5</v>
      </c>
      <c r="R2104" s="68" t="s">
        <v>1479</v>
      </c>
      <c r="S2104" s="349"/>
      <c r="T2104" s="272"/>
    </row>
    <row r="2105" spans="1:20" ht="76.5">
      <c r="A2105" s="191">
        <v>86</v>
      </c>
      <c r="B2105" s="68"/>
      <c r="C2105" s="212" t="s">
        <v>50</v>
      </c>
      <c r="D2105" s="213">
        <v>45775</v>
      </c>
      <c r="E2105" s="191" t="s">
        <v>5150</v>
      </c>
      <c r="F2105" s="191" t="s">
        <v>3</v>
      </c>
      <c r="G2105" s="191">
        <v>2281041</v>
      </c>
      <c r="H2105" s="68"/>
      <c r="I2105" s="197" t="s">
        <v>6569</v>
      </c>
      <c r="J2105" s="68"/>
      <c r="K2105" s="68"/>
      <c r="L2105" s="68"/>
      <c r="M2105" s="68"/>
      <c r="N2105" s="348"/>
      <c r="O2105" s="348"/>
      <c r="P2105" s="214">
        <v>0</v>
      </c>
      <c r="Q2105" s="214">
        <v>945</v>
      </c>
      <c r="R2105" s="68" t="s">
        <v>1479</v>
      </c>
      <c r="S2105" s="349"/>
      <c r="T2105" s="272"/>
    </row>
    <row r="2106" spans="1:20" ht="76.5">
      <c r="A2106" s="191">
        <v>35</v>
      </c>
      <c r="B2106" s="68"/>
      <c r="C2106" s="212" t="s">
        <v>43</v>
      </c>
      <c r="D2106" s="213">
        <v>45775</v>
      </c>
      <c r="E2106" s="191" t="s">
        <v>5150</v>
      </c>
      <c r="F2106" s="191" t="s">
        <v>3</v>
      </c>
      <c r="G2106" s="191">
        <v>2281041</v>
      </c>
      <c r="H2106" s="68"/>
      <c r="I2106" s="197" t="s">
        <v>6569</v>
      </c>
      <c r="J2106" s="68"/>
      <c r="K2106" s="68"/>
      <c r="L2106" s="68"/>
      <c r="M2106" s="68"/>
      <c r="N2106" s="348"/>
      <c r="O2106" s="348"/>
      <c r="P2106" s="214">
        <v>0</v>
      </c>
      <c r="Q2106" s="214">
        <v>6373.77</v>
      </c>
      <c r="R2106" s="68" t="s">
        <v>1479</v>
      </c>
      <c r="S2106" s="349"/>
      <c r="T2106" s="272"/>
    </row>
    <row r="2107" spans="1:20" ht="76.5">
      <c r="A2107" s="191">
        <v>25</v>
      </c>
      <c r="B2107" s="68"/>
      <c r="C2107" s="212" t="s">
        <v>42</v>
      </c>
      <c r="D2107" s="213">
        <v>45775</v>
      </c>
      <c r="E2107" s="191" t="s">
        <v>5150</v>
      </c>
      <c r="F2107" s="191" t="s">
        <v>3</v>
      </c>
      <c r="G2107" s="191">
        <v>2281041</v>
      </c>
      <c r="H2107" s="68"/>
      <c r="I2107" s="197" t="s">
        <v>6569</v>
      </c>
      <c r="J2107" s="68"/>
      <c r="K2107" s="68"/>
      <c r="L2107" s="68"/>
      <c r="M2107" s="68"/>
      <c r="N2107" s="348"/>
      <c r="O2107" s="348"/>
      <c r="P2107" s="214">
        <v>0</v>
      </c>
      <c r="Q2107" s="214">
        <v>36064.19</v>
      </c>
      <c r="R2107" s="68" t="s">
        <v>1479</v>
      </c>
      <c r="S2107" s="349"/>
      <c r="T2107" s="272"/>
    </row>
    <row r="2108" spans="1:20" ht="76.5">
      <c r="A2108" s="191">
        <v>76</v>
      </c>
      <c r="B2108" s="68"/>
      <c r="C2108" s="212" t="s">
        <v>48</v>
      </c>
      <c r="D2108" s="213">
        <v>45775</v>
      </c>
      <c r="E2108" s="191" t="s">
        <v>5150</v>
      </c>
      <c r="F2108" s="191" t="s">
        <v>3</v>
      </c>
      <c r="G2108" s="191">
        <v>2281041</v>
      </c>
      <c r="H2108" s="68"/>
      <c r="I2108" s="197" t="s">
        <v>6569</v>
      </c>
      <c r="J2108" s="68"/>
      <c r="K2108" s="68"/>
      <c r="L2108" s="68"/>
      <c r="M2108" s="68"/>
      <c r="N2108" s="348"/>
      <c r="O2108" s="348"/>
      <c r="P2108" s="214">
        <v>0</v>
      </c>
      <c r="Q2108" s="214">
        <v>2474.36</v>
      </c>
      <c r="R2108" s="68" t="s">
        <v>1479</v>
      </c>
      <c r="S2108" s="349"/>
      <c r="T2108" s="272"/>
    </row>
    <row r="2109" spans="1:20" ht="76.5">
      <c r="A2109" s="191">
        <v>41</v>
      </c>
      <c r="B2109" s="68"/>
      <c r="C2109" s="212" t="s">
        <v>44</v>
      </c>
      <c r="D2109" s="213">
        <v>45775</v>
      </c>
      <c r="E2109" s="191" t="s">
        <v>5150</v>
      </c>
      <c r="F2109" s="191" t="s">
        <v>3</v>
      </c>
      <c r="G2109" s="191">
        <v>2281041</v>
      </c>
      <c r="H2109" s="68"/>
      <c r="I2109" s="197" t="s">
        <v>6569</v>
      </c>
      <c r="J2109" s="68"/>
      <c r="K2109" s="68"/>
      <c r="L2109" s="68"/>
      <c r="M2109" s="68"/>
      <c r="N2109" s="348"/>
      <c r="O2109" s="348"/>
      <c r="P2109" s="214">
        <v>0</v>
      </c>
      <c r="Q2109" s="214">
        <v>21702.46</v>
      </c>
      <c r="R2109" s="68" t="s">
        <v>1479</v>
      </c>
      <c r="S2109" s="349"/>
      <c r="T2109" s="272"/>
    </row>
    <row r="2110" spans="1:20" ht="76.5">
      <c r="A2110" s="191">
        <v>35</v>
      </c>
      <c r="B2110" s="68"/>
      <c r="C2110" s="212" t="s">
        <v>43</v>
      </c>
      <c r="D2110" s="213">
        <v>45775</v>
      </c>
      <c r="E2110" s="191" t="s">
        <v>5150</v>
      </c>
      <c r="F2110" s="191" t="s">
        <v>3</v>
      </c>
      <c r="G2110" s="191">
        <v>2281041</v>
      </c>
      <c r="H2110" s="68"/>
      <c r="I2110" s="197" t="s">
        <v>6569</v>
      </c>
      <c r="J2110" s="68"/>
      <c r="K2110" s="68"/>
      <c r="L2110" s="68"/>
      <c r="M2110" s="68"/>
      <c r="N2110" s="348"/>
      <c r="O2110" s="348"/>
      <c r="P2110" s="214">
        <v>0</v>
      </c>
      <c r="Q2110" s="214">
        <v>4078.26</v>
      </c>
      <c r="R2110" s="68" t="s">
        <v>1479</v>
      </c>
      <c r="S2110" s="349"/>
      <c r="T2110" s="272"/>
    </row>
    <row r="2111" spans="1:20" ht="76.5">
      <c r="A2111" s="191">
        <v>16</v>
      </c>
      <c r="B2111" s="68"/>
      <c r="C2111" s="212" t="s">
        <v>40</v>
      </c>
      <c r="D2111" s="213">
        <v>45775</v>
      </c>
      <c r="E2111" s="191" t="s">
        <v>5150</v>
      </c>
      <c r="F2111" s="191" t="s">
        <v>3</v>
      </c>
      <c r="G2111" s="191">
        <v>2281041</v>
      </c>
      <c r="H2111" s="68"/>
      <c r="I2111" s="197" t="s">
        <v>6569</v>
      </c>
      <c r="J2111" s="68"/>
      <c r="K2111" s="68"/>
      <c r="L2111" s="68"/>
      <c r="M2111" s="68"/>
      <c r="N2111" s="348"/>
      <c r="O2111" s="348"/>
      <c r="P2111" s="214">
        <v>0</v>
      </c>
      <c r="Q2111" s="214">
        <v>431652.41</v>
      </c>
      <c r="R2111" s="68" t="s">
        <v>1479</v>
      </c>
      <c r="S2111" s="349"/>
      <c r="T2111" s="272"/>
    </row>
    <row r="2112" spans="1:20" ht="76.5">
      <c r="A2112" s="191">
        <v>345</v>
      </c>
      <c r="B2112" s="68"/>
      <c r="C2112" s="212" t="s">
        <v>140</v>
      </c>
      <c r="D2112" s="213">
        <v>45775</v>
      </c>
      <c r="E2112" s="191" t="s">
        <v>5150</v>
      </c>
      <c r="F2112" s="191" t="s">
        <v>3</v>
      </c>
      <c r="G2112" s="191">
        <v>2281041</v>
      </c>
      <c r="H2112" s="68"/>
      <c r="I2112" s="197" t="s">
        <v>6569</v>
      </c>
      <c r="J2112" s="68"/>
      <c r="K2112" s="68"/>
      <c r="L2112" s="68"/>
      <c r="M2112" s="68"/>
      <c r="N2112" s="348"/>
      <c r="O2112" s="348"/>
      <c r="P2112" s="214">
        <v>0</v>
      </c>
      <c r="Q2112" s="214">
        <v>7362.27</v>
      </c>
      <c r="R2112" s="68" t="s">
        <v>1479</v>
      </c>
      <c r="S2112" s="349"/>
      <c r="T2112" s="272"/>
    </row>
    <row r="2113" spans="1:20" ht="76.5">
      <c r="A2113" s="191">
        <v>16</v>
      </c>
      <c r="B2113" s="68"/>
      <c r="C2113" s="212" t="s">
        <v>40</v>
      </c>
      <c r="D2113" s="213">
        <v>45775</v>
      </c>
      <c r="E2113" s="191" t="s">
        <v>5150</v>
      </c>
      <c r="F2113" s="191" t="s">
        <v>3</v>
      </c>
      <c r="G2113" s="191">
        <v>2281041</v>
      </c>
      <c r="H2113" s="68"/>
      <c r="I2113" s="197" t="s">
        <v>6569</v>
      </c>
      <c r="J2113" s="68"/>
      <c r="K2113" s="68"/>
      <c r="L2113" s="68"/>
      <c r="M2113" s="68"/>
      <c r="N2113" s="348"/>
      <c r="O2113" s="348"/>
      <c r="P2113" s="214">
        <v>0</v>
      </c>
      <c r="Q2113" s="214">
        <v>129360.07</v>
      </c>
      <c r="R2113" s="68" t="s">
        <v>1479</v>
      </c>
      <c r="S2113" s="349"/>
      <c r="T2113" s="272"/>
    </row>
    <row r="2114" spans="1:20" ht="76.5">
      <c r="A2114" s="191">
        <v>16</v>
      </c>
      <c r="B2114" s="68"/>
      <c r="C2114" s="212" t="s">
        <v>40</v>
      </c>
      <c r="D2114" s="213">
        <v>45775</v>
      </c>
      <c r="E2114" s="191" t="s">
        <v>5150</v>
      </c>
      <c r="F2114" s="191" t="s">
        <v>3</v>
      </c>
      <c r="G2114" s="191">
        <v>2281041</v>
      </c>
      <c r="H2114" s="68"/>
      <c r="I2114" s="197" t="s">
        <v>6569</v>
      </c>
      <c r="J2114" s="68"/>
      <c r="K2114" s="68"/>
      <c r="L2114" s="68"/>
      <c r="M2114" s="68"/>
      <c r="N2114" s="348"/>
      <c r="O2114" s="348"/>
      <c r="P2114" s="214">
        <v>0</v>
      </c>
      <c r="Q2114" s="214">
        <v>16577.830000000002</v>
      </c>
      <c r="R2114" s="68" t="s">
        <v>1479</v>
      </c>
      <c r="S2114" s="349"/>
      <c r="T2114" s="272"/>
    </row>
    <row r="2115" spans="1:20" ht="76.5">
      <c r="A2115" s="191">
        <v>580</v>
      </c>
      <c r="B2115" s="68"/>
      <c r="C2115" s="212" t="s">
        <v>169</v>
      </c>
      <c r="D2115" s="213">
        <v>45775</v>
      </c>
      <c r="E2115" s="191" t="s">
        <v>5150</v>
      </c>
      <c r="F2115" s="191" t="s">
        <v>3</v>
      </c>
      <c r="G2115" s="191">
        <v>2281041</v>
      </c>
      <c r="H2115" s="68"/>
      <c r="I2115" s="197" t="s">
        <v>6569</v>
      </c>
      <c r="J2115" s="68"/>
      <c r="K2115" s="68"/>
      <c r="L2115" s="68"/>
      <c r="M2115" s="68"/>
      <c r="N2115" s="348"/>
      <c r="O2115" s="348"/>
      <c r="P2115" s="214">
        <v>0</v>
      </c>
      <c r="Q2115" s="214">
        <v>372.51</v>
      </c>
      <c r="R2115" s="68" t="s">
        <v>1479</v>
      </c>
      <c r="S2115" s="349"/>
      <c r="T2115" s="272"/>
    </row>
    <row r="2116" spans="1:20" ht="76.5">
      <c r="A2116" s="191">
        <v>650</v>
      </c>
      <c r="B2116" s="68"/>
      <c r="C2116" s="212" t="s">
        <v>175</v>
      </c>
      <c r="D2116" s="213">
        <v>45775</v>
      </c>
      <c r="E2116" s="191" t="s">
        <v>5150</v>
      </c>
      <c r="F2116" s="191" t="s">
        <v>3</v>
      </c>
      <c r="G2116" s="191">
        <v>2281041</v>
      </c>
      <c r="H2116" s="68"/>
      <c r="I2116" s="197" t="s">
        <v>6569</v>
      </c>
      <c r="J2116" s="68"/>
      <c r="K2116" s="68"/>
      <c r="L2116" s="68"/>
      <c r="M2116" s="68"/>
      <c r="N2116" s="348"/>
      <c r="O2116" s="348"/>
      <c r="P2116" s="214">
        <v>0</v>
      </c>
      <c r="Q2116" s="214">
        <v>20159.18</v>
      </c>
      <c r="R2116" s="68" t="s">
        <v>1479</v>
      </c>
      <c r="S2116" s="349"/>
      <c r="T2116" s="272"/>
    </row>
    <row r="2117" spans="1:20" ht="76.5">
      <c r="A2117" s="191">
        <v>650</v>
      </c>
      <c r="B2117" s="68"/>
      <c r="C2117" s="212" t="s">
        <v>175</v>
      </c>
      <c r="D2117" s="213">
        <v>45775</v>
      </c>
      <c r="E2117" s="191" t="s">
        <v>5150</v>
      </c>
      <c r="F2117" s="191" t="s">
        <v>3</v>
      </c>
      <c r="G2117" s="191">
        <v>2281041</v>
      </c>
      <c r="H2117" s="68"/>
      <c r="I2117" s="197" t="s">
        <v>6569</v>
      </c>
      <c r="J2117" s="68"/>
      <c r="K2117" s="68"/>
      <c r="L2117" s="68"/>
      <c r="M2117" s="68"/>
      <c r="N2117" s="348"/>
      <c r="O2117" s="348"/>
      <c r="P2117" s="214">
        <v>0</v>
      </c>
      <c r="Q2117" s="214">
        <v>1144.1400000000001</v>
      </c>
      <c r="R2117" s="68" t="s">
        <v>1479</v>
      </c>
      <c r="S2117" s="349"/>
      <c r="T2117" s="272"/>
    </row>
    <row r="2118" spans="1:20" ht="76.5">
      <c r="A2118" s="191">
        <v>594</v>
      </c>
      <c r="B2118" s="68"/>
      <c r="C2118" s="212" t="s">
        <v>88</v>
      </c>
      <c r="D2118" s="213">
        <v>45775</v>
      </c>
      <c r="E2118" s="191" t="s">
        <v>5150</v>
      </c>
      <c r="F2118" s="191" t="s">
        <v>3</v>
      </c>
      <c r="G2118" s="191">
        <v>2281041</v>
      </c>
      <c r="H2118" s="68"/>
      <c r="I2118" s="197" t="s">
        <v>6569</v>
      </c>
      <c r="J2118" s="68"/>
      <c r="K2118" s="68"/>
      <c r="L2118" s="68"/>
      <c r="M2118" s="68"/>
      <c r="N2118" s="348"/>
      <c r="O2118" s="348"/>
      <c r="P2118" s="214">
        <v>0</v>
      </c>
      <c r="Q2118" s="214">
        <v>7461.2</v>
      </c>
      <c r="R2118" s="68" t="s">
        <v>1479</v>
      </c>
      <c r="S2118" s="349"/>
      <c r="T2118" s="272"/>
    </row>
    <row r="2119" spans="1:20" ht="76.5">
      <c r="A2119" s="191">
        <v>16</v>
      </c>
      <c r="B2119" s="68"/>
      <c r="C2119" s="212" t="s">
        <v>40</v>
      </c>
      <c r="D2119" s="213">
        <v>45775</v>
      </c>
      <c r="E2119" s="191" t="s">
        <v>5150</v>
      </c>
      <c r="F2119" s="191" t="s">
        <v>3</v>
      </c>
      <c r="G2119" s="191">
        <v>2281041</v>
      </c>
      <c r="H2119" s="68"/>
      <c r="I2119" s="197" t="s">
        <v>6569</v>
      </c>
      <c r="J2119" s="68"/>
      <c r="K2119" s="68"/>
      <c r="L2119" s="68"/>
      <c r="M2119" s="68"/>
      <c r="N2119" s="348"/>
      <c r="O2119" s="348"/>
      <c r="P2119" s="214">
        <v>0</v>
      </c>
      <c r="Q2119" s="214">
        <v>24476.11</v>
      </c>
      <c r="R2119" s="68" t="s">
        <v>1479</v>
      </c>
      <c r="S2119" s="349"/>
      <c r="T2119" s="272"/>
    </row>
    <row r="2120" spans="1:20" ht="76.5">
      <c r="A2120" s="191">
        <v>66</v>
      </c>
      <c r="B2120" s="68"/>
      <c r="C2120" s="212" t="s">
        <v>46</v>
      </c>
      <c r="D2120" s="213">
        <v>45775</v>
      </c>
      <c r="E2120" s="191" t="s">
        <v>5150</v>
      </c>
      <c r="F2120" s="191" t="s">
        <v>3</v>
      </c>
      <c r="G2120" s="191">
        <v>2281041</v>
      </c>
      <c r="H2120" s="68"/>
      <c r="I2120" s="197" t="s">
        <v>6569</v>
      </c>
      <c r="J2120" s="68"/>
      <c r="K2120" s="68"/>
      <c r="L2120" s="68"/>
      <c r="M2120" s="68"/>
      <c r="N2120" s="348"/>
      <c r="O2120" s="348"/>
      <c r="P2120" s="214">
        <v>0</v>
      </c>
      <c r="Q2120" s="214">
        <v>2670.4</v>
      </c>
      <c r="R2120" s="68" t="s">
        <v>1479</v>
      </c>
      <c r="S2120" s="349"/>
      <c r="T2120" s="272"/>
    </row>
    <row r="2121" spans="1:20" ht="76.5">
      <c r="A2121" s="191">
        <v>283</v>
      </c>
      <c r="B2121" s="68"/>
      <c r="C2121" s="212" t="s">
        <v>115</v>
      </c>
      <c r="D2121" s="213">
        <v>45775</v>
      </c>
      <c r="E2121" s="191" t="s">
        <v>5150</v>
      </c>
      <c r="F2121" s="191" t="s">
        <v>3</v>
      </c>
      <c r="G2121" s="191">
        <v>2281041</v>
      </c>
      <c r="H2121" s="68"/>
      <c r="I2121" s="197" t="s">
        <v>6569</v>
      </c>
      <c r="J2121" s="68"/>
      <c r="K2121" s="68"/>
      <c r="L2121" s="68"/>
      <c r="M2121" s="68"/>
      <c r="N2121" s="348"/>
      <c r="O2121" s="348"/>
      <c r="P2121" s="214">
        <v>0</v>
      </c>
      <c r="Q2121" s="214">
        <v>44673.72</v>
      </c>
      <c r="R2121" s="68" t="s">
        <v>1479</v>
      </c>
      <c r="S2121" s="349"/>
      <c r="T2121" s="272"/>
    </row>
    <row r="2122" spans="1:20" ht="76.5">
      <c r="A2122" s="191">
        <v>86</v>
      </c>
      <c r="B2122" s="68"/>
      <c r="C2122" s="212" t="s">
        <v>50</v>
      </c>
      <c r="D2122" s="213">
        <v>45775</v>
      </c>
      <c r="E2122" s="191" t="s">
        <v>5150</v>
      </c>
      <c r="F2122" s="191" t="s">
        <v>3</v>
      </c>
      <c r="G2122" s="191">
        <v>2281041</v>
      </c>
      <c r="H2122" s="68"/>
      <c r="I2122" s="197" t="s">
        <v>6569</v>
      </c>
      <c r="J2122" s="68"/>
      <c r="K2122" s="68"/>
      <c r="L2122" s="68"/>
      <c r="M2122" s="68"/>
      <c r="N2122" s="348"/>
      <c r="O2122" s="348"/>
      <c r="P2122" s="214">
        <v>0</v>
      </c>
      <c r="Q2122" s="214">
        <v>4059.3</v>
      </c>
      <c r="R2122" s="68" t="s">
        <v>1479</v>
      </c>
      <c r="S2122" s="349"/>
      <c r="T2122" s="272"/>
    </row>
    <row r="2123" spans="1:20" ht="76.5">
      <c r="A2123" s="191">
        <v>20</v>
      </c>
      <c r="B2123" s="68"/>
      <c r="C2123" s="212" t="s">
        <v>41</v>
      </c>
      <c r="D2123" s="213">
        <v>45775</v>
      </c>
      <c r="E2123" s="191" t="s">
        <v>5150</v>
      </c>
      <c r="F2123" s="191" t="s">
        <v>3</v>
      </c>
      <c r="G2123" s="191">
        <v>2281041</v>
      </c>
      <c r="H2123" s="68"/>
      <c r="I2123" s="197" t="s">
        <v>6569</v>
      </c>
      <c r="J2123" s="68"/>
      <c r="K2123" s="68"/>
      <c r="L2123" s="68"/>
      <c r="M2123" s="68"/>
      <c r="N2123" s="348"/>
      <c r="O2123" s="348"/>
      <c r="P2123" s="214">
        <v>0</v>
      </c>
      <c r="Q2123" s="214">
        <v>1259.06</v>
      </c>
      <c r="R2123" s="68" t="s">
        <v>1479</v>
      </c>
      <c r="S2123" s="349"/>
      <c r="T2123" s="272"/>
    </row>
    <row r="2124" spans="1:20" ht="76.5">
      <c r="A2124" s="191">
        <v>20</v>
      </c>
      <c r="B2124" s="68"/>
      <c r="C2124" s="212" t="s">
        <v>41</v>
      </c>
      <c r="D2124" s="213">
        <v>45775</v>
      </c>
      <c r="E2124" s="191" t="s">
        <v>5150</v>
      </c>
      <c r="F2124" s="191" t="s">
        <v>3</v>
      </c>
      <c r="G2124" s="191">
        <v>2281041</v>
      </c>
      <c r="H2124" s="68"/>
      <c r="I2124" s="197" t="s">
        <v>6569</v>
      </c>
      <c r="J2124" s="68"/>
      <c r="K2124" s="68"/>
      <c r="L2124" s="68"/>
      <c r="M2124" s="68"/>
      <c r="N2124" s="348"/>
      <c r="O2124" s="348"/>
      <c r="P2124" s="214">
        <v>0</v>
      </c>
      <c r="Q2124" s="214">
        <v>13848.58</v>
      </c>
      <c r="R2124" s="68" t="s">
        <v>1479</v>
      </c>
      <c r="S2124" s="349"/>
      <c r="T2124" s="272"/>
    </row>
    <row r="2125" spans="1:20" ht="76.5">
      <c r="A2125" s="191">
        <v>206</v>
      </c>
      <c r="B2125" s="68"/>
      <c r="C2125" s="212" t="s">
        <v>87</v>
      </c>
      <c r="D2125" s="213">
        <v>45775</v>
      </c>
      <c r="E2125" s="191" t="s">
        <v>5150</v>
      </c>
      <c r="F2125" s="191" t="s">
        <v>3</v>
      </c>
      <c r="G2125" s="191">
        <v>2281041</v>
      </c>
      <c r="H2125" s="68"/>
      <c r="I2125" s="197" t="s">
        <v>6569</v>
      </c>
      <c r="J2125" s="68"/>
      <c r="K2125" s="68"/>
      <c r="L2125" s="68"/>
      <c r="M2125" s="68"/>
      <c r="N2125" s="348"/>
      <c r="O2125" s="348"/>
      <c r="P2125" s="214">
        <v>0</v>
      </c>
      <c r="Q2125" s="214">
        <v>13036.05</v>
      </c>
      <c r="R2125" s="68" t="s">
        <v>1479</v>
      </c>
      <c r="S2125" s="349"/>
      <c r="T2125" s="272"/>
    </row>
    <row r="2126" spans="1:20" ht="76.5">
      <c r="A2126" s="191">
        <v>15</v>
      </c>
      <c r="B2126" s="68"/>
      <c r="C2126" s="212" t="s">
        <v>39</v>
      </c>
      <c r="D2126" s="213">
        <v>45775</v>
      </c>
      <c r="E2126" s="191" t="s">
        <v>5150</v>
      </c>
      <c r="F2126" s="191" t="s">
        <v>3</v>
      </c>
      <c r="G2126" s="191">
        <v>2281041</v>
      </c>
      <c r="H2126" s="68"/>
      <c r="I2126" s="197" t="s">
        <v>6569</v>
      </c>
      <c r="J2126" s="68"/>
      <c r="K2126" s="68"/>
      <c r="L2126" s="68"/>
      <c r="M2126" s="68"/>
      <c r="N2126" s="348"/>
      <c r="O2126" s="348"/>
      <c r="P2126" s="214">
        <v>0</v>
      </c>
      <c r="Q2126" s="214">
        <v>321563.07</v>
      </c>
      <c r="R2126" s="68" t="s">
        <v>1479</v>
      </c>
      <c r="S2126" s="349"/>
      <c r="T2126" s="272"/>
    </row>
    <row r="2127" spans="1:20" ht="76.5">
      <c r="A2127" s="191">
        <v>682</v>
      </c>
      <c r="B2127" s="68"/>
      <c r="C2127" s="212" t="s">
        <v>1246</v>
      </c>
      <c r="D2127" s="213">
        <v>45775</v>
      </c>
      <c r="E2127" s="191" t="s">
        <v>5150</v>
      </c>
      <c r="F2127" s="191" t="s">
        <v>3</v>
      </c>
      <c r="G2127" s="191">
        <v>2281041</v>
      </c>
      <c r="H2127" s="68"/>
      <c r="I2127" s="197" t="s">
        <v>6569</v>
      </c>
      <c r="J2127" s="68"/>
      <c r="K2127" s="68"/>
      <c r="L2127" s="68"/>
      <c r="M2127" s="68"/>
      <c r="N2127" s="348"/>
      <c r="O2127" s="348"/>
      <c r="P2127" s="214">
        <v>0</v>
      </c>
      <c r="Q2127" s="214">
        <v>2085.5700000000002</v>
      </c>
      <c r="R2127" s="68" t="s">
        <v>1479</v>
      </c>
      <c r="S2127" s="349"/>
      <c r="T2127" s="272"/>
    </row>
    <row r="2128" spans="1:20" ht="76.5">
      <c r="A2128" s="191">
        <v>15</v>
      </c>
      <c r="B2128" s="68"/>
      <c r="C2128" s="212" t="s">
        <v>39</v>
      </c>
      <c r="D2128" s="213">
        <v>45775</v>
      </c>
      <c r="E2128" s="191" t="s">
        <v>5150</v>
      </c>
      <c r="F2128" s="191" t="s">
        <v>3</v>
      </c>
      <c r="G2128" s="191">
        <v>2281041</v>
      </c>
      <c r="H2128" s="68"/>
      <c r="I2128" s="197" t="s">
        <v>6569</v>
      </c>
      <c r="J2128" s="68"/>
      <c r="K2128" s="68"/>
      <c r="L2128" s="68"/>
      <c r="M2128" s="68"/>
      <c r="N2128" s="348"/>
      <c r="O2128" s="348"/>
      <c r="P2128" s="214">
        <v>0</v>
      </c>
      <c r="Q2128" s="214">
        <v>58328.94</v>
      </c>
      <c r="R2128" s="68" t="s">
        <v>1479</v>
      </c>
      <c r="S2128" s="349"/>
      <c r="T2128" s="272"/>
    </row>
    <row r="2129" spans="1:20" ht="76.5">
      <c r="A2129" s="191">
        <v>47</v>
      </c>
      <c r="B2129" s="68"/>
      <c r="C2129" s="212" t="s">
        <v>45</v>
      </c>
      <c r="D2129" s="213">
        <v>45775</v>
      </c>
      <c r="E2129" s="191" t="s">
        <v>5150</v>
      </c>
      <c r="F2129" s="191" t="s">
        <v>3</v>
      </c>
      <c r="G2129" s="191">
        <v>2281041</v>
      </c>
      <c r="H2129" s="68"/>
      <c r="I2129" s="197" t="s">
        <v>6569</v>
      </c>
      <c r="J2129" s="68"/>
      <c r="K2129" s="68"/>
      <c r="L2129" s="68"/>
      <c r="M2129" s="68"/>
      <c r="N2129" s="348"/>
      <c r="O2129" s="348"/>
      <c r="P2129" s="214">
        <v>0</v>
      </c>
      <c r="Q2129" s="214">
        <v>11556.38</v>
      </c>
      <c r="R2129" s="68" t="s">
        <v>1479</v>
      </c>
      <c r="S2129" s="349"/>
      <c r="T2129" s="272"/>
    </row>
    <row r="2130" spans="1:20" ht="76.5">
      <c r="A2130" s="191">
        <v>660</v>
      </c>
      <c r="B2130" s="68"/>
      <c r="C2130" s="212" t="s">
        <v>176</v>
      </c>
      <c r="D2130" s="213">
        <v>45775</v>
      </c>
      <c r="E2130" s="191" t="s">
        <v>5150</v>
      </c>
      <c r="F2130" s="191" t="s">
        <v>3</v>
      </c>
      <c r="G2130" s="191">
        <v>2281041</v>
      </c>
      <c r="H2130" s="68"/>
      <c r="I2130" s="197" t="s">
        <v>6569</v>
      </c>
      <c r="J2130" s="68"/>
      <c r="K2130" s="68"/>
      <c r="L2130" s="68"/>
      <c r="M2130" s="68"/>
      <c r="N2130" s="348"/>
      <c r="O2130" s="348"/>
      <c r="P2130" s="214">
        <v>0</v>
      </c>
      <c r="Q2130" s="214">
        <v>3359.88</v>
      </c>
      <c r="R2130" s="68" t="s">
        <v>1479</v>
      </c>
      <c r="S2130" s="349"/>
      <c r="T2130" s="272"/>
    </row>
    <row r="2131" spans="1:20" ht="76.5">
      <c r="A2131" s="191">
        <v>283</v>
      </c>
      <c r="B2131" s="68"/>
      <c r="C2131" s="212" t="s">
        <v>115</v>
      </c>
      <c r="D2131" s="213">
        <v>45775</v>
      </c>
      <c r="E2131" s="191" t="s">
        <v>5150</v>
      </c>
      <c r="F2131" s="191" t="s">
        <v>3</v>
      </c>
      <c r="G2131" s="191">
        <v>2281041</v>
      </c>
      <c r="H2131" s="68"/>
      <c r="I2131" s="197" t="s">
        <v>6569</v>
      </c>
      <c r="J2131" s="68"/>
      <c r="K2131" s="68"/>
      <c r="L2131" s="68"/>
      <c r="M2131" s="68"/>
      <c r="N2131" s="348"/>
      <c r="O2131" s="348"/>
      <c r="P2131" s="214">
        <v>0</v>
      </c>
      <c r="Q2131" s="214">
        <v>3033.52</v>
      </c>
      <c r="R2131" s="68" t="s">
        <v>1479</v>
      </c>
      <c r="S2131" s="349"/>
      <c r="T2131" s="272"/>
    </row>
    <row r="2132" spans="1:20" ht="76.5">
      <c r="A2132" s="191">
        <v>20</v>
      </c>
      <c r="B2132" s="68"/>
      <c r="C2132" s="212" t="s">
        <v>41</v>
      </c>
      <c r="D2132" s="213">
        <v>45775</v>
      </c>
      <c r="E2132" s="191" t="s">
        <v>5150</v>
      </c>
      <c r="F2132" s="191" t="s">
        <v>3</v>
      </c>
      <c r="G2132" s="191">
        <v>2281041</v>
      </c>
      <c r="H2132" s="68"/>
      <c r="I2132" s="197" t="s">
        <v>6569</v>
      </c>
      <c r="J2132" s="68"/>
      <c r="K2132" s="68"/>
      <c r="L2132" s="68"/>
      <c r="M2132" s="68"/>
      <c r="N2132" s="348"/>
      <c r="O2132" s="348"/>
      <c r="P2132" s="214">
        <v>0</v>
      </c>
      <c r="Q2132" s="214">
        <v>14656.23</v>
      </c>
      <c r="R2132" s="68" t="s">
        <v>1479</v>
      </c>
      <c r="S2132" s="349"/>
      <c r="T2132" s="272"/>
    </row>
    <row r="2133" spans="1:20" ht="76.5">
      <c r="A2133" s="191">
        <v>650</v>
      </c>
      <c r="B2133" s="68"/>
      <c r="C2133" s="212" t="s">
        <v>175</v>
      </c>
      <c r="D2133" s="213">
        <v>45775</v>
      </c>
      <c r="E2133" s="191" t="s">
        <v>5150</v>
      </c>
      <c r="F2133" s="191" t="s">
        <v>3</v>
      </c>
      <c r="G2133" s="191">
        <v>2281041</v>
      </c>
      <c r="H2133" s="68"/>
      <c r="I2133" s="197" t="s">
        <v>6569</v>
      </c>
      <c r="J2133" s="68"/>
      <c r="K2133" s="68"/>
      <c r="L2133" s="68"/>
      <c r="M2133" s="68"/>
      <c r="N2133" s="348"/>
      <c r="O2133" s="348"/>
      <c r="P2133" s="214">
        <v>0</v>
      </c>
      <c r="Q2133" s="214">
        <v>8960.44</v>
      </c>
      <c r="R2133" s="68" t="s">
        <v>1479</v>
      </c>
      <c r="S2133" s="349"/>
      <c r="T2133" s="272"/>
    </row>
    <row r="2134" spans="1:20" ht="76.5">
      <c r="A2134" s="191">
        <v>20</v>
      </c>
      <c r="B2134" s="68"/>
      <c r="C2134" s="212" t="s">
        <v>41</v>
      </c>
      <c r="D2134" s="213">
        <v>45775</v>
      </c>
      <c r="E2134" s="191" t="s">
        <v>5150</v>
      </c>
      <c r="F2134" s="191" t="s">
        <v>3</v>
      </c>
      <c r="G2134" s="191">
        <v>2281041</v>
      </c>
      <c r="H2134" s="68"/>
      <c r="I2134" s="197" t="s">
        <v>6569</v>
      </c>
      <c r="J2134" s="68"/>
      <c r="K2134" s="68"/>
      <c r="L2134" s="68"/>
      <c r="M2134" s="68"/>
      <c r="N2134" s="348"/>
      <c r="O2134" s="348"/>
      <c r="P2134" s="214">
        <v>0</v>
      </c>
      <c r="Q2134" s="214">
        <v>19338.580000000002</v>
      </c>
      <c r="R2134" s="68" t="s">
        <v>1479</v>
      </c>
      <c r="S2134" s="349"/>
      <c r="T2134" s="272"/>
    </row>
    <row r="2135" spans="1:20" ht="76.5">
      <c r="A2135" s="191">
        <v>254</v>
      </c>
      <c r="B2135" s="68"/>
      <c r="C2135" s="212" t="s">
        <v>105</v>
      </c>
      <c r="D2135" s="213">
        <v>45775</v>
      </c>
      <c r="E2135" s="191" t="s">
        <v>5150</v>
      </c>
      <c r="F2135" s="191" t="s">
        <v>3</v>
      </c>
      <c r="G2135" s="191">
        <v>2281041</v>
      </c>
      <c r="H2135" s="68"/>
      <c r="I2135" s="197" t="s">
        <v>6569</v>
      </c>
      <c r="J2135" s="68"/>
      <c r="K2135" s="68"/>
      <c r="L2135" s="68"/>
      <c r="M2135" s="68"/>
      <c r="N2135" s="348"/>
      <c r="O2135" s="348"/>
      <c r="P2135" s="214">
        <v>0</v>
      </c>
      <c r="Q2135" s="214">
        <v>126.15</v>
      </c>
      <c r="R2135" s="68" t="s">
        <v>1479</v>
      </c>
      <c r="S2135" s="349"/>
      <c r="T2135" s="272"/>
    </row>
    <row r="2136" spans="1:20" ht="63.75">
      <c r="A2136" s="191">
        <v>660</v>
      </c>
      <c r="B2136" s="68"/>
      <c r="C2136" s="212" t="s">
        <v>176</v>
      </c>
      <c r="D2136" s="213">
        <v>45775</v>
      </c>
      <c r="E2136" s="191" t="s">
        <v>5151</v>
      </c>
      <c r="F2136" s="191" t="s">
        <v>3</v>
      </c>
      <c r="G2136" s="191">
        <v>2281045</v>
      </c>
      <c r="H2136" s="68"/>
      <c r="I2136" s="197" t="s">
        <v>6570</v>
      </c>
      <c r="J2136" s="68"/>
      <c r="K2136" s="68"/>
      <c r="L2136" s="68"/>
      <c r="M2136" s="68"/>
      <c r="N2136" s="348"/>
      <c r="O2136" s="348"/>
      <c r="P2136" s="214">
        <v>0</v>
      </c>
      <c r="Q2136" s="214">
        <v>553</v>
      </c>
      <c r="R2136" s="68" t="s">
        <v>1479</v>
      </c>
      <c r="S2136" s="349"/>
      <c r="T2136" s="272"/>
    </row>
    <row r="2137" spans="1:20" ht="51">
      <c r="A2137" s="191">
        <v>514</v>
      </c>
      <c r="B2137" s="68"/>
      <c r="C2137" s="212" t="s">
        <v>161</v>
      </c>
      <c r="D2137" s="213">
        <v>45775</v>
      </c>
      <c r="E2137" s="191" t="s">
        <v>5152</v>
      </c>
      <c r="F2137" s="191" t="s">
        <v>3</v>
      </c>
      <c r="G2137" s="191">
        <v>2281048</v>
      </c>
      <c r="H2137" s="68"/>
      <c r="I2137" s="197" t="s">
        <v>6571</v>
      </c>
      <c r="J2137" s="68"/>
      <c r="K2137" s="68"/>
      <c r="L2137" s="68"/>
      <c r="M2137" s="68"/>
      <c r="N2137" s="348"/>
      <c r="O2137" s="348"/>
      <c r="P2137" s="214">
        <v>0</v>
      </c>
      <c r="Q2137" s="214">
        <v>136652461.28</v>
      </c>
      <c r="R2137" s="68" t="s">
        <v>1479</v>
      </c>
      <c r="S2137" s="349"/>
      <c r="T2137" s="272"/>
    </row>
    <row r="2138" spans="1:20" ht="51">
      <c r="A2138" s="191">
        <v>514</v>
      </c>
      <c r="B2138" s="68"/>
      <c r="C2138" s="212" t="s">
        <v>161</v>
      </c>
      <c r="D2138" s="213">
        <v>45775</v>
      </c>
      <c r="E2138" s="191" t="s">
        <v>5153</v>
      </c>
      <c r="F2138" s="191" t="s">
        <v>3</v>
      </c>
      <c r="G2138" s="191">
        <v>2281053</v>
      </c>
      <c r="H2138" s="68"/>
      <c r="I2138" s="197" t="s">
        <v>6572</v>
      </c>
      <c r="J2138" s="68"/>
      <c r="K2138" s="68"/>
      <c r="L2138" s="68"/>
      <c r="M2138" s="68"/>
      <c r="N2138" s="348"/>
      <c r="O2138" s="348"/>
      <c r="P2138" s="214">
        <v>0</v>
      </c>
      <c r="Q2138" s="214">
        <v>149105385.13999999</v>
      </c>
      <c r="R2138" s="68" t="s">
        <v>1479</v>
      </c>
      <c r="S2138" s="349"/>
      <c r="T2138" s="272"/>
    </row>
    <row r="2139" spans="1:20" ht="51">
      <c r="A2139" s="191">
        <v>383</v>
      </c>
      <c r="B2139" s="68"/>
      <c r="C2139" s="212" t="s">
        <v>1242</v>
      </c>
      <c r="D2139" s="213">
        <v>45775</v>
      </c>
      <c r="E2139" s="191" t="s">
        <v>5154</v>
      </c>
      <c r="F2139" s="191" t="s">
        <v>3</v>
      </c>
      <c r="G2139" s="191">
        <v>2281077</v>
      </c>
      <c r="H2139" s="68"/>
      <c r="I2139" s="197" t="s">
        <v>6573</v>
      </c>
      <c r="J2139" s="68"/>
      <c r="K2139" s="68"/>
      <c r="L2139" s="68"/>
      <c r="M2139" s="68"/>
      <c r="N2139" s="348"/>
      <c r="O2139" s="348"/>
      <c r="P2139" s="214">
        <v>0</v>
      </c>
      <c r="Q2139" s="214">
        <v>732</v>
      </c>
      <c r="R2139" s="68" t="s">
        <v>1479</v>
      </c>
      <c r="S2139" s="349"/>
      <c r="T2139" s="272"/>
    </row>
    <row r="2140" spans="1:20" ht="51">
      <c r="A2140" s="191">
        <v>383</v>
      </c>
      <c r="B2140" s="68"/>
      <c r="C2140" s="212" t="s">
        <v>1242</v>
      </c>
      <c r="D2140" s="213">
        <v>45775</v>
      </c>
      <c r="E2140" s="191" t="s">
        <v>5155</v>
      </c>
      <c r="F2140" s="191" t="s">
        <v>3</v>
      </c>
      <c r="G2140" s="191">
        <v>2281078</v>
      </c>
      <c r="H2140" s="68"/>
      <c r="I2140" s="197" t="s">
        <v>6574</v>
      </c>
      <c r="J2140" s="68"/>
      <c r="K2140" s="68"/>
      <c r="L2140" s="68"/>
      <c r="M2140" s="68"/>
      <c r="N2140" s="348"/>
      <c r="O2140" s="348"/>
      <c r="P2140" s="214">
        <v>0</v>
      </c>
      <c r="Q2140" s="214">
        <v>1174</v>
      </c>
      <c r="R2140" s="68" t="s">
        <v>1479</v>
      </c>
      <c r="S2140" s="349"/>
      <c r="T2140" s="272"/>
    </row>
    <row r="2141" spans="1:20" ht="51">
      <c r="A2141" s="191">
        <v>342</v>
      </c>
      <c r="B2141" s="68"/>
      <c r="C2141" s="212" t="s">
        <v>137</v>
      </c>
      <c r="D2141" s="213">
        <v>45775</v>
      </c>
      <c r="E2141" s="191" t="s">
        <v>5156</v>
      </c>
      <c r="F2141" s="191" t="s">
        <v>3</v>
      </c>
      <c r="G2141" s="191">
        <v>2281080</v>
      </c>
      <c r="H2141" s="68"/>
      <c r="I2141" s="197" t="s">
        <v>6575</v>
      </c>
      <c r="J2141" s="68"/>
      <c r="K2141" s="68"/>
      <c r="L2141" s="68"/>
      <c r="M2141" s="68"/>
      <c r="N2141" s="348"/>
      <c r="O2141" s="348"/>
      <c r="P2141" s="214">
        <v>0</v>
      </c>
      <c r="Q2141" s="214">
        <v>967.56</v>
      </c>
      <c r="R2141" s="68" t="s">
        <v>1479</v>
      </c>
      <c r="S2141" s="349"/>
      <c r="T2141" s="272"/>
    </row>
    <row r="2142" spans="1:20" ht="51">
      <c r="A2142" s="191">
        <v>287</v>
      </c>
      <c r="B2142" s="68"/>
      <c r="C2142" s="212" t="s">
        <v>116</v>
      </c>
      <c r="D2142" s="213">
        <v>45775</v>
      </c>
      <c r="E2142" s="191" t="s">
        <v>5157</v>
      </c>
      <c r="F2142" s="191" t="s">
        <v>3</v>
      </c>
      <c r="G2142" s="191">
        <v>2281082</v>
      </c>
      <c r="H2142" s="68"/>
      <c r="I2142" s="197" t="s">
        <v>6576</v>
      </c>
      <c r="J2142" s="68"/>
      <c r="K2142" s="68"/>
      <c r="L2142" s="68"/>
      <c r="M2142" s="68"/>
      <c r="N2142" s="348"/>
      <c r="O2142" s="348"/>
      <c r="P2142" s="214">
        <v>0</v>
      </c>
      <c r="Q2142" s="214">
        <v>1606.58</v>
      </c>
      <c r="R2142" s="68" t="s">
        <v>1479</v>
      </c>
      <c r="S2142" s="349"/>
      <c r="T2142" s="272"/>
    </row>
    <row r="2143" spans="1:20" ht="51">
      <c r="A2143" s="191" t="s">
        <v>550</v>
      </c>
      <c r="B2143" s="68"/>
      <c r="C2143" s="212" t="s">
        <v>589</v>
      </c>
      <c r="D2143" s="213">
        <v>45775</v>
      </c>
      <c r="E2143" s="191" t="s">
        <v>5158</v>
      </c>
      <c r="F2143" s="191" t="s">
        <v>3</v>
      </c>
      <c r="G2143" s="191">
        <v>2281083</v>
      </c>
      <c r="H2143" s="68"/>
      <c r="I2143" s="197" t="s">
        <v>6577</v>
      </c>
      <c r="J2143" s="68"/>
      <c r="K2143" s="68"/>
      <c r="L2143" s="68"/>
      <c r="M2143" s="68"/>
      <c r="N2143" s="348"/>
      <c r="O2143" s="348"/>
      <c r="P2143" s="214">
        <v>0</v>
      </c>
      <c r="Q2143" s="214">
        <v>3232</v>
      </c>
      <c r="R2143" s="68" t="s">
        <v>1479</v>
      </c>
      <c r="S2143" s="349"/>
      <c r="T2143" s="272"/>
    </row>
    <row r="2144" spans="1:20" ht="51">
      <c r="A2144" s="191" t="s">
        <v>550</v>
      </c>
      <c r="B2144" s="68"/>
      <c r="C2144" s="212" t="s">
        <v>589</v>
      </c>
      <c r="D2144" s="213">
        <v>45775</v>
      </c>
      <c r="E2144" s="191" t="s">
        <v>5159</v>
      </c>
      <c r="F2144" s="191" t="s">
        <v>3</v>
      </c>
      <c r="G2144" s="191">
        <v>2281087</v>
      </c>
      <c r="H2144" s="68"/>
      <c r="I2144" s="197" t="s">
        <v>6578</v>
      </c>
      <c r="J2144" s="68"/>
      <c r="K2144" s="68"/>
      <c r="L2144" s="68"/>
      <c r="M2144" s="68"/>
      <c r="N2144" s="348"/>
      <c r="O2144" s="348"/>
      <c r="P2144" s="214">
        <v>0</v>
      </c>
      <c r="Q2144" s="214">
        <v>9645.08</v>
      </c>
      <c r="R2144" s="68" t="s">
        <v>1479</v>
      </c>
      <c r="S2144" s="349"/>
      <c r="T2144" s="272"/>
    </row>
    <row r="2145" spans="1:20" ht="51">
      <c r="A2145" s="191" t="s">
        <v>550</v>
      </c>
      <c r="B2145" s="68"/>
      <c r="C2145" s="212" t="s">
        <v>589</v>
      </c>
      <c r="D2145" s="213">
        <v>45775</v>
      </c>
      <c r="E2145" s="191" t="s">
        <v>5160</v>
      </c>
      <c r="F2145" s="191" t="s">
        <v>3</v>
      </c>
      <c r="G2145" s="191">
        <v>2281089</v>
      </c>
      <c r="H2145" s="68"/>
      <c r="I2145" s="197" t="s">
        <v>6579</v>
      </c>
      <c r="J2145" s="68"/>
      <c r="K2145" s="68"/>
      <c r="L2145" s="68"/>
      <c r="M2145" s="68"/>
      <c r="N2145" s="348"/>
      <c r="O2145" s="348"/>
      <c r="P2145" s="214">
        <v>0</v>
      </c>
      <c r="Q2145" s="214">
        <v>3703.88</v>
      </c>
      <c r="R2145" s="68" t="s">
        <v>1479</v>
      </c>
      <c r="S2145" s="349"/>
      <c r="T2145" s="272"/>
    </row>
    <row r="2146" spans="1:20" ht="63.75">
      <c r="A2146" s="191">
        <v>660</v>
      </c>
      <c r="B2146" s="68"/>
      <c r="C2146" s="212" t="s">
        <v>176</v>
      </c>
      <c r="D2146" s="213">
        <v>45775</v>
      </c>
      <c r="E2146" s="191" t="s">
        <v>5161</v>
      </c>
      <c r="F2146" s="191" t="s">
        <v>3</v>
      </c>
      <c r="G2146" s="191">
        <v>2281103</v>
      </c>
      <c r="H2146" s="68"/>
      <c r="I2146" s="197" t="s">
        <v>6580</v>
      </c>
      <c r="J2146" s="68"/>
      <c r="K2146" s="68"/>
      <c r="L2146" s="68"/>
      <c r="M2146" s="68"/>
      <c r="N2146" s="348"/>
      <c r="O2146" s="348"/>
      <c r="P2146" s="214">
        <v>0</v>
      </c>
      <c r="Q2146" s="214">
        <v>12624.36</v>
      </c>
      <c r="R2146" s="68" t="s">
        <v>1479</v>
      </c>
      <c r="S2146" s="349"/>
      <c r="T2146" s="272"/>
    </row>
    <row r="2147" spans="1:20" ht="51">
      <c r="A2147" s="191" t="s">
        <v>541</v>
      </c>
      <c r="B2147" s="68"/>
      <c r="C2147" s="212" t="s">
        <v>590</v>
      </c>
      <c r="D2147" s="213">
        <v>45775</v>
      </c>
      <c r="E2147" s="191" t="s">
        <v>5162</v>
      </c>
      <c r="F2147" s="191" t="s">
        <v>3</v>
      </c>
      <c r="G2147" s="191">
        <v>2281116</v>
      </c>
      <c r="H2147" s="68"/>
      <c r="I2147" s="197" t="s">
        <v>6581</v>
      </c>
      <c r="J2147" s="68"/>
      <c r="K2147" s="68"/>
      <c r="L2147" s="68"/>
      <c r="M2147" s="68"/>
      <c r="N2147" s="348"/>
      <c r="O2147" s="348"/>
      <c r="P2147" s="214">
        <v>0</v>
      </c>
      <c r="Q2147" s="214">
        <v>314780.96000000002</v>
      </c>
      <c r="R2147" s="68" t="s">
        <v>1479</v>
      </c>
      <c r="S2147" s="349"/>
      <c r="T2147" s="272"/>
    </row>
    <row r="2148" spans="1:20" ht="76.5">
      <c r="A2148" s="191">
        <v>66</v>
      </c>
      <c r="B2148" s="68"/>
      <c r="C2148" s="212" t="s">
        <v>46</v>
      </c>
      <c r="D2148" s="213">
        <v>45775</v>
      </c>
      <c r="E2148" s="191" t="s">
        <v>5163</v>
      </c>
      <c r="F2148" s="191" t="s">
        <v>635</v>
      </c>
      <c r="G2148" s="191">
        <v>11716094</v>
      </c>
      <c r="H2148" s="68"/>
      <c r="I2148" s="197" t="s">
        <v>6582</v>
      </c>
      <c r="J2148" s="68"/>
      <c r="K2148" s="68"/>
      <c r="L2148" s="68"/>
      <c r="M2148" s="68"/>
      <c r="N2148" s="348"/>
      <c r="O2148" s="348"/>
      <c r="P2148" s="214">
        <v>0</v>
      </c>
      <c r="Q2148" s="214">
        <v>5612.07</v>
      </c>
      <c r="R2148" s="68" t="s">
        <v>1479</v>
      </c>
      <c r="S2148" s="349"/>
      <c r="T2148" s="272"/>
    </row>
    <row r="2149" spans="1:20" ht="76.5">
      <c r="A2149" s="191">
        <v>66</v>
      </c>
      <c r="B2149" s="68"/>
      <c r="C2149" s="212" t="s">
        <v>46</v>
      </c>
      <c r="D2149" s="213">
        <v>45775</v>
      </c>
      <c r="E2149" s="191" t="s">
        <v>5164</v>
      </c>
      <c r="F2149" s="191" t="s">
        <v>635</v>
      </c>
      <c r="G2149" s="191">
        <v>11716026</v>
      </c>
      <c r="H2149" s="68"/>
      <c r="I2149" s="197" t="s">
        <v>6583</v>
      </c>
      <c r="J2149" s="68"/>
      <c r="K2149" s="68"/>
      <c r="L2149" s="68"/>
      <c r="M2149" s="68"/>
      <c r="N2149" s="348"/>
      <c r="O2149" s="348"/>
      <c r="P2149" s="214">
        <v>0</v>
      </c>
      <c r="Q2149" s="214">
        <v>87479.23</v>
      </c>
      <c r="R2149" s="68" t="s">
        <v>1479</v>
      </c>
      <c r="S2149" s="349"/>
      <c r="T2149" s="272"/>
    </row>
    <row r="2150" spans="1:20" ht="76.5">
      <c r="A2150" s="191">
        <v>862</v>
      </c>
      <c r="B2150" s="68"/>
      <c r="C2150" s="212" t="s">
        <v>187</v>
      </c>
      <c r="D2150" s="213">
        <v>45775</v>
      </c>
      <c r="E2150" s="191" t="s">
        <v>5165</v>
      </c>
      <c r="F2150" s="191" t="s">
        <v>635</v>
      </c>
      <c r="G2150" s="191">
        <v>11716076</v>
      </c>
      <c r="H2150" s="68"/>
      <c r="I2150" s="197" t="s">
        <v>6584</v>
      </c>
      <c r="J2150" s="68"/>
      <c r="K2150" s="68"/>
      <c r="L2150" s="68"/>
      <c r="M2150" s="68"/>
      <c r="N2150" s="348"/>
      <c r="O2150" s="348"/>
      <c r="P2150" s="214">
        <v>0</v>
      </c>
      <c r="Q2150" s="214">
        <v>8319.17</v>
      </c>
      <c r="R2150" s="68" t="s">
        <v>1479</v>
      </c>
      <c r="S2150" s="349"/>
      <c r="T2150" s="272"/>
    </row>
    <row r="2151" spans="1:20" ht="76.5">
      <c r="A2151" s="191">
        <v>862</v>
      </c>
      <c r="B2151" s="68"/>
      <c r="C2151" s="212" t="s">
        <v>187</v>
      </c>
      <c r="D2151" s="213">
        <v>45775</v>
      </c>
      <c r="E2151" s="191" t="s">
        <v>5166</v>
      </c>
      <c r="F2151" s="191" t="s">
        <v>635</v>
      </c>
      <c r="G2151" s="191">
        <v>11806690</v>
      </c>
      <c r="H2151" s="68"/>
      <c r="I2151" s="197" t="s">
        <v>6585</v>
      </c>
      <c r="J2151" s="68"/>
      <c r="K2151" s="68"/>
      <c r="L2151" s="68"/>
      <c r="M2151" s="68"/>
      <c r="N2151" s="348"/>
      <c r="O2151" s="348"/>
      <c r="P2151" s="214">
        <v>0</v>
      </c>
      <c r="Q2151" s="214">
        <v>5868.22</v>
      </c>
      <c r="R2151" s="68" t="s">
        <v>1479</v>
      </c>
      <c r="S2151" s="349"/>
      <c r="T2151" s="272"/>
    </row>
    <row r="2152" spans="1:20" ht="76.5">
      <c r="A2152" s="191">
        <v>862</v>
      </c>
      <c r="B2152" s="68"/>
      <c r="C2152" s="212" t="s">
        <v>187</v>
      </c>
      <c r="D2152" s="213">
        <v>45775</v>
      </c>
      <c r="E2152" s="191" t="s">
        <v>5167</v>
      </c>
      <c r="F2152" s="191" t="s">
        <v>635</v>
      </c>
      <c r="G2152" s="191">
        <v>11806661</v>
      </c>
      <c r="H2152" s="68"/>
      <c r="I2152" s="197" t="s">
        <v>6586</v>
      </c>
      <c r="J2152" s="68"/>
      <c r="K2152" s="68"/>
      <c r="L2152" s="68"/>
      <c r="M2152" s="68"/>
      <c r="N2152" s="348"/>
      <c r="O2152" s="348"/>
      <c r="P2152" s="214">
        <v>0</v>
      </c>
      <c r="Q2152" s="214">
        <v>7586.77</v>
      </c>
      <c r="R2152" s="68" t="s">
        <v>1479</v>
      </c>
      <c r="S2152" s="349"/>
      <c r="T2152" s="272"/>
    </row>
    <row r="2153" spans="1:20" ht="76.5">
      <c r="A2153" s="191">
        <v>862</v>
      </c>
      <c r="B2153" s="68"/>
      <c r="C2153" s="212" t="s">
        <v>187</v>
      </c>
      <c r="D2153" s="213">
        <v>45775</v>
      </c>
      <c r="E2153" s="191" t="s">
        <v>5168</v>
      </c>
      <c r="F2153" s="191" t="s">
        <v>635</v>
      </c>
      <c r="G2153" s="191">
        <v>11806633</v>
      </c>
      <c r="H2153" s="68"/>
      <c r="I2153" s="197" t="s">
        <v>6587</v>
      </c>
      <c r="J2153" s="68"/>
      <c r="K2153" s="68"/>
      <c r="L2153" s="68"/>
      <c r="M2153" s="68"/>
      <c r="N2153" s="348"/>
      <c r="O2153" s="348"/>
      <c r="P2153" s="214">
        <v>0</v>
      </c>
      <c r="Q2153" s="214">
        <v>3954.38</v>
      </c>
      <c r="R2153" s="68" t="s">
        <v>1479</v>
      </c>
      <c r="S2153" s="349"/>
      <c r="T2153" s="272"/>
    </row>
    <row r="2154" spans="1:20" ht="76.5">
      <c r="A2154" s="191">
        <v>862</v>
      </c>
      <c r="B2154" s="68"/>
      <c r="C2154" s="212" t="s">
        <v>187</v>
      </c>
      <c r="D2154" s="213">
        <v>45775</v>
      </c>
      <c r="E2154" s="191" t="s">
        <v>5169</v>
      </c>
      <c r="F2154" s="191" t="s">
        <v>635</v>
      </c>
      <c r="G2154" s="191">
        <v>11716105</v>
      </c>
      <c r="H2154" s="68"/>
      <c r="I2154" s="197" t="s">
        <v>6588</v>
      </c>
      <c r="J2154" s="68"/>
      <c r="K2154" s="68"/>
      <c r="L2154" s="68"/>
      <c r="M2154" s="68"/>
      <c r="N2154" s="348"/>
      <c r="O2154" s="348"/>
      <c r="P2154" s="214">
        <v>0</v>
      </c>
      <c r="Q2154" s="214">
        <v>2465.1999999999998</v>
      </c>
      <c r="R2154" s="68" t="s">
        <v>1479</v>
      </c>
      <c r="S2154" s="349"/>
      <c r="T2154" s="272"/>
    </row>
    <row r="2155" spans="1:20" ht="76.5">
      <c r="A2155" s="191">
        <v>66</v>
      </c>
      <c r="B2155" s="68"/>
      <c r="C2155" s="212" t="s">
        <v>46</v>
      </c>
      <c r="D2155" s="213">
        <v>45775</v>
      </c>
      <c r="E2155" s="191" t="s">
        <v>5170</v>
      </c>
      <c r="F2155" s="191" t="s">
        <v>635</v>
      </c>
      <c r="G2155" s="191">
        <v>11806613</v>
      </c>
      <c r="H2155" s="68"/>
      <c r="I2155" s="197" t="s">
        <v>6589</v>
      </c>
      <c r="J2155" s="68"/>
      <c r="K2155" s="68"/>
      <c r="L2155" s="68"/>
      <c r="M2155" s="68"/>
      <c r="N2155" s="348"/>
      <c r="O2155" s="348"/>
      <c r="P2155" s="214">
        <v>0</v>
      </c>
      <c r="Q2155" s="214">
        <v>26588.41</v>
      </c>
      <c r="R2155" s="68" t="s">
        <v>1479</v>
      </c>
      <c r="S2155" s="349"/>
      <c r="T2155" s="272"/>
    </row>
    <row r="2156" spans="1:20" ht="76.5">
      <c r="A2156" s="191">
        <v>66</v>
      </c>
      <c r="B2156" s="68"/>
      <c r="C2156" s="212" t="s">
        <v>46</v>
      </c>
      <c r="D2156" s="213">
        <v>45775</v>
      </c>
      <c r="E2156" s="191" t="s">
        <v>5171</v>
      </c>
      <c r="F2156" s="191" t="s">
        <v>635</v>
      </c>
      <c r="G2156" s="191">
        <v>11806662</v>
      </c>
      <c r="H2156" s="68"/>
      <c r="I2156" s="197" t="s">
        <v>6590</v>
      </c>
      <c r="J2156" s="68"/>
      <c r="K2156" s="68"/>
      <c r="L2156" s="68"/>
      <c r="M2156" s="68"/>
      <c r="N2156" s="348"/>
      <c r="O2156" s="348"/>
      <c r="P2156" s="214">
        <v>0</v>
      </c>
      <c r="Q2156" s="214">
        <v>5868.23</v>
      </c>
      <c r="R2156" s="68" t="s">
        <v>1479</v>
      </c>
      <c r="S2156" s="349"/>
      <c r="T2156" s="272"/>
    </row>
    <row r="2157" spans="1:20" ht="76.5">
      <c r="A2157" s="191">
        <v>66</v>
      </c>
      <c r="B2157" s="68"/>
      <c r="C2157" s="212" t="s">
        <v>46</v>
      </c>
      <c r="D2157" s="213">
        <v>45775</v>
      </c>
      <c r="E2157" s="191" t="s">
        <v>5172</v>
      </c>
      <c r="F2157" s="191" t="s">
        <v>635</v>
      </c>
      <c r="G2157" s="191">
        <v>11806634</v>
      </c>
      <c r="H2157" s="68"/>
      <c r="I2157" s="197" t="s">
        <v>6591</v>
      </c>
      <c r="J2157" s="68"/>
      <c r="K2157" s="68"/>
      <c r="L2157" s="68"/>
      <c r="M2157" s="68"/>
      <c r="N2157" s="348"/>
      <c r="O2157" s="348"/>
      <c r="P2157" s="214">
        <v>0</v>
      </c>
      <c r="Q2157" s="214">
        <v>49385.91</v>
      </c>
      <c r="R2157" s="68" t="s">
        <v>1479</v>
      </c>
      <c r="S2157" s="349"/>
      <c r="T2157" s="272"/>
    </row>
    <row r="2158" spans="1:20" ht="76.5">
      <c r="A2158" s="191">
        <v>66</v>
      </c>
      <c r="B2158" s="68"/>
      <c r="C2158" s="212" t="s">
        <v>46</v>
      </c>
      <c r="D2158" s="213">
        <v>45775</v>
      </c>
      <c r="E2158" s="191" t="s">
        <v>5173</v>
      </c>
      <c r="F2158" s="191" t="s">
        <v>635</v>
      </c>
      <c r="G2158" s="191">
        <v>11806691</v>
      </c>
      <c r="H2158" s="68"/>
      <c r="I2158" s="197" t="s">
        <v>6592</v>
      </c>
      <c r="J2158" s="68"/>
      <c r="K2158" s="68"/>
      <c r="L2158" s="68"/>
      <c r="M2158" s="68"/>
      <c r="N2158" s="348"/>
      <c r="O2158" s="348"/>
      <c r="P2158" s="214">
        <v>0</v>
      </c>
      <c r="Q2158" s="214">
        <v>13247.85</v>
      </c>
      <c r="R2158" s="68" t="s">
        <v>1479</v>
      </c>
      <c r="S2158" s="349"/>
      <c r="T2158" s="272"/>
    </row>
    <row r="2159" spans="1:20" ht="76.5">
      <c r="A2159" s="191">
        <v>862</v>
      </c>
      <c r="B2159" s="68"/>
      <c r="C2159" s="212" t="s">
        <v>187</v>
      </c>
      <c r="D2159" s="213">
        <v>45775</v>
      </c>
      <c r="E2159" s="191" t="s">
        <v>5174</v>
      </c>
      <c r="F2159" s="191" t="s">
        <v>635</v>
      </c>
      <c r="G2159" s="191">
        <v>11806709</v>
      </c>
      <c r="H2159" s="68"/>
      <c r="I2159" s="197" t="s">
        <v>6593</v>
      </c>
      <c r="J2159" s="68"/>
      <c r="K2159" s="68"/>
      <c r="L2159" s="68"/>
      <c r="M2159" s="68"/>
      <c r="N2159" s="348"/>
      <c r="O2159" s="348"/>
      <c r="P2159" s="214">
        <v>0</v>
      </c>
      <c r="Q2159" s="214">
        <v>1970.52</v>
      </c>
      <c r="R2159" s="68" t="s">
        <v>1479</v>
      </c>
      <c r="S2159" s="349"/>
      <c r="T2159" s="272"/>
    </row>
    <row r="2160" spans="1:20" ht="76.5">
      <c r="A2160" s="191">
        <v>862</v>
      </c>
      <c r="B2160" s="68"/>
      <c r="C2160" s="212" t="s">
        <v>187</v>
      </c>
      <c r="D2160" s="213">
        <v>45775</v>
      </c>
      <c r="E2160" s="191" t="s">
        <v>5175</v>
      </c>
      <c r="F2160" s="191" t="s">
        <v>635</v>
      </c>
      <c r="G2160" s="191">
        <v>11806725</v>
      </c>
      <c r="H2160" s="68"/>
      <c r="I2160" s="197" t="s">
        <v>6594</v>
      </c>
      <c r="J2160" s="68"/>
      <c r="K2160" s="68"/>
      <c r="L2160" s="68"/>
      <c r="M2160" s="68"/>
      <c r="N2160" s="348"/>
      <c r="O2160" s="348"/>
      <c r="P2160" s="214">
        <v>0</v>
      </c>
      <c r="Q2160" s="214">
        <v>4377.67</v>
      </c>
      <c r="R2160" s="68" t="s">
        <v>1479</v>
      </c>
      <c r="S2160" s="349"/>
      <c r="T2160" s="272"/>
    </row>
    <row r="2161" spans="1:20" ht="76.5">
      <c r="A2161" s="191">
        <v>66</v>
      </c>
      <c r="B2161" s="68"/>
      <c r="C2161" s="212" t="s">
        <v>46</v>
      </c>
      <c r="D2161" s="213">
        <v>45775</v>
      </c>
      <c r="E2161" s="191" t="s">
        <v>5176</v>
      </c>
      <c r="F2161" s="191" t="s">
        <v>635</v>
      </c>
      <c r="G2161" s="191">
        <v>11806747</v>
      </c>
      <c r="H2161" s="68"/>
      <c r="I2161" s="197" t="s">
        <v>6595</v>
      </c>
      <c r="J2161" s="68"/>
      <c r="K2161" s="68"/>
      <c r="L2161" s="68"/>
      <c r="M2161" s="68"/>
      <c r="N2161" s="348"/>
      <c r="O2161" s="348"/>
      <c r="P2161" s="214">
        <v>0</v>
      </c>
      <c r="Q2161" s="214">
        <v>33790.5</v>
      </c>
      <c r="R2161" s="68" t="s">
        <v>1479</v>
      </c>
      <c r="S2161" s="349"/>
      <c r="T2161" s="272"/>
    </row>
    <row r="2162" spans="1:20" ht="76.5">
      <c r="A2162" s="191">
        <v>66</v>
      </c>
      <c r="B2162" s="68"/>
      <c r="C2162" s="212" t="s">
        <v>46</v>
      </c>
      <c r="D2162" s="213">
        <v>45775</v>
      </c>
      <c r="E2162" s="191" t="s">
        <v>5177</v>
      </c>
      <c r="F2162" s="191" t="s">
        <v>635</v>
      </c>
      <c r="G2162" s="191">
        <v>11806710</v>
      </c>
      <c r="H2162" s="68"/>
      <c r="I2162" s="197" t="s">
        <v>6596</v>
      </c>
      <c r="J2162" s="68"/>
      <c r="K2162" s="68"/>
      <c r="L2162" s="68"/>
      <c r="M2162" s="68"/>
      <c r="N2162" s="348"/>
      <c r="O2162" s="348"/>
      <c r="P2162" s="214">
        <v>0</v>
      </c>
      <c r="Q2162" s="214">
        <v>4377.67</v>
      </c>
      <c r="R2162" s="68" t="s">
        <v>1479</v>
      </c>
      <c r="S2162" s="349"/>
      <c r="T2162" s="272"/>
    </row>
    <row r="2163" spans="1:20" ht="76.5">
      <c r="A2163" s="191">
        <v>862</v>
      </c>
      <c r="B2163" s="68"/>
      <c r="C2163" s="212" t="s">
        <v>187</v>
      </c>
      <c r="D2163" s="213">
        <v>45775</v>
      </c>
      <c r="E2163" s="191" t="s">
        <v>5178</v>
      </c>
      <c r="F2163" s="191" t="s">
        <v>635</v>
      </c>
      <c r="G2163" s="191">
        <v>11806756</v>
      </c>
      <c r="H2163" s="68"/>
      <c r="I2163" s="197" t="s">
        <v>6597</v>
      </c>
      <c r="J2163" s="68"/>
      <c r="K2163" s="68"/>
      <c r="L2163" s="68"/>
      <c r="M2163" s="68"/>
      <c r="N2163" s="348"/>
      <c r="O2163" s="348"/>
      <c r="P2163" s="214">
        <v>0</v>
      </c>
      <c r="Q2163" s="214">
        <v>5190.96</v>
      </c>
      <c r="R2163" s="68" t="s">
        <v>1479</v>
      </c>
      <c r="S2163" s="349"/>
      <c r="T2163" s="272"/>
    </row>
    <row r="2164" spans="1:20" ht="76.5">
      <c r="A2164" s="191">
        <v>66</v>
      </c>
      <c r="B2164" s="68"/>
      <c r="C2164" s="212" t="s">
        <v>46</v>
      </c>
      <c r="D2164" s="213">
        <v>45775</v>
      </c>
      <c r="E2164" s="191" t="s">
        <v>5179</v>
      </c>
      <c r="F2164" s="191" t="s">
        <v>635</v>
      </c>
      <c r="G2164" s="191">
        <v>11806834</v>
      </c>
      <c r="H2164" s="68"/>
      <c r="I2164" s="197" t="s">
        <v>6595</v>
      </c>
      <c r="J2164" s="68"/>
      <c r="K2164" s="68"/>
      <c r="L2164" s="68"/>
      <c r="M2164" s="68"/>
      <c r="N2164" s="348"/>
      <c r="O2164" s="348"/>
      <c r="P2164" s="214">
        <v>0</v>
      </c>
      <c r="Q2164" s="214">
        <v>4923.58</v>
      </c>
      <c r="R2164" s="68" t="s">
        <v>1479</v>
      </c>
      <c r="S2164" s="349"/>
      <c r="T2164" s="272"/>
    </row>
    <row r="2165" spans="1:20" ht="76.5">
      <c r="A2165" s="191">
        <v>862</v>
      </c>
      <c r="B2165" s="68"/>
      <c r="C2165" s="212" t="s">
        <v>187</v>
      </c>
      <c r="D2165" s="213">
        <v>45775</v>
      </c>
      <c r="E2165" s="191" t="s">
        <v>5180</v>
      </c>
      <c r="F2165" s="191" t="s">
        <v>635</v>
      </c>
      <c r="G2165" s="191">
        <v>11806848</v>
      </c>
      <c r="H2165" s="68"/>
      <c r="I2165" s="197" t="s">
        <v>6597</v>
      </c>
      <c r="J2165" s="68"/>
      <c r="K2165" s="68"/>
      <c r="L2165" s="68"/>
      <c r="M2165" s="68"/>
      <c r="N2165" s="348"/>
      <c r="O2165" s="348"/>
      <c r="P2165" s="214">
        <v>0</v>
      </c>
      <c r="Q2165" s="214">
        <v>4923.57</v>
      </c>
      <c r="R2165" s="68" t="s">
        <v>1479</v>
      </c>
      <c r="S2165" s="349"/>
      <c r="T2165" s="272"/>
    </row>
    <row r="2166" spans="1:20" ht="76.5">
      <c r="A2166" s="191">
        <v>862</v>
      </c>
      <c r="B2166" s="68"/>
      <c r="C2166" s="212" t="s">
        <v>187</v>
      </c>
      <c r="D2166" s="213">
        <v>45775</v>
      </c>
      <c r="E2166" s="191" t="s">
        <v>5181</v>
      </c>
      <c r="F2166" s="191" t="s">
        <v>635</v>
      </c>
      <c r="G2166" s="191">
        <v>11807483</v>
      </c>
      <c r="H2166" s="68"/>
      <c r="I2166" s="197" t="s">
        <v>6598</v>
      </c>
      <c r="J2166" s="68"/>
      <c r="K2166" s="68"/>
      <c r="L2166" s="68"/>
      <c r="M2166" s="68"/>
      <c r="N2166" s="348"/>
      <c r="O2166" s="348"/>
      <c r="P2166" s="214">
        <v>0</v>
      </c>
      <c r="Q2166" s="214">
        <v>10507.03</v>
      </c>
      <c r="R2166" s="68" t="s">
        <v>1479</v>
      </c>
      <c r="S2166" s="349"/>
      <c r="T2166" s="272"/>
    </row>
    <row r="2167" spans="1:20" ht="76.5">
      <c r="A2167" s="191">
        <v>66</v>
      </c>
      <c r="B2167" s="68"/>
      <c r="C2167" s="212" t="s">
        <v>46</v>
      </c>
      <c r="D2167" s="213">
        <v>45775</v>
      </c>
      <c r="E2167" s="191" t="s">
        <v>5182</v>
      </c>
      <c r="F2167" s="191" t="s">
        <v>635</v>
      </c>
      <c r="G2167" s="191">
        <v>11807471</v>
      </c>
      <c r="H2167" s="68"/>
      <c r="I2167" s="197" t="s">
        <v>6599</v>
      </c>
      <c r="J2167" s="68"/>
      <c r="K2167" s="68"/>
      <c r="L2167" s="68"/>
      <c r="M2167" s="68"/>
      <c r="N2167" s="348"/>
      <c r="O2167" s="348"/>
      <c r="P2167" s="214">
        <v>0</v>
      </c>
      <c r="Q2167" s="214">
        <v>70640.78</v>
      </c>
      <c r="R2167" s="68" t="s">
        <v>1479</v>
      </c>
      <c r="S2167" s="349"/>
      <c r="T2167" s="272"/>
    </row>
    <row r="2168" spans="1:20" ht="76.5">
      <c r="A2168" s="191">
        <v>66</v>
      </c>
      <c r="B2168" s="68"/>
      <c r="C2168" s="212" t="s">
        <v>46</v>
      </c>
      <c r="D2168" s="213">
        <v>45775</v>
      </c>
      <c r="E2168" s="191" t="s">
        <v>5183</v>
      </c>
      <c r="F2168" s="191" t="s">
        <v>635</v>
      </c>
      <c r="G2168" s="191">
        <v>11807484</v>
      </c>
      <c r="H2168" s="68"/>
      <c r="I2168" s="197" t="s">
        <v>6600</v>
      </c>
      <c r="J2168" s="68"/>
      <c r="K2168" s="68"/>
      <c r="L2168" s="68"/>
      <c r="M2168" s="68"/>
      <c r="N2168" s="348"/>
      <c r="O2168" s="348"/>
      <c r="P2168" s="214">
        <v>0</v>
      </c>
      <c r="Q2168" s="214">
        <v>20425.21</v>
      </c>
      <c r="R2168" s="68" t="s">
        <v>1479</v>
      </c>
      <c r="S2168" s="349"/>
      <c r="T2168" s="272"/>
    </row>
    <row r="2169" spans="1:20" ht="76.5">
      <c r="A2169" s="191">
        <v>862</v>
      </c>
      <c r="B2169" s="68"/>
      <c r="C2169" s="212" t="s">
        <v>187</v>
      </c>
      <c r="D2169" s="213">
        <v>45775</v>
      </c>
      <c r="E2169" s="191" t="s">
        <v>5184</v>
      </c>
      <c r="F2169" s="191" t="s">
        <v>635</v>
      </c>
      <c r="G2169" s="191">
        <v>11807470</v>
      </c>
      <c r="H2169" s="68"/>
      <c r="I2169" s="197" t="s">
        <v>6601</v>
      </c>
      <c r="J2169" s="68"/>
      <c r="K2169" s="68"/>
      <c r="L2169" s="68"/>
      <c r="M2169" s="68"/>
      <c r="N2169" s="348"/>
      <c r="O2169" s="348"/>
      <c r="P2169" s="214">
        <v>0</v>
      </c>
      <c r="Q2169" s="214">
        <v>4336.1400000000003</v>
      </c>
      <c r="R2169" s="68" t="s">
        <v>1479</v>
      </c>
      <c r="S2169" s="349"/>
      <c r="T2169" s="272"/>
    </row>
    <row r="2170" spans="1:20" ht="76.5">
      <c r="A2170" s="191">
        <v>66</v>
      </c>
      <c r="B2170" s="68"/>
      <c r="C2170" s="212" t="s">
        <v>46</v>
      </c>
      <c r="D2170" s="213">
        <v>45775</v>
      </c>
      <c r="E2170" s="191" t="s">
        <v>5185</v>
      </c>
      <c r="F2170" s="191" t="s">
        <v>635</v>
      </c>
      <c r="G2170" s="191">
        <v>11807462</v>
      </c>
      <c r="H2170" s="68"/>
      <c r="I2170" s="197" t="s">
        <v>6602</v>
      </c>
      <c r="J2170" s="68"/>
      <c r="K2170" s="68"/>
      <c r="L2170" s="68"/>
      <c r="M2170" s="68"/>
      <c r="N2170" s="348"/>
      <c r="O2170" s="348"/>
      <c r="P2170" s="214">
        <v>0</v>
      </c>
      <c r="Q2170" s="214">
        <v>28853.23</v>
      </c>
      <c r="R2170" s="68" t="s">
        <v>1479</v>
      </c>
      <c r="S2170" s="349"/>
      <c r="T2170" s="272"/>
    </row>
    <row r="2171" spans="1:20" ht="89.25">
      <c r="A2171" s="191">
        <v>862</v>
      </c>
      <c r="B2171" s="68"/>
      <c r="C2171" s="212" t="s">
        <v>187</v>
      </c>
      <c r="D2171" s="213">
        <v>45775</v>
      </c>
      <c r="E2171" s="191" t="s">
        <v>5186</v>
      </c>
      <c r="F2171" s="191" t="s">
        <v>635</v>
      </c>
      <c r="G2171" s="191">
        <v>11810242</v>
      </c>
      <c r="H2171" s="68"/>
      <c r="I2171" s="197" t="s">
        <v>6603</v>
      </c>
      <c r="J2171" s="68"/>
      <c r="K2171" s="68"/>
      <c r="L2171" s="68"/>
      <c r="M2171" s="68"/>
      <c r="N2171" s="348"/>
      <c r="O2171" s="348"/>
      <c r="P2171" s="214">
        <v>0</v>
      </c>
      <c r="Q2171" s="214">
        <v>1.1599999999999999</v>
      </c>
      <c r="R2171" s="68" t="s">
        <v>1479</v>
      </c>
      <c r="S2171" s="349"/>
      <c r="T2171" s="272"/>
    </row>
    <row r="2172" spans="1:20" ht="76.5">
      <c r="A2172" s="191">
        <v>66</v>
      </c>
      <c r="B2172" s="68"/>
      <c r="C2172" s="212" t="s">
        <v>46</v>
      </c>
      <c r="D2172" s="213">
        <v>45775</v>
      </c>
      <c r="E2172" s="191" t="s">
        <v>5187</v>
      </c>
      <c r="F2172" s="191" t="s">
        <v>635</v>
      </c>
      <c r="G2172" s="191">
        <v>11810223</v>
      </c>
      <c r="H2172" s="68"/>
      <c r="I2172" s="197" t="s">
        <v>6604</v>
      </c>
      <c r="J2172" s="68"/>
      <c r="K2172" s="68"/>
      <c r="L2172" s="68"/>
      <c r="M2172" s="68"/>
      <c r="N2172" s="348"/>
      <c r="O2172" s="348"/>
      <c r="P2172" s="214">
        <v>0</v>
      </c>
      <c r="Q2172" s="214">
        <v>1.17</v>
      </c>
      <c r="R2172" s="68" t="s">
        <v>1479</v>
      </c>
      <c r="S2172" s="349"/>
      <c r="T2172" s="272"/>
    </row>
    <row r="2173" spans="1:20" ht="76.5">
      <c r="A2173" s="191">
        <v>66</v>
      </c>
      <c r="B2173" s="68"/>
      <c r="C2173" s="212" t="s">
        <v>46</v>
      </c>
      <c r="D2173" s="213">
        <v>45775</v>
      </c>
      <c r="E2173" s="191" t="s">
        <v>5188</v>
      </c>
      <c r="F2173" s="191" t="s">
        <v>635</v>
      </c>
      <c r="G2173" s="191">
        <v>11810179</v>
      </c>
      <c r="H2173" s="68"/>
      <c r="I2173" s="197" t="s">
        <v>6605</v>
      </c>
      <c r="J2173" s="68"/>
      <c r="K2173" s="68"/>
      <c r="L2173" s="68"/>
      <c r="M2173" s="68"/>
      <c r="N2173" s="348"/>
      <c r="O2173" s="348"/>
      <c r="P2173" s="214">
        <v>0</v>
      </c>
      <c r="Q2173" s="214">
        <v>19110.96</v>
      </c>
      <c r="R2173" s="68" t="s">
        <v>1479</v>
      </c>
      <c r="S2173" s="349"/>
      <c r="T2173" s="272"/>
    </row>
    <row r="2174" spans="1:20" ht="89.25">
      <c r="A2174" s="191">
        <v>862</v>
      </c>
      <c r="B2174" s="68"/>
      <c r="C2174" s="212" t="s">
        <v>187</v>
      </c>
      <c r="D2174" s="213">
        <v>45775</v>
      </c>
      <c r="E2174" s="191" t="s">
        <v>5189</v>
      </c>
      <c r="F2174" s="191" t="s">
        <v>635</v>
      </c>
      <c r="G2174" s="191">
        <v>11810180</v>
      </c>
      <c r="H2174" s="68"/>
      <c r="I2174" s="197" t="s">
        <v>6606</v>
      </c>
      <c r="J2174" s="68"/>
      <c r="K2174" s="68"/>
      <c r="L2174" s="68"/>
      <c r="M2174" s="68"/>
      <c r="N2174" s="348"/>
      <c r="O2174" s="348"/>
      <c r="P2174" s="214">
        <v>0</v>
      </c>
      <c r="Q2174" s="214">
        <v>19110.96</v>
      </c>
      <c r="R2174" s="68" t="s">
        <v>1479</v>
      </c>
      <c r="S2174" s="349"/>
      <c r="T2174" s="272"/>
    </row>
    <row r="2175" spans="1:20" ht="89.25">
      <c r="A2175" s="191">
        <v>862</v>
      </c>
      <c r="B2175" s="68"/>
      <c r="C2175" s="212" t="s">
        <v>187</v>
      </c>
      <c r="D2175" s="213">
        <v>45775</v>
      </c>
      <c r="E2175" s="191" t="s">
        <v>5190</v>
      </c>
      <c r="F2175" s="191" t="s">
        <v>635</v>
      </c>
      <c r="G2175" s="191">
        <v>11810272</v>
      </c>
      <c r="H2175" s="68"/>
      <c r="I2175" s="197" t="s">
        <v>6607</v>
      </c>
      <c r="J2175" s="68"/>
      <c r="K2175" s="68"/>
      <c r="L2175" s="68"/>
      <c r="M2175" s="68"/>
      <c r="N2175" s="348"/>
      <c r="O2175" s="348"/>
      <c r="P2175" s="214">
        <v>0</v>
      </c>
      <c r="Q2175" s="214">
        <v>5289.24</v>
      </c>
      <c r="R2175" s="68" t="s">
        <v>1479</v>
      </c>
      <c r="S2175" s="349"/>
      <c r="T2175" s="272"/>
    </row>
    <row r="2176" spans="1:20" ht="76.5">
      <c r="A2176" s="191">
        <v>66</v>
      </c>
      <c r="B2176" s="68"/>
      <c r="C2176" s="212" t="s">
        <v>46</v>
      </c>
      <c r="D2176" s="213">
        <v>45775</v>
      </c>
      <c r="E2176" s="191" t="s">
        <v>5191</v>
      </c>
      <c r="F2176" s="191" t="s">
        <v>635</v>
      </c>
      <c r="G2176" s="191">
        <v>11810164</v>
      </c>
      <c r="H2176" s="68"/>
      <c r="I2176" s="197" t="s">
        <v>6608</v>
      </c>
      <c r="J2176" s="68"/>
      <c r="K2176" s="68"/>
      <c r="L2176" s="68"/>
      <c r="M2176" s="68"/>
      <c r="N2176" s="348"/>
      <c r="O2176" s="348"/>
      <c r="P2176" s="214">
        <v>0</v>
      </c>
      <c r="Q2176" s="214">
        <v>10321.959999999999</v>
      </c>
      <c r="R2176" s="68" t="s">
        <v>1479</v>
      </c>
      <c r="S2176" s="349"/>
      <c r="T2176" s="272"/>
    </row>
    <row r="2177" spans="1:20" ht="89.25">
      <c r="A2177" s="191">
        <v>862</v>
      </c>
      <c r="B2177" s="68"/>
      <c r="C2177" s="212" t="s">
        <v>187</v>
      </c>
      <c r="D2177" s="213">
        <v>45775</v>
      </c>
      <c r="E2177" s="191" t="s">
        <v>5192</v>
      </c>
      <c r="F2177" s="191" t="s">
        <v>635</v>
      </c>
      <c r="G2177" s="191">
        <v>11810202</v>
      </c>
      <c r="H2177" s="68"/>
      <c r="I2177" s="197" t="s">
        <v>6603</v>
      </c>
      <c r="J2177" s="68"/>
      <c r="K2177" s="68"/>
      <c r="L2177" s="68"/>
      <c r="M2177" s="68"/>
      <c r="N2177" s="348"/>
      <c r="O2177" s="348"/>
      <c r="P2177" s="214">
        <v>0</v>
      </c>
      <c r="Q2177" s="214">
        <v>122.18</v>
      </c>
      <c r="R2177" s="68" t="s">
        <v>1479</v>
      </c>
      <c r="S2177" s="349"/>
      <c r="T2177" s="272"/>
    </row>
    <row r="2178" spans="1:20" ht="89.25">
      <c r="A2178" s="191">
        <v>862</v>
      </c>
      <c r="B2178" s="68"/>
      <c r="C2178" s="212" t="s">
        <v>187</v>
      </c>
      <c r="D2178" s="213">
        <v>45775</v>
      </c>
      <c r="E2178" s="191" t="s">
        <v>5193</v>
      </c>
      <c r="F2178" s="191" t="s">
        <v>635</v>
      </c>
      <c r="G2178" s="191">
        <v>11810295</v>
      </c>
      <c r="H2178" s="68"/>
      <c r="I2178" s="197" t="s">
        <v>6609</v>
      </c>
      <c r="J2178" s="68"/>
      <c r="K2178" s="68"/>
      <c r="L2178" s="68"/>
      <c r="M2178" s="68"/>
      <c r="N2178" s="348"/>
      <c r="O2178" s="348"/>
      <c r="P2178" s="214">
        <v>0</v>
      </c>
      <c r="Q2178" s="214">
        <v>3730</v>
      </c>
      <c r="R2178" s="68" t="s">
        <v>1479</v>
      </c>
      <c r="S2178" s="349"/>
      <c r="T2178" s="272"/>
    </row>
    <row r="2179" spans="1:20" ht="76.5">
      <c r="A2179" s="191">
        <v>66</v>
      </c>
      <c r="B2179" s="68"/>
      <c r="C2179" s="212" t="s">
        <v>46</v>
      </c>
      <c r="D2179" s="213">
        <v>45775</v>
      </c>
      <c r="E2179" s="191" t="s">
        <v>5194</v>
      </c>
      <c r="F2179" s="191" t="s">
        <v>635</v>
      </c>
      <c r="G2179" s="191">
        <v>11810294</v>
      </c>
      <c r="H2179" s="68"/>
      <c r="I2179" s="197" t="s">
        <v>6610</v>
      </c>
      <c r="J2179" s="68"/>
      <c r="K2179" s="68"/>
      <c r="L2179" s="68"/>
      <c r="M2179" s="68"/>
      <c r="N2179" s="348"/>
      <c r="O2179" s="348"/>
      <c r="P2179" s="214">
        <v>0</v>
      </c>
      <c r="Q2179" s="214">
        <v>33842.080000000002</v>
      </c>
      <c r="R2179" s="68" t="s">
        <v>1479</v>
      </c>
      <c r="S2179" s="349"/>
      <c r="T2179" s="272"/>
    </row>
    <row r="2180" spans="1:20" ht="76.5">
      <c r="A2180" s="191">
        <v>862</v>
      </c>
      <c r="B2180" s="68"/>
      <c r="C2180" s="212" t="s">
        <v>187</v>
      </c>
      <c r="D2180" s="213">
        <v>45775</v>
      </c>
      <c r="E2180" s="191" t="s">
        <v>5195</v>
      </c>
      <c r="F2180" s="191" t="s">
        <v>635</v>
      </c>
      <c r="G2180" s="191">
        <v>11810171</v>
      </c>
      <c r="H2180" s="68"/>
      <c r="I2180" s="197" t="s">
        <v>6611</v>
      </c>
      <c r="J2180" s="68"/>
      <c r="K2180" s="68"/>
      <c r="L2180" s="68"/>
      <c r="M2180" s="68"/>
      <c r="N2180" s="348"/>
      <c r="O2180" s="348"/>
      <c r="P2180" s="214">
        <v>0</v>
      </c>
      <c r="Q2180" s="214">
        <v>10321.950000000001</v>
      </c>
      <c r="R2180" s="68" t="s">
        <v>1479</v>
      </c>
      <c r="S2180" s="349"/>
      <c r="T2180" s="272"/>
    </row>
    <row r="2181" spans="1:20" ht="76.5">
      <c r="A2181" s="191">
        <v>66</v>
      </c>
      <c r="B2181" s="68"/>
      <c r="C2181" s="212" t="s">
        <v>46</v>
      </c>
      <c r="D2181" s="213">
        <v>45775</v>
      </c>
      <c r="E2181" s="191" t="s">
        <v>5196</v>
      </c>
      <c r="F2181" s="191" t="s">
        <v>635</v>
      </c>
      <c r="G2181" s="191">
        <v>11810201</v>
      </c>
      <c r="H2181" s="68"/>
      <c r="I2181" s="197" t="s">
        <v>6604</v>
      </c>
      <c r="J2181" s="68"/>
      <c r="K2181" s="68"/>
      <c r="L2181" s="68"/>
      <c r="M2181" s="68"/>
      <c r="N2181" s="348"/>
      <c r="O2181" s="348"/>
      <c r="P2181" s="214">
        <v>0</v>
      </c>
      <c r="Q2181" s="214">
        <v>122.19</v>
      </c>
      <c r="R2181" s="68" t="s">
        <v>1479</v>
      </c>
      <c r="S2181" s="349"/>
      <c r="T2181" s="272"/>
    </row>
    <row r="2182" spans="1:20" ht="76.5">
      <c r="A2182" s="191">
        <v>862</v>
      </c>
      <c r="B2182" s="68"/>
      <c r="C2182" s="212" t="s">
        <v>187</v>
      </c>
      <c r="D2182" s="213">
        <v>45775</v>
      </c>
      <c r="E2182" s="191" t="s">
        <v>5197</v>
      </c>
      <c r="F2182" s="191" t="s">
        <v>635</v>
      </c>
      <c r="G2182" s="191">
        <v>11810426</v>
      </c>
      <c r="H2182" s="68"/>
      <c r="I2182" s="197" t="s">
        <v>6612</v>
      </c>
      <c r="J2182" s="68"/>
      <c r="K2182" s="68"/>
      <c r="L2182" s="68"/>
      <c r="M2182" s="68"/>
      <c r="N2182" s="348"/>
      <c r="O2182" s="348"/>
      <c r="P2182" s="214">
        <v>0</v>
      </c>
      <c r="Q2182" s="214">
        <v>18383.38</v>
      </c>
      <c r="R2182" s="68" t="s">
        <v>1479</v>
      </c>
      <c r="S2182" s="349"/>
      <c r="T2182" s="272"/>
    </row>
    <row r="2183" spans="1:20" ht="76.5">
      <c r="A2183" s="191">
        <v>66</v>
      </c>
      <c r="B2183" s="68"/>
      <c r="C2183" s="212" t="s">
        <v>46</v>
      </c>
      <c r="D2183" s="213">
        <v>45775</v>
      </c>
      <c r="E2183" s="191" t="s">
        <v>5198</v>
      </c>
      <c r="F2183" s="191" t="s">
        <v>635</v>
      </c>
      <c r="G2183" s="191">
        <v>11810411</v>
      </c>
      <c r="H2183" s="68"/>
      <c r="I2183" s="197" t="s">
        <v>6613</v>
      </c>
      <c r="J2183" s="68"/>
      <c r="K2183" s="68"/>
      <c r="L2183" s="68"/>
      <c r="M2183" s="68"/>
      <c r="N2183" s="348"/>
      <c r="O2183" s="348"/>
      <c r="P2183" s="214">
        <v>0</v>
      </c>
      <c r="Q2183" s="214">
        <v>186548.47</v>
      </c>
      <c r="R2183" s="68" t="s">
        <v>1479</v>
      </c>
      <c r="S2183" s="349"/>
      <c r="T2183" s="272"/>
    </row>
    <row r="2184" spans="1:20" ht="76.5">
      <c r="A2184" s="191">
        <v>862</v>
      </c>
      <c r="B2184" s="68"/>
      <c r="C2184" s="212" t="s">
        <v>187</v>
      </c>
      <c r="D2184" s="213">
        <v>45775</v>
      </c>
      <c r="E2184" s="191" t="s">
        <v>5199</v>
      </c>
      <c r="F2184" s="191" t="s">
        <v>635</v>
      </c>
      <c r="G2184" s="191">
        <v>11810439</v>
      </c>
      <c r="H2184" s="68"/>
      <c r="I2184" s="197" t="s">
        <v>6612</v>
      </c>
      <c r="J2184" s="68"/>
      <c r="K2184" s="68"/>
      <c r="L2184" s="68"/>
      <c r="M2184" s="68"/>
      <c r="N2184" s="348"/>
      <c r="O2184" s="348"/>
      <c r="P2184" s="214">
        <v>0</v>
      </c>
      <c r="Q2184" s="214">
        <v>906.79</v>
      </c>
      <c r="R2184" s="68" t="s">
        <v>1479</v>
      </c>
      <c r="S2184" s="349"/>
      <c r="T2184" s="272"/>
    </row>
    <row r="2185" spans="1:20" ht="76.5">
      <c r="A2185" s="191">
        <v>66</v>
      </c>
      <c r="B2185" s="68"/>
      <c r="C2185" s="212" t="s">
        <v>46</v>
      </c>
      <c r="D2185" s="213">
        <v>45775</v>
      </c>
      <c r="E2185" s="191" t="s">
        <v>5200</v>
      </c>
      <c r="F2185" s="191" t="s">
        <v>635</v>
      </c>
      <c r="G2185" s="191">
        <v>11810438</v>
      </c>
      <c r="H2185" s="68"/>
      <c r="I2185" s="197" t="s">
        <v>6614</v>
      </c>
      <c r="J2185" s="68"/>
      <c r="K2185" s="68"/>
      <c r="L2185" s="68"/>
      <c r="M2185" s="68"/>
      <c r="N2185" s="348"/>
      <c r="O2185" s="348"/>
      <c r="P2185" s="214">
        <v>0</v>
      </c>
      <c r="Q2185" s="214">
        <v>906.8</v>
      </c>
      <c r="R2185" s="68" t="s">
        <v>1479</v>
      </c>
      <c r="S2185" s="349"/>
      <c r="T2185" s="272"/>
    </row>
    <row r="2186" spans="1:20" ht="76.5">
      <c r="A2186" s="191">
        <v>66</v>
      </c>
      <c r="B2186" s="68"/>
      <c r="C2186" s="212" t="s">
        <v>46</v>
      </c>
      <c r="D2186" s="213">
        <v>45775</v>
      </c>
      <c r="E2186" s="191" t="s">
        <v>5201</v>
      </c>
      <c r="F2186" s="191" t="s">
        <v>635</v>
      </c>
      <c r="G2186" s="191">
        <v>11810413</v>
      </c>
      <c r="H2186" s="68"/>
      <c r="I2186" s="197" t="s">
        <v>6614</v>
      </c>
      <c r="J2186" s="68"/>
      <c r="K2186" s="68"/>
      <c r="L2186" s="68"/>
      <c r="M2186" s="68"/>
      <c r="N2186" s="348"/>
      <c r="O2186" s="348"/>
      <c r="P2186" s="214">
        <v>0</v>
      </c>
      <c r="Q2186" s="214">
        <v>18383.39</v>
      </c>
      <c r="R2186" s="68" t="s">
        <v>1479</v>
      </c>
      <c r="S2186" s="349"/>
      <c r="T2186" s="272"/>
    </row>
    <row r="2187" spans="1:20" ht="76.5">
      <c r="A2187" s="191">
        <v>862</v>
      </c>
      <c r="B2187" s="68"/>
      <c r="C2187" s="212" t="s">
        <v>187</v>
      </c>
      <c r="D2187" s="213">
        <v>45775</v>
      </c>
      <c r="E2187" s="191" t="s">
        <v>5202</v>
      </c>
      <c r="F2187" s="191" t="s">
        <v>635</v>
      </c>
      <c r="G2187" s="191">
        <v>11810953</v>
      </c>
      <c r="H2187" s="68"/>
      <c r="I2187" s="197" t="s">
        <v>6615</v>
      </c>
      <c r="J2187" s="68"/>
      <c r="K2187" s="68"/>
      <c r="L2187" s="68"/>
      <c r="M2187" s="68"/>
      <c r="N2187" s="348"/>
      <c r="O2187" s="348"/>
      <c r="P2187" s="214">
        <v>0</v>
      </c>
      <c r="Q2187" s="214">
        <v>1327.06</v>
      </c>
      <c r="R2187" s="68" t="s">
        <v>1479</v>
      </c>
      <c r="S2187" s="349"/>
      <c r="T2187" s="272"/>
    </row>
    <row r="2188" spans="1:20" ht="76.5">
      <c r="A2188" s="191">
        <v>862</v>
      </c>
      <c r="B2188" s="68"/>
      <c r="C2188" s="212" t="s">
        <v>187</v>
      </c>
      <c r="D2188" s="213">
        <v>45775</v>
      </c>
      <c r="E2188" s="191" t="s">
        <v>5203</v>
      </c>
      <c r="F2188" s="191" t="s">
        <v>635</v>
      </c>
      <c r="G2188" s="191">
        <v>11810412</v>
      </c>
      <c r="H2188" s="68"/>
      <c r="I2188" s="197" t="s">
        <v>6612</v>
      </c>
      <c r="J2188" s="68"/>
      <c r="K2188" s="68"/>
      <c r="L2188" s="68"/>
      <c r="M2188" s="68"/>
      <c r="N2188" s="348"/>
      <c r="O2188" s="348"/>
      <c r="P2188" s="214">
        <v>0</v>
      </c>
      <c r="Q2188" s="214">
        <v>21942.26</v>
      </c>
      <c r="R2188" s="68" t="s">
        <v>1479</v>
      </c>
      <c r="S2188" s="349"/>
      <c r="T2188" s="272"/>
    </row>
    <row r="2189" spans="1:20" ht="76.5">
      <c r="A2189" s="191">
        <v>66</v>
      </c>
      <c r="B2189" s="68"/>
      <c r="C2189" s="212" t="s">
        <v>46</v>
      </c>
      <c r="D2189" s="213">
        <v>45775</v>
      </c>
      <c r="E2189" s="191" t="s">
        <v>5204</v>
      </c>
      <c r="F2189" s="191" t="s">
        <v>635</v>
      </c>
      <c r="G2189" s="191">
        <v>11810937</v>
      </c>
      <c r="H2189" s="68"/>
      <c r="I2189" s="197" t="s">
        <v>6616</v>
      </c>
      <c r="J2189" s="68"/>
      <c r="K2189" s="68"/>
      <c r="L2189" s="68"/>
      <c r="M2189" s="68"/>
      <c r="N2189" s="348"/>
      <c r="O2189" s="348"/>
      <c r="P2189" s="214">
        <v>0</v>
      </c>
      <c r="Q2189" s="214">
        <v>14489.54</v>
      </c>
      <c r="R2189" s="68" t="s">
        <v>1479</v>
      </c>
      <c r="S2189" s="349"/>
      <c r="T2189" s="272"/>
    </row>
    <row r="2190" spans="1:20" ht="76.5">
      <c r="A2190" s="191">
        <v>66</v>
      </c>
      <c r="B2190" s="68"/>
      <c r="C2190" s="212" t="s">
        <v>46</v>
      </c>
      <c r="D2190" s="213">
        <v>45775</v>
      </c>
      <c r="E2190" s="191" t="s">
        <v>5205</v>
      </c>
      <c r="F2190" s="191" t="s">
        <v>635</v>
      </c>
      <c r="G2190" s="191">
        <v>11810981</v>
      </c>
      <c r="H2190" s="68"/>
      <c r="I2190" s="197" t="s">
        <v>6617</v>
      </c>
      <c r="J2190" s="68"/>
      <c r="K2190" s="68"/>
      <c r="L2190" s="68"/>
      <c r="M2190" s="68"/>
      <c r="N2190" s="348"/>
      <c r="O2190" s="348"/>
      <c r="P2190" s="214">
        <v>0</v>
      </c>
      <c r="Q2190" s="214">
        <v>62478.45</v>
      </c>
      <c r="R2190" s="68" t="s">
        <v>1479</v>
      </c>
      <c r="S2190" s="349"/>
      <c r="T2190" s="272"/>
    </row>
    <row r="2191" spans="1:20" ht="76.5">
      <c r="A2191" s="191">
        <v>862</v>
      </c>
      <c r="B2191" s="68"/>
      <c r="C2191" s="212" t="s">
        <v>187</v>
      </c>
      <c r="D2191" s="213">
        <v>45775</v>
      </c>
      <c r="E2191" s="191" t="s">
        <v>5206</v>
      </c>
      <c r="F2191" s="191" t="s">
        <v>635</v>
      </c>
      <c r="G2191" s="191">
        <v>11811031</v>
      </c>
      <c r="H2191" s="68"/>
      <c r="I2191" s="197" t="s">
        <v>6618</v>
      </c>
      <c r="J2191" s="68"/>
      <c r="K2191" s="68"/>
      <c r="L2191" s="68"/>
      <c r="M2191" s="68"/>
      <c r="N2191" s="348"/>
      <c r="O2191" s="348"/>
      <c r="P2191" s="214">
        <v>0</v>
      </c>
      <c r="Q2191" s="214">
        <v>353063.39</v>
      </c>
      <c r="R2191" s="68" t="s">
        <v>1479</v>
      </c>
      <c r="S2191" s="349"/>
      <c r="T2191" s="272"/>
    </row>
    <row r="2192" spans="1:20" ht="76.5">
      <c r="A2192" s="191">
        <v>66</v>
      </c>
      <c r="B2192" s="68"/>
      <c r="C2192" s="212" t="s">
        <v>46</v>
      </c>
      <c r="D2192" s="213">
        <v>45775</v>
      </c>
      <c r="E2192" s="191" t="s">
        <v>5207</v>
      </c>
      <c r="F2192" s="191" t="s">
        <v>635</v>
      </c>
      <c r="G2192" s="191">
        <v>11811054</v>
      </c>
      <c r="H2192" s="68"/>
      <c r="I2192" s="197" t="s">
        <v>6619</v>
      </c>
      <c r="J2192" s="68"/>
      <c r="K2192" s="68"/>
      <c r="L2192" s="68"/>
      <c r="M2192" s="68"/>
      <c r="N2192" s="348"/>
      <c r="O2192" s="348"/>
      <c r="P2192" s="214">
        <v>0</v>
      </c>
      <c r="Q2192" s="214">
        <v>3353635</v>
      </c>
      <c r="R2192" s="68" t="s">
        <v>1479</v>
      </c>
      <c r="S2192" s="349"/>
      <c r="T2192" s="272"/>
    </row>
    <row r="2193" spans="1:20" ht="76.5">
      <c r="A2193" s="191">
        <v>66</v>
      </c>
      <c r="B2193" s="68"/>
      <c r="C2193" s="212" t="s">
        <v>46</v>
      </c>
      <c r="D2193" s="213">
        <v>45775</v>
      </c>
      <c r="E2193" s="191" t="s">
        <v>5208</v>
      </c>
      <c r="F2193" s="191" t="s">
        <v>635</v>
      </c>
      <c r="G2193" s="191">
        <v>11811003</v>
      </c>
      <c r="H2193" s="68"/>
      <c r="I2193" s="197" t="s">
        <v>6619</v>
      </c>
      <c r="J2193" s="68"/>
      <c r="K2193" s="68"/>
      <c r="L2193" s="68"/>
      <c r="M2193" s="68"/>
      <c r="N2193" s="348"/>
      <c r="O2193" s="348"/>
      <c r="P2193" s="214">
        <v>0</v>
      </c>
      <c r="Q2193" s="214">
        <v>4259515.92</v>
      </c>
      <c r="R2193" s="68" t="s">
        <v>1479</v>
      </c>
      <c r="S2193" s="349"/>
      <c r="T2193" s="272"/>
    </row>
    <row r="2194" spans="1:20" ht="76.5">
      <c r="A2194" s="191">
        <v>862</v>
      </c>
      <c r="B2194" s="68"/>
      <c r="C2194" s="212" t="s">
        <v>187</v>
      </c>
      <c r="D2194" s="213">
        <v>45775</v>
      </c>
      <c r="E2194" s="191" t="s">
        <v>5209</v>
      </c>
      <c r="F2194" s="191" t="s">
        <v>635</v>
      </c>
      <c r="G2194" s="191">
        <v>11811083</v>
      </c>
      <c r="H2194" s="68"/>
      <c r="I2194" s="197" t="s">
        <v>6618</v>
      </c>
      <c r="J2194" s="68"/>
      <c r="K2194" s="68"/>
      <c r="L2194" s="68"/>
      <c r="M2194" s="68"/>
      <c r="N2194" s="348"/>
      <c r="O2194" s="348"/>
      <c r="P2194" s="214">
        <v>0</v>
      </c>
      <c r="Q2194" s="214">
        <v>277976.59999999998</v>
      </c>
      <c r="R2194" s="68" t="s">
        <v>1479</v>
      </c>
      <c r="S2194" s="349"/>
      <c r="T2194" s="272"/>
    </row>
    <row r="2195" spans="1:20" ht="76.5">
      <c r="A2195" s="191">
        <v>862</v>
      </c>
      <c r="B2195" s="68"/>
      <c r="C2195" s="212" t="s">
        <v>187</v>
      </c>
      <c r="D2195" s="213">
        <v>45775</v>
      </c>
      <c r="E2195" s="191" t="s">
        <v>5210</v>
      </c>
      <c r="F2195" s="191" t="s">
        <v>635</v>
      </c>
      <c r="G2195" s="191">
        <v>11810982</v>
      </c>
      <c r="H2195" s="68"/>
      <c r="I2195" s="197" t="s">
        <v>6620</v>
      </c>
      <c r="J2195" s="68"/>
      <c r="K2195" s="68"/>
      <c r="L2195" s="68"/>
      <c r="M2195" s="68"/>
      <c r="N2195" s="348"/>
      <c r="O2195" s="348"/>
      <c r="P2195" s="214">
        <v>0</v>
      </c>
      <c r="Q2195" s="214">
        <v>5480.73</v>
      </c>
      <c r="R2195" s="68" t="s">
        <v>1479</v>
      </c>
      <c r="S2195" s="349"/>
      <c r="T2195" s="272"/>
    </row>
    <row r="2196" spans="1:20" ht="76.5">
      <c r="A2196" s="191">
        <v>66</v>
      </c>
      <c r="B2196" s="68"/>
      <c r="C2196" s="212" t="s">
        <v>46</v>
      </c>
      <c r="D2196" s="213">
        <v>45775</v>
      </c>
      <c r="E2196" s="191" t="s">
        <v>5211</v>
      </c>
      <c r="F2196" s="191" t="s">
        <v>635</v>
      </c>
      <c r="G2196" s="191">
        <v>11811084</v>
      </c>
      <c r="H2196" s="68"/>
      <c r="I2196" s="197" t="s">
        <v>6621</v>
      </c>
      <c r="J2196" s="68"/>
      <c r="K2196" s="68"/>
      <c r="L2196" s="68"/>
      <c r="M2196" s="68"/>
      <c r="N2196" s="348"/>
      <c r="O2196" s="348"/>
      <c r="P2196" s="214">
        <v>0</v>
      </c>
      <c r="Q2196" s="214">
        <v>85181.35</v>
      </c>
      <c r="R2196" s="68" t="s">
        <v>1479</v>
      </c>
      <c r="S2196" s="349"/>
      <c r="T2196" s="272"/>
    </row>
    <row r="2197" spans="1:20" ht="76.5">
      <c r="A2197" s="191">
        <v>862</v>
      </c>
      <c r="B2197" s="68"/>
      <c r="C2197" s="212" t="s">
        <v>187</v>
      </c>
      <c r="D2197" s="213">
        <v>45775</v>
      </c>
      <c r="E2197" s="191" t="s">
        <v>5212</v>
      </c>
      <c r="F2197" s="191" t="s">
        <v>635</v>
      </c>
      <c r="G2197" s="191">
        <v>11811276</v>
      </c>
      <c r="H2197" s="68"/>
      <c r="I2197" s="197" t="s">
        <v>6594</v>
      </c>
      <c r="J2197" s="68"/>
      <c r="K2197" s="68"/>
      <c r="L2197" s="68"/>
      <c r="M2197" s="68"/>
      <c r="N2197" s="348"/>
      <c r="O2197" s="348"/>
      <c r="P2197" s="214">
        <v>0</v>
      </c>
      <c r="Q2197" s="214">
        <v>6092.79</v>
      </c>
      <c r="R2197" s="68" t="s">
        <v>1479</v>
      </c>
      <c r="S2197" s="349"/>
      <c r="T2197" s="272"/>
    </row>
    <row r="2198" spans="1:20" ht="76.5">
      <c r="A2198" s="191">
        <v>862</v>
      </c>
      <c r="B2198" s="68"/>
      <c r="C2198" s="212" t="s">
        <v>187</v>
      </c>
      <c r="D2198" s="213">
        <v>45775</v>
      </c>
      <c r="E2198" s="191" t="s">
        <v>5213</v>
      </c>
      <c r="F2198" s="191" t="s">
        <v>635</v>
      </c>
      <c r="G2198" s="191">
        <v>11811101</v>
      </c>
      <c r="H2198" s="68"/>
      <c r="I2198" s="197" t="s">
        <v>6622</v>
      </c>
      <c r="J2198" s="68"/>
      <c r="K2198" s="68"/>
      <c r="L2198" s="68"/>
      <c r="M2198" s="68"/>
      <c r="N2198" s="348"/>
      <c r="O2198" s="348"/>
      <c r="P2198" s="214">
        <v>0</v>
      </c>
      <c r="Q2198" s="214">
        <v>7472.27</v>
      </c>
      <c r="R2198" s="68" t="s">
        <v>1479</v>
      </c>
      <c r="S2198" s="349"/>
      <c r="T2198" s="272"/>
    </row>
    <row r="2199" spans="1:20" ht="76.5">
      <c r="A2199" s="191">
        <v>66</v>
      </c>
      <c r="B2199" s="68"/>
      <c r="C2199" s="212" t="s">
        <v>46</v>
      </c>
      <c r="D2199" s="213">
        <v>45775</v>
      </c>
      <c r="E2199" s="191" t="s">
        <v>5214</v>
      </c>
      <c r="F2199" s="191" t="s">
        <v>635</v>
      </c>
      <c r="G2199" s="191">
        <v>11811183</v>
      </c>
      <c r="H2199" s="68"/>
      <c r="I2199" s="197" t="s">
        <v>6623</v>
      </c>
      <c r="J2199" s="68"/>
      <c r="K2199" s="68"/>
      <c r="L2199" s="68"/>
      <c r="M2199" s="68"/>
      <c r="N2199" s="348"/>
      <c r="O2199" s="348"/>
      <c r="P2199" s="214">
        <v>0</v>
      </c>
      <c r="Q2199" s="214">
        <v>18182.11</v>
      </c>
      <c r="R2199" s="68" t="s">
        <v>1479</v>
      </c>
      <c r="S2199" s="349"/>
      <c r="T2199" s="272"/>
    </row>
    <row r="2200" spans="1:20" ht="76.5">
      <c r="A2200" s="191">
        <v>862</v>
      </c>
      <c r="B2200" s="68"/>
      <c r="C2200" s="212" t="s">
        <v>187</v>
      </c>
      <c r="D2200" s="213">
        <v>45775</v>
      </c>
      <c r="E2200" s="191" t="s">
        <v>5215</v>
      </c>
      <c r="F2200" s="191" t="s">
        <v>635</v>
      </c>
      <c r="G2200" s="191">
        <v>11811194</v>
      </c>
      <c r="H2200" s="68"/>
      <c r="I2200" s="197" t="s">
        <v>6624</v>
      </c>
      <c r="J2200" s="68"/>
      <c r="K2200" s="68"/>
      <c r="L2200" s="68"/>
      <c r="M2200" s="68"/>
      <c r="N2200" s="348"/>
      <c r="O2200" s="348"/>
      <c r="P2200" s="214">
        <v>0</v>
      </c>
      <c r="Q2200" s="214">
        <v>1595.03</v>
      </c>
      <c r="R2200" s="68" t="s">
        <v>1479</v>
      </c>
      <c r="S2200" s="349"/>
      <c r="T2200" s="272"/>
    </row>
    <row r="2201" spans="1:20" ht="76.5">
      <c r="A2201" s="191">
        <v>66</v>
      </c>
      <c r="B2201" s="68"/>
      <c r="C2201" s="212" t="s">
        <v>46</v>
      </c>
      <c r="D2201" s="213">
        <v>45775</v>
      </c>
      <c r="E2201" s="191" t="s">
        <v>5216</v>
      </c>
      <c r="F2201" s="191" t="s">
        <v>635</v>
      </c>
      <c r="G2201" s="191">
        <v>11811270</v>
      </c>
      <c r="H2201" s="68"/>
      <c r="I2201" s="197" t="s">
        <v>6625</v>
      </c>
      <c r="J2201" s="68"/>
      <c r="K2201" s="68"/>
      <c r="L2201" s="68"/>
      <c r="M2201" s="68"/>
      <c r="N2201" s="348"/>
      <c r="O2201" s="348"/>
      <c r="P2201" s="214">
        <v>0</v>
      </c>
      <c r="Q2201" s="214">
        <v>6092.79</v>
      </c>
      <c r="R2201" s="68" t="s">
        <v>1479</v>
      </c>
      <c r="S2201" s="349"/>
      <c r="T2201" s="272"/>
    </row>
    <row r="2202" spans="1:20" ht="76.5">
      <c r="A2202" s="191">
        <v>373</v>
      </c>
      <c r="B2202" s="68"/>
      <c r="C2202" s="212" t="s">
        <v>605</v>
      </c>
      <c r="D2202" s="213">
        <v>45775</v>
      </c>
      <c r="E2202" s="191" t="s">
        <v>5217</v>
      </c>
      <c r="F2202" s="191" t="s">
        <v>6</v>
      </c>
      <c r="G2202" s="191">
        <v>2211314</v>
      </c>
      <c r="H2202" s="68"/>
      <c r="I2202" s="197" t="s">
        <v>6626</v>
      </c>
      <c r="J2202" s="68"/>
      <c r="K2202" s="68"/>
      <c r="L2202" s="68"/>
      <c r="M2202" s="68"/>
      <c r="N2202" s="348"/>
      <c r="O2202" s="348"/>
      <c r="P2202" s="214">
        <v>0</v>
      </c>
      <c r="Q2202" s="214">
        <v>987</v>
      </c>
      <c r="R2202" s="68" t="s">
        <v>1479</v>
      </c>
      <c r="S2202" s="349"/>
      <c r="T2202" s="272"/>
    </row>
    <row r="2203" spans="1:20" ht="76.5">
      <c r="A2203" s="191" t="s">
        <v>544</v>
      </c>
      <c r="B2203" s="68"/>
      <c r="C2203" s="212" t="s">
        <v>679</v>
      </c>
      <c r="D2203" s="213">
        <v>45775</v>
      </c>
      <c r="E2203" s="191" t="s">
        <v>5218</v>
      </c>
      <c r="F2203" s="191" t="s">
        <v>6</v>
      </c>
      <c r="G2203" s="191">
        <v>2211315</v>
      </c>
      <c r="H2203" s="68"/>
      <c r="I2203" s="197" t="s">
        <v>6627</v>
      </c>
      <c r="J2203" s="68"/>
      <c r="K2203" s="68"/>
      <c r="L2203" s="68"/>
      <c r="M2203" s="68"/>
      <c r="N2203" s="348"/>
      <c r="O2203" s="348"/>
      <c r="P2203" s="214">
        <v>0</v>
      </c>
      <c r="Q2203" s="214">
        <v>0.02</v>
      </c>
      <c r="R2203" s="68" t="s">
        <v>1479</v>
      </c>
      <c r="S2203" s="349"/>
      <c r="T2203" s="272"/>
    </row>
    <row r="2204" spans="1:20" ht="76.5">
      <c r="A2204" s="191">
        <v>862</v>
      </c>
      <c r="B2204" s="68"/>
      <c r="C2204" s="212" t="s">
        <v>187</v>
      </c>
      <c r="D2204" s="213">
        <v>45775</v>
      </c>
      <c r="E2204" s="191" t="s">
        <v>5219</v>
      </c>
      <c r="F2204" s="191" t="s">
        <v>635</v>
      </c>
      <c r="G2204" s="191">
        <v>11807505</v>
      </c>
      <c r="H2204" s="68"/>
      <c r="I2204" s="197" t="s">
        <v>6628</v>
      </c>
      <c r="J2204" s="68"/>
      <c r="K2204" s="68"/>
      <c r="L2204" s="68"/>
      <c r="M2204" s="68"/>
      <c r="N2204" s="348"/>
      <c r="O2204" s="348"/>
      <c r="P2204" s="214">
        <v>0</v>
      </c>
      <c r="Q2204" s="214">
        <v>8382.19</v>
      </c>
      <c r="R2204" s="68" t="s">
        <v>1479</v>
      </c>
      <c r="S2204" s="349"/>
      <c r="T2204" s="272"/>
    </row>
    <row r="2205" spans="1:20" ht="76.5">
      <c r="A2205" s="191">
        <v>66</v>
      </c>
      <c r="B2205" s="68"/>
      <c r="C2205" s="212" t="s">
        <v>46</v>
      </c>
      <c r="D2205" s="213">
        <v>45775</v>
      </c>
      <c r="E2205" s="191" t="s">
        <v>5220</v>
      </c>
      <c r="F2205" s="191" t="s">
        <v>635</v>
      </c>
      <c r="G2205" s="191">
        <v>11807506</v>
      </c>
      <c r="H2205" s="68"/>
      <c r="I2205" s="197" t="s">
        <v>6629</v>
      </c>
      <c r="J2205" s="68"/>
      <c r="K2205" s="68"/>
      <c r="L2205" s="68"/>
      <c r="M2205" s="68"/>
      <c r="N2205" s="348"/>
      <c r="O2205" s="348"/>
      <c r="P2205" s="214">
        <v>0</v>
      </c>
      <c r="Q2205" s="214">
        <v>7452.49</v>
      </c>
      <c r="R2205" s="68" t="s">
        <v>1479</v>
      </c>
      <c r="S2205" s="349"/>
      <c r="T2205" s="272"/>
    </row>
    <row r="2206" spans="1:20" ht="76.5">
      <c r="A2206" s="191">
        <v>862</v>
      </c>
      <c r="B2206" s="68"/>
      <c r="C2206" s="212" t="s">
        <v>187</v>
      </c>
      <c r="D2206" s="213">
        <v>45775</v>
      </c>
      <c r="E2206" s="191" t="s">
        <v>5221</v>
      </c>
      <c r="F2206" s="191" t="s">
        <v>635</v>
      </c>
      <c r="G2206" s="191">
        <v>11807519</v>
      </c>
      <c r="H2206" s="68"/>
      <c r="I2206" s="197" t="s">
        <v>6628</v>
      </c>
      <c r="J2206" s="68"/>
      <c r="K2206" s="68"/>
      <c r="L2206" s="68"/>
      <c r="M2206" s="68"/>
      <c r="N2206" s="348"/>
      <c r="O2206" s="348"/>
      <c r="P2206" s="214">
        <v>0</v>
      </c>
      <c r="Q2206" s="214">
        <v>7452.48</v>
      </c>
      <c r="R2206" s="68" t="s">
        <v>1479</v>
      </c>
      <c r="S2206" s="349"/>
      <c r="T2206" s="272"/>
    </row>
    <row r="2207" spans="1:20" ht="76.5">
      <c r="A2207" s="191">
        <v>862</v>
      </c>
      <c r="B2207" s="68"/>
      <c r="C2207" s="212" t="s">
        <v>187</v>
      </c>
      <c r="D2207" s="213">
        <v>45775</v>
      </c>
      <c r="E2207" s="191" t="s">
        <v>5222</v>
      </c>
      <c r="F2207" s="191" t="s">
        <v>635</v>
      </c>
      <c r="G2207" s="191">
        <v>11807494</v>
      </c>
      <c r="H2207" s="68"/>
      <c r="I2207" s="197" t="s">
        <v>6630</v>
      </c>
      <c r="J2207" s="68"/>
      <c r="K2207" s="68"/>
      <c r="L2207" s="68"/>
      <c r="M2207" s="68"/>
      <c r="N2207" s="348"/>
      <c r="O2207" s="348"/>
      <c r="P2207" s="214">
        <v>0</v>
      </c>
      <c r="Q2207" s="214">
        <v>20425.21</v>
      </c>
      <c r="R2207" s="68" t="s">
        <v>1479</v>
      </c>
      <c r="S2207" s="349"/>
      <c r="T2207" s="272"/>
    </row>
    <row r="2208" spans="1:20" ht="76.5">
      <c r="A2208" s="191">
        <v>66</v>
      </c>
      <c r="B2208" s="68"/>
      <c r="C2208" s="212" t="s">
        <v>46</v>
      </c>
      <c r="D2208" s="213">
        <v>45775</v>
      </c>
      <c r="E2208" s="191" t="s">
        <v>5223</v>
      </c>
      <c r="F2208" s="191" t="s">
        <v>635</v>
      </c>
      <c r="G2208" s="191">
        <v>11807495</v>
      </c>
      <c r="H2208" s="68"/>
      <c r="I2208" s="197" t="s">
        <v>6629</v>
      </c>
      <c r="J2208" s="68"/>
      <c r="K2208" s="68"/>
      <c r="L2208" s="68"/>
      <c r="M2208" s="68"/>
      <c r="N2208" s="348"/>
      <c r="O2208" s="348"/>
      <c r="P2208" s="214">
        <v>0</v>
      </c>
      <c r="Q2208" s="214">
        <v>54562.09</v>
      </c>
      <c r="R2208" s="68" t="s">
        <v>1479</v>
      </c>
      <c r="S2208" s="349"/>
      <c r="T2208" s="272"/>
    </row>
    <row r="2209" spans="1:20" ht="76.5">
      <c r="A2209" s="191">
        <v>66</v>
      </c>
      <c r="B2209" s="68"/>
      <c r="C2209" s="212" t="s">
        <v>46</v>
      </c>
      <c r="D2209" s="213">
        <v>45775</v>
      </c>
      <c r="E2209" s="191" t="s">
        <v>5224</v>
      </c>
      <c r="F2209" s="191" t="s">
        <v>635</v>
      </c>
      <c r="G2209" s="191">
        <v>11807534</v>
      </c>
      <c r="H2209" s="68"/>
      <c r="I2209" s="197" t="s">
        <v>6631</v>
      </c>
      <c r="J2209" s="68"/>
      <c r="K2209" s="68"/>
      <c r="L2209" s="68"/>
      <c r="M2209" s="68"/>
      <c r="N2209" s="348"/>
      <c r="O2209" s="348"/>
      <c r="P2209" s="214">
        <v>0</v>
      </c>
      <c r="Q2209" s="214">
        <v>1854.54</v>
      </c>
      <c r="R2209" s="68" t="s">
        <v>1479</v>
      </c>
      <c r="S2209" s="349"/>
      <c r="T2209" s="272"/>
    </row>
    <row r="2210" spans="1:20" ht="89.25">
      <c r="A2210" s="191">
        <v>862</v>
      </c>
      <c r="B2210" s="68"/>
      <c r="C2210" s="212" t="s">
        <v>187</v>
      </c>
      <c r="D2210" s="213">
        <v>45775</v>
      </c>
      <c r="E2210" s="191" t="s">
        <v>5225</v>
      </c>
      <c r="F2210" s="191" t="s">
        <v>635</v>
      </c>
      <c r="G2210" s="191">
        <v>11807544</v>
      </c>
      <c r="H2210" s="68"/>
      <c r="I2210" s="197" t="s">
        <v>6632</v>
      </c>
      <c r="J2210" s="68"/>
      <c r="K2210" s="68"/>
      <c r="L2210" s="68"/>
      <c r="M2210" s="68"/>
      <c r="N2210" s="348"/>
      <c r="O2210" s="348"/>
      <c r="P2210" s="214">
        <v>0</v>
      </c>
      <c r="Q2210" s="214">
        <v>4127.66</v>
      </c>
      <c r="R2210" s="68" t="s">
        <v>1479</v>
      </c>
      <c r="S2210" s="349"/>
      <c r="T2210" s="272"/>
    </row>
    <row r="2211" spans="1:20" ht="76.5">
      <c r="A2211" s="191">
        <v>862</v>
      </c>
      <c r="B2211" s="68"/>
      <c r="C2211" s="212" t="s">
        <v>187</v>
      </c>
      <c r="D2211" s="213">
        <v>45775</v>
      </c>
      <c r="E2211" s="191" t="s">
        <v>5226</v>
      </c>
      <c r="F2211" s="191" t="s">
        <v>635</v>
      </c>
      <c r="G2211" s="191">
        <v>11807535</v>
      </c>
      <c r="H2211" s="68"/>
      <c r="I2211" s="197" t="s">
        <v>6628</v>
      </c>
      <c r="J2211" s="68"/>
      <c r="K2211" s="68"/>
      <c r="L2211" s="68"/>
      <c r="M2211" s="68"/>
      <c r="N2211" s="348"/>
      <c r="O2211" s="348"/>
      <c r="P2211" s="214">
        <v>0</v>
      </c>
      <c r="Q2211" s="214">
        <v>1854.54</v>
      </c>
      <c r="R2211" s="68" t="s">
        <v>1479</v>
      </c>
      <c r="S2211" s="349"/>
      <c r="T2211" s="272"/>
    </row>
    <row r="2212" spans="1:20" ht="76.5">
      <c r="A2212" s="191">
        <v>66</v>
      </c>
      <c r="B2212" s="68"/>
      <c r="C2212" s="212" t="s">
        <v>46</v>
      </c>
      <c r="D2212" s="213">
        <v>45775</v>
      </c>
      <c r="E2212" s="191" t="s">
        <v>5227</v>
      </c>
      <c r="F2212" s="191" t="s">
        <v>635</v>
      </c>
      <c r="G2212" s="191">
        <v>11807550</v>
      </c>
      <c r="H2212" s="68"/>
      <c r="I2212" s="197" t="s">
        <v>6633</v>
      </c>
      <c r="J2212" s="68"/>
      <c r="K2212" s="68"/>
      <c r="L2212" s="68"/>
      <c r="M2212" s="68"/>
      <c r="N2212" s="348"/>
      <c r="O2212" s="348"/>
      <c r="P2212" s="214">
        <v>0</v>
      </c>
      <c r="Q2212" s="214">
        <v>13093.58</v>
      </c>
      <c r="R2212" s="68" t="s">
        <v>1479</v>
      </c>
      <c r="S2212" s="349"/>
      <c r="T2212" s="272"/>
    </row>
    <row r="2213" spans="1:20" ht="89.25">
      <c r="A2213" s="191">
        <v>66</v>
      </c>
      <c r="B2213" s="68"/>
      <c r="C2213" s="212" t="s">
        <v>46</v>
      </c>
      <c r="D2213" s="213">
        <v>45775</v>
      </c>
      <c r="E2213" s="191" t="s">
        <v>5228</v>
      </c>
      <c r="F2213" s="191" t="s">
        <v>635</v>
      </c>
      <c r="G2213" s="191">
        <v>11807543</v>
      </c>
      <c r="H2213" s="68"/>
      <c r="I2213" s="197" t="s">
        <v>6634</v>
      </c>
      <c r="J2213" s="68"/>
      <c r="K2213" s="68"/>
      <c r="L2213" s="68"/>
      <c r="M2213" s="68"/>
      <c r="N2213" s="348"/>
      <c r="O2213" s="348"/>
      <c r="P2213" s="214">
        <v>0</v>
      </c>
      <c r="Q2213" s="214">
        <v>27751.09</v>
      </c>
      <c r="R2213" s="68" t="s">
        <v>1479</v>
      </c>
      <c r="S2213" s="349"/>
      <c r="T2213" s="272"/>
    </row>
    <row r="2214" spans="1:20" ht="76.5">
      <c r="A2214" s="191">
        <v>862</v>
      </c>
      <c r="B2214" s="68"/>
      <c r="C2214" s="212" t="s">
        <v>187</v>
      </c>
      <c r="D2214" s="213">
        <v>45775</v>
      </c>
      <c r="E2214" s="191" t="s">
        <v>5229</v>
      </c>
      <c r="F2214" s="191" t="s">
        <v>635</v>
      </c>
      <c r="G2214" s="191">
        <v>11808899</v>
      </c>
      <c r="H2214" s="68"/>
      <c r="I2214" s="197" t="s">
        <v>6635</v>
      </c>
      <c r="J2214" s="68"/>
      <c r="K2214" s="68"/>
      <c r="L2214" s="68"/>
      <c r="M2214" s="68"/>
      <c r="N2214" s="348"/>
      <c r="O2214" s="348"/>
      <c r="P2214" s="214">
        <v>0</v>
      </c>
      <c r="Q2214" s="214">
        <v>2630.41</v>
      </c>
      <c r="R2214" s="68" t="s">
        <v>1479</v>
      </c>
      <c r="S2214" s="349"/>
      <c r="T2214" s="272"/>
    </row>
    <row r="2215" spans="1:20" ht="89.25">
      <c r="A2215" s="191">
        <v>862</v>
      </c>
      <c r="B2215" s="68"/>
      <c r="C2215" s="212" t="s">
        <v>187</v>
      </c>
      <c r="D2215" s="213">
        <v>45775</v>
      </c>
      <c r="E2215" s="191" t="s">
        <v>5230</v>
      </c>
      <c r="F2215" s="191" t="s">
        <v>635</v>
      </c>
      <c r="G2215" s="191">
        <v>11807559</v>
      </c>
      <c r="H2215" s="68"/>
      <c r="I2215" s="197" t="s">
        <v>6632</v>
      </c>
      <c r="J2215" s="68"/>
      <c r="K2215" s="68"/>
      <c r="L2215" s="68"/>
      <c r="M2215" s="68"/>
      <c r="N2215" s="348"/>
      <c r="O2215" s="348"/>
      <c r="P2215" s="214">
        <v>0</v>
      </c>
      <c r="Q2215" s="214">
        <v>13093.58</v>
      </c>
      <c r="R2215" s="68" t="s">
        <v>1479</v>
      </c>
      <c r="S2215" s="349"/>
      <c r="T2215" s="272"/>
    </row>
    <row r="2216" spans="1:20" ht="76.5">
      <c r="A2216" s="191">
        <v>862</v>
      </c>
      <c r="B2216" s="68"/>
      <c r="C2216" s="212" t="s">
        <v>187</v>
      </c>
      <c r="D2216" s="213">
        <v>45775</v>
      </c>
      <c r="E2216" s="191" t="s">
        <v>5231</v>
      </c>
      <c r="F2216" s="191" t="s">
        <v>635</v>
      </c>
      <c r="G2216" s="191">
        <v>11808840</v>
      </c>
      <c r="H2216" s="68"/>
      <c r="I2216" s="197" t="s">
        <v>6636</v>
      </c>
      <c r="J2216" s="68"/>
      <c r="K2216" s="68"/>
      <c r="L2216" s="68"/>
      <c r="M2216" s="68"/>
      <c r="N2216" s="348"/>
      <c r="O2216" s="348"/>
      <c r="P2216" s="214">
        <v>0</v>
      </c>
      <c r="Q2216" s="214">
        <v>909.09</v>
      </c>
      <c r="R2216" s="68" t="s">
        <v>1479</v>
      </c>
      <c r="S2216" s="349"/>
      <c r="T2216" s="272"/>
    </row>
    <row r="2217" spans="1:20" ht="76.5">
      <c r="A2217" s="191">
        <v>66</v>
      </c>
      <c r="B2217" s="68"/>
      <c r="C2217" s="212" t="s">
        <v>46</v>
      </c>
      <c r="D2217" s="213">
        <v>45775</v>
      </c>
      <c r="E2217" s="191" t="s">
        <v>5232</v>
      </c>
      <c r="F2217" s="191" t="s">
        <v>635</v>
      </c>
      <c r="G2217" s="191">
        <v>11808863</v>
      </c>
      <c r="H2217" s="68"/>
      <c r="I2217" s="197" t="s">
        <v>6637</v>
      </c>
      <c r="J2217" s="68"/>
      <c r="K2217" s="68"/>
      <c r="L2217" s="68"/>
      <c r="M2217" s="68"/>
      <c r="N2217" s="348"/>
      <c r="O2217" s="348"/>
      <c r="P2217" s="214">
        <v>0</v>
      </c>
      <c r="Q2217" s="214">
        <v>2630.42</v>
      </c>
      <c r="R2217" s="68" t="s">
        <v>1479</v>
      </c>
      <c r="S2217" s="349"/>
      <c r="T2217" s="272"/>
    </row>
    <row r="2218" spans="1:20" ht="76.5">
      <c r="A2218" s="191">
        <v>66</v>
      </c>
      <c r="B2218" s="68"/>
      <c r="C2218" s="212" t="s">
        <v>46</v>
      </c>
      <c r="D2218" s="213">
        <v>45775</v>
      </c>
      <c r="E2218" s="191" t="s">
        <v>5233</v>
      </c>
      <c r="F2218" s="191" t="s">
        <v>635</v>
      </c>
      <c r="G2218" s="191">
        <v>11808952</v>
      </c>
      <c r="H2218" s="68"/>
      <c r="I2218" s="197" t="s">
        <v>6638</v>
      </c>
      <c r="J2218" s="68"/>
      <c r="K2218" s="68"/>
      <c r="L2218" s="68"/>
      <c r="M2218" s="68"/>
      <c r="N2218" s="348"/>
      <c r="O2218" s="348"/>
      <c r="P2218" s="214">
        <v>0</v>
      </c>
      <c r="Q2218" s="214">
        <v>178778.18</v>
      </c>
      <c r="R2218" s="68" t="s">
        <v>1479</v>
      </c>
      <c r="S2218" s="349"/>
      <c r="T2218" s="272"/>
    </row>
    <row r="2219" spans="1:20" ht="89.25">
      <c r="A2219" s="191">
        <v>862</v>
      </c>
      <c r="B2219" s="68"/>
      <c r="C2219" s="212" t="s">
        <v>187</v>
      </c>
      <c r="D2219" s="213">
        <v>45775</v>
      </c>
      <c r="E2219" s="191" t="s">
        <v>5234</v>
      </c>
      <c r="F2219" s="191" t="s">
        <v>635</v>
      </c>
      <c r="G2219" s="191">
        <v>11810067</v>
      </c>
      <c r="H2219" s="68"/>
      <c r="I2219" s="197" t="s">
        <v>6639</v>
      </c>
      <c r="J2219" s="68"/>
      <c r="K2219" s="68"/>
      <c r="L2219" s="68"/>
      <c r="M2219" s="68"/>
      <c r="N2219" s="348"/>
      <c r="O2219" s="348"/>
      <c r="P2219" s="214">
        <v>0</v>
      </c>
      <c r="Q2219" s="214">
        <v>21827.040000000001</v>
      </c>
      <c r="R2219" s="68" t="s">
        <v>1479</v>
      </c>
      <c r="S2219" s="349"/>
      <c r="T2219" s="272"/>
    </row>
    <row r="2220" spans="1:20" ht="76.5">
      <c r="A2220" s="191">
        <v>862</v>
      </c>
      <c r="B2220" s="68"/>
      <c r="C2220" s="212" t="s">
        <v>187</v>
      </c>
      <c r="D2220" s="213">
        <v>45775</v>
      </c>
      <c r="E2220" s="191" t="s">
        <v>5235</v>
      </c>
      <c r="F2220" s="191" t="s">
        <v>635</v>
      </c>
      <c r="G2220" s="191">
        <v>11808854</v>
      </c>
      <c r="H2220" s="68"/>
      <c r="I2220" s="197" t="s">
        <v>6640</v>
      </c>
      <c r="J2220" s="68"/>
      <c r="K2220" s="68"/>
      <c r="L2220" s="68"/>
      <c r="M2220" s="68"/>
      <c r="N2220" s="348"/>
      <c r="O2220" s="348"/>
      <c r="P2220" s="214">
        <v>0</v>
      </c>
      <c r="Q2220" s="214">
        <v>3145.2</v>
      </c>
      <c r="R2220" s="68" t="s">
        <v>1479</v>
      </c>
      <c r="S2220" s="349"/>
      <c r="T2220" s="272"/>
    </row>
    <row r="2221" spans="1:20" ht="76.5">
      <c r="A2221" s="191">
        <v>66</v>
      </c>
      <c r="B2221" s="68"/>
      <c r="C2221" s="212" t="s">
        <v>46</v>
      </c>
      <c r="D2221" s="213">
        <v>45775</v>
      </c>
      <c r="E2221" s="191" t="s">
        <v>5236</v>
      </c>
      <c r="F2221" s="191" t="s">
        <v>635</v>
      </c>
      <c r="G2221" s="191">
        <v>11808841</v>
      </c>
      <c r="H2221" s="68"/>
      <c r="I2221" s="197" t="s">
        <v>6641</v>
      </c>
      <c r="J2221" s="68"/>
      <c r="K2221" s="68"/>
      <c r="L2221" s="68"/>
      <c r="M2221" s="68"/>
      <c r="N2221" s="348"/>
      <c r="O2221" s="348"/>
      <c r="P2221" s="214">
        <v>0</v>
      </c>
      <c r="Q2221" s="214">
        <v>3145.2</v>
      </c>
      <c r="R2221" s="68" t="s">
        <v>1479</v>
      </c>
      <c r="S2221" s="349"/>
      <c r="T2221" s="272"/>
    </row>
    <row r="2222" spans="1:20" ht="76.5">
      <c r="A2222" s="191">
        <v>66</v>
      </c>
      <c r="B2222" s="68"/>
      <c r="C2222" s="212" t="s">
        <v>46</v>
      </c>
      <c r="D2222" s="213">
        <v>45775</v>
      </c>
      <c r="E2222" s="191" t="s">
        <v>5237</v>
      </c>
      <c r="F2222" s="191" t="s">
        <v>635</v>
      </c>
      <c r="G2222" s="191">
        <v>11808839</v>
      </c>
      <c r="H2222" s="68"/>
      <c r="I2222" s="197" t="s">
        <v>6642</v>
      </c>
      <c r="J2222" s="68"/>
      <c r="K2222" s="68"/>
      <c r="L2222" s="68"/>
      <c r="M2222" s="68"/>
      <c r="N2222" s="348"/>
      <c r="O2222" s="348"/>
      <c r="P2222" s="214">
        <v>0</v>
      </c>
      <c r="Q2222" s="214">
        <v>909.1</v>
      </c>
      <c r="R2222" s="68" t="s">
        <v>1479</v>
      </c>
      <c r="S2222" s="349"/>
      <c r="T2222" s="272"/>
    </row>
    <row r="2223" spans="1:20" ht="76.5">
      <c r="A2223" s="191">
        <v>862</v>
      </c>
      <c r="B2223" s="68"/>
      <c r="C2223" s="212" t="s">
        <v>187</v>
      </c>
      <c r="D2223" s="213">
        <v>45775</v>
      </c>
      <c r="E2223" s="191" t="s">
        <v>5238</v>
      </c>
      <c r="F2223" s="191" t="s">
        <v>635</v>
      </c>
      <c r="G2223" s="191">
        <v>11809002</v>
      </c>
      <c r="H2223" s="68"/>
      <c r="I2223" s="197" t="s">
        <v>6643</v>
      </c>
      <c r="J2223" s="68"/>
      <c r="K2223" s="68"/>
      <c r="L2223" s="68"/>
      <c r="M2223" s="68"/>
      <c r="N2223" s="348"/>
      <c r="O2223" s="348"/>
      <c r="P2223" s="214">
        <v>0</v>
      </c>
      <c r="Q2223" s="214">
        <v>27456.36</v>
      </c>
      <c r="R2223" s="68" t="s">
        <v>1479</v>
      </c>
      <c r="S2223" s="349"/>
      <c r="T2223" s="272"/>
    </row>
    <row r="2224" spans="1:20" ht="76.5">
      <c r="A2224" s="191">
        <v>66</v>
      </c>
      <c r="B2224" s="68"/>
      <c r="C2224" s="212" t="s">
        <v>46</v>
      </c>
      <c r="D2224" s="213">
        <v>45775</v>
      </c>
      <c r="E2224" s="191" t="s">
        <v>5239</v>
      </c>
      <c r="F2224" s="191" t="s">
        <v>635</v>
      </c>
      <c r="G2224" s="191">
        <v>11810072</v>
      </c>
      <c r="H2224" s="68"/>
      <c r="I2224" s="197" t="s">
        <v>6644</v>
      </c>
      <c r="J2224" s="68"/>
      <c r="K2224" s="68"/>
      <c r="L2224" s="68"/>
      <c r="M2224" s="68"/>
      <c r="N2224" s="348"/>
      <c r="O2224" s="348"/>
      <c r="P2224" s="214">
        <v>0</v>
      </c>
      <c r="Q2224" s="214">
        <v>67185.02</v>
      </c>
      <c r="R2224" s="68" t="s">
        <v>1479</v>
      </c>
      <c r="S2224" s="349"/>
      <c r="T2224" s="272"/>
    </row>
    <row r="2225" spans="1:20" ht="76.5">
      <c r="A2225" s="191">
        <v>862</v>
      </c>
      <c r="B2225" s="68"/>
      <c r="C2225" s="212" t="s">
        <v>187</v>
      </c>
      <c r="D2225" s="213">
        <v>45775</v>
      </c>
      <c r="E2225" s="191" t="s">
        <v>5240</v>
      </c>
      <c r="F2225" s="191" t="s">
        <v>635</v>
      </c>
      <c r="G2225" s="191">
        <v>11810073</v>
      </c>
      <c r="H2225" s="68"/>
      <c r="I2225" s="197" t="s">
        <v>6645</v>
      </c>
      <c r="J2225" s="68"/>
      <c r="K2225" s="68"/>
      <c r="L2225" s="68"/>
      <c r="M2225" s="68"/>
      <c r="N2225" s="348"/>
      <c r="O2225" s="348"/>
      <c r="P2225" s="214">
        <v>0</v>
      </c>
      <c r="Q2225" s="214">
        <v>10321.25</v>
      </c>
      <c r="R2225" s="68" t="s">
        <v>1479</v>
      </c>
      <c r="S2225" s="349"/>
      <c r="T2225" s="272"/>
    </row>
    <row r="2226" spans="1:20" ht="89.25">
      <c r="A2226" s="191">
        <v>66</v>
      </c>
      <c r="B2226" s="68"/>
      <c r="C2226" s="212" t="s">
        <v>46</v>
      </c>
      <c r="D2226" s="213">
        <v>45775</v>
      </c>
      <c r="E2226" s="191" t="s">
        <v>5241</v>
      </c>
      <c r="F2226" s="191" t="s">
        <v>635</v>
      </c>
      <c r="G2226" s="191">
        <v>11809335</v>
      </c>
      <c r="H2226" s="68"/>
      <c r="I2226" s="197" t="s">
        <v>6646</v>
      </c>
      <c r="J2226" s="68"/>
      <c r="K2226" s="68"/>
      <c r="L2226" s="68"/>
      <c r="M2226" s="68"/>
      <c r="N2226" s="348"/>
      <c r="O2226" s="348"/>
      <c r="P2226" s="214">
        <v>0</v>
      </c>
      <c r="Q2226" s="214">
        <v>142081.64000000001</v>
      </c>
      <c r="R2226" s="68" t="s">
        <v>1479</v>
      </c>
      <c r="S2226" s="349"/>
      <c r="T2226" s="272"/>
    </row>
    <row r="2227" spans="1:20" ht="76.5">
      <c r="A2227" s="191">
        <v>862</v>
      </c>
      <c r="B2227" s="68"/>
      <c r="C2227" s="212" t="s">
        <v>187</v>
      </c>
      <c r="D2227" s="213">
        <v>45775</v>
      </c>
      <c r="E2227" s="191" t="s">
        <v>5242</v>
      </c>
      <c r="F2227" s="191" t="s">
        <v>635</v>
      </c>
      <c r="G2227" s="191">
        <v>11810094</v>
      </c>
      <c r="H2227" s="68"/>
      <c r="I2227" s="197" t="s">
        <v>6647</v>
      </c>
      <c r="J2227" s="68"/>
      <c r="K2227" s="68"/>
      <c r="L2227" s="68"/>
      <c r="M2227" s="68"/>
      <c r="N2227" s="348"/>
      <c r="O2227" s="348"/>
      <c r="P2227" s="214">
        <v>0</v>
      </c>
      <c r="Q2227" s="214">
        <v>5213.6499999999996</v>
      </c>
      <c r="R2227" s="68" t="s">
        <v>1479</v>
      </c>
      <c r="S2227" s="349"/>
      <c r="T2227" s="272"/>
    </row>
    <row r="2228" spans="1:20" ht="76.5">
      <c r="A2228" s="191">
        <v>66</v>
      </c>
      <c r="B2228" s="68"/>
      <c r="C2228" s="212" t="s">
        <v>46</v>
      </c>
      <c r="D2228" s="213">
        <v>45775</v>
      </c>
      <c r="E2228" s="191" t="s">
        <v>5243</v>
      </c>
      <c r="F2228" s="191" t="s">
        <v>635</v>
      </c>
      <c r="G2228" s="191">
        <v>11810093</v>
      </c>
      <c r="H2228" s="68"/>
      <c r="I2228" s="197" t="s">
        <v>6648</v>
      </c>
      <c r="J2228" s="68"/>
      <c r="K2228" s="68"/>
      <c r="L2228" s="68"/>
      <c r="M2228" s="68"/>
      <c r="N2228" s="348"/>
      <c r="O2228" s="348"/>
      <c r="P2228" s="214">
        <v>0</v>
      </c>
      <c r="Q2228" s="214">
        <v>36499.440000000002</v>
      </c>
      <c r="R2228" s="68" t="s">
        <v>1479</v>
      </c>
      <c r="S2228" s="349"/>
      <c r="T2228" s="272"/>
    </row>
    <row r="2229" spans="1:20" ht="76.5">
      <c r="A2229" s="191">
        <v>66</v>
      </c>
      <c r="B2229" s="68"/>
      <c r="C2229" s="212" t="s">
        <v>46</v>
      </c>
      <c r="D2229" s="213">
        <v>45775</v>
      </c>
      <c r="E2229" s="191" t="s">
        <v>5244</v>
      </c>
      <c r="F2229" s="191" t="s">
        <v>635</v>
      </c>
      <c r="G2229" s="191">
        <v>11810078</v>
      </c>
      <c r="H2229" s="68"/>
      <c r="I2229" s="197" t="s">
        <v>6649</v>
      </c>
      <c r="J2229" s="68"/>
      <c r="K2229" s="68"/>
      <c r="L2229" s="68"/>
      <c r="M2229" s="68"/>
      <c r="N2229" s="348"/>
      <c r="O2229" s="348"/>
      <c r="P2229" s="214">
        <v>0</v>
      </c>
      <c r="Q2229" s="214">
        <v>4800.2700000000004</v>
      </c>
      <c r="R2229" s="68" t="s">
        <v>1479</v>
      </c>
      <c r="S2229" s="349"/>
      <c r="T2229" s="272"/>
    </row>
    <row r="2230" spans="1:20" ht="76.5">
      <c r="A2230" s="191">
        <v>862</v>
      </c>
      <c r="B2230" s="68"/>
      <c r="C2230" s="212" t="s">
        <v>187</v>
      </c>
      <c r="D2230" s="213">
        <v>45775</v>
      </c>
      <c r="E2230" s="191" t="s">
        <v>5245</v>
      </c>
      <c r="F2230" s="191" t="s">
        <v>635</v>
      </c>
      <c r="G2230" s="191">
        <v>11810079</v>
      </c>
      <c r="H2230" s="68"/>
      <c r="I2230" s="197" t="s">
        <v>6647</v>
      </c>
      <c r="J2230" s="68"/>
      <c r="K2230" s="68"/>
      <c r="L2230" s="68"/>
      <c r="M2230" s="68"/>
      <c r="N2230" s="348"/>
      <c r="O2230" s="348"/>
      <c r="P2230" s="214">
        <v>0</v>
      </c>
      <c r="Q2230" s="214">
        <v>4800.26</v>
      </c>
      <c r="R2230" s="68" t="s">
        <v>1479</v>
      </c>
      <c r="S2230" s="349"/>
      <c r="T2230" s="272"/>
    </row>
    <row r="2231" spans="1:20" ht="89.25">
      <c r="A2231" s="191">
        <v>862</v>
      </c>
      <c r="B2231" s="68"/>
      <c r="C2231" s="212" t="s">
        <v>187</v>
      </c>
      <c r="D2231" s="213">
        <v>45775</v>
      </c>
      <c r="E2231" s="191" t="s">
        <v>5246</v>
      </c>
      <c r="F2231" s="191" t="s">
        <v>635</v>
      </c>
      <c r="G2231" s="191">
        <v>11810106</v>
      </c>
      <c r="H2231" s="68"/>
      <c r="I2231" s="197" t="s">
        <v>6650</v>
      </c>
      <c r="J2231" s="68"/>
      <c r="K2231" s="68"/>
      <c r="L2231" s="68"/>
      <c r="M2231" s="68"/>
      <c r="N2231" s="348"/>
      <c r="O2231" s="348"/>
      <c r="P2231" s="214">
        <v>0</v>
      </c>
      <c r="Q2231" s="214">
        <v>3493.8</v>
      </c>
      <c r="R2231" s="68" t="s">
        <v>1479</v>
      </c>
      <c r="S2231" s="349"/>
      <c r="T2231" s="272"/>
    </row>
    <row r="2232" spans="1:20" ht="76.5">
      <c r="A2232" s="191">
        <v>66</v>
      </c>
      <c r="B2232" s="68"/>
      <c r="C2232" s="212" t="s">
        <v>46</v>
      </c>
      <c r="D2232" s="213">
        <v>45775</v>
      </c>
      <c r="E2232" s="191" t="s">
        <v>5247</v>
      </c>
      <c r="F2232" s="191" t="s">
        <v>635</v>
      </c>
      <c r="G2232" s="191">
        <v>11810120</v>
      </c>
      <c r="H2232" s="68"/>
      <c r="I2232" s="197" t="s">
        <v>6651</v>
      </c>
      <c r="J2232" s="68"/>
      <c r="K2232" s="68"/>
      <c r="L2232" s="68"/>
      <c r="M2232" s="68"/>
      <c r="N2232" s="348"/>
      <c r="O2232" s="348"/>
      <c r="P2232" s="214">
        <v>0</v>
      </c>
      <c r="Q2232" s="214">
        <v>19495.18</v>
      </c>
      <c r="R2232" s="68" t="s">
        <v>1479</v>
      </c>
      <c r="S2232" s="349"/>
      <c r="T2232" s="272"/>
    </row>
    <row r="2233" spans="1:20" ht="76.5">
      <c r="A2233" s="191">
        <v>862</v>
      </c>
      <c r="B2233" s="68"/>
      <c r="C2233" s="212" t="s">
        <v>187</v>
      </c>
      <c r="D2233" s="213">
        <v>45775</v>
      </c>
      <c r="E2233" s="191" t="s">
        <v>5248</v>
      </c>
      <c r="F2233" s="191" t="s">
        <v>635</v>
      </c>
      <c r="G2233" s="191">
        <v>11810121</v>
      </c>
      <c r="H2233" s="68"/>
      <c r="I2233" s="197" t="s">
        <v>6611</v>
      </c>
      <c r="J2233" s="68"/>
      <c r="K2233" s="68"/>
      <c r="L2233" s="68"/>
      <c r="M2233" s="68"/>
      <c r="N2233" s="348"/>
      <c r="O2233" s="348"/>
      <c r="P2233" s="214">
        <v>0</v>
      </c>
      <c r="Q2233" s="214">
        <v>2899.81</v>
      </c>
      <c r="R2233" s="68" t="s">
        <v>1479</v>
      </c>
      <c r="S2233" s="349"/>
      <c r="T2233" s="272"/>
    </row>
    <row r="2234" spans="1:20" ht="76.5">
      <c r="A2234" s="191">
        <v>66</v>
      </c>
      <c r="B2234" s="68"/>
      <c r="C2234" s="212" t="s">
        <v>46</v>
      </c>
      <c r="D2234" s="213">
        <v>45775</v>
      </c>
      <c r="E2234" s="191" t="s">
        <v>5249</v>
      </c>
      <c r="F2234" s="191" t="s">
        <v>635</v>
      </c>
      <c r="G2234" s="191">
        <v>11810243</v>
      </c>
      <c r="H2234" s="68"/>
      <c r="I2234" s="197" t="s">
        <v>6652</v>
      </c>
      <c r="J2234" s="68"/>
      <c r="K2234" s="68"/>
      <c r="L2234" s="68"/>
      <c r="M2234" s="68"/>
      <c r="N2234" s="348"/>
      <c r="O2234" s="348"/>
      <c r="P2234" s="214">
        <v>0</v>
      </c>
      <c r="Q2234" s="214">
        <v>5289.25</v>
      </c>
      <c r="R2234" s="68" t="s">
        <v>1479</v>
      </c>
      <c r="S2234" s="349"/>
      <c r="T2234" s="272"/>
    </row>
    <row r="2235" spans="1:20" ht="89.25">
      <c r="A2235" s="191">
        <v>66</v>
      </c>
      <c r="B2235" s="68"/>
      <c r="C2235" s="212" t="s">
        <v>46</v>
      </c>
      <c r="D2235" s="213">
        <v>45775</v>
      </c>
      <c r="E2235" s="191" t="s">
        <v>5250</v>
      </c>
      <c r="F2235" s="191" t="s">
        <v>635</v>
      </c>
      <c r="G2235" s="191">
        <v>11810105</v>
      </c>
      <c r="H2235" s="68"/>
      <c r="I2235" s="197" t="s">
        <v>6653</v>
      </c>
      <c r="J2235" s="68"/>
      <c r="K2235" s="68"/>
      <c r="L2235" s="68"/>
      <c r="M2235" s="68"/>
      <c r="N2235" s="348"/>
      <c r="O2235" s="348"/>
      <c r="P2235" s="214">
        <v>0</v>
      </c>
      <c r="Q2235" s="214">
        <v>100351.73</v>
      </c>
      <c r="R2235" s="68" t="s">
        <v>1479</v>
      </c>
      <c r="S2235" s="349"/>
      <c r="T2235" s="272"/>
    </row>
    <row r="2236" spans="1:20" ht="76.5">
      <c r="A2236" s="191">
        <v>862</v>
      </c>
      <c r="B2236" s="68"/>
      <c r="C2236" s="212" t="s">
        <v>187</v>
      </c>
      <c r="D2236" s="213">
        <v>45775</v>
      </c>
      <c r="E2236" s="191" t="s">
        <v>5251</v>
      </c>
      <c r="F2236" s="191" t="s">
        <v>635</v>
      </c>
      <c r="G2236" s="191">
        <v>11810163</v>
      </c>
      <c r="H2236" s="68"/>
      <c r="I2236" s="197" t="s">
        <v>6611</v>
      </c>
      <c r="J2236" s="68"/>
      <c r="K2236" s="68"/>
      <c r="L2236" s="68"/>
      <c r="M2236" s="68"/>
      <c r="N2236" s="348"/>
      <c r="O2236" s="348"/>
      <c r="P2236" s="214">
        <v>0</v>
      </c>
      <c r="Q2236" s="214">
        <v>8339.9</v>
      </c>
      <c r="R2236" s="68" t="s">
        <v>1479</v>
      </c>
      <c r="S2236" s="349"/>
      <c r="T2236" s="272"/>
    </row>
    <row r="2237" spans="1:20" ht="76.5">
      <c r="A2237" s="191">
        <v>66</v>
      </c>
      <c r="B2237" s="68"/>
      <c r="C2237" s="212" t="s">
        <v>46</v>
      </c>
      <c r="D2237" s="213">
        <v>45775</v>
      </c>
      <c r="E2237" s="191" t="s">
        <v>5252</v>
      </c>
      <c r="F2237" s="191" t="s">
        <v>635</v>
      </c>
      <c r="G2237" s="191">
        <v>11810157</v>
      </c>
      <c r="H2237" s="68"/>
      <c r="I2237" s="197" t="s">
        <v>6651</v>
      </c>
      <c r="J2237" s="68"/>
      <c r="K2237" s="68"/>
      <c r="L2237" s="68"/>
      <c r="M2237" s="68"/>
      <c r="N2237" s="348"/>
      <c r="O2237" s="348"/>
      <c r="P2237" s="214">
        <v>0</v>
      </c>
      <c r="Q2237" s="214">
        <v>56071.93</v>
      </c>
      <c r="R2237" s="68" t="s">
        <v>1479</v>
      </c>
      <c r="S2237" s="349"/>
      <c r="T2237" s="272"/>
    </row>
    <row r="2238" spans="1:20" ht="102">
      <c r="A2238" s="191">
        <v>15</v>
      </c>
      <c r="B2238" s="68"/>
      <c r="C2238" s="212" t="s">
        <v>39</v>
      </c>
      <c r="D2238" s="213">
        <v>45775</v>
      </c>
      <c r="E2238" s="191" t="s">
        <v>5253</v>
      </c>
      <c r="F2238" s="191" t="s">
        <v>6</v>
      </c>
      <c r="G2238" s="191">
        <v>23300</v>
      </c>
      <c r="H2238" s="68"/>
      <c r="I2238" s="197" t="s">
        <v>6654</v>
      </c>
      <c r="J2238" s="68"/>
      <c r="K2238" s="68"/>
      <c r="L2238" s="68"/>
      <c r="M2238" s="68"/>
      <c r="N2238" s="348"/>
      <c r="O2238" s="348"/>
      <c r="P2238" s="214">
        <v>0</v>
      </c>
      <c r="Q2238" s="214">
        <v>8499299.9000000004</v>
      </c>
      <c r="R2238" s="68" t="s">
        <v>1479</v>
      </c>
      <c r="S2238" s="349"/>
      <c r="T2238" s="272"/>
    </row>
    <row r="2239" spans="1:20" ht="89.25">
      <c r="A2239" s="191">
        <v>590</v>
      </c>
      <c r="B2239" s="68"/>
      <c r="C2239" s="212" t="s">
        <v>1280</v>
      </c>
      <c r="D2239" s="213">
        <v>45775</v>
      </c>
      <c r="E2239" s="191" t="s">
        <v>5254</v>
      </c>
      <c r="F2239" s="191" t="s">
        <v>6</v>
      </c>
      <c r="G2239" s="191">
        <v>23215</v>
      </c>
      <c r="H2239" s="68"/>
      <c r="I2239" s="197" t="s">
        <v>6655</v>
      </c>
      <c r="J2239" s="68"/>
      <c r="K2239" s="68"/>
      <c r="L2239" s="68"/>
      <c r="M2239" s="68"/>
      <c r="N2239" s="348"/>
      <c r="O2239" s="348"/>
      <c r="P2239" s="214">
        <v>0</v>
      </c>
      <c r="Q2239" s="214">
        <v>1467012.48</v>
      </c>
      <c r="R2239" s="68" t="s">
        <v>1479</v>
      </c>
      <c r="S2239" s="349"/>
      <c r="T2239" s="272"/>
    </row>
    <row r="2240" spans="1:20" ht="89.25">
      <c r="A2240" s="191">
        <v>590</v>
      </c>
      <c r="B2240" s="68"/>
      <c r="C2240" s="212" t="s">
        <v>1280</v>
      </c>
      <c r="D2240" s="213">
        <v>45775</v>
      </c>
      <c r="E2240" s="191" t="s">
        <v>5255</v>
      </c>
      <c r="F2240" s="191" t="s">
        <v>6</v>
      </c>
      <c r="G2240" s="191">
        <v>23214</v>
      </c>
      <c r="H2240" s="68"/>
      <c r="I2240" s="197" t="s">
        <v>6656</v>
      </c>
      <c r="J2240" s="68"/>
      <c r="K2240" s="68"/>
      <c r="L2240" s="68"/>
      <c r="M2240" s="68"/>
      <c r="N2240" s="348"/>
      <c r="O2240" s="348"/>
      <c r="P2240" s="214">
        <v>0</v>
      </c>
      <c r="Q2240" s="214">
        <v>453467.8</v>
      </c>
      <c r="R2240" s="68" t="s">
        <v>1479</v>
      </c>
      <c r="S2240" s="349"/>
      <c r="T2240" s="272"/>
    </row>
    <row r="2241" spans="1:20" ht="63.75">
      <c r="A2241" s="191">
        <v>513</v>
      </c>
      <c r="B2241" s="68"/>
      <c r="C2241" s="212" t="s">
        <v>160</v>
      </c>
      <c r="D2241" s="213">
        <v>45775</v>
      </c>
      <c r="E2241" s="191" t="s">
        <v>5256</v>
      </c>
      <c r="F2241" s="191" t="s">
        <v>14</v>
      </c>
      <c r="G2241" s="191">
        <v>3115361</v>
      </c>
      <c r="H2241" s="68"/>
      <c r="I2241" s="197" t="s">
        <v>6657</v>
      </c>
      <c r="J2241" s="68"/>
      <c r="K2241" s="68"/>
      <c r="L2241" s="68"/>
      <c r="M2241" s="68"/>
      <c r="N2241" s="348"/>
      <c r="O2241" s="348"/>
      <c r="P2241" s="214">
        <v>60</v>
      </c>
      <c r="Q2241" s="214">
        <v>0</v>
      </c>
      <c r="R2241" s="68" t="s">
        <v>1479</v>
      </c>
      <c r="S2241" s="349"/>
      <c r="T2241" s="272"/>
    </row>
    <row r="2242" spans="1:20" ht="51">
      <c r="A2242" s="191">
        <v>81</v>
      </c>
      <c r="B2242" s="68"/>
      <c r="C2242" s="212" t="s">
        <v>49</v>
      </c>
      <c r="D2242" s="213">
        <v>45775</v>
      </c>
      <c r="E2242" s="191" t="s">
        <v>5257</v>
      </c>
      <c r="F2242" s="191" t="s">
        <v>6</v>
      </c>
      <c r="G2242" s="191">
        <v>2211521</v>
      </c>
      <c r="H2242" s="68"/>
      <c r="I2242" s="197" t="s">
        <v>6658</v>
      </c>
      <c r="J2242" s="68"/>
      <c r="K2242" s="68"/>
      <c r="L2242" s="68"/>
      <c r="M2242" s="68"/>
      <c r="N2242" s="348"/>
      <c r="O2242" s="348"/>
      <c r="P2242" s="214">
        <v>0</v>
      </c>
      <c r="Q2242" s="214">
        <v>2984643.34</v>
      </c>
      <c r="R2242" s="68" t="s">
        <v>1479</v>
      </c>
      <c r="S2242" s="349"/>
      <c r="T2242" s="272"/>
    </row>
    <row r="2243" spans="1:20" ht="51">
      <c r="A2243" s="191">
        <v>81</v>
      </c>
      <c r="B2243" s="68"/>
      <c r="C2243" s="212" t="s">
        <v>49</v>
      </c>
      <c r="D2243" s="213">
        <v>45775</v>
      </c>
      <c r="E2243" s="191" t="s">
        <v>5258</v>
      </c>
      <c r="F2243" s="191" t="s">
        <v>6</v>
      </c>
      <c r="G2243" s="191">
        <v>2211523</v>
      </c>
      <c r="H2243" s="68"/>
      <c r="I2243" s="197" t="s">
        <v>6658</v>
      </c>
      <c r="J2243" s="68"/>
      <c r="K2243" s="68"/>
      <c r="L2243" s="68"/>
      <c r="M2243" s="68"/>
      <c r="N2243" s="348"/>
      <c r="O2243" s="348"/>
      <c r="P2243" s="214">
        <v>0</v>
      </c>
      <c r="Q2243" s="214">
        <v>2984643.34</v>
      </c>
      <c r="R2243" s="68" t="s">
        <v>1479</v>
      </c>
      <c r="S2243" s="349"/>
      <c r="T2243" s="272"/>
    </row>
    <row r="2244" spans="1:20" ht="76.5">
      <c r="A2244" s="191">
        <v>117</v>
      </c>
      <c r="B2244" s="68"/>
      <c r="C2244" s="212" t="s">
        <v>54</v>
      </c>
      <c r="D2244" s="213">
        <v>45775</v>
      </c>
      <c r="E2244" s="191" t="s">
        <v>5259</v>
      </c>
      <c r="F2244" s="191" t="s">
        <v>10</v>
      </c>
      <c r="G2244" s="191">
        <v>1125480</v>
      </c>
      <c r="H2244" s="68"/>
      <c r="I2244" s="197" t="s">
        <v>6659</v>
      </c>
      <c r="J2244" s="68"/>
      <c r="K2244" s="68"/>
      <c r="L2244" s="68"/>
      <c r="M2244" s="68"/>
      <c r="N2244" s="348"/>
      <c r="O2244" s="348"/>
      <c r="P2244" s="214">
        <v>60</v>
      </c>
      <c r="Q2244" s="214">
        <v>0</v>
      </c>
      <c r="R2244" s="68" t="s">
        <v>1479</v>
      </c>
      <c r="S2244" s="349"/>
      <c r="T2244" s="272"/>
    </row>
    <row r="2245" spans="1:20" ht="76.5">
      <c r="A2245" s="191">
        <v>117</v>
      </c>
      <c r="B2245" s="68"/>
      <c r="C2245" s="212" t="s">
        <v>54</v>
      </c>
      <c r="D2245" s="213">
        <v>45775</v>
      </c>
      <c r="E2245" s="191" t="s">
        <v>5260</v>
      </c>
      <c r="F2245" s="191" t="s">
        <v>10</v>
      </c>
      <c r="G2245" s="191">
        <v>1125482</v>
      </c>
      <c r="H2245" s="68"/>
      <c r="I2245" s="197" t="s">
        <v>6660</v>
      </c>
      <c r="J2245" s="68"/>
      <c r="K2245" s="68"/>
      <c r="L2245" s="68"/>
      <c r="M2245" s="68"/>
      <c r="N2245" s="348"/>
      <c r="O2245" s="348"/>
      <c r="P2245" s="214">
        <v>60</v>
      </c>
      <c r="Q2245" s="214">
        <v>0</v>
      </c>
      <c r="R2245" s="68" t="s">
        <v>1479</v>
      </c>
      <c r="S2245" s="349"/>
      <c r="T2245" s="272"/>
    </row>
    <row r="2246" spans="1:20" ht="89.25">
      <c r="A2246" s="191">
        <v>389</v>
      </c>
      <c r="B2246" s="68"/>
      <c r="C2246" s="212" t="s">
        <v>1401</v>
      </c>
      <c r="D2246" s="213">
        <v>45775</v>
      </c>
      <c r="E2246" s="191" t="s">
        <v>5261</v>
      </c>
      <c r="F2246" s="191" t="s">
        <v>10</v>
      </c>
      <c r="G2246" s="191">
        <v>1125495</v>
      </c>
      <c r="H2246" s="68"/>
      <c r="I2246" s="197" t="s">
        <v>6661</v>
      </c>
      <c r="J2246" s="68"/>
      <c r="K2246" s="68"/>
      <c r="L2246" s="68"/>
      <c r="M2246" s="68"/>
      <c r="N2246" s="348"/>
      <c r="O2246" s="348"/>
      <c r="P2246" s="214">
        <v>60</v>
      </c>
      <c r="Q2246" s="214">
        <v>0</v>
      </c>
      <c r="R2246" s="68" t="s">
        <v>1479</v>
      </c>
      <c r="S2246" s="349"/>
      <c r="T2246" s="272"/>
    </row>
    <row r="2247" spans="1:20" ht="89.25">
      <c r="A2247" s="191">
        <v>514</v>
      </c>
      <c r="B2247" s="68"/>
      <c r="C2247" s="212" t="s">
        <v>161</v>
      </c>
      <c r="D2247" s="213">
        <v>45775</v>
      </c>
      <c r="E2247" s="191" t="s">
        <v>5262</v>
      </c>
      <c r="F2247" s="191" t="s">
        <v>6</v>
      </c>
      <c r="G2247" s="191">
        <v>23301</v>
      </c>
      <c r="H2247" s="68"/>
      <c r="I2247" s="197" t="s">
        <v>6662</v>
      </c>
      <c r="J2247" s="68"/>
      <c r="K2247" s="68"/>
      <c r="L2247" s="68"/>
      <c r="M2247" s="68"/>
      <c r="N2247" s="348"/>
      <c r="O2247" s="348"/>
      <c r="P2247" s="214">
        <v>0</v>
      </c>
      <c r="Q2247" s="214">
        <v>3629342.88</v>
      </c>
      <c r="R2247" s="68" t="s">
        <v>1479</v>
      </c>
      <c r="S2247" s="349"/>
      <c r="T2247" s="272"/>
    </row>
    <row r="2248" spans="1:20" ht="51">
      <c r="A2248" s="191" t="s">
        <v>541</v>
      </c>
      <c r="B2248" s="68"/>
      <c r="C2248" s="212" t="s">
        <v>590</v>
      </c>
      <c r="D2248" s="213">
        <v>45775</v>
      </c>
      <c r="E2248" s="191" t="s">
        <v>5263</v>
      </c>
      <c r="F2248" s="191" t="s">
        <v>6</v>
      </c>
      <c r="G2248" s="191">
        <v>2211708</v>
      </c>
      <c r="H2248" s="68"/>
      <c r="I2248" s="197" t="s">
        <v>6663</v>
      </c>
      <c r="J2248" s="68"/>
      <c r="K2248" s="68"/>
      <c r="L2248" s="68"/>
      <c r="M2248" s="68"/>
      <c r="N2248" s="348"/>
      <c r="O2248" s="348"/>
      <c r="P2248" s="214">
        <v>0</v>
      </c>
      <c r="Q2248" s="214">
        <v>6286299.6399999997</v>
      </c>
      <c r="R2248" s="68" t="s">
        <v>1479</v>
      </c>
      <c r="S2248" s="349"/>
      <c r="T2248" s="272"/>
    </row>
    <row r="2249" spans="1:20" ht="51">
      <c r="A2249" s="191">
        <v>383</v>
      </c>
      <c r="B2249" s="68"/>
      <c r="C2249" s="212" t="s">
        <v>1242</v>
      </c>
      <c r="D2249" s="213">
        <v>45775</v>
      </c>
      <c r="E2249" s="191" t="s">
        <v>5264</v>
      </c>
      <c r="F2249" s="191" t="s">
        <v>6</v>
      </c>
      <c r="G2249" s="191">
        <v>2211760</v>
      </c>
      <c r="H2249" s="68"/>
      <c r="I2249" s="197" t="s">
        <v>6664</v>
      </c>
      <c r="J2249" s="68"/>
      <c r="K2249" s="68"/>
      <c r="L2249" s="68"/>
      <c r="M2249" s="68"/>
      <c r="N2249" s="348"/>
      <c r="O2249" s="348"/>
      <c r="P2249" s="214">
        <v>0</v>
      </c>
      <c r="Q2249" s="214">
        <v>94</v>
      </c>
      <c r="R2249" s="68" t="s">
        <v>1479</v>
      </c>
      <c r="S2249" s="349"/>
      <c r="T2249" s="272"/>
    </row>
    <row r="2250" spans="1:20" ht="76.5">
      <c r="A2250" s="191">
        <v>389</v>
      </c>
      <c r="B2250" s="68"/>
      <c r="C2250" s="212" t="s">
        <v>1401</v>
      </c>
      <c r="D2250" s="213">
        <v>45775</v>
      </c>
      <c r="E2250" s="191" t="s">
        <v>5265</v>
      </c>
      <c r="F2250" s="191" t="s">
        <v>10</v>
      </c>
      <c r="G2250" s="191">
        <v>1125512</v>
      </c>
      <c r="H2250" s="68"/>
      <c r="I2250" s="197" t="s">
        <v>6665</v>
      </c>
      <c r="J2250" s="68"/>
      <c r="K2250" s="68"/>
      <c r="L2250" s="68"/>
      <c r="M2250" s="68"/>
      <c r="N2250" s="348"/>
      <c r="O2250" s="348"/>
      <c r="P2250" s="214">
        <v>60</v>
      </c>
      <c r="Q2250" s="214">
        <v>0</v>
      </c>
      <c r="R2250" s="68" t="s">
        <v>1479</v>
      </c>
      <c r="S2250" s="349"/>
      <c r="T2250" s="272"/>
    </row>
    <row r="2251" spans="1:20" ht="76.5">
      <c r="A2251" s="191">
        <v>117</v>
      </c>
      <c r="B2251" s="68"/>
      <c r="C2251" s="212" t="s">
        <v>54</v>
      </c>
      <c r="D2251" s="213">
        <v>45775</v>
      </c>
      <c r="E2251" s="191" t="s">
        <v>5266</v>
      </c>
      <c r="F2251" s="191" t="s">
        <v>10</v>
      </c>
      <c r="G2251" s="191">
        <v>1125510</v>
      </c>
      <c r="H2251" s="68"/>
      <c r="I2251" s="197" t="s">
        <v>6666</v>
      </c>
      <c r="J2251" s="68"/>
      <c r="K2251" s="68"/>
      <c r="L2251" s="68"/>
      <c r="M2251" s="68"/>
      <c r="N2251" s="348"/>
      <c r="O2251" s="348"/>
      <c r="P2251" s="214">
        <v>60</v>
      </c>
      <c r="Q2251" s="214">
        <v>0</v>
      </c>
      <c r="R2251" s="68" t="s">
        <v>1479</v>
      </c>
      <c r="S2251" s="349"/>
      <c r="T2251" s="272"/>
    </row>
    <row r="2252" spans="1:20" ht="89.25">
      <c r="A2252" s="191">
        <v>389</v>
      </c>
      <c r="B2252" s="68"/>
      <c r="C2252" s="212" t="s">
        <v>1401</v>
      </c>
      <c r="D2252" s="213">
        <v>45775</v>
      </c>
      <c r="E2252" s="191" t="s">
        <v>5267</v>
      </c>
      <c r="F2252" s="191" t="s">
        <v>10</v>
      </c>
      <c r="G2252" s="191">
        <v>1125506</v>
      </c>
      <c r="H2252" s="68"/>
      <c r="I2252" s="197" t="s">
        <v>6667</v>
      </c>
      <c r="J2252" s="68"/>
      <c r="K2252" s="68"/>
      <c r="L2252" s="68"/>
      <c r="M2252" s="68"/>
      <c r="N2252" s="348"/>
      <c r="O2252" s="348"/>
      <c r="P2252" s="214">
        <v>60</v>
      </c>
      <c r="Q2252" s="214">
        <v>0</v>
      </c>
      <c r="R2252" s="68" t="s">
        <v>1479</v>
      </c>
      <c r="S2252" s="349"/>
      <c r="T2252" s="272"/>
    </row>
    <row r="2253" spans="1:20" ht="89.25">
      <c r="A2253" s="191">
        <v>389</v>
      </c>
      <c r="B2253" s="68"/>
      <c r="C2253" s="212" t="s">
        <v>1401</v>
      </c>
      <c r="D2253" s="213">
        <v>45775</v>
      </c>
      <c r="E2253" s="191" t="s">
        <v>5268</v>
      </c>
      <c r="F2253" s="191" t="s">
        <v>10</v>
      </c>
      <c r="G2253" s="191">
        <v>1125500</v>
      </c>
      <c r="H2253" s="68"/>
      <c r="I2253" s="197" t="s">
        <v>6668</v>
      </c>
      <c r="J2253" s="68"/>
      <c r="K2253" s="68"/>
      <c r="L2253" s="68"/>
      <c r="M2253" s="68"/>
      <c r="N2253" s="348"/>
      <c r="O2253" s="348"/>
      <c r="P2253" s="214">
        <v>60</v>
      </c>
      <c r="Q2253" s="214">
        <v>0</v>
      </c>
      <c r="R2253" s="68" t="s">
        <v>1479</v>
      </c>
      <c r="S2253" s="349"/>
      <c r="T2253" s="272"/>
    </row>
    <row r="2254" spans="1:20" ht="76.5">
      <c r="A2254" s="191">
        <v>513</v>
      </c>
      <c r="B2254" s="68"/>
      <c r="C2254" s="212" t="s">
        <v>160</v>
      </c>
      <c r="D2254" s="213">
        <v>45775</v>
      </c>
      <c r="E2254" s="191" t="s">
        <v>5269</v>
      </c>
      <c r="F2254" s="191" t="s">
        <v>6</v>
      </c>
      <c r="G2254" s="191">
        <v>23304</v>
      </c>
      <c r="H2254" s="68"/>
      <c r="I2254" s="197" t="s">
        <v>6669</v>
      </c>
      <c r="J2254" s="68"/>
      <c r="K2254" s="68"/>
      <c r="L2254" s="68"/>
      <c r="M2254" s="68"/>
      <c r="N2254" s="348"/>
      <c r="O2254" s="348"/>
      <c r="P2254" s="214">
        <v>0</v>
      </c>
      <c r="Q2254" s="214">
        <v>6836592.2199999997</v>
      </c>
      <c r="R2254" s="68" t="s">
        <v>1479</v>
      </c>
      <c r="S2254" s="349"/>
      <c r="T2254" s="272"/>
    </row>
    <row r="2255" spans="1:20" ht="89.25">
      <c r="A2255" s="191">
        <v>513</v>
      </c>
      <c r="B2255" s="68"/>
      <c r="C2255" s="212" t="s">
        <v>160</v>
      </c>
      <c r="D2255" s="213">
        <v>45775</v>
      </c>
      <c r="E2255" s="191" t="s">
        <v>5270</v>
      </c>
      <c r="F2255" s="191" t="s">
        <v>635</v>
      </c>
      <c r="G2255" s="191">
        <v>11818449</v>
      </c>
      <c r="H2255" s="68"/>
      <c r="I2255" s="197" t="s">
        <v>6670</v>
      </c>
      <c r="J2255" s="68"/>
      <c r="K2255" s="68"/>
      <c r="L2255" s="68"/>
      <c r="M2255" s="68"/>
      <c r="N2255" s="348"/>
      <c r="O2255" s="348"/>
      <c r="P2255" s="214">
        <v>15688755.1</v>
      </c>
      <c r="Q2255" s="214">
        <v>0</v>
      </c>
      <c r="R2255" s="68" t="s">
        <v>1479</v>
      </c>
      <c r="S2255" s="349"/>
      <c r="T2255" s="272"/>
    </row>
    <row r="2256" spans="1:20" ht="76.5">
      <c r="A2256" s="191">
        <v>117</v>
      </c>
      <c r="B2256" s="68"/>
      <c r="C2256" s="212" t="s">
        <v>54</v>
      </c>
      <c r="D2256" s="213">
        <v>45775</v>
      </c>
      <c r="E2256" s="191" t="s">
        <v>5271</v>
      </c>
      <c r="F2256" s="191" t="s">
        <v>10</v>
      </c>
      <c r="G2256" s="191">
        <v>1125516</v>
      </c>
      <c r="H2256" s="68"/>
      <c r="I2256" s="197" t="s">
        <v>6671</v>
      </c>
      <c r="J2256" s="68"/>
      <c r="K2256" s="68"/>
      <c r="L2256" s="68"/>
      <c r="M2256" s="68"/>
      <c r="N2256" s="348"/>
      <c r="O2256" s="348"/>
      <c r="P2256" s="214">
        <v>60</v>
      </c>
      <c r="Q2256" s="214">
        <v>0</v>
      </c>
      <c r="R2256" s="68" t="s">
        <v>1479</v>
      </c>
      <c r="S2256" s="349"/>
      <c r="T2256" s="272"/>
    </row>
    <row r="2257" spans="1:20" ht="89.25">
      <c r="A2257" s="191">
        <v>389</v>
      </c>
      <c r="B2257" s="68"/>
      <c r="C2257" s="212" t="s">
        <v>1401</v>
      </c>
      <c r="D2257" s="213">
        <v>45775</v>
      </c>
      <c r="E2257" s="191" t="s">
        <v>5272</v>
      </c>
      <c r="F2257" s="191" t="s">
        <v>10</v>
      </c>
      <c r="G2257" s="191">
        <v>1125517</v>
      </c>
      <c r="H2257" s="68"/>
      <c r="I2257" s="197" t="s">
        <v>6672</v>
      </c>
      <c r="J2257" s="68"/>
      <c r="K2257" s="68"/>
      <c r="L2257" s="68"/>
      <c r="M2257" s="68"/>
      <c r="N2257" s="348"/>
      <c r="O2257" s="348"/>
      <c r="P2257" s="214">
        <v>60</v>
      </c>
      <c r="Q2257" s="214">
        <v>0</v>
      </c>
      <c r="R2257" s="68" t="s">
        <v>1479</v>
      </c>
      <c r="S2257" s="349"/>
      <c r="T2257" s="272"/>
    </row>
    <row r="2258" spans="1:20" ht="89.25">
      <c r="A2258" s="191">
        <v>389</v>
      </c>
      <c r="B2258" s="68"/>
      <c r="C2258" s="212" t="s">
        <v>1401</v>
      </c>
      <c r="D2258" s="213">
        <v>45775</v>
      </c>
      <c r="E2258" s="191" t="s">
        <v>5273</v>
      </c>
      <c r="F2258" s="191" t="s">
        <v>10</v>
      </c>
      <c r="G2258" s="191">
        <v>1125520</v>
      </c>
      <c r="H2258" s="68"/>
      <c r="I2258" s="197" t="s">
        <v>6673</v>
      </c>
      <c r="J2258" s="68"/>
      <c r="K2258" s="68"/>
      <c r="L2258" s="68"/>
      <c r="M2258" s="68"/>
      <c r="N2258" s="348"/>
      <c r="O2258" s="348"/>
      <c r="P2258" s="214">
        <v>60</v>
      </c>
      <c r="Q2258" s="214">
        <v>0</v>
      </c>
      <c r="R2258" s="68" t="s">
        <v>1479</v>
      </c>
      <c r="S2258" s="349"/>
      <c r="T2258" s="272"/>
    </row>
    <row r="2259" spans="1:20" ht="51">
      <c r="A2259" s="191" t="s">
        <v>550</v>
      </c>
      <c r="B2259" s="68"/>
      <c r="C2259" s="212" t="s">
        <v>589</v>
      </c>
      <c r="D2259" s="213">
        <v>45776</v>
      </c>
      <c r="E2259" s="191" t="s">
        <v>5274</v>
      </c>
      <c r="F2259" s="191" t="s">
        <v>3</v>
      </c>
      <c r="G2259" s="191">
        <v>2281449</v>
      </c>
      <c r="H2259" s="68"/>
      <c r="I2259" s="197" t="s">
        <v>6674</v>
      </c>
      <c r="J2259" s="68"/>
      <c r="K2259" s="68"/>
      <c r="L2259" s="68"/>
      <c r="M2259" s="68"/>
      <c r="N2259" s="348"/>
      <c r="O2259" s="348"/>
      <c r="P2259" s="214">
        <v>0</v>
      </c>
      <c r="Q2259" s="214">
        <v>77.790000000000006</v>
      </c>
      <c r="R2259" s="68" t="s">
        <v>1479</v>
      </c>
      <c r="S2259" s="349"/>
      <c r="T2259" s="272"/>
    </row>
    <row r="2260" spans="1:20" ht="51">
      <c r="A2260" s="191">
        <v>81</v>
      </c>
      <c r="B2260" s="68"/>
      <c r="C2260" s="212" t="s">
        <v>49</v>
      </c>
      <c r="D2260" s="213">
        <v>45776</v>
      </c>
      <c r="E2260" s="191" t="s">
        <v>5275</v>
      </c>
      <c r="F2260" s="191" t="s">
        <v>3</v>
      </c>
      <c r="G2260" s="191">
        <v>2281459</v>
      </c>
      <c r="H2260" s="68"/>
      <c r="I2260" s="197" t="s">
        <v>6675</v>
      </c>
      <c r="J2260" s="68"/>
      <c r="K2260" s="68"/>
      <c r="L2260" s="68"/>
      <c r="M2260" s="68"/>
      <c r="N2260" s="348"/>
      <c r="O2260" s="348"/>
      <c r="P2260" s="214">
        <v>0</v>
      </c>
      <c r="Q2260" s="214">
        <v>25</v>
      </c>
      <c r="R2260" s="68" t="s">
        <v>1479</v>
      </c>
      <c r="S2260" s="349"/>
      <c r="T2260" s="272"/>
    </row>
    <row r="2261" spans="1:20" ht="38.25">
      <c r="A2261" s="191">
        <v>526</v>
      </c>
      <c r="B2261" s="68"/>
      <c r="C2261" s="212" t="s">
        <v>1262</v>
      </c>
      <c r="D2261" s="213">
        <v>45776</v>
      </c>
      <c r="E2261" s="191" t="s">
        <v>5276</v>
      </c>
      <c r="F2261" s="191" t="s">
        <v>3</v>
      </c>
      <c r="G2261" s="191">
        <v>2281460</v>
      </c>
      <c r="H2261" s="68"/>
      <c r="I2261" s="197" t="s">
        <v>6676</v>
      </c>
      <c r="J2261" s="68"/>
      <c r="K2261" s="68"/>
      <c r="L2261" s="68"/>
      <c r="M2261" s="68"/>
      <c r="N2261" s="348"/>
      <c r="O2261" s="348"/>
      <c r="P2261" s="214">
        <v>0</v>
      </c>
      <c r="Q2261" s="214">
        <v>4900</v>
      </c>
      <c r="R2261" s="68" t="s">
        <v>1479</v>
      </c>
      <c r="S2261" s="349"/>
      <c r="T2261" s="272"/>
    </row>
    <row r="2262" spans="1:20" ht="51">
      <c r="A2262" s="191">
        <v>163</v>
      </c>
      <c r="B2262" s="68"/>
      <c r="C2262" s="212" t="s">
        <v>78</v>
      </c>
      <c r="D2262" s="213">
        <v>45776</v>
      </c>
      <c r="E2262" s="191" t="s">
        <v>5277</v>
      </c>
      <c r="F2262" s="191" t="s">
        <v>3</v>
      </c>
      <c r="G2262" s="191">
        <v>2281468</v>
      </c>
      <c r="H2262" s="68"/>
      <c r="I2262" s="197" t="s">
        <v>6677</v>
      </c>
      <c r="J2262" s="68"/>
      <c r="K2262" s="68"/>
      <c r="L2262" s="68"/>
      <c r="M2262" s="68"/>
      <c r="N2262" s="348"/>
      <c r="O2262" s="348"/>
      <c r="P2262" s="214">
        <v>0</v>
      </c>
      <c r="Q2262" s="214">
        <v>94.6</v>
      </c>
      <c r="R2262" s="68" t="s">
        <v>1479</v>
      </c>
      <c r="S2262" s="349"/>
      <c r="T2262" s="272"/>
    </row>
    <row r="2263" spans="1:20" ht="51">
      <c r="A2263" s="191">
        <v>383</v>
      </c>
      <c r="B2263" s="68"/>
      <c r="C2263" s="212" t="s">
        <v>1242</v>
      </c>
      <c r="D2263" s="213">
        <v>45776</v>
      </c>
      <c r="E2263" s="191" t="s">
        <v>5278</v>
      </c>
      <c r="F2263" s="191" t="s">
        <v>3</v>
      </c>
      <c r="G2263" s="191">
        <v>2281471</v>
      </c>
      <c r="H2263" s="68"/>
      <c r="I2263" s="197" t="s">
        <v>6678</v>
      </c>
      <c r="J2263" s="68"/>
      <c r="K2263" s="68"/>
      <c r="L2263" s="68"/>
      <c r="M2263" s="68"/>
      <c r="N2263" s="348"/>
      <c r="O2263" s="348"/>
      <c r="P2263" s="214">
        <v>0</v>
      </c>
      <c r="Q2263" s="214">
        <v>127</v>
      </c>
      <c r="R2263" s="68" t="s">
        <v>1479</v>
      </c>
      <c r="S2263" s="349"/>
      <c r="T2263" s="272"/>
    </row>
    <row r="2264" spans="1:20" ht="51">
      <c r="A2264" s="191">
        <v>383</v>
      </c>
      <c r="B2264" s="68"/>
      <c r="C2264" s="212" t="s">
        <v>1242</v>
      </c>
      <c r="D2264" s="213">
        <v>45776</v>
      </c>
      <c r="E2264" s="191" t="s">
        <v>5279</v>
      </c>
      <c r="F2264" s="191" t="s">
        <v>3</v>
      </c>
      <c r="G2264" s="191">
        <v>2281473</v>
      </c>
      <c r="H2264" s="68"/>
      <c r="I2264" s="197" t="s">
        <v>6679</v>
      </c>
      <c r="J2264" s="68"/>
      <c r="K2264" s="68"/>
      <c r="L2264" s="68"/>
      <c r="M2264" s="68"/>
      <c r="N2264" s="348"/>
      <c r="O2264" s="348"/>
      <c r="P2264" s="214">
        <v>0</v>
      </c>
      <c r="Q2264" s="214">
        <v>4210</v>
      </c>
      <c r="R2264" s="68" t="s">
        <v>1479</v>
      </c>
      <c r="S2264" s="349"/>
      <c r="T2264" s="272"/>
    </row>
    <row r="2265" spans="1:20" ht="51">
      <c r="A2265" s="191">
        <v>383</v>
      </c>
      <c r="B2265" s="68"/>
      <c r="C2265" s="212" t="s">
        <v>1242</v>
      </c>
      <c r="D2265" s="213">
        <v>45776</v>
      </c>
      <c r="E2265" s="191" t="s">
        <v>5280</v>
      </c>
      <c r="F2265" s="191" t="s">
        <v>3</v>
      </c>
      <c r="G2265" s="191">
        <v>2281474</v>
      </c>
      <c r="H2265" s="68"/>
      <c r="I2265" s="197" t="s">
        <v>6680</v>
      </c>
      <c r="J2265" s="68"/>
      <c r="K2265" s="68"/>
      <c r="L2265" s="68"/>
      <c r="M2265" s="68"/>
      <c r="N2265" s="348"/>
      <c r="O2265" s="348"/>
      <c r="P2265" s="214">
        <v>0</v>
      </c>
      <c r="Q2265" s="214">
        <v>1981</v>
      </c>
      <c r="R2265" s="68" t="s">
        <v>1479</v>
      </c>
      <c r="S2265" s="349"/>
      <c r="T2265" s="272"/>
    </row>
    <row r="2266" spans="1:20" ht="51">
      <c r="A2266" s="191">
        <v>383</v>
      </c>
      <c r="B2266" s="68"/>
      <c r="C2266" s="212" t="s">
        <v>1242</v>
      </c>
      <c r="D2266" s="213">
        <v>45776</v>
      </c>
      <c r="E2266" s="191" t="s">
        <v>5281</v>
      </c>
      <c r="F2266" s="191" t="s">
        <v>3</v>
      </c>
      <c r="G2266" s="191">
        <v>2281475</v>
      </c>
      <c r="H2266" s="68"/>
      <c r="I2266" s="197" t="s">
        <v>6681</v>
      </c>
      <c r="J2266" s="68"/>
      <c r="K2266" s="68"/>
      <c r="L2266" s="68"/>
      <c r="M2266" s="68"/>
      <c r="N2266" s="348"/>
      <c r="O2266" s="348"/>
      <c r="P2266" s="214">
        <v>0</v>
      </c>
      <c r="Q2266" s="214">
        <v>17.55</v>
      </c>
      <c r="R2266" s="68" t="s">
        <v>1479</v>
      </c>
      <c r="S2266" s="349"/>
      <c r="T2266" s="272"/>
    </row>
    <row r="2267" spans="1:20" ht="51">
      <c r="A2267" s="191">
        <v>383</v>
      </c>
      <c r="B2267" s="68"/>
      <c r="C2267" s="212" t="s">
        <v>1242</v>
      </c>
      <c r="D2267" s="213">
        <v>45776</v>
      </c>
      <c r="E2267" s="191" t="s">
        <v>5282</v>
      </c>
      <c r="F2267" s="191" t="s">
        <v>3</v>
      </c>
      <c r="G2267" s="191">
        <v>2281476</v>
      </c>
      <c r="H2267" s="68"/>
      <c r="I2267" s="197" t="s">
        <v>6682</v>
      </c>
      <c r="J2267" s="68"/>
      <c r="K2267" s="68"/>
      <c r="L2267" s="68"/>
      <c r="M2267" s="68"/>
      <c r="N2267" s="348"/>
      <c r="O2267" s="348"/>
      <c r="P2267" s="214">
        <v>0</v>
      </c>
      <c r="Q2267" s="214">
        <v>4596</v>
      </c>
      <c r="R2267" s="68" t="s">
        <v>1479</v>
      </c>
      <c r="S2267" s="349"/>
      <c r="T2267" s="272"/>
    </row>
    <row r="2268" spans="1:20" ht="51">
      <c r="A2268" s="191">
        <v>383</v>
      </c>
      <c r="B2268" s="68"/>
      <c r="C2268" s="212" t="s">
        <v>1242</v>
      </c>
      <c r="D2268" s="213">
        <v>45776</v>
      </c>
      <c r="E2268" s="191" t="s">
        <v>5283</v>
      </c>
      <c r="F2268" s="191" t="s">
        <v>3</v>
      </c>
      <c r="G2268" s="191">
        <v>2281477</v>
      </c>
      <c r="H2268" s="68"/>
      <c r="I2268" s="197" t="s">
        <v>6683</v>
      </c>
      <c r="J2268" s="68"/>
      <c r="K2268" s="68"/>
      <c r="L2268" s="68"/>
      <c r="M2268" s="68"/>
      <c r="N2268" s="348"/>
      <c r="O2268" s="348"/>
      <c r="P2268" s="214">
        <v>0</v>
      </c>
      <c r="Q2268" s="214">
        <v>3312.5</v>
      </c>
      <c r="R2268" s="68" t="s">
        <v>1479</v>
      </c>
      <c r="S2268" s="349"/>
      <c r="T2268" s="272"/>
    </row>
    <row r="2269" spans="1:20" ht="51">
      <c r="A2269" s="191">
        <v>383</v>
      </c>
      <c r="B2269" s="68"/>
      <c r="C2269" s="212" t="s">
        <v>1242</v>
      </c>
      <c r="D2269" s="213">
        <v>45776</v>
      </c>
      <c r="E2269" s="191" t="s">
        <v>5284</v>
      </c>
      <c r="F2269" s="191" t="s">
        <v>3</v>
      </c>
      <c r="G2269" s="191">
        <v>2281479</v>
      </c>
      <c r="H2269" s="68"/>
      <c r="I2269" s="197" t="s">
        <v>6684</v>
      </c>
      <c r="J2269" s="68"/>
      <c r="K2269" s="68"/>
      <c r="L2269" s="68"/>
      <c r="M2269" s="68"/>
      <c r="N2269" s="348"/>
      <c r="O2269" s="348"/>
      <c r="P2269" s="214">
        <v>0</v>
      </c>
      <c r="Q2269" s="214">
        <v>1913</v>
      </c>
      <c r="R2269" s="68" t="s">
        <v>1479</v>
      </c>
      <c r="S2269" s="349"/>
      <c r="T2269" s="272"/>
    </row>
    <row r="2270" spans="1:20" ht="51">
      <c r="A2270" s="191">
        <v>383</v>
      </c>
      <c r="B2270" s="68"/>
      <c r="C2270" s="212" t="s">
        <v>1242</v>
      </c>
      <c r="D2270" s="213">
        <v>45776</v>
      </c>
      <c r="E2270" s="191" t="s">
        <v>5285</v>
      </c>
      <c r="F2270" s="191" t="s">
        <v>3</v>
      </c>
      <c r="G2270" s="191">
        <v>2281481</v>
      </c>
      <c r="H2270" s="68"/>
      <c r="I2270" s="197" t="s">
        <v>6685</v>
      </c>
      <c r="J2270" s="68"/>
      <c r="K2270" s="68"/>
      <c r="L2270" s="68"/>
      <c r="M2270" s="68"/>
      <c r="N2270" s="348"/>
      <c r="O2270" s="348"/>
      <c r="P2270" s="214">
        <v>0</v>
      </c>
      <c r="Q2270" s="214">
        <v>839</v>
      </c>
      <c r="R2270" s="68" t="s">
        <v>1479</v>
      </c>
      <c r="S2270" s="349"/>
      <c r="T2270" s="272"/>
    </row>
    <row r="2271" spans="1:20" ht="51">
      <c r="A2271" s="191">
        <v>383</v>
      </c>
      <c r="B2271" s="68"/>
      <c r="C2271" s="212" t="s">
        <v>1242</v>
      </c>
      <c r="D2271" s="213">
        <v>45776</v>
      </c>
      <c r="E2271" s="191" t="s">
        <v>5286</v>
      </c>
      <c r="F2271" s="191" t="s">
        <v>3</v>
      </c>
      <c r="G2271" s="191">
        <v>2281482</v>
      </c>
      <c r="H2271" s="68"/>
      <c r="I2271" s="197" t="s">
        <v>3685</v>
      </c>
      <c r="J2271" s="68"/>
      <c r="K2271" s="68"/>
      <c r="L2271" s="68"/>
      <c r="M2271" s="68"/>
      <c r="N2271" s="348"/>
      <c r="O2271" s="348"/>
      <c r="P2271" s="214">
        <v>0</v>
      </c>
      <c r="Q2271" s="214">
        <v>18</v>
      </c>
      <c r="R2271" s="68" t="s">
        <v>1479</v>
      </c>
      <c r="S2271" s="349"/>
      <c r="T2271" s="272"/>
    </row>
    <row r="2272" spans="1:20" ht="51">
      <c r="A2272" s="191">
        <v>383</v>
      </c>
      <c r="B2272" s="68"/>
      <c r="C2272" s="212" t="s">
        <v>1242</v>
      </c>
      <c r="D2272" s="213">
        <v>45776</v>
      </c>
      <c r="E2272" s="191" t="s">
        <v>5287</v>
      </c>
      <c r="F2272" s="191" t="s">
        <v>3</v>
      </c>
      <c r="G2272" s="191">
        <v>2281484</v>
      </c>
      <c r="H2272" s="68"/>
      <c r="I2272" s="197" t="s">
        <v>6686</v>
      </c>
      <c r="J2272" s="68"/>
      <c r="K2272" s="68"/>
      <c r="L2272" s="68"/>
      <c r="M2272" s="68"/>
      <c r="N2272" s="348"/>
      <c r="O2272" s="348"/>
      <c r="P2272" s="214">
        <v>0</v>
      </c>
      <c r="Q2272" s="214">
        <v>4778.5</v>
      </c>
      <c r="R2272" s="68" t="s">
        <v>1479</v>
      </c>
      <c r="S2272" s="349"/>
      <c r="T2272" s="272"/>
    </row>
    <row r="2273" spans="1:20" ht="51">
      <c r="A2273" s="191">
        <v>383</v>
      </c>
      <c r="B2273" s="68"/>
      <c r="C2273" s="212" t="s">
        <v>1242</v>
      </c>
      <c r="D2273" s="213">
        <v>45776</v>
      </c>
      <c r="E2273" s="191" t="s">
        <v>5288</v>
      </c>
      <c r="F2273" s="191" t="s">
        <v>3</v>
      </c>
      <c r="G2273" s="191">
        <v>2281487</v>
      </c>
      <c r="H2273" s="68"/>
      <c r="I2273" s="197" t="s">
        <v>6687</v>
      </c>
      <c r="J2273" s="68"/>
      <c r="K2273" s="68"/>
      <c r="L2273" s="68"/>
      <c r="M2273" s="68"/>
      <c r="N2273" s="348"/>
      <c r="O2273" s="348"/>
      <c r="P2273" s="214">
        <v>0</v>
      </c>
      <c r="Q2273" s="214">
        <v>2784</v>
      </c>
      <c r="R2273" s="68" t="s">
        <v>1479</v>
      </c>
      <c r="S2273" s="349"/>
      <c r="T2273" s="272"/>
    </row>
    <row r="2274" spans="1:20" ht="51">
      <c r="A2274" s="191">
        <v>383</v>
      </c>
      <c r="B2274" s="68"/>
      <c r="C2274" s="212" t="s">
        <v>1242</v>
      </c>
      <c r="D2274" s="213">
        <v>45776</v>
      </c>
      <c r="E2274" s="191" t="s">
        <v>5289</v>
      </c>
      <c r="F2274" s="191" t="s">
        <v>3</v>
      </c>
      <c r="G2274" s="191">
        <v>2281490</v>
      </c>
      <c r="H2274" s="68"/>
      <c r="I2274" s="197" t="s">
        <v>6688</v>
      </c>
      <c r="J2274" s="68"/>
      <c r="K2274" s="68"/>
      <c r="L2274" s="68"/>
      <c r="M2274" s="68"/>
      <c r="N2274" s="348"/>
      <c r="O2274" s="348"/>
      <c r="P2274" s="214">
        <v>0</v>
      </c>
      <c r="Q2274" s="214">
        <v>5985</v>
      </c>
      <c r="R2274" s="68" t="s">
        <v>1479</v>
      </c>
      <c r="S2274" s="349"/>
      <c r="T2274" s="272"/>
    </row>
    <row r="2275" spans="1:20" ht="51">
      <c r="A2275" s="191" t="s">
        <v>550</v>
      </c>
      <c r="B2275" s="68"/>
      <c r="C2275" s="212" t="s">
        <v>589</v>
      </c>
      <c r="D2275" s="213">
        <v>45776</v>
      </c>
      <c r="E2275" s="191" t="s">
        <v>5290</v>
      </c>
      <c r="F2275" s="191" t="s">
        <v>3</v>
      </c>
      <c r="G2275" s="191">
        <v>2281502</v>
      </c>
      <c r="H2275" s="68"/>
      <c r="I2275" s="197" t="s">
        <v>6689</v>
      </c>
      <c r="J2275" s="68"/>
      <c r="K2275" s="68"/>
      <c r="L2275" s="68"/>
      <c r="M2275" s="68"/>
      <c r="N2275" s="348"/>
      <c r="O2275" s="348"/>
      <c r="P2275" s="214">
        <v>0</v>
      </c>
      <c r="Q2275" s="214">
        <v>679.03</v>
      </c>
      <c r="R2275" s="68" t="s">
        <v>1479</v>
      </c>
      <c r="S2275" s="349"/>
      <c r="T2275" s="272"/>
    </row>
    <row r="2276" spans="1:20" ht="51">
      <c r="A2276" s="191">
        <v>383</v>
      </c>
      <c r="B2276" s="68"/>
      <c r="C2276" s="212" t="s">
        <v>1242</v>
      </c>
      <c r="D2276" s="213">
        <v>45776</v>
      </c>
      <c r="E2276" s="191" t="s">
        <v>5291</v>
      </c>
      <c r="F2276" s="191" t="s">
        <v>3</v>
      </c>
      <c r="G2276" s="191">
        <v>2281492</v>
      </c>
      <c r="H2276" s="68"/>
      <c r="I2276" s="197" t="s">
        <v>6690</v>
      </c>
      <c r="J2276" s="68"/>
      <c r="K2276" s="68"/>
      <c r="L2276" s="68"/>
      <c r="M2276" s="68"/>
      <c r="N2276" s="348"/>
      <c r="O2276" s="348"/>
      <c r="P2276" s="214">
        <v>0</v>
      </c>
      <c r="Q2276" s="214">
        <v>3415</v>
      </c>
      <c r="R2276" s="68" t="s">
        <v>1479</v>
      </c>
      <c r="S2276" s="349"/>
      <c r="T2276" s="272"/>
    </row>
    <row r="2277" spans="1:20" ht="51">
      <c r="A2277" s="191">
        <v>383</v>
      </c>
      <c r="B2277" s="68"/>
      <c r="C2277" s="212" t="s">
        <v>1242</v>
      </c>
      <c r="D2277" s="213">
        <v>45776</v>
      </c>
      <c r="E2277" s="191" t="s">
        <v>5292</v>
      </c>
      <c r="F2277" s="191" t="s">
        <v>3</v>
      </c>
      <c r="G2277" s="191">
        <v>2281496</v>
      </c>
      <c r="H2277" s="68"/>
      <c r="I2277" s="197" t="s">
        <v>6691</v>
      </c>
      <c r="J2277" s="68"/>
      <c r="K2277" s="68"/>
      <c r="L2277" s="68"/>
      <c r="M2277" s="68"/>
      <c r="N2277" s="348"/>
      <c r="O2277" s="348"/>
      <c r="P2277" s="214">
        <v>0</v>
      </c>
      <c r="Q2277" s="214">
        <v>17958</v>
      </c>
      <c r="R2277" s="68" t="s">
        <v>1479</v>
      </c>
      <c r="S2277" s="349"/>
      <c r="T2277" s="272"/>
    </row>
    <row r="2278" spans="1:20" ht="51">
      <c r="A2278" s="191">
        <v>383</v>
      </c>
      <c r="B2278" s="68"/>
      <c r="C2278" s="212" t="s">
        <v>1242</v>
      </c>
      <c r="D2278" s="213">
        <v>45776</v>
      </c>
      <c r="E2278" s="191" t="s">
        <v>5293</v>
      </c>
      <c r="F2278" s="191" t="s">
        <v>3</v>
      </c>
      <c r="G2278" s="191">
        <v>2281499</v>
      </c>
      <c r="H2278" s="68"/>
      <c r="I2278" s="197" t="s">
        <v>6692</v>
      </c>
      <c r="J2278" s="68"/>
      <c r="K2278" s="68"/>
      <c r="L2278" s="68"/>
      <c r="M2278" s="68"/>
      <c r="N2278" s="348"/>
      <c r="O2278" s="348"/>
      <c r="P2278" s="214">
        <v>0</v>
      </c>
      <c r="Q2278" s="214">
        <v>9787</v>
      </c>
      <c r="R2278" s="68" t="s">
        <v>1479</v>
      </c>
      <c r="S2278" s="349"/>
      <c r="T2278" s="272"/>
    </row>
    <row r="2279" spans="1:20" ht="51">
      <c r="A2279" s="191">
        <v>287</v>
      </c>
      <c r="B2279" s="68"/>
      <c r="C2279" s="212" t="s">
        <v>116</v>
      </c>
      <c r="D2279" s="213">
        <v>45776</v>
      </c>
      <c r="E2279" s="191" t="s">
        <v>5294</v>
      </c>
      <c r="F2279" s="191" t="s">
        <v>3</v>
      </c>
      <c r="G2279" s="191">
        <v>2281506</v>
      </c>
      <c r="H2279" s="68"/>
      <c r="I2279" s="197" t="s">
        <v>6693</v>
      </c>
      <c r="J2279" s="68"/>
      <c r="K2279" s="68"/>
      <c r="L2279" s="68"/>
      <c r="M2279" s="68"/>
      <c r="N2279" s="348"/>
      <c r="O2279" s="348"/>
      <c r="P2279" s="214">
        <v>0</v>
      </c>
      <c r="Q2279" s="214">
        <v>1103</v>
      </c>
      <c r="R2279" s="68" t="s">
        <v>1479</v>
      </c>
      <c r="S2279" s="349"/>
      <c r="T2279" s="272"/>
    </row>
    <row r="2280" spans="1:20" ht="51">
      <c r="A2280" s="191">
        <v>599</v>
      </c>
      <c r="B2280" s="68"/>
      <c r="C2280" s="212" t="s">
        <v>1245</v>
      </c>
      <c r="D2280" s="213">
        <v>45776</v>
      </c>
      <c r="E2280" s="191" t="s">
        <v>5295</v>
      </c>
      <c r="F2280" s="191" t="s">
        <v>3</v>
      </c>
      <c r="G2280" s="191">
        <v>2281521</v>
      </c>
      <c r="H2280" s="68"/>
      <c r="I2280" s="197" t="s">
        <v>6694</v>
      </c>
      <c r="J2280" s="68"/>
      <c r="K2280" s="68"/>
      <c r="L2280" s="68"/>
      <c r="M2280" s="68"/>
      <c r="N2280" s="348"/>
      <c r="O2280" s="348"/>
      <c r="P2280" s="214">
        <v>0</v>
      </c>
      <c r="Q2280" s="214">
        <v>220.22</v>
      </c>
      <c r="R2280" s="68" t="s">
        <v>1479</v>
      </c>
      <c r="S2280" s="349"/>
      <c r="T2280" s="272"/>
    </row>
    <row r="2281" spans="1:20" ht="51">
      <c r="A2281" s="191">
        <v>599</v>
      </c>
      <c r="B2281" s="68"/>
      <c r="C2281" s="212" t="s">
        <v>1245</v>
      </c>
      <c r="D2281" s="213">
        <v>45776</v>
      </c>
      <c r="E2281" s="191" t="s">
        <v>5296</v>
      </c>
      <c r="F2281" s="191" t="s">
        <v>3</v>
      </c>
      <c r="G2281" s="191">
        <v>2281524</v>
      </c>
      <c r="H2281" s="68"/>
      <c r="I2281" s="197" t="s">
        <v>6695</v>
      </c>
      <c r="J2281" s="68"/>
      <c r="K2281" s="68"/>
      <c r="L2281" s="68"/>
      <c r="M2281" s="68"/>
      <c r="N2281" s="348"/>
      <c r="O2281" s="348"/>
      <c r="P2281" s="214">
        <v>0</v>
      </c>
      <c r="Q2281" s="214">
        <v>113.62</v>
      </c>
      <c r="R2281" s="68" t="s">
        <v>1479</v>
      </c>
      <c r="S2281" s="349"/>
      <c r="T2281" s="272"/>
    </row>
    <row r="2282" spans="1:20" ht="51">
      <c r="A2282" s="191">
        <v>41</v>
      </c>
      <c r="B2282" s="68"/>
      <c r="C2282" s="212" t="s">
        <v>44</v>
      </c>
      <c r="D2282" s="213">
        <v>45776</v>
      </c>
      <c r="E2282" s="191" t="s">
        <v>5297</v>
      </c>
      <c r="F2282" s="191" t="s">
        <v>3</v>
      </c>
      <c r="G2282" s="191">
        <v>2281529</v>
      </c>
      <c r="H2282" s="68"/>
      <c r="I2282" s="197" t="s">
        <v>6696</v>
      </c>
      <c r="J2282" s="68"/>
      <c r="K2282" s="68"/>
      <c r="L2282" s="68"/>
      <c r="M2282" s="68"/>
      <c r="N2282" s="348"/>
      <c r="O2282" s="348"/>
      <c r="P2282" s="214">
        <v>0</v>
      </c>
      <c r="Q2282" s="214">
        <v>147.06</v>
      </c>
      <c r="R2282" s="68" t="s">
        <v>1479</v>
      </c>
      <c r="S2282" s="349"/>
      <c r="T2282" s="272"/>
    </row>
    <row r="2283" spans="1:20" ht="51">
      <c r="A2283" s="191">
        <v>46</v>
      </c>
      <c r="B2283" s="68"/>
      <c r="C2283" s="212" t="s">
        <v>1367</v>
      </c>
      <c r="D2283" s="213">
        <v>45776</v>
      </c>
      <c r="E2283" s="191" t="s">
        <v>5298</v>
      </c>
      <c r="F2283" s="191" t="s">
        <v>3</v>
      </c>
      <c r="G2283" s="191">
        <v>2281532</v>
      </c>
      <c r="H2283" s="68"/>
      <c r="I2283" s="197" t="s">
        <v>6697</v>
      </c>
      <c r="J2283" s="68"/>
      <c r="K2283" s="68"/>
      <c r="L2283" s="68"/>
      <c r="M2283" s="68"/>
      <c r="N2283" s="348"/>
      <c r="O2283" s="348"/>
      <c r="P2283" s="214">
        <v>0</v>
      </c>
      <c r="Q2283" s="214">
        <v>830</v>
      </c>
      <c r="R2283" s="68" t="s">
        <v>1479</v>
      </c>
      <c r="S2283" s="349"/>
      <c r="T2283" s="272"/>
    </row>
    <row r="2284" spans="1:20" ht="38.25">
      <c r="A2284" s="191">
        <v>514</v>
      </c>
      <c r="B2284" s="68"/>
      <c r="C2284" s="212" t="s">
        <v>161</v>
      </c>
      <c r="D2284" s="213">
        <v>45776</v>
      </c>
      <c r="E2284" s="191" t="s">
        <v>5299</v>
      </c>
      <c r="F2284" s="191" t="s">
        <v>3</v>
      </c>
      <c r="G2284" s="191">
        <v>2281570</v>
      </c>
      <c r="H2284" s="68"/>
      <c r="I2284" s="197" t="s">
        <v>6698</v>
      </c>
      <c r="J2284" s="68"/>
      <c r="K2284" s="68"/>
      <c r="L2284" s="68"/>
      <c r="M2284" s="68"/>
      <c r="N2284" s="348"/>
      <c r="O2284" s="348"/>
      <c r="P2284" s="214">
        <v>0</v>
      </c>
      <c r="Q2284" s="214">
        <v>477.48</v>
      </c>
      <c r="R2284" s="68" t="s">
        <v>1479</v>
      </c>
      <c r="S2284" s="349"/>
      <c r="T2284" s="272"/>
    </row>
    <row r="2285" spans="1:20" ht="38.25">
      <c r="A2285" s="191">
        <v>514</v>
      </c>
      <c r="B2285" s="68"/>
      <c r="C2285" s="212" t="s">
        <v>161</v>
      </c>
      <c r="D2285" s="213">
        <v>45776</v>
      </c>
      <c r="E2285" s="191" t="s">
        <v>5300</v>
      </c>
      <c r="F2285" s="191" t="s">
        <v>3</v>
      </c>
      <c r="G2285" s="191">
        <v>2281576</v>
      </c>
      <c r="H2285" s="68"/>
      <c r="I2285" s="197" t="s">
        <v>6699</v>
      </c>
      <c r="J2285" s="68"/>
      <c r="K2285" s="68"/>
      <c r="L2285" s="68"/>
      <c r="M2285" s="68"/>
      <c r="N2285" s="348"/>
      <c r="O2285" s="348"/>
      <c r="P2285" s="214">
        <v>0</v>
      </c>
      <c r="Q2285" s="214">
        <v>10</v>
      </c>
      <c r="R2285" s="68" t="s">
        <v>1479</v>
      </c>
      <c r="S2285" s="349"/>
      <c r="T2285" s="272"/>
    </row>
    <row r="2286" spans="1:20" ht="38.25">
      <c r="A2286" s="191">
        <v>514</v>
      </c>
      <c r="B2286" s="68"/>
      <c r="C2286" s="212" t="s">
        <v>161</v>
      </c>
      <c r="D2286" s="213">
        <v>45776</v>
      </c>
      <c r="E2286" s="191" t="s">
        <v>5301</v>
      </c>
      <c r="F2286" s="191" t="s">
        <v>3</v>
      </c>
      <c r="G2286" s="191">
        <v>2281577</v>
      </c>
      <c r="H2286" s="68"/>
      <c r="I2286" s="197" t="s">
        <v>6699</v>
      </c>
      <c r="J2286" s="68"/>
      <c r="K2286" s="68"/>
      <c r="L2286" s="68"/>
      <c r="M2286" s="68"/>
      <c r="N2286" s="348"/>
      <c r="O2286" s="348"/>
      <c r="P2286" s="214">
        <v>0</v>
      </c>
      <c r="Q2286" s="214">
        <v>164.3</v>
      </c>
      <c r="R2286" s="68" t="s">
        <v>1479</v>
      </c>
      <c r="S2286" s="349"/>
      <c r="T2286" s="272"/>
    </row>
    <row r="2287" spans="1:20" ht="63.75">
      <c r="A2287" s="191">
        <v>86</v>
      </c>
      <c r="B2287" s="68"/>
      <c r="C2287" s="212" t="s">
        <v>50</v>
      </c>
      <c r="D2287" s="213">
        <v>45776</v>
      </c>
      <c r="E2287" s="191" t="s">
        <v>5302</v>
      </c>
      <c r="F2287" s="191" t="s">
        <v>3</v>
      </c>
      <c r="G2287" s="191">
        <v>2281589</v>
      </c>
      <c r="H2287" s="68"/>
      <c r="I2287" s="197" t="s">
        <v>6700</v>
      </c>
      <c r="J2287" s="68"/>
      <c r="K2287" s="68"/>
      <c r="L2287" s="68"/>
      <c r="M2287" s="68"/>
      <c r="N2287" s="348"/>
      <c r="O2287" s="348"/>
      <c r="P2287" s="214">
        <v>0</v>
      </c>
      <c r="Q2287" s="214">
        <v>81799.740000000005</v>
      </c>
      <c r="R2287" s="68" t="s">
        <v>1479</v>
      </c>
      <c r="S2287" s="349"/>
      <c r="T2287" s="272"/>
    </row>
    <row r="2288" spans="1:20" ht="51">
      <c r="A2288" s="191">
        <v>190</v>
      </c>
      <c r="B2288" s="68"/>
      <c r="C2288" s="212" t="s">
        <v>82</v>
      </c>
      <c r="D2288" s="213">
        <v>45776</v>
      </c>
      <c r="E2288" s="191" t="s">
        <v>5303</v>
      </c>
      <c r="F2288" s="191" t="s">
        <v>3</v>
      </c>
      <c r="G2288" s="191">
        <v>2281594</v>
      </c>
      <c r="H2288" s="68"/>
      <c r="I2288" s="197" t="s">
        <v>6701</v>
      </c>
      <c r="J2288" s="68"/>
      <c r="K2288" s="68"/>
      <c r="L2288" s="68"/>
      <c r="M2288" s="68"/>
      <c r="N2288" s="348"/>
      <c r="O2288" s="348"/>
      <c r="P2288" s="214">
        <v>0</v>
      </c>
      <c r="Q2288" s="214">
        <v>7190.56</v>
      </c>
      <c r="R2288" s="68" t="s">
        <v>1479</v>
      </c>
      <c r="S2288" s="349"/>
      <c r="T2288" s="272"/>
    </row>
    <row r="2289" spans="1:20" ht="38.25">
      <c r="A2289" s="191">
        <v>46</v>
      </c>
      <c r="B2289" s="68"/>
      <c r="C2289" s="212" t="s">
        <v>1367</v>
      </c>
      <c r="D2289" s="213">
        <v>45776</v>
      </c>
      <c r="E2289" s="191" t="s">
        <v>5304</v>
      </c>
      <c r="F2289" s="191" t="s">
        <v>3</v>
      </c>
      <c r="G2289" s="191">
        <v>2281628</v>
      </c>
      <c r="H2289" s="68"/>
      <c r="I2289" s="197" t="s">
        <v>6702</v>
      </c>
      <c r="J2289" s="68"/>
      <c r="K2289" s="68"/>
      <c r="L2289" s="68"/>
      <c r="M2289" s="68"/>
      <c r="N2289" s="348"/>
      <c r="O2289" s="348"/>
      <c r="P2289" s="214">
        <v>0</v>
      </c>
      <c r="Q2289" s="214">
        <v>2500</v>
      </c>
      <c r="R2289" s="68" t="s">
        <v>1479</v>
      </c>
      <c r="S2289" s="349"/>
      <c r="T2289" s="272"/>
    </row>
    <row r="2290" spans="1:20" ht="63.75">
      <c r="A2290" s="191" t="s">
        <v>550</v>
      </c>
      <c r="B2290" s="68"/>
      <c r="C2290" s="212" t="s">
        <v>589</v>
      </c>
      <c r="D2290" s="213">
        <v>45776</v>
      </c>
      <c r="E2290" s="191" t="s">
        <v>5305</v>
      </c>
      <c r="F2290" s="191" t="s">
        <v>3</v>
      </c>
      <c r="G2290" s="191">
        <v>2281652</v>
      </c>
      <c r="H2290" s="68"/>
      <c r="I2290" s="197" t="s">
        <v>6703</v>
      </c>
      <c r="J2290" s="68"/>
      <c r="K2290" s="68"/>
      <c r="L2290" s="68"/>
      <c r="M2290" s="68"/>
      <c r="N2290" s="348"/>
      <c r="O2290" s="348"/>
      <c r="P2290" s="214">
        <v>0</v>
      </c>
      <c r="Q2290" s="214">
        <v>13437.98</v>
      </c>
      <c r="R2290" s="68" t="s">
        <v>1479</v>
      </c>
      <c r="S2290" s="349"/>
      <c r="T2290" s="272"/>
    </row>
    <row r="2291" spans="1:20" ht="51">
      <c r="A2291" s="191">
        <v>16</v>
      </c>
      <c r="B2291" s="68"/>
      <c r="C2291" s="212" t="s">
        <v>40</v>
      </c>
      <c r="D2291" s="213">
        <v>45776</v>
      </c>
      <c r="E2291" s="191" t="s">
        <v>5306</v>
      </c>
      <c r="F2291" s="191" t="s">
        <v>3</v>
      </c>
      <c r="G2291" s="191">
        <v>2281685</v>
      </c>
      <c r="H2291" s="68"/>
      <c r="I2291" s="197" t="s">
        <v>6704</v>
      </c>
      <c r="J2291" s="68"/>
      <c r="K2291" s="68"/>
      <c r="L2291" s="68"/>
      <c r="M2291" s="68"/>
      <c r="N2291" s="348"/>
      <c r="O2291" s="348"/>
      <c r="P2291" s="214">
        <v>0</v>
      </c>
      <c r="Q2291" s="214">
        <v>371.43</v>
      </c>
      <c r="R2291" s="68" t="s">
        <v>1479</v>
      </c>
      <c r="S2291" s="349"/>
      <c r="T2291" s="272"/>
    </row>
    <row r="2292" spans="1:20" ht="51">
      <c r="A2292" s="191">
        <v>206</v>
      </c>
      <c r="B2292" s="68"/>
      <c r="C2292" s="212" t="s">
        <v>87</v>
      </c>
      <c r="D2292" s="213">
        <v>45776</v>
      </c>
      <c r="E2292" s="191" t="s">
        <v>5307</v>
      </c>
      <c r="F2292" s="191" t="s">
        <v>3</v>
      </c>
      <c r="G2292" s="191">
        <v>2281454</v>
      </c>
      <c r="H2292" s="68"/>
      <c r="I2292" s="197" t="s">
        <v>6705</v>
      </c>
      <c r="J2292" s="68"/>
      <c r="K2292" s="68"/>
      <c r="L2292" s="68"/>
      <c r="M2292" s="68"/>
      <c r="N2292" s="348"/>
      <c r="O2292" s="348"/>
      <c r="P2292" s="214">
        <v>0</v>
      </c>
      <c r="Q2292" s="214">
        <v>5</v>
      </c>
      <c r="R2292" s="68" t="s">
        <v>1479</v>
      </c>
      <c r="S2292" s="349"/>
      <c r="T2292" s="272"/>
    </row>
    <row r="2293" spans="1:20" ht="51">
      <c r="A2293" s="191" t="s">
        <v>541</v>
      </c>
      <c r="B2293" s="68"/>
      <c r="C2293" s="212" t="s">
        <v>590</v>
      </c>
      <c r="D2293" s="213">
        <v>45776</v>
      </c>
      <c r="E2293" s="191" t="s">
        <v>5308</v>
      </c>
      <c r="F2293" s="191" t="s">
        <v>3</v>
      </c>
      <c r="G2293" s="191">
        <v>2281486</v>
      </c>
      <c r="H2293" s="68"/>
      <c r="I2293" s="197" t="s">
        <v>6706</v>
      </c>
      <c r="J2293" s="68"/>
      <c r="K2293" s="68"/>
      <c r="L2293" s="68"/>
      <c r="M2293" s="68"/>
      <c r="N2293" s="348"/>
      <c r="O2293" s="348"/>
      <c r="P2293" s="214">
        <v>0</v>
      </c>
      <c r="Q2293" s="214">
        <v>2586.0100000000002</v>
      </c>
      <c r="R2293" s="68" t="s">
        <v>1479</v>
      </c>
      <c r="S2293" s="349"/>
      <c r="T2293" s="272"/>
    </row>
    <row r="2294" spans="1:20" ht="51">
      <c r="A2294" s="191">
        <v>15</v>
      </c>
      <c r="B2294" s="68"/>
      <c r="C2294" s="212" t="s">
        <v>39</v>
      </c>
      <c r="D2294" s="213">
        <v>45776</v>
      </c>
      <c r="E2294" s="191" t="s">
        <v>5309</v>
      </c>
      <c r="F2294" s="191" t="s">
        <v>3</v>
      </c>
      <c r="G2294" s="191">
        <v>2281478</v>
      </c>
      <c r="H2294" s="68"/>
      <c r="I2294" s="197" t="s">
        <v>6707</v>
      </c>
      <c r="J2294" s="68"/>
      <c r="K2294" s="68"/>
      <c r="L2294" s="68"/>
      <c r="M2294" s="68"/>
      <c r="N2294" s="348"/>
      <c r="O2294" s="348"/>
      <c r="P2294" s="214">
        <v>0</v>
      </c>
      <c r="Q2294" s="214">
        <v>437.29</v>
      </c>
      <c r="R2294" s="68" t="s">
        <v>1479</v>
      </c>
      <c r="S2294" s="349"/>
      <c r="T2294" s="272"/>
    </row>
    <row r="2295" spans="1:20" ht="51">
      <c r="A2295" s="191">
        <v>15</v>
      </c>
      <c r="B2295" s="68"/>
      <c r="C2295" s="212" t="s">
        <v>39</v>
      </c>
      <c r="D2295" s="213">
        <v>45776</v>
      </c>
      <c r="E2295" s="191" t="s">
        <v>5310</v>
      </c>
      <c r="F2295" s="191" t="s">
        <v>3</v>
      </c>
      <c r="G2295" s="191">
        <v>2281480</v>
      </c>
      <c r="H2295" s="68"/>
      <c r="I2295" s="197" t="s">
        <v>6708</v>
      </c>
      <c r="J2295" s="68"/>
      <c r="K2295" s="68"/>
      <c r="L2295" s="68"/>
      <c r="M2295" s="68"/>
      <c r="N2295" s="348"/>
      <c r="O2295" s="348"/>
      <c r="P2295" s="214">
        <v>0</v>
      </c>
      <c r="Q2295" s="214">
        <v>904.28</v>
      </c>
      <c r="R2295" s="68" t="s">
        <v>1479</v>
      </c>
      <c r="S2295" s="349"/>
      <c r="T2295" s="272"/>
    </row>
    <row r="2296" spans="1:20" ht="51">
      <c r="A2296" s="191" t="s">
        <v>541</v>
      </c>
      <c r="B2296" s="68"/>
      <c r="C2296" s="212" t="s">
        <v>590</v>
      </c>
      <c r="D2296" s="213">
        <v>45776</v>
      </c>
      <c r="E2296" s="191" t="s">
        <v>5311</v>
      </c>
      <c r="F2296" s="191" t="s">
        <v>3</v>
      </c>
      <c r="G2296" s="191">
        <v>2281485</v>
      </c>
      <c r="H2296" s="68"/>
      <c r="I2296" s="197" t="s">
        <v>6709</v>
      </c>
      <c r="J2296" s="68"/>
      <c r="K2296" s="68"/>
      <c r="L2296" s="68"/>
      <c r="M2296" s="68"/>
      <c r="N2296" s="348"/>
      <c r="O2296" s="348"/>
      <c r="P2296" s="214">
        <v>0</v>
      </c>
      <c r="Q2296" s="214">
        <v>99477.25</v>
      </c>
      <c r="R2296" s="68" t="s">
        <v>1479</v>
      </c>
      <c r="S2296" s="349"/>
      <c r="T2296" s="272"/>
    </row>
    <row r="2297" spans="1:20" ht="51">
      <c r="A2297" s="191" t="s">
        <v>541</v>
      </c>
      <c r="B2297" s="68"/>
      <c r="C2297" s="212" t="s">
        <v>590</v>
      </c>
      <c r="D2297" s="213">
        <v>45776</v>
      </c>
      <c r="E2297" s="191" t="s">
        <v>5312</v>
      </c>
      <c r="F2297" s="191" t="s">
        <v>3</v>
      </c>
      <c r="G2297" s="191">
        <v>2281488</v>
      </c>
      <c r="H2297" s="68"/>
      <c r="I2297" s="197" t="s">
        <v>6710</v>
      </c>
      <c r="J2297" s="68"/>
      <c r="K2297" s="68"/>
      <c r="L2297" s="68"/>
      <c r="M2297" s="68"/>
      <c r="N2297" s="348"/>
      <c r="O2297" s="348"/>
      <c r="P2297" s="214">
        <v>0</v>
      </c>
      <c r="Q2297" s="214">
        <v>39686.99</v>
      </c>
      <c r="R2297" s="68" t="s">
        <v>1479</v>
      </c>
      <c r="S2297" s="349"/>
      <c r="T2297" s="272"/>
    </row>
    <row r="2298" spans="1:20" ht="51">
      <c r="A2298" s="191" t="s">
        <v>541</v>
      </c>
      <c r="B2298" s="68"/>
      <c r="C2298" s="212" t="s">
        <v>590</v>
      </c>
      <c r="D2298" s="213">
        <v>45776</v>
      </c>
      <c r="E2298" s="191" t="s">
        <v>5313</v>
      </c>
      <c r="F2298" s="191" t="s">
        <v>3</v>
      </c>
      <c r="G2298" s="191">
        <v>2281491</v>
      </c>
      <c r="H2298" s="68"/>
      <c r="I2298" s="197" t="s">
        <v>6711</v>
      </c>
      <c r="J2298" s="68"/>
      <c r="K2298" s="68"/>
      <c r="L2298" s="68"/>
      <c r="M2298" s="68"/>
      <c r="N2298" s="348"/>
      <c r="O2298" s="348"/>
      <c r="P2298" s="214">
        <v>0</v>
      </c>
      <c r="Q2298" s="214">
        <v>140466.68</v>
      </c>
      <c r="R2298" s="68" t="s">
        <v>1479</v>
      </c>
      <c r="S2298" s="349"/>
      <c r="T2298" s="272"/>
    </row>
    <row r="2299" spans="1:20" ht="51">
      <c r="A2299" s="191" t="s">
        <v>541</v>
      </c>
      <c r="B2299" s="68"/>
      <c r="C2299" s="212" t="s">
        <v>590</v>
      </c>
      <c r="D2299" s="213">
        <v>45776</v>
      </c>
      <c r="E2299" s="191" t="s">
        <v>5314</v>
      </c>
      <c r="F2299" s="191" t="s">
        <v>3</v>
      </c>
      <c r="G2299" s="191">
        <v>2281494</v>
      </c>
      <c r="H2299" s="68"/>
      <c r="I2299" s="197" t="s">
        <v>6712</v>
      </c>
      <c r="J2299" s="68"/>
      <c r="K2299" s="68"/>
      <c r="L2299" s="68"/>
      <c r="M2299" s="68"/>
      <c r="N2299" s="348"/>
      <c r="O2299" s="348"/>
      <c r="P2299" s="214">
        <v>0</v>
      </c>
      <c r="Q2299" s="214">
        <v>20999.48</v>
      </c>
      <c r="R2299" s="68" t="s">
        <v>1479</v>
      </c>
      <c r="S2299" s="349"/>
      <c r="T2299" s="272"/>
    </row>
    <row r="2300" spans="1:20" ht="51">
      <c r="A2300" s="191" t="s">
        <v>541</v>
      </c>
      <c r="B2300" s="68"/>
      <c r="C2300" s="212" t="s">
        <v>590</v>
      </c>
      <c r="D2300" s="213">
        <v>45776</v>
      </c>
      <c r="E2300" s="191" t="s">
        <v>5315</v>
      </c>
      <c r="F2300" s="191" t="s">
        <v>3</v>
      </c>
      <c r="G2300" s="191">
        <v>2281495</v>
      </c>
      <c r="H2300" s="68"/>
      <c r="I2300" s="197" t="s">
        <v>6713</v>
      </c>
      <c r="J2300" s="68"/>
      <c r="K2300" s="68"/>
      <c r="L2300" s="68"/>
      <c r="M2300" s="68"/>
      <c r="N2300" s="348"/>
      <c r="O2300" s="348"/>
      <c r="P2300" s="214">
        <v>0</v>
      </c>
      <c r="Q2300" s="214">
        <v>60843.95</v>
      </c>
      <c r="R2300" s="68" t="s">
        <v>1479</v>
      </c>
      <c r="S2300" s="349"/>
      <c r="T2300" s="272"/>
    </row>
    <row r="2301" spans="1:20" ht="51">
      <c r="A2301" s="191" t="s">
        <v>541</v>
      </c>
      <c r="B2301" s="68"/>
      <c r="C2301" s="212" t="s">
        <v>590</v>
      </c>
      <c r="D2301" s="213">
        <v>45776</v>
      </c>
      <c r="E2301" s="191" t="s">
        <v>5316</v>
      </c>
      <c r="F2301" s="191" t="s">
        <v>3</v>
      </c>
      <c r="G2301" s="191">
        <v>2281497</v>
      </c>
      <c r="H2301" s="68"/>
      <c r="I2301" s="197" t="s">
        <v>6714</v>
      </c>
      <c r="J2301" s="68"/>
      <c r="K2301" s="68"/>
      <c r="L2301" s="68"/>
      <c r="M2301" s="68"/>
      <c r="N2301" s="348"/>
      <c r="O2301" s="348"/>
      <c r="P2301" s="214">
        <v>0</v>
      </c>
      <c r="Q2301" s="214">
        <v>434589.05</v>
      </c>
      <c r="R2301" s="68" t="s">
        <v>1479</v>
      </c>
      <c r="S2301" s="349"/>
      <c r="T2301" s="272"/>
    </row>
    <row r="2302" spans="1:20" ht="51">
      <c r="A2302" s="191">
        <v>591</v>
      </c>
      <c r="B2302" s="68"/>
      <c r="C2302" s="212" t="s">
        <v>670</v>
      </c>
      <c r="D2302" s="213">
        <v>45776</v>
      </c>
      <c r="E2302" s="191" t="s">
        <v>5317</v>
      </c>
      <c r="F2302" s="191" t="s">
        <v>3</v>
      </c>
      <c r="G2302" s="191">
        <v>2281503</v>
      </c>
      <c r="H2302" s="68"/>
      <c r="I2302" s="197" t="s">
        <v>6715</v>
      </c>
      <c r="J2302" s="68"/>
      <c r="K2302" s="68"/>
      <c r="L2302" s="68"/>
      <c r="M2302" s="68"/>
      <c r="N2302" s="348"/>
      <c r="O2302" s="348"/>
      <c r="P2302" s="214">
        <v>0</v>
      </c>
      <c r="Q2302" s="214">
        <v>313308.94</v>
      </c>
      <c r="R2302" s="68" t="s">
        <v>1479</v>
      </c>
      <c r="S2302" s="349"/>
      <c r="T2302" s="272"/>
    </row>
    <row r="2303" spans="1:20" ht="51">
      <c r="A2303" s="191">
        <v>591</v>
      </c>
      <c r="B2303" s="68"/>
      <c r="C2303" s="212" t="s">
        <v>670</v>
      </c>
      <c r="D2303" s="213">
        <v>45776</v>
      </c>
      <c r="E2303" s="191" t="s">
        <v>5318</v>
      </c>
      <c r="F2303" s="191" t="s">
        <v>3</v>
      </c>
      <c r="G2303" s="191">
        <v>2281504</v>
      </c>
      <c r="H2303" s="68"/>
      <c r="I2303" s="197" t="s">
        <v>6716</v>
      </c>
      <c r="J2303" s="68"/>
      <c r="K2303" s="68"/>
      <c r="L2303" s="68"/>
      <c r="M2303" s="68"/>
      <c r="N2303" s="348"/>
      <c r="O2303" s="348"/>
      <c r="P2303" s="214">
        <v>0</v>
      </c>
      <c r="Q2303" s="214">
        <v>1232</v>
      </c>
      <c r="R2303" s="68" t="s">
        <v>1479</v>
      </c>
      <c r="S2303" s="349"/>
      <c r="T2303" s="272"/>
    </row>
    <row r="2304" spans="1:20" ht="51">
      <c r="A2304" s="191">
        <v>591</v>
      </c>
      <c r="B2304" s="68"/>
      <c r="C2304" s="212" t="s">
        <v>670</v>
      </c>
      <c r="D2304" s="213">
        <v>45776</v>
      </c>
      <c r="E2304" s="191" t="s">
        <v>5319</v>
      </c>
      <c r="F2304" s="191" t="s">
        <v>3</v>
      </c>
      <c r="G2304" s="191">
        <v>2281507</v>
      </c>
      <c r="H2304" s="68"/>
      <c r="I2304" s="197" t="s">
        <v>6717</v>
      </c>
      <c r="J2304" s="68"/>
      <c r="K2304" s="68"/>
      <c r="L2304" s="68"/>
      <c r="M2304" s="68"/>
      <c r="N2304" s="348"/>
      <c r="O2304" s="348"/>
      <c r="P2304" s="214">
        <v>0</v>
      </c>
      <c r="Q2304" s="214">
        <v>939367.17</v>
      </c>
      <c r="R2304" s="68" t="s">
        <v>1479</v>
      </c>
      <c r="S2304" s="349"/>
      <c r="T2304" s="272"/>
    </row>
    <row r="2305" spans="1:20" ht="51">
      <c r="A2305" s="191">
        <v>10</v>
      </c>
      <c r="B2305" s="68"/>
      <c r="C2305" s="212" t="s">
        <v>38</v>
      </c>
      <c r="D2305" s="213">
        <v>45776</v>
      </c>
      <c r="E2305" s="191" t="s">
        <v>5320</v>
      </c>
      <c r="F2305" s="191" t="s">
        <v>3</v>
      </c>
      <c r="G2305" s="191">
        <v>2281510</v>
      </c>
      <c r="H2305" s="68"/>
      <c r="I2305" s="197" t="s">
        <v>6718</v>
      </c>
      <c r="J2305" s="68"/>
      <c r="K2305" s="68"/>
      <c r="L2305" s="68"/>
      <c r="M2305" s="68"/>
      <c r="N2305" s="348"/>
      <c r="O2305" s="348"/>
      <c r="P2305" s="214">
        <v>0</v>
      </c>
      <c r="Q2305" s="214">
        <v>82.1</v>
      </c>
      <c r="R2305" s="68" t="s">
        <v>1479</v>
      </c>
      <c r="S2305" s="349"/>
      <c r="T2305" s="272"/>
    </row>
    <row r="2306" spans="1:20" ht="51">
      <c r="A2306" s="191">
        <v>10</v>
      </c>
      <c r="B2306" s="68"/>
      <c r="C2306" s="212" t="s">
        <v>38</v>
      </c>
      <c r="D2306" s="213">
        <v>45776</v>
      </c>
      <c r="E2306" s="191" t="s">
        <v>5321</v>
      </c>
      <c r="F2306" s="191" t="s">
        <v>3</v>
      </c>
      <c r="G2306" s="191">
        <v>2281512</v>
      </c>
      <c r="H2306" s="68"/>
      <c r="I2306" s="197" t="s">
        <v>6719</v>
      </c>
      <c r="J2306" s="68"/>
      <c r="K2306" s="68"/>
      <c r="L2306" s="68"/>
      <c r="M2306" s="68"/>
      <c r="N2306" s="348"/>
      <c r="O2306" s="348"/>
      <c r="P2306" s="214">
        <v>0</v>
      </c>
      <c r="Q2306" s="214">
        <v>888</v>
      </c>
      <c r="R2306" s="68" t="s">
        <v>1479</v>
      </c>
      <c r="S2306" s="349"/>
      <c r="T2306" s="272"/>
    </row>
    <row r="2307" spans="1:20" ht="63.75">
      <c r="A2307" s="191">
        <v>680</v>
      </c>
      <c r="B2307" s="68"/>
      <c r="C2307" s="212" t="s">
        <v>179</v>
      </c>
      <c r="D2307" s="213">
        <v>45776</v>
      </c>
      <c r="E2307" s="191" t="s">
        <v>5322</v>
      </c>
      <c r="F2307" s="191" t="s">
        <v>3</v>
      </c>
      <c r="G2307" s="191">
        <v>2281523</v>
      </c>
      <c r="H2307" s="68"/>
      <c r="I2307" s="197" t="s">
        <v>6720</v>
      </c>
      <c r="J2307" s="68"/>
      <c r="K2307" s="68"/>
      <c r="L2307" s="68"/>
      <c r="M2307" s="68"/>
      <c r="N2307" s="348"/>
      <c r="O2307" s="348"/>
      <c r="P2307" s="214">
        <v>0</v>
      </c>
      <c r="Q2307" s="214">
        <v>4884.75</v>
      </c>
      <c r="R2307" s="68" t="s">
        <v>1479</v>
      </c>
      <c r="S2307" s="349"/>
      <c r="T2307" s="272"/>
    </row>
    <row r="2308" spans="1:20" ht="51">
      <c r="A2308" s="191">
        <v>41</v>
      </c>
      <c r="B2308" s="68"/>
      <c r="C2308" s="212" t="s">
        <v>44</v>
      </c>
      <c r="D2308" s="213">
        <v>45776</v>
      </c>
      <c r="E2308" s="191" t="s">
        <v>5323</v>
      </c>
      <c r="F2308" s="191" t="s">
        <v>3</v>
      </c>
      <c r="G2308" s="191">
        <v>2281535</v>
      </c>
      <c r="H2308" s="68"/>
      <c r="I2308" s="197" t="s">
        <v>6721</v>
      </c>
      <c r="J2308" s="68"/>
      <c r="K2308" s="68"/>
      <c r="L2308" s="68"/>
      <c r="M2308" s="68"/>
      <c r="N2308" s="348"/>
      <c r="O2308" s="348"/>
      <c r="P2308" s="214">
        <v>0</v>
      </c>
      <c r="Q2308" s="214">
        <v>300</v>
      </c>
      <c r="R2308" s="68" t="s">
        <v>1479</v>
      </c>
      <c r="S2308" s="349"/>
      <c r="T2308" s="272"/>
    </row>
    <row r="2309" spans="1:20" ht="63.75">
      <c r="A2309" s="191">
        <v>597</v>
      </c>
      <c r="B2309" s="68"/>
      <c r="C2309" s="212" t="s">
        <v>673</v>
      </c>
      <c r="D2309" s="213">
        <v>45776</v>
      </c>
      <c r="E2309" s="191" t="s">
        <v>5324</v>
      </c>
      <c r="F2309" s="191" t="s">
        <v>3</v>
      </c>
      <c r="G2309" s="191">
        <v>2281537</v>
      </c>
      <c r="H2309" s="68"/>
      <c r="I2309" s="197" t="s">
        <v>6722</v>
      </c>
      <c r="J2309" s="68"/>
      <c r="K2309" s="68"/>
      <c r="L2309" s="68"/>
      <c r="M2309" s="68"/>
      <c r="N2309" s="348"/>
      <c r="O2309" s="348"/>
      <c r="P2309" s="214">
        <v>0</v>
      </c>
      <c r="Q2309" s="214">
        <v>18956.400000000001</v>
      </c>
      <c r="R2309" s="68" t="s">
        <v>1479</v>
      </c>
      <c r="S2309" s="349"/>
      <c r="T2309" s="272"/>
    </row>
    <row r="2310" spans="1:20" ht="63.75">
      <c r="A2310" s="191">
        <v>294</v>
      </c>
      <c r="B2310" s="68"/>
      <c r="C2310" s="212" t="s">
        <v>122</v>
      </c>
      <c r="D2310" s="213">
        <v>45776</v>
      </c>
      <c r="E2310" s="191" t="s">
        <v>5325</v>
      </c>
      <c r="F2310" s="191" t="s">
        <v>3</v>
      </c>
      <c r="G2310" s="191">
        <v>2281540</v>
      </c>
      <c r="H2310" s="68"/>
      <c r="I2310" s="197" t="s">
        <v>6723</v>
      </c>
      <c r="J2310" s="68"/>
      <c r="K2310" s="68"/>
      <c r="L2310" s="68"/>
      <c r="M2310" s="68"/>
      <c r="N2310" s="348"/>
      <c r="O2310" s="348"/>
      <c r="P2310" s="214">
        <v>0</v>
      </c>
      <c r="Q2310" s="214">
        <v>2601.6</v>
      </c>
      <c r="R2310" s="68" t="s">
        <v>1479</v>
      </c>
      <c r="S2310" s="349"/>
      <c r="T2310" s="272"/>
    </row>
    <row r="2311" spans="1:20" ht="63.75">
      <c r="A2311" s="191" t="s">
        <v>550</v>
      </c>
      <c r="B2311" s="68"/>
      <c r="C2311" s="212" t="s">
        <v>589</v>
      </c>
      <c r="D2311" s="213">
        <v>45776</v>
      </c>
      <c r="E2311" s="191" t="s">
        <v>5326</v>
      </c>
      <c r="F2311" s="191" t="s">
        <v>3</v>
      </c>
      <c r="G2311" s="191">
        <v>2281541</v>
      </c>
      <c r="H2311" s="68"/>
      <c r="I2311" s="197" t="s">
        <v>6724</v>
      </c>
      <c r="J2311" s="68"/>
      <c r="K2311" s="68"/>
      <c r="L2311" s="68"/>
      <c r="M2311" s="68"/>
      <c r="N2311" s="348"/>
      <c r="O2311" s="348"/>
      <c r="P2311" s="214">
        <v>0</v>
      </c>
      <c r="Q2311" s="214">
        <v>922.05</v>
      </c>
      <c r="R2311" s="68" t="s">
        <v>1479</v>
      </c>
      <c r="S2311" s="349"/>
      <c r="T2311" s="272"/>
    </row>
    <row r="2312" spans="1:20" ht="63.75">
      <c r="A2312" s="191">
        <v>862</v>
      </c>
      <c r="B2312" s="68"/>
      <c r="C2312" s="212" t="s">
        <v>187</v>
      </c>
      <c r="D2312" s="213">
        <v>45776</v>
      </c>
      <c r="E2312" s="191" t="s">
        <v>5327</v>
      </c>
      <c r="F2312" s="191" t="s">
        <v>3</v>
      </c>
      <c r="G2312" s="191">
        <v>2281543</v>
      </c>
      <c r="H2312" s="68"/>
      <c r="I2312" s="197" t="s">
        <v>6725</v>
      </c>
      <c r="J2312" s="68"/>
      <c r="K2312" s="68"/>
      <c r="L2312" s="68"/>
      <c r="M2312" s="68"/>
      <c r="N2312" s="348"/>
      <c r="O2312" s="348"/>
      <c r="P2312" s="214">
        <v>0</v>
      </c>
      <c r="Q2312" s="214">
        <v>418.8</v>
      </c>
      <c r="R2312" s="68" t="s">
        <v>1479</v>
      </c>
      <c r="S2312" s="349"/>
      <c r="T2312" s="272"/>
    </row>
    <row r="2313" spans="1:20" ht="63.75">
      <c r="A2313" s="191" t="s">
        <v>550</v>
      </c>
      <c r="B2313" s="68"/>
      <c r="C2313" s="212" t="s">
        <v>589</v>
      </c>
      <c r="D2313" s="213">
        <v>45776</v>
      </c>
      <c r="E2313" s="191" t="s">
        <v>5328</v>
      </c>
      <c r="F2313" s="191" t="s">
        <v>3</v>
      </c>
      <c r="G2313" s="191">
        <v>2281549</v>
      </c>
      <c r="H2313" s="68"/>
      <c r="I2313" s="197" t="s">
        <v>6726</v>
      </c>
      <c r="J2313" s="68"/>
      <c r="K2313" s="68"/>
      <c r="L2313" s="68"/>
      <c r="M2313" s="68"/>
      <c r="N2313" s="348"/>
      <c r="O2313" s="348"/>
      <c r="P2313" s="214">
        <v>0</v>
      </c>
      <c r="Q2313" s="214">
        <v>589.65</v>
      </c>
      <c r="R2313" s="68" t="s">
        <v>1479</v>
      </c>
      <c r="S2313" s="349"/>
      <c r="T2313" s="272"/>
    </row>
    <row r="2314" spans="1:20" ht="63.75">
      <c r="A2314" s="191" t="s">
        <v>550</v>
      </c>
      <c r="B2314" s="68"/>
      <c r="C2314" s="212" t="s">
        <v>589</v>
      </c>
      <c r="D2314" s="213">
        <v>45776</v>
      </c>
      <c r="E2314" s="191" t="s">
        <v>5329</v>
      </c>
      <c r="F2314" s="191" t="s">
        <v>3</v>
      </c>
      <c r="G2314" s="191">
        <v>2281544</v>
      </c>
      <c r="H2314" s="68"/>
      <c r="I2314" s="197" t="s">
        <v>6727</v>
      </c>
      <c r="J2314" s="68"/>
      <c r="K2314" s="68"/>
      <c r="L2314" s="68"/>
      <c r="M2314" s="68"/>
      <c r="N2314" s="348"/>
      <c r="O2314" s="348"/>
      <c r="P2314" s="214">
        <v>0</v>
      </c>
      <c r="Q2314" s="214">
        <v>10549.5</v>
      </c>
      <c r="R2314" s="68" t="s">
        <v>1479</v>
      </c>
      <c r="S2314" s="349"/>
      <c r="T2314" s="272"/>
    </row>
    <row r="2315" spans="1:20" ht="63.75">
      <c r="A2315" s="191">
        <v>155</v>
      </c>
      <c r="B2315" s="68"/>
      <c r="C2315" s="212" t="s">
        <v>75</v>
      </c>
      <c r="D2315" s="213">
        <v>45776</v>
      </c>
      <c r="E2315" s="191" t="s">
        <v>5330</v>
      </c>
      <c r="F2315" s="191" t="s">
        <v>3</v>
      </c>
      <c r="G2315" s="191">
        <v>2281545</v>
      </c>
      <c r="H2315" s="68"/>
      <c r="I2315" s="197" t="s">
        <v>6728</v>
      </c>
      <c r="J2315" s="68"/>
      <c r="K2315" s="68"/>
      <c r="L2315" s="68"/>
      <c r="M2315" s="68"/>
      <c r="N2315" s="348"/>
      <c r="O2315" s="348"/>
      <c r="P2315" s="214">
        <v>0</v>
      </c>
      <c r="Q2315" s="214">
        <v>11699.58</v>
      </c>
      <c r="R2315" s="68" t="s">
        <v>1479</v>
      </c>
      <c r="S2315" s="349"/>
      <c r="T2315" s="272"/>
    </row>
    <row r="2316" spans="1:20" ht="63.75">
      <c r="A2316" s="191">
        <v>373</v>
      </c>
      <c r="B2316" s="68"/>
      <c r="C2316" s="212" t="s">
        <v>605</v>
      </c>
      <c r="D2316" s="213">
        <v>45776</v>
      </c>
      <c r="E2316" s="191" t="s">
        <v>5331</v>
      </c>
      <c r="F2316" s="191" t="s">
        <v>3</v>
      </c>
      <c r="G2316" s="191">
        <v>2281546</v>
      </c>
      <c r="H2316" s="68"/>
      <c r="I2316" s="197" t="s">
        <v>6729</v>
      </c>
      <c r="J2316" s="68"/>
      <c r="K2316" s="68"/>
      <c r="L2316" s="68"/>
      <c r="M2316" s="68"/>
      <c r="N2316" s="348"/>
      <c r="O2316" s="348"/>
      <c r="P2316" s="214">
        <v>0</v>
      </c>
      <c r="Q2316" s="214">
        <v>181.95</v>
      </c>
      <c r="R2316" s="68" t="s">
        <v>1479</v>
      </c>
      <c r="S2316" s="349"/>
      <c r="T2316" s="272"/>
    </row>
    <row r="2317" spans="1:20" ht="63.75">
      <c r="A2317" s="191" t="s">
        <v>550</v>
      </c>
      <c r="B2317" s="68"/>
      <c r="C2317" s="212" t="s">
        <v>589</v>
      </c>
      <c r="D2317" s="213">
        <v>45776</v>
      </c>
      <c r="E2317" s="191" t="s">
        <v>5332</v>
      </c>
      <c r="F2317" s="191" t="s">
        <v>3</v>
      </c>
      <c r="G2317" s="191">
        <v>2281550</v>
      </c>
      <c r="H2317" s="68"/>
      <c r="I2317" s="197" t="s">
        <v>6730</v>
      </c>
      <c r="J2317" s="68"/>
      <c r="K2317" s="68"/>
      <c r="L2317" s="68"/>
      <c r="M2317" s="68"/>
      <c r="N2317" s="348"/>
      <c r="O2317" s="348"/>
      <c r="P2317" s="214">
        <v>0</v>
      </c>
      <c r="Q2317" s="214">
        <v>8423.2800000000007</v>
      </c>
      <c r="R2317" s="68" t="s">
        <v>1479</v>
      </c>
      <c r="S2317" s="349"/>
      <c r="T2317" s="272"/>
    </row>
    <row r="2318" spans="1:20" ht="63.75">
      <c r="A2318" s="191">
        <v>46</v>
      </c>
      <c r="B2318" s="68"/>
      <c r="C2318" s="212" t="s">
        <v>1367</v>
      </c>
      <c r="D2318" s="213">
        <v>45776</v>
      </c>
      <c r="E2318" s="191" t="s">
        <v>5333</v>
      </c>
      <c r="F2318" s="191" t="s">
        <v>3</v>
      </c>
      <c r="G2318" s="191">
        <v>2281552</v>
      </c>
      <c r="H2318" s="68"/>
      <c r="I2318" s="197" t="s">
        <v>6731</v>
      </c>
      <c r="J2318" s="68"/>
      <c r="K2318" s="68"/>
      <c r="L2318" s="68"/>
      <c r="M2318" s="68"/>
      <c r="N2318" s="348"/>
      <c r="O2318" s="348"/>
      <c r="P2318" s="214">
        <v>0</v>
      </c>
      <c r="Q2318" s="214">
        <v>6354.38</v>
      </c>
      <c r="R2318" s="68" t="s">
        <v>1479</v>
      </c>
      <c r="S2318" s="349"/>
      <c r="T2318" s="272"/>
    </row>
    <row r="2319" spans="1:20" ht="63.75">
      <c r="A2319" s="191">
        <v>385</v>
      </c>
      <c r="B2319" s="68"/>
      <c r="C2319" s="212" t="s">
        <v>688</v>
      </c>
      <c r="D2319" s="213">
        <v>45776</v>
      </c>
      <c r="E2319" s="191" t="s">
        <v>5334</v>
      </c>
      <c r="F2319" s="191" t="s">
        <v>3</v>
      </c>
      <c r="G2319" s="191">
        <v>2281554</v>
      </c>
      <c r="H2319" s="68"/>
      <c r="I2319" s="197" t="s">
        <v>6732</v>
      </c>
      <c r="J2319" s="68"/>
      <c r="K2319" s="68"/>
      <c r="L2319" s="68"/>
      <c r="M2319" s="68"/>
      <c r="N2319" s="348"/>
      <c r="O2319" s="348"/>
      <c r="P2319" s="214">
        <v>0</v>
      </c>
      <c r="Q2319" s="214">
        <v>10484.19</v>
      </c>
      <c r="R2319" s="68" t="s">
        <v>1479</v>
      </c>
      <c r="S2319" s="349"/>
      <c r="T2319" s="272"/>
    </row>
    <row r="2320" spans="1:20" ht="38.25">
      <c r="A2320" s="191">
        <v>578</v>
      </c>
      <c r="B2320" s="68"/>
      <c r="C2320" s="212" t="s">
        <v>168</v>
      </c>
      <c r="D2320" s="213">
        <v>45776</v>
      </c>
      <c r="E2320" s="191" t="s">
        <v>5335</v>
      </c>
      <c r="F2320" s="191" t="s">
        <v>3</v>
      </c>
      <c r="G2320" s="191">
        <v>2281582</v>
      </c>
      <c r="H2320" s="68"/>
      <c r="I2320" s="197" t="s">
        <v>6733</v>
      </c>
      <c r="J2320" s="68"/>
      <c r="K2320" s="68"/>
      <c r="L2320" s="68"/>
      <c r="M2320" s="68"/>
      <c r="N2320" s="348"/>
      <c r="O2320" s="348"/>
      <c r="P2320" s="214">
        <v>0</v>
      </c>
      <c r="Q2320" s="214">
        <v>110770.67</v>
      </c>
      <c r="R2320" s="68" t="s">
        <v>1479</v>
      </c>
      <c r="S2320" s="349"/>
      <c r="T2320" s="272"/>
    </row>
    <row r="2321" spans="1:20" ht="63.75">
      <c r="A2321" s="191">
        <v>291</v>
      </c>
      <c r="B2321" s="68"/>
      <c r="C2321" s="212" t="s">
        <v>119</v>
      </c>
      <c r="D2321" s="213">
        <v>45776</v>
      </c>
      <c r="E2321" s="191" t="s">
        <v>5336</v>
      </c>
      <c r="F2321" s="191" t="s">
        <v>10</v>
      </c>
      <c r="G2321" s="191">
        <v>3116755</v>
      </c>
      <c r="H2321" s="68"/>
      <c r="I2321" s="197" t="s">
        <v>6734</v>
      </c>
      <c r="J2321" s="68"/>
      <c r="K2321" s="68"/>
      <c r="L2321" s="68"/>
      <c r="M2321" s="68"/>
      <c r="N2321" s="348"/>
      <c r="O2321" s="348"/>
      <c r="P2321" s="214">
        <v>60</v>
      </c>
      <c r="Q2321" s="214">
        <v>0</v>
      </c>
      <c r="R2321" s="68" t="s">
        <v>1479</v>
      </c>
      <c r="S2321" s="349"/>
      <c r="T2321" s="272"/>
    </row>
    <row r="2322" spans="1:20" ht="89.25">
      <c r="A2322" s="191">
        <v>513</v>
      </c>
      <c r="B2322" s="68"/>
      <c r="C2322" s="212" t="s">
        <v>160</v>
      </c>
      <c r="D2322" s="213">
        <v>45776</v>
      </c>
      <c r="E2322" s="191" t="s">
        <v>5337</v>
      </c>
      <c r="F2322" s="191" t="s">
        <v>10</v>
      </c>
      <c r="G2322" s="191">
        <v>1125572</v>
      </c>
      <c r="H2322" s="68"/>
      <c r="I2322" s="197" t="s">
        <v>6735</v>
      </c>
      <c r="J2322" s="68"/>
      <c r="K2322" s="68"/>
      <c r="L2322" s="68"/>
      <c r="M2322" s="68"/>
      <c r="N2322" s="348"/>
      <c r="O2322" s="348"/>
      <c r="P2322" s="214">
        <v>60</v>
      </c>
      <c r="Q2322" s="214">
        <v>0</v>
      </c>
      <c r="R2322" s="68" t="s">
        <v>1479</v>
      </c>
      <c r="S2322" s="349"/>
      <c r="T2322" s="272"/>
    </row>
    <row r="2323" spans="1:20" ht="51">
      <c r="A2323" s="191">
        <v>513</v>
      </c>
      <c r="B2323" s="68"/>
      <c r="C2323" s="212" t="s">
        <v>160</v>
      </c>
      <c r="D2323" s="213">
        <v>45776</v>
      </c>
      <c r="E2323" s="191" t="s">
        <v>5338</v>
      </c>
      <c r="F2323" s="191" t="s">
        <v>14</v>
      </c>
      <c r="G2323" s="191">
        <v>3116945</v>
      </c>
      <c r="H2323" s="68"/>
      <c r="I2323" s="197" t="s">
        <v>6736</v>
      </c>
      <c r="J2323" s="68"/>
      <c r="K2323" s="68"/>
      <c r="L2323" s="68"/>
      <c r="M2323" s="68"/>
      <c r="N2323" s="348"/>
      <c r="O2323" s="348"/>
      <c r="P2323" s="214">
        <v>60</v>
      </c>
      <c r="Q2323" s="214">
        <v>0</v>
      </c>
      <c r="R2323" s="68" t="s">
        <v>1479</v>
      </c>
      <c r="S2323" s="349"/>
      <c r="T2323" s="272"/>
    </row>
    <row r="2324" spans="1:20" ht="76.5">
      <c r="A2324" s="191">
        <v>513</v>
      </c>
      <c r="B2324" s="68"/>
      <c r="C2324" s="212" t="s">
        <v>160</v>
      </c>
      <c r="D2324" s="213">
        <v>45776</v>
      </c>
      <c r="E2324" s="191" t="s">
        <v>5339</v>
      </c>
      <c r="F2324" s="191" t="s">
        <v>12</v>
      </c>
      <c r="G2324" s="191">
        <v>1125572</v>
      </c>
      <c r="H2324" s="68"/>
      <c r="I2324" s="197" t="s">
        <v>6737</v>
      </c>
      <c r="J2324" s="68"/>
      <c r="K2324" s="68"/>
      <c r="L2324" s="68"/>
      <c r="M2324" s="68"/>
      <c r="N2324" s="348"/>
      <c r="O2324" s="348"/>
      <c r="P2324" s="214">
        <v>263234292.24000001</v>
      </c>
      <c r="Q2324" s="214">
        <v>0</v>
      </c>
      <c r="R2324" s="68" t="s">
        <v>1479</v>
      </c>
      <c r="S2324" s="349"/>
      <c r="T2324" s="272"/>
    </row>
    <row r="2325" spans="1:20" ht="63.75">
      <c r="A2325" s="191">
        <v>513</v>
      </c>
      <c r="B2325" s="68"/>
      <c r="C2325" s="212" t="s">
        <v>160</v>
      </c>
      <c r="D2325" s="213">
        <v>45776</v>
      </c>
      <c r="E2325" s="191" t="s">
        <v>5340</v>
      </c>
      <c r="F2325" s="191" t="s">
        <v>14</v>
      </c>
      <c r="G2325" s="191">
        <v>3116943</v>
      </c>
      <c r="H2325" s="68"/>
      <c r="I2325" s="197" t="s">
        <v>6738</v>
      </c>
      <c r="J2325" s="68"/>
      <c r="K2325" s="68"/>
      <c r="L2325" s="68"/>
      <c r="M2325" s="68"/>
      <c r="N2325" s="348"/>
      <c r="O2325" s="348"/>
      <c r="P2325" s="214">
        <v>60</v>
      </c>
      <c r="Q2325" s="214">
        <v>0</v>
      </c>
      <c r="R2325" s="68" t="s">
        <v>1479</v>
      </c>
      <c r="S2325" s="349"/>
      <c r="T2325" s="272"/>
    </row>
    <row r="2326" spans="1:20" ht="76.5">
      <c r="A2326" s="191">
        <v>117</v>
      </c>
      <c r="B2326" s="68"/>
      <c r="C2326" s="212" t="s">
        <v>54</v>
      </c>
      <c r="D2326" s="213">
        <v>45776</v>
      </c>
      <c r="E2326" s="191" t="s">
        <v>5341</v>
      </c>
      <c r="F2326" s="191" t="s">
        <v>10</v>
      </c>
      <c r="G2326" s="191">
        <v>1125573</v>
      </c>
      <c r="H2326" s="68"/>
      <c r="I2326" s="197" t="s">
        <v>6739</v>
      </c>
      <c r="J2326" s="68"/>
      <c r="K2326" s="68"/>
      <c r="L2326" s="68"/>
      <c r="M2326" s="68"/>
      <c r="N2326" s="348"/>
      <c r="O2326" s="348"/>
      <c r="P2326" s="214">
        <v>60</v>
      </c>
      <c r="Q2326" s="214">
        <v>0</v>
      </c>
      <c r="R2326" s="68" t="s">
        <v>1479</v>
      </c>
      <c r="S2326" s="349"/>
      <c r="T2326" s="272"/>
    </row>
    <row r="2327" spans="1:20" ht="89.25">
      <c r="A2327" s="191">
        <v>389</v>
      </c>
      <c r="B2327" s="68"/>
      <c r="C2327" s="212" t="s">
        <v>1401</v>
      </c>
      <c r="D2327" s="213">
        <v>45776</v>
      </c>
      <c r="E2327" s="191" t="s">
        <v>5342</v>
      </c>
      <c r="F2327" s="191" t="s">
        <v>10</v>
      </c>
      <c r="G2327" s="191">
        <v>1125574</v>
      </c>
      <c r="H2327" s="68"/>
      <c r="I2327" s="197" t="s">
        <v>6740</v>
      </c>
      <c r="J2327" s="68"/>
      <c r="K2327" s="68"/>
      <c r="L2327" s="68"/>
      <c r="M2327" s="68"/>
      <c r="N2327" s="348"/>
      <c r="O2327" s="348"/>
      <c r="P2327" s="214">
        <v>60</v>
      </c>
      <c r="Q2327" s="214">
        <v>0</v>
      </c>
      <c r="R2327" s="68" t="s">
        <v>1479</v>
      </c>
      <c r="S2327" s="349"/>
      <c r="T2327" s="272"/>
    </row>
    <row r="2328" spans="1:20" ht="89.25">
      <c r="A2328" s="191">
        <v>117</v>
      </c>
      <c r="B2328" s="68"/>
      <c r="C2328" s="212" t="s">
        <v>54</v>
      </c>
      <c r="D2328" s="213">
        <v>45776</v>
      </c>
      <c r="E2328" s="191" t="s">
        <v>5343</v>
      </c>
      <c r="F2328" s="191" t="s">
        <v>10</v>
      </c>
      <c r="G2328" s="191">
        <v>1125576</v>
      </c>
      <c r="H2328" s="68"/>
      <c r="I2328" s="197" t="s">
        <v>6741</v>
      </c>
      <c r="J2328" s="68"/>
      <c r="K2328" s="68"/>
      <c r="L2328" s="68"/>
      <c r="M2328" s="68"/>
      <c r="N2328" s="348"/>
      <c r="O2328" s="348"/>
      <c r="P2328" s="214">
        <v>60</v>
      </c>
      <c r="Q2328" s="214">
        <v>0</v>
      </c>
      <c r="R2328" s="68" t="s">
        <v>1479</v>
      </c>
      <c r="S2328" s="349"/>
      <c r="T2328" s="272"/>
    </row>
    <row r="2329" spans="1:20" ht="76.5">
      <c r="A2329" s="191">
        <v>117</v>
      </c>
      <c r="B2329" s="68"/>
      <c r="C2329" s="212" t="s">
        <v>54</v>
      </c>
      <c r="D2329" s="213">
        <v>45776</v>
      </c>
      <c r="E2329" s="191" t="s">
        <v>5344</v>
      </c>
      <c r="F2329" s="191" t="s">
        <v>10</v>
      </c>
      <c r="G2329" s="191">
        <v>1125577</v>
      </c>
      <c r="H2329" s="68"/>
      <c r="I2329" s="197" t="s">
        <v>6742</v>
      </c>
      <c r="J2329" s="68"/>
      <c r="K2329" s="68"/>
      <c r="L2329" s="68"/>
      <c r="M2329" s="68"/>
      <c r="N2329" s="348"/>
      <c r="O2329" s="348"/>
      <c r="P2329" s="214">
        <v>60</v>
      </c>
      <c r="Q2329" s="214">
        <v>0</v>
      </c>
      <c r="R2329" s="68" t="s">
        <v>1479</v>
      </c>
      <c r="S2329" s="349"/>
      <c r="T2329" s="272"/>
    </row>
    <row r="2330" spans="1:20" ht="89.25">
      <c r="A2330" s="191">
        <v>389</v>
      </c>
      <c r="B2330" s="68"/>
      <c r="C2330" s="212" t="s">
        <v>1401</v>
      </c>
      <c r="D2330" s="213">
        <v>45776</v>
      </c>
      <c r="E2330" s="191" t="s">
        <v>5345</v>
      </c>
      <c r="F2330" s="191" t="s">
        <v>10</v>
      </c>
      <c r="G2330" s="191">
        <v>1125578</v>
      </c>
      <c r="H2330" s="68"/>
      <c r="I2330" s="197" t="s">
        <v>6743</v>
      </c>
      <c r="J2330" s="68"/>
      <c r="K2330" s="68"/>
      <c r="L2330" s="68"/>
      <c r="M2330" s="68"/>
      <c r="N2330" s="348"/>
      <c r="O2330" s="348"/>
      <c r="P2330" s="214">
        <v>60</v>
      </c>
      <c r="Q2330" s="214">
        <v>0</v>
      </c>
      <c r="R2330" s="68" t="s">
        <v>1479</v>
      </c>
      <c r="S2330" s="349"/>
      <c r="T2330" s="272"/>
    </row>
    <row r="2331" spans="1:20" ht="76.5">
      <c r="A2331" s="191">
        <v>389</v>
      </c>
      <c r="B2331" s="68"/>
      <c r="C2331" s="212" t="s">
        <v>1401</v>
      </c>
      <c r="D2331" s="213">
        <v>45776</v>
      </c>
      <c r="E2331" s="191" t="s">
        <v>5346</v>
      </c>
      <c r="F2331" s="191" t="s">
        <v>10</v>
      </c>
      <c r="G2331" s="191">
        <v>1125579</v>
      </c>
      <c r="H2331" s="68"/>
      <c r="I2331" s="197" t="s">
        <v>6744</v>
      </c>
      <c r="J2331" s="68"/>
      <c r="K2331" s="68"/>
      <c r="L2331" s="68"/>
      <c r="M2331" s="68"/>
      <c r="N2331" s="348"/>
      <c r="O2331" s="348"/>
      <c r="P2331" s="214">
        <v>60</v>
      </c>
      <c r="Q2331" s="214">
        <v>0</v>
      </c>
      <c r="R2331" s="68" t="s">
        <v>1479</v>
      </c>
      <c r="S2331" s="349"/>
      <c r="T2331" s="272"/>
    </row>
    <row r="2332" spans="1:20" ht="76.5">
      <c r="A2332" s="191">
        <v>117</v>
      </c>
      <c r="B2332" s="68"/>
      <c r="C2332" s="212" t="s">
        <v>54</v>
      </c>
      <c r="D2332" s="213">
        <v>45776</v>
      </c>
      <c r="E2332" s="191" t="s">
        <v>5347</v>
      </c>
      <c r="F2332" s="191" t="s">
        <v>10</v>
      </c>
      <c r="G2332" s="191">
        <v>1125585</v>
      </c>
      <c r="H2332" s="68"/>
      <c r="I2332" s="197" t="s">
        <v>6745</v>
      </c>
      <c r="J2332" s="68"/>
      <c r="K2332" s="68"/>
      <c r="L2332" s="68"/>
      <c r="M2332" s="68"/>
      <c r="N2332" s="348"/>
      <c r="O2332" s="348"/>
      <c r="P2332" s="214">
        <v>60</v>
      </c>
      <c r="Q2332" s="214">
        <v>0</v>
      </c>
      <c r="R2332" s="68" t="s">
        <v>1479</v>
      </c>
      <c r="S2332" s="349"/>
      <c r="T2332" s="272"/>
    </row>
    <row r="2333" spans="1:20" ht="89.25">
      <c r="A2333" s="191">
        <v>389</v>
      </c>
      <c r="B2333" s="68"/>
      <c r="C2333" s="212" t="s">
        <v>1401</v>
      </c>
      <c r="D2333" s="213">
        <v>45776</v>
      </c>
      <c r="E2333" s="191" t="s">
        <v>5348</v>
      </c>
      <c r="F2333" s="191" t="s">
        <v>10</v>
      </c>
      <c r="G2333" s="191">
        <v>1125582</v>
      </c>
      <c r="H2333" s="68"/>
      <c r="I2333" s="197" t="s">
        <v>6746</v>
      </c>
      <c r="J2333" s="68"/>
      <c r="K2333" s="68"/>
      <c r="L2333" s="68"/>
      <c r="M2333" s="68"/>
      <c r="N2333" s="348"/>
      <c r="O2333" s="348"/>
      <c r="P2333" s="214">
        <v>60</v>
      </c>
      <c r="Q2333" s="214">
        <v>0</v>
      </c>
      <c r="R2333" s="68" t="s">
        <v>1479</v>
      </c>
      <c r="S2333" s="349"/>
      <c r="T2333" s="272"/>
    </row>
    <row r="2334" spans="1:20" ht="89.25">
      <c r="A2334" s="191">
        <v>389</v>
      </c>
      <c r="B2334" s="68"/>
      <c r="C2334" s="212" t="s">
        <v>1401</v>
      </c>
      <c r="D2334" s="213">
        <v>45776</v>
      </c>
      <c r="E2334" s="191" t="s">
        <v>5349</v>
      </c>
      <c r="F2334" s="191" t="s">
        <v>10</v>
      </c>
      <c r="G2334" s="191">
        <v>1125580</v>
      </c>
      <c r="H2334" s="68"/>
      <c r="I2334" s="197" t="s">
        <v>6747</v>
      </c>
      <c r="J2334" s="68"/>
      <c r="K2334" s="68"/>
      <c r="L2334" s="68"/>
      <c r="M2334" s="68"/>
      <c r="N2334" s="348"/>
      <c r="O2334" s="348"/>
      <c r="P2334" s="214">
        <v>60</v>
      </c>
      <c r="Q2334" s="214">
        <v>0</v>
      </c>
      <c r="R2334" s="68" t="s">
        <v>1479</v>
      </c>
      <c r="S2334" s="349"/>
      <c r="T2334" s="272"/>
    </row>
    <row r="2335" spans="1:20" ht="76.5">
      <c r="A2335" s="191">
        <v>862</v>
      </c>
      <c r="B2335" s="68"/>
      <c r="C2335" s="212" t="s">
        <v>187</v>
      </c>
      <c r="D2335" s="213">
        <v>45776</v>
      </c>
      <c r="E2335" s="191" t="s">
        <v>5350</v>
      </c>
      <c r="F2335" s="191" t="s">
        <v>635</v>
      </c>
      <c r="G2335" s="191">
        <v>11817302</v>
      </c>
      <c r="H2335" s="68"/>
      <c r="I2335" s="197" t="s">
        <v>6748</v>
      </c>
      <c r="J2335" s="68"/>
      <c r="K2335" s="68"/>
      <c r="L2335" s="68"/>
      <c r="M2335" s="68"/>
      <c r="N2335" s="348"/>
      <c r="O2335" s="348"/>
      <c r="P2335" s="214">
        <v>0</v>
      </c>
      <c r="Q2335" s="214">
        <v>48393.27</v>
      </c>
      <c r="R2335" s="68" t="s">
        <v>1479</v>
      </c>
      <c r="S2335" s="349"/>
      <c r="T2335" s="272"/>
    </row>
    <row r="2336" spans="1:20" ht="76.5">
      <c r="A2336" s="191">
        <v>66</v>
      </c>
      <c r="B2336" s="68"/>
      <c r="C2336" s="212" t="s">
        <v>46</v>
      </c>
      <c r="D2336" s="213">
        <v>45776</v>
      </c>
      <c r="E2336" s="191" t="s">
        <v>5351</v>
      </c>
      <c r="F2336" s="191" t="s">
        <v>635</v>
      </c>
      <c r="G2336" s="191">
        <v>11817312</v>
      </c>
      <c r="H2336" s="68"/>
      <c r="I2336" s="197" t="s">
        <v>6749</v>
      </c>
      <c r="J2336" s="68"/>
      <c r="K2336" s="68"/>
      <c r="L2336" s="68"/>
      <c r="M2336" s="68"/>
      <c r="N2336" s="348"/>
      <c r="O2336" s="348"/>
      <c r="P2336" s="214">
        <v>0</v>
      </c>
      <c r="Q2336" s="214">
        <v>43284.33</v>
      </c>
      <c r="R2336" s="68" t="s">
        <v>1479</v>
      </c>
      <c r="S2336" s="349"/>
      <c r="T2336" s="272"/>
    </row>
    <row r="2337" spans="1:20" ht="76.5">
      <c r="A2337" s="191">
        <v>862</v>
      </c>
      <c r="B2337" s="68"/>
      <c r="C2337" s="212" t="s">
        <v>187</v>
      </c>
      <c r="D2337" s="213">
        <v>45776</v>
      </c>
      <c r="E2337" s="191" t="s">
        <v>5352</v>
      </c>
      <c r="F2337" s="191" t="s">
        <v>635</v>
      </c>
      <c r="G2337" s="191">
        <v>11817308</v>
      </c>
      <c r="H2337" s="68"/>
      <c r="I2337" s="197" t="s">
        <v>6750</v>
      </c>
      <c r="J2337" s="68"/>
      <c r="K2337" s="68"/>
      <c r="L2337" s="68"/>
      <c r="M2337" s="68"/>
      <c r="N2337" s="348"/>
      <c r="O2337" s="348"/>
      <c r="P2337" s="214">
        <v>0</v>
      </c>
      <c r="Q2337" s="214">
        <v>24297.06</v>
      </c>
      <c r="R2337" s="68" t="s">
        <v>1479</v>
      </c>
      <c r="S2337" s="349"/>
      <c r="T2337" s="272"/>
    </row>
    <row r="2338" spans="1:20" ht="76.5">
      <c r="A2338" s="191">
        <v>66</v>
      </c>
      <c r="B2338" s="68"/>
      <c r="C2338" s="212" t="s">
        <v>46</v>
      </c>
      <c r="D2338" s="213">
        <v>45776</v>
      </c>
      <c r="E2338" s="191" t="s">
        <v>5353</v>
      </c>
      <c r="F2338" s="191" t="s">
        <v>635</v>
      </c>
      <c r="G2338" s="191">
        <v>11817299</v>
      </c>
      <c r="H2338" s="68"/>
      <c r="I2338" s="197" t="s">
        <v>6751</v>
      </c>
      <c r="J2338" s="68"/>
      <c r="K2338" s="68"/>
      <c r="L2338" s="68"/>
      <c r="M2338" s="68"/>
      <c r="N2338" s="348"/>
      <c r="O2338" s="348"/>
      <c r="P2338" s="214">
        <v>0</v>
      </c>
      <c r="Q2338" s="214">
        <v>551604.18999999994</v>
      </c>
      <c r="R2338" s="68" t="s">
        <v>1479</v>
      </c>
      <c r="S2338" s="349"/>
      <c r="T2338" s="272"/>
    </row>
    <row r="2339" spans="1:20" ht="76.5">
      <c r="A2339" s="191">
        <v>862</v>
      </c>
      <c r="B2339" s="68"/>
      <c r="C2339" s="212" t="s">
        <v>187</v>
      </c>
      <c r="D2339" s="213">
        <v>45776</v>
      </c>
      <c r="E2339" s="191" t="s">
        <v>5354</v>
      </c>
      <c r="F2339" s="191" t="s">
        <v>635</v>
      </c>
      <c r="G2339" s="191">
        <v>11817318</v>
      </c>
      <c r="H2339" s="68"/>
      <c r="I2339" s="197" t="s">
        <v>6752</v>
      </c>
      <c r="J2339" s="68"/>
      <c r="K2339" s="68"/>
      <c r="L2339" s="68"/>
      <c r="M2339" s="68"/>
      <c r="N2339" s="348"/>
      <c r="O2339" s="348"/>
      <c r="P2339" s="214">
        <v>0</v>
      </c>
      <c r="Q2339" s="214">
        <v>3587.76</v>
      </c>
      <c r="R2339" s="68" t="s">
        <v>1479</v>
      </c>
      <c r="S2339" s="349"/>
      <c r="T2339" s="272"/>
    </row>
    <row r="2340" spans="1:20" ht="76.5">
      <c r="A2340" s="191">
        <v>66</v>
      </c>
      <c r="B2340" s="68"/>
      <c r="C2340" s="212" t="s">
        <v>46</v>
      </c>
      <c r="D2340" s="213">
        <v>45776</v>
      </c>
      <c r="E2340" s="191" t="s">
        <v>5355</v>
      </c>
      <c r="F2340" s="191" t="s">
        <v>635</v>
      </c>
      <c r="G2340" s="191">
        <v>11817307</v>
      </c>
      <c r="H2340" s="68"/>
      <c r="I2340" s="197" t="s">
        <v>6753</v>
      </c>
      <c r="J2340" s="68"/>
      <c r="K2340" s="68"/>
      <c r="L2340" s="68"/>
      <c r="M2340" s="68"/>
      <c r="N2340" s="348"/>
      <c r="O2340" s="348"/>
      <c r="P2340" s="214">
        <v>0</v>
      </c>
      <c r="Q2340" s="214">
        <v>253108.7</v>
      </c>
      <c r="R2340" s="68" t="s">
        <v>1479</v>
      </c>
      <c r="S2340" s="349"/>
      <c r="T2340" s="272"/>
    </row>
    <row r="2341" spans="1:20" ht="51">
      <c r="A2341" s="191" t="s">
        <v>541</v>
      </c>
      <c r="B2341" s="68"/>
      <c r="C2341" s="212" t="s">
        <v>590</v>
      </c>
      <c r="D2341" s="213">
        <v>45776</v>
      </c>
      <c r="E2341" s="191" t="s">
        <v>5356</v>
      </c>
      <c r="F2341" s="191" t="s">
        <v>635</v>
      </c>
      <c r="G2341" s="191">
        <v>11818102</v>
      </c>
      <c r="H2341" s="68"/>
      <c r="I2341" s="197" t="s">
        <v>6754</v>
      </c>
      <c r="J2341" s="68"/>
      <c r="K2341" s="68"/>
      <c r="L2341" s="68"/>
      <c r="M2341" s="68"/>
      <c r="N2341" s="348"/>
      <c r="O2341" s="348"/>
      <c r="P2341" s="214">
        <v>0</v>
      </c>
      <c r="Q2341" s="214">
        <v>1027.3499999999999</v>
      </c>
      <c r="R2341" s="68" t="s">
        <v>1479</v>
      </c>
      <c r="S2341" s="349"/>
      <c r="T2341" s="272"/>
    </row>
    <row r="2342" spans="1:20" ht="63.75">
      <c r="A2342" s="191">
        <v>373</v>
      </c>
      <c r="B2342" s="68"/>
      <c r="C2342" s="212" t="s">
        <v>605</v>
      </c>
      <c r="D2342" s="213">
        <v>45776</v>
      </c>
      <c r="E2342" s="191" t="s">
        <v>5357</v>
      </c>
      <c r="F2342" s="191" t="s">
        <v>6</v>
      </c>
      <c r="G2342" s="191">
        <v>2212535</v>
      </c>
      <c r="H2342" s="68"/>
      <c r="I2342" s="197" t="s">
        <v>6755</v>
      </c>
      <c r="J2342" s="68"/>
      <c r="K2342" s="68"/>
      <c r="L2342" s="68"/>
      <c r="M2342" s="68"/>
      <c r="N2342" s="348"/>
      <c r="O2342" s="348"/>
      <c r="P2342" s="214">
        <v>0</v>
      </c>
      <c r="Q2342" s="214">
        <v>61142.18</v>
      </c>
      <c r="R2342" s="68" t="s">
        <v>1479</v>
      </c>
      <c r="S2342" s="349"/>
      <c r="T2342" s="272"/>
    </row>
    <row r="2343" spans="1:20" ht="89.25">
      <c r="A2343" s="191">
        <v>373</v>
      </c>
      <c r="B2343" s="68"/>
      <c r="C2343" s="212" t="s">
        <v>605</v>
      </c>
      <c r="D2343" s="213">
        <v>45776</v>
      </c>
      <c r="E2343" s="191" t="s">
        <v>5358</v>
      </c>
      <c r="F2343" s="191" t="s">
        <v>635</v>
      </c>
      <c r="G2343" s="191">
        <v>11824238</v>
      </c>
      <c r="H2343" s="68"/>
      <c r="I2343" s="197" t="s">
        <v>6756</v>
      </c>
      <c r="J2343" s="68"/>
      <c r="K2343" s="68"/>
      <c r="L2343" s="68"/>
      <c r="M2343" s="68"/>
      <c r="N2343" s="348"/>
      <c r="O2343" s="348"/>
      <c r="P2343" s="214">
        <v>0</v>
      </c>
      <c r="Q2343" s="214">
        <v>523928.03</v>
      </c>
      <c r="R2343" s="68" t="s">
        <v>1479</v>
      </c>
      <c r="S2343" s="349"/>
      <c r="T2343" s="272"/>
    </row>
    <row r="2344" spans="1:20" ht="89.25">
      <c r="A2344" s="191">
        <v>373</v>
      </c>
      <c r="B2344" s="68"/>
      <c r="C2344" s="212" t="s">
        <v>605</v>
      </c>
      <c r="D2344" s="213">
        <v>45776</v>
      </c>
      <c r="E2344" s="191" t="s">
        <v>5359</v>
      </c>
      <c r="F2344" s="191" t="s">
        <v>635</v>
      </c>
      <c r="G2344" s="191">
        <v>11824250</v>
      </c>
      <c r="H2344" s="68"/>
      <c r="I2344" s="197" t="s">
        <v>6757</v>
      </c>
      <c r="J2344" s="68"/>
      <c r="K2344" s="68"/>
      <c r="L2344" s="68"/>
      <c r="M2344" s="68"/>
      <c r="N2344" s="348"/>
      <c r="O2344" s="348"/>
      <c r="P2344" s="214">
        <v>0</v>
      </c>
      <c r="Q2344" s="214">
        <v>7695960.1399999997</v>
      </c>
      <c r="R2344" s="68" t="s">
        <v>1479</v>
      </c>
      <c r="S2344" s="349"/>
      <c r="T2344" s="272"/>
    </row>
    <row r="2345" spans="1:20" ht="89.25">
      <c r="A2345" s="191">
        <v>389</v>
      </c>
      <c r="B2345" s="68"/>
      <c r="C2345" s="212" t="s">
        <v>1401</v>
      </c>
      <c r="D2345" s="213">
        <v>45776</v>
      </c>
      <c r="E2345" s="191" t="s">
        <v>5360</v>
      </c>
      <c r="F2345" s="191" t="s">
        <v>10</v>
      </c>
      <c r="G2345" s="191">
        <v>1125603</v>
      </c>
      <c r="H2345" s="68"/>
      <c r="I2345" s="197" t="s">
        <v>6758</v>
      </c>
      <c r="J2345" s="68"/>
      <c r="K2345" s="68"/>
      <c r="L2345" s="68"/>
      <c r="M2345" s="68"/>
      <c r="N2345" s="348"/>
      <c r="O2345" s="348"/>
      <c r="P2345" s="214">
        <v>60</v>
      </c>
      <c r="Q2345" s="214">
        <v>0</v>
      </c>
      <c r="R2345" s="68" t="s">
        <v>1479</v>
      </c>
      <c r="S2345" s="349"/>
      <c r="T2345" s="272"/>
    </row>
    <row r="2346" spans="1:20" ht="102">
      <c r="A2346" s="191">
        <v>373</v>
      </c>
      <c r="B2346" s="68"/>
      <c r="C2346" s="212" t="s">
        <v>605</v>
      </c>
      <c r="D2346" s="213">
        <v>45776</v>
      </c>
      <c r="E2346" s="191" t="s">
        <v>5361</v>
      </c>
      <c r="F2346" s="191" t="s">
        <v>6</v>
      </c>
      <c r="G2346" s="191">
        <v>1125604</v>
      </c>
      <c r="H2346" s="68"/>
      <c r="I2346" s="197" t="s">
        <v>6759</v>
      </c>
      <c r="J2346" s="68"/>
      <c r="K2346" s="68"/>
      <c r="L2346" s="68"/>
      <c r="M2346" s="68"/>
      <c r="N2346" s="348"/>
      <c r="O2346" s="348"/>
      <c r="P2346" s="214">
        <v>0</v>
      </c>
      <c r="Q2346" s="214">
        <v>500000</v>
      </c>
      <c r="R2346" s="68" t="s">
        <v>1479</v>
      </c>
      <c r="S2346" s="349"/>
      <c r="T2346" s="272"/>
    </row>
    <row r="2347" spans="1:20" ht="89.25">
      <c r="A2347" s="191">
        <v>293</v>
      </c>
      <c r="B2347" s="68"/>
      <c r="C2347" s="212" t="s">
        <v>121</v>
      </c>
      <c r="D2347" s="213">
        <v>45776</v>
      </c>
      <c r="E2347" s="191" t="s">
        <v>5362</v>
      </c>
      <c r="F2347" s="191" t="s">
        <v>6</v>
      </c>
      <c r="G2347" s="191">
        <v>1125546</v>
      </c>
      <c r="H2347" s="68"/>
      <c r="I2347" s="197" t="s">
        <v>6760</v>
      </c>
      <c r="J2347" s="68"/>
      <c r="K2347" s="68"/>
      <c r="L2347" s="68"/>
      <c r="M2347" s="68"/>
      <c r="N2347" s="348"/>
      <c r="O2347" s="348"/>
      <c r="P2347" s="214">
        <v>0</v>
      </c>
      <c r="Q2347" s="214">
        <v>678271.32</v>
      </c>
      <c r="R2347" s="68" t="s">
        <v>1479</v>
      </c>
      <c r="S2347" s="349"/>
      <c r="T2347" s="272"/>
    </row>
    <row r="2348" spans="1:20" ht="89.25">
      <c r="A2348" s="191">
        <v>293</v>
      </c>
      <c r="B2348" s="68"/>
      <c r="C2348" s="212" t="s">
        <v>121</v>
      </c>
      <c r="D2348" s="213">
        <v>45776</v>
      </c>
      <c r="E2348" s="191" t="s">
        <v>5363</v>
      </c>
      <c r="F2348" s="191" t="s">
        <v>6</v>
      </c>
      <c r="G2348" s="191">
        <v>1125548</v>
      </c>
      <c r="H2348" s="68"/>
      <c r="I2348" s="197" t="s">
        <v>6761</v>
      </c>
      <c r="J2348" s="68"/>
      <c r="K2348" s="68"/>
      <c r="L2348" s="68"/>
      <c r="M2348" s="68"/>
      <c r="N2348" s="348"/>
      <c r="O2348" s="348"/>
      <c r="P2348" s="214">
        <v>0</v>
      </c>
      <c r="Q2348" s="214">
        <v>10566.08</v>
      </c>
      <c r="R2348" s="68" t="s">
        <v>1479</v>
      </c>
      <c r="S2348" s="349"/>
      <c r="T2348" s="272"/>
    </row>
    <row r="2349" spans="1:20" ht="51">
      <c r="A2349" s="191">
        <v>599</v>
      </c>
      <c r="B2349" s="68"/>
      <c r="C2349" s="212" t="s">
        <v>1245</v>
      </c>
      <c r="D2349" s="213">
        <v>45777</v>
      </c>
      <c r="E2349" s="191" t="s">
        <v>5364</v>
      </c>
      <c r="F2349" s="191" t="s">
        <v>3</v>
      </c>
      <c r="G2349" s="191">
        <v>2281857</v>
      </c>
      <c r="H2349" s="68"/>
      <c r="I2349" s="197" t="s">
        <v>6762</v>
      </c>
      <c r="J2349" s="68"/>
      <c r="K2349" s="68"/>
      <c r="L2349" s="68"/>
      <c r="M2349" s="68"/>
      <c r="N2349" s="348"/>
      <c r="O2349" s="348"/>
      <c r="P2349" s="214">
        <v>0</v>
      </c>
      <c r="Q2349" s="214">
        <v>1113</v>
      </c>
      <c r="R2349" s="68" t="s">
        <v>1479</v>
      </c>
      <c r="S2349" s="349"/>
      <c r="T2349" s="272"/>
    </row>
    <row r="2350" spans="1:20" ht="63.75">
      <c r="A2350" s="191">
        <v>598</v>
      </c>
      <c r="B2350" s="68"/>
      <c r="C2350" s="212" t="s">
        <v>668</v>
      </c>
      <c r="D2350" s="213">
        <v>45777</v>
      </c>
      <c r="E2350" s="191" t="s">
        <v>5365</v>
      </c>
      <c r="F2350" s="191" t="s">
        <v>3</v>
      </c>
      <c r="G2350" s="191">
        <v>2281863</v>
      </c>
      <c r="H2350" s="68"/>
      <c r="I2350" s="197" t="s">
        <v>6763</v>
      </c>
      <c r="J2350" s="68"/>
      <c r="K2350" s="68"/>
      <c r="L2350" s="68"/>
      <c r="M2350" s="68"/>
      <c r="N2350" s="348"/>
      <c r="O2350" s="348"/>
      <c r="P2350" s="214">
        <v>0</v>
      </c>
      <c r="Q2350" s="214">
        <v>377</v>
      </c>
      <c r="R2350" s="68" t="s">
        <v>1479</v>
      </c>
      <c r="S2350" s="349"/>
      <c r="T2350" s="272"/>
    </row>
    <row r="2351" spans="1:20" ht="51">
      <c r="A2351" s="191">
        <v>599</v>
      </c>
      <c r="B2351" s="68"/>
      <c r="C2351" s="212" t="s">
        <v>1245</v>
      </c>
      <c r="D2351" s="213">
        <v>45777</v>
      </c>
      <c r="E2351" s="191" t="s">
        <v>5366</v>
      </c>
      <c r="F2351" s="191" t="s">
        <v>3</v>
      </c>
      <c r="G2351" s="191">
        <v>2281868</v>
      </c>
      <c r="H2351" s="68"/>
      <c r="I2351" s="197" t="s">
        <v>6764</v>
      </c>
      <c r="J2351" s="68"/>
      <c r="K2351" s="68"/>
      <c r="L2351" s="68"/>
      <c r="M2351" s="68"/>
      <c r="N2351" s="348"/>
      <c r="O2351" s="348"/>
      <c r="P2351" s="214">
        <v>0</v>
      </c>
      <c r="Q2351" s="214">
        <v>179</v>
      </c>
      <c r="R2351" s="68" t="s">
        <v>1479</v>
      </c>
      <c r="S2351" s="349"/>
      <c r="T2351" s="272"/>
    </row>
    <row r="2352" spans="1:20" ht="51">
      <c r="A2352" s="191">
        <v>522</v>
      </c>
      <c r="B2352" s="68"/>
      <c r="C2352" s="212" t="s">
        <v>163</v>
      </c>
      <c r="D2352" s="213">
        <v>45777</v>
      </c>
      <c r="E2352" s="191" t="s">
        <v>5367</v>
      </c>
      <c r="F2352" s="191" t="s">
        <v>3</v>
      </c>
      <c r="G2352" s="191">
        <v>2281873</v>
      </c>
      <c r="H2352" s="68"/>
      <c r="I2352" s="197" t="s">
        <v>6765</v>
      </c>
      <c r="J2352" s="68"/>
      <c r="K2352" s="68"/>
      <c r="L2352" s="68"/>
      <c r="M2352" s="68"/>
      <c r="N2352" s="348"/>
      <c r="O2352" s="348"/>
      <c r="P2352" s="214">
        <v>0</v>
      </c>
      <c r="Q2352" s="214">
        <v>18600</v>
      </c>
      <c r="R2352" s="68" t="s">
        <v>1479</v>
      </c>
      <c r="S2352" s="349"/>
      <c r="T2352" s="272"/>
    </row>
    <row r="2353" spans="1:20" ht="51">
      <c r="A2353" s="191">
        <v>650</v>
      </c>
      <c r="B2353" s="68"/>
      <c r="C2353" s="212" t="s">
        <v>175</v>
      </c>
      <c r="D2353" s="213">
        <v>45777</v>
      </c>
      <c r="E2353" s="191" t="s">
        <v>5368</v>
      </c>
      <c r="F2353" s="191" t="s">
        <v>3</v>
      </c>
      <c r="G2353" s="191">
        <v>2281882</v>
      </c>
      <c r="H2353" s="68"/>
      <c r="I2353" s="197" t="s">
        <v>6766</v>
      </c>
      <c r="J2353" s="68"/>
      <c r="K2353" s="68"/>
      <c r="L2353" s="68"/>
      <c r="M2353" s="68"/>
      <c r="N2353" s="348"/>
      <c r="O2353" s="348"/>
      <c r="P2353" s="214">
        <v>0</v>
      </c>
      <c r="Q2353" s="214">
        <v>18</v>
      </c>
      <c r="R2353" s="68" t="s">
        <v>1479</v>
      </c>
      <c r="S2353" s="349"/>
      <c r="T2353" s="272"/>
    </row>
    <row r="2354" spans="1:20" ht="51">
      <c r="A2354" s="191">
        <v>522</v>
      </c>
      <c r="B2354" s="68"/>
      <c r="C2354" s="212" t="s">
        <v>163</v>
      </c>
      <c r="D2354" s="213">
        <v>45777</v>
      </c>
      <c r="E2354" s="191" t="s">
        <v>5369</v>
      </c>
      <c r="F2354" s="191" t="s">
        <v>3</v>
      </c>
      <c r="G2354" s="191">
        <v>2281900</v>
      </c>
      <c r="H2354" s="68"/>
      <c r="I2354" s="197" t="s">
        <v>6767</v>
      </c>
      <c r="J2354" s="68"/>
      <c r="K2354" s="68"/>
      <c r="L2354" s="68"/>
      <c r="M2354" s="68"/>
      <c r="N2354" s="348"/>
      <c r="O2354" s="348"/>
      <c r="P2354" s="214">
        <v>0</v>
      </c>
      <c r="Q2354" s="214">
        <v>4900</v>
      </c>
      <c r="R2354" s="68" t="s">
        <v>1479</v>
      </c>
      <c r="S2354" s="349"/>
      <c r="T2354" s="272"/>
    </row>
    <row r="2355" spans="1:20" ht="38.25">
      <c r="A2355" s="191">
        <v>670</v>
      </c>
      <c r="B2355" s="68"/>
      <c r="C2355" s="212" t="s">
        <v>178</v>
      </c>
      <c r="D2355" s="213">
        <v>45777</v>
      </c>
      <c r="E2355" s="191" t="s">
        <v>5370</v>
      </c>
      <c r="F2355" s="191" t="s">
        <v>3</v>
      </c>
      <c r="G2355" s="191">
        <v>2281931</v>
      </c>
      <c r="H2355" s="68"/>
      <c r="I2355" s="197" t="s">
        <v>6768</v>
      </c>
      <c r="J2355" s="68"/>
      <c r="K2355" s="68"/>
      <c r="L2355" s="68"/>
      <c r="M2355" s="68"/>
      <c r="N2355" s="348"/>
      <c r="O2355" s="348"/>
      <c r="P2355" s="214">
        <v>0</v>
      </c>
      <c r="Q2355" s="214">
        <v>553</v>
      </c>
      <c r="R2355" s="68" t="s">
        <v>1479</v>
      </c>
      <c r="S2355" s="349"/>
      <c r="T2355" s="272"/>
    </row>
    <row r="2356" spans="1:20" ht="38.25">
      <c r="A2356" s="191">
        <v>670</v>
      </c>
      <c r="B2356" s="68"/>
      <c r="C2356" s="212" t="s">
        <v>178</v>
      </c>
      <c r="D2356" s="213">
        <v>45777</v>
      </c>
      <c r="E2356" s="191" t="s">
        <v>5371</v>
      </c>
      <c r="F2356" s="191" t="s">
        <v>3</v>
      </c>
      <c r="G2356" s="191">
        <v>2281933</v>
      </c>
      <c r="H2356" s="68"/>
      <c r="I2356" s="197" t="s">
        <v>6769</v>
      </c>
      <c r="J2356" s="68"/>
      <c r="K2356" s="68"/>
      <c r="L2356" s="68"/>
      <c r="M2356" s="68"/>
      <c r="N2356" s="348"/>
      <c r="O2356" s="348"/>
      <c r="P2356" s="214">
        <v>0</v>
      </c>
      <c r="Q2356" s="214">
        <v>371</v>
      </c>
      <c r="R2356" s="68" t="s">
        <v>1479</v>
      </c>
      <c r="S2356" s="349"/>
      <c r="T2356" s="272"/>
    </row>
    <row r="2357" spans="1:20" ht="51">
      <c r="A2357" s="191">
        <v>46</v>
      </c>
      <c r="B2357" s="68"/>
      <c r="C2357" s="212" t="s">
        <v>1367</v>
      </c>
      <c r="D2357" s="213">
        <v>45777</v>
      </c>
      <c r="E2357" s="191" t="s">
        <v>5372</v>
      </c>
      <c r="F2357" s="191" t="s">
        <v>3</v>
      </c>
      <c r="G2357" s="191">
        <v>2281935</v>
      </c>
      <c r="H2357" s="68"/>
      <c r="I2357" s="197" t="s">
        <v>6770</v>
      </c>
      <c r="J2357" s="68"/>
      <c r="K2357" s="68"/>
      <c r="L2357" s="68"/>
      <c r="M2357" s="68"/>
      <c r="N2357" s="348"/>
      <c r="O2357" s="348"/>
      <c r="P2357" s="214">
        <v>0</v>
      </c>
      <c r="Q2357" s="214">
        <v>222</v>
      </c>
      <c r="R2357" s="68" t="s">
        <v>1479</v>
      </c>
      <c r="S2357" s="349"/>
      <c r="T2357" s="272"/>
    </row>
    <row r="2358" spans="1:20" ht="89.25">
      <c r="A2358" s="191">
        <v>587</v>
      </c>
      <c r="B2358" s="68"/>
      <c r="C2358" s="212" t="s">
        <v>669</v>
      </c>
      <c r="D2358" s="213">
        <v>45777</v>
      </c>
      <c r="E2358" s="191" t="s">
        <v>5373</v>
      </c>
      <c r="F2358" s="191" t="s">
        <v>3</v>
      </c>
      <c r="G2358" s="191">
        <v>2281941</v>
      </c>
      <c r="H2358" s="68"/>
      <c r="I2358" s="197" t="s">
        <v>6771</v>
      </c>
      <c r="J2358" s="68"/>
      <c r="K2358" s="68"/>
      <c r="L2358" s="68"/>
      <c r="M2358" s="68"/>
      <c r="N2358" s="348"/>
      <c r="O2358" s="348"/>
      <c r="P2358" s="214">
        <v>0</v>
      </c>
      <c r="Q2358" s="214">
        <v>905.5</v>
      </c>
      <c r="R2358" s="68" t="s">
        <v>1479</v>
      </c>
      <c r="S2358" s="349"/>
      <c r="T2358" s="272"/>
    </row>
    <row r="2359" spans="1:20" ht="38.25">
      <c r="A2359" s="191" t="s">
        <v>550</v>
      </c>
      <c r="B2359" s="68"/>
      <c r="C2359" s="212" t="s">
        <v>589</v>
      </c>
      <c r="D2359" s="213">
        <v>45777</v>
      </c>
      <c r="E2359" s="191" t="s">
        <v>5374</v>
      </c>
      <c r="F2359" s="191" t="s">
        <v>3</v>
      </c>
      <c r="G2359" s="191">
        <v>2281969</v>
      </c>
      <c r="H2359" s="68"/>
      <c r="I2359" s="197" t="s">
        <v>6772</v>
      </c>
      <c r="J2359" s="68"/>
      <c r="K2359" s="68"/>
      <c r="L2359" s="68"/>
      <c r="M2359" s="68"/>
      <c r="N2359" s="348"/>
      <c r="O2359" s="348"/>
      <c r="P2359" s="214">
        <v>0</v>
      </c>
      <c r="Q2359" s="214">
        <v>18</v>
      </c>
      <c r="R2359" s="68" t="s">
        <v>1479</v>
      </c>
      <c r="S2359" s="349"/>
      <c r="T2359" s="272"/>
    </row>
    <row r="2360" spans="1:20" ht="38.25">
      <c r="A2360" s="191">
        <v>170</v>
      </c>
      <c r="B2360" s="68"/>
      <c r="C2360" s="212" t="s">
        <v>80</v>
      </c>
      <c r="D2360" s="213">
        <v>45777</v>
      </c>
      <c r="E2360" s="191" t="s">
        <v>5375</v>
      </c>
      <c r="F2360" s="191" t="s">
        <v>3</v>
      </c>
      <c r="G2360" s="191">
        <v>2281990</v>
      </c>
      <c r="H2360" s="68"/>
      <c r="I2360" s="197" t="s">
        <v>6773</v>
      </c>
      <c r="J2360" s="68"/>
      <c r="K2360" s="68"/>
      <c r="L2360" s="68"/>
      <c r="M2360" s="68"/>
      <c r="N2360" s="348"/>
      <c r="O2360" s="348"/>
      <c r="P2360" s="214">
        <v>0</v>
      </c>
      <c r="Q2360" s="214">
        <v>225.94</v>
      </c>
      <c r="R2360" s="68" t="s">
        <v>1479</v>
      </c>
      <c r="S2360" s="349"/>
      <c r="T2360" s="272"/>
    </row>
    <row r="2361" spans="1:20" ht="38.25">
      <c r="A2361" s="191">
        <v>514</v>
      </c>
      <c r="B2361" s="68"/>
      <c r="C2361" s="212" t="s">
        <v>161</v>
      </c>
      <c r="D2361" s="213">
        <v>45777</v>
      </c>
      <c r="E2361" s="191" t="s">
        <v>5376</v>
      </c>
      <c r="F2361" s="191" t="s">
        <v>3</v>
      </c>
      <c r="G2361" s="191">
        <v>2282000</v>
      </c>
      <c r="H2361" s="68"/>
      <c r="I2361" s="197" t="s">
        <v>6774</v>
      </c>
      <c r="J2361" s="68"/>
      <c r="K2361" s="68"/>
      <c r="L2361" s="68"/>
      <c r="M2361" s="68"/>
      <c r="N2361" s="348"/>
      <c r="O2361" s="348"/>
      <c r="P2361" s="214">
        <v>0</v>
      </c>
      <c r="Q2361" s="214">
        <v>0.5</v>
      </c>
      <c r="R2361" s="68" t="s">
        <v>1479</v>
      </c>
      <c r="S2361" s="349"/>
      <c r="T2361" s="272"/>
    </row>
    <row r="2362" spans="1:20" ht="38.25">
      <c r="A2362" s="191">
        <v>514</v>
      </c>
      <c r="B2362" s="68"/>
      <c r="C2362" s="212" t="s">
        <v>161</v>
      </c>
      <c r="D2362" s="213">
        <v>45777</v>
      </c>
      <c r="E2362" s="191" t="s">
        <v>5377</v>
      </c>
      <c r="F2362" s="191" t="s">
        <v>3</v>
      </c>
      <c r="G2362" s="191">
        <v>2282001</v>
      </c>
      <c r="H2362" s="68"/>
      <c r="I2362" s="197" t="s">
        <v>6774</v>
      </c>
      <c r="J2362" s="68"/>
      <c r="K2362" s="68"/>
      <c r="L2362" s="68"/>
      <c r="M2362" s="68"/>
      <c r="N2362" s="348"/>
      <c r="O2362" s="348"/>
      <c r="P2362" s="214">
        <v>0</v>
      </c>
      <c r="Q2362" s="214">
        <v>1</v>
      </c>
      <c r="R2362" s="68" t="s">
        <v>1479</v>
      </c>
      <c r="S2362" s="349"/>
      <c r="T2362" s="272"/>
    </row>
    <row r="2363" spans="1:20" ht="38.25">
      <c r="A2363" s="191">
        <v>514</v>
      </c>
      <c r="B2363" s="68"/>
      <c r="C2363" s="212" t="s">
        <v>161</v>
      </c>
      <c r="D2363" s="213">
        <v>45777</v>
      </c>
      <c r="E2363" s="191" t="s">
        <v>5378</v>
      </c>
      <c r="F2363" s="191" t="s">
        <v>3</v>
      </c>
      <c r="G2363" s="191">
        <v>2282003</v>
      </c>
      <c r="H2363" s="68"/>
      <c r="I2363" s="197" t="s">
        <v>6775</v>
      </c>
      <c r="J2363" s="68"/>
      <c r="K2363" s="68"/>
      <c r="L2363" s="68"/>
      <c r="M2363" s="68"/>
      <c r="N2363" s="348"/>
      <c r="O2363" s="348"/>
      <c r="P2363" s="214">
        <v>0</v>
      </c>
      <c r="Q2363" s="214">
        <v>23.98</v>
      </c>
      <c r="R2363" s="68" t="s">
        <v>1479</v>
      </c>
      <c r="S2363" s="349"/>
      <c r="T2363" s="272"/>
    </row>
    <row r="2364" spans="1:20" ht="38.25">
      <c r="A2364" s="191">
        <v>514</v>
      </c>
      <c r="B2364" s="68"/>
      <c r="C2364" s="212" t="s">
        <v>161</v>
      </c>
      <c r="D2364" s="213">
        <v>45777</v>
      </c>
      <c r="E2364" s="191" t="s">
        <v>5379</v>
      </c>
      <c r="F2364" s="191" t="s">
        <v>3</v>
      </c>
      <c r="G2364" s="191">
        <v>2282004</v>
      </c>
      <c r="H2364" s="68"/>
      <c r="I2364" s="197" t="s">
        <v>6774</v>
      </c>
      <c r="J2364" s="68"/>
      <c r="K2364" s="68"/>
      <c r="L2364" s="68"/>
      <c r="M2364" s="68"/>
      <c r="N2364" s="348"/>
      <c r="O2364" s="348"/>
      <c r="P2364" s="214">
        <v>0</v>
      </c>
      <c r="Q2364" s="214">
        <v>1</v>
      </c>
      <c r="R2364" s="68" t="s">
        <v>1479</v>
      </c>
      <c r="S2364" s="349"/>
      <c r="T2364" s="272"/>
    </row>
    <row r="2365" spans="1:20" ht="38.25">
      <c r="A2365" s="191">
        <v>514</v>
      </c>
      <c r="B2365" s="68"/>
      <c r="C2365" s="212" t="s">
        <v>161</v>
      </c>
      <c r="D2365" s="213">
        <v>45777</v>
      </c>
      <c r="E2365" s="191" t="s">
        <v>5380</v>
      </c>
      <c r="F2365" s="191" t="s">
        <v>3</v>
      </c>
      <c r="G2365" s="191">
        <v>2282005</v>
      </c>
      <c r="H2365" s="68"/>
      <c r="I2365" s="197" t="s">
        <v>6776</v>
      </c>
      <c r="J2365" s="68"/>
      <c r="K2365" s="68"/>
      <c r="L2365" s="68"/>
      <c r="M2365" s="68"/>
      <c r="N2365" s="348"/>
      <c r="O2365" s="348"/>
      <c r="P2365" s="214">
        <v>0</v>
      </c>
      <c r="Q2365" s="214">
        <v>558.79999999999995</v>
      </c>
      <c r="R2365" s="68" t="s">
        <v>1479</v>
      </c>
      <c r="S2365" s="349"/>
      <c r="T2365" s="272"/>
    </row>
    <row r="2366" spans="1:20" ht="51">
      <c r="A2366" s="191">
        <v>650</v>
      </c>
      <c r="B2366" s="68"/>
      <c r="C2366" s="212" t="s">
        <v>175</v>
      </c>
      <c r="D2366" s="213">
        <v>45777</v>
      </c>
      <c r="E2366" s="191" t="s">
        <v>5381</v>
      </c>
      <c r="F2366" s="191" t="s">
        <v>3</v>
      </c>
      <c r="G2366" s="191">
        <v>2282011</v>
      </c>
      <c r="H2366" s="68"/>
      <c r="I2366" s="197" t="s">
        <v>6777</v>
      </c>
      <c r="J2366" s="68"/>
      <c r="K2366" s="68"/>
      <c r="L2366" s="68"/>
      <c r="M2366" s="68"/>
      <c r="N2366" s="348"/>
      <c r="O2366" s="348"/>
      <c r="P2366" s="214">
        <v>0</v>
      </c>
      <c r="Q2366" s="214">
        <v>18</v>
      </c>
      <c r="R2366" s="68" t="s">
        <v>1479</v>
      </c>
      <c r="S2366" s="349"/>
      <c r="T2366" s="272"/>
    </row>
    <row r="2367" spans="1:20" ht="51">
      <c r="A2367" s="191">
        <v>650</v>
      </c>
      <c r="B2367" s="68"/>
      <c r="C2367" s="212" t="s">
        <v>175</v>
      </c>
      <c r="D2367" s="213">
        <v>45777</v>
      </c>
      <c r="E2367" s="191" t="s">
        <v>5382</v>
      </c>
      <c r="F2367" s="191" t="s">
        <v>3</v>
      </c>
      <c r="G2367" s="191">
        <v>2282012</v>
      </c>
      <c r="H2367" s="68"/>
      <c r="I2367" s="197" t="s">
        <v>6778</v>
      </c>
      <c r="J2367" s="68"/>
      <c r="K2367" s="68"/>
      <c r="L2367" s="68"/>
      <c r="M2367" s="68"/>
      <c r="N2367" s="348"/>
      <c r="O2367" s="348"/>
      <c r="P2367" s="214">
        <v>0</v>
      </c>
      <c r="Q2367" s="214">
        <v>18</v>
      </c>
      <c r="R2367" s="68" t="s">
        <v>1479</v>
      </c>
      <c r="S2367" s="349"/>
      <c r="T2367" s="272"/>
    </row>
    <row r="2368" spans="1:20" ht="38.25">
      <c r="A2368" s="191">
        <v>117</v>
      </c>
      <c r="B2368" s="68"/>
      <c r="C2368" s="212" t="s">
        <v>54</v>
      </c>
      <c r="D2368" s="213">
        <v>45777</v>
      </c>
      <c r="E2368" s="191" t="s">
        <v>5383</v>
      </c>
      <c r="F2368" s="191" t="s">
        <v>3</v>
      </c>
      <c r="G2368" s="191">
        <v>2282051</v>
      </c>
      <c r="H2368" s="68"/>
      <c r="I2368" s="197" t="s">
        <v>6779</v>
      </c>
      <c r="J2368" s="68"/>
      <c r="K2368" s="68"/>
      <c r="L2368" s="68"/>
      <c r="M2368" s="68"/>
      <c r="N2368" s="348"/>
      <c r="O2368" s="348"/>
      <c r="P2368" s="214">
        <v>0</v>
      </c>
      <c r="Q2368" s="214">
        <v>371</v>
      </c>
      <c r="R2368" s="68" t="s">
        <v>1479</v>
      </c>
      <c r="S2368" s="349"/>
      <c r="T2368" s="272"/>
    </row>
    <row r="2369" spans="1:20" ht="63.75">
      <c r="A2369" s="191">
        <v>599</v>
      </c>
      <c r="B2369" s="68"/>
      <c r="C2369" s="212" t="s">
        <v>1245</v>
      </c>
      <c r="D2369" s="213">
        <v>45777</v>
      </c>
      <c r="E2369" s="191" t="s">
        <v>5384</v>
      </c>
      <c r="F2369" s="191" t="s">
        <v>3</v>
      </c>
      <c r="G2369" s="191">
        <v>2282054</v>
      </c>
      <c r="H2369" s="68"/>
      <c r="I2369" s="197" t="s">
        <v>6780</v>
      </c>
      <c r="J2369" s="68"/>
      <c r="K2369" s="68"/>
      <c r="L2369" s="68"/>
      <c r="M2369" s="68"/>
      <c r="N2369" s="348"/>
      <c r="O2369" s="348"/>
      <c r="P2369" s="214">
        <v>0</v>
      </c>
      <c r="Q2369" s="214">
        <v>13225.59</v>
      </c>
      <c r="R2369" s="68" t="s">
        <v>1479</v>
      </c>
      <c r="S2369" s="349"/>
      <c r="T2369" s="272"/>
    </row>
    <row r="2370" spans="1:20" ht="51">
      <c r="A2370" s="191">
        <v>203</v>
      </c>
      <c r="B2370" s="68"/>
      <c r="C2370" s="212" t="s">
        <v>86</v>
      </c>
      <c r="D2370" s="213">
        <v>45777</v>
      </c>
      <c r="E2370" s="191" t="s">
        <v>5385</v>
      </c>
      <c r="F2370" s="191" t="s">
        <v>3</v>
      </c>
      <c r="G2370" s="191">
        <v>2282075</v>
      </c>
      <c r="H2370" s="68"/>
      <c r="I2370" s="197" t="s">
        <v>6781</v>
      </c>
      <c r="J2370" s="68"/>
      <c r="K2370" s="68"/>
      <c r="L2370" s="68"/>
      <c r="M2370" s="68"/>
      <c r="N2370" s="348"/>
      <c r="O2370" s="348"/>
      <c r="P2370" s="214">
        <v>0</v>
      </c>
      <c r="Q2370" s="214">
        <v>371</v>
      </c>
      <c r="R2370" s="68" t="s">
        <v>1479</v>
      </c>
      <c r="S2370" s="349"/>
      <c r="T2370" s="272"/>
    </row>
    <row r="2371" spans="1:20" ht="51">
      <c r="A2371" s="191">
        <v>203</v>
      </c>
      <c r="B2371" s="68"/>
      <c r="C2371" s="212" t="s">
        <v>86</v>
      </c>
      <c r="D2371" s="213">
        <v>45777</v>
      </c>
      <c r="E2371" s="191" t="s">
        <v>5386</v>
      </c>
      <c r="F2371" s="191" t="s">
        <v>3</v>
      </c>
      <c r="G2371" s="191">
        <v>2282077</v>
      </c>
      <c r="H2371" s="68"/>
      <c r="I2371" s="197" t="s">
        <v>6782</v>
      </c>
      <c r="J2371" s="68"/>
      <c r="K2371" s="68"/>
      <c r="L2371" s="68"/>
      <c r="M2371" s="68"/>
      <c r="N2371" s="348"/>
      <c r="O2371" s="348"/>
      <c r="P2371" s="214">
        <v>0</v>
      </c>
      <c r="Q2371" s="214">
        <v>488.75</v>
      </c>
      <c r="R2371" s="68" t="s">
        <v>1479</v>
      </c>
      <c r="S2371" s="349"/>
      <c r="T2371" s="272"/>
    </row>
    <row r="2372" spans="1:20" ht="63.75">
      <c r="A2372" s="191">
        <v>16</v>
      </c>
      <c r="B2372" s="68"/>
      <c r="C2372" s="212" t="s">
        <v>40</v>
      </c>
      <c r="D2372" s="213">
        <v>45777</v>
      </c>
      <c r="E2372" s="191" t="s">
        <v>5387</v>
      </c>
      <c r="F2372" s="191" t="s">
        <v>3</v>
      </c>
      <c r="G2372" s="191">
        <v>2282086</v>
      </c>
      <c r="H2372" s="68"/>
      <c r="I2372" s="197" t="s">
        <v>6557</v>
      </c>
      <c r="J2372" s="68"/>
      <c r="K2372" s="68"/>
      <c r="L2372" s="68"/>
      <c r="M2372" s="68"/>
      <c r="N2372" s="348"/>
      <c r="O2372" s="348"/>
      <c r="P2372" s="214">
        <v>0</v>
      </c>
      <c r="Q2372" s="214">
        <v>92.5</v>
      </c>
      <c r="R2372" s="68" t="s">
        <v>1479</v>
      </c>
      <c r="S2372" s="349"/>
      <c r="T2372" s="272"/>
    </row>
    <row r="2373" spans="1:20" ht="51">
      <c r="A2373" s="191">
        <v>76</v>
      </c>
      <c r="B2373" s="68"/>
      <c r="C2373" s="212" t="s">
        <v>48</v>
      </c>
      <c r="D2373" s="213">
        <v>45777</v>
      </c>
      <c r="E2373" s="191" t="s">
        <v>5388</v>
      </c>
      <c r="F2373" s="191" t="s">
        <v>3</v>
      </c>
      <c r="G2373" s="191">
        <v>2282104</v>
      </c>
      <c r="H2373" s="68"/>
      <c r="I2373" s="197" t="s">
        <v>6783</v>
      </c>
      <c r="J2373" s="68"/>
      <c r="K2373" s="68"/>
      <c r="L2373" s="68"/>
      <c r="M2373" s="68"/>
      <c r="N2373" s="348"/>
      <c r="O2373" s="348"/>
      <c r="P2373" s="214">
        <v>0</v>
      </c>
      <c r="Q2373" s="214">
        <v>457</v>
      </c>
      <c r="R2373" s="68" t="s">
        <v>1479</v>
      </c>
      <c r="S2373" s="349"/>
      <c r="T2373" s="272"/>
    </row>
    <row r="2374" spans="1:20" ht="51">
      <c r="A2374" s="191">
        <v>595</v>
      </c>
      <c r="B2374" s="68"/>
      <c r="C2374" s="212" t="s">
        <v>609</v>
      </c>
      <c r="D2374" s="213">
        <v>45777</v>
      </c>
      <c r="E2374" s="191" t="s">
        <v>5389</v>
      </c>
      <c r="F2374" s="191" t="s">
        <v>3</v>
      </c>
      <c r="G2374" s="191">
        <v>2282106</v>
      </c>
      <c r="H2374" s="68"/>
      <c r="I2374" s="197" t="s">
        <v>6784</v>
      </c>
      <c r="J2374" s="68"/>
      <c r="K2374" s="68"/>
      <c r="L2374" s="68"/>
      <c r="M2374" s="68"/>
      <c r="N2374" s="348"/>
      <c r="O2374" s="348"/>
      <c r="P2374" s="214">
        <v>0</v>
      </c>
      <c r="Q2374" s="214">
        <v>556.5</v>
      </c>
      <c r="R2374" s="68" t="s">
        <v>1479</v>
      </c>
      <c r="S2374" s="349"/>
      <c r="T2374" s="272"/>
    </row>
    <row r="2375" spans="1:20" ht="38.25">
      <c r="A2375" s="191">
        <v>86</v>
      </c>
      <c r="B2375" s="68"/>
      <c r="C2375" s="212" t="s">
        <v>50</v>
      </c>
      <c r="D2375" s="213">
        <v>45777</v>
      </c>
      <c r="E2375" s="191" t="s">
        <v>5390</v>
      </c>
      <c r="F2375" s="191" t="s">
        <v>3</v>
      </c>
      <c r="G2375" s="191">
        <v>2282113</v>
      </c>
      <c r="H2375" s="68"/>
      <c r="I2375" s="197" t="s">
        <v>6785</v>
      </c>
      <c r="J2375" s="68"/>
      <c r="K2375" s="68"/>
      <c r="L2375" s="68"/>
      <c r="M2375" s="68"/>
      <c r="N2375" s="348"/>
      <c r="O2375" s="348"/>
      <c r="P2375" s="214">
        <v>0</v>
      </c>
      <c r="Q2375" s="214">
        <v>56</v>
      </c>
      <c r="R2375" s="68" t="s">
        <v>1479</v>
      </c>
      <c r="S2375" s="349"/>
      <c r="T2375" s="272"/>
    </row>
    <row r="2376" spans="1:20" ht="51">
      <c r="A2376" s="191">
        <v>132</v>
      </c>
      <c r="B2376" s="68"/>
      <c r="C2376" s="212" t="s">
        <v>59</v>
      </c>
      <c r="D2376" s="213">
        <v>45777</v>
      </c>
      <c r="E2376" s="191" t="s">
        <v>5391</v>
      </c>
      <c r="F2376" s="191" t="s">
        <v>3</v>
      </c>
      <c r="G2376" s="191">
        <v>2282119</v>
      </c>
      <c r="H2376" s="68"/>
      <c r="I2376" s="197" t="s">
        <v>6786</v>
      </c>
      <c r="J2376" s="68"/>
      <c r="K2376" s="68"/>
      <c r="L2376" s="68"/>
      <c r="M2376" s="68"/>
      <c r="N2376" s="348"/>
      <c r="O2376" s="348"/>
      <c r="P2376" s="214">
        <v>0</v>
      </c>
      <c r="Q2376" s="214">
        <v>4818</v>
      </c>
      <c r="R2376" s="68" t="s">
        <v>1479</v>
      </c>
      <c r="S2376" s="349"/>
      <c r="T2376" s="272"/>
    </row>
    <row r="2377" spans="1:20" ht="51">
      <c r="A2377" s="191">
        <v>383</v>
      </c>
      <c r="B2377" s="68"/>
      <c r="C2377" s="212" t="s">
        <v>1242</v>
      </c>
      <c r="D2377" s="213">
        <v>45777</v>
      </c>
      <c r="E2377" s="191" t="s">
        <v>5392</v>
      </c>
      <c r="F2377" s="191" t="s">
        <v>3</v>
      </c>
      <c r="G2377" s="191">
        <v>2282132</v>
      </c>
      <c r="H2377" s="68"/>
      <c r="I2377" s="197" t="s">
        <v>6787</v>
      </c>
      <c r="J2377" s="68"/>
      <c r="K2377" s="68"/>
      <c r="L2377" s="68"/>
      <c r="M2377" s="68"/>
      <c r="N2377" s="348"/>
      <c r="O2377" s="348"/>
      <c r="P2377" s="214">
        <v>0</v>
      </c>
      <c r="Q2377" s="214">
        <v>34314</v>
      </c>
      <c r="R2377" s="68" t="s">
        <v>1479</v>
      </c>
      <c r="S2377" s="349"/>
      <c r="T2377" s="272"/>
    </row>
    <row r="2378" spans="1:20" ht="51">
      <c r="A2378" s="191">
        <v>650</v>
      </c>
      <c r="B2378" s="68"/>
      <c r="C2378" s="212" t="s">
        <v>175</v>
      </c>
      <c r="D2378" s="213">
        <v>45777</v>
      </c>
      <c r="E2378" s="191" t="s">
        <v>5393</v>
      </c>
      <c r="F2378" s="191" t="s">
        <v>3</v>
      </c>
      <c r="G2378" s="191">
        <v>2282136</v>
      </c>
      <c r="H2378" s="68"/>
      <c r="I2378" s="197" t="s">
        <v>6788</v>
      </c>
      <c r="J2378" s="68"/>
      <c r="K2378" s="68"/>
      <c r="L2378" s="68"/>
      <c r="M2378" s="68"/>
      <c r="N2378" s="348"/>
      <c r="O2378" s="348"/>
      <c r="P2378" s="214">
        <v>0</v>
      </c>
      <c r="Q2378" s="214">
        <v>100</v>
      </c>
      <c r="R2378" s="68" t="s">
        <v>1479</v>
      </c>
      <c r="S2378" s="349"/>
      <c r="T2378" s="272"/>
    </row>
    <row r="2379" spans="1:20" ht="63.75">
      <c r="A2379" s="191">
        <v>522</v>
      </c>
      <c r="B2379" s="68"/>
      <c r="C2379" s="212" t="s">
        <v>163</v>
      </c>
      <c r="D2379" s="213">
        <v>45777</v>
      </c>
      <c r="E2379" s="191" t="s">
        <v>5394</v>
      </c>
      <c r="F2379" s="191" t="s">
        <v>3</v>
      </c>
      <c r="G2379" s="191">
        <v>2281869</v>
      </c>
      <c r="H2379" s="68"/>
      <c r="I2379" s="197" t="s">
        <v>6789</v>
      </c>
      <c r="J2379" s="68"/>
      <c r="K2379" s="68"/>
      <c r="L2379" s="68"/>
      <c r="M2379" s="68"/>
      <c r="N2379" s="348"/>
      <c r="O2379" s="348"/>
      <c r="P2379" s="214">
        <v>0</v>
      </c>
      <c r="Q2379" s="214">
        <v>8400</v>
      </c>
      <c r="R2379" s="68" t="s">
        <v>1479</v>
      </c>
      <c r="S2379" s="349"/>
      <c r="T2379" s="272"/>
    </row>
    <row r="2380" spans="1:20" ht="51">
      <c r="A2380" s="191">
        <v>134</v>
      </c>
      <c r="B2380" s="68"/>
      <c r="C2380" s="212" t="s">
        <v>61</v>
      </c>
      <c r="D2380" s="213">
        <v>45777</v>
      </c>
      <c r="E2380" s="191" t="s">
        <v>5395</v>
      </c>
      <c r="F2380" s="191" t="s">
        <v>3</v>
      </c>
      <c r="G2380" s="191">
        <v>2281886</v>
      </c>
      <c r="H2380" s="68"/>
      <c r="I2380" s="197" t="s">
        <v>6790</v>
      </c>
      <c r="J2380" s="68"/>
      <c r="K2380" s="68"/>
      <c r="L2380" s="68"/>
      <c r="M2380" s="68"/>
      <c r="N2380" s="348"/>
      <c r="O2380" s="348"/>
      <c r="P2380" s="214">
        <v>0</v>
      </c>
      <c r="Q2380" s="214">
        <v>359.95</v>
      </c>
      <c r="R2380" s="68" t="s">
        <v>1479</v>
      </c>
      <c r="S2380" s="349"/>
      <c r="T2380" s="272"/>
    </row>
    <row r="2381" spans="1:20" ht="51">
      <c r="A2381" s="191">
        <v>15</v>
      </c>
      <c r="B2381" s="68"/>
      <c r="C2381" s="212" t="s">
        <v>39</v>
      </c>
      <c r="D2381" s="213">
        <v>45777</v>
      </c>
      <c r="E2381" s="191" t="s">
        <v>5396</v>
      </c>
      <c r="F2381" s="191" t="s">
        <v>3</v>
      </c>
      <c r="G2381" s="191">
        <v>2281911</v>
      </c>
      <c r="H2381" s="68"/>
      <c r="I2381" s="197" t="s">
        <v>6791</v>
      </c>
      <c r="J2381" s="68"/>
      <c r="K2381" s="68"/>
      <c r="L2381" s="68"/>
      <c r="M2381" s="68"/>
      <c r="N2381" s="348"/>
      <c r="O2381" s="348"/>
      <c r="P2381" s="214">
        <v>0</v>
      </c>
      <c r="Q2381" s="214">
        <v>762</v>
      </c>
      <c r="R2381" s="68" t="s">
        <v>1479</v>
      </c>
      <c r="S2381" s="349"/>
      <c r="T2381" s="272"/>
    </row>
    <row r="2382" spans="1:20" ht="51">
      <c r="A2382" s="191">
        <v>41</v>
      </c>
      <c r="B2382" s="68"/>
      <c r="C2382" s="212" t="s">
        <v>44</v>
      </c>
      <c r="D2382" s="213">
        <v>45777</v>
      </c>
      <c r="E2382" s="191" t="s">
        <v>5397</v>
      </c>
      <c r="F2382" s="191" t="s">
        <v>3</v>
      </c>
      <c r="G2382" s="191">
        <v>2281961</v>
      </c>
      <c r="H2382" s="68"/>
      <c r="I2382" s="197" t="s">
        <v>6792</v>
      </c>
      <c r="J2382" s="68"/>
      <c r="K2382" s="68"/>
      <c r="L2382" s="68"/>
      <c r="M2382" s="68"/>
      <c r="N2382" s="348"/>
      <c r="O2382" s="348"/>
      <c r="P2382" s="214">
        <v>0</v>
      </c>
      <c r="Q2382" s="214">
        <v>61200</v>
      </c>
      <c r="R2382" s="68" t="s">
        <v>1479</v>
      </c>
      <c r="S2382" s="349"/>
      <c r="T2382" s="272"/>
    </row>
    <row r="2383" spans="1:20" ht="63.75">
      <c r="A2383" s="191">
        <v>41</v>
      </c>
      <c r="B2383" s="68"/>
      <c r="C2383" s="212" t="s">
        <v>44</v>
      </c>
      <c r="D2383" s="213">
        <v>45777</v>
      </c>
      <c r="E2383" s="191" t="s">
        <v>5398</v>
      </c>
      <c r="F2383" s="191" t="s">
        <v>3</v>
      </c>
      <c r="G2383" s="191">
        <v>2281963</v>
      </c>
      <c r="H2383" s="68"/>
      <c r="I2383" s="197" t="s">
        <v>6793</v>
      </c>
      <c r="J2383" s="68"/>
      <c r="K2383" s="68"/>
      <c r="L2383" s="68"/>
      <c r="M2383" s="68"/>
      <c r="N2383" s="348"/>
      <c r="O2383" s="348"/>
      <c r="P2383" s="214">
        <v>0</v>
      </c>
      <c r="Q2383" s="214">
        <v>308700</v>
      </c>
      <c r="R2383" s="68" t="s">
        <v>1479</v>
      </c>
      <c r="S2383" s="349"/>
      <c r="T2383" s="272"/>
    </row>
    <row r="2384" spans="1:20" ht="51">
      <c r="A2384" s="191">
        <v>680</v>
      </c>
      <c r="B2384" s="68"/>
      <c r="C2384" s="212" t="s">
        <v>179</v>
      </c>
      <c r="D2384" s="213">
        <v>45777</v>
      </c>
      <c r="E2384" s="191" t="s">
        <v>5399</v>
      </c>
      <c r="F2384" s="191" t="s">
        <v>3</v>
      </c>
      <c r="G2384" s="191">
        <v>2281964</v>
      </c>
      <c r="H2384" s="68"/>
      <c r="I2384" s="197" t="s">
        <v>6794</v>
      </c>
      <c r="J2384" s="68"/>
      <c r="K2384" s="68"/>
      <c r="L2384" s="68"/>
      <c r="M2384" s="68"/>
      <c r="N2384" s="348"/>
      <c r="O2384" s="348"/>
      <c r="P2384" s="214">
        <v>0</v>
      </c>
      <c r="Q2384" s="214">
        <v>54</v>
      </c>
      <c r="R2384" s="68" t="s">
        <v>1479</v>
      </c>
      <c r="S2384" s="349"/>
      <c r="T2384" s="272"/>
    </row>
    <row r="2385" spans="1:20" ht="38.25">
      <c r="A2385" s="191">
        <v>86</v>
      </c>
      <c r="B2385" s="68"/>
      <c r="C2385" s="212" t="s">
        <v>50</v>
      </c>
      <c r="D2385" s="213">
        <v>45777</v>
      </c>
      <c r="E2385" s="191" t="s">
        <v>5400</v>
      </c>
      <c r="F2385" s="191" t="s">
        <v>6</v>
      </c>
      <c r="G2385" s="191">
        <v>2212803</v>
      </c>
      <c r="H2385" s="68"/>
      <c r="I2385" s="197" t="s">
        <v>2037</v>
      </c>
      <c r="J2385" s="68"/>
      <c r="K2385" s="68"/>
      <c r="L2385" s="68"/>
      <c r="M2385" s="68"/>
      <c r="N2385" s="348"/>
      <c r="O2385" s="348"/>
      <c r="P2385" s="214">
        <v>0</v>
      </c>
      <c r="Q2385" s="214">
        <v>4604.04</v>
      </c>
      <c r="R2385" s="68" t="s">
        <v>1479</v>
      </c>
      <c r="S2385" s="349"/>
      <c r="T2385" s="272"/>
    </row>
    <row r="2386" spans="1:20" ht="63.75">
      <c r="A2386" s="191">
        <v>513</v>
      </c>
      <c r="B2386" s="68"/>
      <c r="C2386" s="212" t="s">
        <v>160</v>
      </c>
      <c r="D2386" s="213">
        <v>45777</v>
      </c>
      <c r="E2386" s="191" t="s">
        <v>5401</v>
      </c>
      <c r="F2386" s="191" t="s">
        <v>14</v>
      </c>
      <c r="G2386" s="191">
        <v>3118763</v>
      </c>
      <c r="H2386" s="68"/>
      <c r="I2386" s="197" t="s">
        <v>6795</v>
      </c>
      <c r="J2386" s="68"/>
      <c r="K2386" s="68"/>
      <c r="L2386" s="68"/>
      <c r="M2386" s="68"/>
      <c r="N2386" s="348"/>
      <c r="O2386" s="348"/>
      <c r="P2386" s="214">
        <v>60</v>
      </c>
      <c r="Q2386" s="214">
        <v>0</v>
      </c>
      <c r="R2386" s="68" t="s">
        <v>1479</v>
      </c>
      <c r="S2386" s="349"/>
      <c r="T2386" s="272"/>
    </row>
    <row r="2387" spans="1:20" ht="63.75">
      <c r="A2387" s="191">
        <v>513</v>
      </c>
      <c r="B2387" s="68"/>
      <c r="C2387" s="212" t="s">
        <v>160</v>
      </c>
      <c r="D2387" s="213">
        <v>45777</v>
      </c>
      <c r="E2387" s="191" t="s">
        <v>5402</v>
      </c>
      <c r="F2387" s="191" t="s">
        <v>14</v>
      </c>
      <c r="G2387" s="191">
        <v>3118782</v>
      </c>
      <c r="H2387" s="68"/>
      <c r="I2387" s="197" t="s">
        <v>6796</v>
      </c>
      <c r="J2387" s="68"/>
      <c r="K2387" s="68"/>
      <c r="L2387" s="68"/>
      <c r="M2387" s="68"/>
      <c r="N2387" s="348"/>
      <c r="O2387" s="348"/>
      <c r="P2387" s="214">
        <v>60</v>
      </c>
      <c r="Q2387" s="214">
        <v>0</v>
      </c>
      <c r="R2387" s="68" t="s">
        <v>1479</v>
      </c>
      <c r="S2387" s="349"/>
      <c r="T2387" s="272"/>
    </row>
    <row r="2388" spans="1:20" ht="89.25">
      <c r="A2388" s="191">
        <v>862</v>
      </c>
      <c r="B2388" s="68"/>
      <c r="C2388" s="212" t="s">
        <v>187</v>
      </c>
      <c r="D2388" s="213">
        <v>45777</v>
      </c>
      <c r="E2388" s="191" t="s">
        <v>5403</v>
      </c>
      <c r="F2388" s="191" t="s">
        <v>635</v>
      </c>
      <c r="G2388" s="191">
        <v>11820436</v>
      </c>
      <c r="H2388" s="68"/>
      <c r="I2388" s="197" t="s">
        <v>6797</v>
      </c>
      <c r="J2388" s="68"/>
      <c r="K2388" s="68"/>
      <c r="L2388" s="68"/>
      <c r="M2388" s="68"/>
      <c r="N2388" s="348"/>
      <c r="O2388" s="348"/>
      <c r="P2388" s="214">
        <v>0</v>
      </c>
      <c r="Q2388" s="214">
        <v>32524.57</v>
      </c>
      <c r="R2388" s="68" t="s">
        <v>1479</v>
      </c>
      <c r="S2388" s="349"/>
      <c r="T2388" s="272"/>
    </row>
    <row r="2389" spans="1:20" ht="76.5">
      <c r="A2389" s="191">
        <v>66</v>
      </c>
      <c r="B2389" s="68"/>
      <c r="C2389" s="212" t="s">
        <v>46</v>
      </c>
      <c r="D2389" s="213">
        <v>45777</v>
      </c>
      <c r="E2389" s="191" t="s">
        <v>5404</v>
      </c>
      <c r="F2389" s="191" t="s">
        <v>635</v>
      </c>
      <c r="G2389" s="191">
        <v>11820420</v>
      </c>
      <c r="H2389" s="68"/>
      <c r="I2389" s="197" t="s">
        <v>6798</v>
      </c>
      <c r="J2389" s="68"/>
      <c r="K2389" s="68"/>
      <c r="L2389" s="68"/>
      <c r="M2389" s="68"/>
      <c r="N2389" s="348"/>
      <c r="O2389" s="348"/>
      <c r="P2389" s="214">
        <v>0</v>
      </c>
      <c r="Q2389" s="214">
        <v>32524.57</v>
      </c>
      <c r="R2389" s="68" t="s">
        <v>1479</v>
      </c>
      <c r="S2389" s="349"/>
      <c r="T2389" s="272"/>
    </row>
    <row r="2390" spans="1:20" ht="76.5">
      <c r="A2390" s="191">
        <v>47</v>
      </c>
      <c r="B2390" s="68"/>
      <c r="C2390" s="212" t="s">
        <v>45</v>
      </c>
      <c r="D2390" s="213">
        <v>45777</v>
      </c>
      <c r="E2390" s="191" t="s">
        <v>5405</v>
      </c>
      <c r="F2390" s="191" t="s">
        <v>6</v>
      </c>
      <c r="G2390" s="191">
        <v>2213286</v>
      </c>
      <c r="H2390" s="68"/>
      <c r="I2390" s="197" t="s">
        <v>6799</v>
      </c>
      <c r="J2390" s="68"/>
      <c r="K2390" s="68"/>
      <c r="L2390" s="68"/>
      <c r="M2390" s="68"/>
      <c r="N2390" s="348"/>
      <c r="O2390" s="348"/>
      <c r="P2390" s="214">
        <v>0</v>
      </c>
      <c r="Q2390" s="214">
        <v>99606.14</v>
      </c>
      <c r="R2390" s="68" t="s">
        <v>1479</v>
      </c>
      <c r="S2390" s="349"/>
      <c r="T2390" s="272"/>
    </row>
    <row r="2391" spans="1:20" ht="76.5">
      <c r="A2391" s="191">
        <v>66</v>
      </c>
      <c r="B2391" s="68"/>
      <c r="C2391" s="212" t="s">
        <v>46</v>
      </c>
      <c r="D2391" s="213">
        <v>45777</v>
      </c>
      <c r="E2391" s="191" t="s">
        <v>5406</v>
      </c>
      <c r="F2391" s="191" t="s">
        <v>635</v>
      </c>
      <c r="G2391" s="191">
        <v>11817884</v>
      </c>
      <c r="H2391" s="68"/>
      <c r="I2391" s="197" t="s">
        <v>6800</v>
      </c>
      <c r="J2391" s="68"/>
      <c r="K2391" s="68"/>
      <c r="L2391" s="68"/>
      <c r="M2391" s="68"/>
      <c r="N2391" s="348"/>
      <c r="O2391" s="348"/>
      <c r="P2391" s="214">
        <v>0</v>
      </c>
      <c r="Q2391" s="214">
        <v>3746.43</v>
      </c>
      <c r="R2391" s="68" t="s">
        <v>1479</v>
      </c>
      <c r="S2391" s="349"/>
      <c r="T2391" s="272"/>
    </row>
    <row r="2392" spans="1:20" ht="76.5">
      <c r="A2392" s="191">
        <v>66</v>
      </c>
      <c r="B2392" s="68"/>
      <c r="C2392" s="212" t="s">
        <v>46</v>
      </c>
      <c r="D2392" s="213">
        <v>45777</v>
      </c>
      <c r="E2392" s="191" t="s">
        <v>5407</v>
      </c>
      <c r="F2392" s="191" t="s">
        <v>635</v>
      </c>
      <c r="G2392" s="191">
        <v>11817364</v>
      </c>
      <c r="H2392" s="68"/>
      <c r="I2392" s="197" t="s">
        <v>6801</v>
      </c>
      <c r="J2392" s="68"/>
      <c r="K2392" s="68"/>
      <c r="L2392" s="68"/>
      <c r="M2392" s="68"/>
      <c r="N2392" s="348"/>
      <c r="O2392" s="348"/>
      <c r="P2392" s="214">
        <v>0</v>
      </c>
      <c r="Q2392" s="214">
        <v>75109.72</v>
      </c>
      <c r="R2392" s="68" t="s">
        <v>1479</v>
      </c>
      <c r="S2392" s="349"/>
      <c r="T2392" s="272"/>
    </row>
    <row r="2393" spans="1:20" ht="76.5">
      <c r="A2393" s="191">
        <v>862</v>
      </c>
      <c r="B2393" s="68"/>
      <c r="C2393" s="212" t="s">
        <v>187</v>
      </c>
      <c r="D2393" s="213">
        <v>45777</v>
      </c>
      <c r="E2393" s="191" t="s">
        <v>5408</v>
      </c>
      <c r="F2393" s="191" t="s">
        <v>635</v>
      </c>
      <c r="G2393" s="191">
        <v>11817885</v>
      </c>
      <c r="H2393" s="68"/>
      <c r="I2393" s="197" t="s">
        <v>6802</v>
      </c>
      <c r="J2393" s="68"/>
      <c r="K2393" s="68"/>
      <c r="L2393" s="68"/>
      <c r="M2393" s="68"/>
      <c r="N2393" s="348"/>
      <c r="O2393" s="348"/>
      <c r="P2393" s="214">
        <v>0</v>
      </c>
      <c r="Q2393" s="214">
        <v>3746.42</v>
      </c>
      <c r="R2393" s="68" t="s">
        <v>1479</v>
      </c>
      <c r="S2393" s="349"/>
      <c r="T2393" s="272"/>
    </row>
    <row r="2394" spans="1:20" ht="76.5">
      <c r="A2394" s="191">
        <v>66</v>
      </c>
      <c r="B2394" s="68"/>
      <c r="C2394" s="212" t="s">
        <v>46</v>
      </c>
      <c r="D2394" s="213">
        <v>45777</v>
      </c>
      <c r="E2394" s="191" t="s">
        <v>5409</v>
      </c>
      <c r="F2394" s="191" t="s">
        <v>635</v>
      </c>
      <c r="G2394" s="191">
        <v>11817897</v>
      </c>
      <c r="H2394" s="68"/>
      <c r="I2394" s="197" t="s">
        <v>6803</v>
      </c>
      <c r="J2394" s="68"/>
      <c r="K2394" s="68"/>
      <c r="L2394" s="68"/>
      <c r="M2394" s="68"/>
      <c r="N2394" s="348"/>
      <c r="O2394" s="348"/>
      <c r="P2394" s="214">
        <v>0</v>
      </c>
      <c r="Q2394" s="214">
        <v>11080.9</v>
      </c>
      <c r="R2394" s="68" t="s">
        <v>1479</v>
      </c>
      <c r="S2394" s="349"/>
      <c r="T2394" s="272"/>
    </row>
    <row r="2395" spans="1:20" ht="76.5">
      <c r="A2395" s="191">
        <v>862</v>
      </c>
      <c r="B2395" s="68"/>
      <c r="C2395" s="212" t="s">
        <v>187</v>
      </c>
      <c r="D2395" s="213">
        <v>45777</v>
      </c>
      <c r="E2395" s="191" t="s">
        <v>5410</v>
      </c>
      <c r="F2395" s="191" t="s">
        <v>635</v>
      </c>
      <c r="G2395" s="191">
        <v>11817871</v>
      </c>
      <c r="H2395" s="68"/>
      <c r="I2395" s="197" t="s">
        <v>6802</v>
      </c>
      <c r="J2395" s="68"/>
      <c r="K2395" s="68"/>
      <c r="L2395" s="68"/>
      <c r="M2395" s="68"/>
      <c r="N2395" s="348"/>
      <c r="O2395" s="348"/>
      <c r="P2395" s="214">
        <v>0</v>
      </c>
      <c r="Q2395" s="214">
        <v>11538.6</v>
      </c>
      <c r="R2395" s="68" t="s">
        <v>1479</v>
      </c>
      <c r="S2395" s="349"/>
      <c r="T2395" s="272"/>
    </row>
    <row r="2396" spans="1:20" ht="76.5">
      <c r="A2396" s="191">
        <v>66</v>
      </c>
      <c r="B2396" s="68"/>
      <c r="C2396" s="212" t="s">
        <v>46</v>
      </c>
      <c r="D2396" s="213">
        <v>45777</v>
      </c>
      <c r="E2396" s="191" t="s">
        <v>5411</v>
      </c>
      <c r="F2396" s="191" t="s">
        <v>635</v>
      </c>
      <c r="G2396" s="191">
        <v>11817901</v>
      </c>
      <c r="H2396" s="68"/>
      <c r="I2396" s="197" t="s">
        <v>6803</v>
      </c>
      <c r="J2396" s="68"/>
      <c r="K2396" s="68"/>
      <c r="L2396" s="68"/>
      <c r="M2396" s="68"/>
      <c r="N2396" s="348"/>
      <c r="O2396" s="348"/>
      <c r="P2396" s="214">
        <v>0</v>
      </c>
      <c r="Q2396" s="214">
        <v>1332.11</v>
      </c>
      <c r="R2396" s="68" t="s">
        <v>1479</v>
      </c>
      <c r="S2396" s="349"/>
      <c r="T2396" s="272"/>
    </row>
    <row r="2397" spans="1:20" ht="76.5">
      <c r="A2397" s="191">
        <v>862</v>
      </c>
      <c r="B2397" s="68"/>
      <c r="C2397" s="212" t="s">
        <v>187</v>
      </c>
      <c r="D2397" s="213">
        <v>45777</v>
      </c>
      <c r="E2397" s="191" t="s">
        <v>5412</v>
      </c>
      <c r="F2397" s="191" t="s">
        <v>635</v>
      </c>
      <c r="G2397" s="191">
        <v>11817900</v>
      </c>
      <c r="H2397" s="68"/>
      <c r="I2397" s="197" t="s">
        <v>6804</v>
      </c>
      <c r="J2397" s="68"/>
      <c r="K2397" s="68"/>
      <c r="L2397" s="68"/>
      <c r="M2397" s="68"/>
      <c r="N2397" s="348"/>
      <c r="O2397" s="348"/>
      <c r="P2397" s="214">
        <v>0</v>
      </c>
      <c r="Q2397" s="214">
        <v>11080.9</v>
      </c>
      <c r="R2397" s="68" t="s">
        <v>1479</v>
      </c>
      <c r="S2397" s="349"/>
      <c r="T2397" s="272"/>
    </row>
    <row r="2398" spans="1:20" ht="76.5">
      <c r="A2398" s="191">
        <v>862</v>
      </c>
      <c r="B2398" s="68"/>
      <c r="C2398" s="212" t="s">
        <v>187</v>
      </c>
      <c r="D2398" s="213">
        <v>45777</v>
      </c>
      <c r="E2398" s="191" t="s">
        <v>5413</v>
      </c>
      <c r="F2398" s="191" t="s">
        <v>635</v>
      </c>
      <c r="G2398" s="191">
        <v>11817934</v>
      </c>
      <c r="H2398" s="68"/>
      <c r="I2398" s="197" t="s">
        <v>6805</v>
      </c>
      <c r="J2398" s="68"/>
      <c r="K2398" s="68"/>
      <c r="L2398" s="68"/>
      <c r="M2398" s="68"/>
      <c r="N2398" s="348"/>
      <c r="O2398" s="348"/>
      <c r="P2398" s="214">
        <v>0</v>
      </c>
      <c r="Q2398" s="214">
        <v>3920.24</v>
      </c>
      <c r="R2398" s="68" t="s">
        <v>1479</v>
      </c>
      <c r="S2398" s="349"/>
      <c r="T2398" s="272"/>
    </row>
    <row r="2399" spans="1:20" ht="76.5">
      <c r="A2399" s="191">
        <v>862</v>
      </c>
      <c r="B2399" s="68"/>
      <c r="C2399" s="212" t="s">
        <v>187</v>
      </c>
      <c r="D2399" s="213">
        <v>45777</v>
      </c>
      <c r="E2399" s="191" t="s">
        <v>5414</v>
      </c>
      <c r="F2399" s="191" t="s">
        <v>635</v>
      </c>
      <c r="G2399" s="191">
        <v>11817902</v>
      </c>
      <c r="H2399" s="68"/>
      <c r="I2399" s="197" t="s">
        <v>6804</v>
      </c>
      <c r="J2399" s="68"/>
      <c r="K2399" s="68"/>
      <c r="L2399" s="68"/>
      <c r="M2399" s="68"/>
      <c r="N2399" s="348"/>
      <c r="O2399" s="348"/>
      <c r="P2399" s="214">
        <v>0</v>
      </c>
      <c r="Q2399" s="214">
        <v>1332.1</v>
      </c>
      <c r="R2399" s="68" t="s">
        <v>1479</v>
      </c>
      <c r="S2399" s="349"/>
      <c r="T2399" s="272"/>
    </row>
    <row r="2400" spans="1:20" ht="76.5">
      <c r="A2400" s="191">
        <v>66</v>
      </c>
      <c r="B2400" s="68"/>
      <c r="C2400" s="212" t="s">
        <v>46</v>
      </c>
      <c r="D2400" s="213">
        <v>45777</v>
      </c>
      <c r="E2400" s="191" t="s">
        <v>5415</v>
      </c>
      <c r="F2400" s="191" t="s">
        <v>635</v>
      </c>
      <c r="G2400" s="191">
        <v>11817908</v>
      </c>
      <c r="H2400" s="68"/>
      <c r="I2400" s="197" t="s">
        <v>6806</v>
      </c>
      <c r="J2400" s="68"/>
      <c r="K2400" s="68"/>
      <c r="L2400" s="68"/>
      <c r="M2400" s="68"/>
      <c r="N2400" s="348"/>
      <c r="O2400" s="348"/>
      <c r="P2400" s="214">
        <v>0</v>
      </c>
      <c r="Q2400" s="214">
        <v>26355.05</v>
      </c>
      <c r="R2400" s="68" t="s">
        <v>1479</v>
      </c>
      <c r="S2400" s="349"/>
      <c r="T2400" s="272"/>
    </row>
    <row r="2401" spans="1:20" ht="76.5">
      <c r="A2401" s="191">
        <v>862</v>
      </c>
      <c r="B2401" s="68"/>
      <c r="C2401" s="212" t="s">
        <v>187</v>
      </c>
      <c r="D2401" s="213">
        <v>45777</v>
      </c>
      <c r="E2401" s="191" t="s">
        <v>5416</v>
      </c>
      <c r="F2401" s="191" t="s">
        <v>635</v>
      </c>
      <c r="G2401" s="191">
        <v>11817988</v>
      </c>
      <c r="H2401" s="68"/>
      <c r="I2401" s="197" t="s">
        <v>6807</v>
      </c>
      <c r="J2401" s="68"/>
      <c r="K2401" s="68"/>
      <c r="L2401" s="68"/>
      <c r="M2401" s="68"/>
      <c r="N2401" s="348"/>
      <c r="O2401" s="348"/>
      <c r="P2401" s="214">
        <v>0</v>
      </c>
      <c r="Q2401" s="214">
        <v>1092.45</v>
      </c>
      <c r="R2401" s="68" t="s">
        <v>1479</v>
      </c>
      <c r="S2401" s="349"/>
      <c r="T2401" s="272"/>
    </row>
    <row r="2402" spans="1:20" ht="76.5">
      <c r="A2402" s="191">
        <v>66</v>
      </c>
      <c r="B2402" s="68"/>
      <c r="C2402" s="212" t="s">
        <v>46</v>
      </c>
      <c r="D2402" s="213">
        <v>45777</v>
      </c>
      <c r="E2402" s="191" t="s">
        <v>5417</v>
      </c>
      <c r="F2402" s="191" t="s">
        <v>635</v>
      </c>
      <c r="G2402" s="191">
        <v>11817964</v>
      </c>
      <c r="H2402" s="68"/>
      <c r="I2402" s="197" t="s">
        <v>6808</v>
      </c>
      <c r="J2402" s="68"/>
      <c r="K2402" s="68"/>
      <c r="L2402" s="68"/>
      <c r="M2402" s="68"/>
      <c r="N2402" s="348"/>
      <c r="O2402" s="348"/>
      <c r="P2402" s="214">
        <v>0</v>
      </c>
      <c r="Q2402" s="214">
        <v>1092.46</v>
      </c>
      <c r="R2402" s="68" t="s">
        <v>1479</v>
      </c>
      <c r="S2402" s="349"/>
      <c r="T2402" s="272"/>
    </row>
    <row r="2403" spans="1:20" ht="76.5">
      <c r="A2403" s="191">
        <v>66</v>
      </c>
      <c r="B2403" s="68"/>
      <c r="C2403" s="212" t="s">
        <v>46</v>
      </c>
      <c r="D2403" s="213">
        <v>45777</v>
      </c>
      <c r="E2403" s="191" t="s">
        <v>5418</v>
      </c>
      <c r="F2403" s="191" t="s">
        <v>635</v>
      </c>
      <c r="G2403" s="191">
        <v>11817943</v>
      </c>
      <c r="H2403" s="68"/>
      <c r="I2403" s="197" t="s">
        <v>6809</v>
      </c>
      <c r="J2403" s="68"/>
      <c r="K2403" s="68"/>
      <c r="L2403" s="68"/>
      <c r="M2403" s="68"/>
      <c r="N2403" s="348"/>
      <c r="O2403" s="348"/>
      <c r="P2403" s="214">
        <v>0</v>
      </c>
      <c r="Q2403" s="214">
        <v>7781.62</v>
      </c>
      <c r="R2403" s="68" t="s">
        <v>1479</v>
      </c>
      <c r="S2403" s="349"/>
      <c r="T2403" s="272"/>
    </row>
    <row r="2404" spans="1:20" ht="76.5">
      <c r="A2404" s="191">
        <v>862</v>
      </c>
      <c r="B2404" s="68"/>
      <c r="C2404" s="212" t="s">
        <v>187</v>
      </c>
      <c r="D2404" s="213">
        <v>45777</v>
      </c>
      <c r="E2404" s="191" t="s">
        <v>5419</v>
      </c>
      <c r="F2404" s="191" t="s">
        <v>635</v>
      </c>
      <c r="G2404" s="191">
        <v>11817944</v>
      </c>
      <c r="H2404" s="68"/>
      <c r="I2404" s="197" t="s">
        <v>6810</v>
      </c>
      <c r="J2404" s="68"/>
      <c r="K2404" s="68"/>
      <c r="L2404" s="68"/>
      <c r="M2404" s="68"/>
      <c r="N2404" s="348"/>
      <c r="O2404" s="348"/>
      <c r="P2404" s="214">
        <v>0</v>
      </c>
      <c r="Q2404" s="214">
        <v>1157.4100000000001</v>
      </c>
      <c r="R2404" s="68" t="s">
        <v>1479</v>
      </c>
      <c r="S2404" s="349"/>
      <c r="T2404" s="272"/>
    </row>
    <row r="2405" spans="1:20" ht="76.5">
      <c r="A2405" s="191">
        <v>862</v>
      </c>
      <c r="B2405" s="68"/>
      <c r="C2405" s="212" t="s">
        <v>187</v>
      </c>
      <c r="D2405" s="213">
        <v>45777</v>
      </c>
      <c r="E2405" s="191" t="s">
        <v>5420</v>
      </c>
      <c r="F2405" s="191" t="s">
        <v>635</v>
      </c>
      <c r="G2405" s="191">
        <v>11818006</v>
      </c>
      <c r="H2405" s="68"/>
      <c r="I2405" s="197" t="s">
        <v>6811</v>
      </c>
      <c r="J2405" s="68"/>
      <c r="K2405" s="68"/>
      <c r="L2405" s="68"/>
      <c r="M2405" s="68"/>
      <c r="N2405" s="348"/>
      <c r="O2405" s="348"/>
      <c r="P2405" s="214">
        <v>0</v>
      </c>
      <c r="Q2405" s="214">
        <v>13466.26</v>
      </c>
      <c r="R2405" s="68" t="s">
        <v>1479</v>
      </c>
      <c r="S2405" s="349"/>
      <c r="T2405" s="272"/>
    </row>
    <row r="2406" spans="1:20" ht="76.5">
      <c r="A2406" s="191">
        <v>66</v>
      </c>
      <c r="B2406" s="68"/>
      <c r="C2406" s="212" t="s">
        <v>46</v>
      </c>
      <c r="D2406" s="213">
        <v>45777</v>
      </c>
      <c r="E2406" s="191" t="s">
        <v>5421</v>
      </c>
      <c r="F2406" s="191" t="s">
        <v>635</v>
      </c>
      <c r="G2406" s="191">
        <v>11818022</v>
      </c>
      <c r="H2406" s="68"/>
      <c r="I2406" s="197" t="s">
        <v>6812</v>
      </c>
      <c r="J2406" s="68"/>
      <c r="K2406" s="68"/>
      <c r="L2406" s="68"/>
      <c r="M2406" s="68"/>
      <c r="N2406" s="348"/>
      <c r="O2406" s="348"/>
      <c r="P2406" s="214">
        <v>0</v>
      </c>
      <c r="Q2406" s="214">
        <v>50487.73</v>
      </c>
      <c r="R2406" s="68" t="s">
        <v>1479</v>
      </c>
      <c r="S2406" s="349"/>
      <c r="T2406" s="272"/>
    </row>
    <row r="2407" spans="1:20" ht="76.5">
      <c r="A2407" s="191">
        <v>66</v>
      </c>
      <c r="B2407" s="68"/>
      <c r="C2407" s="212" t="s">
        <v>46</v>
      </c>
      <c r="D2407" s="213">
        <v>45777</v>
      </c>
      <c r="E2407" s="191" t="s">
        <v>5422</v>
      </c>
      <c r="F2407" s="191" t="s">
        <v>635</v>
      </c>
      <c r="G2407" s="191">
        <v>11817989</v>
      </c>
      <c r="H2407" s="68"/>
      <c r="I2407" s="197" t="s">
        <v>6813</v>
      </c>
      <c r="J2407" s="68"/>
      <c r="K2407" s="68"/>
      <c r="L2407" s="68"/>
      <c r="M2407" s="68"/>
      <c r="N2407" s="348"/>
      <c r="O2407" s="348"/>
      <c r="P2407" s="214">
        <v>0</v>
      </c>
      <c r="Q2407" s="214">
        <v>92077.6</v>
      </c>
      <c r="R2407" s="68" t="s">
        <v>1479</v>
      </c>
      <c r="S2407" s="349"/>
      <c r="T2407" s="272"/>
    </row>
    <row r="2408" spans="1:20" ht="76.5">
      <c r="A2408" s="191">
        <v>66</v>
      </c>
      <c r="B2408" s="68"/>
      <c r="C2408" s="212" t="s">
        <v>46</v>
      </c>
      <c r="D2408" s="213">
        <v>45777</v>
      </c>
      <c r="E2408" s="191" t="s">
        <v>5423</v>
      </c>
      <c r="F2408" s="191" t="s">
        <v>635</v>
      </c>
      <c r="G2408" s="191">
        <v>11818081</v>
      </c>
      <c r="H2408" s="68"/>
      <c r="I2408" s="197" t="s">
        <v>6814</v>
      </c>
      <c r="J2408" s="68"/>
      <c r="K2408" s="68"/>
      <c r="L2408" s="68"/>
      <c r="M2408" s="68"/>
      <c r="N2408" s="348"/>
      <c r="O2408" s="348"/>
      <c r="P2408" s="214">
        <v>0</v>
      </c>
      <c r="Q2408" s="214">
        <v>20654.91</v>
      </c>
      <c r="R2408" s="68" t="s">
        <v>1479</v>
      </c>
      <c r="S2408" s="349"/>
      <c r="T2408" s="272"/>
    </row>
    <row r="2409" spans="1:20" ht="76.5">
      <c r="A2409" s="191">
        <v>862</v>
      </c>
      <c r="B2409" s="68"/>
      <c r="C2409" s="212" t="s">
        <v>187</v>
      </c>
      <c r="D2409" s="213">
        <v>45777</v>
      </c>
      <c r="E2409" s="191" t="s">
        <v>5424</v>
      </c>
      <c r="F2409" s="191" t="s">
        <v>635</v>
      </c>
      <c r="G2409" s="191">
        <v>11818044</v>
      </c>
      <c r="H2409" s="68"/>
      <c r="I2409" s="197" t="s">
        <v>6815</v>
      </c>
      <c r="J2409" s="68"/>
      <c r="K2409" s="68"/>
      <c r="L2409" s="68"/>
      <c r="M2409" s="68"/>
      <c r="N2409" s="348"/>
      <c r="O2409" s="348"/>
      <c r="P2409" s="214">
        <v>0</v>
      </c>
      <c r="Q2409" s="214">
        <v>7755.99</v>
      </c>
      <c r="R2409" s="68" t="s">
        <v>1479</v>
      </c>
      <c r="S2409" s="349"/>
      <c r="T2409" s="272"/>
    </row>
    <row r="2410" spans="1:20" ht="76.5">
      <c r="A2410" s="191">
        <v>862</v>
      </c>
      <c r="B2410" s="68"/>
      <c r="C2410" s="212" t="s">
        <v>187</v>
      </c>
      <c r="D2410" s="213">
        <v>45777</v>
      </c>
      <c r="E2410" s="191" t="s">
        <v>5425</v>
      </c>
      <c r="F2410" s="191" t="s">
        <v>635</v>
      </c>
      <c r="G2410" s="191">
        <v>11818084</v>
      </c>
      <c r="H2410" s="68"/>
      <c r="I2410" s="197" t="s">
        <v>6816</v>
      </c>
      <c r="J2410" s="68"/>
      <c r="K2410" s="68"/>
      <c r="L2410" s="68"/>
      <c r="M2410" s="68"/>
      <c r="N2410" s="348"/>
      <c r="O2410" s="348"/>
      <c r="P2410" s="214">
        <v>0</v>
      </c>
      <c r="Q2410" s="214">
        <v>3072.11</v>
      </c>
      <c r="R2410" s="68" t="s">
        <v>1479</v>
      </c>
      <c r="S2410" s="349"/>
      <c r="T2410" s="272"/>
    </row>
    <row r="2411" spans="1:20" ht="76.5">
      <c r="A2411" s="191">
        <v>862</v>
      </c>
      <c r="B2411" s="68"/>
      <c r="C2411" s="212" t="s">
        <v>187</v>
      </c>
      <c r="D2411" s="213">
        <v>45777</v>
      </c>
      <c r="E2411" s="191" t="s">
        <v>5426</v>
      </c>
      <c r="F2411" s="191" t="s">
        <v>635</v>
      </c>
      <c r="G2411" s="191">
        <v>11823916</v>
      </c>
      <c r="H2411" s="68"/>
      <c r="I2411" s="197" t="s">
        <v>6817</v>
      </c>
      <c r="J2411" s="68"/>
      <c r="K2411" s="68"/>
      <c r="L2411" s="68"/>
      <c r="M2411" s="68"/>
      <c r="N2411" s="348"/>
      <c r="O2411" s="348"/>
      <c r="P2411" s="214">
        <v>0</v>
      </c>
      <c r="Q2411" s="214">
        <v>15809.13</v>
      </c>
      <c r="R2411" s="68" t="s">
        <v>1479</v>
      </c>
      <c r="S2411" s="349"/>
      <c r="T2411" s="272"/>
    </row>
    <row r="2412" spans="1:20" ht="76.5">
      <c r="A2412" s="191">
        <v>66</v>
      </c>
      <c r="B2412" s="68"/>
      <c r="C2412" s="212" t="s">
        <v>46</v>
      </c>
      <c r="D2412" s="213">
        <v>45777</v>
      </c>
      <c r="E2412" s="191" t="s">
        <v>5427</v>
      </c>
      <c r="F2412" s="191" t="s">
        <v>635</v>
      </c>
      <c r="G2412" s="191">
        <v>11823887</v>
      </c>
      <c r="H2412" s="68"/>
      <c r="I2412" s="197" t="s">
        <v>6818</v>
      </c>
      <c r="J2412" s="68"/>
      <c r="K2412" s="68"/>
      <c r="L2412" s="68"/>
      <c r="M2412" s="68"/>
      <c r="N2412" s="348"/>
      <c r="O2412" s="348"/>
      <c r="P2412" s="214">
        <v>0</v>
      </c>
      <c r="Q2412" s="214">
        <v>190706.13</v>
      </c>
      <c r="R2412" s="68" t="s">
        <v>1479</v>
      </c>
      <c r="S2412" s="349"/>
      <c r="T2412" s="272"/>
    </row>
    <row r="2413" spans="1:20" ht="76.5">
      <c r="A2413" s="191">
        <v>862</v>
      </c>
      <c r="B2413" s="68"/>
      <c r="C2413" s="212" t="s">
        <v>187</v>
      </c>
      <c r="D2413" s="213">
        <v>45777</v>
      </c>
      <c r="E2413" s="191" t="s">
        <v>5428</v>
      </c>
      <c r="F2413" s="191" t="s">
        <v>635</v>
      </c>
      <c r="G2413" s="191">
        <v>11823886</v>
      </c>
      <c r="H2413" s="68"/>
      <c r="I2413" s="197" t="s">
        <v>6819</v>
      </c>
      <c r="J2413" s="68"/>
      <c r="K2413" s="68"/>
      <c r="L2413" s="68"/>
      <c r="M2413" s="68"/>
      <c r="N2413" s="348"/>
      <c r="O2413" s="348"/>
      <c r="P2413" s="214">
        <v>0</v>
      </c>
      <c r="Q2413" s="214">
        <v>212737.27</v>
      </c>
      <c r="R2413" s="68" t="s">
        <v>1479</v>
      </c>
      <c r="S2413" s="349"/>
      <c r="T2413" s="272"/>
    </row>
    <row r="2414" spans="1:20" ht="76.5">
      <c r="A2414" s="191">
        <v>66</v>
      </c>
      <c r="B2414" s="68"/>
      <c r="C2414" s="212" t="s">
        <v>46</v>
      </c>
      <c r="D2414" s="213">
        <v>45777</v>
      </c>
      <c r="E2414" s="191" t="s">
        <v>5429</v>
      </c>
      <c r="F2414" s="191" t="s">
        <v>635</v>
      </c>
      <c r="G2414" s="191">
        <v>11823858</v>
      </c>
      <c r="H2414" s="68"/>
      <c r="I2414" s="197" t="s">
        <v>6820</v>
      </c>
      <c r="J2414" s="68"/>
      <c r="K2414" s="68"/>
      <c r="L2414" s="68"/>
      <c r="M2414" s="68"/>
      <c r="N2414" s="348"/>
      <c r="O2414" s="348"/>
      <c r="P2414" s="214">
        <v>0</v>
      </c>
      <c r="Q2414" s="214">
        <v>2566361.2000000002</v>
      </c>
      <c r="R2414" s="68" t="s">
        <v>1479</v>
      </c>
      <c r="S2414" s="349"/>
      <c r="T2414" s="272"/>
    </row>
    <row r="2415" spans="1:20" ht="76.5">
      <c r="A2415" s="191">
        <v>862</v>
      </c>
      <c r="B2415" s="68"/>
      <c r="C2415" s="212" t="s">
        <v>187</v>
      </c>
      <c r="D2415" s="213">
        <v>45777</v>
      </c>
      <c r="E2415" s="191" t="s">
        <v>5430</v>
      </c>
      <c r="F2415" s="191" t="s">
        <v>635</v>
      </c>
      <c r="G2415" s="191">
        <v>11818140</v>
      </c>
      <c r="H2415" s="68"/>
      <c r="I2415" s="197" t="s">
        <v>6821</v>
      </c>
      <c r="J2415" s="68"/>
      <c r="K2415" s="68"/>
      <c r="L2415" s="68"/>
      <c r="M2415" s="68"/>
      <c r="N2415" s="348"/>
      <c r="O2415" s="348"/>
      <c r="P2415" s="214">
        <v>0</v>
      </c>
      <c r="Q2415" s="214">
        <v>7404.63</v>
      </c>
      <c r="R2415" s="68" t="s">
        <v>1479</v>
      </c>
      <c r="S2415" s="349"/>
      <c r="T2415" s="272"/>
    </row>
    <row r="2416" spans="1:20" ht="76.5">
      <c r="A2416" s="191">
        <v>66</v>
      </c>
      <c r="B2416" s="68"/>
      <c r="C2416" s="212" t="s">
        <v>46</v>
      </c>
      <c r="D2416" s="213">
        <v>45777</v>
      </c>
      <c r="E2416" s="191" t="s">
        <v>5431</v>
      </c>
      <c r="F2416" s="191" t="s">
        <v>635</v>
      </c>
      <c r="G2416" s="191">
        <v>11818137</v>
      </c>
      <c r="H2416" s="68"/>
      <c r="I2416" s="197" t="s">
        <v>6822</v>
      </c>
      <c r="J2416" s="68"/>
      <c r="K2416" s="68"/>
      <c r="L2416" s="68"/>
      <c r="M2416" s="68"/>
      <c r="N2416" s="348"/>
      <c r="O2416" s="348"/>
      <c r="P2416" s="214">
        <v>0</v>
      </c>
      <c r="Q2416" s="214">
        <v>7404.63</v>
      </c>
      <c r="R2416" s="68" t="s">
        <v>1479</v>
      </c>
      <c r="S2416" s="349"/>
      <c r="T2416" s="272"/>
    </row>
    <row r="2417" spans="1:20" ht="76.5">
      <c r="A2417" s="191">
        <v>862</v>
      </c>
      <c r="B2417" s="68"/>
      <c r="C2417" s="212" t="s">
        <v>187</v>
      </c>
      <c r="D2417" s="213">
        <v>45777</v>
      </c>
      <c r="E2417" s="191" t="s">
        <v>5432</v>
      </c>
      <c r="F2417" s="191" t="s">
        <v>635</v>
      </c>
      <c r="G2417" s="191">
        <v>11818125</v>
      </c>
      <c r="H2417" s="68"/>
      <c r="I2417" s="197" t="s">
        <v>6823</v>
      </c>
      <c r="J2417" s="68"/>
      <c r="K2417" s="68"/>
      <c r="L2417" s="68"/>
      <c r="M2417" s="68"/>
      <c r="N2417" s="348"/>
      <c r="O2417" s="348"/>
      <c r="P2417" s="214">
        <v>0</v>
      </c>
      <c r="Q2417" s="214">
        <v>63786.97</v>
      </c>
      <c r="R2417" s="68" t="s">
        <v>1479</v>
      </c>
      <c r="S2417" s="349"/>
      <c r="T2417" s="272"/>
    </row>
    <row r="2418" spans="1:20" ht="76.5">
      <c r="A2418" s="191">
        <v>66</v>
      </c>
      <c r="B2418" s="68"/>
      <c r="C2418" s="212" t="s">
        <v>46</v>
      </c>
      <c r="D2418" s="213">
        <v>45777</v>
      </c>
      <c r="E2418" s="191" t="s">
        <v>5433</v>
      </c>
      <c r="F2418" s="191" t="s">
        <v>635</v>
      </c>
      <c r="G2418" s="191">
        <v>11818117</v>
      </c>
      <c r="H2418" s="68"/>
      <c r="I2418" s="197" t="s">
        <v>6824</v>
      </c>
      <c r="J2418" s="68"/>
      <c r="K2418" s="68"/>
      <c r="L2418" s="68"/>
      <c r="M2418" s="68"/>
      <c r="N2418" s="348"/>
      <c r="O2418" s="348"/>
      <c r="P2418" s="214">
        <v>0</v>
      </c>
      <c r="Q2418" s="214">
        <v>753558.63</v>
      </c>
      <c r="R2418" s="68" t="s">
        <v>1479</v>
      </c>
      <c r="S2418" s="349"/>
      <c r="T2418" s="272"/>
    </row>
    <row r="2419" spans="1:20" ht="76.5">
      <c r="A2419" s="191">
        <v>66</v>
      </c>
      <c r="B2419" s="68"/>
      <c r="C2419" s="212" t="s">
        <v>46</v>
      </c>
      <c r="D2419" s="213">
        <v>45777</v>
      </c>
      <c r="E2419" s="191" t="s">
        <v>5434</v>
      </c>
      <c r="F2419" s="191" t="s">
        <v>635</v>
      </c>
      <c r="G2419" s="191">
        <v>11818215</v>
      </c>
      <c r="H2419" s="68"/>
      <c r="I2419" s="197" t="s">
        <v>6825</v>
      </c>
      <c r="J2419" s="68"/>
      <c r="K2419" s="68"/>
      <c r="L2419" s="68"/>
      <c r="M2419" s="68"/>
      <c r="N2419" s="348"/>
      <c r="O2419" s="348"/>
      <c r="P2419" s="214">
        <v>0</v>
      </c>
      <c r="Q2419" s="214">
        <v>23180.59</v>
      </c>
      <c r="R2419" s="68" t="s">
        <v>1479</v>
      </c>
      <c r="S2419" s="349"/>
      <c r="T2419" s="272"/>
    </row>
    <row r="2420" spans="1:20" ht="76.5">
      <c r="A2420" s="191">
        <v>513</v>
      </c>
      <c r="B2420" s="68"/>
      <c r="C2420" s="212" t="s">
        <v>160</v>
      </c>
      <c r="D2420" s="213">
        <v>45777</v>
      </c>
      <c r="E2420" s="191" t="s">
        <v>5435</v>
      </c>
      <c r="F2420" s="191" t="s">
        <v>14</v>
      </c>
      <c r="G2420" s="191">
        <v>3119283</v>
      </c>
      <c r="H2420" s="68"/>
      <c r="I2420" s="197" t="s">
        <v>6826</v>
      </c>
      <c r="J2420" s="68"/>
      <c r="K2420" s="68"/>
      <c r="L2420" s="68"/>
      <c r="M2420" s="68"/>
      <c r="N2420" s="348"/>
      <c r="O2420" s="348"/>
      <c r="P2420" s="214">
        <v>60</v>
      </c>
      <c r="Q2420" s="214">
        <v>0</v>
      </c>
      <c r="R2420" s="68" t="s">
        <v>1479</v>
      </c>
      <c r="S2420" s="349"/>
      <c r="T2420" s="272"/>
    </row>
    <row r="2421" spans="1:20" ht="102">
      <c r="A2421" s="191">
        <v>41</v>
      </c>
      <c r="B2421" s="68"/>
      <c r="C2421" s="212" t="s">
        <v>44</v>
      </c>
      <c r="D2421" s="213">
        <v>45777</v>
      </c>
      <c r="E2421" s="191" t="s">
        <v>5436</v>
      </c>
      <c r="F2421" s="191" t="s">
        <v>599</v>
      </c>
      <c r="G2421" s="191">
        <v>23212</v>
      </c>
      <c r="H2421" s="68"/>
      <c r="I2421" s="197" t="s">
        <v>6827</v>
      </c>
      <c r="J2421" s="68"/>
      <c r="K2421" s="68"/>
      <c r="L2421" s="68"/>
      <c r="M2421" s="68"/>
      <c r="N2421" s="348"/>
      <c r="O2421" s="348"/>
      <c r="P2421" s="214">
        <v>1109.1500000000001</v>
      </c>
      <c r="Q2421" s="214">
        <v>0</v>
      </c>
      <c r="R2421" s="68" t="s">
        <v>1479</v>
      </c>
      <c r="S2421" s="349"/>
      <c r="T2421" s="272"/>
    </row>
    <row r="2422" spans="1:20" ht="102">
      <c r="A2422" s="191" t="s">
        <v>542</v>
      </c>
      <c r="B2422" s="68"/>
      <c r="C2422" s="212" t="s">
        <v>687</v>
      </c>
      <c r="D2422" s="213">
        <v>45777</v>
      </c>
      <c r="E2422" s="191" t="s">
        <v>5437</v>
      </c>
      <c r="F2422" s="191" t="s">
        <v>10</v>
      </c>
      <c r="G2422" s="191">
        <v>1125742</v>
      </c>
      <c r="H2422" s="68"/>
      <c r="I2422" s="197" t="s">
        <v>6828</v>
      </c>
      <c r="J2422" s="68"/>
      <c r="K2422" s="68"/>
      <c r="L2422" s="68"/>
      <c r="M2422" s="68"/>
      <c r="N2422" s="348"/>
      <c r="O2422" s="348"/>
      <c r="P2422" s="214">
        <v>360.69</v>
      </c>
      <c r="Q2422" s="214">
        <v>0</v>
      </c>
      <c r="R2422" s="68" t="s">
        <v>1479</v>
      </c>
      <c r="S2422" s="349"/>
      <c r="T2422" s="272"/>
    </row>
    <row r="2423" spans="1:20" ht="76.5">
      <c r="A2423" s="191">
        <v>862</v>
      </c>
      <c r="B2423" s="68"/>
      <c r="C2423" s="212" t="s">
        <v>187</v>
      </c>
      <c r="D2423" s="213">
        <v>45777</v>
      </c>
      <c r="E2423" s="191" t="s">
        <v>5438</v>
      </c>
      <c r="F2423" s="191" t="s">
        <v>635</v>
      </c>
      <c r="G2423" s="191">
        <v>11818238</v>
      </c>
      <c r="H2423" s="68"/>
      <c r="I2423" s="197" t="s">
        <v>6821</v>
      </c>
      <c r="J2423" s="68"/>
      <c r="K2423" s="68"/>
      <c r="L2423" s="68"/>
      <c r="M2423" s="68"/>
      <c r="N2423" s="348"/>
      <c r="O2423" s="348"/>
      <c r="P2423" s="214">
        <v>0</v>
      </c>
      <c r="Q2423" s="214">
        <v>3463.68</v>
      </c>
      <c r="R2423" s="68" t="s">
        <v>1479</v>
      </c>
      <c r="S2423" s="349"/>
      <c r="T2423" s="272"/>
    </row>
    <row r="2424" spans="1:20" ht="76.5">
      <c r="A2424" s="191">
        <v>862</v>
      </c>
      <c r="B2424" s="68"/>
      <c r="C2424" s="212" t="s">
        <v>187</v>
      </c>
      <c r="D2424" s="213">
        <v>45777</v>
      </c>
      <c r="E2424" s="191" t="s">
        <v>5439</v>
      </c>
      <c r="F2424" s="191" t="s">
        <v>635</v>
      </c>
      <c r="G2424" s="191">
        <v>11818281</v>
      </c>
      <c r="H2424" s="68"/>
      <c r="I2424" s="197" t="s">
        <v>6829</v>
      </c>
      <c r="J2424" s="68"/>
      <c r="K2424" s="68"/>
      <c r="L2424" s="68"/>
      <c r="M2424" s="68"/>
      <c r="N2424" s="348"/>
      <c r="O2424" s="348"/>
      <c r="P2424" s="214">
        <v>0</v>
      </c>
      <c r="Q2424" s="214">
        <v>29932.43</v>
      </c>
      <c r="R2424" s="68" t="s">
        <v>1479</v>
      </c>
      <c r="S2424" s="349"/>
      <c r="T2424" s="272"/>
    </row>
    <row r="2425" spans="1:20" ht="76.5">
      <c r="A2425" s="191">
        <v>862</v>
      </c>
      <c r="B2425" s="68"/>
      <c r="C2425" s="212" t="s">
        <v>187</v>
      </c>
      <c r="D2425" s="213">
        <v>45777</v>
      </c>
      <c r="E2425" s="191" t="s">
        <v>5440</v>
      </c>
      <c r="F2425" s="191" t="s">
        <v>635</v>
      </c>
      <c r="G2425" s="191">
        <v>11818342</v>
      </c>
      <c r="H2425" s="68"/>
      <c r="I2425" s="197" t="s">
        <v>6830</v>
      </c>
      <c r="J2425" s="68"/>
      <c r="K2425" s="68"/>
      <c r="L2425" s="68"/>
      <c r="M2425" s="68"/>
      <c r="N2425" s="348"/>
      <c r="O2425" s="348"/>
      <c r="P2425" s="214">
        <v>0</v>
      </c>
      <c r="Q2425" s="214">
        <v>3291.97</v>
      </c>
      <c r="R2425" s="68" t="s">
        <v>1479</v>
      </c>
      <c r="S2425" s="349"/>
      <c r="T2425" s="272"/>
    </row>
    <row r="2426" spans="1:20" ht="76.5">
      <c r="A2426" s="191">
        <v>66</v>
      </c>
      <c r="B2426" s="68"/>
      <c r="C2426" s="212" t="s">
        <v>46</v>
      </c>
      <c r="D2426" s="213">
        <v>45777</v>
      </c>
      <c r="E2426" s="191" t="s">
        <v>5441</v>
      </c>
      <c r="F2426" s="191" t="s">
        <v>635</v>
      </c>
      <c r="G2426" s="191">
        <v>11818312</v>
      </c>
      <c r="H2426" s="68"/>
      <c r="I2426" s="197" t="s">
        <v>6831</v>
      </c>
      <c r="J2426" s="68"/>
      <c r="K2426" s="68"/>
      <c r="L2426" s="68"/>
      <c r="M2426" s="68"/>
      <c r="N2426" s="348"/>
      <c r="O2426" s="348"/>
      <c r="P2426" s="214">
        <v>0</v>
      </c>
      <c r="Q2426" s="214">
        <v>3291.98</v>
      </c>
      <c r="R2426" s="68" t="s">
        <v>1479</v>
      </c>
      <c r="S2426" s="349"/>
      <c r="T2426" s="272"/>
    </row>
    <row r="2427" spans="1:20" ht="76.5">
      <c r="A2427" s="191">
        <v>66</v>
      </c>
      <c r="B2427" s="68"/>
      <c r="C2427" s="212" t="s">
        <v>46</v>
      </c>
      <c r="D2427" s="213">
        <v>45777</v>
      </c>
      <c r="E2427" s="191" t="s">
        <v>5442</v>
      </c>
      <c r="F2427" s="191" t="s">
        <v>635</v>
      </c>
      <c r="G2427" s="191">
        <v>11818280</v>
      </c>
      <c r="H2427" s="68"/>
      <c r="I2427" s="197" t="s">
        <v>6832</v>
      </c>
      <c r="J2427" s="68"/>
      <c r="K2427" s="68"/>
      <c r="L2427" s="68"/>
      <c r="M2427" s="68"/>
      <c r="N2427" s="348"/>
      <c r="O2427" s="348"/>
      <c r="P2427" s="214">
        <v>0</v>
      </c>
      <c r="Q2427" s="214">
        <v>29932.43</v>
      </c>
      <c r="R2427" s="68" t="s">
        <v>1479</v>
      </c>
      <c r="S2427" s="349"/>
      <c r="T2427" s="272"/>
    </row>
    <row r="2428" spans="1:20" ht="76.5">
      <c r="A2428" s="191">
        <v>66</v>
      </c>
      <c r="B2428" s="68"/>
      <c r="C2428" s="212" t="s">
        <v>46</v>
      </c>
      <c r="D2428" s="213">
        <v>45777</v>
      </c>
      <c r="E2428" s="191" t="s">
        <v>5443</v>
      </c>
      <c r="F2428" s="191" t="s">
        <v>635</v>
      </c>
      <c r="G2428" s="191">
        <v>11820174</v>
      </c>
      <c r="H2428" s="68"/>
      <c r="I2428" s="197" t="s">
        <v>6833</v>
      </c>
      <c r="J2428" s="68"/>
      <c r="K2428" s="68"/>
      <c r="L2428" s="68"/>
      <c r="M2428" s="68"/>
      <c r="N2428" s="348"/>
      <c r="O2428" s="348"/>
      <c r="P2428" s="214">
        <v>0</v>
      </c>
      <c r="Q2428" s="214">
        <v>4043.51</v>
      </c>
      <c r="R2428" s="68" t="s">
        <v>1479</v>
      </c>
      <c r="S2428" s="349"/>
      <c r="T2428" s="272"/>
    </row>
    <row r="2429" spans="1:20" ht="76.5">
      <c r="A2429" s="191">
        <v>389</v>
      </c>
      <c r="B2429" s="68"/>
      <c r="C2429" s="212" t="s">
        <v>1401</v>
      </c>
      <c r="D2429" s="213">
        <v>45777</v>
      </c>
      <c r="E2429" s="191" t="s">
        <v>5444</v>
      </c>
      <c r="F2429" s="191" t="s">
        <v>10</v>
      </c>
      <c r="G2429" s="191">
        <v>1125677</v>
      </c>
      <c r="H2429" s="68"/>
      <c r="I2429" s="197" t="s">
        <v>6834</v>
      </c>
      <c r="J2429" s="68"/>
      <c r="K2429" s="68"/>
      <c r="L2429" s="68"/>
      <c r="M2429" s="68"/>
      <c r="N2429" s="348"/>
      <c r="O2429" s="348"/>
      <c r="P2429" s="214">
        <v>60</v>
      </c>
      <c r="Q2429" s="214">
        <v>0</v>
      </c>
      <c r="R2429" s="68" t="s">
        <v>1479</v>
      </c>
      <c r="S2429" s="349"/>
      <c r="T2429" s="272"/>
    </row>
    <row r="2430" spans="1:20" ht="89.25">
      <c r="A2430" s="191">
        <v>389</v>
      </c>
      <c r="B2430" s="68"/>
      <c r="C2430" s="212" t="s">
        <v>1401</v>
      </c>
      <c r="D2430" s="213">
        <v>45777</v>
      </c>
      <c r="E2430" s="191" t="s">
        <v>5445</v>
      </c>
      <c r="F2430" s="191" t="s">
        <v>10</v>
      </c>
      <c r="G2430" s="191">
        <v>1125684</v>
      </c>
      <c r="H2430" s="68"/>
      <c r="I2430" s="197" t="s">
        <v>6835</v>
      </c>
      <c r="J2430" s="68"/>
      <c r="K2430" s="68"/>
      <c r="L2430" s="68"/>
      <c r="M2430" s="68"/>
      <c r="N2430" s="348"/>
      <c r="O2430" s="348"/>
      <c r="P2430" s="214">
        <v>60</v>
      </c>
      <c r="Q2430" s="214">
        <v>0</v>
      </c>
      <c r="R2430" s="68" t="s">
        <v>1479</v>
      </c>
      <c r="S2430" s="349"/>
      <c r="T2430" s="272"/>
    </row>
    <row r="2431" spans="1:20" ht="76.5">
      <c r="A2431" s="191">
        <v>117</v>
      </c>
      <c r="B2431" s="68"/>
      <c r="C2431" s="212" t="s">
        <v>54</v>
      </c>
      <c r="D2431" s="213">
        <v>45777</v>
      </c>
      <c r="E2431" s="191" t="s">
        <v>5446</v>
      </c>
      <c r="F2431" s="191" t="s">
        <v>10</v>
      </c>
      <c r="G2431" s="191">
        <v>1125718</v>
      </c>
      <c r="H2431" s="68"/>
      <c r="I2431" s="197" t="s">
        <v>6836</v>
      </c>
      <c r="J2431" s="68"/>
      <c r="K2431" s="68"/>
      <c r="L2431" s="68"/>
      <c r="M2431" s="68"/>
      <c r="N2431" s="348"/>
      <c r="O2431" s="348"/>
      <c r="P2431" s="214">
        <v>60</v>
      </c>
      <c r="Q2431" s="214">
        <v>0</v>
      </c>
      <c r="R2431" s="68" t="s">
        <v>1479</v>
      </c>
      <c r="S2431" s="349"/>
      <c r="T2431" s="272"/>
    </row>
    <row r="2432" spans="1:20" ht="89.25">
      <c r="A2432" s="191">
        <v>389</v>
      </c>
      <c r="B2432" s="68"/>
      <c r="C2432" s="212" t="s">
        <v>1401</v>
      </c>
      <c r="D2432" s="213">
        <v>45777</v>
      </c>
      <c r="E2432" s="191" t="s">
        <v>5447</v>
      </c>
      <c r="F2432" s="191" t="s">
        <v>10</v>
      </c>
      <c r="G2432" s="191">
        <v>1125723</v>
      </c>
      <c r="H2432" s="68"/>
      <c r="I2432" s="197" t="s">
        <v>6837</v>
      </c>
      <c r="J2432" s="68"/>
      <c r="K2432" s="68"/>
      <c r="L2432" s="68"/>
      <c r="M2432" s="68"/>
      <c r="N2432" s="348"/>
      <c r="O2432" s="348"/>
      <c r="P2432" s="214">
        <v>60</v>
      </c>
      <c r="Q2432" s="214">
        <v>0</v>
      </c>
      <c r="R2432" s="68" t="s">
        <v>1479</v>
      </c>
      <c r="S2432" s="349"/>
      <c r="T2432" s="272"/>
    </row>
    <row r="2433" spans="1:20" ht="76.5">
      <c r="A2433" s="191">
        <v>117</v>
      </c>
      <c r="B2433" s="68"/>
      <c r="C2433" s="212" t="s">
        <v>54</v>
      </c>
      <c r="D2433" s="213">
        <v>45777</v>
      </c>
      <c r="E2433" s="191" t="s">
        <v>5448</v>
      </c>
      <c r="F2433" s="191" t="s">
        <v>10</v>
      </c>
      <c r="G2433" s="191">
        <v>1125724</v>
      </c>
      <c r="H2433" s="68"/>
      <c r="I2433" s="197" t="s">
        <v>6838</v>
      </c>
      <c r="J2433" s="68"/>
      <c r="K2433" s="68"/>
      <c r="L2433" s="68"/>
      <c r="M2433" s="68"/>
      <c r="N2433" s="348"/>
      <c r="O2433" s="348"/>
      <c r="P2433" s="214">
        <v>60</v>
      </c>
      <c r="Q2433" s="214">
        <v>0</v>
      </c>
      <c r="R2433" s="68" t="s">
        <v>1479</v>
      </c>
      <c r="S2433" s="349"/>
      <c r="T2433" s="272"/>
    </row>
    <row r="2434" spans="1:20" ht="76.5">
      <c r="A2434" s="191">
        <v>117</v>
      </c>
      <c r="B2434" s="68"/>
      <c r="C2434" s="212" t="s">
        <v>54</v>
      </c>
      <c r="D2434" s="213">
        <v>45777</v>
      </c>
      <c r="E2434" s="191" t="s">
        <v>5449</v>
      </c>
      <c r="F2434" s="191" t="s">
        <v>10</v>
      </c>
      <c r="G2434" s="191">
        <v>1125725</v>
      </c>
      <c r="H2434" s="68"/>
      <c r="I2434" s="197" t="s">
        <v>6839</v>
      </c>
      <c r="J2434" s="68"/>
      <c r="K2434" s="68"/>
      <c r="L2434" s="68"/>
      <c r="M2434" s="68"/>
      <c r="N2434" s="348"/>
      <c r="O2434" s="348"/>
      <c r="P2434" s="214">
        <v>60</v>
      </c>
      <c r="Q2434" s="214">
        <v>0</v>
      </c>
      <c r="R2434" s="68" t="s">
        <v>1479</v>
      </c>
      <c r="S2434" s="349"/>
      <c r="T2434" s="272"/>
    </row>
    <row r="2435" spans="1:20" ht="76.5">
      <c r="A2435" s="191">
        <v>389</v>
      </c>
      <c r="B2435" s="68"/>
      <c r="C2435" s="212" t="s">
        <v>1401</v>
      </c>
      <c r="D2435" s="213">
        <v>45777</v>
      </c>
      <c r="E2435" s="191" t="s">
        <v>5450</v>
      </c>
      <c r="F2435" s="191" t="s">
        <v>10</v>
      </c>
      <c r="G2435" s="191">
        <v>1125727</v>
      </c>
      <c r="H2435" s="68"/>
      <c r="I2435" s="197" t="s">
        <v>6840</v>
      </c>
      <c r="J2435" s="68"/>
      <c r="K2435" s="68"/>
      <c r="L2435" s="68"/>
      <c r="M2435" s="68"/>
      <c r="N2435" s="348"/>
      <c r="O2435" s="348"/>
      <c r="P2435" s="214">
        <v>60</v>
      </c>
      <c r="Q2435" s="214">
        <v>0</v>
      </c>
      <c r="R2435" s="68" t="s">
        <v>1479</v>
      </c>
      <c r="S2435" s="349"/>
      <c r="T2435" s="272"/>
    </row>
    <row r="2436" spans="1:20" ht="76.5">
      <c r="A2436" s="191">
        <v>117</v>
      </c>
      <c r="B2436" s="68"/>
      <c r="C2436" s="212" t="s">
        <v>54</v>
      </c>
      <c r="D2436" s="213">
        <v>45777</v>
      </c>
      <c r="E2436" s="191" t="s">
        <v>5451</v>
      </c>
      <c r="F2436" s="191" t="s">
        <v>10</v>
      </c>
      <c r="G2436" s="191">
        <v>1125731</v>
      </c>
      <c r="H2436" s="68"/>
      <c r="I2436" s="197" t="s">
        <v>6841</v>
      </c>
      <c r="J2436" s="68"/>
      <c r="K2436" s="68"/>
      <c r="L2436" s="68"/>
      <c r="M2436" s="68"/>
      <c r="N2436" s="348"/>
      <c r="O2436" s="348"/>
      <c r="P2436" s="214">
        <v>60</v>
      </c>
      <c r="Q2436" s="214">
        <v>0</v>
      </c>
      <c r="R2436" s="68" t="s">
        <v>1479</v>
      </c>
      <c r="S2436" s="349"/>
      <c r="T2436" s="272"/>
    </row>
    <row r="2437" spans="1:20" ht="76.5">
      <c r="A2437" s="191">
        <v>513</v>
      </c>
      <c r="B2437" s="68"/>
      <c r="C2437" s="212" t="s">
        <v>160</v>
      </c>
      <c r="D2437" s="213">
        <v>45777</v>
      </c>
      <c r="E2437" s="191" t="s">
        <v>5452</v>
      </c>
      <c r="F2437" s="191" t="s">
        <v>10</v>
      </c>
      <c r="G2437" s="191">
        <v>1125745</v>
      </c>
      <c r="H2437" s="68"/>
      <c r="I2437" s="197" t="s">
        <v>6842</v>
      </c>
      <c r="J2437" s="68"/>
      <c r="K2437" s="68"/>
      <c r="L2437" s="68"/>
      <c r="M2437" s="68"/>
      <c r="N2437" s="348"/>
      <c r="O2437" s="348"/>
      <c r="P2437" s="214">
        <v>60</v>
      </c>
      <c r="Q2437" s="214">
        <v>0</v>
      </c>
      <c r="R2437" s="68" t="s">
        <v>1479</v>
      </c>
      <c r="S2437" s="349"/>
      <c r="T2437" s="272"/>
    </row>
    <row r="2438" spans="1:20" ht="76.5">
      <c r="A2438" s="191">
        <v>389</v>
      </c>
      <c r="B2438" s="68"/>
      <c r="C2438" s="212" t="s">
        <v>1401</v>
      </c>
      <c r="D2438" s="213">
        <v>45777</v>
      </c>
      <c r="E2438" s="191" t="s">
        <v>5453</v>
      </c>
      <c r="F2438" s="191" t="s">
        <v>10</v>
      </c>
      <c r="G2438" s="191">
        <v>1125753</v>
      </c>
      <c r="H2438" s="68"/>
      <c r="I2438" s="197" t="s">
        <v>6843</v>
      </c>
      <c r="J2438" s="68"/>
      <c r="K2438" s="68"/>
      <c r="L2438" s="68"/>
      <c r="M2438" s="68"/>
      <c r="N2438" s="348"/>
      <c r="O2438" s="348"/>
      <c r="P2438" s="214">
        <v>60</v>
      </c>
      <c r="Q2438" s="214">
        <v>0</v>
      </c>
      <c r="R2438" s="68" t="s">
        <v>1479</v>
      </c>
      <c r="S2438" s="349"/>
      <c r="T2438" s="272"/>
    </row>
    <row r="2439" spans="1:20" ht="63.75">
      <c r="A2439" s="191">
        <v>117</v>
      </c>
      <c r="B2439" s="68"/>
      <c r="C2439" s="212" t="s">
        <v>54</v>
      </c>
      <c r="D2439" s="213">
        <v>45777</v>
      </c>
      <c r="E2439" s="191" t="s">
        <v>5454</v>
      </c>
      <c r="F2439" s="191" t="s">
        <v>10</v>
      </c>
      <c r="G2439" s="191">
        <v>1125759</v>
      </c>
      <c r="H2439" s="68"/>
      <c r="I2439" s="197" t="s">
        <v>6844</v>
      </c>
      <c r="J2439" s="68"/>
      <c r="K2439" s="68"/>
      <c r="L2439" s="68"/>
      <c r="M2439" s="68"/>
      <c r="N2439" s="348"/>
      <c r="O2439" s="348"/>
      <c r="P2439" s="214">
        <v>60</v>
      </c>
      <c r="Q2439" s="214">
        <v>0</v>
      </c>
      <c r="R2439" s="68" t="s">
        <v>1479</v>
      </c>
      <c r="S2439" s="349"/>
      <c r="T2439" s="272"/>
    </row>
    <row r="2440" spans="1:20" ht="63.75">
      <c r="A2440" s="191">
        <v>117</v>
      </c>
      <c r="B2440" s="68"/>
      <c r="C2440" s="212" t="s">
        <v>54</v>
      </c>
      <c r="D2440" s="213">
        <v>45777</v>
      </c>
      <c r="E2440" s="191" t="s">
        <v>5455</v>
      </c>
      <c r="F2440" s="191" t="s">
        <v>10</v>
      </c>
      <c r="G2440" s="191">
        <v>1125775</v>
      </c>
      <c r="H2440" s="68"/>
      <c r="I2440" s="197" t="s">
        <v>6845</v>
      </c>
      <c r="J2440" s="68"/>
      <c r="K2440" s="68"/>
      <c r="L2440" s="68"/>
      <c r="M2440" s="68"/>
      <c r="N2440" s="348"/>
      <c r="O2440" s="348"/>
      <c r="P2440" s="214">
        <v>60</v>
      </c>
      <c r="Q2440" s="214">
        <v>0</v>
      </c>
      <c r="R2440" s="68" t="s">
        <v>1479</v>
      </c>
      <c r="S2440" s="349"/>
      <c r="T2440" s="272"/>
    </row>
    <row r="2441" spans="1:20" ht="63.75">
      <c r="A2441" s="191">
        <v>117</v>
      </c>
      <c r="B2441" s="68"/>
      <c r="C2441" s="212" t="s">
        <v>54</v>
      </c>
      <c r="D2441" s="213">
        <v>45777</v>
      </c>
      <c r="E2441" s="191" t="s">
        <v>5456</v>
      </c>
      <c r="F2441" s="191" t="s">
        <v>10</v>
      </c>
      <c r="G2441" s="191">
        <v>1125776</v>
      </c>
      <c r="H2441" s="68"/>
      <c r="I2441" s="197" t="s">
        <v>6846</v>
      </c>
      <c r="J2441" s="68"/>
      <c r="K2441" s="68"/>
      <c r="L2441" s="68"/>
      <c r="M2441" s="68"/>
      <c r="N2441" s="348"/>
      <c r="O2441" s="348"/>
      <c r="P2441" s="214">
        <v>60</v>
      </c>
      <c r="Q2441" s="214">
        <v>0</v>
      </c>
      <c r="R2441" s="68" t="s">
        <v>1479</v>
      </c>
      <c r="S2441" s="349"/>
      <c r="T2441" s="272"/>
    </row>
    <row r="2442" spans="1:20" ht="76.5">
      <c r="A2442" s="191">
        <v>117</v>
      </c>
      <c r="B2442" s="68"/>
      <c r="C2442" s="212" t="s">
        <v>54</v>
      </c>
      <c r="D2442" s="213">
        <v>45777</v>
      </c>
      <c r="E2442" s="191" t="s">
        <v>5457</v>
      </c>
      <c r="F2442" s="191" t="s">
        <v>10</v>
      </c>
      <c r="G2442" s="191">
        <v>1125779</v>
      </c>
      <c r="H2442" s="68"/>
      <c r="I2442" s="197" t="s">
        <v>6847</v>
      </c>
      <c r="J2442" s="68"/>
      <c r="K2442" s="68"/>
      <c r="L2442" s="68"/>
      <c r="M2442" s="68"/>
      <c r="N2442" s="348"/>
      <c r="O2442" s="348"/>
      <c r="P2442" s="214">
        <v>60</v>
      </c>
      <c r="Q2442" s="214">
        <v>0</v>
      </c>
      <c r="R2442" s="68" t="s">
        <v>1479</v>
      </c>
      <c r="S2442" s="349"/>
      <c r="T2442" s="272"/>
    </row>
    <row r="2443" spans="1:20" ht="76.5">
      <c r="A2443" s="191">
        <v>66</v>
      </c>
      <c r="B2443" s="68"/>
      <c r="C2443" s="212" t="s">
        <v>46</v>
      </c>
      <c r="D2443" s="213">
        <v>45777</v>
      </c>
      <c r="E2443" s="191" t="s">
        <v>5458</v>
      </c>
      <c r="F2443" s="191" t="s">
        <v>635</v>
      </c>
      <c r="G2443" s="191">
        <v>11820213</v>
      </c>
      <c r="H2443" s="68"/>
      <c r="I2443" s="197" t="s">
        <v>6848</v>
      </c>
      <c r="J2443" s="68"/>
      <c r="K2443" s="68"/>
      <c r="L2443" s="68"/>
      <c r="M2443" s="68"/>
      <c r="N2443" s="348"/>
      <c r="O2443" s="348"/>
      <c r="P2443" s="214">
        <v>0</v>
      </c>
      <c r="Q2443" s="214">
        <v>2763.5</v>
      </c>
      <c r="R2443" s="68" t="s">
        <v>1479</v>
      </c>
      <c r="S2443" s="349"/>
      <c r="T2443" s="272"/>
    </row>
    <row r="2444" spans="1:20" ht="76.5">
      <c r="A2444" s="191">
        <v>862</v>
      </c>
      <c r="B2444" s="68"/>
      <c r="C2444" s="212" t="s">
        <v>187</v>
      </c>
      <c r="D2444" s="213">
        <v>45777</v>
      </c>
      <c r="E2444" s="191" t="s">
        <v>5459</v>
      </c>
      <c r="F2444" s="191" t="s">
        <v>635</v>
      </c>
      <c r="G2444" s="191">
        <v>11820187</v>
      </c>
      <c r="H2444" s="68"/>
      <c r="I2444" s="197" t="s">
        <v>6849</v>
      </c>
      <c r="J2444" s="68"/>
      <c r="K2444" s="68"/>
      <c r="L2444" s="68"/>
      <c r="M2444" s="68"/>
      <c r="N2444" s="348"/>
      <c r="O2444" s="348"/>
      <c r="P2444" s="214">
        <v>0</v>
      </c>
      <c r="Q2444" s="214">
        <v>4043.51</v>
      </c>
      <c r="R2444" s="68" t="s">
        <v>1479</v>
      </c>
      <c r="S2444" s="349"/>
      <c r="T2444" s="272"/>
    </row>
    <row r="2445" spans="1:20" ht="76.5">
      <c r="A2445" s="191">
        <v>862</v>
      </c>
      <c r="B2445" s="68"/>
      <c r="C2445" s="212" t="s">
        <v>187</v>
      </c>
      <c r="D2445" s="213">
        <v>45777</v>
      </c>
      <c r="E2445" s="191" t="s">
        <v>5460</v>
      </c>
      <c r="F2445" s="191" t="s">
        <v>635</v>
      </c>
      <c r="G2445" s="191">
        <v>11820200</v>
      </c>
      <c r="H2445" s="68"/>
      <c r="I2445" s="197" t="s">
        <v>6850</v>
      </c>
      <c r="J2445" s="68"/>
      <c r="K2445" s="68"/>
      <c r="L2445" s="68"/>
      <c r="M2445" s="68"/>
      <c r="N2445" s="348"/>
      <c r="O2445" s="348"/>
      <c r="P2445" s="214">
        <v>0</v>
      </c>
      <c r="Q2445" s="214">
        <v>4927.8100000000004</v>
      </c>
      <c r="R2445" s="68" t="s">
        <v>1479</v>
      </c>
      <c r="S2445" s="349"/>
      <c r="T2445" s="272"/>
    </row>
    <row r="2446" spans="1:20" ht="76.5">
      <c r="A2446" s="191">
        <v>66</v>
      </c>
      <c r="B2446" s="68"/>
      <c r="C2446" s="212" t="s">
        <v>46</v>
      </c>
      <c r="D2446" s="213">
        <v>45777</v>
      </c>
      <c r="E2446" s="191" t="s">
        <v>5461</v>
      </c>
      <c r="F2446" s="191" t="s">
        <v>635</v>
      </c>
      <c r="G2446" s="191">
        <v>11820188</v>
      </c>
      <c r="H2446" s="68"/>
      <c r="I2446" s="197" t="s">
        <v>6851</v>
      </c>
      <c r="J2446" s="68"/>
      <c r="K2446" s="68"/>
      <c r="L2446" s="68"/>
      <c r="M2446" s="68"/>
      <c r="N2446" s="348"/>
      <c r="O2446" s="348"/>
      <c r="P2446" s="214">
        <v>0</v>
      </c>
      <c r="Q2446" s="214">
        <v>32077.4</v>
      </c>
      <c r="R2446" s="68" t="s">
        <v>1479</v>
      </c>
      <c r="S2446" s="349"/>
      <c r="T2446" s="272"/>
    </row>
    <row r="2447" spans="1:20" ht="76.5">
      <c r="A2447" s="191">
        <v>862</v>
      </c>
      <c r="B2447" s="68"/>
      <c r="C2447" s="212" t="s">
        <v>187</v>
      </c>
      <c r="D2447" s="213">
        <v>45777</v>
      </c>
      <c r="E2447" s="191" t="s">
        <v>5462</v>
      </c>
      <c r="F2447" s="191" t="s">
        <v>635</v>
      </c>
      <c r="G2447" s="191">
        <v>11820245</v>
      </c>
      <c r="H2447" s="68"/>
      <c r="I2447" s="197" t="s">
        <v>6852</v>
      </c>
      <c r="J2447" s="68"/>
      <c r="K2447" s="68"/>
      <c r="L2447" s="68"/>
      <c r="M2447" s="68"/>
      <c r="N2447" s="348"/>
      <c r="O2447" s="348"/>
      <c r="P2447" s="214">
        <v>0</v>
      </c>
      <c r="Q2447" s="214">
        <v>2763.5</v>
      </c>
      <c r="R2447" s="68" t="s">
        <v>1479</v>
      </c>
      <c r="S2447" s="349"/>
      <c r="T2447" s="272"/>
    </row>
    <row r="2448" spans="1:20" ht="89.25">
      <c r="A2448" s="191">
        <v>862</v>
      </c>
      <c r="B2448" s="68"/>
      <c r="C2448" s="212" t="s">
        <v>187</v>
      </c>
      <c r="D2448" s="213">
        <v>45777</v>
      </c>
      <c r="E2448" s="191" t="s">
        <v>5463</v>
      </c>
      <c r="F2448" s="191" t="s">
        <v>635</v>
      </c>
      <c r="G2448" s="191">
        <v>11820272</v>
      </c>
      <c r="H2448" s="68"/>
      <c r="I2448" s="197" t="s">
        <v>6853</v>
      </c>
      <c r="J2448" s="68"/>
      <c r="K2448" s="68"/>
      <c r="L2448" s="68"/>
      <c r="M2448" s="68"/>
      <c r="N2448" s="348"/>
      <c r="O2448" s="348"/>
      <c r="P2448" s="214">
        <v>0</v>
      </c>
      <c r="Q2448" s="214">
        <v>68930.97</v>
      </c>
      <c r="R2448" s="68" t="s">
        <v>1479</v>
      </c>
      <c r="S2448" s="349"/>
      <c r="T2448" s="272"/>
    </row>
    <row r="2449" spans="1:20" ht="89.25">
      <c r="A2449" s="191">
        <v>66</v>
      </c>
      <c r="B2449" s="68"/>
      <c r="C2449" s="212" t="s">
        <v>46</v>
      </c>
      <c r="D2449" s="213">
        <v>45777</v>
      </c>
      <c r="E2449" s="191" t="s">
        <v>5464</v>
      </c>
      <c r="F2449" s="191" t="s">
        <v>635</v>
      </c>
      <c r="G2449" s="191">
        <v>11820258</v>
      </c>
      <c r="H2449" s="68"/>
      <c r="I2449" s="197" t="s">
        <v>6854</v>
      </c>
      <c r="J2449" s="68"/>
      <c r="K2449" s="68"/>
      <c r="L2449" s="68"/>
      <c r="M2449" s="68"/>
      <c r="N2449" s="348"/>
      <c r="O2449" s="348"/>
      <c r="P2449" s="214">
        <v>0</v>
      </c>
      <c r="Q2449" s="214">
        <v>495854.91</v>
      </c>
      <c r="R2449" s="68" t="s">
        <v>1479</v>
      </c>
      <c r="S2449" s="349"/>
      <c r="T2449" s="272"/>
    </row>
    <row r="2450" spans="1:20" ht="76.5">
      <c r="A2450" s="191">
        <v>66</v>
      </c>
      <c r="B2450" s="68"/>
      <c r="C2450" s="212" t="s">
        <v>46</v>
      </c>
      <c r="D2450" s="213">
        <v>45777</v>
      </c>
      <c r="E2450" s="191" t="s">
        <v>5465</v>
      </c>
      <c r="F2450" s="191" t="s">
        <v>635</v>
      </c>
      <c r="G2450" s="191">
        <v>11820281</v>
      </c>
      <c r="H2450" s="68"/>
      <c r="I2450" s="197" t="s">
        <v>6855</v>
      </c>
      <c r="J2450" s="68"/>
      <c r="K2450" s="68"/>
      <c r="L2450" s="68"/>
      <c r="M2450" s="68"/>
      <c r="N2450" s="348"/>
      <c r="O2450" s="348"/>
      <c r="P2450" s="214">
        <v>0</v>
      </c>
      <c r="Q2450" s="214">
        <v>37782.97</v>
      </c>
      <c r="R2450" s="68" t="s">
        <v>1479</v>
      </c>
      <c r="S2450" s="349"/>
      <c r="T2450" s="272"/>
    </row>
    <row r="2451" spans="1:20" ht="76.5">
      <c r="A2451" s="191">
        <v>862</v>
      </c>
      <c r="B2451" s="68"/>
      <c r="C2451" s="212" t="s">
        <v>187</v>
      </c>
      <c r="D2451" s="213">
        <v>45777</v>
      </c>
      <c r="E2451" s="191" t="s">
        <v>5466</v>
      </c>
      <c r="F2451" s="191" t="s">
        <v>635</v>
      </c>
      <c r="G2451" s="191">
        <v>11820282</v>
      </c>
      <c r="H2451" s="68"/>
      <c r="I2451" s="197" t="s">
        <v>6856</v>
      </c>
      <c r="J2451" s="68"/>
      <c r="K2451" s="68"/>
      <c r="L2451" s="68"/>
      <c r="M2451" s="68"/>
      <c r="N2451" s="348"/>
      <c r="O2451" s="348"/>
      <c r="P2451" s="214">
        <v>0</v>
      </c>
      <c r="Q2451" s="214">
        <v>37782.97</v>
      </c>
      <c r="R2451" s="68" t="s">
        <v>1479</v>
      </c>
      <c r="S2451" s="349"/>
      <c r="T2451" s="272"/>
    </row>
    <row r="2452" spans="1:20" ht="89.25">
      <c r="A2452" s="191">
        <v>66</v>
      </c>
      <c r="B2452" s="68"/>
      <c r="C2452" s="212" t="s">
        <v>46</v>
      </c>
      <c r="D2452" s="213">
        <v>45777</v>
      </c>
      <c r="E2452" s="191" t="s">
        <v>5467</v>
      </c>
      <c r="F2452" s="191" t="s">
        <v>635</v>
      </c>
      <c r="G2452" s="191">
        <v>11820298</v>
      </c>
      <c r="H2452" s="68"/>
      <c r="I2452" s="197" t="s">
        <v>6857</v>
      </c>
      <c r="J2452" s="68"/>
      <c r="K2452" s="68"/>
      <c r="L2452" s="68"/>
      <c r="M2452" s="68"/>
      <c r="N2452" s="348"/>
      <c r="O2452" s="348"/>
      <c r="P2452" s="214">
        <v>0</v>
      </c>
      <c r="Q2452" s="214">
        <v>4039.09</v>
      </c>
      <c r="R2452" s="68" t="s">
        <v>1479</v>
      </c>
      <c r="S2452" s="349"/>
      <c r="T2452" s="272"/>
    </row>
    <row r="2453" spans="1:20" ht="76.5">
      <c r="A2453" s="191">
        <v>66</v>
      </c>
      <c r="B2453" s="68"/>
      <c r="C2453" s="212" t="s">
        <v>46</v>
      </c>
      <c r="D2453" s="213">
        <v>45777</v>
      </c>
      <c r="E2453" s="191" t="s">
        <v>5468</v>
      </c>
      <c r="F2453" s="191" t="s">
        <v>635</v>
      </c>
      <c r="G2453" s="191">
        <v>11820348</v>
      </c>
      <c r="H2453" s="68"/>
      <c r="I2453" s="197" t="s">
        <v>6858</v>
      </c>
      <c r="J2453" s="68"/>
      <c r="K2453" s="68"/>
      <c r="L2453" s="68"/>
      <c r="M2453" s="68"/>
      <c r="N2453" s="348"/>
      <c r="O2453" s="348"/>
      <c r="P2453" s="214">
        <v>0</v>
      </c>
      <c r="Q2453" s="214">
        <v>3863.08</v>
      </c>
      <c r="R2453" s="68" t="s">
        <v>1479</v>
      </c>
      <c r="S2453" s="349"/>
      <c r="T2453" s="272"/>
    </row>
    <row r="2454" spans="1:20" ht="76.5">
      <c r="A2454" s="191">
        <v>66</v>
      </c>
      <c r="B2454" s="68"/>
      <c r="C2454" s="212" t="s">
        <v>46</v>
      </c>
      <c r="D2454" s="213">
        <v>45777</v>
      </c>
      <c r="E2454" s="191" t="s">
        <v>5469</v>
      </c>
      <c r="F2454" s="191" t="s">
        <v>635</v>
      </c>
      <c r="G2454" s="191">
        <v>11820319</v>
      </c>
      <c r="H2454" s="68"/>
      <c r="I2454" s="197" t="s">
        <v>6859</v>
      </c>
      <c r="J2454" s="68"/>
      <c r="K2454" s="68"/>
      <c r="L2454" s="68"/>
      <c r="M2454" s="68"/>
      <c r="N2454" s="348"/>
      <c r="O2454" s="348"/>
      <c r="P2454" s="214">
        <v>0</v>
      </c>
      <c r="Q2454" s="214">
        <v>13288.59</v>
      </c>
      <c r="R2454" s="68" t="s">
        <v>1479</v>
      </c>
      <c r="S2454" s="349"/>
      <c r="T2454" s="272"/>
    </row>
    <row r="2455" spans="1:20" ht="76.5">
      <c r="A2455" s="191">
        <v>862</v>
      </c>
      <c r="B2455" s="68"/>
      <c r="C2455" s="212" t="s">
        <v>187</v>
      </c>
      <c r="D2455" s="213">
        <v>45777</v>
      </c>
      <c r="E2455" s="191" t="s">
        <v>5470</v>
      </c>
      <c r="F2455" s="191" t="s">
        <v>635</v>
      </c>
      <c r="G2455" s="191">
        <v>11820320</v>
      </c>
      <c r="H2455" s="68"/>
      <c r="I2455" s="197" t="s">
        <v>6860</v>
      </c>
      <c r="J2455" s="68"/>
      <c r="K2455" s="68"/>
      <c r="L2455" s="68"/>
      <c r="M2455" s="68"/>
      <c r="N2455" s="348"/>
      <c r="O2455" s="348"/>
      <c r="P2455" s="214">
        <v>0</v>
      </c>
      <c r="Q2455" s="214">
        <v>1976.53</v>
      </c>
      <c r="R2455" s="68" t="s">
        <v>1479</v>
      </c>
      <c r="S2455" s="349"/>
      <c r="T2455" s="272"/>
    </row>
    <row r="2456" spans="1:20" ht="89.25">
      <c r="A2456" s="191">
        <v>862</v>
      </c>
      <c r="B2456" s="68"/>
      <c r="C2456" s="212" t="s">
        <v>187</v>
      </c>
      <c r="D2456" s="213">
        <v>45777</v>
      </c>
      <c r="E2456" s="191" t="s">
        <v>5471</v>
      </c>
      <c r="F2456" s="191" t="s">
        <v>635</v>
      </c>
      <c r="G2456" s="191">
        <v>11820299</v>
      </c>
      <c r="H2456" s="68"/>
      <c r="I2456" s="197" t="s">
        <v>6861</v>
      </c>
      <c r="J2456" s="68"/>
      <c r="K2456" s="68"/>
      <c r="L2456" s="68"/>
      <c r="M2456" s="68"/>
      <c r="N2456" s="348"/>
      <c r="O2456" s="348"/>
      <c r="P2456" s="214">
        <v>0</v>
      </c>
      <c r="Q2456" s="214">
        <v>620.49</v>
      </c>
      <c r="R2456" s="68" t="s">
        <v>1479</v>
      </c>
      <c r="S2456" s="349"/>
      <c r="T2456" s="272"/>
    </row>
    <row r="2457" spans="1:20" ht="76.5">
      <c r="A2457" s="191">
        <v>66</v>
      </c>
      <c r="B2457" s="68"/>
      <c r="C2457" s="212" t="s">
        <v>46</v>
      </c>
      <c r="D2457" s="213">
        <v>45777</v>
      </c>
      <c r="E2457" s="191" t="s">
        <v>5472</v>
      </c>
      <c r="F2457" s="191" t="s">
        <v>635</v>
      </c>
      <c r="G2457" s="191">
        <v>11820456</v>
      </c>
      <c r="H2457" s="68"/>
      <c r="I2457" s="197" t="s">
        <v>6862</v>
      </c>
      <c r="J2457" s="68"/>
      <c r="K2457" s="68"/>
      <c r="L2457" s="68"/>
      <c r="M2457" s="68"/>
      <c r="N2457" s="348"/>
      <c r="O2457" s="348"/>
      <c r="P2457" s="214">
        <v>0</v>
      </c>
      <c r="Q2457" s="214">
        <v>2750.54</v>
      </c>
      <c r="R2457" s="68" t="s">
        <v>1479</v>
      </c>
      <c r="S2457" s="349"/>
      <c r="T2457" s="272"/>
    </row>
    <row r="2458" spans="1:20" ht="89.25">
      <c r="A2458" s="191">
        <v>862</v>
      </c>
      <c r="B2458" s="68"/>
      <c r="C2458" s="212" t="s">
        <v>187</v>
      </c>
      <c r="D2458" s="213">
        <v>45777</v>
      </c>
      <c r="E2458" s="191" t="s">
        <v>5473</v>
      </c>
      <c r="F2458" s="191" t="s">
        <v>635</v>
      </c>
      <c r="G2458" s="191">
        <v>11820381</v>
      </c>
      <c r="H2458" s="68"/>
      <c r="I2458" s="197" t="s">
        <v>6863</v>
      </c>
      <c r="J2458" s="68"/>
      <c r="K2458" s="68"/>
      <c r="L2458" s="68"/>
      <c r="M2458" s="68"/>
      <c r="N2458" s="348"/>
      <c r="O2458" s="348"/>
      <c r="P2458" s="214">
        <v>0</v>
      </c>
      <c r="Q2458" s="214">
        <v>3863.07</v>
      </c>
      <c r="R2458" s="68" t="s">
        <v>1479</v>
      </c>
      <c r="S2458" s="349"/>
      <c r="T2458" s="272"/>
    </row>
    <row r="2459" spans="1:20" ht="89.25">
      <c r="A2459" s="191">
        <v>862</v>
      </c>
      <c r="B2459" s="68"/>
      <c r="C2459" s="212" t="s">
        <v>187</v>
      </c>
      <c r="D2459" s="213">
        <v>45777</v>
      </c>
      <c r="E2459" s="191" t="s">
        <v>5474</v>
      </c>
      <c r="F2459" s="191" t="s">
        <v>635</v>
      </c>
      <c r="G2459" s="191">
        <v>11820419</v>
      </c>
      <c r="H2459" s="68"/>
      <c r="I2459" s="197" t="s">
        <v>6864</v>
      </c>
      <c r="J2459" s="68"/>
      <c r="K2459" s="68"/>
      <c r="L2459" s="68"/>
      <c r="M2459" s="68"/>
      <c r="N2459" s="348"/>
      <c r="O2459" s="348"/>
      <c r="P2459" s="214">
        <v>0</v>
      </c>
      <c r="Q2459" s="214">
        <v>3208.46</v>
      </c>
      <c r="R2459" s="68" t="s">
        <v>1479</v>
      </c>
      <c r="S2459" s="349"/>
      <c r="T2459" s="272"/>
    </row>
    <row r="2460" spans="1:20" ht="76.5">
      <c r="A2460" s="191">
        <v>66</v>
      </c>
      <c r="B2460" s="68"/>
      <c r="C2460" s="212" t="s">
        <v>46</v>
      </c>
      <c r="D2460" s="213">
        <v>45777</v>
      </c>
      <c r="E2460" s="191" t="s">
        <v>5475</v>
      </c>
      <c r="F2460" s="191" t="s">
        <v>635</v>
      </c>
      <c r="G2460" s="191">
        <v>11820404</v>
      </c>
      <c r="H2460" s="68"/>
      <c r="I2460" s="197" t="s">
        <v>6865</v>
      </c>
      <c r="J2460" s="68"/>
      <c r="K2460" s="68"/>
      <c r="L2460" s="68"/>
      <c r="M2460" s="68"/>
      <c r="N2460" s="348"/>
      <c r="O2460" s="348"/>
      <c r="P2460" s="214">
        <v>0</v>
      </c>
      <c r="Q2460" s="214">
        <v>3208.47</v>
      </c>
      <c r="R2460" s="68" t="s">
        <v>1479</v>
      </c>
      <c r="S2460" s="349"/>
      <c r="T2460" s="272"/>
    </row>
    <row r="2461" spans="1:20" ht="89.25">
      <c r="A2461" s="191">
        <v>862</v>
      </c>
      <c r="B2461" s="68"/>
      <c r="C2461" s="212" t="s">
        <v>187</v>
      </c>
      <c r="D2461" s="213">
        <v>45777</v>
      </c>
      <c r="E2461" s="191" t="s">
        <v>5476</v>
      </c>
      <c r="F2461" s="191" t="s">
        <v>635</v>
      </c>
      <c r="G2461" s="191">
        <v>11820457</v>
      </c>
      <c r="H2461" s="68"/>
      <c r="I2461" s="197" t="s">
        <v>6866</v>
      </c>
      <c r="J2461" s="68"/>
      <c r="K2461" s="68"/>
      <c r="L2461" s="68"/>
      <c r="M2461" s="68"/>
      <c r="N2461" s="348"/>
      <c r="O2461" s="348"/>
      <c r="P2461" s="214">
        <v>0</v>
      </c>
      <c r="Q2461" s="214">
        <v>2750.54</v>
      </c>
      <c r="R2461" s="68" t="s">
        <v>1479</v>
      </c>
      <c r="S2461" s="349"/>
      <c r="T2461" s="272"/>
    </row>
    <row r="2462" spans="1:20" ht="76.5">
      <c r="A2462" s="191">
        <v>66</v>
      </c>
      <c r="B2462" s="68"/>
      <c r="C2462" s="212" t="s">
        <v>46</v>
      </c>
      <c r="D2462" s="213">
        <v>45777</v>
      </c>
      <c r="E2462" s="191" t="s">
        <v>5477</v>
      </c>
      <c r="F2462" s="191" t="s">
        <v>635</v>
      </c>
      <c r="G2462" s="191">
        <v>11820484</v>
      </c>
      <c r="H2462" s="68"/>
      <c r="I2462" s="197" t="s">
        <v>6867</v>
      </c>
      <c r="J2462" s="68"/>
      <c r="K2462" s="68"/>
      <c r="L2462" s="68"/>
      <c r="M2462" s="68"/>
      <c r="N2462" s="348"/>
      <c r="O2462" s="348"/>
      <c r="P2462" s="214">
        <v>0</v>
      </c>
      <c r="Q2462" s="214">
        <v>1838236.1</v>
      </c>
      <c r="R2462" s="68" t="s">
        <v>1479</v>
      </c>
      <c r="S2462" s="349"/>
      <c r="T2462" s="272"/>
    </row>
    <row r="2463" spans="1:20" ht="76.5">
      <c r="A2463" s="191">
        <v>862</v>
      </c>
      <c r="B2463" s="68"/>
      <c r="C2463" s="212" t="s">
        <v>187</v>
      </c>
      <c r="D2463" s="213">
        <v>45777</v>
      </c>
      <c r="E2463" s="191" t="s">
        <v>5478</v>
      </c>
      <c r="F2463" s="191" t="s">
        <v>635</v>
      </c>
      <c r="G2463" s="191">
        <v>11820485</v>
      </c>
      <c r="H2463" s="68"/>
      <c r="I2463" s="197" t="s">
        <v>6868</v>
      </c>
      <c r="J2463" s="68"/>
      <c r="K2463" s="68"/>
      <c r="L2463" s="68"/>
      <c r="M2463" s="68"/>
      <c r="N2463" s="348"/>
      <c r="O2463" s="348"/>
      <c r="P2463" s="214">
        <v>0</v>
      </c>
      <c r="Q2463" s="214">
        <v>273414.15999999997</v>
      </c>
      <c r="R2463" s="68" t="s">
        <v>1479</v>
      </c>
      <c r="S2463" s="349"/>
      <c r="T2463" s="272"/>
    </row>
    <row r="2464" spans="1:20" ht="76.5">
      <c r="A2464" s="191">
        <v>862</v>
      </c>
      <c r="B2464" s="68"/>
      <c r="C2464" s="212" t="s">
        <v>187</v>
      </c>
      <c r="D2464" s="213">
        <v>45777</v>
      </c>
      <c r="E2464" s="191" t="s">
        <v>5479</v>
      </c>
      <c r="F2464" s="191" t="s">
        <v>635</v>
      </c>
      <c r="G2464" s="191">
        <v>11820532</v>
      </c>
      <c r="H2464" s="68"/>
      <c r="I2464" s="197" t="s">
        <v>6869</v>
      </c>
      <c r="J2464" s="68"/>
      <c r="K2464" s="68"/>
      <c r="L2464" s="68"/>
      <c r="M2464" s="68"/>
      <c r="N2464" s="348"/>
      <c r="O2464" s="348"/>
      <c r="P2464" s="214">
        <v>0</v>
      </c>
      <c r="Q2464" s="214">
        <v>69081.789999999994</v>
      </c>
      <c r="R2464" s="68" t="s">
        <v>1479</v>
      </c>
      <c r="S2464" s="349"/>
      <c r="T2464" s="272"/>
    </row>
    <row r="2465" spans="1:20" ht="76.5">
      <c r="A2465" s="191">
        <v>66</v>
      </c>
      <c r="B2465" s="68"/>
      <c r="C2465" s="212" t="s">
        <v>46</v>
      </c>
      <c r="D2465" s="213">
        <v>45777</v>
      </c>
      <c r="E2465" s="191" t="s">
        <v>5480</v>
      </c>
      <c r="F2465" s="191" t="s">
        <v>635</v>
      </c>
      <c r="G2465" s="191">
        <v>11820505</v>
      </c>
      <c r="H2465" s="68"/>
      <c r="I2465" s="197" t="s">
        <v>6870</v>
      </c>
      <c r="J2465" s="68"/>
      <c r="K2465" s="68"/>
      <c r="L2465" s="68"/>
      <c r="M2465" s="68"/>
      <c r="N2465" s="348"/>
      <c r="O2465" s="348"/>
      <c r="P2465" s="214">
        <v>0</v>
      </c>
      <c r="Q2465" s="214">
        <v>69081.8</v>
      </c>
      <c r="R2465" s="68" t="s">
        <v>1479</v>
      </c>
      <c r="S2465" s="349"/>
      <c r="T2465" s="272"/>
    </row>
    <row r="2466" spans="1:20" ht="76.5">
      <c r="A2466" s="191">
        <v>66</v>
      </c>
      <c r="B2466" s="68"/>
      <c r="C2466" s="212" t="s">
        <v>46</v>
      </c>
      <c r="D2466" s="213">
        <v>45777</v>
      </c>
      <c r="E2466" s="191" t="s">
        <v>5481</v>
      </c>
      <c r="F2466" s="191" t="s">
        <v>635</v>
      </c>
      <c r="G2466" s="191">
        <v>11820547</v>
      </c>
      <c r="H2466" s="68"/>
      <c r="I2466" s="197" t="s">
        <v>6871</v>
      </c>
      <c r="J2466" s="68"/>
      <c r="K2466" s="68"/>
      <c r="L2466" s="68"/>
      <c r="M2466" s="68"/>
      <c r="N2466" s="348"/>
      <c r="O2466" s="348"/>
      <c r="P2466" s="214">
        <v>0</v>
      </c>
      <c r="Q2466" s="214">
        <v>3576.42</v>
      </c>
      <c r="R2466" s="68" t="s">
        <v>1479</v>
      </c>
      <c r="S2466" s="349"/>
      <c r="T2466" s="272"/>
    </row>
    <row r="2467" spans="1:20" ht="76.5">
      <c r="A2467" s="191">
        <v>66</v>
      </c>
      <c r="B2467" s="68"/>
      <c r="C2467" s="212" t="s">
        <v>46</v>
      </c>
      <c r="D2467" s="213">
        <v>45777</v>
      </c>
      <c r="E2467" s="191" t="s">
        <v>5482</v>
      </c>
      <c r="F2467" s="191" t="s">
        <v>635</v>
      </c>
      <c r="G2467" s="191">
        <v>11823841</v>
      </c>
      <c r="H2467" s="68"/>
      <c r="I2467" s="197" t="s">
        <v>6820</v>
      </c>
      <c r="J2467" s="68"/>
      <c r="K2467" s="68"/>
      <c r="L2467" s="68"/>
      <c r="M2467" s="68"/>
      <c r="N2467" s="348"/>
      <c r="O2467" s="348"/>
      <c r="P2467" s="214">
        <v>0</v>
      </c>
      <c r="Q2467" s="214">
        <v>2779425.02</v>
      </c>
      <c r="R2467" s="68" t="s">
        <v>1479</v>
      </c>
      <c r="S2467" s="349"/>
      <c r="T2467" s="272"/>
    </row>
    <row r="2468" spans="1:20" ht="76.5">
      <c r="A2468" s="191">
        <v>66</v>
      </c>
      <c r="B2468" s="68"/>
      <c r="C2468" s="212" t="s">
        <v>46</v>
      </c>
      <c r="D2468" s="213">
        <v>45777</v>
      </c>
      <c r="E2468" s="191" t="s">
        <v>5483</v>
      </c>
      <c r="F2468" s="191" t="s">
        <v>635</v>
      </c>
      <c r="G2468" s="191">
        <v>11823815</v>
      </c>
      <c r="H2468" s="68"/>
      <c r="I2468" s="197" t="s">
        <v>6872</v>
      </c>
      <c r="J2468" s="68"/>
      <c r="K2468" s="68"/>
      <c r="L2468" s="68"/>
      <c r="M2468" s="68"/>
      <c r="N2468" s="348"/>
      <c r="O2468" s="348"/>
      <c r="P2468" s="214">
        <v>0</v>
      </c>
      <c r="Q2468" s="214">
        <v>154580.25</v>
      </c>
      <c r="R2468" s="68" t="s">
        <v>1479</v>
      </c>
      <c r="S2468" s="349"/>
      <c r="T2468" s="272"/>
    </row>
    <row r="2469" spans="1:20" ht="76.5">
      <c r="A2469" s="191">
        <v>862</v>
      </c>
      <c r="B2469" s="68"/>
      <c r="C2469" s="212" t="s">
        <v>187</v>
      </c>
      <c r="D2469" s="213">
        <v>45777</v>
      </c>
      <c r="E2469" s="191" t="s">
        <v>5484</v>
      </c>
      <c r="F2469" s="191" t="s">
        <v>635</v>
      </c>
      <c r="G2469" s="191">
        <v>11823830</v>
      </c>
      <c r="H2469" s="68"/>
      <c r="I2469" s="197" t="s">
        <v>6873</v>
      </c>
      <c r="J2469" s="68"/>
      <c r="K2469" s="68"/>
      <c r="L2469" s="68"/>
      <c r="M2469" s="68"/>
      <c r="N2469" s="348"/>
      <c r="O2469" s="348"/>
      <c r="P2469" s="214">
        <v>0</v>
      </c>
      <c r="Q2469" s="214">
        <v>13561.6</v>
      </c>
      <c r="R2469" s="68" t="s">
        <v>1479</v>
      </c>
      <c r="S2469" s="349"/>
      <c r="T2469" s="272"/>
    </row>
    <row r="2470" spans="1:20" ht="76.5">
      <c r="A2470" s="191">
        <v>862</v>
      </c>
      <c r="B2470" s="68"/>
      <c r="C2470" s="212" t="s">
        <v>187</v>
      </c>
      <c r="D2470" s="213">
        <v>45777</v>
      </c>
      <c r="E2470" s="191" t="s">
        <v>5485</v>
      </c>
      <c r="F2470" s="191" t="s">
        <v>635</v>
      </c>
      <c r="G2470" s="191">
        <v>11823857</v>
      </c>
      <c r="H2470" s="68"/>
      <c r="I2470" s="197" t="s">
        <v>6819</v>
      </c>
      <c r="J2470" s="68"/>
      <c r="K2470" s="68"/>
      <c r="L2470" s="68"/>
      <c r="M2470" s="68"/>
      <c r="N2470" s="348"/>
      <c r="O2470" s="348"/>
      <c r="P2470" s="214">
        <v>0</v>
      </c>
      <c r="Q2470" s="214">
        <v>230381.4</v>
      </c>
      <c r="R2470" s="68" t="s">
        <v>1479</v>
      </c>
      <c r="S2470" s="349"/>
      <c r="T2470" s="272"/>
    </row>
    <row r="2471" spans="1:20" ht="89.25">
      <c r="A2471" s="191">
        <v>862</v>
      </c>
      <c r="B2471" s="68"/>
      <c r="C2471" s="212" t="s">
        <v>187</v>
      </c>
      <c r="D2471" s="213">
        <v>45777</v>
      </c>
      <c r="E2471" s="191" t="s">
        <v>5486</v>
      </c>
      <c r="F2471" s="191" t="s">
        <v>635</v>
      </c>
      <c r="G2471" s="191">
        <v>11820548</v>
      </c>
      <c r="H2471" s="68"/>
      <c r="I2471" s="197" t="s">
        <v>6874</v>
      </c>
      <c r="J2471" s="68"/>
      <c r="K2471" s="68"/>
      <c r="L2471" s="68"/>
      <c r="M2471" s="68"/>
      <c r="N2471" s="348"/>
      <c r="O2471" s="348"/>
      <c r="P2471" s="214">
        <v>0</v>
      </c>
      <c r="Q2471" s="214">
        <v>3576.41</v>
      </c>
      <c r="R2471" s="68" t="s">
        <v>1479</v>
      </c>
      <c r="S2471" s="349"/>
      <c r="T2471" s="272"/>
    </row>
    <row r="2472" spans="1:20" ht="76.5">
      <c r="A2472" s="191">
        <v>222</v>
      </c>
      <c r="B2472" s="68"/>
      <c r="C2472" s="212" t="s">
        <v>93</v>
      </c>
      <c r="D2472" s="213">
        <v>45777</v>
      </c>
      <c r="E2472" s="191" t="s">
        <v>5487</v>
      </c>
      <c r="F2472" s="191" t="s">
        <v>6</v>
      </c>
      <c r="G2472" s="191">
        <v>1125781</v>
      </c>
      <c r="H2472" s="68"/>
      <c r="I2472" s="197" t="s">
        <v>6875</v>
      </c>
      <c r="J2472" s="68"/>
      <c r="K2472" s="68"/>
      <c r="L2472" s="68"/>
      <c r="M2472" s="68"/>
      <c r="N2472" s="348"/>
      <c r="O2472" s="348"/>
      <c r="P2472" s="214">
        <v>0</v>
      </c>
      <c r="Q2472" s="214">
        <v>176302</v>
      </c>
      <c r="R2472" s="68" t="s">
        <v>1479</v>
      </c>
      <c r="S2472" s="349"/>
      <c r="T2472" s="272"/>
    </row>
    <row r="2473" spans="1:20" ht="76.5">
      <c r="A2473" s="191">
        <v>222</v>
      </c>
      <c r="B2473" s="68"/>
      <c r="C2473" s="212" t="s">
        <v>93</v>
      </c>
      <c r="D2473" s="213">
        <v>45777</v>
      </c>
      <c r="E2473" s="191" t="s">
        <v>5488</v>
      </c>
      <c r="F2473" s="191" t="s">
        <v>10</v>
      </c>
      <c r="G2473" s="191">
        <v>1125787</v>
      </c>
      <c r="H2473" s="68"/>
      <c r="I2473" s="197" t="s">
        <v>6876</v>
      </c>
      <c r="J2473" s="68"/>
      <c r="K2473" s="68"/>
      <c r="L2473" s="68"/>
      <c r="M2473" s="68"/>
      <c r="N2473" s="348"/>
      <c r="O2473" s="348"/>
      <c r="P2473" s="214">
        <v>60</v>
      </c>
      <c r="Q2473" s="214">
        <v>0</v>
      </c>
      <c r="R2473" s="68" t="s">
        <v>1479</v>
      </c>
      <c r="S2473" s="349"/>
      <c r="T2473" s="272"/>
    </row>
    <row r="2474" spans="1:20">
      <c r="A2474" s="369"/>
      <c r="C2474" s="370"/>
      <c r="D2474" s="371"/>
      <c r="E2474" s="369"/>
      <c r="F2474" s="369"/>
      <c r="G2474" s="369"/>
      <c r="I2474" s="372"/>
      <c r="N2474" s="362"/>
      <c r="O2474" s="362"/>
      <c r="P2474" s="232"/>
      <c r="Q2474" s="232"/>
      <c r="S2474" s="376"/>
    </row>
    <row r="2475" spans="1:20" ht="18.75">
      <c r="A2475" s="178"/>
      <c r="B2475" s="179"/>
      <c r="I2475" s="462" t="s">
        <v>554</v>
      </c>
      <c r="J2475" s="462"/>
      <c r="K2475" s="462"/>
      <c r="L2475" s="462"/>
      <c r="M2475" s="462"/>
      <c r="N2475" s="176">
        <f>+SUBTOTAL(9,N8:N188)</f>
        <v>0</v>
      </c>
      <c r="O2475" s="176">
        <f>+SUBTOTAL(9,O8:O188)</f>
        <v>0</v>
      </c>
      <c r="P2475" s="176">
        <f>+SUBTOTAL(9,P8:P2473)</f>
        <v>1883623241.2699993</v>
      </c>
      <c r="Q2475" s="176">
        <f>+SUBTOTAL(9,Q8:Q2473)</f>
        <v>824240831.13999903</v>
      </c>
    </row>
    <row r="2476" spans="1:20">
      <c r="N2476" s="157"/>
      <c r="O2476" s="157"/>
      <c r="P2476" s="157"/>
      <c r="Q2476" s="157"/>
    </row>
    <row r="2477" spans="1:20">
      <c r="N2477" s="157"/>
      <c r="O2477" s="157"/>
      <c r="P2477" s="157"/>
      <c r="Q2477" s="157"/>
    </row>
    <row r="2478" spans="1:20">
      <c r="N2478" s="157"/>
      <c r="O2478" s="157"/>
      <c r="P2478" s="157"/>
      <c r="Q2478" s="157"/>
    </row>
    <row r="2479" spans="1:20">
      <c r="N2479" s="157"/>
      <c r="O2479" s="157"/>
      <c r="P2479" s="157"/>
      <c r="Q2479" s="157"/>
    </row>
    <row r="2480" spans="1:20">
      <c r="N2480" s="157"/>
      <c r="O2480" s="157"/>
      <c r="P2480" s="157"/>
      <c r="Q2480" s="157"/>
    </row>
    <row r="2481" spans="1:17">
      <c r="N2481" s="157"/>
      <c r="O2481" s="157"/>
      <c r="P2481" s="157"/>
      <c r="Q2481" s="157"/>
    </row>
    <row r="2482" spans="1:17">
      <c r="N2482" s="157"/>
      <c r="O2482" s="157"/>
      <c r="P2482" s="157"/>
      <c r="Q2482" s="157"/>
    </row>
    <row r="2483" spans="1:17">
      <c r="N2483" s="157"/>
      <c r="O2483" s="157"/>
      <c r="P2483" s="157"/>
      <c r="Q2483" s="157"/>
    </row>
    <row r="2484" spans="1:17">
      <c r="N2484" s="157"/>
      <c r="O2484" s="157"/>
      <c r="P2484" s="157"/>
      <c r="Q2484" s="157"/>
    </row>
    <row r="2485" spans="1:17">
      <c r="N2485" s="157"/>
      <c r="O2485" s="157"/>
      <c r="P2485" s="157"/>
      <c r="Q2485" s="157"/>
    </row>
    <row r="2486" spans="1:17">
      <c r="N2486" s="157"/>
      <c r="O2486" s="157"/>
      <c r="P2486" s="157"/>
      <c r="Q2486" s="157"/>
    </row>
    <row r="2487" spans="1:17">
      <c r="N2487" s="157"/>
      <c r="O2487" s="157"/>
      <c r="P2487" s="157"/>
      <c r="Q2487" s="157"/>
    </row>
    <row r="2488" spans="1:17">
      <c r="A2488" s="352" t="s">
        <v>1470</v>
      </c>
    </row>
    <row r="2489" spans="1:17">
      <c r="A2489" s="351" t="s">
        <v>1471</v>
      </c>
    </row>
    <row r="2490" spans="1:17">
      <c r="A2490" s="351" t="s">
        <v>1472</v>
      </c>
    </row>
    <row r="2491" spans="1:17">
      <c r="A2491" s="351"/>
    </row>
    <row r="2492" spans="1:17">
      <c r="A2492" s="351" t="s">
        <v>1473</v>
      </c>
    </row>
    <row r="2493" spans="1:17">
      <c r="A2493" s="351" t="s">
        <v>1474</v>
      </c>
    </row>
  </sheetData>
  <sheetProtection formatCells="0" formatColumns="0" formatRows="0" autoFilter="0"/>
  <protectedRanges>
    <protectedRange sqref="B8:B2474" name="Rango2"/>
    <protectedRange sqref="J8:M2474" name="Compr"/>
    <protectedRange sqref="H8:H2474" name="Rango3"/>
    <protectedRange sqref="T8:T2474" name="Rango4"/>
  </protectedRanges>
  <autoFilter ref="A7:T2473" xr:uid="{00000000-0001-0000-0400-000000000000}"/>
  <mergeCells count="6">
    <mergeCell ref="I2475:M2475"/>
    <mergeCell ref="N6:O6"/>
    <mergeCell ref="P6:Q6"/>
    <mergeCell ref="L6:M6"/>
    <mergeCell ref="A6:B6"/>
    <mergeCell ref="J6:K6"/>
  </mergeCells>
  <pageMargins left="0.39370078740157483" right="0.19685039370078741" top="0.31496062992125984" bottom="0.74803149606299213" header="0.31496062992125984" footer="0.31496062992125984"/>
  <pageSetup scale="56"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1">
    <tabColor theme="5" tint="0.39997558519241921"/>
  </sheetPr>
  <dimension ref="A1:T2459"/>
  <sheetViews>
    <sheetView showGridLines="0" view="pageBreakPreview" zoomScaleNormal="115" zoomScaleSheetLayoutView="100" workbookViewId="0">
      <pane ySplit="7" topLeftCell="A8" activePane="bottomLeft" state="frozen"/>
      <selection activeCell="H15" sqref="H15"/>
      <selection pane="bottomLeft"/>
    </sheetView>
  </sheetViews>
  <sheetFormatPr baseColWidth="10" defaultColWidth="11.42578125" defaultRowHeight="12.75" outlineLevelCol="1"/>
  <cols>
    <col min="1" max="1" width="7.140625" style="66" customWidth="1"/>
    <col min="2" max="2" width="4.140625" style="66" bestFit="1" customWidth="1"/>
    <col min="3" max="3" width="15.5703125" style="104" customWidth="1"/>
    <col min="4" max="4" width="12.28515625" style="123" bestFit="1" customWidth="1"/>
    <col min="5" max="5" width="15.85546875" style="123" hidden="1" customWidth="1" outlineLevel="1"/>
    <col min="6" max="6" width="12.28515625" style="66" customWidth="1" collapsed="1"/>
    <col min="7" max="7" width="9.42578125" style="66" customWidth="1"/>
    <col min="8" max="8" width="12.42578125" style="66" customWidth="1"/>
    <col min="9" max="9" width="50.28515625" style="72" customWidth="1"/>
    <col min="10" max="13" width="10.5703125" style="66" customWidth="1"/>
    <col min="14" max="14" width="15" style="109" customWidth="1"/>
    <col min="15" max="15" width="14.42578125" style="109" customWidth="1"/>
    <col min="16" max="17" width="15.85546875" style="109" bestFit="1" customWidth="1"/>
    <col min="18" max="18" width="14.5703125" style="66" customWidth="1"/>
    <col min="19" max="19" width="14.5703125" style="66" hidden="1" customWidth="1" outlineLevel="1"/>
    <col min="20" max="20" width="11.42578125" style="64" collapsed="1"/>
    <col min="21" max="16384" width="11.42578125" style="64"/>
  </cols>
  <sheetData>
    <row r="1" spans="1:20" s="74" customFormat="1">
      <c r="A1" s="115" t="s">
        <v>31</v>
      </c>
      <c r="B1" s="115"/>
      <c r="C1" s="115"/>
      <c r="D1" s="120"/>
      <c r="E1" s="120"/>
      <c r="F1" s="115"/>
      <c r="G1" s="115"/>
      <c r="H1" s="115"/>
      <c r="I1" s="115"/>
      <c r="J1" s="73"/>
      <c r="K1" s="73"/>
      <c r="L1" s="115"/>
      <c r="M1" s="115"/>
      <c r="N1" s="112"/>
      <c r="O1" s="112"/>
      <c r="P1" s="112"/>
      <c r="Q1" s="112"/>
      <c r="R1" s="73"/>
      <c r="S1" s="73"/>
      <c r="T1" s="64"/>
    </row>
    <row r="2" spans="1:20" s="74" customFormat="1" ht="15.75">
      <c r="A2" s="115" t="s">
        <v>672</v>
      </c>
      <c r="B2" s="115"/>
      <c r="C2" s="115"/>
      <c r="D2" s="120"/>
      <c r="E2" s="120"/>
      <c r="F2" s="115"/>
      <c r="G2" s="115"/>
      <c r="H2" s="115"/>
      <c r="I2" s="115"/>
      <c r="J2" s="73"/>
      <c r="K2" s="73"/>
      <c r="L2" s="115"/>
      <c r="M2" s="115"/>
      <c r="N2" s="112"/>
      <c r="O2" s="112"/>
      <c r="P2" s="112"/>
      <c r="Q2" s="112"/>
      <c r="R2" s="73"/>
      <c r="S2" s="73"/>
      <c r="T2" s="64"/>
    </row>
    <row r="3" spans="1:20" s="74" customFormat="1">
      <c r="A3" s="115" t="str">
        <f>+'CUT MN'!A3</f>
        <v>CORRESPONDIENTE AL PERIODO DE ENERO A ABRIL DE 2025</v>
      </c>
      <c r="B3" s="115"/>
      <c r="C3" s="115"/>
      <c r="D3" s="120"/>
      <c r="E3" s="120"/>
      <c r="F3" s="115"/>
      <c r="G3" s="115"/>
      <c r="H3" s="115"/>
      <c r="I3" s="115"/>
      <c r="J3" s="73"/>
      <c r="K3" s="73"/>
      <c r="L3" s="115"/>
      <c r="M3" s="115"/>
      <c r="N3" s="112"/>
      <c r="O3" s="112"/>
      <c r="P3" s="112"/>
      <c r="Q3" s="112"/>
      <c r="R3" s="73"/>
      <c r="S3" s="73"/>
      <c r="T3" s="64"/>
    </row>
    <row r="4" spans="1:20" s="74" customFormat="1">
      <c r="A4" s="65" t="str">
        <f>+'CUT MN'!A4</f>
        <v>ACTUALIZADO AL : 7 de mayo de 2025 Hrs. 14:05</v>
      </c>
      <c r="B4" s="65"/>
      <c r="C4" s="65"/>
      <c r="D4" s="121"/>
      <c r="E4" s="121"/>
      <c r="F4" s="65"/>
      <c r="G4" s="65"/>
      <c r="H4" s="65"/>
      <c r="I4" s="65"/>
      <c r="J4" s="73"/>
      <c r="K4" s="73"/>
      <c r="L4" s="65"/>
      <c r="M4" s="65"/>
      <c r="N4" s="112"/>
      <c r="O4" s="112"/>
      <c r="P4" s="112"/>
      <c r="Q4" s="112"/>
      <c r="R4" s="73"/>
      <c r="S4" s="73"/>
      <c r="T4" s="64"/>
    </row>
    <row r="5" spans="1:20" s="74" customFormat="1">
      <c r="A5" s="65"/>
      <c r="B5" s="62"/>
      <c r="C5" s="62"/>
      <c r="D5" s="75"/>
      <c r="E5" s="75"/>
      <c r="F5" s="62"/>
      <c r="G5" s="62"/>
      <c r="H5" s="62"/>
      <c r="I5" s="70"/>
      <c r="J5" s="73"/>
      <c r="K5" s="73"/>
      <c r="L5" s="63"/>
      <c r="M5" s="73"/>
      <c r="N5" s="112"/>
      <c r="O5" s="112"/>
      <c r="P5" s="112"/>
      <c r="Q5" s="112"/>
      <c r="R5" s="73"/>
      <c r="S5" s="73"/>
      <c r="T5" s="64"/>
    </row>
    <row r="6" spans="1:20">
      <c r="A6" s="465" t="s">
        <v>1463</v>
      </c>
      <c r="B6" s="466"/>
      <c r="C6" s="103"/>
      <c r="D6" s="122"/>
      <c r="E6" s="122"/>
      <c r="F6" s="67"/>
      <c r="G6" s="67"/>
      <c r="H6" s="67"/>
      <c r="I6" s="71"/>
      <c r="J6" s="465" t="s">
        <v>1465</v>
      </c>
      <c r="K6" s="466"/>
      <c r="L6" s="465" t="s">
        <v>1466</v>
      </c>
      <c r="M6" s="466"/>
      <c r="N6" s="463" t="s">
        <v>1467</v>
      </c>
      <c r="O6" s="464"/>
      <c r="P6" s="463" t="s">
        <v>1468</v>
      </c>
      <c r="Q6" s="464"/>
      <c r="R6" s="67"/>
      <c r="S6" s="67"/>
    </row>
    <row r="7" spans="1:20" s="66" customFormat="1" ht="44.25" customHeight="1">
      <c r="A7" s="337" t="s">
        <v>653</v>
      </c>
      <c r="B7" s="337" t="s">
        <v>654</v>
      </c>
      <c r="C7" s="338" t="s">
        <v>660</v>
      </c>
      <c r="D7" s="338" t="s">
        <v>1462</v>
      </c>
      <c r="E7" s="356" t="s">
        <v>648</v>
      </c>
      <c r="F7" s="338" t="s">
        <v>649</v>
      </c>
      <c r="G7" s="338" t="s">
        <v>651</v>
      </c>
      <c r="H7" s="340" t="s">
        <v>1464</v>
      </c>
      <c r="I7" s="338" t="s">
        <v>652</v>
      </c>
      <c r="J7" s="337" t="s">
        <v>655</v>
      </c>
      <c r="K7" s="337" t="s">
        <v>658</v>
      </c>
      <c r="L7" s="337" t="s">
        <v>656</v>
      </c>
      <c r="M7" s="337" t="s">
        <v>657</v>
      </c>
      <c r="N7" s="339" t="s">
        <v>1301</v>
      </c>
      <c r="O7" s="339" t="s">
        <v>1302</v>
      </c>
      <c r="P7" s="339" t="s">
        <v>1287</v>
      </c>
      <c r="Q7" s="339" t="s">
        <v>1288</v>
      </c>
      <c r="R7" s="338" t="s">
        <v>662</v>
      </c>
      <c r="S7" s="338" t="s">
        <v>1469</v>
      </c>
      <c r="T7" s="340" t="s">
        <v>1353</v>
      </c>
    </row>
    <row r="8" spans="1:20" ht="51">
      <c r="A8" s="68" t="s">
        <v>542</v>
      </c>
      <c r="B8" s="68"/>
      <c r="C8" s="69" t="s">
        <v>687</v>
      </c>
      <c r="D8" s="108">
        <v>45663</v>
      </c>
      <c r="E8" s="108" t="s">
        <v>3898</v>
      </c>
      <c r="F8" s="191" t="s">
        <v>19</v>
      </c>
      <c r="G8" s="191">
        <v>19592</v>
      </c>
      <c r="H8" s="68"/>
      <c r="I8" s="328" t="s">
        <v>2117</v>
      </c>
      <c r="J8" s="68"/>
      <c r="K8" s="68"/>
      <c r="L8" s="68"/>
      <c r="M8" s="68"/>
      <c r="N8" s="329">
        <v>4159380.97</v>
      </c>
      <c r="O8" s="329">
        <v>0</v>
      </c>
      <c r="P8" s="330">
        <v>28533353.449999999</v>
      </c>
      <c r="Q8" s="330">
        <v>0</v>
      </c>
      <c r="R8" s="331" t="s">
        <v>1479</v>
      </c>
      <c r="S8" s="350"/>
      <c r="T8" s="272"/>
    </row>
    <row r="9" spans="1:20" ht="51">
      <c r="A9" s="68" t="s">
        <v>541</v>
      </c>
      <c r="B9" s="68"/>
      <c r="C9" s="69" t="s">
        <v>590</v>
      </c>
      <c r="D9" s="108">
        <v>45663</v>
      </c>
      <c r="E9" s="108" t="s">
        <v>3899</v>
      </c>
      <c r="F9" s="191" t="s">
        <v>22</v>
      </c>
      <c r="G9" s="191">
        <v>25920</v>
      </c>
      <c r="H9" s="68"/>
      <c r="I9" s="328" t="s">
        <v>2118</v>
      </c>
      <c r="J9" s="68"/>
      <c r="K9" s="68"/>
      <c r="L9" s="68"/>
      <c r="M9" s="68"/>
      <c r="N9" s="329">
        <v>0</v>
      </c>
      <c r="O9" s="329">
        <v>0</v>
      </c>
      <c r="P9" s="330">
        <v>0.01</v>
      </c>
      <c r="Q9" s="330">
        <v>0</v>
      </c>
      <c r="R9" s="331" t="s">
        <v>1479</v>
      </c>
      <c r="S9" s="350"/>
      <c r="T9" s="272"/>
    </row>
    <row r="10" spans="1:20" ht="63.75">
      <c r="A10" s="68" t="s">
        <v>542</v>
      </c>
      <c r="B10" s="68"/>
      <c r="C10" s="69" t="s">
        <v>687</v>
      </c>
      <c r="D10" s="108">
        <v>45664</v>
      </c>
      <c r="E10" s="108" t="s">
        <v>3900</v>
      </c>
      <c r="F10" s="191" t="s">
        <v>19</v>
      </c>
      <c r="G10" s="191">
        <v>19562</v>
      </c>
      <c r="H10" s="68"/>
      <c r="I10" s="328" t="s">
        <v>2119</v>
      </c>
      <c r="J10" s="68"/>
      <c r="K10" s="68"/>
      <c r="L10" s="68"/>
      <c r="M10" s="68"/>
      <c r="N10" s="329">
        <v>528325.9</v>
      </c>
      <c r="O10" s="329">
        <v>0</v>
      </c>
      <c r="P10" s="330">
        <v>3624315.67</v>
      </c>
      <c r="Q10" s="330">
        <v>0</v>
      </c>
      <c r="R10" s="331" t="s">
        <v>1479</v>
      </c>
      <c r="S10" s="350"/>
      <c r="T10" s="272"/>
    </row>
    <row r="11" spans="1:20" ht="51">
      <c r="A11" s="68" t="s">
        <v>541</v>
      </c>
      <c r="B11" s="68"/>
      <c r="C11" s="69" t="s">
        <v>590</v>
      </c>
      <c r="D11" s="108">
        <v>45664</v>
      </c>
      <c r="E11" s="108" t="s">
        <v>3901</v>
      </c>
      <c r="F11" s="191" t="s">
        <v>22</v>
      </c>
      <c r="G11" s="191">
        <v>25925</v>
      </c>
      <c r="H11" s="68"/>
      <c r="I11" s="328" t="s">
        <v>2120</v>
      </c>
      <c r="J11" s="68"/>
      <c r="K11" s="68"/>
      <c r="L11" s="68"/>
      <c r="M11" s="68"/>
      <c r="N11" s="329">
        <v>0</v>
      </c>
      <c r="O11" s="329">
        <v>0</v>
      </c>
      <c r="P11" s="330">
        <v>0.01</v>
      </c>
      <c r="Q11" s="330">
        <v>0</v>
      </c>
      <c r="R11" s="331" t="s">
        <v>1479</v>
      </c>
      <c r="S11" s="350"/>
      <c r="T11" s="272"/>
    </row>
    <row r="12" spans="1:20" ht="63.75">
      <c r="A12" s="68">
        <v>513</v>
      </c>
      <c r="B12" s="68"/>
      <c r="C12" s="69" t="s">
        <v>160</v>
      </c>
      <c r="D12" s="108">
        <v>45665</v>
      </c>
      <c r="E12" s="108" t="s">
        <v>3902</v>
      </c>
      <c r="F12" s="191" t="s">
        <v>6</v>
      </c>
      <c r="G12" s="191">
        <v>2984859</v>
      </c>
      <c r="H12" s="68"/>
      <c r="I12" s="328" t="s">
        <v>2121</v>
      </c>
      <c r="J12" s="68"/>
      <c r="K12" s="68"/>
      <c r="L12" s="68"/>
      <c r="M12" s="68"/>
      <c r="N12" s="329">
        <v>0</v>
      </c>
      <c r="O12" s="329">
        <v>60776.800000000003</v>
      </c>
      <c r="P12" s="330">
        <v>0</v>
      </c>
      <c r="Q12" s="330">
        <v>416928.85</v>
      </c>
      <c r="R12" s="331" t="s">
        <v>1479</v>
      </c>
      <c r="S12" s="350"/>
      <c r="T12" s="272"/>
    </row>
    <row r="13" spans="1:20" ht="51">
      <c r="A13" s="68" t="s">
        <v>541</v>
      </c>
      <c r="B13" s="68"/>
      <c r="C13" s="69" t="s">
        <v>590</v>
      </c>
      <c r="D13" s="108">
        <v>45665</v>
      </c>
      <c r="E13" s="108" t="s">
        <v>3903</v>
      </c>
      <c r="F13" s="191" t="s">
        <v>22</v>
      </c>
      <c r="G13" s="191">
        <v>25931</v>
      </c>
      <c r="H13" s="68"/>
      <c r="I13" s="328" t="s">
        <v>2122</v>
      </c>
      <c r="J13" s="68"/>
      <c r="K13" s="68"/>
      <c r="L13" s="68"/>
      <c r="M13" s="68"/>
      <c r="N13" s="329">
        <v>0</v>
      </c>
      <c r="O13" s="329">
        <v>0</v>
      </c>
      <c r="P13" s="330">
        <v>0.01</v>
      </c>
      <c r="Q13" s="330">
        <v>0</v>
      </c>
      <c r="R13" s="331" t="s">
        <v>1479</v>
      </c>
      <c r="S13" s="350"/>
      <c r="T13" s="272"/>
    </row>
    <row r="14" spans="1:20" ht="51">
      <c r="A14" s="68" t="s">
        <v>541</v>
      </c>
      <c r="B14" s="68"/>
      <c r="C14" s="69" t="s">
        <v>590</v>
      </c>
      <c r="D14" s="108">
        <v>45667</v>
      </c>
      <c r="E14" s="108" t="s">
        <v>3904</v>
      </c>
      <c r="F14" s="191" t="s">
        <v>22</v>
      </c>
      <c r="G14" s="191">
        <v>25940</v>
      </c>
      <c r="H14" s="68"/>
      <c r="I14" s="328" t="s">
        <v>2123</v>
      </c>
      <c r="J14" s="68"/>
      <c r="K14" s="68"/>
      <c r="L14" s="68"/>
      <c r="M14" s="68"/>
      <c r="N14" s="329">
        <v>0</v>
      </c>
      <c r="O14" s="329">
        <v>0</v>
      </c>
      <c r="P14" s="330">
        <v>0.01</v>
      </c>
      <c r="Q14" s="330">
        <v>0</v>
      </c>
      <c r="R14" s="331" t="s">
        <v>1479</v>
      </c>
      <c r="S14" s="350"/>
      <c r="T14" s="272"/>
    </row>
    <row r="15" spans="1:20" ht="51">
      <c r="A15" s="68" t="s">
        <v>541</v>
      </c>
      <c r="B15" s="68"/>
      <c r="C15" s="69" t="s">
        <v>590</v>
      </c>
      <c r="D15" s="108">
        <v>45669</v>
      </c>
      <c r="E15" s="108" t="s">
        <v>3905</v>
      </c>
      <c r="F15" s="191" t="s">
        <v>22</v>
      </c>
      <c r="G15" s="191">
        <v>25951</v>
      </c>
      <c r="H15" s="68"/>
      <c r="I15" s="328" t="s">
        <v>2124</v>
      </c>
      <c r="J15" s="68"/>
      <c r="K15" s="68"/>
      <c r="L15" s="68"/>
      <c r="M15" s="68"/>
      <c r="N15" s="329">
        <v>0</v>
      </c>
      <c r="O15" s="329">
        <v>0</v>
      </c>
      <c r="P15" s="330">
        <v>0</v>
      </c>
      <c r="Q15" s="330">
        <v>0.01</v>
      </c>
      <c r="R15" s="331" t="s">
        <v>1479</v>
      </c>
      <c r="S15" s="350"/>
      <c r="T15" s="272"/>
    </row>
    <row r="16" spans="1:20" ht="76.5">
      <c r="A16" s="68">
        <v>513</v>
      </c>
      <c r="B16" s="68"/>
      <c r="C16" s="69" t="s">
        <v>160</v>
      </c>
      <c r="D16" s="108">
        <v>45670</v>
      </c>
      <c r="E16" s="108" t="s">
        <v>3906</v>
      </c>
      <c r="F16" s="191" t="s">
        <v>6</v>
      </c>
      <c r="G16" s="191">
        <v>2990721</v>
      </c>
      <c r="H16" s="68"/>
      <c r="I16" s="328" t="s">
        <v>2125</v>
      </c>
      <c r="J16" s="68"/>
      <c r="K16" s="68"/>
      <c r="L16" s="68"/>
      <c r="M16" s="68"/>
      <c r="N16" s="329">
        <v>0</v>
      </c>
      <c r="O16" s="329">
        <v>564846.72</v>
      </c>
      <c r="P16" s="330">
        <v>0</v>
      </c>
      <c r="Q16" s="330">
        <v>3874848.5</v>
      </c>
      <c r="R16" s="331" t="s">
        <v>1479</v>
      </c>
      <c r="S16" s="350"/>
      <c r="T16" s="272"/>
    </row>
    <row r="17" spans="1:20" ht="51">
      <c r="A17" s="68" t="s">
        <v>541</v>
      </c>
      <c r="B17" s="68"/>
      <c r="C17" s="69" t="s">
        <v>590</v>
      </c>
      <c r="D17" s="108">
        <v>45670</v>
      </c>
      <c r="E17" s="108" t="s">
        <v>3907</v>
      </c>
      <c r="F17" s="191" t="s">
        <v>22</v>
      </c>
      <c r="G17" s="191">
        <v>25957</v>
      </c>
      <c r="H17" s="68"/>
      <c r="I17" s="328" t="s">
        <v>2126</v>
      </c>
      <c r="J17" s="68"/>
      <c r="K17" s="68"/>
      <c r="L17" s="68"/>
      <c r="M17" s="68"/>
      <c r="N17" s="329">
        <v>0</v>
      </c>
      <c r="O17" s="329">
        <v>0</v>
      </c>
      <c r="P17" s="330">
        <v>0.01</v>
      </c>
      <c r="Q17" s="330">
        <v>0</v>
      </c>
      <c r="R17" s="331" t="s">
        <v>1479</v>
      </c>
      <c r="S17" s="350"/>
      <c r="T17" s="272"/>
    </row>
    <row r="18" spans="1:20" ht="76.5">
      <c r="A18" s="68" t="s">
        <v>541</v>
      </c>
      <c r="B18" s="68"/>
      <c r="C18" s="69" t="s">
        <v>590</v>
      </c>
      <c r="D18" s="108">
        <v>45671</v>
      </c>
      <c r="E18" s="108" t="s">
        <v>3908</v>
      </c>
      <c r="F18" s="191" t="s">
        <v>6</v>
      </c>
      <c r="G18" s="191">
        <v>22403</v>
      </c>
      <c r="H18" s="68"/>
      <c r="I18" s="328" t="s">
        <v>2127</v>
      </c>
      <c r="J18" s="68"/>
      <c r="K18" s="68"/>
      <c r="L18" s="68"/>
      <c r="M18" s="68"/>
      <c r="N18" s="329">
        <v>0</v>
      </c>
      <c r="O18" s="329">
        <v>208119.02</v>
      </c>
      <c r="P18" s="330">
        <v>0</v>
      </c>
      <c r="Q18" s="330">
        <v>1427696.48</v>
      </c>
      <c r="R18" s="331" t="s">
        <v>1479</v>
      </c>
      <c r="S18" s="350"/>
      <c r="T18" s="272"/>
    </row>
    <row r="19" spans="1:20" ht="51">
      <c r="A19" s="68" t="s">
        <v>541</v>
      </c>
      <c r="B19" s="68"/>
      <c r="C19" s="69" t="s">
        <v>590</v>
      </c>
      <c r="D19" s="108">
        <v>45671</v>
      </c>
      <c r="E19" s="108" t="s">
        <v>3909</v>
      </c>
      <c r="F19" s="191" t="s">
        <v>22</v>
      </c>
      <c r="G19" s="191">
        <v>25962</v>
      </c>
      <c r="H19" s="68"/>
      <c r="I19" s="328" t="s">
        <v>2128</v>
      </c>
      <c r="J19" s="68"/>
      <c r="K19" s="68"/>
      <c r="L19" s="68"/>
      <c r="M19" s="68"/>
      <c r="N19" s="329">
        <v>0</v>
      </c>
      <c r="O19" s="329">
        <v>0</v>
      </c>
      <c r="P19" s="330">
        <v>0.02</v>
      </c>
      <c r="Q19" s="330">
        <v>0</v>
      </c>
      <c r="R19" s="331" t="s">
        <v>1479</v>
      </c>
      <c r="S19" s="350"/>
      <c r="T19" s="272"/>
    </row>
    <row r="20" spans="1:20" ht="63.75">
      <c r="A20" s="68" t="s">
        <v>542</v>
      </c>
      <c r="B20" s="68"/>
      <c r="C20" s="69" t="s">
        <v>687</v>
      </c>
      <c r="D20" s="108">
        <v>45672</v>
      </c>
      <c r="E20" s="108" t="s">
        <v>3910</v>
      </c>
      <c r="F20" s="191" t="s">
        <v>19</v>
      </c>
      <c r="G20" s="191">
        <v>19545</v>
      </c>
      <c r="H20" s="68"/>
      <c r="I20" s="328" t="s">
        <v>2129</v>
      </c>
      <c r="J20" s="68"/>
      <c r="K20" s="68"/>
      <c r="L20" s="68"/>
      <c r="M20" s="68"/>
      <c r="N20" s="329">
        <v>227725.37</v>
      </c>
      <c r="O20" s="329">
        <v>0</v>
      </c>
      <c r="P20" s="330">
        <v>1562196.04</v>
      </c>
      <c r="Q20" s="330">
        <v>0</v>
      </c>
      <c r="R20" s="331" t="s">
        <v>1479</v>
      </c>
      <c r="S20" s="350"/>
      <c r="T20" s="272"/>
    </row>
    <row r="21" spans="1:20" ht="51">
      <c r="A21" s="68" t="s">
        <v>542</v>
      </c>
      <c r="B21" s="68"/>
      <c r="C21" s="69" t="s">
        <v>687</v>
      </c>
      <c r="D21" s="108">
        <v>45672</v>
      </c>
      <c r="E21" s="108" t="s">
        <v>3911</v>
      </c>
      <c r="F21" s="191" t="s">
        <v>19</v>
      </c>
      <c r="G21" s="191">
        <v>19538</v>
      </c>
      <c r="H21" s="68"/>
      <c r="I21" s="328" t="s">
        <v>2130</v>
      </c>
      <c r="J21" s="68"/>
      <c r="K21" s="68"/>
      <c r="L21" s="68"/>
      <c r="M21" s="68"/>
      <c r="N21" s="329">
        <v>209178.65</v>
      </c>
      <c r="O21" s="329">
        <v>0</v>
      </c>
      <c r="P21" s="330">
        <v>1434965.54</v>
      </c>
      <c r="Q21" s="330">
        <v>0</v>
      </c>
      <c r="R21" s="331" t="s">
        <v>1479</v>
      </c>
      <c r="S21" s="350"/>
      <c r="T21" s="272"/>
    </row>
    <row r="22" spans="1:20" ht="51">
      <c r="A22" s="68" t="s">
        <v>542</v>
      </c>
      <c r="B22" s="68"/>
      <c r="C22" s="69" t="s">
        <v>687</v>
      </c>
      <c r="D22" s="108">
        <v>45672</v>
      </c>
      <c r="E22" s="108" t="s">
        <v>3912</v>
      </c>
      <c r="F22" s="191" t="s">
        <v>19</v>
      </c>
      <c r="G22" s="191">
        <v>19591</v>
      </c>
      <c r="H22" s="68"/>
      <c r="I22" s="328" t="s">
        <v>2131</v>
      </c>
      <c r="J22" s="68"/>
      <c r="K22" s="68"/>
      <c r="L22" s="68"/>
      <c r="M22" s="68"/>
      <c r="N22" s="329">
        <v>1760118.66</v>
      </c>
      <c r="O22" s="329">
        <v>0</v>
      </c>
      <c r="P22" s="330">
        <v>12074414.01</v>
      </c>
      <c r="Q22" s="330">
        <v>0</v>
      </c>
      <c r="R22" s="331" t="s">
        <v>1479</v>
      </c>
      <c r="S22" s="350"/>
      <c r="T22" s="272"/>
    </row>
    <row r="23" spans="1:20" ht="51">
      <c r="A23" s="68" t="s">
        <v>542</v>
      </c>
      <c r="B23" s="68"/>
      <c r="C23" s="69" t="s">
        <v>687</v>
      </c>
      <c r="D23" s="108">
        <v>45672</v>
      </c>
      <c r="E23" s="108" t="s">
        <v>3913</v>
      </c>
      <c r="F23" s="191" t="s">
        <v>19</v>
      </c>
      <c r="G23" s="191">
        <v>19596</v>
      </c>
      <c r="H23" s="68"/>
      <c r="I23" s="328" t="s">
        <v>2132</v>
      </c>
      <c r="J23" s="68"/>
      <c r="K23" s="68"/>
      <c r="L23" s="68"/>
      <c r="M23" s="68"/>
      <c r="N23" s="329">
        <v>265406.07</v>
      </c>
      <c r="O23" s="329">
        <v>0</v>
      </c>
      <c r="P23" s="330">
        <v>1820685.64</v>
      </c>
      <c r="Q23" s="330">
        <v>0</v>
      </c>
      <c r="R23" s="331" t="s">
        <v>1479</v>
      </c>
      <c r="S23" s="350"/>
      <c r="T23" s="272"/>
    </row>
    <row r="24" spans="1:20" ht="63.75">
      <c r="A24" s="68" t="s">
        <v>542</v>
      </c>
      <c r="B24" s="68"/>
      <c r="C24" s="69" t="s">
        <v>687</v>
      </c>
      <c r="D24" s="108">
        <v>45672</v>
      </c>
      <c r="E24" s="108" t="s">
        <v>3914</v>
      </c>
      <c r="F24" s="191" t="s">
        <v>19</v>
      </c>
      <c r="G24" s="191">
        <v>19534</v>
      </c>
      <c r="H24" s="68"/>
      <c r="I24" s="328" t="s">
        <v>2133</v>
      </c>
      <c r="J24" s="68"/>
      <c r="K24" s="68"/>
      <c r="L24" s="68"/>
      <c r="M24" s="68"/>
      <c r="N24" s="329">
        <v>1406435.73</v>
      </c>
      <c r="O24" s="329">
        <v>0</v>
      </c>
      <c r="P24" s="330">
        <v>9648149.1099999994</v>
      </c>
      <c r="Q24" s="330">
        <v>0</v>
      </c>
      <c r="R24" s="331" t="s">
        <v>1479</v>
      </c>
      <c r="S24" s="350"/>
      <c r="T24" s="272"/>
    </row>
    <row r="25" spans="1:20" ht="63.75">
      <c r="A25" s="68" t="s">
        <v>542</v>
      </c>
      <c r="B25" s="68"/>
      <c r="C25" s="69" t="s">
        <v>687</v>
      </c>
      <c r="D25" s="108">
        <v>45672</v>
      </c>
      <c r="E25" s="108" t="s">
        <v>3915</v>
      </c>
      <c r="F25" s="191" t="s">
        <v>19</v>
      </c>
      <c r="G25" s="191">
        <v>19641</v>
      </c>
      <c r="H25" s="68"/>
      <c r="I25" s="328" t="s">
        <v>2134</v>
      </c>
      <c r="J25" s="68"/>
      <c r="K25" s="68"/>
      <c r="L25" s="68"/>
      <c r="M25" s="68"/>
      <c r="N25" s="329">
        <v>7731914.0899999999</v>
      </c>
      <c r="O25" s="329">
        <v>0</v>
      </c>
      <c r="P25" s="330">
        <v>53040930.659999996</v>
      </c>
      <c r="Q25" s="330">
        <v>0</v>
      </c>
      <c r="R25" s="331" t="s">
        <v>1479</v>
      </c>
      <c r="S25" s="350"/>
      <c r="T25" s="272"/>
    </row>
    <row r="26" spans="1:20" ht="51">
      <c r="A26" s="68" t="s">
        <v>542</v>
      </c>
      <c r="B26" s="68"/>
      <c r="C26" s="69" t="s">
        <v>687</v>
      </c>
      <c r="D26" s="108">
        <v>45672</v>
      </c>
      <c r="E26" s="108" t="s">
        <v>3916</v>
      </c>
      <c r="F26" s="191" t="s">
        <v>19</v>
      </c>
      <c r="G26" s="191">
        <v>19597</v>
      </c>
      <c r="H26" s="68"/>
      <c r="I26" s="328" t="s">
        <v>2135</v>
      </c>
      <c r="J26" s="68"/>
      <c r="K26" s="68"/>
      <c r="L26" s="68"/>
      <c r="M26" s="68"/>
      <c r="N26" s="329">
        <v>1219.5899999999999</v>
      </c>
      <c r="O26" s="329">
        <v>0</v>
      </c>
      <c r="P26" s="330">
        <v>8366.39</v>
      </c>
      <c r="Q26" s="330">
        <v>0</v>
      </c>
      <c r="R26" s="331" t="s">
        <v>1479</v>
      </c>
      <c r="S26" s="350"/>
      <c r="T26" s="272"/>
    </row>
    <row r="27" spans="1:20" ht="51">
      <c r="A27" s="68" t="s">
        <v>541</v>
      </c>
      <c r="B27" s="68"/>
      <c r="C27" s="69" t="s">
        <v>590</v>
      </c>
      <c r="D27" s="108">
        <v>45672</v>
      </c>
      <c r="E27" s="108" t="s">
        <v>3917</v>
      </c>
      <c r="F27" s="191" t="s">
        <v>22</v>
      </c>
      <c r="G27" s="191">
        <v>25967</v>
      </c>
      <c r="H27" s="68"/>
      <c r="I27" s="328" t="s">
        <v>2136</v>
      </c>
      <c r="J27" s="68"/>
      <c r="K27" s="68"/>
      <c r="L27" s="68"/>
      <c r="M27" s="68"/>
      <c r="N27" s="329">
        <v>0</v>
      </c>
      <c r="O27" s="329">
        <v>0</v>
      </c>
      <c r="P27" s="330">
        <v>0</v>
      </c>
      <c r="Q27" s="330">
        <v>0.02</v>
      </c>
      <c r="R27" s="331" t="s">
        <v>1479</v>
      </c>
      <c r="S27" s="350"/>
      <c r="T27" s="272"/>
    </row>
    <row r="28" spans="1:20" ht="76.5">
      <c r="A28" s="68">
        <v>513</v>
      </c>
      <c r="B28" s="68"/>
      <c r="C28" s="69" t="s">
        <v>160</v>
      </c>
      <c r="D28" s="108">
        <v>45674</v>
      </c>
      <c r="E28" s="108" t="s">
        <v>3918</v>
      </c>
      <c r="F28" s="191" t="s">
        <v>6</v>
      </c>
      <c r="G28" s="191">
        <v>2997082</v>
      </c>
      <c r="H28" s="68"/>
      <c r="I28" s="328" t="s">
        <v>2137</v>
      </c>
      <c r="J28" s="68"/>
      <c r="K28" s="68"/>
      <c r="L28" s="68"/>
      <c r="M28" s="68"/>
      <c r="N28" s="329">
        <v>0</v>
      </c>
      <c r="O28" s="329">
        <v>122854.98</v>
      </c>
      <c r="P28" s="330">
        <v>0</v>
      </c>
      <c r="Q28" s="330">
        <v>842785.16</v>
      </c>
      <c r="R28" s="331" t="s">
        <v>1479</v>
      </c>
      <c r="S28" s="350"/>
      <c r="T28" s="272"/>
    </row>
    <row r="29" spans="1:20" ht="76.5">
      <c r="A29" s="68">
        <v>291</v>
      </c>
      <c r="B29" s="68"/>
      <c r="C29" s="69" t="s">
        <v>119</v>
      </c>
      <c r="D29" s="108">
        <v>45674</v>
      </c>
      <c r="E29" s="108" t="s">
        <v>3919</v>
      </c>
      <c r="F29" s="191" t="s">
        <v>6</v>
      </c>
      <c r="G29" s="191">
        <v>2997086</v>
      </c>
      <c r="H29" s="68"/>
      <c r="I29" s="328" t="s">
        <v>2138</v>
      </c>
      <c r="J29" s="68"/>
      <c r="K29" s="68"/>
      <c r="L29" s="68"/>
      <c r="M29" s="68"/>
      <c r="N29" s="329">
        <v>0</v>
      </c>
      <c r="O29" s="329">
        <v>13900000</v>
      </c>
      <c r="P29" s="330">
        <v>0</v>
      </c>
      <c r="Q29" s="330">
        <v>95354000</v>
      </c>
      <c r="R29" s="331" t="s">
        <v>1479</v>
      </c>
      <c r="S29" s="350"/>
      <c r="T29" s="272"/>
    </row>
    <row r="30" spans="1:20" ht="51">
      <c r="A30" s="68" t="s">
        <v>541</v>
      </c>
      <c r="B30" s="68"/>
      <c r="C30" s="69" t="s">
        <v>590</v>
      </c>
      <c r="D30" s="108">
        <v>45674</v>
      </c>
      <c r="E30" s="108" t="s">
        <v>3920</v>
      </c>
      <c r="F30" s="191" t="s">
        <v>22</v>
      </c>
      <c r="G30" s="191">
        <v>25977</v>
      </c>
      <c r="H30" s="68"/>
      <c r="I30" s="328" t="s">
        <v>2139</v>
      </c>
      <c r="J30" s="68"/>
      <c r="K30" s="68"/>
      <c r="L30" s="68"/>
      <c r="M30" s="68"/>
      <c r="N30" s="329">
        <v>0</v>
      </c>
      <c r="O30" s="329">
        <v>0</v>
      </c>
      <c r="P30" s="330">
        <v>0.01</v>
      </c>
      <c r="Q30" s="330">
        <v>0</v>
      </c>
      <c r="R30" s="331" t="s">
        <v>1479</v>
      </c>
      <c r="S30" s="350"/>
      <c r="T30" s="272"/>
    </row>
    <row r="31" spans="1:20" ht="51">
      <c r="A31" s="68" t="s">
        <v>541</v>
      </c>
      <c r="B31" s="68"/>
      <c r="C31" s="69" t="s">
        <v>590</v>
      </c>
      <c r="D31" s="108">
        <v>45677</v>
      </c>
      <c r="E31" s="108" t="s">
        <v>3921</v>
      </c>
      <c r="F31" s="191" t="s">
        <v>22</v>
      </c>
      <c r="G31" s="191">
        <v>25991</v>
      </c>
      <c r="H31" s="68"/>
      <c r="I31" s="328" t="s">
        <v>2140</v>
      </c>
      <c r="J31" s="68"/>
      <c r="K31" s="68"/>
      <c r="L31" s="68"/>
      <c r="M31" s="68"/>
      <c r="N31" s="329">
        <v>0</v>
      </c>
      <c r="O31" s="329">
        <v>0</v>
      </c>
      <c r="P31" s="330">
        <v>0.01</v>
      </c>
      <c r="Q31" s="330">
        <v>0</v>
      </c>
      <c r="R31" s="331" t="s">
        <v>1479</v>
      </c>
      <c r="S31" s="350"/>
      <c r="T31" s="272"/>
    </row>
    <row r="32" spans="1:20" ht="51">
      <c r="A32" s="68" t="s">
        <v>542</v>
      </c>
      <c r="B32" s="68"/>
      <c r="C32" s="69" t="s">
        <v>687</v>
      </c>
      <c r="D32" s="108">
        <v>45678</v>
      </c>
      <c r="E32" s="108" t="s">
        <v>3922</v>
      </c>
      <c r="F32" s="191" t="s">
        <v>19</v>
      </c>
      <c r="G32" s="191">
        <v>19601</v>
      </c>
      <c r="H32" s="68"/>
      <c r="I32" s="328" t="s">
        <v>2141</v>
      </c>
      <c r="J32" s="68"/>
      <c r="K32" s="68"/>
      <c r="L32" s="68"/>
      <c r="M32" s="68"/>
      <c r="N32" s="329">
        <v>114467.82</v>
      </c>
      <c r="O32" s="329">
        <v>0</v>
      </c>
      <c r="P32" s="330">
        <v>785249.25</v>
      </c>
      <c r="Q32" s="330">
        <v>0</v>
      </c>
      <c r="R32" s="331" t="s">
        <v>1479</v>
      </c>
      <c r="S32" s="350"/>
      <c r="T32" s="272"/>
    </row>
    <row r="33" spans="1:20" ht="76.5">
      <c r="A33" s="68" t="s">
        <v>542</v>
      </c>
      <c r="B33" s="68"/>
      <c r="C33" s="69" t="s">
        <v>687</v>
      </c>
      <c r="D33" s="108">
        <v>45678</v>
      </c>
      <c r="E33" s="108" t="s">
        <v>3923</v>
      </c>
      <c r="F33" s="191" t="s">
        <v>12</v>
      </c>
      <c r="G33" s="191">
        <v>19581</v>
      </c>
      <c r="H33" s="68"/>
      <c r="I33" s="328" t="s">
        <v>2142</v>
      </c>
      <c r="J33" s="68"/>
      <c r="K33" s="68"/>
      <c r="L33" s="68"/>
      <c r="M33" s="68"/>
      <c r="N33" s="329">
        <v>10</v>
      </c>
      <c r="O33" s="329">
        <v>0</v>
      </c>
      <c r="P33" s="330">
        <v>68.599999999999994</v>
      </c>
      <c r="Q33" s="330">
        <v>0</v>
      </c>
      <c r="R33" s="331" t="s">
        <v>1479</v>
      </c>
      <c r="S33" s="350"/>
      <c r="T33" s="272"/>
    </row>
    <row r="34" spans="1:20" ht="89.25">
      <c r="A34" s="68" t="s">
        <v>542</v>
      </c>
      <c r="B34" s="68"/>
      <c r="C34" s="69" t="s">
        <v>687</v>
      </c>
      <c r="D34" s="108">
        <v>45678</v>
      </c>
      <c r="E34" s="108" t="s">
        <v>3924</v>
      </c>
      <c r="F34" s="191" t="s">
        <v>19</v>
      </c>
      <c r="G34" s="191">
        <v>19636</v>
      </c>
      <c r="H34" s="68"/>
      <c r="I34" s="328" t="s">
        <v>2143</v>
      </c>
      <c r="J34" s="68"/>
      <c r="K34" s="68"/>
      <c r="L34" s="68"/>
      <c r="M34" s="68"/>
      <c r="N34" s="329">
        <v>24586879.41</v>
      </c>
      <c r="O34" s="329">
        <v>0</v>
      </c>
      <c r="P34" s="330">
        <v>168665992.75</v>
      </c>
      <c r="Q34" s="330">
        <v>0</v>
      </c>
      <c r="R34" s="331" t="s">
        <v>1479</v>
      </c>
      <c r="S34" s="350"/>
      <c r="T34" s="272"/>
    </row>
    <row r="35" spans="1:20" ht="89.25">
      <c r="A35" s="68" t="s">
        <v>542</v>
      </c>
      <c r="B35" s="68"/>
      <c r="C35" s="69" t="s">
        <v>687</v>
      </c>
      <c r="D35" s="108">
        <v>45678</v>
      </c>
      <c r="E35" s="108" t="s">
        <v>3925</v>
      </c>
      <c r="F35" s="191" t="s">
        <v>12</v>
      </c>
      <c r="G35" s="191">
        <v>19636</v>
      </c>
      <c r="H35" s="68"/>
      <c r="I35" s="328" t="s">
        <v>2144</v>
      </c>
      <c r="J35" s="68"/>
      <c r="K35" s="68"/>
      <c r="L35" s="68"/>
      <c r="M35" s="68"/>
      <c r="N35" s="329">
        <v>10</v>
      </c>
      <c r="O35" s="329">
        <v>0</v>
      </c>
      <c r="P35" s="330">
        <v>68.599999999999994</v>
      </c>
      <c r="Q35" s="330">
        <v>0</v>
      </c>
      <c r="R35" s="331" t="s">
        <v>1479</v>
      </c>
      <c r="S35" s="350"/>
      <c r="T35" s="272"/>
    </row>
    <row r="36" spans="1:20" ht="76.5">
      <c r="A36" s="68" t="s">
        <v>542</v>
      </c>
      <c r="B36" s="68"/>
      <c r="C36" s="69" t="s">
        <v>687</v>
      </c>
      <c r="D36" s="108">
        <v>45678</v>
      </c>
      <c r="E36" s="108" t="s">
        <v>3926</v>
      </c>
      <c r="F36" s="191" t="s">
        <v>12</v>
      </c>
      <c r="G36" s="191">
        <v>19608</v>
      </c>
      <c r="H36" s="68"/>
      <c r="I36" s="328" t="s">
        <v>2145</v>
      </c>
      <c r="J36" s="68"/>
      <c r="K36" s="68"/>
      <c r="L36" s="68"/>
      <c r="M36" s="68"/>
      <c r="N36" s="329">
        <v>10</v>
      </c>
      <c r="O36" s="329">
        <v>0</v>
      </c>
      <c r="P36" s="330">
        <v>68.599999999999994</v>
      </c>
      <c r="Q36" s="330">
        <v>0</v>
      </c>
      <c r="R36" s="331" t="s">
        <v>1479</v>
      </c>
      <c r="S36" s="350"/>
      <c r="T36" s="272"/>
    </row>
    <row r="37" spans="1:20" ht="76.5">
      <c r="A37" s="68" t="s">
        <v>542</v>
      </c>
      <c r="B37" s="68"/>
      <c r="C37" s="69" t="s">
        <v>687</v>
      </c>
      <c r="D37" s="108">
        <v>45678</v>
      </c>
      <c r="E37" s="108" t="s">
        <v>3927</v>
      </c>
      <c r="F37" s="191" t="s">
        <v>12</v>
      </c>
      <c r="G37" s="191">
        <v>19580</v>
      </c>
      <c r="H37" s="68"/>
      <c r="I37" s="328" t="s">
        <v>2146</v>
      </c>
      <c r="J37" s="68"/>
      <c r="K37" s="68"/>
      <c r="L37" s="68"/>
      <c r="M37" s="68"/>
      <c r="N37" s="329">
        <v>10</v>
      </c>
      <c r="O37" s="329">
        <v>0</v>
      </c>
      <c r="P37" s="330">
        <v>68.599999999999994</v>
      </c>
      <c r="Q37" s="330">
        <v>0</v>
      </c>
      <c r="R37" s="331" t="s">
        <v>1479</v>
      </c>
      <c r="S37" s="350"/>
      <c r="T37" s="272"/>
    </row>
    <row r="38" spans="1:20" ht="51">
      <c r="A38" s="68" t="s">
        <v>541</v>
      </c>
      <c r="B38" s="68"/>
      <c r="C38" s="69" t="s">
        <v>590</v>
      </c>
      <c r="D38" s="108">
        <v>45678</v>
      </c>
      <c r="E38" s="108" t="s">
        <v>3928</v>
      </c>
      <c r="F38" s="191" t="s">
        <v>22</v>
      </c>
      <c r="G38" s="191">
        <v>25996</v>
      </c>
      <c r="H38" s="68"/>
      <c r="I38" s="328" t="s">
        <v>2147</v>
      </c>
      <c r="J38" s="68"/>
      <c r="K38" s="68"/>
      <c r="L38" s="68"/>
      <c r="M38" s="68"/>
      <c r="N38" s="329">
        <v>0</v>
      </c>
      <c r="O38" s="329">
        <v>0</v>
      </c>
      <c r="P38" s="330">
        <v>0</v>
      </c>
      <c r="Q38" s="330">
        <v>0.02</v>
      </c>
      <c r="R38" s="331" t="s">
        <v>1479</v>
      </c>
      <c r="S38" s="350"/>
      <c r="T38" s="272"/>
    </row>
    <row r="39" spans="1:20" ht="51">
      <c r="A39" s="68" t="s">
        <v>542</v>
      </c>
      <c r="B39" s="68"/>
      <c r="C39" s="69" t="s">
        <v>687</v>
      </c>
      <c r="D39" s="108">
        <v>45680</v>
      </c>
      <c r="E39" s="108" t="s">
        <v>3929</v>
      </c>
      <c r="F39" s="191" t="s">
        <v>19</v>
      </c>
      <c r="G39" s="191">
        <v>19594</v>
      </c>
      <c r="H39" s="68"/>
      <c r="I39" s="328" t="s">
        <v>2148</v>
      </c>
      <c r="J39" s="68"/>
      <c r="K39" s="68"/>
      <c r="L39" s="68"/>
      <c r="M39" s="68"/>
      <c r="N39" s="329">
        <v>3149185.63</v>
      </c>
      <c r="O39" s="329">
        <v>0</v>
      </c>
      <c r="P39" s="330">
        <v>21603413.420000002</v>
      </c>
      <c r="Q39" s="330">
        <v>0</v>
      </c>
      <c r="R39" s="331" t="s">
        <v>1479</v>
      </c>
      <c r="S39" s="350"/>
      <c r="T39" s="272"/>
    </row>
    <row r="40" spans="1:20" ht="76.5">
      <c r="A40" s="68">
        <v>513</v>
      </c>
      <c r="B40" s="68"/>
      <c r="C40" s="69" t="s">
        <v>160</v>
      </c>
      <c r="D40" s="108">
        <v>45680</v>
      </c>
      <c r="E40" s="108" t="s">
        <v>3930</v>
      </c>
      <c r="F40" s="191" t="s">
        <v>6</v>
      </c>
      <c r="G40" s="191">
        <v>3002675</v>
      </c>
      <c r="H40" s="68"/>
      <c r="I40" s="328" t="s">
        <v>2149</v>
      </c>
      <c r="J40" s="68"/>
      <c r="K40" s="68"/>
      <c r="L40" s="68"/>
      <c r="M40" s="68"/>
      <c r="N40" s="329">
        <v>0</v>
      </c>
      <c r="O40" s="329">
        <v>32073.24</v>
      </c>
      <c r="P40" s="330">
        <v>0</v>
      </c>
      <c r="Q40" s="330">
        <v>220022.43</v>
      </c>
      <c r="R40" s="331" t="s">
        <v>1479</v>
      </c>
      <c r="S40" s="350"/>
      <c r="T40" s="272"/>
    </row>
    <row r="41" spans="1:20" ht="51">
      <c r="A41" s="68" t="s">
        <v>541</v>
      </c>
      <c r="B41" s="68"/>
      <c r="C41" s="69" t="s">
        <v>590</v>
      </c>
      <c r="D41" s="108">
        <v>45681</v>
      </c>
      <c r="E41" s="108" t="s">
        <v>3931</v>
      </c>
      <c r="F41" s="191" t="s">
        <v>22</v>
      </c>
      <c r="G41" s="191">
        <v>26014</v>
      </c>
      <c r="H41" s="68"/>
      <c r="I41" s="328" t="s">
        <v>2150</v>
      </c>
      <c r="J41" s="68"/>
      <c r="K41" s="68"/>
      <c r="L41" s="68"/>
      <c r="M41" s="68"/>
      <c r="N41" s="329">
        <v>0</v>
      </c>
      <c r="O41" s="329">
        <v>0</v>
      </c>
      <c r="P41" s="330">
        <v>0</v>
      </c>
      <c r="Q41" s="330">
        <v>0.01</v>
      </c>
      <c r="R41" s="331" t="s">
        <v>1479</v>
      </c>
      <c r="S41" s="350"/>
      <c r="T41" s="272"/>
    </row>
    <row r="42" spans="1:20" ht="51">
      <c r="A42" s="68" t="s">
        <v>541</v>
      </c>
      <c r="B42" s="68"/>
      <c r="C42" s="69" t="s">
        <v>590</v>
      </c>
      <c r="D42" s="108">
        <v>45683</v>
      </c>
      <c r="E42" s="108" t="s">
        <v>3932</v>
      </c>
      <c r="F42" s="191" t="s">
        <v>22</v>
      </c>
      <c r="G42" s="191">
        <v>26023</v>
      </c>
      <c r="H42" s="68"/>
      <c r="I42" s="328" t="s">
        <v>2151</v>
      </c>
      <c r="J42" s="68"/>
      <c r="K42" s="68"/>
      <c r="L42" s="68"/>
      <c r="M42" s="68"/>
      <c r="N42" s="329">
        <v>0</v>
      </c>
      <c r="O42" s="329">
        <v>0</v>
      </c>
      <c r="P42" s="330">
        <v>0.01</v>
      </c>
      <c r="Q42" s="330">
        <v>0</v>
      </c>
      <c r="R42" s="331" t="s">
        <v>1479</v>
      </c>
      <c r="S42" s="350"/>
      <c r="T42" s="272"/>
    </row>
    <row r="43" spans="1:20" ht="51">
      <c r="A43" s="68" t="s">
        <v>541</v>
      </c>
      <c r="B43" s="68"/>
      <c r="C43" s="69" t="s">
        <v>590</v>
      </c>
      <c r="D43" s="108">
        <v>45684</v>
      </c>
      <c r="E43" s="108" t="s">
        <v>3933</v>
      </c>
      <c r="F43" s="191" t="s">
        <v>22</v>
      </c>
      <c r="G43" s="191">
        <v>26028</v>
      </c>
      <c r="H43" s="68"/>
      <c r="I43" s="328" t="s">
        <v>2152</v>
      </c>
      <c r="J43" s="68"/>
      <c r="K43" s="68"/>
      <c r="L43" s="68"/>
      <c r="M43" s="68"/>
      <c r="N43" s="329">
        <v>0</v>
      </c>
      <c r="O43" s="329">
        <v>0</v>
      </c>
      <c r="P43" s="330">
        <v>0</v>
      </c>
      <c r="Q43" s="330">
        <v>0.01</v>
      </c>
      <c r="R43" s="331" t="s">
        <v>1479</v>
      </c>
      <c r="S43" s="350"/>
      <c r="T43" s="272"/>
    </row>
    <row r="44" spans="1:20" ht="51">
      <c r="A44" s="68" t="s">
        <v>542</v>
      </c>
      <c r="B44" s="68"/>
      <c r="C44" s="69" t="s">
        <v>687</v>
      </c>
      <c r="D44" s="108">
        <v>45685</v>
      </c>
      <c r="E44" s="108" t="s">
        <v>3934</v>
      </c>
      <c r="F44" s="191" t="s">
        <v>19</v>
      </c>
      <c r="G44" s="191">
        <v>19598</v>
      </c>
      <c r="H44" s="68"/>
      <c r="I44" s="328" t="s">
        <v>2153</v>
      </c>
      <c r="J44" s="68"/>
      <c r="K44" s="68"/>
      <c r="L44" s="68"/>
      <c r="M44" s="68"/>
      <c r="N44" s="329">
        <v>1443822.92</v>
      </c>
      <c r="O44" s="329">
        <v>0</v>
      </c>
      <c r="P44" s="330">
        <v>9904625.2300000004</v>
      </c>
      <c r="Q44" s="330">
        <v>0</v>
      </c>
      <c r="R44" s="331" t="s">
        <v>1479</v>
      </c>
      <c r="S44" s="350"/>
      <c r="T44" s="272"/>
    </row>
    <row r="45" spans="1:20" ht="51">
      <c r="A45" s="68" t="s">
        <v>542</v>
      </c>
      <c r="B45" s="68"/>
      <c r="C45" s="69" t="s">
        <v>687</v>
      </c>
      <c r="D45" s="108">
        <v>45685</v>
      </c>
      <c r="E45" s="108" t="s">
        <v>3935</v>
      </c>
      <c r="F45" s="191" t="s">
        <v>19</v>
      </c>
      <c r="G45" s="191">
        <v>19542</v>
      </c>
      <c r="H45" s="68"/>
      <c r="I45" s="328" t="s">
        <v>2154</v>
      </c>
      <c r="J45" s="68"/>
      <c r="K45" s="68"/>
      <c r="L45" s="68"/>
      <c r="M45" s="68"/>
      <c r="N45" s="329">
        <v>451022.98</v>
      </c>
      <c r="O45" s="329">
        <v>0</v>
      </c>
      <c r="P45" s="330">
        <v>3094017.64</v>
      </c>
      <c r="Q45" s="330">
        <v>0</v>
      </c>
      <c r="R45" s="331" t="s">
        <v>1479</v>
      </c>
      <c r="S45" s="350"/>
      <c r="T45" s="272"/>
    </row>
    <row r="46" spans="1:20" ht="51">
      <c r="A46" s="68" t="s">
        <v>541</v>
      </c>
      <c r="B46" s="68"/>
      <c r="C46" s="69" t="s">
        <v>590</v>
      </c>
      <c r="D46" s="108">
        <v>45685</v>
      </c>
      <c r="E46" s="108" t="s">
        <v>3936</v>
      </c>
      <c r="F46" s="191" t="s">
        <v>22</v>
      </c>
      <c r="G46" s="191">
        <v>26033</v>
      </c>
      <c r="H46" s="68"/>
      <c r="I46" s="328" t="s">
        <v>2155</v>
      </c>
      <c r="J46" s="68"/>
      <c r="K46" s="68"/>
      <c r="L46" s="68"/>
      <c r="M46" s="68"/>
      <c r="N46" s="329">
        <v>0</v>
      </c>
      <c r="O46" s="329">
        <v>0</v>
      </c>
      <c r="P46" s="330">
        <v>0.01</v>
      </c>
      <c r="Q46" s="330">
        <v>0</v>
      </c>
      <c r="R46" s="331" t="s">
        <v>1479</v>
      </c>
      <c r="S46" s="350"/>
      <c r="T46" s="272"/>
    </row>
    <row r="47" spans="1:20" ht="51">
      <c r="A47" s="68" t="s">
        <v>541</v>
      </c>
      <c r="B47" s="68"/>
      <c r="C47" s="69" t="s">
        <v>590</v>
      </c>
      <c r="D47" s="108">
        <v>45686</v>
      </c>
      <c r="E47" s="108" t="s">
        <v>3937</v>
      </c>
      <c r="F47" s="191" t="s">
        <v>22</v>
      </c>
      <c r="G47" s="191">
        <v>26037</v>
      </c>
      <c r="H47" s="68"/>
      <c r="I47" s="328" t="s">
        <v>2156</v>
      </c>
      <c r="J47" s="68"/>
      <c r="K47" s="68"/>
      <c r="L47" s="68"/>
      <c r="M47" s="68"/>
      <c r="N47" s="329">
        <v>0</v>
      </c>
      <c r="O47" s="329">
        <v>0</v>
      </c>
      <c r="P47" s="330">
        <v>0</v>
      </c>
      <c r="Q47" s="330">
        <v>0.01</v>
      </c>
      <c r="R47" s="331" t="s">
        <v>1479</v>
      </c>
      <c r="S47" s="350"/>
      <c r="T47" s="272"/>
    </row>
    <row r="48" spans="1:20" ht="63.75">
      <c r="A48" s="68">
        <v>291</v>
      </c>
      <c r="B48" s="68"/>
      <c r="C48" s="69" t="s">
        <v>119</v>
      </c>
      <c r="D48" s="108">
        <v>45687</v>
      </c>
      <c r="E48" s="108" t="s">
        <v>3938</v>
      </c>
      <c r="F48" s="191" t="s">
        <v>6</v>
      </c>
      <c r="G48" s="191">
        <v>3011179</v>
      </c>
      <c r="H48" s="68"/>
      <c r="I48" s="328" t="s">
        <v>2157</v>
      </c>
      <c r="J48" s="68"/>
      <c r="K48" s="68"/>
      <c r="L48" s="68"/>
      <c r="M48" s="68"/>
      <c r="N48" s="329">
        <v>0</v>
      </c>
      <c r="O48" s="329">
        <v>1512757.99</v>
      </c>
      <c r="P48" s="330">
        <v>0</v>
      </c>
      <c r="Q48" s="330">
        <v>10377519.810000001</v>
      </c>
      <c r="R48" s="331" t="s">
        <v>1479</v>
      </c>
      <c r="S48" s="350"/>
      <c r="T48" s="272"/>
    </row>
    <row r="49" spans="1:20" ht="51">
      <c r="A49" s="68" t="s">
        <v>541</v>
      </c>
      <c r="B49" s="68"/>
      <c r="C49" s="69" t="s">
        <v>590</v>
      </c>
      <c r="D49" s="108">
        <v>45687</v>
      </c>
      <c r="E49" s="108" t="s">
        <v>3939</v>
      </c>
      <c r="F49" s="191" t="s">
        <v>22</v>
      </c>
      <c r="G49" s="191">
        <v>26043</v>
      </c>
      <c r="H49" s="68"/>
      <c r="I49" s="328" t="s">
        <v>2158</v>
      </c>
      <c r="J49" s="68"/>
      <c r="K49" s="68"/>
      <c r="L49" s="68"/>
      <c r="M49" s="68"/>
      <c r="N49" s="329">
        <v>0</v>
      </c>
      <c r="O49" s="329">
        <v>0</v>
      </c>
      <c r="P49" s="330">
        <v>0.01</v>
      </c>
      <c r="Q49" s="330">
        <v>0</v>
      </c>
      <c r="R49" s="331" t="s">
        <v>1479</v>
      </c>
      <c r="S49" s="350"/>
      <c r="T49" s="272"/>
    </row>
    <row r="50" spans="1:20" ht="63.75">
      <c r="A50" s="68">
        <v>291</v>
      </c>
      <c r="B50" s="68"/>
      <c r="C50" s="69" t="s">
        <v>119</v>
      </c>
      <c r="D50" s="108">
        <v>45694</v>
      </c>
      <c r="E50" s="108" t="s">
        <v>3940</v>
      </c>
      <c r="F50" s="191" t="s">
        <v>6</v>
      </c>
      <c r="G50" s="191">
        <v>3021142</v>
      </c>
      <c r="H50" s="68"/>
      <c r="I50" s="328" t="s">
        <v>2748</v>
      </c>
      <c r="J50" s="68"/>
      <c r="K50" s="68"/>
      <c r="L50" s="68"/>
      <c r="M50" s="68"/>
      <c r="N50" s="329">
        <v>0</v>
      </c>
      <c r="O50" s="329">
        <v>472162.97</v>
      </c>
      <c r="P50" s="330">
        <v>0</v>
      </c>
      <c r="Q50" s="330">
        <v>3239037.97</v>
      </c>
      <c r="R50" s="331" t="s">
        <v>1479</v>
      </c>
      <c r="S50" s="350"/>
      <c r="T50" s="272"/>
    </row>
    <row r="51" spans="1:20" ht="51">
      <c r="A51" s="68" t="s">
        <v>541</v>
      </c>
      <c r="B51" s="68"/>
      <c r="C51" s="69" t="s">
        <v>590</v>
      </c>
      <c r="D51" s="108">
        <v>45695</v>
      </c>
      <c r="E51" s="108" t="s">
        <v>3941</v>
      </c>
      <c r="F51" s="191" t="s">
        <v>22</v>
      </c>
      <c r="G51" s="191">
        <v>26079</v>
      </c>
      <c r="H51" s="68"/>
      <c r="I51" s="328" t="s">
        <v>2749</v>
      </c>
      <c r="J51" s="68"/>
      <c r="K51" s="68"/>
      <c r="L51" s="68"/>
      <c r="M51" s="68"/>
      <c r="N51" s="329">
        <v>0</v>
      </c>
      <c r="O51" s="329">
        <v>0</v>
      </c>
      <c r="P51" s="330">
        <v>0</v>
      </c>
      <c r="Q51" s="330">
        <v>0.02</v>
      </c>
      <c r="R51" s="331" t="s">
        <v>1479</v>
      </c>
      <c r="S51" s="350"/>
      <c r="T51" s="272"/>
    </row>
    <row r="52" spans="1:20" ht="51">
      <c r="A52" s="68" t="s">
        <v>541</v>
      </c>
      <c r="B52" s="68"/>
      <c r="C52" s="69" t="s">
        <v>590</v>
      </c>
      <c r="D52" s="108">
        <v>45698</v>
      </c>
      <c r="E52" s="108" t="s">
        <v>3942</v>
      </c>
      <c r="F52" s="191" t="s">
        <v>22</v>
      </c>
      <c r="G52" s="191">
        <v>26093</v>
      </c>
      <c r="H52" s="68"/>
      <c r="I52" s="328" t="s">
        <v>2750</v>
      </c>
      <c r="J52" s="68"/>
      <c r="K52" s="68"/>
      <c r="L52" s="68"/>
      <c r="M52" s="68"/>
      <c r="N52" s="329">
        <v>0</v>
      </c>
      <c r="O52" s="329">
        <v>0</v>
      </c>
      <c r="P52" s="330">
        <v>0</v>
      </c>
      <c r="Q52" s="330">
        <v>0.01</v>
      </c>
      <c r="R52" s="331" t="s">
        <v>1479</v>
      </c>
      <c r="S52" s="350"/>
      <c r="T52" s="272"/>
    </row>
    <row r="53" spans="1:20" ht="51">
      <c r="A53" s="68" t="s">
        <v>541</v>
      </c>
      <c r="B53" s="68"/>
      <c r="C53" s="69" t="s">
        <v>590</v>
      </c>
      <c r="D53" s="108">
        <v>45699</v>
      </c>
      <c r="E53" s="108" t="s">
        <v>3943</v>
      </c>
      <c r="F53" s="191" t="s">
        <v>22</v>
      </c>
      <c r="G53" s="191">
        <v>26099</v>
      </c>
      <c r="H53" s="68"/>
      <c r="I53" s="328" t="s">
        <v>2751</v>
      </c>
      <c r="J53" s="68"/>
      <c r="K53" s="68"/>
      <c r="L53" s="68"/>
      <c r="M53" s="68"/>
      <c r="N53" s="329">
        <v>0</v>
      </c>
      <c r="O53" s="329">
        <v>0</v>
      </c>
      <c r="P53" s="330">
        <v>0</v>
      </c>
      <c r="Q53" s="330">
        <v>0.01</v>
      </c>
      <c r="R53" s="331" t="s">
        <v>1479</v>
      </c>
      <c r="S53" s="350"/>
      <c r="T53" s="272"/>
    </row>
    <row r="54" spans="1:20" ht="63.75">
      <c r="A54" s="68">
        <v>513</v>
      </c>
      <c r="B54" s="68"/>
      <c r="C54" s="69" t="s">
        <v>160</v>
      </c>
      <c r="D54" s="108">
        <v>45700</v>
      </c>
      <c r="E54" s="108" t="s">
        <v>3944</v>
      </c>
      <c r="F54" s="191" t="s">
        <v>6</v>
      </c>
      <c r="G54" s="191">
        <v>3028804</v>
      </c>
      <c r="H54" s="68"/>
      <c r="I54" s="328" t="s">
        <v>2752</v>
      </c>
      <c r="J54" s="68"/>
      <c r="K54" s="68"/>
      <c r="L54" s="68"/>
      <c r="M54" s="68"/>
      <c r="N54" s="329">
        <v>0</v>
      </c>
      <c r="O54" s="329">
        <v>62606.18</v>
      </c>
      <c r="P54" s="330">
        <v>0</v>
      </c>
      <c r="Q54" s="330">
        <v>429478.39</v>
      </c>
      <c r="R54" s="331" t="s">
        <v>1479</v>
      </c>
      <c r="S54" s="350"/>
      <c r="T54" s="272"/>
    </row>
    <row r="55" spans="1:20" ht="51">
      <c r="A55" s="68" t="s">
        <v>541</v>
      </c>
      <c r="B55" s="68"/>
      <c r="C55" s="69" t="s">
        <v>590</v>
      </c>
      <c r="D55" s="108">
        <v>45700</v>
      </c>
      <c r="E55" s="108" t="s">
        <v>3945</v>
      </c>
      <c r="F55" s="191" t="s">
        <v>22</v>
      </c>
      <c r="G55" s="191">
        <v>26105</v>
      </c>
      <c r="H55" s="68"/>
      <c r="I55" s="328" t="s">
        <v>2753</v>
      </c>
      <c r="J55" s="68"/>
      <c r="K55" s="68"/>
      <c r="L55" s="68"/>
      <c r="M55" s="68"/>
      <c r="N55" s="329">
        <v>0</v>
      </c>
      <c r="O55" s="329">
        <v>0</v>
      </c>
      <c r="P55" s="330">
        <v>0.01</v>
      </c>
      <c r="Q55" s="330">
        <v>0</v>
      </c>
      <c r="R55" s="331" t="s">
        <v>1479</v>
      </c>
      <c r="S55" s="350"/>
      <c r="T55" s="272"/>
    </row>
    <row r="56" spans="1:20" ht="51">
      <c r="A56" s="68" t="s">
        <v>541</v>
      </c>
      <c r="B56" s="68"/>
      <c r="C56" s="69" t="s">
        <v>590</v>
      </c>
      <c r="D56" s="108">
        <v>45701</v>
      </c>
      <c r="E56" s="108" t="s">
        <v>3946</v>
      </c>
      <c r="F56" s="191" t="s">
        <v>22</v>
      </c>
      <c r="G56" s="191">
        <v>26110</v>
      </c>
      <c r="H56" s="68"/>
      <c r="I56" s="328" t="s">
        <v>2754</v>
      </c>
      <c r="J56" s="68"/>
      <c r="K56" s="68"/>
      <c r="L56" s="68"/>
      <c r="M56" s="68"/>
      <c r="N56" s="329">
        <v>0</v>
      </c>
      <c r="O56" s="329">
        <v>0</v>
      </c>
      <c r="P56" s="330">
        <v>0.01</v>
      </c>
      <c r="Q56" s="330">
        <v>0</v>
      </c>
      <c r="R56" s="331" t="s">
        <v>1479</v>
      </c>
      <c r="S56" s="350"/>
      <c r="T56" s="272"/>
    </row>
    <row r="57" spans="1:20" ht="51">
      <c r="A57" s="68" t="s">
        <v>541</v>
      </c>
      <c r="B57" s="68"/>
      <c r="C57" s="69" t="s">
        <v>590</v>
      </c>
      <c r="D57" s="108">
        <v>45702</v>
      </c>
      <c r="E57" s="108" t="s">
        <v>3947</v>
      </c>
      <c r="F57" s="191" t="s">
        <v>22</v>
      </c>
      <c r="G57" s="191">
        <v>26115</v>
      </c>
      <c r="H57" s="68"/>
      <c r="I57" s="328" t="s">
        <v>2755</v>
      </c>
      <c r="J57" s="68"/>
      <c r="K57" s="68"/>
      <c r="L57" s="68"/>
      <c r="M57" s="68"/>
      <c r="N57" s="329">
        <v>0</v>
      </c>
      <c r="O57" s="329">
        <v>0</v>
      </c>
      <c r="P57" s="330">
        <v>0</v>
      </c>
      <c r="Q57" s="330">
        <v>0.01</v>
      </c>
      <c r="R57" s="331" t="s">
        <v>1479</v>
      </c>
      <c r="S57" s="350"/>
      <c r="T57" s="272"/>
    </row>
    <row r="58" spans="1:20" ht="51">
      <c r="A58" s="68" t="s">
        <v>541</v>
      </c>
      <c r="B58" s="68"/>
      <c r="C58" s="69" t="s">
        <v>590</v>
      </c>
      <c r="D58" s="108">
        <v>45704</v>
      </c>
      <c r="E58" s="108" t="s">
        <v>3948</v>
      </c>
      <c r="F58" s="191" t="s">
        <v>22</v>
      </c>
      <c r="G58" s="191">
        <v>26123</v>
      </c>
      <c r="H58" s="68"/>
      <c r="I58" s="328" t="s">
        <v>2756</v>
      </c>
      <c r="J58" s="68"/>
      <c r="K58" s="68"/>
      <c r="L58" s="68"/>
      <c r="M58" s="68"/>
      <c r="N58" s="329">
        <v>0</v>
      </c>
      <c r="O58" s="329">
        <v>0</v>
      </c>
      <c r="P58" s="330">
        <v>0.01</v>
      </c>
      <c r="Q58" s="330">
        <v>0</v>
      </c>
      <c r="R58" s="331" t="s">
        <v>1479</v>
      </c>
      <c r="S58" s="350"/>
      <c r="T58" s="272"/>
    </row>
    <row r="59" spans="1:20" ht="63.75">
      <c r="A59" s="68">
        <v>86</v>
      </c>
      <c r="B59" s="68"/>
      <c r="C59" s="69" t="s">
        <v>50</v>
      </c>
      <c r="D59" s="108">
        <v>45705</v>
      </c>
      <c r="E59" s="108" t="s">
        <v>3949</v>
      </c>
      <c r="F59" s="191" t="s">
        <v>6</v>
      </c>
      <c r="G59" s="191">
        <v>3033918</v>
      </c>
      <c r="H59" s="68"/>
      <c r="I59" s="328" t="s">
        <v>2757</v>
      </c>
      <c r="J59" s="68"/>
      <c r="K59" s="68"/>
      <c r="L59" s="68"/>
      <c r="M59" s="68"/>
      <c r="N59" s="329">
        <v>0</v>
      </c>
      <c r="O59" s="329">
        <v>2112155.0099999998</v>
      </c>
      <c r="P59" s="330">
        <v>0</v>
      </c>
      <c r="Q59" s="330">
        <v>14489383.369999999</v>
      </c>
      <c r="R59" s="331" t="s">
        <v>1479</v>
      </c>
      <c r="S59" s="350"/>
      <c r="T59" s="272"/>
    </row>
    <row r="60" spans="1:20" ht="76.5">
      <c r="A60" s="68">
        <v>86</v>
      </c>
      <c r="B60" s="68"/>
      <c r="C60" s="69" t="s">
        <v>50</v>
      </c>
      <c r="D60" s="108">
        <v>45705</v>
      </c>
      <c r="E60" s="108" t="s">
        <v>3950</v>
      </c>
      <c r="F60" s="191" t="s">
        <v>10</v>
      </c>
      <c r="G60" s="191">
        <v>3033918</v>
      </c>
      <c r="H60" s="68"/>
      <c r="I60" s="328" t="s">
        <v>2758</v>
      </c>
      <c r="J60" s="68"/>
      <c r="K60" s="68"/>
      <c r="L60" s="68"/>
      <c r="M60" s="68"/>
      <c r="N60" s="329">
        <v>8.75</v>
      </c>
      <c r="O60" s="329">
        <v>0</v>
      </c>
      <c r="P60" s="330">
        <v>60.03</v>
      </c>
      <c r="Q60" s="330">
        <v>0</v>
      </c>
      <c r="R60" s="331" t="s">
        <v>1479</v>
      </c>
      <c r="S60" s="350"/>
      <c r="T60" s="272"/>
    </row>
    <row r="61" spans="1:20" ht="51">
      <c r="A61" s="68" t="s">
        <v>541</v>
      </c>
      <c r="B61" s="68"/>
      <c r="C61" s="69" t="s">
        <v>590</v>
      </c>
      <c r="D61" s="108">
        <v>45705</v>
      </c>
      <c r="E61" s="108" t="s">
        <v>3951</v>
      </c>
      <c r="F61" s="191" t="s">
        <v>22</v>
      </c>
      <c r="G61" s="191">
        <v>26127</v>
      </c>
      <c r="H61" s="68"/>
      <c r="I61" s="328" t="s">
        <v>2759</v>
      </c>
      <c r="J61" s="68"/>
      <c r="K61" s="68"/>
      <c r="L61" s="68"/>
      <c r="M61" s="68"/>
      <c r="N61" s="329">
        <v>0</v>
      </c>
      <c r="O61" s="329">
        <v>0</v>
      </c>
      <c r="P61" s="330">
        <v>0.01</v>
      </c>
      <c r="Q61" s="330">
        <v>0</v>
      </c>
      <c r="R61" s="331" t="s">
        <v>1479</v>
      </c>
      <c r="S61" s="350"/>
      <c r="T61" s="272"/>
    </row>
    <row r="62" spans="1:20" ht="51">
      <c r="A62" s="68" t="s">
        <v>542</v>
      </c>
      <c r="B62" s="68"/>
      <c r="C62" s="69" t="s">
        <v>687</v>
      </c>
      <c r="D62" s="108">
        <v>45706</v>
      </c>
      <c r="E62" s="108" t="s">
        <v>3952</v>
      </c>
      <c r="F62" s="191" t="s">
        <v>19</v>
      </c>
      <c r="G62" s="191">
        <v>19653</v>
      </c>
      <c r="H62" s="68"/>
      <c r="I62" s="328" t="s">
        <v>2760</v>
      </c>
      <c r="J62" s="68"/>
      <c r="K62" s="68"/>
      <c r="L62" s="68"/>
      <c r="M62" s="68"/>
      <c r="N62" s="329">
        <v>80466.05</v>
      </c>
      <c r="O62" s="329">
        <v>0</v>
      </c>
      <c r="P62" s="330">
        <v>551997.1</v>
      </c>
      <c r="Q62" s="330">
        <v>0</v>
      </c>
      <c r="R62" s="331" t="s">
        <v>1479</v>
      </c>
      <c r="S62" s="350"/>
      <c r="T62" s="272"/>
    </row>
    <row r="63" spans="1:20" ht="51">
      <c r="A63" s="68" t="s">
        <v>541</v>
      </c>
      <c r="B63" s="68"/>
      <c r="C63" s="69" t="s">
        <v>590</v>
      </c>
      <c r="D63" s="108">
        <v>45707</v>
      </c>
      <c r="E63" s="108" t="s">
        <v>3953</v>
      </c>
      <c r="F63" s="191" t="s">
        <v>22</v>
      </c>
      <c r="G63" s="191">
        <v>26137</v>
      </c>
      <c r="H63" s="68"/>
      <c r="I63" s="328" t="s">
        <v>2761</v>
      </c>
      <c r="J63" s="68"/>
      <c r="K63" s="68"/>
      <c r="L63" s="68"/>
      <c r="M63" s="68"/>
      <c r="N63" s="329">
        <v>0</v>
      </c>
      <c r="O63" s="329">
        <v>0</v>
      </c>
      <c r="P63" s="330">
        <v>0.01</v>
      </c>
      <c r="Q63" s="330">
        <v>0</v>
      </c>
      <c r="R63" s="331" t="s">
        <v>1479</v>
      </c>
      <c r="S63" s="350"/>
      <c r="T63" s="272"/>
    </row>
    <row r="64" spans="1:20" ht="76.5">
      <c r="A64" s="68" t="s">
        <v>542</v>
      </c>
      <c r="B64" s="68"/>
      <c r="C64" s="69" t="s">
        <v>687</v>
      </c>
      <c r="D64" s="108">
        <v>45708</v>
      </c>
      <c r="E64" s="108" t="s">
        <v>3954</v>
      </c>
      <c r="F64" s="191" t="s">
        <v>12</v>
      </c>
      <c r="G64" s="191">
        <v>1119829</v>
      </c>
      <c r="H64" s="68"/>
      <c r="I64" s="328" t="s">
        <v>2762</v>
      </c>
      <c r="J64" s="68"/>
      <c r="K64" s="68"/>
      <c r="L64" s="68"/>
      <c r="M64" s="68"/>
      <c r="N64" s="329">
        <v>20</v>
      </c>
      <c r="O64" s="329">
        <v>0</v>
      </c>
      <c r="P64" s="330">
        <v>137.19999999999999</v>
      </c>
      <c r="Q64" s="330">
        <v>0</v>
      </c>
      <c r="R64" s="331" t="s">
        <v>1479</v>
      </c>
      <c r="S64" s="350"/>
      <c r="T64" s="272"/>
    </row>
    <row r="65" spans="1:20" ht="76.5">
      <c r="A65" s="68" t="s">
        <v>542</v>
      </c>
      <c r="B65" s="68"/>
      <c r="C65" s="69" t="s">
        <v>687</v>
      </c>
      <c r="D65" s="108">
        <v>45708</v>
      </c>
      <c r="E65" s="108" t="s">
        <v>3955</v>
      </c>
      <c r="F65" s="191" t="s">
        <v>19</v>
      </c>
      <c r="G65" s="191">
        <v>1119829</v>
      </c>
      <c r="H65" s="68"/>
      <c r="I65" s="328" t="s">
        <v>2762</v>
      </c>
      <c r="J65" s="68"/>
      <c r="K65" s="68"/>
      <c r="L65" s="68"/>
      <c r="M65" s="68"/>
      <c r="N65" s="329">
        <v>512558.83</v>
      </c>
      <c r="O65" s="329">
        <v>0</v>
      </c>
      <c r="P65" s="330">
        <v>3516153.57</v>
      </c>
      <c r="Q65" s="330">
        <v>0</v>
      </c>
      <c r="R65" s="331" t="s">
        <v>1479</v>
      </c>
      <c r="S65" s="350"/>
      <c r="T65" s="272"/>
    </row>
    <row r="66" spans="1:20" ht="51">
      <c r="A66" s="68" t="s">
        <v>541</v>
      </c>
      <c r="B66" s="68"/>
      <c r="C66" s="69" t="s">
        <v>590</v>
      </c>
      <c r="D66" s="108">
        <v>45708</v>
      </c>
      <c r="E66" s="108" t="s">
        <v>3956</v>
      </c>
      <c r="F66" s="191" t="s">
        <v>22</v>
      </c>
      <c r="G66" s="191">
        <v>26141</v>
      </c>
      <c r="H66" s="68"/>
      <c r="I66" s="328" t="s">
        <v>2763</v>
      </c>
      <c r="J66" s="68"/>
      <c r="K66" s="68"/>
      <c r="L66" s="68"/>
      <c r="M66" s="68"/>
      <c r="N66" s="329">
        <v>0</v>
      </c>
      <c r="O66" s="329">
        <v>0</v>
      </c>
      <c r="P66" s="330">
        <v>0</v>
      </c>
      <c r="Q66" s="330">
        <v>0.01</v>
      </c>
      <c r="R66" s="331" t="s">
        <v>1479</v>
      </c>
      <c r="S66" s="350"/>
      <c r="T66" s="272"/>
    </row>
    <row r="67" spans="1:20" ht="63.75">
      <c r="A67" s="68" t="s">
        <v>542</v>
      </c>
      <c r="B67" s="68"/>
      <c r="C67" s="69" t="s">
        <v>687</v>
      </c>
      <c r="D67" s="108">
        <v>45709</v>
      </c>
      <c r="E67" s="108" t="s">
        <v>3957</v>
      </c>
      <c r="F67" s="191" t="s">
        <v>19</v>
      </c>
      <c r="G67" s="191">
        <v>19685</v>
      </c>
      <c r="H67" s="68"/>
      <c r="I67" s="328" t="s">
        <v>2764</v>
      </c>
      <c r="J67" s="68"/>
      <c r="K67" s="68"/>
      <c r="L67" s="68"/>
      <c r="M67" s="68"/>
      <c r="N67" s="329">
        <v>516710.97</v>
      </c>
      <c r="O67" s="329">
        <v>0</v>
      </c>
      <c r="P67" s="330">
        <v>3544637.25</v>
      </c>
      <c r="Q67" s="330">
        <v>0</v>
      </c>
      <c r="R67" s="331" t="s">
        <v>1479</v>
      </c>
      <c r="S67" s="350"/>
      <c r="T67" s="272"/>
    </row>
    <row r="68" spans="1:20" ht="51">
      <c r="A68" s="68" t="s">
        <v>541</v>
      </c>
      <c r="B68" s="68"/>
      <c r="C68" s="69" t="s">
        <v>590</v>
      </c>
      <c r="D68" s="108">
        <v>45709</v>
      </c>
      <c r="E68" s="108" t="s">
        <v>3958</v>
      </c>
      <c r="F68" s="191" t="s">
        <v>22</v>
      </c>
      <c r="G68" s="191">
        <v>26147</v>
      </c>
      <c r="H68" s="68"/>
      <c r="I68" s="328" t="s">
        <v>2765</v>
      </c>
      <c r="J68" s="68"/>
      <c r="K68" s="68"/>
      <c r="L68" s="68"/>
      <c r="M68" s="68"/>
      <c r="N68" s="329">
        <v>0</v>
      </c>
      <c r="O68" s="329">
        <v>0</v>
      </c>
      <c r="P68" s="330">
        <v>0.01</v>
      </c>
      <c r="Q68" s="330">
        <v>0</v>
      </c>
      <c r="R68" s="331" t="s">
        <v>1479</v>
      </c>
      <c r="S68" s="350"/>
      <c r="T68" s="272"/>
    </row>
    <row r="69" spans="1:20" ht="51">
      <c r="A69" s="68" t="s">
        <v>542</v>
      </c>
      <c r="B69" s="68"/>
      <c r="C69" s="69" t="s">
        <v>687</v>
      </c>
      <c r="D69" s="108">
        <v>45712</v>
      </c>
      <c r="E69" s="108" t="s">
        <v>3959</v>
      </c>
      <c r="F69" s="191" t="s">
        <v>19</v>
      </c>
      <c r="G69" s="191">
        <v>19680</v>
      </c>
      <c r="H69" s="68"/>
      <c r="I69" s="328" t="s">
        <v>2766</v>
      </c>
      <c r="J69" s="68"/>
      <c r="K69" s="68"/>
      <c r="L69" s="68"/>
      <c r="M69" s="68"/>
      <c r="N69" s="329">
        <v>314609.53999999998</v>
      </c>
      <c r="O69" s="329">
        <v>0</v>
      </c>
      <c r="P69" s="330">
        <v>2158221.44</v>
      </c>
      <c r="Q69" s="330">
        <v>0</v>
      </c>
      <c r="R69" s="331" t="s">
        <v>1479</v>
      </c>
      <c r="S69" s="350"/>
      <c r="T69" s="272"/>
    </row>
    <row r="70" spans="1:20" ht="51">
      <c r="A70" s="68" t="s">
        <v>541</v>
      </c>
      <c r="B70" s="68"/>
      <c r="C70" s="69" t="s">
        <v>590</v>
      </c>
      <c r="D70" s="108">
        <v>45712</v>
      </c>
      <c r="E70" s="108" t="s">
        <v>3960</v>
      </c>
      <c r="F70" s="191" t="s">
        <v>22</v>
      </c>
      <c r="G70" s="191">
        <v>26162</v>
      </c>
      <c r="H70" s="68"/>
      <c r="I70" s="328" t="s">
        <v>2767</v>
      </c>
      <c r="J70" s="68"/>
      <c r="K70" s="68"/>
      <c r="L70" s="68"/>
      <c r="M70" s="68"/>
      <c r="N70" s="329">
        <v>0</v>
      </c>
      <c r="O70" s="329">
        <v>0</v>
      </c>
      <c r="P70" s="330">
        <v>0.02</v>
      </c>
      <c r="Q70" s="330">
        <v>0</v>
      </c>
      <c r="R70" s="331" t="s">
        <v>1479</v>
      </c>
      <c r="S70" s="350"/>
      <c r="T70" s="272"/>
    </row>
    <row r="71" spans="1:20" ht="63.75">
      <c r="A71" s="68">
        <v>86</v>
      </c>
      <c r="B71" s="68"/>
      <c r="C71" s="69" t="s">
        <v>50</v>
      </c>
      <c r="D71" s="108">
        <v>45713</v>
      </c>
      <c r="E71" s="108" t="s">
        <v>3961</v>
      </c>
      <c r="F71" s="191" t="s">
        <v>6</v>
      </c>
      <c r="G71" s="191">
        <v>3043870</v>
      </c>
      <c r="H71" s="68"/>
      <c r="I71" s="328" t="s">
        <v>2768</v>
      </c>
      <c r="J71" s="68"/>
      <c r="K71" s="68"/>
      <c r="L71" s="68"/>
      <c r="M71" s="68"/>
      <c r="N71" s="329">
        <v>0</v>
      </c>
      <c r="O71" s="329">
        <v>220801</v>
      </c>
      <c r="P71" s="330">
        <v>0</v>
      </c>
      <c r="Q71" s="330">
        <v>1514694.86</v>
      </c>
      <c r="R71" s="331" t="s">
        <v>1479</v>
      </c>
      <c r="S71" s="350"/>
      <c r="T71" s="272"/>
    </row>
    <row r="72" spans="1:20" ht="76.5">
      <c r="A72" s="68">
        <v>86</v>
      </c>
      <c r="B72" s="68"/>
      <c r="C72" s="69" t="s">
        <v>50</v>
      </c>
      <c r="D72" s="108">
        <v>45713</v>
      </c>
      <c r="E72" s="108" t="s">
        <v>3962</v>
      </c>
      <c r="F72" s="191" t="s">
        <v>10</v>
      </c>
      <c r="G72" s="191">
        <v>3043870</v>
      </c>
      <c r="H72" s="68"/>
      <c r="I72" s="328" t="s">
        <v>2769</v>
      </c>
      <c r="J72" s="68"/>
      <c r="K72" s="68"/>
      <c r="L72" s="68"/>
      <c r="M72" s="68"/>
      <c r="N72" s="329">
        <v>8.75</v>
      </c>
      <c r="O72" s="329">
        <v>0</v>
      </c>
      <c r="P72" s="330">
        <v>60.03</v>
      </c>
      <c r="Q72" s="330">
        <v>0</v>
      </c>
      <c r="R72" s="331" t="s">
        <v>1479</v>
      </c>
      <c r="S72" s="350"/>
      <c r="T72" s="272"/>
    </row>
    <row r="73" spans="1:20" ht="63.75">
      <c r="A73" s="68">
        <v>291</v>
      </c>
      <c r="B73" s="68"/>
      <c r="C73" s="69" t="s">
        <v>119</v>
      </c>
      <c r="D73" s="108">
        <v>45713</v>
      </c>
      <c r="E73" s="108" t="s">
        <v>3963</v>
      </c>
      <c r="F73" s="191" t="s">
        <v>6</v>
      </c>
      <c r="G73" s="191">
        <v>3044161</v>
      </c>
      <c r="H73" s="68"/>
      <c r="I73" s="328" t="s">
        <v>2770</v>
      </c>
      <c r="J73" s="68"/>
      <c r="K73" s="68"/>
      <c r="L73" s="68"/>
      <c r="M73" s="68"/>
      <c r="N73" s="329">
        <v>0</v>
      </c>
      <c r="O73" s="329">
        <v>1566429.31</v>
      </c>
      <c r="P73" s="330">
        <v>0</v>
      </c>
      <c r="Q73" s="330">
        <v>10745705.07</v>
      </c>
      <c r="R73" s="331" t="s">
        <v>1479</v>
      </c>
      <c r="S73" s="350"/>
      <c r="T73" s="272"/>
    </row>
    <row r="74" spans="1:20" ht="51">
      <c r="A74" s="68" t="s">
        <v>541</v>
      </c>
      <c r="B74" s="68"/>
      <c r="C74" s="69" t="s">
        <v>590</v>
      </c>
      <c r="D74" s="108">
        <v>45713</v>
      </c>
      <c r="E74" s="108" t="s">
        <v>3964</v>
      </c>
      <c r="F74" s="191" t="s">
        <v>22</v>
      </c>
      <c r="G74" s="191">
        <v>26167</v>
      </c>
      <c r="H74" s="68"/>
      <c r="I74" s="328" t="s">
        <v>2771</v>
      </c>
      <c r="J74" s="68"/>
      <c r="K74" s="68"/>
      <c r="L74" s="68"/>
      <c r="M74" s="68"/>
      <c r="N74" s="329">
        <v>0</v>
      </c>
      <c r="O74" s="329">
        <v>0</v>
      </c>
      <c r="P74" s="330">
        <v>0</v>
      </c>
      <c r="Q74" s="330">
        <v>0.01</v>
      </c>
      <c r="R74" s="331" t="s">
        <v>1479</v>
      </c>
      <c r="S74" s="350"/>
      <c r="T74" s="272"/>
    </row>
    <row r="75" spans="1:20" ht="51">
      <c r="A75" s="68" t="s">
        <v>541</v>
      </c>
      <c r="B75" s="68"/>
      <c r="C75" s="69" t="s">
        <v>590</v>
      </c>
      <c r="D75" s="108">
        <v>45714</v>
      </c>
      <c r="E75" s="108" t="s">
        <v>3965</v>
      </c>
      <c r="F75" s="191" t="s">
        <v>22</v>
      </c>
      <c r="G75" s="191">
        <v>26171</v>
      </c>
      <c r="H75" s="68"/>
      <c r="I75" s="328" t="s">
        <v>2772</v>
      </c>
      <c r="J75" s="68"/>
      <c r="K75" s="68"/>
      <c r="L75" s="68"/>
      <c r="M75" s="68"/>
      <c r="N75" s="329">
        <v>0</v>
      </c>
      <c r="O75" s="329">
        <v>0</v>
      </c>
      <c r="P75" s="330">
        <v>0</v>
      </c>
      <c r="Q75" s="330">
        <v>0.02</v>
      </c>
      <c r="R75" s="331" t="s">
        <v>1479</v>
      </c>
      <c r="S75" s="350"/>
      <c r="T75" s="272"/>
    </row>
    <row r="76" spans="1:20" ht="63.75">
      <c r="A76" s="68" t="s">
        <v>542</v>
      </c>
      <c r="B76" s="68"/>
      <c r="C76" s="69" t="s">
        <v>687</v>
      </c>
      <c r="D76" s="108">
        <v>45715</v>
      </c>
      <c r="E76" s="108" t="s">
        <v>3966</v>
      </c>
      <c r="F76" s="191" t="s">
        <v>19</v>
      </c>
      <c r="G76" s="191">
        <v>19788</v>
      </c>
      <c r="H76" s="68"/>
      <c r="I76" s="328" t="s">
        <v>2773</v>
      </c>
      <c r="J76" s="68"/>
      <c r="K76" s="68"/>
      <c r="L76" s="68"/>
      <c r="M76" s="68"/>
      <c r="N76" s="329">
        <v>325678.12</v>
      </c>
      <c r="O76" s="329">
        <v>0</v>
      </c>
      <c r="P76" s="330">
        <v>2234151.9</v>
      </c>
      <c r="Q76" s="330">
        <v>0</v>
      </c>
      <c r="R76" s="331" t="s">
        <v>1479</v>
      </c>
      <c r="S76" s="350"/>
      <c r="T76" s="272"/>
    </row>
    <row r="77" spans="1:20" ht="63.75">
      <c r="A77" s="68" t="s">
        <v>542</v>
      </c>
      <c r="B77" s="68"/>
      <c r="C77" s="69" t="s">
        <v>687</v>
      </c>
      <c r="D77" s="108">
        <v>45715</v>
      </c>
      <c r="E77" s="108" t="s">
        <v>3967</v>
      </c>
      <c r="F77" s="191" t="s">
        <v>19</v>
      </c>
      <c r="G77" s="191">
        <v>19807</v>
      </c>
      <c r="H77" s="68"/>
      <c r="I77" s="328" t="s">
        <v>2774</v>
      </c>
      <c r="J77" s="68"/>
      <c r="K77" s="68"/>
      <c r="L77" s="68"/>
      <c r="M77" s="68"/>
      <c r="N77" s="329">
        <v>7399.02</v>
      </c>
      <c r="O77" s="329">
        <v>0</v>
      </c>
      <c r="P77" s="330">
        <v>50757.279999999999</v>
      </c>
      <c r="Q77" s="330">
        <v>0</v>
      </c>
      <c r="R77" s="331" t="s">
        <v>1479</v>
      </c>
      <c r="S77" s="350"/>
      <c r="T77" s="272"/>
    </row>
    <row r="78" spans="1:20" ht="76.5">
      <c r="A78" s="68" t="s">
        <v>542</v>
      </c>
      <c r="B78" s="68"/>
      <c r="C78" s="69" t="s">
        <v>687</v>
      </c>
      <c r="D78" s="108">
        <v>45715</v>
      </c>
      <c r="E78" s="108" t="s">
        <v>3968</v>
      </c>
      <c r="F78" s="191" t="s">
        <v>19</v>
      </c>
      <c r="G78" s="191">
        <v>19806</v>
      </c>
      <c r="H78" s="68"/>
      <c r="I78" s="328" t="s">
        <v>2775</v>
      </c>
      <c r="J78" s="68"/>
      <c r="K78" s="68"/>
      <c r="L78" s="68"/>
      <c r="M78" s="68"/>
      <c r="N78" s="329">
        <v>871183.41</v>
      </c>
      <c r="O78" s="329">
        <v>0</v>
      </c>
      <c r="P78" s="330">
        <v>5976318.1900000004</v>
      </c>
      <c r="Q78" s="330">
        <v>0</v>
      </c>
      <c r="R78" s="331" t="s">
        <v>1479</v>
      </c>
      <c r="S78" s="350"/>
      <c r="T78" s="272"/>
    </row>
    <row r="79" spans="1:20" ht="51">
      <c r="A79" s="68" t="s">
        <v>541</v>
      </c>
      <c r="B79" s="68"/>
      <c r="C79" s="69" t="s">
        <v>590</v>
      </c>
      <c r="D79" s="108">
        <v>45715</v>
      </c>
      <c r="E79" s="108" t="s">
        <v>3969</v>
      </c>
      <c r="F79" s="191" t="s">
        <v>22</v>
      </c>
      <c r="G79" s="191">
        <v>26177</v>
      </c>
      <c r="H79" s="68"/>
      <c r="I79" s="328" t="s">
        <v>2776</v>
      </c>
      <c r="J79" s="68"/>
      <c r="K79" s="68"/>
      <c r="L79" s="68"/>
      <c r="M79" s="68"/>
      <c r="N79" s="329">
        <v>0</v>
      </c>
      <c r="O79" s="329">
        <v>0</v>
      </c>
      <c r="P79" s="330">
        <v>0.01</v>
      </c>
      <c r="Q79" s="330">
        <v>0</v>
      </c>
      <c r="R79" s="331" t="s">
        <v>1479</v>
      </c>
      <c r="S79" s="350"/>
      <c r="T79" s="272"/>
    </row>
    <row r="80" spans="1:20" ht="51">
      <c r="A80" s="68" t="s">
        <v>541</v>
      </c>
      <c r="B80" s="68"/>
      <c r="C80" s="69" t="s">
        <v>590</v>
      </c>
      <c r="D80" s="108">
        <v>45718</v>
      </c>
      <c r="E80" s="108" t="s">
        <v>3970</v>
      </c>
      <c r="F80" s="191" t="s">
        <v>22</v>
      </c>
      <c r="G80" s="191">
        <v>26192</v>
      </c>
      <c r="H80" s="68"/>
      <c r="I80" s="328" t="s">
        <v>3750</v>
      </c>
      <c r="J80" s="68"/>
      <c r="K80" s="68"/>
      <c r="L80" s="68"/>
      <c r="M80" s="68"/>
      <c r="N80" s="329">
        <v>0</v>
      </c>
      <c r="O80" s="329">
        <v>0</v>
      </c>
      <c r="P80" s="330">
        <v>0.01</v>
      </c>
      <c r="Q80" s="330">
        <v>0</v>
      </c>
      <c r="R80" s="331" t="s">
        <v>1479</v>
      </c>
      <c r="S80" s="350"/>
      <c r="T80" s="272"/>
    </row>
    <row r="81" spans="1:20" ht="51">
      <c r="A81" s="68" t="s">
        <v>542</v>
      </c>
      <c r="B81" s="68"/>
      <c r="C81" s="69" t="s">
        <v>687</v>
      </c>
      <c r="D81" s="108">
        <v>45721</v>
      </c>
      <c r="E81" s="108" t="s">
        <v>3971</v>
      </c>
      <c r="F81" s="191" t="s">
        <v>19</v>
      </c>
      <c r="G81" s="191">
        <v>19721</v>
      </c>
      <c r="H81" s="68"/>
      <c r="I81" s="328" t="s">
        <v>3751</v>
      </c>
      <c r="J81" s="68"/>
      <c r="K81" s="68"/>
      <c r="L81" s="68"/>
      <c r="M81" s="68"/>
      <c r="N81" s="329">
        <v>7323.39</v>
      </c>
      <c r="O81" s="329">
        <v>0</v>
      </c>
      <c r="P81" s="330">
        <v>50238.46</v>
      </c>
      <c r="Q81" s="330">
        <v>0</v>
      </c>
      <c r="R81" s="331" t="s">
        <v>1479</v>
      </c>
      <c r="S81" s="350"/>
      <c r="T81" s="272"/>
    </row>
    <row r="82" spans="1:20" ht="76.5">
      <c r="A82" s="68" t="s">
        <v>542</v>
      </c>
      <c r="B82" s="68"/>
      <c r="C82" s="69" t="s">
        <v>687</v>
      </c>
      <c r="D82" s="108">
        <v>45721</v>
      </c>
      <c r="E82" s="108" t="s">
        <v>3972</v>
      </c>
      <c r="F82" s="191" t="s">
        <v>19</v>
      </c>
      <c r="G82" s="191">
        <v>19720</v>
      </c>
      <c r="H82" s="68"/>
      <c r="I82" s="328" t="s">
        <v>3752</v>
      </c>
      <c r="J82" s="68"/>
      <c r="K82" s="68"/>
      <c r="L82" s="68"/>
      <c r="M82" s="68"/>
      <c r="N82" s="329">
        <v>469137.44</v>
      </c>
      <c r="O82" s="329">
        <v>0</v>
      </c>
      <c r="P82" s="330">
        <v>3218282.84</v>
      </c>
      <c r="Q82" s="330">
        <v>0</v>
      </c>
      <c r="R82" s="331" t="s">
        <v>1479</v>
      </c>
      <c r="S82" s="350"/>
      <c r="T82" s="272"/>
    </row>
    <row r="83" spans="1:20" ht="63.75">
      <c r="A83" s="68">
        <v>46</v>
      </c>
      <c r="B83" s="68"/>
      <c r="C83" s="69" t="s">
        <v>1367</v>
      </c>
      <c r="D83" s="108">
        <v>45721</v>
      </c>
      <c r="E83" s="108" t="s">
        <v>3973</v>
      </c>
      <c r="F83" s="191" t="s">
        <v>6</v>
      </c>
      <c r="G83" s="191">
        <v>1121398</v>
      </c>
      <c r="H83" s="68"/>
      <c r="I83" s="328" t="s">
        <v>3753</v>
      </c>
      <c r="J83" s="68"/>
      <c r="K83" s="68"/>
      <c r="L83" s="68"/>
      <c r="M83" s="68"/>
      <c r="N83" s="329">
        <v>0</v>
      </c>
      <c r="O83" s="329">
        <v>405414</v>
      </c>
      <c r="P83" s="330">
        <v>0</v>
      </c>
      <c r="Q83" s="330">
        <v>2781140.04</v>
      </c>
      <c r="R83" s="331" t="s">
        <v>1479</v>
      </c>
      <c r="S83" s="350"/>
      <c r="T83" s="272"/>
    </row>
    <row r="84" spans="1:20" ht="63.75">
      <c r="A84" s="68" t="s">
        <v>542</v>
      </c>
      <c r="B84" s="68"/>
      <c r="C84" s="69" t="s">
        <v>687</v>
      </c>
      <c r="D84" s="108">
        <v>45721</v>
      </c>
      <c r="E84" s="108" t="s">
        <v>3974</v>
      </c>
      <c r="F84" s="191" t="s">
        <v>19</v>
      </c>
      <c r="G84" s="191">
        <v>1121386</v>
      </c>
      <c r="H84" s="68"/>
      <c r="I84" s="328" t="s">
        <v>3754</v>
      </c>
      <c r="J84" s="68"/>
      <c r="K84" s="68"/>
      <c r="L84" s="68"/>
      <c r="M84" s="68"/>
      <c r="N84" s="329">
        <v>1099585.21</v>
      </c>
      <c r="O84" s="329">
        <v>0</v>
      </c>
      <c r="P84" s="330">
        <v>7543154.54</v>
      </c>
      <c r="Q84" s="330">
        <v>0</v>
      </c>
      <c r="R84" s="331" t="s">
        <v>1479</v>
      </c>
      <c r="S84" s="350"/>
      <c r="T84" s="272"/>
    </row>
    <row r="85" spans="1:20" ht="76.5">
      <c r="A85" s="68">
        <v>46</v>
      </c>
      <c r="B85" s="68"/>
      <c r="C85" s="69" t="s">
        <v>1367</v>
      </c>
      <c r="D85" s="108">
        <v>45721</v>
      </c>
      <c r="E85" s="108" t="s">
        <v>3975</v>
      </c>
      <c r="F85" s="191" t="s">
        <v>10</v>
      </c>
      <c r="G85" s="191">
        <v>1121398</v>
      </c>
      <c r="H85" s="68"/>
      <c r="I85" s="328" t="s">
        <v>3755</v>
      </c>
      <c r="J85" s="68"/>
      <c r="K85" s="68"/>
      <c r="L85" s="68"/>
      <c r="M85" s="68"/>
      <c r="N85" s="329">
        <v>8.75</v>
      </c>
      <c r="O85" s="329">
        <v>0</v>
      </c>
      <c r="P85" s="330">
        <v>60.03</v>
      </c>
      <c r="Q85" s="330">
        <v>0</v>
      </c>
      <c r="R85" s="331" t="s">
        <v>1479</v>
      </c>
      <c r="S85" s="350"/>
      <c r="T85" s="272"/>
    </row>
    <row r="86" spans="1:20" ht="51">
      <c r="A86" s="68" t="s">
        <v>541</v>
      </c>
      <c r="B86" s="68"/>
      <c r="C86" s="69" t="s">
        <v>590</v>
      </c>
      <c r="D86" s="108">
        <v>45721</v>
      </c>
      <c r="E86" s="108" t="s">
        <v>3976</v>
      </c>
      <c r="F86" s="191" t="s">
        <v>22</v>
      </c>
      <c r="G86" s="191">
        <v>26205</v>
      </c>
      <c r="H86" s="68"/>
      <c r="I86" s="328" t="s">
        <v>3756</v>
      </c>
      <c r="J86" s="68"/>
      <c r="K86" s="68"/>
      <c r="L86" s="68"/>
      <c r="M86" s="68"/>
      <c r="N86" s="329">
        <v>0</v>
      </c>
      <c r="O86" s="329">
        <v>0</v>
      </c>
      <c r="P86" s="330">
        <v>0</v>
      </c>
      <c r="Q86" s="330">
        <v>0.01</v>
      </c>
      <c r="R86" s="331" t="s">
        <v>1479</v>
      </c>
      <c r="S86" s="350"/>
      <c r="T86" s="272"/>
    </row>
    <row r="87" spans="1:20" ht="51">
      <c r="A87" s="68" t="s">
        <v>541</v>
      </c>
      <c r="B87" s="68"/>
      <c r="C87" s="69" t="s">
        <v>590</v>
      </c>
      <c r="D87" s="108">
        <v>45722</v>
      </c>
      <c r="E87" s="108" t="s">
        <v>3977</v>
      </c>
      <c r="F87" s="191" t="s">
        <v>22</v>
      </c>
      <c r="G87" s="191">
        <v>26210</v>
      </c>
      <c r="H87" s="68"/>
      <c r="I87" s="328" t="s">
        <v>3757</v>
      </c>
      <c r="J87" s="68"/>
      <c r="K87" s="68"/>
      <c r="L87" s="68"/>
      <c r="M87" s="68"/>
      <c r="N87" s="329">
        <v>0</v>
      </c>
      <c r="O87" s="329">
        <v>0</v>
      </c>
      <c r="P87" s="330">
        <v>0.01</v>
      </c>
      <c r="Q87" s="330">
        <v>0</v>
      </c>
      <c r="R87" s="331" t="s">
        <v>1479</v>
      </c>
      <c r="S87" s="350"/>
      <c r="T87" s="272"/>
    </row>
    <row r="88" spans="1:20" ht="51">
      <c r="A88" s="68" t="s">
        <v>541</v>
      </c>
      <c r="B88" s="68"/>
      <c r="C88" s="69" t="s">
        <v>590</v>
      </c>
      <c r="D88" s="108">
        <v>45723</v>
      </c>
      <c r="E88" s="108" t="s">
        <v>3978</v>
      </c>
      <c r="F88" s="191" t="s">
        <v>22</v>
      </c>
      <c r="G88" s="191">
        <v>26217</v>
      </c>
      <c r="H88" s="68"/>
      <c r="I88" s="328" t="s">
        <v>3758</v>
      </c>
      <c r="J88" s="68"/>
      <c r="K88" s="68"/>
      <c r="L88" s="68"/>
      <c r="M88" s="68"/>
      <c r="N88" s="329">
        <v>0</v>
      </c>
      <c r="O88" s="329">
        <v>0</v>
      </c>
      <c r="P88" s="330">
        <v>0.01</v>
      </c>
      <c r="Q88" s="330">
        <v>0</v>
      </c>
      <c r="R88" s="331" t="s">
        <v>1479</v>
      </c>
      <c r="S88" s="350"/>
      <c r="T88" s="272"/>
    </row>
    <row r="89" spans="1:20" ht="76.5">
      <c r="A89" s="68" t="s">
        <v>542</v>
      </c>
      <c r="B89" s="68"/>
      <c r="C89" s="69" t="s">
        <v>687</v>
      </c>
      <c r="D89" s="108">
        <v>45726</v>
      </c>
      <c r="E89" s="108" t="s">
        <v>3979</v>
      </c>
      <c r="F89" s="191" t="s">
        <v>19</v>
      </c>
      <c r="G89" s="191">
        <v>1121677</v>
      </c>
      <c r="H89" s="68"/>
      <c r="I89" s="328" t="s">
        <v>3759</v>
      </c>
      <c r="J89" s="68"/>
      <c r="K89" s="68"/>
      <c r="L89" s="68"/>
      <c r="M89" s="68"/>
      <c r="N89" s="329">
        <v>955722.84</v>
      </c>
      <c r="O89" s="329">
        <v>0</v>
      </c>
      <c r="P89" s="330">
        <v>6556258.6799999997</v>
      </c>
      <c r="Q89" s="330">
        <v>0</v>
      </c>
      <c r="R89" s="331" t="s">
        <v>1479</v>
      </c>
      <c r="S89" s="350"/>
      <c r="T89" s="272"/>
    </row>
    <row r="90" spans="1:20" ht="63.75">
      <c r="A90" s="68">
        <v>513</v>
      </c>
      <c r="B90" s="68"/>
      <c r="C90" s="69" t="s">
        <v>160</v>
      </c>
      <c r="D90" s="108">
        <v>45727</v>
      </c>
      <c r="E90" s="108" t="s">
        <v>3980</v>
      </c>
      <c r="F90" s="191" t="s">
        <v>6</v>
      </c>
      <c r="G90" s="191">
        <v>3057589</v>
      </c>
      <c r="H90" s="68"/>
      <c r="I90" s="328" t="s">
        <v>3760</v>
      </c>
      <c r="J90" s="68"/>
      <c r="K90" s="68"/>
      <c r="L90" s="68"/>
      <c r="M90" s="68"/>
      <c r="N90" s="329">
        <v>0</v>
      </c>
      <c r="O90" s="329">
        <v>62606.18</v>
      </c>
      <c r="P90" s="330">
        <v>0</v>
      </c>
      <c r="Q90" s="330">
        <v>429478.39</v>
      </c>
      <c r="R90" s="331" t="s">
        <v>1479</v>
      </c>
      <c r="S90" s="350"/>
      <c r="T90" s="272"/>
    </row>
    <row r="91" spans="1:20" ht="51">
      <c r="A91" s="68" t="s">
        <v>541</v>
      </c>
      <c r="B91" s="68"/>
      <c r="C91" s="69" t="s">
        <v>590</v>
      </c>
      <c r="D91" s="108">
        <v>45728</v>
      </c>
      <c r="E91" s="108" t="s">
        <v>3981</v>
      </c>
      <c r="F91" s="191" t="s">
        <v>22</v>
      </c>
      <c r="G91" s="191">
        <v>26241</v>
      </c>
      <c r="H91" s="68"/>
      <c r="I91" s="328" t="s">
        <v>3761</v>
      </c>
      <c r="J91" s="68"/>
      <c r="K91" s="68"/>
      <c r="L91" s="68"/>
      <c r="M91" s="68"/>
      <c r="N91" s="329">
        <v>0</v>
      </c>
      <c r="O91" s="329">
        <v>0</v>
      </c>
      <c r="P91" s="330">
        <v>0.02</v>
      </c>
      <c r="Q91" s="330">
        <v>0</v>
      </c>
      <c r="R91" s="331" t="s">
        <v>1479</v>
      </c>
      <c r="S91" s="350"/>
      <c r="T91" s="272"/>
    </row>
    <row r="92" spans="1:20" ht="51">
      <c r="A92" s="68" t="s">
        <v>541</v>
      </c>
      <c r="B92" s="68"/>
      <c r="C92" s="69" t="s">
        <v>590</v>
      </c>
      <c r="D92" s="108">
        <v>45729</v>
      </c>
      <c r="E92" s="108" t="s">
        <v>3982</v>
      </c>
      <c r="F92" s="191" t="s">
        <v>22</v>
      </c>
      <c r="G92" s="191">
        <v>26246</v>
      </c>
      <c r="H92" s="68"/>
      <c r="I92" s="328" t="s">
        <v>3762</v>
      </c>
      <c r="J92" s="68"/>
      <c r="K92" s="68"/>
      <c r="L92" s="68"/>
      <c r="M92" s="68"/>
      <c r="N92" s="329">
        <v>0</v>
      </c>
      <c r="O92" s="329">
        <v>0</v>
      </c>
      <c r="P92" s="330">
        <v>0</v>
      </c>
      <c r="Q92" s="330">
        <v>0.01</v>
      </c>
      <c r="R92" s="331" t="s">
        <v>1479</v>
      </c>
      <c r="S92" s="350"/>
      <c r="T92" s="272"/>
    </row>
    <row r="93" spans="1:20" ht="63.75">
      <c r="A93" s="68" t="s">
        <v>542</v>
      </c>
      <c r="B93" s="68"/>
      <c r="C93" s="69" t="s">
        <v>687</v>
      </c>
      <c r="D93" s="108">
        <v>45730</v>
      </c>
      <c r="E93" s="108" t="s">
        <v>3983</v>
      </c>
      <c r="F93" s="191" t="s">
        <v>19</v>
      </c>
      <c r="G93" s="191">
        <v>19801</v>
      </c>
      <c r="H93" s="68"/>
      <c r="I93" s="328" t="s">
        <v>3763</v>
      </c>
      <c r="J93" s="68"/>
      <c r="K93" s="68"/>
      <c r="L93" s="68"/>
      <c r="M93" s="68"/>
      <c r="N93" s="329">
        <v>257399.97</v>
      </c>
      <c r="O93" s="329">
        <v>0</v>
      </c>
      <c r="P93" s="330">
        <v>1765763.79</v>
      </c>
      <c r="Q93" s="330">
        <v>0</v>
      </c>
      <c r="R93" s="331" t="s">
        <v>1479</v>
      </c>
      <c r="S93" s="350"/>
      <c r="T93" s="272"/>
    </row>
    <row r="94" spans="1:20" ht="51">
      <c r="A94" s="68">
        <v>348</v>
      </c>
      <c r="B94" s="68"/>
      <c r="C94" s="69" t="s">
        <v>143</v>
      </c>
      <c r="D94" s="108">
        <v>45730</v>
      </c>
      <c r="E94" s="108" t="s">
        <v>3984</v>
      </c>
      <c r="F94" s="191" t="s">
        <v>6</v>
      </c>
      <c r="G94" s="191">
        <v>1122029</v>
      </c>
      <c r="H94" s="68"/>
      <c r="I94" s="328" t="s">
        <v>3764</v>
      </c>
      <c r="J94" s="68"/>
      <c r="K94" s="68"/>
      <c r="L94" s="68"/>
      <c r="M94" s="68"/>
      <c r="N94" s="329">
        <v>0</v>
      </c>
      <c r="O94" s="329">
        <v>8.75</v>
      </c>
      <c r="P94" s="330">
        <v>0</v>
      </c>
      <c r="Q94" s="330">
        <v>60.03</v>
      </c>
      <c r="R94" s="331" t="s">
        <v>1479</v>
      </c>
      <c r="S94" s="350"/>
      <c r="T94" s="272"/>
    </row>
    <row r="95" spans="1:20" ht="51">
      <c r="A95" s="68" t="s">
        <v>541</v>
      </c>
      <c r="B95" s="68"/>
      <c r="C95" s="69" t="s">
        <v>590</v>
      </c>
      <c r="D95" s="108">
        <v>45730</v>
      </c>
      <c r="E95" s="108" t="s">
        <v>3985</v>
      </c>
      <c r="F95" s="191" t="s">
        <v>22</v>
      </c>
      <c r="G95" s="191">
        <v>26250</v>
      </c>
      <c r="H95" s="68"/>
      <c r="I95" s="328" t="s">
        <v>3765</v>
      </c>
      <c r="J95" s="68"/>
      <c r="K95" s="68"/>
      <c r="L95" s="68"/>
      <c r="M95" s="68"/>
      <c r="N95" s="329">
        <v>0</v>
      </c>
      <c r="O95" s="329">
        <v>0</v>
      </c>
      <c r="P95" s="330">
        <v>0.02</v>
      </c>
      <c r="Q95" s="330">
        <v>0</v>
      </c>
      <c r="R95" s="331" t="s">
        <v>1479</v>
      </c>
      <c r="S95" s="350"/>
      <c r="T95" s="272"/>
    </row>
    <row r="96" spans="1:20" ht="51">
      <c r="A96" s="68" t="s">
        <v>541</v>
      </c>
      <c r="B96" s="68"/>
      <c r="C96" s="69" t="s">
        <v>590</v>
      </c>
      <c r="D96" s="108">
        <v>45732</v>
      </c>
      <c r="E96" s="108" t="s">
        <v>3986</v>
      </c>
      <c r="F96" s="191" t="s">
        <v>22</v>
      </c>
      <c r="G96" s="191">
        <v>26260</v>
      </c>
      <c r="H96" s="68"/>
      <c r="I96" s="328" t="s">
        <v>3766</v>
      </c>
      <c r="J96" s="68"/>
      <c r="K96" s="68"/>
      <c r="L96" s="68"/>
      <c r="M96" s="68"/>
      <c r="N96" s="329">
        <v>0</v>
      </c>
      <c r="O96" s="329">
        <v>0</v>
      </c>
      <c r="P96" s="330">
        <v>0</v>
      </c>
      <c r="Q96" s="330">
        <v>0.01</v>
      </c>
      <c r="R96" s="331" t="s">
        <v>1479</v>
      </c>
      <c r="S96" s="350"/>
      <c r="T96" s="272"/>
    </row>
    <row r="97" spans="1:20" ht="63.75">
      <c r="A97" s="68">
        <v>46</v>
      </c>
      <c r="B97" s="68"/>
      <c r="C97" s="69" t="s">
        <v>1367</v>
      </c>
      <c r="D97" s="108">
        <v>45733</v>
      </c>
      <c r="E97" s="108" t="s">
        <v>3987</v>
      </c>
      <c r="F97" s="191" t="s">
        <v>6</v>
      </c>
      <c r="G97" s="191">
        <v>3064568</v>
      </c>
      <c r="H97" s="68"/>
      <c r="I97" s="328" t="s">
        <v>3767</v>
      </c>
      <c r="J97" s="68"/>
      <c r="K97" s="68"/>
      <c r="L97" s="68"/>
      <c r="M97" s="68"/>
      <c r="N97" s="329">
        <v>0</v>
      </c>
      <c r="O97" s="329">
        <v>32383452.620000001</v>
      </c>
      <c r="P97" s="330">
        <v>0</v>
      </c>
      <c r="Q97" s="330">
        <v>222150484.97</v>
      </c>
      <c r="R97" s="331" t="s">
        <v>1479</v>
      </c>
      <c r="S97" s="350"/>
      <c r="T97" s="272"/>
    </row>
    <row r="98" spans="1:20" ht="76.5">
      <c r="A98" s="68">
        <v>46</v>
      </c>
      <c r="B98" s="68"/>
      <c r="C98" s="69" t="s">
        <v>1367</v>
      </c>
      <c r="D98" s="108">
        <v>45733</v>
      </c>
      <c r="E98" s="108" t="s">
        <v>3988</v>
      </c>
      <c r="F98" s="191" t="s">
        <v>10</v>
      </c>
      <c r="G98" s="191">
        <v>3064568</v>
      </c>
      <c r="H98" s="68"/>
      <c r="I98" s="328" t="s">
        <v>3768</v>
      </c>
      <c r="J98" s="68"/>
      <c r="K98" s="68"/>
      <c r="L98" s="68"/>
      <c r="M98" s="68"/>
      <c r="N98" s="329">
        <v>8.75</v>
      </c>
      <c r="O98" s="329">
        <v>0</v>
      </c>
      <c r="P98" s="330">
        <v>60.03</v>
      </c>
      <c r="Q98" s="330">
        <v>0</v>
      </c>
      <c r="R98" s="331" t="s">
        <v>1479</v>
      </c>
      <c r="S98" s="350"/>
      <c r="T98" s="272"/>
    </row>
    <row r="99" spans="1:20" ht="51">
      <c r="A99" s="68" t="s">
        <v>542</v>
      </c>
      <c r="B99" s="68"/>
      <c r="C99" s="69" t="s">
        <v>687</v>
      </c>
      <c r="D99" s="108">
        <v>45733</v>
      </c>
      <c r="E99" s="108" t="s">
        <v>3989</v>
      </c>
      <c r="F99" s="191" t="s">
        <v>19</v>
      </c>
      <c r="G99" s="191">
        <v>19879</v>
      </c>
      <c r="H99" s="68"/>
      <c r="I99" s="328" t="s">
        <v>3769</v>
      </c>
      <c r="J99" s="68"/>
      <c r="K99" s="68"/>
      <c r="L99" s="68"/>
      <c r="M99" s="68"/>
      <c r="N99" s="329">
        <v>312654.07</v>
      </c>
      <c r="O99" s="329">
        <v>0</v>
      </c>
      <c r="P99" s="330">
        <v>2144806.92</v>
      </c>
      <c r="Q99" s="330">
        <v>0</v>
      </c>
      <c r="R99" s="331" t="s">
        <v>1479</v>
      </c>
      <c r="S99" s="350"/>
      <c r="T99" s="272"/>
    </row>
    <row r="100" spans="1:20" ht="51">
      <c r="A100" s="68" t="s">
        <v>542</v>
      </c>
      <c r="B100" s="68"/>
      <c r="C100" s="69" t="s">
        <v>687</v>
      </c>
      <c r="D100" s="108">
        <v>45733</v>
      </c>
      <c r="E100" s="108" t="s">
        <v>3990</v>
      </c>
      <c r="F100" s="191" t="s">
        <v>19</v>
      </c>
      <c r="G100" s="191">
        <v>19878</v>
      </c>
      <c r="H100" s="68"/>
      <c r="I100" s="328" t="s">
        <v>3770</v>
      </c>
      <c r="J100" s="68"/>
      <c r="K100" s="68"/>
      <c r="L100" s="68"/>
      <c r="M100" s="68"/>
      <c r="N100" s="329">
        <v>1060575.5</v>
      </c>
      <c r="O100" s="329">
        <v>0</v>
      </c>
      <c r="P100" s="330">
        <v>7275547.9299999997</v>
      </c>
      <c r="Q100" s="330">
        <v>0</v>
      </c>
      <c r="R100" s="331" t="s">
        <v>1479</v>
      </c>
      <c r="S100" s="350"/>
      <c r="T100" s="272"/>
    </row>
    <row r="101" spans="1:20" ht="51">
      <c r="A101" s="68" t="s">
        <v>542</v>
      </c>
      <c r="B101" s="68"/>
      <c r="C101" s="69" t="s">
        <v>687</v>
      </c>
      <c r="D101" s="108">
        <v>45733</v>
      </c>
      <c r="E101" s="108" t="s">
        <v>3991</v>
      </c>
      <c r="F101" s="191" t="s">
        <v>19</v>
      </c>
      <c r="G101" s="191">
        <v>19880</v>
      </c>
      <c r="H101" s="68"/>
      <c r="I101" s="328" t="s">
        <v>3771</v>
      </c>
      <c r="J101" s="68"/>
      <c r="K101" s="68"/>
      <c r="L101" s="68"/>
      <c r="M101" s="68"/>
      <c r="N101" s="329">
        <v>353807.27</v>
      </c>
      <c r="O101" s="329">
        <v>0</v>
      </c>
      <c r="P101" s="330">
        <v>2427117.87</v>
      </c>
      <c r="Q101" s="330">
        <v>0</v>
      </c>
      <c r="R101" s="331" t="s">
        <v>1479</v>
      </c>
      <c r="S101" s="350"/>
      <c r="T101" s="272"/>
    </row>
    <row r="102" spans="1:20" ht="51">
      <c r="A102" s="68" t="s">
        <v>542</v>
      </c>
      <c r="B102" s="68"/>
      <c r="C102" s="69" t="s">
        <v>687</v>
      </c>
      <c r="D102" s="108">
        <v>45733</v>
      </c>
      <c r="E102" s="108" t="s">
        <v>3992</v>
      </c>
      <c r="F102" s="191" t="s">
        <v>19</v>
      </c>
      <c r="G102" s="191">
        <v>19877</v>
      </c>
      <c r="H102" s="68"/>
      <c r="I102" s="328" t="s">
        <v>3772</v>
      </c>
      <c r="J102" s="68"/>
      <c r="K102" s="68"/>
      <c r="L102" s="68"/>
      <c r="M102" s="68"/>
      <c r="N102" s="329">
        <v>2066073.76</v>
      </c>
      <c r="O102" s="329">
        <v>0</v>
      </c>
      <c r="P102" s="330">
        <v>14173265.99</v>
      </c>
      <c r="Q102" s="330">
        <v>0</v>
      </c>
      <c r="R102" s="331" t="s">
        <v>1479</v>
      </c>
      <c r="S102" s="350"/>
      <c r="T102" s="272"/>
    </row>
    <row r="103" spans="1:20" ht="51">
      <c r="A103" s="68" t="s">
        <v>542</v>
      </c>
      <c r="B103" s="68"/>
      <c r="C103" s="69" t="s">
        <v>687</v>
      </c>
      <c r="D103" s="108">
        <v>45733</v>
      </c>
      <c r="E103" s="108" t="s">
        <v>3993</v>
      </c>
      <c r="F103" s="191" t="s">
        <v>19</v>
      </c>
      <c r="G103" s="191">
        <v>19875</v>
      </c>
      <c r="H103" s="68"/>
      <c r="I103" s="328" t="s">
        <v>3773</v>
      </c>
      <c r="J103" s="68"/>
      <c r="K103" s="68"/>
      <c r="L103" s="68"/>
      <c r="M103" s="68"/>
      <c r="N103" s="329">
        <v>4080844.74</v>
      </c>
      <c r="O103" s="329">
        <v>0</v>
      </c>
      <c r="P103" s="330">
        <v>27994594.920000002</v>
      </c>
      <c r="Q103" s="330">
        <v>0</v>
      </c>
      <c r="R103" s="331" t="s">
        <v>1479</v>
      </c>
      <c r="S103" s="350"/>
      <c r="T103" s="272"/>
    </row>
    <row r="104" spans="1:20" ht="76.5">
      <c r="A104" s="68">
        <v>291</v>
      </c>
      <c r="B104" s="68"/>
      <c r="C104" s="69" t="s">
        <v>119</v>
      </c>
      <c r="D104" s="108">
        <v>45733</v>
      </c>
      <c r="E104" s="108" t="s">
        <v>3994</v>
      </c>
      <c r="F104" s="191" t="s">
        <v>6</v>
      </c>
      <c r="G104" s="191">
        <v>3065018</v>
      </c>
      <c r="H104" s="68"/>
      <c r="I104" s="328" t="s">
        <v>3774</v>
      </c>
      <c r="J104" s="68"/>
      <c r="K104" s="68"/>
      <c r="L104" s="68"/>
      <c r="M104" s="68"/>
      <c r="N104" s="329">
        <v>0</v>
      </c>
      <c r="O104" s="329">
        <v>7000000</v>
      </c>
      <c r="P104" s="330">
        <v>0</v>
      </c>
      <c r="Q104" s="330">
        <v>48020000</v>
      </c>
      <c r="R104" s="331" t="s">
        <v>1479</v>
      </c>
      <c r="S104" s="350"/>
      <c r="T104" s="272"/>
    </row>
    <row r="105" spans="1:20" ht="63.75">
      <c r="A105" s="68" t="s">
        <v>542</v>
      </c>
      <c r="B105" s="68"/>
      <c r="C105" s="69" t="s">
        <v>687</v>
      </c>
      <c r="D105" s="108">
        <v>45733</v>
      </c>
      <c r="E105" s="108" t="s">
        <v>3995</v>
      </c>
      <c r="F105" s="191" t="s">
        <v>19</v>
      </c>
      <c r="G105" s="191">
        <v>19886</v>
      </c>
      <c r="H105" s="68"/>
      <c r="I105" s="328" t="s">
        <v>3775</v>
      </c>
      <c r="J105" s="68"/>
      <c r="K105" s="68"/>
      <c r="L105" s="68"/>
      <c r="M105" s="68"/>
      <c r="N105" s="329">
        <v>12199755.32</v>
      </c>
      <c r="O105" s="329">
        <v>0</v>
      </c>
      <c r="P105" s="330">
        <v>83690321.5</v>
      </c>
      <c r="Q105" s="330">
        <v>0</v>
      </c>
      <c r="R105" s="331" t="s">
        <v>1479</v>
      </c>
      <c r="S105" s="350"/>
      <c r="T105" s="272"/>
    </row>
    <row r="106" spans="1:20" ht="51">
      <c r="A106" s="68" t="s">
        <v>542</v>
      </c>
      <c r="B106" s="68"/>
      <c r="C106" s="69" t="s">
        <v>687</v>
      </c>
      <c r="D106" s="108">
        <v>45733</v>
      </c>
      <c r="E106" s="108" t="s">
        <v>3996</v>
      </c>
      <c r="F106" s="191" t="s">
        <v>19</v>
      </c>
      <c r="G106" s="191">
        <v>19885</v>
      </c>
      <c r="H106" s="68"/>
      <c r="I106" s="328" t="s">
        <v>3776</v>
      </c>
      <c r="J106" s="68"/>
      <c r="K106" s="68"/>
      <c r="L106" s="68"/>
      <c r="M106" s="68"/>
      <c r="N106" s="329">
        <v>203799.73</v>
      </c>
      <c r="O106" s="329">
        <v>0</v>
      </c>
      <c r="P106" s="330">
        <v>1398066.15</v>
      </c>
      <c r="Q106" s="330">
        <v>0</v>
      </c>
      <c r="R106" s="331" t="s">
        <v>1479</v>
      </c>
      <c r="S106" s="350"/>
      <c r="T106" s="272"/>
    </row>
    <row r="107" spans="1:20" ht="51">
      <c r="A107" s="68" t="s">
        <v>542</v>
      </c>
      <c r="B107" s="68"/>
      <c r="C107" s="69" t="s">
        <v>687</v>
      </c>
      <c r="D107" s="108">
        <v>45733</v>
      </c>
      <c r="E107" s="108" t="s">
        <v>3997</v>
      </c>
      <c r="F107" s="191" t="s">
        <v>19</v>
      </c>
      <c r="G107" s="191">
        <v>19882</v>
      </c>
      <c r="H107" s="68"/>
      <c r="I107" s="328" t="s">
        <v>3777</v>
      </c>
      <c r="J107" s="68"/>
      <c r="K107" s="68"/>
      <c r="L107" s="68"/>
      <c r="M107" s="68"/>
      <c r="N107" s="329">
        <v>5412527.5300000003</v>
      </c>
      <c r="O107" s="329">
        <v>0</v>
      </c>
      <c r="P107" s="330">
        <v>37129938.859999999</v>
      </c>
      <c r="Q107" s="330">
        <v>0</v>
      </c>
      <c r="R107" s="331" t="s">
        <v>1479</v>
      </c>
      <c r="S107" s="350"/>
      <c r="T107" s="272"/>
    </row>
    <row r="108" spans="1:20" ht="51">
      <c r="A108" s="68" t="s">
        <v>542</v>
      </c>
      <c r="B108" s="68"/>
      <c r="C108" s="69" t="s">
        <v>687</v>
      </c>
      <c r="D108" s="108">
        <v>45733</v>
      </c>
      <c r="E108" s="108" t="s">
        <v>3998</v>
      </c>
      <c r="F108" s="191" t="s">
        <v>19</v>
      </c>
      <c r="G108" s="191">
        <v>19889</v>
      </c>
      <c r="H108" s="68"/>
      <c r="I108" s="328" t="s">
        <v>3778</v>
      </c>
      <c r="J108" s="68"/>
      <c r="K108" s="68"/>
      <c r="L108" s="68"/>
      <c r="M108" s="68"/>
      <c r="N108" s="329">
        <v>7426.45</v>
      </c>
      <c r="O108" s="329">
        <v>0</v>
      </c>
      <c r="P108" s="330">
        <v>50945.45</v>
      </c>
      <c r="Q108" s="330">
        <v>0</v>
      </c>
      <c r="R108" s="331" t="s">
        <v>1479</v>
      </c>
      <c r="S108" s="350"/>
      <c r="T108" s="272"/>
    </row>
    <row r="109" spans="1:20" ht="51">
      <c r="A109" s="68" t="s">
        <v>542</v>
      </c>
      <c r="B109" s="68"/>
      <c r="C109" s="69" t="s">
        <v>687</v>
      </c>
      <c r="D109" s="108">
        <v>45733</v>
      </c>
      <c r="E109" s="108" t="s">
        <v>3999</v>
      </c>
      <c r="F109" s="191" t="s">
        <v>19</v>
      </c>
      <c r="G109" s="191">
        <v>19890</v>
      </c>
      <c r="H109" s="68"/>
      <c r="I109" s="328" t="s">
        <v>3779</v>
      </c>
      <c r="J109" s="68"/>
      <c r="K109" s="68"/>
      <c r="L109" s="68"/>
      <c r="M109" s="68"/>
      <c r="N109" s="329">
        <v>33009.94</v>
      </c>
      <c r="O109" s="329">
        <v>0</v>
      </c>
      <c r="P109" s="330">
        <v>226448.19</v>
      </c>
      <c r="Q109" s="330">
        <v>0</v>
      </c>
      <c r="R109" s="331" t="s">
        <v>1479</v>
      </c>
      <c r="S109" s="350"/>
      <c r="T109" s="272"/>
    </row>
    <row r="110" spans="1:20" ht="63.75">
      <c r="A110" s="68" t="s">
        <v>542</v>
      </c>
      <c r="B110" s="68"/>
      <c r="C110" s="69" t="s">
        <v>687</v>
      </c>
      <c r="D110" s="108">
        <v>45733</v>
      </c>
      <c r="E110" s="108" t="s">
        <v>4000</v>
      </c>
      <c r="F110" s="191" t="s">
        <v>19</v>
      </c>
      <c r="G110" s="191">
        <v>19888</v>
      </c>
      <c r="H110" s="68"/>
      <c r="I110" s="328" t="s">
        <v>3780</v>
      </c>
      <c r="J110" s="68"/>
      <c r="K110" s="68"/>
      <c r="L110" s="68"/>
      <c r="M110" s="68"/>
      <c r="N110" s="329">
        <v>4289595.43</v>
      </c>
      <c r="O110" s="329">
        <v>0</v>
      </c>
      <c r="P110" s="330">
        <v>29426624.649999999</v>
      </c>
      <c r="Q110" s="330">
        <v>0</v>
      </c>
      <c r="R110" s="331" t="s">
        <v>1479</v>
      </c>
      <c r="S110" s="350"/>
      <c r="T110" s="272"/>
    </row>
    <row r="111" spans="1:20" ht="51">
      <c r="A111" s="68" t="s">
        <v>542</v>
      </c>
      <c r="B111" s="68"/>
      <c r="C111" s="69" t="s">
        <v>687</v>
      </c>
      <c r="D111" s="108">
        <v>45733</v>
      </c>
      <c r="E111" s="108" t="s">
        <v>4001</v>
      </c>
      <c r="F111" s="191" t="s">
        <v>19</v>
      </c>
      <c r="G111" s="191">
        <v>19891</v>
      </c>
      <c r="H111" s="68"/>
      <c r="I111" s="328" t="s">
        <v>3781</v>
      </c>
      <c r="J111" s="68"/>
      <c r="K111" s="68"/>
      <c r="L111" s="68"/>
      <c r="M111" s="68"/>
      <c r="N111" s="329">
        <v>1094529.1100000001</v>
      </c>
      <c r="O111" s="329">
        <v>0</v>
      </c>
      <c r="P111" s="330">
        <v>7508469.6900000004</v>
      </c>
      <c r="Q111" s="330">
        <v>0</v>
      </c>
      <c r="R111" s="331" t="s">
        <v>1479</v>
      </c>
      <c r="S111" s="350"/>
      <c r="T111" s="272"/>
    </row>
    <row r="112" spans="1:20" ht="51">
      <c r="A112" s="68" t="s">
        <v>542</v>
      </c>
      <c r="B112" s="68"/>
      <c r="C112" s="69" t="s">
        <v>687</v>
      </c>
      <c r="D112" s="108">
        <v>45733</v>
      </c>
      <c r="E112" s="108" t="s">
        <v>4002</v>
      </c>
      <c r="F112" s="191" t="s">
        <v>19</v>
      </c>
      <c r="G112" s="191">
        <v>19892</v>
      </c>
      <c r="H112" s="68"/>
      <c r="I112" s="328" t="s">
        <v>3782</v>
      </c>
      <c r="J112" s="68"/>
      <c r="K112" s="68"/>
      <c r="L112" s="68"/>
      <c r="M112" s="68"/>
      <c r="N112" s="329">
        <v>6122.8</v>
      </c>
      <c r="O112" s="329">
        <v>0</v>
      </c>
      <c r="P112" s="330">
        <v>42002.41</v>
      </c>
      <c r="Q112" s="330">
        <v>0</v>
      </c>
      <c r="R112" s="331" t="s">
        <v>1479</v>
      </c>
      <c r="S112" s="350"/>
      <c r="T112" s="272"/>
    </row>
    <row r="113" spans="1:20" ht="51">
      <c r="A113" s="68" t="s">
        <v>542</v>
      </c>
      <c r="B113" s="68"/>
      <c r="C113" s="69" t="s">
        <v>687</v>
      </c>
      <c r="D113" s="108">
        <v>45733</v>
      </c>
      <c r="E113" s="108" t="s">
        <v>4003</v>
      </c>
      <c r="F113" s="191" t="s">
        <v>19</v>
      </c>
      <c r="G113" s="191">
        <v>19883</v>
      </c>
      <c r="H113" s="68"/>
      <c r="I113" s="328" t="s">
        <v>3783</v>
      </c>
      <c r="J113" s="68"/>
      <c r="K113" s="68"/>
      <c r="L113" s="68"/>
      <c r="M113" s="68"/>
      <c r="N113" s="329">
        <v>477374.06</v>
      </c>
      <c r="O113" s="329">
        <v>0</v>
      </c>
      <c r="P113" s="330">
        <v>3274786.05</v>
      </c>
      <c r="Q113" s="330">
        <v>0</v>
      </c>
      <c r="R113" s="331" t="s">
        <v>1479</v>
      </c>
      <c r="S113" s="350"/>
      <c r="T113" s="272"/>
    </row>
    <row r="114" spans="1:20" ht="51">
      <c r="A114" s="68" t="s">
        <v>542</v>
      </c>
      <c r="B114" s="68"/>
      <c r="C114" s="69" t="s">
        <v>687</v>
      </c>
      <c r="D114" s="108">
        <v>45733</v>
      </c>
      <c r="E114" s="108" t="s">
        <v>4004</v>
      </c>
      <c r="F114" s="191" t="s">
        <v>19</v>
      </c>
      <c r="G114" s="191">
        <v>19887</v>
      </c>
      <c r="H114" s="68"/>
      <c r="I114" s="328" t="s">
        <v>3784</v>
      </c>
      <c r="J114" s="68"/>
      <c r="K114" s="68"/>
      <c r="L114" s="68"/>
      <c r="M114" s="68"/>
      <c r="N114" s="329">
        <v>22278.69</v>
      </c>
      <c r="O114" s="329">
        <v>0</v>
      </c>
      <c r="P114" s="330">
        <v>152831.81</v>
      </c>
      <c r="Q114" s="330">
        <v>0</v>
      </c>
      <c r="R114" s="331" t="s">
        <v>1479</v>
      </c>
      <c r="S114" s="350"/>
      <c r="T114" s="272"/>
    </row>
    <row r="115" spans="1:20" ht="51">
      <c r="A115" s="68" t="s">
        <v>542</v>
      </c>
      <c r="B115" s="68"/>
      <c r="C115" s="69" t="s">
        <v>687</v>
      </c>
      <c r="D115" s="108">
        <v>45733</v>
      </c>
      <c r="E115" s="108" t="s">
        <v>4005</v>
      </c>
      <c r="F115" s="191" t="s">
        <v>19</v>
      </c>
      <c r="G115" s="191">
        <v>19884</v>
      </c>
      <c r="H115" s="68"/>
      <c r="I115" s="328" t="s">
        <v>3785</v>
      </c>
      <c r="J115" s="68"/>
      <c r="K115" s="68"/>
      <c r="L115" s="68"/>
      <c r="M115" s="68"/>
      <c r="N115" s="329">
        <v>29472.06</v>
      </c>
      <c r="O115" s="329">
        <v>0</v>
      </c>
      <c r="P115" s="330">
        <v>202178.33</v>
      </c>
      <c r="Q115" s="330">
        <v>0</v>
      </c>
      <c r="R115" s="331" t="s">
        <v>1479</v>
      </c>
      <c r="S115" s="350"/>
      <c r="T115" s="272"/>
    </row>
    <row r="116" spans="1:20" ht="51">
      <c r="A116" s="68" t="s">
        <v>542</v>
      </c>
      <c r="B116" s="68"/>
      <c r="C116" s="69" t="s">
        <v>687</v>
      </c>
      <c r="D116" s="108">
        <v>45733</v>
      </c>
      <c r="E116" s="108" t="s">
        <v>4006</v>
      </c>
      <c r="F116" s="191" t="s">
        <v>19</v>
      </c>
      <c r="G116" s="191">
        <v>19894</v>
      </c>
      <c r="H116" s="68"/>
      <c r="I116" s="328" t="s">
        <v>3786</v>
      </c>
      <c r="J116" s="68"/>
      <c r="K116" s="68"/>
      <c r="L116" s="68"/>
      <c r="M116" s="68"/>
      <c r="N116" s="329">
        <v>61845.25</v>
      </c>
      <c r="O116" s="329">
        <v>0</v>
      </c>
      <c r="P116" s="330">
        <v>424258.42</v>
      </c>
      <c r="Q116" s="330">
        <v>0</v>
      </c>
      <c r="R116" s="331" t="s">
        <v>1479</v>
      </c>
      <c r="S116" s="350"/>
      <c r="T116" s="272"/>
    </row>
    <row r="117" spans="1:20" ht="51">
      <c r="A117" s="68" t="s">
        <v>542</v>
      </c>
      <c r="B117" s="68"/>
      <c r="C117" s="69" t="s">
        <v>687</v>
      </c>
      <c r="D117" s="108">
        <v>45733</v>
      </c>
      <c r="E117" s="108" t="s">
        <v>4007</v>
      </c>
      <c r="F117" s="191" t="s">
        <v>19</v>
      </c>
      <c r="G117" s="191">
        <v>19895</v>
      </c>
      <c r="H117" s="68"/>
      <c r="I117" s="328" t="s">
        <v>3787</v>
      </c>
      <c r="J117" s="68"/>
      <c r="K117" s="68"/>
      <c r="L117" s="68"/>
      <c r="M117" s="68"/>
      <c r="N117" s="329">
        <v>587854.17000000004</v>
      </c>
      <c r="O117" s="329">
        <v>0</v>
      </c>
      <c r="P117" s="330">
        <v>4032679.61</v>
      </c>
      <c r="Q117" s="330">
        <v>0</v>
      </c>
      <c r="R117" s="331" t="s">
        <v>1479</v>
      </c>
      <c r="S117" s="350"/>
      <c r="T117" s="272"/>
    </row>
    <row r="118" spans="1:20" ht="51">
      <c r="A118" s="68" t="s">
        <v>542</v>
      </c>
      <c r="B118" s="68"/>
      <c r="C118" s="69" t="s">
        <v>687</v>
      </c>
      <c r="D118" s="108">
        <v>45733</v>
      </c>
      <c r="E118" s="108" t="s">
        <v>4008</v>
      </c>
      <c r="F118" s="191" t="s">
        <v>19</v>
      </c>
      <c r="G118" s="191">
        <v>19896</v>
      </c>
      <c r="H118" s="68"/>
      <c r="I118" s="328" t="s">
        <v>3788</v>
      </c>
      <c r="J118" s="68"/>
      <c r="K118" s="68"/>
      <c r="L118" s="68"/>
      <c r="M118" s="68"/>
      <c r="N118" s="329">
        <v>812481.19</v>
      </c>
      <c r="O118" s="329">
        <v>0</v>
      </c>
      <c r="P118" s="330">
        <v>5573620.96</v>
      </c>
      <c r="Q118" s="330">
        <v>0</v>
      </c>
      <c r="R118" s="331" t="s">
        <v>1479</v>
      </c>
      <c r="S118" s="350"/>
      <c r="T118" s="272"/>
    </row>
    <row r="119" spans="1:20" ht="63.75">
      <c r="A119" s="68" t="s">
        <v>542</v>
      </c>
      <c r="B119" s="68"/>
      <c r="C119" s="69" t="s">
        <v>687</v>
      </c>
      <c r="D119" s="108">
        <v>45733</v>
      </c>
      <c r="E119" s="108" t="s">
        <v>4009</v>
      </c>
      <c r="F119" s="191" t="s">
        <v>19</v>
      </c>
      <c r="G119" s="191">
        <v>19893</v>
      </c>
      <c r="H119" s="68"/>
      <c r="I119" s="328" t="s">
        <v>3789</v>
      </c>
      <c r="J119" s="68"/>
      <c r="K119" s="68"/>
      <c r="L119" s="68"/>
      <c r="M119" s="68"/>
      <c r="N119" s="329">
        <v>2734322.08</v>
      </c>
      <c r="O119" s="329">
        <v>0</v>
      </c>
      <c r="P119" s="330">
        <v>18757449.469999999</v>
      </c>
      <c r="Q119" s="330">
        <v>0</v>
      </c>
      <c r="R119" s="331" t="s">
        <v>1479</v>
      </c>
      <c r="S119" s="350"/>
      <c r="T119" s="272"/>
    </row>
    <row r="120" spans="1:20" ht="63.75">
      <c r="A120" s="68" t="s">
        <v>542</v>
      </c>
      <c r="B120" s="68"/>
      <c r="C120" s="69" t="s">
        <v>687</v>
      </c>
      <c r="D120" s="108">
        <v>45733</v>
      </c>
      <c r="E120" s="108" t="s">
        <v>4010</v>
      </c>
      <c r="F120" s="191" t="s">
        <v>19</v>
      </c>
      <c r="G120" s="191">
        <v>19774</v>
      </c>
      <c r="H120" s="68"/>
      <c r="I120" s="328" t="s">
        <v>3790</v>
      </c>
      <c r="J120" s="68"/>
      <c r="K120" s="68"/>
      <c r="L120" s="68"/>
      <c r="M120" s="68"/>
      <c r="N120" s="329">
        <v>501081.21</v>
      </c>
      <c r="O120" s="329">
        <v>0</v>
      </c>
      <c r="P120" s="330">
        <v>3437417.1</v>
      </c>
      <c r="Q120" s="330">
        <v>0</v>
      </c>
      <c r="R120" s="331" t="s">
        <v>1479</v>
      </c>
      <c r="S120" s="350"/>
      <c r="T120" s="272"/>
    </row>
    <row r="121" spans="1:20" ht="51">
      <c r="A121" s="68" t="s">
        <v>541</v>
      </c>
      <c r="B121" s="68"/>
      <c r="C121" s="69" t="s">
        <v>590</v>
      </c>
      <c r="D121" s="108">
        <v>45733</v>
      </c>
      <c r="E121" s="108" t="s">
        <v>4011</v>
      </c>
      <c r="F121" s="191" t="s">
        <v>22</v>
      </c>
      <c r="G121" s="191">
        <v>26265</v>
      </c>
      <c r="H121" s="68"/>
      <c r="I121" s="328" t="s">
        <v>3791</v>
      </c>
      <c r="J121" s="68"/>
      <c r="K121" s="68"/>
      <c r="L121" s="68"/>
      <c r="M121" s="68"/>
      <c r="N121" s="329">
        <v>0</v>
      </c>
      <c r="O121" s="329">
        <v>0</v>
      </c>
      <c r="P121" s="330">
        <v>0</v>
      </c>
      <c r="Q121" s="330">
        <v>0.01</v>
      </c>
      <c r="R121" s="331" t="s">
        <v>1479</v>
      </c>
      <c r="S121" s="350"/>
      <c r="T121" s="272"/>
    </row>
    <row r="122" spans="1:20" ht="63.75">
      <c r="A122" s="68">
        <v>291</v>
      </c>
      <c r="B122" s="68"/>
      <c r="C122" s="69" t="s">
        <v>119</v>
      </c>
      <c r="D122" s="108">
        <v>45734</v>
      </c>
      <c r="E122" s="108" t="s">
        <v>4012</v>
      </c>
      <c r="F122" s="191" t="s">
        <v>6</v>
      </c>
      <c r="G122" s="191">
        <v>3066349</v>
      </c>
      <c r="H122" s="68"/>
      <c r="I122" s="328" t="s">
        <v>3792</v>
      </c>
      <c r="J122" s="68"/>
      <c r="K122" s="68"/>
      <c r="L122" s="68"/>
      <c r="M122" s="68"/>
      <c r="N122" s="329">
        <v>0</v>
      </c>
      <c r="O122" s="329">
        <v>11447262</v>
      </c>
      <c r="P122" s="330">
        <v>0</v>
      </c>
      <c r="Q122" s="330">
        <v>78528217.319999993</v>
      </c>
      <c r="R122" s="331" t="s">
        <v>1479</v>
      </c>
      <c r="S122" s="350"/>
      <c r="T122" s="272"/>
    </row>
    <row r="123" spans="1:20" ht="51">
      <c r="A123" s="68" t="s">
        <v>542</v>
      </c>
      <c r="B123" s="68"/>
      <c r="C123" s="69" t="s">
        <v>687</v>
      </c>
      <c r="D123" s="108">
        <v>45734</v>
      </c>
      <c r="E123" s="108" t="s">
        <v>4013</v>
      </c>
      <c r="F123" s="191" t="s">
        <v>19</v>
      </c>
      <c r="G123" s="191">
        <v>19757</v>
      </c>
      <c r="H123" s="68"/>
      <c r="I123" s="328" t="s">
        <v>3793</v>
      </c>
      <c r="J123" s="68"/>
      <c r="K123" s="68"/>
      <c r="L123" s="68"/>
      <c r="M123" s="68"/>
      <c r="N123" s="329">
        <v>57713.42</v>
      </c>
      <c r="O123" s="329">
        <v>0</v>
      </c>
      <c r="P123" s="330">
        <v>395914.06</v>
      </c>
      <c r="Q123" s="330">
        <v>0</v>
      </c>
      <c r="R123" s="331" t="s">
        <v>1479</v>
      </c>
      <c r="S123" s="350"/>
      <c r="T123" s="272"/>
    </row>
    <row r="124" spans="1:20" ht="51">
      <c r="A124" s="68" t="s">
        <v>542</v>
      </c>
      <c r="B124" s="68"/>
      <c r="C124" s="69" t="s">
        <v>687</v>
      </c>
      <c r="D124" s="108">
        <v>45734</v>
      </c>
      <c r="E124" s="108" t="s">
        <v>4014</v>
      </c>
      <c r="F124" s="191" t="s">
        <v>19</v>
      </c>
      <c r="G124" s="191">
        <v>19738</v>
      </c>
      <c r="H124" s="68"/>
      <c r="I124" s="328" t="s">
        <v>3794</v>
      </c>
      <c r="J124" s="68"/>
      <c r="K124" s="68"/>
      <c r="L124" s="68"/>
      <c r="M124" s="68"/>
      <c r="N124" s="329">
        <v>8323260.5499999998</v>
      </c>
      <c r="O124" s="329">
        <v>0</v>
      </c>
      <c r="P124" s="330">
        <v>57097567.369999997</v>
      </c>
      <c r="Q124" s="330">
        <v>0</v>
      </c>
      <c r="R124" s="331" t="s">
        <v>1479</v>
      </c>
      <c r="S124" s="350"/>
      <c r="T124" s="272"/>
    </row>
    <row r="125" spans="1:20" ht="63.75">
      <c r="A125" s="68">
        <v>291</v>
      </c>
      <c r="B125" s="68"/>
      <c r="C125" s="69" t="s">
        <v>119</v>
      </c>
      <c r="D125" s="108">
        <v>45734</v>
      </c>
      <c r="E125" s="108" t="s">
        <v>4015</v>
      </c>
      <c r="F125" s="191" t="s">
        <v>6</v>
      </c>
      <c r="G125" s="191">
        <v>3066815</v>
      </c>
      <c r="H125" s="68"/>
      <c r="I125" s="328" t="s">
        <v>3795</v>
      </c>
      <c r="J125" s="68"/>
      <c r="K125" s="68"/>
      <c r="L125" s="68"/>
      <c r="M125" s="68"/>
      <c r="N125" s="329">
        <v>0</v>
      </c>
      <c r="O125" s="329">
        <v>133262.20000000001</v>
      </c>
      <c r="P125" s="330">
        <v>0</v>
      </c>
      <c r="Q125" s="330">
        <v>914178.69</v>
      </c>
      <c r="R125" s="331" t="s">
        <v>1479</v>
      </c>
      <c r="S125" s="350"/>
      <c r="T125" s="272"/>
    </row>
    <row r="126" spans="1:20" ht="76.5">
      <c r="A126" s="68" t="s">
        <v>542</v>
      </c>
      <c r="B126" s="68"/>
      <c r="C126" s="69" t="s">
        <v>687</v>
      </c>
      <c r="D126" s="108">
        <v>45734</v>
      </c>
      <c r="E126" s="108" t="s">
        <v>4016</v>
      </c>
      <c r="F126" s="191" t="s">
        <v>19</v>
      </c>
      <c r="G126" s="191">
        <v>1122323</v>
      </c>
      <c r="H126" s="68"/>
      <c r="I126" s="328" t="s">
        <v>3796</v>
      </c>
      <c r="J126" s="68"/>
      <c r="K126" s="68"/>
      <c r="L126" s="68"/>
      <c r="M126" s="68"/>
      <c r="N126" s="329">
        <v>5299050.51</v>
      </c>
      <c r="O126" s="329">
        <v>0</v>
      </c>
      <c r="P126" s="330">
        <v>36351486.5</v>
      </c>
      <c r="Q126" s="330">
        <v>0</v>
      </c>
      <c r="R126" s="331" t="s">
        <v>1479</v>
      </c>
      <c r="S126" s="350"/>
      <c r="T126" s="272"/>
    </row>
    <row r="127" spans="1:20" ht="51">
      <c r="A127" s="68" t="s">
        <v>541</v>
      </c>
      <c r="B127" s="68"/>
      <c r="C127" s="69" t="s">
        <v>590</v>
      </c>
      <c r="D127" s="108">
        <v>45734</v>
      </c>
      <c r="E127" s="108" t="s">
        <v>4017</v>
      </c>
      <c r="F127" s="191" t="s">
        <v>22</v>
      </c>
      <c r="G127" s="191">
        <v>26270</v>
      </c>
      <c r="H127" s="68"/>
      <c r="I127" s="328" t="s">
        <v>3797</v>
      </c>
      <c r="J127" s="68"/>
      <c r="K127" s="68"/>
      <c r="L127" s="68"/>
      <c r="M127" s="68"/>
      <c r="N127" s="329">
        <v>0</v>
      </c>
      <c r="O127" s="329">
        <v>0</v>
      </c>
      <c r="P127" s="330">
        <v>0</v>
      </c>
      <c r="Q127" s="330">
        <v>0.01</v>
      </c>
      <c r="R127" s="331" t="s">
        <v>1479</v>
      </c>
      <c r="S127" s="350"/>
      <c r="T127" s="272"/>
    </row>
    <row r="128" spans="1:20" ht="51">
      <c r="A128" s="68" t="s">
        <v>542</v>
      </c>
      <c r="B128" s="68"/>
      <c r="C128" s="69" t="s">
        <v>687</v>
      </c>
      <c r="D128" s="108">
        <v>45736</v>
      </c>
      <c r="E128" s="108" t="s">
        <v>4018</v>
      </c>
      <c r="F128" s="191" t="s">
        <v>19</v>
      </c>
      <c r="G128" s="191">
        <v>19726</v>
      </c>
      <c r="H128" s="68"/>
      <c r="I128" s="328" t="s">
        <v>3798</v>
      </c>
      <c r="J128" s="68"/>
      <c r="K128" s="68"/>
      <c r="L128" s="68"/>
      <c r="M128" s="68"/>
      <c r="N128" s="329">
        <v>19309.66</v>
      </c>
      <c r="O128" s="329">
        <v>0</v>
      </c>
      <c r="P128" s="330">
        <v>132464.26999999999</v>
      </c>
      <c r="Q128" s="330">
        <v>0</v>
      </c>
      <c r="R128" s="331" t="s">
        <v>1479</v>
      </c>
      <c r="S128" s="350"/>
      <c r="T128" s="272"/>
    </row>
    <row r="129" spans="1:20" ht="89.25">
      <c r="A129" s="68" t="s">
        <v>542</v>
      </c>
      <c r="B129" s="68"/>
      <c r="C129" s="69" t="s">
        <v>687</v>
      </c>
      <c r="D129" s="108">
        <v>45736</v>
      </c>
      <c r="E129" s="108" t="s">
        <v>4019</v>
      </c>
      <c r="F129" s="191" t="s">
        <v>19</v>
      </c>
      <c r="G129" s="191">
        <v>1122724</v>
      </c>
      <c r="H129" s="68"/>
      <c r="I129" s="328" t="s">
        <v>3799</v>
      </c>
      <c r="J129" s="68"/>
      <c r="K129" s="68"/>
      <c r="L129" s="68"/>
      <c r="M129" s="68"/>
      <c r="N129" s="329">
        <v>478596.59</v>
      </c>
      <c r="O129" s="329">
        <v>0</v>
      </c>
      <c r="P129" s="330">
        <v>3283172.61</v>
      </c>
      <c r="Q129" s="330">
        <v>0</v>
      </c>
      <c r="R129" s="331" t="s">
        <v>1479</v>
      </c>
      <c r="S129" s="350"/>
      <c r="T129" s="272"/>
    </row>
    <row r="130" spans="1:20" ht="89.25">
      <c r="A130" s="68" t="s">
        <v>542</v>
      </c>
      <c r="B130" s="68"/>
      <c r="C130" s="69" t="s">
        <v>687</v>
      </c>
      <c r="D130" s="108">
        <v>45736</v>
      </c>
      <c r="E130" s="108" t="s">
        <v>4020</v>
      </c>
      <c r="F130" s="191" t="s">
        <v>12</v>
      </c>
      <c r="G130" s="191">
        <v>1122724</v>
      </c>
      <c r="H130" s="68"/>
      <c r="I130" s="328" t="s">
        <v>3799</v>
      </c>
      <c r="J130" s="68"/>
      <c r="K130" s="68"/>
      <c r="L130" s="68"/>
      <c r="M130" s="68"/>
      <c r="N130" s="329">
        <v>20</v>
      </c>
      <c r="O130" s="329">
        <v>0</v>
      </c>
      <c r="P130" s="330">
        <v>137.19999999999999</v>
      </c>
      <c r="Q130" s="330">
        <v>0</v>
      </c>
      <c r="R130" s="331" t="s">
        <v>1479</v>
      </c>
      <c r="S130" s="350"/>
      <c r="T130" s="272"/>
    </row>
    <row r="131" spans="1:20" ht="51">
      <c r="A131" s="68" t="s">
        <v>541</v>
      </c>
      <c r="B131" s="68"/>
      <c r="C131" s="69" t="s">
        <v>590</v>
      </c>
      <c r="D131" s="108">
        <v>45739</v>
      </c>
      <c r="E131" s="108" t="s">
        <v>4021</v>
      </c>
      <c r="F131" s="191" t="s">
        <v>22</v>
      </c>
      <c r="G131" s="191">
        <v>26296</v>
      </c>
      <c r="H131" s="68"/>
      <c r="I131" s="328" t="s">
        <v>3800</v>
      </c>
      <c r="J131" s="68"/>
      <c r="K131" s="68"/>
      <c r="L131" s="68"/>
      <c r="M131" s="68"/>
      <c r="N131" s="329">
        <v>0</v>
      </c>
      <c r="O131" s="329">
        <v>0</v>
      </c>
      <c r="P131" s="330">
        <v>0</v>
      </c>
      <c r="Q131" s="330">
        <v>0.01</v>
      </c>
      <c r="R131" s="331" t="s">
        <v>1479</v>
      </c>
      <c r="S131" s="350"/>
      <c r="T131" s="272"/>
    </row>
    <row r="132" spans="1:20" ht="63.75">
      <c r="A132" s="68">
        <v>212</v>
      </c>
      <c r="B132" s="68"/>
      <c r="C132" s="69" t="s">
        <v>90</v>
      </c>
      <c r="D132" s="108">
        <v>45740</v>
      </c>
      <c r="E132" s="108" t="s">
        <v>4022</v>
      </c>
      <c r="F132" s="191" t="s">
        <v>10</v>
      </c>
      <c r="G132" s="191">
        <v>1122899</v>
      </c>
      <c r="H132" s="68"/>
      <c r="I132" s="328" t="s">
        <v>3801</v>
      </c>
      <c r="J132" s="68"/>
      <c r="K132" s="68"/>
      <c r="L132" s="68"/>
      <c r="M132" s="68"/>
      <c r="N132" s="329">
        <v>8.75</v>
      </c>
      <c r="O132" s="329">
        <v>0</v>
      </c>
      <c r="P132" s="330">
        <v>60.03</v>
      </c>
      <c r="Q132" s="330">
        <v>0</v>
      </c>
      <c r="R132" s="331" t="s">
        <v>1479</v>
      </c>
      <c r="S132" s="350"/>
      <c r="T132" s="272"/>
    </row>
    <row r="133" spans="1:20" ht="63.75">
      <c r="A133" s="68">
        <v>212</v>
      </c>
      <c r="B133" s="68"/>
      <c r="C133" s="69" t="s">
        <v>90</v>
      </c>
      <c r="D133" s="108">
        <v>45740</v>
      </c>
      <c r="E133" s="108" t="s">
        <v>4023</v>
      </c>
      <c r="F133" s="191" t="s">
        <v>10</v>
      </c>
      <c r="G133" s="191">
        <v>1122900</v>
      </c>
      <c r="H133" s="68"/>
      <c r="I133" s="328" t="s">
        <v>3802</v>
      </c>
      <c r="J133" s="68"/>
      <c r="K133" s="68"/>
      <c r="L133" s="68"/>
      <c r="M133" s="68"/>
      <c r="N133" s="329">
        <v>8.75</v>
      </c>
      <c r="O133" s="329">
        <v>0</v>
      </c>
      <c r="P133" s="330">
        <v>60.03</v>
      </c>
      <c r="Q133" s="330">
        <v>0</v>
      </c>
      <c r="R133" s="331" t="s">
        <v>1479</v>
      </c>
      <c r="S133" s="350"/>
      <c r="T133" s="272"/>
    </row>
    <row r="134" spans="1:20" ht="76.5">
      <c r="A134" s="68">
        <v>10</v>
      </c>
      <c r="B134" s="68"/>
      <c r="C134" s="69" t="s">
        <v>38</v>
      </c>
      <c r="D134" s="108">
        <v>45740</v>
      </c>
      <c r="E134" s="108" t="s">
        <v>4024</v>
      </c>
      <c r="F134" s="191" t="s">
        <v>6</v>
      </c>
      <c r="G134" s="191">
        <v>22892</v>
      </c>
      <c r="H134" s="68"/>
      <c r="I134" s="328" t="s">
        <v>3803</v>
      </c>
      <c r="J134" s="68"/>
      <c r="K134" s="68"/>
      <c r="L134" s="68"/>
      <c r="M134" s="68"/>
      <c r="N134" s="329">
        <v>0</v>
      </c>
      <c r="O134" s="329">
        <v>1208754</v>
      </c>
      <c r="P134" s="330">
        <v>0</v>
      </c>
      <c r="Q134" s="330">
        <v>8292052.4400000004</v>
      </c>
      <c r="R134" s="331" t="s">
        <v>1479</v>
      </c>
      <c r="S134" s="350"/>
      <c r="T134" s="272"/>
    </row>
    <row r="135" spans="1:20" ht="51">
      <c r="A135" s="68" t="s">
        <v>541</v>
      </c>
      <c r="B135" s="68"/>
      <c r="C135" s="69" t="s">
        <v>590</v>
      </c>
      <c r="D135" s="108">
        <v>45740</v>
      </c>
      <c r="E135" s="108" t="s">
        <v>4025</v>
      </c>
      <c r="F135" s="191" t="s">
        <v>22</v>
      </c>
      <c r="G135" s="191">
        <v>26301</v>
      </c>
      <c r="H135" s="68"/>
      <c r="I135" s="328" t="s">
        <v>3804</v>
      </c>
      <c r="J135" s="68"/>
      <c r="K135" s="68"/>
      <c r="L135" s="68"/>
      <c r="M135" s="68"/>
      <c r="N135" s="329">
        <v>0</v>
      </c>
      <c r="O135" s="329">
        <v>0</v>
      </c>
      <c r="P135" s="330">
        <v>0</v>
      </c>
      <c r="Q135" s="330">
        <v>0.01</v>
      </c>
      <c r="R135" s="331" t="s">
        <v>1479</v>
      </c>
      <c r="S135" s="350"/>
      <c r="T135" s="272"/>
    </row>
    <row r="136" spans="1:20" ht="51">
      <c r="A136" s="68" t="s">
        <v>541</v>
      </c>
      <c r="B136" s="68"/>
      <c r="C136" s="69" t="s">
        <v>590</v>
      </c>
      <c r="D136" s="108">
        <v>45741</v>
      </c>
      <c r="E136" s="108" t="s">
        <v>4026</v>
      </c>
      <c r="F136" s="191" t="s">
        <v>22</v>
      </c>
      <c r="G136" s="191">
        <v>26305</v>
      </c>
      <c r="H136" s="68"/>
      <c r="I136" s="328" t="s">
        <v>3805</v>
      </c>
      <c r="J136" s="68"/>
      <c r="K136" s="68"/>
      <c r="L136" s="68"/>
      <c r="M136" s="68"/>
      <c r="N136" s="329">
        <v>0</v>
      </c>
      <c r="O136" s="329">
        <v>0</v>
      </c>
      <c r="P136" s="330">
        <v>0.01</v>
      </c>
      <c r="Q136" s="330">
        <v>0</v>
      </c>
      <c r="R136" s="331" t="s">
        <v>1479</v>
      </c>
      <c r="S136" s="350"/>
      <c r="T136" s="272"/>
    </row>
    <row r="137" spans="1:20" ht="51">
      <c r="A137" s="68" t="s">
        <v>541</v>
      </c>
      <c r="B137" s="68"/>
      <c r="C137" s="69" t="s">
        <v>590</v>
      </c>
      <c r="D137" s="108">
        <v>45742</v>
      </c>
      <c r="E137" s="108" t="s">
        <v>4027</v>
      </c>
      <c r="F137" s="191" t="s">
        <v>22</v>
      </c>
      <c r="G137" s="191">
        <v>26310</v>
      </c>
      <c r="H137" s="68"/>
      <c r="I137" s="328" t="s">
        <v>3806</v>
      </c>
      <c r="J137" s="68"/>
      <c r="K137" s="68"/>
      <c r="L137" s="68"/>
      <c r="M137" s="68"/>
      <c r="N137" s="329">
        <v>0</v>
      </c>
      <c r="O137" s="329">
        <v>0</v>
      </c>
      <c r="P137" s="330">
        <v>0</v>
      </c>
      <c r="Q137" s="330">
        <v>0.02</v>
      </c>
      <c r="R137" s="331" t="s">
        <v>1479</v>
      </c>
      <c r="S137" s="350"/>
      <c r="T137" s="272"/>
    </row>
    <row r="138" spans="1:20" ht="89.25">
      <c r="A138" s="68">
        <v>389</v>
      </c>
      <c r="B138" s="68"/>
      <c r="C138" s="69" t="s">
        <v>1401</v>
      </c>
      <c r="D138" s="108">
        <v>45743</v>
      </c>
      <c r="E138" s="108" t="s">
        <v>4028</v>
      </c>
      <c r="F138" s="191" t="s">
        <v>6</v>
      </c>
      <c r="G138" s="191">
        <v>22934</v>
      </c>
      <c r="H138" s="68"/>
      <c r="I138" s="328" t="s">
        <v>3807</v>
      </c>
      <c r="J138" s="68"/>
      <c r="K138" s="68"/>
      <c r="L138" s="68"/>
      <c r="M138" s="68"/>
      <c r="N138" s="329">
        <v>0</v>
      </c>
      <c r="O138" s="329">
        <v>342500</v>
      </c>
      <c r="P138" s="330">
        <v>0</v>
      </c>
      <c r="Q138" s="330">
        <v>2349550</v>
      </c>
      <c r="R138" s="331" t="s">
        <v>1479</v>
      </c>
      <c r="S138" s="350"/>
      <c r="T138" s="272"/>
    </row>
    <row r="139" spans="1:20" ht="89.25">
      <c r="A139" s="68">
        <v>389</v>
      </c>
      <c r="B139" s="68"/>
      <c r="C139" s="69" t="s">
        <v>1401</v>
      </c>
      <c r="D139" s="108">
        <v>45743</v>
      </c>
      <c r="E139" s="108" t="s">
        <v>4029</v>
      </c>
      <c r="F139" s="191" t="s">
        <v>6</v>
      </c>
      <c r="G139" s="191">
        <v>22890</v>
      </c>
      <c r="H139" s="68"/>
      <c r="I139" s="328" t="s">
        <v>3808</v>
      </c>
      <c r="J139" s="68"/>
      <c r="K139" s="68"/>
      <c r="L139" s="68"/>
      <c r="M139" s="68"/>
      <c r="N139" s="329">
        <v>0</v>
      </c>
      <c r="O139" s="329">
        <v>227400</v>
      </c>
      <c r="P139" s="330">
        <v>0</v>
      </c>
      <c r="Q139" s="330">
        <v>1559964</v>
      </c>
      <c r="R139" s="331" t="s">
        <v>1479</v>
      </c>
      <c r="S139" s="350"/>
      <c r="T139" s="272"/>
    </row>
    <row r="140" spans="1:20" ht="89.25">
      <c r="A140" s="68">
        <v>389</v>
      </c>
      <c r="B140" s="68"/>
      <c r="C140" s="69" t="s">
        <v>1401</v>
      </c>
      <c r="D140" s="108">
        <v>45743</v>
      </c>
      <c r="E140" s="108" t="s">
        <v>4030</v>
      </c>
      <c r="F140" s="191" t="s">
        <v>6</v>
      </c>
      <c r="G140" s="191">
        <v>22933</v>
      </c>
      <c r="H140" s="68"/>
      <c r="I140" s="328" t="s">
        <v>3809</v>
      </c>
      <c r="J140" s="68"/>
      <c r="K140" s="68"/>
      <c r="L140" s="68"/>
      <c r="M140" s="68"/>
      <c r="N140" s="329">
        <v>0</v>
      </c>
      <c r="O140" s="329">
        <v>337500</v>
      </c>
      <c r="P140" s="330">
        <v>0</v>
      </c>
      <c r="Q140" s="330">
        <v>2315250</v>
      </c>
      <c r="R140" s="331" t="s">
        <v>1479</v>
      </c>
      <c r="S140" s="350"/>
      <c r="T140" s="272"/>
    </row>
    <row r="141" spans="1:20" ht="51">
      <c r="A141" s="68" t="s">
        <v>541</v>
      </c>
      <c r="B141" s="68"/>
      <c r="C141" s="69" t="s">
        <v>590</v>
      </c>
      <c r="D141" s="108">
        <v>45743</v>
      </c>
      <c r="E141" s="108" t="s">
        <v>6877</v>
      </c>
      <c r="F141" s="191" t="s">
        <v>22</v>
      </c>
      <c r="G141" s="191">
        <v>26316</v>
      </c>
      <c r="H141" s="68"/>
      <c r="I141" s="328" t="s">
        <v>3810</v>
      </c>
      <c r="J141" s="68"/>
      <c r="K141" s="68"/>
      <c r="L141" s="68"/>
      <c r="M141" s="68"/>
      <c r="N141" s="329">
        <v>0</v>
      </c>
      <c r="O141" s="329">
        <v>0</v>
      </c>
      <c r="P141" s="330">
        <v>0</v>
      </c>
      <c r="Q141" s="330">
        <v>0.02</v>
      </c>
      <c r="R141" s="331" t="s">
        <v>1479</v>
      </c>
      <c r="S141" s="350"/>
      <c r="T141" s="272"/>
    </row>
    <row r="142" spans="1:20" ht="89.25">
      <c r="A142" s="68">
        <v>291</v>
      </c>
      <c r="B142" s="68"/>
      <c r="C142" s="69" t="s">
        <v>119</v>
      </c>
      <c r="D142" s="108">
        <v>45744</v>
      </c>
      <c r="E142" s="108" t="s">
        <v>6878</v>
      </c>
      <c r="F142" s="191" t="s">
        <v>6</v>
      </c>
      <c r="G142" s="191">
        <v>3079738</v>
      </c>
      <c r="H142" s="68"/>
      <c r="I142" s="328" t="s">
        <v>3811</v>
      </c>
      <c r="J142" s="68"/>
      <c r="K142" s="68"/>
      <c r="L142" s="68"/>
      <c r="M142" s="68"/>
      <c r="N142" s="329">
        <v>0</v>
      </c>
      <c r="O142" s="329">
        <v>90000</v>
      </c>
      <c r="P142" s="330">
        <v>0</v>
      </c>
      <c r="Q142" s="330">
        <v>617400</v>
      </c>
      <c r="R142" s="331" t="s">
        <v>1479</v>
      </c>
      <c r="S142" s="350"/>
      <c r="T142" s="272"/>
    </row>
    <row r="143" spans="1:20" ht="51">
      <c r="A143" s="68" t="s">
        <v>542</v>
      </c>
      <c r="B143" s="68"/>
      <c r="C143" s="69" t="s">
        <v>687</v>
      </c>
      <c r="D143" s="108">
        <v>45747</v>
      </c>
      <c r="E143" s="108" t="s">
        <v>6879</v>
      </c>
      <c r="F143" s="191" t="s">
        <v>19</v>
      </c>
      <c r="G143" s="191">
        <v>19937</v>
      </c>
      <c r="H143" s="68"/>
      <c r="I143" s="328" t="s">
        <v>3812</v>
      </c>
      <c r="J143" s="68"/>
      <c r="K143" s="68"/>
      <c r="L143" s="68"/>
      <c r="M143" s="68"/>
      <c r="N143" s="329">
        <v>579563.18999999994</v>
      </c>
      <c r="O143" s="329">
        <v>0</v>
      </c>
      <c r="P143" s="330">
        <v>3975803.48</v>
      </c>
      <c r="Q143" s="330">
        <v>0</v>
      </c>
      <c r="R143" s="331" t="s">
        <v>1479</v>
      </c>
      <c r="S143" s="350"/>
      <c r="T143" s="272"/>
    </row>
    <row r="144" spans="1:20" ht="51">
      <c r="A144" s="68" t="s">
        <v>542</v>
      </c>
      <c r="B144" s="68"/>
      <c r="C144" s="69" t="s">
        <v>687</v>
      </c>
      <c r="D144" s="108">
        <v>45747</v>
      </c>
      <c r="E144" s="108" t="s">
        <v>6880</v>
      </c>
      <c r="F144" s="191" t="s">
        <v>19</v>
      </c>
      <c r="G144" s="191">
        <v>19868</v>
      </c>
      <c r="H144" s="68"/>
      <c r="I144" s="328" t="s">
        <v>3813</v>
      </c>
      <c r="J144" s="68"/>
      <c r="K144" s="68"/>
      <c r="L144" s="68"/>
      <c r="M144" s="68"/>
      <c r="N144" s="329">
        <v>6299132.2999999998</v>
      </c>
      <c r="O144" s="329">
        <v>0</v>
      </c>
      <c r="P144" s="330">
        <v>43212047.579999998</v>
      </c>
      <c r="Q144" s="330">
        <v>0</v>
      </c>
      <c r="R144" s="331" t="s">
        <v>1479</v>
      </c>
      <c r="S144" s="350"/>
      <c r="T144" s="272"/>
    </row>
    <row r="145" spans="1:20" ht="51">
      <c r="A145" s="68" t="s">
        <v>542</v>
      </c>
      <c r="B145" s="68"/>
      <c r="C145" s="69" t="s">
        <v>687</v>
      </c>
      <c r="D145" s="108">
        <v>45747</v>
      </c>
      <c r="E145" s="108" t="s">
        <v>6881</v>
      </c>
      <c r="F145" s="191" t="s">
        <v>19</v>
      </c>
      <c r="G145" s="191">
        <v>19881</v>
      </c>
      <c r="H145" s="68"/>
      <c r="I145" s="328" t="s">
        <v>3814</v>
      </c>
      <c r="J145" s="68"/>
      <c r="K145" s="68"/>
      <c r="L145" s="68"/>
      <c r="M145" s="68"/>
      <c r="N145" s="329">
        <v>699349.85</v>
      </c>
      <c r="O145" s="329">
        <v>0</v>
      </c>
      <c r="P145" s="330">
        <v>4797539.97</v>
      </c>
      <c r="Q145" s="330">
        <v>0</v>
      </c>
      <c r="R145" s="331" t="s">
        <v>1479</v>
      </c>
      <c r="S145" s="350"/>
      <c r="T145" s="272"/>
    </row>
    <row r="146" spans="1:20" ht="89.25">
      <c r="A146" s="68" t="s">
        <v>542</v>
      </c>
      <c r="B146" s="68"/>
      <c r="C146" s="69" t="s">
        <v>687</v>
      </c>
      <c r="D146" s="108">
        <v>45747</v>
      </c>
      <c r="E146" s="108" t="s">
        <v>6882</v>
      </c>
      <c r="F146" s="191" t="s">
        <v>12</v>
      </c>
      <c r="G146" s="191">
        <v>1123414</v>
      </c>
      <c r="H146" s="68"/>
      <c r="I146" s="328" t="s">
        <v>3815</v>
      </c>
      <c r="J146" s="68"/>
      <c r="K146" s="68"/>
      <c r="L146" s="68"/>
      <c r="M146" s="68"/>
      <c r="N146" s="329">
        <v>59290.96</v>
      </c>
      <c r="O146" s="329">
        <v>0</v>
      </c>
      <c r="P146" s="330">
        <v>406735.99</v>
      </c>
      <c r="Q146" s="330">
        <v>0</v>
      </c>
      <c r="R146" s="331" t="s">
        <v>1479</v>
      </c>
      <c r="S146" s="350"/>
      <c r="T146" s="272"/>
    </row>
    <row r="147" spans="1:20" ht="89.25">
      <c r="A147" s="68" t="s">
        <v>542</v>
      </c>
      <c r="B147" s="68"/>
      <c r="C147" s="69" t="s">
        <v>687</v>
      </c>
      <c r="D147" s="108">
        <v>45747</v>
      </c>
      <c r="E147" s="108" t="s">
        <v>6883</v>
      </c>
      <c r="F147" s="191" t="s">
        <v>12</v>
      </c>
      <c r="G147" s="191">
        <v>1123422</v>
      </c>
      <c r="H147" s="68"/>
      <c r="I147" s="328" t="s">
        <v>3816</v>
      </c>
      <c r="J147" s="68"/>
      <c r="K147" s="68"/>
      <c r="L147" s="68"/>
      <c r="M147" s="68"/>
      <c r="N147" s="329">
        <v>3607.62</v>
      </c>
      <c r="O147" s="329">
        <v>0</v>
      </c>
      <c r="P147" s="330">
        <v>24748.27</v>
      </c>
      <c r="Q147" s="330">
        <v>0</v>
      </c>
      <c r="R147" s="331" t="s">
        <v>1479</v>
      </c>
      <c r="S147" s="350"/>
      <c r="T147" s="272"/>
    </row>
    <row r="148" spans="1:20" ht="51">
      <c r="A148" s="68" t="s">
        <v>541</v>
      </c>
      <c r="B148" s="68"/>
      <c r="C148" s="69" t="s">
        <v>590</v>
      </c>
      <c r="D148" s="108">
        <v>45747</v>
      </c>
      <c r="E148" s="108" t="s">
        <v>6884</v>
      </c>
      <c r="F148" s="191" t="s">
        <v>22</v>
      </c>
      <c r="G148" s="191">
        <v>26332</v>
      </c>
      <c r="H148" s="68"/>
      <c r="I148" s="328" t="s">
        <v>3817</v>
      </c>
      <c r="J148" s="68"/>
      <c r="K148" s="68"/>
      <c r="L148" s="68"/>
      <c r="M148" s="68"/>
      <c r="N148" s="329">
        <v>0</v>
      </c>
      <c r="O148" s="329">
        <v>0</v>
      </c>
      <c r="P148" s="330">
        <v>0</v>
      </c>
      <c r="Q148" s="330">
        <v>0.01</v>
      </c>
      <c r="R148" s="331" t="s">
        <v>1479</v>
      </c>
      <c r="S148" s="350"/>
      <c r="T148" s="272"/>
    </row>
    <row r="149" spans="1:20" ht="63.75">
      <c r="A149" s="68">
        <v>81</v>
      </c>
      <c r="B149" s="68"/>
      <c r="C149" s="69" t="s">
        <v>49</v>
      </c>
      <c r="D149" s="108">
        <v>45748</v>
      </c>
      <c r="E149" s="108" t="s">
        <v>6885</v>
      </c>
      <c r="F149" s="191" t="s">
        <v>6</v>
      </c>
      <c r="G149" s="191">
        <v>3083887</v>
      </c>
      <c r="H149" s="68"/>
      <c r="I149" s="328" t="s">
        <v>6977</v>
      </c>
      <c r="J149" s="68"/>
      <c r="K149" s="68"/>
      <c r="L149" s="68"/>
      <c r="M149" s="68"/>
      <c r="N149" s="329">
        <v>0</v>
      </c>
      <c r="O149" s="329">
        <v>4915122.01</v>
      </c>
      <c r="P149" s="330">
        <v>0</v>
      </c>
      <c r="Q149" s="330">
        <v>33717736.990000002</v>
      </c>
      <c r="R149" s="331" t="s">
        <v>1479</v>
      </c>
      <c r="S149" s="350"/>
      <c r="T149" s="272"/>
    </row>
    <row r="150" spans="1:20" ht="63.75">
      <c r="A150" s="68">
        <v>81</v>
      </c>
      <c r="B150" s="68"/>
      <c r="C150" s="69" t="s">
        <v>49</v>
      </c>
      <c r="D150" s="108">
        <v>45748</v>
      </c>
      <c r="E150" s="108" t="s">
        <v>6886</v>
      </c>
      <c r="F150" s="191" t="s">
        <v>10</v>
      </c>
      <c r="G150" s="191">
        <v>3083887</v>
      </c>
      <c r="H150" s="68"/>
      <c r="I150" s="328" t="s">
        <v>6978</v>
      </c>
      <c r="J150" s="68"/>
      <c r="K150" s="68"/>
      <c r="L150" s="68"/>
      <c r="M150" s="68"/>
      <c r="N150" s="329">
        <v>8.75</v>
      </c>
      <c r="O150" s="329">
        <v>0</v>
      </c>
      <c r="P150" s="330">
        <v>60.03</v>
      </c>
      <c r="Q150" s="330">
        <v>0</v>
      </c>
      <c r="R150" s="331" t="s">
        <v>1479</v>
      </c>
      <c r="S150" s="350"/>
      <c r="T150" s="272"/>
    </row>
    <row r="151" spans="1:20" ht="76.5">
      <c r="A151" s="68">
        <v>20</v>
      </c>
      <c r="B151" s="68"/>
      <c r="C151" s="69" t="s">
        <v>41</v>
      </c>
      <c r="D151" s="108">
        <v>45748</v>
      </c>
      <c r="E151" s="108" t="s">
        <v>6887</v>
      </c>
      <c r="F151" s="191" t="s">
        <v>10</v>
      </c>
      <c r="G151" s="191">
        <v>1123639</v>
      </c>
      <c r="H151" s="68"/>
      <c r="I151" s="328" t="s">
        <v>6979</v>
      </c>
      <c r="J151" s="68"/>
      <c r="K151" s="68"/>
      <c r="L151" s="68"/>
      <c r="M151" s="68"/>
      <c r="N151" s="329">
        <v>8.75</v>
      </c>
      <c r="O151" s="329">
        <v>0</v>
      </c>
      <c r="P151" s="330">
        <v>60.03</v>
      </c>
      <c r="Q151" s="330">
        <v>0</v>
      </c>
      <c r="R151" s="331" t="s">
        <v>1479</v>
      </c>
      <c r="S151" s="350"/>
      <c r="T151" s="272"/>
    </row>
    <row r="152" spans="1:20" ht="51">
      <c r="A152" s="68" t="s">
        <v>541</v>
      </c>
      <c r="B152" s="68"/>
      <c r="C152" s="69" t="s">
        <v>590</v>
      </c>
      <c r="D152" s="108">
        <v>45748</v>
      </c>
      <c r="E152" s="108" t="s">
        <v>6888</v>
      </c>
      <c r="F152" s="191" t="s">
        <v>22</v>
      </c>
      <c r="G152" s="191">
        <v>26339</v>
      </c>
      <c r="H152" s="68"/>
      <c r="I152" s="328" t="s">
        <v>6980</v>
      </c>
      <c r="J152" s="68"/>
      <c r="K152" s="68"/>
      <c r="L152" s="68"/>
      <c r="M152" s="68"/>
      <c r="N152" s="329">
        <v>0</v>
      </c>
      <c r="O152" s="329">
        <v>0</v>
      </c>
      <c r="P152" s="330">
        <v>0.01</v>
      </c>
      <c r="Q152" s="330">
        <v>0</v>
      </c>
      <c r="R152" s="331" t="s">
        <v>1479</v>
      </c>
      <c r="S152" s="350"/>
      <c r="T152" s="272"/>
    </row>
    <row r="153" spans="1:20" ht="76.5">
      <c r="A153" s="68" t="s">
        <v>542</v>
      </c>
      <c r="B153" s="68"/>
      <c r="C153" s="69" t="s">
        <v>687</v>
      </c>
      <c r="D153" s="108">
        <v>45749</v>
      </c>
      <c r="E153" s="108" t="s">
        <v>6889</v>
      </c>
      <c r="F153" s="191" t="s">
        <v>19</v>
      </c>
      <c r="G153" s="191">
        <v>1123708</v>
      </c>
      <c r="H153" s="68"/>
      <c r="I153" s="328" t="s">
        <v>6981</v>
      </c>
      <c r="J153" s="68"/>
      <c r="K153" s="68"/>
      <c r="L153" s="68"/>
      <c r="M153" s="68"/>
      <c r="N153" s="329">
        <v>3463193.33</v>
      </c>
      <c r="O153" s="329">
        <v>0</v>
      </c>
      <c r="P153" s="330">
        <v>23757506.239999998</v>
      </c>
      <c r="Q153" s="330">
        <v>0</v>
      </c>
      <c r="R153" s="331" t="s">
        <v>1479</v>
      </c>
      <c r="S153" s="350"/>
      <c r="T153" s="272"/>
    </row>
    <row r="154" spans="1:20" ht="51">
      <c r="A154" s="68" t="s">
        <v>541</v>
      </c>
      <c r="B154" s="68"/>
      <c r="C154" s="69" t="s">
        <v>590</v>
      </c>
      <c r="D154" s="108">
        <v>45749</v>
      </c>
      <c r="E154" s="108" t="s">
        <v>6890</v>
      </c>
      <c r="F154" s="191" t="s">
        <v>22</v>
      </c>
      <c r="G154" s="191">
        <v>26344</v>
      </c>
      <c r="H154" s="68"/>
      <c r="I154" s="328" t="s">
        <v>6982</v>
      </c>
      <c r="J154" s="68"/>
      <c r="K154" s="68"/>
      <c r="L154" s="68"/>
      <c r="M154" s="68"/>
      <c r="N154" s="329">
        <v>0</v>
      </c>
      <c r="O154" s="329">
        <v>0</v>
      </c>
      <c r="P154" s="330">
        <v>0</v>
      </c>
      <c r="Q154" s="330">
        <v>0.01</v>
      </c>
      <c r="R154" s="331" t="s">
        <v>1479</v>
      </c>
      <c r="S154" s="350"/>
      <c r="T154" s="272"/>
    </row>
    <row r="155" spans="1:20" ht="51">
      <c r="A155" s="68">
        <v>81</v>
      </c>
      <c r="B155" s="68"/>
      <c r="C155" s="69" t="s">
        <v>49</v>
      </c>
      <c r="D155" s="108">
        <v>45750</v>
      </c>
      <c r="E155" s="108" t="s">
        <v>6891</v>
      </c>
      <c r="F155" s="191" t="s">
        <v>3</v>
      </c>
      <c r="G155" s="191">
        <v>2274111</v>
      </c>
      <c r="H155" s="68"/>
      <c r="I155" s="328" t="s">
        <v>6983</v>
      </c>
      <c r="J155" s="68"/>
      <c r="K155" s="68"/>
      <c r="L155" s="68"/>
      <c r="M155" s="68"/>
      <c r="N155" s="329">
        <v>0</v>
      </c>
      <c r="O155" s="329">
        <v>8.75</v>
      </c>
      <c r="P155" s="330">
        <v>0</v>
      </c>
      <c r="Q155" s="330">
        <v>60.03</v>
      </c>
      <c r="R155" s="331" t="s">
        <v>1479</v>
      </c>
      <c r="S155" s="350"/>
      <c r="T155" s="272"/>
    </row>
    <row r="156" spans="1:20" ht="51">
      <c r="A156" s="68" t="s">
        <v>541</v>
      </c>
      <c r="B156" s="68"/>
      <c r="C156" s="69" t="s">
        <v>590</v>
      </c>
      <c r="D156" s="108">
        <v>45750</v>
      </c>
      <c r="E156" s="108" t="s">
        <v>6892</v>
      </c>
      <c r="F156" s="191" t="s">
        <v>22</v>
      </c>
      <c r="G156" s="191">
        <v>26348</v>
      </c>
      <c r="H156" s="68"/>
      <c r="I156" s="328" t="s">
        <v>6984</v>
      </c>
      <c r="J156" s="68"/>
      <c r="K156" s="68"/>
      <c r="L156" s="68"/>
      <c r="M156" s="68"/>
      <c r="N156" s="329">
        <v>0</v>
      </c>
      <c r="O156" s="329">
        <v>0</v>
      </c>
      <c r="P156" s="330">
        <v>0.02</v>
      </c>
      <c r="Q156" s="330">
        <v>0</v>
      </c>
      <c r="R156" s="331" t="s">
        <v>1479</v>
      </c>
      <c r="S156" s="350"/>
      <c r="T156" s="272"/>
    </row>
    <row r="157" spans="1:20" ht="63.75">
      <c r="A157" s="68">
        <v>47</v>
      </c>
      <c r="B157" s="68"/>
      <c r="C157" s="69" t="s">
        <v>45</v>
      </c>
      <c r="D157" s="108">
        <v>45751</v>
      </c>
      <c r="E157" s="108" t="s">
        <v>6893</v>
      </c>
      <c r="F157" s="191" t="s">
        <v>6</v>
      </c>
      <c r="G157" s="191">
        <v>3088158</v>
      </c>
      <c r="H157" s="68"/>
      <c r="I157" s="328" t="s">
        <v>6985</v>
      </c>
      <c r="J157" s="68"/>
      <c r="K157" s="68"/>
      <c r="L157" s="68"/>
      <c r="M157" s="68"/>
      <c r="N157" s="329">
        <v>0</v>
      </c>
      <c r="O157" s="329">
        <v>12045870</v>
      </c>
      <c r="P157" s="330">
        <v>0</v>
      </c>
      <c r="Q157" s="330">
        <v>82634668.200000003</v>
      </c>
      <c r="R157" s="331" t="s">
        <v>1479</v>
      </c>
      <c r="S157" s="350"/>
      <c r="T157" s="272"/>
    </row>
    <row r="158" spans="1:20" ht="76.5">
      <c r="A158" s="68">
        <v>47</v>
      </c>
      <c r="B158" s="68"/>
      <c r="C158" s="69" t="s">
        <v>45</v>
      </c>
      <c r="D158" s="108">
        <v>45751</v>
      </c>
      <c r="E158" s="108" t="s">
        <v>6894</v>
      </c>
      <c r="F158" s="191" t="s">
        <v>10</v>
      </c>
      <c r="G158" s="191">
        <v>3088158</v>
      </c>
      <c r="H158" s="68"/>
      <c r="I158" s="328" t="s">
        <v>6986</v>
      </c>
      <c r="J158" s="68"/>
      <c r="K158" s="68"/>
      <c r="L158" s="68"/>
      <c r="M158" s="68"/>
      <c r="N158" s="329">
        <v>8.75</v>
      </c>
      <c r="O158" s="329">
        <v>0</v>
      </c>
      <c r="P158" s="330">
        <v>60.03</v>
      </c>
      <c r="Q158" s="330">
        <v>0</v>
      </c>
      <c r="R158" s="331" t="s">
        <v>1479</v>
      </c>
      <c r="S158" s="350"/>
      <c r="T158" s="272"/>
    </row>
    <row r="159" spans="1:20" ht="51">
      <c r="A159" s="68" t="s">
        <v>542</v>
      </c>
      <c r="B159" s="68"/>
      <c r="C159" s="69" t="s">
        <v>687</v>
      </c>
      <c r="D159" s="108">
        <v>45751</v>
      </c>
      <c r="E159" s="108" t="s">
        <v>6895</v>
      </c>
      <c r="F159" s="191" t="s">
        <v>19</v>
      </c>
      <c r="G159" s="191">
        <v>19823</v>
      </c>
      <c r="H159" s="68"/>
      <c r="I159" s="328" t="s">
        <v>6987</v>
      </c>
      <c r="J159" s="68"/>
      <c r="K159" s="68"/>
      <c r="L159" s="68"/>
      <c r="M159" s="68"/>
      <c r="N159" s="329">
        <v>310136.65999999997</v>
      </c>
      <c r="O159" s="329">
        <v>0</v>
      </c>
      <c r="P159" s="330">
        <v>2127537.4900000002</v>
      </c>
      <c r="Q159" s="330">
        <v>0</v>
      </c>
      <c r="R159" s="331" t="s">
        <v>1479</v>
      </c>
      <c r="S159" s="350"/>
      <c r="T159" s="272"/>
    </row>
    <row r="160" spans="1:20" ht="63.75">
      <c r="A160" s="68">
        <v>513</v>
      </c>
      <c r="B160" s="68"/>
      <c r="C160" s="69" t="s">
        <v>160</v>
      </c>
      <c r="D160" s="108">
        <v>45751</v>
      </c>
      <c r="E160" s="108" t="s">
        <v>6896</v>
      </c>
      <c r="F160" s="191" t="s">
        <v>6</v>
      </c>
      <c r="G160" s="191">
        <v>3088851</v>
      </c>
      <c r="H160" s="68"/>
      <c r="I160" s="328" t="s">
        <v>6988</v>
      </c>
      <c r="J160" s="68"/>
      <c r="K160" s="68"/>
      <c r="L160" s="68"/>
      <c r="M160" s="68"/>
      <c r="N160" s="329">
        <v>0</v>
      </c>
      <c r="O160" s="329">
        <v>1745</v>
      </c>
      <c r="P160" s="330">
        <v>0</v>
      </c>
      <c r="Q160" s="330">
        <v>11970.7</v>
      </c>
      <c r="R160" s="331" t="s">
        <v>1479</v>
      </c>
      <c r="S160" s="350"/>
      <c r="T160" s="272"/>
    </row>
    <row r="161" spans="1:20" ht="76.5">
      <c r="A161" s="68" t="s">
        <v>542</v>
      </c>
      <c r="B161" s="68"/>
      <c r="C161" s="69" t="s">
        <v>687</v>
      </c>
      <c r="D161" s="108">
        <v>45751</v>
      </c>
      <c r="E161" s="108" t="s">
        <v>6897</v>
      </c>
      <c r="F161" s="191" t="s">
        <v>19</v>
      </c>
      <c r="G161" s="191">
        <v>1123855</v>
      </c>
      <c r="H161" s="68"/>
      <c r="I161" s="328" t="s">
        <v>6989</v>
      </c>
      <c r="J161" s="68"/>
      <c r="K161" s="68"/>
      <c r="L161" s="68"/>
      <c r="M161" s="68"/>
      <c r="N161" s="329">
        <v>3079613.47</v>
      </c>
      <c r="O161" s="329">
        <v>0</v>
      </c>
      <c r="P161" s="330">
        <v>21126148.399999999</v>
      </c>
      <c r="Q161" s="330">
        <v>0</v>
      </c>
      <c r="R161" s="331" t="s">
        <v>1479</v>
      </c>
      <c r="S161" s="350"/>
      <c r="T161" s="272"/>
    </row>
    <row r="162" spans="1:20" ht="51">
      <c r="A162" s="68" t="s">
        <v>541</v>
      </c>
      <c r="B162" s="68"/>
      <c r="C162" s="69" t="s">
        <v>590</v>
      </c>
      <c r="D162" s="108">
        <v>45751</v>
      </c>
      <c r="E162" s="108" t="s">
        <v>6898</v>
      </c>
      <c r="F162" s="191" t="s">
        <v>22</v>
      </c>
      <c r="G162" s="191">
        <v>26353</v>
      </c>
      <c r="H162" s="68"/>
      <c r="I162" s="328" t="s">
        <v>6990</v>
      </c>
      <c r="J162" s="68"/>
      <c r="K162" s="68"/>
      <c r="L162" s="68"/>
      <c r="M162" s="68"/>
      <c r="N162" s="329">
        <v>0</v>
      </c>
      <c r="O162" s="329">
        <v>0</v>
      </c>
      <c r="P162" s="330">
        <v>0.02</v>
      </c>
      <c r="Q162" s="330">
        <v>0</v>
      </c>
      <c r="R162" s="331" t="s">
        <v>1479</v>
      </c>
      <c r="S162" s="350"/>
      <c r="T162" s="272"/>
    </row>
    <row r="163" spans="1:20" ht="89.25">
      <c r="A163" s="68" t="s">
        <v>542</v>
      </c>
      <c r="B163" s="68"/>
      <c r="C163" s="69" t="s">
        <v>687</v>
      </c>
      <c r="D163" s="108">
        <v>45754</v>
      </c>
      <c r="E163" s="108" t="s">
        <v>6899</v>
      </c>
      <c r="F163" s="191" t="s">
        <v>19</v>
      </c>
      <c r="G163" s="191">
        <v>1123961</v>
      </c>
      <c r="H163" s="68"/>
      <c r="I163" s="328" t="s">
        <v>6991</v>
      </c>
      <c r="J163" s="68"/>
      <c r="K163" s="68"/>
      <c r="L163" s="68"/>
      <c r="M163" s="68"/>
      <c r="N163" s="329">
        <v>2579742</v>
      </c>
      <c r="O163" s="329">
        <v>0</v>
      </c>
      <c r="P163" s="330">
        <v>17697030.120000001</v>
      </c>
      <c r="Q163" s="330">
        <v>0</v>
      </c>
      <c r="R163" s="331" t="s">
        <v>1479</v>
      </c>
      <c r="S163" s="350"/>
      <c r="T163" s="272"/>
    </row>
    <row r="164" spans="1:20" ht="76.5">
      <c r="A164" s="68" t="s">
        <v>542</v>
      </c>
      <c r="B164" s="68"/>
      <c r="C164" s="69" t="s">
        <v>687</v>
      </c>
      <c r="D164" s="108">
        <v>45754</v>
      </c>
      <c r="E164" s="108" t="s">
        <v>6900</v>
      </c>
      <c r="F164" s="191" t="s">
        <v>19</v>
      </c>
      <c r="G164" s="191">
        <v>1123958</v>
      </c>
      <c r="H164" s="68"/>
      <c r="I164" s="328" t="s">
        <v>6992</v>
      </c>
      <c r="J164" s="68"/>
      <c r="K164" s="68"/>
      <c r="L164" s="68"/>
      <c r="M164" s="68"/>
      <c r="N164" s="329">
        <v>2736616.66</v>
      </c>
      <c r="O164" s="329">
        <v>0</v>
      </c>
      <c r="P164" s="330">
        <v>18773190.289999999</v>
      </c>
      <c r="Q164" s="330">
        <v>0</v>
      </c>
      <c r="R164" s="331" t="s">
        <v>1479</v>
      </c>
      <c r="S164" s="350"/>
      <c r="T164" s="272"/>
    </row>
    <row r="165" spans="1:20" ht="63.75">
      <c r="A165" s="68">
        <v>20</v>
      </c>
      <c r="B165" s="68"/>
      <c r="C165" s="69" t="s">
        <v>41</v>
      </c>
      <c r="D165" s="108">
        <v>45756</v>
      </c>
      <c r="E165" s="108" t="s">
        <v>6901</v>
      </c>
      <c r="F165" s="191" t="s">
        <v>10</v>
      </c>
      <c r="G165" s="191">
        <v>1124148</v>
      </c>
      <c r="H165" s="68"/>
      <c r="I165" s="328" t="s">
        <v>6993</v>
      </c>
      <c r="J165" s="68"/>
      <c r="K165" s="68"/>
      <c r="L165" s="68"/>
      <c r="M165" s="68"/>
      <c r="N165" s="329">
        <v>8.75</v>
      </c>
      <c r="O165" s="329">
        <v>0</v>
      </c>
      <c r="P165" s="330">
        <v>60.03</v>
      </c>
      <c r="Q165" s="330">
        <v>0</v>
      </c>
      <c r="R165" s="331" t="s">
        <v>1479</v>
      </c>
      <c r="S165" s="350"/>
      <c r="T165" s="272"/>
    </row>
    <row r="166" spans="1:20" ht="76.5">
      <c r="A166" s="68">
        <v>20</v>
      </c>
      <c r="B166" s="68"/>
      <c r="C166" s="69" t="s">
        <v>41</v>
      </c>
      <c r="D166" s="108">
        <v>45756</v>
      </c>
      <c r="E166" s="108" t="s">
        <v>6902</v>
      </c>
      <c r="F166" s="191" t="s">
        <v>10</v>
      </c>
      <c r="G166" s="191">
        <v>1124150</v>
      </c>
      <c r="H166" s="68"/>
      <c r="I166" s="328" t="s">
        <v>6994</v>
      </c>
      <c r="J166" s="68"/>
      <c r="K166" s="68"/>
      <c r="L166" s="68"/>
      <c r="M166" s="68"/>
      <c r="N166" s="329">
        <v>8.75</v>
      </c>
      <c r="O166" s="329">
        <v>0</v>
      </c>
      <c r="P166" s="330">
        <v>60.03</v>
      </c>
      <c r="Q166" s="330">
        <v>0</v>
      </c>
      <c r="R166" s="331" t="s">
        <v>1479</v>
      </c>
      <c r="S166" s="350"/>
      <c r="T166" s="272"/>
    </row>
    <row r="167" spans="1:20" ht="51">
      <c r="A167" s="68" t="s">
        <v>541</v>
      </c>
      <c r="B167" s="68"/>
      <c r="C167" s="69" t="s">
        <v>590</v>
      </c>
      <c r="D167" s="108">
        <v>45756</v>
      </c>
      <c r="E167" s="108" t="s">
        <v>6903</v>
      </c>
      <c r="F167" s="191" t="s">
        <v>22</v>
      </c>
      <c r="G167" s="191">
        <v>26374</v>
      </c>
      <c r="H167" s="68"/>
      <c r="I167" s="328" t="s">
        <v>6995</v>
      </c>
      <c r="J167" s="68"/>
      <c r="K167" s="68"/>
      <c r="L167" s="68"/>
      <c r="M167" s="68"/>
      <c r="N167" s="329">
        <v>0</v>
      </c>
      <c r="O167" s="329">
        <v>0</v>
      </c>
      <c r="P167" s="330">
        <v>0</v>
      </c>
      <c r="Q167" s="330">
        <v>0.03</v>
      </c>
      <c r="R167" s="331" t="s">
        <v>1479</v>
      </c>
      <c r="S167" s="350"/>
      <c r="T167" s="272"/>
    </row>
    <row r="168" spans="1:20" ht="63.75">
      <c r="A168" s="68">
        <v>513</v>
      </c>
      <c r="B168" s="68"/>
      <c r="C168" s="69" t="s">
        <v>160</v>
      </c>
      <c r="D168" s="108">
        <v>45757</v>
      </c>
      <c r="E168" s="108" t="s">
        <v>6904</v>
      </c>
      <c r="F168" s="191" t="s">
        <v>6</v>
      </c>
      <c r="G168" s="191">
        <v>3095813</v>
      </c>
      <c r="H168" s="68"/>
      <c r="I168" s="328" t="s">
        <v>6996</v>
      </c>
      <c r="J168" s="68"/>
      <c r="K168" s="68"/>
      <c r="L168" s="68"/>
      <c r="M168" s="68"/>
      <c r="N168" s="329">
        <v>0</v>
      </c>
      <c r="O168" s="329">
        <v>62606.18</v>
      </c>
      <c r="P168" s="330">
        <v>0</v>
      </c>
      <c r="Q168" s="330">
        <v>429478.39</v>
      </c>
      <c r="R168" s="331" t="s">
        <v>1479</v>
      </c>
      <c r="S168" s="350"/>
      <c r="T168" s="272"/>
    </row>
    <row r="169" spans="1:20" ht="51">
      <c r="A169" s="68" t="s">
        <v>541</v>
      </c>
      <c r="B169" s="68"/>
      <c r="C169" s="69" t="s">
        <v>590</v>
      </c>
      <c r="D169" s="108">
        <v>45758</v>
      </c>
      <c r="E169" s="108" t="s">
        <v>6905</v>
      </c>
      <c r="F169" s="191" t="s">
        <v>22</v>
      </c>
      <c r="G169" s="191">
        <v>26385</v>
      </c>
      <c r="H169" s="68"/>
      <c r="I169" s="328" t="s">
        <v>6997</v>
      </c>
      <c r="J169" s="68"/>
      <c r="K169" s="68"/>
      <c r="L169" s="68"/>
      <c r="M169" s="68"/>
      <c r="N169" s="329">
        <v>0</v>
      </c>
      <c r="O169" s="329">
        <v>0</v>
      </c>
      <c r="P169" s="330">
        <v>0.01</v>
      </c>
      <c r="Q169" s="330">
        <v>0</v>
      </c>
      <c r="R169" s="331" t="s">
        <v>1479</v>
      </c>
      <c r="S169" s="350"/>
      <c r="T169" s="272"/>
    </row>
    <row r="170" spans="1:20" ht="51">
      <c r="A170" s="68" t="s">
        <v>541</v>
      </c>
      <c r="B170" s="68"/>
      <c r="C170" s="69" t="s">
        <v>590</v>
      </c>
      <c r="D170" s="108">
        <v>45759</v>
      </c>
      <c r="E170" s="108" t="s">
        <v>6906</v>
      </c>
      <c r="F170" s="191" t="s">
        <v>22</v>
      </c>
      <c r="G170" s="191">
        <v>26390</v>
      </c>
      <c r="H170" s="68"/>
      <c r="I170" s="328" t="s">
        <v>6998</v>
      </c>
      <c r="J170" s="68"/>
      <c r="K170" s="68"/>
      <c r="L170" s="68"/>
      <c r="M170" s="68"/>
      <c r="N170" s="329">
        <v>0</v>
      </c>
      <c r="O170" s="329">
        <v>0</v>
      </c>
      <c r="P170" s="330">
        <v>0</v>
      </c>
      <c r="Q170" s="330">
        <v>0.01</v>
      </c>
      <c r="R170" s="331" t="s">
        <v>1479</v>
      </c>
      <c r="S170" s="350"/>
      <c r="T170" s="272"/>
    </row>
    <row r="171" spans="1:20" ht="51">
      <c r="A171" s="68" t="s">
        <v>541</v>
      </c>
      <c r="B171" s="68"/>
      <c r="C171" s="69" t="s">
        <v>590</v>
      </c>
      <c r="D171" s="108">
        <v>45761</v>
      </c>
      <c r="E171" s="108" t="s">
        <v>6907</v>
      </c>
      <c r="F171" s="191" t="s">
        <v>22</v>
      </c>
      <c r="G171" s="191">
        <v>26400</v>
      </c>
      <c r="H171" s="68"/>
      <c r="I171" s="328" t="s">
        <v>6999</v>
      </c>
      <c r="J171" s="68"/>
      <c r="K171" s="68"/>
      <c r="L171" s="68"/>
      <c r="M171" s="68"/>
      <c r="N171" s="329">
        <v>0</v>
      </c>
      <c r="O171" s="329">
        <v>0</v>
      </c>
      <c r="P171" s="330">
        <v>0.01</v>
      </c>
      <c r="Q171" s="330">
        <v>0</v>
      </c>
      <c r="R171" s="331" t="s">
        <v>1479</v>
      </c>
      <c r="S171" s="350"/>
      <c r="T171" s="272"/>
    </row>
    <row r="172" spans="1:20" ht="76.5">
      <c r="A172" s="68">
        <v>376</v>
      </c>
      <c r="B172" s="68"/>
      <c r="C172" s="69" t="s">
        <v>607</v>
      </c>
      <c r="D172" s="108">
        <v>45762</v>
      </c>
      <c r="E172" s="108" t="s">
        <v>6908</v>
      </c>
      <c r="F172" s="191" t="s">
        <v>6</v>
      </c>
      <c r="G172" s="191">
        <v>23117</v>
      </c>
      <c r="H172" s="68"/>
      <c r="I172" s="328" t="s">
        <v>7000</v>
      </c>
      <c r="J172" s="68"/>
      <c r="K172" s="68"/>
      <c r="L172" s="68"/>
      <c r="M172" s="68"/>
      <c r="N172" s="329">
        <v>0</v>
      </c>
      <c r="O172" s="329">
        <v>61722.14</v>
      </c>
      <c r="P172" s="330">
        <v>0</v>
      </c>
      <c r="Q172" s="330">
        <v>423413.88</v>
      </c>
      <c r="R172" s="331" t="s">
        <v>1479</v>
      </c>
      <c r="S172" s="350"/>
      <c r="T172" s="272"/>
    </row>
    <row r="173" spans="1:20" ht="76.5">
      <c r="A173" s="68">
        <v>376</v>
      </c>
      <c r="B173" s="68"/>
      <c r="C173" s="69" t="s">
        <v>607</v>
      </c>
      <c r="D173" s="108">
        <v>45762</v>
      </c>
      <c r="E173" s="108" t="s">
        <v>6909</v>
      </c>
      <c r="F173" s="191" t="s">
        <v>6</v>
      </c>
      <c r="G173" s="191">
        <v>23115</v>
      </c>
      <c r="H173" s="68"/>
      <c r="I173" s="328" t="s">
        <v>7001</v>
      </c>
      <c r="J173" s="68"/>
      <c r="K173" s="68"/>
      <c r="L173" s="68"/>
      <c r="M173" s="68"/>
      <c r="N173" s="329">
        <v>0</v>
      </c>
      <c r="O173" s="329">
        <v>33603.980000000003</v>
      </c>
      <c r="P173" s="330">
        <v>0</v>
      </c>
      <c r="Q173" s="330">
        <v>230523.3</v>
      </c>
      <c r="R173" s="331" t="s">
        <v>1479</v>
      </c>
      <c r="S173" s="350"/>
      <c r="T173" s="272"/>
    </row>
    <row r="174" spans="1:20" ht="76.5">
      <c r="A174" s="68">
        <v>376</v>
      </c>
      <c r="B174" s="68"/>
      <c r="C174" s="69" t="s">
        <v>607</v>
      </c>
      <c r="D174" s="108">
        <v>45762</v>
      </c>
      <c r="E174" s="108" t="s">
        <v>6910</v>
      </c>
      <c r="F174" s="191" t="s">
        <v>6</v>
      </c>
      <c r="G174" s="191">
        <v>23114</v>
      </c>
      <c r="H174" s="68"/>
      <c r="I174" s="328" t="s">
        <v>7002</v>
      </c>
      <c r="J174" s="68"/>
      <c r="K174" s="68"/>
      <c r="L174" s="68"/>
      <c r="M174" s="68"/>
      <c r="N174" s="329">
        <v>0</v>
      </c>
      <c r="O174" s="329">
        <v>55602.64</v>
      </c>
      <c r="P174" s="330">
        <v>0</v>
      </c>
      <c r="Q174" s="330">
        <v>381434.11</v>
      </c>
      <c r="R174" s="331" t="s">
        <v>1479</v>
      </c>
      <c r="S174" s="350"/>
      <c r="T174" s="272"/>
    </row>
    <row r="175" spans="1:20" ht="76.5">
      <c r="A175" s="68">
        <v>376</v>
      </c>
      <c r="B175" s="68"/>
      <c r="C175" s="69" t="s">
        <v>607</v>
      </c>
      <c r="D175" s="108">
        <v>45762</v>
      </c>
      <c r="E175" s="108" t="s">
        <v>6911</v>
      </c>
      <c r="F175" s="191" t="s">
        <v>6</v>
      </c>
      <c r="G175" s="191">
        <v>23116</v>
      </c>
      <c r="H175" s="68"/>
      <c r="I175" s="328" t="s">
        <v>7003</v>
      </c>
      <c r="J175" s="68"/>
      <c r="K175" s="68"/>
      <c r="L175" s="68"/>
      <c r="M175" s="68"/>
      <c r="N175" s="329">
        <v>0</v>
      </c>
      <c r="O175" s="329">
        <v>32562.57</v>
      </c>
      <c r="P175" s="330">
        <v>0</v>
      </c>
      <c r="Q175" s="330">
        <v>223379.23</v>
      </c>
      <c r="R175" s="331" t="s">
        <v>1479</v>
      </c>
      <c r="S175" s="350"/>
      <c r="T175" s="272"/>
    </row>
    <row r="176" spans="1:20" ht="76.5">
      <c r="A176" s="68">
        <v>291</v>
      </c>
      <c r="B176" s="68"/>
      <c r="C176" s="69" t="s">
        <v>119</v>
      </c>
      <c r="D176" s="108">
        <v>45762</v>
      </c>
      <c r="E176" s="108" t="s">
        <v>6912</v>
      </c>
      <c r="F176" s="191" t="s">
        <v>6</v>
      </c>
      <c r="G176" s="191">
        <v>3101517</v>
      </c>
      <c r="H176" s="68"/>
      <c r="I176" s="328" t="s">
        <v>7004</v>
      </c>
      <c r="J176" s="68"/>
      <c r="K176" s="68"/>
      <c r="L176" s="68"/>
      <c r="M176" s="68"/>
      <c r="N176" s="329">
        <v>0</v>
      </c>
      <c r="O176" s="329">
        <v>5000000</v>
      </c>
      <c r="P176" s="330">
        <v>0</v>
      </c>
      <c r="Q176" s="330">
        <v>34300000</v>
      </c>
      <c r="R176" s="331" t="s">
        <v>1479</v>
      </c>
      <c r="S176" s="350"/>
      <c r="T176" s="272"/>
    </row>
    <row r="177" spans="1:20" ht="76.5">
      <c r="A177" s="68" t="s">
        <v>542</v>
      </c>
      <c r="B177" s="68"/>
      <c r="C177" s="69" t="s">
        <v>687</v>
      </c>
      <c r="D177" s="108">
        <v>45762</v>
      </c>
      <c r="E177" s="108" t="s">
        <v>6913</v>
      </c>
      <c r="F177" s="191" t="s">
        <v>19</v>
      </c>
      <c r="G177" s="191">
        <v>20020</v>
      </c>
      <c r="H177" s="68"/>
      <c r="I177" s="328" t="s">
        <v>7005</v>
      </c>
      <c r="J177" s="68"/>
      <c r="K177" s="68"/>
      <c r="L177" s="68"/>
      <c r="M177" s="68"/>
      <c r="N177" s="329">
        <v>426197.04</v>
      </c>
      <c r="O177" s="329">
        <v>0</v>
      </c>
      <c r="P177" s="330">
        <v>2923711.69</v>
      </c>
      <c r="Q177" s="330">
        <v>0</v>
      </c>
      <c r="R177" s="331" t="s">
        <v>1479</v>
      </c>
      <c r="S177" s="350"/>
      <c r="T177" s="272"/>
    </row>
    <row r="178" spans="1:20" ht="63.75">
      <c r="A178" s="68" t="s">
        <v>542</v>
      </c>
      <c r="B178" s="68"/>
      <c r="C178" s="69" t="s">
        <v>687</v>
      </c>
      <c r="D178" s="108">
        <v>45762</v>
      </c>
      <c r="E178" s="108" t="s">
        <v>6914</v>
      </c>
      <c r="F178" s="191" t="s">
        <v>19</v>
      </c>
      <c r="G178" s="191">
        <v>20033</v>
      </c>
      <c r="H178" s="68"/>
      <c r="I178" s="328" t="s">
        <v>7006</v>
      </c>
      <c r="J178" s="68"/>
      <c r="K178" s="68"/>
      <c r="L178" s="68"/>
      <c r="M178" s="68"/>
      <c r="N178" s="329">
        <v>933641.86</v>
      </c>
      <c r="O178" s="329">
        <v>0</v>
      </c>
      <c r="P178" s="330">
        <v>6404783.1600000001</v>
      </c>
      <c r="Q178" s="330">
        <v>0</v>
      </c>
      <c r="R178" s="331" t="s">
        <v>1479</v>
      </c>
      <c r="S178" s="350"/>
      <c r="T178" s="272"/>
    </row>
    <row r="179" spans="1:20" ht="63.75">
      <c r="A179" s="68" t="s">
        <v>542</v>
      </c>
      <c r="B179" s="68"/>
      <c r="C179" s="69" t="s">
        <v>687</v>
      </c>
      <c r="D179" s="108">
        <v>45762</v>
      </c>
      <c r="E179" s="108" t="s">
        <v>6915</v>
      </c>
      <c r="F179" s="191" t="s">
        <v>19</v>
      </c>
      <c r="G179" s="191">
        <v>20019</v>
      </c>
      <c r="H179" s="68"/>
      <c r="I179" s="328" t="s">
        <v>7007</v>
      </c>
      <c r="J179" s="68"/>
      <c r="K179" s="68"/>
      <c r="L179" s="68"/>
      <c r="M179" s="68"/>
      <c r="N179" s="329">
        <v>2382.16</v>
      </c>
      <c r="O179" s="329">
        <v>0</v>
      </c>
      <c r="P179" s="330">
        <v>16341.62</v>
      </c>
      <c r="Q179" s="330">
        <v>0</v>
      </c>
      <c r="R179" s="331" t="s">
        <v>1479</v>
      </c>
      <c r="S179" s="350"/>
      <c r="T179" s="272"/>
    </row>
    <row r="180" spans="1:20" ht="63.75">
      <c r="A180" s="68" t="s">
        <v>542</v>
      </c>
      <c r="B180" s="68"/>
      <c r="C180" s="69" t="s">
        <v>687</v>
      </c>
      <c r="D180" s="108">
        <v>45762</v>
      </c>
      <c r="E180" s="108" t="s">
        <v>6916</v>
      </c>
      <c r="F180" s="191" t="s">
        <v>19</v>
      </c>
      <c r="G180" s="191">
        <v>20016</v>
      </c>
      <c r="H180" s="68"/>
      <c r="I180" s="328" t="s">
        <v>7008</v>
      </c>
      <c r="J180" s="68"/>
      <c r="K180" s="68"/>
      <c r="L180" s="68"/>
      <c r="M180" s="68"/>
      <c r="N180" s="329">
        <v>2616.7600000000002</v>
      </c>
      <c r="O180" s="329">
        <v>0</v>
      </c>
      <c r="P180" s="330">
        <v>17950.97</v>
      </c>
      <c r="Q180" s="330">
        <v>0</v>
      </c>
      <c r="R180" s="331" t="s">
        <v>1479</v>
      </c>
      <c r="S180" s="350"/>
      <c r="T180" s="272"/>
    </row>
    <row r="181" spans="1:20" ht="63.75">
      <c r="A181" s="68" t="s">
        <v>542</v>
      </c>
      <c r="B181" s="68"/>
      <c r="C181" s="69" t="s">
        <v>687</v>
      </c>
      <c r="D181" s="108">
        <v>45762</v>
      </c>
      <c r="E181" s="108" t="s">
        <v>6917</v>
      </c>
      <c r="F181" s="191" t="s">
        <v>19</v>
      </c>
      <c r="G181" s="191">
        <v>20017</v>
      </c>
      <c r="H181" s="68"/>
      <c r="I181" s="328" t="s">
        <v>7009</v>
      </c>
      <c r="J181" s="68"/>
      <c r="K181" s="68"/>
      <c r="L181" s="68"/>
      <c r="M181" s="68"/>
      <c r="N181" s="329">
        <v>318.83999999999997</v>
      </c>
      <c r="O181" s="329">
        <v>0</v>
      </c>
      <c r="P181" s="330">
        <v>2187.2399999999998</v>
      </c>
      <c r="Q181" s="330">
        <v>0</v>
      </c>
      <c r="R181" s="331" t="s">
        <v>1479</v>
      </c>
      <c r="S181" s="350"/>
      <c r="T181" s="272"/>
    </row>
    <row r="182" spans="1:20" ht="76.5">
      <c r="A182" s="68" t="s">
        <v>542</v>
      </c>
      <c r="B182" s="68"/>
      <c r="C182" s="69" t="s">
        <v>687</v>
      </c>
      <c r="D182" s="108">
        <v>45762</v>
      </c>
      <c r="E182" s="108" t="s">
        <v>6918</v>
      </c>
      <c r="F182" s="191" t="s">
        <v>19</v>
      </c>
      <c r="G182" s="191">
        <v>20015</v>
      </c>
      <c r="H182" s="68"/>
      <c r="I182" s="328" t="s">
        <v>7010</v>
      </c>
      <c r="J182" s="68"/>
      <c r="K182" s="68"/>
      <c r="L182" s="68"/>
      <c r="M182" s="68"/>
      <c r="N182" s="329">
        <v>330754.87</v>
      </c>
      <c r="O182" s="329">
        <v>0</v>
      </c>
      <c r="P182" s="330">
        <v>2268978.41</v>
      </c>
      <c r="Q182" s="330">
        <v>0</v>
      </c>
      <c r="R182" s="331" t="s">
        <v>1479</v>
      </c>
      <c r="S182" s="350"/>
      <c r="T182" s="272"/>
    </row>
    <row r="183" spans="1:20" ht="76.5">
      <c r="A183" s="68" t="s">
        <v>542</v>
      </c>
      <c r="B183" s="68"/>
      <c r="C183" s="69" t="s">
        <v>687</v>
      </c>
      <c r="D183" s="108">
        <v>45762</v>
      </c>
      <c r="E183" s="108" t="s">
        <v>6919</v>
      </c>
      <c r="F183" s="191" t="s">
        <v>19</v>
      </c>
      <c r="G183" s="191">
        <v>20018</v>
      </c>
      <c r="H183" s="68"/>
      <c r="I183" s="328" t="s">
        <v>7011</v>
      </c>
      <c r="J183" s="68"/>
      <c r="K183" s="68"/>
      <c r="L183" s="68"/>
      <c r="M183" s="68"/>
      <c r="N183" s="329">
        <v>62912.93</v>
      </c>
      <c r="O183" s="329">
        <v>0</v>
      </c>
      <c r="P183" s="330">
        <v>431582.7</v>
      </c>
      <c r="Q183" s="330">
        <v>0</v>
      </c>
      <c r="R183" s="331" t="s">
        <v>1479</v>
      </c>
      <c r="S183" s="350"/>
      <c r="T183" s="272"/>
    </row>
    <row r="184" spans="1:20" ht="63.75">
      <c r="A184" s="68" t="s">
        <v>542</v>
      </c>
      <c r="B184" s="68"/>
      <c r="C184" s="69" t="s">
        <v>687</v>
      </c>
      <c r="D184" s="108">
        <v>45762</v>
      </c>
      <c r="E184" s="108" t="s">
        <v>6920</v>
      </c>
      <c r="F184" s="191" t="s">
        <v>19</v>
      </c>
      <c r="G184" s="191">
        <v>20036</v>
      </c>
      <c r="H184" s="68"/>
      <c r="I184" s="328" t="s">
        <v>7012</v>
      </c>
      <c r="J184" s="68"/>
      <c r="K184" s="68"/>
      <c r="L184" s="68"/>
      <c r="M184" s="68"/>
      <c r="N184" s="329">
        <v>2130577.5699999998</v>
      </c>
      <c r="O184" s="329">
        <v>0</v>
      </c>
      <c r="P184" s="330">
        <v>14615762.130000001</v>
      </c>
      <c r="Q184" s="330">
        <v>0</v>
      </c>
      <c r="R184" s="331" t="s">
        <v>1479</v>
      </c>
      <c r="S184" s="350"/>
      <c r="T184" s="272"/>
    </row>
    <row r="185" spans="1:20" ht="76.5">
      <c r="A185" s="68" t="s">
        <v>542</v>
      </c>
      <c r="B185" s="68"/>
      <c r="C185" s="69" t="s">
        <v>687</v>
      </c>
      <c r="D185" s="108">
        <v>45762</v>
      </c>
      <c r="E185" s="108" t="s">
        <v>6921</v>
      </c>
      <c r="F185" s="191" t="s">
        <v>19</v>
      </c>
      <c r="G185" s="191">
        <v>20013</v>
      </c>
      <c r="H185" s="68"/>
      <c r="I185" s="328" t="s">
        <v>7013</v>
      </c>
      <c r="J185" s="68"/>
      <c r="K185" s="68"/>
      <c r="L185" s="68"/>
      <c r="M185" s="68"/>
      <c r="N185" s="329">
        <v>2068195.59</v>
      </c>
      <c r="O185" s="329">
        <v>0</v>
      </c>
      <c r="P185" s="330">
        <v>14187821.75</v>
      </c>
      <c r="Q185" s="330">
        <v>0</v>
      </c>
      <c r="R185" s="331" t="s">
        <v>1479</v>
      </c>
      <c r="S185" s="350"/>
      <c r="T185" s="272"/>
    </row>
    <row r="186" spans="1:20" ht="63.75">
      <c r="A186" s="68" t="s">
        <v>542</v>
      </c>
      <c r="B186" s="68"/>
      <c r="C186" s="69" t="s">
        <v>687</v>
      </c>
      <c r="D186" s="108">
        <v>45762</v>
      </c>
      <c r="E186" s="108" t="s">
        <v>6922</v>
      </c>
      <c r="F186" s="191" t="s">
        <v>19</v>
      </c>
      <c r="G186" s="191">
        <v>20014</v>
      </c>
      <c r="H186" s="68"/>
      <c r="I186" s="328" t="s">
        <v>7014</v>
      </c>
      <c r="J186" s="68"/>
      <c r="K186" s="68"/>
      <c r="L186" s="68"/>
      <c r="M186" s="68"/>
      <c r="N186" s="329">
        <v>11206.04</v>
      </c>
      <c r="O186" s="329">
        <v>0</v>
      </c>
      <c r="P186" s="330">
        <v>76873.429999999993</v>
      </c>
      <c r="Q186" s="330">
        <v>0</v>
      </c>
      <c r="R186" s="331" t="s">
        <v>1479</v>
      </c>
      <c r="S186" s="350"/>
      <c r="T186" s="272"/>
    </row>
    <row r="187" spans="1:20" ht="76.5">
      <c r="A187" s="68" t="s">
        <v>542</v>
      </c>
      <c r="B187" s="68"/>
      <c r="C187" s="69" t="s">
        <v>687</v>
      </c>
      <c r="D187" s="108">
        <v>45762</v>
      </c>
      <c r="E187" s="108" t="s">
        <v>6923</v>
      </c>
      <c r="F187" s="191" t="s">
        <v>19</v>
      </c>
      <c r="G187" s="191">
        <v>20035</v>
      </c>
      <c r="H187" s="68"/>
      <c r="I187" s="328" t="s">
        <v>7015</v>
      </c>
      <c r="J187" s="68"/>
      <c r="K187" s="68"/>
      <c r="L187" s="68"/>
      <c r="M187" s="68"/>
      <c r="N187" s="329">
        <v>1902094.14</v>
      </c>
      <c r="O187" s="329">
        <v>0</v>
      </c>
      <c r="P187" s="330">
        <v>13048365.800000001</v>
      </c>
      <c r="Q187" s="330">
        <v>0</v>
      </c>
      <c r="R187" s="331" t="s">
        <v>1479</v>
      </c>
      <c r="S187" s="350"/>
      <c r="T187" s="272"/>
    </row>
    <row r="188" spans="1:20" ht="63.75">
      <c r="A188" s="68" t="s">
        <v>542</v>
      </c>
      <c r="B188" s="68"/>
      <c r="C188" s="69" t="s">
        <v>687</v>
      </c>
      <c r="D188" s="108">
        <v>45762</v>
      </c>
      <c r="E188" s="108" t="s">
        <v>6924</v>
      </c>
      <c r="F188" s="191" t="s">
        <v>19</v>
      </c>
      <c r="G188" s="191">
        <v>20032</v>
      </c>
      <c r="H188" s="68"/>
      <c r="I188" s="328" t="s">
        <v>7016</v>
      </c>
      <c r="J188" s="68"/>
      <c r="K188" s="68"/>
      <c r="L188" s="68"/>
      <c r="M188" s="68"/>
      <c r="N188" s="329">
        <v>9637.2000000000007</v>
      </c>
      <c r="O188" s="329">
        <v>0</v>
      </c>
      <c r="P188" s="330">
        <v>66111.19</v>
      </c>
      <c r="Q188" s="330">
        <v>0</v>
      </c>
      <c r="R188" s="331" t="s">
        <v>1479</v>
      </c>
      <c r="S188" s="350"/>
      <c r="T188" s="272"/>
    </row>
    <row r="189" spans="1:20" ht="63.75">
      <c r="A189" s="68" t="s">
        <v>542</v>
      </c>
      <c r="B189" s="68"/>
      <c r="C189" s="69" t="s">
        <v>687</v>
      </c>
      <c r="D189" s="108">
        <v>45762</v>
      </c>
      <c r="E189" s="108" t="s">
        <v>6925</v>
      </c>
      <c r="F189" s="191" t="s">
        <v>19</v>
      </c>
      <c r="G189" s="191">
        <v>20034</v>
      </c>
      <c r="H189" s="68"/>
      <c r="I189" s="328" t="s">
        <v>7017</v>
      </c>
      <c r="J189" s="68"/>
      <c r="K189" s="68"/>
      <c r="L189" s="68"/>
      <c r="M189" s="68"/>
      <c r="N189" s="329">
        <v>12932.1</v>
      </c>
      <c r="O189" s="329">
        <v>0</v>
      </c>
      <c r="P189" s="330">
        <v>88714.21</v>
      </c>
      <c r="Q189" s="330">
        <v>0</v>
      </c>
      <c r="R189" s="331" t="s">
        <v>1479</v>
      </c>
      <c r="S189" s="350"/>
      <c r="T189" s="272"/>
    </row>
    <row r="190" spans="1:20" ht="51">
      <c r="A190" s="68" t="s">
        <v>542</v>
      </c>
      <c r="B190" s="68"/>
      <c r="C190" s="69" t="s">
        <v>687</v>
      </c>
      <c r="D190" s="108">
        <v>45762</v>
      </c>
      <c r="E190" s="108" t="s">
        <v>6926</v>
      </c>
      <c r="F190" s="191" t="s">
        <v>19</v>
      </c>
      <c r="G190" s="191">
        <v>19864</v>
      </c>
      <c r="H190" s="68"/>
      <c r="I190" s="328" t="s">
        <v>7018</v>
      </c>
      <c r="J190" s="68"/>
      <c r="K190" s="68"/>
      <c r="L190" s="68"/>
      <c r="M190" s="68"/>
      <c r="N190" s="329">
        <v>83146.39</v>
      </c>
      <c r="O190" s="329">
        <v>0</v>
      </c>
      <c r="P190" s="330">
        <v>570384.24</v>
      </c>
      <c r="Q190" s="330">
        <v>0</v>
      </c>
      <c r="R190" s="331" t="s">
        <v>1479</v>
      </c>
      <c r="S190" s="350"/>
      <c r="T190" s="272"/>
    </row>
    <row r="191" spans="1:20" ht="63.75">
      <c r="A191" s="68" t="s">
        <v>542</v>
      </c>
      <c r="B191" s="68"/>
      <c r="C191" s="69" t="s">
        <v>687</v>
      </c>
      <c r="D191" s="108">
        <v>45762</v>
      </c>
      <c r="E191" s="108" t="s">
        <v>6927</v>
      </c>
      <c r="F191" s="191" t="s">
        <v>19</v>
      </c>
      <c r="G191" s="191">
        <v>20030</v>
      </c>
      <c r="H191" s="68"/>
      <c r="I191" s="328" t="s">
        <v>7019</v>
      </c>
      <c r="J191" s="68"/>
      <c r="K191" s="68"/>
      <c r="L191" s="68"/>
      <c r="M191" s="68"/>
      <c r="N191" s="329">
        <v>2063656.5</v>
      </c>
      <c r="O191" s="329">
        <v>0</v>
      </c>
      <c r="P191" s="330">
        <v>14156683.59</v>
      </c>
      <c r="Q191" s="330">
        <v>0</v>
      </c>
      <c r="R191" s="331" t="s">
        <v>1479</v>
      </c>
      <c r="S191" s="350"/>
      <c r="T191" s="272"/>
    </row>
    <row r="192" spans="1:20" ht="63.75">
      <c r="A192" s="68" t="s">
        <v>542</v>
      </c>
      <c r="B192" s="68"/>
      <c r="C192" s="69" t="s">
        <v>687</v>
      </c>
      <c r="D192" s="108">
        <v>45762</v>
      </c>
      <c r="E192" s="108" t="s">
        <v>6928</v>
      </c>
      <c r="F192" s="191" t="s">
        <v>19</v>
      </c>
      <c r="G192" s="191">
        <v>20031</v>
      </c>
      <c r="H192" s="68"/>
      <c r="I192" s="328" t="s">
        <v>7020</v>
      </c>
      <c r="J192" s="68"/>
      <c r="K192" s="68"/>
      <c r="L192" s="68"/>
      <c r="M192" s="68"/>
      <c r="N192" s="329">
        <v>26147.43</v>
      </c>
      <c r="O192" s="329">
        <v>0</v>
      </c>
      <c r="P192" s="330">
        <v>179371.37</v>
      </c>
      <c r="Q192" s="330">
        <v>0</v>
      </c>
      <c r="R192" s="331" t="s">
        <v>1479</v>
      </c>
      <c r="S192" s="350"/>
      <c r="T192" s="272"/>
    </row>
    <row r="193" spans="1:20" ht="76.5">
      <c r="A193" s="68" t="s">
        <v>542</v>
      </c>
      <c r="B193" s="68"/>
      <c r="C193" s="69" t="s">
        <v>687</v>
      </c>
      <c r="D193" s="108">
        <v>45762</v>
      </c>
      <c r="E193" s="108" t="s">
        <v>6929</v>
      </c>
      <c r="F193" s="191" t="s">
        <v>19</v>
      </c>
      <c r="G193" s="191">
        <v>20057</v>
      </c>
      <c r="H193" s="68"/>
      <c r="I193" s="328" t="s">
        <v>7021</v>
      </c>
      <c r="J193" s="68"/>
      <c r="K193" s="68"/>
      <c r="L193" s="68"/>
      <c r="M193" s="68"/>
      <c r="N193" s="329">
        <v>876313.87</v>
      </c>
      <c r="O193" s="329">
        <v>0</v>
      </c>
      <c r="P193" s="330">
        <v>6011513.1500000004</v>
      </c>
      <c r="Q193" s="330">
        <v>0</v>
      </c>
      <c r="R193" s="331" t="s">
        <v>1479</v>
      </c>
      <c r="S193" s="350"/>
      <c r="T193" s="272"/>
    </row>
    <row r="194" spans="1:20" ht="76.5">
      <c r="A194" s="68" t="s">
        <v>542</v>
      </c>
      <c r="B194" s="68"/>
      <c r="C194" s="69" t="s">
        <v>687</v>
      </c>
      <c r="D194" s="108">
        <v>45762</v>
      </c>
      <c r="E194" s="108" t="s">
        <v>6930</v>
      </c>
      <c r="F194" s="191" t="s">
        <v>19</v>
      </c>
      <c r="G194" s="191">
        <v>20029</v>
      </c>
      <c r="H194" s="68"/>
      <c r="I194" s="328" t="s">
        <v>7022</v>
      </c>
      <c r="J194" s="68"/>
      <c r="K194" s="68"/>
      <c r="L194" s="68"/>
      <c r="M194" s="68"/>
      <c r="N194" s="329">
        <v>523052.61</v>
      </c>
      <c r="O194" s="329">
        <v>0</v>
      </c>
      <c r="P194" s="330">
        <v>3588140.9</v>
      </c>
      <c r="Q194" s="330">
        <v>0</v>
      </c>
      <c r="R194" s="331" t="s">
        <v>1479</v>
      </c>
      <c r="S194" s="350"/>
      <c r="T194" s="272"/>
    </row>
    <row r="195" spans="1:20" ht="76.5">
      <c r="A195" s="68" t="s">
        <v>542</v>
      </c>
      <c r="B195" s="68"/>
      <c r="C195" s="69" t="s">
        <v>687</v>
      </c>
      <c r="D195" s="108">
        <v>45762</v>
      </c>
      <c r="E195" s="108" t="s">
        <v>6931</v>
      </c>
      <c r="F195" s="191" t="s">
        <v>19</v>
      </c>
      <c r="G195" s="191">
        <v>19967</v>
      </c>
      <c r="H195" s="68"/>
      <c r="I195" s="328" t="s">
        <v>7023</v>
      </c>
      <c r="J195" s="68"/>
      <c r="K195" s="68"/>
      <c r="L195" s="68"/>
      <c r="M195" s="68"/>
      <c r="N195" s="329">
        <v>201845.61</v>
      </c>
      <c r="O195" s="329">
        <v>0</v>
      </c>
      <c r="P195" s="330">
        <v>1384660.88</v>
      </c>
      <c r="Q195" s="330">
        <v>0</v>
      </c>
      <c r="R195" s="331" t="s">
        <v>1479</v>
      </c>
      <c r="S195" s="350"/>
      <c r="T195" s="272"/>
    </row>
    <row r="196" spans="1:20" ht="63.75">
      <c r="A196" s="68" t="s">
        <v>542</v>
      </c>
      <c r="B196" s="68"/>
      <c r="C196" s="69" t="s">
        <v>687</v>
      </c>
      <c r="D196" s="108">
        <v>45762</v>
      </c>
      <c r="E196" s="108" t="s">
        <v>6932</v>
      </c>
      <c r="F196" s="191" t="s">
        <v>19</v>
      </c>
      <c r="G196" s="191">
        <v>19968</v>
      </c>
      <c r="H196" s="68"/>
      <c r="I196" s="328" t="s">
        <v>7024</v>
      </c>
      <c r="J196" s="68"/>
      <c r="K196" s="68"/>
      <c r="L196" s="68"/>
      <c r="M196" s="68"/>
      <c r="N196" s="329">
        <v>1151.58</v>
      </c>
      <c r="O196" s="329">
        <v>0</v>
      </c>
      <c r="P196" s="330">
        <v>7899.84</v>
      </c>
      <c r="Q196" s="330">
        <v>0</v>
      </c>
      <c r="R196" s="331" t="s">
        <v>1479</v>
      </c>
      <c r="S196" s="350"/>
      <c r="T196" s="272"/>
    </row>
    <row r="197" spans="1:20" ht="63.75">
      <c r="A197" s="68" t="s">
        <v>542</v>
      </c>
      <c r="B197" s="68"/>
      <c r="C197" s="69" t="s">
        <v>687</v>
      </c>
      <c r="D197" s="108">
        <v>45762</v>
      </c>
      <c r="E197" s="108" t="s">
        <v>6933</v>
      </c>
      <c r="F197" s="191" t="s">
        <v>19</v>
      </c>
      <c r="G197" s="191">
        <v>19971</v>
      </c>
      <c r="H197" s="68"/>
      <c r="I197" s="328" t="s">
        <v>7025</v>
      </c>
      <c r="J197" s="68"/>
      <c r="K197" s="68"/>
      <c r="L197" s="68"/>
      <c r="M197" s="68"/>
      <c r="N197" s="329">
        <v>11308.33</v>
      </c>
      <c r="O197" s="329">
        <v>0</v>
      </c>
      <c r="P197" s="330">
        <v>77575.14</v>
      </c>
      <c r="Q197" s="330">
        <v>0</v>
      </c>
      <c r="R197" s="331" t="s">
        <v>1479</v>
      </c>
      <c r="S197" s="350"/>
      <c r="T197" s="272"/>
    </row>
    <row r="198" spans="1:20" ht="76.5">
      <c r="A198" s="68" t="s">
        <v>542</v>
      </c>
      <c r="B198" s="68"/>
      <c r="C198" s="69" t="s">
        <v>687</v>
      </c>
      <c r="D198" s="108">
        <v>45762</v>
      </c>
      <c r="E198" s="108" t="s">
        <v>6934</v>
      </c>
      <c r="F198" s="191" t="s">
        <v>19</v>
      </c>
      <c r="G198" s="191">
        <v>19969</v>
      </c>
      <c r="H198" s="68"/>
      <c r="I198" s="328" t="s">
        <v>7026</v>
      </c>
      <c r="J198" s="68"/>
      <c r="K198" s="68"/>
      <c r="L198" s="68"/>
      <c r="M198" s="68"/>
      <c r="N198" s="329">
        <v>1957514.23</v>
      </c>
      <c r="O198" s="329">
        <v>0</v>
      </c>
      <c r="P198" s="330">
        <v>13428547.619999999</v>
      </c>
      <c r="Q198" s="330">
        <v>0</v>
      </c>
      <c r="R198" s="331" t="s">
        <v>1479</v>
      </c>
      <c r="S198" s="350"/>
      <c r="T198" s="272"/>
    </row>
    <row r="199" spans="1:20" ht="76.5">
      <c r="A199" s="68">
        <v>376</v>
      </c>
      <c r="B199" s="68"/>
      <c r="C199" s="69" t="s">
        <v>607</v>
      </c>
      <c r="D199" s="108">
        <v>45763</v>
      </c>
      <c r="E199" s="108" t="s">
        <v>6935</v>
      </c>
      <c r="F199" s="191" t="s">
        <v>6</v>
      </c>
      <c r="G199" s="191">
        <v>23133</v>
      </c>
      <c r="H199" s="68"/>
      <c r="I199" s="328" t="s">
        <v>7027</v>
      </c>
      <c r="J199" s="68"/>
      <c r="K199" s="68"/>
      <c r="L199" s="68"/>
      <c r="M199" s="68"/>
      <c r="N199" s="329">
        <v>0</v>
      </c>
      <c r="O199" s="329">
        <v>51308.01</v>
      </c>
      <c r="P199" s="330">
        <v>0</v>
      </c>
      <c r="Q199" s="330">
        <v>351972.95</v>
      </c>
      <c r="R199" s="331" t="s">
        <v>1479</v>
      </c>
      <c r="S199" s="350"/>
      <c r="T199" s="272"/>
    </row>
    <row r="200" spans="1:20" ht="76.5">
      <c r="A200" s="68">
        <v>376</v>
      </c>
      <c r="B200" s="68"/>
      <c r="C200" s="69" t="s">
        <v>607</v>
      </c>
      <c r="D200" s="108">
        <v>45763</v>
      </c>
      <c r="E200" s="108" t="s">
        <v>6936</v>
      </c>
      <c r="F200" s="191" t="s">
        <v>6</v>
      </c>
      <c r="G200" s="191">
        <v>23128</v>
      </c>
      <c r="H200" s="68"/>
      <c r="I200" s="328" t="s">
        <v>7028</v>
      </c>
      <c r="J200" s="68"/>
      <c r="K200" s="68"/>
      <c r="L200" s="68"/>
      <c r="M200" s="68"/>
      <c r="N200" s="329">
        <v>0</v>
      </c>
      <c r="O200" s="329">
        <v>132104.35999999999</v>
      </c>
      <c r="P200" s="330">
        <v>0</v>
      </c>
      <c r="Q200" s="330">
        <v>906235.91</v>
      </c>
      <c r="R200" s="331" t="s">
        <v>1479</v>
      </c>
      <c r="S200" s="350"/>
      <c r="T200" s="272"/>
    </row>
    <row r="201" spans="1:20" ht="76.5">
      <c r="A201" s="68">
        <v>376</v>
      </c>
      <c r="B201" s="68"/>
      <c r="C201" s="69" t="s">
        <v>607</v>
      </c>
      <c r="D201" s="108">
        <v>45763</v>
      </c>
      <c r="E201" s="108" t="s">
        <v>6937</v>
      </c>
      <c r="F201" s="191" t="s">
        <v>6</v>
      </c>
      <c r="G201" s="191">
        <v>23132</v>
      </c>
      <c r="H201" s="68"/>
      <c r="I201" s="328" t="s">
        <v>7029</v>
      </c>
      <c r="J201" s="68"/>
      <c r="K201" s="68"/>
      <c r="L201" s="68"/>
      <c r="M201" s="68"/>
      <c r="N201" s="329">
        <v>0</v>
      </c>
      <c r="O201" s="329">
        <v>41750.120000000003</v>
      </c>
      <c r="P201" s="330">
        <v>0</v>
      </c>
      <c r="Q201" s="330">
        <v>286405.82</v>
      </c>
      <c r="R201" s="331" t="s">
        <v>1479</v>
      </c>
      <c r="S201" s="350"/>
      <c r="T201" s="272"/>
    </row>
    <row r="202" spans="1:20" ht="76.5">
      <c r="A202" s="68">
        <v>376</v>
      </c>
      <c r="B202" s="68"/>
      <c r="C202" s="69" t="s">
        <v>607</v>
      </c>
      <c r="D202" s="108">
        <v>45763</v>
      </c>
      <c r="E202" s="108" t="s">
        <v>6938</v>
      </c>
      <c r="F202" s="191" t="s">
        <v>6</v>
      </c>
      <c r="G202" s="191">
        <v>23130</v>
      </c>
      <c r="H202" s="68"/>
      <c r="I202" s="328" t="s">
        <v>7030</v>
      </c>
      <c r="J202" s="68"/>
      <c r="K202" s="68"/>
      <c r="L202" s="68"/>
      <c r="M202" s="68"/>
      <c r="N202" s="329">
        <v>0</v>
      </c>
      <c r="O202" s="329">
        <v>40465.33</v>
      </c>
      <c r="P202" s="330">
        <v>0</v>
      </c>
      <c r="Q202" s="330">
        <v>277592.15999999997</v>
      </c>
      <c r="R202" s="331" t="s">
        <v>1479</v>
      </c>
      <c r="S202" s="350"/>
      <c r="T202" s="272"/>
    </row>
    <row r="203" spans="1:20" ht="89.25">
      <c r="A203" s="68">
        <v>376</v>
      </c>
      <c r="B203" s="68"/>
      <c r="C203" s="69" t="s">
        <v>607</v>
      </c>
      <c r="D203" s="108">
        <v>45763</v>
      </c>
      <c r="E203" s="108" t="s">
        <v>6939</v>
      </c>
      <c r="F203" s="191" t="s">
        <v>6</v>
      </c>
      <c r="G203" s="191">
        <v>23131</v>
      </c>
      <c r="H203" s="68"/>
      <c r="I203" s="328" t="s">
        <v>7031</v>
      </c>
      <c r="J203" s="68"/>
      <c r="K203" s="68"/>
      <c r="L203" s="68"/>
      <c r="M203" s="68"/>
      <c r="N203" s="329">
        <v>0</v>
      </c>
      <c r="O203" s="329">
        <v>28396.91</v>
      </c>
      <c r="P203" s="330">
        <v>0</v>
      </c>
      <c r="Q203" s="330">
        <v>194802.8</v>
      </c>
      <c r="R203" s="331" t="s">
        <v>1479</v>
      </c>
      <c r="S203" s="350"/>
      <c r="T203" s="272"/>
    </row>
    <row r="204" spans="1:20" ht="76.5">
      <c r="A204" s="68">
        <v>376</v>
      </c>
      <c r="B204" s="68"/>
      <c r="C204" s="69" t="s">
        <v>607</v>
      </c>
      <c r="D204" s="108">
        <v>45763</v>
      </c>
      <c r="E204" s="108" t="s">
        <v>6940</v>
      </c>
      <c r="F204" s="191" t="s">
        <v>6</v>
      </c>
      <c r="G204" s="191">
        <v>23127</v>
      </c>
      <c r="H204" s="68"/>
      <c r="I204" s="328" t="s">
        <v>7032</v>
      </c>
      <c r="J204" s="68"/>
      <c r="K204" s="68"/>
      <c r="L204" s="68"/>
      <c r="M204" s="68"/>
      <c r="N204" s="329">
        <v>0</v>
      </c>
      <c r="O204" s="329">
        <v>31288.73</v>
      </c>
      <c r="P204" s="330">
        <v>0</v>
      </c>
      <c r="Q204" s="330">
        <v>214640.69</v>
      </c>
      <c r="R204" s="331" t="s">
        <v>1479</v>
      </c>
      <c r="S204" s="350"/>
      <c r="T204" s="272"/>
    </row>
    <row r="205" spans="1:20" ht="89.25">
      <c r="A205" s="68">
        <v>376</v>
      </c>
      <c r="B205" s="68"/>
      <c r="C205" s="69" t="s">
        <v>607</v>
      </c>
      <c r="D205" s="108">
        <v>45763</v>
      </c>
      <c r="E205" s="108" t="s">
        <v>6941</v>
      </c>
      <c r="F205" s="191" t="s">
        <v>6</v>
      </c>
      <c r="G205" s="191">
        <v>23135</v>
      </c>
      <c r="H205" s="68"/>
      <c r="I205" s="328" t="s">
        <v>7033</v>
      </c>
      <c r="J205" s="68"/>
      <c r="K205" s="68"/>
      <c r="L205" s="68"/>
      <c r="M205" s="68"/>
      <c r="N205" s="329">
        <v>0</v>
      </c>
      <c r="O205" s="329">
        <v>28396.91</v>
      </c>
      <c r="P205" s="330">
        <v>0</v>
      </c>
      <c r="Q205" s="330">
        <v>194802.8</v>
      </c>
      <c r="R205" s="331" t="s">
        <v>1479</v>
      </c>
      <c r="S205" s="350"/>
      <c r="T205" s="272"/>
    </row>
    <row r="206" spans="1:20" ht="89.25">
      <c r="A206" s="68">
        <v>376</v>
      </c>
      <c r="B206" s="68"/>
      <c r="C206" s="69" t="s">
        <v>607</v>
      </c>
      <c r="D206" s="108">
        <v>45763</v>
      </c>
      <c r="E206" s="108" t="s">
        <v>6942</v>
      </c>
      <c r="F206" s="191" t="s">
        <v>6</v>
      </c>
      <c r="G206" s="191">
        <v>23134</v>
      </c>
      <c r="H206" s="68"/>
      <c r="I206" s="328" t="s">
        <v>7034</v>
      </c>
      <c r="J206" s="68"/>
      <c r="K206" s="68"/>
      <c r="L206" s="68"/>
      <c r="M206" s="68"/>
      <c r="N206" s="329">
        <v>0</v>
      </c>
      <c r="O206" s="329">
        <v>19786.849999999999</v>
      </c>
      <c r="P206" s="330">
        <v>0</v>
      </c>
      <c r="Q206" s="330">
        <v>135737.79</v>
      </c>
      <c r="R206" s="331" t="s">
        <v>1479</v>
      </c>
      <c r="S206" s="350"/>
      <c r="T206" s="272"/>
    </row>
    <row r="207" spans="1:20" ht="76.5">
      <c r="A207" s="68">
        <v>376</v>
      </c>
      <c r="B207" s="68"/>
      <c r="C207" s="69" t="s">
        <v>607</v>
      </c>
      <c r="D207" s="108">
        <v>45763</v>
      </c>
      <c r="E207" s="108" t="s">
        <v>6943</v>
      </c>
      <c r="F207" s="191" t="s">
        <v>6</v>
      </c>
      <c r="G207" s="191">
        <v>23129</v>
      </c>
      <c r="H207" s="68"/>
      <c r="I207" s="328" t="s">
        <v>7035</v>
      </c>
      <c r="J207" s="68"/>
      <c r="K207" s="68"/>
      <c r="L207" s="68"/>
      <c r="M207" s="68"/>
      <c r="N207" s="329">
        <v>0</v>
      </c>
      <c r="O207" s="329">
        <v>35686.81</v>
      </c>
      <c r="P207" s="330">
        <v>0</v>
      </c>
      <c r="Q207" s="330">
        <v>244811.51999999999</v>
      </c>
      <c r="R207" s="331" t="s">
        <v>1479</v>
      </c>
      <c r="S207" s="350"/>
      <c r="T207" s="272"/>
    </row>
    <row r="208" spans="1:20" ht="63.75">
      <c r="A208" s="68" t="s">
        <v>542</v>
      </c>
      <c r="B208" s="68"/>
      <c r="C208" s="69" t="s">
        <v>687</v>
      </c>
      <c r="D208" s="108">
        <v>45763</v>
      </c>
      <c r="E208" s="108" t="s">
        <v>6944</v>
      </c>
      <c r="F208" s="191" t="s">
        <v>19</v>
      </c>
      <c r="G208" s="191">
        <v>20040</v>
      </c>
      <c r="H208" s="68"/>
      <c r="I208" s="328" t="s">
        <v>7036</v>
      </c>
      <c r="J208" s="68"/>
      <c r="K208" s="68"/>
      <c r="L208" s="68"/>
      <c r="M208" s="68"/>
      <c r="N208" s="329">
        <v>98539.21</v>
      </c>
      <c r="O208" s="329">
        <v>0</v>
      </c>
      <c r="P208" s="330">
        <v>675978.98</v>
      </c>
      <c r="Q208" s="330">
        <v>0</v>
      </c>
      <c r="R208" s="331" t="s">
        <v>1479</v>
      </c>
      <c r="S208" s="350"/>
      <c r="T208" s="272"/>
    </row>
    <row r="209" spans="1:20" ht="63.75">
      <c r="A209" s="68" t="s">
        <v>542</v>
      </c>
      <c r="B209" s="68"/>
      <c r="C209" s="69" t="s">
        <v>687</v>
      </c>
      <c r="D209" s="108">
        <v>45763</v>
      </c>
      <c r="E209" s="108" t="s">
        <v>6945</v>
      </c>
      <c r="F209" s="191" t="s">
        <v>19</v>
      </c>
      <c r="G209" s="191">
        <v>20043</v>
      </c>
      <c r="H209" s="68"/>
      <c r="I209" s="328" t="s">
        <v>7037</v>
      </c>
      <c r="J209" s="68"/>
      <c r="K209" s="68"/>
      <c r="L209" s="68"/>
      <c r="M209" s="68"/>
      <c r="N209" s="329">
        <v>73243.12</v>
      </c>
      <c r="O209" s="329">
        <v>0</v>
      </c>
      <c r="P209" s="330">
        <v>502447.8</v>
      </c>
      <c r="Q209" s="330">
        <v>0</v>
      </c>
      <c r="R209" s="331" t="s">
        <v>1479</v>
      </c>
      <c r="S209" s="350"/>
      <c r="T209" s="272"/>
    </row>
    <row r="210" spans="1:20" ht="51">
      <c r="A210" s="68" t="s">
        <v>541</v>
      </c>
      <c r="B210" s="68"/>
      <c r="C210" s="69" t="s">
        <v>590</v>
      </c>
      <c r="D210" s="108">
        <v>45763</v>
      </c>
      <c r="E210" s="108" t="s">
        <v>6946</v>
      </c>
      <c r="F210" s="191" t="s">
        <v>22</v>
      </c>
      <c r="G210" s="191">
        <v>26412</v>
      </c>
      <c r="H210" s="68"/>
      <c r="I210" s="328" t="s">
        <v>7038</v>
      </c>
      <c r="J210" s="68"/>
      <c r="K210" s="68"/>
      <c r="L210" s="68"/>
      <c r="M210" s="68"/>
      <c r="N210" s="329">
        <v>0</v>
      </c>
      <c r="O210" s="329">
        <v>0</v>
      </c>
      <c r="P210" s="330">
        <v>0</v>
      </c>
      <c r="Q210" s="330">
        <v>0.01</v>
      </c>
      <c r="R210" s="331" t="s">
        <v>1479</v>
      </c>
      <c r="S210" s="350"/>
      <c r="T210" s="272"/>
    </row>
    <row r="211" spans="1:20" ht="89.25">
      <c r="A211" s="68" t="s">
        <v>541</v>
      </c>
      <c r="B211" s="68"/>
      <c r="C211" s="69" t="s">
        <v>590</v>
      </c>
      <c r="D211" s="108">
        <v>45764</v>
      </c>
      <c r="E211" s="108" t="s">
        <v>6947</v>
      </c>
      <c r="F211" s="191" t="s">
        <v>635</v>
      </c>
      <c r="G211" s="191">
        <v>11636897</v>
      </c>
      <c r="H211" s="68"/>
      <c r="I211" s="328" t="s">
        <v>7039</v>
      </c>
      <c r="J211" s="68"/>
      <c r="K211" s="68"/>
      <c r="L211" s="68"/>
      <c r="M211" s="68"/>
      <c r="N211" s="329">
        <v>0</v>
      </c>
      <c r="O211" s="329">
        <v>1228.23</v>
      </c>
      <c r="P211" s="330">
        <v>0</v>
      </c>
      <c r="Q211" s="330">
        <v>8425.66</v>
      </c>
      <c r="R211" s="331" t="s">
        <v>1479</v>
      </c>
      <c r="S211" s="350"/>
      <c r="T211" s="272"/>
    </row>
    <row r="212" spans="1:20" ht="63.75">
      <c r="A212" s="68">
        <v>514</v>
      </c>
      <c r="B212" s="68"/>
      <c r="C212" s="69" t="s">
        <v>161</v>
      </c>
      <c r="D212" s="108">
        <v>45764</v>
      </c>
      <c r="E212" s="108" t="s">
        <v>6948</v>
      </c>
      <c r="F212" s="191" t="s">
        <v>6</v>
      </c>
      <c r="G212" s="191">
        <v>3105092</v>
      </c>
      <c r="H212" s="68"/>
      <c r="I212" s="328" t="s">
        <v>7040</v>
      </c>
      <c r="J212" s="68"/>
      <c r="K212" s="68"/>
      <c r="L212" s="68"/>
      <c r="M212" s="68"/>
      <c r="N212" s="329">
        <v>0</v>
      </c>
      <c r="O212" s="329">
        <v>4000000</v>
      </c>
      <c r="P212" s="330">
        <v>0</v>
      </c>
      <c r="Q212" s="330">
        <v>27440000</v>
      </c>
      <c r="R212" s="331" t="s">
        <v>1479</v>
      </c>
      <c r="S212" s="350"/>
      <c r="T212" s="272"/>
    </row>
    <row r="213" spans="1:20" ht="76.5">
      <c r="A213" s="68">
        <v>514</v>
      </c>
      <c r="B213" s="68"/>
      <c r="C213" s="69" t="s">
        <v>161</v>
      </c>
      <c r="D213" s="108">
        <v>45764</v>
      </c>
      <c r="E213" s="108" t="s">
        <v>6949</v>
      </c>
      <c r="F213" s="191" t="s">
        <v>10</v>
      </c>
      <c r="G213" s="191">
        <v>3105092</v>
      </c>
      <c r="H213" s="68"/>
      <c r="I213" s="328" t="s">
        <v>7041</v>
      </c>
      <c r="J213" s="68"/>
      <c r="K213" s="68"/>
      <c r="L213" s="68"/>
      <c r="M213" s="68"/>
      <c r="N213" s="329">
        <v>8.75</v>
      </c>
      <c r="O213" s="329">
        <v>0</v>
      </c>
      <c r="P213" s="330">
        <v>60.03</v>
      </c>
      <c r="Q213" s="330">
        <v>0</v>
      </c>
      <c r="R213" s="331" t="s">
        <v>1479</v>
      </c>
      <c r="S213" s="350"/>
      <c r="T213" s="272"/>
    </row>
    <row r="214" spans="1:20" ht="76.5">
      <c r="A214" s="68" t="s">
        <v>542</v>
      </c>
      <c r="B214" s="68"/>
      <c r="C214" s="69" t="s">
        <v>687</v>
      </c>
      <c r="D214" s="108">
        <v>45764</v>
      </c>
      <c r="E214" s="108" t="s">
        <v>6950</v>
      </c>
      <c r="F214" s="191" t="s">
        <v>19</v>
      </c>
      <c r="G214" s="191">
        <v>1124644</v>
      </c>
      <c r="H214" s="68"/>
      <c r="I214" s="328" t="s">
        <v>7042</v>
      </c>
      <c r="J214" s="68"/>
      <c r="K214" s="68"/>
      <c r="L214" s="68"/>
      <c r="M214" s="68"/>
      <c r="N214" s="329">
        <v>10177123.189999999</v>
      </c>
      <c r="O214" s="329">
        <v>0</v>
      </c>
      <c r="P214" s="330">
        <v>69815065.079999998</v>
      </c>
      <c r="Q214" s="330">
        <v>0</v>
      </c>
      <c r="R214" s="331" t="s">
        <v>1479</v>
      </c>
      <c r="S214" s="350"/>
      <c r="T214" s="272"/>
    </row>
    <row r="215" spans="1:20" ht="63.75">
      <c r="A215" s="68" t="s">
        <v>542</v>
      </c>
      <c r="B215" s="68"/>
      <c r="C215" s="69" t="s">
        <v>687</v>
      </c>
      <c r="D215" s="108">
        <v>45764</v>
      </c>
      <c r="E215" s="108" t="s">
        <v>6951</v>
      </c>
      <c r="F215" s="191" t="s">
        <v>19</v>
      </c>
      <c r="G215" s="191">
        <v>1124641</v>
      </c>
      <c r="H215" s="68"/>
      <c r="I215" s="328" t="s">
        <v>7043</v>
      </c>
      <c r="J215" s="68"/>
      <c r="K215" s="68"/>
      <c r="L215" s="68"/>
      <c r="M215" s="68"/>
      <c r="N215" s="329">
        <v>70008.679999999993</v>
      </c>
      <c r="O215" s="329">
        <v>0</v>
      </c>
      <c r="P215" s="330">
        <v>480259.54</v>
      </c>
      <c r="Q215" s="330">
        <v>0</v>
      </c>
      <c r="R215" s="331" t="s">
        <v>1479</v>
      </c>
      <c r="S215" s="350"/>
      <c r="T215" s="272"/>
    </row>
    <row r="216" spans="1:20" ht="63.75">
      <c r="A216" s="68" t="s">
        <v>542</v>
      </c>
      <c r="B216" s="68"/>
      <c r="C216" s="69" t="s">
        <v>687</v>
      </c>
      <c r="D216" s="108">
        <v>45764</v>
      </c>
      <c r="E216" s="108" t="s">
        <v>6952</v>
      </c>
      <c r="F216" s="191" t="s">
        <v>19</v>
      </c>
      <c r="G216" s="191">
        <v>1124638</v>
      </c>
      <c r="H216" s="68"/>
      <c r="I216" s="328" t="s">
        <v>7044</v>
      </c>
      <c r="J216" s="68"/>
      <c r="K216" s="68"/>
      <c r="L216" s="68"/>
      <c r="M216" s="68"/>
      <c r="N216" s="329">
        <v>181485.2</v>
      </c>
      <c r="O216" s="329">
        <v>0</v>
      </c>
      <c r="P216" s="330">
        <v>1244988.47</v>
      </c>
      <c r="Q216" s="330">
        <v>0</v>
      </c>
      <c r="R216" s="331" t="s">
        <v>1479</v>
      </c>
      <c r="S216" s="350"/>
      <c r="T216" s="272"/>
    </row>
    <row r="217" spans="1:20" ht="76.5">
      <c r="A217" s="68">
        <v>20</v>
      </c>
      <c r="B217" s="68"/>
      <c r="C217" s="69" t="s">
        <v>41</v>
      </c>
      <c r="D217" s="108">
        <v>45764</v>
      </c>
      <c r="E217" s="108" t="s">
        <v>6953</v>
      </c>
      <c r="F217" s="191" t="s">
        <v>10</v>
      </c>
      <c r="G217" s="191">
        <v>1124647</v>
      </c>
      <c r="H217" s="68"/>
      <c r="I217" s="328" t="s">
        <v>7045</v>
      </c>
      <c r="J217" s="68"/>
      <c r="K217" s="68"/>
      <c r="L217" s="68"/>
      <c r="M217" s="68"/>
      <c r="N217" s="329">
        <v>8.75</v>
      </c>
      <c r="O217" s="329">
        <v>0</v>
      </c>
      <c r="P217" s="330">
        <v>60.03</v>
      </c>
      <c r="Q217" s="330">
        <v>0</v>
      </c>
      <c r="R217" s="331" t="s">
        <v>1479</v>
      </c>
      <c r="S217" s="350"/>
      <c r="T217" s="272"/>
    </row>
    <row r="218" spans="1:20" ht="51">
      <c r="A218" s="68" t="s">
        <v>541</v>
      </c>
      <c r="B218" s="68"/>
      <c r="C218" s="69" t="s">
        <v>590</v>
      </c>
      <c r="D218" s="108">
        <v>45764</v>
      </c>
      <c r="E218" s="108" t="s">
        <v>6954</v>
      </c>
      <c r="F218" s="191" t="s">
        <v>22</v>
      </c>
      <c r="G218" s="191">
        <v>26416</v>
      </c>
      <c r="H218" s="68"/>
      <c r="I218" s="328" t="s">
        <v>7046</v>
      </c>
      <c r="J218" s="68"/>
      <c r="K218" s="68"/>
      <c r="L218" s="68"/>
      <c r="M218" s="68"/>
      <c r="N218" s="329">
        <v>0</v>
      </c>
      <c r="O218" s="329">
        <v>0</v>
      </c>
      <c r="P218" s="330">
        <v>0</v>
      </c>
      <c r="Q218" s="330">
        <v>0.01</v>
      </c>
      <c r="R218" s="331" t="s">
        <v>1479</v>
      </c>
      <c r="S218" s="350"/>
      <c r="T218" s="272"/>
    </row>
    <row r="219" spans="1:20" ht="51">
      <c r="A219" s="68" t="s">
        <v>541</v>
      </c>
      <c r="B219" s="68"/>
      <c r="C219" s="69" t="s">
        <v>590</v>
      </c>
      <c r="D219" s="108">
        <v>45767</v>
      </c>
      <c r="E219" s="108" t="s">
        <v>6955</v>
      </c>
      <c r="F219" s="191" t="s">
        <v>22</v>
      </c>
      <c r="G219" s="191">
        <v>26428</v>
      </c>
      <c r="H219" s="68"/>
      <c r="I219" s="328" t="s">
        <v>7047</v>
      </c>
      <c r="J219" s="68"/>
      <c r="K219" s="68"/>
      <c r="L219" s="68"/>
      <c r="M219" s="68"/>
      <c r="N219" s="329">
        <v>0</v>
      </c>
      <c r="O219" s="329">
        <v>0</v>
      </c>
      <c r="P219" s="330">
        <v>0</v>
      </c>
      <c r="Q219" s="330">
        <v>0.01</v>
      </c>
      <c r="R219" s="331" t="s">
        <v>1479</v>
      </c>
      <c r="S219" s="350"/>
      <c r="T219" s="272"/>
    </row>
    <row r="220" spans="1:20" ht="51">
      <c r="A220" s="68" t="s">
        <v>542</v>
      </c>
      <c r="B220" s="68"/>
      <c r="C220" s="69" t="s">
        <v>687</v>
      </c>
      <c r="D220" s="108">
        <v>45768</v>
      </c>
      <c r="E220" s="108" t="s">
        <v>6956</v>
      </c>
      <c r="F220" s="191" t="s">
        <v>19</v>
      </c>
      <c r="G220" s="191">
        <v>20073</v>
      </c>
      <c r="H220" s="68"/>
      <c r="I220" s="328" t="s">
        <v>7048</v>
      </c>
      <c r="J220" s="68"/>
      <c r="K220" s="68"/>
      <c r="L220" s="68"/>
      <c r="M220" s="68"/>
      <c r="N220" s="329">
        <v>11177700.449999999</v>
      </c>
      <c r="O220" s="329">
        <v>0</v>
      </c>
      <c r="P220" s="330">
        <v>76679025.090000004</v>
      </c>
      <c r="Q220" s="330">
        <v>0</v>
      </c>
      <c r="R220" s="331" t="s">
        <v>1479</v>
      </c>
      <c r="S220" s="350"/>
      <c r="T220" s="272"/>
    </row>
    <row r="221" spans="1:20" ht="76.5">
      <c r="A221" s="68" t="s">
        <v>542</v>
      </c>
      <c r="B221" s="68"/>
      <c r="C221" s="69" t="s">
        <v>687</v>
      </c>
      <c r="D221" s="108">
        <v>45768</v>
      </c>
      <c r="E221" s="108" t="s">
        <v>6957</v>
      </c>
      <c r="F221" s="191" t="s">
        <v>19</v>
      </c>
      <c r="G221" s="191">
        <v>20076</v>
      </c>
      <c r="H221" s="68"/>
      <c r="I221" s="328" t="s">
        <v>7049</v>
      </c>
      <c r="J221" s="68"/>
      <c r="K221" s="68"/>
      <c r="L221" s="68"/>
      <c r="M221" s="68"/>
      <c r="N221" s="329">
        <v>1273737.6299999999</v>
      </c>
      <c r="O221" s="329">
        <v>0</v>
      </c>
      <c r="P221" s="330">
        <v>8737840.1400000006</v>
      </c>
      <c r="Q221" s="330">
        <v>0</v>
      </c>
      <c r="R221" s="331" t="s">
        <v>1479</v>
      </c>
      <c r="S221" s="350"/>
      <c r="T221" s="272"/>
    </row>
    <row r="222" spans="1:20" ht="63.75">
      <c r="A222" s="68" t="s">
        <v>542</v>
      </c>
      <c r="B222" s="68"/>
      <c r="C222" s="69" t="s">
        <v>687</v>
      </c>
      <c r="D222" s="108">
        <v>45768</v>
      </c>
      <c r="E222" s="108" t="s">
        <v>6958</v>
      </c>
      <c r="F222" s="191" t="s">
        <v>19</v>
      </c>
      <c r="G222" s="191">
        <v>20074</v>
      </c>
      <c r="H222" s="68"/>
      <c r="I222" s="328" t="s">
        <v>7050</v>
      </c>
      <c r="J222" s="68"/>
      <c r="K222" s="68"/>
      <c r="L222" s="68"/>
      <c r="M222" s="68"/>
      <c r="N222" s="329">
        <v>10788.81</v>
      </c>
      <c r="O222" s="329">
        <v>0</v>
      </c>
      <c r="P222" s="330">
        <v>74011.240000000005</v>
      </c>
      <c r="Q222" s="330">
        <v>0</v>
      </c>
      <c r="R222" s="331" t="s">
        <v>1479</v>
      </c>
      <c r="S222" s="350"/>
      <c r="T222" s="272"/>
    </row>
    <row r="223" spans="1:20" ht="51">
      <c r="A223" s="68" t="s">
        <v>541</v>
      </c>
      <c r="B223" s="68"/>
      <c r="C223" s="69" t="s">
        <v>590</v>
      </c>
      <c r="D223" s="108">
        <v>45768</v>
      </c>
      <c r="E223" s="108" t="s">
        <v>6959</v>
      </c>
      <c r="F223" s="191" t="s">
        <v>22</v>
      </c>
      <c r="G223" s="191">
        <v>26434</v>
      </c>
      <c r="H223" s="68"/>
      <c r="I223" s="328" t="s">
        <v>7051</v>
      </c>
      <c r="J223" s="68"/>
      <c r="K223" s="68"/>
      <c r="L223" s="68"/>
      <c r="M223" s="68"/>
      <c r="N223" s="329">
        <v>0</v>
      </c>
      <c r="O223" s="329">
        <v>0</v>
      </c>
      <c r="P223" s="330">
        <v>0.02</v>
      </c>
      <c r="Q223" s="330">
        <v>0</v>
      </c>
      <c r="R223" s="331" t="s">
        <v>1479</v>
      </c>
      <c r="S223" s="350"/>
      <c r="T223" s="272"/>
    </row>
    <row r="224" spans="1:20" ht="63.75">
      <c r="A224" s="68">
        <v>20</v>
      </c>
      <c r="B224" s="68"/>
      <c r="C224" s="69" t="s">
        <v>41</v>
      </c>
      <c r="D224" s="108">
        <v>45769</v>
      </c>
      <c r="E224" s="108" t="s">
        <v>6960</v>
      </c>
      <c r="F224" s="191" t="s">
        <v>10</v>
      </c>
      <c r="G224" s="191">
        <v>1125153</v>
      </c>
      <c r="H224" s="68"/>
      <c r="I224" s="328" t="s">
        <v>7052</v>
      </c>
      <c r="J224" s="68"/>
      <c r="K224" s="68"/>
      <c r="L224" s="68"/>
      <c r="M224" s="68"/>
      <c r="N224" s="329">
        <v>8.75</v>
      </c>
      <c r="O224" s="329">
        <v>0</v>
      </c>
      <c r="P224" s="330">
        <v>60.03</v>
      </c>
      <c r="Q224" s="330">
        <v>0</v>
      </c>
      <c r="R224" s="331" t="s">
        <v>1479</v>
      </c>
      <c r="S224" s="350"/>
      <c r="T224" s="272"/>
    </row>
    <row r="225" spans="1:20" ht="63.75">
      <c r="A225" s="68">
        <v>514</v>
      </c>
      <c r="B225" s="68"/>
      <c r="C225" s="69" t="s">
        <v>161</v>
      </c>
      <c r="D225" s="108">
        <v>45769</v>
      </c>
      <c r="E225" s="108" t="s">
        <v>6961</v>
      </c>
      <c r="F225" s="191" t="s">
        <v>6</v>
      </c>
      <c r="G225" s="191">
        <v>1125168</v>
      </c>
      <c r="H225" s="68"/>
      <c r="I225" s="328" t="s">
        <v>7053</v>
      </c>
      <c r="J225" s="68"/>
      <c r="K225" s="68"/>
      <c r="L225" s="68"/>
      <c r="M225" s="68"/>
      <c r="N225" s="329">
        <v>0</v>
      </c>
      <c r="O225" s="329">
        <v>8216619.5300000003</v>
      </c>
      <c r="P225" s="330">
        <v>0</v>
      </c>
      <c r="Q225" s="330">
        <v>56366009.979999997</v>
      </c>
      <c r="R225" s="331" t="s">
        <v>1479</v>
      </c>
      <c r="S225" s="350"/>
      <c r="T225" s="272"/>
    </row>
    <row r="226" spans="1:20" ht="51">
      <c r="A226" s="68" t="s">
        <v>541</v>
      </c>
      <c r="B226" s="68"/>
      <c r="C226" s="69" t="s">
        <v>590</v>
      </c>
      <c r="D226" s="108">
        <v>45769</v>
      </c>
      <c r="E226" s="108" t="s">
        <v>6962</v>
      </c>
      <c r="F226" s="191" t="s">
        <v>22</v>
      </c>
      <c r="G226" s="191">
        <v>26439</v>
      </c>
      <c r="H226" s="68"/>
      <c r="I226" s="328" t="s">
        <v>7054</v>
      </c>
      <c r="J226" s="68"/>
      <c r="K226" s="68"/>
      <c r="L226" s="68"/>
      <c r="M226" s="68"/>
      <c r="N226" s="329">
        <v>0</v>
      </c>
      <c r="O226" s="329">
        <v>0</v>
      </c>
      <c r="P226" s="330">
        <v>0</v>
      </c>
      <c r="Q226" s="330">
        <v>0.01</v>
      </c>
      <c r="R226" s="331" t="s">
        <v>1479</v>
      </c>
      <c r="S226" s="350"/>
      <c r="T226" s="272"/>
    </row>
    <row r="227" spans="1:20" ht="51">
      <c r="A227" s="68" t="s">
        <v>542</v>
      </c>
      <c r="B227" s="68"/>
      <c r="C227" s="69" t="s">
        <v>687</v>
      </c>
      <c r="D227" s="108">
        <v>45771</v>
      </c>
      <c r="E227" s="108" t="s">
        <v>6963</v>
      </c>
      <c r="F227" s="191" t="s">
        <v>19</v>
      </c>
      <c r="G227" s="191">
        <v>19842</v>
      </c>
      <c r="H227" s="68"/>
      <c r="I227" s="328" t="s">
        <v>7055</v>
      </c>
      <c r="J227" s="68"/>
      <c r="K227" s="68"/>
      <c r="L227" s="68"/>
      <c r="M227" s="68"/>
      <c r="N227" s="329">
        <v>63043.78</v>
      </c>
      <c r="O227" s="329">
        <v>0</v>
      </c>
      <c r="P227" s="330">
        <v>432480.33</v>
      </c>
      <c r="Q227" s="330">
        <v>0</v>
      </c>
      <c r="R227" s="331" t="s">
        <v>1479</v>
      </c>
      <c r="S227" s="350"/>
      <c r="T227" s="272"/>
    </row>
    <row r="228" spans="1:20" ht="89.25">
      <c r="A228" s="68">
        <v>86</v>
      </c>
      <c r="B228" s="68"/>
      <c r="C228" s="69" t="s">
        <v>50</v>
      </c>
      <c r="D228" s="108">
        <v>45771</v>
      </c>
      <c r="E228" s="108" t="s">
        <v>6964</v>
      </c>
      <c r="F228" s="191" t="s">
        <v>6</v>
      </c>
      <c r="G228" s="191">
        <v>1125329</v>
      </c>
      <c r="H228" s="68"/>
      <c r="I228" s="328" t="s">
        <v>7056</v>
      </c>
      <c r="J228" s="68"/>
      <c r="K228" s="68"/>
      <c r="L228" s="68"/>
      <c r="M228" s="68"/>
      <c r="N228" s="329">
        <v>0</v>
      </c>
      <c r="O228" s="329">
        <v>37875</v>
      </c>
      <c r="P228" s="330">
        <v>0</v>
      </c>
      <c r="Q228" s="330">
        <v>259822.5</v>
      </c>
      <c r="R228" s="331" t="s">
        <v>1479</v>
      </c>
      <c r="S228" s="350"/>
      <c r="T228" s="272"/>
    </row>
    <row r="229" spans="1:20" ht="76.5">
      <c r="A229" s="68">
        <v>86</v>
      </c>
      <c r="B229" s="68"/>
      <c r="C229" s="69" t="s">
        <v>50</v>
      </c>
      <c r="D229" s="108">
        <v>45771</v>
      </c>
      <c r="E229" s="108" t="s">
        <v>6965</v>
      </c>
      <c r="F229" s="191" t="s">
        <v>10</v>
      </c>
      <c r="G229" s="191">
        <v>1125331</v>
      </c>
      <c r="H229" s="68"/>
      <c r="I229" s="328" t="s">
        <v>7057</v>
      </c>
      <c r="J229" s="68"/>
      <c r="K229" s="68"/>
      <c r="L229" s="68"/>
      <c r="M229" s="68"/>
      <c r="N229" s="329">
        <v>8.75</v>
      </c>
      <c r="O229" s="329">
        <v>0</v>
      </c>
      <c r="P229" s="330">
        <v>60.03</v>
      </c>
      <c r="Q229" s="330">
        <v>0</v>
      </c>
      <c r="R229" s="331" t="s">
        <v>1479</v>
      </c>
      <c r="S229" s="350"/>
      <c r="T229" s="272"/>
    </row>
    <row r="230" spans="1:20" ht="51">
      <c r="A230" s="68" t="s">
        <v>541</v>
      </c>
      <c r="B230" s="68"/>
      <c r="C230" s="69" t="s">
        <v>590</v>
      </c>
      <c r="D230" s="108">
        <v>45771</v>
      </c>
      <c r="E230" s="108" t="s">
        <v>6966</v>
      </c>
      <c r="F230" s="191" t="s">
        <v>22</v>
      </c>
      <c r="G230" s="191">
        <v>26449</v>
      </c>
      <c r="H230" s="68"/>
      <c r="I230" s="328" t="s">
        <v>7058</v>
      </c>
      <c r="J230" s="68"/>
      <c r="K230" s="68"/>
      <c r="L230" s="68"/>
      <c r="M230" s="68"/>
      <c r="N230" s="329">
        <v>0</v>
      </c>
      <c r="O230" s="329">
        <v>0</v>
      </c>
      <c r="P230" s="330">
        <v>0</v>
      </c>
      <c r="Q230" s="330">
        <v>0.01</v>
      </c>
      <c r="R230" s="331" t="s">
        <v>1479</v>
      </c>
      <c r="S230" s="350"/>
      <c r="T230" s="272"/>
    </row>
    <row r="231" spans="1:20" ht="51">
      <c r="A231" s="68" t="s">
        <v>541</v>
      </c>
      <c r="B231" s="68"/>
      <c r="C231" s="69" t="s">
        <v>590</v>
      </c>
      <c r="D231" s="108">
        <v>45772</v>
      </c>
      <c r="E231" s="108" t="s">
        <v>6967</v>
      </c>
      <c r="F231" s="191" t="s">
        <v>22</v>
      </c>
      <c r="G231" s="191">
        <v>26453</v>
      </c>
      <c r="H231" s="68"/>
      <c r="I231" s="328" t="s">
        <v>7059</v>
      </c>
      <c r="J231" s="68"/>
      <c r="K231" s="68"/>
      <c r="L231" s="68"/>
      <c r="M231" s="68"/>
      <c r="N231" s="329">
        <v>0</v>
      </c>
      <c r="O231" s="329">
        <v>0</v>
      </c>
      <c r="P231" s="330">
        <v>0</v>
      </c>
      <c r="Q231" s="330">
        <v>0.01</v>
      </c>
      <c r="R231" s="331" t="s">
        <v>1479</v>
      </c>
      <c r="S231" s="350"/>
      <c r="T231" s="272"/>
    </row>
    <row r="232" spans="1:20" ht="51">
      <c r="A232" s="68" t="s">
        <v>541</v>
      </c>
      <c r="B232" s="68"/>
      <c r="C232" s="69" t="s">
        <v>590</v>
      </c>
      <c r="D232" s="108">
        <v>45774</v>
      </c>
      <c r="E232" s="108" t="s">
        <v>6968</v>
      </c>
      <c r="F232" s="191" t="s">
        <v>22</v>
      </c>
      <c r="G232" s="191">
        <v>26463</v>
      </c>
      <c r="H232" s="68"/>
      <c r="I232" s="328" t="s">
        <v>7060</v>
      </c>
      <c r="J232" s="68"/>
      <c r="K232" s="68"/>
      <c r="L232" s="68"/>
      <c r="M232" s="68"/>
      <c r="N232" s="329">
        <v>0</v>
      </c>
      <c r="O232" s="329">
        <v>0</v>
      </c>
      <c r="P232" s="330">
        <v>0</v>
      </c>
      <c r="Q232" s="330">
        <v>0.01</v>
      </c>
      <c r="R232" s="331" t="s">
        <v>1479</v>
      </c>
      <c r="S232" s="350"/>
      <c r="T232" s="272"/>
    </row>
    <row r="233" spans="1:20" ht="76.5">
      <c r="A233" s="68">
        <v>389</v>
      </c>
      <c r="B233" s="68"/>
      <c r="C233" s="69" t="s">
        <v>1401</v>
      </c>
      <c r="D233" s="108">
        <v>45775</v>
      </c>
      <c r="E233" s="108" t="s">
        <v>6969</v>
      </c>
      <c r="F233" s="191" t="s">
        <v>6</v>
      </c>
      <c r="G233" s="191">
        <v>23206</v>
      </c>
      <c r="H233" s="68"/>
      <c r="I233" s="328" t="s">
        <v>7061</v>
      </c>
      <c r="J233" s="68"/>
      <c r="K233" s="68"/>
      <c r="L233" s="68"/>
      <c r="M233" s="68"/>
      <c r="N233" s="329">
        <v>0</v>
      </c>
      <c r="O233" s="329">
        <v>126642.37</v>
      </c>
      <c r="P233" s="330">
        <v>0</v>
      </c>
      <c r="Q233" s="330">
        <v>868766.66</v>
      </c>
      <c r="R233" s="331" t="s">
        <v>1479</v>
      </c>
      <c r="S233" s="350"/>
      <c r="T233" s="272"/>
    </row>
    <row r="234" spans="1:20" ht="89.25">
      <c r="A234" s="68">
        <v>389</v>
      </c>
      <c r="B234" s="68"/>
      <c r="C234" s="69" t="s">
        <v>1401</v>
      </c>
      <c r="D234" s="108">
        <v>45775</v>
      </c>
      <c r="E234" s="108" t="s">
        <v>6970</v>
      </c>
      <c r="F234" s="191" t="s">
        <v>6</v>
      </c>
      <c r="G234" s="191">
        <v>23208</v>
      </c>
      <c r="H234" s="68"/>
      <c r="I234" s="328" t="s">
        <v>7062</v>
      </c>
      <c r="J234" s="68"/>
      <c r="K234" s="68"/>
      <c r="L234" s="68"/>
      <c r="M234" s="68"/>
      <c r="N234" s="329">
        <v>0</v>
      </c>
      <c r="O234" s="329">
        <v>245980</v>
      </c>
      <c r="P234" s="330">
        <v>0</v>
      </c>
      <c r="Q234" s="330">
        <v>1687422.8</v>
      </c>
      <c r="R234" s="331" t="s">
        <v>1479</v>
      </c>
      <c r="S234" s="350"/>
      <c r="T234" s="272"/>
    </row>
    <row r="235" spans="1:20" ht="51">
      <c r="A235" s="68" t="s">
        <v>541</v>
      </c>
      <c r="B235" s="68"/>
      <c r="C235" s="69" t="s">
        <v>590</v>
      </c>
      <c r="D235" s="108">
        <v>45775</v>
      </c>
      <c r="E235" s="108" t="s">
        <v>6971</v>
      </c>
      <c r="F235" s="191" t="s">
        <v>22</v>
      </c>
      <c r="G235" s="191">
        <v>26468</v>
      </c>
      <c r="H235" s="68"/>
      <c r="I235" s="328" t="s">
        <v>7063</v>
      </c>
      <c r="J235" s="68"/>
      <c r="K235" s="68"/>
      <c r="L235" s="68"/>
      <c r="M235" s="68"/>
      <c r="N235" s="329">
        <v>0</v>
      </c>
      <c r="O235" s="329">
        <v>0</v>
      </c>
      <c r="P235" s="330">
        <v>0</v>
      </c>
      <c r="Q235" s="330">
        <v>0.01</v>
      </c>
      <c r="R235" s="331" t="s">
        <v>1479</v>
      </c>
      <c r="S235" s="350"/>
      <c r="T235" s="272"/>
    </row>
    <row r="236" spans="1:20" ht="63.75">
      <c r="A236" s="68">
        <v>291</v>
      </c>
      <c r="B236" s="68"/>
      <c r="C236" s="69" t="s">
        <v>119</v>
      </c>
      <c r="D236" s="108">
        <v>45776</v>
      </c>
      <c r="E236" s="108" t="s">
        <v>6972</v>
      </c>
      <c r="F236" s="191" t="s">
        <v>6</v>
      </c>
      <c r="G236" s="191">
        <v>3116755</v>
      </c>
      <c r="H236" s="68"/>
      <c r="I236" s="328" t="s">
        <v>7064</v>
      </c>
      <c r="J236" s="68"/>
      <c r="K236" s="68"/>
      <c r="L236" s="68"/>
      <c r="M236" s="68"/>
      <c r="N236" s="329">
        <v>0</v>
      </c>
      <c r="O236" s="329">
        <v>2404975.4300000002</v>
      </c>
      <c r="P236" s="330">
        <v>0</v>
      </c>
      <c r="Q236" s="330">
        <v>16498131.449999999</v>
      </c>
      <c r="R236" s="331" t="s">
        <v>1479</v>
      </c>
      <c r="S236" s="350"/>
      <c r="T236" s="272"/>
    </row>
    <row r="237" spans="1:20" ht="76.5">
      <c r="A237" s="68">
        <v>513</v>
      </c>
      <c r="B237" s="68"/>
      <c r="C237" s="69" t="s">
        <v>160</v>
      </c>
      <c r="D237" s="108">
        <v>45776</v>
      </c>
      <c r="E237" s="108" t="s">
        <v>6973</v>
      </c>
      <c r="F237" s="191" t="s">
        <v>6</v>
      </c>
      <c r="G237" s="191">
        <v>1125572</v>
      </c>
      <c r="H237" s="68"/>
      <c r="I237" s="328" t="s">
        <v>7065</v>
      </c>
      <c r="J237" s="68"/>
      <c r="K237" s="68"/>
      <c r="L237" s="68"/>
      <c r="M237" s="68"/>
      <c r="N237" s="329">
        <v>0</v>
      </c>
      <c r="O237" s="329">
        <v>37821019</v>
      </c>
      <c r="P237" s="330">
        <v>0</v>
      </c>
      <c r="Q237" s="330">
        <v>259452190.34</v>
      </c>
      <c r="R237" s="331" t="s">
        <v>1479</v>
      </c>
      <c r="S237" s="350"/>
      <c r="T237" s="272"/>
    </row>
    <row r="238" spans="1:20" ht="51">
      <c r="A238" s="68" t="s">
        <v>541</v>
      </c>
      <c r="B238" s="68"/>
      <c r="C238" s="69" t="s">
        <v>590</v>
      </c>
      <c r="D238" s="108">
        <v>45776</v>
      </c>
      <c r="E238" s="108" t="s">
        <v>6974</v>
      </c>
      <c r="F238" s="191" t="s">
        <v>22</v>
      </c>
      <c r="G238" s="191">
        <v>26473</v>
      </c>
      <c r="H238" s="68"/>
      <c r="I238" s="328" t="s">
        <v>7066</v>
      </c>
      <c r="J238" s="68"/>
      <c r="K238" s="68"/>
      <c r="L238" s="68"/>
      <c r="M238" s="68"/>
      <c r="N238" s="329">
        <v>0</v>
      </c>
      <c r="O238" s="329">
        <v>0</v>
      </c>
      <c r="P238" s="330">
        <v>0</v>
      </c>
      <c r="Q238" s="330">
        <v>0.01</v>
      </c>
      <c r="R238" s="331" t="s">
        <v>1479</v>
      </c>
      <c r="S238" s="350"/>
      <c r="T238" s="272"/>
    </row>
    <row r="239" spans="1:20" ht="89.25">
      <c r="A239" s="68" t="s">
        <v>542</v>
      </c>
      <c r="B239" s="68"/>
      <c r="C239" s="69" t="s">
        <v>687</v>
      </c>
      <c r="D239" s="108">
        <v>45777</v>
      </c>
      <c r="E239" s="108" t="s">
        <v>6975</v>
      </c>
      <c r="F239" s="191" t="s">
        <v>12</v>
      </c>
      <c r="G239" s="191">
        <v>1125742</v>
      </c>
      <c r="H239" s="68"/>
      <c r="I239" s="328" t="s">
        <v>7067</v>
      </c>
      <c r="J239" s="68"/>
      <c r="K239" s="68"/>
      <c r="L239" s="68"/>
      <c r="M239" s="68"/>
      <c r="N239" s="329">
        <v>58.03</v>
      </c>
      <c r="O239" s="329">
        <v>0</v>
      </c>
      <c r="P239" s="330">
        <v>398.09</v>
      </c>
      <c r="Q239" s="330">
        <v>0</v>
      </c>
      <c r="R239" s="331" t="s">
        <v>1479</v>
      </c>
      <c r="S239" s="350"/>
      <c r="T239" s="272"/>
    </row>
    <row r="240" spans="1:20" ht="51">
      <c r="A240" s="68" t="s">
        <v>541</v>
      </c>
      <c r="B240" s="68"/>
      <c r="C240" s="69" t="s">
        <v>590</v>
      </c>
      <c r="D240" s="108">
        <v>45777</v>
      </c>
      <c r="E240" s="108" t="s">
        <v>6976</v>
      </c>
      <c r="F240" s="191" t="s">
        <v>22</v>
      </c>
      <c r="G240" s="191">
        <v>26479</v>
      </c>
      <c r="H240" s="68"/>
      <c r="I240" s="328" t="s">
        <v>7068</v>
      </c>
      <c r="J240" s="68"/>
      <c r="K240" s="68"/>
      <c r="L240" s="68"/>
      <c r="M240" s="68"/>
      <c r="N240" s="329">
        <v>0</v>
      </c>
      <c r="O240" s="329">
        <v>0</v>
      </c>
      <c r="P240" s="330">
        <v>0</v>
      </c>
      <c r="Q240" s="330">
        <v>0.02</v>
      </c>
      <c r="R240" s="331" t="s">
        <v>1479</v>
      </c>
      <c r="S240" s="350"/>
      <c r="T240" s="272"/>
    </row>
    <row r="241" spans="1:19">
      <c r="F241" s="369"/>
      <c r="G241" s="369"/>
      <c r="N241" s="334"/>
      <c r="O241" s="334"/>
      <c r="P241" s="335"/>
      <c r="Q241" s="335"/>
      <c r="R241" s="88"/>
      <c r="S241" s="375"/>
    </row>
    <row r="242" spans="1:19">
      <c r="I242" s="469" t="s">
        <v>554</v>
      </c>
      <c r="J242" s="470"/>
      <c r="K242" s="470"/>
      <c r="L242" s="470"/>
      <c r="M242" s="471"/>
      <c r="N242" s="113">
        <f>+SUBTOTAL(9,N8:N240)</f>
        <v>158552008.71000001</v>
      </c>
      <c r="O242" s="113">
        <f>+SUBTOTAL(9,O8:O240)</f>
        <v>149946109.83000004</v>
      </c>
      <c r="P242" s="113">
        <f>+SUBTOTAL(9,P8:P240)</f>
        <v>1087666780.1799994</v>
      </c>
      <c r="Q242" s="113">
        <f>+SUBTOTAL(9,Q8:Q240)</f>
        <v>1028630313.8799996</v>
      </c>
    </row>
    <row r="244" spans="1:19">
      <c r="D244" s="66"/>
      <c r="E244" s="66"/>
      <c r="I244" s="66"/>
      <c r="L244" s="72"/>
      <c r="N244" s="66"/>
      <c r="O244" s="157"/>
      <c r="P244" s="157"/>
      <c r="Q244" s="66"/>
      <c r="R244" s="64"/>
      <c r="S244" s="64"/>
    </row>
    <row r="245" spans="1:19">
      <c r="D245" s="66"/>
      <c r="E245" s="66"/>
      <c r="I245" s="66"/>
      <c r="L245" s="72"/>
      <c r="N245" s="66"/>
      <c r="O245" s="157"/>
      <c r="P245" s="157"/>
      <c r="Q245" s="66"/>
      <c r="R245" s="64"/>
      <c r="S245" s="64"/>
    </row>
    <row r="246" spans="1:19">
      <c r="D246" s="66"/>
      <c r="E246" s="66"/>
      <c r="I246" s="66"/>
      <c r="L246" s="72"/>
      <c r="N246" s="66"/>
      <c r="O246" s="157"/>
      <c r="P246" s="157"/>
      <c r="Q246" s="66"/>
      <c r="R246" s="64"/>
      <c r="S246" s="64"/>
    </row>
    <row r="247" spans="1:19">
      <c r="D247" s="66"/>
      <c r="E247" s="66"/>
      <c r="I247" s="66"/>
      <c r="L247" s="72"/>
      <c r="N247" s="66"/>
      <c r="O247" s="157"/>
      <c r="P247" s="157"/>
      <c r="Q247" s="66"/>
      <c r="R247" s="64"/>
      <c r="S247" s="64"/>
    </row>
    <row r="248" spans="1:19">
      <c r="D248" s="66"/>
      <c r="E248" s="66"/>
      <c r="I248" s="66"/>
      <c r="L248" s="72"/>
      <c r="N248" s="66"/>
      <c r="O248" s="157"/>
      <c r="P248" s="157"/>
      <c r="Q248" s="66"/>
      <c r="R248" s="64"/>
      <c r="S248" s="64"/>
    </row>
    <row r="249" spans="1:19">
      <c r="D249" s="66"/>
      <c r="E249" s="66"/>
      <c r="I249" s="66"/>
      <c r="L249" s="72"/>
      <c r="N249" s="66"/>
      <c r="O249" s="157"/>
      <c r="P249" s="157"/>
      <c r="Q249" s="66"/>
      <c r="R249" s="64"/>
      <c r="S249" s="64"/>
    </row>
    <row r="250" spans="1:19">
      <c r="D250" s="66"/>
      <c r="E250" s="66"/>
      <c r="I250" s="66"/>
      <c r="L250" s="72"/>
      <c r="N250" s="157"/>
      <c r="O250" s="157"/>
      <c r="P250" s="66"/>
      <c r="Q250" s="64"/>
      <c r="R250" s="64"/>
      <c r="S250" s="64"/>
    </row>
    <row r="251" spans="1:19">
      <c r="C251" s="467"/>
      <c r="D251" s="467"/>
      <c r="E251" s="467"/>
      <c r="F251" s="467"/>
      <c r="G251" s="177"/>
      <c r="H251" s="177"/>
      <c r="I251" s="180"/>
      <c r="J251" s="177"/>
      <c r="K251" s="177"/>
      <c r="L251" s="64"/>
      <c r="M251" s="177"/>
      <c r="N251" s="468"/>
      <c r="O251" s="468"/>
      <c r="P251" s="468"/>
      <c r="Q251" s="64"/>
      <c r="R251" s="64"/>
      <c r="S251" s="64"/>
    </row>
    <row r="252" spans="1:19">
      <c r="N252" s="157"/>
      <c r="O252" s="157"/>
      <c r="P252" s="157"/>
      <c r="Q252" s="157"/>
    </row>
    <row r="254" spans="1:19">
      <c r="A254" s="352" t="s">
        <v>1470</v>
      </c>
    </row>
    <row r="255" spans="1:19">
      <c r="A255" s="351" t="s">
        <v>1471</v>
      </c>
    </row>
    <row r="256" spans="1:19">
      <c r="A256" s="351" t="s">
        <v>1472</v>
      </c>
    </row>
    <row r="257" spans="1:1">
      <c r="A257" s="351"/>
    </row>
    <row r="258" spans="1:1">
      <c r="A258" s="351" t="s">
        <v>1473</v>
      </c>
    </row>
    <row r="259" spans="1:1">
      <c r="A259" s="351" t="s">
        <v>1474</v>
      </c>
    </row>
    <row r="866" spans="20:20">
      <c r="T866" s="273"/>
    </row>
    <row r="867" spans="20:20">
      <c r="T867" s="272"/>
    </row>
    <row r="868" spans="20:20">
      <c r="T868" s="272"/>
    </row>
    <row r="869" spans="20:20">
      <c r="T869" s="272"/>
    </row>
    <row r="870" spans="20:20">
      <c r="T870" s="272"/>
    </row>
    <row r="871" spans="20:20">
      <c r="T871" s="272"/>
    </row>
    <row r="872" spans="20:20">
      <c r="T872" s="272"/>
    </row>
    <row r="873" spans="20:20">
      <c r="T873" s="272"/>
    </row>
    <row r="874" spans="20:20">
      <c r="T874" s="272"/>
    </row>
    <row r="875" spans="20:20">
      <c r="T875" s="272"/>
    </row>
    <row r="876" spans="20:20">
      <c r="T876" s="272"/>
    </row>
    <row r="877" spans="20:20">
      <c r="T877" s="272"/>
    </row>
    <row r="878" spans="20:20">
      <c r="T878" s="272"/>
    </row>
    <row r="879" spans="20:20">
      <c r="T879" s="272"/>
    </row>
    <row r="880" spans="20:20">
      <c r="T880" s="272"/>
    </row>
    <row r="881" spans="20:20">
      <c r="T881" s="272"/>
    </row>
    <row r="882" spans="20:20">
      <c r="T882" s="272"/>
    </row>
    <row r="883" spans="20:20">
      <c r="T883" s="272"/>
    </row>
    <row r="884" spans="20:20">
      <c r="T884" s="272"/>
    </row>
    <row r="885" spans="20:20">
      <c r="T885" s="272"/>
    </row>
    <row r="886" spans="20:20">
      <c r="T886" s="272"/>
    </row>
    <row r="887" spans="20:20">
      <c r="T887" s="272"/>
    </row>
    <row r="888" spans="20:20">
      <c r="T888" s="272"/>
    </row>
    <row r="889" spans="20:20">
      <c r="T889" s="272"/>
    </row>
    <row r="890" spans="20:20">
      <c r="T890" s="272"/>
    </row>
    <row r="891" spans="20:20">
      <c r="T891" s="272"/>
    </row>
    <row r="892" spans="20:20">
      <c r="T892" s="272"/>
    </row>
    <row r="893" spans="20:20">
      <c r="T893" s="272"/>
    </row>
    <row r="894" spans="20:20">
      <c r="T894" s="272"/>
    </row>
    <row r="895" spans="20:20">
      <c r="T895" s="272"/>
    </row>
    <row r="896" spans="20:20">
      <c r="T896" s="272"/>
    </row>
    <row r="897" spans="20:20">
      <c r="T897" s="272"/>
    </row>
    <row r="898" spans="20:20">
      <c r="T898" s="272"/>
    </row>
    <row r="899" spans="20:20">
      <c r="T899" s="272"/>
    </row>
    <row r="900" spans="20:20">
      <c r="T900" s="272"/>
    </row>
    <row r="901" spans="20:20">
      <c r="T901" s="272"/>
    </row>
    <row r="902" spans="20:20">
      <c r="T902" s="272"/>
    </row>
    <row r="903" spans="20:20">
      <c r="T903" s="272"/>
    </row>
    <row r="904" spans="20:20">
      <c r="T904" s="272"/>
    </row>
    <row r="905" spans="20:20">
      <c r="T905" s="272"/>
    </row>
    <row r="906" spans="20:20">
      <c r="T906" s="272"/>
    </row>
    <row r="907" spans="20:20">
      <c r="T907" s="272"/>
    </row>
    <row r="908" spans="20:20">
      <c r="T908" s="272"/>
    </row>
    <row r="909" spans="20:20">
      <c r="T909" s="272"/>
    </row>
    <row r="910" spans="20:20">
      <c r="T910" s="272"/>
    </row>
    <row r="911" spans="20:20">
      <c r="T911" s="272"/>
    </row>
    <row r="912" spans="20:20">
      <c r="T912" s="272"/>
    </row>
    <row r="913" spans="20:20">
      <c r="T913" s="272"/>
    </row>
    <row r="914" spans="20:20">
      <c r="T914" s="272"/>
    </row>
    <row r="915" spans="20:20">
      <c r="T915" s="272"/>
    </row>
    <row r="916" spans="20:20">
      <c r="T916" s="272"/>
    </row>
    <row r="917" spans="20:20">
      <c r="T917" s="272"/>
    </row>
    <row r="918" spans="20:20">
      <c r="T918" s="272"/>
    </row>
    <row r="919" spans="20:20">
      <c r="T919" s="272"/>
    </row>
    <row r="920" spans="20:20">
      <c r="T920" s="272"/>
    </row>
    <row r="921" spans="20:20">
      <c r="T921" s="272"/>
    </row>
    <row r="922" spans="20:20">
      <c r="T922" s="272"/>
    </row>
    <row r="923" spans="20:20">
      <c r="T923" s="272"/>
    </row>
    <row r="924" spans="20:20">
      <c r="T924" s="272"/>
    </row>
    <row r="925" spans="20:20">
      <c r="T925" s="272"/>
    </row>
    <row r="926" spans="20:20">
      <c r="T926" s="272"/>
    </row>
    <row r="927" spans="20:20">
      <c r="T927" s="272"/>
    </row>
    <row r="928" spans="20:20">
      <c r="T928" s="272"/>
    </row>
    <row r="929" spans="20:20">
      <c r="T929" s="272"/>
    </row>
    <row r="930" spans="20:20">
      <c r="T930" s="272"/>
    </row>
    <row r="931" spans="20:20">
      <c r="T931" s="272"/>
    </row>
    <row r="932" spans="20:20">
      <c r="T932" s="272"/>
    </row>
    <row r="933" spans="20:20">
      <c r="T933" s="272"/>
    </row>
    <row r="934" spans="20:20">
      <c r="T934" s="272"/>
    </row>
    <row r="935" spans="20:20">
      <c r="T935" s="272"/>
    </row>
    <row r="936" spans="20:20">
      <c r="T936" s="272"/>
    </row>
    <row r="937" spans="20:20">
      <c r="T937" s="272"/>
    </row>
    <row r="938" spans="20:20">
      <c r="T938" s="272"/>
    </row>
    <row r="939" spans="20:20">
      <c r="T939" s="272"/>
    </row>
    <row r="940" spans="20:20">
      <c r="T940" s="272"/>
    </row>
    <row r="941" spans="20:20">
      <c r="T941" s="272"/>
    </row>
    <row r="942" spans="20:20">
      <c r="T942" s="272"/>
    </row>
    <row r="943" spans="20:20">
      <c r="T943" s="272"/>
    </row>
    <row r="944" spans="20:20">
      <c r="T944" s="272"/>
    </row>
    <row r="945" spans="20:20">
      <c r="T945" s="272"/>
    </row>
    <row r="946" spans="20:20">
      <c r="T946" s="272"/>
    </row>
    <row r="947" spans="20:20">
      <c r="T947" s="272"/>
    </row>
    <row r="948" spans="20:20">
      <c r="T948" s="272"/>
    </row>
    <row r="949" spans="20:20">
      <c r="T949" s="272"/>
    </row>
    <row r="950" spans="20:20">
      <c r="T950" s="272"/>
    </row>
    <row r="951" spans="20:20">
      <c r="T951" s="272"/>
    </row>
    <row r="952" spans="20:20">
      <c r="T952" s="272"/>
    </row>
    <row r="953" spans="20:20">
      <c r="T953" s="272"/>
    </row>
    <row r="954" spans="20:20">
      <c r="T954" s="272"/>
    </row>
    <row r="955" spans="20:20">
      <c r="T955" s="272"/>
    </row>
    <row r="956" spans="20:20">
      <c r="T956" s="272"/>
    </row>
    <row r="957" spans="20:20">
      <c r="T957" s="272"/>
    </row>
    <row r="958" spans="20:20">
      <c r="T958" s="272"/>
    </row>
    <row r="959" spans="20:20">
      <c r="T959" s="272"/>
    </row>
    <row r="960" spans="20:20">
      <c r="T960" s="272"/>
    </row>
    <row r="961" spans="20:20">
      <c r="T961" s="272"/>
    </row>
    <row r="962" spans="20:20">
      <c r="T962" s="272"/>
    </row>
    <row r="963" spans="20:20">
      <c r="T963" s="272"/>
    </row>
    <row r="964" spans="20:20">
      <c r="T964" s="272"/>
    </row>
    <row r="965" spans="20:20">
      <c r="T965" s="272"/>
    </row>
    <row r="966" spans="20:20">
      <c r="T966" s="272"/>
    </row>
    <row r="967" spans="20:20">
      <c r="T967" s="272"/>
    </row>
    <row r="968" spans="20:20">
      <c r="T968" s="272"/>
    </row>
    <row r="969" spans="20:20">
      <c r="T969" s="272"/>
    </row>
    <row r="970" spans="20:20">
      <c r="T970" s="272"/>
    </row>
    <row r="971" spans="20:20">
      <c r="T971" s="272"/>
    </row>
    <row r="972" spans="20:20">
      <c r="T972" s="272"/>
    </row>
    <row r="973" spans="20:20">
      <c r="T973" s="272"/>
    </row>
    <row r="974" spans="20:20">
      <c r="T974" s="272"/>
    </row>
    <row r="975" spans="20:20">
      <c r="T975" s="272"/>
    </row>
    <row r="976" spans="20:20">
      <c r="T976" s="272"/>
    </row>
    <row r="977" spans="20:20">
      <c r="T977" s="272"/>
    </row>
    <row r="978" spans="20:20">
      <c r="T978" s="272"/>
    </row>
    <row r="979" spans="20:20">
      <c r="T979" s="272"/>
    </row>
    <row r="980" spans="20:20">
      <c r="T980" s="272"/>
    </row>
    <row r="981" spans="20:20">
      <c r="T981" s="272"/>
    </row>
    <row r="982" spans="20:20">
      <c r="T982" s="272"/>
    </row>
    <row r="983" spans="20:20">
      <c r="T983" s="272"/>
    </row>
    <row r="984" spans="20:20">
      <c r="T984" s="272"/>
    </row>
    <row r="985" spans="20:20">
      <c r="T985" s="272"/>
    </row>
    <row r="986" spans="20:20">
      <c r="T986" s="272"/>
    </row>
    <row r="987" spans="20:20">
      <c r="T987" s="272"/>
    </row>
    <row r="988" spans="20:20">
      <c r="T988" s="272"/>
    </row>
    <row r="989" spans="20:20">
      <c r="T989" s="272"/>
    </row>
    <row r="990" spans="20:20">
      <c r="T990" s="272"/>
    </row>
    <row r="991" spans="20:20">
      <c r="T991" s="272"/>
    </row>
    <row r="992" spans="20:20">
      <c r="T992" s="272"/>
    </row>
    <row r="993" spans="20:20">
      <c r="T993" s="272"/>
    </row>
    <row r="994" spans="20:20">
      <c r="T994" s="272"/>
    </row>
    <row r="995" spans="20:20">
      <c r="T995" s="272"/>
    </row>
    <row r="996" spans="20:20">
      <c r="T996" s="272"/>
    </row>
    <row r="997" spans="20:20">
      <c r="T997" s="272"/>
    </row>
    <row r="998" spans="20:20">
      <c r="T998" s="272"/>
    </row>
    <row r="999" spans="20:20">
      <c r="T999" s="272"/>
    </row>
    <row r="1000" spans="20:20">
      <c r="T1000" s="272"/>
    </row>
    <row r="1001" spans="20:20">
      <c r="T1001" s="272"/>
    </row>
    <row r="1002" spans="20:20">
      <c r="T1002" s="272"/>
    </row>
    <row r="1003" spans="20:20">
      <c r="T1003" s="272"/>
    </row>
    <row r="1004" spans="20:20">
      <c r="T1004" s="272"/>
    </row>
    <row r="1005" spans="20:20">
      <c r="T1005" s="272"/>
    </row>
    <row r="1006" spans="20:20">
      <c r="T1006" s="272"/>
    </row>
    <row r="1007" spans="20:20">
      <c r="T1007" s="272"/>
    </row>
    <row r="1008" spans="20:20">
      <c r="T1008" s="272"/>
    </row>
    <row r="1009" spans="20:20">
      <c r="T1009" s="272"/>
    </row>
    <row r="1010" spans="20:20">
      <c r="T1010" s="272"/>
    </row>
    <row r="1011" spans="20:20">
      <c r="T1011" s="272"/>
    </row>
    <row r="1012" spans="20:20">
      <c r="T1012" s="272"/>
    </row>
    <row r="1013" spans="20:20">
      <c r="T1013" s="272"/>
    </row>
    <row r="1014" spans="20:20">
      <c r="T1014" s="272"/>
    </row>
    <row r="1015" spans="20:20">
      <c r="T1015" s="272"/>
    </row>
    <row r="1016" spans="20:20">
      <c r="T1016" s="272"/>
    </row>
    <row r="1017" spans="20:20">
      <c r="T1017" s="272"/>
    </row>
    <row r="1018" spans="20:20">
      <c r="T1018" s="272"/>
    </row>
    <row r="1019" spans="20:20">
      <c r="T1019" s="272"/>
    </row>
    <row r="1020" spans="20:20">
      <c r="T1020" s="272"/>
    </row>
    <row r="1021" spans="20:20">
      <c r="T1021" s="272"/>
    </row>
    <row r="1022" spans="20:20">
      <c r="T1022" s="272"/>
    </row>
    <row r="1023" spans="20:20">
      <c r="T1023" s="272"/>
    </row>
    <row r="1024" spans="20:20">
      <c r="T1024" s="272"/>
    </row>
    <row r="1025" spans="20:20">
      <c r="T1025" s="272"/>
    </row>
    <row r="1026" spans="20:20">
      <c r="T1026" s="272"/>
    </row>
    <row r="1027" spans="20:20">
      <c r="T1027" s="272"/>
    </row>
    <row r="1028" spans="20:20">
      <c r="T1028" s="272"/>
    </row>
    <row r="1029" spans="20:20">
      <c r="T1029" s="272"/>
    </row>
    <row r="1030" spans="20:20">
      <c r="T1030" s="272"/>
    </row>
    <row r="1031" spans="20:20">
      <c r="T1031" s="272"/>
    </row>
    <row r="1032" spans="20:20">
      <c r="T1032" s="272"/>
    </row>
    <row r="1033" spans="20:20">
      <c r="T1033" s="272"/>
    </row>
    <row r="1034" spans="20:20">
      <c r="T1034" s="272"/>
    </row>
    <row r="1035" spans="20:20">
      <c r="T1035" s="272"/>
    </row>
    <row r="1036" spans="20:20">
      <c r="T1036" s="272"/>
    </row>
    <row r="1037" spans="20:20">
      <c r="T1037" s="272"/>
    </row>
    <row r="1038" spans="20:20">
      <c r="T1038" s="272"/>
    </row>
    <row r="1039" spans="20:20">
      <c r="T1039" s="272"/>
    </row>
    <row r="1040" spans="20:20">
      <c r="T1040" s="272"/>
    </row>
    <row r="1041" spans="20:20">
      <c r="T1041" s="272"/>
    </row>
    <row r="1042" spans="20:20">
      <c r="T1042" s="272"/>
    </row>
    <row r="1043" spans="20:20">
      <c r="T1043" s="272"/>
    </row>
    <row r="1044" spans="20:20">
      <c r="T1044" s="272"/>
    </row>
    <row r="1045" spans="20:20">
      <c r="T1045" s="272"/>
    </row>
    <row r="1046" spans="20:20">
      <c r="T1046" s="272"/>
    </row>
    <row r="1047" spans="20:20">
      <c r="T1047" s="272"/>
    </row>
    <row r="1048" spans="20:20">
      <c r="T1048" s="272"/>
    </row>
    <row r="1049" spans="20:20">
      <c r="T1049" s="272"/>
    </row>
    <row r="1050" spans="20:20">
      <c r="T1050" s="272"/>
    </row>
    <row r="1051" spans="20:20">
      <c r="T1051" s="272"/>
    </row>
    <row r="1052" spans="20:20">
      <c r="T1052" s="272"/>
    </row>
    <row r="1053" spans="20:20">
      <c r="T1053" s="272"/>
    </row>
    <row r="1054" spans="20:20">
      <c r="T1054" s="272"/>
    </row>
    <row r="1055" spans="20:20">
      <c r="T1055" s="272"/>
    </row>
    <row r="1056" spans="20:20">
      <c r="T1056" s="272"/>
    </row>
    <row r="1057" spans="20:20">
      <c r="T1057" s="272"/>
    </row>
    <row r="1058" spans="20:20">
      <c r="T1058" s="272"/>
    </row>
    <row r="1059" spans="20:20">
      <c r="T1059" s="272"/>
    </row>
    <row r="1060" spans="20:20">
      <c r="T1060" s="272"/>
    </row>
    <row r="1061" spans="20:20">
      <c r="T1061" s="272"/>
    </row>
    <row r="1062" spans="20:20">
      <c r="T1062" s="272"/>
    </row>
    <row r="1063" spans="20:20">
      <c r="T1063" s="272"/>
    </row>
    <row r="1064" spans="20:20">
      <c r="T1064" s="272"/>
    </row>
    <row r="1065" spans="20:20">
      <c r="T1065" s="272"/>
    </row>
    <row r="1066" spans="20:20">
      <c r="T1066" s="272"/>
    </row>
    <row r="1067" spans="20:20">
      <c r="T1067" s="272"/>
    </row>
    <row r="1068" spans="20:20">
      <c r="T1068" s="272"/>
    </row>
    <row r="1069" spans="20:20">
      <c r="T1069" s="272"/>
    </row>
    <row r="1070" spans="20:20">
      <c r="T1070" s="272"/>
    </row>
    <row r="1071" spans="20:20">
      <c r="T1071" s="272"/>
    </row>
    <row r="1072" spans="20:20">
      <c r="T1072" s="272"/>
    </row>
    <row r="1073" spans="20:20">
      <c r="T1073" s="272"/>
    </row>
    <row r="1074" spans="20:20">
      <c r="T1074" s="272"/>
    </row>
    <row r="1075" spans="20:20">
      <c r="T1075" s="272"/>
    </row>
    <row r="1076" spans="20:20">
      <c r="T1076" s="272"/>
    </row>
    <row r="1077" spans="20:20">
      <c r="T1077" s="272"/>
    </row>
    <row r="1078" spans="20:20">
      <c r="T1078" s="272"/>
    </row>
    <row r="1079" spans="20:20">
      <c r="T1079" s="272"/>
    </row>
    <row r="1080" spans="20:20">
      <c r="T1080" s="272"/>
    </row>
    <row r="1081" spans="20:20">
      <c r="T1081" s="272"/>
    </row>
    <row r="1082" spans="20:20">
      <c r="T1082" s="272"/>
    </row>
    <row r="1083" spans="20:20">
      <c r="T1083" s="272"/>
    </row>
    <row r="1084" spans="20:20">
      <c r="T1084" s="272"/>
    </row>
    <row r="1085" spans="20:20">
      <c r="T1085" s="272"/>
    </row>
    <row r="1086" spans="20:20">
      <c r="T1086" s="272"/>
    </row>
    <row r="1087" spans="20:20">
      <c r="T1087" s="272"/>
    </row>
    <row r="1088" spans="20:20">
      <c r="T1088" s="272"/>
    </row>
    <row r="1089" spans="20:20">
      <c r="T1089" s="272"/>
    </row>
    <row r="1090" spans="20:20">
      <c r="T1090" s="272"/>
    </row>
    <row r="1091" spans="20:20">
      <c r="T1091" s="272"/>
    </row>
    <row r="1092" spans="20:20">
      <c r="T1092" s="272"/>
    </row>
    <row r="1093" spans="20:20">
      <c r="T1093" s="272"/>
    </row>
    <row r="1094" spans="20:20">
      <c r="T1094" s="272"/>
    </row>
    <row r="1095" spans="20:20">
      <c r="T1095" s="272"/>
    </row>
    <row r="1096" spans="20:20">
      <c r="T1096" s="272"/>
    </row>
    <row r="1097" spans="20:20">
      <c r="T1097" s="272"/>
    </row>
    <row r="1098" spans="20:20">
      <c r="T1098" s="272"/>
    </row>
    <row r="1099" spans="20:20">
      <c r="T1099" s="272"/>
    </row>
    <row r="1100" spans="20:20">
      <c r="T1100" s="272"/>
    </row>
    <row r="1101" spans="20:20">
      <c r="T1101" s="272"/>
    </row>
    <row r="1102" spans="20:20">
      <c r="T1102" s="272"/>
    </row>
    <row r="1103" spans="20:20">
      <c r="T1103" s="272"/>
    </row>
    <row r="1104" spans="20:20">
      <c r="T1104" s="272"/>
    </row>
    <row r="1105" spans="20:20">
      <c r="T1105" s="272"/>
    </row>
    <row r="1106" spans="20:20">
      <c r="T1106" s="272"/>
    </row>
    <row r="1107" spans="20:20">
      <c r="T1107" s="272"/>
    </row>
    <row r="1108" spans="20:20">
      <c r="T1108" s="272"/>
    </row>
    <row r="1109" spans="20:20">
      <c r="T1109" s="272"/>
    </row>
    <row r="1110" spans="20:20">
      <c r="T1110" s="272"/>
    </row>
    <row r="1111" spans="20:20">
      <c r="T1111" s="272"/>
    </row>
    <row r="1112" spans="20:20">
      <c r="T1112" s="272"/>
    </row>
    <row r="1113" spans="20:20">
      <c r="T1113" s="272"/>
    </row>
    <row r="1114" spans="20:20">
      <c r="T1114" s="272"/>
    </row>
    <row r="1115" spans="20:20">
      <c r="T1115" s="272"/>
    </row>
    <row r="1116" spans="20:20">
      <c r="T1116" s="272"/>
    </row>
    <row r="1117" spans="20:20">
      <c r="T1117" s="272"/>
    </row>
    <row r="1118" spans="20:20">
      <c r="T1118" s="272"/>
    </row>
    <row r="1119" spans="20:20">
      <c r="T1119" s="272"/>
    </row>
    <row r="1120" spans="20:20">
      <c r="T1120" s="272"/>
    </row>
    <row r="1121" spans="20:20">
      <c r="T1121" s="272"/>
    </row>
    <row r="1122" spans="20:20">
      <c r="T1122" s="272"/>
    </row>
    <row r="1123" spans="20:20">
      <c r="T1123" s="272"/>
    </row>
    <row r="1124" spans="20:20">
      <c r="T1124" s="272"/>
    </row>
    <row r="1125" spans="20:20">
      <c r="T1125" s="272"/>
    </row>
    <row r="1126" spans="20:20">
      <c r="T1126" s="272"/>
    </row>
    <row r="1127" spans="20:20">
      <c r="T1127" s="272"/>
    </row>
    <row r="1128" spans="20:20">
      <c r="T1128" s="272"/>
    </row>
    <row r="1129" spans="20:20">
      <c r="T1129" s="272"/>
    </row>
    <row r="1130" spans="20:20">
      <c r="T1130" s="272"/>
    </row>
    <row r="1131" spans="20:20">
      <c r="T1131" s="272"/>
    </row>
    <row r="1132" spans="20:20">
      <c r="T1132" s="272"/>
    </row>
    <row r="1133" spans="20:20">
      <c r="T1133" s="272"/>
    </row>
    <row r="1134" spans="20:20">
      <c r="T1134" s="272"/>
    </row>
    <row r="1135" spans="20:20">
      <c r="T1135" s="272"/>
    </row>
    <row r="1136" spans="20:20">
      <c r="T1136" s="272"/>
    </row>
    <row r="1137" spans="20:20">
      <c r="T1137" s="272"/>
    </row>
    <row r="1138" spans="20:20">
      <c r="T1138" s="272"/>
    </row>
    <row r="1139" spans="20:20">
      <c r="T1139" s="272"/>
    </row>
    <row r="1140" spans="20:20">
      <c r="T1140" s="272"/>
    </row>
    <row r="1141" spans="20:20">
      <c r="T1141" s="272"/>
    </row>
    <row r="1142" spans="20:20">
      <c r="T1142" s="272"/>
    </row>
    <row r="1143" spans="20:20">
      <c r="T1143" s="272"/>
    </row>
    <row r="1144" spans="20:20">
      <c r="T1144" s="272"/>
    </row>
    <row r="1145" spans="20:20">
      <c r="T1145" s="272"/>
    </row>
    <row r="1146" spans="20:20">
      <c r="T1146" s="272"/>
    </row>
    <row r="1147" spans="20:20">
      <c r="T1147" s="272"/>
    </row>
    <row r="1148" spans="20:20">
      <c r="T1148" s="272"/>
    </row>
    <row r="1149" spans="20:20">
      <c r="T1149" s="272"/>
    </row>
    <row r="1150" spans="20:20">
      <c r="T1150" s="272"/>
    </row>
    <row r="1151" spans="20:20">
      <c r="T1151" s="272"/>
    </row>
    <row r="1152" spans="20:20">
      <c r="T1152" s="272"/>
    </row>
    <row r="1153" spans="20:20">
      <c r="T1153" s="272"/>
    </row>
    <row r="1154" spans="20:20">
      <c r="T1154" s="272"/>
    </row>
    <row r="1155" spans="20:20">
      <c r="T1155" s="272"/>
    </row>
    <row r="1156" spans="20:20">
      <c r="T1156" s="272"/>
    </row>
    <row r="1157" spans="20:20">
      <c r="T1157" s="272"/>
    </row>
    <row r="1158" spans="20:20">
      <c r="T1158" s="272"/>
    </row>
    <row r="1159" spans="20:20">
      <c r="T1159" s="272"/>
    </row>
    <row r="1160" spans="20:20">
      <c r="T1160" s="272"/>
    </row>
    <row r="1161" spans="20:20">
      <c r="T1161" s="272"/>
    </row>
    <row r="1162" spans="20:20">
      <c r="T1162" s="272"/>
    </row>
    <row r="1163" spans="20:20">
      <c r="T1163" s="272"/>
    </row>
    <row r="1164" spans="20:20">
      <c r="T1164" s="272"/>
    </row>
    <row r="1165" spans="20:20">
      <c r="T1165" s="272"/>
    </row>
    <row r="1166" spans="20:20">
      <c r="T1166" s="272"/>
    </row>
    <row r="1167" spans="20:20">
      <c r="T1167" s="272"/>
    </row>
    <row r="1168" spans="20:20">
      <c r="T1168" s="272"/>
    </row>
    <row r="1169" spans="20:20">
      <c r="T1169" s="272"/>
    </row>
    <row r="1170" spans="20:20">
      <c r="T1170" s="272"/>
    </row>
    <row r="1171" spans="20:20">
      <c r="T1171" s="272"/>
    </row>
    <row r="1172" spans="20:20">
      <c r="T1172" s="272"/>
    </row>
    <row r="1173" spans="20:20">
      <c r="T1173" s="272"/>
    </row>
    <row r="1174" spans="20:20">
      <c r="T1174" s="272"/>
    </row>
    <row r="1175" spans="20:20">
      <c r="T1175" s="272"/>
    </row>
    <row r="1176" spans="20:20">
      <c r="T1176" s="272"/>
    </row>
    <row r="1177" spans="20:20">
      <c r="T1177" s="272"/>
    </row>
    <row r="1178" spans="20:20">
      <c r="T1178" s="272"/>
    </row>
    <row r="1179" spans="20:20">
      <c r="T1179" s="272"/>
    </row>
    <row r="1180" spans="20:20">
      <c r="T1180" s="272"/>
    </row>
    <row r="1181" spans="20:20">
      <c r="T1181" s="272"/>
    </row>
    <row r="1182" spans="20:20">
      <c r="T1182" s="272"/>
    </row>
    <row r="1183" spans="20:20">
      <c r="T1183" s="272"/>
    </row>
    <row r="1184" spans="20:20">
      <c r="T1184" s="272"/>
    </row>
    <row r="1185" spans="20:20">
      <c r="T1185" s="272"/>
    </row>
    <row r="1186" spans="20:20">
      <c r="T1186" s="272"/>
    </row>
    <row r="1187" spans="20:20">
      <c r="T1187" s="272"/>
    </row>
    <row r="1188" spans="20:20">
      <c r="T1188" s="272"/>
    </row>
    <row r="1189" spans="20:20">
      <c r="T1189" s="272"/>
    </row>
    <row r="1190" spans="20:20">
      <c r="T1190" s="272"/>
    </row>
    <row r="1191" spans="20:20">
      <c r="T1191" s="272"/>
    </row>
    <row r="1192" spans="20:20">
      <c r="T1192" s="272"/>
    </row>
    <row r="1193" spans="20:20">
      <c r="T1193" s="272"/>
    </row>
    <row r="1194" spans="20:20">
      <c r="T1194" s="272"/>
    </row>
    <row r="1195" spans="20:20">
      <c r="T1195" s="272"/>
    </row>
    <row r="1196" spans="20:20">
      <c r="T1196" s="272"/>
    </row>
    <row r="1197" spans="20:20">
      <c r="T1197" s="272"/>
    </row>
    <row r="1198" spans="20:20">
      <c r="T1198" s="272"/>
    </row>
    <row r="1199" spans="20:20">
      <c r="T1199" s="272"/>
    </row>
    <row r="1200" spans="20:20">
      <c r="T1200" s="272"/>
    </row>
    <row r="1201" spans="20:20">
      <c r="T1201" s="272"/>
    </row>
    <row r="1202" spans="20:20">
      <c r="T1202" s="272"/>
    </row>
    <row r="1203" spans="20:20">
      <c r="T1203" s="272"/>
    </row>
    <row r="1204" spans="20:20">
      <c r="T1204" s="272"/>
    </row>
    <row r="1205" spans="20:20">
      <c r="T1205" s="272"/>
    </row>
    <row r="1206" spans="20:20">
      <c r="T1206" s="272"/>
    </row>
    <row r="1207" spans="20:20">
      <c r="T1207" s="272"/>
    </row>
    <row r="1208" spans="20:20">
      <c r="T1208" s="272"/>
    </row>
    <row r="1209" spans="20:20">
      <c r="T1209" s="272"/>
    </row>
    <row r="1210" spans="20:20">
      <c r="T1210" s="272"/>
    </row>
    <row r="1211" spans="20:20">
      <c r="T1211" s="272"/>
    </row>
    <row r="1212" spans="20:20">
      <c r="T1212" s="272"/>
    </row>
    <row r="1213" spans="20:20">
      <c r="T1213" s="272"/>
    </row>
    <row r="1214" spans="20:20">
      <c r="T1214" s="272"/>
    </row>
    <row r="1215" spans="20:20">
      <c r="T1215" s="272"/>
    </row>
    <row r="1216" spans="20:20">
      <c r="T1216" s="272"/>
    </row>
    <row r="1217" spans="20:20">
      <c r="T1217" s="272"/>
    </row>
    <row r="1218" spans="20:20">
      <c r="T1218" s="272"/>
    </row>
    <row r="1219" spans="20:20">
      <c r="T1219" s="272"/>
    </row>
    <row r="1220" spans="20:20">
      <c r="T1220" s="272"/>
    </row>
    <row r="1221" spans="20:20">
      <c r="T1221" s="272"/>
    </row>
    <row r="1222" spans="20:20">
      <c r="T1222" s="272"/>
    </row>
    <row r="1223" spans="20:20">
      <c r="T1223" s="272"/>
    </row>
    <row r="1224" spans="20:20">
      <c r="T1224" s="272"/>
    </row>
    <row r="1225" spans="20:20">
      <c r="T1225" s="272"/>
    </row>
    <row r="1226" spans="20:20">
      <c r="T1226" s="272"/>
    </row>
    <row r="1227" spans="20:20">
      <c r="T1227" s="272"/>
    </row>
    <row r="1228" spans="20:20">
      <c r="T1228" s="272"/>
    </row>
    <row r="1229" spans="20:20">
      <c r="T1229" s="272"/>
    </row>
    <row r="1230" spans="20:20">
      <c r="T1230" s="272"/>
    </row>
    <row r="1231" spans="20:20">
      <c r="T1231" s="272"/>
    </row>
    <row r="1232" spans="20:20">
      <c r="T1232" s="272"/>
    </row>
    <row r="1233" spans="20:20">
      <c r="T1233" s="272"/>
    </row>
    <row r="1234" spans="20:20">
      <c r="T1234" s="272"/>
    </row>
    <row r="1235" spans="20:20">
      <c r="T1235" s="272"/>
    </row>
    <row r="1236" spans="20:20">
      <c r="T1236" s="272"/>
    </row>
    <row r="1237" spans="20:20">
      <c r="T1237" s="272"/>
    </row>
    <row r="1238" spans="20:20">
      <c r="T1238" s="272"/>
    </row>
    <row r="1239" spans="20:20">
      <c r="T1239" s="272"/>
    </row>
    <row r="1240" spans="20:20">
      <c r="T1240" s="272"/>
    </row>
    <row r="1241" spans="20:20">
      <c r="T1241" s="272"/>
    </row>
    <row r="1242" spans="20:20">
      <c r="T1242" s="272"/>
    </row>
    <row r="1243" spans="20:20">
      <c r="T1243" s="272"/>
    </row>
    <row r="1244" spans="20:20">
      <c r="T1244" s="272"/>
    </row>
    <row r="1245" spans="20:20">
      <c r="T1245" s="272"/>
    </row>
    <row r="1246" spans="20:20">
      <c r="T1246" s="272"/>
    </row>
    <row r="1247" spans="20:20">
      <c r="T1247" s="272"/>
    </row>
    <row r="1248" spans="20:20">
      <c r="T1248" s="272"/>
    </row>
    <row r="1249" spans="20:20">
      <c r="T1249" s="272"/>
    </row>
    <row r="1250" spans="20:20">
      <c r="T1250" s="272"/>
    </row>
    <row r="1251" spans="20:20">
      <c r="T1251" s="272"/>
    </row>
    <row r="1252" spans="20:20">
      <c r="T1252" s="272"/>
    </row>
    <row r="1253" spans="20:20">
      <c r="T1253" s="272"/>
    </row>
    <row r="1254" spans="20:20">
      <c r="T1254" s="272"/>
    </row>
    <row r="1255" spans="20:20">
      <c r="T1255" s="272"/>
    </row>
    <row r="1256" spans="20:20">
      <c r="T1256" s="272"/>
    </row>
    <row r="1257" spans="20:20">
      <c r="T1257" s="272"/>
    </row>
    <row r="1258" spans="20:20">
      <c r="T1258" s="272"/>
    </row>
    <row r="1259" spans="20:20">
      <c r="T1259" s="272"/>
    </row>
    <row r="1260" spans="20:20">
      <c r="T1260" s="272"/>
    </row>
    <row r="1261" spans="20:20">
      <c r="T1261" s="272"/>
    </row>
    <row r="1262" spans="20:20">
      <c r="T1262" s="272"/>
    </row>
    <row r="1263" spans="20:20">
      <c r="T1263" s="272"/>
    </row>
    <row r="1264" spans="20:20">
      <c r="T1264" s="272"/>
    </row>
    <row r="1265" spans="20:20">
      <c r="T1265" s="272"/>
    </row>
    <row r="1266" spans="20:20">
      <c r="T1266" s="272"/>
    </row>
    <row r="1267" spans="20:20">
      <c r="T1267" s="272"/>
    </row>
    <row r="1268" spans="20:20">
      <c r="T1268" s="272"/>
    </row>
    <row r="1269" spans="20:20">
      <c r="T1269" s="272"/>
    </row>
    <row r="1270" spans="20:20">
      <c r="T1270" s="272"/>
    </row>
    <row r="1271" spans="20:20">
      <c r="T1271" s="272"/>
    </row>
    <row r="1272" spans="20:20">
      <c r="T1272" s="272"/>
    </row>
    <row r="1273" spans="20:20">
      <c r="T1273" s="272"/>
    </row>
    <row r="1274" spans="20:20">
      <c r="T1274" s="272"/>
    </row>
    <row r="1275" spans="20:20">
      <c r="T1275" s="272"/>
    </row>
    <row r="1276" spans="20:20">
      <c r="T1276" s="272"/>
    </row>
    <row r="1277" spans="20:20">
      <c r="T1277" s="272"/>
    </row>
    <row r="1278" spans="20:20">
      <c r="T1278" s="272"/>
    </row>
    <row r="1279" spans="20:20">
      <c r="T1279" s="272"/>
    </row>
    <row r="1280" spans="20:20">
      <c r="T1280" s="272"/>
    </row>
    <row r="1281" spans="20:20">
      <c r="T1281" s="272"/>
    </row>
    <row r="1282" spans="20:20">
      <c r="T1282" s="272"/>
    </row>
    <row r="1283" spans="20:20">
      <c r="T1283" s="272"/>
    </row>
    <row r="1284" spans="20:20">
      <c r="T1284" s="272"/>
    </row>
    <row r="1285" spans="20:20">
      <c r="T1285" s="272"/>
    </row>
    <row r="1286" spans="20:20">
      <c r="T1286" s="272"/>
    </row>
    <row r="1287" spans="20:20">
      <c r="T1287" s="272"/>
    </row>
    <row r="1288" spans="20:20">
      <c r="T1288" s="272"/>
    </row>
    <row r="1289" spans="20:20">
      <c r="T1289" s="272"/>
    </row>
    <row r="1290" spans="20:20">
      <c r="T1290" s="272"/>
    </row>
    <row r="1291" spans="20:20">
      <c r="T1291" s="272"/>
    </row>
    <row r="1292" spans="20:20">
      <c r="T1292" s="272"/>
    </row>
    <row r="1293" spans="20:20">
      <c r="T1293" s="272"/>
    </row>
    <row r="1294" spans="20:20">
      <c r="T1294" s="272"/>
    </row>
    <row r="1295" spans="20:20">
      <c r="T1295" s="272"/>
    </row>
    <row r="1296" spans="20:20">
      <c r="T1296" s="272"/>
    </row>
    <row r="1297" spans="20:20">
      <c r="T1297" s="272"/>
    </row>
    <row r="1298" spans="20:20">
      <c r="T1298" s="272"/>
    </row>
    <row r="1299" spans="20:20">
      <c r="T1299" s="272"/>
    </row>
    <row r="1300" spans="20:20">
      <c r="T1300" s="272"/>
    </row>
    <row r="1301" spans="20:20">
      <c r="T1301" s="272"/>
    </row>
    <row r="1302" spans="20:20">
      <c r="T1302" s="272"/>
    </row>
    <row r="1303" spans="20:20">
      <c r="T1303" s="272"/>
    </row>
    <row r="1304" spans="20:20">
      <c r="T1304" s="272"/>
    </row>
    <row r="1305" spans="20:20">
      <c r="T1305" s="272"/>
    </row>
    <row r="1306" spans="20:20">
      <c r="T1306" s="272"/>
    </row>
    <row r="1307" spans="20:20">
      <c r="T1307" s="272"/>
    </row>
    <row r="1308" spans="20:20">
      <c r="T1308" s="272"/>
    </row>
    <row r="1309" spans="20:20">
      <c r="T1309" s="272"/>
    </row>
    <row r="1310" spans="20:20">
      <c r="T1310" s="272"/>
    </row>
    <row r="1311" spans="20:20">
      <c r="T1311" s="272"/>
    </row>
    <row r="1312" spans="20:20">
      <c r="T1312" s="272"/>
    </row>
    <row r="1313" spans="20:20">
      <c r="T1313" s="272"/>
    </row>
    <row r="1314" spans="20:20">
      <c r="T1314" s="272"/>
    </row>
    <row r="1315" spans="20:20">
      <c r="T1315" s="272"/>
    </row>
    <row r="1316" spans="20:20">
      <c r="T1316" s="272"/>
    </row>
    <row r="1317" spans="20:20">
      <c r="T1317" s="272"/>
    </row>
    <row r="1318" spans="20:20">
      <c r="T1318" s="272"/>
    </row>
    <row r="1319" spans="20:20">
      <c r="T1319" s="272"/>
    </row>
    <row r="1320" spans="20:20">
      <c r="T1320" s="272"/>
    </row>
    <row r="1321" spans="20:20">
      <c r="T1321" s="272"/>
    </row>
    <row r="1322" spans="20:20">
      <c r="T1322" s="272"/>
    </row>
    <row r="1323" spans="20:20">
      <c r="T1323" s="272"/>
    </row>
    <row r="1324" spans="20:20">
      <c r="T1324" s="272"/>
    </row>
    <row r="1325" spans="20:20">
      <c r="T1325" s="272"/>
    </row>
    <row r="1326" spans="20:20">
      <c r="T1326" s="272"/>
    </row>
    <row r="1327" spans="20:20">
      <c r="T1327" s="272"/>
    </row>
    <row r="1328" spans="20:20">
      <c r="T1328" s="272"/>
    </row>
    <row r="1329" spans="20:20">
      <c r="T1329" s="272"/>
    </row>
    <row r="1330" spans="20:20">
      <c r="T1330" s="272"/>
    </row>
    <row r="1331" spans="20:20">
      <c r="T1331" s="272"/>
    </row>
    <row r="1332" spans="20:20">
      <c r="T1332" s="272"/>
    </row>
    <row r="1333" spans="20:20">
      <c r="T1333" s="272"/>
    </row>
    <row r="1334" spans="20:20">
      <c r="T1334" s="272"/>
    </row>
    <row r="1335" spans="20:20">
      <c r="T1335" s="272"/>
    </row>
    <row r="1336" spans="20:20">
      <c r="T1336" s="272"/>
    </row>
    <row r="1337" spans="20:20">
      <c r="T1337" s="272"/>
    </row>
    <row r="1338" spans="20:20">
      <c r="T1338" s="272"/>
    </row>
    <row r="1339" spans="20:20">
      <c r="T1339" s="272"/>
    </row>
    <row r="1340" spans="20:20">
      <c r="T1340" s="272"/>
    </row>
    <row r="1341" spans="20:20">
      <c r="T1341" s="272"/>
    </row>
    <row r="1342" spans="20:20">
      <c r="T1342" s="272"/>
    </row>
    <row r="1343" spans="20:20">
      <c r="T1343" s="272"/>
    </row>
    <row r="1344" spans="20:20">
      <c r="T1344" s="272"/>
    </row>
    <row r="1345" spans="20:20">
      <c r="T1345" s="272"/>
    </row>
    <row r="1346" spans="20:20">
      <c r="T1346" s="272"/>
    </row>
    <row r="1347" spans="20:20">
      <c r="T1347" s="272"/>
    </row>
    <row r="1348" spans="20:20">
      <c r="T1348" s="272"/>
    </row>
    <row r="1349" spans="20:20">
      <c r="T1349" s="272"/>
    </row>
    <row r="1350" spans="20:20">
      <c r="T1350" s="272"/>
    </row>
    <row r="1351" spans="20:20">
      <c r="T1351" s="272"/>
    </row>
    <row r="1352" spans="20:20">
      <c r="T1352" s="272"/>
    </row>
    <row r="1353" spans="20:20">
      <c r="T1353" s="272"/>
    </row>
    <row r="1354" spans="20:20">
      <c r="T1354" s="272"/>
    </row>
    <row r="1355" spans="20:20">
      <c r="T1355" s="272"/>
    </row>
    <row r="1356" spans="20:20">
      <c r="T1356" s="272"/>
    </row>
    <row r="1357" spans="20:20">
      <c r="T1357" s="272"/>
    </row>
    <row r="1358" spans="20:20">
      <c r="T1358" s="272"/>
    </row>
    <row r="1359" spans="20:20">
      <c r="T1359" s="272"/>
    </row>
    <row r="1360" spans="20:20">
      <c r="T1360" s="272"/>
    </row>
    <row r="1361" spans="20:20">
      <c r="T1361" s="272"/>
    </row>
    <row r="1362" spans="20:20">
      <c r="T1362" s="272"/>
    </row>
    <row r="1363" spans="20:20">
      <c r="T1363" s="272"/>
    </row>
    <row r="1364" spans="20:20">
      <c r="T1364" s="272"/>
    </row>
    <row r="1365" spans="20:20">
      <c r="T1365" s="272"/>
    </row>
    <row r="1366" spans="20:20">
      <c r="T1366" s="272"/>
    </row>
    <row r="1367" spans="20:20">
      <c r="T1367" s="272"/>
    </row>
    <row r="1368" spans="20:20">
      <c r="T1368" s="272"/>
    </row>
    <row r="1369" spans="20:20">
      <c r="T1369" s="272"/>
    </row>
    <row r="1370" spans="20:20">
      <c r="T1370" s="272"/>
    </row>
    <row r="1371" spans="20:20">
      <c r="T1371" s="272"/>
    </row>
    <row r="1372" spans="20:20">
      <c r="T1372" s="272"/>
    </row>
    <row r="1373" spans="20:20">
      <c r="T1373" s="272"/>
    </row>
    <row r="1374" spans="20:20">
      <c r="T1374" s="272"/>
    </row>
    <row r="1375" spans="20:20">
      <c r="T1375" s="272"/>
    </row>
    <row r="1376" spans="20:20">
      <c r="T1376" s="272"/>
    </row>
    <row r="1377" spans="20:20">
      <c r="T1377" s="272"/>
    </row>
    <row r="1378" spans="20:20">
      <c r="T1378" s="272"/>
    </row>
    <row r="1379" spans="20:20">
      <c r="T1379" s="272"/>
    </row>
    <row r="1380" spans="20:20">
      <c r="T1380" s="272"/>
    </row>
    <row r="1381" spans="20:20">
      <c r="T1381" s="272"/>
    </row>
    <row r="1382" spans="20:20">
      <c r="T1382" s="272"/>
    </row>
    <row r="1383" spans="20:20">
      <c r="T1383" s="272"/>
    </row>
    <row r="1384" spans="20:20">
      <c r="T1384" s="272"/>
    </row>
    <row r="1385" spans="20:20">
      <c r="T1385" s="272"/>
    </row>
    <row r="1386" spans="20:20">
      <c r="T1386" s="272"/>
    </row>
    <row r="1387" spans="20:20">
      <c r="T1387" s="272"/>
    </row>
    <row r="1388" spans="20:20">
      <c r="T1388" s="272"/>
    </row>
    <row r="1389" spans="20:20">
      <c r="T1389" s="272"/>
    </row>
    <row r="1390" spans="20:20">
      <c r="T1390" s="272"/>
    </row>
    <row r="1391" spans="20:20">
      <c r="T1391" s="272"/>
    </row>
    <row r="1392" spans="20:20">
      <c r="T1392" s="272"/>
    </row>
    <row r="1393" spans="20:20">
      <c r="T1393" s="272"/>
    </row>
    <row r="1394" spans="20:20">
      <c r="T1394" s="272"/>
    </row>
    <row r="1395" spans="20:20">
      <c r="T1395" s="272"/>
    </row>
    <row r="1396" spans="20:20">
      <c r="T1396" s="272"/>
    </row>
    <row r="1397" spans="20:20">
      <c r="T1397" s="272"/>
    </row>
    <row r="1398" spans="20:20">
      <c r="T1398" s="272"/>
    </row>
    <row r="1399" spans="20:20">
      <c r="T1399" s="272"/>
    </row>
    <row r="1400" spans="20:20">
      <c r="T1400" s="272"/>
    </row>
    <row r="1401" spans="20:20">
      <c r="T1401" s="272"/>
    </row>
    <row r="1402" spans="20:20">
      <c r="T1402" s="272"/>
    </row>
    <row r="1403" spans="20:20">
      <c r="T1403" s="272"/>
    </row>
    <row r="1404" spans="20:20">
      <c r="T1404" s="272"/>
    </row>
    <row r="1405" spans="20:20">
      <c r="T1405" s="272"/>
    </row>
    <row r="1406" spans="20:20">
      <c r="T1406" s="272"/>
    </row>
    <row r="1407" spans="20:20">
      <c r="T1407" s="272"/>
    </row>
    <row r="1408" spans="20:20">
      <c r="T1408" s="272"/>
    </row>
    <row r="1409" spans="20:20">
      <c r="T1409" s="272"/>
    </row>
    <row r="1410" spans="20:20">
      <c r="T1410" s="272"/>
    </row>
    <row r="1411" spans="20:20">
      <c r="T1411" s="272"/>
    </row>
    <row r="1412" spans="20:20">
      <c r="T1412" s="272"/>
    </row>
    <row r="1413" spans="20:20">
      <c r="T1413" s="272"/>
    </row>
    <row r="1414" spans="20:20">
      <c r="T1414" s="272"/>
    </row>
    <row r="1415" spans="20:20">
      <c r="T1415" s="272"/>
    </row>
    <row r="1416" spans="20:20">
      <c r="T1416" s="272"/>
    </row>
    <row r="1417" spans="20:20">
      <c r="T1417" s="272"/>
    </row>
    <row r="1418" spans="20:20">
      <c r="T1418" s="272"/>
    </row>
    <row r="1419" spans="20:20">
      <c r="T1419" s="272"/>
    </row>
    <row r="1420" spans="20:20">
      <c r="T1420" s="272"/>
    </row>
    <row r="1421" spans="20:20">
      <c r="T1421" s="272"/>
    </row>
    <row r="1422" spans="20:20">
      <c r="T1422" s="272"/>
    </row>
    <row r="1423" spans="20:20">
      <c r="T1423" s="272"/>
    </row>
    <row r="1424" spans="20:20">
      <c r="T1424" s="272"/>
    </row>
    <row r="1425" spans="20:20">
      <c r="T1425" s="272"/>
    </row>
    <row r="1426" spans="20:20">
      <c r="T1426" s="272"/>
    </row>
    <row r="1427" spans="20:20">
      <c r="T1427" s="272"/>
    </row>
    <row r="1428" spans="20:20">
      <c r="T1428" s="272"/>
    </row>
    <row r="1429" spans="20:20">
      <c r="T1429" s="272"/>
    </row>
    <row r="1430" spans="20:20">
      <c r="T1430" s="272"/>
    </row>
    <row r="1431" spans="20:20">
      <c r="T1431" s="272"/>
    </row>
    <row r="1432" spans="20:20">
      <c r="T1432" s="272"/>
    </row>
    <row r="1433" spans="20:20">
      <c r="T1433" s="272"/>
    </row>
    <row r="1434" spans="20:20">
      <c r="T1434" s="272"/>
    </row>
    <row r="1435" spans="20:20">
      <c r="T1435" s="272"/>
    </row>
    <row r="1436" spans="20:20">
      <c r="T1436" s="272"/>
    </row>
    <row r="1437" spans="20:20">
      <c r="T1437" s="272"/>
    </row>
    <row r="1438" spans="20:20">
      <c r="T1438" s="272"/>
    </row>
    <row r="1439" spans="20:20">
      <c r="T1439" s="272"/>
    </row>
    <row r="1440" spans="20:20">
      <c r="T1440" s="272"/>
    </row>
    <row r="1441" spans="20:20">
      <c r="T1441" s="272"/>
    </row>
    <row r="1442" spans="20:20">
      <c r="T1442" s="272"/>
    </row>
    <row r="1443" spans="20:20">
      <c r="T1443" s="272"/>
    </row>
    <row r="1444" spans="20:20">
      <c r="T1444" s="272"/>
    </row>
    <row r="1445" spans="20:20">
      <c r="T1445" s="272"/>
    </row>
    <row r="1446" spans="20:20">
      <c r="T1446" s="272"/>
    </row>
    <row r="1447" spans="20:20">
      <c r="T1447" s="272"/>
    </row>
    <row r="1448" spans="20:20">
      <c r="T1448" s="272"/>
    </row>
    <row r="1449" spans="20:20">
      <c r="T1449" s="272"/>
    </row>
    <row r="1450" spans="20:20">
      <c r="T1450" s="272"/>
    </row>
    <row r="1451" spans="20:20">
      <c r="T1451" s="272"/>
    </row>
    <row r="1452" spans="20:20">
      <c r="T1452" s="272"/>
    </row>
    <row r="1453" spans="20:20">
      <c r="T1453" s="272"/>
    </row>
    <row r="1454" spans="20:20">
      <c r="T1454" s="272"/>
    </row>
    <row r="1455" spans="20:20">
      <c r="T1455" s="272"/>
    </row>
    <row r="1456" spans="20:20">
      <c r="T1456" s="272"/>
    </row>
    <row r="1457" spans="20:20">
      <c r="T1457" s="272"/>
    </row>
    <row r="1458" spans="20:20">
      <c r="T1458" s="272"/>
    </row>
    <row r="1459" spans="20:20">
      <c r="T1459" s="272"/>
    </row>
    <row r="1460" spans="20:20">
      <c r="T1460" s="272"/>
    </row>
    <row r="1461" spans="20:20">
      <c r="T1461" s="272"/>
    </row>
    <row r="1462" spans="20:20">
      <c r="T1462" s="272"/>
    </row>
    <row r="1463" spans="20:20">
      <c r="T1463" s="272"/>
    </row>
    <row r="1464" spans="20:20">
      <c r="T1464" s="272"/>
    </row>
    <row r="1465" spans="20:20">
      <c r="T1465" s="272"/>
    </row>
    <row r="1466" spans="20:20">
      <c r="T1466" s="272"/>
    </row>
    <row r="1467" spans="20:20">
      <c r="T1467" s="272"/>
    </row>
    <row r="1468" spans="20:20">
      <c r="T1468" s="272"/>
    </row>
    <row r="1469" spans="20:20">
      <c r="T1469" s="272"/>
    </row>
    <row r="1470" spans="20:20">
      <c r="T1470" s="272"/>
    </row>
    <row r="1471" spans="20:20">
      <c r="T1471" s="272"/>
    </row>
    <row r="1472" spans="20:20">
      <c r="T1472" s="272"/>
    </row>
    <row r="1473" spans="20:20">
      <c r="T1473" s="272"/>
    </row>
    <row r="1474" spans="20:20">
      <c r="T1474" s="272"/>
    </row>
    <row r="1475" spans="20:20">
      <c r="T1475" s="272"/>
    </row>
    <row r="1476" spans="20:20">
      <c r="T1476" s="272"/>
    </row>
    <row r="1477" spans="20:20">
      <c r="T1477" s="272"/>
    </row>
    <row r="1478" spans="20:20">
      <c r="T1478" s="272"/>
    </row>
    <row r="1479" spans="20:20">
      <c r="T1479" s="272"/>
    </row>
    <row r="1480" spans="20:20">
      <c r="T1480" s="272"/>
    </row>
    <row r="1481" spans="20:20">
      <c r="T1481" s="272"/>
    </row>
    <row r="1482" spans="20:20">
      <c r="T1482" s="272"/>
    </row>
    <row r="1483" spans="20:20">
      <c r="T1483" s="272"/>
    </row>
    <row r="1484" spans="20:20">
      <c r="T1484" s="272"/>
    </row>
    <row r="1485" spans="20:20">
      <c r="T1485" s="272"/>
    </row>
    <row r="1486" spans="20:20">
      <c r="T1486" s="272"/>
    </row>
    <row r="1487" spans="20:20">
      <c r="T1487" s="272"/>
    </row>
    <row r="1488" spans="20:20">
      <c r="T1488" s="272"/>
    </row>
    <row r="1489" spans="20:20">
      <c r="T1489" s="272"/>
    </row>
    <row r="1490" spans="20:20">
      <c r="T1490" s="272"/>
    </row>
    <row r="1491" spans="20:20">
      <c r="T1491" s="272"/>
    </row>
    <row r="1492" spans="20:20">
      <c r="T1492" s="272"/>
    </row>
    <row r="1493" spans="20:20">
      <c r="T1493" s="272"/>
    </row>
    <row r="1494" spans="20:20">
      <c r="T1494" s="272"/>
    </row>
    <row r="1495" spans="20:20">
      <c r="T1495" s="272"/>
    </row>
    <row r="1496" spans="20:20">
      <c r="T1496" s="272"/>
    </row>
    <row r="1497" spans="20:20">
      <c r="T1497" s="272"/>
    </row>
    <row r="1498" spans="20:20">
      <c r="T1498" s="272"/>
    </row>
    <row r="1499" spans="20:20">
      <c r="T1499" s="272"/>
    </row>
    <row r="1500" spans="20:20">
      <c r="T1500" s="272"/>
    </row>
    <row r="1501" spans="20:20">
      <c r="T1501" s="272"/>
    </row>
    <row r="1502" spans="20:20">
      <c r="T1502" s="272"/>
    </row>
    <row r="1503" spans="20:20">
      <c r="T1503" s="272"/>
    </row>
    <row r="1504" spans="20:20">
      <c r="T1504" s="272"/>
    </row>
    <row r="1505" spans="20:20">
      <c r="T1505" s="272"/>
    </row>
    <row r="1506" spans="20:20">
      <c r="T1506" s="272"/>
    </row>
    <row r="1507" spans="20:20">
      <c r="T1507" s="272"/>
    </row>
    <row r="1508" spans="20:20">
      <c r="T1508" s="272"/>
    </row>
    <row r="1509" spans="20:20">
      <c r="T1509" s="272"/>
    </row>
    <row r="1510" spans="20:20">
      <c r="T1510" s="272"/>
    </row>
    <row r="1511" spans="20:20">
      <c r="T1511" s="272"/>
    </row>
    <row r="1512" spans="20:20">
      <c r="T1512" s="272"/>
    </row>
    <row r="1513" spans="20:20">
      <c r="T1513" s="272"/>
    </row>
    <row r="1514" spans="20:20">
      <c r="T1514" s="272"/>
    </row>
    <row r="1515" spans="20:20">
      <c r="T1515" s="272"/>
    </row>
    <row r="1516" spans="20:20">
      <c r="T1516" s="272"/>
    </row>
    <row r="1517" spans="20:20">
      <c r="T1517" s="272"/>
    </row>
    <row r="1518" spans="20:20">
      <c r="T1518" s="272"/>
    </row>
    <row r="1519" spans="20:20">
      <c r="T1519" s="272"/>
    </row>
    <row r="1520" spans="20:20">
      <c r="T1520" s="272"/>
    </row>
    <row r="1521" spans="20:20">
      <c r="T1521" s="272"/>
    </row>
    <row r="1522" spans="20:20">
      <c r="T1522" s="272"/>
    </row>
    <row r="1523" spans="20:20">
      <c r="T1523" s="272"/>
    </row>
    <row r="1524" spans="20:20">
      <c r="T1524" s="272"/>
    </row>
    <row r="1525" spans="20:20">
      <c r="T1525" s="272"/>
    </row>
    <row r="1526" spans="20:20">
      <c r="T1526" s="272"/>
    </row>
    <row r="1527" spans="20:20">
      <c r="T1527" s="272"/>
    </row>
    <row r="1528" spans="20:20">
      <c r="T1528" s="272"/>
    </row>
    <row r="1529" spans="20:20">
      <c r="T1529" s="272"/>
    </row>
    <row r="1530" spans="20:20">
      <c r="T1530" s="272"/>
    </row>
    <row r="1531" spans="20:20">
      <c r="T1531" s="272"/>
    </row>
    <row r="1532" spans="20:20">
      <c r="T1532" s="272"/>
    </row>
    <row r="1533" spans="20:20">
      <c r="T1533" s="272"/>
    </row>
    <row r="1534" spans="20:20">
      <c r="T1534" s="272"/>
    </row>
    <row r="1535" spans="20:20">
      <c r="T1535" s="272"/>
    </row>
    <row r="1536" spans="20:20">
      <c r="T1536" s="272"/>
    </row>
    <row r="1537" spans="20:20">
      <c r="T1537" s="272"/>
    </row>
    <row r="1538" spans="20:20">
      <c r="T1538" s="272"/>
    </row>
    <row r="1539" spans="20:20">
      <c r="T1539" s="272"/>
    </row>
    <row r="1540" spans="20:20">
      <c r="T1540" s="272"/>
    </row>
    <row r="1541" spans="20:20">
      <c r="T1541" s="272"/>
    </row>
    <row r="1542" spans="20:20">
      <c r="T1542" s="272"/>
    </row>
    <row r="1543" spans="20:20">
      <c r="T1543" s="272"/>
    </row>
    <row r="1544" spans="20:20">
      <c r="T1544" s="272"/>
    </row>
    <row r="1545" spans="20:20">
      <c r="T1545" s="272"/>
    </row>
    <row r="1546" spans="20:20">
      <c r="T1546" s="272"/>
    </row>
    <row r="1547" spans="20:20">
      <c r="T1547" s="272"/>
    </row>
    <row r="1548" spans="20:20">
      <c r="T1548" s="272"/>
    </row>
    <row r="1549" spans="20:20">
      <c r="T1549" s="272"/>
    </row>
    <row r="1550" spans="20:20">
      <c r="T1550" s="272"/>
    </row>
    <row r="1551" spans="20:20">
      <c r="T1551" s="272"/>
    </row>
    <row r="1552" spans="20:20">
      <c r="T1552" s="272"/>
    </row>
    <row r="1553" spans="20:20">
      <c r="T1553" s="272"/>
    </row>
    <row r="1554" spans="20:20">
      <c r="T1554" s="272"/>
    </row>
    <row r="1555" spans="20:20">
      <c r="T1555" s="272"/>
    </row>
    <row r="1556" spans="20:20">
      <c r="T1556" s="272"/>
    </row>
    <row r="1557" spans="20:20">
      <c r="T1557" s="272"/>
    </row>
    <row r="1558" spans="20:20">
      <c r="T1558" s="272"/>
    </row>
    <row r="1559" spans="20:20">
      <c r="T1559" s="272"/>
    </row>
    <row r="1560" spans="20:20">
      <c r="T1560" s="272"/>
    </row>
    <row r="1561" spans="20:20">
      <c r="T1561" s="272"/>
    </row>
    <row r="1562" spans="20:20">
      <c r="T1562" s="272"/>
    </row>
    <row r="1563" spans="20:20">
      <c r="T1563" s="272"/>
    </row>
    <row r="1564" spans="20:20">
      <c r="T1564" s="272"/>
    </row>
    <row r="1565" spans="20:20">
      <c r="T1565" s="272"/>
    </row>
    <row r="1566" spans="20:20">
      <c r="T1566" s="272"/>
    </row>
    <row r="1567" spans="20:20">
      <c r="T1567" s="272"/>
    </row>
    <row r="1568" spans="20:20">
      <c r="T1568" s="272"/>
    </row>
    <row r="1569" spans="20:20">
      <c r="T1569" s="272"/>
    </row>
    <row r="1570" spans="20:20">
      <c r="T1570" s="272"/>
    </row>
    <row r="1571" spans="20:20">
      <c r="T1571" s="272"/>
    </row>
    <row r="1572" spans="20:20">
      <c r="T1572" s="272"/>
    </row>
    <row r="1573" spans="20:20">
      <c r="T1573" s="272"/>
    </row>
    <row r="1574" spans="20:20">
      <c r="T1574" s="272"/>
    </row>
    <row r="1575" spans="20:20">
      <c r="T1575" s="272"/>
    </row>
    <row r="1576" spans="20:20">
      <c r="T1576" s="272"/>
    </row>
    <row r="1577" spans="20:20">
      <c r="T1577" s="272"/>
    </row>
    <row r="1578" spans="20:20">
      <c r="T1578" s="272"/>
    </row>
    <row r="1579" spans="20:20">
      <c r="T1579" s="272"/>
    </row>
    <row r="1580" spans="20:20">
      <c r="T1580" s="272"/>
    </row>
    <row r="1581" spans="20:20">
      <c r="T1581" s="272"/>
    </row>
    <row r="1582" spans="20:20">
      <c r="T1582" s="272"/>
    </row>
    <row r="1583" spans="20:20">
      <c r="T1583" s="272"/>
    </row>
    <row r="1584" spans="20:20">
      <c r="T1584" s="272"/>
    </row>
    <row r="1585" spans="20:20">
      <c r="T1585" s="272"/>
    </row>
    <row r="1586" spans="20:20">
      <c r="T1586" s="272"/>
    </row>
    <row r="1587" spans="20:20">
      <c r="T1587" s="272"/>
    </row>
    <row r="1588" spans="20:20">
      <c r="T1588" s="272"/>
    </row>
    <row r="1589" spans="20:20">
      <c r="T1589" s="272"/>
    </row>
    <row r="1590" spans="20:20">
      <c r="T1590" s="272"/>
    </row>
    <row r="1591" spans="20:20">
      <c r="T1591" s="272"/>
    </row>
    <row r="1592" spans="20:20">
      <c r="T1592" s="272"/>
    </row>
    <row r="1593" spans="20:20">
      <c r="T1593" s="272"/>
    </row>
    <row r="1594" spans="20:20">
      <c r="T1594" s="272"/>
    </row>
    <row r="1595" spans="20:20">
      <c r="T1595" s="272"/>
    </row>
    <row r="1596" spans="20:20">
      <c r="T1596" s="272"/>
    </row>
    <row r="1597" spans="20:20">
      <c r="T1597" s="272"/>
    </row>
    <row r="1598" spans="20:20">
      <c r="T1598" s="272"/>
    </row>
    <row r="1599" spans="20:20">
      <c r="T1599" s="272"/>
    </row>
    <row r="1600" spans="20:20">
      <c r="T1600" s="272"/>
    </row>
    <row r="1601" spans="20:20">
      <c r="T1601" s="272"/>
    </row>
    <row r="1602" spans="20:20">
      <c r="T1602" s="272"/>
    </row>
    <row r="1603" spans="20:20">
      <c r="T1603" s="272"/>
    </row>
    <row r="1604" spans="20:20">
      <c r="T1604" s="272"/>
    </row>
    <row r="1605" spans="20:20">
      <c r="T1605" s="272"/>
    </row>
    <row r="1606" spans="20:20">
      <c r="T1606" s="272"/>
    </row>
    <row r="1607" spans="20:20">
      <c r="T1607" s="272"/>
    </row>
    <row r="1608" spans="20:20">
      <c r="T1608" s="272"/>
    </row>
    <row r="1609" spans="20:20">
      <c r="T1609" s="272"/>
    </row>
    <row r="1610" spans="20:20">
      <c r="T1610" s="272"/>
    </row>
    <row r="1611" spans="20:20">
      <c r="T1611" s="272"/>
    </row>
    <row r="1612" spans="20:20">
      <c r="T1612" s="272"/>
    </row>
    <row r="1613" spans="20:20">
      <c r="T1613" s="272"/>
    </row>
    <row r="1614" spans="20:20">
      <c r="T1614" s="272"/>
    </row>
    <row r="1615" spans="20:20">
      <c r="T1615" s="272"/>
    </row>
    <row r="1616" spans="20:20">
      <c r="T1616" s="272"/>
    </row>
    <row r="1617" spans="20:20">
      <c r="T1617" s="272"/>
    </row>
    <row r="1618" spans="20:20">
      <c r="T1618" s="272"/>
    </row>
    <row r="1619" spans="20:20">
      <c r="T1619" s="272"/>
    </row>
    <row r="1620" spans="20:20">
      <c r="T1620" s="272"/>
    </row>
    <row r="1621" spans="20:20">
      <c r="T1621" s="272"/>
    </row>
    <row r="1622" spans="20:20">
      <c r="T1622" s="272"/>
    </row>
    <row r="1623" spans="20:20">
      <c r="T1623" s="272"/>
    </row>
    <row r="1624" spans="20:20">
      <c r="T1624" s="272"/>
    </row>
    <row r="1625" spans="20:20">
      <c r="T1625" s="272"/>
    </row>
    <row r="1626" spans="20:20">
      <c r="T1626" s="272"/>
    </row>
    <row r="1627" spans="20:20">
      <c r="T1627" s="272"/>
    </row>
    <row r="1628" spans="20:20">
      <c r="T1628" s="272"/>
    </row>
    <row r="1629" spans="20:20">
      <c r="T1629" s="272"/>
    </row>
    <row r="1630" spans="20:20">
      <c r="T1630" s="272"/>
    </row>
    <row r="1631" spans="20:20">
      <c r="T1631" s="272"/>
    </row>
    <row r="1632" spans="20:20">
      <c r="T1632" s="272"/>
    </row>
    <row r="1633" spans="20:20">
      <c r="T1633" s="272"/>
    </row>
    <row r="1634" spans="20:20">
      <c r="T1634" s="272"/>
    </row>
    <row r="1635" spans="20:20">
      <c r="T1635" s="272"/>
    </row>
    <row r="1636" spans="20:20">
      <c r="T1636" s="272"/>
    </row>
    <row r="1637" spans="20:20">
      <c r="T1637" s="272"/>
    </row>
    <row r="1638" spans="20:20">
      <c r="T1638" s="272"/>
    </row>
    <row r="1639" spans="20:20">
      <c r="T1639" s="272"/>
    </row>
    <row r="1640" spans="20:20">
      <c r="T1640" s="272"/>
    </row>
    <row r="1641" spans="20:20">
      <c r="T1641" s="272"/>
    </row>
    <row r="1642" spans="20:20">
      <c r="T1642" s="272"/>
    </row>
    <row r="1643" spans="20:20">
      <c r="T1643" s="272"/>
    </row>
    <row r="1644" spans="20:20">
      <c r="T1644" s="272"/>
    </row>
    <row r="1645" spans="20:20">
      <c r="T1645" s="272"/>
    </row>
    <row r="1646" spans="20:20">
      <c r="T1646" s="272"/>
    </row>
    <row r="1647" spans="20:20">
      <c r="T1647" s="272"/>
    </row>
    <row r="1648" spans="20:20">
      <c r="T1648" s="272"/>
    </row>
    <row r="1649" spans="20:20">
      <c r="T1649" s="272"/>
    </row>
    <row r="1650" spans="20:20">
      <c r="T1650" s="272"/>
    </row>
    <row r="1651" spans="20:20">
      <c r="T1651" s="272"/>
    </row>
    <row r="1652" spans="20:20">
      <c r="T1652" s="272"/>
    </row>
    <row r="1653" spans="20:20">
      <c r="T1653" s="272"/>
    </row>
    <row r="1654" spans="20:20">
      <c r="T1654" s="272"/>
    </row>
    <row r="1655" spans="20:20">
      <c r="T1655" s="272"/>
    </row>
    <row r="1656" spans="20:20">
      <c r="T1656" s="272"/>
    </row>
    <row r="1657" spans="20:20">
      <c r="T1657" s="272"/>
    </row>
    <row r="1658" spans="20:20">
      <c r="T1658" s="272"/>
    </row>
    <row r="1659" spans="20:20">
      <c r="T1659" s="272"/>
    </row>
    <row r="1660" spans="20:20">
      <c r="T1660" s="272"/>
    </row>
    <row r="1661" spans="20:20">
      <c r="T1661" s="272"/>
    </row>
    <row r="1662" spans="20:20">
      <c r="T1662" s="272"/>
    </row>
    <row r="1663" spans="20:20">
      <c r="T1663" s="272"/>
    </row>
    <row r="1664" spans="20:20">
      <c r="T1664" s="272"/>
    </row>
    <row r="1665" spans="20:20">
      <c r="T1665" s="272"/>
    </row>
    <row r="1666" spans="20:20">
      <c r="T1666" s="272"/>
    </row>
    <row r="1667" spans="20:20">
      <c r="T1667" s="272"/>
    </row>
    <row r="1668" spans="20:20">
      <c r="T1668" s="272"/>
    </row>
    <row r="1669" spans="20:20">
      <c r="T1669" s="272"/>
    </row>
    <row r="1670" spans="20:20">
      <c r="T1670" s="272"/>
    </row>
    <row r="1671" spans="20:20">
      <c r="T1671" s="272"/>
    </row>
    <row r="1672" spans="20:20">
      <c r="T1672" s="272"/>
    </row>
    <row r="1673" spans="20:20">
      <c r="T1673" s="272"/>
    </row>
    <row r="1674" spans="20:20">
      <c r="T1674" s="272"/>
    </row>
    <row r="1675" spans="20:20">
      <c r="T1675" s="272"/>
    </row>
    <row r="1676" spans="20:20">
      <c r="T1676" s="272"/>
    </row>
    <row r="1677" spans="20:20">
      <c r="T1677" s="272"/>
    </row>
    <row r="1678" spans="20:20">
      <c r="T1678" s="272"/>
    </row>
    <row r="1679" spans="20:20">
      <c r="T1679" s="272"/>
    </row>
    <row r="1680" spans="20:20">
      <c r="T1680" s="272"/>
    </row>
    <row r="1681" spans="20:20">
      <c r="T1681" s="272"/>
    </row>
    <row r="1682" spans="20:20">
      <c r="T1682" s="272"/>
    </row>
    <row r="1683" spans="20:20">
      <c r="T1683" s="272"/>
    </row>
    <row r="1684" spans="20:20">
      <c r="T1684" s="272"/>
    </row>
    <row r="1685" spans="20:20">
      <c r="T1685" s="272"/>
    </row>
    <row r="1686" spans="20:20">
      <c r="T1686" s="272"/>
    </row>
    <row r="1687" spans="20:20">
      <c r="T1687" s="272"/>
    </row>
    <row r="1688" spans="20:20">
      <c r="T1688" s="272"/>
    </row>
    <row r="1689" spans="20:20">
      <c r="T1689" s="272"/>
    </row>
    <row r="1690" spans="20:20">
      <c r="T1690" s="272"/>
    </row>
    <row r="1691" spans="20:20">
      <c r="T1691" s="272"/>
    </row>
    <row r="1692" spans="20:20">
      <c r="T1692" s="272"/>
    </row>
    <row r="1693" spans="20:20">
      <c r="T1693" s="272"/>
    </row>
    <row r="1694" spans="20:20">
      <c r="T1694" s="272"/>
    </row>
    <row r="1695" spans="20:20">
      <c r="T1695" s="272"/>
    </row>
    <row r="1696" spans="20:20">
      <c r="T1696" s="272"/>
    </row>
    <row r="1697" spans="20:20">
      <c r="T1697" s="272"/>
    </row>
    <row r="1698" spans="20:20">
      <c r="T1698" s="272"/>
    </row>
    <row r="1699" spans="20:20">
      <c r="T1699" s="272"/>
    </row>
    <row r="1700" spans="20:20">
      <c r="T1700" s="272"/>
    </row>
    <row r="1701" spans="20:20">
      <c r="T1701" s="272"/>
    </row>
    <row r="1702" spans="20:20">
      <c r="T1702" s="272"/>
    </row>
    <row r="1703" spans="20:20">
      <c r="T1703" s="272"/>
    </row>
    <row r="1704" spans="20:20">
      <c r="T1704" s="272"/>
    </row>
    <row r="1705" spans="20:20">
      <c r="T1705" s="272"/>
    </row>
    <row r="1706" spans="20:20">
      <c r="T1706" s="272"/>
    </row>
    <row r="1707" spans="20:20">
      <c r="T1707" s="272"/>
    </row>
    <row r="1708" spans="20:20">
      <c r="T1708" s="272"/>
    </row>
    <row r="1709" spans="20:20">
      <c r="T1709" s="272"/>
    </row>
    <row r="1710" spans="20:20">
      <c r="T1710" s="272"/>
    </row>
    <row r="1711" spans="20:20">
      <c r="T1711" s="272"/>
    </row>
    <row r="1712" spans="20:20">
      <c r="T1712" s="272"/>
    </row>
    <row r="1713" spans="20:20">
      <c r="T1713" s="272"/>
    </row>
    <row r="1714" spans="20:20">
      <c r="T1714" s="272"/>
    </row>
    <row r="1715" spans="20:20">
      <c r="T1715" s="272"/>
    </row>
    <row r="1716" spans="20:20">
      <c r="T1716" s="272"/>
    </row>
    <row r="1717" spans="20:20">
      <c r="T1717" s="272"/>
    </row>
    <row r="1718" spans="20:20">
      <c r="T1718" s="272"/>
    </row>
    <row r="1719" spans="20:20">
      <c r="T1719" s="272"/>
    </row>
    <row r="1720" spans="20:20">
      <c r="T1720" s="272"/>
    </row>
    <row r="1721" spans="20:20">
      <c r="T1721" s="272"/>
    </row>
    <row r="1722" spans="20:20">
      <c r="T1722" s="272"/>
    </row>
    <row r="1723" spans="20:20">
      <c r="T1723" s="272"/>
    </row>
    <row r="1724" spans="20:20">
      <c r="T1724" s="272"/>
    </row>
    <row r="1725" spans="20:20">
      <c r="T1725" s="272"/>
    </row>
    <row r="1726" spans="20:20">
      <c r="T1726" s="272"/>
    </row>
    <row r="1727" spans="20:20">
      <c r="T1727" s="272"/>
    </row>
    <row r="1728" spans="20:20">
      <c r="T1728" s="272"/>
    </row>
    <row r="1729" spans="20:20">
      <c r="T1729" s="272"/>
    </row>
    <row r="1730" spans="20:20">
      <c r="T1730" s="272"/>
    </row>
    <row r="1731" spans="20:20">
      <c r="T1731" s="272"/>
    </row>
    <row r="1732" spans="20:20">
      <c r="T1732" s="272"/>
    </row>
    <row r="1733" spans="20:20">
      <c r="T1733" s="272"/>
    </row>
    <row r="1734" spans="20:20">
      <c r="T1734" s="272"/>
    </row>
    <row r="1735" spans="20:20">
      <c r="T1735" s="272"/>
    </row>
    <row r="1736" spans="20:20">
      <c r="T1736" s="272"/>
    </row>
    <row r="1737" spans="20:20">
      <c r="T1737" s="272"/>
    </row>
    <row r="1738" spans="20:20">
      <c r="T1738" s="272"/>
    </row>
    <row r="1739" spans="20:20">
      <c r="T1739" s="272"/>
    </row>
    <row r="1740" spans="20:20">
      <c r="T1740" s="272"/>
    </row>
    <row r="1741" spans="20:20">
      <c r="T1741" s="272"/>
    </row>
    <row r="1742" spans="20:20">
      <c r="T1742" s="272"/>
    </row>
    <row r="1743" spans="20:20">
      <c r="T1743" s="272"/>
    </row>
    <row r="1744" spans="20:20">
      <c r="T1744" s="272"/>
    </row>
    <row r="1745" spans="20:20">
      <c r="T1745" s="272"/>
    </row>
    <row r="1746" spans="20:20">
      <c r="T1746" s="272"/>
    </row>
    <row r="1747" spans="20:20">
      <c r="T1747" s="272"/>
    </row>
    <row r="1748" spans="20:20">
      <c r="T1748" s="272"/>
    </row>
    <row r="1749" spans="20:20">
      <c r="T1749" s="272"/>
    </row>
    <row r="1750" spans="20:20">
      <c r="T1750" s="272"/>
    </row>
    <row r="1751" spans="20:20">
      <c r="T1751" s="272"/>
    </row>
    <row r="1752" spans="20:20">
      <c r="T1752" s="272"/>
    </row>
    <row r="1753" spans="20:20">
      <c r="T1753" s="272"/>
    </row>
    <row r="1754" spans="20:20">
      <c r="T1754" s="272"/>
    </row>
    <row r="1755" spans="20:20">
      <c r="T1755" s="272"/>
    </row>
    <row r="1756" spans="20:20">
      <c r="T1756" s="272"/>
    </row>
    <row r="1757" spans="20:20">
      <c r="T1757" s="272"/>
    </row>
    <row r="1758" spans="20:20">
      <c r="T1758" s="272"/>
    </row>
    <row r="1759" spans="20:20">
      <c r="T1759" s="272"/>
    </row>
    <row r="1760" spans="20:20">
      <c r="T1760" s="272"/>
    </row>
    <row r="1761" spans="20:20">
      <c r="T1761" s="272"/>
    </row>
    <row r="1762" spans="20:20">
      <c r="T1762" s="272"/>
    </row>
    <row r="1763" spans="20:20">
      <c r="T1763" s="272"/>
    </row>
    <row r="1764" spans="20:20">
      <c r="T1764" s="272"/>
    </row>
    <row r="1765" spans="20:20">
      <c r="T1765" s="272"/>
    </row>
    <row r="1766" spans="20:20">
      <c r="T1766" s="272"/>
    </row>
    <row r="1767" spans="20:20">
      <c r="T1767" s="272"/>
    </row>
    <row r="1768" spans="20:20">
      <c r="T1768" s="272"/>
    </row>
    <row r="1769" spans="20:20">
      <c r="T1769" s="272"/>
    </row>
    <row r="1770" spans="20:20">
      <c r="T1770" s="272"/>
    </row>
    <row r="1771" spans="20:20">
      <c r="T1771" s="272"/>
    </row>
    <row r="1772" spans="20:20">
      <c r="T1772" s="272"/>
    </row>
    <row r="1773" spans="20:20">
      <c r="T1773" s="272"/>
    </row>
    <row r="1774" spans="20:20">
      <c r="T1774" s="272"/>
    </row>
    <row r="1775" spans="20:20">
      <c r="T1775" s="272"/>
    </row>
    <row r="1776" spans="20:20">
      <c r="T1776" s="272"/>
    </row>
    <row r="1777" spans="20:20">
      <c r="T1777" s="272"/>
    </row>
    <row r="1778" spans="20:20">
      <c r="T1778" s="272"/>
    </row>
    <row r="1779" spans="20:20">
      <c r="T1779" s="272"/>
    </row>
    <row r="1780" spans="20:20">
      <c r="T1780" s="272"/>
    </row>
    <row r="1781" spans="20:20">
      <c r="T1781" s="272"/>
    </row>
    <row r="1782" spans="20:20">
      <c r="T1782" s="272"/>
    </row>
    <row r="1783" spans="20:20">
      <c r="T1783" s="272"/>
    </row>
    <row r="1784" spans="20:20">
      <c r="T1784" s="272"/>
    </row>
    <row r="1785" spans="20:20">
      <c r="T1785" s="272"/>
    </row>
    <row r="1786" spans="20:20">
      <c r="T1786" s="272"/>
    </row>
    <row r="1787" spans="20:20">
      <c r="T1787" s="272"/>
    </row>
    <row r="1788" spans="20:20">
      <c r="T1788" s="272"/>
    </row>
    <row r="1789" spans="20:20">
      <c r="T1789" s="272"/>
    </row>
    <row r="1790" spans="20:20">
      <c r="T1790" s="272"/>
    </row>
    <row r="1791" spans="20:20">
      <c r="T1791" s="272"/>
    </row>
    <row r="1792" spans="20:20">
      <c r="T1792" s="272"/>
    </row>
    <row r="1793" spans="20:20">
      <c r="T1793" s="272"/>
    </row>
    <row r="1794" spans="20:20">
      <c r="T1794" s="272"/>
    </row>
    <row r="1795" spans="20:20">
      <c r="T1795" s="272"/>
    </row>
    <row r="1796" spans="20:20">
      <c r="T1796" s="272"/>
    </row>
    <row r="1797" spans="20:20">
      <c r="T1797" s="272"/>
    </row>
    <row r="1798" spans="20:20">
      <c r="T1798" s="272"/>
    </row>
    <row r="1799" spans="20:20">
      <c r="T1799" s="272"/>
    </row>
    <row r="1800" spans="20:20">
      <c r="T1800" s="272"/>
    </row>
    <row r="1801" spans="20:20">
      <c r="T1801" s="272"/>
    </row>
    <row r="1802" spans="20:20">
      <c r="T1802" s="272"/>
    </row>
    <row r="1803" spans="20:20">
      <c r="T1803" s="272"/>
    </row>
    <row r="1804" spans="20:20">
      <c r="T1804" s="272"/>
    </row>
    <row r="1805" spans="20:20">
      <c r="T1805" s="272"/>
    </row>
    <row r="1806" spans="20:20">
      <c r="T1806" s="272"/>
    </row>
    <row r="1807" spans="20:20">
      <c r="T1807" s="272"/>
    </row>
    <row r="1808" spans="20:20">
      <c r="T1808" s="272"/>
    </row>
    <row r="1809" spans="20:20">
      <c r="T1809" s="272"/>
    </row>
    <row r="1810" spans="20:20">
      <c r="T1810" s="272"/>
    </row>
    <row r="1811" spans="20:20">
      <c r="T1811" s="272"/>
    </row>
    <row r="1812" spans="20:20">
      <c r="T1812" s="272"/>
    </row>
    <row r="1813" spans="20:20">
      <c r="T1813" s="272"/>
    </row>
    <row r="1814" spans="20:20">
      <c r="T1814" s="272"/>
    </row>
    <row r="1815" spans="20:20">
      <c r="T1815" s="272"/>
    </row>
    <row r="1816" spans="20:20">
      <c r="T1816" s="272"/>
    </row>
    <row r="1817" spans="20:20">
      <c r="T1817" s="272"/>
    </row>
    <row r="1818" spans="20:20">
      <c r="T1818" s="272"/>
    </row>
    <row r="1819" spans="20:20">
      <c r="T1819" s="272"/>
    </row>
    <row r="1820" spans="20:20">
      <c r="T1820" s="272"/>
    </row>
    <row r="1821" spans="20:20">
      <c r="T1821" s="272"/>
    </row>
    <row r="1822" spans="20:20">
      <c r="T1822" s="272"/>
    </row>
    <row r="1823" spans="20:20">
      <c r="T1823" s="272"/>
    </row>
    <row r="1824" spans="20:20">
      <c r="T1824" s="272"/>
    </row>
    <row r="1825" spans="20:20">
      <c r="T1825" s="272"/>
    </row>
    <row r="1826" spans="20:20">
      <c r="T1826" s="272"/>
    </row>
    <row r="1827" spans="20:20">
      <c r="T1827" s="272"/>
    </row>
    <row r="1828" spans="20:20">
      <c r="T1828" s="272"/>
    </row>
    <row r="1829" spans="20:20">
      <c r="T1829" s="272"/>
    </row>
    <row r="1830" spans="20:20">
      <c r="T1830" s="272"/>
    </row>
    <row r="1831" spans="20:20">
      <c r="T1831" s="272"/>
    </row>
    <row r="1832" spans="20:20">
      <c r="T1832" s="272"/>
    </row>
    <row r="1833" spans="20:20">
      <c r="T1833" s="272"/>
    </row>
    <row r="1834" spans="20:20">
      <c r="T1834" s="272"/>
    </row>
    <row r="1835" spans="20:20">
      <c r="T1835" s="272"/>
    </row>
    <row r="1836" spans="20:20">
      <c r="T1836" s="272"/>
    </row>
    <row r="1837" spans="20:20">
      <c r="T1837" s="272"/>
    </row>
    <row r="1838" spans="20:20">
      <c r="T1838" s="272"/>
    </row>
    <row r="1839" spans="20:20">
      <c r="T1839" s="272"/>
    </row>
    <row r="1840" spans="20:20">
      <c r="T1840" s="272"/>
    </row>
    <row r="1841" spans="20:20">
      <c r="T1841" s="272"/>
    </row>
    <row r="1842" spans="20:20">
      <c r="T1842" s="272"/>
    </row>
    <row r="1843" spans="20:20">
      <c r="T1843" s="272"/>
    </row>
    <row r="1844" spans="20:20">
      <c r="T1844" s="272"/>
    </row>
    <row r="1845" spans="20:20">
      <c r="T1845" s="272"/>
    </row>
    <row r="1846" spans="20:20">
      <c r="T1846" s="272"/>
    </row>
    <row r="1847" spans="20:20">
      <c r="T1847" s="272"/>
    </row>
    <row r="1848" spans="20:20">
      <c r="T1848" s="272"/>
    </row>
    <row r="1849" spans="20:20">
      <c r="T1849" s="272"/>
    </row>
    <row r="1850" spans="20:20">
      <c r="T1850" s="272"/>
    </row>
    <row r="1851" spans="20:20">
      <c r="T1851" s="272"/>
    </row>
    <row r="1852" spans="20:20">
      <c r="T1852" s="272"/>
    </row>
    <row r="1853" spans="20:20">
      <c r="T1853" s="272"/>
    </row>
    <row r="1854" spans="20:20">
      <c r="T1854" s="272"/>
    </row>
    <row r="1855" spans="20:20">
      <c r="T1855" s="272"/>
    </row>
    <row r="1856" spans="20:20">
      <c r="T1856" s="272"/>
    </row>
    <row r="1857" spans="20:20">
      <c r="T1857" s="272"/>
    </row>
    <row r="1858" spans="20:20">
      <c r="T1858" s="272"/>
    </row>
    <row r="1859" spans="20:20">
      <c r="T1859" s="272"/>
    </row>
    <row r="1860" spans="20:20">
      <c r="T1860" s="272"/>
    </row>
    <row r="1861" spans="20:20">
      <c r="T1861" s="272"/>
    </row>
    <row r="1862" spans="20:20">
      <c r="T1862" s="272"/>
    </row>
    <row r="1863" spans="20:20">
      <c r="T1863" s="272"/>
    </row>
    <row r="1864" spans="20:20">
      <c r="T1864" s="272"/>
    </row>
    <row r="1865" spans="20:20">
      <c r="T1865" s="272"/>
    </row>
    <row r="1866" spans="20:20">
      <c r="T1866" s="272"/>
    </row>
    <row r="1867" spans="20:20">
      <c r="T1867" s="272"/>
    </row>
    <row r="1868" spans="20:20">
      <c r="T1868" s="272"/>
    </row>
    <row r="1869" spans="20:20">
      <c r="T1869" s="272"/>
    </row>
    <row r="1870" spans="20:20">
      <c r="T1870" s="272"/>
    </row>
    <row r="1871" spans="20:20">
      <c r="T1871" s="272"/>
    </row>
    <row r="1872" spans="20:20">
      <c r="T1872" s="272"/>
    </row>
    <row r="1873" spans="20:20">
      <c r="T1873" s="272"/>
    </row>
    <row r="1874" spans="20:20">
      <c r="T1874" s="272"/>
    </row>
    <row r="1875" spans="20:20">
      <c r="T1875" s="272"/>
    </row>
    <row r="1876" spans="20:20">
      <c r="T1876" s="272"/>
    </row>
    <row r="1877" spans="20:20">
      <c r="T1877" s="272"/>
    </row>
    <row r="1878" spans="20:20">
      <c r="T1878" s="272"/>
    </row>
    <row r="1879" spans="20:20">
      <c r="T1879" s="272"/>
    </row>
    <row r="1880" spans="20:20">
      <c r="T1880" s="272"/>
    </row>
    <row r="1881" spans="20:20">
      <c r="T1881" s="272"/>
    </row>
    <row r="1882" spans="20:20">
      <c r="T1882" s="272"/>
    </row>
    <row r="1883" spans="20:20">
      <c r="T1883" s="272"/>
    </row>
    <row r="1884" spans="20:20">
      <c r="T1884" s="272"/>
    </row>
    <row r="1885" spans="20:20">
      <c r="T1885" s="272"/>
    </row>
    <row r="1886" spans="20:20">
      <c r="T1886" s="272"/>
    </row>
    <row r="1887" spans="20:20">
      <c r="T1887" s="272"/>
    </row>
    <row r="1888" spans="20:20">
      <c r="T1888" s="272"/>
    </row>
    <row r="1889" spans="20:20">
      <c r="T1889" s="272"/>
    </row>
    <row r="1890" spans="20:20">
      <c r="T1890" s="272"/>
    </row>
    <row r="1891" spans="20:20">
      <c r="T1891" s="272"/>
    </row>
    <row r="1892" spans="20:20">
      <c r="T1892" s="272"/>
    </row>
    <row r="1893" spans="20:20">
      <c r="T1893" s="272"/>
    </row>
    <row r="1894" spans="20:20">
      <c r="T1894" s="272"/>
    </row>
    <row r="1895" spans="20:20">
      <c r="T1895" s="272"/>
    </row>
    <row r="1896" spans="20:20">
      <c r="T1896" s="272"/>
    </row>
    <row r="1897" spans="20:20">
      <c r="T1897" s="272"/>
    </row>
    <row r="1898" spans="20:20">
      <c r="T1898" s="272"/>
    </row>
    <row r="1899" spans="20:20">
      <c r="T1899" s="272"/>
    </row>
    <row r="1900" spans="20:20">
      <c r="T1900" s="272"/>
    </row>
    <row r="1901" spans="20:20">
      <c r="T1901" s="272"/>
    </row>
    <row r="1902" spans="20:20">
      <c r="T1902" s="272"/>
    </row>
    <row r="1903" spans="20:20">
      <c r="T1903" s="272"/>
    </row>
    <row r="1904" spans="20:20">
      <c r="T1904" s="272"/>
    </row>
    <row r="1905" spans="20:20">
      <c r="T1905" s="272"/>
    </row>
    <row r="1906" spans="20:20">
      <c r="T1906" s="272"/>
    </row>
    <row r="1907" spans="20:20">
      <c r="T1907" s="272"/>
    </row>
    <row r="1908" spans="20:20">
      <c r="T1908" s="272"/>
    </row>
    <row r="1909" spans="20:20">
      <c r="T1909" s="272"/>
    </row>
    <row r="1910" spans="20:20">
      <c r="T1910" s="272"/>
    </row>
    <row r="1911" spans="20:20">
      <c r="T1911" s="272"/>
    </row>
    <row r="1912" spans="20:20">
      <c r="T1912" s="272"/>
    </row>
    <row r="1913" spans="20:20">
      <c r="T1913" s="272"/>
    </row>
    <row r="1914" spans="20:20">
      <c r="T1914" s="272"/>
    </row>
    <row r="1915" spans="20:20">
      <c r="T1915" s="272"/>
    </row>
    <row r="1916" spans="20:20">
      <c r="T1916" s="272"/>
    </row>
    <row r="1917" spans="20:20">
      <c r="T1917" s="272"/>
    </row>
    <row r="1918" spans="20:20">
      <c r="T1918" s="272"/>
    </row>
    <row r="1919" spans="20:20">
      <c r="T1919" s="272"/>
    </row>
    <row r="1920" spans="20:20">
      <c r="T1920" s="272"/>
    </row>
    <row r="1921" spans="20:20">
      <c r="T1921" s="272"/>
    </row>
    <row r="1922" spans="20:20">
      <c r="T1922" s="272"/>
    </row>
    <row r="1923" spans="20:20">
      <c r="T1923" s="272"/>
    </row>
    <row r="1924" spans="20:20">
      <c r="T1924" s="272"/>
    </row>
    <row r="1925" spans="20:20">
      <c r="T1925" s="272"/>
    </row>
    <row r="1926" spans="20:20">
      <c r="T1926" s="272"/>
    </row>
    <row r="1927" spans="20:20">
      <c r="T1927" s="272"/>
    </row>
    <row r="1928" spans="20:20">
      <c r="T1928" s="272"/>
    </row>
    <row r="1929" spans="20:20">
      <c r="T1929" s="272"/>
    </row>
    <row r="1930" spans="20:20">
      <c r="T1930" s="272"/>
    </row>
    <row r="1931" spans="20:20">
      <c r="T1931" s="272"/>
    </row>
    <row r="1932" spans="20:20">
      <c r="T1932" s="272"/>
    </row>
    <row r="1933" spans="20:20">
      <c r="T1933" s="272"/>
    </row>
    <row r="1934" spans="20:20">
      <c r="T1934" s="272"/>
    </row>
    <row r="1935" spans="20:20">
      <c r="T1935" s="272"/>
    </row>
    <row r="1936" spans="20:20">
      <c r="T1936" s="272"/>
    </row>
    <row r="1937" spans="20:20">
      <c r="T1937" s="272"/>
    </row>
    <row r="1938" spans="20:20">
      <c r="T1938" s="272"/>
    </row>
    <row r="1939" spans="20:20">
      <c r="T1939" s="272"/>
    </row>
    <row r="1940" spans="20:20">
      <c r="T1940" s="272"/>
    </row>
    <row r="1941" spans="20:20">
      <c r="T1941" s="272"/>
    </row>
    <row r="1942" spans="20:20">
      <c r="T1942" s="272"/>
    </row>
    <row r="1943" spans="20:20">
      <c r="T1943" s="272"/>
    </row>
    <row r="1944" spans="20:20">
      <c r="T1944" s="272"/>
    </row>
    <row r="1945" spans="20:20">
      <c r="T1945" s="272"/>
    </row>
    <row r="1946" spans="20:20">
      <c r="T1946" s="272"/>
    </row>
    <row r="1947" spans="20:20">
      <c r="T1947" s="272"/>
    </row>
    <row r="1948" spans="20:20">
      <c r="T1948" s="272"/>
    </row>
    <row r="1949" spans="20:20">
      <c r="T1949" s="272"/>
    </row>
    <row r="1950" spans="20:20">
      <c r="T1950" s="272"/>
    </row>
    <row r="1951" spans="20:20">
      <c r="T1951" s="272"/>
    </row>
    <row r="1952" spans="20:20">
      <c r="T1952" s="272"/>
    </row>
    <row r="1953" spans="20:20">
      <c r="T1953" s="272"/>
    </row>
    <row r="1954" spans="20:20">
      <c r="T1954" s="272"/>
    </row>
    <row r="1955" spans="20:20">
      <c r="T1955" s="272"/>
    </row>
    <row r="1956" spans="20:20">
      <c r="T1956" s="272"/>
    </row>
    <row r="1957" spans="20:20">
      <c r="T1957" s="272"/>
    </row>
    <row r="1958" spans="20:20">
      <c r="T1958" s="272"/>
    </row>
    <row r="1959" spans="20:20">
      <c r="T1959" s="272"/>
    </row>
    <row r="1960" spans="20:20">
      <c r="T1960" s="272"/>
    </row>
    <row r="1961" spans="20:20">
      <c r="T1961" s="272"/>
    </row>
    <row r="1962" spans="20:20">
      <c r="T1962" s="272"/>
    </row>
    <row r="1963" spans="20:20">
      <c r="T1963" s="272"/>
    </row>
    <row r="1964" spans="20:20">
      <c r="T1964" s="272"/>
    </row>
    <row r="1965" spans="20:20">
      <c r="T1965" s="272"/>
    </row>
    <row r="1966" spans="20:20">
      <c r="T1966" s="272"/>
    </row>
    <row r="1967" spans="20:20">
      <c r="T1967" s="272"/>
    </row>
    <row r="1968" spans="20:20">
      <c r="T1968" s="272"/>
    </row>
    <row r="1969" spans="20:20">
      <c r="T1969" s="272"/>
    </row>
    <row r="1970" spans="20:20">
      <c r="T1970" s="272"/>
    </row>
    <row r="1971" spans="20:20">
      <c r="T1971" s="272"/>
    </row>
    <row r="1972" spans="20:20">
      <c r="T1972" s="272"/>
    </row>
    <row r="1973" spans="20:20">
      <c r="T1973" s="272"/>
    </row>
    <row r="1974" spans="20:20">
      <c r="T1974" s="272"/>
    </row>
    <row r="1975" spans="20:20">
      <c r="T1975" s="272"/>
    </row>
    <row r="1976" spans="20:20">
      <c r="T1976" s="272"/>
    </row>
    <row r="1977" spans="20:20">
      <c r="T1977" s="272"/>
    </row>
    <row r="1978" spans="20:20">
      <c r="T1978" s="272"/>
    </row>
    <row r="1979" spans="20:20">
      <c r="T1979" s="272"/>
    </row>
    <row r="1980" spans="20:20">
      <c r="T1980" s="272"/>
    </row>
    <row r="1981" spans="20:20">
      <c r="T1981" s="272"/>
    </row>
    <row r="1982" spans="20:20">
      <c r="T1982" s="272"/>
    </row>
    <row r="1983" spans="20:20">
      <c r="T1983" s="272"/>
    </row>
    <row r="1984" spans="20:20">
      <c r="T1984" s="272"/>
    </row>
    <row r="1985" spans="20:20">
      <c r="T1985" s="272"/>
    </row>
    <row r="1986" spans="20:20">
      <c r="T1986" s="272"/>
    </row>
    <row r="1987" spans="20:20">
      <c r="T1987" s="272"/>
    </row>
    <row r="1988" spans="20:20">
      <c r="T1988" s="272"/>
    </row>
    <row r="1989" spans="20:20">
      <c r="T1989" s="272"/>
    </row>
    <row r="1990" spans="20:20">
      <c r="T1990" s="272"/>
    </row>
    <row r="1991" spans="20:20">
      <c r="T1991" s="272"/>
    </row>
    <row r="1992" spans="20:20">
      <c r="T1992" s="272"/>
    </row>
    <row r="1993" spans="20:20">
      <c r="T1993" s="272"/>
    </row>
    <row r="1994" spans="20:20">
      <c r="T1994" s="272"/>
    </row>
    <row r="1995" spans="20:20">
      <c r="T1995" s="272"/>
    </row>
    <row r="1996" spans="20:20">
      <c r="T1996" s="272"/>
    </row>
    <row r="1997" spans="20:20">
      <c r="T1997" s="272"/>
    </row>
    <row r="1998" spans="20:20">
      <c r="T1998" s="272"/>
    </row>
    <row r="1999" spans="20:20">
      <c r="T1999" s="272"/>
    </row>
    <row r="2000" spans="20:20">
      <c r="T2000" s="272"/>
    </row>
    <row r="2001" spans="20:20">
      <c r="T2001" s="272"/>
    </row>
    <row r="2002" spans="20:20">
      <c r="T2002" s="272"/>
    </row>
    <row r="2003" spans="20:20">
      <c r="T2003" s="272"/>
    </row>
    <row r="2004" spans="20:20">
      <c r="T2004" s="272"/>
    </row>
    <row r="2005" spans="20:20">
      <c r="T2005" s="272"/>
    </row>
    <row r="2006" spans="20:20">
      <c r="T2006" s="272"/>
    </row>
    <row r="2007" spans="20:20">
      <c r="T2007" s="272"/>
    </row>
    <row r="2008" spans="20:20">
      <c r="T2008" s="272"/>
    </row>
    <row r="2009" spans="20:20">
      <c r="T2009" s="272"/>
    </row>
    <row r="2010" spans="20:20">
      <c r="T2010" s="272"/>
    </row>
    <row r="2011" spans="20:20">
      <c r="T2011" s="272"/>
    </row>
    <row r="2012" spans="20:20">
      <c r="T2012" s="272"/>
    </row>
    <row r="2013" spans="20:20">
      <c r="T2013" s="272"/>
    </row>
    <row r="2014" spans="20:20">
      <c r="T2014" s="272"/>
    </row>
    <row r="2015" spans="20:20">
      <c r="T2015" s="272"/>
    </row>
    <row r="2016" spans="20:20">
      <c r="T2016" s="272"/>
    </row>
    <row r="2017" spans="20:20">
      <c r="T2017" s="272"/>
    </row>
    <row r="2018" spans="20:20">
      <c r="T2018" s="272"/>
    </row>
    <row r="2019" spans="20:20">
      <c r="T2019" s="272"/>
    </row>
    <row r="2020" spans="20:20">
      <c r="T2020" s="272"/>
    </row>
    <row r="2021" spans="20:20">
      <c r="T2021" s="272"/>
    </row>
    <row r="2022" spans="20:20">
      <c r="T2022" s="272"/>
    </row>
    <row r="2023" spans="20:20">
      <c r="T2023" s="272"/>
    </row>
    <row r="2024" spans="20:20">
      <c r="T2024" s="272"/>
    </row>
    <row r="2025" spans="20:20">
      <c r="T2025" s="272"/>
    </row>
    <row r="2026" spans="20:20">
      <c r="T2026" s="272"/>
    </row>
    <row r="2027" spans="20:20">
      <c r="T2027" s="272"/>
    </row>
    <row r="2028" spans="20:20">
      <c r="T2028" s="272"/>
    </row>
    <row r="2029" spans="20:20">
      <c r="T2029" s="272"/>
    </row>
    <row r="2030" spans="20:20">
      <c r="T2030" s="272"/>
    </row>
    <row r="2031" spans="20:20">
      <c r="T2031" s="272"/>
    </row>
    <row r="2032" spans="20:20">
      <c r="T2032" s="272"/>
    </row>
    <row r="2033" spans="20:20">
      <c r="T2033" s="272"/>
    </row>
    <row r="2034" spans="20:20">
      <c r="T2034" s="272"/>
    </row>
    <row r="2035" spans="20:20">
      <c r="T2035" s="272"/>
    </row>
    <row r="2036" spans="20:20">
      <c r="T2036" s="272"/>
    </row>
    <row r="2037" spans="20:20">
      <c r="T2037" s="272"/>
    </row>
    <row r="2038" spans="20:20">
      <c r="T2038" s="272"/>
    </row>
    <row r="2039" spans="20:20">
      <c r="T2039" s="272"/>
    </row>
    <row r="2040" spans="20:20">
      <c r="T2040" s="272"/>
    </row>
    <row r="2041" spans="20:20">
      <c r="T2041" s="272"/>
    </row>
    <row r="2042" spans="20:20">
      <c r="T2042" s="272"/>
    </row>
    <row r="2043" spans="20:20">
      <c r="T2043" s="272"/>
    </row>
    <row r="2044" spans="20:20">
      <c r="T2044" s="272"/>
    </row>
    <row r="2045" spans="20:20">
      <c r="T2045" s="272"/>
    </row>
    <row r="2046" spans="20:20">
      <c r="T2046" s="272"/>
    </row>
    <row r="2047" spans="20:20">
      <c r="T2047" s="272"/>
    </row>
    <row r="2048" spans="20:20">
      <c r="T2048" s="272"/>
    </row>
    <row r="2049" spans="20:20">
      <c r="T2049" s="272"/>
    </row>
    <row r="2050" spans="20:20">
      <c r="T2050" s="272"/>
    </row>
    <row r="2051" spans="20:20">
      <c r="T2051" s="272"/>
    </row>
    <row r="2052" spans="20:20">
      <c r="T2052" s="272"/>
    </row>
    <row r="2053" spans="20:20">
      <c r="T2053" s="272"/>
    </row>
    <row r="2054" spans="20:20">
      <c r="T2054" s="272"/>
    </row>
    <row r="2055" spans="20:20">
      <c r="T2055" s="272"/>
    </row>
    <row r="2056" spans="20:20">
      <c r="T2056" s="272"/>
    </row>
    <row r="2057" spans="20:20">
      <c r="T2057" s="272"/>
    </row>
    <row r="2058" spans="20:20">
      <c r="T2058" s="272"/>
    </row>
    <row r="2059" spans="20:20">
      <c r="T2059" s="272"/>
    </row>
    <row r="2060" spans="20:20">
      <c r="T2060" s="272"/>
    </row>
    <row r="2061" spans="20:20">
      <c r="T2061" s="272"/>
    </row>
    <row r="2062" spans="20:20">
      <c r="T2062" s="272"/>
    </row>
    <row r="2063" spans="20:20">
      <c r="T2063" s="272"/>
    </row>
    <row r="2064" spans="20:20">
      <c r="T2064" s="272"/>
    </row>
    <row r="2065" spans="20:20">
      <c r="T2065" s="272"/>
    </row>
    <row r="2066" spans="20:20">
      <c r="T2066" s="272"/>
    </row>
    <row r="2067" spans="20:20">
      <c r="T2067" s="272"/>
    </row>
    <row r="2068" spans="20:20">
      <c r="T2068" s="272"/>
    </row>
    <row r="2069" spans="20:20">
      <c r="T2069" s="272"/>
    </row>
    <row r="2070" spans="20:20">
      <c r="T2070" s="272"/>
    </row>
    <row r="2071" spans="20:20">
      <c r="T2071" s="272"/>
    </row>
    <row r="2072" spans="20:20">
      <c r="T2072" s="272"/>
    </row>
    <row r="2073" spans="20:20">
      <c r="T2073" s="272"/>
    </row>
    <row r="2074" spans="20:20">
      <c r="T2074" s="272"/>
    </row>
    <row r="2075" spans="20:20">
      <c r="T2075" s="272"/>
    </row>
    <row r="2076" spans="20:20">
      <c r="T2076" s="272"/>
    </row>
    <row r="2077" spans="20:20">
      <c r="T2077" s="272"/>
    </row>
    <row r="2078" spans="20:20">
      <c r="T2078" s="272"/>
    </row>
    <row r="2079" spans="20:20">
      <c r="T2079" s="272"/>
    </row>
    <row r="2080" spans="20:20">
      <c r="T2080" s="272"/>
    </row>
    <row r="2081" spans="20:20">
      <c r="T2081" s="272"/>
    </row>
    <row r="2082" spans="20:20">
      <c r="T2082" s="272"/>
    </row>
    <row r="2083" spans="20:20">
      <c r="T2083" s="272"/>
    </row>
    <row r="2084" spans="20:20">
      <c r="T2084" s="272"/>
    </row>
    <row r="2085" spans="20:20">
      <c r="T2085" s="272"/>
    </row>
    <row r="2086" spans="20:20">
      <c r="T2086" s="272"/>
    </row>
    <row r="2087" spans="20:20">
      <c r="T2087" s="272"/>
    </row>
    <row r="2088" spans="20:20">
      <c r="T2088" s="272"/>
    </row>
    <row r="2089" spans="20:20">
      <c r="T2089" s="272"/>
    </row>
    <row r="2090" spans="20:20">
      <c r="T2090" s="272"/>
    </row>
    <row r="2091" spans="20:20">
      <c r="T2091" s="272"/>
    </row>
    <row r="2092" spans="20:20">
      <c r="T2092" s="272"/>
    </row>
    <row r="2093" spans="20:20">
      <c r="T2093" s="272"/>
    </row>
    <row r="2094" spans="20:20">
      <c r="T2094" s="272"/>
    </row>
    <row r="2095" spans="20:20">
      <c r="T2095" s="272"/>
    </row>
    <row r="2096" spans="20:20">
      <c r="T2096" s="272"/>
    </row>
    <row r="2097" spans="20:20">
      <c r="T2097" s="272"/>
    </row>
    <row r="2098" spans="20:20">
      <c r="T2098" s="272"/>
    </row>
    <row r="2099" spans="20:20">
      <c r="T2099" s="272"/>
    </row>
    <row r="2100" spans="20:20">
      <c r="T2100" s="272"/>
    </row>
    <row r="2101" spans="20:20">
      <c r="T2101" s="272"/>
    </row>
    <row r="2102" spans="20:20">
      <c r="T2102" s="272"/>
    </row>
    <row r="2103" spans="20:20">
      <c r="T2103" s="272"/>
    </row>
    <row r="2104" spans="20:20">
      <c r="T2104" s="272"/>
    </row>
    <row r="2105" spans="20:20">
      <c r="T2105" s="272"/>
    </row>
    <row r="2106" spans="20:20">
      <c r="T2106" s="272"/>
    </row>
    <row r="2107" spans="20:20">
      <c r="T2107" s="272"/>
    </row>
    <row r="2108" spans="20:20">
      <c r="T2108" s="272"/>
    </row>
    <row r="2109" spans="20:20">
      <c r="T2109" s="272"/>
    </row>
    <row r="2110" spans="20:20">
      <c r="T2110" s="272"/>
    </row>
    <row r="2111" spans="20:20">
      <c r="T2111" s="272"/>
    </row>
    <row r="2112" spans="20:20">
      <c r="T2112" s="272"/>
    </row>
    <row r="2113" spans="20:20">
      <c r="T2113" s="272"/>
    </row>
    <row r="2114" spans="20:20">
      <c r="T2114" s="272"/>
    </row>
    <row r="2115" spans="20:20">
      <c r="T2115" s="272"/>
    </row>
    <row r="2116" spans="20:20">
      <c r="T2116" s="272"/>
    </row>
    <row r="2117" spans="20:20">
      <c r="T2117" s="272"/>
    </row>
    <row r="2118" spans="20:20">
      <c r="T2118" s="272"/>
    </row>
    <row r="2119" spans="20:20">
      <c r="T2119" s="272"/>
    </row>
    <row r="2120" spans="20:20">
      <c r="T2120" s="272"/>
    </row>
    <row r="2121" spans="20:20">
      <c r="T2121" s="272"/>
    </row>
    <row r="2122" spans="20:20">
      <c r="T2122" s="272"/>
    </row>
    <row r="2123" spans="20:20">
      <c r="T2123" s="272"/>
    </row>
    <row r="2124" spans="20:20">
      <c r="T2124" s="272"/>
    </row>
    <row r="2125" spans="20:20">
      <c r="T2125" s="272"/>
    </row>
    <row r="2126" spans="20:20">
      <c r="T2126" s="272"/>
    </row>
    <row r="2127" spans="20:20">
      <c r="T2127" s="272"/>
    </row>
    <row r="2128" spans="20:20">
      <c r="T2128" s="272"/>
    </row>
    <row r="2129" spans="20:20">
      <c r="T2129" s="272"/>
    </row>
    <row r="2130" spans="20:20">
      <c r="T2130" s="272"/>
    </row>
    <row r="2131" spans="20:20">
      <c r="T2131" s="272"/>
    </row>
    <row r="2132" spans="20:20">
      <c r="T2132" s="272"/>
    </row>
    <row r="2133" spans="20:20">
      <c r="T2133" s="272"/>
    </row>
    <row r="2134" spans="20:20">
      <c r="T2134" s="272"/>
    </row>
    <row r="2135" spans="20:20">
      <c r="T2135" s="272"/>
    </row>
    <row r="2136" spans="20:20">
      <c r="T2136" s="272"/>
    </row>
    <row r="2137" spans="20:20">
      <c r="T2137" s="272"/>
    </row>
    <row r="2138" spans="20:20">
      <c r="T2138" s="272"/>
    </row>
    <row r="2139" spans="20:20">
      <c r="T2139" s="272"/>
    </row>
    <row r="2140" spans="20:20">
      <c r="T2140" s="272"/>
    </row>
    <row r="2141" spans="20:20">
      <c r="T2141" s="272"/>
    </row>
    <row r="2142" spans="20:20">
      <c r="T2142" s="272"/>
    </row>
    <row r="2143" spans="20:20">
      <c r="T2143" s="272"/>
    </row>
    <row r="2144" spans="20:20">
      <c r="T2144" s="272"/>
    </row>
    <row r="2145" spans="20:20">
      <c r="T2145" s="272"/>
    </row>
    <row r="2146" spans="20:20">
      <c r="T2146" s="272"/>
    </row>
    <row r="2147" spans="20:20">
      <c r="T2147" s="272"/>
    </row>
    <row r="2148" spans="20:20">
      <c r="T2148" s="272"/>
    </row>
    <row r="2149" spans="20:20">
      <c r="T2149" s="272"/>
    </row>
    <row r="2150" spans="20:20">
      <c r="T2150" s="272"/>
    </row>
    <row r="2151" spans="20:20">
      <c r="T2151" s="272"/>
    </row>
    <row r="2152" spans="20:20">
      <c r="T2152" s="272"/>
    </row>
    <row r="2153" spans="20:20">
      <c r="T2153" s="272"/>
    </row>
    <row r="2154" spans="20:20">
      <c r="T2154" s="272"/>
    </row>
    <row r="2155" spans="20:20">
      <c r="T2155" s="272"/>
    </row>
    <row r="2156" spans="20:20">
      <c r="T2156" s="272"/>
    </row>
    <row r="2157" spans="20:20">
      <c r="T2157" s="272"/>
    </row>
    <row r="2158" spans="20:20">
      <c r="T2158" s="272"/>
    </row>
    <row r="2159" spans="20:20">
      <c r="T2159" s="272"/>
    </row>
    <row r="2160" spans="20:20">
      <c r="T2160" s="272"/>
    </row>
    <row r="2161" spans="20:20">
      <c r="T2161" s="272"/>
    </row>
    <row r="2162" spans="20:20">
      <c r="T2162" s="272"/>
    </row>
    <row r="2163" spans="20:20">
      <c r="T2163" s="272"/>
    </row>
    <row r="2164" spans="20:20">
      <c r="T2164" s="272"/>
    </row>
    <row r="2165" spans="20:20">
      <c r="T2165" s="272"/>
    </row>
    <row r="2166" spans="20:20">
      <c r="T2166" s="272"/>
    </row>
    <row r="2167" spans="20:20">
      <c r="T2167" s="272"/>
    </row>
    <row r="2168" spans="20:20">
      <c r="T2168" s="272"/>
    </row>
    <row r="2169" spans="20:20">
      <c r="T2169" s="272"/>
    </row>
    <row r="2170" spans="20:20">
      <c r="T2170" s="272"/>
    </row>
    <row r="2171" spans="20:20">
      <c r="T2171" s="272"/>
    </row>
    <row r="2172" spans="20:20">
      <c r="T2172" s="272"/>
    </row>
    <row r="2173" spans="20:20">
      <c r="T2173" s="272"/>
    </row>
    <row r="2174" spans="20:20">
      <c r="T2174" s="272"/>
    </row>
    <row r="2175" spans="20:20">
      <c r="T2175" s="272"/>
    </row>
    <row r="2176" spans="20:20">
      <c r="T2176" s="272"/>
    </row>
    <row r="2177" spans="20:20">
      <c r="T2177" s="272"/>
    </row>
    <row r="2178" spans="20:20">
      <c r="T2178" s="272"/>
    </row>
    <row r="2179" spans="20:20">
      <c r="T2179" s="272"/>
    </row>
    <row r="2180" spans="20:20">
      <c r="T2180" s="272"/>
    </row>
    <row r="2181" spans="20:20">
      <c r="T2181" s="272"/>
    </row>
    <row r="2182" spans="20:20">
      <c r="T2182" s="272"/>
    </row>
    <row r="2183" spans="20:20">
      <c r="T2183" s="272"/>
    </row>
    <row r="2184" spans="20:20">
      <c r="T2184" s="272"/>
    </row>
    <row r="2185" spans="20:20">
      <c r="T2185" s="272"/>
    </row>
    <row r="2186" spans="20:20">
      <c r="T2186" s="272"/>
    </row>
    <row r="2187" spans="20:20">
      <c r="T2187" s="272"/>
    </row>
    <row r="2188" spans="20:20">
      <c r="T2188" s="272"/>
    </row>
    <row r="2189" spans="20:20">
      <c r="T2189" s="272"/>
    </row>
    <row r="2190" spans="20:20">
      <c r="T2190" s="272"/>
    </row>
    <row r="2191" spans="20:20">
      <c r="T2191" s="272"/>
    </row>
    <row r="2192" spans="20:20">
      <c r="T2192" s="272"/>
    </row>
    <row r="2193" spans="20:20">
      <c r="T2193" s="272"/>
    </row>
    <row r="2194" spans="20:20">
      <c r="T2194" s="272"/>
    </row>
    <row r="2195" spans="20:20">
      <c r="T2195" s="272"/>
    </row>
    <row r="2196" spans="20:20">
      <c r="T2196" s="272"/>
    </row>
    <row r="2197" spans="20:20">
      <c r="T2197" s="272"/>
    </row>
    <row r="2198" spans="20:20">
      <c r="T2198" s="272"/>
    </row>
    <row r="2199" spans="20:20">
      <c r="T2199" s="272"/>
    </row>
    <row r="2200" spans="20:20">
      <c r="T2200" s="272"/>
    </row>
    <row r="2201" spans="20:20">
      <c r="T2201" s="272"/>
    </row>
    <row r="2202" spans="20:20">
      <c r="T2202" s="272"/>
    </row>
    <row r="2203" spans="20:20">
      <c r="T2203" s="272"/>
    </row>
    <row r="2204" spans="20:20">
      <c r="T2204" s="272"/>
    </row>
    <row r="2205" spans="20:20">
      <c r="T2205" s="272"/>
    </row>
    <row r="2206" spans="20:20">
      <c r="T2206" s="272"/>
    </row>
    <row r="2207" spans="20:20">
      <c r="T2207" s="272"/>
    </row>
    <row r="2208" spans="20:20">
      <c r="T2208" s="272"/>
    </row>
    <row r="2209" spans="20:20">
      <c r="T2209" s="272"/>
    </row>
    <row r="2210" spans="20:20">
      <c r="T2210" s="272"/>
    </row>
    <row r="2211" spans="20:20">
      <c r="T2211" s="272"/>
    </row>
    <row r="2212" spans="20:20">
      <c r="T2212" s="272"/>
    </row>
    <row r="2213" spans="20:20">
      <c r="T2213" s="272"/>
    </row>
    <row r="2214" spans="20:20">
      <c r="T2214" s="272"/>
    </row>
    <row r="2215" spans="20:20">
      <c r="T2215" s="272"/>
    </row>
    <row r="2216" spans="20:20">
      <c r="T2216" s="272"/>
    </row>
    <row r="2217" spans="20:20">
      <c r="T2217" s="272"/>
    </row>
    <row r="2218" spans="20:20">
      <c r="T2218" s="272"/>
    </row>
    <row r="2219" spans="20:20">
      <c r="T2219" s="272"/>
    </row>
    <row r="2220" spans="20:20">
      <c r="T2220" s="272"/>
    </row>
    <row r="2221" spans="20:20">
      <c r="T2221" s="272"/>
    </row>
    <row r="2222" spans="20:20">
      <c r="T2222" s="272"/>
    </row>
    <row r="2223" spans="20:20">
      <c r="T2223" s="272"/>
    </row>
    <row r="2224" spans="20:20">
      <c r="T2224" s="272"/>
    </row>
    <row r="2225" spans="20:20">
      <c r="T2225" s="272"/>
    </row>
    <row r="2226" spans="20:20">
      <c r="T2226" s="272"/>
    </row>
    <row r="2227" spans="20:20">
      <c r="T2227" s="272"/>
    </row>
    <row r="2228" spans="20:20">
      <c r="T2228" s="272"/>
    </row>
    <row r="2229" spans="20:20">
      <c r="T2229" s="272"/>
    </row>
    <row r="2230" spans="20:20">
      <c r="T2230" s="272"/>
    </row>
    <row r="2231" spans="20:20">
      <c r="T2231" s="272"/>
    </row>
    <row r="2232" spans="20:20">
      <c r="T2232" s="272"/>
    </row>
    <row r="2233" spans="20:20">
      <c r="T2233" s="272"/>
    </row>
    <row r="2234" spans="20:20">
      <c r="T2234" s="272"/>
    </row>
    <row r="2235" spans="20:20">
      <c r="T2235" s="272"/>
    </row>
    <row r="2236" spans="20:20">
      <c r="T2236" s="272"/>
    </row>
    <row r="2237" spans="20:20">
      <c r="T2237" s="272"/>
    </row>
    <row r="2238" spans="20:20">
      <c r="T2238" s="272"/>
    </row>
    <row r="2239" spans="20:20">
      <c r="T2239" s="272"/>
    </row>
    <row r="2240" spans="20:20">
      <c r="T2240" s="272"/>
    </row>
    <row r="2241" spans="20:20">
      <c r="T2241" s="272"/>
    </row>
    <row r="2242" spans="20:20">
      <c r="T2242" s="272"/>
    </row>
    <row r="2243" spans="20:20">
      <c r="T2243" s="272"/>
    </row>
    <row r="2244" spans="20:20">
      <c r="T2244" s="272"/>
    </row>
    <row r="2245" spans="20:20">
      <c r="T2245" s="272"/>
    </row>
    <row r="2246" spans="20:20">
      <c r="T2246" s="272"/>
    </row>
    <row r="2247" spans="20:20">
      <c r="T2247" s="272"/>
    </row>
    <row r="2248" spans="20:20">
      <c r="T2248" s="272"/>
    </row>
    <row r="2249" spans="20:20">
      <c r="T2249" s="272"/>
    </row>
    <row r="2250" spans="20:20">
      <c r="T2250" s="272"/>
    </row>
    <row r="2251" spans="20:20">
      <c r="T2251" s="272"/>
    </row>
    <row r="2252" spans="20:20">
      <c r="T2252" s="272"/>
    </row>
    <row r="2253" spans="20:20">
      <c r="T2253" s="272"/>
    </row>
    <row r="2254" spans="20:20">
      <c r="T2254" s="272"/>
    </row>
    <row r="2255" spans="20:20">
      <c r="T2255" s="272"/>
    </row>
    <row r="2256" spans="20:20">
      <c r="T2256" s="272"/>
    </row>
    <row r="2257" spans="20:20">
      <c r="T2257" s="272"/>
    </row>
    <row r="2258" spans="20:20">
      <c r="T2258" s="272"/>
    </row>
    <row r="2259" spans="20:20">
      <c r="T2259" s="272"/>
    </row>
    <row r="2260" spans="20:20">
      <c r="T2260" s="272"/>
    </row>
    <row r="2261" spans="20:20">
      <c r="T2261" s="272"/>
    </row>
    <row r="2262" spans="20:20">
      <c r="T2262" s="272"/>
    </row>
    <row r="2263" spans="20:20">
      <c r="T2263" s="272"/>
    </row>
    <row r="2264" spans="20:20">
      <c r="T2264" s="272"/>
    </row>
    <row r="2265" spans="20:20">
      <c r="T2265" s="272"/>
    </row>
    <row r="2266" spans="20:20">
      <c r="T2266" s="272"/>
    </row>
    <row r="2267" spans="20:20">
      <c r="T2267" s="272"/>
    </row>
    <row r="2268" spans="20:20">
      <c r="T2268" s="272"/>
    </row>
    <row r="2269" spans="20:20">
      <c r="T2269" s="272"/>
    </row>
    <row r="2270" spans="20:20">
      <c r="T2270" s="272"/>
    </row>
    <row r="2271" spans="20:20">
      <c r="T2271" s="272"/>
    </row>
    <row r="2272" spans="20:20">
      <c r="T2272" s="272"/>
    </row>
    <row r="2273" spans="20:20">
      <c r="T2273" s="272"/>
    </row>
    <row r="2274" spans="20:20">
      <c r="T2274" s="272"/>
    </row>
    <row r="2275" spans="20:20">
      <c r="T2275" s="272"/>
    </row>
    <row r="2276" spans="20:20">
      <c r="T2276" s="272"/>
    </row>
    <row r="2277" spans="20:20">
      <c r="T2277" s="272"/>
    </row>
    <row r="2278" spans="20:20">
      <c r="T2278" s="272"/>
    </row>
    <row r="2279" spans="20:20">
      <c r="T2279" s="272"/>
    </row>
    <row r="2280" spans="20:20">
      <c r="T2280" s="272"/>
    </row>
    <row r="2281" spans="20:20">
      <c r="T2281" s="272"/>
    </row>
    <row r="2282" spans="20:20">
      <c r="T2282" s="272"/>
    </row>
    <row r="2283" spans="20:20">
      <c r="T2283" s="272"/>
    </row>
    <row r="2284" spans="20:20">
      <c r="T2284" s="272"/>
    </row>
    <row r="2285" spans="20:20">
      <c r="T2285" s="272"/>
    </row>
    <row r="2286" spans="20:20">
      <c r="T2286" s="272"/>
    </row>
    <row r="2287" spans="20:20">
      <c r="T2287" s="272"/>
    </row>
    <row r="2288" spans="20:20">
      <c r="T2288" s="272"/>
    </row>
    <row r="2289" spans="20:20">
      <c r="T2289" s="272"/>
    </row>
    <row r="2290" spans="20:20">
      <c r="T2290" s="272"/>
    </row>
    <row r="2291" spans="20:20">
      <c r="T2291" s="272"/>
    </row>
    <row r="2292" spans="20:20">
      <c r="T2292" s="272"/>
    </row>
    <row r="2293" spans="20:20">
      <c r="T2293" s="272"/>
    </row>
    <row r="2294" spans="20:20">
      <c r="T2294" s="272"/>
    </row>
    <row r="2295" spans="20:20">
      <c r="T2295" s="272"/>
    </row>
    <row r="2296" spans="20:20">
      <c r="T2296" s="272"/>
    </row>
    <row r="2297" spans="20:20">
      <c r="T2297" s="272"/>
    </row>
    <row r="2298" spans="20:20">
      <c r="T2298" s="272"/>
    </row>
    <row r="2299" spans="20:20">
      <c r="T2299" s="272"/>
    </row>
    <row r="2300" spans="20:20">
      <c r="T2300" s="272"/>
    </row>
    <row r="2301" spans="20:20">
      <c r="T2301" s="272"/>
    </row>
    <row r="2302" spans="20:20">
      <c r="T2302" s="272"/>
    </row>
    <row r="2303" spans="20:20">
      <c r="T2303" s="272"/>
    </row>
    <row r="2304" spans="20:20">
      <c r="T2304" s="272"/>
    </row>
    <row r="2305" spans="20:20">
      <c r="T2305" s="272"/>
    </row>
    <row r="2306" spans="20:20">
      <c r="T2306" s="272"/>
    </row>
    <row r="2307" spans="20:20">
      <c r="T2307" s="272"/>
    </row>
    <row r="2308" spans="20:20">
      <c r="T2308" s="272"/>
    </row>
    <row r="2309" spans="20:20">
      <c r="T2309" s="272"/>
    </row>
    <row r="2310" spans="20:20">
      <c r="T2310" s="272"/>
    </row>
    <row r="2311" spans="20:20">
      <c r="T2311" s="272"/>
    </row>
    <row r="2312" spans="20:20">
      <c r="T2312" s="272"/>
    </row>
    <row r="2313" spans="20:20">
      <c r="T2313" s="272"/>
    </row>
    <row r="2314" spans="20:20">
      <c r="T2314" s="272"/>
    </row>
    <row r="2315" spans="20:20">
      <c r="T2315" s="272"/>
    </row>
    <row r="2316" spans="20:20">
      <c r="T2316" s="272"/>
    </row>
    <row r="2317" spans="20:20">
      <c r="T2317" s="272"/>
    </row>
    <row r="2318" spans="20:20">
      <c r="T2318" s="272"/>
    </row>
    <row r="2319" spans="20:20">
      <c r="T2319" s="272"/>
    </row>
    <row r="2320" spans="20:20">
      <c r="T2320" s="272"/>
    </row>
    <row r="2321" spans="20:20">
      <c r="T2321" s="272"/>
    </row>
    <row r="2322" spans="20:20">
      <c r="T2322" s="272"/>
    </row>
    <row r="2323" spans="20:20">
      <c r="T2323" s="272"/>
    </row>
    <row r="2324" spans="20:20">
      <c r="T2324" s="272"/>
    </row>
    <row r="2325" spans="20:20">
      <c r="T2325" s="272"/>
    </row>
    <row r="2326" spans="20:20">
      <c r="T2326" s="272"/>
    </row>
    <row r="2327" spans="20:20">
      <c r="T2327" s="272"/>
    </row>
    <row r="2328" spans="20:20">
      <c r="T2328" s="272"/>
    </row>
    <row r="2329" spans="20:20">
      <c r="T2329" s="272"/>
    </row>
    <row r="2330" spans="20:20">
      <c r="T2330" s="272"/>
    </row>
    <row r="2331" spans="20:20">
      <c r="T2331" s="272"/>
    </row>
    <row r="2332" spans="20:20">
      <c r="T2332" s="272"/>
    </row>
    <row r="2333" spans="20:20">
      <c r="T2333" s="272"/>
    </row>
    <row r="2334" spans="20:20">
      <c r="T2334" s="272"/>
    </row>
    <row r="2335" spans="20:20">
      <c r="T2335" s="272"/>
    </row>
    <row r="2336" spans="20:20">
      <c r="T2336" s="272"/>
    </row>
    <row r="2337" spans="20:20">
      <c r="T2337" s="272"/>
    </row>
    <row r="2338" spans="20:20">
      <c r="T2338" s="272"/>
    </row>
    <row r="2339" spans="20:20">
      <c r="T2339" s="272"/>
    </row>
    <row r="2340" spans="20:20">
      <c r="T2340" s="272"/>
    </row>
    <row r="2341" spans="20:20">
      <c r="T2341" s="272"/>
    </row>
    <row r="2342" spans="20:20">
      <c r="T2342" s="272"/>
    </row>
    <row r="2343" spans="20:20">
      <c r="T2343" s="272"/>
    </row>
    <row r="2344" spans="20:20">
      <c r="T2344" s="272"/>
    </row>
    <row r="2345" spans="20:20">
      <c r="T2345" s="272"/>
    </row>
    <row r="2346" spans="20:20">
      <c r="T2346" s="272"/>
    </row>
    <row r="2347" spans="20:20">
      <c r="T2347" s="272"/>
    </row>
    <row r="2348" spans="20:20">
      <c r="T2348" s="272"/>
    </row>
    <row r="2349" spans="20:20">
      <c r="T2349" s="272"/>
    </row>
    <row r="2350" spans="20:20">
      <c r="T2350" s="272"/>
    </row>
    <row r="2351" spans="20:20">
      <c r="T2351" s="272"/>
    </row>
    <row r="2352" spans="20:20">
      <c r="T2352" s="272"/>
    </row>
    <row r="2353" spans="20:20">
      <c r="T2353" s="272"/>
    </row>
    <row r="2354" spans="20:20">
      <c r="T2354" s="272"/>
    </row>
    <row r="2355" spans="20:20">
      <c r="T2355" s="272"/>
    </row>
    <row r="2356" spans="20:20">
      <c r="T2356" s="272"/>
    </row>
    <row r="2357" spans="20:20">
      <c r="T2357" s="272"/>
    </row>
    <row r="2358" spans="20:20">
      <c r="T2358" s="272"/>
    </row>
    <row r="2359" spans="20:20">
      <c r="T2359" s="272"/>
    </row>
    <row r="2360" spans="20:20">
      <c r="T2360" s="272"/>
    </row>
    <row r="2361" spans="20:20">
      <c r="T2361" s="272"/>
    </row>
    <row r="2362" spans="20:20">
      <c r="T2362" s="272"/>
    </row>
    <row r="2363" spans="20:20">
      <c r="T2363" s="272"/>
    </row>
    <row r="2364" spans="20:20">
      <c r="T2364" s="272"/>
    </row>
    <row r="2365" spans="20:20">
      <c r="T2365" s="272"/>
    </row>
    <row r="2366" spans="20:20">
      <c r="T2366" s="272"/>
    </row>
    <row r="2367" spans="20:20">
      <c r="T2367" s="272"/>
    </row>
    <row r="2368" spans="20:20">
      <c r="T2368" s="272"/>
    </row>
    <row r="2369" spans="20:20">
      <c r="T2369" s="272"/>
    </row>
    <row r="2370" spans="20:20">
      <c r="T2370" s="272"/>
    </row>
    <row r="2371" spans="20:20">
      <c r="T2371" s="272"/>
    </row>
    <row r="2372" spans="20:20">
      <c r="T2372" s="272"/>
    </row>
    <row r="2373" spans="20:20">
      <c r="T2373" s="272"/>
    </row>
    <row r="2374" spans="20:20">
      <c r="T2374" s="272"/>
    </row>
    <row r="2375" spans="20:20">
      <c r="T2375" s="272"/>
    </row>
    <row r="2376" spans="20:20">
      <c r="T2376" s="272"/>
    </row>
    <row r="2377" spans="20:20">
      <c r="T2377" s="272"/>
    </row>
    <row r="2378" spans="20:20">
      <c r="T2378" s="272"/>
    </row>
    <row r="2379" spans="20:20">
      <c r="T2379" s="272"/>
    </row>
    <row r="2380" spans="20:20">
      <c r="T2380" s="272"/>
    </row>
    <row r="2381" spans="20:20">
      <c r="T2381" s="272"/>
    </row>
    <row r="2382" spans="20:20">
      <c r="T2382" s="272"/>
    </row>
    <row r="2383" spans="20:20">
      <c r="T2383" s="272"/>
    </row>
    <row r="2384" spans="20:20">
      <c r="T2384" s="272"/>
    </row>
    <row r="2385" spans="20:20">
      <c r="T2385" s="272"/>
    </row>
    <row r="2386" spans="20:20">
      <c r="T2386" s="272"/>
    </row>
    <row r="2387" spans="20:20">
      <c r="T2387" s="272"/>
    </row>
    <row r="2388" spans="20:20">
      <c r="T2388" s="272"/>
    </row>
    <row r="2389" spans="20:20">
      <c r="T2389" s="272"/>
    </row>
    <row r="2390" spans="20:20">
      <c r="T2390" s="272"/>
    </row>
    <row r="2391" spans="20:20">
      <c r="T2391" s="272"/>
    </row>
    <row r="2392" spans="20:20">
      <c r="T2392" s="272"/>
    </row>
    <row r="2393" spans="20:20">
      <c r="T2393" s="272"/>
    </row>
    <row r="2394" spans="20:20">
      <c r="T2394" s="272"/>
    </row>
    <row r="2395" spans="20:20">
      <c r="T2395" s="272"/>
    </row>
    <row r="2396" spans="20:20">
      <c r="T2396" s="272"/>
    </row>
    <row r="2397" spans="20:20">
      <c r="T2397" s="272"/>
    </row>
    <row r="2398" spans="20:20">
      <c r="T2398" s="272"/>
    </row>
    <row r="2399" spans="20:20">
      <c r="T2399" s="272"/>
    </row>
    <row r="2400" spans="20:20">
      <c r="T2400" s="272"/>
    </row>
    <row r="2401" spans="20:20">
      <c r="T2401" s="272"/>
    </row>
    <row r="2402" spans="20:20">
      <c r="T2402" s="272"/>
    </row>
    <row r="2403" spans="20:20">
      <c r="T2403" s="272"/>
    </row>
    <row r="2404" spans="20:20">
      <c r="T2404" s="272"/>
    </row>
    <row r="2405" spans="20:20">
      <c r="T2405" s="272"/>
    </row>
    <row r="2406" spans="20:20">
      <c r="T2406" s="272"/>
    </row>
    <row r="2407" spans="20:20">
      <c r="T2407" s="272"/>
    </row>
    <row r="2408" spans="20:20">
      <c r="T2408" s="272"/>
    </row>
    <row r="2409" spans="20:20">
      <c r="T2409" s="272"/>
    </row>
    <row r="2410" spans="20:20">
      <c r="T2410" s="272"/>
    </row>
    <row r="2411" spans="20:20">
      <c r="T2411" s="272"/>
    </row>
    <row r="2412" spans="20:20">
      <c r="T2412" s="272"/>
    </row>
    <row r="2413" spans="20:20">
      <c r="T2413" s="272"/>
    </row>
    <row r="2414" spans="20:20">
      <c r="T2414" s="272"/>
    </row>
    <row r="2415" spans="20:20">
      <c r="T2415" s="272"/>
    </row>
    <row r="2416" spans="20:20">
      <c r="T2416" s="272"/>
    </row>
    <row r="2417" spans="20:20">
      <c r="T2417" s="272"/>
    </row>
    <row r="2418" spans="20:20">
      <c r="T2418" s="272"/>
    </row>
    <row r="2419" spans="20:20">
      <c r="T2419" s="272"/>
    </row>
    <row r="2420" spans="20:20">
      <c r="T2420" s="272"/>
    </row>
    <row r="2421" spans="20:20">
      <c r="T2421" s="272"/>
    </row>
    <row r="2422" spans="20:20">
      <c r="T2422" s="272"/>
    </row>
    <row r="2423" spans="20:20">
      <c r="T2423" s="272"/>
    </row>
    <row r="2424" spans="20:20">
      <c r="T2424" s="272"/>
    </row>
    <row r="2425" spans="20:20">
      <c r="T2425" s="272"/>
    </row>
    <row r="2426" spans="20:20">
      <c r="T2426" s="272"/>
    </row>
    <row r="2427" spans="20:20">
      <c r="T2427" s="272"/>
    </row>
    <row r="2428" spans="20:20">
      <c r="T2428" s="272"/>
    </row>
    <row r="2429" spans="20:20">
      <c r="T2429" s="272"/>
    </row>
    <row r="2430" spans="20:20">
      <c r="T2430" s="272"/>
    </row>
    <row r="2431" spans="20:20">
      <c r="T2431" s="272"/>
    </row>
    <row r="2432" spans="20:20">
      <c r="T2432" s="272"/>
    </row>
    <row r="2433" spans="20:20">
      <c r="T2433" s="272"/>
    </row>
    <row r="2434" spans="20:20">
      <c r="T2434" s="272"/>
    </row>
    <row r="2435" spans="20:20">
      <c r="T2435" s="272"/>
    </row>
    <row r="2436" spans="20:20">
      <c r="T2436" s="272"/>
    </row>
    <row r="2437" spans="20:20">
      <c r="T2437" s="272"/>
    </row>
    <row r="2438" spans="20:20">
      <c r="T2438" s="272"/>
    </row>
    <row r="2439" spans="20:20">
      <c r="T2439" s="272"/>
    </row>
    <row r="2440" spans="20:20">
      <c r="T2440" s="272"/>
    </row>
    <row r="2441" spans="20:20">
      <c r="T2441" s="272"/>
    </row>
    <row r="2442" spans="20:20">
      <c r="T2442" s="272"/>
    </row>
    <row r="2443" spans="20:20">
      <c r="T2443" s="272"/>
    </row>
    <row r="2444" spans="20:20">
      <c r="T2444" s="272"/>
    </row>
    <row r="2445" spans="20:20">
      <c r="T2445" s="272"/>
    </row>
    <row r="2446" spans="20:20">
      <c r="T2446" s="272"/>
    </row>
    <row r="2447" spans="20:20">
      <c r="T2447" s="272"/>
    </row>
    <row r="2448" spans="20:20">
      <c r="T2448" s="272"/>
    </row>
    <row r="2449" spans="20:20">
      <c r="T2449" s="272"/>
    </row>
    <row r="2450" spans="20:20">
      <c r="T2450" s="272"/>
    </row>
    <row r="2451" spans="20:20">
      <c r="T2451" s="272"/>
    </row>
    <row r="2452" spans="20:20">
      <c r="T2452" s="272"/>
    </row>
    <row r="2453" spans="20:20">
      <c r="T2453" s="272"/>
    </row>
    <row r="2454" spans="20:20">
      <c r="T2454" s="272"/>
    </row>
    <row r="2455" spans="20:20">
      <c r="T2455" s="272"/>
    </row>
    <row r="2456" spans="20:20">
      <c r="T2456" s="272"/>
    </row>
    <row r="2457" spans="20:20">
      <c r="T2457" s="272"/>
    </row>
    <row r="2458" spans="20:20">
      <c r="T2458" s="272"/>
    </row>
    <row r="2459" spans="20:20">
      <c r="T2459" s="272"/>
    </row>
  </sheetData>
  <sheetProtection formatCells="0" formatColumns="0" formatRows="0" autoFilter="0"/>
  <protectedRanges>
    <protectedRange sqref="T8:T241" name="Rango4"/>
    <protectedRange sqref="H8:H241" name="Rango3"/>
    <protectedRange sqref="J8:M241" name="Rango1"/>
    <protectedRange sqref="B8:B241" name="Rango2"/>
  </protectedRanges>
  <autoFilter ref="A7:T240" xr:uid="{00000000-0001-0000-0500-000000000000}"/>
  <mergeCells count="8">
    <mergeCell ref="A6:B6"/>
    <mergeCell ref="J6:K6"/>
    <mergeCell ref="C251:F251"/>
    <mergeCell ref="N251:P251"/>
    <mergeCell ref="N6:O6"/>
    <mergeCell ref="P6:Q6"/>
    <mergeCell ref="L6:M6"/>
    <mergeCell ref="I242:M242"/>
  </mergeCells>
  <pageMargins left="0.31496062992125984" right="0.19685039370078741" top="0.31496062992125984" bottom="0.74803149606299213" header="0.31496062992125984" footer="0.31496062992125984"/>
  <pageSetup scale="52"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20</vt:i4>
      </vt:variant>
    </vt:vector>
  </HeadingPairs>
  <TitlesOfParts>
    <vt:vector size="37" baseType="lpstr">
      <vt:lpstr>Contactos</vt:lpstr>
      <vt:lpstr>bd_lista</vt:lpstr>
      <vt:lpstr>CUADRO</vt:lpstr>
      <vt:lpstr>Hoja de Trabajo para listado</vt:lpstr>
      <vt:lpstr>R1.02 (ex FORM. 9)</vt:lpstr>
      <vt:lpstr>RESUMEN</vt:lpstr>
      <vt:lpstr>CONCEPTOS</vt:lpstr>
      <vt:lpstr>CUT MN</vt:lpstr>
      <vt:lpstr>CUT ME</vt:lpstr>
      <vt:lpstr>TRL MN</vt:lpstr>
      <vt:lpstr>TRL ME</vt:lpstr>
      <vt:lpstr>CDI</vt:lpstr>
      <vt:lpstr>TCR MN</vt:lpstr>
      <vt:lpstr>TCR ME</vt:lpstr>
      <vt:lpstr>TFD MN</vt:lpstr>
      <vt:lpstr>TFD ME</vt:lpstr>
      <vt:lpstr>CVD_AUTO</vt:lpstr>
      <vt:lpstr>CDI!Área_de_impresión</vt:lpstr>
      <vt:lpstr>CONCEPTOS!Área_de_impresión</vt:lpstr>
      <vt:lpstr>'CUT ME'!Área_de_impresión</vt:lpstr>
      <vt:lpstr>'CUT MN'!Área_de_impresión</vt:lpstr>
      <vt:lpstr>CVD_AUTO!Área_de_impresión</vt:lpstr>
      <vt:lpstr>'R1.02 (ex FORM. 9)'!Área_de_impresión</vt:lpstr>
      <vt:lpstr>RESUMEN!Área_de_impresión</vt:lpstr>
      <vt:lpstr>'TCR ME'!Área_de_impresión</vt:lpstr>
      <vt:lpstr>'TCR MN'!Área_de_impresión</vt:lpstr>
      <vt:lpstr>'TFD ME'!Área_de_impresión</vt:lpstr>
      <vt:lpstr>'TFD MN'!Área_de_impresión</vt:lpstr>
      <vt:lpstr>'TRL ME'!Área_de_impresión</vt:lpstr>
      <vt:lpstr>'TRL MN'!Área_de_impresión</vt:lpstr>
      <vt:lpstr>CDI!Títulos_a_imprimir</vt:lpstr>
      <vt:lpstr>'CUT ME'!Títulos_a_imprimir</vt:lpstr>
      <vt:lpstr>'CUT MN'!Títulos_a_imprimir</vt:lpstr>
      <vt:lpstr>CVD_AUTO!Títulos_a_imprimir</vt:lpstr>
      <vt:lpstr>RESUMEN!Títulos_a_imprimir</vt:lpstr>
      <vt:lpstr>'TRL ME'!Títulos_a_imprimir</vt:lpstr>
      <vt:lpstr>'TRL MN'!Títulos_a_imprimir</vt:lpstr>
    </vt:vector>
  </TitlesOfParts>
  <Company>MEFP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dc:creator>
  <cp:lastModifiedBy>Rommel Daniel Cuba Calle</cp:lastModifiedBy>
  <cp:lastPrinted>2024-10-11T12:53:34Z</cp:lastPrinted>
  <dcterms:created xsi:type="dcterms:W3CDTF">2014-07-03T21:21:01Z</dcterms:created>
  <dcterms:modified xsi:type="dcterms:W3CDTF">2025-05-07T19:48:47Z</dcterms:modified>
</cp:coreProperties>
</file>